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ongtime\Desktop\"/>
    </mc:Choice>
  </mc:AlternateContent>
  <bookViews>
    <workbookView xWindow="0" yWindow="0" windowWidth="23040" windowHeight="7944"/>
  </bookViews>
  <sheets>
    <sheet name="Tool Instructions" sheetId="10" r:id="rId1"/>
    <sheet name="Inputs" sheetId="4" r:id="rId2"/>
    <sheet name="Comparisons" sheetId="8" r:id="rId3"/>
    <sheet name="Data" sheetId="1" r:id="rId4"/>
    <sheet name="Totals and Drop Down Lists" sheetId="6" state="hidden" r:id="rId5"/>
    <sheet name="COC PIT COUNT DATA" sheetId="11" state="hidden" r:id="rId6"/>
  </sheets>
  <definedNames>
    <definedName name="_xlnm._FilterDatabase" localSheetId="5" hidden="1">'COC PIT COUNT DATA'!$A$1:$C$408</definedName>
    <definedName name="_xlnm._FilterDatabase" localSheetId="2" hidden="1">Comparisons!$A$1:$I$399</definedName>
    <definedName name="_xlnm._FilterDatabase" localSheetId="3" hidden="1">Data!$A$1:$BG$4112</definedName>
    <definedName name="PercentList">'Totals and Drop Down Lists'!$A$11:$A$30</definedName>
  </definedName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99" i="8" l="1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168" i="8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H395" i="8"/>
  <c r="H2" i="8"/>
  <c r="I2" i="8"/>
  <c r="AE2" i="1" l="1"/>
  <c r="AG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H4112" i="1" s="1"/>
  <c r="AH2586" i="1"/>
  <c r="AH2927" i="1"/>
  <c r="AH3173" i="1"/>
  <c r="AH3258" i="1"/>
  <c r="AH3343" i="1"/>
  <c r="AH3429" i="1"/>
  <c r="AH3514" i="1"/>
  <c r="AH3599" i="1"/>
  <c r="AH3685" i="1"/>
  <c r="AH3770" i="1"/>
  <c r="AH3855" i="1"/>
  <c r="AH3941" i="1"/>
  <c r="AH4026" i="1"/>
  <c r="AH4051" i="1"/>
  <c r="AH4073" i="1"/>
  <c r="AH4094" i="1"/>
  <c r="L39" i="4"/>
  <c r="BF32" i="1"/>
  <c r="BF33" i="1"/>
  <c r="BF36" i="1"/>
  <c r="BF38" i="1"/>
  <c r="BF51" i="1"/>
  <c r="BF105" i="1"/>
  <c r="BF199" i="1"/>
  <c r="BF200" i="1"/>
  <c r="BF204" i="1"/>
  <c r="BF205" i="1"/>
  <c r="BF207" i="1"/>
  <c r="BF211" i="1"/>
  <c r="BF217" i="1"/>
  <c r="BF220" i="1"/>
  <c r="BF221" i="1"/>
  <c r="BF223" i="1"/>
  <c r="BF227" i="1"/>
  <c r="BF231" i="1"/>
  <c r="BF235" i="1"/>
  <c r="BF236" i="1"/>
  <c r="BF239" i="1"/>
  <c r="BF244" i="1"/>
  <c r="BF246" i="1"/>
  <c r="BF255" i="1"/>
  <c r="BF257" i="1"/>
  <c r="BF259" i="1"/>
  <c r="BF260" i="1"/>
  <c r="BF265" i="1"/>
  <c r="BF273" i="1"/>
  <c r="BF275" i="1"/>
  <c r="BF318" i="1"/>
  <c r="BF320" i="1"/>
  <c r="BF324" i="1"/>
  <c r="BF325" i="1"/>
  <c r="BF328" i="1"/>
  <c r="BF336" i="1"/>
  <c r="BF341" i="1"/>
  <c r="BF344" i="1"/>
  <c r="BF346" i="1"/>
  <c r="BF352" i="1"/>
  <c r="BF353" i="1"/>
  <c r="BF357" i="1"/>
  <c r="BF358" i="1"/>
  <c r="BF363" i="1"/>
  <c r="BF374" i="1"/>
  <c r="BF377" i="1"/>
  <c r="BF381" i="1"/>
  <c r="BF382" i="1"/>
  <c r="BF384" i="1"/>
  <c r="BF385" i="1"/>
  <c r="BF386" i="1"/>
  <c r="BF392" i="1"/>
  <c r="BF396" i="1"/>
  <c r="BF398" i="1"/>
  <c r="BF402" i="1"/>
  <c r="BF404" i="1"/>
  <c r="BF407" i="1"/>
  <c r="BF410" i="1"/>
  <c r="BF412" i="1"/>
  <c r="BF416" i="1"/>
  <c r="BF417" i="1"/>
  <c r="BF420" i="1"/>
  <c r="BF486" i="1"/>
  <c r="BF489" i="1"/>
  <c r="BF494" i="1"/>
  <c r="BF499" i="1"/>
  <c r="BF501" i="1"/>
  <c r="BF502" i="1"/>
  <c r="BF517" i="1"/>
  <c r="BF518" i="1"/>
  <c r="BF521" i="1"/>
  <c r="BF531" i="1"/>
  <c r="BF533" i="1"/>
  <c r="BF535" i="1"/>
  <c r="BF539" i="1"/>
  <c r="BF540" i="1"/>
  <c r="BF541" i="1"/>
  <c r="BF542" i="1"/>
  <c r="BF545" i="1"/>
  <c r="BF546" i="1"/>
  <c r="BF549" i="1"/>
  <c r="BF555" i="1"/>
  <c r="BF559" i="1"/>
  <c r="BF569" i="1"/>
  <c r="BF571" i="1"/>
  <c r="BF573" i="1"/>
  <c r="BF587" i="1"/>
  <c r="BF590" i="1"/>
  <c r="BF599" i="1"/>
  <c r="BF617" i="1"/>
  <c r="BF622" i="1"/>
  <c r="BF624" i="1"/>
  <c r="BF625" i="1"/>
  <c r="BF628" i="1"/>
  <c r="BF633" i="1"/>
  <c r="BF644" i="1"/>
  <c r="BF649" i="1"/>
  <c r="BF657" i="1"/>
  <c r="BF659" i="1"/>
  <c r="BF660" i="1"/>
  <c r="BF697" i="1"/>
  <c r="BF730" i="1"/>
  <c r="BF823" i="1"/>
  <c r="BF825" i="1"/>
  <c r="BF827" i="1"/>
  <c r="BF828" i="1"/>
  <c r="BF829" i="1"/>
  <c r="BF831" i="1"/>
  <c r="BF836" i="1"/>
  <c r="BF837" i="1"/>
  <c r="BF843" i="1"/>
  <c r="BF943" i="1"/>
  <c r="BF998" i="1"/>
  <c r="BF1002" i="1"/>
  <c r="BF1007" i="1"/>
  <c r="BF1011" i="1"/>
  <c r="BF1013" i="1"/>
  <c r="BF1018" i="1"/>
  <c r="BF1021" i="1"/>
  <c r="BF1026" i="1"/>
  <c r="BF1030" i="1"/>
  <c r="BF1034" i="1"/>
  <c r="BF1053" i="1"/>
  <c r="BF1133" i="1"/>
  <c r="BF1140" i="1"/>
  <c r="BF1141" i="1"/>
  <c r="BF1142" i="1"/>
  <c r="BF1144" i="1"/>
  <c r="BF1151" i="1"/>
  <c r="BF1243" i="1"/>
  <c r="BF1245" i="1"/>
  <c r="BF1247" i="1"/>
  <c r="BF1249" i="1"/>
  <c r="BF1360" i="1"/>
  <c r="BF1483" i="1"/>
  <c r="BF1484" i="1"/>
  <c r="BF1485" i="1"/>
  <c r="BF1495" i="1"/>
  <c r="BF1504" i="1"/>
  <c r="BF1505" i="1"/>
  <c r="BF1506" i="1"/>
  <c r="BF1559" i="1"/>
  <c r="BF1560" i="1"/>
  <c r="BF1568" i="1"/>
  <c r="BF1571" i="1"/>
  <c r="BF1574" i="1"/>
  <c r="BF1581" i="1"/>
  <c r="BF1582" i="1"/>
  <c r="BF1590" i="1"/>
  <c r="BF1593" i="1"/>
  <c r="BF1595" i="1"/>
  <c r="BF1597" i="1"/>
  <c r="BF1602" i="1"/>
  <c r="BF1604" i="1"/>
  <c r="BF1612" i="1"/>
  <c r="BF1615" i="1"/>
  <c r="BF1617" i="1"/>
  <c r="BF1638" i="1"/>
  <c r="BF1640" i="1"/>
  <c r="BF1661" i="1"/>
  <c r="BF1726" i="1"/>
  <c r="BF1728" i="1"/>
  <c r="BF1735" i="1"/>
  <c r="BF1741" i="1"/>
  <c r="BF1746" i="1"/>
  <c r="BF1747" i="1"/>
  <c r="BF1748" i="1"/>
  <c r="BF1749" i="1"/>
  <c r="BF1751" i="1"/>
  <c r="BF1752" i="1"/>
  <c r="BF1756" i="1"/>
  <c r="BF1758" i="1"/>
  <c r="BF1759" i="1"/>
  <c r="BF1785" i="1"/>
  <c r="BF1788" i="1"/>
  <c r="BF1789" i="1"/>
  <c r="BF1817" i="1"/>
  <c r="BF1863" i="1"/>
  <c r="BF1864" i="1"/>
  <c r="BF1883" i="1"/>
  <c r="BF1884" i="1"/>
  <c r="BF1897" i="1"/>
  <c r="BF1903" i="1"/>
  <c r="BF2009" i="1"/>
  <c r="BF2155" i="1"/>
  <c r="BF2159" i="1"/>
  <c r="BF2252" i="1"/>
  <c r="BF2255" i="1"/>
  <c r="BF2262" i="1"/>
  <c r="BF2263" i="1"/>
  <c r="BF2424" i="1"/>
  <c r="BF2427" i="1"/>
  <c r="BF2440" i="1"/>
  <c r="BF2445" i="1"/>
  <c r="BF2448" i="1"/>
  <c r="BF2454" i="1"/>
  <c r="BF2461" i="1"/>
  <c r="BF2462" i="1"/>
  <c r="BF2463" i="1"/>
  <c r="BF2464" i="1"/>
  <c r="BF2467" i="1"/>
  <c r="BF2474" i="1"/>
  <c r="BF2478" i="1"/>
  <c r="BF2480" i="1"/>
  <c r="BF2484" i="1"/>
  <c r="BF2486" i="1"/>
  <c r="BF2487" i="1"/>
  <c r="BF2494" i="1"/>
  <c r="BF2496" i="1"/>
  <c r="BF2498" i="1"/>
  <c r="BF2502" i="1"/>
  <c r="BF2541" i="1"/>
  <c r="BF2542" i="1"/>
  <c r="BF2543" i="1"/>
  <c r="BF2563" i="1"/>
  <c r="BF2564" i="1"/>
  <c r="BF2567" i="1"/>
  <c r="BF2571" i="1"/>
  <c r="BF2572" i="1"/>
  <c r="BF2574" i="1"/>
  <c r="BF2577" i="1"/>
  <c r="BF2580" i="1"/>
  <c r="BF2581" i="1"/>
  <c r="BF2582" i="1"/>
  <c r="BF2589" i="1"/>
  <c r="BF2596" i="1"/>
  <c r="BF2607" i="1"/>
  <c r="BF2624" i="1"/>
  <c r="BF2632" i="1"/>
  <c r="BF2633" i="1"/>
  <c r="BF2634" i="1"/>
  <c r="BF2635" i="1"/>
  <c r="BF2638" i="1"/>
  <c r="BF2639" i="1"/>
  <c r="BF2640" i="1"/>
  <c r="BF2644" i="1"/>
  <c r="BF2645" i="1"/>
  <c r="BF2646" i="1"/>
  <c r="BF2648" i="1"/>
  <c r="BF2652" i="1"/>
  <c r="BF2654" i="1"/>
  <c r="BF2655" i="1"/>
  <c r="BF2656" i="1"/>
  <c r="BF2657" i="1"/>
  <c r="BF2659" i="1"/>
  <c r="BF2661" i="1"/>
  <c r="BF2662" i="1"/>
  <c r="BF2680" i="1"/>
  <c r="BF2764" i="1"/>
  <c r="BF2776" i="1"/>
  <c r="BF2778" i="1"/>
  <c r="BF2856" i="1"/>
  <c r="BF2898" i="1"/>
  <c r="BF2899" i="1"/>
  <c r="BF2900" i="1"/>
  <c r="BF2901" i="1"/>
  <c r="BF2905" i="1"/>
  <c r="BF2906" i="1"/>
  <c r="BF2908" i="1"/>
  <c r="BF2909" i="1"/>
  <c r="BF2913" i="1"/>
  <c r="BF2914" i="1"/>
  <c r="BF2915" i="1"/>
  <c r="BF2916" i="1"/>
  <c r="BF2917" i="1"/>
  <c r="BF2919" i="1"/>
  <c r="BF2920" i="1"/>
  <c r="BF2961" i="1"/>
  <c r="BF2962" i="1"/>
  <c r="BF2965" i="1"/>
  <c r="BF2967" i="1"/>
  <c r="BF2970" i="1"/>
  <c r="BF2971" i="1"/>
  <c r="BF2991" i="1"/>
  <c r="BF2992" i="1"/>
  <c r="BF2993" i="1"/>
  <c r="BF2994" i="1"/>
  <c r="BF2998" i="1"/>
  <c r="BF3001" i="1"/>
  <c r="BF3003" i="1"/>
  <c r="BF3010" i="1"/>
  <c r="BF3015" i="1"/>
  <c r="BF3017" i="1"/>
  <c r="BF3020" i="1"/>
  <c r="BF3023" i="1"/>
  <c r="BF3028" i="1"/>
  <c r="BF3042" i="1"/>
  <c r="BF3045" i="1"/>
  <c r="BF3055" i="1"/>
  <c r="BF3060" i="1"/>
  <c r="BF3077" i="1"/>
  <c r="BF3078" i="1"/>
  <c r="BF3080" i="1"/>
  <c r="BF3090" i="1"/>
  <c r="BF3102" i="1"/>
  <c r="BF3136" i="1"/>
  <c r="BF3210" i="1"/>
  <c r="BF3223" i="1"/>
  <c r="BF3225" i="1"/>
  <c r="BF3249" i="1"/>
  <c r="BF3319" i="1"/>
  <c r="BF3320" i="1"/>
  <c r="BF3321" i="1"/>
  <c r="BF3325" i="1"/>
  <c r="BF3327" i="1"/>
  <c r="BF3329" i="1"/>
  <c r="BF3334" i="1"/>
  <c r="BF3335" i="1"/>
  <c r="BF3336" i="1"/>
  <c r="BF3338" i="1"/>
  <c r="BF3339" i="1"/>
  <c r="BF3341" i="1"/>
  <c r="BF3349" i="1"/>
  <c r="BF3350" i="1"/>
  <c r="BF3352" i="1"/>
  <c r="BF3360" i="1"/>
  <c r="BF3364" i="1"/>
  <c r="BF3365" i="1"/>
  <c r="BF3400" i="1"/>
  <c r="BF3473" i="1"/>
  <c r="BF3527" i="1"/>
  <c r="BF3601" i="1"/>
  <c r="BF3620" i="1"/>
  <c r="BF3622" i="1"/>
  <c r="BF3624" i="1"/>
  <c r="BF3625" i="1"/>
  <c r="BF3635" i="1"/>
  <c r="BF3641" i="1"/>
  <c r="BF3674" i="1"/>
  <c r="BF3678" i="1"/>
  <c r="BF3683" i="1"/>
  <c r="BF3687" i="1"/>
  <c r="BF3692" i="1"/>
  <c r="BF3699" i="1"/>
  <c r="BF3707" i="1"/>
  <c r="BF3712" i="1"/>
  <c r="BF3805" i="1"/>
  <c r="BF3806" i="1"/>
  <c r="BF3809" i="1"/>
  <c r="BF3829" i="1"/>
  <c r="BF3830" i="1"/>
  <c r="BF3876" i="1"/>
  <c r="BF3879" i="1"/>
  <c r="BF3880" i="1"/>
  <c r="BF3883" i="1"/>
  <c r="BF3970" i="1"/>
  <c r="BF3974" i="1"/>
  <c r="BF3976" i="1"/>
  <c r="BF3985" i="1"/>
  <c r="BF3988" i="1"/>
  <c r="BF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L38" i="4"/>
  <c r="AX34" i="1"/>
  <c r="AX35" i="1"/>
  <c r="AX37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201" i="1"/>
  <c r="AX202" i="1"/>
  <c r="AX203" i="1"/>
  <c r="AX206" i="1"/>
  <c r="AX208" i="1"/>
  <c r="AX209" i="1"/>
  <c r="AX210" i="1"/>
  <c r="AX212" i="1"/>
  <c r="AX213" i="1"/>
  <c r="AX214" i="1"/>
  <c r="AX215" i="1"/>
  <c r="AX216" i="1"/>
  <c r="AX218" i="1"/>
  <c r="AX219" i="1"/>
  <c r="AX222" i="1"/>
  <c r="AX224" i="1"/>
  <c r="AX225" i="1"/>
  <c r="AX226" i="1"/>
  <c r="AX228" i="1"/>
  <c r="AX229" i="1"/>
  <c r="AX230" i="1"/>
  <c r="AX232" i="1"/>
  <c r="AX233" i="1"/>
  <c r="AX234" i="1"/>
  <c r="AX237" i="1"/>
  <c r="AX238" i="1"/>
  <c r="AX240" i="1"/>
  <c r="AX241" i="1"/>
  <c r="AX242" i="1"/>
  <c r="AX243" i="1"/>
  <c r="AX245" i="1"/>
  <c r="AX247" i="1"/>
  <c r="AX248" i="1"/>
  <c r="AX249" i="1"/>
  <c r="AX250" i="1"/>
  <c r="AX251" i="1"/>
  <c r="AX252" i="1"/>
  <c r="AX253" i="1"/>
  <c r="AX254" i="1"/>
  <c r="AX256" i="1"/>
  <c r="AX258" i="1"/>
  <c r="AX261" i="1"/>
  <c r="AX262" i="1"/>
  <c r="AX263" i="1"/>
  <c r="AX264" i="1"/>
  <c r="AX266" i="1"/>
  <c r="AX267" i="1"/>
  <c r="AX268" i="1"/>
  <c r="AX269" i="1"/>
  <c r="AX270" i="1"/>
  <c r="AX271" i="1"/>
  <c r="AX272" i="1"/>
  <c r="AX274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9" i="1"/>
  <c r="AX321" i="1"/>
  <c r="AX322" i="1"/>
  <c r="AX323" i="1"/>
  <c r="AX326" i="1"/>
  <c r="AX327" i="1"/>
  <c r="AX329" i="1"/>
  <c r="AX330" i="1"/>
  <c r="AX331" i="1"/>
  <c r="AX332" i="1"/>
  <c r="AX333" i="1"/>
  <c r="AX334" i="1"/>
  <c r="AX335" i="1"/>
  <c r="AX337" i="1"/>
  <c r="AX338" i="1"/>
  <c r="AX339" i="1"/>
  <c r="AX340" i="1"/>
  <c r="AX342" i="1"/>
  <c r="AX343" i="1"/>
  <c r="AX345" i="1"/>
  <c r="AX347" i="1"/>
  <c r="AX348" i="1"/>
  <c r="AX349" i="1"/>
  <c r="AX350" i="1"/>
  <c r="AX351" i="1"/>
  <c r="AX354" i="1"/>
  <c r="AX355" i="1"/>
  <c r="AX356" i="1"/>
  <c r="AX359" i="1"/>
  <c r="AX360" i="1"/>
  <c r="AX361" i="1"/>
  <c r="AX362" i="1"/>
  <c r="AX364" i="1"/>
  <c r="AX365" i="1"/>
  <c r="AX366" i="1"/>
  <c r="AX367" i="1"/>
  <c r="AX368" i="1"/>
  <c r="AX369" i="1"/>
  <c r="AX370" i="1"/>
  <c r="AX371" i="1"/>
  <c r="AX372" i="1"/>
  <c r="AX373" i="1"/>
  <c r="AX375" i="1"/>
  <c r="AX376" i="1"/>
  <c r="AX378" i="1"/>
  <c r="AX379" i="1"/>
  <c r="AX380" i="1"/>
  <c r="AX383" i="1"/>
  <c r="AX387" i="1"/>
  <c r="AX388" i="1"/>
  <c r="AX389" i="1"/>
  <c r="AX390" i="1"/>
  <c r="AX391" i="1"/>
  <c r="AX393" i="1"/>
  <c r="AX394" i="1"/>
  <c r="AX395" i="1"/>
  <c r="AX397" i="1"/>
  <c r="AX399" i="1"/>
  <c r="AX400" i="1"/>
  <c r="AX401" i="1"/>
  <c r="AX403" i="1"/>
  <c r="AX405" i="1"/>
  <c r="AX406" i="1"/>
  <c r="AX408" i="1"/>
  <c r="AX409" i="1"/>
  <c r="AX411" i="1"/>
  <c r="AX413" i="1"/>
  <c r="AX414" i="1"/>
  <c r="AX415" i="1"/>
  <c r="AX418" i="1"/>
  <c r="AX419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7" i="1"/>
  <c r="AX488" i="1"/>
  <c r="AX490" i="1"/>
  <c r="AX491" i="1"/>
  <c r="AX492" i="1"/>
  <c r="AX493" i="1"/>
  <c r="AX495" i="1"/>
  <c r="AX496" i="1"/>
  <c r="AX497" i="1"/>
  <c r="AX498" i="1"/>
  <c r="AX500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9" i="1"/>
  <c r="AX520" i="1"/>
  <c r="AX522" i="1"/>
  <c r="AX523" i="1"/>
  <c r="AX524" i="1"/>
  <c r="AX525" i="1"/>
  <c r="AX526" i="1"/>
  <c r="AX527" i="1"/>
  <c r="AX528" i="1"/>
  <c r="AX529" i="1"/>
  <c r="AX530" i="1"/>
  <c r="AX532" i="1"/>
  <c r="AX534" i="1"/>
  <c r="AX536" i="1"/>
  <c r="AX537" i="1"/>
  <c r="AX538" i="1"/>
  <c r="AX543" i="1"/>
  <c r="AX544" i="1"/>
  <c r="AX547" i="1"/>
  <c r="AX548" i="1"/>
  <c r="AX550" i="1"/>
  <c r="AX551" i="1"/>
  <c r="AX552" i="1"/>
  <c r="AX553" i="1"/>
  <c r="AX554" i="1"/>
  <c r="AX556" i="1"/>
  <c r="AX557" i="1"/>
  <c r="AX558" i="1"/>
  <c r="AX560" i="1"/>
  <c r="AX561" i="1"/>
  <c r="AX562" i="1"/>
  <c r="AX563" i="1"/>
  <c r="AX564" i="1"/>
  <c r="AX565" i="1"/>
  <c r="AX566" i="1"/>
  <c r="AX567" i="1"/>
  <c r="AX568" i="1"/>
  <c r="AX570" i="1"/>
  <c r="AX572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8" i="1"/>
  <c r="AX589" i="1"/>
  <c r="AX591" i="1"/>
  <c r="AX592" i="1"/>
  <c r="AX593" i="1"/>
  <c r="AX594" i="1"/>
  <c r="AX595" i="1"/>
  <c r="AX596" i="1"/>
  <c r="AX597" i="1"/>
  <c r="AX598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8" i="1"/>
  <c r="AX619" i="1"/>
  <c r="AX620" i="1"/>
  <c r="AX621" i="1"/>
  <c r="AX623" i="1"/>
  <c r="AX626" i="1"/>
  <c r="AX627" i="1"/>
  <c r="AX629" i="1"/>
  <c r="AX630" i="1"/>
  <c r="AX631" i="1"/>
  <c r="AX632" i="1"/>
  <c r="AX634" i="1"/>
  <c r="AX635" i="1"/>
  <c r="AX636" i="1"/>
  <c r="AX637" i="1"/>
  <c r="AX638" i="1"/>
  <c r="AX639" i="1"/>
  <c r="AX640" i="1"/>
  <c r="AX641" i="1"/>
  <c r="AX642" i="1"/>
  <c r="AX643" i="1"/>
  <c r="AX645" i="1"/>
  <c r="AX646" i="1"/>
  <c r="AX647" i="1"/>
  <c r="AX648" i="1"/>
  <c r="AX650" i="1"/>
  <c r="AX651" i="1"/>
  <c r="AX652" i="1"/>
  <c r="AX653" i="1"/>
  <c r="AX654" i="1"/>
  <c r="AX655" i="1"/>
  <c r="AX656" i="1"/>
  <c r="AX658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4" i="1"/>
  <c r="AX826" i="1"/>
  <c r="AX830" i="1"/>
  <c r="AX832" i="1"/>
  <c r="AX833" i="1"/>
  <c r="AX834" i="1"/>
  <c r="AX835" i="1"/>
  <c r="AX838" i="1"/>
  <c r="AX839" i="1"/>
  <c r="AX840" i="1"/>
  <c r="AX841" i="1"/>
  <c r="AX842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9" i="1"/>
  <c r="AX1000" i="1"/>
  <c r="AX1001" i="1"/>
  <c r="AX1003" i="1"/>
  <c r="AX1004" i="1"/>
  <c r="AX1005" i="1"/>
  <c r="AX1006" i="1"/>
  <c r="AX1008" i="1"/>
  <c r="AX1009" i="1"/>
  <c r="AX1010" i="1"/>
  <c r="AX1012" i="1"/>
  <c r="AX1014" i="1"/>
  <c r="AX1015" i="1"/>
  <c r="AX1016" i="1"/>
  <c r="AX1017" i="1"/>
  <c r="AX1019" i="1"/>
  <c r="AX1020" i="1"/>
  <c r="AX1022" i="1"/>
  <c r="AX1023" i="1"/>
  <c r="AX1024" i="1"/>
  <c r="AX1025" i="1"/>
  <c r="AX1027" i="1"/>
  <c r="AX1028" i="1"/>
  <c r="AX1029" i="1"/>
  <c r="AX1031" i="1"/>
  <c r="AX1032" i="1"/>
  <c r="AX1033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4" i="1"/>
  <c r="AX1135" i="1"/>
  <c r="AX1136" i="1"/>
  <c r="AX1137" i="1"/>
  <c r="AX1138" i="1"/>
  <c r="AX1139" i="1"/>
  <c r="AX1143" i="1"/>
  <c r="AX1145" i="1"/>
  <c r="AX1146" i="1"/>
  <c r="AX1147" i="1"/>
  <c r="AX1148" i="1"/>
  <c r="AX1149" i="1"/>
  <c r="AX1150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4" i="1"/>
  <c r="AX1246" i="1"/>
  <c r="AX1248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6" i="1"/>
  <c r="AX1487" i="1"/>
  <c r="AX1488" i="1"/>
  <c r="AX1489" i="1"/>
  <c r="AX1490" i="1"/>
  <c r="AX1491" i="1"/>
  <c r="AX1492" i="1"/>
  <c r="AX1493" i="1"/>
  <c r="AX1494" i="1"/>
  <c r="AX1496" i="1"/>
  <c r="AX1497" i="1"/>
  <c r="AX1498" i="1"/>
  <c r="AX1499" i="1"/>
  <c r="AX1500" i="1"/>
  <c r="AX1501" i="1"/>
  <c r="AX1502" i="1"/>
  <c r="AX1503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61" i="1"/>
  <c r="AX1562" i="1"/>
  <c r="AX1563" i="1"/>
  <c r="AX1564" i="1"/>
  <c r="AX1565" i="1"/>
  <c r="AX1566" i="1"/>
  <c r="AX1567" i="1"/>
  <c r="AX1569" i="1"/>
  <c r="AX1570" i="1"/>
  <c r="AX1572" i="1"/>
  <c r="AX1573" i="1"/>
  <c r="AX1575" i="1"/>
  <c r="AX1576" i="1"/>
  <c r="AX1577" i="1"/>
  <c r="AX1578" i="1"/>
  <c r="AX1579" i="1"/>
  <c r="AX1580" i="1"/>
  <c r="AX1583" i="1"/>
  <c r="AX1584" i="1"/>
  <c r="AX1585" i="1"/>
  <c r="AX1586" i="1"/>
  <c r="AX1587" i="1"/>
  <c r="AX1588" i="1"/>
  <c r="AX1589" i="1"/>
  <c r="AX1591" i="1"/>
  <c r="AX1592" i="1"/>
  <c r="AX1594" i="1"/>
  <c r="AX1596" i="1"/>
  <c r="AX1598" i="1"/>
  <c r="AX1599" i="1"/>
  <c r="AX1600" i="1"/>
  <c r="AX1601" i="1"/>
  <c r="AX1603" i="1"/>
  <c r="AX1605" i="1"/>
  <c r="AX1606" i="1"/>
  <c r="AX1607" i="1"/>
  <c r="AX1608" i="1"/>
  <c r="AX1609" i="1"/>
  <c r="AX1610" i="1"/>
  <c r="AX1611" i="1"/>
  <c r="AX1613" i="1"/>
  <c r="AX1614" i="1"/>
  <c r="AX1616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9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7" i="1"/>
  <c r="AX1729" i="1"/>
  <c r="AX1730" i="1"/>
  <c r="AX1731" i="1"/>
  <c r="AX1732" i="1"/>
  <c r="AX1733" i="1"/>
  <c r="AX1734" i="1"/>
  <c r="AX1736" i="1"/>
  <c r="AX1737" i="1"/>
  <c r="AX1738" i="1"/>
  <c r="AX1739" i="1"/>
  <c r="AX1740" i="1"/>
  <c r="AX1742" i="1"/>
  <c r="AX1743" i="1"/>
  <c r="AX1744" i="1"/>
  <c r="AX1745" i="1"/>
  <c r="AX1750" i="1"/>
  <c r="AX1753" i="1"/>
  <c r="AX1754" i="1"/>
  <c r="AX1755" i="1"/>
  <c r="AX1757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6" i="1"/>
  <c r="AX1787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8" i="1"/>
  <c r="AX1899" i="1"/>
  <c r="AX1900" i="1"/>
  <c r="AX1901" i="1"/>
  <c r="AX1902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6" i="1"/>
  <c r="AX2157" i="1"/>
  <c r="AX2158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3" i="1"/>
  <c r="AX2254" i="1"/>
  <c r="AX2256" i="1"/>
  <c r="AX2257" i="1"/>
  <c r="AX2258" i="1"/>
  <c r="AX2259" i="1"/>
  <c r="AX2260" i="1"/>
  <c r="AX2261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5" i="1"/>
  <c r="AX2426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1" i="1"/>
  <c r="AX2442" i="1"/>
  <c r="AX2443" i="1"/>
  <c r="AX2444" i="1"/>
  <c r="AX2446" i="1"/>
  <c r="AX2447" i="1"/>
  <c r="AX2449" i="1"/>
  <c r="AX2450" i="1"/>
  <c r="AX2451" i="1"/>
  <c r="AX2452" i="1"/>
  <c r="AX2453" i="1"/>
  <c r="AX2455" i="1"/>
  <c r="AX2456" i="1"/>
  <c r="AX2457" i="1"/>
  <c r="AX2458" i="1"/>
  <c r="AX2459" i="1"/>
  <c r="AX2460" i="1"/>
  <c r="AX2465" i="1"/>
  <c r="AX2466" i="1"/>
  <c r="AX2468" i="1"/>
  <c r="AX2469" i="1"/>
  <c r="AX2470" i="1"/>
  <c r="AX2471" i="1"/>
  <c r="AX2472" i="1"/>
  <c r="AX2473" i="1"/>
  <c r="AX2475" i="1"/>
  <c r="AX2476" i="1"/>
  <c r="AX2477" i="1"/>
  <c r="AX2479" i="1"/>
  <c r="AX2481" i="1"/>
  <c r="AX2482" i="1"/>
  <c r="AX2483" i="1"/>
  <c r="AX2485" i="1"/>
  <c r="AX2488" i="1"/>
  <c r="AX2489" i="1"/>
  <c r="AX2490" i="1"/>
  <c r="AX2491" i="1"/>
  <c r="AX2492" i="1"/>
  <c r="AX2493" i="1"/>
  <c r="AX2495" i="1"/>
  <c r="AX2497" i="1"/>
  <c r="AX2499" i="1"/>
  <c r="AX2500" i="1"/>
  <c r="AX2501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5" i="1"/>
  <c r="AX2566" i="1"/>
  <c r="AX2568" i="1"/>
  <c r="AX2569" i="1"/>
  <c r="AX2570" i="1"/>
  <c r="AX2573" i="1"/>
  <c r="AX2575" i="1"/>
  <c r="AX2576" i="1"/>
  <c r="AX2578" i="1"/>
  <c r="AX2579" i="1"/>
  <c r="AX2583" i="1"/>
  <c r="AX2584" i="1"/>
  <c r="AX2585" i="1"/>
  <c r="AX2586" i="1"/>
  <c r="AX2587" i="1"/>
  <c r="AX2588" i="1"/>
  <c r="AX2590" i="1"/>
  <c r="AX2591" i="1"/>
  <c r="AX2592" i="1"/>
  <c r="AX2593" i="1"/>
  <c r="AX2594" i="1"/>
  <c r="AX2595" i="1"/>
  <c r="AX2597" i="1"/>
  <c r="AX2598" i="1"/>
  <c r="AX2599" i="1"/>
  <c r="AX2600" i="1"/>
  <c r="AX2601" i="1"/>
  <c r="AX2602" i="1"/>
  <c r="AX2603" i="1"/>
  <c r="AX2604" i="1"/>
  <c r="AX2605" i="1"/>
  <c r="AX2606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5" i="1"/>
  <c r="AX2626" i="1"/>
  <c r="AX2627" i="1"/>
  <c r="AX2628" i="1"/>
  <c r="AX2629" i="1"/>
  <c r="AX2630" i="1"/>
  <c r="AX2631" i="1"/>
  <c r="AX2636" i="1"/>
  <c r="AX2637" i="1"/>
  <c r="AX2641" i="1"/>
  <c r="AX2642" i="1"/>
  <c r="AX2643" i="1"/>
  <c r="AX2647" i="1"/>
  <c r="AX2649" i="1"/>
  <c r="AX2650" i="1"/>
  <c r="AX2651" i="1"/>
  <c r="AX2653" i="1"/>
  <c r="AX2658" i="1"/>
  <c r="AX2660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7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902" i="1"/>
  <c r="AX2903" i="1"/>
  <c r="AX2904" i="1"/>
  <c r="AX2907" i="1"/>
  <c r="AX2910" i="1"/>
  <c r="AX2911" i="1"/>
  <c r="AX2912" i="1"/>
  <c r="AX2918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3" i="1"/>
  <c r="AX2964" i="1"/>
  <c r="AX2966" i="1"/>
  <c r="AX2968" i="1"/>
  <c r="AX2969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5" i="1"/>
  <c r="AX2996" i="1"/>
  <c r="AX2997" i="1"/>
  <c r="AX2999" i="1"/>
  <c r="AX3000" i="1"/>
  <c r="AX3002" i="1"/>
  <c r="AX3004" i="1"/>
  <c r="AX3005" i="1"/>
  <c r="AX3006" i="1"/>
  <c r="AX3007" i="1"/>
  <c r="AX3008" i="1"/>
  <c r="AX3009" i="1"/>
  <c r="AX3011" i="1"/>
  <c r="AX3012" i="1"/>
  <c r="AX3013" i="1"/>
  <c r="AX3014" i="1"/>
  <c r="AX3016" i="1"/>
  <c r="AX3018" i="1"/>
  <c r="AX3019" i="1"/>
  <c r="AX3021" i="1"/>
  <c r="AX3022" i="1"/>
  <c r="AX3024" i="1"/>
  <c r="AX3025" i="1"/>
  <c r="AX3026" i="1"/>
  <c r="AX3027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3" i="1"/>
  <c r="AX3044" i="1"/>
  <c r="AX3046" i="1"/>
  <c r="AX3047" i="1"/>
  <c r="AX3048" i="1"/>
  <c r="AX3049" i="1"/>
  <c r="AX3050" i="1"/>
  <c r="AX3051" i="1"/>
  <c r="AX3052" i="1"/>
  <c r="AX3053" i="1"/>
  <c r="AX3054" i="1"/>
  <c r="AX3056" i="1"/>
  <c r="AX3057" i="1"/>
  <c r="AX3058" i="1"/>
  <c r="AX3059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9" i="1"/>
  <c r="AX3081" i="1"/>
  <c r="AX3082" i="1"/>
  <c r="AX3083" i="1"/>
  <c r="AX3084" i="1"/>
  <c r="AX3085" i="1"/>
  <c r="AX3086" i="1"/>
  <c r="AX3087" i="1"/>
  <c r="AX3088" i="1"/>
  <c r="AX3089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4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22" i="1"/>
  <c r="AX3323" i="1"/>
  <c r="AX3324" i="1"/>
  <c r="AX3326" i="1"/>
  <c r="AX3328" i="1"/>
  <c r="AX3330" i="1"/>
  <c r="AX3331" i="1"/>
  <c r="AX3332" i="1"/>
  <c r="AX3333" i="1"/>
  <c r="AX3337" i="1"/>
  <c r="AX3340" i="1"/>
  <c r="AX3342" i="1"/>
  <c r="AX3343" i="1"/>
  <c r="AX3344" i="1"/>
  <c r="AX3345" i="1"/>
  <c r="AX3346" i="1"/>
  <c r="AX3347" i="1"/>
  <c r="AX3348" i="1"/>
  <c r="AX3351" i="1"/>
  <c r="AX3353" i="1"/>
  <c r="AX3354" i="1"/>
  <c r="AX3355" i="1"/>
  <c r="AX3356" i="1"/>
  <c r="AX3357" i="1"/>
  <c r="AX3358" i="1"/>
  <c r="AX3359" i="1"/>
  <c r="AX3361" i="1"/>
  <c r="AX3362" i="1"/>
  <c r="AX3363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1" i="1"/>
  <c r="AX3623" i="1"/>
  <c r="AX3626" i="1"/>
  <c r="AX3627" i="1"/>
  <c r="AX3628" i="1"/>
  <c r="AX3629" i="1"/>
  <c r="AX3630" i="1"/>
  <c r="AX3631" i="1"/>
  <c r="AX3632" i="1"/>
  <c r="AX3633" i="1"/>
  <c r="AX3634" i="1"/>
  <c r="AX3636" i="1"/>
  <c r="AX3637" i="1"/>
  <c r="AX3638" i="1"/>
  <c r="AX3639" i="1"/>
  <c r="AX3640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5" i="1"/>
  <c r="AX3676" i="1"/>
  <c r="AX3677" i="1"/>
  <c r="AX3679" i="1"/>
  <c r="AX3680" i="1"/>
  <c r="AX3681" i="1"/>
  <c r="AX3682" i="1"/>
  <c r="AX3684" i="1"/>
  <c r="AX3685" i="1"/>
  <c r="AX3686" i="1"/>
  <c r="AX3688" i="1"/>
  <c r="AX3689" i="1"/>
  <c r="AX3690" i="1"/>
  <c r="AX3691" i="1"/>
  <c r="AX3693" i="1"/>
  <c r="AX3694" i="1"/>
  <c r="AX3695" i="1"/>
  <c r="AX3696" i="1"/>
  <c r="AX3697" i="1"/>
  <c r="AX3698" i="1"/>
  <c r="AX3700" i="1"/>
  <c r="AX3701" i="1"/>
  <c r="AX3702" i="1"/>
  <c r="AX3703" i="1"/>
  <c r="AX3704" i="1"/>
  <c r="AX3705" i="1"/>
  <c r="AX3706" i="1"/>
  <c r="AX3708" i="1"/>
  <c r="AX3709" i="1"/>
  <c r="AX3710" i="1"/>
  <c r="AX3711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7" i="1"/>
  <c r="AX3808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7" i="1"/>
  <c r="AX3878" i="1"/>
  <c r="AX3881" i="1"/>
  <c r="AX3882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1" i="1"/>
  <c r="AX3972" i="1"/>
  <c r="AX3973" i="1"/>
  <c r="AX3975" i="1"/>
  <c r="AX3977" i="1"/>
  <c r="AX3978" i="1"/>
  <c r="AX3979" i="1"/>
  <c r="AX3980" i="1"/>
  <c r="AX3981" i="1"/>
  <c r="AX3982" i="1"/>
  <c r="AX3983" i="1"/>
  <c r="AX3984" i="1"/>
  <c r="AX3986" i="1"/>
  <c r="AX3987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L37" i="4"/>
  <c r="E38" i="4"/>
  <c r="AA2" i="1"/>
  <c r="AA32" i="1"/>
  <c r="AA36" i="1"/>
  <c r="AA51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3" i="1"/>
  <c r="AA34" i="1"/>
  <c r="AA35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W4" i="6"/>
  <c r="AQ2" i="1" s="1"/>
  <c r="F38" i="4"/>
  <c r="AB2" i="1"/>
  <c r="AB32" i="1"/>
  <c r="X4" i="6" s="1"/>
  <c r="AR2" i="1" s="1"/>
  <c r="AB36" i="1"/>
  <c r="AB51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3" i="1"/>
  <c r="AB34" i="1"/>
  <c r="AB35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G38" i="4"/>
  <c r="AC2" i="1"/>
  <c r="AC32" i="1"/>
  <c r="AC36" i="1"/>
  <c r="AC51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3" i="1"/>
  <c r="AC34" i="1"/>
  <c r="AC35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Y4" i="6"/>
  <c r="AS2" i="1" s="1"/>
  <c r="H38" i="4"/>
  <c r="AD2" i="1"/>
  <c r="AD32" i="1"/>
  <c r="Z4" i="6" s="1"/>
  <c r="AT2" i="1" s="1"/>
  <c r="AD36" i="1"/>
  <c r="AD51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3" i="1"/>
  <c r="AD34" i="1"/>
  <c r="AD35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I38" i="4"/>
  <c r="AE32" i="1"/>
  <c r="AE36" i="1"/>
  <c r="AE51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3" i="1"/>
  <c r="AE34" i="1"/>
  <c r="AE35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J38" i="4"/>
  <c r="AF2" i="1"/>
  <c r="AF32" i="1"/>
  <c r="AF36" i="1"/>
  <c r="AF51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3" i="1"/>
  <c r="AF34" i="1"/>
  <c r="AF35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K38" i="4"/>
  <c r="AC4" i="6"/>
  <c r="AY2" i="1"/>
  <c r="AZ2" i="1"/>
  <c r="BA2" i="1"/>
  <c r="BB2" i="1"/>
  <c r="BC2" i="1"/>
  <c r="BD2" i="1"/>
  <c r="BE2" i="1"/>
  <c r="E37" i="4"/>
  <c r="W6" i="6"/>
  <c r="AI2" i="1"/>
  <c r="F37" i="4"/>
  <c r="AJ2" i="1" s="1"/>
  <c r="X6" i="6"/>
  <c r="G37" i="4"/>
  <c r="Y6" i="6"/>
  <c r="AK2" i="1" s="1"/>
  <c r="H37" i="4"/>
  <c r="AL2" i="1" s="1"/>
  <c r="Z6" i="6"/>
  <c r="I37" i="4"/>
  <c r="AA6" i="6"/>
  <c r="AM2" i="1" s="1"/>
  <c r="J37" i="4"/>
  <c r="K37" i="4"/>
  <c r="AC6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AI32" i="1"/>
  <c r="AI36" i="1"/>
  <c r="AI51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3" i="1"/>
  <c r="AI34" i="1"/>
  <c r="AI35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C6" i="6"/>
  <c r="C5" i="6" s="1"/>
  <c r="D6" i="6"/>
  <c r="D5" i="6"/>
  <c r="E6" i="6"/>
  <c r="E5" i="6" s="1"/>
  <c r="F6" i="6"/>
  <c r="F5" i="6"/>
  <c r="G6" i="6"/>
  <c r="G5" i="6" s="1"/>
  <c r="H6" i="6"/>
  <c r="H5" i="6"/>
  <c r="I6" i="6"/>
  <c r="I5" i="6" s="1"/>
  <c r="J6" i="6"/>
  <c r="J5" i="6"/>
  <c r="K6" i="6"/>
  <c r="K5" i="6" s="1"/>
  <c r="L6" i="6"/>
  <c r="L5" i="6"/>
  <c r="M6" i="6"/>
  <c r="M5" i="6" s="1"/>
  <c r="N6" i="6"/>
  <c r="N5" i="6"/>
  <c r="O6" i="6"/>
  <c r="O5" i="6" s="1"/>
  <c r="P6" i="6"/>
  <c r="P5" i="6"/>
  <c r="Q6" i="6"/>
  <c r="Q5" i="6" s="1"/>
  <c r="R6" i="6"/>
  <c r="R5" i="6"/>
  <c r="S6" i="6"/>
  <c r="S5" i="6" s="1"/>
  <c r="T6" i="6"/>
  <c r="T5" i="6"/>
  <c r="U6" i="6"/>
  <c r="U5" i="6" s="1"/>
  <c r="V6" i="6"/>
  <c r="V5" i="6"/>
  <c r="W5" i="6"/>
  <c r="X5" i="6"/>
  <c r="Y5" i="6"/>
  <c r="Z5" i="6"/>
  <c r="AC5" i="6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14" i="8"/>
  <c r="E3" i="8"/>
  <c r="E4" i="8"/>
  <c r="E5" i="8"/>
  <c r="E6" i="8"/>
  <c r="E7" i="8"/>
  <c r="E8" i="8"/>
  <c r="E9" i="8"/>
  <c r="E10" i="8"/>
  <c r="E11" i="8"/>
  <c r="E12" i="8"/>
  <c r="E13" i="8"/>
  <c r="E2" i="8"/>
  <c r="M35" i="4"/>
  <c r="M36" i="4"/>
  <c r="M34" i="4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Y32" i="1"/>
  <c r="AZ32" i="1"/>
  <c r="BA32" i="1"/>
  <c r="BB32" i="1"/>
  <c r="BC32" i="1"/>
  <c r="BD32" i="1"/>
  <c r="BE32" i="1"/>
  <c r="AY33" i="1"/>
  <c r="AZ33" i="1"/>
  <c r="BA33" i="1"/>
  <c r="BB33" i="1"/>
  <c r="BC33" i="1"/>
  <c r="BD33" i="1"/>
  <c r="BE33" i="1"/>
  <c r="AY36" i="1"/>
  <c r="AZ36" i="1"/>
  <c r="BA36" i="1"/>
  <c r="BB36" i="1"/>
  <c r="BC36" i="1"/>
  <c r="BD36" i="1"/>
  <c r="BE36" i="1"/>
  <c r="AY38" i="1"/>
  <c r="AZ38" i="1"/>
  <c r="BA38" i="1"/>
  <c r="BB38" i="1"/>
  <c r="BC38" i="1"/>
  <c r="BD38" i="1"/>
  <c r="BE38" i="1"/>
  <c r="AY51" i="1"/>
  <c r="AZ51" i="1"/>
  <c r="BA51" i="1"/>
  <c r="BB51" i="1"/>
  <c r="BC51" i="1"/>
  <c r="BD51" i="1"/>
  <c r="BE51" i="1"/>
  <c r="AY105" i="1"/>
  <c r="AZ105" i="1"/>
  <c r="BA105" i="1"/>
  <c r="BB105" i="1"/>
  <c r="BC105" i="1"/>
  <c r="BD105" i="1"/>
  <c r="BE105" i="1"/>
  <c r="AY199" i="1"/>
  <c r="AZ199" i="1"/>
  <c r="BA199" i="1"/>
  <c r="BB199" i="1"/>
  <c r="BC199" i="1"/>
  <c r="BD199" i="1"/>
  <c r="BE199" i="1"/>
  <c r="AY200" i="1"/>
  <c r="AZ200" i="1"/>
  <c r="BA200" i="1"/>
  <c r="BB200" i="1"/>
  <c r="BC200" i="1"/>
  <c r="BD200" i="1"/>
  <c r="BE200" i="1"/>
  <c r="AY204" i="1"/>
  <c r="AZ204" i="1"/>
  <c r="BA204" i="1"/>
  <c r="BB204" i="1"/>
  <c r="BC204" i="1"/>
  <c r="BD204" i="1"/>
  <c r="BE204" i="1"/>
  <c r="AY205" i="1"/>
  <c r="AZ205" i="1"/>
  <c r="BA205" i="1"/>
  <c r="BB205" i="1"/>
  <c r="BC205" i="1"/>
  <c r="BD205" i="1"/>
  <c r="BE205" i="1"/>
  <c r="AY207" i="1"/>
  <c r="AZ207" i="1"/>
  <c r="BA207" i="1"/>
  <c r="BB207" i="1"/>
  <c r="BC207" i="1"/>
  <c r="BD207" i="1"/>
  <c r="BE207" i="1"/>
  <c r="AY211" i="1"/>
  <c r="AZ211" i="1"/>
  <c r="BA211" i="1"/>
  <c r="BB211" i="1"/>
  <c r="BC211" i="1"/>
  <c r="BD211" i="1"/>
  <c r="BE211" i="1"/>
  <c r="AY217" i="1"/>
  <c r="AZ217" i="1"/>
  <c r="BA217" i="1"/>
  <c r="BB217" i="1"/>
  <c r="BC217" i="1"/>
  <c r="BD217" i="1"/>
  <c r="BE217" i="1"/>
  <c r="AY220" i="1"/>
  <c r="AZ220" i="1"/>
  <c r="BA220" i="1"/>
  <c r="BB220" i="1"/>
  <c r="BC220" i="1"/>
  <c r="BD220" i="1"/>
  <c r="BE220" i="1"/>
  <c r="AY221" i="1"/>
  <c r="AZ221" i="1"/>
  <c r="BA221" i="1"/>
  <c r="BB221" i="1"/>
  <c r="BC221" i="1"/>
  <c r="BD221" i="1"/>
  <c r="BE221" i="1"/>
  <c r="AY223" i="1"/>
  <c r="AZ223" i="1"/>
  <c r="BA223" i="1"/>
  <c r="BB223" i="1"/>
  <c r="BC223" i="1"/>
  <c r="BD223" i="1"/>
  <c r="BE223" i="1"/>
  <c r="AY227" i="1"/>
  <c r="AZ227" i="1"/>
  <c r="BA227" i="1"/>
  <c r="BB227" i="1"/>
  <c r="BC227" i="1"/>
  <c r="BD227" i="1"/>
  <c r="BE227" i="1"/>
  <c r="AY231" i="1"/>
  <c r="AZ231" i="1"/>
  <c r="BA231" i="1"/>
  <c r="BB231" i="1"/>
  <c r="BC231" i="1"/>
  <c r="BD231" i="1"/>
  <c r="BE231" i="1"/>
  <c r="AY235" i="1"/>
  <c r="AZ235" i="1"/>
  <c r="BA235" i="1"/>
  <c r="BB235" i="1"/>
  <c r="BC235" i="1"/>
  <c r="BD235" i="1"/>
  <c r="BE235" i="1"/>
  <c r="AY236" i="1"/>
  <c r="AZ236" i="1"/>
  <c r="BA236" i="1"/>
  <c r="BB236" i="1"/>
  <c r="BC236" i="1"/>
  <c r="BD236" i="1"/>
  <c r="BE236" i="1"/>
  <c r="AY239" i="1"/>
  <c r="AZ239" i="1"/>
  <c r="BA239" i="1"/>
  <c r="BB239" i="1"/>
  <c r="BC239" i="1"/>
  <c r="BD239" i="1"/>
  <c r="BE239" i="1"/>
  <c r="AY244" i="1"/>
  <c r="AZ244" i="1"/>
  <c r="BA244" i="1"/>
  <c r="BB244" i="1"/>
  <c r="BC244" i="1"/>
  <c r="BD244" i="1"/>
  <c r="BE244" i="1"/>
  <c r="AY246" i="1"/>
  <c r="AZ246" i="1"/>
  <c r="BA246" i="1"/>
  <c r="BB246" i="1"/>
  <c r="BC246" i="1"/>
  <c r="BD246" i="1"/>
  <c r="BE246" i="1"/>
  <c r="AY255" i="1"/>
  <c r="AZ255" i="1"/>
  <c r="BA255" i="1"/>
  <c r="BB255" i="1"/>
  <c r="BC255" i="1"/>
  <c r="BD255" i="1"/>
  <c r="BE255" i="1"/>
  <c r="AY257" i="1"/>
  <c r="AZ257" i="1"/>
  <c r="BA257" i="1"/>
  <c r="BB257" i="1"/>
  <c r="BC257" i="1"/>
  <c r="BD257" i="1"/>
  <c r="BE257" i="1"/>
  <c r="AY259" i="1"/>
  <c r="AZ259" i="1"/>
  <c r="BA259" i="1"/>
  <c r="BB259" i="1"/>
  <c r="BC259" i="1"/>
  <c r="BD259" i="1"/>
  <c r="BE259" i="1"/>
  <c r="AY260" i="1"/>
  <c r="AZ260" i="1"/>
  <c r="BA260" i="1"/>
  <c r="BB260" i="1"/>
  <c r="BC260" i="1"/>
  <c r="BD260" i="1"/>
  <c r="BE260" i="1"/>
  <c r="AY265" i="1"/>
  <c r="AZ265" i="1"/>
  <c r="BA265" i="1"/>
  <c r="BB265" i="1"/>
  <c r="BC265" i="1"/>
  <c r="BD265" i="1"/>
  <c r="BE265" i="1"/>
  <c r="AY273" i="1"/>
  <c r="AZ273" i="1"/>
  <c r="BA273" i="1"/>
  <c r="BB273" i="1"/>
  <c r="BC273" i="1"/>
  <c r="BD273" i="1"/>
  <c r="BE273" i="1"/>
  <c r="AY275" i="1"/>
  <c r="AZ275" i="1"/>
  <c r="BA275" i="1"/>
  <c r="BB275" i="1"/>
  <c r="BC275" i="1"/>
  <c r="BD275" i="1"/>
  <c r="BE275" i="1"/>
  <c r="AY318" i="1"/>
  <c r="AZ318" i="1"/>
  <c r="BA318" i="1"/>
  <c r="BB318" i="1"/>
  <c r="BC318" i="1"/>
  <c r="BD318" i="1"/>
  <c r="BE318" i="1"/>
  <c r="AY320" i="1"/>
  <c r="AZ320" i="1"/>
  <c r="BA320" i="1"/>
  <c r="BB320" i="1"/>
  <c r="BC320" i="1"/>
  <c r="BD320" i="1"/>
  <c r="BE320" i="1"/>
  <c r="AY324" i="1"/>
  <c r="AZ324" i="1"/>
  <c r="BA324" i="1"/>
  <c r="BB324" i="1"/>
  <c r="BC324" i="1"/>
  <c r="BD324" i="1"/>
  <c r="BE324" i="1"/>
  <c r="AY325" i="1"/>
  <c r="AZ325" i="1"/>
  <c r="BA325" i="1"/>
  <c r="BB325" i="1"/>
  <c r="BC325" i="1"/>
  <c r="BD325" i="1"/>
  <c r="BE325" i="1"/>
  <c r="AY328" i="1"/>
  <c r="AZ328" i="1"/>
  <c r="BA328" i="1"/>
  <c r="BB328" i="1"/>
  <c r="BC328" i="1"/>
  <c r="BD328" i="1"/>
  <c r="BE328" i="1"/>
  <c r="AY336" i="1"/>
  <c r="AZ336" i="1"/>
  <c r="BA336" i="1"/>
  <c r="BB336" i="1"/>
  <c r="BC336" i="1"/>
  <c r="BD336" i="1"/>
  <c r="BE336" i="1"/>
  <c r="AY341" i="1"/>
  <c r="AZ341" i="1"/>
  <c r="BA341" i="1"/>
  <c r="BB341" i="1"/>
  <c r="BC341" i="1"/>
  <c r="BD341" i="1"/>
  <c r="BE341" i="1"/>
  <c r="AY344" i="1"/>
  <c r="AZ344" i="1"/>
  <c r="BA344" i="1"/>
  <c r="BB344" i="1"/>
  <c r="BC344" i="1"/>
  <c r="BD344" i="1"/>
  <c r="BE344" i="1"/>
  <c r="AY346" i="1"/>
  <c r="AZ346" i="1"/>
  <c r="BA346" i="1"/>
  <c r="BB346" i="1"/>
  <c r="BC346" i="1"/>
  <c r="BD346" i="1"/>
  <c r="BE346" i="1"/>
  <c r="AY352" i="1"/>
  <c r="AZ352" i="1"/>
  <c r="BA352" i="1"/>
  <c r="BB352" i="1"/>
  <c r="BC352" i="1"/>
  <c r="BD352" i="1"/>
  <c r="BE352" i="1"/>
  <c r="AY353" i="1"/>
  <c r="AZ353" i="1"/>
  <c r="BA353" i="1"/>
  <c r="BB353" i="1"/>
  <c r="BC353" i="1"/>
  <c r="BD353" i="1"/>
  <c r="BE353" i="1"/>
  <c r="AY357" i="1"/>
  <c r="AZ357" i="1"/>
  <c r="BA357" i="1"/>
  <c r="BB357" i="1"/>
  <c r="BC357" i="1"/>
  <c r="BD357" i="1"/>
  <c r="BE357" i="1"/>
  <c r="AY358" i="1"/>
  <c r="AZ358" i="1"/>
  <c r="BA358" i="1"/>
  <c r="BB358" i="1"/>
  <c r="BC358" i="1"/>
  <c r="BD358" i="1"/>
  <c r="BE358" i="1"/>
  <c r="AY363" i="1"/>
  <c r="AZ363" i="1"/>
  <c r="BA363" i="1"/>
  <c r="BB363" i="1"/>
  <c r="BC363" i="1"/>
  <c r="BD363" i="1"/>
  <c r="BE363" i="1"/>
  <c r="AY374" i="1"/>
  <c r="AZ374" i="1"/>
  <c r="BA374" i="1"/>
  <c r="BB374" i="1"/>
  <c r="BC374" i="1"/>
  <c r="BD374" i="1"/>
  <c r="BE374" i="1"/>
  <c r="AY377" i="1"/>
  <c r="AZ377" i="1"/>
  <c r="BA377" i="1"/>
  <c r="BB377" i="1"/>
  <c r="BC377" i="1"/>
  <c r="BD377" i="1"/>
  <c r="BE377" i="1"/>
  <c r="AY381" i="1"/>
  <c r="AZ381" i="1"/>
  <c r="BA381" i="1"/>
  <c r="BB381" i="1"/>
  <c r="BC381" i="1"/>
  <c r="BD381" i="1"/>
  <c r="BE381" i="1"/>
  <c r="AY382" i="1"/>
  <c r="AZ382" i="1"/>
  <c r="BA382" i="1"/>
  <c r="BB382" i="1"/>
  <c r="BC382" i="1"/>
  <c r="BD382" i="1"/>
  <c r="BE382" i="1"/>
  <c r="AY384" i="1"/>
  <c r="AZ384" i="1"/>
  <c r="BA384" i="1"/>
  <c r="BB384" i="1"/>
  <c r="BC384" i="1"/>
  <c r="BD384" i="1"/>
  <c r="BE384" i="1"/>
  <c r="AY385" i="1"/>
  <c r="AZ385" i="1"/>
  <c r="BA385" i="1"/>
  <c r="BB385" i="1"/>
  <c r="BC385" i="1"/>
  <c r="BD385" i="1"/>
  <c r="BE385" i="1"/>
  <c r="AY386" i="1"/>
  <c r="AZ386" i="1"/>
  <c r="BA386" i="1"/>
  <c r="BB386" i="1"/>
  <c r="BC386" i="1"/>
  <c r="BD386" i="1"/>
  <c r="BE386" i="1"/>
  <c r="AY392" i="1"/>
  <c r="AZ392" i="1"/>
  <c r="BA392" i="1"/>
  <c r="BB392" i="1"/>
  <c r="BC392" i="1"/>
  <c r="BD392" i="1"/>
  <c r="BE392" i="1"/>
  <c r="AY396" i="1"/>
  <c r="AZ396" i="1"/>
  <c r="BA396" i="1"/>
  <c r="BB396" i="1"/>
  <c r="BC396" i="1"/>
  <c r="BD396" i="1"/>
  <c r="BE396" i="1"/>
  <c r="AY398" i="1"/>
  <c r="AZ398" i="1"/>
  <c r="BA398" i="1"/>
  <c r="BB398" i="1"/>
  <c r="BC398" i="1"/>
  <c r="BD398" i="1"/>
  <c r="BE398" i="1"/>
  <c r="AY402" i="1"/>
  <c r="AZ402" i="1"/>
  <c r="BA402" i="1"/>
  <c r="BB402" i="1"/>
  <c r="BC402" i="1"/>
  <c r="BD402" i="1"/>
  <c r="BE402" i="1"/>
  <c r="AY404" i="1"/>
  <c r="AZ404" i="1"/>
  <c r="BA404" i="1"/>
  <c r="BB404" i="1"/>
  <c r="BC404" i="1"/>
  <c r="BD404" i="1"/>
  <c r="BE404" i="1"/>
  <c r="AY407" i="1"/>
  <c r="AZ407" i="1"/>
  <c r="BA407" i="1"/>
  <c r="BB407" i="1"/>
  <c r="BC407" i="1"/>
  <c r="BD407" i="1"/>
  <c r="BE407" i="1"/>
  <c r="AY410" i="1"/>
  <c r="AZ410" i="1"/>
  <c r="BA410" i="1"/>
  <c r="BB410" i="1"/>
  <c r="BC410" i="1"/>
  <c r="BD410" i="1"/>
  <c r="BE410" i="1"/>
  <c r="AY412" i="1"/>
  <c r="AZ412" i="1"/>
  <c r="BA412" i="1"/>
  <c r="BB412" i="1"/>
  <c r="BC412" i="1"/>
  <c r="BD412" i="1"/>
  <c r="BE412" i="1"/>
  <c r="AY416" i="1"/>
  <c r="AZ416" i="1"/>
  <c r="BA416" i="1"/>
  <c r="BB416" i="1"/>
  <c r="BC416" i="1"/>
  <c r="BD416" i="1"/>
  <c r="BE416" i="1"/>
  <c r="AY417" i="1"/>
  <c r="AZ417" i="1"/>
  <c r="BA417" i="1"/>
  <c r="BB417" i="1"/>
  <c r="BC417" i="1"/>
  <c r="BD417" i="1"/>
  <c r="BE417" i="1"/>
  <c r="AY420" i="1"/>
  <c r="AZ420" i="1"/>
  <c r="BA420" i="1"/>
  <c r="BB420" i="1"/>
  <c r="BC420" i="1"/>
  <c r="BD420" i="1"/>
  <c r="BE420" i="1"/>
  <c r="AY486" i="1"/>
  <c r="AZ486" i="1"/>
  <c r="BA486" i="1"/>
  <c r="BB486" i="1"/>
  <c r="BC486" i="1"/>
  <c r="BD486" i="1"/>
  <c r="BE486" i="1"/>
  <c r="AY489" i="1"/>
  <c r="AZ489" i="1"/>
  <c r="BA489" i="1"/>
  <c r="BB489" i="1"/>
  <c r="BC489" i="1"/>
  <c r="BD489" i="1"/>
  <c r="BE489" i="1"/>
  <c r="AY494" i="1"/>
  <c r="AZ494" i="1"/>
  <c r="BA494" i="1"/>
  <c r="BB494" i="1"/>
  <c r="BC494" i="1"/>
  <c r="BD494" i="1"/>
  <c r="BE494" i="1"/>
  <c r="AY499" i="1"/>
  <c r="AZ499" i="1"/>
  <c r="BA499" i="1"/>
  <c r="BB499" i="1"/>
  <c r="BC499" i="1"/>
  <c r="BD499" i="1"/>
  <c r="BE499" i="1"/>
  <c r="AY501" i="1"/>
  <c r="AZ501" i="1"/>
  <c r="BA501" i="1"/>
  <c r="BB501" i="1"/>
  <c r="BC501" i="1"/>
  <c r="BD501" i="1"/>
  <c r="BE501" i="1"/>
  <c r="AY502" i="1"/>
  <c r="AZ502" i="1"/>
  <c r="BA502" i="1"/>
  <c r="BB502" i="1"/>
  <c r="BC502" i="1"/>
  <c r="BD502" i="1"/>
  <c r="BE502" i="1"/>
  <c r="AY517" i="1"/>
  <c r="AZ517" i="1"/>
  <c r="BA517" i="1"/>
  <c r="BB517" i="1"/>
  <c r="BC517" i="1"/>
  <c r="BD517" i="1"/>
  <c r="BE517" i="1"/>
  <c r="AY518" i="1"/>
  <c r="AZ518" i="1"/>
  <c r="BA518" i="1"/>
  <c r="BB518" i="1"/>
  <c r="BC518" i="1"/>
  <c r="BD518" i="1"/>
  <c r="BE518" i="1"/>
  <c r="AY521" i="1"/>
  <c r="AZ521" i="1"/>
  <c r="BA521" i="1"/>
  <c r="BB521" i="1"/>
  <c r="BC521" i="1"/>
  <c r="BD521" i="1"/>
  <c r="BE521" i="1"/>
  <c r="AY531" i="1"/>
  <c r="AZ531" i="1"/>
  <c r="BA531" i="1"/>
  <c r="BB531" i="1"/>
  <c r="BC531" i="1"/>
  <c r="BD531" i="1"/>
  <c r="BE531" i="1"/>
  <c r="AY533" i="1"/>
  <c r="AZ533" i="1"/>
  <c r="BA533" i="1"/>
  <c r="BB533" i="1"/>
  <c r="BC533" i="1"/>
  <c r="BD533" i="1"/>
  <c r="BE533" i="1"/>
  <c r="AY535" i="1"/>
  <c r="AZ535" i="1"/>
  <c r="BA535" i="1"/>
  <c r="BB535" i="1"/>
  <c r="BC535" i="1"/>
  <c r="BD535" i="1"/>
  <c r="BE535" i="1"/>
  <c r="AY539" i="1"/>
  <c r="AZ539" i="1"/>
  <c r="BA539" i="1"/>
  <c r="BB539" i="1"/>
  <c r="BC539" i="1"/>
  <c r="BD539" i="1"/>
  <c r="BE539" i="1"/>
  <c r="AY540" i="1"/>
  <c r="AZ540" i="1"/>
  <c r="BA540" i="1"/>
  <c r="BB540" i="1"/>
  <c r="BC540" i="1"/>
  <c r="BD540" i="1"/>
  <c r="BE540" i="1"/>
  <c r="AY541" i="1"/>
  <c r="AZ541" i="1"/>
  <c r="BA541" i="1"/>
  <c r="BB541" i="1"/>
  <c r="BC541" i="1"/>
  <c r="BD541" i="1"/>
  <c r="BE541" i="1"/>
  <c r="AY542" i="1"/>
  <c r="AZ542" i="1"/>
  <c r="BA542" i="1"/>
  <c r="BB542" i="1"/>
  <c r="BC542" i="1"/>
  <c r="BD542" i="1"/>
  <c r="BE542" i="1"/>
  <c r="AY545" i="1"/>
  <c r="AZ545" i="1"/>
  <c r="BA545" i="1"/>
  <c r="BB545" i="1"/>
  <c r="BC545" i="1"/>
  <c r="BD545" i="1"/>
  <c r="BE545" i="1"/>
  <c r="AY546" i="1"/>
  <c r="AZ546" i="1"/>
  <c r="BA546" i="1"/>
  <c r="BB546" i="1"/>
  <c r="BC546" i="1"/>
  <c r="BD546" i="1"/>
  <c r="BE546" i="1"/>
  <c r="AY549" i="1"/>
  <c r="AZ549" i="1"/>
  <c r="BA549" i="1"/>
  <c r="BB549" i="1"/>
  <c r="BC549" i="1"/>
  <c r="BD549" i="1"/>
  <c r="BE549" i="1"/>
  <c r="AY555" i="1"/>
  <c r="AZ555" i="1"/>
  <c r="BA555" i="1"/>
  <c r="BB555" i="1"/>
  <c r="BC555" i="1"/>
  <c r="BD555" i="1"/>
  <c r="BE555" i="1"/>
  <c r="AY559" i="1"/>
  <c r="AZ559" i="1"/>
  <c r="BA559" i="1"/>
  <c r="BB559" i="1"/>
  <c r="BC559" i="1"/>
  <c r="BD559" i="1"/>
  <c r="BE559" i="1"/>
  <c r="AY569" i="1"/>
  <c r="AZ569" i="1"/>
  <c r="BA569" i="1"/>
  <c r="BB569" i="1"/>
  <c r="BC569" i="1"/>
  <c r="BD569" i="1"/>
  <c r="BE569" i="1"/>
  <c r="AY571" i="1"/>
  <c r="AZ571" i="1"/>
  <c r="BA571" i="1"/>
  <c r="BB571" i="1"/>
  <c r="BC571" i="1"/>
  <c r="BD571" i="1"/>
  <c r="BE571" i="1"/>
  <c r="AY573" i="1"/>
  <c r="AZ573" i="1"/>
  <c r="BA573" i="1"/>
  <c r="BB573" i="1"/>
  <c r="BC573" i="1"/>
  <c r="BD573" i="1"/>
  <c r="BE573" i="1"/>
  <c r="AY587" i="1"/>
  <c r="AZ587" i="1"/>
  <c r="BA587" i="1"/>
  <c r="BB587" i="1"/>
  <c r="BC587" i="1"/>
  <c r="BD587" i="1"/>
  <c r="BE587" i="1"/>
  <c r="AY590" i="1"/>
  <c r="AZ590" i="1"/>
  <c r="BA590" i="1"/>
  <c r="BB590" i="1"/>
  <c r="BC590" i="1"/>
  <c r="BD590" i="1"/>
  <c r="BE590" i="1"/>
  <c r="AY599" i="1"/>
  <c r="AZ599" i="1"/>
  <c r="BA599" i="1"/>
  <c r="BB599" i="1"/>
  <c r="BC599" i="1"/>
  <c r="BD599" i="1"/>
  <c r="BE599" i="1"/>
  <c r="AY617" i="1"/>
  <c r="AZ617" i="1"/>
  <c r="BA617" i="1"/>
  <c r="BB617" i="1"/>
  <c r="BC617" i="1"/>
  <c r="BD617" i="1"/>
  <c r="BE617" i="1"/>
  <c r="AY622" i="1"/>
  <c r="AZ622" i="1"/>
  <c r="BA622" i="1"/>
  <c r="BB622" i="1"/>
  <c r="BC622" i="1"/>
  <c r="BD622" i="1"/>
  <c r="BE622" i="1"/>
  <c r="AY624" i="1"/>
  <c r="AZ624" i="1"/>
  <c r="BA624" i="1"/>
  <c r="BB624" i="1"/>
  <c r="BC624" i="1"/>
  <c r="BD624" i="1"/>
  <c r="BE624" i="1"/>
  <c r="AY625" i="1"/>
  <c r="AZ625" i="1"/>
  <c r="BA625" i="1"/>
  <c r="BB625" i="1"/>
  <c r="BC625" i="1"/>
  <c r="BD625" i="1"/>
  <c r="BE625" i="1"/>
  <c r="AY628" i="1"/>
  <c r="AZ628" i="1"/>
  <c r="BA628" i="1"/>
  <c r="BB628" i="1"/>
  <c r="BC628" i="1"/>
  <c r="BD628" i="1"/>
  <c r="BE628" i="1"/>
  <c r="AY633" i="1"/>
  <c r="AZ633" i="1"/>
  <c r="BA633" i="1"/>
  <c r="BB633" i="1"/>
  <c r="BC633" i="1"/>
  <c r="BD633" i="1"/>
  <c r="BE633" i="1"/>
  <c r="AY644" i="1"/>
  <c r="AZ644" i="1"/>
  <c r="BA644" i="1"/>
  <c r="BB644" i="1"/>
  <c r="BC644" i="1"/>
  <c r="BD644" i="1"/>
  <c r="BE644" i="1"/>
  <c r="AY649" i="1"/>
  <c r="AZ649" i="1"/>
  <c r="BA649" i="1"/>
  <c r="BB649" i="1"/>
  <c r="BC649" i="1"/>
  <c r="BD649" i="1"/>
  <c r="BE649" i="1"/>
  <c r="AY657" i="1"/>
  <c r="AZ657" i="1"/>
  <c r="BA657" i="1"/>
  <c r="BB657" i="1"/>
  <c r="BC657" i="1"/>
  <c r="BD657" i="1"/>
  <c r="BE657" i="1"/>
  <c r="AY659" i="1"/>
  <c r="AZ659" i="1"/>
  <c r="BA659" i="1"/>
  <c r="BB659" i="1"/>
  <c r="BC659" i="1"/>
  <c r="BD659" i="1"/>
  <c r="BE659" i="1"/>
  <c r="AY660" i="1"/>
  <c r="AZ660" i="1"/>
  <c r="BA660" i="1"/>
  <c r="BB660" i="1"/>
  <c r="BC660" i="1"/>
  <c r="BD660" i="1"/>
  <c r="BE660" i="1"/>
  <c r="AY697" i="1"/>
  <c r="AZ697" i="1"/>
  <c r="BA697" i="1"/>
  <c r="BB697" i="1"/>
  <c r="BC697" i="1"/>
  <c r="BD697" i="1"/>
  <c r="BE697" i="1"/>
  <c r="AY730" i="1"/>
  <c r="AZ730" i="1"/>
  <c r="BA730" i="1"/>
  <c r="BB730" i="1"/>
  <c r="BC730" i="1"/>
  <c r="BD730" i="1"/>
  <c r="BE730" i="1"/>
  <c r="AY823" i="1"/>
  <c r="AZ823" i="1"/>
  <c r="BA823" i="1"/>
  <c r="BB823" i="1"/>
  <c r="BC823" i="1"/>
  <c r="BD823" i="1"/>
  <c r="BE823" i="1"/>
  <c r="AY825" i="1"/>
  <c r="AZ825" i="1"/>
  <c r="BA825" i="1"/>
  <c r="BB825" i="1"/>
  <c r="BC825" i="1"/>
  <c r="BD825" i="1"/>
  <c r="BE825" i="1"/>
  <c r="AY827" i="1"/>
  <c r="AZ827" i="1"/>
  <c r="BA827" i="1"/>
  <c r="BB827" i="1"/>
  <c r="BC827" i="1"/>
  <c r="BD827" i="1"/>
  <c r="BE827" i="1"/>
  <c r="AY828" i="1"/>
  <c r="AZ828" i="1"/>
  <c r="BA828" i="1"/>
  <c r="BB828" i="1"/>
  <c r="BC828" i="1"/>
  <c r="BD828" i="1"/>
  <c r="BE828" i="1"/>
  <c r="AY829" i="1"/>
  <c r="AZ829" i="1"/>
  <c r="BA829" i="1"/>
  <c r="BB829" i="1"/>
  <c r="BC829" i="1"/>
  <c r="BD829" i="1"/>
  <c r="BE829" i="1"/>
  <c r="AY831" i="1"/>
  <c r="AZ831" i="1"/>
  <c r="BA831" i="1"/>
  <c r="BB831" i="1"/>
  <c r="BC831" i="1"/>
  <c r="BD831" i="1"/>
  <c r="BE831" i="1"/>
  <c r="AY836" i="1"/>
  <c r="AZ836" i="1"/>
  <c r="BA836" i="1"/>
  <c r="BB836" i="1"/>
  <c r="BC836" i="1"/>
  <c r="BD836" i="1"/>
  <c r="BE836" i="1"/>
  <c r="AY837" i="1"/>
  <c r="AZ837" i="1"/>
  <c r="BA837" i="1"/>
  <c r="BB837" i="1"/>
  <c r="BC837" i="1"/>
  <c r="BD837" i="1"/>
  <c r="BE837" i="1"/>
  <c r="AY843" i="1"/>
  <c r="AZ843" i="1"/>
  <c r="BA843" i="1"/>
  <c r="BB843" i="1"/>
  <c r="BC843" i="1"/>
  <c r="BD843" i="1"/>
  <c r="BE843" i="1"/>
  <c r="AY943" i="1"/>
  <c r="AZ943" i="1"/>
  <c r="BA943" i="1"/>
  <c r="BB943" i="1"/>
  <c r="BC943" i="1"/>
  <c r="BD943" i="1"/>
  <c r="BE943" i="1"/>
  <c r="AY998" i="1"/>
  <c r="AZ998" i="1"/>
  <c r="BA998" i="1"/>
  <c r="BB998" i="1"/>
  <c r="BC998" i="1"/>
  <c r="BD998" i="1"/>
  <c r="BE998" i="1"/>
  <c r="AY1002" i="1"/>
  <c r="AZ1002" i="1"/>
  <c r="BA1002" i="1"/>
  <c r="BB1002" i="1"/>
  <c r="BC1002" i="1"/>
  <c r="BD1002" i="1"/>
  <c r="BE1002" i="1"/>
  <c r="AY1007" i="1"/>
  <c r="AZ1007" i="1"/>
  <c r="BA1007" i="1"/>
  <c r="BB1007" i="1"/>
  <c r="BC1007" i="1"/>
  <c r="BD1007" i="1"/>
  <c r="BE1007" i="1"/>
  <c r="AY1011" i="1"/>
  <c r="AZ1011" i="1"/>
  <c r="BA1011" i="1"/>
  <c r="BB1011" i="1"/>
  <c r="BC1011" i="1"/>
  <c r="BD1011" i="1"/>
  <c r="BE1011" i="1"/>
  <c r="AY1013" i="1"/>
  <c r="AZ1013" i="1"/>
  <c r="BA1013" i="1"/>
  <c r="BB1013" i="1"/>
  <c r="BC1013" i="1"/>
  <c r="BD1013" i="1"/>
  <c r="BE1013" i="1"/>
  <c r="AY1018" i="1"/>
  <c r="AZ1018" i="1"/>
  <c r="BA1018" i="1"/>
  <c r="BB1018" i="1"/>
  <c r="BC1018" i="1"/>
  <c r="BD1018" i="1"/>
  <c r="BE1018" i="1"/>
  <c r="AY1021" i="1"/>
  <c r="AZ1021" i="1"/>
  <c r="BA1021" i="1"/>
  <c r="BB1021" i="1"/>
  <c r="BC1021" i="1"/>
  <c r="BD1021" i="1"/>
  <c r="BE1021" i="1"/>
  <c r="AY1026" i="1"/>
  <c r="AZ1026" i="1"/>
  <c r="BA1026" i="1"/>
  <c r="BB1026" i="1"/>
  <c r="BC1026" i="1"/>
  <c r="BD1026" i="1"/>
  <c r="BE1026" i="1"/>
  <c r="AY1030" i="1"/>
  <c r="AZ1030" i="1"/>
  <c r="BA1030" i="1"/>
  <c r="BB1030" i="1"/>
  <c r="BC1030" i="1"/>
  <c r="BD1030" i="1"/>
  <c r="BE1030" i="1"/>
  <c r="AY1034" i="1"/>
  <c r="AZ1034" i="1"/>
  <c r="BA1034" i="1"/>
  <c r="BB1034" i="1"/>
  <c r="BC1034" i="1"/>
  <c r="BD1034" i="1"/>
  <c r="BE1034" i="1"/>
  <c r="AY1053" i="1"/>
  <c r="AZ1053" i="1"/>
  <c r="BA1053" i="1"/>
  <c r="BB1053" i="1"/>
  <c r="BC1053" i="1"/>
  <c r="BD1053" i="1"/>
  <c r="BE1053" i="1"/>
  <c r="AY1133" i="1"/>
  <c r="AZ1133" i="1"/>
  <c r="BA1133" i="1"/>
  <c r="BB1133" i="1"/>
  <c r="BC1133" i="1"/>
  <c r="BD1133" i="1"/>
  <c r="BE1133" i="1"/>
  <c r="AY1140" i="1"/>
  <c r="AZ1140" i="1"/>
  <c r="BA1140" i="1"/>
  <c r="BB1140" i="1"/>
  <c r="BC1140" i="1"/>
  <c r="BD1140" i="1"/>
  <c r="BE1140" i="1"/>
  <c r="AY1141" i="1"/>
  <c r="AZ1141" i="1"/>
  <c r="BA1141" i="1"/>
  <c r="BB1141" i="1"/>
  <c r="BC1141" i="1"/>
  <c r="BD1141" i="1"/>
  <c r="BE1141" i="1"/>
  <c r="AY1142" i="1"/>
  <c r="AZ1142" i="1"/>
  <c r="BA1142" i="1"/>
  <c r="BB1142" i="1"/>
  <c r="BC1142" i="1"/>
  <c r="BD1142" i="1"/>
  <c r="BE1142" i="1"/>
  <c r="AY1144" i="1"/>
  <c r="AZ1144" i="1"/>
  <c r="BA1144" i="1"/>
  <c r="BB1144" i="1"/>
  <c r="BC1144" i="1"/>
  <c r="BD1144" i="1"/>
  <c r="BE1144" i="1"/>
  <c r="AY1151" i="1"/>
  <c r="AZ1151" i="1"/>
  <c r="BA1151" i="1"/>
  <c r="BB1151" i="1"/>
  <c r="BC1151" i="1"/>
  <c r="BD1151" i="1"/>
  <c r="BE1151" i="1"/>
  <c r="AY1243" i="1"/>
  <c r="AZ1243" i="1"/>
  <c r="BA1243" i="1"/>
  <c r="BB1243" i="1"/>
  <c r="BC1243" i="1"/>
  <c r="BD1243" i="1"/>
  <c r="BE1243" i="1"/>
  <c r="AY1245" i="1"/>
  <c r="AZ1245" i="1"/>
  <c r="BA1245" i="1"/>
  <c r="BB1245" i="1"/>
  <c r="BC1245" i="1"/>
  <c r="BD1245" i="1"/>
  <c r="BE1245" i="1"/>
  <c r="AY1247" i="1"/>
  <c r="AZ1247" i="1"/>
  <c r="BA1247" i="1"/>
  <c r="BB1247" i="1"/>
  <c r="BC1247" i="1"/>
  <c r="BD1247" i="1"/>
  <c r="BE1247" i="1"/>
  <c r="AY1249" i="1"/>
  <c r="AZ1249" i="1"/>
  <c r="BA1249" i="1"/>
  <c r="BB1249" i="1"/>
  <c r="BC1249" i="1"/>
  <c r="BD1249" i="1"/>
  <c r="BE1249" i="1"/>
  <c r="AY1360" i="1"/>
  <c r="AZ1360" i="1"/>
  <c r="BA1360" i="1"/>
  <c r="BB1360" i="1"/>
  <c r="BC1360" i="1"/>
  <c r="BD1360" i="1"/>
  <c r="BE1360" i="1"/>
  <c r="AY1483" i="1"/>
  <c r="AZ1483" i="1"/>
  <c r="BA1483" i="1"/>
  <c r="BB1483" i="1"/>
  <c r="BC1483" i="1"/>
  <c r="BD1483" i="1"/>
  <c r="BE1483" i="1"/>
  <c r="AY1484" i="1"/>
  <c r="AZ1484" i="1"/>
  <c r="BA1484" i="1"/>
  <c r="BB1484" i="1"/>
  <c r="BC1484" i="1"/>
  <c r="BD1484" i="1"/>
  <c r="BE1484" i="1"/>
  <c r="AY1485" i="1"/>
  <c r="AZ1485" i="1"/>
  <c r="BA1485" i="1"/>
  <c r="BB1485" i="1"/>
  <c r="BC1485" i="1"/>
  <c r="BD1485" i="1"/>
  <c r="BE1485" i="1"/>
  <c r="AY1495" i="1"/>
  <c r="AZ1495" i="1"/>
  <c r="BA1495" i="1"/>
  <c r="BB1495" i="1"/>
  <c r="BC1495" i="1"/>
  <c r="BD1495" i="1"/>
  <c r="BE1495" i="1"/>
  <c r="AY1504" i="1"/>
  <c r="AZ1504" i="1"/>
  <c r="BA1504" i="1"/>
  <c r="BB1504" i="1"/>
  <c r="BC1504" i="1"/>
  <c r="BD1504" i="1"/>
  <c r="BE1504" i="1"/>
  <c r="AY1505" i="1"/>
  <c r="AZ1505" i="1"/>
  <c r="BA1505" i="1"/>
  <c r="BB1505" i="1"/>
  <c r="BC1505" i="1"/>
  <c r="BD1505" i="1"/>
  <c r="BE1505" i="1"/>
  <c r="AY1506" i="1"/>
  <c r="AZ1506" i="1"/>
  <c r="BA1506" i="1"/>
  <c r="BB1506" i="1"/>
  <c r="BC1506" i="1"/>
  <c r="BD1506" i="1"/>
  <c r="BE1506" i="1"/>
  <c r="AY1559" i="1"/>
  <c r="AZ1559" i="1"/>
  <c r="BA1559" i="1"/>
  <c r="BB1559" i="1"/>
  <c r="BC1559" i="1"/>
  <c r="BD1559" i="1"/>
  <c r="BE1559" i="1"/>
  <c r="AY1560" i="1"/>
  <c r="AZ1560" i="1"/>
  <c r="BA1560" i="1"/>
  <c r="BB1560" i="1"/>
  <c r="BC1560" i="1"/>
  <c r="BD1560" i="1"/>
  <c r="BE1560" i="1"/>
  <c r="AY1568" i="1"/>
  <c r="AZ1568" i="1"/>
  <c r="BA1568" i="1"/>
  <c r="BB1568" i="1"/>
  <c r="BC1568" i="1"/>
  <c r="BD1568" i="1"/>
  <c r="BE1568" i="1"/>
  <c r="AY1571" i="1"/>
  <c r="AZ1571" i="1"/>
  <c r="BA1571" i="1"/>
  <c r="BB1571" i="1"/>
  <c r="BC1571" i="1"/>
  <c r="BD1571" i="1"/>
  <c r="BE1571" i="1"/>
  <c r="AY1574" i="1"/>
  <c r="AZ1574" i="1"/>
  <c r="BA1574" i="1"/>
  <c r="BB1574" i="1"/>
  <c r="BC1574" i="1"/>
  <c r="BD1574" i="1"/>
  <c r="BE1574" i="1"/>
  <c r="AY1581" i="1"/>
  <c r="AZ1581" i="1"/>
  <c r="BA1581" i="1"/>
  <c r="BB1581" i="1"/>
  <c r="BC1581" i="1"/>
  <c r="BD1581" i="1"/>
  <c r="BE1581" i="1"/>
  <c r="AY1582" i="1"/>
  <c r="AZ1582" i="1"/>
  <c r="BA1582" i="1"/>
  <c r="BB1582" i="1"/>
  <c r="BC1582" i="1"/>
  <c r="BD1582" i="1"/>
  <c r="BE1582" i="1"/>
  <c r="AY1590" i="1"/>
  <c r="AZ1590" i="1"/>
  <c r="BA1590" i="1"/>
  <c r="BB1590" i="1"/>
  <c r="BC1590" i="1"/>
  <c r="BD1590" i="1"/>
  <c r="BE1590" i="1"/>
  <c r="AY1593" i="1"/>
  <c r="AZ1593" i="1"/>
  <c r="BA1593" i="1"/>
  <c r="BB1593" i="1"/>
  <c r="BC1593" i="1"/>
  <c r="BD1593" i="1"/>
  <c r="BE1593" i="1"/>
  <c r="AY1595" i="1"/>
  <c r="AZ1595" i="1"/>
  <c r="BA1595" i="1"/>
  <c r="BB1595" i="1"/>
  <c r="BC1595" i="1"/>
  <c r="BD1595" i="1"/>
  <c r="BE1595" i="1"/>
  <c r="AY1597" i="1"/>
  <c r="AZ1597" i="1"/>
  <c r="BA1597" i="1"/>
  <c r="BB1597" i="1"/>
  <c r="BC1597" i="1"/>
  <c r="BD1597" i="1"/>
  <c r="BE1597" i="1"/>
  <c r="AY1602" i="1"/>
  <c r="AZ1602" i="1"/>
  <c r="BA1602" i="1"/>
  <c r="BB1602" i="1"/>
  <c r="BC1602" i="1"/>
  <c r="BD1602" i="1"/>
  <c r="BE1602" i="1"/>
  <c r="AY1604" i="1"/>
  <c r="AZ1604" i="1"/>
  <c r="BA1604" i="1"/>
  <c r="BB1604" i="1"/>
  <c r="BC1604" i="1"/>
  <c r="BD1604" i="1"/>
  <c r="BE1604" i="1"/>
  <c r="AY1612" i="1"/>
  <c r="AZ1612" i="1"/>
  <c r="BA1612" i="1"/>
  <c r="BB1612" i="1"/>
  <c r="BC1612" i="1"/>
  <c r="BD1612" i="1"/>
  <c r="BE1612" i="1"/>
  <c r="AY1615" i="1"/>
  <c r="AZ1615" i="1"/>
  <c r="BA1615" i="1"/>
  <c r="BB1615" i="1"/>
  <c r="BC1615" i="1"/>
  <c r="BD1615" i="1"/>
  <c r="BE1615" i="1"/>
  <c r="AY1617" i="1"/>
  <c r="AZ1617" i="1"/>
  <c r="BA1617" i="1"/>
  <c r="BB1617" i="1"/>
  <c r="BC1617" i="1"/>
  <c r="BD1617" i="1"/>
  <c r="BE1617" i="1"/>
  <c r="AY1638" i="1"/>
  <c r="AZ1638" i="1"/>
  <c r="BA1638" i="1"/>
  <c r="BB1638" i="1"/>
  <c r="BC1638" i="1"/>
  <c r="BD1638" i="1"/>
  <c r="BE1638" i="1"/>
  <c r="AY1640" i="1"/>
  <c r="AZ1640" i="1"/>
  <c r="BA1640" i="1"/>
  <c r="BB1640" i="1"/>
  <c r="BC1640" i="1"/>
  <c r="BD1640" i="1"/>
  <c r="BE1640" i="1"/>
  <c r="AY1661" i="1"/>
  <c r="AZ1661" i="1"/>
  <c r="BA1661" i="1"/>
  <c r="BB1661" i="1"/>
  <c r="BC1661" i="1"/>
  <c r="BD1661" i="1"/>
  <c r="BE1661" i="1"/>
  <c r="AY1726" i="1"/>
  <c r="AZ1726" i="1"/>
  <c r="BA1726" i="1"/>
  <c r="BB1726" i="1"/>
  <c r="BC1726" i="1"/>
  <c r="BD1726" i="1"/>
  <c r="BE1726" i="1"/>
  <c r="AY1728" i="1"/>
  <c r="AZ1728" i="1"/>
  <c r="BA1728" i="1"/>
  <c r="BB1728" i="1"/>
  <c r="BC1728" i="1"/>
  <c r="BD1728" i="1"/>
  <c r="BE1728" i="1"/>
  <c r="AY1735" i="1"/>
  <c r="AZ1735" i="1"/>
  <c r="BA1735" i="1"/>
  <c r="BB1735" i="1"/>
  <c r="BC1735" i="1"/>
  <c r="BD1735" i="1"/>
  <c r="BE1735" i="1"/>
  <c r="AY1741" i="1"/>
  <c r="AZ1741" i="1"/>
  <c r="BA1741" i="1"/>
  <c r="BB1741" i="1"/>
  <c r="BC1741" i="1"/>
  <c r="BD1741" i="1"/>
  <c r="BE1741" i="1"/>
  <c r="AY1746" i="1"/>
  <c r="AZ1746" i="1"/>
  <c r="BA1746" i="1"/>
  <c r="BB1746" i="1"/>
  <c r="BC1746" i="1"/>
  <c r="BD1746" i="1"/>
  <c r="BE1746" i="1"/>
  <c r="AY1747" i="1"/>
  <c r="AZ1747" i="1"/>
  <c r="BA1747" i="1"/>
  <c r="BB1747" i="1"/>
  <c r="BC1747" i="1"/>
  <c r="BD1747" i="1"/>
  <c r="BE1747" i="1"/>
  <c r="AY1748" i="1"/>
  <c r="AZ1748" i="1"/>
  <c r="BA1748" i="1"/>
  <c r="BB1748" i="1"/>
  <c r="BC1748" i="1"/>
  <c r="BD1748" i="1"/>
  <c r="BE1748" i="1"/>
  <c r="AY1749" i="1"/>
  <c r="AZ1749" i="1"/>
  <c r="BA1749" i="1"/>
  <c r="BB1749" i="1"/>
  <c r="BC1749" i="1"/>
  <c r="BD1749" i="1"/>
  <c r="BE1749" i="1"/>
  <c r="AY1751" i="1"/>
  <c r="AZ1751" i="1"/>
  <c r="BA1751" i="1"/>
  <c r="BB1751" i="1"/>
  <c r="BC1751" i="1"/>
  <c r="BD1751" i="1"/>
  <c r="BE1751" i="1"/>
  <c r="AY1752" i="1"/>
  <c r="AZ1752" i="1"/>
  <c r="BA1752" i="1"/>
  <c r="BB1752" i="1"/>
  <c r="BC1752" i="1"/>
  <c r="BD1752" i="1"/>
  <c r="BE1752" i="1"/>
  <c r="AY1756" i="1"/>
  <c r="AZ1756" i="1"/>
  <c r="BA1756" i="1"/>
  <c r="BB1756" i="1"/>
  <c r="BC1756" i="1"/>
  <c r="BD1756" i="1"/>
  <c r="BE1756" i="1"/>
  <c r="AY1758" i="1"/>
  <c r="AZ1758" i="1"/>
  <c r="BA1758" i="1"/>
  <c r="BB1758" i="1"/>
  <c r="BC1758" i="1"/>
  <c r="BD1758" i="1"/>
  <c r="BE1758" i="1"/>
  <c r="AY1759" i="1"/>
  <c r="AZ1759" i="1"/>
  <c r="BA1759" i="1"/>
  <c r="BB1759" i="1"/>
  <c r="BC1759" i="1"/>
  <c r="BD1759" i="1"/>
  <c r="BE1759" i="1"/>
  <c r="AY1785" i="1"/>
  <c r="AZ1785" i="1"/>
  <c r="BA1785" i="1"/>
  <c r="BB1785" i="1"/>
  <c r="BC1785" i="1"/>
  <c r="BD1785" i="1"/>
  <c r="BE1785" i="1"/>
  <c r="AY1788" i="1"/>
  <c r="AZ1788" i="1"/>
  <c r="BA1788" i="1"/>
  <c r="BB1788" i="1"/>
  <c r="BC1788" i="1"/>
  <c r="BD1788" i="1"/>
  <c r="BE1788" i="1"/>
  <c r="AY1789" i="1"/>
  <c r="AZ1789" i="1"/>
  <c r="BA1789" i="1"/>
  <c r="BB1789" i="1"/>
  <c r="BC1789" i="1"/>
  <c r="BD1789" i="1"/>
  <c r="BE1789" i="1"/>
  <c r="AY1817" i="1"/>
  <c r="AZ1817" i="1"/>
  <c r="BA1817" i="1"/>
  <c r="BB1817" i="1"/>
  <c r="BC1817" i="1"/>
  <c r="BD1817" i="1"/>
  <c r="BE1817" i="1"/>
  <c r="AY1863" i="1"/>
  <c r="AZ1863" i="1"/>
  <c r="BA1863" i="1"/>
  <c r="BB1863" i="1"/>
  <c r="BC1863" i="1"/>
  <c r="BD1863" i="1"/>
  <c r="BE1863" i="1"/>
  <c r="AY1864" i="1"/>
  <c r="AZ1864" i="1"/>
  <c r="BA1864" i="1"/>
  <c r="BB1864" i="1"/>
  <c r="BC1864" i="1"/>
  <c r="BD1864" i="1"/>
  <c r="BE1864" i="1"/>
  <c r="AY1883" i="1"/>
  <c r="AZ1883" i="1"/>
  <c r="BA1883" i="1"/>
  <c r="BB1883" i="1"/>
  <c r="BC1883" i="1"/>
  <c r="BD1883" i="1"/>
  <c r="BE1883" i="1"/>
  <c r="AY1884" i="1"/>
  <c r="AZ1884" i="1"/>
  <c r="BA1884" i="1"/>
  <c r="BB1884" i="1"/>
  <c r="BC1884" i="1"/>
  <c r="BD1884" i="1"/>
  <c r="BE1884" i="1"/>
  <c r="AY1897" i="1"/>
  <c r="AZ1897" i="1"/>
  <c r="BA1897" i="1"/>
  <c r="BB1897" i="1"/>
  <c r="BC1897" i="1"/>
  <c r="BD1897" i="1"/>
  <c r="BE1897" i="1"/>
  <c r="AY1903" i="1"/>
  <c r="AZ1903" i="1"/>
  <c r="BA1903" i="1"/>
  <c r="BB1903" i="1"/>
  <c r="BC1903" i="1"/>
  <c r="BD1903" i="1"/>
  <c r="BE1903" i="1"/>
  <c r="AY2009" i="1"/>
  <c r="AZ2009" i="1"/>
  <c r="BA2009" i="1"/>
  <c r="BB2009" i="1"/>
  <c r="BC2009" i="1"/>
  <c r="BD2009" i="1"/>
  <c r="BE2009" i="1"/>
  <c r="AY2155" i="1"/>
  <c r="AZ2155" i="1"/>
  <c r="BA2155" i="1"/>
  <c r="BB2155" i="1"/>
  <c r="BC2155" i="1"/>
  <c r="BD2155" i="1"/>
  <c r="BE2155" i="1"/>
  <c r="AY2159" i="1"/>
  <c r="AZ2159" i="1"/>
  <c r="BA2159" i="1"/>
  <c r="BB2159" i="1"/>
  <c r="BC2159" i="1"/>
  <c r="BD2159" i="1"/>
  <c r="BE2159" i="1"/>
  <c r="AY2252" i="1"/>
  <c r="AZ2252" i="1"/>
  <c r="BA2252" i="1"/>
  <c r="BB2252" i="1"/>
  <c r="BC2252" i="1"/>
  <c r="BD2252" i="1"/>
  <c r="BE2252" i="1"/>
  <c r="AY2255" i="1"/>
  <c r="AZ2255" i="1"/>
  <c r="BA2255" i="1"/>
  <c r="BB2255" i="1"/>
  <c r="BC2255" i="1"/>
  <c r="BD2255" i="1"/>
  <c r="BE2255" i="1"/>
  <c r="AY2262" i="1"/>
  <c r="AZ2262" i="1"/>
  <c r="BA2262" i="1"/>
  <c r="BB2262" i="1"/>
  <c r="BC2262" i="1"/>
  <c r="BD2262" i="1"/>
  <c r="BE2262" i="1"/>
  <c r="AY2263" i="1"/>
  <c r="AZ2263" i="1"/>
  <c r="BA2263" i="1"/>
  <c r="BB2263" i="1"/>
  <c r="BC2263" i="1"/>
  <c r="BD2263" i="1"/>
  <c r="BE2263" i="1"/>
  <c r="AY2424" i="1"/>
  <c r="AZ2424" i="1"/>
  <c r="BA2424" i="1"/>
  <c r="BB2424" i="1"/>
  <c r="BC2424" i="1"/>
  <c r="BD2424" i="1"/>
  <c r="BE2424" i="1"/>
  <c r="AY2427" i="1"/>
  <c r="AZ2427" i="1"/>
  <c r="BA2427" i="1"/>
  <c r="BB2427" i="1"/>
  <c r="BC2427" i="1"/>
  <c r="BD2427" i="1"/>
  <c r="BE2427" i="1"/>
  <c r="AY2440" i="1"/>
  <c r="AZ2440" i="1"/>
  <c r="BA2440" i="1"/>
  <c r="BB2440" i="1"/>
  <c r="BC2440" i="1"/>
  <c r="BD2440" i="1"/>
  <c r="BE2440" i="1"/>
  <c r="AY2445" i="1"/>
  <c r="AZ2445" i="1"/>
  <c r="BA2445" i="1"/>
  <c r="BB2445" i="1"/>
  <c r="BC2445" i="1"/>
  <c r="BD2445" i="1"/>
  <c r="BE2445" i="1"/>
  <c r="AY2448" i="1"/>
  <c r="AZ2448" i="1"/>
  <c r="BA2448" i="1"/>
  <c r="BB2448" i="1"/>
  <c r="BC2448" i="1"/>
  <c r="BD2448" i="1"/>
  <c r="BE2448" i="1"/>
  <c r="AY2454" i="1"/>
  <c r="AZ2454" i="1"/>
  <c r="BA2454" i="1"/>
  <c r="BB2454" i="1"/>
  <c r="BC2454" i="1"/>
  <c r="BD2454" i="1"/>
  <c r="BE2454" i="1"/>
  <c r="AY2461" i="1"/>
  <c r="AZ2461" i="1"/>
  <c r="BA2461" i="1"/>
  <c r="BB2461" i="1"/>
  <c r="BC2461" i="1"/>
  <c r="BD2461" i="1"/>
  <c r="BE2461" i="1"/>
  <c r="AY2462" i="1"/>
  <c r="AZ2462" i="1"/>
  <c r="BA2462" i="1"/>
  <c r="BB2462" i="1"/>
  <c r="BC2462" i="1"/>
  <c r="BD2462" i="1"/>
  <c r="BE2462" i="1"/>
  <c r="AY2463" i="1"/>
  <c r="AZ2463" i="1"/>
  <c r="BA2463" i="1"/>
  <c r="BB2463" i="1"/>
  <c r="BC2463" i="1"/>
  <c r="BD2463" i="1"/>
  <c r="BE2463" i="1"/>
  <c r="AY2464" i="1"/>
  <c r="AZ2464" i="1"/>
  <c r="BA2464" i="1"/>
  <c r="BB2464" i="1"/>
  <c r="BC2464" i="1"/>
  <c r="BD2464" i="1"/>
  <c r="BE2464" i="1"/>
  <c r="AY2467" i="1"/>
  <c r="AZ2467" i="1"/>
  <c r="BA2467" i="1"/>
  <c r="BB2467" i="1"/>
  <c r="BC2467" i="1"/>
  <c r="BD2467" i="1"/>
  <c r="BE2467" i="1"/>
  <c r="AY2474" i="1"/>
  <c r="AZ2474" i="1"/>
  <c r="BA2474" i="1"/>
  <c r="BB2474" i="1"/>
  <c r="BC2474" i="1"/>
  <c r="BD2474" i="1"/>
  <c r="BE2474" i="1"/>
  <c r="AY2478" i="1"/>
  <c r="AZ2478" i="1"/>
  <c r="BA2478" i="1"/>
  <c r="BB2478" i="1"/>
  <c r="BC2478" i="1"/>
  <c r="BD2478" i="1"/>
  <c r="BE2478" i="1"/>
  <c r="AY2480" i="1"/>
  <c r="AZ2480" i="1"/>
  <c r="BA2480" i="1"/>
  <c r="BB2480" i="1"/>
  <c r="BC2480" i="1"/>
  <c r="BD2480" i="1"/>
  <c r="BE2480" i="1"/>
  <c r="AY2484" i="1"/>
  <c r="AZ2484" i="1"/>
  <c r="BA2484" i="1"/>
  <c r="BB2484" i="1"/>
  <c r="BC2484" i="1"/>
  <c r="BD2484" i="1"/>
  <c r="BE2484" i="1"/>
  <c r="AY2486" i="1"/>
  <c r="AZ2486" i="1"/>
  <c r="BA2486" i="1"/>
  <c r="BB2486" i="1"/>
  <c r="BC2486" i="1"/>
  <c r="BD2486" i="1"/>
  <c r="BE2486" i="1"/>
  <c r="AY2487" i="1"/>
  <c r="AZ2487" i="1"/>
  <c r="BA2487" i="1"/>
  <c r="BB2487" i="1"/>
  <c r="BC2487" i="1"/>
  <c r="BD2487" i="1"/>
  <c r="BE2487" i="1"/>
  <c r="AY2494" i="1"/>
  <c r="AZ2494" i="1"/>
  <c r="BA2494" i="1"/>
  <c r="BB2494" i="1"/>
  <c r="BC2494" i="1"/>
  <c r="BD2494" i="1"/>
  <c r="BE2494" i="1"/>
  <c r="AY2496" i="1"/>
  <c r="AZ2496" i="1"/>
  <c r="BA2496" i="1"/>
  <c r="BB2496" i="1"/>
  <c r="BC2496" i="1"/>
  <c r="BD2496" i="1"/>
  <c r="BE2496" i="1"/>
  <c r="AY2498" i="1"/>
  <c r="AZ2498" i="1"/>
  <c r="BA2498" i="1"/>
  <c r="BB2498" i="1"/>
  <c r="BC2498" i="1"/>
  <c r="BD2498" i="1"/>
  <c r="BE2498" i="1"/>
  <c r="AY2502" i="1"/>
  <c r="AZ2502" i="1"/>
  <c r="BA2502" i="1"/>
  <c r="BB2502" i="1"/>
  <c r="BC2502" i="1"/>
  <c r="BD2502" i="1"/>
  <c r="BE2502" i="1"/>
  <c r="AY2541" i="1"/>
  <c r="AZ2541" i="1"/>
  <c r="BA2541" i="1"/>
  <c r="BB2541" i="1"/>
  <c r="BC2541" i="1"/>
  <c r="BD2541" i="1"/>
  <c r="BE2541" i="1"/>
  <c r="AY2542" i="1"/>
  <c r="AZ2542" i="1"/>
  <c r="BA2542" i="1"/>
  <c r="BB2542" i="1"/>
  <c r="BC2542" i="1"/>
  <c r="BD2542" i="1"/>
  <c r="BE2542" i="1"/>
  <c r="AY2543" i="1"/>
  <c r="AZ2543" i="1"/>
  <c r="BA2543" i="1"/>
  <c r="BB2543" i="1"/>
  <c r="BC2543" i="1"/>
  <c r="BD2543" i="1"/>
  <c r="BE2543" i="1"/>
  <c r="AY2563" i="1"/>
  <c r="AZ2563" i="1"/>
  <c r="BA2563" i="1"/>
  <c r="BB2563" i="1"/>
  <c r="BC2563" i="1"/>
  <c r="BD2563" i="1"/>
  <c r="BE2563" i="1"/>
  <c r="AY2564" i="1"/>
  <c r="AZ2564" i="1"/>
  <c r="BA2564" i="1"/>
  <c r="BB2564" i="1"/>
  <c r="BC2564" i="1"/>
  <c r="BD2564" i="1"/>
  <c r="BE2564" i="1"/>
  <c r="AY2567" i="1"/>
  <c r="AZ2567" i="1"/>
  <c r="BA2567" i="1"/>
  <c r="BB2567" i="1"/>
  <c r="BC2567" i="1"/>
  <c r="BD2567" i="1"/>
  <c r="BE2567" i="1"/>
  <c r="AY2571" i="1"/>
  <c r="AZ2571" i="1"/>
  <c r="BA2571" i="1"/>
  <c r="BB2571" i="1"/>
  <c r="BC2571" i="1"/>
  <c r="BD2571" i="1"/>
  <c r="BE2571" i="1"/>
  <c r="AY2572" i="1"/>
  <c r="AZ2572" i="1"/>
  <c r="BA2572" i="1"/>
  <c r="BB2572" i="1"/>
  <c r="BC2572" i="1"/>
  <c r="BD2572" i="1"/>
  <c r="BE2572" i="1"/>
  <c r="AY2574" i="1"/>
  <c r="AZ2574" i="1"/>
  <c r="BA2574" i="1"/>
  <c r="BB2574" i="1"/>
  <c r="BC2574" i="1"/>
  <c r="BD2574" i="1"/>
  <c r="BE2574" i="1"/>
  <c r="AY2577" i="1"/>
  <c r="AZ2577" i="1"/>
  <c r="BA2577" i="1"/>
  <c r="BB2577" i="1"/>
  <c r="BC2577" i="1"/>
  <c r="BD2577" i="1"/>
  <c r="BE2577" i="1"/>
  <c r="AY2580" i="1"/>
  <c r="AZ2580" i="1"/>
  <c r="BA2580" i="1"/>
  <c r="BB2580" i="1"/>
  <c r="BC2580" i="1"/>
  <c r="BD2580" i="1"/>
  <c r="BE2580" i="1"/>
  <c r="AY2581" i="1"/>
  <c r="AZ2581" i="1"/>
  <c r="BA2581" i="1"/>
  <c r="BB2581" i="1"/>
  <c r="BC2581" i="1"/>
  <c r="BD2581" i="1"/>
  <c r="BE2581" i="1"/>
  <c r="AY2582" i="1"/>
  <c r="AZ2582" i="1"/>
  <c r="BA2582" i="1"/>
  <c r="BB2582" i="1"/>
  <c r="BC2582" i="1"/>
  <c r="BD2582" i="1"/>
  <c r="BE2582" i="1"/>
  <c r="AY2589" i="1"/>
  <c r="AZ2589" i="1"/>
  <c r="BA2589" i="1"/>
  <c r="BB2589" i="1"/>
  <c r="BC2589" i="1"/>
  <c r="BD2589" i="1"/>
  <c r="BE2589" i="1"/>
  <c r="AY2596" i="1"/>
  <c r="AZ2596" i="1"/>
  <c r="BA2596" i="1"/>
  <c r="BB2596" i="1"/>
  <c r="BC2596" i="1"/>
  <c r="BD2596" i="1"/>
  <c r="BE2596" i="1"/>
  <c r="AY2607" i="1"/>
  <c r="AZ2607" i="1"/>
  <c r="BA2607" i="1"/>
  <c r="BB2607" i="1"/>
  <c r="BC2607" i="1"/>
  <c r="BD2607" i="1"/>
  <c r="BE2607" i="1"/>
  <c r="AY2624" i="1"/>
  <c r="AZ2624" i="1"/>
  <c r="BA2624" i="1"/>
  <c r="BB2624" i="1"/>
  <c r="BC2624" i="1"/>
  <c r="BD2624" i="1"/>
  <c r="BE2624" i="1"/>
  <c r="AY2632" i="1"/>
  <c r="AZ2632" i="1"/>
  <c r="BA2632" i="1"/>
  <c r="BB2632" i="1"/>
  <c r="BC2632" i="1"/>
  <c r="BD2632" i="1"/>
  <c r="BE2632" i="1"/>
  <c r="AY2633" i="1"/>
  <c r="AZ2633" i="1"/>
  <c r="BA2633" i="1"/>
  <c r="BB2633" i="1"/>
  <c r="BC2633" i="1"/>
  <c r="BD2633" i="1"/>
  <c r="BE2633" i="1"/>
  <c r="AY2634" i="1"/>
  <c r="AZ2634" i="1"/>
  <c r="BA2634" i="1"/>
  <c r="BB2634" i="1"/>
  <c r="BC2634" i="1"/>
  <c r="BD2634" i="1"/>
  <c r="BE2634" i="1"/>
  <c r="AY2635" i="1"/>
  <c r="AZ2635" i="1"/>
  <c r="BA2635" i="1"/>
  <c r="BB2635" i="1"/>
  <c r="BC2635" i="1"/>
  <c r="BD2635" i="1"/>
  <c r="BE2635" i="1"/>
  <c r="AY2638" i="1"/>
  <c r="AZ2638" i="1"/>
  <c r="BA2638" i="1"/>
  <c r="BB2638" i="1"/>
  <c r="BC2638" i="1"/>
  <c r="BD2638" i="1"/>
  <c r="BE2638" i="1"/>
  <c r="AY2639" i="1"/>
  <c r="AZ2639" i="1"/>
  <c r="BA2639" i="1"/>
  <c r="BB2639" i="1"/>
  <c r="BC2639" i="1"/>
  <c r="BD2639" i="1"/>
  <c r="BE2639" i="1"/>
  <c r="AY2640" i="1"/>
  <c r="AZ2640" i="1"/>
  <c r="BA2640" i="1"/>
  <c r="BB2640" i="1"/>
  <c r="BC2640" i="1"/>
  <c r="BD2640" i="1"/>
  <c r="BE2640" i="1"/>
  <c r="AY2644" i="1"/>
  <c r="AZ2644" i="1"/>
  <c r="BA2644" i="1"/>
  <c r="BB2644" i="1"/>
  <c r="BC2644" i="1"/>
  <c r="BD2644" i="1"/>
  <c r="BE2644" i="1"/>
  <c r="AY2645" i="1"/>
  <c r="AZ2645" i="1"/>
  <c r="BA2645" i="1"/>
  <c r="BB2645" i="1"/>
  <c r="BC2645" i="1"/>
  <c r="BD2645" i="1"/>
  <c r="BE2645" i="1"/>
  <c r="AY2646" i="1"/>
  <c r="AZ2646" i="1"/>
  <c r="BA2646" i="1"/>
  <c r="BB2646" i="1"/>
  <c r="BC2646" i="1"/>
  <c r="BD2646" i="1"/>
  <c r="BE2646" i="1"/>
  <c r="AY2648" i="1"/>
  <c r="AZ2648" i="1"/>
  <c r="BA2648" i="1"/>
  <c r="BB2648" i="1"/>
  <c r="BC2648" i="1"/>
  <c r="BD2648" i="1"/>
  <c r="BE2648" i="1"/>
  <c r="AY2652" i="1"/>
  <c r="AZ2652" i="1"/>
  <c r="BA2652" i="1"/>
  <c r="BB2652" i="1"/>
  <c r="BC2652" i="1"/>
  <c r="BD2652" i="1"/>
  <c r="BE2652" i="1"/>
  <c r="AY2654" i="1"/>
  <c r="AZ2654" i="1"/>
  <c r="BA2654" i="1"/>
  <c r="BB2654" i="1"/>
  <c r="BC2654" i="1"/>
  <c r="BD2654" i="1"/>
  <c r="BE2654" i="1"/>
  <c r="AY2655" i="1"/>
  <c r="AZ2655" i="1"/>
  <c r="BA2655" i="1"/>
  <c r="BB2655" i="1"/>
  <c r="BC2655" i="1"/>
  <c r="BD2655" i="1"/>
  <c r="BE2655" i="1"/>
  <c r="AY2656" i="1"/>
  <c r="AZ2656" i="1"/>
  <c r="BA2656" i="1"/>
  <c r="BB2656" i="1"/>
  <c r="BC2656" i="1"/>
  <c r="BD2656" i="1"/>
  <c r="BE2656" i="1"/>
  <c r="AY2657" i="1"/>
  <c r="AZ2657" i="1"/>
  <c r="BA2657" i="1"/>
  <c r="BB2657" i="1"/>
  <c r="BC2657" i="1"/>
  <c r="BD2657" i="1"/>
  <c r="BE2657" i="1"/>
  <c r="AY2659" i="1"/>
  <c r="AZ2659" i="1"/>
  <c r="BA2659" i="1"/>
  <c r="BB2659" i="1"/>
  <c r="BC2659" i="1"/>
  <c r="BD2659" i="1"/>
  <c r="BE2659" i="1"/>
  <c r="AY2661" i="1"/>
  <c r="AZ2661" i="1"/>
  <c r="BA2661" i="1"/>
  <c r="BB2661" i="1"/>
  <c r="BC2661" i="1"/>
  <c r="BD2661" i="1"/>
  <c r="BE2661" i="1"/>
  <c r="AY2662" i="1"/>
  <c r="AZ2662" i="1"/>
  <c r="BA2662" i="1"/>
  <c r="BB2662" i="1"/>
  <c r="BC2662" i="1"/>
  <c r="BD2662" i="1"/>
  <c r="BE2662" i="1"/>
  <c r="AY2680" i="1"/>
  <c r="AZ2680" i="1"/>
  <c r="BA2680" i="1"/>
  <c r="BB2680" i="1"/>
  <c r="BC2680" i="1"/>
  <c r="BD2680" i="1"/>
  <c r="BE2680" i="1"/>
  <c r="AY2764" i="1"/>
  <c r="AZ2764" i="1"/>
  <c r="BA2764" i="1"/>
  <c r="BB2764" i="1"/>
  <c r="BC2764" i="1"/>
  <c r="BD2764" i="1"/>
  <c r="BE2764" i="1"/>
  <c r="AY2776" i="1"/>
  <c r="AZ2776" i="1"/>
  <c r="BA2776" i="1"/>
  <c r="BB2776" i="1"/>
  <c r="BC2776" i="1"/>
  <c r="BD2776" i="1"/>
  <c r="BE2776" i="1"/>
  <c r="AY2778" i="1"/>
  <c r="AZ2778" i="1"/>
  <c r="BA2778" i="1"/>
  <c r="BB2778" i="1"/>
  <c r="BC2778" i="1"/>
  <c r="BD2778" i="1"/>
  <c r="BE2778" i="1"/>
  <c r="AY2856" i="1"/>
  <c r="AZ2856" i="1"/>
  <c r="BA2856" i="1"/>
  <c r="BB2856" i="1"/>
  <c r="BC2856" i="1"/>
  <c r="BD2856" i="1"/>
  <c r="BE2856" i="1"/>
  <c r="AY2898" i="1"/>
  <c r="AZ2898" i="1"/>
  <c r="BA2898" i="1"/>
  <c r="BB2898" i="1"/>
  <c r="BC2898" i="1"/>
  <c r="BD2898" i="1"/>
  <c r="BE2898" i="1"/>
  <c r="AY2899" i="1"/>
  <c r="AZ2899" i="1"/>
  <c r="BA2899" i="1"/>
  <c r="BB2899" i="1"/>
  <c r="BC2899" i="1"/>
  <c r="BD2899" i="1"/>
  <c r="BE2899" i="1"/>
  <c r="AY2900" i="1"/>
  <c r="AZ2900" i="1"/>
  <c r="BA2900" i="1"/>
  <c r="BB2900" i="1"/>
  <c r="BC2900" i="1"/>
  <c r="BD2900" i="1"/>
  <c r="BE2900" i="1"/>
  <c r="AY2901" i="1"/>
  <c r="AZ2901" i="1"/>
  <c r="BA2901" i="1"/>
  <c r="BB2901" i="1"/>
  <c r="BC2901" i="1"/>
  <c r="BD2901" i="1"/>
  <c r="BE2901" i="1"/>
  <c r="AY2905" i="1"/>
  <c r="AZ2905" i="1"/>
  <c r="BA2905" i="1"/>
  <c r="BB2905" i="1"/>
  <c r="BC2905" i="1"/>
  <c r="BD2905" i="1"/>
  <c r="BE2905" i="1"/>
  <c r="AY2906" i="1"/>
  <c r="AZ2906" i="1"/>
  <c r="BA2906" i="1"/>
  <c r="BB2906" i="1"/>
  <c r="BC2906" i="1"/>
  <c r="BD2906" i="1"/>
  <c r="BE2906" i="1"/>
  <c r="AY2908" i="1"/>
  <c r="AZ2908" i="1"/>
  <c r="BA2908" i="1"/>
  <c r="BB2908" i="1"/>
  <c r="BC2908" i="1"/>
  <c r="BD2908" i="1"/>
  <c r="BE2908" i="1"/>
  <c r="AY2909" i="1"/>
  <c r="AZ2909" i="1"/>
  <c r="BA2909" i="1"/>
  <c r="BB2909" i="1"/>
  <c r="BC2909" i="1"/>
  <c r="BD2909" i="1"/>
  <c r="BE2909" i="1"/>
  <c r="AY2913" i="1"/>
  <c r="AZ2913" i="1"/>
  <c r="BA2913" i="1"/>
  <c r="BB2913" i="1"/>
  <c r="BC2913" i="1"/>
  <c r="BD2913" i="1"/>
  <c r="BE2913" i="1"/>
  <c r="AY2914" i="1"/>
  <c r="AZ2914" i="1"/>
  <c r="BA2914" i="1"/>
  <c r="BB2914" i="1"/>
  <c r="BC2914" i="1"/>
  <c r="BD2914" i="1"/>
  <c r="BE2914" i="1"/>
  <c r="AY2915" i="1"/>
  <c r="AZ2915" i="1"/>
  <c r="BA2915" i="1"/>
  <c r="BB2915" i="1"/>
  <c r="BC2915" i="1"/>
  <c r="BD2915" i="1"/>
  <c r="BE2915" i="1"/>
  <c r="AY2916" i="1"/>
  <c r="AZ2916" i="1"/>
  <c r="BA2916" i="1"/>
  <c r="BB2916" i="1"/>
  <c r="BC2916" i="1"/>
  <c r="BD2916" i="1"/>
  <c r="BE2916" i="1"/>
  <c r="AY2917" i="1"/>
  <c r="AZ2917" i="1"/>
  <c r="BA2917" i="1"/>
  <c r="BB2917" i="1"/>
  <c r="BC2917" i="1"/>
  <c r="BD2917" i="1"/>
  <c r="BE2917" i="1"/>
  <c r="AY2919" i="1"/>
  <c r="AZ2919" i="1"/>
  <c r="BA2919" i="1"/>
  <c r="BB2919" i="1"/>
  <c r="BC2919" i="1"/>
  <c r="BD2919" i="1"/>
  <c r="BE2919" i="1"/>
  <c r="AY2920" i="1"/>
  <c r="AZ2920" i="1"/>
  <c r="BA2920" i="1"/>
  <c r="BB2920" i="1"/>
  <c r="BC2920" i="1"/>
  <c r="BD2920" i="1"/>
  <c r="BE2920" i="1"/>
  <c r="AY2961" i="1"/>
  <c r="AZ2961" i="1"/>
  <c r="BA2961" i="1"/>
  <c r="BB2961" i="1"/>
  <c r="BC2961" i="1"/>
  <c r="BD2961" i="1"/>
  <c r="BE2961" i="1"/>
  <c r="AY2962" i="1"/>
  <c r="AZ2962" i="1"/>
  <c r="BA2962" i="1"/>
  <c r="BB2962" i="1"/>
  <c r="BC2962" i="1"/>
  <c r="BD2962" i="1"/>
  <c r="BE2962" i="1"/>
  <c r="AY2965" i="1"/>
  <c r="AZ2965" i="1"/>
  <c r="BA2965" i="1"/>
  <c r="BB2965" i="1"/>
  <c r="BC2965" i="1"/>
  <c r="BD2965" i="1"/>
  <c r="BE2965" i="1"/>
  <c r="AY2967" i="1"/>
  <c r="AZ2967" i="1"/>
  <c r="BA2967" i="1"/>
  <c r="BB2967" i="1"/>
  <c r="BC2967" i="1"/>
  <c r="BD2967" i="1"/>
  <c r="BE2967" i="1"/>
  <c r="AY2970" i="1"/>
  <c r="AZ2970" i="1"/>
  <c r="BA2970" i="1"/>
  <c r="BB2970" i="1"/>
  <c r="BC2970" i="1"/>
  <c r="BD2970" i="1"/>
  <c r="BE2970" i="1"/>
  <c r="AY2971" i="1"/>
  <c r="AZ2971" i="1"/>
  <c r="BA2971" i="1"/>
  <c r="BB2971" i="1"/>
  <c r="BC2971" i="1"/>
  <c r="BD2971" i="1"/>
  <c r="BE2971" i="1"/>
  <c r="AY2991" i="1"/>
  <c r="AZ2991" i="1"/>
  <c r="BA2991" i="1"/>
  <c r="BB2991" i="1"/>
  <c r="BC2991" i="1"/>
  <c r="BD2991" i="1"/>
  <c r="BE2991" i="1"/>
  <c r="AY2992" i="1"/>
  <c r="AZ2992" i="1"/>
  <c r="BA2992" i="1"/>
  <c r="BB2992" i="1"/>
  <c r="BC2992" i="1"/>
  <c r="BD2992" i="1"/>
  <c r="BE2992" i="1"/>
  <c r="AY2993" i="1"/>
  <c r="AZ2993" i="1"/>
  <c r="BA2993" i="1"/>
  <c r="BB2993" i="1"/>
  <c r="BC2993" i="1"/>
  <c r="BD2993" i="1"/>
  <c r="BE2993" i="1"/>
  <c r="AY2994" i="1"/>
  <c r="AZ2994" i="1"/>
  <c r="BA2994" i="1"/>
  <c r="BB2994" i="1"/>
  <c r="BC2994" i="1"/>
  <c r="BD2994" i="1"/>
  <c r="BE2994" i="1"/>
  <c r="AY2998" i="1"/>
  <c r="AZ2998" i="1"/>
  <c r="BA2998" i="1"/>
  <c r="BB2998" i="1"/>
  <c r="BC2998" i="1"/>
  <c r="BD2998" i="1"/>
  <c r="BE2998" i="1"/>
  <c r="AY3001" i="1"/>
  <c r="AZ3001" i="1"/>
  <c r="BA3001" i="1"/>
  <c r="BB3001" i="1"/>
  <c r="BC3001" i="1"/>
  <c r="BD3001" i="1"/>
  <c r="BE3001" i="1"/>
  <c r="AY3003" i="1"/>
  <c r="AZ3003" i="1"/>
  <c r="BA3003" i="1"/>
  <c r="BB3003" i="1"/>
  <c r="BC3003" i="1"/>
  <c r="BD3003" i="1"/>
  <c r="BE3003" i="1"/>
  <c r="AY3010" i="1"/>
  <c r="AZ3010" i="1"/>
  <c r="BA3010" i="1"/>
  <c r="BB3010" i="1"/>
  <c r="BC3010" i="1"/>
  <c r="BD3010" i="1"/>
  <c r="BE3010" i="1"/>
  <c r="AY3015" i="1"/>
  <c r="AZ3015" i="1"/>
  <c r="BA3015" i="1"/>
  <c r="BB3015" i="1"/>
  <c r="BC3015" i="1"/>
  <c r="BD3015" i="1"/>
  <c r="BE3015" i="1"/>
  <c r="AY3017" i="1"/>
  <c r="AZ3017" i="1"/>
  <c r="BA3017" i="1"/>
  <c r="BB3017" i="1"/>
  <c r="BC3017" i="1"/>
  <c r="BD3017" i="1"/>
  <c r="BE3017" i="1"/>
  <c r="AY3020" i="1"/>
  <c r="AZ3020" i="1"/>
  <c r="BA3020" i="1"/>
  <c r="BB3020" i="1"/>
  <c r="BC3020" i="1"/>
  <c r="BD3020" i="1"/>
  <c r="BE3020" i="1"/>
  <c r="AY3023" i="1"/>
  <c r="AZ3023" i="1"/>
  <c r="BA3023" i="1"/>
  <c r="BB3023" i="1"/>
  <c r="BC3023" i="1"/>
  <c r="BD3023" i="1"/>
  <c r="BE3023" i="1"/>
  <c r="AY3028" i="1"/>
  <c r="AZ3028" i="1"/>
  <c r="BA3028" i="1"/>
  <c r="BB3028" i="1"/>
  <c r="BC3028" i="1"/>
  <c r="BD3028" i="1"/>
  <c r="BE3028" i="1"/>
  <c r="AY3042" i="1"/>
  <c r="AZ3042" i="1"/>
  <c r="BA3042" i="1"/>
  <c r="BB3042" i="1"/>
  <c r="BC3042" i="1"/>
  <c r="BD3042" i="1"/>
  <c r="BE3042" i="1"/>
  <c r="AY3045" i="1"/>
  <c r="AZ3045" i="1"/>
  <c r="BA3045" i="1"/>
  <c r="BB3045" i="1"/>
  <c r="BC3045" i="1"/>
  <c r="BD3045" i="1"/>
  <c r="BE3045" i="1"/>
  <c r="AY3055" i="1"/>
  <c r="AZ3055" i="1"/>
  <c r="BA3055" i="1"/>
  <c r="BB3055" i="1"/>
  <c r="BC3055" i="1"/>
  <c r="BD3055" i="1"/>
  <c r="BE3055" i="1"/>
  <c r="AY3060" i="1"/>
  <c r="AZ3060" i="1"/>
  <c r="BA3060" i="1"/>
  <c r="BB3060" i="1"/>
  <c r="BC3060" i="1"/>
  <c r="BD3060" i="1"/>
  <c r="BE3060" i="1"/>
  <c r="AY3077" i="1"/>
  <c r="AZ3077" i="1"/>
  <c r="BA3077" i="1"/>
  <c r="BB3077" i="1"/>
  <c r="BC3077" i="1"/>
  <c r="BD3077" i="1"/>
  <c r="BE3077" i="1"/>
  <c r="AY3078" i="1"/>
  <c r="AZ3078" i="1"/>
  <c r="BA3078" i="1"/>
  <c r="BB3078" i="1"/>
  <c r="BC3078" i="1"/>
  <c r="BD3078" i="1"/>
  <c r="BE3078" i="1"/>
  <c r="AY3080" i="1"/>
  <c r="AZ3080" i="1"/>
  <c r="BA3080" i="1"/>
  <c r="BB3080" i="1"/>
  <c r="BC3080" i="1"/>
  <c r="BD3080" i="1"/>
  <c r="BE3080" i="1"/>
  <c r="AY3090" i="1"/>
  <c r="AZ3090" i="1"/>
  <c r="BA3090" i="1"/>
  <c r="BB3090" i="1"/>
  <c r="BC3090" i="1"/>
  <c r="BD3090" i="1"/>
  <c r="BE3090" i="1"/>
  <c r="AY3102" i="1"/>
  <c r="AZ3102" i="1"/>
  <c r="BA3102" i="1"/>
  <c r="BB3102" i="1"/>
  <c r="BC3102" i="1"/>
  <c r="BD3102" i="1"/>
  <c r="BE3102" i="1"/>
  <c r="AY3136" i="1"/>
  <c r="AZ3136" i="1"/>
  <c r="BA3136" i="1"/>
  <c r="BB3136" i="1"/>
  <c r="BC3136" i="1"/>
  <c r="BD3136" i="1"/>
  <c r="BE3136" i="1"/>
  <c r="AY3210" i="1"/>
  <c r="AZ3210" i="1"/>
  <c r="BA3210" i="1"/>
  <c r="BB3210" i="1"/>
  <c r="BC3210" i="1"/>
  <c r="BD3210" i="1"/>
  <c r="BE3210" i="1"/>
  <c r="AY3223" i="1"/>
  <c r="AZ3223" i="1"/>
  <c r="BA3223" i="1"/>
  <c r="BB3223" i="1"/>
  <c r="BC3223" i="1"/>
  <c r="BD3223" i="1"/>
  <c r="BE3223" i="1"/>
  <c r="AY3225" i="1"/>
  <c r="AZ3225" i="1"/>
  <c r="BA3225" i="1"/>
  <c r="BB3225" i="1"/>
  <c r="BC3225" i="1"/>
  <c r="BD3225" i="1"/>
  <c r="BE3225" i="1"/>
  <c r="AY3249" i="1"/>
  <c r="AZ3249" i="1"/>
  <c r="BA3249" i="1"/>
  <c r="BB3249" i="1"/>
  <c r="BC3249" i="1"/>
  <c r="BD3249" i="1"/>
  <c r="BE3249" i="1"/>
  <c r="AY3319" i="1"/>
  <c r="AZ3319" i="1"/>
  <c r="BA3319" i="1"/>
  <c r="BB3319" i="1"/>
  <c r="BC3319" i="1"/>
  <c r="BD3319" i="1"/>
  <c r="BE3319" i="1"/>
  <c r="AY3320" i="1"/>
  <c r="AZ3320" i="1"/>
  <c r="BA3320" i="1"/>
  <c r="BB3320" i="1"/>
  <c r="BC3320" i="1"/>
  <c r="BD3320" i="1"/>
  <c r="BE3320" i="1"/>
  <c r="AY3321" i="1"/>
  <c r="AZ3321" i="1"/>
  <c r="BA3321" i="1"/>
  <c r="BB3321" i="1"/>
  <c r="BC3321" i="1"/>
  <c r="BD3321" i="1"/>
  <c r="BE3321" i="1"/>
  <c r="AY3325" i="1"/>
  <c r="AZ3325" i="1"/>
  <c r="BA3325" i="1"/>
  <c r="BB3325" i="1"/>
  <c r="BC3325" i="1"/>
  <c r="BD3325" i="1"/>
  <c r="BE3325" i="1"/>
  <c r="AY3327" i="1"/>
  <c r="AZ3327" i="1"/>
  <c r="BA3327" i="1"/>
  <c r="BB3327" i="1"/>
  <c r="BC3327" i="1"/>
  <c r="BD3327" i="1"/>
  <c r="BE3327" i="1"/>
  <c r="AY3329" i="1"/>
  <c r="AZ3329" i="1"/>
  <c r="BA3329" i="1"/>
  <c r="BB3329" i="1"/>
  <c r="BC3329" i="1"/>
  <c r="BD3329" i="1"/>
  <c r="BE3329" i="1"/>
  <c r="AY3334" i="1"/>
  <c r="AZ3334" i="1"/>
  <c r="BA3334" i="1"/>
  <c r="BB3334" i="1"/>
  <c r="BC3334" i="1"/>
  <c r="BD3334" i="1"/>
  <c r="BE3334" i="1"/>
  <c r="AY3335" i="1"/>
  <c r="AZ3335" i="1"/>
  <c r="BA3335" i="1"/>
  <c r="BB3335" i="1"/>
  <c r="BC3335" i="1"/>
  <c r="BD3335" i="1"/>
  <c r="BE3335" i="1"/>
  <c r="AY3336" i="1"/>
  <c r="AZ3336" i="1"/>
  <c r="BA3336" i="1"/>
  <c r="BB3336" i="1"/>
  <c r="BC3336" i="1"/>
  <c r="BD3336" i="1"/>
  <c r="BE3336" i="1"/>
  <c r="AY3338" i="1"/>
  <c r="AZ3338" i="1"/>
  <c r="BA3338" i="1"/>
  <c r="BB3338" i="1"/>
  <c r="BC3338" i="1"/>
  <c r="BD3338" i="1"/>
  <c r="BE3338" i="1"/>
  <c r="AY3339" i="1"/>
  <c r="AZ3339" i="1"/>
  <c r="BA3339" i="1"/>
  <c r="BB3339" i="1"/>
  <c r="BC3339" i="1"/>
  <c r="BD3339" i="1"/>
  <c r="BE3339" i="1"/>
  <c r="AY3341" i="1"/>
  <c r="AZ3341" i="1"/>
  <c r="BA3341" i="1"/>
  <c r="BB3341" i="1"/>
  <c r="BC3341" i="1"/>
  <c r="BD3341" i="1"/>
  <c r="BE3341" i="1"/>
  <c r="AY3349" i="1"/>
  <c r="AZ3349" i="1"/>
  <c r="BA3349" i="1"/>
  <c r="BB3349" i="1"/>
  <c r="BC3349" i="1"/>
  <c r="BD3349" i="1"/>
  <c r="BE3349" i="1"/>
  <c r="AY3350" i="1"/>
  <c r="AZ3350" i="1"/>
  <c r="BA3350" i="1"/>
  <c r="BB3350" i="1"/>
  <c r="BC3350" i="1"/>
  <c r="BD3350" i="1"/>
  <c r="BE3350" i="1"/>
  <c r="AY3352" i="1"/>
  <c r="AZ3352" i="1"/>
  <c r="BA3352" i="1"/>
  <c r="BB3352" i="1"/>
  <c r="BC3352" i="1"/>
  <c r="BD3352" i="1"/>
  <c r="BE3352" i="1"/>
  <c r="AY3360" i="1"/>
  <c r="AZ3360" i="1"/>
  <c r="BA3360" i="1"/>
  <c r="BB3360" i="1"/>
  <c r="BC3360" i="1"/>
  <c r="BD3360" i="1"/>
  <c r="BE3360" i="1"/>
  <c r="AY3364" i="1"/>
  <c r="AZ3364" i="1"/>
  <c r="BA3364" i="1"/>
  <c r="BB3364" i="1"/>
  <c r="BC3364" i="1"/>
  <c r="BD3364" i="1"/>
  <c r="BE3364" i="1"/>
  <c r="AY3365" i="1"/>
  <c r="AZ3365" i="1"/>
  <c r="BA3365" i="1"/>
  <c r="BB3365" i="1"/>
  <c r="BC3365" i="1"/>
  <c r="BD3365" i="1"/>
  <c r="BE3365" i="1"/>
  <c r="AY3400" i="1"/>
  <c r="AZ3400" i="1"/>
  <c r="BA3400" i="1"/>
  <c r="BB3400" i="1"/>
  <c r="BC3400" i="1"/>
  <c r="BD3400" i="1"/>
  <c r="BE3400" i="1"/>
  <c r="AY3473" i="1"/>
  <c r="AZ3473" i="1"/>
  <c r="BA3473" i="1"/>
  <c r="BB3473" i="1"/>
  <c r="BC3473" i="1"/>
  <c r="BD3473" i="1"/>
  <c r="BE3473" i="1"/>
  <c r="AY3527" i="1"/>
  <c r="AZ3527" i="1"/>
  <c r="BA3527" i="1"/>
  <c r="BB3527" i="1"/>
  <c r="BC3527" i="1"/>
  <c r="BD3527" i="1"/>
  <c r="BE3527" i="1"/>
  <c r="AY3601" i="1"/>
  <c r="AZ3601" i="1"/>
  <c r="BA3601" i="1"/>
  <c r="BB3601" i="1"/>
  <c r="BC3601" i="1"/>
  <c r="BD3601" i="1"/>
  <c r="BE3601" i="1"/>
  <c r="AY3620" i="1"/>
  <c r="AZ3620" i="1"/>
  <c r="BA3620" i="1"/>
  <c r="BB3620" i="1"/>
  <c r="BC3620" i="1"/>
  <c r="BD3620" i="1"/>
  <c r="BE3620" i="1"/>
  <c r="AY3622" i="1"/>
  <c r="AZ3622" i="1"/>
  <c r="BA3622" i="1"/>
  <c r="BB3622" i="1"/>
  <c r="BC3622" i="1"/>
  <c r="BD3622" i="1"/>
  <c r="BE3622" i="1"/>
  <c r="AY3624" i="1"/>
  <c r="AZ3624" i="1"/>
  <c r="BA3624" i="1"/>
  <c r="BB3624" i="1"/>
  <c r="BC3624" i="1"/>
  <c r="BD3624" i="1"/>
  <c r="BE3624" i="1"/>
  <c r="AY3625" i="1"/>
  <c r="AZ3625" i="1"/>
  <c r="BA3625" i="1"/>
  <c r="BB3625" i="1"/>
  <c r="BC3625" i="1"/>
  <c r="BD3625" i="1"/>
  <c r="BE3625" i="1"/>
  <c r="AY3635" i="1"/>
  <c r="AZ3635" i="1"/>
  <c r="BA3635" i="1"/>
  <c r="BB3635" i="1"/>
  <c r="BC3635" i="1"/>
  <c r="BD3635" i="1"/>
  <c r="BE3635" i="1"/>
  <c r="AY3641" i="1"/>
  <c r="AZ3641" i="1"/>
  <c r="BA3641" i="1"/>
  <c r="BB3641" i="1"/>
  <c r="BC3641" i="1"/>
  <c r="BD3641" i="1"/>
  <c r="BE3641" i="1"/>
  <c r="AY3674" i="1"/>
  <c r="AZ3674" i="1"/>
  <c r="BA3674" i="1"/>
  <c r="BB3674" i="1"/>
  <c r="BC3674" i="1"/>
  <c r="BD3674" i="1"/>
  <c r="BE3674" i="1"/>
  <c r="AY3678" i="1"/>
  <c r="AZ3678" i="1"/>
  <c r="BA3678" i="1"/>
  <c r="BB3678" i="1"/>
  <c r="BC3678" i="1"/>
  <c r="BD3678" i="1"/>
  <c r="BE3678" i="1"/>
  <c r="AY3683" i="1"/>
  <c r="AZ3683" i="1"/>
  <c r="BA3683" i="1"/>
  <c r="BB3683" i="1"/>
  <c r="BC3683" i="1"/>
  <c r="BD3683" i="1"/>
  <c r="BE3683" i="1"/>
  <c r="AY3687" i="1"/>
  <c r="AZ3687" i="1"/>
  <c r="BA3687" i="1"/>
  <c r="BB3687" i="1"/>
  <c r="BC3687" i="1"/>
  <c r="BD3687" i="1"/>
  <c r="BE3687" i="1"/>
  <c r="AY3692" i="1"/>
  <c r="AZ3692" i="1"/>
  <c r="BA3692" i="1"/>
  <c r="BB3692" i="1"/>
  <c r="BC3692" i="1"/>
  <c r="BD3692" i="1"/>
  <c r="BE3692" i="1"/>
  <c r="AY3699" i="1"/>
  <c r="AZ3699" i="1"/>
  <c r="BA3699" i="1"/>
  <c r="BB3699" i="1"/>
  <c r="BC3699" i="1"/>
  <c r="BD3699" i="1"/>
  <c r="BE3699" i="1"/>
  <c r="AY3707" i="1"/>
  <c r="AZ3707" i="1"/>
  <c r="BA3707" i="1"/>
  <c r="BB3707" i="1"/>
  <c r="BC3707" i="1"/>
  <c r="BD3707" i="1"/>
  <c r="BE3707" i="1"/>
  <c r="AY3712" i="1"/>
  <c r="AZ3712" i="1"/>
  <c r="BA3712" i="1"/>
  <c r="BB3712" i="1"/>
  <c r="BC3712" i="1"/>
  <c r="BD3712" i="1"/>
  <c r="BE3712" i="1"/>
  <c r="AY3805" i="1"/>
  <c r="AZ3805" i="1"/>
  <c r="BA3805" i="1"/>
  <c r="BB3805" i="1"/>
  <c r="BC3805" i="1"/>
  <c r="BD3805" i="1"/>
  <c r="BE3805" i="1"/>
  <c r="AY3806" i="1"/>
  <c r="AZ3806" i="1"/>
  <c r="BA3806" i="1"/>
  <c r="BB3806" i="1"/>
  <c r="BC3806" i="1"/>
  <c r="BD3806" i="1"/>
  <c r="BE3806" i="1"/>
  <c r="AY3809" i="1"/>
  <c r="AZ3809" i="1"/>
  <c r="BA3809" i="1"/>
  <c r="BB3809" i="1"/>
  <c r="BC3809" i="1"/>
  <c r="BD3809" i="1"/>
  <c r="BE3809" i="1"/>
  <c r="AY3829" i="1"/>
  <c r="AZ3829" i="1"/>
  <c r="BA3829" i="1"/>
  <c r="BB3829" i="1"/>
  <c r="BC3829" i="1"/>
  <c r="BD3829" i="1"/>
  <c r="BE3829" i="1"/>
  <c r="AY3830" i="1"/>
  <c r="AZ3830" i="1"/>
  <c r="BA3830" i="1"/>
  <c r="BB3830" i="1"/>
  <c r="BC3830" i="1"/>
  <c r="BD3830" i="1"/>
  <c r="BE3830" i="1"/>
  <c r="AY3876" i="1"/>
  <c r="AZ3876" i="1"/>
  <c r="BA3876" i="1"/>
  <c r="BB3876" i="1"/>
  <c r="BC3876" i="1"/>
  <c r="BD3876" i="1"/>
  <c r="BE3876" i="1"/>
  <c r="AY3879" i="1"/>
  <c r="AZ3879" i="1"/>
  <c r="BA3879" i="1"/>
  <c r="BB3879" i="1"/>
  <c r="BC3879" i="1"/>
  <c r="BD3879" i="1"/>
  <c r="BE3879" i="1"/>
  <c r="AY3880" i="1"/>
  <c r="AZ3880" i="1"/>
  <c r="BA3880" i="1"/>
  <c r="BB3880" i="1"/>
  <c r="BC3880" i="1"/>
  <c r="BD3880" i="1"/>
  <c r="BE3880" i="1"/>
  <c r="AY3883" i="1"/>
  <c r="AZ3883" i="1"/>
  <c r="BA3883" i="1"/>
  <c r="BB3883" i="1"/>
  <c r="BC3883" i="1"/>
  <c r="BD3883" i="1"/>
  <c r="BE3883" i="1"/>
  <c r="AY3970" i="1"/>
  <c r="AZ3970" i="1"/>
  <c r="BA3970" i="1"/>
  <c r="BB3970" i="1"/>
  <c r="BC3970" i="1"/>
  <c r="BD3970" i="1"/>
  <c r="BE3970" i="1"/>
  <c r="AY3974" i="1"/>
  <c r="AZ3974" i="1"/>
  <c r="BA3974" i="1"/>
  <c r="BB3974" i="1"/>
  <c r="BC3974" i="1"/>
  <c r="BD3974" i="1"/>
  <c r="BE3974" i="1"/>
  <c r="AY3976" i="1"/>
  <c r="AZ3976" i="1"/>
  <c r="BA3976" i="1"/>
  <c r="BB3976" i="1"/>
  <c r="BC3976" i="1"/>
  <c r="BD3976" i="1"/>
  <c r="BE3976" i="1"/>
  <c r="AY3985" i="1"/>
  <c r="AZ3985" i="1"/>
  <c r="BA3985" i="1"/>
  <c r="BB3985" i="1"/>
  <c r="BC3985" i="1"/>
  <c r="BD3985" i="1"/>
  <c r="BE3985" i="1"/>
  <c r="AY3988" i="1"/>
  <c r="AZ3988" i="1"/>
  <c r="BA3988" i="1"/>
  <c r="BB3988" i="1"/>
  <c r="BC3988" i="1"/>
  <c r="BD3988" i="1"/>
  <c r="BE3988" i="1"/>
  <c r="AT3" i="1"/>
  <c r="AU3" i="1"/>
  <c r="AV3" i="1"/>
  <c r="AW3" i="1"/>
  <c r="AT4" i="1"/>
  <c r="AU4" i="1"/>
  <c r="AV4" i="1"/>
  <c r="AW4" i="1"/>
  <c r="AT5" i="1"/>
  <c r="AU5" i="1"/>
  <c r="AV5" i="1"/>
  <c r="AW5" i="1"/>
  <c r="AT6" i="1"/>
  <c r="AU6" i="1"/>
  <c r="AV6" i="1"/>
  <c r="AW6" i="1"/>
  <c r="AT7" i="1"/>
  <c r="AU7" i="1"/>
  <c r="AV7" i="1"/>
  <c r="AW7" i="1"/>
  <c r="AT8" i="1"/>
  <c r="AU8" i="1"/>
  <c r="AV8" i="1"/>
  <c r="AW8" i="1"/>
  <c r="AT9" i="1"/>
  <c r="AU9" i="1"/>
  <c r="AV9" i="1"/>
  <c r="AW9" i="1"/>
  <c r="AT10" i="1"/>
  <c r="AU10" i="1"/>
  <c r="AV10" i="1"/>
  <c r="AW10" i="1"/>
  <c r="AT11" i="1"/>
  <c r="AU11" i="1"/>
  <c r="AV11" i="1"/>
  <c r="AW11" i="1"/>
  <c r="AT12" i="1"/>
  <c r="AU12" i="1"/>
  <c r="AV12" i="1"/>
  <c r="AW12" i="1"/>
  <c r="AT13" i="1"/>
  <c r="AU13" i="1"/>
  <c r="AV13" i="1"/>
  <c r="AW13" i="1"/>
  <c r="AT14" i="1"/>
  <c r="AU14" i="1"/>
  <c r="AV14" i="1"/>
  <c r="AW14" i="1"/>
  <c r="AT15" i="1"/>
  <c r="AU15" i="1"/>
  <c r="AV15" i="1"/>
  <c r="AW15" i="1"/>
  <c r="AT16" i="1"/>
  <c r="AU16" i="1"/>
  <c r="AV16" i="1"/>
  <c r="AW16" i="1"/>
  <c r="AT17" i="1"/>
  <c r="AU17" i="1"/>
  <c r="AV17" i="1"/>
  <c r="AW17" i="1"/>
  <c r="AT18" i="1"/>
  <c r="AU18" i="1"/>
  <c r="AV18" i="1"/>
  <c r="AW18" i="1"/>
  <c r="AT19" i="1"/>
  <c r="AU19" i="1"/>
  <c r="AV19" i="1"/>
  <c r="AW19" i="1"/>
  <c r="AT20" i="1"/>
  <c r="AU20" i="1"/>
  <c r="AV20" i="1"/>
  <c r="AW20" i="1"/>
  <c r="AT21" i="1"/>
  <c r="AU21" i="1"/>
  <c r="AV21" i="1"/>
  <c r="AW21" i="1"/>
  <c r="AT22" i="1"/>
  <c r="AU22" i="1"/>
  <c r="AV22" i="1"/>
  <c r="AW22" i="1"/>
  <c r="AT23" i="1"/>
  <c r="AU23" i="1"/>
  <c r="AV23" i="1"/>
  <c r="AW23" i="1"/>
  <c r="AT24" i="1"/>
  <c r="AU24" i="1"/>
  <c r="AV24" i="1"/>
  <c r="AW24" i="1"/>
  <c r="AT25" i="1"/>
  <c r="AU25" i="1"/>
  <c r="AV25" i="1"/>
  <c r="AW25" i="1"/>
  <c r="AT26" i="1"/>
  <c r="AU26" i="1"/>
  <c r="AV26" i="1"/>
  <c r="AW26" i="1"/>
  <c r="AT27" i="1"/>
  <c r="AU27" i="1"/>
  <c r="AV27" i="1"/>
  <c r="AW27" i="1"/>
  <c r="AT28" i="1"/>
  <c r="AU28" i="1"/>
  <c r="AV28" i="1"/>
  <c r="AW28" i="1"/>
  <c r="AT29" i="1"/>
  <c r="AU29" i="1"/>
  <c r="AV29" i="1"/>
  <c r="AW29" i="1"/>
  <c r="AT30" i="1"/>
  <c r="AU30" i="1"/>
  <c r="AV30" i="1"/>
  <c r="AW30" i="1"/>
  <c r="AT31" i="1"/>
  <c r="AU31" i="1"/>
  <c r="AV31" i="1"/>
  <c r="AW31" i="1"/>
  <c r="AT34" i="1"/>
  <c r="AU34" i="1"/>
  <c r="AV34" i="1"/>
  <c r="AW34" i="1"/>
  <c r="AT35" i="1"/>
  <c r="AU35" i="1"/>
  <c r="AV35" i="1"/>
  <c r="AW35" i="1"/>
  <c r="AT37" i="1"/>
  <c r="AU37" i="1"/>
  <c r="AV37" i="1"/>
  <c r="AW37" i="1"/>
  <c r="AT39" i="1"/>
  <c r="AU39" i="1"/>
  <c r="AV39" i="1"/>
  <c r="AW39" i="1"/>
  <c r="AT40" i="1"/>
  <c r="AU40" i="1"/>
  <c r="AV40" i="1"/>
  <c r="AW40" i="1"/>
  <c r="AT41" i="1"/>
  <c r="AU41" i="1"/>
  <c r="AV41" i="1"/>
  <c r="AW41" i="1"/>
  <c r="AT42" i="1"/>
  <c r="AU42" i="1"/>
  <c r="AV42" i="1"/>
  <c r="AW42" i="1"/>
  <c r="AT43" i="1"/>
  <c r="AU43" i="1"/>
  <c r="AV43" i="1"/>
  <c r="AW43" i="1"/>
  <c r="AT44" i="1"/>
  <c r="AU44" i="1"/>
  <c r="AV44" i="1"/>
  <c r="AW44" i="1"/>
  <c r="AT45" i="1"/>
  <c r="AU45" i="1"/>
  <c r="AV45" i="1"/>
  <c r="AW45" i="1"/>
  <c r="AT46" i="1"/>
  <c r="AU46" i="1"/>
  <c r="AV46" i="1"/>
  <c r="AW46" i="1"/>
  <c r="AT47" i="1"/>
  <c r="AU47" i="1"/>
  <c r="AV47" i="1"/>
  <c r="AW47" i="1"/>
  <c r="AT48" i="1"/>
  <c r="AU48" i="1"/>
  <c r="AV48" i="1"/>
  <c r="AW48" i="1"/>
  <c r="AT49" i="1"/>
  <c r="AU49" i="1"/>
  <c r="AV49" i="1"/>
  <c r="AW49" i="1"/>
  <c r="AT50" i="1"/>
  <c r="AU50" i="1"/>
  <c r="AV50" i="1"/>
  <c r="AW50" i="1"/>
  <c r="AT52" i="1"/>
  <c r="AU52" i="1"/>
  <c r="AV52" i="1"/>
  <c r="AW52" i="1"/>
  <c r="AT53" i="1"/>
  <c r="AU53" i="1"/>
  <c r="AV53" i="1"/>
  <c r="AW53" i="1"/>
  <c r="AT54" i="1"/>
  <c r="AU54" i="1"/>
  <c r="AV54" i="1"/>
  <c r="AW54" i="1"/>
  <c r="AT55" i="1"/>
  <c r="AU55" i="1"/>
  <c r="AV55" i="1"/>
  <c r="AW55" i="1"/>
  <c r="AT56" i="1"/>
  <c r="AU56" i="1"/>
  <c r="AV56" i="1"/>
  <c r="AW56" i="1"/>
  <c r="AT57" i="1"/>
  <c r="AU57" i="1"/>
  <c r="AV57" i="1"/>
  <c r="AW57" i="1"/>
  <c r="AT58" i="1"/>
  <c r="AU58" i="1"/>
  <c r="AV58" i="1"/>
  <c r="AW58" i="1"/>
  <c r="AT59" i="1"/>
  <c r="AU59" i="1"/>
  <c r="AV59" i="1"/>
  <c r="AW59" i="1"/>
  <c r="AT60" i="1"/>
  <c r="AU60" i="1"/>
  <c r="AV60" i="1"/>
  <c r="AW60" i="1"/>
  <c r="AT61" i="1"/>
  <c r="AU61" i="1"/>
  <c r="AV61" i="1"/>
  <c r="AW61" i="1"/>
  <c r="AT62" i="1"/>
  <c r="AU62" i="1"/>
  <c r="AV62" i="1"/>
  <c r="AW62" i="1"/>
  <c r="AT63" i="1"/>
  <c r="AU63" i="1"/>
  <c r="AV63" i="1"/>
  <c r="AW63" i="1"/>
  <c r="AT64" i="1"/>
  <c r="AU64" i="1"/>
  <c r="AV64" i="1"/>
  <c r="AW64" i="1"/>
  <c r="AT65" i="1"/>
  <c r="AU65" i="1"/>
  <c r="AV65" i="1"/>
  <c r="AW65" i="1"/>
  <c r="AT66" i="1"/>
  <c r="AU66" i="1"/>
  <c r="AV66" i="1"/>
  <c r="AW66" i="1"/>
  <c r="AT67" i="1"/>
  <c r="AU67" i="1"/>
  <c r="AV67" i="1"/>
  <c r="AW67" i="1"/>
  <c r="AT68" i="1"/>
  <c r="AU68" i="1"/>
  <c r="AV68" i="1"/>
  <c r="AW68" i="1"/>
  <c r="AT69" i="1"/>
  <c r="AU69" i="1"/>
  <c r="AV69" i="1"/>
  <c r="AW69" i="1"/>
  <c r="AT70" i="1"/>
  <c r="AU70" i="1"/>
  <c r="AV70" i="1"/>
  <c r="AW70" i="1"/>
  <c r="AT71" i="1"/>
  <c r="AU71" i="1"/>
  <c r="AV71" i="1"/>
  <c r="AW71" i="1"/>
  <c r="AT72" i="1"/>
  <c r="AU72" i="1"/>
  <c r="AV72" i="1"/>
  <c r="AW72" i="1"/>
  <c r="AT73" i="1"/>
  <c r="AU73" i="1"/>
  <c r="AV73" i="1"/>
  <c r="AW73" i="1"/>
  <c r="AT74" i="1"/>
  <c r="AU74" i="1"/>
  <c r="AV74" i="1"/>
  <c r="AW74" i="1"/>
  <c r="AT75" i="1"/>
  <c r="AU75" i="1"/>
  <c r="AV75" i="1"/>
  <c r="AW75" i="1"/>
  <c r="AT76" i="1"/>
  <c r="AU76" i="1"/>
  <c r="AV76" i="1"/>
  <c r="AW76" i="1"/>
  <c r="AT77" i="1"/>
  <c r="AU77" i="1"/>
  <c r="AV77" i="1"/>
  <c r="AW77" i="1"/>
  <c r="AT78" i="1"/>
  <c r="AU78" i="1"/>
  <c r="AV78" i="1"/>
  <c r="AW78" i="1"/>
  <c r="AT79" i="1"/>
  <c r="AU79" i="1"/>
  <c r="AV79" i="1"/>
  <c r="AW79" i="1"/>
  <c r="AT80" i="1"/>
  <c r="AU80" i="1"/>
  <c r="AV80" i="1"/>
  <c r="AW80" i="1"/>
  <c r="AT81" i="1"/>
  <c r="AU81" i="1"/>
  <c r="AV81" i="1"/>
  <c r="AW81" i="1"/>
  <c r="AT82" i="1"/>
  <c r="AU82" i="1"/>
  <c r="AV82" i="1"/>
  <c r="AW82" i="1"/>
  <c r="AT83" i="1"/>
  <c r="AU83" i="1"/>
  <c r="AV83" i="1"/>
  <c r="AW83" i="1"/>
  <c r="AT84" i="1"/>
  <c r="AU84" i="1"/>
  <c r="AV84" i="1"/>
  <c r="AW84" i="1"/>
  <c r="AT85" i="1"/>
  <c r="AU85" i="1"/>
  <c r="AV85" i="1"/>
  <c r="AW85" i="1"/>
  <c r="AT86" i="1"/>
  <c r="AU86" i="1"/>
  <c r="AV86" i="1"/>
  <c r="AW86" i="1"/>
  <c r="AT87" i="1"/>
  <c r="AU87" i="1"/>
  <c r="AV87" i="1"/>
  <c r="AW87" i="1"/>
  <c r="AT88" i="1"/>
  <c r="AU88" i="1"/>
  <c r="AV88" i="1"/>
  <c r="AW88" i="1"/>
  <c r="AT89" i="1"/>
  <c r="AU89" i="1"/>
  <c r="AV89" i="1"/>
  <c r="AW89" i="1"/>
  <c r="AT90" i="1"/>
  <c r="AU90" i="1"/>
  <c r="AV90" i="1"/>
  <c r="AW90" i="1"/>
  <c r="AT91" i="1"/>
  <c r="AU91" i="1"/>
  <c r="AV91" i="1"/>
  <c r="AW91" i="1"/>
  <c r="AT92" i="1"/>
  <c r="AU92" i="1"/>
  <c r="AV92" i="1"/>
  <c r="AW92" i="1"/>
  <c r="AT93" i="1"/>
  <c r="AU93" i="1"/>
  <c r="AV93" i="1"/>
  <c r="AW93" i="1"/>
  <c r="AT94" i="1"/>
  <c r="AU94" i="1"/>
  <c r="AV94" i="1"/>
  <c r="AW94" i="1"/>
  <c r="AT95" i="1"/>
  <c r="AU95" i="1"/>
  <c r="AV95" i="1"/>
  <c r="AW95" i="1"/>
  <c r="AT96" i="1"/>
  <c r="AU96" i="1"/>
  <c r="AV96" i="1"/>
  <c r="AW96" i="1"/>
  <c r="AT97" i="1"/>
  <c r="AU97" i="1"/>
  <c r="AV97" i="1"/>
  <c r="AW97" i="1"/>
  <c r="AT98" i="1"/>
  <c r="AU98" i="1"/>
  <c r="AV98" i="1"/>
  <c r="AW98" i="1"/>
  <c r="AT99" i="1"/>
  <c r="AU99" i="1"/>
  <c r="AV99" i="1"/>
  <c r="AW99" i="1"/>
  <c r="AT100" i="1"/>
  <c r="AU100" i="1"/>
  <c r="AV100" i="1"/>
  <c r="AW100" i="1"/>
  <c r="AT101" i="1"/>
  <c r="AU101" i="1"/>
  <c r="AV101" i="1"/>
  <c r="AW101" i="1"/>
  <c r="AT102" i="1"/>
  <c r="AU102" i="1"/>
  <c r="AV102" i="1"/>
  <c r="AW102" i="1"/>
  <c r="AT103" i="1"/>
  <c r="AU103" i="1"/>
  <c r="AV103" i="1"/>
  <c r="AW103" i="1"/>
  <c r="AT104" i="1"/>
  <c r="AU104" i="1"/>
  <c r="AV104" i="1"/>
  <c r="AW104" i="1"/>
  <c r="AT106" i="1"/>
  <c r="AU106" i="1"/>
  <c r="AV106" i="1"/>
  <c r="AW106" i="1"/>
  <c r="AT107" i="1"/>
  <c r="AU107" i="1"/>
  <c r="AV107" i="1"/>
  <c r="AW107" i="1"/>
  <c r="AT108" i="1"/>
  <c r="AU108" i="1"/>
  <c r="AV108" i="1"/>
  <c r="AW108" i="1"/>
  <c r="AT109" i="1"/>
  <c r="AU109" i="1"/>
  <c r="AV109" i="1"/>
  <c r="AW109" i="1"/>
  <c r="AT110" i="1"/>
  <c r="AU110" i="1"/>
  <c r="AV110" i="1"/>
  <c r="AW110" i="1"/>
  <c r="AT111" i="1"/>
  <c r="AU111" i="1"/>
  <c r="AV111" i="1"/>
  <c r="AW111" i="1"/>
  <c r="AT112" i="1"/>
  <c r="AU112" i="1"/>
  <c r="AV112" i="1"/>
  <c r="AW112" i="1"/>
  <c r="AT113" i="1"/>
  <c r="AU113" i="1"/>
  <c r="AV113" i="1"/>
  <c r="AW113" i="1"/>
  <c r="AT114" i="1"/>
  <c r="AU114" i="1"/>
  <c r="AV114" i="1"/>
  <c r="AW114" i="1"/>
  <c r="AT115" i="1"/>
  <c r="AU115" i="1"/>
  <c r="AV115" i="1"/>
  <c r="AW115" i="1"/>
  <c r="AT116" i="1"/>
  <c r="AU116" i="1"/>
  <c r="AV116" i="1"/>
  <c r="AW116" i="1"/>
  <c r="AT117" i="1"/>
  <c r="AU117" i="1"/>
  <c r="AV117" i="1"/>
  <c r="AW117" i="1"/>
  <c r="AT118" i="1"/>
  <c r="AU118" i="1"/>
  <c r="AV118" i="1"/>
  <c r="AW118" i="1"/>
  <c r="AT119" i="1"/>
  <c r="AU119" i="1"/>
  <c r="AV119" i="1"/>
  <c r="AW119" i="1"/>
  <c r="AT120" i="1"/>
  <c r="AU120" i="1"/>
  <c r="AV120" i="1"/>
  <c r="AW120" i="1"/>
  <c r="AT121" i="1"/>
  <c r="AU121" i="1"/>
  <c r="AV121" i="1"/>
  <c r="AW121" i="1"/>
  <c r="AT122" i="1"/>
  <c r="AU122" i="1"/>
  <c r="AV122" i="1"/>
  <c r="AW122" i="1"/>
  <c r="AT123" i="1"/>
  <c r="AU123" i="1"/>
  <c r="AV123" i="1"/>
  <c r="AW123" i="1"/>
  <c r="AT124" i="1"/>
  <c r="AU124" i="1"/>
  <c r="AV124" i="1"/>
  <c r="AW124" i="1"/>
  <c r="AT125" i="1"/>
  <c r="AU125" i="1"/>
  <c r="AV125" i="1"/>
  <c r="AW125" i="1"/>
  <c r="AT126" i="1"/>
  <c r="AU126" i="1"/>
  <c r="AV126" i="1"/>
  <c r="AW126" i="1"/>
  <c r="AT127" i="1"/>
  <c r="AU127" i="1"/>
  <c r="AV127" i="1"/>
  <c r="AW127" i="1"/>
  <c r="AT128" i="1"/>
  <c r="AU128" i="1"/>
  <c r="AV128" i="1"/>
  <c r="AW128" i="1"/>
  <c r="AT129" i="1"/>
  <c r="AU129" i="1"/>
  <c r="AV129" i="1"/>
  <c r="AW129" i="1"/>
  <c r="AT130" i="1"/>
  <c r="AU130" i="1"/>
  <c r="AV130" i="1"/>
  <c r="AW130" i="1"/>
  <c r="AT131" i="1"/>
  <c r="AU131" i="1"/>
  <c r="AV131" i="1"/>
  <c r="AW131" i="1"/>
  <c r="AT132" i="1"/>
  <c r="AU132" i="1"/>
  <c r="AV132" i="1"/>
  <c r="AW132" i="1"/>
  <c r="AT133" i="1"/>
  <c r="AU133" i="1"/>
  <c r="AV133" i="1"/>
  <c r="AW133" i="1"/>
  <c r="AT134" i="1"/>
  <c r="AU134" i="1"/>
  <c r="AV134" i="1"/>
  <c r="AW134" i="1"/>
  <c r="AT135" i="1"/>
  <c r="AU135" i="1"/>
  <c r="AV135" i="1"/>
  <c r="AW135" i="1"/>
  <c r="AT136" i="1"/>
  <c r="AU136" i="1"/>
  <c r="AV136" i="1"/>
  <c r="AW136" i="1"/>
  <c r="AT137" i="1"/>
  <c r="AU137" i="1"/>
  <c r="AV137" i="1"/>
  <c r="AW137" i="1"/>
  <c r="AT138" i="1"/>
  <c r="AU138" i="1"/>
  <c r="AV138" i="1"/>
  <c r="AW138" i="1"/>
  <c r="AT139" i="1"/>
  <c r="AU139" i="1"/>
  <c r="AV139" i="1"/>
  <c r="AW139" i="1"/>
  <c r="AT140" i="1"/>
  <c r="AU140" i="1"/>
  <c r="AV140" i="1"/>
  <c r="AW140" i="1"/>
  <c r="AT141" i="1"/>
  <c r="AU141" i="1"/>
  <c r="AV141" i="1"/>
  <c r="AW141" i="1"/>
  <c r="AT142" i="1"/>
  <c r="AU142" i="1"/>
  <c r="AV142" i="1"/>
  <c r="AW142" i="1"/>
  <c r="AT143" i="1"/>
  <c r="AU143" i="1"/>
  <c r="AV143" i="1"/>
  <c r="AW143" i="1"/>
  <c r="AT144" i="1"/>
  <c r="AU144" i="1"/>
  <c r="AV144" i="1"/>
  <c r="AW144" i="1"/>
  <c r="AT145" i="1"/>
  <c r="AU145" i="1"/>
  <c r="AV145" i="1"/>
  <c r="AW145" i="1"/>
  <c r="AT146" i="1"/>
  <c r="AU146" i="1"/>
  <c r="AV146" i="1"/>
  <c r="AW146" i="1"/>
  <c r="AT147" i="1"/>
  <c r="AU147" i="1"/>
  <c r="AV147" i="1"/>
  <c r="AW147" i="1"/>
  <c r="AT148" i="1"/>
  <c r="AU148" i="1"/>
  <c r="AV148" i="1"/>
  <c r="AW148" i="1"/>
  <c r="AT149" i="1"/>
  <c r="AU149" i="1"/>
  <c r="AV149" i="1"/>
  <c r="AW149" i="1"/>
  <c r="AT150" i="1"/>
  <c r="AU150" i="1"/>
  <c r="AV150" i="1"/>
  <c r="AW150" i="1"/>
  <c r="AT151" i="1"/>
  <c r="AU151" i="1"/>
  <c r="AV151" i="1"/>
  <c r="AW151" i="1"/>
  <c r="AT152" i="1"/>
  <c r="AU152" i="1"/>
  <c r="AV152" i="1"/>
  <c r="AW152" i="1"/>
  <c r="AT153" i="1"/>
  <c r="AU153" i="1"/>
  <c r="AV153" i="1"/>
  <c r="AW153" i="1"/>
  <c r="AT154" i="1"/>
  <c r="AU154" i="1"/>
  <c r="AV154" i="1"/>
  <c r="AW154" i="1"/>
  <c r="AT155" i="1"/>
  <c r="AU155" i="1"/>
  <c r="AV155" i="1"/>
  <c r="AW155" i="1"/>
  <c r="AT156" i="1"/>
  <c r="AU156" i="1"/>
  <c r="AV156" i="1"/>
  <c r="AW156" i="1"/>
  <c r="AT157" i="1"/>
  <c r="AU157" i="1"/>
  <c r="AV157" i="1"/>
  <c r="AW157" i="1"/>
  <c r="AT158" i="1"/>
  <c r="AU158" i="1"/>
  <c r="AV158" i="1"/>
  <c r="AW158" i="1"/>
  <c r="AT159" i="1"/>
  <c r="AU159" i="1"/>
  <c r="AV159" i="1"/>
  <c r="AW159" i="1"/>
  <c r="AT160" i="1"/>
  <c r="AU160" i="1"/>
  <c r="AV160" i="1"/>
  <c r="AW160" i="1"/>
  <c r="AT161" i="1"/>
  <c r="AU161" i="1"/>
  <c r="AV161" i="1"/>
  <c r="AW161" i="1"/>
  <c r="AT162" i="1"/>
  <c r="AU162" i="1"/>
  <c r="AV162" i="1"/>
  <c r="AW162" i="1"/>
  <c r="AT163" i="1"/>
  <c r="AU163" i="1"/>
  <c r="AV163" i="1"/>
  <c r="AW163" i="1"/>
  <c r="AT164" i="1"/>
  <c r="AU164" i="1"/>
  <c r="AV164" i="1"/>
  <c r="AW164" i="1"/>
  <c r="AT165" i="1"/>
  <c r="AU165" i="1"/>
  <c r="AV165" i="1"/>
  <c r="AW165" i="1"/>
  <c r="AT166" i="1"/>
  <c r="AU166" i="1"/>
  <c r="AV166" i="1"/>
  <c r="AW166" i="1"/>
  <c r="AT167" i="1"/>
  <c r="AU167" i="1"/>
  <c r="AV167" i="1"/>
  <c r="AW167" i="1"/>
  <c r="AT168" i="1"/>
  <c r="AU168" i="1"/>
  <c r="AV168" i="1"/>
  <c r="AW168" i="1"/>
  <c r="AT169" i="1"/>
  <c r="AU169" i="1"/>
  <c r="AV169" i="1"/>
  <c r="AW169" i="1"/>
  <c r="AT170" i="1"/>
  <c r="AU170" i="1"/>
  <c r="AV170" i="1"/>
  <c r="AW170" i="1"/>
  <c r="AT171" i="1"/>
  <c r="AU171" i="1"/>
  <c r="AV171" i="1"/>
  <c r="AW171" i="1"/>
  <c r="AT172" i="1"/>
  <c r="AU172" i="1"/>
  <c r="AV172" i="1"/>
  <c r="AW172" i="1"/>
  <c r="AT173" i="1"/>
  <c r="AU173" i="1"/>
  <c r="AV173" i="1"/>
  <c r="AW173" i="1"/>
  <c r="AT174" i="1"/>
  <c r="AU174" i="1"/>
  <c r="AV174" i="1"/>
  <c r="AW174" i="1"/>
  <c r="AT175" i="1"/>
  <c r="AU175" i="1"/>
  <c r="AV175" i="1"/>
  <c r="AW175" i="1"/>
  <c r="AT176" i="1"/>
  <c r="AU176" i="1"/>
  <c r="AV176" i="1"/>
  <c r="AW176" i="1"/>
  <c r="AT177" i="1"/>
  <c r="AU177" i="1"/>
  <c r="AV177" i="1"/>
  <c r="AW177" i="1"/>
  <c r="AT178" i="1"/>
  <c r="AU178" i="1"/>
  <c r="AV178" i="1"/>
  <c r="AW178" i="1"/>
  <c r="AT179" i="1"/>
  <c r="AU179" i="1"/>
  <c r="AV179" i="1"/>
  <c r="AW179" i="1"/>
  <c r="AT180" i="1"/>
  <c r="AU180" i="1"/>
  <c r="AV180" i="1"/>
  <c r="AW180" i="1"/>
  <c r="AT181" i="1"/>
  <c r="AU181" i="1"/>
  <c r="AV181" i="1"/>
  <c r="AW181" i="1"/>
  <c r="AT182" i="1"/>
  <c r="AU182" i="1"/>
  <c r="AV182" i="1"/>
  <c r="AW182" i="1"/>
  <c r="AT183" i="1"/>
  <c r="AU183" i="1"/>
  <c r="AV183" i="1"/>
  <c r="AW183" i="1"/>
  <c r="AT184" i="1"/>
  <c r="AU184" i="1"/>
  <c r="AV184" i="1"/>
  <c r="AW184" i="1"/>
  <c r="AT185" i="1"/>
  <c r="AU185" i="1"/>
  <c r="AV185" i="1"/>
  <c r="AW185" i="1"/>
  <c r="AT186" i="1"/>
  <c r="AU186" i="1"/>
  <c r="AV186" i="1"/>
  <c r="AW186" i="1"/>
  <c r="AT187" i="1"/>
  <c r="AU187" i="1"/>
  <c r="AV187" i="1"/>
  <c r="AW187" i="1"/>
  <c r="AT188" i="1"/>
  <c r="AU188" i="1"/>
  <c r="AV188" i="1"/>
  <c r="AW188" i="1"/>
  <c r="AT189" i="1"/>
  <c r="AU189" i="1"/>
  <c r="AV189" i="1"/>
  <c r="AW189" i="1"/>
  <c r="AT190" i="1"/>
  <c r="AU190" i="1"/>
  <c r="AV190" i="1"/>
  <c r="AW190" i="1"/>
  <c r="AT191" i="1"/>
  <c r="AU191" i="1"/>
  <c r="AV191" i="1"/>
  <c r="AW191" i="1"/>
  <c r="AT192" i="1"/>
  <c r="AU192" i="1"/>
  <c r="AV192" i="1"/>
  <c r="AW192" i="1"/>
  <c r="AT193" i="1"/>
  <c r="AU193" i="1"/>
  <c r="AV193" i="1"/>
  <c r="AW193" i="1"/>
  <c r="AT194" i="1"/>
  <c r="AU194" i="1"/>
  <c r="AV194" i="1"/>
  <c r="AW194" i="1"/>
  <c r="AT195" i="1"/>
  <c r="AU195" i="1"/>
  <c r="AV195" i="1"/>
  <c r="AW195" i="1"/>
  <c r="AT196" i="1"/>
  <c r="AU196" i="1"/>
  <c r="AV196" i="1"/>
  <c r="AW196" i="1"/>
  <c r="AT197" i="1"/>
  <c r="AU197" i="1"/>
  <c r="AV197" i="1"/>
  <c r="AW197" i="1"/>
  <c r="AT198" i="1"/>
  <c r="AU198" i="1"/>
  <c r="AV198" i="1"/>
  <c r="AW198" i="1"/>
  <c r="AT201" i="1"/>
  <c r="AU201" i="1"/>
  <c r="AV201" i="1"/>
  <c r="AW201" i="1"/>
  <c r="AT202" i="1"/>
  <c r="AU202" i="1"/>
  <c r="AV202" i="1"/>
  <c r="AW202" i="1"/>
  <c r="AT203" i="1"/>
  <c r="AU203" i="1"/>
  <c r="AV203" i="1"/>
  <c r="AW203" i="1"/>
  <c r="AT206" i="1"/>
  <c r="AU206" i="1"/>
  <c r="AV206" i="1"/>
  <c r="AW206" i="1"/>
  <c r="AT208" i="1"/>
  <c r="AU208" i="1"/>
  <c r="AV208" i="1"/>
  <c r="AW208" i="1"/>
  <c r="AT209" i="1"/>
  <c r="AU209" i="1"/>
  <c r="AV209" i="1"/>
  <c r="AW209" i="1"/>
  <c r="AT210" i="1"/>
  <c r="AU210" i="1"/>
  <c r="AV210" i="1"/>
  <c r="AW210" i="1"/>
  <c r="AT212" i="1"/>
  <c r="AU212" i="1"/>
  <c r="AV212" i="1"/>
  <c r="AW212" i="1"/>
  <c r="AT213" i="1"/>
  <c r="AU213" i="1"/>
  <c r="AV213" i="1"/>
  <c r="AW213" i="1"/>
  <c r="AT214" i="1"/>
  <c r="AU214" i="1"/>
  <c r="AV214" i="1"/>
  <c r="AW214" i="1"/>
  <c r="AT215" i="1"/>
  <c r="AU215" i="1"/>
  <c r="AV215" i="1"/>
  <c r="AW215" i="1"/>
  <c r="AT216" i="1"/>
  <c r="AU216" i="1"/>
  <c r="AV216" i="1"/>
  <c r="AW216" i="1"/>
  <c r="AT218" i="1"/>
  <c r="AU218" i="1"/>
  <c r="AV218" i="1"/>
  <c r="AW218" i="1"/>
  <c r="AT219" i="1"/>
  <c r="AU219" i="1"/>
  <c r="AV219" i="1"/>
  <c r="AW219" i="1"/>
  <c r="AT222" i="1"/>
  <c r="AU222" i="1"/>
  <c r="AV222" i="1"/>
  <c r="AW222" i="1"/>
  <c r="AT224" i="1"/>
  <c r="AU224" i="1"/>
  <c r="AV224" i="1"/>
  <c r="AW224" i="1"/>
  <c r="AT225" i="1"/>
  <c r="AU225" i="1"/>
  <c r="AV225" i="1"/>
  <c r="AW225" i="1"/>
  <c r="AT226" i="1"/>
  <c r="AU226" i="1"/>
  <c r="AV226" i="1"/>
  <c r="AW226" i="1"/>
  <c r="AT228" i="1"/>
  <c r="AU228" i="1"/>
  <c r="AV228" i="1"/>
  <c r="AW228" i="1"/>
  <c r="AT229" i="1"/>
  <c r="AU229" i="1"/>
  <c r="AV229" i="1"/>
  <c r="AW229" i="1"/>
  <c r="AT230" i="1"/>
  <c r="AU230" i="1"/>
  <c r="AV230" i="1"/>
  <c r="AW230" i="1"/>
  <c r="AT232" i="1"/>
  <c r="AU232" i="1"/>
  <c r="AV232" i="1"/>
  <c r="AW232" i="1"/>
  <c r="AT233" i="1"/>
  <c r="AU233" i="1"/>
  <c r="AV233" i="1"/>
  <c r="AW233" i="1"/>
  <c r="AT234" i="1"/>
  <c r="AU234" i="1"/>
  <c r="AV234" i="1"/>
  <c r="AW234" i="1"/>
  <c r="AT237" i="1"/>
  <c r="AU237" i="1"/>
  <c r="AV237" i="1"/>
  <c r="AW237" i="1"/>
  <c r="AT238" i="1"/>
  <c r="AU238" i="1"/>
  <c r="AV238" i="1"/>
  <c r="AW238" i="1"/>
  <c r="AT240" i="1"/>
  <c r="AU240" i="1"/>
  <c r="AV240" i="1"/>
  <c r="AW240" i="1"/>
  <c r="AT241" i="1"/>
  <c r="AU241" i="1"/>
  <c r="AV241" i="1"/>
  <c r="AW241" i="1"/>
  <c r="AT242" i="1"/>
  <c r="AU242" i="1"/>
  <c r="AV242" i="1"/>
  <c r="AW242" i="1"/>
  <c r="AT243" i="1"/>
  <c r="AU243" i="1"/>
  <c r="AV243" i="1"/>
  <c r="AW243" i="1"/>
  <c r="AT245" i="1"/>
  <c r="AU245" i="1"/>
  <c r="AV245" i="1"/>
  <c r="AW245" i="1"/>
  <c r="AT247" i="1"/>
  <c r="AU247" i="1"/>
  <c r="AV247" i="1"/>
  <c r="AW247" i="1"/>
  <c r="AT248" i="1"/>
  <c r="AU248" i="1"/>
  <c r="AV248" i="1"/>
  <c r="AW248" i="1"/>
  <c r="AT249" i="1"/>
  <c r="AU249" i="1"/>
  <c r="AV249" i="1"/>
  <c r="AW249" i="1"/>
  <c r="AT250" i="1"/>
  <c r="AU250" i="1"/>
  <c r="AV250" i="1"/>
  <c r="AW250" i="1"/>
  <c r="AT251" i="1"/>
  <c r="AU251" i="1"/>
  <c r="AV251" i="1"/>
  <c r="AW251" i="1"/>
  <c r="AT252" i="1"/>
  <c r="AU252" i="1"/>
  <c r="AV252" i="1"/>
  <c r="AW252" i="1"/>
  <c r="AT253" i="1"/>
  <c r="AU253" i="1"/>
  <c r="AV253" i="1"/>
  <c r="AW253" i="1"/>
  <c r="AT254" i="1"/>
  <c r="AU254" i="1"/>
  <c r="AV254" i="1"/>
  <c r="AW254" i="1"/>
  <c r="AT256" i="1"/>
  <c r="AU256" i="1"/>
  <c r="AV256" i="1"/>
  <c r="AW256" i="1"/>
  <c r="AT258" i="1"/>
  <c r="AU258" i="1"/>
  <c r="AV258" i="1"/>
  <c r="AW258" i="1"/>
  <c r="AT261" i="1"/>
  <c r="AU261" i="1"/>
  <c r="AV261" i="1"/>
  <c r="AW261" i="1"/>
  <c r="AT262" i="1"/>
  <c r="AU262" i="1"/>
  <c r="AV262" i="1"/>
  <c r="AW262" i="1"/>
  <c r="AT263" i="1"/>
  <c r="AU263" i="1"/>
  <c r="AV263" i="1"/>
  <c r="AW263" i="1"/>
  <c r="AT264" i="1"/>
  <c r="AU264" i="1"/>
  <c r="AV264" i="1"/>
  <c r="AW264" i="1"/>
  <c r="AT266" i="1"/>
  <c r="AU266" i="1"/>
  <c r="AV266" i="1"/>
  <c r="AW266" i="1"/>
  <c r="AT267" i="1"/>
  <c r="AU267" i="1"/>
  <c r="AV267" i="1"/>
  <c r="AW267" i="1"/>
  <c r="AT268" i="1"/>
  <c r="AU268" i="1"/>
  <c r="AV268" i="1"/>
  <c r="AW268" i="1"/>
  <c r="AT269" i="1"/>
  <c r="AU269" i="1"/>
  <c r="AV269" i="1"/>
  <c r="AW269" i="1"/>
  <c r="AT270" i="1"/>
  <c r="AU270" i="1"/>
  <c r="AV270" i="1"/>
  <c r="AW270" i="1"/>
  <c r="AT271" i="1"/>
  <c r="AU271" i="1"/>
  <c r="AV271" i="1"/>
  <c r="AW271" i="1"/>
  <c r="AT272" i="1"/>
  <c r="AU272" i="1"/>
  <c r="AV272" i="1"/>
  <c r="AW272" i="1"/>
  <c r="AT274" i="1"/>
  <c r="AU274" i="1"/>
  <c r="AV274" i="1"/>
  <c r="AW274" i="1"/>
  <c r="AT276" i="1"/>
  <c r="AU276" i="1"/>
  <c r="AV276" i="1"/>
  <c r="AW276" i="1"/>
  <c r="AT277" i="1"/>
  <c r="AU277" i="1"/>
  <c r="AV277" i="1"/>
  <c r="AW277" i="1"/>
  <c r="AT278" i="1"/>
  <c r="AU278" i="1"/>
  <c r="AV278" i="1"/>
  <c r="AW278" i="1"/>
  <c r="AT279" i="1"/>
  <c r="AU279" i="1"/>
  <c r="AV279" i="1"/>
  <c r="AW279" i="1"/>
  <c r="AT280" i="1"/>
  <c r="AU280" i="1"/>
  <c r="AV280" i="1"/>
  <c r="AW280" i="1"/>
  <c r="AT281" i="1"/>
  <c r="AU281" i="1"/>
  <c r="AV281" i="1"/>
  <c r="AW281" i="1"/>
  <c r="AT282" i="1"/>
  <c r="AU282" i="1"/>
  <c r="AV282" i="1"/>
  <c r="AW282" i="1"/>
  <c r="AT283" i="1"/>
  <c r="AU283" i="1"/>
  <c r="AV283" i="1"/>
  <c r="AW283" i="1"/>
  <c r="AT284" i="1"/>
  <c r="AU284" i="1"/>
  <c r="AV284" i="1"/>
  <c r="AW284" i="1"/>
  <c r="AT285" i="1"/>
  <c r="AU285" i="1"/>
  <c r="AV285" i="1"/>
  <c r="AW285" i="1"/>
  <c r="AT286" i="1"/>
  <c r="AU286" i="1"/>
  <c r="AV286" i="1"/>
  <c r="AW286" i="1"/>
  <c r="AT287" i="1"/>
  <c r="AU287" i="1"/>
  <c r="AV287" i="1"/>
  <c r="AW287" i="1"/>
  <c r="AT288" i="1"/>
  <c r="AU288" i="1"/>
  <c r="AV288" i="1"/>
  <c r="AW288" i="1"/>
  <c r="AT289" i="1"/>
  <c r="AU289" i="1"/>
  <c r="AV289" i="1"/>
  <c r="AW289" i="1"/>
  <c r="AT290" i="1"/>
  <c r="AU290" i="1"/>
  <c r="AV290" i="1"/>
  <c r="AW290" i="1"/>
  <c r="AT291" i="1"/>
  <c r="AU291" i="1"/>
  <c r="AV291" i="1"/>
  <c r="AW291" i="1"/>
  <c r="AT292" i="1"/>
  <c r="AU292" i="1"/>
  <c r="AV292" i="1"/>
  <c r="AW292" i="1"/>
  <c r="AT293" i="1"/>
  <c r="AU293" i="1"/>
  <c r="AV293" i="1"/>
  <c r="AW293" i="1"/>
  <c r="AT294" i="1"/>
  <c r="AU294" i="1"/>
  <c r="AV294" i="1"/>
  <c r="AW294" i="1"/>
  <c r="AT295" i="1"/>
  <c r="AU295" i="1"/>
  <c r="AV295" i="1"/>
  <c r="AW295" i="1"/>
  <c r="AT296" i="1"/>
  <c r="AU296" i="1"/>
  <c r="AV296" i="1"/>
  <c r="AW296" i="1"/>
  <c r="AT297" i="1"/>
  <c r="AU297" i="1"/>
  <c r="AV297" i="1"/>
  <c r="AW297" i="1"/>
  <c r="AT298" i="1"/>
  <c r="AU298" i="1"/>
  <c r="AV298" i="1"/>
  <c r="AW298" i="1"/>
  <c r="AT299" i="1"/>
  <c r="AU299" i="1"/>
  <c r="AV299" i="1"/>
  <c r="AW299" i="1"/>
  <c r="AT300" i="1"/>
  <c r="AU300" i="1"/>
  <c r="AV300" i="1"/>
  <c r="AW300" i="1"/>
  <c r="AT301" i="1"/>
  <c r="AU301" i="1"/>
  <c r="AV301" i="1"/>
  <c r="AW301" i="1"/>
  <c r="AT302" i="1"/>
  <c r="AU302" i="1"/>
  <c r="AV302" i="1"/>
  <c r="AW302" i="1"/>
  <c r="AT303" i="1"/>
  <c r="AU303" i="1"/>
  <c r="AV303" i="1"/>
  <c r="AW303" i="1"/>
  <c r="AT304" i="1"/>
  <c r="AU304" i="1"/>
  <c r="AV304" i="1"/>
  <c r="AW304" i="1"/>
  <c r="AT305" i="1"/>
  <c r="AU305" i="1"/>
  <c r="AV305" i="1"/>
  <c r="AW305" i="1"/>
  <c r="AT306" i="1"/>
  <c r="AU306" i="1"/>
  <c r="AV306" i="1"/>
  <c r="AW306" i="1"/>
  <c r="AT307" i="1"/>
  <c r="AU307" i="1"/>
  <c r="AV307" i="1"/>
  <c r="AW307" i="1"/>
  <c r="AT308" i="1"/>
  <c r="AU308" i="1"/>
  <c r="AV308" i="1"/>
  <c r="AW308" i="1"/>
  <c r="AT309" i="1"/>
  <c r="AU309" i="1"/>
  <c r="AV309" i="1"/>
  <c r="AW309" i="1"/>
  <c r="AT310" i="1"/>
  <c r="AU310" i="1"/>
  <c r="AV310" i="1"/>
  <c r="AW310" i="1"/>
  <c r="AT311" i="1"/>
  <c r="AU311" i="1"/>
  <c r="AV311" i="1"/>
  <c r="AW311" i="1"/>
  <c r="AT312" i="1"/>
  <c r="AU312" i="1"/>
  <c r="AV312" i="1"/>
  <c r="AW312" i="1"/>
  <c r="AT313" i="1"/>
  <c r="AU313" i="1"/>
  <c r="AV313" i="1"/>
  <c r="AW313" i="1"/>
  <c r="AT314" i="1"/>
  <c r="AU314" i="1"/>
  <c r="AV314" i="1"/>
  <c r="AW314" i="1"/>
  <c r="AT315" i="1"/>
  <c r="AU315" i="1"/>
  <c r="AV315" i="1"/>
  <c r="AW315" i="1"/>
  <c r="AT316" i="1"/>
  <c r="AU316" i="1"/>
  <c r="AV316" i="1"/>
  <c r="AW316" i="1"/>
  <c r="AT317" i="1"/>
  <c r="AU317" i="1"/>
  <c r="AV317" i="1"/>
  <c r="AW317" i="1"/>
  <c r="AT319" i="1"/>
  <c r="AU319" i="1"/>
  <c r="AV319" i="1"/>
  <c r="AW319" i="1"/>
  <c r="AT321" i="1"/>
  <c r="AU321" i="1"/>
  <c r="AV321" i="1"/>
  <c r="AW321" i="1"/>
  <c r="AT322" i="1"/>
  <c r="AU322" i="1"/>
  <c r="AV322" i="1"/>
  <c r="AW322" i="1"/>
  <c r="AT323" i="1"/>
  <c r="AU323" i="1"/>
  <c r="AV323" i="1"/>
  <c r="AW323" i="1"/>
  <c r="AT326" i="1"/>
  <c r="AU326" i="1"/>
  <c r="AV326" i="1"/>
  <c r="AW326" i="1"/>
  <c r="AT327" i="1"/>
  <c r="AU327" i="1"/>
  <c r="AV327" i="1"/>
  <c r="AW327" i="1"/>
  <c r="AT329" i="1"/>
  <c r="AU329" i="1"/>
  <c r="AV329" i="1"/>
  <c r="AW329" i="1"/>
  <c r="AT330" i="1"/>
  <c r="AU330" i="1"/>
  <c r="AV330" i="1"/>
  <c r="AW330" i="1"/>
  <c r="AT331" i="1"/>
  <c r="AU331" i="1"/>
  <c r="AV331" i="1"/>
  <c r="AW331" i="1"/>
  <c r="AT332" i="1"/>
  <c r="AU332" i="1"/>
  <c r="AV332" i="1"/>
  <c r="AW332" i="1"/>
  <c r="AT333" i="1"/>
  <c r="AU333" i="1"/>
  <c r="AV333" i="1"/>
  <c r="AW333" i="1"/>
  <c r="AT334" i="1"/>
  <c r="AU334" i="1"/>
  <c r="AV334" i="1"/>
  <c r="AW334" i="1"/>
  <c r="AT335" i="1"/>
  <c r="AU335" i="1"/>
  <c r="AV335" i="1"/>
  <c r="AW335" i="1"/>
  <c r="AT337" i="1"/>
  <c r="AU337" i="1"/>
  <c r="AV337" i="1"/>
  <c r="AW337" i="1"/>
  <c r="AT338" i="1"/>
  <c r="AU338" i="1"/>
  <c r="AV338" i="1"/>
  <c r="AW338" i="1"/>
  <c r="AT339" i="1"/>
  <c r="AU339" i="1"/>
  <c r="AV339" i="1"/>
  <c r="AW339" i="1"/>
  <c r="AT340" i="1"/>
  <c r="AU340" i="1"/>
  <c r="AV340" i="1"/>
  <c r="AW340" i="1"/>
  <c r="AT342" i="1"/>
  <c r="AU342" i="1"/>
  <c r="AV342" i="1"/>
  <c r="AW342" i="1"/>
  <c r="AT343" i="1"/>
  <c r="AU343" i="1"/>
  <c r="AV343" i="1"/>
  <c r="AW343" i="1"/>
  <c r="AT345" i="1"/>
  <c r="AU345" i="1"/>
  <c r="AV345" i="1"/>
  <c r="AW345" i="1"/>
  <c r="AT347" i="1"/>
  <c r="AU347" i="1"/>
  <c r="AV347" i="1"/>
  <c r="AW347" i="1"/>
  <c r="AT348" i="1"/>
  <c r="AU348" i="1"/>
  <c r="AV348" i="1"/>
  <c r="AW348" i="1"/>
  <c r="AT349" i="1"/>
  <c r="AU349" i="1"/>
  <c r="AV349" i="1"/>
  <c r="AW349" i="1"/>
  <c r="AT350" i="1"/>
  <c r="AU350" i="1"/>
  <c r="AV350" i="1"/>
  <c r="AW350" i="1"/>
  <c r="AT351" i="1"/>
  <c r="AU351" i="1"/>
  <c r="AV351" i="1"/>
  <c r="AW351" i="1"/>
  <c r="AT354" i="1"/>
  <c r="AU354" i="1"/>
  <c r="AV354" i="1"/>
  <c r="AW354" i="1"/>
  <c r="AT355" i="1"/>
  <c r="AU355" i="1"/>
  <c r="AV355" i="1"/>
  <c r="AW355" i="1"/>
  <c r="AT356" i="1"/>
  <c r="AU356" i="1"/>
  <c r="AV356" i="1"/>
  <c r="AW356" i="1"/>
  <c r="AT359" i="1"/>
  <c r="AU359" i="1"/>
  <c r="AV359" i="1"/>
  <c r="AW359" i="1"/>
  <c r="AT360" i="1"/>
  <c r="AU360" i="1"/>
  <c r="AV360" i="1"/>
  <c r="AW360" i="1"/>
  <c r="AT361" i="1"/>
  <c r="AU361" i="1"/>
  <c r="AV361" i="1"/>
  <c r="AW361" i="1"/>
  <c r="AT362" i="1"/>
  <c r="AU362" i="1"/>
  <c r="AV362" i="1"/>
  <c r="AW362" i="1"/>
  <c r="AT364" i="1"/>
  <c r="AU364" i="1"/>
  <c r="AV364" i="1"/>
  <c r="AW364" i="1"/>
  <c r="AT365" i="1"/>
  <c r="AU365" i="1"/>
  <c r="AV365" i="1"/>
  <c r="AW365" i="1"/>
  <c r="AT366" i="1"/>
  <c r="AU366" i="1"/>
  <c r="AV366" i="1"/>
  <c r="AW366" i="1"/>
  <c r="AT367" i="1"/>
  <c r="AU367" i="1"/>
  <c r="AV367" i="1"/>
  <c r="AW367" i="1"/>
  <c r="AT368" i="1"/>
  <c r="AU368" i="1"/>
  <c r="AV368" i="1"/>
  <c r="AW368" i="1"/>
  <c r="AT369" i="1"/>
  <c r="AU369" i="1"/>
  <c r="AV369" i="1"/>
  <c r="AW369" i="1"/>
  <c r="AT370" i="1"/>
  <c r="AU370" i="1"/>
  <c r="AV370" i="1"/>
  <c r="AW370" i="1"/>
  <c r="AT371" i="1"/>
  <c r="AU371" i="1"/>
  <c r="AV371" i="1"/>
  <c r="AW371" i="1"/>
  <c r="AT372" i="1"/>
  <c r="AU372" i="1"/>
  <c r="AV372" i="1"/>
  <c r="AW372" i="1"/>
  <c r="AT373" i="1"/>
  <c r="AU373" i="1"/>
  <c r="AV373" i="1"/>
  <c r="AW373" i="1"/>
  <c r="AT375" i="1"/>
  <c r="AU375" i="1"/>
  <c r="AV375" i="1"/>
  <c r="AW375" i="1"/>
  <c r="AT376" i="1"/>
  <c r="AU376" i="1"/>
  <c r="AV376" i="1"/>
  <c r="AW376" i="1"/>
  <c r="AT378" i="1"/>
  <c r="AU378" i="1"/>
  <c r="AV378" i="1"/>
  <c r="AW378" i="1"/>
  <c r="AT379" i="1"/>
  <c r="AU379" i="1"/>
  <c r="AV379" i="1"/>
  <c r="AW379" i="1"/>
  <c r="AT380" i="1"/>
  <c r="AU380" i="1"/>
  <c r="AV380" i="1"/>
  <c r="AW380" i="1"/>
  <c r="AT383" i="1"/>
  <c r="AU383" i="1"/>
  <c r="AV383" i="1"/>
  <c r="AW383" i="1"/>
  <c r="AT387" i="1"/>
  <c r="AU387" i="1"/>
  <c r="AV387" i="1"/>
  <c r="AW387" i="1"/>
  <c r="AT388" i="1"/>
  <c r="AU388" i="1"/>
  <c r="AV388" i="1"/>
  <c r="AW388" i="1"/>
  <c r="AT389" i="1"/>
  <c r="AU389" i="1"/>
  <c r="AV389" i="1"/>
  <c r="AW389" i="1"/>
  <c r="AT390" i="1"/>
  <c r="AU390" i="1"/>
  <c r="AV390" i="1"/>
  <c r="AW390" i="1"/>
  <c r="AT391" i="1"/>
  <c r="AU391" i="1"/>
  <c r="AV391" i="1"/>
  <c r="AW391" i="1"/>
  <c r="AT393" i="1"/>
  <c r="AU393" i="1"/>
  <c r="AV393" i="1"/>
  <c r="AW393" i="1"/>
  <c r="AT394" i="1"/>
  <c r="AU394" i="1"/>
  <c r="AV394" i="1"/>
  <c r="AW394" i="1"/>
  <c r="AT395" i="1"/>
  <c r="AU395" i="1"/>
  <c r="AV395" i="1"/>
  <c r="AW395" i="1"/>
  <c r="AT397" i="1"/>
  <c r="AU397" i="1"/>
  <c r="AV397" i="1"/>
  <c r="AW397" i="1"/>
  <c r="AT399" i="1"/>
  <c r="AU399" i="1"/>
  <c r="AV399" i="1"/>
  <c r="AW399" i="1"/>
  <c r="AT400" i="1"/>
  <c r="AU400" i="1"/>
  <c r="AV400" i="1"/>
  <c r="AW400" i="1"/>
  <c r="AT401" i="1"/>
  <c r="AU401" i="1"/>
  <c r="AV401" i="1"/>
  <c r="AW401" i="1"/>
  <c r="AT403" i="1"/>
  <c r="AU403" i="1"/>
  <c r="AV403" i="1"/>
  <c r="AW403" i="1"/>
  <c r="AT405" i="1"/>
  <c r="AU405" i="1"/>
  <c r="AV405" i="1"/>
  <c r="AW405" i="1"/>
  <c r="AT406" i="1"/>
  <c r="AU406" i="1"/>
  <c r="AV406" i="1"/>
  <c r="AW406" i="1"/>
  <c r="AT408" i="1"/>
  <c r="AU408" i="1"/>
  <c r="AV408" i="1"/>
  <c r="AW408" i="1"/>
  <c r="AT409" i="1"/>
  <c r="AU409" i="1"/>
  <c r="AV409" i="1"/>
  <c r="AW409" i="1"/>
  <c r="AT411" i="1"/>
  <c r="AU411" i="1"/>
  <c r="AV411" i="1"/>
  <c r="AW411" i="1"/>
  <c r="AT413" i="1"/>
  <c r="AU413" i="1"/>
  <c r="AV413" i="1"/>
  <c r="AW413" i="1"/>
  <c r="AT414" i="1"/>
  <c r="AU414" i="1"/>
  <c r="AV414" i="1"/>
  <c r="AW414" i="1"/>
  <c r="AT415" i="1"/>
  <c r="AU415" i="1"/>
  <c r="AV415" i="1"/>
  <c r="AW415" i="1"/>
  <c r="AT418" i="1"/>
  <c r="AU418" i="1"/>
  <c r="AV418" i="1"/>
  <c r="AW418" i="1"/>
  <c r="AT419" i="1"/>
  <c r="AU419" i="1"/>
  <c r="AV419" i="1"/>
  <c r="AW419" i="1"/>
  <c r="AT421" i="1"/>
  <c r="AU421" i="1"/>
  <c r="AV421" i="1"/>
  <c r="AW421" i="1"/>
  <c r="AT422" i="1"/>
  <c r="AU422" i="1"/>
  <c r="AV422" i="1"/>
  <c r="AW422" i="1"/>
  <c r="AT423" i="1"/>
  <c r="AU423" i="1"/>
  <c r="AV423" i="1"/>
  <c r="AW423" i="1"/>
  <c r="AT424" i="1"/>
  <c r="AU424" i="1"/>
  <c r="AV424" i="1"/>
  <c r="AW424" i="1"/>
  <c r="AT425" i="1"/>
  <c r="AU425" i="1"/>
  <c r="AV425" i="1"/>
  <c r="AW425" i="1"/>
  <c r="AT426" i="1"/>
  <c r="AU426" i="1"/>
  <c r="AV426" i="1"/>
  <c r="AW426" i="1"/>
  <c r="AT427" i="1"/>
  <c r="AU427" i="1"/>
  <c r="AV427" i="1"/>
  <c r="AW427" i="1"/>
  <c r="AT428" i="1"/>
  <c r="AU428" i="1"/>
  <c r="AV428" i="1"/>
  <c r="AW428" i="1"/>
  <c r="AT429" i="1"/>
  <c r="AU429" i="1"/>
  <c r="AV429" i="1"/>
  <c r="AW429" i="1"/>
  <c r="AT430" i="1"/>
  <c r="AU430" i="1"/>
  <c r="AV430" i="1"/>
  <c r="AW430" i="1"/>
  <c r="AT431" i="1"/>
  <c r="AU431" i="1"/>
  <c r="AV431" i="1"/>
  <c r="AW431" i="1"/>
  <c r="AT432" i="1"/>
  <c r="AU432" i="1"/>
  <c r="AV432" i="1"/>
  <c r="AW432" i="1"/>
  <c r="AT433" i="1"/>
  <c r="AU433" i="1"/>
  <c r="AV433" i="1"/>
  <c r="AW433" i="1"/>
  <c r="AT434" i="1"/>
  <c r="AU434" i="1"/>
  <c r="AV434" i="1"/>
  <c r="AW434" i="1"/>
  <c r="AT435" i="1"/>
  <c r="AU435" i="1"/>
  <c r="AV435" i="1"/>
  <c r="AW435" i="1"/>
  <c r="AT436" i="1"/>
  <c r="AU436" i="1"/>
  <c r="AV436" i="1"/>
  <c r="AW436" i="1"/>
  <c r="AT437" i="1"/>
  <c r="AU437" i="1"/>
  <c r="AV437" i="1"/>
  <c r="AW437" i="1"/>
  <c r="AT438" i="1"/>
  <c r="AU438" i="1"/>
  <c r="AV438" i="1"/>
  <c r="AW438" i="1"/>
  <c r="AT439" i="1"/>
  <c r="AU439" i="1"/>
  <c r="AV439" i="1"/>
  <c r="AW439" i="1"/>
  <c r="AT440" i="1"/>
  <c r="AU440" i="1"/>
  <c r="AV440" i="1"/>
  <c r="AW440" i="1"/>
  <c r="AT441" i="1"/>
  <c r="AU441" i="1"/>
  <c r="AV441" i="1"/>
  <c r="AW441" i="1"/>
  <c r="AT442" i="1"/>
  <c r="AU442" i="1"/>
  <c r="AV442" i="1"/>
  <c r="AW442" i="1"/>
  <c r="AT443" i="1"/>
  <c r="AU443" i="1"/>
  <c r="AV443" i="1"/>
  <c r="AW443" i="1"/>
  <c r="AT444" i="1"/>
  <c r="AU444" i="1"/>
  <c r="AV444" i="1"/>
  <c r="AW444" i="1"/>
  <c r="AT445" i="1"/>
  <c r="AU445" i="1"/>
  <c r="AV445" i="1"/>
  <c r="AW445" i="1"/>
  <c r="AT446" i="1"/>
  <c r="AU446" i="1"/>
  <c r="AV446" i="1"/>
  <c r="AW446" i="1"/>
  <c r="AT447" i="1"/>
  <c r="AU447" i="1"/>
  <c r="AV447" i="1"/>
  <c r="AW447" i="1"/>
  <c r="AT448" i="1"/>
  <c r="AU448" i="1"/>
  <c r="AV448" i="1"/>
  <c r="AW448" i="1"/>
  <c r="AT449" i="1"/>
  <c r="AU449" i="1"/>
  <c r="AV449" i="1"/>
  <c r="AW449" i="1"/>
  <c r="AT450" i="1"/>
  <c r="AU450" i="1"/>
  <c r="AV450" i="1"/>
  <c r="AW450" i="1"/>
  <c r="AT451" i="1"/>
  <c r="AU451" i="1"/>
  <c r="AV451" i="1"/>
  <c r="AW451" i="1"/>
  <c r="AT452" i="1"/>
  <c r="AU452" i="1"/>
  <c r="AV452" i="1"/>
  <c r="AW452" i="1"/>
  <c r="AT453" i="1"/>
  <c r="AU453" i="1"/>
  <c r="AV453" i="1"/>
  <c r="AW453" i="1"/>
  <c r="AT454" i="1"/>
  <c r="AU454" i="1"/>
  <c r="AV454" i="1"/>
  <c r="AW454" i="1"/>
  <c r="AT455" i="1"/>
  <c r="AU455" i="1"/>
  <c r="AV455" i="1"/>
  <c r="AW455" i="1"/>
  <c r="AT456" i="1"/>
  <c r="AU456" i="1"/>
  <c r="AV456" i="1"/>
  <c r="AW456" i="1"/>
  <c r="AT457" i="1"/>
  <c r="AU457" i="1"/>
  <c r="AV457" i="1"/>
  <c r="AW457" i="1"/>
  <c r="AT458" i="1"/>
  <c r="AU458" i="1"/>
  <c r="AV458" i="1"/>
  <c r="AW458" i="1"/>
  <c r="AT459" i="1"/>
  <c r="AU459" i="1"/>
  <c r="AV459" i="1"/>
  <c r="AW459" i="1"/>
  <c r="AT460" i="1"/>
  <c r="AU460" i="1"/>
  <c r="AV460" i="1"/>
  <c r="AW460" i="1"/>
  <c r="AT461" i="1"/>
  <c r="AU461" i="1"/>
  <c r="AV461" i="1"/>
  <c r="AW461" i="1"/>
  <c r="AT462" i="1"/>
  <c r="AU462" i="1"/>
  <c r="AV462" i="1"/>
  <c r="AW462" i="1"/>
  <c r="AT463" i="1"/>
  <c r="AU463" i="1"/>
  <c r="AV463" i="1"/>
  <c r="AW463" i="1"/>
  <c r="AT464" i="1"/>
  <c r="AU464" i="1"/>
  <c r="AV464" i="1"/>
  <c r="AW464" i="1"/>
  <c r="AT465" i="1"/>
  <c r="AU465" i="1"/>
  <c r="AV465" i="1"/>
  <c r="AW465" i="1"/>
  <c r="AT466" i="1"/>
  <c r="AU466" i="1"/>
  <c r="AV466" i="1"/>
  <c r="AW466" i="1"/>
  <c r="AT467" i="1"/>
  <c r="AU467" i="1"/>
  <c r="AV467" i="1"/>
  <c r="AW467" i="1"/>
  <c r="AT468" i="1"/>
  <c r="AU468" i="1"/>
  <c r="AV468" i="1"/>
  <c r="AW468" i="1"/>
  <c r="AT469" i="1"/>
  <c r="AU469" i="1"/>
  <c r="AV469" i="1"/>
  <c r="AW469" i="1"/>
  <c r="AT470" i="1"/>
  <c r="AU470" i="1"/>
  <c r="AV470" i="1"/>
  <c r="AW470" i="1"/>
  <c r="AT471" i="1"/>
  <c r="AU471" i="1"/>
  <c r="AV471" i="1"/>
  <c r="AW471" i="1"/>
  <c r="AT472" i="1"/>
  <c r="AU472" i="1"/>
  <c r="AV472" i="1"/>
  <c r="AW472" i="1"/>
  <c r="AT473" i="1"/>
  <c r="AU473" i="1"/>
  <c r="AV473" i="1"/>
  <c r="AW473" i="1"/>
  <c r="AT474" i="1"/>
  <c r="AU474" i="1"/>
  <c r="AV474" i="1"/>
  <c r="AW474" i="1"/>
  <c r="AT475" i="1"/>
  <c r="AU475" i="1"/>
  <c r="AV475" i="1"/>
  <c r="AW475" i="1"/>
  <c r="AT476" i="1"/>
  <c r="AU476" i="1"/>
  <c r="AV476" i="1"/>
  <c r="AW476" i="1"/>
  <c r="AT477" i="1"/>
  <c r="AU477" i="1"/>
  <c r="AV477" i="1"/>
  <c r="AW477" i="1"/>
  <c r="AT478" i="1"/>
  <c r="AU478" i="1"/>
  <c r="AV478" i="1"/>
  <c r="AW478" i="1"/>
  <c r="AT479" i="1"/>
  <c r="AU479" i="1"/>
  <c r="AV479" i="1"/>
  <c r="AW479" i="1"/>
  <c r="AT480" i="1"/>
  <c r="AU480" i="1"/>
  <c r="AV480" i="1"/>
  <c r="AW480" i="1"/>
  <c r="AT481" i="1"/>
  <c r="AU481" i="1"/>
  <c r="AV481" i="1"/>
  <c r="AW481" i="1"/>
  <c r="AT482" i="1"/>
  <c r="AU482" i="1"/>
  <c r="AV482" i="1"/>
  <c r="AW482" i="1"/>
  <c r="AT483" i="1"/>
  <c r="AU483" i="1"/>
  <c r="AV483" i="1"/>
  <c r="AW483" i="1"/>
  <c r="AT484" i="1"/>
  <c r="AU484" i="1"/>
  <c r="AV484" i="1"/>
  <c r="AW484" i="1"/>
  <c r="AT485" i="1"/>
  <c r="AU485" i="1"/>
  <c r="AV485" i="1"/>
  <c r="AW485" i="1"/>
  <c r="AT487" i="1"/>
  <c r="AU487" i="1"/>
  <c r="AV487" i="1"/>
  <c r="AW487" i="1"/>
  <c r="AT488" i="1"/>
  <c r="AU488" i="1"/>
  <c r="AV488" i="1"/>
  <c r="AW488" i="1"/>
  <c r="AT490" i="1"/>
  <c r="AU490" i="1"/>
  <c r="AV490" i="1"/>
  <c r="AW490" i="1"/>
  <c r="AT491" i="1"/>
  <c r="AU491" i="1"/>
  <c r="AV491" i="1"/>
  <c r="AW491" i="1"/>
  <c r="AT492" i="1"/>
  <c r="AU492" i="1"/>
  <c r="AV492" i="1"/>
  <c r="AW492" i="1"/>
  <c r="AT493" i="1"/>
  <c r="AU493" i="1"/>
  <c r="AV493" i="1"/>
  <c r="AW493" i="1"/>
  <c r="AT495" i="1"/>
  <c r="AU495" i="1"/>
  <c r="AV495" i="1"/>
  <c r="AW495" i="1"/>
  <c r="AT496" i="1"/>
  <c r="AU496" i="1"/>
  <c r="AV496" i="1"/>
  <c r="AW496" i="1"/>
  <c r="AT497" i="1"/>
  <c r="AU497" i="1"/>
  <c r="AV497" i="1"/>
  <c r="AW497" i="1"/>
  <c r="AT498" i="1"/>
  <c r="AU498" i="1"/>
  <c r="AV498" i="1"/>
  <c r="AW498" i="1"/>
  <c r="AT500" i="1"/>
  <c r="AU500" i="1"/>
  <c r="AV500" i="1"/>
  <c r="AW500" i="1"/>
  <c r="AT503" i="1"/>
  <c r="AU503" i="1"/>
  <c r="AV503" i="1"/>
  <c r="AW503" i="1"/>
  <c r="AT504" i="1"/>
  <c r="AU504" i="1"/>
  <c r="AV504" i="1"/>
  <c r="AW504" i="1"/>
  <c r="AT505" i="1"/>
  <c r="AU505" i="1"/>
  <c r="AV505" i="1"/>
  <c r="AW505" i="1"/>
  <c r="AT506" i="1"/>
  <c r="AU506" i="1"/>
  <c r="AV506" i="1"/>
  <c r="AW506" i="1"/>
  <c r="AT507" i="1"/>
  <c r="AU507" i="1"/>
  <c r="AV507" i="1"/>
  <c r="AW507" i="1"/>
  <c r="AT508" i="1"/>
  <c r="AU508" i="1"/>
  <c r="AV508" i="1"/>
  <c r="AW508" i="1"/>
  <c r="AT509" i="1"/>
  <c r="AU509" i="1"/>
  <c r="AV509" i="1"/>
  <c r="AW509" i="1"/>
  <c r="AT510" i="1"/>
  <c r="AU510" i="1"/>
  <c r="AV510" i="1"/>
  <c r="AW510" i="1"/>
  <c r="AT511" i="1"/>
  <c r="AU511" i="1"/>
  <c r="AV511" i="1"/>
  <c r="AW511" i="1"/>
  <c r="AT512" i="1"/>
  <c r="AU512" i="1"/>
  <c r="AV512" i="1"/>
  <c r="AW512" i="1"/>
  <c r="AT513" i="1"/>
  <c r="AU513" i="1"/>
  <c r="AV513" i="1"/>
  <c r="AW513" i="1"/>
  <c r="AT514" i="1"/>
  <c r="AU514" i="1"/>
  <c r="AV514" i="1"/>
  <c r="AW514" i="1"/>
  <c r="AT515" i="1"/>
  <c r="AU515" i="1"/>
  <c r="AV515" i="1"/>
  <c r="AW515" i="1"/>
  <c r="AT516" i="1"/>
  <c r="AU516" i="1"/>
  <c r="AV516" i="1"/>
  <c r="AW516" i="1"/>
  <c r="AT519" i="1"/>
  <c r="AU519" i="1"/>
  <c r="AV519" i="1"/>
  <c r="AW519" i="1"/>
  <c r="AT520" i="1"/>
  <c r="AU520" i="1"/>
  <c r="AV520" i="1"/>
  <c r="AW520" i="1"/>
  <c r="AT522" i="1"/>
  <c r="AU522" i="1"/>
  <c r="AV522" i="1"/>
  <c r="AW522" i="1"/>
  <c r="AT523" i="1"/>
  <c r="AU523" i="1"/>
  <c r="AV523" i="1"/>
  <c r="AW523" i="1"/>
  <c r="AT524" i="1"/>
  <c r="AU524" i="1"/>
  <c r="AV524" i="1"/>
  <c r="AW524" i="1"/>
  <c r="AT525" i="1"/>
  <c r="AU525" i="1"/>
  <c r="AV525" i="1"/>
  <c r="AW525" i="1"/>
  <c r="AT526" i="1"/>
  <c r="AU526" i="1"/>
  <c r="AV526" i="1"/>
  <c r="AW526" i="1"/>
  <c r="AT527" i="1"/>
  <c r="AU527" i="1"/>
  <c r="AV527" i="1"/>
  <c r="AW527" i="1"/>
  <c r="AT528" i="1"/>
  <c r="AU528" i="1"/>
  <c r="AV528" i="1"/>
  <c r="AW528" i="1"/>
  <c r="AT529" i="1"/>
  <c r="AU529" i="1"/>
  <c r="AV529" i="1"/>
  <c r="AW529" i="1"/>
  <c r="AT530" i="1"/>
  <c r="AU530" i="1"/>
  <c r="AV530" i="1"/>
  <c r="AW530" i="1"/>
  <c r="AT532" i="1"/>
  <c r="AU532" i="1"/>
  <c r="AV532" i="1"/>
  <c r="AW532" i="1"/>
  <c r="AT534" i="1"/>
  <c r="AU534" i="1"/>
  <c r="AV534" i="1"/>
  <c r="AW534" i="1"/>
  <c r="AT536" i="1"/>
  <c r="AU536" i="1"/>
  <c r="AV536" i="1"/>
  <c r="AW536" i="1"/>
  <c r="AT537" i="1"/>
  <c r="AU537" i="1"/>
  <c r="AV537" i="1"/>
  <c r="AW537" i="1"/>
  <c r="AT538" i="1"/>
  <c r="AU538" i="1"/>
  <c r="AV538" i="1"/>
  <c r="AW538" i="1"/>
  <c r="AT543" i="1"/>
  <c r="AU543" i="1"/>
  <c r="AV543" i="1"/>
  <c r="AW543" i="1"/>
  <c r="AT544" i="1"/>
  <c r="AU544" i="1"/>
  <c r="AV544" i="1"/>
  <c r="AW544" i="1"/>
  <c r="AT547" i="1"/>
  <c r="AU547" i="1"/>
  <c r="AV547" i="1"/>
  <c r="AW547" i="1"/>
  <c r="AT548" i="1"/>
  <c r="AU548" i="1"/>
  <c r="AV548" i="1"/>
  <c r="AW548" i="1"/>
  <c r="AT550" i="1"/>
  <c r="AU550" i="1"/>
  <c r="AV550" i="1"/>
  <c r="AW550" i="1"/>
  <c r="AT551" i="1"/>
  <c r="AU551" i="1"/>
  <c r="AV551" i="1"/>
  <c r="AW551" i="1"/>
  <c r="AT552" i="1"/>
  <c r="AU552" i="1"/>
  <c r="AV552" i="1"/>
  <c r="AW552" i="1"/>
  <c r="AT553" i="1"/>
  <c r="AU553" i="1"/>
  <c r="AV553" i="1"/>
  <c r="AW553" i="1"/>
  <c r="AT554" i="1"/>
  <c r="AU554" i="1"/>
  <c r="AV554" i="1"/>
  <c r="AW554" i="1"/>
  <c r="AT556" i="1"/>
  <c r="AU556" i="1"/>
  <c r="AV556" i="1"/>
  <c r="AW556" i="1"/>
  <c r="AT557" i="1"/>
  <c r="AU557" i="1"/>
  <c r="AV557" i="1"/>
  <c r="AW557" i="1"/>
  <c r="AT558" i="1"/>
  <c r="AU558" i="1"/>
  <c r="AV558" i="1"/>
  <c r="AW558" i="1"/>
  <c r="AT560" i="1"/>
  <c r="AU560" i="1"/>
  <c r="AV560" i="1"/>
  <c r="AW560" i="1"/>
  <c r="AT561" i="1"/>
  <c r="AU561" i="1"/>
  <c r="AV561" i="1"/>
  <c r="AW561" i="1"/>
  <c r="AT562" i="1"/>
  <c r="AU562" i="1"/>
  <c r="AV562" i="1"/>
  <c r="AW562" i="1"/>
  <c r="AT563" i="1"/>
  <c r="AU563" i="1"/>
  <c r="AV563" i="1"/>
  <c r="AW563" i="1"/>
  <c r="AT564" i="1"/>
  <c r="AU564" i="1"/>
  <c r="AV564" i="1"/>
  <c r="AW564" i="1"/>
  <c r="AT565" i="1"/>
  <c r="AU565" i="1"/>
  <c r="AV565" i="1"/>
  <c r="AW565" i="1"/>
  <c r="AT566" i="1"/>
  <c r="AU566" i="1"/>
  <c r="AV566" i="1"/>
  <c r="AW566" i="1"/>
  <c r="AT567" i="1"/>
  <c r="AU567" i="1"/>
  <c r="AV567" i="1"/>
  <c r="AW567" i="1"/>
  <c r="AT568" i="1"/>
  <c r="AU568" i="1"/>
  <c r="AV568" i="1"/>
  <c r="AW568" i="1"/>
  <c r="AT570" i="1"/>
  <c r="AU570" i="1"/>
  <c r="AV570" i="1"/>
  <c r="AW570" i="1"/>
  <c r="AT572" i="1"/>
  <c r="AU572" i="1"/>
  <c r="AV572" i="1"/>
  <c r="AW572" i="1"/>
  <c r="AT574" i="1"/>
  <c r="AU574" i="1"/>
  <c r="AV574" i="1"/>
  <c r="AW574" i="1"/>
  <c r="AT575" i="1"/>
  <c r="AU575" i="1"/>
  <c r="AV575" i="1"/>
  <c r="AW575" i="1"/>
  <c r="AT576" i="1"/>
  <c r="AU576" i="1"/>
  <c r="AV576" i="1"/>
  <c r="AW576" i="1"/>
  <c r="AT577" i="1"/>
  <c r="AU577" i="1"/>
  <c r="AV577" i="1"/>
  <c r="AW577" i="1"/>
  <c r="AT578" i="1"/>
  <c r="AU578" i="1"/>
  <c r="AV578" i="1"/>
  <c r="AW578" i="1"/>
  <c r="AT579" i="1"/>
  <c r="AU579" i="1"/>
  <c r="AV579" i="1"/>
  <c r="AW579" i="1"/>
  <c r="AT580" i="1"/>
  <c r="AU580" i="1"/>
  <c r="AV580" i="1"/>
  <c r="AW580" i="1"/>
  <c r="AT581" i="1"/>
  <c r="AU581" i="1"/>
  <c r="AV581" i="1"/>
  <c r="AW581" i="1"/>
  <c r="AT582" i="1"/>
  <c r="AU582" i="1"/>
  <c r="AV582" i="1"/>
  <c r="AW582" i="1"/>
  <c r="AT583" i="1"/>
  <c r="AU583" i="1"/>
  <c r="AV583" i="1"/>
  <c r="AW583" i="1"/>
  <c r="AT584" i="1"/>
  <c r="AU584" i="1"/>
  <c r="AV584" i="1"/>
  <c r="AW584" i="1"/>
  <c r="AT585" i="1"/>
  <c r="AU585" i="1"/>
  <c r="AV585" i="1"/>
  <c r="AW585" i="1"/>
  <c r="AT586" i="1"/>
  <c r="AU586" i="1"/>
  <c r="AV586" i="1"/>
  <c r="AW586" i="1"/>
  <c r="AT588" i="1"/>
  <c r="AU588" i="1"/>
  <c r="AV588" i="1"/>
  <c r="AW588" i="1"/>
  <c r="AT589" i="1"/>
  <c r="AU589" i="1"/>
  <c r="AV589" i="1"/>
  <c r="AW589" i="1"/>
  <c r="AT591" i="1"/>
  <c r="AU591" i="1"/>
  <c r="AV591" i="1"/>
  <c r="AW591" i="1"/>
  <c r="AT592" i="1"/>
  <c r="AU592" i="1"/>
  <c r="AV592" i="1"/>
  <c r="AW592" i="1"/>
  <c r="AT593" i="1"/>
  <c r="AU593" i="1"/>
  <c r="AV593" i="1"/>
  <c r="AW593" i="1"/>
  <c r="AT594" i="1"/>
  <c r="AU594" i="1"/>
  <c r="AV594" i="1"/>
  <c r="AW594" i="1"/>
  <c r="AT595" i="1"/>
  <c r="AU595" i="1"/>
  <c r="AV595" i="1"/>
  <c r="AW595" i="1"/>
  <c r="AT596" i="1"/>
  <c r="AU596" i="1"/>
  <c r="AV596" i="1"/>
  <c r="AW596" i="1"/>
  <c r="AT597" i="1"/>
  <c r="AU597" i="1"/>
  <c r="AV597" i="1"/>
  <c r="AW597" i="1"/>
  <c r="AT598" i="1"/>
  <c r="AU598" i="1"/>
  <c r="AV598" i="1"/>
  <c r="AW598" i="1"/>
  <c r="AT600" i="1"/>
  <c r="AU600" i="1"/>
  <c r="AV600" i="1"/>
  <c r="AW600" i="1"/>
  <c r="AT601" i="1"/>
  <c r="AU601" i="1"/>
  <c r="AV601" i="1"/>
  <c r="AW601" i="1"/>
  <c r="AT602" i="1"/>
  <c r="AU602" i="1"/>
  <c r="AV602" i="1"/>
  <c r="AW602" i="1"/>
  <c r="AT603" i="1"/>
  <c r="AU603" i="1"/>
  <c r="AV603" i="1"/>
  <c r="AW603" i="1"/>
  <c r="AT604" i="1"/>
  <c r="AU604" i="1"/>
  <c r="AV604" i="1"/>
  <c r="AW604" i="1"/>
  <c r="AT605" i="1"/>
  <c r="AU605" i="1"/>
  <c r="AV605" i="1"/>
  <c r="AW605" i="1"/>
  <c r="AT606" i="1"/>
  <c r="AU606" i="1"/>
  <c r="AV606" i="1"/>
  <c r="AW606" i="1"/>
  <c r="AT607" i="1"/>
  <c r="AU607" i="1"/>
  <c r="AV607" i="1"/>
  <c r="AW607" i="1"/>
  <c r="AT608" i="1"/>
  <c r="AU608" i="1"/>
  <c r="AV608" i="1"/>
  <c r="AW608" i="1"/>
  <c r="AT609" i="1"/>
  <c r="AU609" i="1"/>
  <c r="AV609" i="1"/>
  <c r="AW609" i="1"/>
  <c r="AT610" i="1"/>
  <c r="AU610" i="1"/>
  <c r="AV610" i="1"/>
  <c r="AW610" i="1"/>
  <c r="AT611" i="1"/>
  <c r="AU611" i="1"/>
  <c r="AV611" i="1"/>
  <c r="AW611" i="1"/>
  <c r="AT612" i="1"/>
  <c r="AU612" i="1"/>
  <c r="AV612" i="1"/>
  <c r="AW612" i="1"/>
  <c r="AT613" i="1"/>
  <c r="AU613" i="1"/>
  <c r="AV613" i="1"/>
  <c r="AW613" i="1"/>
  <c r="AT614" i="1"/>
  <c r="AU614" i="1"/>
  <c r="AV614" i="1"/>
  <c r="AW614" i="1"/>
  <c r="AT615" i="1"/>
  <c r="AU615" i="1"/>
  <c r="AV615" i="1"/>
  <c r="AW615" i="1"/>
  <c r="AT616" i="1"/>
  <c r="AU616" i="1"/>
  <c r="AV616" i="1"/>
  <c r="AW616" i="1"/>
  <c r="AT618" i="1"/>
  <c r="AU618" i="1"/>
  <c r="AV618" i="1"/>
  <c r="AW618" i="1"/>
  <c r="AT619" i="1"/>
  <c r="AU619" i="1"/>
  <c r="AV619" i="1"/>
  <c r="AW619" i="1"/>
  <c r="AT620" i="1"/>
  <c r="AU620" i="1"/>
  <c r="AV620" i="1"/>
  <c r="AW620" i="1"/>
  <c r="AT621" i="1"/>
  <c r="AU621" i="1"/>
  <c r="AV621" i="1"/>
  <c r="AW621" i="1"/>
  <c r="AT623" i="1"/>
  <c r="AU623" i="1"/>
  <c r="AV623" i="1"/>
  <c r="AW623" i="1"/>
  <c r="AT626" i="1"/>
  <c r="AU626" i="1"/>
  <c r="AV626" i="1"/>
  <c r="AW626" i="1"/>
  <c r="AT627" i="1"/>
  <c r="AU627" i="1"/>
  <c r="AV627" i="1"/>
  <c r="AW627" i="1"/>
  <c r="AT629" i="1"/>
  <c r="AU629" i="1"/>
  <c r="AV629" i="1"/>
  <c r="AW629" i="1"/>
  <c r="AT630" i="1"/>
  <c r="AU630" i="1"/>
  <c r="AV630" i="1"/>
  <c r="AW630" i="1"/>
  <c r="AT631" i="1"/>
  <c r="AU631" i="1"/>
  <c r="AV631" i="1"/>
  <c r="AW631" i="1"/>
  <c r="AT632" i="1"/>
  <c r="AU632" i="1"/>
  <c r="AV632" i="1"/>
  <c r="AW632" i="1"/>
  <c r="AT634" i="1"/>
  <c r="AU634" i="1"/>
  <c r="AV634" i="1"/>
  <c r="AW634" i="1"/>
  <c r="AT635" i="1"/>
  <c r="AU635" i="1"/>
  <c r="AV635" i="1"/>
  <c r="AW635" i="1"/>
  <c r="AT636" i="1"/>
  <c r="AU636" i="1"/>
  <c r="AV636" i="1"/>
  <c r="AW636" i="1"/>
  <c r="AT637" i="1"/>
  <c r="AU637" i="1"/>
  <c r="AV637" i="1"/>
  <c r="AW637" i="1"/>
  <c r="AT638" i="1"/>
  <c r="AU638" i="1"/>
  <c r="AV638" i="1"/>
  <c r="AW638" i="1"/>
  <c r="AT639" i="1"/>
  <c r="AU639" i="1"/>
  <c r="AV639" i="1"/>
  <c r="AW639" i="1"/>
  <c r="AT640" i="1"/>
  <c r="AU640" i="1"/>
  <c r="AV640" i="1"/>
  <c r="AW640" i="1"/>
  <c r="AT641" i="1"/>
  <c r="AU641" i="1"/>
  <c r="AV641" i="1"/>
  <c r="AW641" i="1"/>
  <c r="AT642" i="1"/>
  <c r="AU642" i="1"/>
  <c r="AV642" i="1"/>
  <c r="AW642" i="1"/>
  <c r="AT643" i="1"/>
  <c r="AU643" i="1"/>
  <c r="AV643" i="1"/>
  <c r="AW643" i="1"/>
  <c r="AT645" i="1"/>
  <c r="AU645" i="1"/>
  <c r="AV645" i="1"/>
  <c r="AW645" i="1"/>
  <c r="AT646" i="1"/>
  <c r="AU646" i="1"/>
  <c r="AV646" i="1"/>
  <c r="AW646" i="1"/>
  <c r="AT647" i="1"/>
  <c r="AU647" i="1"/>
  <c r="AV647" i="1"/>
  <c r="AW647" i="1"/>
  <c r="AT648" i="1"/>
  <c r="AU648" i="1"/>
  <c r="AV648" i="1"/>
  <c r="AW648" i="1"/>
  <c r="AT650" i="1"/>
  <c r="AU650" i="1"/>
  <c r="AV650" i="1"/>
  <c r="AW650" i="1"/>
  <c r="AT651" i="1"/>
  <c r="AU651" i="1"/>
  <c r="AV651" i="1"/>
  <c r="AW651" i="1"/>
  <c r="AT652" i="1"/>
  <c r="AU652" i="1"/>
  <c r="AV652" i="1"/>
  <c r="AW652" i="1"/>
  <c r="AT653" i="1"/>
  <c r="AU653" i="1"/>
  <c r="AV653" i="1"/>
  <c r="AW653" i="1"/>
  <c r="AT654" i="1"/>
  <c r="AU654" i="1"/>
  <c r="AV654" i="1"/>
  <c r="AW654" i="1"/>
  <c r="AT655" i="1"/>
  <c r="AU655" i="1"/>
  <c r="AV655" i="1"/>
  <c r="AW655" i="1"/>
  <c r="AT656" i="1"/>
  <c r="AU656" i="1"/>
  <c r="AV656" i="1"/>
  <c r="AW656" i="1"/>
  <c r="AT658" i="1"/>
  <c r="AU658" i="1"/>
  <c r="AV658" i="1"/>
  <c r="AW658" i="1"/>
  <c r="AT661" i="1"/>
  <c r="AU661" i="1"/>
  <c r="AV661" i="1"/>
  <c r="AW661" i="1"/>
  <c r="AT662" i="1"/>
  <c r="AU662" i="1"/>
  <c r="AV662" i="1"/>
  <c r="AW662" i="1"/>
  <c r="AT663" i="1"/>
  <c r="AU663" i="1"/>
  <c r="AV663" i="1"/>
  <c r="AW663" i="1"/>
  <c r="AT664" i="1"/>
  <c r="AU664" i="1"/>
  <c r="AV664" i="1"/>
  <c r="AW664" i="1"/>
  <c r="AT665" i="1"/>
  <c r="AU665" i="1"/>
  <c r="AV665" i="1"/>
  <c r="AW665" i="1"/>
  <c r="AT666" i="1"/>
  <c r="AU666" i="1"/>
  <c r="AV666" i="1"/>
  <c r="AW666" i="1"/>
  <c r="AT667" i="1"/>
  <c r="AU667" i="1"/>
  <c r="AV667" i="1"/>
  <c r="AW667" i="1"/>
  <c r="AT668" i="1"/>
  <c r="AU668" i="1"/>
  <c r="AV668" i="1"/>
  <c r="AW668" i="1"/>
  <c r="AT669" i="1"/>
  <c r="AU669" i="1"/>
  <c r="AV669" i="1"/>
  <c r="AW669" i="1"/>
  <c r="AT670" i="1"/>
  <c r="AU670" i="1"/>
  <c r="AV670" i="1"/>
  <c r="AW670" i="1"/>
  <c r="AT671" i="1"/>
  <c r="AU671" i="1"/>
  <c r="AV671" i="1"/>
  <c r="AW671" i="1"/>
  <c r="AT672" i="1"/>
  <c r="AU672" i="1"/>
  <c r="AV672" i="1"/>
  <c r="AW672" i="1"/>
  <c r="AT673" i="1"/>
  <c r="AU673" i="1"/>
  <c r="AV673" i="1"/>
  <c r="AW673" i="1"/>
  <c r="AT674" i="1"/>
  <c r="AU674" i="1"/>
  <c r="AV674" i="1"/>
  <c r="AW674" i="1"/>
  <c r="AT675" i="1"/>
  <c r="AU675" i="1"/>
  <c r="AV675" i="1"/>
  <c r="AW675" i="1"/>
  <c r="AT676" i="1"/>
  <c r="AU676" i="1"/>
  <c r="AV676" i="1"/>
  <c r="AW676" i="1"/>
  <c r="AT677" i="1"/>
  <c r="AU677" i="1"/>
  <c r="AV677" i="1"/>
  <c r="AW677" i="1"/>
  <c r="AT678" i="1"/>
  <c r="AU678" i="1"/>
  <c r="AV678" i="1"/>
  <c r="AW678" i="1"/>
  <c r="AT679" i="1"/>
  <c r="AU679" i="1"/>
  <c r="AV679" i="1"/>
  <c r="AW679" i="1"/>
  <c r="AT680" i="1"/>
  <c r="AU680" i="1"/>
  <c r="AV680" i="1"/>
  <c r="AW680" i="1"/>
  <c r="AT681" i="1"/>
  <c r="AU681" i="1"/>
  <c r="AV681" i="1"/>
  <c r="AW681" i="1"/>
  <c r="AT682" i="1"/>
  <c r="AU682" i="1"/>
  <c r="AV682" i="1"/>
  <c r="AW682" i="1"/>
  <c r="AT683" i="1"/>
  <c r="AU683" i="1"/>
  <c r="AV683" i="1"/>
  <c r="AW683" i="1"/>
  <c r="AT684" i="1"/>
  <c r="AU684" i="1"/>
  <c r="AV684" i="1"/>
  <c r="AW684" i="1"/>
  <c r="AT685" i="1"/>
  <c r="AU685" i="1"/>
  <c r="AV685" i="1"/>
  <c r="AW685" i="1"/>
  <c r="AT686" i="1"/>
  <c r="AU686" i="1"/>
  <c r="AV686" i="1"/>
  <c r="AW686" i="1"/>
  <c r="AT687" i="1"/>
  <c r="AU687" i="1"/>
  <c r="AV687" i="1"/>
  <c r="AW687" i="1"/>
  <c r="AT688" i="1"/>
  <c r="AU688" i="1"/>
  <c r="AV688" i="1"/>
  <c r="AW688" i="1"/>
  <c r="AT689" i="1"/>
  <c r="AU689" i="1"/>
  <c r="AV689" i="1"/>
  <c r="AW689" i="1"/>
  <c r="AT690" i="1"/>
  <c r="AU690" i="1"/>
  <c r="AV690" i="1"/>
  <c r="AW690" i="1"/>
  <c r="AT691" i="1"/>
  <c r="AU691" i="1"/>
  <c r="AV691" i="1"/>
  <c r="AW691" i="1"/>
  <c r="AT692" i="1"/>
  <c r="AU692" i="1"/>
  <c r="AV692" i="1"/>
  <c r="AW692" i="1"/>
  <c r="AT693" i="1"/>
  <c r="AU693" i="1"/>
  <c r="AV693" i="1"/>
  <c r="AW693" i="1"/>
  <c r="AT694" i="1"/>
  <c r="AU694" i="1"/>
  <c r="AV694" i="1"/>
  <c r="AW694" i="1"/>
  <c r="AT695" i="1"/>
  <c r="AU695" i="1"/>
  <c r="AV695" i="1"/>
  <c r="AW695" i="1"/>
  <c r="AT696" i="1"/>
  <c r="AU696" i="1"/>
  <c r="AV696" i="1"/>
  <c r="AW696" i="1"/>
  <c r="AT698" i="1"/>
  <c r="AU698" i="1"/>
  <c r="AV698" i="1"/>
  <c r="AW698" i="1"/>
  <c r="AT699" i="1"/>
  <c r="AU699" i="1"/>
  <c r="AV699" i="1"/>
  <c r="AW699" i="1"/>
  <c r="AT700" i="1"/>
  <c r="AU700" i="1"/>
  <c r="AV700" i="1"/>
  <c r="AW700" i="1"/>
  <c r="AT701" i="1"/>
  <c r="AU701" i="1"/>
  <c r="AV701" i="1"/>
  <c r="AW701" i="1"/>
  <c r="AT702" i="1"/>
  <c r="AU702" i="1"/>
  <c r="AV702" i="1"/>
  <c r="AW702" i="1"/>
  <c r="AT703" i="1"/>
  <c r="AU703" i="1"/>
  <c r="AV703" i="1"/>
  <c r="AW703" i="1"/>
  <c r="AT704" i="1"/>
  <c r="AU704" i="1"/>
  <c r="AV704" i="1"/>
  <c r="AW704" i="1"/>
  <c r="AT705" i="1"/>
  <c r="AU705" i="1"/>
  <c r="AV705" i="1"/>
  <c r="AW705" i="1"/>
  <c r="AT706" i="1"/>
  <c r="AU706" i="1"/>
  <c r="AV706" i="1"/>
  <c r="AW706" i="1"/>
  <c r="AT707" i="1"/>
  <c r="AU707" i="1"/>
  <c r="AV707" i="1"/>
  <c r="AW707" i="1"/>
  <c r="AT708" i="1"/>
  <c r="AU708" i="1"/>
  <c r="AV708" i="1"/>
  <c r="AW708" i="1"/>
  <c r="AT709" i="1"/>
  <c r="AU709" i="1"/>
  <c r="AV709" i="1"/>
  <c r="AW709" i="1"/>
  <c r="AT710" i="1"/>
  <c r="AU710" i="1"/>
  <c r="AV710" i="1"/>
  <c r="AW710" i="1"/>
  <c r="AT711" i="1"/>
  <c r="AU711" i="1"/>
  <c r="AV711" i="1"/>
  <c r="AW711" i="1"/>
  <c r="AT712" i="1"/>
  <c r="AU712" i="1"/>
  <c r="AV712" i="1"/>
  <c r="AW712" i="1"/>
  <c r="AT713" i="1"/>
  <c r="AU713" i="1"/>
  <c r="AV713" i="1"/>
  <c r="AW713" i="1"/>
  <c r="AT714" i="1"/>
  <c r="AU714" i="1"/>
  <c r="AV714" i="1"/>
  <c r="AW714" i="1"/>
  <c r="AT715" i="1"/>
  <c r="AU715" i="1"/>
  <c r="AV715" i="1"/>
  <c r="AW715" i="1"/>
  <c r="AT716" i="1"/>
  <c r="AU716" i="1"/>
  <c r="AV716" i="1"/>
  <c r="AW716" i="1"/>
  <c r="AT717" i="1"/>
  <c r="AU717" i="1"/>
  <c r="AV717" i="1"/>
  <c r="AW717" i="1"/>
  <c r="AT718" i="1"/>
  <c r="AU718" i="1"/>
  <c r="AV718" i="1"/>
  <c r="AW718" i="1"/>
  <c r="AT719" i="1"/>
  <c r="AU719" i="1"/>
  <c r="AV719" i="1"/>
  <c r="AW719" i="1"/>
  <c r="AT720" i="1"/>
  <c r="AU720" i="1"/>
  <c r="AV720" i="1"/>
  <c r="AW720" i="1"/>
  <c r="AT721" i="1"/>
  <c r="AU721" i="1"/>
  <c r="AV721" i="1"/>
  <c r="AW721" i="1"/>
  <c r="AT722" i="1"/>
  <c r="AU722" i="1"/>
  <c r="AV722" i="1"/>
  <c r="AW722" i="1"/>
  <c r="AT723" i="1"/>
  <c r="AU723" i="1"/>
  <c r="AV723" i="1"/>
  <c r="AW723" i="1"/>
  <c r="AT724" i="1"/>
  <c r="AU724" i="1"/>
  <c r="AV724" i="1"/>
  <c r="AW724" i="1"/>
  <c r="AT725" i="1"/>
  <c r="AU725" i="1"/>
  <c r="AV725" i="1"/>
  <c r="AW725" i="1"/>
  <c r="AT726" i="1"/>
  <c r="AU726" i="1"/>
  <c r="AV726" i="1"/>
  <c r="AW726" i="1"/>
  <c r="AT727" i="1"/>
  <c r="AU727" i="1"/>
  <c r="AV727" i="1"/>
  <c r="AW727" i="1"/>
  <c r="AT728" i="1"/>
  <c r="AU728" i="1"/>
  <c r="AV728" i="1"/>
  <c r="AW728" i="1"/>
  <c r="AT729" i="1"/>
  <c r="AU729" i="1"/>
  <c r="AV729" i="1"/>
  <c r="AW729" i="1"/>
  <c r="AT731" i="1"/>
  <c r="AU731" i="1"/>
  <c r="AV731" i="1"/>
  <c r="AW731" i="1"/>
  <c r="AT732" i="1"/>
  <c r="AU732" i="1"/>
  <c r="AV732" i="1"/>
  <c r="AW732" i="1"/>
  <c r="AT733" i="1"/>
  <c r="AU733" i="1"/>
  <c r="AV733" i="1"/>
  <c r="AW733" i="1"/>
  <c r="AT734" i="1"/>
  <c r="AU734" i="1"/>
  <c r="AV734" i="1"/>
  <c r="AW734" i="1"/>
  <c r="AT735" i="1"/>
  <c r="AU735" i="1"/>
  <c r="AV735" i="1"/>
  <c r="AW735" i="1"/>
  <c r="AT736" i="1"/>
  <c r="AU736" i="1"/>
  <c r="AV736" i="1"/>
  <c r="AW736" i="1"/>
  <c r="AT737" i="1"/>
  <c r="AU737" i="1"/>
  <c r="AV737" i="1"/>
  <c r="AW737" i="1"/>
  <c r="AT738" i="1"/>
  <c r="AU738" i="1"/>
  <c r="AV738" i="1"/>
  <c r="AW738" i="1"/>
  <c r="AT739" i="1"/>
  <c r="AU739" i="1"/>
  <c r="AV739" i="1"/>
  <c r="AW739" i="1"/>
  <c r="AT740" i="1"/>
  <c r="AU740" i="1"/>
  <c r="AV740" i="1"/>
  <c r="AW740" i="1"/>
  <c r="AT741" i="1"/>
  <c r="AU741" i="1"/>
  <c r="AV741" i="1"/>
  <c r="AW741" i="1"/>
  <c r="AT742" i="1"/>
  <c r="AU742" i="1"/>
  <c r="AV742" i="1"/>
  <c r="AW742" i="1"/>
  <c r="AT743" i="1"/>
  <c r="AU743" i="1"/>
  <c r="AV743" i="1"/>
  <c r="AW743" i="1"/>
  <c r="AT744" i="1"/>
  <c r="AU744" i="1"/>
  <c r="AV744" i="1"/>
  <c r="AW744" i="1"/>
  <c r="AT745" i="1"/>
  <c r="AU745" i="1"/>
  <c r="AV745" i="1"/>
  <c r="AW745" i="1"/>
  <c r="AT746" i="1"/>
  <c r="AU746" i="1"/>
  <c r="AV746" i="1"/>
  <c r="AW746" i="1"/>
  <c r="AT747" i="1"/>
  <c r="AU747" i="1"/>
  <c r="AV747" i="1"/>
  <c r="AW747" i="1"/>
  <c r="AT748" i="1"/>
  <c r="AU748" i="1"/>
  <c r="AV748" i="1"/>
  <c r="AW748" i="1"/>
  <c r="AT749" i="1"/>
  <c r="AU749" i="1"/>
  <c r="AV749" i="1"/>
  <c r="AW749" i="1"/>
  <c r="AT750" i="1"/>
  <c r="AU750" i="1"/>
  <c r="AV750" i="1"/>
  <c r="AW750" i="1"/>
  <c r="AT751" i="1"/>
  <c r="AU751" i="1"/>
  <c r="AV751" i="1"/>
  <c r="AW751" i="1"/>
  <c r="AT752" i="1"/>
  <c r="AU752" i="1"/>
  <c r="AV752" i="1"/>
  <c r="AW752" i="1"/>
  <c r="AT753" i="1"/>
  <c r="AU753" i="1"/>
  <c r="AV753" i="1"/>
  <c r="AW753" i="1"/>
  <c r="AT754" i="1"/>
  <c r="AU754" i="1"/>
  <c r="AV754" i="1"/>
  <c r="AW754" i="1"/>
  <c r="AT755" i="1"/>
  <c r="AU755" i="1"/>
  <c r="AV755" i="1"/>
  <c r="AW755" i="1"/>
  <c r="AT756" i="1"/>
  <c r="AU756" i="1"/>
  <c r="AV756" i="1"/>
  <c r="AW756" i="1"/>
  <c r="AT757" i="1"/>
  <c r="AU757" i="1"/>
  <c r="AV757" i="1"/>
  <c r="AW757" i="1"/>
  <c r="AT758" i="1"/>
  <c r="AU758" i="1"/>
  <c r="AV758" i="1"/>
  <c r="AW758" i="1"/>
  <c r="AT759" i="1"/>
  <c r="AU759" i="1"/>
  <c r="AV759" i="1"/>
  <c r="AW759" i="1"/>
  <c r="AT760" i="1"/>
  <c r="AU760" i="1"/>
  <c r="AV760" i="1"/>
  <c r="AW760" i="1"/>
  <c r="AT761" i="1"/>
  <c r="AU761" i="1"/>
  <c r="AV761" i="1"/>
  <c r="AW761" i="1"/>
  <c r="AT762" i="1"/>
  <c r="AU762" i="1"/>
  <c r="AV762" i="1"/>
  <c r="AW762" i="1"/>
  <c r="AT763" i="1"/>
  <c r="AU763" i="1"/>
  <c r="AV763" i="1"/>
  <c r="AW763" i="1"/>
  <c r="AT764" i="1"/>
  <c r="AU764" i="1"/>
  <c r="AV764" i="1"/>
  <c r="AW764" i="1"/>
  <c r="AT765" i="1"/>
  <c r="AU765" i="1"/>
  <c r="AV765" i="1"/>
  <c r="AW765" i="1"/>
  <c r="AT766" i="1"/>
  <c r="AU766" i="1"/>
  <c r="AV766" i="1"/>
  <c r="AW766" i="1"/>
  <c r="AT767" i="1"/>
  <c r="AU767" i="1"/>
  <c r="AV767" i="1"/>
  <c r="AW767" i="1"/>
  <c r="AT768" i="1"/>
  <c r="AU768" i="1"/>
  <c r="AV768" i="1"/>
  <c r="AW768" i="1"/>
  <c r="AT769" i="1"/>
  <c r="AU769" i="1"/>
  <c r="AV769" i="1"/>
  <c r="AW769" i="1"/>
  <c r="AT770" i="1"/>
  <c r="AU770" i="1"/>
  <c r="AV770" i="1"/>
  <c r="AW770" i="1"/>
  <c r="AT771" i="1"/>
  <c r="AU771" i="1"/>
  <c r="AV771" i="1"/>
  <c r="AW771" i="1"/>
  <c r="AT772" i="1"/>
  <c r="AU772" i="1"/>
  <c r="AV772" i="1"/>
  <c r="AW772" i="1"/>
  <c r="AT773" i="1"/>
  <c r="AU773" i="1"/>
  <c r="AV773" i="1"/>
  <c r="AW773" i="1"/>
  <c r="AT774" i="1"/>
  <c r="AU774" i="1"/>
  <c r="AV774" i="1"/>
  <c r="AW774" i="1"/>
  <c r="AT775" i="1"/>
  <c r="AU775" i="1"/>
  <c r="AV775" i="1"/>
  <c r="AW775" i="1"/>
  <c r="AT776" i="1"/>
  <c r="AU776" i="1"/>
  <c r="AV776" i="1"/>
  <c r="AW776" i="1"/>
  <c r="AT777" i="1"/>
  <c r="AU777" i="1"/>
  <c r="AV777" i="1"/>
  <c r="AW777" i="1"/>
  <c r="AT778" i="1"/>
  <c r="AU778" i="1"/>
  <c r="AV778" i="1"/>
  <c r="AW778" i="1"/>
  <c r="AT779" i="1"/>
  <c r="AU779" i="1"/>
  <c r="AV779" i="1"/>
  <c r="AW779" i="1"/>
  <c r="AT780" i="1"/>
  <c r="AU780" i="1"/>
  <c r="AV780" i="1"/>
  <c r="AW780" i="1"/>
  <c r="AT781" i="1"/>
  <c r="AU781" i="1"/>
  <c r="AV781" i="1"/>
  <c r="AW781" i="1"/>
  <c r="AT782" i="1"/>
  <c r="AU782" i="1"/>
  <c r="AV782" i="1"/>
  <c r="AW782" i="1"/>
  <c r="AT783" i="1"/>
  <c r="AU783" i="1"/>
  <c r="AV783" i="1"/>
  <c r="AW783" i="1"/>
  <c r="AT784" i="1"/>
  <c r="AU784" i="1"/>
  <c r="AV784" i="1"/>
  <c r="AW784" i="1"/>
  <c r="AT785" i="1"/>
  <c r="AU785" i="1"/>
  <c r="AV785" i="1"/>
  <c r="AW785" i="1"/>
  <c r="AT786" i="1"/>
  <c r="AU786" i="1"/>
  <c r="AV786" i="1"/>
  <c r="AW786" i="1"/>
  <c r="AT787" i="1"/>
  <c r="AU787" i="1"/>
  <c r="AV787" i="1"/>
  <c r="AW787" i="1"/>
  <c r="AT788" i="1"/>
  <c r="AU788" i="1"/>
  <c r="AV788" i="1"/>
  <c r="AW788" i="1"/>
  <c r="AT789" i="1"/>
  <c r="AU789" i="1"/>
  <c r="AV789" i="1"/>
  <c r="AW789" i="1"/>
  <c r="AT790" i="1"/>
  <c r="AU790" i="1"/>
  <c r="AV790" i="1"/>
  <c r="AW790" i="1"/>
  <c r="AT791" i="1"/>
  <c r="AU791" i="1"/>
  <c r="AV791" i="1"/>
  <c r="AW791" i="1"/>
  <c r="AT792" i="1"/>
  <c r="AU792" i="1"/>
  <c r="AV792" i="1"/>
  <c r="AW792" i="1"/>
  <c r="AT793" i="1"/>
  <c r="AU793" i="1"/>
  <c r="AV793" i="1"/>
  <c r="AW793" i="1"/>
  <c r="AT794" i="1"/>
  <c r="AU794" i="1"/>
  <c r="AV794" i="1"/>
  <c r="AW794" i="1"/>
  <c r="AT795" i="1"/>
  <c r="AU795" i="1"/>
  <c r="AV795" i="1"/>
  <c r="AW795" i="1"/>
  <c r="AT796" i="1"/>
  <c r="AU796" i="1"/>
  <c r="AV796" i="1"/>
  <c r="AW796" i="1"/>
  <c r="AT797" i="1"/>
  <c r="AU797" i="1"/>
  <c r="AV797" i="1"/>
  <c r="AW797" i="1"/>
  <c r="AT798" i="1"/>
  <c r="AU798" i="1"/>
  <c r="AV798" i="1"/>
  <c r="AW798" i="1"/>
  <c r="AT799" i="1"/>
  <c r="AU799" i="1"/>
  <c r="AV799" i="1"/>
  <c r="AW799" i="1"/>
  <c r="AT800" i="1"/>
  <c r="AU800" i="1"/>
  <c r="AV800" i="1"/>
  <c r="AW800" i="1"/>
  <c r="AT801" i="1"/>
  <c r="AU801" i="1"/>
  <c r="AV801" i="1"/>
  <c r="AW801" i="1"/>
  <c r="AT802" i="1"/>
  <c r="AU802" i="1"/>
  <c r="AV802" i="1"/>
  <c r="AW802" i="1"/>
  <c r="AT803" i="1"/>
  <c r="AU803" i="1"/>
  <c r="AV803" i="1"/>
  <c r="AW803" i="1"/>
  <c r="AT804" i="1"/>
  <c r="AU804" i="1"/>
  <c r="AV804" i="1"/>
  <c r="AW804" i="1"/>
  <c r="AT805" i="1"/>
  <c r="AU805" i="1"/>
  <c r="AV805" i="1"/>
  <c r="AW805" i="1"/>
  <c r="AT806" i="1"/>
  <c r="AU806" i="1"/>
  <c r="AV806" i="1"/>
  <c r="AW806" i="1"/>
  <c r="AT807" i="1"/>
  <c r="AU807" i="1"/>
  <c r="AV807" i="1"/>
  <c r="AW807" i="1"/>
  <c r="AT808" i="1"/>
  <c r="AU808" i="1"/>
  <c r="AV808" i="1"/>
  <c r="AW808" i="1"/>
  <c r="AT809" i="1"/>
  <c r="AU809" i="1"/>
  <c r="AV809" i="1"/>
  <c r="AW809" i="1"/>
  <c r="AT810" i="1"/>
  <c r="AU810" i="1"/>
  <c r="AV810" i="1"/>
  <c r="AW810" i="1"/>
  <c r="AT811" i="1"/>
  <c r="AU811" i="1"/>
  <c r="AV811" i="1"/>
  <c r="AW811" i="1"/>
  <c r="AT812" i="1"/>
  <c r="AU812" i="1"/>
  <c r="AV812" i="1"/>
  <c r="AW812" i="1"/>
  <c r="AT813" i="1"/>
  <c r="AU813" i="1"/>
  <c r="AV813" i="1"/>
  <c r="AW813" i="1"/>
  <c r="AT814" i="1"/>
  <c r="AU814" i="1"/>
  <c r="AV814" i="1"/>
  <c r="AW814" i="1"/>
  <c r="AT815" i="1"/>
  <c r="AU815" i="1"/>
  <c r="AV815" i="1"/>
  <c r="AW815" i="1"/>
  <c r="AT816" i="1"/>
  <c r="AU816" i="1"/>
  <c r="AV816" i="1"/>
  <c r="AW816" i="1"/>
  <c r="AT817" i="1"/>
  <c r="AU817" i="1"/>
  <c r="AV817" i="1"/>
  <c r="AW817" i="1"/>
  <c r="AT818" i="1"/>
  <c r="AU818" i="1"/>
  <c r="AV818" i="1"/>
  <c r="AW818" i="1"/>
  <c r="AT819" i="1"/>
  <c r="AU819" i="1"/>
  <c r="AV819" i="1"/>
  <c r="AW819" i="1"/>
  <c r="AT820" i="1"/>
  <c r="AU820" i="1"/>
  <c r="AV820" i="1"/>
  <c r="AW820" i="1"/>
  <c r="AT821" i="1"/>
  <c r="AU821" i="1"/>
  <c r="AV821" i="1"/>
  <c r="AW821" i="1"/>
  <c r="AT822" i="1"/>
  <c r="AU822" i="1"/>
  <c r="AV822" i="1"/>
  <c r="AW822" i="1"/>
  <c r="AT824" i="1"/>
  <c r="AU824" i="1"/>
  <c r="AV824" i="1"/>
  <c r="AW824" i="1"/>
  <c r="AT826" i="1"/>
  <c r="AU826" i="1"/>
  <c r="AV826" i="1"/>
  <c r="AW826" i="1"/>
  <c r="AT830" i="1"/>
  <c r="AU830" i="1"/>
  <c r="AV830" i="1"/>
  <c r="AW830" i="1"/>
  <c r="AT832" i="1"/>
  <c r="AU832" i="1"/>
  <c r="AV832" i="1"/>
  <c r="AW832" i="1"/>
  <c r="AT833" i="1"/>
  <c r="AU833" i="1"/>
  <c r="AV833" i="1"/>
  <c r="AW833" i="1"/>
  <c r="AT834" i="1"/>
  <c r="AU834" i="1"/>
  <c r="AV834" i="1"/>
  <c r="AW834" i="1"/>
  <c r="AT835" i="1"/>
  <c r="AU835" i="1"/>
  <c r="AV835" i="1"/>
  <c r="AW835" i="1"/>
  <c r="AT838" i="1"/>
  <c r="AU838" i="1"/>
  <c r="AV838" i="1"/>
  <c r="AW838" i="1"/>
  <c r="AT839" i="1"/>
  <c r="AU839" i="1"/>
  <c r="AV839" i="1"/>
  <c r="AW839" i="1"/>
  <c r="AT840" i="1"/>
  <c r="AU840" i="1"/>
  <c r="AV840" i="1"/>
  <c r="AW840" i="1"/>
  <c r="AT841" i="1"/>
  <c r="AU841" i="1"/>
  <c r="AV841" i="1"/>
  <c r="AW841" i="1"/>
  <c r="AT842" i="1"/>
  <c r="AU842" i="1"/>
  <c r="AV842" i="1"/>
  <c r="AW842" i="1"/>
  <c r="AT844" i="1"/>
  <c r="AU844" i="1"/>
  <c r="AV844" i="1"/>
  <c r="AW844" i="1"/>
  <c r="AT845" i="1"/>
  <c r="AU845" i="1"/>
  <c r="AV845" i="1"/>
  <c r="AW845" i="1"/>
  <c r="AT846" i="1"/>
  <c r="AU846" i="1"/>
  <c r="AV846" i="1"/>
  <c r="AW846" i="1"/>
  <c r="AT847" i="1"/>
  <c r="AU847" i="1"/>
  <c r="AV847" i="1"/>
  <c r="AW847" i="1"/>
  <c r="AT848" i="1"/>
  <c r="AU848" i="1"/>
  <c r="AV848" i="1"/>
  <c r="AW848" i="1"/>
  <c r="AT849" i="1"/>
  <c r="AU849" i="1"/>
  <c r="AV849" i="1"/>
  <c r="AW849" i="1"/>
  <c r="AT850" i="1"/>
  <c r="AU850" i="1"/>
  <c r="AV850" i="1"/>
  <c r="AW850" i="1"/>
  <c r="AT851" i="1"/>
  <c r="AU851" i="1"/>
  <c r="AV851" i="1"/>
  <c r="AW851" i="1"/>
  <c r="AT852" i="1"/>
  <c r="AU852" i="1"/>
  <c r="AV852" i="1"/>
  <c r="AW852" i="1"/>
  <c r="AT853" i="1"/>
  <c r="AU853" i="1"/>
  <c r="AV853" i="1"/>
  <c r="AW853" i="1"/>
  <c r="AT854" i="1"/>
  <c r="AU854" i="1"/>
  <c r="AV854" i="1"/>
  <c r="AW854" i="1"/>
  <c r="AT855" i="1"/>
  <c r="AU855" i="1"/>
  <c r="AV855" i="1"/>
  <c r="AW855" i="1"/>
  <c r="AT856" i="1"/>
  <c r="AU856" i="1"/>
  <c r="AV856" i="1"/>
  <c r="AW856" i="1"/>
  <c r="AT857" i="1"/>
  <c r="AU857" i="1"/>
  <c r="AV857" i="1"/>
  <c r="AW857" i="1"/>
  <c r="AT858" i="1"/>
  <c r="AU858" i="1"/>
  <c r="AV858" i="1"/>
  <c r="AW858" i="1"/>
  <c r="AT859" i="1"/>
  <c r="AU859" i="1"/>
  <c r="AV859" i="1"/>
  <c r="AW859" i="1"/>
  <c r="AT860" i="1"/>
  <c r="AU860" i="1"/>
  <c r="AV860" i="1"/>
  <c r="AW860" i="1"/>
  <c r="AT861" i="1"/>
  <c r="AU861" i="1"/>
  <c r="AV861" i="1"/>
  <c r="AW861" i="1"/>
  <c r="AT862" i="1"/>
  <c r="AU862" i="1"/>
  <c r="AV862" i="1"/>
  <c r="AW862" i="1"/>
  <c r="AT863" i="1"/>
  <c r="AU863" i="1"/>
  <c r="AV863" i="1"/>
  <c r="AW863" i="1"/>
  <c r="AT864" i="1"/>
  <c r="AU864" i="1"/>
  <c r="AV864" i="1"/>
  <c r="AW864" i="1"/>
  <c r="AT865" i="1"/>
  <c r="AU865" i="1"/>
  <c r="AV865" i="1"/>
  <c r="AW865" i="1"/>
  <c r="AT866" i="1"/>
  <c r="AU866" i="1"/>
  <c r="AV866" i="1"/>
  <c r="AW866" i="1"/>
  <c r="AT867" i="1"/>
  <c r="AU867" i="1"/>
  <c r="AV867" i="1"/>
  <c r="AW867" i="1"/>
  <c r="AT868" i="1"/>
  <c r="AU868" i="1"/>
  <c r="AV868" i="1"/>
  <c r="AW868" i="1"/>
  <c r="AT869" i="1"/>
  <c r="AU869" i="1"/>
  <c r="AV869" i="1"/>
  <c r="AW869" i="1"/>
  <c r="AT870" i="1"/>
  <c r="AU870" i="1"/>
  <c r="AV870" i="1"/>
  <c r="AW870" i="1"/>
  <c r="AT871" i="1"/>
  <c r="AU871" i="1"/>
  <c r="AV871" i="1"/>
  <c r="AW871" i="1"/>
  <c r="AT872" i="1"/>
  <c r="AU872" i="1"/>
  <c r="AV872" i="1"/>
  <c r="AW872" i="1"/>
  <c r="AT873" i="1"/>
  <c r="AU873" i="1"/>
  <c r="AV873" i="1"/>
  <c r="AW873" i="1"/>
  <c r="AT874" i="1"/>
  <c r="AU874" i="1"/>
  <c r="AV874" i="1"/>
  <c r="AW874" i="1"/>
  <c r="AT875" i="1"/>
  <c r="AU875" i="1"/>
  <c r="AV875" i="1"/>
  <c r="AW875" i="1"/>
  <c r="AT876" i="1"/>
  <c r="AU876" i="1"/>
  <c r="AV876" i="1"/>
  <c r="AW876" i="1"/>
  <c r="AT877" i="1"/>
  <c r="AU877" i="1"/>
  <c r="AV877" i="1"/>
  <c r="AW877" i="1"/>
  <c r="AT878" i="1"/>
  <c r="AU878" i="1"/>
  <c r="AV878" i="1"/>
  <c r="AW878" i="1"/>
  <c r="AT879" i="1"/>
  <c r="AU879" i="1"/>
  <c r="AV879" i="1"/>
  <c r="AW879" i="1"/>
  <c r="AT880" i="1"/>
  <c r="AU880" i="1"/>
  <c r="AV880" i="1"/>
  <c r="AW880" i="1"/>
  <c r="AT881" i="1"/>
  <c r="AU881" i="1"/>
  <c r="AV881" i="1"/>
  <c r="AW881" i="1"/>
  <c r="AT882" i="1"/>
  <c r="AU882" i="1"/>
  <c r="AV882" i="1"/>
  <c r="AW882" i="1"/>
  <c r="AT883" i="1"/>
  <c r="AU883" i="1"/>
  <c r="AV883" i="1"/>
  <c r="AW883" i="1"/>
  <c r="AT884" i="1"/>
  <c r="AU884" i="1"/>
  <c r="AV884" i="1"/>
  <c r="AW884" i="1"/>
  <c r="AT885" i="1"/>
  <c r="AU885" i="1"/>
  <c r="AV885" i="1"/>
  <c r="AW885" i="1"/>
  <c r="AT886" i="1"/>
  <c r="AU886" i="1"/>
  <c r="AV886" i="1"/>
  <c r="AW886" i="1"/>
  <c r="AT887" i="1"/>
  <c r="AU887" i="1"/>
  <c r="AV887" i="1"/>
  <c r="AW887" i="1"/>
  <c r="AT888" i="1"/>
  <c r="AU888" i="1"/>
  <c r="AV888" i="1"/>
  <c r="AW888" i="1"/>
  <c r="AT889" i="1"/>
  <c r="AU889" i="1"/>
  <c r="AV889" i="1"/>
  <c r="AW889" i="1"/>
  <c r="AT890" i="1"/>
  <c r="AU890" i="1"/>
  <c r="AV890" i="1"/>
  <c r="AW890" i="1"/>
  <c r="AT891" i="1"/>
  <c r="AU891" i="1"/>
  <c r="AV891" i="1"/>
  <c r="AW891" i="1"/>
  <c r="AT892" i="1"/>
  <c r="AU892" i="1"/>
  <c r="AV892" i="1"/>
  <c r="AW892" i="1"/>
  <c r="AT893" i="1"/>
  <c r="AU893" i="1"/>
  <c r="AV893" i="1"/>
  <c r="AW893" i="1"/>
  <c r="AT894" i="1"/>
  <c r="AU894" i="1"/>
  <c r="AV894" i="1"/>
  <c r="AW894" i="1"/>
  <c r="AT895" i="1"/>
  <c r="AU895" i="1"/>
  <c r="AV895" i="1"/>
  <c r="AW895" i="1"/>
  <c r="AT896" i="1"/>
  <c r="AU896" i="1"/>
  <c r="AV896" i="1"/>
  <c r="AW896" i="1"/>
  <c r="AT897" i="1"/>
  <c r="AU897" i="1"/>
  <c r="AV897" i="1"/>
  <c r="AW897" i="1"/>
  <c r="AT898" i="1"/>
  <c r="AU898" i="1"/>
  <c r="AV898" i="1"/>
  <c r="AW898" i="1"/>
  <c r="AT899" i="1"/>
  <c r="AU899" i="1"/>
  <c r="AV899" i="1"/>
  <c r="AW899" i="1"/>
  <c r="AT900" i="1"/>
  <c r="AU900" i="1"/>
  <c r="AV900" i="1"/>
  <c r="AW900" i="1"/>
  <c r="AT901" i="1"/>
  <c r="AU901" i="1"/>
  <c r="AV901" i="1"/>
  <c r="AW901" i="1"/>
  <c r="AT902" i="1"/>
  <c r="AU902" i="1"/>
  <c r="AV902" i="1"/>
  <c r="AW902" i="1"/>
  <c r="AT903" i="1"/>
  <c r="AU903" i="1"/>
  <c r="AV903" i="1"/>
  <c r="AW903" i="1"/>
  <c r="AT904" i="1"/>
  <c r="AU904" i="1"/>
  <c r="AV904" i="1"/>
  <c r="AW904" i="1"/>
  <c r="AT905" i="1"/>
  <c r="AU905" i="1"/>
  <c r="AV905" i="1"/>
  <c r="AW905" i="1"/>
  <c r="AT906" i="1"/>
  <c r="AU906" i="1"/>
  <c r="AV906" i="1"/>
  <c r="AW906" i="1"/>
  <c r="AT907" i="1"/>
  <c r="AU907" i="1"/>
  <c r="AV907" i="1"/>
  <c r="AW907" i="1"/>
  <c r="AT908" i="1"/>
  <c r="AU908" i="1"/>
  <c r="AV908" i="1"/>
  <c r="AW908" i="1"/>
  <c r="AT909" i="1"/>
  <c r="AU909" i="1"/>
  <c r="AV909" i="1"/>
  <c r="AW909" i="1"/>
  <c r="AT910" i="1"/>
  <c r="AU910" i="1"/>
  <c r="AV910" i="1"/>
  <c r="AW910" i="1"/>
  <c r="AT911" i="1"/>
  <c r="AU911" i="1"/>
  <c r="AV911" i="1"/>
  <c r="AW911" i="1"/>
  <c r="AT912" i="1"/>
  <c r="AU912" i="1"/>
  <c r="AV912" i="1"/>
  <c r="AW912" i="1"/>
  <c r="AT913" i="1"/>
  <c r="AU913" i="1"/>
  <c r="AV913" i="1"/>
  <c r="AW913" i="1"/>
  <c r="AT914" i="1"/>
  <c r="AU914" i="1"/>
  <c r="AV914" i="1"/>
  <c r="AW914" i="1"/>
  <c r="AT915" i="1"/>
  <c r="AU915" i="1"/>
  <c r="AV915" i="1"/>
  <c r="AW915" i="1"/>
  <c r="AT916" i="1"/>
  <c r="AU916" i="1"/>
  <c r="AV916" i="1"/>
  <c r="AW916" i="1"/>
  <c r="AT917" i="1"/>
  <c r="AU917" i="1"/>
  <c r="AV917" i="1"/>
  <c r="AW917" i="1"/>
  <c r="AT918" i="1"/>
  <c r="AU918" i="1"/>
  <c r="AV918" i="1"/>
  <c r="AW918" i="1"/>
  <c r="AT919" i="1"/>
  <c r="AU919" i="1"/>
  <c r="AV919" i="1"/>
  <c r="AW919" i="1"/>
  <c r="AT920" i="1"/>
  <c r="AU920" i="1"/>
  <c r="AV920" i="1"/>
  <c r="AW920" i="1"/>
  <c r="AT921" i="1"/>
  <c r="AU921" i="1"/>
  <c r="AV921" i="1"/>
  <c r="AW921" i="1"/>
  <c r="AT922" i="1"/>
  <c r="AU922" i="1"/>
  <c r="AV922" i="1"/>
  <c r="AW922" i="1"/>
  <c r="AT923" i="1"/>
  <c r="AU923" i="1"/>
  <c r="AV923" i="1"/>
  <c r="AW923" i="1"/>
  <c r="AT924" i="1"/>
  <c r="AU924" i="1"/>
  <c r="AV924" i="1"/>
  <c r="AW924" i="1"/>
  <c r="AT925" i="1"/>
  <c r="AU925" i="1"/>
  <c r="AV925" i="1"/>
  <c r="AW925" i="1"/>
  <c r="AT926" i="1"/>
  <c r="AU926" i="1"/>
  <c r="AV926" i="1"/>
  <c r="AW926" i="1"/>
  <c r="AT927" i="1"/>
  <c r="AU927" i="1"/>
  <c r="AV927" i="1"/>
  <c r="AW927" i="1"/>
  <c r="AT928" i="1"/>
  <c r="AU928" i="1"/>
  <c r="AV928" i="1"/>
  <c r="AW928" i="1"/>
  <c r="AT929" i="1"/>
  <c r="AU929" i="1"/>
  <c r="AV929" i="1"/>
  <c r="AW929" i="1"/>
  <c r="AT930" i="1"/>
  <c r="AU930" i="1"/>
  <c r="AV930" i="1"/>
  <c r="AW930" i="1"/>
  <c r="AT931" i="1"/>
  <c r="AU931" i="1"/>
  <c r="AV931" i="1"/>
  <c r="AW931" i="1"/>
  <c r="AT932" i="1"/>
  <c r="AU932" i="1"/>
  <c r="AV932" i="1"/>
  <c r="AW932" i="1"/>
  <c r="AT933" i="1"/>
  <c r="AU933" i="1"/>
  <c r="AV933" i="1"/>
  <c r="AW933" i="1"/>
  <c r="AT934" i="1"/>
  <c r="AU934" i="1"/>
  <c r="AV934" i="1"/>
  <c r="AW934" i="1"/>
  <c r="AT935" i="1"/>
  <c r="AU935" i="1"/>
  <c r="AV935" i="1"/>
  <c r="AW935" i="1"/>
  <c r="AT936" i="1"/>
  <c r="AU936" i="1"/>
  <c r="AV936" i="1"/>
  <c r="AW936" i="1"/>
  <c r="AT937" i="1"/>
  <c r="AU937" i="1"/>
  <c r="AV937" i="1"/>
  <c r="AW937" i="1"/>
  <c r="AT938" i="1"/>
  <c r="AU938" i="1"/>
  <c r="AV938" i="1"/>
  <c r="AW938" i="1"/>
  <c r="AT939" i="1"/>
  <c r="AU939" i="1"/>
  <c r="AV939" i="1"/>
  <c r="AW939" i="1"/>
  <c r="AT940" i="1"/>
  <c r="AU940" i="1"/>
  <c r="AV940" i="1"/>
  <c r="AW940" i="1"/>
  <c r="AT941" i="1"/>
  <c r="AU941" i="1"/>
  <c r="AV941" i="1"/>
  <c r="AW941" i="1"/>
  <c r="AT942" i="1"/>
  <c r="AU942" i="1"/>
  <c r="AV942" i="1"/>
  <c r="AW942" i="1"/>
  <c r="AT944" i="1"/>
  <c r="AU944" i="1"/>
  <c r="AV944" i="1"/>
  <c r="AW944" i="1"/>
  <c r="AT945" i="1"/>
  <c r="AU945" i="1"/>
  <c r="AV945" i="1"/>
  <c r="AW945" i="1"/>
  <c r="AT946" i="1"/>
  <c r="AU946" i="1"/>
  <c r="AV946" i="1"/>
  <c r="AW946" i="1"/>
  <c r="AT947" i="1"/>
  <c r="AU947" i="1"/>
  <c r="AV947" i="1"/>
  <c r="AW947" i="1"/>
  <c r="AT948" i="1"/>
  <c r="AU948" i="1"/>
  <c r="AV948" i="1"/>
  <c r="AW948" i="1"/>
  <c r="AT949" i="1"/>
  <c r="AU949" i="1"/>
  <c r="AV949" i="1"/>
  <c r="AW949" i="1"/>
  <c r="AT950" i="1"/>
  <c r="AU950" i="1"/>
  <c r="AV950" i="1"/>
  <c r="AW950" i="1"/>
  <c r="AT951" i="1"/>
  <c r="AU951" i="1"/>
  <c r="AV951" i="1"/>
  <c r="AW951" i="1"/>
  <c r="AT952" i="1"/>
  <c r="AU952" i="1"/>
  <c r="AV952" i="1"/>
  <c r="AW952" i="1"/>
  <c r="AT953" i="1"/>
  <c r="AU953" i="1"/>
  <c r="AV953" i="1"/>
  <c r="AW953" i="1"/>
  <c r="AT954" i="1"/>
  <c r="AU954" i="1"/>
  <c r="AV954" i="1"/>
  <c r="AW954" i="1"/>
  <c r="AT955" i="1"/>
  <c r="AU955" i="1"/>
  <c r="AV955" i="1"/>
  <c r="AW955" i="1"/>
  <c r="AT956" i="1"/>
  <c r="AU956" i="1"/>
  <c r="AV956" i="1"/>
  <c r="AW956" i="1"/>
  <c r="AT957" i="1"/>
  <c r="AU957" i="1"/>
  <c r="AV957" i="1"/>
  <c r="AW957" i="1"/>
  <c r="AT958" i="1"/>
  <c r="AU958" i="1"/>
  <c r="AV958" i="1"/>
  <c r="AW958" i="1"/>
  <c r="AT959" i="1"/>
  <c r="AU959" i="1"/>
  <c r="AV959" i="1"/>
  <c r="AW959" i="1"/>
  <c r="AT960" i="1"/>
  <c r="AU960" i="1"/>
  <c r="AV960" i="1"/>
  <c r="AW960" i="1"/>
  <c r="AT961" i="1"/>
  <c r="AU961" i="1"/>
  <c r="AV961" i="1"/>
  <c r="AW961" i="1"/>
  <c r="AT962" i="1"/>
  <c r="AU962" i="1"/>
  <c r="AV962" i="1"/>
  <c r="AW962" i="1"/>
  <c r="AT963" i="1"/>
  <c r="AU963" i="1"/>
  <c r="AV963" i="1"/>
  <c r="AW963" i="1"/>
  <c r="AT964" i="1"/>
  <c r="AU964" i="1"/>
  <c r="AV964" i="1"/>
  <c r="AW964" i="1"/>
  <c r="AT965" i="1"/>
  <c r="AU965" i="1"/>
  <c r="AV965" i="1"/>
  <c r="AW965" i="1"/>
  <c r="AT966" i="1"/>
  <c r="AU966" i="1"/>
  <c r="AV966" i="1"/>
  <c r="AW966" i="1"/>
  <c r="AT967" i="1"/>
  <c r="AU967" i="1"/>
  <c r="AV967" i="1"/>
  <c r="AW967" i="1"/>
  <c r="AT968" i="1"/>
  <c r="AU968" i="1"/>
  <c r="AV968" i="1"/>
  <c r="AW968" i="1"/>
  <c r="AT969" i="1"/>
  <c r="AU969" i="1"/>
  <c r="AV969" i="1"/>
  <c r="AW969" i="1"/>
  <c r="AT970" i="1"/>
  <c r="AU970" i="1"/>
  <c r="AV970" i="1"/>
  <c r="AW970" i="1"/>
  <c r="AT971" i="1"/>
  <c r="AU971" i="1"/>
  <c r="AV971" i="1"/>
  <c r="AW971" i="1"/>
  <c r="AT972" i="1"/>
  <c r="AU972" i="1"/>
  <c r="AV972" i="1"/>
  <c r="AW972" i="1"/>
  <c r="AT973" i="1"/>
  <c r="AU973" i="1"/>
  <c r="AV973" i="1"/>
  <c r="AW973" i="1"/>
  <c r="AT974" i="1"/>
  <c r="AU974" i="1"/>
  <c r="AV974" i="1"/>
  <c r="AW974" i="1"/>
  <c r="AT975" i="1"/>
  <c r="AU975" i="1"/>
  <c r="AV975" i="1"/>
  <c r="AW975" i="1"/>
  <c r="AT976" i="1"/>
  <c r="AU976" i="1"/>
  <c r="AV976" i="1"/>
  <c r="AW976" i="1"/>
  <c r="AT977" i="1"/>
  <c r="AU977" i="1"/>
  <c r="AV977" i="1"/>
  <c r="AW977" i="1"/>
  <c r="AT978" i="1"/>
  <c r="AU978" i="1"/>
  <c r="AV978" i="1"/>
  <c r="AW978" i="1"/>
  <c r="AT979" i="1"/>
  <c r="AU979" i="1"/>
  <c r="AV979" i="1"/>
  <c r="AW979" i="1"/>
  <c r="AT980" i="1"/>
  <c r="AU980" i="1"/>
  <c r="AV980" i="1"/>
  <c r="AW980" i="1"/>
  <c r="AT981" i="1"/>
  <c r="AU981" i="1"/>
  <c r="AV981" i="1"/>
  <c r="AW981" i="1"/>
  <c r="AT982" i="1"/>
  <c r="AU982" i="1"/>
  <c r="AV982" i="1"/>
  <c r="AW982" i="1"/>
  <c r="AT983" i="1"/>
  <c r="AU983" i="1"/>
  <c r="AV983" i="1"/>
  <c r="AW983" i="1"/>
  <c r="AT984" i="1"/>
  <c r="AU984" i="1"/>
  <c r="AV984" i="1"/>
  <c r="AW984" i="1"/>
  <c r="AT985" i="1"/>
  <c r="AU985" i="1"/>
  <c r="AV985" i="1"/>
  <c r="AW985" i="1"/>
  <c r="AT986" i="1"/>
  <c r="AU986" i="1"/>
  <c r="AV986" i="1"/>
  <c r="AW986" i="1"/>
  <c r="AT987" i="1"/>
  <c r="AU987" i="1"/>
  <c r="AV987" i="1"/>
  <c r="AW987" i="1"/>
  <c r="AT988" i="1"/>
  <c r="AU988" i="1"/>
  <c r="AV988" i="1"/>
  <c r="AW988" i="1"/>
  <c r="AT989" i="1"/>
  <c r="AU989" i="1"/>
  <c r="AV989" i="1"/>
  <c r="AW989" i="1"/>
  <c r="AT990" i="1"/>
  <c r="AU990" i="1"/>
  <c r="AV990" i="1"/>
  <c r="AW990" i="1"/>
  <c r="AT991" i="1"/>
  <c r="AU991" i="1"/>
  <c r="AV991" i="1"/>
  <c r="AW991" i="1"/>
  <c r="AT992" i="1"/>
  <c r="AU992" i="1"/>
  <c r="AV992" i="1"/>
  <c r="AW992" i="1"/>
  <c r="AT993" i="1"/>
  <c r="AU993" i="1"/>
  <c r="AV993" i="1"/>
  <c r="AW993" i="1"/>
  <c r="AT994" i="1"/>
  <c r="AU994" i="1"/>
  <c r="AV994" i="1"/>
  <c r="AW994" i="1"/>
  <c r="AT995" i="1"/>
  <c r="AU995" i="1"/>
  <c r="AV995" i="1"/>
  <c r="AW995" i="1"/>
  <c r="AT996" i="1"/>
  <c r="AU996" i="1"/>
  <c r="AV996" i="1"/>
  <c r="AW996" i="1"/>
  <c r="AT997" i="1"/>
  <c r="AU997" i="1"/>
  <c r="AV997" i="1"/>
  <c r="AW997" i="1"/>
  <c r="AT999" i="1"/>
  <c r="AU999" i="1"/>
  <c r="AV999" i="1"/>
  <c r="AW999" i="1"/>
  <c r="AT1000" i="1"/>
  <c r="AU1000" i="1"/>
  <c r="AV1000" i="1"/>
  <c r="AW1000" i="1"/>
  <c r="AT1001" i="1"/>
  <c r="AU1001" i="1"/>
  <c r="AV1001" i="1"/>
  <c r="AW1001" i="1"/>
  <c r="AT1003" i="1"/>
  <c r="AU1003" i="1"/>
  <c r="AV1003" i="1"/>
  <c r="AW1003" i="1"/>
  <c r="AT1004" i="1"/>
  <c r="AU1004" i="1"/>
  <c r="AV1004" i="1"/>
  <c r="AW1004" i="1"/>
  <c r="AT1005" i="1"/>
  <c r="AU1005" i="1"/>
  <c r="AV1005" i="1"/>
  <c r="AW1005" i="1"/>
  <c r="AT1006" i="1"/>
  <c r="AU1006" i="1"/>
  <c r="AV1006" i="1"/>
  <c r="AW1006" i="1"/>
  <c r="AT1008" i="1"/>
  <c r="AU1008" i="1"/>
  <c r="AV1008" i="1"/>
  <c r="AW1008" i="1"/>
  <c r="AT1009" i="1"/>
  <c r="AU1009" i="1"/>
  <c r="AV1009" i="1"/>
  <c r="AW1009" i="1"/>
  <c r="AT1010" i="1"/>
  <c r="AU1010" i="1"/>
  <c r="AV1010" i="1"/>
  <c r="AW1010" i="1"/>
  <c r="AT1012" i="1"/>
  <c r="AU1012" i="1"/>
  <c r="AV1012" i="1"/>
  <c r="AW1012" i="1"/>
  <c r="AT1014" i="1"/>
  <c r="AU1014" i="1"/>
  <c r="AV1014" i="1"/>
  <c r="AW1014" i="1"/>
  <c r="AT1015" i="1"/>
  <c r="AU1015" i="1"/>
  <c r="AV1015" i="1"/>
  <c r="AW1015" i="1"/>
  <c r="AT1016" i="1"/>
  <c r="AU1016" i="1"/>
  <c r="AV1016" i="1"/>
  <c r="AW1016" i="1"/>
  <c r="AT1017" i="1"/>
  <c r="AU1017" i="1"/>
  <c r="AV1017" i="1"/>
  <c r="AW1017" i="1"/>
  <c r="AT1019" i="1"/>
  <c r="AU1019" i="1"/>
  <c r="AV1019" i="1"/>
  <c r="AW1019" i="1"/>
  <c r="AT1020" i="1"/>
  <c r="AU1020" i="1"/>
  <c r="AV1020" i="1"/>
  <c r="AW1020" i="1"/>
  <c r="AT1022" i="1"/>
  <c r="AU1022" i="1"/>
  <c r="AV1022" i="1"/>
  <c r="AW1022" i="1"/>
  <c r="AT1023" i="1"/>
  <c r="AU1023" i="1"/>
  <c r="AV1023" i="1"/>
  <c r="AW1023" i="1"/>
  <c r="AT1024" i="1"/>
  <c r="AU1024" i="1"/>
  <c r="AV1024" i="1"/>
  <c r="AW1024" i="1"/>
  <c r="AT1025" i="1"/>
  <c r="AU1025" i="1"/>
  <c r="AV1025" i="1"/>
  <c r="AW1025" i="1"/>
  <c r="AT1027" i="1"/>
  <c r="AU1027" i="1"/>
  <c r="AV1027" i="1"/>
  <c r="AW1027" i="1"/>
  <c r="AT1028" i="1"/>
  <c r="AU1028" i="1"/>
  <c r="AV1028" i="1"/>
  <c r="AW1028" i="1"/>
  <c r="AT1029" i="1"/>
  <c r="AU1029" i="1"/>
  <c r="AV1029" i="1"/>
  <c r="AW1029" i="1"/>
  <c r="AT1031" i="1"/>
  <c r="AU1031" i="1"/>
  <c r="AV1031" i="1"/>
  <c r="AW1031" i="1"/>
  <c r="AT1032" i="1"/>
  <c r="AU1032" i="1"/>
  <c r="AV1032" i="1"/>
  <c r="AW1032" i="1"/>
  <c r="AT1033" i="1"/>
  <c r="AU1033" i="1"/>
  <c r="AV1033" i="1"/>
  <c r="AW1033" i="1"/>
  <c r="AT1035" i="1"/>
  <c r="AU1035" i="1"/>
  <c r="AV1035" i="1"/>
  <c r="AW1035" i="1"/>
  <c r="AT1036" i="1"/>
  <c r="AU1036" i="1"/>
  <c r="AV1036" i="1"/>
  <c r="AW1036" i="1"/>
  <c r="AT1037" i="1"/>
  <c r="AU1037" i="1"/>
  <c r="AV1037" i="1"/>
  <c r="AW1037" i="1"/>
  <c r="AT1038" i="1"/>
  <c r="AU1038" i="1"/>
  <c r="AV1038" i="1"/>
  <c r="AW1038" i="1"/>
  <c r="AT1039" i="1"/>
  <c r="AU1039" i="1"/>
  <c r="AV1039" i="1"/>
  <c r="AW1039" i="1"/>
  <c r="AT1040" i="1"/>
  <c r="AU1040" i="1"/>
  <c r="AV1040" i="1"/>
  <c r="AW1040" i="1"/>
  <c r="AT1041" i="1"/>
  <c r="AU1041" i="1"/>
  <c r="AV1041" i="1"/>
  <c r="AW1041" i="1"/>
  <c r="AT1042" i="1"/>
  <c r="AU1042" i="1"/>
  <c r="AV1042" i="1"/>
  <c r="AW1042" i="1"/>
  <c r="AT1043" i="1"/>
  <c r="AU1043" i="1"/>
  <c r="AV1043" i="1"/>
  <c r="AW1043" i="1"/>
  <c r="AT1044" i="1"/>
  <c r="AU1044" i="1"/>
  <c r="AV1044" i="1"/>
  <c r="AW1044" i="1"/>
  <c r="AT1045" i="1"/>
  <c r="AU1045" i="1"/>
  <c r="AV1045" i="1"/>
  <c r="AW1045" i="1"/>
  <c r="AT1046" i="1"/>
  <c r="AU1046" i="1"/>
  <c r="AV1046" i="1"/>
  <c r="AW1046" i="1"/>
  <c r="AT1047" i="1"/>
  <c r="AU1047" i="1"/>
  <c r="AV1047" i="1"/>
  <c r="AW1047" i="1"/>
  <c r="AT1048" i="1"/>
  <c r="AU1048" i="1"/>
  <c r="AV1048" i="1"/>
  <c r="AW1048" i="1"/>
  <c r="AT1049" i="1"/>
  <c r="AU1049" i="1"/>
  <c r="AV1049" i="1"/>
  <c r="AW1049" i="1"/>
  <c r="AT1050" i="1"/>
  <c r="AU1050" i="1"/>
  <c r="AV1050" i="1"/>
  <c r="AW1050" i="1"/>
  <c r="AT1051" i="1"/>
  <c r="AU1051" i="1"/>
  <c r="AV1051" i="1"/>
  <c r="AW1051" i="1"/>
  <c r="AT1052" i="1"/>
  <c r="AU1052" i="1"/>
  <c r="AV1052" i="1"/>
  <c r="AW1052" i="1"/>
  <c r="AT1054" i="1"/>
  <c r="AU1054" i="1"/>
  <c r="AV1054" i="1"/>
  <c r="AW1054" i="1"/>
  <c r="AT1055" i="1"/>
  <c r="AU1055" i="1"/>
  <c r="AV1055" i="1"/>
  <c r="AW1055" i="1"/>
  <c r="AT1056" i="1"/>
  <c r="AU1056" i="1"/>
  <c r="AV1056" i="1"/>
  <c r="AW1056" i="1"/>
  <c r="AT1057" i="1"/>
  <c r="AU1057" i="1"/>
  <c r="AV1057" i="1"/>
  <c r="AW1057" i="1"/>
  <c r="AT1058" i="1"/>
  <c r="AU1058" i="1"/>
  <c r="AV1058" i="1"/>
  <c r="AW1058" i="1"/>
  <c r="AT1059" i="1"/>
  <c r="AU1059" i="1"/>
  <c r="AV1059" i="1"/>
  <c r="AW1059" i="1"/>
  <c r="AT1060" i="1"/>
  <c r="AU1060" i="1"/>
  <c r="AV1060" i="1"/>
  <c r="AW1060" i="1"/>
  <c r="AT1061" i="1"/>
  <c r="AU1061" i="1"/>
  <c r="AV1061" i="1"/>
  <c r="AW1061" i="1"/>
  <c r="AT1062" i="1"/>
  <c r="AU1062" i="1"/>
  <c r="AV1062" i="1"/>
  <c r="AW1062" i="1"/>
  <c r="AT1063" i="1"/>
  <c r="AU1063" i="1"/>
  <c r="AV1063" i="1"/>
  <c r="AW1063" i="1"/>
  <c r="AT1064" i="1"/>
  <c r="AU1064" i="1"/>
  <c r="AV1064" i="1"/>
  <c r="AW1064" i="1"/>
  <c r="AT1065" i="1"/>
  <c r="AU1065" i="1"/>
  <c r="AV1065" i="1"/>
  <c r="AW1065" i="1"/>
  <c r="AT1066" i="1"/>
  <c r="AU1066" i="1"/>
  <c r="AV1066" i="1"/>
  <c r="AW1066" i="1"/>
  <c r="AT1067" i="1"/>
  <c r="AU1067" i="1"/>
  <c r="AV1067" i="1"/>
  <c r="AW1067" i="1"/>
  <c r="AT1068" i="1"/>
  <c r="AU1068" i="1"/>
  <c r="AV1068" i="1"/>
  <c r="AW1068" i="1"/>
  <c r="AT1069" i="1"/>
  <c r="AU1069" i="1"/>
  <c r="AV1069" i="1"/>
  <c r="AW1069" i="1"/>
  <c r="AT1070" i="1"/>
  <c r="AU1070" i="1"/>
  <c r="AV1070" i="1"/>
  <c r="AW1070" i="1"/>
  <c r="AT1071" i="1"/>
  <c r="AU1071" i="1"/>
  <c r="AV1071" i="1"/>
  <c r="AW1071" i="1"/>
  <c r="AT1072" i="1"/>
  <c r="AU1072" i="1"/>
  <c r="AV1072" i="1"/>
  <c r="AW1072" i="1"/>
  <c r="AT1073" i="1"/>
  <c r="AU1073" i="1"/>
  <c r="AV1073" i="1"/>
  <c r="AW1073" i="1"/>
  <c r="AT1074" i="1"/>
  <c r="AU1074" i="1"/>
  <c r="AV1074" i="1"/>
  <c r="AW1074" i="1"/>
  <c r="AT1075" i="1"/>
  <c r="AU1075" i="1"/>
  <c r="AV1075" i="1"/>
  <c r="AW1075" i="1"/>
  <c r="AT1076" i="1"/>
  <c r="AU1076" i="1"/>
  <c r="AV1076" i="1"/>
  <c r="AW1076" i="1"/>
  <c r="AT1077" i="1"/>
  <c r="AU1077" i="1"/>
  <c r="AV1077" i="1"/>
  <c r="AW1077" i="1"/>
  <c r="AT1078" i="1"/>
  <c r="AU1078" i="1"/>
  <c r="AV1078" i="1"/>
  <c r="AW1078" i="1"/>
  <c r="AT1079" i="1"/>
  <c r="AU1079" i="1"/>
  <c r="AV1079" i="1"/>
  <c r="AW1079" i="1"/>
  <c r="AT1080" i="1"/>
  <c r="AU1080" i="1"/>
  <c r="AV1080" i="1"/>
  <c r="AW1080" i="1"/>
  <c r="AT1081" i="1"/>
  <c r="AU1081" i="1"/>
  <c r="AV1081" i="1"/>
  <c r="AW1081" i="1"/>
  <c r="AT1082" i="1"/>
  <c r="AU1082" i="1"/>
  <c r="AV1082" i="1"/>
  <c r="AW1082" i="1"/>
  <c r="AT1083" i="1"/>
  <c r="AU1083" i="1"/>
  <c r="AV1083" i="1"/>
  <c r="AW1083" i="1"/>
  <c r="AT1084" i="1"/>
  <c r="AU1084" i="1"/>
  <c r="AV1084" i="1"/>
  <c r="AW1084" i="1"/>
  <c r="AT1085" i="1"/>
  <c r="AU1085" i="1"/>
  <c r="AV1085" i="1"/>
  <c r="AW1085" i="1"/>
  <c r="AT1086" i="1"/>
  <c r="AU1086" i="1"/>
  <c r="AV1086" i="1"/>
  <c r="AW1086" i="1"/>
  <c r="AT1087" i="1"/>
  <c r="AU1087" i="1"/>
  <c r="AV1087" i="1"/>
  <c r="AW1087" i="1"/>
  <c r="AT1088" i="1"/>
  <c r="AU1088" i="1"/>
  <c r="AV1088" i="1"/>
  <c r="AW1088" i="1"/>
  <c r="AT1089" i="1"/>
  <c r="AU1089" i="1"/>
  <c r="AV1089" i="1"/>
  <c r="AW1089" i="1"/>
  <c r="AT1090" i="1"/>
  <c r="AU1090" i="1"/>
  <c r="AV1090" i="1"/>
  <c r="AW1090" i="1"/>
  <c r="AT1091" i="1"/>
  <c r="AU1091" i="1"/>
  <c r="AV1091" i="1"/>
  <c r="AW1091" i="1"/>
  <c r="AT1092" i="1"/>
  <c r="AU1092" i="1"/>
  <c r="AV1092" i="1"/>
  <c r="AW1092" i="1"/>
  <c r="AT1093" i="1"/>
  <c r="AU1093" i="1"/>
  <c r="AV1093" i="1"/>
  <c r="AW1093" i="1"/>
  <c r="AT1094" i="1"/>
  <c r="AU1094" i="1"/>
  <c r="AV1094" i="1"/>
  <c r="AW1094" i="1"/>
  <c r="AT1095" i="1"/>
  <c r="AU1095" i="1"/>
  <c r="AV1095" i="1"/>
  <c r="AW1095" i="1"/>
  <c r="AT1096" i="1"/>
  <c r="AU1096" i="1"/>
  <c r="AV1096" i="1"/>
  <c r="AW1096" i="1"/>
  <c r="AT1097" i="1"/>
  <c r="AU1097" i="1"/>
  <c r="AV1097" i="1"/>
  <c r="AW1097" i="1"/>
  <c r="AT1098" i="1"/>
  <c r="AU1098" i="1"/>
  <c r="AV1098" i="1"/>
  <c r="AW1098" i="1"/>
  <c r="AT1099" i="1"/>
  <c r="AU1099" i="1"/>
  <c r="AV1099" i="1"/>
  <c r="AW1099" i="1"/>
  <c r="AT1100" i="1"/>
  <c r="AU1100" i="1"/>
  <c r="AV1100" i="1"/>
  <c r="AW1100" i="1"/>
  <c r="AT1101" i="1"/>
  <c r="AU1101" i="1"/>
  <c r="AV1101" i="1"/>
  <c r="AW1101" i="1"/>
  <c r="AT1102" i="1"/>
  <c r="AU1102" i="1"/>
  <c r="AV1102" i="1"/>
  <c r="AW1102" i="1"/>
  <c r="AT1103" i="1"/>
  <c r="AU1103" i="1"/>
  <c r="AV1103" i="1"/>
  <c r="AW1103" i="1"/>
  <c r="AT1104" i="1"/>
  <c r="AU1104" i="1"/>
  <c r="AV1104" i="1"/>
  <c r="AW1104" i="1"/>
  <c r="AT1105" i="1"/>
  <c r="AU1105" i="1"/>
  <c r="AV1105" i="1"/>
  <c r="AW1105" i="1"/>
  <c r="AT1106" i="1"/>
  <c r="AU1106" i="1"/>
  <c r="AV1106" i="1"/>
  <c r="AW1106" i="1"/>
  <c r="AT1107" i="1"/>
  <c r="AU1107" i="1"/>
  <c r="AV1107" i="1"/>
  <c r="AW1107" i="1"/>
  <c r="AT1108" i="1"/>
  <c r="AU1108" i="1"/>
  <c r="AV1108" i="1"/>
  <c r="AW1108" i="1"/>
  <c r="AT1109" i="1"/>
  <c r="AU1109" i="1"/>
  <c r="AV1109" i="1"/>
  <c r="AW1109" i="1"/>
  <c r="AT1110" i="1"/>
  <c r="AU1110" i="1"/>
  <c r="AV1110" i="1"/>
  <c r="AW1110" i="1"/>
  <c r="AT1111" i="1"/>
  <c r="AU1111" i="1"/>
  <c r="AV1111" i="1"/>
  <c r="AW1111" i="1"/>
  <c r="AT1112" i="1"/>
  <c r="AU1112" i="1"/>
  <c r="AV1112" i="1"/>
  <c r="AW1112" i="1"/>
  <c r="AT1113" i="1"/>
  <c r="AU1113" i="1"/>
  <c r="AV1113" i="1"/>
  <c r="AW1113" i="1"/>
  <c r="AT1114" i="1"/>
  <c r="AU1114" i="1"/>
  <c r="AV1114" i="1"/>
  <c r="AW1114" i="1"/>
  <c r="AT1115" i="1"/>
  <c r="AU1115" i="1"/>
  <c r="AV1115" i="1"/>
  <c r="AW1115" i="1"/>
  <c r="AT1116" i="1"/>
  <c r="AU1116" i="1"/>
  <c r="AV1116" i="1"/>
  <c r="AW1116" i="1"/>
  <c r="AT1117" i="1"/>
  <c r="AU1117" i="1"/>
  <c r="AV1117" i="1"/>
  <c r="AW1117" i="1"/>
  <c r="AT1118" i="1"/>
  <c r="AU1118" i="1"/>
  <c r="AV1118" i="1"/>
  <c r="AW1118" i="1"/>
  <c r="AT1119" i="1"/>
  <c r="AU1119" i="1"/>
  <c r="AV1119" i="1"/>
  <c r="AW1119" i="1"/>
  <c r="AT1120" i="1"/>
  <c r="AU1120" i="1"/>
  <c r="AV1120" i="1"/>
  <c r="AW1120" i="1"/>
  <c r="AT1121" i="1"/>
  <c r="AU1121" i="1"/>
  <c r="AV1121" i="1"/>
  <c r="AW1121" i="1"/>
  <c r="AT1122" i="1"/>
  <c r="AU1122" i="1"/>
  <c r="AV1122" i="1"/>
  <c r="AW1122" i="1"/>
  <c r="AT1123" i="1"/>
  <c r="AU1123" i="1"/>
  <c r="AV1123" i="1"/>
  <c r="AW1123" i="1"/>
  <c r="AT1124" i="1"/>
  <c r="AU1124" i="1"/>
  <c r="AV1124" i="1"/>
  <c r="AW1124" i="1"/>
  <c r="AT1125" i="1"/>
  <c r="AU1125" i="1"/>
  <c r="AV1125" i="1"/>
  <c r="AW1125" i="1"/>
  <c r="AT1126" i="1"/>
  <c r="AU1126" i="1"/>
  <c r="AV1126" i="1"/>
  <c r="AW1126" i="1"/>
  <c r="AT1127" i="1"/>
  <c r="AU1127" i="1"/>
  <c r="AV1127" i="1"/>
  <c r="AW1127" i="1"/>
  <c r="AT1128" i="1"/>
  <c r="AU1128" i="1"/>
  <c r="AV1128" i="1"/>
  <c r="AW1128" i="1"/>
  <c r="AT1129" i="1"/>
  <c r="AU1129" i="1"/>
  <c r="AV1129" i="1"/>
  <c r="AW1129" i="1"/>
  <c r="AT1130" i="1"/>
  <c r="AU1130" i="1"/>
  <c r="AV1130" i="1"/>
  <c r="AW1130" i="1"/>
  <c r="AT1131" i="1"/>
  <c r="AU1131" i="1"/>
  <c r="AV1131" i="1"/>
  <c r="AW1131" i="1"/>
  <c r="AT1132" i="1"/>
  <c r="AU1132" i="1"/>
  <c r="AV1132" i="1"/>
  <c r="AW1132" i="1"/>
  <c r="AT1134" i="1"/>
  <c r="AU1134" i="1"/>
  <c r="AV1134" i="1"/>
  <c r="AW1134" i="1"/>
  <c r="AT1135" i="1"/>
  <c r="AU1135" i="1"/>
  <c r="AV1135" i="1"/>
  <c r="AW1135" i="1"/>
  <c r="AT1136" i="1"/>
  <c r="AU1136" i="1"/>
  <c r="AV1136" i="1"/>
  <c r="AW1136" i="1"/>
  <c r="AT1137" i="1"/>
  <c r="AU1137" i="1"/>
  <c r="AV1137" i="1"/>
  <c r="AW1137" i="1"/>
  <c r="AT1138" i="1"/>
  <c r="AU1138" i="1"/>
  <c r="AV1138" i="1"/>
  <c r="AW1138" i="1"/>
  <c r="AT1139" i="1"/>
  <c r="AU1139" i="1"/>
  <c r="AV1139" i="1"/>
  <c r="AW1139" i="1"/>
  <c r="AT1143" i="1"/>
  <c r="AU1143" i="1"/>
  <c r="AV1143" i="1"/>
  <c r="AW1143" i="1"/>
  <c r="AT1145" i="1"/>
  <c r="AU1145" i="1"/>
  <c r="AV1145" i="1"/>
  <c r="AW1145" i="1"/>
  <c r="AT1146" i="1"/>
  <c r="AU1146" i="1"/>
  <c r="AV1146" i="1"/>
  <c r="AW1146" i="1"/>
  <c r="AT1147" i="1"/>
  <c r="AU1147" i="1"/>
  <c r="AV1147" i="1"/>
  <c r="AW1147" i="1"/>
  <c r="AT1148" i="1"/>
  <c r="AU1148" i="1"/>
  <c r="AV1148" i="1"/>
  <c r="AW1148" i="1"/>
  <c r="AT1149" i="1"/>
  <c r="AU1149" i="1"/>
  <c r="AV1149" i="1"/>
  <c r="AW1149" i="1"/>
  <c r="AT1150" i="1"/>
  <c r="AU1150" i="1"/>
  <c r="AV1150" i="1"/>
  <c r="AW1150" i="1"/>
  <c r="AT1152" i="1"/>
  <c r="AU1152" i="1"/>
  <c r="AV1152" i="1"/>
  <c r="AW1152" i="1"/>
  <c r="AT1153" i="1"/>
  <c r="AU1153" i="1"/>
  <c r="AV1153" i="1"/>
  <c r="AW1153" i="1"/>
  <c r="AT1154" i="1"/>
  <c r="AU1154" i="1"/>
  <c r="AV1154" i="1"/>
  <c r="AW1154" i="1"/>
  <c r="AT1155" i="1"/>
  <c r="AU1155" i="1"/>
  <c r="AV1155" i="1"/>
  <c r="AW1155" i="1"/>
  <c r="AT1156" i="1"/>
  <c r="AU1156" i="1"/>
  <c r="AV1156" i="1"/>
  <c r="AW1156" i="1"/>
  <c r="AT1157" i="1"/>
  <c r="AU1157" i="1"/>
  <c r="AV1157" i="1"/>
  <c r="AW1157" i="1"/>
  <c r="AT1158" i="1"/>
  <c r="AU1158" i="1"/>
  <c r="AV1158" i="1"/>
  <c r="AW1158" i="1"/>
  <c r="AT1159" i="1"/>
  <c r="AU1159" i="1"/>
  <c r="AV1159" i="1"/>
  <c r="AW1159" i="1"/>
  <c r="AT1160" i="1"/>
  <c r="AU1160" i="1"/>
  <c r="AV1160" i="1"/>
  <c r="AW1160" i="1"/>
  <c r="AT1161" i="1"/>
  <c r="AU1161" i="1"/>
  <c r="AV1161" i="1"/>
  <c r="AW1161" i="1"/>
  <c r="AT1162" i="1"/>
  <c r="AU1162" i="1"/>
  <c r="AV1162" i="1"/>
  <c r="AW1162" i="1"/>
  <c r="AT1163" i="1"/>
  <c r="AU1163" i="1"/>
  <c r="AV1163" i="1"/>
  <c r="AW1163" i="1"/>
  <c r="AT1164" i="1"/>
  <c r="AU1164" i="1"/>
  <c r="AV1164" i="1"/>
  <c r="AW1164" i="1"/>
  <c r="AT1165" i="1"/>
  <c r="AU1165" i="1"/>
  <c r="AV1165" i="1"/>
  <c r="AW1165" i="1"/>
  <c r="AT1166" i="1"/>
  <c r="AU1166" i="1"/>
  <c r="AV1166" i="1"/>
  <c r="AW1166" i="1"/>
  <c r="AT1167" i="1"/>
  <c r="AU1167" i="1"/>
  <c r="AV1167" i="1"/>
  <c r="AW1167" i="1"/>
  <c r="AT1168" i="1"/>
  <c r="AU1168" i="1"/>
  <c r="AV1168" i="1"/>
  <c r="AW1168" i="1"/>
  <c r="AT1169" i="1"/>
  <c r="AU1169" i="1"/>
  <c r="AV1169" i="1"/>
  <c r="AW1169" i="1"/>
  <c r="AT1170" i="1"/>
  <c r="AU1170" i="1"/>
  <c r="AV1170" i="1"/>
  <c r="AW1170" i="1"/>
  <c r="AT1171" i="1"/>
  <c r="AU1171" i="1"/>
  <c r="AV1171" i="1"/>
  <c r="AW1171" i="1"/>
  <c r="AT1172" i="1"/>
  <c r="AU1172" i="1"/>
  <c r="AV1172" i="1"/>
  <c r="AW1172" i="1"/>
  <c r="AT1173" i="1"/>
  <c r="AU1173" i="1"/>
  <c r="AV1173" i="1"/>
  <c r="AW1173" i="1"/>
  <c r="AT1174" i="1"/>
  <c r="AU1174" i="1"/>
  <c r="AV1174" i="1"/>
  <c r="AW1174" i="1"/>
  <c r="AT1175" i="1"/>
  <c r="AU1175" i="1"/>
  <c r="AV1175" i="1"/>
  <c r="AW1175" i="1"/>
  <c r="AT1176" i="1"/>
  <c r="AU1176" i="1"/>
  <c r="AV1176" i="1"/>
  <c r="AW1176" i="1"/>
  <c r="AT1177" i="1"/>
  <c r="AU1177" i="1"/>
  <c r="AV1177" i="1"/>
  <c r="AW1177" i="1"/>
  <c r="AT1178" i="1"/>
  <c r="AU1178" i="1"/>
  <c r="AV1178" i="1"/>
  <c r="AW1178" i="1"/>
  <c r="AT1179" i="1"/>
  <c r="AU1179" i="1"/>
  <c r="AV1179" i="1"/>
  <c r="AW1179" i="1"/>
  <c r="AT1180" i="1"/>
  <c r="AU1180" i="1"/>
  <c r="AV1180" i="1"/>
  <c r="AW1180" i="1"/>
  <c r="AT1181" i="1"/>
  <c r="AU1181" i="1"/>
  <c r="AV1181" i="1"/>
  <c r="AW1181" i="1"/>
  <c r="AT1182" i="1"/>
  <c r="AU1182" i="1"/>
  <c r="AV1182" i="1"/>
  <c r="AW1182" i="1"/>
  <c r="AT1183" i="1"/>
  <c r="AU1183" i="1"/>
  <c r="AV1183" i="1"/>
  <c r="AW1183" i="1"/>
  <c r="AT1184" i="1"/>
  <c r="AU1184" i="1"/>
  <c r="AV1184" i="1"/>
  <c r="AW1184" i="1"/>
  <c r="AT1185" i="1"/>
  <c r="AU1185" i="1"/>
  <c r="AV1185" i="1"/>
  <c r="AW1185" i="1"/>
  <c r="AT1186" i="1"/>
  <c r="AU1186" i="1"/>
  <c r="AV1186" i="1"/>
  <c r="AW1186" i="1"/>
  <c r="AT1187" i="1"/>
  <c r="AU1187" i="1"/>
  <c r="AV1187" i="1"/>
  <c r="AW1187" i="1"/>
  <c r="AT1188" i="1"/>
  <c r="AU1188" i="1"/>
  <c r="AV1188" i="1"/>
  <c r="AW1188" i="1"/>
  <c r="AT1189" i="1"/>
  <c r="AU1189" i="1"/>
  <c r="AV1189" i="1"/>
  <c r="AW1189" i="1"/>
  <c r="AT1190" i="1"/>
  <c r="AU1190" i="1"/>
  <c r="AV1190" i="1"/>
  <c r="AW1190" i="1"/>
  <c r="AT1191" i="1"/>
  <c r="AU1191" i="1"/>
  <c r="AV1191" i="1"/>
  <c r="AW1191" i="1"/>
  <c r="AT1192" i="1"/>
  <c r="AU1192" i="1"/>
  <c r="AV1192" i="1"/>
  <c r="AW1192" i="1"/>
  <c r="AT1193" i="1"/>
  <c r="AU1193" i="1"/>
  <c r="AV1193" i="1"/>
  <c r="AW1193" i="1"/>
  <c r="AT1194" i="1"/>
  <c r="AU1194" i="1"/>
  <c r="AV1194" i="1"/>
  <c r="AW1194" i="1"/>
  <c r="AT1195" i="1"/>
  <c r="AU1195" i="1"/>
  <c r="AV1195" i="1"/>
  <c r="AW1195" i="1"/>
  <c r="AT1196" i="1"/>
  <c r="AU1196" i="1"/>
  <c r="AV1196" i="1"/>
  <c r="AW1196" i="1"/>
  <c r="AT1197" i="1"/>
  <c r="AU1197" i="1"/>
  <c r="AV1197" i="1"/>
  <c r="AW1197" i="1"/>
  <c r="AT1198" i="1"/>
  <c r="AU1198" i="1"/>
  <c r="AV1198" i="1"/>
  <c r="AW1198" i="1"/>
  <c r="AT1199" i="1"/>
  <c r="AU1199" i="1"/>
  <c r="AV1199" i="1"/>
  <c r="AW1199" i="1"/>
  <c r="AT1200" i="1"/>
  <c r="AU1200" i="1"/>
  <c r="AV1200" i="1"/>
  <c r="AW1200" i="1"/>
  <c r="AT1201" i="1"/>
  <c r="AU1201" i="1"/>
  <c r="AV1201" i="1"/>
  <c r="AW1201" i="1"/>
  <c r="AT1202" i="1"/>
  <c r="AU1202" i="1"/>
  <c r="AV1202" i="1"/>
  <c r="AW1202" i="1"/>
  <c r="AT1203" i="1"/>
  <c r="AU1203" i="1"/>
  <c r="AV1203" i="1"/>
  <c r="AW1203" i="1"/>
  <c r="AT1204" i="1"/>
  <c r="AU1204" i="1"/>
  <c r="AV1204" i="1"/>
  <c r="AW1204" i="1"/>
  <c r="AT1205" i="1"/>
  <c r="AU1205" i="1"/>
  <c r="AV1205" i="1"/>
  <c r="AW1205" i="1"/>
  <c r="AT1206" i="1"/>
  <c r="AU1206" i="1"/>
  <c r="AV1206" i="1"/>
  <c r="AW1206" i="1"/>
  <c r="AT1207" i="1"/>
  <c r="AU1207" i="1"/>
  <c r="AV1207" i="1"/>
  <c r="AW1207" i="1"/>
  <c r="AT1208" i="1"/>
  <c r="AU1208" i="1"/>
  <c r="AV1208" i="1"/>
  <c r="AW1208" i="1"/>
  <c r="AT1209" i="1"/>
  <c r="AU1209" i="1"/>
  <c r="AV1209" i="1"/>
  <c r="AW1209" i="1"/>
  <c r="AT1210" i="1"/>
  <c r="AU1210" i="1"/>
  <c r="AV1210" i="1"/>
  <c r="AW1210" i="1"/>
  <c r="AT1211" i="1"/>
  <c r="AU1211" i="1"/>
  <c r="AV1211" i="1"/>
  <c r="AW1211" i="1"/>
  <c r="AT1212" i="1"/>
  <c r="AU1212" i="1"/>
  <c r="AV1212" i="1"/>
  <c r="AW1212" i="1"/>
  <c r="AT1213" i="1"/>
  <c r="AU1213" i="1"/>
  <c r="AV1213" i="1"/>
  <c r="AW1213" i="1"/>
  <c r="AT1214" i="1"/>
  <c r="AU1214" i="1"/>
  <c r="AV1214" i="1"/>
  <c r="AW1214" i="1"/>
  <c r="AT1215" i="1"/>
  <c r="AU1215" i="1"/>
  <c r="AV1215" i="1"/>
  <c r="AW1215" i="1"/>
  <c r="AT1216" i="1"/>
  <c r="AU1216" i="1"/>
  <c r="AV1216" i="1"/>
  <c r="AW1216" i="1"/>
  <c r="AT1217" i="1"/>
  <c r="AU1217" i="1"/>
  <c r="AV1217" i="1"/>
  <c r="AW1217" i="1"/>
  <c r="AT1218" i="1"/>
  <c r="AU1218" i="1"/>
  <c r="AV1218" i="1"/>
  <c r="AW1218" i="1"/>
  <c r="AT1219" i="1"/>
  <c r="AU1219" i="1"/>
  <c r="AV1219" i="1"/>
  <c r="AW1219" i="1"/>
  <c r="AT1220" i="1"/>
  <c r="AU1220" i="1"/>
  <c r="AV1220" i="1"/>
  <c r="AW1220" i="1"/>
  <c r="AT1221" i="1"/>
  <c r="AU1221" i="1"/>
  <c r="AV1221" i="1"/>
  <c r="AW1221" i="1"/>
  <c r="AT1222" i="1"/>
  <c r="AU1222" i="1"/>
  <c r="AV1222" i="1"/>
  <c r="AW1222" i="1"/>
  <c r="AT1223" i="1"/>
  <c r="AU1223" i="1"/>
  <c r="AV1223" i="1"/>
  <c r="AW1223" i="1"/>
  <c r="AT1224" i="1"/>
  <c r="AU1224" i="1"/>
  <c r="AV1224" i="1"/>
  <c r="AW1224" i="1"/>
  <c r="AT1225" i="1"/>
  <c r="AU1225" i="1"/>
  <c r="AV1225" i="1"/>
  <c r="AW1225" i="1"/>
  <c r="AT1226" i="1"/>
  <c r="AU1226" i="1"/>
  <c r="AV1226" i="1"/>
  <c r="AW1226" i="1"/>
  <c r="AT1227" i="1"/>
  <c r="AU1227" i="1"/>
  <c r="AV1227" i="1"/>
  <c r="AW1227" i="1"/>
  <c r="AT1228" i="1"/>
  <c r="AU1228" i="1"/>
  <c r="AV1228" i="1"/>
  <c r="AW1228" i="1"/>
  <c r="AT1229" i="1"/>
  <c r="AU1229" i="1"/>
  <c r="AV1229" i="1"/>
  <c r="AW1229" i="1"/>
  <c r="AT1230" i="1"/>
  <c r="AU1230" i="1"/>
  <c r="AV1230" i="1"/>
  <c r="AW1230" i="1"/>
  <c r="AT1231" i="1"/>
  <c r="AU1231" i="1"/>
  <c r="AV1231" i="1"/>
  <c r="AW1231" i="1"/>
  <c r="AT1232" i="1"/>
  <c r="AU1232" i="1"/>
  <c r="AV1232" i="1"/>
  <c r="AW1232" i="1"/>
  <c r="AT1233" i="1"/>
  <c r="AU1233" i="1"/>
  <c r="AV1233" i="1"/>
  <c r="AW1233" i="1"/>
  <c r="AT1234" i="1"/>
  <c r="AU1234" i="1"/>
  <c r="AV1234" i="1"/>
  <c r="AW1234" i="1"/>
  <c r="AT1235" i="1"/>
  <c r="AU1235" i="1"/>
  <c r="AV1235" i="1"/>
  <c r="AW1235" i="1"/>
  <c r="AT1236" i="1"/>
  <c r="AU1236" i="1"/>
  <c r="AV1236" i="1"/>
  <c r="AW1236" i="1"/>
  <c r="AT1237" i="1"/>
  <c r="AU1237" i="1"/>
  <c r="AV1237" i="1"/>
  <c r="AW1237" i="1"/>
  <c r="AT1238" i="1"/>
  <c r="AU1238" i="1"/>
  <c r="AV1238" i="1"/>
  <c r="AW1238" i="1"/>
  <c r="AT1239" i="1"/>
  <c r="AU1239" i="1"/>
  <c r="AV1239" i="1"/>
  <c r="AW1239" i="1"/>
  <c r="AT1240" i="1"/>
  <c r="AU1240" i="1"/>
  <c r="AV1240" i="1"/>
  <c r="AW1240" i="1"/>
  <c r="AT1241" i="1"/>
  <c r="AU1241" i="1"/>
  <c r="AV1241" i="1"/>
  <c r="AW1241" i="1"/>
  <c r="AT1242" i="1"/>
  <c r="AU1242" i="1"/>
  <c r="AV1242" i="1"/>
  <c r="AW1242" i="1"/>
  <c r="AT1244" i="1"/>
  <c r="AU1244" i="1"/>
  <c r="AV1244" i="1"/>
  <c r="AW1244" i="1"/>
  <c r="AT1246" i="1"/>
  <c r="AU1246" i="1"/>
  <c r="AV1246" i="1"/>
  <c r="AW1246" i="1"/>
  <c r="AT1248" i="1"/>
  <c r="AU1248" i="1"/>
  <c r="AV1248" i="1"/>
  <c r="AW1248" i="1"/>
  <c r="AT1250" i="1"/>
  <c r="AU1250" i="1"/>
  <c r="AV1250" i="1"/>
  <c r="AW1250" i="1"/>
  <c r="AT1251" i="1"/>
  <c r="AU1251" i="1"/>
  <c r="AV1251" i="1"/>
  <c r="AW1251" i="1"/>
  <c r="AT1252" i="1"/>
  <c r="AU1252" i="1"/>
  <c r="AV1252" i="1"/>
  <c r="AW1252" i="1"/>
  <c r="AT1253" i="1"/>
  <c r="AU1253" i="1"/>
  <c r="AV1253" i="1"/>
  <c r="AW1253" i="1"/>
  <c r="AT1254" i="1"/>
  <c r="AU1254" i="1"/>
  <c r="AV1254" i="1"/>
  <c r="AW1254" i="1"/>
  <c r="AT1255" i="1"/>
  <c r="AU1255" i="1"/>
  <c r="AV1255" i="1"/>
  <c r="AW1255" i="1"/>
  <c r="AT1256" i="1"/>
  <c r="AU1256" i="1"/>
  <c r="AV1256" i="1"/>
  <c r="AW1256" i="1"/>
  <c r="AT1257" i="1"/>
  <c r="AU1257" i="1"/>
  <c r="AV1257" i="1"/>
  <c r="AW1257" i="1"/>
  <c r="AT1258" i="1"/>
  <c r="AU1258" i="1"/>
  <c r="AV1258" i="1"/>
  <c r="AW1258" i="1"/>
  <c r="AT1259" i="1"/>
  <c r="AU1259" i="1"/>
  <c r="AV1259" i="1"/>
  <c r="AW1259" i="1"/>
  <c r="AT1260" i="1"/>
  <c r="AU1260" i="1"/>
  <c r="AV1260" i="1"/>
  <c r="AW1260" i="1"/>
  <c r="AT1261" i="1"/>
  <c r="AU1261" i="1"/>
  <c r="AV1261" i="1"/>
  <c r="AW1261" i="1"/>
  <c r="AT1262" i="1"/>
  <c r="AU1262" i="1"/>
  <c r="AV1262" i="1"/>
  <c r="AW1262" i="1"/>
  <c r="AT1263" i="1"/>
  <c r="AU1263" i="1"/>
  <c r="AV1263" i="1"/>
  <c r="AW1263" i="1"/>
  <c r="AT1264" i="1"/>
  <c r="AU1264" i="1"/>
  <c r="AV1264" i="1"/>
  <c r="AW1264" i="1"/>
  <c r="AT1265" i="1"/>
  <c r="AU1265" i="1"/>
  <c r="AV1265" i="1"/>
  <c r="AW1265" i="1"/>
  <c r="AT1266" i="1"/>
  <c r="AU1266" i="1"/>
  <c r="AV1266" i="1"/>
  <c r="AW1266" i="1"/>
  <c r="AT1267" i="1"/>
  <c r="AU1267" i="1"/>
  <c r="AV1267" i="1"/>
  <c r="AW1267" i="1"/>
  <c r="AT1268" i="1"/>
  <c r="AU1268" i="1"/>
  <c r="AV1268" i="1"/>
  <c r="AW1268" i="1"/>
  <c r="AT1269" i="1"/>
  <c r="AU1269" i="1"/>
  <c r="AV1269" i="1"/>
  <c r="AW1269" i="1"/>
  <c r="AT1270" i="1"/>
  <c r="AU1270" i="1"/>
  <c r="AV1270" i="1"/>
  <c r="AW1270" i="1"/>
  <c r="AT1271" i="1"/>
  <c r="AU1271" i="1"/>
  <c r="AV1271" i="1"/>
  <c r="AW1271" i="1"/>
  <c r="AT1272" i="1"/>
  <c r="AU1272" i="1"/>
  <c r="AV1272" i="1"/>
  <c r="AW1272" i="1"/>
  <c r="AT1273" i="1"/>
  <c r="AU1273" i="1"/>
  <c r="AV1273" i="1"/>
  <c r="AW1273" i="1"/>
  <c r="AT1274" i="1"/>
  <c r="AU1274" i="1"/>
  <c r="AV1274" i="1"/>
  <c r="AW1274" i="1"/>
  <c r="AT1275" i="1"/>
  <c r="AU1275" i="1"/>
  <c r="AV1275" i="1"/>
  <c r="AW1275" i="1"/>
  <c r="AT1276" i="1"/>
  <c r="AU1276" i="1"/>
  <c r="AV1276" i="1"/>
  <c r="AW1276" i="1"/>
  <c r="AT1277" i="1"/>
  <c r="AU1277" i="1"/>
  <c r="AV1277" i="1"/>
  <c r="AW1277" i="1"/>
  <c r="AT1278" i="1"/>
  <c r="AU1278" i="1"/>
  <c r="AV1278" i="1"/>
  <c r="AW1278" i="1"/>
  <c r="AT1279" i="1"/>
  <c r="AU1279" i="1"/>
  <c r="AV1279" i="1"/>
  <c r="AW1279" i="1"/>
  <c r="AT1280" i="1"/>
  <c r="AU1280" i="1"/>
  <c r="AV1280" i="1"/>
  <c r="AW1280" i="1"/>
  <c r="AT1281" i="1"/>
  <c r="AU1281" i="1"/>
  <c r="AV1281" i="1"/>
  <c r="AW1281" i="1"/>
  <c r="AT1282" i="1"/>
  <c r="AU1282" i="1"/>
  <c r="AV1282" i="1"/>
  <c r="AW1282" i="1"/>
  <c r="AT1283" i="1"/>
  <c r="AU1283" i="1"/>
  <c r="AV1283" i="1"/>
  <c r="AW1283" i="1"/>
  <c r="AT1284" i="1"/>
  <c r="AU1284" i="1"/>
  <c r="AV1284" i="1"/>
  <c r="AW1284" i="1"/>
  <c r="AT1285" i="1"/>
  <c r="AU1285" i="1"/>
  <c r="AV1285" i="1"/>
  <c r="AW1285" i="1"/>
  <c r="AT1286" i="1"/>
  <c r="AU1286" i="1"/>
  <c r="AV1286" i="1"/>
  <c r="AW1286" i="1"/>
  <c r="AT1287" i="1"/>
  <c r="AU1287" i="1"/>
  <c r="AV1287" i="1"/>
  <c r="AW1287" i="1"/>
  <c r="AT1288" i="1"/>
  <c r="AU1288" i="1"/>
  <c r="AV1288" i="1"/>
  <c r="AW1288" i="1"/>
  <c r="AT1289" i="1"/>
  <c r="AU1289" i="1"/>
  <c r="AV1289" i="1"/>
  <c r="AW1289" i="1"/>
  <c r="AT1290" i="1"/>
  <c r="AU1290" i="1"/>
  <c r="AV1290" i="1"/>
  <c r="AW1290" i="1"/>
  <c r="AT1291" i="1"/>
  <c r="AU1291" i="1"/>
  <c r="AV1291" i="1"/>
  <c r="AW1291" i="1"/>
  <c r="AT1292" i="1"/>
  <c r="AU1292" i="1"/>
  <c r="AV1292" i="1"/>
  <c r="AW1292" i="1"/>
  <c r="AT1293" i="1"/>
  <c r="AU1293" i="1"/>
  <c r="AV1293" i="1"/>
  <c r="AW1293" i="1"/>
  <c r="AT1294" i="1"/>
  <c r="AU1294" i="1"/>
  <c r="AV1294" i="1"/>
  <c r="AW1294" i="1"/>
  <c r="AT1295" i="1"/>
  <c r="AU1295" i="1"/>
  <c r="AV1295" i="1"/>
  <c r="AW1295" i="1"/>
  <c r="AT1296" i="1"/>
  <c r="AU1296" i="1"/>
  <c r="AV1296" i="1"/>
  <c r="AW1296" i="1"/>
  <c r="AT1297" i="1"/>
  <c r="AU1297" i="1"/>
  <c r="AV1297" i="1"/>
  <c r="AW1297" i="1"/>
  <c r="AT1298" i="1"/>
  <c r="AU1298" i="1"/>
  <c r="AV1298" i="1"/>
  <c r="AW1298" i="1"/>
  <c r="AT1299" i="1"/>
  <c r="AU1299" i="1"/>
  <c r="AV1299" i="1"/>
  <c r="AW1299" i="1"/>
  <c r="AT1300" i="1"/>
  <c r="AU1300" i="1"/>
  <c r="AV1300" i="1"/>
  <c r="AW1300" i="1"/>
  <c r="AT1301" i="1"/>
  <c r="AU1301" i="1"/>
  <c r="AV1301" i="1"/>
  <c r="AW1301" i="1"/>
  <c r="AT1302" i="1"/>
  <c r="AU1302" i="1"/>
  <c r="AV1302" i="1"/>
  <c r="AW1302" i="1"/>
  <c r="AT1303" i="1"/>
  <c r="AU1303" i="1"/>
  <c r="AV1303" i="1"/>
  <c r="AW1303" i="1"/>
  <c r="AT1304" i="1"/>
  <c r="AU1304" i="1"/>
  <c r="AV1304" i="1"/>
  <c r="AW1304" i="1"/>
  <c r="AT1305" i="1"/>
  <c r="AU1305" i="1"/>
  <c r="AV1305" i="1"/>
  <c r="AW1305" i="1"/>
  <c r="AT1306" i="1"/>
  <c r="AU1306" i="1"/>
  <c r="AV1306" i="1"/>
  <c r="AW1306" i="1"/>
  <c r="AT1307" i="1"/>
  <c r="AU1307" i="1"/>
  <c r="AV1307" i="1"/>
  <c r="AW1307" i="1"/>
  <c r="AT1308" i="1"/>
  <c r="AU1308" i="1"/>
  <c r="AV1308" i="1"/>
  <c r="AW1308" i="1"/>
  <c r="AT1309" i="1"/>
  <c r="AU1309" i="1"/>
  <c r="AV1309" i="1"/>
  <c r="AW1309" i="1"/>
  <c r="AT1310" i="1"/>
  <c r="AU1310" i="1"/>
  <c r="AV1310" i="1"/>
  <c r="AW1310" i="1"/>
  <c r="AT1311" i="1"/>
  <c r="AU1311" i="1"/>
  <c r="AV1311" i="1"/>
  <c r="AW1311" i="1"/>
  <c r="AT1312" i="1"/>
  <c r="AU1312" i="1"/>
  <c r="AV1312" i="1"/>
  <c r="AW1312" i="1"/>
  <c r="AT1313" i="1"/>
  <c r="AU1313" i="1"/>
  <c r="AV1313" i="1"/>
  <c r="AW1313" i="1"/>
  <c r="AT1314" i="1"/>
  <c r="AU1314" i="1"/>
  <c r="AV1314" i="1"/>
  <c r="AW1314" i="1"/>
  <c r="AT1315" i="1"/>
  <c r="AU1315" i="1"/>
  <c r="AV1315" i="1"/>
  <c r="AW1315" i="1"/>
  <c r="AT1316" i="1"/>
  <c r="AU1316" i="1"/>
  <c r="AV1316" i="1"/>
  <c r="AW1316" i="1"/>
  <c r="AT1317" i="1"/>
  <c r="AU1317" i="1"/>
  <c r="AV1317" i="1"/>
  <c r="AW1317" i="1"/>
  <c r="AT1318" i="1"/>
  <c r="AU1318" i="1"/>
  <c r="AV1318" i="1"/>
  <c r="AW1318" i="1"/>
  <c r="AT1319" i="1"/>
  <c r="AU1319" i="1"/>
  <c r="AV1319" i="1"/>
  <c r="AW1319" i="1"/>
  <c r="AT1320" i="1"/>
  <c r="AU1320" i="1"/>
  <c r="AV1320" i="1"/>
  <c r="AW1320" i="1"/>
  <c r="AT1321" i="1"/>
  <c r="AU1321" i="1"/>
  <c r="AV1321" i="1"/>
  <c r="AW1321" i="1"/>
  <c r="AT1322" i="1"/>
  <c r="AU1322" i="1"/>
  <c r="AV1322" i="1"/>
  <c r="AW1322" i="1"/>
  <c r="AT1323" i="1"/>
  <c r="AU1323" i="1"/>
  <c r="AV1323" i="1"/>
  <c r="AW1323" i="1"/>
  <c r="AT1324" i="1"/>
  <c r="AU1324" i="1"/>
  <c r="AV1324" i="1"/>
  <c r="AW1324" i="1"/>
  <c r="AT1325" i="1"/>
  <c r="AU1325" i="1"/>
  <c r="AV1325" i="1"/>
  <c r="AW1325" i="1"/>
  <c r="AT1326" i="1"/>
  <c r="AU1326" i="1"/>
  <c r="AV1326" i="1"/>
  <c r="AW1326" i="1"/>
  <c r="AT1327" i="1"/>
  <c r="AU1327" i="1"/>
  <c r="AV1327" i="1"/>
  <c r="AW1327" i="1"/>
  <c r="AT1328" i="1"/>
  <c r="AU1328" i="1"/>
  <c r="AV1328" i="1"/>
  <c r="AW1328" i="1"/>
  <c r="AT1329" i="1"/>
  <c r="AU1329" i="1"/>
  <c r="AV1329" i="1"/>
  <c r="AW1329" i="1"/>
  <c r="AT1330" i="1"/>
  <c r="AU1330" i="1"/>
  <c r="AV1330" i="1"/>
  <c r="AW1330" i="1"/>
  <c r="AT1331" i="1"/>
  <c r="AU1331" i="1"/>
  <c r="AV1331" i="1"/>
  <c r="AW1331" i="1"/>
  <c r="AT1332" i="1"/>
  <c r="AU1332" i="1"/>
  <c r="AV1332" i="1"/>
  <c r="AW1332" i="1"/>
  <c r="AT1333" i="1"/>
  <c r="AU1333" i="1"/>
  <c r="AV1333" i="1"/>
  <c r="AW1333" i="1"/>
  <c r="AT1334" i="1"/>
  <c r="AU1334" i="1"/>
  <c r="AV1334" i="1"/>
  <c r="AW1334" i="1"/>
  <c r="AT1335" i="1"/>
  <c r="AU1335" i="1"/>
  <c r="AV1335" i="1"/>
  <c r="AW1335" i="1"/>
  <c r="AT1336" i="1"/>
  <c r="AU1336" i="1"/>
  <c r="AV1336" i="1"/>
  <c r="AW1336" i="1"/>
  <c r="AT1337" i="1"/>
  <c r="AU1337" i="1"/>
  <c r="AV1337" i="1"/>
  <c r="AW1337" i="1"/>
  <c r="AT1338" i="1"/>
  <c r="AU1338" i="1"/>
  <c r="AV1338" i="1"/>
  <c r="AW1338" i="1"/>
  <c r="AT1339" i="1"/>
  <c r="AU1339" i="1"/>
  <c r="AV1339" i="1"/>
  <c r="AW1339" i="1"/>
  <c r="AT1340" i="1"/>
  <c r="AU1340" i="1"/>
  <c r="AV1340" i="1"/>
  <c r="AW1340" i="1"/>
  <c r="AT1341" i="1"/>
  <c r="AU1341" i="1"/>
  <c r="AV1341" i="1"/>
  <c r="AW1341" i="1"/>
  <c r="AT1342" i="1"/>
  <c r="AU1342" i="1"/>
  <c r="AV1342" i="1"/>
  <c r="AW1342" i="1"/>
  <c r="AT1343" i="1"/>
  <c r="AU1343" i="1"/>
  <c r="AV1343" i="1"/>
  <c r="AW1343" i="1"/>
  <c r="AT1344" i="1"/>
  <c r="AU1344" i="1"/>
  <c r="AV1344" i="1"/>
  <c r="AW1344" i="1"/>
  <c r="AT1345" i="1"/>
  <c r="AU1345" i="1"/>
  <c r="AV1345" i="1"/>
  <c r="AW1345" i="1"/>
  <c r="AT1346" i="1"/>
  <c r="AU1346" i="1"/>
  <c r="AV1346" i="1"/>
  <c r="AW1346" i="1"/>
  <c r="AT1347" i="1"/>
  <c r="AU1347" i="1"/>
  <c r="AV1347" i="1"/>
  <c r="AW1347" i="1"/>
  <c r="AT1348" i="1"/>
  <c r="AU1348" i="1"/>
  <c r="AV1348" i="1"/>
  <c r="AW1348" i="1"/>
  <c r="AT1349" i="1"/>
  <c r="AU1349" i="1"/>
  <c r="AV1349" i="1"/>
  <c r="AW1349" i="1"/>
  <c r="AT1350" i="1"/>
  <c r="AU1350" i="1"/>
  <c r="AV1350" i="1"/>
  <c r="AW1350" i="1"/>
  <c r="AT1351" i="1"/>
  <c r="AU1351" i="1"/>
  <c r="AV1351" i="1"/>
  <c r="AW1351" i="1"/>
  <c r="AT1352" i="1"/>
  <c r="AU1352" i="1"/>
  <c r="AV1352" i="1"/>
  <c r="AW1352" i="1"/>
  <c r="AT1353" i="1"/>
  <c r="AU1353" i="1"/>
  <c r="AV1353" i="1"/>
  <c r="AW1353" i="1"/>
  <c r="AT1354" i="1"/>
  <c r="AU1354" i="1"/>
  <c r="AV1354" i="1"/>
  <c r="AW1354" i="1"/>
  <c r="AT1355" i="1"/>
  <c r="AU1355" i="1"/>
  <c r="AV1355" i="1"/>
  <c r="AW1355" i="1"/>
  <c r="AT1356" i="1"/>
  <c r="AU1356" i="1"/>
  <c r="AV1356" i="1"/>
  <c r="AW1356" i="1"/>
  <c r="AT1357" i="1"/>
  <c r="AU1357" i="1"/>
  <c r="AV1357" i="1"/>
  <c r="AW1357" i="1"/>
  <c r="AT1358" i="1"/>
  <c r="AU1358" i="1"/>
  <c r="AV1358" i="1"/>
  <c r="AW1358" i="1"/>
  <c r="AT1359" i="1"/>
  <c r="AU1359" i="1"/>
  <c r="AV1359" i="1"/>
  <c r="AW1359" i="1"/>
  <c r="AT1361" i="1"/>
  <c r="AU1361" i="1"/>
  <c r="AV1361" i="1"/>
  <c r="AW1361" i="1"/>
  <c r="AT1362" i="1"/>
  <c r="AU1362" i="1"/>
  <c r="AV1362" i="1"/>
  <c r="AW1362" i="1"/>
  <c r="AT1363" i="1"/>
  <c r="AU1363" i="1"/>
  <c r="AV1363" i="1"/>
  <c r="AW1363" i="1"/>
  <c r="AT1364" i="1"/>
  <c r="AU1364" i="1"/>
  <c r="AV1364" i="1"/>
  <c r="AW1364" i="1"/>
  <c r="AT1365" i="1"/>
  <c r="AU1365" i="1"/>
  <c r="AV1365" i="1"/>
  <c r="AW1365" i="1"/>
  <c r="AT1366" i="1"/>
  <c r="AU1366" i="1"/>
  <c r="AV1366" i="1"/>
  <c r="AW1366" i="1"/>
  <c r="AT1367" i="1"/>
  <c r="AU1367" i="1"/>
  <c r="AV1367" i="1"/>
  <c r="AW1367" i="1"/>
  <c r="AT1368" i="1"/>
  <c r="AU1368" i="1"/>
  <c r="AV1368" i="1"/>
  <c r="AW1368" i="1"/>
  <c r="AT1369" i="1"/>
  <c r="AU1369" i="1"/>
  <c r="AV1369" i="1"/>
  <c r="AW1369" i="1"/>
  <c r="AT1370" i="1"/>
  <c r="AU1370" i="1"/>
  <c r="AV1370" i="1"/>
  <c r="AW1370" i="1"/>
  <c r="AT1371" i="1"/>
  <c r="AU1371" i="1"/>
  <c r="AV1371" i="1"/>
  <c r="AW1371" i="1"/>
  <c r="AT1372" i="1"/>
  <c r="AU1372" i="1"/>
  <c r="AV1372" i="1"/>
  <c r="AW1372" i="1"/>
  <c r="AT1373" i="1"/>
  <c r="AU1373" i="1"/>
  <c r="AV1373" i="1"/>
  <c r="AW1373" i="1"/>
  <c r="AT1374" i="1"/>
  <c r="AU1374" i="1"/>
  <c r="AV1374" i="1"/>
  <c r="AW1374" i="1"/>
  <c r="AT1375" i="1"/>
  <c r="AU1375" i="1"/>
  <c r="AV1375" i="1"/>
  <c r="AW1375" i="1"/>
  <c r="AT1376" i="1"/>
  <c r="AU1376" i="1"/>
  <c r="AV1376" i="1"/>
  <c r="AW1376" i="1"/>
  <c r="AT1377" i="1"/>
  <c r="AU1377" i="1"/>
  <c r="AV1377" i="1"/>
  <c r="AW1377" i="1"/>
  <c r="AT1378" i="1"/>
  <c r="AU1378" i="1"/>
  <c r="AV1378" i="1"/>
  <c r="AW1378" i="1"/>
  <c r="AT1379" i="1"/>
  <c r="AU1379" i="1"/>
  <c r="AV1379" i="1"/>
  <c r="AW1379" i="1"/>
  <c r="AT1380" i="1"/>
  <c r="AU1380" i="1"/>
  <c r="AV1380" i="1"/>
  <c r="AW1380" i="1"/>
  <c r="AT1381" i="1"/>
  <c r="AU1381" i="1"/>
  <c r="AV1381" i="1"/>
  <c r="AW1381" i="1"/>
  <c r="AT1382" i="1"/>
  <c r="AU1382" i="1"/>
  <c r="AV1382" i="1"/>
  <c r="AW1382" i="1"/>
  <c r="AT1383" i="1"/>
  <c r="AU1383" i="1"/>
  <c r="AV1383" i="1"/>
  <c r="AW1383" i="1"/>
  <c r="AT1384" i="1"/>
  <c r="AU1384" i="1"/>
  <c r="AV1384" i="1"/>
  <c r="AW1384" i="1"/>
  <c r="AT1385" i="1"/>
  <c r="AU1385" i="1"/>
  <c r="AV1385" i="1"/>
  <c r="AW1385" i="1"/>
  <c r="AT1386" i="1"/>
  <c r="AU1386" i="1"/>
  <c r="AV1386" i="1"/>
  <c r="AW1386" i="1"/>
  <c r="AT1387" i="1"/>
  <c r="AU1387" i="1"/>
  <c r="AV1387" i="1"/>
  <c r="AW1387" i="1"/>
  <c r="AT1388" i="1"/>
  <c r="AU1388" i="1"/>
  <c r="AV1388" i="1"/>
  <c r="AW1388" i="1"/>
  <c r="AT1389" i="1"/>
  <c r="AU1389" i="1"/>
  <c r="AV1389" i="1"/>
  <c r="AW1389" i="1"/>
  <c r="AT1390" i="1"/>
  <c r="AU1390" i="1"/>
  <c r="AV1390" i="1"/>
  <c r="AW1390" i="1"/>
  <c r="AT1391" i="1"/>
  <c r="AU1391" i="1"/>
  <c r="AV1391" i="1"/>
  <c r="AW1391" i="1"/>
  <c r="AT1392" i="1"/>
  <c r="AU1392" i="1"/>
  <c r="AV1392" i="1"/>
  <c r="AW1392" i="1"/>
  <c r="AT1393" i="1"/>
  <c r="AU1393" i="1"/>
  <c r="AV1393" i="1"/>
  <c r="AW1393" i="1"/>
  <c r="AT1394" i="1"/>
  <c r="AU1394" i="1"/>
  <c r="AV1394" i="1"/>
  <c r="AW1394" i="1"/>
  <c r="AT1395" i="1"/>
  <c r="AU1395" i="1"/>
  <c r="AV1395" i="1"/>
  <c r="AW1395" i="1"/>
  <c r="AT1396" i="1"/>
  <c r="AU1396" i="1"/>
  <c r="AV1396" i="1"/>
  <c r="AW1396" i="1"/>
  <c r="AT1397" i="1"/>
  <c r="AU1397" i="1"/>
  <c r="AV1397" i="1"/>
  <c r="AW1397" i="1"/>
  <c r="AT1398" i="1"/>
  <c r="AU1398" i="1"/>
  <c r="AV1398" i="1"/>
  <c r="AW1398" i="1"/>
  <c r="AT1399" i="1"/>
  <c r="AU1399" i="1"/>
  <c r="AV1399" i="1"/>
  <c r="AW1399" i="1"/>
  <c r="AT1400" i="1"/>
  <c r="AU1400" i="1"/>
  <c r="AV1400" i="1"/>
  <c r="AW1400" i="1"/>
  <c r="AT1401" i="1"/>
  <c r="AU1401" i="1"/>
  <c r="AV1401" i="1"/>
  <c r="AW1401" i="1"/>
  <c r="AT1402" i="1"/>
  <c r="AU1402" i="1"/>
  <c r="AV1402" i="1"/>
  <c r="AW1402" i="1"/>
  <c r="AT1403" i="1"/>
  <c r="AU1403" i="1"/>
  <c r="AV1403" i="1"/>
  <c r="AW1403" i="1"/>
  <c r="AT1404" i="1"/>
  <c r="AU1404" i="1"/>
  <c r="AV1404" i="1"/>
  <c r="AW1404" i="1"/>
  <c r="AT1405" i="1"/>
  <c r="AU1405" i="1"/>
  <c r="AV1405" i="1"/>
  <c r="AW1405" i="1"/>
  <c r="AT1406" i="1"/>
  <c r="AU1406" i="1"/>
  <c r="AV1406" i="1"/>
  <c r="AW1406" i="1"/>
  <c r="AT1407" i="1"/>
  <c r="AU1407" i="1"/>
  <c r="AV1407" i="1"/>
  <c r="AW1407" i="1"/>
  <c r="AT1408" i="1"/>
  <c r="AU1408" i="1"/>
  <c r="AV1408" i="1"/>
  <c r="AW1408" i="1"/>
  <c r="AT1409" i="1"/>
  <c r="AU1409" i="1"/>
  <c r="AV1409" i="1"/>
  <c r="AW1409" i="1"/>
  <c r="AT1410" i="1"/>
  <c r="AU1410" i="1"/>
  <c r="AV1410" i="1"/>
  <c r="AW1410" i="1"/>
  <c r="AT1411" i="1"/>
  <c r="AU1411" i="1"/>
  <c r="AV1411" i="1"/>
  <c r="AW1411" i="1"/>
  <c r="AT1412" i="1"/>
  <c r="AU1412" i="1"/>
  <c r="AV1412" i="1"/>
  <c r="AW1412" i="1"/>
  <c r="AT1413" i="1"/>
  <c r="AU1413" i="1"/>
  <c r="AV1413" i="1"/>
  <c r="AW1413" i="1"/>
  <c r="AT1414" i="1"/>
  <c r="AU1414" i="1"/>
  <c r="AV1414" i="1"/>
  <c r="AW1414" i="1"/>
  <c r="AT1415" i="1"/>
  <c r="AU1415" i="1"/>
  <c r="AV1415" i="1"/>
  <c r="AW1415" i="1"/>
  <c r="AT1416" i="1"/>
  <c r="AU1416" i="1"/>
  <c r="AV1416" i="1"/>
  <c r="AW1416" i="1"/>
  <c r="AT1417" i="1"/>
  <c r="AU1417" i="1"/>
  <c r="AV1417" i="1"/>
  <c r="AW1417" i="1"/>
  <c r="AT1418" i="1"/>
  <c r="AU1418" i="1"/>
  <c r="AV1418" i="1"/>
  <c r="AW1418" i="1"/>
  <c r="AT1419" i="1"/>
  <c r="AU1419" i="1"/>
  <c r="AV1419" i="1"/>
  <c r="AW1419" i="1"/>
  <c r="AT1420" i="1"/>
  <c r="AU1420" i="1"/>
  <c r="AV1420" i="1"/>
  <c r="AW1420" i="1"/>
  <c r="AT1421" i="1"/>
  <c r="AU1421" i="1"/>
  <c r="AV1421" i="1"/>
  <c r="AW1421" i="1"/>
  <c r="AT1422" i="1"/>
  <c r="AU1422" i="1"/>
  <c r="AV1422" i="1"/>
  <c r="AW1422" i="1"/>
  <c r="AT1423" i="1"/>
  <c r="AU1423" i="1"/>
  <c r="AV1423" i="1"/>
  <c r="AW1423" i="1"/>
  <c r="AT1424" i="1"/>
  <c r="AU1424" i="1"/>
  <c r="AV1424" i="1"/>
  <c r="AW1424" i="1"/>
  <c r="AT1425" i="1"/>
  <c r="AU1425" i="1"/>
  <c r="AV1425" i="1"/>
  <c r="AW1425" i="1"/>
  <c r="AT1426" i="1"/>
  <c r="AU1426" i="1"/>
  <c r="AV1426" i="1"/>
  <c r="AW1426" i="1"/>
  <c r="AT1427" i="1"/>
  <c r="AU1427" i="1"/>
  <c r="AV1427" i="1"/>
  <c r="AW1427" i="1"/>
  <c r="AT1428" i="1"/>
  <c r="AU1428" i="1"/>
  <c r="AV1428" i="1"/>
  <c r="AW1428" i="1"/>
  <c r="AT1429" i="1"/>
  <c r="AU1429" i="1"/>
  <c r="AV1429" i="1"/>
  <c r="AW1429" i="1"/>
  <c r="AT1430" i="1"/>
  <c r="AU1430" i="1"/>
  <c r="AV1430" i="1"/>
  <c r="AW1430" i="1"/>
  <c r="AT1431" i="1"/>
  <c r="AU1431" i="1"/>
  <c r="AV1431" i="1"/>
  <c r="AW1431" i="1"/>
  <c r="AT1432" i="1"/>
  <c r="AU1432" i="1"/>
  <c r="AV1432" i="1"/>
  <c r="AW1432" i="1"/>
  <c r="AT1433" i="1"/>
  <c r="AU1433" i="1"/>
  <c r="AV1433" i="1"/>
  <c r="AW1433" i="1"/>
  <c r="AT1434" i="1"/>
  <c r="AU1434" i="1"/>
  <c r="AV1434" i="1"/>
  <c r="AW1434" i="1"/>
  <c r="AT1435" i="1"/>
  <c r="AU1435" i="1"/>
  <c r="AV1435" i="1"/>
  <c r="AW1435" i="1"/>
  <c r="AT1436" i="1"/>
  <c r="AU1436" i="1"/>
  <c r="AV1436" i="1"/>
  <c r="AW1436" i="1"/>
  <c r="AT1437" i="1"/>
  <c r="AU1437" i="1"/>
  <c r="AV1437" i="1"/>
  <c r="AW1437" i="1"/>
  <c r="AT1438" i="1"/>
  <c r="AU1438" i="1"/>
  <c r="AV1438" i="1"/>
  <c r="AW1438" i="1"/>
  <c r="AT1439" i="1"/>
  <c r="AU1439" i="1"/>
  <c r="AV1439" i="1"/>
  <c r="AW1439" i="1"/>
  <c r="AT1440" i="1"/>
  <c r="AU1440" i="1"/>
  <c r="AV1440" i="1"/>
  <c r="AW1440" i="1"/>
  <c r="AT1441" i="1"/>
  <c r="AU1441" i="1"/>
  <c r="AV1441" i="1"/>
  <c r="AW1441" i="1"/>
  <c r="AT1442" i="1"/>
  <c r="AU1442" i="1"/>
  <c r="AV1442" i="1"/>
  <c r="AW1442" i="1"/>
  <c r="AT1443" i="1"/>
  <c r="AU1443" i="1"/>
  <c r="AV1443" i="1"/>
  <c r="AW1443" i="1"/>
  <c r="AT1444" i="1"/>
  <c r="AU1444" i="1"/>
  <c r="AV1444" i="1"/>
  <c r="AW1444" i="1"/>
  <c r="AT1445" i="1"/>
  <c r="AU1445" i="1"/>
  <c r="AV1445" i="1"/>
  <c r="AW1445" i="1"/>
  <c r="AT1446" i="1"/>
  <c r="AU1446" i="1"/>
  <c r="AV1446" i="1"/>
  <c r="AW1446" i="1"/>
  <c r="AT1447" i="1"/>
  <c r="AU1447" i="1"/>
  <c r="AV1447" i="1"/>
  <c r="AW1447" i="1"/>
  <c r="AT1448" i="1"/>
  <c r="AU1448" i="1"/>
  <c r="AV1448" i="1"/>
  <c r="AW1448" i="1"/>
  <c r="AT1449" i="1"/>
  <c r="AU1449" i="1"/>
  <c r="AV1449" i="1"/>
  <c r="AW1449" i="1"/>
  <c r="AT1450" i="1"/>
  <c r="AU1450" i="1"/>
  <c r="AV1450" i="1"/>
  <c r="AW1450" i="1"/>
  <c r="AT1451" i="1"/>
  <c r="AU1451" i="1"/>
  <c r="AV1451" i="1"/>
  <c r="AW1451" i="1"/>
  <c r="AT1452" i="1"/>
  <c r="AU1452" i="1"/>
  <c r="AV1452" i="1"/>
  <c r="AW1452" i="1"/>
  <c r="AT1453" i="1"/>
  <c r="AU1453" i="1"/>
  <c r="AV1453" i="1"/>
  <c r="AW1453" i="1"/>
  <c r="AT1454" i="1"/>
  <c r="AU1454" i="1"/>
  <c r="AV1454" i="1"/>
  <c r="AW1454" i="1"/>
  <c r="AT1455" i="1"/>
  <c r="AU1455" i="1"/>
  <c r="AV1455" i="1"/>
  <c r="AW1455" i="1"/>
  <c r="AT1456" i="1"/>
  <c r="AU1456" i="1"/>
  <c r="AV1456" i="1"/>
  <c r="AW1456" i="1"/>
  <c r="AT1457" i="1"/>
  <c r="AU1457" i="1"/>
  <c r="AV1457" i="1"/>
  <c r="AW1457" i="1"/>
  <c r="AT1458" i="1"/>
  <c r="AU1458" i="1"/>
  <c r="AV1458" i="1"/>
  <c r="AW1458" i="1"/>
  <c r="AT1459" i="1"/>
  <c r="AU1459" i="1"/>
  <c r="AV1459" i="1"/>
  <c r="AW1459" i="1"/>
  <c r="AT1460" i="1"/>
  <c r="AU1460" i="1"/>
  <c r="AV1460" i="1"/>
  <c r="AW1460" i="1"/>
  <c r="AT1461" i="1"/>
  <c r="AU1461" i="1"/>
  <c r="AV1461" i="1"/>
  <c r="AW1461" i="1"/>
  <c r="AT1462" i="1"/>
  <c r="AU1462" i="1"/>
  <c r="AV1462" i="1"/>
  <c r="AW1462" i="1"/>
  <c r="AT1463" i="1"/>
  <c r="AU1463" i="1"/>
  <c r="AV1463" i="1"/>
  <c r="AW1463" i="1"/>
  <c r="AT1464" i="1"/>
  <c r="AU1464" i="1"/>
  <c r="AV1464" i="1"/>
  <c r="AW1464" i="1"/>
  <c r="AT1465" i="1"/>
  <c r="AU1465" i="1"/>
  <c r="AV1465" i="1"/>
  <c r="AW1465" i="1"/>
  <c r="AT1466" i="1"/>
  <c r="AU1466" i="1"/>
  <c r="AV1466" i="1"/>
  <c r="AW1466" i="1"/>
  <c r="AT1467" i="1"/>
  <c r="AU1467" i="1"/>
  <c r="AV1467" i="1"/>
  <c r="AW1467" i="1"/>
  <c r="AT1468" i="1"/>
  <c r="AU1468" i="1"/>
  <c r="AV1468" i="1"/>
  <c r="AW1468" i="1"/>
  <c r="AT1469" i="1"/>
  <c r="AU1469" i="1"/>
  <c r="AV1469" i="1"/>
  <c r="AW1469" i="1"/>
  <c r="AT1470" i="1"/>
  <c r="AU1470" i="1"/>
  <c r="AV1470" i="1"/>
  <c r="AW1470" i="1"/>
  <c r="AT1471" i="1"/>
  <c r="AU1471" i="1"/>
  <c r="AV1471" i="1"/>
  <c r="AW1471" i="1"/>
  <c r="AT1472" i="1"/>
  <c r="AU1472" i="1"/>
  <c r="AV1472" i="1"/>
  <c r="AW1472" i="1"/>
  <c r="AT1473" i="1"/>
  <c r="AU1473" i="1"/>
  <c r="AV1473" i="1"/>
  <c r="AW1473" i="1"/>
  <c r="AT1474" i="1"/>
  <c r="AU1474" i="1"/>
  <c r="AV1474" i="1"/>
  <c r="AW1474" i="1"/>
  <c r="AT1475" i="1"/>
  <c r="AU1475" i="1"/>
  <c r="AV1475" i="1"/>
  <c r="AW1475" i="1"/>
  <c r="AT1476" i="1"/>
  <c r="AU1476" i="1"/>
  <c r="AV1476" i="1"/>
  <c r="AW1476" i="1"/>
  <c r="AT1477" i="1"/>
  <c r="AU1477" i="1"/>
  <c r="AV1477" i="1"/>
  <c r="AW1477" i="1"/>
  <c r="AT1478" i="1"/>
  <c r="AU1478" i="1"/>
  <c r="AV1478" i="1"/>
  <c r="AW1478" i="1"/>
  <c r="AT1479" i="1"/>
  <c r="AU1479" i="1"/>
  <c r="AV1479" i="1"/>
  <c r="AW1479" i="1"/>
  <c r="AT1480" i="1"/>
  <c r="AU1480" i="1"/>
  <c r="AV1480" i="1"/>
  <c r="AW1480" i="1"/>
  <c r="AT1481" i="1"/>
  <c r="AU1481" i="1"/>
  <c r="AV1481" i="1"/>
  <c r="AW1481" i="1"/>
  <c r="AT1482" i="1"/>
  <c r="AU1482" i="1"/>
  <c r="AV1482" i="1"/>
  <c r="AW1482" i="1"/>
  <c r="AT1486" i="1"/>
  <c r="AU1486" i="1"/>
  <c r="AV1486" i="1"/>
  <c r="AW1486" i="1"/>
  <c r="AT1487" i="1"/>
  <c r="AU1487" i="1"/>
  <c r="AV1487" i="1"/>
  <c r="AW1487" i="1"/>
  <c r="AT1488" i="1"/>
  <c r="AU1488" i="1"/>
  <c r="AV1488" i="1"/>
  <c r="AW1488" i="1"/>
  <c r="AT1489" i="1"/>
  <c r="AU1489" i="1"/>
  <c r="AV1489" i="1"/>
  <c r="AW1489" i="1"/>
  <c r="AT1490" i="1"/>
  <c r="AU1490" i="1"/>
  <c r="AV1490" i="1"/>
  <c r="AW1490" i="1"/>
  <c r="AT1491" i="1"/>
  <c r="AU1491" i="1"/>
  <c r="AV1491" i="1"/>
  <c r="AW1491" i="1"/>
  <c r="AT1492" i="1"/>
  <c r="AU1492" i="1"/>
  <c r="AV1492" i="1"/>
  <c r="AW1492" i="1"/>
  <c r="AT1493" i="1"/>
  <c r="AU1493" i="1"/>
  <c r="AV1493" i="1"/>
  <c r="AW1493" i="1"/>
  <c r="AT1494" i="1"/>
  <c r="AU1494" i="1"/>
  <c r="AV1494" i="1"/>
  <c r="AW1494" i="1"/>
  <c r="AT1496" i="1"/>
  <c r="AU1496" i="1"/>
  <c r="AV1496" i="1"/>
  <c r="AW1496" i="1"/>
  <c r="AT1497" i="1"/>
  <c r="AU1497" i="1"/>
  <c r="AV1497" i="1"/>
  <c r="AW1497" i="1"/>
  <c r="AT1498" i="1"/>
  <c r="AU1498" i="1"/>
  <c r="AV1498" i="1"/>
  <c r="AW1498" i="1"/>
  <c r="AT1499" i="1"/>
  <c r="AU1499" i="1"/>
  <c r="AV1499" i="1"/>
  <c r="AW1499" i="1"/>
  <c r="AT1500" i="1"/>
  <c r="AU1500" i="1"/>
  <c r="AV1500" i="1"/>
  <c r="AW1500" i="1"/>
  <c r="AT1501" i="1"/>
  <c r="AU1501" i="1"/>
  <c r="AV1501" i="1"/>
  <c r="AW1501" i="1"/>
  <c r="AT1502" i="1"/>
  <c r="AU1502" i="1"/>
  <c r="AV1502" i="1"/>
  <c r="AW1502" i="1"/>
  <c r="AT1503" i="1"/>
  <c r="AU1503" i="1"/>
  <c r="AV1503" i="1"/>
  <c r="AW1503" i="1"/>
  <c r="AT1507" i="1"/>
  <c r="AU1507" i="1"/>
  <c r="AV1507" i="1"/>
  <c r="AW1507" i="1"/>
  <c r="AT1508" i="1"/>
  <c r="AU1508" i="1"/>
  <c r="AV1508" i="1"/>
  <c r="AW1508" i="1"/>
  <c r="AT1509" i="1"/>
  <c r="AU1509" i="1"/>
  <c r="AV1509" i="1"/>
  <c r="AW1509" i="1"/>
  <c r="AT1510" i="1"/>
  <c r="AU1510" i="1"/>
  <c r="AV1510" i="1"/>
  <c r="AW1510" i="1"/>
  <c r="AT1511" i="1"/>
  <c r="AU1511" i="1"/>
  <c r="AV1511" i="1"/>
  <c r="AW1511" i="1"/>
  <c r="AT1512" i="1"/>
  <c r="AU1512" i="1"/>
  <c r="AV1512" i="1"/>
  <c r="AW1512" i="1"/>
  <c r="AT1513" i="1"/>
  <c r="AU1513" i="1"/>
  <c r="AV1513" i="1"/>
  <c r="AW1513" i="1"/>
  <c r="AT1514" i="1"/>
  <c r="AU1514" i="1"/>
  <c r="AV1514" i="1"/>
  <c r="AW1514" i="1"/>
  <c r="AT1515" i="1"/>
  <c r="AU1515" i="1"/>
  <c r="AV1515" i="1"/>
  <c r="AW1515" i="1"/>
  <c r="AT1516" i="1"/>
  <c r="AU1516" i="1"/>
  <c r="AV1516" i="1"/>
  <c r="AW1516" i="1"/>
  <c r="AT1517" i="1"/>
  <c r="AU1517" i="1"/>
  <c r="AV1517" i="1"/>
  <c r="AW1517" i="1"/>
  <c r="AT1518" i="1"/>
  <c r="AU1518" i="1"/>
  <c r="AV1518" i="1"/>
  <c r="AW1518" i="1"/>
  <c r="AT1519" i="1"/>
  <c r="AU1519" i="1"/>
  <c r="AV1519" i="1"/>
  <c r="AW1519" i="1"/>
  <c r="AT1520" i="1"/>
  <c r="AU1520" i="1"/>
  <c r="AV1520" i="1"/>
  <c r="AW1520" i="1"/>
  <c r="AT1521" i="1"/>
  <c r="AU1521" i="1"/>
  <c r="AV1521" i="1"/>
  <c r="AW1521" i="1"/>
  <c r="AT1522" i="1"/>
  <c r="AU1522" i="1"/>
  <c r="AV1522" i="1"/>
  <c r="AW1522" i="1"/>
  <c r="AT1523" i="1"/>
  <c r="AU1523" i="1"/>
  <c r="AV1523" i="1"/>
  <c r="AW1523" i="1"/>
  <c r="AT1524" i="1"/>
  <c r="AU1524" i="1"/>
  <c r="AV1524" i="1"/>
  <c r="AW1524" i="1"/>
  <c r="AT1525" i="1"/>
  <c r="AU1525" i="1"/>
  <c r="AV1525" i="1"/>
  <c r="AW1525" i="1"/>
  <c r="AT1526" i="1"/>
  <c r="AU1526" i="1"/>
  <c r="AV1526" i="1"/>
  <c r="AW1526" i="1"/>
  <c r="AT1527" i="1"/>
  <c r="AU1527" i="1"/>
  <c r="AV1527" i="1"/>
  <c r="AW1527" i="1"/>
  <c r="AT1528" i="1"/>
  <c r="AU1528" i="1"/>
  <c r="AV1528" i="1"/>
  <c r="AW1528" i="1"/>
  <c r="AT1529" i="1"/>
  <c r="AU1529" i="1"/>
  <c r="AV1529" i="1"/>
  <c r="AW1529" i="1"/>
  <c r="AT1530" i="1"/>
  <c r="AU1530" i="1"/>
  <c r="AV1530" i="1"/>
  <c r="AW1530" i="1"/>
  <c r="AT1531" i="1"/>
  <c r="AU1531" i="1"/>
  <c r="AV1531" i="1"/>
  <c r="AW1531" i="1"/>
  <c r="AT1532" i="1"/>
  <c r="AU1532" i="1"/>
  <c r="AV1532" i="1"/>
  <c r="AW1532" i="1"/>
  <c r="AT1533" i="1"/>
  <c r="AU1533" i="1"/>
  <c r="AV1533" i="1"/>
  <c r="AW1533" i="1"/>
  <c r="AT1534" i="1"/>
  <c r="AU1534" i="1"/>
  <c r="AV1534" i="1"/>
  <c r="AW1534" i="1"/>
  <c r="AT1535" i="1"/>
  <c r="AU1535" i="1"/>
  <c r="AV1535" i="1"/>
  <c r="AW1535" i="1"/>
  <c r="AT1536" i="1"/>
  <c r="AU1536" i="1"/>
  <c r="AV1536" i="1"/>
  <c r="AW1536" i="1"/>
  <c r="AT1537" i="1"/>
  <c r="AU1537" i="1"/>
  <c r="AV1537" i="1"/>
  <c r="AW1537" i="1"/>
  <c r="AT1538" i="1"/>
  <c r="AU1538" i="1"/>
  <c r="AV1538" i="1"/>
  <c r="AW1538" i="1"/>
  <c r="AT1539" i="1"/>
  <c r="AU1539" i="1"/>
  <c r="AV1539" i="1"/>
  <c r="AW1539" i="1"/>
  <c r="AT1540" i="1"/>
  <c r="AU1540" i="1"/>
  <c r="AV1540" i="1"/>
  <c r="AW1540" i="1"/>
  <c r="AT1541" i="1"/>
  <c r="AU1541" i="1"/>
  <c r="AV1541" i="1"/>
  <c r="AW1541" i="1"/>
  <c r="AT1542" i="1"/>
  <c r="AU1542" i="1"/>
  <c r="AV1542" i="1"/>
  <c r="AW1542" i="1"/>
  <c r="AT1543" i="1"/>
  <c r="AU1543" i="1"/>
  <c r="AV1543" i="1"/>
  <c r="AW1543" i="1"/>
  <c r="AT1544" i="1"/>
  <c r="AU1544" i="1"/>
  <c r="AV1544" i="1"/>
  <c r="AW1544" i="1"/>
  <c r="AT1545" i="1"/>
  <c r="AU1545" i="1"/>
  <c r="AV1545" i="1"/>
  <c r="AW1545" i="1"/>
  <c r="AT1546" i="1"/>
  <c r="AU1546" i="1"/>
  <c r="AV1546" i="1"/>
  <c r="AW1546" i="1"/>
  <c r="AT1547" i="1"/>
  <c r="AU1547" i="1"/>
  <c r="AV1547" i="1"/>
  <c r="AW1547" i="1"/>
  <c r="AT1548" i="1"/>
  <c r="AU1548" i="1"/>
  <c r="AV1548" i="1"/>
  <c r="AW1548" i="1"/>
  <c r="AT1549" i="1"/>
  <c r="AU1549" i="1"/>
  <c r="AV1549" i="1"/>
  <c r="AW1549" i="1"/>
  <c r="AT1550" i="1"/>
  <c r="AU1550" i="1"/>
  <c r="AV1550" i="1"/>
  <c r="AW1550" i="1"/>
  <c r="AT1551" i="1"/>
  <c r="AU1551" i="1"/>
  <c r="AV1551" i="1"/>
  <c r="AW1551" i="1"/>
  <c r="AT1552" i="1"/>
  <c r="AU1552" i="1"/>
  <c r="AV1552" i="1"/>
  <c r="AW1552" i="1"/>
  <c r="AT1553" i="1"/>
  <c r="AU1553" i="1"/>
  <c r="AV1553" i="1"/>
  <c r="AW1553" i="1"/>
  <c r="AT1554" i="1"/>
  <c r="AU1554" i="1"/>
  <c r="AV1554" i="1"/>
  <c r="AW1554" i="1"/>
  <c r="AT1555" i="1"/>
  <c r="AU1555" i="1"/>
  <c r="AV1555" i="1"/>
  <c r="AW1555" i="1"/>
  <c r="AT1556" i="1"/>
  <c r="AU1556" i="1"/>
  <c r="AV1556" i="1"/>
  <c r="AW1556" i="1"/>
  <c r="AT1557" i="1"/>
  <c r="AU1557" i="1"/>
  <c r="AV1557" i="1"/>
  <c r="AW1557" i="1"/>
  <c r="AT1558" i="1"/>
  <c r="AU1558" i="1"/>
  <c r="AV1558" i="1"/>
  <c r="AW1558" i="1"/>
  <c r="AT1561" i="1"/>
  <c r="AU1561" i="1"/>
  <c r="AV1561" i="1"/>
  <c r="AW1561" i="1"/>
  <c r="AT1562" i="1"/>
  <c r="AU1562" i="1"/>
  <c r="AV1562" i="1"/>
  <c r="AW1562" i="1"/>
  <c r="AT1563" i="1"/>
  <c r="AU1563" i="1"/>
  <c r="AV1563" i="1"/>
  <c r="AW1563" i="1"/>
  <c r="AT1564" i="1"/>
  <c r="AU1564" i="1"/>
  <c r="AV1564" i="1"/>
  <c r="AW1564" i="1"/>
  <c r="AT1565" i="1"/>
  <c r="AU1565" i="1"/>
  <c r="AV1565" i="1"/>
  <c r="AW1565" i="1"/>
  <c r="AT1566" i="1"/>
  <c r="AU1566" i="1"/>
  <c r="AV1566" i="1"/>
  <c r="AW1566" i="1"/>
  <c r="AT1567" i="1"/>
  <c r="AU1567" i="1"/>
  <c r="AV1567" i="1"/>
  <c r="AW1567" i="1"/>
  <c r="AT1569" i="1"/>
  <c r="AU1569" i="1"/>
  <c r="AV1569" i="1"/>
  <c r="AW1569" i="1"/>
  <c r="AT1570" i="1"/>
  <c r="AU1570" i="1"/>
  <c r="AV1570" i="1"/>
  <c r="AW1570" i="1"/>
  <c r="AT1572" i="1"/>
  <c r="AU1572" i="1"/>
  <c r="AV1572" i="1"/>
  <c r="AW1572" i="1"/>
  <c r="AT1573" i="1"/>
  <c r="AU1573" i="1"/>
  <c r="AV1573" i="1"/>
  <c r="AW1573" i="1"/>
  <c r="AT1575" i="1"/>
  <c r="AU1575" i="1"/>
  <c r="AV1575" i="1"/>
  <c r="AW1575" i="1"/>
  <c r="AT1576" i="1"/>
  <c r="AU1576" i="1"/>
  <c r="AV1576" i="1"/>
  <c r="AW1576" i="1"/>
  <c r="AT1577" i="1"/>
  <c r="AU1577" i="1"/>
  <c r="AV1577" i="1"/>
  <c r="AW1577" i="1"/>
  <c r="AT1578" i="1"/>
  <c r="AU1578" i="1"/>
  <c r="AV1578" i="1"/>
  <c r="AW1578" i="1"/>
  <c r="AT1579" i="1"/>
  <c r="AU1579" i="1"/>
  <c r="AV1579" i="1"/>
  <c r="AW1579" i="1"/>
  <c r="AT1580" i="1"/>
  <c r="AU1580" i="1"/>
  <c r="AV1580" i="1"/>
  <c r="AW1580" i="1"/>
  <c r="AT1583" i="1"/>
  <c r="AU1583" i="1"/>
  <c r="AV1583" i="1"/>
  <c r="AW1583" i="1"/>
  <c r="AT1584" i="1"/>
  <c r="AU1584" i="1"/>
  <c r="AV1584" i="1"/>
  <c r="AW1584" i="1"/>
  <c r="AT1585" i="1"/>
  <c r="AU1585" i="1"/>
  <c r="AV1585" i="1"/>
  <c r="AW1585" i="1"/>
  <c r="AT1586" i="1"/>
  <c r="AU1586" i="1"/>
  <c r="AV1586" i="1"/>
  <c r="AW1586" i="1"/>
  <c r="AT1587" i="1"/>
  <c r="AU1587" i="1"/>
  <c r="AV1587" i="1"/>
  <c r="AW1587" i="1"/>
  <c r="AT1588" i="1"/>
  <c r="AU1588" i="1"/>
  <c r="AV1588" i="1"/>
  <c r="AW1588" i="1"/>
  <c r="AT1589" i="1"/>
  <c r="AU1589" i="1"/>
  <c r="AV1589" i="1"/>
  <c r="AW1589" i="1"/>
  <c r="AT1591" i="1"/>
  <c r="AU1591" i="1"/>
  <c r="AV1591" i="1"/>
  <c r="AW1591" i="1"/>
  <c r="AT1592" i="1"/>
  <c r="AU1592" i="1"/>
  <c r="AV1592" i="1"/>
  <c r="AW1592" i="1"/>
  <c r="AT1594" i="1"/>
  <c r="AU1594" i="1"/>
  <c r="AV1594" i="1"/>
  <c r="AW1594" i="1"/>
  <c r="AT1596" i="1"/>
  <c r="AU1596" i="1"/>
  <c r="AV1596" i="1"/>
  <c r="AW1596" i="1"/>
  <c r="AT1598" i="1"/>
  <c r="AU1598" i="1"/>
  <c r="AV1598" i="1"/>
  <c r="AW1598" i="1"/>
  <c r="AT1599" i="1"/>
  <c r="AU1599" i="1"/>
  <c r="AV1599" i="1"/>
  <c r="AW1599" i="1"/>
  <c r="AT1600" i="1"/>
  <c r="AU1600" i="1"/>
  <c r="AV1600" i="1"/>
  <c r="AW1600" i="1"/>
  <c r="AT1601" i="1"/>
  <c r="AU1601" i="1"/>
  <c r="AV1601" i="1"/>
  <c r="AW1601" i="1"/>
  <c r="AT1603" i="1"/>
  <c r="AU1603" i="1"/>
  <c r="AV1603" i="1"/>
  <c r="AW1603" i="1"/>
  <c r="AT1605" i="1"/>
  <c r="AU1605" i="1"/>
  <c r="AV1605" i="1"/>
  <c r="AW1605" i="1"/>
  <c r="AT1606" i="1"/>
  <c r="AU1606" i="1"/>
  <c r="AV1606" i="1"/>
  <c r="AW1606" i="1"/>
  <c r="AT1607" i="1"/>
  <c r="AU1607" i="1"/>
  <c r="AV1607" i="1"/>
  <c r="AW1607" i="1"/>
  <c r="AT1608" i="1"/>
  <c r="AU1608" i="1"/>
  <c r="AV1608" i="1"/>
  <c r="AW1608" i="1"/>
  <c r="AT1609" i="1"/>
  <c r="AU1609" i="1"/>
  <c r="AV1609" i="1"/>
  <c r="AW1609" i="1"/>
  <c r="AT1610" i="1"/>
  <c r="AU1610" i="1"/>
  <c r="AV1610" i="1"/>
  <c r="AW1610" i="1"/>
  <c r="AT1611" i="1"/>
  <c r="AU1611" i="1"/>
  <c r="AV1611" i="1"/>
  <c r="AW1611" i="1"/>
  <c r="AT1613" i="1"/>
  <c r="AU1613" i="1"/>
  <c r="AV1613" i="1"/>
  <c r="AW1613" i="1"/>
  <c r="AT1614" i="1"/>
  <c r="AU1614" i="1"/>
  <c r="AV1614" i="1"/>
  <c r="AW1614" i="1"/>
  <c r="AT1616" i="1"/>
  <c r="AU1616" i="1"/>
  <c r="AV1616" i="1"/>
  <c r="AW1616" i="1"/>
  <c r="AT1618" i="1"/>
  <c r="AU1618" i="1"/>
  <c r="AV1618" i="1"/>
  <c r="AW1618" i="1"/>
  <c r="AT1619" i="1"/>
  <c r="AU1619" i="1"/>
  <c r="AV1619" i="1"/>
  <c r="AW1619" i="1"/>
  <c r="AT1620" i="1"/>
  <c r="AU1620" i="1"/>
  <c r="AV1620" i="1"/>
  <c r="AW1620" i="1"/>
  <c r="AT1621" i="1"/>
  <c r="AU1621" i="1"/>
  <c r="AV1621" i="1"/>
  <c r="AW1621" i="1"/>
  <c r="AT1622" i="1"/>
  <c r="AU1622" i="1"/>
  <c r="AV1622" i="1"/>
  <c r="AW1622" i="1"/>
  <c r="AT1623" i="1"/>
  <c r="AU1623" i="1"/>
  <c r="AV1623" i="1"/>
  <c r="AW1623" i="1"/>
  <c r="AT1624" i="1"/>
  <c r="AU1624" i="1"/>
  <c r="AV1624" i="1"/>
  <c r="AW1624" i="1"/>
  <c r="AT1625" i="1"/>
  <c r="AU1625" i="1"/>
  <c r="AV1625" i="1"/>
  <c r="AW1625" i="1"/>
  <c r="AT1626" i="1"/>
  <c r="AU1626" i="1"/>
  <c r="AV1626" i="1"/>
  <c r="AW1626" i="1"/>
  <c r="AT1627" i="1"/>
  <c r="AU1627" i="1"/>
  <c r="AV1627" i="1"/>
  <c r="AW1627" i="1"/>
  <c r="AT1628" i="1"/>
  <c r="AU1628" i="1"/>
  <c r="AV1628" i="1"/>
  <c r="AW1628" i="1"/>
  <c r="AT1629" i="1"/>
  <c r="AU1629" i="1"/>
  <c r="AV1629" i="1"/>
  <c r="AW1629" i="1"/>
  <c r="AT1630" i="1"/>
  <c r="AU1630" i="1"/>
  <c r="AV1630" i="1"/>
  <c r="AW1630" i="1"/>
  <c r="AT1631" i="1"/>
  <c r="AU1631" i="1"/>
  <c r="AV1631" i="1"/>
  <c r="AW1631" i="1"/>
  <c r="AT1632" i="1"/>
  <c r="AU1632" i="1"/>
  <c r="AV1632" i="1"/>
  <c r="AW1632" i="1"/>
  <c r="AT1633" i="1"/>
  <c r="AU1633" i="1"/>
  <c r="AV1633" i="1"/>
  <c r="AW1633" i="1"/>
  <c r="AT1634" i="1"/>
  <c r="AU1634" i="1"/>
  <c r="AV1634" i="1"/>
  <c r="AW1634" i="1"/>
  <c r="AT1635" i="1"/>
  <c r="AU1635" i="1"/>
  <c r="AV1635" i="1"/>
  <c r="AW1635" i="1"/>
  <c r="AT1636" i="1"/>
  <c r="AU1636" i="1"/>
  <c r="AV1636" i="1"/>
  <c r="AW1636" i="1"/>
  <c r="AT1637" i="1"/>
  <c r="AU1637" i="1"/>
  <c r="AV1637" i="1"/>
  <c r="AW1637" i="1"/>
  <c r="AT1639" i="1"/>
  <c r="AU1639" i="1"/>
  <c r="AV1639" i="1"/>
  <c r="AW1639" i="1"/>
  <c r="AT1641" i="1"/>
  <c r="AU1641" i="1"/>
  <c r="AV1641" i="1"/>
  <c r="AW1641" i="1"/>
  <c r="AT1642" i="1"/>
  <c r="AU1642" i="1"/>
  <c r="AV1642" i="1"/>
  <c r="AW1642" i="1"/>
  <c r="AT1643" i="1"/>
  <c r="AU1643" i="1"/>
  <c r="AV1643" i="1"/>
  <c r="AW1643" i="1"/>
  <c r="AT1644" i="1"/>
  <c r="AU1644" i="1"/>
  <c r="AV1644" i="1"/>
  <c r="AW1644" i="1"/>
  <c r="AT1645" i="1"/>
  <c r="AU1645" i="1"/>
  <c r="AV1645" i="1"/>
  <c r="AW1645" i="1"/>
  <c r="AT1646" i="1"/>
  <c r="AU1646" i="1"/>
  <c r="AV1646" i="1"/>
  <c r="AW1646" i="1"/>
  <c r="AT1647" i="1"/>
  <c r="AU1647" i="1"/>
  <c r="AV1647" i="1"/>
  <c r="AW1647" i="1"/>
  <c r="AT1648" i="1"/>
  <c r="AU1648" i="1"/>
  <c r="AV1648" i="1"/>
  <c r="AW1648" i="1"/>
  <c r="AT1649" i="1"/>
  <c r="AU1649" i="1"/>
  <c r="AV1649" i="1"/>
  <c r="AW1649" i="1"/>
  <c r="AT1650" i="1"/>
  <c r="AU1650" i="1"/>
  <c r="AV1650" i="1"/>
  <c r="AW1650" i="1"/>
  <c r="AT1651" i="1"/>
  <c r="AU1651" i="1"/>
  <c r="AV1651" i="1"/>
  <c r="AW1651" i="1"/>
  <c r="AT1652" i="1"/>
  <c r="AU1652" i="1"/>
  <c r="AV1652" i="1"/>
  <c r="AW1652" i="1"/>
  <c r="AT1653" i="1"/>
  <c r="AU1653" i="1"/>
  <c r="AV1653" i="1"/>
  <c r="AW1653" i="1"/>
  <c r="AT1654" i="1"/>
  <c r="AU1654" i="1"/>
  <c r="AV1654" i="1"/>
  <c r="AW1654" i="1"/>
  <c r="AT1655" i="1"/>
  <c r="AU1655" i="1"/>
  <c r="AV1655" i="1"/>
  <c r="AW1655" i="1"/>
  <c r="AT1656" i="1"/>
  <c r="AU1656" i="1"/>
  <c r="AV1656" i="1"/>
  <c r="AW1656" i="1"/>
  <c r="AT1657" i="1"/>
  <c r="AU1657" i="1"/>
  <c r="AV1657" i="1"/>
  <c r="AW1657" i="1"/>
  <c r="AT1658" i="1"/>
  <c r="AU1658" i="1"/>
  <c r="AV1658" i="1"/>
  <c r="AW1658" i="1"/>
  <c r="AT1659" i="1"/>
  <c r="AU1659" i="1"/>
  <c r="AV1659" i="1"/>
  <c r="AW1659" i="1"/>
  <c r="AT1660" i="1"/>
  <c r="AU1660" i="1"/>
  <c r="AV1660" i="1"/>
  <c r="AW1660" i="1"/>
  <c r="AT1662" i="1"/>
  <c r="AU1662" i="1"/>
  <c r="AV1662" i="1"/>
  <c r="AW1662" i="1"/>
  <c r="AT1663" i="1"/>
  <c r="AU1663" i="1"/>
  <c r="AV1663" i="1"/>
  <c r="AW1663" i="1"/>
  <c r="AT1664" i="1"/>
  <c r="AU1664" i="1"/>
  <c r="AV1664" i="1"/>
  <c r="AW1664" i="1"/>
  <c r="AT1665" i="1"/>
  <c r="AU1665" i="1"/>
  <c r="AV1665" i="1"/>
  <c r="AW1665" i="1"/>
  <c r="AT1666" i="1"/>
  <c r="AU1666" i="1"/>
  <c r="AV1666" i="1"/>
  <c r="AW1666" i="1"/>
  <c r="AT1667" i="1"/>
  <c r="AU1667" i="1"/>
  <c r="AV1667" i="1"/>
  <c r="AW1667" i="1"/>
  <c r="AT1668" i="1"/>
  <c r="AU1668" i="1"/>
  <c r="AV1668" i="1"/>
  <c r="AW1668" i="1"/>
  <c r="AT1669" i="1"/>
  <c r="AU1669" i="1"/>
  <c r="AV1669" i="1"/>
  <c r="AW1669" i="1"/>
  <c r="AT1670" i="1"/>
  <c r="AU1670" i="1"/>
  <c r="AV1670" i="1"/>
  <c r="AW1670" i="1"/>
  <c r="AT1671" i="1"/>
  <c r="AU1671" i="1"/>
  <c r="AV1671" i="1"/>
  <c r="AW1671" i="1"/>
  <c r="AT1672" i="1"/>
  <c r="AU1672" i="1"/>
  <c r="AV1672" i="1"/>
  <c r="AW1672" i="1"/>
  <c r="AT1673" i="1"/>
  <c r="AU1673" i="1"/>
  <c r="AV1673" i="1"/>
  <c r="AW1673" i="1"/>
  <c r="AT1674" i="1"/>
  <c r="AU1674" i="1"/>
  <c r="AV1674" i="1"/>
  <c r="AW1674" i="1"/>
  <c r="AT1675" i="1"/>
  <c r="AU1675" i="1"/>
  <c r="AV1675" i="1"/>
  <c r="AW1675" i="1"/>
  <c r="AT1676" i="1"/>
  <c r="AU1676" i="1"/>
  <c r="AV1676" i="1"/>
  <c r="AW1676" i="1"/>
  <c r="AT1677" i="1"/>
  <c r="AU1677" i="1"/>
  <c r="AV1677" i="1"/>
  <c r="AW1677" i="1"/>
  <c r="AT1678" i="1"/>
  <c r="AU1678" i="1"/>
  <c r="AV1678" i="1"/>
  <c r="AW1678" i="1"/>
  <c r="AT1679" i="1"/>
  <c r="AU1679" i="1"/>
  <c r="AV1679" i="1"/>
  <c r="AW1679" i="1"/>
  <c r="AT1680" i="1"/>
  <c r="AU1680" i="1"/>
  <c r="AV1680" i="1"/>
  <c r="AW1680" i="1"/>
  <c r="AT1681" i="1"/>
  <c r="AU1681" i="1"/>
  <c r="AV1681" i="1"/>
  <c r="AW1681" i="1"/>
  <c r="AT1682" i="1"/>
  <c r="AU1682" i="1"/>
  <c r="AV1682" i="1"/>
  <c r="AW1682" i="1"/>
  <c r="AT1683" i="1"/>
  <c r="AU1683" i="1"/>
  <c r="AV1683" i="1"/>
  <c r="AW1683" i="1"/>
  <c r="AT1684" i="1"/>
  <c r="AU1684" i="1"/>
  <c r="AV1684" i="1"/>
  <c r="AW1684" i="1"/>
  <c r="AT1685" i="1"/>
  <c r="AU1685" i="1"/>
  <c r="AV1685" i="1"/>
  <c r="AW1685" i="1"/>
  <c r="AT1686" i="1"/>
  <c r="AU1686" i="1"/>
  <c r="AV1686" i="1"/>
  <c r="AW1686" i="1"/>
  <c r="AT1687" i="1"/>
  <c r="AU1687" i="1"/>
  <c r="AV1687" i="1"/>
  <c r="AW1687" i="1"/>
  <c r="AT1688" i="1"/>
  <c r="AU1688" i="1"/>
  <c r="AV1688" i="1"/>
  <c r="AW1688" i="1"/>
  <c r="AT1689" i="1"/>
  <c r="AU1689" i="1"/>
  <c r="AV1689" i="1"/>
  <c r="AW1689" i="1"/>
  <c r="AT1690" i="1"/>
  <c r="AU1690" i="1"/>
  <c r="AV1690" i="1"/>
  <c r="AW1690" i="1"/>
  <c r="AT1691" i="1"/>
  <c r="AU1691" i="1"/>
  <c r="AV1691" i="1"/>
  <c r="AW1691" i="1"/>
  <c r="AT1692" i="1"/>
  <c r="AU1692" i="1"/>
  <c r="AV1692" i="1"/>
  <c r="AW1692" i="1"/>
  <c r="AT1693" i="1"/>
  <c r="AU1693" i="1"/>
  <c r="AV1693" i="1"/>
  <c r="AW1693" i="1"/>
  <c r="AT1694" i="1"/>
  <c r="AU1694" i="1"/>
  <c r="AV1694" i="1"/>
  <c r="AW1694" i="1"/>
  <c r="AT1695" i="1"/>
  <c r="AU1695" i="1"/>
  <c r="AV1695" i="1"/>
  <c r="AW1695" i="1"/>
  <c r="AT1696" i="1"/>
  <c r="AU1696" i="1"/>
  <c r="AV1696" i="1"/>
  <c r="AW1696" i="1"/>
  <c r="AT1697" i="1"/>
  <c r="AU1697" i="1"/>
  <c r="AV1697" i="1"/>
  <c r="AW1697" i="1"/>
  <c r="AT1698" i="1"/>
  <c r="AU1698" i="1"/>
  <c r="AV1698" i="1"/>
  <c r="AW1698" i="1"/>
  <c r="AT1699" i="1"/>
  <c r="AU1699" i="1"/>
  <c r="AV1699" i="1"/>
  <c r="AW1699" i="1"/>
  <c r="AT1700" i="1"/>
  <c r="AU1700" i="1"/>
  <c r="AV1700" i="1"/>
  <c r="AW1700" i="1"/>
  <c r="AT1701" i="1"/>
  <c r="AU1701" i="1"/>
  <c r="AV1701" i="1"/>
  <c r="AW1701" i="1"/>
  <c r="AT1702" i="1"/>
  <c r="AU1702" i="1"/>
  <c r="AV1702" i="1"/>
  <c r="AW1702" i="1"/>
  <c r="AT1703" i="1"/>
  <c r="AU1703" i="1"/>
  <c r="AV1703" i="1"/>
  <c r="AW1703" i="1"/>
  <c r="AT1704" i="1"/>
  <c r="AU1704" i="1"/>
  <c r="AV1704" i="1"/>
  <c r="AW1704" i="1"/>
  <c r="AT1705" i="1"/>
  <c r="AU1705" i="1"/>
  <c r="AV1705" i="1"/>
  <c r="AW1705" i="1"/>
  <c r="AT1706" i="1"/>
  <c r="AU1706" i="1"/>
  <c r="AV1706" i="1"/>
  <c r="AW1706" i="1"/>
  <c r="AT1707" i="1"/>
  <c r="AU1707" i="1"/>
  <c r="AV1707" i="1"/>
  <c r="AW1707" i="1"/>
  <c r="AT1708" i="1"/>
  <c r="AU1708" i="1"/>
  <c r="AV1708" i="1"/>
  <c r="AW1708" i="1"/>
  <c r="AT1709" i="1"/>
  <c r="AU1709" i="1"/>
  <c r="AV1709" i="1"/>
  <c r="AW1709" i="1"/>
  <c r="AT1710" i="1"/>
  <c r="AU1710" i="1"/>
  <c r="AV1710" i="1"/>
  <c r="AW1710" i="1"/>
  <c r="AT1711" i="1"/>
  <c r="AU1711" i="1"/>
  <c r="AV1711" i="1"/>
  <c r="AW1711" i="1"/>
  <c r="AT1712" i="1"/>
  <c r="AU1712" i="1"/>
  <c r="AV1712" i="1"/>
  <c r="AW1712" i="1"/>
  <c r="AT1713" i="1"/>
  <c r="AU1713" i="1"/>
  <c r="AV1713" i="1"/>
  <c r="AW1713" i="1"/>
  <c r="AT1714" i="1"/>
  <c r="AU1714" i="1"/>
  <c r="AV1714" i="1"/>
  <c r="AW1714" i="1"/>
  <c r="AT1715" i="1"/>
  <c r="AU1715" i="1"/>
  <c r="AV1715" i="1"/>
  <c r="AW1715" i="1"/>
  <c r="AT1716" i="1"/>
  <c r="AU1716" i="1"/>
  <c r="AV1716" i="1"/>
  <c r="AW1716" i="1"/>
  <c r="AT1717" i="1"/>
  <c r="AU1717" i="1"/>
  <c r="AV1717" i="1"/>
  <c r="AW1717" i="1"/>
  <c r="AT1718" i="1"/>
  <c r="AU1718" i="1"/>
  <c r="AV1718" i="1"/>
  <c r="AW1718" i="1"/>
  <c r="AT1719" i="1"/>
  <c r="AU1719" i="1"/>
  <c r="AV1719" i="1"/>
  <c r="AW1719" i="1"/>
  <c r="AT1720" i="1"/>
  <c r="AU1720" i="1"/>
  <c r="AV1720" i="1"/>
  <c r="AW1720" i="1"/>
  <c r="AT1721" i="1"/>
  <c r="AU1721" i="1"/>
  <c r="AV1721" i="1"/>
  <c r="AW1721" i="1"/>
  <c r="AT1722" i="1"/>
  <c r="AU1722" i="1"/>
  <c r="AV1722" i="1"/>
  <c r="AW1722" i="1"/>
  <c r="AT1723" i="1"/>
  <c r="AU1723" i="1"/>
  <c r="AV1723" i="1"/>
  <c r="AW1723" i="1"/>
  <c r="AT1724" i="1"/>
  <c r="AU1724" i="1"/>
  <c r="AV1724" i="1"/>
  <c r="AW1724" i="1"/>
  <c r="AT1725" i="1"/>
  <c r="AU1725" i="1"/>
  <c r="AV1725" i="1"/>
  <c r="AW1725" i="1"/>
  <c r="AT1727" i="1"/>
  <c r="AU1727" i="1"/>
  <c r="AV1727" i="1"/>
  <c r="AW1727" i="1"/>
  <c r="AT1729" i="1"/>
  <c r="AU1729" i="1"/>
  <c r="AV1729" i="1"/>
  <c r="AW1729" i="1"/>
  <c r="AT1730" i="1"/>
  <c r="AU1730" i="1"/>
  <c r="AV1730" i="1"/>
  <c r="AW1730" i="1"/>
  <c r="AT1731" i="1"/>
  <c r="AU1731" i="1"/>
  <c r="AV1731" i="1"/>
  <c r="AW1731" i="1"/>
  <c r="AT1732" i="1"/>
  <c r="AU1732" i="1"/>
  <c r="AV1732" i="1"/>
  <c r="AW1732" i="1"/>
  <c r="AT1733" i="1"/>
  <c r="AU1733" i="1"/>
  <c r="AV1733" i="1"/>
  <c r="AW1733" i="1"/>
  <c r="AT1734" i="1"/>
  <c r="AU1734" i="1"/>
  <c r="AV1734" i="1"/>
  <c r="AW1734" i="1"/>
  <c r="AT1736" i="1"/>
  <c r="AU1736" i="1"/>
  <c r="AV1736" i="1"/>
  <c r="AW1736" i="1"/>
  <c r="AT1737" i="1"/>
  <c r="AU1737" i="1"/>
  <c r="AV1737" i="1"/>
  <c r="AW1737" i="1"/>
  <c r="AT1738" i="1"/>
  <c r="AU1738" i="1"/>
  <c r="AV1738" i="1"/>
  <c r="AW1738" i="1"/>
  <c r="AT1739" i="1"/>
  <c r="AU1739" i="1"/>
  <c r="AV1739" i="1"/>
  <c r="AW1739" i="1"/>
  <c r="AT1740" i="1"/>
  <c r="AU1740" i="1"/>
  <c r="AV1740" i="1"/>
  <c r="AW1740" i="1"/>
  <c r="AT1742" i="1"/>
  <c r="AU1742" i="1"/>
  <c r="AV1742" i="1"/>
  <c r="AW1742" i="1"/>
  <c r="AT1743" i="1"/>
  <c r="AU1743" i="1"/>
  <c r="AV1743" i="1"/>
  <c r="AW1743" i="1"/>
  <c r="AT1744" i="1"/>
  <c r="AU1744" i="1"/>
  <c r="AV1744" i="1"/>
  <c r="AW1744" i="1"/>
  <c r="AT1745" i="1"/>
  <c r="AU1745" i="1"/>
  <c r="AV1745" i="1"/>
  <c r="AW1745" i="1"/>
  <c r="AT1750" i="1"/>
  <c r="AU1750" i="1"/>
  <c r="AV1750" i="1"/>
  <c r="AW1750" i="1"/>
  <c r="AT1753" i="1"/>
  <c r="AU1753" i="1"/>
  <c r="AV1753" i="1"/>
  <c r="AW1753" i="1"/>
  <c r="AT1754" i="1"/>
  <c r="AU1754" i="1"/>
  <c r="AV1754" i="1"/>
  <c r="AW1754" i="1"/>
  <c r="AT1755" i="1"/>
  <c r="AU1755" i="1"/>
  <c r="AV1755" i="1"/>
  <c r="AW1755" i="1"/>
  <c r="AT1757" i="1"/>
  <c r="AU1757" i="1"/>
  <c r="AV1757" i="1"/>
  <c r="AW1757" i="1"/>
  <c r="AT1760" i="1"/>
  <c r="AU1760" i="1"/>
  <c r="AV1760" i="1"/>
  <c r="AW1760" i="1"/>
  <c r="AT1761" i="1"/>
  <c r="AU1761" i="1"/>
  <c r="AV1761" i="1"/>
  <c r="AW1761" i="1"/>
  <c r="AT1762" i="1"/>
  <c r="AU1762" i="1"/>
  <c r="AV1762" i="1"/>
  <c r="AW1762" i="1"/>
  <c r="AT1763" i="1"/>
  <c r="AU1763" i="1"/>
  <c r="AV1763" i="1"/>
  <c r="AW1763" i="1"/>
  <c r="AT1764" i="1"/>
  <c r="AU1764" i="1"/>
  <c r="AV1764" i="1"/>
  <c r="AW1764" i="1"/>
  <c r="AT1765" i="1"/>
  <c r="AU1765" i="1"/>
  <c r="AV1765" i="1"/>
  <c r="AW1765" i="1"/>
  <c r="AT1766" i="1"/>
  <c r="AU1766" i="1"/>
  <c r="AV1766" i="1"/>
  <c r="AW1766" i="1"/>
  <c r="AT1767" i="1"/>
  <c r="AU1767" i="1"/>
  <c r="AV1767" i="1"/>
  <c r="AW1767" i="1"/>
  <c r="AT1768" i="1"/>
  <c r="AU1768" i="1"/>
  <c r="AV1768" i="1"/>
  <c r="AW1768" i="1"/>
  <c r="AT1769" i="1"/>
  <c r="AU1769" i="1"/>
  <c r="AV1769" i="1"/>
  <c r="AW1769" i="1"/>
  <c r="AT1770" i="1"/>
  <c r="AU1770" i="1"/>
  <c r="AV1770" i="1"/>
  <c r="AW1770" i="1"/>
  <c r="AT1771" i="1"/>
  <c r="AU1771" i="1"/>
  <c r="AV1771" i="1"/>
  <c r="AW1771" i="1"/>
  <c r="AT1772" i="1"/>
  <c r="AU1772" i="1"/>
  <c r="AV1772" i="1"/>
  <c r="AW1772" i="1"/>
  <c r="AT1773" i="1"/>
  <c r="AU1773" i="1"/>
  <c r="AV1773" i="1"/>
  <c r="AW1773" i="1"/>
  <c r="AT1774" i="1"/>
  <c r="AU1774" i="1"/>
  <c r="AV1774" i="1"/>
  <c r="AW1774" i="1"/>
  <c r="AT1775" i="1"/>
  <c r="AU1775" i="1"/>
  <c r="AV1775" i="1"/>
  <c r="AW1775" i="1"/>
  <c r="AT1776" i="1"/>
  <c r="AU1776" i="1"/>
  <c r="AV1776" i="1"/>
  <c r="AW1776" i="1"/>
  <c r="AT1777" i="1"/>
  <c r="AU1777" i="1"/>
  <c r="AV1777" i="1"/>
  <c r="AW1777" i="1"/>
  <c r="AT1778" i="1"/>
  <c r="AU1778" i="1"/>
  <c r="AV1778" i="1"/>
  <c r="AW1778" i="1"/>
  <c r="AT1779" i="1"/>
  <c r="AU1779" i="1"/>
  <c r="AV1779" i="1"/>
  <c r="AW1779" i="1"/>
  <c r="AT1780" i="1"/>
  <c r="AU1780" i="1"/>
  <c r="AV1780" i="1"/>
  <c r="AW1780" i="1"/>
  <c r="AT1781" i="1"/>
  <c r="AU1781" i="1"/>
  <c r="AV1781" i="1"/>
  <c r="AW1781" i="1"/>
  <c r="AT1782" i="1"/>
  <c r="AU1782" i="1"/>
  <c r="AV1782" i="1"/>
  <c r="AW1782" i="1"/>
  <c r="AT1783" i="1"/>
  <c r="AU1783" i="1"/>
  <c r="AV1783" i="1"/>
  <c r="AW1783" i="1"/>
  <c r="AT1784" i="1"/>
  <c r="AU1784" i="1"/>
  <c r="AV1784" i="1"/>
  <c r="AW1784" i="1"/>
  <c r="AT1786" i="1"/>
  <c r="AU1786" i="1"/>
  <c r="AV1786" i="1"/>
  <c r="AW1786" i="1"/>
  <c r="AT1787" i="1"/>
  <c r="AU1787" i="1"/>
  <c r="AV1787" i="1"/>
  <c r="AW1787" i="1"/>
  <c r="AT1790" i="1"/>
  <c r="AU1790" i="1"/>
  <c r="AV1790" i="1"/>
  <c r="AW1790" i="1"/>
  <c r="AT1791" i="1"/>
  <c r="AU1791" i="1"/>
  <c r="AV1791" i="1"/>
  <c r="AW1791" i="1"/>
  <c r="AT1792" i="1"/>
  <c r="AU1792" i="1"/>
  <c r="AV1792" i="1"/>
  <c r="AW1792" i="1"/>
  <c r="AT1793" i="1"/>
  <c r="AU1793" i="1"/>
  <c r="AV1793" i="1"/>
  <c r="AW1793" i="1"/>
  <c r="AT1794" i="1"/>
  <c r="AU1794" i="1"/>
  <c r="AV1794" i="1"/>
  <c r="AW1794" i="1"/>
  <c r="AT1795" i="1"/>
  <c r="AU1795" i="1"/>
  <c r="AV1795" i="1"/>
  <c r="AW1795" i="1"/>
  <c r="AT1796" i="1"/>
  <c r="AU1796" i="1"/>
  <c r="AV1796" i="1"/>
  <c r="AW1796" i="1"/>
  <c r="AT1797" i="1"/>
  <c r="AU1797" i="1"/>
  <c r="AV1797" i="1"/>
  <c r="AW1797" i="1"/>
  <c r="AT1798" i="1"/>
  <c r="AU1798" i="1"/>
  <c r="AV1798" i="1"/>
  <c r="AW1798" i="1"/>
  <c r="AT1799" i="1"/>
  <c r="AU1799" i="1"/>
  <c r="AV1799" i="1"/>
  <c r="AW1799" i="1"/>
  <c r="AT1800" i="1"/>
  <c r="AU1800" i="1"/>
  <c r="AV1800" i="1"/>
  <c r="AW1800" i="1"/>
  <c r="AT1801" i="1"/>
  <c r="AU1801" i="1"/>
  <c r="AV1801" i="1"/>
  <c r="AW1801" i="1"/>
  <c r="AT1802" i="1"/>
  <c r="AU1802" i="1"/>
  <c r="AV1802" i="1"/>
  <c r="AW1802" i="1"/>
  <c r="AT1803" i="1"/>
  <c r="AU1803" i="1"/>
  <c r="AV1803" i="1"/>
  <c r="AW1803" i="1"/>
  <c r="AT1804" i="1"/>
  <c r="AU1804" i="1"/>
  <c r="AV1804" i="1"/>
  <c r="AW1804" i="1"/>
  <c r="AT1805" i="1"/>
  <c r="AU1805" i="1"/>
  <c r="AV1805" i="1"/>
  <c r="AW1805" i="1"/>
  <c r="AT1806" i="1"/>
  <c r="AU1806" i="1"/>
  <c r="AV1806" i="1"/>
  <c r="AW1806" i="1"/>
  <c r="AT1807" i="1"/>
  <c r="AU1807" i="1"/>
  <c r="AV1807" i="1"/>
  <c r="AW1807" i="1"/>
  <c r="AT1808" i="1"/>
  <c r="AU1808" i="1"/>
  <c r="AV1808" i="1"/>
  <c r="AW1808" i="1"/>
  <c r="AT1809" i="1"/>
  <c r="AU1809" i="1"/>
  <c r="AV1809" i="1"/>
  <c r="AW1809" i="1"/>
  <c r="AT1810" i="1"/>
  <c r="AU1810" i="1"/>
  <c r="AV1810" i="1"/>
  <c r="AW1810" i="1"/>
  <c r="AT1811" i="1"/>
  <c r="AU1811" i="1"/>
  <c r="AV1811" i="1"/>
  <c r="AW1811" i="1"/>
  <c r="AT1812" i="1"/>
  <c r="AU1812" i="1"/>
  <c r="AV1812" i="1"/>
  <c r="AW1812" i="1"/>
  <c r="AT1813" i="1"/>
  <c r="AU1813" i="1"/>
  <c r="AV1813" i="1"/>
  <c r="AW1813" i="1"/>
  <c r="AT1814" i="1"/>
  <c r="AU1814" i="1"/>
  <c r="AV1814" i="1"/>
  <c r="AW1814" i="1"/>
  <c r="AT1815" i="1"/>
  <c r="AU1815" i="1"/>
  <c r="AV1815" i="1"/>
  <c r="AW1815" i="1"/>
  <c r="AT1816" i="1"/>
  <c r="AU1816" i="1"/>
  <c r="AV1816" i="1"/>
  <c r="AW1816" i="1"/>
  <c r="AT1818" i="1"/>
  <c r="AU1818" i="1"/>
  <c r="AV1818" i="1"/>
  <c r="AW1818" i="1"/>
  <c r="AT1819" i="1"/>
  <c r="AU1819" i="1"/>
  <c r="AV1819" i="1"/>
  <c r="AW1819" i="1"/>
  <c r="AT1820" i="1"/>
  <c r="AU1820" i="1"/>
  <c r="AV1820" i="1"/>
  <c r="AW1820" i="1"/>
  <c r="AT1821" i="1"/>
  <c r="AU1821" i="1"/>
  <c r="AV1821" i="1"/>
  <c r="AW1821" i="1"/>
  <c r="AT1822" i="1"/>
  <c r="AU1822" i="1"/>
  <c r="AV1822" i="1"/>
  <c r="AW1822" i="1"/>
  <c r="AT1823" i="1"/>
  <c r="AU1823" i="1"/>
  <c r="AV1823" i="1"/>
  <c r="AW1823" i="1"/>
  <c r="AT1824" i="1"/>
  <c r="AU1824" i="1"/>
  <c r="AV1824" i="1"/>
  <c r="AW1824" i="1"/>
  <c r="AT1825" i="1"/>
  <c r="AU1825" i="1"/>
  <c r="AV1825" i="1"/>
  <c r="AW1825" i="1"/>
  <c r="AT1826" i="1"/>
  <c r="AU1826" i="1"/>
  <c r="AV1826" i="1"/>
  <c r="AW1826" i="1"/>
  <c r="AT1827" i="1"/>
  <c r="AU1827" i="1"/>
  <c r="AV1827" i="1"/>
  <c r="AW1827" i="1"/>
  <c r="AT1828" i="1"/>
  <c r="AU1828" i="1"/>
  <c r="AV1828" i="1"/>
  <c r="AW1828" i="1"/>
  <c r="AT1829" i="1"/>
  <c r="AU1829" i="1"/>
  <c r="AV1829" i="1"/>
  <c r="AW1829" i="1"/>
  <c r="AT1830" i="1"/>
  <c r="AU1830" i="1"/>
  <c r="AV1830" i="1"/>
  <c r="AW1830" i="1"/>
  <c r="AT1831" i="1"/>
  <c r="AU1831" i="1"/>
  <c r="AV1831" i="1"/>
  <c r="AW1831" i="1"/>
  <c r="AT1832" i="1"/>
  <c r="AU1832" i="1"/>
  <c r="AV1832" i="1"/>
  <c r="AW1832" i="1"/>
  <c r="AT1833" i="1"/>
  <c r="AU1833" i="1"/>
  <c r="AV1833" i="1"/>
  <c r="AW1833" i="1"/>
  <c r="AT1834" i="1"/>
  <c r="AU1834" i="1"/>
  <c r="AV1834" i="1"/>
  <c r="AW1834" i="1"/>
  <c r="AT1835" i="1"/>
  <c r="AU1835" i="1"/>
  <c r="AV1835" i="1"/>
  <c r="AW1835" i="1"/>
  <c r="AT1836" i="1"/>
  <c r="AU1836" i="1"/>
  <c r="AV1836" i="1"/>
  <c r="AW1836" i="1"/>
  <c r="AT1837" i="1"/>
  <c r="AU1837" i="1"/>
  <c r="AV1837" i="1"/>
  <c r="AW1837" i="1"/>
  <c r="AT1838" i="1"/>
  <c r="AU1838" i="1"/>
  <c r="AV1838" i="1"/>
  <c r="AW1838" i="1"/>
  <c r="AT1839" i="1"/>
  <c r="AU1839" i="1"/>
  <c r="AV1839" i="1"/>
  <c r="AW1839" i="1"/>
  <c r="AT1840" i="1"/>
  <c r="AU1840" i="1"/>
  <c r="AV1840" i="1"/>
  <c r="AW1840" i="1"/>
  <c r="AT1841" i="1"/>
  <c r="AU1841" i="1"/>
  <c r="AV1841" i="1"/>
  <c r="AW1841" i="1"/>
  <c r="AT1842" i="1"/>
  <c r="AU1842" i="1"/>
  <c r="AV1842" i="1"/>
  <c r="AW1842" i="1"/>
  <c r="AT1843" i="1"/>
  <c r="AU1843" i="1"/>
  <c r="AV1843" i="1"/>
  <c r="AW1843" i="1"/>
  <c r="AT1844" i="1"/>
  <c r="AU1844" i="1"/>
  <c r="AV1844" i="1"/>
  <c r="AW1844" i="1"/>
  <c r="AT1845" i="1"/>
  <c r="AU1845" i="1"/>
  <c r="AV1845" i="1"/>
  <c r="AW1845" i="1"/>
  <c r="AT1846" i="1"/>
  <c r="AU1846" i="1"/>
  <c r="AV1846" i="1"/>
  <c r="AW1846" i="1"/>
  <c r="AT1847" i="1"/>
  <c r="AU1847" i="1"/>
  <c r="AV1847" i="1"/>
  <c r="AW1847" i="1"/>
  <c r="AT1848" i="1"/>
  <c r="AU1848" i="1"/>
  <c r="AV1848" i="1"/>
  <c r="AW1848" i="1"/>
  <c r="AT1849" i="1"/>
  <c r="AU1849" i="1"/>
  <c r="AV1849" i="1"/>
  <c r="AW1849" i="1"/>
  <c r="AT1850" i="1"/>
  <c r="AU1850" i="1"/>
  <c r="AV1850" i="1"/>
  <c r="AW1850" i="1"/>
  <c r="AT1851" i="1"/>
  <c r="AU1851" i="1"/>
  <c r="AV1851" i="1"/>
  <c r="AW1851" i="1"/>
  <c r="AT1852" i="1"/>
  <c r="AU1852" i="1"/>
  <c r="AV1852" i="1"/>
  <c r="AW1852" i="1"/>
  <c r="AT1853" i="1"/>
  <c r="AU1853" i="1"/>
  <c r="AV1853" i="1"/>
  <c r="AW1853" i="1"/>
  <c r="AT1854" i="1"/>
  <c r="AU1854" i="1"/>
  <c r="AV1854" i="1"/>
  <c r="AW1854" i="1"/>
  <c r="AT1855" i="1"/>
  <c r="AU1855" i="1"/>
  <c r="AV1855" i="1"/>
  <c r="AW1855" i="1"/>
  <c r="AT1856" i="1"/>
  <c r="AU1856" i="1"/>
  <c r="AV1856" i="1"/>
  <c r="AW1856" i="1"/>
  <c r="AT1857" i="1"/>
  <c r="AU1857" i="1"/>
  <c r="AV1857" i="1"/>
  <c r="AW1857" i="1"/>
  <c r="AT1858" i="1"/>
  <c r="AU1858" i="1"/>
  <c r="AV1858" i="1"/>
  <c r="AW1858" i="1"/>
  <c r="AT1859" i="1"/>
  <c r="AU1859" i="1"/>
  <c r="AV1859" i="1"/>
  <c r="AW1859" i="1"/>
  <c r="AT1860" i="1"/>
  <c r="AU1860" i="1"/>
  <c r="AV1860" i="1"/>
  <c r="AW1860" i="1"/>
  <c r="AT1861" i="1"/>
  <c r="AU1861" i="1"/>
  <c r="AV1861" i="1"/>
  <c r="AW1861" i="1"/>
  <c r="AT1862" i="1"/>
  <c r="AU1862" i="1"/>
  <c r="AV1862" i="1"/>
  <c r="AW1862" i="1"/>
  <c r="AT1865" i="1"/>
  <c r="AU1865" i="1"/>
  <c r="AV1865" i="1"/>
  <c r="AW1865" i="1"/>
  <c r="AT1866" i="1"/>
  <c r="AU1866" i="1"/>
  <c r="AV1866" i="1"/>
  <c r="AW1866" i="1"/>
  <c r="AT1867" i="1"/>
  <c r="AU1867" i="1"/>
  <c r="AV1867" i="1"/>
  <c r="AW1867" i="1"/>
  <c r="AT1868" i="1"/>
  <c r="AU1868" i="1"/>
  <c r="AV1868" i="1"/>
  <c r="AW1868" i="1"/>
  <c r="AT1869" i="1"/>
  <c r="AU1869" i="1"/>
  <c r="AV1869" i="1"/>
  <c r="AW1869" i="1"/>
  <c r="AT1870" i="1"/>
  <c r="AU1870" i="1"/>
  <c r="AV1870" i="1"/>
  <c r="AW1870" i="1"/>
  <c r="AT1871" i="1"/>
  <c r="AU1871" i="1"/>
  <c r="AV1871" i="1"/>
  <c r="AW1871" i="1"/>
  <c r="AT1872" i="1"/>
  <c r="AU1872" i="1"/>
  <c r="AV1872" i="1"/>
  <c r="AW1872" i="1"/>
  <c r="AT1873" i="1"/>
  <c r="AU1873" i="1"/>
  <c r="AV1873" i="1"/>
  <c r="AW1873" i="1"/>
  <c r="AT1874" i="1"/>
  <c r="AU1874" i="1"/>
  <c r="AV1874" i="1"/>
  <c r="AW1874" i="1"/>
  <c r="AT1875" i="1"/>
  <c r="AU1875" i="1"/>
  <c r="AV1875" i="1"/>
  <c r="AW1875" i="1"/>
  <c r="AT1876" i="1"/>
  <c r="AU1876" i="1"/>
  <c r="AV1876" i="1"/>
  <c r="AW1876" i="1"/>
  <c r="AT1877" i="1"/>
  <c r="AU1877" i="1"/>
  <c r="AV1877" i="1"/>
  <c r="AW1877" i="1"/>
  <c r="AT1878" i="1"/>
  <c r="AU1878" i="1"/>
  <c r="AV1878" i="1"/>
  <c r="AW1878" i="1"/>
  <c r="AT1879" i="1"/>
  <c r="AU1879" i="1"/>
  <c r="AV1879" i="1"/>
  <c r="AW1879" i="1"/>
  <c r="AT1880" i="1"/>
  <c r="AU1880" i="1"/>
  <c r="AV1880" i="1"/>
  <c r="AW1880" i="1"/>
  <c r="AT1881" i="1"/>
  <c r="AU1881" i="1"/>
  <c r="AV1881" i="1"/>
  <c r="AW1881" i="1"/>
  <c r="AT1882" i="1"/>
  <c r="AU1882" i="1"/>
  <c r="AV1882" i="1"/>
  <c r="AW1882" i="1"/>
  <c r="AT1885" i="1"/>
  <c r="AU1885" i="1"/>
  <c r="AV1885" i="1"/>
  <c r="AW1885" i="1"/>
  <c r="AT1886" i="1"/>
  <c r="AU1886" i="1"/>
  <c r="AV1886" i="1"/>
  <c r="AW1886" i="1"/>
  <c r="AT1887" i="1"/>
  <c r="AU1887" i="1"/>
  <c r="AV1887" i="1"/>
  <c r="AW1887" i="1"/>
  <c r="AT1888" i="1"/>
  <c r="AU1888" i="1"/>
  <c r="AV1888" i="1"/>
  <c r="AW1888" i="1"/>
  <c r="AT1889" i="1"/>
  <c r="AU1889" i="1"/>
  <c r="AV1889" i="1"/>
  <c r="AW1889" i="1"/>
  <c r="AT1890" i="1"/>
  <c r="AU1890" i="1"/>
  <c r="AV1890" i="1"/>
  <c r="AW1890" i="1"/>
  <c r="AT1891" i="1"/>
  <c r="AU1891" i="1"/>
  <c r="AV1891" i="1"/>
  <c r="AW1891" i="1"/>
  <c r="AT1892" i="1"/>
  <c r="AU1892" i="1"/>
  <c r="AV1892" i="1"/>
  <c r="AW1892" i="1"/>
  <c r="AT1893" i="1"/>
  <c r="AU1893" i="1"/>
  <c r="AV1893" i="1"/>
  <c r="AW1893" i="1"/>
  <c r="AT1894" i="1"/>
  <c r="AU1894" i="1"/>
  <c r="AV1894" i="1"/>
  <c r="AW1894" i="1"/>
  <c r="AT1895" i="1"/>
  <c r="AU1895" i="1"/>
  <c r="AV1895" i="1"/>
  <c r="AW1895" i="1"/>
  <c r="AT1896" i="1"/>
  <c r="AU1896" i="1"/>
  <c r="AV1896" i="1"/>
  <c r="AW1896" i="1"/>
  <c r="AT1898" i="1"/>
  <c r="AU1898" i="1"/>
  <c r="AV1898" i="1"/>
  <c r="AW1898" i="1"/>
  <c r="AT1899" i="1"/>
  <c r="AU1899" i="1"/>
  <c r="AV1899" i="1"/>
  <c r="AW1899" i="1"/>
  <c r="AT1900" i="1"/>
  <c r="AU1900" i="1"/>
  <c r="AV1900" i="1"/>
  <c r="AW1900" i="1"/>
  <c r="AT1901" i="1"/>
  <c r="AU1901" i="1"/>
  <c r="AV1901" i="1"/>
  <c r="AW1901" i="1"/>
  <c r="AT1902" i="1"/>
  <c r="AU1902" i="1"/>
  <c r="AV1902" i="1"/>
  <c r="AW1902" i="1"/>
  <c r="AT1904" i="1"/>
  <c r="AU1904" i="1"/>
  <c r="AV1904" i="1"/>
  <c r="AW1904" i="1"/>
  <c r="AT1905" i="1"/>
  <c r="AU1905" i="1"/>
  <c r="AV1905" i="1"/>
  <c r="AW1905" i="1"/>
  <c r="AT1906" i="1"/>
  <c r="AU1906" i="1"/>
  <c r="AV1906" i="1"/>
  <c r="AW1906" i="1"/>
  <c r="AT1907" i="1"/>
  <c r="AU1907" i="1"/>
  <c r="AV1907" i="1"/>
  <c r="AW1907" i="1"/>
  <c r="AT1908" i="1"/>
  <c r="AU1908" i="1"/>
  <c r="AV1908" i="1"/>
  <c r="AW1908" i="1"/>
  <c r="AT1909" i="1"/>
  <c r="AU1909" i="1"/>
  <c r="AV1909" i="1"/>
  <c r="AW1909" i="1"/>
  <c r="AT1910" i="1"/>
  <c r="AU1910" i="1"/>
  <c r="AV1910" i="1"/>
  <c r="AW1910" i="1"/>
  <c r="AT1911" i="1"/>
  <c r="AU1911" i="1"/>
  <c r="AV1911" i="1"/>
  <c r="AW1911" i="1"/>
  <c r="AT1912" i="1"/>
  <c r="AU1912" i="1"/>
  <c r="AV1912" i="1"/>
  <c r="AW1912" i="1"/>
  <c r="AT1913" i="1"/>
  <c r="AU1913" i="1"/>
  <c r="AV1913" i="1"/>
  <c r="AW1913" i="1"/>
  <c r="AT1914" i="1"/>
  <c r="AU1914" i="1"/>
  <c r="AV1914" i="1"/>
  <c r="AW1914" i="1"/>
  <c r="AT1915" i="1"/>
  <c r="AU1915" i="1"/>
  <c r="AV1915" i="1"/>
  <c r="AW1915" i="1"/>
  <c r="AT1916" i="1"/>
  <c r="AU1916" i="1"/>
  <c r="AV1916" i="1"/>
  <c r="AW1916" i="1"/>
  <c r="AT1917" i="1"/>
  <c r="AU1917" i="1"/>
  <c r="AV1917" i="1"/>
  <c r="AW1917" i="1"/>
  <c r="AT1918" i="1"/>
  <c r="AU1918" i="1"/>
  <c r="AV1918" i="1"/>
  <c r="AW1918" i="1"/>
  <c r="AT1919" i="1"/>
  <c r="AU1919" i="1"/>
  <c r="AV1919" i="1"/>
  <c r="AW1919" i="1"/>
  <c r="AT1920" i="1"/>
  <c r="AU1920" i="1"/>
  <c r="AV1920" i="1"/>
  <c r="AW1920" i="1"/>
  <c r="AT1921" i="1"/>
  <c r="AU1921" i="1"/>
  <c r="AV1921" i="1"/>
  <c r="AW1921" i="1"/>
  <c r="AT1922" i="1"/>
  <c r="AU1922" i="1"/>
  <c r="AV1922" i="1"/>
  <c r="AW1922" i="1"/>
  <c r="AT1923" i="1"/>
  <c r="AU1923" i="1"/>
  <c r="AV1923" i="1"/>
  <c r="AW1923" i="1"/>
  <c r="AT1924" i="1"/>
  <c r="AU1924" i="1"/>
  <c r="AV1924" i="1"/>
  <c r="AW1924" i="1"/>
  <c r="AT1925" i="1"/>
  <c r="AU1925" i="1"/>
  <c r="AV1925" i="1"/>
  <c r="AW1925" i="1"/>
  <c r="AT1926" i="1"/>
  <c r="AU1926" i="1"/>
  <c r="AV1926" i="1"/>
  <c r="AW1926" i="1"/>
  <c r="AT1927" i="1"/>
  <c r="AU1927" i="1"/>
  <c r="AV1927" i="1"/>
  <c r="AW1927" i="1"/>
  <c r="AT1928" i="1"/>
  <c r="AU1928" i="1"/>
  <c r="AV1928" i="1"/>
  <c r="AW1928" i="1"/>
  <c r="AT1929" i="1"/>
  <c r="AU1929" i="1"/>
  <c r="AV1929" i="1"/>
  <c r="AW1929" i="1"/>
  <c r="AT1930" i="1"/>
  <c r="AU1930" i="1"/>
  <c r="AV1930" i="1"/>
  <c r="AW1930" i="1"/>
  <c r="AT1931" i="1"/>
  <c r="AU1931" i="1"/>
  <c r="AV1931" i="1"/>
  <c r="AW1931" i="1"/>
  <c r="AT1932" i="1"/>
  <c r="AU1932" i="1"/>
  <c r="AV1932" i="1"/>
  <c r="AW1932" i="1"/>
  <c r="AT1933" i="1"/>
  <c r="AU1933" i="1"/>
  <c r="AV1933" i="1"/>
  <c r="AW1933" i="1"/>
  <c r="AT1934" i="1"/>
  <c r="AU1934" i="1"/>
  <c r="AV1934" i="1"/>
  <c r="AW1934" i="1"/>
  <c r="AT1935" i="1"/>
  <c r="AU1935" i="1"/>
  <c r="AV1935" i="1"/>
  <c r="AW1935" i="1"/>
  <c r="AT1936" i="1"/>
  <c r="AU1936" i="1"/>
  <c r="AV1936" i="1"/>
  <c r="AW1936" i="1"/>
  <c r="AT1937" i="1"/>
  <c r="AU1937" i="1"/>
  <c r="AV1937" i="1"/>
  <c r="AW1937" i="1"/>
  <c r="AT1938" i="1"/>
  <c r="AU1938" i="1"/>
  <c r="AV1938" i="1"/>
  <c r="AW1938" i="1"/>
  <c r="AT1939" i="1"/>
  <c r="AU1939" i="1"/>
  <c r="AV1939" i="1"/>
  <c r="AW1939" i="1"/>
  <c r="AT1940" i="1"/>
  <c r="AU1940" i="1"/>
  <c r="AV1940" i="1"/>
  <c r="AW1940" i="1"/>
  <c r="AT1941" i="1"/>
  <c r="AU1941" i="1"/>
  <c r="AV1941" i="1"/>
  <c r="AW1941" i="1"/>
  <c r="AT1942" i="1"/>
  <c r="AU1942" i="1"/>
  <c r="AV1942" i="1"/>
  <c r="AW1942" i="1"/>
  <c r="AT1943" i="1"/>
  <c r="AU1943" i="1"/>
  <c r="AV1943" i="1"/>
  <c r="AW1943" i="1"/>
  <c r="AT1944" i="1"/>
  <c r="AU1944" i="1"/>
  <c r="AV1944" i="1"/>
  <c r="AW1944" i="1"/>
  <c r="AT1945" i="1"/>
  <c r="AU1945" i="1"/>
  <c r="AV1945" i="1"/>
  <c r="AW1945" i="1"/>
  <c r="AT1946" i="1"/>
  <c r="AU1946" i="1"/>
  <c r="AV1946" i="1"/>
  <c r="AW1946" i="1"/>
  <c r="AT1947" i="1"/>
  <c r="AU1947" i="1"/>
  <c r="AV1947" i="1"/>
  <c r="AW1947" i="1"/>
  <c r="AT1948" i="1"/>
  <c r="AU1948" i="1"/>
  <c r="AV1948" i="1"/>
  <c r="AW1948" i="1"/>
  <c r="AT1949" i="1"/>
  <c r="AU1949" i="1"/>
  <c r="AV1949" i="1"/>
  <c r="AW1949" i="1"/>
  <c r="AT1950" i="1"/>
  <c r="AU1950" i="1"/>
  <c r="AV1950" i="1"/>
  <c r="AW1950" i="1"/>
  <c r="AT1951" i="1"/>
  <c r="AU1951" i="1"/>
  <c r="AV1951" i="1"/>
  <c r="AW1951" i="1"/>
  <c r="AT1952" i="1"/>
  <c r="AU1952" i="1"/>
  <c r="AV1952" i="1"/>
  <c r="AW1952" i="1"/>
  <c r="AT1953" i="1"/>
  <c r="AU1953" i="1"/>
  <c r="AV1953" i="1"/>
  <c r="AW1953" i="1"/>
  <c r="AT1954" i="1"/>
  <c r="AU1954" i="1"/>
  <c r="AV1954" i="1"/>
  <c r="AW1954" i="1"/>
  <c r="AT1955" i="1"/>
  <c r="AU1955" i="1"/>
  <c r="AV1955" i="1"/>
  <c r="AW1955" i="1"/>
  <c r="AT1956" i="1"/>
  <c r="AU1956" i="1"/>
  <c r="AV1956" i="1"/>
  <c r="AW1956" i="1"/>
  <c r="AT1957" i="1"/>
  <c r="AU1957" i="1"/>
  <c r="AV1957" i="1"/>
  <c r="AW1957" i="1"/>
  <c r="AT1958" i="1"/>
  <c r="AU1958" i="1"/>
  <c r="AV1958" i="1"/>
  <c r="AW1958" i="1"/>
  <c r="AT1959" i="1"/>
  <c r="AU1959" i="1"/>
  <c r="AV1959" i="1"/>
  <c r="AW1959" i="1"/>
  <c r="AT1960" i="1"/>
  <c r="AU1960" i="1"/>
  <c r="AV1960" i="1"/>
  <c r="AW1960" i="1"/>
  <c r="AT1961" i="1"/>
  <c r="AU1961" i="1"/>
  <c r="AV1961" i="1"/>
  <c r="AW1961" i="1"/>
  <c r="AT1962" i="1"/>
  <c r="AU1962" i="1"/>
  <c r="AV1962" i="1"/>
  <c r="AW1962" i="1"/>
  <c r="AT1963" i="1"/>
  <c r="AU1963" i="1"/>
  <c r="AV1963" i="1"/>
  <c r="AW1963" i="1"/>
  <c r="AT1964" i="1"/>
  <c r="AU1964" i="1"/>
  <c r="AV1964" i="1"/>
  <c r="AW1964" i="1"/>
  <c r="AT1965" i="1"/>
  <c r="AU1965" i="1"/>
  <c r="AV1965" i="1"/>
  <c r="AW1965" i="1"/>
  <c r="AT1966" i="1"/>
  <c r="AU1966" i="1"/>
  <c r="AV1966" i="1"/>
  <c r="AW1966" i="1"/>
  <c r="AT1967" i="1"/>
  <c r="AU1967" i="1"/>
  <c r="AV1967" i="1"/>
  <c r="AW1967" i="1"/>
  <c r="AT1968" i="1"/>
  <c r="AU1968" i="1"/>
  <c r="AV1968" i="1"/>
  <c r="AW1968" i="1"/>
  <c r="AT1969" i="1"/>
  <c r="AU1969" i="1"/>
  <c r="AV1969" i="1"/>
  <c r="AW1969" i="1"/>
  <c r="AT1970" i="1"/>
  <c r="AU1970" i="1"/>
  <c r="AV1970" i="1"/>
  <c r="AW1970" i="1"/>
  <c r="AT1971" i="1"/>
  <c r="AU1971" i="1"/>
  <c r="AV1971" i="1"/>
  <c r="AW1971" i="1"/>
  <c r="AT1972" i="1"/>
  <c r="AU1972" i="1"/>
  <c r="AV1972" i="1"/>
  <c r="AW1972" i="1"/>
  <c r="AT1973" i="1"/>
  <c r="AU1973" i="1"/>
  <c r="AV1973" i="1"/>
  <c r="AW1973" i="1"/>
  <c r="AT1974" i="1"/>
  <c r="AU1974" i="1"/>
  <c r="AV1974" i="1"/>
  <c r="AW1974" i="1"/>
  <c r="AT1975" i="1"/>
  <c r="AU1975" i="1"/>
  <c r="AV1975" i="1"/>
  <c r="AW1975" i="1"/>
  <c r="AT1976" i="1"/>
  <c r="AU1976" i="1"/>
  <c r="AV1976" i="1"/>
  <c r="AW1976" i="1"/>
  <c r="AT1977" i="1"/>
  <c r="AU1977" i="1"/>
  <c r="AV1977" i="1"/>
  <c r="AW1977" i="1"/>
  <c r="AT1978" i="1"/>
  <c r="AU1978" i="1"/>
  <c r="AV1978" i="1"/>
  <c r="AW1978" i="1"/>
  <c r="AT1979" i="1"/>
  <c r="AU1979" i="1"/>
  <c r="AV1979" i="1"/>
  <c r="AW1979" i="1"/>
  <c r="AT1980" i="1"/>
  <c r="AU1980" i="1"/>
  <c r="AV1980" i="1"/>
  <c r="AW1980" i="1"/>
  <c r="AT1981" i="1"/>
  <c r="AU1981" i="1"/>
  <c r="AV1981" i="1"/>
  <c r="AW1981" i="1"/>
  <c r="AT1982" i="1"/>
  <c r="AU1982" i="1"/>
  <c r="AV1982" i="1"/>
  <c r="AW1982" i="1"/>
  <c r="AT1983" i="1"/>
  <c r="AU1983" i="1"/>
  <c r="AV1983" i="1"/>
  <c r="AW1983" i="1"/>
  <c r="AT1984" i="1"/>
  <c r="AU1984" i="1"/>
  <c r="AV1984" i="1"/>
  <c r="AW1984" i="1"/>
  <c r="AT1985" i="1"/>
  <c r="AU1985" i="1"/>
  <c r="AV1985" i="1"/>
  <c r="AW1985" i="1"/>
  <c r="AT1986" i="1"/>
  <c r="AU1986" i="1"/>
  <c r="AV1986" i="1"/>
  <c r="AW1986" i="1"/>
  <c r="AT1987" i="1"/>
  <c r="AU1987" i="1"/>
  <c r="AV1987" i="1"/>
  <c r="AW1987" i="1"/>
  <c r="AT1988" i="1"/>
  <c r="AU1988" i="1"/>
  <c r="AV1988" i="1"/>
  <c r="AW1988" i="1"/>
  <c r="AT1989" i="1"/>
  <c r="AU1989" i="1"/>
  <c r="AV1989" i="1"/>
  <c r="AW1989" i="1"/>
  <c r="AT1990" i="1"/>
  <c r="AU1990" i="1"/>
  <c r="AV1990" i="1"/>
  <c r="AW1990" i="1"/>
  <c r="AT1991" i="1"/>
  <c r="AU1991" i="1"/>
  <c r="AV1991" i="1"/>
  <c r="AW1991" i="1"/>
  <c r="AT1992" i="1"/>
  <c r="AU1992" i="1"/>
  <c r="AV1992" i="1"/>
  <c r="AW1992" i="1"/>
  <c r="AT1993" i="1"/>
  <c r="AU1993" i="1"/>
  <c r="AV1993" i="1"/>
  <c r="AW1993" i="1"/>
  <c r="AT1994" i="1"/>
  <c r="AU1994" i="1"/>
  <c r="AV1994" i="1"/>
  <c r="AW1994" i="1"/>
  <c r="AT1995" i="1"/>
  <c r="AU1995" i="1"/>
  <c r="AV1995" i="1"/>
  <c r="AW1995" i="1"/>
  <c r="AT1996" i="1"/>
  <c r="AU1996" i="1"/>
  <c r="AV1996" i="1"/>
  <c r="AW1996" i="1"/>
  <c r="AT1997" i="1"/>
  <c r="AU1997" i="1"/>
  <c r="AV1997" i="1"/>
  <c r="AW1997" i="1"/>
  <c r="AT1998" i="1"/>
  <c r="AU1998" i="1"/>
  <c r="AV1998" i="1"/>
  <c r="AW1998" i="1"/>
  <c r="AT1999" i="1"/>
  <c r="AU1999" i="1"/>
  <c r="AV1999" i="1"/>
  <c r="AW1999" i="1"/>
  <c r="AT2000" i="1"/>
  <c r="AU2000" i="1"/>
  <c r="AV2000" i="1"/>
  <c r="AW2000" i="1"/>
  <c r="AT2001" i="1"/>
  <c r="AU2001" i="1"/>
  <c r="AV2001" i="1"/>
  <c r="AW2001" i="1"/>
  <c r="AT2002" i="1"/>
  <c r="AU2002" i="1"/>
  <c r="AV2002" i="1"/>
  <c r="AW2002" i="1"/>
  <c r="AT2003" i="1"/>
  <c r="AU2003" i="1"/>
  <c r="AV2003" i="1"/>
  <c r="AW2003" i="1"/>
  <c r="AT2004" i="1"/>
  <c r="AU2004" i="1"/>
  <c r="AV2004" i="1"/>
  <c r="AW2004" i="1"/>
  <c r="AT2005" i="1"/>
  <c r="AU2005" i="1"/>
  <c r="AV2005" i="1"/>
  <c r="AW2005" i="1"/>
  <c r="AT2006" i="1"/>
  <c r="AU2006" i="1"/>
  <c r="AV2006" i="1"/>
  <c r="AW2006" i="1"/>
  <c r="AT2007" i="1"/>
  <c r="AU2007" i="1"/>
  <c r="AV2007" i="1"/>
  <c r="AW2007" i="1"/>
  <c r="AT2008" i="1"/>
  <c r="AU2008" i="1"/>
  <c r="AV2008" i="1"/>
  <c r="AW2008" i="1"/>
  <c r="AT2010" i="1"/>
  <c r="AU2010" i="1"/>
  <c r="AV2010" i="1"/>
  <c r="AW2010" i="1"/>
  <c r="AT2011" i="1"/>
  <c r="AU2011" i="1"/>
  <c r="AV2011" i="1"/>
  <c r="AW2011" i="1"/>
  <c r="AT2012" i="1"/>
  <c r="AU2012" i="1"/>
  <c r="AV2012" i="1"/>
  <c r="AW2012" i="1"/>
  <c r="AT2013" i="1"/>
  <c r="AU2013" i="1"/>
  <c r="AV2013" i="1"/>
  <c r="AW2013" i="1"/>
  <c r="AT2014" i="1"/>
  <c r="AU2014" i="1"/>
  <c r="AV2014" i="1"/>
  <c r="AW2014" i="1"/>
  <c r="AT2015" i="1"/>
  <c r="AU2015" i="1"/>
  <c r="AV2015" i="1"/>
  <c r="AW2015" i="1"/>
  <c r="AT2016" i="1"/>
  <c r="AU2016" i="1"/>
  <c r="AV2016" i="1"/>
  <c r="AW2016" i="1"/>
  <c r="AT2017" i="1"/>
  <c r="AU2017" i="1"/>
  <c r="AV2017" i="1"/>
  <c r="AW2017" i="1"/>
  <c r="AT2018" i="1"/>
  <c r="AU2018" i="1"/>
  <c r="AV2018" i="1"/>
  <c r="AW2018" i="1"/>
  <c r="AT2019" i="1"/>
  <c r="AU2019" i="1"/>
  <c r="AV2019" i="1"/>
  <c r="AW2019" i="1"/>
  <c r="AT2020" i="1"/>
  <c r="AU2020" i="1"/>
  <c r="AV2020" i="1"/>
  <c r="AW2020" i="1"/>
  <c r="AT2021" i="1"/>
  <c r="AU2021" i="1"/>
  <c r="AV2021" i="1"/>
  <c r="AW2021" i="1"/>
  <c r="AT2022" i="1"/>
  <c r="AU2022" i="1"/>
  <c r="AV2022" i="1"/>
  <c r="AW2022" i="1"/>
  <c r="AT2023" i="1"/>
  <c r="AU2023" i="1"/>
  <c r="AV2023" i="1"/>
  <c r="AW2023" i="1"/>
  <c r="AT2024" i="1"/>
  <c r="AU2024" i="1"/>
  <c r="AV2024" i="1"/>
  <c r="AW2024" i="1"/>
  <c r="AT2025" i="1"/>
  <c r="AU2025" i="1"/>
  <c r="AV2025" i="1"/>
  <c r="AW2025" i="1"/>
  <c r="AT2026" i="1"/>
  <c r="AU2026" i="1"/>
  <c r="AV2026" i="1"/>
  <c r="AW2026" i="1"/>
  <c r="AT2027" i="1"/>
  <c r="AU2027" i="1"/>
  <c r="AV2027" i="1"/>
  <c r="AW2027" i="1"/>
  <c r="AT2028" i="1"/>
  <c r="AU2028" i="1"/>
  <c r="AV2028" i="1"/>
  <c r="AW2028" i="1"/>
  <c r="AT2029" i="1"/>
  <c r="AU2029" i="1"/>
  <c r="AV2029" i="1"/>
  <c r="AW2029" i="1"/>
  <c r="AT2030" i="1"/>
  <c r="AU2030" i="1"/>
  <c r="AV2030" i="1"/>
  <c r="AW2030" i="1"/>
  <c r="AT2031" i="1"/>
  <c r="AU2031" i="1"/>
  <c r="AV2031" i="1"/>
  <c r="AW2031" i="1"/>
  <c r="AT2032" i="1"/>
  <c r="AU2032" i="1"/>
  <c r="AV2032" i="1"/>
  <c r="AW2032" i="1"/>
  <c r="AT2033" i="1"/>
  <c r="AU2033" i="1"/>
  <c r="AV2033" i="1"/>
  <c r="AW2033" i="1"/>
  <c r="AT2034" i="1"/>
  <c r="AU2034" i="1"/>
  <c r="AV2034" i="1"/>
  <c r="AW2034" i="1"/>
  <c r="AT2035" i="1"/>
  <c r="AU2035" i="1"/>
  <c r="AV2035" i="1"/>
  <c r="AW2035" i="1"/>
  <c r="AT2036" i="1"/>
  <c r="AU2036" i="1"/>
  <c r="AV2036" i="1"/>
  <c r="AW2036" i="1"/>
  <c r="AT2037" i="1"/>
  <c r="AU2037" i="1"/>
  <c r="AV2037" i="1"/>
  <c r="AW2037" i="1"/>
  <c r="AT2038" i="1"/>
  <c r="AU2038" i="1"/>
  <c r="AV2038" i="1"/>
  <c r="AW2038" i="1"/>
  <c r="AT2039" i="1"/>
  <c r="AU2039" i="1"/>
  <c r="AV2039" i="1"/>
  <c r="AW2039" i="1"/>
  <c r="AT2040" i="1"/>
  <c r="AU2040" i="1"/>
  <c r="AV2040" i="1"/>
  <c r="AW2040" i="1"/>
  <c r="AT2041" i="1"/>
  <c r="AU2041" i="1"/>
  <c r="AV2041" i="1"/>
  <c r="AW2041" i="1"/>
  <c r="AT2042" i="1"/>
  <c r="AU2042" i="1"/>
  <c r="AV2042" i="1"/>
  <c r="AW2042" i="1"/>
  <c r="AT2043" i="1"/>
  <c r="AU2043" i="1"/>
  <c r="AV2043" i="1"/>
  <c r="AW2043" i="1"/>
  <c r="AT2044" i="1"/>
  <c r="AU2044" i="1"/>
  <c r="AV2044" i="1"/>
  <c r="AW2044" i="1"/>
  <c r="AT2045" i="1"/>
  <c r="AU2045" i="1"/>
  <c r="AV2045" i="1"/>
  <c r="AW2045" i="1"/>
  <c r="AT2046" i="1"/>
  <c r="AU2046" i="1"/>
  <c r="AV2046" i="1"/>
  <c r="AW2046" i="1"/>
  <c r="AT2047" i="1"/>
  <c r="AU2047" i="1"/>
  <c r="AV2047" i="1"/>
  <c r="AW2047" i="1"/>
  <c r="AT2048" i="1"/>
  <c r="AU2048" i="1"/>
  <c r="AV2048" i="1"/>
  <c r="AW2048" i="1"/>
  <c r="AT2049" i="1"/>
  <c r="AU2049" i="1"/>
  <c r="AV2049" i="1"/>
  <c r="AW2049" i="1"/>
  <c r="AT2050" i="1"/>
  <c r="AU2050" i="1"/>
  <c r="AV2050" i="1"/>
  <c r="AW2050" i="1"/>
  <c r="AT2051" i="1"/>
  <c r="AU2051" i="1"/>
  <c r="AV2051" i="1"/>
  <c r="AW2051" i="1"/>
  <c r="AT2052" i="1"/>
  <c r="AU2052" i="1"/>
  <c r="AV2052" i="1"/>
  <c r="AW2052" i="1"/>
  <c r="AT2053" i="1"/>
  <c r="AU2053" i="1"/>
  <c r="AV2053" i="1"/>
  <c r="AW2053" i="1"/>
  <c r="AT2054" i="1"/>
  <c r="AU2054" i="1"/>
  <c r="AV2054" i="1"/>
  <c r="AW2054" i="1"/>
  <c r="AT2055" i="1"/>
  <c r="AU2055" i="1"/>
  <c r="AV2055" i="1"/>
  <c r="AW2055" i="1"/>
  <c r="AT2056" i="1"/>
  <c r="AU2056" i="1"/>
  <c r="AV2056" i="1"/>
  <c r="AW2056" i="1"/>
  <c r="AT2057" i="1"/>
  <c r="AU2057" i="1"/>
  <c r="AV2057" i="1"/>
  <c r="AW2057" i="1"/>
  <c r="AT2058" i="1"/>
  <c r="AU2058" i="1"/>
  <c r="AV2058" i="1"/>
  <c r="AW2058" i="1"/>
  <c r="AT2059" i="1"/>
  <c r="AU2059" i="1"/>
  <c r="AV2059" i="1"/>
  <c r="AW2059" i="1"/>
  <c r="AT2060" i="1"/>
  <c r="AU2060" i="1"/>
  <c r="AV2060" i="1"/>
  <c r="AW2060" i="1"/>
  <c r="AT2061" i="1"/>
  <c r="AU2061" i="1"/>
  <c r="AV2061" i="1"/>
  <c r="AW2061" i="1"/>
  <c r="AT2062" i="1"/>
  <c r="AU2062" i="1"/>
  <c r="AV2062" i="1"/>
  <c r="AW2062" i="1"/>
  <c r="AT2063" i="1"/>
  <c r="AU2063" i="1"/>
  <c r="AV2063" i="1"/>
  <c r="AW2063" i="1"/>
  <c r="AT2064" i="1"/>
  <c r="AU2064" i="1"/>
  <c r="AV2064" i="1"/>
  <c r="AW2064" i="1"/>
  <c r="AT2065" i="1"/>
  <c r="AU2065" i="1"/>
  <c r="AV2065" i="1"/>
  <c r="AW2065" i="1"/>
  <c r="AT2066" i="1"/>
  <c r="AU2066" i="1"/>
  <c r="AV2066" i="1"/>
  <c r="AW2066" i="1"/>
  <c r="AT2067" i="1"/>
  <c r="AU2067" i="1"/>
  <c r="AV2067" i="1"/>
  <c r="AW2067" i="1"/>
  <c r="AT2068" i="1"/>
  <c r="AU2068" i="1"/>
  <c r="AV2068" i="1"/>
  <c r="AW2068" i="1"/>
  <c r="AT2069" i="1"/>
  <c r="AU2069" i="1"/>
  <c r="AV2069" i="1"/>
  <c r="AW2069" i="1"/>
  <c r="AT2070" i="1"/>
  <c r="AU2070" i="1"/>
  <c r="AV2070" i="1"/>
  <c r="AW2070" i="1"/>
  <c r="AT2071" i="1"/>
  <c r="AU2071" i="1"/>
  <c r="AV2071" i="1"/>
  <c r="AW2071" i="1"/>
  <c r="AT2072" i="1"/>
  <c r="AU2072" i="1"/>
  <c r="AV2072" i="1"/>
  <c r="AW2072" i="1"/>
  <c r="AT2073" i="1"/>
  <c r="AU2073" i="1"/>
  <c r="AV2073" i="1"/>
  <c r="AW2073" i="1"/>
  <c r="AT2074" i="1"/>
  <c r="AU2074" i="1"/>
  <c r="AV2074" i="1"/>
  <c r="AW2074" i="1"/>
  <c r="AT2075" i="1"/>
  <c r="AU2075" i="1"/>
  <c r="AV2075" i="1"/>
  <c r="AW2075" i="1"/>
  <c r="AT2076" i="1"/>
  <c r="AU2076" i="1"/>
  <c r="AV2076" i="1"/>
  <c r="AW2076" i="1"/>
  <c r="AT2077" i="1"/>
  <c r="AU2077" i="1"/>
  <c r="AV2077" i="1"/>
  <c r="AW2077" i="1"/>
  <c r="AT2078" i="1"/>
  <c r="AU2078" i="1"/>
  <c r="AV2078" i="1"/>
  <c r="AW2078" i="1"/>
  <c r="AT2079" i="1"/>
  <c r="AU2079" i="1"/>
  <c r="AV2079" i="1"/>
  <c r="AW2079" i="1"/>
  <c r="AT2080" i="1"/>
  <c r="AU2080" i="1"/>
  <c r="AV2080" i="1"/>
  <c r="AW2080" i="1"/>
  <c r="AT2081" i="1"/>
  <c r="AU2081" i="1"/>
  <c r="AV2081" i="1"/>
  <c r="AW2081" i="1"/>
  <c r="AT2082" i="1"/>
  <c r="AU2082" i="1"/>
  <c r="AV2082" i="1"/>
  <c r="AW2082" i="1"/>
  <c r="AT2083" i="1"/>
  <c r="AU2083" i="1"/>
  <c r="AV2083" i="1"/>
  <c r="AW2083" i="1"/>
  <c r="AT2084" i="1"/>
  <c r="AU2084" i="1"/>
  <c r="AV2084" i="1"/>
  <c r="AW2084" i="1"/>
  <c r="AT2085" i="1"/>
  <c r="AU2085" i="1"/>
  <c r="AV2085" i="1"/>
  <c r="AW2085" i="1"/>
  <c r="AT2086" i="1"/>
  <c r="AU2086" i="1"/>
  <c r="AV2086" i="1"/>
  <c r="AW2086" i="1"/>
  <c r="AT2087" i="1"/>
  <c r="AU2087" i="1"/>
  <c r="AV2087" i="1"/>
  <c r="AW2087" i="1"/>
  <c r="AT2088" i="1"/>
  <c r="AU2088" i="1"/>
  <c r="AV2088" i="1"/>
  <c r="AW2088" i="1"/>
  <c r="AT2089" i="1"/>
  <c r="AU2089" i="1"/>
  <c r="AV2089" i="1"/>
  <c r="AW2089" i="1"/>
  <c r="AT2090" i="1"/>
  <c r="AU2090" i="1"/>
  <c r="AV2090" i="1"/>
  <c r="AW2090" i="1"/>
  <c r="AT2091" i="1"/>
  <c r="AU2091" i="1"/>
  <c r="AV2091" i="1"/>
  <c r="AW2091" i="1"/>
  <c r="AT2092" i="1"/>
  <c r="AU2092" i="1"/>
  <c r="AV2092" i="1"/>
  <c r="AW2092" i="1"/>
  <c r="AT2093" i="1"/>
  <c r="AU2093" i="1"/>
  <c r="AV2093" i="1"/>
  <c r="AW2093" i="1"/>
  <c r="AT2094" i="1"/>
  <c r="AU2094" i="1"/>
  <c r="AV2094" i="1"/>
  <c r="AW2094" i="1"/>
  <c r="AT2095" i="1"/>
  <c r="AU2095" i="1"/>
  <c r="AV2095" i="1"/>
  <c r="AW2095" i="1"/>
  <c r="AT2096" i="1"/>
  <c r="AU2096" i="1"/>
  <c r="AV2096" i="1"/>
  <c r="AW2096" i="1"/>
  <c r="AT2097" i="1"/>
  <c r="AU2097" i="1"/>
  <c r="AV2097" i="1"/>
  <c r="AW2097" i="1"/>
  <c r="AT2098" i="1"/>
  <c r="AU2098" i="1"/>
  <c r="AV2098" i="1"/>
  <c r="AW2098" i="1"/>
  <c r="AT2099" i="1"/>
  <c r="AU2099" i="1"/>
  <c r="AV2099" i="1"/>
  <c r="AW2099" i="1"/>
  <c r="AT2100" i="1"/>
  <c r="AU2100" i="1"/>
  <c r="AV2100" i="1"/>
  <c r="AW2100" i="1"/>
  <c r="AT2101" i="1"/>
  <c r="AU2101" i="1"/>
  <c r="AV2101" i="1"/>
  <c r="AW2101" i="1"/>
  <c r="AT2102" i="1"/>
  <c r="AU2102" i="1"/>
  <c r="AV2102" i="1"/>
  <c r="AW2102" i="1"/>
  <c r="AT2103" i="1"/>
  <c r="AU2103" i="1"/>
  <c r="AV2103" i="1"/>
  <c r="AW2103" i="1"/>
  <c r="AT2104" i="1"/>
  <c r="AU2104" i="1"/>
  <c r="AV2104" i="1"/>
  <c r="AW2104" i="1"/>
  <c r="AT2105" i="1"/>
  <c r="AU2105" i="1"/>
  <c r="AV2105" i="1"/>
  <c r="AW2105" i="1"/>
  <c r="AT2106" i="1"/>
  <c r="AU2106" i="1"/>
  <c r="AV2106" i="1"/>
  <c r="AW2106" i="1"/>
  <c r="AT2107" i="1"/>
  <c r="AU2107" i="1"/>
  <c r="AV2107" i="1"/>
  <c r="AW2107" i="1"/>
  <c r="AT2108" i="1"/>
  <c r="AU2108" i="1"/>
  <c r="AV2108" i="1"/>
  <c r="AW2108" i="1"/>
  <c r="AT2109" i="1"/>
  <c r="AU2109" i="1"/>
  <c r="AV2109" i="1"/>
  <c r="AW2109" i="1"/>
  <c r="AT2110" i="1"/>
  <c r="AU2110" i="1"/>
  <c r="AV2110" i="1"/>
  <c r="AW2110" i="1"/>
  <c r="AT2111" i="1"/>
  <c r="AU2111" i="1"/>
  <c r="AV2111" i="1"/>
  <c r="AW2111" i="1"/>
  <c r="AT2112" i="1"/>
  <c r="AU2112" i="1"/>
  <c r="AV2112" i="1"/>
  <c r="AW2112" i="1"/>
  <c r="AT2113" i="1"/>
  <c r="AU2113" i="1"/>
  <c r="AV2113" i="1"/>
  <c r="AW2113" i="1"/>
  <c r="AT2114" i="1"/>
  <c r="AU2114" i="1"/>
  <c r="AV2114" i="1"/>
  <c r="AW2114" i="1"/>
  <c r="AT2115" i="1"/>
  <c r="AU2115" i="1"/>
  <c r="AV2115" i="1"/>
  <c r="AW2115" i="1"/>
  <c r="AT2116" i="1"/>
  <c r="AU2116" i="1"/>
  <c r="AV2116" i="1"/>
  <c r="AW2116" i="1"/>
  <c r="AT2117" i="1"/>
  <c r="AU2117" i="1"/>
  <c r="AV2117" i="1"/>
  <c r="AW2117" i="1"/>
  <c r="AT2118" i="1"/>
  <c r="AU2118" i="1"/>
  <c r="AV2118" i="1"/>
  <c r="AW2118" i="1"/>
  <c r="AT2119" i="1"/>
  <c r="AU2119" i="1"/>
  <c r="AV2119" i="1"/>
  <c r="AW2119" i="1"/>
  <c r="AT2120" i="1"/>
  <c r="AU2120" i="1"/>
  <c r="AV2120" i="1"/>
  <c r="AW2120" i="1"/>
  <c r="AT2121" i="1"/>
  <c r="AU2121" i="1"/>
  <c r="AV2121" i="1"/>
  <c r="AW2121" i="1"/>
  <c r="AT2122" i="1"/>
  <c r="AU2122" i="1"/>
  <c r="AV2122" i="1"/>
  <c r="AW2122" i="1"/>
  <c r="AT2123" i="1"/>
  <c r="AU2123" i="1"/>
  <c r="AV2123" i="1"/>
  <c r="AW2123" i="1"/>
  <c r="AT2124" i="1"/>
  <c r="AU2124" i="1"/>
  <c r="AV2124" i="1"/>
  <c r="AW2124" i="1"/>
  <c r="AT2125" i="1"/>
  <c r="AU2125" i="1"/>
  <c r="AV2125" i="1"/>
  <c r="AW2125" i="1"/>
  <c r="AT2126" i="1"/>
  <c r="AU2126" i="1"/>
  <c r="AV2126" i="1"/>
  <c r="AW2126" i="1"/>
  <c r="AT2127" i="1"/>
  <c r="AU2127" i="1"/>
  <c r="AV2127" i="1"/>
  <c r="AW2127" i="1"/>
  <c r="AT2128" i="1"/>
  <c r="AU2128" i="1"/>
  <c r="AV2128" i="1"/>
  <c r="AW2128" i="1"/>
  <c r="AT2129" i="1"/>
  <c r="AU2129" i="1"/>
  <c r="AV2129" i="1"/>
  <c r="AW2129" i="1"/>
  <c r="AT2130" i="1"/>
  <c r="AU2130" i="1"/>
  <c r="AV2130" i="1"/>
  <c r="AW2130" i="1"/>
  <c r="AT2131" i="1"/>
  <c r="AU2131" i="1"/>
  <c r="AV2131" i="1"/>
  <c r="AW2131" i="1"/>
  <c r="AT2132" i="1"/>
  <c r="AU2132" i="1"/>
  <c r="AV2132" i="1"/>
  <c r="AW2132" i="1"/>
  <c r="AT2133" i="1"/>
  <c r="AU2133" i="1"/>
  <c r="AV2133" i="1"/>
  <c r="AW2133" i="1"/>
  <c r="AT2134" i="1"/>
  <c r="AU2134" i="1"/>
  <c r="AV2134" i="1"/>
  <c r="AW2134" i="1"/>
  <c r="AT2135" i="1"/>
  <c r="AU2135" i="1"/>
  <c r="AV2135" i="1"/>
  <c r="AW2135" i="1"/>
  <c r="AT2136" i="1"/>
  <c r="AU2136" i="1"/>
  <c r="AV2136" i="1"/>
  <c r="AW2136" i="1"/>
  <c r="AT2137" i="1"/>
  <c r="AU2137" i="1"/>
  <c r="AV2137" i="1"/>
  <c r="AW2137" i="1"/>
  <c r="AT2138" i="1"/>
  <c r="AU2138" i="1"/>
  <c r="AV2138" i="1"/>
  <c r="AW2138" i="1"/>
  <c r="AT2139" i="1"/>
  <c r="AU2139" i="1"/>
  <c r="AV2139" i="1"/>
  <c r="AW2139" i="1"/>
  <c r="AT2140" i="1"/>
  <c r="AU2140" i="1"/>
  <c r="AV2140" i="1"/>
  <c r="AW2140" i="1"/>
  <c r="AT2141" i="1"/>
  <c r="AU2141" i="1"/>
  <c r="AV2141" i="1"/>
  <c r="AW2141" i="1"/>
  <c r="AT2142" i="1"/>
  <c r="AU2142" i="1"/>
  <c r="AV2142" i="1"/>
  <c r="AW2142" i="1"/>
  <c r="AT2143" i="1"/>
  <c r="AU2143" i="1"/>
  <c r="AV2143" i="1"/>
  <c r="AW2143" i="1"/>
  <c r="AT2144" i="1"/>
  <c r="AU2144" i="1"/>
  <c r="AV2144" i="1"/>
  <c r="AW2144" i="1"/>
  <c r="AT2145" i="1"/>
  <c r="AU2145" i="1"/>
  <c r="AV2145" i="1"/>
  <c r="AW2145" i="1"/>
  <c r="AT2146" i="1"/>
  <c r="AU2146" i="1"/>
  <c r="AV2146" i="1"/>
  <c r="AW2146" i="1"/>
  <c r="AT2147" i="1"/>
  <c r="AU2147" i="1"/>
  <c r="AV2147" i="1"/>
  <c r="AW2147" i="1"/>
  <c r="AT2148" i="1"/>
  <c r="AU2148" i="1"/>
  <c r="AV2148" i="1"/>
  <c r="AW2148" i="1"/>
  <c r="AT2149" i="1"/>
  <c r="AU2149" i="1"/>
  <c r="AV2149" i="1"/>
  <c r="AW2149" i="1"/>
  <c r="AT2150" i="1"/>
  <c r="AU2150" i="1"/>
  <c r="AV2150" i="1"/>
  <c r="AW2150" i="1"/>
  <c r="AT2151" i="1"/>
  <c r="AU2151" i="1"/>
  <c r="AV2151" i="1"/>
  <c r="AW2151" i="1"/>
  <c r="AT2152" i="1"/>
  <c r="AU2152" i="1"/>
  <c r="AV2152" i="1"/>
  <c r="AW2152" i="1"/>
  <c r="AT2153" i="1"/>
  <c r="AU2153" i="1"/>
  <c r="AV2153" i="1"/>
  <c r="AW2153" i="1"/>
  <c r="AT2154" i="1"/>
  <c r="AU2154" i="1"/>
  <c r="AV2154" i="1"/>
  <c r="AW2154" i="1"/>
  <c r="AT2156" i="1"/>
  <c r="AU2156" i="1"/>
  <c r="AV2156" i="1"/>
  <c r="AW2156" i="1"/>
  <c r="AT2157" i="1"/>
  <c r="AU2157" i="1"/>
  <c r="AV2157" i="1"/>
  <c r="AW2157" i="1"/>
  <c r="AT2158" i="1"/>
  <c r="AU2158" i="1"/>
  <c r="AV2158" i="1"/>
  <c r="AW2158" i="1"/>
  <c r="AT2160" i="1"/>
  <c r="AU2160" i="1"/>
  <c r="AV2160" i="1"/>
  <c r="AW2160" i="1"/>
  <c r="AT2161" i="1"/>
  <c r="AU2161" i="1"/>
  <c r="AV2161" i="1"/>
  <c r="AW2161" i="1"/>
  <c r="AT2162" i="1"/>
  <c r="AU2162" i="1"/>
  <c r="AV2162" i="1"/>
  <c r="AW2162" i="1"/>
  <c r="AT2163" i="1"/>
  <c r="AU2163" i="1"/>
  <c r="AV2163" i="1"/>
  <c r="AW2163" i="1"/>
  <c r="AT2164" i="1"/>
  <c r="AU2164" i="1"/>
  <c r="AV2164" i="1"/>
  <c r="AW2164" i="1"/>
  <c r="AT2165" i="1"/>
  <c r="AU2165" i="1"/>
  <c r="AV2165" i="1"/>
  <c r="AW2165" i="1"/>
  <c r="AT2166" i="1"/>
  <c r="AU2166" i="1"/>
  <c r="AV2166" i="1"/>
  <c r="AW2166" i="1"/>
  <c r="AT2167" i="1"/>
  <c r="AU2167" i="1"/>
  <c r="AV2167" i="1"/>
  <c r="AW2167" i="1"/>
  <c r="AT2168" i="1"/>
  <c r="AU2168" i="1"/>
  <c r="AV2168" i="1"/>
  <c r="AW2168" i="1"/>
  <c r="AT2169" i="1"/>
  <c r="AU2169" i="1"/>
  <c r="AV2169" i="1"/>
  <c r="AW2169" i="1"/>
  <c r="AT2170" i="1"/>
  <c r="AU2170" i="1"/>
  <c r="AV2170" i="1"/>
  <c r="AW2170" i="1"/>
  <c r="AT2171" i="1"/>
  <c r="AU2171" i="1"/>
  <c r="AV2171" i="1"/>
  <c r="AW2171" i="1"/>
  <c r="AT2172" i="1"/>
  <c r="AU2172" i="1"/>
  <c r="AV2172" i="1"/>
  <c r="AW2172" i="1"/>
  <c r="AT2173" i="1"/>
  <c r="AU2173" i="1"/>
  <c r="AV2173" i="1"/>
  <c r="AW2173" i="1"/>
  <c r="AT2174" i="1"/>
  <c r="AU2174" i="1"/>
  <c r="AV2174" i="1"/>
  <c r="AW2174" i="1"/>
  <c r="AT2175" i="1"/>
  <c r="AU2175" i="1"/>
  <c r="AV2175" i="1"/>
  <c r="AW2175" i="1"/>
  <c r="AT2176" i="1"/>
  <c r="AU2176" i="1"/>
  <c r="AV2176" i="1"/>
  <c r="AW2176" i="1"/>
  <c r="AT2177" i="1"/>
  <c r="AU2177" i="1"/>
  <c r="AV2177" i="1"/>
  <c r="AW2177" i="1"/>
  <c r="AT2178" i="1"/>
  <c r="AU2178" i="1"/>
  <c r="AV2178" i="1"/>
  <c r="AW2178" i="1"/>
  <c r="AT2179" i="1"/>
  <c r="AU2179" i="1"/>
  <c r="AV2179" i="1"/>
  <c r="AW2179" i="1"/>
  <c r="AT2180" i="1"/>
  <c r="AU2180" i="1"/>
  <c r="AV2180" i="1"/>
  <c r="AW2180" i="1"/>
  <c r="AT2181" i="1"/>
  <c r="AU2181" i="1"/>
  <c r="AV2181" i="1"/>
  <c r="AW2181" i="1"/>
  <c r="AT2182" i="1"/>
  <c r="AU2182" i="1"/>
  <c r="AV2182" i="1"/>
  <c r="AW2182" i="1"/>
  <c r="AT2183" i="1"/>
  <c r="AU2183" i="1"/>
  <c r="AV2183" i="1"/>
  <c r="AW2183" i="1"/>
  <c r="AT2184" i="1"/>
  <c r="AU2184" i="1"/>
  <c r="AV2184" i="1"/>
  <c r="AW2184" i="1"/>
  <c r="AT2185" i="1"/>
  <c r="AU2185" i="1"/>
  <c r="AV2185" i="1"/>
  <c r="AW2185" i="1"/>
  <c r="AT2186" i="1"/>
  <c r="AU2186" i="1"/>
  <c r="AV2186" i="1"/>
  <c r="AW2186" i="1"/>
  <c r="AT2187" i="1"/>
  <c r="AU2187" i="1"/>
  <c r="AV2187" i="1"/>
  <c r="AW2187" i="1"/>
  <c r="AT2188" i="1"/>
  <c r="AU2188" i="1"/>
  <c r="AV2188" i="1"/>
  <c r="AW2188" i="1"/>
  <c r="AT2189" i="1"/>
  <c r="AU2189" i="1"/>
  <c r="AV2189" i="1"/>
  <c r="AW2189" i="1"/>
  <c r="AT2190" i="1"/>
  <c r="AU2190" i="1"/>
  <c r="AV2190" i="1"/>
  <c r="AW2190" i="1"/>
  <c r="AT2191" i="1"/>
  <c r="AU2191" i="1"/>
  <c r="AV2191" i="1"/>
  <c r="AW2191" i="1"/>
  <c r="AT2192" i="1"/>
  <c r="AU2192" i="1"/>
  <c r="AV2192" i="1"/>
  <c r="AW2192" i="1"/>
  <c r="AT2193" i="1"/>
  <c r="AU2193" i="1"/>
  <c r="AV2193" i="1"/>
  <c r="AW2193" i="1"/>
  <c r="AT2194" i="1"/>
  <c r="AU2194" i="1"/>
  <c r="AV2194" i="1"/>
  <c r="AW2194" i="1"/>
  <c r="AT2195" i="1"/>
  <c r="AU2195" i="1"/>
  <c r="AV2195" i="1"/>
  <c r="AW2195" i="1"/>
  <c r="AT2196" i="1"/>
  <c r="AU2196" i="1"/>
  <c r="AV2196" i="1"/>
  <c r="AW2196" i="1"/>
  <c r="AT2197" i="1"/>
  <c r="AU2197" i="1"/>
  <c r="AV2197" i="1"/>
  <c r="AW2197" i="1"/>
  <c r="AT2198" i="1"/>
  <c r="AU2198" i="1"/>
  <c r="AV2198" i="1"/>
  <c r="AW2198" i="1"/>
  <c r="AT2199" i="1"/>
  <c r="AU2199" i="1"/>
  <c r="AV2199" i="1"/>
  <c r="AW2199" i="1"/>
  <c r="AT2200" i="1"/>
  <c r="AU2200" i="1"/>
  <c r="AV2200" i="1"/>
  <c r="AW2200" i="1"/>
  <c r="AT2201" i="1"/>
  <c r="AU2201" i="1"/>
  <c r="AV2201" i="1"/>
  <c r="AW2201" i="1"/>
  <c r="AT2202" i="1"/>
  <c r="AU2202" i="1"/>
  <c r="AV2202" i="1"/>
  <c r="AW2202" i="1"/>
  <c r="AT2203" i="1"/>
  <c r="AU2203" i="1"/>
  <c r="AV2203" i="1"/>
  <c r="AW2203" i="1"/>
  <c r="AT2204" i="1"/>
  <c r="AU2204" i="1"/>
  <c r="AV2204" i="1"/>
  <c r="AW2204" i="1"/>
  <c r="AT2205" i="1"/>
  <c r="AU2205" i="1"/>
  <c r="AV2205" i="1"/>
  <c r="AW2205" i="1"/>
  <c r="AT2206" i="1"/>
  <c r="AU2206" i="1"/>
  <c r="AV2206" i="1"/>
  <c r="AW2206" i="1"/>
  <c r="AT2207" i="1"/>
  <c r="AU2207" i="1"/>
  <c r="AV2207" i="1"/>
  <c r="AW2207" i="1"/>
  <c r="AT2208" i="1"/>
  <c r="AU2208" i="1"/>
  <c r="AV2208" i="1"/>
  <c r="AW2208" i="1"/>
  <c r="AT2209" i="1"/>
  <c r="AU2209" i="1"/>
  <c r="AV2209" i="1"/>
  <c r="AW2209" i="1"/>
  <c r="AT2210" i="1"/>
  <c r="AU2210" i="1"/>
  <c r="AV2210" i="1"/>
  <c r="AW2210" i="1"/>
  <c r="AT2211" i="1"/>
  <c r="AU2211" i="1"/>
  <c r="AV2211" i="1"/>
  <c r="AW2211" i="1"/>
  <c r="AT2212" i="1"/>
  <c r="AU2212" i="1"/>
  <c r="AV2212" i="1"/>
  <c r="AW2212" i="1"/>
  <c r="AT2213" i="1"/>
  <c r="AU2213" i="1"/>
  <c r="AV2213" i="1"/>
  <c r="AW2213" i="1"/>
  <c r="AT2214" i="1"/>
  <c r="AU2214" i="1"/>
  <c r="AV2214" i="1"/>
  <c r="AW2214" i="1"/>
  <c r="AT2215" i="1"/>
  <c r="AU2215" i="1"/>
  <c r="AV2215" i="1"/>
  <c r="AW2215" i="1"/>
  <c r="AT2216" i="1"/>
  <c r="AU2216" i="1"/>
  <c r="AV2216" i="1"/>
  <c r="AW2216" i="1"/>
  <c r="AT2217" i="1"/>
  <c r="AU2217" i="1"/>
  <c r="AV2217" i="1"/>
  <c r="AW2217" i="1"/>
  <c r="AT2218" i="1"/>
  <c r="AU2218" i="1"/>
  <c r="AV2218" i="1"/>
  <c r="AW2218" i="1"/>
  <c r="AT2219" i="1"/>
  <c r="AU2219" i="1"/>
  <c r="AV2219" i="1"/>
  <c r="AW2219" i="1"/>
  <c r="AT2220" i="1"/>
  <c r="AU2220" i="1"/>
  <c r="AV2220" i="1"/>
  <c r="AW2220" i="1"/>
  <c r="AT2221" i="1"/>
  <c r="AU2221" i="1"/>
  <c r="AV2221" i="1"/>
  <c r="AW2221" i="1"/>
  <c r="AT2222" i="1"/>
  <c r="AU2222" i="1"/>
  <c r="AV2222" i="1"/>
  <c r="AW2222" i="1"/>
  <c r="AT2223" i="1"/>
  <c r="AU2223" i="1"/>
  <c r="AV2223" i="1"/>
  <c r="AW2223" i="1"/>
  <c r="AT2224" i="1"/>
  <c r="AU2224" i="1"/>
  <c r="AV2224" i="1"/>
  <c r="AW2224" i="1"/>
  <c r="AT2225" i="1"/>
  <c r="AU2225" i="1"/>
  <c r="AV2225" i="1"/>
  <c r="AW2225" i="1"/>
  <c r="AT2226" i="1"/>
  <c r="AU2226" i="1"/>
  <c r="AV2226" i="1"/>
  <c r="AW2226" i="1"/>
  <c r="AT2227" i="1"/>
  <c r="AU2227" i="1"/>
  <c r="AV2227" i="1"/>
  <c r="AW2227" i="1"/>
  <c r="AT2228" i="1"/>
  <c r="AU2228" i="1"/>
  <c r="AV2228" i="1"/>
  <c r="AW2228" i="1"/>
  <c r="AT2229" i="1"/>
  <c r="AU2229" i="1"/>
  <c r="AV2229" i="1"/>
  <c r="AW2229" i="1"/>
  <c r="AT2230" i="1"/>
  <c r="AU2230" i="1"/>
  <c r="AV2230" i="1"/>
  <c r="AW2230" i="1"/>
  <c r="AT2231" i="1"/>
  <c r="AU2231" i="1"/>
  <c r="AV2231" i="1"/>
  <c r="AW2231" i="1"/>
  <c r="AT2232" i="1"/>
  <c r="AU2232" i="1"/>
  <c r="AV2232" i="1"/>
  <c r="AW2232" i="1"/>
  <c r="AT2233" i="1"/>
  <c r="AU2233" i="1"/>
  <c r="AV2233" i="1"/>
  <c r="AW2233" i="1"/>
  <c r="AT2234" i="1"/>
  <c r="AU2234" i="1"/>
  <c r="AV2234" i="1"/>
  <c r="AW2234" i="1"/>
  <c r="AT2235" i="1"/>
  <c r="AU2235" i="1"/>
  <c r="AV2235" i="1"/>
  <c r="AW2235" i="1"/>
  <c r="AT2236" i="1"/>
  <c r="AU2236" i="1"/>
  <c r="AV2236" i="1"/>
  <c r="AW2236" i="1"/>
  <c r="AT2237" i="1"/>
  <c r="AU2237" i="1"/>
  <c r="AV2237" i="1"/>
  <c r="AW2237" i="1"/>
  <c r="AT2238" i="1"/>
  <c r="AU2238" i="1"/>
  <c r="AV2238" i="1"/>
  <c r="AW2238" i="1"/>
  <c r="AT2239" i="1"/>
  <c r="AU2239" i="1"/>
  <c r="AV2239" i="1"/>
  <c r="AW2239" i="1"/>
  <c r="AT2240" i="1"/>
  <c r="AU2240" i="1"/>
  <c r="AV2240" i="1"/>
  <c r="AW2240" i="1"/>
  <c r="AT2241" i="1"/>
  <c r="AU2241" i="1"/>
  <c r="AV2241" i="1"/>
  <c r="AW2241" i="1"/>
  <c r="AT2242" i="1"/>
  <c r="AU2242" i="1"/>
  <c r="AV2242" i="1"/>
  <c r="AW2242" i="1"/>
  <c r="AT2243" i="1"/>
  <c r="AU2243" i="1"/>
  <c r="AV2243" i="1"/>
  <c r="AW2243" i="1"/>
  <c r="AT2244" i="1"/>
  <c r="AU2244" i="1"/>
  <c r="AV2244" i="1"/>
  <c r="AW2244" i="1"/>
  <c r="AT2245" i="1"/>
  <c r="AU2245" i="1"/>
  <c r="AV2245" i="1"/>
  <c r="AW2245" i="1"/>
  <c r="AT2246" i="1"/>
  <c r="AU2246" i="1"/>
  <c r="AV2246" i="1"/>
  <c r="AW2246" i="1"/>
  <c r="AT2247" i="1"/>
  <c r="AU2247" i="1"/>
  <c r="AV2247" i="1"/>
  <c r="AW2247" i="1"/>
  <c r="AT2248" i="1"/>
  <c r="AU2248" i="1"/>
  <c r="AV2248" i="1"/>
  <c r="AW2248" i="1"/>
  <c r="AT2249" i="1"/>
  <c r="AU2249" i="1"/>
  <c r="AV2249" i="1"/>
  <c r="AW2249" i="1"/>
  <c r="AT2250" i="1"/>
  <c r="AU2250" i="1"/>
  <c r="AV2250" i="1"/>
  <c r="AW2250" i="1"/>
  <c r="AT2251" i="1"/>
  <c r="AU2251" i="1"/>
  <c r="AV2251" i="1"/>
  <c r="AW2251" i="1"/>
  <c r="AT2253" i="1"/>
  <c r="AU2253" i="1"/>
  <c r="AV2253" i="1"/>
  <c r="AW2253" i="1"/>
  <c r="AT2254" i="1"/>
  <c r="AU2254" i="1"/>
  <c r="AV2254" i="1"/>
  <c r="AW2254" i="1"/>
  <c r="AT2256" i="1"/>
  <c r="AU2256" i="1"/>
  <c r="AV2256" i="1"/>
  <c r="AW2256" i="1"/>
  <c r="AT2257" i="1"/>
  <c r="AU2257" i="1"/>
  <c r="AV2257" i="1"/>
  <c r="AW2257" i="1"/>
  <c r="AT2258" i="1"/>
  <c r="AU2258" i="1"/>
  <c r="AV2258" i="1"/>
  <c r="AW2258" i="1"/>
  <c r="AT2259" i="1"/>
  <c r="AU2259" i="1"/>
  <c r="AV2259" i="1"/>
  <c r="AW2259" i="1"/>
  <c r="AT2260" i="1"/>
  <c r="AU2260" i="1"/>
  <c r="AV2260" i="1"/>
  <c r="AW2260" i="1"/>
  <c r="AT2261" i="1"/>
  <c r="AU2261" i="1"/>
  <c r="AV2261" i="1"/>
  <c r="AW2261" i="1"/>
  <c r="AT2264" i="1"/>
  <c r="AU2264" i="1"/>
  <c r="AV2264" i="1"/>
  <c r="AW2264" i="1"/>
  <c r="AT2265" i="1"/>
  <c r="AU2265" i="1"/>
  <c r="AV2265" i="1"/>
  <c r="AW2265" i="1"/>
  <c r="AT2266" i="1"/>
  <c r="AU2266" i="1"/>
  <c r="AV2266" i="1"/>
  <c r="AW2266" i="1"/>
  <c r="AT2267" i="1"/>
  <c r="AU2267" i="1"/>
  <c r="AV2267" i="1"/>
  <c r="AW2267" i="1"/>
  <c r="AT2268" i="1"/>
  <c r="AU2268" i="1"/>
  <c r="AV2268" i="1"/>
  <c r="AW2268" i="1"/>
  <c r="AT2269" i="1"/>
  <c r="AU2269" i="1"/>
  <c r="AV2269" i="1"/>
  <c r="AW2269" i="1"/>
  <c r="AT2270" i="1"/>
  <c r="AU2270" i="1"/>
  <c r="AV2270" i="1"/>
  <c r="AW2270" i="1"/>
  <c r="AT2271" i="1"/>
  <c r="AU2271" i="1"/>
  <c r="AV2271" i="1"/>
  <c r="AW2271" i="1"/>
  <c r="AT2272" i="1"/>
  <c r="AU2272" i="1"/>
  <c r="AV2272" i="1"/>
  <c r="AW2272" i="1"/>
  <c r="AT2273" i="1"/>
  <c r="AU2273" i="1"/>
  <c r="AV2273" i="1"/>
  <c r="AW2273" i="1"/>
  <c r="AT2274" i="1"/>
  <c r="AU2274" i="1"/>
  <c r="AV2274" i="1"/>
  <c r="AW2274" i="1"/>
  <c r="AT2275" i="1"/>
  <c r="AU2275" i="1"/>
  <c r="AV2275" i="1"/>
  <c r="AW2275" i="1"/>
  <c r="AT2276" i="1"/>
  <c r="AU2276" i="1"/>
  <c r="AV2276" i="1"/>
  <c r="AW2276" i="1"/>
  <c r="AT2277" i="1"/>
  <c r="AU2277" i="1"/>
  <c r="AV2277" i="1"/>
  <c r="AW2277" i="1"/>
  <c r="AT2278" i="1"/>
  <c r="AU2278" i="1"/>
  <c r="AV2278" i="1"/>
  <c r="AW2278" i="1"/>
  <c r="AT2279" i="1"/>
  <c r="AU2279" i="1"/>
  <c r="AV2279" i="1"/>
  <c r="AW2279" i="1"/>
  <c r="AT2280" i="1"/>
  <c r="AU2280" i="1"/>
  <c r="AV2280" i="1"/>
  <c r="AW2280" i="1"/>
  <c r="AT2281" i="1"/>
  <c r="AU2281" i="1"/>
  <c r="AV2281" i="1"/>
  <c r="AW2281" i="1"/>
  <c r="AT2282" i="1"/>
  <c r="AU2282" i="1"/>
  <c r="AV2282" i="1"/>
  <c r="AW2282" i="1"/>
  <c r="AT2283" i="1"/>
  <c r="AU2283" i="1"/>
  <c r="AV2283" i="1"/>
  <c r="AW2283" i="1"/>
  <c r="AT2284" i="1"/>
  <c r="AU2284" i="1"/>
  <c r="AV2284" i="1"/>
  <c r="AW2284" i="1"/>
  <c r="AT2285" i="1"/>
  <c r="AU2285" i="1"/>
  <c r="AV2285" i="1"/>
  <c r="AW2285" i="1"/>
  <c r="AT2286" i="1"/>
  <c r="AU2286" i="1"/>
  <c r="AV2286" i="1"/>
  <c r="AW2286" i="1"/>
  <c r="AT2287" i="1"/>
  <c r="AU2287" i="1"/>
  <c r="AV2287" i="1"/>
  <c r="AW2287" i="1"/>
  <c r="AT2288" i="1"/>
  <c r="AU2288" i="1"/>
  <c r="AV2288" i="1"/>
  <c r="AW2288" i="1"/>
  <c r="AT2289" i="1"/>
  <c r="AU2289" i="1"/>
  <c r="AV2289" i="1"/>
  <c r="AW2289" i="1"/>
  <c r="AT2290" i="1"/>
  <c r="AU2290" i="1"/>
  <c r="AV2290" i="1"/>
  <c r="AW2290" i="1"/>
  <c r="AT2291" i="1"/>
  <c r="AU2291" i="1"/>
  <c r="AV2291" i="1"/>
  <c r="AW2291" i="1"/>
  <c r="AT2292" i="1"/>
  <c r="AU2292" i="1"/>
  <c r="AV2292" i="1"/>
  <c r="AW2292" i="1"/>
  <c r="AT2293" i="1"/>
  <c r="AU2293" i="1"/>
  <c r="AV2293" i="1"/>
  <c r="AW2293" i="1"/>
  <c r="AT2294" i="1"/>
  <c r="AU2294" i="1"/>
  <c r="AV2294" i="1"/>
  <c r="AW2294" i="1"/>
  <c r="AT2295" i="1"/>
  <c r="AU2295" i="1"/>
  <c r="AV2295" i="1"/>
  <c r="AW2295" i="1"/>
  <c r="AT2296" i="1"/>
  <c r="AU2296" i="1"/>
  <c r="AV2296" i="1"/>
  <c r="AW2296" i="1"/>
  <c r="AT2297" i="1"/>
  <c r="AU2297" i="1"/>
  <c r="AV2297" i="1"/>
  <c r="AW2297" i="1"/>
  <c r="AT2298" i="1"/>
  <c r="AU2298" i="1"/>
  <c r="AV2298" i="1"/>
  <c r="AW2298" i="1"/>
  <c r="AT2299" i="1"/>
  <c r="AU2299" i="1"/>
  <c r="AV2299" i="1"/>
  <c r="AW2299" i="1"/>
  <c r="AT2300" i="1"/>
  <c r="AU2300" i="1"/>
  <c r="AV2300" i="1"/>
  <c r="AW2300" i="1"/>
  <c r="AT2301" i="1"/>
  <c r="AU2301" i="1"/>
  <c r="AV2301" i="1"/>
  <c r="AW2301" i="1"/>
  <c r="AT2302" i="1"/>
  <c r="AU2302" i="1"/>
  <c r="AV2302" i="1"/>
  <c r="AW2302" i="1"/>
  <c r="AT2303" i="1"/>
  <c r="AU2303" i="1"/>
  <c r="AV2303" i="1"/>
  <c r="AW2303" i="1"/>
  <c r="AT2304" i="1"/>
  <c r="AU2304" i="1"/>
  <c r="AV2304" i="1"/>
  <c r="AW2304" i="1"/>
  <c r="AT2305" i="1"/>
  <c r="AU2305" i="1"/>
  <c r="AV2305" i="1"/>
  <c r="AW2305" i="1"/>
  <c r="AT2306" i="1"/>
  <c r="AU2306" i="1"/>
  <c r="AV2306" i="1"/>
  <c r="AW2306" i="1"/>
  <c r="AT2307" i="1"/>
  <c r="AU2307" i="1"/>
  <c r="AV2307" i="1"/>
  <c r="AW2307" i="1"/>
  <c r="AT2308" i="1"/>
  <c r="AU2308" i="1"/>
  <c r="AV2308" i="1"/>
  <c r="AW2308" i="1"/>
  <c r="AT2309" i="1"/>
  <c r="AU2309" i="1"/>
  <c r="AV2309" i="1"/>
  <c r="AW2309" i="1"/>
  <c r="AT2310" i="1"/>
  <c r="AU2310" i="1"/>
  <c r="AV2310" i="1"/>
  <c r="AW2310" i="1"/>
  <c r="AT2311" i="1"/>
  <c r="AU2311" i="1"/>
  <c r="AV2311" i="1"/>
  <c r="AW2311" i="1"/>
  <c r="AT2312" i="1"/>
  <c r="AU2312" i="1"/>
  <c r="AV2312" i="1"/>
  <c r="AW2312" i="1"/>
  <c r="AT2313" i="1"/>
  <c r="AU2313" i="1"/>
  <c r="AV2313" i="1"/>
  <c r="AW2313" i="1"/>
  <c r="AT2314" i="1"/>
  <c r="AU2314" i="1"/>
  <c r="AV2314" i="1"/>
  <c r="AW2314" i="1"/>
  <c r="AT2315" i="1"/>
  <c r="AU2315" i="1"/>
  <c r="AV2315" i="1"/>
  <c r="AW2315" i="1"/>
  <c r="AT2316" i="1"/>
  <c r="AU2316" i="1"/>
  <c r="AV2316" i="1"/>
  <c r="AW2316" i="1"/>
  <c r="AT2317" i="1"/>
  <c r="AU2317" i="1"/>
  <c r="AV2317" i="1"/>
  <c r="AW2317" i="1"/>
  <c r="AT2318" i="1"/>
  <c r="AU2318" i="1"/>
  <c r="AV2318" i="1"/>
  <c r="AW2318" i="1"/>
  <c r="AT2319" i="1"/>
  <c r="AU2319" i="1"/>
  <c r="AV2319" i="1"/>
  <c r="AW2319" i="1"/>
  <c r="AT2320" i="1"/>
  <c r="AU2320" i="1"/>
  <c r="AV2320" i="1"/>
  <c r="AW2320" i="1"/>
  <c r="AT2321" i="1"/>
  <c r="AU2321" i="1"/>
  <c r="AV2321" i="1"/>
  <c r="AW2321" i="1"/>
  <c r="AT2322" i="1"/>
  <c r="AU2322" i="1"/>
  <c r="AV2322" i="1"/>
  <c r="AW2322" i="1"/>
  <c r="AT2323" i="1"/>
  <c r="AU2323" i="1"/>
  <c r="AV2323" i="1"/>
  <c r="AW2323" i="1"/>
  <c r="AT2324" i="1"/>
  <c r="AU2324" i="1"/>
  <c r="AV2324" i="1"/>
  <c r="AW2324" i="1"/>
  <c r="AT2325" i="1"/>
  <c r="AU2325" i="1"/>
  <c r="AV2325" i="1"/>
  <c r="AW2325" i="1"/>
  <c r="AT2326" i="1"/>
  <c r="AU2326" i="1"/>
  <c r="AV2326" i="1"/>
  <c r="AW2326" i="1"/>
  <c r="AT2327" i="1"/>
  <c r="AU2327" i="1"/>
  <c r="AV2327" i="1"/>
  <c r="AW2327" i="1"/>
  <c r="AT2328" i="1"/>
  <c r="AU2328" i="1"/>
  <c r="AV2328" i="1"/>
  <c r="AW2328" i="1"/>
  <c r="AT2329" i="1"/>
  <c r="AU2329" i="1"/>
  <c r="AV2329" i="1"/>
  <c r="AW2329" i="1"/>
  <c r="AT2330" i="1"/>
  <c r="AU2330" i="1"/>
  <c r="AV2330" i="1"/>
  <c r="AW2330" i="1"/>
  <c r="AT2331" i="1"/>
  <c r="AU2331" i="1"/>
  <c r="AV2331" i="1"/>
  <c r="AW2331" i="1"/>
  <c r="AT2332" i="1"/>
  <c r="AU2332" i="1"/>
  <c r="AV2332" i="1"/>
  <c r="AW2332" i="1"/>
  <c r="AT2333" i="1"/>
  <c r="AU2333" i="1"/>
  <c r="AV2333" i="1"/>
  <c r="AW2333" i="1"/>
  <c r="AT2334" i="1"/>
  <c r="AU2334" i="1"/>
  <c r="AV2334" i="1"/>
  <c r="AW2334" i="1"/>
  <c r="AT2335" i="1"/>
  <c r="AU2335" i="1"/>
  <c r="AV2335" i="1"/>
  <c r="AW2335" i="1"/>
  <c r="AT2336" i="1"/>
  <c r="AU2336" i="1"/>
  <c r="AV2336" i="1"/>
  <c r="AW2336" i="1"/>
  <c r="AT2337" i="1"/>
  <c r="AU2337" i="1"/>
  <c r="AV2337" i="1"/>
  <c r="AW2337" i="1"/>
  <c r="AT2338" i="1"/>
  <c r="AU2338" i="1"/>
  <c r="AV2338" i="1"/>
  <c r="AW2338" i="1"/>
  <c r="AT2339" i="1"/>
  <c r="AU2339" i="1"/>
  <c r="AV2339" i="1"/>
  <c r="AW2339" i="1"/>
  <c r="AT2340" i="1"/>
  <c r="AU2340" i="1"/>
  <c r="AV2340" i="1"/>
  <c r="AW2340" i="1"/>
  <c r="AT2341" i="1"/>
  <c r="AU2341" i="1"/>
  <c r="AV2341" i="1"/>
  <c r="AW2341" i="1"/>
  <c r="AT2342" i="1"/>
  <c r="AU2342" i="1"/>
  <c r="AV2342" i="1"/>
  <c r="AW2342" i="1"/>
  <c r="AT2343" i="1"/>
  <c r="AU2343" i="1"/>
  <c r="AV2343" i="1"/>
  <c r="AW2343" i="1"/>
  <c r="AT2344" i="1"/>
  <c r="AU2344" i="1"/>
  <c r="AV2344" i="1"/>
  <c r="AW2344" i="1"/>
  <c r="AT2345" i="1"/>
  <c r="AU2345" i="1"/>
  <c r="AV2345" i="1"/>
  <c r="AW2345" i="1"/>
  <c r="AT2346" i="1"/>
  <c r="AU2346" i="1"/>
  <c r="AV2346" i="1"/>
  <c r="AW2346" i="1"/>
  <c r="AT2347" i="1"/>
  <c r="AU2347" i="1"/>
  <c r="AV2347" i="1"/>
  <c r="AW2347" i="1"/>
  <c r="AT2348" i="1"/>
  <c r="AU2348" i="1"/>
  <c r="AV2348" i="1"/>
  <c r="AW2348" i="1"/>
  <c r="AT2349" i="1"/>
  <c r="AU2349" i="1"/>
  <c r="AV2349" i="1"/>
  <c r="AW2349" i="1"/>
  <c r="AT2350" i="1"/>
  <c r="AU2350" i="1"/>
  <c r="AV2350" i="1"/>
  <c r="AW2350" i="1"/>
  <c r="AT2351" i="1"/>
  <c r="AU2351" i="1"/>
  <c r="AV2351" i="1"/>
  <c r="AW2351" i="1"/>
  <c r="AT2352" i="1"/>
  <c r="AU2352" i="1"/>
  <c r="AV2352" i="1"/>
  <c r="AW2352" i="1"/>
  <c r="AT2353" i="1"/>
  <c r="AU2353" i="1"/>
  <c r="AV2353" i="1"/>
  <c r="AW2353" i="1"/>
  <c r="AT2354" i="1"/>
  <c r="AU2354" i="1"/>
  <c r="AV2354" i="1"/>
  <c r="AW2354" i="1"/>
  <c r="AT2355" i="1"/>
  <c r="AU2355" i="1"/>
  <c r="AV2355" i="1"/>
  <c r="AW2355" i="1"/>
  <c r="AT2356" i="1"/>
  <c r="AU2356" i="1"/>
  <c r="AV2356" i="1"/>
  <c r="AW2356" i="1"/>
  <c r="AT2357" i="1"/>
  <c r="AU2357" i="1"/>
  <c r="AV2357" i="1"/>
  <c r="AW2357" i="1"/>
  <c r="AT2358" i="1"/>
  <c r="AU2358" i="1"/>
  <c r="AV2358" i="1"/>
  <c r="AW2358" i="1"/>
  <c r="AT2359" i="1"/>
  <c r="AU2359" i="1"/>
  <c r="AV2359" i="1"/>
  <c r="AW2359" i="1"/>
  <c r="AT2360" i="1"/>
  <c r="AU2360" i="1"/>
  <c r="AV2360" i="1"/>
  <c r="AW2360" i="1"/>
  <c r="AT2361" i="1"/>
  <c r="AU2361" i="1"/>
  <c r="AV2361" i="1"/>
  <c r="AW2361" i="1"/>
  <c r="AT2362" i="1"/>
  <c r="AU2362" i="1"/>
  <c r="AV2362" i="1"/>
  <c r="AW2362" i="1"/>
  <c r="AT2363" i="1"/>
  <c r="AU2363" i="1"/>
  <c r="AV2363" i="1"/>
  <c r="AW2363" i="1"/>
  <c r="AT2364" i="1"/>
  <c r="AU2364" i="1"/>
  <c r="AV2364" i="1"/>
  <c r="AW2364" i="1"/>
  <c r="AT2365" i="1"/>
  <c r="AU2365" i="1"/>
  <c r="AV2365" i="1"/>
  <c r="AW2365" i="1"/>
  <c r="AT2366" i="1"/>
  <c r="AU2366" i="1"/>
  <c r="AV2366" i="1"/>
  <c r="AW2366" i="1"/>
  <c r="AT2367" i="1"/>
  <c r="AU2367" i="1"/>
  <c r="AV2367" i="1"/>
  <c r="AW2367" i="1"/>
  <c r="AT2368" i="1"/>
  <c r="AU2368" i="1"/>
  <c r="AV2368" i="1"/>
  <c r="AW2368" i="1"/>
  <c r="AT2369" i="1"/>
  <c r="AU2369" i="1"/>
  <c r="AV2369" i="1"/>
  <c r="AW2369" i="1"/>
  <c r="AT2370" i="1"/>
  <c r="AU2370" i="1"/>
  <c r="AV2370" i="1"/>
  <c r="AW2370" i="1"/>
  <c r="AT2371" i="1"/>
  <c r="AU2371" i="1"/>
  <c r="AV2371" i="1"/>
  <c r="AW2371" i="1"/>
  <c r="AT2372" i="1"/>
  <c r="AU2372" i="1"/>
  <c r="AV2372" i="1"/>
  <c r="AW2372" i="1"/>
  <c r="AT2373" i="1"/>
  <c r="AU2373" i="1"/>
  <c r="AV2373" i="1"/>
  <c r="AW2373" i="1"/>
  <c r="AT2374" i="1"/>
  <c r="AU2374" i="1"/>
  <c r="AV2374" i="1"/>
  <c r="AW2374" i="1"/>
  <c r="AT2375" i="1"/>
  <c r="AU2375" i="1"/>
  <c r="AV2375" i="1"/>
  <c r="AW2375" i="1"/>
  <c r="AT2376" i="1"/>
  <c r="AU2376" i="1"/>
  <c r="AV2376" i="1"/>
  <c r="AW2376" i="1"/>
  <c r="AT2377" i="1"/>
  <c r="AU2377" i="1"/>
  <c r="AV2377" i="1"/>
  <c r="AW2377" i="1"/>
  <c r="AT2378" i="1"/>
  <c r="AU2378" i="1"/>
  <c r="AV2378" i="1"/>
  <c r="AW2378" i="1"/>
  <c r="AT2379" i="1"/>
  <c r="AU2379" i="1"/>
  <c r="AV2379" i="1"/>
  <c r="AW2379" i="1"/>
  <c r="AT2380" i="1"/>
  <c r="AU2380" i="1"/>
  <c r="AV2380" i="1"/>
  <c r="AW2380" i="1"/>
  <c r="AT2381" i="1"/>
  <c r="AU2381" i="1"/>
  <c r="AV2381" i="1"/>
  <c r="AW2381" i="1"/>
  <c r="AT2382" i="1"/>
  <c r="AU2382" i="1"/>
  <c r="AV2382" i="1"/>
  <c r="AW2382" i="1"/>
  <c r="AT2383" i="1"/>
  <c r="AU2383" i="1"/>
  <c r="AV2383" i="1"/>
  <c r="AW2383" i="1"/>
  <c r="AT2384" i="1"/>
  <c r="AU2384" i="1"/>
  <c r="AV2384" i="1"/>
  <c r="AW2384" i="1"/>
  <c r="AT2385" i="1"/>
  <c r="AU2385" i="1"/>
  <c r="AV2385" i="1"/>
  <c r="AW2385" i="1"/>
  <c r="AT2386" i="1"/>
  <c r="AU2386" i="1"/>
  <c r="AV2386" i="1"/>
  <c r="AW2386" i="1"/>
  <c r="AT2387" i="1"/>
  <c r="AU2387" i="1"/>
  <c r="AV2387" i="1"/>
  <c r="AW2387" i="1"/>
  <c r="AT2388" i="1"/>
  <c r="AU2388" i="1"/>
  <c r="AV2388" i="1"/>
  <c r="AW2388" i="1"/>
  <c r="AT2389" i="1"/>
  <c r="AU2389" i="1"/>
  <c r="AV2389" i="1"/>
  <c r="AW2389" i="1"/>
  <c r="AT2390" i="1"/>
  <c r="AU2390" i="1"/>
  <c r="AV2390" i="1"/>
  <c r="AW2390" i="1"/>
  <c r="AT2391" i="1"/>
  <c r="AU2391" i="1"/>
  <c r="AV2391" i="1"/>
  <c r="AW2391" i="1"/>
  <c r="AT2392" i="1"/>
  <c r="AU2392" i="1"/>
  <c r="AV2392" i="1"/>
  <c r="AW2392" i="1"/>
  <c r="AT2393" i="1"/>
  <c r="AU2393" i="1"/>
  <c r="AV2393" i="1"/>
  <c r="AW2393" i="1"/>
  <c r="AT2394" i="1"/>
  <c r="AU2394" i="1"/>
  <c r="AV2394" i="1"/>
  <c r="AW2394" i="1"/>
  <c r="AT2395" i="1"/>
  <c r="AU2395" i="1"/>
  <c r="AV2395" i="1"/>
  <c r="AW2395" i="1"/>
  <c r="AT2396" i="1"/>
  <c r="AU2396" i="1"/>
  <c r="AV2396" i="1"/>
  <c r="AW2396" i="1"/>
  <c r="AT2397" i="1"/>
  <c r="AU2397" i="1"/>
  <c r="AV2397" i="1"/>
  <c r="AW2397" i="1"/>
  <c r="AT2398" i="1"/>
  <c r="AU2398" i="1"/>
  <c r="AV2398" i="1"/>
  <c r="AW2398" i="1"/>
  <c r="AT2399" i="1"/>
  <c r="AU2399" i="1"/>
  <c r="AV2399" i="1"/>
  <c r="AW2399" i="1"/>
  <c r="AT2400" i="1"/>
  <c r="AU2400" i="1"/>
  <c r="AV2400" i="1"/>
  <c r="AW2400" i="1"/>
  <c r="AT2401" i="1"/>
  <c r="AU2401" i="1"/>
  <c r="AV2401" i="1"/>
  <c r="AW2401" i="1"/>
  <c r="AT2402" i="1"/>
  <c r="AU2402" i="1"/>
  <c r="AV2402" i="1"/>
  <c r="AW2402" i="1"/>
  <c r="AT2403" i="1"/>
  <c r="AU2403" i="1"/>
  <c r="AV2403" i="1"/>
  <c r="AW2403" i="1"/>
  <c r="AT2404" i="1"/>
  <c r="AU2404" i="1"/>
  <c r="AV2404" i="1"/>
  <c r="AW2404" i="1"/>
  <c r="AT2405" i="1"/>
  <c r="AU2405" i="1"/>
  <c r="AV2405" i="1"/>
  <c r="AW2405" i="1"/>
  <c r="AT2406" i="1"/>
  <c r="AU2406" i="1"/>
  <c r="AV2406" i="1"/>
  <c r="AW2406" i="1"/>
  <c r="AT2407" i="1"/>
  <c r="AU2407" i="1"/>
  <c r="AV2407" i="1"/>
  <c r="AW2407" i="1"/>
  <c r="AT2408" i="1"/>
  <c r="AU2408" i="1"/>
  <c r="AV2408" i="1"/>
  <c r="AW2408" i="1"/>
  <c r="AT2409" i="1"/>
  <c r="AU2409" i="1"/>
  <c r="AV2409" i="1"/>
  <c r="AW2409" i="1"/>
  <c r="AT2410" i="1"/>
  <c r="AU2410" i="1"/>
  <c r="AV2410" i="1"/>
  <c r="AW2410" i="1"/>
  <c r="AT2411" i="1"/>
  <c r="AU2411" i="1"/>
  <c r="AV2411" i="1"/>
  <c r="AW2411" i="1"/>
  <c r="AT2412" i="1"/>
  <c r="AU2412" i="1"/>
  <c r="AV2412" i="1"/>
  <c r="AW2412" i="1"/>
  <c r="AT2413" i="1"/>
  <c r="AU2413" i="1"/>
  <c r="AV2413" i="1"/>
  <c r="AW2413" i="1"/>
  <c r="AT2414" i="1"/>
  <c r="AU2414" i="1"/>
  <c r="AV2414" i="1"/>
  <c r="AW2414" i="1"/>
  <c r="AT2415" i="1"/>
  <c r="AU2415" i="1"/>
  <c r="AV2415" i="1"/>
  <c r="AW2415" i="1"/>
  <c r="AT2416" i="1"/>
  <c r="AU2416" i="1"/>
  <c r="AV2416" i="1"/>
  <c r="AW2416" i="1"/>
  <c r="AT2417" i="1"/>
  <c r="AU2417" i="1"/>
  <c r="AV2417" i="1"/>
  <c r="AW2417" i="1"/>
  <c r="AT2418" i="1"/>
  <c r="AU2418" i="1"/>
  <c r="AV2418" i="1"/>
  <c r="AW2418" i="1"/>
  <c r="AT2419" i="1"/>
  <c r="AU2419" i="1"/>
  <c r="AV2419" i="1"/>
  <c r="AW2419" i="1"/>
  <c r="AT2420" i="1"/>
  <c r="AU2420" i="1"/>
  <c r="AV2420" i="1"/>
  <c r="AW2420" i="1"/>
  <c r="AT2421" i="1"/>
  <c r="AU2421" i="1"/>
  <c r="AV2421" i="1"/>
  <c r="AW2421" i="1"/>
  <c r="AT2422" i="1"/>
  <c r="AU2422" i="1"/>
  <c r="AV2422" i="1"/>
  <c r="AW2422" i="1"/>
  <c r="AT2423" i="1"/>
  <c r="AU2423" i="1"/>
  <c r="AV2423" i="1"/>
  <c r="AW2423" i="1"/>
  <c r="AT2425" i="1"/>
  <c r="AU2425" i="1"/>
  <c r="AV2425" i="1"/>
  <c r="AW2425" i="1"/>
  <c r="AT2426" i="1"/>
  <c r="AU2426" i="1"/>
  <c r="AV2426" i="1"/>
  <c r="AW2426" i="1"/>
  <c r="AT2428" i="1"/>
  <c r="AU2428" i="1"/>
  <c r="AV2428" i="1"/>
  <c r="AW2428" i="1"/>
  <c r="AT2429" i="1"/>
  <c r="AU2429" i="1"/>
  <c r="AV2429" i="1"/>
  <c r="AW2429" i="1"/>
  <c r="AT2430" i="1"/>
  <c r="AU2430" i="1"/>
  <c r="AV2430" i="1"/>
  <c r="AW2430" i="1"/>
  <c r="AT2431" i="1"/>
  <c r="AU2431" i="1"/>
  <c r="AV2431" i="1"/>
  <c r="AW2431" i="1"/>
  <c r="AT2432" i="1"/>
  <c r="AU2432" i="1"/>
  <c r="AV2432" i="1"/>
  <c r="AW2432" i="1"/>
  <c r="AT2433" i="1"/>
  <c r="AU2433" i="1"/>
  <c r="AV2433" i="1"/>
  <c r="AW2433" i="1"/>
  <c r="AT2434" i="1"/>
  <c r="AU2434" i="1"/>
  <c r="AV2434" i="1"/>
  <c r="AW2434" i="1"/>
  <c r="AT2435" i="1"/>
  <c r="AU2435" i="1"/>
  <c r="AV2435" i="1"/>
  <c r="AW2435" i="1"/>
  <c r="AT2436" i="1"/>
  <c r="AU2436" i="1"/>
  <c r="AV2436" i="1"/>
  <c r="AW2436" i="1"/>
  <c r="AT2437" i="1"/>
  <c r="AU2437" i="1"/>
  <c r="AV2437" i="1"/>
  <c r="AW2437" i="1"/>
  <c r="AT2438" i="1"/>
  <c r="AU2438" i="1"/>
  <c r="AV2438" i="1"/>
  <c r="AW2438" i="1"/>
  <c r="AT2439" i="1"/>
  <c r="AU2439" i="1"/>
  <c r="AV2439" i="1"/>
  <c r="AW2439" i="1"/>
  <c r="AT2441" i="1"/>
  <c r="AU2441" i="1"/>
  <c r="AV2441" i="1"/>
  <c r="AW2441" i="1"/>
  <c r="AT2442" i="1"/>
  <c r="AU2442" i="1"/>
  <c r="AV2442" i="1"/>
  <c r="AW2442" i="1"/>
  <c r="AT2443" i="1"/>
  <c r="AU2443" i="1"/>
  <c r="AV2443" i="1"/>
  <c r="AW2443" i="1"/>
  <c r="AT2444" i="1"/>
  <c r="AU2444" i="1"/>
  <c r="AV2444" i="1"/>
  <c r="AW2444" i="1"/>
  <c r="AT2446" i="1"/>
  <c r="AU2446" i="1"/>
  <c r="AV2446" i="1"/>
  <c r="AW2446" i="1"/>
  <c r="AT2447" i="1"/>
  <c r="AU2447" i="1"/>
  <c r="AV2447" i="1"/>
  <c r="AW2447" i="1"/>
  <c r="AT2449" i="1"/>
  <c r="AU2449" i="1"/>
  <c r="AV2449" i="1"/>
  <c r="AW2449" i="1"/>
  <c r="AT2450" i="1"/>
  <c r="AU2450" i="1"/>
  <c r="AV2450" i="1"/>
  <c r="AW2450" i="1"/>
  <c r="AT2451" i="1"/>
  <c r="AU2451" i="1"/>
  <c r="AV2451" i="1"/>
  <c r="AW2451" i="1"/>
  <c r="AT2452" i="1"/>
  <c r="AU2452" i="1"/>
  <c r="AV2452" i="1"/>
  <c r="AW2452" i="1"/>
  <c r="AT2453" i="1"/>
  <c r="AU2453" i="1"/>
  <c r="AV2453" i="1"/>
  <c r="AW2453" i="1"/>
  <c r="AT2455" i="1"/>
  <c r="AU2455" i="1"/>
  <c r="AV2455" i="1"/>
  <c r="AW2455" i="1"/>
  <c r="AT2456" i="1"/>
  <c r="AU2456" i="1"/>
  <c r="AV2456" i="1"/>
  <c r="AW2456" i="1"/>
  <c r="AT2457" i="1"/>
  <c r="AU2457" i="1"/>
  <c r="AV2457" i="1"/>
  <c r="AW2457" i="1"/>
  <c r="AT2458" i="1"/>
  <c r="AU2458" i="1"/>
  <c r="AV2458" i="1"/>
  <c r="AW2458" i="1"/>
  <c r="AT2459" i="1"/>
  <c r="AU2459" i="1"/>
  <c r="AV2459" i="1"/>
  <c r="AW2459" i="1"/>
  <c r="AT2460" i="1"/>
  <c r="AU2460" i="1"/>
  <c r="AV2460" i="1"/>
  <c r="AW2460" i="1"/>
  <c r="AT2465" i="1"/>
  <c r="AU2465" i="1"/>
  <c r="AV2465" i="1"/>
  <c r="AW2465" i="1"/>
  <c r="AT2466" i="1"/>
  <c r="AU2466" i="1"/>
  <c r="AV2466" i="1"/>
  <c r="AW2466" i="1"/>
  <c r="AT2468" i="1"/>
  <c r="AU2468" i="1"/>
  <c r="AV2468" i="1"/>
  <c r="AW2468" i="1"/>
  <c r="AT2469" i="1"/>
  <c r="AU2469" i="1"/>
  <c r="AV2469" i="1"/>
  <c r="AW2469" i="1"/>
  <c r="AT2470" i="1"/>
  <c r="AU2470" i="1"/>
  <c r="AV2470" i="1"/>
  <c r="AW2470" i="1"/>
  <c r="AT2471" i="1"/>
  <c r="AU2471" i="1"/>
  <c r="AV2471" i="1"/>
  <c r="AW2471" i="1"/>
  <c r="AT2472" i="1"/>
  <c r="AU2472" i="1"/>
  <c r="AV2472" i="1"/>
  <c r="AW2472" i="1"/>
  <c r="AT2473" i="1"/>
  <c r="AU2473" i="1"/>
  <c r="AV2473" i="1"/>
  <c r="AW2473" i="1"/>
  <c r="AT2475" i="1"/>
  <c r="AU2475" i="1"/>
  <c r="AV2475" i="1"/>
  <c r="AW2475" i="1"/>
  <c r="AT2476" i="1"/>
  <c r="AU2476" i="1"/>
  <c r="AV2476" i="1"/>
  <c r="AW2476" i="1"/>
  <c r="AT2477" i="1"/>
  <c r="AU2477" i="1"/>
  <c r="AV2477" i="1"/>
  <c r="AW2477" i="1"/>
  <c r="AT2479" i="1"/>
  <c r="AU2479" i="1"/>
  <c r="AV2479" i="1"/>
  <c r="AW2479" i="1"/>
  <c r="AT2481" i="1"/>
  <c r="AU2481" i="1"/>
  <c r="AV2481" i="1"/>
  <c r="AW2481" i="1"/>
  <c r="AT2482" i="1"/>
  <c r="AU2482" i="1"/>
  <c r="AV2482" i="1"/>
  <c r="AW2482" i="1"/>
  <c r="AT2483" i="1"/>
  <c r="AU2483" i="1"/>
  <c r="AV2483" i="1"/>
  <c r="AW2483" i="1"/>
  <c r="AT2485" i="1"/>
  <c r="AU2485" i="1"/>
  <c r="AV2485" i="1"/>
  <c r="AW2485" i="1"/>
  <c r="AT2488" i="1"/>
  <c r="AU2488" i="1"/>
  <c r="AV2488" i="1"/>
  <c r="AW2488" i="1"/>
  <c r="AT2489" i="1"/>
  <c r="AU2489" i="1"/>
  <c r="AV2489" i="1"/>
  <c r="AW2489" i="1"/>
  <c r="AT2490" i="1"/>
  <c r="AU2490" i="1"/>
  <c r="AV2490" i="1"/>
  <c r="AW2490" i="1"/>
  <c r="AT2491" i="1"/>
  <c r="AU2491" i="1"/>
  <c r="AV2491" i="1"/>
  <c r="AW2491" i="1"/>
  <c r="AT2492" i="1"/>
  <c r="AU2492" i="1"/>
  <c r="AV2492" i="1"/>
  <c r="AW2492" i="1"/>
  <c r="AT2493" i="1"/>
  <c r="AU2493" i="1"/>
  <c r="AV2493" i="1"/>
  <c r="AW2493" i="1"/>
  <c r="AT2495" i="1"/>
  <c r="AU2495" i="1"/>
  <c r="AV2495" i="1"/>
  <c r="AW2495" i="1"/>
  <c r="AT2497" i="1"/>
  <c r="AU2497" i="1"/>
  <c r="AV2497" i="1"/>
  <c r="AW2497" i="1"/>
  <c r="AT2499" i="1"/>
  <c r="AU2499" i="1"/>
  <c r="AV2499" i="1"/>
  <c r="AW2499" i="1"/>
  <c r="AT2500" i="1"/>
  <c r="AU2500" i="1"/>
  <c r="AV2500" i="1"/>
  <c r="AW2500" i="1"/>
  <c r="AT2501" i="1"/>
  <c r="AU2501" i="1"/>
  <c r="AV2501" i="1"/>
  <c r="AW2501" i="1"/>
  <c r="AT2503" i="1"/>
  <c r="AU2503" i="1"/>
  <c r="AV2503" i="1"/>
  <c r="AW2503" i="1"/>
  <c r="AT2504" i="1"/>
  <c r="AU2504" i="1"/>
  <c r="AV2504" i="1"/>
  <c r="AW2504" i="1"/>
  <c r="AT2505" i="1"/>
  <c r="AU2505" i="1"/>
  <c r="AV2505" i="1"/>
  <c r="AW2505" i="1"/>
  <c r="AT2506" i="1"/>
  <c r="AU2506" i="1"/>
  <c r="AV2506" i="1"/>
  <c r="AW2506" i="1"/>
  <c r="AT2507" i="1"/>
  <c r="AU2507" i="1"/>
  <c r="AV2507" i="1"/>
  <c r="AW2507" i="1"/>
  <c r="AT2508" i="1"/>
  <c r="AU2508" i="1"/>
  <c r="AV2508" i="1"/>
  <c r="AW2508" i="1"/>
  <c r="AT2509" i="1"/>
  <c r="AU2509" i="1"/>
  <c r="AV2509" i="1"/>
  <c r="AW2509" i="1"/>
  <c r="AT2510" i="1"/>
  <c r="AU2510" i="1"/>
  <c r="AV2510" i="1"/>
  <c r="AW2510" i="1"/>
  <c r="AT2511" i="1"/>
  <c r="AU2511" i="1"/>
  <c r="AV2511" i="1"/>
  <c r="AW2511" i="1"/>
  <c r="AT2512" i="1"/>
  <c r="AU2512" i="1"/>
  <c r="AV2512" i="1"/>
  <c r="AW2512" i="1"/>
  <c r="AT2513" i="1"/>
  <c r="AU2513" i="1"/>
  <c r="AV2513" i="1"/>
  <c r="AW2513" i="1"/>
  <c r="AT2514" i="1"/>
  <c r="AU2514" i="1"/>
  <c r="AV2514" i="1"/>
  <c r="AW2514" i="1"/>
  <c r="AT2515" i="1"/>
  <c r="AU2515" i="1"/>
  <c r="AV2515" i="1"/>
  <c r="AW2515" i="1"/>
  <c r="AT2516" i="1"/>
  <c r="AU2516" i="1"/>
  <c r="AV2516" i="1"/>
  <c r="AW2516" i="1"/>
  <c r="AT2517" i="1"/>
  <c r="AU2517" i="1"/>
  <c r="AV2517" i="1"/>
  <c r="AW2517" i="1"/>
  <c r="AT2518" i="1"/>
  <c r="AU2518" i="1"/>
  <c r="AV2518" i="1"/>
  <c r="AW2518" i="1"/>
  <c r="AT2519" i="1"/>
  <c r="AU2519" i="1"/>
  <c r="AV2519" i="1"/>
  <c r="AW2519" i="1"/>
  <c r="AT2520" i="1"/>
  <c r="AU2520" i="1"/>
  <c r="AV2520" i="1"/>
  <c r="AW2520" i="1"/>
  <c r="AT2521" i="1"/>
  <c r="AU2521" i="1"/>
  <c r="AV2521" i="1"/>
  <c r="AW2521" i="1"/>
  <c r="AT2522" i="1"/>
  <c r="AU2522" i="1"/>
  <c r="AV2522" i="1"/>
  <c r="AW2522" i="1"/>
  <c r="AT2523" i="1"/>
  <c r="AU2523" i="1"/>
  <c r="AV2523" i="1"/>
  <c r="AW2523" i="1"/>
  <c r="AT2524" i="1"/>
  <c r="AU2524" i="1"/>
  <c r="AV2524" i="1"/>
  <c r="AW2524" i="1"/>
  <c r="AT2525" i="1"/>
  <c r="AU2525" i="1"/>
  <c r="AV2525" i="1"/>
  <c r="AW2525" i="1"/>
  <c r="AT2526" i="1"/>
  <c r="AU2526" i="1"/>
  <c r="AV2526" i="1"/>
  <c r="AW2526" i="1"/>
  <c r="AT2527" i="1"/>
  <c r="AU2527" i="1"/>
  <c r="AV2527" i="1"/>
  <c r="AW2527" i="1"/>
  <c r="AT2528" i="1"/>
  <c r="AU2528" i="1"/>
  <c r="AV2528" i="1"/>
  <c r="AW2528" i="1"/>
  <c r="AT2529" i="1"/>
  <c r="AU2529" i="1"/>
  <c r="AV2529" i="1"/>
  <c r="AW2529" i="1"/>
  <c r="AT2530" i="1"/>
  <c r="AU2530" i="1"/>
  <c r="AV2530" i="1"/>
  <c r="AW2530" i="1"/>
  <c r="AT2531" i="1"/>
  <c r="AU2531" i="1"/>
  <c r="AV2531" i="1"/>
  <c r="AW2531" i="1"/>
  <c r="AT2532" i="1"/>
  <c r="AU2532" i="1"/>
  <c r="AV2532" i="1"/>
  <c r="AW2532" i="1"/>
  <c r="AT2533" i="1"/>
  <c r="AU2533" i="1"/>
  <c r="AV2533" i="1"/>
  <c r="AW2533" i="1"/>
  <c r="AT2534" i="1"/>
  <c r="AU2534" i="1"/>
  <c r="AV2534" i="1"/>
  <c r="AW2534" i="1"/>
  <c r="AT2535" i="1"/>
  <c r="AU2535" i="1"/>
  <c r="AV2535" i="1"/>
  <c r="AW2535" i="1"/>
  <c r="AT2536" i="1"/>
  <c r="AU2536" i="1"/>
  <c r="AV2536" i="1"/>
  <c r="AW2536" i="1"/>
  <c r="AT2537" i="1"/>
  <c r="AU2537" i="1"/>
  <c r="AV2537" i="1"/>
  <c r="AW2537" i="1"/>
  <c r="AT2538" i="1"/>
  <c r="AU2538" i="1"/>
  <c r="AV2538" i="1"/>
  <c r="AW2538" i="1"/>
  <c r="AT2539" i="1"/>
  <c r="AU2539" i="1"/>
  <c r="AV2539" i="1"/>
  <c r="AW2539" i="1"/>
  <c r="AT2540" i="1"/>
  <c r="AU2540" i="1"/>
  <c r="AV2540" i="1"/>
  <c r="AW2540" i="1"/>
  <c r="AT2544" i="1"/>
  <c r="AU2544" i="1"/>
  <c r="AV2544" i="1"/>
  <c r="AW2544" i="1"/>
  <c r="AT2545" i="1"/>
  <c r="AU2545" i="1"/>
  <c r="AV2545" i="1"/>
  <c r="AW2545" i="1"/>
  <c r="AT2546" i="1"/>
  <c r="AU2546" i="1"/>
  <c r="AV2546" i="1"/>
  <c r="AW2546" i="1"/>
  <c r="AT2547" i="1"/>
  <c r="AU2547" i="1"/>
  <c r="AV2547" i="1"/>
  <c r="AW2547" i="1"/>
  <c r="AT2548" i="1"/>
  <c r="AU2548" i="1"/>
  <c r="AV2548" i="1"/>
  <c r="AW2548" i="1"/>
  <c r="AT2549" i="1"/>
  <c r="AU2549" i="1"/>
  <c r="AV2549" i="1"/>
  <c r="AW2549" i="1"/>
  <c r="AT2550" i="1"/>
  <c r="AU2550" i="1"/>
  <c r="AV2550" i="1"/>
  <c r="AW2550" i="1"/>
  <c r="AT2551" i="1"/>
  <c r="AU2551" i="1"/>
  <c r="AV2551" i="1"/>
  <c r="AW2551" i="1"/>
  <c r="AT2552" i="1"/>
  <c r="AU2552" i="1"/>
  <c r="AV2552" i="1"/>
  <c r="AW2552" i="1"/>
  <c r="AT2553" i="1"/>
  <c r="AU2553" i="1"/>
  <c r="AV2553" i="1"/>
  <c r="AW2553" i="1"/>
  <c r="AT2554" i="1"/>
  <c r="AU2554" i="1"/>
  <c r="AV2554" i="1"/>
  <c r="AW2554" i="1"/>
  <c r="AT2555" i="1"/>
  <c r="AU2555" i="1"/>
  <c r="AV2555" i="1"/>
  <c r="AW2555" i="1"/>
  <c r="AT2556" i="1"/>
  <c r="AU2556" i="1"/>
  <c r="AV2556" i="1"/>
  <c r="AW2556" i="1"/>
  <c r="AT2557" i="1"/>
  <c r="AU2557" i="1"/>
  <c r="AV2557" i="1"/>
  <c r="AW2557" i="1"/>
  <c r="AT2558" i="1"/>
  <c r="AU2558" i="1"/>
  <c r="AV2558" i="1"/>
  <c r="AW2558" i="1"/>
  <c r="AT2559" i="1"/>
  <c r="AU2559" i="1"/>
  <c r="AV2559" i="1"/>
  <c r="AW2559" i="1"/>
  <c r="AT2560" i="1"/>
  <c r="AU2560" i="1"/>
  <c r="AV2560" i="1"/>
  <c r="AW2560" i="1"/>
  <c r="AT2561" i="1"/>
  <c r="AU2561" i="1"/>
  <c r="AV2561" i="1"/>
  <c r="AW2561" i="1"/>
  <c r="AT2562" i="1"/>
  <c r="AU2562" i="1"/>
  <c r="AV2562" i="1"/>
  <c r="AW2562" i="1"/>
  <c r="AT2565" i="1"/>
  <c r="AU2565" i="1"/>
  <c r="AV2565" i="1"/>
  <c r="AW2565" i="1"/>
  <c r="AT2566" i="1"/>
  <c r="AU2566" i="1"/>
  <c r="AV2566" i="1"/>
  <c r="AW2566" i="1"/>
  <c r="AT2568" i="1"/>
  <c r="AU2568" i="1"/>
  <c r="AV2568" i="1"/>
  <c r="AW2568" i="1"/>
  <c r="AT2569" i="1"/>
  <c r="AU2569" i="1"/>
  <c r="AV2569" i="1"/>
  <c r="AW2569" i="1"/>
  <c r="AT2570" i="1"/>
  <c r="AU2570" i="1"/>
  <c r="AV2570" i="1"/>
  <c r="AW2570" i="1"/>
  <c r="AT2573" i="1"/>
  <c r="AU2573" i="1"/>
  <c r="AV2573" i="1"/>
  <c r="AW2573" i="1"/>
  <c r="AT2575" i="1"/>
  <c r="AU2575" i="1"/>
  <c r="AV2575" i="1"/>
  <c r="AW2575" i="1"/>
  <c r="AT2576" i="1"/>
  <c r="AU2576" i="1"/>
  <c r="AV2576" i="1"/>
  <c r="AW2576" i="1"/>
  <c r="AT2578" i="1"/>
  <c r="AU2578" i="1"/>
  <c r="AV2578" i="1"/>
  <c r="AW2578" i="1"/>
  <c r="AT2579" i="1"/>
  <c r="AU2579" i="1"/>
  <c r="AV2579" i="1"/>
  <c r="AW2579" i="1"/>
  <c r="AT2583" i="1"/>
  <c r="AU2583" i="1"/>
  <c r="AV2583" i="1"/>
  <c r="AW2583" i="1"/>
  <c r="AT2584" i="1"/>
  <c r="AU2584" i="1"/>
  <c r="AV2584" i="1"/>
  <c r="AW2584" i="1"/>
  <c r="AT2585" i="1"/>
  <c r="AU2585" i="1"/>
  <c r="AV2585" i="1"/>
  <c r="AW2585" i="1"/>
  <c r="AT2586" i="1"/>
  <c r="AU2586" i="1"/>
  <c r="AV2586" i="1"/>
  <c r="AW2586" i="1"/>
  <c r="AT2587" i="1"/>
  <c r="AU2587" i="1"/>
  <c r="AV2587" i="1"/>
  <c r="AW2587" i="1"/>
  <c r="AT2588" i="1"/>
  <c r="AU2588" i="1"/>
  <c r="AV2588" i="1"/>
  <c r="AW2588" i="1"/>
  <c r="AT2590" i="1"/>
  <c r="AU2590" i="1"/>
  <c r="AV2590" i="1"/>
  <c r="AW2590" i="1"/>
  <c r="AT2591" i="1"/>
  <c r="AU2591" i="1"/>
  <c r="AV2591" i="1"/>
  <c r="AW2591" i="1"/>
  <c r="AT2592" i="1"/>
  <c r="AU2592" i="1"/>
  <c r="AV2592" i="1"/>
  <c r="AW2592" i="1"/>
  <c r="AT2593" i="1"/>
  <c r="AU2593" i="1"/>
  <c r="AV2593" i="1"/>
  <c r="AW2593" i="1"/>
  <c r="AT2594" i="1"/>
  <c r="AU2594" i="1"/>
  <c r="AV2594" i="1"/>
  <c r="AW2594" i="1"/>
  <c r="AT2595" i="1"/>
  <c r="AU2595" i="1"/>
  <c r="AV2595" i="1"/>
  <c r="AW2595" i="1"/>
  <c r="AT2597" i="1"/>
  <c r="AU2597" i="1"/>
  <c r="AV2597" i="1"/>
  <c r="AW2597" i="1"/>
  <c r="AT2598" i="1"/>
  <c r="AU2598" i="1"/>
  <c r="AV2598" i="1"/>
  <c r="AW2598" i="1"/>
  <c r="AT2599" i="1"/>
  <c r="AU2599" i="1"/>
  <c r="AV2599" i="1"/>
  <c r="AW2599" i="1"/>
  <c r="AT2600" i="1"/>
  <c r="AU2600" i="1"/>
  <c r="AV2600" i="1"/>
  <c r="AW2600" i="1"/>
  <c r="AT2601" i="1"/>
  <c r="AU2601" i="1"/>
  <c r="AV2601" i="1"/>
  <c r="AW2601" i="1"/>
  <c r="AT2602" i="1"/>
  <c r="AU2602" i="1"/>
  <c r="AV2602" i="1"/>
  <c r="AW2602" i="1"/>
  <c r="AT2603" i="1"/>
  <c r="AU2603" i="1"/>
  <c r="AV2603" i="1"/>
  <c r="AW2603" i="1"/>
  <c r="AT2604" i="1"/>
  <c r="AU2604" i="1"/>
  <c r="AV2604" i="1"/>
  <c r="AW2604" i="1"/>
  <c r="AT2605" i="1"/>
  <c r="AU2605" i="1"/>
  <c r="AV2605" i="1"/>
  <c r="AW2605" i="1"/>
  <c r="AT2606" i="1"/>
  <c r="AU2606" i="1"/>
  <c r="AV2606" i="1"/>
  <c r="AW2606" i="1"/>
  <c r="AT2608" i="1"/>
  <c r="AU2608" i="1"/>
  <c r="AV2608" i="1"/>
  <c r="AW2608" i="1"/>
  <c r="AT2609" i="1"/>
  <c r="AU2609" i="1"/>
  <c r="AV2609" i="1"/>
  <c r="AW2609" i="1"/>
  <c r="AT2610" i="1"/>
  <c r="AU2610" i="1"/>
  <c r="AV2610" i="1"/>
  <c r="AW2610" i="1"/>
  <c r="AT2611" i="1"/>
  <c r="AU2611" i="1"/>
  <c r="AV2611" i="1"/>
  <c r="AW2611" i="1"/>
  <c r="AT2612" i="1"/>
  <c r="AU2612" i="1"/>
  <c r="AV2612" i="1"/>
  <c r="AW2612" i="1"/>
  <c r="AT2613" i="1"/>
  <c r="AU2613" i="1"/>
  <c r="AV2613" i="1"/>
  <c r="AW2613" i="1"/>
  <c r="AT2614" i="1"/>
  <c r="AU2614" i="1"/>
  <c r="AV2614" i="1"/>
  <c r="AW2614" i="1"/>
  <c r="AT2615" i="1"/>
  <c r="AU2615" i="1"/>
  <c r="AV2615" i="1"/>
  <c r="AW2615" i="1"/>
  <c r="AT2616" i="1"/>
  <c r="AU2616" i="1"/>
  <c r="AV2616" i="1"/>
  <c r="AW2616" i="1"/>
  <c r="AT2617" i="1"/>
  <c r="AU2617" i="1"/>
  <c r="AV2617" i="1"/>
  <c r="AW2617" i="1"/>
  <c r="AT2618" i="1"/>
  <c r="AU2618" i="1"/>
  <c r="AV2618" i="1"/>
  <c r="AW2618" i="1"/>
  <c r="AT2619" i="1"/>
  <c r="AU2619" i="1"/>
  <c r="AV2619" i="1"/>
  <c r="AW2619" i="1"/>
  <c r="AT2620" i="1"/>
  <c r="AU2620" i="1"/>
  <c r="AV2620" i="1"/>
  <c r="AW2620" i="1"/>
  <c r="AT2621" i="1"/>
  <c r="AU2621" i="1"/>
  <c r="AV2621" i="1"/>
  <c r="AW2621" i="1"/>
  <c r="AT2622" i="1"/>
  <c r="AU2622" i="1"/>
  <c r="AV2622" i="1"/>
  <c r="AW2622" i="1"/>
  <c r="AT2623" i="1"/>
  <c r="AU2623" i="1"/>
  <c r="AV2623" i="1"/>
  <c r="AW2623" i="1"/>
  <c r="AT2625" i="1"/>
  <c r="AU2625" i="1"/>
  <c r="AV2625" i="1"/>
  <c r="AW2625" i="1"/>
  <c r="AT2626" i="1"/>
  <c r="AU2626" i="1"/>
  <c r="AV2626" i="1"/>
  <c r="AW2626" i="1"/>
  <c r="AT2627" i="1"/>
  <c r="AU2627" i="1"/>
  <c r="AV2627" i="1"/>
  <c r="AW2627" i="1"/>
  <c r="AT2628" i="1"/>
  <c r="AU2628" i="1"/>
  <c r="AV2628" i="1"/>
  <c r="AW2628" i="1"/>
  <c r="AT2629" i="1"/>
  <c r="AU2629" i="1"/>
  <c r="AV2629" i="1"/>
  <c r="AW2629" i="1"/>
  <c r="AT2630" i="1"/>
  <c r="AU2630" i="1"/>
  <c r="AV2630" i="1"/>
  <c r="AW2630" i="1"/>
  <c r="AT2631" i="1"/>
  <c r="AU2631" i="1"/>
  <c r="AV2631" i="1"/>
  <c r="AW2631" i="1"/>
  <c r="AT2636" i="1"/>
  <c r="AU2636" i="1"/>
  <c r="AV2636" i="1"/>
  <c r="AW2636" i="1"/>
  <c r="AT2637" i="1"/>
  <c r="AU2637" i="1"/>
  <c r="AV2637" i="1"/>
  <c r="AW2637" i="1"/>
  <c r="AT2641" i="1"/>
  <c r="AU2641" i="1"/>
  <c r="AV2641" i="1"/>
  <c r="AW2641" i="1"/>
  <c r="AT2642" i="1"/>
  <c r="AU2642" i="1"/>
  <c r="AV2642" i="1"/>
  <c r="AW2642" i="1"/>
  <c r="AT2643" i="1"/>
  <c r="AU2643" i="1"/>
  <c r="AV2643" i="1"/>
  <c r="AW2643" i="1"/>
  <c r="AT2647" i="1"/>
  <c r="AU2647" i="1"/>
  <c r="AV2647" i="1"/>
  <c r="AW2647" i="1"/>
  <c r="AT2649" i="1"/>
  <c r="AU2649" i="1"/>
  <c r="AV2649" i="1"/>
  <c r="AW2649" i="1"/>
  <c r="AT2650" i="1"/>
  <c r="AU2650" i="1"/>
  <c r="AV2650" i="1"/>
  <c r="AW2650" i="1"/>
  <c r="AT2651" i="1"/>
  <c r="AU2651" i="1"/>
  <c r="AV2651" i="1"/>
  <c r="AW2651" i="1"/>
  <c r="AT2653" i="1"/>
  <c r="AU2653" i="1"/>
  <c r="AV2653" i="1"/>
  <c r="AW2653" i="1"/>
  <c r="AT2658" i="1"/>
  <c r="AU2658" i="1"/>
  <c r="AV2658" i="1"/>
  <c r="AW2658" i="1"/>
  <c r="AT2660" i="1"/>
  <c r="AU2660" i="1"/>
  <c r="AV2660" i="1"/>
  <c r="AW2660" i="1"/>
  <c r="AT2663" i="1"/>
  <c r="AU2663" i="1"/>
  <c r="AV2663" i="1"/>
  <c r="AW2663" i="1"/>
  <c r="AT2664" i="1"/>
  <c r="AU2664" i="1"/>
  <c r="AV2664" i="1"/>
  <c r="AW2664" i="1"/>
  <c r="AT2665" i="1"/>
  <c r="AU2665" i="1"/>
  <c r="AV2665" i="1"/>
  <c r="AW2665" i="1"/>
  <c r="AT2666" i="1"/>
  <c r="AU2666" i="1"/>
  <c r="AV2666" i="1"/>
  <c r="AW2666" i="1"/>
  <c r="AT2667" i="1"/>
  <c r="AU2667" i="1"/>
  <c r="AV2667" i="1"/>
  <c r="AW2667" i="1"/>
  <c r="AT2668" i="1"/>
  <c r="AU2668" i="1"/>
  <c r="AV2668" i="1"/>
  <c r="AW2668" i="1"/>
  <c r="AT2669" i="1"/>
  <c r="AU2669" i="1"/>
  <c r="AV2669" i="1"/>
  <c r="AW2669" i="1"/>
  <c r="AT2670" i="1"/>
  <c r="AU2670" i="1"/>
  <c r="AV2670" i="1"/>
  <c r="AW2670" i="1"/>
  <c r="AT2671" i="1"/>
  <c r="AU2671" i="1"/>
  <c r="AV2671" i="1"/>
  <c r="AW2671" i="1"/>
  <c r="AT2672" i="1"/>
  <c r="AU2672" i="1"/>
  <c r="AV2672" i="1"/>
  <c r="AW2672" i="1"/>
  <c r="AT2673" i="1"/>
  <c r="AU2673" i="1"/>
  <c r="AV2673" i="1"/>
  <c r="AW2673" i="1"/>
  <c r="AT2674" i="1"/>
  <c r="AU2674" i="1"/>
  <c r="AV2674" i="1"/>
  <c r="AW2674" i="1"/>
  <c r="AT2675" i="1"/>
  <c r="AU2675" i="1"/>
  <c r="AV2675" i="1"/>
  <c r="AW2675" i="1"/>
  <c r="AT2676" i="1"/>
  <c r="AU2676" i="1"/>
  <c r="AV2676" i="1"/>
  <c r="AW2676" i="1"/>
  <c r="AT2677" i="1"/>
  <c r="AU2677" i="1"/>
  <c r="AV2677" i="1"/>
  <c r="AW2677" i="1"/>
  <c r="AT2678" i="1"/>
  <c r="AU2678" i="1"/>
  <c r="AV2678" i="1"/>
  <c r="AW2678" i="1"/>
  <c r="AT2679" i="1"/>
  <c r="AU2679" i="1"/>
  <c r="AV2679" i="1"/>
  <c r="AW2679" i="1"/>
  <c r="AT2681" i="1"/>
  <c r="AU2681" i="1"/>
  <c r="AV2681" i="1"/>
  <c r="AW2681" i="1"/>
  <c r="AT2682" i="1"/>
  <c r="AU2682" i="1"/>
  <c r="AV2682" i="1"/>
  <c r="AW2682" i="1"/>
  <c r="AT2683" i="1"/>
  <c r="AU2683" i="1"/>
  <c r="AV2683" i="1"/>
  <c r="AW2683" i="1"/>
  <c r="AT2684" i="1"/>
  <c r="AU2684" i="1"/>
  <c r="AV2684" i="1"/>
  <c r="AW2684" i="1"/>
  <c r="AT2685" i="1"/>
  <c r="AU2685" i="1"/>
  <c r="AV2685" i="1"/>
  <c r="AW2685" i="1"/>
  <c r="AT2686" i="1"/>
  <c r="AU2686" i="1"/>
  <c r="AV2686" i="1"/>
  <c r="AW2686" i="1"/>
  <c r="AT2687" i="1"/>
  <c r="AU2687" i="1"/>
  <c r="AV2687" i="1"/>
  <c r="AW2687" i="1"/>
  <c r="AT2688" i="1"/>
  <c r="AU2688" i="1"/>
  <c r="AV2688" i="1"/>
  <c r="AW2688" i="1"/>
  <c r="AT2689" i="1"/>
  <c r="AU2689" i="1"/>
  <c r="AV2689" i="1"/>
  <c r="AW2689" i="1"/>
  <c r="AT2690" i="1"/>
  <c r="AU2690" i="1"/>
  <c r="AV2690" i="1"/>
  <c r="AW2690" i="1"/>
  <c r="AT2691" i="1"/>
  <c r="AU2691" i="1"/>
  <c r="AV2691" i="1"/>
  <c r="AW2691" i="1"/>
  <c r="AT2692" i="1"/>
  <c r="AU2692" i="1"/>
  <c r="AV2692" i="1"/>
  <c r="AW2692" i="1"/>
  <c r="AT2693" i="1"/>
  <c r="AU2693" i="1"/>
  <c r="AV2693" i="1"/>
  <c r="AW2693" i="1"/>
  <c r="AT2694" i="1"/>
  <c r="AU2694" i="1"/>
  <c r="AV2694" i="1"/>
  <c r="AW2694" i="1"/>
  <c r="AT2695" i="1"/>
  <c r="AU2695" i="1"/>
  <c r="AV2695" i="1"/>
  <c r="AW2695" i="1"/>
  <c r="AT2696" i="1"/>
  <c r="AU2696" i="1"/>
  <c r="AV2696" i="1"/>
  <c r="AW2696" i="1"/>
  <c r="AT2697" i="1"/>
  <c r="AU2697" i="1"/>
  <c r="AV2697" i="1"/>
  <c r="AW2697" i="1"/>
  <c r="AT2698" i="1"/>
  <c r="AU2698" i="1"/>
  <c r="AV2698" i="1"/>
  <c r="AW2698" i="1"/>
  <c r="AT2699" i="1"/>
  <c r="AU2699" i="1"/>
  <c r="AV2699" i="1"/>
  <c r="AW2699" i="1"/>
  <c r="AT2700" i="1"/>
  <c r="AU2700" i="1"/>
  <c r="AV2700" i="1"/>
  <c r="AW2700" i="1"/>
  <c r="AT2701" i="1"/>
  <c r="AU2701" i="1"/>
  <c r="AV2701" i="1"/>
  <c r="AW2701" i="1"/>
  <c r="AT2702" i="1"/>
  <c r="AU2702" i="1"/>
  <c r="AV2702" i="1"/>
  <c r="AW2702" i="1"/>
  <c r="AT2703" i="1"/>
  <c r="AU2703" i="1"/>
  <c r="AV2703" i="1"/>
  <c r="AW2703" i="1"/>
  <c r="AT2704" i="1"/>
  <c r="AU2704" i="1"/>
  <c r="AV2704" i="1"/>
  <c r="AW2704" i="1"/>
  <c r="AT2705" i="1"/>
  <c r="AU2705" i="1"/>
  <c r="AV2705" i="1"/>
  <c r="AW2705" i="1"/>
  <c r="AT2706" i="1"/>
  <c r="AU2706" i="1"/>
  <c r="AV2706" i="1"/>
  <c r="AW2706" i="1"/>
  <c r="AT2707" i="1"/>
  <c r="AU2707" i="1"/>
  <c r="AV2707" i="1"/>
  <c r="AW2707" i="1"/>
  <c r="AT2708" i="1"/>
  <c r="AU2708" i="1"/>
  <c r="AV2708" i="1"/>
  <c r="AW2708" i="1"/>
  <c r="AT2709" i="1"/>
  <c r="AU2709" i="1"/>
  <c r="AV2709" i="1"/>
  <c r="AW2709" i="1"/>
  <c r="AT2710" i="1"/>
  <c r="AU2710" i="1"/>
  <c r="AV2710" i="1"/>
  <c r="AW2710" i="1"/>
  <c r="AT2711" i="1"/>
  <c r="AU2711" i="1"/>
  <c r="AV2711" i="1"/>
  <c r="AW2711" i="1"/>
  <c r="AT2712" i="1"/>
  <c r="AU2712" i="1"/>
  <c r="AV2712" i="1"/>
  <c r="AW2712" i="1"/>
  <c r="AT2713" i="1"/>
  <c r="AU2713" i="1"/>
  <c r="AV2713" i="1"/>
  <c r="AW2713" i="1"/>
  <c r="AT2714" i="1"/>
  <c r="AU2714" i="1"/>
  <c r="AV2714" i="1"/>
  <c r="AW2714" i="1"/>
  <c r="AT2715" i="1"/>
  <c r="AU2715" i="1"/>
  <c r="AV2715" i="1"/>
  <c r="AW2715" i="1"/>
  <c r="AT2716" i="1"/>
  <c r="AU2716" i="1"/>
  <c r="AV2716" i="1"/>
  <c r="AW2716" i="1"/>
  <c r="AT2717" i="1"/>
  <c r="AU2717" i="1"/>
  <c r="AV2717" i="1"/>
  <c r="AW2717" i="1"/>
  <c r="AT2718" i="1"/>
  <c r="AU2718" i="1"/>
  <c r="AV2718" i="1"/>
  <c r="AW2718" i="1"/>
  <c r="AT2719" i="1"/>
  <c r="AU2719" i="1"/>
  <c r="AV2719" i="1"/>
  <c r="AW2719" i="1"/>
  <c r="AT2720" i="1"/>
  <c r="AU2720" i="1"/>
  <c r="AV2720" i="1"/>
  <c r="AW2720" i="1"/>
  <c r="AT2721" i="1"/>
  <c r="AU2721" i="1"/>
  <c r="AV2721" i="1"/>
  <c r="AW2721" i="1"/>
  <c r="AT2722" i="1"/>
  <c r="AU2722" i="1"/>
  <c r="AV2722" i="1"/>
  <c r="AW2722" i="1"/>
  <c r="AT2723" i="1"/>
  <c r="AU2723" i="1"/>
  <c r="AV2723" i="1"/>
  <c r="AW2723" i="1"/>
  <c r="AT2724" i="1"/>
  <c r="AU2724" i="1"/>
  <c r="AV2724" i="1"/>
  <c r="AW2724" i="1"/>
  <c r="AT2725" i="1"/>
  <c r="AU2725" i="1"/>
  <c r="AV2725" i="1"/>
  <c r="AW2725" i="1"/>
  <c r="AT2726" i="1"/>
  <c r="AU2726" i="1"/>
  <c r="AV2726" i="1"/>
  <c r="AW2726" i="1"/>
  <c r="AT2727" i="1"/>
  <c r="AU2727" i="1"/>
  <c r="AV2727" i="1"/>
  <c r="AW2727" i="1"/>
  <c r="AT2728" i="1"/>
  <c r="AU2728" i="1"/>
  <c r="AV2728" i="1"/>
  <c r="AW2728" i="1"/>
  <c r="AT2729" i="1"/>
  <c r="AU2729" i="1"/>
  <c r="AV2729" i="1"/>
  <c r="AW2729" i="1"/>
  <c r="AT2730" i="1"/>
  <c r="AU2730" i="1"/>
  <c r="AV2730" i="1"/>
  <c r="AW2730" i="1"/>
  <c r="AT2731" i="1"/>
  <c r="AU2731" i="1"/>
  <c r="AV2731" i="1"/>
  <c r="AW2731" i="1"/>
  <c r="AT2732" i="1"/>
  <c r="AU2732" i="1"/>
  <c r="AV2732" i="1"/>
  <c r="AW2732" i="1"/>
  <c r="AT2733" i="1"/>
  <c r="AU2733" i="1"/>
  <c r="AV2733" i="1"/>
  <c r="AW2733" i="1"/>
  <c r="AT2734" i="1"/>
  <c r="AU2734" i="1"/>
  <c r="AV2734" i="1"/>
  <c r="AW2734" i="1"/>
  <c r="AT2735" i="1"/>
  <c r="AU2735" i="1"/>
  <c r="AV2735" i="1"/>
  <c r="AW2735" i="1"/>
  <c r="AT2736" i="1"/>
  <c r="AU2736" i="1"/>
  <c r="AV2736" i="1"/>
  <c r="AW2736" i="1"/>
  <c r="AT2737" i="1"/>
  <c r="AU2737" i="1"/>
  <c r="AV2737" i="1"/>
  <c r="AW2737" i="1"/>
  <c r="AT2738" i="1"/>
  <c r="AU2738" i="1"/>
  <c r="AV2738" i="1"/>
  <c r="AW2738" i="1"/>
  <c r="AT2739" i="1"/>
  <c r="AU2739" i="1"/>
  <c r="AV2739" i="1"/>
  <c r="AW2739" i="1"/>
  <c r="AT2740" i="1"/>
  <c r="AU2740" i="1"/>
  <c r="AV2740" i="1"/>
  <c r="AW2740" i="1"/>
  <c r="AT2741" i="1"/>
  <c r="AU2741" i="1"/>
  <c r="AV2741" i="1"/>
  <c r="AW2741" i="1"/>
  <c r="AT2742" i="1"/>
  <c r="AU2742" i="1"/>
  <c r="AV2742" i="1"/>
  <c r="AW2742" i="1"/>
  <c r="AT2743" i="1"/>
  <c r="AU2743" i="1"/>
  <c r="AV2743" i="1"/>
  <c r="AW2743" i="1"/>
  <c r="AT2744" i="1"/>
  <c r="AU2744" i="1"/>
  <c r="AV2744" i="1"/>
  <c r="AW2744" i="1"/>
  <c r="AT2745" i="1"/>
  <c r="AU2745" i="1"/>
  <c r="AV2745" i="1"/>
  <c r="AW2745" i="1"/>
  <c r="AT2746" i="1"/>
  <c r="AU2746" i="1"/>
  <c r="AV2746" i="1"/>
  <c r="AW2746" i="1"/>
  <c r="AT2747" i="1"/>
  <c r="AU2747" i="1"/>
  <c r="AV2747" i="1"/>
  <c r="AW2747" i="1"/>
  <c r="AT2748" i="1"/>
  <c r="AU2748" i="1"/>
  <c r="AV2748" i="1"/>
  <c r="AW2748" i="1"/>
  <c r="AT2749" i="1"/>
  <c r="AU2749" i="1"/>
  <c r="AV2749" i="1"/>
  <c r="AW2749" i="1"/>
  <c r="AT2750" i="1"/>
  <c r="AU2750" i="1"/>
  <c r="AV2750" i="1"/>
  <c r="AW2750" i="1"/>
  <c r="AT2751" i="1"/>
  <c r="AU2751" i="1"/>
  <c r="AV2751" i="1"/>
  <c r="AW2751" i="1"/>
  <c r="AT2752" i="1"/>
  <c r="AU2752" i="1"/>
  <c r="AV2752" i="1"/>
  <c r="AW2752" i="1"/>
  <c r="AT2753" i="1"/>
  <c r="AU2753" i="1"/>
  <c r="AV2753" i="1"/>
  <c r="AW2753" i="1"/>
  <c r="AT2754" i="1"/>
  <c r="AU2754" i="1"/>
  <c r="AV2754" i="1"/>
  <c r="AW2754" i="1"/>
  <c r="AT2755" i="1"/>
  <c r="AU2755" i="1"/>
  <c r="AV2755" i="1"/>
  <c r="AW2755" i="1"/>
  <c r="AT2756" i="1"/>
  <c r="AU2756" i="1"/>
  <c r="AV2756" i="1"/>
  <c r="AW2756" i="1"/>
  <c r="AT2757" i="1"/>
  <c r="AU2757" i="1"/>
  <c r="AV2757" i="1"/>
  <c r="AW2757" i="1"/>
  <c r="AT2758" i="1"/>
  <c r="AU2758" i="1"/>
  <c r="AV2758" i="1"/>
  <c r="AW2758" i="1"/>
  <c r="AT2759" i="1"/>
  <c r="AU2759" i="1"/>
  <c r="AV2759" i="1"/>
  <c r="AW2759" i="1"/>
  <c r="AT2760" i="1"/>
  <c r="AU2760" i="1"/>
  <c r="AV2760" i="1"/>
  <c r="AW2760" i="1"/>
  <c r="AT2761" i="1"/>
  <c r="AU2761" i="1"/>
  <c r="AV2761" i="1"/>
  <c r="AW2761" i="1"/>
  <c r="AT2762" i="1"/>
  <c r="AU2762" i="1"/>
  <c r="AV2762" i="1"/>
  <c r="AW2762" i="1"/>
  <c r="AT2763" i="1"/>
  <c r="AU2763" i="1"/>
  <c r="AV2763" i="1"/>
  <c r="AW2763" i="1"/>
  <c r="AT2765" i="1"/>
  <c r="AU2765" i="1"/>
  <c r="AV2765" i="1"/>
  <c r="AW2765" i="1"/>
  <c r="AT2766" i="1"/>
  <c r="AU2766" i="1"/>
  <c r="AV2766" i="1"/>
  <c r="AW2766" i="1"/>
  <c r="AT2767" i="1"/>
  <c r="AU2767" i="1"/>
  <c r="AV2767" i="1"/>
  <c r="AW2767" i="1"/>
  <c r="AT2768" i="1"/>
  <c r="AU2768" i="1"/>
  <c r="AV2768" i="1"/>
  <c r="AW2768" i="1"/>
  <c r="AT2769" i="1"/>
  <c r="AU2769" i="1"/>
  <c r="AV2769" i="1"/>
  <c r="AW2769" i="1"/>
  <c r="AT2770" i="1"/>
  <c r="AU2770" i="1"/>
  <c r="AV2770" i="1"/>
  <c r="AW2770" i="1"/>
  <c r="AT2771" i="1"/>
  <c r="AU2771" i="1"/>
  <c r="AV2771" i="1"/>
  <c r="AW2771" i="1"/>
  <c r="AT2772" i="1"/>
  <c r="AU2772" i="1"/>
  <c r="AV2772" i="1"/>
  <c r="AW2772" i="1"/>
  <c r="AT2773" i="1"/>
  <c r="AU2773" i="1"/>
  <c r="AV2773" i="1"/>
  <c r="AW2773" i="1"/>
  <c r="AT2774" i="1"/>
  <c r="AU2774" i="1"/>
  <c r="AV2774" i="1"/>
  <c r="AW2774" i="1"/>
  <c r="AT2775" i="1"/>
  <c r="AU2775" i="1"/>
  <c r="AV2775" i="1"/>
  <c r="AW2775" i="1"/>
  <c r="AT2777" i="1"/>
  <c r="AU2777" i="1"/>
  <c r="AV2777" i="1"/>
  <c r="AW2777" i="1"/>
  <c r="AT2779" i="1"/>
  <c r="AU2779" i="1"/>
  <c r="AV2779" i="1"/>
  <c r="AW2779" i="1"/>
  <c r="AT2780" i="1"/>
  <c r="AU2780" i="1"/>
  <c r="AV2780" i="1"/>
  <c r="AW2780" i="1"/>
  <c r="AT2781" i="1"/>
  <c r="AU2781" i="1"/>
  <c r="AV2781" i="1"/>
  <c r="AW2781" i="1"/>
  <c r="AT2782" i="1"/>
  <c r="AU2782" i="1"/>
  <c r="AV2782" i="1"/>
  <c r="AW2782" i="1"/>
  <c r="AT2783" i="1"/>
  <c r="AU2783" i="1"/>
  <c r="AV2783" i="1"/>
  <c r="AW2783" i="1"/>
  <c r="AT2784" i="1"/>
  <c r="AU2784" i="1"/>
  <c r="AV2784" i="1"/>
  <c r="AW2784" i="1"/>
  <c r="AT2785" i="1"/>
  <c r="AU2785" i="1"/>
  <c r="AV2785" i="1"/>
  <c r="AW2785" i="1"/>
  <c r="AT2786" i="1"/>
  <c r="AU2786" i="1"/>
  <c r="AV2786" i="1"/>
  <c r="AW2786" i="1"/>
  <c r="AT2787" i="1"/>
  <c r="AU2787" i="1"/>
  <c r="AV2787" i="1"/>
  <c r="AW2787" i="1"/>
  <c r="AT2788" i="1"/>
  <c r="AU2788" i="1"/>
  <c r="AV2788" i="1"/>
  <c r="AW2788" i="1"/>
  <c r="AT2789" i="1"/>
  <c r="AU2789" i="1"/>
  <c r="AV2789" i="1"/>
  <c r="AW2789" i="1"/>
  <c r="AT2790" i="1"/>
  <c r="AU2790" i="1"/>
  <c r="AV2790" i="1"/>
  <c r="AW2790" i="1"/>
  <c r="AT2791" i="1"/>
  <c r="AU2791" i="1"/>
  <c r="AV2791" i="1"/>
  <c r="AW2791" i="1"/>
  <c r="AT2792" i="1"/>
  <c r="AU2792" i="1"/>
  <c r="AV2792" i="1"/>
  <c r="AW2792" i="1"/>
  <c r="AT2793" i="1"/>
  <c r="AU2793" i="1"/>
  <c r="AV2793" i="1"/>
  <c r="AW2793" i="1"/>
  <c r="AT2794" i="1"/>
  <c r="AU2794" i="1"/>
  <c r="AV2794" i="1"/>
  <c r="AW2794" i="1"/>
  <c r="AT2795" i="1"/>
  <c r="AU2795" i="1"/>
  <c r="AV2795" i="1"/>
  <c r="AW2795" i="1"/>
  <c r="AT2796" i="1"/>
  <c r="AU2796" i="1"/>
  <c r="AV2796" i="1"/>
  <c r="AW2796" i="1"/>
  <c r="AT2797" i="1"/>
  <c r="AU2797" i="1"/>
  <c r="AV2797" i="1"/>
  <c r="AW2797" i="1"/>
  <c r="AT2798" i="1"/>
  <c r="AU2798" i="1"/>
  <c r="AV2798" i="1"/>
  <c r="AW2798" i="1"/>
  <c r="AT2799" i="1"/>
  <c r="AU2799" i="1"/>
  <c r="AV2799" i="1"/>
  <c r="AW2799" i="1"/>
  <c r="AT2800" i="1"/>
  <c r="AU2800" i="1"/>
  <c r="AV2800" i="1"/>
  <c r="AW2800" i="1"/>
  <c r="AT2801" i="1"/>
  <c r="AU2801" i="1"/>
  <c r="AV2801" i="1"/>
  <c r="AW2801" i="1"/>
  <c r="AT2802" i="1"/>
  <c r="AU2802" i="1"/>
  <c r="AV2802" i="1"/>
  <c r="AW2802" i="1"/>
  <c r="AT2803" i="1"/>
  <c r="AU2803" i="1"/>
  <c r="AV2803" i="1"/>
  <c r="AW2803" i="1"/>
  <c r="AT2804" i="1"/>
  <c r="AU2804" i="1"/>
  <c r="AV2804" i="1"/>
  <c r="AW2804" i="1"/>
  <c r="AT2805" i="1"/>
  <c r="AU2805" i="1"/>
  <c r="AV2805" i="1"/>
  <c r="AW2805" i="1"/>
  <c r="AT2806" i="1"/>
  <c r="AU2806" i="1"/>
  <c r="AV2806" i="1"/>
  <c r="AW2806" i="1"/>
  <c r="AT2807" i="1"/>
  <c r="AU2807" i="1"/>
  <c r="AV2807" i="1"/>
  <c r="AW2807" i="1"/>
  <c r="AT2808" i="1"/>
  <c r="AU2808" i="1"/>
  <c r="AV2808" i="1"/>
  <c r="AW2808" i="1"/>
  <c r="AT2809" i="1"/>
  <c r="AU2809" i="1"/>
  <c r="AV2809" i="1"/>
  <c r="AW2809" i="1"/>
  <c r="AT2810" i="1"/>
  <c r="AU2810" i="1"/>
  <c r="AV2810" i="1"/>
  <c r="AW2810" i="1"/>
  <c r="AT2811" i="1"/>
  <c r="AU2811" i="1"/>
  <c r="AV2811" i="1"/>
  <c r="AW2811" i="1"/>
  <c r="AT2812" i="1"/>
  <c r="AU2812" i="1"/>
  <c r="AV2812" i="1"/>
  <c r="AW2812" i="1"/>
  <c r="AT2813" i="1"/>
  <c r="AU2813" i="1"/>
  <c r="AV2813" i="1"/>
  <c r="AW2813" i="1"/>
  <c r="AT2814" i="1"/>
  <c r="AU2814" i="1"/>
  <c r="AV2814" i="1"/>
  <c r="AW2814" i="1"/>
  <c r="AT2815" i="1"/>
  <c r="AU2815" i="1"/>
  <c r="AV2815" i="1"/>
  <c r="AW2815" i="1"/>
  <c r="AT2816" i="1"/>
  <c r="AU2816" i="1"/>
  <c r="AV2816" i="1"/>
  <c r="AW2816" i="1"/>
  <c r="AT2817" i="1"/>
  <c r="AU2817" i="1"/>
  <c r="AV2817" i="1"/>
  <c r="AW2817" i="1"/>
  <c r="AT2818" i="1"/>
  <c r="AU2818" i="1"/>
  <c r="AV2818" i="1"/>
  <c r="AW2818" i="1"/>
  <c r="AT2819" i="1"/>
  <c r="AU2819" i="1"/>
  <c r="AV2819" i="1"/>
  <c r="AW2819" i="1"/>
  <c r="AT2820" i="1"/>
  <c r="AU2820" i="1"/>
  <c r="AV2820" i="1"/>
  <c r="AW2820" i="1"/>
  <c r="AT2821" i="1"/>
  <c r="AU2821" i="1"/>
  <c r="AV2821" i="1"/>
  <c r="AW2821" i="1"/>
  <c r="AT2822" i="1"/>
  <c r="AU2822" i="1"/>
  <c r="AV2822" i="1"/>
  <c r="AW2822" i="1"/>
  <c r="AT2823" i="1"/>
  <c r="AU2823" i="1"/>
  <c r="AV2823" i="1"/>
  <c r="AW2823" i="1"/>
  <c r="AT2824" i="1"/>
  <c r="AU2824" i="1"/>
  <c r="AV2824" i="1"/>
  <c r="AW2824" i="1"/>
  <c r="AT2825" i="1"/>
  <c r="AU2825" i="1"/>
  <c r="AV2825" i="1"/>
  <c r="AW2825" i="1"/>
  <c r="AT2826" i="1"/>
  <c r="AU2826" i="1"/>
  <c r="AV2826" i="1"/>
  <c r="AW2826" i="1"/>
  <c r="AT2827" i="1"/>
  <c r="AU2827" i="1"/>
  <c r="AV2827" i="1"/>
  <c r="AW2827" i="1"/>
  <c r="AT2828" i="1"/>
  <c r="AU2828" i="1"/>
  <c r="AV2828" i="1"/>
  <c r="AW2828" i="1"/>
  <c r="AT2829" i="1"/>
  <c r="AU2829" i="1"/>
  <c r="AV2829" i="1"/>
  <c r="AW2829" i="1"/>
  <c r="AT2830" i="1"/>
  <c r="AU2830" i="1"/>
  <c r="AV2830" i="1"/>
  <c r="AW2830" i="1"/>
  <c r="AT2831" i="1"/>
  <c r="AU2831" i="1"/>
  <c r="AV2831" i="1"/>
  <c r="AW2831" i="1"/>
  <c r="AT2832" i="1"/>
  <c r="AU2832" i="1"/>
  <c r="AV2832" i="1"/>
  <c r="AW2832" i="1"/>
  <c r="AT2833" i="1"/>
  <c r="AU2833" i="1"/>
  <c r="AV2833" i="1"/>
  <c r="AW2833" i="1"/>
  <c r="AT2834" i="1"/>
  <c r="AU2834" i="1"/>
  <c r="AV2834" i="1"/>
  <c r="AW2834" i="1"/>
  <c r="AT2835" i="1"/>
  <c r="AU2835" i="1"/>
  <c r="AV2835" i="1"/>
  <c r="AW2835" i="1"/>
  <c r="AT2836" i="1"/>
  <c r="AU2836" i="1"/>
  <c r="AV2836" i="1"/>
  <c r="AW2836" i="1"/>
  <c r="AT2837" i="1"/>
  <c r="AU2837" i="1"/>
  <c r="AV2837" i="1"/>
  <c r="AW2837" i="1"/>
  <c r="AT2838" i="1"/>
  <c r="AU2838" i="1"/>
  <c r="AV2838" i="1"/>
  <c r="AW2838" i="1"/>
  <c r="AT2839" i="1"/>
  <c r="AU2839" i="1"/>
  <c r="AV2839" i="1"/>
  <c r="AW2839" i="1"/>
  <c r="AT2840" i="1"/>
  <c r="AU2840" i="1"/>
  <c r="AV2840" i="1"/>
  <c r="AW2840" i="1"/>
  <c r="AT2841" i="1"/>
  <c r="AU2841" i="1"/>
  <c r="AV2841" i="1"/>
  <c r="AW2841" i="1"/>
  <c r="AT2842" i="1"/>
  <c r="AU2842" i="1"/>
  <c r="AV2842" i="1"/>
  <c r="AW2842" i="1"/>
  <c r="AT2843" i="1"/>
  <c r="AU2843" i="1"/>
  <c r="AV2843" i="1"/>
  <c r="AW2843" i="1"/>
  <c r="AT2844" i="1"/>
  <c r="AU2844" i="1"/>
  <c r="AV2844" i="1"/>
  <c r="AW2844" i="1"/>
  <c r="AT2845" i="1"/>
  <c r="AU2845" i="1"/>
  <c r="AV2845" i="1"/>
  <c r="AW2845" i="1"/>
  <c r="AT2846" i="1"/>
  <c r="AU2846" i="1"/>
  <c r="AV2846" i="1"/>
  <c r="AW2846" i="1"/>
  <c r="AT2847" i="1"/>
  <c r="AU2847" i="1"/>
  <c r="AV2847" i="1"/>
  <c r="AW2847" i="1"/>
  <c r="AT2848" i="1"/>
  <c r="AU2848" i="1"/>
  <c r="AV2848" i="1"/>
  <c r="AW2848" i="1"/>
  <c r="AT2849" i="1"/>
  <c r="AU2849" i="1"/>
  <c r="AV2849" i="1"/>
  <c r="AW2849" i="1"/>
  <c r="AT2850" i="1"/>
  <c r="AU2850" i="1"/>
  <c r="AV2850" i="1"/>
  <c r="AW2850" i="1"/>
  <c r="AT2851" i="1"/>
  <c r="AU2851" i="1"/>
  <c r="AV2851" i="1"/>
  <c r="AW2851" i="1"/>
  <c r="AT2852" i="1"/>
  <c r="AU2852" i="1"/>
  <c r="AV2852" i="1"/>
  <c r="AW2852" i="1"/>
  <c r="AT2853" i="1"/>
  <c r="AU2853" i="1"/>
  <c r="AV2853" i="1"/>
  <c r="AW2853" i="1"/>
  <c r="AT2854" i="1"/>
  <c r="AU2854" i="1"/>
  <c r="AV2854" i="1"/>
  <c r="AW2854" i="1"/>
  <c r="AT2855" i="1"/>
  <c r="AU2855" i="1"/>
  <c r="AV2855" i="1"/>
  <c r="AW2855" i="1"/>
  <c r="AT2857" i="1"/>
  <c r="AU2857" i="1"/>
  <c r="AV2857" i="1"/>
  <c r="AW2857" i="1"/>
  <c r="AT2858" i="1"/>
  <c r="AU2858" i="1"/>
  <c r="AV2858" i="1"/>
  <c r="AW2858" i="1"/>
  <c r="AT2859" i="1"/>
  <c r="AU2859" i="1"/>
  <c r="AV2859" i="1"/>
  <c r="AW2859" i="1"/>
  <c r="AT2860" i="1"/>
  <c r="AU2860" i="1"/>
  <c r="AV2860" i="1"/>
  <c r="AW2860" i="1"/>
  <c r="AT2861" i="1"/>
  <c r="AU2861" i="1"/>
  <c r="AV2861" i="1"/>
  <c r="AW2861" i="1"/>
  <c r="AT2862" i="1"/>
  <c r="AU2862" i="1"/>
  <c r="AV2862" i="1"/>
  <c r="AW2862" i="1"/>
  <c r="AT2863" i="1"/>
  <c r="AU2863" i="1"/>
  <c r="AV2863" i="1"/>
  <c r="AW2863" i="1"/>
  <c r="AT2864" i="1"/>
  <c r="AU2864" i="1"/>
  <c r="AV2864" i="1"/>
  <c r="AW2864" i="1"/>
  <c r="AT2865" i="1"/>
  <c r="AU2865" i="1"/>
  <c r="AV2865" i="1"/>
  <c r="AW2865" i="1"/>
  <c r="AT2866" i="1"/>
  <c r="AU2866" i="1"/>
  <c r="AV2866" i="1"/>
  <c r="AW2866" i="1"/>
  <c r="AT2867" i="1"/>
  <c r="AU2867" i="1"/>
  <c r="AV2867" i="1"/>
  <c r="AW2867" i="1"/>
  <c r="AT2868" i="1"/>
  <c r="AU2868" i="1"/>
  <c r="AV2868" i="1"/>
  <c r="AW2868" i="1"/>
  <c r="AT2869" i="1"/>
  <c r="AU2869" i="1"/>
  <c r="AV2869" i="1"/>
  <c r="AW2869" i="1"/>
  <c r="AT2870" i="1"/>
  <c r="AU2870" i="1"/>
  <c r="AV2870" i="1"/>
  <c r="AW2870" i="1"/>
  <c r="AT2871" i="1"/>
  <c r="AU2871" i="1"/>
  <c r="AV2871" i="1"/>
  <c r="AW2871" i="1"/>
  <c r="AT2872" i="1"/>
  <c r="AU2872" i="1"/>
  <c r="AV2872" i="1"/>
  <c r="AW2872" i="1"/>
  <c r="AT2873" i="1"/>
  <c r="AU2873" i="1"/>
  <c r="AV2873" i="1"/>
  <c r="AW2873" i="1"/>
  <c r="AT2874" i="1"/>
  <c r="AU2874" i="1"/>
  <c r="AV2874" i="1"/>
  <c r="AW2874" i="1"/>
  <c r="AT2875" i="1"/>
  <c r="AU2875" i="1"/>
  <c r="AV2875" i="1"/>
  <c r="AW2875" i="1"/>
  <c r="AT2876" i="1"/>
  <c r="AU2876" i="1"/>
  <c r="AV2876" i="1"/>
  <c r="AW2876" i="1"/>
  <c r="AT2877" i="1"/>
  <c r="AU2877" i="1"/>
  <c r="AV2877" i="1"/>
  <c r="AW2877" i="1"/>
  <c r="AT2878" i="1"/>
  <c r="AU2878" i="1"/>
  <c r="AV2878" i="1"/>
  <c r="AW2878" i="1"/>
  <c r="AT2879" i="1"/>
  <c r="AU2879" i="1"/>
  <c r="AV2879" i="1"/>
  <c r="AW2879" i="1"/>
  <c r="AT2880" i="1"/>
  <c r="AU2880" i="1"/>
  <c r="AV2880" i="1"/>
  <c r="AW2880" i="1"/>
  <c r="AT2881" i="1"/>
  <c r="AU2881" i="1"/>
  <c r="AV2881" i="1"/>
  <c r="AW2881" i="1"/>
  <c r="AT2882" i="1"/>
  <c r="AU2882" i="1"/>
  <c r="AV2882" i="1"/>
  <c r="AW2882" i="1"/>
  <c r="AT2883" i="1"/>
  <c r="AU2883" i="1"/>
  <c r="AV2883" i="1"/>
  <c r="AW2883" i="1"/>
  <c r="AT2884" i="1"/>
  <c r="AU2884" i="1"/>
  <c r="AV2884" i="1"/>
  <c r="AW2884" i="1"/>
  <c r="AT2885" i="1"/>
  <c r="AU2885" i="1"/>
  <c r="AV2885" i="1"/>
  <c r="AW2885" i="1"/>
  <c r="AT2886" i="1"/>
  <c r="AU2886" i="1"/>
  <c r="AV2886" i="1"/>
  <c r="AW2886" i="1"/>
  <c r="AT2887" i="1"/>
  <c r="AU2887" i="1"/>
  <c r="AV2887" i="1"/>
  <c r="AW2887" i="1"/>
  <c r="AT2888" i="1"/>
  <c r="AU2888" i="1"/>
  <c r="AV2888" i="1"/>
  <c r="AW2888" i="1"/>
  <c r="AT2889" i="1"/>
  <c r="AU2889" i="1"/>
  <c r="AV2889" i="1"/>
  <c r="AW2889" i="1"/>
  <c r="AT2890" i="1"/>
  <c r="AU2890" i="1"/>
  <c r="AV2890" i="1"/>
  <c r="AW2890" i="1"/>
  <c r="AT2891" i="1"/>
  <c r="AU2891" i="1"/>
  <c r="AV2891" i="1"/>
  <c r="AW2891" i="1"/>
  <c r="AT2892" i="1"/>
  <c r="AU2892" i="1"/>
  <c r="AV2892" i="1"/>
  <c r="AW2892" i="1"/>
  <c r="AT2893" i="1"/>
  <c r="AU2893" i="1"/>
  <c r="AV2893" i="1"/>
  <c r="AW2893" i="1"/>
  <c r="AT2894" i="1"/>
  <c r="AU2894" i="1"/>
  <c r="AV2894" i="1"/>
  <c r="AW2894" i="1"/>
  <c r="AT2895" i="1"/>
  <c r="AU2895" i="1"/>
  <c r="AV2895" i="1"/>
  <c r="AW2895" i="1"/>
  <c r="AT2896" i="1"/>
  <c r="AU2896" i="1"/>
  <c r="AV2896" i="1"/>
  <c r="AW2896" i="1"/>
  <c r="AT2897" i="1"/>
  <c r="AU2897" i="1"/>
  <c r="AV2897" i="1"/>
  <c r="AW2897" i="1"/>
  <c r="AT2902" i="1"/>
  <c r="AU2902" i="1"/>
  <c r="AV2902" i="1"/>
  <c r="AW2902" i="1"/>
  <c r="AT2903" i="1"/>
  <c r="AU2903" i="1"/>
  <c r="AV2903" i="1"/>
  <c r="AW2903" i="1"/>
  <c r="AT2904" i="1"/>
  <c r="AU2904" i="1"/>
  <c r="AV2904" i="1"/>
  <c r="AW2904" i="1"/>
  <c r="AT2907" i="1"/>
  <c r="AU2907" i="1"/>
  <c r="AV2907" i="1"/>
  <c r="AW2907" i="1"/>
  <c r="AT2910" i="1"/>
  <c r="AU2910" i="1"/>
  <c r="AV2910" i="1"/>
  <c r="AW2910" i="1"/>
  <c r="AT2911" i="1"/>
  <c r="AU2911" i="1"/>
  <c r="AV2911" i="1"/>
  <c r="AW2911" i="1"/>
  <c r="AT2912" i="1"/>
  <c r="AU2912" i="1"/>
  <c r="AV2912" i="1"/>
  <c r="AW2912" i="1"/>
  <c r="AT2918" i="1"/>
  <c r="AU2918" i="1"/>
  <c r="AV2918" i="1"/>
  <c r="AW2918" i="1"/>
  <c r="AT2921" i="1"/>
  <c r="AU2921" i="1"/>
  <c r="AV2921" i="1"/>
  <c r="AW2921" i="1"/>
  <c r="AT2922" i="1"/>
  <c r="AU2922" i="1"/>
  <c r="AV2922" i="1"/>
  <c r="AW2922" i="1"/>
  <c r="AT2923" i="1"/>
  <c r="AU2923" i="1"/>
  <c r="AV2923" i="1"/>
  <c r="AW2923" i="1"/>
  <c r="AT2924" i="1"/>
  <c r="AU2924" i="1"/>
  <c r="AV2924" i="1"/>
  <c r="AW2924" i="1"/>
  <c r="AT2925" i="1"/>
  <c r="AU2925" i="1"/>
  <c r="AV2925" i="1"/>
  <c r="AW2925" i="1"/>
  <c r="AT2926" i="1"/>
  <c r="AU2926" i="1"/>
  <c r="AV2926" i="1"/>
  <c r="AW2926" i="1"/>
  <c r="AT2927" i="1"/>
  <c r="AU2927" i="1"/>
  <c r="AV2927" i="1"/>
  <c r="AW2927" i="1"/>
  <c r="AT2928" i="1"/>
  <c r="AU2928" i="1"/>
  <c r="AV2928" i="1"/>
  <c r="AW2928" i="1"/>
  <c r="AT2929" i="1"/>
  <c r="AU2929" i="1"/>
  <c r="AV2929" i="1"/>
  <c r="AW2929" i="1"/>
  <c r="AT2930" i="1"/>
  <c r="AU2930" i="1"/>
  <c r="AV2930" i="1"/>
  <c r="AW2930" i="1"/>
  <c r="AT2931" i="1"/>
  <c r="AU2931" i="1"/>
  <c r="AV2931" i="1"/>
  <c r="AW2931" i="1"/>
  <c r="AT2932" i="1"/>
  <c r="AU2932" i="1"/>
  <c r="AV2932" i="1"/>
  <c r="AW2932" i="1"/>
  <c r="AT2933" i="1"/>
  <c r="AU2933" i="1"/>
  <c r="AV2933" i="1"/>
  <c r="AW2933" i="1"/>
  <c r="AT2934" i="1"/>
  <c r="AU2934" i="1"/>
  <c r="AV2934" i="1"/>
  <c r="AW2934" i="1"/>
  <c r="AT2935" i="1"/>
  <c r="AU2935" i="1"/>
  <c r="AV2935" i="1"/>
  <c r="AW2935" i="1"/>
  <c r="AT2936" i="1"/>
  <c r="AU2936" i="1"/>
  <c r="AV2936" i="1"/>
  <c r="AW2936" i="1"/>
  <c r="AT2937" i="1"/>
  <c r="AU2937" i="1"/>
  <c r="AV2937" i="1"/>
  <c r="AW2937" i="1"/>
  <c r="AT2938" i="1"/>
  <c r="AU2938" i="1"/>
  <c r="AV2938" i="1"/>
  <c r="AW2938" i="1"/>
  <c r="AT2939" i="1"/>
  <c r="AU2939" i="1"/>
  <c r="AV2939" i="1"/>
  <c r="AW2939" i="1"/>
  <c r="AT2940" i="1"/>
  <c r="AU2940" i="1"/>
  <c r="AV2940" i="1"/>
  <c r="AW2940" i="1"/>
  <c r="AT2941" i="1"/>
  <c r="AU2941" i="1"/>
  <c r="AV2941" i="1"/>
  <c r="AW2941" i="1"/>
  <c r="AT2942" i="1"/>
  <c r="AU2942" i="1"/>
  <c r="AV2942" i="1"/>
  <c r="AW2942" i="1"/>
  <c r="AT2943" i="1"/>
  <c r="AU2943" i="1"/>
  <c r="AV2943" i="1"/>
  <c r="AW2943" i="1"/>
  <c r="AT2944" i="1"/>
  <c r="AU2944" i="1"/>
  <c r="AV2944" i="1"/>
  <c r="AW2944" i="1"/>
  <c r="AT2945" i="1"/>
  <c r="AU2945" i="1"/>
  <c r="AV2945" i="1"/>
  <c r="AW2945" i="1"/>
  <c r="AT2946" i="1"/>
  <c r="AU2946" i="1"/>
  <c r="AV2946" i="1"/>
  <c r="AW2946" i="1"/>
  <c r="AT2947" i="1"/>
  <c r="AU2947" i="1"/>
  <c r="AV2947" i="1"/>
  <c r="AW2947" i="1"/>
  <c r="AT2948" i="1"/>
  <c r="AU2948" i="1"/>
  <c r="AV2948" i="1"/>
  <c r="AW2948" i="1"/>
  <c r="AT2949" i="1"/>
  <c r="AU2949" i="1"/>
  <c r="AV2949" i="1"/>
  <c r="AW2949" i="1"/>
  <c r="AT2950" i="1"/>
  <c r="AU2950" i="1"/>
  <c r="AV2950" i="1"/>
  <c r="AW2950" i="1"/>
  <c r="AT2951" i="1"/>
  <c r="AU2951" i="1"/>
  <c r="AV2951" i="1"/>
  <c r="AW2951" i="1"/>
  <c r="AT2952" i="1"/>
  <c r="AU2952" i="1"/>
  <c r="AV2952" i="1"/>
  <c r="AW2952" i="1"/>
  <c r="AT2953" i="1"/>
  <c r="AU2953" i="1"/>
  <c r="AV2953" i="1"/>
  <c r="AW2953" i="1"/>
  <c r="AT2954" i="1"/>
  <c r="AU2954" i="1"/>
  <c r="AV2954" i="1"/>
  <c r="AW2954" i="1"/>
  <c r="AT2955" i="1"/>
  <c r="AU2955" i="1"/>
  <c r="AV2955" i="1"/>
  <c r="AW2955" i="1"/>
  <c r="AT2956" i="1"/>
  <c r="AU2956" i="1"/>
  <c r="AV2956" i="1"/>
  <c r="AW2956" i="1"/>
  <c r="AT2957" i="1"/>
  <c r="AU2957" i="1"/>
  <c r="AV2957" i="1"/>
  <c r="AW2957" i="1"/>
  <c r="AT2958" i="1"/>
  <c r="AU2958" i="1"/>
  <c r="AV2958" i="1"/>
  <c r="AW2958" i="1"/>
  <c r="AT2959" i="1"/>
  <c r="AU2959" i="1"/>
  <c r="AV2959" i="1"/>
  <c r="AW2959" i="1"/>
  <c r="AT2960" i="1"/>
  <c r="AU2960" i="1"/>
  <c r="AV2960" i="1"/>
  <c r="AW2960" i="1"/>
  <c r="AT2963" i="1"/>
  <c r="AU2963" i="1"/>
  <c r="AV2963" i="1"/>
  <c r="AW2963" i="1"/>
  <c r="AT2964" i="1"/>
  <c r="AU2964" i="1"/>
  <c r="AV2964" i="1"/>
  <c r="AW2964" i="1"/>
  <c r="AT2966" i="1"/>
  <c r="AU2966" i="1"/>
  <c r="AV2966" i="1"/>
  <c r="AW2966" i="1"/>
  <c r="AT2968" i="1"/>
  <c r="AU2968" i="1"/>
  <c r="AV2968" i="1"/>
  <c r="AW2968" i="1"/>
  <c r="AT2969" i="1"/>
  <c r="AU2969" i="1"/>
  <c r="AV2969" i="1"/>
  <c r="AW2969" i="1"/>
  <c r="AT2972" i="1"/>
  <c r="AU2972" i="1"/>
  <c r="AV2972" i="1"/>
  <c r="AW2972" i="1"/>
  <c r="AT2973" i="1"/>
  <c r="AU2973" i="1"/>
  <c r="AV2973" i="1"/>
  <c r="AW2973" i="1"/>
  <c r="AT2974" i="1"/>
  <c r="AU2974" i="1"/>
  <c r="AV2974" i="1"/>
  <c r="AW2974" i="1"/>
  <c r="AT2975" i="1"/>
  <c r="AU2975" i="1"/>
  <c r="AV2975" i="1"/>
  <c r="AW2975" i="1"/>
  <c r="AT2976" i="1"/>
  <c r="AU2976" i="1"/>
  <c r="AV2976" i="1"/>
  <c r="AW2976" i="1"/>
  <c r="AT2977" i="1"/>
  <c r="AU2977" i="1"/>
  <c r="AV2977" i="1"/>
  <c r="AW2977" i="1"/>
  <c r="AT2978" i="1"/>
  <c r="AU2978" i="1"/>
  <c r="AV2978" i="1"/>
  <c r="AW2978" i="1"/>
  <c r="AT2979" i="1"/>
  <c r="AU2979" i="1"/>
  <c r="AV2979" i="1"/>
  <c r="AW2979" i="1"/>
  <c r="AT2980" i="1"/>
  <c r="AU2980" i="1"/>
  <c r="AV2980" i="1"/>
  <c r="AW2980" i="1"/>
  <c r="AT2981" i="1"/>
  <c r="AU2981" i="1"/>
  <c r="AV2981" i="1"/>
  <c r="AW2981" i="1"/>
  <c r="AT2982" i="1"/>
  <c r="AU2982" i="1"/>
  <c r="AV2982" i="1"/>
  <c r="AW2982" i="1"/>
  <c r="AT2983" i="1"/>
  <c r="AU2983" i="1"/>
  <c r="AV2983" i="1"/>
  <c r="AW2983" i="1"/>
  <c r="AT2984" i="1"/>
  <c r="AU2984" i="1"/>
  <c r="AV2984" i="1"/>
  <c r="AW2984" i="1"/>
  <c r="AT2985" i="1"/>
  <c r="AU2985" i="1"/>
  <c r="AV2985" i="1"/>
  <c r="AW2985" i="1"/>
  <c r="AT2986" i="1"/>
  <c r="AU2986" i="1"/>
  <c r="AV2986" i="1"/>
  <c r="AW2986" i="1"/>
  <c r="AT2987" i="1"/>
  <c r="AU2987" i="1"/>
  <c r="AV2987" i="1"/>
  <c r="AW2987" i="1"/>
  <c r="AT2988" i="1"/>
  <c r="AU2988" i="1"/>
  <c r="AV2988" i="1"/>
  <c r="AW2988" i="1"/>
  <c r="AT2989" i="1"/>
  <c r="AU2989" i="1"/>
  <c r="AV2989" i="1"/>
  <c r="AW2989" i="1"/>
  <c r="AT2990" i="1"/>
  <c r="AU2990" i="1"/>
  <c r="AV2990" i="1"/>
  <c r="AW2990" i="1"/>
  <c r="AT2995" i="1"/>
  <c r="AU2995" i="1"/>
  <c r="AV2995" i="1"/>
  <c r="AW2995" i="1"/>
  <c r="AT2996" i="1"/>
  <c r="AU2996" i="1"/>
  <c r="AV2996" i="1"/>
  <c r="AW2996" i="1"/>
  <c r="AT2997" i="1"/>
  <c r="AU2997" i="1"/>
  <c r="AV2997" i="1"/>
  <c r="AW2997" i="1"/>
  <c r="AT2999" i="1"/>
  <c r="AU2999" i="1"/>
  <c r="AV2999" i="1"/>
  <c r="AW2999" i="1"/>
  <c r="AT3000" i="1"/>
  <c r="AU3000" i="1"/>
  <c r="AV3000" i="1"/>
  <c r="AW3000" i="1"/>
  <c r="AT3002" i="1"/>
  <c r="AU3002" i="1"/>
  <c r="AV3002" i="1"/>
  <c r="AW3002" i="1"/>
  <c r="AT3004" i="1"/>
  <c r="AU3004" i="1"/>
  <c r="AV3004" i="1"/>
  <c r="AW3004" i="1"/>
  <c r="AT3005" i="1"/>
  <c r="AU3005" i="1"/>
  <c r="AV3005" i="1"/>
  <c r="AW3005" i="1"/>
  <c r="AT3006" i="1"/>
  <c r="AU3006" i="1"/>
  <c r="AV3006" i="1"/>
  <c r="AW3006" i="1"/>
  <c r="AT3007" i="1"/>
  <c r="AU3007" i="1"/>
  <c r="AV3007" i="1"/>
  <c r="AW3007" i="1"/>
  <c r="AT3008" i="1"/>
  <c r="AU3008" i="1"/>
  <c r="AV3008" i="1"/>
  <c r="AW3008" i="1"/>
  <c r="AT3009" i="1"/>
  <c r="AU3009" i="1"/>
  <c r="AV3009" i="1"/>
  <c r="AW3009" i="1"/>
  <c r="AT3011" i="1"/>
  <c r="AU3011" i="1"/>
  <c r="AV3011" i="1"/>
  <c r="AW3011" i="1"/>
  <c r="AT3012" i="1"/>
  <c r="AU3012" i="1"/>
  <c r="AV3012" i="1"/>
  <c r="AW3012" i="1"/>
  <c r="AT3013" i="1"/>
  <c r="AU3013" i="1"/>
  <c r="AV3013" i="1"/>
  <c r="AW3013" i="1"/>
  <c r="AT3014" i="1"/>
  <c r="AU3014" i="1"/>
  <c r="AV3014" i="1"/>
  <c r="AW3014" i="1"/>
  <c r="AT3016" i="1"/>
  <c r="AU3016" i="1"/>
  <c r="AV3016" i="1"/>
  <c r="AW3016" i="1"/>
  <c r="AT3018" i="1"/>
  <c r="AU3018" i="1"/>
  <c r="AV3018" i="1"/>
  <c r="AW3018" i="1"/>
  <c r="AT3019" i="1"/>
  <c r="AU3019" i="1"/>
  <c r="AV3019" i="1"/>
  <c r="AW3019" i="1"/>
  <c r="AT3021" i="1"/>
  <c r="AU3021" i="1"/>
  <c r="AV3021" i="1"/>
  <c r="AW3021" i="1"/>
  <c r="AT3022" i="1"/>
  <c r="AU3022" i="1"/>
  <c r="AV3022" i="1"/>
  <c r="AW3022" i="1"/>
  <c r="AT3024" i="1"/>
  <c r="AU3024" i="1"/>
  <c r="AV3024" i="1"/>
  <c r="AW3024" i="1"/>
  <c r="AT3025" i="1"/>
  <c r="AU3025" i="1"/>
  <c r="AV3025" i="1"/>
  <c r="AW3025" i="1"/>
  <c r="AT3026" i="1"/>
  <c r="AU3026" i="1"/>
  <c r="AV3026" i="1"/>
  <c r="AW3026" i="1"/>
  <c r="AT3027" i="1"/>
  <c r="AU3027" i="1"/>
  <c r="AV3027" i="1"/>
  <c r="AW3027" i="1"/>
  <c r="AT3029" i="1"/>
  <c r="AU3029" i="1"/>
  <c r="AV3029" i="1"/>
  <c r="AW3029" i="1"/>
  <c r="AT3030" i="1"/>
  <c r="AU3030" i="1"/>
  <c r="AV3030" i="1"/>
  <c r="AW3030" i="1"/>
  <c r="AT3031" i="1"/>
  <c r="AU3031" i="1"/>
  <c r="AV3031" i="1"/>
  <c r="AW3031" i="1"/>
  <c r="AT3032" i="1"/>
  <c r="AU3032" i="1"/>
  <c r="AV3032" i="1"/>
  <c r="AW3032" i="1"/>
  <c r="AT3033" i="1"/>
  <c r="AU3033" i="1"/>
  <c r="AV3033" i="1"/>
  <c r="AW3033" i="1"/>
  <c r="AT3034" i="1"/>
  <c r="AU3034" i="1"/>
  <c r="AV3034" i="1"/>
  <c r="AW3034" i="1"/>
  <c r="AT3035" i="1"/>
  <c r="AU3035" i="1"/>
  <c r="AV3035" i="1"/>
  <c r="AW3035" i="1"/>
  <c r="AT3036" i="1"/>
  <c r="AU3036" i="1"/>
  <c r="AV3036" i="1"/>
  <c r="AW3036" i="1"/>
  <c r="AT3037" i="1"/>
  <c r="AU3037" i="1"/>
  <c r="AV3037" i="1"/>
  <c r="AW3037" i="1"/>
  <c r="AT3038" i="1"/>
  <c r="AU3038" i="1"/>
  <c r="AV3038" i="1"/>
  <c r="AW3038" i="1"/>
  <c r="AT3039" i="1"/>
  <c r="AU3039" i="1"/>
  <c r="AV3039" i="1"/>
  <c r="AW3039" i="1"/>
  <c r="AT3040" i="1"/>
  <c r="AU3040" i="1"/>
  <c r="AV3040" i="1"/>
  <c r="AW3040" i="1"/>
  <c r="AT3041" i="1"/>
  <c r="AU3041" i="1"/>
  <c r="AV3041" i="1"/>
  <c r="AW3041" i="1"/>
  <c r="AT3043" i="1"/>
  <c r="AU3043" i="1"/>
  <c r="AV3043" i="1"/>
  <c r="AW3043" i="1"/>
  <c r="AT3044" i="1"/>
  <c r="AU3044" i="1"/>
  <c r="AV3044" i="1"/>
  <c r="AW3044" i="1"/>
  <c r="AT3046" i="1"/>
  <c r="AU3046" i="1"/>
  <c r="AV3046" i="1"/>
  <c r="AW3046" i="1"/>
  <c r="AT3047" i="1"/>
  <c r="AU3047" i="1"/>
  <c r="AV3047" i="1"/>
  <c r="AW3047" i="1"/>
  <c r="AT3048" i="1"/>
  <c r="AU3048" i="1"/>
  <c r="AV3048" i="1"/>
  <c r="AW3048" i="1"/>
  <c r="AT3049" i="1"/>
  <c r="AU3049" i="1"/>
  <c r="AV3049" i="1"/>
  <c r="AW3049" i="1"/>
  <c r="AT3050" i="1"/>
  <c r="AU3050" i="1"/>
  <c r="AV3050" i="1"/>
  <c r="AW3050" i="1"/>
  <c r="AT3051" i="1"/>
  <c r="AU3051" i="1"/>
  <c r="AV3051" i="1"/>
  <c r="AW3051" i="1"/>
  <c r="AT3052" i="1"/>
  <c r="AU3052" i="1"/>
  <c r="AV3052" i="1"/>
  <c r="AW3052" i="1"/>
  <c r="AT3053" i="1"/>
  <c r="AU3053" i="1"/>
  <c r="AV3053" i="1"/>
  <c r="AW3053" i="1"/>
  <c r="AT3054" i="1"/>
  <c r="AU3054" i="1"/>
  <c r="AV3054" i="1"/>
  <c r="AW3054" i="1"/>
  <c r="AT3056" i="1"/>
  <c r="AU3056" i="1"/>
  <c r="AV3056" i="1"/>
  <c r="AW3056" i="1"/>
  <c r="AT3057" i="1"/>
  <c r="AU3057" i="1"/>
  <c r="AV3057" i="1"/>
  <c r="AW3057" i="1"/>
  <c r="AT3058" i="1"/>
  <c r="AU3058" i="1"/>
  <c r="AV3058" i="1"/>
  <c r="AW3058" i="1"/>
  <c r="AT3059" i="1"/>
  <c r="AU3059" i="1"/>
  <c r="AV3059" i="1"/>
  <c r="AW3059" i="1"/>
  <c r="AT3061" i="1"/>
  <c r="AU3061" i="1"/>
  <c r="AV3061" i="1"/>
  <c r="AW3061" i="1"/>
  <c r="AT3062" i="1"/>
  <c r="AU3062" i="1"/>
  <c r="AV3062" i="1"/>
  <c r="AW3062" i="1"/>
  <c r="AT3063" i="1"/>
  <c r="AU3063" i="1"/>
  <c r="AV3063" i="1"/>
  <c r="AW3063" i="1"/>
  <c r="AT3064" i="1"/>
  <c r="AU3064" i="1"/>
  <c r="AV3064" i="1"/>
  <c r="AW3064" i="1"/>
  <c r="AT3065" i="1"/>
  <c r="AU3065" i="1"/>
  <c r="AV3065" i="1"/>
  <c r="AW3065" i="1"/>
  <c r="AT3066" i="1"/>
  <c r="AU3066" i="1"/>
  <c r="AV3066" i="1"/>
  <c r="AW3066" i="1"/>
  <c r="AT3067" i="1"/>
  <c r="AU3067" i="1"/>
  <c r="AV3067" i="1"/>
  <c r="AW3067" i="1"/>
  <c r="AT3068" i="1"/>
  <c r="AU3068" i="1"/>
  <c r="AV3068" i="1"/>
  <c r="AW3068" i="1"/>
  <c r="AT3069" i="1"/>
  <c r="AU3069" i="1"/>
  <c r="AV3069" i="1"/>
  <c r="AW3069" i="1"/>
  <c r="AT3070" i="1"/>
  <c r="AU3070" i="1"/>
  <c r="AV3070" i="1"/>
  <c r="AW3070" i="1"/>
  <c r="AT3071" i="1"/>
  <c r="AU3071" i="1"/>
  <c r="AV3071" i="1"/>
  <c r="AW3071" i="1"/>
  <c r="AT3072" i="1"/>
  <c r="AU3072" i="1"/>
  <c r="AV3072" i="1"/>
  <c r="AW3072" i="1"/>
  <c r="AT3073" i="1"/>
  <c r="AU3073" i="1"/>
  <c r="AV3073" i="1"/>
  <c r="AW3073" i="1"/>
  <c r="AT3074" i="1"/>
  <c r="AU3074" i="1"/>
  <c r="AV3074" i="1"/>
  <c r="AW3074" i="1"/>
  <c r="AT3075" i="1"/>
  <c r="AU3075" i="1"/>
  <c r="AV3075" i="1"/>
  <c r="AW3075" i="1"/>
  <c r="AT3076" i="1"/>
  <c r="AU3076" i="1"/>
  <c r="AV3076" i="1"/>
  <c r="AW3076" i="1"/>
  <c r="AT3079" i="1"/>
  <c r="AU3079" i="1"/>
  <c r="AV3079" i="1"/>
  <c r="AW3079" i="1"/>
  <c r="AT3081" i="1"/>
  <c r="AU3081" i="1"/>
  <c r="AV3081" i="1"/>
  <c r="AW3081" i="1"/>
  <c r="AT3082" i="1"/>
  <c r="AU3082" i="1"/>
  <c r="AV3082" i="1"/>
  <c r="AW3082" i="1"/>
  <c r="AT3083" i="1"/>
  <c r="AU3083" i="1"/>
  <c r="AV3083" i="1"/>
  <c r="AW3083" i="1"/>
  <c r="AT3084" i="1"/>
  <c r="AU3084" i="1"/>
  <c r="AV3084" i="1"/>
  <c r="AW3084" i="1"/>
  <c r="AT3085" i="1"/>
  <c r="AU3085" i="1"/>
  <c r="AV3085" i="1"/>
  <c r="AW3085" i="1"/>
  <c r="AT3086" i="1"/>
  <c r="AU3086" i="1"/>
  <c r="AV3086" i="1"/>
  <c r="AW3086" i="1"/>
  <c r="AT3087" i="1"/>
  <c r="AU3087" i="1"/>
  <c r="AV3087" i="1"/>
  <c r="AW3087" i="1"/>
  <c r="AT3088" i="1"/>
  <c r="AU3088" i="1"/>
  <c r="AV3088" i="1"/>
  <c r="AW3088" i="1"/>
  <c r="AT3089" i="1"/>
  <c r="AU3089" i="1"/>
  <c r="AV3089" i="1"/>
  <c r="AW3089" i="1"/>
  <c r="AT3091" i="1"/>
  <c r="AU3091" i="1"/>
  <c r="AV3091" i="1"/>
  <c r="AW3091" i="1"/>
  <c r="AT3092" i="1"/>
  <c r="AU3092" i="1"/>
  <c r="AV3092" i="1"/>
  <c r="AW3092" i="1"/>
  <c r="AT3093" i="1"/>
  <c r="AU3093" i="1"/>
  <c r="AV3093" i="1"/>
  <c r="AW3093" i="1"/>
  <c r="AT3094" i="1"/>
  <c r="AU3094" i="1"/>
  <c r="AV3094" i="1"/>
  <c r="AW3094" i="1"/>
  <c r="AT3095" i="1"/>
  <c r="AU3095" i="1"/>
  <c r="AV3095" i="1"/>
  <c r="AW3095" i="1"/>
  <c r="AT3096" i="1"/>
  <c r="AU3096" i="1"/>
  <c r="AV3096" i="1"/>
  <c r="AW3096" i="1"/>
  <c r="AT3097" i="1"/>
  <c r="AU3097" i="1"/>
  <c r="AV3097" i="1"/>
  <c r="AW3097" i="1"/>
  <c r="AT3098" i="1"/>
  <c r="AU3098" i="1"/>
  <c r="AV3098" i="1"/>
  <c r="AW3098" i="1"/>
  <c r="AT3099" i="1"/>
  <c r="AU3099" i="1"/>
  <c r="AV3099" i="1"/>
  <c r="AW3099" i="1"/>
  <c r="AT3100" i="1"/>
  <c r="AU3100" i="1"/>
  <c r="AV3100" i="1"/>
  <c r="AW3100" i="1"/>
  <c r="AT3101" i="1"/>
  <c r="AU3101" i="1"/>
  <c r="AV3101" i="1"/>
  <c r="AW3101" i="1"/>
  <c r="AT3103" i="1"/>
  <c r="AU3103" i="1"/>
  <c r="AV3103" i="1"/>
  <c r="AW3103" i="1"/>
  <c r="AT3104" i="1"/>
  <c r="AU3104" i="1"/>
  <c r="AV3104" i="1"/>
  <c r="AW3104" i="1"/>
  <c r="AT3105" i="1"/>
  <c r="AU3105" i="1"/>
  <c r="AV3105" i="1"/>
  <c r="AW3105" i="1"/>
  <c r="AT3106" i="1"/>
  <c r="AU3106" i="1"/>
  <c r="AV3106" i="1"/>
  <c r="AW3106" i="1"/>
  <c r="AT3107" i="1"/>
  <c r="AU3107" i="1"/>
  <c r="AV3107" i="1"/>
  <c r="AW3107" i="1"/>
  <c r="AT3108" i="1"/>
  <c r="AU3108" i="1"/>
  <c r="AV3108" i="1"/>
  <c r="AW3108" i="1"/>
  <c r="AT3109" i="1"/>
  <c r="AU3109" i="1"/>
  <c r="AV3109" i="1"/>
  <c r="AW3109" i="1"/>
  <c r="AT3110" i="1"/>
  <c r="AU3110" i="1"/>
  <c r="AV3110" i="1"/>
  <c r="AW3110" i="1"/>
  <c r="AT3111" i="1"/>
  <c r="AU3111" i="1"/>
  <c r="AV3111" i="1"/>
  <c r="AW3111" i="1"/>
  <c r="AT3112" i="1"/>
  <c r="AU3112" i="1"/>
  <c r="AV3112" i="1"/>
  <c r="AW3112" i="1"/>
  <c r="AT3113" i="1"/>
  <c r="AU3113" i="1"/>
  <c r="AV3113" i="1"/>
  <c r="AW3113" i="1"/>
  <c r="AT3114" i="1"/>
  <c r="AU3114" i="1"/>
  <c r="AV3114" i="1"/>
  <c r="AW3114" i="1"/>
  <c r="AT3115" i="1"/>
  <c r="AU3115" i="1"/>
  <c r="AV3115" i="1"/>
  <c r="AW3115" i="1"/>
  <c r="AT3116" i="1"/>
  <c r="AU3116" i="1"/>
  <c r="AV3116" i="1"/>
  <c r="AW3116" i="1"/>
  <c r="AT3117" i="1"/>
  <c r="AU3117" i="1"/>
  <c r="AV3117" i="1"/>
  <c r="AW3117" i="1"/>
  <c r="AT3118" i="1"/>
  <c r="AU3118" i="1"/>
  <c r="AV3118" i="1"/>
  <c r="AW3118" i="1"/>
  <c r="AT3119" i="1"/>
  <c r="AU3119" i="1"/>
  <c r="AV3119" i="1"/>
  <c r="AW3119" i="1"/>
  <c r="AT3120" i="1"/>
  <c r="AU3120" i="1"/>
  <c r="AV3120" i="1"/>
  <c r="AW3120" i="1"/>
  <c r="AT3121" i="1"/>
  <c r="AU3121" i="1"/>
  <c r="AV3121" i="1"/>
  <c r="AW3121" i="1"/>
  <c r="AT3122" i="1"/>
  <c r="AU3122" i="1"/>
  <c r="AV3122" i="1"/>
  <c r="AW3122" i="1"/>
  <c r="AT3123" i="1"/>
  <c r="AU3123" i="1"/>
  <c r="AV3123" i="1"/>
  <c r="AW3123" i="1"/>
  <c r="AT3124" i="1"/>
  <c r="AU3124" i="1"/>
  <c r="AV3124" i="1"/>
  <c r="AW3124" i="1"/>
  <c r="AT3125" i="1"/>
  <c r="AU3125" i="1"/>
  <c r="AV3125" i="1"/>
  <c r="AW3125" i="1"/>
  <c r="AT3126" i="1"/>
  <c r="AU3126" i="1"/>
  <c r="AV3126" i="1"/>
  <c r="AW3126" i="1"/>
  <c r="AT3127" i="1"/>
  <c r="AU3127" i="1"/>
  <c r="AV3127" i="1"/>
  <c r="AW3127" i="1"/>
  <c r="AT3128" i="1"/>
  <c r="AU3128" i="1"/>
  <c r="AV3128" i="1"/>
  <c r="AW3128" i="1"/>
  <c r="AT3129" i="1"/>
  <c r="AU3129" i="1"/>
  <c r="AV3129" i="1"/>
  <c r="AW3129" i="1"/>
  <c r="AT3130" i="1"/>
  <c r="AU3130" i="1"/>
  <c r="AV3130" i="1"/>
  <c r="AW3130" i="1"/>
  <c r="AT3131" i="1"/>
  <c r="AU3131" i="1"/>
  <c r="AV3131" i="1"/>
  <c r="AW3131" i="1"/>
  <c r="AT3132" i="1"/>
  <c r="AU3132" i="1"/>
  <c r="AV3132" i="1"/>
  <c r="AW3132" i="1"/>
  <c r="AT3133" i="1"/>
  <c r="AU3133" i="1"/>
  <c r="AV3133" i="1"/>
  <c r="AW3133" i="1"/>
  <c r="AT3134" i="1"/>
  <c r="AU3134" i="1"/>
  <c r="AV3134" i="1"/>
  <c r="AW3134" i="1"/>
  <c r="AT3135" i="1"/>
  <c r="AU3135" i="1"/>
  <c r="AV3135" i="1"/>
  <c r="AW3135" i="1"/>
  <c r="AT3137" i="1"/>
  <c r="AU3137" i="1"/>
  <c r="AV3137" i="1"/>
  <c r="AW3137" i="1"/>
  <c r="AT3138" i="1"/>
  <c r="AU3138" i="1"/>
  <c r="AV3138" i="1"/>
  <c r="AW3138" i="1"/>
  <c r="AT3139" i="1"/>
  <c r="AU3139" i="1"/>
  <c r="AV3139" i="1"/>
  <c r="AW3139" i="1"/>
  <c r="AT3140" i="1"/>
  <c r="AU3140" i="1"/>
  <c r="AV3140" i="1"/>
  <c r="AW3140" i="1"/>
  <c r="AT3141" i="1"/>
  <c r="AU3141" i="1"/>
  <c r="AV3141" i="1"/>
  <c r="AW3141" i="1"/>
  <c r="AT3142" i="1"/>
  <c r="AU3142" i="1"/>
  <c r="AV3142" i="1"/>
  <c r="AW3142" i="1"/>
  <c r="AT3143" i="1"/>
  <c r="AU3143" i="1"/>
  <c r="AV3143" i="1"/>
  <c r="AW3143" i="1"/>
  <c r="AT3144" i="1"/>
  <c r="AU3144" i="1"/>
  <c r="AV3144" i="1"/>
  <c r="AW3144" i="1"/>
  <c r="AT3145" i="1"/>
  <c r="AU3145" i="1"/>
  <c r="AV3145" i="1"/>
  <c r="AW3145" i="1"/>
  <c r="AT3146" i="1"/>
  <c r="AU3146" i="1"/>
  <c r="AV3146" i="1"/>
  <c r="AW3146" i="1"/>
  <c r="AT3147" i="1"/>
  <c r="AU3147" i="1"/>
  <c r="AV3147" i="1"/>
  <c r="AW3147" i="1"/>
  <c r="AT3148" i="1"/>
  <c r="AU3148" i="1"/>
  <c r="AV3148" i="1"/>
  <c r="AW3148" i="1"/>
  <c r="AT3149" i="1"/>
  <c r="AU3149" i="1"/>
  <c r="AV3149" i="1"/>
  <c r="AW3149" i="1"/>
  <c r="AT3150" i="1"/>
  <c r="AU3150" i="1"/>
  <c r="AV3150" i="1"/>
  <c r="AW3150" i="1"/>
  <c r="AT3151" i="1"/>
  <c r="AU3151" i="1"/>
  <c r="AV3151" i="1"/>
  <c r="AW3151" i="1"/>
  <c r="AT3152" i="1"/>
  <c r="AU3152" i="1"/>
  <c r="AV3152" i="1"/>
  <c r="AW3152" i="1"/>
  <c r="AT3153" i="1"/>
  <c r="AU3153" i="1"/>
  <c r="AV3153" i="1"/>
  <c r="AW3153" i="1"/>
  <c r="AT3154" i="1"/>
  <c r="AU3154" i="1"/>
  <c r="AV3154" i="1"/>
  <c r="AW3154" i="1"/>
  <c r="AT3155" i="1"/>
  <c r="AU3155" i="1"/>
  <c r="AV3155" i="1"/>
  <c r="AW3155" i="1"/>
  <c r="AT3156" i="1"/>
  <c r="AU3156" i="1"/>
  <c r="AV3156" i="1"/>
  <c r="AW3156" i="1"/>
  <c r="AT3157" i="1"/>
  <c r="AU3157" i="1"/>
  <c r="AV3157" i="1"/>
  <c r="AW3157" i="1"/>
  <c r="AT3158" i="1"/>
  <c r="AU3158" i="1"/>
  <c r="AV3158" i="1"/>
  <c r="AW3158" i="1"/>
  <c r="AT3159" i="1"/>
  <c r="AU3159" i="1"/>
  <c r="AV3159" i="1"/>
  <c r="AW3159" i="1"/>
  <c r="AT3160" i="1"/>
  <c r="AU3160" i="1"/>
  <c r="AV3160" i="1"/>
  <c r="AW3160" i="1"/>
  <c r="AT3161" i="1"/>
  <c r="AU3161" i="1"/>
  <c r="AV3161" i="1"/>
  <c r="AW3161" i="1"/>
  <c r="AT3162" i="1"/>
  <c r="AU3162" i="1"/>
  <c r="AV3162" i="1"/>
  <c r="AW3162" i="1"/>
  <c r="AT3163" i="1"/>
  <c r="AU3163" i="1"/>
  <c r="AV3163" i="1"/>
  <c r="AW3163" i="1"/>
  <c r="AT3164" i="1"/>
  <c r="AU3164" i="1"/>
  <c r="AV3164" i="1"/>
  <c r="AW3164" i="1"/>
  <c r="AT3165" i="1"/>
  <c r="AU3165" i="1"/>
  <c r="AV3165" i="1"/>
  <c r="AW3165" i="1"/>
  <c r="AT3166" i="1"/>
  <c r="AU3166" i="1"/>
  <c r="AV3166" i="1"/>
  <c r="AW3166" i="1"/>
  <c r="AT3167" i="1"/>
  <c r="AU3167" i="1"/>
  <c r="AV3167" i="1"/>
  <c r="AW3167" i="1"/>
  <c r="AT3168" i="1"/>
  <c r="AU3168" i="1"/>
  <c r="AV3168" i="1"/>
  <c r="AW3168" i="1"/>
  <c r="AT3169" i="1"/>
  <c r="AU3169" i="1"/>
  <c r="AV3169" i="1"/>
  <c r="AW3169" i="1"/>
  <c r="AT3170" i="1"/>
  <c r="AU3170" i="1"/>
  <c r="AV3170" i="1"/>
  <c r="AW3170" i="1"/>
  <c r="AT3171" i="1"/>
  <c r="AU3171" i="1"/>
  <c r="AV3171" i="1"/>
  <c r="AW3171" i="1"/>
  <c r="AT3172" i="1"/>
  <c r="AU3172" i="1"/>
  <c r="AV3172" i="1"/>
  <c r="AW3172" i="1"/>
  <c r="AT3173" i="1"/>
  <c r="AU3173" i="1"/>
  <c r="AV3173" i="1"/>
  <c r="AW3173" i="1"/>
  <c r="AT3174" i="1"/>
  <c r="AU3174" i="1"/>
  <c r="AV3174" i="1"/>
  <c r="AW3174" i="1"/>
  <c r="AT3175" i="1"/>
  <c r="AU3175" i="1"/>
  <c r="AV3175" i="1"/>
  <c r="AW3175" i="1"/>
  <c r="AT3176" i="1"/>
  <c r="AU3176" i="1"/>
  <c r="AV3176" i="1"/>
  <c r="AW3176" i="1"/>
  <c r="AT3177" i="1"/>
  <c r="AU3177" i="1"/>
  <c r="AV3177" i="1"/>
  <c r="AW3177" i="1"/>
  <c r="AT3178" i="1"/>
  <c r="AU3178" i="1"/>
  <c r="AV3178" i="1"/>
  <c r="AW3178" i="1"/>
  <c r="AT3179" i="1"/>
  <c r="AU3179" i="1"/>
  <c r="AV3179" i="1"/>
  <c r="AW3179" i="1"/>
  <c r="AT3180" i="1"/>
  <c r="AU3180" i="1"/>
  <c r="AV3180" i="1"/>
  <c r="AW3180" i="1"/>
  <c r="AT3181" i="1"/>
  <c r="AU3181" i="1"/>
  <c r="AV3181" i="1"/>
  <c r="AW3181" i="1"/>
  <c r="AT3182" i="1"/>
  <c r="AU3182" i="1"/>
  <c r="AV3182" i="1"/>
  <c r="AW3182" i="1"/>
  <c r="AT3183" i="1"/>
  <c r="AU3183" i="1"/>
  <c r="AV3183" i="1"/>
  <c r="AW3183" i="1"/>
  <c r="AT3184" i="1"/>
  <c r="AU3184" i="1"/>
  <c r="AV3184" i="1"/>
  <c r="AW3184" i="1"/>
  <c r="AT3185" i="1"/>
  <c r="AU3185" i="1"/>
  <c r="AV3185" i="1"/>
  <c r="AW3185" i="1"/>
  <c r="AT3186" i="1"/>
  <c r="AU3186" i="1"/>
  <c r="AV3186" i="1"/>
  <c r="AW3186" i="1"/>
  <c r="AT3187" i="1"/>
  <c r="AU3187" i="1"/>
  <c r="AV3187" i="1"/>
  <c r="AW3187" i="1"/>
  <c r="AT3188" i="1"/>
  <c r="AU3188" i="1"/>
  <c r="AV3188" i="1"/>
  <c r="AW3188" i="1"/>
  <c r="AT3189" i="1"/>
  <c r="AU3189" i="1"/>
  <c r="AV3189" i="1"/>
  <c r="AW3189" i="1"/>
  <c r="AT3190" i="1"/>
  <c r="AU3190" i="1"/>
  <c r="AV3190" i="1"/>
  <c r="AW3190" i="1"/>
  <c r="AT3191" i="1"/>
  <c r="AU3191" i="1"/>
  <c r="AV3191" i="1"/>
  <c r="AW3191" i="1"/>
  <c r="AT3192" i="1"/>
  <c r="AU3192" i="1"/>
  <c r="AV3192" i="1"/>
  <c r="AW3192" i="1"/>
  <c r="AT3193" i="1"/>
  <c r="AU3193" i="1"/>
  <c r="AV3193" i="1"/>
  <c r="AW3193" i="1"/>
  <c r="AT3194" i="1"/>
  <c r="AU3194" i="1"/>
  <c r="AV3194" i="1"/>
  <c r="AW3194" i="1"/>
  <c r="AT3195" i="1"/>
  <c r="AU3195" i="1"/>
  <c r="AV3195" i="1"/>
  <c r="AW3195" i="1"/>
  <c r="AT3196" i="1"/>
  <c r="AU3196" i="1"/>
  <c r="AV3196" i="1"/>
  <c r="AW3196" i="1"/>
  <c r="AT3197" i="1"/>
  <c r="AU3197" i="1"/>
  <c r="AV3197" i="1"/>
  <c r="AW3197" i="1"/>
  <c r="AT3198" i="1"/>
  <c r="AU3198" i="1"/>
  <c r="AV3198" i="1"/>
  <c r="AW3198" i="1"/>
  <c r="AT3199" i="1"/>
  <c r="AU3199" i="1"/>
  <c r="AV3199" i="1"/>
  <c r="AW3199" i="1"/>
  <c r="AT3200" i="1"/>
  <c r="AU3200" i="1"/>
  <c r="AV3200" i="1"/>
  <c r="AW3200" i="1"/>
  <c r="AT3201" i="1"/>
  <c r="AU3201" i="1"/>
  <c r="AV3201" i="1"/>
  <c r="AW3201" i="1"/>
  <c r="AT3202" i="1"/>
  <c r="AU3202" i="1"/>
  <c r="AV3202" i="1"/>
  <c r="AW3202" i="1"/>
  <c r="AT3203" i="1"/>
  <c r="AU3203" i="1"/>
  <c r="AV3203" i="1"/>
  <c r="AW3203" i="1"/>
  <c r="AT3204" i="1"/>
  <c r="AU3204" i="1"/>
  <c r="AV3204" i="1"/>
  <c r="AW3204" i="1"/>
  <c r="AT3205" i="1"/>
  <c r="AU3205" i="1"/>
  <c r="AV3205" i="1"/>
  <c r="AW3205" i="1"/>
  <c r="AT3206" i="1"/>
  <c r="AU3206" i="1"/>
  <c r="AV3206" i="1"/>
  <c r="AW3206" i="1"/>
  <c r="AT3207" i="1"/>
  <c r="AU3207" i="1"/>
  <c r="AV3207" i="1"/>
  <c r="AW3207" i="1"/>
  <c r="AT3208" i="1"/>
  <c r="AU3208" i="1"/>
  <c r="AV3208" i="1"/>
  <c r="AW3208" i="1"/>
  <c r="AT3209" i="1"/>
  <c r="AU3209" i="1"/>
  <c r="AV3209" i="1"/>
  <c r="AW3209" i="1"/>
  <c r="AT3211" i="1"/>
  <c r="AU3211" i="1"/>
  <c r="AV3211" i="1"/>
  <c r="AW3211" i="1"/>
  <c r="AT3212" i="1"/>
  <c r="AU3212" i="1"/>
  <c r="AV3212" i="1"/>
  <c r="AW3212" i="1"/>
  <c r="AT3213" i="1"/>
  <c r="AU3213" i="1"/>
  <c r="AV3213" i="1"/>
  <c r="AW3213" i="1"/>
  <c r="AT3214" i="1"/>
  <c r="AU3214" i="1"/>
  <c r="AV3214" i="1"/>
  <c r="AW3214" i="1"/>
  <c r="AT3215" i="1"/>
  <c r="AU3215" i="1"/>
  <c r="AV3215" i="1"/>
  <c r="AW3215" i="1"/>
  <c r="AT3216" i="1"/>
  <c r="AU3216" i="1"/>
  <c r="AV3216" i="1"/>
  <c r="AW3216" i="1"/>
  <c r="AT3217" i="1"/>
  <c r="AU3217" i="1"/>
  <c r="AV3217" i="1"/>
  <c r="AW3217" i="1"/>
  <c r="AT3218" i="1"/>
  <c r="AU3218" i="1"/>
  <c r="AV3218" i="1"/>
  <c r="AW3218" i="1"/>
  <c r="AT3219" i="1"/>
  <c r="AU3219" i="1"/>
  <c r="AV3219" i="1"/>
  <c r="AW3219" i="1"/>
  <c r="AT3220" i="1"/>
  <c r="AU3220" i="1"/>
  <c r="AV3220" i="1"/>
  <c r="AW3220" i="1"/>
  <c r="AT3221" i="1"/>
  <c r="AU3221" i="1"/>
  <c r="AV3221" i="1"/>
  <c r="AW3221" i="1"/>
  <c r="AT3222" i="1"/>
  <c r="AU3222" i="1"/>
  <c r="AV3222" i="1"/>
  <c r="AW3222" i="1"/>
  <c r="AT3224" i="1"/>
  <c r="AU3224" i="1"/>
  <c r="AV3224" i="1"/>
  <c r="AW3224" i="1"/>
  <c r="AT3226" i="1"/>
  <c r="AU3226" i="1"/>
  <c r="AV3226" i="1"/>
  <c r="AW3226" i="1"/>
  <c r="AT3227" i="1"/>
  <c r="AU3227" i="1"/>
  <c r="AV3227" i="1"/>
  <c r="AW3227" i="1"/>
  <c r="AT3228" i="1"/>
  <c r="AU3228" i="1"/>
  <c r="AV3228" i="1"/>
  <c r="AW3228" i="1"/>
  <c r="AT3229" i="1"/>
  <c r="AU3229" i="1"/>
  <c r="AV3229" i="1"/>
  <c r="AW3229" i="1"/>
  <c r="AT3230" i="1"/>
  <c r="AU3230" i="1"/>
  <c r="AV3230" i="1"/>
  <c r="AW3230" i="1"/>
  <c r="AT3231" i="1"/>
  <c r="AU3231" i="1"/>
  <c r="AV3231" i="1"/>
  <c r="AW3231" i="1"/>
  <c r="AT3232" i="1"/>
  <c r="AU3232" i="1"/>
  <c r="AV3232" i="1"/>
  <c r="AW3232" i="1"/>
  <c r="AT3233" i="1"/>
  <c r="AU3233" i="1"/>
  <c r="AV3233" i="1"/>
  <c r="AW3233" i="1"/>
  <c r="AT3234" i="1"/>
  <c r="AU3234" i="1"/>
  <c r="AV3234" i="1"/>
  <c r="AW3234" i="1"/>
  <c r="AT3235" i="1"/>
  <c r="AU3235" i="1"/>
  <c r="AV3235" i="1"/>
  <c r="AW3235" i="1"/>
  <c r="AT3236" i="1"/>
  <c r="AU3236" i="1"/>
  <c r="AV3236" i="1"/>
  <c r="AW3236" i="1"/>
  <c r="AT3237" i="1"/>
  <c r="AU3237" i="1"/>
  <c r="AV3237" i="1"/>
  <c r="AW3237" i="1"/>
  <c r="AT3238" i="1"/>
  <c r="AU3238" i="1"/>
  <c r="AV3238" i="1"/>
  <c r="AW3238" i="1"/>
  <c r="AT3239" i="1"/>
  <c r="AU3239" i="1"/>
  <c r="AV3239" i="1"/>
  <c r="AW3239" i="1"/>
  <c r="AT3240" i="1"/>
  <c r="AU3240" i="1"/>
  <c r="AV3240" i="1"/>
  <c r="AW3240" i="1"/>
  <c r="AT3241" i="1"/>
  <c r="AU3241" i="1"/>
  <c r="AV3241" i="1"/>
  <c r="AW3241" i="1"/>
  <c r="AT3242" i="1"/>
  <c r="AU3242" i="1"/>
  <c r="AV3242" i="1"/>
  <c r="AW3242" i="1"/>
  <c r="AT3243" i="1"/>
  <c r="AU3243" i="1"/>
  <c r="AV3243" i="1"/>
  <c r="AW3243" i="1"/>
  <c r="AT3244" i="1"/>
  <c r="AU3244" i="1"/>
  <c r="AV3244" i="1"/>
  <c r="AW3244" i="1"/>
  <c r="AT3245" i="1"/>
  <c r="AU3245" i="1"/>
  <c r="AV3245" i="1"/>
  <c r="AW3245" i="1"/>
  <c r="AT3246" i="1"/>
  <c r="AU3246" i="1"/>
  <c r="AV3246" i="1"/>
  <c r="AW3246" i="1"/>
  <c r="AT3247" i="1"/>
  <c r="AU3247" i="1"/>
  <c r="AV3247" i="1"/>
  <c r="AW3247" i="1"/>
  <c r="AT3248" i="1"/>
  <c r="AU3248" i="1"/>
  <c r="AV3248" i="1"/>
  <c r="AW3248" i="1"/>
  <c r="AT3250" i="1"/>
  <c r="AU3250" i="1"/>
  <c r="AV3250" i="1"/>
  <c r="AW3250" i="1"/>
  <c r="AT3251" i="1"/>
  <c r="AU3251" i="1"/>
  <c r="AV3251" i="1"/>
  <c r="AW3251" i="1"/>
  <c r="AT3252" i="1"/>
  <c r="AU3252" i="1"/>
  <c r="AV3252" i="1"/>
  <c r="AW3252" i="1"/>
  <c r="AT3253" i="1"/>
  <c r="AU3253" i="1"/>
  <c r="AV3253" i="1"/>
  <c r="AW3253" i="1"/>
  <c r="AT3254" i="1"/>
  <c r="AU3254" i="1"/>
  <c r="AV3254" i="1"/>
  <c r="AW3254" i="1"/>
  <c r="AT3255" i="1"/>
  <c r="AU3255" i="1"/>
  <c r="AV3255" i="1"/>
  <c r="AW3255" i="1"/>
  <c r="AT3256" i="1"/>
  <c r="AU3256" i="1"/>
  <c r="AV3256" i="1"/>
  <c r="AW3256" i="1"/>
  <c r="AT3257" i="1"/>
  <c r="AU3257" i="1"/>
  <c r="AV3257" i="1"/>
  <c r="AW3257" i="1"/>
  <c r="AT3258" i="1"/>
  <c r="AU3258" i="1"/>
  <c r="AV3258" i="1"/>
  <c r="AW3258" i="1"/>
  <c r="AT3259" i="1"/>
  <c r="AU3259" i="1"/>
  <c r="AV3259" i="1"/>
  <c r="AW3259" i="1"/>
  <c r="AT3260" i="1"/>
  <c r="AU3260" i="1"/>
  <c r="AV3260" i="1"/>
  <c r="AW3260" i="1"/>
  <c r="AT3261" i="1"/>
  <c r="AU3261" i="1"/>
  <c r="AV3261" i="1"/>
  <c r="AW3261" i="1"/>
  <c r="AT3262" i="1"/>
  <c r="AU3262" i="1"/>
  <c r="AV3262" i="1"/>
  <c r="AW3262" i="1"/>
  <c r="AT3263" i="1"/>
  <c r="AU3263" i="1"/>
  <c r="AV3263" i="1"/>
  <c r="AW3263" i="1"/>
  <c r="AT3264" i="1"/>
  <c r="AU3264" i="1"/>
  <c r="AV3264" i="1"/>
  <c r="AW3264" i="1"/>
  <c r="AT3265" i="1"/>
  <c r="AU3265" i="1"/>
  <c r="AV3265" i="1"/>
  <c r="AW3265" i="1"/>
  <c r="AT3266" i="1"/>
  <c r="AU3266" i="1"/>
  <c r="AV3266" i="1"/>
  <c r="AW3266" i="1"/>
  <c r="AT3267" i="1"/>
  <c r="AU3267" i="1"/>
  <c r="AV3267" i="1"/>
  <c r="AW3267" i="1"/>
  <c r="AT3268" i="1"/>
  <c r="AU3268" i="1"/>
  <c r="AV3268" i="1"/>
  <c r="AW3268" i="1"/>
  <c r="AT3269" i="1"/>
  <c r="AU3269" i="1"/>
  <c r="AV3269" i="1"/>
  <c r="AW3269" i="1"/>
  <c r="AT3270" i="1"/>
  <c r="AU3270" i="1"/>
  <c r="AV3270" i="1"/>
  <c r="AW3270" i="1"/>
  <c r="AT3271" i="1"/>
  <c r="AU3271" i="1"/>
  <c r="AV3271" i="1"/>
  <c r="AW3271" i="1"/>
  <c r="AT3272" i="1"/>
  <c r="AU3272" i="1"/>
  <c r="AV3272" i="1"/>
  <c r="AW3272" i="1"/>
  <c r="AT3273" i="1"/>
  <c r="AU3273" i="1"/>
  <c r="AV3273" i="1"/>
  <c r="AW3273" i="1"/>
  <c r="AT3274" i="1"/>
  <c r="AU3274" i="1"/>
  <c r="AV3274" i="1"/>
  <c r="AW3274" i="1"/>
  <c r="AT3275" i="1"/>
  <c r="AU3275" i="1"/>
  <c r="AV3275" i="1"/>
  <c r="AW3275" i="1"/>
  <c r="AT3276" i="1"/>
  <c r="AU3276" i="1"/>
  <c r="AV3276" i="1"/>
  <c r="AW3276" i="1"/>
  <c r="AT3277" i="1"/>
  <c r="AU3277" i="1"/>
  <c r="AV3277" i="1"/>
  <c r="AW3277" i="1"/>
  <c r="AT3278" i="1"/>
  <c r="AU3278" i="1"/>
  <c r="AV3278" i="1"/>
  <c r="AW3278" i="1"/>
  <c r="AT3279" i="1"/>
  <c r="AU3279" i="1"/>
  <c r="AV3279" i="1"/>
  <c r="AW3279" i="1"/>
  <c r="AT3280" i="1"/>
  <c r="AU3280" i="1"/>
  <c r="AV3280" i="1"/>
  <c r="AW3280" i="1"/>
  <c r="AT3281" i="1"/>
  <c r="AU3281" i="1"/>
  <c r="AV3281" i="1"/>
  <c r="AW3281" i="1"/>
  <c r="AT3282" i="1"/>
  <c r="AU3282" i="1"/>
  <c r="AV3282" i="1"/>
  <c r="AW3282" i="1"/>
  <c r="AT3283" i="1"/>
  <c r="AU3283" i="1"/>
  <c r="AV3283" i="1"/>
  <c r="AW3283" i="1"/>
  <c r="AT3284" i="1"/>
  <c r="AU3284" i="1"/>
  <c r="AV3284" i="1"/>
  <c r="AW3284" i="1"/>
  <c r="AT3285" i="1"/>
  <c r="AU3285" i="1"/>
  <c r="AV3285" i="1"/>
  <c r="AW3285" i="1"/>
  <c r="AT3286" i="1"/>
  <c r="AU3286" i="1"/>
  <c r="AV3286" i="1"/>
  <c r="AW3286" i="1"/>
  <c r="AT3287" i="1"/>
  <c r="AU3287" i="1"/>
  <c r="AV3287" i="1"/>
  <c r="AW3287" i="1"/>
  <c r="AT3288" i="1"/>
  <c r="AU3288" i="1"/>
  <c r="AV3288" i="1"/>
  <c r="AW3288" i="1"/>
  <c r="AT3289" i="1"/>
  <c r="AU3289" i="1"/>
  <c r="AV3289" i="1"/>
  <c r="AW3289" i="1"/>
  <c r="AT3290" i="1"/>
  <c r="AU3290" i="1"/>
  <c r="AV3290" i="1"/>
  <c r="AW3290" i="1"/>
  <c r="AT3291" i="1"/>
  <c r="AU3291" i="1"/>
  <c r="AV3291" i="1"/>
  <c r="AW3291" i="1"/>
  <c r="AT3292" i="1"/>
  <c r="AU3292" i="1"/>
  <c r="AV3292" i="1"/>
  <c r="AW3292" i="1"/>
  <c r="AT3293" i="1"/>
  <c r="AU3293" i="1"/>
  <c r="AV3293" i="1"/>
  <c r="AW3293" i="1"/>
  <c r="AT3294" i="1"/>
  <c r="AU3294" i="1"/>
  <c r="AV3294" i="1"/>
  <c r="AW3294" i="1"/>
  <c r="AT3295" i="1"/>
  <c r="AU3295" i="1"/>
  <c r="AV3295" i="1"/>
  <c r="AW3295" i="1"/>
  <c r="AT3296" i="1"/>
  <c r="AU3296" i="1"/>
  <c r="AV3296" i="1"/>
  <c r="AW3296" i="1"/>
  <c r="AT3297" i="1"/>
  <c r="AU3297" i="1"/>
  <c r="AV3297" i="1"/>
  <c r="AW3297" i="1"/>
  <c r="AT3298" i="1"/>
  <c r="AU3298" i="1"/>
  <c r="AV3298" i="1"/>
  <c r="AW3298" i="1"/>
  <c r="AT3299" i="1"/>
  <c r="AU3299" i="1"/>
  <c r="AV3299" i="1"/>
  <c r="AW3299" i="1"/>
  <c r="AT3300" i="1"/>
  <c r="AU3300" i="1"/>
  <c r="AV3300" i="1"/>
  <c r="AW3300" i="1"/>
  <c r="AT3301" i="1"/>
  <c r="AU3301" i="1"/>
  <c r="AV3301" i="1"/>
  <c r="AW3301" i="1"/>
  <c r="AT3302" i="1"/>
  <c r="AU3302" i="1"/>
  <c r="AV3302" i="1"/>
  <c r="AW3302" i="1"/>
  <c r="AT3303" i="1"/>
  <c r="AU3303" i="1"/>
  <c r="AV3303" i="1"/>
  <c r="AW3303" i="1"/>
  <c r="AT3304" i="1"/>
  <c r="AU3304" i="1"/>
  <c r="AV3304" i="1"/>
  <c r="AW3304" i="1"/>
  <c r="AT3305" i="1"/>
  <c r="AU3305" i="1"/>
  <c r="AV3305" i="1"/>
  <c r="AW3305" i="1"/>
  <c r="AT3306" i="1"/>
  <c r="AU3306" i="1"/>
  <c r="AV3306" i="1"/>
  <c r="AW3306" i="1"/>
  <c r="AT3307" i="1"/>
  <c r="AU3307" i="1"/>
  <c r="AV3307" i="1"/>
  <c r="AW3307" i="1"/>
  <c r="AT3308" i="1"/>
  <c r="AU3308" i="1"/>
  <c r="AV3308" i="1"/>
  <c r="AW3308" i="1"/>
  <c r="AT3309" i="1"/>
  <c r="AU3309" i="1"/>
  <c r="AV3309" i="1"/>
  <c r="AW3309" i="1"/>
  <c r="AT3310" i="1"/>
  <c r="AU3310" i="1"/>
  <c r="AV3310" i="1"/>
  <c r="AW3310" i="1"/>
  <c r="AT3311" i="1"/>
  <c r="AU3311" i="1"/>
  <c r="AV3311" i="1"/>
  <c r="AW3311" i="1"/>
  <c r="AT3312" i="1"/>
  <c r="AU3312" i="1"/>
  <c r="AV3312" i="1"/>
  <c r="AW3312" i="1"/>
  <c r="AT3313" i="1"/>
  <c r="AU3313" i="1"/>
  <c r="AV3313" i="1"/>
  <c r="AW3313" i="1"/>
  <c r="AT3314" i="1"/>
  <c r="AU3314" i="1"/>
  <c r="AV3314" i="1"/>
  <c r="AW3314" i="1"/>
  <c r="AT3315" i="1"/>
  <c r="AU3315" i="1"/>
  <c r="AV3315" i="1"/>
  <c r="AW3315" i="1"/>
  <c r="AT3316" i="1"/>
  <c r="AU3316" i="1"/>
  <c r="AV3316" i="1"/>
  <c r="AW3316" i="1"/>
  <c r="AT3317" i="1"/>
  <c r="AU3317" i="1"/>
  <c r="AV3317" i="1"/>
  <c r="AW3317" i="1"/>
  <c r="AT3318" i="1"/>
  <c r="AU3318" i="1"/>
  <c r="AV3318" i="1"/>
  <c r="AW3318" i="1"/>
  <c r="AT3322" i="1"/>
  <c r="AU3322" i="1"/>
  <c r="AV3322" i="1"/>
  <c r="AW3322" i="1"/>
  <c r="AT3323" i="1"/>
  <c r="AU3323" i="1"/>
  <c r="AV3323" i="1"/>
  <c r="AW3323" i="1"/>
  <c r="AT3324" i="1"/>
  <c r="AU3324" i="1"/>
  <c r="AV3324" i="1"/>
  <c r="AW3324" i="1"/>
  <c r="AT3326" i="1"/>
  <c r="AU3326" i="1"/>
  <c r="AV3326" i="1"/>
  <c r="AW3326" i="1"/>
  <c r="AT3328" i="1"/>
  <c r="AU3328" i="1"/>
  <c r="AV3328" i="1"/>
  <c r="AW3328" i="1"/>
  <c r="AT3330" i="1"/>
  <c r="AU3330" i="1"/>
  <c r="AV3330" i="1"/>
  <c r="AW3330" i="1"/>
  <c r="AT3331" i="1"/>
  <c r="AU3331" i="1"/>
  <c r="AV3331" i="1"/>
  <c r="AW3331" i="1"/>
  <c r="AT3332" i="1"/>
  <c r="AU3332" i="1"/>
  <c r="AV3332" i="1"/>
  <c r="AW3332" i="1"/>
  <c r="AT3333" i="1"/>
  <c r="AU3333" i="1"/>
  <c r="AV3333" i="1"/>
  <c r="AW3333" i="1"/>
  <c r="AT3337" i="1"/>
  <c r="AU3337" i="1"/>
  <c r="AV3337" i="1"/>
  <c r="AW3337" i="1"/>
  <c r="AT3340" i="1"/>
  <c r="AU3340" i="1"/>
  <c r="AV3340" i="1"/>
  <c r="AW3340" i="1"/>
  <c r="AT3342" i="1"/>
  <c r="AU3342" i="1"/>
  <c r="AV3342" i="1"/>
  <c r="AW3342" i="1"/>
  <c r="AT3343" i="1"/>
  <c r="AU3343" i="1"/>
  <c r="AV3343" i="1"/>
  <c r="AW3343" i="1"/>
  <c r="AT3344" i="1"/>
  <c r="AU3344" i="1"/>
  <c r="AV3344" i="1"/>
  <c r="AW3344" i="1"/>
  <c r="AT3345" i="1"/>
  <c r="AU3345" i="1"/>
  <c r="AV3345" i="1"/>
  <c r="AW3345" i="1"/>
  <c r="AT3346" i="1"/>
  <c r="AU3346" i="1"/>
  <c r="AV3346" i="1"/>
  <c r="AW3346" i="1"/>
  <c r="AT3347" i="1"/>
  <c r="AU3347" i="1"/>
  <c r="AV3347" i="1"/>
  <c r="AW3347" i="1"/>
  <c r="AT3348" i="1"/>
  <c r="AU3348" i="1"/>
  <c r="AV3348" i="1"/>
  <c r="AW3348" i="1"/>
  <c r="AT3351" i="1"/>
  <c r="AU3351" i="1"/>
  <c r="AV3351" i="1"/>
  <c r="AW3351" i="1"/>
  <c r="AT3353" i="1"/>
  <c r="AU3353" i="1"/>
  <c r="AV3353" i="1"/>
  <c r="AW3353" i="1"/>
  <c r="AT3354" i="1"/>
  <c r="AU3354" i="1"/>
  <c r="AV3354" i="1"/>
  <c r="AW3354" i="1"/>
  <c r="AT3355" i="1"/>
  <c r="AU3355" i="1"/>
  <c r="AV3355" i="1"/>
  <c r="AW3355" i="1"/>
  <c r="AT3356" i="1"/>
  <c r="AU3356" i="1"/>
  <c r="AV3356" i="1"/>
  <c r="AW3356" i="1"/>
  <c r="AT3357" i="1"/>
  <c r="AU3357" i="1"/>
  <c r="AV3357" i="1"/>
  <c r="AW3357" i="1"/>
  <c r="AT3358" i="1"/>
  <c r="AU3358" i="1"/>
  <c r="AV3358" i="1"/>
  <c r="AW3358" i="1"/>
  <c r="AT3359" i="1"/>
  <c r="AU3359" i="1"/>
  <c r="AV3359" i="1"/>
  <c r="AW3359" i="1"/>
  <c r="AT3361" i="1"/>
  <c r="AU3361" i="1"/>
  <c r="AV3361" i="1"/>
  <c r="AW3361" i="1"/>
  <c r="AT3362" i="1"/>
  <c r="AU3362" i="1"/>
  <c r="AV3362" i="1"/>
  <c r="AW3362" i="1"/>
  <c r="AT3363" i="1"/>
  <c r="AU3363" i="1"/>
  <c r="AV3363" i="1"/>
  <c r="AW3363" i="1"/>
  <c r="AT3366" i="1"/>
  <c r="AU3366" i="1"/>
  <c r="AV3366" i="1"/>
  <c r="AW3366" i="1"/>
  <c r="AT3367" i="1"/>
  <c r="AU3367" i="1"/>
  <c r="AV3367" i="1"/>
  <c r="AW3367" i="1"/>
  <c r="AT3368" i="1"/>
  <c r="AU3368" i="1"/>
  <c r="AV3368" i="1"/>
  <c r="AW3368" i="1"/>
  <c r="AT3369" i="1"/>
  <c r="AU3369" i="1"/>
  <c r="AV3369" i="1"/>
  <c r="AW3369" i="1"/>
  <c r="AT3370" i="1"/>
  <c r="AU3370" i="1"/>
  <c r="AV3370" i="1"/>
  <c r="AW3370" i="1"/>
  <c r="AT3371" i="1"/>
  <c r="AU3371" i="1"/>
  <c r="AV3371" i="1"/>
  <c r="AW3371" i="1"/>
  <c r="AT3372" i="1"/>
  <c r="AU3372" i="1"/>
  <c r="AV3372" i="1"/>
  <c r="AW3372" i="1"/>
  <c r="AT3373" i="1"/>
  <c r="AU3373" i="1"/>
  <c r="AV3373" i="1"/>
  <c r="AW3373" i="1"/>
  <c r="AT3374" i="1"/>
  <c r="AU3374" i="1"/>
  <c r="AV3374" i="1"/>
  <c r="AW3374" i="1"/>
  <c r="AT3375" i="1"/>
  <c r="AU3375" i="1"/>
  <c r="AV3375" i="1"/>
  <c r="AW3375" i="1"/>
  <c r="AT3376" i="1"/>
  <c r="AU3376" i="1"/>
  <c r="AV3376" i="1"/>
  <c r="AW3376" i="1"/>
  <c r="AT3377" i="1"/>
  <c r="AU3377" i="1"/>
  <c r="AV3377" i="1"/>
  <c r="AW3377" i="1"/>
  <c r="AT3378" i="1"/>
  <c r="AU3378" i="1"/>
  <c r="AV3378" i="1"/>
  <c r="AW3378" i="1"/>
  <c r="AT3379" i="1"/>
  <c r="AU3379" i="1"/>
  <c r="AV3379" i="1"/>
  <c r="AW3379" i="1"/>
  <c r="AT3380" i="1"/>
  <c r="AU3380" i="1"/>
  <c r="AV3380" i="1"/>
  <c r="AW3380" i="1"/>
  <c r="AT3381" i="1"/>
  <c r="AU3381" i="1"/>
  <c r="AV3381" i="1"/>
  <c r="AW3381" i="1"/>
  <c r="AT3382" i="1"/>
  <c r="AU3382" i="1"/>
  <c r="AV3382" i="1"/>
  <c r="AW3382" i="1"/>
  <c r="AT3383" i="1"/>
  <c r="AU3383" i="1"/>
  <c r="AV3383" i="1"/>
  <c r="AW3383" i="1"/>
  <c r="AT3384" i="1"/>
  <c r="AU3384" i="1"/>
  <c r="AV3384" i="1"/>
  <c r="AW3384" i="1"/>
  <c r="AT3385" i="1"/>
  <c r="AU3385" i="1"/>
  <c r="AV3385" i="1"/>
  <c r="AW3385" i="1"/>
  <c r="AT3386" i="1"/>
  <c r="AU3386" i="1"/>
  <c r="AV3386" i="1"/>
  <c r="AW3386" i="1"/>
  <c r="AT3387" i="1"/>
  <c r="AU3387" i="1"/>
  <c r="AV3387" i="1"/>
  <c r="AW3387" i="1"/>
  <c r="AT3388" i="1"/>
  <c r="AU3388" i="1"/>
  <c r="AV3388" i="1"/>
  <c r="AW3388" i="1"/>
  <c r="AT3389" i="1"/>
  <c r="AU3389" i="1"/>
  <c r="AV3389" i="1"/>
  <c r="AW3389" i="1"/>
  <c r="AT3390" i="1"/>
  <c r="AU3390" i="1"/>
  <c r="AV3390" i="1"/>
  <c r="AW3390" i="1"/>
  <c r="AT3391" i="1"/>
  <c r="AU3391" i="1"/>
  <c r="AV3391" i="1"/>
  <c r="AW3391" i="1"/>
  <c r="AT3392" i="1"/>
  <c r="AU3392" i="1"/>
  <c r="AV3392" i="1"/>
  <c r="AW3392" i="1"/>
  <c r="AT3393" i="1"/>
  <c r="AU3393" i="1"/>
  <c r="AV3393" i="1"/>
  <c r="AW3393" i="1"/>
  <c r="AT3394" i="1"/>
  <c r="AU3394" i="1"/>
  <c r="AV3394" i="1"/>
  <c r="AW3394" i="1"/>
  <c r="AT3395" i="1"/>
  <c r="AU3395" i="1"/>
  <c r="AV3395" i="1"/>
  <c r="AW3395" i="1"/>
  <c r="AT3396" i="1"/>
  <c r="AU3396" i="1"/>
  <c r="AV3396" i="1"/>
  <c r="AW3396" i="1"/>
  <c r="AT3397" i="1"/>
  <c r="AU3397" i="1"/>
  <c r="AV3397" i="1"/>
  <c r="AW3397" i="1"/>
  <c r="AT3398" i="1"/>
  <c r="AU3398" i="1"/>
  <c r="AV3398" i="1"/>
  <c r="AW3398" i="1"/>
  <c r="AT3399" i="1"/>
  <c r="AU3399" i="1"/>
  <c r="AV3399" i="1"/>
  <c r="AW3399" i="1"/>
  <c r="AT3401" i="1"/>
  <c r="AU3401" i="1"/>
  <c r="AV3401" i="1"/>
  <c r="AW3401" i="1"/>
  <c r="AT3402" i="1"/>
  <c r="AU3402" i="1"/>
  <c r="AV3402" i="1"/>
  <c r="AW3402" i="1"/>
  <c r="AT3403" i="1"/>
  <c r="AU3403" i="1"/>
  <c r="AV3403" i="1"/>
  <c r="AW3403" i="1"/>
  <c r="AT3404" i="1"/>
  <c r="AU3404" i="1"/>
  <c r="AV3404" i="1"/>
  <c r="AW3404" i="1"/>
  <c r="AT3405" i="1"/>
  <c r="AU3405" i="1"/>
  <c r="AV3405" i="1"/>
  <c r="AW3405" i="1"/>
  <c r="AT3406" i="1"/>
  <c r="AU3406" i="1"/>
  <c r="AV3406" i="1"/>
  <c r="AW3406" i="1"/>
  <c r="AT3407" i="1"/>
  <c r="AU3407" i="1"/>
  <c r="AV3407" i="1"/>
  <c r="AW3407" i="1"/>
  <c r="AT3408" i="1"/>
  <c r="AU3408" i="1"/>
  <c r="AV3408" i="1"/>
  <c r="AW3408" i="1"/>
  <c r="AT3409" i="1"/>
  <c r="AU3409" i="1"/>
  <c r="AV3409" i="1"/>
  <c r="AW3409" i="1"/>
  <c r="AT3410" i="1"/>
  <c r="AU3410" i="1"/>
  <c r="AV3410" i="1"/>
  <c r="AW3410" i="1"/>
  <c r="AT3411" i="1"/>
  <c r="AU3411" i="1"/>
  <c r="AV3411" i="1"/>
  <c r="AW3411" i="1"/>
  <c r="AT3412" i="1"/>
  <c r="AU3412" i="1"/>
  <c r="AV3412" i="1"/>
  <c r="AW3412" i="1"/>
  <c r="AT3413" i="1"/>
  <c r="AU3413" i="1"/>
  <c r="AV3413" i="1"/>
  <c r="AW3413" i="1"/>
  <c r="AT3414" i="1"/>
  <c r="AU3414" i="1"/>
  <c r="AV3414" i="1"/>
  <c r="AW3414" i="1"/>
  <c r="AT3415" i="1"/>
  <c r="AU3415" i="1"/>
  <c r="AV3415" i="1"/>
  <c r="AW3415" i="1"/>
  <c r="AT3416" i="1"/>
  <c r="AU3416" i="1"/>
  <c r="AV3416" i="1"/>
  <c r="AW3416" i="1"/>
  <c r="AT3417" i="1"/>
  <c r="AU3417" i="1"/>
  <c r="AV3417" i="1"/>
  <c r="AW3417" i="1"/>
  <c r="AT3418" i="1"/>
  <c r="AU3418" i="1"/>
  <c r="AV3418" i="1"/>
  <c r="AW3418" i="1"/>
  <c r="AT3419" i="1"/>
  <c r="AU3419" i="1"/>
  <c r="AV3419" i="1"/>
  <c r="AW3419" i="1"/>
  <c r="AT3420" i="1"/>
  <c r="AU3420" i="1"/>
  <c r="AV3420" i="1"/>
  <c r="AW3420" i="1"/>
  <c r="AT3421" i="1"/>
  <c r="AU3421" i="1"/>
  <c r="AV3421" i="1"/>
  <c r="AW3421" i="1"/>
  <c r="AT3422" i="1"/>
  <c r="AU3422" i="1"/>
  <c r="AV3422" i="1"/>
  <c r="AW3422" i="1"/>
  <c r="AT3423" i="1"/>
  <c r="AU3423" i="1"/>
  <c r="AV3423" i="1"/>
  <c r="AW3423" i="1"/>
  <c r="AT3424" i="1"/>
  <c r="AU3424" i="1"/>
  <c r="AV3424" i="1"/>
  <c r="AW3424" i="1"/>
  <c r="AT3425" i="1"/>
  <c r="AU3425" i="1"/>
  <c r="AV3425" i="1"/>
  <c r="AW3425" i="1"/>
  <c r="AT3426" i="1"/>
  <c r="AU3426" i="1"/>
  <c r="AV3426" i="1"/>
  <c r="AW3426" i="1"/>
  <c r="AT3427" i="1"/>
  <c r="AU3427" i="1"/>
  <c r="AV3427" i="1"/>
  <c r="AW3427" i="1"/>
  <c r="AT3428" i="1"/>
  <c r="AU3428" i="1"/>
  <c r="AV3428" i="1"/>
  <c r="AW3428" i="1"/>
  <c r="AT3429" i="1"/>
  <c r="AU3429" i="1"/>
  <c r="AV3429" i="1"/>
  <c r="AW3429" i="1"/>
  <c r="AT3430" i="1"/>
  <c r="AU3430" i="1"/>
  <c r="AV3430" i="1"/>
  <c r="AW3430" i="1"/>
  <c r="AT3431" i="1"/>
  <c r="AU3431" i="1"/>
  <c r="AV3431" i="1"/>
  <c r="AW3431" i="1"/>
  <c r="AT3432" i="1"/>
  <c r="AU3432" i="1"/>
  <c r="AV3432" i="1"/>
  <c r="AW3432" i="1"/>
  <c r="AT3433" i="1"/>
  <c r="AU3433" i="1"/>
  <c r="AV3433" i="1"/>
  <c r="AW3433" i="1"/>
  <c r="AT3434" i="1"/>
  <c r="AU3434" i="1"/>
  <c r="AV3434" i="1"/>
  <c r="AW3434" i="1"/>
  <c r="AT3435" i="1"/>
  <c r="AU3435" i="1"/>
  <c r="AV3435" i="1"/>
  <c r="AW3435" i="1"/>
  <c r="AT3436" i="1"/>
  <c r="AU3436" i="1"/>
  <c r="AV3436" i="1"/>
  <c r="AW3436" i="1"/>
  <c r="AT3437" i="1"/>
  <c r="AU3437" i="1"/>
  <c r="AV3437" i="1"/>
  <c r="AW3437" i="1"/>
  <c r="AT3438" i="1"/>
  <c r="AU3438" i="1"/>
  <c r="AV3438" i="1"/>
  <c r="AW3438" i="1"/>
  <c r="AT3439" i="1"/>
  <c r="AU3439" i="1"/>
  <c r="AV3439" i="1"/>
  <c r="AW3439" i="1"/>
  <c r="AT3440" i="1"/>
  <c r="AU3440" i="1"/>
  <c r="AV3440" i="1"/>
  <c r="AW3440" i="1"/>
  <c r="AT3441" i="1"/>
  <c r="AU3441" i="1"/>
  <c r="AV3441" i="1"/>
  <c r="AW3441" i="1"/>
  <c r="AT3442" i="1"/>
  <c r="AU3442" i="1"/>
  <c r="AV3442" i="1"/>
  <c r="AW3442" i="1"/>
  <c r="AT3443" i="1"/>
  <c r="AU3443" i="1"/>
  <c r="AV3443" i="1"/>
  <c r="AW3443" i="1"/>
  <c r="AT3444" i="1"/>
  <c r="AU3444" i="1"/>
  <c r="AV3444" i="1"/>
  <c r="AW3444" i="1"/>
  <c r="AT3445" i="1"/>
  <c r="AU3445" i="1"/>
  <c r="AV3445" i="1"/>
  <c r="AW3445" i="1"/>
  <c r="AT3446" i="1"/>
  <c r="AU3446" i="1"/>
  <c r="AV3446" i="1"/>
  <c r="AW3446" i="1"/>
  <c r="AT3447" i="1"/>
  <c r="AU3447" i="1"/>
  <c r="AV3447" i="1"/>
  <c r="AW3447" i="1"/>
  <c r="AT3448" i="1"/>
  <c r="AU3448" i="1"/>
  <c r="AV3448" i="1"/>
  <c r="AW3448" i="1"/>
  <c r="AT3449" i="1"/>
  <c r="AU3449" i="1"/>
  <c r="AV3449" i="1"/>
  <c r="AW3449" i="1"/>
  <c r="AT3450" i="1"/>
  <c r="AU3450" i="1"/>
  <c r="AV3450" i="1"/>
  <c r="AW3450" i="1"/>
  <c r="AT3451" i="1"/>
  <c r="AU3451" i="1"/>
  <c r="AV3451" i="1"/>
  <c r="AW3451" i="1"/>
  <c r="AT3452" i="1"/>
  <c r="AU3452" i="1"/>
  <c r="AV3452" i="1"/>
  <c r="AW3452" i="1"/>
  <c r="AT3453" i="1"/>
  <c r="AU3453" i="1"/>
  <c r="AV3453" i="1"/>
  <c r="AW3453" i="1"/>
  <c r="AT3454" i="1"/>
  <c r="AU3454" i="1"/>
  <c r="AV3454" i="1"/>
  <c r="AW3454" i="1"/>
  <c r="AT3455" i="1"/>
  <c r="AU3455" i="1"/>
  <c r="AV3455" i="1"/>
  <c r="AW3455" i="1"/>
  <c r="AT3456" i="1"/>
  <c r="AU3456" i="1"/>
  <c r="AV3456" i="1"/>
  <c r="AW3456" i="1"/>
  <c r="AT3457" i="1"/>
  <c r="AU3457" i="1"/>
  <c r="AV3457" i="1"/>
  <c r="AW3457" i="1"/>
  <c r="AT3458" i="1"/>
  <c r="AU3458" i="1"/>
  <c r="AV3458" i="1"/>
  <c r="AW3458" i="1"/>
  <c r="AT3459" i="1"/>
  <c r="AU3459" i="1"/>
  <c r="AV3459" i="1"/>
  <c r="AW3459" i="1"/>
  <c r="AT3460" i="1"/>
  <c r="AU3460" i="1"/>
  <c r="AV3460" i="1"/>
  <c r="AW3460" i="1"/>
  <c r="AT3461" i="1"/>
  <c r="AU3461" i="1"/>
  <c r="AV3461" i="1"/>
  <c r="AW3461" i="1"/>
  <c r="AT3462" i="1"/>
  <c r="AU3462" i="1"/>
  <c r="AV3462" i="1"/>
  <c r="AW3462" i="1"/>
  <c r="AT3463" i="1"/>
  <c r="AU3463" i="1"/>
  <c r="AV3463" i="1"/>
  <c r="AW3463" i="1"/>
  <c r="AT3464" i="1"/>
  <c r="AU3464" i="1"/>
  <c r="AV3464" i="1"/>
  <c r="AW3464" i="1"/>
  <c r="AT3465" i="1"/>
  <c r="AU3465" i="1"/>
  <c r="AV3465" i="1"/>
  <c r="AW3465" i="1"/>
  <c r="AT3466" i="1"/>
  <c r="AU3466" i="1"/>
  <c r="AV3466" i="1"/>
  <c r="AW3466" i="1"/>
  <c r="AT3467" i="1"/>
  <c r="AU3467" i="1"/>
  <c r="AV3467" i="1"/>
  <c r="AW3467" i="1"/>
  <c r="AT3468" i="1"/>
  <c r="AU3468" i="1"/>
  <c r="AV3468" i="1"/>
  <c r="AW3468" i="1"/>
  <c r="AT3469" i="1"/>
  <c r="AU3469" i="1"/>
  <c r="AV3469" i="1"/>
  <c r="AW3469" i="1"/>
  <c r="AT3470" i="1"/>
  <c r="AU3470" i="1"/>
  <c r="AV3470" i="1"/>
  <c r="AW3470" i="1"/>
  <c r="AT3471" i="1"/>
  <c r="AU3471" i="1"/>
  <c r="AV3471" i="1"/>
  <c r="AW3471" i="1"/>
  <c r="AT3472" i="1"/>
  <c r="AU3472" i="1"/>
  <c r="AV3472" i="1"/>
  <c r="AW3472" i="1"/>
  <c r="AT3474" i="1"/>
  <c r="AU3474" i="1"/>
  <c r="AV3474" i="1"/>
  <c r="AW3474" i="1"/>
  <c r="AT3475" i="1"/>
  <c r="AU3475" i="1"/>
  <c r="AV3475" i="1"/>
  <c r="AW3475" i="1"/>
  <c r="AT3476" i="1"/>
  <c r="AU3476" i="1"/>
  <c r="AV3476" i="1"/>
  <c r="AW3476" i="1"/>
  <c r="AT3477" i="1"/>
  <c r="AU3477" i="1"/>
  <c r="AV3477" i="1"/>
  <c r="AW3477" i="1"/>
  <c r="AT3478" i="1"/>
  <c r="AU3478" i="1"/>
  <c r="AV3478" i="1"/>
  <c r="AW3478" i="1"/>
  <c r="AT3479" i="1"/>
  <c r="AU3479" i="1"/>
  <c r="AV3479" i="1"/>
  <c r="AW3479" i="1"/>
  <c r="AT3480" i="1"/>
  <c r="AU3480" i="1"/>
  <c r="AV3480" i="1"/>
  <c r="AW3480" i="1"/>
  <c r="AT3481" i="1"/>
  <c r="AU3481" i="1"/>
  <c r="AV3481" i="1"/>
  <c r="AW3481" i="1"/>
  <c r="AT3482" i="1"/>
  <c r="AU3482" i="1"/>
  <c r="AV3482" i="1"/>
  <c r="AW3482" i="1"/>
  <c r="AT3483" i="1"/>
  <c r="AU3483" i="1"/>
  <c r="AV3483" i="1"/>
  <c r="AW3483" i="1"/>
  <c r="AT3484" i="1"/>
  <c r="AU3484" i="1"/>
  <c r="AV3484" i="1"/>
  <c r="AW3484" i="1"/>
  <c r="AT3485" i="1"/>
  <c r="AU3485" i="1"/>
  <c r="AV3485" i="1"/>
  <c r="AW3485" i="1"/>
  <c r="AT3486" i="1"/>
  <c r="AU3486" i="1"/>
  <c r="AV3486" i="1"/>
  <c r="AW3486" i="1"/>
  <c r="AT3487" i="1"/>
  <c r="AU3487" i="1"/>
  <c r="AV3487" i="1"/>
  <c r="AW3487" i="1"/>
  <c r="AT3488" i="1"/>
  <c r="AU3488" i="1"/>
  <c r="AV3488" i="1"/>
  <c r="AW3488" i="1"/>
  <c r="AT3489" i="1"/>
  <c r="AU3489" i="1"/>
  <c r="AV3489" i="1"/>
  <c r="AW3489" i="1"/>
  <c r="AT3490" i="1"/>
  <c r="AU3490" i="1"/>
  <c r="AV3490" i="1"/>
  <c r="AW3490" i="1"/>
  <c r="AT3491" i="1"/>
  <c r="AU3491" i="1"/>
  <c r="AV3491" i="1"/>
  <c r="AW3491" i="1"/>
  <c r="AT3492" i="1"/>
  <c r="AU3492" i="1"/>
  <c r="AV3492" i="1"/>
  <c r="AW3492" i="1"/>
  <c r="AT3493" i="1"/>
  <c r="AU3493" i="1"/>
  <c r="AV3493" i="1"/>
  <c r="AW3493" i="1"/>
  <c r="AT3494" i="1"/>
  <c r="AU3494" i="1"/>
  <c r="AV3494" i="1"/>
  <c r="AW3494" i="1"/>
  <c r="AT3495" i="1"/>
  <c r="AU3495" i="1"/>
  <c r="AV3495" i="1"/>
  <c r="AW3495" i="1"/>
  <c r="AT3496" i="1"/>
  <c r="AU3496" i="1"/>
  <c r="AV3496" i="1"/>
  <c r="AW3496" i="1"/>
  <c r="AT3497" i="1"/>
  <c r="AU3497" i="1"/>
  <c r="AV3497" i="1"/>
  <c r="AW3497" i="1"/>
  <c r="AT3498" i="1"/>
  <c r="AU3498" i="1"/>
  <c r="AV3498" i="1"/>
  <c r="AW3498" i="1"/>
  <c r="AT3499" i="1"/>
  <c r="AU3499" i="1"/>
  <c r="AV3499" i="1"/>
  <c r="AW3499" i="1"/>
  <c r="AT3500" i="1"/>
  <c r="AU3500" i="1"/>
  <c r="AV3500" i="1"/>
  <c r="AW3500" i="1"/>
  <c r="AT3501" i="1"/>
  <c r="AU3501" i="1"/>
  <c r="AV3501" i="1"/>
  <c r="AW3501" i="1"/>
  <c r="AT3502" i="1"/>
  <c r="AU3502" i="1"/>
  <c r="AV3502" i="1"/>
  <c r="AW3502" i="1"/>
  <c r="AT3503" i="1"/>
  <c r="AU3503" i="1"/>
  <c r="AV3503" i="1"/>
  <c r="AW3503" i="1"/>
  <c r="AT3504" i="1"/>
  <c r="AU3504" i="1"/>
  <c r="AV3504" i="1"/>
  <c r="AW3504" i="1"/>
  <c r="AT3505" i="1"/>
  <c r="AU3505" i="1"/>
  <c r="AV3505" i="1"/>
  <c r="AW3505" i="1"/>
  <c r="AT3506" i="1"/>
  <c r="AU3506" i="1"/>
  <c r="AV3506" i="1"/>
  <c r="AW3506" i="1"/>
  <c r="AT3507" i="1"/>
  <c r="AU3507" i="1"/>
  <c r="AV3507" i="1"/>
  <c r="AW3507" i="1"/>
  <c r="AT3508" i="1"/>
  <c r="AU3508" i="1"/>
  <c r="AV3508" i="1"/>
  <c r="AW3508" i="1"/>
  <c r="AT3509" i="1"/>
  <c r="AU3509" i="1"/>
  <c r="AV3509" i="1"/>
  <c r="AW3509" i="1"/>
  <c r="AT3510" i="1"/>
  <c r="AU3510" i="1"/>
  <c r="AV3510" i="1"/>
  <c r="AW3510" i="1"/>
  <c r="AT3511" i="1"/>
  <c r="AU3511" i="1"/>
  <c r="AV3511" i="1"/>
  <c r="AW3511" i="1"/>
  <c r="AT3512" i="1"/>
  <c r="AU3512" i="1"/>
  <c r="AV3512" i="1"/>
  <c r="AW3512" i="1"/>
  <c r="AT3513" i="1"/>
  <c r="AU3513" i="1"/>
  <c r="AV3513" i="1"/>
  <c r="AW3513" i="1"/>
  <c r="AT3514" i="1"/>
  <c r="AU3514" i="1"/>
  <c r="AV3514" i="1"/>
  <c r="AW3514" i="1"/>
  <c r="AT3515" i="1"/>
  <c r="AU3515" i="1"/>
  <c r="AV3515" i="1"/>
  <c r="AW3515" i="1"/>
  <c r="AT3516" i="1"/>
  <c r="AU3516" i="1"/>
  <c r="AV3516" i="1"/>
  <c r="AW3516" i="1"/>
  <c r="AT3517" i="1"/>
  <c r="AU3517" i="1"/>
  <c r="AV3517" i="1"/>
  <c r="AW3517" i="1"/>
  <c r="AT3518" i="1"/>
  <c r="AU3518" i="1"/>
  <c r="AV3518" i="1"/>
  <c r="AW3518" i="1"/>
  <c r="AT3519" i="1"/>
  <c r="AU3519" i="1"/>
  <c r="AV3519" i="1"/>
  <c r="AW3519" i="1"/>
  <c r="AT3520" i="1"/>
  <c r="AU3520" i="1"/>
  <c r="AV3520" i="1"/>
  <c r="AW3520" i="1"/>
  <c r="AT3521" i="1"/>
  <c r="AU3521" i="1"/>
  <c r="AV3521" i="1"/>
  <c r="AW3521" i="1"/>
  <c r="AT3522" i="1"/>
  <c r="AU3522" i="1"/>
  <c r="AV3522" i="1"/>
  <c r="AW3522" i="1"/>
  <c r="AT3523" i="1"/>
  <c r="AU3523" i="1"/>
  <c r="AV3523" i="1"/>
  <c r="AW3523" i="1"/>
  <c r="AT3524" i="1"/>
  <c r="AU3524" i="1"/>
  <c r="AV3524" i="1"/>
  <c r="AW3524" i="1"/>
  <c r="AT3525" i="1"/>
  <c r="AU3525" i="1"/>
  <c r="AV3525" i="1"/>
  <c r="AW3525" i="1"/>
  <c r="AT3526" i="1"/>
  <c r="AU3526" i="1"/>
  <c r="AV3526" i="1"/>
  <c r="AW3526" i="1"/>
  <c r="AT3528" i="1"/>
  <c r="AU3528" i="1"/>
  <c r="AV3528" i="1"/>
  <c r="AW3528" i="1"/>
  <c r="AT3529" i="1"/>
  <c r="AU3529" i="1"/>
  <c r="AV3529" i="1"/>
  <c r="AW3529" i="1"/>
  <c r="AT3530" i="1"/>
  <c r="AU3530" i="1"/>
  <c r="AV3530" i="1"/>
  <c r="AW3530" i="1"/>
  <c r="AT3531" i="1"/>
  <c r="AU3531" i="1"/>
  <c r="AV3531" i="1"/>
  <c r="AW3531" i="1"/>
  <c r="AT3532" i="1"/>
  <c r="AU3532" i="1"/>
  <c r="AV3532" i="1"/>
  <c r="AW3532" i="1"/>
  <c r="AT3533" i="1"/>
  <c r="AU3533" i="1"/>
  <c r="AV3533" i="1"/>
  <c r="AW3533" i="1"/>
  <c r="AT3534" i="1"/>
  <c r="AU3534" i="1"/>
  <c r="AV3534" i="1"/>
  <c r="AW3534" i="1"/>
  <c r="AT3535" i="1"/>
  <c r="AU3535" i="1"/>
  <c r="AV3535" i="1"/>
  <c r="AW3535" i="1"/>
  <c r="AT3536" i="1"/>
  <c r="AU3536" i="1"/>
  <c r="AV3536" i="1"/>
  <c r="AW3536" i="1"/>
  <c r="AT3537" i="1"/>
  <c r="AU3537" i="1"/>
  <c r="AV3537" i="1"/>
  <c r="AW3537" i="1"/>
  <c r="AT3538" i="1"/>
  <c r="AU3538" i="1"/>
  <c r="AV3538" i="1"/>
  <c r="AW3538" i="1"/>
  <c r="AT3539" i="1"/>
  <c r="AU3539" i="1"/>
  <c r="AV3539" i="1"/>
  <c r="AW3539" i="1"/>
  <c r="AT3540" i="1"/>
  <c r="AU3540" i="1"/>
  <c r="AV3540" i="1"/>
  <c r="AW3540" i="1"/>
  <c r="AT3541" i="1"/>
  <c r="AU3541" i="1"/>
  <c r="AV3541" i="1"/>
  <c r="AW3541" i="1"/>
  <c r="AT3542" i="1"/>
  <c r="AU3542" i="1"/>
  <c r="AV3542" i="1"/>
  <c r="AW3542" i="1"/>
  <c r="AT3543" i="1"/>
  <c r="AU3543" i="1"/>
  <c r="AV3543" i="1"/>
  <c r="AW3543" i="1"/>
  <c r="AT3544" i="1"/>
  <c r="AU3544" i="1"/>
  <c r="AV3544" i="1"/>
  <c r="AW3544" i="1"/>
  <c r="AT3545" i="1"/>
  <c r="AU3545" i="1"/>
  <c r="AV3545" i="1"/>
  <c r="AW3545" i="1"/>
  <c r="AT3546" i="1"/>
  <c r="AU3546" i="1"/>
  <c r="AV3546" i="1"/>
  <c r="AW3546" i="1"/>
  <c r="AT3547" i="1"/>
  <c r="AU3547" i="1"/>
  <c r="AV3547" i="1"/>
  <c r="AW3547" i="1"/>
  <c r="AT3548" i="1"/>
  <c r="AU3548" i="1"/>
  <c r="AV3548" i="1"/>
  <c r="AW3548" i="1"/>
  <c r="AT3549" i="1"/>
  <c r="AU3549" i="1"/>
  <c r="AV3549" i="1"/>
  <c r="AW3549" i="1"/>
  <c r="AT3550" i="1"/>
  <c r="AU3550" i="1"/>
  <c r="AV3550" i="1"/>
  <c r="AW3550" i="1"/>
  <c r="AT3551" i="1"/>
  <c r="AU3551" i="1"/>
  <c r="AV3551" i="1"/>
  <c r="AW3551" i="1"/>
  <c r="AT3552" i="1"/>
  <c r="AU3552" i="1"/>
  <c r="AV3552" i="1"/>
  <c r="AW3552" i="1"/>
  <c r="AT3553" i="1"/>
  <c r="AU3553" i="1"/>
  <c r="AV3553" i="1"/>
  <c r="AW3553" i="1"/>
  <c r="AT3554" i="1"/>
  <c r="AU3554" i="1"/>
  <c r="AV3554" i="1"/>
  <c r="AW3554" i="1"/>
  <c r="AT3555" i="1"/>
  <c r="AU3555" i="1"/>
  <c r="AV3555" i="1"/>
  <c r="AW3555" i="1"/>
  <c r="AT3556" i="1"/>
  <c r="AU3556" i="1"/>
  <c r="AV3556" i="1"/>
  <c r="AW3556" i="1"/>
  <c r="AT3557" i="1"/>
  <c r="AU3557" i="1"/>
  <c r="AV3557" i="1"/>
  <c r="AW3557" i="1"/>
  <c r="AT3558" i="1"/>
  <c r="AU3558" i="1"/>
  <c r="AV3558" i="1"/>
  <c r="AW3558" i="1"/>
  <c r="AT3559" i="1"/>
  <c r="AU3559" i="1"/>
  <c r="AV3559" i="1"/>
  <c r="AW3559" i="1"/>
  <c r="AT3560" i="1"/>
  <c r="AU3560" i="1"/>
  <c r="AV3560" i="1"/>
  <c r="AW3560" i="1"/>
  <c r="AT3561" i="1"/>
  <c r="AU3561" i="1"/>
  <c r="AV3561" i="1"/>
  <c r="AW3561" i="1"/>
  <c r="AT3562" i="1"/>
  <c r="AU3562" i="1"/>
  <c r="AV3562" i="1"/>
  <c r="AW3562" i="1"/>
  <c r="AT3563" i="1"/>
  <c r="AU3563" i="1"/>
  <c r="AV3563" i="1"/>
  <c r="AW3563" i="1"/>
  <c r="AT3564" i="1"/>
  <c r="AU3564" i="1"/>
  <c r="AV3564" i="1"/>
  <c r="AW3564" i="1"/>
  <c r="AT3565" i="1"/>
  <c r="AU3565" i="1"/>
  <c r="AV3565" i="1"/>
  <c r="AW3565" i="1"/>
  <c r="AT3566" i="1"/>
  <c r="AU3566" i="1"/>
  <c r="AV3566" i="1"/>
  <c r="AW3566" i="1"/>
  <c r="AT3567" i="1"/>
  <c r="AU3567" i="1"/>
  <c r="AV3567" i="1"/>
  <c r="AW3567" i="1"/>
  <c r="AT3568" i="1"/>
  <c r="AU3568" i="1"/>
  <c r="AV3568" i="1"/>
  <c r="AW3568" i="1"/>
  <c r="AT3569" i="1"/>
  <c r="AU3569" i="1"/>
  <c r="AV3569" i="1"/>
  <c r="AW3569" i="1"/>
  <c r="AT3570" i="1"/>
  <c r="AU3570" i="1"/>
  <c r="AV3570" i="1"/>
  <c r="AW3570" i="1"/>
  <c r="AT3571" i="1"/>
  <c r="AU3571" i="1"/>
  <c r="AV3571" i="1"/>
  <c r="AW3571" i="1"/>
  <c r="AT3572" i="1"/>
  <c r="AU3572" i="1"/>
  <c r="AV3572" i="1"/>
  <c r="AW3572" i="1"/>
  <c r="AT3573" i="1"/>
  <c r="AU3573" i="1"/>
  <c r="AV3573" i="1"/>
  <c r="AW3573" i="1"/>
  <c r="AT3574" i="1"/>
  <c r="AU3574" i="1"/>
  <c r="AV3574" i="1"/>
  <c r="AW3574" i="1"/>
  <c r="AT3575" i="1"/>
  <c r="AU3575" i="1"/>
  <c r="AV3575" i="1"/>
  <c r="AW3575" i="1"/>
  <c r="AT3576" i="1"/>
  <c r="AU3576" i="1"/>
  <c r="AV3576" i="1"/>
  <c r="AW3576" i="1"/>
  <c r="AT3577" i="1"/>
  <c r="AU3577" i="1"/>
  <c r="AV3577" i="1"/>
  <c r="AW3577" i="1"/>
  <c r="AT3578" i="1"/>
  <c r="AU3578" i="1"/>
  <c r="AV3578" i="1"/>
  <c r="AW3578" i="1"/>
  <c r="AT3579" i="1"/>
  <c r="AU3579" i="1"/>
  <c r="AV3579" i="1"/>
  <c r="AW3579" i="1"/>
  <c r="AT3580" i="1"/>
  <c r="AU3580" i="1"/>
  <c r="AV3580" i="1"/>
  <c r="AW3580" i="1"/>
  <c r="AT3581" i="1"/>
  <c r="AU3581" i="1"/>
  <c r="AV3581" i="1"/>
  <c r="AW3581" i="1"/>
  <c r="AT3582" i="1"/>
  <c r="AU3582" i="1"/>
  <c r="AV3582" i="1"/>
  <c r="AW3582" i="1"/>
  <c r="AT3583" i="1"/>
  <c r="AU3583" i="1"/>
  <c r="AV3583" i="1"/>
  <c r="AW3583" i="1"/>
  <c r="AT3584" i="1"/>
  <c r="AU3584" i="1"/>
  <c r="AV3584" i="1"/>
  <c r="AW3584" i="1"/>
  <c r="AT3585" i="1"/>
  <c r="AU3585" i="1"/>
  <c r="AV3585" i="1"/>
  <c r="AW3585" i="1"/>
  <c r="AT3586" i="1"/>
  <c r="AU3586" i="1"/>
  <c r="AV3586" i="1"/>
  <c r="AW3586" i="1"/>
  <c r="AT3587" i="1"/>
  <c r="AU3587" i="1"/>
  <c r="AV3587" i="1"/>
  <c r="AW3587" i="1"/>
  <c r="AT3588" i="1"/>
  <c r="AU3588" i="1"/>
  <c r="AV3588" i="1"/>
  <c r="AW3588" i="1"/>
  <c r="AT3589" i="1"/>
  <c r="AU3589" i="1"/>
  <c r="AV3589" i="1"/>
  <c r="AW3589" i="1"/>
  <c r="AT3590" i="1"/>
  <c r="AU3590" i="1"/>
  <c r="AV3590" i="1"/>
  <c r="AW3590" i="1"/>
  <c r="AT3591" i="1"/>
  <c r="AU3591" i="1"/>
  <c r="AV3591" i="1"/>
  <c r="AW3591" i="1"/>
  <c r="AT3592" i="1"/>
  <c r="AU3592" i="1"/>
  <c r="AV3592" i="1"/>
  <c r="AW3592" i="1"/>
  <c r="AT3593" i="1"/>
  <c r="AU3593" i="1"/>
  <c r="AV3593" i="1"/>
  <c r="AW3593" i="1"/>
  <c r="AT3594" i="1"/>
  <c r="AU3594" i="1"/>
  <c r="AV3594" i="1"/>
  <c r="AW3594" i="1"/>
  <c r="AT3595" i="1"/>
  <c r="AU3595" i="1"/>
  <c r="AV3595" i="1"/>
  <c r="AW3595" i="1"/>
  <c r="AT3596" i="1"/>
  <c r="AU3596" i="1"/>
  <c r="AV3596" i="1"/>
  <c r="AW3596" i="1"/>
  <c r="AT3597" i="1"/>
  <c r="AU3597" i="1"/>
  <c r="AV3597" i="1"/>
  <c r="AW3597" i="1"/>
  <c r="AT3598" i="1"/>
  <c r="AU3598" i="1"/>
  <c r="AV3598" i="1"/>
  <c r="AW3598" i="1"/>
  <c r="AT3599" i="1"/>
  <c r="AU3599" i="1"/>
  <c r="AV3599" i="1"/>
  <c r="AW3599" i="1"/>
  <c r="AT3600" i="1"/>
  <c r="AU3600" i="1"/>
  <c r="AV3600" i="1"/>
  <c r="AW3600" i="1"/>
  <c r="AT3602" i="1"/>
  <c r="AU3602" i="1"/>
  <c r="AV3602" i="1"/>
  <c r="AW3602" i="1"/>
  <c r="AT3603" i="1"/>
  <c r="AU3603" i="1"/>
  <c r="AV3603" i="1"/>
  <c r="AW3603" i="1"/>
  <c r="AT3604" i="1"/>
  <c r="AU3604" i="1"/>
  <c r="AV3604" i="1"/>
  <c r="AW3604" i="1"/>
  <c r="AT3605" i="1"/>
  <c r="AU3605" i="1"/>
  <c r="AV3605" i="1"/>
  <c r="AW3605" i="1"/>
  <c r="AT3606" i="1"/>
  <c r="AU3606" i="1"/>
  <c r="AV3606" i="1"/>
  <c r="AW3606" i="1"/>
  <c r="AT3607" i="1"/>
  <c r="AU3607" i="1"/>
  <c r="AV3607" i="1"/>
  <c r="AW3607" i="1"/>
  <c r="AT3608" i="1"/>
  <c r="AU3608" i="1"/>
  <c r="AV3608" i="1"/>
  <c r="AW3608" i="1"/>
  <c r="AT3609" i="1"/>
  <c r="AU3609" i="1"/>
  <c r="AV3609" i="1"/>
  <c r="AW3609" i="1"/>
  <c r="AT3610" i="1"/>
  <c r="AU3610" i="1"/>
  <c r="AV3610" i="1"/>
  <c r="AW3610" i="1"/>
  <c r="AT3611" i="1"/>
  <c r="AU3611" i="1"/>
  <c r="AV3611" i="1"/>
  <c r="AW3611" i="1"/>
  <c r="AT3612" i="1"/>
  <c r="AU3612" i="1"/>
  <c r="AV3612" i="1"/>
  <c r="AW3612" i="1"/>
  <c r="AT3613" i="1"/>
  <c r="AU3613" i="1"/>
  <c r="AV3613" i="1"/>
  <c r="AW3613" i="1"/>
  <c r="AT3614" i="1"/>
  <c r="AU3614" i="1"/>
  <c r="AV3614" i="1"/>
  <c r="AW3614" i="1"/>
  <c r="AT3615" i="1"/>
  <c r="AU3615" i="1"/>
  <c r="AV3615" i="1"/>
  <c r="AW3615" i="1"/>
  <c r="AT3616" i="1"/>
  <c r="AU3616" i="1"/>
  <c r="AV3616" i="1"/>
  <c r="AW3616" i="1"/>
  <c r="AT3617" i="1"/>
  <c r="AU3617" i="1"/>
  <c r="AV3617" i="1"/>
  <c r="AW3617" i="1"/>
  <c r="AT3618" i="1"/>
  <c r="AU3618" i="1"/>
  <c r="AV3618" i="1"/>
  <c r="AW3618" i="1"/>
  <c r="AT3619" i="1"/>
  <c r="AU3619" i="1"/>
  <c r="AV3619" i="1"/>
  <c r="AW3619" i="1"/>
  <c r="AT3621" i="1"/>
  <c r="AU3621" i="1"/>
  <c r="AV3621" i="1"/>
  <c r="AW3621" i="1"/>
  <c r="AT3623" i="1"/>
  <c r="AU3623" i="1"/>
  <c r="AV3623" i="1"/>
  <c r="AW3623" i="1"/>
  <c r="AT3626" i="1"/>
  <c r="AU3626" i="1"/>
  <c r="AV3626" i="1"/>
  <c r="AW3626" i="1"/>
  <c r="AT3627" i="1"/>
  <c r="AU3627" i="1"/>
  <c r="AV3627" i="1"/>
  <c r="AW3627" i="1"/>
  <c r="AT3628" i="1"/>
  <c r="AU3628" i="1"/>
  <c r="AV3628" i="1"/>
  <c r="AW3628" i="1"/>
  <c r="AT3629" i="1"/>
  <c r="AU3629" i="1"/>
  <c r="AV3629" i="1"/>
  <c r="AW3629" i="1"/>
  <c r="AT3630" i="1"/>
  <c r="AU3630" i="1"/>
  <c r="AV3630" i="1"/>
  <c r="AW3630" i="1"/>
  <c r="AT3631" i="1"/>
  <c r="AU3631" i="1"/>
  <c r="AV3631" i="1"/>
  <c r="AW3631" i="1"/>
  <c r="AT3632" i="1"/>
  <c r="AU3632" i="1"/>
  <c r="AV3632" i="1"/>
  <c r="AW3632" i="1"/>
  <c r="AT3633" i="1"/>
  <c r="AU3633" i="1"/>
  <c r="AV3633" i="1"/>
  <c r="AW3633" i="1"/>
  <c r="AT3634" i="1"/>
  <c r="AU3634" i="1"/>
  <c r="AV3634" i="1"/>
  <c r="AW3634" i="1"/>
  <c r="AT3636" i="1"/>
  <c r="AU3636" i="1"/>
  <c r="AV3636" i="1"/>
  <c r="AW3636" i="1"/>
  <c r="AT3637" i="1"/>
  <c r="AU3637" i="1"/>
  <c r="AV3637" i="1"/>
  <c r="AW3637" i="1"/>
  <c r="AT3638" i="1"/>
  <c r="AU3638" i="1"/>
  <c r="AV3638" i="1"/>
  <c r="AW3638" i="1"/>
  <c r="AT3639" i="1"/>
  <c r="AU3639" i="1"/>
  <c r="AV3639" i="1"/>
  <c r="AW3639" i="1"/>
  <c r="AT3640" i="1"/>
  <c r="AU3640" i="1"/>
  <c r="AV3640" i="1"/>
  <c r="AW3640" i="1"/>
  <c r="AT3642" i="1"/>
  <c r="AU3642" i="1"/>
  <c r="AV3642" i="1"/>
  <c r="AW3642" i="1"/>
  <c r="AT3643" i="1"/>
  <c r="AU3643" i="1"/>
  <c r="AV3643" i="1"/>
  <c r="AW3643" i="1"/>
  <c r="AT3644" i="1"/>
  <c r="AU3644" i="1"/>
  <c r="AV3644" i="1"/>
  <c r="AW3644" i="1"/>
  <c r="AT3645" i="1"/>
  <c r="AU3645" i="1"/>
  <c r="AV3645" i="1"/>
  <c r="AW3645" i="1"/>
  <c r="AT3646" i="1"/>
  <c r="AU3646" i="1"/>
  <c r="AV3646" i="1"/>
  <c r="AW3646" i="1"/>
  <c r="AT3647" i="1"/>
  <c r="AU3647" i="1"/>
  <c r="AV3647" i="1"/>
  <c r="AW3647" i="1"/>
  <c r="AT3648" i="1"/>
  <c r="AU3648" i="1"/>
  <c r="AV3648" i="1"/>
  <c r="AW3648" i="1"/>
  <c r="AT3649" i="1"/>
  <c r="AU3649" i="1"/>
  <c r="AV3649" i="1"/>
  <c r="AW3649" i="1"/>
  <c r="AT3650" i="1"/>
  <c r="AU3650" i="1"/>
  <c r="AV3650" i="1"/>
  <c r="AW3650" i="1"/>
  <c r="AT3651" i="1"/>
  <c r="AU3651" i="1"/>
  <c r="AV3651" i="1"/>
  <c r="AW3651" i="1"/>
  <c r="AT3652" i="1"/>
  <c r="AU3652" i="1"/>
  <c r="AV3652" i="1"/>
  <c r="AW3652" i="1"/>
  <c r="AT3653" i="1"/>
  <c r="AU3653" i="1"/>
  <c r="AV3653" i="1"/>
  <c r="AW3653" i="1"/>
  <c r="AT3654" i="1"/>
  <c r="AU3654" i="1"/>
  <c r="AV3654" i="1"/>
  <c r="AW3654" i="1"/>
  <c r="AT3655" i="1"/>
  <c r="AU3655" i="1"/>
  <c r="AV3655" i="1"/>
  <c r="AW3655" i="1"/>
  <c r="AT3656" i="1"/>
  <c r="AU3656" i="1"/>
  <c r="AV3656" i="1"/>
  <c r="AW3656" i="1"/>
  <c r="AT3657" i="1"/>
  <c r="AU3657" i="1"/>
  <c r="AV3657" i="1"/>
  <c r="AW3657" i="1"/>
  <c r="AT3658" i="1"/>
  <c r="AU3658" i="1"/>
  <c r="AV3658" i="1"/>
  <c r="AW3658" i="1"/>
  <c r="AT3659" i="1"/>
  <c r="AU3659" i="1"/>
  <c r="AV3659" i="1"/>
  <c r="AW3659" i="1"/>
  <c r="AT3660" i="1"/>
  <c r="AU3660" i="1"/>
  <c r="AV3660" i="1"/>
  <c r="AW3660" i="1"/>
  <c r="AT3661" i="1"/>
  <c r="AU3661" i="1"/>
  <c r="AV3661" i="1"/>
  <c r="AW3661" i="1"/>
  <c r="AT3662" i="1"/>
  <c r="AU3662" i="1"/>
  <c r="AV3662" i="1"/>
  <c r="AW3662" i="1"/>
  <c r="AT3663" i="1"/>
  <c r="AU3663" i="1"/>
  <c r="AV3663" i="1"/>
  <c r="AW3663" i="1"/>
  <c r="AT3664" i="1"/>
  <c r="AU3664" i="1"/>
  <c r="AV3664" i="1"/>
  <c r="AW3664" i="1"/>
  <c r="AT3665" i="1"/>
  <c r="AU3665" i="1"/>
  <c r="AV3665" i="1"/>
  <c r="AW3665" i="1"/>
  <c r="AT3666" i="1"/>
  <c r="AU3666" i="1"/>
  <c r="AV3666" i="1"/>
  <c r="AW3666" i="1"/>
  <c r="AT3667" i="1"/>
  <c r="AU3667" i="1"/>
  <c r="AV3667" i="1"/>
  <c r="AW3667" i="1"/>
  <c r="AT3668" i="1"/>
  <c r="AU3668" i="1"/>
  <c r="AV3668" i="1"/>
  <c r="AW3668" i="1"/>
  <c r="AT3669" i="1"/>
  <c r="AU3669" i="1"/>
  <c r="AV3669" i="1"/>
  <c r="AW3669" i="1"/>
  <c r="AT3670" i="1"/>
  <c r="AU3670" i="1"/>
  <c r="AV3670" i="1"/>
  <c r="AW3670" i="1"/>
  <c r="AT3671" i="1"/>
  <c r="AU3671" i="1"/>
  <c r="AV3671" i="1"/>
  <c r="AW3671" i="1"/>
  <c r="AT3672" i="1"/>
  <c r="AU3672" i="1"/>
  <c r="AV3672" i="1"/>
  <c r="AW3672" i="1"/>
  <c r="AT3673" i="1"/>
  <c r="AU3673" i="1"/>
  <c r="AV3673" i="1"/>
  <c r="AW3673" i="1"/>
  <c r="AT3675" i="1"/>
  <c r="AU3675" i="1"/>
  <c r="AV3675" i="1"/>
  <c r="AW3675" i="1"/>
  <c r="AT3676" i="1"/>
  <c r="AU3676" i="1"/>
  <c r="AV3676" i="1"/>
  <c r="AW3676" i="1"/>
  <c r="AT3677" i="1"/>
  <c r="AU3677" i="1"/>
  <c r="AV3677" i="1"/>
  <c r="AW3677" i="1"/>
  <c r="AT3679" i="1"/>
  <c r="AU3679" i="1"/>
  <c r="AV3679" i="1"/>
  <c r="AW3679" i="1"/>
  <c r="AT3680" i="1"/>
  <c r="AU3680" i="1"/>
  <c r="AV3680" i="1"/>
  <c r="AW3680" i="1"/>
  <c r="AT3681" i="1"/>
  <c r="AU3681" i="1"/>
  <c r="AV3681" i="1"/>
  <c r="AW3681" i="1"/>
  <c r="AT3682" i="1"/>
  <c r="AU3682" i="1"/>
  <c r="AV3682" i="1"/>
  <c r="AW3682" i="1"/>
  <c r="AT3684" i="1"/>
  <c r="AU3684" i="1"/>
  <c r="AV3684" i="1"/>
  <c r="AW3684" i="1"/>
  <c r="AT3685" i="1"/>
  <c r="AU3685" i="1"/>
  <c r="AV3685" i="1"/>
  <c r="AW3685" i="1"/>
  <c r="AT3686" i="1"/>
  <c r="AU3686" i="1"/>
  <c r="AV3686" i="1"/>
  <c r="AW3686" i="1"/>
  <c r="AT3688" i="1"/>
  <c r="AU3688" i="1"/>
  <c r="AV3688" i="1"/>
  <c r="AW3688" i="1"/>
  <c r="AT3689" i="1"/>
  <c r="AU3689" i="1"/>
  <c r="AV3689" i="1"/>
  <c r="AW3689" i="1"/>
  <c r="AT3690" i="1"/>
  <c r="AU3690" i="1"/>
  <c r="AV3690" i="1"/>
  <c r="AW3690" i="1"/>
  <c r="AT3691" i="1"/>
  <c r="AU3691" i="1"/>
  <c r="AV3691" i="1"/>
  <c r="AW3691" i="1"/>
  <c r="AT3693" i="1"/>
  <c r="AU3693" i="1"/>
  <c r="AV3693" i="1"/>
  <c r="AW3693" i="1"/>
  <c r="AT3694" i="1"/>
  <c r="AU3694" i="1"/>
  <c r="AV3694" i="1"/>
  <c r="AW3694" i="1"/>
  <c r="AT3695" i="1"/>
  <c r="AU3695" i="1"/>
  <c r="AV3695" i="1"/>
  <c r="AW3695" i="1"/>
  <c r="AT3696" i="1"/>
  <c r="AU3696" i="1"/>
  <c r="AV3696" i="1"/>
  <c r="AW3696" i="1"/>
  <c r="AT3697" i="1"/>
  <c r="AU3697" i="1"/>
  <c r="AV3697" i="1"/>
  <c r="AW3697" i="1"/>
  <c r="AT3698" i="1"/>
  <c r="AU3698" i="1"/>
  <c r="AV3698" i="1"/>
  <c r="AW3698" i="1"/>
  <c r="AT3700" i="1"/>
  <c r="AU3700" i="1"/>
  <c r="AV3700" i="1"/>
  <c r="AW3700" i="1"/>
  <c r="AT3701" i="1"/>
  <c r="AU3701" i="1"/>
  <c r="AV3701" i="1"/>
  <c r="AW3701" i="1"/>
  <c r="AT3702" i="1"/>
  <c r="AU3702" i="1"/>
  <c r="AV3702" i="1"/>
  <c r="AW3702" i="1"/>
  <c r="AT3703" i="1"/>
  <c r="AU3703" i="1"/>
  <c r="AV3703" i="1"/>
  <c r="AW3703" i="1"/>
  <c r="AT3704" i="1"/>
  <c r="AU3704" i="1"/>
  <c r="AV3704" i="1"/>
  <c r="AW3704" i="1"/>
  <c r="AT3705" i="1"/>
  <c r="AU3705" i="1"/>
  <c r="AV3705" i="1"/>
  <c r="AW3705" i="1"/>
  <c r="AT3706" i="1"/>
  <c r="AU3706" i="1"/>
  <c r="AV3706" i="1"/>
  <c r="AW3706" i="1"/>
  <c r="AT3708" i="1"/>
  <c r="AU3708" i="1"/>
  <c r="AV3708" i="1"/>
  <c r="AW3708" i="1"/>
  <c r="AT3709" i="1"/>
  <c r="AU3709" i="1"/>
  <c r="AV3709" i="1"/>
  <c r="AW3709" i="1"/>
  <c r="AT3710" i="1"/>
  <c r="AU3710" i="1"/>
  <c r="AV3710" i="1"/>
  <c r="AW3710" i="1"/>
  <c r="AT3711" i="1"/>
  <c r="AU3711" i="1"/>
  <c r="AV3711" i="1"/>
  <c r="AW3711" i="1"/>
  <c r="AT3713" i="1"/>
  <c r="AU3713" i="1"/>
  <c r="AV3713" i="1"/>
  <c r="AW3713" i="1"/>
  <c r="AT3714" i="1"/>
  <c r="AU3714" i="1"/>
  <c r="AV3714" i="1"/>
  <c r="AW3714" i="1"/>
  <c r="AT3715" i="1"/>
  <c r="AU3715" i="1"/>
  <c r="AV3715" i="1"/>
  <c r="AW3715" i="1"/>
  <c r="AT3716" i="1"/>
  <c r="AU3716" i="1"/>
  <c r="AV3716" i="1"/>
  <c r="AW3716" i="1"/>
  <c r="AT3717" i="1"/>
  <c r="AU3717" i="1"/>
  <c r="AV3717" i="1"/>
  <c r="AW3717" i="1"/>
  <c r="AT3718" i="1"/>
  <c r="AU3718" i="1"/>
  <c r="AV3718" i="1"/>
  <c r="AW3718" i="1"/>
  <c r="AT3719" i="1"/>
  <c r="AU3719" i="1"/>
  <c r="AV3719" i="1"/>
  <c r="AW3719" i="1"/>
  <c r="AT3720" i="1"/>
  <c r="AU3720" i="1"/>
  <c r="AV3720" i="1"/>
  <c r="AW3720" i="1"/>
  <c r="AT3721" i="1"/>
  <c r="AU3721" i="1"/>
  <c r="AV3721" i="1"/>
  <c r="AW3721" i="1"/>
  <c r="AT3722" i="1"/>
  <c r="AU3722" i="1"/>
  <c r="AV3722" i="1"/>
  <c r="AW3722" i="1"/>
  <c r="AT3723" i="1"/>
  <c r="AU3723" i="1"/>
  <c r="AV3723" i="1"/>
  <c r="AW3723" i="1"/>
  <c r="AT3724" i="1"/>
  <c r="AU3724" i="1"/>
  <c r="AV3724" i="1"/>
  <c r="AW3724" i="1"/>
  <c r="AT3725" i="1"/>
  <c r="AU3725" i="1"/>
  <c r="AV3725" i="1"/>
  <c r="AW3725" i="1"/>
  <c r="AT3726" i="1"/>
  <c r="AU3726" i="1"/>
  <c r="AV3726" i="1"/>
  <c r="AW3726" i="1"/>
  <c r="AT3727" i="1"/>
  <c r="AU3727" i="1"/>
  <c r="AV3727" i="1"/>
  <c r="AW3727" i="1"/>
  <c r="AT3728" i="1"/>
  <c r="AU3728" i="1"/>
  <c r="AV3728" i="1"/>
  <c r="AW3728" i="1"/>
  <c r="AT3729" i="1"/>
  <c r="AU3729" i="1"/>
  <c r="AV3729" i="1"/>
  <c r="AW3729" i="1"/>
  <c r="AT3730" i="1"/>
  <c r="AU3730" i="1"/>
  <c r="AV3730" i="1"/>
  <c r="AW3730" i="1"/>
  <c r="AT3731" i="1"/>
  <c r="AU3731" i="1"/>
  <c r="AV3731" i="1"/>
  <c r="AW3731" i="1"/>
  <c r="AT3732" i="1"/>
  <c r="AU3732" i="1"/>
  <c r="AV3732" i="1"/>
  <c r="AW3732" i="1"/>
  <c r="AT3733" i="1"/>
  <c r="AU3733" i="1"/>
  <c r="AV3733" i="1"/>
  <c r="AW3733" i="1"/>
  <c r="AT3734" i="1"/>
  <c r="AU3734" i="1"/>
  <c r="AV3734" i="1"/>
  <c r="AW3734" i="1"/>
  <c r="AT3735" i="1"/>
  <c r="AU3735" i="1"/>
  <c r="AV3735" i="1"/>
  <c r="AW3735" i="1"/>
  <c r="AT3736" i="1"/>
  <c r="AU3736" i="1"/>
  <c r="AV3736" i="1"/>
  <c r="AW3736" i="1"/>
  <c r="AT3737" i="1"/>
  <c r="AU3737" i="1"/>
  <c r="AV3737" i="1"/>
  <c r="AW3737" i="1"/>
  <c r="AT3738" i="1"/>
  <c r="AU3738" i="1"/>
  <c r="AV3738" i="1"/>
  <c r="AW3738" i="1"/>
  <c r="AT3739" i="1"/>
  <c r="AU3739" i="1"/>
  <c r="AV3739" i="1"/>
  <c r="AW3739" i="1"/>
  <c r="AT3740" i="1"/>
  <c r="AU3740" i="1"/>
  <c r="AV3740" i="1"/>
  <c r="AW3740" i="1"/>
  <c r="AT3741" i="1"/>
  <c r="AU3741" i="1"/>
  <c r="AV3741" i="1"/>
  <c r="AW3741" i="1"/>
  <c r="AT3742" i="1"/>
  <c r="AU3742" i="1"/>
  <c r="AV3742" i="1"/>
  <c r="AW3742" i="1"/>
  <c r="AT3743" i="1"/>
  <c r="AU3743" i="1"/>
  <c r="AV3743" i="1"/>
  <c r="AW3743" i="1"/>
  <c r="AT3744" i="1"/>
  <c r="AU3744" i="1"/>
  <c r="AV3744" i="1"/>
  <c r="AW3744" i="1"/>
  <c r="AT3745" i="1"/>
  <c r="AU3745" i="1"/>
  <c r="AV3745" i="1"/>
  <c r="AW3745" i="1"/>
  <c r="AT3746" i="1"/>
  <c r="AU3746" i="1"/>
  <c r="AV3746" i="1"/>
  <c r="AW3746" i="1"/>
  <c r="AT3747" i="1"/>
  <c r="AU3747" i="1"/>
  <c r="AV3747" i="1"/>
  <c r="AW3747" i="1"/>
  <c r="AT3748" i="1"/>
  <c r="AU3748" i="1"/>
  <c r="AV3748" i="1"/>
  <c r="AW3748" i="1"/>
  <c r="AT3749" i="1"/>
  <c r="AU3749" i="1"/>
  <c r="AV3749" i="1"/>
  <c r="AW3749" i="1"/>
  <c r="AT3750" i="1"/>
  <c r="AU3750" i="1"/>
  <c r="AV3750" i="1"/>
  <c r="AW3750" i="1"/>
  <c r="AT3751" i="1"/>
  <c r="AU3751" i="1"/>
  <c r="AV3751" i="1"/>
  <c r="AW3751" i="1"/>
  <c r="AT3752" i="1"/>
  <c r="AU3752" i="1"/>
  <c r="AV3752" i="1"/>
  <c r="AW3752" i="1"/>
  <c r="AT3753" i="1"/>
  <c r="AU3753" i="1"/>
  <c r="AV3753" i="1"/>
  <c r="AW3753" i="1"/>
  <c r="AT3754" i="1"/>
  <c r="AU3754" i="1"/>
  <c r="AV3754" i="1"/>
  <c r="AW3754" i="1"/>
  <c r="AT3755" i="1"/>
  <c r="AU3755" i="1"/>
  <c r="AV3755" i="1"/>
  <c r="AW3755" i="1"/>
  <c r="AT3756" i="1"/>
  <c r="AU3756" i="1"/>
  <c r="AV3756" i="1"/>
  <c r="AW3756" i="1"/>
  <c r="AT3757" i="1"/>
  <c r="AU3757" i="1"/>
  <c r="AV3757" i="1"/>
  <c r="AW3757" i="1"/>
  <c r="AT3758" i="1"/>
  <c r="AU3758" i="1"/>
  <c r="AV3758" i="1"/>
  <c r="AW3758" i="1"/>
  <c r="AT3759" i="1"/>
  <c r="AU3759" i="1"/>
  <c r="AV3759" i="1"/>
  <c r="AW3759" i="1"/>
  <c r="AT3760" i="1"/>
  <c r="AU3760" i="1"/>
  <c r="AV3760" i="1"/>
  <c r="AW3760" i="1"/>
  <c r="AT3761" i="1"/>
  <c r="AU3761" i="1"/>
  <c r="AV3761" i="1"/>
  <c r="AW3761" i="1"/>
  <c r="AT3762" i="1"/>
  <c r="AU3762" i="1"/>
  <c r="AV3762" i="1"/>
  <c r="AW3762" i="1"/>
  <c r="AT3763" i="1"/>
  <c r="AU3763" i="1"/>
  <c r="AV3763" i="1"/>
  <c r="AW3763" i="1"/>
  <c r="AT3764" i="1"/>
  <c r="AU3764" i="1"/>
  <c r="AV3764" i="1"/>
  <c r="AW3764" i="1"/>
  <c r="AT3765" i="1"/>
  <c r="AU3765" i="1"/>
  <c r="AV3765" i="1"/>
  <c r="AW3765" i="1"/>
  <c r="AT3766" i="1"/>
  <c r="AU3766" i="1"/>
  <c r="AV3766" i="1"/>
  <c r="AW3766" i="1"/>
  <c r="AT3767" i="1"/>
  <c r="AU3767" i="1"/>
  <c r="AV3767" i="1"/>
  <c r="AW3767" i="1"/>
  <c r="AT3768" i="1"/>
  <c r="AU3768" i="1"/>
  <c r="AV3768" i="1"/>
  <c r="AW3768" i="1"/>
  <c r="AT3769" i="1"/>
  <c r="AU3769" i="1"/>
  <c r="AV3769" i="1"/>
  <c r="AW3769" i="1"/>
  <c r="AT3770" i="1"/>
  <c r="AU3770" i="1"/>
  <c r="AV3770" i="1"/>
  <c r="AW3770" i="1"/>
  <c r="AT3771" i="1"/>
  <c r="AU3771" i="1"/>
  <c r="AV3771" i="1"/>
  <c r="AW3771" i="1"/>
  <c r="AT3772" i="1"/>
  <c r="AU3772" i="1"/>
  <c r="AV3772" i="1"/>
  <c r="AW3772" i="1"/>
  <c r="AT3773" i="1"/>
  <c r="AU3773" i="1"/>
  <c r="AV3773" i="1"/>
  <c r="AW3773" i="1"/>
  <c r="AT3774" i="1"/>
  <c r="AU3774" i="1"/>
  <c r="AV3774" i="1"/>
  <c r="AW3774" i="1"/>
  <c r="AT3775" i="1"/>
  <c r="AU3775" i="1"/>
  <c r="AV3775" i="1"/>
  <c r="AW3775" i="1"/>
  <c r="AT3776" i="1"/>
  <c r="AU3776" i="1"/>
  <c r="AV3776" i="1"/>
  <c r="AW3776" i="1"/>
  <c r="AT3777" i="1"/>
  <c r="AU3777" i="1"/>
  <c r="AV3777" i="1"/>
  <c r="AW3777" i="1"/>
  <c r="AT3778" i="1"/>
  <c r="AU3778" i="1"/>
  <c r="AV3778" i="1"/>
  <c r="AW3778" i="1"/>
  <c r="AT3779" i="1"/>
  <c r="AU3779" i="1"/>
  <c r="AV3779" i="1"/>
  <c r="AW3779" i="1"/>
  <c r="AT3780" i="1"/>
  <c r="AU3780" i="1"/>
  <c r="AV3780" i="1"/>
  <c r="AW3780" i="1"/>
  <c r="AT3781" i="1"/>
  <c r="AU3781" i="1"/>
  <c r="AV3781" i="1"/>
  <c r="AW3781" i="1"/>
  <c r="AT3782" i="1"/>
  <c r="AU3782" i="1"/>
  <c r="AV3782" i="1"/>
  <c r="AW3782" i="1"/>
  <c r="AT3783" i="1"/>
  <c r="AU3783" i="1"/>
  <c r="AV3783" i="1"/>
  <c r="AW3783" i="1"/>
  <c r="AT3784" i="1"/>
  <c r="AU3784" i="1"/>
  <c r="AV3784" i="1"/>
  <c r="AW3784" i="1"/>
  <c r="AT3785" i="1"/>
  <c r="AU3785" i="1"/>
  <c r="AV3785" i="1"/>
  <c r="AW3785" i="1"/>
  <c r="AT3786" i="1"/>
  <c r="AU3786" i="1"/>
  <c r="AV3786" i="1"/>
  <c r="AW3786" i="1"/>
  <c r="AT3787" i="1"/>
  <c r="AU3787" i="1"/>
  <c r="AV3787" i="1"/>
  <c r="AW3787" i="1"/>
  <c r="AT3788" i="1"/>
  <c r="AU3788" i="1"/>
  <c r="AV3788" i="1"/>
  <c r="AW3788" i="1"/>
  <c r="AT3789" i="1"/>
  <c r="AU3789" i="1"/>
  <c r="AV3789" i="1"/>
  <c r="AW3789" i="1"/>
  <c r="AT3790" i="1"/>
  <c r="AU3790" i="1"/>
  <c r="AV3790" i="1"/>
  <c r="AW3790" i="1"/>
  <c r="AT3791" i="1"/>
  <c r="AU3791" i="1"/>
  <c r="AV3791" i="1"/>
  <c r="AW3791" i="1"/>
  <c r="AT3792" i="1"/>
  <c r="AU3792" i="1"/>
  <c r="AV3792" i="1"/>
  <c r="AW3792" i="1"/>
  <c r="AT3793" i="1"/>
  <c r="AU3793" i="1"/>
  <c r="AV3793" i="1"/>
  <c r="AW3793" i="1"/>
  <c r="AT3794" i="1"/>
  <c r="AU3794" i="1"/>
  <c r="AV3794" i="1"/>
  <c r="AW3794" i="1"/>
  <c r="AT3795" i="1"/>
  <c r="AU3795" i="1"/>
  <c r="AV3795" i="1"/>
  <c r="AW3795" i="1"/>
  <c r="AT3796" i="1"/>
  <c r="AU3796" i="1"/>
  <c r="AV3796" i="1"/>
  <c r="AW3796" i="1"/>
  <c r="AT3797" i="1"/>
  <c r="AU3797" i="1"/>
  <c r="AV3797" i="1"/>
  <c r="AW3797" i="1"/>
  <c r="AT3798" i="1"/>
  <c r="AU3798" i="1"/>
  <c r="AV3798" i="1"/>
  <c r="AW3798" i="1"/>
  <c r="AT3799" i="1"/>
  <c r="AU3799" i="1"/>
  <c r="AV3799" i="1"/>
  <c r="AW3799" i="1"/>
  <c r="AT3800" i="1"/>
  <c r="AU3800" i="1"/>
  <c r="AV3800" i="1"/>
  <c r="AW3800" i="1"/>
  <c r="AT3801" i="1"/>
  <c r="AU3801" i="1"/>
  <c r="AV3801" i="1"/>
  <c r="AW3801" i="1"/>
  <c r="AT3802" i="1"/>
  <c r="AU3802" i="1"/>
  <c r="AV3802" i="1"/>
  <c r="AW3802" i="1"/>
  <c r="AT3803" i="1"/>
  <c r="AU3803" i="1"/>
  <c r="AV3803" i="1"/>
  <c r="AW3803" i="1"/>
  <c r="AT3804" i="1"/>
  <c r="AU3804" i="1"/>
  <c r="AV3804" i="1"/>
  <c r="AW3804" i="1"/>
  <c r="AT3807" i="1"/>
  <c r="AU3807" i="1"/>
  <c r="AV3807" i="1"/>
  <c r="AW3807" i="1"/>
  <c r="AT3808" i="1"/>
  <c r="AU3808" i="1"/>
  <c r="AV3808" i="1"/>
  <c r="AW3808" i="1"/>
  <c r="AT3810" i="1"/>
  <c r="AU3810" i="1"/>
  <c r="AV3810" i="1"/>
  <c r="AW3810" i="1"/>
  <c r="AT3811" i="1"/>
  <c r="AU3811" i="1"/>
  <c r="AV3811" i="1"/>
  <c r="AW3811" i="1"/>
  <c r="AT3812" i="1"/>
  <c r="AU3812" i="1"/>
  <c r="AV3812" i="1"/>
  <c r="AW3812" i="1"/>
  <c r="AT3813" i="1"/>
  <c r="AU3813" i="1"/>
  <c r="AV3813" i="1"/>
  <c r="AW3813" i="1"/>
  <c r="AT3814" i="1"/>
  <c r="AU3814" i="1"/>
  <c r="AV3814" i="1"/>
  <c r="AW3814" i="1"/>
  <c r="AT3815" i="1"/>
  <c r="AU3815" i="1"/>
  <c r="AV3815" i="1"/>
  <c r="AW3815" i="1"/>
  <c r="AT3816" i="1"/>
  <c r="AU3816" i="1"/>
  <c r="AV3816" i="1"/>
  <c r="AW3816" i="1"/>
  <c r="AT3817" i="1"/>
  <c r="AU3817" i="1"/>
  <c r="AV3817" i="1"/>
  <c r="AW3817" i="1"/>
  <c r="AT3818" i="1"/>
  <c r="AU3818" i="1"/>
  <c r="AV3818" i="1"/>
  <c r="AW3818" i="1"/>
  <c r="AT3819" i="1"/>
  <c r="AU3819" i="1"/>
  <c r="AV3819" i="1"/>
  <c r="AW3819" i="1"/>
  <c r="AT3820" i="1"/>
  <c r="AU3820" i="1"/>
  <c r="AV3820" i="1"/>
  <c r="AW3820" i="1"/>
  <c r="AT3821" i="1"/>
  <c r="AU3821" i="1"/>
  <c r="AV3821" i="1"/>
  <c r="AW3821" i="1"/>
  <c r="AT3822" i="1"/>
  <c r="AU3822" i="1"/>
  <c r="AV3822" i="1"/>
  <c r="AW3822" i="1"/>
  <c r="AT3823" i="1"/>
  <c r="AU3823" i="1"/>
  <c r="AV3823" i="1"/>
  <c r="AW3823" i="1"/>
  <c r="AT3824" i="1"/>
  <c r="AU3824" i="1"/>
  <c r="AV3824" i="1"/>
  <c r="AW3824" i="1"/>
  <c r="AT3825" i="1"/>
  <c r="AU3825" i="1"/>
  <c r="AV3825" i="1"/>
  <c r="AW3825" i="1"/>
  <c r="AT3826" i="1"/>
  <c r="AU3826" i="1"/>
  <c r="AV3826" i="1"/>
  <c r="AW3826" i="1"/>
  <c r="AT3827" i="1"/>
  <c r="AU3827" i="1"/>
  <c r="AV3827" i="1"/>
  <c r="AW3827" i="1"/>
  <c r="AT3828" i="1"/>
  <c r="AU3828" i="1"/>
  <c r="AV3828" i="1"/>
  <c r="AW3828" i="1"/>
  <c r="AT3831" i="1"/>
  <c r="AU3831" i="1"/>
  <c r="AV3831" i="1"/>
  <c r="AW3831" i="1"/>
  <c r="AT3832" i="1"/>
  <c r="AU3832" i="1"/>
  <c r="AV3832" i="1"/>
  <c r="AW3832" i="1"/>
  <c r="AT3833" i="1"/>
  <c r="AU3833" i="1"/>
  <c r="AV3833" i="1"/>
  <c r="AW3833" i="1"/>
  <c r="AT3834" i="1"/>
  <c r="AU3834" i="1"/>
  <c r="AV3834" i="1"/>
  <c r="AW3834" i="1"/>
  <c r="AT3835" i="1"/>
  <c r="AU3835" i="1"/>
  <c r="AV3835" i="1"/>
  <c r="AW3835" i="1"/>
  <c r="AT3836" i="1"/>
  <c r="AU3836" i="1"/>
  <c r="AV3836" i="1"/>
  <c r="AW3836" i="1"/>
  <c r="AT3837" i="1"/>
  <c r="AU3837" i="1"/>
  <c r="AV3837" i="1"/>
  <c r="AW3837" i="1"/>
  <c r="AT3838" i="1"/>
  <c r="AU3838" i="1"/>
  <c r="AV3838" i="1"/>
  <c r="AW3838" i="1"/>
  <c r="AT3839" i="1"/>
  <c r="AU3839" i="1"/>
  <c r="AV3839" i="1"/>
  <c r="AW3839" i="1"/>
  <c r="AT3840" i="1"/>
  <c r="AU3840" i="1"/>
  <c r="AV3840" i="1"/>
  <c r="AW3840" i="1"/>
  <c r="AT3841" i="1"/>
  <c r="AU3841" i="1"/>
  <c r="AV3841" i="1"/>
  <c r="AW3841" i="1"/>
  <c r="AT3842" i="1"/>
  <c r="AU3842" i="1"/>
  <c r="AV3842" i="1"/>
  <c r="AW3842" i="1"/>
  <c r="AT3843" i="1"/>
  <c r="AU3843" i="1"/>
  <c r="AV3843" i="1"/>
  <c r="AW3843" i="1"/>
  <c r="AT3844" i="1"/>
  <c r="AU3844" i="1"/>
  <c r="AV3844" i="1"/>
  <c r="AW3844" i="1"/>
  <c r="AT3845" i="1"/>
  <c r="AU3845" i="1"/>
  <c r="AV3845" i="1"/>
  <c r="AW3845" i="1"/>
  <c r="AT3846" i="1"/>
  <c r="AU3846" i="1"/>
  <c r="AV3846" i="1"/>
  <c r="AW3846" i="1"/>
  <c r="AT3847" i="1"/>
  <c r="AU3847" i="1"/>
  <c r="AV3847" i="1"/>
  <c r="AW3847" i="1"/>
  <c r="AT3848" i="1"/>
  <c r="AU3848" i="1"/>
  <c r="AV3848" i="1"/>
  <c r="AW3848" i="1"/>
  <c r="AT3849" i="1"/>
  <c r="AU3849" i="1"/>
  <c r="AV3849" i="1"/>
  <c r="AW3849" i="1"/>
  <c r="AT3850" i="1"/>
  <c r="AU3850" i="1"/>
  <c r="AV3850" i="1"/>
  <c r="AW3850" i="1"/>
  <c r="AT3851" i="1"/>
  <c r="AU3851" i="1"/>
  <c r="AV3851" i="1"/>
  <c r="AW3851" i="1"/>
  <c r="AT3852" i="1"/>
  <c r="AU3852" i="1"/>
  <c r="AV3852" i="1"/>
  <c r="AW3852" i="1"/>
  <c r="AT3853" i="1"/>
  <c r="AU3853" i="1"/>
  <c r="AV3853" i="1"/>
  <c r="AW3853" i="1"/>
  <c r="AT3854" i="1"/>
  <c r="AU3854" i="1"/>
  <c r="AV3854" i="1"/>
  <c r="AW3854" i="1"/>
  <c r="AT3855" i="1"/>
  <c r="AU3855" i="1"/>
  <c r="AV3855" i="1"/>
  <c r="AW3855" i="1"/>
  <c r="AT3856" i="1"/>
  <c r="AU3856" i="1"/>
  <c r="AV3856" i="1"/>
  <c r="AW3856" i="1"/>
  <c r="AT3857" i="1"/>
  <c r="AU3857" i="1"/>
  <c r="AV3857" i="1"/>
  <c r="AW3857" i="1"/>
  <c r="AT3858" i="1"/>
  <c r="AU3858" i="1"/>
  <c r="AV3858" i="1"/>
  <c r="AW3858" i="1"/>
  <c r="AT3859" i="1"/>
  <c r="AU3859" i="1"/>
  <c r="AV3859" i="1"/>
  <c r="AW3859" i="1"/>
  <c r="AT3860" i="1"/>
  <c r="AU3860" i="1"/>
  <c r="AV3860" i="1"/>
  <c r="AW3860" i="1"/>
  <c r="AT3861" i="1"/>
  <c r="AU3861" i="1"/>
  <c r="AV3861" i="1"/>
  <c r="AW3861" i="1"/>
  <c r="AT3862" i="1"/>
  <c r="AU3862" i="1"/>
  <c r="AV3862" i="1"/>
  <c r="AW3862" i="1"/>
  <c r="AT3863" i="1"/>
  <c r="AU3863" i="1"/>
  <c r="AV3863" i="1"/>
  <c r="AW3863" i="1"/>
  <c r="AT3864" i="1"/>
  <c r="AU3864" i="1"/>
  <c r="AV3864" i="1"/>
  <c r="AW3864" i="1"/>
  <c r="AT3865" i="1"/>
  <c r="AU3865" i="1"/>
  <c r="AV3865" i="1"/>
  <c r="AW3865" i="1"/>
  <c r="AT3866" i="1"/>
  <c r="AU3866" i="1"/>
  <c r="AV3866" i="1"/>
  <c r="AW3866" i="1"/>
  <c r="AT3867" i="1"/>
  <c r="AU3867" i="1"/>
  <c r="AV3867" i="1"/>
  <c r="AW3867" i="1"/>
  <c r="AT3868" i="1"/>
  <c r="AU3868" i="1"/>
  <c r="AV3868" i="1"/>
  <c r="AW3868" i="1"/>
  <c r="AT3869" i="1"/>
  <c r="AU3869" i="1"/>
  <c r="AV3869" i="1"/>
  <c r="AW3869" i="1"/>
  <c r="AT3870" i="1"/>
  <c r="AU3870" i="1"/>
  <c r="AV3870" i="1"/>
  <c r="AW3870" i="1"/>
  <c r="AT3871" i="1"/>
  <c r="AU3871" i="1"/>
  <c r="AV3871" i="1"/>
  <c r="AW3871" i="1"/>
  <c r="AT3872" i="1"/>
  <c r="AU3872" i="1"/>
  <c r="AV3872" i="1"/>
  <c r="AW3872" i="1"/>
  <c r="AT3873" i="1"/>
  <c r="AU3873" i="1"/>
  <c r="AV3873" i="1"/>
  <c r="AW3873" i="1"/>
  <c r="AT3874" i="1"/>
  <c r="AU3874" i="1"/>
  <c r="AV3874" i="1"/>
  <c r="AW3874" i="1"/>
  <c r="AT3875" i="1"/>
  <c r="AU3875" i="1"/>
  <c r="AV3875" i="1"/>
  <c r="AW3875" i="1"/>
  <c r="AT3877" i="1"/>
  <c r="AU3877" i="1"/>
  <c r="AV3877" i="1"/>
  <c r="AW3877" i="1"/>
  <c r="AT3878" i="1"/>
  <c r="AU3878" i="1"/>
  <c r="AV3878" i="1"/>
  <c r="AW3878" i="1"/>
  <c r="AT3881" i="1"/>
  <c r="AU3881" i="1"/>
  <c r="AV3881" i="1"/>
  <c r="AW3881" i="1"/>
  <c r="AT3882" i="1"/>
  <c r="AU3882" i="1"/>
  <c r="AV3882" i="1"/>
  <c r="AW3882" i="1"/>
  <c r="AT3884" i="1"/>
  <c r="AU3884" i="1"/>
  <c r="AV3884" i="1"/>
  <c r="AW3884" i="1"/>
  <c r="AT3885" i="1"/>
  <c r="AU3885" i="1"/>
  <c r="AV3885" i="1"/>
  <c r="AW3885" i="1"/>
  <c r="AT3886" i="1"/>
  <c r="AU3886" i="1"/>
  <c r="AV3886" i="1"/>
  <c r="AW3886" i="1"/>
  <c r="AT3887" i="1"/>
  <c r="AU3887" i="1"/>
  <c r="AV3887" i="1"/>
  <c r="AW3887" i="1"/>
  <c r="AT3888" i="1"/>
  <c r="AU3888" i="1"/>
  <c r="AV3888" i="1"/>
  <c r="AW3888" i="1"/>
  <c r="AT3889" i="1"/>
  <c r="AU3889" i="1"/>
  <c r="AV3889" i="1"/>
  <c r="AW3889" i="1"/>
  <c r="AT3890" i="1"/>
  <c r="AU3890" i="1"/>
  <c r="AV3890" i="1"/>
  <c r="AW3890" i="1"/>
  <c r="AT3891" i="1"/>
  <c r="AU3891" i="1"/>
  <c r="AV3891" i="1"/>
  <c r="AW3891" i="1"/>
  <c r="AT3892" i="1"/>
  <c r="AU3892" i="1"/>
  <c r="AV3892" i="1"/>
  <c r="AW3892" i="1"/>
  <c r="AT3893" i="1"/>
  <c r="AU3893" i="1"/>
  <c r="AV3893" i="1"/>
  <c r="AW3893" i="1"/>
  <c r="AT3894" i="1"/>
  <c r="AU3894" i="1"/>
  <c r="AV3894" i="1"/>
  <c r="AW3894" i="1"/>
  <c r="AT3895" i="1"/>
  <c r="AU3895" i="1"/>
  <c r="AV3895" i="1"/>
  <c r="AW3895" i="1"/>
  <c r="AT3896" i="1"/>
  <c r="AU3896" i="1"/>
  <c r="AV3896" i="1"/>
  <c r="AW3896" i="1"/>
  <c r="AT3897" i="1"/>
  <c r="AU3897" i="1"/>
  <c r="AV3897" i="1"/>
  <c r="AW3897" i="1"/>
  <c r="AT3898" i="1"/>
  <c r="AU3898" i="1"/>
  <c r="AV3898" i="1"/>
  <c r="AW3898" i="1"/>
  <c r="AT3899" i="1"/>
  <c r="AU3899" i="1"/>
  <c r="AV3899" i="1"/>
  <c r="AW3899" i="1"/>
  <c r="AT3900" i="1"/>
  <c r="AU3900" i="1"/>
  <c r="AV3900" i="1"/>
  <c r="AW3900" i="1"/>
  <c r="AT3901" i="1"/>
  <c r="AU3901" i="1"/>
  <c r="AV3901" i="1"/>
  <c r="AW3901" i="1"/>
  <c r="AT3902" i="1"/>
  <c r="AU3902" i="1"/>
  <c r="AV3902" i="1"/>
  <c r="AW3902" i="1"/>
  <c r="AT3903" i="1"/>
  <c r="AU3903" i="1"/>
  <c r="AV3903" i="1"/>
  <c r="AW3903" i="1"/>
  <c r="AT3904" i="1"/>
  <c r="AU3904" i="1"/>
  <c r="AV3904" i="1"/>
  <c r="AW3904" i="1"/>
  <c r="AT3905" i="1"/>
  <c r="AU3905" i="1"/>
  <c r="AV3905" i="1"/>
  <c r="AW3905" i="1"/>
  <c r="AT3906" i="1"/>
  <c r="AU3906" i="1"/>
  <c r="AV3906" i="1"/>
  <c r="AW3906" i="1"/>
  <c r="AT3907" i="1"/>
  <c r="AU3907" i="1"/>
  <c r="AV3907" i="1"/>
  <c r="AW3907" i="1"/>
  <c r="AT3908" i="1"/>
  <c r="AU3908" i="1"/>
  <c r="AV3908" i="1"/>
  <c r="AW3908" i="1"/>
  <c r="AT3909" i="1"/>
  <c r="AU3909" i="1"/>
  <c r="AV3909" i="1"/>
  <c r="AW3909" i="1"/>
  <c r="AT3910" i="1"/>
  <c r="AU3910" i="1"/>
  <c r="AV3910" i="1"/>
  <c r="AW3910" i="1"/>
  <c r="AT3911" i="1"/>
  <c r="AU3911" i="1"/>
  <c r="AV3911" i="1"/>
  <c r="AW3911" i="1"/>
  <c r="AT3912" i="1"/>
  <c r="AU3912" i="1"/>
  <c r="AV3912" i="1"/>
  <c r="AW3912" i="1"/>
  <c r="AT3913" i="1"/>
  <c r="AU3913" i="1"/>
  <c r="AV3913" i="1"/>
  <c r="AW3913" i="1"/>
  <c r="AT3914" i="1"/>
  <c r="AU3914" i="1"/>
  <c r="AV3914" i="1"/>
  <c r="AW3914" i="1"/>
  <c r="AT3915" i="1"/>
  <c r="AU3915" i="1"/>
  <c r="AV3915" i="1"/>
  <c r="AW3915" i="1"/>
  <c r="AT3916" i="1"/>
  <c r="AU3916" i="1"/>
  <c r="AV3916" i="1"/>
  <c r="AW3916" i="1"/>
  <c r="AT3917" i="1"/>
  <c r="AU3917" i="1"/>
  <c r="AV3917" i="1"/>
  <c r="AW3917" i="1"/>
  <c r="AT3918" i="1"/>
  <c r="AU3918" i="1"/>
  <c r="AV3918" i="1"/>
  <c r="AW3918" i="1"/>
  <c r="AT3919" i="1"/>
  <c r="AU3919" i="1"/>
  <c r="AV3919" i="1"/>
  <c r="AW3919" i="1"/>
  <c r="AT3920" i="1"/>
  <c r="AU3920" i="1"/>
  <c r="AV3920" i="1"/>
  <c r="AW3920" i="1"/>
  <c r="AT3921" i="1"/>
  <c r="AU3921" i="1"/>
  <c r="AV3921" i="1"/>
  <c r="AW3921" i="1"/>
  <c r="AT3922" i="1"/>
  <c r="AU3922" i="1"/>
  <c r="AV3922" i="1"/>
  <c r="AW3922" i="1"/>
  <c r="AT3923" i="1"/>
  <c r="AU3923" i="1"/>
  <c r="AV3923" i="1"/>
  <c r="AW3923" i="1"/>
  <c r="AT3924" i="1"/>
  <c r="AU3924" i="1"/>
  <c r="AV3924" i="1"/>
  <c r="AW3924" i="1"/>
  <c r="AT3925" i="1"/>
  <c r="AU3925" i="1"/>
  <c r="AV3925" i="1"/>
  <c r="AW3925" i="1"/>
  <c r="AT3926" i="1"/>
  <c r="AU3926" i="1"/>
  <c r="AV3926" i="1"/>
  <c r="AW3926" i="1"/>
  <c r="AT3927" i="1"/>
  <c r="AU3927" i="1"/>
  <c r="AV3927" i="1"/>
  <c r="AW3927" i="1"/>
  <c r="AT3928" i="1"/>
  <c r="AU3928" i="1"/>
  <c r="AV3928" i="1"/>
  <c r="AW3928" i="1"/>
  <c r="AT3929" i="1"/>
  <c r="AU3929" i="1"/>
  <c r="AV3929" i="1"/>
  <c r="AW3929" i="1"/>
  <c r="AT3930" i="1"/>
  <c r="AU3930" i="1"/>
  <c r="AV3930" i="1"/>
  <c r="AW3930" i="1"/>
  <c r="AT3931" i="1"/>
  <c r="AU3931" i="1"/>
  <c r="AV3931" i="1"/>
  <c r="AW3931" i="1"/>
  <c r="AT3932" i="1"/>
  <c r="AU3932" i="1"/>
  <c r="AV3932" i="1"/>
  <c r="AW3932" i="1"/>
  <c r="AT3933" i="1"/>
  <c r="AU3933" i="1"/>
  <c r="AV3933" i="1"/>
  <c r="AW3933" i="1"/>
  <c r="AT3934" i="1"/>
  <c r="AU3934" i="1"/>
  <c r="AV3934" i="1"/>
  <c r="AW3934" i="1"/>
  <c r="AT3935" i="1"/>
  <c r="AU3935" i="1"/>
  <c r="AV3935" i="1"/>
  <c r="AW3935" i="1"/>
  <c r="AT3936" i="1"/>
  <c r="AU3936" i="1"/>
  <c r="AV3936" i="1"/>
  <c r="AW3936" i="1"/>
  <c r="AT3937" i="1"/>
  <c r="AU3937" i="1"/>
  <c r="AV3937" i="1"/>
  <c r="AW3937" i="1"/>
  <c r="AT3938" i="1"/>
  <c r="AU3938" i="1"/>
  <c r="AV3938" i="1"/>
  <c r="AW3938" i="1"/>
  <c r="AT3939" i="1"/>
  <c r="AU3939" i="1"/>
  <c r="AV3939" i="1"/>
  <c r="AW3939" i="1"/>
  <c r="AT3940" i="1"/>
  <c r="AU3940" i="1"/>
  <c r="AV3940" i="1"/>
  <c r="AW3940" i="1"/>
  <c r="AT3941" i="1"/>
  <c r="AU3941" i="1"/>
  <c r="AV3941" i="1"/>
  <c r="AW3941" i="1"/>
  <c r="AT3942" i="1"/>
  <c r="AU3942" i="1"/>
  <c r="AV3942" i="1"/>
  <c r="AW3942" i="1"/>
  <c r="AT3943" i="1"/>
  <c r="AU3943" i="1"/>
  <c r="AV3943" i="1"/>
  <c r="AW3943" i="1"/>
  <c r="AT3944" i="1"/>
  <c r="AU3944" i="1"/>
  <c r="AV3944" i="1"/>
  <c r="AW3944" i="1"/>
  <c r="AT3945" i="1"/>
  <c r="AU3945" i="1"/>
  <c r="AV3945" i="1"/>
  <c r="AW3945" i="1"/>
  <c r="AT3946" i="1"/>
  <c r="AU3946" i="1"/>
  <c r="AV3946" i="1"/>
  <c r="AW3946" i="1"/>
  <c r="AT3947" i="1"/>
  <c r="AU3947" i="1"/>
  <c r="AV3947" i="1"/>
  <c r="AW3947" i="1"/>
  <c r="AT3948" i="1"/>
  <c r="AU3948" i="1"/>
  <c r="AV3948" i="1"/>
  <c r="AW3948" i="1"/>
  <c r="AT3949" i="1"/>
  <c r="AU3949" i="1"/>
  <c r="AV3949" i="1"/>
  <c r="AW3949" i="1"/>
  <c r="AT3950" i="1"/>
  <c r="AU3950" i="1"/>
  <c r="AV3950" i="1"/>
  <c r="AW3950" i="1"/>
  <c r="AT3951" i="1"/>
  <c r="AU3951" i="1"/>
  <c r="AV3951" i="1"/>
  <c r="AW3951" i="1"/>
  <c r="AT3952" i="1"/>
  <c r="AU3952" i="1"/>
  <c r="AV3952" i="1"/>
  <c r="AW3952" i="1"/>
  <c r="AT3953" i="1"/>
  <c r="AU3953" i="1"/>
  <c r="AV3953" i="1"/>
  <c r="AW3953" i="1"/>
  <c r="AT3954" i="1"/>
  <c r="AU3954" i="1"/>
  <c r="AV3954" i="1"/>
  <c r="AW3954" i="1"/>
  <c r="AT3955" i="1"/>
  <c r="AU3955" i="1"/>
  <c r="AV3955" i="1"/>
  <c r="AW3955" i="1"/>
  <c r="AT3956" i="1"/>
  <c r="AU3956" i="1"/>
  <c r="AV3956" i="1"/>
  <c r="AW3956" i="1"/>
  <c r="AT3957" i="1"/>
  <c r="AU3957" i="1"/>
  <c r="AV3957" i="1"/>
  <c r="AW3957" i="1"/>
  <c r="AT3958" i="1"/>
  <c r="AU3958" i="1"/>
  <c r="AV3958" i="1"/>
  <c r="AW3958" i="1"/>
  <c r="AT3959" i="1"/>
  <c r="AU3959" i="1"/>
  <c r="AV3959" i="1"/>
  <c r="AW3959" i="1"/>
  <c r="AT3960" i="1"/>
  <c r="AU3960" i="1"/>
  <c r="AV3960" i="1"/>
  <c r="AW3960" i="1"/>
  <c r="AT3961" i="1"/>
  <c r="AU3961" i="1"/>
  <c r="AV3961" i="1"/>
  <c r="AW3961" i="1"/>
  <c r="AT3962" i="1"/>
  <c r="AU3962" i="1"/>
  <c r="AV3962" i="1"/>
  <c r="AW3962" i="1"/>
  <c r="AT3963" i="1"/>
  <c r="AU3963" i="1"/>
  <c r="AV3963" i="1"/>
  <c r="AW3963" i="1"/>
  <c r="AT3964" i="1"/>
  <c r="AU3964" i="1"/>
  <c r="AV3964" i="1"/>
  <c r="AW3964" i="1"/>
  <c r="AT3965" i="1"/>
  <c r="AU3965" i="1"/>
  <c r="AV3965" i="1"/>
  <c r="AW3965" i="1"/>
  <c r="AT3966" i="1"/>
  <c r="AU3966" i="1"/>
  <c r="AV3966" i="1"/>
  <c r="AW3966" i="1"/>
  <c r="AT3967" i="1"/>
  <c r="AU3967" i="1"/>
  <c r="AV3967" i="1"/>
  <c r="AW3967" i="1"/>
  <c r="AT3968" i="1"/>
  <c r="AU3968" i="1"/>
  <c r="AV3968" i="1"/>
  <c r="AW3968" i="1"/>
  <c r="AT3969" i="1"/>
  <c r="AU3969" i="1"/>
  <c r="AV3969" i="1"/>
  <c r="AW3969" i="1"/>
  <c r="AT3971" i="1"/>
  <c r="AU3971" i="1"/>
  <c r="AV3971" i="1"/>
  <c r="AW3971" i="1"/>
  <c r="AT3972" i="1"/>
  <c r="AU3972" i="1"/>
  <c r="AV3972" i="1"/>
  <c r="AW3972" i="1"/>
  <c r="AT3973" i="1"/>
  <c r="AU3973" i="1"/>
  <c r="AV3973" i="1"/>
  <c r="AW3973" i="1"/>
  <c r="AT3975" i="1"/>
  <c r="AU3975" i="1"/>
  <c r="AV3975" i="1"/>
  <c r="AW3975" i="1"/>
  <c r="AT3977" i="1"/>
  <c r="AU3977" i="1"/>
  <c r="AV3977" i="1"/>
  <c r="AW3977" i="1"/>
  <c r="AT3978" i="1"/>
  <c r="AU3978" i="1"/>
  <c r="AV3978" i="1"/>
  <c r="AW3978" i="1"/>
  <c r="AT3979" i="1"/>
  <c r="AU3979" i="1"/>
  <c r="AV3979" i="1"/>
  <c r="AW3979" i="1"/>
  <c r="AT3980" i="1"/>
  <c r="AU3980" i="1"/>
  <c r="AV3980" i="1"/>
  <c r="AW3980" i="1"/>
  <c r="AT3981" i="1"/>
  <c r="AU3981" i="1"/>
  <c r="AV3981" i="1"/>
  <c r="AW3981" i="1"/>
  <c r="AT3982" i="1"/>
  <c r="AU3982" i="1"/>
  <c r="AV3982" i="1"/>
  <c r="AW3982" i="1"/>
  <c r="AT3983" i="1"/>
  <c r="AU3983" i="1"/>
  <c r="AV3983" i="1"/>
  <c r="AW3983" i="1"/>
  <c r="AT3984" i="1"/>
  <c r="AU3984" i="1"/>
  <c r="AV3984" i="1"/>
  <c r="AW3984" i="1"/>
  <c r="AT3986" i="1"/>
  <c r="AU3986" i="1"/>
  <c r="AV3986" i="1"/>
  <c r="AW3986" i="1"/>
  <c r="AT3987" i="1"/>
  <c r="AU3987" i="1"/>
  <c r="AV3987" i="1"/>
  <c r="AW3987" i="1"/>
  <c r="AT3989" i="1"/>
  <c r="AU3989" i="1"/>
  <c r="AV3989" i="1"/>
  <c r="AW3989" i="1"/>
  <c r="AT3990" i="1"/>
  <c r="AU3990" i="1"/>
  <c r="AV3990" i="1"/>
  <c r="AW3990" i="1"/>
  <c r="AT3991" i="1"/>
  <c r="AU3991" i="1"/>
  <c r="AV3991" i="1"/>
  <c r="AW3991" i="1"/>
  <c r="AT3992" i="1"/>
  <c r="AU3992" i="1"/>
  <c r="AV3992" i="1"/>
  <c r="AW3992" i="1"/>
  <c r="AT3993" i="1"/>
  <c r="AU3993" i="1"/>
  <c r="AV3993" i="1"/>
  <c r="AW3993" i="1"/>
  <c r="AT3994" i="1"/>
  <c r="AU3994" i="1"/>
  <c r="AV3994" i="1"/>
  <c r="AW3994" i="1"/>
  <c r="AT3995" i="1"/>
  <c r="AU3995" i="1"/>
  <c r="AV3995" i="1"/>
  <c r="AW3995" i="1"/>
  <c r="AT3996" i="1"/>
  <c r="AU3996" i="1"/>
  <c r="AV3996" i="1"/>
  <c r="AW3996" i="1"/>
  <c r="AT3997" i="1"/>
  <c r="AU3997" i="1"/>
  <c r="AV3997" i="1"/>
  <c r="AW3997" i="1"/>
  <c r="AT3998" i="1"/>
  <c r="AU3998" i="1"/>
  <c r="AV3998" i="1"/>
  <c r="AW3998" i="1"/>
  <c r="AT3999" i="1"/>
  <c r="AU3999" i="1"/>
  <c r="AV3999" i="1"/>
  <c r="AW3999" i="1"/>
  <c r="AT4000" i="1"/>
  <c r="AU4000" i="1"/>
  <c r="AV4000" i="1"/>
  <c r="AW4000" i="1"/>
  <c r="AT4001" i="1"/>
  <c r="AU4001" i="1"/>
  <c r="AV4001" i="1"/>
  <c r="AW4001" i="1"/>
  <c r="AT4002" i="1"/>
  <c r="AU4002" i="1"/>
  <c r="AV4002" i="1"/>
  <c r="AW4002" i="1"/>
  <c r="AT4003" i="1"/>
  <c r="AU4003" i="1"/>
  <c r="AV4003" i="1"/>
  <c r="AW4003" i="1"/>
  <c r="AT4004" i="1"/>
  <c r="AU4004" i="1"/>
  <c r="AV4004" i="1"/>
  <c r="AW4004" i="1"/>
  <c r="AT4005" i="1"/>
  <c r="AU4005" i="1"/>
  <c r="AV4005" i="1"/>
  <c r="AW4005" i="1"/>
  <c r="AT4006" i="1"/>
  <c r="AU4006" i="1"/>
  <c r="AV4006" i="1"/>
  <c r="AW4006" i="1"/>
  <c r="AT4007" i="1"/>
  <c r="AU4007" i="1"/>
  <c r="AV4007" i="1"/>
  <c r="AW4007" i="1"/>
  <c r="AT4008" i="1"/>
  <c r="AU4008" i="1"/>
  <c r="AV4008" i="1"/>
  <c r="AW4008" i="1"/>
  <c r="AT4009" i="1"/>
  <c r="AU4009" i="1"/>
  <c r="AV4009" i="1"/>
  <c r="AW4009" i="1"/>
  <c r="AT4010" i="1"/>
  <c r="AU4010" i="1"/>
  <c r="AV4010" i="1"/>
  <c r="AW4010" i="1"/>
  <c r="AT4011" i="1"/>
  <c r="AU4011" i="1"/>
  <c r="AV4011" i="1"/>
  <c r="AW4011" i="1"/>
  <c r="AT4012" i="1"/>
  <c r="AU4012" i="1"/>
  <c r="AV4012" i="1"/>
  <c r="AW4012" i="1"/>
  <c r="AT4013" i="1"/>
  <c r="AU4013" i="1"/>
  <c r="AV4013" i="1"/>
  <c r="AW4013" i="1"/>
  <c r="AT4014" i="1"/>
  <c r="AU4014" i="1"/>
  <c r="AV4014" i="1"/>
  <c r="AW4014" i="1"/>
  <c r="AT4015" i="1"/>
  <c r="AU4015" i="1"/>
  <c r="AV4015" i="1"/>
  <c r="AW4015" i="1"/>
  <c r="AT4016" i="1"/>
  <c r="AU4016" i="1"/>
  <c r="AV4016" i="1"/>
  <c r="AW4016" i="1"/>
  <c r="AT4017" i="1"/>
  <c r="AU4017" i="1"/>
  <c r="AV4017" i="1"/>
  <c r="AW4017" i="1"/>
  <c r="AT4018" i="1"/>
  <c r="AU4018" i="1"/>
  <c r="AV4018" i="1"/>
  <c r="AW4018" i="1"/>
  <c r="AT4019" i="1"/>
  <c r="AU4019" i="1"/>
  <c r="AV4019" i="1"/>
  <c r="AW4019" i="1"/>
  <c r="AT4020" i="1"/>
  <c r="AU4020" i="1"/>
  <c r="AV4020" i="1"/>
  <c r="AW4020" i="1"/>
  <c r="AT4021" i="1"/>
  <c r="AU4021" i="1"/>
  <c r="AV4021" i="1"/>
  <c r="AW4021" i="1"/>
  <c r="AT4022" i="1"/>
  <c r="AU4022" i="1"/>
  <c r="AV4022" i="1"/>
  <c r="AW4022" i="1"/>
  <c r="AT4023" i="1"/>
  <c r="AU4023" i="1"/>
  <c r="AV4023" i="1"/>
  <c r="AW4023" i="1"/>
  <c r="AT4024" i="1"/>
  <c r="AU4024" i="1"/>
  <c r="AV4024" i="1"/>
  <c r="AW4024" i="1"/>
  <c r="AT4025" i="1"/>
  <c r="AU4025" i="1"/>
  <c r="AV4025" i="1"/>
  <c r="AW4025" i="1"/>
  <c r="AT4026" i="1"/>
  <c r="AU4026" i="1"/>
  <c r="AV4026" i="1"/>
  <c r="AW4026" i="1"/>
  <c r="AT4027" i="1"/>
  <c r="AU4027" i="1"/>
  <c r="AV4027" i="1"/>
  <c r="AW4027" i="1"/>
  <c r="AT4028" i="1"/>
  <c r="AU4028" i="1"/>
  <c r="AV4028" i="1"/>
  <c r="AW4028" i="1"/>
  <c r="AT4029" i="1"/>
  <c r="AU4029" i="1"/>
  <c r="AV4029" i="1"/>
  <c r="AW4029" i="1"/>
  <c r="AT4030" i="1"/>
  <c r="AU4030" i="1"/>
  <c r="AV4030" i="1"/>
  <c r="AW4030" i="1"/>
  <c r="AT4031" i="1"/>
  <c r="AU4031" i="1"/>
  <c r="AV4031" i="1"/>
  <c r="AW4031" i="1"/>
  <c r="AT4032" i="1"/>
  <c r="AU4032" i="1"/>
  <c r="AV4032" i="1"/>
  <c r="AW4032" i="1"/>
  <c r="AT4033" i="1"/>
  <c r="AU4033" i="1"/>
  <c r="AV4033" i="1"/>
  <c r="AW4033" i="1"/>
  <c r="AT4034" i="1"/>
  <c r="AU4034" i="1"/>
  <c r="AV4034" i="1"/>
  <c r="AW4034" i="1"/>
  <c r="AT4035" i="1"/>
  <c r="AU4035" i="1"/>
  <c r="AV4035" i="1"/>
  <c r="AW4035" i="1"/>
  <c r="AT4036" i="1"/>
  <c r="AU4036" i="1"/>
  <c r="AV4036" i="1"/>
  <c r="AW4036" i="1"/>
  <c r="AT4037" i="1"/>
  <c r="AU4037" i="1"/>
  <c r="AV4037" i="1"/>
  <c r="AW4037" i="1"/>
  <c r="AT4038" i="1"/>
  <c r="AU4038" i="1"/>
  <c r="AV4038" i="1"/>
  <c r="AW4038" i="1"/>
  <c r="AT4039" i="1"/>
  <c r="AU4039" i="1"/>
  <c r="AV4039" i="1"/>
  <c r="AW4039" i="1"/>
  <c r="AT4040" i="1"/>
  <c r="AU4040" i="1"/>
  <c r="AV4040" i="1"/>
  <c r="AW4040" i="1"/>
  <c r="AT4041" i="1"/>
  <c r="AU4041" i="1"/>
  <c r="AV4041" i="1"/>
  <c r="AW4041" i="1"/>
  <c r="AT4042" i="1"/>
  <c r="AU4042" i="1"/>
  <c r="AV4042" i="1"/>
  <c r="AW4042" i="1"/>
  <c r="AT4043" i="1"/>
  <c r="AU4043" i="1"/>
  <c r="AV4043" i="1"/>
  <c r="AW4043" i="1"/>
  <c r="AT4044" i="1"/>
  <c r="AU4044" i="1"/>
  <c r="AV4044" i="1"/>
  <c r="AW4044" i="1"/>
  <c r="AT4045" i="1"/>
  <c r="AU4045" i="1"/>
  <c r="AV4045" i="1"/>
  <c r="AW4045" i="1"/>
  <c r="AT4046" i="1"/>
  <c r="AU4046" i="1"/>
  <c r="AV4046" i="1"/>
  <c r="AW4046" i="1"/>
  <c r="AT4047" i="1"/>
  <c r="AU4047" i="1"/>
  <c r="AV4047" i="1"/>
  <c r="AW4047" i="1"/>
  <c r="AT4048" i="1"/>
  <c r="AU4048" i="1"/>
  <c r="AV4048" i="1"/>
  <c r="AW4048" i="1"/>
  <c r="AT4049" i="1"/>
  <c r="AU4049" i="1"/>
  <c r="AV4049" i="1"/>
  <c r="AW4049" i="1"/>
  <c r="AT4050" i="1"/>
  <c r="AU4050" i="1"/>
  <c r="AV4050" i="1"/>
  <c r="AW4050" i="1"/>
  <c r="AT4051" i="1"/>
  <c r="AU4051" i="1"/>
  <c r="AV4051" i="1"/>
  <c r="AW4051" i="1"/>
  <c r="AT4052" i="1"/>
  <c r="AU4052" i="1"/>
  <c r="AV4052" i="1"/>
  <c r="AW4052" i="1"/>
  <c r="AT4053" i="1"/>
  <c r="AU4053" i="1"/>
  <c r="AV4053" i="1"/>
  <c r="AW4053" i="1"/>
  <c r="AT4054" i="1"/>
  <c r="AU4054" i="1"/>
  <c r="AV4054" i="1"/>
  <c r="AW4054" i="1"/>
  <c r="AT4055" i="1"/>
  <c r="AU4055" i="1"/>
  <c r="AV4055" i="1"/>
  <c r="AW4055" i="1"/>
  <c r="AT4056" i="1"/>
  <c r="AU4056" i="1"/>
  <c r="AV4056" i="1"/>
  <c r="AW4056" i="1"/>
  <c r="AT4057" i="1"/>
  <c r="AU4057" i="1"/>
  <c r="AV4057" i="1"/>
  <c r="AW4057" i="1"/>
  <c r="AT4058" i="1"/>
  <c r="AU4058" i="1"/>
  <c r="AV4058" i="1"/>
  <c r="AW4058" i="1"/>
  <c r="AT4059" i="1"/>
  <c r="AU4059" i="1"/>
  <c r="AV4059" i="1"/>
  <c r="AW4059" i="1"/>
  <c r="AT4060" i="1"/>
  <c r="AU4060" i="1"/>
  <c r="AV4060" i="1"/>
  <c r="AW4060" i="1"/>
  <c r="AT4061" i="1"/>
  <c r="AU4061" i="1"/>
  <c r="AV4061" i="1"/>
  <c r="AW4061" i="1"/>
  <c r="AT4062" i="1"/>
  <c r="AU4062" i="1"/>
  <c r="AV4062" i="1"/>
  <c r="AW4062" i="1"/>
  <c r="AT4063" i="1"/>
  <c r="AU4063" i="1"/>
  <c r="AV4063" i="1"/>
  <c r="AW4063" i="1"/>
  <c r="AT4064" i="1"/>
  <c r="AU4064" i="1"/>
  <c r="AV4064" i="1"/>
  <c r="AW4064" i="1"/>
  <c r="AT4065" i="1"/>
  <c r="AU4065" i="1"/>
  <c r="AV4065" i="1"/>
  <c r="AW4065" i="1"/>
  <c r="AT4066" i="1"/>
  <c r="AU4066" i="1"/>
  <c r="AV4066" i="1"/>
  <c r="AW4066" i="1"/>
  <c r="AT4067" i="1"/>
  <c r="AU4067" i="1"/>
  <c r="AV4067" i="1"/>
  <c r="AW4067" i="1"/>
  <c r="AT4068" i="1"/>
  <c r="AU4068" i="1"/>
  <c r="AV4068" i="1"/>
  <c r="AW4068" i="1"/>
  <c r="AT4069" i="1"/>
  <c r="AU4069" i="1"/>
  <c r="AV4069" i="1"/>
  <c r="AW4069" i="1"/>
  <c r="AT4070" i="1"/>
  <c r="AU4070" i="1"/>
  <c r="AV4070" i="1"/>
  <c r="AW4070" i="1"/>
  <c r="AT4071" i="1"/>
  <c r="AU4071" i="1"/>
  <c r="AV4071" i="1"/>
  <c r="AW4071" i="1"/>
  <c r="AT4072" i="1"/>
  <c r="AU4072" i="1"/>
  <c r="AV4072" i="1"/>
  <c r="AW4072" i="1"/>
  <c r="AT4073" i="1"/>
  <c r="AU4073" i="1"/>
  <c r="AV4073" i="1"/>
  <c r="AW4073" i="1"/>
  <c r="AT4074" i="1"/>
  <c r="AU4074" i="1"/>
  <c r="AV4074" i="1"/>
  <c r="AW4074" i="1"/>
  <c r="AT4075" i="1"/>
  <c r="AU4075" i="1"/>
  <c r="AV4075" i="1"/>
  <c r="AW4075" i="1"/>
  <c r="AT4076" i="1"/>
  <c r="AU4076" i="1"/>
  <c r="AV4076" i="1"/>
  <c r="AW4076" i="1"/>
  <c r="AT4077" i="1"/>
  <c r="AU4077" i="1"/>
  <c r="AV4077" i="1"/>
  <c r="AW4077" i="1"/>
  <c r="AT4078" i="1"/>
  <c r="AU4078" i="1"/>
  <c r="AV4078" i="1"/>
  <c r="AW4078" i="1"/>
  <c r="AT4079" i="1"/>
  <c r="AU4079" i="1"/>
  <c r="AV4079" i="1"/>
  <c r="AW4079" i="1"/>
  <c r="AT4080" i="1"/>
  <c r="AU4080" i="1"/>
  <c r="AV4080" i="1"/>
  <c r="AW4080" i="1"/>
  <c r="AT4081" i="1"/>
  <c r="AU4081" i="1"/>
  <c r="AV4081" i="1"/>
  <c r="AW4081" i="1"/>
  <c r="AT4082" i="1"/>
  <c r="AU4082" i="1"/>
  <c r="AV4082" i="1"/>
  <c r="AW4082" i="1"/>
  <c r="AT4083" i="1"/>
  <c r="AU4083" i="1"/>
  <c r="AV4083" i="1"/>
  <c r="AW4083" i="1"/>
  <c r="AT4084" i="1"/>
  <c r="AU4084" i="1"/>
  <c r="AV4084" i="1"/>
  <c r="AW4084" i="1"/>
  <c r="AT4085" i="1"/>
  <c r="AU4085" i="1"/>
  <c r="AV4085" i="1"/>
  <c r="AW4085" i="1"/>
  <c r="AT4086" i="1"/>
  <c r="AU4086" i="1"/>
  <c r="AV4086" i="1"/>
  <c r="AW4086" i="1"/>
  <c r="AT4087" i="1"/>
  <c r="AU4087" i="1"/>
  <c r="AV4087" i="1"/>
  <c r="AW4087" i="1"/>
  <c r="AT4088" i="1"/>
  <c r="AU4088" i="1"/>
  <c r="AV4088" i="1"/>
  <c r="AW4088" i="1"/>
  <c r="AT4089" i="1"/>
  <c r="AU4089" i="1"/>
  <c r="AV4089" i="1"/>
  <c r="AW4089" i="1"/>
  <c r="AT4090" i="1"/>
  <c r="AU4090" i="1"/>
  <c r="AV4090" i="1"/>
  <c r="AW4090" i="1"/>
  <c r="AT4091" i="1"/>
  <c r="AU4091" i="1"/>
  <c r="AV4091" i="1"/>
  <c r="AW4091" i="1"/>
  <c r="AT4092" i="1"/>
  <c r="AU4092" i="1"/>
  <c r="AV4092" i="1"/>
  <c r="AW4092" i="1"/>
  <c r="AT4093" i="1"/>
  <c r="AU4093" i="1"/>
  <c r="AV4093" i="1"/>
  <c r="AW4093" i="1"/>
  <c r="AT4094" i="1"/>
  <c r="AU4094" i="1"/>
  <c r="AV4094" i="1"/>
  <c r="AW4094" i="1"/>
  <c r="AT4095" i="1"/>
  <c r="AU4095" i="1"/>
  <c r="AV4095" i="1"/>
  <c r="AW4095" i="1"/>
  <c r="AT4096" i="1"/>
  <c r="AU4096" i="1"/>
  <c r="AV4096" i="1"/>
  <c r="AW4096" i="1"/>
  <c r="AT4097" i="1"/>
  <c r="AU4097" i="1"/>
  <c r="AV4097" i="1"/>
  <c r="AW4097" i="1"/>
  <c r="AT4098" i="1"/>
  <c r="AU4098" i="1"/>
  <c r="AV4098" i="1"/>
  <c r="AW4098" i="1"/>
  <c r="AT4099" i="1"/>
  <c r="AU4099" i="1"/>
  <c r="AV4099" i="1"/>
  <c r="AW4099" i="1"/>
  <c r="AT4100" i="1"/>
  <c r="AU4100" i="1"/>
  <c r="AV4100" i="1"/>
  <c r="AW4100" i="1"/>
  <c r="AT4101" i="1"/>
  <c r="AU4101" i="1"/>
  <c r="AV4101" i="1"/>
  <c r="AW4101" i="1"/>
  <c r="AT4102" i="1"/>
  <c r="AU4102" i="1"/>
  <c r="AV4102" i="1"/>
  <c r="AW4102" i="1"/>
  <c r="AT4103" i="1"/>
  <c r="AU4103" i="1"/>
  <c r="AV4103" i="1"/>
  <c r="AW4103" i="1"/>
  <c r="AT4104" i="1"/>
  <c r="AU4104" i="1"/>
  <c r="AV4104" i="1"/>
  <c r="AW4104" i="1"/>
  <c r="AT4105" i="1"/>
  <c r="AU4105" i="1"/>
  <c r="AV4105" i="1"/>
  <c r="AW4105" i="1"/>
  <c r="AT4106" i="1"/>
  <c r="AU4106" i="1"/>
  <c r="AV4106" i="1"/>
  <c r="AW4106" i="1"/>
  <c r="AT4107" i="1"/>
  <c r="AU4107" i="1"/>
  <c r="AV4107" i="1"/>
  <c r="AW4107" i="1"/>
  <c r="AT4108" i="1"/>
  <c r="AU4108" i="1"/>
  <c r="AV4108" i="1"/>
  <c r="AW4108" i="1"/>
  <c r="AT4109" i="1"/>
  <c r="AU4109" i="1"/>
  <c r="AV4109" i="1"/>
  <c r="AW4109" i="1"/>
  <c r="AT4110" i="1"/>
  <c r="AU4110" i="1"/>
  <c r="AV4110" i="1"/>
  <c r="AW4110" i="1"/>
  <c r="AT4111" i="1"/>
  <c r="AU4111" i="1"/>
  <c r="AV4111" i="1"/>
  <c r="AW4111" i="1"/>
  <c r="AT4112" i="1"/>
  <c r="AU4112" i="1"/>
  <c r="AV4112" i="1"/>
  <c r="AW4112" i="1"/>
  <c r="AQ3" i="1"/>
  <c r="AR3" i="1"/>
  <c r="AS3" i="1"/>
  <c r="AQ4" i="1"/>
  <c r="AR4" i="1"/>
  <c r="AS4" i="1"/>
  <c r="AQ5" i="1"/>
  <c r="AR5" i="1"/>
  <c r="AS5" i="1"/>
  <c r="AQ6" i="1"/>
  <c r="AR6" i="1"/>
  <c r="AS6" i="1"/>
  <c r="AQ7" i="1"/>
  <c r="AR7" i="1"/>
  <c r="AS7" i="1"/>
  <c r="AQ8" i="1"/>
  <c r="AR8" i="1"/>
  <c r="AS8" i="1"/>
  <c r="AQ9" i="1"/>
  <c r="AR9" i="1"/>
  <c r="AS9" i="1"/>
  <c r="AQ10" i="1"/>
  <c r="AR10" i="1"/>
  <c r="AS10" i="1"/>
  <c r="AQ11" i="1"/>
  <c r="AR11" i="1"/>
  <c r="AS11" i="1"/>
  <c r="AQ12" i="1"/>
  <c r="AR12" i="1"/>
  <c r="AS12" i="1"/>
  <c r="AQ13" i="1"/>
  <c r="AR13" i="1"/>
  <c r="AS13" i="1"/>
  <c r="AQ14" i="1"/>
  <c r="AR14" i="1"/>
  <c r="AS14" i="1"/>
  <c r="AQ15" i="1"/>
  <c r="AR15" i="1"/>
  <c r="AS15" i="1"/>
  <c r="AQ16" i="1"/>
  <c r="AR16" i="1"/>
  <c r="AS16" i="1"/>
  <c r="AQ17" i="1"/>
  <c r="AR17" i="1"/>
  <c r="AS17" i="1"/>
  <c r="AQ18" i="1"/>
  <c r="AR18" i="1"/>
  <c r="AS18" i="1"/>
  <c r="AQ19" i="1"/>
  <c r="AR19" i="1"/>
  <c r="AS19" i="1"/>
  <c r="AQ20" i="1"/>
  <c r="AR20" i="1"/>
  <c r="AS20" i="1"/>
  <c r="AQ21" i="1"/>
  <c r="AR21" i="1"/>
  <c r="AS21" i="1"/>
  <c r="AQ22" i="1"/>
  <c r="AR22" i="1"/>
  <c r="AS22" i="1"/>
  <c r="AQ23" i="1"/>
  <c r="AR23" i="1"/>
  <c r="AS23" i="1"/>
  <c r="AQ24" i="1"/>
  <c r="AR24" i="1"/>
  <c r="AS24" i="1"/>
  <c r="AQ25" i="1"/>
  <c r="AR25" i="1"/>
  <c r="AS25" i="1"/>
  <c r="AQ26" i="1"/>
  <c r="AR26" i="1"/>
  <c r="AS26" i="1"/>
  <c r="AQ27" i="1"/>
  <c r="AR27" i="1"/>
  <c r="AS27" i="1"/>
  <c r="AQ28" i="1"/>
  <c r="AR28" i="1"/>
  <c r="AS28" i="1"/>
  <c r="AQ29" i="1"/>
  <c r="AR29" i="1"/>
  <c r="AS29" i="1"/>
  <c r="AQ30" i="1"/>
  <c r="AR30" i="1"/>
  <c r="AS30" i="1"/>
  <c r="AQ31" i="1"/>
  <c r="AR31" i="1"/>
  <c r="AS31" i="1"/>
  <c r="AQ34" i="1"/>
  <c r="AR34" i="1"/>
  <c r="AS34" i="1"/>
  <c r="AQ35" i="1"/>
  <c r="AR35" i="1"/>
  <c r="AS35" i="1"/>
  <c r="AQ37" i="1"/>
  <c r="AR37" i="1"/>
  <c r="AS37" i="1"/>
  <c r="AQ39" i="1"/>
  <c r="AR39" i="1"/>
  <c r="AS39" i="1"/>
  <c r="AQ40" i="1"/>
  <c r="AR40" i="1"/>
  <c r="AS40" i="1"/>
  <c r="AQ41" i="1"/>
  <c r="AR41" i="1"/>
  <c r="AS41" i="1"/>
  <c r="AQ42" i="1"/>
  <c r="AR42" i="1"/>
  <c r="AS42" i="1"/>
  <c r="AQ43" i="1"/>
  <c r="AR43" i="1"/>
  <c r="AS43" i="1"/>
  <c r="AQ44" i="1"/>
  <c r="AR44" i="1"/>
  <c r="AS44" i="1"/>
  <c r="AQ45" i="1"/>
  <c r="AR45" i="1"/>
  <c r="AS45" i="1"/>
  <c r="AQ46" i="1"/>
  <c r="AR46" i="1"/>
  <c r="AS46" i="1"/>
  <c r="AQ47" i="1"/>
  <c r="AR47" i="1"/>
  <c r="AS47" i="1"/>
  <c r="AQ48" i="1"/>
  <c r="AR48" i="1"/>
  <c r="AS48" i="1"/>
  <c r="AQ49" i="1"/>
  <c r="AR49" i="1"/>
  <c r="AS49" i="1"/>
  <c r="AQ50" i="1"/>
  <c r="AR50" i="1"/>
  <c r="AS50" i="1"/>
  <c r="AQ52" i="1"/>
  <c r="AR52" i="1"/>
  <c r="AS52" i="1"/>
  <c r="AQ53" i="1"/>
  <c r="AR53" i="1"/>
  <c r="AS53" i="1"/>
  <c r="AQ54" i="1"/>
  <c r="AR54" i="1"/>
  <c r="AS54" i="1"/>
  <c r="AQ55" i="1"/>
  <c r="AR55" i="1"/>
  <c r="AS55" i="1"/>
  <c r="AQ56" i="1"/>
  <c r="AR56" i="1"/>
  <c r="AS56" i="1"/>
  <c r="AQ57" i="1"/>
  <c r="AR57" i="1"/>
  <c r="AS57" i="1"/>
  <c r="AQ58" i="1"/>
  <c r="AR58" i="1"/>
  <c r="AS58" i="1"/>
  <c r="AQ59" i="1"/>
  <c r="AR59" i="1"/>
  <c r="AS59" i="1"/>
  <c r="AQ60" i="1"/>
  <c r="AR60" i="1"/>
  <c r="AS60" i="1"/>
  <c r="AQ61" i="1"/>
  <c r="AR61" i="1"/>
  <c r="AS61" i="1"/>
  <c r="AQ62" i="1"/>
  <c r="AR62" i="1"/>
  <c r="AS62" i="1"/>
  <c r="AQ63" i="1"/>
  <c r="AR63" i="1"/>
  <c r="AS63" i="1"/>
  <c r="AQ64" i="1"/>
  <c r="AR64" i="1"/>
  <c r="AS64" i="1"/>
  <c r="AQ65" i="1"/>
  <c r="AR65" i="1"/>
  <c r="AS65" i="1"/>
  <c r="AQ66" i="1"/>
  <c r="AR66" i="1"/>
  <c r="AS66" i="1"/>
  <c r="AQ67" i="1"/>
  <c r="AR67" i="1"/>
  <c r="AS67" i="1"/>
  <c r="AQ68" i="1"/>
  <c r="AR68" i="1"/>
  <c r="AS68" i="1"/>
  <c r="AQ69" i="1"/>
  <c r="AR69" i="1"/>
  <c r="AS69" i="1"/>
  <c r="AQ70" i="1"/>
  <c r="AR70" i="1"/>
  <c r="AS70" i="1"/>
  <c r="AQ71" i="1"/>
  <c r="AR71" i="1"/>
  <c r="AS71" i="1"/>
  <c r="AQ72" i="1"/>
  <c r="AR72" i="1"/>
  <c r="AS72" i="1"/>
  <c r="AQ73" i="1"/>
  <c r="AR73" i="1"/>
  <c r="AS73" i="1"/>
  <c r="AQ74" i="1"/>
  <c r="AR74" i="1"/>
  <c r="AS74" i="1"/>
  <c r="AQ75" i="1"/>
  <c r="AR75" i="1"/>
  <c r="AS75" i="1"/>
  <c r="AQ76" i="1"/>
  <c r="AR76" i="1"/>
  <c r="AS76" i="1"/>
  <c r="AQ77" i="1"/>
  <c r="AR77" i="1"/>
  <c r="AS77" i="1"/>
  <c r="AQ78" i="1"/>
  <c r="AR78" i="1"/>
  <c r="AS78" i="1"/>
  <c r="AQ79" i="1"/>
  <c r="AR79" i="1"/>
  <c r="AS79" i="1"/>
  <c r="AQ80" i="1"/>
  <c r="AR80" i="1"/>
  <c r="AS80" i="1"/>
  <c r="AQ81" i="1"/>
  <c r="AR81" i="1"/>
  <c r="AS81" i="1"/>
  <c r="AQ82" i="1"/>
  <c r="AR82" i="1"/>
  <c r="AS82" i="1"/>
  <c r="AQ83" i="1"/>
  <c r="AR83" i="1"/>
  <c r="AS83" i="1"/>
  <c r="AQ84" i="1"/>
  <c r="AR84" i="1"/>
  <c r="AS84" i="1"/>
  <c r="AQ85" i="1"/>
  <c r="AR85" i="1"/>
  <c r="AS85" i="1"/>
  <c r="AQ86" i="1"/>
  <c r="AR86" i="1"/>
  <c r="AS86" i="1"/>
  <c r="AQ87" i="1"/>
  <c r="AR87" i="1"/>
  <c r="AS87" i="1"/>
  <c r="AQ88" i="1"/>
  <c r="AR88" i="1"/>
  <c r="AS88" i="1"/>
  <c r="AQ89" i="1"/>
  <c r="AR89" i="1"/>
  <c r="AS89" i="1"/>
  <c r="AQ90" i="1"/>
  <c r="AR90" i="1"/>
  <c r="AS90" i="1"/>
  <c r="AQ91" i="1"/>
  <c r="AR91" i="1"/>
  <c r="AS91" i="1"/>
  <c r="AQ92" i="1"/>
  <c r="AR92" i="1"/>
  <c r="AS92" i="1"/>
  <c r="AQ93" i="1"/>
  <c r="AR93" i="1"/>
  <c r="AS93" i="1"/>
  <c r="AQ94" i="1"/>
  <c r="AR94" i="1"/>
  <c r="AS94" i="1"/>
  <c r="AQ95" i="1"/>
  <c r="AR95" i="1"/>
  <c r="AS95" i="1"/>
  <c r="AQ96" i="1"/>
  <c r="AR96" i="1"/>
  <c r="AS96" i="1"/>
  <c r="AQ97" i="1"/>
  <c r="AR97" i="1"/>
  <c r="AS97" i="1"/>
  <c r="AQ98" i="1"/>
  <c r="AR98" i="1"/>
  <c r="AS98" i="1"/>
  <c r="AQ99" i="1"/>
  <c r="AR99" i="1"/>
  <c r="AS99" i="1"/>
  <c r="AQ100" i="1"/>
  <c r="AR100" i="1"/>
  <c r="AS100" i="1"/>
  <c r="AQ101" i="1"/>
  <c r="AR101" i="1"/>
  <c r="AS101" i="1"/>
  <c r="AQ102" i="1"/>
  <c r="AR102" i="1"/>
  <c r="AS102" i="1"/>
  <c r="AQ103" i="1"/>
  <c r="AR103" i="1"/>
  <c r="AS103" i="1"/>
  <c r="AQ104" i="1"/>
  <c r="AR104" i="1"/>
  <c r="AS104" i="1"/>
  <c r="AQ106" i="1"/>
  <c r="AR106" i="1"/>
  <c r="AS106" i="1"/>
  <c r="AQ107" i="1"/>
  <c r="AR107" i="1"/>
  <c r="AS107" i="1"/>
  <c r="AQ108" i="1"/>
  <c r="AR108" i="1"/>
  <c r="AS108" i="1"/>
  <c r="AQ109" i="1"/>
  <c r="AR109" i="1"/>
  <c r="AS109" i="1"/>
  <c r="AQ110" i="1"/>
  <c r="AR110" i="1"/>
  <c r="AS110" i="1"/>
  <c r="AQ111" i="1"/>
  <c r="AR111" i="1"/>
  <c r="AS111" i="1"/>
  <c r="AQ112" i="1"/>
  <c r="AR112" i="1"/>
  <c r="AS112" i="1"/>
  <c r="AQ113" i="1"/>
  <c r="AR113" i="1"/>
  <c r="AS113" i="1"/>
  <c r="AQ114" i="1"/>
  <c r="AR114" i="1"/>
  <c r="AS114" i="1"/>
  <c r="AQ115" i="1"/>
  <c r="AR115" i="1"/>
  <c r="AS115" i="1"/>
  <c r="AQ116" i="1"/>
  <c r="AR116" i="1"/>
  <c r="AS116" i="1"/>
  <c r="AQ117" i="1"/>
  <c r="AR117" i="1"/>
  <c r="AS117" i="1"/>
  <c r="AQ118" i="1"/>
  <c r="AR118" i="1"/>
  <c r="AS118" i="1"/>
  <c r="AQ119" i="1"/>
  <c r="AR119" i="1"/>
  <c r="AS119" i="1"/>
  <c r="AQ120" i="1"/>
  <c r="AR120" i="1"/>
  <c r="AS120" i="1"/>
  <c r="AQ121" i="1"/>
  <c r="AR121" i="1"/>
  <c r="AS121" i="1"/>
  <c r="AQ122" i="1"/>
  <c r="AR122" i="1"/>
  <c r="AS122" i="1"/>
  <c r="AQ123" i="1"/>
  <c r="AR123" i="1"/>
  <c r="AS123" i="1"/>
  <c r="AQ124" i="1"/>
  <c r="AR124" i="1"/>
  <c r="AS124" i="1"/>
  <c r="AQ125" i="1"/>
  <c r="AR125" i="1"/>
  <c r="AS125" i="1"/>
  <c r="AQ126" i="1"/>
  <c r="AR126" i="1"/>
  <c r="AS126" i="1"/>
  <c r="AQ127" i="1"/>
  <c r="AR127" i="1"/>
  <c r="AS127" i="1"/>
  <c r="AQ128" i="1"/>
  <c r="AR128" i="1"/>
  <c r="AS128" i="1"/>
  <c r="AQ129" i="1"/>
  <c r="AR129" i="1"/>
  <c r="AS129" i="1"/>
  <c r="AQ130" i="1"/>
  <c r="AR130" i="1"/>
  <c r="AS130" i="1"/>
  <c r="AQ131" i="1"/>
  <c r="AR131" i="1"/>
  <c r="AS131" i="1"/>
  <c r="AQ132" i="1"/>
  <c r="AR132" i="1"/>
  <c r="AS132" i="1"/>
  <c r="AQ133" i="1"/>
  <c r="AR133" i="1"/>
  <c r="AS133" i="1"/>
  <c r="AQ134" i="1"/>
  <c r="AR134" i="1"/>
  <c r="AS134" i="1"/>
  <c r="AQ135" i="1"/>
  <c r="AR135" i="1"/>
  <c r="AS135" i="1"/>
  <c r="AQ136" i="1"/>
  <c r="AR136" i="1"/>
  <c r="AS136" i="1"/>
  <c r="AQ137" i="1"/>
  <c r="AR137" i="1"/>
  <c r="AS137" i="1"/>
  <c r="AQ138" i="1"/>
  <c r="AR138" i="1"/>
  <c r="AS138" i="1"/>
  <c r="AQ139" i="1"/>
  <c r="AR139" i="1"/>
  <c r="AS139" i="1"/>
  <c r="AQ140" i="1"/>
  <c r="AR140" i="1"/>
  <c r="AS140" i="1"/>
  <c r="AQ141" i="1"/>
  <c r="AR141" i="1"/>
  <c r="AS141" i="1"/>
  <c r="AQ142" i="1"/>
  <c r="AR142" i="1"/>
  <c r="AS142" i="1"/>
  <c r="AQ143" i="1"/>
  <c r="AR143" i="1"/>
  <c r="AS143" i="1"/>
  <c r="AQ144" i="1"/>
  <c r="AR144" i="1"/>
  <c r="AS144" i="1"/>
  <c r="AQ145" i="1"/>
  <c r="AR145" i="1"/>
  <c r="AS145" i="1"/>
  <c r="AQ146" i="1"/>
  <c r="AR146" i="1"/>
  <c r="AS146" i="1"/>
  <c r="AQ147" i="1"/>
  <c r="AR147" i="1"/>
  <c r="AS147" i="1"/>
  <c r="AQ148" i="1"/>
  <c r="AR148" i="1"/>
  <c r="AS148" i="1"/>
  <c r="AQ149" i="1"/>
  <c r="AR149" i="1"/>
  <c r="AS149" i="1"/>
  <c r="AQ150" i="1"/>
  <c r="AR150" i="1"/>
  <c r="AS150" i="1"/>
  <c r="AQ151" i="1"/>
  <c r="AR151" i="1"/>
  <c r="AS151" i="1"/>
  <c r="AQ152" i="1"/>
  <c r="AR152" i="1"/>
  <c r="AS152" i="1"/>
  <c r="AQ153" i="1"/>
  <c r="AR153" i="1"/>
  <c r="AS153" i="1"/>
  <c r="AQ154" i="1"/>
  <c r="AR154" i="1"/>
  <c r="AS154" i="1"/>
  <c r="AQ155" i="1"/>
  <c r="AR155" i="1"/>
  <c r="AS155" i="1"/>
  <c r="AQ156" i="1"/>
  <c r="AR156" i="1"/>
  <c r="AS156" i="1"/>
  <c r="AQ157" i="1"/>
  <c r="AR157" i="1"/>
  <c r="AS157" i="1"/>
  <c r="AQ158" i="1"/>
  <c r="AR158" i="1"/>
  <c r="AS158" i="1"/>
  <c r="AQ159" i="1"/>
  <c r="AR159" i="1"/>
  <c r="AS159" i="1"/>
  <c r="AQ160" i="1"/>
  <c r="AR160" i="1"/>
  <c r="AS160" i="1"/>
  <c r="AQ161" i="1"/>
  <c r="AR161" i="1"/>
  <c r="AS161" i="1"/>
  <c r="AQ162" i="1"/>
  <c r="AR162" i="1"/>
  <c r="AS162" i="1"/>
  <c r="AQ163" i="1"/>
  <c r="AR163" i="1"/>
  <c r="AS163" i="1"/>
  <c r="AQ164" i="1"/>
  <c r="AR164" i="1"/>
  <c r="AS164" i="1"/>
  <c r="AQ165" i="1"/>
  <c r="AR165" i="1"/>
  <c r="AS165" i="1"/>
  <c r="AQ166" i="1"/>
  <c r="AR166" i="1"/>
  <c r="AS166" i="1"/>
  <c r="AQ167" i="1"/>
  <c r="AR167" i="1"/>
  <c r="AS167" i="1"/>
  <c r="AQ168" i="1"/>
  <c r="AR168" i="1"/>
  <c r="AS168" i="1"/>
  <c r="AQ169" i="1"/>
  <c r="AR169" i="1"/>
  <c r="AS169" i="1"/>
  <c r="AQ170" i="1"/>
  <c r="AR170" i="1"/>
  <c r="AS170" i="1"/>
  <c r="AQ171" i="1"/>
  <c r="AR171" i="1"/>
  <c r="AS171" i="1"/>
  <c r="AQ172" i="1"/>
  <c r="AR172" i="1"/>
  <c r="AS172" i="1"/>
  <c r="AQ173" i="1"/>
  <c r="AR173" i="1"/>
  <c r="AS173" i="1"/>
  <c r="AQ174" i="1"/>
  <c r="AR174" i="1"/>
  <c r="AS174" i="1"/>
  <c r="AQ175" i="1"/>
  <c r="AR175" i="1"/>
  <c r="AS175" i="1"/>
  <c r="AQ176" i="1"/>
  <c r="AR176" i="1"/>
  <c r="AS176" i="1"/>
  <c r="AQ177" i="1"/>
  <c r="AR177" i="1"/>
  <c r="AS177" i="1"/>
  <c r="AQ178" i="1"/>
  <c r="AR178" i="1"/>
  <c r="AS178" i="1"/>
  <c r="AQ179" i="1"/>
  <c r="AR179" i="1"/>
  <c r="AS179" i="1"/>
  <c r="AQ180" i="1"/>
  <c r="AR180" i="1"/>
  <c r="AS180" i="1"/>
  <c r="AQ181" i="1"/>
  <c r="AR181" i="1"/>
  <c r="AS181" i="1"/>
  <c r="AQ182" i="1"/>
  <c r="AR182" i="1"/>
  <c r="AS182" i="1"/>
  <c r="AQ183" i="1"/>
  <c r="AR183" i="1"/>
  <c r="AS183" i="1"/>
  <c r="AQ184" i="1"/>
  <c r="AR184" i="1"/>
  <c r="AS184" i="1"/>
  <c r="AQ185" i="1"/>
  <c r="AR185" i="1"/>
  <c r="AS185" i="1"/>
  <c r="AQ186" i="1"/>
  <c r="AR186" i="1"/>
  <c r="AS186" i="1"/>
  <c r="AQ187" i="1"/>
  <c r="AR187" i="1"/>
  <c r="AS187" i="1"/>
  <c r="AQ188" i="1"/>
  <c r="AR188" i="1"/>
  <c r="AS188" i="1"/>
  <c r="AQ189" i="1"/>
  <c r="AR189" i="1"/>
  <c r="AS189" i="1"/>
  <c r="AQ190" i="1"/>
  <c r="AR190" i="1"/>
  <c r="AS190" i="1"/>
  <c r="AQ191" i="1"/>
  <c r="AR191" i="1"/>
  <c r="AS191" i="1"/>
  <c r="AQ192" i="1"/>
  <c r="AR192" i="1"/>
  <c r="AS192" i="1"/>
  <c r="AQ193" i="1"/>
  <c r="AR193" i="1"/>
  <c r="AS193" i="1"/>
  <c r="AQ194" i="1"/>
  <c r="AR194" i="1"/>
  <c r="AS194" i="1"/>
  <c r="AQ195" i="1"/>
  <c r="AR195" i="1"/>
  <c r="AS195" i="1"/>
  <c r="AQ196" i="1"/>
  <c r="AR196" i="1"/>
  <c r="AS196" i="1"/>
  <c r="AQ197" i="1"/>
  <c r="AR197" i="1"/>
  <c r="AS197" i="1"/>
  <c r="AQ198" i="1"/>
  <c r="AR198" i="1"/>
  <c r="AS198" i="1"/>
  <c r="AQ201" i="1"/>
  <c r="AR201" i="1"/>
  <c r="AS201" i="1"/>
  <c r="AQ202" i="1"/>
  <c r="AR202" i="1"/>
  <c r="AS202" i="1"/>
  <c r="AQ203" i="1"/>
  <c r="AR203" i="1"/>
  <c r="AS203" i="1"/>
  <c r="AQ206" i="1"/>
  <c r="AR206" i="1"/>
  <c r="AS206" i="1"/>
  <c r="AQ208" i="1"/>
  <c r="AR208" i="1"/>
  <c r="AS208" i="1"/>
  <c r="AQ209" i="1"/>
  <c r="AR209" i="1"/>
  <c r="AS209" i="1"/>
  <c r="AQ210" i="1"/>
  <c r="AR210" i="1"/>
  <c r="AS210" i="1"/>
  <c r="AQ212" i="1"/>
  <c r="AR212" i="1"/>
  <c r="AS212" i="1"/>
  <c r="AQ213" i="1"/>
  <c r="AR213" i="1"/>
  <c r="AS213" i="1"/>
  <c r="AQ214" i="1"/>
  <c r="AR214" i="1"/>
  <c r="AS214" i="1"/>
  <c r="AQ215" i="1"/>
  <c r="AR215" i="1"/>
  <c r="AS215" i="1"/>
  <c r="AQ216" i="1"/>
  <c r="AR216" i="1"/>
  <c r="AS216" i="1"/>
  <c r="AQ218" i="1"/>
  <c r="AR218" i="1"/>
  <c r="AS218" i="1"/>
  <c r="AQ219" i="1"/>
  <c r="AR219" i="1"/>
  <c r="AS219" i="1"/>
  <c r="AQ222" i="1"/>
  <c r="AR222" i="1"/>
  <c r="AS222" i="1"/>
  <c r="AQ224" i="1"/>
  <c r="AR224" i="1"/>
  <c r="AS224" i="1"/>
  <c r="AQ225" i="1"/>
  <c r="AR225" i="1"/>
  <c r="AS225" i="1"/>
  <c r="AQ226" i="1"/>
  <c r="AR226" i="1"/>
  <c r="AS226" i="1"/>
  <c r="AQ228" i="1"/>
  <c r="AR228" i="1"/>
  <c r="AS228" i="1"/>
  <c r="AQ229" i="1"/>
  <c r="AR229" i="1"/>
  <c r="AS229" i="1"/>
  <c r="AQ230" i="1"/>
  <c r="AR230" i="1"/>
  <c r="AS230" i="1"/>
  <c r="AQ232" i="1"/>
  <c r="AR232" i="1"/>
  <c r="AS232" i="1"/>
  <c r="AQ233" i="1"/>
  <c r="AR233" i="1"/>
  <c r="AS233" i="1"/>
  <c r="AQ234" i="1"/>
  <c r="AR234" i="1"/>
  <c r="AS234" i="1"/>
  <c r="AQ237" i="1"/>
  <c r="AR237" i="1"/>
  <c r="AS237" i="1"/>
  <c r="AQ238" i="1"/>
  <c r="AR238" i="1"/>
  <c r="AS238" i="1"/>
  <c r="AQ240" i="1"/>
  <c r="AR240" i="1"/>
  <c r="AS240" i="1"/>
  <c r="AQ241" i="1"/>
  <c r="AR241" i="1"/>
  <c r="AS241" i="1"/>
  <c r="AQ242" i="1"/>
  <c r="AR242" i="1"/>
  <c r="AS242" i="1"/>
  <c r="AQ243" i="1"/>
  <c r="AR243" i="1"/>
  <c r="AS243" i="1"/>
  <c r="AQ245" i="1"/>
  <c r="AR245" i="1"/>
  <c r="AS245" i="1"/>
  <c r="AQ247" i="1"/>
  <c r="AR247" i="1"/>
  <c r="AS247" i="1"/>
  <c r="AQ248" i="1"/>
  <c r="AR248" i="1"/>
  <c r="AS248" i="1"/>
  <c r="AQ249" i="1"/>
  <c r="AR249" i="1"/>
  <c r="AS249" i="1"/>
  <c r="AQ250" i="1"/>
  <c r="AR250" i="1"/>
  <c r="AS250" i="1"/>
  <c r="AQ251" i="1"/>
  <c r="AR251" i="1"/>
  <c r="AS251" i="1"/>
  <c r="AQ252" i="1"/>
  <c r="AR252" i="1"/>
  <c r="AS252" i="1"/>
  <c r="AQ253" i="1"/>
  <c r="AR253" i="1"/>
  <c r="AS253" i="1"/>
  <c r="AQ254" i="1"/>
  <c r="AR254" i="1"/>
  <c r="AS254" i="1"/>
  <c r="AQ256" i="1"/>
  <c r="AR256" i="1"/>
  <c r="AS256" i="1"/>
  <c r="AQ258" i="1"/>
  <c r="AR258" i="1"/>
  <c r="AS258" i="1"/>
  <c r="AQ261" i="1"/>
  <c r="AR261" i="1"/>
  <c r="AS261" i="1"/>
  <c r="AQ262" i="1"/>
  <c r="AR262" i="1"/>
  <c r="AS262" i="1"/>
  <c r="AQ263" i="1"/>
  <c r="AR263" i="1"/>
  <c r="AS263" i="1"/>
  <c r="AQ264" i="1"/>
  <c r="AR264" i="1"/>
  <c r="AS264" i="1"/>
  <c r="AQ266" i="1"/>
  <c r="AR266" i="1"/>
  <c r="AS266" i="1"/>
  <c r="AQ267" i="1"/>
  <c r="AR267" i="1"/>
  <c r="AS267" i="1"/>
  <c r="AQ268" i="1"/>
  <c r="AR268" i="1"/>
  <c r="AS268" i="1"/>
  <c r="AQ269" i="1"/>
  <c r="AR269" i="1"/>
  <c r="AS269" i="1"/>
  <c r="AQ270" i="1"/>
  <c r="AR270" i="1"/>
  <c r="AS270" i="1"/>
  <c r="AQ271" i="1"/>
  <c r="AR271" i="1"/>
  <c r="AS271" i="1"/>
  <c r="AQ272" i="1"/>
  <c r="AR272" i="1"/>
  <c r="AS272" i="1"/>
  <c r="AQ274" i="1"/>
  <c r="AR274" i="1"/>
  <c r="AS274" i="1"/>
  <c r="AQ276" i="1"/>
  <c r="AR276" i="1"/>
  <c r="AS276" i="1"/>
  <c r="AQ277" i="1"/>
  <c r="AR277" i="1"/>
  <c r="AS277" i="1"/>
  <c r="AQ278" i="1"/>
  <c r="AR278" i="1"/>
  <c r="AS278" i="1"/>
  <c r="AQ279" i="1"/>
  <c r="AR279" i="1"/>
  <c r="AS279" i="1"/>
  <c r="AQ280" i="1"/>
  <c r="AR280" i="1"/>
  <c r="AS280" i="1"/>
  <c r="AQ281" i="1"/>
  <c r="AR281" i="1"/>
  <c r="AS281" i="1"/>
  <c r="AQ282" i="1"/>
  <c r="AR282" i="1"/>
  <c r="AS282" i="1"/>
  <c r="AQ283" i="1"/>
  <c r="AR283" i="1"/>
  <c r="AS283" i="1"/>
  <c r="AQ284" i="1"/>
  <c r="AR284" i="1"/>
  <c r="AS284" i="1"/>
  <c r="AQ285" i="1"/>
  <c r="AR285" i="1"/>
  <c r="AS285" i="1"/>
  <c r="AQ286" i="1"/>
  <c r="AR286" i="1"/>
  <c r="AS286" i="1"/>
  <c r="AQ287" i="1"/>
  <c r="AR287" i="1"/>
  <c r="AS287" i="1"/>
  <c r="AQ288" i="1"/>
  <c r="AR288" i="1"/>
  <c r="AS288" i="1"/>
  <c r="AQ289" i="1"/>
  <c r="AR289" i="1"/>
  <c r="AS289" i="1"/>
  <c r="AQ290" i="1"/>
  <c r="AR290" i="1"/>
  <c r="AS290" i="1"/>
  <c r="AQ291" i="1"/>
  <c r="AR291" i="1"/>
  <c r="AS291" i="1"/>
  <c r="AQ292" i="1"/>
  <c r="AR292" i="1"/>
  <c r="AS292" i="1"/>
  <c r="AQ293" i="1"/>
  <c r="AR293" i="1"/>
  <c r="AS293" i="1"/>
  <c r="AQ294" i="1"/>
  <c r="AR294" i="1"/>
  <c r="AS294" i="1"/>
  <c r="AQ295" i="1"/>
  <c r="AR295" i="1"/>
  <c r="AS295" i="1"/>
  <c r="AQ296" i="1"/>
  <c r="AR296" i="1"/>
  <c r="AS296" i="1"/>
  <c r="AQ297" i="1"/>
  <c r="AR297" i="1"/>
  <c r="AS297" i="1"/>
  <c r="AQ298" i="1"/>
  <c r="AR298" i="1"/>
  <c r="AS298" i="1"/>
  <c r="AQ299" i="1"/>
  <c r="AR299" i="1"/>
  <c r="AS299" i="1"/>
  <c r="AQ300" i="1"/>
  <c r="AR300" i="1"/>
  <c r="AS300" i="1"/>
  <c r="AQ301" i="1"/>
  <c r="AR301" i="1"/>
  <c r="AS301" i="1"/>
  <c r="AQ302" i="1"/>
  <c r="AR302" i="1"/>
  <c r="AS302" i="1"/>
  <c r="AQ303" i="1"/>
  <c r="AR303" i="1"/>
  <c r="AS303" i="1"/>
  <c r="AQ304" i="1"/>
  <c r="AR304" i="1"/>
  <c r="AS304" i="1"/>
  <c r="AQ305" i="1"/>
  <c r="AR305" i="1"/>
  <c r="AS305" i="1"/>
  <c r="AQ306" i="1"/>
  <c r="AR306" i="1"/>
  <c r="AS306" i="1"/>
  <c r="AQ307" i="1"/>
  <c r="AR307" i="1"/>
  <c r="AS307" i="1"/>
  <c r="AQ308" i="1"/>
  <c r="AR308" i="1"/>
  <c r="AS308" i="1"/>
  <c r="AQ309" i="1"/>
  <c r="AR309" i="1"/>
  <c r="AS309" i="1"/>
  <c r="AQ310" i="1"/>
  <c r="AR310" i="1"/>
  <c r="AS310" i="1"/>
  <c r="AQ311" i="1"/>
  <c r="AR311" i="1"/>
  <c r="AS311" i="1"/>
  <c r="AQ312" i="1"/>
  <c r="AR312" i="1"/>
  <c r="AS312" i="1"/>
  <c r="AQ313" i="1"/>
  <c r="AR313" i="1"/>
  <c r="AS313" i="1"/>
  <c r="AQ314" i="1"/>
  <c r="AR314" i="1"/>
  <c r="AS314" i="1"/>
  <c r="AQ315" i="1"/>
  <c r="AR315" i="1"/>
  <c r="AS315" i="1"/>
  <c r="AQ316" i="1"/>
  <c r="AR316" i="1"/>
  <c r="AS316" i="1"/>
  <c r="AQ317" i="1"/>
  <c r="AR317" i="1"/>
  <c r="AS317" i="1"/>
  <c r="AQ319" i="1"/>
  <c r="AR319" i="1"/>
  <c r="AS319" i="1"/>
  <c r="AQ321" i="1"/>
  <c r="AR321" i="1"/>
  <c r="AS321" i="1"/>
  <c r="AQ322" i="1"/>
  <c r="AR322" i="1"/>
  <c r="AS322" i="1"/>
  <c r="AQ323" i="1"/>
  <c r="AR323" i="1"/>
  <c r="AS323" i="1"/>
  <c r="AQ326" i="1"/>
  <c r="AR326" i="1"/>
  <c r="AS326" i="1"/>
  <c r="AQ327" i="1"/>
  <c r="AR327" i="1"/>
  <c r="AS327" i="1"/>
  <c r="AQ329" i="1"/>
  <c r="AR329" i="1"/>
  <c r="AS329" i="1"/>
  <c r="AQ330" i="1"/>
  <c r="AR330" i="1"/>
  <c r="AS330" i="1"/>
  <c r="AQ331" i="1"/>
  <c r="AR331" i="1"/>
  <c r="AS331" i="1"/>
  <c r="AQ332" i="1"/>
  <c r="AR332" i="1"/>
  <c r="AS332" i="1"/>
  <c r="AQ333" i="1"/>
  <c r="AR333" i="1"/>
  <c r="AS333" i="1"/>
  <c r="AQ334" i="1"/>
  <c r="AR334" i="1"/>
  <c r="AS334" i="1"/>
  <c r="AQ335" i="1"/>
  <c r="AR335" i="1"/>
  <c r="AS335" i="1"/>
  <c r="AQ337" i="1"/>
  <c r="AR337" i="1"/>
  <c r="AS337" i="1"/>
  <c r="AQ338" i="1"/>
  <c r="AR338" i="1"/>
  <c r="AS338" i="1"/>
  <c r="AQ339" i="1"/>
  <c r="AR339" i="1"/>
  <c r="AS339" i="1"/>
  <c r="AQ340" i="1"/>
  <c r="AR340" i="1"/>
  <c r="AS340" i="1"/>
  <c r="AQ342" i="1"/>
  <c r="AR342" i="1"/>
  <c r="AS342" i="1"/>
  <c r="AQ343" i="1"/>
  <c r="AR343" i="1"/>
  <c r="AS343" i="1"/>
  <c r="AQ345" i="1"/>
  <c r="AR345" i="1"/>
  <c r="AS345" i="1"/>
  <c r="AQ347" i="1"/>
  <c r="AR347" i="1"/>
  <c r="AS347" i="1"/>
  <c r="AQ348" i="1"/>
  <c r="AR348" i="1"/>
  <c r="AS348" i="1"/>
  <c r="AQ349" i="1"/>
  <c r="AR349" i="1"/>
  <c r="AS349" i="1"/>
  <c r="AQ350" i="1"/>
  <c r="AR350" i="1"/>
  <c r="AS350" i="1"/>
  <c r="AQ351" i="1"/>
  <c r="AR351" i="1"/>
  <c r="AS351" i="1"/>
  <c r="AQ354" i="1"/>
  <c r="AR354" i="1"/>
  <c r="AS354" i="1"/>
  <c r="AQ355" i="1"/>
  <c r="AR355" i="1"/>
  <c r="AS355" i="1"/>
  <c r="AQ356" i="1"/>
  <c r="AR356" i="1"/>
  <c r="AS356" i="1"/>
  <c r="AQ359" i="1"/>
  <c r="AR359" i="1"/>
  <c r="AS359" i="1"/>
  <c r="AQ360" i="1"/>
  <c r="AR360" i="1"/>
  <c r="AS360" i="1"/>
  <c r="AQ361" i="1"/>
  <c r="AR361" i="1"/>
  <c r="AS361" i="1"/>
  <c r="AQ362" i="1"/>
  <c r="AR362" i="1"/>
  <c r="AS362" i="1"/>
  <c r="AQ364" i="1"/>
  <c r="AR364" i="1"/>
  <c r="AS364" i="1"/>
  <c r="AQ365" i="1"/>
  <c r="AR365" i="1"/>
  <c r="AS365" i="1"/>
  <c r="AQ366" i="1"/>
  <c r="AR366" i="1"/>
  <c r="AS366" i="1"/>
  <c r="AQ367" i="1"/>
  <c r="AR367" i="1"/>
  <c r="AS367" i="1"/>
  <c r="AQ368" i="1"/>
  <c r="AR368" i="1"/>
  <c r="AS368" i="1"/>
  <c r="AQ369" i="1"/>
  <c r="AR369" i="1"/>
  <c r="AS369" i="1"/>
  <c r="AQ370" i="1"/>
  <c r="AR370" i="1"/>
  <c r="AS370" i="1"/>
  <c r="AQ371" i="1"/>
  <c r="AR371" i="1"/>
  <c r="AS371" i="1"/>
  <c r="AQ372" i="1"/>
  <c r="AR372" i="1"/>
  <c r="AS372" i="1"/>
  <c r="AQ373" i="1"/>
  <c r="AR373" i="1"/>
  <c r="AS373" i="1"/>
  <c r="AQ375" i="1"/>
  <c r="AR375" i="1"/>
  <c r="AS375" i="1"/>
  <c r="AQ376" i="1"/>
  <c r="AR376" i="1"/>
  <c r="AS376" i="1"/>
  <c r="AQ378" i="1"/>
  <c r="AR378" i="1"/>
  <c r="AS378" i="1"/>
  <c r="AQ379" i="1"/>
  <c r="AR379" i="1"/>
  <c r="AS379" i="1"/>
  <c r="AQ380" i="1"/>
  <c r="AR380" i="1"/>
  <c r="AS380" i="1"/>
  <c r="AQ383" i="1"/>
  <c r="AR383" i="1"/>
  <c r="AS383" i="1"/>
  <c r="AQ387" i="1"/>
  <c r="AR387" i="1"/>
  <c r="AS387" i="1"/>
  <c r="AQ388" i="1"/>
  <c r="AR388" i="1"/>
  <c r="AS388" i="1"/>
  <c r="AQ389" i="1"/>
  <c r="AR389" i="1"/>
  <c r="AS389" i="1"/>
  <c r="AQ390" i="1"/>
  <c r="AR390" i="1"/>
  <c r="AS390" i="1"/>
  <c r="AQ391" i="1"/>
  <c r="AR391" i="1"/>
  <c r="AS391" i="1"/>
  <c r="AQ393" i="1"/>
  <c r="AR393" i="1"/>
  <c r="AS393" i="1"/>
  <c r="AQ394" i="1"/>
  <c r="AR394" i="1"/>
  <c r="AS394" i="1"/>
  <c r="AQ395" i="1"/>
  <c r="AR395" i="1"/>
  <c r="AS395" i="1"/>
  <c r="AQ397" i="1"/>
  <c r="AR397" i="1"/>
  <c r="AS397" i="1"/>
  <c r="AQ399" i="1"/>
  <c r="AR399" i="1"/>
  <c r="AS399" i="1"/>
  <c r="AQ400" i="1"/>
  <c r="AR400" i="1"/>
  <c r="AS400" i="1"/>
  <c r="AQ401" i="1"/>
  <c r="AR401" i="1"/>
  <c r="AS401" i="1"/>
  <c r="AQ403" i="1"/>
  <c r="AR403" i="1"/>
  <c r="AS403" i="1"/>
  <c r="AQ405" i="1"/>
  <c r="AR405" i="1"/>
  <c r="AS405" i="1"/>
  <c r="AQ406" i="1"/>
  <c r="AR406" i="1"/>
  <c r="AS406" i="1"/>
  <c r="AQ408" i="1"/>
  <c r="AR408" i="1"/>
  <c r="AS408" i="1"/>
  <c r="AQ409" i="1"/>
  <c r="AR409" i="1"/>
  <c r="AS409" i="1"/>
  <c r="AQ411" i="1"/>
  <c r="AR411" i="1"/>
  <c r="AS411" i="1"/>
  <c r="AQ413" i="1"/>
  <c r="AR413" i="1"/>
  <c r="AS413" i="1"/>
  <c r="AQ414" i="1"/>
  <c r="AR414" i="1"/>
  <c r="AS414" i="1"/>
  <c r="AQ415" i="1"/>
  <c r="AR415" i="1"/>
  <c r="AS415" i="1"/>
  <c r="AQ418" i="1"/>
  <c r="AR418" i="1"/>
  <c r="AS418" i="1"/>
  <c r="AQ419" i="1"/>
  <c r="AR419" i="1"/>
  <c r="AS419" i="1"/>
  <c r="AQ421" i="1"/>
  <c r="AR421" i="1"/>
  <c r="AS421" i="1"/>
  <c r="AQ422" i="1"/>
  <c r="AR422" i="1"/>
  <c r="AS422" i="1"/>
  <c r="AQ423" i="1"/>
  <c r="AR423" i="1"/>
  <c r="AS423" i="1"/>
  <c r="AQ424" i="1"/>
  <c r="AR424" i="1"/>
  <c r="AS424" i="1"/>
  <c r="AQ425" i="1"/>
  <c r="AR425" i="1"/>
  <c r="AS425" i="1"/>
  <c r="AQ426" i="1"/>
  <c r="AR426" i="1"/>
  <c r="AS426" i="1"/>
  <c r="AQ427" i="1"/>
  <c r="AR427" i="1"/>
  <c r="AS427" i="1"/>
  <c r="AQ428" i="1"/>
  <c r="AR428" i="1"/>
  <c r="AS428" i="1"/>
  <c r="AQ429" i="1"/>
  <c r="AR429" i="1"/>
  <c r="AS429" i="1"/>
  <c r="AQ430" i="1"/>
  <c r="AR430" i="1"/>
  <c r="AS430" i="1"/>
  <c r="AQ431" i="1"/>
  <c r="AR431" i="1"/>
  <c r="AS431" i="1"/>
  <c r="AQ432" i="1"/>
  <c r="AR432" i="1"/>
  <c r="AS432" i="1"/>
  <c r="AQ433" i="1"/>
  <c r="AR433" i="1"/>
  <c r="AS433" i="1"/>
  <c r="AQ434" i="1"/>
  <c r="AR434" i="1"/>
  <c r="AS434" i="1"/>
  <c r="AQ435" i="1"/>
  <c r="AR435" i="1"/>
  <c r="AS435" i="1"/>
  <c r="AQ436" i="1"/>
  <c r="AR436" i="1"/>
  <c r="AS436" i="1"/>
  <c r="AQ437" i="1"/>
  <c r="AR437" i="1"/>
  <c r="AS437" i="1"/>
  <c r="AQ438" i="1"/>
  <c r="AR438" i="1"/>
  <c r="AS438" i="1"/>
  <c r="AQ439" i="1"/>
  <c r="AR439" i="1"/>
  <c r="AS439" i="1"/>
  <c r="AQ440" i="1"/>
  <c r="AR440" i="1"/>
  <c r="AS440" i="1"/>
  <c r="AQ441" i="1"/>
  <c r="AR441" i="1"/>
  <c r="AS441" i="1"/>
  <c r="AQ442" i="1"/>
  <c r="AR442" i="1"/>
  <c r="AS442" i="1"/>
  <c r="AQ443" i="1"/>
  <c r="AR443" i="1"/>
  <c r="AS443" i="1"/>
  <c r="AQ444" i="1"/>
  <c r="AR444" i="1"/>
  <c r="AS444" i="1"/>
  <c r="AQ445" i="1"/>
  <c r="AR445" i="1"/>
  <c r="AS445" i="1"/>
  <c r="AQ446" i="1"/>
  <c r="AR446" i="1"/>
  <c r="AS446" i="1"/>
  <c r="AQ447" i="1"/>
  <c r="AR447" i="1"/>
  <c r="AS447" i="1"/>
  <c r="AQ448" i="1"/>
  <c r="AR448" i="1"/>
  <c r="AS448" i="1"/>
  <c r="AQ449" i="1"/>
  <c r="AR449" i="1"/>
  <c r="AS449" i="1"/>
  <c r="AQ450" i="1"/>
  <c r="AR450" i="1"/>
  <c r="AS450" i="1"/>
  <c r="AQ451" i="1"/>
  <c r="AR451" i="1"/>
  <c r="AS451" i="1"/>
  <c r="AQ452" i="1"/>
  <c r="AR452" i="1"/>
  <c r="AS452" i="1"/>
  <c r="AQ453" i="1"/>
  <c r="AR453" i="1"/>
  <c r="AS453" i="1"/>
  <c r="AQ454" i="1"/>
  <c r="AR454" i="1"/>
  <c r="AS454" i="1"/>
  <c r="AQ455" i="1"/>
  <c r="AR455" i="1"/>
  <c r="AS455" i="1"/>
  <c r="AQ456" i="1"/>
  <c r="AR456" i="1"/>
  <c r="AS456" i="1"/>
  <c r="AQ457" i="1"/>
  <c r="AR457" i="1"/>
  <c r="AS457" i="1"/>
  <c r="AQ458" i="1"/>
  <c r="AR458" i="1"/>
  <c r="AS458" i="1"/>
  <c r="AQ459" i="1"/>
  <c r="AR459" i="1"/>
  <c r="AS459" i="1"/>
  <c r="AQ460" i="1"/>
  <c r="AR460" i="1"/>
  <c r="AS460" i="1"/>
  <c r="AQ461" i="1"/>
  <c r="AR461" i="1"/>
  <c r="AS461" i="1"/>
  <c r="AQ462" i="1"/>
  <c r="AR462" i="1"/>
  <c r="AS462" i="1"/>
  <c r="AQ463" i="1"/>
  <c r="AR463" i="1"/>
  <c r="AS463" i="1"/>
  <c r="AQ464" i="1"/>
  <c r="AR464" i="1"/>
  <c r="AS464" i="1"/>
  <c r="AQ465" i="1"/>
  <c r="AR465" i="1"/>
  <c r="AS465" i="1"/>
  <c r="AQ466" i="1"/>
  <c r="AR466" i="1"/>
  <c r="AS466" i="1"/>
  <c r="AQ467" i="1"/>
  <c r="AR467" i="1"/>
  <c r="AS467" i="1"/>
  <c r="AQ468" i="1"/>
  <c r="AR468" i="1"/>
  <c r="AS468" i="1"/>
  <c r="AQ469" i="1"/>
  <c r="AR469" i="1"/>
  <c r="AS469" i="1"/>
  <c r="AQ470" i="1"/>
  <c r="AR470" i="1"/>
  <c r="AS470" i="1"/>
  <c r="AQ471" i="1"/>
  <c r="AR471" i="1"/>
  <c r="AS471" i="1"/>
  <c r="AQ472" i="1"/>
  <c r="AR472" i="1"/>
  <c r="AS472" i="1"/>
  <c r="AQ473" i="1"/>
  <c r="AR473" i="1"/>
  <c r="AS473" i="1"/>
  <c r="AQ474" i="1"/>
  <c r="AR474" i="1"/>
  <c r="AS474" i="1"/>
  <c r="AQ475" i="1"/>
  <c r="AR475" i="1"/>
  <c r="AS475" i="1"/>
  <c r="AQ476" i="1"/>
  <c r="AR476" i="1"/>
  <c r="AS476" i="1"/>
  <c r="AQ477" i="1"/>
  <c r="AR477" i="1"/>
  <c r="AS477" i="1"/>
  <c r="AQ478" i="1"/>
  <c r="AR478" i="1"/>
  <c r="AS478" i="1"/>
  <c r="AQ479" i="1"/>
  <c r="AR479" i="1"/>
  <c r="AS479" i="1"/>
  <c r="AQ480" i="1"/>
  <c r="AR480" i="1"/>
  <c r="AS480" i="1"/>
  <c r="AQ481" i="1"/>
  <c r="AR481" i="1"/>
  <c r="AS481" i="1"/>
  <c r="AQ482" i="1"/>
  <c r="AR482" i="1"/>
  <c r="AS482" i="1"/>
  <c r="AQ483" i="1"/>
  <c r="AR483" i="1"/>
  <c r="AS483" i="1"/>
  <c r="AQ484" i="1"/>
  <c r="AR484" i="1"/>
  <c r="AS484" i="1"/>
  <c r="AQ485" i="1"/>
  <c r="AR485" i="1"/>
  <c r="AS485" i="1"/>
  <c r="AQ487" i="1"/>
  <c r="AR487" i="1"/>
  <c r="AS487" i="1"/>
  <c r="AQ488" i="1"/>
  <c r="AR488" i="1"/>
  <c r="AS488" i="1"/>
  <c r="AQ490" i="1"/>
  <c r="AR490" i="1"/>
  <c r="AS490" i="1"/>
  <c r="AQ491" i="1"/>
  <c r="AR491" i="1"/>
  <c r="AS491" i="1"/>
  <c r="AQ492" i="1"/>
  <c r="AR492" i="1"/>
  <c r="AS492" i="1"/>
  <c r="AQ493" i="1"/>
  <c r="AR493" i="1"/>
  <c r="AS493" i="1"/>
  <c r="AQ495" i="1"/>
  <c r="AR495" i="1"/>
  <c r="AS495" i="1"/>
  <c r="AQ496" i="1"/>
  <c r="AR496" i="1"/>
  <c r="AS496" i="1"/>
  <c r="AQ497" i="1"/>
  <c r="AR497" i="1"/>
  <c r="AS497" i="1"/>
  <c r="AQ498" i="1"/>
  <c r="AR498" i="1"/>
  <c r="AS498" i="1"/>
  <c r="AQ500" i="1"/>
  <c r="AR500" i="1"/>
  <c r="AS500" i="1"/>
  <c r="AQ503" i="1"/>
  <c r="AR503" i="1"/>
  <c r="AS503" i="1"/>
  <c r="AQ504" i="1"/>
  <c r="AR504" i="1"/>
  <c r="AS504" i="1"/>
  <c r="AQ505" i="1"/>
  <c r="AR505" i="1"/>
  <c r="AS505" i="1"/>
  <c r="AQ506" i="1"/>
  <c r="AR506" i="1"/>
  <c r="AS506" i="1"/>
  <c r="AQ507" i="1"/>
  <c r="AR507" i="1"/>
  <c r="AS507" i="1"/>
  <c r="AQ508" i="1"/>
  <c r="AR508" i="1"/>
  <c r="AS508" i="1"/>
  <c r="AQ509" i="1"/>
  <c r="AR509" i="1"/>
  <c r="AS509" i="1"/>
  <c r="AQ510" i="1"/>
  <c r="AR510" i="1"/>
  <c r="AS510" i="1"/>
  <c r="AQ511" i="1"/>
  <c r="AR511" i="1"/>
  <c r="AS511" i="1"/>
  <c r="AQ512" i="1"/>
  <c r="AR512" i="1"/>
  <c r="AS512" i="1"/>
  <c r="AQ513" i="1"/>
  <c r="AR513" i="1"/>
  <c r="AS513" i="1"/>
  <c r="AQ514" i="1"/>
  <c r="AR514" i="1"/>
  <c r="AS514" i="1"/>
  <c r="AQ515" i="1"/>
  <c r="AR515" i="1"/>
  <c r="AS515" i="1"/>
  <c r="AQ516" i="1"/>
  <c r="AR516" i="1"/>
  <c r="AS516" i="1"/>
  <c r="AQ519" i="1"/>
  <c r="AR519" i="1"/>
  <c r="AS519" i="1"/>
  <c r="AQ520" i="1"/>
  <c r="AR520" i="1"/>
  <c r="AS520" i="1"/>
  <c r="AQ522" i="1"/>
  <c r="AR522" i="1"/>
  <c r="AS522" i="1"/>
  <c r="AQ523" i="1"/>
  <c r="AR523" i="1"/>
  <c r="AS523" i="1"/>
  <c r="AQ524" i="1"/>
  <c r="AR524" i="1"/>
  <c r="AS524" i="1"/>
  <c r="AQ525" i="1"/>
  <c r="AR525" i="1"/>
  <c r="AS525" i="1"/>
  <c r="AQ526" i="1"/>
  <c r="AR526" i="1"/>
  <c r="AS526" i="1"/>
  <c r="AQ527" i="1"/>
  <c r="AR527" i="1"/>
  <c r="AS527" i="1"/>
  <c r="AQ528" i="1"/>
  <c r="AR528" i="1"/>
  <c r="AS528" i="1"/>
  <c r="AQ529" i="1"/>
  <c r="AR529" i="1"/>
  <c r="AS529" i="1"/>
  <c r="AQ530" i="1"/>
  <c r="AR530" i="1"/>
  <c r="AS530" i="1"/>
  <c r="AQ532" i="1"/>
  <c r="AR532" i="1"/>
  <c r="AS532" i="1"/>
  <c r="AQ534" i="1"/>
  <c r="AR534" i="1"/>
  <c r="AS534" i="1"/>
  <c r="AQ536" i="1"/>
  <c r="AR536" i="1"/>
  <c r="AS536" i="1"/>
  <c r="AQ537" i="1"/>
  <c r="AR537" i="1"/>
  <c r="AS537" i="1"/>
  <c r="AQ538" i="1"/>
  <c r="AR538" i="1"/>
  <c r="AS538" i="1"/>
  <c r="AQ543" i="1"/>
  <c r="AR543" i="1"/>
  <c r="AS543" i="1"/>
  <c r="AQ544" i="1"/>
  <c r="AR544" i="1"/>
  <c r="AS544" i="1"/>
  <c r="AQ547" i="1"/>
  <c r="AR547" i="1"/>
  <c r="AS547" i="1"/>
  <c r="AQ548" i="1"/>
  <c r="AR548" i="1"/>
  <c r="AS548" i="1"/>
  <c r="AQ550" i="1"/>
  <c r="AR550" i="1"/>
  <c r="AS550" i="1"/>
  <c r="AQ551" i="1"/>
  <c r="AR551" i="1"/>
  <c r="AS551" i="1"/>
  <c r="AQ552" i="1"/>
  <c r="AR552" i="1"/>
  <c r="AS552" i="1"/>
  <c r="AQ553" i="1"/>
  <c r="AR553" i="1"/>
  <c r="AS553" i="1"/>
  <c r="AQ554" i="1"/>
  <c r="AR554" i="1"/>
  <c r="AS554" i="1"/>
  <c r="AQ556" i="1"/>
  <c r="AR556" i="1"/>
  <c r="AS556" i="1"/>
  <c r="AQ557" i="1"/>
  <c r="AR557" i="1"/>
  <c r="AS557" i="1"/>
  <c r="AQ558" i="1"/>
  <c r="AR558" i="1"/>
  <c r="AS558" i="1"/>
  <c r="AQ560" i="1"/>
  <c r="AR560" i="1"/>
  <c r="AS560" i="1"/>
  <c r="AQ561" i="1"/>
  <c r="AR561" i="1"/>
  <c r="AS561" i="1"/>
  <c r="AQ562" i="1"/>
  <c r="AR562" i="1"/>
  <c r="AS562" i="1"/>
  <c r="AQ563" i="1"/>
  <c r="AR563" i="1"/>
  <c r="AS563" i="1"/>
  <c r="AQ564" i="1"/>
  <c r="AR564" i="1"/>
  <c r="AS564" i="1"/>
  <c r="AQ565" i="1"/>
  <c r="AR565" i="1"/>
  <c r="AS565" i="1"/>
  <c r="AQ566" i="1"/>
  <c r="AR566" i="1"/>
  <c r="AS566" i="1"/>
  <c r="AQ567" i="1"/>
  <c r="AR567" i="1"/>
  <c r="AS567" i="1"/>
  <c r="AQ568" i="1"/>
  <c r="AR568" i="1"/>
  <c r="AS568" i="1"/>
  <c r="AQ570" i="1"/>
  <c r="AR570" i="1"/>
  <c r="AS570" i="1"/>
  <c r="AQ572" i="1"/>
  <c r="AR572" i="1"/>
  <c r="AS572" i="1"/>
  <c r="AQ574" i="1"/>
  <c r="AR574" i="1"/>
  <c r="AS574" i="1"/>
  <c r="AQ575" i="1"/>
  <c r="AR575" i="1"/>
  <c r="AS575" i="1"/>
  <c r="AQ576" i="1"/>
  <c r="AR576" i="1"/>
  <c r="AS576" i="1"/>
  <c r="AQ577" i="1"/>
  <c r="AR577" i="1"/>
  <c r="AS577" i="1"/>
  <c r="AQ578" i="1"/>
  <c r="AR578" i="1"/>
  <c r="AS578" i="1"/>
  <c r="AQ579" i="1"/>
  <c r="AR579" i="1"/>
  <c r="AS579" i="1"/>
  <c r="AQ580" i="1"/>
  <c r="AR580" i="1"/>
  <c r="AS580" i="1"/>
  <c r="AQ581" i="1"/>
  <c r="AR581" i="1"/>
  <c r="AS581" i="1"/>
  <c r="AQ582" i="1"/>
  <c r="AR582" i="1"/>
  <c r="AS582" i="1"/>
  <c r="AQ583" i="1"/>
  <c r="AR583" i="1"/>
  <c r="AS583" i="1"/>
  <c r="AQ584" i="1"/>
  <c r="AR584" i="1"/>
  <c r="AS584" i="1"/>
  <c r="AQ585" i="1"/>
  <c r="AR585" i="1"/>
  <c r="AS585" i="1"/>
  <c r="AQ586" i="1"/>
  <c r="AR586" i="1"/>
  <c r="AS586" i="1"/>
  <c r="AQ588" i="1"/>
  <c r="AR588" i="1"/>
  <c r="AS588" i="1"/>
  <c r="AQ589" i="1"/>
  <c r="AR589" i="1"/>
  <c r="AS589" i="1"/>
  <c r="AQ591" i="1"/>
  <c r="AR591" i="1"/>
  <c r="AS591" i="1"/>
  <c r="AQ592" i="1"/>
  <c r="AR592" i="1"/>
  <c r="AS592" i="1"/>
  <c r="AQ593" i="1"/>
  <c r="AR593" i="1"/>
  <c r="AS593" i="1"/>
  <c r="AQ594" i="1"/>
  <c r="AR594" i="1"/>
  <c r="AS594" i="1"/>
  <c r="AQ595" i="1"/>
  <c r="AR595" i="1"/>
  <c r="AS595" i="1"/>
  <c r="AQ596" i="1"/>
  <c r="AR596" i="1"/>
  <c r="AS596" i="1"/>
  <c r="AQ597" i="1"/>
  <c r="AR597" i="1"/>
  <c r="AS597" i="1"/>
  <c r="AQ598" i="1"/>
  <c r="AR598" i="1"/>
  <c r="AS598" i="1"/>
  <c r="AQ600" i="1"/>
  <c r="AR600" i="1"/>
  <c r="AS600" i="1"/>
  <c r="AQ601" i="1"/>
  <c r="AR601" i="1"/>
  <c r="AS601" i="1"/>
  <c r="AQ602" i="1"/>
  <c r="AR602" i="1"/>
  <c r="AS602" i="1"/>
  <c r="AQ603" i="1"/>
  <c r="AR603" i="1"/>
  <c r="AS603" i="1"/>
  <c r="AQ604" i="1"/>
  <c r="AR604" i="1"/>
  <c r="AS604" i="1"/>
  <c r="AQ605" i="1"/>
  <c r="AR605" i="1"/>
  <c r="AS605" i="1"/>
  <c r="AQ606" i="1"/>
  <c r="AR606" i="1"/>
  <c r="AS606" i="1"/>
  <c r="AQ607" i="1"/>
  <c r="AR607" i="1"/>
  <c r="AS607" i="1"/>
  <c r="AQ608" i="1"/>
  <c r="AR608" i="1"/>
  <c r="AS608" i="1"/>
  <c r="AQ609" i="1"/>
  <c r="AR609" i="1"/>
  <c r="AS609" i="1"/>
  <c r="AQ610" i="1"/>
  <c r="AR610" i="1"/>
  <c r="AS610" i="1"/>
  <c r="AQ611" i="1"/>
  <c r="AR611" i="1"/>
  <c r="AS611" i="1"/>
  <c r="AQ612" i="1"/>
  <c r="AR612" i="1"/>
  <c r="AS612" i="1"/>
  <c r="AQ613" i="1"/>
  <c r="AR613" i="1"/>
  <c r="AS613" i="1"/>
  <c r="AQ614" i="1"/>
  <c r="AR614" i="1"/>
  <c r="AS614" i="1"/>
  <c r="AQ615" i="1"/>
  <c r="AR615" i="1"/>
  <c r="AS615" i="1"/>
  <c r="AQ616" i="1"/>
  <c r="AR616" i="1"/>
  <c r="AS616" i="1"/>
  <c r="AQ618" i="1"/>
  <c r="AR618" i="1"/>
  <c r="AS618" i="1"/>
  <c r="AQ619" i="1"/>
  <c r="AR619" i="1"/>
  <c r="AS619" i="1"/>
  <c r="AQ620" i="1"/>
  <c r="AR620" i="1"/>
  <c r="AS620" i="1"/>
  <c r="AQ621" i="1"/>
  <c r="AR621" i="1"/>
  <c r="AS621" i="1"/>
  <c r="AQ623" i="1"/>
  <c r="AR623" i="1"/>
  <c r="AS623" i="1"/>
  <c r="AQ626" i="1"/>
  <c r="AR626" i="1"/>
  <c r="AS626" i="1"/>
  <c r="AQ627" i="1"/>
  <c r="AR627" i="1"/>
  <c r="AS627" i="1"/>
  <c r="AQ629" i="1"/>
  <c r="AR629" i="1"/>
  <c r="AS629" i="1"/>
  <c r="AQ630" i="1"/>
  <c r="AR630" i="1"/>
  <c r="AS630" i="1"/>
  <c r="AQ631" i="1"/>
  <c r="AR631" i="1"/>
  <c r="AS631" i="1"/>
  <c r="AQ632" i="1"/>
  <c r="AR632" i="1"/>
  <c r="AS632" i="1"/>
  <c r="AQ634" i="1"/>
  <c r="AR634" i="1"/>
  <c r="AS634" i="1"/>
  <c r="AQ635" i="1"/>
  <c r="AR635" i="1"/>
  <c r="AS635" i="1"/>
  <c r="AQ636" i="1"/>
  <c r="AR636" i="1"/>
  <c r="AS636" i="1"/>
  <c r="AQ637" i="1"/>
  <c r="AR637" i="1"/>
  <c r="AS637" i="1"/>
  <c r="AQ638" i="1"/>
  <c r="AR638" i="1"/>
  <c r="AS638" i="1"/>
  <c r="AQ639" i="1"/>
  <c r="AR639" i="1"/>
  <c r="AS639" i="1"/>
  <c r="AQ640" i="1"/>
  <c r="AR640" i="1"/>
  <c r="AS640" i="1"/>
  <c r="AQ641" i="1"/>
  <c r="AR641" i="1"/>
  <c r="AS641" i="1"/>
  <c r="AQ642" i="1"/>
  <c r="AR642" i="1"/>
  <c r="AS642" i="1"/>
  <c r="AQ643" i="1"/>
  <c r="AR643" i="1"/>
  <c r="AS643" i="1"/>
  <c r="AQ645" i="1"/>
  <c r="AR645" i="1"/>
  <c r="AS645" i="1"/>
  <c r="AQ646" i="1"/>
  <c r="AR646" i="1"/>
  <c r="AS646" i="1"/>
  <c r="AQ647" i="1"/>
  <c r="AR647" i="1"/>
  <c r="AS647" i="1"/>
  <c r="AQ648" i="1"/>
  <c r="AR648" i="1"/>
  <c r="AS648" i="1"/>
  <c r="AQ650" i="1"/>
  <c r="AR650" i="1"/>
  <c r="AS650" i="1"/>
  <c r="AQ651" i="1"/>
  <c r="AR651" i="1"/>
  <c r="AS651" i="1"/>
  <c r="AQ652" i="1"/>
  <c r="AR652" i="1"/>
  <c r="AS652" i="1"/>
  <c r="AQ653" i="1"/>
  <c r="AR653" i="1"/>
  <c r="AS653" i="1"/>
  <c r="AQ654" i="1"/>
  <c r="AR654" i="1"/>
  <c r="AS654" i="1"/>
  <c r="AQ655" i="1"/>
  <c r="AR655" i="1"/>
  <c r="AS655" i="1"/>
  <c r="AQ656" i="1"/>
  <c r="AR656" i="1"/>
  <c r="AS656" i="1"/>
  <c r="AQ658" i="1"/>
  <c r="AR658" i="1"/>
  <c r="AS658" i="1"/>
  <c r="AQ661" i="1"/>
  <c r="AR661" i="1"/>
  <c r="AS661" i="1"/>
  <c r="AQ662" i="1"/>
  <c r="AR662" i="1"/>
  <c r="AS662" i="1"/>
  <c r="AQ663" i="1"/>
  <c r="AR663" i="1"/>
  <c r="AS663" i="1"/>
  <c r="AQ664" i="1"/>
  <c r="AR664" i="1"/>
  <c r="AS664" i="1"/>
  <c r="AQ665" i="1"/>
  <c r="AR665" i="1"/>
  <c r="AS665" i="1"/>
  <c r="AQ666" i="1"/>
  <c r="AR666" i="1"/>
  <c r="AS666" i="1"/>
  <c r="AQ667" i="1"/>
  <c r="AR667" i="1"/>
  <c r="AS667" i="1"/>
  <c r="AQ668" i="1"/>
  <c r="AR668" i="1"/>
  <c r="AS668" i="1"/>
  <c r="AQ669" i="1"/>
  <c r="AR669" i="1"/>
  <c r="AS669" i="1"/>
  <c r="AQ670" i="1"/>
  <c r="AR670" i="1"/>
  <c r="AS670" i="1"/>
  <c r="AQ671" i="1"/>
  <c r="AR671" i="1"/>
  <c r="AS671" i="1"/>
  <c r="AQ672" i="1"/>
  <c r="AR672" i="1"/>
  <c r="AS672" i="1"/>
  <c r="AQ673" i="1"/>
  <c r="AR673" i="1"/>
  <c r="AS673" i="1"/>
  <c r="AQ674" i="1"/>
  <c r="AR674" i="1"/>
  <c r="AS674" i="1"/>
  <c r="AQ675" i="1"/>
  <c r="AR675" i="1"/>
  <c r="AS675" i="1"/>
  <c r="AQ676" i="1"/>
  <c r="AR676" i="1"/>
  <c r="AS676" i="1"/>
  <c r="AQ677" i="1"/>
  <c r="AR677" i="1"/>
  <c r="AS677" i="1"/>
  <c r="AQ678" i="1"/>
  <c r="AR678" i="1"/>
  <c r="AS678" i="1"/>
  <c r="AQ679" i="1"/>
  <c r="AR679" i="1"/>
  <c r="AS679" i="1"/>
  <c r="AQ680" i="1"/>
  <c r="AR680" i="1"/>
  <c r="AS680" i="1"/>
  <c r="AQ681" i="1"/>
  <c r="AR681" i="1"/>
  <c r="AS681" i="1"/>
  <c r="AQ682" i="1"/>
  <c r="AR682" i="1"/>
  <c r="AS682" i="1"/>
  <c r="AQ683" i="1"/>
  <c r="AR683" i="1"/>
  <c r="AS683" i="1"/>
  <c r="AQ684" i="1"/>
  <c r="AR684" i="1"/>
  <c r="AS684" i="1"/>
  <c r="AQ685" i="1"/>
  <c r="AR685" i="1"/>
  <c r="AS685" i="1"/>
  <c r="AQ686" i="1"/>
  <c r="AR686" i="1"/>
  <c r="AS686" i="1"/>
  <c r="AQ687" i="1"/>
  <c r="AR687" i="1"/>
  <c r="AS687" i="1"/>
  <c r="AQ688" i="1"/>
  <c r="AR688" i="1"/>
  <c r="AS688" i="1"/>
  <c r="AQ689" i="1"/>
  <c r="AR689" i="1"/>
  <c r="AS689" i="1"/>
  <c r="AQ690" i="1"/>
  <c r="AR690" i="1"/>
  <c r="AS690" i="1"/>
  <c r="AQ691" i="1"/>
  <c r="AR691" i="1"/>
  <c r="AS691" i="1"/>
  <c r="AQ692" i="1"/>
  <c r="AR692" i="1"/>
  <c r="AS692" i="1"/>
  <c r="AQ693" i="1"/>
  <c r="AR693" i="1"/>
  <c r="AS693" i="1"/>
  <c r="AQ694" i="1"/>
  <c r="AR694" i="1"/>
  <c r="AS694" i="1"/>
  <c r="AQ695" i="1"/>
  <c r="AR695" i="1"/>
  <c r="AS695" i="1"/>
  <c r="AQ696" i="1"/>
  <c r="AR696" i="1"/>
  <c r="AS696" i="1"/>
  <c r="AQ698" i="1"/>
  <c r="AR698" i="1"/>
  <c r="AS698" i="1"/>
  <c r="AQ699" i="1"/>
  <c r="AR699" i="1"/>
  <c r="AS699" i="1"/>
  <c r="AQ700" i="1"/>
  <c r="AR700" i="1"/>
  <c r="AS700" i="1"/>
  <c r="AQ701" i="1"/>
  <c r="AR701" i="1"/>
  <c r="AS701" i="1"/>
  <c r="AQ702" i="1"/>
  <c r="AR702" i="1"/>
  <c r="AS702" i="1"/>
  <c r="AQ703" i="1"/>
  <c r="AR703" i="1"/>
  <c r="AS703" i="1"/>
  <c r="AQ704" i="1"/>
  <c r="AR704" i="1"/>
  <c r="AS704" i="1"/>
  <c r="AQ705" i="1"/>
  <c r="AR705" i="1"/>
  <c r="AS705" i="1"/>
  <c r="AQ706" i="1"/>
  <c r="AR706" i="1"/>
  <c r="AS706" i="1"/>
  <c r="AQ707" i="1"/>
  <c r="AR707" i="1"/>
  <c r="AS707" i="1"/>
  <c r="AQ708" i="1"/>
  <c r="AR708" i="1"/>
  <c r="AS708" i="1"/>
  <c r="AQ709" i="1"/>
  <c r="AR709" i="1"/>
  <c r="AS709" i="1"/>
  <c r="AQ710" i="1"/>
  <c r="AR710" i="1"/>
  <c r="AS710" i="1"/>
  <c r="AQ711" i="1"/>
  <c r="AR711" i="1"/>
  <c r="AS711" i="1"/>
  <c r="AQ712" i="1"/>
  <c r="AR712" i="1"/>
  <c r="AS712" i="1"/>
  <c r="AQ713" i="1"/>
  <c r="AR713" i="1"/>
  <c r="AS713" i="1"/>
  <c r="AQ714" i="1"/>
  <c r="AR714" i="1"/>
  <c r="AS714" i="1"/>
  <c r="AQ715" i="1"/>
  <c r="AR715" i="1"/>
  <c r="AS715" i="1"/>
  <c r="AQ716" i="1"/>
  <c r="AR716" i="1"/>
  <c r="AS716" i="1"/>
  <c r="AQ717" i="1"/>
  <c r="AR717" i="1"/>
  <c r="AS717" i="1"/>
  <c r="AQ718" i="1"/>
  <c r="AR718" i="1"/>
  <c r="AS718" i="1"/>
  <c r="AQ719" i="1"/>
  <c r="AR719" i="1"/>
  <c r="AS719" i="1"/>
  <c r="AQ720" i="1"/>
  <c r="AR720" i="1"/>
  <c r="AS720" i="1"/>
  <c r="AQ721" i="1"/>
  <c r="AR721" i="1"/>
  <c r="AS721" i="1"/>
  <c r="AQ722" i="1"/>
  <c r="AR722" i="1"/>
  <c r="AS722" i="1"/>
  <c r="AQ723" i="1"/>
  <c r="AR723" i="1"/>
  <c r="AS723" i="1"/>
  <c r="AQ724" i="1"/>
  <c r="AR724" i="1"/>
  <c r="AS724" i="1"/>
  <c r="AQ725" i="1"/>
  <c r="AR725" i="1"/>
  <c r="AS725" i="1"/>
  <c r="AQ726" i="1"/>
  <c r="AR726" i="1"/>
  <c r="AS726" i="1"/>
  <c r="AQ727" i="1"/>
  <c r="AR727" i="1"/>
  <c r="AS727" i="1"/>
  <c r="AQ728" i="1"/>
  <c r="AR728" i="1"/>
  <c r="AS728" i="1"/>
  <c r="AQ729" i="1"/>
  <c r="AR729" i="1"/>
  <c r="AS729" i="1"/>
  <c r="AQ731" i="1"/>
  <c r="AR731" i="1"/>
  <c r="AS731" i="1"/>
  <c r="AQ732" i="1"/>
  <c r="AR732" i="1"/>
  <c r="AS732" i="1"/>
  <c r="AQ733" i="1"/>
  <c r="AR733" i="1"/>
  <c r="AS733" i="1"/>
  <c r="AQ734" i="1"/>
  <c r="AR734" i="1"/>
  <c r="AS734" i="1"/>
  <c r="AQ735" i="1"/>
  <c r="AR735" i="1"/>
  <c r="AS735" i="1"/>
  <c r="AQ736" i="1"/>
  <c r="AR736" i="1"/>
  <c r="AS736" i="1"/>
  <c r="AQ737" i="1"/>
  <c r="AR737" i="1"/>
  <c r="AS737" i="1"/>
  <c r="AQ738" i="1"/>
  <c r="AR738" i="1"/>
  <c r="AS738" i="1"/>
  <c r="AQ739" i="1"/>
  <c r="AR739" i="1"/>
  <c r="AS739" i="1"/>
  <c r="AQ740" i="1"/>
  <c r="AR740" i="1"/>
  <c r="AS740" i="1"/>
  <c r="AQ741" i="1"/>
  <c r="AR741" i="1"/>
  <c r="AS741" i="1"/>
  <c r="AQ742" i="1"/>
  <c r="AR742" i="1"/>
  <c r="AS742" i="1"/>
  <c r="AQ743" i="1"/>
  <c r="AR743" i="1"/>
  <c r="AS743" i="1"/>
  <c r="AQ744" i="1"/>
  <c r="AR744" i="1"/>
  <c r="AS744" i="1"/>
  <c r="AQ745" i="1"/>
  <c r="AR745" i="1"/>
  <c r="AS745" i="1"/>
  <c r="AQ746" i="1"/>
  <c r="AR746" i="1"/>
  <c r="AS746" i="1"/>
  <c r="AQ747" i="1"/>
  <c r="AR747" i="1"/>
  <c r="AS747" i="1"/>
  <c r="AQ748" i="1"/>
  <c r="AR748" i="1"/>
  <c r="AS748" i="1"/>
  <c r="AQ749" i="1"/>
  <c r="AR749" i="1"/>
  <c r="AS749" i="1"/>
  <c r="AQ750" i="1"/>
  <c r="AR750" i="1"/>
  <c r="AS750" i="1"/>
  <c r="AQ751" i="1"/>
  <c r="AR751" i="1"/>
  <c r="AS751" i="1"/>
  <c r="AQ752" i="1"/>
  <c r="AR752" i="1"/>
  <c r="AS752" i="1"/>
  <c r="AQ753" i="1"/>
  <c r="AR753" i="1"/>
  <c r="AS753" i="1"/>
  <c r="AQ754" i="1"/>
  <c r="AR754" i="1"/>
  <c r="AS754" i="1"/>
  <c r="AQ755" i="1"/>
  <c r="AR755" i="1"/>
  <c r="AS755" i="1"/>
  <c r="AQ756" i="1"/>
  <c r="AR756" i="1"/>
  <c r="AS756" i="1"/>
  <c r="AQ757" i="1"/>
  <c r="AR757" i="1"/>
  <c r="AS757" i="1"/>
  <c r="AQ758" i="1"/>
  <c r="AR758" i="1"/>
  <c r="AS758" i="1"/>
  <c r="AQ759" i="1"/>
  <c r="AR759" i="1"/>
  <c r="AS759" i="1"/>
  <c r="AQ760" i="1"/>
  <c r="AR760" i="1"/>
  <c r="AS760" i="1"/>
  <c r="AQ761" i="1"/>
  <c r="AR761" i="1"/>
  <c r="AS761" i="1"/>
  <c r="AQ762" i="1"/>
  <c r="AR762" i="1"/>
  <c r="AS762" i="1"/>
  <c r="AQ763" i="1"/>
  <c r="AR763" i="1"/>
  <c r="AS763" i="1"/>
  <c r="AQ764" i="1"/>
  <c r="AR764" i="1"/>
  <c r="AS764" i="1"/>
  <c r="AQ765" i="1"/>
  <c r="AR765" i="1"/>
  <c r="AS765" i="1"/>
  <c r="AQ766" i="1"/>
  <c r="AR766" i="1"/>
  <c r="AS766" i="1"/>
  <c r="AQ767" i="1"/>
  <c r="AR767" i="1"/>
  <c r="AS767" i="1"/>
  <c r="AQ768" i="1"/>
  <c r="AR768" i="1"/>
  <c r="AS768" i="1"/>
  <c r="AQ769" i="1"/>
  <c r="AR769" i="1"/>
  <c r="AS769" i="1"/>
  <c r="AQ770" i="1"/>
  <c r="AR770" i="1"/>
  <c r="AS770" i="1"/>
  <c r="AQ771" i="1"/>
  <c r="AR771" i="1"/>
  <c r="AS771" i="1"/>
  <c r="AQ772" i="1"/>
  <c r="AR772" i="1"/>
  <c r="AS772" i="1"/>
  <c r="AQ773" i="1"/>
  <c r="AR773" i="1"/>
  <c r="AS773" i="1"/>
  <c r="AQ774" i="1"/>
  <c r="AR774" i="1"/>
  <c r="AS774" i="1"/>
  <c r="AQ775" i="1"/>
  <c r="AR775" i="1"/>
  <c r="AS775" i="1"/>
  <c r="AQ776" i="1"/>
  <c r="AR776" i="1"/>
  <c r="AS776" i="1"/>
  <c r="AQ777" i="1"/>
  <c r="AR777" i="1"/>
  <c r="AS777" i="1"/>
  <c r="AQ778" i="1"/>
  <c r="AR778" i="1"/>
  <c r="AS778" i="1"/>
  <c r="AQ779" i="1"/>
  <c r="AR779" i="1"/>
  <c r="AS779" i="1"/>
  <c r="AQ780" i="1"/>
  <c r="AR780" i="1"/>
  <c r="AS780" i="1"/>
  <c r="AQ781" i="1"/>
  <c r="AR781" i="1"/>
  <c r="AS781" i="1"/>
  <c r="AQ782" i="1"/>
  <c r="AR782" i="1"/>
  <c r="AS782" i="1"/>
  <c r="AQ783" i="1"/>
  <c r="AR783" i="1"/>
  <c r="AS783" i="1"/>
  <c r="AQ784" i="1"/>
  <c r="AR784" i="1"/>
  <c r="AS784" i="1"/>
  <c r="AQ785" i="1"/>
  <c r="AR785" i="1"/>
  <c r="AS785" i="1"/>
  <c r="AQ786" i="1"/>
  <c r="AR786" i="1"/>
  <c r="AS786" i="1"/>
  <c r="AQ787" i="1"/>
  <c r="AR787" i="1"/>
  <c r="AS787" i="1"/>
  <c r="AQ788" i="1"/>
  <c r="AR788" i="1"/>
  <c r="AS788" i="1"/>
  <c r="AQ789" i="1"/>
  <c r="AR789" i="1"/>
  <c r="AS789" i="1"/>
  <c r="AQ790" i="1"/>
  <c r="AR790" i="1"/>
  <c r="AS790" i="1"/>
  <c r="AQ791" i="1"/>
  <c r="AR791" i="1"/>
  <c r="AS791" i="1"/>
  <c r="AQ792" i="1"/>
  <c r="AR792" i="1"/>
  <c r="AS792" i="1"/>
  <c r="AQ793" i="1"/>
  <c r="AR793" i="1"/>
  <c r="AS793" i="1"/>
  <c r="AQ794" i="1"/>
  <c r="AR794" i="1"/>
  <c r="AS794" i="1"/>
  <c r="AQ795" i="1"/>
  <c r="AR795" i="1"/>
  <c r="AS795" i="1"/>
  <c r="AQ796" i="1"/>
  <c r="AR796" i="1"/>
  <c r="AS796" i="1"/>
  <c r="AQ797" i="1"/>
  <c r="AR797" i="1"/>
  <c r="AS797" i="1"/>
  <c r="AQ798" i="1"/>
  <c r="AR798" i="1"/>
  <c r="AS798" i="1"/>
  <c r="AQ799" i="1"/>
  <c r="AR799" i="1"/>
  <c r="AS799" i="1"/>
  <c r="AQ800" i="1"/>
  <c r="AR800" i="1"/>
  <c r="AS800" i="1"/>
  <c r="AQ801" i="1"/>
  <c r="AR801" i="1"/>
  <c r="AS801" i="1"/>
  <c r="AQ802" i="1"/>
  <c r="AR802" i="1"/>
  <c r="AS802" i="1"/>
  <c r="AQ803" i="1"/>
  <c r="AR803" i="1"/>
  <c r="AS803" i="1"/>
  <c r="AQ804" i="1"/>
  <c r="AR804" i="1"/>
  <c r="AS804" i="1"/>
  <c r="AQ805" i="1"/>
  <c r="AR805" i="1"/>
  <c r="AS805" i="1"/>
  <c r="AQ806" i="1"/>
  <c r="AR806" i="1"/>
  <c r="AS806" i="1"/>
  <c r="AQ807" i="1"/>
  <c r="AR807" i="1"/>
  <c r="AS807" i="1"/>
  <c r="AQ808" i="1"/>
  <c r="AR808" i="1"/>
  <c r="AS808" i="1"/>
  <c r="AQ809" i="1"/>
  <c r="AR809" i="1"/>
  <c r="AS809" i="1"/>
  <c r="AQ810" i="1"/>
  <c r="AR810" i="1"/>
  <c r="AS810" i="1"/>
  <c r="AQ811" i="1"/>
  <c r="AR811" i="1"/>
  <c r="AS811" i="1"/>
  <c r="AQ812" i="1"/>
  <c r="AR812" i="1"/>
  <c r="AS812" i="1"/>
  <c r="AQ813" i="1"/>
  <c r="AR813" i="1"/>
  <c r="AS813" i="1"/>
  <c r="AQ814" i="1"/>
  <c r="AR814" i="1"/>
  <c r="AS814" i="1"/>
  <c r="AQ815" i="1"/>
  <c r="AR815" i="1"/>
  <c r="AS815" i="1"/>
  <c r="AQ816" i="1"/>
  <c r="AR816" i="1"/>
  <c r="AS816" i="1"/>
  <c r="AQ817" i="1"/>
  <c r="AR817" i="1"/>
  <c r="AS817" i="1"/>
  <c r="AQ818" i="1"/>
  <c r="AR818" i="1"/>
  <c r="AS818" i="1"/>
  <c r="AQ819" i="1"/>
  <c r="AR819" i="1"/>
  <c r="AS819" i="1"/>
  <c r="AQ820" i="1"/>
  <c r="AR820" i="1"/>
  <c r="AS820" i="1"/>
  <c r="AQ821" i="1"/>
  <c r="AR821" i="1"/>
  <c r="AS821" i="1"/>
  <c r="AQ822" i="1"/>
  <c r="AR822" i="1"/>
  <c r="AS822" i="1"/>
  <c r="AQ824" i="1"/>
  <c r="AR824" i="1"/>
  <c r="AS824" i="1"/>
  <c r="AQ826" i="1"/>
  <c r="AR826" i="1"/>
  <c r="AS826" i="1"/>
  <c r="AQ830" i="1"/>
  <c r="AR830" i="1"/>
  <c r="AS830" i="1"/>
  <c r="AQ832" i="1"/>
  <c r="AR832" i="1"/>
  <c r="AS832" i="1"/>
  <c r="AQ833" i="1"/>
  <c r="AR833" i="1"/>
  <c r="AS833" i="1"/>
  <c r="AQ834" i="1"/>
  <c r="AR834" i="1"/>
  <c r="AS834" i="1"/>
  <c r="AQ835" i="1"/>
  <c r="AR835" i="1"/>
  <c r="AS835" i="1"/>
  <c r="AQ838" i="1"/>
  <c r="AR838" i="1"/>
  <c r="AS838" i="1"/>
  <c r="AQ839" i="1"/>
  <c r="AR839" i="1"/>
  <c r="AS839" i="1"/>
  <c r="AQ840" i="1"/>
  <c r="AR840" i="1"/>
  <c r="AS840" i="1"/>
  <c r="AQ841" i="1"/>
  <c r="AR841" i="1"/>
  <c r="AS841" i="1"/>
  <c r="AQ842" i="1"/>
  <c r="AR842" i="1"/>
  <c r="AS842" i="1"/>
  <c r="AQ844" i="1"/>
  <c r="AR844" i="1"/>
  <c r="AS844" i="1"/>
  <c r="AQ845" i="1"/>
  <c r="AR845" i="1"/>
  <c r="AS845" i="1"/>
  <c r="AQ846" i="1"/>
  <c r="AR846" i="1"/>
  <c r="AS846" i="1"/>
  <c r="AQ847" i="1"/>
  <c r="AR847" i="1"/>
  <c r="AS847" i="1"/>
  <c r="AQ848" i="1"/>
  <c r="AR848" i="1"/>
  <c r="AS848" i="1"/>
  <c r="AQ849" i="1"/>
  <c r="AR849" i="1"/>
  <c r="AS849" i="1"/>
  <c r="AQ850" i="1"/>
  <c r="AR850" i="1"/>
  <c r="AS850" i="1"/>
  <c r="AQ851" i="1"/>
  <c r="AR851" i="1"/>
  <c r="AS851" i="1"/>
  <c r="AQ852" i="1"/>
  <c r="AR852" i="1"/>
  <c r="AS852" i="1"/>
  <c r="AQ853" i="1"/>
  <c r="AR853" i="1"/>
  <c r="AS853" i="1"/>
  <c r="AQ854" i="1"/>
  <c r="AR854" i="1"/>
  <c r="AS854" i="1"/>
  <c r="AQ855" i="1"/>
  <c r="AR855" i="1"/>
  <c r="AS855" i="1"/>
  <c r="AQ856" i="1"/>
  <c r="AR856" i="1"/>
  <c r="AS856" i="1"/>
  <c r="AQ857" i="1"/>
  <c r="AR857" i="1"/>
  <c r="AS857" i="1"/>
  <c r="AQ858" i="1"/>
  <c r="AR858" i="1"/>
  <c r="AS858" i="1"/>
  <c r="AQ859" i="1"/>
  <c r="AR859" i="1"/>
  <c r="AS859" i="1"/>
  <c r="AQ860" i="1"/>
  <c r="AR860" i="1"/>
  <c r="AS860" i="1"/>
  <c r="AQ861" i="1"/>
  <c r="AR861" i="1"/>
  <c r="AS861" i="1"/>
  <c r="AQ862" i="1"/>
  <c r="AR862" i="1"/>
  <c r="AS862" i="1"/>
  <c r="AQ863" i="1"/>
  <c r="AR863" i="1"/>
  <c r="AS863" i="1"/>
  <c r="AQ864" i="1"/>
  <c r="AR864" i="1"/>
  <c r="AS864" i="1"/>
  <c r="AQ865" i="1"/>
  <c r="AR865" i="1"/>
  <c r="AS865" i="1"/>
  <c r="AQ866" i="1"/>
  <c r="AR866" i="1"/>
  <c r="AS866" i="1"/>
  <c r="AQ867" i="1"/>
  <c r="AR867" i="1"/>
  <c r="AS867" i="1"/>
  <c r="AQ868" i="1"/>
  <c r="AR868" i="1"/>
  <c r="AS868" i="1"/>
  <c r="AQ869" i="1"/>
  <c r="AR869" i="1"/>
  <c r="AS869" i="1"/>
  <c r="AQ870" i="1"/>
  <c r="AR870" i="1"/>
  <c r="AS870" i="1"/>
  <c r="AQ871" i="1"/>
  <c r="AR871" i="1"/>
  <c r="AS871" i="1"/>
  <c r="AQ872" i="1"/>
  <c r="AR872" i="1"/>
  <c r="AS872" i="1"/>
  <c r="AQ873" i="1"/>
  <c r="AR873" i="1"/>
  <c r="AS873" i="1"/>
  <c r="AQ874" i="1"/>
  <c r="AR874" i="1"/>
  <c r="AS874" i="1"/>
  <c r="AQ875" i="1"/>
  <c r="AR875" i="1"/>
  <c r="AS875" i="1"/>
  <c r="AQ876" i="1"/>
  <c r="AR876" i="1"/>
  <c r="AS876" i="1"/>
  <c r="AQ877" i="1"/>
  <c r="AR877" i="1"/>
  <c r="AS877" i="1"/>
  <c r="AQ878" i="1"/>
  <c r="AR878" i="1"/>
  <c r="AS878" i="1"/>
  <c r="AQ879" i="1"/>
  <c r="AR879" i="1"/>
  <c r="AS879" i="1"/>
  <c r="AQ880" i="1"/>
  <c r="AR880" i="1"/>
  <c r="AS880" i="1"/>
  <c r="AQ881" i="1"/>
  <c r="AR881" i="1"/>
  <c r="AS881" i="1"/>
  <c r="AQ882" i="1"/>
  <c r="AR882" i="1"/>
  <c r="AS882" i="1"/>
  <c r="AQ883" i="1"/>
  <c r="AR883" i="1"/>
  <c r="AS883" i="1"/>
  <c r="AQ884" i="1"/>
  <c r="AR884" i="1"/>
  <c r="AS884" i="1"/>
  <c r="AQ885" i="1"/>
  <c r="AR885" i="1"/>
  <c r="AS885" i="1"/>
  <c r="AQ886" i="1"/>
  <c r="AR886" i="1"/>
  <c r="AS886" i="1"/>
  <c r="AQ887" i="1"/>
  <c r="AR887" i="1"/>
  <c r="AS887" i="1"/>
  <c r="AQ888" i="1"/>
  <c r="AR888" i="1"/>
  <c r="AS888" i="1"/>
  <c r="AQ889" i="1"/>
  <c r="AR889" i="1"/>
  <c r="AS889" i="1"/>
  <c r="AQ890" i="1"/>
  <c r="AR890" i="1"/>
  <c r="AS890" i="1"/>
  <c r="AQ891" i="1"/>
  <c r="AR891" i="1"/>
  <c r="AS891" i="1"/>
  <c r="AQ892" i="1"/>
  <c r="AR892" i="1"/>
  <c r="AS892" i="1"/>
  <c r="AQ893" i="1"/>
  <c r="AR893" i="1"/>
  <c r="AS893" i="1"/>
  <c r="AQ894" i="1"/>
  <c r="AR894" i="1"/>
  <c r="AS894" i="1"/>
  <c r="AQ895" i="1"/>
  <c r="AR895" i="1"/>
  <c r="AS895" i="1"/>
  <c r="AQ896" i="1"/>
  <c r="AR896" i="1"/>
  <c r="AS896" i="1"/>
  <c r="AQ897" i="1"/>
  <c r="AR897" i="1"/>
  <c r="AS897" i="1"/>
  <c r="AQ898" i="1"/>
  <c r="AR898" i="1"/>
  <c r="AS898" i="1"/>
  <c r="AQ899" i="1"/>
  <c r="AR899" i="1"/>
  <c r="AS899" i="1"/>
  <c r="AQ900" i="1"/>
  <c r="AR900" i="1"/>
  <c r="AS900" i="1"/>
  <c r="AQ901" i="1"/>
  <c r="AR901" i="1"/>
  <c r="AS901" i="1"/>
  <c r="AQ902" i="1"/>
  <c r="AR902" i="1"/>
  <c r="AS902" i="1"/>
  <c r="AQ903" i="1"/>
  <c r="AR903" i="1"/>
  <c r="AS903" i="1"/>
  <c r="AQ904" i="1"/>
  <c r="AR904" i="1"/>
  <c r="AS904" i="1"/>
  <c r="AQ905" i="1"/>
  <c r="AR905" i="1"/>
  <c r="AS905" i="1"/>
  <c r="AQ906" i="1"/>
  <c r="AR906" i="1"/>
  <c r="AS906" i="1"/>
  <c r="AQ907" i="1"/>
  <c r="AR907" i="1"/>
  <c r="AS907" i="1"/>
  <c r="AQ908" i="1"/>
  <c r="AR908" i="1"/>
  <c r="AS908" i="1"/>
  <c r="AQ909" i="1"/>
  <c r="AR909" i="1"/>
  <c r="AS909" i="1"/>
  <c r="AQ910" i="1"/>
  <c r="AR910" i="1"/>
  <c r="AS910" i="1"/>
  <c r="AQ911" i="1"/>
  <c r="AR911" i="1"/>
  <c r="AS911" i="1"/>
  <c r="AQ912" i="1"/>
  <c r="AR912" i="1"/>
  <c r="AS912" i="1"/>
  <c r="AQ913" i="1"/>
  <c r="AR913" i="1"/>
  <c r="AS913" i="1"/>
  <c r="AQ914" i="1"/>
  <c r="AR914" i="1"/>
  <c r="AS914" i="1"/>
  <c r="AQ915" i="1"/>
  <c r="AR915" i="1"/>
  <c r="AS915" i="1"/>
  <c r="AQ916" i="1"/>
  <c r="AR916" i="1"/>
  <c r="AS916" i="1"/>
  <c r="AQ917" i="1"/>
  <c r="AR917" i="1"/>
  <c r="AS917" i="1"/>
  <c r="AQ918" i="1"/>
  <c r="AR918" i="1"/>
  <c r="AS918" i="1"/>
  <c r="AQ919" i="1"/>
  <c r="AR919" i="1"/>
  <c r="AS919" i="1"/>
  <c r="AQ920" i="1"/>
  <c r="AR920" i="1"/>
  <c r="AS920" i="1"/>
  <c r="AQ921" i="1"/>
  <c r="AR921" i="1"/>
  <c r="AS921" i="1"/>
  <c r="AQ922" i="1"/>
  <c r="AR922" i="1"/>
  <c r="AS922" i="1"/>
  <c r="AQ923" i="1"/>
  <c r="AR923" i="1"/>
  <c r="AS923" i="1"/>
  <c r="AQ924" i="1"/>
  <c r="AR924" i="1"/>
  <c r="AS924" i="1"/>
  <c r="AQ925" i="1"/>
  <c r="AR925" i="1"/>
  <c r="AS925" i="1"/>
  <c r="AQ926" i="1"/>
  <c r="AR926" i="1"/>
  <c r="AS926" i="1"/>
  <c r="AQ927" i="1"/>
  <c r="AR927" i="1"/>
  <c r="AS927" i="1"/>
  <c r="AQ928" i="1"/>
  <c r="AR928" i="1"/>
  <c r="AS928" i="1"/>
  <c r="AQ929" i="1"/>
  <c r="AR929" i="1"/>
  <c r="AS929" i="1"/>
  <c r="AQ930" i="1"/>
  <c r="AR930" i="1"/>
  <c r="AS930" i="1"/>
  <c r="AQ931" i="1"/>
  <c r="AR931" i="1"/>
  <c r="AS931" i="1"/>
  <c r="AQ932" i="1"/>
  <c r="AR932" i="1"/>
  <c r="AS932" i="1"/>
  <c r="AQ933" i="1"/>
  <c r="AR933" i="1"/>
  <c r="AS933" i="1"/>
  <c r="AQ934" i="1"/>
  <c r="AR934" i="1"/>
  <c r="AS934" i="1"/>
  <c r="AQ935" i="1"/>
  <c r="AR935" i="1"/>
  <c r="AS935" i="1"/>
  <c r="AQ936" i="1"/>
  <c r="AR936" i="1"/>
  <c r="AS936" i="1"/>
  <c r="AQ937" i="1"/>
  <c r="AR937" i="1"/>
  <c r="AS937" i="1"/>
  <c r="AQ938" i="1"/>
  <c r="AR938" i="1"/>
  <c r="AS938" i="1"/>
  <c r="AQ939" i="1"/>
  <c r="AR939" i="1"/>
  <c r="AS939" i="1"/>
  <c r="AQ940" i="1"/>
  <c r="AR940" i="1"/>
  <c r="AS940" i="1"/>
  <c r="AQ941" i="1"/>
  <c r="AR941" i="1"/>
  <c r="AS941" i="1"/>
  <c r="AQ942" i="1"/>
  <c r="AR942" i="1"/>
  <c r="AS942" i="1"/>
  <c r="AQ944" i="1"/>
  <c r="AR944" i="1"/>
  <c r="AS944" i="1"/>
  <c r="AQ945" i="1"/>
  <c r="AR945" i="1"/>
  <c r="AS945" i="1"/>
  <c r="AQ946" i="1"/>
  <c r="AR946" i="1"/>
  <c r="AS946" i="1"/>
  <c r="AQ947" i="1"/>
  <c r="AR947" i="1"/>
  <c r="AS947" i="1"/>
  <c r="AQ948" i="1"/>
  <c r="AR948" i="1"/>
  <c r="AS948" i="1"/>
  <c r="AQ949" i="1"/>
  <c r="AR949" i="1"/>
  <c r="AS949" i="1"/>
  <c r="AQ950" i="1"/>
  <c r="AR950" i="1"/>
  <c r="AS950" i="1"/>
  <c r="AQ951" i="1"/>
  <c r="AR951" i="1"/>
  <c r="AS951" i="1"/>
  <c r="AQ952" i="1"/>
  <c r="AR952" i="1"/>
  <c r="AS952" i="1"/>
  <c r="AQ953" i="1"/>
  <c r="AR953" i="1"/>
  <c r="AS953" i="1"/>
  <c r="AQ954" i="1"/>
  <c r="AR954" i="1"/>
  <c r="AS954" i="1"/>
  <c r="AQ955" i="1"/>
  <c r="AR955" i="1"/>
  <c r="AS955" i="1"/>
  <c r="AQ956" i="1"/>
  <c r="AR956" i="1"/>
  <c r="AS956" i="1"/>
  <c r="AQ957" i="1"/>
  <c r="AR957" i="1"/>
  <c r="AS957" i="1"/>
  <c r="AQ958" i="1"/>
  <c r="AR958" i="1"/>
  <c r="AS958" i="1"/>
  <c r="AQ959" i="1"/>
  <c r="AR959" i="1"/>
  <c r="AS959" i="1"/>
  <c r="AQ960" i="1"/>
  <c r="AR960" i="1"/>
  <c r="AS960" i="1"/>
  <c r="AQ961" i="1"/>
  <c r="AR961" i="1"/>
  <c r="AS961" i="1"/>
  <c r="AQ962" i="1"/>
  <c r="AR962" i="1"/>
  <c r="AS962" i="1"/>
  <c r="AQ963" i="1"/>
  <c r="AR963" i="1"/>
  <c r="AS963" i="1"/>
  <c r="AQ964" i="1"/>
  <c r="AR964" i="1"/>
  <c r="AS964" i="1"/>
  <c r="AQ965" i="1"/>
  <c r="AR965" i="1"/>
  <c r="AS965" i="1"/>
  <c r="AQ966" i="1"/>
  <c r="AR966" i="1"/>
  <c r="AS966" i="1"/>
  <c r="AQ967" i="1"/>
  <c r="AR967" i="1"/>
  <c r="AS967" i="1"/>
  <c r="AQ968" i="1"/>
  <c r="AR968" i="1"/>
  <c r="AS968" i="1"/>
  <c r="AQ969" i="1"/>
  <c r="AR969" i="1"/>
  <c r="AS969" i="1"/>
  <c r="AQ970" i="1"/>
  <c r="AR970" i="1"/>
  <c r="AS970" i="1"/>
  <c r="AQ971" i="1"/>
  <c r="AR971" i="1"/>
  <c r="AS971" i="1"/>
  <c r="AQ972" i="1"/>
  <c r="AR972" i="1"/>
  <c r="AS972" i="1"/>
  <c r="AQ973" i="1"/>
  <c r="AR973" i="1"/>
  <c r="AS973" i="1"/>
  <c r="AQ974" i="1"/>
  <c r="AR974" i="1"/>
  <c r="AS974" i="1"/>
  <c r="AQ975" i="1"/>
  <c r="AR975" i="1"/>
  <c r="AS975" i="1"/>
  <c r="AQ976" i="1"/>
  <c r="AR976" i="1"/>
  <c r="AS976" i="1"/>
  <c r="AQ977" i="1"/>
  <c r="AR977" i="1"/>
  <c r="AS977" i="1"/>
  <c r="AQ978" i="1"/>
  <c r="AR978" i="1"/>
  <c r="AS978" i="1"/>
  <c r="AQ979" i="1"/>
  <c r="AR979" i="1"/>
  <c r="AS979" i="1"/>
  <c r="AQ980" i="1"/>
  <c r="AR980" i="1"/>
  <c r="AS980" i="1"/>
  <c r="AQ981" i="1"/>
  <c r="AR981" i="1"/>
  <c r="AS981" i="1"/>
  <c r="AQ982" i="1"/>
  <c r="AR982" i="1"/>
  <c r="AS982" i="1"/>
  <c r="AQ983" i="1"/>
  <c r="AR983" i="1"/>
  <c r="AS983" i="1"/>
  <c r="AQ984" i="1"/>
  <c r="AR984" i="1"/>
  <c r="AS984" i="1"/>
  <c r="AQ985" i="1"/>
  <c r="AR985" i="1"/>
  <c r="AS985" i="1"/>
  <c r="AQ986" i="1"/>
  <c r="AR986" i="1"/>
  <c r="AS986" i="1"/>
  <c r="AQ987" i="1"/>
  <c r="AR987" i="1"/>
  <c r="AS987" i="1"/>
  <c r="AQ988" i="1"/>
  <c r="AR988" i="1"/>
  <c r="AS988" i="1"/>
  <c r="AQ989" i="1"/>
  <c r="AR989" i="1"/>
  <c r="AS989" i="1"/>
  <c r="AQ990" i="1"/>
  <c r="AR990" i="1"/>
  <c r="AS990" i="1"/>
  <c r="AQ991" i="1"/>
  <c r="AR991" i="1"/>
  <c r="AS991" i="1"/>
  <c r="AQ992" i="1"/>
  <c r="AR992" i="1"/>
  <c r="AS992" i="1"/>
  <c r="AQ993" i="1"/>
  <c r="AR993" i="1"/>
  <c r="AS993" i="1"/>
  <c r="AQ994" i="1"/>
  <c r="AR994" i="1"/>
  <c r="AS994" i="1"/>
  <c r="AQ995" i="1"/>
  <c r="AR995" i="1"/>
  <c r="AS995" i="1"/>
  <c r="AQ996" i="1"/>
  <c r="AR996" i="1"/>
  <c r="AS996" i="1"/>
  <c r="AQ997" i="1"/>
  <c r="AR997" i="1"/>
  <c r="AS997" i="1"/>
  <c r="AQ999" i="1"/>
  <c r="AR999" i="1"/>
  <c r="AS999" i="1"/>
  <c r="AQ1000" i="1"/>
  <c r="AR1000" i="1"/>
  <c r="AS1000" i="1"/>
  <c r="AQ1001" i="1"/>
  <c r="AR1001" i="1"/>
  <c r="AS1001" i="1"/>
  <c r="AQ1003" i="1"/>
  <c r="AR1003" i="1"/>
  <c r="AS1003" i="1"/>
  <c r="AQ1004" i="1"/>
  <c r="AR1004" i="1"/>
  <c r="AS1004" i="1"/>
  <c r="AQ1005" i="1"/>
  <c r="AR1005" i="1"/>
  <c r="AS1005" i="1"/>
  <c r="AQ1006" i="1"/>
  <c r="AR1006" i="1"/>
  <c r="AS1006" i="1"/>
  <c r="AQ1008" i="1"/>
  <c r="AR1008" i="1"/>
  <c r="AS1008" i="1"/>
  <c r="AQ1009" i="1"/>
  <c r="AR1009" i="1"/>
  <c r="AS1009" i="1"/>
  <c r="AQ1010" i="1"/>
  <c r="AR1010" i="1"/>
  <c r="AS1010" i="1"/>
  <c r="AQ1012" i="1"/>
  <c r="AR1012" i="1"/>
  <c r="AS1012" i="1"/>
  <c r="AQ1014" i="1"/>
  <c r="AR1014" i="1"/>
  <c r="AS1014" i="1"/>
  <c r="AQ1015" i="1"/>
  <c r="AR1015" i="1"/>
  <c r="AS1015" i="1"/>
  <c r="AQ1016" i="1"/>
  <c r="AR1016" i="1"/>
  <c r="AS1016" i="1"/>
  <c r="AQ1017" i="1"/>
  <c r="AR1017" i="1"/>
  <c r="AS1017" i="1"/>
  <c r="AQ1019" i="1"/>
  <c r="AR1019" i="1"/>
  <c r="AS1019" i="1"/>
  <c r="AQ1020" i="1"/>
  <c r="AR1020" i="1"/>
  <c r="AS1020" i="1"/>
  <c r="AQ1022" i="1"/>
  <c r="AR1022" i="1"/>
  <c r="AS1022" i="1"/>
  <c r="AQ1023" i="1"/>
  <c r="AR1023" i="1"/>
  <c r="AS1023" i="1"/>
  <c r="AQ1024" i="1"/>
  <c r="AR1024" i="1"/>
  <c r="AS1024" i="1"/>
  <c r="AQ1025" i="1"/>
  <c r="AR1025" i="1"/>
  <c r="AS1025" i="1"/>
  <c r="AQ1027" i="1"/>
  <c r="AR1027" i="1"/>
  <c r="AS1027" i="1"/>
  <c r="AQ1028" i="1"/>
  <c r="AR1028" i="1"/>
  <c r="AS1028" i="1"/>
  <c r="AQ1029" i="1"/>
  <c r="AR1029" i="1"/>
  <c r="AS1029" i="1"/>
  <c r="AQ1031" i="1"/>
  <c r="AR1031" i="1"/>
  <c r="AS1031" i="1"/>
  <c r="AQ1032" i="1"/>
  <c r="AR1032" i="1"/>
  <c r="AS1032" i="1"/>
  <c r="AQ1033" i="1"/>
  <c r="AR1033" i="1"/>
  <c r="AS1033" i="1"/>
  <c r="AQ1035" i="1"/>
  <c r="AR1035" i="1"/>
  <c r="AS1035" i="1"/>
  <c r="AQ1036" i="1"/>
  <c r="AR1036" i="1"/>
  <c r="AS1036" i="1"/>
  <c r="AQ1037" i="1"/>
  <c r="AR1037" i="1"/>
  <c r="AS1037" i="1"/>
  <c r="AQ1038" i="1"/>
  <c r="AR1038" i="1"/>
  <c r="AS1038" i="1"/>
  <c r="AQ1039" i="1"/>
  <c r="AR1039" i="1"/>
  <c r="AS1039" i="1"/>
  <c r="AQ1040" i="1"/>
  <c r="AR1040" i="1"/>
  <c r="AS1040" i="1"/>
  <c r="AQ1041" i="1"/>
  <c r="AR1041" i="1"/>
  <c r="AS1041" i="1"/>
  <c r="AQ1042" i="1"/>
  <c r="AR1042" i="1"/>
  <c r="AS1042" i="1"/>
  <c r="AQ1043" i="1"/>
  <c r="AR1043" i="1"/>
  <c r="AS1043" i="1"/>
  <c r="AQ1044" i="1"/>
  <c r="AR1044" i="1"/>
  <c r="AS1044" i="1"/>
  <c r="AQ1045" i="1"/>
  <c r="AR1045" i="1"/>
  <c r="AS1045" i="1"/>
  <c r="AQ1046" i="1"/>
  <c r="AR1046" i="1"/>
  <c r="AS1046" i="1"/>
  <c r="AQ1047" i="1"/>
  <c r="AR1047" i="1"/>
  <c r="AS1047" i="1"/>
  <c r="AQ1048" i="1"/>
  <c r="AR1048" i="1"/>
  <c r="AS1048" i="1"/>
  <c r="AQ1049" i="1"/>
  <c r="AR1049" i="1"/>
  <c r="AS1049" i="1"/>
  <c r="AQ1050" i="1"/>
  <c r="AR1050" i="1"/>
  <c r="AS1050" i="1"/>
  <c r="AQ1051" i="1"/>
  <c r="AR1051" i="1"/>
  <c r="AS1051" i="1"/>
  <c r="AQ1052" i="1"/>
  <c r="AR1052" i="1"/>
  <c r="AS1052" i="1"/>
  <c r="AQ1054" i="1"/>
  <c r="AR1054" i="1"/>
  <c r="AS1054" i="1"/>
  <c r="AQ1055" i="1"/>
  <c r="AR1055" i="1"/>
  <c r="AS1055" i="1"/>
  <c r="AQ1056" i="1"/>
  <c r="AR1056" i="1"/>
  <c r="AS1056" i="1"/>
  <c r="AQ1057" i="1"/>
  <c r="AR1057" i="1"/>
  <c r="AS1057" i="1"/>
  <c r="AQ1058" i="1"/>
  <c r="AR1058" i="1"/>
  <c r="AS1058" i="1"/>
  <c r="AQ1059" i="1"/>
  <c r="AR1059" i="1"/>
  <c r="AS1059" i="1"/>
  <c r="AQ1060" i="1"/>
  <c r="AR1060" i="1"/>
  <c r="AS1060" i="1"/>
  <c r="AQ1061" i="1"/>
  <c r="AR1061" i="1"/>
  <c r="AS1061" i="1"/>
  <c r="AQ1062" i="1"/>
  <c r="AR1062" i="1"/>
  <c r="AS1062" i="1"/>
  <c r="AQ1063" i="1"/>
  <c r="AR1063" i="1"/>
  <c r="AS1063" i="1"/>
  <c r="AQ1064" i="1"/>
  <c r="AR1064" i="1"/>
  <c r="AS1064" i="1"/>
  <c r="AQ1065" i="1"/>
  <c r="AR1065" i="1"/>
  <c r="AS1065" i="1"/>
  <c r="AQ1066" i="1"/>
  <c r="AR1066" i="1"/>
  <c r="AS1066" i="1"/>
  <c r="AQ1067" i="1"/>
  <c r="AR1067" i="1"/>
  <c r="AS1067" i="1"/>
  <c r="AQ1068" i="1"/>
  <c r="AR1068" i="1"/>
  <c r="AS1068" i="1"/>
  <c r="AQ1069" i="1"/>
  <c r="AR1069" i="1"/>
  <c r="AS1069" i="1"/>
  <c r="AQ1070" i="1"/>
  <c r="AR1070" i="1"/>
  <c r="AS1070" i="1"/>
  <c r="AQ1071" i="1"/>
  <c r="AR1071" i="1"/>
  <c r="AS1071" i="1"/>
  <c r="AQ1072" i="1"/>
  <c r="AR1072" i="1"/>
  <c r="AS1072" i="1"/>
  <c r="AQ1073" i="1"/>
  <c r="AR1073" i="1"/>
  <c r="AS1073" i="1"/>
  <c r="AQ1074" i="1"/>
  <c r="AR1074" i="1"/>
  <c r="AS1074" i="1"/>
  <c r="AQ1075" i="1"/>
  <c r="AR1075" i="1"/>
  <c r="AS1075" i="1"/>
  <c r="AQ1076" i="1"/>
  <c r="AR1076" i="1"/>
  <c r="AS1076" i="1"/>
  <c r="AQ1077" i="1"/>
  <c r="AR1077" i="1"/>
  <c r="AS1077" i="1"/>
  <c r="AQ1078" i="1"/>
  <c r="AR1078" i="1"/>
  <c r="AS1078" i="1"/>
  <c r="AQ1079" i="1"/>
  <c r="AR1079" i="1"/>
  <c r="AS1079" i="1"/>
  <c r="AQ1080" i="1"/>
  <c r="AR1080" i="1"/>
  <c r="AS1080" i="1"/>
  <c r="AQ1081" i="1"/>
  <c r="AR1081" i="1"/>
  <c r="AS1081" i="1"/>
  <c r="AQ1082" i="1"/>
  <c r="AR1082" i="1"/>
  <c r="AS1082" i="1"/>
  <c r="AQ1083" i="1"/>
  <c r="AR1083" i="1"/>
  <c r="AS1083" i="1"/>
  <c r="AQ1084" i="1"/>
  <c r="AR1084" i="1"/>
  <c r="AS1084" i="1"/>
  <c r="AQ1085" i="1"/>
  <c r="AR1085" i="1"/>
  <c r="AS1085" i="1"/>
  <c r="AQ1086" i="1"/>
  <c r="AR1086" i="1"/>
  <c r="AS1086" i="1"/>
  <c r="AQ1087" i="1"/>
  <c r="AR1087" i="1"/>
  <c r="AS1087" i="1"/>
  <c r="AQ1088" i="1"/>
  <c r="AR1088" i="1"/>
  <c r="AS1088" i="1"/>
  <c r="AQ1089" i="1"/>
  <c r="AR1089" i="1"/>
  <c r="AS1089" i="1"/>
  <c r="AQ1090" i="1"/>
  <c r="AR1090" i="1"/>
  <c r="AS1090" i="1"/>
  <c r="AQ1091" i="1"/>
  <c r="AR1091" i="1"/>
  <c r="AS1091" i="1"/>
  <c r="AQ1092" i="1"/>
  <c r="AR1092" i="1"/>
  <c r="AS1092" i="1"/>
  <c r="AQ1093" i="1"/>
  <c r="AR1093" i="1"/>
  <c r="AS1093" i="1"/>
  <c r="AQ1094" i="1"/>
  <c r="AR1094" i="1"/>
  <c r="AS1094" i="1"/>
  <c r="AQ1095" i="1"/>
  <c r="AR1095" i="1"/>
  <c r="AS1095" i="1"/>
  <c r="AQ1096" i="1"/>
  <c r="AR1096" i="1"/>
  <c r="AS1096" i="1"/>
  <c r="AQ1097" i="1"/>
  <c r="AR1097" i="1"/>
  <c r="AS1097" i="1"/>
  <c r="AQ1098" i="1"/>
  <c r="AR1098" i="1"/>
  <c r="AS1098" i="1"/>
  <c r="AQ1099" i="1"/>
  <c r="AR1099" i="1"/>
  <c r="AS1099" i="1"/>
  <c r="AQ1100" i="1"/>
  <c r="AR1100" i="1"/>
  <c r="AS1100" i="1"/>
  <c r="AQ1101" i="1"/>
  <c r="AR1101" i="1"/>
  <c r="AS1101" i="1"/>
  <c r="AQ1102" i="1"/>
  <c r="AR1102" i="1"/>
  <c r="AS1102" i="1"/>
  <c r="AQ1103" i="1"/>
  <c r="AR1103" i="1"/>
  <c r="AS1103" i="1"/>
  <c r="AQ1104" i="1"/>
  <c r="AR1104" i="1"/>
  <c r="AS1104" i="1"/>
  <c r="AQ1105" i="1"/>
  <c r="AR1105" i="1"/>
  <c r="AS1105" i="1"/>
  <c r="AQ1106" i="1"/>
  <c r="AR1106" i="1"/>
  <c r="AS1106" i="1"/>
  <c r="AQ1107" i="1"/>
  <c r="AR1107" i="1"/>
  <c r="AS1107" i="1"/>
  <c r="AQ1108" i="1"/>
  <c r="AR1108" i="1"/>
  <c r="AS1108" i="1"/>
  <c r="AQ1109" i="1"/>
  <c r="AR1109" i="1"/>
  <c r="AS1109" i="1"/>
  <c r="AQ1110" i="1"/>
  <c r="AR1110" i="1"/>
  <c r="AS1110" i="1"/>
  <c r="AQ1111" i="1"/>
  <c r="AR1111" i="1"/>
  <c r="AS1111" i="1"/>
  <c r="AQ1112" i="1"/>
  <c r="AR1112" i="1"/>
  <c r="AS1112" i="1"/>
  <c r="AQ1113" i="1"/>
  <c r="AR1113" i="1"/>
  <c r="AS1113" i="1"/>
  <c r="AQ1114" i="1"/>
  <c r="AR1114" i="1"/>
  <c r="AS1114" i="1"/>
  <c r="AQ1115" i="1"/>
  <c r="AR1115" i="1"/>
  <c r="AS1115" i="1"/>
  <c r="AQ1116" i="1"/>
  <c r="AR1116" i="1"/>
  <c r="AS1116" i="1"/>
  <c r="AQ1117" i="1"/>
  <c r="AR1117" i="1"/>
  <c r="AS1117" i="1"/>
  <c r="AQ1118" i="1"/>
  <c r="AR1118" i="1"/>
  <c r="AS1118" i="1"/>
  <c r="AQ1119" i="1"/>
  <c r="AR1119" i="1"/>
  <c r="AS1119" i="1"/>
  <c r="AQ1120" i="1"/>
  <c r="AR1120" i="1"/>
  <c r="AS1120" i="1"/>
  <c r="AQ1121" i="1"/>
  <c r="AR1121" i="1"/>
  <c r="AS1121" i="1"/>
  <c r="AQ1122" i="1"/>
  <c r="AR1122" i="1"/>
  <c r="AS1122" i="1"/>
  <c r="AQ1123" i="1"/>
  <c r="AR1123" i="1"/>
  <c r="AS1123" i="1"/>
  <c r="AQ1124" i="1"/>
  <c r="AR1124" i="1"/>
  <c r="AS1124" i="1"/>
  <c r="AQ1125" i="1"/>
  <c r="AR1125" i="1"/>
  <c r="AS1125" i="1"/>
  <c r="AQ1126" i="1"/>
  <c r="AR1126" i="1"/>
  <c r="AS1126" i="1"/>
  <c r="AQ1127" i="1"/>
  <c r="AR1127" i="1"/>
  <c r="AS1127" i="1"/>
  <c r="AQ1128" i="1"/>
  <c r="AR1128" i="1"/>
  <c r="AS1128" i="1"/>
  <c r="AQ1129" i="1"/>
  <c r="AR1129" i="1"/>
  <c r="AS1129" i="1"/>
  <c r="AQ1130" i="1"/>
  <c r="AR1130" i="1"/>
  <c r="AS1130" i="1"/>
  <c r="AQ1131" i="1"/>
  <c r="AR1131" i="1"/>
  <c r="AS1131" i="1"/>
  <c r="AQ1132" i="1"/>
  <c r="AR1132" i="1"/>
  <c r="AS1132" i="1"/>
  <c r="AQ1134" i="1"/>
  <c r="AR1134" i="1"/>
  <c r="AS1134" i="1"/>
  <c r="AQ1135" i="1"/>
  <c r="AR1135" i="1"/>
  <c r="AS1135" i="1"/>
  <c r="AQ1136" i="1"/>
  <c r="AR1136" i="1"/>
  <c r="AS1136" i="1"/>
  <c r="AQ1137" i="1"/>
  <c r="AR1137" i="1"/>
  <c r="AS1137" i="1"/>
  <c r="AQ1138" i="1"/>
  <c r="AR1138" i="1"/>
  <c r="AS1138" i="1"/>
  <c r="AQ1139" i="1"/>
  <c r="AR1139" i="1"/>
  <c r="AS1139" i="1"/>
  <c r="AQ1143" i="1"/>
  <c r="AR1143" i="1"/>
  <c r="AS1143" i="1"/>
  <c r="AQ1145" i="1"/>
  <c r="AR1145" i="1"/>
  <c r="AS1145" i="1"/>
  <c r="AQ1146" i="1"/>
  <c r="AR1146" i="1"/>
  <c r="AS1146" i="1"/>
  <c r="AQ1147" i="1"/>
  <c r="AR1147" i="1"/>
  <c r="AS1147" i="1"/>
  <c r="AQ1148" i="1"/>
  <c r="AR1148" i="1"/>
  <c r="AS1148" i="1"/>
  <c r="AQ1149" i="1"/>
  <c r="AR1149" i="1"/>
  <c r="AS1149" i="1"/>
  <c r="AQ1150" i="1"/>
  <c r="AR1150" i="1"/>
  <c r="AS1150" i="1"/>
  <c r="AQ1152" i="1"/>
  <c r="AR1152" i="1"/>
  <c r="AS1152" i="1"/>
  <c r="AQ1153" i="1"/>
  <c r="AR1153" i="1"/>
  <c r="AS1153" i="1"/>
  <c r="AQ1154" i="1"/>
  <c r="AR1154" i="1"/>
  <c r="AS1154" i="1"/>
  <c r="AQ1155" i="1"/>
  <c r="AR1155" i="1"/>
  <c r="AS1155" i="1"/>
  <c r="AQ1156" i="1"/>
  <c r="AR1156" i="1"/>
  <c r="AS1156" i="1"/>
  <c r="AQ1157" i="1"/>
  <c r="AR1157" i="1"/>
  <c r="AS1157" i="1"/>
  <c r="AQ1158" i="1"/>
  <c r="AR1158" i="1"/>
  <c r="AS1158" i="1"/>
  <c r="AQ1159" i="1"/>
  <c r="AR1159" i="1"/>
  <c r="AS1159" i="1"/>
  <c r="AQ1160" i="1"/>
  <c r="AR1160" i="1"/>
  <c r="AS1160" i="1"/>
  <c r="AQ1161" i="1"/>
  <c r="AR1161" i="1"/>
  <c r="AS1161" i="1"/>
  <c r="AQ1162" i="1"/>
  <c r="AR1162" i="1"/>
  <c r="AS1162" i="1"/>
  <c r="AQ1163" i="1"/>
  <c r="AR1163" i="1"/>
  <c r="AS1163" i="1"/>
  <c r="AQ1164" i="1"/>
  <c r="AR1164" i="1"/>
  <c r="AS1164" i="1"/>
  <c r="AQ1165" i="1"/>
  <c r="AR1165" i="1"/>
  <c r="AS1165" i="1"/>
  <c r="AQ1166" i="1"/>
  <c r="AR1166" i="1"/>
  <c r="AS1166" i="1"/>
  <c r="AQ1167" i="1"/>
  <c r="AR1167" i="1"/>
  <c r="AS1167" i="1"/>
  <c r="AQ1168" i="1"/>
  <c r="AR1168" i="1"/>
  <c r="AS1168" i="1"/>
  <c r="AQ1169" i="1"/>
  <c r="AR1169" i="1"/>
  <c r="AS1169" i="1"/>
  <c r="AQ1170" i="1"/>
  <c r="AR1170" i="1"/>
  <c r="AS1170" i="1"/>
  <c r="AQ1171" i="1"/>
  <c r="AR1171" i="1"/>
  <c r="AS1171" i="1"/>
  <c r="AQ1172" i="1"/>
  <c r="AR1172" i="1"/>
  <c r="AS1172" i="1"/>
  <c r="AQ1173" i="1"/>
  <c r="AR1173" i="1"/>
  <c r="AS1173" i="1"/>
  <c r="AQ1174" i="1"/>
  <c r="AR1174" i="1"/>
  <c r="AS1174" i="1"/>
  <c r="AQ1175" i="1"/>
  <c r="AR1175" i="1"/>
  <c r="AS1175" i="1"/>
  <c r="AQ1176" i="1"/>
  <c r="AR1176" i="1"/>
  <c r="AS1176" i="1"/>
  <c r="AQ1177" i="1"/>
  <c r="AR1177" i="1"/>
  <c r="AS1177" i="1"/>
  <c r="AQ1178" i="1"/>
  <c r="AR1178" i="1"/>
  <c r="AS1178" i="1"/>
  <c r="AQ1179" i="1"/>
  <c r="AR1179" i="1"/>
  <c r="AS1179" i="1"/>
  <c r="AQ1180" i="1"/>
  <c r="AR1180" i="1"/>
  <c r="AS1180" i="1"/>
  <c r="AQ1181" i="1"/>
  <c r="AR1181" i="1"/>
  <c r="AS1181" i="1"/>
  <c r="AQ1182" i="1"/>
  <c r="AR1182" i="1"/>
  <c r="AS1182" i="1"/>
  <c r="AQ1183" i="1"/>
  <c r="AR1183" i="1"/>
  <c r="AS1183" i="1"/>
  <c r="AQ1184" i="1"/>
  <c r="AR1184" i="1"/>
  <c r="AS1184" i="1"/>
  <c r="AQ1185" i="1"/>
  <c r="AR1185" i="1"/>
  <c r="AS1185" i="1"/>
  <c r="AQ1186" i="1"/>
  <c r="AR1186" i="1"/>
  <c r="AS1186" i="1"/>
  <c r="AQ1187" i="1"/>
  <c r="AR1187" i="1"/>
  <c r="AS1187" i="1"/>
  <c r="AQ1188" i="1"/>
  <c r="AR1188" i="1"/>
  <c r="AS1188" i="1"/>
  <c r="AQ1189" i="1"/>
  <c r="AR1189" i="1"/>
  <c r="AS1189" i="1"/>
  <c r="AQ1190" i="1"/>
  <c r="AR1190" i="1"/>
  <c r="AS1190" i="1"/>
  <c r="AQ1191" i="1"/>
  <c r="AR1191" i="1"/>
  <c r="AS1191" i="1"/>
  <c r="AQ1192" i="1"/>
  <c r="AR1192" i="1"/>
  <c r="AS1192" i="1"/>
  <c r="AQ1193" i="1"/>
  <c r="AR1193" i="1"/>
  <c r="AS1193" i="1"/>
  <c r="AQ1194" i="1"/>
  <c r="AR1194" i="1"/>
  <c r="AS1194" i="1"/>
  <c r="AQ1195" i="1"/>
  <c r="AR1195" i="1"/>
  <c r="AS1195" i="1"/>
  <c r="AQ1196" i="1"/>
  <c r="AR1196" i="1"/>
  <c r="AS1196" i="1"/>
  <c r="AQ1197" i="1"/>
  <c r="AR1197" i="1"/>
  <c r="AS1197" i="1"/>
  <c r="AQ1198" i="1"/>
  <c r="AR1198" i="1"/>
  <c r="AS1198" i="1"/>
  <c r="AQ1199" i="1"/>
  <c r="AR1199" i="1"/>
  <c r="AS1199" i="1"/>
  <c r="AQ1200" i="1"/>
  <c r="AR1200" i="1"/>
  <c r="AS1200" i="1"/>
  <c r="AQ1201" i="1"/>
  <c r="AR1201" i="1"/>
  <c r="AS1201" i="1"/>
  <c r="AQ1202" i="1"/>
  <c r="AR1202" i="1"/>
  <c r="AS1202" i="1"/>
  <c r="AQ1203" i="1"/>
  <c r="AR1203" i="1"/>
  <c r="AS1203" i="1"/>
  <c r="AQ1204" i="1"/>
  <c r="AR1204" i="1"/>
  <c r="AS1204" i="1"/>
  <c r="AQ1205" i="1"/>
  <c r="AR1205" i="1"/>
  <c r="AS1205" i="1"/>
  <c r="AQ1206" i="1"/>
  <c r="AR1206" i="1"/>
  <c r="AS1206" i="1"/>
  <c r="AQ1207" i="1"/>
  <c r="AR1207" i="1"/>
  <c r="AS1207" i="1"/>
  <c r="AQ1208" i="1"/>
  <c r="AR1208" i="1"/>
  <c r="AS1208" i="1"/>
  <c r="AQ1209" i="1"/>
  <c r="AR1209" i="1"/>
  <c r="AS1209" i="1"/>
  <c r="AQ1210" i="1"/>
  <c r="AR1210" i="1"/>
  <c r="AS1210" i="1"/>
  <c r="AQ1211" i="1"/>
  <c r="AR1211" i="1"/>
  <c r="AS1211" i="1"/>
  <c r="AQ1212" i="1"/>
  <c r="AR1212" i="1"/>
  <c r="AS1212" i="1"/>
  <c r="AQ1213" i="1"/>
  <c r="AR1213" i="1"/>
  <c r="AS1213" i="1"/>
  <c r="AQ1214" i="1"/>
  <c r="AR1214" i="1"/>
  <c r="AS1214" i="1"/>
  <c r="AQ1215" i="1"/>
  <c r="AR1215" i="1"/>
  <c r="AS1215" i="1"/>
  <c r="AQ1216" i="1"/>
  <c r="AR1216" i="1"/>
  <c r="AS1216" i="1"/>
  <c r="AQ1217" i="1"/>
  <c r="AR1217" i="1"/>
  <c r="AS1217" i="1"/>
  <c r="AQ1218" i="1"/>
  <c r="AR1218" i="1"/>
  <c r="AS1218" i="1"/>
  <c r="AQ1219" i="1"/>
  <c r="AR1219" i="1"/>
  <c r="AS1219" i="1"/>
  <c r="AQ1220" i="1"/>
  <c r="AR1220" i="1"/>
  <c r="AS1220" i="1"/>
  <c r="AQ1221" i="1"/>
  <c r="AR1221" i="1"/>
  <c r="AS1221" i="1"/>
  <c r="AQ1222" i="1"/>
  <c r="AR1222" i="1"/>
  <c r="AS1222" i="1"/>
  <c r="AQ1223" i="1"/>
  <c r="AR1223" i="1"/>
  <c r="AS1223" i="1"/>
  <c r="AQ1224" i="1"/>
  <c r="AR1224" i="1"/>
  <c r="AS1224" i="1"/>
  <c r="AQ1225" i="1"/>
  <c r="AR1225" i="1"/>
  <c r="AS1225" i="1"/>
  <c r="AQ1226" i="1"/>
  <c r="AR1226" i="1"/>
  <c r="AS1226" i="1"/>
  <c r="AQ1227" i="1"/>
  <c r="AR1227" i="1"/>
  <c r="AS1227" i="1"/>
  <c r="AQ1228" i="1"/>
  <c r="AR1228" i="1"/>
  <c r="AS1228" i="1"/>
  <c r="AQ1229" i="1"/>
  <c r="AR1229" i="1"/>
  <c r="AS1229" i="1"/>
  <c r="AQ1230" i="1"/>
  <c r="AR1230" i="1"/>
  <c r="AS1230" i="1"/>
  <c r="AQ1231" i="1"/>
  <c r="AR1231" i="1"/>
  <c r="AS1231" i="1"/>
  <c r="AQ1232" i="1"/>
  <c r="AR1232" i="1"/>
  <c r="AS1232" i="1"/>
  <c r="AQ1233" i="1"/>
  <c r="AR1233" i="1"/>
  <c r="AS1233" i="1"/>
  <c r="AQ1234" i="1"/>
  <c r="AR1234" i="1"/>
  <c r="AS1234" i="1"/>
  <c r="AQ1235" i="1"/>
  <c r="AR1235" i="1"/>
  <c r="AS1235" i="1"/>
  <c r="AQ1236" i="1"/>
  <c r="AR1236" i="1"/>
  <c r="AS1236" i="1"/>
  <c r="AQ1237" i="1"/>
  <c r="AR1237" i="1"/>
  <c r="AS1237" i="1"/>
  <c r="AQ1238" i="1"/>
  <c r="AR1238" i="1"/>
  <c r="AS1238" i="1"/>
  <c r="AQ1239" i="1"/>
  <c r="AR1239" i="1"/>
  <c r="AS1239" i="1"/>
  <c r="AQ1240" i="1"/>
  <c r="AR1240" i="1"/>
  <c r="AS1240" i="1"/>
  <c r="AQ1241" i="1"/>
  <c r="AR1241" i="1"/>
  <c r="AS1241" i="1"/>
  <c r="AQ1242" i="1"/>
  <c r="AR1242" i="1"/>
  <c r="AS1242" i="1"/>
  <c r="AQ1244" i="1"/>
  <c r="AR1244" i="1"/>
  <c r="AS1244" i="1"/>
  <c r="AQ1246" i="1"/>
  <c r="AR1246" i="1"/>
  <c r="AS1246" i="1"/>
  <c r="AQ1248" i="1"/>
  <c r="AR1248" i="1"/>
  <c r="AS1248" i="1"/>
  <c r="AQ1250" i="1"/>
  <c r="AR1250" i="1"/>
  <c r="AS1250" i="1"/>
  <c r="AQ1251" i="1"/>
  <c r="AR1251" i="1"/>
  <c r="AS1251" i="1"/>
  <c r="AQ1252" i="1"/>
  <c r="AR1252" i="1"/>
  <c r="AS1252" i="1"/>
  <c r="AQ1253" i="1"/>
  <c r="AR1253" i="1"/>
  <c r="AS1253" i="1"/>
  <c r="AQ1254" i="1"/>
  <c r="AR1254" i="1"/>
  <c r="AS1254" i="1"/>
  <c r="AQ1255" i="1"/>
  <c r="AR1255" i="1"/>
  <c r="AS1255" i="1"/>
  <c r="AQ1256" i="1"/>
  <c r="AR1256" i="1"/>
  <c r="AS1256" i="1"/>
  <c r="AQ1257" i="1"/>
  <c r="AR1257" i="1"/>
  <c r="AS1257" i="1"/>
  <c r="AQ1258" i="1"/>
  <c r="AR1258" i="1"/>
  <c r="AS1258" i="1"/>
  <c r="AQ1259" i="1"/>
  <c r="AR1259" i="1"/>
  <c r="AS1259" i="1"/>
  <c r="AQ1260" i="1"/>
  <c r="AR1260" i="1"/>
  <c r="AS1260" i="1"/>
  <c r="AQ1261" i="1"/>
  <c r="AR1261" i="1"/>
  <c r="AS1261" i="1"/>
  <c r="AQ1262" i="1"/>
  <c r="AR1262" i="1"/>
  <c r="AS1262" i="1"/>
  <c r="AQ1263" i="1"/>
  <c r="AR1263" i="1"/>
  <c r="AS1263" i="1"/>
  <c r="AQ1264" i="1"/>
  <c r="AR1264" i="1"/>
  <c r="AS1264" i="1"/>
  <c r="AQ1265" i="1"/>
  <c r="AR1265" i="1"/>
  <c r="AS1265" i="1"/>
  <c r="AQ1266" i="1"/>
  <c r="AR1266" i="1"/>
  <c r="AS1266" i="1"/>
  <c r="AQ1267" i="1"/>
  <c r="AR1267" i="1"/>
  <c r="AS1267" i="1"/>
  <c r="AQ1268" i="1"/>
  <c r="AR1268" i="1"/>
  <c r="AS1268" i="1"/>
  <c r="AQ1269" i="1"/>
  <c r="AR1269" i="1"/>
  <c r="AS1269" i="1"/>
  <c r="AQ1270" i="1"/>
  <c r="AR1270" i="1"/>
  <c r="AS1270" i="1"/>
  <c r="AQ1271" i="1"/>
  <c r="AR1271" i="1"/>
  <c r="AS1271" i="1"/>
  <c r="AQ1272" i="1"/>
  <c r="AR1272" i="1"/>
  <c r="AS1272" i="1"/>
  <c r="AQ1273" i="1"/>
  <c r="AR1273" i="1"/>
  <c r="AS1273" i="1"/>
  <c r="AQ1274" i="1"/>
  <c r="AR1274" i="1"/>
  <c r="AS1274" i="1"/>
  <c r="AQ1275" i="1"/>
  <c r="AR1275" i="1"/>
  <c r="AS1275" i="1"/>
  <c r="AQ1276" i="1"/>
  <c r="AR1276" i="1"/>
  <c r="AS1276" i="1"/>
  <c r="AQ1277" i="1"/>
  <c r="AR1277" i="1"/>
  <c r="AS1277" i="1"/>
  <c r="AQ1278" i="1"/>
  <c r="AR1278" i="1"/>
  <c r="AS1278" i="1"/>
  <c r="AQ1279" i="1"/>
  <c r="AR1279" i="1"/>
  <c r="AS1279" i="1"/>
  <c r="AQ1280" i="1"/>
  <c r="AR1280" i="1"/>
  <c r="AS1280" i="1"/>
  <c r="AQ1281" i="1"/>
  <c r="AR1281" i="1"/>
  <c r="AS1281" i="1"/>
  <c r="AQ1282" i="1"/>
  <c r="AR1282" i="1"/>
  <c r="AS1282" i="1"/>
  <c r="AQ1283" i="1"/>
  <c r="AR1283" i="1"/>
  <c r="AS1283" i="1"/>
  <c r="AQ1284" i="1"/>
  <c r="AR1284" i="1"/>
  <c r="AS1284" i="1"/>
  <c r="AQ1285" i="1"/>
  <c r="AR1285" i="1"/>
  <c r="AS1285" i="1"/>
  <c r="AQ1286" i="1"/>
  <c r="AR1286" i="1"/>
  <c r="AS1286" i="1"/>
  <c r="AQ1287" i="1"/>
  <c r="AR1287" i="1"/>
  <c r="AS1287" i="1"/>
  <c r="AQ1288" i="1"/>
  <c r="AR1288" i="1"/>
  <c r="AS1288" i="1"/>
  <c r="AQ1289" i="1"/>
  <c r="AR1289" i="1"/>
  <c r="AS1289" i="1"/>
  <c r="AQ1290" i="1"/>
  <c r="AR1290" i="1"/>
  <c r="AS1290" i="1"/>
  <c r="AQ1291" i="1"/>
  <c r="AR1291" i="1"/>
  <c r="AS1291" i="1"/>
  <c r="AQ1292" i="1"/>
  <c r="AR1292" i="1"/>
  <c r="AS1292" i="1"/>
  <c r="AQ1293" i="1"/>
  <c r="AR1293" i="1"/>
  <c r="AS1293" i="1"/>
  <c r="AQ1294" i="1"/>
  <c r="AR1294" i="1"/>
  <c r="AS1294" i="1"/>
  <c r="AQ1295" i="1"/>
  <c r="AR1295" i="1"/>
  <c r="AS1295" i="1"/>
  <c r="AQ1296" i="1"/>
  <c r="AR1296" i="1"/>
  <c r="AS1296" i="1"/>
  <c r="AQ1297" i="1"/>
  <c r="AR1297" i="1"/>
  <c r="AS1297" i="1"/>
  <c r="AQ1298" i="1"/>
  <c r="AR1298" i="1"/>
  <c r="AS1298" i="1"/>
  <c r="AQ1299" i="1"/>
  <c r="AR1299" i="1"/>
  <c r="AS1299" i="1"/>
  <c r="AQ1300" i="1"/>
  <c r="AR1300" i="1"/>
  <c r="AS1300" i="1"/>
  <c r="AQ1301" i="1"/>
  <c r="AR1301" i="1"/>
  <c r="AS1301" i="1"/>
  <c r="AQ1302" i="1"/>
  <c r="AR1302" i="1"/>
  <c r="AS1302" i="1"/>
  <c r="AQ1303" i="1"/>
  <c r="AR1303" i="1"/>
  <c r="AS1303" i="1"/>
  <c r="AQ1304" i="1"/>
  <c r="AR1304" i="1"/>
  <c r="AS1304" i="1"/>
  <c r="AQ1305" i="1"/>
  <c r="AR1305" i="1"/>
  <c r="AS1305" i="1"/>
  <c r="AQ1306" i="1"/>
  <c r="AR1306" i="1"/>
  <c r="AS1306" i="1"/>
  <c r="AQ1307" i="1"/>
  <c r="AR1307" i="1"/>
  <c r="AS1307" i="1"/>
  <c r="AQ1308" i="1"/>
  <c r="AR1308" i="1"/>
  <c r="AS1308" i="1"/>
  <c r="AQ1309" i="1"/>
  <c r="AR1309" i="1"/>
  <c r="AS1309" i="1"/>
  <c r="AQ1310" i="1"/>
  <c r="AR1310" i="1"/>
  <c r="AS1310" i="1"/>
  <c r="AQ1311" i="1"/>
  <c r="AR1311" i="1"/>
  <c r="AS1311" i="1"/>
  <c r="AQ1312" i="1"/>
  <c r="AR1312" i="1"/>
  <c r="AS1312" i="1"/>
  <c r="AQ1313" i="1"/>
  <c r="AR1313" i="1"/>
  <c r="AS1313" i="1"/>
  <c r="AQ1314" i="1"/>
  <c r="AR1314" i="1"/>
  <c r="AS1314" i="1"/>
  <c r="AQ1315" i="1"/>
  <c r="AR1315" i="1"/>
  <c r="AS1315" i="1"/>
  <c r="AQ1316" i="1"/>
  <c r="AR1316" i="1"/>
  <c r="AS1316" i="1"/>
  <c r="AQ1317" i="1"/>
  <c r="AR1317" i="1"/>
  <c r="AS1317" i="1"/>
  <c r="AQ1318" i="1"/>
  <c r="AR1318" i="1"/>
  <c r="AS1318" i="1"/>
  <c r="AQ1319" i="1"/>
  <c r="AR1319" i="1"/>
  <c r="AS1319" i="1"/>
  <c r="AQ1320" i="1"/>
  <c r="AR1320" i="1"/>
  <c r="AS1320" i="1"/>
  <c r="AQ1321" i="1"/>
  <c r="AR1321" i="1"/>
  <c r="AS1321" i="1"/>
  <c r="AQ1322" i="1"/>
  <c r="AR1322" i="1"/>
  <c r="AS1322" i="1"/>
  <c r="AQ1323" i="1"/>
  <c r="AR1323" i="1"/>
  <c r="AS1323" i="1"/>
  <c r="AQ1324" i="1"/>
  <c r="AR1324" i="1"/>
  <c r="AS1324" i="1"/>
  <c r="AQ1325" i="1"/>
  <c r="AR1325" i="1"/>
  <c r="AS1325" i="1"/>
  <c r="AQ1326" i="1"/>
  <c r="AR1326" i="1"/>
  <c r="AS1326" i="1"/>
  <c r="AQ1327" i="1"/>
  <c r="AR1327" i="1"/>
  <c r="AS1327" i="1"/>
  <c r="AQ1328" i="1"/>
  <c r="AR1328" i="1"/>
  <c r="AS1328" i="1"/>
  <c r="AQ1329" i="1"/>
  <c r="AR1329" i="1"/>
  <c r="AS1329" i="1"/>
  <c r="AQ1330" i="1"/>
  <c r="AR1330" i="1"/>
  <c r="AS1330" i="1"/>
  <c r="AQ1331" i="1"/>
  <c r="AR1331" i="1"/>
  <c r="AS1331" i="1"/>
  <c r="AQ1332" i="1"/>
  <c r="AR1332" i="1"/>
  <c r="AS1332" i="1"/>
  <c r="AQ1333" i="1"/>
  <c r="AR1333" i="1"/>
  <c r="AS1333" i="1"/>
  <c r="AQ1334" i="1"/>
  <c r="AR1334" i="1"/>
  <c r="AS1334" i="1"/>
  <c r="AQ1335" i="1"/>
  <c r="AR1335" i="1"/>
  <c r="AS1335" i="1"/>
  <c r="AQ1336" i="1"/>
  <c r="AR1336" i="1"/>
  <c r="AS1336" i="1"/>
  <c r="AQ1337" i="1"/>
  <c r="AR1337" i="1"/>
  <c r="AS1337" i="1"/>
  <c r="AQ1338" i="1"/>
  <c r="AR1338" i="1"/>
  <c r="AS1338" i="1"/>
  <c r="AQ1339" i="1"/>
  <c r="AR1339" i="1"/>
  <c r="AS1339" i="1"/>
  <c r="AQ1340" i="1"/>
  <c r="AR1340" i="1"/>
  <c r="AS1340" i="1"/>
  <c r="AQ1341" i="1"/>
  <c r="AR1341" i="1"/>
  <c r="AS1341" i="1"/>
  <c r="AQ1342" i="1"/>
  <c r="AR1342" i="1"/>
  <c r="AS1342" i="1"/>
  <c r="AQ1343" i="1"/>
  <c r="AR1343" i="1"/>
  <c r="AS1343" i="1"/>
  <c r="AQ1344" i="1"/>
  <c r="AR1344" i="1"/>
  <c r="AS1344" i="1"/>
  <c r="AQ1345" i="1"/>
  <c r="AR1345" i="1"/>
  <c r="AS1345" i="1"/>
  <c r="AQ1346" i="1"/>
  <c r="AR1346" i="1"/>
  <c r="AS1346" i="1"/>
  <c r="AQ1347" i="1"/>
  <c r="AR1347" i="1"/>
  <c r="AS1347" i="1"/>
  <c r="AQ1348" i="1"/>
  <c r="AR1348" i="1"/>
  <c r="AS1348" i="1"/>
  <c r="AQ1349" i="1"/>
  <c r="AR1349" i="1"/>
  <c r="AS1349" i="1"/>
  <c r="AQ1350" i="1"/>
  <c r="AR1350" i="1"/>
  <c r="AS1350" i="1"/>
  <c r="AQ1351" i="1"/>
  <c r="AR1351" i="1"/>
  <c r="AS1351" i="1"/>
  <c r="AQ1352" i="1"/>
  <c r="AR1352" i="1"/>
  <c r="AS1352" i="1"/>
  <c r="AQ1353" i="1"/>
  <c r="AR1353" i="1"/>
  <c r="AS1353" i="1"/>
  <c r="AQ1354" i="1"/>
  <c r="AR1354" i="1"/>
  <c r="AS1354" i="1"/>
  <c r="AQ1355" i="1"/>
  <c r="AR1355" i="1"/>
  <c r="AS1355" i="1"/>
  <c r="AQ1356" i="1"/>
  <c r="AR1356" i="1"/>
  <c r="AS1356" i="1"/>
  <c r="AQ1357" i="1"/>
  <c r="AR1357" i="1"/>
  <c r="AS1357" i="1"/>
  <c r="AQ1358" i="1"/>
  <c r="AR1358" i="1"/>
  <c r="AS1358" i="1"/>
  <c r="AQ1359" i="1"/>
  <c r="AR1359" i="1"/>
  <c r="AS1359" i="1"/>
  <c r="AQ1361" i="1"/>
  <c r="AR1361" i="1"/>
  <c r="AS1361" i="1"/>
  <c r="AQ1362" i="1"/>
  <c r="AR1362" i="1"/>
  <c r="AS1362" i="1"/>
  <c r="AQ1363" i="1"/>
  <c r="AR1363" i="1"/>
  <c r="AS1363" i="1"/>
  <c r="AQ1364" i="1"/>
  <c r="AR1364" i="1"/>
  <c r="AS1364" i="1"/>
  <c r="AQ1365" i="1"/>
  <c r="AR1365" i="1"/>
  <c r="AS1365" i="1"/>
  <c r="AQ1366" i="1"/>
  <c r="AR1366" i="1"/>
  <c r="AS1366" i="1"/>
  <c r="AQ1367" i="1"/>
  <c r="AR1367" i="1"/>
  <c r="AS1367" i="1"/>
  <c r="AQ1368" i="1"/>
  <c r="AR1368" i="1"/>
  <c r="AS1368" i="1"/>
  <c r="AQ1369" i="1"/>
  <c r="AR1369" i="1"/>
  <c r="AS1369" i="1"/>
  <c r="AQ1370" i="1"/>
  <c r="AR1370" i="1"/>
  <c r="AS1370" i="1"/>
  <c r="AQ1371" i="1"/>
  <c r="AR1371" i="1"/>
  <c r="AS1371" i="1"/>
  <c r="AQ1372" i="1"/>
  <c r="AR1372" i="1"/>
  <c r="AS1372" i="1"/>
  <c r="AQ1373" i="1"/>
  <c r="AR1373" i="1"/>
  <c r="AS1373" i="1"/>
  <c r="AQ1374" i="1"/>
  <c r="AR1374" i="1"/>
  <c r="AS1374" i="1"/>
  <c r="AQ1375" i="1"/>
  <c r="AR1375" i="1"/>
  <c r="AS1375" i="1"/>
  <c r="AQ1376" i="1"/>
  <c r="AR1376" i="1"/>
  <c r="AS1376" i="1"/>
  <c r="AQ1377" i="1"/>
  <c r="AR1377" i="1"/>
  <c r="AS1377" i="1"/>
  <c r="AQ1378" i="1"/>
  <c r="AR1378" i="1"/>
  <c r="AS1378" i="1"/>
  <c r="AQ1379" i="1"/>
  <c r="AR1379" i="1"/>
  <c r="AS1379" i="1"/>
  <c r="AQ1380" i="1"/>
  <c r="AR1380" i="1"/>
  <c r="AS1380" i="1"/>
  <c r="AQ1381" i="1"/>
  <c r="AR1381" i="1"/>
  <c r="AS1381" i="1"/>
  <c r="AQ1382" i="1"/>
  <c r="AR1382" i="1"/>
  <c r="AS1382" i="1"/>
  <c r="AQ1383" i="1"/>
  <c r="AR1383" i="1"/>
  <c r="AS1383" i="1"/>
  <c r="AQ1384" i="1"/>
  <c r="AR1384" i="1"/>
  <c r="AS1384" i="1"/>
  <c r="AQ1385" i="1"/>
  <c r="AR1385" i="1"/>
  <c r="AS1385" i="1"/>
  <c r="AQ1386" i="1"/>
  <c r="AR1386" i="1"/>
  <c r="AS1386" i="1"/>
  <c r="AQ1387" i="1"/>
  <c r="AR1387" i="1"/>
  <c r="AS1387" i="1"/>
  <c r="AQ1388" i="1"/>
  <c r="AR1388" i="1"/>
  <c r="AS1388" i="1"/>
  <c r="AQ1389" i="1"/>
  <c r="AR1389" i="1"/>
  <c r="AS1389" i="1"/>
  <c r="AQ1390" i="1"/>
  <c r="AR1390" i="1"/>
  <c r="AS1390" i="1"/>
  <c r="AQ1391" i="1"/>
  <c r="AR1391" i="1"/>
  <c r="AS1391" i="1"/>
  <c r="AQ1392" i="1"/>
  <c r="AR1392" i="1"/>
  <c r="AS1392" i="1"/>
  <c r="AQ1393" i="1"/>
  <c r="AR1393" i="1"/>
  <c r="AS1393" i="1"/>
  <c r="AQ1394" i="1"/>
  <c r="AR1394" i="1"/>
  <c r="AS1394" i="1"/>
  <c r="AQ1395" i="1"/>
  <c r="AR1395" i="1"/>
  <c r="AS1395" i="1"/>
  <c r="AQ1396" i="1"/>
  <c r="AR1396" i="1"/>
  <c r="AS1396" i="1"/>
  <c r="AQ1397" i="1"/>
  <c r="AR1397" i="1"/>
  <c r="AS1397" i="1"/>
  <c r="AQ1398" i="1"/>
  <c r="AR1398" i="1"/>
  <c r="AS1398" i="1"/>
  <c r="AQ1399" i="1"/>
  <c r="AR1399" i="1"/>
  <c r="AS1399" i="1"/>
  <c r="AQ1400" i="1"/>
  <c r="AR1400" i="1"/>
  <c r="AS1400" i="1"/>
  <c r="AQ1401" i="1"/>
  <c r="AR1401" i="1"/>
  <c r="AS1401" i="1"/>
  <c r="AQ1402" i="1"/>
  <c r="AR1402" i="1"/>
  <c r="AS1402" i="1"/>
  <c r="AQ1403" i="1"/>
  <c r="AR1403" i="1"/>
  <c r="AS1403" i="1"/>
  <c r="AQ1404" i="1"/>
  <c r="AR1404" i="1"/>
  <c r="AS1404" i="1"/>
  <c r="AQ1405" i="1"/>
  <c r="AR1405" i="1"/>
  <c r="AS1405" i="1"/>
  <c r="AQ1406" i="1"/>
  <c r="AR1406" i="1"/>
  <c r="AS1406" i="1"/>
  <c r="AQ1407" i="1"/>
  <c r="AR1407" i="1"/>
  <c r="AS1407" i="1"/>
  <c r="AQ1408" i="1"/>
  <c r="AR1408" i="1"/>
  <c r="AS1408" i="1"/>
  <c r="AQ1409" i="1"/>
  <c r="AR1409" i="1"/>
  <c r="AS1409" i="1"/>
  <c r="AQ1410" i="1"/>
  <c r="AR1410" i="1"/>
  <c r="AS1410" i="1"/>
  <c r="AQ1411" i="1"/>
  <c r="AR1411" i="1"/>
  <c r="AS1411" i="1"/>
  <c r="AQ1412" i="1"/>
  <c r="AR1412" i="1"/>
  <c r="AS1412" i="1"/>
  <c r="AQ1413" i="1"/>
  <c r="AR1413" i="1"/>
  <c r="AS1413" i="1"/>
  <c r="AQ1414" i="1"/>
  <c r="AR1414" i="1"/>
  <c r="AS1414" i="1"/>
  <c r="AQ1415" i="1"/>
  <c r="AR1415" i="1"/>
  <c r="AS1415" i="1"/>
  <c r="AQ1416" i="1"/>
  <c r="AR1416" i="1"/>
  <c r="AS1416" i="1"/>
  <c r="AQ1417" i="1"/>
  <c r="AR1417" i="1"/>
  <c r="AS1417" i="1"/>
  <c r="AQ1418" i="1"/>
  <c r="AR1418" i="1"/>
  <c r="AS1418" i="1"/>
  <c r="AQ1419" i="1"/>
  <c r="AR1419" i="1"/>
  <c r="AS1419" i="1"/>
  <c r="AQ1420" i="1"/>
  <c r="AR1420" i="1"/>
  <c r="AS1420" i="1"/>
  <c r="AQ1421" i="1"/>
  <c r="AR1421" i="1"/>
  <c r="AS1421" i="1"/>
  <c r="AQ1422" i="1"/>
  <c r="AR1422" i="1"/>
  <c r="AS1422" i="1"/>
  <c r="AQ1423" i="1"/>
  <c r="AR1423" i="1"/>
  <c r="AS1423" i="1"/>
  <c r="AQ1424" i="1"/>
  <c r="AR1424" i="1"/>
  <c r="AS1424" i="1"/>
  <c r="AQ1425" i="1"/>
  <c r="AR1425" i="1"/>
  <c r="AS1425" i="1"/>
  <c r="AQ1426" i="1"/>
  <c r="AR1426" i="1"/>
  <c r="AS1426" i="1"/>
  <c r="AQ1427" i="1"/>
  <c r="AR1427" i="1"/>
  <c r="AS1427" i="1"/>
  <c r="AQ1428" i="1"/>
  <c r="AR1428" i="1"/>
  <c r="AS1428" i="1"/>
  <c r="AQ1429" i="1"/>
  <c r="AR1429" i="1"/>
  <c r="AS1429" i="1"/>
  <c r="AQ1430" i="1"/>
  <c r="AR1430" i="1"/>
  <c r="AS1430" i="1"/>
  <c r="AQ1431" i="1"/>
  <c r="AR1431" i="1"/>
  <c r="AS1431" i="1"/>
  <c r="AQ1432" i="1"/>
  <c r="AR1432" i="1"/>
  <c r="AS1432" i="1"/>
  <c r="AQ1433" i="1"/>
  <c r="AR1433" i="1"/>
  <c r="AS1433" i="1"/>
  <c r="AQ1434" i="1"/>
  <c r="AR1434" i="1"/>
  <c r="AS1434" i="1"/>
  <c r="AQ1435" i="1"/>
  <c r="AR1435" i="1"/>
  <c r="AS1435" i="1"/>
  <c r="AQ1436" i="1"/>
  <c r="AR1436" i="1"/>
  <c r="AS1436" i="1"/>
  <c r="AQ1437" i="1"/>
  <c r="AR1437" i="1"/>
  <c r="AS1437" i="1"/>
  <c r="AQ1438" i="1"/>
  <c r="AR1438" i="1"/>
  <c r="AS1438" i="1"/>
  <c r="AQ1439" i="1"/>
  <c r="AR1439" i="1"/>
  <c r="AS1439" i="1"/>
  <c r="AQ1440" i="1"/>
  <c r="AR1440" i="1"/>
  <c r="AS1440" i="1"/>
  <c r="AQ1441" i="1"/>
  <c r="AR1441" i="1"/>
  <c r="AS1441" i="1"/>
  <c r="AQ1442" i="1"/>
  <c r="AR1442" i="1"/>
  <c r="AS1442" i="1"/>
  <c r="AQ1443" i="1"/>
  <c r="AR1443" i="1"/>
  <c r="AS1443" i="1"/>
  <c r="AQ1444" i="1"/>
  <c r="AR1444" i="1"/>
  <c r="AS1444" i="1"/>
  <c r="AQ1445" i="1"/>
  <c r="AR1445" i="1"/>
  <c r="AS1445" i="1"/>
  <c r="AQ1446" i="1"/>
  <c r="AR1446" i="1"/>
  <c r="AS1446" i="1"/>
  <c r="AQ1447" i="1"/>
  <c r="AR1447" i="1"/>
  <c r="AS1447" i="1"/>
  <c r="AQ1448" i="1"/>
  <c r="AR1448" i="1"/>
  <c r="AS1448" i="1"/>
  <c r="AQ1449" i="1"/>
  <c r="AR1449" i="1"/>
  <c r="AS1449" i="1"/>
  <c r="AQ1450" i="1"/>
  <c r="AR1450" i="1"/>
  <c r="AS1450" i="1"/>
  <c r="AQ1451" i="1"/>
  <c r="AR1451" i="1"/>
  <c r="AS1451" i="1"/>
  <c r="AQ1452" i="1"/>
  <c r="AR1452" i="1"/>
  <c r="AS1452" i="1"/>
  <c r="AQ1453" i="1"/>
  <c r="AR1453" i="1"/>
  <c r="AS1453" i="1"/>
  <c r="AQ1454" i="1"/>
  <c r="AR1454" i="1"/>
  <c r="AS1454" i="1"/>
  <c r="AQ1455" i="1"/>
  <c r="AR1455" i="1"/>
  <c r="AS1455" i="1"/>
  <c r="AQ1456" i="1"/>
  <c r="AR1456" i="1"/>
  <c r="AS1456" i="1"/>
  <c r="AQ1457" i="1"/>
  <c r="AR1457" i="1"/>
  <c r="AS1457" i="1"/>
  <c r="AQ1458" i="1"/>
  <c r="AR1458" i="1"/>
  <c r="AS1458" i="1"/>
  <c r="AQ1459" i="1"/>
  <c r="AR1459" i="1"/>
  <c r="AS1459" i="1"/>
  <c r="AQ1460" i="1"/>
  <c r="AR1460" i="1"/>
  <c r="AS1460" i="1"/>
  <c r="AQ1461" i="1"/>
  <c r="AR1461" i="1"/>
  <c r="AS1461" i="1"/>
  <c r="AQ1462" i="1"/>
  <c r="AR1462" i="1"/>
  <c r="AS1462" i="1"/>
  <c r="AQ1463" i="1"/>
  <c r="AR1463" i="1"/>
  <c r="AS1463" i="1"/>
  <c r="AQ1464" i="1"/>
  <c r="AR1464" i="1"/>
  <c r="AS1464" i="1"/>
  <c r="AQ1465" i="1"/>
  <c r="AR1465" i="1"/>
  <c r="AS1465" i="1"/>
  <c r="AQ1466" i="1"/>
  <c r="AR1466" i="1"/>
  <c r="AS1466" i="1"/>
  <c r="AQ1467" i="1"/>
  <c r="AR1467" i="1"/>
  <c r="AS1467" i="1"/>
  <c r="AQ1468" i="1"/>
  <c r="AR1468" i="1"/>
  <c r="AS1468" i="1"/>
  <c r="AQ1469" i="1"/>
  <c r="AR1469" i="1"/>
  <c r="AS1469" i="1"/>
  <c r="AQ1470" i="1"/>
  <c r="AR1470" i="1"/>
  <c r="AS1470" i="1"/>
  <c r="AQ1471" i="1"/>
  <c r="AR1471" i="1"/>
  <c r="AS1471" i="1"/>
  <c r="AQ1472" i="1"/>
  <c r="AR1472" i="1"/>
  <c r="AS1472" i="1"/>
  <c r="AQ1473" i="1"/>
  <c r="AR1473" i="1"/>
  <c r="AS1473" i="1"/>
  <c r="AQ1474" i="1"/>
  <c r="AR1474" i="1"/>
  <c r="AS1474" i="1"/>
  <c r="AQ1475" i="1"/>
  <c r="AR1475" i="1"/>
  <c r="AS1475" i="1"/>
  <c r="AQ1476" i="1"/>
  <c r="AR1476" i="1"/>
  <c r="AS1476" i="1"/>
  <c r="AQ1477" i="1"/>
  <c r="AR1477" i="1"/>
  <c r="AS1477" i="1"/>
  <c r="AQ1478" i="1"/>
  <c r="AR1478" i="1"/>
  <c r="AS1478" i="1"/>
  <c r="AQ1479" i="1"/>
  <c r="AR1479" i="1"/>
  <c r="AS1479" i="1"/>
  <c r="AQ1480" i="1"/>
  <c r="AR1480" i="1"/>
  <c r="AS1480" i="1"/>
  <c r="AQ1481" i="1"/>
  <c r="AR1481" i="1"/>
  <c r="AS1481" i="1"/>
  <c r="AQ1482" i="1"/>
  <c r="AR1482" i="1"/>
  <c r="AS1482" i="1"/>
  <c r="AQ1486" i="1"/>
  <c r="AR1486" i="1"/>
  <c r="AS1486" i="1"/>
  <c r="AQ1487" i="1"/>
  <c r="AR1487" i="1"/>
  <c r="AS1487" i="1"/>
  <c r="AQ1488" i="1"/>
  <c r="AR1488" i="1"/>
  <c r="AS1488" i="1"/>
  <c r="AQ1489" i="1"/>
  <c r="AR1489" i="1"/>
  <c r="AS1489" i="1"/>
  <c r="AQ1490" i="1"/>
  <c r="AR1490" i="1"/>
  <c r="AS1490" i="1"/>
  <c r="AQ1491" i="1"/>
  <c r="AR1491" i="1"/>
  <c r="AS1491" i="1"/>
  <c r="AQ1492" i="1"/>
  <c r="AR1492" i="1"/>
  <c r="AS1492" i="1"/>
  <c r="AQ1493" i="1"/>
  <c r="AR1493" i="1"/>
  <c r="AS1493" i="1"/>
  <c r="AQ1494" i="1"/>
  <c r="AR1494" i="1"/>
  <c r="AS1494" i="1"/>
  <c r="AQ1496" i="1"/>
  <c r="AR1496" i="1"/>
  <c r="AS1496" i="1"/>
  <c r="AQ1497" i="1"/>
  <c r="AR1497" i="1"/>
  <c r="AS1497" i="1"/>
  <c r="AQ1498" i="1"/>
  <c r="AR1498" i="1"/>
  <c r="AS1498" i="1"/>
  <c r="AQ1499" i="1"/>
  <c r="AR1499" i="1"/>
  <c r="AS1499" i="1"/>
  <c r="AQ1500" i="1"/>
  <c r="AR1500" i="1"/>
  <c r="AS1500" i="1"/>
  <c r="AQ1501" i="1"/>
  <c r="AR1501" i="1"/>
  <c r="AS1501" i="1"/>
  <c r="AQ1502" i="1"/>
  <c r="AR1502" i="1"/>
  <c r="AS1502" i="1"/>
  <c r="AQ1503" i="1"/>
  <c r="AR1503" i="1"/>
  <c r="AS1503" i="1"/>
  <c r="AQ1507" i="1"/>
  <c r="AR1507" i="1"/>
  <c r="AS1507" i="1"/>
  <c r="AQ1508" i="1"/>
  <c r="AR1508" i="1"/>
  <c r="AS1508" i="1"/>
  <c r="AQ1509" i="1"/>
  <c r="AR1509" i="1"/>
  <c r="AS1509" i="1"/>
  <c r="AQ1510" i="1"/>
  <c r="AR1510" i="1"/>
  <c r="AS1510" i="1"/>
  <c r="AQ1511" i="1"/>
  <c r="AR1511" i="1"/>
  <c r="AS1511" i="1"/>
  <c r="AQ1512" i="1"/>
  <c r="AR1512" i="1"/>
  <c r="AS1512" i="1"/>
  <c r="AQ1513" i="1"/>
  <c r="AR1513" i="1"/>
  <c r="AS1513" i="1"/>
  <c r="AQ1514" i="1"/>
  <c r="AR1514" i="1"/>
  <c r="AS1514" i="1"/>
  <c r="AQ1515" i="1"/>
  <c r="AR1515" i="1"/>
  <c r="AS1515" i="1"/>
  <c r="AQ1516" i="1"/>
  <c r="AR1516" i="1"/>
  <c r="AS1516" i="1"/>
  <c r="AQ1517" i="1"/>
  <c r="AR1517" i="1"/>
  <c r="AS1517" i="1"/>
  <c r="AQ1518" i="1"/>
  <c r="AR1518" i="1"/>
  <c r="AS1518" i="1"/>
  <c r="AQ1519" i="1"/>
  <c r="AR1519" i="1"/>
  <c r="AS1519" i="1"/>
  <c r="AQ1520" i="1"/>
  <c r="AR1520" i="1"/>
  <c r="AS1520" i="1"/>
  <c r="AQ1521" i="1"/>
  <c r="AR1521" i="1"/>
  <c r="AS1521" i="1"/>
  <c r="AQ1522" i="1"/>
  <c r="AR1522" i="1"/>
  <c r="AS1522" i="1"/>
  <c r="AQ1523" i="1"/>
  <c r="AR1523" i="1"/>
  <c r="AS1523" i="1"/>
  <c r="AQ1524" i="1"/>
  <c r="AR1524" i="1"/>
  <c r="AS1524" i="1"/>
  <c r="AQ1525" i="1"/>
  <c r="AR1525" i="1"/>
  <c r="AS1525" i="1"/>
  <c r="AQ1526" i="1"/>
  <c r="AR1526" i="1"/>
  <c r="AS1526" i="1"/>
  <c r="AQ1527" i="1"/>
  <c r="AR1527" i="1"/>
  <c r="AS1527" i="1"/>
  <c r="AQ1528" i="1"/>
  <c r="AR1528" i="1"/>
  <c r="AS1528" i="1"/>
  <c r="AQ1529" i="1"/>
  <c r="AR1529" i="1"/>
  <c r="AS1529" i="1"/>
  <c r="AQ1530" i="1"/>
  <c r="AR1530" i="1"/>
  <c r="AS1530" i="1"/>
  <c r="AQ1531" i="1"/>
  <c r="AR1531" i="1"/>
  <c r="AS1531" i="1"/>
  <c r="AQ1532" i="1"/>
  <c r="AR1532" i="1"/>
  <c r="AS1532" i="1"/>
  <c r="AQ1533" i="1"/>
  <c r="AR1533" i="1"/>
  <c r="AS1533" i="1"/>
  <c r="AQ1534" i="1"/>
  <c r="AR1534" i="1"/>
  <c r="AS1534" i="1"/>
  <c r="AQ1535" i="1"/>
  <c r="AR1535" i="1"/>
  <c r="AS1535" i="1"/>
  <c r="AQ1536" i="1"/>
  <c r="AR1536" i="1"/>
  <c r="AS1536" i="1"/>
  <c r="AQ1537" i="1"/>
  <c r="AR1537" i="1"/>
  <c r="AS1537" i="1"/>
  <c r="AQ1538" i="1"/>
  <c r="AR1538" i="1"/>
  <c r="AS1538" i="1"/>
  <c r="AQ1539" i="1"/>
  <c r="AR1539" i="1"/>
  <c r="AS1539" i="1"/>
  <c r="AQ1540" i="1"/>
  <c r="AR1540" i="1"/>
  <c r="AS1540" i="1"/>
  <c r="AQ1541" i="1"/>
  <c r="AR1541" i="1"/>
  <c r="AS1541" i="1"/>
  <c r="AQ1542" i="1"/>
  <c r="AR1542" i="1"/>
  <c r="AS1542" i="1"/>
  <c r="AQ1543" i="1"/>
  <c r="AR1543" i="1"/>
  <c r="AS1543" i="1"/>
  <c r="AQ1544" i="1"/>
  <c r="AR1544" i="1"/>
  <c r="AS1544" i="1"/>
  <c r="AQ1545" i="1"/>
  <c r="AR1545" i="1"/>
  <c r="AS1545" i="1"/>
  <c r="AQ1546" i="1"/>
  <c r="AR1546" i="1"/>
  <c r="AS1546" i="1"/>
  <c r="AQ1547" i="1"/>
  <c r="AR1547" i="1"/>
  <c r="AS1547" i="1"/>
  <c r="AQ1548" i="1"/>
  <c r="AR1548" i="1"/>
  <c r="AS1548" i="1"/>
  <c r="AQ1549" i="1"/>
  <c r="AR1549" i="1"/>
  <c r="AS1549" i="1"/>
  <c r="AQ1550" i="1"/>
  <c r="AR1550" i="1"/>
  <c r="AS1550" i="1"/>
  <c r="AQ1551" i="1"/>
  <c r="AR1551" i="1"/>
  <c r="AS1551" i="1"/>
  <c r="AQ1552" i="1"/>
  <c r="AR1552" i="1"/>
  <c r="AS1552" i="1"/>
  <c r="AQ1553" i="1"/>
  <c r="AR1553" i="1"/>
  <c r="AS1553" i="1"/>
  <c r="AQ1554" i="1"/>
  <c r="AR1554" i="1"/>
  <c r="AS1554" i="1"/>
  <c r="AQ1555" i="1"/>
  <c r="AR1555" i="1"/>
  <c r="AS1555" i="1"/>
  <c r="AQ1556" i="1"/>
  <c r="AR1556" i="1"/>
  <c r="AS1556" i="1"/>
  <c r="AQ1557" i="1"/>
  <c r="AR1557" i="1"/>
  <c r="AS1557" i="1"/>
  <c r="AQ1558" i="1"/>
  <c r="AR1558" i="1"/>
  <c r="AS1558" i="1"/>
  <c r="AQ1561" i="1"/>
  <c r="AR1561" i="1"/>
  <c r="AS1561" i="1"/>
  <c r="AQ1562" i="1"/>
  <c r="AR1562" i="1"/>
  <c r="AS1562" i="1"/>
  <c r="AQ1563" i="1"/>
  <c r="AR1563" i="1"/>
  <c r="AS1563" i="1"/>
  <c r="AQ1564" i="1"/>
  <c r="AR1564" i="1"/>
  <c r="AS1564" i="1"/>
  <c r="AQ1565" i="1"/>
  <c r="AR1565" i="1"/>
  <c r="AS1565" i="1"/>
  <c r="AQ1566" i="1"/>
  <c r="AR1566" i="1"/>
  <c r="AS1566" i="1"/>
  <c r="AQ1567" i="1"/>
  <c r="AR1567" i="1"/>
  <c r="AS1567" i="1"/>
  <c r="AQ1569" i="1"/>
  <c r="AR1569" i="1"/>
  <c r="AS1569" i="1"/>
  <c r="AQ1570" i="1"/>
  <c r="AR1570" i="1"/>
  <c r="AS1570" i="1"/>
  <c r="AQ1572" i="1"/>
  <c r="AR1572" i="1"/>
  <c r="AS1572" i="1"/>
  <c r="AQ1573" i="1"/>
  <c r="AR1573" i="1"/>
  <c r="AS1573" i="1"/>
  <c r="AQ1575" i="1"/>
  <c r="AR1575" i="1"/>
  <c r="AS1575" i="1"/>
  <c r="AQ1576" i="1"/>
  <c r="AR1576" i="1"/>
  <c r="AS1576" i="1"/>
  <c r="AQ1577" i="1"/>
  <c r="AR1577" i="1"/>
  <c r="AS1577" i="1"/>
  <c r="AQ1578" i="1"/>
  <c r="AR1578" i="1"/>
  <c r="AS1578" i="1"/>
  <c r="AQ1579" i="1"/>
  <c r="AR1579" i="1"/>
  <c r="AS1579" i="1"/>
  <c r="AQ1580" i="1"/>
  <c r="AR1580" i="1"/>
  <c r="AS1580" i="1"/>
  <c r="AQ1583" i="1"/>
  <c r="AR1583" i="1"/>
  <c r="AS1583" i="1"/>
  <c r="AQ1584" i="1"/>
  <c r="AR1584" i="1"/>
  <c r="AS1584" i="1"/>
  <c r="AQ1585" i="1"/>
  <c r="AR1585" i="1"/>
  <c r="AS1585" i="1"/>
  <c r="AQ1586" i="1"/>
  <c r="AR1586" i="1"/>
  <c r="AS1586" i="1"/>
  <c r="AQ1587" i="1"/>
  <c r="AR1587" i="1"/>
  <c r="AS1587" i="1"/>
  <c r="AQ1588" i="1"/>
  <c r="AR1588" i="1"/>
  <c r="AS1588" i="1"/>
  <c r="AQ1589" i="1"/>
  <c r="AR1589" i="1"/>
  <c r="AS1589" i="1"/>
  <c r="AQ1591" i="1"/>
  <c r="AR1591" i="1"/>
  <c r="AS1591" i="1"/>
  <c r="AQ1592" i="1"/>
  <c r="AR1592" i="1"/>
  <c r="AS1592" i="1"/>
  <c r="AQ1594" i="1"/>
  <c r="AR1594" i="1"/>
  <c r="AS1594" i="1"/>
  <c r="AQ1596" i="1"/>
  <c r="AR1596" i="1"/>
  <c r="AS1596" i="1"/>
  <c r="AQ1598" i="1"/>
  <c r="AR1598" i="1"/>
  <c r="AS1598" i="1"/>
  <c r="AQ1599" i="1"/>
  <c r="AR1599" i="1"/>
  <c r="AS1599" i="1"/>
  <c r="AQ1600" i="1"/>
  <c r="AR1600" i="1"/>
  <c r="AS1600" i="1"/>
  <c r="AQ1601" i="1"/>
  <c r="AR1601" i="1"/>
  <c r="AS1601" i="1"/>
  <c r="AQ1603" i="1"/>
  <c r="AR1603" i="1"/>
  <c r="AS1603" i="1"/>
  <c r="AQ1605" i="1"/>
  <c r="AR1605" i="1"/>
  <c r="AS1605" i="1"/>
  <c r="AQ1606" i="1"/>
  <c r="AR1606" i="1"/>
  <c r="AS1606" i="1"/>
  <c r="AQ1607" i="1"/>
  <c r="AR1607" i="1"/>
  <c r="AS1607" i="1"/>
  <c r="AQ1608" i="1"/>
  <c r="AR1608" i="1"/>
  <c r="AS1608" i="1"/>
  <c r="AQ1609" i="1"/>
  <c r="AR1609" i="1"/>
  <c r="AS1609" i="1"/>
  <c r="AQ1610" i="1"/>
  <c r="AR1610" i="1"/>
  <c r="AS1610" i="1"/>
  <c r="AQ1611" i="1"/>
  <c r="AR1611" i="1"/>
  <c r="AS1611" i="1"/>
  <c r="AQ1613" i="1"/>
  <c r="AR1613" i="1"/>
  <c r="AS1613" i="1"/>
  <c r="AQ1614" i="1"/>
  <c r="AR1614" i="1"/>
  <c r="AS1614" i="1"/>
  <c r="AQ1616" i="1"/>
  <c r="AR1616" i="1"/>
  <c r="AS1616" i="1"/>
  <c r="AQ1618" i="1"/>
  <c r="AR1618" i="1"/>
  <c r="AS1618" i="1"/>
  <c r="AQ1619" i="1"/>
  <c r="AR1619" i="1"/>
  <c r="AS1619" i="1"/>
  <c r="AQ1620" i="1"/>
  <c r="AR1620" i="1"/>
  <c r="AS1620" i="1"/>
  <c r="AQ1621" i="1"/>
  <c r="AR1621" i="1"/>
  <c r="AS1621" i="1"/>
  <c r="AQ1622" i="1"/>
  <c r="AR1622" i="1"/>
  <c r="AS1622" i="1"/>
  <c r="AQ1623" i="1"/>
  <c r="AR1623" i="1"/>
  <c r="AS1623" i="1"/>
  <c r="AQ1624" i="1"/>
  <c r="AR1624" i="1"/>
  <c r="AS1624" i="1"/>
  <c r="AQ1625" i="1"/>
  <c r="AR1625" i="1"/>
  <c r="AS1625" i="1"/>
  <c r="AQ1626" i="1"/>
  <c r="AR1626" i="1"/>
  <c r="AS1626" i="1"/>
  <c r="AQ1627" i="1"/>
  <c r="AR1627" i="1"/>
  <c r="AS1627" i="1"/>
  <c r="AQ1628" i="1"/>
  <c r="AR1628" i="1"/>
  <c r="AS1628" i="1"/>
  <c r="AQ1629" i="1"/>
  <c r="AR1629" i="1"/>
  <c r="AS1629" i="1"/>
  <c r="AQ1630" i="1"/>
  <c r="AR1630" i="1"/>
  <c r="AS1630" i="1"/>
  <c r="AQ1631" i="1"/>
  <c r="AR1631" i="1"/>
  <c r="AS1631" i="1"/>
  <c r="AQ1632" i="1"/>
  <c r="AR1632" i="1"/>
  <c r="AS1632" i="1"/>
  <c r="AQ1633" i="1"/>
  <c r="AR1633" i="1"/>
  <c r="AS1633" i="1"/>
  <c r="AQ1634" i="1"/>
  <c r="AR1634" i="1"/>
  <c r="AS1634" i="1"/>
  <c r="AQ1635" i="1"/>
  <c r="AR1635" i="1"/>
  <c r="AS1635" i="1"/>
  <c r="AQ1636" i="1"/>
  <c r="AR1636" i="1"/>
  <c r="AS1636" i="1"/>
  <c r="AQ1637" i="1"/>
  <c r="AR1637" i="1"/>
  <c r="AS1637" i="1"/>
  <c r="AQ1639" i="1"/>
  <c r="AR1639" i="1"/>
  <c r="AS1639" i="1"/>
  <c r="AQ1641" i="1"/>
  <c r="AR1641" i="1"/>
  <c r="AS1641" i="1"/>
  <c r="AQ1642" i="1"/>
  <c r="AR1642" i="1"/>
  <c r="AS1642" i="1"/>
  <c r="AQ1643" i="1"/>
  <c r="AR1643" i="1"/>
  <c r="AS1643" i="1"/>
  <c r="AQ1644" i="1"/>
  <c r="AR1644" i="1"/>
  <c r="AS1644" i="1"/>
  <c r="AQ1645" i="1"/>
  <c r="AR1645" i="1"/>
  <c r="AS1645" i="1"/>
  <c r="AQ1646" i="1"/>
  <c r="AR1646" i="1"/>
  <c r="AS1646" i="1"/>
  <c r="AQ1647" i="1"/>
  <c r="AR1647" i="1"/>
  <c r="AS1647" i="1"/>
  <c r="AQ1648" i="1"/>
  <c r="AR1648" i="1"/>
  <c r="AS1648" i="1"/>
  <c r="AQ1649" i="1"/>
  <c r="AR1649" i="1"/>
  <c r="AS1649" i="1"/>
  <c r="AQ1650" i="1"/>
  <c r="AR1650" i="1"/>
  <c r="AS1650" i="1"/>
  <c r="AQ1651" i="1"/>
  <c r="AR1651" i="1"/>
  <c r="AS1651" i="1"/>
  <c r="AQ1652" i="1"/>
  <c r="AR1652" i="1"/>
  <c r="AS1652" i="1"/>
  <c r="AQ1653" i="1"/>
  <c r="AR1653" i="1"/>
  <c r="AS1653" i="1"/>
  <c r="AQ1654" i="1"/>
  <c r="AR1654" i="1"/>
  <c r="AS1654" i="1"/>
  <c r="AQ1655" i="1"/>
  <c r="AR1655" i="1"/>
  <c r="AS1655" i="1"/>
  <c r="AQ1656" i="1"/>
  <c r="AR1656" i="1"/>
  <c r="AS1656" i="1"/>
  <c r="AQ1657" i="1"/>
  <c r="AR1657" i="1"/>
  <c r="AS1657" i="1"/>
  <c r="AQ1658" i="1"/>
  <c r="AR1658" i="1"/>
  <c r="AS1658" i="1"/>
  <c r="AQ1659" i="1"/>
  <c r="AR1659" i="1"/>
  <c r="AS1659" i="1"/>
  <c r="AQ1660" i="1"/>
  <c r="AR1660" i="1"/>
  <c r="AS1660" i="1"/>
  <c r="AQ1662" i="1"/>
  <c r="AR1662" i="1"/>
  <c r="AS1662" i="1"/>
  <c r="AQ1663" i="1"/>
  <c r="AR1663" i="1"/>
  <c r="AS1663" i="1"/>
  <c r="AQ1664" i="1"/>
  <c r="AR1664" i="1"/>
  <c r="AS1664" i="1"/>
  <c r="AQ1665" i="1"/>
  <c r="AR1665" i="1"/>
  <c r="AS1665" i="1"/>
  <c r="AQ1666" i="1"/>
  <c r="AR1666" i="1"/>
  <c r="AS1666" i="1"/>
  <c r="AQ1667" i="1"/>
  <c r="AR1667" i="1"/>
  <c r="AS1667" i="1"/>
  <c r="AQ1668" i="1"/>
  <c r="AR1668" i="1"/>
  <c r="AS1668" i="1"/>
  <c r="AQ1669" i="1"/>
  <c r="AR1669" i="1"/>
  <c r="AS1669" i="1"/>
  <c r="AQ1670" i="1"/>
  <c r="AR1670" i="1"/>
  <c r="AS1670" i="1"/>
  <c r="AQ1671" i="1"/>
  <c r="AR1671" i="1"/>
  <c r="AS1671" i="1"/>
  <c r="AQ1672" i="1"/>
  <c r="AR1672" i="1"/>
  <c r="AS1672" i="1"/>
  <c r="AQ1673" i="1"/>
  <c r="AR1673" i="1"/>
  <c r="AS1673" i="1"/>
  <c r="AQ1674" i="1"/>
  <c r="AR1674" i="1"/>
  <c r="AS1674" i="1"/>
  <c r="AQ1675" i="1"/>
  <c r="AR1675" i="1"/>
  <c r="AS1675" i="1"/>
  <c r="AQ1676" i="1"/>
  <c r="AR1676" i="1"/>
  <c r="AS1676" i="1"/>
  <c r="AQ1677" i="1"/>
  <c r="AR1677" i="1"/>
  <c r="AS1677" i="1"/>
  <c r="AQ1678" i="1"/>
  <c r="AR1678" i="1"/>
  <c r="AS1678" i="1"/>
  <c r="AQ1679" i="1"/>
  <c r="AR1679" i="1"/>
  <c r="AS1679" i="1"/>
  <c r="AQ1680" i="1"/>
  <c r="AR1680" i="1"/>
  <c r="AS1680" i="1"/>
  <c r="AQ1681" i="1"/>
  <c r="AR1681" i="1"/>
  <c r="AS1681" i="1"/>
  <c r="AQ1682" i="1"/>
  <c r="AR1682" i="1"/>
  <c r="AS1682" i="1"/>
  <c r="AQ1683" i="1"/>
  <c r="AR1683" i="1"/>
  <c r="AS1683" i="1"/>
  <c r="AQ1684" i="1"/>
  <c r="AR1684" i="1"/>
  <c r="AS1684" i="1"/>
  <c r="AQ1685" i="1"/>
  <c r="AR1685" i="1"/>
  <c r="AS1685" i="1"/>
  <c r="AQ1686" i="1"/>
  <c r="AR1686" i="1"/>
  <c r="AS1686" i="1"/>
  <c r="AQ1687" i="1"/>
  <c r="AR1687" i="1"/>
  <c r="AS1687" i="1"/>
  <c r="AQ1688" i="1"/>
  <c r="AR1688" i="1"/>
  <c r="AS1688" i="1"/>
  <c r="AQ1689" i="1"/>
  <c r="AR1689" i="1"/>
  <c r="AS1689" i="1"/>
  <c r="AQ1690" i="1"/>
  <c r="AR1690" i="1"/>
  <c r="AS1690" i="1"/>
  <c r="AQ1691" i="1"/>
  <c r="AR1691" i="1"/>
  <c r="AS1691" i="1"/>
  <c r="AQ1692" i="1"/>
  <c r="AR1692" i="1"/>
  <c r="AS1692" i="1"/>
  <c r="AQ1693" i="1"/>
  <c r="AR1693" i="1"/>
  <c r="AS1693" i="1"/>
  <c r="AQ1694" i="1"/>
  <c r="AR1694" i="1"/>
  <c r="AS1694" i="1"/>
  <c r="AQ1695" i="1"/>
  <c r="AR1695" i="1"/>
  <c r="AS1695" i="1"/>
  <c r="AQ1696" i="1"/>
  <c r="AR1696" i="1"/>
  <c r="AS1696" i="1"/>
  <c r="AQ1697" i="1"/>
  <c r="AR1697" i="1"/>
  <c r="AS1697" i="1"/>
  <c r="AQ1698" i="1"/>
  <c r="AR1698" i="1"/>
  <c r="AS1698" i="1"/>
  <c r="AQ1699" i="1"/>
  <c r="AR1699" i="1"/>
  <c r="AS1699" i="1"/>
  <c r="AQ1700" i="1"/>
  <c r="AR1700" i="1"/>
  <c r="AS1700" i="1"/>
  <c r="AQ1701" i="1"/>
  <c r="AR1701" i="1"/>
  <c r="AS1701" i="1"/>
  <c r="AQ1702" i="1"/>
  <c r="AR1702" i="1"/>
  <c r="AS1702" i="1"/>
  <c r="AQ1703" i="1"/>
  <c r="AR1703" i="1"/>
  <c r="AS1703" i="1"/>
  <c r="AQ1704" i="1"/>
  <c r="AR1704" i="1"/>
  <c r="AS1704" i="1"/>
  <c r="AQ1705" i="1"/>
  <c r="AR1705" i="1"/>
  <c r="AS1705" i="1"/>
  <c r="AQ1706" i="1"/>
  <c r="AR1706" i="1"/>
  <c r="AS1706" i="1"/>
  <c r="AQ1707" i="1"/>
  <c r="AR1707" i="1"/>
  <c r="AS1707" i="1"/>
  <c r="AQ1708" i="1"/>
  <c r="AR1708" i="1"/>
  <c r="AS1708" i="1"/>
  <c r="AQ1709" i="1"/>
  <c r="AR1709" i="1"/>
  <c r="AS1709" i="1"/>
  <c r="AQ1710" i="1"/>
  <c r="AR1710" i="1"/>
  <c r="AS1710" i="1"/>
  <c r="AQ1711" i="1"/>
  <c r="AR1711" i="1"/>
  <c r="AS1711" i="1"/>
  <c r="AQ1712" i="1"/>
  <c r="AR1712" i="1"/>
  <c r="AS1712" i="1"/>
  <c r="AQ1713" i="1"/>
  <c r="AR1713" i="1"/>
  <c r="AS1713" i="1"/>
  <c r="AQ1714" i="1"/>
  <c r="AR1714" i="1"/>
  <c r="AS1714" i="1"/>
  <c r="AQ1715" i="1"/>
  <c r="AR1715" i="1"/>
  <c r="AS1715" i="1"/>
  <c r="AQ1716" i="1"/>
  <c r="AR1716" i="1"/>
  <c r="AS1716" i="1"/>
  <c r="AQ1717" i="1"/>
  <c r="AR1717" i="1"/>
  <c r="AS1717" i="1"/>
  <c r="AQ1718" i="1"/>
  <c r="AR1718" i="1"/>
  <c r="AS1718" i="1"/>
  <c r="AQ1719" i="1"/>
  <c r="AR1719" i="1"/>
  <c r="AS1719" i="1"/>
  <c r="AQ1720" i="1"/>
  <c r="AR1720" i="1"/>
  <c r="AS1720" i="1"/>
  <c r="AQ1721" i="1"/>
  <c r="AR1721" i="1"/>
  <c r="AS1721" i="1"/>
  <c r="AQ1722" i="1"/>
  <c r="AR1722" i="1"/>
  <c r="AS1722" i="1"/>
  <c r="AQ1723" i="1"/>
  <c r="AR1723" i="1"/>
  <c r="AS1723" i="1"/>
  <c r="AQ1724" i="1"/>
  <c r="AR1724" i="1"/>
  <c r="AS1724" i="1"/>
  <c r="AQ1725" i="1"/>
  <c r="AR1725" i="1"/>
  <c r="AS1725" i="1"/>
  <c r="AQ1727" i="1"/>
  <c r="AR1727" i="1"/>
  <c r="AS1727" i="1"/>
  <c r="AQ1729" i="1"/>
  <c r="AR1729" i="1"/>
  <c r="AS1729" i="1"/>
  <c r="AQ1730" i="1"/>
  <c r="AR1730" i="1"/>
  <c r="AS1730" i="1"/>
  <c r="AQ1731" i="1"/>
  <c r="AR1731" i="1"/>
  <c r="AS1731" i="1"/>
  <c r="AQ1732" i="1"/>
  <c r="AR1732" i="1"/>
  <c r="AS1732" i="1"/>
  <c r="AQ1733" i="1"/>
  <c r="AR1733" i="1"/>
  <c r="AS1733" i="1"/>
  <c r="AQ1734" i="1"/>
  <c r="AR1734" i="1"/>
  <c r="AS1734" i="1"/>
  <c r="AQ1736" i="1"/>
  <c r="AR1736" i="1"/>
  <c r="AS1736" i="1"/>
  <c r="AQ1737" i="1"/>
  <c r="AR1737" i="1"/>
  <c r="AS1737" i="1"/>
  <c r="AQ1738" i="1"/>
  <c r="AR1738" i="1"/>
  <c r="AS1738" i="1"/>
  <c r="AQ1739" i="1"/>
  <c r="AR1739" i="1"/>
  <c r="AS1739" i="1"/>
  <c r="AQ1740" i="1"/>
  <c r="AR1740" i="1"/>
  <c r="AS1740" i="1"/>
  <c r="AQ1742" i="1"/>
  <c r="AR1742" i="1"/>
  <c r="AS1742" i="1"/>
  <c r="AQ1743" i="1"/>
  <c r="AR1743" i="1"/>
  <c r="AS1743" i="1"/>
  <c r="AQ1744" i="1"/>
  <c r="AR1744" i="1"/>
  <c r="AS1744" i="1"/>
  <c r="AQ1745" i="1"/>
  <c r="AR1745" i="1"/>
  <c r="AS1745" i="1"/>
  <c r="AQ1750" i="1"/>
  <c r="AR1750" i="1"/>
  <c r="AS1750" i="1"/>
  <c r="AQ1753" i="1"/>
  <c r="AR1753" i="1"/>
  <c r="AS1753" i="1"/>
  <c r="AQ1754" i="1"/>
  <c r="AR1754" i="1"/>
  <c r="AS1754" i="1"/>
  <c r="AQ1755" i="1"/>
  <c r="AR1755" i="1"/>
  <c r="AS1755" i="1"/>
  <c r="AQ1757" i="1"/>
  <c r="AR1757" i="1"/>
  <c r="AS1757" i="1"/>
  <c r="AQ1760" i="1"/>
  <c r="AR1760" i="1"/>
  <c r="AS1760" i="1"/>
  <c r="AQ1761" i="1"/>
  <c r="AR1761" i="1"/>
  <c r="AS1761" i="1"/>
  <c r="AQ1762" i="1"/>
  <c r="AR1762" i="1"/>
  <c r="AS1762" i="1"/>
  <c r="AQ1763" i="1"/>
  <c r="AR1763" i="1"/>
  <c r="AS1763" i="1"/>
  <c r="AQ1764" i="1"/>
  <c r="AR1764" i="1"/>
  <c r="AS1764" i="1"/>
  <c r="AQ1765" i="1"/>
  <c r="AR1765" i="1"/>
  <c r="AS1765" i="1"/>
  <c r="AQ1766" i="1"/>
  <c r="AR1766" i="1"/>
  <c r="AS1766" i="1"/>
  <c r="AQ1767" i="1"/>
  <c r="AR1767" i="1"/>
  <c r="AS1767" i="1"/>
  <c r="AQ1768" i="1"/>
  <c r="AR1768" i="1"/>
  <c r="AS1768" i="1"/>
  <c r="AQ1769" i="1"/>
  <c r="AR1769" i="1"/>
  <c r="AS1769" i="1"/>
  <c r="AQ1770" i="1"/>
  <c r="AR1770" i="1"/>
  <c r="AS1770" i="1"/>
  <c r="AQ1771" i="1"/>
  <c r="AR1771" i="1"/>
  <c r="AS1771" i="1"/>
  <c r="AQ1772" i="1"/>
  <c r="AR1772" i="1"/>
  <c r="AS1772" i="1"/>
  <c r="AQ1773" i="1"/>
  <c r="AR1773" i="1"/>
  <c r="AS1773" i="1"/>
  <c r="AQ1774" i="1"/>
  <c r="AR1774" i="1"/>
  <c r="AS1774" i="1"/>
  <c r="AQ1775" i="1"/>
  <c r="AR1775" i="1"/>
  <c r="AS1775" i="1"/>
  <c r="AQ1776" i="1"/>
  <c r="AR1776" i="1"/>
  <c r="AS1776" i="1"/>
  <c r="AQ1777" i="1"/>
  <c r="AR1777" i="1"/>
  <c r="AS1777" i="1"/>
  <c r="AQ1778" i="1"/>
  <c r="AR1778" i="1"/>
  <c r="AS1778" i="1"/>
  <c r="AQ1779" i="1"/>
  <c r="AR1779" i="1"/>
  <c r="AS1779" i="1"/>
  <c r="AQ1780" i="1"/>
  <c r="AR1780" i="1"/>
  <c r="AS1780" i="1"/>
  <c r="AQ1781" i="1"/>
  <c r="AR1781" i="1"/>
  <c r="AS1781" i="1"/>
  <c r="AQ1782" i="1"/>
  <c r="AR1782" i="1"/>
  <c r="AS1782" i="1"/>
  <c r="AQ1783" i="1"/>
  <c r="AR1783" i="1"/>
  <c r="AS1783" i="1"/>
  <c r="AQ1784" i="1"/>
  <c r="AR1784" i="1"/>
  <c r="AS1784" i="1"/>
  <c r="AQ1786" i="1"/>
  <c r="AR1786" i="1"/>
  <c r="AS1786" i="1"/>
  <c r="AQ1787" i="1"/>
  <c r="AR1787" i="1"/>
  <c r="AS1787" i="1"/>
  <c r="AQ1790" i="1"/>
  <c r="AR1790" i="1"/>
  <c r="AS1790" i="1"/>
  <c r="AQ1791" i="1"/>
  <c r="AR1791" i="1"/>
  <c r="AS1791" i="1"/>
  <c r="AQ1792" i="1"/>
  <c r="AR1792" i="1"/>
  <c r="AS1792" i="1"/>
  <c r="AQ1793" i="1"/>
  <c r="AR1793" i="1"/>
  <c r="AS1793" i="1"/>
  <c r="AQ1794" i="1"/>
  <c r="AR1794" i="1"/>
  <c r="AS1794" i="1"/>
  <c r="AQ1795" i="1"/>
  <c r="AR1795" i="1"/>
  <c r="AS1795" i="1"/>
  <c r="AQ1796" i="1"/>
  <c r="AR1796" i="1"/>
  <c r="AS1796" i="1"/>
  <c r="AQ1797" i="1"/>
  <c r="AR1797" i="1"/>
  <c r="AS1797" i="1"/>
  <c r="AQ1798" i="1"/>
  <c r="AR1798" i="1"/>
  <c r="AS1798" i="1"/>
  <c r="AQ1799" i="1"/>
  <c r="AR1799" i="1"/>
  <c r="AS1799" i="1"/>
  <c r="AQ1800" i="1"/>
  <c r="AR1800" i="1"/>
  <c r="AS1800" i="1"/>
  <c r="AQ1801" i="1"/>
  <c r="AR1801" i="1"/>
  <c r="AS1801" i="1"/>
  <c r="AQ1802" i="1"/>
  <c r="AR1802" i="1"/>
  <c r="AS1802" i="1"/>
  <c r="AQ1803" i="1"/>
  <c r="AR1803" i="1"/>
  <c r="AS1803" i="1"/>
  <c r="AQ1804" i="1"/>
  <c r="AR1804" i="1"/>
  <c r="AS1804" i="1"/>
  <c r="AQ1805" i="1"/>
  <c r="AR1805" i="1"/>
  <c r="AS1805" i="1"/>
  <c r="AQ1806" i="1"/>
  <c r="AR1806" i="1"/>
  <c r="AS1806" i="1"/>
  <c r="AQ1807" i="1"/>
  <c r="AR1807" i="1"/>
  <c r="AS1807" i="1"/>
  <c r="AQ1808" i="1"/>
  <c r="AR1808" i="1"/>
  <c r="AS1808" i="1"/>
  <c r="AQ1809" i="1"/>
  <c r="AR1809" i="1"/>
  <c r="AS1809" i="1"/>
  <c r="AQ1810" i="1"/>
  <c r="AR1810" i="1"/>
  <c r="AS1810" i="1"/>
  <c r="AQ1811" i="1"/>
  <c r="AR1811" i="1"/>
  <c r="AS1811" i="1"/>
  <c r="AQ1812" i="1"/>
  <c r="AR1812" i="1"/>
  <c r="AS1812" i="1"/>
  <c r="AQ1813" i="1"/>
  <c r="AR1813" i="1"/>
  <c r="AS1813" i="1"/>
  <c r="AQ1814" i="1"/>
  <c r="AR1814" i="1"/>
  <c r="AS1814" i="1"/>
  <c r="AQ1815" i="1"/>
  <c r="AR1815" i="1"/>
  <c r="AS1815" i="1"/>
  <c r="AQ1816" i="1"/>
  <c r="AR1816" i="1"/>
  <c r="AS1816" i="1"/>
  <c r="AQ1818" i="1"/>
  <c r="AR1818" i="1"/>
  <c r="AS1818" i="1"/>
  <c r="AQ1819" i="1"/>
  <c r="AR1819" i="1"/>
  <c r="AS1819" i="1"/>
  <c r="AQ1820" i="1"/>
  <c r="AR1820" i="1"/>
  <c r="AS1820" i="1"/>
  <c r="AQ1821" i="1"/>
  <c r="AR1821" i="1"/>
  <c r="AS1821" i="1"/>
  <c r="AQ1822" i="1"/>
  <c r="AR1822" i="1"/>
  <c r="AS1822" i="1"/>
  <c r="AQ1823" i="1"/>
  <c r="AR1823" i="1"/>
  <c r="AS1823" i="1"/>
  <c r="AQ1824" i="1"/>
  <c r="AR1824" i="1"/>
  <c r="AS1824" i="1"/>
  <c r="AQ1825" i="1"/>
  <c r="AR1825" i="1"/>
  <c r="AS1825" i="1"/>
  <c r="AQ1826" i="1"/>
  <c r="AR1826" i="1"/>
  <c r="AS1826" i="1"/>
  <c r="AQ1827" i="1"/>
  <c r="AR1827" i="1"/>
  <c r="AS1827" i="1"/>
  <c r="AQ1828" i="1"/>
  <c r="AR1828" i="1"/>
  <c r="AS1828" i="1"/>
  <c r="AQ1829" i="1"/>
  <c r="AR1829" i="1"/>
  <c r="AS1829" i="1"/>
  <c r="AQ1830" i="1"/>
  <c r="AR1830" i="1"/>
  <c r="AS1830" i="1"/>
  <c r="AQ1831" i="1"/>
  <c r="AR1831" i="1"/>
  <c r="AS1831" i="1"/>
  <c r="AQ1832" i="1"/>
  <c r="AR1832" i="1"/>
  <c r="AS1832" i="1"/>
  <c r="AQ1833" i="1"/>
  <c r="AR1833" i="1"/>
  <c r="AS1833" i="1"/>
  <c r="AQ1834" i="1"/>
  <c r="AR1834" i="1"/>
  <c r="AS1834" i="1"/>
  <c r="AQ1835" i="1"/>
  <c r="AR1835" i="1"/>
  <c r="AS1835" i="1"/>
  <c r="AQ1836" i="1"/>
  <c r="AR1836" i="1"/>
  <c r="AS1836" i="1"/>
  <c r="AQ1837" i="1"/>
  <c r="AR1837" i="1"/>
  <c r="AS1837" i="1"/>
  <c r="AQ1838" i="1"/>
  <c r="AR1838" i="1"/>
  <c r="AS1838" i="1"/>
  <c r="AQ1839" i="1"/>
  <c r="AR1839" i="1"/>
  <c r="AS1839" i="1"/>
  <c r="AQ1840" i="1"/>
  <c r="AR1840" i="1"/>
  <c r="AS1840" i="1"/>
  <c r="AQ1841" i="1"/>
  <c r="AR1841" i="1"/>
  <c r="AS1841" i="1"/>
  <c r="AQ1842" i="1"/>
  <c r="AR1842" i="1"/>
  <c r="AS1842" i="1"/>
  <c r="AQ1843" i="1"/>
  <c r="AR1843" i="1"/>
  <c r="AS1843" i="1"/>
  <c r="AQ1844" i="1"/>
  <c r="AR1844" i="1"/>
  <c r="AS1844" i="1"/>
  <c r="AQ1845" i="1"/>
  <c r="AR1845" i="1"/>
  <c r="AS1845" i="1"/>
  <c r="AQ1846" i="1"/>
  <c r="AR1846" i="1"/>
  <c r="AS1846" i="1"/>
  <c r="AQ1847" i="1"/>
  <c r="AR1847" i="1"/>
  <c r="AS1847" i="1"/>
  <c r="AQ1848" i="1"/>
  <c r="AR1848" i="1"/>
  <c r="AS1848" i="1"/>
  <c r="AQ1849" i="1"/>
  <c r="AR1849" i="1"/>
  <c r="AS1849" i="1"/>
  <c r="AQ1850" i="1"/>
  <c r="AR1850" i="1"/>
  <c r="AS1850" i="1"/>
  <c r="AQ1851" i="1"/>
  <c r="AR1851" i="1"/>
  <c r="AS1851" i="1"/>
  <c r="AQ1852" i="1"/>
  <c r="AR1852" i="1"/>
  <c r="AS1852" i="1"/>
  <c r="AQ1853" i="1"/>
  <c r="AR1853" i="1"/>
  <c r="AS1853" i="1"/>
  <c r="AQ1854" i="1"/>
  <c r="AR1854" i="1"/>
  <c r="AS1854" i="1"/>
  <c r="AQ1855" i="1"/>
  <c r="AR1855" i="1"/>
  <c r="AS1855" i="1"/>
  <c r="AQ1856" i="1"/>
  <c r="AR1856" i="1"/>
  <c r="AS1856" i="1"/>
  <c r="AQ1857" i="1"/>
  <c r="AR1857" i="1"/>
  <c r="AS1857" i="1"/>
  <c r="AQ1858" i="1"/>
  <c r="AR1858" i="1"/>
  <c r="AS1858" i="1"/>
  <c r="AQ1859" i="1"/>
  <c r="AR1859" i="1"/>
  <c r="AS1859" i="1"/>
  <c r="AQ1860" i="1"/>
  <c r="AR1860" i="1"/>
  <c r="AS1860" i="1"/>
  <c r="AQ1861" i="1"/>
  <c r="AR1861" i="1"/>
  <c r="AS1861" i="1"/>
  <c r="AQ1862" i="1"/>
  <c r="AR1862" i="1"/>
  <c r="AS1862" i="1"/>
  <c r="AQ1865" i="1"/>
  <c r="AR1865" i="1"/>
  <c r="AS1865" i="1"/>
  <c r="AQ1866" i="1"/>
  <c r="AR1866" i="1"/>
  <c r="AS1866" i="1"/>
  <c r="AQ1867" i="1"/>
  <c r="AR1867" i="1"/>
  <c r="AS1867" i="1"/>
  <c r="AQ1868" i="1"/>
  <c r="AR1868" i="1"/>
  <c r="AS1868" i="1"/>
  <c r="AQ1869" i="1"/>
  <c r="AR1869" i="1"/>
  <c r="AS1869" i="1"/>
  <c r="AQ1870" i="1"/>
  <c r="AR1870" i="1"/>
  <c r="AS1870" i="1"/>
  <c r="AQ1871" i="1"/>
  <c r="AR1871" i="1"/>
  <c r="AS1871" i="1"/>
  <c r="AQ1872" i="1"/>
  <c r="AR1872" i="1"/>
  <c r="AS1872" i="1"/>
  <c r="AQ1873" i="1"/>
  <c r="AR1873" i="1"/>
  <c r="AS1873" i="1"/>
  <c r="AQ1874" i="1"/>
  <c r="AR1874" i="1"/>
  <c r="AS1874" i="1"/>
  <c r="AQ1875" i="1"/>
  <c r="AR1875" i="1"/>
  <c r="AS1875" i="1"/>
  <c r="AQ1876" i="1"/>
  <c r="AR1876" i="1"/>
  <c r="AS1876" i="1"/>
  <c r="AQ1877" i="1"/>
  <c r="AR1877" i="1"/>
  <c r="AS1877" i="1"/>
  <c r="AQ1878" i="1"/>
  <c r="AR1878" i="1"/>
  <c r="AS1878" i="1"/>
  <c r="AQ1879" i="1"/>
  <c r="AR1879" i="1"/>
  <c r="AS1879" i="1"/>
  <c r="AQ1880" i="1"/>
  <c r="AR1880" i="1"/>
  <c r="AS1880" i="1"/>
  <c r="AQ1881" i="1"/>
  <c r="AR1881" i="1"/>
  <c r="AS1881" i="1"/>
  <c r="AQ1882" i="1"/>
  <c r="AR1882" i="1"/>
  <c r="AS1882" i="1"/>
  <c r="AQ1885" i="1"/>
  <c r="AR1885" i="1"/>
  <c r="AS1885" i="1"/>
  <c r="AQ1886" i="1"/>
  <c r="AR1886" i="1"/>
  <c r="AS1886" i="1"/>
  <c r="AQ1887" i="1"/>
  <c r="AR1887" i="1"/>
  <c r="AS1887" i="1"/>
  <c r="AQ1888" i="1"/>
  <c r="AR1888" i="1"/>
  <c r="AS1888" i="1"/>
  <c r="AQ1889" i="1"/>
  <c r="AR1889" i="1"/>
  <c r="AS1889" i="1"/>
  <c r="AQ1890" i="1"/>
  <c r="AR1890" i="1"/>
  <c r="AS1890" i="1"/>
  <c r="AQ1891" i="1"/>
  <c r="AR1891" i="1"/>
  <c r="AS1891" i="1"/>
  <c r="AQ1892" i="1"/>
  <c r="AR1892" i="1"/>
  <c r="AS1892" i="1"/>
  <c r="AQ1893" i="1"/>
  <c r="AR1893" i="1"/>
  <c r="AS1893" i="1"/>
  <c r="AQ1894" i="1"/>
  <c r="AR1894" i="1"/>
  <c r="AS1894" i="1"/>
  <c r="AQ1895" i="1"/>
  <c r="AR1895" i="1"/>
  <c r="AS1895" i="1"/>
  <c r="AQ1896" i="1"/>
  <c r="AR1896" i="1"/>
  <c r="AS1896" i="1"/>
  <c r="AQ1898" i="1"/>
  <c r="AR1898" i="1"/>
  <c r="AS1898" i="1"/>
  <c r="AQ1899" i="1"/>
  <c r="AR1899" i="1"/>
  <c r="AS1899" i="1"/>
  <c r="AQ1900" i="1"/>
  <c r="AR1900" i="1"/>
  <c r="AS1900" i="1"/>
  <c r="AQ1901" i="1"/>
  <c r="AR1901" i="1"/>
  <c r="AS1901" i="1"/>
  <c r="AQ1902" i="1"/>
  <c r="AR1902" i="1"/>
  <c r="AS1902" i="1"/>
  <c r="AQ1904" i="1"/>
  <c r="AR1904" i="1"/>
  <c r="AS1904" i="1"/>
  <c r="AQ1905" i="1"/>
  <c r="AR1905" i="1"/>
  <c r="AS1905" i="1"/>
  <c r="AQ1906" i="1"/>
  <c r="AR1906" i="1"/>
  <c r="AS1906" i="1"/>
  <c r="AQ1907" i="1"/>
  <c r="AR1907" i="1"/>
  <c r="AS1907" i="1"/>
  <c r="AQ1908" i="1"/>
  <c r="AR1908" i="1"/>
  <c r="AS1908" i="1"/>
  <c r="AQ1909" i="1"/>
  <c r="AR1909" i="1"/>
  <c r="AS1909" i="1"/>
  <c r="AQ1910" i="1"/>
  <c r="AR1910" i="1"/>
  <c r="AS1910" i="1"/>
  <c r="AQ1911" i="1"/>
  <c r="AR1911" i="1"/>
  <c r="AS1911" i="1"/>
  <c r="AQ1912" i="1"/>
  <c r="AR1912" i="1"/>
  <c r="AS1912" i="1"/>
  <c r="AQ1913" i="1"/>
  <c r="AR1913" i="1"/>
  <c r="AS1913" i="1"/>
  <c r="AQ1914" i="1"/>
  <c r="AR1914" i="1"/>
  <c r="AS1914" i="1"/>
  <c r="AQ1915" i="1"/>
  <c r="AR1915" i="1"/>
  <c r="AS1915" i="1"/>
  <c r="AQ1916" i="1"/>
  <c r="AR1916" i="1"/>
  <c r="AS1916" i="1"/>
  <c r="AQ1917" i="1"/>
  <c r="AR1917" i="1"/>
  <c r="AS1917" i="1"/>
  <c r="AQ1918" i="1"/>
  <c r="AR1918" i="1"/>
  <c r="AS1918" i="1"/>
  <c r="AQ1919" i="1"/>
  <c r="AR1919" i="1"/>
  <c r="AS1919" i="1"/>
  <c r="AQ1920" i="1"/>
  <c r="AR1920" i="1"/>
  <c r="AS1920" i="1"/>
  <c r="AQ1921" i="1"/>
  <c r="AR1921" i="1"/>
  <c r="AS1921" i="1"/>
  <c r="AQ1922" i="1"/>
  <c r="AR1922" i="1"/>
  <c r="AS1922" i="1"/>
  <c r="AQ1923" i="1"/>
  <c r="AR1923" i="1"/>
  <c r="AS1923" i="1"/>
  <c r="AQ1924" i="1"/>
  <c r="AR1924" i="1"/>
  <c r="AS1924" i="1"/>
  <c r="AQ1925" i="1"/>
  <c r="AR1925" i="1"/>
  <c r="AS1925" i="1"/>
  <c r="AQ1926" i="1"/>
  <c r="AR1926" i="1"/>
  <c r="AS1926" i="1"/>
  <c r="AQ1927" i="1"/>
  <c r="AR1927" i="1"/>
  <c r="AS1927" i="1"/>
  <c r="AQ1928" i="1"/>
  <c r="AR1928" i="1"/>
  <c r="AS1928" i="1"/>
  <c r="AQ1929" i="1"/>
  <c r="AR1929" i="1"/>
  <c r="AS1929" i="1"/>
  <c r="AQ1930" i="1"/>
  <c r="AR1930" i="1"/>
  <c r="AS1930" i="1"/>
  <c r="AQ1931" i="1"/>
  <c r="AR1931" i="1"/>
  <c r="AS1931" i="1"/>
  <c r="AQ1932" i="1"/>
  <c r="AR1932" i="1"/>
  <c r="AS1932" i="1"/>
  <c r="AQ1933" i="1"/>
  <c r="AR1933" i="1"/>
  <c r="AS1933" i="1"/>
  <c r="AQ1934" i="1"/>
  <c r="AR1934" i="1"/>
  <c r="AS1934" i="1"/>
  <c r="AQ1935" i="1"/>
  <c r="AR1935" i="1"/>
  <c r="AS1935" i="1"/>
  <c r="AQ1936" i="1"/>
  <c r="AR1936" i="1"/>
  <c r="AS1936" i="1"/>
  <c r="AQ1937" i="1"/>
  <c r="AR1937" i="1"/>
  <c r="AS1937" i="1"/>
  <c r="AQ1938" i="1"/>
  <c r="AR1938" i="1"/>
  <c r="AS1938" i="1"/>
  <c r="AQ1939" i="1"/>
  <c r="AR1939" i="1"/>
  <c r="AS1939" i="1"/>
  <c r="AQ1940" i="1"/>
  <c r="AR1940" i="1"/>
  <c r="AS1940" i="1"/>
  <c r="AQ1941" i="1"/>
  <c r="AR1941" i="1"/>
  <c r="AS1941" i="1"/>
  <c r="AQ1942" i="1"/>
  <c r="AR1942" i="1"/>
  <c r="AS1942" i="1"/>
  <c r="AQ1943" i="1"/>
  <c r="AR1943" i="1"/>
  <c r="AS1943" i="1"/>
  <c r="AQ1944" i="1"/>
  <c r="AR1944" i="1"/>
  <c r="AS1944" i="1"/>
  <c r="AQ1945" i="1"/>
  <c r="AR1945" i="1"/>
  <c r="AS1945" i="1"/>
  <c r="AQ1946" i="1"/>
  <c r="AR1946" i="1"/>
  <c r="AS1946" i="1"/>
  <c r="AQ1947" i="1"/>
  <c r="AR1947" i="1"/>
  <c r="AS1947" i="1"/>
  <c r="AQ1948" i="1"/>
  <c r="AR1948" i="1"/>
  <c r="AS1948" i="1"/>
  <c r="AQ1949" i="1"/>
  <c r="AR1949" i="1"/>
  <c r="AS1949" i="1"/>
  <c r="AQ1950" i="1"/>
  <c r="AR1950" i="1"/>
  <c r="AS1950" i="1"/>
  <c r="AQ1951" i="1"/>
  <c r="AR1951" i="1"/>
  <c r="AS1951" i="1"/>
  <c r="AQ1952" i="1"/>
  <c r="AR1952" i="1"/>
  <c r="AS1952" i="1"/>
  <c r="AQ1953" i="1"/>
  <c r="AR1953" i="1"/>
  <c r="AS1953" i="1"/>
  <c r="AQ1954" i="1"/>
  <c r="AR1954" i="1"/>
  <c r="AS1954" i="1"/>
  <c r="AQ1955" i="1"/>
  <c r="AR1955" i="1"/>
  <c r="AS1955" i="1"/>
  <c r="AQ1956" i="1"/>
  <c r="AR1956" i="1"/>
  <c r="AS1956" i="1"/>
  <c r="AQ1957" i="1"/>
  <c r="AR1957" i="1"/>
  <c r="AS1957" i="1"/>
  <c r="AQ1958" i="1"/>
  <c r="AR1958" i="1"/>
  <c r="AS1958" i="1"/>
  <c r="AQ1959" i="1"/>
  <c r="AR1959" i="1"/>
  <c r="AS1959" i="1"/>
  <c r="AQ1960" i="1"/>
  <c r="AR1960" i="1"/>
  <c r="AS1960" i="1"/>
  <c r="AQ1961" i="1"/>
  <c r="AR1961" i="1"/>
  <c r="AS1961" i="1"/>
  <c r="AQ1962" i="1"/>
  <c r="AR1962" i="1"/>
  <c r="AS1962" i="1"/>
  <c r="AQ1963" i="1"/>
  <c r="AR1963" i="1"/>
  <c r="AS1963" i="1"/>
  <c r="AQ1964" i="1"/>
  <c r="AR1964" i="1"/>
  <c r="AS1964" i="1"/>
  <c r="AQ1965" i="1"/>
  <c r="AR1965" i="1"/>
  <c r="AS1965" i="1"/>
  <c r="AQ1966" i="1"/>
  <c r="AR1966" i="1"/>
  <c r="AS1966" i="1"/>
  <c r="AQ1967" i="1"/>
  <c r="AR1967" i="1"/>
  <c r="AS1967" i="1"/>
  <c r="AQ1968" i="1"/>
  <c r="AR1968" i="1"/>
  <c r="AS1968" i="1"/>
  <c r="AQ1969" i="1"/>
  <c r="AR1969" i="1"/>
  <c r="AS1969" i="1"/>
  <c r="AQ1970" i="1"/>
  <c r="AR1970" i="1"/>
  <c r="AS1970" i="1"/>
  <c r="AQ1971" i="1"/>
  <c r="AR1971" i="1"/>
  <c r="AS1971" i="1"/>
  <c r="AQ1972" i="1"/>
  <c r="AR1972" i="1"/>
  <c r="AS1972" i="1"/>
  <c r="AQ1973" i="1"/>
  <c r="AR1973" i="1"/>
  <c r="AS1973" i="1"/>
  <c r="AQ1974" i="1"/>
  <c r="AR1974" i="1"/>
  <c r="AS1974" i="1"/>
  <c r="AQ1975" i="1"/>
  <c r="AR1975" i="1"/>
  <c r="AS1975" i="1"/>
  <c r="AQ1976" i="1"/>
  <c r="AR1976" i="1"/>
  <c r="AS1976" i="1"/>
  <c r="AQ1977" i="1"/>
  <c r="AR1977" i="1"/>
  <c r="AS1977" i="1"/>
  <c r="AQ1978" i="1"/>
  <c r="AR1978" i="1"/>
  <c r="AS1978" i="1"/>
  <c r="AQ1979" i="1"/>
  <c r="AR1979" i="1"/>
  <c r="AS1979" i="1"/>
  <c r="AQ1980" i="1"/>
  <c r="AR1980" i="1"/>
  <c r="AS1980" i="1"/>
  <c r="AQ1981" i="1"/>
  <c r="AR1981" i="1"/>
  <c r="AS1981" i="1"/>
  <c r="AQ1982" i="1"/>
  <c r="AR1982" i="1"/>
  <c r="AS1982" i="1"/>
  <c r="AQ1983" i="1"/>
  <c r="AR1983" i="1"/>
  <c r="AS1983" i="1"/>
  <c r="AQ1984" i="1"/>
  <c r="AR1984" i="1"/>
  <c r="AS1984" i="1"/>
  <c r="AQ1985" i="1"/>
  <c r="AR1985" i="1"/>
  <c r="AS1985" i="1"/>
  <c r="AQ1986" i="1"/>
  <c r="AR1986" i="1"/>
  <c r="AS1986" i="1"/>
  <c r="AQ1987" i="1"/>
  <c r="AR1987" i="1"/>
  <c r="AS1987" i="1"/>
  <c r="AQ1988" i="1"/>
  <c r="AR1988" i="1"/>
  <c r="AS1988" i="1"/>
  <c r="AQ1989" i="1"/>
  <c r="AR1989" i="1"/>
  <c r="AS1989" i="1"/>
  <c r="AQ1990" i="1"/>
  <c r="AR1990" i="1"/>
  <c r="AS1990" i="1"/>
  <c r="AQ1991" i="1"/>
  <c r="AR1991" i="1"/>
  <c r="AS1991" i="1"/>
  <c r="AQ1992" i="1"/>
  <c r="AR1992" i="1"/>
  <c r="AS1992" i="1"/>
  <c r="AQ1993" i="1"/>
  <c r="AR1993" i="1"/>
  <c r="AS1993" i="1"/>
  <c r="AQ1994" i="1"/>
  <c r="AR1994" i="1"/>
  <c r="AS1994" i="1"/>
  <c r="AQ1995" i="1"/>
  <c r="AR1995" i="1"/>
  <c r="AS1995" i="1"/>
  <c r="AQ1996" i="1"/>
  <c r="AR1996" i="1"/>
  <c r="AS1996" i="1"/>
  <c r="AQ1997" i="1"/>
  <c r="AR1997" i="1"/>
  <c r="AS1997" i="1"/>
  <c r="AQ1998" i="1"/>
  <c r="AR1998" i="1"/>
  <c r="AS1998" i="1"/>
  <c r="AQ1999" i="1"/>
  <c r="AR1999" i="1"/>
  <c r="AS1999" i="1"/>
  <c r="AQ2000" i="1"/>
  <c r="AR2000" i="1"/>
  <c r="AS2000" i="1"/>
  <c r="AQ2001" i="1"/>
  <c r="AR2001" i="1"/>
  <c r="AS2001" i="1"/>
  <c r="AQ2002" i="1"/>
  <c r="AR2002" i="1"/>
  <c r="AS2002" i="1"/>
  <c r="AQ2003" i="1"/>
  <c r="AR2003" i="1"/>
  <c r="AS2003" i="1"/>
  <c r="AQ2004" i="1"/>
  <c r="AR2004" i="1"/>
  <c r="AS2004" i="1"/>
  <c r="AQ2005" i="1"/>
  <c r="AR2005" i="1"/>
  <c r="AS2005" i="1"/>
  <c r="AQ2006" i="1"/>
  <c r="AR2006" i="1"/>
  <c r="AS2006" i="1"/>
  <c r="AQ2007" i="1"/>
  <c r="AR2007" i="1"/>
  <c r="AS2007" i="1"/>
  <c r="AQ2008" i="1"/>
  <c r="AR2008" i="1"/>
  <c r="AS2008" i="1"/>
  <c r="AQ2010" i="1"/>
  <c r="AR2010" i="1"/>
  <c r="AS2010" i="1"/>
  <c r="AQ2011" i="1"/>
  <c r="AR2011" i="1"/>
  <c r="AS2011" i="1"/>
  <c r="AQ2012" i="1"/>
  <c r="AR2012" i="1"/>
  <c r="AS2012" i="1"/>
  <c r="AQ2013" i="1"/>
  <c r="AR2013" i="1"/>
  <c r="AS2013" i="1"/>
  <c r="AQ2014" i="1"/>
  <c r="AR2014" i="1"/>
  <c r="AS2014" i="1"/>
  <c r="AQ2015" i="1"/>
  <c r="AR2015" i="1"/>
  <c r="AS2015" i="1"/>
  <c r="AQ2016" i="1"/>
  <c r="AR2016" i="1"/>
  <c r="AS2016" i="1"/>
  <c r="AQ2017" i="1"/>
  <c r="AR2017" i="1"/>
  <c r="AS2017" i="1"/>
  <c r="AQ2018" i="1"/>
  <c r="AR2018" i="1"/>
  <c r="AS2018" i="1"/>
  <c r="AQ2019" i="1"/>
  <c r="AR2019" i="1"/>
  <c r="AS2019" i="1"/>
  <c r="AQ2020" i="1"/>
  <c r="AR2020" i="1"/>
  <c r="AS2020" i="1"/>
  <c r="AQ2021" i="1"/>
  <c r="AR2021" i="1"/>
  <c r="AS2021" i="1"/>
  <c r="AQ2022" i="1"/>
  <c r="AR2022" i="1"/>
  <c r="AS2022" i="1"/>
  <c r="AQ2023" i="1"/>
  <c r="AR2023" i="1"/>
  <c r="AS2023" i="1"/>
  <c r="AQ2024" i="1"/>
  <c r="AR2024" i="1"/>
  <c r="AS2024" i="1"/>
  <c r="AQ2025" i="1"/>
  <c r="AR2025" i="1"/>
  <c r="AS2025" i="1"/>
  <c r="AQ2026" i="1"/>
  <c r="AR2026" i="1"/>
  <c r="AS2026" i="1"/>
  <c r="AQ2027" i="1"/>
  <c r="AR2027" i="1"/>
  <c r="AS2027" i="1"/>
  <c r="AQ2028" i="1"/>
  <c r="AR2028" i="1"/>
  <c r="AS2028" i="1"/>
  <c r="AQ2029" i="1"/>
  <c r="AR2029" i="1"/>
  <c r="AS2029" i="1"/>
  <c r="AQ2030" i="1"/>
  <c r="AR2030" i="1"/>
  <c r="AS2030" i="1"/>
  <c r="AQ2031" i="1"/>
  <c r="AR2031" i="1"/>
  <c r="AS2031" i="1"/>
  <c r="AQ2032" i="1"/>
  <c r="AR2032" i="1"/>
  <c r="AS2032" i="1"/>
  <c r="AQ2033" i="1"/>
  <c r="AR2033" i="1"/>
  <c r="AS2033" i="1"/>
  <c r="AQ2034" i="1"/>
  <c r="AR2034" i="1"/>
  <c r="AS2034" i="1"/>
  <c r="AQ2035" i="1"/>
  <c r="AR2035" i="1"/>
  <c r="AS2035" i="1"/>
  <c r="AQ2036" i="1"/>
  <c r="AR2036" i="1"/>
  <c r="AS2036" i="1"/>
  <c r="AQ2037" i="1"/>
  <c r="AR2037" i="1"/>
  <c r="AS2037" i="1"/>
  <c r="AQ2038" i="1"/>
  <c r="AR2038" i="1"/>
  <c r="AS2038" i="1"/>
  <c r="AQ2039" i="1"/>
  <c r="AR2039" i="1"/>
  <c r="AS2039" i="1"/>
  <c r="AQ2040" i="1"/>
  <c r="AR2040" i="1"/>
  <c r="AS2040" i="1"/>
  <c r="AQ2041" i="1"/>
  <c r="AR2041" i="1"/>
  <c r="AS2041" i="1"/>
  <c r="AQ2042" i="1"/>
  <c r="AR2042" i="1"/>
  <c r="AS2042" i="1"/>
  <c r="AQ2043" i="1"/>
  <c r="AR2043" i="1"/>
  <c r="AS2043" i="1"/>
  <c r="AQ2044" i="1"/>
  <c r="AR2044" i="1"/>
  <c r="AS2044" i="1"/>
  <c r="AQ2045" i="1"/>
  <c r="AR2045" i="1"/>
  <c r="AS2045" i="1"/>
  <c r="AQ2046" i="1"/>
  <c r="AR2046" i="1"/>
  <c r="AS2046" i="1"/>
  <c r="AQ2047" i="1"/>
  <c r="AR2047" i="1"/>
  <c r="AS2047" i="1"/>
  <c r="AQ2048" i="1"/>
  <c r="AR2048" i="1"/>
  <c r="AS2048" i="1"/>
  <c r="AQ2049" i="1"/>
  <c r="AR2049" i="1"/>
  <c r="AS2049" i="1"/>
  <c r="AQ2050" i="1"/>
  <c r="AR2050" i="1"/>
  <c r="AS2050" i="1"/>
  <c r="AQ2051" i="1"/>
  <c r="AR2051" i="1"/>
  <c r="AS2051" i="1"/>
  <c r="AQ2052" i="1"/>
  <c r="AR2052" i="1"/>
  <c r="AS2052" i="1"/>
  <c r="AQ2053" i="1"/>
  <c r="AR2053" i="1"/>
  <c r="AS2053" i="1"/>
  <c r="AQ2054" i="1"/>
  <c r="AR2054" i="1"/>
  <c r="AS2054" i="1"/>
  <c r="AQ2055" i="1"/>
  <c r="AR2055" i="1"/>
  <c r="AS2055" i="1"/>
  <c r="AQ2056" i="1"/>
  <c r="AR2056" i="1"/>
  <c r="AS2056" i="1"/>
  <c r="AQ2057" i="1"/>
  <c r="AR2057" i="1"/>
  <c r="AS2057" i="1"/>
  <c r="AQ2058" i="1"/>
  <c r="AR2058" i="1"/>
  <c r="AS2058" i="1"/>
  <c r="AQ2059" i="1"/>
  <c r="AR2059" i="1"/>
  <c r="AS2059" i="1"/>
  <c r="AQ2060" i="1"/>
  <c r="AR2060" i="1"/>
  <c r="AS2060" i="1"/>
  <c r="AQ2061" i="1"/>
  <c r="AR2061" i="1"/>
  <c r="AS2061" i="1"/>
  <c r="AQ2062" i="1"/>
  <c r="AR2062" i="1"/>
  <c r="AS2062" i="1"/>
  <c r="AQ2063" i="1"/>
  <c r="AR2063" i="1"/>
  <c r="AS2063" i="1"/>
  <c r="AQ2064" i="1"/>
  <c r="AR2064" i="1"/>
  <c r="AS2064" i="1"/>
  <c r="AQ2065" i="1"/>
  <c r="AR2065" i="1"/>
  <c r="AS2065" i="1"/>
  <c r="AQ2066" i="1"/>
  <c r="AR2066" i="1"/>
  <c r="AS2066" i="1"/>
  <c r="AQ2067" i="1"/>
  <c r="AR2067" i="1"/>
  <c r="AS2067" i="1"/>
  <c r="AQ2068" i="1"/>
  <c r="AR2068" i="1"/>
  <c r="AS2068" i="1"/>
  <c r="AQ2069" i="1"/>
  <c r="AR2069" i="1"/>
  <c r="AS2069" i="1"/>
  <c r="AQ2070" i="1"/>
  <c r="AR2070" i="1"/>
  <c r="AS2070" i="1"/>
  <c r="AQ2071" i="1"/>
  <c r="AR2071" i="1"/>
  <c r="AS2071" i="1"/>
  <c r="AQ2072" i="1"/>
  <c r="AR2072" i="1"/>
  <c r="AS2072" i="1"/>
  <c r="AQ2073" i="1"/>
  <c r="AR2073" i="1"/>
  <c r="AS2073" i="1"/>
  <c r="AQ2074" i="1"/>
  <c r="AR2074" i="1"/>
  <c r="AS2074" i="1"/>
  <c r="AQ2075" i="1"/>
  <c r="AR2075" i="1"/>
  <c r="AS2075" i="1"/>
  <c r="AQ2076" i="1"/>
  <c r="AR2076" i="1"/>
  <c r="AS2076" i="1"/>
  <c r="AQ2077" i="1"/>
  <c r="AR2077" i="1"/>
  <c r="AS2077" i="1"/>
  <c r="AQ2078" i="1"/>
  <c r="AR2078" i="1"/>
  <c r="AS2078" i="1"/>
  <c r="AQ2079" i="1"/>
  <c r="AR2079" i="1"/>
  <c r="AS2079" i="1"/>
  <c r="AQ2080" i="1"/>
  <c r="AR2080" i="1"/>
  <c r="AS2080" i="1"/>
  <c r="AQ2081" i="1"/>
  <c r="AR2081" i="1"/>
  <c r="AS2081" i="1"/>
  <c r="AQ2082" i="1"/>
  <c r="AR2082" i="1"/>
  <c r="AS2082" i="1"/>
  <c r="AQ2083" i="1"/>
  <c r="AR2083" i="1"/>
  <c r="AS2083" i="1"/>
  <c r="AQ2084" i="1"/>
  <c r="AR2084" i="1"/>
  <c r="AS2084" i="1"/>
  <c r="AQ2085" i="1"/>
  <c r="AR2085" i="1"/>
  <c r="AS2085" i="1"/>
  <c r="AQ2086" i="1"/>
  <c r="AR2086" i="1"/>
  <c r="AS2086" i="1"/>
  <c r="AQ2087" i="1"/>
  <c r="AR2087" i="1"/>
  <c r="AS2087" i="1"/>
  <c r="AQ2088" i="1"/>
  <c r="AR2088" i="1"/>
  <c r="AS2088" i="1"/>
  <c r="AQ2089" i="1"/>
  <c r="AR2089" i="1"/>
  <c r="AS2089" i="1"/>
  <c r="AQ2090" i="1"/>
  <c r="AR2090" i="1"/>
  <c r="AS2090" i="1"/>
  <c r="AQ2091" i="1"/>
  <c r="AR2091" i="1"/>
  <c r="AS2091" i="1"/>
  <c r="AQ2092" i="1"/>
  <c r="AR2092" i="1"/>
  <c r="AS2092" i="1"/>
  <c r="AQ2093" i="1"/>
  <c r="AR2093" i="1"/>
  <c r="AS2093" i="1"/>
  <c r="AQ2094" i="1"/>
  <c r="AR2094" i="1"/>
  <c r="AS2094" i="1"/>
  <c r="AQ2095" i="1"/>
  <c r="AR2095" i="1"/>
  <c r="AS2095" i="1"/>
  <c r="AQ2096" i="1"/>
  <c r="AR2096" i="1"/>
  <c r="AS2096" i="1"/>
  <c r="AQ2097" i="1"/>
  <c r="AR2097" i="1"/>
  <c r="AS2097" i="1"/>
  <c r="AQ2098" i="1"/>
  <c r="AR2098" i="1"/>
  <c r="AS2098" i="1"/>
  <c r="AQ2099" i="1"/>
  <c r="AR2099" i="1"/>
  <c r="AS2099" i="1"/>
  <c r="AQ2100" i="1"/>
  <c r="AR2100" i="1"/>
  <c r="AS2100" i="1"/>
  <c r="AQ2101" i="1"/>
  <c r="AR2101" i="1"/>
  <c r="AS2101" i="1"/>
  <c r="AQ2102" i="1"/>
  <c r="AR2102" i="1"/>
  <c r="AS2102" i="1"/>
  <c r="AQ2103" i="1"/>
  <c r="AR2103" i="1"/>
  <c r="AS2103" i="1"/>
  <c r="AQ2104" i="1"/>
  <c r="AR2104" i="1"/>
  <c r="AS2104" i="1"/>
  <c r="AQ2105" i="1"/>
  <c r="AR2105" i="1"/>
  <c r="AS2105" i="1"/>
  <c r="AQ2106" i="1"/>
  <c r="AR2106" i="1"/>
  <c r="AS2106" i="1"/>
  <c r="AQ2107" i="1"/>
  <c r="AR2107" i="1"/>
  <c r="AS2107" i="1"/>
  <c r="AQ2108" i="1"/>
  <c r="AR2108" i="1"/>
  <c r="AS2108" i="1"/>
  <c r="AQ2109" i="1"/>
  <c r="AR2109" i="1"/>
  <c r="AS2109" i="1"/>
  <c r="AQ2110" i="1"/>
  <c r="AR2110" i="1"/>
  <c r="AS2110" i="1"/>
  <c r="AQ2111" i="1"/>
  <c r="AR2111" i="1"/>
  <c r="AS2111" i="1"/>
  <c r="AQ2112" i="1"/>
  <c r="AR2112" i="1"/>
  <c r="AS2112" i="1"/>
  <c r="AQ2113" i="1"/>
  <c r="AR2113" i="1"/>
  <c r="AS2113" i="1"/>
  <c r="AQ2114" i="1"/>
  <c r="AR2114" i="1"/>
  <c r="AS2114" i="1"/>
  <c r="AQ2115" i="1"/>
  <c r="AR2115" i="1"/>
  <c r="AS2115" i="1"/>
  <c r="AQ2116" i="1"/>
  <c r="AR2116" i="1"/>
  <c r="AS2116" i="1"/>
  <c r="AQ2117" i="1"/>
  <c r="AR2117" i="1"/>
  <c r="AS2117" i="1"/>
  <c r="AQ2118" i="1"/>
  <c r="AR2118" i="1"/>
  <c r="AS2118" i="1"/>
  <c r="AQ2119" i="1"/>
  <c r="AR2119" i="1"/>
  <c r="AS2119" i="1"/>
  <c r="AQ2120" i="1"/>
  <c r="AR2120" i="1"/>
  <c r="AS2120" i="1"/>
  <c r="AQ2121" i="1"/>
  <c r="AR2121" i="1"/>
  <c r="AS2121" i="1"/>
  <c r="AQ2122" i="1"/>
  <c r="AR2122" i="1"/>
  <c r="AS2122" i="1"/>
  <c r="AQ2123" i="1"/>
  <c r="AR2123" i="1"/>
  <c r="AS2123" i="1"/>
  <c r="AQ2124" i="1"/>
  <c r="AR2124" i="1"/>
  <c r="AS2124" i="1"/>
  <c r="AQ2125" i="1"/>
  <c r="AR2125" i="1"/>
  <c r="AS2125" i="1"/>
  <c r="AQ2126" i="1"/>
  <c r="AR2126" i="1"/>
  <c r="AS2126" i="1"/>
  <c r="AQ2127" i="1"/>
  <c r="AR2127" i="1"/>
  <c r="AS2127" i="1"/>
  <c r="AQ2128" i="1"/>
  <c r="AR2128" i="1"/>
  <c r="AS2128" i="1"/>
  <c r="AQ2129" i="1"/>
  <c r="AR2129" i="1"/>
  <c r="AS2129" i="1"/>
  <c r="AQ2130" i="1"/>
  <c r="AR2130" i="1"/>
  <c r="AS2130" i="1"/>
  <c r="AQ2131" i="1"/>
  <c r="AR2131" i="1"/>
  <c r="AS2131" i="1"/>
  <c r="AQ2132" i="1"/>
  <c r="AR2132" i="1"/>
  <c r="AS2132" i="1"/>
  <c r="AQ2133" i="1"/>
  <c r="AR2133" i="1"/>
  <c r="AS2133" i="1"/>
  <c r="AQ2134" i="1"/>
  <c r="AR2134" i="1"/>
  <c r="AS2134" i="1"/>
  <c r="AQ2135" i="1"/>
  <c r="AR2135" i="1"/>
  <c r="AS2135" i="1"/>
  <c r="AQ2136" i="1"/>
  <c r="AR2136" i="1"/>
  <c r="AS2136" i="1"/>
  <c r="AQ2137" i="1"/>
  <c r="AR2137" i="1"/>
  <c r="AS2137" i="1"/>
  <c r="AQ2138" i="1"/>
  <c r="AR2138" i="1"/>
  <c r="AS2138" i="1"/>
  <c r="AQ2139" i="1"/>
  <c r="AR2139" i="1"/>
  <c r="AS2139" i="1"/>
  <c r="AQ2140" i="1"/>
  <c r="AR2140" i="1"/>
  <c r="AS2140" i="1"/>
  <c r="AQ2141" i="1"/>
  <c r="AR2141" i="1"/>
  <c r="AS2141" i="1"/>
  <c r="AQ2142" i="1"/>
  <c r="AR2142" i="1"/>
  <c r="AS2142" i="1"/>
  <c r="AQ2143" i="1"/>
  <c r="AR2143" i="1"/>
  <c r="AS2143" i="1"/>
  <c r="AQ2144" i="1"/>
  <c r="AR2144" i="1"/>
  <c r="AS2144" i="1"/>
  <c r="AQ2145" i="1"/>
  <c r="AR2145" i="1"/>
  <c r="AS2145" i="1"/>
  <c r="AQ2146" i="1"/>
  <c r="AR2146" i="1"/>
  <c r="AS2146" i="1"/>
  <c r="AQ2147" i="1"/>
  <c r="AR2147" i="1"/>
  <c r="AS2147" i="1"/>
  <c r="AQ2148" i="1"/>
  <c r="AR2148" i="1"/>
  <c r="AS2148" i="1"/>
  <c r="AQ2149" i="1"/>
  <c r="AR2149" i="1"/>
  <c r="AS2149" i="1"/>
  <c r="AQ2150" i="1"/>
  <c r="AR2150" i="1"/>
  <c r="AS2150" i="1"/>
  <c r="AQ2151" i="1"/>
  <c r="AR2151" i="1"/>
  <c r="AS2151" i="1"/>
  <c r="AQ2152" i="1"/>
  <c r="AR2152" i="1"/>
  <c r="AS2152" i="1"/>
  <c r="AQ2153" i="1"/>
  <c r="AR2153" i="1"/>
  <c r="AS2153" i="1"/>
  <c r="AQ2154" i="1"/>
  <c r="AR2154" i="1"/>
  <c r="AS2154" i="1"/>
  <c r="AQ2156" i="1"/>
  <c r="AR2156" i="1"/>
  <c r="AS2156" i="1"/>
  <c r="AQ2157" i="1"/>
  <c r="AR2157" i="1"/>
  <c r="AS2157" i="1"/>
  <c r="AQ2158" i="1"/>
  <c r="AR2158" i="1"/>
  <c r="AS2158" i="1"/>
  <c r="AQ2160" i="1"/>
  <c r="AR2160" i="1"/>
  <c r="AS2160" i="1"/>
  <c r="AQ2161" i="1"/>
  <c r="AR2161" i="1"/>
  <c r="AS2161" i="1"/>
  <c r="AQ2162" i="1"/>
  <c r="AR2162" i="1"/>
  <c r="AS2162" i="1"/>
  <c r="AQ2163" i="1"/>
  <c r="AR2163" i="1"/>
  <c r="AS2163" i="1"/>
  <c r="AQ2164" i="1"/>
  <c r="AR2164" i="1"/>
  <c r="AS2164" i="1"/>
  <c r="AQ2165" i="1"/>
  <c r="AR2165" i="1"/>
  <c r="AS2165" i="1"/>
  <c r="AQ2166" i="1"/>
  <c r="AR2166" i="1"/>
  <c r="AS2166" i="1"/>
  <c r="AQ2167" i="1"/>
  <c r="AR2167" i="1"/>
  <c r="AS2167" i="1"/>
  <c r="AQ2168" i="1"/>
  <c r="AR2168" i="1"/>
  <c r="AS2168" i="1"/>
  <c r="AQ2169" i="1"/>
  <c r="AR2169" i="1"/>
  <c r="AS2169" i="1"/>
  <c r="AQ2170" i="1"/>
  <c r="AR2170" i="1"/>
  <c r="AS2170" i="1"/>
  <c r="AQ2171" i="1"/>
  <c r="AR2171" i="1"/>
  <c r="AS2171" i="1"/>
  <c r="AQ2172" i="1"/>
  <c r="AR2172" i="1"/>
  <c r="AS2172" i="1"/>
  <c r="AQ2173" i="1"/>
  <c r="AR2173" i="1"/>
  <c r="AS2173" i="1"/>
  <c r="AQ2174" i="1"/>
  <c r="AR2174" i="1"/>
  <c r="AS2174" i="1"/>
  <c r="AQ2175" i="1"/>
  <c r="AR2175" i="1"/>
  <c r="AS2175" i="1"/>
  <c r="AQ2176" i="1"/>
  <c r="AR2176" i="1"/>
  <c r="AS2176" i="1"/>
  <c r="AQ2177" i="1"/>
  <c r="AR2177" i="1"/>
  <c r="AS2177" i="1"/>
  <c r="AQ2178" i="1"/>
  <c r="AR2178" i="1"/>
  <c r="AS2178" i="1"/>
  <c r="AQ2179" i="1"/>
  <c r="AR2179" i="1"/>
  <c r="AS2179" i="1"/>
  <c r="AQ2180" i="1"/>
  <c r="AR2180" i="1"/>
  <c r="AS2180" i="1"/>
  <c r="AQ2181" i="1"/>
  <c r="AR2181" i="1"/>
  <c r="AS2181" i="1"/>
  <c r="AQ2182" i="1"/>
  <c r="AR2182" i="1"/>
  <c r="AS2182" i="1"/>
  <c r="AQ2183" i="1"/>
  <c r="AR2183" i="1"/>
  <c r="AS2183" i="1"/>
  <c r="AQ2184" i="1"/>
  <c r="AR2184" i="1"/>
  <c r="AS2184" i="1"/>
  <c r="AQ2185" i="1"/>
  <c r="AR2185" i="1"/>
  <c r="AS2185" i="1"/>
  <c r="AQ2186" i="1"/>
  <c r="AR2186" i="1"/>
  <c r="AS2186" i="1"/>
  <c r="AQ2187" i="1"/>
  <c r="AR2187" i="1"/>
  <c r="AS2187" i="1"/>
  <c r="AQ2188" i="1"/>
  <c r="AR2188" i="1"/>
  <c r="AS2188" i="1"/>
  <c r="AQ2189" i="1"/>
  <c r="AR2189" i="1"/>
  <c r="AS2189" i="1"/>
  <c r="AQ2190" i="1"/>
  <c r="AR2190" i="1"/>
  <c r="AS2190" i="1"/>
  <c r="AQ2191" i="1"/>
  <c r="AR2191" i="1"/>
  <c r="AS2191" i="1"/>
  <c r="AQ2192" i="1"/>
  <c r="AR2192" i="1"/>
  <c r="AS2192" i="1"/>
  <c r="AQ2193" i="1"/>
  <c r="AR2193" i="1"/>
  <c r="AS2193" i="1"/>
  <c r="AQ2194" i="1"/>
  <c r="AR2194" i="1"/>
  <c r="AS2194" i="1"/>
  <c r="AQ2195" i="1"/>
  <c r="AR2195" i="1"/>
  <c r="AS2195" i="1"/>
  <c r="AQ2196" i="1"/>
  <c r="AR2196" i="1"/>
  <c r="AS2196" i="1"/>
  <c r="AQ2197" i="1"/>
  <c r="AR2197" i="1"/>
  <c r="AS2197" i="1"/>
  <c r="AQ2198" i="1"/>
  <c r="AR2198" i="1"/>
  <c r="AS2198" i="1"/>
  <c r="AQ2199" i="1"/>
  <c r="AR2199" i="1"/>
  <c r="AS2199" i="1"/>
  <c r="AQ2200" i="1"/>
  <c r="AR2200" i="1"/>
  <c r="AS2200" i="1"/>
  <c r="AQ2201" i="1"/>
  <c r="AR2201" i="1"/>
  <c r="AS2201" i="1"/>
  <c r="AQ2202" i="1"/>
  <c r="AR2202" i="1"/>
  <c r="AS2202" i="1"/>
  <c r="AQ2203" i="1"/>
  <c r="AR2203" i="1"/>
  <c r="AS2203" i="1"/>
  <c r="AQ2204" i="1"/>
  <c r="AR2204" i="1"/>
  <c r="AS2204" i="1"/>
  <c r="AQ2205" i="1"/>
  <c r="AR2205" i="1"/>
  <c r="AS2205" i="1"/>
  <c r="AQ2206" i="1"/>
  <c r="AR2206" i="1"/>
  <c r="AS2206" i="1"/>
  <c r="AQ2207" i="1"/>
  <c r="AR2207" i="1"/>
  <c r="AS2207" i="1"/>
  <c r="AQ2208" i="1"/>
  <c r="AR2208" i="1"/>
  <c r="AS2208" i="1"/>
  <c r="AQ2209" i="1"/>
  <c r="AR2209" i="1"/>
  <c r="AS2209" i="1"/>
  <c r="AQ2210" i="1"/>
  <c r="AR2210" i="1"/>
  <c r="AS2210" i="1"/>
  <c r="AQ2211" i="1"/>
  <c r="AR2211" i="1"/>
  <c r="AS2211" i="1"/>
  <c r="AQ2212" i="1"/>
  <c r="AR2212" i="1"/>
  <c r="AS2212" i="1"/>
  <c r="AQ2213" i="1"/>
  <c r="AR2213" i="1"/>
  <c r="AS2213" i="1"/>
  <c r="AQ2214" i="1"/>
  <c r="AR2214" i="1"/>
  <c r="AS2214" i="1"/>
  <c r="AQ2215" i="1"/>
  <c r="AR2215" i="1"/>
  <c r="AS2215" i="1"/>
  <c r="AQ2216" i="1"/>
  <c r="AR2216" i="1"/>
  <c r="AS2216" i="1"/>
  <c r="AQ2217" i="1"/>
  <c r="AR2217" i="1"/>
  <c r="AS2217" i="1"/>
  <c r="AQ2218" i="1"/>
  <c r="AR2218" i="1"/>
  <c r="AS2218" i="1"/>
  <c r="AQ2219" i="1"/>
  <c r="AR2219" i="1"/>
  <c r="AS2219" i="1"/>
  <c r="AQ2220" i="1"/>
  <c r="AR2220" i="1"/>
  <c r="AS2220" i="1"/>
  <c r="AQ2221" i="1"/>
  <c r="AR2221" i="1"/>
  <c r="AS2221" i="1"/>
  <c r="AQ2222" i="1"/>
  <c r="AR2222" i="1"/>
  <c r="AS2222" i="1"/>
  <c r="AQ2223" i="1"/>
  <c r="AR2223" i="1"/>
  <c r="AS2223" i="1"/>
  <c r="AQ2224" i="1"/>
  <c r="AR2224" i="1"/>
  <c r="AS2224" i="1"/>
  <c r="AQ2225" i="1"/>
  <c r="AR2225" i="1"/>
  <c r="AS2225" i="1"/>
  <c r="AQ2226" i="1"/>
  <c r="AR2226" i="1"/>
  <c r="AS2226" i="1"/>
  <c r="AQ2227" i="1"/>
  <c r="AR2227" i="1"/>
  <c r="AS2227" i="1"/>
  <c r="AQ2228" i="1"/>
  <c r="AR2228" i="1"/>
  <c r="AS2228" i="1"/>
  <c r="AQ2229" i="1"/>
  <c r="AR2229" i="1"/>
  <c r="AS2229" i="1"/>
  <c r="AQ2230" i="1"/>
  <c r="AR2230" i="1"/>
  <c r="AS2230" i="1"/>
  <c r="AQ2231" i="1"/>
  <c r="AR2231" i="1"/>
  <c r="AS2231" i="1"/>
  <c r="AQ2232" i="1"/>
  <c r="AR2232" i="1"/>
  <c r="AS2232" i="1"/>
  <c r="AQ2233" i="1"/>
  <c r="AR2233" i="1"/>
  <c r="AS2233" i="1"/>
  <c r="AQ2234" i="1"/>
  <c r="AR2234" i="1"/>
  <c r="AS2234" i="1"/>
  <c r="AQ2235" i="1"/>
  <c r="AR2235" i="1"/>
  <c r="AS2235" i="1"/>
  <c r="AQ2236" i="1"/>
  <c r="AR2236" i="1"/>
  <c r="AS2236" i="1"/>
  <c r="AQ2237" i="1"/>
  <c r="AR2237" i="1"/>
  <c r="AS2237" i="1"/>
  <c r="AQ2238" i="1"/>
  <c r="AR2238" i="1"/>
  <c r="AS2238" i="1"/>
  <c r="AQ2239" i="1"/>
  <c r="AR2239" i="1"/>
  <c r="AS2239" i="1"/>
  <c r="AQ2240" i="1"/>
  <c r="AR2240" i="1"/>
  <c r="AS2240" i="1"/>
  <c r="AQ2241" i="1"/>
  <c r="AR2241" i="1"/>
  <c r="AS2241" i="1"/>
  <c r="AQ2242" i="1"/>
  <c r="AR2242" i="1"/>
  <c r="AS2242" i="1"/>
  <c r="AQ2243" i="1"/>
  <c r="AR2243" i="1"/>
  <c r="AS2243" i="1"/>
  <c r="AQ2244" i="1"/>
  <c r="AR2244" i="1"/>
  <c r="AS2244" i="1"/>
  <c r="AQ2245" i="1"/>
  <c r="AR2245" i="1"/>
  <c r="AS2245" i="1"/>
  <c r="AQ2246" i="1"/>
  <c r="AR2246" i="1"/>
  <c r="AS2246" i="1"/>
  <c r="AQ2247" i="1"/>
  <c r="AR2247" i="1"/>
  <c r="AS2247" i="1"/>
  <c r="AQ2248" i="1"/>
  <c r="AR2248" i="1"/>
  <c r="AS2248" i="1"/>
  <c r="AQ2249" i="1"/>
  <c r="AR2249" i="1"/>
  <c r="AS2249" i="1"/>
  <c r="AQ2250" i="1"/>
  <c r="AR2250" i="1"/>
  <c r="AS2250" i="1"/>
  <c r="AQ2251" i="1"/>
  <c r="AR2251" i="1"/>
  <c r="AS2251" i="1"/>
  <c r="AQ2253" i="1"/>
  <c r="AR2253" i="1"/>
  <c r="AS2253" i="1"/>
  <c r="AQ2254" i="1"/>
  <c r="AR2254" i="1"/>
  <c r="AS2254" i="1"/>
  <c r="AQ2256" i="1"/>
  <c r="AR2256" i="1"/>
  <c r="AS2256" i="1"/>
  <c r="AQ2257" i="1"/>
  <c r="AR2257" i="1"/>
  <c r="AS2257" i="1"/>
  <c r="AQ2258" i="1"/>
  <c r="AR2258" i="1"/>
  <c r="AS2258" i="1"/>
  <c r="AQ2259" i="1"/>
  <c r="AR2259" i="1"/>
  <c r="AS2259" i="1"/>
  <c r="AQ2260" i="1"/>
  <c r="AR2260" i="1"/>
  <c r="AS2260" i="1"/>
  <c r="AQ2261" i="1"/>
  <c r="AR2261" i="1"/>
  <c r="AS2261" i="1"/>
  <c r="AQ2264" i="1"/>
  <c r="AR2264" i="1"/>
  <c r="AS2264" i="1"/>
  <c r="AQ2265" i="1"/>
  <c r="AR2265" i="1"/>
  <c r="AS2265" i="1"/>
  <c r="AQ2266" i="1"/>
  <c r="AR2266" i="1"/>
  <c r="AS2266" i="1"/>
  <c r="AQ2267" i="1"/>
  <c r="AR2267" i="1"/>
  <c r="AS2267" i="1"/>
  <c r="AQ2268" i="1"/>
  <c r="AR2268" i="1"/>
  <c r="AS2268" i="1"/>
  <c r="AQ2269" i="1"/>
  <c r="AR2269" i="1"/>
  <c r="AS2269" i="1"/>
  <c r="AQ2270" i="1"/>
  <c r="AR2270" i="1"/>
  <c r="AS2270" i="1"/>
  <c r="AQ2271" i="1"/>
  <c r="AR2271" i="1"/>
  <c r="AS2271" i="1"/>
  <c r="AQ2272" i="1"/>
  <c r="AR2272" i="1"/>
  <c r="AS2272" i="1"/>
  <c r="AQ2273" i="1"/>
  <c r="AR2273" i="1"/>
  <c r="AS2273" i="1"/>
  <c r="AQ2274" i="1"/>
  <c r="AR2274" i="1"/>
  <c r="AS2274" i="1"/>
  <c r="AQ2275" i="1"/>
  <c r="AR2275" i="1"/>
  <c r="AS2275" i="1"/>
  <c r="AQ2276" i="1"/>
  <c r="AR2276" i="1"/>
  <c r="AS2276" i="1"/>
  <c r="AQ2277" i="1"/>
  <c r="AR2277" i="1"/>
  <c r="AS2277" i="1"/>
  <c r="AQ2278" i="1"/>
  <c r="AR2278" i="1"/>
  <c r="AS2278" i="1"/>
  <c r="AQ2279" i="1"/>
  <c r="AR2279" i="1"/>
  <c r="AS2279" i="1"/>
  <c r="AQ2280" i="1"/>
  <c r="AR2280" i="1"/>
  <c r="AS2280" i="1"/>
  <c r="AQ2281" i="1"/>
  <c r="AR2281" i="1"/>
  <c r="AS2281" i="1"/>
  <c r="AQ2282" i="1"/>
  <c r="AR2282" i="1"/>
  <c r="AS2282" i="1"/>
  <c r="AQ2283" i="1"/>
  <c r="AR2283" i="1"/>
  <c r="AS2283" i="1"/>
  <c r="AQ2284" i="1"/>
  <c r="AR2284" i="1"/>
  <c r="AS2284" i="1"/>
  <c r="AQ2285" i="1"/>
  <c r="AR2285" i="1"/>
  <c r="AS2285" i="1"/>
  <c r="AQ2286" i="1"/>
  <c r="AR2286" i="1"/>
  <c r="AS2286" i="1"/>
  <c r="AQ2287" i="1"/>
  <c r="AR2287" i="1"/>
  <c r="AS2287" i="1"/>
  <c r="AQ2288" i="1"/>
  <c r="AR2288" i="1"/>
  <c r="AS2288" i="1"/>
  <c r="AQ2289" i="1"/>
  <c r="AR2289" i="1"/>
  <c r="AS2289" i="1"/>
  <c r="AQ2290" i="1"/>
  <c r="AR2290" i="1"/>
  <c r="AS2290" i="1"/>
  <c r="AQ2291" i="1"/>
  <c r="AR2291" i="1"/>
  <c r="AS2291" i="1"/>
  <c r="AQ2292" i="1"/>
  <c r="AR2292" i="1"/>
  <c r="AS2292" i="1"/>
  <c r="AQ2293" i="1"/>
  <c r="AR2293" i="1"/>
  <c r="AS2293" i="1"/>
  <c r="AQ2294" i="1"/>
  <c r="AR2294" i="1"/>
  <c r="AS2294" i="1"/>
  <c r="AQ2295" i="1"/>
  <c r="AR2295" i="1"/>
  <c r="AS2295" i="1"/>
  <c r="AQ2296" i="1"/>
  <c r="AR2296" i="1"/>
  <c r="AS2296" i="1"/>
  <c r="AQ2297" i="1"/>
  <c r="AR2297" i="1"/>
  <c r="AS2297" i="1"/>
  <c r="AQ2298" i="1"/>
  <c r="AR2298" i="1"/>
  <c r="AS2298" i="1"/>
  <c r="AQ2299" i="1"/>
  <c r="AR2299" i="1"/>
  <c r="AS2299" i="1"/>
  <c r="AQ2300" i="1"/>
  <c r="AR2300" i="1"/>
  <c r="AS2300" i="1"/>
  <c r="AQ2301" i="1"/>
  <c r="AR2301" i="1"/>
  <c r="AS2301" i="1"/>
  <c r="AQ2302" i="1"/>
  <c r="AR2302" i="1"/>
  <c r="AS2302" i="1"/>
  <c r="AQ2303" i="1"/>
  <c r="AR2303" i="1"/>
  <c r="AS2303" i="1"/>
  <c r="AQ2304" i="1"/>
  <c r="AR2304" i="1"/>
  <c r="AS2304" i="1"/>
  <c r="AQ2305" i="1"/>
  <c r="AR2305" i="1"/>
  <c r="AS2305" i="1"/>
  <c r="AQ2306" i="1"/>
  <c r="AR2306" i="1"/>
  <c r="AS2306" i="1"/>
  <c r="AQ2307" i="1"/>
  <c r="AR2307" i="1"/>
  <c r="AS2307" i="1"/>
  <c r="AQ2308" i="1"/>
  <c r="AR2308" i="1"/>
  <c r="AS2308" i="1"/>
  <c r="AQ2309" i="1"/>
  <c r="AR2309" i="1"/>
  <c r="AS2309" i="1"/>
  <c r="AQ2310" i="1"/>
  <c r="AR2310" i="1"/>
  <c r="AS2310" i="1"/>
  <c r="AQ2311" i="1"/>
  <c r="AR2311" i="1"/>
  <c r="AS2311" i="1"/>
  <c r="AQ2312" i="1"/>
  <c r="AR2312" i="1"/>
  <c r="AS2312" i="1"/>
  <c r="AQ2313" i="1"/>
  <c r="AR2313" i="1"/>
  <c r="AS2313" i="1"/>
  <c r="AQ2314" i="1"/>
  <c r="AR2314" i="1"/>
  <c r="AS2314" i="1"/>
  <c r="AQ2315" i="1"/>
  <c r="AR2315" i="1"/>
  <c r="AS2315" i="1"/>
  <c r="AQ2316" i="1"/>
  <c r="AR2316" i="1"/>
  <c r="AS2316" i="1"/>
  <c r="AQ2317" i="1"/>
  <c r="AR2317" i="1"/>
  <c r="AS2317" i="1"/>
  <c r="AQ2318" i="1"/>
  <c r="AR2318" i="1"/>
  <c r="AS2318" i="1"/>
  <c r="AQ2319" i="1"/>
  <c r="AR2319" i="1"/>
  <c r="AS2319" i="1"/>
  <c r="AQ2320" i="1"/>
  <c r="AR2320" i="1"/>
  <c r="AS2320" i="1"/>
  <c r="AQ2321" i="1"/>
  <c r="AR2321" i="1"/>
  <c r="AS2321" i="1"/>
  <c r="AQ2322" i="1"/>
  <c r="AR2322" i="1"/>
  <c r="AS2322" i="1"/>
  <c r="AQ2323" i="1"/>
  <c r="AR2323" i="1"/>
  <c r="AS2323" i="1"/>
  <c r="AQ2324" i="1"/>
  <c r="AR2324" i="1"/>
  <c r="AS2324" i="1"/>
  <c r="AQ2325" i="1"/>
  <c r="AR2325" i="1"/>
  <c r="AS2325" i="1"/>
  <c r="AQ2326" i="1"/>
  <c r="AR2326" i="1"/>
  <c r="AS2326" i="1"/>
  <c r="AQ2327" i="1"/>
  <c r="AR2327" i="1"/>
  <c r="AS2327" i="1"/>
  <c r="AQ2328" i="1"/>
  <c r="AR2328" i="1"/>
  <c r="AS2328" i="1"/>
  <c r="AQ2329" i="1"/>
  <c r="AR2329" i="1"/>
  <c r="AS2329" i="1"/>
  <c r="AQ2330" i="1"/>
  <c r="AR2330" i="1"/>
  <c r="AS2330" i="1"/>
  <c r="AQ2331" i="1"/>
  <c r="AR2331" i="1"/>
  <c r="AS2331" i="1"/>
  <c r="AQ2332" i="1"/>
  <c r="AR2332" i="1"/>
  <c r="AS2332" i="1"/>
  <c r="AQ2333" i="1"/>
  <c r="AR2333" i="1"/>
  <c r="AS2333" i="1"/>
  <c r="AQ2334" i="1"/>
  <c r="AR2334" i="1"/>
  <c r="AS2334" i="1"/>
  <c r="AQ2335" i="1"/>
  <c r="AR2335" i="1"/>
  <c r="AS2335" i="1"/>
  <c r="AQ2336" i="1"/>
  <c r="AR2336" i="1"/>
  <c r="AS2336" i="1"/>
  <c r="AQ2337" i="1"/>
  <c r="AR2337" i="1"/>
  <c r="AS2337" i="1"/>
  <c r="AQ2338" i="1"/>
  <c r="AR2338" i="1"/>
  <c r="AS2338" i="1"/>
  <c r="AQ2339" i="1"/>
  <c r="AR2339" i="1"/>
  <c r="AS2339" i="1"/>
  <c r="AQ2340" i="1"/>
  <c r="AR2340" i="1"/>
  <c r="AS2340" i="1"/>
  <c r="AQ2341" i="1"/>
  <c r="AR2341" i="1"/>
  <c r="AS2341" i="1"/>
  <c r="AQ2342" i="1"/>
  <c r="AR2342" i="1"/>
  <c r="AS2342" i="1"/>
  <c r="AQ2343" i="1"/>
  <c r="AR2343" i="1"/>
  <c r="AS2343" i="1"/>
  <c r="AQ2344" i="1"/>
  <c r="AR2344" i="1"/>
  <c r="AS2344" i="1"/>
  <c r="AQ2345" i="1"/>
  <c r="AR2345" i="1"/>
  <c r="AS2345" i="1"/>
  <c r="AQ2346" i="1"/>
  <c r="AR2346" i="1"/>
  <c r="AS2346" i="1"/>
  <c r="AQ2347" i="1"/>
  <c r="AR2347" i="1"/>
  <c r="AS2347" i="1"/>
  <c r="AQ2348" i="1"/>
  <c r="AR2348" i="1"/>
  <c r="AS2348" i="1"/>
  <c r="AQ2349" i="1"/>
  <c r="AR2349" i="1"/>
  <c r="AS2349" i="1"/>
  <c r="AQ2350" i="1"/>
  <c r="AR2350" i="1"/>
  <c r="AS2350" i="1"/>
  <c r="AQ2351" i="1"/>
  <c r="AR2351" i="1"/>
  <c r="AS2351" i="1"/>
  <c r="AQ2352" i="1"/>
  <c r="AR2352" i="1"/>
  <c r="AS2352" i="1"/>
  <c r="AQ2353" i="1"/>
  <c r="AR2353" i="1"/>
  <c r="AS2353" i="1"/>
  <c r="AQ2354" i="1"/>
  <c r="AR2354" i="1"/>
  <c r="AS2354" i="1"/>
  <c r="AQ2355" i="1"/>
  <c r="AR2355" i="1"/>
  <c r="AS2355" i="1"/>
  <c r="AQ2356" i="1"/>
  <c r="AR2356" i="1"/>
  <c r="AS2356" i="1"/>
  <c r="AQ2357" i="1"/>
  <c r="AR2357" i="1"/>
  <c r="AS2357" i="1"/>
  <c r="AQ2358" i="1"/>
  <c r="AR2358" i="1"/>
  <c r="AS2358" i="1"/>
  <c r="AQ2359" i="1"/>
  <c r="AR2359" i="1"/>
  <c r="AS2359" i="1"/>
  <c r="AQ2360" i="1"/>
  <c r="AR2360" i="1"/>
  <c r="AS2360" i="1"/>
  <c r="AQ2361" i="1"/>
  <c r="AR2361" i="1"/>
  <c r="AS2361" i="1"/>
  <c r="AQ2362" i="1"/>
  <c r="AR2362" i="1"/>
  <c r="AS2362" i="1"/>
  <c r="AQ2363" i="1"/>
  <c r="AR2363" i="1"/>
  <c r="AS2363" i="1"/>
  <c r="AQ2364" i="1"/>
  <c r="AR2364" i="1"/>
  <c r="AS2364" i="1"/>
  <c r="AQ2365" i="1"/>
  <c r="AR2365" i="1"/>
  <c r="AS2365" i="1"/>
  <c r="AQ2366" i="1"/>
  <c r="AR2366" i="1"/>
  <c r="AS2366" i="1"/>
  <c r="AQ2367" i="1"/>
  <c r="AR2367" i="1"/>
  <c r="AS2367" i="1"/>
  <c r="AQ2368" i="1"/>
  <c r="AR2368" i="1"/>
  <c r="AS2368" i="1"/>
  <c r="AQ2369" i="1"/>
  <c r="AR2369" i="1"/>
  <c r="AS2369" i="1"/>
  <c r="AQ2370" i="1"/>
  <c r="AR2370" i="1"/>
  <c r="AS2370" i="1"/>
  <c r="AQ2371" i="1"/>
  <c r="AR2371" i="1"/>
  <c r="AS2371" i="1"/>
  <c r="AQ2372" i="1"/>
  <c r="AR2372" i="1"/>
  <c r="AS2372" i="1"/>
  <c r="AQ2373" i="1"/>
  <c r="AR2373" i="1"/>
  <c r="AS2373" i="1"/>
  <c r="AQ2374" i="1"/>
  <c r="AR2374" i="1"/>
  <c r="AS2374" i="1"/>
  <c r="AQ2375" i="1"/>
  <c r="AR2375" i="1"/>
  <c r="AS2375" i="1"/>
  <c r="AQ2376" i="1"/>
  <c r="AR2376" i="1"/>
  <c r="AS2376" i="1"/>
  <c r="AQ2377" i="1"/>
  <c r="AR2377" i="1"/>
  <c r="AS2377" i="1"/>
  <c r="AQ2378" i="1"/>
  <c r="AR2378" i="1"/>
  <c r="AS2378" i="1"/>
  <c r="AQ2379" i="1"/>
  <c r="AR2379" i="1"/>
  <c r="AS2379" i="1"/>
  <c r="AQ2380" i="1"/>
  <c r="AR2380" i="1"/>
  <c r="AS2380" i="1"/>
  <c r="AQ2381" i="1"/>
  <c r="AR2381" i="1"/>
  <c r="AS2381" i="1"/>
  <c r="AQ2382" i="1"/>
  <c r="AR2382" i="1"/>
  <c r="AS2382" i="1"/>
  <c r="AQ2383" i="1"/>
  <c r="AR2383" i="1"/>
  <c r="AS2383" i="1"/>
  <c r="AQ2384" i="1"/>
  <c r="AR2384" i="1"/>
  <c r="AS2384" i="1"/>
  <c r="AQ2385" i="1"/>
  <c r="AR2385" i="1"/>
  <c r="AS2385" i="1"/>
  <c r="AQ2386" i="1"/>
  <c r="AR2386" i="1"/>
  <c r="AS2386" i="1"/>
  <c r="AQ2387" i="1"/>
  <c r="AR2387" i="1"/>
  <c r="AS2387" i="1"/>
  <c r="AQ2388" i="1"/>
  <c r="AR2388" i="1"/>
  <c r="AS2388" i="1"/>
  <c r="AQ2389" i="1"/>
  <c r="AR2389" i="1"/>
  <c r="AS2389" i="1"/>
  <c r="AQ2390" i="1"/>
  <c r="AR2390" i="1"/>
  <c r="AS2390" i="1"/>
  <c r="AQ2391" i="1"/>
  <c r="AR2391" i="1"/>
  <c r="AS2391" i="1"/>
  <c r="AQ2392" i="1"/>
  <c r="AR2392" i="1"/>
  <c r="AS2392" i="1"/>
  <c r="AQ2393" i="1"/>
  <c r="AR2393" i="1"/>
  <c r="AS2393" i="1"/>
  <c r="AQ2394" i="1"/>
  <c r="AR2394" i="1"/>
  <c r="AS2394" i="1"/>
  <c r="AQ2395" i="1"/>
  <c r="AR2395" i="1"/>
  <c r="AS2395" i="1"/>
  <c r="AQ2396" i="1"/>
  <c r="AR2396" i="1"/>
  <c r="AS2396" i="1"/>
  <c r="AQ2397" i="1"/>
  <c r="AR2397" i="1"/>
  <c r="AS2397" i="1"/>
  <c r="AQ2398" i="1"/>
  <c r="AR2398" i="1"/>
  <c r="AS2398" i="1"/>
  <c r="AQ2399" i="1"/>
  <c r="AR2399" i="1"/>
  <c r="AS2399" i="1"/>
  <c r="AQ2400" i="1"/>
  <c r="AR2400" i="1"/>
  <c r="AS2400" i="1"/>
  <c r="AQ2401" i="1"/>
  <c r="AR2401" i="1"/>
  <c r="AS2401" i="1"/>
  <c r="AQ2402" i="1"/>
  <c r="AR2402" i="1"/>
  <c r="AS2402" i="1"/>
  <c r="AQ2403" i="1"/>
  <c r="AR2403" i="1"/>
  <c r="AS2403" i="1"/>
  <c r="AQ2404" i="1"/>
  <c r="AR2404" i="1"/>
  <c r="AS2404" i="1"/>
  <c r="AQ2405" i="1"/>
  <c r="AR2405" i="1"/>
  <c r="AS2405" i="1"/>
  <c r="AQ2406" i="1"/>
  <c r="AR2406" i="1"/>
  <c r="AS2406" i="1"/>
  <c r="AQ2407" i="1"/>
  <c r="AR2407" i="1"/>
  <c r="AS2407" i="1"/>
  <c r="AQ2408" i="1"/>
  <c r="AR2408" i="1"/>
  <c r="AS2408" i="1"/>
  <c r="AQ2409" i="1"/>
  <c r="AR2409" i="1"/>
  <c r="AS2409" i="1"/>
  <c r="AQ2410" i="1"/>
  <c r="AR2410" i="1"/>
  <c r="AS2410" i="1"/>
  <c r="AQ2411" i="1"/>
  <c r="AR2411" i="1"/>
  <c r="AS2411" i="1"/>
  <c r="AQ2412" i="1"/>
  <c r="AR2412" i="1"/>
  <c r="AS2412" i="1"/>
  <c r="AQ2413" i="1"/>
  <c r="AR2413" i="1"/>
  <c r="AS2413" i="1"/>
  <c r="AQ2414" i="1"/>
  <c r="AR2414" i="1"/>
  <c r="AS2414" i="1"/>
  <c r="AQ2415" i="1"/>
  <c r="AR2415" i="1"/>
  <c r="AS2415" i="1"/>
  <c r="AQ2416" i="1"/>
  <c r="AR2416" i="1"/>
  <c r="AS2416" i="1"/>
  <c r="AQ2417" i="1"/>
  <c r="AR2417" i="1"/>
  <c r="AS2417" i="1"/>
  <c r="AQ2418" i="1"/>
  <c r="AR2418" i="1"/>
  <c r="AS2418" i="1"/>
  <c r="AQ2419" i="1"/>
  <c r="AR2419" i="1"/>
  <c r="AS2419" i="1"/>
  <c r="AQ2420" i="1"/>
  <c r="AR2420" i="1"/>
  <c r="AS2420" i="1"/>
  <c r="AQ2421" i="1"/>
  <c r="AR2421" i="1"/>
  <c r="AS2421" i="1"/>
  <c r="AQ2422" i="1"/>
  <c r="AR2422" i="1"/>
  <c r="AS2422" i="1"/>
  <c r="AQ2423" i="1"/>
  <c r="AR2423" i="1"/>
  <c r="AS2423" i="1"/>
  <c r="AQ2425" i="1"/>
  <c r="AR2425" i="1"/>
  <c r="AS2425" i="1"/>
  <c r="AQ2426" i="1"/>
  <c r="AR2426" i="1"/>
  <c r="AS2426" i="1"/>
  <c r="AQ2428" i="1"/>
  <c r="AR2428" i="1"/>
  <c r="AS2428" i="1"/>
  <c r="AQ2429" i="1"/>
  <c r="AR2429" i="1"/>
  <c r="AS2429" i="1"/>
  <c r="AQ2430" i="1"/>
  <c r="AR2430" i="1"/>
  <c r="AS2430" i="1"/>
  <c r="AQ2431" i="1"/>
  <c r="AR2431" i="1"/>
  <c r="AS2431" i="1"/>
  <c r="AQ2432" i="1"/>
  <c r="AR2432" i="1"/>
  <c r="AS2432" i="1"/>
  <c r="AQ2433" i="1"/>
  <c r="AR2433" i="1"/>
  <c r="AS2433" i="1"/>
  <c r="AQ2434" i="1"/>
  <c r="AR2434" i="1"/>
  <c r="AS2434" i="1"/>
  <c r="AQ2435" i="1"/>
  <c r="AR2435" i="1"/>
  <c r="AS2435" i="1"/>
  <c r="AQ2436" i="1"/>
  <c r="AR2436" i="1"/>
  <c r="AS2436" i="1"/>
  <c r="AQ2437" i="1"/>
  <c r="AR2437" i="1"/>
  <c r="AS2437" i="1"/>
  <c r="AQ2438" i="1"/>
  <c r="AR2438" i="1"/>
  <c r="AS2438" i="1"/>
  <c r="AQ2439" i="1"/>
  <c r="AR2439" i="1"/>
  <c r="AS2439" i="1"/>
  <c r="AQ2441" i="1"/>
  <c r="AR2441" i="1"/>
  <c r="AS2441" i="1"/>
  <c r="AQ2442" i="1"/>
  <c r="AR2442" i="1"/>
  <c r="AS2442" i="1"/>
  <c r="AQ2443" i="1"/>
  <c r="AR2443" i="1"/>
  <c r="AS2443" i="1"/>
  <c r="AQ2444" i="1"/>
  <c r="AR2444" i="1"/>
  <c r="AS2444" i="1"/>
  <c r="AQ2446" i="1"/>
  <c r="AR2446" i="1"/>
  <c r="AS2446" i="1"/>
  <c r="AQ2447" i="1"/>
  <c r="AR2447" i="1"/>
  <c r="AS2447" i="1"/>
  <c r="AQ2449" i="1"/>
  <c r="AR2449" i="1"/>
  <c r="AS2449" i="1"/>
  <c r="AQ2450" i="1"/>
  <c r="AR2450" i="1"/>
  <c r="AS2450" i="1"/>
  <c r="AQ2451" i="1"/>
  <c r="AR2451" i="1"/>
  <c r="AS2451" i="1"/>
  <c r="AQ2452" i="1"/>
  <c r="AR2452" i="1"/>
  <c r="AS2452" i="1"/>
  <c r="AQ2453" i="1"/>
  <c r="AR2453" i="1"/>
  <c r="AS2453" i="1"/>
  <c r="AQ2455" i="1"/>
  <c r="AR2455" i="1"/>
  <c r="AS2455" i="1"/>
  <c r="AQ2456" i="1"/>
  <c r="AR2456" i="1"/>
  <c r="AS2456" i="1"/>
  <c r="AQ2457" i="1"/>
  <c r="AR2457" i="1"/>
  <c r="AS2457" i="1"/>
  <c r="AQ2458" i="1"/>
  <c r="AR2458" i="1"/>
  <c r="AS2458" i="1"/>
  <c r="AQ2459" i="1"/>
  <c r="AR2459" i="1"/>
  <c r="AS2459" i="1"/>
  <c r="AQ2460" i="1"/>
  <c r="AR2460" i="1"/>
  <c r="AS2460" i="1"/>
  <c r="AQ2465" i="1"/>
  <c r="AR2465" i="1"/>
  <c r="AS2465" i="1"/>
  <c r="AQ2466" i="1"/>
  <c r="AR2466" i="1"/>
  <c r="AS2466" i="1"/>
  <c r="AQ2468" i="1"/>
  <c r="AR2468" i="1"/>
  <c r="AS2468" i="1"/>
  <c r="AQ2469" i="1"/>
  <c r="AR2469" i="1"/>
  <c r="AS2469" i="1"/>
  <c r="AQ2470" i="1"/>
  <c r="AR2470" i="1"/>
  <c r="AS2470" i="1"/>
  <c r="AQ2471" i="1"/>
  <c r="AR2471" i="1"/>
  <c r="AS2471" i="1"/>
  <c r="AQ2472" i="1"/>
  <c r="AR2472" i="1"/>
  <c r="AS2472" i="1"/>
  <c r="AQ2473" i="1"/>
  <c r="AR2473" i="1"/>
  <c r="AS2473" i="1"/>
  <c r="AQ2475" i="1"/>
  <c r="AR2475" i="1"/>
  <c r="AS2475" i="1"/>
  <c r="AQ2476" i="1"/>
  <c r="AR2476" i="1"/>
  <c r="AS2476" i="1"/>
  <c r="AQ2477" i="1"/>
  <c r="AR2477" i="1"/>
  <c r="AS2477" i="1"/>
  <c r="AQ2479" i="1"/>
  <c r="AR2479" i="1"/>
  <c r="AS2479" i="1"/>
  <c r="AQ2481" i="1"/>
  <c r="AR2481" i="1"/>
  <c r="AS2481" i="1"/>
  <c r="AQ2482" i="1"/>
  <c r="AR2482" i="1"/>
  <c r="AS2482" i="1"/>
  <c r="AQ2483" i="1"/>
  <c r="AR2483" i="1"/>
  <c r="AS2483" i="1"/>
  <c r="AQ2485" i="1"/>
  <c r="AR2485" i="1"/>
  <c r="AS2485" i="1"/>
  <c r="AQ2488" i="1"/>
  <c r="AR2488" i="1"/>
  <c r="AS2488" i="1"/>
  <c r="AQ2489" i="1"/>
  <c r="AR2489" i="1"/>
  <c r="AS2489" i="1"/>
  <c r="AQ2490" i="1"/>
  <c r="AR2490" i="1"/>
  <c r="AS2490" i="1"/>
  <c r="AQ2491" i="1"/>
  <c r="AR2491" i="1"/>
  <c r="AS2491" i="1"/>
  <c r="AQ2492" i="1"/>
  <c r="AR2492" i="1"/>
  <c r="AS2492" i="1"/>
  <c r="AQ2493" i="1"/>
  <c r="AR2493" i="1"/>
  <c r="AS2493" i="1"/>
  <c r="AQ2495" i="1"/>
  <c r="AR2495" i="1"/>
  <c r="AS2495" i="1"/>
  <c r="AQ2497" i="1"/>
  <c r="AR2497" i="1"/>
  <c r="AS2497" i="1"/>
  <c r="AQ2499" i="1"/>
  <c r="AR2499" i="1"/>
  <c r="AS2499" i="1"/>
  <c r="AQ2500" i="1"/>
  <c r="AR2500" i="1"/>
  <c r="AS2500" i="1"/>
  <c r="AQ2501" i="1"/>
  <c r="AR2501" i="1"/>
  <c r="AS2501" i="1"/>
  <c r="AQ2503" i="1"/>
  <c r="AR2503" i="1"/>
  <c r="AS2503" i="1"/>
  <c r="AQ2504" i="1"/>
  <c r="AR2504" i="1"/>
  <c r="AS2504" i="1"/>
  <c r="AQ2505" i="1"/>
  <c r="AR2505" i="1"/>
  <c r="AS2505" i="1"/>
  <c r="AQ2506" i="1"/>
  <c r="AR2506" i="1"/>
  <c r="AS2506" i="1"/>
  <c r="AQ2507" i="1"/>
  <c r="AR2507" i="1"/>
  <c r="AS2507" i="1"/>
  <c r="AQ2508" i="1"/>
  <c r="AR2508" i="1"/>
  <c r="AS2508" i="1"/>
  <c r="AQ2509" i="1"/>
  <c r="AR2509" i="1"/>
  <c r="AS2509" i="1"/>
  <c r="AQ2510" i="1"/>
  <c r="AR2510" i="1"/>
  <c r="AS2510" i="1"/>
  <c r="AQ2511" i="1"/>
  <c r="AR2511" i="1"/>
  <c r="AS2511" i="1"/>
  <c r="AQ2512" i="1"/>
  <c r="AR2512" i="1"/>
  <c r="AS2512" i="1"/>
  <c r="AQ2513" i="1"/>
  <c r="AR2513" i="1"/>
  <c r="AS2513" i="1"/>
  <c r="AQ2514" i="1"/>
  <c r="AR2514" i="1"/>
  <c r="AS2514" i="1"/>
  <c r="AQ2515" i="1"/>
  <c r="AR2515" i="1"/>
  <c r="AS2515" i="1"/>
  <c r="AQ2516" i="1"/>
  <c r="AR2516" i="1"/>
  <c r="AS2516" i="1"/>
  <c r="AQ2517" i="1"/>
  <c r="AR2517" i="1"/>
  <c r="AS2517" i="1"/>
  <c r="AQ2518" i="1"/>
  <c r="AR2518" i="1"/>
  <c r="AS2518" i="1"/>
  <c r="AQ2519" i="1"/>
  <c r="AR2519" i="1"/>
  <c r="AS2519" i="1"/>
  <c r="AQ2520" i="1"/>
  <c r="AR2520" i="1"/>
  <c r="AS2520" i="1"/>
  <c r="AQ2521" i="1"/>
  <c r="AR2521" i="1"/>
  <c r="AS2521" i="1"/>
  <c r="AQ2522" i="1"/>
  <c r="AR2522" i="1"/>
  <c r="AS2522" i="1"/>
  <c r="AQ2523" i="1"/>
  <c r="AR2523" i="1"/>
  <c r="AS2523" i="1"/>
  <c r="AQ2524" i="1"/>
  <c r="AR2524" i="1"/>
  <c r="AS2524" i="1"/>
  <c r="AQ2525" i="1"/>
  <c r="AR2525" i="1"/>
  <c r="AS2525" i="1"/>
  <c r="AQ2526" i="1"/>
  <c r="AR2526" i="1"/>
  <c r="AS2526" i="1"/>
  <c r="AQ2527" i="1"/>
  <c r="AR2527" i="1"/>
  <c r="AS2527" i="1"/>
  <c r="AQ2528" i="1"/>
  <c r="AR2528" i="1"/>
  <c r="AS2528" i="1"/>
  <c r="AQ2529" i="1"/>
  <c r="AR2529" i="1"/>
  <c r="AS2529" i="1"/>
  <c r="AQ2530" i="1"/>
  <c r="AR2530" i="1"/>
  <c r="AS2530" i="1"/>
  <c r="AQ2531" i="1"/>
  <c r="AR2531" i="1"/>
  <c r="AS2531" i="1"/>
  <c r="AQ2532" i="1"/>
  <c r="AR2532" i="1"/>
  <c r="AS2532" i="1"/>
  <c r="AQ2533" i="1"/>
  <c r="AR2533" i="1"/>
  <c r="AS2533" i="1"/>
  <c r="AQ2534" i="1"/>
  <c r="AR2534" i="1"/>
  <c r="AS2534" i="1"/>
  <c r="AQ2535" i="1"/>
  <c r="AR2535" i="1"/>
  <c r="AS2535" i="1"/>
  <c r="AQ2536" i="1"/>
  <c r="AR2536" i="1"/>
  <c r="AS2536" i="1"/>
  <c r="AQ2537" i="1"/>
  <c r="AR2537" i="1"/>
  <c r="AS2537" i="1"/>
  <c r="AQ2538" i="1"/>
  <c r="AR2538" i="1"/>
  <c r="AS2538" i="1"/>
  <c r="AQ2539" i="1"/>
  <c r="AR2539" i="1"/>
  <c r="AS2539" i="1"/>
  <c r="AQ2540" i="1"/>
  <c r="AR2540" i="1"/>
  <c r="AS2540" i="1"/>
  <c r="AQ2544" i="1"/>
  <c r="AR2544" i="1"/>
  <c r="AS2544" i="1"/>
  <c r="AQ2545" i="1"/>
  <c r="AR2545" i="1"/>
  <c r="AS2545" i="1"/>
  <c r="AQ2546" i="1"/>
  <c r="AR2546" i="1"/>
  <c r="AS2546" i="1"/>
  <c r="AQ2547" i="1"/>
  <c r="AR2547" i="1"/>
  <c r="AS2547" i="1"/>
  <c r="AQ2548" i="1"/>
  <c r="AR2548" i="1"/>
  <c r="AS2548" i="1"/>
  <c r="AQ2549" i="1"/>
  <c r="AR2549" i="1"/>
  <c r="AS2549" i="1"/>
  <c r="AQ2550" i="1"/>
  <c r="AR2550" i="1"/>
  <c r="AS2550" i="1"/>
  <c r="AQ2551" i="1"/>
  <c r="AR2551" i="1"/>
  <c r="AS2551" i="1"/>
  <c r="AQ2552" i="1"/>
  <c r="AR2552" i="1"/>
  <c r="AS2552" i="1"/>
  <c r="AQ2553" i="1"/>
  <c r="AR2553" i="1"/>
  <c r="AS2553" i="1"/>
  <c r="AQ2554" i="1"/>
  <c r="AR2554" i="1"/>
  <c r="AS2554" i="1"/>
  <c r="AQ2555" i="1"/>
  <c r="AR2555" i="1"/>
  <c r="AS2555" i="1"/>
  <c r="AQ2556" i="1"/>
  <c r="AR2556" i="1"/>
  <c r="AS2556" i="1"/>
  <c r="AQ2557" i="1"/>
  <c r="AR2557" i="1"/>
  <c r="AS2557" i="1"/>
  <c r="AQ2558" i="1"/>
  <c r="AR2558" i="1"/>
  <c r="AS2558" i="1"/>
  <c r="AQ2559" i="1"/>
  <c r="AR2559" i="1"/>
  <c r="AS2559" i="1"/>
  <c r="AQ2560" i="1"/>
  <c r="AR2560" i="1"/>
  <c r="AS2560" i="1"/>
  <c r="AQ2561" i="1"/>
  <c r="AR2561" i="1"/>
  <c r="AS2561" i="1"/>
  <c r="AQ2562" i="1"/>
  <c r="AR2562" i="1"/>
  <c r="AS2562" i="1"/>
  <c r="AQ2565" i="1"/>
  <c r="AR2565" i="1"/>
  <c r="AS2565" i="1"/>
  <c r="AQ2566" i="1"/>
  <c r="AR2566" i="1"/>
  <c r="AS2566" i="1"/>
  <c r="AQ2568" i="1"/>
  <c r="AR2568" i="1"/>
  <c r="AS2568" i="1"/>
  <c r="AQ2569" i="1"/>
  <c r="AR2569" i="1"/>
  <c r="AS2569" i="1"/>
  <c r="AQ2570" i="1"/>
  <c r="AR2570" i="1"/>
  <c r="AS2570" i="1"/>
  <c r="AQ2573" i="1"/>
  <c r="AR2573" i="1"/>
  <c r="AS2573" i="1"/>
  <c r="AQ2575" i="1"/>
  <c r="AR2575" i="1"/>
  <c r="AS2575" i="1"/>
  <c r="AQ2576" i="1"/>
  <c r="AR2576" i="1"/>
  <c r="AS2576" i="1"/>
  <c r="AQ2578" i="1"/>
  <c r="AR2578" i="1"/>
  <c r="AS2578" i="1"/>
  <c r="AQ2579" i="1"/>
  <c r="AR2579" i="1"/>
  <c r="AS2579" i="1"/>
  <c r="AQ2583" i="1"/>
  <c r="AR2583" i="1"/>
  <c r="AS2583" i="1"/>
  <c r="AQ2584" i="1"/>
  <c r="AR2584" i="1"/>
  <c r="AS2584" i="1"/>
  <c r="AQ2585" i="1"/>
  <c r="AR2585" i="1"/>
  <c r="AS2585" i="1"/>
  <c r="AQ2586" i="1"/>
  <c r="AR2586" i="1"/>
  <c r="AS2586" i="1"/>
  <c r="AQ2587" i="1"/>
  <c r="AR2587" i="1"/>
  <c r="AS2587" i="1"/>
  <c r="AQ2588" i="1"/>
  <c r="AR2588" i="1"/>
  <c r="AS2588" i="1"/>
  <c r="AQ2590" i="1"/>
  <c r="AR2590" i="1"/>
  <c r="AS2590" i="1"/>
  <c r="AQ2591" i="1"/>
  <c r="AR2591" i="1"/>
  <c r="AS2591" i="1"/>
  <c r="AQ2592" i="1"/>
  <c r="AR2592" i="1"/>
  <c r="AS2592" i="1"/>
  <c r="AQ2593" i="1"/>
  <c r="AR2593" i="1"/>
  <c r="AS2593" i="1"/>
  <c r="AQ2594" i="1"/>
  <c r="AR2594" i="1"/>
  <c r="AS2594" i="1"/>
  <c r="AQ2595" i="1"/>
  <c r="AR2595" i="1"/>
  <c r="AS2595" i="1"/>
  <c r="AQ2597" i="1"/>
  <c r="AR2597" i="1"/>
  <c r="AS2597" i="1"/>
  <c r="AQ2598" i="1"/>
  <c r="AR2598" i="1"/>
  <c r="AS2598" i="1"/>
  <c r="AQ2599" i="1"/>
  <c r="AR2599" i="1"/>
  <c r="AS2599" i="1"/>
  <c r="AQ2600" i="1"/>
  <c r="AR2600" i="1"/>
  <c r="AS2600" i="1"/>
  <c r="AQ2601" i="1"/>
  <c r="AR2601" i="1"/>
  <c r="AS2601" i="1"/>
  <c r="AQ2602" i="1"/>
  <c r="AR2602" i="1"/>
  <c r="AS2602" i="1"/>
  <c r="AQ2603" i="1"/>
  <c r="AR2603" i="1"/>
  <c r="AS2603" i="1"/>
  <c r="AQ2604" i="1"/>
  <c r="AR2604" i="1"/>
  <c r="AS2604" i="1"/>
  <c r="AQ2605" i="1"/>
  <c r="AR2605" i="1"/>
  <c r="AS2605" i="1"/>
  <c r="AQ2606" i="1"/>
  <c r="AR2606" i="1"/>
  <c r="AS2606" i="1"/>
  <c r="AQ2608" i="1"/>
  <c r="AR2608" i="1"/>
  <c r="AS2608" i="1"/>
  <c r="AQ2609" i="1"/>
  <c r="AR2609" i="1"/>
  <c r="AS2609" i="1"/>
  <c r="AQ2610" i="1"/>
  <c r="AR2610" i="1"/>
  <c r="AS2610" i="1"/>
  <c r="AQ2611" i="1"/>
  <c r="AR2611" i="1"/>
  <c r="AS2611" i="1"/>
  <c r="AQ2612" i="1"/>
  <c r="AR2612" i="1"/>
  <c r="AS2612" i="1"/>
  <c r="AQ2613" i="1"/>
  <c r="AR2613" i="1"/>
  <c r="AS2613" i="1"/>
  <c r="AQ2614" i="1"/>
  <c r="AR2614" i="1"/>
  <c r="AS2614" i="1"/>
  <c r="AQ2615" i="1"/>
  <c r="AR2615" i="1"/>
  <c r="AS2615" i="1"/>
  <c r="AQ2616" i="1"/>
  <c r="AR2616" i="1"/>
  <c r="AS2616" i="1"/>
  <c r="AQ2617" i="1"/>
  <c r="AR2617" i="1"/>
  <c r="AS2617" i="1"/>
  <c r="AQ2618" i="1"/>
  <c r="AR2618" i="1"/>
  <c r="AS2618" i="1"/>
  <c r="AQ2619" i="1"/>
  <c r="AR2619" i="1"/>
  <c r="AS2619" i="1"/>
  <c r="AQ2620" i="1"/>
  <c r="AR2620" i="1"/>
  <c r="AS2620" i="1"/>
  <c r="AQ2621" i="1"/>
  <c r="AR2621" i="1"/>
  <c r="AS2621" i="1"/>
  <c r="AQ2622" i="1"/>
  <c r="AR2622" i="1"/>
  <c r="AS2622" i="1"/>
  <c r="AQ2623" i="1"/>
  <c r="AR2623" i="1"/>
  <c r="AS2623" i="1"/>
  <c r="AQ2625" i="1"/>
  <c r="AR2625" i="1"/>
  <c r="AS2625" i="1"/>
  <c r="AQ2626" i="1"/>
  <c r="AR2626" i="1"/>
  <c r="AS2626" i="1"/>
  <c r="AQ2627" i="1"/>
  <c r="AR2627" i="1"/>
  <c r="AS2627" i="1"/>
  <c r="AQ2628" i="1"/>
  <c r="AR2628" i="1"/>
  <c r="AS2628" i="1"/>
  <c r="AQ2629" i="1"/>
  <c r="AR2629" i="1"/>
  <c r="AS2629" i="1"/>
  <c r="AQ2630" i="1"/>
  <c r="AR2630" i="1"/>
  <c r="AS2630" i="1"/>
  <c r="AQ2631" i="1"/>
  <c r="AR2631" i="1"/>
  <c r="AS2631" i="1"/>
  <c r="AQ2636" i="1"/>
  <c r="AR2636" i="1"/>
  <c r="AS2636" i="1"/>
  <c r="AQ2637" i="1"/>
  <c r="AR2637" i="1"/>
  <c r="AS2637" i="1"/>
  <c r="AQ2641" i="1"/>
  <c r="AR2641" i="1"/>
  <c r="AS2641" i="1"/>
  <c r="AQ2642" i="1"/>
  <c r="AR2642" i="1"/>
  <c r="AS2642" i="1"/>
  <c r="AQ2643" i="1"/>
  <c r="AR2643" i="1"/>
  <c r="AS2643" i="1"/>
  <c r="AQ2647" i="1"/>
  <c r="AR2647" i="1"/>
  <c r="AS2647" i="1"/>
  <c r="AQ2649" i="1"/>
  <c r="AR2649" i="1"/>
  <c r="AS2649" i="1"/>
  <c r="AQ2650" i="1"/>
  <c r="AR2650" i="1"/>
  <c r="AS2650" i="1"/>
  <c r="AQ2651" i="1"/>
  <c r="AR2651" i="1"/>
  <c r="AS2651" i="1"/>
  <c r="AQ2653" i="1"/>
  <c r="AR2653" i="1"/>
  <c r="AS2653" i="1"/>
  <c r="AQ2658" i="1"/>
  <c r="AR2658" i="1"/>
  <c r="AS2658" i="1"/>
  <c r="AQ2660" i="1"/>
  <c r="AR2660" i="1"/>
  <c r="AS2660" i="1"/>
  <c r="AQ2663" i="1"/>
  <c r="AR2663" i="1"/>
  <c r="AS2663" i="1"/>
  <c r="AQ2664" i="1"/>
  <c r="AR2664" i="1"/>
  <c r="AS2664" i="1"/>
  <c r="AQ2665" i="1"/>
  <c r="AR2665" i="1"/>
  <c r="AS2665" i="1"/>
  <c r="AQ2666" i="1"/>
  <c r="AR2666" i="1"/>
  <c r="AS2666" i="1"/>
  <c r="AQ2667" i="1"/>
  <c r="AR2667" i="1"/>
  <c r="AS2667" i="1"/>
  <c r="AQ2668" i="1"/>
  <c r="AR2668" i="1"/>
  <c r="AS2668" i="1"/>
  <c r="AQ2669" i="1"/>
  <c r="AR2669" i="1"/>
  <c r="AS2669" i="1"/>
  <c r="AQ2670" i="1"/>
  <c r="AR2670" i="1"/>
  <c r="AS2670" i="1"/>
  <c r="AQ2671" i="1"/>
  <c r="AR2671" i="1"/>
  <c r="AS2671" i="1"/>
  <c r="AQ2672" i="1"/>
  <c r="AR2672" i="1"/>
  <c r="AS2672" i="1"/>
  <c r="AQ2673" i="1"/>
  <c r="AR2673" i="1"/>
  <c r="AS2673" i="1"/>
  <c r="AQ2674" i="1"/>
  <c r="AR2674" i="1"/>
  <c r="AS2674" i="1"/>
  <c r="AQ2675" i="1"/>
  <c r="AR2675" i="1"/>
  <c r="AS2675" i="1"/>
  <c r="AQ2676" i="1"/>
  <c r="AR2676" i="1"/>
  <c r="AS2676" i="1"/>
  <c r="AQ2677" i="1"/>
  <c r="AR2677" i="1"/>
  <c r="AS2677" i="1"/>
  <c r="AQ2678" i="1"/>
  <c r="AR2678" i="1"/>
  <c r="AS2678" i="1"/>
  <c r="AQ2679" i="1"/>
  <c r="AR2679" i="1"/>
  <c r="AS2679" i="1"/>
  <c r="AQ2681" i="1"/>
  <c r="AR2681" i="1"/>
  <c r="AS2681" i="1"/>
  <c r="AQ2682" i="1"/>
  <c r="AR2682" i="1"/>
  <c r="AS2682" i="1"/>
  <c r="AQ2683" i="1"/>
  <c r="AR2683" i="1"/>
  <c r="AS2683" i="1"/>
  <c r="AQ2684" i="1"/>
  <c r="AR2684" i="1"/>
  <c r="AS2684" i="1"/>
  <c r="AQ2685" i="1"/>
  <c r="AR2685" i="1"/>
  <c r="AS2685" i="1"/>
  <c r="AQ2686" i="1"/>
  <c r="AR2686" i="1"/>
  <c r="AS2686" i="1"/>
  <c r="AQ2687" i="1"/>
  <c r="AR2687" i="1"/>
  <c r="AS2687" i="1"/>
  <c r="AQ2688" i="1"/>
  <c r="AR2688" i="1"/>
  <c r="AS2688" i="1"/>
  <c r="AQ2689" i="1"/>
  <c r="AR2689" i="1"/>
  <c r="AS2689" i="1"/>
  <c r="AQ2690" i="1"/>
  <c r="AR2690" i="1"/>
  <c r="AS2690" i="1"/>
  <c r="AQ2691" i="1"/>
  <c r="AR2691" i="1"/>
  <c r="AS2691" i="1"/>
  <c r="AQ2692" i="1"/>
  <c r="AR2692" i="1"/>
  <c r="AS2692" i="1"/>
  <c r="AQ2693" i="1"/>
  <c r="AR2693" i="1"/>
  <c r="AS2693" i="1"/>
  <c r="AQ2694" i="1"/>
  <c r="AR2694" i="1"/>
  <c r="AS2694" i="1"/>
  <c r="AQ2695" i="1"/>
  <c r="AR2695" i="1"/>
  <c r="AS2695" i="1"/>
  <c r="AQ2696" i="1"/>
  <c r="AR2696" i="1"/>
  <c r="AS2696" i="1"/>
  <c r="AQ2697" i="1"/>
  <c r="AR2697" i="1"/>
  <c r="AS2697" i="1"/>
  <c r="AQ2698" i="1"/>
  <c r="AR2698" i="1"/>
  <c r="AS2698" i="1"/>
  <c r="AQ2699" i="1"/>
  <c r="AR2699" i="1"/>
  <c r="AS2699" i="1"/>
  <c r="AQ2700" i="1"/>
  <c r="AR2700" i="1"/>
  <c r="AS2700" i="1"/>
  <c r="AQ2701" i="1"/>
  <c r="AR2701" i="1"/>
  <c r="AS2701" i="1"/>
  <c r="AQ2702" i="1"/>
  <c r="AR2702" i="1"/>
  <c r="AS2702" i="1"/>
  <c r="AQ2703" i="1"/>
  <c r="AR2703" i="1"/>
  <c r="AS2703" i="1"/>
  <c r="AQ2704" i="1"/>
  <c r="AR2704" i="1"/>
  <c r="AS2704" i="1"/>
  <c r="AQ2705" i="1"/>
  <c r="AR2705" i="1"/>
  <c r="AS2705" i="1"/>
  <c r="AQ2706" i="1"/>
  <c r="AR2706" i="1"/>
  <c r="AS2706" i="1"/>
  <c r="AQ2707" i="1"/>
  <c r="AR2707" i="1"/>
  <c r="AS2707" i="1"/>
  <c r="AQ2708" i="1"/>
  <c r="AR2708" i="1"/>
  <c r="AS2708" i="1"/>
  <c r="AQ2709" i="1"/>
  <c r="AR2709" i="1"/>
  <c r="AS2709" i="1"/>
  <c r="AQ2710" i="1"/>
  <c r="AR2710" i="1"/>
  <c r="AS2710" i="1"/>
  <c r="AQ2711" i="1"/>
  <c r="AR2711" i="1"/>
  <c r="AS2711" i="1"/>
  <c r="AQ2712" i="1"/>
  <c r="AR2712" i="1"/>
  <c r="AS2712" i="1"/>
  <c r="AQ2713" i="1"/>
  <c r="AR2713" i="1"/>
  <c r="AS2713" i="1"/>
  <c r="AQ2714" i="1"/>
  <c r="AR2714" i="1"/>
  <c r="AS2714" i="1"/>
  <c r="AQ2715" i="1"/>
  <c r="AR2715" i="1"/>
  <c r="AS2715" i="1"/>
  <c r="AQ2716" i="1"/>
  <c r="AR2716" i="1"/>
  <c r="AS2716" i="1"/>
  <c r="AQ2717" i="1"/>
  <c r="AR2717" i="1"/>
  <c r="AS2717" i="1"/>
  <c r="AQ2718" i="1"/>
  <c r="AR2718" i="1"/>
  <c r="AS2718" i="1"/>
  <c r="AQ2719" i="1"/>
  <c r="AR2719" i="1"/>
  <c r="AS2719" i="1"/>
  <c r="AQ2720" i="1"/>
  <c r="AR2720" i="1"/>
  <c r="AS2720" i="1"/>
  <c r="AQ2721" i="1"/>
  <c r="AR2721" i="1"/>
  <c r="AS2721" i="1"/>
  <c r="AQ2722" i="1"/>
  <c r="AR2722" i="1"/>
  <c r="AS2722" i="1"/>
  <c r="AQ2723" i="1"/>
  <c r="AR2723" i="1"/>
  <c r="AS2723" i="1"/>
  <c r="AQ2724" i="1"/>
  <c r="AR2724" i="1"/>
  <c r="AS2724" i="1"/>
  <c r="AQ2725" i="1"/>
  <c r="AR2725" i="1"/>
  <c r="AS2725" i="1"/>
  <c r="AQ2726" i="1"/>
  <c r="AR2726" i="1"/>
  <c r="AS2726" i="1"/>
  <c r="AQ2727" i="1"/>
  <c r="AR2727" i="1"/>
  <c r="AS2727" i="1"/>
  <c r="AQ2728" i="1"/>
  <c r="AR2728" i="1"/>
  <c r="AS2728" i="1"/>
  <c r="AQ2729" i="1"/>
  <c r="AR2729" i="1"/>
  <c r="AS2729" i="1"/>
  <c r="AQ2730" i="1"/>
  <c r="AR2730" i="1"/>
  <c r="AS2730" i="1"/>
  <c r="AQ2731" i="1"/>
  <c r="AR2731" i="1"/>
  <c r="AS2731" i="1"/>
  <c r="AQ2732" i="1"/>
  <c r="AR2732" i="1"/>
  <c r="AS2732" i="1"/>
  <c r="AQ2733" i="1"/>
  <c r="AR2733" i="1"/>
  <c r="AS2733" i="1"/>
  <c r="AQ2734" i="1"/>
  <c r="AR2734" i="1"/>
  <c r="AS2734" i="1"/>
  <c r="AQ2735" i="1"/>
  <c r="AR2735" i="1"/>
  <c r="AS2735" i="1"/>
  <c r="AQ2736" i="1"/>
  <c r="AR2736" i="1"/>
  <c r="AS2736" i="1"/>
  <c r="AQ2737" i="1"/>
  <c r="AR2737" i="1"/>
  <c r="AS2737" i="1"/>
  <c r="AQ2738" i="1"/>
  <c r="AR2738" i="1"/>
  <c r="AS2738" i="1"/>
  <c r="AQ2739" i="1"/>
  <c r="AR2739" i="1"/>
  <c r="AS2739" i="1"/>
  <c r="AQ2740" i="1"/>
  <c r="AR2740" i="1"/>
  <c r="AS2740" i="1"/>
  <c r="AQ2741" i="1"/>
  <c r="AR2741" i="1"/>
  <c r="AS2741" i="1"/>
  <c r="AQ2742" i="1"/>
  <c r="AR2742" i="1"/>
  <c r="AS2742" i="1"/>
  <c r="AQ2743" i="1"/>
  <c r="AR2743" i="1"/>
  <c r="AS2743" i="1"/>
  <c r="AQ2744" i="1"/>
  <c r="AR2744" i="1"/>
  <c r="AS2744" i="1"/>
  <c r="AQ2745" i="1"/>
  <c r="AR2745" i="1"/>
  <c r="AS2745" i="1"/>
  <c r="AQ2746" i="1"/>
  <c r="AR2746" i="1"/>
  <c r="AS2746" i="1"/>
  <c r="AQ2747" i="1"/>
  <c r="AR2747" i="1"/>
  <c r="AS2747" i="1"/>
  <c r="AQ2748" i="1"/>
  <c r="AR2748" i="1"/>
  <c r="AS2748" i="1"/>
  <c r="AQ2749" i="1"/>
  <c r="AR2749" i="1"/>
  <c r="AS2749" i="1"/>
  <c r="AQ2750" i="1"/>
  <c r="AR2750" i="1"/>
  <c r="AS2750" i="1"/>
  <c r="AQ2751" i="1"/>
  <c r="AR2751" i="1"/>
  <c r="AS2751" i="1"/>
  <c r="AQ2752" i="1"/>
  <c r="AR2752" i="1"/>
  <c r="AS2752" i="1"/>
  <c r="AQ2753" i="1"/>
  <c r="AR2753" i="1"/>
  <c r="AS2753" i="1"/>
  <c r="AQ2754" i="1"/>
  <c r="AR2754" i="1"/>
  <c r="AS2754" i="1"/>
  <c r="AQ2755" i="1"/>
  <c r="AR2755" i="1"/>
  <c r="AS2755" i="1"/>
  <c r="AQ2756" i="1"/>
  <c r="AR2756" i="1"/>
  <c r="AS2756" i="1"/>
  <c r="AQ2757" i="1"/>
  <c r="AR2757" i="1"/>
  <c r="AS2757" i="1"/>
  <c r="AQ2758" i="1"/>
  <c r="AR2758" i="1"/>
  <c r="AS2758" i="1"/>
  <c r="AQ2759" i="1"/>
  <c r="AR2759" i="1"/>
  <c r="AS2759" i="1"/>
  <c r="AQ2760" i="1"/>
  <c r="AR2760" i="1"/>
  <c r="AS2760" i="1"/>
  <c r="AQ2761" i="1"/>
  <c r="AR2761" i="1"/>
  <c r="AS2761" i="1"/>
  <c r="AQ2762" i="1"/>
  <c r="AR2762" i="1"/>
  <c r="AS2762" i="1"/>
  <c r="AQ2763" i="1"/>
  <c r="AR2763" i="1"/>
  <c r="AS2763" i="1"/>
  <c r="AQ2765" i="1"/>
  <c r="AR2765" i="1"/>
  <c r="AS2765" i="1"/>
  <c r="AQ2766" i="1"/>
  <c r="AR2766" i="1"/>
  <c r="AS2766" i="1"/>
  <c r="AQ2767" i="1"/>
  <c r="AR2767" i="1"/>
  <c r="AS2767" i="1"/>
  <c r="AQ2768" i="1"/>
  <c r="AR2768" i="1"/>
  <c r="AS2768" i="1"/>
  <c r="AQ2769" i="1"/>
  <c r="AR2769" i="1"/>
  <c r="AS2769" i="1"/>
  <c r="AQ2770" i="1"/>
  <c r="AR2770" i="1"/>
  <c r="AS2770" i="1"/>
  <c r="AQ2771" i="1"/>
  <c r="AR2771" i="1"/>
  <c r="AS2771" i="1"/>
  <c r="AQ2772" i="1"/>
  <c r="AR2772" i="1"/>
  <c r="AS2772" i="1"/>
  <c r="AQ2773" i="1"/>
  <c r="AR2773" i="1"/>
  <c r="AS2773" i="1"/>
  <c r="AQ2774" i="1"/>
  <c r="AR2774" i="1"/>
  <c r="AS2774" i="1"/>
  <c r="AQ2775" i="1"/>
  <c r="AR2775" i="1"/>
  <c r="AS2775" i="1"/>
  <c r="AQ2777" i="1"/>
  <c r="AR2777" i="1"/>
  <c r="AS2777" i="1"/>
  <c r="AQ2779" i="1"/>
  <c r="AR2779" i="1"/>
  <c r="AS2779" i="1"/>
  <c r="AQ2780" i="1"/>
  <c r="AR2780" i="1"/>
  <c r="AS2780" i="1"/>
  <c r="AQ2781" i="1"/>
  <c r="AR2781" i="1"/>
  <c r="AS2781" i="1"/>
  <c r="AQ2782" i="1"/>
  <c r="AR2782" i="1"/>
  <c r="AS2782" i="1"/>
  <c r="AQ2783" i="1"/>
  <c r="AR2783" i="1"/>
  <c r="AS2783" i="1"/>
  <c r="AQ2784" i="1"/>
  <c r="AR2784" i="1"/>
  <c r="AS2784" i="1"/>
  <c r="AQ2785" i="1"/>
  <c r="AR2785" i="1"/>
  <c r="AS2785" i="1"/>
  <c r="AQ2786" i="1"/>
  <c r="AR2786" i="1"/>
  <c r="AS2786" i="1"/>
  <c r="AQ2787" i="1"/>
  <c r="AR2787" i="1"/>
  <c r="AS2787" i="1"/>
  <c r="AQ2788" i="1"/>
  <c r="AR2788" i="1"/>
  <c r="AS2788" i="1"/>
  <c r="AQ2789" i="1"/>
  <c r="AR2789" i="1"/>
  <c r="AS2789" i="1"/>
  <c r="AQ2790" i="1"/>
  <c r="AR2790" i="1"/>
  <c r="AS2790" i="1"/>
  <c r="AQ2791" i="1"/>
  <c r="AR2791" i="1"/>
  <c r="AS2791" i="1"/>
  <c r="AQ2792" i="1"/>
  <c r="AR2792" i="1"/>
  <c r="AS2792" i="1"/>
  <c r="AQ2793" i="1"/>
  <c r="AR2793" i="1"/>
  <c r="AS2793" i="1"/>
  <c r="AQ2794" i="1"/>
  <c r="AR2794" i="1"/>
  <c r="AS2794" i="1"/>
  <c r="AQ2795" i="1"/>
  <c r="AR2795" i="1"/>
  <c r="AS2795" i="1"/>
  <c r="AQ2796" i="1"/>
  <c r="AR2796" i="1"/>
  <c r="AS2796" i="1"/>
  <c r="AQ2797" i="1"/>
  <c r="AR2797" i="1"/>
  <c r="AS2797" i="1"/>
  <c r="AQ2798" i="1"/>
  <c r="AR2798" i="1"/>
  <c r="AS2798" i="1"/>
  <c r="AQ2799" i="1"/>
  <c r="AR2799" i="1"/>
  <c r="AS2799" i="1"/>
  <c r="AQ2800" i="1"/>
  <c r="AR2800" i="1"/>
  <c r="AS2800" i="1"/>
  <c r="AQ2801" i="1"/>
  <c r="AR2801" i="1"/>
  <c r="AS2801" i="1"/>
  <c r="AQ2802" i="1"/>
  <c r="AR2802" i="1"/>
  <c r="AS2802" i="1"/>
  <c r="AQ2803" i="1"/>
  <c r="AR2803" i="1"/>
  <c r="AS2803" i="1"/>
  <c r="AQ2804" i="1"/>
  <c r="AR2804" i="1"/>
  <c r="AS2804" i="1"/>
  <c r="AQ2805" i="1"/>
  <c r="AR2805" i="1"/>
  <c r="AS2805" i="1"/>
  <c r="AQ2806" i="1"/>
  <c r="AR2806" i="1"/>
  <c r="AS2806" i="1"/>
  <c r="AQ2807" i="1"/>
  <c r="AR2807" i="1"/>
  <c r="AS2807" i="1"/>
  <c r="AQ2808" i="1"/>
  <c r="AR2808" i="1"/>
  <c r="AS2808" i="1"/>
  <c r="AQ2809" i="1"/>
  <c r="AR2809" i="1"/>
  <c r="AS2809" i="1"/>
  <c r="AQ2810" i="1"/>
  <c r="AR2810" i="1"/>
  <c r="AS2810" i="1"/>
  <c r="AQ2811" i="1"/>
  <c r="AR2811" i="1"/>
  <c r="AS2811" i="1"/>
  <c r="AQ2812" i="1"/>
  <c r="AR2812" i="1"/>
  <c r="AS2812" i="1"/>
  <c r="AQ2813" i="1"/>
  <c r="AR2813" i="1"/>
  <c r="AS2813" i="1"/>
  <c r="AQ2814" i="1"/>
  <c r="AR2814" i="1"/>
  <c r="AS2814" i="1"/>
  <c r="AQ2815" i="1"/>
  <c r="AR2815" i="1"/>
  <c r="AS2815" i="1"/>
  <c r="AQ2816" i="1"/>
  <c r="AR2816" i="1"/>
  <c r="AS2816" i="1"/>
  <c r="AQ2817" i="1"/>
  <c r="AR2817" i="1"/>
  <c r="AS2817" i="1"/>
  <c r="AQ2818" i="1"/>
  <c r="AR2818" i="1"/>
  <c r="AS2818" i="1"/>
  <c r="AQ2819" i="1"/>
  <c r="AR2819" i="1"/>
  <c r="AS2819" i="1"/>
  <c r="AQ2820" i="1"/>
  <c r="AR2820" i="1"/>
  <c r="AS2820" i="1"/>
  <c r="AQ2821" i="1"/>
  <c r="AR2821" i="1"/>
  <c r="AS2821" i="1"/>
  <c r="AQ2822" i="1"/>
  <c r="AR2822" i="1"/>
  <c r="AS2822" i="1"/>
  <c r="AQ2823" i="1"/>
  <c r="AR2823" i="1"/>
  <c r="AS2823" i="1"/>
  <c r="AQ2824" i="1"/>
  <c r="AR2824" i="1"/>
  <c r="AS2824" i="1"/>
  <c r="AQ2825" i="1"/>
  <c r="AR2825" i="1"/>
  <c r="AS2825" i="1"/>
  <c r="AQ2826" i="1"/>
  <c r="AR2826" i="1"/>
  <c r="AS2826" i="1"/>
  <c r="AQ2827" i="1"/>
  <c r="AR2827" i="1"/>
  <c r="AS2827" i="1"/>
  <c r="AQ2828" i="1"/>
  <c r="AR2828" i="1"/>
  <c r="AS2828" i="1"/>
  <c r="AQ2829" i="1"/>
  <c r="AR2829" i="1"/>
  <c r="AS2829" i="1"/>
  <c r="AQ2830" i="1"/>
  <c r="AR2830" i="1"/>
  <c r="AS2830" i="1"/>
  <c r="AQ2831" i="1"/>
  <c r="AR2831" i="1"/>
  <c r="AS2831" i="1"/>
  <c r="AQ2832" i="1"/>
  <c r="AR2832" i="1"/>
  <c r="AS2832" i="1"/>
  <c r="AQ2833" i="1"/>
  <c r="AR2833" i="1"/>
  <c r="AS2833" i="1"/>
  <c r="AQ2834" i="1"/>
  <c r="AR2834" i="1"/>
  <c r="AS2834" i="1"/>
  <c r="AQ2835" i="1"/>
  <c r="AR2835" i="1"/>
  <c r="AS2835" i="1"/>
  <c r="AQ2836" i="1"/>
  <c r="AR2836" i="1"/>
  <c r="AS2836" i="1"/>
  <c r="AQ2837" i="1"/>
  <c r="AR2837" i="1"/>
  <c r="AS2837" i="1"/>
  <c r="AQ2838" i="1"/>
  <c r="AR2838" i="1"/>
  <c r="AS2838" i="1"/>
  <c r="AQ2839" i="1"/>
  <c r="AR2839" i="1"/>
  <c r="AS2839" i="1"/>
  <c r="AQ2840" i="1"/>
  <c r="AR2840" i="1"/>
  <c r="AS2840" i="1"/>
  <c r="AQ2841" i="1"/>
  <c r="AR2841" i="1"/>
  <c r="AS2841" i="1"/>
  <c r="AQ2842" i="1"/>
  <c r="AR2842" i="1"/>
  <c r="AS2842" i="1"/>
  <c r="AQ2843" i="1"/>
  <c r="AR2843" i="1"/>
  <c r="AS2843" i="1"/>
  <c r="AQ2844" i="1"/>
  <c r="AR2844" i="1"/>
  <c r="AS2844" i="1"/>
  <c r="AQ2845" i="1"/>
  <c r="AR2845" i="1"/>
  <c r="AS2845" i="1"/>
  <c r="AQ2846" i="1"/>
  <c r="AR2846" i="1"/>
  <c r="AS2846" i="1"/>
  <c r="AQ2847" i="1"/>
  <c r="AR2847" i="1"/>
  <c r="AS2847" i="1"/>
  <c r="AQ2848" i="1"/>
  <c r="AR2848" i="1"/>
  <c r="AS2848" i="1"/>
  <c r="AQ2849" i="1"/>
  <c r="AR2849" i="1"/>
  <c r="AS2849" i="1"/>
  <c r="AQ2850" i="1"/>
  <c r="AR2850" i="1"/>
  <c r="AS2850" i="1"/>
  <c r="AQ2851" i="1"/>
  <c r="AR2851" i="1"/>
  <c r="AS2851" i="1"/>
  <c r="AQ2852" i="1"/>
  <c r="AR2852" i="1"/>
  <c r="AS2852" i="1"/>
  <c r="AQ2853" i="1"/>
  <c r="AR2853" i="1"/>
  <c r="AS2853" i="1"/>
  <c r="AQ2854" i="1"/>
  <c r="AR2854" i="1"/>
  <c r="AS2854" i="1"/>
  <c r="AQ2855" i="1"/>
  <c r="AR2855" i="1"/>
  <c r="AS2855" i="1"/>
  <c r="AQ2857" i="1"/>
  <c r="AR2857" i="1"/>
  <c r="AS2857" i="1"/>
  <c r="AQ2858" i="1"/>
  <c r="AR2858" i="1"/>
  <c r="AS2858" i="1"/>
  <c r="AQ2859" i="1"/>
  <c r="AR2859" i="1"/>
  <c r="AS2859" i="1"/>
  <c r="AQ2860" i="1"/>
  <c r="AR2860" i="1"/>
  <c r="AS2860" i="1"/>
  <c r="AQ2861" i="1"/>
  <c r="AR2861" i="1"/>
  <c r="AS2861" i="1"/>
  <c r="AQ2862" i="1"/>
  <c r="AR2862" i="1"/>
  <c r="AS2862" i="1"/>
  <c r="AQ2863" i="1"/>
  <c r="AR2863" i="1"/>
  <c r="AS2863" i="1"/>
  <c r="AQ2864" i="1"/>
  <c r="AR2864" i="1"/>
  <c r="AS2864" i="1"/>
  <c r="AQ2865" i="1"/>
  <c r="AR2865" i="1"/>
  <c r="AS2865" i="1"/>
  <c r="AQ2866" i="1"/>
  <c r="AR2866" i="1"/>
  <c r="AS2866" i="1"/>
  <c r="AQ2867" i="1"/>
  <c r="AR2867" i="1"/>
  <c r="AS2867" i="1"/>
  <c r="AQ2868" i="1"/>
  <c r="AR2868" i="1"/>
  <c r="AS2868" i="1"/>
  <c r="AQ2869" i="1"/>
  <c r="AR2869" i="1"/>
  <c r="AS2869" i="1"/>
  <c r="AQ2870" i="1"/>
  <c r="AR2870" i="1"/>
  <c r="AS2870" i="1"/>
  <c r="AQ2871" i="1"/>
  <c r="AR2871" i="1"/>
  <c r="AS2871" i="1"/>
  <c r="AQ2872" i="1"/>
  <c r="AR2872" i="1"/>
  <c r="AS2872" i="1"/>
  <c r="AQ2873" i="1"/>
  <c r="AR2873" i="1"/>
  <c r="AS2873" i="1"/>
  <c r="AQ2874" i="1"/>
  <c r="AR2874" i="1"/>
  <c r="AS2874" i="1"/>
  <c r="AQ2875" i="1"/>
  <c r="AR2875" i="1"/>
  <c r="AS2875" i="1"/>
  <c r="AQ2876" i="1"/>
  <c r="AR2876" i="1"/>
  <c r="AS2876" i="1"/>
  <c r="AQ2877" i="1"/>
  <c r="AR2877" i="1"/>
  <c r="AS2877" i="1"/>
  <c r="AQ2878" i="1"/>
  <c r="AR2878" i="1"/>
  <c r="AS2878" i="1"/>
  <c r="AQ2879" i="1"/>
  <c r="AR2879" i="1"/>
  <c r="AS2879" i="1"/>
  <c r="AQ2880" i="1"/>
  <c r="AR2880" i="1"/>
  <c r="AS2880" i="1"/>
  <c r="AQ2881" i="1"/>
  <c r="AR2881" i="1"/>
  <c r="AS2881" i="1"/>
  <c r="AQ2882" i="1"/>
  <c r="AR2882" i="1"/>
  <c r="AS2882" i="1"/>
  <c r="AQ2883" i="1"/>
  <c r="AR2883" i="1"/>
  <c r="AS2883" i="1"/>
  <c r="AQ2884" i="1"/>
  <c r="AR2884" i="1"/>
  <c r="AS2884" i="1"/>
  <c r="AQ2885" i="1"/>
  <c r="AR2885" i="1"/>
  <c r="AS2885" i="1"/>
  <c r="AQ2886" i="1"/>
  <c r="AR2886" i="1"/>
  <c r="AS2886" i="1"/>
  <c r="AQ2887" i="1"/>
  <c r="AR2887" i="1"/>
  <c r="AS2887" i="1"/>
  <c r="AQ2888" i="1"/>
  <c r="AR2888" i="1"/>
  <c r="AS2888" i="1"/>
  <c r="AQ2889" i="1"/>
  <c r="AR2889" i="1"/>
  <c r="AS2889" i="1"/>
  <c r="AQ2890" i="1"/>
  <c r="AR2890" i="1"/>
  <c r="AS2890" i="1"/>
  <c r="AQ2891" i="1"/>
  <c r="AR2891" i="1"/>
  <c r="AS2891" i="1"/>
  <c r="AQ2892" i="1"/>
  <c r="AR2892" i="1"/>
  <c r="AS2892" i="1"/>
  <c r="AQ2893" i="1"/>
  <c r="AR2893" i="1"/>
  <c r="AS2893" i="1"/>
  <c r="AQ2894" i="1"/>
  <c r="AR2894" i="1"/>
  <c r="AS2894" i="1"/>
  <c r="AQ2895" i="1"/>
  <c r="AR2895" i="1"/>
  <c r="AS2895" i="1"/>
  <c r="AQ2896" i="1"/>
  <c r="AR2896" i="1"/>
  <c r="AS2896" i="1"/>
  <c r="AQ2897" i="1"/>
  <c r="AR2897" i="1"/>
  <c r="AS2897" i="1"/>
  <c r="AQ2902" i="1"/>
  <c r="AR2902" i="1"/>
  <c r="AS2902" i="1"/>
  <c r="AQ2903" i="1"/>
  <c r="AR2903" i="1"/>
  <c r="AS2903" i="1"/>
  <c r="AQ2904" i="1"/>
  <c r="AR2904" i="1"/>
  <c r="AS2904" i="1"/>
  <c r="AQ2907" i="1"/>
  <c r="AR2907" i="1"/>
  <c r="AS2907" i="1"/>
  <c r="AQ2910" i="1"/>
  <c r="AR2910" i="1"/>
  <c r="AS2910" i="1"/>
  <c r="AQ2911" i="1"/>
  <c r="AR2911" i="1"/>
  <c r="AS2911" i="1"/>
  <c r="AQ2912" i="1"/>
  <c r="AR2912" i="1"/>
  <c r="AS2912" i="1"/>
  <c r="AQ2918" i="1"/>
  <c r="AR2918" i="1"/>
  <c r="AS2918" i="1"/>
  <c r="AQ2921" i="1"/>
  <c r="AR2921" i="1"/>
  <c r="AS2921" i="1"/>
  <c r="AQ2922" i="1"/>
  <c r="AR2922" i="1"/>
  <c r="AS2922" i="1"/>
  <c r="AQ2923" i="1"/>
  <c r="AR2923" i="1"/>
  <c r="AS2923" i="1"/>
  <c r="AQ2924" i="1"/>
  <c r="AR2924" i="1"/>
  <c r="AS2924" i="1"/>
  <c r="AQ2925" i="1"/>
  <c r="AR2925" i="1"/>
  <c r="AS2925" i="1"/>
  <c r="AQ2926" i="1"/>
  <c r="AR2926" i="1"/>
  <c r="AS2926" i="1"/>
  <c r="AQ2927" i="1"/>
  <c r="AR2927" i="1"/>
  <c r="AS2927" i="1"/>
  <c r="AQ2928" i="1"/>
  <c r="AR2928" i="1"/>
  <c r="AS2928" i="1"/>
  <c r="AQ2929" i="1"/>
  <c r="AR2929" i="1"/>
  <c r="AS2929" i="1"/>
  <c r="AQ2930" i="1"/>
  <c r="AR2930" i="1"/>
  <c r="AS2930" i="1"/>
  <c r="AQ2931" i="1"/>
  <c r="AR2931" i="1"/>
  <c r="AS2931" i="1"/>
  <c r="AQ2932" i="1"/>
  <c r="AR2932" i="1"/>
  <c r="AS2932" i="1"/>
  <c r="AQ2933" i="1"/>
  <c r="AR2933" i="1"/>
  <c r="AS2933" i="1"/>
  <c r="AQ2934" i="1"/>
  <c r="AR2934" i="1"/>
  <c r="AS2934" i="1"/>
  <c r="AQ2935" i="1"/>
  <c r="AR2935" i="1"/>
  <c r="AS2935" i="1"/>
  <c r="AQ2936" i="1"/>
  <c r="AR2936" i="1"/>
  <c r="AS2936" i="1"/>
  <c r="AQ2937" i="1"/>
  <c r="AR2937" i="1"/>
  <c r="AS2937" i="1"/>
  <c r="AQ2938" i="1"/>
  <c r="AR2938" i="1"/>
  <c r="AS2938" i="1"/>
  <c r="AQ2939" i="1"/>
  <c r="AR2939" i="1"/>
  <c r="AS2939" i="1"/>
  <c r="AQ2940" i="1"/>
  <c r="AR2940" i="1"/>
  <c r="AS2940" i="1"/>
  <c r="AQ2941" i="1"/>
  <c r="AR2941" i="1"/>
  <c r="AS2941" i="1"/>
  <c r="AQ2942" i="1"/>
  <c r="AR2942" i="1"/>
  <c r="AS2942" i="1"/>
  <c r="AQ2943" i="1"/>
  <c r="AR2943" i="1"/>
  <c r="AS2943" i="1"/>
  <c r="AQ2944" i="1"/>
  <c r="AR2944" i="1"/>
  <c r="AS2944" i="1"/>
  <c r="AQ2945" i="1"/>
  <c r="AR2945" i="1"/>
  <c r="AS2945" i="1"/>
  <c r="AQ2946" i="1"/>
  <c r="AR2946" i="1"/>
  <c r="AS2946" i="1"/>
  <c r="AQ2947" i="1"/>
  <c r="AR2947" i="1"/>
  <c r="AS2947" i="1"/>
  <c r="AQ2948" i="1"/>
  <c r="AR2948" i="1"/>
  <c r="AS2948" i="1"/>
  <c r="AQ2949" i="1"/>
  <c r="AR2949" i="1"/>
  <c r="AS2949" i="1"/>
  <c r="AQ2950" i="1"/>
  <c r="AR2950" i="1"/>
  <c r="AS2950" i="1"/>
  <c r="AQ2951" i="1"/>
  <c r="AR2951" i="1"/>
  <c r="AS2951" i="1"/>
  <c r="AQ2952" i="1"/>
  <c r="AR2952" i="1"/>
  <c r="AS2952" i="1"/>
  <c r="AQ2953" i="1"/>
  <c r="AR2953" i="1"/>
  <c r="AS2953" i="1"/>
  <c r="AQ2954" i="1"/>
  <c r="AR2954" i="1"/>
  <c r="AS2954" i="1"/>
  <c r="AQ2955" i="1"/>
  <c r="AR2955" i="1"/>
  <c r="AS2955" i="1"/>
  <c r="AQ2956" i="1"/>
  <c r="AR2956" i="1"/>
  <c r="AS2956" i="1"/>
  <c r="AQ2957" i="1"/>
  <c r="AR2957" i="1"/>
  <c r="AS2957" i="1"/>
  <c r="AQ2958" i="1"/>
  <c r="AR2958" i="1"/>
  <c r="AS2958" i="1"/>
  <c r="AQ2959" i="1"/>
  <c r="AR2959" i="1"/>
  <c r="AS2959" i="1"/>
  <c r="AQ2960" i="1"/>
  <c r="AR2960" i="1"/>
  <c r="AS2960" i="1"/>
  <c r="AQ2963" i="1"/>
  <c r="AR2963" i="1"/>
  <c r="AS2963" i="1"/>
  <c r="AQ2964" i="1"/>
  <c r="AR2964" i="1"/>
  <c r="AS2964" i="1"/>
  <c r="AQ2966" i="1"/>
  <c r="AR2966" i="1"/>
  <c r="AS2966" i="1"/>
  <c r="AQ2968" i="1"/>
  <c r="AR2968" i="1"/>
  <c r="AS2968" i="1"/>
  <c r="AQ2969" i="1"/>
  <c r="AR2969" i="1"/>
  <c r="AS2969" i="1"/>
  <c r="AQ2972" i="1"/>
  <c r="AR2972" i="1"/>
  <c r="AS2972" i="1"/>
  <c r="AQ2973" i="1"/>
  <c r="AR2973" i="1"/>
  <c r="AS2973" i="1"/>
  <c r="AQ2974" i="1"/>
  <c r="AR2974" i="1"/>
  <c r="AS2974" i="1"/>
  <c r="AQ2975" i="1"/>
  <c r="AR2975" i="1"/>
  <c r="AS2975" i="1"/>
  <c r="AQ2976" i="1"/>
  <c r="AR2976" i="1"/>
  <c r="AS2976" i="1"/>
  <c r="AQ2977" i="1"/>
  <c r="AR2977" i="1"/>
  <c r="AS2977" i="1"/>
  <c r="AQ2978" i="1"/>
  <c r="AR2978" i="1"/>
  <c r="AS2978" i="1"/>
  <c r="AQ2979" i="1"/>
  <c r="AR2979" i="1"/>
  <c r="AS2979" i="1"/>
  <c r="AQ2980" i="1"/>
  <c r="AR2980" i="1"/>
  <c r="AS2980" i="1"/>
  <c r="AQ2981" i="1"/>
  <c r="AR2981" i="1"/>
  <c r="AS2981" i="1"/>
  <c r="AQ2982" i="1"/>
  <c r="AR2982" i="1"/>
  <c r="AS2982" i="1"/>
  <c r="AQ2983" i="1"/>
  <c r="AR2983" i="1"/>
  <c r="AS2983" i="1"/>
  <c r="AQ2984" i="1"/>
  <c r="AR2984" i="1"/>
  <c r="AS2984" i="1"/>
  <c r="AQ2985" i="1"/>
  <c r="AR2985" i="1"/>
  <c r="AS2985" i="1"/>
  <c r="AQ2986" i="1"/>
  <c r="AR2986" i="1"/>
  <c r="AS2986" i="1"/>
  <c r="AQ2987" i="1"/>
  <c r="AR2987" i="1"/>
  <c r="AS2987" i="1"/>
  <c r="AQ2988" i="1"/>
  <c r="AR2988" i="1"/>
  <c r="AS2988" i="1"/>
  <c r="AQ2989" i="1"/>
  <c r="AR2989" i="1"/>
  <c r="AS2989" i="1"/>
  <c r="AQ2990" i="1"/>
  <c r="AR2990" i="1"/>
  <c r="AS2990" i="1"/>
  <c r="AQ2995" i="1"/>
  <c r="AR2995" i="1"/>
  <c r="AS2995" i="1"/>
  <c r="AQ2996" i="1"/>
  <c r="AR2996" i="1"/>
  <c r="AS2996" i="1"/>
  <c r="AQ2997" i="1"/>
  <c r="AR2997" i="1"/>
  <c r="AS2997" i="1"/>
  <c r="AQ2999" i="1"/>
  <c r="AR2999" i="1"/>
  <c r="AS2999" i="1"/>
  <c r="AQ3000" i="1"/>
  <c r="AR3000" i="1"/>
  <c r="AS3000" i="1"/>
  <c r="AQ3002" i="1"/>
  <c r="AR3002" i="1"/>
  <c r="AS3002" i="1"/>
  <c r="AQ3004" i="1"/>
  <c r="AR3004" i="1"/>
  <c r="AS3004" i="1"/>
  <c r="AQ3005" i="1"/>
  <c r="AR3005" i="1"/>
  <c r="AS3005" i="1"/>
  <c r="AQ3006" i="1"/>
  <c r="AR3006" i="1"/>
  <c r="AS3006" i="1"/>
  <c r="AQ3007" i="1"/>
  <c r="AR3007" i="1"/>
  <c r="AS3007" i="1"/>
  <c r="AQ3008" i="1"/>
  <c r="AR3008" i="1"/>
  <c r="AS3008" i="1"/>
  <c r="AQ3009" i="1"/>
  <c r="AR3009" i="1"/>
  <c r="AS3009" i="1"/>
  <c r="AQ3011" i="1"/>
  <c r="AR3011" i="1"/>
  <c r="AS3011" i="1"/>
  <c r="AQ3012" i="1"/>
  <c r="AR3012" i="1"/>
  <c r="AS3012" i="1"/>
  <c r="AQ3013" i="1"/>
  <c r="AR3013" i="1"/>
  <c r="AS3013" i="1"/>
  <c r="AQ3014" i="1"/>
  <c r="AR3014" i="1"/>
  <c r="AS3014" i="1"/>
  <c r="AQ3016" i="1"/>
  <c r="AR3016" i="1"/>
  <c r="AS3016" i="1"/>
  <c r="AQ3018" i="1"/>
  <c r="AR3018" i="1"/>
  <c r="AS3018" i="1"/>
  <c r="AQ3019" i="1"/>
  <c r="AR3019" i="1"/>
  <c r="AS3019" i="1"/>
  <c r="AQ3021" i="1"/>
  <c r="AR3021" i="1"/>
  <c r="AS3021" i="1"/>
  <c r="AQ3022" i="1"/>
  <c r="AR3022" i="1"/>
  <c r="AS3022" i="1"/>
  <c r="AQ3024" i="1"/>
  <c r="AR3024" i="1"/>
  <c r="AS3024" i="1"/>
  <c r="AQ3025" i="1"/>
  <c r="AR3025" i="1"/>
  <c r="AS3025" i="1"/>
  <c r="AQ3026" i="1"/>
  <c r="AR3026" i="1"/>
  <c r="AS3026" i="1"/>
  <c r="AQ3027" i="1"/>
  <c r="AR3027" i="1"/>
  <c r="AS3027" i="1"/>
  <c r="AQ3029" i="1"/>
  <c r="AR3029" i="1"/>
  <c r="AS3029" i="1"/>
  <c r="AQ3030" i="1"/>
  <c r="AR3030" i="1"/>
  <c r="AS3030" i="1"/>
  <c r="AQ3031" i="1"/>
  <c r="AR3031" i="1"/>
  <c r="AS3031" i="1"/>
  <c r="AQ3032" i="1"/>
  <c r="AR3032" i="1"/>
  <c r="AS3032" i="1"/>
  <c r="AQ3033" i="1"/>
  <c r="AR3033" i="1"/>
  <c r="AS3033" i="1"/>
  <c r="AQ3034" i="1"/>
  <c r="AR3034" i="1"/>
  <c r="AS3034" i="1"/>
  <c r="AQ3035" i="1"/>
  <c r="AR3035" i="1"/>
  <c r="AS3035" i="1"/>
  <c r="AQ3036" i="1"/>
  <c r="AR3036" i="1"/>
  <c r="AS3036" i="1"/>
  <c r="AQ3037" i="1"/>
  <c r="AR3037" i="1"/>
  <c r="AS3037" i="1"/>
  <c r="AQ3038" i="1"/>
  <c r="AR3038" i="1"/>
  <c r="AS3038" i="1"/>
  <c r="AQ3039" i="1"/>
  <c r="AR3039" i="1"/>
  <c r="AS3039" i="1"/>
  <c r="AQ3040" i="1"/>
  <c r="AR3040" i="1"/>
  <c r="AS3040" i="1"/>
  <c r="AQ3041" i="1"/>
  <c r="AR3041" i="1"/>
  <c r="AS3041" i="1"/>
  <c r="AQ3043" i="1"/>
  <c r="AR3043" i="1"/>
  <c r="AS3043" i="1"/>
  <c r="AQ3044" i="1"/>
  <c r="AR3044" i="1"/>
  <c r="AS3044" i="1"/>
  <c r="AQ3046" i="1"/>
  <c r="AR3046" i="1"/>
  <c r="AS3046" i="1"/>
  <c r="AQ3047" i="1"/>
  <c r="AR3047" i="1"/>
  <c r="AS3047" i="1"/>
  <c r="AQ3048" i="1"/>
  <c r="AR3048" i="1"/>
  <c r="AS3048" i="1"/>
  <c r="AQ3049" i="1"/>
  <c r="AR3049" i="1"/>
  <c r="AS3049" i="1"/>
  <c r="AQ3050" i="1"/>
  <c r="AR3050" i="1"/>
  <c r="AS3050" i="1"/>
  <c r="AQ3051" i="1"/>
  <c r="AR3051" i="1"/>
  <c r="AS3051" i="1"/>
  <c r="AQ3052" i="1"/>
  <c r="AR3052" i="1"/>
  <c r="AS3052" i="1"/>
  <c r="AQ3053" i="1"/>
  <c r="AR3053" i="1"/>
  <c r="AS3053" i="1"/>
  <c r="AQ3054" i="1"/>
  <c r="AR3054" i="1"/>
  <c r="AS3054" i="1"/>
  <c r="AQ3056" i="1"/>
  <c r="AR3056" i="1"/>
  <c r="AS3056" i="1"/>
  <c r="AQ3057" i="1"/>
  <c r="AR3057" i="1"/>
  <c r="AS3057" i="1"/>
  <c r="AQ3058" i="1"/>
  <c r="AR3058" i="1"/>
  <c r="AS3058" i="1"/>
  <c r="AQ3059" i="1"/>
  <c r="AR3059" i="1"/>
  <c r="AS3059" i="1"/>
  <c r="AQ3061" i="1"/>
  <c r="AR3061" i="1"/>
  <c r="AS3061" i="1"/>
  <c r="AQ3062" i="1"/>
  <c r="AR3062" i="1"/>
  <c r="AS3062" i="1"/>
  <c r="AQ3063" i="1"/>
  <c r="AR3063" i="1"/>
  <c r="AS3063" i="1"/>
  <c r="AQ3064" i="1"/>
  <c r="AR3064" i="1"/>
  <c r="AS3064" i="1"/>
  <c r="AQ3065" i="1"/>
  <c r="AR3065" i="1"/>
  <c r="AS3065" i="1"/>
  <c r="AQ3066" i="1"/>
  <c r="AR3066" i="1"/>
  <c r="AS3066" i="1"/>
  <c r="AQ3067" i="1"/>
  <c r="AR3067" i="1"/>
  <c r="AS3067" i="1"/>
  <c r="AQ3068" i="1"/>
  <c r="AR3068" i="1"/>
  <c r="AS3068" i="1"/>
  <c r="AQ3069" i="1"/>
  <c r="AR3069" i="1"/>
  <c r="AS3069" i="1"/>
  <c r="AQ3070" i="1"/>
  <c r="AR3070" i="1"/>
  <c r="AS3070" i="1"/>
  <c r="AQ3071" i="1"/>
  <c r="AR3071" i="1"/>
  <c r="AS3071" i="1"/>
  <c r="AQ3072" i="1"/>
  <c r="AR3072" i="1"/>
  <c r="AS3072" i="1"/>
  <c r="AQ3073" i="1"/>
  <c r="AR3073" i="1"/>
  <c r="AS3073" i="1"/>
  <c r="AQ3074" i="1"/>
  <c r="AR3074" i="1"/>
  <c r="AS3074" i="1"/>
  <c r="AQ3075" i="1"/>
  <c r="AR3075" i="1"/>
  <c r="AS3075" i="1"/>
  <c r="AQ3076" i="1"/>
  <c r="AR3076" i="1"/>
  <c r="AS3076" i="1"/>
  <c r="AQ3079" i="1"/>
  <c r="AR3079" i="1"/>
  <c r="AS3079" i="1"/>
  <c r="AQ3081" i="1"/>
  <c r="AR3081" i="1"/>
  <c r="AS3081" i="1"/>
  <c r="AQ3082" i="1"/>
  <c r="AR3082" i="1"/>
  <c r="AS3082" i="1"/>
  <c r="AQ3083" i="1"/>
  <c r="AR3083" i="1"/>
  <c r="AS3083" i="1"/>
  <c r="AQ3084" i="1"/>
  <c r="AR3084" i="1"/>
  <c r="AS3084" i="1"/>
  <c r="AQ3085" i="1"/>
  <c r="AR3085" i="1"/>
  <c r="AS3085" i="1"/>
  <c r="AQ3086" i="1"/>
  <c r="AR3086" i="1"/>
  <c r="AS3086" i="1"/>
  <c r="AQ3087" i="1"/>
  <c r="AR3087" i="1"/>
  <c r="AS3087" i="1"/>
  <c r="AQ3088" i="1"/>
  <c r="AR3088" i="1"/>
  <c r="AS3088" i="1"/>
  <c r="AQ3089" i="1"/>
  <c r="AR3089" i="1"/>
  <c r="AS3089" i="1"/>
  <c r="AQ3091" i="1"/>
  <c r="AR3091" i="1"/>
  <c r="AS3091" i="1"/>
  <c r="AQ3092" i="1"/>
  <c r="AR3092" i="1"/>
  <c r="AS3092" i="1"/>
  <c r="AQ3093" i="1"/>
  <c r="AR3093" i="1"/>
  <c r="AS3093" i="1"/>
  <c r="AQ3094" i="1"/>
  <c r="AR3094" i="1"/>
  <c r="AS3094" i="1"/>
  <c r="AQ3095" i="1"/>
  <c r="AR3095" i="1"/>
  <c r="AS3095" i="1"/>
  <c r="AQ3096" i="1"/>
  <c r="AR3096" i="1"/>
  <c r="AS3096" i="1"/>
  <c r="AQ3097" i="1"/>
  <c r="AR3097" i="1"/>
  <c r="AS3097" i="1"/>
  <c r="AQ3098" i="1"/>
  <c r="AR3098" i="1"/>
  <c r="AS3098" i="1"/>
  <c r="AQ3099" i="1"/>
  <c r="AR3099" i="1"/>
  <c r="AS3099" i="1"/>
  <c r="AQ3100" i="1"/>
  <c r="AR3100" i="1"/>
  <c r="AS3100" i="1"/>
  <c r="AQ3101" i="1"/>
  <c r="AR3101" i="1"/>
  <c r="AS3101" i="1"/>
  <c r="AQ3103" i="1"/>
  <c r="AR3103" i="1"/>
  <c r="AS3103" i="1"/>
  <c r="AQ3104" i="1"/>
  <c r="AR3104" i="1"/>
  <c r="AS3104" i="1"/>
  <c r="AQ3105" i="1"/>
  <c r="AR3105" i="1"/>
  <c r="AS3105" i="1"/>
  <c r="AQ3106" i="1"/>
  <c r="AR3106" i="1"/>
  <c r="AS3106" i="1"/>
  <c r="AQ3107" i="1"/>
  <c r="AR3107" i="1"/>
  <c r="AS3107" i="1"/>
  <c r="AQ3108" i="1"/>
  <c r="AR3108" i="1"/>
  <c r="AS3108" i="1"/>
  <c r="AQ3109" i="1"/>
  <c r="AR3109" i="1"/>
  <c r="AS3109" i="1"/>
  <c r="AQ3110" i="1"/>
  <c r="AR3110" i="1"/>
  <c r="AS3110" i="1"/>
  <c r="AQ3111" i="1"/>
  <c r="AR3111" i="1"/>
  <c r="AS3111" i="1"/>
  <c r="AQ3112" i="1"/>
  <c r="AR3112" i="1"/>
  <c r="AS3112" i="1"/>
  <c r="AQ3113" i="1"/>
  <c r="AR3113" i="1"/>
  <c r="AS3113" i="1"/>
  <c r="AQ3114" i="1"/>
  <c r="AR3114" i="1"/>
  <c r="AS3114" i="1"/>
  <c r="AQ3115" i="1"/>
  <c r="AR3115" i="1"/>
  <c r="AS3115" i="1"/>
  <c r="AQ3116" i="1"/>
  <c r="AR3116" i="1"/>
  <c r="AS3116" i="1"/>
  <c r="AQ3117" i="1"/>
  <c r="AR3117" i="1"/>
  <c r="AS3117" i="1"/>
  <c r="AQ3118" i="1"/>
  <c r="AR3118" i="1"/>
  <c r="AS3118" i="1"/>
  <c r="AQ3119" i="1"/>
  <c r="AR3119" i="1"/>
  <c r="AS3119" i="1"/>
  <c r="AQ3120" i="1"/>
  <c r="AR3120" i="1"/>
  <c r="AS3120" i="1"/>
  <c r="AQ3121" i="1"/>
  <c r="AR3121" i="1"/>
  <c r="AS3121" i="1"/>
  <c r="AQ3122" i="1"/>
  <c r="AR3122" i="1"/>
  <c r="AS3122" i="1"/>
  <c r="AQ3123" i="1"/>
  <c r="AR3123" i="1"/>
  <c r="AS3123" i="1"/>
  <c r="AQ3124" i="1"/>
  <c r="AR3124" i="1"/>
  <c r="AS3124" i="1"/>
  <c r="AQ3125" i="1"/>
  <c r="AR3125" i="1"/>
  <c r="AS3125" i="1"/>
  <c r="AQ3126" i="1"/>
  <c r="AR3126" i="1"/>
  <c r="AS3126" i="1"/>
  <c r="AQ3127" i="1"/>
  <c r="AR3127" i="1"/>
  <c r="AS3127" i="1"/>
  <c r="AQ3128" i="1"/>
  <c r="AR3128" i="1"/>
  <c r="AS3128" i="1"/>
  <c r="AQ3129" i="1"/>
  <c r="AR3129" i="1"/>
  <c r="AS3129" i="1"/>
  <c r="AQ3130" i="1"/>
  <c r="AR3130" i="1"/>
  <c r="AS3130" i="1"/>
  <c r="AQ3131" i="1"/>
  <c r="AR3131" i="1"/>
  <c r="AS3131" i="1"/>
  <c r="AQ3132" i="1"/>
  <c r="AR3132" i="1"/>
  <c r="AS3132" i="1"/>
  <c r="AQ3133" i="1"/>
  <c r="AR3133" i="1"/>
  <c r="AS3133" i="1"/>
  <c r="AQ3134" i="1"/>
  <c r="AR3134" i="1"/>
  <c r="AS3134" i="1"/>
  <c r="AQ3135" i="1"/>
  <c r="AR3135" i="1"/>
  <c r="AS3135" i="1"/>
  <c r="AQ3137" i="1"/>
  <c r="AR3137" i="1"/>
  <c r="AS3137" i="1"/>
  <c r="AQ3138" i="1"/>
  <c r="AR3138" i="1"/>
  <c r="AS3138" i="1"/>
  <c r="AQ3139" i="1"/>
  <c r="AR3139" i="1"/>
  <c r="AS3139" i="1"/>
  <c r="AQ3140" i="1"/>
  <c r="AR3140" i="1"/>
  <c r="AS3140" i="1"/>
  <c r="AQ3141" i="1"/>
  <c r="AR3141" i="1"/>
  <c r="AS3141" i="1"/>
  <c r="AQ3142" i="1"/>
  <c r="AR3142" i="1"/>
  <c r="AS3142" i="1"/>
  <c r="AQ3143" i="1"/>
  <c r="AR3143" i="1"/>
  <c r="AS3143" i="1"/>
  <c r="AQ3144" i="1"/>
  <c r="AR3144" i="1"/>
  <c r="AS3144" i="1"/>
  <c r="AQ3145" i="1"/>
  <c r="AR3145" i="1"/>
  <c r="AS3145" i="1"/>
  <c r="AQ3146" i="1"/>
  <c r="AR3146" i="1"/>
  <c r="AS3146" i="1"/>
  <c r="AQ3147" i="1"/>
  <c r="AR3147" i="1"/>
  <c r="AS3147" i="1"/>
  <c r="AQ3148" i="1"/>
  <c r="AR3148" i="1"/>
  <c r="AS3148" i="1"/>
  <c r="AQ3149" i="1"/>
  <c r="AR3149" i="1"/>
  <c r="AS3149" i="1"/>
  <c r="AQ3150" i="1"/>
  <c r="AR3150" i="1"/>
  <c r="AS3150" i="1"/>
  <c r="AQ3151" i="1"/>
  <c r="AR3151" i="1"/>
  <c r="AS3151" i="1"/>
  <c r="AQ3152" i="1"/>
  <c r="AR3152" i="1"/>
  <c r="AS3152" i="1"/>
  <c r="AQ3153" i="1"/>
  <c r="AR3153" i="1"/>
  <c r="AS3153" i="1"/>
  <c r="AQ3154" i="1"/>
  <c r="AR3154" i="1"/>
  <c r="AS3154" i="1"/>
  <c r="AQ3155" i="1"/>
  <c r="AR3155" i="1"/>
  <c r="AS3155" i="1"/>
  <c r="AQ3156" i="1"/>
  <c r="AR3156" i="1"/>
  <c r="AS3156" i="1"/>
  <c r="AQ3157" i="1"/>
  <c r="AR3157" i="1"/>
  <c r="AS3157" i="1"/>
  <c r="AQ3158" i="1"/>
  <c r="AR3158" i="1"/>
  <c r="AS3158" i="1"/>
  <c r="AQ3159" i="1"/>
  <c r="AR3159" i="1"/>
  <c r="AS3159" i="1"/>
  <c r="AQ3160" i="1"/>
  <c r="AR3160" i="1"/>
  <c r="AS3160" i="1"/>
  <c r="AQ3161" i="1"/>
  <c r="AR3161" i="1"/>
  <c r="AS3161" i="1"/>
  <c r="AQ3162" i="1"/>
  <c r="AR3162" i="1"/>
  <c r="AS3162" i="1"/>
  <c r="AQ3163" i="1"/>
  <c r="AR3163" i="1"/>
  <c r="AS3163" i="1"/>
  <c r="AQ3164" i="1"/>
  <c r="AR3164" i="1"/>
  <c r="AS3164" i="1"/>
  <c r="AQ3165" i="1"/>
  <c r="AR3165" i="1"/>
  <c r="AS3165" i="1"/>
  <c r="AQ3166" i="1"/>
  <c r="AR3166" i="1"/>
  <c r="AS3166" i="1"/>
  <c r="AQ3167" i="1"/>
  <c r="AR3167" i="1"/>
  <c r="AS3167" i="1"/>
  <c r="AQ3168" i="1"/>
  <c r="AR3168" i="1"/>
  <c r="AS3168" i="1"/>
  <c r="AQ3169" i="1"/>
  <c r="AR3169" i="1"/>
  <c r="AS3169" i="1"/>
  <c r="AQ3170" i="1"/>
  <c r="AR3170" i="1"/>
  <c r="AS3170" i="1"/>
  <c r="AQ3171" i="1"/>
  <c r="AR3171" i="1"/>
  <c r="AS3171" i="1"/>
  <c r="AQ3172" i="1"/>
  <c r="AR3172" i="1"/>
  <c r="AS3172" i="1"/>
  <c r="AQ3173" i="1"/>
  <c r="AR3173" i="1"/>
  <c r="AS3173" i="1"/>
  <c r="AQ3174" i="1"/>
  <c r="AR3174" i="1"/>
  <c r="AS3174" i="1"/>
  <c r="AQ3175" i="1"/>
  <c r="AR3175" i="1"/>
  <c r="AS3175" i="1"/>
  <c r="AQ3176" i="1"/>
  <c r="AR3176" i="1"/>
  <c r="AS3176" i="1"/>
  <c r="AQ3177" i="1"/>
  <c r="AR3177" i="1"/>
  <c r="AS3177" i="1"/>
  <c r="AQ3178" i="1"/>
  <c r="AR3178" i="1"/>
  <c r="AS3178" i="1"/>
  <c r="AQ3179" i="1"/>
  <c r="AR3179" i="1"/>
  <c r="AS3179" i="1"/>
  <c r="AQ3180" i="1"/>
  <c r="AR3180" i="1"/>
  <c r="AS3180" i="1"/>
  <c r="AQ3181" i="1"/>
  <c r="AR3181" i="1"/>
  <c r="AS3181" i="1"/>
  <c r="AQ3182" i="1"/>
  <c r="AR3182" i="1"/>
  <c r="AS3182" i="1"/>
  <c r="AQ3183" i="1"/>
  <c r="AR3183" i="1"/>
  <c r="AS3183" i="1"/>
  <c r="AQ3184" i="1"/>
  <c r="AR3184" i="1"/>
  <c r="AS3184" i="1"/>
  <c r="AQ3185" i="1"/>
  <c r="AR3185" i="1"/>
  <c r="AS3185" i="1"/>
  <c r="AQ3186" i="1"/>
  <c r="AR3186" i="1"/>
  <c r="AS3186" i="1"/>
  <c r="AQ3187" i="1"/>
  <c r="AR3187" i="1"/>
  <c r="AS3187" i="1"/>
  <c r="AQ3188" i="1"/>
  <c r="AR3188" i="1"/>
  <c r="AS3188" i="1"/>
  <c r="AQ3189" i="1"/>
  <c r="AR3189" i="1"/>
  <c r="AS3189" i="1"/>
  <c r="AQ3190" i="1"/>
  <c r="AR3190" i="1"/>
  <c r="AS3190" i="1"/>
  <c r="AQ3191" i="1"/>
  <c r="AR3191" i="1"/>
  <c r="AS3191" i="1"/>
  <c r="AQ3192" i="1"/>
  <c r="AR3192" i="1"/>
  <c r="AS3192" i="1"/>
  <c r="AQ3193" i="1"/>
  <c r="AR3193" i="1"/>
  <c r="AS3193" i="1"/>
  <c r="AQ3194" i="1"/>
  <c r="AR3194" i="1"/>
  <c r="AS3194" i="1"/>
  <c r="AQ3195" i="1"/>
  <c r="AR3195" i="1"/>
  <c r="AS3195" i="1"/>
  <c r="AQ3196" i="1"/>
  <c r="AR3196" i="1"/>
  <c r="AS3196" i="1"/>
  <c r="AQ3197" i="1"/>
  <c r="AR3197" i="1"/>
  <c r="AS3197" i="1"/>
  <c r="AQ3198" i="1"/>
  <c r="AR3198" i="1"/>
  <c r="AS3198" i="1"/>
  <c r="AQ3199" i="1"/>
  <c r="AR3199" i="1"/>
  <c r="AS3199" i="1"/>
  <c r="AQ3200" i="1"/>
  <c r="AR3200" i="1"/>
  <c r="AS3200" i="1"/>
  <c r="AQ3201" i="1"/>
  <c r="AR3201" i="1"/>
  <c r="AS3201" i="1"/>
  <c r="AQ3202" i="1"/>
  <c r="AR3202" i="1"/>
  <c r="AS3202" i="1"/>
  <c r="AQ3203" i="1"/>
  <c r="AR3203" i="1"/>
  <c r="AS3203" i="1"/>
  <c r="AQ3204" i="1"/>
  <c r="AR3204" i="1"/>
  <c r="AS3204" i="1"/>
  <c r="AQ3205" i="1"/>
  <c r="AR3205" i="1"/>
  <c r="AS3205" i="1"/>
  <c r="AQ3206" i="1"/>
  <c r="AR3206" i="1"/>
  <c r="AS3206" i="1"/>
  <c r="AQ3207" i="1"/>
  <c r="AR3207" i="1"/>
  <c r="AS3207" i="1"/>
  <c r="AQ3208" i="1"/>
  <c r="AR3208" i="1"/>
  <c r="AS3208" i="1"/>
  <c r="AQ3209" i="1"/>
  <c r="AR3209" i="1"/>
  <c r="AS3209" i="1"/>
  <c r="AQ3211" i="1"/>
  <c r="AR3211" i="1"/>
  <c r="AS3211" i="1"/>
  <c r="AQ3212" i="1"/>
  <c r="AR3212" i="1"/>
  <c r="AS3212" i="1"/>
  <c r="AQ3213" i="1"/>
  <c r="AR3213" i="1"/>
  <c r="AS3213" i="1"/>
  <c r="AQ3214" i="1"/>
  <c r="AR3214" i="1"/>
  <c r="AS3214" i="1"/>
  <c r="AQ3215" i="1"/>
  <c r="AR3215" i="1"/>
  <c r="AS3215" i="1"/>
  <c r="AQ3216" i="1"/>
  <c r="AR3216" i="1"/>
  <c r="AS3216" i="1"/>
  <c r="AQ3217" i="1"/>
  <c r="AR3217" i="1"/>
  <c r="AS3217" i="1"/>
  <c r="AQ3218" i="1"/>
  <c r="AR3218" i="1"/>
  <c r="AS3218" i="1"/>
  <c r="AQ3219" i="1"/>
  <c r="AR3219" i="1"/>
  <c r="AS3219" i="1"/>
  <c r="AQ3220" i="1"/>
  <c r="AR3220" i="1"/>
  <c r="AS3220" i="1"/>
  <c r="AQ3221" i="1"/>
  <c r="AR3221" i="1"/>
  <c r="AS3221" i="1"/>
  <c r="AQ3222" i="1"/>
  <c r="AR3222" i="1"/>
  <c r="AS3222" i="1"/>
  <c r="AQ3224" i="1"/>
  <c r="AR3224" i="1"/>
  <c r="AS3224" i="1"/>
  <c r="AQ3226" i="1"/>
  <c r="AR3226" i="1"/>
  <c r="AS3226" i="1"/>
  <c r="AQ3227" i="1"/>
  <c r="AR3227" i="1"/>
  <c r="AS3227" i="1"/>
  <c r="AQ3228" i="1"/>
  <c r="AR3228" i="1"/>
  <c r="AS3228" i="1"/>
  <c r="AQ3229" i="1"/>
  <c r="AR3229" i="1"/>
  <c r="AS3229" i="1"/>
  <c r="AQ3230" i="1"/>
  <c r="AR3230" i="1"/>
  <c r="AS3230" i="1"/>
  <c r="AQ3231" i="1"/>
  <c r="AR3231" i="1"/>
  <c r="AS3231" i="1"/>
  <c r="AQ3232" i="1"/>
  <c r="AR3232" i="1"/>
  <c r="AS3232" i="1"/>
  <c r="AQ3233" i="1"/>
  <c r="AR3233" i="1"/>
  <c r="AS3233" i="1"/>
  <c r="AQ3234" i="1"/>
  <c r="AR3234" i="1"/>
  <c r="AS3234" i="1"/>
  <c r="AQ3235" i="1"/>
  <c r="AR3235" i="1"/>
  <c r="AS3235" i="1"/>
  <c r="AQ3236" i="1"/>
  <c r="AR3236" i="1"/>
  <c r="AS3236" i="1"/>
  <c r="AQ3237" i="1"/>
  <c r="AR3237" i="1"/>
  <c r="AS3237" i="1"/>
  <c r="AQ3238" i="1"/>
  <c r="AR3238" i="1"/>
  <c r="AS3238" i="1"/>
  <c r="AQ3239" i="1"/>
  <c r="AR3239" i="1"/>
  <c r="AS3239" i="1"/>
  <c r="AQ3240" i="1"/>
  <c r="AR3240" i="1"/>
  <c r="AS3240" i="1"/>
  <c r="AQ3241" i="1"/>
  <c r="AR3241" i="1"/>
  <c r="AS3241" i="1"/>
  <c r="AQ3242" i="1"/>
  <c r="AR3242" i="1"/>
  <c r="AS3242" i="1"/>
  <c r="AQ3243" i="1"/>
  <c r="AR3243" i="1"/>
  <c r="AS3243" i="1"/>
  <c r="AQ3244" i="1"/>
  <c r="AR3244" i="1"/>
  <c r="AS3244" i="1"/>
  <c r="AQ3245" i="1"/>
  <c r="AR3245" i="1"/>
  <c r="AS3245" i="1"/>
  <c r="AQ3246" i="1"/>
  <c r="AR3246" i="1"/>
  <c r="AS3246" i="1"/>
  <c r="AQ3247" i="1"/>
  <c r="AR3247" i="1"/>
  <c r="AS3247" i="1"/>
  <c r="AQ3248" i="1"/>
  <c r="AR3248" i="1"/>
  <c r="AS3248" i="1"/>
  <c r="AQ3250" i="1"/>
  <c r="AR3250" i="1"/>
  <c r="AS3250" i="1"/>
  <c r="AQ3251" i="1"/>
  <c r="AR3251" i="1"/>
  <c r="AS3251" i="1"/>
  <c r="AQ3252" i="1"/>
  <c r="AR3252" i="1"/>
  <c r="AS3252" i="1"/>
  <c r="AQ3253" i="1"/>
  <c r="AR3253" i="1"/>
  <c r="AS3253" i="1"/>
  <c r="AQ3254" i="1"/>
  <c r="AR3254" i="1"/>
  <c r="AS3254" i="1"/>
  <c r="AQ3255" i="1"/>
  <c r="AR3255" i="1"/>
  <c r="AS3255" i="1"/>
  <c r="AQ3256" i="1"/>
  <c r="AR3256" i="1"/>
  <c r="AS3256" i="1"/>
  <c r="AQ3257" i="1"/>
  <c r="AR3257" i="1"/>
  <c r="AS3257" i="1"/>
  <c r="AQ3258" i="1"/>
  <c r="AR3258" i="1"/>
  <c r="AS3258" i="1"/>
  <c r="AQ3259" i="1"/>
  <c r="AR3259" i="1"/>
  <c r="AS3259" i="1"/>
  <c r="AQ3260" i="1"/>
  <c r="AR3260" i="1"/>
  <c r="AS3260" i="1"/>
  <c r="AQ3261" i="1"/>
  <c r="AR3261" i="1"/>
  <c r="AS3261" i="1"/>
  <c r="AQ3262" i="1"/>
  <c r="AR3262" i="1"/>
  <c r="AS3262" i="1"/>
  <c r="AQ3263" i="1"/>
  <c r="AR3263" i="1"/>
  <c r="AS3263" i="1"/>
  <c r="AQ3264" i="1"/>
  <c r="AR3264" i="1"/>
  <c r="AS3264" i="1"/>
  <c r="AQ3265" i="1"/>
  <c r="AR3265" i="1"/>
  <c r="AS3265" i="1"/>
  <c r="AQ3266" i="1"/>
  <c r="AR3266" i="1"/>
  <c r="AS3266" i="1"/>
  <c r="AQ3267" i="1"/>
  <c r="AR3267" i="1"/>
  <c r="AS3267" i="1"/>
  <c r="AQ3268" i="1"/>
  <c r="AR3268" i="1"/>
  <c r="AS3268" i="1"/>
  <c r="AQ3269" i="1"/>
  <c r="AR3269" i="1"/>
  <c r="AS3269" i="1"/>
  <c r="AQ3270" i="1"/>
  <c r="AR3270" i="1"/>
  <c r="AS3270" i="1"/>
  <c r="AQ3271" i="1"/>
  <c r="AR3271" i="1"/>
  <c r="AS3271" i="1"/>
  <c r="AQ3272" i="1"/>
  <c r="AR3272" i="1"/>
  <c r="AS3272" i="1"/>
  <c r="AQ3273" i="1"/>
  <c r="AR3273" i="1"/>
  <c r="AS3273" i="1"/>
  <c r="AQ3274" i="1"/>
  <c r="AR3274" i="1"/>
  <c r="AS3274" i="1"/>
  <c r="AQ3275" i="1"/>
  <c r="AR3275" i="1"/>
  <c r="AS3275" i="1"/>
  <c r="AQ3276" i="1"/>
  <c r="AR3276" i="1"/>
  <c r="AS3276" i="1"/>
  <c r="AQ3277" i="1"/>
  <c r="AR3277" i="1"/>
  <c r="AS3277" i="1"/>
  <c r="AQ3278" i="1"/>
  <c r="AR3278" i="1"/>
  <c r="AS3278" i="1"/>
  <c r="AQ3279" i="1"/>
  <c r="AR3279" i="1"/>
  <c r="AS3279" i="1"/>
  <c r="AQ3280" i="1"/>
  <c r="AR3280" i="1"/>
  <c r="AS3280" i="1"/>
  <c r="AQ3281" i="1"/>
  <c r="AR3281" i="1"/>
  <c r="AS3281" i="1"/>
  <c r="AQ3282" i="1"/>
  <c r="AR3282" i="1"/>
  <c r="AS3282" i="1"/>
  <c r="AQ3283" i="1"/>
  <c r="AR3283" i="1"/>
  <c r="AS3283" i="1"/>
  <c r="AQ3284" i="1"/>
  <c r="AR3284" i="1"/>
  <c r="AS3284" i="1"/>
  <c r="AQ3285" i="1"/>
  <c r="AR3285" i="1"/>
  <c r="AS3285" i="1"/>
  <c r="AQ3286" i="1"/>
  <c r="AR3286" i="1"/>
  <c r="AS3286" i="1"/>
  <c r="AQ3287" i="1"/>
  <c r="AR3287" i="1"/>
  <c r="AS3287" i="1"/>
  <c r="AQ3288" i="1"/>
  <c r="AR3288" i="1"/>
  <c r="AS3288" i="1"/>
  <c r="AQ3289" i="1"/>
  <c r="AR3289" i="1"/>
  <c r="AS3289" i="1"/>
  <c r="AQ3290" i="1"/>
  <c r="AR3290" i="1"/>
  <c r="AS3290" i="1"/>
  <c r="AQ3291" i="1"/>
  <c r="AR3291" i="1"/>
  <c r="AS3291" i="1"/>
  <c r="AQ3292" i="1"/>
  <c r="AR3292" i="1"/>
  <c r="AS3292" i="1"/>
  <c r="AQ3293" i="1"/>
  <c r="AR3293" i="1"/>
  <c r="AS3293" i="1"/>
  <c r="AQ3294" i="1"/>
  <c r="AR3294" i="1"/>
  <c r="AS3294" i="1"/>
  <c r="AQ3295" i="1"/>
  <c r="AR3295" i="1"/>
  <c r="AS3295" i="1"/>
  <c r="AQ3296" i="1"/>
  <c r="AR3296" i="1"/>
  <c r="AS3296" i="1"/>
  <c r="AQ3297" i="1"/>
  <c r="AR3297" i="1"/>
  <c r="AS3297" i="1"/>
  <c r="AQ3298" i="1"/>
  <c r="AR3298" i="1"/>
  <c r="AS3298" i="1"/>
  <c r="AQ3299" i="1"/>
  <c r="AR3299" i="1"/>
  <c r="AS3299" i="1"/>
  <c r="AQ3300" i="1"/>
  <c r="AR3300" i="1"/>
  <c r="AS3300" i="1"/>
  <c r="AQ3301" i="1"/>
  <c r="AR3301" i="1"/>
  <c r="AS3301" i="1"/>
  <c r="AQ3302" i="1"/>
  <c r="AR3302" i="1"/>
  <c r="AS3302" i="1"/>
  <c r="AQ3303" i="1"/>
  <c r="AR3303" i="1"/>
  <c r="AS3303" i="1"/>
  <c r="AQ3304" i="1"/>
  <c r="AR3304" i="1"/>
  <c r="AS3304" i="1"/>
  <c r="AQ3305" i="1"/>
  <c r="AR3305" i="1"/>
  <c r="AS3305" i="1"/>
  <c r="AQ3306" i="1"/>
  <c r="AR3306" i="1"/>
  <c r="AS3306" i="1"/>
  <c r="AQ3307" i="1"/>
  <c r="AR3307" i="1"/>
  <c r="AS3307" i="1"/>
  <c r="AQ3308" i="1"/>
  <c r="AR3308" i="1"/>
  <c r="AS3308" i="1"/>
  <c r="AQ3309" i="1"/>
  <c r="AR3309" i="1"/>
  <c r="AS3309" i="1"/>
  <c r="AQ3310" i="1"/>
  <c r="AR3310" i="1"/>
  <c r="AS3310" i="1"/>
  <c r="AQ3311" i="1"/>
  <c r="AR3311" i="1"/>
  <c r="AS3311" i="1"/>
  <c r="AQ3312" i="1"/>
  <c r="AR3312" i="1"/>
  <c r="AS3312" i="1"/>
  <c r="AQ3313" i="1"/>
  <c r="AR3313" i="1"/>
  <c r="AS3313" i="1"/>
  <c r="AQ3314" i="1"/>
  <c r="AR3314" i="1"/>
  <c r="AS3314" i="1"/>
  <c r="AQ3315" i="1"/>
  <c r="AR3315" i="1"/>
  <c r="AS3315" i="1"/>
  <c r="AQ3316" i="1"/>
  <c r="AR3316" i="1"/>
  <c r="AS3316" i="1"/>
  <c r="AQ3317" i="1"/>
  <c r="AR3317" i="1"/>
  <c r="AS3317" i="1"/>
  <c r="AQ3318" i="1"/>
  <c r="AR3318" i="1"/>
  <c r="AS3318" i="1"/>
  <c r="AQ3322" i="1"/>
  <c r="AR3322" i="1"/>
  <c r="AS3322" i="1"/>
  <c r="AQ3323" i="1"/>
  <c r="AR3323" i="1"/>
  <c r="AS3323" i="1"/>
  <c r="AQ3324" i="1"/>
  <c r="AR3324" i="1"/>
  <c r="AS3324" i="1"/>
  <c r="AQ3326" i="1"/>
  <c r="AR3326" i="1"/>
  <c r="AS3326" i="1"/>
  <c r="AQ3328" i="1"/>
  <c r="AR3328" i="1"/>
  <c r="AS3328" i="1"/>
  <c r="AQ3330" i="1"/>
  <c r="AR3330" i="1"/>
  <c r="AS3330" i="1"/>
  <c r="AQ3331" i="1"/>
  <c r="AR3331" i="1"/>
  <c r="AS3331" i="1"/>
  <c r="AQ3332" i="1"/>
  <c r="AR3332" i="1"/>
  <c r="AS3332" i="1"/>
  <c r="AQ3333" i="1"/>
  <c r="AR3333" i="1"/>
  <c r="AS3333" i="1"/>
  <c r="AQ3337" i="1"/>
  <c r="AR3337" i="1"/>
  <c r="AS3337" i="1"/>
  <c r="AQ3340" i="1"/>
  <c r="AR3340" i="1"/>
  <c r="AS3340" i="1"/>
  <c r="AQ3342" i="1"/>
  <c r="AR3342" i="1"/>
  <c r="AS3342" i="1"/>
  <c r="AQ3343" i="1"/>
  <c r="AR3343" i="1"/>
  <c r="AS3343" i="1"/>
  <c r="AQ3344" i="1"/>
  <c r="AR3344" i="1"/>
  <c r="AS3344" i="1"/>
  <c r="AQ3345" i="1"/>
  <c r="AR3345" i="1"/>
  <c r="AS3345" i="1"/>
  <c r="AQ3346" i="1"/>
  <c r="AR3346" i="1"/>
  <c r="AS3346" i="1"/>
  <c r="AQ3347" i="1"/>
  <c r="AR3347" i="1"/>
  <c r="AS3347" i="1"/>
  <c r="AQ3348" i="1"/>
  <c r="AR3348" i="1"/>
  <c r="AS3348" i="1"/>
  <c r="AQ3351" i="1"/>
  <c r="AR3351" i="1"/>
  <c r="AS3351" i="1"/>
  <c r="AQ3353" i="1"/>
  <c r="AR3353" i="1"/>
  <c r="AS3353" i="1"/>
  <c r="AQ3354" i="1"/>
  <c r="AR3354" i="1"/>
  <c r="AS3354" i="1"/>
  <c r="AQ3355" i="1"/>
  <c r="AR3355" i="1"/>
  <c r="AS3355" i="1"/>
  <c r="AQ3356" i="1"/>
  <c r="AR3356" i="1"/>
  <c r="AS3356" i="1"/>
  <c r="AQ3357" i="1"/>
  <c r="AR3357" i="1"/>
  <c r="AS3357" i="1"/>
  <c r="AQ3358" i="1"/>
  <c r="AR3358" i="1"/>
  <c r="AS3358" i="1"/>
  <c r="AQ3359" i="1"/>
  <c r="AR3359" i="1"/>
  <c r="AS3359" i="1"/>
  <c r="AQ3361" i="1"/>
  <c r="AR3361" i="1"/>
  <c r="AS3361" i="1"/>
  <c r="AQ3362" i="1"/>
  <c r="AR3362" i="1"/>
  <c r="AS3362" i="1"/>
  <c r="AQ3363" i="1"/>
  <c r="AR3363" i="1"/>
  <c r="AS3363" i="1"/>
  <c r="AQ3366" i="1"/>
  <c r="AR3366" i="1"/>
  <c r="AS3366" i="1"/>
  <c r="AQ3367" i="1"/>
  <c r="AR3367" i="1"/>
  <c r="AS3367" i="1"/>
  <c r="AQ3368" i="1"/>
  <c r="AR3368" i="1"/>
  <c r="AS3368" i="1"/>
  <c r="AQ3369" i="1"/>
  <c r="AR3369" i="1"/>
  <c r="AS3369" i="1"/>
  <c r="AQ3370" i="1"/>
  <c r="AR3370" i="1"/>
  <c r="AS3370" i="1"/>
  <c r="AQ3371" i="1"/>
  <c r="AR3371" i="1"/>
  <c r="AS3371" i="1"/>
  <c r="AQ3372" i="1"/>
  <c r="AR3372" i="1"/>
  <c r="AS3372" i="1"/>
  <c r="AQ3373" i="1"/>
  <c r="AR3373" i="1"/>
  <c r="AS3373" i="1"/>
  <c r="AQ3374" i="1"/>
  <c r="AR3374" i="1"/>
  <c r="AS3374" i="1"/>
  <c r="AQ3375" i="1"/>
  <c r="AR3375" i="1"/>
  <c r="AS3375" i="1"/>
  <c r="AQ3376" i="1"/>
  <c r="AR3376" i="1"/>
  <c r="AS3376" i="1"/>
  <c r="AQ3377" i="1"/>
  <c r="AR3377" i="1"/>
  <c r="AS3377" i="1"/>
  <c r="AQ3378" i="1"/>
  <c r="AR3378" i="1"/>
  <c r="AS3378" i="1"/>
  <c r="AQ3379" i="1"/>
  <c r="AR3379" i="1"/>
  <c r="AS3379" i="1"/>
  <c r="AQ3380" i="1"/>
  <c r="AR3380" i="1"/>
  <c r="AS3380" i="1"/>
  <c r="AQ3381" i="1"/>
  <c r="AR3381" i="1"/>
  <c r="AS3381" i="1"/>
  <c r="AQ3382" i="1"/>
  <c r="AR3382" i="1"/>
  <c r="AS3382" i="1"/>
  <c r="AQ3383" i="1"/>
  <c r="AR3383" i="1"/>
  <c r="AS3383" i="1"/>
  <c r="AQ3384" i="1"/>
  <c r="AR3384" i="1"/>
  <c r="AS3384" i="1"/>
  <c r="AQ3385" i="1"/>
  <c r="AR3385" i="1"/>
  <c r="AS3385" i="1"/>
  <c r="AQ3386" i="1"/>
  <c r="AR3386" i="1"/>
  <c r="AS3386" i="1"/>
  <c r="AQ3387" i="1"/>
  <c r="AR3387" i="1"/>
  <c r="AS3387" i="1"/>
  <c r="AQ3388" i="1"/>
  <c r="AR3388" i="1"/>
  <c r="AS3388" i="1"/>
  <c r="AQ3389" i="1"/>
  <c r="AR3389" i="1"/>
  <c r="AS3389" i="1"/>
  <c r="AQ3390" i="1"/>
  <c r="AR3390" i="1"/>
  <c r="AS3390" i="1"/>
  <c r="AQ3391" i="1"/>
  <c r="AR3391" i="1"/>
  <c r="AS3391" i="1"/>
  <c r="AQ3392" i="1"/>
  <c r="AR3392" i="1"/>
  <c r="AS3392" i="1"/>
  <c r="AQ3393" i="1"/>
  <c r="AR3393" i="1"/>
  <c r="AS3393" i="1"/>
  <c r="AQ3394" i="1"/>
  <c r="AR3394" i="1"/>
  <c r="AS3394" i="1"/>
  <c r="AQ3395" i="1"/>
  <c r="AR3395" i="1"/>
  <c r="AS3395" i="1"/>
  <c r="AQ3396" i="1"/>
  <c r="AR3396" i="1"/>
  <c r="AS3396" i="1"/>
  <c r="AQ3397" i="1"/>
  <c r="AR3397" i="1"/>
  <c r="AS3397" i="1"/>
  <c r="AQ3398" i="1"/>
  <c r="AR3398" i="1"/>
  <c r="AS3398" i="1"/>
  <c r="AQ3399" i="1"/>
  <c r="AR3399" i="1"/>
  <c r="AS3399" i="1"/>
  <c r="AQ3401" i="1"/>
  <c r="AR3401" i="1"/>
  <c r="AS3401" i="1"/>
  <c r="AQ3402" i="1"/>
  <c r="AR3402" i="1"/>
  <c r="AS3402" i="1"/>
  <c r="AQ3403" i="1"/>
  <c r="AR3403" i="1"/>
  <c r="AS3403" i="1"/>
  <c r="AQ3404" i="1"/>
  <c r="AR3404" i="1"/>
  <c r="AS3404" i="1"/>
  <c r="AQ3405" i="1"/>
  <c r="AR3405" i="1"/>
  <c r="AS3405" i="1"/>
  <c r="AQ3406" i="1"/>
  <c r="AR3406" i="1"/>
  <c r="AS3406" i="1"/>
  <c r="AQ3407" i="1"/>
  <c r="AR3407" i="1"/>
  <c r="AS3407" i="1"/>
  <c r="AQ3408" i="1"/>
  <c r="AR3408" i="1"/>
  <c r="AS3408" i="1"/>
  <c r="AQ3409" i="1"/>
  <c r="AR3409" i="1"/>
  <c r="AS3409" i="1"/>
  <c r="AQ3410" i="1"/>
  <c r="AR3410" i="1"/>
  <c r="AS3410" i="1"/>
  <c r="AQ3411" i="1"/>
  <c r="AR3411" i="1"/>
  <c r="AS3411" i="1"/>
  <c r="AQ3412" i="1"/>
  <c r="AR3412" i="1"/>
  <c r="AS3412" i="1"/>
  <c r="AQ3413" i="1"/>
  <c r="AR3413" i="1"/>
  <c r="AS3413" i="1"/>
  <c r="AQ3414" i="1"/>
  <c r="AR3414" i="1"/>
  <c r="AS3414" i="1"/>
  <c r="AQ3415" i="1"/>
  <c r="AR3415" i="1"/>
  <c r="AS3415" i="1"/>
  <c r="AQ3416" i="1"/>
  <c r="AR3416" i="1"/>
  <c r="AS3416" i="1"/>
  <c r="AQ3417" i="1"/>
  <c r="AR3417" i="1"/>
  <c r="AS3417" i="1"/>
  <c r="AQ3418" i="1"/>
  <c r="AR3418" i="1"/>
  <c r="AS3418" i="1"/>
  <c r="AQ3419" i="1"/>
  <c r="AR3419" i="1"/>
  <c r="AS3419" i="1"/>
  <c r="AQ3420" i="1"/>
  <c r="AR3420" i="1"/>
  <c r="AS3420" i="1"/>
  <c r="AQ3421" i="1"/>
  <c r="AR3421" i="1"/>
  <c r="AS3421" i="1"/>
  <c r="AQ3422" i="1"/>
  <c r="AR3422" i="1"/>
  <c r="AS3422" i="1"/>
  <c r="AQ3423" i="1"/>
  <c r="AR3423" i="1"/>
  <c r="AS3423" i="1"/>
  <c r="AQ3424" i="1"/>
  <c r="AR3424" i="1"/>
  <c r="AS3424" i="1"/>
  <c r="AQ3425" i="1"/>
  <c r="AR3425" i="1"/>
  <c r="AS3425" i="1"/>
  <c r="AQ3426" i="1"/>
  <c r="AR3426" i="1"/>
  <c r="AS3426" i="1"/>
  <c r="AQ3427" i="1"/>
  <c r="AR3427" i="1"/>
  <c r="AS3427" i="1"/>
  <c r="AQ3428" i="1"/>
  <c r="AR3428" i="1"/>
  <c r="AS3428" i="1"/>
  <c r="AQ3429" i="1"/>
  <c r="AR3429" i="1"/>
  <c r="AS3429" i="1"/>
  <c r="AQ3430" i="1"/>
  <c r="AR3430" i="1"/>
  <c r="AS3430" i="1"/>
  <c r="AQ3431" i="1"/>
  <c r="AR3431" i="1"/>
  <c r="AS3431" i="1"/>
  <c r="AQ3432" i="1"/>
  <c r="AR3432" i="1"/>
  <c r="AS3432" i="1"/>
  <c r="AQ3433" i="1"/>
  <c r="AR3433" i="1"/>
  <c r="AS3433" i="1"/>
  <c r="AQ3434" i="1"/>
  <c r="AR3434" i="1"/>
  <c r="AS3434" i="1"/>
  <c r="AQ3435" i="1"/>
  <c r="AR3435" i="1"/>
  <c r="AS3435" i="1"/>
  <c r="AQ3436" i="1"/>
  <c r="AR3436" i="1"/>
  <c r="AS3436" i="1"/>
  <c r="AQ3437" i="1"/>
  <c r="AR3437" i="1"/>
  <c r="AS3437" i="1"/>
  <c r="AQ3438" i="1"/>
  <c r="AR3438" i="1"/>
  <c r="AS3438" i="1"/>
  <c r="AQ3439" i="1"/>
  <c r="AR3439" i="1"/>
  <c r="AS3439" i="1"/>
  <c r="AQ3440" i="1"/>
  <c r="AR3440" i="1"/>
  <c r="AS3440" i="1"/>
  <c r="AQ3441" i="1"/>
  <c r="AR3441" i="1"/>
  <c r="AS3441" i="1"/>
  <c r="AQ3442" i="1"/>
  <c r="AR3442" i="1"/>
  <c r="AS3442" i="1"/>
  <c r="AQ3443" i="1"/>
  <c r="AR3443" i="1"/>
  <c r="AS3443" i="1"/>
  <c r="AQ3444" i="1"/>
  <c r="AR3444" i="1"/>
  <c r="AS3444" i="1"/>
  <c r="AQ3445" i="1"/>
  <c r="AR3445" i="1"/>
  <c r="AS3445" i="1"/>
  <c r="AQ3446" i="1"/>
  <c r="AR3446" i="1"/>
  <c r="AS3446" i="1"/>
  <c r="AQ3447" i="1"/>
  <c r="AR3447" i="1"/>
  <c r="AS3447" i="1"/>
  <c r="AQ3448" i="1"/>
  <c r="AR3448" i="1"/>
  <c r="AS3448" i="1"/>
  <c r="AQ3449" i="1"/>
  <c r="AR3449" i="1"/>
  <c r="AS3449" i="1"/>
  <c r="AQ3450" i="1"/>
  <c r="AR3450" i="1"/>
  <c r="AS3450" i="1"/>
  <c r="AQ3451" i="1"/>
  <c r="AR3451" i="1"/>
  <c r="AS3451" i="1"/>
  <c r="AQ3452" i="1"/>
  <c r="AR3452" i="1"/>
  <c r="AS3452" i="1"/>
  <c r="AQ3453" i="1"/>
  <c r="AR3453" i="1"/>
  <c r="AS3453" i="1"/>
  <c r="AQ3454" i="1"/>
  <c r="AR3454" i="1"/>
  <c r="AS3454" i="1"/>
  <c r="AQ3455" i="1"/>
  <c r="AR3455" i="1"/>
  <c r="AS3455" i="1"/>
  <c r="AQ3456" i="1"/>
  <c r="AR3456" i="1"/>
  <c r="AS3456" i="1"/>
  <c r="AQ3457" i="1"/>
  <c r="AR3457" i="1"/>
  <c r="AS3457" i="1"/>
  <c r="AQ3458" i="1"/>
  <c r="AR3458" i="1"/>
  <c r="AS3458" i="1"/>
  <c r="AQ3459" i="1"/>
  <c r="AR3459" i="1"/>
  <c r="AS3459" i="1"/>
  <c r="AQ3460" i="1"/>
  <c r="AR3460" i="1"/>
  <c r="AS3460" i="1"/>
  <c r="AQ3461" i="1"/>
  <c r="AR3461" i="1"/>
  <c r="AS3461" i="1"/>
  <c r="AQ3462" i="1"/>
  <c r="AR3462" i="1"/>
  <c r="AS3462" i="1"/>
  <c r="AQ3463" i="1"/>
  <c r="AR3463" i="1"/>
  <c r="AS3463" i="1"/>
  <c r="AQ3464" i="1"/>
  <c r="AR3464" i="1"/>
  <c r="AS3464" i="1"/>
  <c r="AQ3465" i="1"/>
  <c r="AR3465" i="1"/>
  <c r="AS3465" i="1"/>
  <c r="AQ3466" i="1"/>
  <c r="AR3466" i="1"/>
  <c r="AS3466" i="1"/>
  <c r="AQ3467" i="1"/>
  <c r="AR3467" i="1"/>
  <c r="AS3467" i="1"/>
  <c r="AQ3468" i="1"/>
  <c r="AR3468" i="1"/>
  <c r="AS3468" i="1"/>
  <c r="AQ3469" i="1"/>
  <c r="AR3469" i="1"/>
  <c r="AS3469" i="1"/>
  <c r="AQ3470" i="1"/>
  <c r="AR3470" i="1"/>
  <c r="AS3470" i="1"/>
  <c r="AQ3471" i="1"/>
  <c r="AR3471" i="1"/>
  <c r="AS3471" i="1"/>
  <c r="AQ3472" i="1"/>
  <c r="AR3472" i="1"/>
  <c r="AS3472" i="1"/>
  <c r="AQ3474" i="1"/>
  <c r="AR3474" i="1"/>
  <c r="AS3474" i="1"/>
  <c r="AQ3475" i="1"/>
  <c r="AR3475" i="1"/>
  <c r="AS3475" i="1"/>
  <c r="AQ3476" i="1"/>
  <c r="AR3476" i="1"/>
  <c r="AS3476" i="1"/>
  <c r="AQ3477" i="1"/>
  <c r="AR3477" i="1"/>
  <c r="AS3477" i="1"/>
  <c r="AQ3478" i="1"/>
  <c r="AR3478" i="1"/>
  <c r="AS3478" i="1"/>
  <c r="AQ3479" i="1"/>
  <c r="AR3479" i="1"/>
  <c r="AS3479" i="1"/>
  <c r="AQ3480" i="1"/>
  <c r="AR3480" i="1"/>
  <c r="AS3480" i="1"/>
  <c r="AQ3481" i="1"/>
  <c r="AR3481" i="1"/>
  <c r="AS3481" i="1"/>
  <c r="AQ3482" i="1"/>
  <c r="AR3482" i="1"/>
  <c r="AS3482" i="1"/>
  <c r="AQ3483" i="1"/>
  <c r="AR3483" i="1"/>
  <c r="AS3483" i="1"/>
  <c r="AQ3484" i="1"/>
  <c r="AR3484" i="1"/>
  <c r="AS3484" i="1"/>
  <c r="AQ3485" i="1"/>
  <c r="AR3485" i="1"/>
  <c r="AS3485" i="1"/>
  <c r="AQ3486" i="1"/>
  <c r="AR3486" i="1"/>
  <c r="AS3486" i="1"/>
  <c r="AQ3487" i="1"/>
  <c r="AR3487" i="1"/>
  <c r="AS3487" i="1"/>
  <c r="AQ3488" i="1"/>
  <c r="AR3488" i="1"/>
  <c r="AS3488" i="1"/>
  <c r="AQ3489" i="1"/>
  <c r="AR3489" i="1"/>
  <c r="AS3489" i="1"/>
  <c r="AQ3490" i="1"/>
  <c r="AR3490" i="1"/>
  <c r="AS3490" i="1"/>
  <c r="AQ3491" i="1"/>
  <c r="AR3491" i="1"/>
  <c r="AS3491" i="1"/>
  <c r="AQ3492" i="1"/>
  <c r="AR3492" i="1"/>
  <c r="AS3492" i="1"/>
  <c r="AQ3493" i="1"/>
  <c r="AR3493" i="1"/>
  <c r="AS3493" i="1"/>
  <c r="AQ3494" i="1"/>
  <c r="AR3494" i="1"/>
  <c r="AS3494" i="1"/>
  <c r="AQ3495" i="1"/>
  <c r="AR3495" i="1"/>
  <c r="AS3495" i="1"/>
  <c r="AQ3496" i="1"/>
  <c r="AR3496" i="1"/>
  <c r="AS3496" i="1"/>
  <c r="AQ3497" i="1"/>
  <c r="AR3497" i="1"/>
  <c r="AS3497" i="1"/>
  <c r="AQ3498" i="1"/>
  <c r="AR3498" i="1"/>
  <c r="AS3498" i="1"/>
  <c r="AQ3499" i="1"/>
  <c r="AR3499" i="1"/>
  <c r="AS3499" i="1"/>
  <c r="AQ3500" i="1"/>
  <c r="AR3500" i="1"/>
  <c r="AS3500" i="1"/>
  <c r="AQ3501" i="1"/>
  <c r="AR3501" i="1"/>
  <c r="AS3501" i="1"/>
  <c r="AQ3502" i="1"/>
  <c r="AR3502" i="1"/>
  <c r="AS3502" i="1"/>
  <c r="AQ3503" i="1"/>
  <c r="AR3503" i="1"/>
  <c r="AS3503" i="1"/>
  <c r="AQ3504" i="1"/>
  <c r="AR3504" i="1"/>
  <c r="AS3504" i="1"/>
  <c r="AQ3505" i="1"/>
  <c r="AR3505" i="1"/>
  <c r="AS3505" i="1"/>
  <c r="AQ3506" i="1"/>
  <c r="AR3506" i="1"/>
  <c r="AS3506" i="1"/>
  <c r="AQ3507" i="1"/>
  <c r="AR3507" i="1"/>
  <c r="AS3507" i="1"/>
  <c r="AQ3508" i="1"/>
  <c r="AR3508" i="1"/>
  <c r="AS3508" i="1"/>
  <c r="AQ3509" i="1"/>
  <c r="AR3509" i="1"/>
  <c r="AS3509" i="1"/>
  <c r="AQ3510" i="1"/>
  <c r="AR3510" i="1"/>
  <c r="AS3510" i="1"/>
  <c r="AQ3511" i="1"/>
  <c r="AR3511" i="1"/>
  <c r="AS3511" i="1"/>
  <c r="AQ3512" i="1"/>
  <c r="AR3512" i="1"/>
  <c r="AS3512" i="1"/>
  <c r="AQ3513" i="1"/>
  <c r="AR3513" i="1"/>
  <c r="AS3513" i="1"/>
  <c r="AQ3514" i="1"/>
  <c r="AR3514" i="1"/>
  <c r="AS3514" i="1"/>
  <c r="AQ3515" i="1"/>
  <c r="AR3515" i="1"/>
  <c r="AS3515" i="1"/>
  <c r="AQ3516" i="1"/>
  <c r="AR3516" i="1"/>
  <c r="AS3516" i="1"/>
  <c r="AQ3517" i="1"/>
  <c r="AR3517" i="1"/>
  <c r="AS3517" i="1"/>
  <c r="AQ3518" i="1"/>
  <c r="AR3518" i="1"/>
  <c r="AS3518" i="1"/>
  <c r="AQ3519" i="1"/>
  <c r="AR3519" i="1"/>
  <c r="AS3519" i="1"/>
  <c r="AQ3520" i="1"/>
  <c r="AR3520" i="1"/>
  <c r="AS3520" i="1"/>
  <c r="AQ3521" i="1"/>
  <c r="AR3521" i="1"/>
  <c r="AS3521" i="1"/>
  <c r="AQ3522" i="1"/>
  <c r="AR3522" i="1"/>
  <c r="AS3522" i="1"/>
  <c r="AQ3523" i="1"/>
  <c r="AR3523" i="1"/>
  <c r="AS3523" i="1"/>
  <c r="AQ3524" i="1"/>
  <c r="AR3524" i="1"/>
  <c r="AS3524" i="1"/>
  <c r="AQ3525" i="1"/>
  <c r="AR3525" i="1"/>
  <c r="AS3525" i="1"/>
  <c r="AQ3526" i="1"/>
  <c r="AR3526" i="1"/>
  <c r="AS3526" i="1"/>
  <c r="AQ3528" i="1"/>
  <c r="AR3528" i="1"/>
  <c r="AS3528" i="1"/>
  <c r="AQ3529" i="1"/>
  <c r="AR3529" i="1"/>
  <c r="AS3529" i="1"/>
  <c r="AQ3530" i="1"/>
  <c r="AR3530" i="1"/>
  <c r="AS3530" i="1"/>
  <c r="AQ3531" i="1"/>
  <c r="AR3531" i="1"/>
  <c r="AS3531" i="1"/>
  <c r="AQ3532" i="1"/>
  <c r="AR3532" i="1"/>
  <c r="AS3532" i="1"/>
  <c r="AQ3533" i="1"/>
  <c r="AR3533" i="1"/>
  <c r="AS3533" i="1"/>
  <c r="AQ3534" i="1"/>
  <c r="AR3534" i="1"/>
  <c r="AS3534" i="1"/>
  <c r="AQ3535" i="1"/>
  <c r="AR3535" i="1"/>
  <c r="AS3535" i="1"/>
  <c r="AQ3536" i="1"/>
  <c r="AR3536" i="1"/>
  <c r="AS3536" i="1"/>
  <c r="AQ3537" i="1"/>
  <c r="AR3537" i="1"/>
  <c r="AS3537" i="1"/>
  <c r="AQ3538" i="1"/>
  <c r="AR3538" i="1"/>
  <c r="AS3538" i="1"/>
  <c r="AQ3539" i="1"/>
  <c r="AR3539" i="1"/>
  <c r="AS3539" i="1"/>
  <c r="AQ3540" i="1"/>
  <c r="AR3540" i="1"/>
  <c r="AS3540" i="1"/>
  <c r="AQ3541" i="1"/>
  <c r="AR3541" i="1"/>
  <c r="AS3541" i="1"/>
  <c r="AQ3542" i="1"/>
  <c r="AR3542" i="1"/>
  <c r="AS3542" i="1"/>
  <c r="AQ3543" i="1"/>
  <c r="AR3543" i="1"/>
  <c r="AS3543" i="1"/>
  <c r="AQ3544" i="1"/>
  <c r="AR3544" i="1"/>
  <c r="AS3544" i="1"/>
  <c r="AQ3545" i="1"/>
  <c r="AR3545" i="1"/>
  <c r="AS3545" i="1"/>
  <c r="AQ3546" i="1"/>
  <c r="AR3546" i="1"/>
  <c r="AS3546" i="1"/>
  <c r="AQ3547" i="1"/>
  <c r="AR3547" i="1"/>
  <c r="AS3547" i="1"/>
  <c r="AQ3548" i="1"/>
  <c r="AR3548" i="1"/>
  <c r="AS3548" i="1"/>
  <c r="AQ3549" i="1"/>
  <c r="AR3549" i="1"/>
  <c r="AS3549" i="1"/>
  <c r="AQ3550" i="1"/>
  <c r="AR3550" i="1"/>
  <c r="AS3550" i="1"/>
  <c r="AQ3551" i="1"/>
  <c r="AR3551" i="1"/>
  <c r="AS3551" i="1"/>
  <c r="AQ3552" i="1"/>
  <c r="AR3552" i="1"/>
  <c r="AS3552" i="1"/>
  <c r="AQ3553" i="1"/>
  <c r="AR3553" i="1"/>
  <c r="AS3553" i="1"/>
  <c r="AQ3554" i="1"/>
  <c r="AR3554" i="1"/>
  <c r="AS3554" i="1"/>
  <c r="AQ3555" i="1"/>
  <c r="AR3555" i="1"/>
  <c r="AS3555" i="1"/>
  <c r="AQ3556" i="1"/>
  <c r="AR3556" i="1"/>
  <c r="AS3556" i="1"/>
  <c r="AQ3557" i="1"/>
  <c r="AR3557" i="1"/>
  <c r="AS3557" i="1"/>
  <c r="AQ3558" i="1"/>
  <c r="AR3558" i="1"/>
  <c r="AS3558" i="1"/>
  <c r="AQ3559" i="1"/>
  <c r="AR3559" i="1"/>
  <c r="AS3559" i="1"/>
  <c r="AQ3560" i="1"/>
  <c r="AR3560" i="1"/>
  <c r="AS3560" i="1"/>
  <c r="AQ3561" i="1"/>
  <c r="AR3561" i="1"/>
  <c r="AS3561" i="1"/>
  <c r="AQ3562" i="1"/>
  <c r="AR3562" i="1"/>
  <c r="AS3562" i="1"/>
  <c r="AQ3563" i="1"/>
  <c r="AR3563" i="1"/>
  <c r="AS3563" i="1"/>
  <c r="AQ3564" i="1"/>
  <c r="AR3564" i="1"/>
  <c r="AS3564" i="1"/>
  <c r="AQ3565" i="1"/>
  <c r="AR3565" i="1"/>
  <c r="AS3565" i="1"/>
  <c r="AQ3566" i="1"/>
  <c r="AR3566" i="1"/>
  <c r="AS3566" i="1"/>
  <c r="AQ3567" i="1"/>
  <c r="AR3567" i="1"/>
  <c r="AS3567" i="1"/>
  <c r="AQ3568" i="1"/>
  <c r="AR3568" i="1"/>
  <c r="AS3568" i="1"/>
  <c r="AQ3569" i="1"/>
  <c r="AR3569" i="1"/>
  <c r="AS3569" i="1"/>
  <c r="AQ3570" i="1"/>
  <c r="AR3570" i="1"/>
  <c r="AS3570" i="1"/>
  <c r="AQ3571" i="1"/>
  <c r="AR3571" i="1"/>
  <c r="AS3571" i="1"/>
  <c r="AQ3572" i="1"/>
  <c r="AR3572" i="1"/>
  <c r="AS3572" i="1"/>
  <c r="AQ3573" i="1"/>
  <c r="AR3573" i="1"/>
  <c r="AS3573" i="1"/>
  <c r="AQ3574" i="1"/>
  <c r="AR3574" i="1"/>
  <c r="AS3574" i="1"/>
  <c r="AQ3575" i="1"/>
  <c r="AR3575" i="1"/>
  <c r="AS3575" i="1"/>
  <c r="AQ3576" i="1"/>
  <c r="AR3576" i="1"/>
  <c r="AS3576" i="1"/>
  <c r="AQ3577" i="1"/>
  <c r="AR3577" i="1"/>
  <c r="AS3577" i="1"/>
  <c r="AQ3578" i="1"/>
  <c r="AR3578" i="1"/>
  <c r="AS3578" i="1"/>
  <c r="AQ3579" i="1"/>
  <c r="AR3579" i="1"/>
  <c r="AS3579" i="1"/>
  <c r="AQ3580" i="1"/>
  <c r="AR3580" i="1"/>
  <c r="AS3580" i="1"/>
  <c r="AQ3581" i="1"/>
  <c r="AR3581" i="1"/>
  <c r="AS3581" i="1"/>
  <c r="AQ3582" i="1"/>
  <c r="AR3582" i="1"/>
  <c r="AS3582" i="1"/>
  <c r="AQ3583" i="1"/>
  <c r="AR3583" i="1"/>
  <c r="AS3583" i="1"/>
  <c r="AQ3584" i="1"/>
  <c r="AR3584" i="1"/>
  <c r="AS3584" i="1"/>
  <c r="AQ3585" i="1"/>
  <c r="AR3585" i="1"/>
  <c r="AS3585" i="1"/>
  <c r="AQ3586" i="1"/>
  <c r="AR3586" i="1"/>
  <c r="AS3586" i="1"/>
  <c r="AQ3587" i="1"/>
  <c r="AR3587" i="1"/>
  <c r="AS3587" i="1"/>
  <c r="AQ3588" i="1"/>
  <c r="AR3588" i="1"/>
  <c r="AS3588" i="1"/>
  <c r="AQ3589" i="1"/>
  <c r="AR3589" i="1"/>
  <c r="AS3589" i="1"/>
  <c r="AQ3590" i="1"/>
  <c r="AR3590" i="1"/>
  <c r="AS3590" i="1"/>
  <c r="AQ3591" i="1"/>
  <c r="AR3591" i="1"/>
  <c r="AS3591" i="1"/>
  <c r="AQ3592" i="1"/>
  <c r="AR3592" i="1"/>
  <c r="AS3592" i="1"/>
  <c r="AQ3593" i="1"/>
  <c r="AR3593" i="1"/>
  <c r="AS3593" i="1"/>
  <c r="AQ3594" i="1"/>
  <c r="AR3594" i="1"/>
  <c r="AS3594" i="1"/>
  <c r="AQ3595" i="1"/>
  <c r="AR3595" i="1"/>
  <c r="AS3595" i="1"/>
  <c r="AQ3596" i="1"/>
  <c r="AR3596" i="1"/>
  <c r="AS3596" i="1"/>
  <c r="AQ3597" i="1"/>
  <c r="AR3597" i="1"/>
  <c r="AS3597" i="1"/>
  <c r="AQ3598" i="1"/>
  <c r="AR3598" i="1"/>
  <c r="AS3598" i="1"/>
  <c r="AQ3599" i="1"/>
  <c r="AR3599" i="1"/>
  <c r="AS3599" i="1"/>
  <c r="AQ3600" i="1"/>
  <c r="AR3600" i="1"/>
  <c r="AS3600" i="1"/>
  <c r="AQ3602" i="1"/>
  <c r="AR3602" i="1"/>
  <c r="AS3602" i="1"/>
  <c r="AQ3603" i="1"/>
  <c r="AR3603" i="1"/>
  <c r="AS3603" i="1"/>
  <c r="AQ3604" i="1"/>
  <c r="AR3604" i="1"/>
  <c r="AS3604" i="1"/>
  <c r="AQ3605" i="1"/>
  <c r="AR3605" i="1"/>
  <c r="AS3605" i="1"/>
  <c r="AQ3606" i="1"/>
  <c r="AR3606" i="1"/>
  <c r="AS3606" i="1"/>
  <c r="AQ3607" i="1"/>
  <c r="AR3607" i="1"/>
  <c r="AS3607" i="1"/>
  <c r="AQ3608" i="1"/>
  <c r="AR3608" i="1"/>
  <c r="AS3608" i="1"/>
  <c r="AQ3609" i="1"/>
  <c r="AR3609" i="1"/>
  <c r="AS3609" i="1"/>
  <c r="AQ3610" i="1"/>
  <c r="AR3610" i="1"/>
  <c r="AS3610" i="1"/>
  <c r="AQ3611" i="1"/>
  <c r="AR3611" i="1"/>
  <c r="AS3611" i="1"/>
  <c r="AQ3612" i="1"/>
  <c r="AR3612" i="1"/>
  <c r="AS3612" i="1"/>
  <c r="AQ3613" i="1"/>
  <c r="AR3613" i="1"/>
  <c r="AS3613" i="1"/>
  <c r="AQ3614" i="1"/>
  <c r="AR3614" i="1"/>
  <c r="AS3614" i="1"/>
  <c r="AQ3615" i="1"/>
  <c r="AR3615" i="1"/>
  <c r="AS3615" i="1"/>
  <c r="AQ3616" i="1"/>
  <c r="AR3616" i="1"/>
  <c r="AS3616" i="1"/>
  <c r="AQ3617" i="1"/>
  <c r="AR3617" i="1"/>
  <c r="AS3617" i="1"/>
  <c r="AQ3618" i="1"/>
  <c r="AR3618" i="1"/>
  <c r="AS3618" i="1"/>
  <c r="AQ3619" i="1"/>
  <c r="AR3619" i="1"/>
  <c r="AS3619" i="1"/>
  <c r="AQ3621" i="1"/>
  <c r="AR3621" i="1"/>
  <c r="AS3621" i="1"/>
  <c r="AQ3623" i="1"/>
  <c r="AR3623" i="1"/>
  <c r="AS3623" i="1"/>
  <c r="AQ3626" i="1"/>
  <c r="AR3626" i="1"/>
  <c r="AS3626" i="1"/>
  <c r="AQ3627" i="1"/>
  <c r="AR3627" i="1"/>
  <c r="AS3627" i="1"/>
  <c r="AQ3628" i="1"/>
  <c r="AR3628" i="1"/>
  <c r="AS3628" i="1"/>
  <c r="AQ3629" i="1"/>
  <c r="AR3629" i="1"/>
  <c r="AS3629" i="1"/>
  <c r="AQ3630" i="1"/>
  <c r="AR3630" i="1"/>
  <c r="AS3630" i="1"/>
  <c r="AQ3631" i="1"/>
  <c r="AR3631" i="1"/>
  <c r="AS3631" i="1"/>
  <c r="AQ3632" i="1"/>
  <c r="AR3632" i="1"/>
  <c r="AS3632" i="1"/>
  <c r="AQ3633" i="1"/>
  <c r="AR3633" i="1"/>
  <c r="AS3633" i="1"/>
  <c r="AQ3634" i="1"/>
  <c r="AR3634" i="1"/>
  <c r="AS3634" i="1"/>
  <c r="AQ3636" i="1"/>
  <c r="AR3636" i="1"/>
  <c r="AS3636" i="1"/>
  <c r="AQ3637" i="1"/>
  <c r="AR3637" i="1"/>
  <c r="AS3637" i="1"/>
  <c r="AQ3638" i="1"/>
  <c r="AR3638" i="1"/>
  <c r="AS3638" i="1"/>
  <c r="AQ3639" i="1"/>
  <c r="AR3639" i="1"/>
  <c r="AS3639" i="1"/>
  <c r="AQ3640" i="1"/>
  <c r="AR3640" i="1"/>
  <c r="AS3640" i="1"/>
  <c r="AQ3642" i="1"/>
  <c r="AR3642" i="1"/>
  <c r="AS3642" i="1"/>
  <c r="AQ3643" i="1"/>
  <c r="AR3643" i="1"/>
  <c r="AS3643" i="1"/>
  <c r="AQ3644" i="1"/>
  <c r="AR3644" i="1"/>
  <c r="AS3644" i="1"/>
  <c r="AQ3645" i="1"/>
  <c r="AR3645" i="1"/>
  <c r="AS3645" i="1"/>
  <c r="AQ3646" i="1"/>
  <c r="AR3646" i="1"/>
  <c r="AS3646" i="1"/>
  <c r="AQ3647" i="1"/>
  <c r="AR3647" i="1"/>
  <c r="AS3647" i="1"/>
  <c r="AQ3648" i="1"/>
  <c r="AR3648" i="1"/>
  <c r="AS3648" i="1"/>
  <c r="AQ3649" i="1"/>
  <c r="AR3649" i="1"/>
  <c r="AS3649" i="1"/>
  <c r="AQ3650" i="1"/>
  <c r="AR3650" i="1"/>
  <c r="AS3650" i="1"/>
  <c r="AQ3651" i="1"/>
  <c r="AR3651" i="1"/>
  <c r="AS3651" i="1"/>
  <c r="AQ3652" i="1"/>
  <c r="AR3652" i="1"/>
  <c r="AS3652" i="1"/>
  <c r="AQ3653" i="1"/>
  <c r="AR3653" i="1"/>
  <c r="AS3653" i="1"/>
  <c r="AQ3654" i="1"/>
  <c r="AR3654" i="1"/>
  <c r="AS3654" i="1"/>
  <c r="AQ3655" i="1"/>
  <c r="AR3655" i="1"/>
  <c r="AS3655" i="1"/>
  <c r="AQ3656" i="1"/>
  <c r="AR3656" i="1"/>
  <c r="AS3656" i="1"/>
  <c r="AQ3657" i="1"/>
  <c r="AR3657" i="1"/>
  <c r="AS3657" i="1"/>
  <c r="AQ3658" i="1"/>
  <c r="AR3658" i="1"/>
  <c r="AS3658" i="1"/>
  <c r="AQ3659" i="1"/>
  <c r="AR3659" i="1"/>
  <c r="AS3659" i="1"/>
  <c r="AQ3660" i="1"/>
  <c r="AR3660" i="1"/>
  <c r="AS3660" i="1"/>
  <c r="AQ3661" i="1"/>
  <c r="AR3661" i="1"/>
  <c r="AS3661" i="1"/>
  <c r="AQ3662" i="1"/>
  <c r="AR3662" i="1"/>
  <c r="AS3662" i="1"/>
  <c r="AQ3663" i="1"/>
  <c r="AR3663" i="1"/>
  <c r="AS3663" i="1"/>
  <c r="AQ3664" i="1"/>
  <c r="AR3664" i="1"/>
  <c r="AS3664" i="1"/>
  <c r="AQ3665" i="1"/>
  <c r="AR3665" i="1"/>
  <c r="AS3665" i="1"/>
  <c r="AQ3666" i="1"/>
  <c r="AR3666" i="1"/>
  <c r="AS3666" i="1"/>
  <c r="AQ3667" i="1"/>
  <c r="AR3667" i="1"/>
  <c r="AS3667" i="1"/>
  <c r="AQ3668" i="1"/>
  <c r="AR3668" i="1"/>
  <c r="AS3668" i="1"/>
  <c r="AQ3669" i="1"/>
  <c r="AR3669" i="1"/>
  <c r="AS3669" i="1"/>
  <c r="AQ3670" i="1"/>
  <c r="AR3670" i="1"/>
  <c r="AS3670" i="1"/>
  <c r="AQ3671" i="1"/>
  <c r="AR3671" i="1"/>
  <c r="AS3671" i="1"/>
  <c r="AQ3672" i="1"/>
  <c r="AR3672" i="1"/>
  <c r="AS3672" i="1"/>
  <c r="AQ3673" i="1"/>
  <c r="AR3673" i="1"/>
  <c r="AS3673" i="1"/>
  <c r="AQ3675" i="1"/>
  <c r="AR3675" i="1"/>
  <c r="AS3675" i="1"/>
  <c r="AQ3676" i="1"/>
  <c r="AR3676" i="1"/>
  <c r="AS3676" i="1"/>
  <c r="AQ3677" i="1"/>
  <c r="AR3677" i="1"/>
  <c r="AS3677" i="1"/>
  <c r="AQ3679" i="1"/>
  <c r="AR3679" i="1"/>
  <c r="AS3679" i="1"/>
  <c r="AQ3680" i="1"/>
  <c r="AR3680" i="1"/>
  <c r="AS3680" i="1"/>
  <c r="AQ3681" i="1"/>
  <c r="AR3681" i="1"/>
  <c r="AS3681" i="1"/>
  <c r="AQ3682" i="1"/>
  <c r="AR3682" i="1"/>
  <c r="AS3682" i="1"/>
  <c r="AQ3684" i="1"/>
  <c r="AR3684" i="1"/>
  <c r="AS3684" i="1"/>
  <c r="AQ3685" i="1"/>
  <c r="AR3685" i="1"/>
  <c r="AS3685" i="1"/>
  <c r="AQ3686" i="1"/>
  <c r="AR3686" i="1"/>
  <c r="AS3686" i="1"/>
  <c r="AQ3688" i="1"/>
  <c r="AR3688" i="1"/>
  <c r="AS3688" i="1"/>
  <c r="AQ3689" i="1"/>
  <c r="AR3689" i="1"/>
  <c r="AS3689" i="1"/>
  <c r="AQ3690" i="1"/>
  <c r="AR3690" i="1"/>
  <c r="AS3690" i="1"/>
  <c r="AQ3691" i="1"/>
  <c r="AR3691" i="1"/>
  <c r="AS3691" i="1"/>
  <c r="AQ3693" i="1"/>
  <c r="AR3693" i="1"/>
  <c r="AS3693" i="1"/>
  <c r="AQ3694" i="1"/>
  <c r="AR3694" i="1"/>
  <c r="AS3694" i="1"/>
  <c r="AQ3695" i="1"/>
  <c r="AR3695" i="1"/>
  <c r="AS3695" i="1"/>
  <c r="AQ3696" i="1"/>
  <c r="AR3696" i="1"/>
  <c r="AS3696" i="1"/>
  <c r="AQ3697" i="1"/>
  <c r="AR3697" i="1"/>
  <c r="AS3697" i="1"/>
  <c r="AQ3698" i="1"/>
  <c r="AR3698" i="1"/>
  <c r="AS3698" i="1"/>
  <c r="AQ3700" i="1"/>
  <c r="AR3700" i="1"/>
  <c r="AS3700" i="1"/>
  <c r="AQ3701" i="1"/>
  <c r="AR3701" i="1"/>
  <c r="AS3701" i="1"/>
  <c r="AQ3702" i="1"/>
  <c r="AR3702" i="1"/>
  <c r="AS3702" i="1"/>
  <c r="AQ3703" i="1"/>
  <c r="AR3703" i="1"/>
  <c r="AS3703" i="1"/>
  <c r="AQ3704" i="1"/>
  <c r="AR3704" i="1"/>
  <c r="AS3704" i="1"/>
  <c r="AQ3705" i="1"/>
  <c r="AR3705" i="1"/>
  <c r="AS3705" i="1"/>
  <c r="AQ3706" i="1"/>
  <c r="AR3706" i="1"/>
  <c r="AS3706" i="1"/>
  <c r="AQ3708" i="1"/>
  <c r="AR3708" i="1"/>
  <c r="AS3708" i="1"/>
  <c r="AQ3709" i="1"/>
  <c r="AR3709" i="1"/>
  <c r="AS3709" i="1"/>
  <c r="AQ3710" i="1"/>
  <c r="AR3710" i="1"/>
  <c r="AS3710" i="1"/>
  <c r="AQ3711" i="1"/>
  <c r="AR3711" i="1"/>
  <c r="AS3711" i="1"/>
  <c r="AQ3713" i="1"/>
  <c r="AR3713" i="1"/>
  <c r="AS3713" i="1"/>
  <c r="AQ3714" i="1"/>
  <c r="AR3714" i="1"/>
  <c r="AS3714" i="1"/>
  <c r="AQ3715" i="1"/>
  <c r="AR3715" i="1"/>
  <c r="AS3715" i="1"/>
  <c r="AQ3716" i="1"/>
  <c r="AR3716" i="1"/>
  <c r="AS3716" i="1"/>
  <c r="AQ3717" i="1"/>
  <c r="AR3717" i="1"/>
  <c r="AS3717" i="1"/>
  <c r="AQ3718" i="1"/>
  <c r="AR3718" i="1"/>
  <c r="AS3718" i="1"/>
  <c r="AQ3719" i="1"/>
  <c r="AR3719" i="1"/>
  <c r="AS3719" i="1"/>
  <c r="AQ3720" i="1"/>
  <c r="AR3720" i="1"/>
  <c r="AS3720" i="1"/>
  <c r="AQ3721" i="1"/>
  <c r="AR3721" i="1"/>
  <c r="AS3721" i="1"/>
  <c r="AQ3722" i="1"/>
  <c r="AR3722" i="1"/>
  <c r="AS3722" i="1"/>
  <c r="AQ3723" i="1"/>
  <c r="AR3723" i="1"/>
  <c r="AS3723" i="1"/>
  <c r="AQ3724" i="1"/>
  <c r="AR3724" i="1"/>
  <c r="AS3724" i="1"/>
  <c r="AQ3725" i="1"/>
  <c r="AR3725" i="1"/>
  <c r="AS3725" i="1"/>
  <c r="AQ3726" i="1"/>
  <c r="AR3726" i="1"/>
  <c r="AS3726" i="1"/>
  <c r="AQ3727" i="1"/>
  <c r="AR3727" i="1"/>
  <c r="AS3727" i="1"/>
  <c r="AQ3728" i="1"/>
  <c r="AR3728" i="1"/>
  <c r="AS3728" i="1"/>
  <c r="AQ3729" i="1"/>
  <c r="AR3729" i="1"/>
  <c r="AS3729" i="1"/>
  <c r="AQ3730" i="1"/>
  <c r="AR3730" i="1"/>
  <c r="AS3730" i="1"/>
  <c r="AQ3731" i="1"/>
  <c r="AR3731" i="1"/>
  <c r="AS3731" i="1"/>
  <c r="AQ3732" i="1"/>
  <c r="AR3732" i="1"/>
  <c r="AS3732" i="1"/>
  <c r="AQ3733" i="1"/>
  <c r="AR3733" i="1"/>
  <c r="AS3733" i="1"/>
  <c r="AQ3734" i="1"/>
  <c r="AR3734" i="1"/>
  <c r="AS3734" i="1"/>
  <c r="AQ3735" i="1"/>
  <c r="AR3735" i="1"/>
  <c r="AS3735" i="1"/>
  <c r="AQ3736" i="1"/>
  <c r="AR3736" i="1"/>
  <c r="AS3736" i="1"/>
  <c r="AQ3737" i="1"/>
  <c r="AR3737" i="1"/>
  <c r="AS3737" i="1"/>
  <c r="AQ3738" i="1"/>
  <c r="AR3738" i="1"/>
  <c r="AS3738" i="1"/>
  <c r="AQ3739" i="1"/>
  <c r="AR3739" i="1"/>
  <c r="AS3739" i="1"/>
  <c r="AQ3740" i="1"/>
  <c r="AR3740" i="1"/>
  <c r="AS3740" i="1"/>
  <c r="AQ3741" i="1"/>
  <c r="AR3741" i="1"/>
  <c r="AS3741" i="1"/>
  <c r="AQ3742" i="1"/>
  <c r="AR3742" i="1"/>
  <c r="AS3742" i="1"/>
  <c r="AQ3743" i="1"/>
  <c r="AR3743" i="1"/>
  <c r="AS3743" i="1"/>
  <c r="AQ3744" i="1"/>
  <c r="AR3744" i="1"/>
  <c r="AS3744" i="1"/>
  <c r="AQ3745" i="1"/>
  <c r="AR3745" i="1"/>
  <c r="AS3745" i="1"/>
  <c r="AQ3746" i="1"/>
  <c r="AR3746" i="1"/>
  <c r="AS3746" i="1"/>
  <c r="AQ3747" i="1"/>
  <c r="AR3747" i="1"/>
  <c r="AS3747" i="1"/>
  <c r="AQ3748" i="1"/>
  <c r="AR3748" i="1"/>
  <c r="AS3748" i="1"/>
  <c r="AQ3749" i="1"/>
  <c r="AR3749" i="1"/>
  <c r="AS3749" i="1"/>
  <c r="AQ3750" i="1"/>
  <c r="AR3750" i="1"/>
  <c r="AS3750" i="1"/>
  <c r="AQ3751" i="1"/>
  <c r="AR3751" i="1"/>
  <c r="AS3751" i="1"/>
  <c r="AQ3752" i="1"/>
  <c r="AR3752" i="1"/>
  <c r="AS3752" i="1"/>
  <c r="AQ3753" i="1"/>
  <c r="AR3753" i="1"/>
  <c r="AS3753" i="1"/>
  <c r="AQ3754" i="1"/>
  <c r="AR3754" i="1"/>
  <c r="AS3754" i="1"/>
  <c r="AQ3755" i="1"/>
  <c r="AR3755" i="1"/>
  <c r="AS3755" i="1"/>
  <c r="AQ3756" i="1"/>
  <c r="AR3756" i="1"/>
  <c r="AS3756" i="1"/>
  <c r="AQ3757" i="1"/>
  <c r="AR3757" i="1"/>
  <c r="AS3757" i="1"/>
  <c r="AQ3758" i="1"/>
  <c r="AR3758" i="1"/>
  <c r="AS3758" i="1"/>
  <c r="AQ3759" i="1"/>
  <c r="AR3759" i="1"/>
  <c r="AS3759" i="1"/>
  <c r="AQ3760" i="1"/>
  <c r="AR3760" i="1"/>
  <c r="AS3760" i="1"/>
  <c r="AQ3761" i="1"/>
  <c r="AR3761" i="1"/>
  <c r="AS3761" i="1"/>
  <c r="AQ3762" i="1"/>
  <c r="AR3762" i="1"/>
  <c r="AS3762" i="1"/>
  <c r="AQ3763" i="1"/>
  <c r="AR3763" i="1"/>
  <c r="AS3763" i="1"/>
  <c r="AQ3764" i="1"/>
  <c r="AR3764" i="1"/>
  <c r="AS3764" i="1"/>
  <c r="AQ3765" i="1"/>
  <c r="AR3765" i="1"/>
  <c r="AS3765" i="1"/>
  <c r="AQ3766" i="1"/>
  <c r="AR3766" i="1"/>
  <c r="AS3766" i="1"/>
  <c r="AQ3767" i="1"/>
  <c r="AR3767" i="1"/>
  <c r="AS3767" i="1"/>
  <c r="AQ3768" i="1"/>
  <c r="AR3768" i="1"/>
  <c r="AS3768" i="1"/>
  <c r="AQ3769" i="1"/>
  <c r="AR3769" i="1"/>
  <c r="AS3769" i="1"/>
  <c r="AQ3770" i="1"/>
  <c r="AR3770" i="1"/>
  <c r="AS3770" i="1"/>
  <c r="AQ3771" i="1"/>
  <c r="AR3771" i="1"/>
  <c r="AS3771" i="1"/>
  <c r="AQ3772" i="1"/>
  <c r="AR3772" i="1"/>
  <c r="AS3772" i="1"/>
  <c r="AQ3773" i="1"/>
  <c r="AR3773" i="1"/>
  <c r="AS3773" i="1"/>
  <c r="AQ3774" i="1"/>
  <c r="AR3774" i="1"/>
  <c r="AS3774" i="1"/>
  <c r="AQ3775" i="1"/>
  <c r="AR3775" i="1"/>
  <c r="AS3775" i="1"/>
  <c r="AQ3776" i="1"/>
  <c r="AR3776" i="1"/>
  <c r="AS3776" i="1"/>
  <c r="AQ3777" i="1"/>
  <c r="AR3777" i="1"/>
  <c r="AS3777" i="1"/>
  <c r="AQ3778" i="1"/>
  <c r="AR3778" i="1"/>
  <c r="AS3778" i="1"/>
  <c r="AQ3779" i="1"/>
  <c r="AR3779" i="1"/>
  <c r="AS3779" i="1"/>
  <c r="AQ3780" i="1"/>
  <c r="AR3780" i="1"/>
  <c r="AS3780" i="1"/>
  <c r="AQ3781" i="1"/>
  <c r="AR3781" i="1"/>
  <c r="AS3781" i="1"/>
  <c r="AQ3782" i="1"/>
  <c r="AR3782" i="1"/>
  <c r="AS3782" i="1"/>
  <c r="AQ3783" i="1"/>
  <c r="AR3783" i="1"/>
  <c r="AS3783" i="1"/>
  <c r="AQ3784" i="1"/>
  <c r="AR3784" i="1"/>
  <c r="AS3784" i="1"/>
  <c r="AQ3785" i="1"/>
  <c r="AR3785" i="1"/>
  <c r="AS3785" i="1"/>
  <c r="AQ3786" i="1"/>
  <c r="AR3786" i="1"/>
  <c r="AS3786" i="1"/>
  <c r="AQ3787" i="1"/>
  <c r="AR3787" i="1"/>
  <c r="AS3787" i="1"/>
  <c r="AQ3788" i="1"/>
  <c r="AR3788" i="1"/>
  <c r="AS3788" i="1"/>
  <c r="AQ3789" i="1"/>
  <c r="AR3789" i="1"/>
  <c r="AS3789" i="1"/>
  <c r="AQ3790" i="1"/>
  <c r="AR3790" i="1"/>
  <c r="AS3790" i="1"/>
  <c r="AQ3791" i="1"/>
  <c r="AR3791" i="1"/>
  <c r="AS3791" i="1"/>
  <c r="AQ3792" i="1"/>
  <c r="AR3792" i="1"/>
  <c r="AS3792" i="1"/>
  <c r="AQ3793" i="1"/>
  <c r="AR3793" i="1"/>
  <c r="AS3793" i="1"/>
  <c r="AQ3794" i="1"/>
  <c r="AR3794" i="1"/>
  <c r="AS3794" i="1"/>
  <c r="AQ3795" i="1"/>
  <c r="AR3795" i="1"/>
  <c r="AS3795" i="1"/>
  <c r="AQ3796" i="1"/>
  <c r="AR3796" i="1"/>
  <c r="AS3796" i="1"/>
  <c r="AQ3797" i="1"/>
  <c r="AR3797" i="1"/>
  <c r="AS3797" i="1"/>
  <c r="AQ3798" i="1"/>
  <c r="AR3798" i="1"/>
  <c r="AS3798" i="1"/>
  <c r="AQ3799" i="1"/>
  <c r="AR3799" i="1"/>
  <c r="AS3799" i="1"/>
  <c r="AQ3800" i="1"/>
  <c r="AR3800" i="1"/>
  <c r="AS3800" i="1"/>
  <c r="AQ3801" i="1"/>
  <c r="AR3801" i="1"/>
  <c r="AS3801" i="1"/>
  <c r="AQ3802" i="1"/>
  <c r="AR3802" i="1"/>
  <c r="AS3802" i="1"/>
  <c r="AQ3803" i="1"/>
  <c r="AR3803" i="1"/>
  <c r="AS3803" i="1"/>
  <c r="AQ3804" i="1"/>
  <c r="AR3804" i="1"/>
  <c r="AS3804" i="1"/>
  <c r="AQ3807" i="1"/>
  <c r="AR3807" i="1"/>
  <c r="AS3807" i="1"/>
  <c r="AQ3808" i="1"/>
  <c r="AR3808" i="1"/>
  <c r="AS3808" i="1"/>
  <c r="AQ3810" i="1"/>
  <c r="AR3810" i="1"/>
  <c r="AS3810" i="1"/>
  <c r="AQ3811" i="1"/>
  <c r="AR3811" i="1"/>
  <c r="AS3811" i="1"/>
  <c r="AQ3812" i="1"/>
  <c r="AR3812" i="1"/>
  <c r="AS3812" i="1"/>
  <c r="AQ3813" i="1"/>
  <c r="AR3813" i="1"/>
  <c r="AS3813" i="1"/>
  <c r="AQ3814" i="1"/>
  <c r="AR3814" i="1"/>
  <c r="AS3814" i="1"/>
  <c r="AQ3815" i="1"/>
  <c r="AR3815" i="1"/>
  <c r="AS3815" i="1"/>
  <c r="AQ3816" i="1"/>
  <c r="AR3816" i="1"/>
  <c r="AS3816" i="1"/>
  <c r="AQ3817" i="1"/>
  <c r="AR3817" i="1"/>
  <c r="AS3817" i="1"/>
  <c r="AQ3818" i="1"/>
  <c r="AR3818" i="1"/>
  <c r="AS3818" i="1"/>
  <c r="AQ3819" i="1"/>
  <c r="AR3819" i="1"/>
  <c r="AS3819" i="1"/>
  <c r="AQ3820" i="1"/>
  <c r="AR3820" i="1"/>
  <c r="AS3820" i="1"/>
  <c r="AQ3821" i="1"/>
  <c r="AR3821" i="1"/>
  <c r="AS3821" i="1"/>
  <c r="AQ3822" i="1"/>
  <c r="AR3822" i="1"/>
  <c r="AS3822" i="1"/>
  <c r="AQ3823" i="1"/>
  <c r="AR3823" i="1"/>
  <c r="AS3823" i="1"/>
  <c r="AQ3824" i="1"/>
  <c r="AR3824" i="1"/>
  <c r="AS3824" i="1"/>
  <c r="AQ3825" i="1"/>
  <c r="AR3825" i="1"/>
  <c r="AS3825" i="1"/>
  <c r="AQ3826" i="1"/>
  <c r="AR3826" i="1"/>
  <c r="AS3826" i="1"/>
  <c r="AQ3827" i="1"/>
  <c r="AR3827" i="1"/>
  <c r="AS3827" i="1"/>
  <c r="AQ3828" i="1"/>
  <c r="AR3828" i="1"/>
  <c r="AS3828" i="1"/>
  <c r="AQ3831" i="1"/>
  <c r="AR3831" i="1"/>
  <c r="AS3831" i="1"/>
  <c r="AQ3832" i="1"/>
  <c r="AR3832" i="1"/>
  <c r="AS3832" i="1"/>
  <c r="AQ3833" i="1"/>
  <c r="AR3833" i="1"/>
  <c r="AS3833" i="1"/>
  <c r="AQ3834" i="1"/>
  <c r="AR3834" i="1"/>
  <c r="AS3834" i="1"/>
  <c r="AQ3835" i="1"/>
  <c r="AR3835" i="1"/>
  <c r="AS3835" i="1"/>
  <c r="AQ3836" i="1"/>
  <c r="AR3836" i="1"/>
  <c r="AS3836" i="1"/>
  <c r="AQ3837" i="1"/>
  <c r="AR3837" i="1"/>
  <c r="AS3837" i="1"/>
  <c r="AQ3838" i="1"/>
  <c r="AR3838" i="1"/>
  <c r="AS3838" i="1"/>
  <c r="AQ3839" i="1"/>
  <c r="AR3839" i="1"/>
  <c r="AS3839" i="1"/>
  <c r="AQ3840" i="1"/>
  <c r="AR3840" i="1"/>
  <c r="AS3840" i="1"/>
  <c r="AQ3841" i="1"/>
  <c r="AR3841" i="1"/>
  <c r="AS3841" i="1"/>
  <c r="AQ3842" i="1"/>
  <c r="AR3842" i="1"/>
  <c r="AS3842" i="1"/>
  <c r="AQ3843" i="1"/>
  <c r="AR3843" i="1"/>
  <c r="AS3843" i="1"/>
  <c r="AQ3844" i="1"/>
  <c r="AR3844" i="1"/>
  <c r="AS3844" i="1"/>
  <c r="AQ3845" i="1"/>
  <c r="AR3845" i="1"/>
  <c r="AS3845" i="1"/>
  <c r="AQ3846" i="1"/>
  <c r="AR3846" i="1"/>
  <c r="AS3846" i="1"/>
  <c r="AQ3847" i="1"/>
  <c r="AR3847" i="1"/>
  <c r="AS3847" i="1"/>
  <c r="AQ3848" i="1"/>
  <c r="AR3848" i="1"/>
  <c r="AS3848" i="1"/>
  <c r="AQ3849" i="1"/>
  <c r="AR3849" i="1"/>
  <c r="AS3849" i="1"/>
  <c r="AQ3850" i="1"/>
  <c r="AR3850" i="1"/>
  <c r="AS3850" i="1"/>
  <c r="AQ3851" i="1"/>
  <c r="AR3851" i="1"/>
  <c r="AS3851" i="1"/>
  <c r="AQ3852" i="1"/>
  <c r="AR3852" i="1"/>
  <c r="AS3852" i="1"/>
  <c r="AQ3853" i="1"/>
  <c r="AR3853" i="1"/>
  <c r="AS3853" i="1"/>
  <c r="AQ3854" i="1"/>
  <c r="AR3854" i="1"/>
  <c r="AS3854" i="1"/>
  <c r="AQ3855" i="1"/>
  <c r="AR3855" i="1"/>
  <c r="AS3855" i="1"/>
  <c r="AQ3856" i="1"/>
  <c r="AR3856" i="1"/>
  <c r="AS3856" i="1"/>
  <c r="AQ3857" i="1"/>
  <c r="AR3857" i="1"/>
  <c r="AS3857" i="1"/>
  <c r="AQ3858" i="1"/>
  <c r="AR3858" i="1"/>
  <c r="AS3858" i="1"/>
  <c r="AQ3859" i="1"/>
  <c r="AR3859" i="1"/>
  <c r="AS3859" i="1"/>
  <c r="AQ3860" i="1"/>
  <c r="AR3860" i="1"/>
  <c r="AS3860" i="1"/>
  <c r="AQ3861" i="1"/>
  <c r="AR3861" i="1"/>
  <c r="AS3861" i="1"/>
  <c r="AQ3862" i="1"/>
  <c r="AR3862" i="1"/>
  <c r="AS3862" i="1"/>
  <c r="AQ3863" i="1"/>
  <c r="AR3863" i="1"/>
  <c r="AS3863" i="1"/>
  <c r="AQ3864" i="1"/>
  <c r="AR3864" i="1"/>
  <c r="AS3864" i="1"/>
  <c r="AQ3865" i="1"/>
  <c r="AR3865" i="1"/>
  <c r="AS3865" i="1"/>
  <c r="AQ3866" i="1"/>
  <c r="AR3866" i="1"/>
  <c r="AS3866" i="1"/>
  <c r="AQ3867" i="1"/>
  <c r="AR3867" i="1"/>
  <c r="AS3867" i="1"/>
  <c r="AQ3868" i="1"/>
  <c r="AR3868" i="1"/>
  <c r="AS3868" i="1"/>
  <c r="AQ3869" i="1"/>
  <c r="AR3869" i="1"/>
  <c r="AS3869" i="1"/>
  <c r="AQ3870" i="1"/>
  <c r="AR3870" i="1"/>
  <c r="AS3870" i="1"/>
  <c r="AQ3871" i="1"/>
  <c r="AR3871" i="1"/>
  <c r="AS3871" i="1"/>
  <c r="AQ3872" i="1"/>
  <c r="AR3872" i="1"/>
  <c r="AS3872" i="1"/>
  <c r="AQ3873" i="1"/>
  <c r="AR3873" i="1"/>
  <c r="AS3873" i="1"/>
  <c r="AQ3874" i="1"/>
  <c r="AR3874" i="1"/>
  <c r="AS3874" i="1"/>
  <c r="AQ3875" i="1"/>
  <c r="AR3875" i="1"/>
  <c r="AS3875" i="1"/>
  <c r="AQ3877" i="1"/>
  <c r="AR3877" i="1"/>
  <c r="AS3877" i="1"/>
  <c r="AQ3878" i="1"/>
  <c r="AR3878" i="1"/>
  <c r="AS3878" i="1"/>
  <c r="AQ3881" i="1"/>
  <c r="AR3881" i="1"/>
  <c r="AS3881" i="1"/>
  <c r="AQ3882" i="1"/>
  <c r="AR3882" i="1"/>
  <c r="AS3882" i="1"/>
  <c r="AQ3884" i="1"/>
  <c r="AR3884" i="1"/>
  <c r="AS3884" i="1"/>
  <c r="AQ3885" i="1"/>
  <c r="AR3885" i="1"/>
  <c r="AS3885" i="1"/>
  <c r="AQ3886" i="1"/>
  <c r="AR3886" i="1"/>
  <c r="AS3886" i="1"/>
  <c r="AQ3887" i="1"/>
  <c r="AR3887" i="1"/>
  <c r="AS3887" i="1"/>
  <c r="AQ3888" i="1"/>
  <c r="AR3888" i="1"/>
  <c r="AS3888" i="1"/>
  <c r="AQ3889" i="1"/>
  <c r="AR3889" i="1"/>
  <c r="AS3889" i="1"/>
  <c r="AQ3890" i="1"/>
  <c r="AR3890" i="1"/>
  <c r="AS3890" i="1"/>
  <c r="AQ3891" i="1"/>
  <c r="AR3891" i="1"/>
  <c r="AS3891" i="1"/>
  <c r="AQ3892" i="1"/>
  <c r="AR3892" i="1"/>
  <c r="AS3892" i="1"/>
  <c r="AQ3893" i="1"/>
  <c r="AR3893" i="1"/>
  <c r="AS3893" i="1"/>
  <c r="AQ3894" i="1"/>
  <c r="AR3894" i="1"/>
  <c r="AS3894" i="1"/>
  <c r="AQ3895" i="1"/>
  <c r="AR3895" i="1"/>
  <c r="AS3895" i="1"/>
  <c r="AQ3896" i="1"/>
  <c r="AR3896" i="1"/>
  <c r="AS3896" i="1"/>
  <c r="AQ3897" i="1"/>
  <c r="AR3897" i="1"/>
  <c r="AS3897" i="1"/>
  <c r="AQ3898" i="1"/>
  <c r="AR3898" i="1"/>
  <c r="AS3898" i="1"/>
  <c r="AQ3899" i="1"/>
  <c r="AR3899" i="1"/>
  <c r="AS3899" i="1"/>
  <c r="AQ3900" i="1"/>
  <c r="AR3900" i="1"/>
  <c r="AS3900" i="1"/>
  <c r="AQ3901" i="1"/>
  <c r="AR3901" i="1"/>
  <c r="AS3901" i="1"/>
  <c r="AQ3902" i="1"/>
  <c r="AR3902" i="1"/>
  <c r="AS3902" i="1"/>
  <c r="AQ3903" i="1"/>
  <c r="AR3903" i="1"/>
  <c r="AS3903" i="1"/>
  <c r="AQ3904" i="1"/>
  <c r="AR3904" i="1"/>
  <c r="AS3904" i="1"/>
  <c r="AQ3905" i="1"/>
  <c r="AR3905" i="1"/>
  <c r="AS3905" i="1"/>
  <c r="AQ3906" i="1"/>
  <c r="AR3906" i="1"/>
  <c r="AS3906" i="1"/>
  <c r="AQ3907" i="1"/>
  <c r="AR3907" i="1"/>
  <c r="AS3907" i="1"/>
  <c r="AQ3908" i="1"/>
  <c r="AR3908" i="1"/>
  <c r="AS3908" i="1"/>
  <c r="AQ3909" i="1"/>
  <c r="AR3909" i="1"/>
  <c r="AS3909" i="1"/>
  <c r="AQ3910" i="1"/>
  <c r="AR3910" i="1"/>
  <c r="AS3910" i="1"/>
  <c r="AQ3911" i="1"/>
  <c r="AR3911" i="1"/>
  <c r="AS3911" i="1"/>
  <c r="AQ3912" i="1"/>
  <c r="AR3912" i="1"/>
  <c r="AS3912" i="1"/>
  <c r="AQ3913" i="1"/>
  <c r="AR3913" i="1"/>
  <c r="AS3913" i="1"/>
  <c r="AQ3914" i="1"/>
  <c r="AR3914" i="1"/>
  <c r="AS3914" i="1"/>
  <c r="AQ3915" i="1"/>
  <c r="AR3915" i="1"/>
  <c r="AS3915" i="1"/>
  <c r="AQ3916" i="1"/>
  <c r="AR3916" i="1"/>
  <c r="AS3916" i="1"/>
  <c r="AQ3917" i="1"/>
  <c r="AR3917" i="1"/>
  <c r="AS3917" i="1"/>
  <c r="AQ3918" i="1"/>
  <c r="AR3918" i="1"/>
  <c r="AS3918" i="1"/>
  <c r="AQ3919" i="1"/>
  <c r="AR3919" i="1"/>
  <c r="AS3919" i="1"/>
  <c r="AQ3920" i="1"/>
  <c r="AR3920" i="1"/>
  <c r="AS3920" i="1"/>
  <c r="AQ3921" i="1"/>
  <c r="AR3921" i="1"/>
  <c r="AS3921" i="1"/>
  <c r="AQ3922" i="1"/>
  <c r="AR3922" i="1"/>
  <c r="AS3922" i="1"/>
  <c r="AQ3923" i="1"/>
  <c r="AR3923" i="1"/>
  <c r="AS3923" i="1"/>
  <c r="AQ3924" i="1"/>
  <c r="AR3924" i="1"/>
  <c r="AS3924" i="1"/>
  <c r="AQ3925" i="1"/>
  <c r="AR3925" i="1"/>
  <c r="AS3925" i="1"/>
  <c r="AQ3926" i="1"/>
  <c r="AR3926" i="1"/>
  <c r="AS3926" i="1"/>
  <c r="AQ3927" i="1"/>
  <c r="AR3927" i="1"/>
  <c r="AS3927" i="1"/>
  <c r="AQ3928" i="1"/>
  <c r="AR3928" i="1"/>
  <c r="AS3928" i="1"/>
  <c r="AQ3929" i="1"/>
  <c r="AR3929" i="1"/>
  <c r="AS3929" i="1"/>
  <c r="AQ3930" i="1"/>
  <c r="AR3930" i="1"/>
  <c r="AS3930" i="1"/>
  <c r="AQ3931" i="1"/>
  <c r="AR3931" i="1"/>
  <c r="AS3931" i="1"/>
  <c r="AQ3932" i="1"/>
  <c r="AR3932" i="1"/>
  <c r="AS3932" i="1"/>
  <c r="AQ3933" i="1"/>
  <c r="AR3933" i="1"/>
  <c r="AS3933" i="1"/>
  <c r="AQ3934" i="1"/>
  <c r="AR3934" i="1"/>
  <c r="AS3934" i="1"/>
  <c r="AQ3935" i="1"/>
  <c r="AR3935" i="1"/>
  <c r="AS3935" i="1"/>
  <c r="AQ3936" i="1"/>
  <c r="AR3936" i="1"/>
  <c r="AS3936" i="1"/>
  <c r="AQ3937" i="1"/>
  <c r="AR3937" i="1"/>
  <c r="AS3937" i="1"/>
  <c r="AQ3938" i="1"/>
  <c r="AR3938" i="1"/>
  <c r="AS3938" i="1"/>
  <c r="AQ3939" i="1"/>
  <c r="AR3939" i="1"/>
  <c r="AS3939" i="1"/>
  <c r="AQ3940" i="1"/>
  <c r="AR3940" i="1"/>
  <c r="AS3940" i="1"/>
  <c r="AQ3941" i="1"/>
  <c r="AR3941" i="1"/>
  <c r="AS3941" i="1"/>
  <c r="AQ3942" i="1"/>
  <c r="AR3942" i="1"/>
  <c r="AS3942" i="1"/>
  <c r="AQ3943" i="1"/>
  <c r="AR3943" i="1"/>
  <c r="AS3943" i="1"/>
  <c r="AQ3944" i="1"/>
  <c r="AR3944" i="1"/>
  <c r="AS3944" i="1"/>
  <c r="AQ3945" i="1"/>
  <c r="AR3945" i="1"/>
  <c r="AS3945" i="1"/>
  <c r="AQ3946" i="1"/>
  <c r="AR3946" i="1"/>
  <c r="AS3946" i="1"/>
  <c r="AQ3947" i="1"/>
  <c r="AR3947" i="1"/>
  <c r="AS3947" i="1"/>
  <c r="AQ3948" i="1"/>
  <c r="AR3948" i="1"/>
  <c r="AS3948" i="1"/>
  <c r="AQ3949" i="1"/>
  <c r="AR3949" i="1"/>
  <c r="AS3949" i="1"/>
  <c r="AQ3950" i="1"/>
  <c r="AR3950" i="1"/>
  <c r="AS3950" i="1"/>
  <c r="AQ3951" i="1"/>
  <c r="AR3951" i="1"/>
  <c r="AS3951" i="1"/>
  <c r="AQ3952" i="1"/>
  <c r="AR3952" i="1"/>
  <c r="AS3952" i="1"/>
  <c r="AQ3953" i="1"/>
  <c r="AR3953" i="1"/>
  <c r="AS3953" i="1"/>
  <c r="AQ3954" i="1"/>
  <c r="AR3954" i="1"/>
  <c r="AS3954" i="1"/>
  <c r="AQ3955" i="1"/>
  <c r="AR3955" i="1"/>
  <c r="AS3955" i="1"/>
  <c r="AQ3956" i="1"/>
  <c r="AR3956" i="1"/>
  <c r="AS3956" i="1"/>
  <c r="AQ3957" i="1"/>
  <c r="AR3957" i="1"/>
  <c r="AS3957" i="1"/>
  <c r="AQ3958" i="1"/>
  <c r="AR3958" i="1"/>
  <c r="AS3958" i="1"/>
  <c r="AQ3959" i="1"/>
  <c r="AR3959" i="1"/>
  <c r="AS3959" i="1"/>
  <c r="AQ3960" i="1"/>
  <c r="AR3960" i="1"/>
  <c r="AS3960" i="1"/>
  <c r="AQ3961" i="1"/>
  <c r="AR3961" i="1"/>
  <c r="AS3961" i="1"/>
  <c r="AQ3962" i="1"/>
  <c r="AR3962" i="1"/>
  <c r="AS3962" i="1"/>
  <c r="AQ3963" i="1"/>
  <c r="AR3963" i="1"/>
  <c r="AS3963" i="1"/>
  <c r="AQ3964" i="1"/>
  <c r="AR3964" i="1"/>
  <c r="AS3964" i="1"/>
  <c r="AQ3965" i="1"/>
  <c r="AR3965" i="1"/>
  <c r="AS3965" i="1"/>
  <c r="AQ3966" i="1"/>
  <c r="AR3966" i="1"/>
  <c r="AS3966" i="1"/>
  <c r="AQ3967" i="1"/>
  <c r="AR3967" i="1"/>
  <c r="AS3967" i="1"/>
  <c r="AQ3968" i="1"/>
  <c r="AR3968" i="1"/>
  <c r="AS3968" i="1"/>
  <c r="AQ3969" i="1"/>
  <c r="AR3969" i="1"/>
  <c r="AS3969" i="1"/>
  <c r="AQ3971" i="1"/>
  <c r="AR3971" i="1"/>
  <c r="AS3971" i="1"/>
  <c r="AQ3972" i="1"/>
  <c r="AR3972" i="1"/>
  <c r="AS3972" i="1"/>
  <c r="AQ3973" i="1"/>
  <c r="AR3973" i="1"/>
  <c r="AS3973" i="1"/>
  <c r="AQ3975" i="1"/>
  <c r="AR3975" i="1"/>
  <c r="AS3975" i="1"/>
  <c r="AQ3977" i="1"/>
  <c r="AR3977" i="1"/>
  <c r="AS3977" i="1"/>
  <c r="AQ3978" i="1"/>
  <c r="AR3978" i="1"/>
  <c r="AS3978" i="1"/>
  <c r="AQ3979" i="1"/>
  <c r="AR3979" i="1"/>
  <c r="AS3979" i="1"/>
  <c r="AQ3980" i="1"/>
  <c r="AR3980" i="1"/>
  <c r="AS3980" i="1"/>
  <c r="AQ3981" i="1"/>
  <c r="AR3981" i="1"/>
  <c r="AS3981" i="1"/>
  <c r="AQ3982" i="1"/>
  <c r="AR3982" i="1"/>
  <c r="AS3982" i="1"/>
  <c r="AQ3983" i="1"/>
  <c r="AR3983" i="1"/>
  <c r="AS3983" i="1"/>
  <c r="AQ3984" i="1"/>
  <c r="AR3984" i="1"/>
  <c r="AS3984" i="1"/>
  <c r="AQ3986" i="1"/>
  <c r="AR3986" i="1"/>
  <c r="AS3986" i="1"/>
  <c r="AQ3987" i="1"/>
  <c r="AR3987" i="1"/>
  <c r="AS3987" i="1"/>
  <c r="AQ3989" i="1"/>
  <c r="AR3989" i="1"/>
  <c r="AS3989" i="1"/>
  <c r="AQ3990" i="1"/>
  <c r="AR3990" i="1"/>
  <c r="AS3990" i="1"/>
  <c r="AQ3991" i="1"/>
  <c r="AR3991" i="1"/>
  <c r="AS3991" i="1"/>
  <c r="AQ3992" i="1"/>
  <c r="AR3992" i="1"/>
  <c r="AS3992" i="1"/>
  <c r="AQ3993" i="1"/>
  <c r="AR3993" i="1"/>
  <c r="AS3993" i="1"/>
  <c r="AQ3994" i="1"/>
  <c r="AR3994" i="1"/>
  <c r="AS3994" i="1"/>
  <c r="AQ3995" i="1"/>
  <c r="AR3995" i="1"/>
  <c r="AS3995" i="1"/>
  <c r="AQ3996" i="1"/>
  <c r="AR3996" i="1"/>
  <c r="AS3996" i="1"/>
  <c r="AQ3997" i="1"/>
  <c r="AR3997" i="1"/>
  <c r="AS3997" i="1"/>
  <c r="AQ3998" i="1"/>
  <c r="AR3998" i="1"/>
  <c r="AS3998" i="1"/>
  <c r="AQ3999" i="1"/>
  <c r="AR3999" i="1"/>
  <c r="AS3999" i="1"/>
  <c r="AQ4000" i="1"/>
  <c r="AR4000" i="1"/>
  <c r="AS4000" i="1"/>
  <c r="AQ4001" i="1"/>
  <c r="AR4001" i="1"/>
  <c r="AS4001" i="1"/>
  <c r="AQ4002" i="1"/>
  <c r="AR4002" i="1"/>
  <c r="AS4002" i="1"/>
  <c r="AQ4003" i="1"/>
  <c r="AR4003" i="1"/>
  <c r="AS4003" i="1"/>
  <c r="AQ4004" i="1"/>
  <c r="AR4004" i="1"/>
  <c r="AS4004" i="1"/>
  <c r="AQ4005" i="1"/>
  <c r="AR4005" i="1"/>
  <c r="AS4005" i="1"/>
  <c r="AQ4006" i="1"/>
  <c r="AR4006" i="1"/>
  <c r="AS4006" i="1"/>
  <c r="AQ4007" i="1"/>
  <c r="AR4007" i="1"/>
  <c r="AS4007" i="1"/>
  <c r="AQ4008" i="1"/>
  <c r="AR4008" i="1"/>
  <c r="AS4008" i="1"/>
  <c r="AQ4009" i="1"/>
  <c r="AR4009" i="1"/>
  <c r="AS4009" i="1"/>
  <c r="AQ4010" i="1"/>
  <c r="AR4010" i="1"/>
  <c r="AS4010" i="1"/>
  <c r="AQ4011" i="1"/>
  <c r="AR4011" i="1"/>
  <c r="AS4011" i="1"/>
  <c r="AQ4012" i="1"/>
  <c r="AR4012" i="1"/>
  <c r="AS4012" i="1"/>
  <c r="AQ4013" i="1"/>
  <c r="AR4013" i="1"/>
  <c r="AS4013" i="1"/>
  <c r="AQ4014" i="1"/>
  <c r="AR4014" i="1"/>
  <c r="AS4014" i="1"/>
  <c r="AQ4015" i="1"/>
  <c r="AR4015" i="1"/>
  <c r="AS4015" i="1"/>
  <c r="AQ4016" i="1"/>
  <c r="AR4016" i="1"/>
  <c r="AS4016" i="1"/>
  <c r="AQ4017" i="1"/>
  <c r="AR4017" i="1"/>
  <c r="AS4017" i="1"/>
  <c r="AQ4018" i="1"/>
  <c r="AR4018" i="1"/>
  <c r="AS4018" i="1"/>
  <c r="AQ4019" i="1"/>
  <c r="AR4019" i="1"/>
  <c r="AS4019" i="1"/>
  <c r="AQ4020" i="1"/>
  <c r="AR4020" i="1"/>
  <c r="AS4020" i="1"/>
  <c r="AQ4021" i="1"/>
  <c r="AR4021" i="1"/>
  <c r="AS4021" i="1"/>
  <c r="AQ4022" i="1"/>
  <c r="AR4022" i="1"/>
  <c r="AS4022" i="1"/>
  <c r="AQ4023" i="1"/>
  <c r="AR4023" i="1"/>
  <c r="AS4023" i="1"/>
  <c r="AQ4024" i="1"/>
  <c r="AR4024" i="1"/>
  <c r="AS4024" i="1"/>
  <c r="AQ4025" i="1"/>
  <c r="AR4025" i="1"/>
  <c r="AS4025" i="1"/>
  <c r="AQ4026" i="1"/>
  <c r="AR4026" i="1"/>
  <c r="AS4026" i="1"/>
  <c r="AQ4027" i="1"/>
  <c r="AR4027" i="1"/>
  <c r="AS4027" i="1"/>
  <c r="AQ4028" i="1"/>
  <c r="AR4028" i="1"/>
  <c r="AS4028" i="1"/>
  <c r="AQ4029" i="1"/>
  <c r="AR4029" i="1"/>
  <c r="AS4029" i="1"/>
  <c r="AQ4030" i="1"/>
  <c r="AR4030" i="1"/>
  <c r="AS4030" i="1"/>
  <c r="AQ4031" i="1"/>
  <c r="AR4031" i="1"/>
  <c r="AS4031" i="1"/>
  <c r="AQ4032" i="1"/>
  <c r="AR4032" i="1"/>
  <c r="AS4032" i="1"/>
  <c r="AQ4033" i="1"/>
  <c r="AR4033" i="1"/>
  <c r="AS4033" i="1"/>
  <c r="AQ4034" i="1"/>
  <c r="AR4034" i="1"/>
  <c r="AS4034" i="1"/>
  <c r="AQ4035" i="1"/>
  <c r="AR4035" i="1"/>
  <c r="AS4035" i="1"/>
  <c r="AQ4036" i="1"/>
  <c r="AR4036" i="1"/>
  <c r="AS4036" i="1"/>
  <c r="AQ4037" i="1"/>
  <c r="AR4037" i="1"/>
  <c r="AS4037" i="1"/>
  <c r="AQ4038" i="1"/>
  <c r="AR4038" i="1"/>
  <c r="AS4038" i="1"/>
  <c r="AQ4039" i="1"/>
  <c r="AR4039" i="1"/>
  <c r="AS4039" i="1"/>
  <c r="AQ4040" i="1"/>
  <c r="AR4040" i="1"/>
  <c r="AS4040" i="1"/>
  <c r="AQ4041" i="1"/>
  <c r="AR4041" i="1"/>
  <c r="AS4041" i="1"/>
  <c r="AQ4042" i="1"/>
  <c r="AR4042" i="1"/>
  <c r="AS4042" i="1"/>
  <c r="AQ4043" i="1"/>
  <c r="AR4043" i="1"/>
  <c r="AS4043" i="1"/>
  <c r="AQ4044" i="1"/>
  <c r="AR4044" i="1"/>
  <c r="AS4044" i="1"/>
  <c r="AQ4045" i="1"/>
  <c r="AR4045" i="1"/>
  <c r="AS4045" i="1"/>
  <c r="AQ4046" i="1"/>
  <c r="AR4046" i="1"/>
  <c r="AS4046" i="1"/>
  <c r="AQ4047" i="1"/>
  <c r="AR4047" i="1"/>
  <c r="AS4047" i="1"/>
  <c r="AQ4048" i="1"/>
  <c r="AR4048" i="1"/>
  <c r="AS4048" i="1"/>
  <c r="AQ4049" i="1"/>
  <c r="AR4049" i="1"/>
  <c r="AS4049" i="1"/>
  <c r="AQ4050" i="1"/>
  <c r="AR4050" i="1"/>
  <c r="AS4050" i="1"/>
  <c r="AQ4051" i="1"/>
  <c r="AR4051" i="1"/>
  <c r="AS4051" i="1"/>
  <c r="AQ4052" i="1"/>
  <c r="AR4052" i="1"/>
  <c r="AS4052" i="1"/>
  <c r="AQ4053" i="1"/>
  <c r="AR4053" i="1"/>
  <c r="AS4053" i="1"/>
  <c r="AQ4054" i="1"/>
  <c r="AR4054" i="1"/>
  <c r="AS4054" i="1"/>
  <c r="AQ4055" i="1"/>
  <c r="AR4055" i="1"/>
  <c r="AS4055" i="1"/>
  <c r="AQ4056" i="1"/>
  <c r="AR4056" i="1"/>
  <c r="AS4056" i="1"/>
  <c r="AQ4057" i="1"/>
  <c r="AR4057" i="1"/>
  <c r="AS4057" i="1"/>
  <c r="AQ4058" i="1"/>
  <c r="AR4058" i="1"/>
  <c r="AS4058" i="1"/>
  <c r="AQ4059" i="1"/>
  <c r="AR4059" i="1"/>
  <c r="AS4059" i="1"/>
  <c r="AQ4060" i="1"/>
  <c r="AR4060" i="1"/>
  <c r="AS4060" i="1"/>
  <c r="AQ4061" i="1"/>
  <c r="AR4061" i="1"/>
  <c r="AS4061" i="1"/>
  <c r="AQ4062" i="1"/>
  <c r="AR4062" i="1"/>
  <c r="AS4062" i="1"/>
  <c r="AQ4063" i="1"/>
  <c r="AR4063" i="1"/>
  <c r="AS4063" i="1"/>
  <c r="AQ4064" i="1"/>
  <c r="AR4064" i="1"/>
  <c r="AS4064" i="1"/>
  <c r="AQ4065" i="1"/>
  <c r="AR4065" i="1"/>
  <c r="AS4065" i="1"/>
  <c r="AQ4066" i="1"/>
  <c r="AR4066" i="1"/>
  <c r="AS4066" i="1"/>
  <c r="AQ4067" i="1"/>
  <c r="AR4067" i="1"/>
  <c r="AS4067" i="1"/>
  <c r="AQ4068" i="1"/>
  <c r="AR4068" i="1"/>
  <c r="AS4068" i="1"/>
  <c r="AQ4069" i="1"/>
  <c r="AR4069" i="1"/>
  <c r="AS4069" i="1"/>
  <c r="AQ4070" i="1"/>
  <c r="AR4070" i="1"/>
  <c r="AS4070" i="1"/>
  <c r="AQ4071" i="1"/>
  <c r="AR4071" i="1"/>
  <c r="AS4071" i="1"/>
  <c r="AQ4072" i="1"/>
  <c r="AR4072" i="1"/>
  <c r="AS4072" i="1"/>
  <c r="AQ4073" i="1"/>
  <c r="AR4073" i="1"/>
  <c r="AS4073" i="1"/>
  <c r="AQ4074" i="1"/>
  <c r="AR4074" i="1"/>
  <c r="AS4074" i="1"/>
  <c r="AQ4075" i="1"/>
  <c r="AR4075" i="1"/>
  <c r="AS4075" i="1"/>
  <c r="AQ4076" i="1"/>
  <c r="AR4076" i="1"/>
  <c r="AS4076" i="1"/>
  <c r="AQ4077" i="1"/>
  <c r="AR4077" i="1"/>
  <c r="AS4077" i="1"/>
  <c r="AQ4078" i="1"/>
  <c r="AR4078" i="1"/>
  <c r="AS4078" i="1"/>
  <c r="AQ4079" i="1"/>
  <c r="AR4079" i="1"/>
  <c r="AS4079" i="1"/>
  <c r="AQ4080" i="1"/>
  <c r="AR4080" i="1"/>
  <c r="AS4080" i="1"/>
  <c r="AQ4081" i="1"/>
  <c r="AR4081" i="1"/>
  <c r="AS4081" i="1"/>
  <c r="AQ4082" i="1"/>
  <c r="AR4082" i="1"/>
  <c r="AS4082" i="1"/>
  <c r="AQ4083" i="1"/>
  <c r="AR4083" i="1"/>
  <c r="AS4083" i="1"/>
  <c r="AQ4084" i="1"/>
  <c r="AR4084" i="1"/>
  <c r="AS4084" i="1"/>
  <c r="AQ4085" i="1"/>
  <c r="AR4085" i="1"/>
  <c r="AS4085" i="1"/>
  <c r="AQ4086" i="1"/>
  <c r="AR4086" i="1"/>
  <c r="AS4086" i="1"/>
  <c r="AQ4087" i="1"/>
  <c r="AR4087" i="1"/>
  <c r="AS4087" i="1"/>
  <c r="AQ4088" i="1"/>
  <c r="AR4088" i="1"/>
  <c r="AS4088" i="1"/>
  <c r="AQ4089" i="1"/>
  <c r="AR4089" i="1"/>
  <c r="AS4089" i="1"/>
  <c r="AQ4090" i="1"/>
  <c r="AR4090" i="1"/>
  <c r="AS4090" i="1"/>
  <c r="AQ4091" i="1"/>
  <c r="AR4091" i="1"/>
  <c r="AS4091" i="1"/>
  <c r="AQ4092" i="1"/>
  <c r="AR4092" i="1"/>
  <c r="AS4092" i="1"/>
  <c r="AQ4093" i="1"/>
  <c r="AR4093" i="1"/>
  <c r="AS4093" i="1"/>
  <c r="AQ4094" i="1"/>
  <c r="AR4094" i="1"/>
  <c r="AS4094" i="1"/>
  <c r="AQ4095" i="1"/>
  <c r="AR4095" i="1"/>
  <c r="AS4095" i="1"/>
  <c r="AQ4096" i="1"/>
  <c r="AR4096" i="1"/>
  <c r="AS4096" i="1"/>
  <c r="AQ4097" i="1"/>
  <c r="AR4097" i="1"/>
  <c r="AS4097" i="1"/>
  <c r="AQ4098" i="1"/>
  <c r="AR4098" i="1"/>
  <c r="AS4098" i="1"/>
  <c r="AQ4099" i="1"/>
  <c r="AR4099" i="1"/>
  <c r="AS4099" i="1"/>
  <c r="AQ4100" i="1"/>
  <c r="AR4100" i="1"/>
  <c r="AS4100" i="1"/>
  <c r="AQ4101" i="1"/>
  <c r="AR4101" i="1"/>
  <c r="AS4101" i="1"/>
  <c r="AQ4102" i="1"/>
  <c r="AR4102" i="1"/>
  <c r="AS4102" i="1"/>
  <c r="AQ4103" i="1"/>
  <c r="AR4103" i="1"/>
  <c r="AS4103" i="1"/>
  <c r="AQ4104" i="1"/>
  <c r="AR4104" i="1"/>
  <c r="AS4104" i="1"/>
  <c r="AQ4105" i="1"/>
  <c r="AR4105" i="1"/>
  <c r="AS4105" i="1"/>
  <c r="AQ4106" i="1"/>
  <c r="AR4106" i="1"/>
  <c r="AS4106" i="1"/>
  <c r="AQ4107" i="1"/>
  <c r="AR4107" i="1"/>
  <c r="AS4107" i="1"/>
  <c r="AQ4108" i="1"/>
  <c r="AR4108" i="1"/>
  <c r="AS4108" i="1"/>
  <c r="AQ4109" i="1"/>
  <c r="AR4109" i="1"/>
  <c r="AS4109" i="1"/>
  <c r="AQ4110" i="1"/>
  <c r="AR4110" i="1"/>
  <c r="AS4110" i="1"/>
  <c r="AQ4111" i="1"/>
  <c r="AR4111" i="1"/>
  <c r="AS4111" i="1"/>
  <c r="AQ4112" i="1"/>
  <c r="AR4112" i="1"/>
  <c r="AS4112" i="1"/>
  <c r="E39" i="4"/>
  <c r="F39" i="4"/>
  <c r="G39" i="4"/>
  <c r="H39" i="4"/>
  <c r="I39" i="4"/>
  <c r="J39" i="4"/>
  <c r="K39" i="4"/>
  <c r="B4" i="6"/>
  <c r="B6" i="6"/>
  <c r="B5" i="6" s="1"/>
  <c r="AS3985" i="1"/>
  <c r="AS1484" i="1"/>
  <c r="AS1728" i="1"/>
  <c r="AS407" i="1"/>
  <c r="AS573" i="1"/>
  <c r="AS617" i="1"/>
  <c r="AS2916" i="1"/>
  <c r="AS275" i="1"/>
  <c r="AS2009" i="1"/>
  <c r="AS392" i="1"/>
  <c r="AS341" i="1"/>
  <c r="AS622" i="1"/>
  <c r="AS1559" i="1"/>
  <c r="AS1571" i="1"/>
  <c r="AS2572" i="1"/>
  <c r="AS211" i="1"/>
  <c r="AS628" i="1"/>
  <c r="AS541" i="1"/>
  <c r="AS1142" i="1"/>
  <c r="AS2652" i="1"/>
  <c r="AS1133" i="1"/>
  <c r="AS2543" i="1"/>
  <c r="AS260" i="1"/>
  <c r="AS105" i="1"/>
  <c r="AS410" i="1"/>
  <c r="AS2424" i="1"/>
  <c r="AS697" i="1"/>
  <c r="AS235" i="1"/>
  <c r="AS336" i="1"/>
  <c r="AS836" i="1"/>
  <c r="AS257" i="1"/>
  <c r="AS518" i="1"/>
  <c r="AS1590" i="1"/>
  <c r="AS571" i="1"/>
  <c r="AS827" i="1"/>
  <c r="AS2480" i="1"/>
  <c r="AS2776" i="1"/>
  <c r="AS2991" i="1"/>
  <c r="AS318" i="1"/>
  <c r="AS204" i="1"/>
  <c r="AS416" i="1"/>
  <c r="AS1604" i="1"/>
  <c r="AS381" i="1"/>
  <c r="AS549" i="1"/>
  <c r="AS382" i="1"/>
  <c r="AS1018" i="1"/>
  <c r="AS539" i="1"/>
  <c r="AS943" i="1"/>
  <c r="AS1788" i="1"/>
  <c r="AS2632" i="1"/>
  <c r="AS3028" i="1"/>
  <c r="AS1597" i="1"/>
  <c r="AS1903" i="1"/>
  <c r="AS38" i="1"/>
  <c r="AS199" i="1"/>
  <c r="AS227" i="1"/>
  <c r="AS255" i="1"/>
  <c r="AS36" i="1"/>
  <c r="AS236" i="1"/>
  <c r="AS324" i="1"/>
  <c r="AS352" i="1"/>
  <c r="AS404" i="1"/>
  <c r="AS540" i="1"/>
  <c r="AS660" i="1"/>
  <c r="AS1144" i="1"/>
  <c r="AS1560" i="1"/>
  <c r="AS1640" i="1"/>
  <c r="AS217" i="1"/>
  <c r="AS273" i="1"/>
  <c r="AS357" i="1"/>
  <c r="AS385" i="1"/>
  <c r="AS489" i="1"/>
  <c r="AS501" i="1"/>
  <c r="AS545" i="1"/>
  <c r="AS569" i="1"/>
  <c r="AS633" i="1"/>
  <c r="AS657" i="1"/>
  <c r="AS358" i="1"/>
  <c r="AS398" i="1"/>
  <c r="AS494" i="1"/>
  <c r="AS546" i="1"/>
  <c r="AS998" i="1"/>
  <c r="AS1030" i="1"/>
  <c r="AS1574" i="1"/>
  <c r="AS1638" i="1"/>
  <c r="AS531" i="1"/>
  <c r="AS559" i="1"/>
  <c r="AS659" i="1"/>
  <c r="AS843" i="1"/>
  <c r="AS1752" i="1"/>
  <c r="AS1884" i="1"/>
  <c r="AS2448" i="1"/>
  <c r="AS2496" i="1"/>
  <c r="AS2596" i="1"/>
  <c r="AS2644" i="1"/>
  <c r="AS2680" i="1"/>
  <c r="AS2900" i="1"/>
  <c r="AS2992" i="1"/>
  <c r="AS3080" i="1"/>
  <c r="AS837" i="1"/>
  <c r="AS1021" i="1"/>
  <c r="AS1485" i="1"/>
  <c r="AS1741" i="1"/>
  <c r="AS2255" i="1"/>
  <c r="AS2639" i="1"/>
  <c r="AS3055" i="1"/>
  <c r="AS3601" i="1"/>
  <c r="AS246" i="1"/>
  <c r="AS207" i="1"/>
  <c r="AS231" i="1"/>
  <c r="AS259" i="1"/>
  <c r="AS200" i="1"/>
  <c r="AS244" i="1"/>
  <c r="AS328" i="1"/>
  <c r="AS384" i="1"/>
  <c r="AS412" i="1"/>
  <c r="AS624" i="1"/>
  <c r="AS828" i="1"/>
  <c r="AS1360" i="1"/>
  <c r="AS1568" i="1"/>
  <c r="AS33" i="1"/>
  <c r="AS221" i="1"/>
  <c r="AS325" i="1"/>
  <c r="AS377" i="1"/>
  <c r="AS417" i="1"/>
  <c r="AS517" i="1"/>
  <c r="AS625" i="1"/>
  <c r="AS649" i="1"/>
  <c r="AS374" i="1"/>
  <c r="AS402" i="1"/>
  <c r="AS502" i="1"/>
  <c r="AS590" i="1"/>
  <c r="AS1002" i="1"/>
  <c r="AS1034" i="1"/>
  <c r="AS1582" i="1"/>
  <c r="AS363" i="1"/>
  <c r="AS535" i="1"/>
  <c r="AS823" i="1"/>
  <c r="AS1011" i="1"/>
  <c r="AS1151" i="1"/>
  <c r="AS1243" i="1"/>
  <c r="AS1483" i="1"/>
  <c r="AS1495" i="1"/>
  <c r="AS1595" i="1"/>
  <c r="AS1756" i="1"/>
  <c r="AS2252" i="1"/>
  <c r="AS2464" i="1"/>
  <c r="AS2564" i="1"/>
  <c r="AS2624" i="1"/>
  <c r="AS2648" i="1"/>
  <c r="AS2764" i="1"/>
  <c r="AS2908" i="1"/>
  <c r="AS3020" i="1"/>
  <c r="AS3136" i="1"/>
  <c r="AS829" i="1"/>
  <c r="AS1013" i="1"/>
  <c r="AS1053" i="1"/>
  <c r="AS1581" i="1"/>
  <c r="AS1789" i="1"/>
  <c r="AS1759" i="1"/>
  <c r="AS2463" i="1"/>
  <c r="AS2655" i="1"/>
  <c r="AS51" i="1"/>
  <c r="AS223" i="1"/>
  <c r="AS239" i="1"/>
  <c r="AS32" i="1"/>
  <c r="AS220" i="1"/>
  <c r="AS320" i="1"/>
  <c r="AS344" i="1"/>
  <c r="AS396" i="1"/>
  <c r="AS420" i="1"/>
  <c r="AS644" i="1"/>
  <c r="AS1140" i="1"/>
  <c r="AS1504" i="1"/>
  <c r="AS1612" i="1"/>
  <c r="AS205" i="1"/>
  <c r="AS265" i="1"/>
  <c r="AS353" i="1"/>
  <c r="AS521" i="1"/>
  <c r="AS533" i="1"/>
  <c r="AS346" i="1"/>
  <c r="AS386" i="1"/>
  <c r="AS486" i="1"/>
  <c r="AS542" i="1"/>
  <c r="AS730" i="1"/>
  <c r="AS1026" i="1"/>
  <c r="AS1506" i="1"/>
  <c r="AS1602" i="1"/>
  <c r="AS499" i="1"/>
  <c r="AS555" i="1"/>
  <c r="AS587" i="1"/>
  <c r="AS599" i="1"/>
  <c r="AS831" i="1"/>
  <c r="AS1007" i="1"/>
  <c r="AS1247" i="1"/>
  <c r="AS1615" i="1"/>
  <c r="AS1748" i="1"/>
  <c r="AS1864" i="1"/>
  <c r="AS2440" i="1"/>
  <c r="AS2484" i="1"/>
  <c r="AS2580" i="1"/>
  <c r="AS2640" i="1"/>
  <c r="AS2656" i="1"/>
  <c r="AS2856" i="1"/>
  <c r="AS2920" i="1"/>
  <c r="AS3060" i="1"/>
  <c r="AS825" i="1"/>
  <c r="AS1245" i="1"/>
  <c r="AS1661" i="1"/>
  <c r="AS2159" i="1"/>
  <c r="AS2607" i="1"/>
  <c r="AS3023" i="1"/>
  <c r="AW3692" i="1"/>
  <c r="AW3622" i="1"/>
  <c r="AW3080" i="1"/>
  <c r="AW2920" i="1"/>
  <c r="AW2856" i="1"/>
  <c r="AW2776" i="1"/>
  <c r="AW2680" i="1"/>
  <c r="AW2648" i="1"/>
  <c r="AW2632" i="1"/>
  <c r="AW2440" i="1"/>
  <c r="AW2424" i="1"/>
  <c r="AW1864" i="1"/>
  <c r="AW1752" i="1"/>
  <c r="AW1726" i="1"/>
  <c r="AW1638" i="1"/>
  <c r="AW1590" i="1"/>
  <c r="AW1574" i="1"/>
  <c r="AW1142" i="1"/>
  <c r="AW1030" i="1"/>
  <c r="AW998" i="1"/>
  <c r="AW3976" i="1"/>
  <c r="AW3880" i="1"/>
  <c r="AW3624" i="1"/>
  <c r="AW3400" i="1"/>
  <c r="AW3352" i="1"/>
  <c r="AW3336" i="1"/>
  <c r="AW3320" i="1"/>
  <c r="AW3830" i="1"/>
  <c r="AW3678" i="1"/>
  <c r="AW3883" i="1"/>
  <c r="AW3879" i="1"/>
  <c r="AW3707" i="1"/>
  <c r="AW3699" i="1"/>
  <c r="AW3687" i="1"/>
  <c r="AW3683" i="1"/>
  <c r="AW3635" i="1"/>
  <c r="AW3527" i="1"/>
  <c r="AW3339" i="1"/>
  <c r="AW3335" i="1"/>
  <c r="AW3327" i="1"/>
  <c r="AW3319" i="1"/>
  <c r="AW3223" i="1"/>
  <c r="AW3210" i="1"/>
  <c r="AW3102" i="1"/>
  <c r="AW3090" i="1"/>
  <c r="AW3078" i="1"/>
  <c r="AW3042" i="1"/>
  <c r="AW3010" i="1"/>
  <c r="AW2998" i="1"/>
  <c r="AW2994" i="1"/>
  <c r="AW2970" i="1"/>
  <c r="AW2962" i="1"/>
  <c r="AW2914" i="1"/>
  <c r="AW2906" i="1"/>
  <c r="AW2898" i="1"/>
  <c r="AW2778" i="1"/>
  <c r="AW3806" i="1"/>
  <c r="AW3988" i="1"/>
  <c r="AW3876" i="1"/>
  <c r="AW3620" i="1"/>
  <c r="AW3364" i="1"/>
  <c r="AW3350" i="1"/>
  <c r="AW3136" i="1"/>
  <c r="AW2992" i="1"/>
  <c r="AW2656" i="1"/>
  <c r="AW2640" i="1"/>
  <c r="AW2624" i="1"/>
  <c r="AW2496" i="1"/>
  <c r="AW2480" i="1"/>
  <c r="AW2464" i="1"/>
  <c r="AW2448" i="1"/>
  <c r="AW1728" i="1"/>
  <c r="AW1758" i="1"/>
  <c r="AW1582" i="1"/>
  <c r="AW3338" i="1"/>
  <c r="AW3712" i="1"/>
  <c r="AW3360" i="1"/>
  <c r="AW3970" i="1"/>
  <c r="AW3334" i="1"/>
  <c r="AW3020" i="1"/>
  <c r="AW2908" i="1"/>
  <c r="AW2764" i="1"/>
  <c r="AW2652" i="1"/>
  <c r="AW2572" i="1"/>
  <c r="AW2252" i="1"/>
  <c r="AW1884" i="1"/>
  <c r="AW1788" i="1"/>
  <c r="AW1756" i="1"/>
  <c r="AW3055" i="1"/>
  <c r="AW3023" i="1"/>
  <c r="AW3015" i="1"/>
  <c r="AW3003" i="1"/>
  <c r="AW2991" i="1"/>
  <c r="AW2971" i="1"/>
  <c r="AW2967" i="1"/>
  <c r="AW2919" i="1"/>
  <c r="AW2915" i="1"/>
  <c r="AW2899" i="1"/>
  <c r="AW2659" i="1"/>
  <c r="AW2655" i="1"/>
  <c r="AW2639" i="1"/>
  <c r="AW2635" i="1"/>
  <c r="AW2607" i="1"/>
  <c r="AW2571" i="1"/>
  <c r="AW2567" i="1"/>
  <c r="AW2563" i="1"/>
  <c r="AW2543" i="1"/>
  <c r="AW2487" i="1"/>
  <c r="AW2467" i="1"/>
  <c r="AW2463" i="1"/>
  <c r="AW2427" i="1"/>
  <c r="AW2263" i="1"/>
  <c r="AW2255" i="1"/>
  <c r="AW2159" i="1"/>
  <c r="AW2155" i="1"/>
  <c r="AW1903" i="1"/>
  <c r="AW1883" i="1"/>
  <c r="AW1863" i="1"/>
  <c r="AW1759" i="1"/>
  <c r="AW1751" i="1"/>
  <c r="AW1747" i="1"/>
  <c r="AW1735" i="1"/>
  <c r="AW1034" i="1"/>
  <c r="AW1018" i="1"/>
  <c r="AW1002" i="1"/>
  <c r="AW730" i="1"/>
  <c r="AW2634" i="1"/>
  <c r="AW2498" i="1"/>
  <c r="AW2474" i="1"/>
  <c r="AW3829" i="1"/>
  <c r="AW3805" i="1"/>
  <c r="AW3365" i="1"/>
  <c r="AW3349" i="1"/>
  <c r="AW3341" i="1"/>
  <c r="AW3325" i="1"/>
  <c r="AW3077" i="1"/>
  <c r="AW2965" i="1"/>
  <c r="AW2913" i="1"/>
  <c r="AW2661" i="1"/>
  <c r="AW2589" i="1"/>
  <c r="AW2581" i="1"/>
  <c r="AW2445" i="1"/>
  <c r="AW1897" i="1"/>
  <c r="AW1817" i="1"/>
  <c r="AW1789" i="1"/>
  <c r="AW1785" i="1"/>
  <c r="AW1749" i="1"/>
  <c r="AW1741" i="1"/>
  <c r="AW1604" i="1"/>
  <c r="AW836" i="1"/>
  <c r="AW828" i="1"/>
  <c r="AW660" i="1"/>
  <c r="AW540" i="1"/>
  <c r="AW420" i="1"/>
  <c r="AW416" i="1"/>
  <c r="AW412" i="1"/>
  <c r="AW404" i="1"/>
  <c r="AW396" i="1"/>
  <c r="AW392" i="1"/>
  <c r="AW384" i="1"/>
  <c r="AW352" i="1"/>
  <c r="AW344" i="1"/>
  <c r="AW410" i="1"/>
  <c r="AW1661" i="1"/>
  <c r="AW1617" i="1"/>
  <c r="AW1597" i="1"/>
  <c r="AW1593" i="1"/>
  <c r="AW1581" i="1"/>
  <c r="AW1505" i="1"/>
  <c r="AW1485" i="1"/>
  <c r="AW1249" i="1"/>
  <c r="AW1245" i="1"/>
  <c r="AW1141" i="1"/>
  <c r="AW1133" i="1"/>
  <c r="AW1053" i="1"/>
  <c r="AW1021" i="1"/>
  <c r="AW1013" i="1"/>
  <c r="AW837" i="1"/>
  <c r="AW829" i="1"/>
  <c r="AW825" i="1"/>
  <c r="AW697" i="1"/>
  <c r="AW657" i="1"/>
  <c r="AW649" i="1"/>
  <c r="AW633" i="1"/>
  <c r="AW625" i="1"/>
  <c r="AW617" i="1"/>
  <c r="AW573" i="1"/>
  <c r="AW569" i="1"/>
  <c r="AW549" i="1"/>
  <c r="AW545" i="1"/>
  <c r="AW541" i="1"/>
  <c r="AW533" i="1"/>
  <c r="AW521" i="1"/>
  <c r="AW517" i="1"/>
  <c r="AW501" i="1"/>
  <c r="AW489" i="1"/>
  <c r="AW417" i="1"/>
  <c r="AW385" i="1"/>
  <c r="AW381" i="1"/>
  <c r="AW377" i="1"/>
  <c r="AW357" i="1"/>
  <c r="AW353" i="1"/>
  <c r="AW341" i="1"/>
  <c r="AW325" i="1"/>
  <c r="AW273" i="1"/>
  <c r="AW265" i="1"/>
  <c r="AW257" i="1"/>
  <c r="AW221" i="1"/>
  <c r="AW217" i="1"/>
  <c r="AW205" i="1"/>
  <c r="AW105" i="1"/>
  <c r="AW33" i="1"/>
  <c r="AW275" i="1"/>
  <c r="AW259" i="1"/>
  <c r="AW255" i="1"/>
  <c r="AW239" i="1"/>
  <c r="AW235" i="1"/>
  <c r="AW231" i="1"/>
  <c r="AW227" i="1"/>
  <c r="AW223" i="1"/>
  <c r="AW211" i="1"/>
  <c r="AW207" i="1"/>
  <c r="AW199" i="1"/>
  <c r="AW51" i="1"/>
  <c r="AW3674" i="1"/>
  <c r="AW1746" i="1"/>
  <c r="AW1602" i="1"/>
  <c r="AW1506" i="1"/>
  <c r="AW1026" i="1"/>
  <c r="AW3045" i="1"/>
  <c r="AW3017" i="1"/>
  <c r="AW3001" i="1"/>
  <c r="AW2993" i="1"/>
  <c r="AW2917" i="1"/>
  <c r="AW2905" i="1"/>
  <c r="AW2009" i="1"/>
  <c r="AW1568" i="1"/>
  <c r="AW1504" i="1"/>
  <c r="AW1144" i="1"/>
  <c r="AW644" i="1"/>
  <c r="AW628" i="1"/>
  <c r="AW1615" i="1"/>
  <c r="AW1595" i="1"/>
  <c r="AW1571" i="1"/>
  <c r="AW1559" i="1"/>
  <c r="AW1495" i="1"/>
  <c r="AW1483" i="1"/>
  <c r="AW1247" i="1"/>
  <c r="AW1243" i="1"/>
  <c r="AW1151" i="1"/>
  <c r="AW1011" i="1"/>
  <c r="AW1007" i="1"/>
  <c r="AW943" i="1"/>
  <c r="AW843" i="1"/>
  <c r="AW831" i="1"/>
  <c r="AW827" i="1"/>
  <c r="AW823" i="1"/>
  <c r="AW659" i="1"/>
  <c r="AW599" i="1"/>
  <c r="AW587" i="1"/>
  <c r="AW571" i="1"/>
  <c r="AW559" i="1"/>
  <c r="AW555" i="1"/>
  <c r="AW539" i="1"/>
  <c r="AW535" i="1"/>
  <c r="AW531" i="1"/>
  <c r="AW499" i="1"/>
  <c r="AW407" i="1"/>
  <c r="AW363" i="1"/>
  <c r="AW518" i="1"/>
  <c r="AW502" i="1"/>
  <c r="AW486" i="1"/>
  <c r="AW2662" i="1"/>
  <c r="AW2654" i="1"/>
  <c r="AW2646" i="1"/>
  <c r="AW2638" i="1"/>
  <c r="AW2582" i="1"/>
  <c r="AW2574" i="1"/>
  <c r="AW2542" i="1"/>
  <c r="AW2502" i="1"/>
  <c r="AW2494" i="1"/>
  <c r="AW2486" i="1"/>
  <c r="AW2478" i="1"/>
  <c r="AW2462" i="1"/>
  <c r="AW2454" i="1"/>
  <c r="AW2262" i="1"/>
  <c r="AW3985" i="1"/>
  <c r="AW3809" i="1"/>
  <c r="AW3641" i="1"/>
  <c r="AW3625" i="1"/>
  <c r="AW3601" i="1"/>
  <c r="AW3473" i="1"/>
  <c r="AW3329" i="1"/>
  <c r="AW3321" i="1"/>
  <c r="AW3249" i="1"/>
  <c r="AW3225" i="1"/>
  <c r="AW3060" i="1"/>
  <c r="AW3028" i="1"/>
  <c r="AW2916" i="1"/>
  <c r="AW2900" i="1"/>
  <c r="AW2644" i="1"/>
  <c r="AW2596" i="1"/>
  <c r="AW2580" i="1"/>
  <c r="AW2564" i="1"/>
  <c r="AW2484" i="1"/>
  <c r="AW1748" i="1"/>
  <c r="AW2961" i="1"/>
  <c r="AW2909" i="1"/>
  <c r="AW2657" i="1"/>
  <c r="AW1612" i="1"/>
  <c r="AW1484" i="1"/>
  <c r="AW1140" i="1"/>
  <c r="AW624" i="1"/>
  <c r="AW546" i="1"/>
  <c r="AW402" i="1"/>
  <c r="AW386" i="1"/>
  <c r="AW3974" i="1"/>
  <c r="AW2901" i="1"/>
  <c r="AW2645" i="1"/>
  <c r="AW2633" i="1"/>
  <c r="AW2577" i="1"/>
  <c r="AW2541" i="1"/>
  <c r="AW2461" i="1"/>
  <c r="AW1640" i="1"/>
  <c r="AW1560" i="1"/>
  <c r="AW1360" i="1"/>
  <c r="AW622" i="1"/>
  <c r="AW590" i="1"/>
  <c r="AW542" i="1"/>
  <c r="AW494" i="1"/>
  <c r="AW398" i="1"/>
  <c r="AW382" i="1"/>
  <c r="AW374" i="1"/>
  <c r="AW358" i="1"/>
  <c r="AW346" i="1"/>
  <c r="AW318" i="1"/>
  <c r="AW246" i="1"/>
  <c r="AW38" i="1"/>
  <c r="AW336" i="1"/>
  <c r="AW328" i="1"/>
  <c r="AW324" i="1"/>
  <c r="AW320" i="1"/>
  <c r="AW260" i="1"/>
  <c r="AW244" i="1"/>
  <c r="AW236" i="1"/>
  <c r="AW220" i="1"/>
  <c r="AW204" i="1"/>
  <c r="AW200" i="1"/>
  <c r="AW36" i="1"/>
  <c r="AW32" i="1"/>
  <c r="AR3970" i="1"/>
  <c r="AR3712" i="1"/>
  <c r="AR3360" i="1"/>
  <c r="AR3622" i="1"/>
  <c r="AR3020" i="1"/>
  <c r="AR2908" i="1"/>
  <c r="AR2764" i="1"/>
  <c r="AR2652" i="1"/>
  <c r="AR2572" i="1"/>
  <c r="AR2252" i="1"/>
  <c r="AR1884" i="1"/>
  <c r="AR1788" i="1"/>
  <c r="AR1756" i="1"/>
  <c r="AR3055" i="1"/>
  <c r="AR3023" i="1"/>
  <c r="AR3015" i="1"/>
  <c r="AR3003" i="1"/>
  <c r="AR2991" i="1"/>
  <c r="AR2971" i="1"/>
  <c r="AR2967" i="1"/>
  <c r="AR2919" i="1"/>
  <c r="AR2915" i="1"/>
  <c r="AR2899" i="1"/>
  <c r="AR2659" i="1"/>
  <c r="AR2655" i="1"/>
  <c r="AR2639" i="1"/>
  <c r="AR2635" i="1"/>
  <c r="AR2607" i="1"/>
  <c r="AR2571" i="1"/>
  <c r="AR2567" i="1"/>
  <c r="AR2563" i="1"/>
  <c r="AR2543" i="1"/>
  <c r="AR2487" i="1"/>
  <c r="AR2467" i="1"/>
  <c r="AR2463" i="1"/>
  <c r="AR2427" i="1"/>
  <c r="AR2263" i="1"/>
  <c r="AR2255" i="1"/>
  <c r="AR2159" i="1"/>
  <c r="AR2155" i="1"/>
  <c r="AR1903" i="1"/>
  <c r="AR1883" i="1"/>
  <c r="AR1863" i="1"/>
  <c r="AR1759" i="1"/>
  <c r="AR1751" i="1"/>
  <c r="AR1747" i="1"/>
  <c r="AR1735" i="1"/>
  <c r="AR1034" i="1"/>
  <c r="AR1018" i="1"/>
  <c r="AR1002" i="1"/>
  <c r="AR730" i="1"/>
  <c r="AR3692" i="1"/>
  <c r="AR3974" i="1"/>
  <c r="AR3806" i="1"/>
  <c r="AR3338" i="1"/>
  <c r="AR3830" i="1"/>
  <c r="AR3678" i="1"/>
  <c r="AR3350" i="1"/>
  <c r="AR3976" i="1"/>
  <c r="AR3880" i="1"/>
  <c r="AR3624" i="1"/>
  <c r="AR3400" i="1"/>
  <c r="AR3352" i="1"/>
  <c r="AR3336" i="1"/>
  <c r="AR3320" i="1"/>
  <c r="AR3883" i="1"/>
  <c r="AR3879" i="1"/>
  <c r="AR3707" i="1"/>
  <c r="AR3699" i="1"/>
  <c r="AR3687" i="1"/>
  <c r="AR3683" i="1"/>
  <c r="AR3635" i="1"/>
  <c r="AR3527" i="1"/>
  <c r="AR3339" i="1"/>
  <c r="AR3335" i="1"/>
  <c r="AR3327" i="1"/>
  <c r="AR3319" i="1"/>
  <c r="AR3223" i="1"/>
  <c r="AR3674" i="1"/>
  <c r="AR3102" i="1"/>
  <c r="AR3090" i="1"/>
  <c r="AR3078" i="1"/>
  <c r="AR3042" i="1"/>
  <c r="AR3010" i="1"/>
  <c r="AR2998" i="1"/>
  <c r="AR2994" i="1"/>
  <c r="AR2970" i="1"/>
  <c r="AR2962" i="1"/>
  <c r="AR2914" i="1"/>
  <c r="AR2906" i="1"/>
  <c r="AR2898" i="1"/>
  <c r="AR2778" i="1"/>
  <c r="AR2662" i="1"/>
  <c r="AR2654" i="1"/>
  <c r="AR2646" i="1"/>
  <c r="AR2638" i="1"/>
  <c r="AR2634" i="1"/>
  <c r="AR2582" i="1"/>
  <c r="AR2574" i="1"/>
  <c r="AR2542" i="1"/>
  <c r="AR2502" i="1"/>
  <c r="AR2498" i="1"/>
  <c r="AR2494" i="1"/>
  <c r="AR2486" i="1"/>
  <c r="AR2478" i="1"/>
  <c r="AR2474" i="1"/>
  <c r="AR2462" i="1"/>
  <c r="AR2454" i="1"/>
  <c r="AR2262" i="1"/>
  <c r="AR3985" i="1"/>
  <c r="AR3829" i="1"/>
  <c r="AR3809" i="1"/>
  <c r="AR3805" i="1"/>
  <c r="AR3641" i="1"/>
  <c r="AR3625" i="1"/>
  <c r="AR3601" i="1"/>
  <c r="AR3473" i="1"/>
  <c r="AR3365" i="1"/>
  <c r="AR3349" i="1"/>
  <c r="AR3341" i="1"/>
  <c r="AR3329" i="1"/>
  <c r="AR3325" i="1"/>
  <c r="AR3321" i="1"/>
  <c r="AR3249" i="1"/>
  <c r="AR3225" i="1"/>
  <c r="AR3060" i="1"/>
  <c r="AR3028" i="1"/>
  <c r="AR2916" i="1"/>
  <c r="AR2900" i="1"/>
  <c r="AR2644" i="1"/>
  <c r="AR2596" i="1"/>
  <c r="AR2580" i="1"/>
  <c r="AR2564" i="1"/>
  <c r="AR2484" i="1"/>
  <c r="AR1748" i="1"/>
  <c r="AR1746" i="1"/>
  <c r="AR1602" i="1"/>
  <c r="AR1506" i="1"/>
  <c r="AR1026" i="1"/>
  <c r="AR3077" i="1"/>
  <c r="AR3045" i="1"/>
  <c r="AR3017" i="1"/>
  <c r="AR3001" i="1"/>
  <c r="AR2993" i="1"/>
  <c r="AR2965" i="1"/>
  <c r="AR2961" i="1"/>
  <c r="AR2917" i="1"/>
  <c r="AR2913" i="1"/>
  <c r="AR2909" i="1"/>
  <c r="AR2905" i="1"/>
  <c r="AR2901" i="1"/>
  <c r="AR2661" i="1"/>
  <c r="AR2657" i="1"/>
  <c r="AR2645" i="1"/>
  <c r="AR2633" i="1"/>
  <c r="AR2589" i="1"/>
  <c r="AR2581" i="1"/>
  <c r="AR2577" i="1"/>
  <c r="AR2541" i="1"/>
  <c r="AR2461" i="1"/>
  <c r="AR2445" i="1"/>
  <c r="AR2009" i="1"/>
  <c r="AR3988" i="1"/>
  <c r="AR3876" i="1"/>
  <c r="AR3620" i="1"/>
  <c r="AR3364" i="1"/>
  <c r="AR3334" i="1"/>
  <c r="AR3136" i="1"/>
  <c r="AR2992" i="1"/>
  <c r="AR2656" i="1"/>
  <c r="AR2640" i="1"/>
  <c r="AR2624" i="1"/>
  <c r="AR2496" i="1"/>
  <c r="AR2480" i="1"/>
  <c r="AR2464" i="1"/>
  <c r="AR2448" i="1"/>
  <c r="AR1728" i="1"/>
  <c r="AR1758" i="1"/>
  <c r="AR1582" i="1"/>
  <c r="AR1640" i="1"/>
  <c r="AR1560" i="1"/>
  <c r="AR1360" i="1"/>
  <c r="AR622" i="1"/>
  <c r="AR590" i="1"/>
  <c r="AR542" i="1"/>
  <c r="AR494" i="1"/>
  <c r="AR398" i="1"/>
  <c r="AR382" i="1"/>
  <c r="AR374" i="1"/>
  <c r="AR358" i="1"/>
  <c r="AR346" i="1"/>
  <c r="AR318" i="1"/>
  <c r="AR246" i="1"/>
  <c r="AR38" i="1"/>
  <c r="AR336" i="1"/>
  <c r="AR328" i="1"/>
  <c r="AR324" i="1"/>
  <c r="AR320" i="1"/>
  <c r="AR260" i="1"/>
  <c r="AR244" i="1"/>
  <c r="AR236" i="1"/>
  <c r="AR220" i="1"/>
  <c r="AR204" i="1"/>
  <c r="AR200" i="1"/>
  <c r="AR36" i="1"/>
  <c r="AR32" i="1"/>
  <c r="AR1897" i="1"/>
  <c r="AR1817" i="1"/>
  <c r="AR1789" i="1"/>
  <c r="AR1785" i="1"/>
  <c r="AR1749" i="1"/>
  <c r="AR1741" i="1"/>
  <c r="AR1604" i="1"/>
  <c r="AR836" i="1"/>
  <c r="AR828" i="1"/>
  <c r="AR660" i="1"/>
  <c r="AR540" i="1"/>
  <c r="AR420" i="1"/>
  <c r="AR416" i="1"/>
  <c r="AR412" i="1"/>
  <c r="AR404" i="1"/>
  <c r="AR396" i="1"/>
  <c r="AR392" i="1"/>
  <c r="AR384" i="1"/>
  <c r="AR352" i="1"/>
  <c r="AR344" i="1"/>
  <c r="AR410" i="1"/>
  <c r="AR1661" i="1"/>
  <c r="AR1617" i="1"/>
  <c r="AR1597" i="1"/>
  <c r="AR1593" i="1"/>
  <c r="AR1581" i="1"/>
  <c r="AR1505" i="1"/>
  <c r="AR1485" i="1"/>
  <c r="AR1249" i="1"/>
  <c r="AR1245" i="1"/>
  <c r="AR1141" i="1"/>
  <c r="AR1133" i="1"/>
  <c r="AR1053" i="1"/>
  <c r="AR1021" i="1"/>
  <c r="AR1013" i="1"/>
  <c r="AR837" i="1"/>
  <c r="AR829" i="1"/>
  <c r="AR825" i="1"/>
  <c r="AR697" i="1"/>
  <c r="AR657" i="1"/>
  <c r="AR649" i="1"/>
  <c r="AR633" i="1"/>
  <c r="AR625" i="1"/>
  <c r="AR617" i="1"/>
  <c r="AR573" i="1"/>
  <c r="AR569" i="1"/>
  <c r="AR549" i="1"/>
  <c r="AR545" i="1"/>
  <c r="AR541" i="1"/>
  <c r="AR533" i="1"/>
  <c r="AR521" i="1"/>
  <c r="AR517" i="1"/>
  <c r="AR501" i="1"/>
  <c r="AR489" i="1"/>
  <c r="AR417" i="1"/>
  <c r="AR385" i="1"/>
  <c r="AR381" i="1"/>
  <c r="AR377" i="1"/>
  <c r="AR357" i="1"/>
  <c r="AR353" i="1"/>
  <c r="AR341" i="1"/>
  <c r="AR325" i="1"/>
  <c r="AR273" i="1"/>
  <c r="AR265" i="1"/>
  <c r="AR257" i="1"/>
  <c r="AR221" i="1"/>
  <c r="AR217" i="1"/>
  <c r="AR205" i="1"/>
  <c r="AR105" i="1"/>
  <c r="AR33" i="1"/>
  <c r="AR275" i="1"/>
  <c r="AR259" i="1"/>
  <c r="AR255" i="1"/>
  <c r="AR239" i="1"/>
  <c r="AR235" i="1"/>
  <c r="AR231" i="1"/>
  <c r="AR227" i="1"/>
  <c r="AR223" i="1"/>
  <c r="AR211" i="1"/>
  <c r="AR207" i="1"/>
  <c r="AR199" i="1"/>
  <c r="AR51" i="1"/>
  <c r="AR3210" i="1"/>
  <c r="AR1726" i="1"/>
  <c r="AR1638" i="1"/>
  <c r="AR1590" i="1"/>
  <c r="AR1574" i="1"/>
  <c r="AR1142" i="1"/>
  <c r="AR1030" i="1"/>
  <c r="AR1568" i="1"/>
  <c r="AR1504" i="1"/>
  <c r="AR1144" i="1"/>
  <c r="AR644" i="1"/>
  <c r="AR628" i="1"/>
  <c r="AR1615" i="1"/>
  <c r="AR1595" i="1"/>
  <c r="AR1571" i="1"/>
  <c r="AR1559" i="1"/>
  <c r="AR1495" i="1"/>
  <c r="AR1483" i="1"/>
  <c r="AR1247" i="1"/>
  <c r="AR1243" i="1"/>
  <c r="AR1151" i="1"/>
  <c r="AR1011" i="1"/>
  <c r="AR1007" i="1"/>
  <c r="AR943" i="1"/>
  <c r="AR843" i="1"/>
  <c r="AR831" i="1"/>
  <c r="AR827" i="1"/>
  <c r="AR823" i="1"/>
  <c r="AR659" i="1"/>
  <c r="AR599" i="1"/>
  <c r="AR587" i="1"/>
  <c r="AR571" i="1"/>
  <c r="AR559" i="1"/>
  <c r="AR555" i="1"/>
  <c r="AR539" i="1"/>
  <c r="AR535" i="1"/>
  <c r="AR531" i="1"/>
  <c r="AR499" i="1"/>
  <c r="AR407" i="1"/>
  <c r="AR363" i="1"/>
  <c r="AR518" i="1"/>
  <c r="AR502" i="1"/>
  <c r="AR486" i="1"/>
  <c r="AR3080" i="1"/>
  <c r="AR2920" i="1"/>
  <c r="AR2856" i="1"/>
  <c r="AR2776" i="1"/>
  <c r="AR2680" i="1"/>
  <c r="AR2648" i="1"/>
  <c r="AR2632" i="1"/>
  <c r="AR2440" i="1"/>
  <c r="AR2424" i="1"/>
  <c r="AR1864" i="1"/>
  <c r="AR1752" i="1"/>
  <c r="AR998" i="1"/>
  <c r="AR1612" i="1"/>
  <c r="AR1484" i="1"/>
  <c r="AR1140" i="1"/>
  <c r="AR624" i="1"/>
  <c r="AR546" i="1"/>
  <c r="AR402" i="1"/>
  <c r="AR386" i="1"/>
  <c r="AT3360" i="1"/>
  <c r="AT3674" i="1"/>
  <c r="AT3338" i="1"/>
  <c r="AT3210" i="1"/>
  <c r="AT3712" i="1"/>
  <c r="AT3078" i="1"/>
  <c r="AT2998" i="1"/>
  <c r="AT2662" i="1"/>
  <c r="AT2646" i="1"/>
  <c r="AT2582" i="1"/>
  <c r="AT2502" i="1"/>
  <c r="AT2486" i="1"/>
  <c r="AT2454" i="1"/>
  <c r="AT2262" i="1"/>
  <c r="AT1748" i="1"/>
  <c r="AT1604" i="1"/>
  <c r="AT1140" i="1"/>
  <c r="AT836" i="1"/>
  <c r="AT3400" i="1"/>
  <c r="AT3974" i="1"/>
  <c r="AT3830" i="1"/>
  <c r="AT3622" i="1"/>
  <c r="AT3350" i="1"/>
  <c r="AT3334" i="1"/>
  <c r="AT3985" i="1"/>
  <c r="AT3829" i="1"/>
  <c r="AT3809" i="1"/>
  <c r="AT3805" i="1"/>
  <c r="AT3641" i="1"/>
  <c r="AT3625" i="1"/>
  <c r="AT3601" i="1"/>
  <c r="AT3473" i="1"/>
  <c r="AT3365" i="1"/>
  <c r="AT3349" i="1"/>
  <c r="AT3341" i="1"/>
  <c r="AT3329" i="1"/>
  <c r="AT3325" i="1"/>
  <c r="AT3321" i="1"/>
  <c r="AT3249" i="1"/>
  <c r="AT3225" i="1"/>
  <c r="AT3976" i="1"/>
  <c r="AT3876" i="1"/>
  <c r="AT3692" i="1"/>
  <c r="AT3620" i="1"/>
  <c r="AT3136" i="1"/>
  <c r="AT3080" i="1"/>
  <c r="AT3060" i="1"/>
  <c r="AT3028" i="1"/>
  <c r="AT3020" i="1"/>
  <c r="AT2992" i="1"/>
  <c r="AT2920" i="1"/>
  <c r="AT2916" i="1"/>
  <c r="AT2908" i="1"/>
  <c r="AT2900" i="1"/>
  <c r="AT2856" i="1"/>
  <c r="AT2776" i="1"/>
  <c r="AT2764" i="1"/>
  <c r="AT3970" i="1"/>
  <c r="AT3336" i="1"/>
  <c r="AT3102" i="1"/>
  <c r="AT2654" i="1"/>
  <c r="AT2638" i="1"/>
  <c r="AT2574" i="1"/>
  <c r="AT2542" i="1"/>
  <c r="AT2494" i="1"/>
  <c r="AT2478" i="1"/>
  <c r="AT2462" i="1"/>
  <c r="AT1758" i="1"/>
  <c r="AT1726" i="1"/>
  <c r="AT1788" i="1"/>
  <c r="AT1756" i="1"/>
  <c r="AT1612" i="1"/>
  <c r="AT1484" i="1"/>
  <c r="AT828" i="1"/>
  <c r="AT3806" i="1"/>
  <c r="AT3678" i="1"/>
  <c r="AT3988" i="1"/>
  <c r="AT3624" i="1"/>
  <c r="AT3320" i="1"/>
  <c r="AT3364" i="1"/>
  <c r="AT2970" i="1"/>
  <c r="AT2906" i="1"/>
  <c r="AT2778" i="1"/>
  <c r="AT2634" i="1"/>
  <c r="AT2474" i="1"/>
  <c r="AT3077" i="1"/>
  <c r="AT3045" i="1"/>
  <c r="AT3017" i="1"/>
  <c r="AT3001" i="1"/>
  <c r="AT2993" i="1"/>
  <c r="AT2965" i="1"/>
  <c r="AT2961" i="1"/>
  <c r="AT2917" i="1"/>
  <c r="AT2913" i="1"/>
  <c r="AT2909" i="1"/>
  <c r="AT2905" i="1"/>
  <c r="AT2901" i="1"/>
  <c r="AT2661" i="1"/>
  <c r="AT2657" i="1"/>
  <c r="AT2645" i="1"/>
  <c r="AT2633" i="1"/>
  <c r="AT2589" i="1"/>
  <c r="AT2581" i="1"/>
  <c r="AT2577" i="1"/>
  <c r="AT2541" i="1"/>
  <c r="AT2461" i="1"/>
  <c r="AT2445" i="1"/>
  <c r="AT2009" i="1"/>
  <c r="AT1897" i="1"/>
  <c r="AT1817" i="1"/>
  <c r="AT1789" i="1"/>
  <c r="AT1785" i="1"/>
  <c r="AT1749" i="1"/>
  <c r="AT1741" i="1"/>
  <c r="AT1884" i="1"/>
  <c r="AT1752" i="1"/>
  <c r="AT1728" i="1"/>
  <c r="AT1640" i="1"/>
  <c r="AT1560" i="1"/>
  <c r="AT1144" i="1"/>
  <c r="AT3055" i="1"/>
  <c r="AT3003" i="1"/>
  <c r="AT2919" i="1"/>
  <c r="AT2655" i="1"/>
  <c r="AT2639" i="1"/>
  <c r="AT2563" i="1"/>
  <c r="AT2155" i="1"/>
  <c r="AT1903" i="1"/>
  <c r="AT1883" i="1"/>
  <c r="AT1863" i="1"/>
  <c r="AT1759" i="1"/>
  <c r="AT1751" i="1"/>
  <c r="AT1747" i="1"/>
  <c r="AT1735" i="1"/>
  <c r="AT1602" i="1"/>
  <c r="AT1506" i="1"/>
  <c r="AT1034" i="1"/>
  <c r="AT1018" i="1"/>
  <c r="AT1002" i="1"/>
  <c r="AT730" i="1"/>
  <c r="AT546" i="1"/>
  <c r="AT542" i="1"/>
  <c r="AT518" i="1"/>
  <c r="AT502" i="1"/>
  <c r="AT494" i="1"/>
  <c r="AT486" i="1"/>
  <c r="AT410" i="1"/>
  <c r="AT402" i="1"/>
  <c r="AT398" i="1"/>
  <c r="AT386" i="1"/>
  <c r="AT382" i="1"/>
  <c r="AT374" i="1"/>
  <c r="AT358" i="1"/>
  <c r="AT346" i="1"/>
  <c r="AT392" i="1"/>
  <c r="AT1615" i="1"/>
  <c r="AT1595" i="1"/>
  <c r="AT1571" i="1"/>
  <c r="AT1559" i="1"/>
  <c r="AT1495" i="1"/>
  <c r="AT1483" i="1"/>
  <c r="AT1247" i="1"/>
  <c r="AT1243" i="1"/>
  <c r="AT1151" i="1"/>
  <c r="AT1011" i="1"/>
  <c r="AT1007" i="1"/>
  <c r="AT943" i="1"/>
  <c r="AT843" i="1"/>
  <c r="AT831" i="1"/>
  <c r="AT827" i="1"/>
  <c r="AT823" i="1"/>
  <c r="AT659" i="1"/>
  <c r="AT599" i="1"/>
  <c r="AT587" i="1"/>
  <c r="AT571" i="1"/>
  <c r="AT559" i="1"/>
  <c r="AT555" i="1"/>
  <c r="AT539" i="1"/>
  <c r="AT535" i="1"/>
  <c r="AT531" i="1"/>
  <c r="AT499" i="1"/>
  <c r="AT407" i="1"/>
  <c r="AT363" i="1"/>
  <c r="AT275" i="1"/>
  <c r="AT259" i="1"/>
  <c r="AT255" i="1"/>
  <c r="AT239" i="1"/>
  <c r="AT235" i="1"/>
  <c r="AT231" i="1"/>
  <c r="AT227" i="1"/>
  <c r="AT223" i="1"/>
  <c r="AT211" i="1"/>
  <c r="AT207" i="1"/>
  <c r="AT199" i="1"/>
  <c r="AT51" i="1"/>
  <c r="AT325" i="1"/>
  <c r="AT273" i="1"/>
  <c r="AT265" i="1"/>
  <c r="AT257" i="1"/>
  <c r="AT221" i="1"/>
  <c r="AT217" i="1"/>
  <c r="AT205" i="1"/>
  <c r="AT105" i="1"/>
  <c r="AT33" i="1"/>
  <c r="AT2680" i="1"/>
  <c r="AT2656" i="1"/>
  <c r="AT2648" i="1"/>
  <c r="AT2640" i="1"/>
  <c r="AT2632" i="1"/>
  <c r="AT2624" i="1"/>
  <c r="AT2496" i="1"/>
  <c r="AT2480" i="1"/>
  <c r="AT2464" i="1"/>
  <c r="AT2448" i="1"/>
  <c r="AT2440" i="1"/>
  <c r="AT2424" i="1"/>
  <c r="AT3883" i="1"/>
  <c r="AT3707" i="1"/>
  <c r="AT3699" i="1"/>
  <c r="AT3683" i="1"/>
  <c r="AT3635" i="1"/>
  <c r="AT3339" i="1"/>
  <c r="AT3023" i="1"/>
  <c r="AT2971" i="1"/>
  <c r="AT2899" i="1"/>
  <c r="AT2659" i="1"/>
  <c r="AT2567" i="1"/>
  <c r="AT2263" i="1"/>
  <c r="AT2255" i="1"/>
  <c r="AT1582" i="1"/>
  <c r="AT1142" i="1"/>
  <c r="AT1030" i="1"/>
  <c r="AT998" i="1"/>
  <c r="AT1661" i="1"/>
  <c r="AT1617" i="1"/>
  <c r="AT1597" i="1"/>
  <c r="AT1593" i="1"/>
  <c r="AT1581" i="1"/>
  <c r="AT1505" i="1"/>
  <c r="AT1485" i="1"/>
  <c r="AT1249" i="1"/>
  <c r="AT1245" i="1"/>
  <c r="AT1141" i="1"/>
  <c r="AT1133" i="1"/>
  <c r="AT1053" i="1"/>
  <c r="AT1021" i="1"/>
  <c r="AT1013" i="1"/>
  <c r="AT837" i="1"/>
  <c r="AT829" i="1"/>
  <c r="AT825" i="1"/>
  <c r="AT697" i="1"/>
  <c r="AT657" i="1"/>
  <c r="AT649" i="1"/>
  <c r="AT633" i="1"/>
  <c r="AT625" i="1"/>
  <c r="AT617" i="1"/>
  <c r="AT573" i="1"/>
  <c r="AT569" i="1"/>
  <c r="AT549" i="1"/>
  <c r="AT545" i="1"/>
  <c r="AT541" i="1"/>
  <c r="AT533" i="1"/>
  <c r="AT521" i="1"/>
  <c r="AT517" i="1"/>
  <c r="AT501" i="1"/>
  <c r="AT489" i="1"/>
  <c r="AT417" i="1"/>
  <c r="AT385" i="1"/>
  <c r="AT381" i="1"/>
  <c r="AT377" i="1"/>
  <c r="AT357" i="1"/>
  <c r="AT353" i="1"/>
  <c r="AT341" i="1"/>
  <c r="AT660" i="1"/>
  <c r="AT644" i="1"/>
  <c r="AT628" i="1"/>
  <c r="AT420" i="1"/>
  <c r="AT404" i="1"/>
  <c r="AT3352" i="1"/>
  <c r="AT1864" i="1"/>
  <c r="AT1568" i="1"/>
  <c r="AT1504" i="1"/>
  <c r="AT1360" i="1"/>
  <c r="AT3015" i="1"/>
  <c r="AT2635" i="1"/>
  <c r="AT2607" i="1"/>
  <c r="AT2543" i="1"/>
  <c r="AT2463" i="1"/>
  <c r="AT2427" i="1"/>
  <c r="AT2159" i="1"/>
  <c r="AT1026" i="1"/>
  <c r="AT622" i="1"/>
  <c r="AT590" i="1"/>
  <c r="AT624" i="1"/>
  <c r="AT416" i="1"/>
  <c r="AT384" i="1"/>
  <c r="AT2652" i="1"/>
  <c r="AT2644" i="1"/>
  <c r="AT2596" i="1"/>
  <c r="AT2580" i="1"/>
  <c r="AT2572" i="1"/>
  <c r="AT2564" i="1"/>
  <c r="AT2484" i="1"/>
  <c r="AT2252" i="1"/>
  <c r="AT3880" i="1"/>
  <c r="AT3879" i="1"/>
  <c r="AT3687" i="1"/>
  <c r="AT3527" i="1"/>
  <c r="AT3335" i="1"/>
  <c r="AT3327" i="1"/>
  <c r="AT3319" i="1"/>
  <c r="AT3223" i="1"/>
  <c r="AT3090" i="1"/>
  <c r="AT3042" i="1"/>
  <c r="AT3010" i="1"/>
  <c r="AT2994" i="1"/>
  <c r="AT2962" i="1"/>
  <c r="AT2914" i="1"/>
  <c r="AT2898" i="1"/>
  <c r="AT2498" i="1"/>
  <c r="AT1746" i="1"/>
  <c r="AT2991" i="1"/>
  <c r="AT2967" i="1"/>
  <c r="AT2915" i="1"/>
  <c r="AT2571" i="1"/>
  <c r="AT2487" i="1"/>
  <c r="AT2467" i="1"/>
  <c r="AT1638" i="1"/>
  <c r="AT1590" i="1"/>
  <c r="AT1574" i="1"/>
  <c r="AT540" i="1"/>
  <c r="AT412" i="1"/>
  <c r="AT396" i="1"/>
  <c r="AT352" i="1"/>
  <c r="AT344" i="1"/>
  <c r="AT336" i="1"/>
  <c r="AT328" i="1"/>
  <c r="AT324" i="1"/>
  <c r="AT320" i="1"/>
  <c r="AT260" i="1"/>
  <c r="AT244" i="1"/>
  <c r="AT236" i="1"/>
  <c r="AT220" i="1"/>
  <c r="AT204" i="1"/>
  <c r="AT200" i="1"/>
  <c r="AT36" i="1"/>
  <c r="AT32" i="1"/>
  <c r="AT318" i="1"/>
  <c r="AT246" i="1"/>
  <c r="AT38" i="1"/>
  <c r="AQ3635" i="1"/>
  <c r="AQ3327" i="1"/>
  <c r="AQ3641" i="1"/>
  <c r="AQ3625" i="1"/>
  <c r="AQ3321" i="1"/>
  <c r="AQ3225" i="1"/>
  <c r="AQ3687" i="1"/>
  <c r="AQ3988" i="1"/>
  <c r="AQ3976" i="1"/>
  <c r="AQ3880" i="1"/>
  <c r="AQ3876" i="1"/>
  <c r="AQ3712" i="1"/>
  <c r="AQ3692" i="1"/>
  <c r="AQ3624" i="1"/>
  <c r="AQ3620" i="1"/>
  <c r="AQ3400" i="1"/>
  <c r="AQ3364" i="1"/>
  <c r="AQ3360" i="1"/>
  <c r="AQ3352" i="1"/>
  <c r="AQ3336" i="1"/>
  <c r="AQ3320" i="1"/>
  <c r="AQ3339" i="1"/>
  <c r="AQ3055" i="1"/>
  <c r="AQ3023" i="1"/>
  <c r="AQ3015" i="1"/>
  <c r="AQ3003" i="1"/>
  <c r="AQ2991" i="1"/>
  <c r="AQ2971" i="1"/>
  <c r="AQ2967" i="1"/>
  <c r="AQ2919" i="1"/>
  <c r="AQ2915" i="1"/>
  <c r="AQ2899" i="1"/>
  <c r="AQ2659" i="1"/>
  <c r="AQ2655" i="1"/>
  <c r="AQ2639" i="1"/>
  <c r="AQ2635" i="1"/>
  <c r="AQ2607" i="1"/>
  <c r="AQ2571" i="1"/>
  <c r="AQ2567" i="1"/>
  <c r="AQ2563" i="1"/>
  <c r="AQ2543" i="1"/>
  <c r="AQ2487" i="1"/>
  <c r="AQ2467" i="1"/>
  <c r="AQ2463" i="1"/>
  <c r="AQ2427" i="1"/>
  <c r="AQ2263" i="1"/>
  <c r="AQ2255" i="1"/>
  <c r="AQ3974" i="1"/>
  <c r="AQ3970" i="1"/>
  <c r="AQ3830" i="1"/>
  <c r="AQ3806" i="1"/>
  <c r="AQ3678" i="1"/>
  <c r="AQ3674" i="1"/>
  <c r="AQ3622" i="1"/>
  <c r="AQ3350" i="1"/>
  <c r="AQ3338" i="1"/>
  <c r="AQ3334" i="1"/>
  <c r="AQ3210" i="1"/>
  <c r="AQ3077" i="1"/>
  <c r="AQ3045" i="1"/>
  <c r="AQ2965" i="1"/>
  <c r="AQ2917" i="1"/>
  <c r="AQ2901" i="1"/>
  <c r="AQ2661" i="1"/>
  <c r="AQ2645" i="1"/>
  <c r="AQ2581" i="1"/>
  <c r="AQ1749" i="1"/>
  <c r="AQ1863" i="1"/>
  <c r="AQ1747" i="1"/>
  <c r="AQ1571" i="1"/>
  <c r="AQ1011" i="1"/>
  <c r="AQ3102" i="1"/>
  <c r="AQ3090" i="1"/>
  <c r="AQ3078" i="1"/>
  <c r="AQ3042" i="1"/>
  <c r="AQ3010" i="1"/>
  <c r="AQ2998" i="1"/>
  <c r="AQ2994" i="1"/>
  <c r="AQ2970" i="1"/>
  <c r="AQ2962" i="1"/>
  <c r="AQ2914" i="1"/>
  <c r="AQ2906" i="1"/>
  <c r="AQ2898" i="1"/>
  <c r="AQ2778" i="1"/>
  <c r="AQ2662" i="1"/>
  <c r="AQ2654" i="1"/>
  <c r="AQ2646" i="1"/>
  <c r="AQ2638" i="1"/>
  <c r="AQ2634" i="1"/>
  <c r="AQ2582" i="1"/>
  <c r="AQ2574" i="1"/>
  <c r="AQ2542" i="1"/>
  <c r="AQ2502" i="1"/>
  <c r="AQ2498" i="1"/>
  <c r="AQ2494" i="1"/>
  <c r="AQ2486" i="1"/>
  <c r="AQ2478" i="1"/>
  <c r="AQ2474" i="1"/>
  <c r="AQ2462" i="1"/>
  <c r="AQ2454" i="1"/>
  <c r="AQ2262" i="1"/>
  <c r="AQ3829" i="1"/>
  <c r="AQ3365" i="1"/>
  <c r="AQ3349" i="1"/>
  <c r="AQ3985" i="1"/>
  <c r="AQ3809" i="1"/>
  <c r="AQ3601" i="1"/>
  <c r="AQ3473" i="1"/>
  <c r="AQ3329" i="1"/>
  <c r="AQ3249" i="1"/>
  <c r="AQ3335" i="1"/>
  <c r="AQ3879" i="1"/>
  <c r="AQ2909" i="1"/>
  <c r="AQ2589" i="1"/>
  <c r="AQ2541" i="1"/>
  <c r="AQ2461" i="1"/>
  <c r="AQ2445" i="1"/>
  <c r="AQ1789" i="1"/>
  <c r="AQ1741" i="1"/>
  <c r="AQ3136" i="1"/>
  <c r="AQ3080" i="1"/>
  <c r="AQ3060" i="1"/>
  <c r="AQ3028" i="1"/>
  <c r="AQ3020" i="1"/>
  <c r="AQ2992" i="1"/>
  <c r="AQ2920" i="1"/>
  <c r="AQ2916" i="1"/>
  <c r="AQ2908" i="1"/>
  <c r="AQ2900" i="1"/>
  <c r="AQ2856" i="1"/>
  <c r="AQ2776" i="1"/>
  <c r="AQ2764" i="1"/>
  <c r="AQ2680" i="1"/>
  <c r="AQ2656" i="1"/>
  <c r="AQ2652" i="1"/>
  <c r="AQ2648" i="1"/>
  <c r="AQ2644" i="1"/>
  <c r="AQ2640" i="1"/>
  <c r="AQ2632" i="1"/>
  <c r="AQ2624" i="1"/>
  <c r="AQ2596" i="1"/>
  <c r="AQ2580" i="1"/>
  <c r="AQ2572" i="1"/>
  <c r="AQ2564" i="1"/>
  <c r="AQ2496" i="1"/>
  <c r="AQ2484" i="1"/>
  <c r="AQ2480" i="1"/>
  <c r="AQ2464" i="1"/>
  <c r="AQ2448" i="1"/>
  <c r="AQ2440" i="1"/>
  <c r="AQ2424" i="1"/>
  <c r="AQ2252" i="1"/>
  <c r="AQ1884" i="1"/>
  <c r="AQ1864" i="1"/>
  <c r="AQ1788" i="1"/>
  <c r="AQ1756" i="1"/>
  <c r="AQ1752" i="1"/>
  <c r="AQ1748" i="1"/>
  <c r="AQ1728" i="1"/>
  <c r="AQ1903" i="1"/>
  <c r="AQ1735" i="1"/>
  <c r="AQ1595" i="1"/>
  <c r="AQ1483" i="1"/>
  <c r="AQ1243" i="1"/>
  <c r="AQ843" i="1"/>
  <c r="AQ827" i="1"/>
  <c r="AQ3883" i="1"/>
  <c r="AQ3707" i="1"/>
  <c r="AQ3699" i="1"/>
  <c r="AQ3683" i="1"/>
  <c r="AQ3319" i="1"/>
  <c r="AQ3805" i="1"/>
  <c r="AQ3341" i="1"/>
  <c r="AQ3325" i="1"/>
  <c r="AQ3527" i="1"/>
  <c r="AQ3017" i="1"/>
  <c r="AQ3001" i="1"/>
  <c r="AQ2905" i="1"/>
  <c r="AQ2633" i="1"/>
  <c r="AQ2009" i="1"/>
  <c r="AQ1897" i="1"/>
  <c r="AQ1817" i="1"/>
  <c r="AQ1785" i="1"/>
  <c r="AQ1883" i="1"/>
  <c r="AQ1751" i="1"/>
  <c r="AQ1559" i="1"/>
  <c r="AQ1495" i="1"/>
  <c r="AQ823" i="1"/>
  <c r="AQ2159" i="1"/>
  <c r="AQ1759" i="1"/>
  <c r="AQ1615" i="1"/>
  <c r="AQ1247" i="1"/>
  <c r="AQ1151" i="1"/>
  <c r="AQ1617" i="1"/>
  <c r="AQ1505" i="1"/>
  <c r="AQ1640" i="1"/>
  <c r="AQ1612" i="1"/>
  <c r="AQ1604" i="1"/>
  <c r="AQ1568" i="1"/>
  <c r="AQ1560" i="1"/>
  <c r="AQ1504" i="1"/>
  <c r="AQ1484" i="1"/>
  <c r="AQ1360" i="1"/>
  <c r="AQ1144" i="1"/>
  <c r="AQ1140" i="1"/>
  <c r="AQ836" i="1"/>
  <c r="AQ828" i="1"/>
  <c r="AQ660" i="1"/>
  <c r="AQ644" i="1"/>
  <c r="AQ628" i="1"/>
  <c r="AQ624" i="1"/>
  <c r="AQ540" i="1"/>
  <c r="AQ420" i="1"/>
  <c r="AQ416" i="1"/>
  <c r="AQ412" i="1"/>
  <c r="AQ404" i="1"/>
  <c r="AQ396" i="1"/>
  <c r="AQ392" i="1"/>
  <c r="AQ384" i="1"/>
  <c r="AQ352" i="1"/>
  <c r="AQ344" i="1"/>
  <c r="AQ599" i="1"/>
  <c r="AQ535" i="1"/>
  <c r="AQ407" i="1"/>
  <c r="AQ2993" i="1"/>
  <c r="AQ2961" i="1"/>
  <c r="AQ2913" i="1"/>
  <c r="AQ2657" i="1"/>
  <c r="AQ2577" i="1"/>
  <c r="AQ1007" i="1"/>
  <c r="AQ943" i="1"/>
  <c r="AQ1661" i="1"/>
  <c r="AQ1597" i="1"/>
  <c r="AQ1581" i="1"/>
  <c r="AQ1485" i="1"/>
  <c r="AQ1141" i="1"/>
  <c r="AQ1013" i="1"/>
  <c r="AQ625" i="1"/>
  <c r="AQ659" i="1"/>
  <c r="AQ531" i="1"/>
  <c r="AQ499" i="1"/>
  <c r="AQ2155" i="1"/>
  <c r="AQ831" i="1"/>
  <c r="AQ1593" i="1"/>
  <c r="AQ1249" i="1"/>
  <c r="AQ573" i="1"/>
  <c r="AQ559" i="1"/>
  <c r="AQ363" i="1"/>
  <c r="AQ275" i="1"/>
  <c r="AQ259" i="1"/>
  <c r="AQ255" i="1"/>
  <c r="AQ239" i="1"/>
  <c r="AQ235" i="1"/>
  <c r="AQ231" i="1"/>
  <c r="AQ227" i="1"/>
  <c r="AQ223" i="1"/>
  <c r="AQ211" i="1"/>
  <c r="AQ207" i="1"/>
  <c r="AQ199" i="1"/>
  <c r="AQ51" i="1"/>
  <c r="AQ325" i="1"/>
  <c r="AQ273" i="1"/>
  <c r="AQ265" i="1"/>
  <c r="AQ257" i="1"/>
  <c r="AQ221" i="1"/>
  <c r="AQ217" i="1"/>
  <c r="AQ205" i="1"/>
  <c r="AQ105" i="1"/>
  <c r="AQ33" i="1"/>
  <c r="AQ3223" i="1"/>
  <c r="AQ1758" i="1"/>
  <c r="AQ1746" i="1"/>
  <c r="AQ1726" i="1"/>
  <c r="AQ1245" i="1"/>
  <c r="AQ1133" i="1"/>
  <c r="AQ1053" i="1"/>
  <c r="AQ1021" i="1"/>
  <c r="AQ837" i="1"/>
  <c r="AQ829" i="1"/>
  <c r="AQ825" i="1"/>
  <c r="AQ697" i="1"/>
  <c r="AQ657" i="1"/>
  <c r="AQ649" i="1"/>
  <c r="AQ633" i="1"/>
  <c r="AQ617" i="1"/>
  <c r="AQ569" i="1"/>
  <c r="AQ549" i="1"/>
  <c r="AQ545" i="1"/>
  <c r="AQ541" i="1"/>
  <c r="AQ533" i="1"/>
  <c r="AQ521" i="1"/>
  <c r="AQ517" i="1"/>
  <c r="AQ501" i="1"/>
  <c r="AQ489" i="1"/>
  <c r="AQ417" i="1"/>
  <c r="AQ385" i="1"/>
  <c r="AQ381" i="1"/>
  <c r="AQ377" i="1"/>
  <c r="AQ357" i="1"/>
  <c r="AQ353" i="1"/>
  <c r="AQ341" i="1"/>
  <c r="AQ587" i="1"/>
  <c r="AQ571" i="1"/>
  <c r="AQ555" i="1"/>
  <c r="AQ539" i="1"/>
  <c r="AQ1638" i="1"/>
  <c r="AQ1602" i="1"/>
  <c r="AQ1590" i="1"/>
  <c r="AQ1582" i="1"/>
  <c r="AQ1574" i="1"/>
  <c r="AQ1506" i="1"/>
  <c r="AQ1142" i="1"/>
  <c r="AQ1034" i="1"/>
  <c r="AQ1030" i="1"/>
  <c r="AQ1026" i="1"/>
  <c r="AQ1018" i="1"/>
  <c r="AQ1002" i="1"/>
  <c r="AQ998" i="1"/>
  <c r="AQ730" i="1"/>
  <c r="AQ622" i="1"/>
  <c r="AQ590" i="1"/>
  <c r="AQ546" i="1"/>
  <c r="AQ542" i="1"/>
  <c r="AQ518" i="1"/>
  <c r="AQ502" i="1"/>
  <c r="AQ494" i="1"/>
  <c r="AQ486" i="1"/>
  <c r="AQ410" i="1"/>
  <c r="AQ402" i="1"/>
  <c r="AQ398" i="1"/>
  <c r="AQ386" i="1"/>
  <c r="AQ382" i="1"/>
  <c r="AQ374" i="1"/>
  <c r="AQ358" i="1"/>
  <c r="AQ346" i="1"/>
  <c r="AQ318" i="1"/>
  <c r="AQ246" i="1"/>
  <c r="AQ38" i="1"/>
  <c r="AQ336" i="1"/>
  <c r="AQ328" i="1"/>
  <c r="AQ324" i="1"/>
  <c r="AQ320" i="1"/>
  <c r="AQ260" i="1"/>
  <c r="AQ244" i="1"/>
  <c r="AQ236" i="1"/>
  <c r="AQ220" i="1"/>
  <c r="AQ204" i="1"/>
  <c r="AQ200" i="1"/>
  <c r="AQ36" i="1"/>
  <c r="AQ32" i="1"/>
  <c r="AS1141" i="1"/>
  <c r="AS1749" i="1"/>
  <c r="AS1897" i="1"/>
  <c r="AS1735" i="1"/>
  <c r="AS1751" i="1"/>
  <c r="AS1863" i="1"/>
  <c r="AS2263" i="1"/>
  <c r="AS2487" i="1"/>
  <c r="AS2567" i="1"/>
  <c r="AS2919" i="1"/>
  <c r="AS2967" i="1"/>
  <c r="AS3015" i="1"/>
  <c r="AS3225" i="1"/>
  <c r="AS3249" i="1"/>
  <c r="AS3341" i="1"/>
  <c r="AS3805" i="1"/>
  <c r="AS3829" i="1"/>
  <c r="AS3365" i="1"/>
  <c r="AS3349" i="1"/>
  <c r="AS3641" i="1"/>
  <c r="AS3339" i="1"/>
  <c r="AS3707" i="1"/>
  <c r="AS3883" i="1"/>
  <c r="AS1593" i="1"/>
  <c r="AS1785" i="1"/>
  <c r="AS1817" i="1"/>
  <c r="AS1726" i="1"/>
  <c r="AS1746" i="1"/>
  <c r="AS1758" i="1"/>
  <c r="AS2262" i="1"/>
  <c r="AS2454" i="1"/>
  <c r="AS2462" i="1"/>
  <c r="AS2474" i="1"/>
  <c r="AS2478" i="1"/>
  <c r="AS2486" i="1"/>
  <c r="AS2494" i="1"/>
  <c r="AS2498" i="1"/>
  <c r="AS2502" i="1"/>
  <c r="AS2542" i="1"/>
  <c r="AS2574" i="1"/>
  <c r="AS2582" i="1"/>
  <c r="AS2634" i="1"/>
  <c r="AS2638" i="1"/>
  <c r="AS2646" i="1"/>
  <c r="AS2654" i="1"/>
  <c r="AS2662" i="1"/>
  <c r="AS2778" i="1"/>
  <c r="AS2898" i="1"/>
  <c r="AS2906" i="1"/>
  <c r="AS2914" i="1"/>
  <c r="AS2962" i="1"/>
  <c r="AS2970" i="1"/>
  <c r="AS2994" i="1"/>
  <c r="AS2998" i="1"/>
  <c r="AS3010" i="1"/>
  <c r="AS3042" i="1"/>
  <c r="AS3078" i="1"/>
  <c r="AS3090" i="1"/>
  <c r="AS3102" i="1"/>
  <c r="AS1883" i="1"/>
  <c r="AS2155" i="1"/>
  <c r="AS2427" i="1"/>
  <c r="AS2571" i="1"/>
  <c r="AS2635" i="1"/>
  <c r="AS2971" i="1"/>
  <c r="AS3003" i="1"/>
  <c r="AS3321" i="1"/>
  <c r="AS3809" i="1"/>
  <c r="AS3327" i="1"/>
  <c r="AS3329" i="1"/>
  <c r="AS3473" i="1"/>
  <c r="AS3635" i="1"/>
  <c r="AS3683" i="1"/>
  <c r="AS3699" i="1"/>
  <c r="AS3325" i="1"/>
  <c r="AS3625" i="1"/>
  <c r="AS1249" i="1"/>
  <c r="AS1505" i="1"/>
  <c r="AS1617" i="1"/>
  <c r="AS1747" i="1"/>
  <c r="AS2467" i="1"/>
  <c r="AS2563" i="1"/>
  <c r="AS2659" i="1"/>
  <c r="AS2899" i="1"/>
  <c r="AS2915" i="1"/>
  <c r="AS3320" i="1"/>
  <c r="AS3336" i="1"/>
  <c r="AS3352" i="1"/>
  <c r="AS3360" i="1"/>
  <c r="AS3364" i="1"/>
  <c r="AS3400" i="1"/>
  <c r="AS3620" i="1"/>
  <c r="AS3624" i="1"/>
  <c r="AS3692" i="1"/>
  <c r="AS3712" i="1"/>
  <c r="AS3876" i="1"/>
  <c r="AS3880" i="1"/>
  <c r="AS3976" i="1"/>
  <c r="AS3988" i="1"/>
  <c r="AS2445" i="1"/>
  <c r="AS2461" i="1"/>
  <c r="AS2541" i="1"/>
  <c r="AS2577" i="1"/>
  <c r="AS2581" i="1"/>
  <c r="AS2589" i="1"/>
  <c r="AS2633" i="1"/>
  <c r="AS2645" i="1"/>
  <c r="AS2657" i="1"/>
  <c r="AS2661" i="1"/>
  <c r="AS2901" i="1"/>
  <c r="AS2905" i="1"/>
  <c r="AS2909" i="1"/>
  <c r="AS2913" i="1"/>
  <c r="AS2917" i="1"/>
  <c r="AS2961" i="1"/>
  <c r="AS2965" i="1"/>
  <c r="AS2993" i="1"/>
  <c r="AS3001" i="1"/>
  <c r="AS3017" i="1"/>
  <c r="AS3045" i="1"/>
  <c r="AS3077" i="1"/>
  <c r="AS3210" i="1"/>
  <c r="AS3334" i="1"/>
  <c r="AS3338" i="1"/>
  <c r="AS3350" i="1"/>
  <c r="AS3622" i="1"/>
  <c r="AS3674" i="1"/>
  <c r="AS3678" i="1"/>
  <c r="AS3806" i="1"/>
  <c r="AS3830" i="1"/>
  <c r="AS3970" i="1"/>
  <c r="AS3974" i="1"/>
  <c r="AS3223" i="1"/>
  <c r="AS3319" i="1"/>
  <c r="AS3335" i="1"/>
  <c r="AS3527" i="1"/>
  <c r="AS3687" i="1"/>
  <c r="AS3879" i="1"/>
  <c r="AO4043" i="1"/>
  <c r="AO3851" i="1"/>
  <c r="AO3915" i="1"/>
  <c r="AO3979" i="1"/>
  <c r="AO4035" i="1"/>
  <c r="AO4067" i="1"/>
  <c r="AO4088" i="1"/>
  <c r="AO4101" i="1"/>
  <c r="AO4059" i="1"/>
  <c r="AO3883" i="1"/>
  <c r="AO3947" i="1"/>
  <c r="AO4011" i="1"/>
  <c r="AO4051" i="1"/>
  <c r="AO4093" i="1"/>
  <c r="AO4104" i="1"/>
  <c r="AO4109" i="1"/>
  <c r="AO3573" i="1"/>
  <c r="AO3831" i="1"/>
  <c r="AO3863" i="1"/>
  <c r="AO3895" i="1"/>
  <c r="AO3927" i="1"/>
  <c r="AO3959" i="1"/>
  <c r="AO3991" i="1"/>
  <c r="AO4019" i="1"/>
  <c r="AO4055" i="1"/>
  <c r="AO3963" i="1"/>
  <c r="AO3899" i="1"/>
  <c r="AO3835" i="1"/>
  <c r="AO4023" i="1"/>
  <c r="AO3839" i="1"/>
  <c r="AO3871" i="1"/>
  <c r="AO3903" i="1"/>
  <c r="AO3935" i="1"/>
  <c r="AO3967" i="1"/>
  <c r="AO3999" i="1"/>
  <c r="AO4027" i="1"/>
  <c r="AO3987" i="1"/>
  <c r="AO3923" i="1"/>
  <c r="AO3859" i="1"/>
  <c r="AO4077" i="1"/>
  <c r="AO4063" i="1"/>
  <c r="AO4096" i="1"/>
  <c r="AO4003" i="1"/>
  <c r="AO3939" i="1"/>
  <c r="AO3875" i="1"/>
  <c r="AO4031" i="1"/>
  <c r="AO3847" i="1"/>
  <c r="AO3879" i="1"/>
  <c r="AO3911" i="1"/>
  <c r="AO3943" i="1"/>
  <c r="AO3975" i="1"/>
  <c r="AO4007" i="1"/>
  <c r="AO4112" i="1"/>
  <c r="AO4085" i="1"/>
  <c r="AO4071" i="1"/>
  <c r="AO4039" i="1"/>
  <c r="AO3995" i="1"/>
  <c r="AO3931" i="1"/>
  <c r="AO3867" i="1"/>
  <c r="AO3823" i="1"/>
  <c r="AO3855" i="1"/>
  <c r="AO3887" i="1"/>
  <c r="AO3919" i="1"/>
  <c r="AO3951" i="1"/>
  <c r="AO3983" i="1"/>
  <c r="AO4015" i="1"/>
  <c r="AO4080" i="1"/>
  <c r="AO3955" i="1"/>
  <c r="AO3891" i="1"/>
  <c r="AO3827" i="1"/>
  <c r="AO4047" i="1"/>
  <c r="AO3971" i="1"/>
  <c r="AO3907" i="1"/>
  <c r="AO3843" i="1"/>
  <c r="AO4097" i="1"/>
  <c r="AO4092" i="1"/>
  <c r="AO4061" i="1"/>
  <c r="AO4045" i="1"/>
  <c r="AO4029" i="1"/>
  <c r="AO4013" i="1"/>
  <c r="AO3997" i="1"/>
  <c r="AO3981" i="1"/>
  <c r="AO3965" i="1"/>
  <c r="AO3949" i="1"/>
  <c r="AO3933" i="1"/>
  <c r="AO3917" i="1"/>
  <c r="AO3901" i="1"/>
  <c r="AO3885" i="1"/>
  <c r="AO3869" i="1"/>
  <c r="AO3853" i="1"/>
  <c r="AO3837" i="1"/>
  <c r="AO3821" i="1"/>
  <c r="AO3805" i="1"/>
  <c r="AO3789" i="1"/>
  <c r="AO3773" i="1"/>
  <c r="AO3757" i="1"/>
  <c r="AO3741" i="1"/>
  <c r="AO3725" i="1"/>
  <c r="AO3709" i="1"/>
  <c r="AO3693" i="1"/>
  <c r="AO3677" i="1"/>
  <c r="AO3661" i="1"/>
  <c r="AO3645" i="1"/>
  <c r="AO3629" i="1"/>
  <c r="AO4105" i="1"/>
  <c r="AO4100" i="1"/>
  <c r="AO4073" i="1"/>
  <c r="AO4057" i="1"/>
  <c r="AO4041" i="1"/>
  <c r="AO4025" i="1"/>
  <c r="AO4009" i="1"/>
  <c r="AO3993" i="1"/>
  <c r="AO3977" i="1"/>
  <c r="AO3961" i="1"/>
  <c r="AO3945" i="1"/>
  <c r="AO3929" i="1"/>
  <c r="AO3913" i="1"/>
  <c r="AO3897" i="1"/>
  <c r="AO3881" i="1"/>
  <c r="AO3865" i="1"/>
  <c r="AO3849" i="1"/>
  <c r="AO3833" i="1"/>
  <c r="AO3817" i="1"/>
  <c r="AO3801" i="1"/>
  <c r="AO3785" i="1"/>
  <c r="AO3769" i="1"/>
  <c r="AO3753" i="1"/>
  <c r="AO3737" i="1"/>
  <c r="AO3721" i="1"/>
  <c r="AO3705" i="1"/>
  <c r="AO3689" i="1"/>
  <c r="AO3673" i="1"/>
  <c r="AO3657" i="1"/>
  <c r="AO3641" i="1"/>
  <c r="AO3625" i="1"/>
  <c r="AO4108" i="1"/>
  <c r="AO4081" i="1"/>
  <c r="AO4076" i="1"/>
  <c r="AO4069" i="1"/>
  <c r="AO4053" i="1"/>
  <c r="AO4037" i="1"/>
  <c r="AO4021" i="1"/>
  <c r="AO4005" i="1"/>
  <c r="AO3989" i="1"/>
  <c r="AO3973" i="1"/>
  <c r="AO3957" i="1"/>
  <c r="AO3941" i="1"/>
  <c r="AO3925" i="1"/>
  <c r="AO3909" i="1"/>
  <c r="AO3893" i="1"/>
  <c r="AO3877" i="1"/>
  <c r="AO3861" i="1"/>
  <c r="AO3845" i="1"/>
  <c r="AO3829" i="1"/>
  <c r="AO3813" i="1"/>
  <c r="AO3797" i="1"/>
  <c r="AO3781" i="1"/>
  <c r="AO3765" i="1"/>
  <c r="AO3749" i="1"/>
  <c r="AO3733" i="1"/>
  <c r="AO3717" i="1"/>
  <c r="AO3701" i="1"/>
  <c r="AO3685" i="1"/>
  <c r="AO3669" i="1"/>
  <c r="AO3653" i="1"/>
  <c r="AO3637" i="1"/>
  <c r="AO3621" i="1"/>
  <c r="AO3617" i="1"/>
  <c r="AO3589" i="1"/>
  <c r="AO4089" i="1"/>
  <c r="AO4084" i="1"/>
  <c r="AO4065" i="1"/>
  <c r="AO4049" i="1"/>
  <c r="AO4033" i="1"/>
  <c r="AO4017" i="1"/>
  <c r="AO4001" i="1"/>
  <c r="AO3985" i="1"/>
  <c r="AO3969" i="1"/>
  <c r="AO3953" i="1"/>
  <c r="AO3937" i="1"/>
  <c r="AO3921" i="1"/>
  <c r="AO3905" i="1"/>
  <c r="AO3889" i="1"/>
  <c r="AO3873" i="1"/>
  <c r="AO3857" i="1"/>
  <c r="AO3841" i="1"/>
  <c r="AO3825" i="1"/>
  <c r="AO3809" i="1"/>
  <c r="AO3793" i="1"/>
  <c r="AO3777" i="1"/>
  <c r="AO3761" i="1"/>
  <c r="AO3745" i="1"/>
  <c r="AO3729" i="1"/>
  <c r="AO3713" i="1"/>
  <c r="AO3697" i="1"/>
  <c r="AO3681" i="1"/>
  <c r="AO3665" i="1"/>
  <c r="AO3649" i="1"/>
  <c r="AO3633" i="1"/>
  <c r="AO3614" i="1"/>
  <c r="AO17" i="1"/>
  <c r="AO33" i="1"/>
  <c r="AO14" i="1"/>
  <c r="AO7" i="1"/>
  <c r="AO23" i="1"/>
  <c r="AO39" i="1"/>
  <c r="AO16" i="1"/>
  <c r="AO32" i="1"/>
  <c r="AO38" i="1"/>
  <c r="AO41" i="1"/>
  <c r="AO57" i="1"/>
  <c r="AO73" i="1"/>
  <c r="AO63" i="1"/>
  <c r="AO83" i="1"/>
  <c r="AO99" i="1"/>
  <c r="AO42" i="1"/>
  <c r="AO62" i="1"/>
  <c r="AO84" i="1"/>
  <c r="AO58" i="1"/>
  <c r="AO81" i="1"/>
  <c r="AO97" i="1"/>
  <c r="AO113" i="1"/>
  <c r="AO102" i="1"/>
  <c r="AO125" i="1"/>
  <c r="AO141" i="1"/>
  <c r="AO157" i="1"/>
  <c r="AO88" i="1"/>
  <c r="AO118" i="1"/>
  <c r="AO134" i="1"/>
  <c r="AO150" i="1"/>
  <c r="AO78" i="1"/>
  <c r="AO112" i="1"/>
  <c r="AO127" i="1"/>
  <c r="AO143" i="1"/>
  <c r="AO159" i="1"/>
  <c r="AO124" i="1"/>
  <c r="AO169" i="1"/>
  <c r="AO185" i="1"/>
  <c r="AO201" i="1"/>
  <c r="AO217" i="1"/>
  <c r="AO144" i="1"/>
  <c r="AO174" i="1"/>
  <c r="AO190" i="1"/>
  <c r="AO206" i="1"/>
  <c r="AO148" i="1"/>
  <c r="AO171" i="1"/>
  <c r="AO187" i="1"/>
  <c r="AO203" i="1"/>
  <c r="AO219" i="1"/>
  <c r="AO136" i="1"/>
  <c r="AO216" i="1"/>
  <c r="AO238" i="1"/>
  <c r="AO254" i="1"/>
  <c r="AO270" i="1"/>
  <c r="AO152" i="1"/>
  <c r="AO218" i="1"/>
  <c r="AO235" i="1"/>
  <c r="AO251" i="1"/>
  <c r="AO267" i="1"/>
  <c r="AO158" i="1"/>
  <c r="AO222" i="1"/>
  <c r="AO236" i="1"/>
  <c r="AO252" i="1"/>
  <c r="AO268" i="1"/>
  <c r="AO284" i="1"/>
  <c r="AO241" i="1"/>
  <c r="AO293" i="1"/>
  <c r="AO309" i="1"/>
  <c r="AO325" i="1"/>
  <c r="AO341" i="1"/>
  <c r="AO357" i="1"/>
  <c r="AO373" i="1"/>
  <c r="AO389" i="1"/>
  <c r="AO405" i="1"/>
  <c r="AO224" i="1"/>
  <c r="AO287" i="1"/>
  <c r="AO302" i="1"/>
  <c r="AO318" i="1"/>
  <c r="AO334" i="1"/>
  <c r="AO350" i="1"/>
  <c r="AO366" i="1"/>
  <c r="AO382" i="1"/>
  <c r="AO398" i="1"/>
  <c r="AO265" i="1"/>
  <c r="AO289" i="1"/>
  <c r="AO307" i="1"/>
  <c r="AO323" i="1"/>
  <c r="AO339" i="1"/>
  <c r="AO355" i="1"/>
  <c r="AO371" i="1"/>
  <c r="AO387" i="1"/>
  <c r="AO403" i="1"/>
  <c r="AO253" i="1"/>
  <c r="AO324" i="1"/>
  <c r="AO388" i="1"/>
  <c r="AO214" i="1"/>
  <c r="AO328" i="1"/>
  <c r="AO392" i="1"/>
  <c r="AO316" i="1"/>
  <c r="AO380" i="1"/>
  <c r="AO237" i="1"/>
  <c r="AO352" i="1"/>
  <c r="AO414" i="1"/>
  <c r="AO430" i="1"/>
  <c r="AO446" i="1"/>
  <c r="AO462" i="1"/>
  <c r="AO410" i="1"/>
  <c r="AO423" i="1"/>
  <c r="AO439" i="1"/>
  <c r="AO455" i="1"/>
  <c r="AO471" i="1"/>
  <c r="AO487" i="1"/>
  <c r="AO433" i="1"/>
  <c r="AO449" i="1"/>
  <c r="AO465" i="1"/>
  <c r="AO481" i="1"/>
  <c r="AO436" i="1"/>
  <c r="AO492" i="1"/>
  <c r="AO508" i="1"/>
  <c r="AO524" i="1"/>
  <c r="AO540" i="1"/>
  <c r="AO556" i="1"/>
  <c r="AO572" i="1"/>
  <c r="AO588" i="1"/>
  <c r="AO604" i="1"/>
  <c r="AO620" i="1"/>
  <c r="AO472" i="1"/>
  <c r="AO497" i="1"/>
  <c r="AO513" i="1"/>
  <c r="AO529" i="1"/>
  <c r="AO545" i="1"/>
  <c r="AO561" i="1"/>
  <c r="AO577" i="1"/>
  <c r="AO593" i="1"/>
  <c r="AO444" i="1"/>
  <c r="AO488" i="1"/>
  <c r="AO506" i="1"/>
  <c r="AO522" i="1"/>
  <c r="AO538" i="1"/>
  <c r="AO554" i="1"/>
  <c r="AO570" i="1"/>
  <c r="AO586" i="1"/>
  <c r="AO602" i="1"/>
  <c r="AO618" i="1"/>
  <c r="AO527" i="1"/>
  <c r="AO591" i="1"/>
  <c r="AO628" i="1"/>
  <c r="AO644" i="1"/>
  <c r="AO660" i="1"/>
  <c r="AO676" i="1"/>
  <c r="AO692" i="1"/>
  <c r="AO708" i="1"/>
  <c r="AO724" i="1"/>
  <c r="AO432" i="1"/>
  <c r="AO531" i="1"/>
  <c r="AO595" i="1"/>
  <c r="AO625" i="1"/>
  <c r="AO641" i="1"/>
  <c r="AO657" i="1"/>
  <c r="AO673" i="1"/>
  <c r="AO689" i="1"/>
  <c r="AO705" i="1"/>
  <c r="AO721" i="1"/>
  <c r="AO503" i="1"/>
  <c r="AO567" i="1"/>
  <c r="AO615" i="1"/>
  <c r="AO634" i="1"/>
  <c r="AO650" i="1"/>
  <c r="AO666" i="1"/>
  <c r="AO682" i="1"/>
  <c r="AO698" i="1"/>
  <c r="AO714" i="1"/>
  <c r="AO730" i="1"/>
  <c r="AO491" i="1"/>
  <c r="AO655" i="1"/>
  <c r="AO719" i="1"/>
  <c r="AO754" i="1"/>
  <c r="AO770" i="1"/>
  <c r="AO786" i="1"/>
  <c r="AO802" i="1"/>
  <c r="AO818" i="1"/>
  <c r="AO834" i="1"/>
  <c r="AO850" i="1"/>
  <c r="AO866" i="1"/>
  <c r="AO882" i="1"/>
  <c r="AO898" i="1"/>
  <c r="AO914" i="1"/>
  <c r="AO930" i="1"/>
  <c r="AO946" i="1"/>
  <c r="AO962" i="1"/>
  <c r="AO978" i="1"/>
  <c r="AO994" i="1"/>
  <c r="AO609" i="1"/>
  <c r="AO675" i="1"/>
  <c r="AO737" i="1"/>
  <c r="AO755" i="1"/>
  <c r="AO771" i="1"/>
  <c r="AO787" i="1"/>
  <c r="AO803" i="1"/>
  <c r="AO819" i="1"/>
  <c r="AO835" i="1"/>
  <c r="AO851" i="1"/>
  <c r="AO867" i="1"/>
  <c r="AO883" i="1"/>
  <c r="AO899" i="1"/>
  <c r="AO915" i="1"/>
  <c r="AO931" i="1"/>
  <c r="AO947" i="1"/>
  <c r="AO963" i="1"/>
  <c r="AO979" i="1"/>
  <c r="AO587" i="1"/>
  <c r="AO663" i="1"/>
  <c r="AO727" i="1"/>
  <c r="AO744" i="1"/>
  <c r="AO760" i="1"/>
  <c r="AO776" i="1"/>
  <c r="AO792" i="1"/>
  <c r="AO808" i="1"/>
  <c r="AO824" i="1"/>
  <c r="AO840" i="1"/>
  <c r="AO856" i="1"/>
  <c r="AO872" i="1"/>
  <c r="AO888" i="1"/>
  <c r="AO904" i="1"/>
  <c r="AO920" i="1"/>
  <c r="AO936" i="1"/>
  <c r="AO952" i="1"/>
  <c r="AO968" i="1"/>
  <c r="AO984" i="1"/>
  <c r="AO539" i="1"/>
  <c r="AO667" i="1"/>
  <c r="AO733" i="1"/>
  <c r="AO785" i="1"/>
  <c r="AO849" i="1"/>
  <c r="AO913" i="1"/>
  <c r="AO977" i="1"/>
  <c r="AO1006" i="1"/>
  <c r="AO1022" i="1"/>
  <c r="AO1038" i="1"/>
  <c r="AO1054" i="1"/>
  <c r="AO789" i="1"/>
  <c r="AO853" i="1"/>
  <c r="AO917" i="1"/>
  <c r="AO981" i="1"/>
  <c r="AO1007" i="1"/>
  <c r="AO1023" i="1"/>
  <c r="AO1039" i="1"/>
  <c r="AO761" i="1"/>
  <c r="AO825" i="1"/>
  <c r="AO889" i="1"/>
  <c r="AO953" i="1"/>
  <c r="AO1004" i="1"/>
  <c r="AO1020" i="1"/>
  <c r="AO749" i="1"/>
  <c r="AO813" i="1"/>
  <c r="AO877" i="1"/>
  <c r="AO941" i="1"/>
  <c r="AO997" i="1"/>
  <c r="AO1009" i="1"/>
  <c r="AO1025" i="1"/>
  <c r="AO1041" i="1"/>
  <c r="AO1057" i="1"/>
  <c r="AO1073" i="1"/>
  <c r="AO1056" i="1"/>
  <c r="AO1082" i="1"/>
  <c r="AO1098" i="1"/>
  <c r="AO1114" i="1"/>
  <c r="AO1130" i="1"/>
  <c r="AO1146" i="1"/>
  <c r="AO1162" i="1"/>
  <c r="AO1178" i="1"/>
  <c r="AO1194" i="1"/>
  <c r="AO1210" i="1"/>
  <c r="AO1226" i="1"/>
  <c r="AO1242" i="1"/>
  <c r="AO1258" i="1"/>
  <c r="AO1274" i="1"/>
  <c r="AO1290" i="1"/>
  <c r="AO1306" i="1"/>
  <c r="AO1322" i="1"/>
  <c r="AO1338" i="1"/>
  <c r="AO1354" i="1"/>
  <c r="AO1370" i="1"/>
  <c r="AO1064" i="1"/>
  <c r="AO1083" i="1"/>
  <c r="AO1099" i="1"/>
  <c r="AO1115" i="1"/>
  <c r="AO1131" i="1"/>
  <c r="AO1147" i="1"/>
  <c r="AO1163" i="1"/>
  <c r="AO1179" i="1"/>
  <c r="AO1195" i="1"/>
  <c r="AO1211" i="1"/>
  <c r="AO1227" i="1"/>
  <c r="AO1243" i="1"/>
  <c r="AO1259" i="1"/>
  <c r="AO1275" i="1"/>
  <c r="AO1291" i="1"/>
  <c r="AO1307" i="1"/>
  <c r="AO1323" i="1"/>
  <c r="AO1339" i="1"/>
  <c r="AO1063" i="1"/>
  <c r="AO1084" i="1"/>
  <c r="AO1100" i="1"/>
  <c r="AO1116" i="1"/>
  <c r="AO1132" i="1"/>
  <c r="AO1148" i="1"/>
  <c r="AO1164" i="1"/>
  <c r="AO1180" i="1"/>
  <c r="AO1196" i="1"/>
  <c r="AO1212" i="1"/>
  <c r="AO1228" i="1"/>
  <c r="AO1244" i="1"/>
  <c r="AO1260" i="1"/>
  <c r="AO1276" i="1"/>
  <c r="AO1292" i="1"/>
  <c r="AO1308" i="1"/>
  <c r="AO1055" i="1"/>
  <c r="AO1078" i="1"/>
  <c r="AO1097" i="1"/>
  <c r="AO1113" i="1"/>
  <c r="AO1129" i="1"/>
  <c r="AO1145" i="1"/>
  <c r="AO1161" i="1"/>
  <c r="AO1177" i="1"/>
  <c r="AO1193" i="1"/>
  <c r="AO1209" i="1"/>
  <c r="AO1225" i="1"/>
  <c r="AO1241" i="1"/>
  <c r="AO1257" i="1"/>
  <c r="AO1273" i="1"/>
  <c r="AO1289" i="1"/>
  <c r="AO1305" i="1"/>
  <c r="AO1321" i="1"/>
  <c r="AO1337" i="1"/>
  <c r="AO1353" i="1"/>
  <c r="AO1343" i="1"/>
  <c r="AO1368" i="1"/>
  <c r="AO1386" i="1"/>
  <c r="AO1402" i="1"/>
  <c r="AO1418" i="1"/>
  <c r="AO1434" i="1"/>
  <c r="AO1450" i="1"/>
  <c r="AO1466" i="1"/>
  <c r="AO1482" i="1"/>
  <c r="AO1498" i="1"/>
  <c r="AO1514" i="1"/>
  <c r="AO1530" i="1"/>
  <c r="AO1546" i="1"/>
  <c r="AO1562" i="1"/>
  <c r="AO1578" i="1"/>
  <c r="AO1594" i="1"/>
  <c r="AO1610" i="1"/>
  <c r="AO1626" i="1"/>
  <c r="AO1642" i="1"/>
  <c r="AO1658" i="1"/>
  <c r="AO1340" i="1"/>
  <c r="AO1364" i="1"/>
  <c r="AO1379" i="1"/>
  <c r="AO1395" i="1"/>
  <c r="AO1411" i="1"/>
  <c r="AO1427" i="1"/>
  <c r="AO1443" i="1"/>
  <c r="AO1459" i="1"/>
  <c r="AO1475" i="1"/>
  <c r="AO1491" i="1"/>
  <c r="AO1507" i="1"/>
  <c r="AO1523" i="1"/>
  <c r="AO1539" i="1"/>
  <c r="AO1555" i="1"/>
  <c r="AO1571" i="1"/>
  <c r="AO1587" i="1"/>
  <c r="AO1603" i="1"/>
  <c r="AO1619" i="1"/>
  <c r="AO1635" i="1"/>
  <c r="AO1328" i="1"/>
  <c r="AO1363" i="1"/>
  <c r="AO1384" i="1"/>
  <c r="AO1400" i="1"/>
  <c r="AO1416" i="1"/>
  <c r="AO1432" i="1"/>
  <c r="AO1448" i="1"/>
  <c r="AO1464" i="1"/>
  <c r="AO1480" i="1"/>
  <c r="AO1496" i="1"/>
  <c r="AO1512" i="1"/>
  <c r="AO1528" i="1"/>
  <c r="AO1544" i="1"/>
  <c r="AO1560" i="1"/>
  <c r="AO1576" i="1"/>
  <c r="AO1592" i="1"/>
  <c r="AO1608" i="1"/>
  <c r="AO1624" i="1"/>
  <c r="AO1640" i="1"/>
  <c r="AO1348" i="1"/>
  <c r="AO1377" i="1"/>
  <c r="AO1393" i="1"/>
  <c r="AO1409" i="1"/>
  <c r="AO1425" i="1"/>
  <c r="AO1441" i="1"/>
  <c r="AO1457" i="1"/>
  <c r="AO1473" i="1"/>
  <c r="AO1489" i="1"/>
  <c r="AO1505" i="1"/>
  <c r="AO1521" i="1"/>
  <c r="AO1537" i="1"/>
  <c r="AO1553" i="1"/>
  <c r="AO1569" i="1"/>
  <c r="AO1585" i="1"/>
  <c r="AO1601" i="1"/>
  <c r="AO1617" i="1"/>
  <c r="AO1633" i="1"/>
  <c r="AO1649" i="1"/>
  <c r="AO1669" i="1"/>
  <c r="AO1685" i="1"/>
  <c r="AO1701" i="1"/>
  <c r="AO1717" i="1"/>
  <c r="AO1733" i="1"/>
  <c r="AO1749" i="1"/>
  <c r="AO1765" i="1"/>
  <c r="AO1781" i="1"/>
  <c r="AO1797" i="1"/>
  <c r="AO1813" i="1"/>
  <c r="AO1829" i="1"/>
  <c r="AO1845" i="1"/>
  <c r="AO1861" i="1"/>
  <c r="AO1877" i="1"/>
  <c r="AO1893" i="1"/>
  <c r="AO1909" i="1"/>
  <c r="AO1925" i="1"/>
  <c r="AO1941" i="1"/>
  <c r="AO1957" i="1"/>
  <c r="AO1668" i="1"/>
  <c r="AO1682" i="1"/>
  <c r="AO1698" i="1"/>
  <c r="AO1714" i="1"/>
  <c r="AO1730" i="1"/>
  <c r="AO1746" i="1"/>
  <c r="AO1762" i="1"/>
  <c r="AO1778" i="1"/>
  <c r="AO1794" i="1"/>
  <c r="AO1810" i="1"/>
  <c r="AO1826" i="1"/>
  <c r="AO1842" i="1"/>
  <c r="AO1858" i="1"/>
  <c r="AO1874" i="1"/>
  <c r="AO1890" i="1"/>
  <c r="AO1906" i="1"/>
  <c r="AO1922" i="1"/>
  <c r="AO1938" i="1"/>
  <c r="AO1954" i="1"/>
  <c r="AO1664" i="1"/>
  <c r="AO1679" i="1"/>
  <c r="AO1695" i="1"/>
  <c r="AO1711" i="1"/>
  <c r="AO1727" i="1"/>
  <c r="AO1743" i="1"/>
  <c r="AO1759" i="1"/>
  <c r="AO1775" i="1"/>
  <c r="AO1791" i="1"/>
  <c r="AO1807" i="1"/>
  <c r="AO1823" i="1"/>
  <c r="AO1839" i="1"/>
  <c r="AO1855" i="1"/>
  <c r="AO1871" i="1"/>
  <c r="AO1887" i="1"/>
  <c r="AO1903" i="1"/>
  <c r="AO1919" i="1"/>
  <c r="AO1935" i="1"/>
  <c r="AO1951" i="1"/>
  <c r="AO1692" i="1"/>
  <c r="AO1756" i="1"/>
  <c r="AO1820" i="1"/>
  <c r="AO1884" i="1"/>
  <c r="AO1948" i="1"/>
  <c r="AO1972" i="1"/>
  <c r="AO1988" i="1"/>
  <c r="AO2004" i="1"/>
  <c r="AO2020" i="1"/>
  <c r="AO2036" i="1"/>
  <c r="AO2052" i="1"/>
  <c r="AO2068" i="1"/>
  <c r="AO2084" i="1"/>
  <c r="AO2100" i="1"/>
  <c r="AO2116" i="1"/>
  <c r="AO2132" i="1"/>
  <c r="AO2148" i="1"/>
  <c r="AO2164" i="1"/>
  <c r="AO2180" i="1"/>
  <c r="AO2196" i="1"/>
  <c r="AO2212" i="1"/>
  <c r="AO2228" i="1"/>
  <c r="AO2244" i="1"/>
  <c r="AO2260" i="1"/>
  <c r="AO2276" i="1"/>
  <c r="AO2292" i="1"/>
  <c r="AO2308" i="1"/>
  <c r="AO2324" i="1"/>
  <c r="AO2340" i="1"/>
  <c r="AO2356" i="1"/>
  <c r="AO2372" i="1"/>
  <c r="AO2388" i="1"/>
  <c r="AO2404" i="1"/>
  <c r="AO2420" i="1"/>
  <c r="AO2436" i="1"/>
  <c r="AO2452" i="1"/>
  <c r="AO2468" i="1"/>
  <c r="AO2484" i="1"/>
  <c r="AO1696" i="1"/>
  <c r="AO1760" i="1"/>
  <c r="AO1824" i="1"/>
  <c r="AO1888" i="1"/>
  <c r="AO1952" i="1"/>
  <c r="AO1969" i="1"/>
  <c r="AO1985" i="1"/>
  <c r="AO2001" i="1"/>
  <c r="AO2017" i="1"/>
  <c r="AO2033" i="1"/>
  <c r="AO2049" i="1"/>
  <c r="AO2065" i="1"/>
  <c r="AO2081" i="1"/>
  <c r="AO2097" i="1"/>
  <c r="AO2113" i="1"/>
  <c r="AO2129" i="1"/>
  <c r="AO2145" i="1"/>
  <c r="AO2161" i="1"/>
  <c r="AO2177" i="1"/>
  <c r="AO2193" i="1"/>
  <c r="AO2209" i="1"/>
  <c r="AO2225" i="1"/>
  <c r="AO2241" i="1"/>
  <c r="AO2257" i="1"/>
  <c r="AO2273" i="1"/>
  <c r="AO5" i="1"/>
  <c r="AO21" i="1"/>
  <c r="AO37" i="1"/>
  <c r="AO18" i="1"/>
  <c r="AO11" i="1"/>
  <c r="AO27" i="1"/>
  <c r="AO4" i="1"/>
  <c r="AO20" i="1"/>
  <c r="AO36" i="1"/>
  <c r="AO40" i="1"/>
  <c r="AO45" i="1"/>
  <c r="AO61" i="1"/>
  <c r="AO47" i="1"/>
  <c r="AO66" i="1"/>
  <c r="AO87" i="1"/>
  <c r="AO103" i="1"/>
  <c r="AO46" i="1"/>
  <c r="AO72" i="1"/>
  <c r="AO30" i="1"/>
  <c r="AO68" i="1"/>
  <c r="AO85" i="1"/>
  <c r="AO101" i="1"/>
  <c r="AO64" i="1"/>
  <c r="AO110" i="1"/>
  <c r="AO129" i="1"/>
  <c r="AO145" i="1"/>
  <c r="AO48" i="1"/>
  <c r="AO96" i="1"/>
  <c r="AO122" i="1"/>
  <c r="AO138" i="1"/>
  <c r="AO154" i="1"/>
  <c r="AO90" i="1"/>
  <c r="AO115" i="1"/>
  <c r="AO131" i="1"/>
  <c r="AO147" i="1"/>
  <c r="AO163" i="1"/>
  <c r="AO140" i="1"/>
  <c r="AO173" i="1"/>
  <c r="AO189" i="1"/>
  <c r="AO205" i="1"/>
  <c r="AO82" i="1"/>
  <c r="AO162" i="1"/>
  <c r="AO178" i="1"/>
  <c r="AO194" i="1"/>
  <c r="AO210" i="1"/>
  <c r="AO156" i="1"/>
  <c r="AO175" i="1"/>
  <c r="AO191" i="1"/>
  <c r="AO207" i="1"/>
  <c r="AO223" i="1"/>
  <c r="AO176" i="1"/>
  <c r="AO220" i="1"/>
  <c r="AO242" i="1"/>
  <c r="AO258" i="1"/>
  <c r="AO274" i="1"/>
  <c r="AO180" i="1"/>
  <c r="AO226" i="1"/>
  <c r="AO239" i="1"/>
  <c r="AO255" i="1"/>
  <c r="AO271" i="1"/>
  <c r="AO168" i="1"/>
  <c r="AO225" i="1"/>
  <c r="AO240" i="1"/>
  <c r="AO256" i="1"/>
  <c r="AO272" i="1"/>
  <c r="AO288" i="1"/>
  <c r="AO257" i="1"/>
  <c r="AO297" i="1"/>
  <c r="AO313" i="1"/>
  <c r="AO329" i="1"/>
  <c r="AO345" i="1"/>
  <c r="AO361" i="1"/>
  <c r="AO377" i="1"/>
  <c r="AO393" i="1"/>
  <c r="AO409" i="1"/>
  <c r="AO245" i="1"/>
  <c r="AO290" i="1"/>
  <c r="AO306" i="1"/>
  <c r="AO322" i="1"/>
  <c r="AO338" i="1"/>
  <c r="AO354" i="1"/>
  <c r="AO370" i="1"/>
  <c r="AO386" i="1"/>
  <c r="AO402" i="1"/>
  <c r="AO279" i="1"/>
  <c r="AO295" i="1"/>
  <c r="AO311" i="1"/>
  <c r="AO327" i="1"/>
  <c r="AO343" i="1"/>
  <c r="AO359" i="1"/>
  <c r="AO375" i="1"/>
  <c r="AO391" i="1"/>
  <c r="AO407" i="1"/>
  <c r="AO285" i="1"/>
  <c r="AO340" i="1"/>
  <c r="AO404" i="1"/>
  <c r="AO269" i="1"/>
  <c r="AO344" i="1"/>
  <c r="AO406" i="1"/>
  <c r="AO332" i="1"/>
  <c r="AO396" i="1"/>
  <c r="AO304" i="1"/>
  <c r="AO368" i="1"/>
  <c r="AO416" i="1"/>
  <c r="AO434" i="1"/>
  <c r="AO450" i="1"/>
  <c r="AO466" i="1"/>
  <c r="AO415" i="1"/>
  <c r="AO427" i="1"/>
  <c r="AO443" i="1"/>
  <c r="AO459" i="1"/>
  <c r="AO475" i="1"/>
  <c r="AO421" i="1"/>
  <c r="AO437" i="1"/>
  <c r="AO453" i="1"/>
  <c r="AO469" i="1"/>
  <c r="AO485" i="1"/>
  <c r="AO452" i="1"/>
  <c r="AO496" i="1"/>
  <c r="AO512" i="1"/>
  <c r="AO528" i="1"/>
  <c r="AO544" i="1"/>
  <c r="AO560" i="1"/>
  <c r="AO576" i="1"/>
  <c r="AO592" i="1"/>
  <c r="AO608" i="1"/>
  <c r="AO424" i="1"/>
  <c r="AO478" i="1"/>
  <c r="AO501" i="1"/>
  <c r="AO517" i="1"/>
  <c r="AO533" i="1"/>
  <c r="AO549" i="1"/>
  <c r="AO565" i="1"/>
  <c r="AO581" i="1"/>
  <c r="AO597" i="1"/>
  <c r="AO460" i="1"/>
  <c r="AO494" i="1"/>
  <c r="AO510" i="1"/>
  <c r="AO526" i="1"/>
  <c r="AO542" i="1"/>
  <c r="AO558" i="1"/>
  <c r="AO574" i="1"/>
  <c r="AO590" i="1"/>
  <c r="AO606" i="1"/>
  <c r="AO482" i="1"/>
  <c r="AO543" i="1"/>
  <c r="AO611" i="1"/>
  <c r="AO632" i="1"/>
  <c r="AO648" i="1"/>
  <c r="AO664" i="1"/>
  <c r="AO680" i="1"/>
  <c r="AO696" i="1"/>
  <c r="AO712" i="1"/>
  <c r="AO728" i="1"/>
  <c r="AO490" i="1"/>
  <c r="AO547" i="1"/>
  <c r="AO605" i="1"/>
  <c r="AO629" i="1"/>
  <c r="AO645" i="1"/>
  <c r="AO661" i="1"/>
  <c r="AO677" i="1"/>
  <c r="AO693" i="1"/>
  <c r="AO709" i="1"/>
  <c r="AO725" i="1"/>
  <c r="AO519" i="1"/>
  <c r="AO583" i="1"/>
  <c r="AO622" i="1"/>
  <c r="AO638" i="1"/>
  <c r="AO654" i="1"/>
  <c r="AO670" i="1"/>
  <c r="AO686" i="1"/>
  <c r="AO702" i="1"/>
  <c r="AO718" i="1"/>
  <c r="AO734" i="1"/>
  <c r="AO555" i="1"/>
  <c r="AO671" i="1"/>
  <c r="AO735" i="1"/>
  <c r="AO758" i="1"/>
  <c r="AO774" i="1"/>
  <c r="AO790" i="1"/>
  <c r="AO806" i="1"/>
  <c r="AO822" i="1"/>
  <c r="AO838" i="1"/>
  <c r="AO854" i="1"/>
  <c r="AO870" i="1"/>
  <c r="AO886" i="1"/>
  <c r="AO902" i="1"/>
  <c r="AO918" i="1"/>
  <c r="AO934" i="1"/>
  <c r="AO950" i="1"/>
  <c r="AO966" i="1"/>
  <c r="AO982" i="1"/>
  <c r="AO998" i="1"/>
  <c r="AO627" i="1"/>
  <c r="AO691" i="1"/>
  <c r="AO743" i="1"/>
  <c r="AO759" i="1"/>
  <c r="AO775" i="1"/>
  <c r="AO791" i="1"/>
  <c r="AO807" i="1"/>
  <c r="AO823" i="1"/>
  <c r="AO839" i="1"/>
  <c r="AO855" i="1"/>
  <c r="AO871" i="1"/>
  <c r="AO887" i="1"/>
  <c r="AO903" i="1"/>
  <c r="AO919" i="1"/>
  <c r="AO935" i="1"/>
  <c r="AO951" i="1"/>
  <c r="AO967" i="1"/>
  <c r="AO983" i="1"/>
  <c r="AO617" i="1"/>
  <c r="AO679" i="1"/>
  <c r="AO731" i="1"/>
  <c r="AO748" i="1"/>
  <c r="AO764" i="1"/>
  <c r="AO780" i="1"/>
  <c r="AO796" i="1"/>
  <c r="AO812" i="1"/>
  <c r="AO828" i="1"/>
  <c r="AO844" i="1"/>
  <c r="AO860" i="1"/>
  <c r="AO876" i="1"/>
  <c r="AO892" i="1"/>
  <c r="AO908" i="1"/>
  <c r="AO924" i="1"/>
  <c r="AO940" i="1"/>
  <c r="AO956" i="1"/>
  <c r="AO972" i="1"/>
  <c r="AO988" i="1"/>
  <c r="AO603" i="1"/>
  <c r="AO683" i="1"/>
  <c r="AO740" i="1"/>
  <c r="AO801" i="1"/>
  <c r="AO865" i="1"/>
  <c r="AO929" i="1"/>
  <c r="AO993" i="1"/>
  <c r="AO1010" i="1"/>
  <c r="AO1026" i="1"/>
  <c r="AO1042" i="1"/>
  <c r="AO1058" i="1"/>
  <c r="AO805" i="1"/>
  <c r="AO869" i="1"/>
  <c r="AO933" i="1"/>
  <c r="AO987" i="1"/>
  <c r="AO1011" i="1"/>
  <c r="AO1027" i="1"/>
  <c r="AO1043" i="1"/>
  <c r="AO777" i="1"/>
  <c r="AO841" i="1"/>
  <c r="AO905" i="1"/>
  <c r="AO969" i="1"/>
  <c r="AO1008" i="1"/>
  <c r="AO1024" i="1"/>
  <c r="AO765" i="1"/>
  <c r="AO829" i="1"/>
  <c r="AO893" i="1"/>
  <c r="AO957" i="1"/>
  <c r="AO1000" i="1"/>
  <c r="AO1013" i="1"/>
  <c r="AO1029" i="1"/>
  <c r="AO1045" i="1"/>
  <c r="AO1061" i="1"/>
  <c r="AO1077" i="1"/>
  <c r="AO1068" i="1"/>
  <c r="AO1086" i="1"/>
  <c r="AO1102" i="1"/>
  <c r="AO1118" i="1"/>
  <c r="AO1134" i="1"/>
  <c r="AO1150" i="1"/>
  <c r="AO1166" i="1"/>
  <c r="AO1182" i="1"/>
  <c r="AO1198" i="1"/>
  <c r="AO1214" i="1"/>
  <c r="AO1230" i="1"/>
  <c r="AO1246" i="1"/>
  <c r="AO1262" i="1"/>
  <c r="AO1278" i="1"/>
  <c r="AO1294" i="1"/>
  <c r="AO1310" i="1"/>
  <c r="AO1326" i="1"/>
  <c r="AO1342" i="1"/>
  <c r="AO1358" i="1"/>
  <c r="AO1036" i="1"/>
  <c r="AO1067" i="1"/>
  <c r="AO1087" i="1"/>
  <c r="AO1103" i="1"/>
  <c r="AO1119" i="1"/>
  <c r="AO1135" i="1"/>
  <c r="AO1151" i="1"/>
  <c r="AO1167" i="1"/>
  <c r="AO1183" i="1"/>
  <c r="AO1199" i="1"/>
  <c r="AO1215" i="1"/>
  <c r="AO1231" i="1"/>
  <c r="AO1247" i="1"/>
  <c r="AO1263" i="1"/>
  <c r="AO1279" i="1"/>
  <c r="AO1295" i="1"/>
  <c r="AO1311" i="1"/>
  <c r="AO1327" i="1"/>
  <c r="AO1040" i="1"/>
  <c r="AO1066" i="1"/>
  <c r="AO1088" i="1"/>
  <c r="AO1104" i="1"/>
  <c r="AO1120" i="1"/>
  <c r="AO1136" i="1"/>
  <c r="AO1152" i="1"/>
  <c r="AO1168" i="1"/>
  <c r="AO1184" i="1"/>
  <c r="AO1200" i="1"/>
  <c r="AO1216" i="1"/>
  <c r="AO1232" i="1"/>
  <c r="AO1248" i="1"/>
  <c r="AO1264" i="1"/>
  <c r="AO1280" i="1"/>
  <c r="AO1296" i="1"/>
  <c r="AO1312" i="1"/>
  <c r="AO1062" i="1"/>
  <c r="AO1085" i="1"/>
  <c r="AO1101" i="1"/>
  <c r="AO1117" i="1"/>
  <c r="AO1133" i="1"/>
  <c r="AO1149" i="1"/>
  <c r="AO1165" i="1"/>
  <c r="AO1181" i="1"/>
  <c r="AO1197" i="1"/>
  <c r="AO1213" i="1"/>
  <c r="AO1229" i="1"/>
  <c r="AO1245" i="1"/>
  <c r="AO1261" i="1"/>
  <c r="AO1277" i="1"/>
  <c r="AO1293" i="1"/>
  <c r="AO1309" i="1"/>
  <c r="AO1325" i="1"/>
  <c r="AO1341" i="1"/>
  <c r="AO1357" i="1"/>
  <c r="AO1351" i="1"/>
  <c r="AO1374" i="1"/>
  <c r="AO1390" i="1"/>
  <c r="AO1406" i="1"/>
  <c r="AO1422" i="1"/>
  <c r="AO1438" i="1"/>
  <c r="AO1454" i="1"/>
  <c r="AO1470" i="1"/>
  <c r="AO1486" i="1"/>
  <c r="AO1502" i="1"/>
  <c r="AO1518" i="1"/>
  <c r="AO1534" i="1"/>
  <c r="AO1550" i="1"/>
  <c r="AO1566" i="1"/>
  <c r="AO1582" i="1"/>
  <c r="AO1598" i="1"/>
  <c r="AO1614" i="1"/>
  <c r="AO1630" i="1"/>
  <c r="AO1646" i="1"/>
  <c r="AO1662" i="1"/>
  <c r="AO1344" i="1"/>
  <c r="AO1367" i="1"/>
  <c r="AO1383" i="1"/>
  <c r="AO1399" i="1"/>
  <c r="AO1415" i="1"/>
  <c r="AO1431" i="1"/>
  <c r="AO1447" i="1"/>
  <c r="AO1463" i="1"/>
  <c r="AO1479" i="1"/>
  <c r="AO1495" i="1"/>
  <c r="AO1511" i="1"/>
  <c r="AO1527" i="1"/>
  <c r="AO1543" i="1"/>
  <c r="AO1559" i="1"/>
  <c r="AO1575" i="1"/>
  <c r="AO1591" i="1"/>
  <c r="AO1607" i="1"/>
  <c r="AO1623" i="1"/>
  <c r="AO1639" i="1"/>
  <c r="AO1347" i="1"/>
  <c r="AO1372" i="1"/>
  <c r="AO1388" i="1"/>
  <c r="AO1404" i="1"/>
  <c r="AO1420" i="1"/>
  <c r="AO1436" i="1"/>
  <c r="AO1452" i="1"/>
  <c r="AO1468" i="1"/>
  <c r="AO1484" i="1"/>
  <c r="AO1500" i="1"/>
  <c r="AO1516" i="1"/>
  <c r="AO1532" i="1"/>
  <c r="AO1548" i="1"/>
  <c r="AO1564" i="1"/>
  <c r="AO1580" i="1"/>
  <c r="AO1596" i="1"/>
  <c r="AO1612" i="1"/>
  <c r="AO1628" i="1"/>
  <c r="AO1644" i="1"/>
  <c r="AO1356" i="1"/>
  <c r="AO1381" i="1"/>
  <c r="AO1397" i="1"/>
  <c r="AO1413" i="1"/>
  <c r="AO1429" i="1"/>
  <c r="AO1445" i="1"/>
  <c r="AO1461" i="1"/>
  <c r="AO1477" i="1"/>
  <c r="AO1493" i="1"/>
  <c r="AO1509" i="1"/>
  <c r="AO1525" i="1"/>
  <c r="AO1541" i="1"/>
  <c r="AO1557" i="1"/>
  <c r="AO1573" i="1"/>
  <c r="AO1589" i="1"/>
  <c r="AO1605" i="1"/>
  <c r="AO1621" i="1"/>
  <c r="AO1637" i="1"/>
  <c r="AO1653" i="1"/>
  <c r="AO1673" i="1"/>
  <c r="AO1689" i="1"/>
  <c r="AO1705" i="1"/>
  <c r="AO1721" i="1"/>
  <c r="AO1737" i="1"/>
  <c r="AO1753" i="1"/>
  <c r="AO1769" i="1"/>
  <c r="AO1785" i="1"/>
  <c r="AO1801" i="1"/>
  <c r="AO1817" i="1"/>
  <c r="AO1833" i="1"/>
  <c r="AO1849" i="1"/>
  <c r="AO1865" i="1"/>
  <c r="AO1881" i="1"/>
  <c r="AO1897" i="1"/>
  <c r="AO1913" i="1"/>
  <c r="AO1929" i="1"/>
  <c r="AO1945" i="1"/>
  <c r="AO1651" i="1"/>
  <c r="AO1670" i="1"/>
  <c r="AO1686" i="1"/>
  <c r="AO1702" i="1"/>
  <c r="AO1718" i="1"/>
  <c r="AO1734" i="1"/>
  <c r="AO1750" i="1"/>
  <c r="AO1766" i="1"/>
  <c r="AO1782" i="1"/>
  <c r="AO1798" i="1"/>
  <c r="AO1814" i="1"/>
  <c r="AO1830" i="1"/>
  <c r="AO1846" i="1"/>
  <c r="AO1862" i="1"/>
  <c r="AO1878" i="1"/>
  <c r="AO1894" i="1"/>
  <c r="AO1910" i="1"/>
  <c r="AO1926" i="1"/>
  <c r="AO1942" i="1"/>
  <c r="AO1958" i="1"/>
  <c r="AO1667" i="1"/>
  <c r="AO1683" i="1"/>
  <c r="AO1699" i="1"/>
  <c r="AO1715" i="1"/>
  <c r="AO1731" i="1"/>
  <c r="AO1747" i="1"/>
  <c r="AO1763" i="1"/>
  <c r="AO1779" i="1"/>
  <c r="AO1795" i="1"/>
  <c r="AO1811" i="1"/>
  <c r="AO1827" i="1"/>
  <c r="AO1843" i="1"/>
  <c r="AO1859" i="1"/>
  <c r="AO1875" i="1"/>
  <c r="AO1891" i="1"/>
  <c r="AO1907" i="1"/>
  <c r="AO1923" i="1"/>
  <c r="AO1939" i="1"/>
  <c r="AO1955" i="1"/>
  <c r="AO1708" i="1"/>
  <c r="AO1772" i="1"/>
  <c r="AO1836" i="1"/>
  <c r="AO1900" i="1"/>
  <c r="AO1960" i="1"/>
  <c r="AO1976" i="1"/>
  <c r="AO1992" i="1"/>
  <c r="AO2008" i="1"/>
  <c r="AO2024" i="1"/>
  <c r="AO2040" i="1"/>
  <c r="AO2056" i="1"/>
  <c r="AO2072" i="1"/>
  <c r="AO2088" i="1"/>
  <c r="AO2104" i="1"/>
  <c r="AO2120" i="1"/>
  <c r="AO2136" i="1"/>
  <c r="AO2152" i="1"/>
  <c r="AO2168" i="1"/>
  <c r="AO2184" i="1"/>
  <c r="AO2200" i="1"/>
  <c r="AO2216" i="1"/>
  <c r="AO2232" i="1"/>
  <c r="AO2248" i="1"/>
  <c r="AO2264" i="1"/>
  <c r="AO2280" i="1"/>
  <c r="AO2296" i="1"/>
  <c r="AO2312" i="1"/>
  <c r="AO2328" i="1"/>
  <c r="AO2344" i="1"/>
  <c r="AO2360" i="1"/>
  <c r="AO2376" i="1"/>
  <c r="AO2392" i="1"/>
  <c r="AO2408" i="1"/>
  <c r="AO2424" i="1"/>
  <c r="AO2440" i="1"/>
  <c r="AO2456" i="1"/>
  <c r="AO2472" i="1"/>
  <c r="AO2488" i="1"/>
  <c r="AO1712" i="1"/>
  <c r="AO1776" i="1"/>
  <c r="AO1840" i="1"/>
  <c r="AO1904" i="1"/>
  <c r="AO1959" i="1"/>
  <c r="AO1973" i="1"/>
  <c r="AO1989" i="1"/>
  <c r="AO2005" i="1"/>
  <c r="AO2021" i="1"/>
  <c r="AO2037" i="1"/>
  <c r="AO2053" i="1"/>
  <c r="AO2069" i="1"/>
  <c r="AO2085" i="1"/>
  <c r="AO2101" i="1"/>
  <c r="AO2117" i="1"/>
  <c r="AO2133" i="1"/>
  <c r="AO2149" i="1"/>
  <c r="AO2165" i="1"/>
  <c r="AO2181" i="1"/>
  <c r="AO2197" i="1"/>
  <c r="AO2213" i="1"/>
  <c r="AO2229" i="1"/>
  <c r="AO2245" i="1"/>
  <c r="AO2261" i="1"/>
  <c r="AO2277" i="1"/>
  <c r="AO9" i="1"/>
  <c r="AO25" i="1"/>
  <c r="AO6" i="1"/>
  <c r="AO22" i="1"/>
  <c r="AO15" i="1"/>
  <c r="AO31" i="1"/>
  <c r="AO8" i="1"/>
  <c r="AO24" i="1"/>
  <c r="AO34" i="1"/>
  <c r="AO44" i="1"/>
  <c r="AO49" i="1"/>
  <c r="AO65" i="1"/>
  <c r="AO50" i="1"/>
  <c r="AO75" i="1"/>
  <c r="AO91" i="1"/>
  <c r="AO107" i="1"/>
  <c r="AO56" i="1"/>
  <c r="AO76" i="1"/>
  <c r="AO52" i="1"/>
  <c r="AO71" i="1"/>
  <c r="AO89" i="1"/>
  <c r="AO105" i="1"/>
  <c r="AO86" i="1"/>
  <c r="AO117" i="1"/>
  <c r="AO133" i="1"/>
  <c r="AO149" i="1"/>
  <c r="AO67" i="1"/>
  <c r="AO104" i="1"/>
  <c r="AO126" i="1"/>
  <c r="AO142" i="1"/>
  <c r="AO51" i="1"/>
  <c r="AO98" i="1"/>
  <c r="AO119" i="1"/>
  <c r="AO135" i="1"/>
  <c r="AO151" i="1"/>
  <c r="AO167" i="1"/>
  <c r="AO160" i="1"/>
  <c r="AO177" i="1"/>
  <c r="AO193" i="1"/>
  <c r="AO209" i="1"/>
  <c r="AO92" i="1"/>
  <c r="AO165" i="1"/>
  <c r="AO182" i="1"/>
  <c r="AO198" i="1"/>
  <c r="AO100" i="1"/>
  <c r="AO161" i="1"/>
  <c r="AO179" i="1"/>
  <c r="AO195" i="1"/>
  <c r="AO211" i="1"/>
  <c r="AO227" i="1"/>
  <c r="AO192" i="1"/>
  <c r="AO230" i="1"/>
  <c r="AO246" i="1"/>
  <c r="AO262" i="1"/>
  <c r="AO278" i="1"/>
  <c r="AO196" i="1"/>
  <c r="AO229" i="1"/>
  <c r="AO243" i="1"/>
  <c r="AO259" i="1"/>
  <c r="AO275" i="1"/>
  <c r="AO184" i="1"/>
  <c r="AO228" i="1"/>
  <c r="AO244" i="1"/>
  <c r="AO260" i="1"/>
  <c r="AO276" i="1"/>
  <c r="AO188" i="1"/>
  <c r="AO273" i="1"/>
  <c r="AO301" i="1"/>
  <c r="AO317" i="1"/>
  <c r="AO333" i="1"/>
  <c r="AO349" i="1"/>
  <c r="AO365" i="1"/>
  <c r="AO381" i="1"/>
  <c r="AO397" i="1"/>
  <c r="AO413" i="1"/>
  <c r="AO261" i="1"/>
  <c r="AO294" i="1"/>
  <c r="AO310" i="1"/>
  <c r="AO326" i="1"/>
  <c r="AO342" i="1"/>
  <c r="AO358" i="1"/>
  <c r="AO374" i="1"/>
  <c r="AO390" i="1"/>
  <c r="AO233" i="1"/>
  <c r="AO283" i="1"/>
  <c r="AO299" i="1"/>
  <c r="AO315" i="1"/>
  <c r="AO331" i="1"/>
  <c r="AO347" i="1"/>
  <c r="AO363" i="1"/>
  <c r="AO379" i="1"/>
  <c r="AO395" i="1"/>
  <c r="AO411" i="1"/>
  <c r="AO292" i="1"/>
  <c r="AO356" i="1"/>
  <c r="AO412" i="1"/>
  <c r="AO296" i="1"/>
  <c r="AO360" i="1"/>
  <c r="AO281" i="1"/>
  <c r="AO348" i="1"/>
  <c r="AO408" i="1"/>
  <c r="AO320" i="1"/>
  <c r="AO384" i="1"/>
  <c r="AO422" i="1"/>
  <c r="AO438" i="1"/>
  <c r="AO454" i="1"/>
  <c r="AO470" i="1"/>
  <c r="AO418" i="1"/>
  <c r="AO431" i="1"/>
  <c r="AO447" i="1"/>
  <c r="AO463" i="1"/>
  <c r="AO479" i="1"/>
  <c r="AO425" i="1"/>
  <c r="AO441" i="1"/>
  <c r="AO457" i="1"/>
  <c r="AO473" i="1"/>
  <c r="AO489" i="1"/>
  <c r="AO468" i="1"/>
  <c r="AO500" i="1"/>
  <c r="AO516" i="1"/>
  <c r="AO532" i="1"/>
  <c r="AO548" i="1"/>
  <c r="AO564" i="1"/>
  <c r="AO580" i="1"/>
  <c r="AO596" i="1"/>
  <c r="AO612" i="1"/>
  <c r="AO440" i="1"/>
  <c r="AO486" i="1"/>
  <c r="AO505" i="1"/>
  <c r="AO521" i="1"/>
  <c r="AO537" i="1"/>
  <c r="AO553" i="1"/>
  <c r="AO569" i="1"/>
  <c r="AO585" i="1"/>
  <c r="AO601" i="1"/>
  <c r="AO476" i="1"/>
  <c r="AO498" i="1"/>
  <c r="AO514" i="1"/>
  <c r="AO530" i="1"/>
  <c r="AO546" i="1"/>
  <c r="AO562" i="1"/>
  <c r="AO578" i="1"/>
  <c r="AO594" i="1"/>
  <c r="AO610" i="1"/>
  <c r="AO495" i="1"/>
  <c r="AO559" i="1"/>
  <c r="AO619" i="1"/>
  <c r="AO636" i="1"/>
  <c r="AO652" i="1"/>
  <c r="AO668" i="1"/>
  <c r="AO684" i="1"/>
  <c r="AO700" i="1"/>
  <c r="AO716" i="1"/>
  <c r="AO732" i="1"/>
  <c r="AO499" i="1"/>
  <c r="AO563" i="1"/>
  <c r="AO613" i="1"/>
  <c r="AO633" i="1"/>
  <c r="AO649" i="1"/>
  <c r="AO665" i="1"/>
  <c r="AO681" i="1"/>
  <c r="AO697" i="1"/>
  <c r="AO713" i="1"/>
  <c r="AO729" i="1"/>
  <c r="AO535" i="1"/>
  <c r="AO599" i="1"/>
  <c r="AO626" i="1"/>
  <c r="AO642" i="1"/>
  <c r="AO658" i="1"/>
  <c r="AO674" i="1"/>
  <c r="AO690" i="1"/>
  <c r="AO706" i="1"/>
  <c r="AO722" i="1"/>
  <c r="AO738" i="1"/>
  <c r="AO623" i="1"/>
  <c r="AO687" i="1"/>
  <c r="AO746" i="1"/>
  <c r="AO762" i="1"/>
  <c r="AO778" i="1"/>
  <c r="AO794" i="1"/>
  <c r="AO810" i="1"/>
  <c r="AO826" i="1"/>
  <c r="AO842" i="1"/>
  <c r="AO858" i="1"/>
  <c r="AO874" i="1"/>
  <c r="AO890" i="1"/>
  <c r="AO906" i="1"/>
  <c r="AO922" i="1"/>
  <c r="AO938" i="1"/>
  <c r="AO954" i="1"/>
  <c r="AO970" i="1"/>
  <c r="AO986" i="1"/>
  <c r="AO507" i="1"/>
  <c r="AO643" i="1"/>
  <c r="AO707" i="1"/>
  <c r="AO747" i="1"/>
  <c r="AO763" i="1"/>
  <c r="AO779" i="1"/>
  <c r="AO795" i="1"/>
  <c r="AO811" i="1"/>
  <c r="AO827" i="1"/>
  <c r="AO843" i="1"/>
  <c r="AO859" i="1"/>
  <c r="AO875" i="1"/>
  <c r="AO891" i="1"/>
  <c r="AO907" i="1"/>
  <c r="AO923" i="1"/>
  <c r="AO939" i="1"/>
  <c r="AO955" i="1"/>
  <c r="AO971" i="1"/>
  <c r="AO464" i="1"/>
  <c r="AO631" i="1"/>
  <c r="AO695" i="1"/>
  <c r="AO739" i="1"/>
  <c r="AO752" i="1"/>
  <c r="AO768" i="1"/>
  <c r="AO784" i="1"/>
  <c r="AO800" i="1"/>
  <c r="AO816" i="1"/>
  <c r="AO832" i="1"/>
  <c r="AO848" i="1"/>
  <c r="AO864" i="1"/>
  <c r="AO880" i="1"/>
  <c r="AO896" i="1"/>
  <c r="AO912" i="1"/>
  <c r="AO928" i="1"/>
  <c r="AO944" i="1"/>
  <c r="AO960" i="1"/>
  <c r="AO976" i="1"/>
  <c r="AO992" i="1"/>
  <c r="AO635" i="1"/>
  <c r="AO699" i="1"/>
  <c r="AO753" i="1"/>
  <c r="AO817" i="1"/>
  <c r="AO881" i="1"/>
  <c r="AO945" i="1"/>
  <c r="AO999" i="1"/>
  <c r="AO1014" i="1"/>
  <c r="AO1030" i="1"/>
  <c r="AO1046" i="1"/>
  <c r="AO757" i="1"/>
  <c r="AO821" i="1"/>
  <c r="AO885" i="1"/>
  <c r="AO949" i="1"/>
  <c r="AO995" i="1"/>
  <c r="AO1015" i="1"/>
  <c r="AO1031" i="1"/>
  <c r="AO1047" i="1"/>
  <c r="AO793" i="1"/>
  <c r="AO857" i="1"/>
  <c r="AO921" i="1"/>
  <c r="AO985" i="1"/>
  <c r="AO1012" i="1"/>
  <c r="AO1028" i="1"/>
  <c r="AO781" i="1"/>
  <c r="AO845" i="1"/>
  <c r="AO909" i="1"/>
  <c r="AO973" i="1"/>
  <c r="AO1001" i="1"/>
  <c r="AO1017" i="1"/>
  <c r="AO1033" i="1"/>
  <c r="AO1049" i="1"/>
  <c r="AO1065" i="1"/>
  <c r="AO1081" i="1"/>
  <c r="AO1071" i="1"/>
  <c r="AO1090" i="1"/>
  <c r="AO1106" i="1"/>
  <c r="AO1122" i="1"/>
  <c r="AO1138" i="1"/>
  <c r="AO1154" i="1"/>
  <c r="AO1170" i="1"/>
  <c r="AO1186" i="1"/>
  <c r="AO1202" i="1"/>
  <c r="AO1218" i="1"/>
  <c r="AO1234" i="1"/>
  <c r="AO1250" i="1"/>
  <c r="AO1266" i="1"/>
  <c r="AO1282" i="1"/>
  <c r="AO1298" i="1"/>
  <c r="AO1314" i="1"/>
  <c r="AO1330" i="1"/>
  <c r="AO1346" i="1"/>
  <c r="AO1362" i="1"/>
  <c r="AO1051" i="1"/>
  <c r="AO1070" i="1"/>
  <c r="AO1091" i="1"/>
  <c r="AO1107" i="1"/>
  <c r="AO1123" i="1"/>
  <c r="AO1139" i="1"/>
  <c r="AO1155" i="1"/>
  <c r="AO1171" i="1"/>
  <c r="AO1187" i="1"/>
  <c r="AO1203" i="1"/>
  <c r="AO1219" i="1"/>
  <c r="AO1235" i="1"/>
  <c r="AO1251" i="1"/>
  <c r="AO1267" i="1"/>
  <c r="AO1283" i="1"/>
  <c r="AO1299" i="1"/>
  <c r="AO1315" i="1"/>
  <c r="AO1331" i="1"/>
  <c r="AO1052" i="1"/>
  <c r="AO1076" i="1"/>
  <c r="AO1092" i="1"/>
  <c r="AO1108" i="1"/>
  <c r="AO1124" i="1"/>
  <c r="AO1140" i="1"/>
  <c r="AO1156" i="1"/>
  <c r="AO1172" i="1"/>
  <c r="AO1188" i="1"/>
  <c r="AO1204" i="1"/>
  <c r="AO1220" i="1"/>
  <c r="AO1236" i="1"/>
  <c r="AO1252" i="1"/>
  <c r="AO1268" i="1"/>
  <c r="AO1284" i="1"/>
  <c r="AO1300" i="1"/>
  <c r="AO1316" i="1"/>
  <c r="AO1072" i="1"/>
  <c r="AO1089" i="1"/>
  <c r="AO1105" i="1"/>
  <c r="AO1121" i="1"/>
  <c r="AO1137" i="1"/>
  <c r="AO1153" i="1"/>
  <c r="AO1169" i="1"/>
  <c r="AO1185" i="1"/>
  <c r="AO1201" i="1"/>
  <c r="AO1217" i="1"/>
  <c r="AO1233" i="1"/>
  <c r="AO1249" i="1"/>
  <c r="AO1265" i="1"/>
  <c r="AO1281" i="1"/>
  <c r="AO1297" i="1"/>
  <c r="AO1313" i="1"/>
  <c r="AO1329" i="1"/>
  <c r="AO1345" i="1"/>
  <c r="AO1320" i="1"/>
  <c r="AO1359" i="1"/>
  <c r="AO1378" i="1"/>
  <c r="AO1394" i="1"/>
  <c r="AO1410" i="1"/>
  <c r="AO1426" i="1"/>
  <c r="AO1442" i="1"/>
  <c r="AO1458" i="1"/>
  <c r="AO1474" i="1"/>
  <c r="AO1490" i="1"/>
  <c r="AO1506" i="1"/>
  <c r="AO1522" i="1"/>
  <c r="AO1538" i="1"/>
  <c r="AO1554" i="1"/>
  <c r="AO1570" i="1"/>
  <c r="AO1586" i="1"/>
  <c r="AO1602" i="1"/>
  <c r="AO1618" i="1"/>
  <c r="AO1634" i="1"/>
  <c r="AO1650" i="1"/>
  <c r="AO1666" i="1"/>
  <c r="AO1352" i="1"/>
  <c r="AO1371" i="1"/>
  <c r="AO1387" i="1"/>
  <c r="AO1403" i="1"/>
  <c r="AO1419" i="1"/>
  <c r="AO1435" i="1"/>
  <c r="AO1451" i="1"/>
  <c r="AO1467" i="1"/>
  <c r="AO1483" i="1"/>
  <c r="AO1499" i="1"/>
  <c r="AO1515" i="1"/>
  <c r="AO1531" i="1"/>
  <c r="AO1547" i="1"/>
  <c r="AO1563" i="1"/>
  <c r="AO1579" i="1"/>
  <c r="AO1595" i="1"/>
  <c r="AO1611" i="1"/>
  <c r="AO1627" i="1"/>
  <c r="AO1643" i="1"/>
  <c r="AO1355" i="1"/>
  <c r="AO1376" i="1"/>
  <c r="AO1392" i="1"/>
  <c r="AO1408" i="1"/>
  <c r="AO1424" i="1"/>
  <c r="AO1440" i="1"/>
  <c r="AO1456" i="1"/>
  <c r="AO1472" i="1"/>
  <c r="AO1488" i="1"/>
  <c r="AO1504" i="1"/>
  <c r="AO1520" i="1"/>
  <c r="AO1536" i="1"/>
  <c r="AO1552" i="1"/>
  <c r="AO1568" i="1"/>
  <c r="AO1584" i="1"/>
  <c r="AO1600" i="1"/>
  <c r="AO1616" i="1"/>
  <c r="AO1632" i="1"/>
  <c r="AO1648" i="1"/>
  <c r="AO1369" i="1"/>
  <c r="AO1385" i="1"/>
  <c r="AO1401" i="1"/>
  <c r="AO1417" i="1"/>
  <c r="AO1433" i="1"/>
  <c r="AO1449" i="1"/>
  <c r="AO1465" i="1"/>
  <c r="AO1481" i="1"/>
  <c r="AO1497" i="1"/>
  <c r="AO1513" i="1"/>
  <c r="AO1529" i="1"/>
  <c r="AO1545" i="1"/>
  <c r="AO1561" i="1"/>
  <c r="AO1577" i="1"/>
  <c r="AO1593" i="1"/>
  <c r="AO1609" i="1"/>
  <c r="AO1625" i="1"/>
  <c r="AO1641" i="1"/>
  <c r="AO1656" i="1"/>
  <c r="AO1677" i="1"/>
  <c r="AO1693" i="1"/>
  <c r="AO1709" i="1"/>
  <c r="AO1725" i="1"/>
  <c r="AO1741" i="1"/>
  <c r="AO1757" i="1"/>
  <c r="AO1773" i="1"/>
  <c r="AO1789" i="1"/>
  <c r="AO1805" i="1"/>
  <c r="AO1821" i="1"/>
  <c r="AO1837" i="1"/>
  <c r="AO1853" i="1"/>
  <c r="AO1869" i="1"/>
  <c r="AO1885" i="1"/>
  <c r="AO1901" i="1"/>
  <c r="AO1917" i="1"/>
  <c r="AO1933" i="1"/>
  <c r="AO1949" i="1"/>
  <c r="AO1652" i="1"/>
  <c r="AO1674" i="1"/>
  <c r="AO1690" i="1"/>
  <c r="AO1706" i="1"/>
  <c r="AO1722" i="1"/>
  <c r="AO1738" i="1"/>
  <c r="AO1754" i="1"/>
  <c r="AO1770" i="1"/>
  <c r="AO1786" i="1"/>
  <c r="AO1802" i="1"/>
  <c r="AO1818" i="1"/>
  <c r="AO1834" i="1"/>
  <c r="AO1850" i="1"/>
  <c r="AO1866" i="1"/>
  <c r="AO1882" i="1"/>
  <c r="AO1898" i="1"/>
  <c r="AO1914" i="1"/>
  <c r="AO1930" i="1"/>
  <c r="AO1946" i="1"/>
  <c r="AO1655" i="1"/>
  <c r="AO1671" i="1"/>
  <c r="AO1687" i="1"/>
  <c r="AO1703" i="1"/>
  <c r="AO1719" i="1"/>
  <c r="AO1735" i="1"/>
  <c r="AO1751" i="1"/>
  <c r="AO1767" i="1"/>
  <c r="AO1783" i="1"/>
  <c r="AO1799" i="1"/>
  <c r="AO1815" i="1"/>
  <c r="AO1831" i="1"/>
  <c r="AO1847" i="1"/>
  <c r="AO1863" i="1"/>
  <c r="AO1879" i="1"/>
  <c r="AO1895" i="1"/>
  <c r="AO1911" i="1"/>
  <c r="AO1927" i="1"/>
  <c r="AO1943" i="1"/>
  <c r="AO1657" i="1"/>
  <c r="AO1724" i="1"/>
  <c r="AO1788" i="1"/>
  <c r="AO1852" i="1"/>
  <c r="AO1916" i="1"/>
  <c r="AO1964" i="1"/>
  <c r="AO1980" i="1"/>
  <c r="AO1996" i="1"/>
  <c r="AO2012" i="1"/>
  <c r="AO2028" i="1"/>
  <c r="AO2044" i="1"/>
  <c r="AO2060" i="1"/>
  <c r="AO2076" i="1"/>
  <c r="AO2092" i="1"/>
  <c r="AO2108" i="1"/>
  <c r="AO2124" i="1"/>
  <c r="AO2140" i="1"/>
  <c r="AO2156" i="1"/>
  <c r="AO2172" i="1"/>
  <c r="AO2188" i="1"/>
  <c r="AO2204" i="1"/>
  <c r="AO2220" i="1"/>
  <c r="AO2236" i="1"/>
  <c r="AO2252" i="1"/>
  <c r="AO2268" i="1"/>
  <c r="AO2284" i="1"/>
  <c r="AO2300" i="1"/>
  <c r="AO2316" i="1"/>
  <c r="AO2332" i="1"/>
  <c r="AO2348" i="1"/>
  <c r="AO2364" i="1"/>
  <c r="AO2380" i="1"/>
  <c r="AO2396" i="1"/>
  <c r="AO2412" i="1"/>
  <c r="AO2428" i="1"/>
  <c r="AO2444" i="1"/>
  <c r="AO2460" i="1"/>
  <c r="AO2476" i="1"/>
  <c r="AO1660" i="1"/>
  <c r="AO1728" i="1"/>
  <c r="AO1792" i="1"/>
  <c r="AO1856" i="1"/>
  <c r="AO1920" i="1"/>
  <c r="AO1961" i="1"/>
  <c r="AO1977" i="1"/>
  <c r="AO1993" i="1"/>
  <c r="AO2009" i="1"/>
  <c r="AO2025" i="1"/>
  <c r="AO2041" i="1"/>
  <c r="AO2057" i="1"/>
  <c r="AO2073" i="1"/>
  <c r="AO2089" i="1"/>
  <c r="AO2105" i="1"/>
  <c r="AO2121" i="1"/>
  <c r="AO2137" i="1"/>
  <c r="AO2153" i="1"/>
  <c r="AO2169" i="1"/>
  <c r="AO2185" i="1"/>
  <c r="AO2201" i="1"/>
  <c r="AO2217" i="1"/>
  <c r="AO2233" i="1"/>
  <c r="AO2249" i="1"/>
  <c r="AO2265" i="1"/>
  <c r="AO2281" i="1"/>
  <c r="AO13" i="1"/>
  <c r="AO29" i="1"/>
  <c r="AO10" i="1"/>
  <c r="AO3" i="1"/>
  <c r="AO19" i="1"/>
  <c r="AO35" i="1"/>
  <c r="AO12" i="1"/>
  <c r="AO28" i="1"/>
  <c r="AO43" i="1"/>
  <c r="AO26" i="1"/>
  <c r="AO53" i="1"/>
  <c r="AO69" i="1"/>
  <c r="AO60" i="1"/>
  <c r="AO79" i="1"/>
  <c r="AO95" i="1"/>
  <c r="AO111" i="1"/>
  <c r="AO59" i="1"/>
  <c r="AO80" i="1"/>
  <c r="AO55" i="1"/>
  <c r="AO77" i="1"/>
  <c r="AO93" i="1"/>
  <c r="AO109" i="1"/>
  <c r="AO94" i="1"/>
  <c r="AO121" i="1"/>
  <c r="AO137" i="1"/>
  <c r="AO153" i="1"/>
  <c r="AO74" i="1"/>
  <c r="AO116" i="1"/>
  <c r="AO130" i="1"/>
  <c r="AO146" i="1"/>
  <c r="AO70" i="1"/>
  <c r="AO106" i="1"/>
  <c r="AO123" i="1"/>
  <c r="AO139" i="1"/>
  <c r="AO155" i="1"/>
  <c r="AO54" i="1"/>
  <c r="AO166" i="1"/>
  <c r="AO181" i="1"/>
  <c r="AO197" i="1"/>
  <c r="AO213" i="1"/>
  <c r="AO128" i="1"/>
  <c r="AO170" i="1"/>
  <c r="AO186" i="1"/>
  <c r="AO202" i="1"/>
  <c r="AO132" i="1"/>
  <c r="AO164" i="1"/>
  <c r="AO183" i="1"/>
  <c r="AO199" i="1"/>
  <c r="AO215" i="1"/>
  <c r="AO114" i="1"/>
  <c r="AO208" i="1"/>
  <c r="AO234" i="1"/>
  <c r="AO250" i="1"/>
  <c r="AO266" i="1"/>
  <c r="AO282" i="1"/>
  <c r="AO212" i="1"/>
  <c r="AO231" i="1"/>
  <c r="AO247" i="1"/>
  <c r="AO263" i="1"/>
  <c r="AO108" i="1"/>
  <c r="AO200" i="1"/>
  <c r="AO232" i="1"/>
  <c r="AO248" i="1"/>
  <c r="AO264" i="1"/>
  <c r="AO280" i="1"/>
  <c r="AO221" i="1"/>
  <c r="AO291" i="1"/>
  <c r="AO305" i="1"/>
  <c r="AO321" i="1"/>
  <c r="AO337" i="1"/>
  <c r="AO353" i="1"/>
  <c r="AO369" i="1"/>
  <c r="AO385" i="1"/>
  <c r="AO401" i="1"/>
  <c r="AO204" i="1"/>
  <c r="AO277" i="1"/>
  <c r="AO298" i="1"/>
  <c r="AO314" i="1"/>
  <c r="AO330" i="1"/>
  <c r="AO346" i="1"/>
  <c r="AO362" i="1"/>
  <c r="AO378" i="1"/>
  <c r="AO394" i="1"/>
  <c r="AO249" i="1"/>
  <c r="AO286" i="1"/>
  <c r="AO303" i="1"/>
  <c r="AO319" i="1"/>
  <c r="AO335" i="1"/>
  <c r="AO351" i="1"/>
  <c r="AO367" i="1"/>
  <c r="AO383" i="1"/>
  <c r="AO399" i="1"/>
  <c r="AO120" i="1"/>
  <c r="AO308" i="1"/>
  <c r="AO372" i="1"/>
  <c r="AO417" i="1"/>
  <c r="AO312" i="1"/>
  <c r="AO376" i="1"/>
  <c r="AO300" i="1"/>
  <c r="AO364" i="1"/>
  <c r="AO172" i="1"/>
  <c r="AO336" i="1"/>
  <c r="AO400" i="1"/>
  <c r="AO426" i="1"/>
  <c r="AO442" i="1"/>
  <c r="AO458" i="1"/>
  <c r="AO474" i="1"/>
  <c r="AO419" i="1"/>
  <c r="AO435" i="1"/>
  <c r="AO451" i="1"/>
  <c r="AO467" i="1"/>
  <c r="AO483" i="1"/>
  <c r="AO429" i="1"/>
  <c r="AO445" i="1"/>
  <c r="AO461" i="1"/>
  <c r="AO477" i="1"/>
  <c r="AO420" i="1"/>
  <c r="AO484" i="1"/>
  <c r="AO504" i="1"/>
  <c r="AO520" i="1"/>
  <c r="AO536" i="1"/>
  <c r="AO552" i="1"/>
  <c r="AO568" i="1"/>
  <c r="AO584" i="1"/>
  <c r="AO600" i="1"/>
  <c r="AO616" i="1"/>
  <c r="AO456" i="1"/>
  <c r="AO493" i="1"/>
  <c r="AO509" i="1"/>
  <c r="AO525" i="1"/>
  <c r="AO541" i="1"/>
  <c r="AO557" i="1"/>
  <c r="AO573" i="1"/>
  <c r="AO589" i="1"/>
  <c r="AO428" i="1"/>
  <c r="AO480" i="1"/>
  <c r="AO502" i="1"/>
  <c r="AO518" i="1"/>
  <c r="AO534" i="1"/>
  <c r="AO550" i="1"/>
  <c r="AO566" i="1"/>
  <c r="AO582" i="1"/>
  <c r="AO598" i="1"/>
  <c r="AO614" i="1"/>
  <c r="AO511" i="1"/>
  <c r="AO575" i="1"/>
  <c r="AO624" i="1"/>
  <c r="AO640" i="1"/>
  <c r="AO656" i="1"/>
  <c r="AO672" i="1"/>
  <c r="AO688" i="1"/>
  <c r="AO704" i="1"/>
  <c r="AO720" i="1"/>
  <c r="AO736" i="1"/>
  <c r="AO515" i="1"/>
  <c r="AO579" i="1"/>
  <c r="AO621" i="1"/>
  <c r="AO637" i="1"/>
  <c r="AO653" i="1"/>
  <c r="AO669" i="1"/>
  <c r="AO685" i="1"/>
  <c r="AO701" i="1"/>
  <c r="AO717" i="1"/>
  <c r="AO448" i="1"/>
  <c r="AO551" i="1"/>
  <c r="AO607" i="1"/>
  <c r="AO630" i="1"/>
  <c r="AO646" i="1"/>
  <c r="AO662" i="1"/>
  <c r="AO678" i="1"/>
  <c r="AO694" i="1"/>
  <c r="AO710" i="1"/>
  <c r="AO726" i="1"/>
  <c r="AO742" i="1"/>
  <c r="AO639" i="1"/>
  <c r="AO703" i="1"/>
  <c r="AO750" i="1"/>
  <c r="AO766" i="1"/>
  <c r="AO782" i="1"/>
  <c r="AO798" i="1"/>
  <c r="AO814" i="1"/>
  <c r="AO830" i="1"/>
  <c r="AO846" i="1"/>
  <c r="AO862" i="1"/>
  <c r="AO878" i="1"/>
  <c r="AO894" i="1"/>
  <c r="AO910" i="1"/>
  <c r="AO926" i="1"/>
  <c r="AO942" i="1"/>
  <c r="AO958" i="1"/>
  <c r="AO974" i="1"/>
  <c r="AO990" i="1"/>
  <c r="AO571" i="1"/>
  <c r="AO659" i="1"/>
  <c r="AO723" i="1"/>
  <c r="AO751" i="1"/>
  <c r="AO767" i="1"/>
  <c r="AO783" i="1"/>
  <c r="AO799" i="1"/>
  <c r="AO815" i="1"/>
  <c r="AO831" i="1"/>
  <c r="AO847" i="1"/>
  <c r="AO863" i="1"/>
  <c r="AO879" i="1"/>
  <c r="AO895" i="1"/>
  <c r="AO911" i="1"/>
  <c r="AO927" i="1"/>
  <c r="AO943" i="1"/>
  <c r="AO959" i="1"/>
  <c r="AO975" i="1"/>
  <c r="AO523" i="1"/>
  <c r="AO647" i="1"/>
  <c r="AO711" i="1"/>
  <c r="AO741" i="1"/>
  <c r="AO756" i="1"/>
  <c r="AO772" i="1"/>
  <c r="AO788" i="1"/>
  <c r="AO804" i="1"/>
  <c r="AO820" i="1"/>
  <c r="AO836" i="1"/>
  <c r="AO852" i="1"/>
  <c r="AO868" i="1"/>
  <c r="AO884" i="1"/>
  <c r="AO900" i="1"/>
  <c r="AO916" i="1"/>
  <c r="AO932" i="1"/>
  <c r="AO948" i="1"/>
  <c r="AO964" i="1"/>
  <c r="AO980" i="1"/>
  <c r="AO996" i="1"/>
  <c r="AO651" i="1"/>
  <c r="AO715" i="1"/>
  <c r="AO769" i="1"/>
  <c r="AO833" i="1"/>
  <c r="AO897" i="1"/>
  <c r="AO961" i="1"/>
  <c r="AO1002" i="1"/>
  <c r="AO1018" i="1"/>
  <c r="AO1034" i="1"/>
  <c r="AO1050" i="1"/>
  <c r="AO773" i="1"/>
  <c r="AO837" i="1"/>
  <c r="AO901" i="1"/>
  <c r="AO965" i="1"/>
  <c r="AO1003" i="1"/>
  <c r="AO1019" i="1"/>
  <c r="AO1035" i="1"/>
  <c r="AO745" i="1"/>
  <c r="AO809" i="1"/>
  <c r="AO873" i="1"/>
  <c r="AO937" i="1"/>
  <c r="AO989" i="1"/>
  <c r="AO1016" i="1"/>
  <c r="AO1032" i="1"/>
  <c r="AO797" i="1"/>
  <c r="AO861" i="1"/>
  <c r="AO925" i="1"/>
  <c r="AO991" i="1"/>
  <c r="AO1005" i="1"/>
  <c r="AO1021" i="1"/>
  <c r="AO1037" i="1"/>
  <c r="AO1053" i="1"/>
  <c r="AO1069" i="1"/>
  <c r="AO1048" i="1"/>
  <c r="AO1074" i="1"/>
  <c r="AO1094" i="1"/>
  <c r="AO1110" i="1"/>
  <c r="AO1126" i="1"/>
  <c r="AO1142" i="1"/>
  <c r="AO1158" i="1"/>
  <c r="AO1174" i="1"/>
  <c r="AO1190" i="1"/>
  <c r="AO1206" i="1"/>
  <c r="AO1222" i="1"/>
  <c r="AO1238" i="1"/>
  <c r="AO1254" i="1"/>
  <c r="AO1270" i="1"/>
  <c r="AO1286" i="1"/>
  <c r="AO1302" i="1"/>
  <c r="AO1318" i="1"/>
  <c r="AO1334" i="1"/>
  <c r="AO1350" i="1"/>
  <c r="AO1366" i="1"/>
  <c r="AO1059" i="1"/>
  <c r="AO1080" i="1"/>
  <c r="AO1095" i="1"/>
  <c r="AO1111" i="1"/>
  <c r="AO1127" i="1"/>
  <c r="AO1143" i="1"/>
  <c r="AO1159" i="1"/>
  <c r="AO1175" i="1"/>
  <c r="AO1191" i="1"/>
  <c r="AO1207" i="1"/>
  <c r="AO1223" i="1"/>
  <c r="AO1239" i="1"/>
  <c r="AO1255" i="1"/>
  <c r="AO1271" i="1"/>
  <c r="AO1287" i="1"/>
  <c r="AO1303" i="1"/>
  <c r="AO1319" i="1"/>
  <c r="AO1335" i="1"/>
  <c r="AO1060" i="1"/>
  <c r="AO1079" i="1"/>
  <c r="AO1096" i="1"/>
  <c r="AO1112" i="1"/>
  <c r="AO1128" i="1"/>
  <c r="AO1144" i="1"/>
  <c r="AO1160" i="1"/>
  <c r="AO1176" i="1"/>
  <c r="AO1192" i="1"/>
  <c r="AO1208" i="1"/>
  <c r="AO1224" i="1"/>
  <c r="AO1240" i="1"/>
  <c r="AO1256" i="1"/>
  <c r="AO1272" i="1"/>
  <c r="AO1288" i="1"/>
  <c r="AO1304" i="1"/>
  <c r="AO1044" i="1"/>
  <c r="AO1075" i="1"/>
  <c r="AO1093" i="1"/>
  <c r="AO1109" i="1"/>
  <c r="AO1125" i="1"/>
  <c r="AO1141" i="1"/>
  <c r="AO1157" i="1"/>
  <c r="AO1173" i="1"/>
  <c r="AO1189" i="1"/>
  <c r="AO1205" i="1"/>
  <c r="AO1221" i="1"/>
  <c r="AO1237" i="1"/>
  <c r="AO1253" i="1"/>
  <c r="AO1269" i="1"/>
  <c r="AO1285" i="1"/>
  <c r="AO1301" i="1"/>
  <c r="AO1317" i="1"/>
  <c r="AO1333" i="1"/>
  <c r="AO1349" i="1"/>
  <c r="AO1336" i="1"/>
  <c r="AO1365" i="1"/>
  <c r="AO1382" i="1"/>
  <c r="AO1398" i="1"/>
  <c r="AO1414" i="1"/>
  <c r="AO1430" i="1"/>
  <c r="AO1446" i="1"/>
  <c r="AO1462" i="1"/>
  <c r="AO1478" i="1"/>
  <c r="AO1494" i="1"/>
  <c r="AO1510" i="1"/>
  <c r="AO1526" i="1"/>
  <c r="AO1542" i="1"/>
  <c r="AO1558" i="1"/>
  <c r="AO1574" i="1"/>
  <c r="AO1590" i="1"/>
  <c r="AO1606" i="1"/>
  <c r="AO1622" i="1"/>
  <c r="AO1638" i="1"/>
  <c r="AO1654" i="1"/>
  <c r="AO1324" i="1"/>
  <c r="AO1361" i="1"/>
  <c r="AO1375" i="1"/>
  <c r="AO1391" i="1"/>
  <c r="AO1407" i="1"/>
  <c r="AO1423" i="1"/>
  <c r="AO1439" i="1"/>
  <c r="AO1455" i="1"/>
  <c r="AO1471" i="1"/>
  <c r="AO1487" i="1"/>
  <c r="AO1503" i="1"/>
  <c r="AO1519" i="1"/>
  <c r="AO1535" i="1"/>
  <c r="AO1551" i="1"/>
  <c r="AO1567" i="1"/>
  <c r="AO1583" i="1"/>
  <c r="AO1599" i="1"/>
  <c r="AO1615" i="1"/>
  <c r="AO1631" i="1"/>
  <c r="AO1647" i="1"/>
  <c r="AO1360" i="1"/>
  <c r="AO1380" i="1"/>
  <c r="AO1396" i="1"/>
  <c r="AO1412" i="1"/>
  <c r="AO1428" i="1"/>
  <c r="AO1444" i="1"/>
  <c r="AO1460" i="1"/>
  <c r="AO1476" i="1"/>
  <c r="AO1492" i="1"/>
  <c r="AO1508" i="1"/>
  <c r="AO1524" i="1"/>
  <c r="AO1540" i="1"/>
  <c r="AO1556" i="1"/>
  <c r="AO1572" i="1"/>
  <c r="AO1588" i="1"/>
  <c r="AO1604" i="1"/>
  <c r="AO1620" i="1"/>
  <c r="AO1636" i="1"/>
  <c r="AO1332" i="1"/>
  <c r="AO1373" i="1"/>
  <c r="AO1389" i="1"/>
  <c r="AO1405" i="1"/>
  <c r="AO1421" i="1"/>
  <c r="AO1437" i="1"/>
  <c r="AO1453" i="1"/>
  <c r="AO1469" i="1"/>
  <c r="AO1485" i="1"/>
  <c r="AO1501" i="1"/>
  <c r="AO1517" i="1"/>
  <c r="AO1533" i="1"/>
  <c r="AO1549" i="1"/>
  <c r="AO1565" i="1"/>
  <c r="AO1581" i="1"/>
  <c r="AO1597" i="1"/>
  <c r="AO1613" i="1"/>
  <c r="AO1629" i="1"/>
  <c r="AO1645" i="1"/>
  <c r="AO1659" i="1"/>
  <c r="AO1681" i="1"/>
  <c r="AO1697" i="1"/>
  <c r="AO1713" i="1"/>
  <c r="AO1729" i="1"/>
  <c r="AO1745" i="1"/>
  <c r="AO1761" i="1"/>
  <c r="AO1777" i="1"/>
  <c r="AO1793" i="1"/>
  <c r="AO1809" i="1"/>
  <c r="AO1825" i="1"/>
  <c r="AO1841" i="1"/>
  <c r="AO1857" i="1"/>
  <c r="AO1873" i="1"/>
  <c r="AO1889" i="1"/>
  <c r="AO1905" i="1"/>
  <c r="AO1921" i="1"/>
  <c r="AO1937" i="1"/>
  <c r="AO1953" i="1"/>
  <c r="AO1665" i="1"/>
  <c r="AO1678" i="1"/>
  <c r="AO1694" i="1"/>
  <c r="AO1710" i="1"/>
  <c r="AO1726" i="1"/>
  <c r="AO1742" i="1"/>
  <c r="AO1758" i="1"/>
  <c r="AO1774" i="1"/>
  <c r="AO1790" i="1"/>
  <c r="AO1806" i="1"/>
  <c r="AO1822" i="1"/>
  <c r="AO1838" i="1"/>
  <c r="AO1854" i="1"/>
  <c r="AO1870" i="1"/>
  <c r="AO1886" i="1"/>
  <c r="AO1902" i="1"/>
  <c r="AO1918" i="1"/>
  <c r="AO1934" i="1"/>
  <c r="AO1950" i="1"/>
  <c r="AO1661" i="1"/>
  <c r="AO1675" i="1"/>
  <c r="AO1691" i="1"/>
  <c r="AO1707" i="1"/>
  <c r="AO1723" i="1"/>
  <c r="AO1739" i="1"/>
  <c r="AO1755" i="1"/>
  <c r="AO1771" i="1"/>
  <c r="AO1787" i="1"/>
  <c r="AO1803" i="1"/>
  <c r="AO1819" i="1"/>
  <c r="AO1835" i="1"/>
  <c r="AO1851" i="1"/>
  <c r="AO1867" i="1"/>
  <c r="AO1883" i="1"/>
  <c r="AO1899" i="1"/>
  <c r="AO1915" i="1"/>
  <c r="AO1931" i="1"/>
  <c r="AO1947" i="1"/>
  <c r="AO1676" i="1"/>
  <c r="AO1740" i="1"/>
  <c r="AO1804" i="1"/>
  <c r="AO1868" i="1"/>
  <c r="AO1932" i="1"/>
  <c r="AO1968" i="1"/>
  <c r="AO1984" i="1"/>
  <c r="AO2000" i="1"/>
  <c r="AO2016" i="1"/>
  <c r="AO2032" i="1"/>
  <c r="AO2048" i="1"/>
  <c r="AO2064" i="1"/>
  <c r="AO2080" i="1"/>
  <c r="AO2096" i="1"/>
  <c r="AO2112" i="1"/>
  <c r="AO2128" i="1"/>
  <c r="AO2144" i="1"/>
  <c r="AO2160" i="1"/>
  <c r="AO2176" i="1"/>
  <c r="AO2192" i="1"/>
  <c r="AO2208" i="1"/>
  <c r="AO2224" i="1"/>
  <c r="AO2240" i="1"/>
  <c r="AO2256" i="1"/>
  <c r="AO2272" i="1"/>
  <c r="AO2288" i="1"/>
  <c r="AO2304" i="1"/>
  <c r="AO2320" i="1"/>
  <c r="AO2336" i="1"/>
  <c r="AO2352" i="1"/>
  <c r="AO2368" i="1"/>
  <c r="AO2384" i="1"/>
  <c r="AO2400" i="1"/>
  <c r="AO2416" i="1"/>
  <c r="AO2432" i="1"/>
  <c r="AO2448" i="1"/>
  <c r="AO2464" i="1"/>
  <c r="AO2480" i="1"/>
  <c r="AO1680" i="1"/>
  <c r="AO1744" i="1"/>
  <c r="AO1808" i="1"/>
  <c r="AO1872" i="1"/>
  <c r="AO1936" i="1"/>
  <c r="AO1965" i="1"/>
  <c r="AO1981" i="1"/>
  <c r="AO1997" i="1"/>
  <c r="AO2013" i="1"/>
  <c r="AO2029" i="1"/>
  <c r="AO2045" i="1"/>
  <c r="AO2061" i="1"/>
  <c r="AO2077" i="1"/>
  <c r="AO2093" i="1"/>
  <c r="AO2109" i="1"/>
  <c r="AO2125" i="1"/>
  <c r="AO2141" i="1"/>
  <c r="AO2157" i="1"/>
  <c r="AO2173" i="1"/>
  <c r="AO2189" i="1"/>
  <c r="AO2205" i="1"/>
  <c r="AO2221" i="1"/>
  <c r="AO2237" i="1"/>
  <c r="AO2253" i="1"/>
  <c r="AO2269" i="1"/>
  <c r="AO2289" i="1"/>
  <c r="AO2305" i="1"/>
  <c r="AO2321" i="1"/>
  <c r="AO2337" i="1"/>
  <c r="AO2353" i="1"/>
  <c r="AO2369" i="1"/>
  <c r="AO2385" i="1"/>
  <c r="AO2401" i="1"/>
  <c r="AO2417" i="1"/>
  <c r="AO2433" i="1"/>
  <c r="AO2449" i="1"/>
  <c r="AO2465" i="1"/>
  <c r="AO1663" i="1"/>
  <c r="AO1732" i="1"/>
  <c r="AO1796" i="1"/>
  <c r="AO1860" i="1"/>
  <c r="AO1924" i="1"/>
  <c r="AO1966" i="1"/>
  <c r="AO1982" i="1"/>
  <c r="AO1998" i="1"/>
  <c r="AO2014" i="1"/>
  <c r="AO2030" i="1"/>
  <c r="AO2046" i="1"/>
  <c r="AO2062" i="1"/>
  <c r="AO2078" i="1"/>
  <c r="AO2094" i="1"/>
  <c r="AO2110" i="1"/>
  <c r="AO2126" i="1"/>
  <c r="AO2142" i="1"/>
  <c r="AO2158" i="1"/>
  <c r="AO2174" i="1"/>
  <c r="AO2190" i="1"/>
  <c r="AO2206" i="1"/>
  <c r="AO2222" i="1"/>
  <c r="AO2238" i="1"/>
  <c r="AO2254" i="1"/>
  <c r="AO2270" i="1"/>
  <c r="AO2286" i="1"/>
  <c r="AO2302" i="1"/>
  <c r="AO2318" i="1"/>
  <c r="AO2334" i="1"/>
  <c r="AO2350" i="1"/>
  <c r="AO2366" i="1"/>
  <c r="AO2382" i="1"/>
  <c r="AO2398" i="1"/>
  <c r="AO2414" i="1"/>
  <c r="AO2430" i="1"/>
  <c r="AO2446" i="1"/>
  <c r="AO1672" i="1"/>
  <c r="AO1736" i="1"/>
  <c r="AO1800" i="1"/>
  <c r="AO1864" i="1"/>
  <c r="AO1928" i="1"/>
  <c r="AO1971" i="1"/>
  <c r="AO1987" i="1"/>
  <c r="AO2003" i="1"/>
  <c r="AO2019" i="1"/>
  <c r="AO2035" i="1"/>
  <c r="AO2051" i="1"/>
  <c r="AO2067" i="1"/>
  <c r="AO2083" i="1"/>
  <c r="AO2099" i="1"/>
  <c r="AO2115" i="1"/>
  <c r="AO2131" i="1"/>
  <c r="AO2147" i="1"/>
  <c r="AO2163" i="1"/>
  <c r="AO2179" i="1"/>
  <c r="AO2195" i="1"/>
  <c r="AO2211" i="1"/>
  <c r="AO2275" i="1"/>
  <c r="AO2339" i="1"/>
  <c r="AO2403" i="1"/>
  <c r="AO2463" i="1"/>
  <c r="AO2485" i="1"/>
  <c r="AO2504" i="1"/>
  <c r="AO2520" i="1"/>
  <c r="AO2536" i="1"/>
  <c r="AO2552" i="1"/>
  <c r="AO2568" i="1"/>
  <c r="AO2584" i="1"/>
  <c r="AO2600" i="1"/>
  <c r="AO2616" i="1"/>
  <c r="AO2632" i="1"/>
  <c r="AO2648" i="1"/>
  <c r="AO2664" i="1"/>
  <c r="AO2680" i="1"/>
  <c r="AO2696" i="1"/>
  <c r="AO2712" i="1"/>
  <c r="AO2728" i="1"/>
  <c r="AO2744" i="1"/>
  <c r="AO2760" i="1"/>
  <c r="AO2776" i="1"/>
  <c r="AO2792" i="1"/>
  <c r="AO2808" i="1"/>
  <c r="AO2824" i="1"/>
  <c r="AO2840" i="1"/>
  <c r="AO2856" i="1"/>
  <c r="AO2872" i="1"/>
  <c r="AO2888" i="1"/>
  <c r="AO2904" i="1"/>
  <c r="AO2920" i="1"/>
  <c r="AO2936" i="1"/>
  <c r="AO2952" i="1"/>
  <c r="AO2968" i="1"/>
  <c r="AO2984" i="1"/>
  <c r="AO3000" i="1"/>
  <c r="AO3016" i="1"/>
  <c r="AO2215" i="1"/>
  <c r="AO2279" i="1"/>
  <c r="AO2343" i="1"/>
  <c r="AO2407" i="1"/>
  <c r="AO2466" i="1"/>
  <c r="AO2497" i="1"/>
  <c r="AO2513" i="1"/>
  <c r="AO2529" i="1"/>
  <c r="AO2545" i="1"/>
  <c r="AO2561" i="1"/>
  <c r="AO2577" i="1"/>
  <c r="AO2593" i="1"/>
  <c r="AO2609" i="1"/>
  <c r="AO2625" i="1"/>
  <c r="AO2641" i="1"/>
  <c r="AO2657" i="1"/>
  <c r="AO2673" i="1"/>
  <c r="AO2689" i="1"/>
  <c r="AO2705" i="1"/>
  <c r="AO2721" i="1"/>
  <c r="AO2737" i="1"/>
  <c r="AO2753" i="1"/>
  <c r="AO2769" i="1"/>
  <c r="AO2785" i="1"/>
  <c r="AO2801" i="1"/>
  <c r="AO2817" i="1"/>
  <c r="AO2833" i="1"/>
  <c r="AO2849" i="1"/>
  <c r="AO2865" i="1"/>
  <c r="AO2881" i="1"/>
  <c r="AO2897" i="1"/>
  <c r="AO2913" i="1"/>
  <c r="AO2929" i="1"/>
  <c r="AO2945" i="1"/>
  <c r="AO2961" i="1"/>
  <c r="AO2977" i="1"/>
  <c r="AO2235" i="1"/>
  <c r="AO2299" i="1"/>
  <c r="AO2363" i="1"/>
  <c r="AO2427" i="1"/>
  <c r="AO2475" i="1"/>
  <c r="AO2498" i="1"/>
  <c r="AO2514" i="1"/>
  <c r="AO2530" i="1"/>
  <c r="AO2546" i="1"/>
  <c r="AO2562" i="1"/>
  <c r="AO2578" i="1"/>
  <c r="AO2594" i="1"/>
  <c r="AO2610" i="1"/>
  <c r="AO2626" i="1"/>
  <c r="AO2642" i="1"/>
  <c r="AO2658" i="1"/>
  <c r="AO2674" i="1"/>
  <c r="AO2690" i="1"/>
  <c r="AO2706" i="1"/>
  <c r="AO2722" i="1"/>
  <c r="AO2738" i="1"/>
  <c r="AO2754" i="1"/>
  <c r="AO2770" i="1"/>
  <c r="AO2786" i="1"/>
  <c r="AO2802" i="1"/>
  <c r="AO2818" i="1"/>
  <c r="AO2834" i="1"/>
  <c r="AO2850" i="1"/>
  <c r="AO2866" i="1"/>
  <c r="AO2882" i="1"/>
  <c r="AO2898" i="1"/>
  <c r="AO2914" i="1"/>
  <c r="AO2930" i="1"/>
  <c r="AO2946" i="1"/>
  <c r="AO2962" i="1"/>
  <c r="AO2239" i="1"/>
  <c r="AO2303" i="1"/>
  <c r="AO2367" i="1"/>
  <c r="AO2431" i="1"/>
  <c r="AO2478" i="1"/>
  <c r="AO2491" i="1"/>
  <c r="AO2507" i="1"/>
  <c r="AO2523" i="1"/>
  <c r="AO2539" i="1"/>
  <c r="AO2555" i="1"/>
  <c r="AO2571" i="1"/>
  <c r="AO2587" i="1"/>
  <c r="AO2603" i="1"/>
  <c r="AO2619" i="1"/>
  <c r="AO2635" i="1"/>
  <c r="AO2651" i="1"/>
  <c r="AO2667" i="1"/>
  <c r="AO2683" i="1"/>
  <c r="AO2699" i="1"/>
  <c r="AO2715" i="1"/>
  <c r="AO2731" i="1"/>
  <c r="AO2747" i="1"/>
  <c r="AO2763" i="1"/>
  <c r="AO2779" i="1"/>
  <c r="AO2795" i="1"/>
  <c r="AO2811" i="1"/>
  <c r="AO2827" i="1"/>
  <c r="AO2843" i="1"/>
  <c r="AO2859" i="1"/>
  <c r="AO2875" i="1"/>
  <c r="AO2891" i="1"/>
  <c r="AO2907" i="1"/>
  <c r="AO2923" i="1"/>
  <c r="AO2939" i="1"/>
  <c r="AO2955" i="1"/>
  <c r="AO2971" i="1"/>
  <c r="AO2987" i="1"/>
  <c r="AO3003" i="1"/>
  <c r="AO2974" i="1"/>
  <c r="AO3014" i="1"/>
  <c r="AO3035" i="1"/>
  <c r="AO3051" i="1"/>
  <c r="AO3067" i="1"/>
  <c r="AO3083" i="1"/>
  <c r="AO3099" i="1"/>
  <c r="AO3115" i="1"/>
  <c r="AO3131" i="1"/>
  <c r="AO3147" i="1"/>
  <c r="AO3163" i="1"/>
  <c r="AO3179" i="1"/>
  <c r="AO3195" i="1"/>
  <c r="AO3211" i="1"/>
  <c r="AO3227" i="1"/>
  <c r="AO3243" i="1"/>
  <c r="AO3259" i="1"/>
  <c r="AO3275" i="1"/>
  <c r="AO3291" i="1"/>
  <c r="AO3307" i="1"/>
  <c r="AO3323" i="1"/>
  <c r="AO3339" i="1"/>
  <c r="AO3355" i="1"/>
  <c r="AO3371" i="1"/>
  <c r="AO3387" i="1"/>
  <c r="AO3403" i="1"/>
  <c r="AO3419" i="1"/>
  <c r="AO3435" i="1"/>
  <c r="AO3451" i="1"/>
  <c r="AO3467" i="1"/>
  <c r="AO3483" i="1"/>
  <c r="AO3499" i="1"/>
  <c r="AO3515" i="1"/>
  <c r="AO3531" i="1"/>
  <c r="AO3547" i="1"/>
  <c r="AO3563" i="1"/>
  <c r="AO3579" i="1"/>
  <c r="AO3595" i="1"/>
  <c r="AO3611" i="1"/>
  <c r="AO3001" i="1"/>
  <c r="AO3032" i="1"/>
  <c r="AO3048" i="1"/>
  <c r="AO3064" i="1"/>
  <c r="AO3080" i="1"/>
  <c r="AO3096" i="1"/>
  <c r="AO3112" i="1"/>
  <c r="AO3128" i="1"/>
  <c r="AO3144" i="1"/>
  <c r="AO3160" i="1"/>
  <c r="AO3176" i="1"/>
  <c r="AO3192" i="1"/>
  <c r="AO3208" i="1"/>
  <c r="AO3224" i="1"/>
  <c r="AO3240" i="1"/>
  <c r="AO3256" i="1"/>
  <c r="AO3272" i="1"/>
  <c r="AO3288" i="1"/>
  <c r="AO3304" i="1"/>
  <c r="AO3320" i="1"/>
  <c r="AO3336" i="1"/>
  <c r="AO3352" i="1"/>
  <c r="AO3368" i="1"/>
  <c r="AO3384" i="1"/>
  <c r="AO3400" i="1"/>
  <c r="AO3416" i="1"/>
  <c r="AO3432" i="1"/>
  <c r="AO3448" i="1"/>
  <c r="AO3464" i="1"/>
  <c r="AO3480" i="1"/>
  <c r="AO3496" i="1"/>
  <c r="AO3512" i="1"/>
  <c r="AO3528" i="1"/>
  <c r="AO3544" i="1"/>
  <c r="AO3560" i="1"/>
  <c r="AO3576" i="1"/>
  <c r="AO3592" i="1"/>
  <c r="AO3608" i="1"/>
  <c r="AO3010" i="1"/>
  <c r="AO3033" i="1"/>
  <c r="AO3049" i="1"/>
  <c r="AO3065" i="1"/>
  <c r="AO3081" i="1"/>
  <c r="AO3097" i="1"/>
  <c r="AO3113" i="1"/>
  <c r="AO3129" i="1"/>
  <c r="AO3145" i="1"/>
  <c r="AO3161" i="1"/>
  <c r="AO3177" i="1"/>
  <c r="AO3193" i="1"/>
  <c r="AO3209" i="1"/>
  <c r="AO3225" i="1"/>
  <c r="AO3241" i="1"/>
  <c r="AO3257" i="1"/>
  <c r="AO3273" i="1"/>
  <c r="AO3289" i="1"/>
  <c r="AO3305" i="1"/>
  <c r="AO3321" i="1"/>
  <c r="AO3337" i="1"/>
  <c r="AO3353" i="1"/>
  <c r="AO3369" i="1"/>
  <c r="AO3385" i="1"/>
  <c r="AO3401" i="1"/>
  <c r="AO3417" i="1"/>
  <c r="AO3433" i="1"/>
  <c r="AO3449" i="1"/>
  <c r="AO3465" i="1"/>
  <c r="AO3481" i="1"/>
  <c r="AO3497" i="1"/>
  <c r="AO3513" i="1"/>
  <c r="AO3529" i="1"/>
  <c r="AO3545" i="1"/>
  <c r="AO3561" i="1"/>
  <c r="AO2997" i="1"/>
  <c r="AO3022" i="1"/>
  <c r="AO3038" i="1"/>
  <c r="AO3054" i="1"/>
  <c r="AO3070" i="1"/>
  <c r="AO3086" i="1"/>
  <c r="AO3102" i="1"/>
  <c r="AO3118" i="1"/>
  <c r="AO3134" i="1"/>
  <c r="AO3150" i="1"/>
  <c r="AO3166" i="1"/>
  <c r="AO3182" i="1"/>
  <c r="AO3198" i="1"/>
  <c r="AO3214" i="1"/>
  <c r="AO3230" i="1"/>
  <c r="AO3246" i="1"/>
  <c r="AO3262" i="1"/>
  <c r="AO3278" i="1"/>
  <c r="AO3294" i="1"/>
  <c r="AO3310" i="1"/>
  <c r="AO3326" i="1"/>
  <c r="AO3342" i="1"/>
  <c r="AO3358" i="1"/>
  <c r="AO3374" i="1"/>
  <c r="AO3390" i="1"/>
  <c r="AO3406" i="1"/>
  <c r="AO3422" i="1"/>
  <c r="AO3438" i="1"/>
  <c r="AO3454" i="1"/>
  <c r="AO3470" i="1"/>
  <c r="AO3486" i="1"/>
  <c r="AO3502" i="1"/>
  <c r="AO3518" i="1"/>
  <c r="AO3534" i="1"/>
  <c r="AO3550" i="1"/>
  <c r="AO3566" i="1"/>
  <c r="AO3582" i="1"/>
  <c r="AO3598" i="1"/>
  <c r="AO4107" i="1"/>
  <c r="AO4086" i="1"/>
  <c r="AO4075" i="1"/>
  <c r="AO4060" i="1"/>
  <c r="AO4044" i="1"/>
  <c r="AO4028" i="1"/>
  <c r="AO4012" i="1"/>
  <c r="AO3996" i="1"/>
  <c r="AO3980" i="1"/>
  <c r="AO3964" i="1"/>
  <c r="AO3948" i="1"/>
  <c r="AO3932" i="1"/>
  <c r="AO3916" i="1"/>
  <c r="AO3900" i="1"/>
  <c r="AO2293" i="1"/>
  <c r="AO2309" i="1"/>
  <c r="AO2325" i="1"/>
  <c r="AO2341" i="1"/>
  <c r="AO2357" i="1"/>
  <c r="AO2373" i="1"/>
  <c r="AO2389" i="1"/>
  <c r="AO2405" i="1"/>
  <c r="AO2421" i="1"/>
  <c r="AO2437" i="1"/>
  <c r="AO2453" i="1"/>
  <c r="AO2469" i="1"/>
  <c r="AO1684" i="1"/>
  <c r="AO1748" i="1"/>
  <c r="AO1812" i="1"/>
  <c r="AO1876" i="1"/>
  <c r="AO1940" i="1"/>
  <c r="AO1970" i="1"/>
  <c r="AO1986" i="1"/>
  <c r="AO2002" i="1"/>
  <c r="AO2018" i="1"/>
  <c r="AO2034" i="1"/>
  <c r="AO2050" i="1"/>
  <c r="AO2066" i="1"/>
  <c r="AO2082" i="1"/>
  <c r="AO2098" i="1"/>
  <c r="AO2114" i="1"/>
  <c r="AO2130" i="1"/>
  <c r="AO2146" i="1"/>
  <c r="AO2162" i="1"/>
  <c r="AO2178" i="1"/>
  <c r="AO2194" i="1"/>
  <c r="AO2210" i="1"/>
  <c r="AO2226" i="1"/>
  <c r="AO2242" i="1"/>
  <c r="AO2258" i="1"/>
  <c r="AO2274" i="1"/>
  <c r="AO2290" i="1"/>
  <c r="AO2306" i="1"/>
  <c r="AO2322" i="1"/>
  <c r="AO2338" i="1"/>
  <c r="AO2354" i="1"/>
  <c r="AO2370" i="1"/>
  <c r="AO2386" i="1"/>
  <c r="AO2402" i="1"/>
  <c r="AO2418" i="1"/>
  <c r="AO2434" i="1"/>
  <c r="AO2450" i="1"/>
  <c r="AO1688" i="1"/>
  <c r="AO1752" i="1"/>
  <c r="AO1816" i="1"/>
  <c r="AO1880" i="1"/>
  <c r="AO1944" i="1"/>
  <c r="AO1975" i="1"/>
  <c r="AO1991" i="1"/>
  <c r="AO2007" i="1"/>
  <c r="AO2023" i="1"/>
  <c r="AO2039" i="1"/>
  <c r="AO2055" i="1"/>
  <c r="AO2071" i="1"/>
  <c r="AO2087" i="1"/>
  <c r="AO2103" i="1"/>
  <c r="AO2119" i="1"/>
  <c r="AO2135" i="1"/>
  <c r="AO2151" i="1"/>
  <c r="AO2167" i="1"/>
  <c r="AO2183" i="1"/>
  <c r="AO2199" i="1"/>
  <c r="AO2227" i="1"/>
  <c r="AO2291" i="1"/>
  <c r="AO2355" i="1"/>
  <c r="AO2419" i="1"/>
  <c r="AO2471" i="1"/>
  <c r="AO2492" i="1"/>
  <c r="AO2508" i="1"/>
  <c r="AO2524" i="1"/>
  <c r="AO2540" i="1"/>
  <c r="AO2556" i="1"/>
  <c r="AO2572" i="1"/>
  <c r="AO2588" i="1"/>
  <c r="AO2604" i="1"/>
  <c r="AO2620" i="1"/>
  <c r="AO2636" i="1"/>
  <c r="AO2652" i="1"/>
  <c r="AO2668" i="1"/>
  <c r="AO2684" i="1"/>
  <c r="AO2700" i="1"/>
  <c r="AO2716" i="1"/>
  <c r="AO2732" i="1"/>
  <c r="AO2748" i="1"/>
  <c r="AO2764" i="1"/>
  <c r="AO2780" i="1"/>
  <c r="AO2796" i="1"/>
  <c r="AO2812" i="1"/>
  <c r="AO2828" i="1"/>
  <c r="AO2844" i="1"/>
  <c r="AO2860" i="1"/>
  <c r="AO2876" i="1"/>
  <c r="AO2892" i="1"/>
  <c r="AO2908" i="1"/>
  <c r="AO2924" i="1"/>
  <c r="AO2940" i="1"/>
  <c r="AO2956" i="1"/>
  <c r="AO2972" i="1"/>
  <c r="AO2988" i="1"/>
  <c r="AO3004" i="1"/>
  <c r="AO3020" i="1"/>
  <c r="AO2231" i="1"/>
  <c r="AO2295" i="1"/>
  <c r="AO2359" i="1"/>
  <c r="AO2423" i="1"/>
  <c r="AO2474" i="1"/>
  <c r="AO2501" i="1"/>
  <c r="AO2517" i="1"/>
  <c r="AO2533" i="1"/>
  <c r="AO2549" i="1"/>
  <c r="AO2565" i="1"/>
  <c r="AO2581" i="1"/>
  <c r="AO2597" i="1"/>
  <c r="AO2613" i="1"/>
  <c r="AO2629" i="1"/>
  <c r="AO2645" i="1"/>
  <c r="AO2661" i="1"/>
  <c r="AO2677" i="1"/>
  <c r="AO2693" i="1"/>
  <c r="AO2709" i="1"/>
  <c r="AO2725" i="1"/>
  <c r="AO2741" i="1"/>
  <c r="AO2757" i="1"/>
  <c r="AO2773" i="1"/>
  <c r="AO2789" i="1"/>
  <c r="AO2805" i="1"/>
  <c r="AO2821" i="1"/>
  <c r="AO2837" i="1"/>
  <c r="AO2853" i="1"/>
  <c r="AO2869" i="1"/>
  <c r="AO2885" i="1"/>
  <c r="AO2901" i="1"/>
  <c r="AO2917" i="1"/>
  <c r="AO2933" i="1"/>
  <c r="AO2949" i="1"/>
  <c r="AO2965" i="1"/>
  <c r="AO2981" i="1"/>
  <c r="AO2251" i="1"/>
  <c r="AO2315" i="1"/>
  <c r="AO2379" i="1"/>
  <c r="AO2443" i="1"/>
  <c r="AO2487" i="1"/>
  <c r="AO2502" i="1"/>
  <c r="AO2518" i="1"/>
  <c r="AO2534" i="1"/>
  <c r="AO2550" i="1"/>
  <c r="AO2566" i="1"/>
  <c r="AO2582" i="1"/>
  <c r="AO2598" i="1"/>
  <c r="AO2614" i="1"/>
  <c r="AO2630" i="1"/>
  <c r="AO2646" i="1"/>
  <c r="AO2662" i="1"/>
  <c r="AO2678" i="1"/>
  <c r="AO2694" i="1"/>
  <c r="AO2710" i="1"/>
  <c r="AO2726" i="1"/>
  <c r="AO2742" i="1"/>
  <c r="AO2758" i="1"/>
  <c r="AO2774" i="1"/>
  <c r="AO2790" i="1"/>
  <c r="AO2806" i="1"/>
  <c r="AO2822" i="1"/>
  <c r="AO2838" i="1"/>
  <c r="AO2854" i="1"/>
  <c r="AO2870" i="1"/>
  <c r="AO2886" i="1"/>
  <c r="AO2902" i="1"/>
  <c r="AO2918" i="1"/>
  <c r="AO2934" i="1"/>
  <c r="AO2950" i="1"/>
  <c r="AO2966" i="1"/>
  <c r="AO2255" i="1"/>
  <c r="AO2319" i="1"/>
  <c r="AO2383" i="1"/>
  <c r="AO2447" i="1"/>
  <c r="AO2483" i="1"/>
  <c r="AO2495" i="1"/>
  <c r="AO2511" i="1"/>
  <c r="AO2527" i="1"/>
  <c r="AO2543" i="1"/>
  <c r="AO2559" i="1"/>
  <c r="AO2575" i="1"/>
  <c r="AO2591" i="1"/>
  <c r="AO2607" i="1"/>
  <c r="AO2623" i="1"/>
  <c r="AO2639" i="1"/>
  <c r="AO2655" i="1"/>
  <c r="AO2671" i="1"/>
  <c r="AO2687" i="1"/>
  <c r="AO2703" i="1"/>
  <c r="AO2719" i="1"/>
  <c r="AO2735" i="1"/>
  <c r="AO2751" i="1"/>
  <c r="AO2767" i="1"/>
  <c r="AO2783" i="1"/>
  <c r="AO2799" i="1"/>
  <c r="AO2815" i="1"/>
  <c r="AO2831" i="1"/>
  <c r="AO2847" i="1"/>
  <c r="AO2863" i="1"/>
  <c r="AO2879" i="1"/>
  <c r="AO2895" i="1"/>
  <c r="AO2911" i="1"/>
  <c r="AO2927" i="1"/>
  <c r="AO2943" i="1"/>
  <c r="AO2959" i="1"/>
  <c r="AO2975" i="1"/>
  <c r="AO2991" i="1"/>
  <c r="AO3007" i="1"/>
  <c r="AO2990" i="1"/>
  <c r="AO3018" i="1"/>
  <c r="AO3039" i="1"/>
  <c r="AO3055" i="1"/>
  <c r="AO3071" i="1"/>
  <c r="AO3087" i="1"/>
  <c r="AO3103" i="1"/>
  <c r="AO3119" i="1"/>
  <c r="AO3135" i="1"/>
  <c r="AO3151" i="1"/>
  <c r="AO3167" i="1"/>
  <c r="AO3183" i="1"/>
  <c r="AO3199" i="1"/>
  <c r="AO3215" i="1"/>
  <c r="AO3231" i="1"/>
  <c r="AO3247" i="1"/>
  <c r="AO3263" i="1"/>
  <c r="AO3279" i="1"/>
  <c r="AO3295" i="1"/>
  <c r="AO3311" i="1"/>
  <c r="AO3327" i="1"/>
  <c r="AO3343" i="1"/>
  <c r="AO3359" i="1"/>
  <c r="AO3375" i="1"/>
  <c r="AO3391" i="1"/>
  <c r="AO3407" i="1"/>
  <c r="AO3423" i="1"/>
  <c r="AO3439" i="1"/>
  <c r="AO3455" i="1"/>
  <c r="AO3471" i="1"/>
  <c r="AO3487" i="1"/>
  <c r="AO3503" i="1"/>
  <c r="AO3519" i="1"/>
  <c r="AO3535" i="1"/>
  <c r="AO3551" i="1"/>
  <c r="AO3567" i="1"/>
  <c r="AO3583" i="1"/>
  <c r="AO3599" i="1"/>
  <c r="AO3615" i="1"/>
  <c r="AO3009" i="1"/>
  <c r="AO3036" i="1"/>
  <c r="AO3052" i="1"/>
  <c r="AO3068" i="1"/>
  <c r="AO3084" i="1"/>
  <c r="AO3100" i="1"/>
  <c r="AO3116" i="1"/>
  <c r="AO3132" i="1"/>
  <c r="AO3148" i="1"/>
  <c r="AO3164" i="1"/>
  <c r="AO3180" i="1"/>
  <c r="AO3196" i="1"/>
  <c r="AO3212" i="1"/>
  <c r="AO3228" i="1"/>
  <c r="AO3244" i="1"/>
  <c r="AO3260" i="1"/>
  <c r="AO3276" i="1"/>
  <c r="AO3292" i="1"/>
  <c r="AO3308" i="1"/>
  <c r="AO3324" i="1"/>
  <c r="AO3340" i="1"/>
  <c r="AO3356" i="1"/>
  <c r="AO3372" i="1"/>
  <c r="AO3388" i="1"/>
  <c r="AO3404" i="1"/>
  <c r="AO3420" i="1"/>
  <c r="AO3436" i="1"/>
  <c r="AO3452" i="1"/>
  <c r="AO3468" i="1"/>
  <c r="AO3484" i="1"/>
  <c r="AO3500" i="1"/>
  <c r="AO3516" i="1"/>
  <c r="AO3532" i="1"/>
  <c r="AO3548" i="1"/>
  <c r="AO3564" i="1"/>
  <c r="AO3580" i="1"/>
  <c r="AO3596" i="1"/>
  <c r="AO2982" i="1"/>
  <c r="AO3023" i="1"/>
  <c r="AO3037" i="1"/>
  <c r="AO3053" i="1"/>
  <c r="AO3069" i="1"/>
  <c r="AO3085" i="1"/>
  <c r="AO3101" i="1"/>
  <c r="AO3117" i="1"/>
  <c r="AO3133" i="1"/>
  <c r="AO3149" i="1"/>
  <c r="AO3165" i="1"/>
  <c r="AO3181" i="1"/>
  <c r="AO3197" i="1"/>
  <c r="AO3213" i="1"/>
  <c r="AO3229" i="1"/>
  <c r="AO3245" i="1"/>
  <c r="AO3261" i="1"/>
  <c r="AO3277" i="1"/>
  <c r="AO3293" i="1"/>
  <c r="AO3309" i="1"/>
  <c r="AO3325" i="1"/>
  <c r="AO3341" i="1"/>
  <c r="AO3357" i="1"/>
  <c r="AO3373" i="1"/>
  <c r="AO3389" i="1"/>
  <c r="AO3405" i="1"/>
  <c r="AO3421" i="1"/>
  <c r="AO3437" i="1"/>
  <c r="AO3453" i="1"/>
  <c r="AO3469" i="1"/>
  <c r="AO3485" i="1"/>
  <c r="AO3501" i="1"/>
  <c r="AO3517" i="1"/>
  <c r="AO3533" i="1"/>
  <c r="AO3549" i="1"/>
  <c r="AO3565" i="1"/>
  <c r="AO3005" i="1"/>
  <c r="AO3025" i="1"/>
  <c r="AO3042" i="1"/>
  <c r="AO3058" i="1"/>
  <c r="AO3074" i="1"/>
  <c r="AO3090" i="1"/>
  <c r="AO3106" i="1"/>
  <c r="AO3122" i="1"/>
  <c r="AO3138" i="1"/>
  <c r="AO3154" i="1"/>
  <c r="AO3170" i="1"/>
  <c r="AO3186" i="1"/>
  <c r="AO3202" i="1"/>
  <c r="AO3218" i="1"/>
  <c r="AO3234" i="1"/>
  <c r="AO3250" i="1"/>
  <c r="AO3266" i="1"/>
  <c r="AO3282" i="1"/>
  <c r="AO3298" i="1"/>
  <c r="AO3314" i="1"/>
  <c r="AO3330" i="1"/>
  <c r="AO3346" i="1"/>
  <c r="AO3362" i="1"/>
  <c r="AO3378" i="1"/>
  <c r="AO3394" i="1"/>
  <c r="AO3410" i="1"/>
  <c r="AO3426" i="1"/>
  <c r="AO3442" i="1"/>
  <c r="AO3458" i="1"/>
  <c r="AO3474" i="1"/>
  <c r="AO3490" i="1"/>
  <c r="AO3506" i="1"/>
  <c r="AO3522" i="1"/>
  <c r="AO3538" i="1"/>
  <c r="AO3554" i="1"/>
  <c r="AO3570" i="1"/>
  <c r="AO3586" i="1"/>
  <c r="AO3602" i="1"/>
  <c r="AO4094" i="1"/>
  <c r="AO4083" i="1"/>
  <c r="AO4072" i="1"/>
  <c r="AO4056" i="1"/>
  <c r="AO4040" i="1"/>
  <c r="AO4024" i="1"/>
  <c r="AO4008" i="1"/>
  <c r="AO3992" i="1"/>
  <c r="AO3976" i="1"/>
  <c r="AO3960" i="1"/>
  <c r="AO3944" i="1"/>
  <c r="AO3928" i="1"/>
  <c r="AO3912" i="1"/>
  <c r="AO2297" i="1"/>
  <c r="AO2313" i="1"/>
  <c r="AO2329" i="1"/>
  <c r="AO2345" i="1"/>
  <c r="AO2361" i="1"/>
  <c r="AO2377" i="1"/>
  <c r="AO2393" i="1"/>
  <c r="AO2409" i="1"/>
  <c r="AO2425" i="1"/>
  <c r="AO2441" i="1"/>
  <c r="AO2457" i="1"/>
  <c r="AO2473" i="1"/>
  <c r="AO1700" i="1"/>
  <c r="AO1764" i="1"/>
  <c r="AO1828" i="1"/>
  <c r="AO1892" i="1"/>
  <c r="AO1956" i="1"/>
  <c r="AO1974" i="1"/>
  <c r="AO1990" i="1"/>
  <c r="AO2006" i="1"/>
  <c r="AO2022" i="1"/>
  <c r="AO2038" i="1"/>
  <c r="AO2054" i="1"/>
  <c r="AO2070" i="1"/>
  <c r="AO2086" i="1"/>
  <c r="AO2102" i="1"/>
  <c r="AO2118" i="1"/>
  <c r="AO2134" i="1"/>
  <c r="AO2150" i="1"/>
  <c r="AO2166" i="1"/>
  <c r="AO2182" i="1"/>
  <c r="AO2198" i="1"/>
  <c r="AO2214" i="1"/>
  <c r="AO2230" i="1"/>
  <c r="AO2246" i="1"/>
  <c r="AO2262" i="1"/>
  <c r="AO2278" i="1"/>
  <c r="AO2294" i="1"/>
  <c r="AO2310" i="1"/>
  <c r="AO2326" i="1"/>
  <c r="AO2342" i="1"/>
  <c r="AO2358" i="1"/>
  <c r="AO2374" i="1"/>
  <c r="AO2390" i="1"/>
  <c r="AO2406" i="1"/>
  <c r="AO2422" i="1"/>
  <c r="AO2438" i="1"/>
  <c r="AO2454" i="1"/>
  <c r="AO1704" i="1"/>
  <c r="AO1768" i="1"/>
  <c r="AO1832" i="1"/>
  <c r="AO1896" i="1"/>
  <c r="AO1963" i="1"/>
  <c r="AO1979" i="1"/>
  <c r="AO1995" i="1"/>
  <c r="AO2011" i="1"/>
  <c r="AO2027" i="1"/>
  <c r="AO2043" i="1"/>
  <c r="AO2059" i="1"/>
  <c r="AO2075" i="1"/>
  <c r="AO2091" i="1"/>
  <c r="AO2107" i="1"/>
  <c r="AO2123" i="1"/>
  <c r="AO2139" i="1"/>
  <c r="AO2155" i="1"/>
  <c r="AO2171" i="1"/>
  <c r="AO2187" i="1"/>
  <c r="AO2203" i="1"/>
  <c r="AO2243" i="1"/>
  <c r="AO2307" i="1"/>
  <c r="AO2371" i="1"/>
  <c r="AO2435" i="1"/>
  <c r="AO2479" i="1"/>
  <c r="AO2496" i="1"/>
  <c r="AO2512" i="1"/>
  <c r="AO2528" i="1"/>
  <c r="AO2544" i="1"/>
  <c r="AO2560" i="1"/>
  <c r="AO2576" i="1"/>
  <c r="AO2592" i="1"/>
  <c r="AO2608" i="1"/>
  <c r="AO2624" i="1"/>
  <c r="AO2640" i="1"/>
  <c r="AO2656" i="1"/>
  <c r="AO2672" i="1"/>
  <c r="AO2688" i="1"/>
  <c r="AO2704" i="1"/>
  <c r="AO2720" i="1"/>
  <c r="AO2736" i="1"/>
  <c r="AO2752" i="1"/>
  <c r="AO2768" i="1"/>
  <c r="AO2784" i="1"/>
  <c r="AO2800" i="1"/>
  <c r="AO2816" i="1"/>
  <c r="AO2832" i="1"/>
  <c r="AO2848" i="1"/>
  <c r="AO2864" i="1"/>
  <c r="AO2880" i="1"/>
  <c r="AO2896" i="1"/>
  <c r="AO2912" i="1"/>
  <c r="AO2928" i="1"/>
  <c r="AO2944" i="1"/>
  <c r="AO2960" i="1"/>
  <c r="AO2976" i="1"/>
  <c r="AO2992" i="1"/>
  <c r="AO3008" i="1"/>
  <c r="AO3024" i="1"/>
  <c r="AO2247" i="1"/>
  <c r="AO2311" i="1"/>
  <c r="AO2375" i="1"/>
  <c r="AO2439" i="1"/>
  <c r="AO2481" i="1"/>
  <c r="AO2505" i="1"/>
  <c r="AO2521" i="1"/>
  <c r="AO2537" i="1"/>
  <c r="AO2553" i="1"/>
  <c r="AO2569" i="1"/>
  <c r="AO2585" i="1"/>
  <c r="AO2601" i="1"/>
  <c r="AO2617" i="1"/>
  <c r="AO2633" i="1"/>
  <c r="AO2649" i="1"/>
  <c r="AO2665" i="1"/>
  <c r="AO2681" i="1"/>
  <c r="AO2697" i="1"/>
  <c r="AO2713" i="1"/>
  <c r="AO2729" i="1"/>
  <c r="AO2745" i="1"/>
  <c r="AO2761" i="1"/>
  <c r="AO2777" i="1"/>
  <c r="AO2793" i="1"/>
  <c r="AO2809" i="1"/>
  <c r="AO2825" i="1"/>
  <c r="AO2841" i="1"/>
  <c r="AO2857" i="1"/>
  <c r="AO2873" i="1"/>
  <c r="AO2889" i="1"/>
  <c r="AO2905" i="1"/>
  <c r="AO2921" i="1"/>
  <c r="AO2937" i="1"/>
  <c r="AO2953" i="1"/>
  <c r="AO2969" i="1"/>
  <c r="AO2985" i="1"/>
  <c r="AO2267" i="1"/>
  <c r="AO2331" i="1"/>
  <c r="AO2395" i="1"/>
  <c r="AO2459" i="1"/>
  <c r="AO2490" i="1"/>
  <c r="AO2506" i="1"/>
  <c r="AO2522" i="1"/>
  <c r="AO2538" i="1"/>
  <c r="AO2554" i="1"/>
  <c r="AO2570" i="1"/>
  <c r="AO2586" i="1"/>
  <c r="AO2602" i="1"/>
  <c r="AO2618" i="1"/>
  <c r="AO2634" i="1"/>
  <c r="AO2650" i="1"/>
  <c r="AO2666" i="1"/>
  <c r="AO2682" i="1"/>
  <c r="AO2698" i="1"/>
  <c r="AO2714" i="1"/>
  <c r="AO2730" i="1"/>
  <c r="AO2746" i="1"/>
  <c r="AO2762" i="1"/>
  <c r="AO2778" i="1"/>
  <c r="AO2794" i="1"/>
  <c r="AO2810" i="1"/>
  <c r="AO2826" i="1"/>
  <c r="AO2842" i="1"/>
  <c r="AO2858" i="1"/>
  <c r="AO2874" i="1"/>
  <c r="AO2890" i="1"/>
  <c r="AO2906" i="1"/>
  <c r="AO2922" i="1"/>
  <c r="AO2938" i="1"/>
  <c r="AO2954" i="1"/>
  <c r="AO2970" i="1"/>
  <c r="AO2271" i="1"/>
  <c r="AO2335" i="1"/>
  <c r="AO2399" i="1"/>
  <c r="AO2462" i="1"/>
  <c r="AO2486" i="1"/>
  <c r="AO2499" i="1"/>
  <c r="AO2515" i="1"/>
  <c r="AO2531" i="1"/>
  <c r="AO2547" i="1"/>
  <c r="AO2563" i="1"/>
  <c r="AO2579" i="1"/>
  <c r="AO2595" i="1"/>
  <c r="AO2611" i="1"/>
  <c r="AO2627" i="1"/>
  <c r="AO2643" i="1"/>
  <c r="AO2659" i="1"/>
  <c r="AO2675" i="1"/>
  <c r="AO2691" i="1"/>
  <c r="AO2707" i="1"/>
  <c r="AO2723" i="1"/>
  <c r="AO2739" i="1"/>
  <c r="AO2755" i="1"/>
  <c r="AO2771" i="1"/>
  <c r="AO2787" i="1"/>
  <c r="AO2803" i="1"/>
  <c r="AO2819" i="1"/>
  <c r="AO2835" i="1"/>
  <c r="AO2851" i="1"/>
  <c r="AO2867" i="1"/>
  <c r="AO2883" i="1"/>
  <c r="AO2899" i="1"/>
  <c r="AO2915" i="1"/>
  <c r="AO2931" i="1"/>
  <c r="AO2947" i="1"/>
  <c r="AO2963" i="1"/>
  <c r="AO2979" i="1"/>
  <c r="AO2995" i="1"/>
  <c r="AO3011" i="1"/>
  <c r="AO2998" i="1"/>
  <c r="AO3021" i="1"/>
  <c r="AO3043" i="1"/>
  <c r="AO3059" i="1"/>
  <c r="AO3075" i="1"/>
  <c r="AO3091" i="1"/>
  <c r="AO3107" i="1"/>
  <c r="AO3123" i="1"/>
  <c r="AO3139" i="1"/>
  <c r="AO3155" i="1"/>
  <c r="AO3171" i="1"/>
  <c r="AO3187" i="1"/>
  <c r="AO3203" i="1"/>
  <c r="AO3219" i="1"/>
  <c r="AO3235" i="1"/>
  <c r="AO3251" i="1"/>
  <c r="AO3267" i="1"/>
  <c r="AO3283" i="1"/>
  <c r="AO3299" i="1"/>
  <c r="AO3315" i="1"/>
  <c r="AO3331" i="1"/>
  <c r="AO3347" i="1"/>
  <c r="AO3363" i="1"/>
  <c r="AO3379" i="1"/>
  <c r="AO3395" i="1"/>
  <c r="AO3411" i="1"/>
  <c r="AO3427" i="1"/>
  <c r="AO3443" i="1"/>
  <c r="AO3459" i="1"/>
  <c r="AO3475" i="1"/>
  <c r="AO3491" i="1"/>
  <c r="AO3507" i="1"/>
  <c r="AO3523" i="1"/>
  <c r="AO3539" i="1"/>
  <c r="AO3555" i="1"/>
  <c r="AO3571" i="1"/>
  <c r="AO3587" i="1"/>
  <c r="AO3603" i="1"/>
  <c r="AO2978" i="1"/>
  <c r="AO3017" i="1"/>
  <c r="AO3040" i="1"/>
  <c r="AO3056" i="1"/>
  <c r="AO3072" i="1"/>
  <c r="AO3088" i="1"/>
  <c r="AO3104" i="1"/>
  <c r="AO3120" i="1"/>
  <c r="AO3136" i="1"/>
  <c r="AO3152" i="1"/>
  <c r="AO3168" i="1"/>
  <c r="AO3184" i="1"/>
  <c r="AO3200" i="1"/>
  <c r="AO3216" i="1"/>
  <c r="AO3232" i="1"/>
  <c r="AO3248" i="1"/>
  <c r="AO3264" i="1"/>
  <c r="AO3280" i="1"/>
  <c r="AO3296" i="1"/>
  <c r="AO3312" i="1"/>
  <c r="AO3328" i="1"/>
  <c r="AO3344" i="1"/>
  <c r="AO3360" i="1"/>
  <c r="AO3376" i="1"/>
  <c r="AO3392" i="1"/>
  <c r="AO3408" i="1"/>
  <c r="AO3424" i="1"/>
  <c r="AO3440" i="1"/>
  <c r="AO3456" i="1"/>
  <c r="AO3472" i="1"/>
  <c r="AO3488" i="1"/>
  <c r="AO3504" i="1"/>
  <c r="AO3520" i="1"/>
  <c r="AO3536" i="1"/>
  <c r="AO3552" i="1"/>
  <c r="AO3568" i="1"/>
  <c r="AO3584" i="1"/>
  <c r="AO3600" i="1"/>
  <c r="AO2994" i="1"/>
  <c r="AO3026" i="1"/>
  <c r="AO3041" i="1"/>
  <c r="AO3057" i="1"/>
  <c r="AO3073" i="1"/>
  <c r="AO3089" i="1"/>
  <c r="AO3105" i="1"/>
  <c r="AO3121" i="1"/>
  <c r="AO3137" i="1"/>
  <c r="AO3153" i="1"/>
  <c r="AO3169" i="1"/>
  <c r="AO3185" i="1"/>
  <c r="AO3201" i="1"/>
  <c r="AO3217" i="1"/>
  <c r="AO3233" i="1"/>
  <c r="AO3249" i="1"/>
  <c r="AO3265" i="1"/>
  <c r="AO3281" i="1"/>
  <c r="AO3297" i="1"/>
  <c r="AO3313" i="1"/>
  <c r="AO3329" i="1"/>
  <c r="AO3345" i="1"/>
  <c r="AO3361" i="1"/>
  <c r="AO3377" i="1"/>
  <c r="AO3393" i="1"/>
  <c r="AO3409" i="1"/>
  <c r="AO3425" i="1"/>
  <c r="AO3441" i="1"/>
  <c r="AO3457" i="1"/>
  <c r="AO3473" i="1"/>
  <c r="AO3489" i="1"/>
  <c r="AO3505" i="1"/>
  <c r="AO3521" i="1"/>
  <c r="AO3537" i="1"/>
  <c r="AO3553" i="1"/>
  <c r="AO2986" i="1"/>
  <c r="AO3013" i="1"/>
  <c r="AO3030" i="1"/>
  <c r="AO3046" i="1"/>
  <c r="AO3062" i="1"/>
  <c r="AO3078" i="1"/>
  <c r="AO3094" i="1"/>
  <c r="AO3110" i="1"/>
  <c r="AO3126" i="1"/>
  <c r="AO3142" i="1"/>
  <c r="AO3158" i="1"/>
  <c r="AO3174" i="1"/>
  <c r="AO3190" i="1"/>
  <c r="AO3206" i="1"/>
  <c r="AO3222" i="1"/>
  <c r="AO3238" i="1"/>
  <c r="AO3254" i="1"/>
  <c r="AO3270" i="1"/>
  <c r="AO3286" i="1"/>
  <c r="AO3302" i="1"/>
  <c r="AO3318" i="1"/>
  <c r="AO3334" i="1"/>
  <c r="AO3350" i="1"/>
  <c r="AO3366" i="1"/>
  <c r="AO3382" i="1"/>
  <c r="AO3398" i="1"/>
  <c r="AO3414" i="1"/>
  <c r="AO3430" i="1"/>
  <c r="AO3446" i="1"/>
  <c r="AO3462" i="1"/>
  <c r="AO3478" i="1"/>
  <c r="AO3494" i="1"/>
  <c r="AO3510" i="1"/>
  <c r="AO3526" i="1"/>
  <c r="AO3542" i="1"/>
  <c r="AO3558" i="1"/>
  <c r="AO3574" i="1"/>
  <c r="AO3590" i="1"/>
  <c r="AO4102" i="1"/>
  <c r="AO4091" i="1"/>
  <c r="AO4068" i="1"/>
  <c r="AO4052" i="1"/>
  <c r="AO4036" i="1"/>
  <c r="AO4020" i="1"/>
  <c r="AO4004" i="1"/>
  <c r="AO3988" i="1"/>
  <c r="AO3972" i="1"/>
  <c r="AO3956" i="1"/>
  <c r="AO3940" i="1"/>
  <c r="AO3924" i="1"/>
  <c r="AO3908" i="1"/>
  <c r="AO2285" i="1"/>
  <c r="AO2301" i="1"/>
  <c r="AO2317" i="1"/>
  <c r="AO2333" i="1"/>
  <c r="AO2349" i="1"/>
  <c r="AO2365" i="1"/>
  <c r="AO2381" i="1"/>
  <c r="AO2397" i="1"/>
  <c r="AO2413" i="1"/>
  <c r="AO2429" i="1"/>
  <c r="AO2445" i="1"/>
  <c r="AO2461" i="1"/>
  <c r="AO2477" i="1"/>
  <c r="AO1716" i="1"/>
  <c r="AO1780" i="1"/>
  <c r="AO1844" i="1"/>
  <c r="AO1908" i="1"/>
  <c r="AO1962" i="1"/>
  <c r="AO1978" i="1"/>
  <c r="AO1994" i="1"/>
  <c r="AO2010" i="1"/>
  <c r="AO2026" i="1"/>
  <c r="AO2042" i="1"/>
  <c r="AO2058" i="1"/>
  <c r="AO2074" i="1"/>
  <c r="AO2090" i="1"/>
  <c r="AO2106" i="1"/>
  <c r="AO2122" i="1"/>
  <c r="AO2138" i="1"/>
  <c r="AO2154" i="1"/>
  <c r="AO2170" i="1"/>
  <c r="AO2186" i="1"/>
  <c r="AO2202" i="1"/>
  <c r="AO2218" i="1"/>
  <c r="AO2234" i="1"/>
  <c r="AO2250" i="1"/>
  <c r="AO2266" i="1"/>
  <c r="AO2282" i="1"/>
  <c r="AO2298" i="1"/>
  <c r="AO2314" i="1"/>
  <c r="AO2330" i="1"/>
  <c r="AO2346" i="1"/>
  <c r="AO2362" i="1"/>
  <c r="AO2378" i="1"/>
  <c r="AO2394" i="1"/>
  <c r="AO2410" i="1"/>
  <c r="AO2426" i="1"/>
  <c r="AO2442" i="1"/>
  <c r="AO2458" i="1"/>
  <c r="AO1720" i="1"/>
  <c r="AO1784" i="1"/>
  <c r="AO1848" i="1"/>
  <c r="AO1912" i="1"/>
  <c r="AO1967" i="1"/>
  <c r="AO1983" i="1"/>
  <c r="AO1999" i="1"/>
  <c r="AO2015" i="1"/>
  <c r="AO2031" i="1"/>
  <c r="AO2047" i="1"/>
  <c r="AO2063" i="1"/>
  <c r="AO2079" i="1"/>
  <c r="AO2095" i="1"/>
  <c r="AO2111" i="1"/>
  <c r="AO2127" i="1"/>
  <c r="AO2143" i="1"/>
  <c r="AO2159" i="1"/>
  <c r="AO2175" i="1"/>
  <c r="AO2191" i="1"/>
  <c r="AO2207" i="1"/>
  <c r="AO2259" i="1"/>
  <c r="AO2323" i="1"/>
  <c r="AO2387" i="1"/>
  <c r="AO2451" i="1"/>
  <c r="AO2482" i="1"/>
  <c r="AO2500" i="1"/>
  <c r="AO2516" i="1"/>
  <c r="AO2532" i="1"/>
  <c r="AO2548" i="1"/>
  <c r="AO2564" i="1"/>
  <c r="AO2580" i="1"/>
  <c r="AO2596" i="1"/>
  <c r="AO2612" i="1"/>
  <c r="AO2628" i="1"/>
  <c r="AO2644" i="1"/>
  <c r="AO2660" i="1"/>
  <c r="AO2676" i="1"/>
  <c r="AO2692" i="1"/>
  <c r="AO2708" i="1"/>
  <c r="AO2724" i="1"/>
  <c r="AO2740" i="1"/>
  <c r="AO2756" i="1"/>
  <c r="AO2772" i="1"/>
  <c r="AO2788" i="1"/>
  <c r="AO2804" i="1"/>
  <c r="AO2820" i="1"/>
  <c r="AO2836" i="1"/>
  <c r="AO2852" i="1"/>
  <c r="AO2868" i="1"/>
  <c r="AO2884" i="1"/>
  <c r="AO2900" i="1"/>
  <c r="AO2916" i="1"/>
  <c r="AO2932" i="1"/>
  <c r="AO2948" i="1"/>
  <c r="AO2964" i="1"/>
  <c r="AO2980" i="1"/>
  <c r="AO2996" i="1"/>
  <c r="AO3012" i="1"/>
  <c r="AO3028" i="1"/>
  <c r="AO2263" i="1"/>
  <c r="AO2327" i="1"/>
  <c r="AO2391" i="1"/>
  <c r="AO2455" i="1"/>
  <c r="AO2493" i="1"/>
  <c r="AO2509" i="1"/>
  <c r="AO2525" i="1"/>
  <c r="AO2541" i="1"/>
  <c r="AO2557" i="1"/>
  <c r="AO2573" i="1"/>
  <c r="AO2589" i="1"/>
  <c r="AO2605" i="1"/>
  <c r="AO2621" i="1"/>
  <c r="AO2637" i="1"/>
  <c r="AO2653" i="1"/>
  <c r="AO2669" i="1"/>
  <c r="AO2685" i="1"/>
  <c r="AO2701" i="1"/>
  <c r="AO2717" i="1"/>
  <c r="AO2733" i="1"/>
  <c r="AO2749" i="1"/>
  <c r="AO2765" i="1"/>
  <c r="AO2781" i="1"/>
  <c r="AO2797" i="1"/>
  <c r="AO2813" i="1"/>
  <c r="AO2829" i="1"/>
  <c r="AO2845" i="1"/>
  <c r="AO2861" i="1"/>
  <c r="AO2877" i="1"/>
  <c r="AO2893" i="1"/>
  <c r="AO2909" i="1"/>
  <c r="AO2925" i="1"/>
  <c r="AO2941" i="1"/>
  <c r="AO2957" i="1"/>
  <c r="AO2973" i="1"/>
  <c r="AO2219" i="1"/>
  <c r="AO2283" i="1"/>
  <c r="AO2347" i="1"/>
  <c r="AO2411" i="1"/>
  <c r="AO2467" i="1"/>
  <c r="AO2494" i="1"/>
  <c r="AO2510" i="1"/>
  <c r="AO2526" i="1"/>
  <c r="AO2542" i="1"/>
  <c r="AO2558" i="1"/>
  <c r="AO2574" i="1"/>
  <c r="AO2590" i="1"/>
  <c r="AO2606" i="1"/>
  <c r="AO2622" i="1"/>
  <c r="AO2638" i="1"/>
  <c r="AO2654" i="1"/>
  <c r="AO2670" i="1"/>
  <c r="AO2686" i="1"/>
  <c r="AO2702" i="1"/>
  <c r="AO2718" i="1"/>
  <c r="AO2734" i="1"/>
  <c r="AO2750" i="1"/>
  <c r="AO2766" i="1"/>
  <c r="AO2782" i="1"/>
  <c r="AO2798" i="1"/>
  <c r="AO2814" i="1"/>
  <c r="AO2830" i="1"/>
  <c r="AO2846" i="1"/>
  <c r="AO2862" i="1"/>
  <c r="AO2878" i="1"/>
  <c r="AO2894" i="1"/>
  <c r="AO2910" i="1"/>
  <c r="AO2926" i="1"/>
  <c r="AO2942" i="1"/>
  <c r="AO2958" i="1"/>
  <c r="AO2223" i="1"/>
  <c r="AO2287" i="1"/>
  <c r="AO2351" i="1"/>
  <c r="AO2415" i="1"/>
  <c r="AO2470" i="1"/>
  <c r="AO2489" i="1"/>
  <c r="AO2503" i="1"/>
  <c r="AO2519" i="1"/>
  <c r="AO2535" i="1"/>
  <c r="AO2551" i="1"/>
  <c r="AO2567" i="1"/>
  <c r="AO2583" i="1"/>
  <c r="AO2599" i="1"/>
  <c r="AO2615" i="1"/>
  <c r="AO2631" i="1"/>
  <c r="AO2647" i="1"/>
  <c r="AO2663" i="1"/>
  <c r="AO2679" i="1"/>
  <c r="AO2695" i="1"/>
  <c r="AO2711" i="1"/>
  <c r="AO2727" i="1"/>
  <c r="AO2743" i="1"/>
  <c r="AO2759" i="1"/>
  <c r="AO2775" i="1"/>
  <c r="AO2791" i="1"/>
  <c r="AO2807" i="1"/>
  <c r="AO2823" i="1"/>
  <c r="AO2839" i="1"/>
  <c r="AO2855" i="1"/>
  <c r="AO2871" i="1"/>
  <c r="AO2887" i="1"/>
  <c r="AO2903" i="1"/>
  <c r="AO2919" i="1"/>
  <c r="AO2935" i="1"/>
  <c r="AO2951" i="1"/>
  <c r="AO2967" i="1"/>
  <c r="AO2983" i="1"/>
  <c r="AO2999" i="1"/>
  <c r="AO3015" i="1"/>
  <c r="AO3006" i="1"/>
  <c r="AO3031" i="1"/>
  <c r="AO3047" i="1"/>
  <c r="AO3063" i="1"/>
  <c r="AO3079" i="1"/>
  <c r="AO3095" i="1"/>
  <c r="AO3111" i="1"/>
  <c r="AO3127" i="1"/>
  <c r="AO3143" i="1"/>
  <c r="AO3159" i="1"/>
  <c r="AO3175" i="1"/>
  <c r="AO3191" i="1"/>
  <c r="AO3207" i="1"/>
  <c r="AO3223" i="1"/>
  <c r="AO3239" i="1"/>
  <c r="AO3255" i="1"/>
  <c r="AO3271" i="1"/>
  <c r="AO3287" i="1"/>
  <c r="AO3303" i="1"/>
  <c r="AO3319" i="1"/>
  <c r="AO3335" i="1"/>
  <c r="AO3351" i="1"/>
  <c r="AO3367" i="1"/>
  <c r="AO3383" i="1"/>
  <c r="AO3399" i="1"/>
  <c r="AO3415" i="1"/>
  <c r="AO3431" i="1"/>
  <c r="AO3447" i="1"/>
  <c r="AO3463" i="1"/>
  <c r="AO3479" i="1"/>
  <c r="AO3495" i="1"/>
  <c r="AO3511" i="1"/>
  <c r="AO3527" i="1"/>
  <c r="AO3543" i="1"/>
  <c r="AO3559" i="1"/>
  <c r="AO3575" i="1"/>
  <c r="AO3591" i="1"/>
  <c r="AO3607" i="1"/>
  <c r="AO2993" i="1"/>
  <c r="AO3027" i="1"/>
  <c r="AO3044" i="1"/>
  <c r="AO3060" i="1"/>
  <c r="AO3076" i="1"/>
  <c r="AO3092" i="1"/>
  <c r="AO3108" i="1"/>
  <c r="AO3124" i="1"/>
  <c r="AO3140" i="1"/>
  <c r="AO3156" i="1"/>
  <c r="AO3172" i="1"/>
  <c r="AO3188" i="1"/>
  <c r="AO3204" i="1"/>
  <c r="AO3220" i="1"/>
  <c r="AO3236" i="1"/>
  <c r="AO3252" i="1"/>
  <c r="AO3268" i="1"/>
  <c r="AO3284" i="1"/>
  <c r="AO3300" i="1"/>
  <c r="AO3316" i="1"/>
  <c r="AO3332" i="1"/>
  <c r="AO3348" i="1"/>
  <c r="AO3364" i="1"/>
  <c r="AO3380" i="1"/>
  <c r="AO3396" i="1"/>
  <c r="AO3412" i="1"/>
  <c r="AO3428" i="1"/>
  <c r="AO3444" i="1"/>
  <c r="AO3460" i="1"/>
  <c r="AO3476" i="1"/>
  <c r="AO3492" i="1"/>
  <c r="AO3508" i="1"/>
  <c r="AO3524" i="1"/>
  <c r="AO3540" i="1"/>
  <c r="AO3556" i="1"/>
  <c r="AO3572" i="1"/>
  <c r="AO3588" i="1"/>
  <c r="AO3604" i="1"/>
  <c r="AO3002" i="1"/>
  <c r="AO3029" i="1"/>
  <c r="AO3045" i="1"/>
  <c r="AO3061" i="1"/>
  <c r="AO3077" i="1"/>
  <c r="AO3093" i="1"/>
  <c r="AO3109" i="1"/>
  <c r="AO3125" i="1"/>
  <c r="AO3141" i="1"/>
  <c r="AO3157" i="1"/>
  <c r="AO3173" i="1"/>
  <c r="AO3189" i="1"/>
  <c r="AO3205" i="1"/>
  <c r="AO3221" i="1"/>
  <c r="AO3237" i="1"/>
  <c r="AO3253" i="1"/>
  <c r="AO3269" i="1"/>
  <c r="AO3285" i="1"/>
  <c r="AO3301" i="1"/>
  <c r="AO3317" i="1"/>
  <c r="AO3333" i="1"/>
  <c r="AO3349" i="1"/>
  <c r="AO3365" i="1"/>
  <c r="AO3381" i="1"/>
  <c r="AO3397" i="1"/>
  <c r="AO3413" i="1"/>
  <c r="AO3429" i="1"/>
  <c r="AO3445" i="1"/>
  <c r="AO3461" i="1"/>
  <c r="AO3477" i="1"/>
  <c r="AO3493" i="1"/>
  <c r="AO3509" i="1"/>
  <c r="AO3525" i="1"/>
  <c r="AO3541" i="1"/>
  <c r="AO3557" i="1"/>
  <c r="AO2989" i="1"/>
  <c r="AO3019" i="1"/>
  <c r="AO3034" i="1"/>
  <c r="AO3050" i="1"/>
  <c r="AO3066" i="1"/>
  <c r="AO3082" i="1"/>
  <c r="AO3098" i="1"/>
  <c r="AO3114" i="1"/>
  <c r="AO3130" i="1"/>
  <c r="AO3146" i="1"/>
  <c r="AO3162" i="1"/>
  <c r="AO3178" i="1"/>
  <c r="AO3194" i="1"/>
  <c r="AO3210" i="1"/>
  <c r="AO3226" i="1"/>
  <c r="AO3242" i="1"/>
  <c r="AO3258" i="1"/>
  <c r="AO3274" i="1"/>
  <c r="AO3290" i="1"/>
  <c r="AO3306" i="1"/>
  <c r="AO3322" i="1"/>
  <c r="AO3338" i="1"/>
  <c r="AO3354" i="1"/>
  <c r="AO3370" i="1"/>
  <c r="AO3386" i="1"/>
  <c r="AO3402" i="1"/>
  <c r="AO3418" i="1"/>
  <c r="AO3434" i="1"/>
  <c r="AO3450" i="1"/>
  <c r="AO3466" i="1"/>
  <c r="AO3482" i="1"/>
  <c r="AO3498" i="1"/>
  <c r="AO3514" i="1"/>
  <c r="AO3530" i="1"/>
  <c r="AO3546" i="1"/>
  <c r="AO3562" i="1"/>
  <c r="AO3578" i="1"/>
  <c r="AO3594" i="1"/>
  <c r="AO4110" i="1"/>
  <c r="AO4099" i="1"/>
  <c r="AO4078" i="1"/>
  <c r="AO4064" i="1"/>
  <c r="AO4048" i="1"/>
  <c r="AO4032" i="1"/>
  <c r="AO4016" i="1"/>
  <c r="AO4000" i="1"/>
  <c r="AO3984" i="1"/>
  <c r="AO3968" i="1"/>
  <c r="AO3952" i="1"/>
  <c r="AO3936" i="1"/>
  <c r="AO3920" i="1"/>
  <c r="AO3904" i="1"/>
  <c r="AO3892" i="1"/>
  <c r="AO3876" i="1"/>
  <c r="AO3860" i="1"/>
  <c r="AO3844" i="1"/>
  <c r="AO3828" i="1"/>
  <c r="AO3812" i="1"/>
  <c r="AO3796" i="1"/>
  <c r="AO3780" i="1"/>
  <c r="AO3764" i="1"/>
  <c r="AO3748" i="1"/>
  <c r="AO3732" i="1"/>
  <c r="AO3716" i="1"/>
  <c r="AO3700" i="1"/>
  <c r="AO3684" i="1"/>
  <c r="AO3668" i="1"/>
  <c r="AO3652" i="1"/>
  <c r="AO3636" i="1"/>
  <c r="AO3620" i="1"/>
  <c r="AO3618" i="1"/>
  <c r="AO3585" i="1"/>
  <c r="AO3815" i="1"/>
  <c r="AO3799" i="1"/>
  <c r="AO3783" i="1"/>
  <c r="AO3767" i="1"/>
  <c r="AO3751" i="1"/>
  <c r="AO3735" i="1"/>
  <c r="AO3719" i="1"/>
  <c r="AO3703" i="1"/>
  <c r="AO3687" i="1"/>
  <c r="AO3671" i="1"/>
  <c r="AO3655" i="1"/>
  <c r="AO3639" i="1"/>
  <c r="AO3623" i="1"/>
  <c r="AO3597" i="1"/>
  <c r="AO3581" i="1"/>
  <c r="AO3888" i="1"/>
  <c r="AO3872" i="1"/>
  <c r="AO3856" i="1"/>
  <c r="AO3840" i="1"/>
  <c r="AO3824" i="1"/>
  <c r="AO3808" i="1"/>
  <c r="AO3792" i="1"/>
  <c r="AO3776" i="1"/>
  <c r="AO3760" i="1"/>
  <c r="AO3744" i="1"/>
  <c r="AO3728" i="1"/>
  <c r="AO3712" i="1"/>
  <c r="AO3696" i="1"/>
  <c r="AO3680" i="1"/>
  <c r="AO3664" i="1"/>
  <c r="AO3648" i="1"/>
  <c r="AO3632" i="1"/>
  <c r="AO3569" i="1"/>
  <c r="AO3811" i="1"/>
  <c r="AO3795" i="1"/>
  <c r="AO3779" i="1"/>
  <c r="AO3763" i="1"/>
  <c r="AO3747" i="1"/>
  <c r="AO3731" i="1"/>
  <c r="AO3715" i="1"/>
  <c r="AO3699" i="1"/>
  <c r="AO3683" i="1"/>
  <c r="AO3667" i="1"/>
  <c r="AO3651" i="1"/>
  <c r="AO3635" i="1"/>
  <c r="AO3619" i="1"/>
  <c r="AO3612" i="1"/>
  <c r="AO3884" i="1"/>
  <c r="AO3868" i="1"/>
  <c r="AO3852" i="1"/>
  <c r="AO3836" i="1"/>
  <c r="AO3820" i="1"/>
  <c r="AO3804" i="1"/>
  <c r="AO3788" i="1"/>
  <c r="AO3772" i="1"/>
  <c r="AO3756" i="1"/>
  <c r="AO3740" i="1"/>
  <c r="AO3724" i="1"/>
  <c r="AO3708" i="1"/>
  <c r="AO3692" i="1"/>
  <c r="AO3676" i="1"/>
  <c r="AO3660" i="1"/>
  <c r="AO3644" i="1"/>
  <c r="AO3628" i="1"/>
  <c r="AO3807" i="1"/>
  <c r="AO3791" i="1"/>
  <c r="AO3775" i="1"/>
  <c r="AO3759" i="1"/>
  <c r="AO3743" i="1"/>
  <c r="AO3727" i="1"/>
  <c r="AO3711" i="1"/>
  <c r="AO3695" i="1"/>
  <c r="AO3679" i="1"/>
  <c r="AO3663" i="1"/>
  <c r="AO3647" i="1"/>
  <c r="AO3631" i="1"/>
  <c r="AO3609" i="1"/>
  <c r="AO3896" i="1"/>
  <c r="AO3880" i="1"/>
  <c r="AO3864" i="1"/>
  <c r="AO3848" i="1"/>
  <c r="AO3832" i="1"/>
  <c r="AO3816" i="1"/>
  <c r="AO3800" i="1"/>
  <c r="AO3784" i="1"/>
  <c r="AO3768" i="1"/>
  <c r="AO3752" i="1"/>
  <c r="AO3736" i="1"/>
  <c r="AO3720" i="1"/>
  <c r="AO3704" i="1"/>
  <c r="AO3688" i="1"/>
  <c r="AO3672" i="1"/>
  <c r="AO3656" i="1"/>
  <c r="AO3640" i="1"/>
  <c r="AO3624" i="1"/>
  <c r="AO3606" i="1"/>
  <c r="AO3601" i="1"/>
  <c r="AO3819" i="1"/>
  <c r="AO3803" i="1"/>
  <c r="AO3787" i="1"/>
  <c r="AO3771" i="1"/>
  <c r="AO3755" i="1"/>
  <c r="AO3739" i="1"/>
  <c r="AO3723" i="1"/>
  <c r="AO3707" i="1"/>
  <c r="AO3691" i="1"/>
  <c r="AO3675" i="1"/>
  <c r="AO3659" i="1"/>
  <c r="AO3643" i="1"/>
  <c r="AO3627" i="1"/>
  <c r="AO3605" i="1"/>
  <c r="AO4095" i="1"/>
  <c r="AO4090" i="1"/>
  <c r="AO4062" i="1"/>
  <c r="AO4046" i="1"/>
  <c r="AO4030" i="1"/>
  <c r="AO4014" i="1"/>
  <c r="AO3998" i="1"/>
  <c r="AO3982" i="1"/>
  <c r="AO3966" i="1"/>
  <c r="AO3950" i="1"/>
  <c r="AO3934" i="1"/>
  <c r="AO3918" i="1"/>
  <c r="AO3902" i="1"/>
  <c r="AO3886" i="1"/>
  <c r="AO3870" i="1"/>
  <c r="AO3854" i="1"/>
  <c r="AO3838" i="1"/>
  <c r="AO3822" i="1"/>
  <c r="AO3806" i="1"/>
  <c r="AO3790" i="1"/>
  <c r="AO3774" i="1"/>
  <c r="AO3758" i="1"/>
  <c r="AO3742" i="1"/>
  <c r="AO3726" i="1"/>
  <c r="AO3710" i="1"/>
  <c r="AO3694" i="1"/>
  <c r="AO3678" i="1"/>
  <c r="AO3662" i="1"/>
  <c r="AO3646" i="1"/>
  <c r="AO3630" i="1"/>
  <c r="AO3610" i="1"/>
  <c r="AO4103" i="1"/>
  <c r="AO4098" i="1"/>
  <c r="AO4079" i="1"/>
  <c r="AO4074" i="1"/>
  <c r="AO4058" i="1"/>
  <c r="AO4042" i="1"/>
  <c r="AO4026" i="1"/>
  <c r="AO4010" i="1"/>
  <c r="AO3994" i="1"/>
  <c r="AO3978" i="1"/>
  <c r="AO3962" i="1"/>
  <c r="AO3946" i="1"/>
  <c r="AO3930" i="1"/>
  <c r="AO3914" i="1"/>
  <c r="AO3898" i="1"/>
  <c r="AO3882" i="1"/>
  <c r="AO3866" i="1"/>
  <c r="AO3850" i="1"/>
  <c r="AO3834" i="1"/>
  <c r="AO3818" i="1"/>
  <c r="AO3802" i="1"/>
  <c r="AO3786" i="1"/>
  <c r="AO3770" i="1"/>
  <c r="AO3754" i="1"/>
  <c r="AO3738" i="1"/>
  <c r="AO3722" i="1"/>
  <c r="AO3706" i="1"/>
  <c r="AO3690" i="1"/>
  <c r="AO3674" i="1"/>
  <c r="AO3658" i="1"/>
  <c r="AO3642" i="1"/>
  <c r="AO3626" i="1"/>
  <c r="AO4111" i="1"/>
  <c r="AO4106" i="1"/>
  <c r="AO4070" i="1"/>
  <c r="AO4054" i="1"/>
  <c r="AO4038" i="1"/>
  <c r="AO4022" i="1"/>
  <c r="AO4006" i="1"/>
  <c r="AO3990" i="1"/>
  <c r="AO3974" i="1"/>
  <c r="AO3958" i="1"/>
  <c r="AO3942" i="1"/>
  <c r="AO3926" i="1"/>
  <c r="AO3910" i="1"/>
  <c r="AO3894" i="1"/>
  <c r="AO3878" i="1"/>
  <c r="AO3862" i="1"/>
  <c r="AO3846" i="1"/>
  <c r="AO3830" i="1"/>
  <c r="AO3814" i="1"/>
  <c r="AO3798" i="1"/>
  <c r="AO3782" i="1"/>
  <c r="AO3766" i="1"/>
  <c r="AO3750" i="1"/>
  <c r="AO3734" i="1"/>
  <c r="AO3718" i="1"/>
  <c r="AO3702" i="1"/>
  <c r="AO3686" i="1"/>
  <c r="AO3670" i="1"/>
  <c r="AO3654" i="1"/>
  <c r="AO3638" i="1"/>
  <c r="AO3622" i="1"/>
  <c r="AO3616" i="1"/>
  <c r="AO3593" i="1"/>
  <c r="AO4087" i="1"/>
  <c r="AO4082" i="1"/>
  <c r="AO4066" i="1"/>
  <c r="AO4050" i="1"/>
  <c r="AO4034" i="1"/>
  <c r="AO4018" i="1"/>
  <c r="AO4002" i="1"/>
  <c r="AO3986" i="1"/>
  <c r="AO3970" i="1"/>
  <c r="AO3954" i="1"/>
  <c r="AO3938" i="1"/>
  <c r="AO3922" i="1"/>
  <c r="AO3906" i="1"/>
  <c r="AO3890" i="1"/>
  <c r="AO3874" i="1"/>
  <c r="AO3858" i="1"/>
  <c r="AO3842" i="1"/>
  <c r="AO3826" i="1"/>
  <c r="AO3810" i="1"/>
  <c r="AO3794" i="1"/>
  <c r="AO3778" i="1"/>
  <c r="AO3762" i="1"/>
  <c r="AO3746" i="1"/>
  <c r="AO3730" i="1"/>
  <c r="AO3714" i="1"/>
  <c r="AO3698" i="1"/>
  <c r="AO3682" i="1"/>
  <c r="AO3666" i="1"/>
  <c r="AO3650" i="1"/>
  <c r="AO3634" i="1"/>
  <c r="AO3613" i="1"/>
  <c r="AO3577" i="1"/>
  <c r="AL4101" i="1"/>
  <c r="AL4096" i="1"/>
  <c r="AL3834" i="1"/>
  <c r="AL3866" i="1"/>
  <c r="AL3898" i="1"/>
  <c r="AL3930" i="1"/>
  <c r="AL3962" i="1"/>
  <c r="AL3994" i="1"/>
  <c r="AL4019" i="1"/>
  <c r="AL3822" i="1"/>
  <c r="AL3854" i="1"/>
  <c r="AL3886" i="1"/>
  <c r="AL3918" i="1"/>
  <c r="AL3950" i="1"/>
  <c r="AL3982" i="1"/>
  <c r="AL4014" i="1"/>
  <c r="AL4046" i="1"/>
  <c r="AL4062" i="1"/>
  <c r="AL4077" i="1"/>
  <c r="AL4109" i="1"/>
  <c r="AL4080" i="1"/>
  <c r="AL4112" i="1"/>
  <c r="AL4042" i="1"/>
  <c r="AL4058" i="1"/>
  <c r="AL4074" i="1"/>
  <c r="AL4106" i="1"/>
  <c r="AL3842" i="1"/>
  <c r="AL3874" i="1"/>
  <c r="AL3906" i="1"/>
  <c r="AL3938" i="1"/>
  <c r="AL3970" i="1"/>
  <c r="AL4002" i="1"/>
  <c r="AL4026" i="1"/>
  <c r="AL3830" i="1"/>
  <c r="AL3862" i="1"/>
  <c r="AL3894" i="1"/>
  <c r="AL3926" i="1"/>
  <c r="AL3958" i="1"/>
  <c r="AL3990" i="1"/>
  <c r="AL4022" i="1"/>
  <c r="AL4047" i="1"/>
  <c r="AL4063" i="1"/>
  <c r="AL4090" i="1"/>
  <c r="AL4023" i="1"/>
  <c r="AL4085" i="1"/>
  <c r="AL4095" i="1"/>
  <c r="AL4043" i="1"/>
  <c r="AL4059" i="1"/>
  <c r="AL4087" i="1"/>
  <c r="AL4082" i="1"/>
  <c r="AL3850" i="1"/>
  <c r="AL3882" i="1"/>
  <c r="AL3914" i="1"/>
  <c r="AL3946" i="1"/>
  <c r="AL3978" i="1"/>
  <c r="AL4010" i="1"/>
  <c r="AL4027" i="1"/>
  <c r="AL3838" i="1"/>
  <c r="AL3870" i="1"/>
  <c r="AL3902" i="1"/>
  <c r="AL3934" i="1"/>
  <c r="AL3966" i="1"/>
  <c r="AL3998" i="1"/>
  <c r="AL4038" i="1"/>
  <c r="AL4054" i="1"/>
  <c r="AL4070" i="1"/>
  <c r="AL4103" i="1"/>
  <c r="AL4030" i="1"/>
  <c r="AL4098" i="1"/>
  <c r="AL4031" i="1"/>
  <c r="AL4050" i="1"/>
  <c r="AL4066" i="1"/>
  <c r="AL4088" i="1"/>
  <c r="AL3826" i="1"/>
  <c r="AL3858" i="1"/>
  <c r="AL3890" i="1"/>
  <c r="AL3922" i="1"/>
  <c r="AL3954" i="1"/>
  <c r="AL3986" i="1"/>
  <c r="AL4018" i="1"/>
  <c r="AL4034" i="1"/>
  <c r="AL3846" i="1"/>
  <c r="AL3878" i="1"/>
  <c r="AL3910" i="1"/>
  <c r="AL3942" i="1"/>
  <c r="AL3974" i="1"/>
  <c r="AL4006" i="1"/>
  <c r="AL4039" i="1"/>
  <c r="AL4055" i="1"/>
  <c r="AL4071" i="1"/>
  <c r="AL4104" i="1"/>
  <c r="AL4079" i="1"/>
  <c r="AL4111" i="1"/>
  <c r="AL4035" i="1"/>
  <c r="AL4051" i="1"/>
  <c r="AL4067" i="1"/>
  <c r="AL4093" i="1"/>
  <c r="AL12" i="1"/>
  <c r="AL28" i="1"/>
  <c r="AL5" i="1"/>
  <c r="AL21" i="1"/>
  <c r="AL14" i="1"/>
  <c r="AL30" i="1"/>
  <c r="AL7" i="1"/>
  <c r="AL23" i="1"/>
  <c r="AL39" i="1"/>
  <c r="AL43" i="1"/>
  <c r="AL52" i="1"/>
  <c r="AL68" i="1"/>
  <c r="AL61" i="1"/>
  <c r="AL82" i="1"/>
  <c r="AL98" i="1"/>
  <c r="AL51" i="1"/>
  <c r="AL70" i="1"/>
  <c r="AL83" i="1"/>
  <c r="AL50" i="1"/>
  <c r="AL69" i="1"/>
  <c r="AL88" i="1"/>
  <c r="AL104" i="1"/>
  <c r="AL45" i="1"/>
  <c r="AL97" i="1"/>
  <c r="AL124" i="1"/>
  <c r="AL140" i="1"/>
  <c r="AL156" i="1"/>
  <c r="AL85" i="1"/>
  <c r="AL114" i="1"/>
  <c r="AL129" i="1"/>
  <c r="AL145" i="1"/>
  <c r="AL93" i="1"/>
  <c r="AL118" i="1"/>
  <c r="AL134" i="1"/>
  <c r="AL150" i="1"/>
  <c r="AL166" i="1"/>
  <c r="AL151" i="1"/>
  <c r="AL168" i="1"/>
  <c r="AL184" i="1"/>
  <c r="AL200" i="1"/>
  <c r="AL216" i="1"/>
  <c r="AL155" i="1"/>
  <c r="AL173" i="1"/>
  <c r="AL189" i="1"/>
  <c r="AL205" i="1"/>
  <c r="AL77" i="1"/>
  <c r="AL159" i="1"/>
  <c r="AL182" i="1"/>
  <c r="AL198" i="1"/>
  <c r="AL214" i="1"/>
  <c r="AL230" i="1"/>
  <c r="AL203" i="1"/>
  <c r="AL233" i="1"/>
  <c r="AL249" i="1"/>
  <c r="AL265" i="1"/>
  <c r="AL281" i="1"/>
  <c r="AL207" i="1"/>
  <c r="AL234" i="1"/>
  <c r="AL250" i="1"/>
  <c r="AL266" i="1"/>
  <c r="AL179" i="1"/>
  <c r="AL220" i="1"/>
  <c r="AL239" i="1"/>
  <c r="AL255" i="1"/>
  <c r="AL271" i="1"/>
  <c r="AL287" i="1"/>
  <c r="AL268" i="1"/>
  <c r="AL292" i="1"/>
  <c r="AL308" i="1"/>
  <c r="AL324" i="1"/>
  <c r="AL340" i="1"/>
  <c r="AL356" i="1"/>
  <c r="AL372" i="1"/>
  <c r="AL388" i="1"/>
  <c r="AL404" i="1"/>
  <c r="AL229" i="1"/>
  <c r="AL280" i="1"/>
  <c r="AL297" i="1"/>
  <c r="AL313" i="1"/>
  <c r="AL329" i="1"/>
  <c r="AL345" i="1"/>
  <c r="AL361" i="1"/>
  <c r="AL377" i="1"/>
  <c r="AL393" i="1"/>
  <c r="AL217" i="1"/>
  <c r="AL282" i="1"/>
  <c r="AL302" i="1"/>
  <c r="AL318" i="1"/>
  <c r="AL334" i="1"/>
  <c r="AL350" i="1"/>
  <c r="AL366" i="1"/>
  <c r="AL382" i="1"/>
  <c r="AL398" i="1"/>
  <c r="AL232" i="1"/>
  <c r="AL335" i="1"/>
  <c r="AL399" i="1"/>
  <c r="AL248" i="1"/>
  <c r="AL355" i="1"/>
  <c r="AL264" i="1"/>
  <c r="AL343" i="1"/>
  <c r="AL403" i="1"/>
  <c r="AL331" i="1"/>
  <c r="AL395" i="1"/>
  <c r="AL425" i="1"/>
  <c r="AL441" i="1"/>
  <c r="AL457" i="1"/>
  <c r="AL473" i="1"/>
  <c r="AL426" i="1"/>
  <c r="AL442" i="1"/>
  <c r="AL458" i="1"/>
  <c r="AL474" i="1"/>
  <c r="AL490" i="1"/>
  <c r="AL424" i="1"/>
  <c r="AL440" i="1"/>
  <c r="AL456" i="1"/>
  <c r="AL472" i="1"/>
  <c r="AL488" i="1"/>
  <c r="AL479" i="1"/>
  <c r="AL499" i="1"/>
  <c r="AL515" i="1"/>
  <c r="AL531" i="1"/>
  <c r="AL547" i="1"/>
  <c r="AL563" i="1"/>
  <c r="AL579" i="1"/>
  <c r="AL595" i="1"/>
  <c r="AL611" i="1"/>
  <c r="AL435" i="1"/>
  <c r="AL489" i="1"/>
  <c r="AL504" i="1"/>
  <c r="AL520" i="1"/>
  <c r="AL536" i="1"/>
  <c r="AL552" i="1"/>
  <c r="AL568" i="1"/>
  <c r="AL584" i="1"/>
  <c r="AL600" i="1"/>
  <c r="AL455" i="1"/>
  <c r="AL497" i="1"/>
  <c r="AL513" i="1"/>
  <c r="AL529" i="1"/>
  <c r="AL545" i="1"/>
  <c r="AL561" i="1"/>
  <c r="AL577" i="1"/>
  <c r="AL593" i="1"/>
  <c r="AL609" i="1"/>
  <c r="AL506" i="1"/>
  <c r="AL570" i="1"/>
  <c r="AL614" i="1"/>
  <c r="AL635" i="1"/>
  <c r="AL651" i="1"/>
  <c r="AL667" i="1"/>
  <c r="AL683" i="1"/>
  <c r="AL699" i="1"/>
  <c r="AL715" i="1"/>
  <c r="AL731" i="1"/>
  <c r="AL494" i="1"/>
  <c r="AL558" i="1"/>
  <c r="AL616" i="1"/>
  <c r="AL636" i="1"/>
  <c r="AL652" i="1"/>
  <c r="AL668" i="1"/>
  <c r="AL684" i="1"/>
  <c r="AL700" i="1"/>
  <c r="AL716" i="1"/>
  <c r="AL427" i="1"/>
  <c r="AL546" i="1"/>
  <c r="AL610" i="1"/>
  <c r="AL629" i="1"/>
  <c r="AL645" i="1"/>
  <c r="AL661" i="1"/>
  <c r="AL677" i="1"/>
  <c r="AL693" i="1"/>
  <c r="AL709" i="1"/>
  <c r="AL725" i="1"/>
  <c r="AL741" i="1"/>
  <c r="AL634" i="1"/>
  <c r="AL698" i="1"/>
  <c r="AL745" i="1"/>
  <c r="AL761" i="1"/>
  <c r="AL777" i="1"/>
  <c r="AL793" i="1"/>
  <c r="AL809" i="1"/>
  <c r="AL825" i="1"/>
  <c r="AL841" i="1"/>
  <c r="AL857" i="1"/>
  <c r="AL873" i="1"/>
  <c r="AL889" i="1"/>
  <c r="AL905" i="1"/>
  <c r="AL921" i="1"/>
  <c r="AL937" i="1"/>
  <c r="AL953" i="1"/>
  <c r="AL969" i="1"/>
  <c r="AL985" i="1"/>
  <c r="AL550" i="1"/>
  <c r="AL654" i="1"/>
  <c r="AL718" i="1"/>
  <c r="AL750" i="1"/>
  <c r="AL766" i="1"/>
  <c r="AL782" i="1"/>
  <c r="AL798" i="1"/>
  <c r="AL814" i="1"/>
  <c r="AL830" i="1"/>
  <c r="AL846" i="1"/>
  <c r="AL862" i="1"/>
  <c r="AL878" i="1"/>
  <c r="AL894" i="1"/>
  <c r="AL910" i="1"/>
  <c r="AL926" i="1"/>
  <c r="AL942" i="1"/>
  <c r="AL958" i="1"/>
  <c r="AL974" i="1"/>
  <c r="AL485" i="1"/>
  <c r="AL642" i="1"/>
  <c r="AL706" i="1"/>
  <c r="AL743" i="1"/>
  <c r="AL759" i="1"/>
  <c r="AL775" i="1"/>
  <c r="AL791" i="1"/>
  <c r="AL807" i="1"/>
  <c r="AL823" i="1"/>
  <c r="AL839" i="1"/>
  <c r="AL855" i="1"/>
  <c r="AL871" i="1"/>
  <c r="AL887" i="1"/>
  <c r="AL903" i="1"/>
  <c r="AL919" i="1"/>
  <c r="AL935" i="1"/>
  <c r="AL951" i="1"/>
  <c r="AL967" i="1"/>
  <c r="AL983" i="1"/>
  <c r="AL443" i="1"/>
  <c r="AL646" i="1"/>
  <c r="AL710" i="1"/>
  <c r="AL780" i="1"/>
  <c r="AL844" i="1"/>
  <c r="AL908" i="1"/>
  <c r="AL972" i="1"/>
  <c r="AL1005" i="1"/>
  <c r="AL1021" i="1"/>
  <c r="AL1037" i="1"/>
  <c r="AL1053" i="1"/>
  <c r="AL768" i="1"/>
  <c r="AL832" i="1"/>
  <c r="AL896" i="1"/>
  <c r="AL960" i="1"/>
  <c r="AL1002" i="1"/>
  <c r="AL1018" i="1"/>
  <c r="AL1034" i="1"/>
  <c r="AL756" i="1"/>
  <c r="AL820" i="1"/>
  <c r="AL884" i="1"/>
  <c r="AL948" i="1"/>
  <c r="AL999" i="1"/>
  <c r="AL1015" i="1"/>
  <c r="AL1031" i="1"/>
  <c r="AL776" i="1"/>
  <c r="AL840" i="1"/>
  <c r="AL904" i="1"/>
  <c r="AL968" i="1"/>
  <c r="AL1004" i="1"/>
  <c r="AL1020" i="1"/>
  <c r="AL1036" i="1"/>
  <c r="AL1052" i="1"/>
  <c r="AL1068" i="1"/>
  <c r="AL1043" i="1"/>
  <c r="AL1066" i="1"/>
  <c r="AL1089" i="1"/>
  <c r="AL1105" i="1"/>
  <c r="AL1121" i="1"/>
  <c r="AL1137" i="1"/>
  <c r="AL1153" i="1"/>
  <c r="AL1169" i="1"/>
  <c r="AL1185" i="1"/>
  <c r="AL1201" i="1"/>
  <c r="AL1217" i="1"/>
  <c r="AL1233" i="1"/>
  <c r="AL1249" i="1"/>
  <c r="AL1265" i="1"/>
  <c r="AL1281" i="1"/>
  <c r="AL1297" i="1"/>
  <c r="AL1313" i="1"/>
  <c r="AL1329" i="1"/>
  <c r="AL1345" i="1"/>
  <c r="AL1361" i="1"/>
  <c r="AL1054" i="1"/>
  <c r="AL1078" i="1"/>
  <c r="AL1090" i="1"/>
  <c r="AL1106" i="1"/>
  <c r="AL1122" i="1"/>
  <c r="AL1138" i="1"/>
  <c r="AL1154" i="1"/>
  <c r="AL1170" i="1"/>
  <c r="AL1186" i="1"/>
  <c r="AL1202" i="1"/>
  <c r="AL1218" i="1"/>
  <c r="AL1234" i="1"/>
  <c r="AL1250" i="1"/>
  <c r="AL1266" i="1"/>
  <c r="AL1282" i="1"/>
  <c r="AL1298" i="1"/>
  <c r="AL1314" i="1"/>
  <c r="AL1330" i="1"/>
  <c r="AL1035" i="1"/>
  <c r="AL1077" i="1"/>
  <c r="AL1095" i="1"/>
  <c r="AL1111" i="1"/>
  <c r="AL1127" i="1"/>
  <c r="AL1143" i="1"/>
  <c r="AL1159" i="1"/>
  <c r="AL1175" i="1"/>
  <c r="AL1191" i="1"/>
  <c r="AL1207" i="1"/>
  <c r="AL1223" i="1"/>
  <c r="AL1239" i="1"/>
  <c r="AL1255" i="1"/>
  <c r="AL1271" i="1"/>
  <c r="AL1287" i="1"/>
  <c r="AL1303" i="1"/>
  <c r="AL1319" i="1"/>
  <c r="AL1067" i="1"/>
  <c r="AL1088" i="1"/>
  <c r="AL1104" i="1"/>
  <c r="AL1120" i="1"/>
  <c r="AL1136" i="1"/>
  <c r="AL1152" i="1"/>
  <c r="AL1168" i="1"/>
  <c r="AL1184" i="1"/>
  <c r="AL1200" i="1"/>
  <c r="AL1216" i="1"/>
  <c r="AL1232" i="1"/>
  <c r="AL1248" i="1"/>
  <c r="AL1264" i="1"/>
  <c r="AL1280" i="1"/>
  <c r="AL1296" i="1"/>
  <c r="AL1312" i="1"/>
  <c r="AL1328" i="1"/>
  <c r="AL1344" i="1"/>
  <c r="AL1331" i="1"/>
  <c r="AL1363" i="1"/>
  <c r="AL1381" i="1"/>
  <c r="AL1397" i="1"/>
  <c r="AL1413" i="1"/>
  <c r="AL1429" i="1"/>
  <c r="AL1445" i="1"/>
  <c r="AL1461" i="1"/>
  <c r="AL1477" i="1"/>
  <c r="AL1493" i="1"/>
  <c r="AL1509" i="1"/>
  <c r="AL1525" i="1"/>
  <c r="AL1541" i="1"/>
  <c r="AL1557" i="1"/>
  <c r="AL1573" i="1"/>
  <c r="AL1589" i="1"/>
  <c r="AL1605" i="1"/>
  <c r="AL1621" i="1"/>
  <c r="AL1637" i="1"/>
  <c r="AL1653" i="1"/>
  <c r="AL1669" i="1"/>
  <c r="AL1362" i="1"/>
  <c r="AL1386" i="1"/>
  <c r="AL1402" i="1"/>
  <c r="AL1418" i="1"/>
  <c r="AL1434" i="1"/>
  <c r="AL1450" i="1"/>
  <c r="AL1466" i="1"/>
  <c r="AL1482" i="1"/>
  <c r="AL1498" i="1"/>
  <c r="AL1514" i="1"/>
  <c r="AL1530" i="1"/>
  <c r="AL1546" i="1"/>
  <c r="AL1562" i="1"/>
  <c r="AL1578" i="1"/>
  <c r="AL1594" i="1"/>
  <c r="AL1610" i="1"/>
  <c r="AL1626" i="1"/>
  <c r="AL1642" i="1"/>
  <c r="AL1350" i="1"/>
  <c r="AL1375" i="1"/>
  <c r="AL1391" i="1"/>
  <c r="AL1407" i="1"/>
  <c r="AL1423" i="1"/>
  <c r="AL1439" i="1"/>
  <c r="AL1455" i="1"/>
  <c r="AL1471" i="1"/>
  <c r="AL1487" i="1"/>
  <c r="AL1503" i="1"/>
  <c r="AL1519" i="1"/>
  <c r="AL1535" i="1"/>
  <c r="AL1551" i="1"/>
  <c r="AL1567" i="1"/>
  <c r="AL1583" i="1"/>
  <c r="AL1599" i="1"/>
  <c r="AL1615" i="1"/>
  <c r="AL1631" i="1"/>
  <c r="AL1647" i="1"/>
  <c r="AL1351" i="1"/>
  <c r="AL1370" i="1"/>
  <c r="AL1384" i="1"/>
  <c r="AL1400" i="1"/>
  <c r="AL1416" i="1"/>
  <c r="AL1432" i="1"/>
  <c r="AL1448" i="1"/>
  <c r="AL1464" i="1"/>
  <c r="AL1480" i="1"/>
  <c r="AL1496" i="1"/>
  <c r="AL1512" i="1"/>
  <c r="AL1528" i="1"/>
  <c r="AL1544" i="1"/>
  <c r="AL1560" i="1"/>
  <c r="AL1576" i="1"/>
  <c r="AL1592" i="1"/>
  <c r="AL1608" i="1"/>
  <c r="AL1624" i="1"/>
  <c r="AL1640" i="1"/>
  <c r="AL1654" i="1"/>
  <c r="AL1676" i="1"/>
  <c r="AL1692" i="1"/>
  <c r="AL1708" i="1"/>
  <c r="AL1724" i="1"/>
  <c r="AL1740" i="1"/>
  <c r="AL1756" i="1"/>
  <c r="AL1772" i="1"/>
  <c r="AL1788" i="1"/>
  <c r="AL1804" i="1"/>
  <c r="AL1820" i="1"/>
  <c r="AL1836" i="1"/>
  <c r="AL1852" i="1"/>
  <c r="AL1868" i="1"/>
  <c r="AL1884" i="1"/>
  <c r="AL1900" i="1"/>
  <c r="AL1916" i="1"/>
  <c r="AL1932" i="1"/>
  <c r="AL1948" i="1"/>
  <c r="AL1655" i="1"/>
  <c r="AL1673" i="1"/>
  <c r="AL1689" i="1"/>
  <c r="AL1705" i="1"/>
  <c r="AL1721" i="1"/>
  <c r="AL1737" i="1"/>
  <c r="AL1753" i="1"/>
  <c r="AL1769" i="1"/>
  <c r="AL1785" i="1"/>
  <c r="AL1801" i="1"/>
  <c r="AL1817" i="1"/>
  <c r="AL1833" i="1"/>
  <c r="AL1849" i="1"/>
  <c r="AL1865" i="1"/>
  <c r="AL1881" i="1"/>
  <c r="AL1897" i="1"/>
  <c r="AL1913" i="1"/>
  <c r="AL1929" i="1"/>
  <c r="AL1945" i="1"/>
  <c r="AL1650" i="1"/>
  <c r="AL1670" i="1"/>
  <c r="AL1686" i="1"/>
  <c r="AL1702" i="1"/>
  <c r="AL1718" i="1"/>
  <c r="AL1734" i="1"/>
  <c r="AL1750" i="1"/>
  <c r="AL1766" i="1"/>
  <c r="AL1782" i="1"/>
  <c r="AL1798" i="1"/>
  <c r="AL1814" i="1"/>
  <c r="AL1830" i="1"/>
  <c r="AL1846" i="1"/>
  <c r="AL1862" i="1"/>
  <c r="AL1878" i="1"/>
  <c r="AL1894" i="1"/>
  <c r="AL1910" i="1"/>
  <c r="AL1926" i="1"/>
  <c r="AL1942" i="1"/>
  <c r="AL1958" i="1"/>
  <c r="AL1719" i="1"/>
  <c r="AL1783" i="1"/>
  <c r="AL1847" i="1"/>
  <c r="AL1911" i="1"/>
  <c r="AL1963" i="1"/>
  <c r="AL1979" i="1"/>
  <c r="AL1995" i="1"/>
  <c r="AL2011" i="1"/>
  <c r="AL2027" i="1"/>
  <c r="AL2043" i="1"/>
  <c r="AL2059" i="1"/>
  <c r="AL2075" i="1"/>
  <c r="AL2091" i="1"/>
  <c r="AL2107" i="1"/>
  <c r="AL2123" i="1"/>
  <c r="AL2139" i="1"/>
  <c r="AL2155" i="1"/>
  <c r="AL2171" i="1"/>
  <c r="AL2187" i="1"/>
  <c r="AL2203" i="1"/>
  <c r="AL2219" i="1"/>
  <c r="AL2235" i="1"/>
  <c r="AL2251" i="1"/>
  <c r="AL2267" i="1"/>
  <c r="AL2283" i="1"/>
  <c r="AL2299" i="1"/>
  <c r="AL2315" i="1"/>
  <c r="AL2331" i="1"/>
  <c r="AL2347" i="1"/>
  <c r="AL2363" i="1"/>
  <c r="AL2379" i="1"/>
  <c r="AL2395" i="1"/>
  <c r="AL2411" i="1"/>
  <c r="AL2427" i="1"/>
  <c r="AL2443" i="1"/>
  <c r="AL2459" i="1"/>
  <c r="AL2475" i="1"/>
  <c r="AL1658" i="1"/>
  <c r="AL1723" i="1"/>
  <c r="AL1787" i="1"/>
  <c r="AL1851" i="1"/>
  <c r="AL1915" i="1"/>
  <c r="AL1968" i="1"/>
  <c r="AL1984" i="1"/>
  <c r="AL2000" i="1"/>
  <c r="AL2016" i="1"/>
  <c r="AL2032" i="1"/>
  <c r="AL2048" i="1"/>
  <c r="AL2064" i="1"/>
  <c r="AL2080" i="1"/>
  <c r="AL2096" i="1"/>
  <c r="AL2112" i="1"/>
  <c r="AL2128" i="1"/>
  <c r="AL2144" i="1"/>
  <c r="AL2160" i="1"/>
  <c r="AL2176" i="1"/>
  <c r="AL2192" i="1"/>
  <c r="AL2208" i="1"/>
  <c r="AL2224" i="1"/>
  <c r="AL2240" i="1"/>
  <c r="AL2256" i="1"/>
  <c r="AL2272" i="1"/>
  <c r="AL2288" i="1"/>
  <c r="AL2304" i="1"/>
  <c r="AL2320" i="1"/>
  <c r="AL2336" i="1"/>
  <c r="AL2352" i="1"/>
  <c r="AL2368" i="1"/>
  <c r="AL2384" i="1"/>
  <c r="AL2400" i="1"/>
  <c r="AL2416" i="1"/>
  <c r="AL2432" i="1"/>
  <c r="AL2448" i="1"/>
  <c r="AL2464" i="1"/>
  <c r="AL2480" i="1"/>
  <c r="AL1711" i="1"/>
  <c r="AL1775" i="1"/>
  <c r="AL1839" i="1"/>
  <c r="AL1903" i="1"/>
  <c r="AL1961" i="1"/>
  <c r="AL1977" i="1"/>
  <c r="AL1993" i="1"/>
  <c r="AL2009" i="1"/>
  <c r="AL2025" i="1"/>
  <c r="AL2041" i="1"/>
  <c r="AL2057" i="1"/>
  <c r="AL2073" i="1"/>
  <c r="AL2089" i="1"/>
  <c r="AL2105" i="1"/>
  <c r="AL2121" i="1"/>
  <c r="AL2137" i="1"/>
  <c r="AL2153" i="1"/>
  <c r="AL2169" i="1"/>
  <c r="AL2185" i="1"/>
  <c r="AL2201" i="1"/>
  <c r="AL2217" i="1"/>
  <c r="AL2233" i="1"/>
  <c r="AL2249" i="1"/>
  <c r="AL2265" i="1"/>
  <c r="AL2281" i="1"/>
  <c r="AL2297" i="1"/>
  <c r="AL2313" i="1"/>
  <c r="AL2329" i="1"/>
  <c r="AL2345" i="1"/>
  <c r="AL2361" i="1"/>
  <c r="AL2377" i="1"/>
  <c r="AL2393" i="1"/>
  <c r="AL2409" i="1"/>
  <c r="AL2425" i="1"/>
  <c r="AL2441" i="1"/>
  <c r="AL2457" i="1"/>
  <c r="AL1731" i="1"/>
  <c r="AL16" i="1"/>
  <c r="AL32" i="1"/>
  <c r="AL9" i="1"/>
  <c r="AL25" i="1"/>
  <c r="AL18" i="1"/>
  <c r="AL34" i="1"/>
  <c r="AL11" i="1"/>
  <c r="AL27" i="1"/>
  <c r="AL29" i="1"/>
  <c r="AL37" i="1"/>
  <c r="AL56" i="1"/>
  <c r="AL72" i="1"/>
  <c r="AL71" i="1"/>
  <c r="AL86" i="1"/>
  <c r="AL102" i="1"/>
  <c r="AL54" i="1"/>
  <c r="AL73" i="1"/>
  <c r="AL87" i="1"/>
  <c r="AL53" i="1"/>
  <c r="AL76" i="1"/>
  <c r="AL92" i="1"/>
  <c r="AL108" i="1"/>
  <c r="AL62" i="1"/>
  <c r="AL105" i="1"/>
  <c r="AL128" i="1"/>
  <c r="AL144" i="1"/>
  <c r="AL160" i="1"/>
  <c r="AL91" i="1"/>
  <c r="AL117" i="1"/>
  <c r="AL133" i="1"/>
  <c r="AL149" i="1"/>
  <c r="AL101" i="1"/>
  <c r="AL122" i="1"/>
  <c r="AL138" i="1"/>
  <c r="AL154" i="1"/>
  <c r="AL95" i="1"/>
  <c r="AL161" i="1"/>
  <c r="AL172" i="1"/>
  <c r="AL188" i="1"/>
  <c r="AL204" i="1"/>
  <c r="AL103" i="1"/>
  <c r="AL157" i="1"/>
  <c r="AL177" i="1"/>
  <c r="AL193" i="1"/>
  <c r="AL209" i="1"/>
  <c r="AL111" i="1"/>
  <c r="AL170" i="1"/>
  <c r="AL186" i="1"/>
  <c r="AL202" i="1"/>
  <c r="AL218" i="1"/>
  <c r="AL165" i="1"/>
  <c r="AL219" i="1"/>
  <c r="AL237" i="1"/>
  <c r="AL253" i="1"/>
  <c r="AL269" i="1"/>
  <c r="AL131" i="1"/>
  <c r="AL221" i="1"/>
  <c r="AL238" i="1"/>
  <c r="AL254" i="1"/>
  <c r="AL270" i="1"/>
  <c r="AL195" i="1"/>
  <c r="AL223" i="1"/>
  <c r="AL243" i="1"/>
  <c r="AL259" i="1"/>
  <c r="AL275" i="1"/>
  <c r="AL291" i="1"/>
  <c r="AL278" i="1"/>
  <c r="AL296" i="1"/>
  <c r="AL312" i="1"/>
  <c r="AL328" i="1"/>
  <c r="AL344" i="1"/>
  <c r="AL360" i="1"/>
  <c r="AL376" i="1"/>
  <c r="AL392" i="1"/>
  <c r="AL408" i="1"/>
  <c r="AL240" i="1"/>
  <c r="AL285" i="1"/>
  <c r="AL301" i="1"/>
  <c r="AL317" i="1"/>
  <c r="AL333" i="1"/>
  <c r="AL349" i="1"/>
  <c r="AL365" i="1"/>
  <c r="AL381" i="1"/>
  <c r="AL397" i="1"/>
  <c r="AL244" i="1"/>
  <c r="AL284" i="1"/>
  <c r="AL306" i="1"/>
  <c r="AL322" i="1"/>
  <c r="AL338" i="1"/>
  <c r="AL354" i="1"/>
  <c r="AL370" i="1"/>
  <c r="AL386" i="1"/>
  <c r="AL402" i="1"/>
  <c r="AL290" i="1"/>
  <c r="AL351" i="1"/>
  <c r="AL407" i="1"/>
  <c r="AL307" i="1"/>
  <c r="AL371" i="1"/>
  <c r="AL295" i="1"/>
  <c r="AL359" i="1"/>
  <c r="AL411" i="1"/>
  <c r="AL347" i="1"/>
  <c r="AL405" i="1"/>
  <c r="AL429" i="1"/>
  <c r="AL445" i="1"/>
  <c r="AL461" i="1"/>
  <c r="AL477" i="1"/>
  <c r="AL430" i="1"/>
  <c r="AL446" i="1"/>
  <c r="AL462" i="1"/>
  <c r="AL478" i="1"/>
  <c r="AL415" i="1"/>
  <c r="AL428" i="1"/>
  <c r="AL444" i="1"/>
  <c r="AL460" i="1"/>
  <c r="AL476" i="1"/>
  <c r="AL431" i="1"/>
  <c r="AL487" i="1"/>
  <c r="AL503" i="1"/>
  <c r="AL519" i="1"/>
  <c r="AL535" i="1"/>
  <c r="AL551" i="1"/>
  <c r="AL567" i="1"/>
  <c r="AL583" i="1"/>
  <c r="AL599" i="1"/>
  <c r="AL615" i="1"/>
  <c r="AL451" i="1"/>
  <c r="AL492" i="1"/>
  <c r="AL508" i="1"/>
  <c r="AL524" i="1"/>
  <c r="AL540" i="1"/>
  <c r="AL556" i="1"/>
  <c r="AL572" i="1"/>
  <c r="AL588" i="1"/>
  <c r="AL604" i="1"/>
  <c r="AL471" i="1"/>
  <c r="AL501" i="1"/>
  <c r="AL517" i="1"/>
  <c r="AL533" i="1"/>
  <c r="AL549" i="1"/>
  <c r="AL565" i="1"/>
  <c r="AL581" i="1"/>
  <c r="AL597" i="1"/>
  <c r="AL613" i="1"/>
  <c r="AL522" i="1"/>
  <c r="AL586" i="1"/>
  <c r="AL623" i="1"/>
  <c r="AL639" i="1"/>
  <c r="AL655" i="1"/>
  <c r="AL671" i="1"/>
  <c r="AL687" i="1"/>
  <c r="AL703" i="1"/>
  <c r="AL719" i="1"/>
  <c r="AL735" i="1"/>
  <c r="AL510" i="1"/>
  <c r="AL574" i="1"/>
  <c r="AL624" i="1"/>
  <c r="AL640" i="1"/>
  <c r="AL656" i="1"/>
  <c r="AL672" i="1"/>
  <c r="AL688" i="1"/>
  <c r="AL704" i="1"/>
  <c r="AL720" i="1"/>
  <c r="AL498" i="1"/>
  <c r="AL562" i="1"/>
  <c r="AL618" i="1"/>
  <c r="AL633" i="1"/>
  <c r="AL649" i="1"/>
  <c r="AL665" i="1"/>
  <c r="AL681" i="1"/>
  <c r="AL697" i="1"/>
  <c r="AL713" i="1"/>
  <c r="AL729" i="1"/>
  <c r="AL534" i="1"/>
  <c r="AL650" i="1"/>
  <c r="AL714" i="1"/>
  <c r="AL749" i="1"/>
  <c r="AL765" i="1"/>
  <c r="AL781" i="1"/>
  <c r="AL797" i="1"/>
  <c r="AL813" i="1"/>
  <c r="AL829" i="1"/>
  <c r="AL845" i="1"/>
  <c r="AL861" i="1"/>
  <c r="AL877" i="1"/>
  <c r="AL893" i="1"/>
  <c r="AL909" i="1"/>
  <c r="AL925" i="1"/>
  <c r="AL941" i="1"/>
  <c r="AL957" i="1"/>
  <c r="AL973" i="1"/>
  <c r="AL989" i="1"/>
  <c r="AL620" i="1"/>
  <c r="AL670" i="1"/>
  <c r="AL732" i="1"/>
  <c r="AL754" i="1"/>
  <c r="AL770" i="1"/>
  <c r="AL786" i="1"/>
  <c r="AL802" i="1"/>
  <c r="AL818" i="1"/>
  <c r="AL834" i="1"/>
  <c r="AL850" i="1"/>
  <c r="AL866" i="1"/>
  <c r="AL882" i="1"/>
  <c r="AL898" i="1"/>
  <c r="AL914" i="1"/>
  <c r="AL930" i="1"/>
  <c r="AL946" i="1"/>
  <c r="AL962" i="1"/>
  <c r="AL978" i="1"/>
  <c r="AL502" i="1"/>
  <c r="AL658" i="1"/>
  <c r="AL722" i="1"/>
  <c r="AL747" i="1"/>
  <c r="AL763" i="1"/>
  <c r="AL779" i="1"/>
  <c r="AL795" i="1"/>
  <c r="AL811" i="1"/>
  <c r="AL827" i="1"/>
  <c r="AL843" i="1"/>
  <c r="AL859" i="1"/>
  <c r="AL875" i="1"/>
  <c r="AL891" i="1"/>
  <c r="AL907" i="1"/>
  <c r="AL923" i="1"/>
  <c r="AL939" i="1"/>
  <c r="AL955" i="1"/>
  <c r="AL971" i="1"/>
  <c r="AL987" i="1"/>
  <c r="AL518" i="1"/>
  <c r="AL662" i="1"/>
  <c r="AL726" i="1"/>
  <c r="AL796" i="1"/>
  <c r="AL860" i="1"/>
  <c r="AL924" i="1"/>
  <c r="AL988" i="1"/>
  <c r="AL1009" i="1"/>
  <c r="AL1025" i="1"/>
  <c r="AL1041" i="1"/>
  <c r="AL1057" i="1"/>
  <c r="AL784" i="1"/>
  <c r="AL848" i="1"/>
  <c r="AL912" i="1"/>
  <c r="AL976" i="1"/>
  <c r="AL1006" i="1"/>
  <c r="AL1022" i="1"/>
  <c r="AL1038" i="1"/>
  <c r="AL772" i="1"/>
  <c r="AL836" i="1"/>
  <c r="AL900" i="1"/>
  <c r="AL964" i="1"/>
  <c r="AL1003" i="1"/>
  <c r="AL1019" i="1"/>
  <c r="AL736" i="1"/>
  <c r="AL792" i="1"/>
  <c r="AL856" i="1"/>
  <c r="AL920" i="1"/>
  <c r="AL984" i="1"/>
  <c r="AL1008" i="1"/>
  <c r="AL1024" i="1"/>
  <c r="AL1040" i="1"/>
  <c r="AL1056" i="1"/>
  <c r="AL1072" i="1"/>
  <c r="AL1051" i="1"/>
  <c r="AL1069" i="1"/>
  <c r="AL1093" i="1"/>
  <c r="AL1109" i="1"/>
  <c r="AL1125" i="1"/>
  <c r="AL1141" i="1"/>
  <c r="AL1157" i="1"/>
  <c r="AL1173" i="1"/>
  <c r="AL1189" i="1"/>
  <c r="AL1205" i="1"/>
  <c r="AL1221" i="1"/>
  <c r="AL1237" i="1"/>
  <c r="AL1253" i="1"/>
  <c r="AL1269" i="1"/>
  <c r="AL1285" i="1"/>
  <c r="AL1301" i="1"/>
  <c r="AL1317" i="1"/>
  <c r="AL1333" i="1"/>
  <c r="AL1349" i="1"/>
  <c r="AL1365" i="1"/>
  <c r="AL1062" i="1"/>
  <c r="AL1081" i="1"/>
  <c r="AL1094" i="1"/>
  <c r="AL1110" i="1"/>
  <c r="AL1126" i="1"/>
  <c r="AL1142" i="1"/>
  <c r="AL1158" i="1"/>
  <c r="AL1174" i="1"/>
  <c r="AL1190" i="1"/>
  <c r="AL1206" i="1"/>
  <c r="AL1222" i="1"/>
  <c r="AL1238" i="1"/>
  <c r="AL1254" i="1"/>
  <c r="AL1270" i="1"/>
  <c r="AL1286" i="1"/>
  <c r="AL1302" i="1"/>
  <c r="AL1318" i="1"/>
  <c r="AL1334" i="1"/>
  <c r="AL1055" i="1"/>
  <c r="AL1083" i="1"/>
  <c r="AL1099" i="1"/>
  <c r="AL1115" i="1"/>
  <c r="AL1131" i="1"/>
  <c r="AL1147" i="1"/>
  <c r="AL1163" i="1"/>
  <c r="AL1179" i="1"/>
  <c r="AL1195" i="1"/>
  <c r="AL1211" i="1"/>
  <c r="AL1227" i="1"/>
  <c r="AL1243" i="1"/>
  <c r="AL1259" i="1"/>
  <c r="AL1275" i="1"/>
  <c r="AL1291" i="1"/>
  <c r="AL1307" i="1"/>
  <c r="AL1039" i="1"/>
  <c r="AL1070" i="1"/>
  <c r="AL1092" i="1"/>
  <c r="AL1108" i="1"/>
  <c r="AL1124" i="1"/>
  <c r="AL1140" i="1"/>
  <c r="AL1156" i="1"/>
  <c r="AL1172" i="1"/>
  <c r="AL1188" i="1"/>
  <c r="AL1204" i="1"/>
  <c r="AL1220" i="1"/>
  <c r="AL1236" i="1"/>
  <c r="AL1252" i="1"/>
  <c r="AL1268" i="1"/>
  <c r="AL1284" i="1"/>
  <c r="AL1300" i="1"/>
  <c r="AL1316" i="1"/>
  <c r="AL1332" i="1"/>
  <c r="AL1348" i="1"/>
  <c r="AL1346" i="1"/>
  <c r="AL1366" i="1"/>
  <c r="AL1385" i="1"/>
  <c r="AL1401" i="1"/>
  <c r="AL1417" i="1"/>
  <c r="AL1433" i="1"/>
  <c r="AL1449" i="1"/>
  <c r="AL1465" i="1"/>
  <c r="AL1481" i="1"/>
  <c r="AL1497" i="1"/>
  <c r="AL1513" i="1"/>
  <c r="AL1529" i="1"/>
  <c r="AL1545" i="1"/>
  <c r="AL1561" i="1"/>
  <c r="AL1577" i="1"/>
  <c r="AL1593" i="1"/>
  <c r="AL1609" i="1"/>
  <c r="AL1625" i="1"/>
  <c r="AL1641" i="1"/>
  <c r="AL1657" i="1"/>
  <c r="AL1335" i="1"/>
  <c r="AL1374" i="1"/>
  <c r="AL1390" i="1"/>
  <c r="AL1406" i="1"/>
  <c r="AL1422" i="1"/>
  <c r="AL1438" i="1"/>
  <c r="AL1454" i="1"/>
  <c r="AL1470" i="1"/>
  <c r="AL1486" i="1"/>
  <c r="AL1502" i="1"/>
  <c r="AL1518" i="1"/>
  <c r="AL1534" i="1"/>
  <c r="AL1550" i="1"/>
  <c r="AL1566" i="1"/>
  <c r="AL1582" i="1"/>
  <c r="AL1598" i="1"/>
  <c r="AL1614" i="1"/>
  <c r="AL1630" i="1"/>
  <c r="AL1646" i="1"/>
  <c r="AL1358" i="1"/>
  <c r="AL1379" i="1"/>
  <c r="AL1395" i="1"/>
  <c r="AL1411" i="1"/>
  <c r="AL1427" i="1"/>
  <c r="AL1443" i="1"/>
  <c r="AL1459" i="1"/>
  <c r="AL1475" i="1"/>
  <c r="AL1491" i="1"/>
  <c r="AL1507" i="1"/>
  <c r="AL1523" i="1"/>
  <c r="AL1539" i="1"/>
  <c r="AL1555" i="1"/>
  <c r="AL1571" i="1"/>
  <c r="AL1587" i="1"/>
  <c r="AL1603" i="1"/>
  <c r="AL1619" i="1"/>
  <c r="AL1635" i="1"/>
  <c r="AL1651" i="1"/>
  <c r="AL1359" i="1"/>
  <c r="AL1372" i="1"/>
  <c r="AL1388" i="1"/>
  <c r="AL1404" i="1"/>
  <c r="AL1420" i="1"/>
  <c r="AL1436" i="1"/>
  <c r="AL1452" i="1"/>
  <c r="AL1468" i="1"/>
  <c r="AL1484" i="1"/>
  <c r="AL1500" i="1"/>
  <c r="AL1516" i="1"/>
  <c r="AL1532" i="1"/>
  <c r="AL1548" i="1"/>
  <c r="AL1564" i="1"/>
  <c r="AL1580" i="1"/>
  <c r="AL1596" i="1"/>
  <c r="AL1612" i="1"/>
  <c r="AL1628" i="1"/>
  <c r="AL1644" i="1"/>
  <c r="AL1664" i="1"/>
  <c r="AL1680" i="1"/>
  <c r="AL1696" i="1"/>
  <c r="AL1712" i="1"/>
  <c r="AL1728" i="1"/>
  <c r="AL1744" i="1"/>
  <c r="AL1760" i="1"/>
  <c r="AL1776" i="1"/>
  <c r="AL1792" i="1"/>
  <c r="AL1808" i="1"/>
  <c r="AL1824" i="1"/>
  <c r="AL1840" i="1"/>
  <c r="AL1856" i="1"/>
  <c r="AL1872" i="1"/>
  <c r="AL1888" i="1"/>
  <c r="AL1904" i="1"/>
  <c r="AL1920" i="1"/>
  <c r="AL1936" i="1"/>
  <c r="AL1952" i="1"/>
  <c r="AL1660" i="1"/>
  <c r="AL1677" i="1"/>
  <c r="AL1693" i="1"/>
  <c r="AL1709" i="1"/>
  <c r="AL1725" i="1"/>
  <c r="AL1741" i="1"/>
  <c r="AL1757" i="1"/>
  <c r="AL1773" i="1"/>
  <c r="AL1789" i="1"/>
  <c r="AL1805" i="1"/>
  <c r="AL1821" i="1"/>
  <c r="AL1837" i="1"/>
  <c r="AL1853" i="1"/>
  <c r="AL1869" i="1"/>
  <c r="AL1885" i="1"/>
  <c r="AL1901" i="1"/>
  <c r="AL1917" i="1"/>
  <c r="AL1933" i="1"/>
  <c r="AL1949" i="1"/>
  <c r="AL1656" i="1"/>
  <c r="AL1674" i="1"/>
  <c r="AL1690" i="1"/>
  <c r="AL1706" i="1"/>
  <c r="AL1722" i="1"/>
  <c r="AL1738" i="1"/>
  <c r="AL1754" i="1"/>
  <c r="AL1770" i="1"/>
  <c r="AL1786" i="1"/>
  <c r="AL1802" i="1"/>
  <c r="AL1818" i="1"/>
  <c r="AL1834" i="1"/>
  <c r="AL1850" i="1"/>
  <c r="AL1866" i="1"/>
  <c r="AL1882" i="1"/>
  <c r="AL1898" i="1"/>
  <c r="AL1914" i="1"/>
  <c r="AL1930" i="1"/>
  <c r="AL1946" i="1"/>
  <c r="AL1671" i="1"/>
  <c r="AL1735" i="1"/>
  <c r="AL1799" i="1"/>
  <c r="AL1863" i="1"/>
  <c r="AL1927" i="1"/>
  <c r="AL1967" i="1"/>
  <c r="AL1983" i="1"/>
  <c r="AL1999" i="1"/>
  <c r="AL2015" i="1"/>
  <c r="AL2031" i="1"/>
  <c r="AL2047" i="1"/>
  <c r="AL2063" i="1"/>
  <c r="AL2079" i="1"/>
  <c r="AL2095" i="1"/>
  <c r="AL2111" i="1"/>
  <c r="AL2127" i="1"/>
  <c r="AL2143" i="1"/>
  <c r="AL2159" i="1"/>
  <c r="AL2175" i="1"/>
  <c r="AL2191" i="1"/>
  <c r="AL2207" i="1"/>
  <c r="AL2223" i="1"/>
  <c r="AL2239" i="1"/>
  <c r="AL2255" i="1"/>
  <c r="AL2271" i="1"/>
  <c r="AL2287" i="1"/>
  <c r="AL2303" i="1"/>
  <c r="AL2319" i="1"/>
  <c r="AL2335" i="1"/>
  <c r="AL2351" i="1"/>
  <c r="AL2367" i="1"/>
  <c r="AL2383" i="1"/>
  <c r="AL2399" i="1"/>
  <c r="AL2415" i="1"/>
  <c r="AL2431" i="1"/>
  <c r="AL2447" i="1"/>
  <c r="AL2463" i="1"/>
  <c r="AL2479" i="1"/>
  <c r="AL1675" i="1"/>
  <c r="AL1739" i="1"/>
  <c r="AL1803" i="1"/>
  <c r="AL1867" i="1"/>
  <c r="AL1931" i="1"/>
  <c r="AL1972" i="1"/>
  <c r="AL1988" i="1"/>
  <c r="AL2004" i="1"/>
  <c r="AL2020" i="1"/>
  <c r="AL2036" i="1"/>
  <c r="AL2052" i="1"/>
  <c r="AL2068" i="1"/>
  <c r="AL2084" i="1"/>
  <c r="AL2100" i="1"/>
  <c r="AL2116" i="1"/>
  <c r="AL2132" i="1"/>
  <c r="AL2148" i="1"/>
  <c r="AL2164" i="1"/>
  <c r="AL2180" i="1"/>
  <c r="AL2196" i="1"/>
  <c r="AL2212" i="1"/>
  <c r="AL2228" i="1"/>
  <c r="AL2244" i="1"/>
  <c r="AL2260" i="1"/>
  <c r="AL2276" i="1"/>
  <c r="AL2292" i="1"/>
  <c r="AL2308" i="1"/>
  <c r="AL2324" i="1"/>
  <c r="AL2340" i="1"/>
  <c r="AL2356" i="1"/>
  <c r="AL2372" i="1"/>
  <c r="AL2388" i="1"/>
  <c r="AL2404" i="1"/>
  <c r="AL2420" i="1"/>
  <c r="AL2436" i="1"/>
  <c r="AL2452" i="1"/>
  <c r="AL2468" i="1"/>
  <c r="AL1668" i="1"/>
  <c r="AL1727" i="1"/>
  <c r="AL1791" i="1"/>
  <c r="AL1855" i="1"/>
  <c r="AL1919" i="1"/>
  <c r="AL1965" i="1"/>
  <c r="AL1981" i="1"/>
  <c r="AL1997" i="1"/>
  <c r="AL2013" i="1"/>
  <c r="AL2029" i="1"/>
  <c r="AL2045" i="1"/>
  <c r="AL2061" i="1"/>
  <c r="AL2077" i="1"/>
  <c r="AL2093" i="1"/>
  <c r="AL2109" i="1"/>
  <c r="AL2125" i="1"/>
  <c r="AL2141" i="1"/>
  <c r="AL2157" i="1"/>
  <c r="AL2173" i="1"/>
  <c r="AL2189" i="1"/>
  <c r="AL2205" i="1"/>
  <c r="AL2221" i="1"/>
  <c r="AL2237" i="1"/>
  <c r="AL2253" i="1"/>
  <c r="AL2269" i="1"/>
  <c r="AL2285" i="1"/>
  <c r="AL2301" i="1"/>
  <c r="AL2317" i="1"/>
  <c r="AL2333" i="1"/>
  <c r="AL2349" i="1"/>
  <c r="AL2365" i="1"/>
  <c r="AL2381" i="1"/>
  <c r="AL2397" i="1"/>
  <c r="AL2413" i="1"/>
  <c r="AL2429" i="1"/>
  <c r="AL2445" i="1"/>
  <c r="AL1683" i="1"/>
  <c r="AL4" i="1"/>
  <c r="AL20" i="1"/>
  <c r="AL36" i="1"/>
  <c r="AL13" i="1"/>
  <c r="AL6" i="1"/>
  <c r="AL22" i="1"/>
  <c r="AL38" i="1"/>
  <c r="AL15" i="1"/>
  <c r="AL31" i="1"/>
  <c r="AL42" i="1"/>
  <c r="AL44" i="1"/>
  <c r="AL60" i="1"/>
  <c r="AL55" i="1"/>
  <c r="AL74" i="1"/>
  <c r="AL90" i="1"/>
  <c r="AL106" i="1"/>
  <c r="AL57" i="1"/>
  <c r="AL75" i="1"/>
  <c r="AL41" i="1"/>
  <c r="AL63" i="1"/>
  <c r="AL80" i="1"/>
  <c r="AL96" i="1"/>
  <c r="AL112" i="1"/>
  <c r="AL81" i="1"/>
  <c r="AL115" i="1"/>
  <c r="AL132" i="1"/>
  <c r="AL148" i="1"/>
  <c r="AL46" i="1"/>
  <c r="AL99" i="1"/>
  <c r="AL121" i="1"/>
  <c r="AL137" i="1"/>
  <c r="AL153" i="1"/>
  <c r="AL109" i="1"/>
  <c r="AL126" i="1"/>
  <c r="AL142" i="1"/>
  <c r="AL158" i="1"/>
  <c r="AL119" i="1"/>
  <c r="AL164" i="1"/>
  <c r="AL176" i="1"/>
  <c r="AL192" i="1"/>
  <c r="AL208" i="1"/>
  <c r="AL123" i="1"/>
  <c r="AL163" i="1"/>
  <c r="AL181" i="1"/>
  <c r="AL197" i="1"/>
  <c r="AL213" i="1"/>
  <c r="AL127" i="1"/>
  <c r="AL174" i="1"/>
  <c r="AL190" i="1"/>
  <c r="AL206" i="1"/>
  <c r="AL222" i="1"/>
  <c r="AL171" i="1"/>
  <c r="AL225" i="1"/>
  <c r="AL241" i="1"/>
  <c r="AL257" i="1"/>
  <c r="AL273" i="1"/>
  <c r="AL175" i="1"/>
  <c r="AL224" i="1"/>
  <c r="AL242" i="1"/>
  <c r="AL258" i="1"/>
  <c r="AL274" i="1"/>
  <c r="AL211" i="1"/>
  <c r="AL231" i="1"/>
  <c r="AL247" i="1"/>
  <c r="AL263" i="1"/>
  <c r="AL279" i="1"/>
  <c r="AL236" i="1"/>
  <c r="AL286" i="1"/>
  <c r="AL300" i="1"/>
  <c r="AL316" i="1"/>
  <c r="AL332" i="1"/>
  <c r="AL348" i="1"/>
  <c r="AL364" i="1"/>
  <c r="AL380" i="1"/>
  <c r="AL396" i="1"/>
  <c r="AL412" i="1"/>
  <c r="AL256" i="1"/>
  <c r="AL288" i="1"/>
  <c r="AL305" i="1"/>
  <c r="AL321" i="1"/>
  <c r="AL337" i="1"/>
  <c r="AL353" i="1"/>
  <c r="AL369" i="1"/>
  <c r="AL385" i="1"/>
  <c r="AL401" i="1"/>
  <c r="AL260" i="1"/>
  <c r="AL294" i="1"/>
  <c r="AL310" i="1"/>
  <c r="AL326" i="1"/>
  <c r="AL342" i="1"/>
  <c r="AL358" i="1"/>
  <c r="AL374" i="1"/>
  <c r="AL390" i="1"/>
  <c r="AL406" i="1"/>
  <c r="AL303" i="1"/>
  <c r="AL367" i="1"/>
  <c r="AL414" i="1"/>
  <c r="AL323" i="1"/>
  <c r="AL387" i="1"/>
  <c r="AL311" i="1"/>
  <c r="AL375" i="1"/>
  <c r="AL299" i="1"/>
  <c r="AL363" i="1"/>
  <c r="AL417" i="1"/>
  <c r="AL433" i="1"/>
  <c r="AL449" i="1"/>
  <c r="AL465" i="1"/>
  <c r="AL413" i="1"/>
  <c r="AL434" i="1"/>
  <c r="AL450" i="1"/>
  <c r="AL466" i="1"/>
  <c r="AL482" i="1"/>
  <c r="AL418" i="1"/>
  <c r="AL432" i="1"/>
  <c r="AL448" i="1"/>
  <c r="AL464" i="1"/>
  <c r="AL480" i="1"/>
  <c r="AL447" i="1"/>
  <c r="AL491" i="1"/>
  <c r="AL507" i="1"/>
  <c r="AL523" i="1"/>
  <c r="AL539" i="1"/>
  <c r="AL555" i="1"/>
  <c r="AL571" i="1"/>
  <c r="AL587" i="1"/>
  <c r="AL603" i="1"/>
  <c r="AL619" i="1"/>
  <c r="AL467" i="1"/>
  <c r="AL496" i="1"/>
  <c r="AL512" i="1"/>
  <c r="AL528" i="1"/>
  <c r="AL544" i="1"/>
  <c r="AL560" i="1"/>
  <c r="AL576" i="1"/>
  <c r="AL592" i="1"/>
  <c r="AL423" i="1"/>
  <c r="AL483" i="1"/>
  <c r="AL505" i="1"/>
  <c r="AL521" i="1"/>
  <c r="AL537" i="1"/>
  <c r="AL553" i="1"/>
  <c r="AL569" i="1"/>
  <c r="AL585" i="1"/>
  <c r="AL601" i="1"/>
  <c r="AL617" i="1"/>
  <c r="AL538" i="1"/>
  <c r="AL602" i="1"/>
  <c r="AL627" i="1"/>
  <c r="AL643" i="1"/>
  <c r="AL659" i="1"/>
  <c r="AL675" i="1"/>
  <c r="AL691" i="1"/>
  <c r="AL707" i="1"/>
  <c r="AL723" i="1"/>
  <c r="AL739" i="1"/>
  <c r="AL526" i="1"/>
  <c r="AL590" i="1"/>
  <c r="AL628" i="1"/>
  <c r="AL644" i="1"/>
  <c r="AL660" i="1"/>
  <c r="AL676" i="1"/>
  <c r="AL692" i="1"/>
  <c r="AL708" i="1"/>
  <c r="AL724" i="1"/>
  <c r="AL514" i="1"/>
  <c r="AL578" i="1"/>
  <c r="AL621" i="1"/>
  <c r="AL637" i="1"/>
  <c r="AL653" i="1"/>
  <c r="AL669" i="1"/>
  <c r="AL685" i="1"/>
  <c r="AL701" i="1"/>
  <c r="AL717" i="1"/>
  <c r="AL733" i="1"/>
  <c r="AL598" i="1"/>
  <c r="AL666" i="1"/>
  <c r="AL730" i="1"/>
  <c r="AL753" i="1"/>
  <c r="AL769" i="1"/>
  <c r="AL785" i="1"/>
  <c r="AL801" i="1"/>
  <c r="AL817" i="1"/>
  <c r="AL833" i="1"/>
  <c r="AL849" i="1"/>
  <c r="AL865" i="1"/>
  <c r="AL881" i="1"/>
  <c r="AL897" i="1"/>
  <c r="AL913" i="1"/>
  <c r="AL929" i="1"/>
  <c r="AL945" i="1"/>
  <c r="AL961" i="1"/>
  <c r="AL977" i="1"/>
  <c r="AL993" i="1"/>
  <c r="AL622" i="1"/>
  <c r="AL686" i="1"/>
  <c r="AL740" i="1"/>
  <c r="AL758" i="1"/>
  <c r="AL774" i="1"/>
  <c r="AL790" i="1"/>
  <c r="AL806" i="1"/>
  <c r="AL822" i="1"/>
  <c r="AL838" i="1"/>
  <c r="AL854" i="1"/>
  <c r="AL870" i="1"/>
  <c r="AL886" i="1"/>
  <c r="AL902" i="1"/>
  <c r="AL918" i="1"/>
  <c r="AL934" i="1"/>
  <c r="AL950" i="1"/>
  <c r="AL966" i="1"/>
  <c r="AL982" i="1"/>
  <c r="AL566" i="1"/>
  <c r="AL674" i="1"/>
  <c r="AL734" i="1"/>
  <c r="AL751" i="1"/>
  <c r="AL767" i="1"/>
  <c r="AL783" i="1"/>
  <c r="AL799" i="1"/>
  <c r="AL815" i="1"/>
  <c r="AL831" i="1"/>
  <c r="AL847" i="1"/>
  <c r="AL863" i="1"/>
  <c r="AL879" i="1"/>
  <c r="AL895" i="1"/>
  <c r="AL911" i="1"/>
  <c r="AL927" i="1"/>
  <c r="AL943" i="1"/>
  <c r="AL959" i="1"/>
  <c r="AL975" i="1"/>
  <c r="AL991" i="1"/>
  <c r="AL582" i="1"/>
  <c r="AL678" i="1"/>
  <c r="AL748" i="1"/>
  <c r="AL812" i="1"/>
  <c r="AL876" i="1"/>
  <c r="AL940" i="1"/>
  <c r="AL996" i="1"/>
  <c r="AL1013" i="1"/>
  <c r="AL1029" i="1"/>
  <c r="AL1045" i="1"/>
  <c r="AL1061" i="1"/>
  <c r="AL800" i="1"/>
  <c r="AL864" i="1"/>
  <c r="AL928" i="1"/>
  <c r="AL990" i="1"/>
  <c r="AL1010" i="1"/>
  <c r="AL1026" i="1"/>
  <c r="AL1042" i="1"/>
  <c r="AL788" i="1"/>
  <c r="AL852" i="1"/>
  <c r="AL916" i="1"/>
  <c r="AL980" i="1"/>
  <c r="AL1007" i="1"/>
  <c r="AL1023" i="1"/>
  <c r="AL744" i="1"/>
  <c r="AL808" i="1"/>
  <c r="AL872" i="1"/>
  <c r="AL936" i="1"/>
  <c r="AL994" i="1"/>
  <c r="AL1012" i="1"/>
  <c r="AL1028" i="1"/>
  <c r="AL1044" i="1"/>
  <c r="AL1060" i="1"/>
  <c r="AL1076" i="1"/>
  <c r="AL1059" i="1"/>
  <c r="AL1079" i="1"/>
  <c r="AL1097" i="1"/>
  <c r="AL1113" i="1"/>
  <c r="AL1129" i="1"/>
  <c r="AL1145" i="1"/>
  <c r="AL1161" i="1"/>
  <c r="AL1177" i="1"/>
  <c r="AL1193" i="1"/>
  <c r="AL1209" i="1"/>
  <c r="AL1225" i="1"/>
  <c r="AL1241" i="1"/>
  <c r="AL1257" i="1"/>
  <c r="AL1273" i="1"/>
  <c r="AL1289" i="1"/>
  <c r="AL1305" i="1"/>
  <c r="AL1321" i="1"/>
  <c r="AL1337" i="1"/>
  <c r="AL1353" i="1"/>
  <c r="AL1369" i="1"/>
  <c r="AL1065" i="1"/>
  <c r="AL1082" i="1"/>
  <c r="AL1098" i="1"/>
  <c r="AL1114" i="1"/>
  <c r="AL1130" i="1"/>
  <c r="AL1146" i="1"/>
  <c r="AL1162" i="1"/>
  <c r="AL1178" i="1"/>
  <c r="AL1194" i="1"/>
  <c r="AL1210" i="1"/>
  <c r="AL1226" i="1"/>
  <c r="AL1242" i="1"/>
  <c r="AL1258" i="1"/>
  <c r="AL1274" i="1"/>
  <c r="AL1290" i="1"/>
  <c r="AL1306" i="1"/>
  <c r="AL1322" i="1"/>
  <c r="AL1338" i="1"/>
  <c r="AL1071" i="1"/>
  <c r="AL1087" i="1"/>
  <c r="AL1103" i="1"/>
  <c r="AL1119" i="1"/>
  <c r="AL1135" i="1"/>
  <c r="AL1151" i="1"/>
  <c r="AL1167" i="1"/>
  <c r="AL1183" i="1"/>
  <c r="AL1199" i="1"/>
  <c r="AL1215" i="1"/>
  <c r="AL1231" i="1"/>
  <c r="AL1247" i="1"/>
  <c r="AL1263" i="1"/>
  <c r="AL1279" i="1"/>
  <c r="AL1295" i="1"/>
  <c r="AL1311" i="1"/>
  <c r="AL1050" i="1"/>
  <c r="AL1073" i="1"/>
  <c r="AL1096" i="1"/>
  <c r="AL1112" i="1"/>
  <c r="AL1128" i="1"/>
  <c r="AL1144" i="1"/>
  <c r="AL1160" i="1"/>
  <c r="AL1176" i="1"/>
  <c r="AL1192" i="1"/>
  <c r="AL1208" i="1"/>
  <c r="AL1224" i="1"/>
  <c r="AL1240" i="1"/>
  <c r="AL1256" i="1"/>
  <c r="AL1272" i="1"/>
  <c r="AL1288" i="1"/>
  <c r="AL1304" i="1"/>
  <c r="AL1320" i="1"/>
  <c r="AL1336" i="1"/>
  <c r="AL1352" i="1"/>
  <c r="AL1354" i="1"/>
  <c r="AL1373" i="1"/>
  <c r="AL1389" i="1"/>
  <c r="AL1405" i="1"/>
  <c r="AL1421" i="1"/>
  <c r="AL1437" i="1"/>
  <c r="AL1453" i="1"/>
  <c r="AL1469" i="1"/>
  <c r="AL1485" i="1"/>
  <c r="AL1501" i="1"/>
  <c r="AL1517" i="1"/>
  <c r="AL1533" i="1"/>
  <c r="AL1549" i="1"/>
  <c r="AL1565" i="1"/>
  <c r="AL1581" i="1"/>
  <c r="AL1597" i="1"/>
  <c r="AL1613" i="1"/>
  <c r="AL1629" i="1"/>
  <c r="AL1645" i="1"/>
  <c r="AL1661" i="1"/>
  <c r="AL1347" i="1"/>
  <c r="AL1378" i="1"/>
  <c r="AL1394" i="1"/>
  <c r="AL1410" i="1"/>
  <c r="AL1426" i="1"/>
  <c r="AL1442" i="1"/>
  <c r="AL1458" i="1"/>
  <c r="AL1474" i="1"/>
  <c r="AL1490" i="1"/>
  <c r="AL1506" i="1"/>
  <c r="AL1522" i="1"/>
  <c r="AL1538" i="1"/>
  <c r="AL1554" i="1"/>
  <c r="AL1570" i="1"/>
  <c r="AL1586" i="1"/>
  <c r="AL1602" i="1"/>
  <c r="AL1618" i="1"/>
  <c r="AL1634" i="1"/>
  <c r="AL1323" i="1"/>
  <c r="AL1368" i="1"/>
  <c r="AL1383" i="1"/>
  <c r="AL1399" i="1"/>
  <c r="AL1415" i="1"/>
  <c r="AL1431" i="1"/>
  <c r="AL1447" i="1"/>
  <c r="AL1463" i="1"/>
  <c r="AL1479" i="1"/>
  <c r="AL1495" i="1"/>
  <c r="AL1511" i="1"/>
  <c r="AL1527" i="1"/>
  <c r="AL1543" i="1"/>
  <c r="AL1559" i="1"/>
  <c r="AL1575" i="1"/>
  <c r="AL1591" i="1"/>
  <c r="AL1607" i="1"/>
  <c r="AL1623" i="1"/>
  <c r="AL1639" i="1"/>
  <c r="AL1327" i="1"/>
  <c r="AL1364" i="1"/>
  <c r="AL1376" i="1"/>
  <c r="AL1392" i="1"/>
  <c r="AL1408" i="1"/>
  <c r="AL1424" i="1"/>
  <c r="AL1440" i="1"/>
  <c r="AL1456" i="1"/>
  <c r="AL1472" i="1"/>
  <c r="AL1488" i="1"/>
  <c r="AL1504" i="1"/>
  <c r="AL1520" i="1"/>
  <c r="AL1536" i="1"/>
  <c r="AL1552" i="1"/>
  <c r="AL1568" i="1"/>
  <c r="AL1584" i="1"/>
  <c r="AL1600" i="1"/>
  <c r="AL1616" i="1"/>
  <c r="AL1632" i="1"/>
  <c r="AL1648" i="1"/>
  <c r="AL1667" i="1"/>
  <c r="AL1684" i="1"/>
  <c r="AL1700" i="1"/>
  <c r="AL1716" i="1"/>
  <c r="AL1732" i="1"/>
  <c r="AL1748" i="1"/>
  <c r="AL1764" i="1"/>
  <c r="AL1780" i="1"/>
  <c r="AL1796" i="1"/>
  <c r="AL1812" i="1"/>
  <c r="AL1828" i="1"/>
  <c r="AL1844" i="1"/>
  <c r="AL1860" i="1"/>
  <c r="AL1876" i="1"/>
  <c r="AL1892" i="1"/>
  <c r="AL1908" i="1"/>
  <c r="AL1924" i="1"/>
  <c r="AL1940" i="1"/>
  <c r="AL1956" i="1"/>
  <c r="AL1663" i="1"/>
  <c r="AL1681" i="1"/>
  <c r="AL1697" i="1"/>
  <c r="AL1713" i="1"/>
  <c r="AL1729" i="1"/>
  <c r="AL1745" i="1"/>
  <c r="AL1761" i="1"/>
  <c r="AL1777" i="1"/>
  <c r="AL1793" i="1"/>
  <c r="AL1809" i="1"/>
  <c r="AL1825" i="1"/>
  <c r="AL1841" i="1"/>
  <c r="AL1857" i="1"/>
  <c r="AL1873" i="1"/>
  <c r="AL1889" i="1"/>
  <c r="AL1905" i="1"/>
  <c r="AL1921" i="1"/>
  <c r="AL1937" i="1"/>
  <c r="AL1953" i="1"/>
  <c r="AL1659" i="1"/>
  <c r="AL1678" i="1"/>
  <c r="AL1694" i="1"/>
  <c r="AL1710" i="1"/>
  <c r="AL1726" i="1"/>
  <c r="AL1742" i="1"/>
  <c r="AL1758" i="1"/>
  <c r="AL1774" i="1"/>
  <c r="AL1790" i="1"/>
  <c r="AL1806" i="1"/>
  <c r="AL1822" i="1"/>
  <c r="AL1838" i="1"/>
  <c r="AL1854" i="1"/>
  <c r="AL1870" i="1"/>
  <c r="AL1886" i="1"/>
  <c r="AL1902" i="1"/>
  <c r="AL1918" i="1"/>
  <c r="AL1934" i="1"/>
  <c r="AL1950" i="1"/>
  <c r="AL1687" i="1"/>
  <c r="AL1751" i="1"/>
  <c r="AL1815" i="1"/>
  <c r="AL1879" i="1"/>
  <c r="AL1943" i="1"/>
  <c r="AL1971" i="1"/>
  <c r="AL1987" i="1"/>
  <c r="AL2003" i="1"/>
  <c r="AL2019" i="1"/>
  <c r="AL2035" i="1"/>
  <c r="AL2051" i="1"/>
  <c r="AL2067" i="1"/>
  <c r="AL2083" i="1"/>
  <c r="AL2099" i="1"/>
  <c r="AL2115" i="1"/>
  <c r="AL2131" i="1"/>
  <c r="AL2147" i="1"/>
  <c r="AL2163" i="1"/>
  <c r="AL2179" i="1"/>
  <c r="AL2195" i="1"/>
  <c r="AL2211" i="1"/>
  <c r="AL2227" i="1"/>
  <c r="AL2243" i="1"/>
  <c r="AL2259" i="1"/>
  <c r="AL2275" i="1"/>
  <c r="AL2291" i="1"/>
  <c r="AL2307" i="1"/>
  <c r="AL2323" i="1"/>
  <c r="AL2339" i="1"/>
  <c r="AL2355" i="1"/>
  <c r="AL2371" i="1"/>
  <c r="AL2387" i="1"/>
  <c r="AL2403" i="1"/>
  <c r="AL2419" i="1"/>
  <c r="AL2435" i="1"/>
  <c r="AL2451" i="1"/>
  <c r="AL2467" i="1"/>
  <c r="AL2483" i="1"/>
  <c r="AL1691" i="1"/>
  <c r="AL1755" i="1"/>
  <c r="AL1819" i="1"/>
  <c r="AL1883" i="1"/>
  <c r="AL1947" i="1"/>
  <c r="AL1976" i="1"/>
  <c r="AL1992" i="1"/>
  <c r="AL2008" i="1"/>
  <c r="AL2024" i="1"/>
  <c r="AL2040" i="1"/>
  <c r="AL2056" i="1"/>
  <c r="AL2072" i="1"/>
  <c r="AL2088" i="1"/>
  <c r="AL2104" i="1"/>
  <c r="AL2120" i="1"/>
  <c r="AL2136" i="1"/>
  <c r="AL2152" i="1"/>
  <c r="AL2168" i="1"/>
  <c r="AL2184" i="1"/>
  <c r="AL2200" i="1"/>
  <c r="AL2216" i="1"/>
  <c r="AL2232" i="1"/>
  <c r="AL2248" i="1"/>
  <c r="AL2264" i="1"/>
  <c r="AL2280" i="1"/>
  <c r="AL2296" i="1"/>
  <c r="AL2312" i="1"/>
  <c r="AL2328" i="1"/>
  <c r="AL2344" i="1"/>
  <c r="AL2360" i="1"/>
  <c r="AL2376" i="1"/>
  <c r="AL2392" i="1"/>
  <c r="AL2408" i="1"/>
  <c r="AL2424" i="1"/>
  <c r="AL2440" i="1"/>
  <c r="AL2456" i="1"/>
  <c r="AL2472" i="1"/>
  <c r="AL1679" i="1"/>
  <c r="AL1743" i="1"/>
  <c r="AL1807" i="1"/>
  <c r="AL1871" i="1"/>
  <c r="AL1935" i="1"/>
  <c r="AL1969" i="1"/>
  <c r="AL1985" i="1"/>
  <c r="AL2001" i="1"/>
  <c r="AL2017" i="1"/>
  <c r="AL2033" i="1"/>
  <c r="AL2049" i="1"/>
  <c r="AL2065" i="1"/>
  <c r="AL2081" i="1"/>
  <c r="AL2097" i="1"/>
  <c r="AL2113" i="1"/>
  <c r="AL2129" i="1"/>
  <c r="AL2145" i="1"/>
  <c r="AL2161" i="1"/>
  <c r="AL2177" i="1"/>
  <c r="AL2193" i="1"/>
  <c r="AL2209" i="1"/>
  <c r="AL2225" i="1"/>
  <c r="AL2241" i="1"/>
  <c r="AL2257" i="1"/>
  <c r="AL2273" i="1"/>
  <c r="AL2289" i="1"/>
  <c r="AL2305" i="1"/>
  <c r="AL2321" i="1"/>
  <c r="AL2337" i="1"/>
  <c r="AL2353" i="1"/>
  <c r="AL2369" i="1"/>
  <c r="AL2385" i="1"/>
  <c r="AL2401" i="1"/>
  <c r="AL2417" i="1"/>
  <c r="AL2433" i="1"/>
  <c r="AL2449" i="1"/>
  <c r="AL1699" i="1"/>
  <c r="AL8" i="1"/>
  <c r="AL24" i="1"/>
  <c r="AL40" i="1"/>
  <c r="AL17" i="1"/>
  <c r="AL10" i="1"/>
  <c r="AL26" i="1"/>
  <c r="AL3" i="1"/>
  <c r="AL19" i="1"/>
  <c r="AL35" i="1"/>
  <c r="AL33" i="1"/>
  <c r="AL48" i="1"/>
  <c r="AL64" i="1"/>
  <c r="AL58" i="1"/>
  <c r="AL78" i="1"/>
  <c r="AL94" i="1"/>
  <c r="AL110" i="1"/>
  <c r="AL67" i="1"/>
  <c r="AL79" i="1"/>
  <c r="AL47" i="1"/>
  <c r="AL66" i="1"/>
  <c r="AL84" i="1"/>
  <c r="AL100" i="1"/>
  <c r="AL116" i="1"/>
  <c r="AL89" i="1"/>
  <c r="AL120" i="1"/>
  <c r="AL136" i="1"/>
  <c r="AL152" i="1"/>
  <c r="AL65" i="1"/>
  <c r="AL107" i="1"/>
  <c r="AL125" i="1"/>
  <c r="AL141" i="1"/>
  <c r="AL49" i="1"/>
  <c r="AL113" i="1"/>
  <c r="AL130" i="1"/>
  <c r="AL146" i="1"/>
  <c r="AL162" i="1"/>
  <c r="AL135" i="1"/>
  <c r="AL167" i="1"/>
  <c r="AL180" i="1"/>
  <c r="AL196" i="1"/>
  <c r="AL212" i="1"/>
  <c r="AL139" i="1"/>
  <c r="AL169" i="1"/>
  <c r="AL185" i="1"/>
  <c r="AL201" i="1"/>
  <c r="AL59" i="1"/>
  <c r="AL143" i="1"/>
  <c r="AL178" i="1"/>
  <c r="AL194" i="1"/>
  <c r="AL210" i="1"/>
  <c r="AL226" i="1"/>
  <c r="AL187" i="1"/>
  <c r="AL228" i="1"/>
  <c r="AL245" i="1"/>
  <c r="AL261" i="1"/>
  <c r="AL277" i="1"/>
  <c r="AL191" i="1"/>
  <c r="AL227" i="1"/>
  <c r="AL246" i="1"/>
  <c r="AL262" i="1"/>
  <c r="AL147" i="1"/>
  <c r="AL215" i="1"/>
  <c r="AL235" i="1"/>
  <c r="AL251" i="1"/>
  <c r="AL267" i="1"/>
  <c r="AL283" i="1"/>
  <c r="AL252" i="1"/>
  <c r="AL289" i="1"/>
  <c r="AL304" i="1"/>
  <c r="AL320" i="1"/>
  <c r="AL336" i="1"/>
  <c r="AL352" i="1"/>
  <c r="AL368" i="1"/>
  <c r="AL384" i="1"/>
  <c r="AL400" i="1"/>
  <c r="AL183" i="1"/>
  <c r="AL272" i="1"/>
  <c r="AL293" i="1"/>
  <c r="AL309" i="1"/>
  <c r="AL325" i="1"/>
  <c r="AL341" i="1"/>
  <c r="AL357" i="1"/>
  <c r="AL373" i="1"/>
  <c r="AL389" i="1"/>
  <c r="AL199" i="1"/>
  <c r="AL276" i="1"/>
  <c r="AL298" i="1"/>
  <c r="AL314" i="1"/>
  <c r="AL330" i="1"/>
  <c r="AL346" i="1"/>
  <c r="AL362" i="1"/>
  <c r="AL378" i="1"/>
  <c r="AL394" i="1"/>
  <c r="AL410" i="1"/>
  <c r="AL319" i="1"/>
  <c r="AL383" i="1"/>
  <c r="AL416" i="1"/>
  <c r="AL339" i="1"/>
  <c r="AL409" i="1"/>
  <c r="AL327" i="1"/>
  <c r="AL391" i="1"/>
  <c r="AL315" i="1"/>
  <c r="AL379" i="1"/>
  <c r="AL421" i="1"/>
  <c r="AL437" i="1"/>
  <c r="AL453" i="1"/>
  <c r="AL469" i="1"/>
  <c r="AL422" i="1"/>
  <c r="AL438" i="1"/>
  <c r="AL454" i="1"/>
  <c r="AL470" i="1"/>
  <c r="AL486" i="1"/>
  <c r="AL420" i="1"/>
  <c r="AL436" i="1"/>
  <c r="AL452" i="1"/>
  <c r="AL468" i="1"/>
  <c r="AL484" i="1"/>
  <c r="AL463" i="1"/>
  <c r="AL495" i="1"/>
  <c r="AL511" i="1"/>
  <c r="AL527" i="1"/>
  <c r="AL543" i="1"/>
  <c r="AL559" i="1"/>
  <c r="AL575" i="1"/>
  <c r="AL591" i="1"/>
  <c r="AL607" i="1"/>
  <c r="AL419" i="1"/>
  <c r="AL481" i="1"/>
  <c r="AL500" i="1"/>
  <c r="AL516" i="1"/>
  <c r="AL532" i="1"/>
  <c r="AL548" i="1"/>
  <c r="AL564" i="1"/>
  <c r="AL580" i="1"/>
  <c r="AL596" i="1"/>
  <c r="AL439" i="1"/>
  <c r="AL493" i="1"/>
  <c r="AL509" i="1"/>
  <c r="AL525" i="1"/>
  <c r="AL541" i="1"/>
  <c r="AL557" i="1"/>
  <c r="AL573" i="1"/>
  <c r="AL589" i="1"/>
  <c r="AL605" i="1"/>
  <c r="AL459" i="1"/>
  <c r="AL554" i="1"/>
  <c r="AL606" i="1"/>
  <c r="AL631" i="1"/>
  <c r="AL647" i="1"/>
  <c r="AL663" i="1"/>
  <c r="AL679" i="1"/>
  <c r="AL695" i="1"/>
  <c r="AL711" i="1"/>
  <c r="AL727" i="1"/>
  <c r="AL475" i="1"/>
  <c r="AL542" i="1"/>
  <c r="AL608" i="1"/>
  <c r="AL632" i="1"/>
  <c r="AL648" i="1"/>
  <c r="AL664" i="1"/>
  <c r="AL680" i="1"/>
  <c r="AL696" i="1"/>
  <c r="AL712" i="1"/>
  <c r="AL728" i="1"/>
  <c r="AL530" i="1"/>
  <c r="AL594" i="1"/>
  <c r="AL625" i="1"/>
  <c r="AL641" i="1"/>
  <c r="AL657" i="1"/>
  <c r="AL673" i="1"/>
  <c r="AL689" i="1"/>
  <c r="AL705" i="1"/>
  <c r="AL721" i="1"/>
  <c r="AL737" i="1"/>
  <c r="AL612" i="1"/>
  <c r="AL682" i="1"/>
  <c r="AL738" i="1"/>
  <c r="AL757" i="1"/>
  <c r="AL773" i="1"/>
  <c r="AL789" i="1"/>
  <c r="AL805" i="1"/>
  <c r="AL821" i="1"/>
  <c r="AL837" i="1"/>
  <c r="AL853" i="1"/>
  <c r="AL869" i="1"/>
  <c r="AL885" i="1"/>
  <c r="AL901" i="1"/>
  <c r="AL917" i="1"/>
  <c r="AL933" i="1"/>
  <c r="AL949" i="1"/>
  <c r="AL965" i="1"/>
  <c r="AL981" i="1"/>
  <c r="AL997" i="1"/>
  <c r="AL638" i="1"/>
  <c r="AL702" i="1"/>
  <c r="AL746" i="1"/>
  <c r="AL762" i="1"/>
  <c r="AL778" i="1"/>
  <c r="AL794" i="1"/>
  <c r="AL810" i="1"/>
  <c r="AL826" i="1"/>
  <c r="AL842" i="1"/>
  <c r="AL858" i="1"/>
  <c r="AL874" i="1"/>
  <c r="AL890" i="1"/>
  <c r="AL906" i="1"/>
  <c r="AL922" i="1"/>
  <c r="AL938" i="1"/>
  <c r="AL954" i="1"/>
  <c r="AL970" i="1"/>
  <c r="AL986" i="1"/>
  <c r="AL626" i="1"/>
  <c r="AL690" i="1"/>
  <c r="AL742" i="1"/>
  <c r="AL755" i="1"/>
  <c r="AL771" i="1"/>
  <c r="AL787" i="1"/>
  <c r="AL803" i="1"/>
  <c r="AL819" i="1"/>
  <c r="AL835" i="1"/>
  <c r="AL851" i="1"/>
  <c r="AL867" i="1"/>
  <c r="AL883" i="1"/>
  <c r="AL899" i="1"/>
  <c r="AL915" i="1"/>
  <c r="AL931" i="1"/>
  <c r="AL947" i="1"/>
  <c r="AL963" i="1"/>
  <c r="AL979" i="1"/>
  <c r="AL995" i="1"/>
  <c r="AL630" i="1"/>
  <c r="AL694" i="1"/>
  <c r="AL764" i="1"/>
  <c r="AL828" i="1"/>
  <c r="AL892" i="1"/>
  <c r="AL956" i="1"/>
  <c r="AL1001" i="1"/>
  <c r="AL1017" i="1"/>
  <c r="AL1033" i="1"/>
  <c r="AL1049" i="1"/>
  <c r="AL752" i="1"/>
  <c r="AL816" i="1"/>
  <c r="AL880" i="1"/>
  <c r="AL944" i="1"/>
  <c r="AL1000" i="1"/>
  <c r="AL1014" i="1"/>
  <c r="AL1030" i="1"/>
  <c r="AL1046" i="1"/>
  <c r="AL804" i="1"/>
  <c r="AL868" i="1"/>
  <c r="AL932" i="1"/>
  <c r="AL992" i="1"/>
  <c r="AL1011" i="1"/>
  <c r="AL1027" i="1"/>
  <c r="AL760" i="1"/>
  <c r="AL824" i="1"/>
  <c r="AL888" i="1"/>
  <c r="AL952" i="1"/>
  <c r="AL998" i="1"/>
  <c r="AL1016" i="1"/>
  <c r="AL1032" i="1"/>
  <c r="AL1048" i="1"/>
  <c r="AL1064" i="1"/>
  <c r="AL1080" i="1"/>
  <c r="AL1063" i="1"/>
  <c r="AL1085" i="1"/>
  <c r="AL1101" i="1"/>
  <c r="AL1117" i="1"/>
  <c r="AL1133" i="1"/>
  <c r="AL1149" i="1"/>
  <c r="AL1165" i="1"/>
  <c r="AL1181" i="1"/>
  <c r="AL1197" i="1"/>
  <c r="AL1213" i="1"/>
  <c r="AL1229" i="1"/>
  <c r="AL1245" i="1"/>
  <c r="AL1261" i="1"/>
  <c r="AL1277" i="1"/>
  <c r="AL1293" i="1"/>
  <c r="AL1309" i="1"/>
  <c r="AL1325" i="1"/>
  <c r="AL1341" i="1"/>
  <c r="AL1357" i="1"/>
  <c r="AL1047" i="1"/>
  <c r="AL1075" i="1"/>
  <c r="AL1086" i="1"/>
  <c r="AL1102" i="1"/>
  <c r="AL1118" i="1"/>
  <c r="AL1134" i="1"/>
  <c r="AL1150" i="1"/>
  <c r="AL1166" i="1"/>
  <c r="AL1182" i="1"/>
  <c r="AL1198" i="1"/>
  <c r="AL1214" i="1"/>
  <c r="AL1230" i="1"/>
  <c r="AL1246" i="1"/>
  <c r="AL1262" i="1"/>
  <c r="AL1278" i="1"/>
  <c r="AL1294" i="1"/>
  <c r="AL1310" i="1"/>
  <c r="AL1326" i="1"/>
  <c r="AL1342" i="1"/>
  <c r="AL1074" i="1"/>
  <c r="AL1091" i="1"/>
  <c r="AL1107" i="1"/>
  <c r="AL1123" i="1"/>
  <c r="AL1139" i="1"/>
  <c r="AL1155" i="1"/>
  <c r="AL1171" i="1"/>
  <c r="AL1187" i="1"/>
  <c r="AL1203" i="1"/>
  <c r="AL1219" i="1"/>
  <c r="AL1235" i="1"/>
  <c r="AL1251" i="1"/>
  <c r="AL1267" i="1"/>
  <c r="AL1283" i="1"/>
  <c r="AL1299" i="1"/>
  <c r="AL1315" i="1"/>
  <c r="AL1058" i="1"/>
  <c r="AL1084" i="1"/>
  <c r="AL1100" i="1"/>
  <c r="AL1116" i="1"/>
  <c r="AL1132" i="1"/>
  <c r="AL1148" i="1"/>
  <c r="AL1164" i="1"/>
  <c r="AL1180" i="1"/>
  <c r="AL1196" i="1"/>
  <c r="AL1212" i="1"/>
  <c r="AL1228" i="1"/>
  <c r="AL1244" i="1"/>
  <c r="AL1260" i="1"/>
  <c r="AL1276" i="1"/>
  <c r="AL1292" i="1"/>
  <c r="AL1308" i="1"/>
  <c r="AL1324" i="1"/>
  <c r="AL1340" i="1"/>
  <c r="AL1356" i="1"/>
  <c r="AL1360" i="1"/>
  <c r="AL1377" i="1"/>
  <c r="AL1393" i="1"/>
  <c r="AL1409" i="1"/>
  <c r="AL1425" i="1"/>
  <c r="AL1441" i="1"/>
  <c r="AL1457" i="1"/>
  <c r="AL1473" i="1"/>
  <c r="AL1489" i="1"/>
  <c r="AL1505" i="1"/>
  <c r="AL1521" i="1"/>
  <c r="AL1537" i="1"/>
  <c r="AL1553" i="1"/>
  <c r="AL1569" i="1"/>
  <c r="AL1585" i="1"/>
  <c r="AL1601" i="1"/>
  <c r="AL1617" i="1"/>
  <c r="AL1633" i="1"/>
  <c r="AL1649" i="1"/>
  <c r="AL1665" i="1"/>
  <c r="AL1355" i="1"/>
  <c r="AL1382" i="1"/>
  <c r="AL1398" i="1"/>
  <c r="AL1414" i="1"/>
  <c r="AL1430" i="1"/>
  <c r="AL1446" i="1"/>
  <c r="AL1462" i="1"/>
  <c r="AL1478" i="1"/>
  <c r="AL1494" i="1"/>
  <c r="AL1510" i="1"/>
  <c r="AL1526" i="1"/>
  <c r="AL1542" i="1"/>
  <c r="AL1558" i="1"/>
  <c r="AL1574" i="1"/>
  <c r="AL1590" i="1"/>
  <c r="AL1606" i="1"/>
  <c r="AL1622" i="1"/>
  <c r="AL1638" i="1"/>
  <c r="AL1339" i="1"/>
  <c r="AL1371" i="1"/>
  <c r="AL1387" i="1"/>
  <c r="AL1403" i="1"/>
  <c r="AL1419" i="1"/>
  <c r="AL1435" i="1"/>
  <c r="AL1451" i="1"/>
  <c r="AL1467" i="1"/>
  <c r="AL1483" i="1"/>
  <c r="AL1499" i="1"/>
  <c r="AL1515" i="1"/>
  <c r="AL1531" i="1"/>
  <c r="AL1547" i="1"/>
  <c r="AL1563" i="1"/>
  <c r="AL1579" i="1"/>
  <c r="AL1595" i="1"/>
  <c r="AL1611" i="1"/>
  <c r="AL1627" i="1"/>
  <c r="AL1643" i="1"/>
  <c r="AL1343" i="1"/>
  <c r="AL1367" i="1"/>
  <c r="AL1380" i="1"/>
  <c r="AL1396" i="1"/>
  <c r="AL1412" i="1"/>
  <c r="AL1428" i="1"/>
  <c r="AL1444" i="1"/>
  <c r="AL1460" i="1"/>
  <c r="AL1476" i="1"/>
  <c r="AL1492" i="1"/>
  <c r="AL1508" i="1"/>
  <c r="AL1524" i="1"/>
  <c r="AL1540" i="1"/>
  <c r="AL1556" i="1"/>
  <c r="AL1572" i="1"/>
  <c r="AL1588" i="1"/>
  <c r="AL1604" i="1"/>
  <c r="AL1620" i="1"/>
  <c r="AL1636" i="1"/>
  <c r="AL1652" i="1"/>
  <c r="AL1672" i="1"/>
  <c r="AL1688" i="1"/>
  <c r="AL1704" i="1"/>
  <c r="AL1720" i="1"/>
  <c r="AL1736" i="1"/>
  <c r="AL1752" i="1"/>
  <c r="AL1768" i="1"/>
  <c r="AL1784" i="1"/>
  <c r="AL1800" i="1"/>
  <c r="AL1816" i="1"/>
  <c r="AL1832" i="1"/>
  <c r="AL1848" i="1"/>
  <c r="AL1864" i="1"/>
  <c r="AL1880" i="1"/>
  <c r="AL1896" i="1"/>
  <c r="AL1912" i="1"/>
  <c r="AL1928" i="1"/>
  <c r="AL1944" i="1"/>
  <c r="AL1960" i="1"/>
  <c r="AL1666" i="1"/>
  <c r="AL1685" i="1"/>
  <c r="AL1701" i="1"/>
  <c r="AL1717" i="1"/>
  <c r="AL1733" i="1"/>
  <c r="AL1749" i="1"/>
  <c r="AL1765" i="1"/>
  <c r="AL1781" i="1"/>
  <c r="AL1797" i="1"/>
  <c r="AL1813" i="1"/>
  <c r="AL1829" i="1"/>
  <c r="AL1845" i="1"/>
  <c r="AL1861" i="1"/>
  <c r="AL1877" i="1"/>
  <c r="AL1893" i="1"/>
  <c r="AL1909" i="1"/>
  <c r="AL1925" i="1"/>
  <c r="AL1941" i="1"/>
  <c r="AL1957" i="1"/>
  <c r="AL1662" i="1"/>
  <c r="AL1682" i="1"/>
  <c r="AL1698" i="1"/>
  <c r="AL1714" i="1"/>
  <c r="AL1730" i="1"/>
  <c r="AL1746" i="1"/>
  <c r="AL1762" i="1"/>
  <c r="AL1778" i="1"/>
  <c r="AL1794" i="1"/>
  <c r="AL1810" i="1"/>
  <c r="AL1826" i="1"/>
  <c r="AL1842" i="1"/>
  <c r="AL1858" i="1"/>
  <c r="AL1874" i="1"/>
  <c r="AL1890" i="1"/>
  <c r="AL1906" i="1"/>
  <c r="AL1922" i="1"/>
  <c r="AL1938" i="1"/>
  <c r="AL1954" i="1"/>
  <c r="AL1703" i="1"/>
  <c r="AL1767" i="1"/>
  <c r="AL1831" i="1"/>
  <c r="AL1895" i="1"/>
  <c r="AL1959" i="1"/>
  <c r="AL1975" i="1"/>
  <c r="AL1991" i="1"/>
  <c r="AL2007" i="1"/>
  <c r="AL2023" i="1"/>
  <c r="AL2039" i="1"/>
  <c r="AL2055" i="1"/>
  <c r="AL2071" i="1"/>
  <c r="AL2087" i="1"/>
  <c r="AL2103" i="1"/>
  <c r="AL2119" i="1"/>
  <c r="AL2135" i="1"/>
  <c r="AL2151" i="1"/>
  <c r="AL2167" i="1"/>
  <c r="AL2183" i="1"/>
  <c r="AL2199" i="1"/>
  <c r="AL2215" i="1"/>
  <c r="AL2231" i="1"/>
  <c r="AL2247" i="1"/>
  <c r="AL2263" i="1"/>
  <c r="AL2279" i="1"/>
  <c r="AL2295" i="1"/>
  <c r="AL2311" i="1"/>
  <c r="AL2327" i="1"/>
  <c r="AL2343" i="1"/>
  <c r="AL2359" i="1"/>
  <c r="AL2375" i="1"/>
  <c r="AL2391" i="1"/>
  <c r="AL2407" i="1"/>
  <c r="AL2423" i="1"/>
  <c r="AL2439" i="1"/>
  <c r="AL2455" i="1"/>
  <c r="AL2471" i="1"/>
  <c r="AL2487" i="1"/>
  <c r="AL1707" i="1"/>
  <c r="AL1771" i="1"/>
  <c r="AL1835" i="1"/>
  <c r="AL1899" i="1"/>
  <c r="AL1964" i="1"/>
  <c r="AL1980" i="1"/>
  <c r="AL1996" i="1"/>
  <c r="AL2012" i="1"/>
  <c r="AL2028" i="1"/>
  <c r="AL2044" i="1"/>
  <c r="AL2060" i="1"/>
  <c r="AL2076" i="1"/>
  <c r="AL2092" i="1"/>
  <c r="AL2108" i="1"/>
  <c r="AL2124" i="1"/>
  <c r="AL2140" i="1"/>
  <c r="AL2156" i="1"/>
  <c r="AL2172" i="1"/>
  <c r="AL2188" i="1"/>
  <c r="AL2204" i="1"/>
  <c r="AL2220" i="1"/>
  <c r="AL2236" i="1"/>
  <c r="AL2252" i="1"/>
  <c r="AL2268" i="1"/>
  <c r="AL2284" i="1"/>
  <c r="AL2300" i="1"/>
  <c r="AL2316" i="1"/>
  <c r="AL2332" i="1"/>
  <c r="AL2348" i="1"/>
  <c r="AL2364" i="1"/>
  <c r="AL2380" i="1"/>
  <c r="AL2396" i="1"/>
  <c r="AL2412" i="1"/>
  <c r="AL2428" i="1"/>
  <c r="AL2444" i="1"/>
  <c r="AL2460" i="1"/>
  <c r="AL2476" i="1"/>
  <c r="AL1695" i="1"/>
  <c r="AL1759" i="1"/>
  <c r="AL1823" i="1"/>
  <c r="AL1887" i="1"/>
  <c r="AL1951" i="1"/>
  <c r="AL1973" i="1"/>
  <c r="AL1989" i="1"/>
  <c r="AL2005" i="1"/>
  <c r="AL2021" i="1"/>
  <c r="AL2037" i="1"/>
  <c r="AL2053" i="1"/>
  <c r="AL2069" i="1"/>
  <c r="AL2085" i="1"/>
  <c r="AL2101" i="1"/>
  <c r="AL2117" i="1"/>
  <c r="AL2133" i="1"/>
  <c r="AL2149" i="1"/>
  <c r="AL2165" i="1"/>
  <c r="AL2181" i="1"/>
  <c r="AL2197" i="1"/>
  <c r="AL2213" i="1"/>
  <c r="AL2229" i="1"/>
  <c r="AL2245" i="1"/>
  <c r="AL2261" i="1"/>
  <c r="AL2277" i="1"/>
  <c r="AL2293" i="1"/>
  <c r="AL2309" i="1"/>
  <c r="AL2325" i="1"/>
  <c r="AL2341" i="1"/>
  <c r="AL2357" i="1"/>
  <c r="AL2373" i="1"/>
  <c r="AL2389" i="1"/>
  <c r="AL2405" i="1"/>
  <c r="AL2421" i="1"/>
  <c r="AL2437" i="1"/>
  <c r="AL2453" i="1"/>
  <c r="AL1715" i="1"/>
  <c r="AL1763" i="1"/>
  <c r="AL1827" i="1"/>
  <c r="AL1891" i="1"/>
  <c r="AL1955" i="1"/>
  <c r="AL1974" i="1"/>
  <c r="AL1990" i="1"/>
  <c r="AL2006" i="1"/>
  <c r="AL2022" i="1"/>
  <c r="AL2038" i="1"/>
  <c r="AL2054" i="1"/>
  <c r="AL2070" i="1"/>
  <c r="AL2086" i="1"/>
  <c r="AL2102" i="1"/>
  <c r="AL2118" i="1"/>
  <c r="AL2134" i="1"/>
  <c r="AL2150" i="1"/>
  <c r="AL2166" i="1"/>
  <c r="AL2182" i="1"/>
  <c r="AL2198" i="1"/>
  <c r="AL2222" i="1"/>
  <c r="AL2286" i="1"/>
  <c r="AL2350" i="1"/>
  <c r="AL2414" i="1"/>
  <c r="AL2474" i="1"/>
  <c r="AL2499" i="1"/>
  <c r="AL2515" i="1"/>
  <c r="AL2531" i="1"/>
  <c r="AL2547" i="1"/>
  <c r="AL2563" i="1"/>
  <c r="AL2579" i="1"/>
  <c r="AL2595" i="1"/>
  <c r="AL2611" i="1"/>
  <c r="AL2627" i="1"/>
  <c r="AL2643" i="1"/>
  <c r="AL2659" i="1"/>
  <c r="AL2675" i="1"/>
  <c r="AL2691" i="1"/>
  <c r="AL2707" i="1"/>
  <c r="AL2723" i="1"/>
  <c r="AL2739" i="1"/>
  <c r="AL2755" i="1"/>
  <c r="AL2771" i="1"/>
  <c r="AL2787" i="1"/>
  <c r="AL2803" i="1"/>
  <c r="AL2819" i="1"/>
  <c r="AL2835" i="1"/>
  <c r="AL2851" i="1"/>
  <c r="AL2867" i="1"/>
  <c r="AL2883" i="1"/>
  <c r="AL2899" i="1"/>
  <c r="AL2915" i="1"/>
  <c r="AL2931" i="1"/>
  <c r="AL2947" i="1"/>
  <c r="AL2963" i="1"/>
  <c r="AL2979" i="1"/>
  <c r="AL2995" i="1"/>
  <c r="AL3011" i="1"/>
  <c r="AL3027" i="1"/>
  <c r="AL2274" i="1"/>
  <c r="AL2338" i="1"/>
  <c r="AL2402" i="1"/>
  <c r="AL2461" i="1"/>
  <c r="AL2489" i="1"/>
  <c r="AL2504" i="1"/>
  <c r="AL2520" i="1"/>
  <c r="AL2536" i="1"/>
  <c r="AL2552" i="1"/>
  <c r="AL2568" i="1"/>
  <c r="AL2584" i="1"/>
  <c r="AL2600" i="1"/>
  <c r="AL2616" i="1"/>
  <c r="AL2632" i="1"/>
  <c r="AL2648" i="1"/>
  <c r="AL2664" i="1"/>
  <c r="AL2680" i="1"/>
  <c r="AL2696" i="1"/>
  <c r="AL2712" i="1"/>
  <c r="AL2728" i="1"/>
  <c r="AL2744" i="1"/>
  <c r="AL2760" i="1"/>
  <c r="AL2776" i="1"/>
  <c r="AL2792" i="1"/>
  <c r="AL2808" i="1"/>
  <c r="AL2824" i="1"/>
  <c r="AL2840" i="1"/>
  <c r="AL2856" i="1"/>
  <c r="AL2872" i="1"/>
  <c r="AL2888" i="1"/>
  <c r="AL2904" i="1"/>
  <c r="AL2920" i="1"/>
  <c r="AL2936" i="1"/>
  <c r="AL2952" i="1"/>
  <c r="AL2968" i="1"/>
  <c r="AL2984" i="1"/>
  <c r="AL2262" i="1"/>
  <c r="AL2326" i="1"/>
  <c r="AL2390" i="1"/>
  <c r="AL2454" i="1"/>
  <c r="AL2482" i="1"/>
  <c r="AL2497" i="1"/>
  <c r="AL2513" i="1"/>
  <c r="AL2529" i="1"/>
  <c r="AL2545" i="1"/>
  <c r="AL2561" i="1"/>
  <c r="AL2577" i="1"/>
  <c r="AL2593" i="1"/>
  <c r="AL2609" i="1"/>
  <c r="AL2625" i="1"/>
  <c r="AL2641" i="1"/>
  <c r="AL2657" i="1"/>
  <c r="AL2673" i="1"/>
  <c r="AL2689" i="1"/>
  <c r="AL2705" i="1"/>
  <c r="AL2721" i="1"/>
  <c r="AL2737" i="1"/>
  <c r="AL2753" i="1"/>
  <c r="AL2769" i="1"/>
  <c r="AL2785" i="1"/>
  <c r="AL2801" i="1"/>
  <c r="AL2817" i="1"/>
  <c r="AL2833" i="1"/>
  <c r="AL2849" i="1"/>
  <c r="AL2865" i="1"/>
  <c r="AL2881" i="1"/>
  <c r="AL2897" i="1"/>
  <c r="AL2913" i="1"/>
  <c r="AL2929" i="1"/>
  <c r="AL2945" i="1"/>
  <c r="AL2961" i="1"/>
  <c r="AL2218" i="1"/>
  <c r="AL2282" i="1"/>
  <c r="AL2346" i="1"/>
  <c r="AL2410" i="1"/>
  <c r="AL2465" i="1"/>
  <c r="AL2494" i="1"/>
  <c r="AL2510" i="1"/>
  <c r="AL2526" i="1"/>
  <c r="AL2542" i="1"/>
  <c r="AL2558" i="1"/>
  <c r="AL2574" i="1"/>
  <c r="AL2590" i="1"/>
  <c r="AL2606" i="1"/>
  <c r="AL2622" i="1"/>
  <c r="AL2638" i="1"/>
  <c r="AL2654" i="1"/>
  <c r="AL2670" i="1"/>
  <c r="AL2686" i="1"/>
  <c r="AL2702" i="1"/>
  <c r="AL2718" i="1"/>
  <c r="AL2734" i="1"/>
  <c r="AL2750" i="1"/>
  <c r="AL2766" i="1"/>
  <c r="AL2782" i="1"/>
  <c r="AL2798" i="1"/>
  <c r="AL2814" i="1"/>
  <c r="AL2830" i="1"/>
  <c r="AL2846" i="1"/>
  <c r="AL2862" i="1"/>
  <c r="AL2878" i="1"/>
  <c r="AL2894" i="1"/>
  <c r="AL2910" i="1"/>
  <c r="AL2926" i="1"/>
  <c r="AL2942" i="1"/>
  <c r="AL2958" i="1"/>
  <c r="AL2974" i="1"/>
  <c r="AL2990" i="1"/>
  <c r="AL3006" i="1"/>
  <c r="AL2993" i="1"/>
  <c r="AL3026" i="1"/>
  <c r="AL3038" i="1"/>
  <c r="AL3054" i="1"/>
  <c r="AL3070" i="1"/>
  <c r="AL3086" i="1"/>
  <c r="AL3102" i="1"/>
  <c r="AL3118" i="1"/>
  <c r="AL3134" i="1"/>
  <c r="AL3150" i="1"/>
  <c r="AL3166" i="1"/>
  <c r="AL3182" i="1"/>
  <c r="AL3198" i="1"/>
  <c r="AL3214" i="1"/>
  <c r="AL3230" i="1"/>
  <c r="AL3246" i="1"/>
  <c r="AL3262" i="1"/>
  <c r="AL3278" i="1"/>
  <c r="AL3294" i="1"/>
  <c r="AL3310" i="1"/>
  <c r="AL3326" i="1"/>
  <c r="AL3342" i="1"/>
  <c r="AL3358" i="1"/>
  <c r="AL3374" i="1"/>
  <c r="AL3390" i="1"/>
  <c r="AL3406" i="1"/>
  <c r="AL3422" i="1"/>
  <c r="AL3438" i="1"/>
  <c r="AL3454" i="1"/>
  <c r="AL3470" i="1"/>
  <c r="AL3486" i="1"/>
  <c r="AL3502" i="1"/>
  <c r="AL3518" i="1"/>
  <c r="AL3534" i="1"/>
  <c r="AL3550" i="1"/>
  <c r="AL3566" i="1"/>
  <c r="AL3582" i="1"/>
  <c r="AL3598" i="1"/>
  <c r="AL3614" i="1"/>
  <c r="AL3004" i="1"/>
  <c r="AL3028" i="1"/>
  <c r="AL3043" i="1"/>
  <c r="AL3059" i="1"/>
  <c r="AL3075" i="1"/>
  <c r="AL3091" i="1"/>
  <c r="AL3107" i="1"/>
  <c r="AL3123" i="1"/>
  <c r="AL3139" i="1"/>
  <c r="AL3155" i="1"/>
  <c r="AL3171" i="1"/>
  <c r="AL3187" i="1"/>
  <c r="AL3203" i="1"/>
  <c r="AL3219" i="1"/>
  <c r="AL3235" i="1"/>
  <c r="AL3251" i="1"/>
  <c r="AL3267" i="1"/>
  <c r="AL3283" i="1"/>
  <c r="AL3299" i="1"/>
  <c r="AL3315" i="1"/>
  <c r="AL3331" i="1"/>
  <c r="AL3347" i="1"/>
  <c r="AL3363" i="1"/>
  <c r="AL3379" i="1"/>
  <c r="AL3395" i="1"/>
  <c r="AL3411" i="1"/>
  <c r="AL3427" i="1"/>
  <c r="AL3443" i="1"/>
  <c r="AL3459" i="1"/>
  <c r="AL3475" i="1"/>
  <c r="AL3491" i="1"/>
  <c r="AL3507" i="1"/>
  <c r="AL3523" i="1"/>
  <c r="AL3539" i="1"/>
  <c r="AL3555" i="1"/>
  <c r="AL3571" i="1"/>
  <c r="AL3587" i="1"/>
  <c r="AL3603" i="1"/>
  <c r="AL2997" i="1"/>
  <c r="AL3021" i="1"/>
  <c r="AL3040" i="1"/>
  <c r="AL3056" i="1"/>
  <c r="AL3072" i="1"/>
  <c r="AL3088" i="1"/>
  <c r="AL3104" i="1"/>
  <c r="AL3120" i="1"/>
  <c r="AL3136" i="1"/>
  <c r="AL3152" i="1"/>
  <c r="AL3168" i="1"/>
  <c r="AL3184" i="1"/>
  <c r="AL3200" i="1"/>
  <c r="AL3216" i="1"/>
  <c r="AL3232" i="1"/>
  <c r="AL3248" i="1"/>
  <c r="AL3264" i="1"/>
  <c r="AL3280" i="1"/>
  <c r="AL3296" i="1"/>
  <c r="AL3312" i="1"/>
  <c r="AL3328" i="1"/>
  <c r="AL3344" i="1"/>
  <c r="AL3360" i="1"/>
  <c r="AL3376" i="1"/>
  <c r="AL3392" i="1"/>
  <c r="AL3408" i="1"/>
  <c r="AL3424" i="1"/>
  <c r="AL3440" i="1"/>
  <c r="AL3456" i="1"/>
  <c r="AL3472" i="1"/>
  <c r="AL3488" i="1"/>
  <c r="AL3504" i="1"/>
  <c r="AL3520" i="1"/>
  <c r="AL3536" i="1"/>
  <c r="AL3552" i="1"/>
  <c r="AL3568" i="1"/>
  <c r="AL3008" i="1"/>
  <c r="AL3037" i="1"/>
  <c r="AL3053" i="1"/>
  <c r="AL3069" i="1"/>
  <c r="AL3085" i="1"/>
  <c r="AL3101" i="1"/>
  <c r="AL3117" i="1"/>
  <c r="AL3133" i="1"/>
  <c r="AL3149" i="1"/>
  <c r="AL3165" i="1"/>
  <c r="AL3181" i="1"/>
  <c r="AL3197" i="1"/>
  <c r="AL3213" i="1"/>
  <c r="AL3229" i="1"/>
  <c r="AL3245" i="1"/>
  <c r="AL3261" i="1"/>
  <c r="AL3277" i="1"/>
  <c r="AL3293" i="1"/>
  <c r="AL3309" i="1"/>
  <c r="AL3325" i="1"/>
  <c r="AL3341" i="1"/>
  <c r="AL3357" i="1"/>
  <c r="AL3373" i="1"/>
  <c r="AL3389" i="1"/>
  <c r="AL3405" i="1"/>
  <c r="AL3421" i="1"/>
  <c r="AL3437" i="1"/>
  <c r="AL3453" i="1"/>
  <c r="AL3469" i="1"/>
  <c r="AL3485" i="1"/>
  <c r="AL3501" i="1"/>
  <c r="AL3517" i="1"/>
  <c r="AL3533" i="1"/>
  <c r="AL3549" i="1"/>
  <c r="AL3565" i="1"/>
  <c r="AL3581" i="1"/>
  <c r="AL3597" i="1"/>
  <c r="AL4099" i="1"/>
  <c r="AL4094" i="1"/>
  <c r="AL4072" i="1"/>
  <c r="AL4056" i="1"/>
  <c r="AL4040" i="1"/>
  <c r="AL4024" i="1"/>
  <c r="AL4008" i="1"/>
  <c r="AL3992" i="1"/>
  <c r="AL3976" i="1"/>
  <c r="AL3960" i="1"/>
  <c r="AL3944" i="1"/>
  <c r="AL3928" i="1"/>
  <c r="AL3912" i="1"/>
  <c r="AL3896" i="1"/>
  <c r="AL3880" i="1"/>
  <c r="AL3864" i="1"/>
  <c r="AL3848" i="1"/>
  <c r="AL3832" i="1"/>
  <c r="AL3816" i="1"/>
  <c r="AL3800" i="1"/>
  <c r="AL3784" i="1"/>
  <c r="AL3768" i="1"/>
  <c r="AL3752" i="1"/>
  <c r="AL3736" i="1"/>
  <c r="AL3720" i="1"/>
  <c r="AL3704" i="1"/>
  <c r="AL3688" i="1"/>
  <c r="AL3672" i="1"/>
  <c r="AL3656" i="1"/>
  <c r="AL3640" i="1"/>
  <c r="AL3624" i="1"/>
  <c r="AL3609" i="1"/>
  <c r="AL3600" i="1"/>
  <c r="AL1779" i="1"/>
  <c r="AL1843" i="1"/>
  <c r="AL1907" i="1"/>
  <c r="AL1962" i="1"/>
  <c r="AL1978" i="1"/>
  <c r="AL1994" i="1"/>
  <c r="AL2010" i="1"/>
  <c r="AL2026" i="1"/>
  <c r="AL2042" i="1"/>
  <c r="AL2058" i="1"/>
  <c r="AL2074" i="1"/>
  <c r="AL2090" i="1"/>
  <c r="AL2106" i="1"/>
  <c r="AL2122" i="1"/>
  <c r="AL2138" i="1"/>
  <c r="AL2154" i="1"/>
  <c r="AL2170" i="1"/>
  <c r="AL2186" i="1"/>
  <c r="AL2202" i="1"/>
  <c r="AL2238" i="1"/>
  <c r="AL2302" i="1"/>
  <c r="AL2366" i="1"/>
  <c r="AL2430" i="1"/>
  <c r="AL2490" i="1"/>
  <c r="AL2503" i="1"/>
  <c r="AL2519" i="1"/>
  <c r="AL2535" i="1"/>
  <c r="AL2551" i="1"/>
  <c r="AL2567" i="1"/>
  <c r="AL2583" i="1"/>
  <c r="AL2599" i="1"/>
  <c r="AL2615" i="1"/>
  <c r="AL2631" i="1"/>
  <c r="AL2647" i="1"/>
  <c r="AL2663" i="1"/>
  <c r="AL2679" i="1"/>
  <c r="AL2695" i="1"/>
  <c r="AL2711" i="1"/>
  <c r="AL2727" i="1"/>
  <c r="AL2743" i="1"/>
  <c r="AL2759" i="1"/>
  <c r="AL2775" i="1"/>
  <c r="AL2791" i="1"/>
  <c r="AL2807" i="1"/>
  <c r="AL2823" i="1"/>
  <c r="AL2839" i="1"/>
  <c r="AL2855" i="1"/>
  <c r="AL2871" i="1"/>
  <c r="AL2887" i="1"/>
  <c r="AL2903" i="1"/>
  <c r="AL2919" i="1"/>
  <c r="AL2935" i="1"/>
  <c r="AL2951" i="1"/>
  <c r="AL2967" i="1"/>
  <c r="AL2983" i="1"/>
  <c r="AL2999" i="1"/>
  <c r="AL3015" i="1"/>
  <c r="AL2226" i="1"/>
  <c r="AL2290" i="1"/>
  <c r="AL2354" i="1"/>
  <c r="AL2418" i="1"/>
  <c r="AL2469" i="1"/>
  <c r="AL2492" i="1"/>
  <c r="AL2508" i="1"/>
  <c r="AL2524" i="1"/>
  <c r="AL2540" i="1"/>
  <c r="AL2556" i="1"/>
  <c r="AL2572" i="1"/>
  <c r="AL2588" i="1"/>
  <c r="AL2604" i="1"/>
  <c r="AL2620" i="1"/>
  <c r="AL2636" i="1"/>
  <c r="AL2652" i="1"/>
  <c r="AL2668" i="1"/>
  <c r="AL2684" i="1"/>
  <c r="AL2700" i="1"/>
  <c r="AL2716" i="1"/>
  <c r="AL2732" i="1"/>
  <c r="AL2748" i="1"/>
  <c r="AL2764" i="1"/>
  <c r="AL2780" i="1"/>
  <c r="AL2796" i="1"/>
  <c r="AL2812" i="1"/>
  <c r="AL2828" i="1"/>
  <c r="AL2844" i="1"/>
  <c r="AL2860" i="1"/>
  <c r="AL2876" i="1"/>
  <c r="AL2892" i="1"/>
  <c r="AL2908" i="1"/>
  <c r="AL2924" i="1"/>
  <c r="AL2940" i="1"/>
  <c r="AL2956" i="1"/>
  <c r="AL2972" i="1"/>
  <c r="AL2214" i="1"/>
  <c r="AL2278" i="1"/>
  <c r="AL2342" i="1"/>
  <c r="AL2406" i="1"/>
  <c r="AL2462" i="1"/>
  <c r="AL2485" i="1"/>
  <c r="AL2501" i="1"/>
  <c r="AL2517" i="1"/>
  <c r="AL2533" i="1"/>
  <c r="AL2549" i="1"/>
  <c r="AL2565" i="1"/>
  <c r="AL2581" i="1"/>
  <c r="AL2597" i="1"/>
  <c r="AL2613" i="1"/>
  <c r="AL2629" i="1"/>
  <c r="AL2645" i="1"/>
  <c r="AL2661" i="1"/>
  <c r="AL2677" i="1"/>
  <c r="AL2693" i="1"/>
  <c r="AL2709" i="1"/>
  <c r="AL2725" i="1"/>
  <c r="AL2741" i="1"/>
  <c r="AL2757" i="1"/>
  <c r="AL2773" i="1"/>
  <c r="AL2789" i="1"/>
  <c r="AL2805" i="1"/>
  <c r="AL2821" i="1"/>
  <c r="AL2837" i="1"/>
  <c r="AL2853" i="1"/>
  <c r="AL2869" i="1"/>
  <c r="AL2885" i="1"/>
  <c r="AL2901" i="1"/>
  <c r="AL2917" i="1"/>
  <c r="AL2933" i="1"/>
  <c r="AL2949" i="1"/>
  <c r="AL2965" i="1"/>
  <c r="AL2234" i="1"/>
  <c r="AL2298" i="1"/>
  <c r="AL2362" i="1"/>
  <c r="AL2426" i="1"/>
  <c r="AL2473" i="1"/>
  <c r="AL2498" i="1"/>
  <c r="AL2514" i="1"/>
  <c r="AL2530" i="1"/>
  <c r="AL2546" i="1"/>
  <c r="AL2562" i="1"/>
  <c r="AL2578" i="1"/>
  <c r="AL2594" i="1"/>
  <c r="AL2610" i="1"/>
  <c r="AL2626" i="1"/>
  <c r="AL2642" i="1"/>
  <c r="AL2658" i="1"/>
  <c r="AL2674" i="1"/>
  <c r="AL2690" i="1"/>
  <c r="AL2706" i="1"/>
  <c r="AL2722" i="1"/>
  <c r="AL2738" i="1"/>
  <c r="AL2754" i="1"/>
  <c r="AL2770" i="1"/>
  <c r="AL2786" i="1"/>
  <c r="AL2802" i="1"/>
  <c r="AL2818" i="1"/>
  <c r="AL2834" i="1"/>
  <c r="AL2850" i="1"/>
  <c r="AL2866" i="1"/>
  <c r="AL2882" i="1"/>
  <c r="AL2898" i="1"/>
  <c r="AL2914" i="1"/>
  <c r="AL2930" i="1"/>
  <c r="AL2946" i="1"/>
  <c r="AL2962" i="1"/>
  <c r="AL2978" i="1"/>
  <c r="AL2994" i="1"/>
  <c r="AL3010" i="1"/>
  <c r="AL3001" i="1"/>
  <c r="AL3029" i="1"/>
  <c r="AL3042" i="1"/>
  <c r="AL3058" i="1"/>
  <c r="AL3074" i="1"/>
  <c r="AL3090" i="1"/>
  <c r="AL3106" i="1"/>
  <c r="AL3122" i="1"/>
  <c r="AL3138" i="1"/>
  <c r="AL3154" i="1"/>
  <c r="AL3170" i="1"/>
  <c r="AL3186" i="1"/>
  <c r="AL3202" i="1"/>
  <c r="AL3218" i="1"/>
  <c r="AL3234" i="1"/>
  <c r="AL3250" i="1"/>
  <c r="AL3266" i="1"/>
  <c r="AL3282" i="1"/>
  <c r="AL3298" i="1"/>
  <c r="AL3314" i="1"/>
  <c r="AL3330" i="1"/>
  <c r="AL3346" i="1"/>
  <c r="AL3362" i="1"/>
  <c r="AL3378" i="1"/>
  <c r="AL3394" i="1"/>
  <c r="AL3410" i="1"/>
  <c r="AL3426" i="1"/>
  <c r="AL3442" i="1"/>
  <c r="AL3458" i="1"/>
  <c r="AL3474" i="1"/>
  <c r="AL3490" i="1"/>
  <c r="AL3506" i="1"/>
  <c r="AL3522" i="1"/>
  <c r="AL3538" i="1"/>
  <c r="AL3554" i="1"/>
  <c r="AL3570" i="1"/>
  <c r="AL3586" i="1"/>
  <c r="AL3602" i="1"/>
  <c r="AL3618" i="1"/>
  <c r="AL3012" i="1"/>
  <c r="AL3031" i="1"/>
  <c r="AL3047" i="1"/>
  <c r="AL3063" i="1"/>
  <c r="AL3079" i="1"/>
  <c r="AL3095" i="1"/>
  <c r="AL3111" i="1"/>
  <c r="AL3127" i="1"/>
  <c r="AL3143" i="1"/>
  <c r="AL3159" i="1"/>
  <c r="AL3175" i="1"/>
  <c r="AL3191" i="1"/>
  <c r="AL3207" i="1"/>
  <c r="AL3223" i="1"/>
  <c r="AL3239" i="1"/>
  <c r="AL3255" i="1"/>
  <c r="AL3271" i="1"/>
  <c r="AL3287" i="1"/>
  <c r="AL3303" i="1"/>
  <c r="AL3319" i="1"/>
  <c r="AL3335" i="1"/>
  <c r="AL3351" i="1"/>
  <c r="AL3367" i="1"/>
  <c r="AL3383" i="1"/>
  <c r="AL3399" i="1"/>
  <c r="AL3415" i="1"/>
  <c r="AL3431" i="1"/>
  <c r="AL3447" i="1"/>
  <c r="AL3463" i="1"/>
  <c r="AL3479" i="1"/>
  <c r="AL3495" i="1"/>
  <c r="AL3511" i="1"/>
  <c r="AL3527" i="1"/>
  <c r="AL3543" i="1"/>
  <c r="AL3559" i="1"/>
  <c r="AL3575" i="1"/>
  <c r="AL3591" i="1"/>
  <c r="AL3607" i="1"/>
  <c r="AL3005" i="1"/>
  <c r="AL3024" i="1"/>
  <c r="AL3044" i="1"/>
  <c r="AL3060" i="1"/>
  <c r="AL3076" i="1"/>
  <c r="AL3092" i="1"/>
  <c r="AL3108" i="1"/>
  <c r="AL3124" i="1"/>
  <c r="AL3140" i="1"/>
  <c r="AL3156" i="1"/>
  <c r="AL3172" i="1"/>
  <c r="AL3188" i="1"/>
  <c r="AL3204" i="1"/>
  <c r="AL3220" i="1"/>
  <c r="AL3236" i="1"/>
  <c r="AL3252" i="1"/>
  <c r="AL3268" i="1"/>
  <c r="AL3284" i="1"/>
  <c r="AL3300" i="1"/>
  <c r="AL3316" i="1"/>
  <c r="AL3332" i="1"/>
  <c r="AL3348" i="1"/>
  <c r="AL3364" i="1"/>
  <c r="AL3380" i="1"/>
  <c r="AL3396" i="1"/>
  <c r="AL3412" i="1"/>
  <c r="AL3428" i="1"/>
  <c r="AL3444" i="1"/>
  <c r="AL3460" i="1"/>
  <c r="AL3476" i="1"/>
  <c r="AL3492" i="1"/>
  <c r="AL3508" i="1"/>
  <c r="AL3524" i="1"/>
  <c r="AL3540" i="1"/>
  <c r="AL3556" i="1"/>
  <c r="AL2981" i="1"/>
  <c r="AL3016" i="1"/>
  <c r="AL3041" i="1"/>
  <c r="AL3057" i="1"/>
  <c r="AL3073" i="1"/>
  <c r="AL3089" i="1"/>
  <c r="AL3105" i="1"/>
  <c r="AL3121" i="1"/>
  <c r="AL3137" i="1"/>
  <c r="AL3153" i="1"/>
  <c r="AL3169" i="1"/>
  <c r="AL3185" i="1"/>
  <c r="AL3201" i="1"/>
  <c r="AL3217" i="1"/>
  <c r="AL3233" i="1"/>
  <c r="AL3249" i="1"/>
  <c r="AL3265" i="1"/>
  <c r="AL3281" i="1"/>
  <c r="AL3297" i="1"/>
  <c r="AL3313" i="1"/>
  <c r="AL3329" i="1"/>
  <c r="AL3345" i="1"/>
  <c r="AL3361" i="1"/>
  <c r="AL3377" i="1"/>
  <c r="AL3393" i="1"/>
  <c r="AL3409" i="1"/>
  <c r="AL3425" i="1"/>
  <c r="AL3441" i="1"/>
  <c r="AL3457" i="1"/>
  <c r="AL3473" i="1"/>
  <c r="AL3489" i="1"/>
  <c r="AL3505" i="1"/>
  <c r="AL3521" i="1"/>
  <c r="AL3537" i="1"/>
  <c r="AL3553" i="1"/>
  <c r="AL3569" i="1"/>
  <c r="AL3585" i="1"/>
  <c r="AL3601" i="1"/>
  <c r="AL4107" i="1"/>
  <c r="AL4102" i="1"/>
  <c r="AL4075" i="1"/>
  <c r="AL4068" i="1"/>
  <c r="AL4052" i="1"/>
  <c r="AL4036" i="1"/>
  <c r="AL4020" i="1"/>
  <c r="AL4004" i="1"/>
  <c r="AL3988" i="1"/>
  <c r="AL3972" i="1"/>
  <c r="AL3956" i="1"/>
  <c r="AL3940" i="1"/>
  <c r="AL3924" i="1"/>
  <c r="AL3908" i="1"/>
  <c r="AL3892" i="1"/>
  <c r="AL3876" i="1"/>
  <c r="AL3860" i="1"/>
  <c r="AL3844" i="1"/>
  <c r="AL3828" i="1"/>
  <c r="AL3812" i="1"/>
  <c r="AL3796" i="1"/>
  <c r="AL3780" i="1"/>
  <c r="AL3764" i="1"/>
  <c r="AL3748" i="1"/>
  <c r="AL3732" i="1"/>
  <c r="AL3716" i="1"/>
  <c r="AL3700" i="1"/>
  <c r="AL3684" i="1"/>
  <c r="AL3668" i="1"/>
  <c r="AL3652" i="1"/>
  <c r="AL3636" i="1"/>
  <c r="AL3620" i="1"/>
  <c r="AL3584" i="1"/>
  <c r="AL1795" i="1"/>
  <c r="AL1859" i="1"/>
  <c r="AL1923" i="1"/>
  <c r="AL1966" i="1"/>
  <c r="AL1982" i="1"/>
  <c r="AL1998" i="1"/>
  <c r="AL2014" i="1"/>
  <c r="AL2030" i="1"/>
  <c r="AL2046" i="1"/>
  <c r="AL2062" i="1"/>
  <c r="AL2078" i="1"/>
  <c r="AL2094" i="1"/>
  <c r="AL2110" i="1"/>
  <c r="AL2126" i="1"/>
  <c r="AL2142" i="1"/>
  <c r="AL2158" i="1"/>
  <c r="AL2174" i="1"/>
  <c r="AL2190" i="1"/>
  <c r="AL2206" i="1"/>
  <c r="AL2254" i="1"/>
  <c r="AL2318" i="1"/>
  <c r="AL2382" i="1"/>
  <c r="AL2446" i="1"/>
  <c r="AL2491" i="1"/>
  <c r="AL2507" i="1"/>
  <c r="AL2523" i="1"/>
  <c r="AL2539" i="1"/>
  <c r="AL2555" i="1"/>
  <c r="AL2571" i="1"/>
  <c r="AL2587" i="1"/>
  <c r="AL2603" i="1"/>
  <c r="AL2619" i="1"/>
  <c r="AL2635" i="1"/>
  <c r="AL2651" i="1"/>
  <c r="AL2667" i="1"/>
  <c r="AL2683" i="1"/>
  <c r="AL2699" i="1"/>
  <c r="AL2715" i="1"/>
  <c r="AL2731" i="1"/>
  <c r="AL2747" i="1"/>
  <c r="AL2763" i="1"/>
  <c r="AL2779" i="1"/>
  <c r="AL2795" i="1"/>
  <c r="AL2811" i="1"/>
  <c r="AL2827" i="1"/>
  <c r="AL2843" i="1"/>
  <c r="AL2859" i="1"/>
  <c r="AL2875" i="1"/>
  <c r="AL2891" i="1"/>
  <c r="AL2907" i="1"/>
  <c r="AL2923" i="1"/>
  <c r="AL2939" i="1"/>
  <c r="AL2955" i="1"/>
  <c r="AL2971" i="1"/>
  <c r="AL2987" i="1"/>
  <c r="AL3003" i="1"/>
  <c r="AL3019" i="1"/>
  <c r="AL2242" i="1"/>
  <c r="AL2306" i="1"/>
  <c r="AL2370" i="1"/>
  <c r="AL2434" i="1"/>
  <c r="AL2477" i="1"/>
  <c r="AL2496" i="1"/>
  <c r="AL2512" i="1"/>
  <c r="AL2528" i="1"/>
  <c r="AL2544" i="1"/>
  <c r="AL2560" i="1"/>
  <c r="AL2576" i="1"/>
  <c r="AL2592" i="1"/>
  <c r="AL2608" i="1"/>
  <c r="AL2624" i="1"/>
  <c r="AL2640" i="1"/>
  <c r="AL2656" i="1"/>
  <c r="AL2672" i="1"/>
  <c r="AL2688" i="1"/>
  <c r="AL2704" i="1"/>
  <c r="AL2720" i="1"/>
  <c r="AL2736" i="1"/>
  <c r="AL2752" i="1"/>
  <c r="AL2768" i="1"/>
  <c r="AL2784" i="1"/>
  <c r="AL2800" i="1"/>
  <c r="AL2816" i="1"/>
  <c r="AL2832" i="1"/>
  <c r="AL2848" i="1"/>
  <c r="AL2864" i="1"/>
  <c r="AL2880" i="1"/>
  <c r="AL2896" i="1"/>
  <c r="AL2912" i="1"/>
  <c r="AL2928" i="1"/>
  <c r="AL2944" i="1"/>
  <c r="AL2960" i="1"/>
  <c r="AL2976" i="1"/>
  <c r="AL2230" i="1"/>
  <c r="AL2294" i="1"/>
  <c r="AL2358" i="1"/>
  <c r="AL2422" i="1"/>
  <c r="AL2470" i="1"/>
  <c r="AL2488" i="1"/>
  <c r="AL2505" i="1"/>
  <c r="AL2521" i="1"/>
  <c r="AL2537" i="1"/>
  <c r="AL2553" i="1"/>
  <c r="AL2569" i="1"/>
  <c r="AL2585" i="1"/>
  <c r="AL2601" i="1"/>
  <c r="AL2617" i="1"/>
  <c r="AL2633" i="1"/>
  <c r="AL2649" i="1"/>
  <c r="AL2665" i="1"/>
  <c r="AL2681" i="1"/>
  <c r="AL2697" i="1"/>
  <c r="AL2713" i="1"/>
  <c r="AL2729" i="1"/>
  <c r="AL2745" i="1"/>
  <c r="AL2761" i="1"/>
  <c r="AL2777" i="1"/>
  <c r="AL2793" i="1"/>
  <c r="AL2809" i="1"/>
  <c r="AL2825" i="1"/>
  <c r="AL2841" i="1"/>
  <c r="AL2857" i="1"/>
  <c r="AL2873" i="1"/>
  <c r="AL2889" i="1"/>
  <c r="AL2905" i="1"/>
  <c r="AL2921" i="1"/>
  <c r="AL2937" i="1"/>
  <c r="AL2953" i="1"/>
  <c r="AL2969" i="1"/>
  <c r="AL2250" i="1"/>
  <c r="AL2314" i="1"/>
  <c r="AL2378" i="1"/>
  <c r="AL2442" i="1"/>
  <c r="AL2481" i="1"/>
  <c r="AL2502" i="1"/>
  <c r="AL2518" i="1"/>
  <c r="AL2534" i="1"/>
  <c r="AL2550" i="1"/>
  <c r="AL2566" i="1"/>
  <c r="AL2582" i="1"/>
  <c r="AL2598" i="1"/>
  <c r="AL2614" i="1"/>
  <c r="AL2630" i="1"/>
  <c r="AL2646" i="1"/>
  <c r="AL2662" i="1"/>
  <c r="AL2678" i="1"/>
  <c r="AL2694" i="1"/>
  <c r="AL2710" i="1"/>
  <c r="AL2726" i="1"/>
  <c r="AL2742" i="1"/>
  <c r="AL2758" i="1"/>
  <c r="AL2774" i="1"/>
  <c r="AL2790" i="1"/>
  <c r="AL2806" i="1"/>
  <c r="AL2822" i="1"/>
  <c r="AL2838" i="1"/>
  <c r="AL2854" i="1"/>
  <c r="AL2870" i="1"/>
  <c r="AL2886" i="1"/>
  <c r="AL2902" i="1"/>
  <c r="AL2918" i="1"/>
  <c r="AL2934" i="1"/>
  <c r="AL2950" i="1"/>
  <c r="AL2966" i="1"/>
  <c r="AL2982" i="1"/>
  <c r="AL2998" i="1"/>
  <c r="AL3014" i="1"/>
  <c r="AL3009" i="1"/>
  <c r="AL3030" i="1"/>
  <c r="AL3046" i="1"/>
  <c r="AL3062" i="1"/>
  <c r="AL3078" i="1"/>
  <c r="AL3094" i="1"/>
  <c r="AL3110" i="1"/>
  <c r="AL3126" i="1"/>
  <c r="AL3142" i="1"/>
  <c r="AL3158" i="1"/>
  <c r="AL3174" i="1"/>
  <c r="AL3190" i="1"/>
  <c r="AL3206" i="1"/>
  <c r="AL3222" i="1"/>
  <c r="AL3238" i="1"/>
  <c r="AL3254" i="1"/>
  <c r="AL3270" i="1"/>
  <c r="AL3286" i="1"/>
  <c r="AL3302" i="1"/>
  <c r="AL3318" i="1"/>
  <c r="AL3334" i="1"/>
  <c r="AL3350" i="1"/>
  <c r="AL3366" i="1"/>
  <c r="AL3382" i="1"/>
  <c r="AL3398" i="1"/>
  <c r="AL3414" i="1"/>
  <c r="AL3430" i="1"/>
  <c r="AL3446" i="1"/>
  <c r="AL3462" i="1"/>
  <c r="AL3478" i="1"/>
  <c r="AL3494" i="1"/>
  <c r="AL3510" i="1"/>
  <c r="AL3526" i="1"/>
  <c r="AL3542" i="1"/>
  <c r="AL3558" i="1"/>
  <c r="AL3574" i="1"/>
  <c r="AL3590" i="1"/>
  <c r="AL3606" i="1"/>
  <c r="AL2988" i="1"/>
  <c r="AL3022" i="1"/>
  <c r="AL3035" i="1"/>
  <c r="AL3051" i="1"/>
  <c r="AL3067" i="1"/>
  <c r="AL3083" i="1"/>
  <c r="AL3099" i="1"/>
  <c r="AL3115" i="1"/>
  <c r="AL3131" i="1"/>
  <c r="AL3147" i="1"/>
  <c r="AL3163" i="1"/>
  <c r="AL3179" i="1"/>
  <c r="AL3195" i="1"/>
  <c r="AL3211" i="1"/>
  <c r="AL3227" i="1"/>
  <c r="AL3243" i="1"/>
  <c r="AL3259" i="1"/>
  <c r="AL3275" i="1"/>
  <c r="AL3291" i="1"/>
  <c r="AL3307" i="1"/>
  <c r="AL3323" i="1"/>
  <c r="AL3339" i="1"/>
  <c r="AL3355" i="1"/>
  <c r="AL3371" i="1"/>
  <c r="AL3387" i="1"/>
  <c r="AL3403" i="1"/>
  <c r="AL3419" i="1"/>
  <c r="AL3435" i="1"/>
  <c r="AL3451" i="1"/>
  <c r="AL3467" i="1"/>
  <c r="AL3483" i="1"/>
  <c r="AL3499" i="1"/>
  <c r="AL3515" i="1"/>
  <c r="AL3531" i="1"/>
  <c r="AL3547" i="1"/>
  <c r="AL3563" i="1"/>
  <c r="AL3579" i="1"/>
  <c r="AL3595" i="1"/>
  <c r="AL2977" i="1"/>
  <c r="AL3013" i="1"/>
  <c r="AL3032" i="1"/>
  <c r="AL3048" i="1"/>
  <c r="AL3064" i="1"/>
  <c r="AL3080" i="1"/>
  <c r="AL3096" i="1"/>
  <c r="AL3112" i="1"/>
  <c r="AL3128" i="1"/>
  <c r="AL3144" i="1"/>
  <c r="AL3160" i="1"/>
  <c r="AL3176" i="1"/>
  <c r="AL3192" i="1"/>
  <c r="AL3208" i="1"/>
  <c r="AL3224" i="1"/>
  <c r="AL3240" i="1"/>
  <c r="AL3256" i="1"/>
  <c r="AL3272" i="1"/>
  <c r="AL3288" i="1"/>
  <c r="AL3304" i="1"/>
  <c r="AL3320" i="1"/>
  <c r="AL3336" i="1"/>
  <c r="AL3352" i="1"/>
  <c r="AL3368" i="1"/>
  <c r="AL3384" i="1"/>
  <c r="AL3400" i="1"/>
  <c r="AL3416" i="1"/>
  <c r="AL3432" i="1"/>
  <c r="AL3448" i="1"/>
  <c r="AL3464" i="1"/>
  <c r="AL3480" i="1"/>
  <c r="AL3496" i="1"/>
  <c r="AL3512" i="1"/>
  <c r="AL3528" i="1"/>
  <c r="AL3544" i="1"/>
  <c r="AL3560" i="1"/>
  <c r="AL2992" i="1"/>
  <c r="AL3020" i="1"/>
  <c r="AL3045" i="1"/>
  <c r="AL3061" i="1"/>
  <c r="AL3077" i="1"/>
  <c r="AL3093" i="1"/>
  <c r="AL3109" i="1"/>
  <c r="AL3125" i="1"/>
  <c r="AL3141" i="1"/>
  <c r="AL3157" i="1"/>
  <c r="AL3173" i="1"/>
  <c r="AL3189" i="1"/>
  <c r="AL3205" i="1"/>
  <c r="AL3221" i="1"/>
  <c r="AL3237" i="1"/>
  <c r="AL3253" i="1"/>
  <c r="AL3269" i="1"/>
  <c r="AL3285" i="1"/>
  <c r="AL3301" i="1"/>
  <c r="AL3317" i="1"/>
  <c r="AL3333" i="1"/>
  <c r="AL3349" i="1"/>
  <c r="AL3365" i="1"/>
  <c r="AL3381" i="1"/>
  <c r="AL3397" i="1"/>
  <c r="AL3413" i="1"/>
  <c r="AL3429" i="1"/>
  <c r="AL3445" i="1"/>
  <c r="AL3461" i="1"/>
  <c r="AL3477" i="1"/>
  <c r="AL3493" i="1"/>
  <c r="AL3509" i="1"/>
  <c r="AL3525" i="1"/>
  <c r="AL3541" i="1"/>
  <c r="AL3557" i="1"/>
  <c r="AL3573" i="1"/>
  <c r="AL3589" i="1"/>
  <c r="AL4110" i="1"/>
  <c r="AL4083" i="1"/>
  <c r="AL4078" i="1"/>
  <c r="AL4064" i="1"/>
  <c r="AL4048" i="1"/>
  <c r="AL4032" i="1"/>
  <c r="AL4016" i="1"/>
  <c r="AL4000" i="1"/>
  <c r="AL3984" i="1"/>
  <c r="AL3968" i="1"/>
  <c r="AL3952" i="1"/>
  <c r="AL3936" i="1"/>
  <c r="AL3920" i="1"/>
  <c r="AL3904" i="1"/>
  <c r="AL3888" i="1"/>
  <c r="AL3872" i="1"/>
  <c r="AL3856" i="1"/>
  <c r="AL3840" i="1"/>
  <c r="AL3824" i="1"/>
  <c r="AL3808" i="1"/>
  <c r="AL3792" i="1"/>
  <c r="AL3776" i="1"/>
  <c r="AL3760" i="1"/>
  <c r="AL3744" i="1"/>
  <c r="AL3728" i="1"/>
  <c r="AL3712" i="1"/>
  <c r="AL3696" i="1"/>
  <c r="AL3680" i="1"/>
  <c r="AL3664" i="1"/>
  <c r="AL3648" i="1"/>
  <c r="AL3632" i="1"/>
  <c r="AL3615" i="1"/>
  <c r="AL1747" i="1"/>
  <c r="AL1811" i="1"/>
  <c r="AL1875" i="1"/>
  <c r="AL1939" i="1"/>
  <c r="AL1970" i="1"/>
  <c r="AL1986" i="1"/>
  <c r="AL2002" i="1"/>
  <c r="AL2018" i="1"/>
  <c r="AL2034" i="1"/>
  <c r="AL2050" i="1"/>
  <c r="AL2066" i="1"/>
  <c r="AL2082" i="1"/>
  <c r="AL2098" i="1"/>
  <c r="AL2114" i="1"/>
  <c r="AL2130" i="1"/>
  <c r="AL2146" i="1"/>
  <c r="AL2162" i="1"/>
  <c r="AL2178" i="1"/>
  <c r="AL2194" i="1"/>
  <c r="AL2210" i="1"/>
  <c r="AL2270" i="1"/>
  <c r="AL2334" i="1"/>
  <c r="AL2398" i="1"/>
  <c r="AL2466" i="1"/>
  <c r="AL2495" i="1"/>
  <c r="AL2511" i="1"/>
  <c r="AL2527" i="1"/>
  <c r="AL2543" i="1"/>
  <c r="AL2559" i="1"/>
  <c r="AL2575" i="1"/>
  <c r="AL2591" i="1"/>
  <c r="AL2607" i="1"/>
  <c r="AL2623" i="1"/>
  <c r="AL2639" i="1"/>
  <c r="AL2655" i="1"/>
  <c r="AL2671" i="1"/>
  <c r="AL2687" i="1"/>
  <c r="AL2703" i="1"/>
  <c r="AL2719" i="1"/>
  <c r="AL2735" i="1"/>
  <c r="AL2751" i="1"/>
  <c r="AL2767" i="1"/>
  <c r="AL2783" i="1"/>
  <c r="AL2799" i="1"/>
  <c r="AL2815" i="1"/>
  <c r="AL2831" i="1"/>
  <c r="AL2847" i="1"/>
  <c r="AL2863" i="1"/>
  <c r="AL2879" i="1"/>
  <c r="AL2895" i="1"/>
  <c r="AL2911" i="1"/>
  <c r="AL2927" i="1"/>
  <c r="AL2943" i="1"/>
  <c r="AL2959" i="1"/>
  <c r="AL2975" i="1"/>
  <c r="AL2991" i="1"/>
  <c r="AL3007" i="1"/>
  <c r="AL3023" i="1"/>
  <c r="AL2258" i="1"/>
  <c r="AL2322" i="1"/>
  <c r="AL2386" i="1"/>
  <c r="AL2450" i="1"/>
  <c r="AL2486" i="1"/>
  <c r="AL2500" i="1"/>
  <c r="AL2516" i="1"/>
  <c r="AL2532" i="1"/>
  <c r="AL2548" i="1"/>
  <c r="AL2564" i="1"/>
  <c r="AL2580" i="1"/>
  <c r="AL2596" i="1"/>
  <c r="AL2612" i="1"/>
  <c r="AL2628" i="1"/>
  <c r="AL2644" i="1"/>
  <c r="AL2660" i="1"/>
  <c r="AL2676" i="1"/>
  <c r="AL2692" i="1"/>
  <c r="AL2708" i="1"/>
  <c r="AL2724" i="1"/>
  <c r="AL2740" i="1"/>
  <c r="AL2756" i="1"/>
  <c r="AL2772" i="1"/>
  <c r="AL2788" i="1"/>
  <c r="AL2804" i="1"/>
  <c r="AL2820" i="1"/>
  <c r="AL2836" i="1"/>
  <c r="AL2852" i="1"/>
  <c r="AL2868" i="1"/>
  <c r="AL2884" i="1"/>
  <c r="AL2900" i="1"/>
  <c r="AL2916" i="1"/>
  <c r="AL2932" i="1"/>
  <c r="AL2948" i="1"/>
  <c r="AL2964" i="1"/>
  <c r="AL2980" i="1"/>
  <c r="AL2246" i="1"/>
  <c r="AL2310" i="1"/>
  <c r="AL2374" i="1"/>
  <c r="AL2438" i="1"/>
  <c r="AL2478" i="1"/>
  <c r="AL2493" i="1"/>
  <c r="AL2509" i="1"/>
  <c r="AL2525" i="1"/>
  <c r="AL2541" i="1"/>
  <c r="AL2557" i="1"/>
  <c r="AL2573" i="1"/>
  <c r="AL2589" i="1"/>
  <c r="AL2605" i="1"/>
  <c r="AL2621" i="1"/>
  <c r="AL2637" i="1"/>
  <c r="AL2653" i="1"/>
  <c r="AL2669" i="1"/>
  <c r="AL2685" i="1"/>
  <c r="AL2701" i="1"/>
  <c r="AL2717" i="1"/>
  <c r="AL2733" i="1"/>
  <c r="AL2749" i="1"/>
  <c r="AL2765" i="1"/>
  <c r="AL2781" i="1"/>
  <c r="AL2797" i="1"/>
  <c r="AL2813" i="1"/>
  <c r="AL2829" i="1"/>
  <c r="AL2845" i="1"/>
  <c r="AL2861" i="1"/>
  <c r="AL2877" i="1"/>
  <c r="AL2893" i="1"/>
  <c r="AL2909" i="1"/>
  <c r="AL2925" i="1"/>
  <c r="AL2941" i="1"/>
  <c r="AL2957" i="1"/>
  <c r="AL2973" i="1"/>
  <c r="AL2266" i="1"/>
  <c r="AL2330" i="1"/>
  <c r="AL2394" i="1"/>
  <c r="AL2458" i="1"/>
  <c r="AL2484" i="1"/>
  <c r="AL2506" i="1"/>
  <c r="AL2522" i="1"/>
  <c r="AL2538" i="1"/>
  <c r="AL2554" i="1"/>
  <c r="AL2570" i="1"/>
  <c r="AL2586" i="1"/>
  <c r="AL2602" i="1"/>
  <c r="AL2618" i="1"/>
  <c r="AL2634" i="1"/>
  <c r="AL2650" i="1"/>
  <c r="AL2666" i="1"/>
  <c r="AL2682" i="1"/>
  <c r="AL2698" i="1"/>
  <c r="AL2714" i="1"/>
  <c r="AL2730" i="1"/>
  <c r="AL2746" i="1"/>
  <c r="AL2762" i="1"/>
  <c r="AL2778" i="1"/>
  <c r="AL2794" i="1"/>
  <c r="AL2810" i="1"/>
  <c r="AL2826" i="1"/>
  <c r="AL2842" i="1"/>
  <c r="AL2858" i="1"/>
  <c r="AL2874" i="1"/>
  <c r="AL2890" i="1"/>
  <c r="AL2906" i="1"/>
  <c r="AL2922" i="1"/>
  <c r="AL2938" i="1"/>
  <c r="AL2954" i="1"/>
  <c r="AL2970" i="1"/>
  <c r="AL2986" i="1"/>
  <c r="AL3002" i="1"/>
  <c r="AL2985" i="1"/>
  <c r="AL3017" i="1"/>
  <c r="AL3034" i="1"/>
  <c r="AL3050" i="1"/>
  <c r="AL3066" i="1"/>
  <c r="AL3082" i="1"/>
  <c r="AL3098" i="1"/>
  <c r="AL3114" i="1"/>
  <c r="AL3130" i="1"/>
  <c r="AL3146" i="1"/>
  <c r="AL3162" i="1"/>
  <c r="AL3178" i="1"/>
  <c r="AL3194" i="1"/>
  <c r="AL3210" i="1"/>
  <c r="AL3226" i="1"/>
  <c r="AL3242" i="1"/>
  <c r="AL3258" i="1"/>
  <c r="AL3274" i="1"/>
  <c r="AL3290" i="1"/>
  <c r="AL3306" i="1"/>
  <c r="AL3322" i="1"/>
  <c r="AL3338" i="1"/>
  <c r="AL3354" i="1"/>
  <c r="AL3370" i="1"/>
  <c r="AL3386" i="1"/>
  <c r="AL3402" i="1"/>
  <c r="AL3418" i="1"/>
  <c r="AL3434" i="1"/>
  <c r="AL3450" i="1"/>
  <c r="AL3466" i="1"/>
  <c r="AL3482" i="1"/>
  <c r="AL3498" i="1"/>
  <c r="AL3514" i="1"/>
  <c r="AL3530" i="1"/>
  <c r="AL3546" i="1"/>
  <c r="AL3562" i="1"/>
  <c r="AL3578" i="1"/>
  <c r="AL3594" i="1"/>
  <c r="AL3610" i="1"/>
  <c r="AL2996" i="1"/>
  <c r="AL3025" i="1"/>
  <c r="AL3039" i="1"/>
  <c r="AL3055" i="1"/>
  <c r="AL3071" i="1"/>
  <c r="AL3087" i="1"/>
  <c r="AL3103" i="1"/>
  <c r="AL3119" i="1"/>
  <c r="AL3135" i="1"/>
  <c r="AL3151" i="1"/>
  <c r="AL3167" i="1"/>
  <c r="AL3183" i="1"/>
  <c r="AL3199" i="1"/>
  <c r="AL3215" i="1"/>
  <c r="AL3231" i="1"/>
  <c r="AL3247" i="1"/>
  <c r="AL3263" i="1"/>
  <c r="AL3279" i="1"/>
  <c r="AL3295" i="1"/>
  <c r="AL3311" i="1"/>
  <c r="AL3327" i="1"/>
  <c r="AL3343" i="1"/>
  <c r="AL3359" i="1"/>
  <c r="AL3375" i="1"/>
  <c r="AL3391" i="1"/>
  <c r="AL3407" i="1"/>
  <c r="AL3423" i="1"/>
  <c r="AL3439" i="1"/>
  <c r="AL3455" i="1"/>
  <c r="AL3471" i="1"/>
  <c r="AL3487" i="1"/>
  <c r="AL3503" i="1"/>
  <c r="AL3519" i="1"/>
  <c r="AL3535" i="1"/>
  <c r="AL3551" i="1"/>
  <c r="AL3567" i="1"/>
  <c r="AL3583" i="1"/>
  <c r="AL3599" i="1"/>
  <c r="AL2989" i="1"/>
  <c r="AL3018" i="1"/>
  <c r="AL3036" i="1"/>
  <c r="AL3052" i="1"/>
  <c r="AL3068" i="1"/>
  <c r="AL3084" i="1"/>
  <c r="AL3100" i="1"/>
  <c r="AL3116" i="1"/>
  <c r="AL3132" i="1"/>
  <c r="AL3148" i="1"/>
  <c r="AL3164" i="1"/>
  <c r="AL3180" i="1"/>
  <c r="AL3196" i="1"/>
  <c r="AL3212" i="1"/>
  <c r="AL3228" i="1"/>
  <c r="AL3244" i="1"/>
  <c r="AL3260" i="1"/>
  <c r="AL3276" i="1"/>
  <c r="AL3292" i="1"/>
  <c r="AL3308" i="1"/>
  <c r="AL3324" i="1"/>
  <c r="AL3340" i="1"/>
  <c r="AL3356" i="1"/>
  <c r="AL3372" i="1"/>
  <c r="AL3388" i="1"/>
  <c r="AL3404" i="1"/>
  <c r="AL3420" i="1"/>
  <c r="AL3436" i="1"/>
  <c r="AL3452" i="1"/>
  <c r="AL3468" i="1"/>
  <c r="AL3484" i="1"/>
  <c r="AL3500" i="1"/>
  <c r="AL3516" i="1"/>
  <c r="AL3532" i="1"/>
  <c r="AL3548" i="1"/>
  <c r="AL3564" i="1"/>
  <c r="AL3000" i="1"/>
  <c r="AL3033" i="1"/>
  <c r="AL3049" i="1"/>
  <c r="AL3065" i="1"/>
  <c r="AL3081" i="1"/>
  <c r="AL3097" i="1"/>
  <c r="AL3113" i="1"/>
  <c r="AL3129" i="1"/>
  <c r="AL3145" i="1"/>
  <c r="AL3161" i="1"/>
  <c r="AL3177" i="1"/>
  <c r="AL3193" i="1"/>
  <c r="AL3209" i="1"/>
  <c r="AL3225" i="1"/>
  <c r="AL3241" i="1"/>
  <c r="AL3257" i="1"/>
  <c r="AL3273" i="1"/>
  <c r="AL3289" i="1"/>
  <c r="AL3305" i="1"/>
  <c r="AL3321" i="1"/>
  <c r="AL3337" i="1"/>
  <c r="AL3353" i="1"/>
  <c r="AL3369" i="1"/>
  <c r="AL3385" i="1"/>
  <c r="AL3401" i="1"/>
  <c r="AL3417" i="1"/>
  <c r="AL3433" i="1"/>
  <c r="AL3449" i="1"/>
  <c r="AL3465" i="1"/>
  <c r="AL3481" i="1"/>
  <c r="AL3497" i="1"/>
  <c r="AL3513" i="1"/>
  <c r="AL3529" i="1"/>
  <c r="AL3545" i="1"/>
  <c r="AL3561" i="1"/>
  <c r="AL3577" i="1"/>
  <c r="AL3593" i="1"/>
  <c r="AL4091" i="1"/>
  <c r="AL4086" i="1"/>
  <c r="AL4060" i="1"/>
  <c r="AL4044" i="1"/>
  <c r="AL4028" i="1"/>
  <c r="AL4012" i="1"/>
  <c r="AL3996" i="1"/>
  <c r="AL3980" i="1"/>
  <c r="AL3964" i="1"/>
  <c r="AL3948" i="1"/>
  <c r="AL3932" i="1"/>
  <c r="AL3916" i="1"/>
  <c r="AL3900" i="1"/>
  <c r="AL3884" i="1"/>
  <c r="AL3868" i="1"/>
  <c r="AL3852" i="1"/>
  <c r="AL3836" i="1"/>
  <c r="AL3820" i="1"/>
  <c r="AL3804" i="1"/>
  <c r="AL3788" i="1"/>
  <c r="AL3772" i="1"/>
  <c r="AL3756" i="1"/>
  <c r="AL3740" i="1"/>
  <c r="AL3724" i="1"/>
  <c r="AL3708" i="1"/>
  <c r="AL3692" i="1"/>
  <c r="AL3676" i="1"/>
  <c r="AL3660" i="1"/>
  <c r="AL3644" i="1"/>
  <c r="AL3628" i="1"/>
  <c r="AL3612" i="1"/>
  <c r="AL4007" i="1"/>
  <c r="AL3991" i="1"/>
  <c r="AL3975" i="1"/>
  <c r="AL3959" i="1"/>
  <c r="AL3943" i="1"/>
  <c r="AL3927" i="1"/>
  <c r="AL3911" i="1"/>
  <c r="AL4003" i="1"/>
  <c r="AL3987" i="1"/>
  <c r="AL3971" i="1"/>
  <c r="AL3955" i="1"/>
  <c r="AL3939" i="1"/>
  <c r="AL3923" i="1"/>
  <c r="AL3907" i="1"/>
  <c r="AL4015" i="1"/>
  <c r="AL3999" i="1"/>
  <c r="AL3983" i="1"/>
  <c r="AL3967" i="1"/>
  <c r="AL3951" i="1"/>
  <c r="AL3935" i="1"/>
  <c r="AL3919" i="1"/>
  <c r="AL3903" i="1"/>
  <c r="AL4011" i="1"/>
  <c r="AL3995" i="1"/>
  <c r="AL3979" i="1"/>
  <c r="AL3963" i="1"/>
  <c r="AL3947" i="1"/>
  <c r="AL3931" i="1"/>
  <c r="AL3915" i="1"/>
  <c r="AL3899" i="1"/>
  <c r="AL3887" i="1"/>
  <c r="AL3871" i="1"/>
  <c r="AL3855" i="1"/>
  <c r="AL3839" i="1"/>
  <c r="AL3823" i="1"/>
  <c r="AL3807" i="1"/>
  <c r="AL3791" i="1"/>
  <c r="AL3775" i="1"/>
  <c r="AL3759" i="1"/>
  <c r="AL3743" i="1"/>
  <c r="AL3727" i="1"/>
  <c r="AL3711" i="1"/>
  <c r="AL3695" i="1"/>
  <c r="AL3679" i="1"/>
  <c r="AL3663" i="1"/>
  <c r="AL3647" i="1"/>
  <c r="AL3631" i="1"/>
  <c r="AL3616" i="1"/>
  <c r="AL3810" i="1"/>
  <c r="AL3794" i="1"/>
  <c r="AL3778" i="1"/>
  <c r="AL3762" i="1"/>
  <c r="AL3746" i="1"/>
  <c r="AL3730" i="1"/>
  <c r="AL3714" i="1"/>
  <c r="AL3698" i="1"/>
  <c r="AL3682" i="1"/>
  <c r="AL3666" i="1"/>
  <c r="AL3650" i="1"/>
  <c r="AL3634" i="1"/>
  <c r="AL3608" i="1"/>
  <c r="AL3883" i="1"/>
  <c r="AL3867" i="1"/>
  <c r="AL3851" i="1"/>
  <c r="AL3835" i="1"/>
  <c r="AL3819" i="1"/>
  <c r="AL3803" i="1"/>
  <c r="AL3787" i="1"/>
  <c r="AL3771" i="1"/>
  <c r="AL3755" i="1"/>
  <c r="AL3739" i="1"/>
  <c r="AL3723" i="1"/>
  <c r="AL3707" i="1"/>
  <c r="AL3691" i="1"/>
  <c r="AL3675" i="1"/>
  <c r="AL3659" i="1"/>
  <c r="AL3643" i="1"/>
  <c r="AL3627" i="1"/>
  <c r="AL3613" i="1"/>
  <c r="AL3806" i="1"/>
  <c r="AL3790" i="1"/>
  <c r="AL3774" i="1"/>
  <c r="AL3758" i="1"/>
  <c r="AL3742" i="1"/>
  <c r="AL3726" i="1"/>
  <c r="AL3710" i="1"/>
  <c r="AL3694" i="1"/>
  <c r="AL3678" i="1"/>
  <c r="AL3662" i="1"/>
  <c r="AL3646" i="1"/>
  <c r="AL3630" i="1"/>
  <c r="AL3617" i="1"/>
  <c r="AL3895" i="1"/>
  <c r="AL3879" i="1"/>
  <c r="AL3863" i="1"/>
  <c r="AL3847" i="1"/>
  <c r="AL3831" i="1"/>
  <c r="AL3815" i="1"/>
  <c r="AL3799" i="1"/>
  <c r="AL3783" i="1"/>
  <c r="AL3767" i="1"/>
  <c r="AL3751" i="1"/>
  <c r="AL3735" i="1"/>
  <c r="AL3719" i="1"/>
  <c r="AL3703" i="1"/>
  <c r="AL3687" i="1"/>
  <c r="AL3671" i="1"/>
  <c r="AL3655" i="1"/>
  <c r="AL3639" i="1"/>
  <c r="AL3623" i="1"/>
  <c r="AL3596" i="1"/>
  <c r="AL3818" i="1"/>
  <c r="AL3802" i="1"/>
  <c r="AL3786" i="1"/>
  <c r="AL3770" i="1"/>
  <c r="AL3754" i="1"/>
  <c r="AL3738" i="1"/>
  <c r="AL3722" i="1"/>
  <c r="AL3706" i="1"/>
  <c r="AL3690" i="1"/>
  <c r="AL3674" i="1"/>
  <c r="AL3658" i="1"/>
  <c r="AL3642" i="1"/>
  <c r="AL3626" i="1"/>
  <c r="AL3576" i="1"/>
  <c r="AL3891" i="1"/>
  <c r="AL3875" i="1"/>
  <c r="AL3859" i="1"/>
  <c r="AL3843" i="1"/>
  <c r="AL3827" i="1"/>
  <c r="AL3811" i="1"/>
  <c r="AL3795" i="1"/>
  <c r="AL3779" i="1"/>
  <c r="AL3763" i="1"/>
  <c r="AL3747" i="1"/>
  <c r="AL3731" i="1"/>
  <c r="AL3715" i="1"/>
  <c r="AL3699" i="1"/>
  <c r="AL3683" i="1"/>
  <c r="AL3667" i="1"/>
  <c r="AL3651" i="1"/>
  <c r="AL3635" i="1"/>
  <c r="AL3619" i="1"/>
  <c r="AL3580" i="1"/>
  <c r="AL3814" i="1"/>
  <c r="AL3798" i="1"/>
  <c r="AL3782" i="1"/>
  <c r="AL3766" i="1"/>
  <c r="AL3750" i="1"/>
  <c r="AL3734" i="1"/>
  <c r="AL3718" i="1"/>
  <c r="AL3702" i="1"/>
  <c r="AL3686" i="1"/>
  <c r="AL3670" i="1"/>
  <c r="AL3654" i="1"/>
  <c r="AL3638" i="1"/>
  <c r="AL3622" i="1"/>
  <c r="AL3592" i="1"/>
  <c r="AL4097" i="1"/>
  <c r="AL4092" i="1"/>
  <c r="AL4073" i="1"/>
  <c r="AL4057" i="1"/>
  <c r="AL4041" i="1"/>
  <c r="AL4025" i="1"/>
  <c r="AL4009" i="1"/>
  <c r="AL3993" i="1"/>
  <c r="AL3977" i="1"/>
  <c r="AL3961" i="1"/>
  <c r="AL3945" i="1"/>
  <c r="AL3929" i="1"/>
  <c r="AL3913" i="1"/>
  <c r="AL3897" i="1"/>
  <c r="AL3881" i="1"/>
  <c r="AL3865" i="1"/>
  <c r="AL3849" i="1"/>
  <c r="AL3833" i="1"/>
  <c r="AL3817" i="1"/>
  <c r="AL3801" i="1"/>
  <c r="AL3785" i="1"/>
  <c r="AL3769" i="1"/>
  <c r="AL3753" i="1"/>
  <c r="AL3737" i="1"/>
  <c r="AL3721" i="1"/>
  <c r="AL3705" i="1"/>
  <c r="AL3689" i="1"/>
  <c r="AL3673" i="1"/>
  <c r="AL3657" i="1"/>
  <c r="AL3641" i="1"/>
  <c r="AL3625" i="1"/>
  <c r="AL3604" i="1"/>
  <c r="AL4105" i="1"/>
  <c r="AL4100" i="1"/>
  <c r="AL4076" i="1"/>
  <c r="AL4069" i="1"/>
  <c r="AL4053" i="1"/>
  <c r="AL4037" i="1"/>
  <c r="AL4021" i="1"/>
  <c r="AL4005" i="1"/>
  <c r="AL3989" i="1"/>
  <c r="AL3973" i="1"/>
  <c r="AL3957" i="1"/>
  <c r="AL3941" i="1"/>
  <c r="AL3925" i="1"/>
  <c r="AL3909" i="1"/>
  <c r="AL3893" i="1"/>
  <c r="AL3877" i="1"/>
  <c r="AL3861" i="1"/>
  <c r="AL3845" i="1"/>
  <c r="AL3829" i="1"/>
  <c r="AL3813" i="1"/>
  <c r="AL3797" i="1"/>
  <c r="AL3781" i="1"/>
  <c r="AL3765" i="1"/>
  <c r="AL3749" i="1"/>
  <c r="AL3733" i="1"/>
  <c r="AL3717" i="1"/>
  <c r="AL3701" i="1"/>
  <c r="AL3685" i="1"/>
  <c r="AL3669" i="1"/>
  <c r="AL3653" i="1"/>
  <c r="AL3637" i="1"/>
  <c r="AL3621" i="1"/>
  <c r="AL3588" i="1"/>
  <c r="AL4108" i="1"/>
  <c r="AL4081" i="1"/>
  <c r="AL4065" i="1"/>
  <c r="AL4049" i="1"/>
  <c r="AL4033" i="1"/>
  <c r="AL4017" i="1"/>
  <c r="AL4001" i="1"/>
  <c r="AL3985" i="1"/>
  <c r="AL3969" i="1"/>
  <c r="AL3953" i="1"/>
  <c r="AL3937" i="1"/>
  <c r="AL3921" i="1"/>
  <c r="AL3905" i="1"/>
  <c r="AL3889" i="1"/>
  <c r="AL3873" i="1"/>
  <c r="AL3857" i="1"/>
  <c r="AL3841" i="1"/>
  <c r="AL3825" i="1"/>
  <c r="AL3809" i="1"/>
  <c r="AL3793" i="1"/>
  <c r="AL3777" i="1"/>
  <c r="AL3761" i="1"/>
  <c r="AL3745" i="1"/>
  <c r="AL3729" i="1"/>
  <c r="AL3713" i="1"/>
  <c r="AL3697" i="1"/>
  <c r="AL3681" i="1"/>
  <c r="AL3665" i="1"/>
  <c r="AL3649" i="1"/>
  <c r="AL3633" i="1"/>
  <c r="AL3572" i="1"/>
  <c r="AL4089" i="1"/>
  <c r="AL4084" i="1"/>
  <c r="AL4061" i="1"/>
  <c r="AL4045" i="1"/>
  <c r="AL4029" i="1"/>
  <c r="AL4013" i="1"/>
  <c r="AL3997" i="1"/>
  <c r="AL3981" i="1"/>
  <c r="AL3965" i="1"/>
  <c r="AL3949" i="1"/>
  <c r="AL3933" i="1"/>
  <c r="AL3917" i="1"/>
  <c r="AL3901" i="1"/>
  <c r="AL3885" i="1"/>
  <c r="AL3869" i="1"/>
  <c r="AL3853" i="1"/>
  <c r="AL3837" i="1"/>
  <c r="AL3821" i="1"/>
  <c r="AL3805" i="1"/>
  <c r="AL3789" i="1"/>
  <c r="AL3773" i="1"/>
  <c r="AL3757" i="1"/>
  <c r="AL3741" i="1"/>
  <c r="AL3725" i="1"/>
  <c r="AL3709" i="1"/>
  <c r="AL3693" i="1"/>
  <c r="AL3677" i="1"/>
  <c r="AL3661" i="1"/>
  <c r="AL3645" i="1"/>
  <c r="AL3629" i="1"/>
  <c r="AL3611" i="1"/>
  <c r="AL3605" i="1"/>
  <c r="AK4055" i="1"/>
  <c r="AK4077" i="1"/>
  <c r="AK4088" i="1"/>
  <c r="AK4047" i="1"/>
  <c r="AK4112" i="1"/>
  <c r="AK4039" i="1"/>
  <c r="AK4071" i="1"/>
  <c r="AK4093" i="1"/>
  <c r="AK4104" i="1"/>
  <c r="AK4109" i="1"/>
  <c r="AK4063" i="1"/>
  <c r="AK3831" i="1"/>
  <c r="AK3863" i="1"/>
  <c r="AK3895" i="1"/>
  <c r="AK3927" i="1"/>
  <c r="AK3959" i="1"/>
  <c r="AK3991" i="1"/>
  <c r="AK4019" i="1"/>
  <c r="AK3843" i="1"/>
  <c r="AK3875" i="1"/>
  <c r="AK3907" i="1"/>
  <c r="AK3939" i="1"/>
  <c r="AK3971" i="1"/>
  <c r="AK4003" i="1"/>
  <c r="AK4096" i="1"/>
  <c r="AK4067" i="1"/>
  <c r="AK4035" i="1"/>
  <c r="AK3839" i="1"/>
  <c r="AK3871" i="1"/>
  <c r="AK3903" i="1"/>
  <c r="AK3935" i="1"/>
  <c r="AK3967" i="1"/>
  <c r="AK3999" i="1"/>
  <c r="AK4027" i="1"/>
  <c r="AK3851" i="1"/>
  <c r="AK3883" i="1"/>
  <c r="AK3915" i="1"/>
  <c r="AK3947" i="1"/>
  <c r="AK3979" i="1"/>
  <c r="AK4011" i="1"/>
  <c r="AK4043" i="1"/>
  <c r="AK4085" i="1"/>
  <c r="AK3577" i="1"/>
  <c r="AK3847" i="1"/>
  <c r="AK3879" i="1"/>
  <c r="AK3911" i="1"/>
  <c r="AK3943" i="1"/>
  <c r="AK3975" i="1"/>
  <c r="AK4007" i="1"/>
  <c r="AK3827" i="1"/>
  <c r="AK3859" i="1"/>
  <c r="AK3891" i="1"/>
  <c r="AK3923" i="1"/>
  <c r="AK3955" i="1"/>
  <c r="AK3987" i="1"/>
  <c r="AK4023" i="1"/>
  <c r="AK4101" i="1"/>
  <c r="AK4051" i="1"/>
  <c r="AK3823" i="1"/>
  <c r="AK3855" i="1"/>
  <c r="AK3887" i="1"/>
  <c r="AK3919" i="1"/>
  <c r="AK3951" i="1"/>
  <c r="AK3983" i="1"/>
  <c r="AK4015" i="1"/>
  <c r="AK3835" i="1"/>
  <c r="AK3867" i="1"/>
  <c r="AK3899" i="1"/>
  <c r="AK3931" i="1"/>
  <c r="AK3963" i="1"/>
  <c r="AK3995" i="1"/>
  <c r="AK4031" i="1"/>
  <c r="AK4059" i="1"/>
  <c r="AK4080" i="1"/>
  <c r="AK4089" i="1"/>
  <c r="AK4084" i="1"/>
  <c r="AK4065" i="1"/>
  <c r="AK4049" i="1"/>
  <c r="AK4033" i="1"/>
  <c r="AK4017" i="1"/>
  <c r="AK4001" i="1"/>
  <c r="AK3985" i="1"/>
  <c r="AK3969" i="1"/>
  <c r="AK3953" i="1"/>
  <c r="AK3937" i="1"/>
  <c r="AK3921" i="1"/>
  <c r="AK3905" i="1"/>
  <c r="AK3889" i="1"/>
  <c r="AK3873" i="1"/>
  <c r="AK3857" i="1"/>
  <c r="AK3841" i="1"/>
  <c r="AK3825" i="1"/>
  <c r="AK3809" i="1"/>
  <c r="AK3793" i="1"/>
  <c r="AK3777" i="1"/>
  <c r="AK3761" i="1"/>
  <c r="AK3745" i="1"/>
  <c r="AK3729" i="1"/>
  <c r="AK3713" i="1"/>
  <c r="AK3697" i="1"/>
  <c r="AK3681" i="1"/>
  <c r="AK3665" i="1"/>
  <c r="AK3649" i="1"/>
  <c r="AK3633" i="1"/>
  <c r="AK3593" i="1"/>
  <c r="AK4097" i="1"/>
  <c r="AK4092" i="1"/>
  <c r="AK4061" i="1"/>
  <c r="AK4045" i="1"/>
  <c r="AK4029" i="1"/>
  <c r="AK4013" i="1"/>
  <c r="AK3997" i="1"/>
  <c r="AK3981" i="1"/>
  <c r="AK3965" i="1"/>
  <c r="AK3949" i="1"/>
  <c r="AK3933" i="1"/>
  <c r="AK3917" i="1"/>
  <c r="AK3901" i="1"/>
  <c r="AK3885" i="1"/>
  <c r="AK3869" i="1"/>
  <c r="AK3853" i="1"/>
  <c r="AK3837" i="1"/>
  <c r="AK3821" i="1"/>
  <c r="AK3805" i="1"/>
  <c r="AK3789" i="1"/>
  <c r="AK3773" i="1"/>
  <c r="AK3757" i="1"/>
  <c r="AK3741" i="1"/>
  <c r="AK3725" i="1"/>
  <c r="AK3709" i="1"/>
  <c r="AK3693" i="1"/>
  <c r="AK3677" i="1"/>
  <c r="AK3661" i="1"/>
  <c r="AK3645" i="1"/>
  <c r="AK3629" i="1"/>
  <c r="AK3618" i="1"/>
  <c r="AK3605" i="1"/>
  <c r="AK4105" i="1"/>
  <c r="AK4100" i="1"/>
  <c r="AK4073" i="1"/>
  <c r="AK4057" i="1"/>
  <c r="AK4041" i="1"/>
  <c r="AK4025" i="1"/>
  <c r="AK4009" i="1"/>
  <c r="AK3993" i="1"/>
  <c r="AK3977" i="1"/>
  <c r="AK3961" i="1"/>
  <c r="AK3945" i="1"/>
  <c r="AK3929" i="1"/>
  <c r="AK3913" i="1"/>
  <c r="AK3897" i="1"/>
  <c r="AK3881" i="1"/>
  <c r="AK3865" i="1"/>
  <c r="AK3849" i="1"/>
  <c r="AK3833" i="1"/>
  <c r="AK3817" i="1"/>
  <c r="AK3801" i="1"/>
  <c r="AK3785" i="1"/>
  <c r="AK3769" i="1"/>
  <c r="AK3753" i="1"/>
  <c r="AK3737" i="1"/>
  <c r="AK3721" i="1"/>
  <c r="AK3705" i="1"/>
  <c r="AK3689" i="1"/>
  <c r="AK3673" i="1"/>
  <c r="AK3657" i="1"/>
  <c r="AK3641" i="1"/>
  <c r="AK3625" i="1"/>
  <c r="AK4108" i="1"/>
  <c r="AK4081" i="1"/>
  <c r="AK4076" i="1"/>
  <c r="AK4069" i="1"/>
  <c r="AK4053" i="1"/>
  <c r="AK4037" i="1"/>
  <c r="AK4021" i="1"/>
  <c r="AK4005" i="1"/>
  <c r="AK3989" i="1"/>
  <c r="AK3973" i="1"/>
  <c r="AK3957" i="1"/>
  <c r="AK3941" i="1"/>
  <c r="AK3925" i="1"/>
  <c r="AK3909" i="1"/>
  <c r="AK3893" i="1"/>
  <c r="AK3877" i="1"/>
  <c r="AK3861" i="1"/>
  <c r="AK3845" i="1"/>
  <c r="AK3829" i="1"/>
  <c r="AK3813" i="1"/>
  <c r="AK3797" i="1"/>
  <c r="AK3781" i="1"/>
  <c r="AK3765" i="1"/>
  <c r="AK3749" i="1"/>
  <c r="AK3733" i="1"/>
  <c r="AK3717" i="1"/>
  <c r="AK3701" i="1"/>
  <c r="AK3685" i="1"/>
  <c r="AK3669" i="1"/>
  <c r="AK3653" i="1"/>
  <c r="AK3637" i="1"/>
  <c r="AK3621" i="1"/>
  <c r="AK13" i="1"/>
  <c r="AK29" i="1"/>
  <c r="AK10" i="1"/>
  <c r="AK3" i="1"/>
  <c r="AK19" i="1"/>
  <c r="AK35" i="1"/>
  <c r="AK12" i="1"/>
  <c r="AK28" i="1"/>
  <c r="AK43" i="1"/>
  <c r="AK40" i="1"/>
  <c r="AK53" i="1"/>
  <c r="AK69" i="1"/>
  <c r="AK48" i="1"/>
  <c r="AK67" i="1"/>
  <c r="AK83" i="1"/>
  <c r="AK99" i="1"/>
  <c r="AK47" i="1"/>
  <c r="AK66" i="1"/>
  <c r="AK88" i="1"/>
  <c r="AK62" i="1"/>
  <c r="AK85" i="1"/>
  <c r="AK101" i="1"/>
  <c r="AK117" i="1"/>
  <c r="AK98" i="1"/>
  <c r="AK125" i="1"/>
  <c r="AK141" i="1"/>
  <c r="AK157" i="1"/>
  <c r="AK100" i="1"/>
  <c r="AK126" i="1"/>
  <c r="AK142" i="1"/>
  <c r="AK68" i="1"/>
  <c r="AK110" i="1"/>
  <c r="AK127" i="1"/>
  <c r="AK143" i="1"/>
  <c r="AK159" i="1"/>
  <c r="AK128" i="1"/>
  <c r="AK173" i="1"/>
  <c r="AK189" i="1"/>
  <c r="AK205" i="1"/>
  <c r="AK96" i="1"/>
  <c r="AK166" i="1"/>
  <c r="AK182" i="1"/>
  <c r="AK198" i="1"/>
  <c r="AK104" i="1"/>
  <c r="AK160" i="1"/>
  <c r="AK175" i="1"/>
  <c r="AK191" i="1"/>
  <c r="AK207" i="1"/>
  <c r="AK223" i="1"/>
  <c r="AK180" i="1"/>
  <c r="AK224" i="1"/>
  <c r="AK246" i="1"/>
  <c r="AK262" i="1"/>
  <c r="AK278" i="1"/>
  <c r="AK168" i="1"/>
  <c r="AK220" i="1"/>
  <c r="AK239" i="1"/>
  <c r="AK255" i="1"/>
  <c r="AK271" i="1"/>
  <c r="AK164" i="1"/>
  <c r="AK216" i="1"/>
  <c r="AK236" i="1"/>
  <c r="AK252" i="1"/>
  <c r="AK268" i="1"/>
  <c r="AK284" i="1"/>
  <c r="AK261" i="1"/>
  <c r="AK293" i="1"/>
  <c r="AK309" i="1"/>
  <c r="AK325" i="1"/>
  <c r="AK341" i="1"/>
  <c r="AK357" i="1"/>
  <c r="AK373" i="1"/>
  <c r="AK389" i="1"/>
  <c r="AK405" i="1"/>
  <c r="AK222" i="1"/>
  <c r="AK281" i="1"/>
  <c r="AK302" i="1"/>
  <c r="AK318" i="1"/>
  <c r="AK334" i="1"/>
  <c r="AK350" i="1"/>
  <c r="AK366" i="1"/>
  <c r="AK382" i="1"/>
  <c r="AK398" i="1"/>
  <c r="AK225" i="1"/>
  <c r="AK287" i="1"/>
  <c r="AK303" i="1"/>
  <c r="AK319" i="1"/>
  <c r="AK335" i="1"/>
  <c r="AK351" i="1"/>
  <c r="AK367" i="1"/>
  <c r="AK383" i="1"/>
  <c r="AK399" i="1"/>
  <c r="AK208" i="1"/>
  <c r="AK328" i="1"/>
  <c r="AK392" i="1"/>
  <c r="AK286" i="1"/>
  <c r="AK348" i="1"/>
  <c r="AK410" i="1"/>
  <c r="AK289" i="1"/>
  <c r="AK352" i="1"/>
  <c r="AK404" i="1"/>
  <c r="AK324" i="1"/>
  <c r="AK388" i="1"/>
  <c r="AK430" i="1"/>
  <c r="AK446" i="1"/>
  <c r="AK462" i="1"/>
  <c r="AK416" i="1"/>
  <c r="AK431" i="1"/>
  <c r="AK447" i="1"/>
  <c r="AK463" i="1"/>
  <c r="AK479" i="1"/>
  <c r="AK421" i="1"/>
  <c r="AK437" i="1"/>
  <c r="AK453" i="1"/>
  <c r="AK469" i="1"/>
  <c r="AK485" i="1"/>
  <c r="AK456" i="1"/>
  <c r="AK492" i="1"/>
  <c r="AK508" i="1"/>
  <c r="AK524" i="1"/>
  <c r="AK540" i="1"/>
  <c r="AK556" i="1"/>
  <c r="AK572" i="1"/>
  <c r="AK588" i="1"/>
  <c r="AK604" i="1"/>
  <c r="AK620" i="1"/>
  <c r="AK476" i="1"/>
  <c r="AK497" i="1"/>
  <c r="AK513" i="1"/>
  <c r="AK529" i="1"/>
  <c r="AK545" i="1"/>
  <c r="AK561" i="1"/>
  <c r="AK577" i="1"/>
  <c r="AK593" i="1"/>
  <c r="AK432" i="1"/>
  <c r="AK494" i="1"/>
  <c r="AK510" i="1"/>
  <c r="AK526" i="1"/>
  <c r="AK542" i="1"/>
  <c r="AK558" i="1"/>
  <c r="AK574" i="1"/>
  <c r="AK590" i="1"/>
  <c r="AK606" i="1"/>
  <c r="AK452" i="1"/>
  <c r="AK531" i="1"/>
  <c r="AK595" i="1"/>
  <c r="AK628" i="1"/>
  <c r="AK644" i="1"/>
  <c r="AK660" i="1"/>
  <c r="AK676" i="1"/>
  <c r="AK692" i="1"/>
  <c r="AK708" i="1"/>
  <c r="AK724" i="1"/>
  <c r="AK740" i="1"/>
  <c r="AK519" i="1"/>
  <c r="AK583" i="1"/>
  <c r="AK621" i="1"/>
  <c r="AK637" i="1"/>
  <c r="AK653" i="1"/>
  <c r="AK669" i="1"/>
  <c r="AK685" i="1"/>
  <c r="AK701" i="1"/>
  <c r="AK717" i="1"/>
  <c r="AK420" i="1"/>
  <c r="AK539" i="1"/>
  <c r="AK603" i="1"/>
  <c r="AK626" i="1"/>
  <c r="AK642" i="1"/>
  <c r="AK658" i="1"/>
  <c r="AK674" i="1"/>
  <c r="AK690" i="1"/>
  <c r="AK706" i="1"/>
  <c r="AK722" i="1"/>
  <c r="AK738" i="1"/>
  <c r="AK591" i="1"/>
  <c r="AK659" i="1"/>
  <c r="AK723" i="1"/>
  <c r="AK750" i="1"/>
  <c r="AK766" i="1"/>
  <c r="AK782" i="1"/>
  <c r="AK798" i="1"/>
  <c r="AK814" i="1"/>
  <c r="AK830" i="1"/>
  <c r="AK846" i="1"/>
  <c r="AK862" i="1"/>
  <c r="AK878" i="1"/>
  <c r="AK894" i="1"/>
  <c r="AK910" i="1"/>
  <c r="AK926" i="1"/>
  <c r="AK942" i="1"/>
  <c r="AK958" i="1"/>
  <c r="AK974" i="1"/>
  <c r="AK990" i="1"/>
  <c r="AK613" i="1"/>
  <c r="AK679" i="1"/>
  <c r="AK733" i="1"/>
  <c r="AK755" i="1"/>
  <c r="AK771" i="1"/>
  <c r="AK787" i="1"/>
  <c r="AK803" i="1"/>
  <c r="AK819" i="1"/>
  <c r="AK835" i="1"/>
  <c r="AK851" i="1"/>
  <c r="AK867" i="1"/>
  <c r="AK883" i="1"/>
  <c r="AK899" i="1"/>
  <c r="AK915" i="1"/>
  <c r="AK931" i="1"/>
  <c r="AK947" i="1"/>
  <c r="AK963" i="1"/>
  <c r="AK979" i="1"/>
  <c r="AK559" i="1"/>
  <c r="AK683" i="1"/>
  <c r="AK744" i="1"/>
  <c r="AK760" i="1"/>
  <c r="AK776" i="1"/>
  <c r="AK792" i="1"/>
  <c r="AK808" i="1"/>
  <c r="AK824" i="1"/>
  <c r="AK840" i="1"/>
  <c r="AK856" i="1"/>
  <c r="AK872" i="1"/>
  <c r="AK888" i="1"/>
  <c r="AK904" i="1"/>
  <c r="AK920" i="1"/>
  <c r="AK936" i="1"/>
  <c r="AK952" i="1"/>
  <c r="AK968" i="1"/>
  <c r="AK984" i="1"/>
  <c r="AK511" i="1"/>
  <c r="AK655" i="1"/>
  <c r="AK719" i="1"/>
  <c r="AK789" i="1"/>
  <c r="AK853" i="1"/>
  <c r="AK917" i="1"/>
  <c r="AK981" i="1"/>
  <c r="AK1002" i="1"/>
  <c r="AK1018" i="1"/>
  <c r="AK1034" i="1"/>
  <c r="AK1050" i="1"/>
  <c r="AK741" i="1"/>
  <c r="AK793" i="1"/>
  <c r="AK857" i="1"/>
  <c r="AK921" i="1"/>
  <c r="AK985" i="1"/>
  <c r="AK1007" i="1"/>
  <c r="AK1023" i="1"/>
  <c r="AK1039" i="1"/>
  <c r="AK765" i="1"/>
  <c r="AK829" i="1"/>
  <c r="AK893" i="1"/>
  <c r="AK957" i="1"/>
  <c r="AK1008" i="1"/>
  <c r="AK1024" i="1"/>
  <c r="AK769" i="1"/>
  <c r="AK833" i="1"/>
  <c r="AK897" i="1"/>
  <c r="AK961" i="1"/>
  <c r="AK1001" i="1"/>
  <c r="AK1017" i="1"/>
  <c r="AK1033" i="1"/>
  <c r="AK1049" i="1"/>
  <c r="AK1065" i="1"/>
  <c r="AK1081" i="1"/>
  <c r="AK1072" i="1"/>
  <c r="AK1086" i="1"/>
  <c r="AK1102" i="1"/>
  <c r="AK1118" i="1"/>
  <c r="AK1134" i="1"/>
  <c r="AK1150" i="1"/>
  <c r="AK1166" i="1"/>
  <c r="AK1182" i="1"/>
  <c r="AK1198" i="1"/>
  <c r="AK1214" i="1"/>
  <c r="AK1230" i="1"/>
  <c r="AK1246" i="1"/>
  <c r="AK1262" i="1"/>
  <c r="AK1278" i="1"/>
  <c r="AK1294" i="1"/>
  <c r="AK1310" i="1"/>
  <c r="AK1326" i="1"/>
  <c r="AK1342" i="1"/>
  <c r="AK1358" i="1"/>
  <c r="AK1040" i="1"/>
  <c r="AK1074" i="1"/>
  <c r="AK1095" i="1"/>
  <c r="AK1111" i="1"/>
  <c r="AK1127" i="1"/>
  <c r="AK1143" i="1"/>
  <c r="AK1159" i="1"/>
  <c r="AK1175" i="1"/>
  <c r="AK1191" i="1"/>
  <c r="AK1207" i="1"/>
  <c r="AK1223" i="1"/>
  <c r="AK1239" i="1"/>
  <c r="AK1255" i="1"/>
  <c r="AK1271" i="1"/>
  <c r="AK1287" i="1"/>
  <c r="AK1303" i="1"/>
  <c r="AK1319" i="1"/>
  <c r="AK1335" i="1"/>
  <c r="AK1056" i="1"/>
  <c r="AK1080" i="1"/>
  <c r="AK1096" i="1"/>
  <c r="AK1112" i="1"/>
  <c r="AK1128" i="1"/>
  <c r="AK1144" i="1"/>
  <c r="AK1160" i="1"/>
  <c r="AK1176" i="1"/>
  <c r="AK1192" i="1"/>
  <c r="AK1208" i="1"/>
  <c r="AK1224" i="1"/>
  <c r="AK1240" i="1"/>
  <c r="AK1256" i="1"/>
  <c r="AK1272" i="1"/>
  <c r="AK1288" i="1"/>
  <c r="AK1304" i="1"/>
  <c r="AK1320" i="1"/>
  <c r="AK1063" i="1"/>
  <c r="AK1085" i="1"/>
  <c r="AK1101" i="1"/>
  <c r="AK1117" i="1"/>
  <c r="AK1133" i="1"/>
  <c r="AK1149" i="1"/>
  <c r="AK1165" i="1"/>
  <c r="AK1181" i="1"/>
  <c r="AK1197" i="1"/>
  <c r="AK1213" i="1"/>
  <c r="AK1229" i="1"/>
  <c r="AK1245" i="1"/>
  <c r="AK1261" i="1"/>
  <c r="AK1277" i="1"/>
  <c r="AK1293" i="1"/>
  <c r="AK1309" i="1"/>
  <c r="AK1325" i="1"/>
  <c r="AK1341" i="1"/>
  <c r="AK1357" i="1"/>
  <c r="AK1355" i="1"/>
  <c r="AK1382" i="1"/>
  <c r="AK1398" i="1"/>
  <c r="AK1414" i="1"/>
  <c r="AK1430" i="1"/>
  <c r="AK1446" i="1"/>
  <c r="AK1462" i="1"/>
  <c r="AK1478" i="1"/>
  <c r="AK1494" i="1"/>
  <c r="AK1510" i="1"/>
  <c r="AK1526" i="1"/>
  <c r="AK1542" i="1"/>
  <c r="AK1558" i="1"/>
  <c r="AK1574" i="1"/>
  <c r="AK1590" i="1"/>
  <c r="AK1606" i="1"/>
  <c r="AK1622" i="1"/>
  <c r="AK1638" i="1"/>
  <c r="AK1654" i="1"/>
  <c r="AK1328" i="1"/>
  <c r="AK1368" i="1"/>
  <c r="AK1383" i="1"/>
  <c r="AK1399" i="1"/>
  <c r="AK1415" i="1"/>
  <c r="AK1431" i="1"/>
  <c r="AK1447" i="1"/>
  <c r="AK1463" i="1"/>
  <c r="AK1479" i="1"/>
  <c r="AK1495" i="1"/>
  <c r="AK1511" i="1"/>
  <c r="AK1527" i="1"/>
  <c r="AK1543" i="1"/>
  <c r="AK1559" i="1"/>
  <c r="AK1575" i="1"/>
  <c r="AK1591" i="1"/>
  <c r="AK1607" i="1"/>
  <c r="AK1623" i="1"/>
  <c r="AK1639" i="1"/>
  <c r="AK1351" i="1"/>
  <c r="AK1367" i="1"/>
  <c r="AK1384" i="1"/>
  <c r="AK1400" i="1"/>
  <c r="AK1416" i="1"/>
  <c r="AK1432" i="1"/>
  <c r="AK1448" i="1"/>
  <c r="AK1464" i="1"/>
  <c r="AK1480" i="1"/>
  <c r="AK1496" i="1"/>
  <c r="AK1512" i="1"/>
  <c r="AK1528" i="1"/>
  <c r="AK1544" i="1"/>
  <c r="AK1560" i="1"/>
  <c r="AK1576" i="1"/>
  <c r="AK1592" i="1"/>
  <c r="AK1608" i="1"/>
  <c r="AK1624" i="1"/>
  <c r="AK1640" i="1"/>
  <c r="AK1344" i="1"/>
  <c r="AK1373" i="1"/>
  <c r="AK1389" i="1"/>
  <c r="AK1405" i="1"/>
  <c r="AK1421" i="1"/>
  <c r="AK1437" i="1"/>
  <c r="AK1453" i="1"/>
  <c r="AK1469" i="1"/>
  <c r="AK1485" i="1"/>
  <c r="AK1501" i="1"/>
  <c r="AK1517" i="1"/>
  <c r="AK1533" i="1"/>
  <c r="AK1549" i="1"/>
  <c r="AK1565" i="1"/>
  <c r="AK1581" i="1"/>
  <c r="AK1597" i="1"/>
  <c r="AK1613" i="1"/>
  <c r="AK1629" i="1"/>
  <c r="AK1645" i="1"/>
  <c r="AK1655" i="1"/>
  <c r="AK1673" i="1"/>
  <c r="AK1689" i="1"/>
  <c r="AK1705" i="1"/>
  <c r="AK1721" i="1"/>
  <c r="AK1737" i="1"/>
  <c r="AK1753" i="1"/>
  <c r="AK1769" i="1"/>
  <c r="AK1785" i="1"/>
  <c r="AK1801" i="1"/>
  <c r="AK1817" i="1"/>
  <c r="AK1833" i="1"/>
  <c r="AK1849" i="1"/>
  <c r="AK1865" i="1"/>
  <c r="AK1881" i="1"/>
  <c r="AK1897" i="1"/>
  <c r="AK1913" i="1"/>
  <c r="AK1929" i="1"/>
  <c r="AK1945" i="1"/>
  <c r="AK1656" i="1"/>
  <c r="AK1674" i="1"/>
  <c r="AK1690" i="1"/>
  <c r="AK1706" i="1"/>
  <c r="AK1722" i="1"/>
  <c r="AK1738" i="1"/>
  <c r="AK1754" i="1"/>
  <c r="AK1770" i="1"/>
  <c r="AK1786" i="1"/>
  <c r="AK1802" i="1"/>
  <c r="AK1818" i="1"/>
  <c r="AK1834" i="1"/>
  <c r="AK1850" i="1"/>
  <c r="AK1866" i="1"/>
  <c r="AK1882" i="1"/>
  <c r="AK1898" i="1"/>
  <c r="AK1914" i="1"/>
  <c r="AK1930" i="1"/>
  <c r="AK1946" i="1"/>
  <c r="AK1665" i="1"/>
  <c r="AK1679" i="1"/>
  <c r="AK1695" i="1"/>
  <c r="AK1711" i="1"/>
  <c r="AK1727" i="1"/>
  <c r="AK1743" i="1"/>
  <c r="AK1759" i="1"/>
  <c r="AK1775" i="1"/>
  <c r="AK1791" i="1"/>
  <c r="AK1807" i="1"/>
  <c r="AK1823" i="1"/>
  <c r="AK1839" i="1"/>
  <c r="AK1855" i="1"/>
  <c r="AK1871" i="1"/>
  <c r="AK1887" i="1"/>
  <c r="AK1903" i="1"/>
  <c r="AK1919" i="1"/>
  <c r="AK1935" i="1"/>
  <c r="AK1951" i="1"/>
  <c r="AK1680" i="1"/>
  <c r="AK1744" i="1"/>
  <c r="AK1808" i="1"/>
  <c r="AK1872" i="1"/>
  <c r="AK1936" i="1"/>
  <c r="AK1972" i="1"/>
  <c r="AK1988" i="1"/>
  <c r="AK2004" i="1"/>
  <c r="AK2020" i="1"/>
  <c r="AK2036" i="1"/>
  <c r="AK2052" i="1"/>
  <c r="AK2068" i="1"/>
  <c r="AK2084" i="1"/>
  <c r="AK2100" i="1"/>
  <c r="AK2116" i="1"/>
  <c r="AK2132" i="1"/>
  <c r="AK2148" i="1"/>
  <c r="AK2164" i="1"/>
  <c r="AK2180" i="1"/>
  <c r="AK2196" i="1"/>
  <c r="AK2212" i="1"/>
  <c r="AK2228" i="1"/>
  <c r="AK2244" i="1"/>
  <c r="AK2260" i="1"/>
  <c r="AK2276" i="1"/>
  <c r="AK2292" i="1"/>
  <c r="AK2308" i="1"/>
  <c r="AK2324" i="1"/>
  <c r="AK2340" i="1"/>
  <c r="AK2356" i="1"/>
  <c r="AK2372" i="1"/>
  <c r="AK2388" i="1"/>
  <c r="AK2404" i="1"/>
  <c r="AK2420" i="1"/>
  <c r="AK2436" i="1"/>
  <c r="AK2452" i="1"/>
  <c r="AK2468" i="1"/>
  <c r="AK2484" i="1"/>
  <c r="AK1700" i="1"/>
  <c r="AK1764" i="1"/>
  <c r="AK1828" i="1"/>
  <c r="AK1892" i="1"/>
  <c r="AK1956" i="1"/>
  <c r="AK1969" i="1"/>
  <c r="AK1985" i="1"/>
  <c r="AK2001" i="1"/>
  <c r="AK2017" i="1"/>
  <c r="AK2033" i="1"/>
  <c r="AK2049" i="1"/>
  <c r="AK2065" i="1"/>
  <c r="AK2081" i="1"/>
  <c r="AK2097" i="1"/>
  <c r="AK2113" i="1"/>
  <c r="AK2129" i="1"/>
  <c r="AK2145" i="1"/>
  <c r="AK2161" i="1"/>
  <c r="AK2177" i="1"/>
  <c r="AK2193" i="1"/>
  <c r="AK2209" i="1"/>
  <c r="AK2225" i="1"/>
  <c r="AK2241" i="1"/>
  <c r="AK2257" i="1"/>
  <c r="AK2273" i="1"/>
  <c r="AK2289" i="1"/>
  <c r="AK2305" i="1"/>
  <c r="AK2321" i="1"/>
  <c r="AK2337" i="1"/>
  <c r="AK2353" i="1"/>
  <c r="AK2369" i="1"/>
  <c r="AK2385" i="1"/>
  <c r="AK2401" i="1"/>
  <c r="AK2417" i="1"/>
  <c r="AK2433" i="1"/>
  <c r="AK2449" i="1"/>
  <c r="AK2465" i="1"/>
  <c r="AK2481" i="1"/>
  <c r="AK1704" i="1"/>
  <c r="AK1768" i="1"/>
  <c r="AK1832" i="1"/>
  <c r="AK1896" i="1"/>
  <c r="AK1962" i="1"/>
  <c r="AK1978" i="1"/>
  <c r="AK1994" i="1"/>
  <c r="AK2010" i="1"/>
  <c r="AK2026" i="1"/>
  <c r="AK2042" i="1"/>
  <c r="AK2058" i="1"/>
  <c r="AK2074" i="1"/>
  <c r="AK2090" i="1"/>
  <c r="AK2106" i="1"/>
  <c r="AK2122" i="1"/>
  <c r="AK2138" i="1"/>
  <c r="AK2154" i="1"/>
  <c r="AK2170" i="1"/>
  <c r="AK2186" i="1"/>
  <c r="AK2202" i="1"/>
  <c r="AK2218" i="1"/>
  <c r="AK2234" i="1"/>
  <c r="AK2250" i="1"/>
  <c r="AK2266" i="1"/>
  <c r="AK2282" i="1"/>
  <c r="AK2298" i="1"/>
  <c r="AK2314" i="1"/>
  <c r="AK2330" i="1"/>
  <c r="AK2346" i="1"/>
  <c r="AK2362" i="1"/>
  <c r="AK2378" i="1"/>
  <c r="AK2394" i="1"/>
  <c r="AK2410" i="1"/>
  <c r="AK2426" i="1"/>
  <c r="AK2442" i="1"/>
  <c r="AK2458" i="1"/>
  <c r="AK1708" i="1"/>
  <c r="AK1772" i="1"/>
  <c r="AK1836" i="1"/>
  <c r="AK1900" i="1"/>
  <c r="AK1963" i="1"/>
  <c r="AK1979" i="1"/>
  <c r="AK1995" i="1"/>
  <c r="AK2011" i="1"/>
  <c r="AK2027" i="1"/>
  <c r="AK2043" i="1"/>
  <c r="AK2059" i="1"/>
  <c r="AK2075" i="1"/>
  <c r="AK2091" i="1"/>
  <c r="AK2107" i="1"/>
  <c r="AK2123" i="1"/>
  <c r="AK2139" i="1"/>
  <c r="AK2155" i="1"/>
  <c r="AK2171" i="1"/>
  <c r="AK2187" i="1"/>
  <c r="AK2203" i="1"/>
  <c r="AK2231" i="1"/>
  <c r="AK2295" i="1"/>
  <c r="AK2359" i="1"/>
  <c r="AK2423" i="1"/>
  <c r="AK2475" i="1"/>
  <c r="AK2492" i="1"/>
  <c r="AK2508" i="1"/>
  <c r="AK2524" i="1"/>
  <c r="AK2540" i="1"/>
  <c r="AK2556" i="1"/>
  <c r="AK2572" i="1"/>
  <c r="AK2588" i="1"/>
  <c r="AK2604" i="1"/>
  <c r="AK2620" i="1"/>
  <c r="AK2636" i="1"/>
  <c r="AK2652" i="1"/>
  <c r="AK2668" i="1"/>
  <c r="AK2684" i="1"/>
  <c r="AK2700" i="1"/>
  <c r="AK2716" i="1"/>
  <c r="AK2732" i="1"/>
  <c r="AK2748" i="1"/>
  <c r="AK2764" i="1"/>
  <c r="AK2780" i="1"/>
  <c r="AK2796" i="1"/>
  <c r="AK2812" i="1"/>
  <c r="AK2828" i="1"/>
  <c r="AK2844" i="1"/>
  <c r="AK2860" i="1"/>
  <c r="AK2876" i="1"/>
  <c r="AK2892" i="1"/>
  <c r="AK2908" i="1"/>
  <c r="AK2924" i="1"/>
  <c r="AK2940" i="1"/>
  <c r="AK2956" i="1"/>
  <c r="AK2972" i="1"/>
  <c r="AK2988" i="1"/>
  <c r="AK3004" i="1"/>
  <c r="AK3020" i="1"/>
  <c r="AK2235" i="1"/>
  <c r="AK2299" i="1"/>
  <c r="AK2363" i="1"/>
  <c r="AK2427" i="1"/>
  <c r="AK2470" i="1"/>
  <c r="AK2493" i="1"/>
  <c r="AK2509" i="1"/>
  <c r="AK2525" i="1"/>
  <c r="AK2541" i="1"/>
  <c r="AK2557" i="1"/>
  <c r="AK2573" i="1"/>
  <c r="AK2589" i="1"/>
  <c r="AK2605" i="1"/>
  <c r="AK2621" i="1"/>
  <c r="AK2637" i="1"/>
  <c r="AK2653" i="1"/>
  <c r="AK2669" i="1"/>
  <c r="AK2685" i="1"/>
  <c r="AK2701" i="1"/>
  <c r="AK2717" i="1"/>
  <c r="AK2733" i="1"/>
  <c r="AK2749" i="1"/>
  <c r="AK2765" i="1"/>
  <c r="AK2781" i="1"/>
  <c r="AK2797" i="1"/>
  <c r="AK2813" i="1"/>
  <c r="AK2829" i="1"/>
  <c r="AK2845" i="1"/>
  <c r="AK2861" i="1"/>
  <c r="AK2877" i="1"/>
  <c r="AK2893" i="1"/>
  <c r="AK2909" i="1"/>
  <c r="AK2925" i="1"/>
  <c r="AK2941" i="1"/>
  <c r="AK2957" i="1"/>
  <c r="AK2973" i="1"/>
  <c r="AK2223" i="1"/>
  <c r="AK2287" i="1"/>
  <c r="AK2351" i="1"/>
  <c r="AK2415" i="1"/>
  <c r="AK2471" i="1"/>
  <c r="AK2502" i="1"/>
  <c r="AK2518" i="1"/>
  <c r="AK2534" i="1"/>
  <c r="AK2550" i="1"/>
  <c r="AK2566" i="1"/>
  <c r="AK2582" i="1"/>
  <c r="AK2598" i="1"/>
  <c r="AK2614" i="1"/>
  <c r="AK2630" i="1"/>
  <c r="AK2646" i="1"/>
  <c r="AK2662" i="1"/>
  <c r="AK2678" i="1"/>
  <c r="AK2694" i="1"/>
  <c r="AK2710" i="1"/>
  <c r="AK2726" i="1"/>
  <c r="AK2742" i="1"/>
  <c r="AK2758" i="1"/>
  <c r="AK2774" i="1"/>
  <c r="AK2790" i="1"/>
  <c r="AK2806" i="1"/>
  <c r="AK2822" i="1"/>
  <c r="AK2838" i="1"/>
  <c r="AK2854" i="1"/>
  <c r="AK2870" i="1"/>
  <c r="AK2886" i="1"/>
  <c r="AK2902" i="1"/>
  <c r="AK2918" i="1"/>
  <c r="AK2934" i="1"/>
  <c r="AK2950" i="1"/>
  <c r="AK2966" i="1"/>
  <c r="AK2243" i="1"/>
  <c r="AK2307" i="1"/>
  <c r="AK2371" i="1"/>
  <c r="AK2435" i="1"/>
  <c r="AK2487" i="1"/>
  <c r="AK2499" i="1"/>
  <c r="AK2515" i="1"/>
  <c r="AK2531" i="1"/>
  <c r="AK2547" i="1"/>
  <c r="AK2563" i="1"/>
  <c r="AK2579" i="1"/>
  <c r="AK2595" i="1"/>
  <c r="AK2611" i="1"/>
  <c r="AK2627" i="1"/>
  <c r="AK2643" i="1"/>
  <c r="AK2659" i="1"/>
  <c r="AK2675" i="1"/>
  <c r="AK2691" i="1"/>
  <c r="AK2707" i="1"/>
  <c r="AK2723" i="1"/>
  <c r="AK2739" i="1"/>
  <c r="AK2755" i="1"/>
  <c r="AK2771" i="1"/>
  <c r="AK2787" i="1"/>
  <c r="AK2803" i="1"/>
  <c r="AK2819" i="1"/>
  <c r="AK2835" i="1"/>
  <c r="AK2851" i="1"/>
  <c r="AK2867" i="1"/>
  <c r="AK2883" i="1"/>
  <c r="AK2899" i="1"/>
  <c r="AK2915" i="1"/>
  <c r="AK2931" i="1"/>
  <c r="AK2947" i="1"/>
  <c r="AK2963" i="1"/>
  <c r="AK2979" i="1"/>
  <c r="AK2995" i="1"/>
  <c r="AK3011" i="1"/>
  <c r="AK3002" i="1"/>
  <c r="AK3025" i="1"/>
  <c r="AK3043" i="1"/>
  <c r="AK3059" i="1"/>
  <c r="AK3075" i="1"/>
  <c r="AK3091" i="1"/>
  <c r="AK3107" i="1"/>
  <c r="AK3123" i="1"/>
  <c r="AK3139" i="1"/>
  <c r="AK3155" i="1"/>
  <c r="AK3171" i="1"/>
  <c r="AK3187" i="1"/>
  <c r="AK3203" i="1"/>
  <c r="AK3219" i="1"/>
  <c r="AK3235" i="1"/>
  <c r="AK3251" i="1"/>
  <c r="AK3267" i="1"/>
  <c r="AK3283" i="1"/>
  <c r="AK3299" i="1"/>
  <c r="AK3315" i="1"/>
  <c r="AK3331" i="1"/>
  <c r="AK3347" i="1"/>
  <c r="AK3363" i="1"/>
  <c r="AK3379" i="1"/>
  <c r="AK3395" i="1"/>
  <c r="AK3411" i="1"/>
  <c r="AK3427" i="1"/>
  <c r="AK3443" i="1"/>
  <c r="AK3459" i="1"/>
  <c r="AK3475" i="1"/>
  <c r="AK3491" i="1"/>
  <c r="AK3507" i="1"/>
  <c r="AK3523" i="1"/>
  <c r="AK3539" i="1"/>
  <c r="AK3555" i="1"/>
  <c r="AK3571" i="1"/>
  <c r="AK3587" i="1"/>
  <c r="AK3603" i="1"/>
  <c r="AK3619" i="1"/>
  <c r="AK3005" i="1"/>
  <c r="AK3032" i="1"/>
  <c r="AK3048" i="1"/>
  <c r="AK3064" i="1"/>
  <c r="AK3080" i="1"/>
  <c r="AK3096" i="1"/>
  <c r="AK3112" i="1"/>
  <c r="AK3128" i="1"/>
  <c r="AK3144" i="1"/>
  <c r="AK3160" i="1"/>
  <c r="AK3176" i="1"/>
  <c r="AK3192" i="1"/>
  <c r="AK3208" i="1"/>
  <c r="AK3224" i="1"/>
  <c r="AK3240" i="1"/>
  <c r="AK3256" i="1"/>
  <c r="AK3272" i="1"/>
  <c r="AK3288" i="1"/>
  <c r="AK3304" i="1"/>
  <c r="AK3320" i="1"/>
  <c r="AK3336" i="1"/>
  <c r="AK3352" i="1"/>
  <c r="AK3368" i="1"/>
  <c r="AK3384" i="1"/>
  <c r="AK3400" i="1"/>
  <c r="AK3416" i="1"/>
  <c r="AK3432" i="1"/>
  <c r="AK3448" i="1"/>
  <c r="AK3464" i="1"/>
  <c r="AK3480" i="1"/>
  <c r="AK3496" i="1"/>
  <c r="AK3512" i="1"/>
  <c r="AK3528" i="1"/>
  <c r="AK3544" i="1"/>
  <c r="AK3560" i="1"/>
  <c r="AK3576" i="1"/>
  <c r="AK3592" i="1"/>
  <c r="AK3608" i="1"/>
  <c r="AK3006" i="1"/>
  <c r="AK3037" i="1"/>
  <c r="AK3053" i="1"/>
  <c r="AK3069" i="1"/>
  <c r="AK3085" i="1"/>
  <c r="AK3101" i="1"/>
  <c r="AK3117" i="1"/>
  <c r="AK3133" i="1"/>
  <c r="AK3149" i="1"/>
  <c r="AK3165" i="1"/>
  <c r="AK3181" i="1"/>
  <c r="AK3197" i="1"/>
  <c r="AK3213" i="1"/>
  <c r="AK3229" i="1"/>
  <c r="AK3245" i="1"/>
  <c r="AK3261" i="1"/>
  <c r="AK3277" i="1"/>
  <c r="AK3293" i="1"/>
  <c r="AK3309" i="1"/>
  <c r="AK3325" i="1"/>
  <c r="AK3341" i="1"/>
  <c r="AK3357" i="1"/>
  <c r="AK3373" i="1"/>
  <c r="AK3389" i="1"/>
  <c r="AK3405" i="1"/>
  <c r="AK3421" i="1"/>
  <c r="AK3437" i="1"/>
  <c r="AK3453" i="1"/>
  <c r="AK3469" i="1"/>
  <c r="AK3485" i="1"/>
  <c r="AK3501" i="1"/>
  <c r="AK3517" i="1"/>
  <c r="AK3533" i="1"/>
  <c r="AK3549" i="1"/>
  <c r="AK3565" i="1"/>
  <c r="AK3017" i="1"/>
  <c r="AK3030" i="1"/>
  <c r="AK3046" i="1"/>
  <c r="AK3062" i="1"/>
  <c r="AK3078" i="1"/>
  <c r="AK3094" i="1"/>
  <c r="AK3110" i="1"/>
  <c r="AK3126" i="1"/>
  <c r="AK3142" i="1"/>
  <c r="AK3158" i="1"/>
  <c r="AK3174" i="1"/>
  <c r="AK3190" i="1"/>
  <c r="AK3206" i="1"/>
  <c r="AK3222" i="1"/>
  <c r="AK3238" i="1"/>
  <c r="AK3254" i="1"/>
  <c r="AK3270" i="1"/>
  <c r="AK3286" i="1"/>
  <c r="AK3302" i="1"/>
  <c r="AK3318" i="1"/>
  <c r="AK3334" i="1"/>
  <c r="AK3350" i="1"/>
  <c r="AK3366" i="1"/>
  <c r="AK3382" i="1"/>
  <c r="AK3398" i="1"/>
  <c r="AK3414" i="1"/>
  <c r="AK3430" i="1"/>
  <c r="AK3446" i="1"/>
  <c r="AK3462" i="1"/>
  <c r="AK3478" i="1"/>
  <c r="AK3494" i="1"/>
  <c r="AK3510" i="1"/>
  <c r="AK3526" i="1"/>
  <c r="AK3542" i="1"/>
  <c r="AK3558" i="1"/>
  <c r="AK3574" i="1"/>
  <c r="AK3590" i="1"/>
  <c r="AK4110" i="1"/>
  <c r="AK4099" i="1"/>
  <c r="AK4078" i="1"/>
  <c r="AK4064" i="1"/>
  <c r="AK4048" i="1"/>
  <c r="AK4032" i="1"/>
  <c r="AK4016" i="1"/>
  <c r="AK4000" i="1"/>
  <c r="AK3984" i="1"/>
  <c r="AK3968" i="1"/>
  <c r="AK3952" i="1"/>
  <c r="AK3936" i="1"/>
  <c r="AK3920" i="1"/>
  <c r="AK3904" i="1"/>
  <c r="AK17" i="1"/>
  <c r="AK33" i="1"/>
  <c r="AK14" i="1"/>
  <c r="AK7" i="1"/>
  <c r="AK23" i="1"/>
  <c r="AK39" i="1"/>
  <c r="AK16" i="1"/>
  <c r="AK32" i="1"/>
  <c r="AK26" i="1"/>
  <c r="AK41" i="1"/>
  <c r="AK57" i="1"/>
  <c r="AK73" i="1"/>
  <c r="AK51" i="1"/>
  <c r="AK70" i="1"/>
  <c r="AK87" i="1"/>
  <c r="AK103" i="1"/>
  <c r="AK50" i="1"/>
  <c r="AK76" i="1"/>
  <c r="AK46" i="1"/>
  <c r="AK72" i="1"/>
  <c r="AK89" i="1"/>
  <c r="AK105" i="1"/>
  <c r="AK55" i="1"/>
  <c r="AK106" i="1"/>
  <c r="AK129" i="1"/>
  <c r="AK145" i="1"/>
  <c r="AK58" i="1"/>
  <c r="AK108" i="1"/>
  <c r="AK130" i="1"/>
  <c r="AK146" i="1"/>
  <c r="AK82" i="1"/>
  <c r="AK116" i="1"/>
  <c r="AK131" i="1"/>
  <c r="AK147" i="1"/>
  <c r="AK163" i="1"/>
  <c r="AK144" i="1"/>
  <c r="AK177" i="1"/>
  <c r="AK193" i="1"/>
  <c r="AK209" i="1"/>
  <c r="AK132" i="1"/>
  <c r="AK170" i="1"/>
  <c r="AK186" i="1"/>
  <c r="AK202" i="1"/>
  <c r="AK120" i="1"/>
  <c r="AK162" i="1"/>
  <c r="AK179" i="1"/>
  <c r="AK195" i="1"/>
  <c r="AK211" i="1"/>
  <c r="AK227" i="1"/>
  <c r="AK196" i="1"/>
  <c r="AK234" i="1"/>
  <c r="AK250" i="1"/>
  <c r="AK266" i="1"/>
  <c r="AK282" i="1"/>
  <c r="AK184" i="1"/>
  <c r="AK230" i="1"/>
  <c r="AK243" i="1"/>
  <c r="AK259" i="1"/>
  <c r="AK275" i="1"/>
  <c r="AK172" i="1"/>
  <c r="AK226" i="1"/>
  <c r="AK240" i="1"/>
  <c r="AK256" i="1"/>
  <c r="AK272" i="1"/>
  <c r="AK288" i="1"/>
  <c r="AK277" i="1"/>
  <c r="AK297" i="1"/>
  <c r="AK313" i="1"/>
  <c r="AK329" i="1"/>
  <c r="AK345" i="1"/>
  <c r="AK361" i="1"/>
  <c r="AK377" i="1"/>
  <c r="AK393" i="1"/>
  <c r="AK409" i="1"/>
  <c r="AK233" i="1"/>
  <c r="AK291" i="1"/>
  <c r="AK306" i="1"/>
  <c r="AK322" i="1"/>
  <c r="AK338" i="1"/>
  <c r="AK354" i="1"/>
  <c r="AK370" i="1"/>
  <c r="AK386" i="1"/>
  <c r="AK402" i="1"/>
  <c r="AK237" i="1"/>
  <c r="AK290" i="1"/>
  <c r="AK307" i="1"/>
  <c r="AK323" i="1"/>
  <c r="AK339" i="1"/>
  <c r="AK355" i="1"/>
  <c r="AK371" i="1"/>
  <c r="AK387" i="1"/>
  <c r="AK403" i="1"/>
  <c r="AK283" i="1"/>
  <c r="AK344" i="1"/>
  <c r="AK408" i="1"/>
  <c r="AK300" i="1"/>
  <c r="AK364" i="1"/>
  <c r="AK218" i="1"/>
  <c r="AK304" i="1"/>
  <c r="AK368" i="1"/>
  <c r="AK412" i="1"/>
  <c r="AK340" i="1"/>
  <c r="AK406" i="1"/>
  <c r="AK434" i="1"/>
  <c r="AK450" i="1"/>
  <c r="AK466" i="1"/>
  <c r="AK419" i="1"/>
  <c r="AK435" i="1"/>
  <c r="AK451" i="1"/>
  <c r="AK467" i="1"/>
  <c r="AK483" i="1"/>
  <c r="AK425" i="1"/>
  <c r="AK441" i="1"/>
  <c r="AK457" i="1"/>
  <c r="AK473" i="1"/>
  <c r="AK489" i="1"/>
  <c r="AK472" i="1"/>
  <c r="AK496" i="1"/>
  <c r="AK512" i="1"/>
  <c r="AK528" i="1"/>
  <c r="AK544" i="1"/>
  <c r="AK560" i="1"/>
  <c r="AK576" i="1"/>
  <c r="AK592" i="1"/>
  <c r="AK608" i="1"/>
  <c r="AK428" i="1"/>
  <c r="AK482" i="1"/>
  <c r="AK501" i="1"/>
  <c r="AK517" i="1"/>
  <c r="AK533" i="1"/>
  <c r="AK549" i="1"/>
  <c r="AK565" i="1"/>
  <c r="AK581" i="1"/>
  <c r="AK597" i="1"/>
  <c r="AK448" i="1"/>
  <c r="AK498" i="1"/>
  <c r="AK514" i="1"/>
  <c r="AK530" i="1"/>
  <c r="AK546" i="1"/>
  <c r="AK562" i="1"/>
  <c r="AK578" i="1"/>
  <c r="AK594" i="1"/>
  <c r="AK610" i="1"/>
  <c r="AK486" i="1"/>
  <c r="AK547" i="1"/>
  <c r="AK607" i="1"/>
  <c r="AK632" i="1"/>
  <c r="AK648" i="1"/>
  <c r="AK664" i="1"/>
  <c r="AK680" i="1"/>
  <c r="AK696" i="1"/>
  <c r="AK712" i="1"/>
  <c r="AK728" i="1"/>
  <c r="AK418" i="1"/>
  <c r="AK535" i="1"/>
  <c r="AK599" i="1"/>
  <c r="AK625" i="1"/>
  <c r="AK641" i="1"/>
  <c r="AK657" i="1"/>
  <c r="AK673" i="1"/>
  <c r="AK689" i="1"/>
  <c r="AK705" i="1"/>
  <c r="AK721" i="1"/>
  <c r="AK491" i="1"/>
  <c r="AK555" i="1"/>
  <c r="AK611" i="1"/>
  <c r="AK630" i="1"/>
  <c r="AK646" i="1"/>
  <c r="AK662" i="1"/>
  <c r="AK678" i="1"/>
  <c r="AK694" i="1"/>
  <c r="AK710" i="1"/>
  <c r="AK726" i="1"/>
  <c r="AK742" i="1"/>
  <c r="AK605" i="1"/>
  <c r="AK675" i="1"/>
  <c r="AK731" i="1"/>
  <c r="AK754" i="1"/>
  <c r="AK770" i="1"/>
  <c r="AK786" i="1"/>
  <c r="AK802" i="1"/>
  <c r="AK818" i="1"/>
  <c r="AK834" i="1"/>
  <c r="AK850" i="1"/>
  <c r="AK866" i="1"/>
  <c r="AK882" i="1"/>
  <c r="AK898" i="1"/>
  <c r="AK914" i="1"/>
  <c r="AK930" i="1"/>
  <c r="AK946" i="1"/>
  <c r="AK962" i="1"/>
  <c r="AK978" i="1"/>
  <c r="AK994" i="1"/>
  <c r="AK631" i="1"/>
  <c r="AK695" i="1"/>
  <c r="AK743" i="1"/>
  <c r="AK759" i="1"/>
  <c r="AK775" i="1"/>
  <c r="AK791" i="1"/>
  <c r="AK807" i="1"/>
  <c r="AK823" i="1"/>
  <c r="AK839" i="1"/>
  <c r="AK855" i="1"/>
  <c r="AK871" i="1"/>
  <c r="AK887" i="1"/>
  <c r="AK903" i="1"/>
  <c r="AK919" i="1"/>
  <c r="AK935" i="1"/>
  <c r="AK951" i="1"/>
  <c r="AK967" i="1"/>
  <c r="AK983" i="1"/>
  <c r="AK635" i="1"/>
  <c r="AK699" i="1"/>
  <c r="AK748" i="1"/>
  <c r="AK764" i="1"/>
  <c r="AK780" i="1"/>
  <c r="AK796" i="1"/>
  <c r="AK812" i="1"/>
  <c r="AK828" i="1"/>
  <c r="AK844" i="1"/>
  <c r="AK860" i="1"/>
  <c r="AK876" i="1"/>
  <c r="AK892" i="1"/>
  <c r="AK908" i="1"/>
  <c r="AK924" i="1"/>
  <c r="AK940" i="1"/>
  <c r="AK956" i="1"/>
  <c r="AK972" i="1"/>
  <c r="AK988" i="1"/>
  <c r="AK575" i="1"/>
  <c r="AK671" i="1"/>
  <c r="AK737" i="1"/>
  <c r="AK805" i="1"/>
  <c r="AK869" i="1"/>
  <c r="AK933" i="1"/>
  <c r="AK989" i="1"/>
  <c r="AK1006" i="1"/>
  <c r="AK1022" i="1"/>
  <c r="AK1038" i="1"/>
  <c r="AK1054" i="1"/>
  <c r="AK745" i="1"/>
  <c r="AK809" i="1"/>
  <c r="AK873" i="1"/>
  <c r="AK937" i="1"/>
  <c r="AK991" i="1"/>
  <c r="AK1011" i="1"/>
  <c r="AK1027" i="1"/>
  <c r="AK1043" i="1"/>
  <c r="AK781" i="1"/>
  <c r="AK845" i="1"/>
  <c r="AK909" i="1"/>
  <c r="AK973" i="1"/>
  <c r="AK1012" i="1"/>
  <c r="AK1028" i="1"/>
  <c r="AK785" i="1"/>
  <c r="AK849" i="1"/>
  <c r="AK913" i="1"/>
  <c r="AK977" i="1"/>
  <c r="AK1005" i="1"/>
  <c r="AK1021" i="1"/>
  <c r="AK1037" i="1"/>
  <c r="AK1053" i="1"/>
  <c r="AK1069" i="1"/>
  <c r="AK1036" i="1"/>
  <c r="AK1075" i="1"/>
  <c r="AK1090" i="1"/>
  <c r="AK1106" i="1"/>
  <c r="AK1122" i="1"/>
  <c r="AK1138" i="1"/>
  <c r="AK1154" i="1"/>
  <c r="AK1170" i="1"/>
  <c r="AK1186" i="1"/>
  <c r="AK1202" i="1"/>
  <c r="AK1218" i="1"/>
  <c r="AK1234" i="1"/>
  <c r="AK1250" i="1"/>
  <c r="AK1266" i="1"/>
  <c r="AK1282" i="1"/>
  <c r="AK1298" i="1"/>
  <c r="AK1314" i="1"/>
  <c r="AK1330" i="1"/>
  <c r="AK1346" i="1"/>
  <c r="AK1362" i="1"/>
  <c r="AK1055" i="1"/>
  <c r="AK1083" i="1"/>
  <c r="AK1099" i="1"/>
  <c r="AK1115" i="1"/>
  <c r="AK1131" i="1"/>
  <c r="AK1147" i="1"/>
  <c r="AK1163" i="1"/>
  <c r="AK1179" i="1"/>
  <c r="AK1195" i="1"/>
  <c r="AK1211" i="1"/>
  <c r="AK1227" i="1"/>
  <c r="AK1243" i="1"/>
  <c r="AK1259" i="1"/>
  <c r="AK1275" i="1"/>
  <c r="AK1291" i="1"/>
  <c r="AK1307" i="1"/>
  <c r="AK1323" i="1"/>
  <c r="AK1339" i="1"/>
  <c r="AK1064" i="1"/>
  <c r="AK1084" i="1"/>
  <c r="AK1100" i="1"/>
  <c r="AK1116" i="1"/>
  <c r="AK1132" i="1"/>
  <c r="AK1148" i="1"/>
  <c r="AK1164" i="1"/>
  <c r="AK1180" i="1"/>
  <c r="AK1196" i="1"/>
  <c r="AK1212" i="1"/>
  <c r="AK1228" i="1"/>
  <c r="AK1244" i="1"/>
  <c r="AK1260" i="1"/>
  <c r="AK1276" i="1"/>
  <c r="AK1292" i="1"/>
  <c r="AK1308" i="1"/>
  <c r="AK1048" i="1"/>
  <c r="AK1066" i="1"/>
  <c r="AK1089" i="1"/>
  <c r="AK1105" i="1"/>
  <c r="AK1121" i="1"/>
  <c r="AK1137" i="1"/>
  <c r="AK1153" i="1"/>
  <c r="AK1169" i="1"/>
  <c r="AK1185" i="1"/>
  <c r="AK1201" i="1"/>
  <c r="AK1217" i="1"/>
  <c r="AK1233" i="1"/>
  <c r="AK1249" i="1"/>
  <c r="AK1265" i="1"/>
  <c r="AK1281" i="1"/>
  <c r="AK1297" i="1"/>
  <c r="AK1313" i="1"/>
  <c r="AK1329" i="1"/>
  <c r="AK1345" i="1"/>
  <c r="AK1324" i="1"/>
  <c r="AK1369" i="1"/>
  <c r="AK1386" i="1"/>
  <c r="AK1402" i="1"/>
  <c r="AK1418" i="1"/>
  <c r="AK1434" i="1"/>
  <c r="AK1450" i="1"/>
  <c r="AK1466" i="1"/>
  <c r="AK1482" i="1"/>
  <c r="AK1498" i="1"/>
  <c r="AK1514" i="1"/>
  <c r="AK1530" i="1"/>
  <c r="AK1546" i="1"/>
  <c r="AK1562" i="1"/>
  <c r="AK1578" i="1"/>
  <c r="AK1594" i="1"/>
  <c r="AK1610" i="1"/>
  <c r="AK1626" i="1"/>
  <c r="AK1642" i="1"/>
  <c r="AK1658" i="1"/>
  <c r="AK1348" i="1"/>
  <c r="AK1371" i="1"/>
  <c r="AK1387" i="1"/>
  <c r="AK1403" i="1"/>
  <c r="AK1419" i="1"/>
  <c r="AK1435" i="1"/>
  <c r="AK1451" i="1"/>
  <c r="AK1467" i="1"/>
  <c r="AK1483" i="1"/>
  <c r="AK1499" i="1"/>
  <c r="AK1515" i="1"/>
  <c r="AK1531" i="1"/>
  <c r="AK1547" i="1"/>
  <c r="AK1563" i="1"/>
  <c r="AK1579" i="1"/>
  <c r="AK1595" i="1"/>
  <c r="AK1611" i="1"/>
  <c r="AK1627" i="1"/>
  <c r="AK1643" i="1"/>
  <c r="AK1359" i="1"/>
  <c r="AK1372" i="1"/>
  <c r="AK1388" i="1"/>
  <c r="AK1404" i="1"/>
  <c r="AK1420" i="1"/>
  <c r="AK1436" i="1"/>
  <c r="AK1452" i="1"/>
  <c r="AK1468" i="1"/>
  <c r="AK1484" i="1"/>
  <c r="AK1500" i="1"/>
  <c r="AK1516" i="1"/>
  <c r="AK1532" i="1"/>
  <c r="AK1548" i="1"/>
  <c r="AK1564" i="1"/>
  <c r="AK1580" i="1"/>
  <c r="AK1596" i="1"/>
  <c r="AK1612" i="1"/>
  <c r="AK1628" i="1"/>
  <c r="AK1644" i="1"/>
  <c r="AK1352" i="1"/>
  <c r="AK1377" i="1"/>
  <c r="AK1393" i="1"/>
  <c r="AK1409" i="1"/>
  <c r="AK1425" i="1"/>
  <c r="AK1441" i="1"/>
  <c r="AK1457" i="1"/>
  <c r="AK1473" i="1"/>
  <c r="AK1489" i="1"/>
  <c r="AK1505" i="1"/>
  <c r="AK1521" i="1"/>
  <c r="AK1537" i="1"/>
  <c r="AK1553" i="1"/>
  <c r="AK1569" i="1"/>
  <c r="AK1585" i="1"/>
  <c r="AK1601" i="1"/>
  <c r="AK1617" i="1"/>
  <c r="AK1633" i="1"/>
  <c r="AK1649" i="1"/>
  <c r="AK1657" i="1"/>
  <c r="AK1677" i="1"/>
  <c r="AK1693" i="1"/>
  <c r="AK1709" i="1"/>
  <c r="AK1725" i="1"/>
  <c r="AK1741" i="1"/>
  <c r="AK1757" i="1"/>
  <c r="AK1773" i="1"/>
  <c r="AK1789" i="1"/>
  <c r="AK1805" i="1"/>
  <c r="AK1821" i="1"/>
  <c r="AK1837" i="1"/>
  <c r="AK1853" i="1"/>
  <c r="AK1869" i="1"/>
  <c r="AK1885" i="1"/>
  <c r="AK1901" i="1"/>
  <c r="AK1917" i="1"/>
  <c r="AK1933" i="1"/>
  <c r="AK1949" i="1"/>
  <c r="AK1659" i="1"/>
  <c r="AK1678" i="1"/>
  <c r="AK1694" i="1"/>
  <c r="AK1710" i="1"/>
  <c r="AK1726" i="1"/>
  <c r="AK1742" i="1"/>
  <c r="AK1758" i="1"/>
  <c r="AK1774" i="1"/>
  <c r="AK1790" i="1"/>
  <c r="AK1806" i="1"/>
  <c r="AK1822" i="1"/>
  <c r="AK1838" i="1"/>
  <c r="AK1854" i="1"/>
  <c r="AK1870" i="1"/>
  <c r="AK1886" i="1"/>
  <c r="AK1902" i="1"/>
  <c r="AK1918" i="1"/>
  <c r="AK1934" i="1"/>
  <c r="AK1950" i="1"/>
  <c r="AK1668" i="1"/>
  <c r="AK1683" i="1"/>
  <c r="AK1699" i="1"/>
  <c r="AK1715" i="1"/>
  <c r="AK1731" i="1"/>
  <c r="AK1747" i="1"/>
  <c r="AK1763" i="1"/>
  <c r="AK1779" i="1"/>
  <c r="AK1795" i="1"/>
  <c r="AK1811" i="1"/>
  <c r="AK1827" i="1"/>
  <c r="AK1843" i="1"/>
  <c r="AK1859" i="1"/>
  <c r="AK1875" i="1"/>
  <c r="AK1891" i="1"/>
  <c r="AK1907" i="1"/>
  <c r="AK1923" i="1"/>
  <c r="AK1939" i="1"/>
  <c r="AK1955" i="1"/>
  <c r="AK1696" i="1"/>
  <c r="AK1760" i="1"/>
  <c r="AK1824" i="1"/>
  <c r="AK1888" i="1"/>
  <c r="AK1952" i="1"/>
  <c r="AK1976" i="1"/>
  <c r="AK1992" i="1"/>
  <c r="AK2008" i="1"/>
  <c r="AK2024" i="1"/>
  <c r="AK2040" i="1"/>
  <c r="AK2056" i="1"/>
  <c r="AK2072" i="1"/>
  <c r="AK2088" i="1"/>
  <c r="AK2104" i="1"/>
  <c r="AK2120" i="1"/>
  <c r="AK2136" i="1"/>
  <c r="AK2152" i="1"/>
  <c r="AK2168" i="1"/>
  <c r="AK2184" i="1"/>
  <c r="AK2200" i="1"/>
  <c r="AK2216" i="1"/>
  <c r="AK2232" i="1"/>
  <c r="AK2248" i="1"/>
  <c r="AK2264" i="1"/>
  <c r="AK2280" i="1"/>
  <c r="AK2296" i="1"/>
  <c r="AK2312" i="1"/>
  <c r="AK2328" i="1"/>
  <c r="AK2344" i="1"/>
  <c r="AK2360" i="1"/>
  <c r="AK2376" i="1"/>
  <c r="AK2392" i="1"/>
  <c r="AK2408" i="1"/>
  <c r="AK2424" i="1"/>
  <c r="AK2440" i="1"/>
  <c r="AK2456" i="1"/>
  <c r="AK2472" i="1"/>
  <c r="AK2488" i="1"/>
  <c r="AK1716" i="1"/>
  <c r="AK1780" i="1"/>
  <c r="AK1844" i="1"/>
  <c r="AK1908" i="1"/>
  <c r="AK1960" i="1"/>
  <c r="AK1973" i="1"/>
  <c r="AK1989" i="1"/>
  <c r="AK2005" i="1"/>
  <c r="AK2021" i="1"/>
  <c r="AK2037" i="1"/>
  <c r="AK2053" i="1"/>
  <c r="AK2069" i="1"/>
  <c r="AK2085" i="1"/>
  <c r="AK2101" i="1"/>
  <c r="AK2117" i="1"/>
  <c r="AK2133" i="1"/>
  <c r="AK2149" i="1"/>
  <c r="AK2165" i="1"/>
  <c r="AK2181" i="1"/>
  <c r="AK2197" i="1"/>
  <c r="AK2213" i="1"/>
  <c r="AK2229" i="1"/>
  <c r="AK2245" i="1"/>
  <c r="AK2261" i="1"/>
  <c r="AK2277" i="1"/>
  <c r="AK2293" i="1"/>
  <c r="AK2309" i="1"/>
  <c r="AK2325" i="1"/>
  <c r="AK2341" i="1"/>
  <c r="AK2357" i="1"/>
  <c r="AK2373" i="1"/>
  <c r="AK2389" i="1"/>
  <c r="AK2405" i="1"/>
  <c r="AK2421" i="1"/>
  <c r="AK2437" i="1"/>
  <c r="AK2453" i="1"/>
  <c r="AK2469" i="1"/>
  <c r="AK1661" i="1"/>
  <c r="AK1720" i="1"/>
  <c r="AK1784" i="1"/>
  <c r="AK1848" i="1"/>
  <c r="AK1912" i="1"/>
  <c r="AK1966" i="1"/>
  <c r="AK1982" i="1"/>
  <c r="AK1998" i="1"/>
  <c r="AK2014" i="1"/>
  <c r="AK2030" i="1"/>
  <c r="AK2046" i="1"/>
  <c r="AK2062" i="1"/>
  <c r="AK2078" i="1"/>
  <c r="AK2094" i="1"/>
  <c r="AK2110" i="1"/>
  <c r="AK2126" i="1"/>
  <c r="AK2142" i="1"/>
  <c r="AK2158" i="1"/>
  <c r="AK2174" i="1"/>
  <c r="AK2190" i="1"/>
  <c r="AK2206" i="1"/>
  <c r="AK2222" i="1"/>
  <c r="AK2238" i="1"/>
  <c r="AK2254" i="1"/>
  <c r="AK2270" i="1"/>
  <c r="AK2286" i="1"/>
  <c r="AK2302" i="1"/>
  <c r="AK2318" i="1"/>
  <c r="AK2334" i="1"/>
  <c r="AK2350" i="1"/>
  <c r="AK2366" i="1"/>
  <c r="AK2382" i="1"/>
  <c r="AK2398" i="1"/>
  <c r="AK2414" i="1"/>
  <c r="AK2430" i="1"/>
  <c r="AK2446" i="1"/>
  <c r="AK1664" i="1"/>
  <c r="AK1724" i="1"/>
  <c r="AK1788" i="1"/>
  <c r="AK1852" i="1"/>
  <c r="AK1916" i="1"/>
  <c r="AK1967" i="1"/>
  <c r="AK1983" i="1"/>
  <c r="AK1999" i="1"/>
  <c r="AK2015" i="1"/>
  <c r="AK2031" i="1"/>
  <c r="AK2047" i="1"/>
  <c r="AK2063" i="1"/>
  <c r="AK2079" i="1"/>
  <c r="AK2095" i="1"/>
  <c r="AK2111" i="1"/>
  <c r="AK2127" i="1"/>
  <c r="AK2143" i="1"/>
  <c r="AK2159" i="1"/>
  <c r="AK2175" i="1"/>
  <c r="AK2191" i="1"/>
  <c r="AK2207" i="1"/>
  <c r="AK2247" i="1"/>
  <c r="AK2311" i="1"/>
  <c r="AK2375" i="1"/>
  <c r="AK2439" i="1"/>
  <c r="AK2483" i="1"/>
  <c r="AK2496" i="1"/>
  <c r="AK2512" i="1"/>
  <c r="AK2528" i="1"/>
  <c r="AK2544" i="1"/>
  <c r="AK2560" i="1"/>
  <c r="AK2576" i="1"/>
  <c r="AK2592" i="1"/>
  <c r="AK2608" i="1"/>
  <c r="AK2624" i="1"/>
  <c r="AK2640" i="1"/>
  <c r="AK2656" i="1"/>
  <c r="AK2672" i="1"/>
  <c r="AK2688" i="1"/>
  <c r="AK2704" i="1"/>
  <c r="AK2720" i="1"/>
  <c r="AK2736" i="1"/>
  <c r="AK2752" i="1"/>
  <c r="AK2768" i="1"/>
  <c r="AK2784" i="1"/>
  <c r="AK2800" i="1"/>
  <c r="AK2816" i="1"/>
  <c r="AK2832" i="1"/>
  <c r="AK2848" i="1"/>
  <c r="AK2864" i="1"/>
  <c r="AK2880" i="1"/>
  <c r="AK2896" i="1"/>
  <c r="AK2912" i="1"/>
  <c r="AK2928" i="1"/>
  <c r="AK2944" i="1"/>
  <c r="AK2960" i="1"/>
  <c r="AK2976" i="1"/>
  <c r="AK2992" i="1"/>
  <c r="AK3008" i="1"/>
  <c r="AK3024" i="1"/>
  <c r="AK2251" i="1"/>
  <c r="AK2315" i="1"/>
  <c r="AK2379" i="1"/>
  <c r="AK2443" i="1"/>
  <c r="AK2478" i="1"/>
  <c r="AK2497" i="1"/>
  <c r="AK2513" i="1"/>
  <c r="AK2529" i="1"/>
  <c r="AK2545" i="1"/>
  <c r="AK2561" i="1"/>
  <c r="AK2577" i="1"/>
  <c r="AK2593" i="1"/>
  <c r="AK2609" i="1"/>
  <c r="AK2625" i="1"/>
  <c r="AK2641" i="1"/>
  <c r="AK2657" i="1"/>
  <c r="AK2673" i="1"/>
  <c r="AK2689" i="1"/>
  <c r="AK2705" i="1"/>
  <c r="AK2721" i="1"/>
  <c r="AK2737" i="1"/>
  <c r="AK2753" i="1"/>
  <c r="AK2769" i="1"/>
  <c r="AK2785" i="1"/>
  <c r="AK2801" i="1"/>
  <c r="AK2817" i="1"/>
  <c r="AK2833" i="1"/>
  <c r="AK2849" i="1"/>
  <c r="AK2865" i="1"/>
  <c r="AK2881" i="1"/>
  <c r="AK2897" i="1"/>
  <c r="AK2913" i="1"/>
  <c r="AK2929" i="1"/>
  <c r="AK2945" i="1"/>
  <c r="AK2961" i="1"/>
  <c r="AK2977" i="1"/>
  <c r="AK2239" i="1"/>
  <c r="AK2303" i="1"/>
  <c r="AK2367" i="1"/>
  <c r="AK2431" i="1"/>
  <c r="AK2479" i="1"/>
  <c r="AK2506" i="1"/>
  <c r="AK2522" i="1"/>
  <c r="AK2538" i="1"/>
  <c r="AK2554" i="1"/>
  <c r="AK2570" i="1"/>
  <c r="AK2586" i="1"/>
  <c r="AK2602" i="1"/>
  <c r="AK2618" i="1"/>
  <c r="AK2634" i="1"/>
  <c r="AK2650" i="1"/>
  <c r="AK2666" i="1"/>
  <c r="AK2682" i="1"/>
  <c r="AK2698" i="1"/>
  <c r="AK2714" i="1"/>
  <c r="AK2730" i="1"/>
  <c r="AK2746" i="1"/>
  <c r="AK2762" i="1"/>
  <c r="AK2778" i="1"/>
  <c r="AK2794" i="1"/>
  <c r="AK2810" i="1"/>
  <c r="AK2826" i="1"/>
  <c r="AK2842" i="1"/>
  <c r="AK2858" i="1"/>
  <c r="AK2874" i="1"/>
  <c r="AK2890" i="1"/>
  <c r="AK2906" i="1"/>
  <c r="AK2922" i="1"/>
  <c r="AK2938" i="1"/>
  <c r="AK2954" i="1"/>
  <c r="AK2970" i="1"/>
  <c r="AK2259" i="1"/>
  <c r="AK2323" i="1"/>
  <c r="AK2387" i="1"/>
  <c r="AK2451" i="1"/>
  <c r="AK2490" i="1"/>
  <c r="AK2503" i="1"/>
  <c r="AK2519" i="1"/>
  <c r="AK2535" i="1"/>
  <c r="AK2551" i="1"/>
  <c r="AK2567" i="1"/>
  <c r="AK2583" i="1"/>
  <c r="AK2599" i="1"/>
  <c r="AK2615" i="1"/>
  <c r="AK2631" i="1"/>
  <c r="AK2647" i="1"/>
  <c r="AK2663" i="1"/>
  <c r="AK2679" i="1"/>
  <c r="AK2695" i="1"/>
  <c r="AK2711" i="1"/>
  <c r="AK2727" i="1"/>
  <c r="AK2743" i="1"/>
  <c r="AK2759" i="1"/>
  <c r="AK2775" i="1"/>
  <c r="AK2791" i="1"/>
  <c r="AK2807" i="1"/>
  <c r="AK2823" i="1"/>
  <c r="AK2839" i="1"/>
  <c r="AK2855" i="1"/>
  <c r="AK2871" i="1"/>
  <c r="AK2887" i="1"/>
  <c r="AK2903" i="1"/>
  <c r="AK2919" i="1"/>
  <c r="AK2935" i="1"/>
  <c r="AK2951" i="1"/>
  <c r="AK2967" i="1"/>
  <c r="AK2983" i="1"/>
  <c r="AK2999" i="1"/>
  <c r="AK3015" i="1"/>
  <c r="AK3010" i="1"/>
  <c r="AK3031" i="1"/>
  <c r="AK3047" i="1"/>
  <c r="AK3063" i="1"/>
  <c r="AK3079" i="1"/>
  <c r="AK3095" i="1"/>
  <c r="AK3111" i="1"/>
  <c r="AK3127" i="1"/>
  <c r="AK3143" i="1"/>
  <c r="AK3159" i="1"/>
  <c r="AK3175" i="1"/>
  <c r="AK3191" i="1"/>
  <c r="AK3207" i="1"/>
  <c r="AK3223" i="1"/>
  <c r="AK3239" i="1"/>
  <c r="AK3255" i="1"/>
  <c r="AK3271" i="1"/>
  <c r="AK3287" i="1"/>
  <c r="AK3303" i="1"/>
  <c r="AK3319" i="1"/>
  <c r="AK3335" i="1"/>
  <c r="AK3351" i="1"/>
  <c r="AK3367" i="1"/>
  <c r="AK3383" i="1"/>
  <c r="AK3399" i="1"/>
  <c r="AK3415" i="1"/>
  <c r="AK3431" i="1"/>
  <c r="AK3447" i="1"/>
  <c r="AK3463" i="1"/>
  <c r="AK3479" i="1"/>
  <c r="AK3495" i="1"/>
  <c r="AK3511" i="1"/>
  <c r="AK3527" i="1"/>
  <c r="AK3543" i="1"/>
  <c r="AK3559" i="1"/>
  <c r="AK3575" i="1"/>
  <c r="AK3591" i="1"/>
  <c r="AK3607" i="1"/>
  <c r="AK2982" i="1"/>
  <c r="AK3013" i="1"/>
  <c r="AK3036" i="1"/>
  <c r="AK3052" i="1"/>
  <c r="AK3068" i="1"/>
  <c r="AK3084" i="1"/>
  <c r="AK3100" i="1"/>
  <c r="AK3116" i="1"/>
  <c r="AK3132" i="1"/>
  <c r="AK3148" i="1"/>
  <c r="AK3164" i="1"/>
  <c r="AK3180" i="1"/>
  <c r="AK3196" i="1"/>
  <c r="AK3212" i="1"/>
  <c r="AK3228" i="1"/>
  <c r="AK3244" i="1"/>
  <c r="AK3260" i="1"/>
  <c r="AK3276" i="1"/>
  <c r="AK3292" i="1"/>
  <c r="AK3308" i="1"/>
  <c r="AK3324" i="1"/>
  <c r="AK3340" i="1"/>
  <c r="AK3356" i="1"/>
  <c r="AK3372" i="1"/>
  <c r="AK3388" i="1"/>
  <c r="AK3404" i="1"/>
  <c r="AK3420" i="1"/>
  <c r="AK3436" i="1"/>
  <c r="AK3452" i="1"/>
  <c r="AK3468" i="1"/>
  <c r="AK3484" i="1"/>
  <c r="AK3500" i="1"/>
  <c r="AK3516" i="1"/>
  <c r="AK3532" i="1"/>
  <c r="AK3548" i="1"/>
  <c r="AK3564" i="1"/>
  <c r="AK3580" i="1"/>
  <c r="AK3596" i="1"/>
  <c r="AK2986" i="1"/>
  <c r="AK3014" i="1"/>
  <c r="AK3041" i="1"/>
  <c r="AK3057" i="1"/>
  <c r="AK3073" i="1"/>
  <c r="AK3089" i="1"/>
  <c r="AK3105" i="1"/>
  <c r="AK3121" i="1"/>
  <c r="AK3137" i="1"/>
  <c r="AK3153" i="1"/>
  <c r="AK3169" i="1"/>
  <c r="AK3185" i="1"/>
  <c r="AK3201" i="1"/>
  <c r="AK3217" i="1"/>
  <c r="AK3233" i="1"/>
  <c r="AK3249" i="1"/>
  <c r="AK3265" i="1"/>
  <c r="AK3281" i="1"/>
  <c r="AK3297" i="1"/>
  <c r="AK3313" i="1"/>
  <c r="AK3329" i="1"/>
  <c r="AK3345" i="1"/>
  <c r="AK3361" i="1"/>
  <c r="AK3377" i="1"/>
  <c r="AK3393" i="1"/>
  <c r="AK3409" i="1"/>
  <c r="AK3425" i="1"/>
  <c r="AK3441" i="1"/>
  <c r="AK3457" i="1"/>
  <c r="AK3473" i="1"/>
  <c r="AK3489" i="1"/>
  <c r="AK3505" i="1"/>
  <c r="AK3521" i="1"/>
  <c r="AK3537" i="1"/>
  <c r="AK3553" i="1"/>
  <c r="AK2993" i="1"/>
  <c r="AK3023" i="1"/>
  <c r="AK3034" i="1"/>
  <c r="AK3050" i="1"/>
  <c r="AK3066" i="1"/>
  <c r="AK3082" i="1"/>
  <c r="AK3098" i="1"/>
  <c r="AK3114" i="1"/>
  <c r="AK3130" i="1"/>
  <c r="AK3146" i="1"/>
  <c r="AK3162" i="1"/>
  <c r="AK3178" i="1"/>
  <c r="AK3194" i="1"/>
  <c r="AK3210" i="1"/>
  <c r="AK3226" i="1"/>
  <c r="AK3242" i="1"/>
  <c r="AK3258" i="1"/>
  <c r="AK3274" i="1"/>
  <c r="AK3290" i="1"/>
  <c r="AK3306" i="1"/>
  <c r="AK3322" i="1"/>
  <c r="AK3338" i="1"/>
  <c r="AK3354" i="1"/>
  <c r="AK3370" i="1"/>
  <c r="AK3386" i="1"/>
  <c r="AK3402" i="1"/>
  <c r="AK3418" i="1"/>
  <c r="AK3434" i="1"/>
  <c r="AK3450" i="1"/>
  <c r="AK3466" i="1"/>
  <c r="AK3482" i="1"/>
  <c r="AK3498" i="1"/>
  <c r="AK3514" i="1"/>
  <c r="AK3530" i="1"/>
  <c r="AK3546" i="1"/>
  <c r="AK3562" i="1"/>
  <c r="AK3578" i="1"/>
  <c r="AK3594" i="1"/>
  <c r="AK4107" i="1"/>
  <c r="AK4086" i="1"/>
  <c r="AK4075" i="1"/>
  <c r="AK4060" i="1"/>
  <c r="AK4044" i="1"/>
  <c r="AK4028" i="1"/>
  <c r="AK4012" i="1"/>
  <c r="AK3996" i="1"/>
  <c r="AK3980" i="1"/>
  <c r="AK3964" i="1"/>
  <c r="AK3948" i="1"/>
  <c r="AK3932" i="1"/>
  <c r="AK3916" i="1"/>
  <c r="AK3900" i="1"/>
  <c r="AK5" i="1"/>
  <c r="AK21" i="1"/>
  <c r="AK37" i="1"/>
  <c r="AK18" i="1"/>
  <c r="AK11" i="1"/>
  <c r="AK27" i="1"/>
  <c r="AK4" i="1"/>
  <c r="AK20" i="1"/>
  <c r="AK36" i="1"/>
  <c r="AK44" i="1"/>
  <c r="AK45" i="1"/>
  <c r="AK61" i="1"/>
  <c r="AK34" i="1"/>
  <c r="AK54" i="1"/>
  <c r="AK75" i="1"/>
  <c r="AK91" i="1"/>
  <c r="AK107" i="1"/>
  <c r="AK60" i="1"/>
  <c r="AK80" i="1"/>
  <c r="AK56" i="1"/>
  <c r="AK77" i="1"/>
  <c r="AK93" i="1"/>
  <c r="AK109" i="1"/>
  <c r="AK74" i="1"/>
  <c r="AK114" i="1"/>
  <c r="AK133" i="1"/>
  <c r="AK149" i="1"/>
  <c r="AK78" i="1"/>
  <c r="AK118" i="1"/>
  <c r="AK134" i="1"/>
  <c r="AK150" i="1"/>
  <c r="AK94" i="1"/>
  <c r="AK119" i="1"/>
  <c r="AK135" i="1"/>
  <c r="AK151" i="1"/>
  <c r="AK167" i="1"/>
  <c r="AK156" i="1"/>
  <c r="AK181" i="1"/>
  <c r="AK197" i="1"/>
  <c r="AK213" i="1"/>
  <c r="AK148" i="1"/>
  <c r="AK174" i="1"/>
  <c r="AK190" i="1"/>
  <c r="AK206" i="1"/>
  <c r="AK136" i="1"/>
  <c r="AK165" i="1"/>
  <c r="AK183" i="1"/>
  <c r="AK199" i="1"/>
  <c r="AK215" i="1"/>
  <c r="AK52" i="1"/>
  <c r="AK212" i="1"/>
  <c r="AK238" i="1"/>
  <c r="AK254" i="1"/>
  <c r="AK270" i="1"/>
  <c r="AK124" i="1"/>
  <c r="AK200" i="1"/>
  <c r="AK231" i="1"/>
  <c r="AK247" i="1"/>
  <c r="AK263" i="1"/>
  <c r="AK71" i="1"/>
  <c r="AK188" i="1"/>
  <c r="AK229" i="1"/>
  <c r="AK244" i="1"/>
  <c r="AK260" i="1"/>
  <c r="AK276" i="1"/>
  <c r="AK292" i="1"/>
  <c r="AK279" i="1"/>
  <c r="AK301" i="1"/>
  <c r="AK317" i="1"/>
  <c r="AK333" i="1"/>
  <c r="AK349" i="1"/>
  <c r="AK365" i="1"/>
  <c r="AK381" i="1"/>
  <c r="AK397" i="1"/>
  <c r="AK413" i="1"/>
  <c r="AK249" i="1"/>
  <c r="AK294" i="1"/>
  <c r="AK310" i="1"/>
  <c r="AK326" i="1"/>
  <c r="AK342" i="1"/>
  <c r="AK358" i="1"/>
  <c r="AK374" i="1"/>
  <c r="AK390" i="1"/>
  <c r="AK112" i="1"/>
  <c r="AK253" i="1"/>
  <c r="AK295" i="1"/>
  <c r="AK311" i="1"/>
  <c r="AK327" i="1"/>
  <c r="AK343" i="1"/>
  <c r="AK359" i="1"/>
  <c r="AK375" i="1"/>
  <c r="AK391" i="1"/>
  <c r="AK407" i="1"/>
  <c r="AK296" i="1"/>
  <c r="AK360" i="1"/>
  <c r="AK417" i="1"/>
  <c r="AK316" i="1"/>
  <c r="AK380" i="1"/>
  <c r="AK228" i="1"/>
  <c r="AK320" i="1"/>
  <c r="AK384" i="1"/>
  <c r="AK273" i="1"/>
  <c r="AK356" i="1"/>
  <c r="AK422" i="1"/>
  <c r="AK438" i="1"/>
  <c r="AK454" i="1"/>
  <c r="AK470" i="1"/>
  <c r="AK423" i="1"/>
  <c r="AK439" i="1"/>
  <c r="AK455" i="1"/>
  <c r="AK471" i="1"/>
  <c r="AK487" i="1"/>
  <c r="AK429" i="1"/>
  <c r="AK445" i="1"/>
  <c r="AK461" i="1"/>
  <c r="AK477" i="1"/>
  <c r="AK424" i="1"/>
  <c r="AK480" i="1"/>
  <c r="AK500" i="1"/>
  <c r="AK516" i="1"/>
  <c r="AK532" i="1"/>
  <c r="AK548" i="1"/>
  <c r="AK564" i="1"/>
  <c r="AK580" i="1"/>
  <c r="AK596" i="1"/>
  <c r="AK612" i="1"/>
  <c r="AK444" i="1"/>
  <c r="AK490" i="1"/>
  <c r="AK505" i="1"/>
  <c r="AK521" i="1"/>
  <c r="AK537" i="1"/>
  <c r="AK553" i="1"/>
  <c r="AK569" i="1"/>
  <c r="AK585" i="1"/>
  <c r="AK601" i="1"/>
  <c r="AK464" i="1"/>
  <c r="AK502" i="1"/>
  <c r="AK518" i="1"/>
  <c r="AK534" i="1"/>
  <c r="AK550" i="1"/>
  <c r="AK566" i="1"/>
  <c r="AK582" i="1"/>
  <c r="AK598" i="1"/>
  <c r="AK614" i="1"/>
  <c r="AK499" i="1"/>
  <c r="AK563" i="1"/>
  <c r="AK615" i="1"/>
  <c r="AK636" i="1"/>
  <c r="AK652" i="1"/>
  <c r="AK668" i="1"/>
  <c r="AK684" i="1"/>
  <c r="AK700" i="1"/>
  <c r="AK716" i="1"/>
  <c r="AK732" i="1"/>
  <c r="AK468" i="1"/>
  <c r="AK551" i="1"/>
  <c r="AK609" i="1"/>
  <c r="AK629" i="1"/>
  <c r="AK645" i="1"/>
  <c r="AK661" i="1"/>
  <c r="AK677" i="1"/>
  <c r="AK693" i="1"/>
  <c r="AK709" i="1"/>
  <c r="AK725" i="1"/>
  <c r="AK507" i="1"/>
  <c r="AK571" i="1"/>
  <c r="AK619" i="1"/>
  <c r="AK634" i="1"/>
  <c r="AK650" i="1"/>
  <c r="AK666" i="1"/>
  <c r="AK682" i="1"/>
  <c r="AK698" i="1"/>
  <c r="AK714" i="1"/>
  <c r="AK730" i="1"/>
  <c r="AK478" i="1"/>
  <c r="AK627" i="1"/>
  <c r="AK691" i="1"/>
  <c r="AK739" i="1"/>
  <c r="AK758" i="1"/>
  <c r="AK774" i="1"/>
  <c r="AK790" i="1"/>
  <c r="AK806" i="1"/>
  <c r="AK822" i="1"/>
  <c r="AK838" i="1"/>
  <c r="AK854" i="1"/>
  <c r="AK870" i="1"/>
  <c r="AK886" i="1"/>
  <c r="AK902" i="1"/>
  <c r="AK918" i="1"/>
  <c r="AK934" i="1"/>
  <c r="AK950" i="1"/>
  <c r="AK966" i="1"/>
  <c r="AK982" i="1"/>
  <c r="AK998" i="1"/>
  <c r="AK647" i="1"/>
  <c r="AK711" i="1"/>
  <c r="AK747" i="1"/>
  <c r="AK763" i="1"/>
  <c r="AK779" i="1"/>
  <c r="AK795" i="1"/>
  <c r="AK811" i="1"/>
  <c r="AK827" i="1"/>
  <c r="AK843" i="1"/>
  <c r="AK859" i="1"/>
  <c r="AK875" i="1"/>
  <c r="AK891" i="1"/>
  <c r="AK907" i="1"/>
  <c r="AK923" i="1"/>
  <c r="AK939" i="1"/>
  <c r="AK955" i="1"/>
  <c r="AK971" i="1"/>
  <c r="AK436" i="1"/>
  <c r="AK651" i="1"/>
  <c r="AK715" i="1"/>
  <c r="AK752" i="1"/>
  <c r="AK768" i="1"/>
  <c r="AK784" i="1"/>
  <c r="AK800" i="1"/>
  <c r="AK816" i="1"/>
  <c r="AK832" i="1"/>
  <c r="AK848" i="1"/>
  <c r="AK864" i="1"/>
  <c r="AK880" i="1"/>
  <c r="AK896" i="1"/>
  <c r="AK912" i="1"/>
  <c r="AK928" i="1"/>
  <c r="AK944" i="1"/>
  <c r="AK960" i="1"/>
  <c r="AK976" i="1"/>
  <c r="AK992" i="1"/>
  <c r="AK623" i="1"/>
  <c r="AK687" i="1"/>
  <c r="AK757" i="1"/>
  <c r="AK821" i="1"/>
  <c r="AK885" i="1"/>
  <c r="AK949" i="1"/>
  <c r="AK997" i="1"/>
  <c r="AK1010" i="1"/>
  <c r="AK1026" i="1"/>
  <c r="AK1042" i="1"/>
  <c r="AK1058" i="1"/>
  <c r="AK761" i="1"/>
  <c r="AK825" i="1"/>
  <c r="AK889" i="1"/>
  <c r="AK953" i="1"/>
  <c r="AK999" i="1"/>
  <c r="AK1015" i="1"/>
  <c r="AK1031" i="1"/>
  <c r="AK1047" i="1"/>
  <c r="AK797" i="1"/>
  <c r="AK861" i="1"/>
  <c r="AK925" i="1"/>
  <c r="AK993" i="1"/>
  <c r="AK1016" i="1"/>
  <c r="AK1032" i="1"/>
  <c r="AK801" i="1"/>
  <c r="AK865" i="1"/>
  <c r="AK929" i="1"/>
  <c r="AK987" i="1"/>
  <c r="AK1009" i="1"/>
  <c r="AK1025" i="1"/>
  <c r="AK1041" i="1"/>
  <c r="AK1057" i="1"/>
  <c r="AK1073" i="1"/>
  <c r="AK1052" i="1"/>
  <c r="AK1078" i="1"/>
  <c r="AK1094" i="1"/>
  <c r="AK1110" i="1"/>
  <c r="AK1126" i="1"/>
  <c r="AK1142" i="1"/>
  <c r="AK1158" i="1"/>
  <c r="AK1174" i="1"/>
  <c r="AK1190" i="1"/>
  <c r="AK1206" i="1"/>
  <c r="AK1222" i="1"/>
  <c r="AK1238" i="1"/>
  <c r="AK1254" i="1"/>
  <c r="AK1270" i="1"/>
  <c r="AK1286" i="1"/>
  <c r="AK1302" i="1"/>
  <c r="AK1318" i="1"/>
  <c r="AK1334" i="1"/>
  <c r="AK1350" i="1"/>
  <c r="AK1366" i="1"/>
  <c r="AK1068" i="1"/>
  <c r="AK1087" i="1"/>
  <c r="AK1103" i="1"/>
  <c r="AK1119" i="1"/>
  <c r="AK1135" i="1"/>
  <c r="AK1151" i="1"/>
  <c r="AK1167" i="1"/>
  <c r="AK1183" i="1"/>
  <c r="AK1199" i="1"/>
  <c r="AK1215" i="1"/>
  <c r="AK1231" i="1"/>
  <c r="AK1247" i="1"/>
  <c r="AK1263" i="1"/>
  <c r="AK1279" i="1"/>
  <c r="AK1295" i="1"/>
  <c r="AK1311" i="1"/>
  <c r="AK1327" i="1"/>
  <c r="AK1343" i="1"/>
  <c r="AK1067" i="1"/>
  <c r="AK1088" i="1"/>
  <c r="AK1104" i="1"/>
  <c r="AK1120" i="1"/>
  <c r="AK1136" i="1"/>
  <c r="AK1152" i="1"/>
  <c r="AK1168" i="1"/>
  <c r="AK1184" i="1"/>
  <c r="AK1200" i="1"/>
  <c r="AK1216" i="1"/>
  <c r="AK1232" i="1"/>
  <c r="AK1248" i="1"/>
  <c r="AK1264" i="1"/>
  <c r="AK1280" i="1"/>
  <c r="AK1296" i="1"/>
  <c r="AK1312" i="1"/>
  <c r="AK1051" i="1"/>
  <c r="AK1076" i="1"/>
  <c r="AK1093" i="1"/>
  <c r="AK1109" i="1"/>
  <c r="AK1125" i="1"/>
  <c r="AK1141" i="1"/>
  <c r="AK1157" i="1"/>
  <c r="AK1173" i="1"/>
  <c r="AK1189" i="1"/>
  <c r="AK1205" i="1"/>
  <c r="AK1221" i="1"/>
  <c r="AK1237" i="1"/>
  <c r="AK1253" i="1"/>
  <c r="AK1269" i="1"/>
  <c r="AK1285" i="1"/>
  <c r="AK1301" i="1"/>
  <c r="AK1317" i="1"/>
  <c r="AK1333" i="1"/>
  <c r="AK1349" i="1"/>
  <c r="AK1340" i="1"/>
  <c r="AK1374" i="1"/>
  <c r="AK1390" i="1"/>
  <c r="AK1406" i="1"/>
  <c r="AK1422" i="1"/>
  <c r="AK1438" i="1"/>
  <c r="AK1454" i="1"/>
  <c r="AK1470" i="1"/>
  <c r="AK1486" i="1"/>
  <c r="AK1502" i="1"/>
  <c r="AK1518" i="1"/>
  <c r="AK1534" i="1"/>
  <c r="AK1550" i="1"/>
  <c r="AK1566" i="1"/>
  <c r="AK1582" i="1"/>
  <c r="AK1598" i="1"/>
  <c r="AK1614" i="1"/>
  <c r="AK1630" i="1"/>
  <c r="AK1646" i="1"/>
  <c r="AK1662" i="1"/>
  <c r="AK1356" i="1"/>
  <c r="AK1375" i="1"/>
  <c r="AK1391" i="1"/>
  <c r="AK1407" i="1"/>
  <c r="AK1423" i="1"/>
  <c r="AK1439" i="1"/>
  <c r="AK1455" i="1"/>
  <c r="AK1471" i="1"/>
  <c r="AK1487" i="1"/>
  <c r="AK1503" i="1"/>
  <c r="AK1519" i="1"/>
  <c r="AK1535" i="1"/>
  <c r="AK1551" i="1"/>
  <c r="AK1567" i="1"/>
  <c r="AK1583" i="1"/>
  <c r="AK1599" i="1"/>
  <c r="AK1615" i="1"/>
  <c r="AK1631" i="1"/>
  <c r="AK1647" i="1"/>
  <c r="AK1361" i="1"/>
  <c r="AK1376" i="1"/>
  <c r="AK1392" i="1"/>
  <c r="AK1408" i="1"/>
  <c r="AK1424" i="1"/>
  <c r="AK1440" i="1"/>
  <c r="AK1456" i="1"/>
  <c r="AK1472" i="1"/>
  <c r="AK1488" i="1"/>
  <c r="AK1504" i="1"/>
  <c r="AK1520" i="1"/>
  <c r="AK1536" i="1"/>
  <c r="AK1552" i="1"/>
  <c r="AK1568" i="1"/>
  <c r="AK1584" i="1"/>
  <c r="AK1600" i="1"/>
  <c r="AK1616" i="1"/>
  <c r="AK1632" i="1"/>
  <c r="AK1648" i="1"/>
  <c r="AK1360" i="1"/>
  <c r="AK1381" i="1"/>
  <c r="AK1397" i="1"/>
  <c r="AK1413" i="1"/>
  <c r="AK1429" i="1"/>
  <c r="AK1445" i="1"/>
  <c r="AK1461" i="1"/>
  <c r="AK1477" i="1"/>
  <c r="AK1493" i="1"/>
  <c r="AK1509" i="1"/>
  <c r="AK1525" i="1"/>
  <c r="AK1541" i="1"/>
  <c r="AK1557" i="1"/>
  <c r="AK1573" i="1"/>
  <c r="AK1589" i="1"/>
  <c r="AK1605" i="1"/>
  <c r="AK1621" i="1"/>
  <c r="AK1637" i="1"/>
  <c r="AK1653" i="1"/>
  <c r="AK1660" i="1"/>
  <c r="AK1681" i="1"/>
  <c r="AK1697" i="1"/>
  <c r="AK1713" i="1"/>
  <c r="AK1729" i="1"/>
  <c r="AK1745" i="1"/>
  <c r="AK1761" i="1"/>
  <c r="AK1777" i="1"/>
  <c r="AK1793" i="1"/>
  <c r="AK1809" i="1"/>
  <c r="AK1825" i="1"/>
  <c r="AK1841" i="1"/>
  <c r="AK1857" i="1"/>
  <c r="AK1873" i="1"/>
  <c r="AK1889" i="1"/>
  <c r="AK1905" i="1"/>
  <c r="AK1921" i="1"/>
  <c r="AK1937" i="1"/>
  <c r="AK1953" i="1"/>
  <c r="AK1669" i="1"/>
  <c r="AK1682" i="1"/>
  <c r="AK1698" i="1"/>
  <c r="AK1714" i="1"/>
  <c r="AK1730" i="1"/>
  <c r="AK1746" i="1"/>
  <c r="AK1762" i="1"/>
  <c r="AK1778" i="1"/>
  <c r="AK1794" i="1"/>
  <c r="AK1810" i="1"/>
  <c r="AK1826" i="1"/>
  <c r="AK1842" i="1"/>
  <c r="AK1858" i="1"/>
  <c r="AK1874" i="1"/>
  <c r="AK1890" i="1"/>
  <c r="AK1906" i="1"/>
  <c r="AK1922" i="1"/>
  <c r="AK1938" i="1"/>
  <c r="AK1954" i="1"/>
  <c r="AK1671" i="1"/>
  <c r="AK1687" i="1"/>
  <c r="AK1703" i="1"/>
  <c r="AK1719" i="1"/>
  <c r="AK1735" i="1"/>
  <c r="AK1751" i="1"/>
  <c r="AK1767" i="1"/>
  <c r="AK1783" i="1"/>
  <c r="AK1799" i="1"/>
  <c r="AK1815" i="1"/>
  <c r="AK1831" i="1"/>
  <c r="AK1847" i="1"/>
  <c r="AK1863" i="1"/>
  <c r="AK1879" i="1"/>
  <c r="AK1895" i="1"/>
  <c r="AK1911" i="1"/>
  <c r="AK1927" i="1"/>
  <c r="AK1943" i="1"/>
  <c r="AK1959" i="1"/>
  <c r="AK1712" i="1"/>
  <c r="AK1776" i="1"/>
  <c r="AK1840" i="1"/>
  <c r="AK1904" i="1"/>
  <c r="AK1964" i="1"/>
  <c r="AK1980" i="1"/>
  <c r="AK1996" i="1"/>
  <c r="AK2012" i="1"/>
  <c r="AK2028" i="1"/>
  <c r="AK2044" i="1"/>
  <c r="AK2060" i="1"/>
  <c r="AK2076" i="1"/>
  <c r="AK2092" i="1"/>
  <c r="AK2108" i="1"/>
  <c r="AK2124" i="1"/>
  <c r="AK2140" i="1"/>
  <c r="AK2156" i="1"/>
  <c r="AK2172" i="1"/>
  <c r="AK2188" i="1"/>
  <c r="AK2204" i="1"/>
  <c r="AK2220" i="1"/>
  <c r="AK2236" i="1"/>
  <c r="AK2252" i="1"/>
  <c r="AK2268" i="1"/>
  <c r="AK2284" i="1"/>
  <c r="AK2300" i="1"/>
  <c r="AK2316" i="1"/>
  <c r="AK2332" i="1"/>
  <c r="AK2348" i="1"/>
  <c r="AK2364" i="1"/>
  <c r="AK2380" i="1"/>
  <c r="AK2396" i="1"/>
  <c r="AK2412" i="1"/>
  <c r="AK2428" i="1"/>
  <c r="AK2444" i="1"/>
  <c r="AK2460" i="1"/>
  <c r="AK2476" i="1"/>
  <c r="AK1652" i="1"/>
  <c r="AK1732" i="1"/>
  <c r="AK1796" i="1"/>
  <c r="AK1860" i="1"/>
  <c r="AK1924" i="1"/>
  <c r="AK1961" i="1"/>
  <c r="AK1977" i="1"/>
  <c r="AK1993" i="1"/>
  <c r="AK2009" i="1"/>
  <c r="AK2025" i="1"/>
  <c r="AK2041" i="1"/>
  <c r="AK2057" i="1"/>
  <c r="AK2073" i="1"/>
  <c r="AK2089" i="1"/>
  <c r="AK2105" i="1"/>
  <c r="AK2121" i="1"/>
  <c r="AK2137" i="1"/>
  <c r="AK2153" i="1"/>
  <c r="AK2169" i="1"/>
  <c r="AK2185" i="1"/>
  <c r="AK2201" i="1"/>
  <c r="AK2217" i="1"/>
  <c r="AK2233" i="1"/>
  <c r="AK2249" i="1"/>
  <c r="AK2265" i="1"/>
  <c r="AK2281" i="1"/>
  <c r="AK2297" i="1"/>
  <c r="AK2313" i="1"/>
  <c r="AK2329" i="1"/>
  <c r="AK2345" i="1"/>
  <c r="AK2361" i="1"/>
  <c r="AK2377" i="1"/>
  <c r="AK2393" i="1"/>
  <c r="AK2409" i="1"/>
  <c r="AK2425" i="1"/>
  <c r="AK2441" i="1"/>
  <c r="AK2457" i="1"/>
  <c r="AK2473" i="1"/>
  <c r="AK1672" i="1"/>
  <c r="AK1736" i="1"/>
  <c r="AK1800" i="1"/>
  <c r="AK1864" i="1"/>
  <c r="AK1928" i="1"/>
  <c r="AK1970" i="1"/>
  <c r="AK1986" i="1"/>
  <c r="AK2002" i="1"/>
  <c r="AK2018" i="1"/>
  <c r="AK2034" i="1"/>
  <c r="AK2050" i="1"/>
  <c r="AK2066" i="1"/>
  <c r="AK2082" i="1"/>
  <c r="AK2098" i="1"/>
  <c r="AK2114" i="1"/>
  <c r="AK2130" i="1"/>
  <c r="AK2146" i="1"/>
  <c r="AK2162" i="1"/>
  <c r="AK2178" i="1"/>
  <c r="AK2194" i="1"/>
  <c r="AK2210" i="1"/>
  <c r="AK2226" i="1"/>
  <c r="AK2242" i="1"/>
  <c r="AK2258" i="1"/>
  <c r="AK2274" i="1"/>
  <c r="AK2290" i="1"/>
  <c r="AK2306" i="1"/>
  <c r="AK2322" i="1"/>
  <c r="AK2338" i="1"/>
  <c r="AK2354" i="1"/>
  <c r="AK2370" i="1"/>
  <c r="AK2386" i="1"/>
  <c r="AK2402" i="1"/>
  <c r="AK2418" i="1"/>
  <c r="AK2434" i="1"/>
  <c r="AK2450" i="1"/>
  <c r="AK1676" i="1"/>
  <c r="AK1740" i="1"/>
  <c r="AK1804" i="1"/>
  <c r="AK1868" i="1"/>
  <c r="AK1932" i="1"/>
  <c r="AK1971" i="1"/>
  <c r="AK1987" i="1"/>
  <c r="AK2003" i="1"/>
  <c r="AK2019" i="1"/>
  <c r="AK2035" i="1"/>
  <c r="AK2051" i="1"/>
  <c r="AK2067" i="1"/>
  <c r="AK2083" i="1"/>
  <c r="AK2099" i="1"/>
  <c r="AK2115" i="1"/>
  <c r="AK2131" i="1"/>
  <c r="AK2147" i="1"/>
  <c r="AK2163" i="1"/>
  <c r="AK2179" i="1"/>
  <c r="AK2195" i="1"/>
  <c r="AK2211" i="1"/>
  <c r="AK2263" i="1"/>
  <c r="AK2327" i="1"/>
  <c r="AK2391" i="1"/>
  <c r="AK2455" i="1"/>
  <c r="AK2486" i="1"/>
  <c r="AK2500" i="1"/>
  <c r="AK2516" i="1"/>
  <c r="AK2532" i="1"/>
  <c r="AK2548" i="1"/>
  <c r="AK2564" i="1"/>
  <c r="AK2580" i="1"/>
  <c r="AK2596" i="1"/>
  <c r="AK2612" i="1"/>
  <c r="AK2628" i="1"/>
  <c r="AK2644" i="1"/>
  <c r="AK2660" i="1"/>
  <c r="AK2676" i="1"/>
  <c r="AK2692" i="1"/>
  <c r="AK2708" i="1"/>
  <c r="AK2724" i="1"/>
  <c r="AK2740" i="1"/>
  <c r="AK2756" i="1"/>
  <c r="AK2772" i="1"/>
  <c r="AK2788" i="1"/>
  <c r="AK2804" i="1"/>
  <c r="AK2820" i="1"/>
  <c r="AK2836" i="1"/>
  <c r="AK2852" i="1"/>
  <c r="AK2868" i="1"/>
  <c r="AK2884" i="1"/>
  <c r="AK2900" i="1"/>
  <c r="AK2916" i="1"/>
  <c r="AK2932" i="1"/>
  <c r="AK2948" i="1"/>
  <c r="AK2964" i="1"/>
  <c r="AK2980" i="1"/>
  <c r="AK2996" i="1"/>
  <c r="AK3012" i="1"/>
  <c r="AK3028" i="1"/>
  <c r="AK2267" i="1"/>
  <c r="AK2331" i="1"/>
  <c r="AK2395" i="1"/>
  <c r="AK2459" i="1"/>
  <c r="AK2482" i="1"/>
  <c r="AK2501" i="1"/>
  <c r="AK2517" i="1"/>
  <c r="AK2533" i="1"/>
  <c r="AK2549" i="1"/>
  <c r="AK2565" i="1"/>
  <c r="AK2581" i="1"/>
  <c r="AK2597" i="1"/>
  <c r="AK2613" i="1"/>
  <c r="AK2629" i="1"/>
  <c r="AK2645" i="1"/>
  <c r="AK2661" i="1"/>
  <c r="AK2677" i="1"/>
  <c r="AK2693" i="1"/>
  <c r="AK2709" i="1"/>
  <c r="AK2725" i="1"/>
  <c r="AK2741" i="1"/>
  <c r="AK2757" i="1"/>
  <c r="AK2773" i="1"/>
  <c r="AK2789" i="1"/>
  <c r="AK2805" i="1"/>
  <c r="AK2821" i="1"/>
  <c r="AK2837" i="1"/>
  <c r="AK2853" i="1"/>
  <c r="AK2869" i="1"/>
  <c r="AK2885" i="1"/>
  <c r="AK2901" i="1"/>
  <c r="AK2917" i="1"/>
  <c r="AK2933" i="1"/>
  <c r="AK2949" i="1"/>
  <c r="AK2965" i="1"/>
  <c r="AK2981" i="1"/>
  <c r="AK2255" i="1"/>
  <c r="AK2319" i="1"/>
  <c r="AK2383" i="1"/>
  <c r="AK2447" i="1"/>
  <c r="AK2494" i="1"/>
  <c r="AK2510" i="1"/>
  <c r="AK2526" i="1"/>
  <c r="AK2542" i="1"/>
  <c r="AK2558" i="1"/>
  <c r="AK2574" i="1"/>
  <c r="AK2590" i="1"/>
  <c r="AK2606" i="1"/>
  <c r="AK2622" i="1"/>
  <c r="AK2638" i="1"/>
  <c r="AK2654" i="1"/>
  <c r="AK2670" i="1"/>
  <c r="AK2686" i="1"/>
  <c r="AK2702" i="1"/>
  <c r="AK2718" i="1"/>
  <c r="AK2734" i="1"/>
  <c r="AK2750" i="1"/>
  <c r="AK2766" i="1"/>
  <c r="AK2782" i="1"/>
  <c r="AK2798" i="1"/>
  <c r="AK2814" i="1"/>
  <c r="AK2830" i="1"/>
  <c r="AK2846" i="1"/>
  <c r="AK2862" i="1"/>
  <c r="AK2878" i="1"/>
  <c r="AK2894" i="1"/>
  <c r="AK2910" i="1"/>
  <c r="AK2926" i="1"/>
  <c r="AK2942" i="1"/>
  <c r="AK2958" i="1"/>
  <c r="AK2974" i="1"/>
  <c r="AK2275" i="1"/>
  <c r="AK2339" i="1"/>
  <c r="AK2403" i="1"/>
  <c r="AK2466" i="1"/>
  <c r="AK2491" i="1"/>
  <c r="AK2507" i="1"/>
  <c r="AK2523" i="1"/>
  <c r="AK2539" i="1"/>
  <c r="AK2555" i="1"/>
  <c r="AK2571" i="1"/>
  <c r="AK2587" i="1"/>
  <c r="AK2603" i="1"/>
  <c r="AK2619" i="1"/>
  <c r="AK2635" i="1"/>
  <c r="AK2651" i="1"/>
  <c r="AK2667" i="1"/>
  <c r="AK2683" i="1"/>
  <c r="AK2699" i="1"/>
  <c r="AK2715" i="1"/>
  <c r="AK2731" i="1"/>
  <c r="AK2747" i="1"/>
  <c r="AK2763" i="1"/>
  <c r="AK2779" i="1"/>
  <c r="AK2795" i="1"/>
  <c r="AK2811" i="1"/>
  <c r="AK2827" i="1"/>
  <c r="AK2843" i="1"/>
  <c r="AK2859" i="1"/>
  <c r="AK2875" i="1"/>
  <c r="AK2891" i="1"/>
  <c r="AK2907" i="1"/>
  <c r="AK2923" i="1"/>
  <c r="AK2939" i="1"/>
  <c r="AK2955" i="1"/>
  <c r="AK2971" i="1"/>
  <c r="AK2987" i="1"/>
  <c r="AK3003" i="1"/>
  <c r="AK2978" i="1"/>
  <c r="AK3019" i="1"/>
  <c r="AK3035" i="1"/>
  <c r="AK3051" i="1"/>
  <c r="AK3067" i="1"/>
  <c r="AK3083" i="1"/>
  <c r="AK3099" i="1"/>
  <c r="AK3115" i="1"/>
  <c r="AK3131" i="1"/>
  <c r="AK3147" i="1"/>
  <c r="AK3163" i="1"/>
  <c r="AK3179" i="1"/>
  <c r="AK3195" i="1"/>
  <c r="AK3211" i="1"/>
  <c r="AK3227" i="1"/>
  <c r="AK3243" i="1"/>
  <c r="AK3259" i="1"/>
  <c r="AK3275" i="1"/>
  <c r="AK3291" i="1"/>
  <c r="AK3307" i="1"/>
  <c r="AK3323" i="1"/>
  <c r="AK3339" i="1"/>
  <c r="AK3355" i="1"/>
  <c r="AK3371" i="1"/>
  <c r="AK3387" i="1"/>
  <c r="AK3403" i="1"/>
  <c r="AK3419" i="1"/>
  <c r="AK3435" i="1"/>
  <c r="AK3451" i="1"/>
  <c r="AK3467" i="1"/>
  <c r="AK3483" i="1"/>
  <c r="AK3499" i="1"/>
  <c r="AK3515" i="1"/>
  <c r="AK3531" i="1"/>
  <c r="AK3547" i="1"/>
  <c r="AK3563" i="1"/>
  <c r="AK3579" i="1"/>
  <c r="AK3595" i="1"/>
  <c r="AK3611" i="1"/>
  <c r="AK2989" i="1"/>
  <c r="AK3018" i="1"/>
  <c r="AK3040" i="1"/>
  <c r="AK3056" i="1"/>
  <c r="AK3072" i="1"/>
  <c r="AK3088" i="1"/>
  <c r="AK3104" i="1"/>
  <c r="AK3120" i="1"/>
  <c r="AK3136" i="1"/>
  <c r="AK3152" i="1"/>
  <c r="AK3168" i="1"/>
  <c r="AK3184" i="1"/>
  <c r="AK3200" i="1"/>
  <c r="AK3216" i="1"/>
  <c r="AK3232" i="1"/>
  <c r="AK3248" i="1"/>
  <c r="AK3264" i="1"/>
  <c r="AK3280" i="1"/>
  <c r="AK3296" i="1"/>
  <c r="AK3312" i="1"/>
  <c r="AK3328" i="1"/>
  <c r="AK3344" i="1"/>
  <c r="AK3360" i="1"/>
  <c r="AK3376" i="1"/>
  <c r="AK3392" i="1"/>
  <c r="AK3408" i="1"/>
  <c r="AK3424" i="1"/>
  <c r="AK3440" i="1"/>
  <c r="AK3456" i="1"/>
  <c r="AK3472" i="1"/>
  <c r="AK3488" i="1"/>
  <c r="AK3504" i="1"/>
  <c r="AK3520" i="1"/>
  <c r="AK3536" i="1"/>
  <c r="AK3552" i="1"/>
  <c r="AK3568" i="1"/>
  <c r="AK3584" i="1"/>
  <c r="AK3600" i="1"/>
  <c r="AK2990" i="1"/>
  <c r="AK3027" i="1"/>
  <c r="AK3045" i="1"/>
  <c r="AK3061" i="1"/>
  <c r="AK3077" i="1"/>
  <c r="AK3093" i="1"/>
  <c r="AK3109" i="1"/>
  <c r="AK3125" i="1"/>
  <c r="AK3141" i="1"/>
  <c r="AK3157" i="1"/>
  <c r="AK3173" i="1"/>
  <c r="AK3189" i="1"/>
  <c r="AK3205" i="1"/>
  <c r="AK3221" i="1"/>
  <c r="AK3237" i="1"/>
  <c r="AK3253" i="1"/>
  <c r="AK3269" i="1"/>
  <c r="AK3285" i="1"/>
  <c r="AK3301" i="1"/>
  <c r="AK3317" i="1"/>
  <c r="AK3333" i="1"/>
  <c r="AK3349" i="1"/>
  <c r="AK3365" i="1"/>
  <c r="AK3381" i="1"/>
  <c r="AK3397" i="1"/>
  <c r="AK3413" i="1"/>
  <c r="AK3429" i="1"/>
  <c r="AK3445" i="1"/>
  <c r="AK3461" i="1"/>
  <c r="AK3477" i="1"/>
  <c r="AK3493" i="1"/>
  <c r="AK3509" i="1"/>
  <c r="AK3525" i="1"/>
  <c r="AK3541" i="1"/>
  <c r="AK3557" i="1"/>
  <c r="AK3001" i="1"/>
  <c r="AK3026" i="1"/>
  <c r="AK3038" i="1"/>
  <c r="AK3054" i="1"/>
  <c r="AK3070" i="1"/>
  <c r="AK3086" i="1"/>
  <c r="AK3102" i="1"/>
  <c r="AK3118" i="1"/>
  <c r="AK3134" i="1"/>
  <c r="AK3150" i="1"/>
  <c r="AK3166" i="1"/>
  <c r="AK3182" i="1"/>
  <c r="AK3198" i="1"/>
  <c r="AK3214" i="1"/>
  <c r="AK3230" i="1"/>
  <c r="AK3246" i="1"/>
  <c r="AK3262" i="1"/>
  <c r="AK3278" i="1"/>
  <c r="AK3294" i="1"/>
  <c r="AK3310" i="1"/>
  <c r="AK3326" i="1"/>
  <c r="AK3342" i="1"/>
  <c r="AK3358" i="1"/>
  <c r="AK3374" i="1"/>
  <c r="AK3390" i="1"/>
  <c r="AK3406" i="1"/>
  <c r="AK3422" i="1"/>
  <c r="AK3438" i="1"/>
  <c r="AK3454" i="1"/>
  <c r="AK3470" i="1"/>
  <c r="AK3486" i="1"/>
  <c r="AK3502" i="1"/>
  <c r="AK3518" i="1"/>
  <c r="AK3534" i="1"/>
  <c r="AK3550" i="1"/>
  <c r="AK3566" i="1"/>
  <c r="AK3582" i="1"/>
  <c r="AK3598" i="1"/>
  <c r="AK4094" i="1"/>
  <c r="AK4083" i="1"/>
  <c r="AK4072" i="1"/>
  <c r="AK4056" i="1"/>
  <c r="AK4040" i="1"/>
  <c r="AK4024" i="1"/>
  <c r="AK4008" i="1"/>
  <c r="AK3992" i="1"/>
  <c r="AK3976" i="1"/>
  <c r="AK3960" i="1"/>
  <c r="AK3944" i="1"/>
  <c r="AK3928" i="1"/>
  <c r="AK3912" i="1"/>
  <c r="AK9" i="1"/>
  <c r="AK25" i="1"/>
  <c r="AK6" i="1"/>
  <c r="AK22" i="1"/>
  <c r="AK15" i="1"/>
  <c r="AK31" i="1"/>
  <c r="AK8" i="1"/>
  <c r="AK24" i="1"/>
  <c r="AK38" i="1"/>
  <c r="AK30" i="1"/>
  <c r="AK49" i="1"/>
  <c r="AK65" i="1"/>
  <c r="AK42" i="1"/>
  <c r="AK64" i="1"/>
  <c r="AK79" i="1"/>
  <c r="AK95" i="1"/>
  <c r="AK111" i="1"/>
  <c r="AK63" i="1"/>
  <c r="AK84" i="1"/>
  <c r="AK59" i="1"/>
  <c r="AK81" i="1"/>
  <c r="AK97" i="1"/>
  <c r="AK113" i="1"/>
  <c r="AK90" i="1"/>
  <c r="AK121" i="1"/>
  <c r="AK137" i="1"/>
  <c r="AK153" i="1"/>
  <c r="AK92" i="1"/>
  <c r="AK122" i="1"/>
  <c r="AK138" i="1"/>
  <c r="AK154" i="1"/>
  <c r="AK102" i="1"/>
  <c r="AK123" i="1"/>
  <c r="AK139" i="1"/>
  <c r="AK155" i="1"/>
  <c r="AK115" i="1"/>
  <c r="AK169" i="1"/>
  <c r="AK185" i="1"/>
  <c r="AK201" i="1"/>
  <c r="AK217" i="1"/>
  <c r="AK158" i="1"/>
  <c r="AK178" i="1"/>
  <c r="AK194" i="1"/>
  <c r="AK210" i="1"/>
  <c r="AK152" i="1"/>
  <c r="AK171" i="1"/>
  <c r="AK187" i="1"/>
  <c r="AK203" i="1"/>
  <c r="AK219" i="1"/>
  <c r="AK86" i="1"/>
  <c r="AK221" i="1"/>
  <c r="AK242" i="1"/>
  <c r="AK258" i="1"/>
  <c r="AK274" i="1"/>
  <c r="AK161" i="1"/>
  <c r="AK214" i="1"/>
  <c r="AK235" i="1"/>
  <c r="AK251" i="1"/>
  <c r="AK267" i="1"/>
  <c r="AK140" i="1"/>
  <c r="AK204" i="1"/>
  <c r="AK232" i="1"/>
  <c r="AK248" i="1"/>
  <c r="AK264" i="1"/>
  <c r="AK280" i="1"/>
  <c r="AK245" i="1"/>
  <c r="AK285" i="1"/>
  <c r="AK305" i="1"/>
  <c r="AK321" i="1"/>
  <c r="AK337" i="1"/>
  <c r="AK353" i="1"/>
  <c r="AK369" i="1"/>
  <c r="AK385" i="1"/>
  <c r="AK401" i="1"/>
  <c r="AK176" i="1"/>
  <c r="AK265" i="1"/>
  <c r="AK298" i="1"/>
  <c r="AK314" i="1"/>
  <c r="AK330" i="1"/>
  <c r="AK346" i="1"/>
  <c r="AK362" i="1"/>
  <c r="AK378" i="1"/>
  <c r="AK394" i="1"/>
  <c r="AK192" i="1"/>
  <c r="AK269" i="1"/>
  <c r="AK299" i="1"/>
  <c r="AK315" i="1"/>
  <c r="AK331" i="1"/>
  <c r="AK347" i="1"/>
  <c r="AK363" i="1"/>
  <c r="AK379" i="1"/>
  <c r="AK395" i="1"/>
  <c r="AK411" i="1"/>
  <c r="AK312" i="1"/>
  <c r="AK376" i="1"/>
  <c r="AK241" i="1"/>
  <c r="AK332" i="1"/>
  <c r="AK396" i="1"/>
  <c r="AK257" i="1"/>
  <c r="AK336" i="1"/>
  <c r="AK400" i="1"/>
  <c r="AK308" i="1"/>
  <c r="AK372" i="1"/>
  <c r="AK426" i="1"/>
  <c r="AK442" i="1"/>
  <c r="AK458" i="1"/>
  <c r="AK474" i="1"/>
  <c r="AK427" i="1"/>
  <c r="AK443" i="1"/>
  <c r="AK459" i="1"/>
  <c r="AK475" i="1"/>
  <c r="AK414" i="1"/>
  <c r="AK433" i="1"/>
  <c r="AK449" i="1"/>
  <c r="AK465" i="1"/>
  <c r="AK481" i="1"/>
  <c r="AK440" i="1"/>
  <c r="AK488" i="1"/>
  <c r="AK504" i="1"/>
  <c r="AK520" i="1"/>
  <c r="AK536" i="1"/>
  <c r="AK552" i="1"/>
  <c r="AK568" i="1"/>
  <c r="AK584" i="1"/>
  <c r="AK600" i="1"/>
  <c r="AK616" i="1"/>
  <c r="AK460" i="1"/>
  <c r="AK493" i="1"/>
  <c r="AK509" i="1"/>
  <c r="AK525" i="1"/>
  <c r="AK541" i="1"/>
  <c r="AK557" i="1"/>
  <c r="AK573" i="1"/>
  <c r="AK589" i="1"/>
  <c r="AK415" i="1"/>
  <c r="AK484" i="1"/>
  <c r="AK506" i="1"/>
  <c r="AK522" i="1"/>
  <c r="AK538" i="1"/>
  <c r="AK554" i="1"/>
  <c r="AK570" i="1"/>
  <c r="AK586" i="1"/>
  <c r="AK602" i="1"/>
  <c r="AK618" i="1"/>
  <c r="AK515" i="1"/>
  <c r="AK579" i="1"/>
  <c r="AK624" i="1"/>
  <c r="AK640" i="1"/>
  <c r="AK656" i="1"/>
  <c r="AK672" i="1"/>
  <c r="AK688" i="1"/>
  <c r="AK704" i="1"/>
  <c r="AK720" i="1"/>
  <c r="AK736" i="1"/>
  <c r="AK503" i="1"/>
  <c r="AK567" i="1"/>
  <c r="AK617" i="1"/>
  <c r="AK633" i="1"/>
  <c r="AK649" i="1"/>
  <c r="AK665" i="1"/>
  <c r="AK681" i="1"/>
  <c r="AK697" i="1"/>
  <c r="AK713" i="1"/>
  <c r="AK729" i="1"/>
  <c r="AK523" i="1"/>
  <c r="AK587" i="1"/>
  <c r="AK622" i="1"/>
  <c r="AK638" i="1"/>
  <c r="AK654" i="1"/>
  <c r="AK670" i="1"/>
  <c r="AK686" i="1"/>
  <c r="AK702" i="1"/>
  <c r="AK718" i="1"/>
  <c r="AK734" i="1"/>
  <c r="AK527" i="1"/>
  <c r="AK643" i="1"/>
  <c r="AK707" i="1"/>
  <c r="AK746" i="1"/>
  <c r="AK762" i="1"/>
  <c r="AK778" i="1"/>
  <c r="AK794" i="1"/>
  <c r="AK810" i="1"/>
  <c r="AK826" i="1"/>
  <c r="AK842" i="1"/>
  <c r="AK858" i="1"/>
  <c r="AK874" i="1"/>
  <c r="AK890" i="1"/>
  <c r="AK906" i="1"/>
  <c r="AK922" i="1"/>
  <c r="AK938" i="1"/>
  <c r="AK954" i="1"/>
  <c r="AK970" i="1"/>
  <c r="AK986" i="1"/>
  <c r="AK543" i="1"/>
  <c r="AK663" i="1"/>
  <c r="AK727" i="1"/>
  <c r="AK751" i="1"/>
  <c r="AK767" i="1"/>
  <c r="AK783" i="1"/>
  <c r="AK799" i="1"/>
  <c r="AK815" i="1"/>
  <c r="AK831" i="1"/>
  <c r="AK847" i="1"/>
  <c r="AK863" i="1"/>
  <c r="AK879" i="1"/>
  <c r="AK895" i="1"/>
  <c r="AK911" i="1"/>
  <c r="AK927" i="1"/>
  <c r="AK943" i="1"/>
  <c r="AK959" i="1"/>
  <c r="AK975" i="1"/>
  <c r="AK495" i="1"/>
  <c r="AK667" i="1"/>
  <c r="AK735" i="1"/>
  <c r="AK756" i="1"/>
  <c r="AK772" i="1"/>
  <c r="AK788" i="1"/>
  <c r="AK804" i="1"/>
  <c r="AK820" i="1"/>
  <c r="AK836" i="1"/>
  <c r="AK852" i="1"/>
  <c r="AK868" i="1"/>
  <c r="AK884" i="1"/>
  <c r="AK900" i="1"/>
  <c r="AK916" i="1"/>
  <c r="AK932" i="1"/>
  <c r="AK948" i="1"/>
  <c r="AK964" i="1"/>
  <c r="AK980" i="1"/>
  <c r="AK996" i="1"/>
  <c r="AK639" i="1"/>
  <c r="AK703" i="1"/>
  <c r="AK773" i="1"/>
  <c r="AK837" i="1"/>
  <c r="AK901" i="1"/>
  <c r="AK965" i="1"/>
  <c r="AK1000" i="1"/>
  <c r="AK1014" i="1"/>
  <c r="AK1030" i="1"/>
  <c r="AK1046" i="1"/>
  <c r="AK1062" i="1"/>
  <c r="AK777" i="1"/>
  <c r="AK841" i="1"/>
  <c r="AK905" i="1"/>
  <c r="AK969" i="1"/>
  <c r="AK1003" i="1"/>
  <c r="AK1019" i="1"/>
  <c r="AK1035" i="1"/>
  <c r="AK749" i="1"/>
  <c r="AK813" i="1"/>
  <c r="AK877" i="1"/>
  <c r="AK941" i="1"/>
  <c r="AK1004" i="1"/>
  <c r="AK1020" i="1"/>
  <c r="AK753" i="1"/>
  <c r="AK817" i="1"/>
  <c r="AK881" i="1"/>
  <c r="AK945" i="1"/>
  <c r="AK995" i="1"/>
  <c r="AK1013" i="1"/>
  <c r="AK1029" i="1"/>
  <c r="AK1045" i="1"/>
  <c r="AK1061" i="1"/>
  <c r="AK1077" i="1"/>
  <c r="AK1060" i="1"/>
  <c r="AK1082" i="1"/>
  <c r="AK1098" i="1"/>
  <c r="AK1114" i="1"/>
  <c r="AK1130" i="1"/>
  <c r="AK1146" i="1"/>
  <c r="AK1162" i="1"/>
  <c r="AK1178" i="1"/>
  <c r="AK1194" i="1"/>
  <c r="AK1210" i="1"/>
  <c r="AK1226" i="1"/>
  <c r="AK1242" i="1"/>
  <c r="AK1258" i="1"/>
  <c r="AK1274" i="1"/>
  <c r="AK1290" i="1"/>
  <c r="AK1306" i="1"/>
  <c r="AK1322" i="1"/>
  <c r="AK1338" i="1"/>
  <c r="AK1354" i="1"/>
  <c r="AK1370" i="1"/>
  <c r="AK1071" i="1"/>
  <c r="AK1091" i="1"/>
  <c r="AK1107" i="1"/>
  <c r="AK1123" i="1"/>
  <c r="AK1139" i="1"/>
  <c r="AK1155" i="1"/>
  <c r="AK1171" i="1"/>
  <c r="AK1187" i="1"/>
  <c r="AK1203" i="1"/>
  <c r="AK1219" i="1"/>
  <c r="AK1235" i="1"/>
  <c r="AK1251" i="1"/>
  <c r="AK1267" i="1"/>
  <c r="AK1283" i="1"/>
  <c r="AK1299" i="1"/>
  <c r="AK1315" i="1"/>
  <c r="AK1331" i="1"/>
  <c r="AK1044" i="1"/>
  <c r="AK1070" i="1"/>
  <c r="AK1092" i="1"/>
  <c r="AK1108" i="1"/>
  <c r="AK1124" i="1"/>
  <c r="AK1140" i="1"/>
  <c r="AK1156" i="1"/>
  <c r="AK1172" i="1"/>
  <c r="AK1188" i="1"/>
  <c r="AK1204" i="1"/>
  <c r="AK1220" i="1"/>
  <c r="AK1236" i="1"/>
  <c r="AK1252" i="1"/>
  <c r="AK1268" i="1"/>
  <c r="AK1284" i="1"/>
  <c r="AK1300" i="1"/>
  <c r="AK1316" i="1"/>
  <c r="AK1059" i="1"/>
  <c r="AK1079" i="1"/>
  <c r="AK1097" i="1"/>
  <c r="AK1113" i="1"/>
  <c r="AK1129" i="1"/>
  <c r="AK1145" i="1"/>
  <c r="AK1161" i="1"/>
  <c r="AK1177" i="1"/>
  <c r="AK1193" i="1"/>
  <c r="AK1209" i="1"/>
  <c r="AK1225" i="1"/>
  <c r="AK1241" i="1"/>
  <c r="AK1257" i="1"/>
  <c r="AK1273" i="1"/>
  <c r="AK1289" i="1"/>
  <c r="AK1305" i="1"/>
  <c r="AK1321" i="1"/>
  <c r="AK1337" i="1"/>
  <c r="AK1353" i="1"/>
  <c r="AK1347" i="1"/>
  <c r="AK1378" i="1"/>
  <c r="AK1394" i="1"/>
  <c r="AK1410" i="1"/>
  <c r="AK1426" i="1"/>
  <c r="AK1442" i="1"/>
  <c r="AK1458" i="1"/>
  <c r="AK1474" i="1"/>
  <c r="AK1490" i="1"/>
  <c r="AK1506" i="1"/>
  <c r="AK1522" i="1"/>
  <c r="AK1538" i="1"/>
  <c r="AK1554" i="1"/>
  <c r="AK1570" i="1"/>
  <c r="AK1586" i="1"/>
  <c r="AK1602" i="1"/>
  <c r="AK1618" i="1"/>
  <c r="AK1634" i="1"/>
  <c r="AK1650" i="1"/>
  <c r="AK1666" i="1"/>
  <c r="AK1365" i="1"/>
  <c r="AK1379" i="1"/>
  <c r="AK1395" i="1"/>
  <c r="AK1411" i="1"/>
  <c r="AK1427" i="1"/>
  <c r="AK1443" i="1"/>
  <c r="AK1459" i="1"/>
  <c r="AK1475" i="1"/>
  <c r="AK1491" i="1"/>
  <c r="AK1507" i="1"/>
  <c r="AK1523" i="1"/>
  <c r="AK1539" i="1"/>
  <c r="AK1555" i="1"/>
  <c r="AK1571" i="1"/>
  <c r="AK1587" i="1"/>
  <c r="AK1603" i="1"/>
  <c r="AK1619" i="1"/>
  <c r="AK1635" i="1"/>
  <c r="AK1332" i="1"/>
  <c r="AK1364" i="1"/>
  <c r="AK1380" i="1"/>
  <c r="AK1396" i="1"/>
  <c r="AK1412" i="1"/>
  <c r="AK1428" i="1"/>
  <c r="AK1444" i="1"/>
  <c r="AK1460" i="1"/>
  <c r="AK1476" i="1"/>
  <c r="AK1492" i="1"/>
  <c r="AK1508" i="1"/>
  <c r="AK1524" i="1"/>
  <c r="AK1540" i="1"/>
  <c r="AK1556" i="1"/>
  <c r="AK1572" i="1"/>
  <c r="AK1588" i="1"/>
  <c r="AK1604" i="1"/>
  <c r="AK1620" i="1"/>
  <c r="AK1636" i="1"/>
  <c r="AK1336" i="1"/>
  <c r="AK1363" i="1"/>
  <c r="AK1385" i="1"/>
  <c r="AK1401" i="1"/>
  <c r="AK1417" i="1"/>
  <c r="AK1433" i="1"/>
  <c r="AK1449" i="1"/>
  <c r="AK1465" i="1"/>
  <c r="AK1481" i="1"/>
  <c r="AK1497" i="1"/>
  <c r="AK1513" i="1"/>
  <c r="AK1529" i="1"/>
  <c r="AK1545" i="1"/>
  <c r="AK1561" i="1"/>
  <c r="AK1577" i="1"/>
  <c r="AK1593" i="1"/>
  <c r="AK1609" i="1"/>
  <c r="AK1625" i="1"/>
  <c r="AK1641" i="1"/>
  <c r="AK1651" i="1"/>
  <c r="AK1663" i="1"/>
  <c r="AK1685" i="1"/>
  <c r="AK1701" i="1"/>
  <c r="AK1717" i="1"/>
  <c r="AK1733" i="1"/>
  <c r="AK1749" i="1"/>
  <c r="AK1765" i="1"/>
  <c r="AK1781" i="1"/>
  <c r="AK1797" i="1"/>
  <c r="AK1813" i="1"/>
  <c r="AK1829" i="1"/>
  <c r="AK1845" i="1"/>
  <c r="AK1861" i="1"/>
  <c r="AK1877" i="1"/>
  <c r="AK1893" i="1"/>
  <c r="AK1909" i="1"/>
  <c r="AK1925" i="1"/>
  <c r="AK1941" i="1"/>
  <c r="AK1957" i="1"/>
  <c r="AK1670" i="1"/>
  <c r="AK1686" i="1"/>
  <c r="AK1702" i="1"/>
  <c r="AK1718" i="1"/>
  <c r="AK1734" i="1"/>
  <c r="AK1750" i="1"/>
  <c r="AK1766" i="1"/>
  <c r="AK1782" i="1"/>
  <c r="AK1798" i="1"/>
  <c r="AK1814" i="1"/>
  <c r="AK1830" i="1"/>
  <c r="AK1846" i="1"/>
  <c r="AK1862" i="1"/>
  <c r="AK1878" i="1"/>
  <c r="AK1894" i="1"/>
  <c r="AK1910" i="1"/>
  <c r="AK1926" i="1"/>
  <c r="AK1942" i="1"/>
  <c r="AK1958" i="1"/>
  <c r="AK1675" i="1"/>
  <c r="AK1691" i="1"/>
  <c r="AK1707" i="1"/>
  <c r="AK1723" i="1"/>
  <c r="AK1739" i="1"/>
  <c r="AK1755" i="1"/>
  <c r="AK1771" i="1"/>
  <c r="AK1787" i="1"/>
  <c r="AK1803" i="1"/>
  <c r="AK1819" i="1"/>
  <c r="AK1835" i="1"/>
  <c r="AK1851" i="1"/>
  <c r="AK1867" i="1"/>
  <c r="AK1883" i="1"/>
  <c r="AK1899" i="1"/>
  <c r="AK1915" i="1"/>
  <c r="AK1931" i="1"/>
  <c r="AK1947" i="1"/>
  <c r="AK1667" i="1"/>
  <c r="AK1728" i="1"/>
  <c r="AK1792" i="1"/>
  <c r="AK1856" i="1"/>
  <c r="AK1920" i="1"/>
  <c r="AK1968" i="1"/>
  <c r="AK1984" i="1"/>
  <c r="AK2000" i="1"/>
  <c r="AK2016" i="1"/>
  <c r="AK2032" i="1"/>
  <c r="AK2048" i="1"/>
  <c r="AK2064" i="1"/>
  <c r="AK2080" i="1"/>
  <c r="AK2096" i="1"/>
  <c r="AK2112" i="1"/>
  <c r="AK2128" i="1"/>
  <c r="AK2144" i="1"/>
  <c r="AK2160" i="1"/>
  <c r="AK2176" i="1"/>
  <c r="AK2192" i="1"/>
  <c r="AK2208" i="1"/>
  <c r="AK2224" i="1"/>
  <c r="AK2240" i="1"/>
  <c r="AK2256" i="1"/>
  <c r="AK2272" i="1"/>
  <c r="AK2288" i="1"/>
  <c r="AK2304" i="1"/>
  <c r="AK2320" i="1"/>
  <c r="AK2336" i="1"/>
  <c r="AK2352" i="1"/>
  <c r="AK2368" i="1"/>
  <c r="AK2384" i="1"/>
  <c r="AK2400" i="1"/>
  <c r="AK2416" i="1"/>
  <c r="AK2432" i="1"/>
  <c r="AK2448" i="1"/>
  <c r="AK2464" i="1"/>
  <c r="AK2480" i="1"/>
  <c r="AK1684" i="1"/>
  <c r="AK1748" i="1"/>
  <c r="AK1812" i="1"/>
  <c r="AK1876" i="1"/>
  <c r="AK1940" i="1"/>
  <c r="AK1965" i="1"/>
  <c r="AK1981" i="1"/>
  <c r="AK1997" i="1"/>
  <c r="AK2013" i="1"/>
  <c r="AK2029" i="1"/>
  <c r="AK2045" i="1"/>
  <c r="AK2061" i="1"/>
  <c r="AK2077" i="1"/>
  <c r="AK2093" i="1"/>
  <c r="AK2109" i="1"/>
  <c r="AK2125" i="1"/>
  <c r="AK2141" i="1"/>
  <c r="AK2157" i="1"/>
  <c r="AK2173" i="1"/>
  <c r="AK2189" i="1"/>
  <c r="AK2205" i="1"/>
  <c r="AK2221" i="1"/>
  <c r="AK2237" i="1"/>
  <c r="AK2253" i="1"/>
  <c r="AK2269" i="1"/>
  <c r="AK2285" i="1"/>
  <c r="AK2301" i="1"/>
  <c r="AK2317" i="1"/>
  <c r="AK2333" i="1"/>
  <c r="AK2349" i="1"/>
  <c r="AK2365" i="1"/>
  <c r="AK2381" i="1"/>
  <c r="AK2397" i="1"/>
  <c r="AK2413" i="1"/>
  <c r="AK2429" i="1"/>
  <c r="AK2445" i="1"/>
  <c r="AK2461" i="1"/>
  <c r="AK2477" i="1"/>
  <c r="AK1688" i="1"/>
  <c r="AK1752" i="1"/>
  <c r="AK1816" i="1"/>
  <c r="AK1880" i="1"/>
  <c r="AK1944" i="1"/>
  <c r="AK1974" i="1"/>
  <c r="AK1990" i="1"/>
  <c r="AK2006" i="1"/>
  <c r="AK2022" i="1"/>
  <c r="AK2038" i="1"/>
  <c r="AK2054" i="1"/>
  <c r="AK2070" i="1"/>
  <c r="AK2086" i="1"/>
  <c r="AK2102" i="1"/>
  <c r="AK2118" i="1"/>
  <c r="AK2134" i="1"/>
  <c r="AK2150" i="1"/>
  <c r="AK2166" i="1"/>
  <c r="AK2182" i="1"/>
  <c r="AK2198" i="1"/>
  <c r="AK2214" i="1"/>
  <c r="AK2230" i="1"/>
  <c r="AK2246" i="1"/>
  <c r="AK2262" i="1"/>
  <c r="AK2278" i="1"/>
  <c r="AK2294" i="1"/>
  <c r="AK2310" i="1"/>
  <c r="AK2326" i="1"/>
  <c r="AK2342" i="1"/>
  <c r="AK2358" i="1"/>
  <c r="AK2374" i="1"/>
  <c r="AK2390" i="1"/>
  <c r="AK2406" i="1"/>
  <c r="AK2422" i="1"/>
  <c r="AK2438" i="1"/>
  <c r="AK2454" i="1"/>
  <c r="AK1692" i="1"/>
  <c r="AK1756" i="1"/>
  <c r="AK1820" i="1"/>
  <c r="AK1884" i="1"/>
  <c r="AK1948" i="1"/>
  <c r="AK1975" i="1"/>
  <c r="AK1991" i="1"/>
  <c r="AK2007" i="1"/>
  <c r="AK2023" i="1"/>
  <c r="AK2039" i="1"/>
  <c r="AK2055" i="1"/>
  <c r="AK2071" i="1"/>
  <c r="AK2087" i="1"/>
  <c r="AK2103" i="1"/>
  <c r="AK2119" i="1"/>
  <c r="AK2135" i="1"/>
  <c r="AK2151" i="1"/>
  <c r="AK2167" i="1"/>
  <c r="AK2183" i="1"/>
  <c r="AK2199" i="1"/>
  <c r="AK2215" i="1"/>
  <c r="AK2279" i="1"/>
  <c r="AK2343" i="1"/>
  <c r="AK2407" i="1"/>
  <c r="AK2467" i="1"/>
  <c r="AK2489" i="1"/>
  <c r="AK2504" i="1"/>
  <c r="AK2520" i="1"/>
  <c r="AK2536" i="1"/>
  <c r="AK2552" i="1"/>
  <c r="AK2568" i="1"/>
  <c r="AK2584" i="1"/>
  <c r="AK2600" i="1"/>
  <c r="AK2616" i="1"/>
  <c r="AK2632" i="1"/>
  <c r="AK2648" i="1"/>
  <c r="AK2664" i="1"/>
  <c r="AK2680" i="1"/>
  <c r="AK2696" i="1"/>
  <c r="AK2712" i="1"/>
  <c r="AK2728" i="1"/>
  <c r="AK2744" i="1"/>
  <c r="AK2760" i="1"/>
  <c r="AK2776" i="1"/>
  <c r="AK2792" i="1"/>
  <c r="AK2808" i="1"/>
  <c r="AK2824" i="1"/>
  <c r="AK2840" i="1"/>
  <c r="AK2856" i="1"/>
  <c r="AK2872" i="1"/>
  <c r="AK2888" i="1"/>
  <c r="AK2904" i="1"/>
  <c r="AK2920" i="1"/>
  <c r="AK2936" i="1"/>
  <c r="AK2952" i="1"/>
  <c r="AK2968" i="1"/>
  <c r="AK2984" i="1"/>
  <c r="AK3000" i="1"/>
  <c r="AK3016" i="1"/>
  <c r="AK2219" i="1"/>
  <c r="AK2283" i="1"/>
  <c r="AK2347" i="1"/>
  <c r="AK2411" i="1"/>
  <c r="AK2462" i="1"/>
  <c r="AK2485" i="1"/>
  <c r="AK2505" i="1"/>
  <c r="AK2521" i="1"/>
  <c r="AK2537" i="1"/>
  <c r="AK2553" i="1"/>
  <c r="AK2569" i="1"/>
  <c r="AK2585" i="1"/>
  <c r="AK2601" i="1"/>
  <c r="AK2617" i="1"/>
  <c r="AK2633" i="1"/>
  <c r="AK2649" i="1"/>
  <c r="AK2665" i="1"/>
  <c r="AK2681" i="1"/>
  <c r="AK2697" i="1"/>
  <c r="AK2713" i="1"/>
  <c r="AK2729" i="1"/>
  <c r="AK2745" i="1"/>
  <c r="AK2761" i="1"/>
  <c r="AK2777" i="1"/>
  <c r="AK2793" i="1"/>
  <c r="AK2809" i="1"/>
  <c r="AK2825" i="1"/>
  <c r="AK2841" i="1"/>
  <c r="AK2857" i="1"/>
  <c r="AK2873" i="1"/>
  <c r="AK2889" i="1"/>
  <c r="AK2905" i="1"/>
  <c r="AK2921" i="1"/>
  <c r="AK2937" i="1"/>
  <c r="AK2953" i="1"/>
  <c r="AK2969" i="1"/>
  <c r="AK2985" i="1"/>
  <c r="AK2271" i="1"/>
  <c r="AK2335" i="1"/>
  <c r="AK2399" i="1"/>
  <c r="AK2463" i="1"/>
  <c r="AK2498" i="1"/>
  <c r="AK2514" i="1"/>
  <c r="AK2530" i="1"/>
  <c r="AK2546" i="1"/>
  <c r="AK2562" i="1"/>
  <c r="AK2578" i="1"/>
  <c r="AK2594" i="1"/>
  <c r="AK2610" i="1"/>
  <c r="AK2626" i="1"/>
  <c r="AK2642" i="1"/>
  <c r="AK2658" i="1"/>
  <c r="AK2674" i="1"/>
  <c r="AK2690" i="1"/>
  <c r="AK2706" i="1"/>
  <c r="AK2722" i="1"/>
  <c r="AK2738" i="1"/>
  <c r="AK2754" i="1"/>
  <c r="AK2770" i="1"/>
  <c r="AK2786" i="1"/>
  <c r="AK2802" i="1"/>
  <c r="AK2818" i="1"/>
  <c r="AK2834" i="1"/>
  <c r="AK2850" i="1"/>
  <c r="AK2866" i="1"/>
  <c r="AK2882" i="1"/>
  <c r="AK2898" i="1"/>
  <c r="AK2914" i="1"/>
  <c r="AK2930" i="1"/>
  <c r="AK2946" i="1"/>
  <c r="AK2962" i="1"/>
  <c r="AK2227" i="1"/>
  <c r="AK2291" i="1"/>
  <c r="AK2355" i="1"/>
  <c r="AK2419" i="1"/>
  <c r="AK2474" i="1"/>
  <c r="AK2495" i="1"/>
  <c r="AK2511" i="1"/>
  <c r="AK2527" i="1"/>
  <c r="AK2543" i="1"/>
  <c r="AK2559" i="1"/>
  <c r="AK2575" i="1"/>
  <c r="AK2591" i="1"/>
  <c r="AK2607" i="1"/>
  <c r="AK2623" i="1"/>
  <c r="AK2639" i="1"/>
  <c r="AK2655" i="1"/>
  <c r="AK2671" i="1"/>
  <c r="AK2687" i="1"/>
  <c r="AK2703" i="1"/>
  <c r="AK2719" i="1"/>
  <c r="AK2735" i="1"/>
  <c r="AK2751" i="1"/>
  <c r="AK2767" i="1"/>
  <c r="AK2783" i="1"/>
  <c r="AK2799" i="1"/>
  <c r="AK2815" i="1"/>
  <c r="AK2831" i="1"/>
  <c r="AK2847" i="1"/>
  <c r="AK2863" i="1"/>
  <c r="AK2879" i="1"/>
  <c r="AK2895" i="1"/>
  <c r="AK2911" i="1"/>
  <c r="AK2927" i="1"/>
  <c r="AK2943" i="1"/>
  <c r="AK2959" i="1"/>
  <c r="AK2975" i="1"/>
  <c r="AK2991" i="1"/>
  <c r="AK3007" i="1"/>
  <c r="AK2994" i="1"/>
  <c r="AK3022" i="1"/>
  <c r="AK3039" i="1"/>
  <c r="AK3055" i="1"/>
  <c r="AK3071" i="1"/>
  <c r="AK3087" i="1"/>
  <c r="AK3103" i="1"/>
  <c r="AK3119" i="1"/>
  <c r="AK3135" i="1"/>
  <c r="AK3151" i="1"/>
  <c r="AK3167" i="1"/>
  <c r="AK3183" i="1"/>
  <c r="AK3199" i="1"/>
  <c r="AK3215" i="1"/>
  <c r="AK3231" i="1"/>
  <c r="AK3247" i="1"/>
  <c r="AK3263" i="1"/>
  <c r="AK3279" i="1"/>
  <c r="AK3295" i="1"/>
  <c r="AK3311" i="1"/>
  <c r="AK3327" i="1"/>
  <c r="AK3343" i="1"/>
  <c r="AK3359" i="1"/>
  <c r="AK3375" i="1"/>
  <c r="AK3391" i="1"/>
  <c r="AK3407" i="1"/>
  <c r="AK3423" i="1"/>
  <c r="AK3439" i="1"/>
  <c r="AK3455" i="1"/>
  <c r="AK3471" i="1"/>
  <c r="AK3487" i="1"/>
  <c r="AK3503" i="1"/>
  <c r="AK3519" i="1"/>
  <c r="AK3535" i="1"/>
  <c r="AK3551" i="1"/>
  <c r="AK3567" i="1"/>
  <c r="AK3583" i="1"/>
  <c r="AK3599" i="1"/>
  <c r="AK3615" i="1"/>
  <c r="AK2997" i="1"/>
  <c r="AK3021" i="1"/>
  <c r="AK3044" i="1"/>
  <c r="AK3060" i="1"/>
  <c r="AK3076" i="1"/>
  <c r="AK3092" i="1"/>
  <c r="AK3108" i="1"/>
  <c r="AK3124" i="1"/>
  <c r="AK3140" i="1"/>
  <c r="AK3156" i="1"/>
  <c r="AK3172" i="1"/>
  <c r="AK3188" i="1"/>
  <c r="AK3204" i="1"/>
  <c r="AK3220" i="1"/>
  <c r="AK3236" i="1"/>
  <c r="AK3252" i="1"/>
  <c r="AK3268" i="1"/>
  <c r="AK3284" i="1"/>
  <c r="AK3300" i="1"/>
  <c r="AK3316" i="1"/>
  <c r="AK3332" i="1"/>
  <c r="AK3348" i="1"/>
  <c r="AK3364" i="1"/>
  <c r="AK3380" i="1"/>
  <c r="AK3396" i="1"/>
  <c r="AK3412" i="1"/>
  <c r="AK3428" i="1"/>
  <c r="AK3444" i="1"/>
  <c r="AK3460" i="1"/>
  <c r="AK3476" i="1"/>
  <c r="AK3492" i="1"/>
  <c r="AK3508" i="1"/>
  <c r="AK3524" i="1"/>
  <c r="AK3540" i="1"/>
  <c r="AK3556" i="1"/>
  <c r="AK3572" i="1"/>
  <c r="AK3588" i="1"/>
  <c r="AK3604" i="1"/>
  <c r="AK2998" i="1"/>
  <c r="AK3033" i="1"/>
  <c r="AK3049" i="1"/>
  <c r="AK3065" i="1"/>
  <c r="AK3081" i="1"/>
  <c r="AK3097" i="1"/>
  <c r="AK3113" i="1"/>
  <c r="AK3129" i="1"/>
  <c r="AK3145" i="1"/>
  <c r="AK3161" i="1"/>
  <c r="AK3177" i="1"/>
  <c r="AK3193" i="1"/>
  <c r="AK3209" i="1"/>
  <c r="AK3225" i="1"/>
  <c r="AK3241" i="1"/>
  <c r="AK3257" i="1"/>
  <c r="AK3273" i="1"/>
  <c r="AK3289" i="1"/>
  <c r="AK3305" i="1"/>
  <c r="AK3321" i="1"/>
  <c r="AK3337" i="1"/>
  <c r="AK3353" i="1"/>
  <c r="AK3369" i="1"/>
  <c r="AK3385" i="1"/>
  <c r="AK3401" i="1"/>
  <c r="AK3417" i="1"/>
  <c r="AK3433" i="1"/>
  <c r="AK3449" i="1"/>
  <c r="AK3465" i="1"/>
  <c r="AK3481" i="1"/>
  <c r="AK3497" i="1"/>
  <c r="AK3513" i="1"/>
  <c r="AK3529" i="1"/>
  <c r="AK3545" i="1"/>
  <c r="AK3561" i="1"/>
  <c r="AK3009" i="1"/>
  <c r="AK3029" i="1"/>
  <c r="AK3042" i="1"/>
  <c r="AK3058" i="1"/>
  <c r="AK3074" i="1"/>
  <c r="AK3090" i="1"/>
  <c r="AK3106" i="1"/>
  <c r="AK3122" i="1"/>
  <c r="AK3138" i="1"/>
  <c r="AK3154" i="1"/>
  <c r="AK3170" i="1"/>
  <c r="AK3186" i="1"/>
  <c r="AK3202" i="1"/>
  <c r="AK3218" i="1"/>
  <c r="AK3234" i="1"/>
  <c r="AK3250" i="1"/>
  <c r="AK3266" i="1"/>
  <c r="AK3282" i="1"/>
  <c r="AK3298" i="1"/>
  <c r="AK3314" i="1"/>
  <c r="AK3330" i="1"/>
  <c r="AK3346" i="1"/>
  <c r="AK3362" i="1"/>
  <c r="AK3378" i="1"/>
  <c r="AK3394" i="1"/>
  <c r="AK3410" i="1"/>
  <c r="AK3426" i="1"/>
  <c r="AK3442" i="1"/>
  <c r="AK3458" i="1"/>
  <c r="AK3474" i="1"/>
  <c r="AK3490" i="1"/>
  <c r="AK3506" i="1"/>
  <c r="AK3522" i="1"/>
  <c r="AK3538" i="1"/>
  <c r="AK3554" i="1"/>
  <c r="AK3570" i="1"/>
  <c r="AK3586" i="1"/>
  <c r="AK3602" i="1"/>
  <c r="AK4102" i="1"/>
  <c r="AK4091" i="1"/>
  <c r="AK4068" i="1"/>
  <c r="AK4052" i="1"/>
  <c r="AK4036" i="1"/>
  <c r="AK4020" i="1"/>
  <c r="AK4004" i="1"/>
  <c r="AK3988" i="1"/>
  <c r="AK3972" i="1"/>
  <c r="AK3956" i="1"/>
  <c r="AK3940" i="1"/>
  <c r="AK3924" i="1"/>
  <c r="AK3908" i="1"/>
  <c r="AK3896" i="1"/>
  <c r="AK3880" i="1"/>
  <c r="AK3864" i="1"/>
  <c r="AK3848" i="1"/>
  <c r="AK3832" i="1"/>
  <c r="AK3816" i="1"/>
  <c r="AK3800" i="1"/>
  <c r="AK3784" i="1"/>
  <c r="AK3768" i="1"/>
  <c r="AK3752" i="1"/>
  <c r="AK3736" i="1"/>
  <c r="AK3720" i="1"/>
  <c r="AK3704" i="1"/>
  <c r="AK3688" i="1"/>
  <c r="AK3672" i="1"/>
  <c r="AK3656" i="1"/>
  <c r="AK3640" i="1"/>
  <c r="AK3624" i="1"/>
  <c r="AK3609" i="1"/>
  <c r="AK3819" i="1"/>
  <c r="AK3803" i="1"/>
  <c r="AK3787" i="1"/>
  <c r="AK3771" i="1"/>
  <c r="AK3755" i="1"/>
  <c r="AK3739" i="1"/>
  <c r="AK3723" i="1"/>
  <c r="AK3707" i="1"/>
  <c r="AK3691" i="1"/>
  <c r="AK3675" i="1"/>
  <c r="AK3659" i="1"/>
  <c r="AK3643" i="1"/>
  <c r="AK3627" i="1"/>
  <c r="AK3613" i="1"/>
  <c r="AK3892" i="1"/>
  <c r="AK3876" i="1"/>
  <c r="AK3860" i="1"/>
  <c r="AK3844" i="1"/>
  <c r="AK3828" i="1"/>
  <c r="AK3812" i="1"/>
  <c r="AK3796" i="1"/>
  <c r="AK3780" i="1"/>
  <c r="AK3764" i="1"/>
  <c r="AK3748" i="1"/>
  <c r="AK3732" i="1"/>
  <c r="AK3716" i="1"/>
  <c r="AK3700" i="1"/>
  <c r="AK3684" i="1"/>
  <c r="AK3668" i="1"/>
  <c r="AK3652" i="1"/>
  <c r="AK3636" i="1"/>
  <c r="AK3620" i="1"/>
  <c r="AK3815" i="1"/>
  <c r="AK3799" i="1"/>
  <c r="AK3783" i="1"/>
  <c r="AK3767" i="1"/>
  <c r="AK3751" i="1"/>
  <c r="AK3735" i="1"/>
  <c r="AK3719" i="1"/>
  <c r="AK3703" i="1"/>
  <c r="AK3687" i="1"/>
  <c r="AK3671" i="1"/>
  <c r="AK3655" i="1"/>
  <c r="AK3639" i="1"/>
  <c r="AK3623" i="1"/>
  <c r="AK3610" i="1"/>
  <c r="AK3888" i="1"/>
  <c r="AK3872" i="1"/>
  <c r="AK3856" i="1"/>
  <c r="AK3840" i="1"/>
  <c r="AK3824" i="1"/>
  <c r="AK3808" i="1"/>
  <c r="AK3792" i="1"/>
  <c r="AK3776" i="1"/>
  <c r="AK3760" i="1"/>
  <c r="AK3744" i="1"/>
  <c r="AK3728" i="1"/>
  <c r="AK3712" i="1"/>
  <c r="AK3696" i="1"/>
  <c r="AK3680" i="1"/>
  <c r="AK3664" i="1"/>
  <c r="AK3648" i="1"/>
  <c r="AK3632" i="1"/>
  <c r="AK3589" i="1"/>
  <c r="AK3811" i="1"/>
  <c r="AK3795" i="1"/>
  <c r="AK3779" i="1"/>
  <c r="AK3763" i="1"/>
  <c r="AK3747" i="1"/>
  <c r="AK3731" i="1"/>
  <c r="AK3715" i="1"/>
  <c r="AK3699" i="1"/>
  <c r="AK3683" i="1"/>
  <c r="AK3667" i="1"/>
  <c r="AK3651" i="1"/>
  <c r="AK3635" i="1"/>
  <c r="AK3601" i="1"/>
  <c r="AK3569" i="1"/>
  <c r="AK3884" i="1"/>
  <c r="AK3868" i="1"/>
  <c r="AK3852" i="1"/>
  <c r="AK3836" i="1"/>
  <c r="AK3820" i="1"/>
  <c r="AK3804" i="1"/>
  <c r="AK3788" i="1"/>
  <c r="AK3772" i="1"/>
  <c r="AK3756" i="1"/>
  <c r="AK3740" i="1"/>
  <c r="AK3724" i="1"/>
  <c r="AK3708" i="1"/>
  <c r="AK3692" i="1"/>
  <c r="AK3676" i="1"/>
  <c r="AK3660" i="1"/>
  <c r="AK3644" i="1"/>
  <c r="AK3628" i="1"/>
  <c r="AK3612" i="1"/>
  <c r="AK3573" i="1"/>
  <c r="AK3807" i="1"/>
  <c r="AK3791" i="1"/>
  <c r="AK3775" i="1"/>
  <c r="AK3759" i="1"/>
  <c r="AK3743" i="1"/>
  <c r="AK3727" i="1"/>
  <c r="AK3711" i="1"/>
  <c r="AK3695" i="1"/>
  <c r="AK3679" i="1"/>
  <c r="AK3663" i="1"/>
  <c r="AK3647" i="1"/>
  <c r="AK3631" i="1"/>
  <c r="AK3616" i="1"/>
  <c r="AK3585" i="1"/>
  <c r="AK4087" i="1"/>
  <c r="AK4082" i="1"/>
  <c r="AK4066" i="1"/>
  <c r="AK4050" i="1"/>
  <c r="AK4034" i="1"/>
  <c r="AK4018" i="1"/>
  <c r="AK4002" i="1"/>
  <c r="AK3986" i="1"/>
  <c r="AK3970" i="1"/>
  <c r="AK3954" i="1"/>
  <c r="AK3938" i="1"/>
  <c r="AK3922" i="1"/>
  <c r="AK3906" i="1"/>
  <c r="AK3890" i="1"/>
  <c r="AK3874" i="1"/>
  <c r="AK3858" i="1"/>
  <c r="AK3842" i="1"/>
  <c r="AK3826" i="1"/>
  <c r="AK3810" i="1"/>
  <c r="AK3794" i="1"/>
  <c r="AK3778" i="1"/>
  <c r="AK3762" i="1"/>
  <c r="AK3746" i="1"/>
  <c r="AK3730" i="1"/>
  <c r="AK3714" i="1"/>
  <c r="AK3698" i="1"/>
  <c r="AK3682" i="1"/>
  <c r="AK3666" i="1"/>
  <c r="AK3650" i="1"/>
  <c r="AK3634" i="1"/>
  <c r="AK3597" i="1"/>
  <c r="AK4095" i="1"/>
  <c r="AK4090" i="1"/>
  <c r="AK4062" i="1"/>
  <c r="AK4046" i="1"/>
  <c r="AK4030" i="1"/>
  <c r="AK4014" i="1"/>
  <c r="AK3998" i="1"/>
  <c r="AK3982" i="1"/>
  <c r="AK3966" i="1"/>
  <c r="AK3950" i="1"/>
  <c r="AK3934" i="1"/>
  <c r="AK3918" i="1"/>
  <c r="AK3902" i="1"/>
  <c r="AK3886" i="1"/>
  <c r="AK3870" i="1"/>
  <c r="AK3854" i="1"/>
  <c r="AK3838" i="1"/>
  <c r="AK3822" i="1"/>
  <c r="AK3806" i="1"/>
  <c r="AK3790" i="1"/>
  <c r="AK3774" i="1"/>
  <c r="AK3758" i="1"/>
  <c r="AK3742" i="1"/>
  <c r="AK3726" i="1"/>
  <c r="AK3710" i="1"/>
  <c r="AK3694" i="1"/>
  <c r="AK3678" i="1"/>
  <c r="AK3662" i="1"/>
  <c r="AK3646" i="1"/>
  <c r="AK3630" i="1"/>
  <c r="AK3617" i="1"/>
  <c r="AK3581" i="1"/>
  <c r="AK4103" i="1"/>
  <c r="AK4098" i="1"/>
  <c r="AK4079" i="1"/>
  <c r="AK4074" i="1"/>
  <c r="AK4058" i="1"/>
  <c r="AK4042" i="1"/>
  <c r="AK4026" i="1"/>
  <c r="AK4010" i="1"/>
  <c r="AK3994" i="1"/>
  <c r="AK3978" i="1"/>
  <c r="AK3962" i="1"/>
  <c r="AK3946" i="1"/>
  <c r="AK3930" i="1"/>
  <c r="AK3914" i="1"/>
  <c r="AK3898" i="1"/>
  <c r="AK3882" i="1"/>
  <c r="AK3866" i="1"/>
  <c r="AK3850" i="1"/>
  <c r="AK3834" i="1"/>
  <c r="AK3818" i="1"/>
  <c r="AK3802" i="1"/>
  <c r="AK3786" i="1"/>
  <c r="AK3770" i="1"/>
  <c r="AK3754" i="1"/>
  <c r="AK3738" i="1"/>
  <c r="AK3722" i="1"/>
  <c r="AK3706" i="1"/>
  <c r="AK3690" i="1"/>
  <c r="AK3674" i="1"/>
  <c r="AK3658" i="1"/>
  <c r="AK3642" i="1"/>
  <c r="AK3626" i="1"/>
  <c r="AK3614" i="1"/>
  <c r="AK3606" i="1"/>
  <c r="AK4111" i="1"/>
  <c r="AK4106" i="1"/>
  <c r="AK4070" i="1"/>
  <c r="AK4054" i="1"/>
  <c r="AK4038" i="1"/>
  <c r="AK4022" i="1"/>
  <c r="AK4006" i="1"/>
  <c r="AK3990" i="1"/>
  <c r="AK3974" i="1"/>
  <c r="AK3958" i="1"/>
  <c r="AK3942" i="1"/>
  <c r="AK3926" i="1"/>
  <c r="AK3910" i="1"/>
  <c r="AK3894" i="1"/>
  <c r="AK3878" i="1"/>
  <c r="AK3862" i="1"/>
  <c r="AK3846" i="1"/>
  <c r="AK3830" i="1"/>
  <c r="AK3814" i="1"/>
  <c r="AK3798" i="1"/>
  <c r="AK3782" i="1"/>
  <c r="AK3766" i="1"/>
  <c r="AK3750" i="1"/>
  <c r="AK3734" i="1"/>
  <c r="AK3718" i="1"/>
  <c r="AK3702" i="1"/>
  <c r="AK3686" i="1"/>
  <c r="AK3670" i="1"/>
  <c r="AK3654" i="1"/>
  <c r="AK3638" i="1"/>
  <c r="AK3622" i="1"/>
  <c r="AM3841" i="1"/>
  <c r="AM3905" i="1"/>
  <c r="AM3969" i="1"/>
  <c r="AM4033" i="1"/>
  <c r="AM4066" i="1"/>
  <c r="AM4058" i="1"/>
  <c r="AM4106" i="1"/>
  <c r="AM3873" i="1"/>
  <c r="AM3937" i="1"/>
  <c r="AM4001" i="1"/>
  <c r="AM4050" i="1"/>
  <c r="AM4084" i="1"/>
  <c r="AM4097" i="1"/>
  <c r="AM4042" i="1"/>
  <c r="AM4074" i="1"/>
  <c r="AM4087" i="1"/>
  <c r="AM3825" i="1"/>
  <c r="AM4108" i="1"/>
  <c r="AM4079" i="1"/>
  <c r="AM4053" i="1"/>
  <c r="AM4009" i="1"/>
  <c r="AM3945" i="1"/>
  <c r="AM3881" i="1"/>
  <c r="AM4081" i="1"/>
  <c r="AM4046" i="1"/>
  <c r="AM3821" i="1"/>
  <c r="AM3853" i="1"/>
  <c r="AM3885" i="1"/>
  <c r="AM3917" i="1"/>
  <c r="AM3949" i="1"/>
  <c r="AM3981" i="1"/>
  <c r="AM4013" i="1"/>
  <c r="AM4026" i="1"/>
  <c r="AM4105" i="1"/>
  <c r="AM4073" i="1"/>
  <c r="AM4041" i="1"/>
  <c r="AM3961" i="1"/>
  <c r="AM3897" i="1"/>
  <c r="AM3833" i="1"/>
  <c r="AM4089" i="1"/>
  <c r="AM4076" i="1"/>
  <c r="AM4045" i="1"/>
  <c r="AM4103" i="1"/>
  <c r="AM4054" i="1"/>
  <c r="AM4017" i="1"/>
  <c r="AM3953" i="1"/>
  <c r="AM3889" i="1"/>
  <c r="AM3583" i="1"/>
  <c r="AM3829" i="1"/>
  <c r="AM3861" i="1"/>
  <c r="AM3893" i="1"/>
  <c r="AM3925" i="1"/>
  <c r="AM3957" i="1"/>
  <c r="AM3989" i="1"/>
  <c r="AM4021" i="1"/>
  <c r="AM4034" i="1"/>
  <c r="AM4065" i="1"/>
  <c r="AM4069" i="1"/>
  <c r="AM4037" i="1"/>
  <c r="AM3977" i="1"/>
  <c r="AM3913" i="1"/>
  <c r="AM3849" i="1"/>
  <c r="AM4100" i="1"/>
  <c r="AM4062" i="1"/>
  <c r="AM4022" i="1"/>
  <c r="AM3837" i="1"/>
  <c r="AM3869" i="1"/>
  <c r="AM3901" i="1"/>
  <c r="AM3933" i="1"/>
  <c r="AM3965" i="1"/>
  <c r="AM3997" i="1"/>
  <c r="AM4029" i="1"/>
  <c r="AM4095" i="1"/>
  <c r="AM4082" i="1"/>
  <c r="AM4057" i="1"/>
  <c r="AM3993" i="1"/>
  <c r="AM3929" i="1"/>
  <c r="AM3865" i="1"/>
  <c r="AM4111" i="1"/>
  <c r="AM4098" i="1"/>
  <c r="AM4061" i="1"/>
  <c r="AM4025" i="1"/>
  <c r="AM4090" i="1"/>
  <c r="AM4070" i="1"/>
  <c r="AM4038" i="1"/>
  <c r="AM3985" i="1"/>
  <c r="AM3921" i="1"/>
  <c r="AM3857" i="1"/>
  <c r="AM4030" i="1"/>
  <c r="AM3845" i="1"/>
  <c r="AM3877" i="1"/>
  <c r="AM3909" i="1"/>
  <c r="AM3941" i="1"/>
  <c r="AM3973" i="1"/>
  <c r="AM4005" i="1"/>
  <c r="AM4018" i="1"/>
  <c r="AM4092" i="1"/>
  <c r="AM4049" i="1"/>
  <c r="AM4109" i="1"/>
  <c r="AM4104" i="1"/>
  <c r="AM4077" i="1"/>
  <c r="AM4063" i="1"/>
  <c r="AM4047" i="1"/>
  <c r="AM4031" i="1"/>
  <c r="AM4015" i="1"/>
  <c r="AM3999" i="1"/>
  <c r="AM3983" i="1"/>
  <c r="AM3967" i="1"/>
  <c r="AM3951" i="1"/>
  <c r="AM3935" i="1"/>
  <c r="AM3919" i="1"/>
  <c r="AM3903" i="1"/>
  <c r="AM3887" i="1"/>
  <c r="AM3871" i="1"/>
  <c r="AM3855" i="1"/>
  <c r="AM3839" i="1"/>
  <c r="AM3823" i="1"/>
  <c r="AM3807" i="1"/>
  <c r="AM3791" i="1"/>
  <c r="AM3775" i="1"/>
  <c r="AM3759" i="1"/>
  <c r="AM3743" i="1"/>
  <c r="AM3727" i="1"/>
  <c r="AM3711" i="1"/>
  <c r="AM3695" i="1"/>
  <c r="AM3679" i="1"/>
  <c r="AM3663" i="1"/>
  <c r="AM3647" i="1"/>
  <c r="AM3631" i="1"/>
  <c r="AM3616" i="1"/>
  <c r="AM4112" i="1"/>
  <c r="AM4085" i="1"/>
  <c r="AM4080" i="1"/>
  <c r="AM4059" i="1"/>
  <c r="AM4043" i="1"/>
  <c r="AM4027" i="1"/>
  <c r="AM4011" i="1"/>
  <c r="AM3995" i="1"/>
  <c r="AM3979" i="1"/>
  <c r="AM3963" i="1"/>
  <c r="AM3947" i="1"/>
  <c r="AM3931" i="1"/>
  <c r="AM3915" i="1"/>
  <c r="AM3899" i="1"/>
  <c r="AM3883" i="1"/>
  <c r="AM3867" i="1"/>
  <c r="AM3851" i="1"/>
  <c r="AM3835" i="1"/>
  <c r="AM3819" i="1"/>
  <c r="AM3803" i="1"/>
  <c r="AM3787" i="1"/>
  <c r="AM3771" i="1"/>
  <c r="AM3755" i="1"/>
  <c r="AM3739" i="1"/>
  <c r="AM3723" i="1"/>
  <c r="AM3707" i="1"/>
  <c r="AM3691" i="1"/>
  <c r="AM3675" i="1"/>
  <c r="AM3659" i="1"/>
  <c r="AM3643" i="1"/>
  <c r="AM3627" i="1"/>
  <c r="AM3591" i="1"/>
  <c r="AM3575" i="1"/>
  <c r="AM4093" i="1"/>
  <c r="AM4088" i="1"/>
  <c r="AM4071" i="1"/>
  <c r="AM4055" i="1"/>
  <c r="AM4039" i="1"/>
  <c r="AM4023" i="1"/>
  <c r="AM4007" i="1"/>
  <c r="AM3991" i="1"/>
  <c r="AM3975" i="1"/>
  <c r="AM3959" i="1"/>
  <c r="AM3943" i="1"/>
  <c r="AM3927" i="1"/>
  <c r="AM3911" i="1"/>
  <c r="AM3895" i="1"/>
  <c r="AM3879" i="1"/>
  <c r="AM3863" i="1"/>
  <c r="AM3847" i="1"/>
  <c r="AM3831" i="1"/>
  <c r="AM3815" i="1"/>
  <c r="AM3799" i="1"/>
  <c r="AM3783" i="1"/>
  <c r="AM3767" i="1"/>
  <c r="AM3751" i="1"/>
  <c r="AM3735" i="1"/>
  <c r="AM3719" i="1"/>
  <c r="AM3703" i="1"/>
  <c r="AM3687" i="1"/>
  <c r="AM3671" i="1"/>
  <c r="AM3655" i="1"/>
  <c r="AM3639" i="1"/>
  <c r="AM3623" i="1"/>
  <c r="AM4101" i="1"/>
  <c r="AM4096" i="1"/>
  <c r="AM4067" i="1"/>
  <c r="AM4051" i="1"/>
  <c r="AM4035" i="1"/>
  <c r="AM4019" i="1"/>
  <c r="AM4003" i="1"/>
  <c r="AM3987" i="1"/>
  <c r="AM3971" i="1"/>
  <c r="AM3955" i="1"/>
  <c r="AM3939" i="1"/>
  <c r="AM3923" i="1"/>
  <c r="AM3907" i="1"/>
  <c r="AM3891" i="1"/>
  <c r="AM3875" i="1"/>
  <c r="AM3859" i="1"/>
  <c r="AM3843" i="1"/>
  <c r="AM3827" i="1"/>
  <c r="AM3811" i="1"/>
  <c r="AM3795" i="1"/>
  <c r="AM3779" i="1"/>
  <c r="AM3763" i="1"/>
  <c r="AM3747" i="1"/>
  <c r="AM3731" i="1"/>
  <c r="AM3715" i="1"/>
  <c r="AM3699" i="1"/>
  <c r="AM3683" i="1"/>
  <c r="AM3667" i="1"/>
  <c r="AM3651" i="1"/>
  <c r="AM3635" i="1"/>
  <c r="AM3619" i="1"/>
  <c r="AM4014" i="1"/>
  <c r="AM3998" i="1"/>
  <c r="AM3982" i="1"/>
  <c r="AM3966" i="1"/>
  <c r="AM3950" i="1"/>
  <c r="AM3934" i="1"/>
  <c r="AM3918" i="1"/>
  <c r="AM3902" i="1"/>
  <c r="AM4010" i="1"/>
  <c r="AM3994" i="1"/>
  <c r="AM3978" i="1"/>
  <c r="AM3962" i="1"/>
  <c r="AM3946" i="1"/>
  <c r="AM3930" i="1"/>
  <c r="AM3914" i="1"/>
  <c r="AM3898" i="1"/>
  <c r="AM4006" i="1"/>
  <c r="AM3990" i="1"/>
  <c r="AM3974" i="1"/>
  <c r="AM3958" i="1"/>
  <c r="AM3942" i="1"/>
  <c r="AM3926" i="1"/>
  <c r="AM3910" i="1"/>
  <c r="AM4002" i="1"/>
  <c r="AM3986" i="1"/>
  <c r="AM3970" i="1"/>
  <c r="AM3954" i="1"/>
  <c r="AM3938" i="1"/>
  <c r="AM3922" i="1"/>
  <c r="AM3906" i="1"/>
  <c r="AM3894" i="1"/>
  <c r="AM3878" i="1"/>
  <c r="AM3862" i="1"/>
  <c r="AM3846" i="1"/>
  <c r="AM3830" i="1"/>
  <c r="AM3814" i="1"/>
  <c r="AM3798" i="1"/>
  <c r="AM3782" i="1"/>
  <c r="AM3766" i="1"/>
  <c r="AM3750" i="1"/>
  <c r="AM3734" i="1"/>
  <c r="AM3718" i="1"/>
  <c r="AM3702" i="1"/>
  <c r="AM3686" i="1"/>
  <c r="AM3670" i="1"/>
  <c r="AM3654" i="1"/>
  <c r="AM3638" i="1"/>
  <c r="AM3622" i="1"/>
  <c r="AM3571" i="1"/>
  <c r="AM3817" i="1"/>
  <c r="AM3801" i="1"/>
  <c r="AM3785" i="1"/>
  <c r="AM3769" i="1"/>
  <c r="AM3753" i="1"/>
  <c r="AM3737" i="1"/>
  <c r="AM3721" i="1"/>
  <c r="AM3705" i="1"/>
  <c r="AM3689" i="1"/>
  <c r="AM3673" i="1"/>
  <c r="AM3657" i="1"/>
  <c r="AM3641" i="1"/>
  <c r="AM3625" i="1"/>
  <c r="AM11" i="1"/>
  <c r="AM27" i="1"/>
  <c r="AM4" i="1"/>
  <c r="AM20" i="1"/>
  <c r="AM13" i="1"/>
  <c r="AM29" i="1"/>
  <c r="AM10" i="1"/>
  <c r="AM26" i="1"/>
  <c r="AM36" i="1"/>
  <c r="AM28" i="1"/>
  <c r="AM55" i="1"/>
  <c r="AM71" i="1"/>
  <c r="AM52" i="1"/>
  <c r="AM77" i="1"/>
  <c r="AM93" i="1"/>
  <c r="AM109" i="1"/>
  <c r="AM61" i="1"/>
  <c r="AM82" i="1"/>
  <c r="AM60" i="1"/>
  <c r="AM79" i="1"/>
  <c r="AM95" i="1"/>
  <c r="AM111" i="1"/>
  <c r="AM69" i="1"/>
  <c r="AM112" i="1"/>
  <c r="AM131" i="1"/>
  <c r="AM147" i="1"/>
  <c r="AM53" i="1"/>
  <c r="AM98" i="1"/>
  <c r="AM128" i="1"/>
  <c r="AM144" i="1"/>
  <c r="AM80" i="1"/>
  <c r="AM114" i="1"/>
  <c r="AM129" i="1"/>
  <c r="AM145" i="1"/>
  <c r="AM161" i="1"/>
  <c r="AM142" i="1"/>
  <c r="AM183" i="1"/>
  <c r="AM199" i="1"/>
  <c r="AM215" i="1"/>
  <c r="AM113" i="1"/>
  <c r="AM164" i="1"/>
  <c r="AM176" i="1"/>
  <c r="AM192" i="1"/>
  <c r="AM208" i="1"/>
  <c r="AM118" i="1"/>
  <c r="AM163" i="1"/>
  <c r="AM177" i="1"/>
  <c r="AM193" i="1"/>
  <c r="AM209" i="1"/>
  <c r="AM225" i="1"/>
  <c r="AM178" i="1"/>
  <c r="AM222" i="1"/>
  <c r="AM244" i="1"/>
  <c r="AM260" i="1"/>
  <c r="AM276" i="1"/>
  <c r="AM198" i="1"/>
  <c r="AM241" i="1"/>
  <c r="AM257" i="1"/>
  <c r="AM273" i="1"/>
  <c r="AM170" i="1"/>
  <c r="AM224" i="1"/>
  <c r="AM238" i="1"/>
  <c r="AM254" i="1"/>
  <c r="AM270" i="1"/>
  <c r="AM286" i="1"/>
  <c r="AM243" i="1"/>
  <c r="AM295" i="1"/>
  <c r="AM311" i="1"/>
  <c r="AM327" i="1"/>
  <c r="AM343" i="1"/>
  <c r="AM359" i="1"/>
  <c r="AM375" i="1"/>
  <c r="AM391" i="1"/>
  <c r="AM407" i="1"/>
  <c r="AM231" i="1"/>
  <c r="AM289" i="1"/>
  <c r="AM304" i="1"/>
  <c r="AM320" i="1"/>
  <c r="AM336" i="1"/>
  <c r="AM352" i="1"/>
  <c r="AM368" i="1"/>
  <c r="AM384" i="1"/>
  <c r="AM400" i="1"/>
  <c r="AM235" i="1"/>
  <c r="AM285" i="1"/>
  <c r="AM297" i="1"/>
  <c r="AM313" i="1"/>
  <c r="AM329" i="1"/>
  <c r="AM345" i="1"/>
  <c r="AM361" i="1"/>
  <c r="AM377" i="1"/>
  <c r="AM393" i="1"/>
  <c r="AM409" i="1"/>
  <c r="AM294" i="1"/>
  <c r="AM358" i="1"/>
  <c r="AM415" i="1"/>
  <c r="AM330" i="1"/>
  <c r="AM394" i="1"/>
  <c r="AM284" i="1"/>
  <c r="AM350" i="1"/>
  <c r="AM410" i="1"/>
  <c r="AM338" i="1"/>
  <c r="AM402" i="1"/>
  <c r="AM424" i="1"/>
  <c r="AM440" i="1"/>
  <c r="AM456" i="1"/>
  <c r="AM472" i="1"/>
  <c r="AM425" i="1"/>
  <c r="AM441" i="1"/>
  <c r="AM457" i="1"/>
  <c r="AM473" i="1"/>
  <c r="AM489" i="1"/>
  <c r="AM427" i="1"/>
  <c r="AM443" i="1"/>
  <c r="AM459" i="1"/>
  <c r="AM475" i="1"/>
  <c r="AM416" i="1"/>
  <c r="AM470" i="1"/>
  <c r="AM498" i="1"/>
  <c r="AM514" i="1"/>
  <c r="AM530" i="1"/>
  <c r="AM546" i="1"/>
  <c r="AM562" i="1"/>
  <c r="AM578" i="1"/>
  <c r="AM594" i="1"/>
  <c r="AM610" i="1"/>
  <c r="AM442" i="1"/>
  <c r="AM488" i="1"/>
  <c r="AM503" i="1"/>
  <c r="AM519" i="1"/>
  <c r="AM535" i="1"/>
  <c r="AM551" i="1"/>
  <c r="AM567" i="1"/>
  <c r="AM583" i="1"/>
  <c r="AM599" i="1"/>
  <c r="AM462" i="1"/>
  <c r="AM496" i="1"/>
  <c r="AM512" i="1"/>
  <c r="AM528" i="1"/>
  <c r="AM544" i="1"/>
  <c r="AM560" i="1"/>
  <c r="AM576" i="1"/>
  <c r="AM592" i="1"/>
  <c r="AM608" i="1"/>
  <c r="AM497" i="1"/>
  <c r="AM561" i="1"/>
  <c r="AM613" i="1"/>
  <c r="AM630" i="1"/>
  <c r="AM646" i="1"/>
  <c r="AM662" i="1"/>
  <c r="AM678" i="1"/>
  <c r="AM694" i="1"/>
  <c r="AM710" i="1"/>
  <c r="AM726" i="1"/>
  <c r="AM3890" i="1"/>
  <c r="AM3874" i="1"/>
  <c r="AM3858" i="1"/>
  <c r="AM3842" i="1"/>
  <c r="AM3826" i="1"/>
  <c r="AM3810" i="1"/>
  <c r="AM3794" i="1"/>
  <c r="AM3778" i="1"/>
  <c r="AM3762" i="1"/>
  <c r="AM3746" i="1"/>
  <c r="AM3730" i="1"/>
  <c r="AM3714" i="1"/>
  <c r="AM3698" i="1"/>
  <c r="AM3682" i="1"/>
  <c r="AM3666" i="1"/>
  <c r="AM3650" i="1"/>
  <c r="AM3634" i="1"/>
  <c r="AM3608" i="1"/>
  <c r="AM3813" i="1"/>
  <c r="AM3797" i="1"/>
  <c r="AM3781" i="1"/>
  <c r="AM3765" i="1"/>
  <c r="AM3749" i="1"/>
  <c r="AM3733" i="1"/>
  <c r="AM3717" i="1"/>
  <c r="AM3701" i="1"/>
  <c r="AM3685" i="1"/>
  <c r="AM3669" i="1"/>
  <c r="AM3653" i="1"/>
  <c r="AM3637" i="1"/>
  <c r="AM3621" i="1"/>
  <c r="AM3607" i="1"/>
  <c r="AM15" i="1"/>
  <c r="AM31" i="1"/>
  <c r="AM8" i="1"/>
  <c r="AM24" i="1"/>
  <c r="AM17" i="1"/>
  <c r="AM33" i="1"/>
  <c r="AM14" i="1"/>
  <c r="AM30" i="1"/>
  <c r="AM41" i="1"/>
  <c r="AM43" i="1"/>
  <c r="AM59" i="1"/>
  <c r="AM40" i="1"/>
  <c r="AM62" i="1"/>
  <c r="AM81" i="1"/>
  <c r="AM97" i="1"/>
  <c r="AM44" i="1"/>
  <c r="AM64" i="1"/>
  <c r="AM86" i="1"/>
  <c r="AM70" i="1"/>
  <c r="AM83" i="1"/>
  <c r="AM99" i="1"/>
  <c r="AM115" i="1"/>
  <c r="AM88" i="1"/>
  <c r="AM119" i="1"/>
  <c r="AM135" i="1"/>
  <c r="AM151" i="1"/>
  <c r="AM72" i="1"/>
  <c r="AM106" i="1"/>
  <c r="AM132" i="1"/>
  <c r="AM148" i="1"/>
  <c r="AM92" i="1"/>
  <c r="AM117" i="1"/>
  <c r="AM133" i="1"/>
  <c r="AM149" i="1"/>
  <c r="AM165" i="1"/>
  <c r="AM171" i="1"/>
  <c r="AM187" i="1"/>
  <c r="AM203" i="1"/>
  <c r="AM219" i="1"/>
  <c r="AM130" i="1"/>
  <c r="AM167" i="1"/>
  <c r="AM180" i="1"/>
  <c r="AM196" i="1"/>
  <c r="AM212" i="1"/>
  <c r="AM134" i="1"/>
  <c r="AM166" i="1"/>
  <c r="AM181" i="1"/>
  <c r="AM197" i="1"/>
  <c r="AM213" i="1"/>
  <c r="AM229" i="1"/>
  <c r="AM194" i="1"/>
  <c r="AM232" i="1"/>
  <c r="AM248" i="1"/>
  <c r="AM264" i="1"/>
  <c r="AM280" i="1"/>
  <c r="AM228" i="1"/>
  <c r="AM245" i="1"/>
  <c r="AM261" i="1"/>
  <c r="AM277" i="1"/>
  <c r="AM186" i="1"/>
  <c r="AM227" i="1"/>
  <c r="AM242" i="1"/>
  <c r="AM258" i="1"/>
  <c r="AM274" i="1"/>
  <c r="AM290" i="1"/>
  <c r="AM259" i="1"/>
  <c r="AM299" i="1"/>
  <c r="AM315" i="1"/>
  <c r="AM331" i="1"/>
  <c r="AM347" i="1"/>
  <c r="AM363" i="1"/>
  <c r="AM379" i="1"/>
  <c r="AM395" i="1"/>
  <c r="AM411" i="1"/>
  <c r="AM247" i="1"/>
  <c r="AM292" i="1"/>
  <c r="AM308" i="1"/>
  <c r="AM324" i="1"/>
  <c r="AM340" i="1"/>
  <c r="AM356" i="1"/>
  <c r="AM372" i="1"/>
  <c r="AM388" i="1"/>
  <c r="AM162" i="1"/>
  <c r="AM251" i="1"/>
  <c r="AM288" i="1"/>
  <c r="AM301" i="1"/>
  <c r="AM317" i="1"/>
  <c r="AM333" i="1"/>
  <c r="AM349" i="1"/>
  <c r="AM365" i="1"/>
  <c r="AM381" i="1"/>
  <c r="AM397" i="1"/>
  <c r="AM413" i="1"/>
  <c r="AM310" i="1"/>
  <c r="AM374" i="1"/>
  <c r="AM255" i="1"/>
  <c r="AM346" i="1"/>
  <c r="AM408" i="1"/>
  <c r="AM302" i="1"/>
  <c r="AM366" i="1"/>
  <c r="AM287" i="1"/>
  <c r="AM354" i="1"/>
  <c r="AM404" i="1"/>
  <c r="AM428" i="1"/>
  <c r="AM444" i="1"/>
  <c r="AM460" i="1"/>
  <c r="AM476" i="1"/>
  <c r="AM429" i="1"/>
  <c r="AM445" i="1"/>
  <c r="AM461" i="1"/>
  <c r="AM477" i="1"/>
  <c r="AM412" i="1"/>
  <c r="AM431" i="1"/>
  <c r="AM447" i="1"/>
  <c r="AM463" i="1"/>
  <c r="AM479" i="1"/>
  <c r="AM422" i="1"/>
  <c r="AM478" i="1"/>
  <c r="AM502" i="1"/>
  <c r="AM518" i="1"/>
  <c r="AM534" i="1"/>
  <c r="AM550" i="1"/>
  <c r="AM566" i="1"/>
  <c r="AM582" i="1"/>
  <c r="AM598" i="1"/>
  <c r="AM614" i="1"/>
  <c r="AM458" i="1"/>
  <c r="AM491" i="1"/>
  <c r="AM507" i="1"/>
  <c r="AM523" i="1"/>
  <c r="AM539" i="1"/>
  <c r="AM555" i="1"/>
  <c r="AM571" i="1"/>
  <c r="AM587" i="1"/>
  <c r="AM603" i="1"/>
  <c r="AM482" i="1"/>
  <c r="AM500" i="1"/>
  <c r="AM516" i="1"/>
  <c r="AM532" i="1"/>
  <c r="AM548" i="1"/>
  <c r="AM564" i="1"/>
  <c r="AM580" i="1"/>
  <c r="AM596" i="1"/>
  <c r="AM612" i="1"/>
  <c r="AM513" i="1"/>
  <c r="AM577" i="1"/>
  <c r="AM620" i="1"/>
  <c r="AM634" i="1"/>
  <c r="AM650" i="1"/>
  <c r="AM666" i="1"/>
  <c r="AM682" i="1"/>
  <c r="AM698" i="1"/>
  <c r="AM714" i="1"/>
  <c r="AM3886" i="1"/>
  <c r="AM3870" i="1"/>
  <c r="AM3854" i="1"/>
  <c r="AM3838" i="1"/>
  <c r="AM3822" i="1"/>
  <c r="AM3806" i="1"/>
  <c r="AM3790" i="1"/>
  <c r="AM3774" i="1"/>
  <c r="AM3758" i="1"/>
  <c r="AM3742" i="1"/>
  <c r="AM3726" i="1"/>
  <c r="AM3710" i="1"/>
  <c r="AM3694" i="1"/>
  <c r="AM3678" i="1"/>
  <c r="AM3662" i="1"/>
  <c r="AM3646" i="1"/>
  <c r="AM3630" i="1"/>
  <c r="AM3610" i="1"/>
  <c r="AM3603" i="1"/>
  <c r="AM3809" i="1"/>
  <c r="AM3793" i="1"/>
  <c r="AM3777" i="1"/>
  <c r="AM3761" i="1"/>
  <c r="AM3745" i="1"/>
  <c r="AM3729" i="1"/>
  <c r="AM3713" i="1"/>
  <c r="AM3697" i="1"/>
  <c r="AM3681" i="1"/>
  <c r="AM3665" i="1"/>
  <c r="AM3649" i="1"/>
  <c r="AM3633" i="1"/>
  <c r="AM3614" i="1"/>
  <c r="AM3" i="1"/>
  <c r="AM19" i="1"/>
  <c r="AM35" i="1"/>
  <c r="AM12" i="1"/>
  <c r="AM5" i="1"/>
  <c r="AM21" i="1"/>
  <c r="AM37" i="1"/>
  <c r="AM18" i="1"/>
  <c r="AM34" i="1"/>
  <c r="AM45" i="1"/>
  <c r="AM47" i="1"/>
  <c r="AM63" i="1"/>
  <c r="AM46" i="1"/>
  <c r="AM65" i="1"/>
  <c r="AM85" i="1"/>
  <c r="AM101" i="1"/>
  <c r="AM48" i="1"/>
  <c r="AM74" i="1"/>
  <c r="AM54" i="1"/>
  <c r="AM73" i="1"/>
  <c r="AM87" i="1"/>
  <c r="AM103" i="1"/>
  <c r="AM32" i="1"/>
  <c r="AM96" i="1"/>
  <c r="AM123" i="1"/>
  <c r="AM139" i="1"/>
  <c r="AM155" i="1"/>
  <c r="AM76" i="1"/>
  <c r="AM120" i="1"/>
  <c r="AM136" i="1"/>
  <c r="AM152" i="1"/>
  <c r="AM100" i="1"/>
  <c r="AM121" i="1"/>
  <c r="AM137" i="1"/>
  <c r="AM153" i="1"/>
  <c r="AM102" i="1"/>
  <c r="AM175" i="1"/>
  <c r="AM191" i="1"/>
  <c r="AM207" i="1"/>
  <c r="AM66" i="1"/>
  <c r="AM146" i="1"/>
  <c r="AM168" i="1"/>
  <c r="AM184" i="1"/>
  <c r="AM200" i="1"/>
  <c r="AM84" i="1"/>
  <c r="AM150" i="1"/>
  <c r="AM169" i="1"/>
  <c r="AM185" i="1"/>
  <c r="AM201" i="1"/>
  <c r="AM217" i="1"/>
  <c r="AM122" i="1"/>
  <c r="AM210" i="1"/>
  <c r="AM236" i="1"/>
  <c r="AM252" i="1"/>
  <c r="AM268" i="1"/>
  <c r="AM138" i="1"/>
  <c r="AM233" i="1"/>
  <c r="AM249" i="1"/>
  <c r="AM265" i="1"/>
  <c r="AM94" i="1"/>
  <c r="AM202" i="1"/>
  <c r="AM230" i="1"/>
  <c r="AM246" i="1"/>
  <c r="AM262" i="1"/>
  <c r="AM278" i="1"/>
  <c r="AM174" i="1"/>
  <c r="AM275" i="1"/>
  <c r="AM303" i="1"/>
  <c r="AM319" i="1"/>
  <c r="AM335" i="1"/>
  <c r="AM351" i="1"/>
  <c r="AM367" i="1"/>
  <c r="AM383" i="1"/>
  <c r="AM399" i="1"/>
  <c r="AM190" i="1"/>
  <c r="AM263" i="1"/>
  <c r="AM296" i="1"/>
  <c r="AM312" i="1"/>
  <c r="AM328" i="1"/>
  <c r="AM344" i="1"/>
  <c r="AM360" i="1"/>
  <c r="AM376" i="1"/>
  <c r="AM392" i="1"/>
  <c r="AM206" i="1"/>
  <c r="AM267" i="1"/>
  <c r="AM291" i="1"/>
  <c r="AM305" i="1"/>
  <c r="AM321" i="1"/>
  <c r="AM337" i="1"/>
  <c r="AM353" i="1"/>
  <c r="AM369" i="1"/>
  <c r="AM385" i="1"/>
  <c r="AM401" i="1"/>
  <c r="AM223" i="1"/>
  <c r="AM326" i="1"/>
  <c r="AM390" i="1"/>
  <c r="AM298" i="1"/>
  <c r="AM362" i="1"/>
  <c r="AM414" i="1"/>
  <c r="AM318" i="1"/>
  <c r="AM382" i="1"/>
  <c r="AM306" i="1"/>
  <c r="AM370" i="1"/>
  <c r="AM418" i="1"/>
  <c r="AM432" i="1"/>
  <c r="AM448" i="1"/>
  <c r="AM464" i="1"/>
  <c r="AM417" i="1"/>
  <c r="AM433" i="1"/>
  <c r="AM449" i="1"/>
  <c r="AM465" i="1"/>
  <c r="AM481" i="1"/>
  <c r="AM419" i="1"/>
  <c r="AM435" i="1"/>
  <c r="AM451" i="1"/>
  <c r="AM467" i="1"/>
  <c r="AM483" i="1"/>
  <c r="AM438" i="1"/>
  <c r="AM486" i="1"/>
  <c r="AM506" i="1"/>
  <c r="AM522" i="1"/>
  <c r="AM538" i="1"/>
  <c r="AM554" i="1"/>
  <c r="AM570" i="1"/>
  <c r="AM586" i="1"/>
  <c r="AM602" i="1"/>
  <c r="AM618" i="1"/>
  <c r="AM474" i="1"/>
  <c r="AM495" i="1"/>
  <c r="AM511" i="1"/>
  <c r="AM527" i="1"/>
  <c r="AM543" i="1"/>
  <c r="AM559" i="1"/>
  <c r="AM575" i="1"/>
  <c r="AM591" i="1"/>
  <c r="AM430" i="1"/>
  <c r="AM490" i="1"/>
  <c r="AM504" i="1"/>
  <c r="AM520" i="1"/>
  <c r="AM536" i="1"/>
  <c r="AM552" i="1"/>
  <c r="AM568" i="1"/>
  <c r="AM584" i="1"/>
  <c r="AM600" i="1"/>
  <c r="AM616" i="1"/>
  <c r="AM529" i="1"/>
  <c r="AM593" i="1"/>
  <c r="AM622" i="1"/>
  <c r="AM638" i="1"/>
  <c r="AM654" i="1"/>
  <c r="AM670" i="1"/>
  <c r="AM686" i="1"/>
  <c r="AM702" i="1"/>
  <c r="AM718" i="1"/>
  <c r="AM3882" i="1"/>
  <c r="AM3866" i="1"/>
  <c r="AM3850" i="1"/>
  <c r="AM3834" i="1"/>
  <c r="AM3818" i="1"/>
  <c r="AM3802" i="1"/>
  <c r="AM3786" i="1"/>
  <c r="AM3770" i="1"/>
  <c r="AM3754" i="1"/>
  <c r="AM3738" i="1"/>
  <c r="AM3722" i="1"/>
  <c r="AM3706" i="1"/>
  <c r="AM3690" i="1"/>
  <c r="AM3674" i="1"/>
  <c r="AM3658" i="1"/>
  <c r="AM3642" i="1"/>
  <c r="AM3626" i="1"/>
  <c r="AM3587" i="1"/>
  <c r="AM3805" i="1"/>
  <c r="AM3789" i="1"/>
  <c r="AM3773" i="1"/>
  <c r="AM3757" i="1"/>
  <c r="AM3741" i="1"/>
  <c r="AM3725" i="1"/>
  <c r="AM3709" i="1"/>
  <c r="AM3693" i="1"/>
  <c r="AM3677" i="1"/>
  <c r="AM3661" i="1"/>
  <c r="AM3645" i="1"/>
  <c r="AM3629" i="1"/>
  <c r="AM3611" i="1"/>
  <c r="AM3599" i="1"/>
  <c r="AM7" i="1"/>
  <c r="AM23" i="1"/>
  <c r="AM39" i="1"/>
  <c r="AM16" i="1"/>
  <c r="AM9" i="1"/>
  <c r="AM25" i="1"/>
  <c r="AM6" i="1"/>
  <c r="AM22" i="1"/>
  <c r="AM38" i="1"/>
  <c r="AM42" i="1"/>
  <c r="AM51" i="1"/>
  <c r="AM67" i="1"/>
  <c r="AM49" i="1"/>
  <c r="AM68" i="1"/>
  <c r="AM89" i="1"/>
  <c r="AM105" i="1"/>
  <c r="AM58" i="1"/>
  <c r="AM78" i="1"/>
  <c r="AM57" i="1"/>
  <c r="AM75" i="1"/>
  <c r="AM91" i="1"/>
  <c r="AM107" i="1"/>
  <c r="AM50" i="1"/>
  <c r="AM104" i="1"/>
  <c r="AM127" i="1"/>
  <c r="AM143" i="1"/>
  <c r="AM159" i="1"/>
  <c r="AM90" i="1"/>
  <c r="AM124" i="1"/>
  <c r="AM140" i="1"/>
  <c r="AM56" i="1"/>
  <c r="AM108" i="1"/>
  <c r="AM125" i="1"/>
  <c r="AM141" i="1"/>
  <c r="AM157" i="1"/>
  <c r="AM126" i="1"/>
  <c r="AM179" i="1"/>
  <c r="AM195" i="1"/>
  <c r="AM211" i="1"/>
  <c r="AM110" i="1"/>
  <c r="AM156" i="1"/>
  <c r="AM172" i="1"/>
  <c r="AM188" i="1"/>
  <c r="AM204" i="1"/>
  <c r="AM116" i="1"/>
  <c r="AM158" i="1"/>
  <c r="AM173" i="1"/>
  <c r="AM189" i="1"/>
  <c r="AM205" i="1"/>
  <c r="AM221" i="1"/>
  <c r="AM160" i="1"/>
  <c r="AM218" i="1"/>
  <c r="AM240" i="1"/>
  <c r="AM256" i="1"/>
  <c r="AM272" i="1"/>
  <c r="AM182" i="1"/>
  <c r="AM237" i="1"/>
  <c r="AM253" i="1"/>
  <c r="AM269" i="1"/>
  <c r="AM154" i="1"/>
  <c r="AM214" i="1"/>
  <c r="AM234" i="1"/>
  <c r="AM250" i="1"/>
  <c r="AM266" i="1"/>
  <c r="AM282" i="1"/>
  <c r="AM226" i="1"/>
  <c r="AM283" i="1"/>
  <c r="AM307" i="1"/>
  <c r="AM323" i="1"/>
  <c r="AM339" i="1"/>
  <c r="AM355" i="1"/>
  <c r="AM371" i="1"/>
  <c r="AM387" i="1"/>
  <c r="AM403" i="1"/>
  <c r="AM216" i="1"/>
  <c r="AM279" i="1"/>
  <c r="AM300" i="1"/>
  <c r="AM316" i="1"/>
  <c r="AM332" i="1"/>
  <c r="AM348" i="1"/>
  <c r="AM364" i="1"/>
  <c r="AM380" i="1"/>
  <c r="AM396" i="1"/>
  <c r="AM220" i="1"/>
  <c r="AM281" i="1"/>
  <c r="AM293" i="1"/>
  <c r="AM309" i="1"/>
  <c r="AM325" i="1"/>
  <c r="AM341" i="1"/>
  <c r="AM357" i="1"/>
  <c r="AM373" i="1"/>
  <c r="AM389" i="1"/>
  <c r="AM405" i="1"/>
  <c r="AM239" i="1"/>
  <c r="AM342" i="1"/>
  <c r="AM406" i="1"/>
  <c r="AM314" i="1"/>
  <c r="AM378" i="1"/>
  <c r="AM271" i="1"/>
  <c r="AM334" i="1"/>
  <c r="AM398" i="1"/>
  <c r="AM322" i="1"/>
  <c r="AM386" i="1"/>
  <c r="AM420" i="1"/>
  <c r="AM436" i="1"/>
  <c r="AM452" i="1"/>
  <c r="AM468" i="1"/>
  <c r="AM421" i="1"/>
  <c r="AM437" i="1"/>
  <c r="AM453" i="1"/>
  <c r="AM469" i="1"/>
  <c r="AM485" i="1"/>
  <c r="AM423" i="1"/>
  <c r="AM439" i="1"/>
  <c r="AM455" i="1"/>
  <c r="AM471" i="1"/>
  <c r="AM487" i="1"/>
  <c r="AM454" i="1"/>
  <c r="AM494" i="1"/>
  <c r="AM510" i="1"/>
  <c r="AM526" i="1"/>
  <c r="AM542" i="1"/>
  <c r="AM558" i="1"/>
  <c r="AM574" i="1"/>
  <c r="AM590" i="1"/>
  <c r="AM606" i="1"/>
  <c r="AM426" i="1"/>
  <c r="AM480" i="1"/>
  <c r="AM499" i="1"/>
  <c r="AM515" i="1"/>
  <c r="AM531" i="1"/>
  <c r="AM547" i="1"/>
  <c r="AM563" i="1"/>
  <c r="AM579" i="1"/>
  <c r="AM595" i="1"/>
  <c r="AM446" i="1"/>
  <c r="AM492" i="1"/>
  <c r="AM508" i="1"/>
  <c r="AM524" i="1"/>
  <c r="AM540" i="1"/>
  <c r="AM556" i="1"/>
  <c r="AM572" i="1"/>
  <c r="AM588" i="1"/>
  <c r="AM604" i="1"/>
  <c r="AM466" i="1"/>
  <c r="AM545" i="1"/>
  <c r="AM605" i="1"/>
  <c r="AM626" i="1"/>
  <c r="AM642" i="1"/>
  <c r="AM658" i="1"/>
  <c r="AM674" i="1"/>
  <c r="AM690" i="1"/>
  <c r="AM706" i="1"/>
  <c r="AM722" i="1"/>
  <c r="AM738" i="1"/>
  <c r="AM734" i="1"/>
  <c r="AM549" i="1"/>
  <c r="AM607" i="1"/>
  <c r="AM631" i="1"/>
  <c r="AM647" i="1"/>
  <c r="AM663" i="1"/>
  <c r="AM679" i="1"/>
  <c r="AM695" i="1"/>
  <c r="AM711" i="1"/>
  <c r="AM727" i="1"/>
  <c r="AM521" i="1"/>
  <c r="AM585" i="1"/>
  <c r="AM624" i="1"/>
  <c r="AM640" i="1"/>
  <c r="AM656" i="1"/>
  <c r="AM672" i="1"/>
  <c r="AM688" i="1"/>
  <c r="AM704" i="1"/>
  <c r="AM720" i="1"/>
  <c r="AM736" i="1"/>
  <c r="AM619" i="1"/>
  <c r="AM673" i="1"/>
  <c r="AM737" i="1"/>
  <c r="AM752" i="1"/>
  <c r="AM768" i="1"/>
  <c r="AM784" i="1"/>
  <c r="AM800" i="1"/>
  <c r="AM816" i="1"/>
  <c r="AM832" i="1"/>
  <c r="AM848" i="1"/>
  <c r="AM864" i="1"/>
  <c r="AM880" i="1"/>
  <c r="AM896" i="1"/>
  <c r="AM912" i="1"/>
  <c r="AM928" i="1"/>
  <c r="AM944" i="1"/>
  <c r="AM960" i="1"/>
  <c r="AM976" i="1"/>
  <c r="AM992" i="1"/>
  <c r="AM557" i="1"/>
  <c r="AM677" i="1"/>
  <c r="AM731" i="1"/>
  <c r="AM753" i="1"/>
  <c r="AM769" i="1"/>
  <c r="AM785" i="1"/>
  <c r="AM801" i="1"/>
  <c r="AM817" i="1"/>
  <c r="AM833" i="1"/>
  <c r="AM849" i="1"/>
  <c r="AM865" i="1"/>
  <c r="AM881" i="1"/>
  <c r="AM897" i="1"/>
  <c r="AM913" i="1"/>
  <c r="AM929" i="1"/>
  <c r="AM945" i="1"/>
  <c r="AM961" i="1"/>
  <c r="AM977" i="1"/>
  <c r="AM573" i="1"/>
  <c r="AM681" i="1"/>
  <c r="AM733" i="1"/>
  <c r="AM758" i="1"/>
  <c r="AM774" i="1"/>
  <c r="AM790" i="1"/>
  <c r="AM806" i="1"/>
  <c r="AM822" i="1"/>
  <c r="AM838" i="1"/>
  <c r="AM854" i="1"/>
  <c r="AM870" i="1"/>
  <c r="AM886" i="1"/>
  <c r="AM902" i="1"/>
  <c r="AM918" i="1"/>
  <c r="AM934" i="1"/>
  <c r="AM950" i="1"/>
  <c r="AM966" i="1"/>
  <c r="AM982" i="1"/>
  <c r="AM525" i="1"/>
  <c r="AM637" i="1"/>
  <c r="AM701" i="1"/>
  <c r="AM787" i="1"/>
  <c r="AM851" i="1"/>
  <c r="AM915" i="1"/>
  <c r="AM979" i="1"/>
  <c r="AM1004" i="1"/>
  <c r="AM1020" i="1"/>
  <c r="AM1036" i="1"/>
  <c r="AM1052" i="1"/>
  <c r="AM759" i="1"/>
  <c r="AM823" i="1"/>
  <c r="AM887" i="1"/>
  <c r="AM951" i="1"/>
  <c r="AM997" i="1"/>
  <c r="AM1013" i="1"/>
  <c r="AM1029" i="1"/>
  <c r="AM1045" i="1"/>
  <c r="AM779" i="1"/>
  <c r="AM843" i="1"/>
  <c r="AM907" i="1"/>
  <c r="AM971" i="1"/>
  <c r="AM1010" i="1"/>
  <c r="AM1026" i="1"/>
  <c r="AM767" i="1"/>
  <c r="AM831" i="1"/>
  <c r="AM895" i="1"/>
  <c r="AM959" i="1"/>
  <c r="AM1003" i="1"/>
  <c r="AM1019" i="1"/>
  <c r="AM1035" i="1"/>
  <c r="AM1051" i="1"/>
  <c r="AM1067" i="1"/>
  <c r="AM1034" i="1"/>
  <c r="AM1073" i="1"/>
  <c r="AM1092" i="1"/>
  <c r="AM1108" i="1"/>
  <c r="AM1124" i="1"/>
  <c r="AM1140" i="1"/>
  <c r="AM1156" i="1"/>
  <c r="AM1172" i="1"/>
  <c r="AM1188" i="1"/>
  <c r="AM1204" i="1"/>
  <c r="AM1220" i="1"/>
  <c r="AM1236" i="1"/>
  <c r="AM1252" i="1"/>
  <c r="AM1268" i="1"/>
  <c r="AM1284" i="1"/>
  <c r="AM1300" i="1"/>
  <c r="AM1316" i="1"/>
  <c r="AM1332" i="1"/>
  <c r="AM1348" i="1"/>
  <c r="AM1364" i="1"/>
  <c r="AM1061" i="1"/>
  <c r="AM1085" i="1"/>
  <c r="AM1101" i="1"/>
  <c r="AM1117" i="1"/>
  <c r="AM1133" i="1"/>
  <c r="AM1149" i="1"/>
  <c r="AM1165" i="1"/>
  <c r="AM1181" i="1"/>
  <c r="AM1197" i="1"/>
  <c r="AM1213" i="1"/>
  <c r="AM1229" i="1"/>
  <c r="AM1245" i="1"/>
  <c r="AM1261" i="1"/>
  <c r="AM1277" i="1"/>
  <c r="AM1293" i="1"/>
  <c r="AM1309" i="1"/>
  <c r="AM1325" i="1"/>
  <c r="AM1341" i="1"/>
  <c r="AM1065" i="1"/>
  <c r="AM1082" i="1"/>
  <c r="AM1098" i="1"/>
  <c r="AM1114" i="1"/>
  <c r="AM1130" i="1"/>
  <c r="AM1146" i="1"/>
  <c r="AM1162" i="1"/>
  <c r="AM1178" i="1"/>
  <c r="AM1194" i="1"/>
  <c r="AM1210" i="1"/>
  <c r="AM1226" i="1"/>
  <c r="AM1242" i="1"/>
  <c r="AM1258" i="1"/>
  <c r="AM1274" i="1"/>
  <c r="AM1290" i="1"/>
  <c r="AM1306" i="1"/>
  <c r="AM1046" i="1"/>
  <c r="AM1074" i="1"/>
  <c r="AM1087" i="1"/>
  <c r="AM1103" i="1"/>
  <c r="AM1119" i="1"/>
  <c r="AM1135" i="1"/>
  <c r="AM1151" i="1"/>
  <c r="AM1167" i="1"/>
  <c r="AM1183" i="1"/>
  <c r="AM1199" i="1"/>
  <c r="AM1215" i="1"/>
  <c r="AM1231" i="1"/>
  <c r="AM1247" i="1"/>
  <c r="AM1263" i="1"/>
  <c r="AM1279" i="1"/>
  <c r="AM1295" i="1"/>
  <c r="AM1311" i="1"/>
  <c r="AM1327" i="1"/>
  <c r="AM1343" i="1"/>
  <c r="AM1359" i="1"/>
  <c r="AM1353" i="1"/>
  <c r="AM1376" i="1"/>
  <c r="AM1392" i="1"/>
  <c r="AM1408" i="1"/>
  <c r="AM1424" i="1"/>
  <c r="AM1440" i="1"/>
  <c r="AM1456" i="1"/>
  <c r="AM1472" i="1"/>
  <c r="AM1488" i="1"/>
  <c r="AM1504" i="1"/>
  <c r="AM1520" i="1"/>
  <c r="AM1536" i="1"/>
  <c r="AM1552" i="1"/>
  <c r="AM1568" i="1"/>
  <c r="AM1584" i="1"/>
  <c r="AM1600" i="1"/>
  <c r="AM1616" i="1"/>
  <c r="AM1632" i="1"/>
  <c r="AM1648" i="1"/>
  <c r="AM1664" i="1"/>
  <c r="AM1346" i="1"/>
  <c r="AM1369" i="1"/>
  <c r="AM1385" i="1"/>
  <c r="AM1401" i="1"/>
  <c r="AM1417" i="1"/>
  <c r="AM1433" i="1"/>
  <c r="AM1449" i="1"/>
  <c r="AM1465" i="1"/>
  <c r="AM1481" i="1"/>
  <c r="AM1497" i="1"/>
  <c r="AM1513" i="1"/>
  <c r="AM1529" i="1"/>
  <c r="AM1545" i="1"/>
  <c r="AM1561" i="1"/>
  <c r="AM1577" i="1"/>
  <c r="AM1593" i="1"/>
  <c r="AM1609" i="1"/>
  <c r="AM1625" i="1"/>
  <c r="AM1641" i="1"/>
  <c r="AM1357" i="1"/>
  <c r="AM1378" i="1"/>
  <c r="AM1394" i="1"/>
  <c r="AM1410" i="1"/>
  <c r="AM1426" i="1"/>
  <c r="AM1442" i="1"/>
  <c r="AM1458" i="1"/>
  <c r="AM1474" i="1"/>
  <c r="AM1490" i="1"/>
  <c r="AM1506" i="1"/>
  <c r="AM1522" i="1"/>
  <c r="AM1538" i="1"/>
  <c r="AM1554" i="1"/>
  <c r="AM1570" i="1"/>
  <c r="AM1586" i="1"/>
  <c r="AM1602" i="1"/>
  <c r="AM1618" i="1"/>
  <c r="AM1634" i="1"/>
  <c r="AM1650" i="1"/>
  <c r="AM1361" i="1"/>
  <c r="AM1383" i="1"/>
  <c r="AM1399" i="1"/>
  <c r="AM1415" i="1"/>
  <c r="AM1431" i="1"/>
  <c r="AM1447" i="1"/>
  <c r="AM1463" i="1"/>
  <c r="AM1479" i="1"/>
  <c r="AM1495" i="1"/>
  <c r="AM1511" i="1"/>
  <c r="AM1527" i="1"/>
  <c r="AM1543" i="1"/>
  <c r="AM1559" i="1"/>
  <c r="AM1575" i="1"/>
  <c r="AM1591" i="1"/>
  <c r="AM1607" i="1"/>
  <c r="AM1623" i="1"/>
  <c r="AM1639" i="1"/>
  <c r="AM1655" i="1"/>
  <c r="AM1661" i="1"/>
  <c r="AM1683" i="1"/>
  <c r="AM1699" i="1"/>
  <c r="AM1715" i="1"/>
  <c r="AM1731" i="1"/>
  <c r="AM1747" i="1"/>
  <c r="AM1763" i="1"/>
  <c r="AM1779" i="1"/>
  <c r="AM1795" i="1"/>
  <c r="AM1811" i="1"/>
  <c r="AM1827" i="1"/>
  <c r="AM1843" i="1"/>
  <c r="AM1859" i="1"/>
  <c r="AM1875" i="1"/>
  <c r="AM1891" i="1"/>
  <c r="AM1907" i="1"/>
  <c r="AM1923" i="1"/>
  <c r="AM1939" i="1"/>
  <c r="AM1955" i="1"/>
  <c r="AM1667" i="1"/>
  <c r="AM1684" i="1"/>
  <c r="AM1700" i="1"/>
  <c r="AM1716" i="1"/>
  <c r="AM1732" i="1"/>
  <c r="AM1748" i="1"/>
  <c r="AM1764" i="1"/>
  <c r="AM1780" i="1"/>
  <c r="AM1796" i="1"/>
  <c r="AM1812" i="1"/>
  <c r="AM1828" i="1"/>
  <c r="AM1844" i="1"/>
  <c r="AM1860" i="1"/>
  <c r="AM1876" i="1"/>
  <c r="AM1892" i="1"/>
  <c r="AM1908" i="1"/>
  <c r="AM1924" i="1"/>
  <c r="AM1940" i="1"/>
  <c r="AM1956" i="1"/>
  <c r="AM1673" i="1"/>
  <c r="AM1689" i="1"/>
  <c r="AM1705" i="1"/>
  <c r="AM1721" i="1"/>
  <c r="AM1737" i="1"/>
  <c r="AM1753" i="1"/>
  <c r="AM1769" i="1"/>
  <c r="AM1785" i="1"/>
  <c r="AM1801" i="1"/>
  <c r="AM1817" i="1"/>
  <c r="AM1833" i="1"/>
  <c r="AM1849" i="1"/>
  <c r="AM1865" i="1"/>
  <c r="AM1881" i="1"/>
  <c r="AM1897" i="1"/>
  <c r="AM1913" i="1"/>
  <c r="AM1929" i="1"/>
  <c r="AM1945" i="1"/>
  <c r="AM1662" i="1"/>
  <c r="AM1726" i="1"/>
  <c r="AM1790" i="1"/>
  <c r="AM1854" i="1"/>
  <c r="AM1918" i="1"/>
  <c r="AM1966" i="1"/>
  <c r="AM1982" i="1"/>
  <c r="AM1998" i="1"/>
  <c r="AM2014" i="1"/>
  <c r="AM2030" i="1"/>
  <c r="AM2046" i="1"/>
  <c r="AM2062" i="1"/>
  <c r="AM2078" i="1"/>
  <c r="AM2094" i="1"/>
  <c r="AM2110" i="1"/>
  <c r="AM2126" i="1"/>
  <c r="AM2142" i="1"/>
  <c r="AM2158" i="1"/>
  <c r="AM2174" i="1"/>
  <c r="AM2190" i="1"/>
  <c r="AM2206" i="1"/>
  <c r="AM2222" i="1"/>
  <c r="AM2238" i="1"/>
  <c r="AM2254" i="1"/>
  <c r="AM2270" i="1"/>
  <c r="AM2286" i="1"/>
  <c r="AM2302" i="1"/>
  <c r="AM2318" i="1"/>
  <c r="AM2334" i="1"/>
  <c r="AM2350" i="1"/>
  <c r="AM2366" i="1"/>
  <c r="AM2382" i="1"/>
  <c r="AM2398" i="1"/>
  <c r="AM2414" i="1"/>
  <c r="AM2430" i="1"/>
  <c r="AM2446" i="1"/>
  <c r="AM2462" i="1"/>
  <c r="AM2478" i="1"/>
  <c r="AM1665" i="1"/>
  <c r="AM1730" i="1"/>
  <c r="AM1794" i="1"/>
  <c r="AM1858" i="1"/>
  <c r="AM1922" i="1"/>
  <c r="AM1967" i="1"/>
  <c r="AM1983" i="1"/>
  <c r="AM1999" i="1"/>
  <c r="AM2015" i="1"/>
  <c r="AM2031" i="1"/>
  <c r="AM2047" i="1"/>
  <c r="AM2063" i="1"/>
  <c r="AM2079" i="1"/>
  <c r="AM2095" i="1"/>
  <c r="AM2111" i="1"/>
  <c r="AM2127" i="1"/>
  <c r="AM2143" i="1"/>
  <c r="AM2159" i="1"/>
  <c r="AM2175" i="1"/>
  <c r="AM2191" i="1"/>
  <c r="AM2207" i="1"/>
  <c r="AM2223" i="1"/>
  <c r="AM2239" i="1"/>
  <c r="AM2255" i="1"/>
  <c r="AM2271" i="1"/>
  <c r="AM2287" i="1"/>
  <c r="AM2303" i="1"/>
  <c r="AM2319" i="1"/>
  <c r="AM2335" i="1"/>
  <c r="AM2351" i="1"/>
  <c r="AM2367" i="1"/>
  <c r="AM2383" i="1"/>
  <c r="AM2399" i="1"/>
  <c r="AM2415" i="1"/>
  <c r="AM2431" i="1"/>
  <c r="AM2447" i="1"/>
  <c r="AM2463" i="1"/>
  <c r="AM2479" i="1"/>
  <c r="AM1718" i="1"/>
  <c r="AM1782" i="1"/>
  <c r="AM1846" i="1"/>
  <c r="AM1910" i="1"/>
  <c r="AM1960" i="1"/>
  <c r="AM1976" i="1"/>
  <c r="AM1992" i="1"/>
  <c r="AM2008" i="1"/>
  <c r="AM2024" i="1"/>
  <c r="AM2040" i="1"/>
  <c r="AM2056" i="1"/>
  <c r="AM2072" i="1"/>
  <c r="AM2088" i="1"/>
  <c r="AM2104" i="1"/>
  <c r="AM2120" i="1"/>
  <c r="AM2136" i="1"/>
  <c r="AM2152" i="1"/>
  <c r="AM2168" i="1"/>
  <c r="AM2184" i="1"/>
  <c r="AM2200" i="1"/>
  <c r="AM2216" i="1"/>
  <c r="AM2232" i="1"/>
  <c r="AM2248" i="1"/>
  <c r="AM2264" i="1"/>
  <c r="AM2280" i="1"/>
  <c r="AM2296" i="1"/>
  <c r="AM2312" i="1"/>
  <c r="AM2328" i="1"/>
  <c r="AM2344" i="1"/>
  <c r="AM2360" i="1"/>
  <c r="AM2376" i="1"/>
  <c r="AM2392" i="1"/>
  <c r="AM2408" i="1"/>
  <c r="AM2424" i="1"/>
  <c r="AM2440" i="1"/>
  <c r="AM2456" i="1"/>
  <c r="AM1706" i="1"/>
  <c r="AM1770" i="1"/>
  <c r="AM1834" i="1"/>
  <c r="AM1898" i="1"/>
  <c r="AM1961" i="1"/>
  <c r="AM1977" i="1"/>
  <c r="AM1993" i="1"/>
  <c r="AM2009" i="1"/>
  <c r="AM2025" i="1"/>
  <c r="AM2041" i="1"/>
  <c r="AM2057" i="1"/>
  <c r="AM2073" i="1"/>
  <c r="AM2089" i="1"/>
  <c r="AM2105" i="1"/>
  <c r="AM2121" i="1"/>
  <c r="AM2137" i="1"/>
  <c r="AM2153" i="1"/>
  <c r="AM2169" i="1"/>
  <c r="AM2185" i="1"/>
  <c r="AM2201" i="1"/>
  <c r="AM2229" i="1"/>
  <c r="AM2293" i="1"/>
  <c r="AM2357" i="1"/>
  <c r="AM2421" i="1"/>
  <c r="AM2473" i="1"/>
  <c r="AM2494" i="1"/>
  <c r="AM2510" i="1"/>
  <c r="AM2526" i="1"/>
  <c r="AM2542" i="1"/>
  <c r="AM2558" i="1"/>
  <c r="AM2574" i="1"/>
  <c r="AM2590" i="1"/>
  <c r="AM2606" i="1"/>
  <c r="AM2622" i="1"/>
  <c r="AM2638" i="1"/>
  <c r="AM2654" i="1"/>
  <c r="AM2670" i="1"/>
  <c r="AM2686" i="1"/>
  <c r="AM2702" i="1"/>
  <c r="AM2718" i="1"/>
  <c r="AM2734" i="1"/>
  <c r="AM2750" i="1"/>
  <c r="AM2766" i="1"/>
  <c r="AM2782" i="1"/>
  <c r="AM2798" i="1"/>
  <c r="AM2814" i="1"/>
  <c r="AM2830" i="1"/>
  <c r="AM2846" i="1"/>
  <c r="AM2862" i="1"/>
  <c r="AM2878" i="1"/>
  <c r="AM2894" i="1"/>
  <c r="AM2910" i="1"/>
  <c r="AM2926" i="1"/>
  <c r="AM2942" i="1"/>
  <c r="AM2958" i="1"/>
  <c r="AM2974" i="1"/>
  <c r="AM2990" i="1"/>
  <c r="AM3006" i="1"/>
  <c r="AM3022" i="1"/>
  <c r="AM2249" i="1"/>
  <c r="AM2313" i="1"/>
  <c r="AM2377" i="1"/>
  <c r="AM2441" i="1"/>
  <c r="AM2476" i="1"/>
  <c r="AM2499" i="1"/>
  <c r="AM2515" i="1"/>
  <c r="AM2531" i="1"/>
  <c r="AM2547" i="1"/>
  <c r="AM2563" i="1"/>
  <c r="AM2579" i="1"/>
  <c r="AM2595" i="1"/>
  <c r="AM2611" i="1"/>
  <c r="AM2627" i="1"/>
  <c r="AM2643" i="1"/>
  <c r="AM2659" i="1"/>
  <c r="AM2675" i="1"/>
  <c r="AM2691" i="1"/>
  <c r="AM2707" i="1"/>
  <c r="AM2723" i="1"/>
  <c r="AM2739" i="1"/>
  <c r="AM2755" i="1"/>
  <c r="AM2771" i="1"/>
  <c r="AM2787" i="1"/>
  <c r="AM2803" i="1"/>
  <c r="AM2819" i="1"/>
  <c r="AM2835" i="1"/>
  <c r="AM2851" i="1"/>
  <c r="AM2867" i="1"/>
  <c r="AM2883" i="1"/>
  <c r="AM2899" i="1"/>
  <c r="AM2915" i="1"/>
  <c r="AM2931" i="1"/>
  <c r="AM2947" i="1"/>
  <c r="AM2963" i="1"/>
  <c r="AM2979" i="1"/>
  <c r="AM2253" i="1"/>
  <c r="AM2317" i="1"/>
  <c r="AM2381" i="1"/>
  <c r="AM2445" i="1"/>
  <c r="AM2489" i="1"/>
  <c r="AM2504" i="1"/>
  <c r="AM2520" i="1"/>
  <c r="AM2536" i="1"/>
  <c r="AM2552" i="1"/>
  <c r="AM2568" i="1"/>
  <c r="AM2584" i="1"/>
  <c r="AM2600" i="1"/>
  <c r="AM2616" i="1"/>
  <c r="AM2632" i="1"/>
  <c r="AM2648" i="1"/>
  <c r="AM2664" i="1"/>
  <c r="AM2680" i="1"/>
  <c r="AM2696" i="1"/>
  <c r="AM2712" i="1"/>
  <c r="AM2728" i="1"/>
  <c r="AM2744" i="1"/>
  <c r="AM2760" i="1"/>
  <c r="AM2776" i="1"/>
  <c r="AM2792" i="1"/>
  <c r="AM2808" i="1"/>
  <c r="AM2824" i="1"/>
  <c r="AM2840" i="1"/>
  <c r="AM2856" i="1"/>
  <c r="AM2872" i="1"/>
  <c r="AM2888" i="1"/>
  <c r="AM2904" i="1"/>
  <c r="AM2920" i="1"/>
  <c r="AM2936" i="1"/>
  <c r="AM2952" i="1"/>
  <c r="AM2968" i="1"/>
  <c r="AM2257" i="1"/>
  <c r="AM2321" i="1"/>
  <c r="AM2385" i="1"/>
  <c r="AM2449" i="1"/>
  <c r="AM2485" i="1"/>
  <c r="AM2501" i="1"/>
  <c r="AM2517" i="1"/>
  <c r="AM2533" i="1"/>
  <c r="AM2549" i="1"/>
  <c r="AM2565" i="1"/>
  <c r="AM2581" i="1"/>
  <c r="AM2597" i="1"/>
  <c r="AM2613" i="1"/>
  <c r="AM2629" i="1"/>
  <c r="AM2645" i="1"/>
  <c r="AM2661" i="1"/>
  <c r="AM2677" i="1"/>
  <c r="AM2693" i="1"/>
  <c r="AM2709" i="1"/>
  <c r="AM2725" i="1"/>
  <c r="AM2741" i="1"/>
  <c r="AM2757" i="1"/>
  <c r="AM2773" i="1"/>
  <c r="AM2789" i="1"/>
  <c r="AM2805" i="1"/>
  <c r="AM2821" i="1"/>
  <c r="AM2837" i="1"/>
  <c r="AM2853" i="1"/>
  <c r="AM2869" i="1"/>
  <c r="AM2885" i="1"/>
  <c r="AM2901" i="1"/>
  <c r="AM2917" i="1"/>
  <c r="AM2933" i="1"/>
  <c r="AM2949" i="1"/>
  <c r="AM2965" i="1"/>
  <c r="AM2981" i="1"/>
  <c r="AM2997" i="1"/>
  <c r="AM3013" i="1"/>
  <c r="AM3000" i="1"/>
  <c r="AM3023" i="1"/>
  <c r="AM3045" i="1"/>
  <c r="AM3061" i="1"/>
  <c r="AM3077" i="1"/>
  <c r="AM3093" i="1"/>
  <c r="AM3109" i="1"/>
  <c r="AM3125" i="1"/>
  <c r="AM3141" i="1"/>
  <c r="AM3157" i="1"/>
  <c r="AM3173" i="1"/>
  <c r="AM3189" i="1"/>
  <c r="AM3205" i="1"/>
  <c r="AM3221" i="1"/>
  <c r="AM3237" i="1"/>
  <c r="AM3253" i="1"/>
  <c r="AM3269" i="1"/>
  <c r="AM3285" i="1"/>
  <c r="AM3301" i="1"/>
  <c r="AM3317" i="1"/>
  <c r="AM3333" i="1"/>
  <c r="AM3349" i="1"/>
  <c r="AM3365" i="1"/>
  <c r="AM3381" i="1"/>
  <c r="AM3397" i="1"/>
  <c r="AM3413" i="1"/>
  <c r="AM3429" i="1"/>
  <c r="AM3445" i="1"/>
  <c r="AM3461" i="1"/>
  <c r="AM3477" i="1"/>
  <c r="AM3493" i="1"/>
  <c r="AM3509" i="1"/>
  <c r="AM3525" i="1"/>
  <c r="AM3541" i="1"/>
  <c r="AM3557" i="1"/>
  <c r="AM3573" i="1"/>
  <c r="AM3589" i="1"/>
  <c r="AM3605" i="1"/>
  <c r="AM2980" i="1"/>
  <c r="AM3011" i="1"/>
  <c r="AM3034" i="1"/>
  <c r="AM3050" i="1"/>
  <c r="AM3066" i="1"/>
  <c r="AM3082" i="1"/>
  <c r="AM3098" i="1"/>
  <c r="AM3114" i="1"/>
  <c r="AM3130" i="1"/>
  <c r="AM3146" i="1"/>
  <c r="AM3162" i="1"/>
  <c r="AM3178" i="1"/>
  <c r="AM3194" i="1"/>
  <c r="AM3210" i="1"/>
  <c r="AM3226" i="1"/>
  <c r="AM3242" i="1"/>
  <c r="AM3258" i="1"/>
  <c r="AM3274" i="1"/>
  <c r="AM3290" i="1"/>
  <c r="AM3306" i="1"/>
  <c r="AM3322" i="1"/>
  <c r="AM3338" i="1"/>
  <c r="AM3354" i="1"/>
  <c r="AM3370" i="1"/>
  <c r="AM3386" i="1"/>
  <c r="AM3402" i="1"/>
  <c r="AM3418" i="1"/>
  <c r="AM3434" i="1"/>
  <c r="AM3450" i="1"/>
  <c r="AM3466" i="1"/>
  <c r="AM3482" i="1"/>
  <c r="AM3498" i="1"/>
  <c r="AM3514" i="1"/>
  <c r="AM3530" i="1"/>
  <c r="AM3546" i="1"/>
  <c r="AM3562" i="1"/>
  <c r="AM3578" i="1"/>
  <c r="AM3594" i="1"/>
  <c r="AM2984" i="1"/>
  <c r="AM3012" i="1"/>
  <c r="AM3035" i="1"/>
  <c r="AM3051" i="1"/>
  <c r="AM3067" i="1"/>
  <c r="AM3083" i="1"/>
  <c r="AM3099" i="1"/>
  <c r="AM3115" i="1"/>
  <c r="AM3131" i="1"/>
  <c r="AM3147" i="1"/>
  <c r="AM3163" i="1"/>
  <c r="AM3179" i="1"/>
  <c r="AM3195" i="1"/>
  <c r="AM3211" i="1"/>
  <c r="AM3227" i="1"/>
  <c r="AM3243" i="1"/>
  <c r="AM3259" i="1"/>
  <c r="AM3275" i="1"/>
  <c r="AM3291" i="1"/>
  <c r="AM3307" i="1"/>
  <c r="AM3323" i="1"/>
  <c r="AM3339" i="1"/>
  <c r="AM3355" i="1"/>
  <c r="AM3371" i="1"/>
  <c r="AM3387" i="1"/>
  <c r="AM3403" i="1"/>
  <c r="AM3419" i="1"/>
  <c r="AM3435" i="1"/>
  <c r="AM3451" i="1"/>
  <c r="AM3467" i="1"/>
  <c r="AM3483" i="1"/>
  <c r="AM3499" i="1"/>
  <c r="AM3515" i="1"/>
  <c r="AM3531" i="1"/>
  <c r="AM3547" i="1"/>
  <c r="AM3563" i="1"/>
  <c r="AM3007" i="1"/>
  <c r="AM3027" i="1"/>
  <c r="AM3044" i="1"/>
  <c r="AM3060" i="1"/>
  <c r="AM3076" i="1"/>
  <c r="AM3092" i="1"/>
  <c r="AM3108" i="1"/>
  <c r="AM3124" i="1"/>
  <c r="AM3140" i="1"/>
  <c r="AM3156" i="1"/>
  <c r="AM3172" i="1"/>
  <c r="AM3188" i="1"/>
  <c r="AM3204" i="1"/>
  <c r="AM3220" i="1"/>
  <c r="AM3236" i="1"/>
  <c r="AM3252" i="1"/>
  <c r="AM3268" i="1"/>
  <c r="AM3284" i="1"/>
  <c r="AM3300" i="1"/>
  <c r="AM3316" i="1"/>
  <c r="AM3332" i="1"/>
  <c r="AM3348" i="1"/>
  <c r="AM3364" i="1"/>
  <c r="AM3380" i="1"/>
  <c r="AM3396" i="1"/>
  <c r="AM3412" i="1"/>
  <c r="AM3428" i="1"/>
  <c r="AM3444" i="1"/>
  <c r="AM3460" i="1"/>
  <c r="AM3476" i="1"/>
  <c r="AM3492" i="1"/>
  <c r="AM3508" i="1"/>
  <c r="AM3524" i="1"/>
  <c r="AM3540" i="1"/>
  <c r="AM3556" i="1"/>
  <c r="AM3572" i="1"/>
  <c r="AM3588" i="1"/>
  <c r="AM3604" i="1"/>
  <c r="AM4107" i="1"/>
  <c r="AM4102" i="1"/>
  <c r="AM4078" i="1"/>
  <c r="AM4064" i="1"/>
  <c r="AM4048" i="1"/>
  <c r="AM4032" i="1"/>
  <c r="AM4016" i="1"/>
  <c r="AM4000" i="1"/>
  <c r="AM3984" i="1"/>
  <c r="AM3968" i="1"/>
  <c r="AM3952" i="1"/>
  <c r="AM3936" i="1"/>
  <c r="AM3920" i="1"/>
  <c r="AM3904" i="1"/>
  <c r="AM3888" i="1"/>
  <c r="AM3872" i="1"/>
  <c r="AM3856" i="1"/>
  <c r="AM3840" i="1"/>
  <c r="AM3824" i="1"/>
  <c r="AM3808" i="1"/>
  <c r="AM3792" i="1"/>
  <c r="AM3776" i="1"/>
  <c r="AM3760" i="1"/>
  <c r="AM3744" i="1"/>
  <c r="AM3728" i="1"/>
  <c r="AM3712" i="1"/>
  <c r="AM3696" i="1"/>
  <c r="AM3680" i="1"/>
  <c r="AM3664" i="1"/>
  <c r="AM3648" i="1"/>
  <c r="AM3632" i="1"/>
  <c r="AM3615" i="1"/>
  <c r="AM501" i="1"/>
  <c r="AM565" i="1"/>
  <c r="AM615" i="1"/>
  <c r="AM635" i="1"/>
  <c r="AM651" i="1"/>
  <c r="AM667" i="1"/>
  <c r="AM683" i="1"/>
  <c r="AM699" i="1"/>
  <c r="AM715" i="1"/>
  <c r="AM434" i="1"/>
  <c r="AM537" i="1"/>
  <c r="AM601" i="1"/>
  <c r="AM628" i="1"/>
  <c r="AM644" i="1"/>
  <c r="AM660" i="1"/>
  <c r="AM676" i="1"/>
  <c r="AM692" i="1"/>
  <c r="AM708" i="1"/>
  <c r="AM724" i="1"/>
  <c r="AM740" i="1"/>
  <c r="AM625" i="1"/>
  <c r="AM689" i="1"/>
  <c r="AM741" i="1"/>
  <c r="AM756" i="1"/>
  <c r="AM772" i="1"/>
  <c r="AM788" i="1"/>
  <c r="AM804" i="1"/>
  <c r="AM820" i="1"/>
  <c r="AM836" i="1"/>
  <c r="AM852" i="1"/>
  <c r="AM868" i="1"/>
  <c r="AM884" i="1"/>
  <c r="AM900" i="1"/>
  <c r="AM916" i="1"/>
  <c r="AM932" i="1"/>
  <c r="AM948" i="1"/>
  <c r="AM964" i="1"/>
  <c r="AM980" i="1"/>
  <c r="AM996" i="1"/>
  <c r="AM629" i="1"/>
  <c r="AM693" i="1"/>
  <c r="AM739" i="1"/>
  <c r="AM757" i="1"/>
  <c r="AM773" i="1"/>
  <c r="AM789" i="1"/>
  <c r="AM805" i="1"/>
  <c r="AM821" i="1"/>
  <c r="AM837" i="1"/>
  <c r="AM853" i="1"/>
  <c r="AM869" i="1"/>
  <c r="AM885" i="1"/>
  <c r="AM901" i="1"/>
  <c r="AM917" i="1"/>
  <c r="AM933" i="1"/>
  <c r="AM949" i="1"/>
  <c r="AM965" i="1"/>
  <c r="AM981" i="1"/>
  <c r="AM633" i="1"/>
  <c r="AM697" i="1"/>
  <c r="AM746" i="1"/>
  <c r="AM762" i="1"/>
  <c r="AM778" i="1"/>
  <c r="AM794" i="1"/>
  <c r="AM810" i="1"/>
  <c r="AM826" i="1"/>
  <c r="AM842" i="1"/>
  <c r="AM858" i="1"/>
  <c r="AM874" i="1"/>
  <c r="AM890" i="1"/>
  <c r="AM906" i="1"/>
  <c r="AM922" i="1"/>
  <c r="AM938" i="1"/>
  <c r="AM954" i="1"/>
  <c r="AM970" i="1"/>
  <c r="AM986" i="1"/>
  <c r="AM589" i="1"/>
  <c r="AM653" i="1"/>
  <c r="AM717" i="1"/>
  <c r="AM803" i="1"/>
  <c r="AM867" i="1"/>
  <c r="AM931" i="1"/>
  <c r="AM987" i="1"/>
  <c r="AM1008" i="1"/>
  <c r="AM1024" i="1"/>
  <c r="AM1040" i="1"/>
  <c r="AM1056" i="1"/>
  <c r="AM775" i="1"/>
  <c r="AM839" i="1"/>
  <c r="AM903" i="1"/>
  <c r="AM967" i="1"/>
  <c r="AM1001" i="1"/>
  <c r="AM1017" i="1"/>
  <c r="AM1033" i="1"/>
  <c r="AM735" i="1"/>
  <c r="AM795" i="1"/>
  <c r="AM859" i="1"/>
  <c r="AM923" i="1"/>
  <c r="AM991" i="1"/>
  <c r="AM1014" i="1"/>
  <c r="AM1030" i="1"/>
  <c r="AM783" i="1"/>
  <c r="AM847" i="1"/>
  <c r="AM911" i="1"/>
  <c r="AM975" i="1"/>
  <c r="AM1007" i="1"/>
  <c r="AM1023" i="1"/>
  <c r="AM1039" i="1"/>
  <c r="AM1055" i="1"/>
  <c r="AM1071" i="1"/>
  <c r="AM1050" i="1"/>
  <c r="AM1076" i="1"/>
  <c r="AM1096" i="1"/>
  <c r="AM1112" i="1"/>
  <c r="AM1128" i="1"/>
  <c r="AM1144" i="1"/>
  <c r="AM1160" i="1"/>
  <c r="AM1176" i="1"/>
  <c r="AM1192" i="1"/>
  <c r="AM1208" i="1"/>
  <c r="AM1224" i="1"/>
  <c r="AM1240" i="1"/>
  <c r="AM1256" i="1"/>
  <c r="AM1272" i="1"/>
  <c r="AM1288" i="1"/>
  <c r="AM1304" i="1"/>
  <c r="AM1320" i="1"/>
  <c r="AM1336" i="1"/>
  <c r="AM1352" i="1"/>
  <c r="AM1368" i="1"/>
  <c r="AM1066" i="1"/>
  <c r="AM1089" i="1"/>
  <c r="AM1105" i="1"/>
  <c r="AM1121" i="1"/>
  <c r="AM1137" i="1"/>
  <c r="AM1153" i="1"/>
  <c r="AM1169" i="1"/>
  <c r="AM1185" i="1"/>
  <c r="AM1201" i="1"/>
  <c r="AM1217" i="1"/>
  <c r="AM1233" i="1"/>
  <c r="AM1249" i="1"/>
  <c r="AM1265" i="1"/>
  <c r="AM1281" i="1"/>
  <c r="AM1297" i="1"/>
  <c r="AM1313" i="1"/>
  <c r="AM1329" i="1"/>
  <c r="AM1042" i="1"/>
  <c r="AM1068" i="1"/>
  <c r="AM1086" i="1"/>
  <c r="AM1102" i="1"/>
  <c r="AM1118" i="1"/>
  <c r="AM1134" i="1"/>
  <c r="AM1150" i="1"/>
  <c r="AM1166" i="1"/>
  <c r="AM1182" i="1"/>
  <c r="AM1198" i="1"/>
  <c r="AM1214" i="1"/>
  <c r="AM1230" i="1"/>
  <c r="AM1246" i="1"/>
  <c r="AM1262" i="1"/>
  <c r="AM1278" i="1"/>
  <c r="AM1294" i="1"/>
  <c r="AM1310" i="1"/>
  <c r="AM1049" i="1"/>
  <c r="AM1077" i="1"/>
  <c r="AM1091" i="1"/>
  <c r="AM1107" i="1"/>
  <c r="AM1123" i="1"/>
  <c r="AM1139" i="1"/>
  <c r="AM1155" i="1"/>
  <c r="AM1171" i="1"/>
  <c r="AM1187" i="1"/>
  <c r="AM1203" i="1"/>
  <c r="AM1219" i="1"/>
  <c r="AM1235" i="1"/>
  <c r="AM1251" i="1"/>
  <c r="AM1267" i="1"/>
  <c r="AM1283" i="1"/>
  <c r="AM1299" i="1"/>
  <c r="AM1315" i="1"/>
  <c r="AM1331" i="1"/>
  <c r="AM1347" i="1"/>
  <c r="AM1322" i="1"/>
  <c r="AM1367" i="1"/>
  <c r="AM1380" i="1"/>
  <c r="AM1396" i="1"/>
  <c r="AM1412" i="1"/>
  <c r="AM1428" i="1"/>
  <c r="AM1444" i="1"/>
  <c r="AM1460" i="1"/>
  <c r="AM1476" i="1"/>
  <c r="AM1492" i="1"/>
  <c r="AM1508" i="1"/>
  <c r="AM1524" i="1"/>
  <c r="AM1540" i="1"/>
  <c r="AM1556" i="1"/>
  <c r="AM1572" i="1"/>
  <c r="AM1588" i="1"/>
  <c r="AM1604" i="1"/>
  <c r="AM1620" i="1"/>
  <c r="AM1636" i="1"/>
  <c r="AM1652" i="1"/>
  <c r="AM1668" i="1"/>
  <c r="AM1354" i="1"/>
  <c r="AM1373" i="1"/>
  <c r="AM1389" i="1"/>
  <c r="AM1405" i="1"/>
  <c r="AM1421" i="1"/>
  <c r="AM1437" i="1"/>
  <c r="AM1453" i="1"/>
  <c r="AM1469" i="1"/>
  <c r="AM1485" i="1"/>
  <c r="AM1501" i="1"/>
  <c r="AM1517" i="1"/>
  <c r="AM1533" i="1"/>
  <c r="AM1549" i="1"/>
  <c r="AM1565" i="1"/>
  <c r="AM1581" i="1"/>
  <c r="AM1597" i="1"/>
  <c r="AM1613" i="1"/>
  <c r="AM1629" i="1"/>
  <c r="AM1645" i="1"/>
  <c r="AM1362" i="1"/>
  <c r="AM1382" i="1"/>
  <c r="AM1398" i="1"/>
  <c r="AM1414" i="1"/>
  <c r="AM1430" i="1"/>
  <c r="AM1446" i="1"/>
  <c r="AM1462" i="1"/>
  <c r="AM1478" i="1"/>
  <c r="AM1494" i="1"/>
  <c r="AM1510" i="1"/>
  <c r="AM1526" i="1"/>
  <c r="AM1542" i="1"/>
  <c r="AM1558" i="1"/>
  <c r="AM1574" i="1"/>
  <c r="AM1590" i="1"/>
  <c r="AM1606" i="1"/>
  <c r="AM1622" i="1"/>
  <c r="AM1638" i="1"/>
  <c r="AM1334" i="1"/>
  <c r="AM1371" i="1"/>
  <c r="AM1387" i="1"/>
  <c r="AM1403" i="1"/>
  <c r="AM1419" i="1"/>
  <c r="AM1435" i="1"/>
  <c r="AM1451" i="1"/>
  <c r="AM1467" i="1"/>
  <c r="AM1483" i="1"/>
  <c r="AM1499" i="1"/>
  <c r="AM1515" i="1"/>
  <c r="AM1531" i="1"/>
  <c r="AM1547" i="1"/>
  <c r="AM1563" i="1"/>
  <c r="AM1579" i="1"/>
  <c r="AM1595" i="1"/>
  <c r="AM1611" i="1"/>
  <c r="AM1627" i="1"/>
  <c r="AM1643" i="1"/>
  <c r="AM1649" i="1"/>
  <c r="AM1671" i="1"/>
  <c r="AM1687" i="1"/>
  <c r="AM1703" i="1"/>
  <c r="AM1719" i="1"/>
  <c r="AM1735" i="1"/>
  <c r="AM1751" i="1"/>
  <c r="AM1767" i="1"/>
  <c r="AM1783" i="1"/>
  <c r="AM1799" i="1"/>
  <c r="AM1815" i="1"/>
  <c r="AM1831" i="1"/>
  <c r="AM1847" i="1"/>
  <c r="AM1863" i="1"/>
  <c r="AM1879" i="1"/>
  <c r="AM1895" i="1"/>
  <c r="AM1911" i="1"/>
  <c r="AM1927" i="1"/>
  <c r="AM1943" i="1"/>
  <c r="AM1959" i="1"/>
  <c r="AM1672" i="1"/>
  <c r="AM1688" i="1"/>
  <c r="AM1704" i="1"/>
  <c r="AM1720" i="1"/>
  <c r="AM1736" i="1"/>
  <c r="AM1752" i="1"/>
  <c r="AM1768" i="1"/>
  <c r="AM1784" i="1"/>
  <c r="AM1800" i="1"/>
  <c r="AM1816" i="1"/>
  <c r="AM1832" i="1"/>
  <c r="AM1848" i="1"/>
  <c r="AM1864" i="1"/>
  <c r="AM1880" i="1"/>
  <c r="AM1896" i="1"/>
  <c r="AM1912" i="1"/>
  <c r="AM1928" i="1"/>
  <c r="AM1944" i="1"/>
  <c r="AM1663" i="1"/>
  <c r="AM1677" i="1"/>
  <c r="AM1693" i="1"/>
  <c r="AM1709" i="1"/>
  <c r="AM1725" i="1"/>
  <c r="AM1741" i="1"/>
  <c r="AM1757" i="1"/>
  <c r="AM1773" i="1"/>
  <c r="AM1789" i="1"/>
  <c r="AM1805" i="1"/>
  <c r="AM1821" i="1"/>
  <c r="AM1837" i="1"/>
  <c r="AM1853" i="1"/>
  <c r="AM1869" i="1"/>
  <c r="AM1885" i="1"/>
  <c r="AM1901" i="1"/>
  <c r="AM1917" i="1"/>
  <c r="AM1933" i="1"/>
  <c r="AM1949" i="1"/>
  <c r="AM1678" i="1"/>
  <c r="AM1742" i="1"/>
  <c r="AM1806" i="1"/>
  <c r="AM1870" i="1"/>
  <c r="AM1934" i="1"/>
  <c r="AM1970" i="1"/>
  <c r="AM1986" i="1"/>
  <c r="AM2002" i="1"/>
  <c r="AM2018" i="1"/>
  <c r="AM2034" i="1"/>
  <c r="AM2050" i="1"/>
  <c r="AM2066" i="1"/>
  <c r="AM2082" i="1"/>
  <c r="AM2098" i="1"/>
  <c r="AM2114" i="1"/>
  <c r="AM2130" i="1"/>
  <c r="AM2146" i="1"/>
  <c r="AM2162" i="1"/>
  <c r="AM2178" i="1"/>
  <c r="AM2194" i="1"/>
  <c r="AM2210" i="1"/>
  <c r="AM2226" i="1"/>
  <c r="AM2242" i="1"/>
  <c r="AM2258" i="1"/>
  <c r="AM2274" i="1"/>
  <c r="AM2290" i="1"/>
  <c r="AM2306" i="1"/>
  <c r="AM2322" i="1"/>
  <c r="AM2338" i="1"/>
  <c r="AM2354" i="1"/>
  <c r="AM2370" i="1"/>
  <c r="AM2386" i="1"/>
  <c r="AM2402" i="1"/>
  <c r="AM2418" i="1"/>
  <c r="AM2434" i="1"/>
  <c r="AM2450" i="1"/>
  <c r="AM2466" i="1"/>
  <c r="AM2482" i="1"/>
  <c r="AM1682" i="1"/>
  <c r="AM1746" i="1"/>
  <c r="AM1810" i="1"/>
  <c r="AM1874" i="1"/>
  <c r="AM1938" i="1"/>
  <c r="AM1971" i="1"/>
  <c r="AM1987" i="1"/>
  <c r="AM2003" i="1"/>
  <c r="AM2019" i="1"/>
  <c r="AM2035" i="1"/>
  <c r="AM2051" i="1"/>
  <c r="AM2067" i="1"/>
  <c r="AM2083" i="1"/>
  <c r="AM2099" i="1"/>
  <c r="AM2115" i="1"/>
  <c r="AM2131" i="1"/>
  <c r="AM2147" i="1"/>
  <c r="AM2163" i="1"/>
  <c r="AM2179" i="1"/>
  <c r="AM2195" i="1"/>
  <c r="AM2211" i="1"/>
  <c r="AM2227" i="1"/>
  <c r="AM2243" i="1"/>
  <c r="AM2259" i="1"/>
  <c r="AM2275" i="1"/>
  <c r="AM2291" i="1"/>
  <c r="AM2307" i="1"/>
  <c r="AM2323" i="1"/>
  <c r="AM2339" i="1"/>
  <c r="AM2355" i="1"/>
  <c r="AM2371" i="1"/>
  <c r="AM2387" i="1"/>
  <c r="AM2403" i="1"/>
  <c r="AM2419" i="1"/>
  <c r="AM2435" i="1"/>
  <c r="AM2451" i="1"/>
  <c r="AM2467" i="1"/>
  <c r="AM1670" i="1"/>
  <c r="AM1734" i="1"/>
  <c r="AM1798" i="1"/>
  <c r="AM1862" i="1"/>
  <c r="AM1926" i="1"/>
  <c r="AM1964" i="1"/>
  <c r="AM1980" i="1"/>
  <c r="AM1996" i="1"/>
  <c r="AM2012" i="1"/>
  <c r="AM2028" i="1"/>
  <c r="AM2044" i="1"/>
  <c r="AM2060" i="1"/>
  <c r="AM2076" i="1"/>
  <c r="AM2092" i="1"/>
  <c r="AM2108" i="1"/>
  <c r="AM2124" i="1"/>
  <c r="AM2140" i="1"/>
  <c r="AM2156" i="1"/>
  <c r="AM2172" i="1"/>
  <c r="AM2188" i="1"/>
  <c r="AM2204" i="1"/>
  <c r="AM2220" i="1"/>
  <c r="AM2236" i="1"/>
  <c r="AM2252" i="1"/>
  <c r="AM2268" i="1"/>
  <c r="AM2284" i="1"/>
  <c r="AM2300" i="1"/>
  <c r="AM2316" i="1"/>
  <c r="AM2332" i="1"/>
  <c r="AM2348" i="1"/>
  <c r="AM2364" i="1"/>
  <c r="AM2380" i="1"/>
  <c r="AM2396" i="1"/>
  <c r="AM2412" i="1"/>
  <c r="AM2428" i="1"/>
  <c r="AM2444" i="1"/>
  <c r="AM1659" i="1"/>
  <c r="AM1722" i="1"/>
  <c r="AM1786" i="1"/>
  <c r="AM1850" i="1"/>
  <c r="AM1914" i="1"/>
  <c r="AM1965" i="1"/>
  <c r="AM1981" i="1"/>
  <c r="AM1997" i="1"/>
  <c r="AM2013" i="1"/>
  <c r="AM2029" i="1"/>
  <c r="AM2045" i="1"/>
  <c r="AM2061" i="1"/>
  <c r="AM2077" i="1"/>
  <c r="AM2093" i="1"/>
  <c r="AM2109" i="1"/>
  <c r="AM2125" i="1"/>
  <c r="AM2141" i="1"/>
  <c r="AM2157" i="1"/>
  <c r="AM2173" i="1"/>
  <c r="AM2189" i="1"/>
  <c r="AM2205" i="1"/>
  <c r="AM2245" i="1"/>
  <c r="AM2309" i="1"/>
  <c r="AM2373" i="1"/>
  <c r="AM2437" i="1"/>
  <c r="AM2481" i="1"/>
  <c r="AM2498" i="1"/>
  <c r="AM2514" i="1"/>
  <c r="AM2530" i="1"/>
  <c r="AM2546" i="1"/>
  <c r="AM2562" i="1"/>
  <c r="AM2578" i="1"/>
  <c r="AM2594" i="1"/>
  <c r="AM2610" i="1"/>
  <c r="AM2626" i="1"/>
  <c r="AM2642" i="1"/>
  <c r="AM2658" i="1"/>
  <c r="AM2674" i="1"/>
  <c r="AM2690" i="1"/>
  <c r="AM2706" i="1"/>
  <c r="AM2722" i="1"/>
  <c r="AM2738" i="1"/>
  <c r="AM2754" i="1"/>
  <c r="AM2770" i="1"/>
  <c r="AM2786" i="1"/>
  <c r="AM2802" i="1"/>
  <c r="AM2818" i="1"/>
  <c r="AM2834" i="1"/>
  <c r="AM2850" i="1"/>
  <c r="AM2866" i="1"/>
  <c r="AM2882" i="1"/>
  <c r="AM2898" i="1"/>
  <c r="AM2914" i="1"/>
  <c r="AM2930" i="1"/>
  <c r="AM2946" i="1"/>
  <c r="AM2962" i="1"/>
  <c r="AM2978" i="1"/>
  <c r="AM2994" i="1"/>
  <c r="AM3010" i="1"/>
  <c r="AM3026" i="1"/>
  <c r="AM2265" i="1"/>
  <c r="AM2329" i="1"/>
  <c r="AM2393" i="1"/>
  <c r="AM2457" i="1"/>
  <c r="AM2483" i="1"/>
  <c r="AM2503" i="1"/>
  <c r="AM2519" i="1"/>
  <c r="AM2535" i="1"/>
  <c r="AM2551" i="1"/>
  <c r="AM2567" i="1"/>
  <c r="AM2583" i="1"/>
  <c r="AM2599" i="1"/>
  <c r="AM2615" i="1"/>
  <c r="AM2631" i="1"/>
  <c r="AM2647" i="1"/>
  <c r="AM2663" i="1"/>
  <c r="AM2679" i="1"/>
  <c r="AM2695" i="1"/>
  <c r="AM2711" i="1"/>
  <c r="AM2727" i="1"/>
  <c r="AM2743" i="1"/>
  <c r="AM2759" i="1"/>
  <c r="AM2775" i="1"/>
  <c r="AM2791" i="1"/>
  <c r="AM2807" i="1"/>
  <c r="AM2823" i="1"/>
  <c r="AM2839" i="1"/>
  <c r="AM2855" i="1"/>
  <c r="AM2871" i="1"/>
  <c r="AM2887" i="1"/>
  <c r="AM2903" i="1"/>
  <c r="AM2919" i="1"/>
  <c r="AM2935" i="1"/>
  <c r="AM2951" i="1"/>
  <c r="AM2967" i="1"/>
  <c r="AM2983" i="1"/>
  <c r="AM2269" i="1"/>
  <c r="AM2333" i="1"/>
  <c r="AM2397" i="1"/>
  <c r="AM2461" i="1"/>
  <c r="AM2492" i="1"/>
  <c r="AM2508" i="1"/>
  <c r="AM2524" i="1"/>
  <c r="AM2540" i="1"/>
  <c r="AM2556" i="1"/>
  <c r="AM2572" i="1"/>
  <c r="AM2588" i="1"/>
  <c r="AM2604" i="1"/>
  <c r="AM2620" i="1"/>
  <c r="AM2636" i="1"/>
  <c r="AM2652" i="1"/>
  <c r="AM2668" i="1"/>
  <c r="AM2684" i="1"/>
  <c r="AM2700" i="1"/>
  <c r="AM2716" i="1"/>
  <c r="AM2732" i="1"/>
  <c r="AM2748" i="1"/>
  <c r="AM2764" i="1"/>
  <c r="AM2780" i="1"/>
  <c r="AM2796" i="1"/>
  <c r="AM2812" i="1"/>
  <c r="AM2828" i="1"/>
  <c r="AM2844" i="1"/>
  <c r="AM2860" i="1"/>
  <c r="AM2876" i="1"/>
  <c r="AM2892" i="1"/>
  <c r="AM2908" i="1"/>
  <c r="AM2924" i="1"/>
  <c r="AM2940" i="1"/>
  <c r="AM2956" i="1"/>
  <c r="AM2972" i="1"/>
  <c r="AM2273" i="1"/>
  <c r="AM2337" i="1"/>
  <c r="AM2401" i="1"/>
  <c r="AM2464" i="1"/>
  <c r="AM2488" i="1"/>
  <c r="AM2505" i="1"/>
  <c r="AM2521" i="1"/>
  <c r="AM2537" i="1"/>
  <c r="AM2553" i="1"/>
  <c r="AM2569" i="1"/>
  <c r="AM2585" i="1"/>
  <c r="AM2601" i="1"/>
  <c r="AM2617" i="1"/>
  <c r="AM2633" i="1"/>
  <c r="AM2649" i="1"/>
  <c r="AM2665" i="1"/>
  <c r="AM2681" i="1"/>
  <c r="AM2697" i="1"/>
  <c r="AM2713" i="1"/>
  <c r="AM2729" i="1"/>
  <c r="AM2745" i="1"/>
  <c r="AM2761" i="1"/>
  <c r="AM2777" i="1"/>
  <c r="AM2793" i="1"/>
  <c r="AM2809" i="1"/>
  <c r="AM2825" i="1"/>
  <c r="AM2841" i="1"/>
  <c r="AM2857" i="1"/>
  <c r="AM2873" i="1"/>
  <c r="AM2889" i="1"/>
  <c r="AM2905" i="1"/>
  <c r="AM2921" i="1"/>
  <c r="AM2937" i="1"/>
  <c r="AM2953" i="1"/>
  <c r="AM2969" i="1"/>
  <c r="AM2985" i="1"/>
  <c r="AM3001" i="1"/>
  <c r="AM3017" i="1"/>
  <c r="AM3008" i="1"/>
  <c r="AM3033" i="1"/>
  <c r="AM3049" i="1"/>
  <c r="AM3065" i="1"/>
  <c r="AM3081" i="1"/>
  <c r="AM3097" i="1"/>
  <c r="AM3113" i="1"/>
  <c r="AM3129" i="1"/>
  <c r="AM3145" i="1"/>
  <c r="AM3161" i="1"/>
  <c r="AM3177" i="1"/>
  <c r="AM3193" i="1"/>
  <c r="AM3209" i="1"/>
  <c r="AM3225" i="1"/>
  <c r="AM3241" i="1"/>
  <c r="AM3257" i="1"/>
  <c r="AM3273" i="1"/>
  <c r="AM3289" i="1"/>
  <c r="AM3305" i="1"/>
  <c r="AM3321" i="1"/>
  <c r="AM3337" i="1"/>
  <c r="AM3353" i="1"/>
  <c r="AM3369" i="1"/>
  <c r="AM3385" i="1"/>
  <c r="AM3401" i="1"/>
  <c r="AM3417" i="1"/>
  <c r="AM3433" i="1"/>
  <c r="AM3449" i="1"/>
  <c r="AM3465" i="1"/>
  <c r="AM3481" i="1"/>
  <c r="AM3497" i="1"/>
  <c r="AM3513" i="1"/>
  <c r="AM3529" i="1"/>
  <c r="AM3545" i="1"/>
  <c r="AM3561" i="1"/>
  <c r="AM3577" i="1"/>
  <c r="AM3593" i="1"/>
  <c r="AM3609" i="1"/>
  <c r="AM2987" i="1"/>
  <c r="AM3019" i="1"/>
  <c r="AM3038" i="1"/>
  <c r="AM3054" i="1"/>
  <c r="AM3070" i="1"/>
  <c r="AM3086" i="1"/>
  <c r="AM3102" i="1"/>
  <c r="AM3118" i="1"/>
  <c r="AM3134" i="1"/>
  <c r="AM3150" i="1"/>
  <c r="AM3166" i="1"/>
  <c r="AM3182" i="1"/>
  <c r="AM3198" i="1"/>
  <c r="AM3214" i="1"/>
  <c r="AM3230" i="1"/>
  <c r="AM3246" i="1"/>
  <c r="AM3262" i="1"/>
  <c r="AM3278" i="1"/>
  <c r="AM3294" i="1"/>
  <c r="AM3310" i="1"/>
  <c r="AM3326" i="1"/>
  <c r="AM3342" i="1"/>
  <c r="AM3358" i="1"/>
  <c r="AM3374" i="1"/>
  <c r="AM3390" i="1"/>
  <c r="AM3406" i="1"/>
  <c r="AM3422" i="1"/>
  <c r="AM3438" i="1"/>
  <c r="AM3454" i="1"/>
  <c r="AM3470" i="1"/>
  <c r="AM3486" i="1"/>
  <c r="AM3502" i="1"/>
  <c r="AM3518" i="1"/>
  <c r="AM3534" i="1"/>
  <c r="AM3550" i="1"/>
  <c r="AM3566" i="1"/>
  <c r="AM3582" i="1"/>
  <c r="AM3598" i="1"/>
  <c r="AM2988" i="1"/>
  <c r="AM3025" i="1"/>
  <c r="AM3039" i="1"/>
  <c r="AM3055" i="1"/>
  <c r="AM3071" i="1"/>
  <c r="AM3087" i="1"/>
  <c r="AM3103" i="1"/>
  <c r="AM3119" i="1"/>
  <c r="AM3135" i="1"/>
  <c r="AM3151" i="1"/>
  <c r="AM3167" i="1"/>
  <c r="AM3183" i="1"/>
  <c r="AM3199" i="1"/>
  <c r="AM3215" i="1"/>
  <c r="AM3231" i="1"/>
  <c r="AM3247" i="1"/>
  <c r="AM3263" i="1"/>
  <c r="AM3279" i="1"/>
  <c r="AM3295" i="1"/>
  <c r="AM3311" i="1"/>
  <c r="AM3327" i="1"/>
  <c r="AM3343" i="1"/>
  <c r="AM3359" i="1"/>
  <c r="AM3375" i="1"/>
  <c r="AM3391" i="1"/>
  <c r="AM3407" i="1"/>
  <c r="AM3423" i="1"/>
  <c r="AM3439" i="1"/>
  <c r="AM3455" i="1"/>
  <c r="AM3471" i="1"/>
  <c r="AM3487" i="1"/>
  <c r="AM3503" i="1"/>
  <c r="AM3519" i="1"/>
  <c r="AM3535" i="1"/>
  <c r="AM3551" i="1"/>
  <c r="AM3567" i="1"/>
  <c r="AM3015" i="1"/>
  <c r="AM3032" i="1"/>
  <c r="AM3048" i="1"/>
  <c r="AM3064" i="1"/>
  <c r="AM3080" i="1"/>
  <c r="AM3096" i="1"/>
  <c r="AM3112" i="1"/>
  <c r="AM3128" i="1"/>
  <c r="AM3144" i="1"/>
  <c r="AM3160" i="1"/>
  <c r="AM3176" i="1"/>
  <c r="AM3192" i="1"/>
  <c r="AM3208" i="1"/>
  <c r="AM3224" i="1"/>
  <c r="AM3240" i="1"/>
  <c r="AM3256" i="1"/>
  <c r="AM3272" i="1"/>
  <c r="AM3288" i="1"/>
  <c r="AM3304" i="1"/>
  <c r="AM3320" i="1"/>
  <c r="AM3336" i="1"/>
  <c r="AM3352" i="1"/>
  <c r="AM3368" i="1"/>
  <c r="AM3384" i="1"/>
  <c r="AM3400" i="1"/>
  <c r="AM3416" i="1"/>
  <c r="AM3432" i="1"/>
  <c r="AM3448" i="1"/>
  <c r="AM3464" i="1"/>
  <c r="AM3480" i="1"/>
  <c r="AM3496" i="1"/>
  <c r="AM3512" i="1"/>
  <c r="AM3528" i="1"/>
  <c r="AM3544" i="1"/>
  <c r="AM3560" i="1"/>
  <c r="AM3576" i="1"/>
  <c r="AM3592" i="1"/>
  <c r="AM4110" i="1"/>
  <c r="AM4083" i="1"/>
  <c r="AM4060" i="1"/>
  <c r="AM4044" i="1"/>
  <c r="AM4028" i="1"/>
  <c r="AM4012" i="1"/>
  <c r="AM3996" i="1"/>
  <c r="AM3980" i="1"/>
  <c r="AM3964" i="1"/>
  <c r="AM3948" i="1"/>
  <c r="AM3932" i="1"/>
  <c r="AM3916" i="1"/>
  <c r="AM3900" i="1"/>
  <c r="AM3884" i="1"/>
  <c r="AM3868" i="1"/>
  <c r="AM3852" i="1"/>
  <c r="AM3836" i="1"/>
  <c r="AM3820" i="1"/>
  <c r="AM3804" i="1"/>
  <c r="AM3788" i="1"/>
  <c r="AM3772" i="1"/>
  <c r="AM3756" i="1"/>
  <c r="AM3740" i="1"/>
  <c r="AM3724" i="1"/>
  <c r="AM3708" i="1"/>
  <c r="AM3692" i="1"/>
  <c r="AM3676" i="1"/>
  <c r="AM3660" i="1"/>
  <c r="AM3644" i="1"/>
  <c r="AM3628" i="1"/>
  <c r="AM3612" i="1"/>
  <c r="AM3595" i="1"/>
  <c r="AM517" i="1"/>
  <c r="AM581" i="1"/>
  <c r="AM623" i="1"/>
  <c r="AM639" i="1"/>
  <c r="AM655" i="1"/>
  <c r="AM671" i="1"/>
  <c r="AM687" i="1"/>
  <c r="AM703" i="1"/>
  <c r="AM719" i="1"/>
  <c r="AM484" i="1"/>
  <c r="AM553" i="1"/>
  <c r="AM609" i="1"/>
  <c r="AM632" i="1"/>
  <c r="AM648" i="1"/>
  <c r="AM664" i="1"/>
  <c r="AM680" i="1"/>
  <c r="AM696" i="1"/>
  <c r="AM712" i="1"/>
  <c r="AM728" i="1"/>
  <c r="AM450" i="1"/>
  <c r="AM641" i="1"/>
  <c r="AM705" i="1"/>
  <c r="AM744" i="1"/>
  <c r="AM760" i="1"/>
  <c r="AM776" i="1"/>
  <c r="AM792" i="1"/>
  <c r="AM808" i="1"/>
  <c r="AM824" i="1"/>
  <c r="AM840" i="1"/>
  <c r="AM856" i="1"/>
  <c r="AM872" i="1"/>
  <c r="AM888" i="1"/>
  <c r="AM904" i="1"/>
  <c r="AM920" i="1"/>
  <c r="AM936" i="1"/>
  <c r="AM952" i="1"/>
  <c r="AM968" i="1"/>
  <c r="AM984" i="1"/>
  <c r="AM1000" i="1"/>
  <c r="AM645" i="1"/>
  <c r="AM709" i="1"/>
  <c r="AM745" i="1"/>
  <c r="AM761" i="1"/>
  <c r="AM777" i="1"/>
  <c r="AM793" i="1"/>
  <c r="AM809" i="1"/>
  <c r="AM825" i="1"/>
  <c r="AM841" i="1"/>
  <c r="AM857" i="1"/>
  <c r="AM873" i="1"/>
  <c r="AM889" i="1"/>
  <c r="AM905" i="1"/>
  <c r="AM921" i="1"/>
  <c r="AM937" i="1"/>
  <c r="AM953" i="1"/>
  <c r="AM969" i="1"/>
  <c r="AM985" i="1"/>
  <c r="AM649" i="1"/>
  <c r="AM713" i="1"/>
  <c r="AM750" i="1"/>
  <c r="AM766" i="1"/>
  <c r="AM782" i="1"/>
  <c r="AM798" i="1"/>
  <c r="AM814" i="1"/>
  <c r="AM830" i="1"/>
  <c r="AM846" i="1"/>
  <c r="AM862" i="1"/>
  <c r="AM878" i="1"/>
  <c r="AM894" i="1"/>
  <c r="AM910" i="1"/>
  <c r="AM926" i="1"/>
  <c r="AM942" i="1"/>
  <c r="AM958" i="1"/>
  <c r="AM974" i="1"/>
  <c r="AM990" i="1"/>
  <c r="AM611" i="1"/>
  <c r="AM669" i="1"/>
  <c r="AM755" i="1"/>
  <c r="AM819" i="1"/>
  <c r="AM883" i="1"/>
  <c r="AM947" i="1"/>
  <c r="AM995" i="1"/>
  <c r="AM1012" i="1"/>
  <c r="AM1028" i="1"/>
  <c r="AM1044" i="1"/>
  <c r="AM1060" i="1"/>
  <c r="AM791" i="1"/>
  <c r="AM855" i="1"/>
  <c r="AM919" i="1"/>
  <c r="AM983" i="1"/>
  <c r="AM1005" i="1"/>
  <c r="AM1021" i="1"/>
  <c r="AM1037" i="1"/>
  <c r="AM747" i="1"/>
  <c r="AM811" i="1"/>
  <c r="AM875" i="1"/>
  <c r="AM939" i="1"/>
  <c r="AM1002" i="1"/>
  <c r="AM1018" i="1"/>
  <c r="AM742" i="1"/>
  <c r="AM799" i="1"/>
  <c r="AM863" i="1"/>
  <c r="AM927" i="1"/>
  <c r="AM993" i="1"/>
  <c r="AM1011" i="1"/>
  <c r="AM1027" i="1"/>
  <c r="AM1043" i="1"/>
  <c r="AM1059" i="1"/>
  <c r="AM1075" i="1"/>
  <c r="AM1058" i="1"/>
  <c r="AM1084" i="1"/>
  <c r="AM1100" i="1"/>
  <c r="AM1116" i="1"/>
  <c r="AM1132" i="1"/>
  <c r="AM1148" i="1"/>
  <c r="AM1164" i="1"/>
  <c r="AM1180" i="1"/>
  <c r="AM1196" i="1"/>
  <c r="AM1212" i="1"/>
  <c r="AM1228" i="1"/>
  <c r="AM1244" i="1"/>
  <c r="AM1260" i="1"/>
  <c r="AM1276" i="1"/>
  <c r="AM1292" i="1"/>
  <c r="AM1308" i="1"/>
  <c r="AM1324" i="1"/>
  <c r="AM1340" i="1"/>
  <c r="AM1356" i="1"/>
  <c r="AM1038" i="1"/>
  <c r="AM1069" i="1"/>
  <c r="AM1093" i="1"/>
  <c r="AM1109" i="1"/>
  <c r="AM1125" i="1"/>
  <c r="AM1141" i="1"/>
  <c r="AM1157" i="1"/>
  <c r="AM1173" i="1"/>
  <c r="AM1189" i="1"/>
  <c r="AM1205" i="1"/>
  <c r="AM1221" i="1"/>
  <c r="AM1237" i="1"/>
  <c r="AM1253" i="1"/>
  <c r="AM1269" i="1"/>
  <c r="AM1285" i="1"/>
  <c r="AM1301" i="1"/>
  <c r="AM1317" i="1"/>
  <c r="AM1333" i="1"/>
  <c r="AM1054" i="1"/>
  <c r="AM1078" i="1"/>
  <c r="AM1090" i="1"/>
  <c r="AM1106" i="1"/>
  <c r="AM1122" i="1"/>
  <c r="AM1138" i="1"/>
  <c r="AM1154" i="1"/>
  <c r="AM1170" i="1"/>
  <c r="AM1186" i="1"/>
  <c r="AM1202" i="1"/>
  <c r="AM1218" i="1"/>
  <c r="AM1234" i="1"/>
  <c r="AM1250" i="1"/>
  <c r="AM1266" i="1"/>
  <c r="AM1282" i="1"/>
  <c r="AM1298" i="1"/>
  <c r="AM1314" i="1"/>
  <c r="AM1057" i="1"/>
  <c r="AM1080" i="1"/>
  <c r="AM1095" i="1"/>
  <c r="AM1111" i="1"/>
  <c r="AM1127" i="1"/>
  <c r="AM1143" i="1"/>
  <c r="AM1159" i="1"/>
  <c r="AM1175" i="1"/>
  <c r="AM1191" i="1"/>
  <c r="AM1207" i="1"/>
  <c r="AM1223" i="1"/>
  <c r="AM1239" i="1"/>
  <c r="AM1255" i="1"/>
  <c r="AM1271" i="1"/>
  <c r="AM1287" i="1"/>
  <c r="AM1303" i="1"/>
  <c r="AM1319" i="1"/>
  <c r="AM1335" i="1"/>
  <c r="AM1351" i="1"/>
  <c r="AM1338" i="1"/>
  <c r="AM1370" i="1"/>
  <c r="AM1384" i="1"/>
  <c r="AM1400" i="1"/>
  <c r="AM1416" i="1"/>
  <c r="AM1432" i="1"/>
  <c r="AM1448" i="1"/>
  <c r="AM1464" i="1"/>
  <c r="AM1480" i="1"/>
  <c r="AM1496" i="1"/>
  <c r="AM1512" i="1"/>
  <c r="AM1528" i="1"/>
  <c r="AM1544" i="1"/>
  <c r="AM1560" i="1"/>
  <c r="AM1576" i="1"/>
  <c r="AM1592" i="1"/>
  <c r="AM1608" i="1"/>
  <c r="AM1624" i="1"/>
  <c r="AM1640" i="1"/>
  <c r="AM1656" i="1"/>
  <c r="AM1326" i="1"/>
  <c r="AM1363" i="1"/>
  <c r="AM1377" i="1"/>
  <c r="AM1393" i="1"/>
  <c r="AM1409" i="1"/>
  <c r="AM1425" i="1"/>
  <c r="AM1441" i="1"/>
  <c r="AM1457" i="1"/>
  <c r="AM1473" i="1"/>
  <c r="AM1489" i="1"/>
  <c r="AM1505" i="1"/>
  <c r="AM1521" i="1"/>
  <c r="AM1537" i="1"/>
  <c r="AM1553" i="1"/>
  <c r="AM1569" i="1"/>
  <c r="AM1585" i="1"/>
  <c r="AM1601" i="1"/>
  <c r="AM1617" i="1"/>
  <c r="AM1633" i="1"/>
  <c r="AM1330" i="1"/>
  <c r="AM1365" i="1"/>
  <c r="AM1386" i="1"/>
  <c r="AM1402" i="1"/>
  <c r="AM1418" i="1"/>
  <c r="AM1434" i="1"/>
  <c r="AM1450" i="1"/>
  <c r="AM1466" i="1"/>
  <c r="AM1482" i="1"/>
  <c r="AM1498" i="1"/>
  <c r="AM1514" i="1"/>
  <c r="AM1530" i="1"/>
  <c r="AM1546" i="1"/>
  <c r="AM1562" i="1"/>
  <c r="AM1578" i="1"/>
  <c r="AM1594" i="1"/>
  <c r="AM1610" i="1"/>
  <c r="AM1626" i="1"/>
  <c r="AM1642" i="1"/>
  <c r="AM1350" i="1"/>
  <c r="AM1375" i="1"/>
  <c r="AM1391" i="1"/>
  <c r="AM1407" i="1"/>
  <c r="AM1423" i="1"/>
  <c r="AM1439" i="1"/>
  <c r="AM1455" i="1"/>
  <c r="AM1471" i="1"/>
  <c r="AM1487" i="1"/>
  <c r="AM1503" i="1"/>
  <c r="AM1519" i="1"/>
  <c r="AM1535" i="1"/>
  <c r="AM1551" i="1"/>
  <c r="AM1567" i="1"/>
  <c r="AM1583" i="1"/>
  <c r="AM1599" i="1"/>
  <c r="AM1615" i="1"/>
  <c r="AM1631" i="1"/>
  <c r="AM1647" i="1"/>
  <c r="AM1653" i="1"/>
  <c r="AM1675" i="1"/>
  <c r="AM1691" i="1"/>
  <c r="AM1707" i="1"/>
  <c r="AM1723" i="1"/>
  <c r="AM1739" i="1"/>
  <c r="AM1755" i="1"/>
  <c r="AM1771" i="1"/>
  <c r="AM1787" i="1"/>
  <c r="AM1803" i="1"/>
  <c r="AM1819" i="1"/>
  <c r="AM1835" i="1"/>
  <c r="AM1851" i="1"/>
  <c r="AM1867" i="1"/>
  <c r="AM1883" i="1"/>
  <c r="AM1899" i="1"/>
  <c r="AM1915" i="1"/>
  <c r="AM1931" i="1"/>
  <c r="AM1947" i="1"/>
  <c r="AM1654" i="1"/>
  <c r="AM1676" i="1"/>
  <c r="AM1692" i="1"/>
  <c r="AM1708" i="1"/>
  <c r="AM1724" i="1"/>
  <c r="AM1740" i="1"/>
  <c r="AM1756" i="1"/>
  <c r="AM1772" i="1"/>
  <c r="AM1788" i="1"/>
  <c r="AM1804" i="1"/>
  <c r="AM1820" i="1"/>
  <c r="AM1836" i="1"/>
  <c r="AM1852" i="1"/>
  <c r="AM1868" i="1"/>
  <c r="AM1884" i="1"/>
  <c r="AM1900" i="1"/>
  <c r="AM1916" i="1"/>
  <c r="AM1932" i="1"/>
  <c r="AM1948" i="1"/>
  <c r="AM1666" i="1"/>
  <c r="AM1681" i="1"/>
  <c r="AM1697" i="1"/>
  <c r="AM1713" i="1"/>
  <c r="AM1729" i="1"/>
  <c r="AM1745" i="1"/>
  <c r="AM1761" i="1"/>
  <c r="AM1777" i="1"/>
  <c r="AM1793" i="1"/>
  <c r="AM1809" i="1"/>
  <c r="AM1825" i="1"/>
  <c r="AM1841" i="1"/>
  <c r="AM1857" i="1"/>
  <c r="AM1873" i="1"/>
  <c r="AM1889" i="1"/>
  <c r="AM1905" i="1"/>
  <c r="AM1921" i="1"/>
  <c r="AM1937" i="1"/>
  <c r="AM1953" i="1"/>
  <c r="AM1694" i="1"/>
  <c r="AM1758" i="1"/>
  <c r="AM1822" i="1"/>
  <c r="AM1886" i="1"/>
  <c r="AM1950" i="1"/>
  <c r="AM1974" i="1"/>
  <c r="AM1990" i="1"/>
  <c r="AM2006" i="1"/>
  <c r="AM2022" i="1"/>
  <c r="AM2038" i="1"/>
  <c r="AM2054" i="1"/>
  <c r="AM2070" i="1"/>
  <c r="AM2086" i="1"/>
  <c r="AM2102" i="1"/>
  <c r="AM2118" i="1"/>
  <c r="AM2134" i="1"/>
  <c r="AM2150" i="1"/>
  <c r="AM2166" i="1"/>
  <c r="AM2182" i="1"/>
  <c r="AM2198" i="1"/>
  <c r="AM2214" i="1"/>
  <c r="AM2230" i="1"/>
  <c r="AM2246" i="1"/>
  <c r="AM2262" i="1"/>
  <c r="AM2278" i="1"/>
  <c r="AM2294" i="1"/>
  <c r="AM2310" i="1"/>
  <c r="AM2326" i="1"/>
  <c r="AM2342" i="1"/>
  <c r="AM2358" i="1"/>
  <c r="AM2374" i="1"/>
  <c r="AM2390" i="1"/>
  <c r="AM2406" i="1"/>
  <c r="AM2422" i="1"/>
  <c r="AM2438" i="1"/>
  <c r="AM2454" i="1"/>
  <c r="AM2470" i="1"/>
  <c r="AM2486" i="1"/>
  <c r="AM1698" i="1"/>
  <c r="AM1762" i="1"/>
  <c r="AM1826" i="1"/>
  <c r="AM1890" i="1"/>
  <c r="AM1954" i="1"/>
  <c r="AM1975" i="1"/>
  <c r="AM1991" i="1"/>
  <c r="AM2007" i="1"/>
  <c r="AM2023" i="1"/>
  <c r="AM2039" i="1"/>
  <c r="AM2055" i="1"/>
  <c r="AM2071" i="1"/>
  <c r="AM2087" i="1"/>
  <c r="AM2103" i="1"/>
  <c r="AM2119" i="1"/>
  <c r="AM2135" i="1"/>
  <c r="AM2151" i="1"/>
  <c r="AM2167" i="1"/>
  <c r="AM2183" i="1"/>
  <c r="AM2199" i="1"/>
  <c r="AM2215" i="1"/>
  <c r="AM2231" i="1"/>
  <c r="AM2247" i="1"/>
  <c r="AM2263" i="1"/>
  <c r="AM2279" i="1"/>
  <c r="AM2295" i="1"/>
  <c r="AM2311" i="1"/>
  <c r="AM2327" i="1"/>
  <c r="AM2343" i="1"/>
  <c r="AM2359" i="1"/>
  <c r="AM2375" i="1"/>
  <c r="AM2391" i="1"/>
  <c r="AM2407" i="1"/>
  <c r="AM2423" i="1"/>
  <c r="AM2439" i="1"/>
  <c r="AM2455" i="1"/>
  <c r="AM2471" i="1"/>
  <c r="AM1686" i="1"/>
  <c r="AM1750" i="1"/>
  <c r="AM1814" i="1"/>
  <c r="AM1878" i="1"/>
  <c r="AM1942" i="1"/>
  <c r="AM1968" i="1"/>
  <c r="AM1984" i="1"/>
  <c r="AM2000" i="1"/>
  <c r="AM2016" i="1"/>
  <c r="AM2032" i="1"/>
  <c r="AM2048" i="1"/>
  <c r="AM2064" i="1"/>
  <c r="AM2080" i="1"/>
  <c r="AM2096" i="1"/>
  <c r="AM2112" i="1"/>
  <c r="AM2128" i="1"/>
  <c r="AM2144" i="1"/>
  <c r="AM2160" i="1"/>
  <c r="AM2176" i="1"/>
  <c r="AM2192" i="1"/>
  <c r="AM2208" i="1"/>
  <c r="AM2224" i="1"/>
  <c r="AM2240" i="1"/>
  <c r="AM2256" i="1"/>
  <c r="AM2272" i="1"/>
  <c r="AM2288" i="1"/>
  <c r="AM2304" i="1"/>
  <c r="AM2320" i="1"/>
  <c r="AM2336" i="1"/>
  <c r="AM2352" i="1"/>
  <c r="AM2368" i="1"/>
  <c r="AM2384" i="1"/>
  <c r="AM2400" i="1"/>
  <c r="AM2416" i="1"/>
  <c r="AM2432" i="1"/>
  <c r="AM2448" i="1"/>
  <c r="AM1674" i="1"/>
  <c r="AM1738" i="1"/>
  <c r="AM1802" i="1"/>
  <c r="AM1866" i="1"/>
  <c r="AM1930" i="1"/>
  <c r="AM1969" i="1"/>
  <c r="AM1985" i="1"/>
  <c r="AM2001" i="1"/>
  <c r="AM2017" i="1"/>
  <c r="AM2033" i="1"/>
  <c r="AM2049" i="1"/>
  <c r="AM2065" i="1"/>
  <c r="AM2081" i="1"/>
  <c r="AM2097" i="1"/>
  <c r="AM2113" i="1"/>
  <c r="AM2129" i="1"/>
  <c r="AM2145" i="1"/>
  <c r="AM2161" i="1"/>
  <c r="AM2177" i="1"/>
  <c r="AM2193" i="1"/>
  <c r="AM2209" i="1"/>
  <c r="AM2261" i="1"/>
  <c r="AM2325" i="1"/>
  <c r="AM2389" i="1"/>
  <c r="AM2453" i="1"/>
  <c r="AM2484" i="1"/>
  <c r="AM2502" i="1"/>
  <c r="AM2518" i="1"/>
  <c r="AM2534" i="1"/>
  <c r="AM2550" i="1"/>
  <c r="AM2566" i="1"/>
  <c r="AM2582" i="1"/>
  <c r="AM2598" i="1"/>
  <c r="AM2614" i="1"/>
  <c r="AM2630" i="1"/>
  <c r="AM2646" i="1"/>
  <c r="AM2662" i="1"/>
  <c r="AM2678" i="1"/>
  <c r="AM2694" i="1"/>
  <c r="AM2710" i="1"/>
  <c r="AM2726" i="1"/>
  <c r="AM2742" i="1"/>
  <c r="AM2758" i="1"/>
  <c r="AM2774" i="1"/>
  <c r="AM2790" i="1"/>
  <c r="AM2806" i="1"/>
  <c r="AM2822" i="1"/>
  <c r="AM2838" i="1"/>
  <c r="AM2854" i="1"/>
  <c r="AM2870" i="1"/>
  <c r="AM2886" i="1"/>
  <c r="AM2902" i="1"/>
  <c r="AM2918" i="1"/>
  <c r="AM2934" i="1"/>
  <c r="AM2950" i="1"/>
  <c r="AM2966" i="1"/>
  <c r="AM2982" i="1"/>
  <c r="AM2998" i="1"/>
  <c r="AM3014" i="1"/>
  <c r="AM2217" i="1"/>
  <c r="AM2281" i="1"/>
  <c r="AM2345" i="1"/>
  <c r="AM2409" i="1"/>
  <c r="AM2460" i="1"/>
  <c r="AM2491" i="1"/>
  <c r="AM2507" i="1"/>
  <c r="AM2523" i="1"/>
  <c r="AM2539" i="1"/>
  <c r="AM2555" i="1"/>
  <c r="AM2571" i="1"/>
  <c r="AM2587" i="1"/>
  <c r="AM2603" i="1"/>
  <c r="AM2619" i="1"/>
  <c r="AM2635" i="1"/>
  <c r="AM2651" i="1"/>
  <c r="AM2667" i="1"/>
  <c r="AM2683" i="1"/>
  <c r="AM2699" i="1"/>
  <c r="AM2715" i="1"/>
  <c r="AM2731" i="1"/>
  <c r="AM2747" i="1"/>
  <c r="AM2763" i="1"/>
  <c r="AM2779" i="1"/>
  <c r="AM2795" i="1"/>
  <c r="AM2811" i="1"/>
  <c r="AM2827" i="1"/>
  <c r="AM2843" i="1"/>
  <c r="AM2859" i="1"/>
  <c r="AM2875" i="1"/>
  <c r="AM2891" i="1"/>
  <c r="AM2907" i="1"/>
  <c r="AM2923" i="1"/>
  <c r="AM2939" i="1"/>
  <c r="AM2955" i="1"/>
  <c r="AM2971" i="1"/>
  <c r="AM2221" i="1"/>
  <c r="AM2285" i="1"/>
  <c r="AM2349" i="1"/>
  <c r="AM2413" i="1"/>
  <c r="AM2469" i="1"/>
  <c r="AM2496" i="1"/>
  <c r="AM2512" i="1"/>
  <c r="AM2528" i="1"/>
  <c r="AM2544" i="1"/>
  <c r="AM2560" i="1"/>
  <c r="AM2576" i="1"/>
  <c r="AM2592" i="1"/>
  <c r="AM2608" i="1"/>
  <c r="AM2624" i="1"/>
  <c r="AM2640" i="1"/>
  <c r="AM2656" i="1"/>
  <c r="AM2672" i="1"/>
  <c r="AM2688" i="1"/>
  <c r="AM2704" i="1"/>
  <c r="AM2720" i="1"/>
  <c r="AM2736" i="1"/>
  <c r="AM2752" i="1"/>
  <c r="AM2768" i="1"/>
  <c r="AM2784" i="1"/>
  <c r="AM2800" i="1"/>
  <c r="AM2816" i="1"/>
  <c r="AM2832" i="1"/>
  <c r="AM2848" i="1"/>
  <c r="AM2864" i="1"/>
  <c r="AM2880" i="1"/>
  <c r="AM2896" i="1"/>
  <c r="AM2912" i="1"/>
  <c r="AM2928" i="1"/>
  <c r="AM2944" i="1"/>
  <c r="AM2960" i="1"/>
  <c r="AM2225" i="1"/>
  <c r="AM2289" i="1"/>
  <c r="AM2353" i="1"/>
  <c r="AM2417" i="1"/>
  <c r="AM2472" i="1"/>
  <c r="AM2493" i="1"/>
  <c r="AM2509" i="1"/>
  <c r="AM2525" i="1"/>
  <c r="AM2541" i="1"/>
  <c r="AM2557" i="1"/>
  <c r="AM2573" i="1"/>
  <c r="AM2589" i="1"/>
  <c r="AM2605" i="1"/>
  <c r="AM2621" i="1"/>
  <c r="AM2637" i="1"/>
  <c r="AM2653" i="1"/>
  <c r="AM2669" i="1"/>
  <c r="AM2685" i="1"/>
  <c r="AM2701" i="1"/>
  <c r="AM2717" i="1"/>
  <c r="AM2733" i="1"/>
  <c r="AM2749" i="1"/>
  <c r="AM2765" i="1"/>
  <c r="AM2781" i="1"/>
  <c r="AM2797" i="1"/>
  <c r="AM2813" i="1"/>
  <c r="AM2829" i="1"/>
  <c r="AM2845" i="1"/>
  <c r="AM2861" i="1"/>
  <c r="AM2877" i="1"/>
  <c r="AM2893" i="1"/>
  <c r="AM2909" i="1"/>
  <c r="AM2925" i="1"/>
  <c r="AM2941" i="1"/>
  <c r="AM2957" i="1"/>
  <c r="AM2973" i="1"/>
  <c r="AM2989" i="1"/>
  <c r="AM3005" i="1"/>
  <c r="AM2976" i="1"/>
  <c r="AM3016" i="1"/>
  <c r="AM3037" i="1"/>
  <c r="AM3053" i="1"/>
  <c r="AM3069" i="1"/>
  <c r="AM3085" i="1"/>
  <c r="AM3101" i="1"/>
  <c r="AM3117" i="1"/>
  <c r="AM3133" i="1"/>
  <c r="AM3149" i="1"/>
  <c r="AM3165" i="1"/>
  <c r="AM3181" i="1"/>
  <c r="AM3197" i="1"/>
  <c r="AM3213" i="1"/>
  <c r="AM3229" i="1"/>
  <c r="AM3245" i="1"/>
  <c r="AM3261" i="1"/>
  <c r="AM3277" i="1"/>
  <c r="AM3293" i="1"/>
  <c r="AM3309" i="1"/>
  <c r="AM3325" i="1"/>
  <c r="AM3341" i="1"/>
  <c r="AM3357" i="1"/>
  <c r="AM3373" i="1"/>
  <c r="AM3389" i="1"/>
  <c r="AM3405" i="1"/>
  <c r="AM3421" i="1"/>
  <c r="AM3437" i="1"/>
  <c r="AM3453" i="1"/>
  <c r="AM3469" i="1"/>
  <c r="AM3485" i="1"/>
  <c r="AM3501" i="1"/>
  <c r="AM3517" i="1"/>
  <c r="AM3533" i="1"/>
  <c r="AM3549" i="1"/>
  <c r="AM3565" i="1"/>
  <c r="AM3581" i="1"/>
  <c r="AM3597" i="1"/>
  <c r="AM3613" i="1"/>
  <c r="AM2995" i="1"/>
  <c r="AM3029" i="1"/>
  <c r="AM3042" i="1"/>
  <c r="AM3058" i="1"/>
  <c r="AM3074" i="1"/>
  <c r="AM3090" i="1"/>
  <c r="AM3106" i="1"/>
  <c r="AM3122" i="1"/>
  <c r="AM3138" i="1"/>
  <c r="AM3154" i="1"/>
  <c r="AM3170" i="1"/>
  <c r="AM3186" i="1"/>
  <c r="AM3202" i="1"/>
  <c r="AM3218" i="1"/>
  <c r="AM3234" i="1"/>
  <c r="AM3250" i="1"/>
  <c r="AM3266" i="1"/>
  <c r="AM3282" i="1"/>
  <c r="AM3298" i="1"/>
  <c r="AM3314" i="1"/>
  <c r="AM3330" i="1"/>
  <c r="AM3346" i="1"/>
  <c r="AM3362" i="1"/>
  <c r="AM3378" i="1"/>
  <c r="AM3394" i="1"/>
  <c r="AM3410" i="1"/>
  <c r="AM3426" i="1"/>
  <c r="AM3442" i="1"/>
  <c r="AM3458" i="1"/>
  <c r="AM3474" i="1"/>
  <c r="AM3490" i="1"/>
  <c r="AM3506" i="1"/>
  <c r="AM3522" i="1"/>
  <c r="AM3538" i="1"/>
  <c r="AM3554" i="1"/>
  <c r="AM3570" i="1"/>
  <c r="AM3586" i="1"/>
  <c r="AM3602" i="1"/>
  <c r="AM2996" i="1"/>
  <c r="AM3028" i="1"/>
  <c r="AM3043" i="1"/>
  <c r="AM3059" i="1"/>
  <c r="AM3075" i="1"/>
  <c r="AM3091" i="1"/>
  <c r="AM3107" i="1"/>
  <c r="AM3123" i="1"/>
  <c r="AM3139" i="1"/>
  <c r="AM3155" i="1"/>
  <c r="AM3171" i="1"/>
  <c r="AM3187" i="1"/>
  <c r="AM3203" i="1"/>
  <c r="AM3219" i="1"/>
  <c r="AM3235" i="1"/>
  <c r="AM3251" i="1"/>
  <c r="AM3267" i="1"/>
  <c r="AM3283" i="1"/>
  <c r="AM3299" i="1"/>
  <c r="AM3315" i="1"/>
  <c r="AM3331" i="1"/>
  <c r="AM3347" i="1"/>
  <c r="AM3363" i="1"/>
  <c r="AM3379" i="1"/>
  <c r="AM3395" i="1"/>
  <c r="AM3411" i="1"/>
  <c r="AM3427" i="1"/>
  <c r="AM3443" i="1"/>
  <c r="AM3459" i="1"/>
  <c r="AM3475" i="1"/>
  <c r="AM3491" i="1"/>
  <c r="AM3507" i="1"/>
  <c r="AM3523" i="1"/>
  <c r="AM3539" i="1"/>
  <c r="AM3555" i="1"/>
  <c r="AM2991" i="1"/>
  <c r="AM3021" i="1"/>
  <c r="AM3036" i="1"/>
  <c r="AM3052" i="1"/>
  <c r="AM3068" i="1"/>
  <c r="AM3084" i="1"/>
  <c r="AM3100" i="1"/>
  <c r="AM3116" i="1"/>
  <c r="AM3132" i="1"/>
  <c r="AM3148" i="1"/>
  <c r="AM3164" i="1"/>
  <c r="AM3180" i="1"/>
  <c r="AM3196" i="1"/>
  <c r="AM3212" i="1"/>
  <c r="AM3228" i="1"/>
  <c r="AM3244" i="1"/>
  <c r="AM3260" i="1"/>
  <c r="AM3276" i="1"/>
  <c r="AM3292" i="1"/>
  <c r="AM3308" i="1"/>
  <c r="AM3324" i="1"/>
  <c r="AM3340" i="1"/>
  <c r="AM3356" i="1"/>
  <c r="AM3372" i="1"/>
  <c r="AM3388" i="1"/>
  <c r="AM3404" i="1"/>
  <c r="AM3420" i="1"/>
  <c r="AM3436" i="1"/>
  <c r="AM3452" i="1"/>
  <c r="AM3468" i="1"/>
  <c r="AM3484" i="1"/>
  <c r="AM3500" i="1"/>
  <c r="AM3516" i="1"/>
  <c r="AM3532" i="1"/>
  <c r="AM3548" i="1"/>
  <c r="AM3564" i="1"/>
  <c r="AM3580" i="1"/>
  <c r="AM3596" i="1"/>
  <c r="AM4091" i="1"/>
  <c r="AM4086" i="1"/>
  <c r="AM4072" i="1"/>
  <c r="AM4056" i="1"/>
  <c r="AM4040" i="1"/>
  <c r="AM4024" i="1"/>
  <c r="AM4008" i="1"/>
  <c r="AM3992" i="1"/>
  <c r="AM3976" i="1"/>
  <c r="AM3960" i="1"/>
  <c r="AM3944" i="1"/>
  <c r="AM3928" i="1"/>
  <c r="AM3912" i="1"/>
  <c r="AM3896" i="1"/>
  <c r="AM3880" i="1"/>
  <c r="AM3864" i="1"/>
  <c r="AM3848" i="1"/>
  <c r="AM3832" i="1"/>
  <c r="AM3816" i="1"/>
  <c r="AM3800" i="1"/>
  <c r="AM3784" i="1"/>
  <c r="AM3768" i="1"/>
  <c r="AM3752" i="1"/>
  <c r="AM3736" i="1"/>
  <c r="AM3720" i="1"/>
  <c r="AM3704" i="1"/>
  <c r="AM3688" i="1"/>
  <c r="AM3672" i="1"/>
  <c r="AM3656" i="1"/>
  <c r="AM3640" i="1"/>
  <c r="AM3624" i="1"/>
  <c r="AM3579" i="1"/>
  <c r="AM730" i="1"/>
  <c r="AM533" i="1"/>
  <c r="AM597" i="1"/>
  <c r="AM627" i="1"/>
  <c r="AM643" i="1"/>
  <c r="AM659" i="1"/>
  <c r="AM675" i="1"/>
  <c r="AM691" i="1"/>
  <c r="AM707" i="1"/>
  <c r="AM723" i="1"/>
  <c r="AM505" i="1"/>
  <c r="AM569" i="1"/>
  <c r="AM617" i="1"/>
  <c r="AM636" i="1"/>
  <c r="AM652" i="1"/>
  <c r="AM668" i="1"/>
  <c r="AM684" i="1"/>
  <c r="AM700" i="1"/>
  <c r="AM716" i="1"/>
  <c r="AM732" i="1"/>
  <c r="AM541" i="1"/>
  <c r="AM657" i="1"/>
  <c r="AM721" i="1"/>
  <c r="AM748" i="1"/>
  <c r="AM764" i="1"/>
  <c r="AM780" i="1"/>
  <c r="AM796" i="1"/>
  <c r="AM812" i="1"/>
  <c r="AM828" i="1"/>
  <c r="AM844" i="1"/>
  <c r="AM860" i="1"/>
  <c r="AM876" i="1"/>
  <c r="AM892" i="1"/>
  <c r="AM908" i="1"/>
  <c r="AM924" i="1"/>
  <c r="AM940" i="1"/>
  <c r="AM956" i="1"/>
  <c r="AM972" i="1"/>
  <c r="AM988" i="1"/>
  <c r="AM493" i="1"/>
  <c r="AM661" i="1"/>
  <c r="AM725" i="1"/>
  <c r="AM749" i="1"/>
  <c r="AM765" i="1"/>
  <c r="AM781" i="1"/>
  <c r="AM797" i="1"/>
  <c r="AM813" i="1"/>
  <c r="AM829" i="1"/>
  <c r="AM845" i="1"/>
  <c r="AM861" i="1"/>
  <c r="AM877" i="1"/>
  <c r="AM893" i="1"/>
  <c r="AM909" i="1"/>
  <c r="AM925" i="1"/>
  <c r="AM941" i="1"/>
  <c r="AM957" i="1"/>
  <c r="AM973" i="1"/>
  <c r="AM509" i="1"/>
  <c r="AM665" i="1"/>
  <c r="AM729" i="1"/>
  <c r="AM754" i="1"/>
  <c r="AM770" i="1"/>
  <c r="AM786" i="1"/>
  <c r="AM802" i="1"/>
  <c r="AM818" i="1"/>
  <c r="AM834" i="1"/>
  <c r="AM850" i="1"/>
  <c r="AM866" i="1"/>
  <c r="AM882" i="1"/>
  <c r="AM898" i="1"/>
  <c r="AM914" i="1"/>
  <c r="AM930" i="1"/>
  <c r="AM946" i="1"/>
  <c r="AM962" i="1"/>
  <c r="AM978" i="1"/>
  <c r="AM994" i="1"/>
  <c r="AM621" i="1"/>
  <c r="AM685" i="1"/>
  <c r="AM771" i="1"/>
  <c r="AM835" i="1"/>
  <c r="AM899" i="1"/>
  <c r="AM963" i="1"/>
  <c r="AM998" i="1"/>
  <c r="AM1016" i="1"/>
  <c r="AM1032" i="1"/>
  <c r="AM1048" i="1"/>
  <c r="AM743" i="1"/>
  <c r="AM807" i="1"/>
  <c r="AM871" i="1"/>
  <c r="AM935" i="1"/>
  <c r="AM989" i="1"/>
  <c r="AM1009" i="1"/>
  <c r="AM1025" i="1"/>
  <c r="AM1041" i="1"/>
  <c r="AM763" i="1"/>
  <c r="AM827" i="1"/>
  <c r="AM891" i="1"/>
  <c r="AM955" i="1"/>
  <c r="AM1006" i="1"/>
  <c r="AM1022" i="1"/>
  <c r="AM751" i="1"/>
  <c r="AM815" i="1"/>
  <c r="AM879" i="1"/>
  <c r="AM943" i="1"/>
  <c r="AM999" i="1"/>
  <c r="AM1015" i="1"/>
  <c r="AM1031" i="1"/>
  <c r="AM1047" i="1"/>
  <c r="AM1063" i="1"/>
  <c r="AM1079" i="1"/>
  <c r="AM1070" i="1"/>
  <c r="AM1088" i="1"/>
  <c r="AM1104" i="1"/>
  <c r="AM1120" i="1"/>
  <c r="AM1136" i="1"/>
  <c r="AM1152" i="1"/>
  <c r="AM1168" i="1"/>
  <c r="AM1184" i="1"/>
  <c r="AM1200" i="1"/>
  <c r="AM1216" i="1"/>
  <c r="AM1232" i="1"/>
  <c r="AM1248" i="1"/>
  <c r="AM1264" i="1"/>
  <c r="AM1280" i="1"/>
  <c r="AM1296" i="1"/>
  <c r="AM1312" i="1"/>
  <c r="AM1328" i="1"/>
  <c r="AM1344" i="1"/>
  <c r="AM1360" i="1"/>
  <c r="AM1053" i="1"/>
  <c r="AM1072" i="1"/>
  <c r="AM1097" i="1"/>
  <c r="AM1113" i="1"/>
  <c r="AM1129" i="1"/>
  <c r="AM1145" i="1"/>
  <c r="AM1161" i="1"/>
  <c r="AM1177" i="1"/>
  <c r="AM1193" i="1"/>
  <c r="AM1209" i="1"/>
  <c r="AM1225" i="1"/>
  <c r="AM1241" i="1"/>
  <c r="AM1257" i="1"/>
  <c r="AM1273" i="1"/>
  <c r="AM1289" i="1"/>
  <c r="AM1305" i="1"/>
  <c r="AM1321" i="1"/>
  <c r="AM1337" i="1"/>
  <c r="AM1062" i="1"/>
  <c r="AM1081" i="1"/>
  <c r="AM1094" i="1"/>
  <c r="AM1110" i="1"/>
  <c r="AM1126" i="1"/>
  <c r="AM1142" i="1"/>
  <c r="AM1158" i="1"/>
  <c r="AM1174" i="1"/>
  <c r="AM1190" i="1"/>
  <c r="AM1206" i="1"/>
  <c r="AM1222" i="1"/>
  <c r="AM1238" i="1"/>
  <c r="AM1254" i="1"/>
  <c r="AM1270" i="1"/>
  <c r="AM1286" i="1"/>
  <c r="AM1302" i="1"/>
  <c r="AM1318" i="1"/>
  <c r="AM1064" i="1"/>
  <c r="AM1083" i="1"/>
  <c r="AM1099" i="1"/>
  <c r="AM1115" i="1"/>
  <c r="AM1131" i="1"/>
  <c r="AM1147" i="1"/>
  <c r="AM1163" i="1"/>
  <c r="AM1179" i="1"/>
  <c r="AM1195" i="1"/>
  <c r="AM1211" i="1"/>
  <c r="AM1227" i="1"/>
  <c r="AM1243" i="1"/>
  <c r="AM1259" i="1"/>
  <c r="AM1275" i="1"/>
  <c r="AM1291" i="1"/>
  <c r="AM1307" i="1"/>
  <c r="AM1323" i="1"/>
  <c r="AM1339" i="1"/>
  <c r="AM1355" i="1"/>
  <c r="AM1345" i="1"/>
  <c r="AM1372" i="1"/>
  <c r="AM1388" i="1"/>
  <c r="AM1404" i="1"/>
  <c r="AM1420" i="1"/>
  <c r="AM1436" i="1"/>
  <c r="AM1452" i="1"/>
  <c r="AM1468" i="1"/>
  <c r="AM1484" i="1"/>
  <c r="AM1500" i="1"/>
  <c r="AM1516" i="1"/>
  <c r="AM1532" i="1"/>
  <c r="AM1548" i="1"/>
  <c r="AM1564" i="1"/>
  <c r="AM1580" i="1"/>
  <c r="AM1596" i="1"/>
  <c r="AM1612" i="1"/>
  <c r="AM1628" i="1"/>
  <c r="AM1644" i="1"/>
  <c r="AM1660" i="1"/>
  <c r="AM1342" i="1"/>
  <c r="AM1366" i="1"/>
  <c r="AM1381" i="1"/>
  <c r="AM1397" i="1"/>
  <c r="AM1413" i="1"/>
  <c r="AM1429" i="1"/>
  <c r="AM1445" i="1"/>
  <c r="AM1461" i="1"/>
  <c r="AM1477" i="1"/>
  <c r="AM1493" i="1"/>
  <c r="AM1509" i="1"/>
  <c r="AM1525" i="1"/>
  <c r="AM1541" i="1"/>
  <c r="AM1557" i="1"/>
  <c r="AM1573" i="1"/>
  <c r="AM1589" i="1"/>
  <c r="AM1605" i="1"/>
  <c r="AM1621" i="1"/>
  <c r="AM1637" i="1"/>
  <c r="AM1349" i="1"/>
  <c r="AM1374" i="1"/>
  <c r="AM1390" i="1"/>
  <c r="AM1406" i="1"/>
  <c r="AM1422" i="1"/>
  <c r="AM1438" i="1"/>
  <c r="AM1454" i="1"/>
  <c r="AM1470" i="1"/>
  <c r="AM1486" i="1"/>
  <c r="AM1502" i="1"/>
  <c r="AM1518" i="1"/>
  <c r="AM1534" i="1"/>
  <c r="AM1550" i="1"/>
  <c r="AM1566" i="1"/>
  <c r="AM1582" i="1"/>
  <c r="AM1598" i="1"/>
  <c r="AM1614" i="1"/>
  <c r="AM1630" i="1"/>
  <c r="AM1646" i="1"/>
  <c r="AM1358" i="1"/>
  <c r="AM1379" i="1"/>
  <c r="AM1395" i="1"/>
  <c r="AM1411" i="1"/>
  <c r="AM1427" i="1"/>
  <c r="AM1443" i="1"/>
  <c r="AM1459" i="1"/>
  <c r="AM1475" i="1"/>
  <c r="AM1491" i="1"/>
  <c r="AM1507" i="1"/>
  <c r="AM1523" i="1"/>
  <c r="AM1539" i="1"/>
  <c r="AM1555" i="1"/>
  <c r="AM1571" i="1"/>
  <c r="AM1587" i="1"/>
  <c r="AM1603" i="1"/>
  <c r="AM1619" i="1"/>
  <c r="AM1635" i="1"/>
  <c r="AM1651" i="1"/>
  <c r="AM1658" i="1"/>
  <c r="AM1679" i="1"/>
  <c r="AM1695" i="1"/>
  <c r="AM1711" i="1"/>
  <c r="AM1727" i="1"/>
  <c r="AM1743" i="1"/>
  <c r="AM1759" i="1"/>
  <c r="AM1775" i="1"/>
  <c r="AM1791" i="1"/>
  <c r="AM1807" i="1"/>
  <c r="AM1823" i="1"/>
  <c r="AM1839" i="1"/>
  <c r="AM1855" i="1"/>
  <c r="AM1871" i="1"/>
  <c r="AM1887" i="1"/>
  <c r="AM1903" i="1"/>
  <c r="AM1919" i="1"/>
  <c r="AM1935" i="1"/>
  <c r="AM1951" i="1"/>
  <c r="AM1657" i="1"/>
  <c r="AM1680" i="1"/>
  <c r="AM1696" i="1"/>
  <c r="AM1712" i="1"/>
  <c r="AM1728" i="1"/>
  <c r="AM1744" i="1"/>
  <c r="AM1760" i="1"/>
  <c r="AM1776" i="1"/>
  <c r="AM1792" i="1"/>
  <c r="AM1808" i="1"/>
  <c r="AM1824" i="1"/>
  <c r="AM1840" i="1"/>
  <c r="AM1856" i="1"/>
  <c r="AM1872" i="1"/>
  <c r="AM1888" i="1"/>
  <c r="AM1904" i="1"/>
  <c r="AM1920" i="1"/>
  <c r="AM1936" i="1"/>
  <c r="AM1952" i="1"/>
  <c r="AM1669" i="1"/>
  <c r="AM1685" i="1"/>
  <c r="AM1701" i="1"/>
  <c r="AM1717" i="1"/>
  <c r="AM1733" i="1"/>
  <c r="AM1749" i="1"/>
  <c r="AM1765" i="1"/>
  <c r="AM1781" i="1"/>
  <c r="AM1797" i="1"/>
  <c r="AM1813" i="1"/>
  <c r="AM1829" i="1"/>
  <c r="AM1845" i="1"/>
  <c r="AM1861" i="1"/>
  <c r="AM1877" i="1"/>
  <c r="AM1893" i="1"/>
  <c r="AM1909" i="1"/>
  <c r="AM1925" i="1"/>
  <c r="AM1941" i="1"/>
  <c r="AM1957" i="1"/>
  <c r="AM1710" i="1"/>
  <c r="AM1774" i="1"/>
  <c r="AM1838" i="1"/>
  <c r="AM1902" i="1"/>
  <c r="AM1962" i="1"/>
  <c r="AM1978" i="1"/>
  <c r="AM1994" i="1"/>
  <c r="AM2010" i="1"/>
  <c r="AM2026" i="1"/>
  <c r="AM2042" i="1"/>
  <c r="AM2058" i="1"/>
  <c r="AM2074" i="1"/>
  <c r="AM2090" i="1"/>
  <c r="AM2106" i="1"/>
  <c r="AM2122" i="1"/>
  <c r="AM2138" i="1"/>
  <c r="AM2154" i="1"/>
  <c r="AM2170" i="1"/>
  <c r="AM2186" i="1"/>
  <c r="AM2202" i="1"/>
  <c r="AM2218" i="1"/>
  <c r="AM2234" i="1"/>
  <c r="AM2250" i="1"/>
  <c r="AM2266" i="1"/>
  <c r="AM2282" i="1"/>
  <c r="AM2298" i="1"/>
  <c r="AM2314" i="1"/>
  <c r="AM2330" i="1"/>
  <c r="AM2346" i="1"/>
  <c r="AM2362" i="1"/>
  <c r="AM2378" i="1"/>
  <c r="AM2394" i="1"/>
  <c r="AM2410" i="1"/>
  <c r="AM2426" i="1"/>
  <c r="AM2442" i="1"/>
  <c r="AM2458" i="1"/>
  <c r="AM2474" i="1"/>
  <c r="AM2490" i="1"/>
  <c r="AM1714" i="1"/>
  <c r="AM1778" i="1"/>
  <c r="AM1842" i="1"/>
  <c r="AM1906" i="1"/>
  <c r="AM1963" i="1"/>
  <c r="AM1979" i="1"/>
  <c r="AM1995" i="1"/>
  <c r="AM2011" i="1"/>
  <c r="AM2027" i="1"/>
  <c r="AM2043" i="1"/>
  <c r="AM2059" i="1"/>
  <c r="AM2075" i="1"/>
  <c r="AM2091" i="1"/>
  <c r="AM2107" i="1"/>
  <c r="AM2123" i="1"/>
  <c r="AM2139" i="1"/>
  <c r="AM2155" i="1"/>
  <c r="AM2171" i="1"/>
  <c r="AM2187" i="1"/>
  <c r="AM2203" i="1"/>
  <c r="AM2219" i="1"/>
  <c r="AM2235" i="1"/>
  <c r="AM2251" i="1"/>
  <c r="AM2267" i="1"/>
  <c r="AM2283" i="1"/>
  <c r="AM2299" i="1"/>
  <c r="AM2315" i="1"/>
  <c r="AM2331" i="1"/>
  <c r="AM2347" i="1"/>
  <c r="AM2363" i="1"/>
  <c r="AM2379" i="1"/>
  <c r="AM2395" i="1"/>
  <c r="AM2411" i="1"/>
  <c r="AM2427" i="1"/>
  <c r="AM2443" i="1"/>
  <c r="AM2459" i="1"/>
  <c r="AM2475" i="1"/>
  <c r="AM1702" i="1"/>
  <c r="AM1766" i="1"/>
  <c r="AM1830" i="1"/>
  <c r="AM1894" i="1"/>
  <c r="AM1958" i="1"/>
  <c r="AM1972" i="1"/>
  <c r="AM1988" i="1"/>
  <c r="AM2004" i="1"/>
  <c r="AM2020" i="1"/>
  <c r="AM2036" i="1"/>
  <c r="AM2052" i="1"/>
  <c r="AM2068" i="1"/>
  <c r="AM2084" i="1"/>
  <c r="AM2100" i="1"/>
  <c r="AM2116" i="1"/>
  <c r="AM2132" i="1"/>
  <c r="AM2148" i="1"/>
  <c r="AM2164" i="1"/>
  <c r="AM2180" i="1"/>
  <c r="AM2196" i="1"/>
  <c r="AM2212" i="1"/>
  <c r="AM2228" i="1"/>
  <c r="AM2244" i="1"/>
  <c r="AM2260" i="1"/>
  <c r="AM2276" i="1"/>
  <c r="AM2292" i="1"/>
  <c r="AM2308" i="1"/>
  <c r="AM2324" i="1"/>
  <c r="AM2340" i="1"/>
  <c r="AM2356" i="1"/>
  <c r="AM2372" i="1"/>
  <c r="AM2388" i="1"/>
  <c r="AM2404" i="1"/>
  <c r="AM2420" i="1"/>
  <c r="AM2436" i="1"/>
  <c r="AM2452" i="1"/>
  <c r="AM1690" i="1"/>
  <c r="AM1754" i="1"/>
  <c r="AM1818" i="1"/>
  <c r="AM1882" i="1"/>
  <c r="AM1946" i="1"/>
  <c r="AM1973" i="1"/>
  <c r="AM1989" i="1"/>
  <c r="AM2005" i="1"/>
  <c r="AM2021" i="1"/>
  <c r="AM2037" i="1"/>
  <c r="AM2053" i="1"/>
  <c r="AM2069" i="1"/>
  <c r="AM2085" i="1"/>
  <c r="AM2101" i="1"/>
  <c r="AM2117" i="1"/>
  <c r="AM2133" i="1"/>
  <c r="AM2149" i="1"/>
  <c r="AM2165" i="1"/>
  <c r="AM2181" i="1"/>
  <c r="AM2197" i="1"/>
  <c r="AM2213" i="1"/>
  <c r="AM2277" i="1"/>
  <c r="AM2341" i="1"/>
  <c r="AM2405" i="1"/>
  <c r="AM2465" i="1"/>
  <c r="AM2487" i="1"/>
  <c r="AM2506" i="1"/>
  <c r="AM2522" i="1"/>
  <c r="AM2538" i="1"/>
  <c r="AM2554" i="1"/>
  <c r="AM2570" i="1"/>
  <c r="AM2586" i="1"/>
  <c r="AM2602" i="1"/>
  <c r="AM2618" i="1"/>
  <c r="AM2634" i="1"/>
  <c r="AM2650" i="1"/>
  <c r="AM2666" i="1"/>
  <c r="AM2682" i="1"/>
  <c r="AM2698" i="1"/>
  <c r="AM2714" i="1"/>
  <c r="AM2730" i="1"/>
  <c r="AM2746" i="1"/>
  <c r="AM2762" i="1"/>
  <c r="AM2778" i="1"/>
  <c r="AM2794" i="1"/>
  <c r="AM2810" i="1"/>
  <c r="AM2826" i="1"/>
  <c r="AM2842" i="1"/>
  <c r="AM2858" i="1"/>
  <c r="AM2874" i="1"/>
  <c r="AM2890" i="1"/>
  <c r="AM2906" i="1"/>
  <c r="AM2922" i="1"/>
  <c r="AM2938" i="1"/>
  <c r="AM2954" i="1"/>
  <c r="AM2970" i="1"/>
  <c r="AM2986" i="1"/>
  <c r="AM3002" i="1"/>
  <c r="AM3018" i="1"/>
  <c r="AM2233" i="1"/>
  <c r="AM2297" i="1"/>
  <c r="AM2361" i="1"/>
  <c r="AM2425" i="1"/>
  <c r="AM2468" i="1"/>
  <c r="AM2495" i="1"/>
  <c r="AM2511" i="1"/>
  <c r="AM2527" i="1"/>
  <c r="AM2543" i="1"/>
  <c r="AM2559" i="1"/>
  <c r="AM2575" i="1"/>
  <c r="AM2591" i="1"/>
  <c r="AM2607" i="1"/>
  <c r="AM2623" i="1"/>
  <c r="AM2639" i="1"/>
  <c r="AM2655" i="1"/>
  <c r="AM2671" i="1"/>
  <c r="AM2687" i="1"/>
  <c r="AM2703" i="1"/>
  <c r="AM2719" i="1"/>
  <c r="AM2735" i="1"/>
  <c r="AM2751" i="1"/>
  <c r="AM2767" i="1"/>
  <c r="AM2783" i="1"/>
  <c r="AM2799" i="1"/>
  <c r="AM2815" i="1"/>
  <c r="AM2831" i="1"/>
  <c r="AM2847" i="1"/>
  <c r="AM2863" i="1"/>
  <c r="AM2879" i="1"/>
  <c r="AM2895" i="1"/>
  <c r="AM2911" i="1"/>
  <c r="AM2927" i="1"/>
  <c r="AM2943" i="1"/>
  <c r="AM2959" i="1"/>
  <c r="AM2975" i="1"/>
  <c r="AM2237" i="1"/>
  <c r="AM2301" i="1"/>
  <c r="AM2365" i="1"/>
  <c r="AM2429" i="1"/>
  <c r="AM2477" i="1"/>
  <c r="AM2500" i="1"/>
  <c r="AM2516" i="1"/>
  <c r="AM2532" i="1"/>
  <c r="AM2548" i="1"/>
  <c r="AM2564" i="1"/>
  <c r="AM2580" i="1"/>
  <c r="AM2596" i="1"/>
  <c r="AM2612" i="1"/>
  <c r="AM2628" i="1"/>
  <c r="AM2644" i="1"/>
  <c r="AM2660" i="1"/>
  <c r="AM2676" i="1"/>
  <c r="AM2692" i="1"/>
  <c r="AM2708" i="1"/>
  <c r="AM2724" i="1"/>
  <c r="AM2740" i="1"/>
  <c r="AM2756" i="1"/>
  <c r="AM2772" i="1"/>
  <c r="AM2788" i="1"/>
  <c r="AM2804" i="1"/>
  <c r="AM2820" i="1"/>
  <c r="AM2836" i="1"/>
  <c r="AM2852" i="1"/>
  <c r="AM2868" i="1"/>
  <c r="AM2884" i="1"/>
  <c r="AM2900" i="1"/>
  <c r="AM2916" i="1"/>
  <c r="AM2932" i="1"/>
  <c r="AM2948" i="1"/>
  <c r="AM2964" i="1"/>
  <c r="AM2241" i="1"/>
  <c r="AM2305" i="1"/>
  <c r="AM2369" i="1"/>
  <c r="AM2433" i="1"/>
  <c r="AM2480" i="1"/>
  <c r="AM2497" i="1"/>
  <c r="AM2513" i="1"/>
  <c r="AM2529" i="1"/>
  <c r="AM2545" i="1"/>
  <c r="AM2561" i="1"/>
  <c r="AM2577" i="1"/>
  <c r="AM2593" i="1"/>
  <c r="AM2609" i="1"/>
  <c r="AM2625" i="1"/>
  <c r="AM2641" i="1"/>
  <c r="AM2657" i="1"/>
  <c r="AM2673" i="1"/>
  <c r="AM2689" i="1"/>
  <c r="AM2705" i="1"/>
  <c r="AM2721" i="1"/>
  <c r="AM2737" i="1"/>
  <c r="AM2753" i="1"/>
  <c r="AM2769" i="1"/>
  <c r="AM2785" i="1"/>
  <c r="AM2801" i="1"/>
  <c r="AM2817" i="1"/>
  <c r="AM2833" i="1"/>
  <c r="AM2849" i="1"/>
  <c r="AM2865" i="1"/>
  <c r="AM2881" i="1"/>
  <c r="AM2897" i="1"/>
  <c r="AM2913" i="1"/>
  <c r="AM2929" i="1"/>
  <c r="AM2945" i="1"/>
  <c r="AM2961" i="1"/>
  <c r="AM2977" i="1"/>
  <c r="AM2993" i="1"/>
  <c r="AM3009" i="1"/>
  <c r="AM2992" i="1"/>
  <c r="AM3020" i="1"/>
  <c r="AM3041" i="1"/>
  <c r="AM3057" i="1"/>
  <c r="AM3073" i="1"/>
  <c r="AM3089" i="1"/>
  <c r="AM3105" i="1"/>
  <c r="AM3121" i="1"/>
  <c r="AM3137" i="1"/>
  <c r="AM3153" i="1"/>
  <c r="AM3169" i="1"/>
  <c r="AM3185" i="1"/>
  <c r="AM3201" i="1"/>
  <c r="AM3217" i="1"/>
  <c r="AM3233" i="1"/>
  <c r="AM3249" i="1"/>
  <c r="AM3265" i="1"/>
  <c r="AM3281" i="1"/>
  <c r="AM3297" i="1"/>
  <c r="AM3313" i="1"/>
  <c r="AM3329" i="1"/>
  <c r="AM3345" i="1"/>
  <c r="AM3361" i="1"/>
  <c r="AM3377" i="1"/>
  <c r="AM3393" i="1"/>
  <c r="AM3409" i="1"/>
  <c r="AM3425" i="1"/>
  <c r="AM3441" i="1"/>
  <c r="AM3457" i="1"/>
  <c r="AM3473" i="1"/>
  <c r="AM3489" i="1"/>
  <c r="AM3505" i="1"/>
  <c r="AM3521" i="1"/>
  <c r="AM3537" i="1"/>
  <c r="AM3553" i="1"/>
  <c r="AM3569" i="1"/>
  <c r="AM3585" i="1"/>
  <c r="AM3601" i="1"/>
  <c r="AM3617" i="1"/>
  <c r="AM3003" i="1"/>
  <c r="AM3030" i="1"/>
  <c r="AM3046" i="1"/>
  <c r="AM3062" i="1"/>
  <c r="AM3078" i="1"/>
  <c r="AM3094" i="1"/>
  <c r="AM3110" i="1"/>
  <c r="AM3126" i="1"/>
  <c r="AM3142" i="1"/>
  <c r="AM3158" i="1"/>
  <c r="AM3174" i="1"/>
  <c r="AM3190" i="1"/>
  <c r="AM3206" i="1"/>
  <c r="AM3222" i="1"/>
  <c r="AM3238" i="1"/>
  <c r="AM3254" i="1"/>
  <c r="AM3270" i="1"/>
  <c r="AM3286" i="1"/>
  <c r="AM3302" i="1"/>
  <c r="AM3318" i="1"/>
  <c r="AM3334" i="1"/>
  <c r="AM3350" i="1"/>
  <c r="AM3366" i="1"/>
  <c r="AM3382" i="1"/>
  <c r="AM3398" i="1"/>
  <c r="AM3414" i="1"/>
  <c r="AM3430" i="1"/>
  <c r="AM3446" i="1"/>
  <c r="AM3462" i="1"/>
  <c r="AM3478" i="1"/>
  <c r="AM3494" i="1"/>
  <c r="AM3510" i="1"/>
  <c r="AM3526" i="1"/>
  <c r="AM3542" i="1"/>
  <c r="AM3558" i="1"/>
  <c r="AM3574" i="1"/>
  <c r="AM3590" i="1"/>
  <c r="AM3606" i="1"/>
  <c r="AM3004" i="1"/>
  <c r="AM3031" i="1"/>
  <c r="AM3047" i="1"/>
  <c r="AM3063" i="1"/>
  <c r="AM3079" i="1"/>
  <c r="AM3095" i="1"/>
  <c r="AM3111" i="1"/>
  <c r="AM3127" i="1"/>
  <c r="AM3143" i="1"/>
  <c r="AM3159" i="1"/>
  <c r="AM3175" i="1"/>
  <c r="AM3191" i="1"/>
  <c r="AM3207" i="1"/>
  <c r="AM3223" i="1"/>
  <c r="AM3239" i="1"/>
  <c r="AM3255" i="1"/>
  <c r="AM3271" i="1"/>
  <c r="AM3287" i="1"/>
  <c r="AM3303" i="1"/>
  <c r="AM3319" i="1"/>
  <c r="AM3335" i="1"/>
  <c r="AM3351" i="1"/>
  <c r="AM3367" i="1"/>
  <c r="AM3383" i="1"/>
  <c r="AM3399" i="1"/>
  <c r="AM3415" i="1"/>
  <c r="AM3431" i="1"/>
  <c r="AM3447" i="1"/>
  <c r="AM3463" i="1"/>
  <c r="AM3479" i="1"/>
  <c r="AM3495" i="1"/>
  <c r="AM3511" i="1"/>
  <c r="AM3527" i="1"/>
  <c r="AM3543" i="1"/>
  <c r="AM3559" i="1"/>
  <c r="AM2999" i="1"/>
  <c r="AM3024" i="1"/>
  <c r="AM3040" i="1"/>
  <c r="AM3056" i="1"/>
  <c r="AM3072" i="1"/>
  <c r="AM3088" i="1"/>
  <c r="AM3104" i="1"/>
  <c r="AM3120" i="1"/>
  <c r="AM3136" i="1"/>
  <c r="AM3152" i="1"/>
  <c r="AM3168" i="1"/>
  <c r="AM3184" i="1"/>
  <c r="AM3200" i="1"/>
  <c r="AM3216" i="1"/>
  <c r="AM3232" i="1"/>
  <c r="AM3248" i="1"/>
  <c r="AM3264" i="1"/>
  <c r="AM3280" i="1"/>
  <c r="AM3296" i="1"/>
  <c r="AM3312" i="1"/>
  <c r="AM3328" i="1"/>
  <c r="AM3344" i="1"/>
  <c r="AM3360" i="1"/>
  <c r="AM3376" i="1"/>
  <c r="AM3392" i="1"/>
  <c r="AM3408" i="1"/>
  <c r="AM3424" i="1"/>
  <c r="AM3440" i="1"/>
  <c r="AM3456" i="1"/>
  <c r="AM3472" i="1"/>
  <c r="AM3488" i="1"/>
  <c r="AM3504" i="1"/>
  <c r="AM3520" i="1"/>
  <c r="AM3536" i="1"/>
  <c r="AM3552" i="1"/>
  <c r="AM3568" i="1"/>
  <c r="AM3584" i="1"/>
  <c r="AM3600" i="1"/>
  <c r="AM4099" i="1"/>
  <c r="AM4094" i="1"/>
  <c r="AM4075" i="1"/>
  <c r="AM4068" i="1"/>
  <c r="AM4052" i="1"/>
  <c r="AM4036" i="1"/>
  <c r="AM4020" i="1"/>
  <c r="AM4004" i="1"/>
  <c r="AM3988" i="1"/>
  <c r="AM3972" i="1"/>
  <c r="AM3956" i="1"/>
  <c r="AM3940" i="1"/>
  <c r="AM3924" i="1"/>
  <c r="AM3908" i="1"/>
  <c r="AM3892" i="1"/>
  <c r="AM3876" i="1"/>
  <c r="AM3860" i="1"/>
  <c r="AM3844" i="1"/>
  <c r="AM3828" i="1"/>
  <c r="AM3812" i="1"/>
  <c r="AM3796" i="1"/>
  <c r="AM3780" i="1"/>
  <c r="AM3764" i="1"/>
  <c r="AM3748" i="1"/>
  <c r="AM3732" i="1"/>
  <c r="AM3716" i="1"/>
  <c r="AM3700" i="1"/>
  <c r="AM3684" i="1"/>
  <c r="AM3668" i="1"/>
  <c r="AM3652" i="1"/>
  <c r="AM3636" i="1"/>
  <c r="AM3620" i="1"/>
  <c r="AM3618" i="1"/>
  <c r="AJ3578" i="1"/>
  <c r="AJ4110" i="1"/>
  <c r="AJ4094" i="1"/>
  <c r="AJ4024" i="1"/>
  <c r="AJ3988" i="1"/>
  <c r="AJ3952" i="1"/>
  <c r="AJ3940" i="1"/>
  <c r="AJ3920" i="1"/>
  <c r="AJ3900" i="1"/>
  <c r="AJ3868" i="1"/>
  <c r="AJ3848" i="1"/>
  <c r="AJ4052" i="1"/>
  <c r="AJ3980" i="1"/>
  <c r="AJ3908" i="1"/>
  <c r="AJ3888" i="1"/>
  <c r="AJ3880" i="1"/>
  <c r="AJ3864" i="1"/>
  <c r="AJ3856" i="1"/>
  <c r="AJ4107" i="1"/>
  <c r="AJ4091" i="1"/>
  <c r="AJ4068" i="1"/>
  <c r="AJ4048" i="1"/>
  <c r="AJ4008" i="1"/>
  <c r="AJ3976" i="1"/>
  <c r="AJ3936" i="1"/>
  <c r="AJ3924" i="1"/>
  <c r="AJ3916" i="1"/>
  <c r="AJ4060" i="1"/>
  <c r="AJ3972" i="1"/>
  <c r="AJ3912" i="1"/>
  <c r="AJ3892" i="1"/>
  <c r="AJ3884" i="1"/>
  <c r="AJ3840" i="1"/>
  <c r="AJ3828" i="1"/>
  <c r="AJ4111" i="1"/>
  <c r="AJ4106" i="1"/>
  <c r="AJ4079" i="1"/>
  <c r="AJ4074" i="1"/>
  <c r="AJ4058" i="1"/>
  <c r="AJ4042" i="1"/>
  <c r="AJ4026" i="1"/>
  <c r="AJ4010" i="1"/>
  <c r="AJ3994" i="1"/>
  <c r="AJ3978" i="1"/>
  <c r="AJ3962" i="1"/>
  <c r="AJ3946" i="1"/>
  <c r="AJ3930" i="1"/>
  <c r="AJ3914" i="1"/>
  <c r="AJ3898" i="1"/>
  <c r="AJ3882" i="1"/>
  <c r="AJ3866" i="1"/>
  <c r="AJ3850" i="1"/>
  <c r="AJ3834" i="1"/>
  <c r="AJ3818" i="1"/>
  <c r="AJ3802" i="1"/>
  <c r="AJ3786" i="1"/>
  <c r="AJ3770" i="1"/>
  <c r="AJ3754" i="1"/>
  <c r="AJ3738" i="1"/>
  <c r="AJ3722" i="1"/>
  <c r="AJ3706" i="1"/>
  <c r="AJ3690" i="1"/>
  <c r="AJ3674" i="1"/>
  <c r="AJ3658" i="1"/>
  <c r="AJ3642" i="1"/>
  <c r="AJ3626" i="1"/>
  <c r="AJ3614" i="1"/>
  <c r="AJ3606" i="1"/>
  <c r="AJ3586" i="1"/>
  <c r="AJ4087" i="1"/>
  <c r="AJ4082" i="1"/>
  <c r="AJ4070" i="1"/>
  <c r="AJ4054" i="1"/>
  <c r="AJ4038" i="1"/>
  <c r="AJ4022" i="1"/>
  <c r="AJ4006" i="1"/>
  <c r="AJ3990" i="1"/>
  <c r="AJ3974" i="1"/>
  <c r="AJ3958" i="1"/>
  <c r="AJ3942" i="1"/>
  <c r="AJ3926" i="1"/>
  <c r="AJ3910" i="1"/>
  <c r="AJ3894" i="1"/>
  <c r="AJ3878" i="1"/>
  <c r="AJ3862" i="1"/>
  <c r="AJ3846" i="1"/>
  <c r="AJ3830" i="1"/>
  <c r="AJ3814" i="1"/>
  <c r="AJ3798" i="1"/>
  <c r="AJ3782" i="1"/>
  <c r="AJ3766" i="1"/>
  <c r="AJ3750" i="1"/>
  <c r="AJ3734" i="1"/>
  <c r="AJ3718" i="1"/>
  <c r="AJ3702" i="1"/>
  <c r="AJ3686" i="1"/>
  <c r="AJ3670" i="1"/>
  <c r="AJ3654" i="1"/>
  <c r="AJ3638" i="1"/>
  <c r="AJ3622" i="1"/>
  <c r="AJ3611" i="1"/>
  <c r="AJ4095" i="1"/>
  <c r="AJ4090" i="1"/>
  <c r="AJ4066" i="1"/>
  <c r="AJ4050" i="1"/>
  <c r="AJ4034" i="1"/>
  <c r="AJ4018" i="1"/>
  <c r="AJ4002" i="1"/>
  <c r="AJ3986" i="1"/>
  <c r="AJ3970" i="1"/>
  <c r="AJ3954" i="1"/>
  <c r="AJ3938" i="1"/>
  <c r="AJ3922" i="1"/>
  <c r="AJ3906" i="1"/>
  <c r="AJ3890" i="1"/>
  <c r="AJ3874" i="1"/>
  <c r="AJ3858" i="1"/>
  <c r="AJ3842" i="1"/>
  <c r="AJ3826" i="1"/>
  <c r="AJ3810" i="1"/>
  <c r="AJ3794" i="1"/>
  <c r="AJ3778" i="1"/>
  <c r="AJ3762" i="1"/>
  <c r="AJ3746" i="1"/>
  <c r="AJ3730" i="1"/>
  <c r="AJ3714" i="1"/>
  <c r="AJ3698" i="1"/>
  <c r="AJ3682" i="1"/>
  <c r="AJ3666" i="1"/>
  <c r="AJ3650" i="1"/>
  <c r="AJ3634" i="1"/>
  <c r="AJ3570" i="1"/>
  <c r="AJ4103" i="1"/>
  <c r="AJ4098" i="1"/>
  <c r="AJ4062" i="1"/>
  <c r="AJ4046" i="1"/>
  <c r="AJ4030" i="1"/>
  <c r="AJ4014" i="1"/>
  <c r="AJ3998" i="1"/>
  <c r="AJ3982" i="1"/>
  <c r="AJ3966" i="1"/>
  <c r="AJ3950" i="1"/>
  <c r="AJ3934" i="1"/>
  <c r="AJ3918" i="1"/>
  <c r="AJ3902" i="1"/>
  <c r="AJ3886" i="1"/>
  <c r="AJ3870" i="1"/>
  <c r="AJ3854" i="1"/>
  <c r="AJ3838" i="1"/>
  <c r="AJ3822" i="1"/>
  <c r="AJ3806" i="1"/>
  <c r="AJ3790" i="1"/>
  <c r="AJ3774" i="1"/>
  <c r="AJ3758" i="1"/>
  <c r="AJ3742" i="1"/>
  <c r="AJ3726" i="1"/>
  <c r="AJ3710" i="1"/>
  <c r="AJ3694" i="1"/>
  <c r="AJ3678" i="1"/>
  <c r="AJ3662" i="1"/>
  <c r="AJ3646" i="1"/>
  <c r="AJ3630" i="1"/>
  <c r="AJ3617" i="1"/>
  <c r="AJ3602" i="1"/>
  <c r="AJ4028" i="1"/>
  <c r="AJ4016" i="1"/>
  <c r="AJ3992" i="1"/>
  <c r="AJ4083" i="1"/>
  <c r="AJ4072" i="1"/>
  <c r="AJ4044" i="1"/>
  <c r="AJ4078" i="1"/>
  <c r="AJ4040" i="1"/>
  <c r="AJ4036" i="1"/>
  <c r="AJ4020" i="1"/>
  <c r="AJ3996" i="1"/>
  <c r="AJ3984" i="1"/>
  <c r="AJ4105" i="1"/>
  <c r="AJ4084" i="1"/>
  <c r="AJ4073" i="1"/>
  <c r="AJ4057" i="1"/>
  <c r="AJ4041" i="1"/>
  <c r="AJ4025" i="1"/>
  <c r="AJ4009" i="1"/>
  <c r="AJ3993" i="1"/>
  <c r="AJ3977" i="1"/>
  <c r="AJ3961" i="1"/>
  <c r="AJ3945" i="1"/>
  <c r="AJ3929" i="1"/>
  <c r="AJ3913" i="1"/>
  <c r="AJ3897" i="1"/>
  <c r="AJ4092" i="1"/>
  <c r="AJ4081" i="1"/>
  <c r="AJ4069" i="1"/>
  <c r="AJ4053" i="1"/>
  <c r="AJ4037" i="1"/>
  <c r="AJ4021" i="1"/>
  <c r="AJ4005" i="1"/>
  <c r="AJ3989" i="1"/>
  <c r="AJ3973" i="1"/>
  <c r="AJ3957" i="1"/>
  <c r="AJ3941" i="1"/>
  <c r="AJ3925" i="1"/>
  <c r="AJ3909" i="1"/>
  <c r="AJ4100" i="1"/>
  <c r="AJ4089" i="1"/>
  <c r="AJ4065" i="1"/>
  <c r="AJ4049" i="1"/>
  <c r="AJ4033" i="1"/>
  <c r="AJ4017" i="1"/>
  <c r="AJ4001" i="1"/>
  <c r="AJ3985" i="1"/>
  <c r="AJ3969" i="1"/>
  <c r="AJ3953" i="1"/>
  <c r="AJ3937" i="1"/>
  <c r="AJ3921" i="1"/>
  <c r="AJ3905" i="1"/>
  <c r="AJ4108" i="1"/>
  <c r="AJ4097" i="1"/>
  <c r="AJ4076" i="1"/>
  <c r="AJ4061" i="1"/>
  <c r="AJ4045" i="1"/>
  <c r="AJ4029" i="1"/>
  <c r="AJ4013" i="1"/>
  <c r="AJ3997" i="1"/>
  <c r="AJ3981" i="1"/>
  <c r="AJ3965" i="1"/>
  <c r="AJ3949" i="1"/>
  <c r="AJ3933" i="1"/>
  <c r="AJ3917" i="1"/>
  <c r="AJ3901" i="1"/>
  <c r="AJ3889" i="1"/>
  <c r="AJ3873" i="1"/>
  <c r="AJ3857" i="1"/>
  <c r="AJ3841" i="1"/>
  <c r="AJ3825" i="1"/>
  <c r="AJ3809" i="1"/>
  <c r="AJ3793" i="1"/>
  <c r="AJ3777" i="1"/>
  <c r="AJ3761" i="1"/>
  <c r="AJ3745" i="1"/>
  <c r="AJ3729" i="1"/>
  <c r="AJ3713" i="1"/>
  <c r="AJ3697" i="1"/>
  <c r="AJ3681" i="1"/>
  <c r="AJ3665" i="1"/>
  <c r="AJ3649" i="1"/>
  <c r="AJ3633" i="1"/>
  <c r="AJ3812" i="1"/>
  <c r="AJ3796" i="1"/>
  <c r="AJ3780" i="1"/>
  <c r="AJ3764" i="1"/>
  <c r="AJ3748" i="1"/>
  <c r="AJ3732" i="1"/>
  <c r="AJ3716" i="1"/>
  <c r="AJ3700" i="1"/>
  <c r="AJ3684" i="1"/>
  <c r="AJ3668" i="1"/>
  <c r="AJ3652" i="1"/>
  <c r="AJ3636" i="1"/>
  <c r="AJ3620" i="1"/>
  <c r="AJ10" i="1"/>
  <c r="AJ26" i="1"/>
  <c r="AJ3" i="1"/>
  <c r="AJ19" i="1"/>
  <c r="AJ12" i="1"/>
  <c r="AJ28" i="1"/>
  <c r="AJ9" i="1"/>
  <c r="AJ25" i="1"/>
  <c r="AJ31" i="1"/>
  <c r="AJ41" i="1"/>
  <c r="AJ46" i="1"/>
  <c r="AJ62" i="1"/>
  <c r="AJ27" i="1"/>
  <c r="AJ63" i="1"/>
  <c r="AJ84" i="1"/>
  <c r="AJ100" i="1"/>
  <c r="AJ53" i="1"/>
  <c r="AJ72" i="1"/>
  <c r="AJ43" i="1"/>
  <c r="AJ65" i="1"/>
  <c r="AJ82" i="1"/>
  <c r="AJ98" i="1"/>
  <c r="AJ114" i="1"/>
  <c r="AJ91" i="1"/>
  <c r="AJ118" i="1"/>
  <c r="AJ134" i="1"/>
  <c r="AJ150" i="1"/>
  <c r="AJ87" i="1"/>
  <c r="AJ113" i="1"/>
  <c r="AJ127" i="1"/>
  <c r="AJ143" i="1"/>
  <c r="AJ61" i="1"/>
  <c r="AJ111" i="1"/>
  <c r="AJ128" i="1"/>
  <c r="AJ144" i="1"/>
  <c r="AJ160" i="1"/>
  <c r="AJ137" i="1"/>
  <c r="AJ166" i="1"/>
  <c r="AJ182" i="1"/>
  <c r="AJ198" i="1"/>
  <c r="AJ214" i="1"/>
  <c r="AJ141" i="1"/>
  <c r="AJ171" i="1"/>
  <c r="AJ187" i="1"/>
  <c r="AJ203" i="1"/>
  <c r="AJ129" i="1"/>
  <c r="AJ172" i="1"/>
  <c r="AJ188" i="1"/>
  <c r="AJ204" i="1"/>
  <c r="AJ220" i="1"/>
  <c r="AJ189" i="1"/>
  <c r="AJ231" i="1"/>
  <c r="AJ247" i="1"/>
  <c r="AJ263" i="1"/>
  <c r="AJ279" i="1"/>
  <c r="AJ209" i="1"/>
  <c r="AJ229" i="1"/>
  <c r="AJ244" i="1"/>
  <c r="AJ260" i="1"/>
  <c r="AJ276" i="1"/>
  <c r="AJ213" i="1"/>
  <c r="AJ233" i="1"/>
  <c r="AJ249" i="1"/>
  <c r="AJ265" i="1"/>
  <c r="AJ281" i="1"/>
  <c r="AJ167" i="1"/>
  <c r="AJ270" i="1"/>
  <c r="AJ294" i="1"/>
  <c r="AJ310" i="1"/>
  <c r="AJ326" i="1"/>
  <c r="AJ342" i="1"/>
  <c r="AJ358" i="1"/>
  <c r="AJ374" i="1"/>
  <c r="AJ390" i="1"/>
  <c r="AJ406" i="1"/>
  <c r="AJ242" i="1"/>
  <c r="AJ284" i="1"/>
  <c r="AJ299" i="1"/>
  <c r="AJ315" i="1"/>
  <c r="AJ331" i="1"/>
  <c r="AJ347" i="1"/>
  <c r="AJ363" i="1"/>
  <c r="AJ379" i="1"/>
  <c r="AJ395" i="1"/>
  <c r="AJ262" i="1"/>
  <c r="AJ300" i="1"/>
  <c r="AJ316" i="1"/>
  <c r="AJ332" i="1"/>
  <c r="AJ348" i="1"/>
  <c r="AJ364" i="1"/>
  <c r="AJ380" i="1"/>
  <c r="AJ396" i="1"/>
  <c r="AJ412" i="1"/>
  <c r="AJ353" i="1"/>
  <c r="AJ409" i="1"/>
  <c r="AJ293" i="1"/>
  <c r="AJ357" i="1"/>
  <c r="AJ411" i="1"/>
  <c r="AJ297" i="1"/>
  <c r="AJ361" i="1"/>
  <c r="AJ201" i="1"/>
  <c r="AJ301" i="1"/>
  <c r="AJ365" i="1"/>
  <c r="AJ413" i="1"/>
  <c r="AJ427" i="1"/>
  <c r="AJ443" i="1"/>
  <c r="AJ459" i="1"/>
  <c r="AJ475" i="1"/>
  <c r="AJ432" i="1"/>
  <c r="AJ448" i="1"/>
  <c r="AJ464" i="1"/>
  <c r="AJ480" i="1"/>
  <c r="AJ422" i="1"/>
  <c r="AJ438" i="1"/>
  <c r="AJ454" i="1"/>
  <c r="AJ470" i="1"/>
  <c r="AJ486" i="1"/>
  <c r="AJ465" i="1"/>
  <c r="AJ497" i="1"/>
  <c r="AJ513" i="1"/>
  <c r="AJ529" i="1"/>
  <c r="AJ545" i="1"/>
  <c r="AJ561" i="1"/>
  <c r="AJ577" i="1"/>
  <c r="AJ593" i="1"/>
  <c r="AJ609" i="1"/>
  <c r="AJ421" i="1"/>
  <c r="AJ483" i="1"/>
  <c r="AJ506" i="1"/>
  <c r="AJ522" i="1"/>
  <c r="AJ538" i="1"/>
  <c r="AJ554" i="1"/>
  <c r="AJ570" i="1"/>
  <c r="AJ586" i="1"/>
  <c r="AJ602" i="1"/>
  <c r="AJ473" i="1"/>
  <c r="AJ499" i="1"/>
  <c r="AJ515" i="1"/>
  <c r="AJ531" i="1"/>
  <c r="AJ547" i="1"/>
  <c r="AJ563" i="1"/>
  <c r="AJ579" i="1"/>
  <c r="AJ595" i="1"/>
  <c r="AJ611" i="1"/>
  <c r="AJ479" i="1"/>
  <c r="AJ540" i="1"/>
  <c r="AJ604" i="1"/>
  <c r="AJ629" i="1"/>
  <c r="AJ645" i="1"/>
  <c r="AJ661" i="1"/>
  <c r="AJ677" i="1"/>
  <c r="AJ693" i="1"/>
  <c r="AJ709" i="1"/>
  <c r="AJ725" i="1"/>
  <c r="AJ461" i="1"/>
  <c r="AJ528" i="1"/>
  <c r="AJ592" i="1"/>
  <c r="AJ626" i="1"/>
  <c r="AJ642" i="1"/>
  <c r="AJ658" i="1"/>
  <c r="AJ674" i="1"/>
  <c r="AJ690" i="1"/>
  <c r="AJ706" i="1"/>
  <c r="AJ722" i="1"/>
  <c r="AJ500" i="1"/>
  <c r="AJ564" i="1"/>
  <c r="AJ620" i="1"/>
  <c r="AJ635" i="1"/>
  <c r="AJ651" i="1"/>
  <c r="AJ667" i="1"/>
  <c r="AJ683" i="1"/>
  <c r="AJ699" i="1"/>
  <c r="AJ715" i="1"/>
  <c r="AJ731" i="1"/>
  <c r="AJ584" i="1"/>
  <c r="AJ684" i="1"/>
  <c r="AJ740" i="1"/>
  <c r="AJ755" i="1"/>
  <c r="AJ771" i="1"/>
  <c r="AJ787" i="1"/>
  <c r="AJ803" i="1"/>
  <c r="AJ819" i="1"/>
  <c r="AJ835" i="1"/>
  <c r="AJ851" i="1"/>
  <c r="AJ867" i="1"/>
  <c r="AJ883" i="1"/>
  <c r="AJ899" i="1"/>
  <c r="AJ915" i="1"/>
  <c r="AJ931" i="1"/>
  <c r="AJ947" i="1"/>
  <c r="AJ963" i="1"/>
  <c r="AJ979" i="1"/>
  <c r="AJ995" i="1"/>
  <c r="AJ600" i="1"/>
  <c r="AJ656" i="1"/>
  <c r="AJ720" i="1"/>
  <c r="AJ748" i="1"/>
  <c r="AJ764" i="1"/>
  <c r="AJ780" i="1"/>
  <c r="AJ796" i="1"/>
  <c r="AJ812" i="1"/>
  <c r="AJ828" i="1"/>
  <c r="AJ844" i="1"/>
  <c r="AJ860" i="1"/>
  <c r="AJ876" i="1"/>
  <c r="AJ892" i="1"/>
  <c r="AJ908" i="1"/>
  <c r="AJ924" i="1"/>
  <c r="AJ940" i="1"/>
  <c r="AJ956" i="1"/>
  <c r="AJ972" i="1"/>
  <c r="AJ552" i="1"/>
  <c r="AJ660" i="1"/>
  <c r="AJ724" i="1"/>
  <c r="AJ749" i="1"/>
  <c r="AJ765" i="1"/>
  <c r="AJ781" i="1"/>
  <c r="AJ797" i="1"/>
  <c r="AJ813" i="1"/>
  <c r="AJ829" i="1"/>
  <c r="AJ845" i="1"/>
  <c r="AJ861" i="1"/>
  <c r="AJ877" i="1"/>
  <c r="AJ893" i="1"/>
  <c r="AJ909" i="1"/>
  <c r="AJ925" i="1"/>
  <c r="AJ941" i="1"/>
  <c r="AJ957" i="1"/>
  <c r="AJ973" i="1"/>
  <c r="AJ989" i="1"/>
  <c r="AJ568" i="1"/>
  <c r="AJ680" i="1"/>
  <c r="AJ750" i="1"/>
  <c r="AJ814" i="1"/>
  <c r="AJ878" i="1"/>
  <c r="AJ942" i="1"/>
  <c r="AJ1003" i="1"/>
  <c r="AJ1019" i="1"/>
  <c r="AJ1035" i="1"/>
  <c r="AJ1051" i="1"/>
  <c r="AJ754" i="1"/>
  <c r="AJ818" i="1"/>
  <c r="AJ882" i="1"/>
  <c r="AJ946" i="1"/>
  <c r="AJ1004" i="1"/>
  <c r="AJ1020" i="1"/>
  <c r="AJ1036" i="1"/>
  <c r="AJ758" i="1"/>
  <c r="AJ822" i="1"/>
  <c r="AJ886" i="1"/>
  <c r="AJ950" i="1"/>
  <c r="AJ998" i="1"/>
  <c r="AJ1013" i="1"/>
  <c r="AJ1029" i="1"/>
  <c r="AJ778" i="1"/>
  <c r="AJ842" i="1"/>
  <c r="AJ906" i="1"/>
  <c r="AJ970" i="1"/>
  <c r="AJ1000" i="1"/>
  <c r="AJ1014" i="1"/>
  <c r="AJ1030" i="1"/>
  <c r="AJ1046" i="1"/>
  <c r="AJ1062" i="1"/>
  <c r="AJ1078" i="1"/>
  <c r="AJ1065" i="1"/>
  <c r="AJ1083" i="1"/>
  <c r="AJ1099" i="1"/>
  <c r="AJ1115" i="1"/>
  <c r="AJ1131" i="1"/>
  <c r="AJ1147" i="1"/>
  <c r="AJ1163" i="1"/>
  <c r="AJ1179" i="1"/>
  <c r="AJ1195" i="1"/>
  <c r="AJ1211" i="1"/>
  <c r="AJ1227" i="1"/>
  <c r="AJ1243" i="1"/>
  <c r="AJ1259" i="1"/>
  <c r="AJ1275" i="1"/>
  <c r="AJ1291" i="1"/>
  <c r="AJ1307" i="1"/>
  <c r="AJ1323" i="1"/>
  <c r="AJ1339" i="1"/>
  <c r="AJ1355" i="1"/>
  <c r="AJ1371" i="1"/>
  <c r="AJ1077" i="1"/>
  <c r="AJ1092" i="1"/>
  <c r="AJ1108" i="1"/>
  <c r="AJ1124" i="1"/>
  <c r="AJ1140" i="1"/>
  <c r="AJ1156" i="1"/>
  <c r="AJ1172" i="1"/>
  <c r="AJ1188" i="1"/>
  <c r="AJ1204" i="1"/>
  <c r="AJ1220" i="1"/>
  <c r="AJ1236" i="1"/>
  <c r="AJ1252" i="1"/>
  <c r="AJ1268" i="1"/>
  <c r="AJ1284" i="1"/>
  <c r="AJ1300" i="1"/>
  <c r="AJ1316" i="1"/>
  <c r="AJ1332" i="1"/>
  <c r="AJ1049" i="1"/>
  <c r="AJ1076" i="1"/>
  <c r="AJ1093" i="1"/>
  <c r="AJ1109" i="1"/>
  <c r="AJ1125" i="1"/>
  <c r="AJ1141" i="1"/>
  <c r="AJ1157" i="1"/>
  <c r="AJ1173" i="1"/>
  <c r="AJ1189" i="1"/>
  <c r="AJ1205" i="1"/>
  <c r="AJ1221" i="1"/>
  <c r="AJ1237" i="1"/>
  <c r="AJ1253" i="1"/>
  <c r="AJ1269" i="1"/>
  <c r="AJ1285" i="1"/>
  <c r="AJ1301" i="1"/>
  <c r="AJ1317" i="1"/>
  <c r="AJ1069" i="1"/>
  <c r="AJ1086" i="1"/>
  <c r="AJ1102" i="1"/>
  <c r="AJ1118" i="1"/>
  <c r="AJ1134" i="1"/>
  <c r="AJ1150" i="1"/>
  <c r="AJ1166" i="1"/>
  <c r="AJ1182" i="1"/>
  <c r="AJ1198" i="1"/>
  <c r="AJ1214" i="1"/>
  <c r="AJ1230" i="1"/>
  <c r="AJ1246" i="1"/>
  <c r="AJ1262" i="1"/>
  <c r="AJ1278" i="1"/>
  <c r="AJ1294" i="1"/>
  <c r="AJ1310" i="1"/>
  <c r="AJ1326" i="1"/>
  <c r="AJ1342" i="1"/>
  <c r="AJ1358" i="1"/>
  <c r="AJ1362" i="1"/>
  <c r="AJ1379" i="1"/>
  <c r="AJ1395" i="1"/>
  <c r="AJ1411" i="1"/>
  <c r="AJ1427" i="1"/>
  <c r="AJ1443" i="1"/>
  <c r="AJ1459" i="1"/>
  <c r="AJ1475" i="1"/>
  <c r="AJ1491" i="1"/>
  <c r="AJ1507" i="1"/>
  <c r="AJ1523" i="1"/>
  <c r="AJ1539" i="1"/>
  <c r="AJ1555" i="1"/>
  <c r="AJ1571" i="1"/>
  <c r="AJ1587" i="1"/>
  <c r="AJ1603" i="1"/>
  <c r="AJ1619" i="1"/>
  <c r="AJ1635" i="1"/>
  <c r="AJ1651" i="1"/>
  <c r="AJ1667" i="1"/>
  <c r="AJ1357" i="1"/>
  <c r="AJ1376" i="1"/>
  <c r="AJ1392" i="1"/>
  <c r="AJ1408" i="1"/>
  <c r="AJ1424" i="1"/>
  <c r="AJ1440" i="1"/>
  <c r="AJ1456" i="1"/>
  <c r="AJ1472" i="1"/>
  <c r="AJ1488" i="1"/>
  <c r="AJ1504" i="1"/>
  <c r="AJ1520" i="1"/>
  <c r="AJ1536" i="1"/>
  <c r="AJ1552" i="1"/>
  <c r="AJ1568" i="1"/>
  <c r="AJ1584" i="1"/>
  <c r="AJ1600" i="1"/>
  <c r="AJ1616" i="1"/>
  <c r="AJ1632" i="1"/>
  <c r="AJ1648" i="1"/>
  <c r="AJ1352" i="1"/>
  <c r="AJ1377" i="1"/>
  <c r="AJ1393" i="1"/>
  <c r="AJ1409" i="1"/>
  <c r="AJ1425" i="1"/>
  <c r="AJ1441" i="1"/>
  <c r="AJ1457" i="1"/>
  <c r="AJ1473" i="1"/>
  <c r="AJ1489" i="1"/>
  <c r="AJ1505" i="1"/>
  <c r="AJ1521" i="1"/>
  <c r="AJ1537" i="1"/>
  <c r="AJ1553" i="1"/>
  <c r="AJ1569" i="1"/>
  <c r="AJ1585" i="1"/>
  <c r="AJ1601" i="1"/>
  <c r="AJ1617" i="1"/>
  <c r="AJ1633" i="1"/>
  <c r="AJ1649" i="1"/>
  <c r="AJ1366" i="1"/>
  <c r="AJ1382" i="1"/>
  <c r="AJ1398" i="1"/>
  <c r="AJ1414" i="1"/>
  <c r="AJ1430" i="1"/>
  <c r="AJ1446" i="1"/>
  <c r="AJ1462" i="1"/>
  <c r="AJ1478" i="1"/>
  <c r="AJ1494" i="1"/>
  <c r="AJ1510" i="1"/>
  <c r="AJ1526" i="1"/>
  <c r="AJ1542" i="1"/>
  <c r="AJ1558" i="1"/>
  <c r="AJ1574" i="1"/>
  <c r="AJ1590" i="1"/>
  <c r="AJ1606" i="1"/>
  <c r="AJ1622" i="1"/>
  <c r="AJ1638" i="1"/>
  <c r="AJ1654" i="1"/>
  <c r="AJ1670" i="1"/>
  <c r="AJ1686" i="1"/>
  <c r="AJ1702" i="1"/>
  <c r="AJ1718" i="1"/>
  <c r="AJ1734" i="1"/>
  <c r="AJ1750" i="1"/>
  <c r="AJ1766" i="1"/>
  <c r="AJ1782" i="1"/>
  <c r="AJ1798" i="1"/>
  <c r="AJ1814" i="1"/>
  <c r="AJ1830" i="1"/>
  <c r="AJ1846" i="1"/>
  <c r="AJ1862" i="1"/>
  <c r="AJ1878" i="1"/>
  <c r="AJ1894" i="1"/>
  <c r="AJ1910" i="1"/>
  <c r="AJ1926" i="1"/>
  <c r="AJ1942" i="1"/>
  <c r="AJ1958" i="1"/>
  <c r="AJ1671" i="1"/>
  <c r="AJ1687" i="1"/>
  <c r="AJ1703" i="1"/>
  <c r="AJ1719" i="1"/>
  <c r="AJ1735" i="1"/>
  <c r="AJ1751" i="1"/>
  <c r="AJ1767" i="1"/>
  <c r="AJ1783" i="1"/>
  <c r="AJ1799" i="1"/>
  <c r="AJ1815" i="1"/>
  <c r="AJ1831" i="1"/>
  <c r="AJ1847" i="1"/>
  <c r="AJ1863" i="1"/>
  <c r="AJ1879" i="1"/>
  <c r="AJ1895" i="1"/>
  <c r="AJ1911" i="1"/>
  <c r="AJ1927" i="1"/>
  <c r="AJ1943" i="1"/>
  <c r="AJ1959" i="1"/>
  <c r="AJ1664" i="1"/>
  <c r="AJ1684" i="1"/>
  <c r="AJ1700" i="1"/>
  <c r="AJ1716" i="1"/>
  <c r="AJ1732" i="1"/>
  <c r="AJ1748" i="1"/>
  <c r="AJ1764" i="1"/>
  <c r="AJ1780" i="1"/>
  <c r="AJ1796" i="1"/>
  <c r="AJ1812" i="1"/>
  <c r="AJ1828" i="1"/>
  <c r="AJ1844" i="1"/>
  <c r="AJ1860" i="1"/>
  <c r="AJ1876" i="1"/>
  <c r="AJ1892" i="1"/>
  <c r="AJ1908" i="1"/>
  <c r="AJ1924" i="1"/>
  <c r="AJ1940" i="1"/>
  <c r="AJ1956" i="1"/>
  <c r="AJ1705" i="1"/>
  <c r="AJ1769" i="1"/>
  <c r="AJ1833" i="1"/>
  <c r="AJ1897" i="1"/>
  <c r="AJ1960" i="1"/>
  <c r="AJ1973" i="1"/>
  <c r="AJ1989" i="1"/>
  <c r="AJ2005" i="1"/>
  <c r="AJ2021" i="1"/>
  <c r="AJ2037" i="1"/>
  <c r="AJ2053" i="1"/>
  <c r="AJ2069" i="1"/>
  <c r="AJ2085" i="1"/>
  <c r="AJ2101" i="1"/>
  <c r="AJ2117" i="1"/>
  <c r="AJ2133" i="1"/>
  <c r="AJ2149" i="1"/>
  <c r="AJ2165" i="1"/>
  <c r="AJ2181" i="1"/>
  <c r="AJ2197" i="1"/>
  <c r="AJ2213" i="1"/>
  <c r="AJ2229" i="1"/>
  <c r="AJ2245" i="1"/>
  <c r="AJ2261" i="1"/>
  <c r="AJ2277" i="1"/>
  <c r="AJ2293" i="1"/>
  <c r="AJ2309" i="1"/>
  <c r="AJ2325" i="1"/>
  <c r="AJ2341" i="1"/>
  <c r="AJ2357" i="1"/>
  <c r="AJ2373" i="1"/>
  <c r="AJ2389" i="1"/>
  <c r="AJ2405" i="1"/>
  <c r="AJ2421" i="1"/>
  <c r="AJ2437" i="1"/>
  <c r="AJ2453" i="1"/>
  <c r="AJ2469" i="1"/>
  <c r="AJ2485" i="1"/>
  <c r="AJ1709" i="1"/>
  <c r="AJ1773" i="1"/>
  <c r="AJ1837" i="1"/>
  <c r="AJ1901" i="1"/>
  <c r="AJ1962" i="1"/>
  <c r="AJ1978" i="1"/>
  <c r="AJ1994" i="1"/>
  <c r="AJ2010" i="1"/>
  <c r="AJ2026" i="1"/>
  <c r="AJ2042" i="1"/>
  <c r="AJ2058" i="1"/>
  <c r="AJ2074" i="1"/>
  <c r="AJ2090" i="1"/>
  <c r="AJ2106" i="1"/>
  <c r="AJ2122" i="1"/>
  <c r="AJ2138" i="1"/>
  <c r="AJ2154" i="1"/>
  <c r="AJ2170" i="1"/>
  <c r="AJ2186" i="1"/>
  <c r="AJ2202" i="1"/>
  <c r="AJ2218" i="1"/>
  <c r="AJ2234" i="1"/>
  <c r="AJ2250" i="1"/>
  <c r="AJ2266" i="1"/>
  <c r="AJ2282" i="1"/>
  <c r="AJ2298" i="1"/>
  <c r="AJ2314" i="1"/>
  <c r="AJ2330" i="1"/>
  <c r="AJ2346" i="1"/>
  <c r="AJ2362" i="1"/>
  <c r="AJ2378" i="1"/>
  <c r="AJ2394" i="1"/>
  <c r="AJ2410" i="1"/>
  <c r="AJ2426" i="1"/>
  <c r="AJ2442" i="1"/>
  <c r="AJ2458" i="1"/>
  <c r="AJ2474" i="1"/>
  <c r="AJ1697" i="1"/>
  <c r="AJ1761" i="1"/>
  <c r="AJ1825" i="1"/>
  <c r="AJ1889" i="1"/>
  <c r="AJ1953" i="1"/>
  <c r="AJ1975" i="1"/>
  <c r="AJ1991" i="1"/>
  <c r="AJ2007" i="1"/>
  <c r="AJ2023" i="1"/>
  <c r="AJ2039" i="1"/>
  <c r="AJ2055" i="1"/>
  <c r="AJ2071" i="1"/>
  <c r="AJ2087" i="1"/>
  <c r="AJ2103" i="1"/>
  <c r="AJ2119" i="1"/>
  <c r="AJ2135" i="1"/>
  <c r="AJ2151" i="1"/>
  <c r="AJ2167" i="1"/>
  <c r="AJ2183" i="1"/>
  <c r="AJ2199" i="1"/>
  <c r="AJ2215" i="1"/>
  <c r="AJ2231" i="1"/>
  <c r="AJ2247" i="1"/>
  <c r="AJ2263" i="1"/>
  <c r="AJ2279" i="1"/>
  <c r="AJ2295" i="1"/>
  <c r="AJ2311" i="1"/>
  <c r="AJ2327" i="1"/>
  <c r="AJ2343" i="1"/>
  <c r="AJ2359" i="1"/>
  <c r="AJ2375" i="1"/>
  <c r="AJ2391" i="1"/>
  <c r="AJ2407" i="1"/>
  <c r="AJ2423" i="1"/>
  <c r="AJ2439" i="1"/>
  <c r="AJ2455" i="1"/>
  <c r="AJ1701" i="1"/>
  <c r="AJ1765" i="1"/>
  <c r="AJ1829" i="1"/>
  <c r="AJ1893" i="1"/>
  <c r="AJ1957" i="1"/>
  <c r="AJ1976" i="1"/>
  <c r="AJ1992" i="1"/>
  <c r="AJ2008" i="1"/>
  <c r="AJ2024" i="1"/>
  <c r="AJ2040" i="1"/>
  <c r="AJ2056" i="1"/>
  <c r="AJ2072" i="1"/>
  <c r="AJ2088" i="1"/>
  <c r="AJ2104" i="1"/>
  <c r="AJ2120" i="1"/>
  <c r="AJ2136" i="1"/>
  <c r="AJ2152" i="1"/>
  <c r="AJ2168" i="1"/>
  <c r="AJ2184" i="1"/>
  <c r="AJ2200" i="1"/>
  <c r="AJ2240" i="1"/>
  <c r="AJ2304" i="1"/>
  <c r="AJ2368" i="1"/>
  <c r="AJ2432" i="1"/>
  <c r="AJ2476" i="1"/>
  <c r="AJ2501" i="1"/>
  <c r="AJ2517" i="1"/>
  <c r="AJ2533" i="1"/>
  <c r="AJ2549" i="1"/>
  <c r="AJ2565" i="1"/>
  <c r="AJ2581" i="1"/>
  <c r="AJ2597" i="1"/>
  <c r="AJ2613" i="1"/>
  <c r="AJ2629" i="1"/>
  <c r="AJ2645" i="1"/>
  <c r="AJ2661" i="1"/>
  <c r="AJ2677" i="1"/>
  <c r="AJ2693" i="1"/>
  <c r="AJ2709" i="1"/>
  <c r="AJ2725" i="1"/>
  <c r="AJ2741" i="1"/>
  <c r="AJ2757" i="1"/>
  <c r="AJ2773" i="1"/>
  <c r="AJ2789" i="1"/>
  <c r="AJ2805" i="1"/>
  <c r="AJ2821" i="1"/>
  <c r="AJ2837" i="1"/>
  <c r="AJ2853" i="1"/>
  <c r="AJ2869" i="1"/>
  <c r="AJ2885" i="1"/>
  <c r="AJ2901" i="1"/>
  <c r="AJ2917" i="1"/>
  <c r="AJ2933" i="1"/>
  <c r="AJ2949" i="1"/>
  <c r="AJ2965" i="1"/>
  <c r="AJ2981" i="1"/>
  <c r="AJ2997" i="1"/>
  <c r="AJ3013" i="1"/>
  <c r="AJ3029" i="1"/>
  <c r="AJ2260" i="1"/>
  <c r="AJ2324" i="1"/>
  <c r="AJ2388" i="1"/>
  <c r="AJ2452" i="1"/>
  <c r="AJ2488" i="1"/>
  <c r="AJ2506" i="1"/>
  <c r="AJ2522" i="1"/>
  <c r="AJ2538" i="1"/>
  <c r="AJ2554" i="1"/>
  <c r="AJ2570" i="1"/>
  <c r="AJ2586" i="1"/>
  <c r="AJ2602" i="1"/>
  <c r="AJ2618" i="1"/>
  <c r="AJ2634" i="1"/>
  <c r="AJ2650" i="1"/>
  <c r="AJ2666" i="1"/>
  <c r="AJ2682" i="1"/>
  <c r="AJ2698" i="1"/>
  <c r="AJ2714" i="1"/>
  <c r="AJ2730" i="1"/>
  <c r="AJ2746" i="1"/>
  <c r="AJ2762" i="1"/>
  <c r="AJ2778" i="1"/>
  <c r="AJ2794" i="1"/>
  <c r="AJ2810" i="1"/>
  <c r="AJ2826" i="1"/>
  <c r="AJ2842" i="1"/>
  <c r="AJ2858" i="1"/>
  <c r="AJ2874" i="1"/>
  <c r="AJ2890" i="1"/>
  <c r="AJ2906" i="1"/>
  <c r="AJ2922" i="1"/>
  <c r="AJ2938" i="1"/>
  <c r="AJ2954" i="1"/>
  <c r="AJ2970" i="1"/>
  <c r="AJ2986" i="1"/>
  <c r="AJ2264" i="1"/>
  <c r="AJ2328" i="1"/>
  <c r="AJ2392" i="1"/>
  <c r="AJ2456" i="1"/>
  <c r="AJ2484" i="1"/>
  <c r="AJ2495" i="1"/>
  <c r="AJ2511" i="1"/>
  <c r="AJ2527" i="1"/>
  <c r="AJ2543" i="1"/>
  <c r="AJ2559" i="1"/>
  <c r="AJ2575" i="1"/>
  <c r="AJ2591" i="1"/>
  <c r="AJ2607" i="1"/>
  <c r="AJ2623" i="1"/>
  <c r="AJ2639" i="1"/>
  <c r="AJ2655" i="1"/>
  <c r="AJ2671" i="1"/>
  <c r="AJ2687" i="1"/>
  <c r="AJ2703" i="1"/>
  <c r="AJ2719" i="1"/>
  <c r="AJ2735" i="1"/>
  <c r="AJ2751" i="1"/>
  <c r="AJ2767" i="1"/>
  <c r="AJ2783" i="1"/>
  <c r="AJ2799" i="1"/>
  <c r="AJ2815" i="1"/>
  <c r="AJ2831" i="1"/>
  <c r="AJ2847" i="1"/>
  <c r="AJ2863" i="1"/>
  <c r="AJ2879" i="1"/>
  <c r="AJ2895" i="1"/>
  <c r="AJ2911" i="1"/>
  <c r="AJ2927" i="1"/>
  <c r="AJ2943" i="1"/>
  <c r="AJ2959" i="1"/>
  <c r="AJ2220" i="1"/>
  <c r="AJ2284" i="1"/>
  <c r="AJ2348" i="1"/>
  <c r="AJ2412" i="1"/>
  <c r="AJ2475" i="1"/>
  <c r="AJ2496" i="1"/>
  <c r="AJ2512" i="1"/>
  <c r="AJ2528" i="1"/>
  <c r="AJ2544" i="1"/>
  <c r="AJ2560" i="1"/>
  <c r="AJ2576" i="1"/>
  <c r="AJ2592" i="1"/>
  <c r="AJ2608" i="1"/>
  <c r="AJ2624" i="1"/>
  <c r="AJ2640" i="1"/>
  <c r="AJ2656" i="1"/>
  <c r="AJ2672" i="1"/>
  <c r="AJ2688" i="1"/>
  <c r="AJ2704" i="1"/>
  <c r="AJ2720" i="1"/>
  <c r="AJ2736" i="1"/>
  <c r="AJ2752" i="1"/>
  <c r="AJ2768" i="1"/>
  <c r="AJ2784" i="1"/>
  <c r="AJ2800" i="1"/>
  <c r="AJ2816" i="1"/>
  <c r="AJ2832" i="1"/>
  <c r="AJ2848" i="1"/>
  <c r="AJ2864" i="1"/>
  <c r="AJ2880" i="1"/>
  <c r="AJ2896" i="1"/>
  <c r="AJ2912" i="1"/>
  <c r="AJ2928" i="1"/>
  <c r="AJ2944" i="1"/>
  <c r="AJ2960" i="1"/>
  <c r="AJ2976" i="1"/>
  <c r="AJ2992" i="1"/>
  <c r="AJ3008" i="1"/>
  <c r="AJ2995" i="1"/>
  <c r="AJ3028" i="1"/>
  <c r="AJ3044" i="1"/>
  <c r="AJ3060" i="1"/>
  <c r="AJ3076" i="1"/>
  <c r="AJ3092" i="1"/>
  <c r="AJ3108" i="1"/>
  <c r="AJ3124" i="1"/>
  <c r="AJ3140" i="1"/>
  <c r="AJ3156" i="1"/>
  <c r="AJ3172" i="1"/>
  <c r="AJ3188" i="1"/>
  <c r="AJ3204" i="1"/>
  <c r="AJ3220" i="1"/>
  <c r="AJ3236" i="1"/>
  <c r="AJ3252" i="1"/>
  <c r="AJ3268" i="1"/>
  <c r="AJ3284" i="1"/>
  <c r="AJ3300" i="1"/>
  <c r="AJ3316" i="1"/>
  <c r="AJ3332" i="1"/>
  <c r="AJ3348" i="1"/>
  <c r="AJ3364" i="1"/>
  <c r="AJ3380" i="1"/>
  <c r="AJ3396" i="1"/>
  <c r="AJ3412" i="1"/>
  <c r="AJ3428" i="1"/>
  <c r="AJ3444" i="1"/>
  <c r="AJ3460" i="1"/>
  <c r="AJ3476" i="1"/>
  <c r="AJ3492" i="1"/>
  <c r="AJ3508" i="1"/>
  <c r="AJ3524" i="1"/>
  <c r="AJ3540" i="1"/>
  <c r="AJ3556" i="1"/>
  <c r="AJ3572" i="1"/>
  <c r="AJ3588" i="1"/>
  <c r="AJ3604" i="1"/>
  <c r="AJ2975" i="1"/>
  <c r="AJ3014" i="1"/>
  <c r="AJ3037" i="1"/>
  <c r="AJ3053" i="1"/>
  <c r="AJ3069" i="1"/>
  <c r="AJ3085" i="1"/>
  <c r="AJ3101" i="1"/>
  <c r="AJ3117" i="1"/>
  <c r="AJ3133" i="1"/>
  <c r="AJ3149" i="1"/>
  <c r="AJ3165" i="1"/>
  <c r="AJ3181" i="1"/>
  <c r="AJ3197" i="1"/>
  <c r="AJ3213" i="1"/>
  <c r="AJ3229" i="1"/>
  <c r="AJ3245" i="1"/>
  <c r="AJ3261" i="1"/>
  <c r="AJ3277" i="1"/>
  <c r="AJ3293" i="1"/>
  <c r="AJ3309" i="1"/>
  <c r="AJ3325" i="1"/>
  <c r="AJ3341" i="1"/>
  <c r="AJ3357" i="1"/>
  <c r="AJ3373" i="1"/>
  <c r="AJ3389" i="1"/>
  <c r="AJ3405" i="1"/>
  <c r="AJ3421" i="1"/>
  <c r="AJ3437" i="1"/>
  <c r="AJ3453" i="1"/>
  <c r="AJ3469" i="1"/>
  <c r="AJ3485" i="1"/>
  <c r="AJ3501" i="1"/>
  <c r="AJ3517" i="1"/>
  <c r="AJ3533" i="1"/>
  <c r="AJ3549" i="1"/>
  <c r="AJ3565" i="1"/>
  <c r="AJ3581" i="1"/>
  <c r="AJ3597" i="1"/>
  <c r="AJ2991" i="1"/>
  <c r="AJ3020" i="1"/>
  <c r="AJ3034" i="1"/>
  <c r="AJ3050" i="1"/>
  <c r="AJ3066" i="1"/>
  <c r="AJ3082" i="1"/>
  <c r="AJ3098" i="1"/>
  <c r="AJ3114" i="1"/>
  <c r="AJ3130" i="1"/>
  <c r="AJ3146" i="1"/>
  <c r="AJ3162" i="1"/>
  <c r="AJ3178" i="1"/>
  <c r="AJ3194" i="1"/>
  <c r="AJ3210" i="1"/>
  <c r="AJ3226" i="1"/>
  <c r="AJ3242" i="1"/>
  <c r="AJ3258" i="1"/>
  <c r="AJ3274" i="1"/>
  <c r="AJ3290" i="1"/>
  <c r="AJ3306" i="1"/>
  <c r="AJ3322" i="1"/>
  <c r="AJ3338" i="1"/>
  <c r="AJ3354" i="1"/>
  <c r="AJ3370" i="1"/>
  <c r="AJ3386" i="1"/>
  <c r="AJ3402" i="1"/>
  <c r="AJ3418" i="1"/>
  <c r="AJ3434" i="1"/>
  <c r="AJ3450" i="1"/>
  <c r="AJ3466" i="1"/>
  <c r="AJ3482" i="1"/>
  <c r="AJ3498" i="1"/>
  <c r="AJ3514" i="1"/>
  <c r="AJ3530" i="1"/>
  <c r="AJ3546" i="1"/>
  <c r="AJ3562" i="1"/>
  <c r="AJ3002" i="1"/>
  <c r="AJ3031" i="1"/>
  <c r="AJ3047" i="1"/>
  <c r="AJ3063" i="1"/>
  <c r="AJ3079" i="1"/>
  <c r="AJ3095" i="1"/>
  <c r="AJ3111" i="1"/>
  <c r="AJ3127" i="1"/>
  <c r="AJ3143" i="1"/>
  <c r="AJ3159" i="1"/>
  <c r="AJ3175" i="1"/>
  <c r="AJ3191" i="1"/>
  <c r="AJ3207" i="1"/>
  <c r="AJ3223" i="1"/>
  <c r="AJ3239" i="1"/>
  <c r="AJ3255" i="1"/>
  <c r="AJ3271" i="1"/>
  <c r="AJ3287" i="1"/>
  <c r="AJ3303" i="1"/>
  <c r="AJ3319" i="1"/>
  <c r="AJ3335" i="1"/>
  <c r="AJ3351" i="1"/>
  <c r="AJ3367" i="1"/>
  <c r="AJ3383" i="1"/>
  <c r="AJ3399" i="1"/>
  <c r="AJ3415" i="1"/>
  <c r="AJ3431" i="1"/>
  <c r="AJ3447" i="1"/>
  <c r="AJ3463" i="1"/>
  <c r="AJ3479" i="1"/>
  <c r="AJ3495" i="1"/>
  <c r="AJ3511" i="1"/>
  <c r="AJ3527" i="1"/>
  <c r="AJ3543" i="1"/>
  <c r="AJ3559" i="1"/>
  <c r="AJ3575" i="1"/>
  <c r="AJ3591" i="1"/>
  <c r="AJ4099" i="1"/>
  <c r="AJ4056" i="1"/>
  <c r="AJ4012" i="1"/>
  <c r="AJ3964" i="1"/>
  <c r="AJ3956" i="1"/>
  <c r="AJ3876" i="1"/>
  <c r="AJ3836" i="1"/>
  <c r="AJ3885" i="1"/>
  <c r="AJ3869" i="1"/>
  <c r="AJ3853" i="1"/>
  <c r="AJ3837" i="1"/>
  <c r="AJ3821" i="1"/>
  <c r="AJ3805" i="1"/>
  <c r="AJ3789" i="1"/>
  <c r="AJ3773" i="1"/>
  <c r="AJ3757" i="1"/>
  <c r="AJ3741" i="1"/>
  <c r="AJ3725" i="1"/>
  <c r="AJ3709" i="1"/>
  <c r="AJ3693" i="1"/>
  <c r="AJ3677" i="1"/>
  <c r="AJ3661" i="1"/>
  <c r="AJ3645" i="1"/>
  <c r="AJ3629" i="1"/>
  <c r="AJ3618" i="1"/>
  <c r="AJ3598" i="1"/>
  <c r="AJ3808" i="1"/>
  <c r="AJ3792" i="1"/>
  <c r="AJ3776" i="1"/>
  <c r="AJ3760" i="1"/>
  <c r="AJ3744" i="1"/>
  <c r="AJ3728" i="1"/>
  <c r="AJ3712" i="1"/>
  <c r="AJ3696" i="1"/>
  <c r="AJ3680" i="1"/>
  <c r="AJ3664" i="1"/>
  <c r="AJ3648" i="1"/>
  <c r="AJ3632" i="1"/>
  <c r="AJ14" i="1"/>
  <c r="AJ30" i="1"/>
  <c r="AJ7" i="1"/>
  <c r="AJ23" i="1"/>
  <c r="AJ16" i="1"/>
  <c r="AJ32" i="1"/>
  <c r="AJ13" i="1"/>
  <c r="AJ29" i="1"/>
  <c r="AJ44" i="1"/>
  <c r="AJ45" i="1"/>
  <c r="AJ50" i="1"/>
  <c r="AJ66" i="1"/>
  <c r="AJ47" i="1"/>
  <c r="AJ73" i="1"/>
  <c r="AJ88" i="1"/>
  <c r="AJ104" i="1"/>
  <c r="AJ56" i="1"/>
  <c r="AJ77" i="1"/>
  <c r="AJ49" i="1"/>
  <c r="AJ68" i="1"/>
  <c r="AJ86" i="1"/>
  <c r="AJ102" i="1"/>
  <c r="AJ48" i="1"/>
  <c r="AJ99" i="1"/>
  <c r="AJ122" i="1"/>
  <c r="AJ138" i="1"/>
  <c r="AJ154" i="1"/>
  <c r="AJ93" i="1"/>
  <c r="AJ116" i="1"/>
  <c r="AJ131" i="1"/>
  <c r="AJ147" i="1"/>
  <c r="AJ75" i="1"/>
  <c r="AJ115" i="1"/>
  <c r="AJ132" i="1"/>
  <c r="AJ148" i="1"/>
  <c r="AJ164" i="1"/>
  <c r="AJ153" i="1"/>
  <c r="AJ170" i="1"/>
  <c r="AJ186" i="1"/>
  <c r="AJ202" i="1"/>
  <c r="AJ218" i="1"/>
  <c r="AJ159" i="1"/>
  <c r="AJ175" i="1"/>
  <c r="AJ191" i="1"/>
  <c r="AJ207" i="1"/>
  <c r="AJ145" i="1"/>
  <c r="AJ176" i="1"/>
  <c r="AJ192" i="1"/>
  <c r="AJ208" i="1"/>
  <c r="AJ224" i="1"/>
  <c r="AJ205" i="1"/>
  <c r="AJ235" i="1"/>
  <c r="AJ251" i="1"/>
  <c r="AJ267" i="1"/>
  <c r="AJ105" i="1"/>
  <c r="AJ215" i="1"/>
  <c r="AJ232" i="1"/>
  <c r="AJ248" i="1"/>
  <c r="AJ264" i="1"/>
  <c r="AJ133" i="1"/>
  <c r="AJ217" i="1"/>
  <c r="AJ237" i="1"/>
  <c r="AJ253" i="1"/>
  <c r="AJ269" i="1"/>
  <c r="AJ285" i="1"/>
  <c r="AJ219" i="1"/>
  <c r="AJ280" i="1"/>
  <c r="AJ298" i="1"/>
  <c r="AJ314" i="1"/>
  <c r="AJ330" i="1"/>
  <c r="AJ346" i="1"/>
  <c r="AJ362" i="1"/>
  <c r="AJ378" i="1"/>
  <c r="AJ394" i="1"/>
  <c r="AJ410" i="1"/>
  <c r="AJ258" i="1"/>
  <c r="AJ287" i="1"/>
  <c r="AJ303" i="1"/>
  <c r="AJ319" i="1"/>
  <c r="AJ335" i="1"/>
  <c r="AJ351" i="1"/>
  <c r="AJ367" i="1"/>
  <c r="AJ383" i="1"/>
  <c r="AJ399" i="1"/>
  <c r="AJ283" i="1"/>
  <c r="AJ304" i="1"/>
  <c r="AJ320" i="1"/>
  <c r="AJ336" i="1"/>
  <c r="AJ352" i="1"/>
  <c r="AJ368" i="1"/>
  <c r="AJ384" i="1"/>
  <c r="AJ400" i="1"/>
  <c r="AJ305" i="1"/>
  <c r="AJ369" i="1"/>
  <c r="AJ418" i="1"/>
  <c r="AJ309" i="1"/>
  <c r="AJ373" i="1"/>
  <c r="AJ415" i="1"/>
  <c r="AJ313" i="1"/>
  <c r="AJ377" i="1"/>
  <c r="AJ221" i="1"/>
  <c r="AJ317" i="1"/>
  <c r="AJ381" i="1"/>
  <c r="AJ416" i="1"/>
  <c r="AJ431" i="1"/>
  <c r="AJ447" i="1"/>
  <c r="AJ463" i="1"/>
  <c r="AJ420" i="1"/>
  <c r="AJ436" i="1"/>
  <c r="AJ452" i="1"/>
  <c r="AJ468" i="1"/>
  <c r="AJ484" i="1"/>
  <c r="AJ426" i="1"/>
  <c r="AJ442" i="1"/>
  <c r="AJ458" i="1"/>
  <c r="AJ474" i="1"/>
  <c r="AJ490" i="1"/>
  <c r="AJ481" i="1"/>
  <c r="AJ501" i="1"/>
  <c r="AJ517" i="1"/>
  <c r="AJ533" i="1"/>
  <c r="AJ549" i="1"/>
  <c r="AJ565" i="1"/>
  <c r="AJ581" i="1"/>
  <c r="AJ597" i="1"/>
  <c r="AJ613" i="1"/>
  <c r="AJ437" i="1"/>
  <c r="AJ494" i="1"/>
  <c r="AJ510" i="1"/>
  <c r="AJ526" i="1"/>
  <c r="AJ542" i="1"/>
  <c r="AJ558" i="1"/>
  <c r="AJ574" i="1"/>
  <c r="AJ590" i="1"/>
  <c r="AJ425" i="1"/>
  <c r="AJ485" i="1"/>
  <c r="AJ503" i="1"/>
  <c r="AJ519" i="1"/>
  <c r="AJ535" i="1"/>
  <c r="AJ551" i="1"/>
  <c r="AJ567" i="1"/>
  <c r="AJ583" i="1"/>
  <c r="AJ599" i="1"/>
  <c r="AJ615" i="1"/>
  <c r="AJ492" i="1"/>
  <c r="AJ556" i="1"/>
  <c r="AJ608" i="1"/>
  <c r="AJ633" i="1"/>
  <c r="AJ649" i="1"/>
  <c r="AJ665" i="1"/>
  <c r="AJ681" i="1"/>
  <c r="AJ697" i="1"/>
  <c r="AJ713" i="1"/>
  <c r="AJ729" i="1"/>
  <c r="AJ487" i="1"/>
  <c r="AJ544" i="1"/>
  <c r="AJ610" i="1"/>
  <c r="AJ630" i="1"/>
  <c r="AJ646" i="1"/>
  <c r="AJ662" i="1"/>
  <c r="AJ678" i="1"/>
  <c r="AJ694" i="1"/>
  <c r="AJ710" i="1"/>
  <c r="AJ726" i="1"/>
  <c r="AJ516" i="1"/>
  <c r="AJ580" i="1"/>
  <c r="AJ623" i="1"/>
  <c r="AJ639" i="1"/>
  <c r="AJ655" i="1"/>
  <c r="AJ671" i="1"/>
  <c r="AJ687" i="1"/>
  <c r="AJ703" i="1"/>
  <c r="AJ719" i="1"/>
  <c r="AJ735" i="1"/>
  <c r="AJ636" i="1"/>
  <c r="AJ700" i="1"/>
  <c r="AJ743" i="1"/>
  <c r="AJ759" i="1"/>
  <c r="AJ775" i="1"/>
  <c r="AJ791" i="1"/>
  <c r="AJ807" i="1"/>
  <c r="AJ823" i="1"/>
  <c r="AJ839" i="1"/>
  <c r="AJ855" i="1"/>
  <c r="AJ871" i="1"/>
  <c r="AJ887" i="1"/>
  <c r="AJ903" i="1"/>
  <c r="AJ919" i="1"/>
  <c r="AJ935" i="1"/>
  <c r="AJ951" i="1"/>
  <c r="AJ967" i="1"/>
  <c r="AJ983" i="1"/>
  <c r="AJ999" i="1"/>
  <c r="AJ606" i="1"/>
  <c r="AJ672" i="1"/>
  <c r="AJ734" i="1"/>
  <c r="AJ752" i="1"/>
  <c r="AJ768" i="1"/>
  <c r="AJ784" i="1"/>
  <c r="AJ800" i="1"/>
  <c r="AJ816" i="1"/>
  <c r="AJ832" i="1"/>
  <c r="AJ848" i="1"/>
  <c r="AJ864" i="1"/>
  <c r="AJ880" i="1"/>
  <c r="AJ896" i="1"/>
  <c r="AJ912" i="1"/>
  <c r="AJ928" i="1"/>
  <c r="AJ944" i="1"/>
  <c r="AJ960" i="1"/>
  <c r="AJ976" i="1"/>
  <c r="AJ614" i="1"/>
  <c r="AJ676" i="1"/>
  <c r="AJ736" i="1"/>
  <c r="AJ753" i="1"/>
  <c r="AJ769" i="1"/>
  <c r="AJ785" i="1"/>
  <c r="AJ801" i="1"/>
  <c r="AJ817" i="1"/>
  <c r="AJ833" i="1"/>
  <c r="AJ849" i="1"/>
  <c r="AJ865" i="1"/>
  <c r="AJ881" i="1"/>
  <c r="AJ897" i="1"/>
  <c r="AJ913" i="1"/>
  <c r="AJ929" i="1"/>
  <c r="AJ945" i="1"/>
  <c r="AJ961" i="1"/>
  <c r="AJ977" i="1"/>
  <c r="AJ993" i="1"/>
  <c r="AJ632" i="1"/>
  <c r="AJ696" i="1"/>
  <c r="AJ766" i="1"/>
  <c r="AJ830" i="1"/>
  <c r="AJ894" i="1"/>
  <c r="AJ958" i="1"/>
  <c r="AJ1007" i="1"/>
  <c r="AJ1023" i="1"/>
  <c r="AJ1039" i="1"/>
  <c r="AJ1055" i="1"/>
  <c r="AJ770" i="1"/>
  <c r="AJ834" i="1"/>
  <c r="AJ898" i="1"/>
  <c r="AJ962" i="1"/>
  <c r="AJ1008" i="1"/>
  <c r="AJ1024" i="1"/>
  <c r="AJ1040" i="1"/>
  <c r="AJ774" i="1"/>
  <c r="AJ838" i="1"/>
  <c r="AJ902" i="1"/>
  <c r="AJ966" i="1"/>
  <c r="AJ1001" i="1"/>
  <c r="AJ1017" i="1"/>
  <c r="AJ1033" i="1"/>
  <c r="AJ794" i="1"/>
  <c r="AJ858" i="1"/>
  <c r="AJ922" i="1"/>
  <c r="AJ986" i="1"/>
  <c r="AJ1002" i="1"/>
  <c r="AJ1018" i="1"/>
  <c r="AJ1034" i="1"/>
  <c r="AJ1050" i="1"/>
  <c r="AJ1066" i="1"/>
  <c r="AJ1045" i="1"/>
  <c r="AJ1068" i="1"/>
  <c r="AJ1087" i="1"/>
  <c r="AJ1103" i="1"/>
  <c r="AJ1119" i="1"/>
  <c r="AJ1135" i="1"/>
  <c r="AJ1151" i="1"/>
  <c r="AJ1167" i="1"/>
  <c r="AJ1183" i="1"/>
  <c r="AJ1199" i="1"/>
  <c r="AJ1215" i="1"/>
  <c r="AJ1231" i="1"/>
  <c r="AJ1247" i="1"/>
  <c r="AJ1263" i="1"/>
  <c r="AJ1279" i="1"/>
  <c r="AJ1295" i="1"/>
  <c r="AJ1311" i="1"/>
  <c r="AJ1327" i="1"/>
  <c r="AJ1343" i="1"/>
  <c r="AJ1359" i="1"/>
  <c r="AJ1056" i="1"/>
  <c r="AJ1080" i="1"/>
  <c r="AJ1096" i="1"/>
  <c r="AJ1112" i="1"/>
  <c r="AJ1128" i="1"/>
  <c r="AJ1144" i="1"/>
  <c r="AJ1160" i="1"/>
  <c r="AJ1176" i="1"/>
  <c r="AJ1192" i="1"/>
  <c r="AJ1208" i="1"/>
  <c r="AJ1224" i="1"/>
  <c r="AJ1240" i="1"/>
  <c r="AJ1256" i="1"/>
  <c r="AJ1272" i="1"/>
  <c r="AJ1288" i="1"/>
  <c r="AJ1304" i="1"/>
  <c r="AJ1320" i="1"/>
  <c r="AJ1336" i="1"/>
  <c r="AJ1057" i="1"/>
  <c r="AJ1079" i="1"/>
  <c r="AJ1097" i="1"/>
  <c r="AJ1113" i="1"/>
  <c r="AJ1129" i="1"/>
  <c r="AJ1145" i="1"/>
  <c r="AJ1161" i="1"/>
  <c r="AJ1177" i="1"/>
  <c r="AJ1193" i="1"/>
  <c r="AJ1209" i="1"/>
  <c r="AJ1225" i="1"/>
  <c r="AJ1241" i="1"/>
  <c r="AJ1257" i="1"/>
  <c r="AJ1273" i="1"/>
  <c r="AJ1289" i="1"/>
  <c r="AJ1305" i="1"/>
  <c r="AJ1041" i="1"/>
  <c r="AJ1072" i="1"/>
  <c r="AJ1090" i="1"/>
  <c r="AJ1106" i="1"/>
  <c r="AJ1122" i="1"/>
  <c r="AJ1138" i="1"/>
  <c r="AJ1154" i="1"/>
  <c r="AJ1170" i="1"/>
  <c r="AJ1186" i="1"/>
  <c r="AJ1202" i="1"/>
  <c r="AJ1218" i="1"/>
  <c r="AJ1234" i="1"/>
  <c r="AJ1250" i="1"/>
  <c r="AJ1266" i="1"/>
  <c r="AJ1282" i="1"/>
  <c r="AJ1298" i="1"/>
  <c r="AJ1314" i="1"/>
  <c r="AJ1330" i="1"/>
  <c r="AJ1346" i="1"/>
  <c r="AJ1333" i="1"/>
  <c r="AJ1365" i="1"/>
  <c r="AJ1383" i="1"/>
  <c r="AJ1399" i="1"/>
  <c r="AJ1415" i="1"/>
  <c r="AJ1431" i="1"/>
  <c r="AJ1447" i="1"/>
  <c r="AJ1463" i="1"/>
  <c r="AJ1479" i="1"/>
  <c r="AJ1495" i="1"/>
  <c r="AJ1511" i="1"/>
  <c r="AJ1527" i="1"/>
  <c r="AJ1543" i="1"/>
  <c r="AJ1559" i="1"/>
  <c r="AJ1575" i="1"/>
  <c r="AJ1591" i="1"/>
  <c r="AJ1607" i="1"/>
  <c r="AJ1623" i="1"/>
  <c r="AJ1639" i="1"/>
  <c r="AJ1655" i="1"/>
  <c r="AJ1321" i="1"/>
  <c r="AJ1361" i="1"/>
  <c r="AJ1380" i="1"/>
  <c r="AJ1396" i="1"/>
  <c r="AJ1412" i="1"/>
  <c r="AJ1428" i="1"/>
  <c r="AJ1444" i="1"/>
  <c r="AJ1460" i="1"/>
  <c r="AJ1476" i="1"/>
  <c r="AJ1492" i="1"/>
  <c r="AJ1508" i="1"/>
  <c r="AJ1524" i="1"/>
  <c r="AJ1540" i="1"/>
  <c r="AJ1556" i="1"/>
  <c r="AJ1572" i="1"/>
  <c r="AJ1588" i="1"/>
  <c r="AJ1604" i="1"/>
  <c r="AJ1620" i="1"/>
  <c r="AJ1636" i="1"/>
  <c r="AJ1325" i="1"/>
  <c r="AJ1360" i="1"/>
  <c r="AJ1381" i="1"/>
  <c r="AJ1397" i="1"/>
  <c r="AJ1413" i="1"/>
  <c r="AJ1429" i="1"/>
  <c r="AJ1445" i="1"/>
  <c r="AJ1461" i="1"/>
  <c r="AJ1477" i="1"/>
  <c r="AJ1493" i="1"/>
  <c r="AJ1509" i="1"/>
  <c r="AJ1525" i="1"/>
  <c r="AJ1541" i="1"/>
  <c r="AJ1557" i="1"/>
  <c r="AJ1573" i="1"/>
  <c r="AJ1589" i="1"/>
  <c r="AJ1605" i="1"/>
  <c r="AJ1621" i="1"/>
  <c r="AJ1637" i="1"/>
  <c r="AJ1329" i="1"/>
  <c r="AJ1369" i="1"/>
  <c r="AJ1386" i="1"/>
  <c r="AJ1402" i="1"/>
  <c r="AJ1418" i="1"/>
  <c r="AJ1434" i="1"/>
  <c r="AJ1450" i="1"/>
  <c r="AJ1466" i="1"/>
  <c r="AJ1482" i="1"/>
  <c r="AJ1498" i="1"/>
  <c r="AJ1514" i="1"/>
  <c r="AJ1530" i="1"/>
  <c r="AJ1546" i="1"/>
  <c r="AJ1562" i="1"/>
  <c r="AJ1578" i="1"/>
  <c r="AJ1594" i="1"/>
  <c r="AJ1610" i="1"/>
  <c r="AJ1626" i="1"/>
  <c r="AJ1642" i="1"/>
  <c r="AJ1656" i="1"/>
  <c r="AJ1674" i="1"/>
  <c r="AJ1690" i="1"/>
  <c r="AJ1706" i="1"/>
  <c r="AJ1722" i="1"/>
  <c r="AJ1738" i="1"/>
  <c r="AJ1754" i="1"/>
  <c r="AJ1770" i="1"/>
  <c r="AJ1786" i="1"/>
  <c r="AJ1802" i="1"/>
  <c r="AJ1818" i="1"/>
  <c r="AJ1834" i="1"/>
  <c r="AJ1850" i="1"/>
  <c r="AJ1866" i="1"/>
  <c r="AJ1882" i="1"/>
  <c r="AJ1898" i="1"/>
  <c r="AJ1914" i="1"/>
  <c r="AJ1930" i="1"/>
  <c r="AJ1946" i="1"/>
  <c r="AJ1662" i="1"/>
  <c r="AJ1675" i="1"/>
  <c r="AJ1691" i="1"/>
  <c r="AJ1707" i="1"/>
  <c r="AJ1723" i="1"/>
  <c r="AJ1739" i="1"/>
  <c r="AJ1755" i="1"/>
  <c r="AJ1771" i="1"/>
  <c r="AJ1787" i="1"/>
  <c r="AJ1803" i="1"/>
  <c r="AJ1819" i="1"/>
  <c r="AJ1835" i="1"/>
  <c r="AJ1851" i="1"/>
  <c r="AJ1867" i="1"/>
  <c r="AJ1883" i="1"/>
  <c r="AJ1899" i="1"/>
  <c r="AJ1915" i="1"/>
  <c r="AJ1931" i="1"/>
  <c r="AJ1947" i="1"/>
  <c r="AJ1652" i="1"/>
  <c r="AJ1672" i="1"/>
  <c r="AJ1688" i="1"/>
  <c r="AJ1704" i="1"/>
  <c r="AJ1720" i="1"/>
  <c r="AJ1736" i="1"/>
  <c r="AJ1752" i="1"/>
  <c r="AJ1768" i="1"/>
  <c r="AJ1784" i="1"/>
  <c r="AJ1800" i="1"/>
  <c r="AJ1816" i="1"/>
  <c r="AJ1832" i="1"/>
  <c r="AJ1848" i="1"/>
  <c r="AJ1864" i="1"/>
  <c r="AJ1880" i="1"/>
  <c r="AJ1896" i="1"/>
  <c r="AJ1912" i="1"/>
  <c r="AJ1928" i="1"/>
  <c r="AJ1944" i="1"/>
  <c r="AJ1660" i="1"/>
  <c r="AJ1721" i="1"/>
  <c r="AJ1785" i="1"/>
  <c r="AJ1849" i="1"/>
  <c r="AJ1913" i="1"/>
  <c r="AJ1961" i="1"/>
  <c r="AJ1977" i="1"/>
  <c r="AJ1993" i="1"/>
  <c r="AJ2009" i="1"/>
  <c r="AJ2025" i="1"/>
  <c r="AJ2041" i="1"/>
  <c r="AJ2057" i="1"/>
  <c r="AJ2073" i="1"/>
  <c r="AJ2089" i="1"/>
  <c r="AJ2105" i="1"/>
  <c r="AJ2121" i="1"/>
  <c r="AJ2137" i="1"/>
  <c r="AJ2153" i="1"/>
  <c r="AJ2169" i="1"/>
  <c r="AJ2185" i="1"/>
  <c r="AJ2201" i="1"/>
  <c r="AJ2217" i="1"/>
  <c r="AJ2233" i="1"/>
  <c r="AJ2249" i="1"/>
  <c r="AJ2265" i="1"/>
  <c r="AJ2281" i="1"/>
  <c r="AJ2297" i="1"/>
  <c r="AJ2313" i="1"/>
  <c r="AJ2329" i="1"/>
  <c r="AJ2345" i="1"/>
  <c r="AJ2361" i="1"/>
  <c r="AJ2377" i="1"/>
  <c r="AJ2393" i="1"/>
  <c r="AJ2409" i="1"/>
  <c r="AJ2425" i="1"/>
  <c r="AJ2441" i="1"/>
  <c r="AJ2457" i="1"/>
  <c r="AJ2473" i="1"/>
  <c r="AJ2489" i="1"/>
  <c r="AJ1725" i="1"/>
  <c r="AJ1789" i="1"/>
  <c r="AJ1853" i="1"/>
  <c r="AJ1917" i="1"/>
  <c r="AJ1966" i="1"/>
  <c r="AJ1982" i="1"/>
  <c r="AJ1998" i="1"/>
  <c r="AJ2014" i="1"/>
  <c r="AJ2030" i="1"/>
  <c r="AJ2046" i="1"/>
  <c r="AJ2062" i="1"/>
  <c r="AJ2078" i="1"/>
  <c r="AJ2094" i="1"/>
  <c r="AJ2110" i="1"/>
  <c r="AJ2126" i="1"/>
  <c r="AJ2142" i="1"/>
  <c r="AJ2158" i="1"/>
  <c r="AJ2174" i="1"/>
  <c r="AJ2190" i="1"/>
  <c r="AJ2206" i="1"/>
  <c r="AJ2222" i="1"/>
  <c r="AJ2238" i="1"/>
  <c r="AJ2254" i="1"/>
  <c r="AJ2270" i="1"/>
  <c r="AJ2286" i="1"/>
  <c r="AJ2302" i="1"/>
  <c r="AJ2318" i="1"/>
  <c r="AJ2334" i="1"/>
  <c r="AJ2350" i="1"/>
  <c r="AJ2366" i="1"/>
  <c r="AJ2382" i="1"/>
  <c r="AJ2398" i="1"/>
  <c r="AJ2414" i="1"/>
  <c r="AJ2430" i="1"/>
  <c r="AJ2446" i="1"/>
  <c r="AJ2462" i="1"/>
  <c r="AJ2478" i="1"/>
  <c r="AJ1713" i="1"/>
  <c r="AJ1777" i="1"/>
  <c r="AJ1841" i="1"/>
  <c r="AJ1905" i="1"/>
  <c r="AJ1963" i="1"/>
  <c r="AJ1979" i="1"/>
  <c r="AJ1995" i="1"/>
  <c r="AJ2011" i="1"/>
  <c r="AJ2027" i="1"/>
  <c r="AJ2043" i="1"/>
  <c r="AJ2059" i="1"/>
  <c r="AJ2075" i="1"/>
  <c r="AJ2091" i="1"/>
  <c r="AJ2107" i="1"/>
  <c r="AJ2123" i="1"/>
  <c r="AJ2139" i="1"/>
  <c r="AJ2155" i="1"/>
  <c r="AJ2171" i="1"/>
  <c r="AJ2187" i="1"/>
  <c r="AJ2203" i="1"/>
  <c r="AJ2219" i="1"/>
  <c r="AJ2235" i="1"/>
  <c r="AJ2251" i="1"/>
  <c r="AJ2267" i="1"/>
  <c r="AJ2283" i="1"/>
  <c r="AJ2299" i="1"/>
  <c r="AJ2315" i="1"/>
  <c r="AJ2331" i="1"/>
  <c r="AJ2347" i="1"/>
  <c r="AJ2363" i="1"/>
  <c r="AJ2379" i="1"/>
  <c r="AJ2395" i="1"/>
  <c r="AJ2411" i="1"/>
  <c r="AJ2427" i="1"/>
  <c r="AJ2443" i="1"/>
  <c r="AJ2459" i="1"/>
  <c r="AJ1717" i="1"/>
  <c r="AJ1781" i="1"/>
  <c r="AJ1845" i="1"/>
  <c r="AJ1909" i="1"/>
  <c r="AJ1964" i="1"/>
  <c r="AJ1980" i="1"/>
  <c r="AJ1996" i="1"/>
  <c r="AJ2012" i="1"/>
  <c r="AJ2028" i="1"/>
  <c r="AJ2044" i="1"/>
  <c r="AJ2060" i="1"/>
  <c r="AJ2076" i="1"/>
  <c r="AJ2092" i="1"/>
  <c r="AJ2108" i="1"/>
  <c r="AJ2124" i="1"/>
  <c r="AJ2140" i="1"/>
  <c r="AJ2156" i="1"/>
  <c r="AJ2172" i="1"/>
  <c r="AJ2188" i="1"/>
  <c r="AJ2204" i="1"/>
  <c r="AJ2256" i="1"/>
  <c r="AJ2320" i="1"/>
  <c r="AJ2384" i="1"/>
  <c r="AJ2448" i="1"/>
  <c r="AJ2482" i="1"/>
  <c r="AJ2505" i="1"/>
  <c r="AJ2521" i="1"/>
  <c r="AJ2537" i="1"/>
  <c r="AJ2553" i="1"/>
  <c r="AJ2569" i="1"/>
  <c r="AJ2585" i="1"/>
  <c r="AJ2601" i="1"/>
  <c r="AJ2617" i="1"/>
  <c r="AJ2633" i="1"/>
  <c r="AJ2649" i="1"/>
  <c r="AJ2665" i="1"/>
  <c r="AJ2681" i="1"/>
  <c r="AJ2697" i="1"/>
  <c r="AJ2713" i="1"/>
  <c r="AJ2729" i="1"/>
  <c r="AJ2745" i="1"/>
  <c r="AJ2761" i="1"/>
  <c r="AJ2777" i="1"/>
  <c r="AJ2793" i="1"/>
  <c r="AJ2809" i="1"/>
  <c r="AJ2825" i="1"/>
  <c r="AJ2841" i="1"/>
  <c r="AJ2857" i="1"/>
  <c r="AJ2873" i="1"/>
  <c r="AJ2889" i="1"/>
  <c r="AJ2905" i="1"/>
  <c r="AJ2921" i="1"/>
  <c r="AJ2937" i="1"/>
  <c r="AJ2953" i="1"/>
  <c r="AJ2969" i="1"/>
  <c r="AJ2985" i="1"/>
  <c r="AJ3001" i="1"/>
  <c r="AJ3017" i="1"/>
  <c r="AJ2212" i="1"/>
  <c r="AJ2276" i="1"/>
  <c r="AJ2340" i="1"/>
  <c r="AJ2404" i="1"/>
  <c r="AJ2463" i="1"/>
  <c r="AJ2494" i="1"/>
  <c r="AJ2510" i="1"/>
  <c r="AJ2526" i="1"/>
  <c r="AJ2542" i="1"/>
  <c r="AJ2558" i="1"/>
  <c r="AJ2574" i="1"/>
  <c r="AJ2590" i="1"/>
  <c r="AJ2606" i="1"/>
  <c r="AJ2622" i="1"/>
  <c r="AJ2638" i="1"/>
  <c r="AJ2654" i="1"/>
  <c r="AJ2670" i="1"/>
  <c r="AJ2686" i="1"/>
  <c r="AJ2702" i="1"/>
  <c r="AJ2718" i="1"/>
  <c r="AJ2734" i="1"/>
  <c r="AJ2750" i="1"/>
  <c r="AJ2766" i="1"/>
  <c r="AJ2782" i="1"/>
  <c r="AJ2798" i="1"/>
  <c r="AJ2814" i="1"/>
  <c r="AJ2830" i="1"/>
  <c r="AJ2846" i="1"/>
  <c r="AJ2862" i="1"/>
  <c r="AJ2878" i="1"/>
  <c r="AJ2894" i="1"/>
  <c r="AJ2910" i="1"/>
  <c r="AJ2926" i="1"/>
  <c r="AJ2942" i="1"/>
  <c r="AJ2958" i="1"/>
  <c r="AJ2974" i="1"/>
  <c r="AJ2216" i="1"/>
  <c r="AJ2280" i="1"/>
  <c r="AJ2344" i="1"/>
  <c r="AJ2408" i="1"/>
  <c r="AJ2464" i="1"/>
  <c r="AJ2487" i="1"/>
  <c r="AJ2499" i="1"/>
  <c r="AJ2515" i="1"/>
  <c r="AJ2531" i="1"/>
  <c r="AJ2547" i="1"/>
  <c r="AJ2563" i="1"/>
  <c r="AJ2579" i="1"/>
  <c r="AJ2595" i="1"/>
  <c r="AJ2611" i="1"/>
  <c r="AJ2627" i="1"/>
  <c r="AJ2643" i="1"/>
  <c r="AJ2659" i="1"/>
  <c r="AJ2675" i="1"/>
  <c r="AJ2691" i="1"/>
  <c r="AJ2707" i="1"/>
  <c r="AJ2723" i="1"/>
  <c r="AJ2739" i="1"/>
  <c r="AJ2755" i="1"/>
  <c r="AJ2771" i="1"/>
  <c r="AJ2787" i="1"/>
  <c r="AJ2803" i="1"/>
  <c r="AJ2819" i="1"/>
  <c r="AJ2835" i="1"/>
  <c r="AJ2851" i="1"/>
  <c r="AJ2867" i="1"/>
  <c r="AJ2883" i="1"/>
  <c r="AJ2899" i="1"/>
  <c r="AJ2915" i="1"/>
  <c r="AJ2931" i="1"/>
  <c r="AJ2947" i="1"/>
  <c r="AJ2963" i="1"/>
  <c r="AJ2236" i="1"/>
  <c r="AJ2300" i="1"/>
  <c r="AJ2364" i="1"/>
  <c r="AJ2428" i="1"/>
  <c r="AJ2483" i="1"/>
  <c r="AJ2500" i="1"/>
  <c r="AJ2516" i="1"/>
  <c r="AJ2532" i="1"/>
  <c r="AJ2548" i="1"/>
  <c r="AJ2564" i="1"/>
  <c r="AJ2580" i="1"/>
  <c r="AJ2596" i="1"/>
  <c r="AJ2612" i="1"/>
  <c r="AJ2628" i="1"/>
  <c r="AJ2644" i="1"/>
  <c r="AJ2660" i="1"/>
  <c r="AJ2676" i="1"/>
  <c r="AJ2692" i="1"/>
  <c r="AJ2708" i="1"/>
  <c r="AJ2724" i="1"/>
  <c r="AJ2740" i="1"/>
  <c r="AJ2756" i="1"/>
  <c r="AJ2772" i="1"/>
  <c r="AJ2788" i="1"/>
  <c r="AJ2804" i="1"/>
  <c r="AJ2820" i="1"/>
  <c r="AJ2836" i="1"/>
  <c r="AJ2852" i="1"/>
  <c r="AJ2868" i="1"/>
  <c r="AJ2884" i="1"/>
  <c r="AJ2900" i="1"/>
  <c r="AJ2916" i="1"/>
  <c r="AJ2932" i="1"/>
  <c r="AJ2948" i="1"/>
  <c r="AJ2964" i="1"/>
  <c r="AJ2980" i="1"/>
  <c r="AJ2996" i="1"/>
  <c r="AJ3012" i="1"/>
  <c r="AJ3003" i="1"/>
  <c r="AJ3032" i="1"/>
  <c r="AJ3048" i="1"/>
  <c r="AJ3064" i="1"/>
  <c r="AJ3080" i="1"/>
  <c r="AJ3096" i="1"/>
  <c r="AJ3112" i="1"/>
  <c r="AJ3128" i="1"/>
  <c r="AJ3144" i="1"/>
  <c r="AJ3160" i="1"/>
  <c r="AJ3176" i="1"/>
  <c r="AJ3192" i="1"/>
  <c r="AJ3208" i="1"/>
  <c r="AJ3224" i="1"/>
  <c r="AJ3240" i="1"/>
  <c r="AJ3256" i="1"/>
  <c r="AJ3272" i="1"/>
  <c r="AJ3288" i="1"/>
  <c r="AJ3304" i="1"/>
  <c r="AJ3320" i="1"/>
  <c r="AJ3336" i="1"/>
  <c r="AJ3352" i="1"/>
  <c r="AJ3368" i="1"/>
  <c r="AJ3384" i="1"/>
  <c r="AJ3400" i="1"/>
  <c r="AJ3416" i="1"/>
  <c r="AJ3432" i="1"/>
  <c r="AJ3448" i="1"/>
  <c r="AJ3464" i="1"/>
  <c r="AJ3480" i="1"/>
  <c r="AJ3496" i="1"/>
  <c r="AJ3512" i="1"/>
  <c r="AJ3528" i="1"/>
  <c r="AJ3544" i="1"/>
  <c r="AJ3560" i="1"/>
  <c r="AJ3576" i="1"/>
  <c r="AJ3592" i="1"/>
  <c r="AJ3608" i="1"/>
  <c r="AJ2990" i="1"/>
  <c r="AJ3024" i="1"/>
  <c r="AJ3041" i="1"/>
  <c r="AJ3057" i="1"/>
  <c r="AJ3073" i="1"/>
  <c r="AJ3089" i="1"/>
  <c r="AJ3105" i="1"/>
  <c r="AJ3121" i="1"/>
  <c r="AJ3137" i="1"/>
  <c r="AJ3153" i="1"/>
  <c r="AJ3169" i="1"/>
  <c r="AJ3185" i="1"/>
  <c r="AJ3201" i="1"/>
  <c r="AJ3217" i="1"/>
  <c r="AJ3233" i="1"/>
  <c r="AJ3249" i="1"/>
  <c r="AJ3265" i="1"/>
  <c r="AJ3281" i="1"/>
  <c r="AJ3297" i="1"/>
  <c r="AJ3313" i="1"/>
  <c r="AJ3329" i="1"/>
  <c r="AJ3345" i="1"/>
  <c r="AJ3361" i="1"/>
  <c r="AJ3377" i="1"/>
  <c r="AJ3393" i="1"/>
  <c r="AJ3409" i="1"/>
  <c r="AJ3425" i="1"/>
  <c r="AJ3441" i="1"/>
  <c r="AJ3457" i="1"/>
  <c r="AJ3473" i="1"/>
  <c r="AJ3489" i="1"/>
  <c r="AJ3505" i="1"/>
  <c r="AJ3521" i="1"/>
  <c r="AJ3537" i="1"/>
  <c r="AJ3553" i="1"/>
  <c r="AJ3569" i="1"/>
  <c r="AJ3585" i="1"/>
  <c r="AJ3601" i="1"/>
  <c r="AJ2999" i="1"/>
  <c r="AJ3023" i="1"/>
  <c r="AJ3038" i="1"/>
  <c r="AJ3054" i="1"/>
  <c r="AJ3070" i="1"/>
  <c r="AJ3086" i="1"/>
  <c r="AJ3102" i="1"/>
  <c r="AJ3118" i="1"/>
  <c r="AJ3134" i="1"/>
  <c r="AJ3150" i="1"/>
  <c r="AJ3166" i="1"/>
  <c r="AJ3182" i="1"/>
  <c r="AJ3198" i="1"/>
  <c r="AJ3214" i="1"/>
  <c r="AJ3230" i="1"/>
  <c r="AJ3246" i="1"/>
  <c r="AJ3262" i="1"/>
  <c r="AJ3278" i="1"/>
  <c r="AJ3294" i="1"/>
  <c r="AJ3310" i="1"/>
  <c r="AJ3326" i="1"/>
  <c r="AJ3342" i="1"/>
  <c r="AJ3358" i="1"/>
  <c r="AJ3374" i="1"/>
  <c r="AJ3390" i="1"/>
  <c r="AJ3406" i="1"/>
  <c r="AJ3422" i="1"/>
  <c r="AJ3438" i="1"/>
  <c r="AJ3454" i="1"/>
  <c r="AJ3470" i="1"/>
  <c r="AJ3486" i="1"/>
  <c r="AJ3502" i="1"/>
  <c r="AJ3518" i="1"/>
  <c r="AJ3534" i="1"/>
  <c r="AJ3550" i="1"/>
  <c r="AJ3566" i="1"/>
  <c r="AJ3010" i="1"/>
  <c r="AJ3035" i="1"/>
  <c r="AJ3051" i="1"/>
  <c r="AJ3067" i="1"/>
  <c r="AJ3083" i="1"/>
  <c r="AJ3099" i="1"/>
  <c r="AJ3115" i="1"/>
  <c r="AJ3131" i="1"/>
  <c r="AJ3147" i="1"/>
  <c r="AJ3163" i="1"/>
  <c r="AJ3179" i="1"/>
  <c r="AJ3195" i="1"/>
  <c r="AJ3211" i="1"/>
  <c r="AJ3227" i="1"/>
  <c r="AJ3243" i="1"/>
  <c r="AJ3259" i="1"/>
  <c r="AJ3275" i="1"/>
  <c r="AJ3291" i="1"/>
  <c r="AJ3307" i="1"/>
  <c r="AJ3323" i="1"/>
  <c r="AJ3339" i="1"/>
  <c r="AJ3355" i="1"/>
  <c r="AJ3371" i="1"/>
  <c r="AJ3387" i="1"/>
  <c r="AJ3403" i="1"/>
  <c r="AJ3419" i="1"/>
  <c r="AJ3435" i="1"/>
  <c r="AJ3451" i="1"/>
  <c r="AJ3467" i="1"/>
  <c r="AJ3483" i="1"/>
  <c r="AJ3499" i="1"/>
  <c r="AJ3515" i="1"/>
  <c r="AJ3531" i="1"/>
  <c r="AJ3547" i="1"/>
  <c r="AJ3563" i="1"/>
  <c r="AJ3579" i="1"/>
  <c r="AJ3595" i="1"/>
  <c r="AJ4102" i="1"/>
  <c r="AJ4075" i="1"/>
  <c r="AJ4064" i="1"/>
  <c r="AJ4032" i="1"/>
  <c r="AJ3944" i="1"/>
  <c r="AJ3932" i="1"/>
  <c r="AJ3844" i="1"/>
  <c r="AJ3824" i="1"/>
  <c r="AJ3881" i="1"/>
  <c r="AJ3865" i="1"/>
  <c r="AJ3849" i="1"/>
  <c r="AJ3833" i="1"/>
  <c r="AJ3817" i="1"/>
  <c r="AJ3801" i="1"/>
  <c r="AJ3785" i="1"/>
  <c r="AJ3769" i="1"/>
  <c r="AJ3753" i="1"/>
  <c r="AJ3737" i="1"/>
  <c r="AJ3721" i="1"/>
  <c r="AJ3705" i="1"/>
  <c r="AJ3689" i="1"/>
  <c r="AJ3673" i="1"/>
  <c r="AJ3657" i="1"/>
  <c r="AJ3641" i="1"/>
  <c r="AJ3625" i="1"/>
  <c r="AJ3615" i="1"/>
  <c r="AJ3582" i="1"/>
  <c r="AJ3820" i="1"/>
  <c r="AJ3804" i="1"/>
  <c r="AJ3788" i="1"/>
  <c r="AJ3772" i="1"/>
  <c r="AJ3756" i="1"/>
  <c r="AJ3740" i="1"/>
  <c r="AJ3724" i="1"/>
  <c r="AJ3708" i="1"/>
  <c r="AJ3692" i="1"/>
  <c r="AJ3676" i="1"/>
  <c r="AJ3660" i="1"/>
  <c r="AJ3644" i="1"/>
  <c r="AJ3628" i="1"/>
  <c r="AJ3619" i="1"/>
  <c r="AJ3594" i="1"/>
  <c r="AJ18" i="1"/>
  <c r="AJ34" i="1"/>
  <c r="AJ11" i="1"/>
  <c r="AJ4" i="1"/>
  <c r="AJ20" i="1"/>
  <c r="AJ36" i="1"/>
  <c r="AJ17" i="1"/>
  <c r="AJ33" i="1"/>
  <c r="AJ35" i="1"/>
  <c r="AJ39" i="1"/>
  <c r="AJ54" i="1"/>
  <c r="AJ70" i="1"/>
  <c r="AJ57" i="1"/>
  <c r="AJ76" i="1"/>
  <c r="AJ92" i="1"/>
  <c r="AJ108" i="1"/>
  <c r="AJ59" i="1"/>
  <c r="AJ81" i="1"/>
  <c r="AJ52" i="1"/>
  <c r="AJ71" i="1"/>
  <c r="AJ90" i="1"/>
  <c r="AJ106" i="1"/>
  <c r="AJ67" i="1"/>
  <c r="AJ107" i="1"/>
  <c r="AJ126" i="1"/>
  <c r="AJ142" i="1"/>
  <c r="AJ158" i="1"/>
  <c r="AJ101" i="1"/>
  <c r="AJ119" i="1"/>
  <c r="AJ135" i="1"/>
  <c r="AJ151" i="1"/>
  <c r="AJ95" i="1"/>
  <c r="AJ120" i="1"/>
  <c r="AJ136" i="1"/>
  <c r="AJ152" i="1"/>
  <c r="AJ64" i="1"/>
  <c r="AJ157" i="1"/>
  <c r="AJ174" i="1"/>
  <c r="AJ190" i="1"/>
  <c r="AJ206" i="1"/>
  <c r="AJ89" i="1"/>
  <c r="AJ162" i="1"/>
  <c r="AJ179" i="1"/>
  <c r="AJ195" i="1"/>
  <c r="AJ211" i="1"/>
  <c r="AJ161" i="1"/>
  <c r="AJ180" i="1"/>
  <c r="AJ196" i="1"/>
  <c r="AJ212" i="1"/>
  <c r="AJ228" i="1"/>
  <c r="AJ227" i="1"/>
  <c r="AJ239" i="1"/>
  <c r="AJ255" i="1"/>
  <c r="AJ271" i="1"/>
  <c r="AJ177" i="1"/>
  <c r="AJ223" i="1"/>
  <c r="AJ236" i="1"/>
  <c r="AJ252" i="1"/>
  <c r="AJ268" i="1"/>
  <c r="AJ181" i="1"/>
  <c r="AJ222" i="1"/>
  <c r="AJ241" i="1"/>
  <c r="AJ257" i="1"/>
  <c r="AJ273" i="1"/>
  <c r="AJ289" i="1"/>
  <c r="AJ238" i="1"/>
  <c r="AJ288" i="1"/>
  <c r="AJ302" i="1"/>
  <c r="AJ318" i="1"/>
  <c r="AJ334" i="1"/>
  <c r="AJ350" i="1"/>
  <c r="AJ366" i="1"/>
  <c r="AJ382" i="1"/>
  <c r="AJ398" i="1"/>
  <c r="AJ414" i="1"/>
  <c r="AJ274" i="1"/>
  <c r="AJ290" i="1"/>
  <c r="AJ307" i="1"/>
  <c r="AJ323" i="1"/>
  <c r="AJ339" i="1"/>
  <c r="AJ355" i="1"/>
  <c r="AJ371" i="1"/>
  <c r="AJ387" i="1"/>
  <c r="AJ185" i="1"/>
  <c r="AJ286" i="1"/>
  <c r="AJ308" i="1"/>
  <c r="AJ324" i="1"/>
  <c r="AJ340" i="1"/>
  <c r="AJ356" i="1"/>
  <c r="AJ372" i="1"/>
  <c r="AJ388" i="1"/>
  <c r="AJ404" i="1"/>
  <c r="AJ321" i="1"/>
  <c r="AJ385" i="1"/>
  <c r="AJ149" i="1"/>
  <c r="AJ325" i="1"/>
  <c r="AJ389" i="1"/>
  <c r="AJ250" i="1"/>
  <c r="AJ329" i="1"/>
  <c r="AJ393" i="1"/>
  <c r="AJ266" i="1"/>
  <c r="AJ333" i="1"/>
  <c r="AJ397" i="1"/>
  <c r="AJ419" i="1"/>
  <c r="AJ435" i="1"/>
  <c r="AJ451" i="1"/>
  <c r="AJ467" i="1"/>
  <c r="AJ424" i="1"/>
  <c r="AJ440" i="1"/>
  <c r="AJ456" i="1"/>
  <c r="AJ472" i="1"/>
  <c r="AJ488" i="1"/>
  <c r="AJ430" i="1"/>
  <c r="AJ446" i="1"/>
  <c r="AJ462" i="1"/>
  <c r="AJ478" i="1"/>
  <c r="AJ433" i="1"/>
  <c r="AJ489" i="1"/>
  <c r="AJ505" i="1"/>
  <c r="AJ521" i="1"/>
  <c r="AJ537" i="1"/>
  <c r="AJ553" i="1"/>
  <c r="AJ569" i="1"/>
  <c r="AJ585" i="1"/>
  <c r="AJ601" i="1"/>
  <c r="AJ617" i="1"/>
  <c r="AJ453" i="1"/>
  <c r="AJ498" i="1"/>
  <c r="AJ514" i="1"/>
  <c r="AJ530" i="1"/>
  <c r="AJ546" i="1"/>
  <c r="AJ562" i="1"/>
  <c r="AJ578" i="1"/>
  <c r="AJ594" i="1"/>
  <c r="AJ441" i="1"/>
  <c r="AJ491" i="1"/>
  <c r="AJ507" i="1"/>
  <c r="AJ523" i="1"/>
  <c r="AJ539" i="1"/>
  <c r="AJ555" i="1"/>
  <c r="AJ571" i="1"/>
  <c r="AJ587" i="1"/>
  <c r="AJ603" i="1"/>
  <c r="AJ619" i="1"/>
  <c r="AJ508" i="1"/>
  <c r="AJ572" i="1"/>
  <c r="AJ616" i="1"/>
  <c r="AJ637" i="1"/>
  <c r="AJ653" i="1"/>
  <c r="AJ669" i="1"/>
  <c r="AJ685" i="1"/>
  <c r="AJ701" i="1"/>
  <c r="AJ717" i="1"/>
  <c r="AJ733" i="1"/>
  <c r="AJ496" i="1"/>
  <c r="AJ560" i="1"/>
  <c r="AJ618" i="1"/>
  <c r="AJ634" i="1"/>
  <c r="AJ650" i="1"/>
  <c r="AJ666" i="1"/>
  <c r="AJ682" i="1"/>
  <c r="AJ698" i="1"/>
  <c r="AJ714" i="1"/>
  <c r="AJ730" i="1"/>
  <c r="AJ532" i="1"/>
  <c r="AJ596" i="1"/>
  <c r="AJ627" i="1"/>
  <c r="AJ643" i="1"/>
  <c r="AJ659" i="1"/>
  <c r="AJ675" i="1"/>
  <c r="AJ691" i="1"/>
  <c r="AJ707" i="1"/>
  <c r="AJ723" i="1"/>
  <c r="AJ739" i="1"/>
  <c r="AJ652" i="1"/>
  <c r="AJ716" i="1"/>
  <c r="AJ747" i="1"/>
  <c r="AJ763" i="1"/>
  <c r="AJ779" i="1"/>
  <c r="AJ795" i="1"/>
  <c r="AJ811" i="1"/>
  <c r="AJ827" i="1"/>
  <c r="AJ843" i="1"/>
  <c r="AJ859" i="1"/>
  <c r="AJ875" i="1"/>
  <c r="AJ891" i="1"/>
  <c r="AJ907" i="1"/>
  <c r="AJ923" i="1"/>
  <c r="AJ939" i="1"/>
  <c r="AJ955" i="1"/>
  <c r="AJ971" i="1"/>
  <c r="AJ987" i="1"/>
  <c r="AJ429" i="1"/>
  <c r="AJ624" i="1"/>
  <c r="AJ688" i="1"/>
  <c r="AJ742" i="1"/>
  <c r="AJ756" i="1"/>
  <c r="AJ772" i="1"/>
  <c r="AJ788" i="1"/>
  <c r="AJ804" i="1"/>
  <c r="AJ820" i="1"/>
  <c r="AJ836" i="1"/>
  <c r="AJ852" i="1"/>
  <c r="AJ868" i="1"/>
  <c r="AJ884" i="1"/>
  <c r="AJ900" i="1"/>
  <c r="AJ916" i="1"/>
  <c r="AJ932" i="1"/>
  <c r="AJ948" i="1"/>
  <c r="AJ964" i="1"/>
  <c r="AJ980" i="1"/>
  <c r="AJ628" i="1"/>
  <c r="AJ692" i="1"/>
  <c r="AJ741" i="1"/>
  <c r="AJ757" i="1"/>
  <c r="AJ773" i="1"/>
  <c r="AJ789" i="1"/>
  <c r="AJ805" i="1"/>
  <c r="AJ821" i="1"/>
  <c r="AJ837" i="1"/>
  <c r="AJ853" i="1"/>
  <c r="AJ869" i="1"/>
  <c r="AJ885" i="1"/>
  <c r="AJ901" i="1"/>
  <c r="AJ917" i="1"/>
  <c r="AJ933" i="1"/>
  <c r="AJ949" i="1"/>
  <c r="AJ965" i="1"/>
  <c r="AJ981" i="1"/>
  <c r="AJ997" i="1"/>
  <c r="AJ648" i="1"/>
  <c r="AJ712" i="1"/>
  <c r="AJ782" i="1"/>
  <c r="AJ846" i="1"/>
  <c r="AJ910" i="1"/>
  <c r="AJ974" i="1"/>
  <c r="AJ1011" i="1"/>
  <c r="AJ1027" i="1"/>
  <c r="AJ1043" i="1"/>
  <c r="AJ1059" i="1"/>
  <c r="AJ786" i="1"/>
  <c r="AJ850" i="1"/>
  <c r="AJ914" i="1"/>
  <c r="AJ978" i="1"/>
  <c r="AJ1012" i="1"/>
  <c r="AJ1028" i="1"/>
  <c r="AJ1044" i="1"/>
  <c r="AJ790" i="1"/>
  <c r="AJ854" i="1"/>
  <c r="AJ918" i="1"/>
  <c r="AJ982" i="1"/>
  <c r="AJ1005" i="1"/>
  <c r="AJ1021" i="1"/>
  <c r="AJ746" i="1"/>
  <c r="AJ810" i="1"/>
  <c r="AJ874" i="1"/>
  <c r="AJ938" i="1"/>
  <c r="AJ988" i="1"/>
  <c r="AJ1006" i="1"/>
  <c r="AJ1022" i="1"/>
  <c r="AJ1038" i="1"/>
  <c r="AJ1054" i="1"/>
  <c r="AJ1070" i="1"/>
  <c r="AJ1053" i="1"/>
  <c r="AJ1071" i="1"/>
  <c r="AJ1091" i="1"/>
  <c r="AJ1107" i="1"/>
  <c r="AJ1123" i="1"/>
  <c r="AJ1139" i="1"/>
  <c r="AJ1155" i="1"/>
  <c r="AJ1171" i="1"/>
  <c r="AJ1187" i="1"/>
  <c r="AJ1203" i="1"/>
  <c r="AJ1219" i="1"/>
  <c r="AJ1235" i="1"/>
  <c r="AJ1251" i="1"/>
  <c r="AJ1267" i="1"/>
  <c r="AJ1283" i="1"/>
  <c r="AJ1299" i="1"/>
  <c r="AJ1315" i="1"/>
  <c r="AJ1331" i="1"/>
  <c r="AJ1347" i="1"/>
  <c r="AJ1363" i="1"/>
  <c r="AJ1064" i="1"/>
  <c r="AJ1084" i="1"/>
  <c r="AJ1100" i="1"/>
  <c r="AJ1116" i="1"/>
  <c r="AJ1132" i="1"/>
  <c r="AJ1148" i="1"/>
  <c r="AJ1164" i="1"/>
  <c r="AJ1180" i="1"/>
  <c r="AJ1196" i="1"/>
  <c r="AJ1212" i="1"/>
  <c r="AJ1228" i="1"/>
  <c r="AJ1244" i="1"/>
  <c r="AJ1260" i="1"/>
  <c r="AJ1276" i="1"/>
  <c r="AJ1292" i="1"/>
  <c r="AJ1308" i="1"/>
  <c r="AJ1324" i="1"/>
  <c r="AJ1340" i="1"/>
  <c r="AJ1063" i="1"/>
  <c r="AJ1085" i="1"/>
  <c r="AJ1101" i="1"/>
  <c r="AJ1117" i="1"/>
  <c r="AJ1133" i="1"/>
  <c r="AJ1149" i="1"/>
  <c r="AJ1165" i="1"/>
  <c r="AJ1181" i="1"/>
  <c r="AJ1197" i="1"/>
  <c r="AJ1213" i="1"/>
  <c r="AJ1229" i="1"/>
  <c r="AJ1245" i="1"/>
  <c r="AJ1261" i="1"/>
  <c r="AJ1277" i="1"/>
  <c r="AJ1293" i="1"/>
  <c r="AJ1309" i="1"/>
  <c r="AJ1052" i="1"/>
  <c r="AJ1075" i="1"/>
  <c r="AJ1094" i="1"/>
  <c r="AJ1110" i="1"/>
  <c r="AJ1126" i="1"/>
  <c r="AJ1142" i="1"/>
  <c r="AJ1158" i="1"/>
  <c r="AJ1174" i="1"/>
  <c r="AJ1190" i="1"/>
  <c r="AJ1206" i="1"/>
  <c r="AJ1222" i="1"/>
  <c r="AJ1238" i="1"/>
  <c r="AJ1254" i="1"/>
  <c r="AJ1270" i="1"/>
  <c r="AJ1286" i="1"/>
  <c r="AJ1302" i="1"/>
  <c r="AJ1318" i="1"/>
  <c r="AJ1334" i="1"/>
  <c r="AJ1350" i="1"/>
  <c r="AJ1348" i="1"/>
  <c r="AJ1368" i="1"/>
  <c r="AJ1387" i="1"/>
  <c r="AJ1403" i="1"/>
  <c r="AJ1419" i="1"/>
  <c r="AJ1435" i="1"/>
  <c r="AJ1451" i="1"/>
  <c r="AJ1467" i="1"/>
  <c r="AJ1483" i="1"/>
  <c r="AJ1499" i="1"/>
  <c r="AJ1515" i="1"/>
  <c r="AJ1531" i="1"/>
  <c r="AJ1547" i="1"/>
  <c r="AJ1563" i="1"/>
  <c r="AJ1579" i="1"/>
  <c r="AJ1595" i="1"/>
  <c r="AJ1611" i="1"/>
  <c r="AJ1627" i="1"/>
  <c r="AJ1643" i="1"/>
  <c r="AJ1659" i="1"/>
  <c r="AJ1337" i="1"/>
  <c r="AJ1364" i="1"/>
  <c r="AJ1384" i="1"/>
  <c r="AJ1400" i="1"/>
  <c r="AJ1416" i="1"/>
  <c r="AJ1432" i="1"/>
  <c r="AJ1448" i="1"/>
  <c r="AJ1464" i="1"/>
  <c r="AJ1480" i="1"/>
  <c r="AJ1496" i="1"/>
  <c r="AJ1512" i="1"/>
  <c r="AJ1528" i="1"/>
  <c r="AJ1544" i="1"/>
  <c r="AJ1560" i="1"/>
  <c r="AJ1576" i="1"/>
  <c r="AJ1592" i="1"/>
  <c r="AJ1608" i="1"/>
  <c r="AJ1624" i="1"/>
  <c r="AJ1640" i="1"/>
  <c r="AJ1341" i="1"/>
  <c r="AJ1370" i="1"/>
  <c r="AJ1385" i="1"/>
  <c r="AJ1401" i="1"/>
  <c r="AJ1417" i="1"/>
  <c r="AJ1433" i="1"/>
  <c r="AJ1449" i="1"/>
  <c r="AJ1465" i="1"/>
  <c r="AJ1481" i="1"/>
  <c r="AJ1497" i="1"/>
  <c r="AJ1513" i="1"/>
  <c r="AJ1529" i="1"/>
  <c r="AJ1545" i="1"/>
  <c r="AJ1561" i="1"/>
  <c r="AJ1577" i="1"/>
  <c r="AJ1593" i="1"/>
  <c r="AJ1609" i="1"/>
  <c r="AJ1625" i="1"/>
  <c r="AJ1641" i="1"/>
  <c r="AJ1345" i="1"/>
  <c r="AJ1374" i="1"/>
  <c r="AJ1390" i="1"/>
  <c r="AJ1406" i="1"/>
  <c r="AJ1422" i="1"/>
  <c r="AJ1438" i="1"/>
  <c r="AJ1454" i="1"/>
  <c r="AJ1470" i="1"/>
  <c r="AJ1486" i="1"/>
  <c r="AJ1502" i="1"/>
  <c r="AJ1518" i="1"/>
  <c r="AJ1534" i="1"/>
  <c r="AJ1550" i="1"/>
  <c r="AJ1566" i="1"/>
  <c r="AJ1582" i="1"/>
  <c r="AJ1598" i="1"/>
  <c r="AJ1614" i="1"/>
  <c r="AJ1630" i="1"/>
  <c r="AJ1646" i="1"/>
  <c r="AJ1666" i="1"/>
  <c r="AJ1678" i="1"/>
  <c r="AJ1694" i="1"/>
  <c r="AJ1710" i="1"/>
  <c r="AJ1726" i="1"/>
  <c r="AJ1742" i="1"/>
  <c r="AJ1758" i="1"/>
  <c r="AJ1774" i="1"/>
  <c r="AJ1790" i="1"/>
  <c r="AJ1806" i="1"/>
  <c r="AJ1822" i="1"/>
  <c r="AJ1838" i="1"/>
  <c r="AJ1854" i="1"/>
  <c r="AJ1870" i="1"/>
  <c r="AJ1886" i="1"/>
  <c r="AJ1902" i="1"/>
  <c r="AJ1918" i="1"/>
  <c r="AJ1934" i="1"/>
  <c r="AJ1950" i="1"/>
  <c r="AJ1665" i="1"/>
  <c r="AJ1679" i="1"/>
  <c r="AJ1695" i="1"/>
  <c r="AJ1711" i="1"/>
  <c r="AJ1727" i="1"/>
  <c r="AJ1743" i="1"/>
  <c r="AJ1759" i="1"/>
  <c r="AJ1775" i="1"/>
  <c r="AJ1791" i="1"/>
  <c r="AJ1807" i="1"/>
  <c r="AJ1823" i="1"/>
  <c r="AJ1839" i="1"/>
  <c r="AJ1855" i="1"/>
  <c r="AJ1871" i="1"/>
  <c r="AJ1887" i="1"/>
  <c r="AJ1903" i="1"/>
  <c r="AJ1919" i="1"/>
  <c r="AJ1935" i="1"/>
  <c r="AJ1951" i="1"/>
  <c r="AJ1658" i="1"/>
  <c r="AJ1676" i="1"/>
  <c r="AJ1692" i="1"/>
  <c r="AJ1708" i="1"/>
  <c r="AJ1724" i="1"/>
  <c r="AJ1740" i="1"/>
  <c r="AJ1756" i="1"/>
  <c r="AJ1772" i="1"/>
  <c r="AJ1788" i="1"/>
  <c r="AJ1804" i="1"/>
  <c r="AJ1820" i="1"/>
  <c r="AJ1836" i="1"/>
  <c r="AJ1852" i="1"/>
  <c r="AJ1868" i="1"/>
  <c r="AJ1884" i="1"/>
  <c r="AJ1900" i="1"/>
  <c r="AJ1916" i="1"/>
  <c r="AJ1932" i="1"/>
  <c r="AJ1948" i="1"/>
  <c r="AJ1673" i="1"/>
  <c r="AJ1737" i="1"/>
  <c r="AJ1801" i="1"/>
  <c r="AJ1865" i="1"/>
  <c r="AJ1929" i="1"/>
  <c r="AJ1965" i="1"/>
  <c r="AJ1981" i="1"/>
  <c r="AJ1997" i="1"/>
  <c r="AJ2013" i="1"/>
  <c r="AJ2029" i="1"/>
  <c r="AJ2045" i="1"/>
  <c r="AJ2061" i="1"/>
  <c r="AJ2077" i="1"/>
  <c r="AJ2093" i="1"/>
  <c r="AJ2109" i="1"/>
  <c r="AJ2125" i="1"/>
  <c r="AJ2141" i="1"/>
  <c r="AJ2157" i="1"/>
  <c r="AJ2173" i="1"/>
  <c r="AJ2189" i="1"/>
  <c r="AJ2205" i="1"/>
  <c r="AJ2221" i="1"/>
  <c r="AJ2237" i="1"/>
  <c r="AJ2253" i="1"/>
  <c r="AJ2269" i="1"/>
  <c r="AJ2285" i="1"/>
  <c r="AJ2301" i="1"/>
  <c r="AJ2317" i="1"/>
  <c r="AJ2333" i="1"/>
  <c r="AJ2349" i="1"/>
  <c r="AJ2365" i="1"/>
  <c r="AJ2381" i="1"/>
  <c r="AJ2397" i="1"/>
  <c r="AJ2413" i="1"/>
  <c r="AJ2429" i="1"/>
  <c r="AJ2445" i="1"/>
  <c r="AJ2461" i="1"/>
  <c r="AJ2477" i="1"/>
  <c r="AJ1677" i="1"/>
  <c r="AJ1741" i="1"/>
  <c r="AJ1805" i="1"/>
  <c r="AJ1869" i="1"/>
  <c r="AJ1933" i="1"/>
  <c r="AJ1970" i="1"/>
  <c r="AJ1986" i="1"/>
  <c r="AJ2002" i="1"/>
  <c r="AJ2018" i="1"/>
  <c r="AJ2034" i="1"/>
  <c r="AJ2050" i="1"/>
  <c r="AJ2066" i="1"/>
  <c r="AJ2082" i="1"/>
  <c r="AJ2098" i="1"/>
  <c r="AJ2114" i="1"/>
  <c r="AJ2130" i="1"/>
  <c r="AJ2146" i="1"/>
  <c r="AJ2162" i="1"/>
  <c r="AJ2178" i="1"/>
  <c r="AJ2194" i="1"/>
  <c r="AJ2210" i="1"/>
  <c r="AJ2226" i="1"/>
  <c r="AJ2242" i="1"/>
  <c r="AJ2258" i="1"/>
  <c r="AJ2274" i="1"/>
  <c r="AJ2290" i="1"/>
  <c r="AJ2306" i="1"/>
  <c r="AJ2322" i="1"/>
  <c r="AJ2338" i="1"/>
  <c r="AJ2354" i="1"/>
  <c r="AJ2370" i="1"/>
  <c r="AJ2386" i="1"/>
  <c r="AJ2402" i="1"/>
  <c r="AJ2418" i="1"/>
  <c r="AJ2434" i="1"/>
  <c r="AJ2450" i="1"/>
  <c r="AJ2466" i="1"/>
  <c r="AJ1653" i="1"/>
  <c r="AJ1729" i="1"/>
  <c r="AJ1793" i="1"/>
  <c r="AJ1857" i="1"/>
  <c r="AJ1921" i="1"/>
  <c r="AJ1967" i="1"/>
  <c r="AJ1983" i="1"/>
  <c r="AJ1999" i="1"/>
  <c r="AJ2015" i="1"/>
  <c r="AJ2031" i="1"/>
  <c r="AJ2047" i="1"/>
  <c r="AJ2063" i="1"/>
  <c r="AJ2079" i="1"/>
  <c r="AJ2095" i="1"/>
  <c r="AJ2111" i="1"/>
  <c r="AJ2127" i="1"/>
  <c r="AJ2143" i="1"/>
  <c r="AJ2159" i="1"/>
  <c r="AJ2175" i="1"/>
  <c r="AJ2191" i="1"/>
  <c r="AJ2207" i="1"/>
  <c r="AJ2223" i="1"/>
  <c r="AJ2239" i="1"/>
  <c r="AJ2255" i="1"/>
  <c r="AJ2271" i="1"/>
  <c r="AJ2287" i="1"/>
  <c r="AJ2303" i="1"/>
  <c r="AJ2319" i="1"/>
  <c r="AJ2335" i="1"/>
  <c r="AJ2351" i="1"/>
  <c r="AJ2367" i="1"/>
  <c r="AJ2383" i="1"/>
  <c r="AJ2399" i="1"/>
  <c r="AJ2415" i="1"/>
  <c r="AJ2431" i="1"/>
  <c r="AJ2447" i="1"/>
  <c r="AJ1657" i="1"/>
  <c r="AJ1733" i="1"/>
  <c r="AJ1797" i="1"/>
  <c r="AJ1861" i="1"/>
  <c r="AJ1925" i="1"/>
  <c r="AJ1968" i="1"/>
  <c r="AJ1984" i="1"/>
  <c r="AJ2000" i="1"/>
  <c r="AJ2016" i="1"/>
  <c r="AJ2032" i="1"/>
  <c r="AJ2048" i="1"/>
  <c r="AJ2064" i="1"/>
  <c r="AJ2080" i="1"/>
  <c r="AJ2096" i="1"/>
  <c r="AJ2112" i="1"/>
  <c r="AJ2128" i="1"/>
  <c r="AJ2144" i="1"/>
  <c r="AJ2160" i="1"/>
  <c r="AJ2176" i="1"/>
  <c r="AJ2192" i="1"/>
  <c r="AJ2208" i="1"/>
  <c r="AJ2272" i="1"/>
  <c r="AJ2336" i="1"/>
  <c r="AJ2400" i="1"/>
  <c r="AJ2460" i="1"/>
  <c r="AJ2493" i="1"/>
  <c r="AJ2509" i="1"/>
  <c r="AJ2525" i="1"/>
  <c r="AJ2541" i="1"/>
  <c r="AJ2557" i="1"/>
  <c r="AJ2573" i="1"/>
  <c r="AJ2589" i="1"/>
  <c r="AJ2605" i="1"/>
  <c r="AJ2621" i="1"/>
  <c r="AJ2637" i="1"/>
  <c r="AJ2653" i="1"/>
  <c r="AJ2669" i="1"/>
  <c r="AJ2685" i="1"/>
  <c r="AJ2701" i="1"/>
  <c r="AJ2717" i="1"/>
  <c r="AJ2733" i="1"/>
  <c r="AJ2749" i="1"/>
  <c r="AJ2765" i="1"/>
  <c r="AJ2781" i="1"/>
  <c r="AJ2797" i="1"/>
  <c r="AJ2813" i="1"/>
  <c r="AJ2829" i="1"/>
  <c r="AJ2845" i="1"/>
  <c r="AJ2861" i="1"/>
  <c r="AJ2877" i="1"/>
  <c r="AJ2893" i="1"/>
  <c r="AJ2909" i="1"/>
  <c r="AJ2925" i="1"/>
  <c r="AJ2941" i="1"/>
  <c r="AJ2957" i="1"/>
  <c r="AJ2973" i="1"/>
  <c r="AJ2989" i="1"/>
  <c r="AJ3005" i="1"/>
  <c r="AJ3021" i="1"/>
  <c r="AJ2228" i="1"/>
  <c r="AJ2292" i="1"/>
  <c r="AJ2356" i="1"/>
  <c r="AJ2420" i="1"/>
  <c r="AJ2471" i="1"/>
  <c r="AJ2498" i="1"/>
  <c r="AJ2514" i="1"/>
  <c r="AJ2530" i="1"/>
  <c r="AJ2546" i="1"/>
  <c r="AJ2562" i="1"/>
  <c r="AJ2578" i="1"/>
  <c r="AJ2594" i="1"/>
  <c r="AJ2610" i="1"/>
  <c r="AJ2626" i="1"/>
  <c r="AJ2642" i="1"/>
  <c r="AJ2658" i="1"/>
  <c r="AJ2674" i="1"/>
  <c r="AJ2690" i="1"/>
  <c r="AJ2706" i="1"/>
  <c r="AJ2722" i="1"/>
  <c r="AJ2738" i="1"/>
  <c r="AJ2754" i="1"/>
  <c r="AJ2770" i="1"/>
  <c r="AJ2786" i="1"/>
  <c r="AJ2802" i="1"/>
  <c r="AJ2818" i="1"/>
  <c r="AJ2834" i="1"/>
  <c r="AJ2850" i="1"/>
  <c r="AJ2866" i="1"/>
  <c r="AJ2882" i="1"/>
  <c r="AJ2898" i="1"/>
  <c r="AJ2914" i="1"/>
  <c r="AJ2930" i="1"/>
  <c r="AJ2946" i="1"/>
  <c r="AJ2962" i="1"/>
  <c r="AJ2978" i="1"/>
  <c r="AJ2232" i="1"/>
  <c r="AJ2296" i="1"/>
  <c r="AJ2360" i="1"/>
  <c r="AJ2424" i="1"/>
  <c r="AJ2472" i="1"/>
  <c r="AJ2490" i="1"/>
  <c r="AJ2503" i="1"/>
  <c r="AJ2519" i="1"/>
  <c r="AJ2535" i="1"/>
  <c r="AJ2551" i="1"/>
  <c r="AJ2567" i="1"/>
  <c r="AJ2583" i="1"/>
  <c r="AJ2599" i="1"/>
  <c r="AJ2615" i="1"/>
  <c r="AJ2631" i="1"/>
  <c r="AJ2647" i="1"/>
  <c r="AJ2663" i="1"/>
  <c r="AJ2679" i="1"/>
  <c r="AJ2695" i="1"/>
  <c r="AJ2711" i="1"/>
  <c r="AJ2727" i="1"/>
  <c r="AJ2743" i="1"/>
  <c r="AJ2759" i="1"/>
  <c r="AJ2775" i="1"/>
  <c r="AJ2791" i="1"/>
  <c r="AJ2807" i="1"/>
  <c r="AJ2823" i="1"/>
  <c r="AJ2839" i="1"/>
  <c r="AJ2855" i="1"/>
  <c r="AJ2871" i="1"/>
  <c r="AJ2887" i="1"/>
  <c r="AJ2903" i="1"/>
  <c r="AJ2919" i="1"/>
  <c r="AJ2935" i="1"/>
  <c r="AJ2951" i="1"/>
  <c r="AJ2967" i="1"/>
  <c r="AJ2252" i="1"/>
  <c r="AJ2316" i="1"/>
  <c r="AJ2380" i="1"/>
  <c r="AJ2444" i="1"/>
  <c r="AJ2486" i="1"/>
  <c r="AJ2504" i="1"/>
  <c r="AJ2520" i="1"/>
  <c r="AJ2536" i="1"/>
  <c r="AJ2552" i="1"/>
  <c r="AJ2568" i="1"/>
  <c r="AJ2584" i="1"/>
  <c r="AJ2600" i="1"/>
  <c r="AJ2616" i="1"/>
  <c r="AJ2632" i="1"/>
  <c r="AJ2648" i="1"/>
  <c r="AJ2664" i="1"/>
  <c r="AJ2680" i="1"/>
  <c r="AJ2696" i="1"/>
  <c r="AJ2712" i="1"/>
  <c r="AJ2728" i="1"/>
  <c r="AJ2744" i="1"/>
  <c r="AJ2760" i="1"/>
  <c r="AJ2776" i="1"/>
  <c r="AJ2792" i="1"/>
  <c r="AJ2808" i="1"/>
  <c r="AJ2824" i="1"/>
  <c r="AJ2840" i="1"/>
  <c r="AJ2856" i="1"/>
  <c r="AJ2872" i="1"/>
  <c r="AJ2888" i="1"/>
  <c r="AJ2904" i="1"/>
  <c r="AJ2920" i="1"/>
  <c r="AJ2936" i="1"/>
  <c r="AJ2952" i="1"/>
  <c r="AJ2968" i="1"/>
  <c r="AJ2984" i="1"/>
  <c r="AJ3000" i="1"/>
  <c r="AJ3016" i="1"/>
  <c r="AJ3011" i="1"/>
  <c r="AJ3036" i="1"/>
  <c r="AJ3052" i="1"/>
  <c r="AJ3068" i="1"/>
  <c r="AJ3084" i="1"/>
  <c r="AJ3100" i="1"/>
  <c r="AJ3116" i="1"/>
  <c r="AJ3132" i="1"/>
  <c r="AJ3148" i="1"/>
  <c r="AJ3164" i="1"/>
  <c r="AJ3180" i="1"/>
  <c r="AJ3196" i="1"/>
  <c r="AJ3212" i="1"/>
  <c r="AJ3228" i="1"/>
  <c r="AJ3244" i="1"/>
  <c r="AJ3260" i="1"/>
  <c r="AJ3276" i="1"/>
  <c r="AJ3292" i="1"/>
  <c r="AJ3308" i="1"/>
  <c r="AJ3324" i="1"/>
  <c r="AJ3340" i="1"/>
  <c r="AJ3356" i="1"/>
  <c r="AJ3372" i="1"/>
  <c r="AJ3388" i="1"/>
  <c r="AJ3404" i="1"/>
  <c r="AJ3420" i="1"/>
  <c r="AJ3436" i="1"/>
  <c r="AJ3452" i="1"/>
  <c r="AJ3468" i="1"/>
  <c r="AJ3484" i="1"/>
  <c r="AJ3500" i="1"/>
  <c r="AJ3516" i="1"/>
  <c r="AJ3532" i="1"/>
  <c r="AJ3548" i="1"/>
  <c r="AJ3564" i="1"/>
  <c r="AJ3580" i="1"/>
  <c r="AJ3596" i="1"/>
  <c r="AJ3612" i="1"/>
  <c r="AJ2998" i="1"/>
  <c r="AJ3027" i="1"/>
  <c r="AJ3045" i="1"/>
  <c r="AJ3061" i="1"/>
  <c r="AJ3077" i="1"/>
  <c r="AJ3093" i="1"/>
  <c r="AJ3109" i="1"/>
  <c r="AJ3125" i="1"/>
  <c r="AJ3141" i="1"/>
  <c r="AJ3157" i="1"/>
  <c r="AJ3173" i="1"/>
  <c r="AJ3189" i="1"/>
  <c r="AJ3205" i="1"/>
  <c r="AJ3221" i="1"/>
  <c r="AJ3237" i="1"/>
  <c r="AJ3253" i="1"/>
  <c r="AJ3269" i="1"/>
  <c r="AJ3285" i="1"/>
  <c r="AJ3301" i="1"/>
  <c r="AJ3317" i="1"/>
  <c r="AJ3333" i="1"/>
  <c r="AJ3349" i="1"/>
  <c r="AJ3365" i="1"/>
  <c r="AJ3381" i="1"/>
  <c r="AJ3397" i="1"/>
  <c r="AJ3413" i="1"/>
  <c r="AJ3429" i="1"/>
  <c r="AJ3445" i="1"/>
  <c r="AJ3461" i="1"/>
  <c r="AJ3477" i="1"/>
  <c r="AJ3493" i="1"/>
  <c r="AJ3509" i="1"/>
  <c r="AJ3525" i="1"/>
  <c r="AJ3541" i="1"/>
  <c r="AJ3557" i="1"/>
  <c r="AJ3573" i="1"/>
  <c r="AJ3589" i="1"/>
  <c r="AJ3605" i="1"/>
  <c r="AJ3007" i="1"/>
  <c r="AJ3026" i="1"/>
  <c r="AJ3042" i="1"/>
  <c r="AJ3058" i="1"/>
  <c r="AJ3074" i="1"/>
  <c r="AJ3090" i="1"/>
  <c r="AJ3106" i="1"/>
  <c r="AJ3122" i="1"/>
  <c r="AJ3138" i="1"/>
  <c r="AJ3154" i="1"/>
  <c r="AJ3170" i="1"/>
  <c r="AJ3186" i="1"/>
  <c r="AJ3202" i="1"/>
  <c r="AJ3218" i="1"/>
  <c r="AJ3234" i="1"/>
  <c r="AJ3250" i="1"/>
  <c r="AJ3266" i="1"/>
  <c r="AJ3282" i="1"/>
  <c r="AJ3298" i="1"/>
  <c r="AJ3314" i="1"/>
  <c r="AJ3330" i="1"/>
  <c r="AJ3346" i="1"/>
  <c r="AJ3362" i="1"/>
  <c r="AJ3378" i="1"/>
  <c r="AJ3394" i="1"/>
  <c r="AJ3410" i="1"/>
  <c r="AJ3426" i="1"/>
  <c r="AJ3442" i="1"/>
  <c r="AJ3458" i="1"/>
  <c r="AJ3474" i="1"/>
  <c r="AJ3490" i="1"/>
  <c r="AJ3506" i="1"/>
  <c r="AJ3522" i="1"/>
  <c r="AJ3538" i="1"/>
  <c r="AJ3554" i="1"/>
  <c r="AJ2983" i="1"/>
  <c r="AJ3019" i="1"/>
  <c r="AJ3039" i="1"/>
  <c r="AJ3055" i="1"/>
  <c r="AJ3071" i="1"/>
  <c r="AJ3087" i="1"/>
  <c r="AJ3103" i="1"/>
  <c r="AJ3119" i="1"/>
  <c r="AJ3135" i="1"/>
  <c r="AJ3151" i="1"/>
  <c r="AJ3167" i="1"/>
  <c r="AJ3183" i="1"/>
  <c r="AJ3199" i="1"/>
  <c r="AJ3215" i="1"/>
  <c r="AJ3231" i="1"/>
  <c r="AJ3247" i="1"/>
  <c r="AJ3263" i="1"/>
  <c r="AJ3279" i="1"/>
  <c r="AJ3295" i="1"/>
  <c r="AJ3311" i="1"/>
  <c r="AJ3327" i="1"/>
  <c r="AJ3343" i="1"/>
  <c r="AJ3359" i="1"/>
  <c r="AJ3375" i="1"/>
  <c r="AJ3391" i="1"/>
  <c r="AJ3407" i="1"/>
  <c r="AJ3423" i="1"/>
  <c r="AJ3439" i="1"/>
  <c r="AJ3455" i="1"/>
  <c r="AJ3471" i="1"/>
  <c r="AJ3487" i="1"/>
  <c r="AJ3503" i="1"/>
  <c r="AJ3519" i="1"/>
  <c r="AJ3535" i="1"/>
  <c r="AJ3551" i="1"/>
  <c r="AJ3567" i="1"/>
  <c r="AJ3583" i="1"/>
  <c r="AJ3599" i="1"/>
  <c r="AJ4004" i="1"/>
  <c r="AJ3968" i="1"/>
  <c r="AJ3960" i="1"/>
  <c r="AJ3896" i="1"/>
  <c r="AJ3872" i="1"/>
  <c r="AJ3852" i="1"/>
  <c r="AJ3832" i="1"/>
  <c r="AJ3893" i="1"/>
  <c r="AJ3877" i="1"/>
  <c r="AJ3861" i="1"/>
  <c r="AJ3845" i="1"/>
  <c r="AJ3829" i="1"/>
  <c r="AJ3813" i="1"/>
  <c r="AJ3797" i="1"/>
  <c r="AJ3781" i="1"/>
  <c r="AJ3765" i="1"/>
  <c r="AJ3749" i="1"/>
  <c r="AJ3733" i="1"/>
  <c r="AJ3717" i="1"/>
  <c r="AJ3701" i="1"/>
  <c r="AJ3685" i="1"/>
  <c r="AJ3669" i="1"/>
  <c r="AJ3653" i="1"/>
  <c r="AJ3637" i="1"/>
  <c r="AJ3621" i="1"/>
  <c r="AJ3816" i="1"/>
  <c r="AJ3800" i="1"/>
  <c r="AJ3784" i="1"/>
  <c r="AJ3768" i="1"/>
  <c r="AJ3752" i="1"/>
  <c r="AJ3736" i="1"/>
  <c r="AJ3720" i="1"/>
  <c r="AJ3704" i="1"/>
  <c r="AJ3688" i="1"/>
  <c r="AJ3672" i="1"/>
  <c r="AJ3656" i="1"/>
  <c r="AJ3640" i="1"/>
  <c r="AJ3624" i="1"/>
  <c r="AJ3609" i="1"/>
  <c r="AJ6" i="1"/>
  <c r="AJ22" i="1"/>
  <c r="AJ38" i="1"/>
  <c r="AJ15" i="1"/>
  <c r="AJ8" i="1"/>
  <c r="AJ24" i="1"/>
  <c r="AJ5" i="1"/>
  <c r="AJ21" i="1"/>
  <c r="AJ37" i="1"/>
  <c r="AJ40" i="1"/>
  <c r="AJ42" i="1"/>
  <c r="AJ58" i="1"/>
  <c r="AJ74" i="1"/>
  <c r="AJ60" i="1"/>
  <c r="AJ80" i="1"/>
  <c r="AJ96" i="1"/>
  <c r="AJ112" i="1"/>
  <c r="AJ69" i="1"/>
  <c r="AJ85" i="1"/>
  <c r="AJ55" i="1"/>
  <c r="AJ78" i="1"/>
  <c r="AJ94" i="1"/>
  <c r="AJ110" i="1"/>
  <c r="AJ83" i="1"/>
  <c r="AJ117" i="1"/>
  <c r="AJ130" i="1"/>
  <c r="AJ146" i="1"/>
  <c r="AJ51" i="1"/>
  <c r="AJ109" i="1"/>
  <c r="AJ123" i="1"/>
  <c r="AJ139" i="1"/>
  <c r="AJ155" i="1"/>
  <c r="AJ103" i="1"/>
  <c r="AJ124" i="1"/>
  <c r="AJ140" i="1"/>
  <c r="AJ156" i="1"/>
  <c r="AJ121" i="1"/>
  <c r="AJ163" i="1"/>
  <c r="AJ178" i="1"/>
  <c r="AJ194" i="1"/>
  <c r="AJ210" i="1"/>
  <c r="AJ125" i="1"/>
  <c r="AJ165" i="1"/>
  <c r="AJ183" i="1"/>
  <c r="AJ199" i="1"/>
  <c r="AJ97" i="1"/>
  <c r="AJ168" i="1"/>
  <c r="AJ184" i="1"/>
  <c r="AJ200" i="1"/>
  <c r="AJ216" i="1"/>
  <c r="AJ173" i="1"/>
  <c r="AJ230" i="1"/>
  <c r="AJ243" i="1"/>
  <c r="AJ259" i="1"/>
  <c r="AJ275" i="1"/>
  <c r="AJ193" i="1"/>
  <c r="AJ226" i="1"/>
  <c r="AJ240" i="1"/>
  <c r="AJ256" i="1"/>
  <c r="AJ272" i="1"/>
  <c r="AJ197" i="1"/>
  <c r="AJ225" i="1"/>
  <c r="AJ245" i="1"/>
  <c r="AJ261" i="1"/>
  <c r="AJ277" i="1"/>
  <c r="AJ79" i="1"/>
  <c r="AJ254" i="1"/>
  <c r="AJ291" i="1"/>
  <c r="AJ306" i="1"/>
  <c r="AJ322" i="1"/>
  <c r="AJ338" i="1"/>
  <c r="AJ354" i="1"/>
  <c r="AJ370" i="1"/>
  <c r="AJ386" i="1"/>
  <c r="AJ402" i="1"/>
  <c r="AJ169" i="1"/>
  <c r="AJ282" i="1"/>
  <c r="AJ295" i="1"/>
  <c r="AJ311" i="1"/>
  <c r="AJ327" i="1"/>
  <c r="AJ343" i="1"/>
  <c r="AJ359" i="1"/>
  <c r="AJ375" i="1"/>
  <c r="AJ391" i="1"/>
  <c r="AJ246" i="1"/>
  <c r="AJ296" i="1"/>
  <c r="AJ312" i="1"/>
  <c r="AJ328" i="1"/>
  <c r="AJ344" i="1"/>
  <c r="AJ360" i="1"/>
  <c r="AJ376" i="1"/>
  <c r="AJ392" i="1"/>
  <c r="AJ408" i="1"/>
  <c r="AJ337" i="1"/>
  <c r="AJ401" i="1"/>
  <c r="AJ234" i="1"/>
  <c r="AJ341" i="1"/>
  <c r="AJ403" i="1"/>
  <c r="AJ278" i="1"/>
  <c r="AJ345" i="1"/>
  <c r="AJ405" i="1"/>
  <c r="AJ292" i="1"/>
  <c r="AJ349" i="1"/>
  <c r="AJ407" i="1"/>
  <c r="AJ423" i="1"/>
  <c r="AJ439" i="1"/>
  <c r="AJ455" i="1"/>
  <c r="AJ471" i="1"/>
  <c r="AJ428" i="1"/>
  <c r="AJ444" i="1"/>
  <c r="AJ460" i="1"/>
  <c r="AJ476" i="1"/>
  <c r="AJ417" i="1"/>
  <c r="AJ434" i="1"/>
  <c r="AJ450" i="1"/>
  <c r="AJ466" i="1"/>
  <c r="AJ482" i="1"/>
  <c r="AJ449" i="1"/>
  <c r="AJ493" i="1"/>
  <c r="AJ509" i="1"/>
  <c r="AJ525" i="1"/>
  <c r="AJ541" i="1"/>
  <c r="AJ557" i="1"/>
  <c r="AJ573" i="1"/>
  <c r="AJ589" i="1"/>
  <c r="AJ605" i="1"/>
  <c r="AJ621" i="1"/>
  <c r="AJ469" i="1"/>
  <c r="AJ502" i="1"/>
  <c r="AJ518" i="1"/>
  <c r="AJ534" i="1"/>
  <c r="AJ550" i="1"/>
  <c r="AJ566" i="1"/>
  <c r="AJ582" i="1"/>
  <c r="AJ598" i="1"/>
  <c r="AJ457" i="1"/>
  <c r="AJ495" i="1"/>
  <c r="AJ511" i="1"/>
  <c r="AJ527" i="1"/>
  <c r="AJ543" i="1"/>
  <c r="AJ559" i="1"/>
  <c r="AJ575" i="1"/>
  <c r="AJ591" i="1"/>
  <c r="AJ607" i="1"/>
  <c r="AJ445" i="1"/>
  <c r="AJ524" i="1"/>
  <c r="AJ588" i="1"/>
  <c r="AJ625" i="1"/>
  <c r="AJ641" i="1"/>
  <c r="AJ657" i="1"/>
  <c r="AJ673" i="1"/>
  <c r="AJ689" i="1"/>
  <c r="AJ705" i="1"/>
  <c r="AJ721" i="1"/>
  <c r="AJ737" i="1"/>
  <c r="AJ512" i="1"/>
  <c r="AJ576" i="1"/>
  <c r="AJ622" i="1"/>
  <c r="AJ638" i="1"/>
  <c r="AJ654" i="1"/>
  <c r="AJ670" i="1"/>
  <c r="AJ686" i="1"/>
  <c r="AJ702" i="1"/>
  <c r="AJ718" i="1"/>
  <c r="AJ477" i="1"/>
  <c r="AJ548" i="1"/>
  <c r="AJ612" i="1"/>
  <c r="AJ631" i="1"/>
  <c r="AJ647" i="1"/>
  <c r="AJ663" i="1"/>
  <c r="AJ679" i="1"/>
  <c r="AJ695" i="1"/>
  <c r="AJ711" i="1"/>
  <c r="AJ727" i="1"/>
  <c r="AJ520" i="1"/>
  <c r="AJ668" i="1"/>
  <c r="AJ732" i="1"/>
  <c r="AJ751" i="1"/>
  <c r="AJ767" i="1"/>
  <c r="AJ783" i="1"/>
  <c r="AJ799" i="1"/>
  <c r="AJ815" i="1"/>
  <c r="AJ831" i="1"/>
  <c r="AJ847" i="1"/>
  <c r="AJ863" i="1"/>
  <c r="AJ879" i="1"/>
  <c r="AJ895" i="1"/>
  <c r="AJ911" i="1"/>
  <c r="AJ927" i="1"/>
  <c r="AJ943" i="1"/>
  <c r="AJ959" i="1"/>
  <c r="AJ975" i="1"/>
  <c r="AJ991" i="1"/>
  <c r="AJ536" i="1"/>
  <c r="AJ640" i="1"/>
  <c r="AJ704" i="1"/>
  <c r="AJ744" i="1"/>
  <c r="AJ760" i="1"/>
  <c r="AJ776" i="1"/>
  <c r="AJ792" i="1"/>
  <c r="AJ808" i="1"/>
  <c r="AJ824" i="1"/>
  <c r="AJ840" i="1"/>
  <c r="AJ856" i="1"/>
  <c r="AJ872" i="1"/>
  <c r="AJ888" i="1"/>
  <c r="AJ904" i="1"/>
  <c r="AJ920" i="1"/>
  <c r="AJ936" i="1"/>
  <c r="AJ952" i="1"/>
  <c r="AJ968" i="1"/>
  <c r="AJ984" i="1"/>
  <c r="AJ644" i="1"/>
  <c r="AJ708" i="1"/>
  <c r="AJ745" i="1"/>
  <c r="AJ761" i="1"/>
  <c r="AJ777" i="1"/>
  <c r="AJ793" i="1"/>
  <c r="AJ809" i="1"/>
  <c r="AJ825" i="1"/>
  <c r="AJ841" i="1"/>
  <c r="AJ857" i="1"/>
  <c r="AJ873" i="1"/>
  <c r="AJ889" i="1"/>
  <c r="AJ905" i="1"/>
  <c r="AJ921" i="1"/>
  <c r="AJ937" i="1"/>
  <c r="AJ953" i="1"/>
  <c r="AJ969" i="1"/>
  <c r="AJ985" i="1"/>
  <c r="AJ504" i="1"/>
  <c r="AJ664" i="1"/>
  <c r="AJ728" i="1"/>
  <c r="AJ798" i="1"/>
  <c r="AJ862" i="1"/>
  <c r="AJ926" i="1"/>
  <c r="AJ990" i="1"/>
  <c r="AJ1015" i="1"/>
  <c r="AJ1031" i="1"/>
  <c r="AJ1047" i="1"/>
  <c r="AJ738" i="1"/>
  <c r="AJ802" i="1"/>
  <c r="AJ866" i="1"/>
  <c r="AJ930" i="1"/>
  <c r="AJ992" i="1"/>
  <c r="AJ1016" i="1"/>
  <c r="AJ1032" i="1"/>
  <c r="AJ1048" i="1"/>
  <c r="AJ806" i="1"/>
  <c r="AJ870" i="1"/>
  <c r="AJ934" i="1"/>
  <c r="AJ994" i="1"/>
  <c r="AJ1009" i="1"/>
  <c r="AJ1025" i="1"/>
  <c r="AJ762" i="1"/>
  <c r="AJ826" i="1"/>
  <c r="AJ890" i="1"/>
  <c r="AJ954" i="1"/>
  <c r="AJ996" i="1"/>
  <c r="AJ1010" i="1"/>
  <c r="AJ1026" i="1"/>
  <c r="AJ1042" i="1"/>
  <c r="AJ1058" i="1"/>
  <c r="AJ1074" i="1"/>
  <c r="AJ1061" i="1"/>
  <c r="AJ1081" i="1"/>
  <c r="AJ1095" i="1"/>
  <c r="AJ1111" i="1"/>
  <c r="AJ1127" i="1"/>
  <c r="AJ1143" i="1"/>
  <c r="AJ1159" i="1"/>
  <c r="AJ1175" i="1"/>
  <c r="AJ1191" i="1"/>
  <c r="AJ1207" i="1"/>
  <c r="AJ1223" i="1"/>
  <c r="AJ1239" i="1"/>
  <c r="AJ1255" i="1"/>
  <c r="AJ1271" i="1"/>
  <c r="AJ1287" i="1"/>
  <c r="AJ1303" i="1"/>
  <c r="AJ1319" i="1"/>
  <c r="AJ1335" i="1"/>
  <c r="AJ1351" i="1"/>
  <c r="AJ1367" i="1"/>
  <c r="AJ1067" i="1"/>
  <c r="AJ1088" i="1"/>
  <c r="AJ1104" i="1"/>
  <c r="AJ1120" i="1"/>
  <c r="AJ1136" i="1"/>
  <c r="AJ1152" i="1"/>
  <c r="AJ1168" i="1"/>
  <c r="AJ1184" i="1"/>
  <c r="AJ1200" i="1"/>
  <c r="AJ1216" i="1"/>
  <c r="AJ1232" i="1"/>
  <c r="AJ1248" i="1"/>
  <c r="AJ1264" i="1"/>
  <c r="AJ1280" i="1"/>
  <c r="AJ1296" i="1"/>
  <c r="AJ1312" i="1"/>
  <c r="AJ1328" i="1"/>
  <c r="AJ1037" i="1"/>
  <c r="AJ1073" i="1"/>
  <c r="AJ1089" i="1"/>
  <c r="AJ1105" i="1"/>
  <c r="AJ1121" i="1"/>
  <c r="AJ1137" i="1"/>
  <c r="AJ1153" i="1"/>
  <c r="AJ1169" i="1"/>
  <c r="AJ1185" i="1"/>
  <c r="AJ1201" i="1"/>
  <c r="AJ1217" i="1"/>
  <c r="AJ1233" i="1"/>
  <c r="AJ1249" i="1"/>
  <c r="AJ1265" i="1"/>
  <c r="AJ1281" i="1"/>
  <c r="AJ1297" i="1"/>
  <c r="AJ1313" i="1"/>
  <c r="AJ1060" i="1"/>
  <c r="AJ1082" i="1"/>
  <c r="AJ1098" i="1"/>
  <c r="AJ1114" i="1"/>
  <c r="AJ1130" i="1"/>
  <c r="AJ1146" i="1"/>
  <c r="AJ1162" i="1"/>
  <c r="AJ1178" i="1"/>
  <c r="AJ1194" i="1"/>
  <c r="AJ1210" i="1"/>
  <c r="AJ1226" i="1"/>
  <c r="AJ1242" i="1"/>
  <c r="AJ1258" i="1"/>
  <c r="AJ1274" i="1"/>
  <c r="AJ1290" i="1"/>
  <c r="AJ1306" i="1"/>
  <c r="AJ1322" i="1"/>
  <c r="AJ1338" i="1"/>
  <c r="AJ1354" i="1"/>
  <c r="AJ1356" i="1"/>
  <c r="AJ1375" i="1"/>
  <c r="AJ1391" i="1"/>
  <c r="AJ1407" i="1"/>
  <c r="AJ1423" i="1"/>
  <c r="AJ1439" i="1"/>
  <c r="AJ1455" i="1"/>
  <c r="AJ1471" i="1"/>
  <c r="AJ1487" i="1"/>
  <c r="AJ1503" i="1"/>
  <c r="AJ1519" i="1"/>
  <c r="AJ1535" i="1"/>
  <c r="AJ1551" i="1"/>
  <c r="AJ1567" i="1"/>
  <c r="AJ1583" i="1"/>
  <c r="AJ1599" i="1"/>
  <c r="AJ1615" i="1"/>
  <c r="AJ1631" i="1"/>
  <c r="AJ1647" i="1"/>
  <c r="AJ1663" i="1"/>
  <c r="AJ1349" i="1"/>
  <c r="AJ1372" i="1"/>
  <c r="AJ1388" i="1"/>
  <c r="AJ1404" i="1"/>
  <c r="AJ1420" i="1"/>
  <c r="AJ1436" i="1"/>
  <c r="AJ1452" i="1"/>
  <c r="AJ1468" i="1"/>
  <c r="AJ1484" i="1"/>
  <c r="AJ1500" i="1"/>
  <c r="AJ1516" i="1"/>
  <c r="AJ1532" i="1"/>
  <c r="AJ1548" i="1"/>
  <c r="AJ1564" i="1"/>
  <c r="AJ1580" i="1"/>
  <c r="AJ1596" i="1"/>
  <c r="AJ1612" i="1"/>
  <c r="AJ1628" i="1"/>
  <c r="AJ1644" i="1"/>
  <c r="AJ1344" i="1"/>
  <c r="AJ1373" i="1"/>
  <c r="AJ1389" i="1"/>
  <c r="AJ1405" i="1"/>
  <c r="AJ1421" i="1"/>
  <c r="AJ1437" i="1"/>
  <c r="AJ1453" i="1"/>
  <c r="AJ1469" i="1"/>
  <c r="AJ1485" i="1"/>
  <c r="AJ1501" i="1"/>
  <c r="AJ1517" i="1"/>
  <c r="AJ1533" i="1"/>
  <c r="AJ1549" i="1"/>
  <c r="AJ1565" i="1"/>
  <c r="AJ1581" i="1"/>
  <c r="AJ1597" i="1"/>
  <c r="AJ1613" i="1"/>
  <c r="AJ1629" i="1"/>
  <c r="AJ1645" i="1"/>
  <c r="AJ1353" i="1"/>
  <c r="AJ1378" i="1"/>
  <c r="AJ1394" i="1"/>
  <c r="AJ1410" i="1"/>
  <c r="AJ1426" i="1"/>
  <c r="AJ1442" i="1"/>
  <c r="AJ1458" i="1"/>
  <c r="AJ1474" i="1"/>
  <c r="AJ1490" i="1"/>
  <c r="AJ1506" i="1"/>
  <c r="AJ1522" i="1"/>
  <c r="AJ1538" i="1"/>
  <c r="AJ1554" i="1"/>
  <c r="AJ1570" i="1"/>
  <c r="AJ1586" i="1"/>
  <c r="AJ1602" i="1"/>
  <c r="AJ1618" i="1"/>
  <c r="AJ1634" i="1"/>
  <c r="AJ1650" i="1"/>
  <c r="AJ1669" i="1"/>
  <c r="AJ1682" i="1"/>
  <c r="AJ1698" i="1"/>
  <c r="AJ1714" i="1"/>
  <c r="AJ1730" i="1"/>
  <c r="AJ1746" i="1"/>
  <c r="AJ1762" i="1"/>
  <c r="AJ1778" i="1"/>
  <c r="AJ1794" i="1"/>
  <c r="AJ1810" i="1"/>
  <c r="AJ1826" i="1"/>
  <c r="AJ1842" i="1"/>
  <c r="AJ1858" i="1"/>
  <c r="AJ1874" i="1"/>
  <c r="AJ1890" i="1"/>
  <c r="AJ1906" i="1"/>
  <c r="AJ1922" i="1"/>
  <c r="AJ1938" i="1"/>
  <c r="AJ1954" i="1"/>
  <c r="AJ1668" i="1"/>
  <c r="AJ1683" i="1"/>
  <c r="AJ1699" i="1"/>
  <c r="AJ1715" i="1"/>
  <c r="AJ1731" i="1"/>
  <c r="AJ1747" i="1"/>
  <c r="AJ1763" i="1"/>
  <c r="AJ1779" i="1"/>
  <c r="AJ1795" i="1"/>
  <c r="AJ1811" i="1"/>
  <c r="AJ1827" i="1"/>
  <c r="AJ1843" i="1"/>
  <c r="AJ1859" i="1"/>
  <c r="AJ1875" i="1"/>
  <c r="AJ1891" i="1"/>
  <c r="AJ1907" i="1"/>
  <c r="AJ1923" i="1"/>
  <c r="AJ1939" i="1"/>
  <c r="AJ1955" i="1"/>
  <c r="AJ1661" i="1"/>
  <c r="AJ1680" i="1"/>
  <c r="AJ1696" i="1"/>
  <c r="AJ1712" i="1"/>
  <c r="AJ1728" i="1"/>
  <c r="AJ1744" i="1"/>
  <c r="AJ1760" i="1"/>
  <c r="AJ1776" i="1"/>
  <c r="AJ1792" i="1"/>
  <c r="AJ1808" i="1"/>
  <c r="AJ1824" i="1"/>
  <c r="AJ1840" i="1"/>
  <c r="AJ1856" i="1"/>
  <c r="AJ1872" i="1"/>
  <c r="AJ1888" i="1"/>
  <c r="AJ1904" i="1"/>
  <c r="AJ1920" i="1"/>
  <c r="AJ1936" i="1"/>
  <c r="AJ1952" i="1"/>
  <c r="AJ1689" i="1"/>
  <c r="AJ1753" i="1"/>
  <c r="AJ1817" i="1"/>
  <c r="AJ1881" i="1"/>
  <c r="AJ1945" i="1"/>
  <c r="AJ1969" i="1"/>
  <c r="AJ1985" i="1"/>
  <c r="AJ2001" i="1"/>
  <c r="AJ2017" i="1"/>
  <c r="AJ2033" i="1"/>
  <c r="AJ2049" i="1"/>
  <c r="AJ2065" i="1"/>
  <c r="AJ2081" i="1"/>
  <c r="AJ2097" i="1"/>
  <c r="AJ2113" i="1"/>
  <c r="AJ2129" i="1"/>
  <c r="AJ2145" i="1"/>
  <c r="AJ2161" i="1"/>
  <c r="AJ2177" i="1"/>
  <c r="AJ2193" i="1"/>
  <c r="AJ2209" i="1"/>
  <c r="AJ2225" i="1"/>
  <c r="AJ2241" i="1"/>
  <c r="AJ2257" i="1"/>
  <c r="AJ2273" i="1"/>
  <c r="AJ2289" i="1"/>
  <c r="AJ2305" i="1"/>
  <c r="AJ2321" i="1"/>
  <c r="AJ2337" i="1"/>
  <c r="AJ2353" i="1"/>
  <c r="AJ2369" i="1"/>
  <c r="AJ2385" i="1"/>
  <c r="AJ2401" i="1"/>
  <c r="AJ2417" i="1"/>
  <c r="AJ2433" i="1"/>
  <c r="AJ2449" i="1"/>
  <c r="AJ2465" i="1"/>
  <c r="AJ2481" i="1"/>
  <c r="AJ1693" i="1"/>
  <c r="AJ1757" i="1"/>
  <c r="AJ1821" i="1"/>
  <c r="AJ1885" i="1"/>
  <c r="AJ1949" i="1"/>
  <c r="AJ1974" i="1"/>
  <c r="AJ1990" i="1"/>
  <c r="AJ2006" i="1"/>
  <c r="AJ2022" i="1"/>
  <c r="AJ2038" i="1"/>
  <c r="AJ2054" i="1"/>
  <c r="AJ2070" i="1"/>
  <c r="AJ2086" i="1"/>
  <c r="AJ2102" i="1"/>
  <c r="AJ2118" i="1"/>
  <c r="AJ2134" i="1"/>
  <c r="AJ2150" i="1"/>
  <c r="AJ2166" i="1"/>
  <c r="AJ2182" i="1"/>
  <c r="AJ2198" i="1"/>
  <c r="AJ2214" i="1"/>
  <c r="AJ2230" i="1"/>
  <c r="AJ2246" i="1"/>
  <c r="AJ2262" i="1"/>
  <c r="AJ2278" i="1"/>
  <c r="AJ2294" i="1"/>
  <c r="AJ2310" i="1"/>
  <c r="AJ2326" i="1"/>
  <c r="AJ2342" i="1"/>
  <c r="AJ2358" i="1"/>
  <c r="AJ2374" i="1"/>
  <c r="AJ2390" i="1"/>
  <c r="AJ2406" i="1"/>
  <c r="AJ2422" i="1"/>
  <c r="AJ2438" i="1"/>
  <c r="AJ2454" i="1"/>
  <c r="AJ2470" i="1"/>
  <c r="AJ1681" i="1"/>
  <c r="AJ1745" i="1"/>
  <c r="AJ1809" i="1"/>
  <c r="AJ1873" i="1"/>
  <c r="AJ1937" i="1"/>
  <c r="AJ1971" i="1"/>
  <c r="AJ1987" i="1"/>
  <c r="AJ2003" i="1"/>
  <c r="AJ2019" i="1"/>
  <c r="AJ2035" i="1"/>
  <c r="AJ2051" i="1"/>
  <c r="AJ2067" i="1"/>
  <c r="AJ2083" i="1"/>
  <c r="AJ2099" i="1"/>
  <c r="AJ2115" i="1"/>
  <c r="AJ2131" i="1"/>
  <c r="AJ2147" i="1"/>
  <c r="AJ2163" i="1"/>
  <c r="AJ2179" i="1"/>
  <c r="AJ2195" i="1"/>
  <c r="AJ2211" i="1"/>
  <c r="AJ2227" i="1"/>
  <c r="AJ2243" i="1"/>
  <c r="AJ2259" i="1"/>
  <c r="AJ2275" i="1"/>
  <c r="AJ2291" i="1"/>
  <c r="AJ2307" i="1"/>
  <c r="AJ2323" i="1"/>
  <c r="AJ2339" i="1"/>
  <c r="AJ2355" i="1"/>
  <c r="AJ2371" i="1"/>
  <c r="AJ2387" i="1"/>
  <c r="AJ2403" i="1"/>
  <c r="AJ2419" i="1"/>
  <c r="AJ2435" i="1"/>
  <c r="AJ2451" i="1"/>
  <c r="AJ1685" i="1"/>
  <c r="AJ1749" i="1"/>
  <c r="AJ1813" i="1"/>
  <c r="AJ1877" i="1"/>
  <c r="AJ1941" i="1"/>
  <c r="AJ1972" i="1"/>
  <c r="AJ1988" i="1"/>
  <c r="AJ2004" i="1"/>
  <c r="AJ2020" i="1"/>
  <c r="AJ2036" i="1"/>
  <c r="AJ2052" i="1"/>
  <c r="AJ2068" i="1"/>
  <c r="AJ2084" i="1"/>
  <c r="AJ2100" i="1"/>
  <c r="AJ2116" i="1"/>
  <c r="AJ2132" i="1"/>
  <c r="AJ2148" i="1"/>
  <c r="AJ2164" i="1"/>
  <c r="AJ2180" i="1"/>
  <c r="AJ2196" i="1"/>
  <c r="AJ2224" i="1"/>
  <c r="AJ2288" i="1"/>
  <c r="AJ2352" i="1"/>
  <c r="AJ2416" i="1"/>
  <c r="AJ2468" i="1"/>
  <c r="AJ2497" i="1"/>
  <c r="AJ2513" i="1"/>
  <c r="AJ2529" i="1"/>
  <c r="AJ2545" i="1"/>
  <c r="AJ2561" i="1"/>
  <c r="AJ2577" i="1"/>
  <c r="AJ2593" i="1"/>
  <c r="AJ2609" i="1"/>
  <c r="AJ2625" i="1"/>
  <c r="AJ2641" i="1"/>
  <c r="AJ2657" i="1"/>
  <c r="AJ2673" i="1"/>
  <c r="AJ2689" i="1"/>
  <c r="AJ2705" i="1"/>
  <c r="AJ2721" i="1"/>
  <c r="AJ2737" i="1"/>
  <c r="AJ2753" i="1"/>
  <c r="AJ2769" i="1"/>
  <c r="AJ2785" i="1"/>
  <c r="AJ2801" i="1"/>
  <c r="AJ2817" i="1"/>
  <c r="AJ2833" i="1"/>
  <c r="AJ2849" i="1"/>
  <c r="AJ2865" i="1"/>
  <c r="AJ2881" i="1"/>
  <c r="AJ2897" i="1"/>
  <c r="AJ2913" i="1"/>
  <c r="AJ2929" i="1"/>
  <c r="AJ2945" i="1"/>
  <c r="AJ2961" i="1"/>
  <c r="AJ2977" i="1"/>
  <c r="AJ2993" i="1"/>
  <c r="AJ3009" i="1"/>
  <c r="AJ3025" i="1"/>
  <c r="AJ2244" i="1"/>
  <c r="AJ2308" i="1"/>
  <c r="AJ2372" i="1"/>
  <c r="AJ2436" i="1"/>
  <c r="AJ2479" i="1"/>
  <c r="AJ2502" i="1"/>
  <c r="AJ2518" i="1"/>
  <c r="AJ2534" i="1"/>
  <c r="AJ2550" i="1"/>
  <c r="AJ2566" i="1"/>
  <c r="AJ2582" i="1"/>
  <c r="AJ2598" i="1"/>
  <c r="AJ2614" i="1"/>
  <c r="AJ2630" i="1"/>
  <c r="AJ2646" i="1"/>
  <c r="AJ2662" i="1"/>
  <c r="AJ2678" i="1"/>
  <c r="AJ2694" i="1"/>
  <c r="AJ2710" i="1"/>
  <c r="AJ2726" i="1"/>
  <c r="AJ2742" i="1"/>
  <c r="AJ2758" i="1"/>
  <c r="AJ2774" i="1"/>
  <c r="AJ2790" i="1"/>
  <c r="AJ2806" i="1"/>
  <c r="AJ2822" i="1"/>
  <c r="AJ2838" i="1"/>
  <c r="AJ2854" i="1"/>
  <c r="AJ2870" i="1"/>
  <c r="AJ2886" i="1"/>
  <c r="AJ2902" i="1"/>
  <c r="AJ2918" i="1"/>
  <c r="AJ2934" i="1"/>
  <c r="AJ2950" i="1"/>
  <c r="AJ2966" i="1"/>
  <c r="AJ2982" i="1"/>
  <c r="AJ2248" i="1"/>
  <c r="AJ2312" i="1"/>
  <c r="AJ2376" i="1"/>
  <c r="AJ2440" i="1"/>
  <c r="AJ2480" i="1"/>
  <c r="AJ2491" i="1"/>
  <c r="AJ2507" i="1"/>
  <c r="AJ2523" i="1"/>
  <c r="AJ2539" i="1"/>
  <c r="AJ2555" i="1"/>
  <c r="AJ2571" i="1"/>
  <c r="AJ2587" i="1"/>
  <c r="AJ2603" i="1"/>
  <c r="AJ2619" i="1"/>
  <c r="AJ2635" i="1"/>
  <c r="AJ2651" i="1"/>
  <c r="AJ2667" i="1"/>
  <c r="AJ2683" i="1"/>
  <c r="AJ2699" i="1"/>
  <c r="AJ2715" i="1"/>
  <c r="AJ2731" i="1"/>
  <c r="AJ2747" i="1"/>
  <c r="AJ2763" i="1"/>
  <c r="AJ2779" i="1"/>
  <c r="AJ2795" i="1"/>
  <c r="AJ2811" i="1"/>
  <c r="AJ2827" i="1"/>
  <c r="AJ2843" i="1"/>
  <c r="AJ2859" i="1"/>
  <c r="AJ2875" i="1"/>
  <c r="AJ2891" i="1"/>
  <c r="AJ2907" i="1"/>
  <c r="AJ2923" i="1"/>
  <c r="AJ2939" i="1"/>
  <c r="AJ2955" i="1"/>
  <c r="AJ2971" i="1"/>
  <c r="AJ2268" i="1"/>
  <c r="AJ2332" i="1"/>
  <c r="AJ2396" i="1"/>
  <c r="AJ2467" i="1"/>
  <c r="AJ2492" i="1"/>
  <c r="AJ2508" i="1"/>
  <c r="AJ2524" i="1"/>
  <c r="AJ2540" i="1"/>
  <c r="AJ2556" i="1"/>
  <c r="AJ2572" i="1"/>
  <c r="AJ2588" i="1"/>
  <c r="AJ2604" i="1"/>
  <c r="AJ2620" i="1"/>
  <c r="AJ2636" i="1"/>
  <c r="AJ2652" i="1"/>
  <c r="AJ2668" i="1"/>
  <c r="AJ2684" i="1"/>
  <c r="AJ2700" i="1"/>
  <c r="AJ2716" i="1"/>
  <c r="AJ2732" i="1"/>
  <c r="AJ2748" i="1"/>
  <c r="AJ2764" i="1"/>
  <c r="AJ2780" i="1"/>
  <c r="AJ2796" i="1"/>
  <c r="AJ2812" i="1"/>
  <c r="AJ2828" i="1"/>
  <c r="AJ2844" i="1"/>
  <c r="AJ2860" i="1"/>
  <c r="AJ2876" i="1"/>
  <c r="AJ2892" i="1"/>
  <c r="AJ2908" i="1"/>
  <c r="AJ2924" i="1"/>
  <c r="AJ2940" i="1"/>
  <c r="AJ2956" i="1"/>
  <c r="AJ2972" i="1"/>
  <c r="AJ2988" i="1"/>
  <c r="AJ3004" i="1"/>
  <c r="AJ2987" i="1"/>
  <c r="AJ3018" i="1"/>
  <c r="AJ3040" i="1"/>
  <c r="AJ3056" i="1"/>
  <c r="AJ3072" i="1"/>
  <c r="AJ3088" i="1"/>
  <c r="AJ3104" i="1"/>
  <c r="AJ3120" i="1"/>
  <c r="AJ3136" i="1"/>
  <c r="AJ3152" i="1"/>
  <c r="AJ3168" i="1"/>
  <c r="AJ3184" i="1"/>
  <c r="AJ3200" i="1"/>
  <c r="AJ3216" i="1"/>
  <c r="AJ3232" i="1"/>
  <c r="AJ3248" i="1"/>
  <c r="AJ3264" i="1"/>
  <c r="AJ3280" i="1"/>
  <c r="AJ3296" i="1"/>
  <c r="AJ3312" i="1"/>
  <c r="AJ3328" i="1"/>
  <c r="AJ3344" i="1"/>
  <c r="AJ3360" i="1"/>
  <c r="AJ3376" i="1"/>
  <c r="AJ3392" i="1"/>
  <c r="AJ3408" i="1"/>
  <c r="AJ3424" i="1"/>
  <c r="AJ3440" i="1"/>
  <c r="AJ3456" i="1"/>
  <c r="AJ3472" i="1"/>
  <c r="AJ3488" i="1"/>
  <c r="AJ3504" i="1"/>
  <c r="AJ3520" i="1"/>
  <c r="AJ3536" i="1"/>
  <c r="AJ3552" i="1"/>
  <c r="AJ3568" i="1"/>
  <c r="AJ3584" i="1"/>
  <c r="AJ3600" i="1"/>
  <c r="AJ3616" i="1"/>
  <c r="AJ3006" i="1"/>
  <c r="AJ3033" i="1"/>
  <c r="AJ3049" i="1"/>
  <c r="AJ3065" i="1"/>
  <c r="AJ3081" i="1"/>
  <c r="AJ3097" i="1"/>
  <c r="AJ3113" i="1"/>
  <c r="AJ3129" i="1"/>
  <c r="AJ3145" i="1"/>
  <c r="AJ3161" i="1"/>
  <c r="AJ3177" i="1"/>
  <c r="AJ3193" i="1"/>
  <c r="AJ3209" i="1"/>
  <c r="AJ3225" i="1"/>
  <c r="AJ3241" i="1"/>
  <c r="AJ3257" i="1"/>
  <c r="AJ3273" i="1"/>
  <c r="AJ3289" i="1"/>
  <c r="AJ3305" i="1"/>
  <c r="AJ3321" i="1"/>
  <c r="AJ3337" i="1"/>
  <c r="AJ3353" i="1"/>
  <c r="AJ3369" i="1"/>
  <c r="AJ3385" i="1"/>
  <c r="AJ3401" i="1"/>
  <c r="AJ3417" i="1"/>
  <c r="AJ3433" i="1"/>
  <c r="AJ3449" i="1"/>
  <c r="AJ3465" i="1"/>
  <c r="AJ3481" i="1"/>
  <c r="AJ3497" i="1"/>
  <c r="AJ3513" i="1"/>
  <c r="AJ3529" i="1"/>
  <c r="AJ3545" i="1"/>
  <c r="AJ3561" i="1"/>
  <c r="AJ3577" i="1"/>
  <c r="AJ3593" i="1"/>
  <c r="AJ2979" i="1"/>
  <c r="AJ3015" i="1"/>
  <c r="AJ3030" i="1"/>
  <c r="AJ3046" i="1"/>
  <c r="AJ3062" i="1"/>
  <c r="AJ3078" i="1"/>
  <c r="AJ3094" i="1"/>
  <c r="AJ3110" i="1"/>
  <c r="AJ3126" i="1"/>
  <c r="AJ3142" i="1"/>
  <c r="AJ3158" i="1"/>
  <c r="AJ3174" i="1"/>
  <c r="AJ3190" i="1"/>
  <c r="AJ3206" i="1"/>
  <c r="AJ3222" i="1"/>
  <c r="AJ3238" i="1"/>
  <c r="AJ3254" i="1"/>
  <c r="AJ3270" i="1"/>
  <c r="AJ3286" i="1"/>
  <c r="AJ3302" i="1"/>
  <c r="AJ3318" i="1"/>
  <c r="AJ3334" i="1"/>
  <c r="AJ3350" i="1"/>
  <c r="AJ3366" i="1"/>
  <c r="AJ3382" i="1"/>
  <c r="AJ3398" i="1"/>
  <c r="AJ3414" i="1"/>
  <c r="AJ3430" i="1"/>
  <c r="AJ3446" i="1"/>
  <c r="AJ3462" i="1"/>
  <c r="AJ3478" i="1"/>
  <c r="AJ3494" i="1"/>
  <c r="AJ3510" i="1"/>
  <c r="AJ3526" i="1"/>
  <c r="AJ3542" i="1"/>
  <c r="AJ3558" i="1"/>
  <c r="AJ2994" i="1"/>
  <c r="AJ3022" i="1"/>
  <c r="AJ3043" i="1"/>
  <c r="AJ3059" i="1"/>
  <c r="AJ3075" i="1"/>
  <c r="AJ3091" i="1"/>
  <c r="AJ3107" i="1"/>
  <c r="AJ3123" i="1"/>
  <c r="AJ3139" i="1"/>
  <c r="AJ3155" i="1"/>
  <c r="AJ3171" i="1"/>
  <c r="AJ3187" i="1"/>
  <c r="AJ3203" i="1"/>
  <c r="AJ3219" i="1"/>
  <c r="AJ3235" i="1"/>
  <c r="AJ3251" i="1"/>
  <c r="AJ3267" i="1"/>
  <c r="AJ3283" i="1"/>
  <c r="AJ3299" i="1"/>
  <c r="AJ3315" i="1"/>
  <c r="AJ3331" i="1"/>
  <c r="AJ3347" i="1"/>
  <c r="AJ3363" i="1"/>
  <c r="AJ3379" i="1"/>
  <c r="AJ3395" i="1"/>
  <c r="AJ3411" i="1"/>
  <c r="AJ3427" i="1"/>
  <c r="AJ3443" i="1"/>
  <c r="AJ3459" i="1"/>
  <c r="AJ3475" i="1"/>
  <c r="AJ3491" i="1"/>
  <c r="AJ3507" i="1"/>
  <c r="AJ3523" i="1"/>
  <c r="AJ3539" i="1"/>
  <c r="AJ3555" i="1"/>
  <c r="AJ3571" i="1"/>
  <c r="AJ3587" i="1"/>
  <c r="AJ3603" i="1"/>
  <c r="AJ4086" i="1"/>
  <c r="AJ4000" i="1"/>
  <c r="AJ3948" i="1"/>
  <c r="AJ3928" i="1"/>
  <c r="AJ3904" i="1"/>
  <c r="AJ3860" i="1"/>
  <c r="AJ4109" i="1"/>
  <c r="AJ4104" i="1"/>
  <c r="AJ4080" i="1"/>
  <c r="AJ4059" i="1"/>
  <c r="AJ4043" i="1"/>
  <c r="AJ4027" i="1"/>
  <c r="AJ4011" i="1"/>
  <c r="AJ3995" i="1"/>
  <c r="AJ3979" i="1"/>
  <c r="AJ3963" i="1"/>
  <c r="AJ3947" i="1"/>
  <c r="AJ3931" i="1"/>
  <c r="AJ3915" i="1"/>
  <c r="AJ3899" i="1"/>
  <c r="AJ3883" i="1"/>
  <c r="AJ3867" i="1"/>
  <c r="AJ3851" i="1"/>
  <c r="AJ3835" i="1"/>
  <c r="AJ3819" i="1"/>
  <c r="AJ3803" i="1"/>
  <c r="AJ3787" i="1"/>
  <c r="AJ3771" i="1"/>
  <c r="AJ3755" i="1"/>
  <c r="AJ3739" i="1"/>
  <c r="AJ3723" i="1"/>
  <c r="AJ3707" i="1"/>
  <c r="AJ3691" i="1"/>
  <c r="AJ3675" i="1"/>
  <c r="AJ3659" i="1"/>
  <c r="AJ3643" i="1"/>
  <c r="AJ3627" i="1"/>
  <c r="AJ3613" i="1"/>
  <c r="AJ3590" i="1"/>
  <c r="AJ4112" i="1"/>
  <c r="AJ4085" i="1"/>
  <c r="AJ4071" i="1"/>
  <c r="AJ4055" i="1"/>
  <c r="AJ4039" i="1"/>
  <c r="AJ4023" i="1"/>
  <c r="AJ4007" i="1"/>
  <c r="AJ3991" i="1"/>
  <c r="AJ3975" i="1"/>
  <c r="AJ3959" i="1"/>
  <c r="AJ3943" i="1"/>
  <c r="AJ3927" i="1"/>
  <c r="AJ3911" i="1"/>
  <c r="AJ3895" i="1"/>
  <c r="AJ3879" i="1"/>
  <c r="AJ3863" i="1"/>
  <c r="AJ3847" i="1"/>
  <c r="AJ3831" i="1"/>
  <c r="AJ3815" i="1"/>
  <c r="AJ3799" i="1"/>
  <c r="AJ3783" i="1"/>
  <c r="AJ3767" i="1"/>
  <c r="AJ3751" i="1"/>
  <c r="AJ3735" i="1"/>
  <c r="AJ3719" i="1"/>
  <c r="AJ3703" i="1"/>
  <c r="AJ3687" i="1"/>
  <c r="AJ3671" i="1"/>
  <c r="AJ3655" i="1"/>
  <c r="AJ3639" i="1"/>
  <c r="AJ3623" i="1"/>
  <c r="AJ3610" i="1"/>
  <c r="AJ3607" i="1"/>
  <c r="AJ3574" i="1"/>
  <c r="AJ4093" i="1"/>
  <c r="AJ4088" i="1"/>
  <c r="AJ4067" i="1"/>
  <c r="AJ4051" i="1"/>
  <c r="AJ4035" i="1"/>
  <c r="AJ4019" i="1"/>
  <c r="AJ4003" i="1"/>
  <c r="AJ3987" i="1"/>
  <c r="AJ3971" i="1"/>
  <c r="AJ3955" i="1"/>
  <c r="AJ3939" i="1"/>
  <c r="AJ3923" i="1"/>
  <c r="AJ3907" i="1"/>
  <c r="AJ3891" i="1"/>
  <c r="AJ3875" i="1"/>
  <c r="AJ3859" i="1"/>
  <c r="AJ3843" i="1"/>
  <c r="AJ3827" i="1"/>
  <c r="AJ3811" i="1"/>
  <c r="AJ3795" i="1"/>
  <c r="AJ3779" i="1"/>
  <c r="AJ3763" i="1"/>
  <c r="AJ3747" i="1"/>
  <c r="AJ3731" i="1"/>
  <c r="AJ3715" i="1"/>
  <c r="AJ3699" i="1"/>
  <c r="AJ3683" i="1"/>
  <c r="AJ3667" i="1"/>
  <c r="AJ3651" i="1"/>
  <c r="AJ3635" i="1"/>
  <c r="AJ4101" i="1"/>
  <c r="AJ4096" i="1"/>
  <c r="AJ4077" i="1"/>
  <c r="AJ4063" i="1"/>
  <c r="AJ4047" i="1"/>
  <c r="AJ4031" i="1"/>
  <c r="AJ4015" i="1"/>
  <c r="AJ3999" i="1"/>
  <c r="AJ3983" i="1"/>
  <c r="AJ3967" i="1"/>
  <c r="AJ3951" i="1"/>
  <c r="AJ3935" i="1"/>
  <c r="AJ3919" i="1"/>
  <c r="AJ3903" i="1"/>
  <c r="AJ3887" i="1"/>
  <c r="AJ3871" i="1"/>
  <c r="AJ3855" i="1"/>
  <c r="AJ3839" i="1"/>
  <c r="AJ3823" i="1"/>
  <c r="AJ3807" i="1"/>
  <c r="AJ3791" i="1"/>
  <c r="AJ3775" i="1"/>
  <c r="AJ3759" i="1"/>
  <c r="AJ3743" i="1"/>
  <c r="AJ3727" i="1"/>
  <c r="AJ3711" i="1"/>
  <c r="AJ3695" i="1"/>
  <c r="AJ3679" i="1"/>
  <c r="AJ3663" i="1"/>
  <c r="AJ3647" i="1"/>
  <c r="AJ3631" i="1"/>
  <c r="AZ4058" i="1"/>
  <c r="AZ4018" i="1"/>
  <c r="AZ3994" i="1"/>
  <c r="AZ3978" i="1"/>
  <c r="AZ3962" i="1"/>
  <c r="AZ3954" i="1"/>
  <c r="AZ3946" i="1"/>
  <c r="AZ3938" i="1"/>
  <c r="AZ3930" i="1"/>
  <c r="AZ3874" i="1"/>
  <c r="AZ3866" i="1"/>
  <c r="AZ3842" i="1"/>
  <c r="AZ3794" i="1"/>
  <c r="AZ3738" i="1"/>
  <c r="AZ3722" i="1"/>
  <c r="AZ3690" i="1"/>
  <c r="AZ3498" i="1"/>
  <c r="AZ3490" i="1"/>
  <c r="AZ3450" i="1"/>
  <c r="AZ3426" i="1"/>
  <c r="AZ3418" i="1"/>
  <c r="AZ3378" i="1"/>
  <c r="AZ3302" i="1"/>
  <c r="AZ3294" i="1"/>
  <c r="AZ3286" i="1"/>
  <c r="AZ3278" i="1"/>
  <c r="AZ4088" i="1"/>
  <c r="AZ4024" i="1"/>
  <c r="AZ4004" i="1"/>
  <c r="AZ4000" i="1"/>
  <c r="AZ3984" i="1"/>
  <c r="AZ3968" i="1"/>
  <c r="AZ3952" i="1"/>
  <c r="AZ3936" i="1"/>
  <c r="AZ3920" i="1"/>
  <c r="AZ3904" i="1"/>
  <c r="AZ3888" i="1"/>
  <c r="AZ3872" i="1"/>
  <c r="AZ3856" i="1"/>
  <c r="AZ3840" i="1"/>
  <c r="AZ3824" i="1"/>
  <c r="AZ3808" i="1"/>
  <c r="AZ3792" i="1"/>
  <c r="AZ3776" i="1"/>
  <c r="AZ3760" i="1"/>
  <c r="AZ3744" i="1"/>
  <c r="AZ3728" i="1"/>
  <c r="AZ3696" i="1"/>
  <c r="AZ3680" i="1"/>
  <c r="AZ3664" i="1"/>
  <c r="AZ3648" i="1"/>
  <c r="AZ3632" i="1"/>
  <c r="AZ3616" i="1"/>
  <c r="AZ3600" i="1"/>
  <c r="AZ3584" i="1"/>
  <c r="AZ3568" i="1"/>
  <c r="AZ3552" i="1"/>
  <c r="AZ3536" i="1"/>
  <c r="AZ3520" i="1"/>
  <c r="AZ3504" i="1"/>
  <c r="AZ3488" i="1"/>
  <c r="AZ3472" i="1"/>
  <c r="AZ3456" i="1"/>
  <c r="AZ3440" i="1"/>
  <c r="AZ3424" i="1"/>
  <c r="AZ3408" i="1"/>
  <c r="AZ3392" i="1"/>
  <c r="AZ3376" i="1"/>
  <c r="AZ3344" i="1"/>
  <c r="AZ3328" i="1"/>
  <c r="AZ3312" i="1"/>
  <c r="AZ3296" i="1"/>
  <c r="AZ3280" i="1"/>
  <c r="AZ3264" i="1"/>
  <c r="AZ3248" i="1"/>
  <c r="AZ3232" i="1"/>
  <c r="AZ3216" i="1"/>
  <c r="AZ3200" i="1"/>
  <c r="AZ3598" i="1"/>
  <c r="AZ3566" i="1"/>
  <c r="AZ3550" i="1"/>
  <c r="AZ3542" i="1"/>
  <c r="AZ3534" i="1"/>
  <c r="AZ3518" i="1"/>
  <c r="AZ3358" i="1"/>
  <c r="AZ3322" i="1"/>
  <c r="AZ3214" i="1"/>
  <c r="AZ4104" i="1"/>
  <c r="AZ4068" i="1"/>
  <c r="AZ4098" i="1"/>
  <c r="AZ4090" i="1"/>
  <c r="AZ4034" i="1"/>
  <c r="AZ4026" i="1"/>
  <c r="AZ3986" i="1"/>
  <c r="AZ3914" i="1"/>
  <c r="AZ3854" i="1"/>
  <c r="AZ3838" i="1"/>
  <c r="AZ3790" i="1"/>
  <c r="AZ3774" i="1"/>
  <c r="AZ3766" i="1"/>
  <c r="AZ3742" i="1"/>
  <c r="AZ3694" i="1"/>
  <c r="AZ3670" i="1"/>
  <c r="AZ3630" i="1"/>
  <c r="AZ3558" i="1"/>
  <c r="AZ3510" i="1"/>
  <c r="AZ3486" i="1"/>
  <c r="AZ3454" i="1"/>
  <c r="AZ3446" i="1"/>
  <c r="AZ3438" i="1"/>
  <c r="AZ3430" i="1"/>
  <c r="AZ3318" i="1"/>
  <c r="AZ3262" i="1"/>
  <c r="AZ3890" i="1"/>
  <c r="AZ3882" i="1"/>
  <c r="AZ3526" i="1"/>
  <c r="AZ3402" i="1"/>
  <c r="AZ3370" i="1"/>
  <c r="AZ3310" i="1"/>
  <c r="AZ3180" i="1"/>
  <c r="AZ3164" i="1"/>
  <c r="AZ3148" i="1"/>
  <c r="AZ3132" i="1"/>
  <c r="AZ3116" i="1"/>
  <c r="AZ3100" i="1"/>
  <c r="AZ3084" i="1"/>
  <c r="AZ3068" i="1"/>
  <c r="AZ3052" i="1"/>
  <c r="AZ3036" i="1"/>
  <c r="AZ3004" i="1"/>
  <c r="AZ2988" i="1"/>
  <c r="AZ2972" i="1"/>
  <c r="AZ2956" i="1"/>
  <c r="AZ2940" i="1"/>
  <c r="AZ2924" i="1"/>
  <c r="AZ2892" i="1"/>
  <c r="AZ2876" i="1"/>
  <c r="AZ2860" i="1"/>
  <c r="AZ2844" i="1"/>
  <c r="AZ2828" i="1"/>
  <c r="AZ2812" i="1"/>
  <c r="AZ2796" i="1"/>
  <c r="AZ2780" i="1"/>
  <c r="AZ2748" i="1"/>
  <c r="AZ2732" i="1"/>
  <c r="AZ2716" i="1"/>
  <c r="AZ2700" i="1"/>
  <c r="AZ2684" i="1"/>
  <c r="AZ2668" i="1"/>
  <c r="AZ2636" i="1"/>
  <c r="AZ2620" i="1"/>
  <c r="AZ2604" i="1"/>
  <c r="AZ2588" i="1"/>
  <c r="AZ2556" i="1"/>
  <c r="AZ2540" i="1"/>
  <c r="AZ2524" i="1"/>
  <c r="AZ2508" i="1"/>
  <c r="AZ2492" i="1"/>
  <c r="AZ2476" i="1"/>
  <c r="AZ2460" i="1"/>
  <c r="AZ2444" i="1"/>
  <c r="AZ2428" i="1"/>
  <c r="AZ2412" i="1"/>
  <c r="AZ2396" i="1"/>
  <c r="AZ2380" i="1"/>
  <c r="AZ2364" i="1"/>
  <c r="AZ2348" i="1"/>
  <c r="AZ2332" i="1"/>
  <c r="AZ2316" i="1"/>
  <c r="AZ2300" i="1"/>
  <c r="AZ2284" i="1"/>
  <c r="AZ2268" i="1"/>
  <c r="AZ2236" i="1"/>
  <c r="AZ2220" i="1"/>
  <c r="AZ2204" i="1"/>
  <c r="AZ2188" i="1"/>
  <c r="AZ2172" i="1"/>
  <c r="AZ2156" i="1"/>
  <c r="AZ2140" i="1"/>
  <c r="AZ2124" i="1"/>
  <c r="AZ2108" i="1"/>
  <c r="AZ2092" i="1"/>
  <c r="AZ2076" i="1"/>
  <c r="AZ2060" i="1"/>
  <c r="AZ2044" i="1"/>
  <c r="AZ2028" i="1"/>
  <c r="AZ2012" i="1"/>
  <c r="AZ1996" i="1"/>
  <c r="AZ1980" i="1"/>
  <c r="AZ1964" i="1"/>
  <c r="AZ1948" i="1"/>
  <c r="AZ1932" i="1"/>
  <c r="AZ1916" i="1"/>
  <c r="AZ1900" i="1"/>
  <c r="AZ1868" i="1"/>
  <c r="AZ1852" i="1"/>
  <c r="AZ1836" i="1"/>
  <c r="AZ1820" i="1"/>
  <c r="AZ1804" i="1"/>
  <c r="AZ1772" i="1"/>
  <c r="AZ1740" i="1"/>
  <c r="AZ1724" i="1"/>
  <c r="AZ1708" i="1"/>
  <c r="AZ3143" i="1"/>
  <c r="AZ3139" i="1"/>
  <c r="AZ3135" i="1"/>
  <c r="AZ3131" i="1"/>
  <c r="AZ3127" i="1"/>
  <c r="AZ3123" i="1"/>
  <c r="AZ3119" i="1"/>
  <c r="AZ3115" i="1"/>
  <c r="AZ3111" i="1"/>
  <c r="AZ3107" i="1"/>
  <c r="AZ3103" i="1"/>
  <c r="AZ3099" i="1"/>
  <c r="AZ3095" i="1"/>
  <c r="AZ3091" i="1"/>
  <c r="AZ3087" i="1"/>
  <c r="AZ3083" i="1"/>
  <c r="AZ3079" i="1"/>
  <c r="AZ3075" i="1"/>
  <c r="AZ3071" i="1"/>
  <c r="AZ3067" i="1"/>
  <c r="AZ3063" i="1"/>
  <c r="AZ3059" i="1"/>
  <c r="AZ3051" i="1"/>
  <c r="AZ3047" i="1"/>
  <c r="AZ3043" i="1"/>
  <c r="AZ3039" i="1"/>
  <c r="AZ3035" i="1"/>
  <c r="AZ3031" i="1"/>
  <c r="AZ3027" i="1"/>
  <c r="AZ3019" i="1"/>
  <c r="AZ3011" i="1"/>
  <c r="AZ3007" i="1"/>
  <c r="AZ2999" i="1"/>
  <c r="AZ2995" i="1"/>
  <c r="AZ2987" i="1"/>
  <c r="AZ2983" i="1"/>
  <c r="AZ2979" i="1"/>
  <c r="AZ2975" i="1"/>
  <c r="AZ2963" i="1"/>
  <c r="AZ2959" i="1"/>
  <c r="AZ2955" i="1"/>
  <c r="AZ2951" i="1"/>
  <c r="AZ2947" i="1"/>
  <c r="AZ2943" i="1"/>
  <c r="AZ2939" i="1"/>
  <c r="AZ2935" i="1"/>
  <c r="AZ2931" i="1"/>
  <c r="AZ2927" i="1"/>
  <c r="AZ2923" i="1"/>
  <c r="AZ2911" i="1"/>
  <c r="AZ2907" i="1"/>
  <c r="AZ2903" i="1"/>
  <c r="AZ2895" i="1"/>
  <c r="AZ2891" i="1"/>
  <c r="AZ2887" i="1"/>
  <c r="AZ2883" i="1"/>
  <c r="AZ2879" i="1"/>
  <c r="AZ2875" i="1"/>
  <c r="AZ2871" i="1"/>
  <c r="AZ2867" i="1"/>
  <c r="AZ2863" i="1"/>
  <c r="AZ2859" i="1"/>
  <c r="AZ2855" i="1"/>
  <c r="AZ2851" i="1"/>
  <c r="AZ2847" i="1"/>
  <c r="AZ2843" i="1"/>
  <c r="AZ2839" i="1"/>
  <c r="AZ2835" i="1"/>
  <c r="AZ2831" i="1"/>
  <c r="AZ2827" i="1"/>
  <c r="AZ2823" i="1"/>
  <c r="AZ2819" i="1"/>
  <c r="AZ2815" i="1"/>
  <c r="AZ2811" i="1"/>
  <c r="AZ2807" i="1"/>
  <c r="AZ2803" i="1"/>
  <c r="AZ2799" i="1"/>
  <c r="AZ2795" i="1"/>
  <c r="AZ2791" i="1"/>
  <c r="AZ2787" i="1"/>
  <c r="AZ2783" i="1"/>
  <c r="AZ2779" i="1"/>
  <c r="AZ2775" i="1"/>
  <c r="AZ2771" i="1"/>
  <c r="AZ2767" i="1"/>
  <c r="AZ2763" i="1"/>
  <c r="AZ2759" i="1"/>
  <c r="AZ2755" i="1"/>
  <c r="AZ2751" i="1"/>
  <c r="AZ2747" i="1"/>
  <c r="AZ2743" i="1"/>
  <c r="AZ2739" i="1"/>
  <c r="AZ2735" i="1"/>
  <c r="AZ2731" i="1"/>
  <c r="AZ2727" i="1"/>
  <c r="AZ2723" i="1"/>
  <c r="AZ2719" i="1"/>
  <c r="AZ2715" i="1"/>
  <c r="AZ2711" i="1"/>
  <c r="AZ2707" i="1"/>
  <c r="AZ2703" i="1"/>
  <c r="AZ2699" i="1"/>
  <c r="AZ2695" i="1"/>
  <c r="AZ2691" i="1"/>
  <c r="AZ2687" i="1"/>
  <c r="AZ2683" i="1"/>
  <c r="AZ2679" i="1"/>
  <c r="AZ2675" i="1"/>
  <c r="AZ2671" i="1"/>
  <c r="AZ2667" i="1"/>
  <c r="AZ2663" i="1"/>
  <c r="AZ2651" i="1"/>
  <c r="AZ2647" i="1"/>
  <c r="AZ2643" i="1"/>
  <c r="AZ2631" i="1"/>
  <c r="AZ2627" i="1"/>
  <c r="AZ2623" i="1"/>
  <c r="AZ2619" i="1"/>
  <c r="AZ2615" i="1"/>
  <c r="AZ2611" i="1"/>
  <c r="AZ2603" i="1"/>
  <c r="AZ2599" i="1"/>
  <c r="AZ2595" i="1"/>
  <c r="AZ2591" i="1"/>
  <c r="AZ2587" i="1"/>
  <c r="AZ2583" i="1"/>
  <c r="AZ2579" i="1"/>
  <c r="AZ2575" i="1"/>
  <c r="AZ2559" i="1"/>
  <c r="AZ2555" i="1"/>
  <c r="AZ2551" i="1"/>
  <c r="AZ2547" i="1"/>
  <c r="AZ2539" i="1"/>
  <c r="AZ2535" i="1"/>
  <c r="AZ2531" i="1"/>
  <c r="AZ2527" i="1"/>
  <c r="AZ2523" i="1"/>
  <c r="AZ2519" i="1"/>
  <c r="AZ2515" i="1"/>
  <c r="AZ2511" i="1"/>
  <c r="AZ2507" i="1"/>
  <c r="AZ2503" i="1"/>
  <c r="AZ2499" i="1"/>
  <c r="AZ2495" i="1"/>
  <c r="AZ2491" i="1"/>
  <c r="AZ2483" i="1"/>
  <c r="AZ2479" i="1"/>
  <c r="AZ2475" i="1"/>
  <c r="AZ2471" i="1"/>
  <c r="AZ2459" i="1"/>
  <c r="AZ2455" i="1"/>
  <c r="AZ2451" i="1"/>
  <c r="AZ2447" i="1"/>
  <c r="AZ2443" i="1"/>
  <c r="AZ2439" i="1"/>
  <c r="AZ2435" i="1"/>
  <c r="AZ2431" i="1"/>
  <c r="AZ2423" i="1"/>
  <c r="AZ2419" i="1"/>
  <c r="AZ2415" i="1"/>
  <c r="AZ2411" i="1"/>
  <c r="AZ2407" i="1"/>
  <c r="AZ2403" i="1"/>
  <c r="AZ2399" i="1"/>
  <c r="AZ2395" i="1"/>
  <c r="AZ2391" i="1"/>
  <c r="AZ2387" i="1"/>
  <c r="AZ2383" i="1"/>
  <c r="AZ2379" i="1"/>
  <c r="AZ2375" i="1"/>
  <c r="AZ2371" i="1"/>
  <c r="AZ2367" i="1"/>
  <c r="AZ2363" i="1"/>
  <c r="AZ2359" i="1"/>
  <c r="AZ2355" i="1"/>
  <c r="AZ2351" i="1"/>
  <c r="AZ2347" i="1"/>
  <c r="AZ2343" i="1"/>
  <c r="AZ2339" i="1"/>
  <c r="AZ2335" i="1"/>
  <c r="AZ2331" i="1"/>
  <c r="AZ2327" i="1"/>
  <c r="AZ2323" i="1"/>
  <c r="AZ2319" i="1"/>
  <c r="AZ2315" i="1"/>
  <c r="AZ2311" i="1"/>
  <c r="AZ2307" i="1"/>
  <c r="AZ2303" i="1"/>
  <c r="AZ2299" i="1"/>
  <c r="AZ2295" i="1"/>
  <c r="AZ2291" i="1"/>
  <c r="AZ2287" i="1"/>
  <c r="AZ2283" i="1"/>
  <c r="AZ2279" i="1"/>
  <c r="AZ2275" i="1"/>
  <c r="AZ2271" i="1"/>
  <c r="AZ2267" i="1"/>
  <c r="AZ2259" i="1"/>
  <c r="AZ2251" i="1"/>
  <c r="AZ2247" i="1"/>
  <c r="AZ2243" i="1"/>
  <c r="AZ2239" i="1"/>
  <c r="AZ2235" i="1"/>
  <c r="AZ2231" i="1"/>
  <c r="AZ2227" i="1"/>
  <c r="AZ2223" i="1"/>
  <c r="AZ2219" i="1"/>
  <c r="AZ2215" i="1"/>
  <c r="AZ2211" i="1"/>
  <c r="AZ2207" i="1"/>
  <c r="AZ2203" i="1"/>
  <c r="AZ2199" i="1"/>
  <c r="AZ2195" i="1"/>
  <c r="AZ2191" i="1"/>
  <c r="AZ2187" i="1"/>
  <c r="AZ2183" i="1"/>
  <c r="AZ2179" i="1"/>
  <c r="AZ2175" i="1"/>
  <c r="AZ2171" i="1"/>
  <c r="AZ2167" i="1"/>
  <c r="AZ2163" i="1"/>
  <c r="AZ2151" i="1"/>
  <c r="AZ2147" i="1"/>
  <c r="AZ2143" i="1"/>
  <c r="AZ2139" i="1"/>
  <c r="AZ2135" i="1"/>
  <c r="AZ2131" i="1"/>
  <c r="AZ2127" i="1"/>
  <c r="AZ2123" i="1"/>
  <c r="AZ2119" i="1"/>
  <c r="AZ2115" i="1"/>
  <c r="AZ2111" i="1"/>
  <c r="AZ2107" i="1"/>
  <c r="AZ2103" i="1"/>
  <c r="AZ2099" i="1"/>
  <c r="AZ2095" i="1"/>
  <c r="AZ2091" i="1"/>
  <c r="AZ2087" i="1"/>
  <c r="AZ2083" i="1"/>
  <c r="AZ2079" i="1"/>
  <c r="AZ2075" i="1"/>
  <c r="AZ2071" i="1"/>
  <c r="AZ2067" i="1"/>
  <c r="AZ2063" i="1"/>
  <c r="AZ2059" i="1"/>
  <c r="AZ2055" i="1"/>
  <c r="AZ2051" i="1"/>
  <c r="AZ2047" i="1"/>
  <c r="AZ2043" i="1"/>
  <c r="AZ2039" i="1"/>
  <c r="AZ2035" i="1"/>
  <c r="AZ2031" i="1"/>
  <c r="AZ2027" i="1"/>
  <c r="AZ2023" i="1"/>
  <c r="AZ2019" i="1"/>
  <c r="AZ2015" i="1"/>
  <c r="AZ2011" i="1"/>
  <c r="AZ2007" i="1"/>
  <c r="AZ2003" i="1"/>
  <c r="AZ1999" i="1"/>
  <c r="AZ1995" i="1"/>
  <c r="AZ1991" i="1"/>
  <c r="AZ1987" i="1"/>
  <c r="AZ1983" i="1"/>
  <c r="AZ1979" i="1"/>
  <c r="AZ1975" i="1"/>
  <c r="AZ1971" i="1"/>
  <c r="AZ1967" i="1"/>
  <c r="AZ1963" i="1"/>
  <c r="AZ1959" i="1"/>
  <c r="AZ1955" i="1"/>
  <c r="AZ1951" i="1"/>
  <c r="AZ1947" i="1"/>
  <c r="AZ1943" i="1"/>
  <c r="AZ1939" i="1"/>
  <c r="AZ1935" i="1"/>
  <c r="AZ1931" i="1"/>
  <c r="AZ1927" i="1"/>
  <c r="AZ1923" i="1"/>
  <c r="AZ1919" i="1"/>
  <c r="AZ1915" i="1"/>
  <c r="AZ1911" i="1"/>
  <c r="AZ1907" i="1"/>
  <c r="AZ1899" i="1"/>
  <c r="AZ1895" i="1"/>
  <c r="AZ1891" i="1"/>
  <c r="AZ1887" i="1"/>
  <c r="AZ1879" i="1"/>
  <c r="AZ1875" i="1"/>
  <c r="AZ1871" i="1"/>
  <c r="AZ1867" i="1"/>
  <c r="AZ1859" i="1"/>
  <c r="AZ1855" i="1"/>
  <c r="AZ1851" i="1"/>
  <c r="AZ1847" i="1"/>
  <c r="AZ1843" i="1"/>
  <c r="AZ1839" i="1"/>
  <c r="AZ1835" i="1"/>
  <c r="AZ1831" i="1"/>
  <c r="AZ1827" i="1"/>
  <c r="AZ1823" i="1"/>
  <c r="AZ1819" i="1"/>
  <c r="AZ1815" i="1"/>
  <c r="AZ1811" i="1"/>
  <c r="AZ1807" i="1"/>
  <c r="AZ1803" i="1"/>
  <c r="AZ1799" i="1"/>
  <c r="AZ1795" i="1"/>
  <c r="AZ1791" i="1"/>
  <c r="AZ1787" i="1"/>
  <c r="AZ1783" i="1"/>
  <c r="AZ1779" i="1"/>
  <c r="AZ1775" i="1"/>
  <c r="AZ1771" i="1"/>
  <c r="AZ1767" i="1"/>
  <c r="AZ1763" i="1"/>
  <c r="AZ1755" i="1"/>
  <c r="AZ1743" i="1"/>
  <c r="AZ1739" i="1"/>
  <c r="AZ1731" i="1"/>
  <c r="AZ1727" i="1"/>
  <c r="AZ1723" i="1"/>
  <c r="AZ1719" i="1"/>
  <c r="AZ1715" i="1"/>
  <c r="AZ1711" i="1"/>
  <c r="AZ1707" i="1"/>
  <c r="AZ1703" i="1"/>
  <c r="AZ1699" i="1"/>
  <c r="AZ1695" i="1"/>
  <c r="AZ1970" i="1"/>
  <c r="AZ1954" i="1"/>
  <c r="AZ1938" i="1"/>
  <c r="AZ1918" i="1"/>
  <c r="AZ1902" i="1"/>
  <c r="AZ1886" i="1"/>
  <c r="AZ1850" i="1"/>
  <c r="AZ1834" i="1"/>
  <c r="AZ1818" i="1"/>
  <c r="AZ1802" i="1"/>
  <c r="AZ1786" i="1"/>
  <c r="AZ1770" i="1"/>
  <c r="AZ1754" i="1"/>
  <c r="AZ1738" i="1"/>
  <c r="AZ1734" i="1"/>
  <c r="AZ1730" i="1"/>
  <c r="AZ1678" i="1"/>
  <c r="AZ1658" i="1"/>
  <c r="AZ1642" i="1"/>
  <c r="AZ1626" i="1"/>
  <c r="AZ1610" i="1"/>
  <c r="AZ1594" i="1"/>
  <c r="AZ1578" i="1"/>
  <c r="AZ1562" i="1"/>
  <c r="AZ1546" i="1"/>
  <c r="AZ1530" i="1"/>
  <c r="AZ1514" i="1"/>
  <c r="AZ1498" i="1"/>
  <c r="AZ1482" i="1"/>
  <c r="AZ1466" i="1"/>
  <c r="AZ1450" i="1"/>
  <c r="AZ1434" i="1"/>
  <c r="AZ1418" i="1"/>
  <c r="AZ1402" i="1"/>
  <c r="AZ1386" i="1"/>
  <c r="AZ1370" i="1"/>
  <c r="AZ1354" i="1"/>
  <c r="AZ1338" i="1"/>
  <c r="AZ1322" i="1"/>
  <c r="AZ1306" i="1"/>
  <c r="AZ1290" i="1"/>
  <c r="AZ1274" i="1"/>
  <c r="AZ1258" i="1"/>
  <c r="AZ1242" i="1"/>
  <c r="AZ1226" i="1"/>
  <c r="AZ1210" i="1"/>
  <c r="AZ1194" i="1"/>
  <c r="AZ1178" i="1"/>
  <c r="AZ1162" i="1"/>
  <c r="AZ1146" i="1"/>
  <c r="AZ1130" i="1"/>
  <c r="AZ1114" i="1"/>
  <c r="AZ1098" i="1"/>
  <c r="AZ1082" i="1"/>
  <c r="AZ1066" i="1"/>
  <c r="AZ1050" i="1"/>
  <c r="AZ986" i="1"/>
  <c r="AZ970" i="1"/>
  <c r="AZ954" i="1"/>
  <c r="AZ938" i="1"/>
  <c r="AZ922" i="1"/>
  <c r="AZ906" i="1"/>
  <c r="AZ890" i="1"/>
  <c r="AZ874" i="1"/>
  <c r="AZ858" i="1"/>
  <c r="AZ842" i="1"/>
  <c r="AZ826" i="1"/>
  <c r="AZ810" i="1"/>
  <c r="AZ794" i="1"/>
  <c r="AZ778" i="1"/>
  <c r="AZ762" i="1"/>
  <c r="AZ746" i="1"/>
  <c r="AZ714" i="1"/>
  <c r="AZ698" i="1"/>
  <c r="AZ682" i="1"/>
  <c r="AZ3618" i="1"/>
  <c r="AZ3610" i="1"/>
  <c r="AZ3586" i="1"/>
  <c r="AZ3538" i="1"/>
  <c r="AZ4112" i="1"/>
  <c r="AZ4108" i="1"/>
  <c r="AZ4080" i="1"/>
  <c r="AZ4052" i="1"/>
  <c r="AZ4016" i="1"/>
  <c r="AZ3996" i="1"/>
  <c r="AZ3980" i="1"/>
  <c r="AZ3964" i="1"/>
  <c r="AZ3948" i="1"/>
  <c r="AZ3932" i="1"/>
  <c r="AZ3916" i="1"/>
  <c r="AZ3900" i="1"/>
  <c r="AZ3884" i="1"/>
  <c r="AZ3868" i="1"/>
  <c r="AZ3852" i="1"/>
  <c r="AZ3836" i="1"/>
  <c r="AZ3820" i="1"/>
  <c r="AZ3804" i="1"/>
  <c r="AZ3788" i="1"/>
  <c r="AZ3772" i="1"/>
  <c r="AZ3756" i="1"/>
  <c r="AZ3740" i="1"/>
  <c r="AZ3724" i="1"/>
  <c r="AZ3708" i="1"/>
  <c r="AZ3676" i="1"/>
  <c r="AZ3660" i="1"/>
  <c r="AZ3644" i="1"/>
  <c r="AZ3628" i="1"/>
  <c r="AZ3612" i="1"/>
  <c r="AZ3596" i="1"/>
  <c r="AZ3580" i="1"/>
  <c r="AZ3564" i="1"/>
  <c r="AZ3548" i="1"/>
  <c r="AZ3532" i="1"/>
  <c r="AZ3516" i="1"/>
  <c r="AZ3500" i="1"/>
  <c r="AZ3484" i="1"/>
  <c r="AZ3468" i="1"/>
  <c r="AZ3452" i="1"/>
  <c r="AZ3436" i="1"/>
  <c r="AZ3420" i="1"/>
  <c r="AZ3404" i="1"/>
  <c r="AZ3388" i="1"/>
  <c r="AZ3372" i="1"/>
  <c r="AZ3356" i="1"/>
  <c r="AZ3340" i="1"/>
  <c r="AZ3324" i="1"/>
  <c r="AZ3308" i="1"/>
  <c r="AZ3292" i="1"/>
  <c r="AZ3276" i="1"/>
  <c r="AZ3260" i="1"/>
  <c r="AZ3244" i="1"/>
  <c r="AZ3228" i="1"/>
  <c r="AZ3212" i="1"/>
  <c r="AZ3196" i="1"/>
  <c r="AZ4110" i="1"/>
  <c r="AZ4102" i="1"/>
  <c r="AZ4070" i="1"/>
  <c r="AZ4062" i="1"/>
  <c r="AZ3982" i="1"/>
  <c r="AZ3958" i="1"/>
  <c r="AZ3950" i="1"/>
  <c r="AZ3926" i="1"/>
  <c r="AZ3886" i="1"/>
  <c r="AZ3878" i="1"/>
  <c r="AZ3862" i="1"/>
  <c r="AZ3846" i="1"/>
  <c r="AZ3822" i="1"/>
  <c r="AZ3798" i="1"/>
  <c r="AZ3782" i="1"/>
  <c r="AZ3758" i="1"/>
  <c r="AZ3750" i="1"/>
  <c r="AZ3718" i="1"/>
  <c r="AZ3646" i="1"/>
  <c r="AZ3410" i="1"/>
  <c r="AZ4096" i="1"/>
  <c r="AZ4092" i="1"/>
  <c r="AZ4060" i="1"/>
  <c r="AZ4056" i="1"/>
  <c r="AZ4028" i="1"/>
  <c r="AZ3394" i="1"/>
  <c r="AZ3386" i="1"/>
  <c r="AZ3354" i="1"/>
  <c r="AZ3346" i="1"/>
  <c r="AZ3186" i="1"/>
  <c r="AZ3182" i="1"/>
  <c r="AZ4094" i="1"/>
  <c r="AZ4086" i="1"/>
  <c r="AZ4078" i="1"/>
  <c r="AZ3966" i="1"/>
  <c r="AZ3942" i="1"/>
  <c r="AZ3934" i="1"/>
  <c r="AZ3918" i="1"/>
  <c r="AZ3870" i="1"/>
  <c r="AZ3734" i="1"/>
  <c r="AZ3726" i="1"/>
  <c r="AZ3710" i="1"/>
  <c r="AZ3702" i="1"/>
  <c r="AZ3494" i="1"/>
  <c r="AZ3382" i="1"/>
  <c r="AZ3282" i="1"/>
  <c r="AZ4100" i="1"/>
  <c r="AZ4076" i="1"/>
  <c r="AZ4044" i="1"/>
  <c r="AZ4008" i="1"/>
  <c r="AZ3992" i="1"/>
  <c r="AZ3960" i="1"/>
  <c r="AZ3944" i="1"/>
  <c r="AZ3928" i="1"/>
  <c r="AZ3912" i="1"/>
  <c r="AZ3896" i="1"/>
  <c r="AZ3864" i="1"/>
  <c r="AZ3848" i="1"/>
  <c r="AZ3832" i="1"/>
  <c r="AZ3816" i="1"/>
  <c r="AZ3800" i="1"/>
  <c r="AZ3784" i="1"/>
  <c r="AZ3768" i="1"/>
  <c r="AZ3752" i="1"/>
  <c r="AZ3736" i="1"/>
  <c r="AZ3720" i="1"/>
  <c r="AZ3704" i="1"/>
  <c r="AZ3688" i="1"/>
  <c r="AZ3672" i="1"/>
  <c r="AZ3656" i="1"/>
  <c r="AZ3640" i="1"/>
  <c r="AZ3608" i="1"/>
  <c r="AZ3592" i="1"/>
  <c r="AZ3576" i="1"/>
  <c r="AZ3560" i="1"/>
  <c r="AZ3544" i="1"/>
  <c r="AZ3528" i="1"/>
  <c r="AZ3512" i="1"/>
  <c r="AZ3496" i="1"/>
  <c r="AZ3480" i="1"/>
  <c r="AZ3464" i="1"/>
  <c r="AZ3448" i="1"/>
  <c r="AZ3432" i="1"/>
  <c r="AZ3416" i="1"/>
  <c r="AZ3384" i="1"/>
  <c r="AZ3368" i="1"/>
  <c r="AZ3304" i="1"/>
  <c r="AZ3288" i="1"/>
  <c r="AZ3272" i="1"/>
  <c r="AZ3256" i="1"/>
  <c r="AZ3240" i="1"/>
  <c r="AZ3224" i="1"/>
  <c r="AZ3208" i="1"/>
  <c r="AZ3578" i="1"/>
  <c r="AZ3570" i="1"/>
  <c r="AZ3562" i="1"/>
  <c r="AZ3554" i="1"/>
  <c r="AZ3546" i="1"/>
  <c r="AZ3362" i="1"/>
  <c r="AZ3326" i="1"/>
  <c r="AZ3270" i="1"/>
  <c r="AZ4084" i="1"/>
  <c r="AZ4048" i="1"/>
  <c r="AZ4020" i="1"/>
  <c r="AZ4111" i="1"/>
  <c r="AZ4107" i="1"/>
  <c r="AZ4103" i="1"/>
  <c r="AZ4099" i="1"/>
  <c r="AZ4095" i="1"/>
  <c r="AZ4091" i="1"/>
  <c r="AZ4087" i="1"/>
  <c r="AZ4083" i="1"/>
  <c r="AZ4079" i="1"/>
  <c r="AZ4075" i="1"/>
  <c r="AZ4071" i="1"/>
  <c r="AZ4067" i="1"/>
  <c r="AZ4063" i="1"/>
  <c r="AZ4059" i="1"/>
  <c r="AZ4055" i="1"/>
  <c r="AZ4051" i="1"/>
  <c r="AZ4047" i="1"/>
  <c r="AZ4043" i="1"/>
  <c r="AZ4039" i="1"/>
  <c r="AZ4035" i="1"/>
  <c r="AZ4031" i="1"/>
  <c r="AZ4027" i="1"/>
  <c r="AZ4023" i="1"/>
  <c r="AZ4019" i="1"/>
  <c r="AZ4015" i="1"/>
  <c r="AZ4011" i="1"/>
  <c r="AZ4007" i="1"/>
  <c r="AZ4003" i="1"/>
  <c r="AZ3999" i="1"/>
  <c r="AZ3995" i="1"/>
  <c r="AZ3991" i="1"/>
  <c r="AZ3987" i="1"/>
  <c r="AZ3983" i="1"/>
  <c r="AZ3979" i="1"/>
  <c r="AZ3975" i="1"/>
  <c r="AZ3971" i="1"/>
  <c r="AZ3967" i="1"/>
  <c r="AZ3963" i="1"/>
  <c r="AZ3959" i="1"/>
  <c r="AZ3955" i="1"/>
  <c r="AZ3951" i="1"/>
  <c r="AZ3947" i="1"/>
  <c r="AZ3943" i="1"/>
  <c r="AZ3939" i="1"/>
  <c r="AZ3935" i="1"/>
  <c r="AZ3931" i="1"/>
  <c r="AZ3927" i="1"/>
  <c r="AZ3923" i="1"/>
  <c r="AZ3919" i="1"/>
  <c r="AZ3915" i="1"/>
  <c r="AZ3911" i="1"/>
  <c r="AZ3907" i="1"/>
  <c r="AZ3903" i="1"/>
  <c r="AZ3899" i="1"/>
  <c r="AZ3895" i="1"/>
  <c r="AZ3891" i="1"/>
  <c r="AZ3887" i="1"/>
  <c r="AZ3875" i="1"/>
  <c r="AZ3871" i="1"/>
  <c r="AZ3867" i="1"/>
  <c r="AZ3863" i="1"/>
  <c r="AZ3859" i="1"/>
  <c r="AZ3855" i="1"/>
  <c r="AZ3851" i="1"/>
  <c r="AZ3847" i="1"/>
  <c r="AZ3843" i="1"/>
  <c r="AZ3839" i="1"/>
  <c r="AZ3835" i="1"/>
  <c r="AZ3831" i="1"/>
  <c r="AZ3827" i="1"/>
  <c r="AZ3823" i="1"/>
  <c r="AZ3819" i="1"/>
  <c r="AZ3815" i="1"/>
  <c r="AZ3811" i="1"/>
  <c r="AZ3807" i="1"/>
  <c r="AZ3803" i="1"/>
  <c r="AZ3799" i="1"/>
  <c r="AZ3795" i="1"/>
  <c r="AZ3791" i="1"/>
  <c r="AZ3787" i="1"/>
  <c r="AZ3783" i="1"/>
  <c r="AZ3779" i="1"/>
  <c r="AZ3775" i="1"/>
  <c r="AZ3771" i="1"/>
  <c r="AZ3767" i="1"/>
  <c r="AZ3763" i="1"/>
  <c r="AZ3759" i="1"/>
  <c r="AZ3755" i="1"/>
  <c r="AZ3751" i="1"/>
  <c r="AZ3747" i="1"/>
  <c r="AZ3743" i="1"/>
  <c r="AZ3739" i="1"/>
  <c r="AZ3735" i="1"/>
  <c r="AZ3731" i="1"/>
  <c r="AZ3727" i="1"/>
  <c r="AZ3723" i="1"/>
  <c r="AZ3719" i="1"/>
  <c r="AZ3715" i="1"/>
  <c r="AZ3711" i="1"/>
  <c r="AZ3703" i="1"/>
  <c r="AZ3695" i="1"/>
  <c r="AZ3691" i="1"/>
  <c r="AZ3679" i="1"/>
  <c r="AZ3675" i="1"/>
  <c r="AZ3671" i="1"/>
  <c r="AZ3667" i="1"/>
  <c r="AZ3663" i="1"/>
  <c r="AZ3659" i="1"/>
  <c r="AZ3655" i="1"/>
  <c r="AZ3651" i="1"/>
  <c r="AZ3647" i="1"/>
  <c r="AZ3643" i="1"/>
  <c r="AZ3639" i="1"/>
  <c r="AZ3631" i="1"/>
  <c r="AZ3627" i="1"/>
  <c r="AZ3623" i="1"/>
  <c r="AZ3619" i="1"/>
  <c r="AZ3615" i="1"/>
  <c r="AZ3611" i="1"/>
  <c r="AZ3607" i="1"/>
  <c r="AZ3603" i="1"/>
  <c r="AZ3599" i="1"/>
  <c r="AZ3595" i="1"/>
  <c r="AZ3591" i="1"/>
  <c r="AZ3587" i="1"/>
  <c r="AZ3583" i="1"/>
  <c r="AZ3579" i="1"/>
  <c r="AZ3575" i="1"/>
  <c r="AZ3571" i="1"/>
  <c r="AZ3567" i="1"/>
  <c r="AZ3563" i="1"/>
  <c r="AZ3559" i="1"/>
  <c r="AZ3555" i="1"/>
  <c r="AZ3551" i="1"/>
  <c r="AZ3547" i="1"/>
  <c r="AZ3543" i="1"/>
  <c r="AZ3539" i="1"/>
  <c r="AZ3535" i="1"/>
  <c r="AZ3531" i="1"/>
  <c r="AZ3523" i="1"/>
  <c r="AZ3519" i="1"/>
  <c r="AZ3515" i="1"/>
  <c r="AZ3511" i="1"/>
  <c r="AZ3507" i="1"/>
  <c r="AZ3503" i="1"/>
  <c r="AZ3499" i="1"/>
  <c r="AZ3495" i="1"/>
  <c r="AZ3491" i="1"/>
  <c r="AZ3487" i="1"/>
  <c r="AZ3483" i="1"/>
  <c r="AZ3479" i="1"/>
  <c r="AZ3475" i="1"/>
  <c r="AZ3471" i="1"/>
  <c r="AZ3467" i="1"/>
  <c r="AZ3463" i="1"/>
  <c r="AZ3459" i="1"/>
  <c r="AZ3455" i="1"/>
  <c r="AZ3451" i="1"/>
  <c r="AZ3447" i="1"/>
  <c r="AZ3443" i="1"/>
  <c r="AZ3439" i="1"/>
  <c r="AZ3435" i="1"/>
  <c r="AZ3431" i="1"/>
  <c r="AZ3427" i="1"/>
  <c r="AZ3423" i="1"/>
  <c r="AZ3419" i="1"/>
  <c r="AZ3415" i="1"/>
  <c r="AZ3411" i="1"/>
  <c r="AZ3407" i="1"/>
  <c r="AZ3403" i="1"/>
  <c r="AZ3399" i="1"/>
  <c r="AZ3395" i="1"/>
  <c r="AZ3391" i="1"/>
  <c r="AZ3387" i="1"/>
  <c r="AZ3383" i="1"/>
  <c r="AZ3379" i="1"/>
  <c r="AZ3375" i="1"/>
  <c r="AZ3371" i="1"/>
  <c r="AZ3367" i="1"/>
  <c r="AZ3363" i="1"/>
  <c r="AZ3359" i="1"/>
  <c r="AZ3355" i="1"/>
  <c r="AZ3351" i="1"/>
  <c r="AZ3347" i="1"/>
  <c r="AZ3343" i="1"/>
  <c r="AZ3331" i="1"/>
  <c r="AZ3323" i="1"/>
  <c r="AZ3315" i="1"/>
  <c r="AZ3311" i="1"/>
  <c r="AZ3307" i="1"/>
  <c r="AZ3303" i="1"/>
  <c r="AZ3299" i="1"/>
  <c r="AZ3295" i="1"/>
  <c r="AZ3291" i="1"/>
  <c r="AZ3287" i="1"/>
  <c r="AZ3283" i="1"/>
  <c r="AZ3279" i="1"/>
  <c r="AZ3275" i="1"/>
  <c r="AZ3271" i="1"/>
  <c r="AZ3267" i="1"/>
  <c r="AZ3263" i="1"/>
  <c r="AZ3259" i="1"/>
  <c r="AZ3255" i="1"/>
  <c r="AZ3251" i="1"/>
  <c r="AZ3247" i="1"/>
  <c r="AZ3243" i="1"/>
  <c r="AZ3239" i="1"/>
  <c r="AZ3235" i="1"/>
  <c r="AZ3231" i="1"/>
  <c r="AZ3227" i="1"/>
  <c r="AZ3219" i="1"/>
  <c r="AZ3215" i="1"/>
  <c r="AZ3211" i="1"/>
  <c r="AZ3207" i="1"/>
  <c r="AZ3203" i="1"/>
  <c r="AZ3199" i="1"/>
  <c r="AZ3195" i="1"/>
  <c r="AZ3191" i="1"/>
  <c r="AZ3187" i="1"/>
  <c r="AZ3183" i="1"/>
  <c r="AZ3179" i="1"/>
  <c r="AZ3175" i="1"/>
  <c r="AZ3171" i="1"/>
  <c r="AZ3167" i="1"/>
  <c r="AZ3163" i="1"/>
  <c r="AZ3159" i="1"/>
  <c r="AZ3155" i="1"/>
  <c r="AZ3151" i="1"/>
  <c r="AZ3147" i="1"/>
  <c r="AZ4054" i="1"/>
  <c r="AZ4046" i="1"/>
  <c r="AZ4038" i="1"/>
  <c r="AZ4014" i="1"/>
  <c r="AZ4006" i="1"/>
  <c r="AZ3902" i="1"/>
  <c r="AZ3826" i="1"/>
  <c r="AZ3786" i="1"/>
  <c r="AZ3778" i="1"/>
  <c r="AZ3746" i="1"/>
  <c r="AZ3730" i="1"/>
  <c r="AZ3682" i="1"/>
  <c r="AZ3666" i="1"/>
  <c r="AZ3658" i="1"/>
  <c r="AZ3650" i="1"/>
  <c r="AZ3626" i="1"/>
  <c r="AZ3602" i="1"/>
  <c r="AZ3522" i="1"/>
  <c r="AZ3466" i="1"/>
  <c r="AZ3458" i="1"/>
  <c r="AZ3442" i="1"/>
  <c r="AZ3314" i="1"/>
  <c r="AZ3290" i="1"/>
  <c r="AZ3266" i="1"/>
  <c r="AZ3242" i="1"/>
  <c r="AZ3238" i="1"/>
  <c r="AZ3218" i="1"/>
  <c r="AZ3146" i="1"/>
  <c r="AZ3142" i="1"/>
  <c r="AZ3138" i="1"/>
  <c r="AZ3134" i="1"/>
  <c r="AZ3130" i="1"/>
  <c r="AZ3126" i="1"/>
  <c r="AZ3122" i="1"/>
  <c r="AZ3118" i="1"/>
  <c r="AZ3114" i="1"/>
  <c r="AZ3110" i="1"/>
  <c r="AZ3106" i="1"/>
  <c r="AZ3098" i="1"/>
  <c r="AZ3094" i="1"/>
  <c r="AZ3086" i="1"/>
  <c r="AZ3082" i="1"/>
  <c r="AZ3074" i="1"/>
  <c r="AZ3070" i="1"/>
  <c r="AZ3066" i="1"/>
  <c r="AZ3062" i="1"/>
  <c r="AZ3058" i="1"/>
  <c r="AZ3054" i="1"/>
  <c r="AZ3050" i="1"/>
  <c r="AZ3046" i="1"/>
  <c r="AZ3038" i="1"/>
  <c r="AZ3034" i="1"/>
  <c r="AZ3030" i="1"/>
  <c r="AZ3026" i="1"/>
  <c r="AZ3022" i="1"/>
  <c r="AZ3018" i="1"/>
  <c r="AZ3014" i="1"/>
  <c r="AZ3006" i="1"/>
  <c r="AZ3002" i="1"/>
  <c r="AZ2990" i="1"/>
  <c r="AZ2986" i="1"/>
  <c r="AZ2982" i="1"/>
  <c r="AZ2978" i="1"/>
  <c r="AZ2974" i="1"/>
  <c r="AZ2966" i="1"/>
  <c r="AZ2958" i="1"/>
  <c r="AZ2954" i="1"/>
  <c r="AZ2950" i="1"/>
  <c r="AZ2946" i="1"/>
  <c r="AZ2942" i="1"/>
  <c r="AZ2938" i="1"/>
  <c r="AZ2934" i="1"/>
  <c r="AZ2930" i="1"/>
  <c r="AZ2926" i="1"/>
  <c r="AZ2922" i="1"/>
  <c r="AZ2918" i="1"/>
  <c r="AZ2910" i="1"/>
  <c r="AZ2902" i="1"/>
  <c r="AZ2894" i="1"/>
  <c r="AZ2890" i="1"/>
  <c r="AZ2886" i="1"/>
  <c r="AZ2882" i="1"/>
  <c r="AZ2878" i="1"/>
  <c r="AZ2874" i="1"/>
  <c r="AZ2870" i="1"/>
  <c r="AZ2866" i="1"/>
  <c r="AZ2862" i="1"/>
  <c r="AZ2858" i="1"/>
  <c r="AZ2854" i="1"/>
  <c r="AZ2850" i="1"/>
  <c r="AZ2846" i="1"/>
  <c r="AZ2842" i="1"/>
  <c r="AZ2838" i="1"/>
  <c r="AZ2834" i="1"/>
  <c r="AZ2830" i="1"/>
  <c r="AZ2826" i="1"/>
  <c r="AZ2822" i="1"/>
  <c r="AZ2818" i="1"/>
  <c r="AZ2814" i="1"/>
  <c r="AZ2810" i="1"/>
  <c r="AZ2806" i="1"/>
  <c r="AZ2802" i="1"/>
  <c r="AZ2798" i="1"/>
  <c r="AZ2794" i="1"/>
  <c r="AZ2790" i="1"/>
  <c r="AZ2786" i="1"/>
  <c r="AZ2782" i="1"/>
  <c r="AZ2774" i="1"/>
  <c r="AZ2770" i="1"/>
  <c r="AZ2766" i="1"/>
  <c r="AZ2762" i="1"/>
  <c r="AZ2758" i="1"/>
  <c r="AZ2754" i="1"/>
  <c r="AZ2750" i="1"/>
  <c r="AZ2746" i="1"/>
  <c r="AZ2742" i="1"/>
  <c r="AZ2738" i="1"/>
  <c r="AZ2734" i="1"/>
  <c r="AZ2730" i="1"/>
  <c r="AZ2726" i="1"/>
  <c r="AZ2722" i="1"/>
  <c r="AZ2718" i="1"/>
  <c r="AZ2714" i="1"/>
  <c r="AZ2710" i="1"/>
  <c r="AZ2706" i="1"/>
  <c r="AZ2702" i="1"/>
  <c r="AZ2698" i="1"/>
  <c r="AZ2694" i="1"/>
  <c r="AZ2690" i="1"/>
  <c r="AZ2686" i="1"/>
  <c r="AZ2682" i="1"/>
  <c r="AZ2678" i="1"/>
  <c r="AZ2674" i="1"/>
  <c r="AZ2670" i="1"/>
  <c r="AZ2666" i="1"/>
  <c r="AZ2658" i="1"/>
  <c r="AZ2650" i="1"/>
  <c r="AZ2642" i="1"/>
  <c r="AZ2630" i="1"/>
  <c r="AZ2626" i="1"/>
  <c r="AZ2622" i="1"/>
  <c r="AZ2618" i="1"/>
  <c r="AZ2614" i="1"/>
  <c r="AZ2610" i="1"/>
  <c r="AZ2606" i="1"/>
  <c r="AZ2602" i="1"/>
  <c r="AZ2598" i="1"/>
  <c r="AZ2594" i="1"/>
  <c r="AZ2590" i="1"/>
  <c r="AZ2586" i="1"/>
  <c r="AZ2578" i="1"/>
  <c r="AZ2570" i="1"/>
  <c r="AZ2566" i="1"/>
  <c r="AZ2562" i="1"/>
  <c r="AZ2558" i="1"/>
  <c r="AZ2554" i="1"/>
  <c r="AZ2550" i="1"/>
  <c r="AZ2546" i="1"/>
  <c r="AZ2538" i="1"/>
  <c r="AZ2534" i="1"/>
  <c r="AZ2530" i="1"/>
  <c r="AZ2526" i="1"/>
  <c r="AZ2522" i="1"/>
  <c r="AZ2518" i="1"/>
  <c r="AZ2514" i="1"/>
  <c r="AZ2510" i="1"/>
  <c r="AZ2506" i="1"/>
  <c r="AZ2490" i="1"/>
  <c r="AZ2482" i="1"/>
  <c r="AZ2470" i="1"/>
  <c r="AZ2466" i="1"/>
  <c r="AZ2458" i="1"/>
  <c r="AZ2450" i="1"/>
  <c r="AZ2446" i="1"/>
  <c r="AZ2442" i="1"/>
  <c r="AZ2438" i="1"/>
  <c r="AZ2434" i="1"/>
  <c r="AZ2430" i="1"/>
  <c r="AZ2426" i="1"/>
  <c r="AZ2422" i="1"/>
  <c r="AZ2418" i="1"/>
  <c r="AZ2414" i="1"/>
  <c r="AZ2410" i="1"/>
  <c r="AZ2406" i="1"/>
  <c r="AZ2402" i="1"/>
  <c r="AZ2398" i="1"/>
  <c r="AZ2394" i="1"/>
  <c r="AZ2390" i="1"/>
  <c r="AZ2386" i="1"/>
  <c r="AZ2382" i="1"/>
  <c r="AZ2378" i="1"/>
  <c r="AZ2374" i="1"/>
  <c r="AZ2370" i="1"/>
  <c r="AZ2366" i="1"/>
  <c r="AZ2362" i="1"/>
  <c r="AZ2358" i="1"/>
  <c r="AZ2354" i="1"/>
  <c r="AZ2350" i="1"/>
  <c r="AZ2346" i="1"/>
  <c r="AZ2342" i="1"/>
  <c r="AZ2338" i="1"/>
  <c r="AZ2334" i="1"/>
  <c r="AZ2330" i="1"/>
  <c r="AZ2326" i="1"/>
  <c r="AZ2322" i="1"/>
  <c r="AZ2318" i="1"/>
  <c r="AZ2314" i="1"/>
  <c r="AZ2310" i="1"/>
  <c r="AZ2306" i="1"/>
  <c r="AZ2302" i="1"/>
  <c r="AZ2298" i="1"/>
  <c r="AZ2294" i="1"/>
  <c r="AZ2290" i="1"/>
  <c r="AZ2286" i="1"/>
  <c r="AZ2282" i="1"/>
  <c r="AZ2278" i="1"/>
  <c r="AZ2274" i="1"/>
  <c r="AZ2270" i="1"/>
  <c r="AZ2266" i="1"/>
  <c r="AZ2258" i="1"/>
  <c r="AZ2254" i="1"/>
  <c r="AZ2250" i="1"/>
  <c r="AZ2246" i="1"/>
  <c r="AZ2242" i="1"/>
  <c r="AZ2238" i="1"/>
  <c r="AZ2234" i="1"/>
  <c r="AZ2230" i="1"/>
  <c r="AZ2226" i="1"/>
  <c r="AZ2222" i="1"/>
  <c r="AZ2218" i="1"/>
  <c r="AZ2214" i="1"/>
  <c r="AZ2210" i="1"/>
  <c r="AZ3894" i="1"/>
  <c r="AZ3530" i="1"/>
  <c r="AZ3514" i="1"/>
  <c r="AZ3398" i="1"/>
  <c r="AZ3366" i="1"/>
  <c r="AZ3306" i="1"/>
  <c r="AZ3298" i="1"/>
  <c r="AZ3274" i="1"/>
  <c r="AZ3254" i="1"/>
  <c r="AZ3250" i="1"/>
  <c r="AZ3246" i="1"/>
  <c r="AZ3234" i="1"/>
  <c r="AZ3230" i="1"/>
  <c r="AZ3226" i="1"/>
  <c r="AZ3222" i="1"/>
  <c r="AZ4109" i="1"/>
  <c r="AZ4105" i="1"/>
  <c r="AZ4101" i="1"/>
  <c r="AZ4097" i="1"/>
  <c r="AZ4093" i="1"/>
  <c r="AZ4089" i="1"/>
  <c r="AZ4085" i="1"/>
  <c r="AZ4081" i="1"/>
  <c r="AZ4077" i="1"/>
  <c r="AZ4073" i="1"/>
  <c r="AZ4069" i="1"/>
  <c r="AZ4065" i="1"/>
  <c r="AZ4061" i="1"/>
  <c r="AZ4057" i="1"/>
  <c r="AZ4053" i="1"/>
  <c r="AZ4049" i="1"/>
  <c r="AZ4045" i="1"/>
  <c r="AZ4041" i="1"/>
  <c r="AZ4037" i="1"/>
  <c r="AZ4033" i="1"/>
  <c r="AZ4029" i="1"/>
  <c r="AZ4025" i="1"/>
  <c r="AZ4021" i="1"/>
  <c r="AZ4017" i="1"/>
  <c r="AZ4013" i="1"/>
  <c r="AZ4009" i="1"/>
  <c r="AZ4005" i="1"/>
  <c r="AZ4001" i="1"/>
  <c r="AZ3997" i="1"/>
  <c r="AZ3993" i="1"/>
  <c r="AZ3989" i="1"/>
  <c r="AZ3981" i="1"/>
  <c r="AZ3977" i="1"/>
  <c r="AZ3973" i="1"/>
  <c r="AZ3969" i="1"/>
  <c r="AZ3965" i="1"/>
  <c r="AZ3961" i="1"/>
  <c r="AZ3957" i="1"/>
  <c r="AZ3953" i="1"/>
  <c r="AZ3949" i="1"/>
  <c r="AZ3945" i="1"/>
  <c r="AZ3941" i="1"/>
  <c r="AZ3937" i="1"/>
  <c r="AZ3933" i="1"/>
  <c r="AZ3929" i="1"/>
  <c r="AZ3925" i="1"/>
  <c r="AZ3921" i="1"/>
  <c r="AZ3917" i="1"/>
  <c r="AZ3913" i="1"/>
  <c r="AZ3909" i="1"/>
  <c r="AZ3905" i="1"/>
  <c r="AZ3901" i="1"/>
  <c r="AZ3897" i="1"/>
  <c r="AZ3893" i="1"/>
  <c r="AZ3889" i="1"/>
  <c r="AZ3885" i="1"/>
  <c r="AZ3881" i="1"/>
  <c r="AZ3877" i="1"/>
  <c r="AZ3873" i="1"/>
  <c r="AZ3869" i="1"/>
  <c r="AZ3865" i="1"/>
  <c r="AZ3861" i="1"/>
  <c r="AZ3857" i="1"/>
  <c r="AZ3853" i="1"/>
  <c r="AZ3849" i="1"/>
  <c r="AZ3845" i="1"/>
  <c r="AZ3841" i="1"/>
  <c r="AZ3837" i="1"/>
  <c r="AZ3833" i="1"/>
  <c r="AZ3825" i="1"/>
  <c r="AZ3821" i="1"/>
  <c r="AZ3817" i="1"/>
  <c r="AZ3813" i="1"/>
  <c r="AZ3801" i="1"/>
  <c r="AZ3797" i="1"/>
  <c r="AZ3793" i="1"/>
  <c r="AZ3789" i="1"/>
  <c r="AZ3785" i="1"/>
  <c r="AZ3781" i="1"/>
  <c r="AZ3777" i="1"/>
  <c r="AZ3773" i="1"/>
  <c r="AZ3769" i="1"/>
  <c r="AZ3765" i="1"/>
  <c r="AZ3761" i="1"/>
  <c r="AZ3757" i="1"/>
  <c r="AZ3753" i="1"/>
  <c r="AZ3749" i="1"/>
  <c r="AZ3745" i="1"/>
  <c r="AZ3741" i="1"/>
  <c r="AZ3737" i="1"/>
  <c r="AZ3733" i="1"/>
  <c r="AZ3729" i="1"/>
  <c r="AZ3725" i="1"/>
  <c r="AZ3721" i="1"/>
  <c r="AZ3717" i="1"/>
  <c r="AZ3713" i="1"/>
  <c r="AZ3709" i="1"/>
  <c r="AZ3705" i="1"/>
  <c r="AZ3701" i="1"/>
  <c r="AZ3697" i="1"/>
  <c r="AZ3693" i="1"/>
  <c r="AZ3689" i="1"/>
  <c r="AZ3685" i="1"/>
  <c r="AZ3681" i="1"/>
  <c r="AZ3677" i="1"/>
  <c r="AZ3673" i="1"/>
  <c r="AZ3669" i="1"/>
  <c r="AZ3665" i="1"/>
  <c r="AZ3661" i="1"/>
  <c r="AZ3657" i="1"/>
  <c r="AZ3653" i="1"/>
  <c r="AZ3649" i="1"/>
  <c r="AZ3645" i="1"/>
  <c r="AZ3637" i="1"/>
  <c r="AZ3633" i="1"/>
  <c r="AZ3629" i="1"/>
  <c r="AZ3621" i="1"/>
  <c r="AZ3617" i="1"/>
  <c r="AZ3613" i="1"/>
  <c r="AZ3609" i="1"/>
  <c r="AZ3605" i="1"/>
  <c r="AZ3597" i="1"/>
  <c r="AZ3593" i="1"/>
  <c r="AZ3589" i="1"/>
  <c r="AZ3585" i="1"/>
  <c r="AZ3581" i="1"/>
  <c r="AZ3577" i="1"/>
  <c r="AZ3573" i="1"/>
  <c r="AZ3569" i="1"/>
  <c r="AZ3565" i="1"/>
  <c r="AZ3561" i="1"/>
  <c r="AZ3557" i="1"/>
  <c r="AZ3553" i="1"/>
  <c r="AZ3549" i="1"/>
  <c r="AZ3545" i="1"/>
  <c r="AZ3541" i="1"/>
  <c r="AZ3537" i="1"/>
  <c r="AZ3533" i="1"/>
  <c r="AZ3529" i="1"/>
  <c r="AZ3525" i="1"/>
  <c r="AZ3521" i="1"/>
  <c r="AZ3517" i="1"/>
  <c r="AZ3513" i="1"/>
  <c r="AZ3509" i="1"/>
  <c r="AZ3505" i="1"/>
  <c r="AZ3501" i="1"/>
  <c r="AZ3497" i="1"/>
  <c r="AZ3493" i="1"/>
  <c r="AZ3489" i="1"/>
  <c r="AZ3485" i="1"/>
  <c r="AZ3481" i="1"/>
  <c r="AZ3477" i="1"/>
  <c r="AZ3469" i="1"/>
  <c r="AZ3465" i="1"/>
  <c r="AZ3461" i="1"/>
  <c r="AZ3457" i="1"/>
  <c r="AZ3453" i="1"/>
  <c r="AZ3449" i="1"/>
  <c r="AZ3445" i="1"/>
  <c r="AZ3441" i="1"/>
  <c r="AZ3437" i="1"/>
  <c r="AZ3433" i="1"/>
  <c r="AZ3429" i="1"/>
  <c r="AZ3425" i="1"/>
  <c r="AZ3421" i="1"/>
  <c r="AZ3417" i="1"/>
  <c r="AZ3413" i="1"/>
  <c r="AZ3409" i="1"/>
  <c r="AZ3405" i="1"/>
  <c r="AZ3401" i="1"/>
  <c r="AZ3397" i="1"/>
  <c r="AZ3393" i="1"/>
  <c r="AZ3389" i="1"/>
  <c r="AZ3385" i="1"/>
  <c r="AZ3381" i="1"/>
  <c r="AZ3377" i="1"/>
  <c r="AZ3373" i="1"/>
  <c r="AZ3369" i="1"/>
  <c r="AZ3361" i="1"/>
  <c r="AZ3357" i="1"/>
  <c r="AZ3353" i="1"/>
  <c r="AZ3345" i="1"/>
  <c r="AZ3337" i="1"/>
  <c r="AZ3333" i="1"/>
  <c r="AZ3317" i="1"/>
  <c r="AZ3313" i="1"/>
  <c r="AZ3309" i="1"/>
  <c r="AZ3305" i="1"/>
  <c r="AZ3301" i="1"/>
  <c r="AZ3297" i="1"/>
  <c r="AZ3293" i="1"/>
  <c r="AZ3289" i="1"/>
  <c r="AZ3285" i="1"/>
  <c r="AZ3281" i="1"/>
  <c r="AZ3277" i="1"/>
  <c r="AZ3273" i="1"/>
  <c r="AZ3269" i="1"/>
  <c r="AZ3265" i="1"/>
  <c r="AZ3261" i="1"/>
  <c r="AZ3257" i="1"/>
  <c r="AZ3253" i="1"/>
  <c r="AZ3245" i="1"/>
  <c r="AZ3241" i="1"/>
  <c r="AZ3237" i="1"/>
  <c r="AZ3233" i="1"/>
  <c r="AZ3229" i="1"/>
  <c r="AZ3221" i="1"/>
  <c r="AZ3217" i="1"/>
  <c r="AZ3213" i="1"/>
  <c r="AZ3209" i="1"/>
  <c r="AZ3205" i="1"/>
  <c r="AZ3201" i="1"/>
  <c r="AZ3197" i="1"/>
  <c r="AZ3188" i="1"/>
  <c r="AZ3172" i="1"/>
  <c r="AZ3156" i="1"/>
  <c r="AZ3140" i="1"/>
  <c r="AZ3124" i="1"/>
  <c r="AZ3108" i="1"/>
  <c r="AZ3092" i="1"/>
  <c r="AZ3076" i="1"/>
  <c r="AZ3044" i="1"/>
  <c r="AZ3012" i="1"/>
  <c r="AZ2996" i="1"/>
  <c r="AZ2980" i="1"/>
  <c r="AZ2964" i="1"/>
  <c r="AZ2948" i="1"/>
  <c r="AZ2932" i="1"/>
  <c r="AZ2884" i="1"/>
  <c r="AZ2868" i="1"/>
  <c r="AZ2852" i="1"/>
  <c r="AZ2836" i="1"/>
  <c r="AZ2820" i="1"/>
  <c r="AZ2804" i="1"/>
  <c r="AZ2788" i="1"/>
  <c r="AZ2772" i="1"/>
  <c r="AZ2756" i="1"/>
  <c r="AZ2740" i="1"/>
  <c r="AZ2724" i="1"/>
  <c r="AZ2708" i="1"/>
  <c r="AZ2692" i="1"/>
  <c r="AZ2676" i="1"/>
  <c r="AZ2660" i="1"/>
  <c r="AZ2628" i="1"/>
  <c r="AZ2612" i="1"/>
  <c r="AZ2548" i="1"/>
  <c r="AZ2532" i="1"/>
  <c r="AZ2516" i="1"/>
  <c r="AZ2500" i="1"/>
  <c r="AZ2468" i="1"/>
  <c r="AZ2452" i="1"/>
  <c r="AZ2436" i="1"/>
  <c r="AZ2420" i="1"/>
  <c r="AZ2404" i="1"/>
  <c r="AZ2388" i="1"/>
  <c r="AZ2372" i="1"/>
  <c r="AZ2356" i="1"/>
  <c r="AZ2340" i="1"/>
  <c r="AZ2324" i="1"/>
  <c r="AZ2308" i="1"/>
  <c r="AZ2292" i="1"/>
  <c r="AZ2276" i="1"/>
  <c r="AZ2260" i="1"/>
  <c r="AZ2244" i="1"/>
  <c r="AZ2228" i="1"/>
  <c r="AZ2212" i="1"/>
  <c r="AZ2196" i="1"/>
  <c r="AZ2180" i="1"/>
  <c r="AZ2164" i="1"/>
  <c r="AZ2148" i="1"/>
  <c r="AZ2132" i="1"/>
  <c r="AZ2116" i="1"/>
  <c r="AZ2100" i="1"/>
  <c r="AZ2084" i="1"/>
  <c r="AZ2068" i="1"/>
  <c r="AZ2052" i="1"/>
  <c r="AZ2036" i="1"/>
  <c r="AZ2020" i="1"/>
  <c r="AZ2004" i="1"/>
  <c r="AZ1988" i="1"/>
  <c r="AZ1972" i="1"/>
  <c r="AZ1956" i="1"/>
  <c r="AZ1940" i="1"/>
  <c r="AZ1924" i="1"/>
  <c r="AZ1908" i="1"/>
  <c r="AZ1892" i="1"/>
  <c r="AZ1876" i="1"/>
  <c r="AZ1860" i="1"/>
  <c r="AZ1844" i="1"/>
  <c r="AZ1828" i="1"/>
  <c r="AZ1812" i="1"/>
  <c r="AZ1796" i="1"/>
  <c r="AZ1780" i="1"/>
  <c r="AZ1764" i="1"/>
  <c r="AZ1732" i="1"/>
  <c r="AZ1716" i="1"/>
  <c r="AZ1962" i="1"/>
  <c r="AZ1946" i="1"/>
  <c r="AZ1926" i="1"/>
  <c r="AZ1910" i="1"/>
  <c r="AZ1894" i="1"/>
  <c r="AZ1878" i="1"/>
  <c r="AZ1874" i="1"/>
  <c r="AZ1870" i="1"/>
  <c r="AZ1866" i="1"/>
  <c r="AZ1862" i="1"/>
  <c r="AZ1858" i="1"/>
  <c r="AZ1842" i="1"/>
  <c r="AZ1826" i="1"/>
  <c r="AZ1810" i="1"/>
  <c r="AZ1794" i="1"/>
  <c r="AZ1778" i="1"/>
  <c r="AZ1762" i="1"/>
  <c r="AZ1686" i="1"/>
  <c r="AZ1670" i="1"/>
  <c r="AZ1650" i="1"/>
  <c r="AZ1634" i="1"/>
  <c r="AZ1618" i="1"/>
  <c r="AZ1586" i="1"/>
  <c r="AZ1570" i="1"/>
  <c r="AZ1554" i="1"/>
  <c r="AZ1538" i="1"/>
  <c r="AZ1522" i="1"/>
  <c r="AZ1490" i="1"/>
  <c r="AZ1474" i="1"/>
  <c r="AZ1458" i="1"/>
  <c r="AZ1442" i="1"/>
  <c r="AZ1426" i="1"/>
  <c r="AZ1410" i="1"/>
  <c r="AZ1394" i="1"/>
  <c r="AZ1378" i="1"/>
  <c r="AZ1362" i="1"/>
  <c r="AZ1346" i="1"/>
  <c r="AZ1330" i="1"/>
  <c r="AZ1314" i="1"/>
  <c r="AZ1298" i="1"/>
  <c r="AZ1282" i="1"/>
  <c r="AZ1266" i="1"/>
  <c r="AZ1250" i="1"/>
  <c r="AZ1234" i="1"/>
  <c r="AZ1218" i="1"/>
  <c r="AZ1202" i="1"/>
  <c r="AZ1186" i="1"/>
  <c r="AZ1170" i="1"/>
  <c r="AZ1154" i="1"/>
  <c r="AZ1138" i="1"/>
  <c r="AZ1122" i="1"/>
  <c r="AZ1106" i="1"/>
  <c r="AZ1090" i="1"/>
  <c r="AZ1074" i="1"/>
  <c r="AZ1058" i="1"/>
  <c r="AZ1042" i="1"/>
  <c r="AZ1010" i="1"/>
  <c r="AZ994" i="1"/>
  <c r="AZ978" i="1"/>
  <c r="AZ962" i="1"/>
  <c r="AZ946" i="1"/>
  <c r="AZ930" i="1"/>
  <c r="AZ914" i="1"/>
  <c r="AZ898" i="1"/>
  <c r="AZ882" i="1"/>
  <c r="AZ866" i="1"/>
  <c r="AZ850" i="1"/>
  <c r="AZ834" i="1"/>
  <c r="AZ818" i="1"/>
  <c r="AZ802" i="1"/>
  <c r="AZ786" i="1"/>
  <c r="AZ770" i="1"/>
  <c r="AZ754" i="1"/>
  <c r="AZ738" i="1"/>
  <c r="AZ722" i="1"/>
  <c r="AZ706" i="1"/>
  <c r="AZ690" i="1"/>
  <c r="AZ674" i="1"/>
  <c r="AZ3193" i="1"/>
  <c r="AZ3189" i="1"/>
  <c r="AZ3185" i="1"/>
  <c r="AZ3181" i="1"/>
  <c r="AZ3177" i="1"/>
  <c r="AZ3173" i="1"/>
  <c r="AZ3169" i="1"/>
  <c r="AZ3165" i="1"/>
  <c r="AZ3161" i="1"/>
  <c r="AZ3157" i="1"/>
  <c r="AZ3153" i="1"/>
  <c r="AZ3149" i="1"/>
  <c r="AZ3145" i="1"/>
  <c r="AZ3141" i="1"/>
  <c r="AZ3137" i="1"/>
  <c r="AZ3133" i="1"/>
  <c r="AZ3129" i="1"/>
  <c r="AZ3125" i="1"/>
  <c r="AZ3121" i="1"/>
  <c r="AZ3117" i="1"/>
  <c r="AZ3113" i="1"/>
  <c r="AZ3109" i="1"/>
  <c r="AZ3105" i="1"/>
  <c r="AZ3101" i="1"/>
  <c r="AZ3097" i="1"/>
  <c r="AZ3093" i="1"/>
  <c r="AZ3089" i="1"/>
  <c r="AZ3085" i="1"/>
  <c r="AZ3081" i="1"/>
  <c r="AZ3073" i="1"/>
  <c r="AZ3069" i="1"/>
  <c r="AZ3065" i="1"/>
  <c r="AZ3061" i="1"/>
  <c r="AZ3057" i="1"/>
  <c r="AZ3053" i="1"/>
  <c r="AZ3049" i="1"/>
  <c r="AZ3041" i="1"/>
  <c r="AZ3037" i="1"/>
  <c r="AZ3033" i="1"/>
  <c r="AZ3029" i="1"/>
  <c r="AZ3025" i="1"/>
  <c r="AZ3021" i="1"/>
  <c r="AZ3013" i="1"/>
  <c r="AZ3009" i="1"/>
  <c r="AZ3005" i="1"/>
  <c r="AZ2997" i="1"/>
  <c r="AZ2989" i="1"/>
  <c r="AZ2985" i="1"/>
  <c r="AZ2981" i="1"/>
  <c r="AZ2977" i="1"/>
  <c r="AZ2973" i="1"/>
  <c r="AZ2969" i="1"/>
  <c r="AZ2957" i="1"/>
  <c r="AZ2953" i="1"/>
  <c r="AZ2949" i="1"/>
  <c r="AZ2945" i="1"/>
  <c r="AZ2941" i="1"/>
  <c r="AZ2937" i="1"/>
  <c r="AZ2933" i="1"/>
  <c r="AZ2929" i="1"/>
  <c r="AZ2925" i="1"/>
  <c r="AZ2921" i="1"/>
  <c r="AZ2897" i="1"/>
  <c r="AZ2893" i="1"/>
  <c r="AZ2889" i="1"/>
  <c r="AZ2885" i="1"/>
  <c r="AZ2881" i="1"/>
  <c r="AZ2877" i="1"/>
  <c r="AZ2873" i="1"/>
  <c r="AZ2869" i="1"/>
  <c r="AZ2865" i="1"/>
  <c r="AZ2861" i="1"/>
  <c r="AZ2857" i="1"/>
  <c r="AZ2853" i="1"/>
  <c r="AZ2849" i="1"/>
  <c r="AZ2845" i="1"/>
  <c r="AZ2841" i="1"/>
  <c r="AZ2837" i="1"/>
  <c r="AZ2833" i="1"/>
  <c r="AZ2829" i="1"/>
  <c r="AZ2825" i="1"/>
  <c r="AZ2821" i="1"/>
  <c r="AZ2817" i="1"/>
  <c r="AZ2813" i="1"/>
  <c r="AZ2809" i="1"/>
  <c r="AZ2805" i="1"/>
  <c r="AZ2801" i="1"/>
  <c r="AZ2797" i="1"/>
  <c r="AZ2793" i="1"/>
  <c r="AZ2789" i="1"/>
  <c r="AZ2785" i="1"/>
  <c r="AZ2781" i="1"/>
  <c r="AZ2777" i="1"/>
  <c r="AZ2773" i="1"/>
  <c r="AZ2769" i="1"/>
  <c r="AZ2765" i="1"/>
  <c r="AZ2761" i="1"/>
  <c r="AZ2757" i="1"/>
  <c r="AZ2753" i="1"/>
  <c r="AZ2749" i="1"/>
  <c r="AZ2745" i="1"/>
  <c r="AZ2741" i="1"/>
  <c r="AZ2737" i="1"/>
  <c r="AZ2733" i="1"/>
  <c r="AZ2729" i="1"/>
  <c r="AZ2725" i="1"/>
  <c r="AZ2721" i="1"/>
  <c r="AZ2717" i="1"/>
  <c r="AZ2713" i="1"/>
  <c r="AZ2709" i="1"/>
  <c r="AZ2705" i="1"/>
  <c r="AZ2701" i="1"/>
  <c r="AZ2697" i="1"/>
  <c r="AZ2693" i="1"/>
  <c r="AZ2689" i="1"/>
  <c r="AZ2685" i="1"/>
  <c r="AZ2681" i="1"/>
  <c r="AZ2677" i="1"/>
  <c r="AZ2673" i="1"/>
  <c r="AZ2669" i="1"/>
  <c r="AZ2665" i="1"/>
  <c r="AZ2653" i="1"/>
  <c r="AZ2649" i="1"/>
  <c r="AZ2641" i="1"/>
  <c r="AZ2637" i="1"/>
  <c r="AZ2629" i="1"/>
  <c r="AZ2625" i="1"/>
  <c r="AZ2621" i="1"/>
  <c r="AZ2617" i="1"/>
  <c r="AZ2613" i="1"/>
  <c r="AZ2609" i="1"/>
  <c r="AZ2605" i="1"/>
  <c r="AZ2601" i="1"/>
  <c r="AZ2597" i="1"/>
  <c r="AZ2593" i="1"/>
  <c r="AZ2585" i="1"/>
  <c r="AZ2573" i="1"/>
  <c r="AZ2569" i="1"/>
  <c r="AZ2565" i="1"/>
  <c r="AZ2561" i="1"/>
  <c r="AZ2557" i="1"/>
  <c r="AZ2553" i="1"/>
  <c r="AZ2549" i="1"/>
  <c r="AZ2545" i="1"/>
  <c r="AZ2537" i="1"/>
  <c r="AZ2533" i="1"/>
  <c r="AZ2529" i="1"/>
  <c r="AZ2525" i="1"/>
  <c r="AZ2521" i="1"/>
  <c r="AZ2517" i="1"/>
  <c r="AZ2513" i="1"/>
  <c r="AZ2509" i="1"/>
  <c r="AZ2505" i="1"/>
  <c r="AZ2501" i="1"/>
  <c r="AZ2497" i="1"/>
  <c r="AZ2493" i="1"/>
  <c r="AZ2489" i="1"/>
  <c r="AZ2485" i="1"/>
  <c r="AZ2481" i="1"/>
  <c r="AZ2477" i="1"/>
  <c r="AZ2473" i="1"/>
  <c r="AZ2469" i="1"/>
  <c r="AZ2465" i="1"/>
  <c r="AZ2457" i="1"/>
  <c r="AZ2453" i="1"/>
  <c r="AZ2449" i="1"/>
  <c r="AZ2441" i="1"/>
  <c r="AZ2437" i="1"/>
  <c r="AZ2433" i="1"/>
  <c r="AZ2429" i="1"/>
  <c r="AZ2425" i="1"/>
  <c r="AZ2421" i="1"/>
  <c r="AZ2417" i="1"/>
  <c r="AZ2413" i="1"/>
  <c r="AZ2409" i="1"/>
  <c r="AZ2405" i="1"/>
  <c r="AZ2401" i="1"/>
  <c r="AZ2397" i="1"/>
  <c r="AZ2393" i="1"/>
  <c r="AZ2389" i="1"/>
  <c r="AZ2385" i="1"/>
  <c r="AZ2381" i="1"/>
  <c r="AZ2377" i="1"/>
  <c r="AZ2373" i="1"/>
  <c r="AZ2369" i="1"/>
  <c r="AZ2365" i="1"/>
  <c r="AZ2361" i="1"/>
  <c r="AZ2357" i="1"/>
  <c r="AZ2353" i="1"/>
  <c r="AZ2349" i="1"/>
  <c r="AZ2345" i="1"/>
  <c r="AZ2341" i="1"/>
  <c r="AZ2337" i="1"/>
  <c r="AZ2333" i="1"/>
  <c r="AZ2329" i="1"/>
  <c r="AZ2325" i="1"/>
  <c r="AZ2321" i="1"/>
  <c r="AZ2317" i="1"/>
  <c r="AZ2313" i="1"/>
  <c r="AZ2309" i="1"/>
  <c r="AZ2305" i="1"/>
  <c r="AZ2301" i="1"/>
  <c r="AZ2297" i="1"/>
  <c r="AZ2293" i="1"/>
  <c r="AZ2289" i="1"/>
  <c r="AZ2285" i="1"/>
  <c r="AZ2281" i="1"/>
  <c r="AZ2277" i="1"/>
  <c r="AZ2273" i="1"/>
  <c r="AZ2269" i="1"/>
  <c r="AZ2265" i="1"/>
  <c r="AZ2261" i="1"/>
  <c r="AZ2257" i="1"/>
  <c r="AZ2253" i="1"/>
  <c r="AZ2249" i="1"/>
  <c r="AZ2245" i="1"/>
  <c r="AZ2241" i="1"/>
  <c r="AZ2237" i="1"/>
  <c r="AZ2233" i="1"/>
  <c r="AZ2229" i="1"/>
  <c r="AZ2225" i="1"/>
  <c r="AZ2221" i="1"/>
  <c r="AZ2217" i="1"/>
  <c r="AZ2213" i="1"/>
  <c r="AZ2209" i="1"/>
  <c r="AZ2205" i="1"/>
  <c r="AZ2201" i="1"/>
  <c r="AZ2197" i="1"/>
  <c r="AZ2193" i="1"/>
  <c r="AZ2189" i="1"/>
  <c r="AZ2185" i="1"/>
  <c r="AZ2181" i="1"/>
  <c r="AZ2177" i="1"/>
  <c r="AZ2173" i="1"/>
  <c r="AZ2169" i="1"/>
  <c r="AZ2165" i="1"/>
  <c r="AZ2161" i="1"/>
  <c r="AZ2157" i="1"/>
  <c r="AZ2153" i="1"/>
  <c r="AZ2149" i="1"/>
  <c r="AZ2145" i="1"/>
  <c r="AZ2141" i="1"/>
  <c r="AZ2137" i="1"/>
  <c r="AZ2133" i="1"/>
  <c r="AZ2129" i="1"/>
  <c r="AZ2125" i="1"/>
  <c r="AZ2121" i="1"/>
  <c r="AZ2117" i="1"/>
  <c r="AZ2113" i="1"/>
  <c r="AZ2109" i="1"/>
  <c r="AZ2105" i="1"/>
  <c r="AZ2101" i="1"/>
  <c r="AZ2097" i="1"/>
  <c r="AZ2093" i="1"/>
  <c r="AZ2089" i="1"/>
  <c r="AZ2085" i="1"/>
  <c r="AZ2081" i="1"/>
  <c r="AZ2077" i="1"/>
  <c r="AZ2073" i="1"/>
  <c r="AZ2069" i="1"/>
  <c r="AZ2065" i="1"/>
  <c r="AZ2061" i="1"/>
  <c r="AZ2057" i="1"/>
  <c r="AZ2053" i="1"/>
  <c r="AZ2049" i="1"/>
  <c r="AZ2045" i="1"/>
  <c r="AZ2041" i="1"/>
  <c r="AZ2037" i="1"/>
  <c r="AZ2033" i="1"/>
  <c r="AZ2029" i="1"/>
  <c r="AZ2025" i="1"/>
  <c r="AZ2021" i="1"/>
  <c r="AZ2017" i="1"/>
  <c r="AZ2013" i="1"/>
  <c r="AZ2005" i="1"/>
  <c r="AZ2001" i="1"/>
  <c r="AZ1997" i="1"/>
  <c r="AZ1993" i="1"/>
  <c r="AZ1989" i="1"/>
  <c r="AZ1985" i="1"/>
  <c r="AZ1981" i="1"/>
  <c r="AZ1977" i="1"/>
  <c r="AZ1973" i="1"/>
  <c r="AZ1969" i="1"/>
  <c r="AZ1965" i="1"/>
  <c r="AZ1961" i="1"/>
  <c r="AZ1957" i="1"/>
  <c r="AZ1953" i="1"/>
  <c r="AZ1949" i="1"/>
  <c r="AZ1945" i="1"/>
  <c r="AZ1941" i="1"/>
  <c r="AZ1937" i="1"/>
  <c r="AZ1933" i="1"/>
  <c r="AZ1929" i="1"/>
  <c r="AZ1925" i="1"/>
  <c r="AZ3898" i="1"/>
  <c r="AZ3614" i="1"/>
  <c r="AZ3606" i="1"/>
  <c r="AZ3590" i="1"/>
  <c r="AZ3582" i="1"/>
  <c r="AZ4064" i="1"/>
  <c r="AZ4036" i="1"/>
  <c r="AZ4032" i="1"/>
  <c r="AZ3972" i="1"/>
  <c r="AZ3956" i="1"/>
  <c r="AZ3940" i="1"/>
  <c r="AZ3924" i="1"/>
  <c r="AZ3908" i="1"/>
  <c r="AZ3892" i="1"/>
  <c r="AZ3860" i="1"/>
  <c r="AZ3844" i="1"/>
  <c r="AZ3828" i="1"/>
  <c r="AZ3812" i="1"/>
  <c r="AZ3796" i="1"/>
  <c r="AZ3780" i="1"/>
  <c r="AZ3764" i="1"/>
  <c r="AZ3748" i="1"/>
  <c r="AZ3732" i="1"/>
  <c r="AZ3716" i="1"/>
  <c r="AZ3700" i="1"/>
  <c r="AZ3684" i="1"/>
  <c r="AZ3668" i="1"/>
  <c r="AZ3652" i="1"/>
  <c r="AZ3636" i="1"/>
  <c r="AZ3604" i="1"/>
  <c r="AZ3588" i="1"/>
  <c r="AZ3572" i="1"/>
  <c r="AZ3556" i="1"/>
  <c r="AZ3540" i="1"/>
  <c r="AZ3524" i="1"/>
  <c r="AZ3508" i="1"/>
  <c r="AZ3492" i="1"/>
  <c r="AZ3476" i="1"/>
  <c r="AZ3460" i="1"/>
  <c r="AZ3444" i="1"/>
  <c r="AZ3428" i="1"/>
  <c r="AZ3412" i="1"/>
  <c r="AZ3396" i="1"/>
  <c r="AZ3380" i="1"/>
  <c r="AZ3348" i="1"/>
  <c r="AZ3332" i="1"/>
  <c r="AZ3316" i="1"/>
  <c r="AZ3300" i="1"/>
  <c r="AZ3284" i="1"/>
  <c r="AZ3268" i="1"/>
  <c r="AZ3252" i="1"/>
  <c r="AZ3236" i="1"/>
  <c r="AZ3220" i="1"/>
  <c r="AZ3204" i="1"/>
  <c r="AZ4106" i="1"/>
  <c r="AZ4082" i="1"/>
  <c r="AZ4074" i="1"/>
  <c r="AZ4066" i="1"/>
  <c r="AZ4050" i="1"/>
  <c r="AZ4042" i="1"/>
  <c r="AZ4010" i="1"/>
  <c r="AZ3906" i="1"/>
  <c r="AZ3834" i="1"/>
  <c r="AZ3818" i="1"/>
  <c r="AZ3810" i="1"/>
  <c r="AZ3770" i="1"/>
  <c r="AZ3762" i="1"/>
  <c r="AZ3754" i="1"/>
  <c r="AZ3714" i="1"/>
  <c r="AZ3634" i="1"/>
  <c r="AZ3470" i="1"/>
  <c r="AZ3422" i="1"/>
  <c r="AZ3406" i="1"/>
  <c r="AZ3258" i="1"/>
  <c r="AZ4072" i="1"/>
  <c r="AZ4040" i="1"/>
  <c r="AZ4012" i="1"/>
  <c r="AZ3390" i="1"/>
  <c r="AZ3374" i="1"/>
  <c r="AZ3342" i="1"/>
  <c r="AZ3178" i="1"/>
  <c r="AZ3174" i="1"/>
  <c r="AZ3170" i="1"/>
  <c r="AZ3166" i="1"/>
  <c r="AZ3162" i="1"/>
  <c r="AZ3158" i="1"/>
  <c r="AZ3154" i="1"/>
  <c r="AZ3150" i="1"/>
  <c r="AZ4002" i="1"/>
  <c r="AZ3922" i="1"/>
  <c r="AZ3814" i="1"/>
  <c r="AZ3686" i="1"/>
  <c r="AZ3662" i="1"/>
  <c r="AZ3654" i="1"/>
  <c r="AZ3638" i="1"/>
  <c r="AZ3574" i="1"/>
  <c r="AZ3506" i="1"/>
  <c r="AZ3482" i="1"/>
  <c r="AZ3474" i="1"/>
  <c r="AZ3434" i="1"/>
  <c r="AZ3184" i="1"/>
  <c r="AZ3168" i="1"/>
  <c r="AZ3152" i="1"/>
  <c r="AZ3120" i="1"/>
  <c r="AZ3104" i="1"/>
  <c r="AZ3088" i="1"/>
  <c r="AZ3072" i="1"/>
  <c r="AZ3056" i="1"/>
  <c r="AZ3040" i="1"/>
  <c r="AZ3024" i="1"/>
  <c r="AZ3008" i="1"/>
  <c r="AZ2976" i="1"/>
  <c r="AZ2960" i="1"/>
  <c r="AZ2944" i="1"/>
  <c r="AZ2928" i="1"/>
  <c r="AZ2912" i="1"/>
  <c r="AZ2896" i="1"/>
  <c r="AZ2880" i="1"/>
  <c r="AZ2864" i="1"/>
  <c r="AZ2848" i="1"/>
  <c r="AZ2832" i="1"/>
  <c r="AZ2816" i="1"/>
  <c r="AZ2800" i="1"/>
  <c r="AZ2784" i="1"/>
  <c r="AZ2768" i="1"/>
  <c r="AZ2752" i="1"/>
  <c r="AZ2736" i="1"/>
  <c r="AZ2720" i="1"/>
  <c r="AZ2704" i="1"/>
  <c r="AZ2688" i="1"/>
  <c r="AZ2672" i="1"/>
  <c r="AZ2608" i="1"/>
  <c r="AZ2592" i="1"/>
  <c r="AZ2576" i="1"/>
  <c r="AZ2560" i="1"/>
  <c r="AZ2544" i="1"/>
  <c r="AZ2528" i="1"/>
  <c r="AZ2512" i="1"/>
  <c r="AZ2432" i="1"/>
  <c r="AZ2416" i="1"/>
  <c r="AZ2400" i="1"/>
  <c r="AZ2384" i="1"/>
  <c r="AZ2368" i="1"/>
  <c r="AZ2352" i="1"/>
  <c r="AZ2336" i="1"/>
  <c r="AZ2320" i="1"/>
  <c r="AZ2304" i="1"/>
  <c r="AZ2288" i="1"/>
  <c r="AZ2272" i="1"/>
  <c r="AZ2256" i="1"/>
  <c r="AZ2240" i="1"/>
  <c r="AZ2224" i="1"/>
  <c r="AZ2208" i="1"/>
  <c r="AZ2192" i="1"/>
  <c r="AZ2176" i="1"/>
  <c r="AZ2160" i="1"/>
  <c r="AZ2144" i="1"/>
  <c r="AZ2128" i="1"/>
  <c r="AZ2112" i="1"/>
  <c r="AZ2096" i="1"/>
  <c r="AZ2080" i="1"/>
  <c r="AZ2064" i="1"/>
  <c r="AZ2048" i="1"/>
  <c r="AZ2032" i="1"/>
  <c r="AZ2016" i="1"/>
  <c r="AZ2000" i="1"/>
  <c r="AZ1984" i="1"/>
  <c r="AZ1968" i="1"/>
  <c r="AZ1952" i="1"/>
  <c r="AZ1936" i="1"/>
  <c r="AZ1920" i="1"/>
  <c r="AZ1904" i="1"/>
  <c r="AZ1888" i="1"/>
  <c r="AZ1872" i="1"/>
  <c r="AZ1856" i="1"/>
  <c r="AZ1840" i="1"/>
  <c r="AZ1824" i="1"/>
  <c r="AZ1808" i="1"/>
  <c r="AZ1792" i="1"/>
  <c r="AZ1776" i="1"/>
  <c r="AZ1760" i="1"/>
  <c r="AZ1744" i="1"/>
  <c r="AZ1712" i="1"/>
  <c r="AZ2206" i="1"/>
  <c r="AZ2202" i="1"/>
  <c r="AZ2198" i="1"/>
  <c r="AZ2194" i="1"/>
  <c r="AZ2190" i="1"/>
  <c r="AZ2186" i="1"/>
  <c r="AZ2182" i="1"/>
  <c r="AZ2178" i="1"/>
  <c r="AZ2174" i="1"/>
  <c r="AZ2170" i="1"/>
  <c r="AZ2166" i="1"/>
  <c r="AZ2162" i="1"/>
  <c r="AZ2158" i="1"/>
  <c r="AZ2154" i="1"/>
  <c r="AZ2150" i="1"/>
  <c r="AZ2146" i="1"/>
  <c r="AZ2142" i="1"/>
  <c r="AZ2138" i="1"/>
  <c r="AZ2134" i="1"/>
  <c r="AZ2130" i="1"/>
  <c r="AZ2126" i="1"/>
  <c r="AZ2122" i="1"/>
  <c r="AZ2118" i="1"/>
  <c r="AZ2114" i="1"/>
  <c r="AZ2110" i="1"/>
  <c r="AZ2106" i="1"/>
  <c r="AZ2102" i="1"/>
  <c r="AZ2098" i="1"/>
  <c r="AZ2094" i="1"/>
  <c r="AZ2090" i="1"/>
  <c r="AZ2086" i="1"/>
  <c r="AZ2082" i="1"/>
  <c r="AZ2078" i="1"/>
  <c r="AZ2074" i="1"/>
  <c r="AZ2070" i="1"/>
  <c r="AZ2066" i="1"/>
  <c r="AZ2062" i="1"/>
  <c r="AZ2058" i="1"/>
  <c r="AZ2054" i="1"/>
  <c r="AZ2050" i="1"/>
  <c r="AZ2046" i="1"/>
  <c r="AZ2042" i="1"/>
  <c r="AZ2038" i="1"/>
  <c r="AZ2034" i="1"/>
  <c r="AZ2030" i="1"/>
  <c r="AZ2026" i="1"/>
  <c r="AZ2022" i="1"/>
  <c r="AZ2018" i="1"/>
  <c r="AZ2014" i="1"/>
  <c r="AZ2010" i="1"/>
  <c r="AZ2006" i="1"/>
  <c r="AZ2002" i="1"/>
  <c r="AZ1998" i="1"/>
  <c r="AZ1994" i="1"/>
  <c r="AZ1990" i="1"/>
  <c r="AZ1986" i="1"/>
  <c r="AZ1982" i="1"/>
  <c r="AZ1978" i="1"/>
  <c r="AZ1974" i="1"/>
  <c r="AZ1958" i="1"/>
  <c r="AZ1942" i="1"/>
  <c r="AZ1922" i="1"/>
  <c r="AZ1906" i="1"/>
  <c r="AZ1890" i="1"/>
  <c r="AZ1854" i="1"/>
  <c r="AZ1838" i="1"/>
  <c r="AZ1822" i="1"/>
  <c r="AZ1806" i="1"/>
  <c r="AZ1790" i="1"/>
  <c r="AZ1774" i="1"/>
  <c r="AZ1742" i="1"/>
  <c r="AZ1682" i="1"/>
  <c r="AZ1666" i="1"/>
  <c r="AZ1662" i="1"/>
  <c r="AZ1646" i="1"/>
  <c r="AZ1630" i="1"/>
  <c r="AZ1614" i="1"/>
  <c r="AZ1598" i="1"/>
  <c r="AZ1566" i="1"/>
  <c r="AZ1550" i="1"/>
  <c r="AZ1534" i="1"/>
  <c r="AZ1518" i="1"/>
  <c r="AZ1502" i="1"/>
  <c r="AZ1486" i="1"/>
  <c r="AZ1470" i="1"/>
  <c r="AZ1454" i="1"/>
  <c r="AZ1438" i="1"/>
  <c r="AZ1422" i="1"/>
  <c r="AZ1406" i="1"/>
  <c r="AZ1390" i="1"/>
  <c r="AZ1374" i="1"/>
  <c r="AZ1358" i="1"/>
  <c r="AZ1342" i="1"/>
  <c r="AZ1326" i="1"/>
  <c r="AZ1310" i="1"/>
  <c r="AZ1294" i="1"/>
  <c r="AZ1278" i="1"/>
  <c r="AZ1262" i="1"/>
  <c r="AZ1246" i="1"/>
  <c r="AZ1230" i="1"/>
  <c r="AZ1214" i="1"/>
  <c r="AZ1198" i="1"/>
  <c r="AZ1182" i="1"/>
  <c r="AZ1166" i="1"/>
  <c r="AZ1150" i="1"/>
  <c r="AZ1134" i="1"/>
  <c r="AZ1118" i="1"/>
  <c r="AZ1102" i="1"/>
  <c r="AZ1086" i="1"/>
  <c r="AZ1070" i="1"/>
  <c r="AZ1054" i="1"/>
  <c r="AZ1038" i="1"/>
  <c r="AZ1022" i="1"/>
  <c r="AZ1006" i="1"/>
  <c r="AZ990" i="1"/>
  <c r="AZ974" i="1"/>
  <c r="AZ958" i="1"/>
  <c r="AZ942" i="1"/>
  <c r="AZ926" i="1"/>
  <c r="AZ910" i="1"/>
  <c r="AZ894" i="1"/>
  <c r="AZ878" i="1"/>
  <c r="AZ862" i="1"/>
  <c r="AZ846" i="1"/>
  <c r="AZ830" i="1"/>
  <c r="AZ814" i="1"/>
  <c r="AZ798" i="1"/>
  <c r="AZ782" i="1"/>
  <c r="AZ766" i="1"/>
  <c r="AZ750" i="1"/>
  <c r="AZ734" i="1"/>
  <c r="AZ718" i="1"/>
  <c r="AZ702" i="1"/>
  <c r="AZ686" i="1"/>
  <c r="AZ670" i="1"/>
  <c r="AZ4030" i="1"/>
  <c r="AZ3998" i="1"/>
  <c r="AZ3462" i="1"/>
  <c r="AZ3202" i="1"/>
  <c r="AZ1930" i="1"/>
  <c r="AZ1914" i="1"/>
  <c r="AZ1898" i="1"/>
  <c r="AZ1882" i="1"/>
  <c r="AZ1722" i="1"/>
  <c r="AZ1714" i="1"/>
  <c r="AZ1706" i="1"/>
  <c r="AZ1698" i="1"/>
  <c r="AZ1690" i="1"/>
  <c r="AZ1674" i="1"/>
  <c r="AZ1704" i="1"/>
  <c r="AZ1688" i="1"/>
  <c r="AZ1672" i="1"/>
  <c r="AZ1656" i="1"/>
  <c r="AZ1624" i="1"/>
  <c r="AZ1608" i="1"/>
  <c r="AZ1592" i="1"/>
  <c r="AZ1576" i="1"/>
  <c r="AZ1544" i="1"/>
  <c r="AZ1528" i="1"/>
  <c r="AZ1512" i="1"/>
  <c r="AZ1496" i="1"/>
  <c r="AZ1480" i="1"/>
  <c r="AZ1464" i="1"/>
  <c r="AZ1448" i="1"/>
  <c r="AZ1444" i="1"/>
  <c r="AZ1440" i="1"/>
  <c r="AZ1436" i="1"/>
  <c r="AZ1432" i="1"/>
  <c r="AZ1428" i="1"/>
  <c r="AZ1424" i="1"/>
  <c r="AZ1420" i="1"/>
  <c r="AZ1416" i="1"/>
  <c r="AZ1412" i="1"/>
  <c r="AZ1408" i="1"/>
  <c r="AZ1404" i="1"/>
  <c r="AZ1400" i="1"/>
  <c r="AZ1396" i="1"/>
  <c r="AZ1392" i="1"/>
  <c r="AZ1388" i="1"/>
  <c r="AZ1384" i="1"/>
  <c r="AZ1380" i="1"/>
  <c r="AZ1376" i="1"/>
  <c r="AZ1372" i="1"/>
  <c r="AZ1368" i="1"/>
  <c r="AZ1364" i="1"/>
  <c r="AZ1356" i="1"/>
  <c r="AZ1352" i="1"/>
  <c r="AZ1348" i="1"/>
  <c r="AZ1344" i="1"/>
  <c r="AZ1340" i="1"/>
  <c r="AZ1336" i="1"/>
  <c r="AZ1332" i="1"/>
  <c r="AZ1328" i="1"/>
  <c r="AZ1312" i="1"/>
  <c r="AZ1296" i="1"/>
  <c r="AZ1280" i="1"/>
  <c r="AZ1264" i="1"/>
  <c r="AZ1248" i="1"/>
  <c r="AZ1232" i="1"/>
  <c r="AZ1216" i="1"/>
  <c r="AZ1200" i="1"/>
  <c r="AZ1184" i="1"/>
  <c r="AZ1168" i="1"/>
  <c r="AZ1152" i="1"/>
  <c r="AZ1136" i="1"/>
  <c r="AZ1120" i="1"/>
  <c r="AZ1104" i="1"/>
  <c r="AZ1088" i="1"/>
  <c r="AZ1072" i="1"/>
  <c r="AZ1056" i="1"/>
  <c r="AZ1040" i="1"/>
  <c r="AZ1024" i="1"/>
  <c r="AZ1008" i="1"/>
  <c r="AZ992" i="1"/>
  <c r="AZ976" i="1"/>
  <c r="AZ960" i="1"/>
  <c r="AZ944" i="1"/>
  <c r="AZ928" i="1"/>
  <c r="AZ912" i="1"/>
  <c r="AZ896" i="1"/>
  <c r="AZ880" i="1"/>
  <c r="AZ636" i="1"/>
  <c r="AZ620" i="1"/>
  <c r="AZ604" i="1"/>
  <c r="AZ588" i="1"/>
  <c r="AZ572" i="1"/>
  <c r="AZ654" i="1"/>
  <c r="AZ638" i="1"/>
  <c r="AZ606" i="1"/>
  <c r="AZ574" i="1"/>
  <c r="AZ558" i="1"/>
  <c r="AZ526" i="1"/>
  <c r="AZ510" i="1"/>
  <c r="AZ478" i="1"/>
  <c r="AZ462" i="1"/>
  <c r="AZ446" i="1"/>
  <c r="AZ430" i="1"/>
  <c r="AZ414" i="1"/>
  <c r="AZ378" i="1"/>
  <c r="AZ370" i="1"/>
  <c r="AZ366" i="1"/>
  <c r="AZ362" i="1"/>
  <c r="AZ354" i="1"/>
  <c r="AZ350" i="1"/>
  <c r="AZ342" i="1"/>
  <c r="AZ338" i="1"/>
  <c r="AZ334" i="1"/>
  <c r="AZ330" i="1"/>
  <c r="AZ326" i="1"/>
  <c r="AZ322" i="1"/>
  <c r="AZ314" i="1"/>
  <c r="AZ310" i="1"/>
  <c r="AZ306" i="1"/>
  <c r="AZ302" i="1"/>
  <c r="AZ298" i="1"/>
  <c r="AZ294" i="1"/>
  <c r="AZ290" i="1"/>
  <c r="AZ286" i="1"/>
  <c r="AZ282" i="1"/>
  <c r="AZ278" i="1"/>
  <c r="AZ274" i="1"/>
  <c r="AZ270" i="1"/>
  <c r="AZ266" i="1"/>
  <c r="AZ262" i="1"/>
  <c r="AZ258" i="1"/>
  <c r="AZ254" i="1"/>
  <c r="AZ250" i="1"/>
  <c r="AZ242" i="1"/>
  <c r="AZ238" i="1"/>
  <c r="AZ234" i="1"/>
  <c r="AZ230" i="1"/>
  <c r="AZ226" i="1"/>
  <c r="AZ222" i="1"/>
  <c r="AZ218" i="1"/>
  <c r="AZ214" i="1"/>
  <c r="AZ210" i="1"/>
  <c r="AZ206" i="1"/>
  <c r="AZ202" i="1"/>
  <c r="AZ198" i="1"/>
  <c r="AZ194" i="1"/>
  <c r="AZ190" i="1"/>
  <c r="AZ186" i="1"/>
  <c r="AZ182" i="1"/>
  <c r="AZ178" i="1"/>
  <c r="AZ174" i="1"/>
  <c r="AZ170" i="1"/>
  <c r="AZ166" i="1"/>
  <c r="AZ162" i="1"/>
  <c r="AZ158" i="1"/>
  <c r="AZ154" i="1"/>
  <c r="AZ150" i="1"/>
  <c r="AZ146" i="1"/>
  <c r="AZ142" i="1"/>
  <c r="AZ138" i="1"/>
  <c r="AZ134" i="1"/>
  <c r="AZ130" i="1"/>
  <c r="AZ126" i="1"/>
  <c r="AZ122" i="1"/>
  <c r="AZ118" i="1"/>
  <c r="AZ114" i="1"/>
  <c r="AZ110" i="1"/>
  <c r="AZ106" i="1"/>
  <c r="AZ102" i="1"/>
  <c r="AZ98" i="1"/>
  <c r="AZ94" i="1"/>
  <c r="AZ90" i="1"/>
  <c r="AZ86" i="1"/>
  <c r="AZ82" i="1"/>
  <c r="AZ78" i="1"/>
  <c r="AZ74" i="1"/>
  <c r="AZ70" i="1"/>
  <c r="AZ66" i="1"/>
  <c r="AZ62" i="1"/>
  <c r="AZ58" i="1"/>
  <c r="AZ54" i="1"/>
  <c r="AZ50" i="1"/>
  <c r="AZ46" i="1"/>
  <c r="AZ42" i="1"/>
  <c r="AZ34" i="1"/>
  <c r="AZ30" i="1"/>
  <c r="AZ26" i="1"/>
  <c r="AZ22" i="1"/>
  <c r="AZ18" i="1"/>
  <c r="AZ14" i="1"/>
  <c r="AZ10" i="1"/>
  <c r="AZ6" i="1"/>
  <c r="AZ332" i="1"/>
  <c r="AZ316" i="1"/>
  <c r="AZ312" i="1"/>
  <c r="AZ308" i="1"/>
  <c r="AZ304" i="1"/>
  <c r="AZ300" i="1"/>
  <c r="AZ296" i="1"/>
  <c r="AZ292" i="1"/>
  <c r="AZ288" i="1"/>
  <c r="AZ284" i="1"/>
  <c r="AZ280" i="1"/>
  <c r="AZ276" i="1"/>
  <c r="AZ272" i="1"/>
  <c r="AZ268" i="1"/>
  <c r="AZ264" i="1"/>
  <c r="AZ256" i="1"/>
  <c r="AZ252" i="1"/>
  <c r="AZ248" i="1"/>
  <c r="AZ240" i="1"/>
  <c r="AZ232" i="1"/>
  <c r="AZ228" i="1"/>
  <c r="AZ224" i="1"/>
  <c r="AZ216" i="1"/>
  <c r="AZ212" i="1"/>
  <c r="AZ208" i="1"/>
  <c r="AZ196" i="1"/>
  <c r="AZ192" i="1"/>
  <c r="AZ188" i="1"/>
  <c r="AZ184" i="1"/>
  <c r="AZ180" i="1"/>
  <c r="AZ176" i="1"/>
  <c r="AZ172" i="1"/>
  <c r="AZ168" i="1"/>
  <c r="AZ164" i="1"/>
  <c r="AZ160" i="1"/>
  <c r="AZ156" i="1"/>
  <c r="AZ152" i="1"/>
  <c r="AZ148" i="1"/>
  <c r="AZ144" i="1"/>
  <c r="AZ140" i="1"/>
  <c r="AZ136" i="1"/>
  <c r="AZ132" i="1"/>
  <c r="AZ128" i="1"/>
  <c r="AZ124" i="1"/>
  <c r="AZ120" i="1"/>
  <c r="AZ116" i="1"/>
  <c r="AZ112" i="1"/>
  <c r="AZ108" i="1"/>
  <c r="AZ104" i="1"/>
  <c r="AZ100" i="1"/>
  <c r="AZ96" i="1"/>
  <c r="AZ92" i="1"/>
  <c r="AZ88" i="1"/>
  <c r="AZ84" i="1"/>
  <c r="AZ80" i="1"/>
  <c r="AZ76" i="1"/>
  <c r="AZ72" i="1"/>
  <c r="AZ68" i="1"/>
  <c r="AZ64" i="1"/>
  <c r="AZ60" i="1"/>
  <c r="AZ56" i="1"/>
  <c r="AZ52" i="1"/>
  <c r="AZ48" i="1"/>
  <c r="AZ44" i="1"/>
  <c r="AZ40" i="1"/>
  <c r="AZ28" i="1"/>
  <c r="AZ24" i="1"/>
  <c r="AZ20" i="1"/>
  <c r="AZ16" i="1"/>
  <c r="AZ12" i="1"/>
  <c r="AZ8" i="1"/>
  <c r="AZ4" i="1"/>
  <c r="AZ4022" i="1"/>
  <c r="AZ3990" i="1"/>
  <c r="AZ3802" i="1"/>
  <c r="AZ3706" i="1"/>
  <c r="AZ3642" i="1"/>
  <c r="AZ3330" i="1"/>
  <c r="AZ3198" i="1"/>
  <c r="AZ822" i="1"/>
  <c r="AZ806" i="1"/>
  <c r="AZ790" i="1"/>
  <c r="AZ774" i="1"/>
  <c r="AZ758" i="1"/>
  <c r="AZ742" i="1"/>
  <c r="AZ726" i="1"/>
  <c r="AZ710" i="1"/>
  <c r="AZ1917" i="1"/>
  <c r="AZ1913" i="1"/>
  <c r="AZ1909" i="1"/>
  <c r="AZ1905" i="1"/>
  <c r="AZ1901" i="1"/>
  <c r="AZ1893" i="1"/>
  <c r="AZ1889" i="1"/>
  <c r="AZ1885" i="1"/>
  <c r="AZ1881" i="1"/>
  <c r="AZ1877" i="1"/>
  <c r="AZ1873" i="1"/>
  <c r="AZ1869" i="1"/>
  <c r="AZ1865" i="1"/>
  <c r="AZ1861" i="1"/>
  <c r="AZ1857" i="1"/>
  <c r="AZ1853" i="1"/>
  <c r="AZ1849" i="1"/>
  <c r="AZ1845" i="1"/>
  <c r="AZ1841" i="1"/>
  <c r="AZ1837" i="1"/>
  <c r="AZ1833" i="1"/>
  <c r="AZ1829" i="1"/>
  <c r="AZ1825" i="1"/>
  <c r="AZ1821" i="1"/>
  <c r="AZ1813" i="1"/>
  <c r="AZ1809" i="1"/>
  <c r="AZ1805" i="1"/>
  <c r="AZ1801" i="1"/>
  <c r="AZ1797" i="1"/>
  <c r="AZ1793" i="1"/>
  <c r="AZ1781" i="1"/>
  <c r="AZ1777" i="1"/>
  <c r="AZ1773" i="1"/>
  <c r="AZ1769" i="1"/>
  <c r="AZ1765" i="1"/>
  <c r="AZ1761" i="1"/>
  <c r="AZ1757" i="1"/>
  <c r="AZ1753" i="1"/>
  <c r="AZ1745" i="1"/>
  <c r="AZ1737" i="1"/>
  <c r="AZ1733" i="1"/>
  <c r="AZ1729" i="1"/>
  <c r="AZ1725" i="1"/>
  <c r="AZ1721" i="1"/>
  <c r="AZ1717" i="1"/>
  <c r="AZ1713" i="1"/>
  <c r="AZ1709" i="1"/>
  <c r="AZ1705" i="1"/>
  <c r="AZ1700" i="1"/>
  <c r="AZ1684" i="1"/>
  <c r="AZ1668" i="1"/>
  <c r="AZ1652" i="1"/>
  <c r="AZ1636" i="1"/>
  <c r="AZ1620" i="1"/>
  <c r="AZ1588" i="1"/>
  <c r="AZ1572" i="1"/>
  <c r="AZ1556" i="1"/>
  <c r="AZ1540" i="1"/>
  <c r="AZ1524" i="1"/>
  <c r="AZ1508" i="1"/>
  <c r="AZ1492" i="1"/>
  <c r="AZ1476" i="1"/>
  <c r="AZ1460" i="1"/>
  <c r="AZ1324" i="1"/>
  <c r="AZ1308" i="1"/>
  <c r="AZ1292" i="1"/>
  <c r="AZ1276" i="1"/>
  <c r="AZ1260" i="1"/>
  <c r="AZ1244" i="1"/>
  <c r="AZ1228" i="1"/>
  <c r="AZ1212" i="1"/>
  <c r="AZ1196" i="1"/>
  <c r="AZ1180" i="1"/>
  <c r="AZ1164" i="1"/>
  <c r="AZ1148" i="1"/>
  <c r="AZ1132" i="1"/>
  <c r="AZ1116" i="1"/>
  <c r="AZ1100" i="1"/>
  <c r="AZ1084" i="1"/>
  <c r="AZ1068" i="1"/>
  <c r="AZ1052" i="1"/>
  <c r="AZ1036" i="1"/>
  <c r="AZ1020" i="1"/>
  <c r="AZ1004" i="1"/>
  <c r="AZ988" i="1"/>
  <c r="AZ972" i="1"/>
  <c r="AZ956" i="1"/>
  <c r="AZ940" i="1"/>
  <c r="AZ924" i="1"/>
  <c r="AZ908" i="1"/>
  <c r="AZ892" i="1"/>
  <c r="AZ876" i="1"/>
  <c r="AZ872" i="1"/>
  <c r="AZ868" i="1"/>
  <c r="AZ864" i="1"/>
  <c r="AZ860" i="1"/>
  <c r="AZ856" i="1"/>
  <c r="AZ852" i="1"/>
  <c r="AZ848" i="1"/>
  <c r="AZ844" i="1"/>
  <c r="AZ840" i="1"/>
  <c r="AZ832" i="1"/>
  <c r="AZ824" i="1"/>
  <c r="AZ820" i="1"/>
  <c r="AZ816" i="1"/>
  <c r="AZ812" i="1"/>
  <c r="AZ808" i="1"/>
  <c r="AZ804" i="1"/>
  <c r="AZ800" i="1"/>
  <c r="AZ796" i="1"/>
  <c r="AZ792" i="1"/>
  <c r="AZ788" i="1"/>
  <c r="AZ784" i="1"/>
  <c r="AZ780" i="1"/>
  <c r="AZ776" i="1"/>
  <c r="AZ772" i="1"/>
  <c r="AZ768" i="1"/>
  <c r="AZ764" i="1"/>
  <c r="AZ760" i="1"/>
  <c r="AZ756" i="1"/>
  <c r="AZ752" i="1"/>
  <c r="AZ748" i="1"/>
  <c r="AZ744" i="1"/>
  <c r="AZ740" i="1"/>
  <c r="AZ736" i="1"/>
  <c r="AZ732" i="1"/>
  <c r="AZ728" i="1"/>
  <c r="AZ724" i="1"/>
  <c r="AZ720" i="1"/>
  <c r="AZ716" i="1"/>
  <c r="AZ712" i="1"/>
  <c r="AZ708" i="1"/>
  <c r="AZ704" i="1"/>
  <c r="AZ700" i="1"/>
  <c r="AZ696" i="1"/>
  <c r="AZ692" i="1"/>
  <c r="AZ688" i="1"/>
  <c r="AZ684" i="1"/>
  <c r="AZ680" i="1"/>
  <c r="AZ676" i="1"/>
  <c r="AZ672" i="1"/>
  <c r="AZ668" i="1"/>
  <c r="AZ664" i="1"/>
  <c r="AZ656" i="1"/>
  <c r="AZ652" i="1"/>
  <c r="AZ648" i="1"/>
  <c r="AZ632" i="1"/>
  <c r="AZ616" i="1"/>
  <c r="AZ600" i="1"/>
  <c r="AZ584" i="1"/>
  <c r="AZ568" i="1"/>
  <c r="AZ564" i="1"/>
  <c r="AZ560" i="1"/>
  <c r="AZ556" i="1"/>
  <c r="AZ552" i="1"/>
  <c r="AZ548" i="1"/>
  <c r="AZ544" i="1"/>
  <c r="AZ536" i="1"/>
  <c r="AZ532" i="1"/>
  <c r="AZ528" i="1"/>
  <c r="AZ524" i="1"/>
  <c r="AZ520" i="1"/>
  <c r="AZ516" i="1"/>
  <c r="AZ512" i="1"/>
  <c r="AZ508" i="1"/>
  <c r="AZ504" i="1"/>
  <c r="AZ500" i="1"/>
  <c r="AZ496" i="1"/>
  <c r="AZ492" i="1"/>
  <c r="AZ488" i="1"/>
  <c r="AZ484" i="1"/>
  <c r="AZ480" i="1"/>
  <c r="AZ476" i="1"/>
  <c r="AZ472" i="1"/>
  <c r="AZ468" i="1"/>
  <c r="AZ464" i="1"/>
  <c r="AZ460" i="1"/>
  <c r="AZ456" i="1"/>
  <c r="AZ452" i="1"/>
  <c r="AZ448" i="1"/>
  <c r="AZ444" i="1"/>
  <c r="AZ440" i="1"/>
  <c r="AZ436" i="1"/>
  <c r="AZ432" i="1"/>
  <c r="AZ428" i="1"/>
  <c r="AZ424" i="1"/>
  <c r="AZ408" i="1"/>
  <c r="AZ400" i="1"/>
  <c r="AZ388" i="1"/>
  <c r="AZ380" i="1"/>
  <c r="AZ376" i="1"/>
  <c r="AZ372" i="1"/>
  <c r="AZ368" i="1"/>
  <c r="AZ364" i="1"/>
  <c r="AZ360" i="1"/>
  <c r="AZ356" i="1"/>
  <c r="AZ348" i="1"/>
  <c r="AZ340" i="1"/>
  <c r="AZ666" i="1"/>
  <c r="AZ650" i="1"/>
  <c r="AZ634" i="1"/>
  <c r="AZ618" i="1"/>
  <c r="AZ602" i="1"/>
  <c r="AZ586" i="1"/>
  <c r="AZ570" i="1"/>
  <c r="AZ554" i="1"/>
  <c r="AZ538" i="1"/>
  <c r="AZ522" i="1"/>
  <c r="AZ506" i="1"/>
  <c r="AZ490" i="1"/>
  <c r="AZ474" i="1"/>
  <c r="AZ458" i="1"/>
  <c r="AZ442" i="1"/>
  <c r="AZ426" i="1"/>
  <c r="AZ394" i="1"/>
  <c r="AZ1701" i="1"/>
  <c r="AZ1697" i="1"/>
  <c r="AZ1693" i="1"/>
  <c r="AZ1689" i="1"/>
  <c r="AZ1685" i="1"/>
  <c r="AZ1681" i="1"/>
  <c r="AZ1677" i="1"/>
  <c r="AZ1673" i="1"/>
  <c r="AZ1669" i="1"/>
  <c r="AZ1665" i="1"/>
  <c r="AZ1657" i="1"/>
  <c r="AZ1653" i="1"/>
  <c r="AZ1649" i="1"/>
  <c r="AZ1645" i="1"/>
  <c r="AZ1641" i="1"/>
  <c r="AZ1637" i="1"/>
  <c r="AZ1633" i="1"/>
  <c r="AZ1629" i="1"/>
  <c r="AZ1625" i="1"/>
  <c r="AZ1621" i="1"/>
  <c r="AZ1613" i="1"/>
  <c r="AZ1609" i="1"/>
  <c r="AZ1605" i="1"/>
  <c r="AZ1601" i="1"/>
  <c r="AZ1589" i="1"/>
  <c r="AZ1585" i="1"/>
  <c r="AZ1577" i="1"/>
  <c r="AZ1573" i="1"/>
  <c r="AZ1569" i="1"/>
  <c r="AZ1565" i="1"/>
  <c r="AZ1561" i="1"/>
  <c r="AZ1557" i="1"/>
  <c r="AZ1553" i="1"/>
  <c r="AZ1549" i="1"/>
  <c r="AZ1545" i="1"/>
  <c r="AZ1541" i="1"/>
  <c r="AZ1537" i="1"/>
  <c r="AZ1533" i="1"/>
  <c r="AZ1529" i="1"/>
  <c r="AZ1525" i="1"/>
  <c r="AZ1521" i="1"/>
  <c r="AZ1517" i="1"/>
  <c r="AZ1513" i="1"/>
  <c r="AZ1509" i="1"/>
  <c r="AZ1501" i="1"/>
  <c r="AZ1497" i="1"/>
  <c r="AZ1493" i="1"/>
  <c r="AZ1489" i="1"/>
  <c r="AZ1481" i="1"/>
  <c r="AZ1477" i="1"/>
  <c r="AZ1473" i="1"/>
  <c r="AZ1469" i="1"/>
  <c r="AZ1465" i="1"/>
  <c r="AZ1461" i="1"/>
  <c r="AZ1457" i="1"/>
  <c r="AZ1453" i="1"/>
  <c r="AZ1449" i="1"/>
  <c r="AZ1445" i="1"/>
  <c r="AZ1441" i="1"/>
  <c r="AZ1437" i="1"/>
  <c r="AZ1433" i="1"/>
  <c r="AZ1429" i="1"/>
  <c r="AZ1425" i="1"/>
  <c r="AZ1421" i="1"/>
  <c r="AZ1417" i="1"/>
  <c r="AZ1413" i="1"/>
  <c r="AZ1409" i="1"/>
  <c r="AZ1405" i="1"/>
  <c r="AZ1401" i="1"/>
  <c r="AZ1397" i="1"/>
  <c r="AZ1393" i="1"/>
  <c r="AZ1389" i="1"/>
  <c r="AZ1385" i="1"/>
  <c r="AZ1381" i="1"/>
  <c r="AZ1377" i="1"/>
  <c r="AZ1373" i="1"/>
  <c r="AZ1369" i="1"/>
  <c r="AZ1365" i="1"/>
  <c r="AZ1361" i="1"/>
  <c r="AZ1357" i="1"/>
  <c r="AZ1353" i="1"/>
  <c r="AZ1349" i="1"/>
  <c r="AZ1345" i="1"/>
  <c r="AZ1341" i="1"/>
  <c r="AZ1337" i="1"/>
  <c r="AZ1333" i="1"/>
  <c r="AZ1329" i="1"/>
  <c r="AZ1325" i="1"/>
  <c r="AZ1321" i="1"/>
  <c r="AZ1317" i="1"/>
  <c r="AZ1313" i="1"/>
  <c r="AZ1309" i="1"/>
  <c r="AZ1305" i="1"/>
  <c r="AZ1301" i="1"/>
  <c r="AZ1297" i="1"/>
  <c r="AZ1293" i="1"/>
  <c r="AZ1289" i="1"/>
  <c r="AZ1285" i="1"/>
  <c r="AZ1281" i="1"/>
  <c r="AZ1277" i="1"/>
  <c r="AZ1273" i="1"/>
  <c r="AZ1269" i="1"/>
  <c r="AZ1265" i="1"/>
  <c r="AZ1261" i="1"/>
  <c r="AZ1257" i="1"/>
  <c r="AZ1253" i="1"/>
  <c r="AZ1241" i="1"/>
  <c r="AZ1237" i="1"/>
  <c r="AZ1233" i="1"/>
  <c r="AZ1229" i="1"/>
  <c r="AZ1225" i="1"/>
  <c r="AZ1221" i="1"/>
  <c r="AZ1217" i="1"/>
  <c r="AZ1213" i="1"/>
  <c r="AZ1209" i="1"/>
  <c r="AZ1205" i="1"/>
  <c r="AZ1201" i="1"/>
  <c r="AZ1197" i="1"/>
  <c r="AZ1193" i="1"/>
  <c r="AZ1189" i="1"/>
  <c r="AZ1185" i="1"/>
  <c r="AZ1181" i="1"/>
  <c r="AZ1177" i="1"/>
  <c r="AZ1173" i="1"/>
  <c r="AZ1169" i="1"/>
  <c r="AZ1165" i="1"/>
  <c r="AZ1161" i="1"/>
  <c r="AZ1157" i="1"/>
  <c r="AZ1153" i="1"/>
  <c r="AZ1149" i="1"/>
  <c r="AZ1145" i="1"/>
  <c r="AZ1137" i="1"/>
  <c r="AZ1129" i="1"/>
  <c r="AZ1125" i="1"/>
  <c r="AZ1121" i="1"/>
  <c r="AZ1117" i="1"/>
  <c r="AZ1113" i="1"/>
  <c r="AZ1109" i="1"/>
  <c r="AZ1105" i="1"/>
  <c r="AZ1101" i="1"/>
  <c r="AZ1097" i="1"/>
  <c r="AZ1093" i="1"/>
  <c r="AZ1089" i="1"/>
  <c r="AZ1085" i="1"/>
  <c r="AZ1081" i="1"/>
  <c r="AZ1077" i="1"/>
  <c r="AZ1073" i="1"/>
  <c r="AZ1069" i="1"/>
  <c r="AZ1065" i="1"/>
  <c r="AZ1061" i="1"/>
  <c r="AZ1057" i="1"/>
  <c r="AZ1049" i="1"/>
  <c r="AZ1045" i="1"/>
  <c r="AZ1041" i="1"/>
  <c r="AZ1037" i="1"/>
  <c r="AZ1033" i="1"/>
  <c r="AZ1029" i="1"/>
  <c r="AZ1025" i="1"/>
  <c r="AZ1017" i="1"/>
  <c r="AZ1009" i="1"/>
  <c r="AZ1005" i="1"/>
  <c r="AZ1001" i="1"/>
  <c r="AZ997" i="1"/>
  <c r="AZ993" i="1"/>
  <c r="AZ989" i="1"/>
  <c r="AZ985" i="1"/>
  <c r="AZ981" i="1"/>
  <c r="AZ977" i="1"/>
  <c r="AZ973" i="1"/>
  <c r="AZ969" i="1"/>
  <c r="AZ965" i="1"/>
  <c r="AZ961" i="1"/>
  <c r="AZ957" i="1"/>
  <c r="AZ953" i="1"/>
  <c r="AZ949" i="1"/>
  <c r="AZ945" i="1"/>
  <c r="AZ941" i="1"/>
  <c r="AZ937" i="1"/>
  <c r="AZ933" i="1"/>
  <c r="AZ929" i="1"/>
  <c r="AZ925" i="1"/>
  <c r="AZ921" i="1"/>
  <c r="AZ917" i="1"/>
  <c r="AZ913" i="1"/>
  <c r="AZ909" i="1"/>
  <c r="AZ905" i="1"/>
  <c r="AZ901" i="1"/>
  <c r="AZ897" i="1"/>
  <c r="AZ893" i="1"/>
  <c r="AZ889" i="1"/>
  <c r="AZ885" i="1"/>
  <c r="AZ881" i="1"/>
  <c r="AZ877" i="1"/>
  <c r="AZ873" i="1"/>
  <c r="AZ869" i="1"/>
  <c r="AZ865" i="1"/>
  <c r="AZ861" i="1"/>
  <c r="AZ857" i="1"/>
  <c r="AZ853" i="1"/>
  <c r="AZ849" i="1"/>
  <c r="AZ845" i="1"/>
  <c r="AZ841" i="1"/>
  <c r="AZ833" i="1"/>
  <c r="AZ821" i="1"/>
  <c r="AZ817" i="1"/>
  <c r="AZ813" i="1"/>
  <c r="AZ809" i="1"/>
  <c r="AZ805" i="1"/>
  <c r="AZ801" i="1"/>
  <c r="AZ797" i="1"/>
  <c r="AZ793" i="1"/>
  <c r="AZ789" i="1"/>
  <c r="AZ785" i="1"/>
  <c r="AZ781" i="1"/>
  <c r="AZ777" i="1"/>
  <c r="AZ773" i="1"/>
  <c r="AZ769" i="1"/>
  <c r="AZ765" i="1"/>
  <c r="AZ761" i="1"/>
  <c r="AZ757" i="1"/>
  <c r="AZ753" i="1"/>
  <c r="AZ749" i="1"/>
  <c r="AZ745" i="1"/>
  <c r="AZ741" i="1"/>
  <c r="AZ737" i="1"/>
  <c r="AZ733" i="1"/>
  <c r="AZ729" i="1"/>
  <c r="AZ725" i="1"/>
  <c r="AZ721" i="1"/>
  <c r="AZ717" i="1"/>
  <c r="AZ713" i="1"/>
  <c r="AZ709" i="1"/>
  <c r="AZ705" i="1"/>
  <c r="AZ701" i="1"/>
  <c r="AZ693" i="1"/>
  <c r="AZ689" i="1"/>
  <c r="AZ685" i="1"/>
  <c r="AZ681" i="1"/>
  <c r="AZ677" i="1"/>
  <c r="AZ673" i="1"/>
  <c r="AZ669" i="1"/>
  <c r="AZ665" i="1"/>
  <c r="AZ661" i="1"/>
  <c r="AZ653" i="1"/>
  <c r="AZ645" i="1"/>
  <c r="AZ641" i="1"/>
  <c r="AZ637" i="1"/>
  <c r="AZ629" i="1"/>
  <c r="AZ621" i="1"/>
  <c r="AZ613" i="1"/>
  <c r="AZ609" i="1"/>
  <c r="AZ605" i="1"/>
  <c r="AZ601" i="1"/>
  <c r="AZ597" i="1"/>
  <c r="AZ593" i="1"/>
  <c r="AZ589" i="1"/>
  <c r="AZ585" i="1"/>
  <c r="AZ581" i="1"/>
  <c r="AZ577" i="1"/>
  <c r="AZ565" i="1"/>
  <c r="AZ561" i="1"/>
  <c r="AZ557" i="1"/>
  <c r="AZ553" i="1"/>
  <c r="AZ537" i="1"/>
  <c r="AZ529" i="1"/>
  <c r="AZ525" i="1"/>
  <c r="AZ513" i="1"/>
  <c r="AZ509" i="1"/>
  <c r="AZ505" i="1"/>
  <c r="AZ497" i="1"/>
  <c r="AZ493" i="1"/>
  <c r="AZ485" i="1"/>
  <c r="AZ481" i="1"/>
  <c r="AZ477" i="1"/>
  <c r="AZ473" i="1"/>
  <c r="AZ469" i="1"/>
  <c r="AZ465" i="1"/>
  <c r="AZ461" i="1"/>
  <c r="AZ457" i="1"/>
  <c r="AZ453" i="1"/>
  <c r="AZ449" i="1"/>
  <c r="AZ445" i="1"/>
  <c r="AZ441" i="1"/>
  <c r="AZ437" i="1"/>
  <c r="AZ433" i="1"/>
  <c r="AZ429" i="1"/>
  <c r="AZ425" i="1"/>
  <c r="AZ421" i="1"/>
  <c r="AZ413" i="1"/>
  <c r="AZ409" i="1"/>
  <c r="AZ405" i="1"/>
  <c r="AZ401" i="1"/>
  <c r="AZ397" i="1"/>
  <c r="AZ393" i="1"/>
  <c r="AZ389" i="1"/>
  <c r="AZ373" i="1"/>
  <c r="AZ369" i="1"/>
  <c r="AZ365" i="1"/>
  <c r="AZ361" i="1"/>
  <c r="AZ349" i="1"/>
  <c r="AZ345" i="1"/>
  <c r="AZ337" i="1"/>
  <c r="AZ333" i="1"/>
  <c r="AZ329" i="1"/>
  <c r="AZ321" i="1"/>
  <c r="AZ317" i="1"/>
  <c r="AZ313" i="1"/>
  <c r="AZ309" i="1"/>
  <c r="AZ305" i="1"/>
  <c r="AZ301" i="1"/>
  <c r="AZ297" i="1"/>
  <c r="AZ293" i="1"/>
  <c r="AZ289" i="1"/>
  <c r="AZ285" i="1"/>
  <c r="AZ281" i="1"/>
  <c r="AZ277" i="1"/>
  <c r="AZ269" i="1"/>
  <c r="AZ261" i="1"/>
  <c r="AZ253" i="1"/>
  <c r="AZ249" i="1"/>
  <c r="AZ245" i="1"/>
  <c r="AZ241" i="1"/>
  <c r="AZ237" i="1"/>
  <c r="AZ233" i="1"/>
  <c r="AZ229" i="1"/>
  <c r="AZ225" i="1"/>
  <c r="AZ213" i="1"/>
  <c r="AZ209" i="1"/>
  <c r="AZ201" i="1"/>
  <c r="AZ197" i="1"/>
  <c r="AZ193" i="1"/>
  <c r="AZ189" i="1"/>
  <c r="AZ185" i="1"/>
  <c r="AZ181" i="1"/>
  <c r="AZ177" i="1"/>
  <c r="AZ173" i="1"/>
  <c r="AZ169" i="1"/>
  <c r="AZ165" i="1"/>
  <c r="AZ161" i="1"/>
  <c r="AZ157" i="1"/>
  <c r="AZ153" i="1"/>
  <c r="AZ149" i="1"/>
  <c r="AZ145" i="1"/>
  <c r="AZ141" i="1"/>
  <c r="AZ137" i="1"/>
  <c r="AZ133" i="1"/>
  <c r="AZ129" i="1"/>
  <c r="AZ125" i="1"/>
  <c r="AZ121" i="1"/>
  <c r="AZ117" i="1"/>
  <c r="AZ113" i="1"/>
  <c r="AZ109" i="1"/>
  <c r="AZ101" i="1"/>
  <c r="AZ97" i="1"/>
  <c r="AZ93" i="1"/>
  <c r="AZ89" i="1"/>
  <c r="AZ85" i="1"/>
  <c r="AZ81" i="1"/>
  <c r="AZ77" i="1"/>
  <c r="AZ73" i="1"/>
  <c r="AZ69" i="1"/>
  <c r="AZ65" i="1"/>
  <c r="AZ61" i="1"/>
  <c r="AZ57" i="1"/>
  <c r="AZ53" i="1"/>
  <c r="AZ49" i="1"/>
  <c r="AZ45" i="1"/>
  <c r="AZ41" i="1"/>
  <c r="AZ37" i="1"/>
  <c r="AZ29" i="1"/>
  <c r="AZ25" i="1"/>
  <c r="AZ21" i="1"/>
  <c r="AZ17" i="1"/>
  <c r="AZ13" i="1"/>
  <c r="AZ9" i="1"/>
  <c r="AZ5" i="1"/>
  <c r="AZ339" i="1"/>
  <c r="AZ335" i="1"/>
  <c r="AZ331" i="1"/>
  <c r="AZ327" i="1"/>
  <c r="AZ323" i="1"/>
  <c r="AZ319" i="1"/>
  <c r="AZ315" i="1"/>
  <c r="AZ311" i="1"/>
  <c r="AZ307" i="1"/>
  <c r="AZ303" i="1"/>
  <c r="AZ299" i="1"/>
  <c r="AZ295" i="1"/>
  <c r="AZ291" i="1"/>
  <c r="AZ287" i="1"/>
  <c r="AZ283" i="1"/>
  <c r="AZ279" i="1"/>
  <c r="AZ271" i="1"/>
  <c r="AZ267" i="1"/>
  <c r="AZ263" i="1"/>
  <c r="AZ251" i="1"/>
  <c r="AZ247" i="1"/>
  <c r="AZ243" i="1"/>
  <c r="AZ219" i="1"/>
  <c r="AZ215" i="1"/>
  <c r="AZ203" i="1"/>
  <c r="AZ195" i="1"/>
  <c r="AZ191" i="1"/>
  <c r="AZ187" i="1"/>
  <c r="AZ183" i="1"/>
  <c r="AZ179" i="1"/>
  <c r="AZ175" i="1"/>
  <c r="AZ171" i="1"/>
  <c r="AZ167" i="1"/>
  <c r="AZ163" i="1"/>
  <c r="AZ159" i="1"/>
  <c r="AZ155" i="1"/>
  <c r="AZ151" i="1"/>
  <c r="AZ147" i="1"/>
  <c r="AZ143" i="1"/>
  <c r="AZ139" i="1"/>
  <c r="AZ135" i="1"/>
  <c r="AZ131" i="1"/>
  <c r="AZ127" i="1"/>
  <c r="AZ123" i="1"/>
  <c r="AZ119" i="1"/>
  <c r="AZ115" i="1"/>
  <c r="AZ111" i="1"/>
  <c r="AZ107" i="1"/>
  <c r="AZ103" i="1"/>
  <c r="AZ99" i="1"/>
  <c r="AZ95" i="1"/>
  <c r="AZ91" i="1"/>
  <c r="AZ87" i="1"/>
  <c r="AZ83" i="1"/>
  <c r="AZ79" i="1"/>
  <c r="AZ75" i="1"/>
  <c r="AZ71" i="1"/>
  <c r="AZ67" i="1"/>
  <c r="AZ63" i="1"/>
  <c r="AZ59" i="1"/>
  <c r="AZ55" i="1"/>
  <c r="AZ47" i="1"/>
  <c r="AZ43" i="1"/>
  <c r="AZ39" i="1"/>
  <c r="AZ35" i="1"/>
  <c r="AZ31" i="1"/>
  <c r="AZ27" i="1"/>
  <c r="AZ23" i="1"/>
  <c r="AZ19" i="1"/>
  <c r="AZ15" i="1"/>
  <c r="AZ11" i="1"/>
  <c r="AZ7" i="1"/>
  <c r="AZ3" i="1"/>
  <c r="AZ3858" i="1"/>
  <c r="AZ3698" i="1"/>
  <c r="AZ3478" i="1"/>
  <c r="AZ3414" i="1"/>
  <c r="AZ3194" i="1"/>
  <c r="AZ1966" i="1"/>
  <c r="AZ1950" i="1"/>
  <c r="AZ1934" i="1"/>
  <c r="AZ1846" i="1"/>
  <c r="AZ1830" i="1"/>
  <c r="AZ1814" i="1"/>
  <c r="AZ1798" i="1"/>
  <c r="AZ1782" i="1"/>
  <c r="AZ1766" i="1"/>
  <c r="AZ1750" i="1"/>
  <c r="AZ1718" i="1"/>
  <c r="AZ1710" i="1"/>
  <c r="AZ1702" i="1"/>
  <c r="AZ1694" i="1"/>
  <c r="AZ1654" i="1"/>
  <c r="AZ1622" i="1"/>
  <c r="AZ1606" i="1"/>
  <c r="AZ1558" i="1"/>
  <c r="AZ1542" i="1"/>
  <c r="AZ1526" i="1"/>
  <c r="AZ1510" i="1"/>
  <c r="AZ1494" i="1"/>
  <c r="AZ1478" i="1"/>
  <c r="AZ1462" i="1"/>
  <c r="AZ1446" i="1"/>
  <c r="AZ1430" i="1"/>
  <c r="AZ1414" i="1"/>
  <c r="AZ1398" i="1"/>
  <c r="AZ1382" i="1"/>
  <c r="AZ1366" i="1"/>
  <c r="AZ1350" i="1"/>
  <c r="AZ1334" i="1"/>
  <c r="AZ1318" i="1"/>
  <c r="AZ1302" i="1"/>
  <c r="AZ1286" i="1"/>
  <c r="AZ1270" i="1"/>
  <c r="AZ1254" i="1"/>
  <c r="AZ1238" i="1"/>
  <c r="AZ1222" i="1"/>
  <c r="AZ1206" i="1"/>
  <c r="AZ1190" i="1"/>
  <c r="AZ1174" i="1"/>
  <c r="AZ1158" i="1"/>
  <c r="AZ1126" i="1"/>
  <c r="AZ1110" i="1"/>
  <c r="AZ1094" i="1"/>
  <c r="AZ1078" i="1"/>
  <c r="AZ1062" i="1"/>
  <c r="AZ1046" i="1"/>
  <c r="AZ1014" i="1"/>
  <c r="AZ694" i="1"/>
  <c r="AZ678" i="1"/>
  <c r="AZ1696" i="1"/>
  <c r="AZ1680" i="1"/>
  <c r="AZ1664" i="1"/>
  <c r="AZ1648" i="1"/>
  <c r="AZ1632" i="1"/>
  <c r="AZ1616" i="1"/>
  <c r="AZ1600" i="1"/>
  <c r="AZ1584" i="1"/>
  <c r="AZ1552" i="1"/>
  <c r="AZ1536" i="1"/>
  <c r="AZ1520" i="1"/>
  <c r="AZ1488" i="1"/>
  <c r="AZ1472" i="1"/>
  <c r="AZ1456" i="1"/>
  <c r="AZ1320" i="1"/>
  <c r="AZ1304" i="1"/>
  <c r="AZ1288" i="1"/>
  <c r="AZ1272" i="1"/>
  <c r="AZ1256" i="1"/>
  <c r="AZ1240" i="1"/>
  <c r="AZ1224" i="1"/>
  <c r="AZ1208" i="1"/>
  <c r="AZ1192" i="1"/>
  <c r="AZ1176" i="1"/>
  <c r="AZ1160" i="1"/>
  <c r="AZ1128" i="1"/>
  <c r="AZ1112" i="1"/>
  <c r="AZ1096" i="1"/>
  <c r="AZ1080" i="1"/>
  <c r="AZ1064" i="1"/>
  <c r="AZ1048" i="1"/>
  <c r="AZ1032" i="1"/>
  <c r="AZ1016" i="1"/>
  <c r="AZ1000" i="1"/>
  <c r="AZ984" i="1"/>
  <c r="AZ968" i="1"/>
  <c r="AZ952" i="1"/>
  <c r="AZ936" i="1"/>
  <c r="AZ920" i="1"/>
  <c r="AZ904" i="1"/>
  <c r="AZ888" i="1"/>
  <c r="AZ612" i="1"/>
  <c r="AZ596" i="1"/>
  <c r="AZ580" i="1"/>
  <c r="AZ1691" i="1"/>
  <c r="AZ1687" i="1"/>
  <c r="AZ1683" i="1"/>
  <c r="AZ1679" i="1"/>
  <c r="AZ1675" i="1"/>
  <c r="AZ1671" i="1"/>
  <c r="AZ1667" i="1"/>
  <c r="AZ1663" i="1"/>
  <c r="AZ1659" i="1"/>
  <c r="AZ1655" i="1"/>
  <c r="AZ1651" i="1"/>
  <c r="AZ1647" i="1"/>
  <c r="AZ1643" i="1"/>
  <c r="AZ1639" i="1"/>
  <c r="AZ1635" i="1"/>
  <c r="AZ1631" i="1"/>
  <c r="AZ1627" i="1"/>
  <c r="AZ1623" i="1"/>
  <c r="AZ1619" i="1"/>
  <c r="AZ1611" i="1"/>
  <c r="AZ1607" i="1"/>
  <c r="AZ1603" i="1"/>
  <c r="AZ1599" i="1"/>
  <c r="AZ1591" i="1"/>
  <c r="AZ1587" i="1"/>
  <c r="AZ1583" i="1"/>
  <c r="AZ1579" i="1"/>
  <c r="AZ1575" i="1"/>
  <c r="AZ1567" i="1"/>
  <c r="AZ1563" i="1"/>
  <c r="AZ1555" i="1"/>
  <c r="AZ1551" i="1"/>
  <c r="AZ1547" i="1"/>
  <c r="AZ1543" i="1"/>
  <c r="AZ1539" i="1"/>
  <c r="AZ1535" i="1"/>
  <c r="AZ1531" i="1"/>
  <c r="AZ1527" i="1"/>
  <c r="AZ1523" i="1"/>
  <c r="AZ1519" i="1"/>
  <c r="AZ1515" i="1"/>
  <c r="AZ1511" i="1"/>
  <c r="AZ1507" i="1"/>
  <c r="AZ1503" i="1"/>
  <c r="AZ1499" i="1"/>
  <c r="AZ1491" i="1"/>
  <c r="AZ1487" i="1"/>
  <c r="AZ1479" i="1"/>
  <c r="AZ1475" i="1"/>
  <c r="AZ1471" i="1"/>
  <c r="AZ1467" i="1"/>
  <c r="AZ1463" i="1"/>
  <c r="AZ1459" i="1"/>
  <c r="AZ1455" i="1"/>
  <c r="AZ1451" i="1"/>
  <c r="AZ1447" i="1"/>
  <c r="AZ1443" i="1"/>
  <c r="AZ1439" i="1"/>
  <c r="AZ1435" i="1"/>
  <c r="AZ1431" i="1"/>
  <c r="AZ1427" i="1"/>
  <c r="AZ1423" i="1"/>
  <c r="AZ1419" i="1"/>
  <c r="AZ1415" i="1"/>
  <c r="AZ1411" i="1"/>
  <c r="AZ1407" i="1"/>
  <c r="AZ1403" i="1"/>
  <c r="AZ1399" i="1"/>
  <c r="AZ1395" i="1"/>
  <c r="AZ1391" i="1"/>
  <c r="AZ1387" i="1"/>
  <c r="AZ1383" i="1"/>
  <c r="AZ1379" i="1"/>
  <c r="AZ1375" i="1"/>
  <c r="AZ1371" i="1"/>
  <c r="AZ1367" i="1"/>
  <c r="AZ1363" i="1"/>
  <c r="AZ1359" i="1"/>
  <c r="AZ1355" i="1"/>
  <c r="AZ1351" i="1"/>
  <c r="AZ1347" i="1"/>
  <c r="AZ1343" i="1"/>
  <c r="AZ1339" i="1"/>
  <c r="AZ1335" i="1"/>
  <c r="AZ1331" i="1"/>
  <c r="AZ1327" i="1"/>
  <c r="AZ1323" i="1"/>
  <c r="AZ1319" i="1"/>
  <c r="AZ1315" i="1"/>
  <c r="AZ1311" i="1"/>
  <c r="AZ1307" i="1"/>
  <c r="AZ1303" i="1"/>
  <c r="AZ1299" i="1"/>
  <c r="AZ1295" i="1"/>
  <c r="AZ1291" i="1"/>
  <c r="AZ1287" i="1"/>
  <c r="AZ1283" i="1"/>
  <c r="AZ1279" i="1"/>
  <c r="AZ1275" i="1"/>
  <c r="AZ1271" i="1"/>
  <c r="AZ1267" i="1"/>
  <c r="AZ1263" i="1"/>
  <c r="AZ1259" i="1"/>
  <c r="AZ1255" i="1"/>
  <c r="AZ1251" i="1"/>
  <c r="AZ1239" i="1"/>
  <c r="AZ1235" i="1"/>
  <c r="AZ1231" i="1"/>
  <c r="AZ1227" i="1"/>
  <c r="AZ1223" i="1"/>
  <c r="AZ1219" i="1"/>
  <c r="AZ1215" i="1"/>
  <c r="AZ1211" i="1"/>
  <c r="AZ1207" i="1"/>
  <c r="AZ1203" i="1"/>
  <c r="AZ1199" i="1"/>
  <c r="AZ1195" i="1"/>
  <c r="AZ1191" i="1"/>
  <c r="AZ1187" i="1"/>
  <c r="AZ1183" i="1"/>
  <c r="AZ1179" i="1"/>
  <c r="AZ1175" i="1"/>
  <c r="AZ1171" i="1"/>
  <c r="AZ1167" i="1"/>
  <c r="AZ1163" i="1"/>
  <c r="AZ1159" i="1"/>
  <c r="AZ1155" i="1"/>
  <c r="AZ1147" i="1"/>
  <c r="AZ1143" i="1"/>
  <c r="AZ1139" i="1"/>
  <c r="AZ1135" i="1"/>
  <c r="AZ1131" i="1"/>
  <c r="AZ1127" i="1"/>
  <c r="AZ1123" i="1"/>
  <c r="AZ1119" i="1"/>
  <c r="AZ1115" i="1"/>
  <c r="AZ1111" i="1"/>
  <c r="AZ1107" i="1"/>
  <c r="AZ1103" i="1"/>
  <c r="AZ1099" i="1"/>
  <c r="AZ1095" i="1"/>
  <c r="AZ1091" i="1"/>
  <c r="AZ1087" i="1"/>
  <c r="AZ1083" i="1"/>
  <c r="AZ1079" i="1"/>
  <c r="AZ1075" i="1"/>
  <c r="AZ1071" i="1"/>
  <c r="AZ1067" i="1"/>
  <c r="AZ1063" i="1"/>
  <c r="AZ1059" i="1"/>
  <c r="AZ1055" i="1"/>
  <c r="AZ1051" i="1"/>
  <c r="AZ1047" i="1"/>
  <c r="AZ1043" i="1"/>
  <c r="AZ1039" i="1"/>
  <c r="AZ1035" i="1"/>
  <c r="AZ1031" i="1"/>
  <c r="AZ1027" i="1"/>
  <c r="AZ1023" i="1"/>
  <c r="AZ1019" i="1"/>
  <c r="AZ1015" i="1"/>
  <c r="AZ1003" i="1"/>
  <c r="AZ999" i="1"/>
  <c r="AZ995" i="1"/>
  <c r="AZ991" i="1"/>
  <c r="AZ987" i="1"/>
  <c r="AZ983" i="1"/>
  <c r="AZ979" i="1"/>
  <c r="AZ975" i="1"/>
  <c r="AZ971" i="1"/>
  <c r="AZ967" i="1"/>
  <c r="AZ963" i="1"/>
  <c r="AZ959" i="1"/>
  <c r="AZ955" i="1"/>
  <c r="AZ951" i="1"/>
  <c r="AZ947" i="1"/>
  <c r="AZ939" i="1"/>
  <c r="AZ935" i="1"/>
  <c r="AZ931" i="1"/>
  <c r="AZ927" i="1"/>
  <c r="AZ923" i="1"/>
  <c r="AZ919" i="1"/>
  <c r="AZ915" i="1"/>
  <c r="AZ911" i="1"/>
  <c r="AZ907" i="1"/>
  <c r="AZ903" i="1"/>
  <c r="AZ899" i="1"/>
  <c r="AZ895" i="1"/>
  <c r="AZ891" i="1"/>
  <c r="AZ887" i="1"/>
  <c r="AZ883" i="1"/>
  <c r="AZ879" i="1"/>
  <c r="AZ875" i="1"/>
  <c r="AZ871" i="1"/>
  <c r="AZ867" i="1"/>
  <c r="AZ863" i="1"/>
  <c r="AZ859" i="1"/>
  <c r="AZ855" i="1"/>
  <c r="AZ851" i="1"/>
  <c r="AZ847" i="1"/>
  <c r="AZ839" i="1"/>
  <c r="AZ835" i="1"/>
  <c r="AZ819" i="1"/>
  <c r="AZ815" i="1"/>
  <c r="AZ811" i="1"/>
  <c r="AZ807" i="1"/>
  <c r="AZ803" i="1"/>
  <c r="AZ799" i="1"/>
  <c r="AZ795" i="1"/>
  <c r="AZ791" i="1"/>
  <c r="AZ787" i="1"/>
  <c r="AZ783" i="1"/>
  <c r="AZ779" i="1"/>
  <c r="AZ775" i="1"/>
  <c r="AZ771" i="1"/>
  <c r="AZ767" i="1"/>
  <c r="AZ763" i="1"/>
  <c r="AZ759" i="1"/>
  <c r="AZ755" i="1"/>
  <c r="AZ751" i="1"/>
  <c r="AZ747" i="1"/>
  <c r="AZ743" i="1"/>
  <c r="AZ739" i="1"/>
  <c r="AZ735" i="1"/>
  <c r="AZ731" i="1"/>
  <c r="AZ727" i="1"/>
  <c r="AZ723" i="1"/>
  <c r="AZ719" i="1"/>
  <c r="AZ715" i="1"/>
  <c r="AZ711" i="1"/>
  <c r="AZ707" i="1"/>
  <c r="AZ703" i="1"/>
  <c r="AZ699" i="1"/>
  <c r="AZ695" i="1"/>
  <c r="AZ691" i="1"/>
  <c r="AZ687" i="1"/>
  <c r="AZ683" i="1"/>
  <c r="AZ679" i="1"/>
  <c r="AZ675" i="1"/>
  <c r="AZ671" i="1"/>
  <c r="AZ667" i="1"/>
  <c r="AZ663" i="1"/>
  <c r="AZ655" i="1"/>
  <c r="AZ651" i="1"/>
  <c r="AZ647" i="1"/>
  <c r="AZ643" i="1"/>
  <c r="AZ639" i="1"/>
  <c r="AZ635" i="1"/>
  <c r="AZ631" i="1"/>
  <c r="AZ627" i="1"/>
  <c r="AZ623" i="1"/>
  <c r="AZ619" i="1"/>
  <c r="AZ615" i="1"/>
  <c r="AZ611" i="1"/>
  <c r="AZ607" i="1"/>
  <c r="AZ603" i="1"/>
  <c r="AZ595" i="1"/>
  <c r="AZ591" i="1"/>
  <c r="AZ583" i="1"/>
  <c r="AZ579" i="1"/>
  <c r="AZ575" i="1"/>
  <c r="AZ567" i="1"/>
  <c r="AZ563" i="1"/>
  <c r="AZ551" i="1"/>
  <c r="AZ547" i="1"/>
  <c r="AZ543" i="1"/>
  <c r="AZ527" i="1"/>
  <c r="AZ523" i="1"/>
  <c r="AZ519" i="1"/>
  <c r="AZ515" i="1"/>
  <c r="AZ511" i="1"/>
  <c r="AZ507" i="1"/>
  <c r="AZ503" i="1"/>
  <c r="AZ495" i="1"/>
  <c r="AZ491" i="1"/>
  <c r="AZ487" i="1"/>
  <c r="AZ483" i="1"/>
  <c r="AZ479" i="1"/>
  <c r="AZ475" i="1"/>
  <c r="AZ471" i="1"/>
  <c r="AZ467" i="1"/>
  <c r="AZ463" i="1"/>
  <c r="AZ459" i="1"/>
  <c r="AZ455" i="1"/>
  <c r="AZ451" i="1"/>
  <c r="AZ447" i="1"/>
  <c r="AZ443" i="1"/>
  <c r="AZ439" i="1"/>
  <c r="AZ435" i="1"/>
  <c r="AZ431" i="1"/>
  <c r="AZ427" i="1"/>
  <c r="AZ423" i="1"/>
  <c r="AZ419" i="1"/>
  <c r="AZ415" i="1"/>
  <c r="AZ411" i="1"/>
  <c r="AZ403" i="1"/>
  <c r="AZ399" i="1"/>
  <c r="AZ395" i="1"/>
  <c r="AZ391" i="1"/>
  <c r="AZ387" i="1"/>
  <c r="AZ383" i="1"/>
  <c r="AZ379" i="1"/>
  <c r="AZ375" i="1"/>
  <c r="AZ371" i="1"/>
  <c r="AZ367" i="1"/>
  <c r="AZ359" i="1"/>
  <c r="AZ355" i="1"/>
  <c r="AZ351" i="1"/>
  <c r="AZ347" i="1"/>
  <c r="AZ343" i="1"/>
  <c r="AZ662" i="1"/>
  <c r="AZ646" i="1"/>
  <c r="AZ630" i="1"/>
  <c r="AZ614" i="1"/>
  <c r="AZ598" i="1"/>
  <c r="AZ582" i="1"/>
  <c r="AZ566" i="1"/>
  <c r="AZ550" i="1"/>
  <c r="AZ534" i="1"/>
  <c r="AZ470" i="1"/>
  <c r="AZ454" i="1"/>
  <c r="AZ438" i="1"/>
  <c r="AZ422" i="1"/>
  <c r="AZ406" i="1"/>
  <c r="AZ390" i="1"/>
  <c r="AZ3910" i="1"/>
  <c r="AZ3850" i="1"/>
  <c r="AZ3594" i="1"/>
  <c r="AZ3502" i="1"/>
  <c r="AZ3206" i="1"/>
  <c r="AZ3190" i="1"/>
  <c r="AZ3192" i="1"/>
  <c r="AZ3176" i="1"/>
  <c r="AZ3160" i="1"/>
  <c r="AZ3144" i="1"/>
  <c r="AZ3128" i="1"/>
  <c r="AZ3112" i="1"/>
  <c r="AZ3096" i="1"/>
  <c r="AZ3064" i="1"/>
  <c r="AZ3048" i="1"/>
  <c r="AZ3032" i="1"/>
  <c r="AZ3016" i="1"/>
  <c r="AZ3000" i="1"/>
  <c r="AZ2984" i="1"/>
  <c r="AZ2968" i="1"/>
  <c r="AZ2952" i="1"/>
  <c r="AZ2936" i="1"/>
  <c r="AZ2904" i="1"/>
  <c r="AZ2888" i="1"/>
  <c r="AZ2872" i="1"/>
  <c r="AZ2840" i="1"/>
  <c r="AZ2824" i="1"/>
  <c r="AZ2808" i="1"/>
  <c r="AZ2792" i="1"/>
  <c r="AZ2760" i="1"/>
  <c r="AZ2744" i="1"/>
  <c r="AZ2728" i="1"/>
  <c r="AZ2712" i="1"/>
  <c r="AZ2696" i="1"/>
  <c r="AZ2664" i="1"/>
  <c r="AZ2616" i="1"/>
  <c r="AZ2600" i="1"/>
  <c r="AZ2584" i="1"/>
  <c r="AZ2568" i="1"/>
  <c r="AZ2552" i="1"/>
  <c r="AZ2536" i="1"/>
  <c r="AZ2520" i="1"/>
  <c r="AZ2504" i="1"/>
  <c r="AZ2488" i="1"/>
  <c r="AZ2472" i="1"/>
  <c r="AZ2456" i="1"/>
  <c r="AZ2408" i="1"/>
  <c r="AZ2392" i="1"/>
  <c r="AZ2376" i="1"/>
  <c r="AZ2360" i="1"/>
  <c r="AZ2344" i="1"/>
  <c r="AZ2328" i="1"/>
  <c r="AZ2312" i="1"/>
  <c r="AZ2296" i="1"/>
  <c r="AZ2280" i="1"/>
  <c r="AZ2264" i="1"/>
  <c r="AZ2248" i="1"/>
  <c r="AZ2232" i="1"/>
  <c r="AZ2216" i="1"/>
  <c r="AZ2200" i="1"/>
  <c r="AZ2184" i="1"/>
  <c r="AZ2168" i="1"/>
  <c r="AZ2152" i="1"/>
  <c r="AZ2136" i="1"/>
  <c r="AZ2120" i="1"/>
  <c r="AZ2104" i="1"/>
  <c r="AZ2088" i="1"/>
  <c r="AZ2072" i="1"/>
  <c r="AZ2056" i="1"/>
  <c r="AZ2040" i="1"/>
  <c r="AZ2024" i="1"/>
  <c r="AZ2008" i="1"/>
  <c r="AZ1992" i="1"/>
  <c r="AZ1976" i="1"/>
  <c r="AZ1960" i="1"/>
  <c r="AZ1944" i="1"/>
  <c r="AZ1928" i="1"/>
  <c r="AZ1912" i="1"/>
  <c r="AZ1896" i="1"/>
  <c r="AZ1880" i="1"/>
  <c r="AZ1848" i="1"/>
  <c r="AZ1832" i="1"/>
  <c r="AZ1816" i="1"/>
  <c r="AZ1800" i="1"/>
  <c r="AZ1784" i="1"/>
  <c r="AZ1768" i="1"/>
  <c r="AZ1736" i="1"/>
  <c r="AZ1720" i="1"/>
  <c r="AZ982" i="1"/>
  <c r="AZ966" i="1"/>
  <c r="AZ950" i="1"/>
  <c r="AZ934" i="1"/>
  <c r="AZ918" i="1"/>
  <c r="AZ902" i="1"/>
  <c r="AZ886" i="1"/>
  <c r="AZ870" i="1"/>
  <c r="AZ854" i="1"/>
  <c r="AZ838" i="1"/>
  <c r="AZ1921" i="1"/>
  <c r="AZ1692" i="1"/>
  <c r="AZ1676" i="1"/>
  <c r="AZ1660" i="1"/>
  <c r="AZ1644" i="1"/>
  <c r="AZ1628" i="1"/>
  <c r="AZ1596" i="1"/>
  <c r="AZ1580" i="1"/>
  <c r="AZ1564" i="1"/>
  <c r="AZ1548" i="1"/>
  <c r="AZ1532" i="1"/>
  <c r="AZ1516" i="1"/>
  <c r="AZ1500" i="1"/>
  <c r="AZ1468" i="1"/>
  <c r="AZ1452" i="1"/>
  <c r="AZ1316" i="1"/>
  <c r="AZ1300" i="1"/>
  <c r="AZ1284" i="1"/>
  <c r="AZ1268" i="1"/>
  <c r="AZ1252" i="1"/>
  <c r="AZ1236" i="1"/>
  <c r="AZ1220" i="1"/>
  <c r="AZ1204" i="1"/>
  <c r="AZ1188" i="1"/>
  <c r="AZ1172" i="1"/>
  <c r="AZ1156" i="1"/>
  <c r="AZ1124" i="1"/>
  <c r="AZ1108" i="1"/>
  <c r="AZ1092" i="1"/>
  <c r="AZ1076" i="1"/>
  <c r="AZ1060" i="1"/>
  <c r="AZ1044" i="1"/>
  <c r="AZ1028" i="1"/>
  <c r="AZ1012" i="1"/>
  <c r="AZ996" i="1"/>
  <c r="AZ980" i="1"/>
  <c r="AZ964" i="1"/>
  <c r="AZ948" i="1"/>
  <c r="AZ932" i="1"/>
  <c r="AZ916" i="1"/>
  <c r="AZ900" i="1"/>
  <c r="AZ884" i="1"/>
  <c r="AZ640" i="1"/>
  <c r="AZ608" i="1"/>
  <c r="AZ592" i="1"/>
  <c r="AZ576" i="1"/>
  <c r="AZ658" i="1"/>
  <c r="AZ642" i="1"/>
  <c r="AZ626" i="1"/>
  <c r="AZ610" i="1"/>
  <c r="AZ594" i="1"/>
  <c r="AZ578" i="1"/>
  <c r="AZ562" i="1"/>
  <c r="AZ530" i="1"/>
  <c r="AZ514" i="1"/>
  <c r="AZ498" i="1"/>
  <c r="AZ482" i="1"/>
  <c r="AZ466" i="1"/>
  <c r="AZ450" i="1"/>
  <c r="AZ434" i="1"/>
  <c r="AZ418" i="1"/>
  <c r="BB3896" i="1"/>
  <c r="BB3888" i="1"/>
  <c r="BB4102" i="1"/>
  <c r="BB4046" i="1"/>
  <c r="BB4010" i="1"/>
  <c r="BB3994" i="1"/>
  <c r="BB3978" i="1"/>
  <c r="BB3962" i="1"/>
  <c r="BB3946" i="1"/>
  <c r="BB3930" i="1"/>
  <c r="BB3914" i="1"/>
  <c r="BB3898" i="1"/>
  <c r="BB3882" i="1"/>
  <c r="BB3866" i="1"/>
  <c r="BB3850" i="1"/>
  <c r="BB3834" i="1"/>
  <c r="BB3818" i="1"/>
  <c r="BB3802" i="1"/>
  <c r="BB3786" i="1"/>
  <c r="BB3770" i="1"/>
  <c r="BB3754" i="1"/>
  <c r="BB3738" i="1"/>
  <c r="BB3722" i="1"/>
  <c r="BB3706" i="1"/>
  <c r="BB3690" i="1"/>
  <c r="BB3658" i="1"/>
  <c r="BB3642" i="1"/>
  <c r="BB3626" i="1"/>
  <c r="BB3610" i="1"/>
  <c r="BB3594" i="1"/>
  <c r="BB3578" i="1"/>
  <c r="BB3562" i="1"/>
  <c r="BB3546" i="1"/>
  <c r="BB3530" i="1"/>
  <c r="BB3514" i="1"/>
  <c r="BB3498" i="1"/>
  <c r="BB3482" i="1"/>
  <c r="BB3466" i="1"/>
  <c r="BB3450" i="1"/>
  <c r="BB3434" i="1"/>
  <c r="BB3418" i="1"/>
  <c r="BB3402" i="1"/>
  <c r="BB3386" i="1"/>
  <c r="BB3370" i="1"/>
  <c r="BB3354" i="1"/>
  <c r="BB3322" i="1"/>
  <c r="BB3306" i="1"/>
  <c r="BB3290" i="1"/>
  <c r="BB3274" i="1"/>
  <c r="BB3258" i="1"/>
  <c r="BB3242" i="1"/>
  <c r="BB3226" i="1"/>
  <c r="BB4112" i="1"/>
  <c r="BB4096" i="1"/>
  <c r="BB4080" i="1"/>
  <c r="BB4008" i="1"/>
  <c r="BB4000" i="1"/>
  <c r="BB3992" i="1"/>
  <c r="BB3952" i="1"/>
  <c r="BB3944" i="1"/>
  <c r="BB3936" i="1"/>
  <c r="BB3856" i="1"/>
  <c r="BB3832" i="1"/>
  <c r="BB3824" i="1"/>
  <c r="BB3816" i="1"/>
  <c r="BB3800" i="1"/>
  <c r="BB3792" i="1"/>
  <c r="BB3768" i="1"/>
  <c r="BB3760" i="1"/>
  <c r="BB3744" i="1"/>
  <c r="BB3736" i="1"/>
  <c r="BB3728" i="1"/>
  <c r="BB3704" i="1"/>
  <c r="BB3696" i="1"/>
  <c r="BB3468" i="1"/>
  <c r="BB3380" i="1"/>
  <c r="BB3372" i="1"/>
  <c r="BB4086" i="1"/>
  <c r="BB4050" i="1"/>
  <c r="BB4022" i="1"/>
  <c r="BB3388" i="1"/>
  <c r="BB3332" i="1"/>
  <c r="BB3252" i="1"/>
  <c r="BB3248" i="1"/>
  <c r="BB3244" i="1"/>
  <c r="BB3240" i="1"/>
  <c r="BB3236" i="1"/>
  <c r="BB3232" i="1"/>
  <c r="BB3224" i="1"/>
  <c r="BB3220" i="1"/>
  <c r="BB4040" i="1"/>
  <c r="BB3984" i="1"/>
  <c r="BB3904" i="1"/>
  <c r="BB3820" i="1"/>
  <c r="BB3724" i="1"/>
  <c r="BB3716" i="1"/>
  <c r="BB3540" i="1"/>
  <c r="BB3532" i="1"/>
  <c r="BB3472" i="1"/>
  <c r="BB3408" i="1"/>
  <c r="BB3324" i="1"/>
  <c r="BB3256" i="1"/>
  <c r="BB3228" i="1"/>
  <c r="BB3216" i="1"/>
  <c r="BB3190" i="1"/>
  <c r="BB3174" i="1"/>
  <c r="BB3158" i="1"/>
  <c r="BB3142" i="1"/>
  <c r="BB3126" i="1"/>
  <c r="BB3110" i="1"/>
  <c r="BB3094" i="1"/>
  <c r="BB3062" i="1"/>
  <c r="BB3046" i="1"/>
  <c r="BB3030" i="1"/>
  <c r="BB3014" i="1"/>
  <c r="BB2982" i="1"/>
  <c r="BB2966" i="1"/>
  <c r="BB2950" i="1"/>
  <c r="BB2934" i="1"/>
  <c r="BB2918" i="1"/>
  <c r="BB2902" i="1"/>
  <c r="BB2886" i="1"/>
  <c r="BB2870" i="1"/>
  <c r="BB2854" i="1"/>
  <c r="BB2838" i="1"/>
  <c r="BB2822" i="1"/>
  <c r="BB2806" i="1"/>
  <c r="BB2790" i="1"/>
  <c r="BB2774" i="1"/>
  <c r="BB2758" i="1"/>
  <c r="BB2742" i="1"/>
  <c r="BB2726" i="1"/>
  <c r="BB2710" i="1"/>
  <c r="BB2694" i="1"/>
  <c r="BB2678" i="1"/>
  <c r="BB2630" i="1"/>
  <c r="BB2614" i="1"/>
  <c r="BB2598" i="1"/>
  <c r="BB2566" i="1"/>
  <c r="BB2550" i="1"/>
  <c r="BB2534" i="1"/>
  <c r="BB2518" i="1"/>
  <c r="BB2470" i="1"/>
  <c r="BB2438" i="1"/>
  <c r="BB2422" i="1"/>
  <c r="BB2406" i="1"/>
  <c r="BB2390" i="1"/>
  <c r="BB2374" i="1"/>
  <c r="BB2358" i="1"/>
  <c r="BB2342" i="1"/>
  <c r="BB2326" i="1"/>
  <c r="BB2310" i="1"/>
  <c r="BB2294" i="1"/>
  <c r="BB2278" i="1"/>
  <c r="BB2246" i="1"/>
  <c r="BB2230" i="1"/>
  <c r="BB2214" i="1"/>
  <c r="BB2198" i="1"/>
  <c r="BB2182" i="1"/>
  <c r="BB2166" i="1"/>
  <c r="BB2150" i="1"/>
  <c r="BB2134" i="1"/>
  <c r="BB2118" i="1"/>
  <c r="BB2102" i="1"/>
  <c r="BB2086" i="1"/>
  <c r="BB2070" i="1"/>
  <c r="BB2054" i="1"/>
  <c r="BB2038" i="1"/>
  <c r="BB2022" i="1"/>
  <c r="BB2006" i="1"/>
  <c r="BB1990" i="1"/>
  <c r="BB1974" i="1"/>
  <c r="BB1958" i="1"/>
  <c r="BB1942" i="1"/>
  <c r="BB1926" i="1"/>
  <c r="BB1910" i="1"/>
  <c r="BB1894" i="1"/>
  <c r="BB1878" i="1"/>
  <c r="BB1862" i="1"/>
  <c r="BB1846" i="1"/>
  <c r="BB1830" i="1"/>
  <c r="BB1814" i="1"/>
  <c r="BB1798" i="1"/>
  <c r="BB1782" i="1"/>
  <c r="BB1766" i="1"/>
  <c r="BB1750" i="1"/>
  <c r="BB1734" i="1"/>
  <c r="BB1718" i="1"/>
  <c r="BB1964" i="1"/>
  <c r="BB1948" i="1"/>
  <c r="BB1932" i="1"/>
  <c r="BB1928" i="1"/>
  <c r="BB1912" i="1"/>
  <c r="BB1896" i="1"/>
  <c r="BB1880" i="1"/>
  <c r="BB1844" i="1"/>
  <c r="BB1828" i="1"/>
  <c r="BB1812" i="1"/>
  <c r="BB1796" i="1"/>
  <c r="BB1780" i="1"/>
  <c r="BB1764" i="1"/>
  <c r="BB1724" i="1"/>
  <c r="BB1720" i="1"/>
  <c r="BB1716" i="1"/>
  <c r="BB1712" i="1"/>
  <c r="BB1708" i="1"/>
  <c r="BB1704" i="1"/>
  <c r="BB1700" i="1"/>
  <c r="BB1696" i="1"/>
  <c r="BB1692" i="1"/>
  <c r="BB1688" i="1"/>
  <c r="BB1672" i="1"/>
  <c r="BB1652" i="1"/>
  <c r="BB1636" i="1"/>
  <c r="BB1620" i="1"/>
  <c r="BB1588" i="1"/>
  <c r="BB1572" i="1"/>
  <c r="BB1556" i="1"/>
  <c r="BB1540" i="1"/>
  <c r="BB1524" i="1"/>
  <c r="BB1508" i="1"/>
  <c r="BB1492" i="1"/>
  <c r="BB1476" i="1"/>
  <c r="BB1460" i="1"/>
  <c r="BB1444" i="1"/>
  <c r="BB1428" i="1"/>
  <c r="BB1412" i="1"/>
  <c r="BB1396" i="1"/>
  <c r="BB1380" i="1"/>
  <c r="BB1364" i="1"/>
  <c r="BB1348" i="1"/>
  <c r="BB1332" i="1"/>
  <c r="BB1316" i="1"/>
  <c r="BB1300" i="1"/>
  <c r="BB1284" i="1"/>
  <c r="BB1268" i="1"/>
  <c r="BB1252" i="1"/>
  <c r="BB1236" i="1"/>
  <c r="BB1220" i="1"/>
  <c r="BB1204" i="1"/>
  <c r="BB1188" i="1"/>
  <c r="BB1172" i="1"/>
  <c r="BB1156" i="1"/>
  <c r="BB1124" i="1"/>
  <c r="BB1108" i="1"/>
  <c r="BB1092" i="1"/>
  <c r="BB1076" i="1"/>
  <c r="BB1060" i="1"/>
  <c r="BB1044" i="1"/>
  <c r="BB1028" i="1"/>
  <c r="BB1012" i="1"/>
  <c r="BB996" i="1"/>
  <c r="BB980" i="1"/>
  <c r="BB964" i="1"/>
  <c r="BB948" i="1"/>
  <c r="BB932" i="1"/>
  <c r="BB916" i="1"/>
  <c r="BB900" i="1"/>
  <c r="BB884" i="1"/>
  <c r="BB868" i="1"/>
  <c r="BB852" i="1"/>
  <c r="BB820" i="1"/>
  <c r="BB804" i="1"/>
  <c r="BB788" i="1"/>
  <c r="BB772" i="1"/>
  <c r="BB756" i="1"/>
  <c r="BB740" i="1"/>
  <c r="BB724" i="1"/>
  <c r="BB708" i="1"/>
  <c r="BB692" i="1"/>
  <c r="BB676" i="1"/>
  <c r="BB3968" i="1"/>
  <c r="BB3960" i="1"/>
  <c r="BB3872" i="1"/>
  <c r="BB3808" i="1"/>
  <c r="BB3680" i="1"/>
  <c r="BB3648" i="1"/>
  <c r="BB3640" i="1"/>
  <c r="BB3520" i="1"/>
  <c r="BB3488" i="1"/>
  <c r="BB3480" i="1"/>
  <c r="BB3448" i="1"/>
  <c r="BB3440" i="1"/>
  <c r="BB3432" i="1"/>
  <c r="BB3416" i="1"/>
  <c r="BB4070" i="1"/>
  <c r="BB4066" i="1"/>
  <c r="BB4038" i="1"/>
  <c r="BB4034" i="1"/>
  <c r="BB3990" i="1"/>
  <c r="BB3958" i="1"/>
  <c r="BB3942" i="1"/>
  <c r="BB3926" i="1"/>
  <c r="BB3910" i="1"/>
  <c r="BB3894" i="1"/>
  <c r="BB3878" i="1"/>
  <c r="BB3862" i="1"/>
  <c r="BB3846" i="1"/>
  <c r="BB3814" i="1"/>
  <c r="BB3798" i="1"/>
  <c r="BB3782" i="1"/>
  <c r="BB3766" i="1"/>
  <c r="BB3750" i="1"/>
  <c r="BB3734" i="1"/>
  <c r="BB3718" i="1"/>
  <c r="BB3702" i="1"/>
  <c r="BB3686" i="1"/>
  <c r="BB3670" i="1"/>
  <c r="BB3654" i="1"/>
  <c r="BB3638" i="1"/>
  <c r="BB3606" i="1"/>
  <c r="BB3590" i="1"/>
  <c r="BB3574" i="1"/>
  <c r="BB3558" i="1"/>
  <c r="BB3542" i="1"/>
  <c r="BB3526" i="1"/>
  <c r="BB3510" i="1"/>
  <c r="BB3494" i="1"/>
  <c r="BB3478" i="1"/>
  <c r="BB3462" i="1"/>
  <c r="BB3446" i="1"/>
  <c r="BB3430" i="1"/>
  <c r="BB3414" i="1"/>
  <c r="BB3398" i="1"/>
  <c r="BB3382" i="1"/>
  <c r="BB3366" i="1"/>
  <c r="BB3318" i="1"/>
  <c r="BB3302" i="1"/>
  <c r="BB3286" i="1"/>
  <c r="BB3270" i="1"/>
  <c r="BB3254" i="1"/>
  <c r="BB3238" i="1"/>
  <c r="BB3222" i="1"/>
  <c r="BB3206" i="1"/>
  <c r="BB3556" i="1"/>
  <c r="BB3312" i="1"/>
  <c r="BB3304" i="1"/>
  <c r="BB3296" i="1"/>
  <c r="BB3288" i="1"/>
  <c r="BB3280" i="1"/>
  <c r="BB3272" i="1"/>
  <c r="BB3264" i="1"/>
  <c r="BB4078" i="1"/>
  <c r="BB4074" i="1"/>
  <c r="BB4042" i="1"/>
  <c r="BB4014" i="1"/>
  <c r="BB4109" i="1"/>
  <c r="BB4105" i="1"/>
  <c r="BB4101" i="1"/>
  <c r="BB4097" i="1"/>
  <c r="BB4093" i="1"/>
  <c r="BB4089" i="1"/>
  <c r="BB4085" i="1"/>
  <c r="BB4081" i="1"/>
  <c r="BB4077" i="1"/>
  <c r="BB4073" i="1"/>
  <c r="BB4069" i="1"/>
  <c r="BB4065" i="1"/>
  <c r="BB4061" i="1"/>
  <c r="BB4057" i="1"/>
  <c r="BB4053" i="1"/>
  <c r="BB4049" i="1"/>
  <c r="BB4045" i="1"/>
  <c r="BB4041" i="1"/>
  <c r="BB4037" i="1"/>
  <c r="BB4033" i="1"/>
  <c r="BB4029" i="1"/>
  <c r="BB4025" i="1"/>
  <c r="BB4021" i="1"/>
  <c r="BB4017" i="1"/>
  <c r="BB4013" i="1"/>
  <c r="BB4009" i="1"/>
  <c r="BB4005" i="1"/>
  <c r="BB4001" i="1"/>
  <c r="BB3997" i="1"/>
  <c r="BB3993" i="1"/>
  <c r="BB3989" i="1"/>
  <c r="BB3981" i="1"/>
  <c r="BB3977" i="1"/>
  <c r="BB3973" i="1"/>
  <c r="BB3969" i="1"/>
  <c r="BB3965" i="1"/>
  <c r="BB3961" i="1"/>
  <c r="BB3957" i="1"/>
  <c r="BB3953" i="1"/>
  <c r="BB3949" i="1"/>
  <c r="BB3945" i="1"/>
  <c r="BB3941" i="1"/>
  <c r="BB3937" i="1"/>
  <c r="BB3933" i="1"/>
  <c r="BB3929" i="1"/>
  <c r="BB3925" i="1"/>
  <c r="BB3921" i="1"/>
  <c r="BB3917" i="1"/>
  <c r="BB3913" i="1"/>
  <c r="BB3909" i="1"/>
  <c r="BB3905" i="1"/>
  <c r="BB3901" i="1"/>
  <c r="BB3897" i="1"/>
  <c r="BB3893" i="1"/>
  <c r="BB3889" i="1"/>
  <c r="BB3885" i="1"/>
  <c r="BB3881" i="1"/>
  <c r="BB3877" i="1"/>
  <c r="BB3873" i="1"/>
  <c r="BB3869" i="1"/>
  <c r="BB3865" i="1"/>
  <c r="BB3861" i="1"/>
  <c r="BB3857" i="1"/>
  <c r="BB3853" i="1"/>
  <c r="BB3849" i="1"/>
  <c r="BB3845" i="1"/>
  <c r="BB3841" i="1"/>
  <c r="BB3837" i="1"/>
  <c r="BB3833" i="1"/>
  <c r="BB3825" i="1"/>
  <c r="BB3821" i="1"/>
  <c r="BB3817" i="1"/>
  <c r="BB3813" i="1"/>
  <c r="BB3801" i="1"/>
  <c r="BB3797" i="1"/>
  <c r="BB3793" i="1"/>
  <c r="BB3789" i="1"/>
  <c r="BB3785" i="1"/>
  <c r="BB3781" i="1"/>
  <c r="BB3777" i="1"/>
  <c r="BB3773" i="1"/>
  <c r="BB3769" i="1"/>
  <c r="BB3765" i="1"/>
  <c r="BB3761" i="1"/>
  <c r="BB3757" i="1"/>
  <c r="BB3753" i="1"/>
  <c r="BB3749" i="1"/>
  <c r="BB3745" i="1"/>
  <c r="BB3741" i="1"/>
  <c r="BB3737" i="1"/>
  <c r="BB3733" i="1"/>
  <c r="BB3729" i="1"/>
  <c r="BB3725" i="1"/>
  <c r="BB3721" i="1"/>
  <c r="BB3717" i="1"/>
  <c r="BB3713" i="1"/>
  <c r="BB3709" i="1"/>
  <c r="BB3705" i="1"/>
  <c r="BB3701" i="1"/>
  <c r="BB3697" i="1"/>
  <c r="BB3693" i="1"/>
  <c r="BB3689" i="1"/>
  <c r="BB3685" i="1"/>
  <c r="BB3681" i="1"/>
  <c r="BB3677" i="1"/>
  <c r="BB3673" i="1"/>
  <c r="BB3669" i="1"/>
  <c r="BB3665" i="1"/>
  <c r="BB3661" i="1"/>
  <c r="BB3657" i="1"/>
  <c r="BB3653" i="1"/>
  <c r="BB3649" i="1"/>
  <c r="BB3645" i="1"/>
  <c r="BB3637" i="1"/>
  <c r="BB3633" i="1"/>
  <c r="BB3629" i="1"/>
  <c r="BB3621" i="1"/>
  <c r="BB3617" i="1"/>
  <c r="BB3613" i="1"/>
  <c r="BB3609" i="1"/>
  <c r="BB3605" i="1"/>
  <c r="BB3597" i="1"/>
  <c r="BB3593" i="1"/>
  <c r="BB3589" i="1"/>
  <c r="BB3585" i="1"/>
  <c r="BB3581" i="1"/>
  <c r="BB3577" i="1"/>
  <c r="BB3573" i="1"/>
  <c r="BB3569" i="1"/>
  <c r="BB3565" i="1"/>
  <c r="BB3561" i="1"/>
  <c r="BB3557" i="1"/>
  <c r="BB3553" i="1"/>
  <c r="BB3549" i="1"/>
  <c r="BB3545" i="1"/>
  <c r="BB3541" i="1"/>
  <c r="BB3537" i="1"/>
  <c r="BB3533" i="1"/>
  <c r="BB3529" i="1"/>
  <c r="BB3525" i="1"/>
  <c r="BB3521" i="1"/>
  <c r="BB3517" i="1"/>
  <c r="BB3513" i="1"/>
  <c r="BB3509" i="1"/>
  <c r="BB3505" i="1"/>
  <c r="BB3501" i="1"/>
  <c r="BB3497" i="1"/>
  <c r="BB3493" i="1"/>
  <c r="BB3489" i="1"/>
  <c r="BB3485" i="1"/>
  <c r="BB3481" i="1"/>
  <c r="BB3477" i="1"/>
  <c r="BB3469" i="1"/>
  <c r="BB3465" i="1"/>
  <c r="BB3461" i="1"/>
  <c r="BB3457" i="1"/>
  <c r="BB3453" i="1"/>
  <c r="BB3449" i="1"/>
  <c r="BB3445" i="1"/>
  <c r="BB3441" i="1"/>
  <c r="BB3437" i="1"/>
  <c r="BB3433" i="1"/>
  <c r="BB3429" i="1"/>
  <c r="BB3425" i="1"/>
  <c r="BB3421" i="1"/>
  <c r="BB3417" i="1"/>
  <c r="BB3413" i="1"/>
  <c r="BB3409" i="1"/>
  <c r="BB3405" i="1"/>
  <c r="BB3401" i="1"/>
  <c r="BB3397" i="1"/>
  <c r="BB3393" i="1"/>
  <c r="BB3389" i="1"/>
  <c r="BB3385" i="1"/>
  <c r="BB3381" i="1"/>
  <c r="BB3377" i="1"/>
  <c r="BB3373" i="1"/>
  <c r="BB3369" i="1"/>
  <c r="BB3361" i="1"/>
  <c r="BB3357" i="1"/>
  <c r="BB3353" i="1"/>
  <c r="BB3345" i="1"/>
  <c r="BB3337" i="1"/>
  <c r="BB3333" i="1"/>
  <c r="BB3317" i="1"/>
  <c r="BB3313" i="1"/>
  <c r="BB3309" i="1"/>
  <c r="BB3305" i="1"/>
  <c r="BB3301" i="1"/>
  <c r="BB3297" i="1"/>
  <c r="BB3293" i="1"/>
  <c r="BB3289" i="1"/>
  <c r="BB3285" i="1"/>
  <c r="BB3281" i="1"/>
  <c r="BB3277" i="1"/>
  <c r="BB3273" i="1"/>
  <c r="BB3269" i="1"/>
  <c r="BB3265" i="1"/>
  <c r="BB3261" i="1"/>
  <c r="BB3257" i="1"/>
  <c r="BB3253" i="1"/>
  <c r="BB3245" i="1"/>
  <c r="BB3241" i="1"/>
  <c r="BB3237" i="1"/>
  <c r="BB3233" i="1"/>
  <c r="BB3229" i="1"/>
  <c r="BB3221" i="1"/>
  <c r="BB3217" i="1"/>
  <c r="BB3213" i="1"/>
  <c r="BB3209" i="1"/>
  <c r="BB3205" i="1"/>
  <c r="BB3201" i="1"/>
  <c r="BB3197" i="1"/>
  <c r="BB3193" i="1"/>
  <c r="BB3189" i="1"/>
  <c r="BB3185" i="1"/>
  <c r="BB3181" i="1"/>
  <c r="BB3177" i="1"/>
  <c r="BB3173" i="1"/>
  <c r="BB3169" i="1"/>
  <c r="BB3165" i="1"/>
  <c r="BB3161" i="1"/>
  <c r="BB3157" i="1"/>
  <c r="BB3153" i="1"/>
  <c r="BB3149" i="1"/>
  <c r="BB3145" i="1"/>
  <c r="BB4104" i="1"/>
  <c r="BB4088" i="1"/>
  <c r="BB4072" i="1"/>
  <c r="BB4064" i="1"/>
  <c r="BB4056" i="1"/>
  <c r="BB4048" i="1"/>
  <c r="BB4032" i="1"/>
  <c r="BB4024" i="1"/>
  <c r="BB4016" i="1"/>
  <c r="BB3928" i="1"/>
  <c r="BB3920" i="1"/>
  <c r="BB3912" i="1"/>
  <c r="BB3852" i="1"/>
  <c r="BB3788" i="1"/>
  <c r="BB3764" i="1"/>
  <c r="BB3748" i="1"/>
  <c r="BB3684" i="1"/>
  <c r="BB3668" i="1"/>
  <c r="BB3660" i="1"/>
  <c r="BB3652" i="1"/>
  <c r="BB3612" i="1"/>
  <c r="BB3604" i="1"/>
  <c r="BB3596" i="1"/>
  <c r="BB3588" i="1"/>
  <c r="BB3580" i="1"/>
  <c r="BB3572" i="1"/>
  <c r="BB3564" i="1"/>
  <c r="BB3548" i="1"/>
  <c r="BB3508" i="1"/>
  <c r="BB3500" i="1"/>
  <c r="BB3484" i="1"/>
  <c r="BB3460" i="1"/>
  <c r="BB3428" i="1"/>
  <c r="BB3420" i="1"/>
  <c r="BB3284" i="1"/>
  <c r="BB3268" i="1"/>
  <c r="BB3260" i="1"/>
  <c r="BB3144" i="1"/>
  <c r="BB3140" i="1"/>
  <c r="BB3132" i="1"/>
  <c r="BB3128" i="1"/>
  <c r="BB3124" i="1"/>
  <c r="BB3120" i="1"/>
  <c r="BB3116" i="1"/>
  <c r="BB3112" i="1"/>
  <c r="BB3108" i="1"/>
  <c r="BB3104" i="1"/>
  <c r="BB3100" i="1"/>
  <c r="BB3096" i="1"/>
  <c r="BB3092" i="1"/>
  <c r="BB3088" i="1"/>
  <c r="BB3084" i="1"/>
  <c r="BB3076" i="1"/>
  <c r="BB3072" i="1"/>
  <c r="BB3068" i="1"/>
  <c r="BB3064" i="1"/>
  <c r="BB3056" i="1"/>
  <c r="BB3052" i="1"/>
  <c r="BB3048" i="1"/>
  <c r="BB3044" i="1"/>
  <c r="BB3040" i="1"/>
  <c r="BB3036" i="1"/>
  <c r="BB3032" i="1"/>
  <c r="BB3024" i="1"/>
  <c r="BB3016" i="1"/>
  <c r="BB3012" i="1"/>
  <c r="BB3008" i="1"/>
  <c r="BB3004" i="1"/>
  <c r="BB3000" i="1"/>
  <c r="BB2996" i="1"/>
  <c r="BB2988" i="1"/>
  <c r="BB2984" i="1"/>
  <c r="BB2980" i="1"/>
  <c r="BB2976" i="1"/>
  <c r="BB2972" i="1"/>
  <c r="BB2968" i="1"/>
  <c r="BB2964" i="1"/>
  <c r="BB2960" i="1"/>
  <c r="BB2956" i="1"/>
  <c r="BB2952" i="1"/>
  <c r="BB2948" i="1"/>
  <c r="BB2944" i="1"/>
  <c r="BB2940" i="1"/>
  <c r="BB2936" i="1"/>
  <c r="BB2932" i="1"/>
  <c r="BB2928" i="1"/>
  <c r="BB2924" i="1"/>
  <c r="BB2912" i="1"/>
  <c r="BB2904" i="1"/>
  <c r="BB2896" i="1"/>
  <c r="BB2892" i="1"/>
  <c r="BB2888" i="1"/>
  <c r="BB2884" i="1"/>
  <c r="BB2880" i="1"/>
  <c r="BB2876" i="1"/>
  <c r="BB2872" i="1"/>
  <c r="BB2868" i="1"/>
  <c r="BB2864" i="1"/>
  <c r="BB2860" i="1"/>
  <c r="BB2852" i="1"/>
  <c r="BB2848" i="1"/>
  <c r="BB2844" i="1"/>
  <c r="BB2840" i="1"/>
  <c r="BB2836" i="1"/>
  <c r="BB2832" i="1"/>
  <c r="BB2828" i="1"/>
  <c r="BB2824" i="1"/>
  <c r="BB2820" i="1"/>
  <c r="BB2816" i="1"/>
  <c r="BB2812" i="1"/>
  <c r="BB2808" i="1"/>
  <c r="BB2804" i="1"/>
  <c r="BB2800" i="1"/>
  <c r="BB2796" i="1"/>
  <c r="BB2792" i="1"/>
  <c r="BB2788" i="1"/>
  <c r="BB2784" i="1"/>
  <c r="BB2780" i="1"/>
  <c r="BB2772" i="1"/>
  <c r="BB2768" i="1"/>
  <c r="BB2760" i="1"/>
  <c r="BB2756" i="1"/>
  <c r="BB2752" i="1"/>
  <c r="BB2748" i="1"/>
  <c r="BB2744" i="1"/>
  <c r="BB2740" i="1"/>
  <c r="BB2736" i="1"/>
  <c r="BB2732" i="1"/>
  <c r="BB2728" i="1"/>
  <c r="BB2724" i="1"/>
  <c r="BB2720" i="1"/>
  <c r="BB2716" i="1"/>
  <c r="BB2712" i="1"/>
  <c r="BB3892" i="1"/>
  <c r="BB3884" i="1"/>
  <c r="BB3608" i="1"/>
  <c r="BB3356" i="1"/>
  <c r="BB3340" i="1"/>
  <c r="BB4090" i="1"/>
  <c r="BB4026" i="1"/>
  <c r="BB3986" i="1"/>
  <c r="BB3954" i="1"/>
  <c r="BB3938" i="1"/>
  <c r="BB3922" i="1"/>
  <c r="BB3906" i="1"/>
  <c r="BB3890" i="1"/>
  <c r="BB3874" i="1"/>
  <c r="BB3858" i="1"/>
  <c r="BB3842" i="1"/>
  <c r="BB3826" i="1"/>
  <c r="BB3810" i="1"/>
  <c r="BB3794" i="1"/>
  <c r="BB3778" i="1"/>
  <c r="BB3762" i="1"/>
  <c r="BB3746" i="1"/>
  <c r="BB3730" i="1"/>
  <c r="BB3714" i="1"/>
  <c r="BB3698" i="1"/>
  <c r="BB3682" i="1"/>
  <c r="BB3666" i="1"/>
  <c r="BB3650" i="1"/>
  <c r="BB3634" i="1"/>
  <c r="BB3618" i="1"/>
  <c r="BB3602" i="1"/>
  <c r="BB3586" i="1"/>
  <c r="BB3570" i="1"/>
  <c r="BB3554" i="1"/>
  <c r="BB3538" i="1"/>
  <c r="BB3522" i="1"/>
  <c r="BB3506" i="1"/>
  <c r="BB3490" i="1"/>
  <c r="BB3474" i="1"/>
  <c r="BB3458" i="1"/>
  <c r="BB3442" i="1"/>
  <c r="BB3426" i="1"/>
  <c r="BB3410" i="1"/>
  <c r="BB3394" i="1"/>
  <c r="BB3378" i="1"/>
  <c r="BB3362" i="1"/>
  <c r="BB3346" i="1"/>
  <c r="BB3330" i="1"/>
  <c r="BB3314" i="1"/>
  <c r="BB3298" i="1"/>
  <c r="BB3282" i="1"/>
  <c r="BB3266" i="1"/>
  <c r="BB3250" i="1"/>
  <c r="BB3234" i="1"/>
  <c r="BB3218" i="1"/>
  <c r="BB3202" i="1"/>
  <c r="BB4092" i="1"/>
  <c r="BB4084" i="1"/>
  <c r="BB4068" i="1"/>
  <c r="BB4044" i="1"/>
  <c r="BB4012" i="1"/>
  <c r="BB4004" i="1"/>
  <c r="BB3996" i="1"/>
  <c r="BB3964" i="1"/>
  <c r="BB3940" i="1"/>
  <c r="BB3924" i="1"/>
  <c r="BB3900" i="1"/>
  <c r="BB3860" i="1"/>
  <c r="BB3836" i="1"/>
  <c r="BB3828" i="1"/>
  <c r="BB3812" i="1"/>
  <c r="BB3804" i="1"/>
  <c r="BB3796" i="1"/>
  <c r="BB3780" i="1"/>
  <c r="BB3772" i="1"/>
  <c r="BB3740" i="1"/>
  <c r="BB3708" i="1"/>
  <c r="BB3700" i="1"/>
  <c r="BB3528" i="1"/>
  <c r="BB3456" i="1"/>
  <c r="BB3384" i="1"/>
  <c r="BB3376" i="1"/>
  <c r="BB3368" i="1"/>
  <c r="BB4106" i="1"/>
  <c r="BB4006" i="1"/>
  <c r="BB3392" i="1"/>
  <c r="BB3176" i="1"/>
  <c r="BB3172" i="1"/>
  <c r="BB3168" i="1"/>
  <c r="BB3164" i="1"/>
  <c r="BB3160" i="1"/>
  <c r="BB3156" i="1"/>
  <c r="BB3152" i="1"/>
  <c r="BB3148" i="1"/>
  <c r="BB3980" i="1"/>
  <c r="BB3908" i="1"/>
  <c r="BB3864" i="1"/>
  <c r="BB3720" i="1"/>
  <c r="BB3544" i="1"/>
  <c r="BB3536" i="1"/>
  <c r="BB3412" i="1"/>
  <c r="BB3404" i="1"/>
  <c r="BB3182" i="1"/>
  <c r="BB3166" i="1"/>
  <c r="BB3150" i="1"/>
  <c r="BB3134" i="1"/>
  <c r="BB3118" i="1"/>
  <c r="BB3086" i="1"/>
  <c r="BB3070" i="1"/>
  <c r="BB3054" i="1"/>
  <c r="BB3038" i="1"/>
  <c r="BB3022" i="1"/>
  <c r="BB3006" i="1"/>
  <c r="BB2990" i="1"/>
  <c r="BB2974" i="1"/>
  <c r="BB2958" i="1"/>
  <c r="BB2942" i="1"/>
  <c r="BB2926" i="1"/>
  <c r="BB2910" i="1"/>
  <c r="BB2894" i="1"/>
  <c r="BB2878" i="1"/>
  <c r="BB2862" i="1"/>
  <c r="BB2846" i="1"/>
  <c r="BB2830" i="1"/>
  <c r="BB2814" i="1"/>
  <c r="BB2798" i="1"/>
  <c r="BB2782" i="1"/>
  <c r="BB2766" i="1"/>
  <c r="BB2750" i="1"/>
  <c r="BB2734" i="1"/>
  <c r="BB2718" i="1"/>
  <c r="BB2702" i="1"/>
  <c r="BB2686" i="1"/>
  <c r="BB2670" i="1"/>
  <c r="BB2622" i="1"/>
  <c r="BB2606" i="1"/>
  <c r="BB2590" i="1"/>
  <c r="BB2558" i="1"/>
  <c r="BB2526" i="1"/>
  <c r="BB2510" i="1"/>
  <c r="BB2446" i="1"/>
  <c r="BB2430" i="1"/>
  <c r="BB2414" i="1"/>
  <c r="BB2398" i="1"/>
  <c r="BB2382" i="1"/>
  <c r="BB2366" i="1"/>
  <c r="BB2350" i="1"/>
  <c r="BB2334" i="1"/>
  <c r="BB2318" i="1"/>
  <c r="BB2302" i="1"/>
  <c r="BB2286" i="1"/>
  <c r="BB2270" i="1"/>
  <c r="BB2254" i="1"/>
  <c r="BB2238" i="1"/>
  <c r="BB2222" i="1"/>
  <c r="BB2206" i="1"/>
  <c r="BB2190" i="1"/>
  <c r="BB2174" i="1"/>
  <c r="BB2158" i="1"/>
  <c r="BB2142" i="1"/>
  <c r="BB2126" i="1"/>
  <c r="BB2110" i="1"/>
  <c r="BB2094" i="1"/>
  <c r="BB2078" i="1"/>
  <c r="BB2062" i="1"/>
  <c r="BB2046" i="1"/>
  <c r="BB2030" i="1"/>
  <c r="BB2014" i="1"/>
  <c r="BB1998" i="1"/>
  <c r="BB1982" i="1"/>
  <c r="BB1966" i="1"/>
  <c r="BB1950" i="1"/>
  <c r="BB1934" i="1"/>
  <c r="BB1918" i="1"/>
  <c r="BB1902" i="1"/>
  <c r="BB1886" i="1"/>
  <c r="BB1870" i="1"/>
  <c r="BB1854" i="1"/>
  <c r="BB1838" i="1"/>
  <c r="BB1822" i="1"/>
  <c r="BB1806" i="1"/>
  <c r="BB1790" i="1"/>
  <c r="BB1774" i="1"/>
  <c r="BB1742" i="1"/>
  <c r="BB1710" i="1"/>
  <c r="BB2204" i="1"/>
  <c r="BB2200" i="1"/>
  <c r="BB2196" i="1"/>
  <c r="BB2192" i="1"/>
  <c r="BB2188" i="1"/>
  <c r="BB2184" i="1"/>
  <c r="BB2180" i="1"/>
  <c r="BB2176" i="1"/>
  <c r="BB2172" i="1"/>
  <c r="BB2168" i="1"/>
  <c r="BB2164" i="1"/>
  <c r="BB2160" i="1"/>
  <c r="BB2156" i="1"/>
  <c r="BB2152" i="1"/>
  <c r="BB2148" i="1"/>
  <c r="BB2144" i="1"/>
  <c r="BB2140" i="1"/>
  <c r="BB2136" i="1"/>
  <c r="BB2132" i="1"/>
  <c r="BB2128" i="1"/>
  <c r="BB2124" i="1"/>
  <c r="BB2120" i="1"/>
  <c r="BB2116" i="1"/>
  <c r="BB2112" i="1"/>
  <c r="BB2108" i="1"/>
  <c r="BB2104" i="1"/>
  <c r="BB2100" i="1"/>
  <c r="BB2096" i="1"/>
  <c r="BB2092" i="1"/>
  <c r="BB2088" i="1"/>
  <c r="BB2084" i="1"/>
  <c r="BB2080" i="1"/>
  <c r="BB2076" i="1"/>
  <c r="BB2072" i="1"/>
  <c r="BB2068" i="1"/>
  <c r="BB2064" i="1"/>
  <c r="BB2060" i="1"/>
  <c r="BB2056" i="1"/>
  <c r="BB2052" i="1"/>
  <c r="BB2048" i="1"/>
  <c r="BB2044" i="1"/>
  <c r="BB2040" i="1"/>
  <c r="BB2036" i="1"/>
  <c r="BB2032" i="1"/>
  <c r="BB2028" i="1"/>
  <c r="BB2024" i="1"/>
  <c r="BB2020" i="1"/>
  <c r="BB2016" i="1"/>
  <c r="BB2012" i="1"/>
  <c r="BB2008" i="1"/>
  <c r="BB2004" i="1"/>
  <c r="BB2000" i="1"/>
  <c r="BB1996" i="1"/>
  <c r="BB1992" i="1"/>
  <c r="BB1988" i="1"/>
  <c r="BB1984" i="1"/>
  <c r="BB1980" i="1"/>
  <c r="BB1976" i="1"/>
  <c r="BB1972" i="1"/>
  <c r="BB1956" i="1"/>
  <c r="BB1940" i="1"/>
  <c r="BB1920" i="1"/>
  <c r="BB1904" i="1"/>
  <c r="BB1888" i="1"/>
  <c r="BB1852" i="1"/>
  <c r="BB1836" i="1"/>
  <c r="BB1820" i="1"/>
  <c r="BB1804" i="1"/>
  <c r="BB1772" i="1"/>
  <c r="BB1740" i="1"/>
  <c r="BB1680" i="1"/>
  <c r="BB1664" i="1"/>
  <c r="BB1660" i="1"/>
  <c r="BB1644" i="1"/>
  <c r="BB1628" i="1"/>
  <c r="BB1596" i="1"/>
  <c r="BB1580" i="1"/>
  <c r="BB1564" i="1"/>
  <c r="BB1548" i="1"/>
  <c r="BB1532" i="1"/>
  <c r="BB1516" i="1"/>
  <c r="BB1500" i="1"/>
  <c r="BB1468" i="1"/>
  <c r="BB1452" i="1"/>
  <c r="BB1436" i="1"/>
  <c r="BB1420" i="1"/>
  <c r="BB1404" i="1"/>
  <c r="BB1388" i="1"/>
  <c r="BB1372" i="1"/>
  <c r="BB1356" i="1"/>
  <c r="BB1340" i="1"/>
  <c r="BB1324" i="1"/>
  <c r="BB1308" i="1"/>
  <c r="BB1292" i="1"/>
  <c r="BB1276" i="1"/>
  <c r="BB1260" i="1"/>
  <c r="BB1244" i="1"/>
  <c r="BB1228" i="1"/>
  <c r="BB1212" i="1"/>
  <c r="BB1196" i="1"/>
  <c r="BB1180" i="1"/>
  <c r="BB1164" i="1"/>
  <c r="BB1148" i="1"/>
  <c r="BB1132" i="1"/>
  <c r="BB1116" i="1"/>
  <c r="BB1100" i="1"/>
  <c r="BB1084" i="1"/>
  <c r="BB1068" i="1"/>
  <c r="BB1052" i="1"/>
  <c r="BB1036" i="1"/>
  <c r="BB1020" i="1"/>
  <c r="BB1004" i="1"/>
  <c r="BB988" i="1"/>
  <c r="BB972" i="1"/>
  <c r="BB956" i="1"/>
  <c r="BB940" i="1"/>
  <c r="BB924" i="1"/>
  <c r="BB908" i="1"/>
  <c r="BB892" i="1"/>
  <c r="BB876" i="1"/>
  <c r="BB860" i="1"/>
  <c r="BB844" i="1"/>
  <c r="BB812" i="1"/>
  <c r="BB796" i="1"/>
  <c r="BB780" i="1"/>
  <c r="BB764" i="1"/>
  <c r="BB748" i="1"/>
  <c r="BB732" i="1"/>
  <c r="BB716" i="1"/>
  <c r="BB700" i="1"/>
  <c r="BB684" i="1"/>
  <c r="BB668" i="1"/>
  <c r="BB3972" i="1"/>
  <c r="BB3956" i="1"/>
  <c r="BB3948" i="1"/>
  <c r="BB3868" i="1"/>
  <c r="BB3844" i="1"/>
  <c r="BB3756" i="1"/>
  <c r="BB3732" i="1"/>
  <c r="BB3676" i="1"/>
  <c r="BB3644" i="1"/>
  <c r="BB3636" i="1"/>
  <c r="BB3524" i="1"/>
  <c r="BB3516" i="1"/>
  <c r="BB3492" i="1"/>
  <c r="BB3476" i="1"/>
  <c r="BB3452" i="1"/>
  <c r="BB3444" i="1"/>
  <c r="BB3436" i="1"/>
  <c r="BB3328" i="1"/>
  <c r="BB4110" i="1"/>
  <c r="BB4082" i="1"/>
  <c r="BB4054" i="1"/>
  <c r="BB4018" i="1"/>
  <c r="BB4002" i="1"/>
  <c r="BB3998" i="1"/>
  <c r="BB3982" i="1"/>
  <c r="BB3966" i="1"/>
  <c r="BB3950" i="1"/>
  <c r="BB3934" i="1"/>
  <c r="BB3918" i="1"/>
  <c r="BB3902" i="1"/>
  <c r="BB3886" i="1"/>
  <c r="BB3870" i="1"/>
  <c r="BB3854" i="1"/>
  <c r="BB3838" i="1"/>
  <c r="BB3822" i="1"/>
  <c r="BB3790" i="1"/>
  <c r="BB3774" i="1"/>
  <c r="BB3758" i="1"/>
  <c r="BB3742" i="1"/>
  <c r="BB3726" i="1"/>
  <c r="BB3710" i="1"/>
  <c r="BB3694" i="1"/>
  <c r="BB3662" i="1"/>
  <c r="BB3646" i="1"/>
  <c r="BB3630" i="1"/>
  <c r="BB3614" i="1"/>
  <c r="BB3598" i="1"/>
  <c r="BB3582" i="1"/>
  <c r="BB3566" i="1"/>
  <c r="BB3550" i="1"/>
  <c r="BB3534" i="1"/>
  <c r="BB3518" i="1"/>
  <c r="BB3502" i="1"/>
  <c r="BB3486" i="1"/>
  <c r="BB3470" i="1"/>
  <c r="BB3454" i="1"/>
  <c r="BB3438" i="1"/>
  <c r="BB3422" i="1"/>
  <c r="BB3406" i="1"/>
  <c r="BB3390" i="1"/>
  <c r="BB3374" i="1"/>
  <c r="BB3358" i="1"/>
  <c r="BB3342" i="1"/>
  <c r="BB3326" i="1"/>
  <c r="BB3310" i="1"/>
  <c r="BB3294" i="1"/>
  <c r="BB3278" i="1"/>
  <c r="BB3262" i="1"/>
  <c r="BB3246" i="1"/>
  <c r="BB3230" i="1"/>
  <c r="BB3214" i="1"/>
  <c r="BB3198" i="1"/>
  <c r="BB3560" i="1"/>
  <c r="BB3316" i="1"/>
  <c r="BB3308" i="1"/>
  <c r="BB3300" i="1"/>
  <c r="BB3292" i="1"/>
  <c r="BB3276" i="1"/>
  <c r="BB4098" i="1"/>
  <c r="BB4094" i="1"/>
  <c r="BB4062" i="1"/>
  <c r="BB4058" i="1"/>
  <c r="BB4030" i="1"/>
  <c r="BB4108" i="1"/>
  <c r="BB4100" i="1"/>
  <c r="BB4076" i="1"/>
  <c r="BB4060" i="1"/>
  <c r="BB4052" i="1"/>
  <c r="BB4036" i="1"/>
  <c r="BB4028" i="1"/>
  <c r="BB4020" i="1"/>
  <c r="BB3932" i="1"/>
  <c r="BB3916" i="1"/>
  <c r="BB3848" i="1"/>
  <c r="BB3840" i="1"/>
  <c r="BB3784" i="1"/>
  <c r="BB3776" i="1"/>
  <c r="BB3752" i="1"/>
  <c r="BB3688" i="1"/>
  <c r="BB3672" i="1"/>
  <c r="BB3664" i="1"/>
  <c r="BB3656" i="1"/>
  <c r="BB3616" i="1"/>
  <c r="BB3600" i="1"/>
  <c r="BB3592" i="1"/>
  <c r="BB3584" i="1"/>
  <c r="BB3576" i="1"/>
  <c r="BB3568" i="1"/>
  <c r="BB3552" i="1"/>
  <c r="BB3504" i="1"/>
  <c r="BB3496" i="1"/>
  <c r="BB3464" i="1"/>
  <c r="BB3424" i="1"/>
  <c r="BB3212" i="1"/>
  <c r="BB3208" i="1"/>
  <c r="BB3204" i="1"/>
  <c r="BB3200" i="1"/>
  <c r="BB3196" i="1"/>
  <c r="BB3192" i="1"/>
  <c r="BB3188" i="1"/>
  <c r="BB3180" i="1"/>
  <c r="BB3628" i="1"/>
  <c r="BB3512" i="1"/>
  <c r="BB3396" i="1"/>
  <c r="BB3348" i="1"/>
  <c r="BB3184" i="1"/>
  <c r="BB3194" i="1"/>
  <c r="BB3178" i="1"/>
  <c r="BB3162" i="1"/>
  <c r="BB3146" i="1"/>
  <c r="BB3130" i="1"/>
  <c r="BB3114" i="1"/>
  <c r="BB3098" i="1"/>
  <c r="BB3082" i="1"/>
  <c r="BB3066" i="1"/>
  <c r="BB3050" i="1"/>
  <c r="BB3034" i="1"/>
  <c r="BB3018" i="1"/>
  <c r="BB3002" i="1"/>
  <c r="BB2986" i="1"/>
  <c r="BB2954" i="1"/>
  <c r="BB2938" i="1"/>
  <c r="BB2922" i="1"/>
  <c r="BB2890" i="1"/>
  <c r="BB2874" i="1"/>
  <c r="BB2858" i="1"/>
  <c r="BB2842" i="1"/>
  <c r="BB2826" i="1"/>
  <c r="BB2810" i="1"/>
  <c r="BB2794" i="1"/>
  <c r="BB2762" i="1"/>
  <c r="BB2746" i="1"/>
  <c r="BB2730" i="1"/>
  <c r="BB2714" i="1"/>
  <c r="BB2698" i="1"/>
  <c r="BB2682" i="1"/>
  <c r="BB2666" i="1"/>
  <c r="BB2650" i="1"/>
  <c r="BB2618" i="1"/>
  <c r="BB2602" i="1"/>
  <c r="BB2586" i="1"/>
  <c r="BB2570" i="1"/>
  <c r="BB2554" i="1"/>
  <c r="BB2538" i="1"/>
  <c r="BB2522" i="1"/>
  <c r="BB2506" i="1"/>
  <c r="BB2490" i="1"/>
  <c r="BB2458" i="1"/>
  <c r="BB2442" i="1"/>
  <c r="BB2426" i="1"/>
  <c r="BB2410" i="1"/>
  <c r="BB2394" i="1"/>
  <c r="BB2378" i="1"/>
  <c r="BB2362" i="1"/>
  <c r="BB2346" i="1"/>
  <c r="BB2330" i="1"/>
  <c r="BB2314" i="1"/>
  <c r="BB2298" i="1"/>
  <c r="BB2282" i="1"/>
  <c r="BB2266" i="1"/>
  <c r="BB2250" i="1"/>
  <c r="BB2234" i="1"/>
  <c r="BB2218" i="1"/>
  <c r="BB2202" i="1"/>
  <c r="BB2186" i="1"/>
  <c r="BB2170" i="1"/>
  <c r="BB2154" i="1"/>
  <c r="BB2138" i="1"/>
  <c r="BB2122" i="1"/>
  <c r="BB2106" i="1"/>
  <c r="BB2090" i="1"/>
  <c r="BB2074" i="1"/>
  <c r="BB2058" i="1"/>
  <c r="BB2042" i="1"/>
  <c r="BB2026" i="1"/>
  <c r="BB2010" i="1"/>
  <c r="BB1994" i="1"/>
  <c r="BB1978" i="1"/>
  <c r="BB1962" i="1"/>
  <c r="BB1946" i="1"/>
  <c r="BB1930" i="1"/>
  <c r="BB1914" i="1"/>
  <c r="BB1898" i="1"/>
  <c r="BB1882" i="1"/>
  <c r="BB1866" i="1"/>
  <c r="BB1850" i="1"/>
  <c r="BB1834" i="1"/>
  <c r="BB1818" i="1"/>
  <c r="BB1802" i="1"/>
  <c r="BB1786" i="1"/>
  <c r="BB1770" i="1"/>
  <c r="BB1754" i="1"/>
  <c r="BB1738" i="1"/>
  <c r="BB1722" i="1"/>
  <c r="BB1706" i="1"/>
  <c r="BB3141" i="1"/>
  <c r="BB3137" i="1"/>
  <c r="BB3133" i="1"/>
  <c r="BB3129" i="1"/>
  <c r="BB3125" i="1"/>
  <c r="BB3121" i="1"/>
  <c r="BB3117" i="1"/>
  <c r="BB3113" i="1"/>
  <c r="BB3109" i="1"/>
  <c r="BB3105" i="1"/>
  <c r="BB3101" i="1"/>
  <c r="BB3097" i="1"/>
  <c r="BB3093" i="1"/>
  <c r="BB3089" i="1"/>
  <c r="BB3085" i="1"/>
  <c r="BB3081" i="1"/>
  <c r="BB3073" i="1"/>
  <c r="BB3069" i="1"/>
  <c r="BB3065" i="1"/>
  <c r="BB3061" i="1"/>
  <c r="BB3057" i="1"/>
  <c r="BB3053" i="1"/>
  <c r="BB3049" i="1"/>
  <c r="BB3041" i="1"/>
  <c r="BB3037" i="1"/>
  <c r="BB3033" i="1"/>
  <c r="BB3029" i="1"/>
  <c r="BB3025" i="1"/>
  <c r="BB3021" i="1"/>
  <c r="BB3013" i="1"/>
  <c r="BB3009" i="1"/>
  <c r="BB3005" i="1"/>
  <c r="BB2997" i="1"/>
  <c r="BB2989" i="1"/>
  <c r="BB2985" i="1"/>
  <c r="BB2981" i="1"/>
  <c r="BB2977" i="1"/>
  <c r="BB2973" i="1"/>
  <c r="BB2969" i="1"/>
  <c r="BB2957" i="1"/>
  <c r="BB2953" i="1"/>
  <c r="BB2949" i="1"/>
  <c r="BB2945" i="1"/>
  <c r="BB2941" i="1"/>
  <c r="BB2937" i="1"/>
  <c r="BB2933" i="1"/>
  <c r="BB2929" i="1"/>
  <c r="BB2925" i="1"/>
  <c r="BB2921" i="1"/>
  <c r="BB2897" i="1"/>
  <c r="BB2893" i="1"/>
  <c r="BB2889" i="1"/>
  <c r="BB2885" i="1"/>
  <c r="BB2881" i="1"/>
  <c r="BB2877" i="1"/>
  <c r="BB2873" i="1"/>
  <c r="BB2869" i="1"/>
  <c r="BB2865" i="1"/>
  <c r="BB2861" i="1"/>
  <c r="BB2857" i="1"/>
  <c r="BB2853" i="1"/>
  <c r="BB2849" i="1"/>
  <c r="BB2845" i="1"/>
  <c r="BB2841" i="1"/>
  <c r="BB2837" i="1"/>
  <c r="BB2833" i="1"/>
  <c r="BB2829" i="1"/>
  <c r="BB2825" i="1"/>
  <c r="BB2821" i="1"/>
  <c r="BB2817" i="1"/>
  <c r="BB2813" i="1"/>
  <c r="BB2809" i="1"/>
  <c r="BB2805" i="1"/>
  <c r="BB2801" i="1"/>
  <c r="BB2797" i="1"/>
  <c r="BB2793" i="1"/>
  <c r="BB2789" i="1"/>
  <c r="BB2785" i="1"/>
  <c r="BB2781" i="1"/>
  <c r="BB2777" i="1"/>
  <c r="BB2773" i="1"/>
  <c r="BB2769" i="1"/>
  <c r="BB2765" i="1"/>
  <c r="BB2761" i="1"/>
  <c r="BB2757" i="1"/>
  <c r="BB2753" i="1"/>
  <c r="BB2749" i="1"/>
  <c r="BB2745" i="1"/>
  <c r="BB2741" i="1"/>
  <c r="BB2737" i="1"/>
  <c r="BB2733" i="1"/>
  <c r="BB2729" i="1"/>
  <c r="BB2725" i="1"/>
  <c r="BB2721" i="1"/>
  <c r="BB2717" i="1"/>
  <c r="BB2713" i="1"/>
  <c r="BB2709" i="1"/>
  <c r="BB2705" i="1"/>
  <c r="BB2701" i="1"/>
  <c r="BB2697" i="1"/>
  <c r="BB2693" i="1"/>
  <c r="BB2689" i="1"/>
  <c r="BB2685" i="1"/>
  <c r="BB2681" i="1"/>
  <c r="BB2677" i="1"/>
  <c r="BB2673" i="1"/>
  <c r="BB2669" i="1"/>
  <c r="BB2665" i="1"/>
  <c r="BB2653" i="1"/>
  <c r="BB2649" i="1"/>
  <c r="BB2641" i="1"/>
  <c r="BB2637" i="1"/>
  <c r="BB2629" i="1"/>
  <c r="BB2625" i="1"/>
  <c r="BB2621" i="1"/>
  <c r="BB2617" i="1"/>
  <c r="BB2613" i="1"/>
  <c r="BB2609" i="1"/>
  <c r="BB2605" i="1"/>
  <c r="BB2601" i="1"/>
  <c r="BB2597" i="1"/>
  <c r="BB2593" i="1"/>
  <c r="BB2585" i="1"/>
  <c r="BB2573" i="1"/>
  <c r="BB2569" i="1"/>
  <c r="BB2565" i="1"/>
  <c r="BB2561" i="1"/>
  <c r="BB2557" i="1"/>
  <c r="BB2553" i="1"/>
  <c r="BB2549" i="1"/>
  <c r="BB2545" i="1"/>
  <c r="BB2537" i="1"/>
  <c r="BB2533" i="1"/>
  <c r="BB2529" i="1"/>
  <c r="BB2525" i="1"/>
  <c r="BB2521" i="1"/>
  <c r="BB2517" i="1"/>
  <c r="BB2513" i="1"/>
  <c r="BB2509" i="1"/>
  <c r="BB2505" i="1"/>
  <c r="BB2501" i="1"/>
  <c r="BB2497" i="1"/>
  <c r="BB2493" i="1"/>
  <c r="BB2489" i="1"/>
  <c r="BB2485" i="1"/>
  <c r="BB2481" i="1"/>
  <c r="BB2477" i="1"/>
  <c r="BB2473" i="1"/>
  <c r="BB2469" i="1"/>
  <c r="BB2465" i="1"/>
  <c r="BB2457" i="1"/>
  <c r="BB2453" i="1"/>
  <c r="BB2449" i="1"/>
  <c r="BB2441" i="1"/>
  <c r="BB2437" i="1"/>
  <c r="BB2433" i="1"/>
  <c r="BB2429" i="1"/>
  <c r="BB2425" i="1"/>
  <c r="BB2421" i="1"/>
  <c r="BB2417" i="1"/>
  <c r="BB2413" i="1"/>
  <c r="BB2409" i="1"/>
  <c r="BB2405" i="1"/>
  <c r="BB2401" i="1"/>
  <c r="BB2397" i="1"/>
  <c r="BB2393" i="1"/>
  <c r="BB2389" i="1"/>
  <c r="BB2385" i="1"/>
  <c r="BB2381" i="1"/>
  <c r="BB2377" i="1"/>
  <c r="BB2373" i="1"/>
  <c r="BB2369" i="1"/>
  <c r="BB2365" i="1"/>
  <c r="BB2361" i="1"/>
  <c r="BB2357" i="1"/>
  <c r="BB2353" i="1"/>
  <c r="BB2349" i="1"/>
  <c r="BB2345" i="1"/>
  <c r="BB2341" i="1"/>
  <c r="BB2337" i="1"/>
  <c r="BB2333" i="1"/>
  <c r="BB2329" i="1"/>
  <c r="BB2325" i="1"/>
  <c r="BB2321" i="1"/>
  <c r="BB2317" i="1"/>
  <c r="BB2313" i="1"/>
  <c r="BB2309" i="1"/>
  <c r="BB2305" i="1"/>
  <c r="BB2301" i="1"/>
  <c r="BB2297" i="1"/>
  <c r="BB2293" i="1"/>
  <c r="BB2289" i="1"/>
  <c r="BB2285" i="1"/>
  <c r="BB2281" i="1"/>
  <c r="BB2277" i="1"/>
  <c r="BB2273" i="1"/>
  <c r="BB2269" i="1"/>
  <c r="BB2265" i="1"/>
  <c r="BB2261" i="1"/>
  <c r="BB2257" i="1"/>
  <c r="BB2253" i="1"/>
  <c r="BB2249" i="1"/>
  <c r="BB2245" i="1"/>
  <c r="BB2241" i="1"/>
  <c r="BB2237" i="1"/>
  <c r="BB2233" i="1"/>
  <c r="BB2229" i="1"/>
  <c r="BB2225" i="1"/>
  <c r="BB2221" i="1"/>
  <c r="BB2217" i="1"/>
  <c r="BB2213" i="1"/>
  <c r="BB2209" i="1"/>
  <c r="BB2205" i="1"/>
  <c r="BB2201" i="1"/>
  <c r="BB2197" i="1"/>
  <c r="BB2193" i="1"/>
  <c r="BB2189" i="1"/>
  <c r="BB2185" i="1"/>
  <c r="BB2181" i="1"/>
  <c r="BB2177" i="1"/>
  <c r="BB2173" i="1"/>
  <c r="BB2169" i="1"/>
  <c r="BB2165" i="1"/>
  <c r="BB2161" i="1"/>
  <c r="BB2157" i="1"/>
  <c r="BB2153" i="1"/>
  <c r="BB2149" i="1"/>
  <c r="BB2145" i="1"/>
  <c r="BB2141" i="1"/>
  <c r="BB2137" i="1"/>
  <c r="BB2133" i="1"/>
  <c r="BB2129" i="1"/>
  <c r="BB2125" i="1"/>
  <c r="BB2121" i="1"/>
  <c r="BB2117" i="1"/>
  <c r="BB2113" i="1"/>
  <c r="BB2109" i="1"/>
  <c r="BB2105" i="1"/>
  <c r="BB2101" i="1"/>
  <c r="BB2097" i="1"/>
  <c r="BB2093" i="1"/>
  <c r="BB2089" i="1"/>
  <c r="BB2085" i="1"/>
  <c r="BB2081" i="1"/>
  <c r="BB2077" i="1"/>
  <c r="BB2073" i="1"/>
  <c r="BB2069" i="1"/>
  <c r="BB2065" i="1"/>
  <c r="BB2061" i="1"/>
  <c r="BB2057" i="1"/>
  <c r="BB2053" i="1"/>
  <c r="BB2049" i="1"/>
  <c r="BB2045" i="1"/>
  <c r="BB2041" i="1"/>
  <c r="BB2037" i="1"/>
  <c r="BB2033" i="1"/>
  <c r="BB2029" i="1"/>
  <c r="BB2025" i="1"/>
  <c r="BB2021" i="1"/>
  <c r="BB2017" i="1"/>
  <c r="BB2013" i="1"/>
  <c r="BB2005" i="1"/>
  <c r="BB2001" i="1"/>
  <c r="BB1997" i="1"/>
  <c r="BB1993" i="1"/>
  <c r="BB1989" i="1"/>
  <c r="BB1985" i="1"/>
  <c r="BB1981" i="1"/>
  <c r="BB1977" i="1"/>
  <c r="BB1973" i="1"/>
  <c r="BB1969" i="1"/>
  <c r="BB1965" i="1"/>
  <c r="BB1961" i="1"/>
  <c r="BB1957" i="1"/>
  <c r="BB1953" i="1"/>
  <c r="BB1949" i="1"/>
  <c r="BB1945" i="1"/>
  <c r="BB1941" i="1"/>
  <c r="BB1937" i="1"/>
  <c r="BB1933" i="1"/>
  <c r="BB1929" i="1"/>
  <c r="BB1925" i="1"/>
  <c r="BB1921" i="1"/>
  <c r="BB1917" i="1"/>
  <c r="BB1913" i="1"/>
  <c r="BB1909" i="1"/>
  <c r="BB1905" i="1"/>
  <c r="BB1901" i="1"/>
  <c r="BB1893" i="1"/>
  <c r="BB1889" i="1"/>
  <c r="BB1885" i="1"/>
  <c r="BB1881" i="1"/>
  <c r="BB1877" i="1"/>
  <c r="BB1873" i="1"/>
  <c r="BB1869" i="1"/>
  <c r="BB1865" i="1"/>
  <c r="BB1861" i="1"/>
  <c r="BB1857" i="1"/>
  <c r="BB1853" i="1"/>
  <c r="BB1849" i="1"/>
  <c r="BB1845" i="1"/>
  <c r="BB1841" i="1"/>
  <c r="BB1837" i="1"/>
  <c r="BB1833" i="1"/>
  <c r="BB1829" i="1"/>
  <c r="BB1825" i="1"/>
  <c r="BB1821" i="1"/>
  <c r="BB1813" i="1"/>
  <c r="BB1809" i="1"/>
  <c r="BB1805" i="1"/>
  <c r="BB1801" i="1"/>
  <c r="BB1797" i="1"/>
  <c r="BB1793" i="1"/>
  <c r="BB1781" i="1"/>
  <c r="BB1777" i="1"/>
  <c r="BB1773" i="1"/>
  <c r="BB1769" i="1"/>
  <c r="BB1765" i="1"/>
  <c r="BB1761" i="1"/>
  <c r="BB1757" i="1"/>
  <c r="BB1753" i="1"/>
  <c r="BB1745" i="1"/>
  <c r="BB1737" i="1"/>
  <c r="BB1733" i="1"/>
  <c r="BB1729" i="1"/>
  <c r="BB1725" i="1"/>
  <c r="BB1721" i="1"/>
  <c r="BB1717" i="1"/>
  <c r="BB1713" i="1"/>
  <c r="BB1709" i="1"/>
  <c r="BB1705" i="1"/>
  <c r="BB1701" i="1"/>
  <c r="BB1697" i="1"/>
  <c r="BB1693" i="1"/>
  <c r="BB1968" i="1"/>
  <c r="BB1952" i="1"/>
  <c r="BB1936" i="1"/>
  <c r="BB1916" i="1"/>
  <c r="BB1900" i="1"/>
  <c r="BB1848" i="1"/>
  <c r="BB1832" i="1"/>
  <c r="BB1816" i="1"/>
  <c r="BB1800" i="1"/>
  <c r="BB1784" i="1"/>
  <c r="BB1768" i="1"/>
  <c r="BB1736" i="1"/>
  <c r="BB1732" i="1"/>
  <c r="BB1676" i="1"/>
  <c r="BB1656" i="1"/>
  <c r="BB1624" i="1"/>
  <c r="BB1608" i="1"/>
  <c r="BB1592" i="1"/>
  <c r="BB1576" i="1"/>
  <c r="BB1544" i="1"/>
  <c r="BB1528" i="1"/>
  <c r="BB1512" i="1"/>
  <c r="BB1496" i="1"/>
  <c r="BB1480" i="1"/>
  <c r="BB1464" i="1"/>
  <c r="BB1448" i="1"/>
  <c r="BB1432" i="1"/>
  <c r="BB1416" i="1"/>
  <c r="BB1400" i="1"/>
  <c r="BB1384" i="1"/>
  <c r="BB1368" i="1"/>
  <c r="BB1352" i="1"/>
  <c r="BB1336" i="1"/>
  <c r="BB1320" i="1"/>
  <c r="BB1304" i="1"/>
  <c r="BB1288" i="1"/>
  <c r="BB1272" i="1"/>
  <c r="BB1256" i="1"/>
  <c r="BB1240" i="1"/>
  <c r="BB1224" i="1"/>
  <c r="BB1208" i="1"/>
  <c r="BB1192" i="1"/>
  <c r="BB1176" i="1"/>
  <c r="BB1160" i="1"/>
  <c r="BB1128" i="1"/>
  <c r="BB1112" i="1"/>
  <c r="BB1096" i="1"/>
  <c r="BB1080" i="1"/>
  <c r="BB1064" i="1"/>
  <c r="BB1048" i="1"/>
  <c r="BB1032" i="1"/>
  <c r="BB1016" i="1"/>
  <c r="BB1000" i="1"/>
  <c r="BB984" i="1"/>
  <c r="BB968" i="1"/>
  <c r="BB952" i="1"/>
  <c r="BB936" i="1"/>
  <c r="BB920" i="1"/>
  <c r="BB904" i="1"/>
  <c r="BB888" i="1"/>
  <c r="BB872" i="1"/>
  <c r="BB856" i="1"/>
  <c r="BB840" i="1"/>
  <c r="BB824" i="1"/>
  <c r="BB808" i="1"/>
  <c r="BB792" i="1"/>
  <c r="BB776" i="1"/>
  <c r="BB760" i="1"/>
  <c r="BB744" i="1"/>
  <c r="BB728" i="1"/>
  <c r="BB712" i="1"/>
  <c r="BB696" i="1"/>
  <c r="BB680" i="1"/>
  <c r="BB1924" i="1"/>
  <c r="BB1908" i="1"/>
  <c r="BB1892" i="1"/>
  <c r="BB1876" i="1"/>
  <c r="BB1868" i="1"/>
  <c r="BB1860" i="1"/>
  <c r="BB1684" i="1"/>
  <c r="BB1668" i="1"/>
  <c r="BB832" i="1"/>
  <c r="BB3131" i="1"/>
  <c r="BB3123" i="1"/>
  <c r="BB3115" i="1"/>
  <c r="BB3107" i="1"/>
  <c r="BB3099" i="1"/>
  <c r="BB3091" i="1"/>
  <c r="BB3083" i="1"/>
  <c r="BB3047" i="1"/>
  <c r="BB3039" i="1"/>
  <c r="BB3031" i="1"/>
  <c r="BB3019" i="1"/>
  <c r="BB3011" i="1"/>
  <c r="BB2995" i="1"/>
  <c r="BB2907" i="1"/>
  <c r="BB2855" i="1"/>
  <c r="BB2847" i="1"/>
  <c r="BB2839" i="1"/>
  <c r="BB2831" i="1"/>
  <c r="BB2823" i="1"/>
  <c r="BB2815" i="1"/>
  <c r="BB2807" i="1"/>
  <c r="BB2799" i="1"/>
  <c r="BB2791" i="1"/>
  <c r="BB2783" i="1"/>
  <c r="BB2763" i="1"/>
  <c r="BB2755" i="1"/>
  <c r="BB2747" i="1"/>
  <c r="BB2739" i="1"/>
  <c r="BB2731" i="1"/>
  <c r="BB2723" i="1"/>
  <c r="BB2715" i="1"/>
  <c r="BB2707" i="1"/>
  <c r="BB2699" i="1"/>
  <c r="BB2691" i="1"/>
  <c r="BB2683" i="1"/>
  <c r="BB2619" i="1"/>
  <c r="BB2611" i="1"/>
  <c r="BB2603" i="1"/>
  <c r="BB2575" i="1"/>
  <c r="BB2555" i="1"/>
  <c r="BB2547" i="1"/>
  <c r="BB2539" i="1"/>
  <c r="BB2531" i="1"/>
  <c r="BB2523" i="1"/>
  <c r="BB2515" i="1"/>
  <c r="BB2507" i="1"/>
  <c r="BB2499" i="1"/>
  <c r="BB2459" i="1"/>
  <c r="BB2451" i="1"/>
  <c r="BB2439" i="1"/>
  <c r="BB2431" i="1"/>
  <c r="BB2251" i="1"/>
  <c r="BB2243" i="1"/>
  <c r="BB2235" i="1"/>
  <c r="BB2227" i="1"/>
  <c r="BB2219" i="1"/>
  <c r="BB2211" i="1"/>
  <c r="BB2203" i="1"/>
  <c r="BB2195" i="1"/>
  <c r="BB2187" i="1"/>
  <c r="BB2179" i="1"/>
  <c r="BB2171" i="1"/>
  <c r="BB2163" i="1"/>
  <c r="BB2147" i="1"/>
  <c r="BB2139" i="1"/>
  <c r="BB2131" i="1"/>
  <c r="BB2123" i="1"/>
  <c r="BB2115" i="1"/>
  <c r="BB2107" i="1"/>
  <c r="BB2099" i="1"/>
  <c r="BB2091" i="1"/>
  <c r="BB2083" i="1"/>
  <c r="BB2075" i="1"/>
  <c r="BB2067" i="1"/>
  <c r="BB2059" i="1"/>
  <c r="BB2051" i="1"/>
  <c r="BB2043" i="1"/>
  <c r="BB2035" i="1"/>
  <c r="BB2027" i="1"/>
  <c r="BB2019" i="1"/>
  <c r="BB2011" i="1"/>
  <c r="BB2003" i="1"/>
  <c r="BB1995" i="1"/>
  <c r="BB1987" i="1"/>
  <c r="BB1979" i="1"/>
  <c r="BB1971" i="1"/>
  <c r="BB1963" i="1"/>
  <c r="BB1955" i="1"/>
  <c r="BB1947" i="1"/>
  <c r="BB1939" i="1"/>
  <c r="BB1931" i="1"/>
  <c r="BB1923" i="1"/>
  <c r="BB1919" i="1"/>
  <c r="BB1915" i="1"/>
  <c r="BB1911" i="1"/>
  <c r="BB1907" i="1"/>
  <c r="BB1899" i="1"/>
  <c r="BB1895" i="1"/>
  <c r="BB1891" i="1"/>
  <c r="BB1887" i="1"/>
  <c r="BB1879" i="1"/>
  <c r="BB1875" i="1"/>
  <c r="BB1871" i="1"/>
  <c r="BB1867" i="1"/>
  <c r="BB1859" i="1"/>
  <c r="BB1855" i="1"/>
  <c r="BB1851" i="1"/>
  <c r="BB1847" i="1"/>
  <c r="BB1843" i="1"/>
  <c r="BB1839" i="1"/>
  <c r="BB1835" i="1"/>
  <c r="BB1831" i="1"/>
  <c r="BB1827" i="1"/>
  <c r="BB1823" i="1"/>
  <c r="BB1819" i="1"/>
  <c r="BB1815" i="1"/>
  <c r="BB1811" i="1"/>
  <c r="BB1807" i="1"/>
  <c r="BB1803" i="1"/>
  <c r="BB1799" i="1"/>
  <c r="BB1795" i="1"/>
  <c r="BB1791" i="1"/>
  <c r="BB1787" i="1"/>
  <c r="BB1783" i="1"/>
  <c r="BB1779" i="1"/>
  <c r="BB1775" i="1"/>
  <c r="BB1771" i="1"/>
  <c r="BB1767" i="1"/>
  <c r="BB1763" i="1"/>
  <c r="BB1755" i="1"/>
  <c r="BB1743" i="1"/>
  <c r="BB1739" i="1"/>
  <c r="BB1731" i="1"/>
  <c r="BB1727" i="1"/>
  <c r="BB1723" i="1"/>
  <c r="BB1719" i="1"/>
  <c r="BB1715" i="1"/>
  <c r="BB1711" i="1"/>
  <c r="BB1707" i="1"/>
  <c r="BB1698" i="1"/>
  <c r="BB1682" i="1"/>
  <c r="BB1666" i="1"/>
  <c r="BB1650" i="1"/>
  <c r="BB1634" i="1"/>
  <c r="BB1618" i="1"/>
  <c r="BB1586" i="1"/>
  <c r="BB1570" i="1"/>
  <c r="BB1554" i="1"/>
  <c r="BB1538" i="1"/>
  <c r="BB1522" i="1"/>
  <c r="BB1490" i="1"/>
  <c r="BB1474" i="1"/>
  <c r="BB1458" i="1"/>
  <c r="BB1322" i="1"/>
  <c r="BB1306" i="1"/>
  <c r="BB1290" i="1"/>
  <c r="BB1274" i="1"/>
  <c r="BB1258" i="1"/>
  <c r="BB1242" i="1"/>
  <c r="BB1226" i="1"/>
  <c r="BB1210" i="1"/>
  <c r="BB1194" i="1"/>
  <c r="BB1178" i="1"/>
  <c r="BB1162" i="1"/>
  <c r="BB1146" i="1"/>
  <c r="BB1130" i="1"/>
  <c r="BB1114" i="1"/>
  <c r="BB1098" i="1"/>
  <c r="BB1082" i="1"/>
  <c r="BB1066" i="1"/>
  <c r="BB1050" i="1"/>
  <c r="BB986" i="1"/>
  <c r="BB970" i="1"/>
  <c r="BB954" i="1"/>
  <c r="BB938" i="1"/>
  <c r="BB922" i="1"/>
  <c r="BB906" i="1"/>
  <c r="BB890" i="1"/>
  <c r="BB874" i="1"/>
  <c r="BB870" i="1"/>
  <c r="BB866" i="1"/>
  <c r="BB862" i="1"/>
  <c r="BB858" i="1"/>
  <c r="BB854" i="1"/>
  <c r="BB850" i="1"/>
  <c r="BB846" i="1"/>
  <c r="BB842" i="1"/>
  <c r="BB838" i="1"/>
  <c r="BB834" i="1"/>
  <c r="BB830" i="1"/>
  <c r="BB826" i="1"/>
  <c r="BB822" i="1"/>
  <c r="BB818" i="1"/>
  <c r="BB814" i="1"/>
  <c r="BB810" i="1"/>
  <c r="BB806" i="1"/>
  <c r="BB802" i="1"/>
  <c r="BB798" i="1"/>
  <c r="BB794" i="1"/>
  <c r="BB790" i="1"/>
  <c r="BB786" i="1"/>
  <c r="BB782" i="1"/>
  <c r="BB778" i="1"/>
  <c r="BB774" i="1"/>
  <c r="BB770" i="1"/>
  <c r="BB766" i="1"/>
  <c r="BB762" i="1"/>
  <c r="BB758" i="1"/>
  <c r="BB754" i="1"/>
  <c r="BB750" i="1"/>
  <c r="BB746" i="1"/>
  <c r="BB742" i="1"/>
  <c r="BB738" i="1"/>
  <c r="BB734" i="1"/>
  <c r="BB726" i="1"/>
  <c r="BB722" i="1"/>
  <c r="BB718" i="1"/>
  <c r="BB714" i="1"/>
  <c r="BB710" i="1"/>
  <c r="BB706" i="1"/>
  <c r="BB702" i="1"/>
  <c r="BB698" i="1"/>
  <c r="BB694" i="1"/>
  <c r="BB690" i="1"/>
  <c r="BB686" i="1"/>
  <c r="BB682" i="1"/>
  <c r="BB678" i="1"/>
  <c r="BB674" i="1"/>
  <c r="BB670" i="1"/>
  <c r="BB666" i="1"/>
  <c r="BB662" i="1"/>
  <c r="BB658" i="1"/>
  <c r="BB654" i="1"/>
  <c r="BB650" i="1"/>
  <c r="BB646" i="1"/>
  <c r="BB630" i="1"/>
  <c r="BB614" i="1"/>
  <c r="BB598" i="1"/>
  <c r="BB582" i="1"/>
  <c r="BB566" i="1"/>
  <c r="BB562" i="1"/>
  <c r="BB558" i="1"/>
  <c r="BB554" i="1"/>
  <c r="BB550" i="1"/>
  <c r="BB538" i="1"/>
  <c r="BB534" i="1"/>
  <c r="BB530" i="1"/>
  <c r="BB526" i="1"/>
  <c r="BB522" i="1"/>
  <c r="BB514" i="1"/>
  <c r="BB510" i="1"/>
  <c r="BB506" i="1"/>
  <c r="BB498" i="1"/>
  <c r="BB490" i="1"/>
  <c r="BB482" i="1"/>
  <c r="BB478" i="1"/>
  <c r="BB474" i="1"/>
  <c r="BB470" i="1"/>
  <c r="BB466" i="1"/>
  <c r="BB462" i="1"/>
  <c r="BB458" i="1"/>
  <c r="BB454" i="1"/>
  <c r="BB450" i="1"/>
  <c r="BB446" i="1"/>
  <c r="BB442" i="1"/>
  <c r="BB438" i="1"/>
  <c r="BB434" i="1"/>
  <c r="BB430" i="1"/>
  <c r="BB426" i="1"/>
  <c r="BB422" i="1"/>
  <c r="BB418" i="1"/>
  <c r="BB414" i="1"/>
  <c r="BB406" i="1"/>
  <c r="BB394" i="1"/>
  <c r="BB390" i="1"/>
  <c r="BB378" i="1"/>
  <c r="BB370" i="1"/>
  <c r="BB366" i="1"/>
  <c r="BB362" i="1"/>
  <c r="BB354" i="1"/>
  <c r="BB350" i="1"/>
  <c r="BB342" i="1"/>
  <c r="BB664" i="1"/>
  <c r="BB648" i="1"/>
  <c r="BB632" i="1"/>
  <c r="BB616" i="1"/>
  <c r="BB600" i="1"/>
  <c r="BB584" i="1"/>
  <c r="BB568" i="1"/>
  <c r="BB552" i="1"/>
  <c r="BB536" i="1"/>
  <c r="BB520" i="1"/>
  <c r="BB504" i="1"/>
  <c r="BB488" i="1"/>
  <c r="BB472" i="1"/>
  <c r="BB456" i="1"/>
  <c r="BB440" i="1"/>
  <c r="BB424" i="1"/>
  <c r="BB408" i="1"/>
  <c r="BB1703" i="1"/>
  <c r="BB1699" i="1"/>
  <c r="BB1695" i="1"/>
  <c r="BB1691" i="1"/>
  <c r="BB1687" i="1"/>
  <c r="BB1683" i="1"/>
  <c r="BB1679" i="1"/>
  <c r="BB1675" i="1"/>
  <c r="BB1671" i="1"/>
  <c r="BB1667" i="1"/>
  <c r="BB1663" i="1"/>
  <c r="BB1659" i="1"/>
  <c r="BB1655" i="1"/>
  <c r="BB1651" i="1"/>
  <c r="BB1647" i="1"/>
  <c r="BB1643" i="1"/>
  <c r="BB1639" i="1"/>
  <c r="BB1635" i="1"/>
  <c r="BB1631" i="1"/>
  <c r="BB1627" i="1"/>
  <c r="BB1623" i="1"/>
  <c r="BB1619" i="1"/>
  <c r="BB1611" i="1"/>
  <c r="BB1607" i="1"/>
  <c r="BB1603" i="1"/>
  <c r="BB1599" i="1"/>
  <c r="BB1591" i="1"/>
  <c r="BB1587" i="1"/>
  <c r="BB1583" i="1"/>
  <c r="BB1579" i="1"/>
  <c r="BB1575" i="1"/>
  <c r="BB1567" i="1"/>
  <c r="BB1563" i="1"/>
  <c r="BB1555" i="1"/>
  <c r="BB1551" i="1"/>
  <c r="BB1547" i="1"/>
  <c r="BB1543" i="1"/>
  <c r="BB1539" i="1"/>
  <c r="BB1535" i="1"/>
  <c r="BB1531" i="1"/>
  <c r="BB1527" i="1"/>
  <c r="BB1523" i="1"/>
  <c r="BB1519" i="1"/>
  <c r="BB1515" i="1"/>
  <c r="BB1511" i="1"/>
  <c r="BB1507" i="1"/>
  <c r="BB1503" i="1"/>
  <c r="BB1499" i="1"/>
  <c r="BB1491" i="1"/>
  <c r="BB1487" i="1"/>
  <c r="BB1479" i="1"/>
  <c r="BB1475" i="1"/>
  <c r="BB1471" i="1"/>
  <c r="BB1467" i="1"/>
  <c r="BB1463" i="1"/>
  <c r="BB1459" i="1"/>
  <c r="BB1455" i="1"/>
  <c r="BB1451" i="1"/>
  <c r="BB1447" i="1"/>
  <c r="BB1443" i="1"/>
  <c r="BB1439" i="1"/>
  <c r="BB1435" i="1"/>
  <c r="BB1431" i="1"/>
  <c r="BB1427" i="1"/>
  <c r="BB1423" i="1"/>
  <c r="BB1419" i="1"/>
  <c r="BB1415" i="1"/>
  <c r="BB1411" i="1"/>
  <c r="BB1407" i="1"/>
  <c r="BB1403" i="1"/>
  <c r="BB1399" i="1"/>
  <c r="BB1395" i="1"/>
  <c r="BB1391" i="1"/>
  <c r="BB1387" i="1"/>
  <c r="BB1383" i="1"/>
  <c r="BB1379" i="1"/>
  <c r="BB1375" i="1"/>
  <c r="BB1371" i="1"/>
  <c r="BB1367" i="1"/>
  <c r="BB1363" i="1"/>
  <c r="BB1359" i="1"/>
  <c r="BB1355" i="1"/>
  <c r="BB1351" i="1"/>
  <c r="BB1347" i="1"/>
  <c r="BB1343" i="1"/>
  <c r="BB1339" i="1"/>
  <c r="BB1335" i="1"/>
  <c r="BB1331" i="1"/>
  <c r="BB1327" i="1"/>
  <c r="BB1323" i="1"/>
  <c r="BB1319" i="1"/>
  <c r="BB1315" i="1"/>
  <c r="BB1311" i="1"/>
  <c r="BB1307" i="1"/>
  <c r="BB1303" i="1"/>
  <c r="BB1299" i="1"/>
  <c r="BB1295" i="1"/>
  <c r="BB1291" i="1"/>
  <c r="BB1287" i="1"/>
  <c r="BB1283" i="1"/>
  <c r="BB1279" i="1"/>
  <c r="BB1275" i="1"/>
  <c r="BB1271" i="1"/>
  <c r="BB1267" i="1"/>
  <c r="BB1263" i="1"/>
  <c r="BB1259" i="1"/>
  <c r="BB1255" i="1"/>
  <c r="BB1251" i="1"/>
  <c r="BB1239" i="1"/>
  <c r="BB1235" i="1"/>
  <c r="BB1231" i="1"/>
  <c r="BB1227" i="1"/>
  <c r="BB1223" i="1"/>
  <c r="BB1219" i="1"/>
  <c r="BB1215" i="1"/>
  <c r="BB1211" i="1"/>
  <c r="BB1207" i="1"/>
  <c r="BB1203" i="1"/>
  <c r="BB1199" i="1"/>
  <c r="BB1195" i="1"/>
  <c r="BB1191" i="1"/>
  <c r="BB1187" i="1"/>
  <c r="BB1183" i="1"/>
  <c r="BB1179" i="1"/>
  <c r="BB1175" i="1"/>
  <c r="BB1171" i="1"/>
  <c r="BB1167" i="1"/>
  <c r="BB1163" i="1"/>
  <c r="BB1159" i="1"/>
  <c r="BB1155" i="1"/>
  <c r="BB1147" i="1"/>
  <c r="BB1143" i="1"/>
  <c r="BB1139" i="1"/>
  <c r="BB1135" i="1"/>
  <c r="BB1131" i="1"/>
  <c r="BB1127" i="1"/>
  <c r="BB1123" i="1"/>
  <c r="BB1119" i="1"/>
  <c r="BB1115" i="1"/>
  <c r="BB1111" i="1"/>
  <c r="BB1107" i="1"/>
  <c r="BB1103" i="1"/>
  <c r="BB1099" i="1"/>
  <c r="BB1095" i="1"/>
  <c r="BB1091" i="1"/>
  <c r="BB1087" i="1"/>
  <c r="BB1083" i="1"/>
  <c r="BB1079" i="1"/>
  <c r="BB1075" i="1"/>
  <c r="BB1071" i="1"/>
  <c r="BB1067" i="1"/>
  <c r="BB1063" i="1"/>
  <c r="BB1059" i="1"/>
  <c r="BB1055" i="1"/>
  <c r="BB1051" i="1"/>
  <c r="BB1047" i="1"/>
  <c r="BB1043" i="1"/>
  <c r="BB1039" i="1"/>
  <c r="BB1035" i="1"/>
  <c r="BB1031" i="1"/>
  <c r="BB1027" i="1"/>
  <c r="BB1023" i="1"/>
  <c r="BB1019" i="1"/>
  <c r="BB1015" i="1"/>
  <c r="BB1003" i="1"/>
  <c r="BB999" i="1"/>
  <c r="BB995" i="1"/>
  <c r="BB991" i="1"/>
  <c r="BB987" i="1"/>
  <c r="BB983" i="1"/>
  <c r="BB979" i="1"/>
  <c r="BB975" i="1"/>
  <c r="BB971" i="1"/>
  <c r="BB967" i="1"/>
  <c r="BB963" i="1"/>
  <c r="BB959" i="1"/>
  <c r="BB955" i="1"/>
  <c r="BB951" i="1"/>
  <c r="BB947" i="1"/>
  <c r="BB939" i="1"/>
  <c r="BB935" i="1"/>
  <c r="BB931" i="1"/>
  <c r="BB927" i="1"/>
  <c r="BB923" i="1"/>
  <c r="BB919" i="1"/>
  <c r="BB915" i="1"/>
  <c r="BB911" i="1"/>
  <c r="BB907" i="1"/>
  <c r="BB903" i="1"/>
  <c r="BB899" i="1"/>
  <c r="BB895" i="1"/>
  <c r="BB891" i="1"/>
  <c r="BB887" i="1"/>
  <c r="BB883" i="1"/>
  <c r="BB879" i="1"/>
  <c r="BB875" i="1"/>
  <c r="BB871" i="1"/>
  <c r="BB867" i="1"/>
  <c r="BB863" i="1"/>
  <c r="BB859" i="1"/>
  <c r="BB855" i="1"/>
  <c r="BB851" i="1"/>
  <c r="BB847" i="1"/>
  <c r="BB839" i="1"/>
  <c r="BB835" i="1"/>
  <c r="BB819" i="1"/>
  <c r="BB815" i="1"/>
  <c r="BB811" i="1"/>
  <c r="BB807" i="1"/>
  <c r="BB803" i="1"/>
  <c r="BB799" i="1"/>
  <c r="BB795" i="1"/>
  <c r="BB791" i="1"/>
  <c r="BB787" i="1"/>
  <c r="BB783" i="1"/>
  <c r="BB779" i="1"/>
  <c r="BB775" i="1"/>
  <c r="BB771" i="1"/>
  <c r="BB767" i="1"/>
  <c r="BB763" i="1"/>
  <c r="BB759" i="1"/>
  <c r="BB755" i="1"/>
  <c r="BB751" i="1"/>
  <c r="BB747" i="1"/>
  <c r="BB743" i="1"/>
  <c r="BB739" i="1"/>
  <c r="BB735" i="1"/>
  <c r="BB731" i="1"/>
  <c r="BB727" i="1"/>
  <c r="BB723" i="1"/>
  <c r="BB719" i="1"/>
  <c r="BB715" i="1"/>
  <c r="BB711" i="1"/>
  <c r="BB707" i="1"/>
  <c r="BB703" i="1"/>
  <c r="BB699" i="1"/>
  <c r="BB695" i="1"/>
  <c r="BB691" i="1"/>
  <c r="BB687" i="1"/>
  <c r="BB683" i="1"/>
  <c r="BB679" i="1"/>
  <c r="BB675" i="1"/>
  <c r="BB671" i="1"/>
  <c r="BB667" i="1"/>
  <c r="BB663" i="1"/>
  <c r="BB655" i="1"/>
  <c r="BB651" i="1"/>
  <c r="BB647" i="1"/>
  <c r="BB643" i="1"/>
  <c r="BB639" i="1"/>
  <c r="BB635" i="1"/>
  <c r="BB631" i="1"/>
  <c r="BB627" i="1"/>
  <c r="BB623" i="1"/>
  <c r="BB619" i="1"/>
  <c r="BB615" i="1"/>
  <c r="BB611" i="1"/>
  <c r="BB607" i="1"/>
  <c r="BB603" i="1"/>
  <c r="BB595" i="1"/>
  <c r="BB591" i="1"/>
  <c r="BB583" i="1"/>
  <c r="BB579" i="1"/>
  <c r="BB575" i="1"/>
  <c r="BB567" i="1"/>
  <c r="BB563" i="1"/>
  <c r="BB551" i="1"/>
  <c r="BB547" i="1"/>
  <c r="BB543" i="1"/>
  <c r="BB527" i="1"/>
  <c r="BB523" i="1"/>
  <c r="BB519" i="1"/>
  <c r="BB515" i="1"/>
  <c r="BB511" i="1"/>
  <c r="BB507" i="1"/>
  <c r="BB503" i="1"/>
  <c r="BB495" i="1"/>
  <c r="BB491" i="1"/>
  <c r="BB487" i="1"/>
  <c r="BB483" i="1"/>
  <c r="BB479" i="1"/>
  <c r="BB475" i="1"/>
  <c r="BB471" i="1"/>
  <c r="BB467" i="1"/>
  <c r="BB463" i="1"/>
  <c r="BB459" i="1"/>
  <c r="BB455" i="1"/>
  <c r="BB451" i="1"/>
  <c r="BB447" i="1"/>
  <c r="BB443" i="1"/>
  <c r="BB439" i="1"/>
  <c r="BB435" i="1"/>
  <c r="BB431" i="1"/>
  <c r="BB427" i="1"/>
  <c r="BB423" i="1"/>
  <c r="BB419" i="1"/>
  <c r="BB415" i="1"/>
  <c r="BB411" i="1"/>
  <c r="BB403" i="1"/>
  <c r="BB399" i="1"/>
  <c r="BB395" i="1"/>
  <c r="BB391" i="1"/>
  <c r="BB387" i="1"/>
  <c r="BB383" i="1"/>
  <c r="BB379" i="1"/>
  <c r="BB375" i="1"/>
  <c r="BB371" i="1"/>
  <c r="BB367" i="1"/>
  <c r="BB359" i="1"/>
  <c r="BB355" i="1"/>
  <c r="BB351" i="1"/>
  <c r="BB347" i="1"/>
  <c r="BB343" i="1"/>
  <c r="BB339" i="1"/>
  <c r="BB335" i="1"/>
  <c r="BB331" i="1"/>
  <c r="BB327" i="1"/>
  <c r="BB323" i="1"/>
  <c r="BB319" i="1"/>
  <c r="BB315" i="1"/>
  <c r="BB311" i="1"/>
  <c r="BB307" i="1"/>
  <c r="BB303" i="1"/>
  <c r="BB299" i="1"/>
  <c r="BB295" i="1"/>
  <c r="BB291" i="1"/>
  <c r="BB287" i="1"/>
  <c r="BB283" i="1"/>
  <c r="BB279" i="1"/>
  <c r="BB271" i="1"/>
  <c r="BB267" i="1"/>
  <c r="BB263" i="1"/>
  <c r="BB251" i="1"/>
  <c r="BB247" i="1"/>
  <c r="BB243" i="1"/>
  <c r="BB219" i="1"/>
  <c r="BB215" i="1"/>
  <c r="BB203" i="1"/>
  <c r="BB195" i="1"/>
  <c r="BB191" i="1"/>
  <c r="BB187" i="1"/>
  <c r="BB183" i="1"/>
  <c r="BB179" i="1"/>
  <c r="BB175" i="1"/>
  <c r="BB171" i="1"/>
  <c r="BB167" i="1"/>
  <c r="BB163" i="1"/>
  <c r="BB159" i="1"/>
  <c r="BB155" i="1"/>
  <c r="BB151" i="1"/>
  <c r="BB147" i="1"/>
  <c r="BB143" i="1"/>
  <c r="BB139" i="1"/>
  <c r="BB135" i="1"/>
  <c r="BB131" i="1"/>
  <c r="BB127" i="1"/>
  <c r="BB123" i="1"/>
  <c r="BB119" i="1"/>
  <c r="BB115" i="1"/>
  <c r="BB111" i="1"/>
  <c r="BB107" i="1"/>
  <c r="BB103" i="1"/>
  <c r="BB99" i="1"/>
  <c r="BB95" i="1"/>
  <c r="BB91" i="1"/>
  <c r="BB87" i="1"/>
  <c r="BB83" i="1"/>
  <c r="BB79" i="1"/>
  <c r="BB75" i="1"/>
  <c r="BB71" i="1"/>
  <c r="BB67" i="1"/>
  <c r="BB63" i="1"/>
  <c r="BB59" i="1"/>
  <c r="BB55" i="1"/>
  <c r="BB47" i="1"/>
  <c r="BB43" i="1"/>
  <c r="BB39" i="1"/>
  <c r="BB35" i="1"/>
  <c r="BB31" i="1"/>
  <c r="BB27" i="1"/>
  <c r="BB23" i="1"/>
  <c r="BB19" i="1"/>
  <c r="BB15" i="1"/>
  <c r="BB11" i="1"/>
  <c r="BB7" i="1"/>
  <c r="BB3" i="1"/>
  <c r="BB337" i="1"/>
  <c r="BB333" i="1"/>
  <c r="BB329" i="1"/>
  <c r="BB321" i="1"/>
  <c r="BB317" i="1"/>
  <c r="BB313" i="1"/>
  <c r="BB309" i="1"/>
  <c r="BB305" i="1"/>
  <c r="BB301" i="1"/>
  <c r="BB297" i="1"/>
  <c r="BB293" i="1"/>
  <c r="BB289" i="1"/>
  <c r="BB285" i="1"/>
  <c r="BB281" i="1"/>
  <c r="BB277" i="1"/>
  <c r="BB269" i="1"/>
  <c r="BB261" i="1"/>
  <c r="BB253" i="1"/>
  <c r="BB249" i="1"/>
  <c r="BB245" i="1"/>
  <c r="BB241" i="1"/>
  <c r="BB237" i="1"/>
  <c r="BB233" i="1"/>
  <c r="BB229" i="1"/>
  <c r="BB225" i="1"/>
  <c r="BB213" i="1"/>
  <c r="BB209" i="1"/>
  <c r="BB201" i="1"/>
  <c r="BB197" i="1"/>
  <c r="BB193" i="1"/>
  <c r="BB189" i="1"/>
  <c r="BB185" i="1"/>
  <c r="BB181" i="1"/>
  <c r="BB177" i="1"/>
  <c r="BB173" i="1"/>
  <c r="BB169" i="1"/>
  <c r="BB165" i="1"/>
  <c r="BB161" i="1"/>
  <c r="BB157" i="1"/>
  <c r="BB153" i="1"/>
  <c r="BB149" i="1"/>
  <c r="BB145" i="1"/>
  <c r="BB141" i="1"/>
  <c r="BB137" i="1"/>
  <c r="BB133" i="1"/>
  <c r="BB129" i="1"/>
  <c r="BB125" i="1"/>
  <c r="BB121" i="1"/>
  <c r="BB117" i="1"/>
  <c r="BB113" i="1"/>
  <c r="BB109" i="1"/>
  <c r="BB101" i="1"/>
  <c r="BB97" i="1"/>
  <c r="BB93" i="1"/>
  <c r="BB89" i="1"/>
  <c r="BB85" i="1"/>
  <c r="BB81" i="1"/>
  <c r="BB77" i="1"/>
  <c r="BB73" i="1"/>
  <c r="BB69" i="1"/>
  <c r="BB65" i="1"/>
  <c r="BB61" i="1"/>
  <c r="BB57" i="1"/>
  <c r="BB53" i="1"/>
  <c r="BB49" i="1"/>
  <c r="BB45" i="1"/>
  <c r="BB41" i="1"/>
  <c r="BB37" i="1"/>
  <c r="BB29" i="1"/>
  <c r="BB25" i="1"/>
  <c r="BB21" i="1"/>
  <c r="BB17" i="1"/>
  <c r="BB13" i="1"/>
  <c r="BB9" i="1"/>
  <c r="BB5" i="1"/>
  <c r="BB2704" i="1"/>
  <c r="BB2696" i="1"/>
  <c r="BB2688" i="1"/>
  <c r="BB2672" i="1"/>
  <c r="BB2664" i="1"/>
  <c r="BB2616" i="1"/>
  <c r="BB2608" i="1"/>
  <c r="BB2600" i="1"/>
  <c r="BB2592" i="1"/>
  <c r="BB2584" i="1"/>
  <c r="BB2576" i="1"/>
  <c r="BB2568" i="1"/>
  <c r="BB2560" i="1"/>
  <c r="BB2552" i="1"/>
  <c r="BB2544" i="1"/>
  <c r="BB2536" i="1"/>
  <c r="BB2528" i="1"/>
  <c r="BB2520" i="1"/>
  <c r="BB2512" i="1"/>
  <c r="BB2504" i="1"/>
  <c r="BB2488" i="1"/>
  <c r="BB2472" i="1"/>
  <c r="BB2456" i="1"/>
  <c r="BB2432" i="1"/>
  <c r="BB2416" i="1"/>
  <c r="BB2408" i="1"/>
  <c r="BB2400" i="1"/>
  <c r="BB2392" i="1"/>
  <c r="BB2384" i="1"/>
  <c r="BB2376" i="1"/>
  <c r="BB2368" i="1"/>
  <c r="BB2360" i="1"/>
  <c r="BB2352" i="1"/>
  <c r="BB2344" i="1"/>
  <c r="BB2336" i="1"/>
  <c r="BB2328" i="1"/>
  <c r="BB2320" i="1"/>
  <c r="BB2312" i="1"/>
  <c r="BB2304" i="1"/>
  <c r="BB2296" i="1"/>
  <c r="BB2288" i="1"/>
  <c r="BB2280" i="1"/>
  <c r="BB2272" i="1"/>
  <c r="BB2264" i="1"/>
  <c r="BB2256" i="1"/>
  <c r="BB2248" i="1"/>
  <c r="BB2240" i="1"/>
  <c r="BB2232" i="1"/>
  <c r="BB2224" i="1"/>
  <c r="BB2216" i="1"/>
  <c r="BB2208" i="1"/>
  <c r="BB4107" i="1"/>
  <c r="BB4099" i="1"/>
  <c r="BB4091" i="1"/>
  <c r="BB4083" i="1"/>
  <c r="BB4075" i="1"/>
  <c r="BB4067" i="1"/>
  <c r="BB4059" i="1"/>
  <c r="BB4051" i="1"/>
  <c r="BB4043" i="1"/>
  <c r="BB4035" i="1"/>
  <c r="BB4027" i="1"/>
  <c r="BB4019" i="1"/>
  <c r="BB4011" i="1"/>
  <c r="BB4003" i="1"/>
  <c r="BB3995" i="1"/>
  <c r="BB3987" i="1"/>
  <c r="BB3979" i="1"/>
  <c r="BB3971" i="1"/>
  <c r="BB3963" i="1"/>
  <c r="BB3955" i="1"/>
  <c r="BB3947" i="1"/>
  <c r="BB3939" i="1"/>
  <c r="BB3931" i="1"/>
  <c r="BB3923" i="1"/>
  <c r="BB3915" i="1"/>
  <c r="BB3907" i="1"/>
  <c r="BB3899" i="1"/>
  <c r="BB3891" i="1"/>
  <c r="BB3875" i="1"/>
  <c r="BB3867" i="1"/>
  <c r="BB3859" i="1"/>
  <c r="BB3851" i="1"/>
  <c r="BB3843" i="1"/>
  <c r="BB3835" i="1"/>
  <c r="BB3827" i="1"/>
  <c r="BB3819" i="1"/>
  <c r="BB3811" i="1"/>
  <c r="BB3803" i="1"/>
  <c r="BB3795" i="1"/>
  <c r="BB3787" i="1"/>
  <c r="BB3779" i="1"/>
  <c r="BB3771" i="1"/>
  <c r="BB3763" i="1"/>
  <c r="BB3755" i="1"/>
  <c r="BB3747" i="1"/>
  <c r="BB3739" i="1"/>
  <c r="BB3731" i="1"/>
  <c r="BB3723" i="1"/>
  <c r="BB3715" i="1"/>
  <c r="BB3691" i="1"/>
  <c r="BB3675" i="1"/>
  <c r="BB3667" i="1"/>
  <c r="BB3659" i="1"/>
  <c r="BB3651" i="1"/>
  <c r="BB3643" i="1"/>
  <c r="BB3627" i="1"/>
  <c r="BB3619" i="1"/>
  <c r="BB3611" i="1"/>
  <c r="BB3603" i="1"/>
  <c r="BB3595" i="1"/>
  <c r="BB3587" i="1"/>
  <c r="BB3579" i="1"/>
  <c r="BB3571" i="1"/>
  <c r="BB3563" i="1"/>
  <c r="BB3555" i="1"/>
  <c r="BB3547" i="1"/>
  <c r="BB3539" i="1"/>
  <c r="BB3531" i="1"/>
  <c r="BB3523" i="1"/>
  <c r="BB3515" i="1"/>
  <c r="BB3507" i="1"/>
  <c r="BB3499" i="1"/>
  <c r="BB3491" i="1"/>
  <c r="BB3483" i="1"/>
  <c r="BB3475" i="1"/>
  <c r="BB3467" i="1"/>
  <c r="BB3459" i="1"/>
  <c r="BB3451" i="1"/>
  <c r="BB3443" i="1"/>
  <c r="BB3435" i="1"/>
  <c r="BB3427" i="1"/>
  <c r="BB3419" i="1"/>
  <c r="BB3411" i="1"/>
  <c r="BB3403" i="1"/>
  <c r="BB3395" i="1"/>
  <c r="BB3387" i="1"/>
  <c r="BB3379" i="1"/>
  <c r="BB3371" i="1"/>
  <c r="BB3363" i="1"/>
  <c r="BB3355" i="1"/>
  <c r="BB3347" i="1"/>
  <c r="BB3331" i="1"/>
  <c r="BB3323" i="1"/>
  <c r="BB3315" i="1"/>
  <c r="BB3307" i="1"/>
  <c r="BB3299" i="1"/>
  <c r="BB3291" i="1"/>
  <c r="BB3283" i="1"/>
  <c r="BB3275" i="1"/>
  <c r="BB3267" i="1"/>
  <c r="BB3259" i="1"/>
  <c r="BB3251" i="1"/>
  <c r="BB3243" i="1"/>
  <c r="BB3235" i="1"/>
  <c r="BB3227" i="1"/>
  <c r="BB3219" i="1"/>
  <c r="BB3211" i="1"/>
  <c r="BB3203" i="1"/>
  <c r="BB3195" i="1"/>
  <c r="BB816" i="1"/>
  <c r="BB800" i="1"/>
  <c r="BB784" i="1"/>
  <c r="BB768" i="1"/>
  <c r="BB752" i="1"/>
  <c r="BB736" i="1"/>
  <c r="BB720" i="1"/>
  <c r="BB704" i="1"/>
  <c r="BB3191" i="1"/>
  <c r="BB3183" i="1"/>
  <c r="BB3175" i="1"/>
  <c r="BB3167" i="1"/>
  <c r="BB3159" i="1"/>
  <c r="BB3151" i="1"/>
  <c r="BB3143" i="1"/>
  <c r="BB3075" i="1"/>
  <c r="BB3067" i="1"/>
  <c r="BB2987" i="1"/>
  <c r="BB2979" i="1"/>
  <c r="BB2963" i="1"/>
  <c r="BB2955" i="1"/>
  <c r="BB2947" i="1"/>
  <c r="BB2939" i="1"/>
  <c r="BB2931" i="1"/>
  <c r="BB2923" i="1"/>
  <c r="BB2911" i="1"/>
  <c r="BB2891" i="1"/>
  <c r="BB2883" i="1"/>
  <c r="BB2875" i="1"/>
  <c r="BB2867" i="1"/>
  <c r="BB2859" i="1"/>
  <c r="BB2775" i="1"/>
  <c r="BB2767" i="1"/>
  <c r="BB2675" i="1"/>
  <c r="BB2667" i="1"/>
  <c r="BB2643" i="1"/>
  <c r="BB2631" i="1"/>
  <c r="BB2595" i="1"/>
  <c r="BB2587" i="1"/>
  <c r="BB2491" i="1"/>
  <c r="BB2479" i="1"/>
  <c r="BB2471" i="1"/>
  <c r="BB2443" i="1"/>
  <c r="BB2423" i="1"/>
  <c r="BB2415" i="1"/>
  <c r="BB2407" i="1"/>
  <c r="BB2399" i="1"/>
  <c r="BB2391" i="1"/>
  <c r="BB2383" i="1"/>
  <c r="BB2375" i="1"/>
  <c r="BB2367" i="1"/>
  <c r="BB2359" i="1"/>
  <c r="BB2351" i="1"/>
  <c r="BB2343" i="1"/>
  <c r="BB2335" i="1"/>
  <c r="BB2327" i="1"/>
  <c r="BB2319" i="1"/>
  <c r="BB2311" i="1"/>
  <c r="BB2303" i="1"/>
  <c r="BB2295" i="1"/>
  <c r="BB2287" i="1"/>
  <c r="BB2279" i="1"/>
  <c r="BB2271" i="1"/>
  <c r="BB1694" i="1"/>
  <c r="BB1678" i="1"/>
  <c r="BB1662" i="1"/>
  <c r="BB1646" i="1"/>
  <c r="BB1630" i="1"/>
  <c r="BB1614" i="1"/>
  <c r="BB1598" i="1"/>
  <c r="BB1566" i="1"/>
  <c r="BB1550" i="1"/>
  <c r="BB1534" i="1"/>
  <c r="BB1518" i="1"/>
  <c r="BB1502" i="1"/>
  <c r="BB1486" i="1"/>
  <c r="BB1470" i="1"/>
  <c r="BB1454" i="1"/>
  <c r="BB1318" i="1"/>
  <c r="BB1302" i="1"/>
  <c r="BB1286" i="1"/>
  <c r="BB1270" i="1"/>
  <c r="BB1254" i="1"/>
  <c r="BB1238" i="1"/>
  <c r="BB1222" i="1"/>
  <c r="BB1206" i="1"/>
  <c r="BB1190" i="1"/>
  <c r="BB1174" i="1"/>
  <c r="BB1158" i="1"/>
  <c r="BB1126" i="1"/>
  <c r="BB1110" i="1"/>
  <c r="BB1094" i="1"/>
  <c r="BB1078" i="1"/>
  <c r="BB1062" i="1"/>
  <c r="BB1046" i="1"/>
  <c r="BB1014" i="1"/>
  <c r="BB982" i="1"/>
  <c r="BB966" i="1"/>
  <c r="BB950" i="1"/>
  <c r="BB934" i="1"/>
  <c r="BB918" i="1"/>
  <c r="BB902" i="1"/>
  <c r="BB886" i="1"/>
  <c r="BB642" i="1"/>
  <c r="BB626" i="1"/>
  <c r="BB610" i="1"/>
  <c r="BB594" i="1"/>
  <c r="BB578" i="1"/>
  <c r="BB1689" i="1"/>
  <c r="BB1685" i="1"/>
  <c r="BB1681" i="1"/>
  <c r="BB1677" i="1"/>
  <c r="BB1673" i="1"/>
  <c r="BB1669" i="1"/>
  <c r="BB1665" i="1"/>
  <c r="BB1657" i="1"/>
  <c r="BB1653" i="1"/>
  <c r="BB1649" i="1"/>
  <c r="BB1645" i="1"/>
  <c r="BB1641" i="1"/>
  <c r="BB1637" i="1"/>
  <c r="BB1633" i="1"/>
  <c r="BB1629" i="1"/>
  <c r="BB1625" i="1"/>
  <c r="BB1621" i="1"/>
  <c r="BB1613" i="1"/>
  <c r="BB1609" i="1"/>
  <c r="BB1605" i="1"/>
  <c r="BB1601" i="1"/>
  <c r="BB1589" i="1"/>
  <c r="BB1585" i="1"/>
  <c r="BB1577" i="1"/>
  <c r="BB1573" i="1"/>
  <c r="BB1569" i="1"/>
  <c r="BB1565" i="1"/>
  <c r="BB1561" i="1"/>
  <c r="BB1557" i="1"/>
  <c r="BB1553" i="1"/>
  <c r="BB1549" i="1"/>
  <c r="BB1545" i="1"/>
  <c r="BB1541" i="1"/>
  <c r="BB1537" i="1"/>
  <c r="BB1533" i="1"/>
  <c r="BB1529" i="1"/>
  <c r="BB1525" i="1"/>
  <c r="BB1521" i="1"/>
  <c r="BB1517" i="1"/>
  <c r="BB1513" i="1"/>
  <c r="BB1509" i="1"/>
  <c r="BB1501" i="1"/>
  <c r="BB1497" i="1"/>
  <c r="BB1493" i="1"/>
  <c r="BB1489" i="1"/>
  <c r="BB1481" i="1"/>
  <c r="BB1477" i="1"/>
  <c r="BB1473" i="1"/>
  <c r="BB1469" i="1"/>
  <c r="BB1465" i="1"/>
  <c r="BB1461" i="1"/>
  <c r="BB1457" i="1"/>
  <c r="BB1453" i="1"/>
  <c r="BB1449" i="1"/>
  <c r="BB1445" i="1"/>
  <c r="BB1441" i="1"/>
  <c r="BB1437" i="1"/>
  <c r="BB1433" i="1"/>
  <c r="BB1429" i="1"/>
  <c r="BB1425" i="1"/>
  <c r="BB1421" i="1"/>
  <c r="BB1417" i="1"/>
  <c r="BB1413" i="1"/>
  <c r="BB1409" i="1"/>
  <c r="BB1405" i="1"/>
  <c r="BB1401" i="1"/>
  <c r="BB1397" i="1"/>
  <c r="BB1393" i="1"/>
  <c r="BB1389" i="1"/>
  <c r="BB1385" i="1"/>
  <c r="BB1381" i="1"/>
  <c r="BB1377" i="1"/>
  <c r="BB1373" i="1"/>
  <c r="BB1369" i="1"/>
  <c r="BB1365" i="1"/>
  <c r="BB1361" i="1"/>
  <c r="BB1357" i="1"/>
  <c r="BB1353" i="1"/>
  <c r="BB1349" i="1"/>
  <c r="BB1345" i="1"/>
  <c r="BB1341" i="1"/>
  <c r="BB1337" i="1"/>
  <c r="BB1333" i="1"/>
  <c r="BB1329" i="1"/>
  <c r="BB1325" i="1"/>
  <c r="BB1321" i="1"/>
  <c r="BB1317" i="1"/>
  <c r="BB1313" i="1"/>
  <c r="BB1309" i="1"/>
  <c r="BB1305" i="1"/>
  <c r="BB1301" i="1"/>
  <c r="BB1297" i="1"/>
  <c r="BB1293" i="1"/>
  <c r="BB1289" i="1"/>
  <c r="BB1285" i="1"/>
  <c r="BB1281" i="1"/>
  <c r="BB1277" i="1"/>
  <c r="BB1273" i="1"/>
  <c r="BB1269" i="1"/>
  <c r="BB1265" i="1"/>
  <c r="BB1261" i="1"/>
  <c r="BB1257" i="1"/>
  <c r="BB1253" i="1"/>
  <c r="BB1241" i="1"/>
  <c r="BB1237" i="1"/>
  <c r="BB1233" i="1"/>
  <c r="BB1229" i="1"/>
  <c r="BB1225" i="1"/>
  <c r="BB1221" i="1"/>
  <c r="BB1217" i="1"/>
  <c r="BB1213" i="1"/>
  <c r="BB1209" i="1"/>
  <c r="BB1205" i="1"/>
  <c r="BB1201" i="1"/>
  <c r="BB1197" i="1"/>
  <c r="BB1193" i="1"/>
  <c r="BB1189" i="1"/>
  <c r="BB1185" i="1"/>
  <c r="BB1181" i="1"/>
  <c r="BB1177" i="1"/>
  <c r="BB1173" i="1"/>
  <c r="BB1169" i="1"/>
  <c r="BB1165" i="1"/>
  <c r="BB1161" i="1"/>
  <c r="BB1157" i="1"/>
  <c r="BB1153" i="1"/>
  <c r="BB1149" i="1"/>
  <c r="BB1145" i="1"/>
  <c r="BB1137" i="1"/>
  <c r="BB1129" i="1"/>
  <c r="BB1125" i="1"/>
  <c r="BB1121" i="1"/>
  <c r="BB1117" i="1"/>
  <c r="BB1113" i="1"/>
  <c r="BB1109" i="1"/>
  <c r="BB1105" i="1"/>
  <c r="BB1101" i="1"/>
  <c r="BB1097" i="1"/>
  <c r="BB1093" i="1"/>
  <c r="BB1089" i="1"/>
  <c r="BB1085" i="1"/>
  <c r="BB1081" i="1"/>
  <c r="BB1077" i="1"/>
  <c r="BB1073" i="1"/>
  <c r="BB1069" i="1"/>
  <c r="BB1065" i="1"/>
  <c r="BB1061" i="1"/>
  <c r="BB1057" i="1"/>
  <c r="BB1049" i="1"/>
  <c r="BB1045" i="1"/>
  <c r="BB1041" i="1"/>
  <c r="BB1037" i="1"/>
  <c r="BB1033" i="1"/>
  <c r="BB1029" i="1"/>
  <c r="BB1025" i="1"/>
  <c r="BB1017" i="1"/>
  <c r="BB1009" i="1"/>
  <c r="BB1005" i="1"/>
  <c r="BB1001" i="1"/>
  <c r="BB997" i="1"/>
  <c r="BB993" i="1"/>
  <c r="BB989" i="1"/>
  <c r="BB985" i="1"/>
  <c r="BB981" i="1"/>
  <c r="BB977" i="1"/>
  <c r="BB973" i="1"/>
  <c r="BB969" i="1"/>
  <c r="BB965" i="1"/>
  <c r="BB961" i="1"/>
  <c r="BB957" i="1"/>
  <c r="BB953" i="1"/>
  <c r="BB949" i="1"/>
  <c r="BB945" i="1"/>
  <c r="BB941" i="1"/>
  <c r="BB937" i="1"/>
  <c r="BB933" i="1"/>
  <c r="BB929" i="1"/>
  <c r="BB925" i="1"/>
  <c r="BB921" i="1"/>
  <c r="BB917" i="1"/>
  <c r="BB913" i="1"/>
  <c r="BB909" i="1"/>
  <c r="BB905" i="1"/>
  <c r="BB901" i="1"/>
  <c r="BB897" i="1"/>
  <c r="BB893" i="1"/>
  <c r="BB889" i="1"/>
  <c r="BB885" i="1"/>
  <c r="BB881" i="1"/>
  <c r="BB877" i="1"/>
  <c r="BB873" i="1"/>
  <c r="BB869" i="1"/>
  <c r="BB865" i="1"/>
  <c r="BB861" i="1"/>
  <c r="BB857" i="1"/>
  <c r="BB853" i="1"/>
  <c r="BB849" i="1"/>
  <c r="BB845" i="1"/>
  <c r="BB841" i="1"/>
  <c r="BB833" i="1"/>
  <c r="BB821" i="1"/>
  <c r="BB817" i="1"/>
  <c r="BB813" i="1"/>
  <c r="BB809" i="1"/>
  <c r="BB805" i="1"/>
  <c r="BB801" i="1"/>
  <c r="BB797" i="1"/>
  <c r="BB793" i="1"/>
  <c r="BB789" i="1"/>
  <c r="BB785" i="1"/>
  <c r="BB781" i="1"/>
  <c r="BB777" i="1"/>
  <c r="BB773" i="1"/>
  <c r="BB769" i="1"/>
  <c r="BB765" i="1"/>
  <c r="BB761" i="1"/>
  <c r="BB757" i="1"/>
  <c r="BB753" i="1"/>
  <c r="BB749" i="1"/>
  <c r="BB745" i="1"/>
  <c r="BB741" i="1"/>
  <c r="BB737" i="1"/>
  <c r="BB733" i="1"/>
  <c r="BB729" i="1"/>
  <c r="BB725" i="1"/>
  <c r="BB721" i="1"/>
  <c r="BB717" i="1"/>
  <c r="BB713" i="1"/>
  <c r="BB709" i="1"/>
  <c r="BB705" i="1"/>
  <c r="BB701" i="1"/>
  <c r="BB693" i="1"/>
  <c r="BB689" i="1"/>
  <c r="BB685" i="1"/>
  <c r="BB681" i="1"/>
  <c r="BB677" i="1"/>
  <c r="BB673" i="1"/>
  <c r="BB669" i="1"/>
  <c r="BB665" i="1"/>
  <c r="BB661" i="1"/>
  <c r="BB653" i="1"/>
  <c r="BB645" i="1"/>
  <c r="BB641" i="1"/>
  <c r="BB637" i="1"/>
  <c r="BB629" i="1"/>
  <c r="BB621" i="1"/>
  <c r="BB613" i="1"/>
  <c r="BB609" i="1"/>
  <c r="BB605" i="1"/>
  <c r="BB601" i="1"/>
  <c r="BB597" i="1"/>
  <c r="BB593" i="1"/>
  <c r="BB589" i="1"/>
  <c r="BB585" i="1"/>
  <c r="BB581" i="1"/>
  <c r="BB577" i="1"/>
  <c r="BB565" i="1"/>
  <c r="BB561" i="1"/>
  <c r="BB557" i="1"/>
  <c r="BB553" i="1"/>
  <c r="BB537" i="1"/>
  <c r="BB529" i="1"/>
  <c r="BB525" i="1"/>
  <c r="BB513" i="1"/>
  <c r="BB509" i="1"/>
  <c r="BB505" i="1"/>
  <c r="BB497" i="1"/>
  <c r="BB493" i="1"/>
  <c r="BB485" i="1"/>
  <c r="BB481" i="1"/>
  <c r="BB477" i="1"/>
  <c r="BB473" i="1"/>
  <c r="BB469" i="1"/>
  <c r="BB465" i="1"/>
  <c r="BB461" i="1"/>
  <c r="BB457" i="1"/>
  <c r="BB453" i="1"/>
  <c r="BB449" i="1"/>
  <c r="BB445" i="1"/>
  <c r="BB441" i="1"/>
  <c r="BB437" i="1"/>
  <c r="BB433" i="1"/>
  <c r="BB429" i="1"/>
  <c r="BB425" i="1"/>
  <c r="BB421" i="1"/>
  <c r="BB413" i="1"/>
  <c r="BB409" i="1"/>
  <c r="BB405" i="1"/>
  <c r="BB401" i="1"/>
  <c r="BB397" i="1"/>
  <c r="BB393" i="1"/>
  <c r="BB389" i="1"/>
  <c r="BB373" i="1"/>
  <c r="BB369" i="1"/>
  <c r="BB365" i="1"/>
  <c r="BB361" i="1"/>
  <c r="BB349" i="1"/>
  <c r="BB345" i="1"/>
  <c r="BB612" i="1"/>
  <c r="BB596" i="1"/>
  <c r="BB580" i="1"/>
  <c r="BB564" i="1"/>
  <c r="BB548" i="1"/>
  <c r="BB532" i="1"/>
  <c r="BB516" i="1"/>
  <c r="BB500" i="1"/>
  <c r="BB484" i="1"/>
  <c r="BB468" i="1"/>
  <c r="BB452" i="1"/>
  <c r="BB436" i="1"/>
  <c r="BB388" i="1"/>
  <c r="BB3632" i="1"/>
  <c r="BB1960" i="1"/>
  <c r="BB1944" i="1"/>
  <c r="BB1872" i="1"/>
  <c r="BB1856" i="1"/>
  <c r="BB1840" i="1"/>
  <c r="BB1824" i="1"/>
  <c r="BB1808" i="1"/>
  <c r="BB1792" i="1"/>
  <c r="BB1776" i="1"/>
  <c r="BB1760" i="1"/>
  <c r="BB1744" i="1"/>
  <c r="BB1648" i="1"/>
  <c r="BB1632" i="1"/>
  <c r="BB1616" i="1"/>
  <c r="BB1600" i="1"/>
  <c r="BB1584" i="1"/>
  <c r="BB1552" i="1"/>
  <c r="BB1536" i="1"/>
  <c r="BB1520" i="1"/>
  <c r="BB1488" i="1"/>
  <c r="BB1472" i="1"/>
  <c r="BB1456" i="1"/>
  <c r="BB1440" i="1"/>
  <c r="BB1424" i="1"/>
  <c r="BB1408" i="1"/>
  <c r="BB1392" i="1"/>
  <c r="BB1376" i="1"/>
  <c r="BB1344" i="1"/>
  <c r="BB1328" i="1"/>
  <c r="BB1312" i="1"/>
  <c r="BB1296" i="1"/>
  <c r="BB1280" i="1"/>
  <c r="BB1264" i="1"/>
  <c r="BB1248" i="1"/>
  <c r="BB1232" i="1"/>
  <c r="BB1216" i="1"/>
  <c r="BB1200" i="1"/>
  <c r="BB1184" i="1"/>
  <c r="BB1168" i="1"/>
  <c r="BB1152" i="1"/>
  <c r="BB1136" i="1"/>
  <c r="BB1120" i="1"/>
  <c r="BB1104" i="1"/>
  <c r="BB1088" i="1"/>
  <c r="BB1072" i="1"/>
  <c r="BB1056" i="1"/>
  <c r="BB1040" i="1"/>
  <c r="BB1024" i="1"/>
  <c r="BB688" i="1"/>
  <c r="BB672" i="1"/>
  <c r="BB3135" i="1"/>
  <c r="BB3127" i="1"/>
  <c r="BB3119" i="1"/>
  <c r="BB3111" i="1"/>
  <c r="BB3103" i="1"/>
  <c r="BB3095" i="1"/>
  <c r="BB3087" i="1"/>
  <c r="BB3059" i="1"/>
  <c r="BB3051" i="1"/>
  <c r="BB3043" i="1"/>
  <c r="BB3035" i="1"/>
  <c r="BB3007" i="1"/>
  <c r="BB2999" i="1"/>
  <c r="BB2903" i="1"/>
  <c r="BB2851" i="1"/>
  <c r="BB2843" i="1"/>
  <c r="BB2835" i="1"/>
  <c r="BB2827" i="1"/>
  <c r="BB2819" i="1"/>
  <c r="BB2811" i="1"/>
  <c r="BB2803" i="1"/>
  <c r="BB2795" i="1"/>
  <c r="BB2787" i="1"/>
  <c r="BB2779" i="1"/>
  <c r="BB2759" i="1"/>
  <c r="BB2751" i="1"/>
  <c r="BB2743" i="1"/>
  <c r="BB2735" i="1"/>
  <c r="BB2727" i="1"/>
  <c r="BB2719" i="1"/>
  <c r="BB2711" i="1"/>
  <c r="BB2703" i="1"/>
  <c r="BB2695" i="1"/>
  <c r="BB2687" i="1"/>
  <c r="BB2647" i="1"/>
  <c r="BB2623" i="1"/>
  <c r="BB2615" i="1"/>
  <c r="BB2599" i="1"/>
  <c r="BB2579" i="1"/>
  <c r="BB2559" i="1"/>
  <c r="BB2551" i="1"/>
  <c r="BB2535" i="1"/>
  <c r="BB2527" i="1"/>
  <c r="BB2519" i="1"/>
  <c r="BB2511" i="1"/>
  <c r="BB2503" i="1"/>
  <c r="BB2483" i="1"/>
  <c r="BB2455" i="1"/>
  <c r="BB2435" i="1"/>
  <c r="BB2247" i="1"/>
  <c r="BB2239" i="1"/>
  <c r="BB2231" i="1"/>
  <c r="BB2223" i="1"/>
  <c r="BB2215" i="1"/>
  <c r="BB2207" i="1"/>
  <c r="BB2199" i="1"/>
  <c r="BB2191" i="1"/>
  <c r="BB2183" i="1"/>
  <c r="BB2175" i="1"/>
  <c r="BB2167" i="1"/>
  <c r="BB2151" i="1"/>
  <c r="BB2143" i="1"/>
  <c r="BB2135" i="1"/>
  <c r="BB2127" i="1"/>
  <c r="BB2119" i="1"/>
  <c r="BB2111" i="1"/>
  <c r="BB2103" i="1"/>
  <c r="BB2095" i="1"/>
  <c r="BB2087" i="1"/>
  <c r="BB2079" i="1"/>
  <c r="BB2071" i="1"/>
  <c r="BB2063" i="1"/>
  <c r="BB2055" i="1"/>
  <c r="BB2047" i="1"/>
  <c r="BB2039" i="1"/>
  <c r="BB2031" i="1"/>
  <c r="BB2023" i="1"/>
  <c r="BB2015" i="1"/>
  <c r="BB2007" i="1"/>
  <c r="BB1999" i="1"/>
  <c r="BB1991" i="1"/>
  <c r="BB1983" i="1"/>
  <c r="BB1975" i="1"/>
  <c r="BB1967" i="1"/>
  <c r="BB1959" i="1"/>
  <c r="BB1951" i="1"/>
  <c r="BB1943" i="1"/>
  <c r="BB1935" i="1"/>
  <c r="BB1927" i="1"/>
  <c r="BB1690" i="1"/>
  <c r="BB1674" i="1"/>
  <c r="BB1658" i="1"/>
  <c r="BB1642" i="1"/>
  <c r="BB1626" i="1"/>
  <c r="BB1610" i="1"/>
  <c r="BB1594" i="1"/>
  <c r="BB1578" i="1"/>
  <c r="BB1562" i="1"/>
  <c r="BB1546" i="1"/>
  <c r="BB1530" i="1"/>
  <c r="BB1514" i="1"/>
  <c r="BB1498" i="1"/>
  <c r="BB1482" i="1"/>
  <c r="BB1466" i="1"/>
  <c r="BB1450" i="1"/>
  <c r="BB1314" i="1"/>
  <c r="BB1298" i="1"/>
  <c r="BB1282" i="1"/>
  <c r="BB1266" i="1"/>
  <c r="BB1250" i="1"/>
  <c r="BB1234" i="1"/>
  <c r="BB1218" i="1"/>
  <c r="BB1202" i="1"/>
  <c r="BB1186" i="1"/>
  <c r="BB1170" i="1"/>
  <c r="BB1154" i="1"/>
  <c r="BB1138" i="1"/>
  <c r="BB1122" i="1"/>
  <c r="BB1106" i="1"/>
  <c r="BB1090" i="1"/>
  <c r="BB1074" i="1"/>
  <c r="BB1058" i="1"/>
  <c r="BB1042" i="1"/>
  <c r="BB1010" i="1"/>
  <c r="BB994" i="1"/>
  <c r="BB978" i="1"/>
  <c r="BB962" i="1"/>
  <c r="BB946" i="1"/>
  <c r="BB930" i="1"/>
  <c r="BB914" i="1"/>
  <c r="BB898" i="1"/>
  <c r="BB882" i="1"/>
  <c r="BB638" i="1"/>
  <c r="BB606" i="1"/>
  <c r="BB574" i="1"/>
  <c r="BB656" i="1"/>
  <c r="BB640" i="1"/>
  <c r="BB608" i="1"/>
  <c r="BB592" i="1"/>
  <c r="BB576" i="1"/>
  <c r="BB560" i="1"/>
  <c r="BB544" i="1"/>
  <c r="BB528" i="1"/>
  <c r="BB512" i="1"/>
  <c r="BB496" i="1"/>
  <c r="BB480" i="1"/>
  <c r="BB464" i="1"/>
  <c r="BB448" i="1"/>
  <c r="BB432" i="1"/>
  <c r="BB400" i="1"/>
  <c r="BB2708" i="1"/>
  <c r="BB2700" i="1"/>
  <c r="BB2692" i="1"/>
  <c r="BB2684" i="1"/>
  <c r="BB2676" i="1"/>
  <c r="BB2668" i="1"/>
  <c r="BB2660" i="1"/>
  <c r="BB2636" i="1"/>
  <c r="BB2628" i="1"/>
  <c r="BB2620" i="1"/>
  <c r="BB2612" i="1"/>
  <c r="BB2604" i="1"/>
  <c r="BB2588" i="1"/>
  <c r="BB2556" i="1"/>
  <c r="BB2548" i="1"/>
  <c r="BB2540" i="1"/>
  <c r="BB2532" i="1"/>
  <c r="BB2524" i="1"/>
  <c r="BB2516" i="1"/>
  <c r="BB2508" i="1"/>
  <c r="BB2500" i="1"/>
  <c r="BB2492" i="1"/>
  <c r="BB2476" i="1"/>
  <c r="BB2468" i="1"/>
  <c r="BB2460" i="1"/>
  <c r="BB2452" i="1"/>
  <c r="BB2444" i="1"/>
  <c r="BB2436" i="1"/>
  <c r="BB2428" i="1"/>
  <c r="BB2420" i="1"/>
  <c r="BB2412" i="1"/>
  <c r="BB2404" i="1"/>
  <c r="BB2396" i="1"/>
  <c r="BB2388" i="1"/>
  <c r="BB2380" i="1"/>
  <c r="BB2372" i="1"/>
  <c r="BB2364" i="1"/>
  <c r="BB2356" i="1"/>
  <c r="BB2348" i="1"/>
  <c r="BB2340" i="1"/>
  <c r="BB2332" i="1"/>
  <c r="BB2324" i="1"/>
  <c r="BB2316" i="1"/>
  <c r="BB2308" i="1"/>
  <c r="BB2300" i="1"/>
  <c r="BB2292" i="1"/>
  <c r="BB2284" i="1"/>
  <c r="BB2276" i="1"/>
  <c r="BB2268" i="1"/>
  <c r="BB2260" i="1"/>
  <c r="BB2244" i="1"/>
  <c r="BB2236" i="1"/>
  <c r="BB2228" i="1"/>
  <c r="BB2220" i="1"/>
  <c r="BB2212" i="1"/>
  <c r="BB3344" i="1"/>
  <c r="BB4111" i="1"/>
  <c r="BB4103" i="1"/>
  <c r="BB4095" i="1"/>
  <c r="BB4087" i="1"/>
  <c r="BB4079" i="1"/>
  <c r="BB4071" i="1"/>
  <c r="BB4063" i="1"/>
  <c r="BB4055" i="1"/>
  <c r="BB4047" i="1"/>
  <c r="BB4039" i="1"/>
  <c r="BB4031" i="1"/>
  <c r="BB4023" i="1"/>
  <c r="BB4015" i="1"/>
  <c r="BB4007" i="1"/>
  <c r="BB3999" i="1"/>
  <c r="BB3991" i="1"/>
  <c r="BB3983" i="1"/>
  <c r="BB3975" i="1"/>
  <c r="BB3967" i="1"/>
  <c r="BB3959" i="1"/>
  <c r="BB3951" i="1"/>
  <c r="BB3943" i="1"/>
  <c r="BB3935" i="1"/>
  <c r="BB3927" i="1"/>
  <c r="BB3919" i="1"/>
  <c r="BB3911" i="1"/>
  <c r="BB3903" i="1"/>
  <c r="BB3895" i="1"/>
  <c r="BB3887" i="1"/>
  <c r="BB3871" i="1"/>
  <c r="BB3863" i="1"/>
  <c r="BB3855" i="1"/>
  <c r="BB3847" i="1"/>
  <c r="BB3839" i="1"/>
  <c r="BB3831" i="1"/>
  <c r="BB3823" i="1"/>
  <c r="BB3815" i="1"/>
  <c r="BB3807" i="1"/>
  <c r="BB3799" i="1"/>
  <c r="BB3791" i="1"/>
  <c r="BB3783" i="1"/>
  <c r="BB3775" i="1"/>
  <c r="BB3767" i="1"/>
  <c r="BB3759" i="1"/>
  <c r="BB3751" i="1"/>
  <c r="BB3743" i="1"/>
  <c r="BB3735" i="1"/>
  <c r="BB3727" i="1"/>
  <c r="BB3719" i="1"/>
  <c r="BB3711" i="1"/>
  <c r="BB3703" i="1"/>
  <c r="BB3695" i="1"/>
  <c r="BB3679" i="1"/>
  <c r="BB3671" i="1"/>
  <c r="BB3663" i="1"/>
  <c r="BB3655" i="1"/>
  <c r="BB3647" i="1"/>
  <c r="BB3639" i="1"/>
  <c r="BB3631" i="1"/>
  <c r="BB3623" i="1"/>
  <c r="BB3615" i="1"/>
  <c r="BB3607" i="1"/>
  <c r="BB3599" i="1"/>
  <c r="BB3591" i="1"/>
  <c r="BB3583" i="1"/>
  <c r="BB3575" i="1"/>
  <c r="BB3567" i="1"/>
  <c r="BB3559" i="1"/>
  <c r="BB3551" i="1"/>
  <c r="BB3543" i="1"/>
  <c r="BB3535" i="1"/>
  <c r="BB3519" i="1"/>
  <c r="BB3511" i="1"/>
  <c r="BB3503" i="1"/>
  <c r="BB3495" i="1"/>
  <c r="BB3487" i="1"/>
  <c r="BB3479" i="1"/>
  <c r="BB3471" i="1"/>
  <c r="BB3463" i="1"/>
  <c r="BB3455" i="1"/>
  <c r="BB3447" i="1"/>
  <c r="BB3439" i="1"/>
  <c r="BB3431" i="1"/>
  <c r="BB3423" i="1"/>
  <c r="BB3415" i="1"/>
  <c r="BB3407" i="1"/>
  <c r="BB3399" i="1"/>
  <c r="BB3391" i="1"/>
  <c r="BB3383" i="1"/>
  <c r="BB3375" i="1"/>
  <c r="BB3367" i="1"/>
  <c r="BB3359" i="1"/>
  <c r="BB3351" i="1"/>
  <c r="BB3343" i="1"/>
  <c r="BB3311" i="1"/>
  <c r="BB3303" i="1"/>
  <c r="BB3295" i="1"/>
  <c r="BB3287" i="1"/>
  <c r="BB3279" i="1"/>
  <c r="BB3271" i="1"/>
  <c r="BB3263" i="1"/>
  <c r="BB3255" i="1"/>
  <c r="BB3247" i="1"/>
  <c r="BB3239" i="1"/>
  <c r="BB3231" i="1"/>
  <c r="BB3215" i="1"/>
  <c r="BB3207" i="1"/>
  <c r="BB3199" i="1"/>
  <c r="BB3186" i="1"/>
  <c r="BB3170" i="1"/>
  <c r="BB3154" i="1"/>
  <c r="BB3138" i="1"/>
  <c r="BB3122" i="1"/>
  <c r="BB3106" i="1"/>
  <c r="BB3074" i="1"/>
  <c r="BB3058" i="1"/>
  <c r="BB3026" i="1"/>
  <c r="BB2978" i="1"/>
  <c r="BB2946" i="1"/>
  <c r="BB2930" i="1"/>
  <c r="BB2882" i="1"/>
  <c r="BB2866" i="1"/>
  <c r="BB2850" i="1"/>
  <c r="BB2834" i="1"/>
  <c r="BB2818" i="1"/>
  <c r="BB2802" i="1"/>
  <c r="BB2786" i="1"/>
  <c r="BB2770" i="1"/>
  <c r="BB2754" i="1"/>
  <c r="BB2738" i="1"/>
  <c r="BB2722" i="1"/>
  <c r="BB2706" i="1"/>
  <c r="BB2690" i="1"/>
  <c r="BB2674" i="1"/>
  <c r="BB2658" i="1"/>
  <c r="BB2642" i="1"/>
  <c r="BB2626" i="1"/>
  <c r="BB2610" i="1"/>
  <c r="BB2594" i="1"/>
  <c r="BB2578" i="1"/>
  <c r="BB2562" i="1"/>
  <c r="BB2546" i="1"/>
  <c r="BB2530" i="1"/>
  <c r="BB2514" i="1"/>
  <c r="BB2482" i="1"/>
  <c r="BB2466" i="1"/>
  <c r="BB2450" i="1"/>
  <c r="BB2434" i="1"/>
  <c r="BB2418" i="1"/>
  <c r="BB2402" i="1"/>
  <c r="BB2386" i="1"/>
  <c r="BB2370" i="1"/>
  <c r="BB2354" i="1"/>
  <c r="BB2338" i="1"/>
  <c r="BB2322" i="1"/>
  <c r="BB2306" i="1"/>
  <c r="BB2290" i="1"/>
  <c r="BB2274" i="1"/>
  <c r="BB2258" i="1"/>
  <c r="BB2242" i="1"/>
  <c r="BB2226" i="1"/>
  <c r="BB2210" i="1"/>
  <c r="BB2194" i="1"/>
  <c r="BB2178" i="1"/>
  <c r="BB2162" i="1"/>
  <c r="BB2146" i="1"/>
  <c r="BB2130" i="1"/>
  <c r="BB2114" i="1"/>
  <c r="BB2098" i="1"/>
  <c r="BB2082" i="1"/>
  <c r="BB2066" i="1"/>
  <c r="BB2050" i="1"/>
  <c r="BB2034" i="1"/>
  <c r="BB2018" i="1"/>
  <c r="BB2002" i="1"/>
  <c r="BB1986" i="1"/>
  <c r="BB1970" i="1"/>
  <c r="BB1954" i="1"/>
  <c r="BB1938" i="1"/>
  <c r="BB1922" i="1"/>
  <c r="BB1906" i="1"/>
  <c r="BB1890" i="1"/>
  <c r="BB1874" i="1"/>
  <c r="BB1858" i="1"/>
  <c r="BB1842" i="1"/>
  <c r="BB1826" i="1"/>
  <c r="BB1810" i="1"/>
  <c r="BB1794" i="1"/>
  <c r="BB1778" i="1"/>
  <c r="BB1762" i="1"/>
  <c r="BB1730" i="1"/>
  <c r="BB1714" i="1"/>
  <c r="BB1008" i="1"/>
  <c r="BB992" i="1"/>
  <c r="BB976" i="1"/>
  <c r="BB960" i="1"/>
  <c r="BB944" i="1"/>
  <c r="BB928" i="1"/>
  <c r="BB912" i="1"/>
  <c r="BB896" i="1"/>
  <c r="BB880" i="1"/>
  <c r="BB864" i="1"/>
  <c r="BB848" i="1"/>
  <c r="BB3187" i="1"/>
  <c r="BB3179" i="1"/>
  <c r="BB3171" i="1"/>
  <c r="BB3163" i="1"/>
  <c r="BB3155" i="1"/>
  <c r="BB3147" i="1"/>
  <c r="BB3139" i="1"/>
  <c r="BB3079" i="1"/>
  <c r="BB3071" i="1"/>
  <c r="BB3063" i="1"/>
  <c r="BB3027" i="1"/>
  <c r="BB2983" i="1"/>
  <c r="BB2975" i="1"/>
  <c r="BB2959" i="1"/>
  <c r="BB2951" i="1"/>
  <c r="BB2943" i="1"/>
  <c r="BB2935" i="1"/>
  <c r="BB2927" i="1"/>
  <c r="BB2895" i="1"/>
  <c r="BB2887" i="1"/>
  <c r="BB2879" i="1"/>
  <c r="BB2871" i="1"/>
  <c r="BB2863" i="1"/>
  <c r="BB2771" i="1"/>
  <c r="BB2679" i="1"/>
  <c r="BB2671" i="1"/>
  <c r="BB2663" i="1"/>
  <c r="BB2651" i="1"/>
  <c r="BB2627" i="1"/>
  <c r="BB2591" i="1"/>
  <c r="BB2583" i="1"/>
  <c r="BB2495" i="1"/>
  <c r="BB2475" i="1"/>
  <c r="BB2447" i="1"/>
  <c r="BB2419" i="1"/>
  <c r="BB2411" i="1"/>
  <c r="BB2403" i="1"/>
  <c r="BB2395" i="1"/>
  <c r="BB2387" i="1"/>
  <c r="BB2379" i="1"/>
  <c r="BB2371" i="1"/>
  <c r="BB2363" i="1"/>
  <c r="BB2355" i="1"/>
  <c r="BB2347" i="1"/>
  <c r="BB2339" i="1"/>
  <c r="BB2331" i="1"/>
  <c r="BB2323" i="1"/>
  <c r="BB2315" i="1"/>
  <c r="BB2307" i="1"/>
  <c r="BB2299" i="1"/>
  <c r="BB2291" i="1"/>
  <c r="BB2283" i="1"/>
  <c r="BB2275" i="1"/>
  <c r="BB2267" i="1"/>
  <c r="BB2259" i="1"/>
  <c r="BB1702" i="1"/>
  <c r="BB1686" i="1"/>
  <c r="BB1670" i="1"/>
  <c r="BB1654" i="1"/>
  <c r="BB1622" i="1"/>
  <c r="BB1606" i="1"/>
  <c r="BB1558" i="1"/>
  <c r="BB1542" i="1"/>
  <c r="BB1526" i="1"/>
  <c r="BB1510" i="1"/>
  <c r="BB1494" i="1"/>
  <c r="BB1478" i="1"/>
  <c r="BB1462" i="1"/>
  <c r="BB1446" i="1"/>
  <c r="BB1442" i="1"/>
  <c r="BB1438" i="1"/>
  <c r="BB1434" i="1"/>
  <c r="BB1430" i="1"/>
  <c r="BB1426" i="1"/>
  <c r="BB1422" i="1"/>
  <c r="BB1418" i="1"/>
  <c r="BB1414" i="1"/>
  <c r="BB1410" i="1"/>
  <c r="BB1406" i="1"/>
  <c r="BB1402" i="1"/>
  <c r="BB1398" i="1"/>
  <c r="BB1394" i="1"/>
  <c r="BB1390" i="1"/>
  <c r="BB1386" i="1"/>
  <c r="BB1382" i="1"/>
  <c r="BB1378" i="1"/>
  <c r="BB1374" i="1"/>
  <c r="BB1370" i="1"/>
  <c r="BB1366" i="1"/>
  <c r="BB1362" i="1"/>
  <c r="BB1358" i="1"/>
  <c r="BB1354" i="1"/>
  <c r="BB1350" i="1"/>
  <c r="BB1346" i="1"/>
  <c r="BB1342" i="1"/>
  <c r="BB1338" i="1"/>
  <c r="BB1334" i="1"/>
  <c r="BB1330" i="1"/>
  <c r="BB1326" i="1"/>
  <c r="BB1310" i="1"/>
  <c r="BB1294" i="1"/>
  <c r="BB1278" i="1"/>
  <c r="BB1262" i="1"/>
  <c r="BB1246" i="1"/>
  <c r="BB1230" i="1"/>
  <c r="BB1214" i="1"/>
  <c r="BB1198" i="1"/>
  <c r="BB1182" i="1"/>
  <c r="BB1166" i="1"/>
  <c r="BB1150" i="1"/>
  <c r="BB1134" i="1"/>
  <c r="BB1118" i="1"/>
  <c r="BB1102" i="1"/>
  <c r="BB1086" i="1"/>
  <c r="BB1070" i="1"/>
  <c r="BB1054" i="1"/>
  <c r="BB1038" i="1"/>
  <c r="BB1022" i="1"/>
  <c r="BB1006" i="1"/>
  <c r="BB990" i="1"/>
  <c r="BB974" i="1"/>
  <c r="BB958" i="1"/>
  <c r="BB942" i="1"/>
  <c r="BB926" i="1"/>
  <c r="BB910" i="1"/>
  <c r="BB894" i="1"/>
  <c r="BB878" i="1"/>
  <c r="BB634" i="1"/>
  <c r="BB618" i="1"/>
  <c r="BB602" i="1"/>
  <c r="BB586" i="1"/>
  <c r="BB570" i="1"/>
  <c r="BB652" i="1"/>
  <c r="BB636" i="1"/>
  <c r="BB620" i="1"/>
  <c r="BB604" i="1"/>
  <c r="BB588" i="1"/>
  <c r="BB572" i="1"/>
  <c r="BB556" i="1"/>
  <c r="BB524" i="1"/>
  <c r="BB508" i="1"/>
  <c r="BB492" i="1"/>
  <c r="BB476" i="1"/>
  <c r="BB460" i="1"/>
  <c r="BB444" i="1"/>
  <c r="BB428" i="1"/>
  <c r="BB380" i="1"/>
  <c r="BB376" i="1"/>
  <c r="BB372" i="1"/>
  <c r="BB368" i="1"/>
  <c r="BB364" i="1"/>
  <c r="BB360" i="1"/>
  <c r="BB356" i="1"/>
  <c r="BB348" i="1"/>
  <c r="BB340" i="1"/>
  <c r="BB332" i="1"/>
  <c r="BB316" i="1"/>
  <c r="BB312" i="1"/>
  <c r="BB308" i="1"/>
  <c r="BB304" i="1"/>
  <c r="BB300" i="1"/>
  <c r="BB296" i="1"/>
  <c r="BB292" i="1"/>
  <c r="BB288" i="1"/>
  <c r="BB284" i="1"/>
  <c r="BB280" i="1"/>
  <c r="BB276" i="1"/>
  <c r="BB272" i="1"/>
  <c r="BB268" i="1"/>
  <c r="BB264" i="1"/>
  <c r="BB256" i="1"/>
  <c r="BB252" i="1"/>
  <c r="BB248" i="1"/>
  <c r="BB240" i="1"/>
  <c r="BB232" i="1"/>
  <c r="BB228" i="1"/>
  <c r="BB224" i="1"/>
  <c r="BB216" i="1"/>
  <c r="BB212" i="1"/>
  <c r="BB208" i="1"/>
  <c r="BB196" i="1"/>
  <c r="BB192" i="1"/>
  <c r="BB188" i="1"/>
  <c r="BB184" i="1"/>
  <c r="BB180" i="1"/>
  <c r="BB176" i="1"/>
  <c r="BB172" i="1"/>
  <c r="BB168" i="1"/>
  <c r="BB164" i="1"/>
  <c r="BB160" i="1"/>
  <c r="BB156" i="1"/>
  <c r="BB152" i="1"/>
  <c r="BB148" i="1"/>
  <c r="BB144" i="1"/>
  <c r="BB140" i="1"/>
  <c r="BB136" i="1"/>
  <c r="BB132" i="1"/>
  <c r="BB128" i="1"/>
  <c r="BB124" i="1"/>
  <c r="BB120" i="1"/>
  <c r="BB116" i="1"/>
  <c r="BB112" i="1"/>
  <c r="BB108" i="1"/>
  <c r="BB104" i="1"/>
  <c r="BB100" i="1"/>
  <c r="BB96" i="1"/>
  <c r="BB92" i="1"/>
  <c r="BB88" i="1"/>
  <c r="BB84" i="1"/>
  <c r="BB80" i="1"/>
  <c r="BB76" i="1"/>
  <c r="BB72" i="1"/>
  <c r="BB68" i="1"/>
  <c r="BB64" i="1"/>
  <c r="BB60" i="1"/>
  <c r="BB56" i="1"/>
  <c r="BB52" i="1"/>
  <c r="BB48" i="1"/>
  <c r="BB44" i="1"/>
  <c r="BB40" i="1"/>
  <c r="BB28" i="1"/>
  <c r="BB24" i="1"/>
  <c r="BB20" i="1"/>
  <c r="BB16" i="1"/>
  <c r="BB12" i="1"/>
  <c r="BB8" i="1"/>
  <c r="BB4" i="1"/>
  <c r="BB338" i="1"/>
  <c r="BB334" i="1"/>
  <c r="BB330" i="1"/>
  <c r="BB326" i="1"/>
  <c r="BB322" i="1"/>
  <c r="BB314" i="1"/>
  <c r="BB310" i="1"/>
  <c r="BB306" i="1"/>
  <c r="BB302" i="1"/>
  <c r="BB298" i="1"/>
  <c r="BB294" i="1"/>
  <c r="BB290" i="1"/>
  <c r="BB286" i="1"/>
  <c r="BB282" i="1"/>
  <c r="BB278" i="1"/>
  <c r="BB274" i="1"/>
  <c r="BB270" i="1"/>
  <c r="BB266" i="1"/>
  <c r="BB262" i="1"/>
  <c r="BB258" i="1"/>
  <c r="BB254" i="1"/>
  <c r="BB250" i="1"/>
  <c r="BB242" i="1"/>
  <c r="BB238" i="1"/>
  <c r="BB234" i="1"/>
  <c r="BB230" i="1"/>
  <c r="BB226" i="1"/>
  <c r="BB222" i="1"/>
  <c r="BB218" i="1"/>
  <c r="BB214" i="1"/>
  <c r="BB210" i="1"/>
  <c r="BB206" i="1"/>
  <c r="BB202" i="1"/>
  <c r="BB198" i="1"/>
  <c r="BB194" i="1"/>
  <c r="BB190" i="1"/>
  <c r="BB186" i="1"/>
  <c r="BB182" i="1"/>
  <c r="BB178" i="1"/>
  <c r="BB174" i="1"/>
  <c r="BB170" i="1"/>
  <c r="BB166" i="1"/>
  <c r="BB162" i="1"/>
  <c r="BB158" i="1"/>
  <c r="BB154" i="1"/>
  <c r="BB150" i="1"/>
  <c r="BB146" i="1"/>
  <c r="BB142" i="1"/>
  <c r="BB138" i="1"/>
  <c r="BB134" i="1"/>
  <c r="BB130" i="1"/>
  <c r="BB126" i="1"/>
  <c r="BB122" i="1"/>
  <c r="BB118" i="1"/>
  <c r="BB114" i="1"/>
  <c r="BB110" i="1"/>
  <c r="BB106" i="1"/>
  <c r="BB102" i="1"/>
  <c r="BB98" i="1"/>
  <c r="BB94" i="1"/>
  <c r="BB90" i="1"/>
  <c r="BB86" i="1"/>
  <c r="BB82" i="1"/>
  <c r="BB78" i="1"/>
  <c r="BB74" i="1"/>
  <c r="BB70" i="1"/>
  <c r="BB66" i="1"/>
  <c r="BB62" i="1"/>
  <c r="BB58" i="1"/>
  <c r="BB54" i="1"/>
  <c r="BB50" i="1"/>
  <c r="BB46" i="1"/>
  <c r="BB42" i="1"/>
  <c r="BB34" i="1"/>
  <c r="BB30" i="1"/>
  <c r="BB26" i="1"/>
  <c r="BB22" i="1"/>
  <c r="BB18" i="1"/>
  <c r="BB14" i="1"/>
  <c r="BB10" i="1"/>
  <c r="BB6" i="1"/>
  <c r="BE3836" i="1"/>
  <c r="BE3564" i="1"/>
  <c r="BE3308" i="1"/>
  <c r="BE4036" i="1"/>
  <c r="BE3782" i="1"/>
  <c r="BE3422" i="1"/>
  <c r="BE3112" i="1"/>
  <c r="BE2808" i="1"/>
  <c r="BE2488" i="1"/>
  <c r="BE2200" i="1"/>
  <c r="BE1944" i="1"/>
  <c r="BE1930" i="1"/>
  <c r="BE1702" i="1"/>
  <c r="BE1430" i="1"/>
  <c r="BE1174" i="1"/>
  <c r="BE870" i="1"/>
  <c r="BE3602" i="1"/>
  <c r="BE3800" i="1"/>
  <c r="BE3528" i="1"/>
  <c r="BE3208" i="1"/>
  <c r="BE3726" i="1"/>
  <c r="BE4099" i="1"/>
  <c r="BE4035" i="1"/>
  <c r="BE3971" i="1"/>
  <c r="BE3907" i="1"/>
  <c r="BE3835" i="1"/>
  <c r="BE3771" i="1"/>
  <c r="BE3703" i="1"/>
  <c r="BE3623" i="1"/>
  <c r="BE3559" i="1"/>
  <c r="BE3491" i="1"/>
  <c r="BE3427" i="1"/>
  <c r="BE3363" i="1"/>
  <c r="BE3283" i="1"/>
  <c r="BE3215" i="1"/>
  <c r="BE3151" i="1"/>
  <c r="BE3114" i="1"/>
  <c r="BE3034" i="1"/>
  <c r="BE2950" i="1"/>
  <c r="BE2874" i="1"/>
  <c r="BE2810" i="1"/>
  <c r="BE2742" i="1"/>
  <c r="BE3638" i="1"/>
  <c r="BE3940" i="1"/>
  <c r="BE3668" i="1"/>
  <c r="BE3396" i="1"/>
  <c r="BE3262" i="1"/>
  <c r="BE3690" i="1"/>
  <c r="BE3254" i="1"/>
  <c r="BE3390" i="1"/>
  <c r="BE3008" i="1"/>
  <c r="BE2736" i="1"/>
  <c r="BE2368" i="1"/>
  <c r="BE2112" i="1"/>
  <c r="BE1856" i="1"/>
  <c r="BE2178" i="1"/>
  <c r="BE2114" i="1"/>
  <c r="BE2050" i="1"/>
  <c r="BE1986" i="1"/>
  <c r="BE1682" i="1"/>
  <c r="BE1422" i="1"/>
  <c r="BE1166" i="1"/>
  <c r="BE910" i="1"/>
  <c r="BE3890" i="1"/>
  <c r="BE3824" i="1"/>
  <c r="BE3552" i="1"/>
  <c r="BE3280" i="1"/>
  <c r="BE3826" i="1"/>
  <c r="BE4016" i="1"/>
  <c r="BE3450" i="1"/>
  <c r="BE2956" i="1"/>
  <c r="BE2668" i="1"/>
  <c r="BE2380" i="1"/>
  <c r="BE2108" i="1"/>
  <c r="BE1836" i="1"/>
  <c r="BE3107" i="1"/>
  <c r="BE3039" i="1"/>
  <c r="BE2951" i="1"/>
  <c r="BE2875" i="1"/>
  <c r="BE2827" i="1"/>
  <c r="BE2795" i="1"/>
  <c r="BE2763" i="1"/>
  <c r="BE2731" i="1"/>
  <c r="BE2699" i="1"/>
  <c r="BE2667" i="1"/>
  <c r="BE2619" i="1"/>
  <c r="BE2583" i="1"/>
  <c r="BE2535" i="1"/>
  <c r="BE2503" i="1"/>
  <c r="BE2459" i="1"/>
  <c r="BE2423" i="1"/>
  <c r="BE2391" i="1"/>
  <c r="BE2359" i="1"/>
  <c r="BE2327" i="1"/>
  <c r="BE2295" i="1"/>
  <c r="BE2259" i="1"/>
  <c r="BE2223" i="1"/>
  <c r="BE2191" i="1"/>
  <c r="BE2151" i="1"/>
  <c r="BE2119" i="1"/>
  <c r="BE2087" i="1"/>
  <c r="BE2055" i="1"/>
  <c r="BE2023" i="1"/>
  <c r="BE1991" i="1"/>
  <c r="BE1959" i="1"/>
  <c r="BE1927" i="1"/>
  <c r="BE1891" i="1"/>
  <c r="BE1851" i="1"/>
  <c r="BE1819" i="1"/>
  <c r="BE1787" i="1"/>
  <c r="BE1743" i="1"/>
  <c r="BE1707" i="1"/>
  <c r="BE1902" i="1"/>
  <c r="BE1754" i="1"/>
  <c r="BE1610" i="1"/>
  <c r="BE1482" i="1"/>
  <c r="BE1354" i="1"/>
  <c r="BE1226" i="1"/>
  <c r="BE1098" i="1"/>
  <c r="BE922" i="1"/>
  <c r="BE794" i="1"/>
  <c r="BE2698" i="1"/>
  <c r="BE2626" i="1"/>
  <c r="BE2562" i="1"/>
  <c r="BE2490" i="1"/>
  <c r="BE2418" i="1"/>
  <c r="BE2354" i="1"/>
  <c r="BE2290" i="1"/>
  <c r="BE2226" i="1"/>
  <c r="BE4101" i="1"/>
  <c r="BE4037" i="1"/>
  <c r="BE3973" i="1"/>
  <c r="BE3909" i="1"/>
  <c r="BE3845" i="1"/>
  <c r="BE3765" i="1"/>
  <c r="BE3701" i="1"/>
  <c r="BE3637" i="1"/>
  <c r="BE3573" i="1"/>
  <c r="BE3509" i="1"/>
  <c r="BE3445" i="1"/>
  <c r="BE3381" i="1"/>
  <c r="BE3285" i="1"/>
  <c r="BE3221" i="1"/>
  <c r="BE754" i="1"/>
  <c r="BE3161" i="1"/>
  <c r="BE2981" i="1"/>
  <c r="BE2885" i="1"/>
  <c r="BE2625" i="1"/>
  <c r="BE2401" i="1"/>
  <c r="BE2337" i="1"/>
  <c r="BE2273" i="1"/>
  <c r="BE1893" i="1"/>
  <c r="BE1861" i="1"/>
  <c r="BE1829" i="1"/>
  <c r="BE1793" i="1"/>
  <c r="BE1753" i="1"/>
  <c r="BE1713" i="1"/>
  <c r="BE1620" i="1"/>
  <c r="BE1476" i="1"/>
  <c r="BE1228" i="1"/>
  <c r="BE1100" i="1"/>
  <c r="BE972" i="1"/>
  <c r="BE868" i="1"/>
  <c r="BE832" i="1"/>
  <c r="BE796" i="1"/>
  <c r="BE764" i="1"/>
  <c r="BE732" i="1"/>
  <c r="BE700" i="1"/>
  <c r="BE668" i="1"/>
  <c r="BE584" i="1"/>
  <c r="BE536" i="1"/>
  <c r="BE504" i="1"/>
  <c r="BE472" i="1"/>
  <c r="BE440" i="1"/>
  <c r="BE380" i="1"/>
  <c r="BE340" i="1"/>
  <c r="BE554" i="1"/>
  <c r="BE426" i="1"/>
  <c r="BE1677" i="1"/>
  <c r="BE1641" i="1"/>
  <c r="BE1605" i="1"/>
  <c r="BE1561" i="1"/>
  <c r="BE1529" i="1"/>
  <c r="BE1493" i="1"/>
  <c r="BE1457" i="1"/>
  <c r="BE1425" i="1"/>
  <c r="BE1393" i="1"/>
  <c r="BE1361" i="1"/>
  <c r="BE1329" i="1"/>
  <c r="BE1297" i="1"/>
  <c r="BE1265" i="1"/>
  <c r="BE1225" i="1"/>
  <c r="BE1193" i="1"/>
  <c r="BE1161" i="1"/>
  <c r="BE1121" i="1"/>
  <c r="BE1089" i="1"/>
  <c r="BE1057" i="1"/>
  <c r="BE1017" i="1"/>
  <c r="BE981" i="1"/>
  <c r="BE949" i="1"/>
  <c r="BE917" i="1"/>
  <c r="BE885" i="1"/>
  <c r="BE853" i="1"/>
  <c r="BE809" i="1"/>
  <c r="BE777" i="1"/>
  <c r="BE745" i="1"/>
  <c r="BE713" i="1"/>
  <c r="BE677" i="1"/>
  <c r="BE637" i="1"/>
  <c r="BE593" i="1"/>
  <c r="BE553" i="1"/>
  <c r="BE493" i="1"/>
  <c r="BE457" i="1"/>
  <c r="BE425" i="1"/>
  <c r="BE389" i="1"/>
  <c r="BE333" i="1"/>
  <c r="BE297" i="1"/>
  <c r="BE253" i="1"/>
  <c r="BE213" i="1"/>
  <c r="BE177" i="1"/>
  <c r="BE145" i="1"/>
  <c r="BE113" i="1"/>
  <c r="BE77" i="1"/>
  <c r="BE45" i="1"/>
  <c r="BE9" i="1"/>
  <c r="BE315" i="1"/>
  <c r="BE283" i="1"/>
  <c r="BE219" i="1"/>
  <c r="BE175" i="1"/>
  <c r="BE143" i="1"/>
  <c r="BE111" i="1"/>
  <c r="BE79" i="1"/>
  <c r="BE43" i="1"/>
  <c r="BE11" i="1"/>
  <c r="BE4054" i="1"/>
  <c r="BE3182" i="1"/>
  <c r="BE1962" i="1"/>
  <c r="BE1866" i="1"/>
  <c r="BE1858" i="1"/>
  <c r="BE1810" i="1"/>
  <c r="BE1794" i="1"/>
  <c r="BE1650" i="1"/>
  <c r="BE1634" i="1"/>
  <c r="BE1570" i="1"/>
  <c r="BE1554" i="1"/>
  <c r="BE1490" i="1"/>
  <c r="BE1474" i="1"/>
  <c r="BE1426" i="1"/>
  <c r="BE1410" i="1"/>
  <c r="BE1362" i="1"/>
  <c r="BE1346" i="1"/>
  <c r="BE1298" i="1"/>
  <c r="BE1282" i="1"/>
  <c r="BE1234" i="1"/>
  <c r="BE1218" i="1"/>
  <c r="BE1170" i="1"/>
  <c r="BE1154" i="1"/>
  <c r="BE1106" i="1"/>
  <c r="BE1090" i="1"/>
  <c r="BE1042" i="1"/>
  <c r="BE690" i="1"/>
  <c r="BE3121" i="1"/>
  <c r="BE3113" i="1"/>
  <c r="BE3089" i="1"/>
  <c r="BE3081" i="1"/>
  <c r="BE3029" i="1"/>
  <c r="BE3009" i="1"/>
  <c r="BE2837" i="1"/>
  <c r="BE2829" i="1"/>
  <c r="BE2805" i="1"/>
  <c r="BE2797" i="1"/>
  <c r="BE2761" i="1"/>
  <c r="BE2753" i="1"/>
  <c r="BE2729" i="1"/>
  <c r="BE2721" i="1"/>
  <c r="BE2697" i="1"/>
  <c r="BE2689" i="1"/>
  <c r="BE2637" i="1"/>
  <c r="BE2617" i="1"/>
  <c r="BE2573" i="1"/>
  <c r="BE2561" i="1"/>
  <c r="BE2537" i="1"/>
  <c r="BE2529" i="1"/>
  <c r="BE2505" i="1"/>
  <c r="BE2497" i="1"/>
  <c r="BE2437" i="1"/>
  <c r="BE2429" i="1"/>
  <c r="BE2233" i="1"/>
  <c r="BE2225" i="1"/>
  <c r="BE2201" i="1"/>
  <c r="BE2193" i="1"/>
  <c r="BE2169" i="1"/>
  <c r="BE2161" i="1"/>
  <c r="BE2137" i="1"/>
  <c r="BE2129" i="1"/>
  <c r="BE2105" i="1"/>
  <c r="BE2097" i="1"/>
  <c r="BE2073" i="1"/>
  <c r="BE2065" i="1"/>
  <c r="BE2041" i="1"/>
  <c r="BE2033" i="1"/>
  <c r="BE2001" i="1"/>
  <c r="BE1993" i="1"/>
  <c r="BE1969" i="1"/>
  <c r="BE1961" i="1"/>
  <c r="BE1937" i="1"/>
  <c r="BE1929" i="1"/>
  <c r="BE1664" i="1"/>
  <c r="BE1648" i="1"/>
  <c r="BE1600" i="1"/>
  <c r="BE1584" i="1"/>
  <c r="BE1520" i="1"/>
  <c r="BE1488" i="1"/>
  <c r="BE1320" i="1"/>
  <c r="BE1304" i="1"/>
  <c r="BE1256" i="1"/>
  <c r="BE1240" i="1"/>
  <c r="BE1192" i="1"/>
  <c r="BE1176" i="1"/>
  <c r="BE1112" i="1"/>
  <c r="BE1096" i="1"/>
  <c r="BE1048" i="1"/>
  <c r="BE1032" i="1"/>
  <c r="BE984" i="1"/>
  <c r="BE968" i="1"/>
  <c r="BE920" i="1"/>
  <c r="BE904" i="1"/>
  <c r="BE596" i="1"/>
  <c r="BE580" i="1"/>
  <c r="BE1683" i="1"/>
  <c r="BE1679" i="1"/>
  <c r="BE1667" i="1"/>
  <c r="BE1663" i="1"/>
  <c r="BE1651" i="1"/>
  <c r="BE1647" i="1"/>
  <c r="BE1635" i="1"/>
  <c r="BE1631" i="1"/>
  <c r="BE1619" i="1"/>
  <c r="BE1611" i="1"/>
  <c r="BE1599" i="1"/>
  <c r="BE1591" i="1"/>
  <c r="BE1579" i="1"/>
  <c r="BE1575" i="1"/>
  <c r="BE1555" i="1"/>
  <c r="BE1551" i="1"/>
  <c r="BE1539" i="1"/>
  <c r="BE1535" i="1"/>
  <c r="BE1523" i="1"/>
  <c r="BE1519" i="1"/>
  <c r="BE1507" i="1"/>
  <c r="BE1503" i="1"/>
  <c r="BE1487" i="1"/>
  <c r="BE1479" i="1"/>
  <c r="BE1467" i="1"/>
  <c r="BE1463" i="1"/>
  <c r="BE1451" i="1"/>
  <c r="BE1447" i="1"/>
  <c r="BE1435" i="1"/>
  <c r="BE1431" i="1"/>
  <c r="BE1419" i="1"/>
  <c r="BE1415" i="1"/>
  <c r="BE1403" i="1"/>
  <c r="BE1399" i="1"/>
  <c r="BE1387" i="1"/>
  <c r="BE1383" i="1"/>
  <c r="BE1371" i="1"/>
  <c r="BE1367" i="1"/>
  <c r="BE1355" i="1"/>
  <c r="BE1351" i="1"/>
  <c r="BE1339" i="1"/>
  <c r="BE1335" i="1"/>
  <c r="BE1323" i="1"/>
  <c r="BE1319" i="1"/>
  <c r="BE1307" i="1"/>
  <c r="BE1303" i="1"/>
  <c r="BE1291" i="1"/>
  <c r="BE1287" i="1"/>
  <c r="BE1275" i="1"/>
  <c r="BE1271" i="1"/>
  <c r="BE1259" i="1"/>
  <c r="BE1255" i="1"/>
  <c r="BE1235" i="1"/>
  <c r="BE1231" i="1"/>
  <c r="BE1219" i="1"/>
  <c r="BE1215" i="1"/>
  <c r="BE1203" i="1"/>
  <c r="BE1199" i="1"/>
  <c r="BE1187" i="1"/>
  <c r="BE1183" i="1"/>
  <c r="BE1171" i="1"/>
  <c r="BE1167" i="1"/>
  <c r="BE1155" i="1"/>
  <c r="BE1147" i="1"/>
  <c r="BE1135" i="1"/>
  <c r="BE1131" i="1"/>
  <c r="BE1119" i="1"/>
  <c r="BE1115" i="1"/>
  <c r="BE1103" i="1"/>
  <c r="BE1099" i="1"/>
  <c r="BE1087" i="1"/>
  <c r="BE1083" i="1"/>
  <c r="BE1071" i="1"/>
  <c r="BE1067" i="1"/>
  <c r="BE1055" i="1"/>
  <c r="BE1051" i="1"/>
  <c r="BE1039" i="1"/>
  <c r="BE1035" i="1"/>
  <c r="BE1023" i="1"/>
  <c r="BE1019" i="1"/>
  <c r="BE999" i="1"/>
  <c r="BE995" i="1"/>
  <c r="BE983" i="1"/>
  <c r="BE979" i="1"/>
  <c r="BE967" i="1"/>
  <c r="BE963" i="1"/>
  <c r="BE951" i="1"/>
  <c r="BE947" i="1"/>
  <c r="BE931" i="1"/>
  <c r="BE927" i="1"/>
  <c r="BE915" i="1"/>
  <c r="BE911" i="1"/>
  <c r="BE899" i="1"/>
  <c r="BE895" i="1"/>
  <c r="BE883" i="1"/>
  <c r="BE879" i="1"/>
  <c r="BE867" i="1"/>
  <c r="BE863" i="1"/>
  <c r="BE851" i="1"/>
  <c r="BE847" i="1"/>
  <c r="BE819" i="1"/>
  <c r="BE815" i="1"/>
  <c r="BE803" i="1"/>
  <c r="BE799" i="1"/>
  <c r="BE787" i="1"/>
  <c r="BE783" i="1"/>
  <c r="BE771" i="1"/>
  <c r="BE767" i="1"/>
  <c r="BE755" i="1"/>
  <c r="BE751" i="1"/>
  <c r="BE739" i="1"/>
  <c r="BE735" i="1"/>
  <c r="BE723" i="1"/>
  <c r="BE719" i="1"/>
  <c r="BE707" i="1"/>
  <c r="BE703" i="1"/>
  <c r="BE691" i="1"/>
  <c r="BE687" i="1"/>
  <c r="BE675" i="1"/>
  <c r="BE671" i="1"/>
  <c r="BE655" i="1"/>
  <c r="BE651" i="1"/>
  <c r="BE639" i="1"/>
  <c r="BE635" i="1"/>
  <c r="BE623" i="1"/>
  <c r="BE619" i="1"/>
  <c r="BE607" i="1"/>
  <c r="BE603" i="1"/>
  <c r="BE583" i="1"/>
  <c r="BE579" i="1"/>
  <c r="BE563" i="1"/>
  <c r="BE551" i="1"/>
  <c r="BE527" i="1"/>
  <c r="BE523" i="1"/>
  <c r="BE511" i="1"/>
  <c r="BE507" i="1"/>
  <c r="BE491" i="1"/>
  <c r="BE487" i="1"/>
  <c r="BE475" i="1"/>
  <c r="BE471" i="1"/>
  <c r="BE459" i="1"/>
  <c r="BE455" i="1"/>
  <c r="BE443" i="1"/>
  <c r="BE439" i="1"/>
  <c r="BE427" i="1"/>
  <c r="BE423" i="1"/>
  <c r="BE411" i="1"/>
  <c r="BE403" i="1"/>
  <c r="BE391" i="1"/>
  <c r="BE387" i="1"/>
  <c r="BE375" i="1"/>
  <c r="BE371" i="1"/>
  <c r="BE355" i="1"/>
  <c r="BE351" i="1"/>
  <c r="BE662" i="1"/>
  <c r="BE646" i="1"/>
  <c r="BE598" i="1"/>
  <c r="BE582" i="1"/>
  <c r="BE534" i="1"/>
  <c r="BE470" i="1"/>
  <c r="BE422" i="1"/>
  <c r="BE406" i="1"/>
  <c r="BE2694" i="1"/>
  <c r="BE2686" i="1"/>
  <c r="BE2630" i="1"/>
  <c r="BE2622" i="1"/>
  <c r="BE2598" i="1"/>
  <c r="BE2590" i="1"/>
  <c r="BE2550" i="1"/>
  <c r="BE2534" i="1"/>
  <c r="BE2510" i="1"/>
  <c r="BE2470" i="1"/>
  <c r="BE2430" i="1"/>
  <c r="BE2422" i="1"/>
  <c r="BE2398" i="1"/>
  <c r="BE2390" i="1"/>
  <c r="BE2366" i="1"/>
  <c r="BE2358" i="1"/>
  <c r="BE2350" i="1"/>
  <c r="BE2342" i="1"/>
  <c r="BE2334" i="1"/>
  <c r="BE2326" i="1"/>
  <c r="BE2318" i="1"/>
  <c r="BE2310" i="1"/>
  <c r="BE2302" i="1"/>
  <c r="BE2294" i="1"/>
  <c r="BE2286" i="1"/>
  <c r="BE2278" i="1"/>
  <c r="BE2270" i="1"/>
  <c r="BE2254" i="1"/>
  <c r="BE2246" i="1"/>
  <c r="BE2238" i="1"/>
  <c r="BE2230" i="1"/>
  <c r="BE2222" i="1"/>
  <c r="BE2214" i="1"/>
  <c r="BE3982" i="1"/>
  <c r="BE3762" i="1"/>
  <c r="BE3730" i="1"/>
  <c r="BE3666" i="1"/>
  <c r="BE3538" i="1"/>
  <c r="BE3322" i="1"/>
  <c r="BE4105" i="1"/>
  <c r="BE4097" i="1"/>
  <c r="BE4089" i="1"/>
  <c r="BE4081" i="1"/>
  <c r="BE4073" i="1"/>
  <c r="BE4065" i="1"/>
  <c r="BE4057" i="1"/>
  <c r="BE4049" i="1"/>
  <c r="BE4041" i="1"/>
  <c r="BE4033" i="1"/>
  <c r="BE4025" i="1"/>
  <c r="BE4017" i="1"/>
  <c r="BE4009" i="1"/>
  <c r="BE4001" i="1"/>
  <c r="BE3993" i="1"/>
  <c r="BE3977" i="1"/>
  <c r="BE3969" i="1"/>
  <c r="BE3961" i="1"/>
  <c r="BE3953" i="1"/>
  <c r="BE3945" i="1"/>
  <c r="BE3937" i="1"/>
  <c r="BE3929" i="1"/>
  <c r="BE3921" i="1"/>
  <c r="BE3913" i="1"/>
  <c r="BE3905" i="1"/>
  <c r="BE3897" i="1"/>
  <c r="BE3889" i="1"/>
  <c r="BE3881" i="1"/>
  <c r="BE3873" i="1"/>
  <c r="BE3865" i="1"/>
  <c r="BE3857" i="1"/>
  <c r="BE3849" i="1"/>
  <c r="BE3841" i="1"/>
  <c r="BE3833" i="1"/>
  <c r="BE3825" i="1"/>
  <c r="BE3817" i="1"/>
  <c r="BE3801" i="1"/>
  <c r="BE3793" i="1"/>
  <c r="BE3785" i="1"/>
  <c r="BE3777" i="1"/>
  <c r="BE3769" i="1"/>
  <c r="BE3761" i="1"/>
  <c r="BE3753" i="1"/>
  <c r="BE3745" i="1"/>
  <c r="BE3737" i="1"/>
  <c r="BE3729" i="1"/>
  <c r="BE3721" i="1"/>
  <c r="BE3713" i="1"/>
  <c r="BE3705" i="1"/>
  <c r="BE3697" i="1"/>
  <c r="BE3689" i="1"/>
  <c r="BE3681" i="1"/>
  <c r="BE3673" i="1"/>
  <c r="BE3665" i="1"/>
  <c r="BE3657" i="1"/>
  <c r="BE3649" i="1"/>
  <c r="BE3633" i="1"/>
  <c r="BE3617" i="1"/>
  <c r="BE3609" i="1"/>
  <c r="BE3593" i="1"/>
  <c r="BE3585" i="1"/>
  <c r="BE3577" i="1"/>
  <c r="BE3569" i="1"/>
  <c r="BE3561" i="1"/>
  <c r="BE3553" i="1"/>
  <c r="BE3545" i="1"/>
  <c r="BE3537" i="1"/>
  <c r="BE3529" i="1"/>
  <c r="BE3521" i="1"/>
  <c r="BE3513" i="1"/>
  <c r="BE3505" i="1"/>
  <c r="BE3497" i="1"/>
  <c r="BE3489" i="1"/>
  <c r="BE3481" i="1"/>
  <c r="BE3465" i="1"/>
  <c r="BE3457" i="1"/>
  <c r="BE3449" i="1"/>
  <c r="BE3441" i="1"/>
  <c r="BE3433" i="1"/>
  <c r="BE3425" i="1"/>
  <c r="BE3417" i="1"/>
  <c r="BE3409" i="1"/>
  <c r="BE3401" i="1"/>
  <c r="BE3393" i="1"/>
  <c r="BE3385" i="1"/>
  <c r="BE3377" i="1"/>
  <c r="BE3369" i="1"/>
  <c r="BE3361" i="1"/>
  <c r="BE3353" i="1"/>
  <c r="BE3345" i="1"/>
  <c r="BE3337" i="1"/>
  <c r="BE3313" i="1"/>
  <c r="BE3305" i="1"/>
  <c r="BE3297" i="1"/>
  <c r="BE3289" i="1"/>
  <c r="BE3281" i="1"/>
  <c r="BE3273" i="1"/>
  <c r="BE3265" i="1"/>
  <c r="BE3257" i="1"/>
  <c r="BE3241" i="1"/>
  <c r="BE3233" i="1"/>
  <c r="BE3217" i="1"/>
  <c r="BE3209" i="1"/>
  <c r="BE3201" i="1"/>
  <c r="BE3188" i="1"/>
  <c r="BE3172" i="1"/>
  <c r="BE3156" i="1"/>
  <c r="BE3140" i="1"/>
  <c r="BE3124" i="1"/>
  <c r="BE3108" i="1"/>
  <c r="BE3092" i="1"/>
  <c r="BE3076" i="1"/>
  <c r="BE3044" i="1"/>
  <c r="BE3012" i="1"/>
  <c r="BE2996" i="1"/>
  <c r="BE2980" i="1"/>
  <c r="BE2964" i="1"/>
  <c r="BE2948" i="1"/>
  <c r="BE2932" i="1"/>
  <c r="BE2884" i="1"/>
  <c r="BE2868" i="1"/>
  <c r="BE2852" i="1"/>
  <c r="BE2836" i="1"/>
  <c r="BE2820" i="1"/>
  <c r="BE2804" i="1"/>
  <c r="BE2788" i="1"/>
  <c r="BE2772" i="1"/>
  <c r="BE2756" i="1"/>
  <c r="BE2740" i="1"/>
  <c r="BE2724" i="1"/>
  <c r="BE2708" i="1"/>
  <c r="BE2692" i="1"/>
  <c r="BE2676" i="1"/>
  <c r="BE2660" i="1"/>
  <c r="BE2628" i="1"/>
  <c r="BE2612" i="1"/>
  <c r="BE2548" i="1"/>
  <c r="BE2532" i="1"/>
  <c r="BE2516" i="1"/>
  <c r="BE2500" i="1"/>
  <c r="BE2468" i="1"/>
  <c r="BE2452" i="1"/>
  <c r="BE2436" i="1"/>
  <c r="BE2420" i="1"/>
  <c r="BE2404" i="1"/>
  <c r="BE2388" i="1"/>
  <c r="BE2372" i="1"/>
  <c r="BE2356" i="1"/>
  <c r="BE2340" i="1"/>
  <c r="BE2324" i="1"/>
  <c r="BE2308" i="1"/>
  <c r="BE2292" i="1"/>
  <c r="BE2276" i="1"/>
  <c r="BE2260" i="1"/>
  <c r="BE2244" i="1"/>
  <c r="BE2228" i="1"/>
  <c r="BE2212" i="1"/>
  <c r="BE2196" i="1"/>
  <c r="BE2180" i="1"/>
  <c r="BE2164" i="1"/>
  <c r="BE2148" i="1"/>
  <c r="BE2132" i="1"/>
  <c r="BE2116" i="1"/>
  <c r="BE2100" i="1"/>
  <c r="BE2084" i="1"/>
  <c r="BE2068" i="1"/>
  <c r="BE2052" i="1"/>
  <c r="BE2036" i="1"/>
  <c r="BE2020" i="1"/>
  <c r="BE2004" i="1"/>
  <c r="BE1988" i="1"/>
  <c r="BE1972" i="1"/>
  <c r="BE1956" i="1"/>
  <c r="BE1940" i="1"/>
  <c r="BE1924" i="1"/>
  <c r="BE1908" i="1"/>
  <c r="BE1892" i="1"/>
  <c r="BE1876" i="1"/>
  <c r="BE1860" i="1"/>
  <c r="BE1844" i="1"/>
  <c r="BE1828" i="1"/>
  <c r="BE1812" i="1"/>
  <c r="BE1796" i="1"/>
  <c r="BE1780" i="1"/>
  <c r="BE1764" i="1"/>
  <c r="BE1732" i="1"/>
  <c r="BE1716" i="1"/>
  <c r="BE1010" i="1"/>
  <c r="BE994" i="1"/>
  <c r="BE978" i="1"/>
  <c r="BE962" i="1"/>
  <c r="BE946" i="1"/>
  <c r="BE930" i="1"/>
  <c r="BE914" i="1"/>
  <c r="BE898" i="1"/>
  <c r="BE882" i="1"/>
  <c r="BE866" i="1"/>
  <c r="BE850" i="1"/>
  <c r="BE3189" i="1"/>
  <c r="BE3181" i="1"/>
  <c r="BE3173" i="1"/>
  <c r="BE3165" i="1"/>
  <c r="BE3157" i="1"/>
  <c r="BE3149" i="1"/>
  <c r="BE3141" i="1"/>
  <c r="BE3073" i="1"/>
  <c r="BE3065" i="1"/>
  <c r="BE3021" i="1"/>
  <c r="BE2985" i="1"/>
  <c r="BE2977" i="1"/>
  <c r="BE2969" i="1"/>
  <c r="BE2953" i="1"/>
  <c r="BE2945" i="1"/>
  <c r="BE2937" i="1"/>
  <c r="BE2929" i="1"/>
  <c r="BE2921" i="1"/>
  <c r="BE2897" i="1"/>
  <c r="BE2889" i="1"/>
  <c r="BE2881" i="1"/>
  <c r="BE2873" i="1"/>
  <c r="BE2865" i="1"/>
  <c r="BE2857" i="1"/>
  <c r="BE2773" i="1"/>
  <c r="BE2765" i="1"/>
  <c r="BE2673" i="1"/>
  <c r="BE2665" i="1"/>
  <c r="BE2641" i="1"/>
  <c r="BE2629" i="1"/>
  <c r="BE2593" i="1"/>
  <c r="BE2585" i="1"/>
  <c r="BE2565" i="1"/>
  <c r="BE2489" i="1"/>
  <c r="BE2477" i="1"/>
  <c r="BE2469" i="1"/>
  <c r="BE2441" i="1"/>
  <c r="BE2421" i="1"/>
  <c r="BE2413" i="1"/>
  <c r="BE2405" i="1"/>
  <c r="BE2397" i="1"/>
  <c r="BE2389" i="1"/>
  <c r="BE2381" i="1"/>
  <c r="BE2373" i="1"/>
  <c r="BE2365" i="1"/>
  <c r="BE2357" i="1"/>
  <c r="BE2349" i="1"/>
  <c r="BE2341" i="1"/>
  <c r="BE2333" i="1"/>
  <c r="BE2325" i="1"/>
  <c r="BE2317" i="1"/>
  <c r="BE2309" i="1"/>
  <c r="BE2301" i="1"/>
  <c r="BE2293" i="1"/>
  <c r="BE2285" i="1"/>
  <c r="BE2277" i="1"/>
  <c r="BE2269" i="1"/>
  <c r="BE2261" i="1"/>
  <c r="BE2253" i="1"/>
  <c r="BE1921" i="1"/>
  <c r="BE1692" i="1"/>
  <c r="BE1676" i="1"/>
  <c r="BE1660" i="1"/>
  <c r="BE1644" i="1"/>
  <c r="BE1628" i="1"/>
  <c r="BE1596" i="1"/>
  <c r="BE1580" i="1"/>
  <c r="BE1564" i="1"/>
  <c r="BE1548" i="1"/>
  <c r="BE1532" i="1"/>
  <c r="BE1516" i="1"/>
  <c r="BE1500" i="1"/>
  <c r="BE1468" i="1"/>
  <c r="BE1452" i="1"/>
  <c r="BE1316" i="1"/>
  <c r="BE1300" i="1"/>
  <c r="BE1284" i="1"/>
  <c r="BE1268" i="1"/>
  <c r="BE1252" i="1"/>
  <c r="BE1236" i="1"/>
  <c r="BE1220" i="1"/>
  <c r="BE1204" i="1"/>
  <c r="BE1188" i="1"/>
  <c r="BE1172" i="1"/>
  <c r="BE1156" i="1"/>
  <c r="BE1124" i="1"/>
  <c r="BE1108" i="1"/>
  <c r="BE1092" i="1"/>
  <c r="BE1076" i="1"/>
  <c r="BE1060" i="1"/>
  <c r="BE1044" i="1"/>
  <c r="BE1028" i="1"/>
  <c r="BE1012" i="1"/>
  <c r="BE996" i="1"/>
  <c r="BE980" i="1"/>
  <c r="BE964" i="1"/>
  <c r="BE948" i="1"/>
  <c r="BE932" i="1"/>
  <c r="BE916" i="1"/>
  <c r="BE900" i="1"/>
  <c r="BE884" i="1"/>
  <c r="BE640" i="1"/>
  <c r="BE608" i="1"/>
  <c r="BE592" i="1"/>
  <c r="BE576" i="1"/>
  <c r="BE658" i="1"/>
  <c r="BE642" i="1"/>
  <c r="BE626" i="1"/>
  <c r="BE610" i="1"/>
  <c r="BE594" i="1"/>
  <c r="BE578" i="1"/>
  <c r="BE562" i="1"/>
  <c r="BE530" i="1"/>
  <c r="BE514" i="1"/>
  <c r="BE498" i="1"/>
  <c r="BE482" i="1"/>
  <c r="BE466" i="1"/>
  <c r="BE450" i="1"/>
  <c r="BE434" i="1"/>
  <c r="BE418" i="1"/>
  <c r="BE4038" i="1"/>
  <c r="BE3818" i="1"/>
  <c r="BE3786" i="1"/>
  <c r="BE3722" i="1"/>
  <c r="BE3658" i="1"/>
  <c r="BE3470" i="1"/>
  <c r="BE3406" i="1"/>
  <c r="BE1926" i="1"/>
  <c r="BE1910" i="1"/>
  <c r="BE1894" i="1"/>
  <c r="BE1878" i="1"/>
  <c r="BE1870" i="1"/>
  <c r="BE1862" i="1"/>
  <c r="BE1686" i="1"/>
  <c r="BE1670" i="1"/>
  <c r="BE834" i="1"/>
  <c r="BE3133" i="1"/>
  <c r="BE3125" i="1"/>
  <c r="BE3117" i="1"/>
  <c r="BE3109" i="1"/>
  <c r="BE3101" i="1"/>
  <c r="BE3093" i="1"/>
  <c r="BE3085" i="1"/>
  <c r="BE3057" i="1"/>
  <c r="BE3049" i="1"/>
  <c r="BE3041" i="1"/>
  <c r="BE3033" i="1"/>
  <c r="BE3013" i="1"/>
  <c r="BE3005" i="1"/>
  <c r="BE2997" i="1"/>
  <c r="BE2849" i="1"/>
  <c r="BE2841" i="1"/>
  <c r="BE2833" i="1"/>
  <c r="BE2825" i="1"/>
  <c r="BE2817" i="1"/>
  <c r="BE2809" i="1"/>
  <c r="BE2801" i="1"/>
  <c r="BE2793" i="1"/>
  <c r="BE2785" i="1"/>
  <c r="BE2777" i="1"/>
  <c r="BE2757" i="1"/>
  <c r="BE2749" i="1"/>
  <c r="BE2741" i="1"/>
  <c r="BE2733" i="1"/>
  <c r="BE2725" i="1"/>
  <c r="BE2717" i="1"/>
  <c r="BE2709" i="1"/>
  <c r="BE2701" i="1"/>
  <c r="BE2693" i="1"/>
  <c r="BE2685" i="1"/>
  <c r="BE2621" i="1"/>
  <c r="BE2613" i="1"/>
  <c r="BE2605" i="1"/>
  <c r="BE2597" i="1"/>
  <c r="BE2557" i="1"/>
  <c r="BE2549" i="1"/>
  <c r="BE2533" i="1"/>
  <c r="BE2525" i="1"/>
  <c r="BE2517" i="1"/>
  <c r="BE2509" i="1"/>
  <c r="BE2501" i="1"/>
  <c r="BE2481" i="1"/>
  <c r="BE2453" i="1"/>
  <c r="BE2433" i="1"/>
  <c r="BE2425" i="1"/>
  <c r="BE2245" i="1"/>
  <c r="BE2237" i="1"/>
  <c r="BE2229" i="1"/>
  <c r="BE2221" i="1"/>
  <c r="BE2213" i="1"/>
  <c r="BE2205" i="1"/>
  <c r="BE2197" i="1"/>
  <c r="BE2189" i="1"/>
  <c r="BE2181" i="1"/>
  <c r="BE2173" i="1"/>
  <c r="BE2165" i="1"/>
  <c r="BE2157" i="1"/>
  <c r="BE2149" i="1"/>
  <c r="BE2141" i="1"/>
  <c r="BE2133" i="1"/>
  <c r="BE2125" i="1"/>
  <c r="BE2117" i="1"/>
  <c r="BE2109" i="1"/>
  <c r="BE2101" i="1"/>
  <c r="BE2093" i="1"/>
  <c r="BE2085" i="1"/>
  <c r="BE2077" i="1"/>
  <c r="BE2069" i="1"/>
  <c r="BE2061" i="1"/>
  <c r="BE2053" i="1"/>
  <c r="BE2045" i="1"/>
  <c r="BE2037" i="1"/>
  <c r="BE2029" i="1"/>
  <c r="BE2021" i="1"/>
  <c r="BE2013" i="1"/>
  <c r="BE2005" i="1"/>
  <c r="BE1997" i="1"/>
  <c r="BE1989" i="1"/>
  <c r="BE1981" i="1"/>
  <c r="BE1973" i="1"/>
  <c r="BE1965" i="1"/>
  <c r="BE1957" i="1"/>
  <c r="BE1949" i="1"/>
  <c r="BE1941" i="1"/>
  <c r="BE1933" i="1"/>
  <c r="BE1925" i="1"/>
  <c r="BE1704" i="1"/>
  <c r="BE1688" i="1"/>
  <c r="BE1672" i="1"/>
  <c r="BE1656" i="1"/>
  <c r="BE1624" i="1"/>
  <c r="BE1608" i="1"/>
  <c r="BE1592" i="1"/>
  <c r="BE1576" i="1"/>
  <c r="BE1544" i="1"/>
  <c r="BE1528" i="1"/>
  <c r="BE1512" i="1"/>
  <c r="BE1496" i="1"/>
  <c r="BE1480" i="1"/>
  <c r="BE1464" i="1"/>
  <c r="BE1448" i="1"/>
  <c r="BE1444" i="1"/>
  <c r="BE1440" i="1"/>
  <c r="BE1436" i="1"/>
  <c r="BE1432" i="1"/>
  <c r="BE1428" i="1"/>
  <c r="BE1424" i="1"/>
  <c r="BE1420" i="1"/>
  <c r="BE1416" i="1"/>
  <c r="BE1412" i="1"/>
  <c r="BE1408" i="1"/>
  <c r="BE1404" i="1"/>
  <c r="BE1400" i="1"/>
  <c r="BE1396" i="1"/>
  <c r="BE1392" i="1"/>
  <c r="BE1388" i="1"/>
  <c r="BE1384" i="1"/>
  <c r="BE1380" i="1"/>
  <c r="BE1376" i="1"/>
  <c r="BE1372" i="1"/>
  <c r="BE1368" i="1"/>
  <c r="BE1364" i="1"/>
  <c r="BE1356" i="1"/>
  <c r="BE1352" i="1"/>
  <c r="BE1348" i="1"/>
  <c r="BE1344" i="1"/>
  <c r="BE1340" i="1"/>
  <c r="BE1336" i="1"/>
  <c r="BE1332" i="1"/>
  <c r="BE1328" i="1"/>
  <c r="BE1312" i="1"/>
  <c r="BE1296" i="1"/>
  <c r="BE1280" i="1"/>
  <c r="BE1264" i="1"/>
  <c r="BE1248" i="1"/>
  <c r="BE1232" i="1"/>
  <c r="BE1216" i="1"/>
  <c r="BE1200" i="1"/>
  <c r="BE1184" i="1"/>
  <c r="BE1168" i="1"/>
  <c r="BE1152" i="1"/>
  <c r="BE1136" i="1"/>
  <c r="BE1120" i="1"/>
  <c r="BE1104" i="1"/>
  <c r="BE1088" i="1"/>
  <c r="BE1072" i="1"/>
  <c r="BE1056" i="1"/>
  <c r="BE1040" i="1"/>
  <c r="BE1024" i="1"/>
  <c r="BE1008" i="1"/>
  <c r="BE992" i="1"/>
  <c r="BE976" i="1"/>
  <c r="BE960" i="1"/>
  <c r="BE944" i="1"/>
  <c r="BE928" i="1"/>
  <c r="BE912" i="1"/>
  <c r="BE896" i="1"/>
  <c r="BE880" i="1"/>
  <c r="BE636" i="1"/>
  <c r="BE620" i="1"/>
  <c r="BE604" i="1"/>
  <c r="BE588" i="1"/>
  <c r="BE572" i="1"/>
  <c r="BE654" i="1"/>
  <c r="BE638" i="1"/>
  <c r="BE606" i="1"/>
  <c r="BE574" i="1"/>
  <c r="BE558" i="1"/>
  <c r="BE526" i="1"/>
  <c r="BE510" i="1"/>
  <c r="BE478" i="1"/>
  <c r="BE462" i="1"/>
  <c r="BE446" i="1"/>
  <c r="BE430" i="1"/>
  <c r="BE414" i="1"/>
  <c r="BE378" i="1"/>
  <c r="BE370" i="1"/>
  <c r="BE366" i="1"/>
  <c r="BE362" i="1"/>
  <c r="BE354" i="1"/>
  <c r="BE350" i="1"/>
  <c r="BE342" i="1"/>
  <c r="BE338" i="1"/>
  <c r="BE334" i="1"/>
  <c r="BE330" i="1"/>
  <c r="BE326" i="1"/>
  <c r="BE322" i="1"/>
  <c r="BE314" i="1"/>
  <c r="BE310" i="1"/>
  <c r="BE306" i="1"/>
  <c r="BE302" i="1"/>
  <c r="BE298" i="1"/>
  <c r="BE294" i="1"/>
  <c r="BE290" i="1"/>
  <c r="BE286" i="1"/>
  <c r="BE282" i="1"/>
  <c r="BE278" i="1"/>
  <c r="BE274" i="1"/>
  <c r="BE270" i="1"/>
  <c r="BE266" i="1"/>
  <c r="BE262" i="1"/>
  <c r="BE258" i="1"/>
  <c r="BE254" i="1"/>
  <c r="BE250" i="1"/>
  <c r="BE242" i="1"/>
  <c r="BE238" i="1"/>
  <c r="BE234" i="1"/>
  <c r="BE230" i="1"/>
  <c r="BE226" i="1"/>
  <c r="BE222" i="1"/>
  <c r="BE218" i="1"/>
  <c r="BE214" i="1"/>
  <c r="BE210" i="1"/>
  <c r="BE206" i="1"/>
  <c r="BE202" i="1"/>
  <c r="BE198" i="1"/>
  <c r="BE194" i="1"/>
  <c r="BE190" i="1"/>
  <c r="BE186" i="1"/>
  <c r="BE182" i="1"/>
  <c r="BE178" i="1"/>
  <c r="BE174" i="1"/>
  <c r="BE170" i="1"/>
  <c r="BE166" i="1"/>
  <c r="BE162" i="1"/>
  <c r="BE158" i="1"/>
  <c r="BE154" i="1"/>
  <c r="BE150" i="1"/>
  <c r="BE146" i="1"/>
  <c r="BE142" i="1"/>
  <c r="BE138" i="1"/>
  <c r="BE134" i="1"/>
  <c r="BE130" i="1"/>
  <c r="BE126" i="1"/>
  <c r="BE122" i="1"/>
  <c r="BE118" i="1"/>
  <c r="BE114" i="1"/>
  <c r="BE110" i="1"/>
  <c r="BE106" i="1"/>
  <c r="BE102" i="1"/>
  <c r="BE98" i="1"/>
  <c r="BE94" i="1"/>
  <c r="BE90" i="1"/>
  <c r="BE86" i="1"/>
  <c r="BE82" i="1"/>
  <c r="BE78" i="1"/>
  <c r="BE74" i="1"/>
  <c r="BE70" i="1"/>
  <c r="BE66" i="1"/>
  <c r="BE62" i="1"/>
  <c r="BE58" i="1"/>
  <c r="BE54" i="1"/>
  <c r="BE50" i="1"/>
  <c r="BE46" i="1"/>
  <c r="BE42" i="1"/>
  <c r="BE34" i="1"/>
  <c r="BE30" i="1"/>
  <c r="BE26" i="1"/>
  <c r="BE22" i="1"/>
  <c r="BE18" i="1"/>
  <c r="BE14" i="1"/>
  <c r="BE10" i="1"/>
  <c r="BE6" i="1"/>
  <c r="BE332" i="1"/>
  <c r="BE316" i="1"/>
  <c r="BE312" i="1"/>
  <c r="BE308" i="1"/>
  <c r="BE304" i="1"/>
  <c r="BE300" i="1"/>
  <c r="BE296" i="1"/>
  <c r="BE292" i="1"/>
  <c r="BE288" i="1"/>
  <c r="BE284" i="1"/>
  <c r="BE280" i="1"/>
  <c r="BE276" i="1"/>
  <c r="BE272" i="1"/>
  <c r="BE268" i="1"/>
  <c r="BE264" i="1"/>
  <c r="BE256" i="1"/>
  <c r="BE252" i="1"/>
  <c r="BE248" i="1"/>
  <c r="BE240" i="1"/>
  <c r="BE232" i="1"/>
  <c r="BE228" i="1"/>
  <c r="BE224" i="1"/>
  <c r="BE216" i="1"/>
  <c r="BE212" i="1"/>
  <c r="BE208" i="1"/>
  <c r="BE196" i="1"/>
  <c r="BE192" i="1"/>
  <c r="BE188" i="1"/>
  <c r="BE184" i="1"/>
  <c r="BE180" i="1"/>
  <c r="BE176" i="1"/>
  <c r="BE172" i="1"/>
  <c r="BE168" i="1"/>
  <c r="BE164" i="1"/>
  <c r="BE160" i="1"/>
  <c r="BE156" i="1"/>
  <c r="BE152" i="1"/>
  <c r="BE148" i="1"/>
  <c r="BE144" i="1"/>
  <c r="BE140" i="1"/>
  <c r="BE136" i="1"/>
  <c r="BE132" i="1"/>
  <c r="BE128" i="1"/>
  <c r="BE124" i="1"/>
  <c r="BE120" i="1"/>
  <c r="BE116" i="1"/>
  <c r="BE112" i="1"/>
  <c r="BE108" i="1"/>
  <c r="BE104" i="1"/>
  <c r="BE100" i="1"/>
  <c r="BE96" i="1"/>
  <c r="BE92" i="1"/>
  <c r="BE88" i="1"/>
  <c r="BE84" i="1"/>
  <c r="BE80" i="1"/>
  <c r="BE76" i="1"/>
  <c r="BE72" i="1"/>
  <c r="BE68" i="1"/>
  <c r="BE64" i="1"/>
  <c r="BE60" i="1"/>
  <c r="BE56" i="1"/>
  <c r="BE52" i="1"/>
  <c r="BE48" i="1"/>
  <c r="BE44" i="1"/>
  <c r="BE40" i="1"/>
  <c r="BE28" i="1"/>
  <c r="BE24" i="1"/>
  <c r="BE20" i="1"/>
  <c r="BE16" i="1"/>
  <c r="BE12" i="1"/>
  <c r="BE8" i="1"/>
  <c r="BE4" i="1"/>
  <c r="BA3881" i="1"/>
  <c r="BA3857" i="1"/>
  <c r="BA3849" i="1"/>
  <c r="BA3825" i="1"/>
  <c r="BA3817" i="1"/>
  <c r="BA3801" i="1"/>
  <c r="BA3769" i="1"/>
  <c r="BA3761" i="1"/>
  <c r="BA3745" i="1"/>
  <c r="BA3729" i="1"/>
  <c r="BA3681" i="1"/>
  <c r="BA3665" i="1"/>
  <c r="BA3657" i="1"/>
  <c r="BA3505" i="1"/>
  <c r="BA3409" i="1"/>
  <c r="BA3401" i="1"/>
  <c r="BA3345" i="1"/>
  <c r="BA3317" i="1"/>
  <c r="BA3309" i="1"/>
  <c r="BA3261" i="1"/>
  <c r="BA4063" i="1"/>
  <c r="BA4031" i="1"/>
  <c r="BA3991" i="1"/>
  <c r="BA3975" i="1"/>
  <c r="BA3959" i="1"/>
  <c r="BA3943" i="1"/>
  <c r="BA3927" i="1"/>
  <c r="BA3911" i="1"/>
  <c r="BA3895" i="1"/>
  <c r="BA3863" i="1"/>
  <c r="BA3847" i="1"/>
  <c r="BA3831" i="1"/>
  <c r="BA3815" i="1"/>
  <c r="BA3799" i="1"/>
  <c r="BA3783" i="1"/>
  <c r="BA3767" i="1"/>
  <c r="BA3751" i="1"/>
  <c r="BA3735" i="1"/>
  <c r="BA3719" i="1"/>
  <c r="BA3703" i="1"/>
  <c r="BA3671" i="1"/>
  <c r="BA3655" i="1"/>
  <c r="BA3639" i="1"/>
  <c r="BA3623" i="1"/>
  <c r="BA3607" i="1"/>
  <c r="BA3591" i="1"/>
  <c r="BA3575" i="1"/>
  <c r="BA3559" i="1"/>
  <c r="BA3543" i="1"/>
  <c r="BA3511" i="1"/>
  <c r="BA3495" i="1"/>
  <c r="BA3479" i="1"/>
  <c r="BA3463" i="1"/>
  <c r="BA3447" i="1"/>
  <c r="BA3431" i="1"/>
  <c r="BA3415" i="1"/>
  <c r="BA3399" i="1"/>
  <c r="BA3383" i="1"/>
  <c r="BA3367" i="1"/>
  <c r="BA3351" i="1"/>
  <c r="BA3303" i="1"/>
  <c r="BA3287" i="1"/>
  <c r="BA3271" i="1"/>
  <c r="BA3255" i="1"/>
  <c r="BA3239" i="1"/>
  <c r="BA3207" i="1"/>
  <c r="BA3613" i="1"/>
  <c r="BA3589" i="1"/>
  <c r="BA3525" i="1"/>
  <c r="BA4111" i="1"/>
  <c r="BA4075" i="1"/>
  <c r="BA4071" i="1"/>
  <c r="BA4039" i="1"/>
  <c r="BA4011" i="1"/>
  <c r="BA4110" i="1"/>
  <c r="BA4106" i="1"/>
  <c r="BA4102" i="1"/>
  <c r="BA4098" i="1"/>
  <c r="BA4094" i="1"/>
  <c r="BA4090" i="1"/>
  <c r="BA4086" i="1"/>
  <c r="BA4082" i="1"/>
  <c r="BA4078" i="1"/>
  <c r="BA4074" i="1"/>
  <c r="BA4070" i="1"/>
  <c r="BA4066" i="1"/>
  <c r="BA4062" i="1"/>
  <c r="BA4058" i="1"/>
  <c r="BA4054" i="1"/>
  <c r="BA4050" i="1"/>
  <c r="BA4046" i="1"/>
  <c r="BA4042" i="1"/>
  <c r="BA4038" i="1"/>
  <c r="BA4034" i="1"/>
  <c r="BA4030" i="1"/>
  <c r="BA4026" i="1"/>
  <c r="BA4022" i="1"/>
  <c r="BA4018" i="1"/>
  <c r="BA4014" i="1"/>
  <c r="BA4010" i="1"/>
  <c r="BA4006" i="1"/>
  <c r="BA4002" i="1"/>
  <c r="BA3998" i="1"/>
  <c r="BA3994" i="1"/>
  <c r="BA3990" i="1"/>
  <c r="BA3986" i="1"/>
  <c r="BA3982" i="1"/>
  <c r="BA3978" i="1"/>
  <c r="BA3966" i="1"/>
  <c r="BA3962" i="1"/>
  <c r="BA3958" i="1"/>
  <c r="BA3954" i="1"/>
  <c r="BA3950" i="1"/>
  <c r="BA3946" i="1"/>
  <c r="BA3942" i="1"/>
  <c r="BA3938" i="1"/>
  <c r="BA3934" i="1"/>
  <c r="BA3930" i="1"/>
  <c r="BA3926" i="1"/>
  <c r="BA3922" i="1"/>
  <c r="BA3918" i="1"/>
  <c r="BA3914" i="1"/>
  <c r="BA3910" i="1"/>
  <c r="BA3906" i="1"/>
  <c r="BA3902" i="1"/>
  <c r="BA3898" i="1"/>
  <c r="BA3894" i="1"/>
  <c r="BA3890" i="1"/>
  <c r="BA3886" i="1"/>
  <c r="BA3882" i="1"/>
  <c r="BA3878" i="1"/>
  <c r="BA3874" i="1"/>
  <c r="BA3870" i="1"/>
  <c r="BA3866" i="1"/>
  <c r="BA3862" i="1"/>
  <c r="BA3858" i="1"/>
  <c r="BA3854" i="1"/>
  <c r="BA3850" i="1"/>
  <c r="BA3846" i="1"/>
  <c r="BA3842" i="1"/>
  <c r="BA3838" i="1"/>
  <c r="BA3834" i="1"/>
  <c r="BA3826" i="1"/>
  <c r="BA3822" i="1"/>
  <c r="BA3818" i="1"/>
  <c r="BA3814" i="1"/>
  <c r="BA3810" i="1"/>
  <c r="BA3802" i="1"/>
  <c r="BA3798" i="1"/>
  <c r="BA3794" i="1"/>
  <c r="BA3790" i="1"/>
  <c r="BA3786" i="1"/>
  <c r="BA3782" i="1"/>
  <c r="BA3778" i="1"/>
  <c r="BA3774" i="1"/>
  <c r="BA3770" i="1"/>
  <c r="BA3766" i="1"/>
  <c r="BA3762" i="1"/>
  <c r="BA3758" i="1"/>
  <c r="BA3754" i="1"/>
  <c r="BA3750" i="1"/>
  <c r="BA3746" i="1"/>
  <c r="BA3742" i="1"/>
  <c r="BA3738" i="1"/>
  <c r="BA3734" i="1"/>
  <c r="BA3730" i="1"/>
  <c r="BA3726" i="1"/>
  <c r="BA3722" i="1"/>
  <c r="BA3718" i="1"/>
  <c r="BA3714" i="1"/>
  <c r="BA3710" i="1"/>
  <c r="BA3706" i="1"/>
  <c r="BA3702" i="1"/>
  <c r="BA3698" i="1"/>
  <c r="BA3694" i="1"/>
  <c r="BA3690" i="1"/>
  <c r="BA3686" i="1"/>
  <c r="BA3682" i="1"/>
  <c r="BA3670" i="1"/>
  <c r="BA3666" i="1"/>
  <c r="BA3662" i="1"/>
  <c r="BA3658" i="1"/>
  <c r="BA3654" i="1"/>
  <c r="BA3650" i="1"/>
  <c r="BA3646" i="1"/>
  <c r="BA3642" i="1"/>
  <c r="BA3638" i="1"/>
  <c r="BA3634" i="1"/>
  <c r="BA3630" i="1"/>
  <c r="BA3626" i="1"/>
  <c r="BA3618" i="1"/>
  <c r="BA3614" i="1"/>
  <c r="BA3610" i="1"/>
  <c r="BA3606" i="1"/>
  <c r="BA3602" i="1"/>
  <c r="BA3598" i="1"/>
  <c r="BA3594" i="1"/>
  <c r="BA3590" i="1"/>
  <c r="BA3586" i="1"/>
  <c r="BA3582" i="1"/>
  <c r="BA3578" i="1"/>
  <c r="BA3574" i="1"/>
  <c r="BA3570" i="1"/>
  <c r="BA3566" i="1"/>
  <c r="BA3562" i="1"/>
  <c r="BA3558" i="1"/>
  <c r="BA3554" i="1"/>
  <c r="BA3550" i="1"/>
  <c r="BA3546" i="1"/>
  <c r="BA3542" i="1"/>
  <c r="BA3538" i="1"/>
  <c r="BA3534" i="1"/>
  <c r="BA3530" i="1"/>
  <c r="BA3526" i="1"/>
  <c r="BA3522" i="1"/>
  <c r="BA3518" i="1"/>
  <c r="BA3514" i="1"/>
  <c r="BA3510" i="1"/>
  <c r="BA3506" i="1"/>
  <c r="BA3502" i="1"/>
  <c r="BA3498" i="1"/>
  <c r="BA3494" i="1"/>
  <c r="BA3490" i="1"/>
  <c r="BA3486" i="1"/>
  <c r="BA3482" i="1"/>
  <c r="BA3478" i="1"/>
  <c r="BA3474" i="1"/>
  <c r="BA3470" i="1"/>
  <c r="BA3466" i="1"/>
  <c r="BA3462" i="1"/>
  <c r="BA3458" i="1"/>
  <c r="BA3454" i="1"/>
  <c r="BA3450" i="1"/>
  <c r="BA3446" i="1"/>
  <c r="BA3442" i="1"/>
  <c r="BA3438" i="1"/>
  <c r="BA3434" i="1"/>
  <c r="BA3430" i="1"/>
  <c r="BA3426" i="1"/>
  <c r="BA3422" i="1"/>
  <c r="BA3418" i="1"/>
  <c r="BA3414" i="1"/>
  <c r="BA3410" i="1"/>
  <c r="BA3406" i="1"/>
  <c r="BA3402" i="1"/>
  <c r="BA3398" i="1"/>
  <c r="BA3394" i="1"/>
  <c r="BA3390" i="1"/>
  <c r="BA3386" i="1"/>
  <c r="BA3382" i="1"/>
  <c r="BA3378" i="1"/>
  <c r="BA3374" i="1"/>
  <c r="BA3370" i="1"/>
  <c r="BA3366" i="1"/>
  <c r="BA3362" i="1"/>
  <c r="BA3358" i="1"/>
  <c r="BA3354" i="1"/>
  <c r="BA3346" i="1"/>
  <c r="BA3342" i="1"/>
  <c r="BA3330" i="1"/>
  <c r="BA3326" i="1"/>
  <c r="BA3322" i="1"/>
  <c r="BA3318" i="1"/>
  <c r="BA3314" i="1"/>
  <c r="BA3310" i="1"/>
  <c r="BA3306" i="1"/>
  <c r="BA3302" i="1"/>
  <c r="BA3298" i="1"/>
  <c r="BA3294" i="1"/>
  <c r="BA3290" i="1"/>
  <c r="BA3286" i="1"/>
  <c r="BA3282" i="1"/>
  <c r="BA3278" i="1"/>
  <c r="BA3274" i="1"/>
  <c r="BA3270" i="1"/>
  <c r="BA3266" i="1"/>
  <c r="BA3262" i="1"/>
  <c r="BA3258" i="1"/>
  <c r="BA3254" i="1"/>
  <c r="BA3250" i="1"/>
  <c r="BA3246" i="1"/>
  <c r="BA3242" i="1"/>
  <c r="BA3238" i="1"/>
  <c r="BA3234" i="1"/>
  <c r="BA3230" i="1"/>
  <c r="BA3226" i="1"/>
  <c r="BA3222" i="1"/>
  <c r="BA3218" i="1"/>
  <c r="BA3214" i="1"/>
  <c r="BA3206" i="1"/>
  <c r="BA3202" i="1"/>
  <c r="BA3198" i="1"/>
  <c r="BA3194" i="1"/>
  <c r="BA3190" i="1"/>
  <c r="BA3186" i="1"/>
  <c r="BA3182" i="1"/>
  <c r="BA3178" i="1"/>
  <c r="BA3174" i="1"/>
  <c r="BA3170" i="1"/>
  <c r="BA3166" i="1"/>
  <c r="BA3162" i="1"/>
  <c r="BA3158" i="1"/>
  <c r="BA3154" i="1"/>
  <c r="BA3150" i="1"/>
  <c r="BA3146" i="1"/>
  <c r="BA4041" i="1"/>
  <c r="BA4001" i="1"/>
  <c r="BA3993" i="1"/>
  <c r="BA3969" i="1"/>
  <c r="BA3953" i="1"/>
  <c r="BA3945" i="1"/>
  <c r="BA3905" i="1"/>
  <c r="BA3897" i="1"/>
  <c r="BA3845" i="1"/>
  <c r="BA3813" i="1"/>
  <c r="BA3717" i="1"/>
  <c r="BA3677" i="1"/>
  <c r="BA3645" i="1"/>
  <c r="BA3637" i="1"/>
  <c r="BA3541" i="1"/>
  <c r="BA3533" i="1"/>
  <c r="BA3517" i="1"/>
  <c r="BA3413" i="1"/>
  <c r="BA3301" i="1"/>
  <c r="BA3293" i="1"/>
  <c r="BA3145" i="1"/>
  <c r="BA3141" i="1"/>
  <c r="BA3137" i="1"/>
  <c r="BA3133" i="1"/>
  <c r="BA3129" i="1"/>
  <c r="BA3125" i="1"/>
  <c r="BA3121" i="1"/>
  <c r="BA3117" i="1"/>
  <c r="BA3113" i="1"/>
  <c r="BA3109" i="1"/>
  <c r="BA3105" i="1"/>
  <c r="BA3101" i="1"/>
  <c r="BA3097" i="1"/>
  <c r="BA3093" i="1"/>
  <c r="BA3089" i="1"/>
  <c r="BA3085" i="1"/>
  <c r="BA3081" i="1"/>
  <c r="BA3073" i="1"/>
  <c r="BA3069" i="1"/>
  <c r="BA3065" i="1"/>
  <c r="BA3061" i="1"/>
  <c r="BA3057" i="1"/>
  <c r="BA3053" i="1"/>
  <c r="BA3049" i="1"/>
  <c r="BA3041" i="1"/>
  <c r="BA3037" i="1"/>
  <c r="BA3033" i="1"/>
  <c r="BA3029" i="1"/>
  <c r="BA3025" i="1"/>
  <c r="BA3021" i="1"/>
  <c r="BA3013" i="1"/>
  <c r="BA3009" i="1"/>
  <c r="BA3005" i="1"/>
  <c r="BA2997" i="1"/>
  <c r="BA2989" i="1"/>
  <c r="BA2985" i="1"/>
  <c r="BA2981" i="1"/>
  <c r="BA2977" i="1"/>
  <c r="BA2973" i="1"/>
  <c r="BA2969" i="1"/>
  <c r="BA2957" i="1"/>
  <c r="BA2953" i="1"/>
  <c r="BA2949" i="1"/>
  <c r="BA2945" i="1"/>
  <c r="BA2941" i="1"/>
  <c r="BA2937" i="1"/>
  <c r="BA2933" i="1"/>
  <c r="BA2929" i="1"/>
  <c r="BA2925" i="1"/>
  <c r="BA2921" i="1"/>
  <c r="BA2897" i="1"/>
  <c r="BA2893" i="1"/>
  <c r="BA2889" i="1"/>
  <c r="BA2885" i="1"/>
  <c r="BA2881" i="1"/>
  <c r="BA2877" i="1"/>
  <c r="BA2873" i="1"/>
  <c r="BA2869" i="1"/>
  <c r="BA2865" i="1"/>
  <c r="BA2861" i="1"/>
  <c r="BA2857" i="1"/>
  <c r="BA2853" i="1"/>
  <c r="BA2849" i="1"/>
  <c r="BA2845" i="1"/>
  <c r="BA2841" i="1"/>
  <c r="BA2837" i="1"/>
  <c r="BA2833" i="1"/>
  <c r="BA2829" i="1"/>
  <c r="BA2825" i="1"/>
  <c r="BA2821" i="1"/>
  <c r="BA2817" i="1"/>
  <c r="BA2813" i="1"/>
  <c r="BA2809" i="1"/>
  <c r="BA2805" i="1"/>
  <c r="BA2801" i="1"/>
  <c r="BA2797" i="1"/>
  <c r="BA2793" i="1"/>
  <c r="BA2789" i="1"/>
  <c r="BA2785" i="1"/>
  <c r="BA2781" i="1"/>
  <c r="BA2777" i="1"/>
  <c r="BA2773" i="1"/>
  <c r="BA2769" i="1"/>
  <c r="BA2765" i="1"/>
  <c r="BA2761" i="1"/>
  <c r="BA2757" i="1"/>
  <c r="BA2753" i="1"/>
  <c r="BA2749" i="1"/>
  <c r="BA2745" i="1"/>
  <c r="BA2741" i="1"/>
  <c r="BA2737" i="1"/>
  <c r="BA2733" i="1"/>
  <c r="BA2729" i="1"/>
  <c r="BA2725" i="1"/>
  <c r="BA2721" i="1"/>
  <c r="BA2717" i="1"/>
  <c r="BA2713" i="1"/>
  <c r="BA2709" i="1"/>
  <c r="BA2705" i="1"/>
  <c r="BA2701" i="1"/>
  <c r="BA2697" i="1"/>
  <c r="BA2693" i="1"/>
  <c r="BA2689" i="1"/>
  <c r="BA2685" i="1"/>
  <c r="BA2681" i="1"/>
  <c r="BA2677" i="1"/>
  <c r="BA2673" i="1"/>
  <c r="BA2669" i="1"/>
  <c r="BA2665" i="1"/>
  <c r="BA2653" i="1"/>
  <c r="BA2649" i="1"/>
  <c r="BA2641" i="1"/>
  <c r="BA2637" i="1"/>
  <c r="BA2629" i="1"/>
  <c r="BA2625" i="1"/>
  <c r="BA2621" i="1"/>
  <c r="BA2617" i="1"/>
  <c r="BA2613" i="1"/>
  <c r="BA2609" i="1"/>
  <c r="BA2605" i="1"/>
  <c r="BA2601" i="1"/>
  <c r="BA2597" i="1"/>
  <c r="BA2593" i="1"/>
  <c r="BA2585" i="1"/>
  <c r="BA2573" i="1"/>
  <c r="BA2569" i="1"/>
  <c r="BA2565" i="1"/>
  <c r="BA2561" i="1"/>
  <c r="BA2557" i="1"/>
  <c r="BA2553" i="1"/>
  <c r="BA2549" i="1"/>
  <c r="BA2545" i="1"/>
  <c r="BA2537" i="1"/>
  <c r="BA2533" i="1"/>
  <c r="BA2529" i="1"/>
  <c r="BA2525" i="1"/>
  <c r="BA2521" i="1"/>
  <c r="BA2517" i="1"/>
  <c r="BA2513" i="1"/>
  <c r="BA2509" i="1"/>
  <c r="BA2505" i="1"/>
  <c r="BA2501" i="1"/>
  <c r="BA2497" i="1"/>
  <c r="BA2493" i="1"/>
  <c r="BA2489" i="1"/>
  <c r="BA2485" i="1"/>
  <c r="BA2481" i="1"/>
  <c r="BA2477" i="1"/>
  <c r="BA2473" i="1"/>
  <c r="BA2469" i="1"/>
  <c r="BA2465" i="1"/>
  <c r="BA2457" i="1"/>
  <c r="BA2453" i="1"/>
  <c r="BA2449" i="1"/>
  <c r="BA2441" i="1"/>
  <c r="BA2437" i="1"/>
  <c r="BA2433" i="1"/>
  <c r="BA2429" i="1"/>
  <c r="BA2425" i="1"/>
  <c r="BA2421" i="1"/>
  <c r="BA2417" i="1"/>
  <c r="BA2413" i="1"/>
  <c r="BA2409" i="1"/>
  <c r="BA2405" i="1"/>
  <c r="BA2401" i="1"/>
  <c r="BA2397" i="1"/>
  <c r="BA2393" i="1"/>
  <c r="BA2389" i="1"/>
  <c r="BA2385" i="1"/>
  <c r="BA2381" i="1"/>
  <c r="BA2377" i="1"/>
  <c r="BA2373" i="1"/>
  <c r="BA2369" i="1"/>
  <c r="BA2365" i="1"/>
  <c r="BA2361" i="1"/>
  <c r="BA2357" i="1"/>
  <c r="BA2353" i="1"/>
  <c r="BA2349" i="1"/>
  <c r="BA2345" i="1"/>
  <c r="BA2341" i="1"/>
  <c r="BA2337" i="1"/>
  <c r="BA2333" i="1"/>
  <c r="BA2329" i="1"/>
  <c r="BA2325" i="1"/>
  <c r="BA2321" i="1"/>
  <c r="BA2317" i="1"/>
  <c r="BA2313" i="1"/>
  <c r="BA2309" i="1"/>
  <c r="BA2305" i="1"/>
  <c r="BA2301" i="1"/>
  <c r="BA2297" i="1"/>
  <c r="BA2293" i="1"/>
  <c r="BA2289" i="1"/>
  <c r="BA2285" i="1"/>
  <c r="BA2281" i="1"/>
  <c r="BA2277" i="1"/>
  <c r="BA2273" i="1"/>
  <c r="BA2269" i="1"/>
  <c r="BA2265" i="1"/>
  <c r="BA2261" i="1"/>
  <c r="BA2257" i="1"/>
  <c r="BA2253" i="1"/>
  <c r="BA2249" i="1"/>
  <c r="BA2245" i="1"/>
  <c r="BA2241" i="1"/>
  <c r="BA2237" i="1"/>
  <c r="BA2233" i="1"/>
  <c r="BA2229" i="1"/>
  <c r="BA2225" i="1"/>
  <c r="BA2221" i="1"/>
  <c r="BA2217" i="1"/>
  <c r="BA2213" i="1"/>
  <c r="BA2209" i="1"/>
  <c r="BA3385" i="1"/>
  <c r="BA3377" i="1"/>
  <c r="BA3353" i="1"/>
  <c r="BA3277" i="1"/>
  <c r="BA3269" i="1"/>
  <c r="BA4112" i="1"/>
  <c r="BA4108" i="1"/>
  <c r="BA4104" i="1"/>
  <c r="BA4100" i="1"/>
  <c r="BA4096" i="1"/>
  <c r="BA4092" i="1"/>
  <c r="BA4088" i="1"/>
  <c r="BA4084" i="1"/>
  <c r="BA4080" i="1"/>
  <c r="BA4076" i="1"/>
  <c r="BA4072" i="1"/>
  <c r="BA4068" i="1"/>
  <c r="BA4064" i="1"/>
  <c r="BA4060" i="1"/>
  <c r="BA4056" i="1"/>
  <c r="BA4052" i="1"/>
  <c r="BA4048" i="1"/>
  <c r="BA4044" i="1"/>
  <c r="BA4040" i="1"/>
  <c r="BA4036" i="1"/>
  <c r="BA4032" i="1"/>
  <c r="BA4028" i="1"/>
  <c r="BA4024" i="1"/>
  <c r="BA4020" i="1"/>
  <c r="BA4016" i="1"/>
  <c r="BA4012" i="1"/>
  <c r="BA4008" i="1"/>
  <c r="BA4004" i="1"/>
  <c r="BA4000" i="1"/>
  <c r="BA3996" i="1"/>
  <c r="BA3992" i="1"/>
  <c r="BA3984" i="1"/>
  <c r="BA3980" i="1"/>
  <c r="BA3972" i="1"/>
  <c r="BA3968" i="1"/>
  <c r="BA3964" i="1"/>
  <c r="BA3960" i="1"/>
  <c r="BA3956" i="1"/>
  <c r="BA3952" i="1"/>
  <c r="BA3948" i="1"/>
  <c r="BA3944" i="1"/>
  <c r="BA3940" i="1"/>
  <c r="BA3936" i="1"/>
  <c r="BA3932" i="1"/>
  <c r="BA3928" i="1"/>
  <c r="BA3924" i="1"/>
  <c r="BA3920" i="1"/>
  <c r="BA3916" i="1"/>
  <c r="BA3912" i="1"/>
  <c r="BA3908" i="1"/>
  <c r="BA3904" i="1"/>
  <c r="BA3900" i="1"/>
  <c r="BA3896" i="1"/>
  <c r="BA3892" i="1"/>
  <c r="BA3888" i="1"/>
  <c r="BA3884" i="1"/>
  <c r="BA3872" i="1"/>
  <c r="BA3868" i="1"/>
  <c r="BA3864" i="1"/>
  <c r="BA3860" i="1"/>
  <c r="BA3856" i="1"/>
  <c r="BA3852" i="1"/>
  <c r="BA3848" i="1"/>
  <c r="BA3844" i="1"/>
  <c r="BA3840" i="1"/>
  <c r="BA3836" i="1"/>
  <c r="BA3832" i="1"/>
  <c r="BA3828" i="1"/>
  <c r="BA3824" i="1"/>
  <c r="BA3820" i="1"/>
  <c r="BA3816" i="1"/>
  <c r="BA3812" i="1"/>
  <c r="BA3808" i="1"/>
  <c r="BA3804" i="1"/>
  <c r="BA3800" i="1"/>
  <c r="BA3796" i="1"/>
  <c r="BA3792" i="1"/>
  <c r="BA3788" i="1"/>
  <c r="BA3784" i="1"/>
  <c r="BA3780" i="1"/>
  <c r="BA3776" i="1"/>
  <c r="BA3772" i="1"/>
  <c r="BA3768" i="1"/>
  <c r="BA3764" i="1"/>
  <c r="BA3760" i="1"/>
  <c r="BA3756" i="1"/>
  <c r="BA3752" i="1"/>
  <c r="BA3748" i="1"/>
  <c r="BA3744" i="1"/>
  <c r="BA3740" i="1"/>
  <c r="BA3736" i="1"/>
  <c r="BA3732" i="1"/>
  <c r="BA3728" i="1"/>
  <c r="BA3724" i="1"/>
  <c r="BA3720" i="1"/>
  <c r="BA3716" i="1"/>
  <c r="BA3708" i="1"/>
  <c r="BA3704" i="1"/>
  <c r="BA3700" i="1"/>
  <c r="BA3696" i="1"/>
  <c r="BA3688" i="1"/>
  <c r="BA3684" i="1"/>
  <c r="BA3680" i="1"/>
  <c r="BA3676" i="1"/>
  <c r="BA3672" i="1"/>
  <c r="BA3668" i="1"/>
  <c r="BA3664" i="1"/>
  <c r="BA3660" i="1"/>
  <c r="BA3656" i="1"/>
  <c r="BA3652" i="1"/>
  <c r="BA3648" i="1"/>
  <c r="BA3644" i="1"/>
  <c r="BA3640" i="1"/>
  <c r="BA3636" i="1"/>
  <c r="BA3632" i="1"/>
  <c r="BA3628" i="1"/>
  <c r="BA3616" i="1"/>
  <c r="BA3612" i="1"/>
  <c r="BA3608" i="1"/>
  <c r="BA3604" i="1"/>
  <c r="BA3600" i="1"/>
  <c r="BA3596" i="1"/>
  <c r="BA3592" i="1"/>
  <c r="BA3588" i="1"/>
  <c r="BA3584" i="1"/>
  <c r="BA3580" i="1"/>
  <c r="BA3576" i="1"/>
  <c r="BA3572" i="1"/>
  <c r="BA3568" i="1"/>
  <c r="BA3564" i="1"/>
  <c r="BA3560" i="1"/>
  <c r="BA3556" i="1"/>
  <c r="BA3552" i="1"/>
  <c r="BA3548" i="1"/>
  <c r="BA3544" i="1"/>
  <c r="BA3540" i="1"/>
  <c r="BA3536" i="1"/>
  <c r="BA3532" i="1"/>
  <c r="BA3528" i="1"/>
  <c r="BA3524" i="1"/>
  <c r="BA3520" i="1"/>
  <c r="BA3516" i="1"/>
  <c r="BA3512" i="1"/>
  <c r="BA3508" i="1"/>
  <c r="BA3504" i="1"/>
  <c r="BA3500" i="1"/>
  <c r="BA3496" i="1"/>
  <c r="BA3492" i="1"/>
  <c r="BA3488" i="1"/>
  <c r="BA3484" i="1"/>
  <c r="BA3480" i="1"/>
  <c r="BA3476" i="1"/>
  <c r="BA3472" i="1"/>
  <c r="BA3468" i="1"/>
  <c r="BA3464" i="1"/>
  <c r="BA3460" i="1"/>
  <c r="BA3456" i="1"/>
  <c r="BA3452" i="1"/>
  <c r="BA3448" i="1"/>
  <c r="BA3444" i="1"/>
  <c r="BA3440" i="1"/>
  <c r="BA3436" i="1"/>
  <c r="BA3432" i="1"/>
  <c r="BA3428" i="1"/>
  <c r="BA3424" i="1"/>
  <c r="BA3420" i="1"/>
  <c r="BA3416" i="1"/>
  <c r="BA3412" i="1"/>
  <c r="BA3408" i="1"/>
  <c r="BA3404" i="1"/>
  <c r="BA3396" i="1"/>
  <c r="BA3392" i="1"/>
  <c r="BA3388" i="1"/>
  <c r="BA3384" i="1"/>
  <c r="BA3380" i="1"/>
  <c r="BA3376" i="1"/>
  <c r="BA3372" i="1"/>
  <c r="BA3368" i="1"/>
  <c r="BA3356" i="1"/>
  <c r="BA3348" i="1"/>
  <c r="BA3344" i="1"/>
  <c r="BA3340" i="1"/>
  <c r="BA3332" i="1"/>
  <c r="BA3328" i="1"/>
  <c r="BA3324" i="1"/>
  <c r="BA3316" i="1"/>
  <c r="BA3312" i="1"/>
  <c r="BA3308" i="1"/>
  <c r="BA3304" i="1"/>
  <c r="BA3300" i="1"/>
  <c r="BA3296" i="1"/>
  <c r="BA3292" i="1"/>
  <c r="BA3288" i="1"/>
  <c r="BA3284" i="1"/>
  <c r="BA3280" i="1"/>
  <c r="BA3276" i="1"/>
  <c r="BA3272" i="1"/>
  <c r="BA3268" i="1"/>
  <c r="BA3264" i="1"/>
  <c r="BA3260" i="1"/>
  <c r="BA3256" i="1"/>
  <c r="BA3252" i="1"/>
  <c r="BA3248" i="1"/>
  <c r="BA3244" i="1"/>
  <c r="BA3240" i="1"/>
  <c r="BA3236" i="1"/>
  <c r="BA3232" i="1"/>
  <c r="BA3228" i="1"/>
  <c r="BA3224" i="1"/>
  <c r="BA3220" i="1"/>
  <c r="BA3216" i="1"/>
  <c r="BA3212" i="1"/>
  <c r="BA3208" i="1"/>
  <c r="BA3204" i="1"/>
  <c r="BA3200" i="1"/>
  <c r="BA3196" i="1"/>
  <c r="BA3187" i="1"/>
  <c r="BA3171" i="1"/>
  <c r="BA3155" i="1"/>
  <c r="BA3139" i="1"/>
  <c r="BA3123" i="1"/>
  <c r="BA3107" i="1"/>
  <c r="BA3091" i="1"/>
  <c r="BA3075" i="1"/>
  <c r="BA3059" i="1"/>
  <c r="BA3043" i="1"/>
  <c r="BA3027" i="1"/>
  <c r="BA3011" i="1"/>
  <c r="BA2995" i="1"/>
  <c r="BA2979" i="1"/>
  <c r="BA2963" i="1"/>
  <c r="BA2947" i="1"/>
  <c r="BA2931" i="1"/>
  <c r="BA2883" i="1"/>
  <c r="BA2867" i="1"/>
  <c r="BA2851" i="1"/>
  <c r="BA2835" i="1"/>
  <c r="BA2819" i="1"/>
  <c r="BA2803" i="1"/>
  <c r="BA2787" i="1"/>
  <c r="BA2771" i="1"/>
  <c r="BA2755" i="1"/>
  <c r="BA2739" i="1"/>
  <c r="BA2723" i="1"/>
  <c r="BA2707" i="1"/>
  <c r="BA2691" i="1"/>
  <c r="BA2675" i="1"/>
  <c r="BA2643" i="1"/>
  <c r="BA2627" i="1"/>
  <c r="BA2611" i="1"/>
  <c r="BA2595" i="1"/>
  <c r="BA2579" i="1"/>
  <c r="BA2547" i="1"/>
  <c r="BA2531" i="1"/>
  <c r="BA2515" i="1"/>
  <c r="BA2499" i="1"/>
  <c r="BA2483" i="1"/>
  <c r="BA2451" i="1"/>
  <c r="BA2435" i="1"/>
  <c r="BA2419" i="1"/>
  <c r="BA2403" i="1"/>
  <c r="BA2387" i="1"/>
  <c r="BA2371" i="1"/>
  <c r="BA2355" i="1"/>
  <c r="BA2339" i="1"/>
  <c r="BA2323" i="1"/>
  <c r="BA2307" i="1"/>
  <c r="BA2291" i="1"/>
  <c r="BA2275" i="1"/>
  <c r="BA2259" i="1"/>
  <c r="BA2243" i="1"/>
  <c r="BA2227" i="1"/>
  <c r="BA2211" i="1"/>
  <c r="BA2195" i="1"/>
  <c r="BA2179" i="1"/>
  <c r="BA2163" i="1"/>
  <c r="BA2147" i="1"/>
  <c r="BA2131" i="1"/>
  <c r="BA2115" i="1"/>
  <c r="BA2099" i="1"/>
  <c r="BA2083" i="1"/>
  <c r="BA2067" i="1"/>
  <c r="BA2051" i="1"/>
  <c r="BA2035" i="1"/>
  <c r="BA2019" i="1"/>
  <c r="BA2003" i="1"/>
  <c r="BA1987" i="1"/>
  <c r="BA1971" i="1"/>
  <c r="BA1955" i="1"/>
  <c r="BA1939" i="1"/>
  <c r="BA1923" i="1"/>
  <c r="BA1907" i="1"/>
  <c r="BA1891" i="1"/>
  <c r="BA1875" i="1"/>
  <c r="BA1859" i="1"/>
  <c r="BA1843" i="1"/>
  <c r="BA1827" i="1"/>
  <c r="BA1811" i="1"/>
  <c r="BA1795" i="1"/>
  <c r="BA1779" i="1"/>
  <c r="BA1763" i="1"/>
  <c r="BA1731" i="1"/>
  <c r="BA1715" i="1"/>
  <c r="BA1961" i="1"/>
  <c r="BA1945" i="1"/>
  <c r="BA1925" i="1"/>
  <c r="BA1909" i="1"/>
  <c r="BA1893" i="1"/>
  <c r="BA1877" i="1"/>
  <c r="BA1873" i="1"/>
  <c r="BA1869" i="1"/>
  <c r="BA1865" i="1"/>
  <c r="BA1861" i="1"/>
  <c r="BA1857" i="1"/>
  <c r="BA1841" i="1"/>
  <c r="BA1825" i="1"/>
  <c r="BA1809" i="1"/>
  <c r="BA1793" i="1"/>
  <c r="BA1777" i="1"/>
  <c r="BA1761" i="1"/>
  <c r="BA1745" i="1"/>
  <c r="BA1685" i="1"/>
  <c r="BA1669" i="1"/>
  <c r="BA1649" i="1"/>
  <c r="BA1633" i="1"/>
  <c r="BA1601" i="1"/>
  <c r="BA1585" i="1"/>
  <c r="BA1569" i="1"/>
  <c r="BA1553" i="1"/>
  <c r="BA1537" i="1"/>
  <c r="BA1521" i="1"/>
  <c r="BA1489" i="1"/>
  <c r="BA1473" i="1"/>
  <c r="BA1457" i="1"/>
  <c r="BA1441" i="1"/>
  <c r="BA1425" i="1"/>
  <c r="BA1409" i="1"/>
  <c r="BA1393" i="1"/>
  <c r="BA1377" i="1"/>
  <c r="BA1361" i="1"/>
  <c r="BA1345" i="1"/>
  <c r="BA1329" i="1"/>
  <c r="BA1313" i="1"/>
  <c r="BA1297" i="1"/>
  <c r="BA1281" i="1"/>
  <c r="BA1265" i="1"/>
  <c r="BA1233" i="1"/>
  <c r="BA1217" i="1"/>
  <c r="BA1201" i="1"/>
  <c r="BA1185" i="1"/>
  <c r="BA1169" i="1"/>
  <c r="BA1153" i="1"/>
  <c r="BA1137" i="1"/>
  <c r="BA1121" i="1"/>
  <c r="BA1105" i="1"/>
  <c r="BA1089" i="1"/>
  <c r="BA1073" i="1"/>
  <c r="BA1057" i="1"/>
  <c r="BA1041" i="1"/>
  <c r="BA1025" i="1"/>
  <c r="BA1009" i="1"/>
  <c r="BA993" i="1"/>
  <c r="BA977" i="1"/>
  <c r="BA961" i="1"/>
  <c r="BA945" i="1"/>
  <c r="BA929" i="1"/>
  <c r="BA913" i="1"/>
  <c r="BA897" i="1"/>
  <c r="BA881" i="1"/>
  <c r="BA865" i="1"/>
  <c r="BA849" i="1"/>
  <c r="BA833" i="1"/>
  <c r="BA817" i="1"/>
  <c r="BA801" i="1"/>
  <c r="BA785" i="1"/>
  <c r="BA769" i="1"/>
  <c r="BA753" i="1"/>
  <c r="BA737" i="1"/>
  <c r="BA721" i="1"/>
  <c r="BA705" i="1"/>
  <c r="BA689" i="1"/>
  <c r="BA673" i="1"/>
  <c r="BA3192" i="1"/>
  <c r="BA3188" i="1"/>
  <c r="BA3184" i="1"/>
  <c r="BA3180" i="1"/>
  <c r="BA3176" i="1"/>
  <c r="BA3172" i="1"/>
  <c r="BA3168" i="1"/>
  <c r="BA3164" i="1"/>
  <c r="BA3160" i="1"/>
  <c r="BA3156" i="1"/>
  <c r="BA3152" i="1"/>
  <c r="BA3148" i="1"/>
  <c r="BA3144" i="1"/>
  <c r="BA3140" i="1"/>
  <c r="BA3132" i="1"/>
  <c r="BA3128" i="1"/>
  <c r="BA3124" i="1"/>
  <c r="BA3120" i="1"/>
  <c r="BA3116" i="1"/>
  <c r="BA3112" i="1"/>
  <c r="BA3108" i="1"/>
  <c r="BA3104" i="1"/>
  <c r="BA3100" i="1"/>
  <c r="BA3096" i="1"/>
  <c r="BA3092" i="1"/>
  <c r="BA3088" i="1"/>
  <c r="BA3084" i="1"/>
  <c r="BA3076" i="1"/>
  <c r="BA3072" i="1"/>
  <c r="BA3068" i="1"/>
  <c r="BA3064" i="1"/>
  <c r="BA3056" i="1"/>
  <c r="BA3052" i="1"/>
  <c r="BA3048" i="1"/>
  <c r="BA3044" i="1"/>
  <c r="BA3040" i="1"/>
  <c r="BA3036" i="1"/>
  <c r="BA3032" i="1"/>
  <c r="BA3024" i="1"/>
  <c r="BA3016" i="1"/>
  <c r="BA3012" i="1"/>
  <c r="BA3008" i="1"/>
  <c r="BA3004" i="1"/>
  <c r="BA3000" i="1"/>
  <c r="BA2996" i="1"/>
  <c r="BA2988" i="1"/>
  <c r="BA2984" i="1"/>
  <c r="BA2980" i="1"/>
  <c r="BA2976" i="1"/>
  <c r="BA2972" i="1"/>
  <c r="BA2968" i="1"/>
  <c r="BA2964" i="1"/>
  <c r="BA2960" i="1"/>
  <c r="BA2956" i="1"/>
  <c r="BA2952" i="1"/>
  <c r="BA2948" i="1"/>
  <c r="BA2944" i="1"/>
  <c r="BA2940" i="1"/>
  <c r="BA2936" i="1"/>
  <c r="BA2932" i="1"/>
  <c r="BA2928" i="1"/>
  <c r="BA2924" i="1"/>
  <c r="BA2912" i="1"/>
  <c r="BA2904" i="1"/>
  <c r="BA2896" i="1"/>
  <c r="BA2892" i="1"/>
  <c r="BA2888" i="1"/>
  <c r="BA2884" i="1"/>
  <c r="BA2880" i="1"/>
  <c r="BA2876" i="1"/>
  <c r="BA2872" i="1"/>
  <c r="BA2868" i="1"/>
  <c r="BA2864" i="1"/>
  <c r="BA2860" i="1"/>
  <c r="BA2852" i="1"/>
  <c r="BA2848" i="1"/>
  <c r="BA2844" i="1"/>
  <c r="BA2840" i="1"/>
  <c r="BA2836" i="1"/>
  <c r="BA2832" i="1"/>
  <c r="BA2828" i="1"/>
  <c r="BA2824" i="1"/>
  <c r="BA2820" i="1"/>
  <c r="BA2816" i="1"/>
  <c r="BA2812" i="1"/>
  <c r="BA2808" i="1"/>
  <c r="BA2804" i="1"/>
  <c r="BA2800" i="1"/>
  <c r="BA2796" i="1"/>
  <c r="BA2792" i="1"/>
  <c r="BA2788" i="1"/>
  <c r="BA2784" i="1"/>
  <c r="BA2780" i="1"/>
  <c r="BA2772" i="1"/>
  <c r="BA2768" i="1"/>
  <c r="BA2760" i="1"/>
  <c r="BA2756" i="1"/>
  <c r="BA2752" i="1"/>
  <c r="BA2748" i="1"/>
  <c r="BA2744" i="1"/>
  <c r="BA2740" i="1"/>
  <c r="BA2736" i="1"/>
  <c r="BA2732" i="1"/>
  <c r="BA2728" i="1"/>
  <c r="BA2724" i="1"/>
  <c r="BA2720" i="1"/>
  <c r="BA2716" i="1"/>
  <c r="BA2712" i="1"/>
  <c r="BA2708" i="1"/>
  <c r="BA2704" i="1"/>
  <c r="BA2700" i="1"/>
  <c r="BA2696" i="1"/>
  <c r="BA2692" i="1"/>
  <c r="BA2688" i="1"/>
  <c r="BA2684" i="1"/>
  <c r="BA2676" i="1"/>
  <c r="BA2672" i="1"/>
  <c r="BA2668" i="1"/>
  <c r="BA2664" i="1"/>
  <c r="BA2660" i="1"/>
  <c r="BA2636" i="1"/>
  <c r="BA2628" i="1"/>
  <c r="BA2620" i="1"/>
  <c r="BA2616" i="1"/>
  <c r="BA2612" i="1"/>
  <c r="BA2608" i="1"/>
  <c r="BA2604" i="1"/>
  <c r="BA2600" i="1"/>
  <c r="BA2592" i="1"/>
  <c r="BA2588" i="1"/>
  <c r="BA2584" i="1"/>
  <c r="BA2576" i="1"/>
  <c r="BA2568" i="1"/>
  <c r="BA2560" i="1"/>
  <c r="BA2556" i="1"/>
  <c r="BA2552" i="1"/>
  <c r="BA2548" i="1"/>
  <c r="BA2544" i="1"/>
  <c r="BA2540" i="1"/>
  <c r="BA2536" i="1"/>
  <c r="BA2532" i="1"/>
  <c r="BA2528" i="1"/>
  <c r="BA2524" i="1"/>
  <c r="BA2520" i="1"/>
  <c r="BA2516" i="1"/>
  <c r="BA2512" i="1"/>
  <c r="BA2508" i="1"/>
  <c r="BA2504" i="1"/>
  <c r="BA2500" i="1"/>
  <c r="BA2492" i="1"/>
  <c r="BA2488" i="1"/>
  <c r="BA2476" i="1"/>
  <c r="BA2472" i="1"/>
  <c r="BA2468" i="1"/>
  <c r="BA2460" i="1"/>
  <c r="BA2456" i="1"/>
  <c r="BA2452" i="1"/>
  <c r="BA2444" i="1"/>
  <c r="BA2436" i="1"/>
  <c r="BA2432" i="1"/>
  <c r="BA2428" i="1"/>
  <c r="BA2420" i="1"/>
  <c r="BA2416" i="1"/>
  <c r="BA2412" i="1"/>
  <c r="BA2408" i="1"/>
  <c r="BA2404" i="1"/>
  <c r="BA2400" i="1"/>
  <c r="BA2396" i="1"/>
  <c r="BA2392" i="1"/>
  <c r="BA2388" i="1"/>
  <c r="BA2384" i="1"/>
  <c r="BA2380" i="1"/>
  <c r="BA2376" i="1"/>
  <c r="BA2372" i="1"/>
  <c r="BA2368" i="1"/>
  <c r="BA2364" i="1"/>
  <c r="BA2360" i="1"/>
  <c r="BA2356" i="1"/>
  <c r="BA2352" i="1"/>
  <c r="BA2348" i="1"/>
  <c r="BA2344" i="1"/>
  <c r="BA2340" i="1"/>
  <c r="BA2336" i="1"/>
  <c r="BA2332" i="1"/>
  <c r="BA2328" i="1"/>
  <c r="BA2324" i="1"/>
  <c r="BA2320" i="1"/>
  <c r="BA2316" i="1"/>
  <c r="BA2312" i="1"/>
  <c r="BA2308" i="1"/>
  <c r="BA2304" i="1"/>
  <c r="BA2300" i="1"/>
  <c r="BA2296" i="1"/>
  <c r="BA2292" i="1"/>
  <c r="BA2288" i="1"/>
  <c r="BA2284" i="1"/>
  <c r="BA2280" i="1"/>
  <c r="BA2276" i="1"/>
  <c r="BA2272" i="1"/>
  <c r="BA2268" i="1"/>
  <c r="BA2264" i="1"/>
  <c r="BA2260" i="1"/>
  <c r="BA2256" i="1"/>
  <c r="BA2248" i="1"/>
  <c r="BA2244" i="1"/>
  <c r="BA2240" i="1"/>
  <c r="BA2236" i="1"/>
  <c r="BA2232" i="1"/>
  <c r="BA2228" i="1"/>
  <c r="BA2224" i="1"/>
  <c r="BA2220" i="1"/>
  <c r="BA2216" i="1"/>
  <c r="BA2212" i="1"/>
  <c r="BA2208" i="1"/>
  <c r="BA2204" i="1"/>
  <c r="BA2200" i="1"/>
  <c r="BA2196" i="1"/>
  <c r="BA2192" i="1"/>
  <c r="BA2188" i="1"/>
  <c r="BA2184" i="1"/>
  <c r="BA2180" i="1"/>
  <c r="BA2176" i="1"/>
  <c r="BA2172" i="1"/>
  <c r="BA2168" i="1"/>
  <c r="BA2164" i="1"/>
  <c r="BA2160" i="1"/>
  <c r="BA2156" i="1"/>
  <c r="BA2152" i="1"/>
  <c r="BA2148" i="1"/>
  <c r="BA2144" i="1"/>
  <c r="BA2140" i="1"/>
  <c r="BA2136" i="1"/>
  <c r="BA2132" i="1"/>
  <c r="BA2128" i="1"/>
  <c r="BA2124" i="1"/>
  <c r="BA2120" i="1"/>
  <c r="BA2116" i="1"/>
  <c r="BA2112" i="1"/>
  <c r="BA2108" i="1"/>
  <c r="BA2104" i="1"/>
  <c r="BA2100" i="1"/>
  <c r="BA2096" i="1"/>
  <c r="BA2092" i="1"/>
  <c r="BA2088" i="1"/>
  <c r="BA2084" i="1"/>
  <c r="BA2080" i="1"/>
  <c r="BA2076" i="1"/>
  <c r="BA2072" i="1"/>
  <c r="BA2068" i="1"/>
  <c r="BA2064" i="1"/>
  <c r="BA2060" i="1"/>
  <c r="BA2056" i="1"/>
  <c r="BA2052" i="1"/>
  <c r="BA2048" i="1"/>
  <c r="BA2044" i="1"/>
  <c r="BA2040" i="1"/>
  <c r="BA2036" i="1"/>
  <c r="BA2032" i="1"/>
  <c r="BA2028" i="1"/>
  <c r="BA2024" i="1"/>
  <c r="BA2020" i="1"/>
  <c r="BA2016" i="1"/>
  <c r="BA2012" i="1"/>
  <c r="BA2008" i="1"/>
  <c r="BA2004" i="1"/>
  <c r="BA2000" i="1"/>
  <c r="BA1996" i="1"/>
  <c r="BA1992" i="1"/>
  <c r="BA1988" i="1"/>
  <c r="BA1984" i="1"/>
  <c r="BA1980" i="1"/>
  <c r="BA1976" i="1"/>
  <c r="BA1972" i="1"/>
  <c r="BA1968" i="1"/>
  <c r="BA1964" i="1"/>
  <c r="BA1960" i="1"/>
  <c r="BA1956" i="1"/>
  <c r="BA1952" i="1"/>
  <c r="BA1948" i="1"/>
  <c r="BA1944" i="1"/>
  <c r="BA1940" i="1"/>
  <c r="BA1936" i="1"/>
  <c r="BA1932" i="1"/>
  <c r="BA1928" i="1"/>
  <c r="BA1924" i="1"/>
  <c r="BA1920" i="1"/>
  <c r="BA3577" i="1"/>
  <c r="BA3561" i="1"/>
  <c r="BA3553" i="1"/>
  <c r="BA3545" i="1"/>
  <c r="BA3529" i="1"/>
  <c r="BA3333" i="1"/>
  <c r="BA4087" i="1"/>
  <c r="BA4023" i="1"/>
  <c r="BA3987" i="1"/>
  <c r="BA3971" i="1"/>
  <c r="BA3955" i="1"/>
  <c r="BA3939" i="1"/>
  <c r="BA3923" i="1"/>
  <c r="BA3907" i="1"/>
  <c r="BA3891" i="1"/>
  <c r="BA3875" i="1"/>
  <c r="BA3859" i="1"/>
  <c r="BA3843" i="1"/>
  <c r="BA3827" i="1"/>
  <c r="BA3811" i="1"/>
  <c r="BA3795" i="1"/>
  <c r="BA3779" i="1"/>
  <c r="BA3763" i="1"/>
  <c r="BA3747" i="1"/>
  <c r="BA3731" i="1"/>
  <c r="BA3715" i="1"/>
  <c r="BA3667" i="1"/>
  <c r="BA3651" i="1"/>
  <c r="BA3619" i="1"/>
  <c r="BA3603" i="1"/>
  <c r="BA3587" i="1"/>
  <c r="BA3571" i="1"/>
  <c r="BA3555" i="1"/>
  <c r="BA3539" i="1"/>
  <c r="BA3523" i="1"/>
  <c r="BA3507" i="1"/>
  <c r="BA3491" i="1"/>
  <c r="BA3475" i="1"/>
  <c r="BA3459" i="1"/>
  <c r="BA3443" i="1"/>
  <c r="BA3427" i="1"/>
  <c r="BA3411" i="1"/>
  <c r="BA3395" i="1"/>
  <c r="BA3379" i="1"/>
  <c r="BA3363" i="1"/>
  <c r="BA3347" i="1"/>
  <c r="BA3331" i="1"/>
  <c r="BA3315" i="1"/>
  <c r="BA3299" i="1"/>
  <c r="BA3283" i="1"/>
  <c r="BA3267" i="1"/>
  <c r="BA3251" i="1"/>
  <c r="BA3235" i="1"/>
  <c r="BA3219" i="1"/>
  <c r="BA3203" i="1"/>
  <c r="BA4037" i="1"/>
  <c r="BA4021" i="1"/>
  <c r="BA3917" i="1"/>
  <c r="BA3909" i="1"/>
  <c r="BA3893" i="1"/>
  <c r="BA3669" i="1"/>
  <c r="BA3661" i="1"/>
  <c r="BA3629" i="1"/>
  <c r="BA3481" i="1"/>
  <c r="BA3465" i="1"/>
  <c r="BA3449" i="1"/>
  <c r="BA3441" i="1"/>
  <c r="BA3433" i="1"/>
  <c r="BA3425" i="1"/>
  <c r="BA3393" i="1"/>
  <c r="BA3337" i="1"/>
  <c r="BA4103" i="1"/>
  <c r="BA4067" i="1"/>
  <c r="BA4035" i="1"/>
  <c r="BA3369" i="1"/>
  <c r="BA3361" i="1"/>
  <c r="BA3177" i="1"/>
  <c r="BA3173" i="1"/>
  <c r="BA3169" i="1"/>
  <c r="BA3165" i="1"/>
  <c r="BA3161" i="1"/>
  <c r="BA3157" i="1"/>
  <c r="BA3153" i="1"/>
  <c r="BA3149" i="1"/>
  <c r="BA4109" i="1"/>
  <c r="BA4101" i="1"/>
  <c r="BA4061" i="1"/>
  <c r="BA4053" i="1"/>
  <c r="BA4029" i="1"/>
  <c r="BA4005" i="1"/>
  <c r="BA3997" i="1"/>
  <c r="BA3989" i="1"/>
  <c r="BA3861" i="1"/>
  <c r="BA3837" i="1"/>
  <c r="BA3821" i="1"/>
  <c r="BA3789" i="1"/>
  <c r="BA3781" i="1"/>
  <c r="BA3773" i="1"/>
  <c r="BA3685" i="1"/>
  <c r="BA3653" i="1"/>
  <c r="BA3469" i="1"/>
  <c r="BA3461" i="1"/>
  <c r="BA3453" i="1"/>
  <c r="BA3421" i="1"/>
  <c r="BA3405" i="1"/>
  <c r="BA3373" i="1"/>
  <c r="BA3313" i="1"/>
  <c r="BA3305" i="1"/>
  <c r="BA3297" i="1"/>
  <c r="BA3289" i="1"/>
  <c r="BA3273" i="1"/>
  <c r="BA3265" i="1"/>
  <c r="BA4107" i="1"/>
  <c r="BA4079" i="1"/>
  <c r="BA4051" i="1"/>
  <c r="BA4015" i="1"/>
  <c r="BA4003" i="1"/>
  <c r="BA3999" i="1"/>
  <c r="BA3983" i="1"/>
  <c r="BA3967" i="1"/>
  <c r="BA3951" i="1"/>
  <c r="BA3935" i="1"/>
  <c r="BA3919" i="1"/>
  <c r="BA3903" i="1"/>
  <c r="BA3887" i="1"/>
  <c r="BA3871" i="1"/>
  <c r="BA3855" i="1"/>
  <c r="BA3839" i="1"/>
  <c r="BA3823" i="1"/>
  <c r="BA3807" i="1"/>
  <c r="BA3791" i="1"/>
  <c r="BA3775" i="1"/>
  <c r="BA3759" i="1"/>
  <c r="BA3743" i="1"/>
  <c r="BA3727" i="1"/>
  <c r="BA3711" i="1"/>
  <c r="BA3695" i="1"/>
  <c r="BA3679" i="1"/>
  <c r="BA3663" i="1"/>
  <c r="BA3647" i="1"/>
  <c r="BA3631" i="1"/>
  <c r="BA3615" i="1"/>
  <c r="BA3599" i="1"/>
  <c r="BA3583" i="1"/>
  <c r="BA3567" i="1"/>
  <c r="BA3551" i="1"/>
  <c r="BA3535" i="1"/>
  <c r="BA3519" i="1"/>
  <c r="BA3503" i="1"/>
  <c r="BA3487" i="1"/>
  <c r="BA3471" i="1"/>
  <c r="BA3455" i="1"/>
  <c r="BA3439" i="1"/>
  <c r="BA3423" i="1"/>
  <c r="BA3407" i="1"/>
  <c r="BA3391" i="1"/>
  <c r="BA3375" i="1"/>
  <c r="BA3359" i="1"/>
  <c r="BA3343" i="1"/>
  <c r="BA3311" i="1"/>
  <c r="BA3295" i="1"/>
  <c r="BA3279" i="1"/>
  <c r="BA3263" i="1"/>
  <c r="BA3247" i="1"/>
  <c r="BA3231" i="1"/>
  <c r="BA3215" i="1"/>
  <c r="BA3199" i="1"/>
  <c r="BA3617" i="1"/>
  <c r="BA3593" i="1"/>
  <c r="BA3585" i="1"/>
  <c r="BA3285" i="1"/>
  <c r="BA4095" i="1"/>
  <c r="BA4091" i="1"/>
  <c r="BA4059" i="1"/>
  <c r="BA4055" i="1"/>
  <c r="BA4027" i="1"/>
  <c r="BA3981" i="1"/>
  <c r="BA3973" i="1"/>
  <c r="BA3965" i="1"/>
  <c r="BA3957" i="1"/>
  <c r="BA3949" i="1"/>
  <c r="BA3941" i="1"/>
  <c r="BA3925" i="1"/>
  <c r="BA3885" i="1"/>
  <c r="BA3865" i="1"/>
  <c r="BA3833" i="1"/>
  <c r="BA3737" i="1"/>
  <c r="BA3713" i="1"/>
  <c r="BA3705" i="1"/>
  <c r="BA3697" i="1"/>
  <c r="BA3633" i="1"/>
  <c r="BA3537" i="1"/>
  <c r="BA3513" i="1"/>
  <c r="BA3281" i="1"/>
  <c r="BA3205" i="1"/>
  <c r="BA3189" i="1"/>
  <c r="BA3185" i="1"/>
  <c r="BA3901" i="1"/>
  <c r="BA3521" i="1"/>
  <c r="BA3381" i="1"/>
  <c r="BA3357" i="1"/>
  <c r="BA3213" i="1"/>
  <c r="BA3209" i="1"/>
  <c r="BA3201" i="1"/>
  <c r="BA3197" i="1"/>
  <c r="BA3193" i="1"/>
  <c r="BA3181" i="1"/>
  <c r="BA3179" i="1"/>
  <c r="BA3163" i="1"/>
  <c r="BA3147" i="1"/>
  <c r="BA3131" i="1"/>
  <c r="BA3115" i="1"/>
  <c r="BA3099" i="1"/>
  <c r="BA3083" i="1"/>
  <c r="BA3067" i="1"/>
  <c r="BA3051" i="1"/>
  <c r="BA3035" i="1"/>
  <c r="BA3019" i="1"/>
  <c r="BA2987" i="1"/>
  <c r="BA2955" i="1"/>
  <c r="BA2939" i="1"/>
  <c r="BA2923" i="1"/>
  <c r="BA2907" i="1"/>
  <c r="BA2891" i="1"/>
  <c r="BA2875" i="1"/>
  <c r="BA2859" i="1"/>
  <c r="BA2843" i="1"/>
  <c r="BA2827" i="1"/>
  <c r="BA2811" i="1"/>
  <c r="BA2795" i="1"/>
  <c r="BA2779" i="1"/>
  <c r="BA2763" i="1"/>
  <c r="BA2747" i="1"/>
  <c r="BA2731" i="1"/>
  <c r="BA2715" i="1"/>
  <c r="BA2699" i="1"/>
  <c r="BA2683" i="1"/>
  <c r="BA2667" i="1"/>
  <c r="BA2651" i="1"/>
  <c r="BA2619" i="1"/>
  <c r="BA2603" i="1"/>
  <c r="BA2587" i="1"/>
  <c r="BA2555" i="1"/>
  <c r="BA2539" i="1"/>
  <c r="BA2523" i="1"/>
  <c r="BA2507" i="1"/>
  <c r="BA2491" i="1"/>
  <c r="BA2475" i="1"/>
  <c r="BA2459" i="1"/>
  <c r="BA2443" i="1"/>
  <c r="BA2411" i="1"/>
  <c r="BA2395" i="1"/>
  <c r="BA2379" i="1"/>
  <c r="BA2363" i="1"/>
  <c r="BA2347" i="1"/>
  <c r="BA2331" i="1"/>
  <c r="BA2315" i="1"/>
  <c r="BA2299" i="1"/>
  <c r="BA2283" i="1"/>
  <c r="BA2267" i="1"/>
  <c r="BA2251" i="1"/>
  <c r="BA2235" i="1"/>
  <c r="BA2219" i="1"/>
  <c r="BA2203" i="1"/>
  <c r="BA2187" i="1"/>
  <c r="BA2171" i="1"/>
  <c r="BA2139" i="1"/>
  <c r="BA2123" i="1"/>
  <c r="BA2107" i="1"/>
  <c r="BA2091" i="1"/>
  <c r="BA2075" i="1"/>
  <c r="BA2059" i="1"/>
  <c r="BA2043" i="1"/>
  <c r="BA2027" i="1"/>
  <c r="BA2011" i="1"/>
  <c r="BA1995" i="1"/>
  <c r="BA1979" i="1"/>
  <c r="BA1963" i="1"/>
  <c r="BA1947" i="1"/>
  <c r="BA1931" i="1"/>
  <c r="BA1915" i="1"/>
  <c r="BA1899" i="1"/>
  <c r="BA1867" i="1"/>
  <c r="BA1851" i="1"/>
  <c r="BA1835" i="1"/>
  <c r="BA1819" i="1"/>
  <c r="BA1803" i="1"/>
  <c r="BA1787" i="1"/>
  <c r="BA1771" i="1"/>
  <c r="BA1755" i="1"/>
  <c r="BA1739" i="1"/>
  <c r="BA1723" i="1"/>
  <c r="BA1707" i="1"/>
  <c r="BA3142" i="1"/>
  <c r="BA3138" i="1"/>
  <c r="BA3134" i="1"/>
  <c r="BA3130" i="1"/>
  <c r="BA3126" i="1"/>
  <c r="BA3122" i="1"/>
  <c r="BA3118" i="1"/>
  <c r="BA3114" i="1"/>
  <c r="BA3110" i="1"/>
  <c r="BA3106" i="1"/>
  <c r="BA3098" i="1"/>
  <c r="BA3094" i="1"/>
  <c r="BA3086" i="1"/>
  <c r="BA3082" i="1"/>
  <c r="BA3074" i="1"/>
  <c r="BA3070" i="1"/>
  <c r="BA3066" i="1"/>
  <c r="BA3062" i="1"/>
  <c r="BA3058" i="1"/>
  <c r="BA3054" i="1"/>
  <c r="BA3050" i="1"/>
  <c r="BA3046" i="1"/>
  <c r="BA3038" i="1"/>
  <c r="BA3034" i="1"/>
  <c r="BA3030" i="1"/>
  <c r="BA3026" i="1"/>
  <c r="BA3022" i="1"/>
  <c r="BA3018" i="1"/>
  <c r="BA3014" i="1"/>
  <c r="BA3006" i="1"/>
  <c r="BA3002" i="1"/>
  <c r="BA2990" i="1"/>
  <c r="BA2986" i="1"/>
  <c r="BA2982" i="1"/>
  <c r="BA2978" i="1"/>
  <c r="BA2974" i="1"/>
  <c r="BA2966" i="1"/>
  <c r="BA2958" i="1"/>
  <c r="BA2954" i="1"/>
  <c r="BA2950" i="1"/>
  <c r="BA2946" i="1"/>
  <c r="BA2942" i="1"/>
  <c r="BA2938" i="1"/>
  <c r="BA2934" i="1"/>
  <c r="BA2930" i="1"/>
  <c r="BA2926" i="1"/>
  <c r="BA2922" i="1"/>
  <c r="BA2918" i="1"/>
  <c r="BA2910" i="1"/>
  <c r="BA2902" i="1"/>
  <c r="BA2894" i="1"/>
  <c r="BA2890" i="1"/>
  <c r="BA2886" i="1"/>
  <c r="BA2882" i="1"/>
  <c r="BA2878" i="1"/>
  <c r="BA2874" i="1"/>
  <c r="BA2870" i="1"/>
  <c r="BA2866" i="1"/>
  <c r="BA2862" i="1"/>
  <c r="BA2858" i="1"/>
  <c r="BA2854" i="1"/>
  <c r="BA2850" i="1"/>
  <c r="BA2846" i="1"/>
  <c r="BA2842" i="1"/>
  <c r="BA2838" i="1"/>
  <c r="BA2834" i="1"/>
  <c r="BA2830" i="1"/>
  <c r="BA2826" i="1"/>
  <c r="BA2822" i="1"/>
  <c r="BA2818" i="1"/>
  <c r="BA2814" i="1"/>
  <c r="BA2810" i="1"/>
  <c r="BA2806" i="1"/>
  <c r="BA2802" i="1"/>
  <c r="BA2798" i="1"/>
  <c r="BA2794" i="1"/>
  <c r="BA2790" i="1"/>
  <c r="BA2786" i="1"/>
  <c r="BA2782" i="1"/>
  <c r="BA2774" i="1"/>
  <c r="BA2770" i="1"/>
  <c r="BA2766" i="1"/>
  <c r="BA2762" i="1"/>
  <c r="BA2758" i="1"/>
  <c r="BA2754" i="1"/>
  <c r="BA2750" i="1"/>
  <c r="BA2746" i="1"/>
  <c r="BA2742" i="1"/>
  <c r="BA2738" i="1"/>
  <c r="BA2734" i="1"/>
  <c r="BA2730" i="1"/>
  <c r="BA2726" i="1"/>
  <c r="BA2722" i="1"/>
  <c r="BA2718" i="1"/>
  <c r="BA2714" i="1"/>
  <c r="BA2710" i="1"/>
  <c r="BA2706" i="1"/>
  <c r="BA2702" i="1"/>
  <c r="BA2698" i="1"/>
  <c r="BA2694" i="1"/>
  <c r="BA2690" i="1"/>
  <c r="BA2686" i="1"/>
  <c r="BA2682" i="1"/>
  <c r="BA2678" i="1"/>
  <c r="BA2674" i="1"/>
  <c r="BA2670" i="1"/>
  <c r="BA2666" i="1"/>
  <c r="BA2658" i="1"/>
  <c r="BA2650" i="1"/>
  <c r="BA2642" i="1"/>
  <c r="BA2630" i="1"/>
  <c r="BA2626" i="1"/>
  <c r="BA2622" i="1"/>
  <c r="BA2618" i="1"/>
  <c r="BA2614" i="1"/>
  <c r="BA2610" i="1"/>
  <c r="BA2606" i="1"/>
  <c r="BA2602" i="1"/>
  <c r="BA2598" i="1"/>
  <c r="BA2594" i="1"/>
  <c r="BA2590" i="1"/>
  <c r="BA2586" i="1"/>
  <c r="BA2578" i="1"/>
  <c r="BA2570" i="1"/>
  <c r="BA2566" i="1"/>
  <c r="BA2562" i="1"/>
  <c r="BA2558" i="1"/>
  <c r="BA2554" i="1"/>
  <c r="BA2550" i="1"/>
  <c r="BA2546" i="1"/>
  <c r="BA2538" i="1"/>
  <c r="BA2534" i="1"/>
  <c r="BA2530" i="1"/>
  <c r="BA2526" i="1"/>
  <c r="BA2522" i="1"/>
  <c r="BA2518" i="1"/>
  <c r="BA2514" i="1"/>
  <c r="BA2510" i="1"/>
  <c r="BA2506" i="1"/>
  <c r="BA2490" i="1"/>
  <c r="BA2482" i="1"/>
  <c r="BA2470" i="1"/>
  <c r="BA2466" i="1"/>
  <c r="BA2458" i="1"/>
  <c r="BA2450" i="1"/>
  <c r="BA2446" i="1"/>
  <c r="BA2442" i="1"/>
  <c r="BA2438" i="1"/>
  <c r="BA2434" i="1"/>
  <c r="BA2430" i="1"/>
  <c r="BA2426" i="1"/>
  <c r="BA2422" i="1"/>
  <c r="BA2418" i="1"/>
  <c r="BA2414" i="1"/>
  <c r="BA2410" i="1"/>
  <c r="BA2406" i="1"/>
  <c r="BA2402" i="1"/>
  <c r="BA2398" i="1"/>
  <c r="BA2394" i="1"/>
  <c r="BA2390" i="1"/>
  <c r="BA2386" i="1"/>
  <c r="BA2382" i="1"/>
  <c r="BA2378" i="1"/>
  <c r="BA2374" i="1"/>
  <c r="BA2370" i="1"/>
  <c r="BA2366" i="1"/>
  <c r="BA2362" i="1"/>
  <c r="BA2358" i="1"/>
  <c r="BA2354" i="1"/>
  <c r="BA2350" i="1"/>
  <c r="BA2346" i="1"/>
  <c r="BA2342" i="1"/>
  <c r="BA2338" i="1"/>
  <c r="BA2334" i="1"/>
  <c r="BA2330" i="1"/>
  <c r="BA2326" i="1"/>
  <c r="BA2322" i="1"/>
  <c r="BA2318" i="1"/>
  <c r="BA2314" i="1"/>
  <c r="BA2310" i="1"/>
  <c r="BA2306" i="1"/>
  <c r="BA2302" i="1"/>
  <c r="BA2298" i="1"/>
  <c r="BA2294" i="1"/>
  <c r="BA2290" i="1"/>
  <c r="BA2286" i="1"/>
  <c r="BA2282" i="1"/>
  <c r="BA2278" i="1"/>
  <c r="BA2274" i="1"/>
  <c r="BA2270" i="1"/>
  <c r="BA2266" i="1"/>
  <c r="BA2258" i="1"/>
  <c r="BA2254" i="1"/>
  <c r="BA2250" i="1"/>
  <c r="BA2246" i="1"/>
  <c r="BA2242" i="1"/>
  <c r="BA2238" i="1"/>
  <c r="BA2234" i="1"/>
  <c r="BA2230" i="1"/>
  <c r="BA2226" i="1"/>
  <c r="BA2222" i="1"/>
  <c r="BA2218" i="1"/>
  <c r="BA2214" i="1"/>
  <c r="BA2210" i="1"/>
  <c r="BA2206" i="1"/>
  <c r="BA2202" i="1"/>
  <c r="BA2198" i="1"/>
  <c r="BA2194" i="1"/>
  <c r="BA2190" i="1"/>
  <c r="BA2186" i="1"/>
  <c r="BA2182" i="1"/>
  <c r="BA2178" i="1"/>
  <c r="BA2174" i="1"/>
  <c r="BA2170" i="1"/>
  <c r="BA2166" i="1"/>
  <c r="BA2162" i="1"/>
  <c r="BA2158" i="1"/>
  <c r="BA2154" i="1"/>
  <c r="BA2150" i="1"/>
  <c r="BA2146" i="1"/>
  <c r="BA2142" i="1"/>
  <c r="BA2138" i="1"/>
  <c r="BA2134" i="1"/>
  <c r="BA2130" i="1"/>
  <c r="BA2126" i="1"/>
  <c r="BA2122" i="1"/>
  <c r="BA2118" i="1"/>
  <c r="BA2114" i="1"/>
  <c r="BA2110" i="1"/>
  <c r="BA2106" i="1"/>
  <c r="BA2102" i="1"/>
  <c r="BA2098" i="1"/>
  <c r="BA2094" i="1"/>
  <c r="BA2090" i="1"/>
  <c r="BA2086" i="1"/>
  <c r="BA2082" i="1"/>
  <c r="BA2078" i="1"/>
  <c r="BA2074" i="1"/>
  <c r="BA2070" i="1"/>
  <c r="BA2066" i="1"/>
  <c r="BA2062" i="1"/>
  <c r="BA2058" i="1"/>
  <c r="BA2054" i="1"/>
  <c r="BA2050" i="1"/>
  <c r="BA2046" i="1"/>
  <c r="BA2042" i="1"/>
  <c r="BA2038" i="1"/>
  <c r="BA2034" i="1"/>
  <c r="BA2030" i="1"/>
  <c r="BA2026" i="1"/>
  <c r="BA2022" i="1"/>
  <c r="BA2018" i="1"/>
  <c r="BA2014" i="1"/>
  <c r="BA2010" i="1"/>
  <c r="BA2006" i="1"/>
  <c r="BA2002" i="1"/>
  <c r="BA1998" i="1"/>
  <c r="BA1994" i="1"/>
  <c r="BA1990" i="1"/>
  <c r="BA1986" i="1"/>
  <c r="BA1982" i="1"/>
  <c r="BA1978" i="1"/>
  <c r="BA1974" i="1"/>
  <c r="BA1970" i="1"/>
  <c r="BA1966" i="1"/>
  <c r="BA1962" i="1"/>
  <c r="BA1958" i="1"/>
  <c r="BA1954" i="1"/>
  <c r="BA1950" i="1"/>
  <c r="BA1946" i="1"/>
  <c r="BA1942" i="1"/>
  <c r="BA1938" i="1"/>
  <c r="BA1934" i="1"/>
  <c r="BA1930" i="1"/>
  <c r="BA1926" i="1"/>
  <c r="BA1922" i="1"/>
  <c r="BA1918" i="1"/>
  <c r="BA1914" i="1"/>
  <c r="BA1910" i="1"/>
  <c r="BA1906" i="1"/>
  <c r="BA1902" i="1"/>
  <c r="BA1898" i="1"/>
  <c r="BA1894" i="1"/>
  <c r="BA1890" i="1"/>
  <c r="BA1886" i="1"/>
  <c r="BA1882" i="1"/>
  <c r="BA1878" i="1"/>
  <c r="BA1874" i="1"/>
  <c r="BA1870" i="1"/>
  <c r="BA1866" i="1"/>
  <c r="BA1862" i="1"/>
  <c r="BA1858" i="1"/>
  <c r="BA1854" i="1"/>
  <c r="BA1850" i="1"/>
  <c r="BA1846" i="1"/>
  <c r="BA1842" i="1"/>
  <c r="BA1838" i="1"/>
  <c r="BA1834" i="1"/>
  <c r="BA1830" i="1"/>
  <c r="BA1826" i="1"/>
  <c r="BA1822" i="1"/>
  <c r="BA1818" i="1"/>
  <c r="BA1814" i="1"/>
  <c r="BA1810" i="1"/>
  <c r="BA1806" i="1"/>
  <c r="BA1802" i="1"/>
  <c r="BA1798" i="1"/>
  <c r="BA1794" i="1"/>
  <c r="BA1790" i="1"/>
  <c r="BA1786" i="1"/>
  <c r="BA1782" i="1"/>
  <c r="BA1778" i="1"/>
  <c r="BA1774" i="1"/>
  <c r="BA1770" i="1"/>
  <c r="BA1766" i="1"/>
  <c r="BA1762" i="1"/>
  <c r="BA1754" i="1"/>
  <c r="BA1750" i="1"/>
  <c r="BA1742" i="1"/>
  <c r="BA1738" i="1"/>
  <c r="BA1734" i="1"/>
  <c r="BA1730" i="1"/>
  <c r="BA1722" i="1"/>
  <c r="BA1718" i="1"/>
  <c r="BA1714" i="1"/>
  <c r="BA1710" i="1"/>
  <c r="BA1706" i="1"/>
  <c r="BA1702" i="1"/>
  <c r="BA1698" i="1"/>
  <c r="BA1694" i="1"/>
  <c r="BA1969" i="1"/>
  <c r="BA1953" i="1"/>
  <c r="BA1937" i="1"/>
  <c r="BA1917" i="1"/>
  <c r="BA1901" i="1"/>
  <c r="BA1885" i="1"/>
  <c r="BA1849" i="1"/>
  <c r="BA1833" i="1"/>
  <c r="BA1801" i="1"/>
  <c r="BA1769" i="1"/>
  <c r="BA1753" i="1"/>
  <c r="BA1737" i="1"/>
  <c r="BA1733" i="1"/>
  <c r="BA1729" i="1"/>
  <c r="BA1677" i="1"/>
  <c r="BA1657" i="1"/>
  <c r="BA1641" i="1"/>
  <c r="BA1625" i="1"/>
  <c r="BA1609" i="1"/>
  <c r="BA1577" i="1"/>
  <c r="BA1561" i="1"/>
  <c r="BA1545" i="1"/>
  <c r="BA1529" i="1"/>
  <c r="BA1513" i="1"/>
  <c r="BA1497" i="1"/>
  <c r="BA1481" i="1"/>
  <c r="BA1465" i="1"/>
  <c r="BA1449" i="1"/>
  <c r="BA1433" i="1"/>
  <c r="BA1417" i="1"/>
  <c r="BA1401" i="1"/>
  <c r="BA1385" i="1"/>
  <c r="BA1369" i="1"/>
  <c r="BA1353" i="1"/>
  <c r="BA1337" i="1"/>
  <c r="BA1321" i="1"/>
  <c r="BA1305" i="1"/>
  <c r="BA1289" i="1"/>
  <c r="BA1273" i="1"/>
  <c r="BA1257" i="1"/>
  <c r="BA1241" i="1"/>
  <c r="BA1225" i="1"/>
  <c r="BA1209" i="1"/>
  <c r="BA1193" i="1"/>
  <c r="BA1177" i="1"/>
  <c r="BA1161" i="1"/>
  <c r="BA1145" i="1"/>
  <c r="BA1129" i="1"/>
  <c r="BA1113" i="1"/>
  <c r="BA1097" i="1"/>
  <c r="BA1081" i="1"/>
  <c r="BA1065" i="1"/>
  <c r="BA1049" i="1"/>
  <c r="BA1033" i="1"/>
  <c r="BA1017" i="1"/>
  <c r="BA1001" i="1"/>
  <c r="BA985" i="1"/>
  <c r="BA969" i="1"/>
  <c r="BA953" i="1"/>
  <c r="BA937" i="1"/>
  <c r="BA921" i="1"/>
  <c r="BA905" i="1"/>
  <c r="BA889" i="1"/>
  <c r="BA873" i="1"/>
  <c r="BA857" i="1"/>
  <c r="BA841" i="1"/>
  <c r="BA809" i="1"/>
  <c r="BA793" i="1"/>
  <c r="BA777" i="1"/>
  <c r="BA761" i="1"/>
  <c r="BA745" i="1"/>
  <c r="BA729" i="1"/>
  <c r="BA713" i="1"/>
  <c r="BA681" i="1"/>
  <c r="BA3597" i="1"/>
  <c r="BA3573" i="1"/>
  <c r="BA3549" i="1"/>
  <c r="BA4099" i="1"/>
  <c r="BA4043" i="1"/>
  <c r="BA4007" i="1"/>
  <c r="BA3995" i="1"/>
  <c r="BA3979" i="1"/>
  <c r="BA3963" i="1"/>
  <c r="BA3947" i="1"/>
  <c r="BA3931" i="1"/>
  <c r="BA3915" i="1"/>
  <c r="BA3899" i="1"/>
  <c r="BA3867" i="1"/>
  <c r="BA3851" i="1"/>
  <c r="BA3835" i="1"/>
  <c r="BA3819" i="1"/>
  <c r="BA3803" i="1"/>
  <c r="BA3787" i="1"/>
  <c r="BA3771" i="1"/>
  <c r="BA3755" i="1"/>
  <c r="BA3739" i="1"/>
  <c r="BA3723" i="1"/>
  <c r="BA3691" i="1"/>
  <c r="BA3675" i="1"/>
  <c r="BA3659" i="1"/>
  <c r="BA3643" i="1"/>
  <c r="BA3627" i="1"/>
  <c r="BA3611" i="1"/>
  <c r="BA3595" i="1"/>
  <c r="BA3579" i="1"/>
  <c r="BA3563" i="1"/>
  <c r="BA3547" i="1"/>
  <c r="BA3531" i="1"/>
  <c r="BA3515" i="1"/>
  <c r="BA3499" i="1"/>
  <c r="BA3483" i="1"/>
  <c r="BA3467" i="1"/>
  <c r="BA3451" i="1"/>
  <c r="BA3435" i="1"/>
  <c r="BA3419" i="1"/>
  <c r="BA3403" i="1"/>
  <c r="BA3387" i="1"/>
  <c r="BA3371" i="1"/>
  <c r="BA3355" i="1"/>
  <c r="BA3323" i="1"/>
  <c r="BA3307" i="1"/>
  <c r="BA3291" i="1"/>
  <c r="BA3275" i="1"/>
  <c r="BA3259" i="1"/>
  <c r="BA3243" i="1"/>
  <c r="BA3227" i="1"/>
  <c r="BA3211" i="1"/>
  <c r="BA3195" i="1"/>
  <c r="BA4057" i="1"/>
  <c r="BA4033" i="1"/>
  <c r="BA3977" i="1"/>
  <c r="BA3921" i="1"/>
  <c r="BA3889" i="1"/>
  <c r="BA3873" i="1"/>
  <c r="BA3841" i="1"/>
  <c r="BA3785" i="1"/>
  <c r="BA3721" i="1"/>
  <c r="BA3673" i="1"/>
  <c r="BA3509" i="1"/>
  <c r="BA3501" i="1"/>
  <c r="BA3493" i="1"/>
  <c r="BA3477" i="1"/>
  <c r="BA3437" i="1"/>
  <c r="BA3389" i="1"/>
  <c r="BA4083" i="1"/>
  <c r="BA4047" i="1"/>
  <c r="BA4019" i="1"/>
  <c r="BA3397" i="1"/>
  <c r="BA3245" i="1"/>
  <c r="BA3241" i="1"/>
  <c r="BA3237" i="1"/>
  <c r="BA3233" i="1"/>
  <c r="BA3221" i="1"/>
  <c r="BA4105" i="1"/>
  <c r="BA4097" i="1"/>
  <c r="BA4089" i="1"/>
  <c r="BA4081" i="1"/>
  <c r="BA4073" i="1"/>
  <c r="BA4065" i="1"/>
  <c r="BA4049" i="1"/>
  <c r="BA4025" i="1"/>
  <c r="BA4017" i="1"/>
  <c r="BA4009" i="1"/>
  <c r="BA3961" i="1"/>
  <c r="BA3937" i="1"/>
  <c r="BA3929" i="1"/>
  <c r="BA3913" i="1"/>
  <c r="BA3877" i="1"/>
  <c r="BA3869" i="1"/>
  <c r="BA3853" i="1"/>
  <c r="BA3797" i="1"/>
  <c r="BA3765" i="1"/>
  <c r="BA3757" i="1"/>
  <c r="BA3749" i="1"/>
  <c r="BA3741" i="1"/>
  <c r="BA3733" i="1"/>
  <c r="BA3725" i="1"/>
  <c r="BA3709" i="1"/>
  <c r="BA3701" i="1"/>
  <c r="BA3693" i="1"/>
  <c r="BA3621" i="1"/>
  <c r="BA3605" i="1"/>
  <c r="BA3581" i="1"/>
  <c r="BA3565" i="1"/>
  <c r="BA3557" i="1"/>
  <c r="BA3497" i="1"/>
  <c r="BA3489" i="1"/>
  <c r="BA3457" i="1"/>
  <c r="BA3417" i="1"/>
  <c r="BA3257" i="1"/>
  <c r="BA3253" i="1"/>
  <c r="BA3229" i="1"/>
  <c r="BA3217" i="1"/>
  <c r="BA3191" i="1"/>
  <c r="BA3175" i="1"/>
  <c r="BA3159" i="1"/>
  <c r="BA3143" i="1"/>
  <c r="BA3127" i="1"/>
  <c r="BA3111" i="1"/>
  <c r="BA3095" i="1"/>
  <c r="BA3079" i="1"/>
  <c r="BA3063" i="1"/>
  <c r="BA3047" i="1"/>
  <c r="BA3031" i="1"/>
  <c r="BA2999" i="1"/>
  <c r="BA2983" i="1"/>
  <c r="BA2951" i="1"/>
  <c r="BA2935" i="1"/>
  <c r="BA2903" i="1"/>
  <c r="BA2887" i="1"/>
  <c r="BA2871" i="1"/>
  <c r="BA2855" i="1"/>
  <c r="BA2839" i="1"/>
  <c r="BA2823" i="1"/>
  <c r="BA2807" i="1"/>
  <c r="BA2791" i="1"/>
  <c r="BA2775" i="1"/>
  <c r="BA2759" i="1"/>
  <c r="BA2743" i="1"/>
  <c r="BA2727" i="1"/>
  <c r="BA2711" i="1"/>
  <c r="BA2695" i="1"/>
  <c r="BA2679" i="1"/>
  <c r="BA2663" i="1"/>
  <c r="BA2647" i="1"/>
  <c r="BA2631" i="1"/>
  <c r="BA2615" i="1"/>
  <c r="BA2599" i="1"/>
  <c r="BA2583" i="1"/>
  <c r="BA2551" i="1"/>
  <c r="BA2535" i="1"/>
  <c r="BA2519" i="1"/>
  <c r="BA2503" i="1"/>
  <c r="BA2471" i="1"/>
  <c r="BA2455" i="1"/>
  <c r="BA2439" i="1"/>
  <c r="BA2423" i="1"/>
  <c r="BA2407" i="1"/>
  <c r="BA2391" i="1"/>
  <c r="BA2375" i="1"/>
  <c r="BA2359" i="1"/>
  <c r="BA2343" i="1"/>
  <c r="BA2327" i="1"/>
  <c r="BA2311" i="1"/>
  <c r="BA2295" i="1"/>
  <c r="BA2279" i="1"/>
  <c r="BA2247" i="1"/>
  <c r="BA2231" i="1"/>
  <c r="BA2215" i="1"/>
  <c r="BA2199" i="1"/>
  <c r="BA2183" i="1"/>
  <c r="BA2167" i="1"/>
  <c r="BA2151" i="1"/>
  <c r="BA2135" i="1"/>
  <c r="BA2119" i="1"/>
  <c r="BA2103" i="1"/>
  <c r="BA2087" i="1"/>
  <c r="BA2071" i="1"/>
  <c r="BA2055" i="1"/>
  <c r="BA2039" i="1"/>
  <c r="BA2023" i="1"/>
  <c r="BA2007" i="1"/>
  <c r="BA1991" i="1"/>
  <c r="BA1975" i="1"/>
  <c r="BA1959" i="1"/>
  <c r="BA1943" i="1"/>
  <c r="BA1927" i="1"/>
  <c r="BA1911" i="1"/>
  <c r="BA1895" i="1"/>
  <c r="BA1879" i="1"/>
  <c r="BA1847" i="1"/>
  <c r="BA1831" i="1"/>
  <c r="BA1815" i="1"/>
  <c r="BA1799" i="1"/>
  <c r="BA1783" i="1"/>
  <c r="BA1767" i="1"/>
  <c r="BA1719" i="1"/>
  <c r="BA1965" i="1"/>
  <c r="BA1949" i="1"/>
  <c r="BA1933" i="1"/>
  <c r="BA1929" i="1"/>
  <c r="BA1913" i="1"/>
  <c r="BA1881" i="1"/>
  <c r="BA1845" i="1"/>
  <c r="BA1829" i="1"/>
  <c r="BA1813" i="1"/>
  <c r="BA1797" i="1"/>
  <c r="BA1781" i="1"/>
  <c r="BA1765" i="1"/>
  <c r="BA1725" i="1"/>
  <c r="BA1721" i="1"/>
  <c r="BA1717" i="1"/>
  <c r="BA1713" i="1"/>
  <c r="BA1709" i="1"/>
  <c r="BA1705" i="1"/>
  <c r="BA1701" i="1"/>
  <c r="BA1697" i="1"/>
  <c r="BA1693" i="1"/>
  <c r="BA1689" i="1"/>
  <c r="BA1673" i="1"/>
  <c r="BA1653" i="1"/>
  <c r="BA1637" i="1"/>
  <c r="BA1621" i="1"/>
  <c r="BA1605" i="1"/>
  <c r="BA1589" i="1"/>
  <c r="BA1573" i="1"/>
  <c r="BA1557" i="1"/>
  <c r="BA1541" i="1"/>
  <c r="BA1525" i="1"/>
  <c r="BA1509" i="1"/>
  <c r="BA1493" i="1"/>
  <c r="BA1477" i="1"/>
  <c r="BA1461" i="1"/>
  <c r="BA1445" i="1"/>
  <c r="BA1429" i="1"/>
  <c r="BA1413" i="1"/>
  <c r="BA1397" i="1"/>
  <c r="BA1381" i="1"/>
  <c r="BA1365" i="1"/>
  <c r="BA1349" i="1"/>
  <c r="BA1333" i="1"/>
  <c r="BA1317" i="1"/>
  <c r="BA1301" i="1"/>
  <c r="BA1285" i="1"/>
  <c r="BA1269" i="1"/>
  <c r="BA1253" i="1"/>
  <c r="BA1237" i="1"/>
  <c r="BA1221" i="1"/>
  <c r="BA1205" i="1"/>
  <c r="BA1189" i="1"/>
  <c r="BA1173" i="1"/>
  <c r="BA1157" i="1"/>
  <c r="BA1125" i="1"/>
  <c r="BA1109" i="1"/>
  <c r="BA1093" i="1"/>
  <c r="BA1077" i="1"/>
  <c r="BA1061" i="1"/>
  <c r="BA1045" i="1"/>
  <c r="BA1029" i="1"/>
  <c r="BA997" i="1"/>
  <c r="BA981" i="1"/>
  <c r="BA965" i="1"/>
  <c r="BA949" i="1"/>
  <c r="BA933" i="1"/>
  <c r="BA917" i="1"/>
  <c r="BA901" i="1"/>
  <c r="BA885" i="1"/>
  <c r="BA869" i="1"/>
  <c r="BA853" i="1"/>
  <c r="BA821" i="1"/>
  <c r="BA805" i="1"/>
  <c r="BA789" i="1"/>
  <c r="BA773" i="1"/>
  <c r="BA757" i="1"/>
  <c r="BA741" i="1"/>
  <c r="BA725" i="1"/>
  <c r="BA709" i="1"/>
  <c r="BA693" i="1"/>
  <c r="BA677" i="1"/>
  <c r="BA4093" i="1"/>
  <c r="BA3933" i="1"/>
  <c r="BA3777" i="1"/>
  <c r="BA3649" i="1"/>
  <c r="BA3429" i="1"/>
  <c r="BA813" i="1"/>
  <c r="BA797" i="1"/>
  <c r="BA781" i="1"/>
  <c r="BA765" i="1"/>
  <c r="BA749" i="1"/>
  <c r="BA733" i="1"/>
  <c r="BA717" i="1"/>
  <c r="BA701" i="1"/>
  <c r="BA1695" i="1"/>
  <c r="BA1679" i="1"/>
  <c r="BA1663" i="1"/>
  <c r="BA1647" i="1"/>
  <c r="BA1631" i="1"/>
  <c r="BA1599" i="1"/>
  <c r="BA1583" i="1"/>
  <c r="BA1567" i="1"/>
  <c r="BA1551" i="1"/>
  <c r="BA1535" i="1"/>
  <c r="BA1519" i="1"/>
  <c r="BA1503" i="1"/>
  <c r="BA1487" i="1"/>
  <c r="BA1471" i="1"/>
  <c r="BA1455" i="1"/>
  <c r="BA1319" i="1"/>
  <c r="BA1303" i="1"/>
  <c r="BA1287" i="1"/>
  <c r="BA1271" i="1"/>
  <c r="BA1255" i="1"/>
  <c r="BA1239" i="1"/>
  <c r="BA1223" i="1"/>
  <c r="BA1207" i="1"/>
  <c r="BA1191" i="1"/>
  <c r="BA1175" i="1"/>
  <c r="BA1159" i="1"/>
  <c r="BA1143" i="1"/>
  <c r="BA1127" i="1"/>
  <c r="BA1111" i="1"/>
  <c r="BA1095" i="1"/>
  <c r="BA1079" i="1"/>
  <c r="BA1063" i="1"/>
  <c r="BA1047" i="1"/>
  <c r="BA1031" i="1"/>
  <c r="BA1015" i="1"/>
  <c r="BA999" i="1"/>
  <c r="BA983" i="1"/>
  <c r="BA967" i="1"/>
  <c r="BA951" i="1"/>
  <c r="BA935" i="1"/>
  <c r="BA919" i="1"/>
  <c r="BA903" i="1"/>
  <c r="BA887" i="1"/>
  <c r="BA643" i="1"/>
  <c r="BA627" i="1"/>
  <c r="BA611" i="1"/>
  <c r="BA595" i="1"/>
  <c r="BA579" i="1"/>
  <c r="BA1690" i="1"/>
  <c r="BA1686" i="1"/>
  <c r="BA1682" i="1"/>
  <c r="BA1678" i="1"/>
  <c r="BA1674" i="1"/>
  <c r="BA1670" i="1"/>
  <c r="BA1666" i="1"/>
  <c r="BA1662" i="1"/>
  <c r="BA1658" i="1"/>
  <c r="BA1654" i="1"/>
  <c r="BA1650" i="1"/>
  <c r="BA1646" i="1"/>
  <c r="BA1642" i="1"/>
  <c r="BA1634" i="1"/>
  <c r="BA1630" i="1"/>
  <c r="BA1626" i="1"/>
  <c r="BA1622" i="1"/>
  <c r="BA1618" i="1"/>
  <c r="BA1614" i="1"/>
  <c r="BA1610" i="1"/>
  <c r="BA1606" i="1"/>
  <c r="BA1598" i="1"/>
  <c r="BA1594" i="1"/>
  <c r="BA1586" i="1"/>
  <c r="BA1578" i="1"/>
  <c r="BA1570" i="1"/>
  <c r="BA1566" i="1"/>
  <c r="BA1562" i="1"/>
  <c r="BA1558" i="1"/>
  <c r="BA1554" i="1"/>
  <c r="BA1550" i="1"/>
  <c r="BA1546" i="1"/>
  <c r="BA1542" i="1"/>
  <c r="BA1538" i="1"/>
  <c r="BA1534" i="1"/>
  <c r="BA1530" i="1"/>
  <c r="BA1526" i="1"/>
  <c r="BA1522" i="1"/>
  <c r="BA1518" i="1"/>
  <c r="BA1514" i="1"/>
  <c r="BA1510" i="1"/>
  <c r="BA1502" i="1"/>
  <c r="BA1498" i="1"/>
  <c r="BA1494" i="1"/>
  <c r="BA1490" i="1"/>
  <c r="BA1486" i="1"/>
  <c r="BA1482" i="1"/>
  <c r="BA1478" i="1"/>
  <c r="BA1474" i="1"/>
  <c r="BA1470" i="1"/>
  <c r="BA1466" i="1"/>
  <c r="BA1462" i="1"/>
  <c r="BA1458" i="1"/>
  <c r="BA1454" i="1"/>
  <c r="BA1450" i="1"/>
  <c r="BA1446" i="1"/>
  <c r="BA1442" i="1"/>
  <c r="BA1438" i="1"/>
  <c r="BA1434" i="1"/>
  <c r="BA1430" i="1"/>
  <c r="BA1426" i="1"/>
  <c r="BA1422" i="1"/>
  <c r="BA1418" i="1"/>
  <c r="BA1414" i="1"/>
  <c r="BA1410" i="1"/>
  <c r="BA1406" i="1"/>
  <c r="BA1402" i="1"/>
  <c r="BA1398" i="1"/>
  <c r="BA1394" i="1"/>
  <c r="BA1390" i="1"/>
  <c r="BA1386" i="1"/>
  <c r="BA1382" i="1"/>
  <c r="BA1378" i="1"/>
  <c r="BA1374" i="1"/>
  <c r="BA1370" i="1"/>
  <c r="BA1366" i="1"/>
  <c r="BA1362" i="1"/>
  <c r="BA1358" i="1"/>
  <c r="BA1354" i="1"/>
  <c r="BA1350" i="1"/>
  <c r="BA1346" i="1"/>
  <c r="BA1342" i="1"/>
  <c r="BA1338" i="1"/>
  <c r="BA1334" i="1"/>
  <c r="BA1330" i="1"/>
  <c r="BA1326" i="1"/>
  <c r="BA1322" i="1"/>
  <c r="BA1318" i="1"/>
  <c r="BA1314" i="1"/>
  <c r="BA1310" i="1"/>
  <c r="BA1306" i="1"/>
  <c r="BA1302" i="1"/>
  <c r="BA1298" i="1"/>
  <c r="BA1294" i="1"/>
  <c r="BA1290" i="1"/>
  <c r="BA1286" i="1"/>
  <c r="BA1282" i="1"/>
  <c r="BA1278" i="1"/>
  <c r="BA1274" i="1"/>
  <c r="BA1270" i="1"/>
  <c r="BA1266" i="1"/>
  <c r="BA1262" i="1"/>
  <c r="BA1258" i="1"/>
  <c r="BA1254" i="1"/>
  <c r="BA1250" i="1"/>
  <c r="BA1246" i="1"/>
  <c r="BA1242" i="1"/>
  <c r="BA1238" i="1"/>
  <c r="BA1234" i="1"/>
  <c r="BA1230" i="1"/>
  <c r="BA1226" i="1"/>
  <c r="BA1222" i="1"/>
  <c r="BA1218" i="1"/>
  <c r="BA1214" i="1"/>
  <c r="BA1210" i="1"/>
  <c r="BA1206" i="1"/>
  <c r="BA1202" i="1"/>
  <c r="BA1198" i="1"/>
  <c r="BA1194" i="1"/>
  <c r="BA1190" i="1"/>
  <c r="BA1186" i="1"/>
  <c r="BA1182" i="1"/>
  <c r="BA1178" i="1"/>
  <c r="BA1174" i="1"/>
  <c r="BA1170" i="1"/>
  <c r="BA1166" i="1"/>
  <c r="BA1162" i="1"/>
  <c r="BA1158" i="1"/>
  <c r="BA1154" i="1"/>
  <c r="BA1150" i="1"/>
  <c r="BA1146" i="1"/>
  <c r="BA1138" i="1"/>
  <c r="BA1134" i="1"/>
  <c r="BA1130" i="1"/>
  <c r="BA1126" i="1"/>
  <c r="BA1122" i="1"/>
  <c r="BA1118" i="1"/>
  <c r="BA1114" i="1"/>
  <c r="BA1110" i="1"/>
  <c r="BA1106" i="1"/>
  <c r="BA1102" i="1"/>
  <c r="BA1098" i="1"/>
  <c r="BA1094" i="1"/>
  <c r="BA1090" i="1"/>
  <c r="BA1086" i="1"/>
  <c r="BA1082" i="1"/>
  <c r="BA1078" i="1"/>
  <c r="BA1074" i="1"/>
  <c r="BA1070" i="1"/>
  <c r="BA1066" i="1"/>
  <c r="BA1062" i="1"/>
  <c r="BA1058" i="1"/>
  <c r="BA1054" i="1"/>
  <c r="BA1050" i="1"/>
  <c r="BA1046" i="1"/>
  <c r="BA1042" i="1"/>
  <c r="BA1038" i="1"/>
  <c r="BA1022" i="1"/>
  <c r="BA1014" i="1"/>
  <c r="BA1010" i="1"/>
  <c r="BA1006" i="1"/>
  <c r="BA994" i="1"/>
  <c r="BA990" i="1"/>
  <c r="BA986" i="1"/>
  <c r="BA982" i="1"/>
  <c r="BA978" i="1"/>
  <c r="BA974" i="1"/>
  <c r="BA970" i="1"/>
  <c r="BA966" i="1"/>
  <c r="BA962" i="1"/>
  <c r="BA958" i="1"/>
  <c r="BA954" i="1"/>
  <c r="BA950" i="1"/>
  <c r="BA946" i="1"/>
  <c r="BA942" i="1"/>
  <c r="BA938" i="1"/>
  <c r="BA934" i="1"/>
  <c r="BA930" i="1"/>
  <c r="BA926" i="1"/>
  <c r="BA922" i="1"/>
  <c r="BA918" i="1"/>
  <c r="BA914" i="1"/>
  <c r="BA910" i="1"/>
  <c r="BA906" i="1"/>
  <c r="BA902" i="1"/>
  <c r="BA898" i="1"/>
  <c r="BA894" i="1"/>
  <c r="BA890" i="1"/>
  <c r="BA886" i="1"/>
  <c r="BA882" i="1"/>
  <c r="BA878" i="1"/>
  <c r="BA874" i="1"/>
  <c r="BA870" i="1"/>
  <c r="BA866" i="1"/>
  <c r="BA862" i="1"/>
  <c r="BA858" i="1"/>
  <c r="BA854" i="1"/>
  <c r="BA850" i="1"/>
  <c r="BA846" i="1"/>
  <c r="BA842" i="1"/>
  <c r="BA838" i="1"/>
  <c r="BA834" i="1"/>
  <c r="BA830" i="1"/>
  <c r="BA826" i="1"/>
  <c r="BA822" i="1"/>
  <c r="BA818" i="1"/>
  <c r="BA814" i="1"/>
  <c r="BA810" i="1"/>
  <c r="BA806" i="1"/>
  <c r="BA802" i="1"/>
  <c r="BA798" i="1"/>
  <c r="BA794" i="1"/>
  <c r="BA790" i="1"/>
  <c r="BA786" i="1"/>
  <c r="BA782" i="1"/>
  <c r="BA778" i="1"/>
  <c r="BA774" i="1"/>
  <c r="BA770" i="1"/>
  <c r="BA766" i="1"/>
  <c r="BA762" i="1"/>
  <c r="BA758" i="1"/>
  <c r="BA754" i="1"/>
  <c r="BA750" i="1"/>
  <c r="BA746" i="1"/>
  <c r="BA742" i="1"/>
  <c r="BA738" i="1"/>
  <c r="BA734" i="1"/>
  <c r="BA726" i="1"/>
  <c r="BA722" i="1"/>
  <c r="BA718" i="1"/>
  <c r="BA714" i="1"/>
  <c r="BA710" i="1"/>
  <c r="BA706" i="1"/>
  <c r="BA702" i="1"/>
  <c r="BA698" i="1"/>
  <c r="BA694" i="1"/>
  <c r="BA690" i="1"/>
  <c r="BA686" i="1"/>
  <c r="BA682" i="1"/>
  <c r="BA678" i="1"/>
  <c r="BA674" i="1"/>
  <c r="BA670" i="1"/>
  <c r="BA666" i="1"/>
  <c r="BA662" i="1"/>
  <c r="BA658" i="1"/>
  <c r="BA654" i="1"/>
  <c r="BA650" i="1"/>
  <c r="BA646" i="1"/>
  <c r="BA642" i="1"/>
  <c r="BA638" i="1"/>
  <c r="BA634" i="1"/>
  <c r="BA630" i="1"/>
  <c r="BA626" i="1"/>
  <c r="BA618" i="1"/>
  <c r="BA614" i="1"/>
  <c r="BA610" i="1"/>
  <c r="BA606" i="1"/>
  <c r="BA602" i="1"/>
  <c r="BA598" i="1"/>
  <c r="BA594" i="1"/>
  <c r="BA586" i="1"/>
  <c r="BA582" i="1"/>
  <c r="BA578" i="1"/>
  <c r="BA574" i="1"/>
  <c r="BA570" i="1"/>
  <c r="BA566" i="1"/>
  <c r="BA562" i="1"/>
  <c r="BA558" i="1"/>
  <c r="BA554" i="1"/>
  <c r="BA550" i="1"/>
  <c r="BA538" i="1"/>
  <c r="BA534" i="1"/>
  <c r="BA530" i="1"/>
  <c r="BA526" i="1"/>
  <c r="BA522" i="1"/>
  <c r="BA514" i="1"/>
  <c r="BA510" i="1"/>
  <c r="BA506" i="1"/>
  <c r="BA498" i="1"/>
  <c r="BA490" i="1"/>
  <c r="BA482" i="1"/>
  <c r="BA478" i="1"/>
  <c r="BA474" i="1"/>
  <c r="BA470" i="1"/>
  <c r="BA466" i="1"/>
  <c r="BA462" i="1"/>
  <c r="BA458" i="1"/>
  <c r="BA454" i="1"/>
  <c r="BA450" i="1"/>
  <c r="BA446" i="1"/>
  <c r="BA442" i="1"/>
  <c r="BA438" i="1"/>
  <c r="BA434" i="1"/>
  <c r="BA430" i="1"/>
  <c r="BA426" i="1"/>
  <c r="BA422" i="1"/>
  <c r="BA418" i="1"/>
  <c r="BA414" i="1"/>
  <c r="BA406" i="1"/>
  <c r="BA394" i="1"/>
  <c r="BA390" i="1"/>
  <c r="BA378" i="1"/>
  <c r="BA370" i="1"/>
  <c r="BA366" i="1"/>
  <c r="BA362" i="1"/>
  <c r="BA354" i="1"/>
  <c r="BA350" i="1"/>
  <c r="BA342" i="1"/>
  <c r="BA661" i="1"/>
  <c r="BA645" i="1"/>
  <c r="BA629" i="1"/>
  <c r="BA613" i="1"/>
  <c r="BA597" i="1"/>
  <c r="BA581" i="1"/>
  <c r="BA565" i="1"/>
  <c r="BA485" i="1"/>
  <c r="BA469" i="1"/>
  <c r="BA453" i="1"/>
  <c r="BA437" i="1"/>
  <c r="BA421" i="1"/>
  <c r="BA405" i="1"/>
  <c r="BA389" i="1"/>
  <c r="BA4085" i="1"/>
  <c r="BA3609" i="1"/>
  <c r="BA3485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57" i="1"/>
  <c r="BA1941" i="1"/>
  <c r="BA1853" i="1"/>
  <c r="BA1837" i="1"/>
  <c r="BA1821" i="1"/>
  <c r="BA1805" i="1"/>
  <c r="BA1773" i="1"/>
  <c r="BA1757" i="1"/>
  <c r="BA1645" i="1"/>
  <c r="BA1629" i="1"/>
  <c r="BA1613" i="1"/>
  <c r="BA1565" i="1"/>
  <c r="BA1549" i="1"/>
  <c r="BA1533" i="1"/>
  <c r="BA1517" i="1"/>
  <c r="BA1501" i="1"/>
  <c r="BA1469" i="1"/>
  <c r="BA1453" i="1"/>
  <c r="BA1437" i="1"/>
  <c r="BA1421" i="1"/>
  <c r="BA1405" i="1"/>
  <c r="BA1389" i="1"/>
  <c r="BA1373" i="1"/>
  <c r="BA1357" i="1"/>
  <c r="BA1341" i="1"/>
  <c r="BA1325" i="1"/>
  <c r="BA1309" i="1"/>
  <c r="BA1293" i="1"/>
  <c r="BA1277" i="1"/>
  <c r="BA1261" i="1"/>
  <c r="BA1229" i="1"/>
  <c r="BA1213" i="1"/>
  <c r="BA1197" i="1"/>
  <c r="BA1181" i="1"/>
  <c r="BA1165" i="1"/>
  <c r="BA1149" i="1"/>
  <c r="BA1117" i="1"/>
  <c r="BA1101" i="1"/>
  <c r="BA1085" i="1"/>
  <c r="BA1069" i="1"/>
  <c r="BA1037" i="1"/>
  <c r="BA685" i="1"/>
  <c r="BA669" i="1"/>
  <c r="BA1691" i="1"/>
  <c r="BA1675" i="1"/>
  <c r="BA1659" i="1"/>
  <c r="BA1643" i="1"/>
  <c r="BA1627" i="1"/>
  <c r="BA1611" i="1"/>
  <c r="BA1579" i="1"/>
  <c r="BA1563" i="1"/>
  <c r="BA1547" i="1"/>
  <c r="BA1531" i="1"/>
  <c r="BA1515" i="1"/>
  <c r="BA1499" i="1"/>
  <c r="BA1467" i="1"/>
  <c r="BA1451" i="1"/>
  <c r="BA1315" i="1"/>
  <c r="BA1299" i="1"/>
  <c r="BA1283" i="1"/>
  <c r="BA1267" i="1"/>
  <c r="BA1251" i="1"/>
  <c r="BA1235" i="1"/>
  <c r="BA1219" i="1"/>
  <c r="BA1203" i="1"/>
  <c r="BA1187" i="1"/>
  <c r="BA1171" i="1"/>
  <c r="BA1155" i="1"/>
  <c r="BA1139" i="1"/>
  <c r="BA1123" i="1"/>
  <c r="BA1107" i="1"/>
  <c r="BA1091" i="1"/>
  <c r="BA1075" i="1"/>
  <c r="BA1059" i="1"/>
  <c r="BA1043" i="1"/>
  <c r="BA1027" i="1"/>
  <c r="BA995" i="1"/>
  <c r="BA979" i="1"/>
  <c r="BA963" i="1"/>
  <c r="BA947" i="1"/>
  <c r="BA931" i="1"/>
  <c r="BA915" i="1"/>
  <c r="BA899" i="1"/>
  <c r="BA883" i="1"/>
  <c r="BA639" i="1"/>
  <c r="BA623" i="1"/>
  <c r="BA607" i="1"/>
  <c r="BA591" i="1"/>
  <c r="BA575" i="1"/>
  <c r="BA641" i="1"/>
  <c r="BA609" i="1"/>
  <c r="BA593" i="1"/>
  <c r="BA577" i="1"/>
  <c r="BA561" i="1"/>
  <c r="BA529" i="1"/>
  <c r="BA513" i="1"/>
  <c r="BA497" i="1"/>
  <c r="BA481" i="1"/>
  <c r="BA465" i="1"/>
  <c r="BA449" i="1"/>
  <c r="BA433" i="1"/>
  <c r="BA401" i="1"/>
  <c r="BA4077" i="1"/>
  <c r="BA4045" i="1"/>
  <c r="BA4013" i="1"/>
  <c r="BA3793" i="1"/>
  <c r="BA3569" i="1"/>
  <c r="BA3445" i="1"/>
  <c r="BA3183" i="1"/>
  <c r="BA3167" i="1"/>
  <c r="BA3151" i="1"/>
  <c r="BA3135" i="1"/>
  <c r="BA3119" i="1"/>
  <c r="BA3103" i="1"/>
  <c r="BA3087" i="1"/>
  <c r="BA3071" i="1"/>
  <c r="BA3039" i="1"/>
  <c r="BA3007" i="1"/>
  <c r="BA2975" i="1"/>
  <c r="BA2959" i="1"/>
  <c r="BA2943" i="1"/>
  <c r="BA2927" i="1"/>
  <c r="BA2911" i="1"/>
  <c r="BA2895" i="1"/>
  <c r="BA2879" i="1"/>
  <c r="BA2863" i="1"/>
  <c r="BA2847" i="1"/>
  <c r="BA2831" i="1"/>
  <c r="BA2815" i="1"/>
  <c r="BA2799" i="1"/>
  <c r="BA2783" i="1"/>
  <c r="BA2767" i="1"/>
  <c r="BA2751" i="1"/>
  <c r="BA2735" i="1"/>
  <c r="BA2719" i="1"/>
  <c r="BA2703" i="1"/>
  <c r="BA2687" i="1"/>
  <c r="BA2671" i="1"/>
  <c r="BA2623" i="1"/>
  <c r="BA2591" i="1"/>
  <c r="BA2575" i="1"/>
  <c r="BA2559" i="1"/>
  <c r="BA2527" i="1"/>
  <c r="BA2511" i="1"/>
  <c r="BA2495" i="1"/>
  <c r="BA2479" i="1"/>
  <c r="BA2447" i="1"/>
  <c r="BA2431" i="1"/>
  <c r="BA2415" i="1"/>
  <c r="BA2399" i="1"/>
  <c r="BA2383" i="1"/>
  <c r="BA2367" i="1"/>
  <c r="BA2351" i="1"/>
  <c r="BA2335" i="1"/>
  <c r="BA2319" i="1"/>
  <c r="BA2303" i="1"/>
  <c r="BA2287" i="1"/>
  <c r="BA2271" i="1"/>
  <c r="BA2239" i="1"/>
  <c r="BA2223" i="1"/>
  <c r="BA2207" i="1"/>
  <c r="BA2191" i="1"/>
  <c r="BA2175" i="1"/>
  <c r="BA2143" i="1"/>
  <c r="BA2127" i="1"/>
  <c r="BA2111" i="1"/>
  <c r="BA2095" i="1"/>
  <c r="BA2079" i="1"/>
  <c r="BA2063" i="1"/>
  <c r="BA2047" i="1"/>
  <c r="BA2031" i="1"/>
  <c r="BA2015" i="1"/>
  <c r="BA1999" i="1"/>
  <c r="BA1983" i="1"/>
  <c r="BA1967" i="1"/>
  <c r="BA1951" i="1"/>
  <c r="BA1935" i="1"/>
  <c r="BA1919" i="1"/>
  <c r="BA1887" i="1"/>
  <c r="BA1871" i="1"/>
  <c r="BA1855" i="1"/>
  <c r="BA1839" i="1"/>
  <c r="BA1823" i="1"/>
  <c r="BA1807" i="1"/>
  <c r="BA1791" i="1"/>
  <c r="BA1775" i="1"/>
  <c r="BA1743" i="1"/>
  <c r="BA1727" i="1"/>
  <c r="BA1711" i="1"/>
  <c r="BA1005" i="1"/>
  <c r="BA989" i="1"/>
  <c r="BA973" i="1"/>
  <c r="BA957" i="1"/>
  <c r="BA941" i="1"/>
  <c r="BA925" i="1"/>
  <c r="BA909" i="1"/>
  <c r="BA893" i="1"/>
  <c r="BA877" i="1"/>
  <c r="BA861" i="1"/>
  <c r="BA845" i="1"/>
  <c r="BA1703" i="1"/>
  <c r="BA1687" i="1"/>
  <c r="BA1671" i="1"/>
  <c r="BA1655" i="1"/>
  <c r="BA1639" i="1"/>
  <c r="BA1623" i="1"/>
  <c r="BA1607" i="1"/>
  <c r="BA1591" i="1"/>
  <c r="BA1575" i="1"/>
  <c r="BA1543" i="1"/>
  <c r="BA1527" i="1"/>
  <c r="BA1511" i="1"/>
  <c r="BA1479" i="1"/>
  <c r="BA1463" i="1"/>
  <c r="BA1447" i="1"/>
  <c r="BA1443" i="1"/>
  <c r="BA1439" i="1"/>
  <c r="BA1435" i="1"/>
  <c r="BA1431" i="1"/>
  <c r="BA1427" i="1"/>
  <c r="BA1423" i="1"/>
  <c r="BA1419" i="1"/>
  <c r="BA1415" i="1"/>
  <c r="BA1411" i="1"/>
  <c r="BA1407" i="1"/>
  <c r="BA1403" i="1"/>
  <c r="BA1399" i="1"/>
  <c r="BA1395" i="1"/>
  <c r="BA1391" i="1"/>
  <c r="BA1387" i="1"/>
  <c r="BA1383" i="1"/>
  <c r="BA1379" i="1"/>
  <c r="BA1375" i="1"/>
  <c r="BA1371" i="1"/>
  <c r="BA1367" i="1"/>
  <c r="BA1363" i="1"/>
  <c r="BA1359" i="1"/>
  <c r="BA1355" i="1"/>
  <c r="BA1351" i="1"/>
  <c r="BA1347" i="1"/>
  <c r="BA1343" i="1"/>
  <c r="BA1339" i="1"/>
  <c r="BA1335" i="1"/>
  <c r="BA1331" i="1"/>
  <c r="BA1327" i="1"/>
  <c r="BA1311" i="1"/>
  <c r="BA1295" i="1"/>
  <c r="BA1279" i="1"/>
  <c r="BA1263" i="1"/>
  <c r="BA1231" i="1"/>
  <c r="BA1215" i="1"/>
  <c r="BA1199" i="1"/>
  <c r="BA1183" i="1"/>
  <c r="BA1167" i="1"/>
  <c r="BA1135" i="1"/>
  <c r="BA1119" i="1"/>
  <c r="BA1103" i="1"/>
  <c r="BA1087" i="1"/>
  <c r="BA1071" i="1"/>
  <c r="BA1055" i="1"/>
  <c r="BA1039" i="1"/>
  <c r="BA1023" i="1"/>
  <c r="BA991" i="1"/>
  <c r="BA975" i="1"/>
  <c r="BA959" i="1"/>
  <c r="BA927" i="1"/>
  <c r="BA911" i="1"/>
  <c r="BA895" i="1"/>
  <c r="BA879" i="1"/>
  <c r="BA635" i="1"/>
  <c r="BA619" i="1"/>
  <c r="BA603" i="1"/>
  <c r="BA653" i="1"/>
  <c r="BA637" i="1"/>
  <c r="BA621" i="1"/>
  <c r="BA605" i="1"/>
  <c r="BA589" i="1"/>
  <c r="BA557" i="1"/>
  <c r="BA525" i="1"/>
  <c r="BA509" i="1"/>
  <c r="BA493" i="1"/>
  <c r="BA477" i="1"/>
  <c r="BA461" i="1"/>
  <c r="BA445" i="1"/>
  <c r="BA429" i="1"/>
  <c r="BA413" i="1"/>
  <c r="BA397" i="1"/>
  <c r="BA373" i="1"/>
  <c r="BA369" i="1"/>
  <c r="BA365" i="1"/>
  <c r="BA361" i="1"/>
  <c r="BA349" i="1"/>
  <c r="BA345" i="1"/>
  <c r="BA337" i="1"/>
  <c r="BA333" i="1"/>
  <c r="BA329" i="1"/>
  <c r="BA321" i="1"/>
  <c r="BA317" i="1"/>
  <c r="BA313" i="1"/>
  <c r="BA309" i="1"/>
  <c r="BA305" i="1"/>
  <c r="BA301" i="1"/>
  <c r="BA297" i="1"/>
  <c r="BA293" i="1"/>
  <c r="BA289" i="1"/>
  <c r="BA285" i="1"/>
  <c r="BA281" i="1"/>
  <c r="BA277" i="1"/>
  <c r="BA269" i="1"/>
  <c r="BA261" i="1"/>
  <c r="BA253" i="1"/>
  <c r="BA249" i="1"/>
  <c r="BA245" i="1"/>
  <c r="BA241" i="1"/>
  <c r="BA237" i="1"/>
  <c r="BA233" i="1"/>
  <c r="BA229" i="1"/>
  <c r="BA225" i="1"/>
  <c r="BA213" i="1"/>
  <c r="BA209" i="1"/>
  <c r="BA201" i="1"/>
  <c r="BA197" i="1"/>
  <c r="BA193" i="1"/>
  <c r="BA189" i="1"/>
  <c r="BA185" i="1"/>
  <c r="BA181" i="1"/>
  <c r="BA177" i="1"/>
  <c r="BA173" i="1"/>
  <c r="BA169" i="1"/>
  <c r="BA165" i="1"/>
  <c r="BA161" i="1"/>
  <c r="BA157" i="1"/>
  <c r="BA153" i="1"/>
  <c r="BA149" i="1"/>
  <c r="BA145" i="1"/>
  <c r="BA141" i="1"/>
  <c r="BA137" i="1"/>
  <c r="BA133" i="1"/>
  <c r="BA129" i="1"/>
  <c r="BA125" i="1"/>
  <c r="BA121" i="1"/>
  <c r="BA117" i="1"/>
  <c r="BA113" i="1"/>
  <c r="BA109" i="1"/>
  <c r="BA101" i="1"/>
  <c r="BA97" i="1"/>
  <c r="BA93" i="1"/>
  <c r="BA89" i="1"/>
  <c r="BA85" i="1"/>
  <c r="BA81" i="1"/>
  <c r="BA77" i="1"/>
  <c r="BA73" i="1"/>
  <c r="BA69" i="1"/>
  <c r="BA65" i="1"/>
  <c r="BA61" i="1"/>
  <c r="BA57" i="1"/>
  <c r="BA53" i="1"/>
  <c r="BA49" i="1"/>
  <c r="BA45" i="1"/>
  <c r="BA41" i="1"/>
  <c r="BA37" i="1"/>
  <c r="BA29" i="1"/>
  <c r="BA25" i="1"/>
  <c r="BA21" i="1"/>
  <c r="BA17" i="1"/>
  <c r="BA13" i="1"/>
  <c r="BA9" i="1"/>
  <c r="BA5" i="1"/>
  <c r="BA339" i="1"/>
  <c r="BA335" i="1"/>
  <c r="BA331" i="1"/>
  <c r="BA327" i="1"/>
  <c r="BA323" i="1"/>
  <c r="BA319" i="1"/>
  <c r="BA315" i="1"/>
  <c r="BA311" i="1"/>
  <c r="BA307" i="1"/>
  <c r="BA303" i="1"/>
  <c r="BA299" i="1"/>
  <c r="BA295" i="1"/>
  <c r="BA291" i="1"/>
  <c r="BA287" i="1"/>
  <c r="BA283" i="1"/>
  <c r="BA279" i="1"/>
  <c r="BA271" i="1"/>
  <c r="BA267" i="1"/>
  <c r="BA263" i="1"/>
  <c r="BA251" i="1"/>
  <c r="BA247" i="1"/>
  <c r="BA243" i="1"/>
  <c r="BA219" i="1"/>
  <c r="BA215" i="1"/>
  <c r="BA203" i="1"/>
  <c r="BA195" i="1"/>
  <c r="BA191" i="1"/>
  <c r="BA187" i="1"/>
  <c r="BA183" i="1"/>
  <c r="BA179" i="1"/>
  <c r="BA175" i="1"/>
  <c r="BA171" i="1"/>
  <c r="BA167" i="1"/>
  <c r="BA163" i="1"/>
  <c r="BA159" i="1"/>
  <c r="BA155" i="1"/>
  <c r="BA151" i="1"/>
  <c r="BA147" i="1"/>
  <c r="BA143" i="1"/>
  <c r="BA139" i="1"/>
  <c r="BA135" i="1"/>
  <c r="BA131" i="1"/>
  <c r="BA127" i="1"/>
  <c r="BA123" i="1"/>
  <c r="BA119" i="1"/>
  <c r="BA115" i="1"/>
  <c r="BA111" i="1"/>
  <c r="BA107" i="1"/>
  <c r="BA103" i="1"/>
  <c r="BA99" i="1"/>
  <c r="BA95" i="1"/>
  <c r="BA91" i="1"/>
  <c r="BA87" i="1"/>
  <c r="BA83" i="1"/>
  <c r="BA79" i="1"/>
  <c r="BA75" i="1"/>
  <c r="BA71" i="1"/>
  <c r="BA67" i="1"/>
  <c r="BA63" i="1"/>
  <c r="BA59" i="1"/>
  <c r="BA55" i="1"/>
  <c r="BA47" i="1"/>
  <c r="BA43" i="1"/>
  <c r="BA39" i="1"/>
  <c r="BA35" i="1"/>
  <c r="BA31" i="1"/>
  <c r="BA27" i="1"/>
  <c r="BA23" i="1"/>
  <c r="BA19" i="1"/>
  <c r="BA15" i="1"/>
  <c r="BA11" i="1"/>
  <c r="BA7" i="1"/>
  <c r="BA3" i="1"/>
  <c r="BA4069" i="1"/>
  <c r="BA3753" i="1"/>
  <c r="BA3689" i="1"/>
  <c r="BA2201" i="1"/>
  <c r="BA2193" i="1"/>
  <c r="BA2185" i="1"/>
  <c r="BA2177" i="1"/>
  <c r="BA2169" i="1"/>
  <c r="BA2161" i="1"/>
  <c r="BA2153" i="1"/>
  <c r="BA2145" i="1"/>
  <c r="BA2137" i="1"/>
  <c r="BA2129" i="1"/>
  <c r="BA2121" i="1"/>
  <c r="BA2113" i="1"/>
  <c r="BA2105" i="1"/>
  <c r="BA2097" i="1"/>
  <c r="BA2089" i="1"/>
  <c r="BA2081" i="1"/>
  <c r="BA2073" i="1"/>
  <c r="BA2065" i="1"/>
  <c r="BA2057" i="1"/>
  <c r="BA2049" i="1"/>
  <c r="BA2041" i="1"/>
  <c r="BA2033" i="1"/>
  <c r="BA2025" i="1"/>
  <c r="BA2017" i="1"/>
  <c r="BA2001" i="1"/>
  <c r="BA1993" i="1"/>
  <c r="BA1985" i="1"/>
  <c r="BA1977" i="1"/>
  <c r="BA1921" i="1"/>
  <c r="BA1905" i="1"/>
  <c r="BA1889" i="1"/>
  <c r="BA1681" i="1"/>
  <c r="BA1665" i="1"/>
  <c r="BA1916" i="1"/>
  <c r="BA1912" i="1"/>
  <c r="BA1908" i="1"/>
  <c r="BA1904" i="1"/>
  <c r="BA1900" i="1"/>
  <c r="BA1896" i="1"/>
  <c r="BA1892" i="1"/>
  <c r="BA1888" i="1"/>
  <c r="BA1880" i="1"/>
  <c r="BA1876" i="1"/>
  <c r="BA1872" i="1"/>
  <c r="BA1868" i="1"/>
  <c r="BA1860" i="1"/>
  <c r="BA1856" i="1"/>
  <c r="BA1852" i="1"/>
  <c r="BA1848" i="1"/>
  <c r="BA1844" i="1"/>
  <c r="BA1840" i="1"/>
  <c r="BA1836" i="1"/>
  <c r="BA1832" i="1"/>
  <c r="BA1828" i="1"/>
  <c r="BA1824" i="1"/>
  <c r="BA1820" i="1"/>
  <c r="BA1816" i="1"/>
  <c r="BA1812" i="1"/>
  <c r="BA1808" i="1"/>
  <c r="BA1804" i="1"/>
  <c r="BA1800" i="1"/>
  <c r="BA1796" i="1"/>
  <c r="BA1792" i="1"/>
  <c r="BA1784" i="1"/>
  <c r="BA1780" i="1"/>
  <c r="BA1776" i="1"/>
  <c r="BA1772" i="1"/>
  <c r="BA1768" i="1"/>
  <c r="BA1764" i="1"/>
  <c r="BA1760" i="1"/>
  <c r="BA1744" i="1"/>
  <c r="BA1740" i="1"/>
  <c r="BA1736" i="1"/>
  <c r="BA1732" i="1"/>
  <c r="BA1724" i="1"/>
  <c r="BA1720" i="1"/>
  <c r="BA1716" i="1"/>
  <c r="BA1712" i="1"/>
  <c r="BA1708" i="1"/>
  <c r="BA1699" i="1"/>
  <c r="BA1683" i="1"/>
  <c r="BA1667" i="1"/>
  <c r="BA1651" i="1"/>
  <c r="BA1635" i="1"/>
  <c r="BA1619" i="1"/>
  <c r="BA1603" i="1"/>
  <c r="BA1587" i="1"/>
  <c r="BA1555" i="1"/>
  <c r="BA1539" i="1"/>
  <c r="BA1523" i="1"/>
  <c r="BA1507" i="1"/>
  <c r="BA1491" i="1"/>
  <c r="BA1475" i="1"/>
  <c r="BA1459" i="1"/>
  <c r="BA1323" i="1"/>
  <c r="BA1307" i="1"/>
  <c r="BA1291" i="1"/>
  <c r="BA1275" i="1"/>
  <c r="BA1259" i="1"/>
  <c r="BA1227" i="1"/>
  <c r="BA1211" i="1"/>
  <c r="BA1195" i="1"/>
  <c r="BA1179" i="1"/>
  <c r="BA1163" i="1"/>
  <c r="BA1147" i="1"/>
  <c r="BA1131" i="1"/>
  <c r="BA1115" i="1"/>
  <c r="BA1099" i="1"/>
  <c r="BA1083" i="1"/>
  <c r="BA1067" i="1"/>
  <c r="BA1051" i="1"/>
  <c r="BA1035" i="1"/>
  <c r="BA1019" i="1"/>
  <c r="BA1003" i="1"/>
  <c r="BA987" i="1"/>
  <c r="BA971" i="1"/>
  <c r="BA955" i="1"/>
  <c r="BA939" i="1"/>
  <c r="BA923" i="1"/>
  <c r="BA907" i="1"/>
  <c r="BA891" i="1"/>
  <c r="BA875" i="1"/>
  <c r="BA871" i="1"/>
  <c r="BA867" i="1"/>
  <c r="BA863" i="1"/>
  <c r="BA859" i="1"/>
  <c r="BA855" i="1"/>
  <c r="BA851" i="1"/>
  <c r="BA847" i="1"/>
  <c r="BA839" i="1"/>
  <c r="BA835" i="1"/>
  <c r="BA819" i="1"/>
  <c r="BA815" i="1"/>
  <c r="BA811" i="1"/>
  <c r="BA807" i="1"/>
  <c r="BA803" i="1"/>
  <c r="BA799" i="1"/>
  <c r="BA795" i="1"/>
  <c r="BA791" i="1"/>
  <c r="BA787" i="1"/>
  <c r="BA783" i="1"/>
  <c r="BA779" i="1"/>
  <c r="BA775" i="1"/>
  <c r="BA771" i="1"/>
  <c r="BA767" i="1"/>
  <c r="BA763" i="1"/>
  <c r="BA759" i="1"/>
  <c r="BA755" i="1"/>
  <c r="BA751" i="1"/>
  <c r="BA747" i="1"/>
  <c r="BA743" i="1"/>
  <c r="BA739" i="1"/>
  <c r="BA735" i="1"/>
  <c r="BA731" i="1"/>
  <c r="BA727" i="1"/>
  <c r="BA723" i="1"/>
  <c r="BA719" i="1"/>
  <c r="BA715" i="1"/>
  <c r="BA711" i="1"/>
  <c r="BA707" i="1"/>
  <c r="BA703" i="1"/>
  <c r="BA699" i="1"/>
  <c r="BA695" i="1"/>
  <c r="BA691" i="1"/>
  <c r="BA687" i="1"/>
  <c r="BA683" i="1"/>
  <c r="BA679" i="1"/>
  <c r="BA675" i="1"/>
  <c r="BA671" i="1"/>
  <c r="BA667" i="1"/>
  <c r="BA663" i="1"/>
  <c r="BA655" i="1"/>
  <c r="BA651" i="1"/>
  <c r="BA647" i="1"/>
  <c r="BA631" i="1"/>
  <c r="BA615" i="1"/>
  <c r="BA583" i="1"/>
  <c r="BA567" i="1"/>
  <c r="BA563" i="1"/>
  <c r="BA551" i="1"/>
  <c r="BA547" i="1"/>
  <c r="BA543" i="1"/>
  <c r="BA527" i="1"/>
  <c r="BA523" i="1"/>
  <c r="BA519" i="1"/>
  <c r="BA515" i="1"/>
  <c r="BA511" i="1"/>
  <c r="BA507" i="1"/>
  <c r="BA503" i="1"/>
  <c r="BA495" i="1"/>
  <c r="BA491" i="1"/>
  <c r="BA487" i="1"/>
  <c r="BA483" i="1"/>
  <c r="BA479" i="1"/>
  <c r="BA475" i="1"/>
  <c r="BA471" i="1"/>
  <c r="BA467" i="1"/>
  <c r="BA463" i="1"/>
  <c r="BA459" i="1"/>
  <c r="BA455" i="1"/>
  <c r="BA451" i="1"/>
  <c r="BA447" i="1"/>
  <c r="BA443" i="1"/>
  <c r="BA439" i="1"/>
  <c r="BA435" i="1"/>
  <c r="BA431" i="1"/>
  <c r="BA427" i="1"/>
  <c r="BA423" i="1"/>
  <c r="BA419" i="1"/>
  <c r="BA415" i="1"/>
  <c r="BA411" i="1"/>
  <c r="BA403" i="1"/>
  <c r="BA399" i="1"/>
  <c r="BA395" i="1"/>
  <c r="BA391" i="1"/>
  <c r="BA387" i="1"/>
  <c r="BA383" i="1"/>
  <c r="BA379" i="1"/>
  <c r="BA375" i="1"/>
  <c r="BA371" i="1"/>
  <c r="BA367" i="1"/>
  <c r="BA359" i="1"/>
  <c r="BA355" i="1"/>
  <c r="BA351" i="1"/>
  <c r="BA347" i="1"/>
  <c r="BA343" i="1"/>
  <c r="BA665" i="1"/>
  <c r="BA601" i="1"/>
  <c r="BA585" i="1"/>
  <c r="BA553" i="1"/>
  <c r="BA537" i="1"/>
  <c r="BA505" i="1"/>
  <c r="BA473" i="1"/>
  <c r="BA457" i="1"/>
  <c r="BA441" i="1"/>
  <c r="BA425" i="1"/>
  <c r="BA409" i="1"/>
  <c r="BA393" i="1"/>
  <c r="BA1704" i="1"/>
  <c r="BA1700" i="1"/>
  <c r="BA1696" i="1"/>
  <c r="BA1692" i="1"/>
  <c r="BA1688" i="1"/>
  <c r="BA1684" i="1"/>
  <c r="BA1680" i="1"/>
  <c r="BA1676" i="1"/>
  <c r="BA1672" i="1"/>
  <c r="BA1668" i="1"/>
  <c r="BA1664" i="1"/>
  <c r="BA1660" i="1"/>
  <c r="BA1656" i="1"/>
  <c r="BA1652" i="1"/>
  <c r="BA1648" i="1"/>
  <c r="BA1644" i="1"/>
  <c r="BA1636" i="1"/>
  <c r="BA1632" i="1"/>
  <c r="BA1628" i="1"/>
  <c r="BA1624" i="1"/>
  <c r="BA1620" i="1"/>
  <c r="BA1616" i="1"/>
  <c r="BA1608" i="1"/>
  <c r="BA1600" i="1"/>
  <c r="BA1596" i="1"/>
  <c r="BA1592" i="1"/>
  <c r="BA1588" i="1"/>
  <c r="BA1584" i="1"/>
  <c r="BA1580" i="1"/>
  <c r="BA1576" i="1"/>
  <c r="BA1572" i="1"/>
  <c r="BA1564" i="1"/>
  <c r="BA1556" i="1"/>
  <c r="BA1552" i="1"/>
  <c r="BA1548" i="1"/>
  <c r="BA1544" i="1"/>
  <c r="BA1540" i="1"/>
  <c r="BA1536" i="1"/>
  <c r="BA1532" i="1"/>
  <c r="BA1528" i="1"/>
  <c r="BA1524" i="1"/>
  <c r="BA1520" i="1"/>
  <c r="BA1516" i="1"/>
  <c r="BA1512" i="1"/>
  <c r="BA1508" i="1"/>
  <c r="BA1500" i="1"/>
  <c r="BA1496" i="1"/>
  <c r="BA1492" i="1"/>
  <c r="BA1488" i="1"/>
  <c r="BA1480" i="1"/>
  <c r="BA1476" i="1"/>
  <c r="BA1472" i="1"/>
  <c r="BA1468" i="1"/>
  <c r="BA1464" i="1"/>
  <c r="BA1460" i="1"/>
  <c r="BA1456" i="1"/>
  <c r="BA1452" i="1"/>
  <c r="BA1448" i="1"/>
  <c r="BA1444" i="1"/>
  <c r="BA1440" i="1"/>
  <c r="BA1436" i="1"/>
  <c r="BA1432" i="1"/>
  <c r="BA1428" i="1"/>
  <c r="BA1424" i="1"/>
  <c r="BA1420" i="1"/>
  <c r="BA1416" i="1"/>
  <c r="BA1412" i="1"/>
  <c r="BA1408" i="1"/>
  <c r="BA1404" i="1"/>
  <c r="BA1400" i="1"/>
  <c r="BA1396" i="1"/>
  <c r="BA1392" i="1"/>
  <c r="BA1388" i="1"/>
  <c r="BA1384" i="1"/>
  <c r="BA1380" i="1"/>
  <c r="BA1376" i="1"/>
  <c r="BA1372" i="1"/>
  <c r="BA1368" i="1"/>
  <c r="BA1364" i="1"/>
  <c r="BA1356" i="1"/>
  <c r="BA1352" i="1"/>
  <c r="BA1348" i="1"/>
  <c r="BA1344" i="1"/>
  <c r="BA1340" i="1"/>
  <c r="BA1336" i="1"/>
  <c r="BA1332" i="1"/>
  <c r="BA1328" i="1"/>
  <c r="BA1324" i="1"/>
  <c r="BA1320" i="1"/>
  <c r="BA1316" i="1"/>
  <c r="BA1312" i="1"/>
  <c r="BA1308" i="1"/>
  <c r="BA1304" i="1"/>
  <c r="BA1300" i="1"/>
  <c r="BA1296" i="1"/>
  <c r="BA1292" i="1"/>
  <c r="BA1288" i="1"/>
  <c r="BA1284" i="1"/>
  <c r="BA1280" i="1"/>
  <c r="BA1276" i="1"/>
  <c r="BA1272" i="1"/>
  <c r="BA1268" i="1"/>
  <c r="BA1264" i="1"/>
  <c r="BA1260" i="1"/>
  <c r="BA1256" i="1"/>
  <c r="BA1252" i="1"/>
  <c r="BA1248" i="1"/>
  <c r="BA1244" i="1"/>
  <c r="BA1240" i="1"/>
  <c r="BA1236" i="1"/>
  <c r="BA1232" i="1"/>
  <c r="BA1228" i="1"/>
  <c r="BA1224" i="1"/>
  <c r="BA1220" i="1"/>
  <c r="BA1216" i="1"/>
  <c r="BA1212" i="1"/>
  <c r="BA1208" i="1"/>
  <c r="BA1204" i="1"/>
  <c r="BA1200" i="1"/>
  <c r="BA1196" i="1"/>
  <c r="BA1192" i="1"/>
  <c r="BA1188" i="1"/>
  <c r="BA1184" i="1"/>
  <c r="BA1180" i="1"/>
  <c r="BA1176" i="1"/>
  <c r="BA1172" i="1"/>
  <c r="BA1168" i="1"/>
  <c r="BA1164" i="1"/>
  <c r="BA1160" i="1"/>
  <c r="BA1156" i="1"/>
  <c r="BA1152" i="1"/>
  <c r="BA1148" i="1"/>
  <c r="BA1136" i="1"/>
  <c r="BA1132" i="1"/>
  <c r="BA1128" i="1"/>
  <c r="BA1124" i="1"/>
  <c r="BA1120" i="1"/>
  <c r="BA1116" i="1"/>
  <c r="BA1112" i="1"/>
  <c r="BA1108" i="1"/>
  <c r="BA1104" i="1"/>
  <c r="BA1100" i="1"/>
  <c r="BA1096" i="1"/>
  <c r="BA1092" i="1"/>
  <c r="BA1088" i="1"/>
  <c r="BA1084" i="1"/>
  <c r="BA1080" i="1"/>
  <c r="BA1076" i="1"/>
  <c r="BA1072" i="1"/>
  <c r="BA1068" i="1"/>
  <c r="BA1064" i="1"/>
  <c r="BA1060" i="1"/>
  <c r="BA1056" i="1"/>
  <c r="BA1052" i="1"/>
  <c r="BA1048" i="1"/>
  <c r="BA1044" i="1"/>
  <c r="BA1040" i="1"/>
  <c r="BA1036" i="1"/>
  <c r="BA1032" i="1"/>
  <c r="BA1028" i="1"/>
  <c r="BA1024" i="1"/>
  <c r="BA1020" i="1"/>
  <c r="BA1016" i="1"/>
  <c r="BA1012" i="1"/>
  <c r="BA1008" i="1"/>
  <c r="BA1004" i="1"/>
  <c r="BA1000" i="1"/>
  <c r="BA996" i="1"/>
  <c r="BA992" i="1"/>
  <c r="BA988" i="1"/>
  <c r="BA984" i="1"/>
  <c r="BA980" i="1"/>
  <c r="BA976" i="1"/>
  <c r="BA972" i="1"/>
  <c r="BA968" i="1"/>
  <c r="BA964" i="1"/>
  <c r="BA960" i="1"/>
  <c r="BA956" i="1"/>
  <c r="BA952" i="1"/>
  <c r="BA948" i="1"/>
  <c r="BA944" i="1"/>
  <c r="BA940" i="1"/>
  <c r="BA936" i="1"/>
  <c r="BA932" i="1"/>
  <c r="BA928" i="1"/>
  <c r="BA924" i="1"/>
  <c r="BA920" i="1"/>
  <c r="BA916" i="1"/>
  <c r="BA912" i="1"/>
  <c r="BA908" i="1"/>
  <c r="BA904" i="1"/>
  <c r="BA900" i="1"/>
  <c r="BA896" i="1"/>
  <c r="BA892" i="1"/>
  <c r="BA888" i="1"/>
  <c r="BA884" i="1"/>
  <c r="BA880" i="1"/>
  <c r="BA876" i="1"/>
  <c r="BA872" i="1"/>
  <c r="BA868" i="1"/>
  <c r="BA864" i="1"/>
  <c r="BA860" i="1"/>
  <c r="BA856" i="1"/>
  <c r="BA852" i="1"/>
  <c r="BA848" i="1"/>
  <c r="BA844" i="1"/>
  <c r="BA840" i="1"/>
  <c r="BA832" i="1"/>
  <c r="BA824" i="1"/>
  <c r="BA820" i="1"/>
  <c r="BA816" i="1"/>
  <c r="BA812" i="1"/>
  <c r="BA808" i="1"/>
  <c r="BA804" i="1"/>
  <c r="BA800" i="1"/>
  <c r="BA796" i="1"/>
  <c r="BA792" i="1"/>
  <c r="BA788" i="1"/>
  <c r="BA784" i="1"/>
  <c r="BA780" i="1"/>
  <c r="BA776" i="1"/>
  <c r="BA772" i="1"/>
  <c r="BA768" i="1"/>
  <c r="BA764" i="1"/>
  <c r="BA760" i="1"/>
  <c r="BA756" i="1"/>
  <c r="BA752" i="1"/>
  <c r="BA748" i="1"/>
  <c r="BA744" i="1"/>
  <c r="BA740" i="1"/>
  <c r="BA736" i="1"/>
  <c r="BA732" i="1"/>
  <c r="BA728" i="1"/>
  <c r="BA724" i="1"/>
  <c r="BA720" i="1"/>
  <c r="BA716" i="1"/>
  <c r="BA712" i="1"/>
  <c r="BA708" i="1"/>
  <c r="BA704" i="1"/>
  <c r="BA700" i="1"/>
  <c r="BA696" i="1"/>
  <c r="BA692" i="1"/>
  <c r="BA688" i="1"/>
  <c r="BA684" i="1"/>
  <c r="BA680" i="1"/>
  <c r="BA676" i="1"/>
  <c r="BA672" i="1"/>
  <c r="BA668" i="1"/>
  <c r="BA664" i="1"/>
  <c r="BA656" i="1"/>
  <c r="BA652" i="1"/>
  <c r="BA648" i="1"/>
  <c r="BA640" i="1"/>
  <c r="BA636" i="1"/>
  <c r="BA632" i="1"/>
  <c r="BA620" i="1"/>
  <c r="BA616" i="1"/>
  <c r="BA612" i="1"/>
  <c r="BA608" i="1"/>
  <c r="BA604" i="1"/>
  <c r="BA600" i="1"/>
  <c r="BA596" i="1"/>
  <c r="BA592" i="1"/>
  <c r="BA588" i="1"/>
  <c r="BA584" i="1"/>
  <c r="BA580" i="1"/>
  <c r="BA576" i="1"/>
  <c r="BA572" i="1"/>
  <c r="BA568" i="1"/>
  <c r="BA564" i="1"/>
  <c r="BA560" i="1"/>
  <c r="BA556" i="1"/>
  <c r="BA552" i="1"/>
  <c r="BA548" i="1"/>
  <c r="BA544" i="1"/>
  <c r="BA536" i="1"/>
  <c r="BA532" i="1"/>
  <c r="BA528" i="1"/>
  <c r="BA524" i="1"/>
  <c r="BA520" i="1"/>
  <c r="BA516" i="1"/>
  <c r="BA512" i="1"/>
  <c r="BA508" i="1"/>
  <c r="BA504" i="1"/>
  <c r="BA500" i="1"/>
  <c r="BA496" i="1"/>
  <c r="BA492" i="1"/>
  <c r="BA488" i="1"/>
  <c r="BA484" i="1"/>
  <c r="BA480" i="1"/>
  <c r="BA476" i="1"/>
  <c r="BA472" i="1"/>
  <c r="BA468" i="1"/>
  <c r="BA464" i="1"/>
  <c r="BA460" i="1"/>
  <c r="BA456" i="1"/>
  <c r="BA452" i="1"/>
  <c r="BA448" i="1"/>
  <c r="BA444" i="1"/>
  <c r="BA440" i="1"/>
  <c r="BA436" i="1"/>
  <c r="BA432" i="1"/>
  <c r="BA428" i="1"/>
  <c r="BA424" i="1"/>
  <c r="BA408" i="1"/>
  <c r="BA400" i="1"/>
  <c r="BA388" i="1"/>
  <c r="BA380" i="1"/>
  <c r="BA376" i="1"/>
  <c r="BA372" i="1"/>
  <c r="BA368" i="1"/>
  <c r="BA364" i="1"/>
  <c r="BA360" i="1"/>
  <c r="BA356" i="1"/>
  <c r="BA348" i="1"/>
  <c r="BA340" i="1"/>
  <c r="BA332" i="1"/>
  <c r="BA316" i="1"/>
  <c r="BA312" i="1"/>
  <c r="BA308" i="1"/>
  <c r="BA304" i="1"/>
  <c r="BA300" i="1"/>
  <c r="BA296" i="1"/>
  <c r="BA292" i="1"/>
  <c r="BA288" i="1"/>
  <c r="BA284" i="1"/>
  <c r="BA280" i="1"/>
  <c r="BA276" i="1"/>
  <c r="BA272" i="1"/>
  <c r="BA268" i="1"/>
  <c r="BA264" i="1"/>
  <c r="BA256" i="1"/>
  <c r="BA252" i="1"/>
  <c r="BA248" i="1"/>
  <c r="BA240" i="1"/>
  <c r="BA232" i="1"/>
  <c r="BA228" i="1"/>
  <c r="BA224" i="1"/>
  <c r="BA216" i="1"/>
  <c r="BA212" i="1"/>
  <c r="BA208" i="1"/>
  <c r="BA196" i="1"/>
  <c r="BA192" i="1"/>
  <c r="BA188" i="1"/>
  <c r="BA184" i="1"/>
  <c r="BA180" i="1"/>
  <c r="BA176" i="1"/>
  <c r="BA172" i="1"/>
  <c r="BA168" i="1"/>
  <c r="BA164" i="1"/>
  <c r="BA160" i="1"/>
  <c r="BA156" i="1"/>
  <c r="BA152" i="1"/>
  <c r="BA148" i="1"/>
  <c r="BA144" i="1"/>
  <c r="BA140" i="1"/>
  <c r="BA136" i="1"/>
  <c r="BA132" i="1"/>
  <c r="BA128" i="1"/>
  <c r="BA124" i="1"/>
  <c r="BA120" i="1"/>
  <c r="BA116" i="1"/>
  <c r="BA112" i="1"/>
  <c r="BA108" i="1"/>
  <c r="BA104" i="1"/>
  <c r="BA100" i="1"/>
  <c r="BA96" i="1"/>
  <c r="BA92" i="1"/>
  <c r="BA88" i="1"/>
  <c r="BA84" i="1"/>
  <c r="BA80" i="1"/>
  <c r="BA76" i="1"/>
  <c r="BA72" i="1"/>
  <c r="BA68" i="1"/>
  <c r="BA64" i="1"/>
  <c r="BA60" i="1"/>
  <c r="BA56" i="1"/>
  <c r="BA52" i="1"/>
  <c r="BA48" i="1"/>
  <c r="BA44" i="1"/>
  <c r="BA40" i="1"/>
  <c r="BA28" i="1"/>
  <c r="BA24" i="1"/>
  <c r="BA20" i="1"/>
  <c r="BA16" i="1"/>
  <c r="BA12" i="1"/>
  <c r="BA8" i="1"/>
  <c r="BA4" i="1"/>
  <c r="BA338" i="1"/>
  <c r="BA334" i="1"/>
  <c r="BA330" i="1"/>
  <c r="BA326" i="1"/>
  <c r="BA322" i="1"/>
  <c r="BA314" i="1"/>
  <c r="BA310" i="1"/>
  <c r="BA306" i="1"/>
  <c r="BA302" i="1"/>
  <c r="BA298" i="1"/>
  <c r="BA294" i="1"/>
  <c r="BA290" i="1"/>
  <c r="BA286" i="1"/>
  <c r="BA282" i="1"/>
  <c r="BA278" i="1"/>
  <c r="BA274" i="1"/>
  <c r="BA270" i="1"/>
  <c r="BA266" i="1"/>
  <c r="BA262" i="1"/>
  <c r="BA258" i="1"/>
  <c r="BA254" i="1"/>
  <c r="BA250" i="1"/>
  <c r="BA242" i="1"/>
  <c r="BA238" i="1"/>
  <c r="BA234" i="1"/>
  <c r="BA230" i="1"/>
  <c r="BA226" i="1"/>
  <c r="BA222" i="1"/>
  <c r="BA218" i="1"/>
  <c r="BA214" i="1"/>
  <c r="BA210" i="1"/>
  <c r="BA206" i="1"/>
  <c r="BA202" i="1"/>
  <c r="BA198" i="1"/>
  <c r="BA194" i="1"/>
  <c r="BA190" i="1"/>
  <c r="BA186" i="1"/>
  <c r="BA182" i="1"/>
  <c r="BA178" i="1"/>
  <c r="BA174" i="1"/>
  <c r="BA170" i="1"/>
  <c r="BA166" i="1"/>
  <c r="BA162" i="1"/>
  <c r="BA158" i="1"/>
  <c r="BA154" i="1"/>
  <c r="BA150" i="1"/>
  <c r="BA146" i="1"/>
  <c r="BA142" i="1"/>
  <c r="BA138" i="1"/>
  <c r="BA134" i="1"/>
  <c r="BA130" i="1"/>
  <c r="BA126" i="1"/>
  <c r="BA122" i="1"/>
  <c r="BA118" i="1"/>
  <c r="BA114" i="1"/>
  <c r="BA110" i="1"/>
  <c r="BA106" i="1"/>
  <c r="BA102" i="1"/>
  <c r="BA98" i="1"/>
  <c r="BA94" i="1"/>
  <c r="BA90" i="1"/>
  <c r="BA86" i="1"/>
  <c r="BA82" i="1"/>
  <c r="BA78" i="1"/>
  <c r="BA74" i="1"/>
  <c r="BA70" i="1"/>
  <c r="BA66" i="1"/>
  <c r="BA62" i="1"/>
  <c r="BA58" i="1"/>
  <c r="BA54" i="1"/>
  <c r="BA50" i="1"/>
  <c r="BA46" i="1"/>
  <c r="BA42" i="1"/>
  <c r="BA34" i="1"/>
  <c r="BA30" i="1"/>
  <c r="BA26" i="1"/>
  <c r="BA22" i="1"/>
  <c r="BA18" i="1"/>
  <c r="BA14" i="1"/>
  <c r="BA10" i="1"/>
  <c r="BA6" i="1"/>
  <c r="AY3579" i="1"/>
  <c r="AY3563" i="1"/>
  <c r="AY4109" i="1"/>
  <c r="AY4081" i="1"/>
  <c r="AY4053" i="1"/>
  <c r="AY4017" i="1"/>
  <c r="AY3993" i="1"/>
  <c r="AY3977" i="1"/>
  <c r="AY3961" i="1"/>
  <c r="AY3945" i="1"/>
  <c r="AY3929" i="1"/>
  <c r="AY3913" i="1"/>
  <c r="AY3897" i="1"/>
  <c r="AY3881" i="1"/>
  <c r="AY3865" i="1"/>
  <c r="AY3849" i="1"/>
  <c r="AY3833" i="1"/>
  <c r="AY3817" i="1"/>
  <c r="AY3801" i="1"/>
  <c r="AY3785" i="1"/>
  <c r="AY3769" i="1"/>
  <c r="AY3753" i="1"/>
  <c r="AY3737" i="1"/>
  <c r="AY3721" i="1"/>
  <c r="AY3705" i="1"/>
  <c r="AY3689" i="1"/>
  <c r="AY3673" i="1"/>
  <c r="AY3657" i="1"/>
  <c r="AY3609" i="1"/>
  <c r="AY3593" i="1"/>
  <c r="AY3577" i="1"/>
  <c r="AY3561" i="1"/>
  <c r="AY3545" i="1"/>
  <c r="AY3529" i="1"/>
  <c r="AY3513" i="1"/>
  <c r="AY3497" i="1"/>
  <c r="AY3481" i="1"/>
  <c r="AY3465" i="1"/>
  <c r="AY3449" i="1"/>
  <c r="AY3433" i="1"/>
  <c r="AY3417" i="1"/>
  <c r="AY3401" i="1"/>
  <c r="AY3385" i="1"/>
  <c r="AY3369" i="1"/>
  <c r="AY3353" i="1"/>
  <c r="AY3337" i="1"/>
  <c r="AY3305" i="1"/>
  <c r="AY3289" i="1"/>
  <c r="AY3273" i="1"/>
  <c r="AY3257" i="1"/>
  <c r="AY3241" i="1"/>
  <c r="AY3209" i="1"/>
  <c r="AY4055" i="1"/>
  <c r="AY4047" i="1"/>
  <c r="AY3775" i="1"/>
  <c r="AY3663" i="1"/>
  <c r="AY3655" i="1"/>
  <c r="AY3631" i="1"/>
  <c r="AY3483" i="1"/>
  <c r="AY3419" i="1"/>
  <c r="AY3331" i="1"/>
  <c r="AY4097" i="1"/>
  <c r="AY4093" i="1"/>
  <c r="AY4061" i="1"/>
  <c r="AY4057" i="1"/>
  <c r="AY4029" i="1"/>
  <c r="AY4112" i="1"/>
  <c r="AY4108" i="1"/>
  <c r="AY4104" i="1"/>
  <c r="AY4100" i="1"/>
  <c r="AY4096" i="1"/>
  <c r="AY4092" i="1"/>
  <c r="AY4088" i="1"/>
  <c r="AY4084" i="1"/>
  <c r="AY4080" i="1"/>
  <c r="AY4076" i="1"/>
  <c r="AY4072" i="1"/>
  <c r="AY4068" i="1"/>
  <c r="AY4064" i="1"/>
  <c r="AY4060" i="1"/>
  <c r="AY4056" i="1"/>
  <c r="AY4052" i="1"/>
  <c r="AY4048" i="1"/>
  <c r="AY4044" i="1"/>
  <c r="AY4040" i="1"/>
  <c r="AY4036" i="1"/>
  <c r="AY4032" i="1"/>
  <c r="AY4028" i="1"/>
  <c r="AY4024" i="1"/>
  <c r="AY4020" i="1"/>
  <c r="AY4016" i="1"/>
  <c r="AY4012" i="1"/>
  <c r="AY4008" i="1"/>
  <c r="AY4004" i="1"/>
  <c r="AY4000" i="1"/>
  <c r="AY3996" i="1"/>
  <c r="AY3992" i="1"/>
  <c r="AY3984" i="1"/>
  <c r="AY3980" i="1"/>
  <c r="AY3972" i="1"/>
  <c r="AY3968" i="1"/>
  <c r="AY3964" i="1"/>
  <c r="AY3960" i="1"/>
  <c r="AY3956" i="1"/>
  <c r="AY3952" i="1"/>
  <c r="AY3948" i="1"/>
  <c r="AY3944" i="1"/>
  <c r="AY3940" i="1"/>
  <c r="AY3936" i="1"/>
  <c r="AY3932" i="1"/>
  <c r="AY3928" i="1"/>
  <c r="AY3924" i="1"/>
  <c r="AY3920" i="1"/>
  <c r="AY3916" i="1"/>
  <c r="AY3912" i="1"/>
  <c r="AY3908" i="1"/>
  <c r="AY3904" i="1"/>
  <c r="AY3900" i="1"/>
  <c r="AY3896" i="1"/>
  <c r="AY3892" i="1"/>
  <c r="AY3888" i="1"/>
  <c r="AY3884" i="1"/>
  <c r="AY3872" i="1"/>
  <c r="AY3868" i="1"/>
  <c r="AY3864" i="1"/>
  <c r="AY3860" i="1"/>
  <c r="AY3856" i="1"/>
  <c r="AY3852" i="1"/>
  <c r="AY3848" i="1"/>
  <c r="AY3844" i="1"/>
  <c r="AY3840" i="1"/>
  <c r="AY3836" i="1"/>
  <c r="AY3832" i="1"/>
  <c r="AY3828" i="1"/>
  <c r="AY3824" i="1"/>
  <c r="AY3820" i="1"/>
  <c r="AY3816" i="1"/>
  <c r="AY3812" i="1"/>
  <c r="AY3808" i="1"/>
  <c r="AY3804" i="1"/>
  <c r="AY3800" i="1"/>
  <c r="AY3796" i="1"/>
  <c r="AY3792" i="1"/>
  <c r="AY3788" i="1"/>
  <c r="AY3784" i="1"/>
  <c r="AY3780" i="1"/>
  <c r="AY3776" i="1"/>
  <c r="AY3772" i="1"/>
  <c r="AY3768" i="1"/>
  <c r="AY3764" i="1"/>
  <c r="AY3760" i="1"/>
  <c r="AY3756" i="1"/>
  <c r="AY3752" i="1"/>
  <c r="AY3748" i="1"/>
  <c r="AY3744" i="1"/>
  <c r="AY3740" i="1"/>
  <c r="AY3736" i="1"/>
  <c r="AY3732" i="1"/>
  <c r="AY3728" i="1"/>
  <c r="AY3724" i="1"/>
  <c r="AY3720" i="1"/>
  <c r="AY3716" i="1"/>
  <c r="AY3708" i="1"/>
  <c r="AY3704" i="1"/>
  <c r="AY3700" i="1"/>
  <c r="AY3696" i="1"/>
  <c r="AY3688" i="1"/>
  <c r="AY3684" i="1"/>
  <c r="AY3680" i="1"/>
  <c r="AY3676" i="1"/>
  <c r="AY3672" i="1"/>
  <c r="AY3668" i="1"/>
  <c r="AY3664" i="1"/>
  <c r="AY3660" i="1"/>
  <c r="AY3656" i="1"/>
  <c r="AY3652" i="1"/>
  <c r="AY3648" i="1"/>
  <c r="AY3644" i="1"/>
  <c r="AY3640" i="1"/>
  <c r="AY3636" i="1"/>
  <c r="AY3632" i="1"/>
  <c r="AY3628" i="1"/>
  <c r="AY3616" i="1"/>
  <c r="AY3612" i="1"/>
  <c r="AY3608" i="1"/>
  <c r="AY3604" i="1"/>
  <c r="AY3600" i="1"/>
  <c r="AY3596" i="1"/>
  <c r="AY3592" i="1"/>
  <c r="AY3588" i="1"/>
  <c r="AY3584" i="1"/>
  <c r="AY3580" i="1"/>
  <c r="AY3576" i="1"/>
  <c r="AY3572" i="1"/>
  <c r="AY3568" i="1"/>
  <c r="AY3564" i="1"/>
  <c r="AY3560" i="1"/>
  <c r="AY3556" i="1"/>
  <c r="AY3552" i="1"/>
  <c r="AY3548" i="1"/>
  <c r="AY3544" i="1"/>
  <c r="AY3540" i="1"/>
  <c r="AY3536" i="1"/>
  <c r="AY3532" i="1"/>
  <c r="AY3528" i="1"/>
  <c r="AY3524" i="1"/>
  <c r="AY3520" i="1"/>
  <c r="AY3516" i="1"/>
  <c r="AY3512" i="1"/>
  <c r="AY3508" i="1"/>
  <c r="AY3504" i="1"/>
  <c r="AY3500" i="1"/>
  <c r="AY3496" i="1"/>
  <c r="AY3492" i="1"/>
  <c r="AY3488" i="1"/>
  <c r="AY3484" i="1"/>
  <c r="AY3480" i="1"/>
  <c r="AY3476" i="1"/>
  <c r="AY3472" i="1"/>
  <c r="AY3468" i="1"/>
  <c r="AY3464" i="1"/>
  <c r="AY3460" i="1"/>
  <c r="AY3456" i="1"/>
  <c r="AY3452" i="1"/>
  <c r="AY3448" i="1"/>
  <c r="AY3444" i="1"/>
  <c r="AY3440" i="1"/>
  <c r="AY3436" i="1"/>
  <c r="AY3432" i="1"/>
  <c r="AY3428" i="1"/>
  <c r="AY3424" i="1"/>
  <c r="AY3420" i="1"/>
  <c r="AY3416" i="1"/>
  <c r="AY3412" i="1"/>
  <c r="AY3408" i="1"/>
  <c r="AY3404" i="1"/>
  <c r="AY3396" i="1"/>
  <c r="AY3392" i="1"/>
  <c r="AY3388" i="1"/>
  <c r="AY3384" i="1"/>
  <c r="AY3380" i="1"/>
  <c r="AY3376" i="1"/>
  <c r="AY3372" i="1"/>
  <c r="AY3368" i="1"/>
  <c r="AY3356" i="1"/>
  <c r="AY3348" i="1"/>
  <c r="AY3344" i="1"/>
  <c r="AY3340" i="1"/>
  <c r="AY3332" i="1"/>
  <c r="AY3328" i="1"/>
  <c r="AY3324" i="1"/>
  <c r="AY3316" i="1"/>
  <c r="AY3312" i="1"/>
  <c r="AY3308" i="1"/>
  <c r="AY3304" i="1"/>
  <c r="AY3300" i="1"/>
  <c r="AY3296" i="1"/>
  <c r="AY3292" i="1"/>
  <c r="AY3288" i="1"/>
  <c r="AY3284" i="1"/>
  <c r="AY3280" i="1"/>
  <c r="AY3276" i="1"/>
  <c r="AY3272" i="1"/>
  <c r="AY3268" i="1"/>
  <c r="AY3264" i="1"/>
  <c r="AY3260" i="1"/>
  <c r="AY3256" i="1"/>
  <c r="AY3252" i="1"/>
  <c r="AY3248" i="1"/>
  <c r="AY3244" i="1"/>
  <c r="AY3240" i="1"/>
  <c r="AY3236" i="1"/>
  <c r="AY3232" i="1"/>
  <c r="AY3228" i="1"/>
  <c r="AY3224" i="1"/>
  <c r="AY3220" i="1"/>
  <c r="AY3216" i="1"/>
  <c r="AY3212" i="1"/>
  <c r="AY3208" i="1"/>
  <c r="AY3204" i="1"/>
  <c r="AY3200" i="1"/>
  <c r="AY3196" i="1"/>
  <c r="AY3192" i="1"/>
  <c r="AY3188" i="1"/>
  <c r="AY3184" i="1"/>
  <c r="AY3180" i="1"/>
  <c r="AY3176" i="1"/>
  <c r="AY3172" i="1"/>
  <c r="AY3168" i="1"/>
  <c r="AY3164" i="1"/>
  <c r="AY3160" i="1"/>
  <c r="AY3156" i="1"/>
  <c r="AY3152" i="1"/>
  <c r="AY3148" i="1"/>
  <c r="AY3144" i="1"/>
  <c r="AY3371" i="1"/>
  <c r="AY3199" i="1"/>
  <c r="AY3183" i="1"/>
  <c r="AY3143" i="1"/>
  <c r="AY3139" i="1"/>
  <c r="AY3135" i="1"/>
  <c r="AY3131" i="1"/>
  <c r="AY3127" i="1"/>
  <c r="AY3123" i="1"/>
  <c r="AY3119" i="1"/>
  <c r="AY3115" i="1"/>
  <c r="AY3111" i="1"/>
  <c r="AY3107" i="1"/>
  <c r="AY3103" i="1"/>
  <c r="AY3099" i="1"/>
  <c r="AY3095" i="1"/>
  <c r="AY3091" i="1"/>
  <c r="AY3087" i="1"/>
  <c r="AY3083" i="1"/>
  <c r="AY3079" i="1"/>
  <c r="AY3075" i="1"/>
  <c r="AY3071" i="1"/>
  <c r="AY3067" i="1"/>
  <c r="AY3063" i="1"/>
  <c r="AY3059" i="1"/>
  <c r="AY3051" i="1"/>
  <c r="AY3047" i="1"/>
  <c r="AY3043" i="1"/>
  <c r="AY3039" i="1"/>
  <c r="AY3035" i="1"/>
  <c r="AY3031" i="1"/>
  <c r="AY3027" i="1"/>
  <c r="AY3019" i="1"/>
  <c r="AY3011" i="1"/>
  <c r="AY3007" i="1"/>
  <c r="AY2999" i="1"/>
  <c r="AY2995" i="1"/>
  <c r="AY2987" i="1"/>
  <c r="AY2983" i="1"/>
  <c r="AY2979" i="1"/>
  <c r="AY2975" i="1"/>
  <c r="AY2963" i="1"/>
  <c r="AY2959" i="1"/>
  <c r="AY2955" i="1"/>
  <c r="AY2951" i="1"/>
  <c r="AY2947" i="1"/>
  <c r="AY2943" i="1"/>
  <c r="AY2939" i="1"/>
  <c r="AY2935" i="1"/>
  <c r="AY2931" i="1"/>
  <c r="AY2927" i="1"/>
  <c r="AY2923" i="1"/>
  <c r="AY2911" i="1"/>
  <c r="AY2907" i="1"/>
  <c r="AY2903" i="1"/>
  <c r="AY2895" i="1"/>
  <c r="AY2891" i="1"/>
  <c r="AY2887" i="1"/>
  <c r="AY2883" i="1"/>
  <c r="AY2879" i="1"/>
  <c r="AY2875" i="1"/>
  <c r="AY2871" i="1"/>
  <c r="AY2867" i="1"/>
  <c r="AY2863" i="1"/>
  <c r="AY2859" i="1"/>
  <c r="AY2855" i="1"/>
  <c r="AY2851" i="1"/>
  <c r="AY2847" i="1"/>
  <c r="AY2843" i="1"/>
  <c r="AY2839" i="1"/>
  <c r="AY2835" i="1"/>
  <c r="AY2831" i="1"/>
  <c r="AY2827" i="1"/>
  <c r="AY2823" i="1"/>
  <c r="AY2819" i="1"/>
  <c r="AY2815" i="1"/>
  <c r="AY2811" i="1"/>
  <c r="AY2807" i="1"/>
  <c r="AY2803" i="1"/>
  <c r="AY2799" i="1"/>
  <c r="AY2795" i="1"/>
  <c r="AY2791" i="1"/>
  <c r="AY2787" i="1"/>
  <c r="AY2783" i="1"/>
  <c r="AY2779" i="1"/>
  <c r="AY2775" i="1"/>
  <c r="AY2771" i="1"/>
  <c r="AY2767" i="1"/>
  <c r="AY2763" i="1"/>
  <c r="AY2759" i="1"/>
  <c r="AY2755" i="1"/>
  <c r="AY2751" i="1"/>
  <c r="AY2747" i="1"/>
  <c r="AY2743" i="1"/>
  <c r="AY2739" i="1"/>
  <c r="AY2735" i="1"/>
  <c r="AY2731" i="1"/>
  <c r="AY2727" i="1"/>
  <c r="AY2723" i="1"/>
  <c r="AY2719" i="1"/>
  <c r="AY2715" i="1"/>
  <c r="AY2711" i="1"/>
  <c r="AY2707" i="1"/>
  <c r="AY2703" i="1"/>
  <c r="AY2699" i="1"/>
  <c r="AY2695" i="1"/>
  <c r="AY2691" i="1"/>
  <c r="AY2687" i="1"/>
  <c r="AY2683" i="1"/>
  <c r="AY2679" i="1"/>
  <c r="AY2675" i="1"/>
  <c r="AY2671" i="1"/>
  <c r="AY2667" i="1"/>
  <c r="AY2663" i="1"/>
  <c r="AY2651" i="1"/>
  <c r="AY2647" i="1"/>
  <c r="AY2643" i="1"/>
  <c r="AY2631" i="1"/>
  <c r="AY2627" i="1"/>
  <c r="AY2623" i="1"/>
  <c r="AY2619" i="1"/>
  <c r="AY2615" i="1"/>
  <c r="AY2611" i="1"/>
  <c r="AY2603" i="1"/>
  <c r="AY2599" i="1"/>
  <c r="AY2595" i="1"/>
  <c r="AY2591" i="1"/>
  <c r="AY2587" i="1"/>
  <c r="AY2583" i="1"/>
  <c r="AY2579" i="1"/>
  <c r="AY2575" i="1"/>
  <c r="AY2559" i="1"/>
  <c r="AY2555" i="1"/>
  <c r="AY2551" i="1"/>
  <c r="AY2547" i="1"/>
  <c r="AY2539" i="1"/>
  <c r="AY2535" i="1"/>
  <c r="AY2531" i="1"/>
  <c r="AY2527" i="1"/>
  <c r="AY2523" i="1"/>
  <c r="AY2519" i="1"/>
  <c r="AY2515" i="1"/>
  <c r="AY2511" i="1"/>
  <c r="AY2507" i="1"/>
  <c r="AY2503" i="1"/>
  <c r="AY2499" i="1"/>
  <c r="AY2495" i="1"/>
  <c r="AY2491" i="1"/>
  <c r="AY2483" i="1"/>
  <c r="AY2479" i="1"/>
  <c r="AY2475" i="1"/>
  <c r="AY2471" i="1"/>
  <c r="AY2459" i="1"/>
  <c r="AY2455" i="1"/>
  <c r="AY2451" i="1"/>
  <c r="AY2447" i="1"/>
  <c r="AY2443" i="1"/>
  <c r="AY2439" i="1"/>
  <c r="AY2435" i="1"/>
  <c r="AY2431" i="1"/>
  <c r="AY2423" i="1"/>
  <c r="AY2419" i="1"/>
  <c r="AY2415" i="1"/>
  <c r="AY2411" i="1"/>
  <c r="AY2407" i="1"/>
  <c r="AY2403" i="1"/>
  <c r="AY2399" i="1"/>
  <c r="AY2395" i="1"/>
  <c r="AY2391" i="1"/>
  <c r="AY2387" i="1"/>
  <c r="AY2383" i="1"/>
  <c r="AY2379" i="1"/>
  <c r="AY2375" i="1"/>
  <c r="AY2371" i="1"/>
  <c r="AY2367" i="1"/>
  <c r="AY2363" i="1"/>
  <c r="AY2359" i="1"/>
  <c r="AY2355" i="1"/>
  <c r="AY2351" i="1"/>
  <c r="AY2347" i="1"/>
  <c r="AY2343" i="1"/>
  <c r="AY2339" i="1"/>
  <c r="AY2335" i="1"/>
  <c r="AY2331" i="1"/>
  <c r="AY2327" i="1"/>
  <c r="AY2323" i="1"/>
  <c r="AY2319" i="1"/>
  <c r="AY2315" i="1"/>
  <c r="AY2311" i="1"/>
  <c r="AY2307" i="1"/>
  <c r="AY2303" i="1"/>
  <c r="AY2299" i="1"/>
  <c r="AY2295" i="1"/>
  <c r="AY2291" i="1"/>
  <c r="AY2287" i="1"/>
  <c r="AY2283" i="1"/>
  <c r="AY2279" i="1"/>
  <c r="AY2275" i="1"/>
  <c r="AY2271" i="1"/>
  <c r="AY2267" i="1"/>
  <c r="AY2259" i="1"/>
  <c r="AY2251" i="1"/>
  <c r="AY2247" i="1"/>
  <c r="AY2243" i="1"/>
  <c r="AY2239" i="1"/>
  <c r="AY2235" i="1"/>
  <c r="AY2231" i="1"/>
  <c r="AY2227" i="1"/>
  <c r="AY2223" i="1"/>
  <c r="AY2219" i="1"/>
  <c r="AY2215" i="1"/>
  <c r="AY2211" i="1"/>
  <c r="AY4111" i="1"/>
  <c r="AY4103" i="1"/>
  <c r="AY4095" i="1"/>
  <c r="AY4087" i="1"/>
  <c r="AY4079" i="1"/>
  <c r="AY4071" i="1"/>
  <c r="AY4063" i="1"/>
  <c r="AY4031" i="1"/>
  <c r="AY4015" i="1"/>
  <c r="AY3975" i="1"/>
  <c r="AY3951" i="1"/>
  <c r="AY3943" i="1"/>
  <c r="AY3935" i="1"/>
  <c r="AY3927" i="1"/>
  <c r="AY3919" i="1"/>
  <c r="AY3875" i="1"/>
  <c r="AY3843" i="1"/>
  <c r="AY3827" i="1"/>
  <c r="AY3795" i="1"/>
  <c r="AY3779" i="1"/>
  <c r="AY3771" i="1"/>
  <c r="AY3755" i="1"/>
  <c r="AY3747" i="1"/>
  <c r="AY3739" i="1"/>
  <c r="AY3675" i="1"/>
  <c r="AY3651" i="1"/>
  <c r="AY3619" i="1"/>
  <c r="AY3611" i="1"/>
  <c r="AY3571" i="1"/>
  <c r="AY3555" i="1"/>
  <c r="AY3547" i="1"/>
  <c r="AY3503" i="1"/>
  <c r="AY3495" i="1"/>
  <c r="AY3487" i="1"/>
  <c r="AY3455" i="1"/>
  <c r="AY3447" i="1"/>
  <c r="AY3431" i="1"/>
  <c r="AY3423" i="1"/>
  <c r="AY3211" i="1"/>
  <c r="AY3207" i="1"/>
  <c r="AY3203" i="1"/>
  <c r="AY3195" i="1"/>
  <c r="AY3191" i="1"/>
  <c r="AY3187" i="1"/>
  <c r="AY4110" i="1"/>
  <c r="AY4106" i="1"/>
  <c r="AY4102" i="1"/>
  <c r="AY4098" i="1"/>
  <c r="AY4094" i="1"/>
  <c r="AY4090" i="1"/>
  <c r="AY4086" i="1"/>
  <c r="AY4082" i="1"/>
  <c r="AY4078" i="1"/>
  <c r="AY4074" i="1"/>
  <c r="AY4070" i="1"/>
  <c r="AY4066" i="1"/>
  <c r="AY4062" i="1"/>
  <c r="AY4058" i="1"/>
  <c r="AY4054" i="1"/>
  <c r="AY4050" i="1"/>
  <c r="AY4046" i="1"/>
  <c r="AY4042" i="1"/>
  <c r="AY4038" i="1"/>
  <c r="AY4034" i="1"/>
  <c r="AY4030" i="1"/>
  <c r="AY4026" i="1"/>
  <c r="AY4022" i="1"/>
  <c r="AY4018" i="1"/>
  <c r="AY4014" i="1"/>
  <c r="AY4010" i="1"/>
  <c r="AY4006" i="1"/>
  <c r="AY4002" i="1"/>
  <c r="AY3998" i="1"/>
  <c r="AY3994" i="1"/>
  <c r="AY3990" i="1"/>
  <c r="AY3986" i="1"/>
  <c r="AY3982" i="1"/>
  <c r="AY3978" i="1"/>
  <c r="AY3966" i="1"/>
  <c r="AY3962" i="1"/>
  <c r="AY3958" i="1"/>
  <c r="AY3954" i="1"/>
  <c r="AY3950" i="1"/>
  <c r="AY3946" i="1"/>
  <c r="AY3942" i="1"/>
  <c r="AY3938" i="1"/>
  <c r="AY3934" i="1"/>
  <c r="AY3930" i="1"/>
  <c r="AY3926" i="1"/>
  <c r="AY3922" i="1"/>
  <c r="AY3918" i="1"/>
  <c r="AY3914" i="1"/>
  <c r="AY3910" i="1"/>
  <c r="AY3906" i="1"/>
  <c r="AY3902" i="1"/>
  <c r="AY3898" i="1"/>
  <c r="AY3894" i="1"/>
  <c r="AY3890" i="1"/>
  <c r="AY3886" i="1"/>
  <c r="AY3882" i="1"/>
  <c r="AY3878" i="1"/>
  <c r="AY3874" i="1"/>
  <c r="AY3870" i="1"/>
  <c r="AY3866" i="1"/>
  <c r="AY3862" i="1"/>
  <c r="AY3858" i="1"/>
  <c r="AY3854" i="1"/>
  <c r="AY3850" i="1"/>
  <c r="AY3846" i="1"/>
  <c r="AY3842" i="1"/>
  <c r="AY3838" i="1"/>
  <c r="AY3834" i="1"/>
  <c r="AY3826" i="1"/>
  <c r="AY3822" i="1"/>
  <c r="AY3818" i="1"/>
  <c r="AY3814" i="1"/>
  <c r="AY3810" i="1"/>
  <c r="AY3802" i="1"/>
  <c r="AY3798" i="1"/>
  <c r="AY3794" i="1"/>
  <c r="AY3790" i="1"/>
  <c r="AY3786" i="1"/>
  <c r="AY3782" i="1"/>
  <c r="AY3778" i="1"/>
  <c r="AY3774" i="1"/>
  <c r="AY3770" i="1"/>
  <c r="AY3766" i="1"/>
  <c r="AY3762" i="1"/>
  <c r="AY3758" i="1"/>
  <c r="AY3754" i="1"/>
  <c r="AY3750" i="1"/>
  <c r="AY3746" i="1"/>
  <c r="AY3742" i="1"/>
  <c r="AY3738" i="1"/>
  <c r="AY3734" i="1"/>
  <c r="AY3730" i="1"/>
  <c r="AY3726" i="1"/>
  <c r="AY3722" i="1"/>
  <c r="AY3718" i="1"/>
  <c r="AY3714" i="1"/>
  <c r="AY3710" i="1"/>
  <c r="AY3706" i="1"/>
  <c r="AY3702" i="1"/>
  <c r="AY3698" i="1"/>
  <c r="AY3694" i="1"/>
  <c r="AY3690" i="1"/>
  <c r="AY3686" i="1"/>
  <c r="AY3682" i="1"/>
  <c r="AY3670" i="1"/>
  <c r="AY3666" i="1"/>
  <c r="AY3662" i="1"/>
  <c r="AY3658" i="1"/>
  <c r="AY3654" i="1"/>
  <c r="AY3650" i="1"/>
  <c r="AY3646" i="1"/>
  <c r="AY3642" i="1"/>
  <c r="AY3638" i="1"/>
  <c r="AY3634" i="1"/>
  <c r="AY3630" i="1"/>
  <c r="AY3626" i="1"/>
  <c r="AY3618" i="1"/>
  <c r="AY3614" i="1"/>
  <c r="AY3610" i="1"/>
  <c r="AY3606" i="1"/>
  <c r="AY3602" i="1"/>
  <c r="AY3598" i="1"/>
  <c r="AY3594" i="1"/>
  <c r="AY3590" i="1"/>
  <c r="AY3586" i="1"/>
  <c r="AY3582" i="1"/>
  <c r="AY3578" i="1"/>
  <c r="AY3574" i="1"/>
  <c r="AY3570" i="1"/>
  <c r="AY3566" i="1"/>
  <c r="AY3562" i="1"/>
  <c r="AY3558" i="1"/>
  <c r="AY3554" i="1"/>
  <c r="AY3550" i="1"/>
  <c r="AY3546" i="1"/>
  <c r="AY3542" i="1"/>
  <c r="AY3538" i="1"/>
  <c r="AY3534" i="1"/>
  <c r="AY3530" i="1"/>
  <c r="AY3526" i="1"/>
  <c r="AY3522" i="1"/>
  <c r="AY3518" i="1"/>
  <c r="AY3514" i="1"/>
  <c r="AY3510" i="1"/>
  <c r="AY3506" i="1"/>
  <c r="AY3502" i="1"/>
  <c r="AY3498" i="1"/>
  <c r="AY3494" i="1"/>
  <c r="AY3490" i="1"/>
  <c r="AY3486" i="1"/>
  <c r="AY3482" i="1"/>
  <c r="AY3478" i="1"/>
  <c r="AY3474" i="1"/>
  <c r="AY3470" i="1"/>
  <c r="AY3466" i="1"/>
  <c r="AY3462" i="1"/>
  <c r="AY3458" i="1"/>
  <c r="AY3454" i="1"/>
  <c r="AY3450" i="1"/>
  <c r="AY3446" i="1"/>
  <c r="AY3442" i="1"/>
  <c r="AY3438" i="1"/>
  <c r="AY3434" i="1"/>
  <c r="AY3430" i="1"/>
  <c r="AY3426" i="1"/>
  <c r="AY3422" i="1"/>
  <c r="AY3418" i="1"/>
  <c r="AY3414" i="1"/>
  <c r="AY3410" i="1"/>
  <c r="AY3406" i="1"/>
  <c r="AY3402" i="1"/>
  <c r="AY3398" i="1"/>
  <c r="AY3394" i="1"/>
  <c r="AY3390" i="1"/>
  <c r="AY3386" i="1"/>
  <c r="AY3382" i="1"/>
  <c r="AY3378" i="1"/>
  <c r="AY3374" i="1"/>
  <c r="AY3370" i="1"/>
  <c r="AY3366" i="1"/>
  <c r="AY3362" i="1"/>
  <c r="AY3358" i="1"/>
  <c r="AY3354" i="1"/>
  <c r="AY3346" i="1"/>
  <c r="AY3342" i="1"/>
  <c r="AY3330" i="1"/>
  <c r="AY3326" i="1"/>
  <c r="AY3322" i="1"/>
  <c r="AY3318" i="1"/>
  <c r="AY3314" i="1"/>
  <c r="AY3310" i="1"/>
  <c r="AY3306" i="1"/>
  <c r="AY3302" i="1"/>
  <c r="AY3298" i="1"/>
  <c r="AY3294" i="1"/>
  <c r="AY3290" i="1"/>
  <c r="AY3286" i="1"/>
  <c r="AY3282" i="1"/>
  <c r="AY3278" i="1"/>
  <c r="AY3274" i="1"/>
  <c r="AY3270" i="1"/>
  <c r="AY3266" i="1"/>
  <c r="AY3262" i="1"/>
  <c r="AY3258" i="1"/>
  <c r="AY3254" i="1"/>
  <c r="AY3250" i="1"/>
  <c r="AY3246" i="1"/>
  <c r="AY3242" i="1"/>
  <c r="AY3238" i="1"/>
  <c r="AY3234" i="1"/>
  <c r="AY3230" i="1"/>
  <c r="AY3226" i="1"/>
  <c r="AY3222" i="1"/>
  <c r="AY3218" i="1"/>
  <c r="AY3214" i="1"/>
  <c r="AY3206" i="1"/>
  <c r="AY3202" i="1"/>
  <c r="AY3198" i="1"/>
  <c r="AY3189" i="1"/>
  <c r="AY3173" i="1"/>
  <c r="AY3157" i="1"/>
  <c r="AY3141" i="1"/>
  <c r="AY3125" i="1"/>
  <c r="AY3109" i="1"/>
  <c r="AY3093" i="1"/>
  <c r="AY3061" i="1"/>
  <c r="AY3029" i="1"/>
  <c r="AY3013" i="1"/>
  <c r="AY2997" i="1"/>
  <c r="AY2981" i="1"/>
  <c r="AY2949" i="1"/>
  <c r="AY2933" i="1"/>
  <c r="AY2885" i="1"/>
  <c r="AY2869" i="1"/>
  <c r="AY2853" i="1"/>
  <c r="AY2837" i="1"/>
  <c r="AY2821" i="1"/>
  <c r="AY2805" i="1"/>
  <c r="AY2789" i="1"/>
  <c r="AY2773" i="1"/>
  <c r="AY2757" i="1"/>
  <c r="AY2741" i="1"/>
  <c r="AY2725" i="1"/>
  <c r="AY2709" i="1"/>
  <c r="AY2693" i="1"/>
  <c r="AY2677" i="1"/>
  <c r="AY2629" i="1"/>
  <c r="AY2613" i="1"/>
  <c r="AY2597" i="1"/>
  <c r="AY2565" i="1"/>
  <c r="AY2549" i="1"/>
  <c r="AY2533" i="1"/>
  <c r="AY2517" i="1"/>
  <c r="AY2501" i="1"/>
  <c r="AY2485" i="1"/>
  <c r="AY2469" i="1"/>
  <c r="AY2453" i="1"/>
  <c r="AY2437" i="1"/>
  <c r="AY2421" i="1"/>
  <c r="AY2405" i="1"/>
  <c r="AY2389" i="1"/>
  <c r="AY2373" i="1"/>
  <c r="AY2357" i="1"/>
  <c r="AY2341" i="1"/>
  <c r="AY2325" i="1"/>
  <c r="AY2309" i="1"/>
  <c r="AY2293" i="1"/>
  <c r="AY2277" i="1"/>
  <c r="AY2261" i="1"/>
  <c r="AY2245" i="1"/>
  <c r="AY2229" i="1"/>
  <c r="AY2213" i="1"/>
  <c r="AY2197" i="1"/>
  <c r="AY2181" i="1"/>
  <c r="AY2165" i="1"/>
  <c r="AY2149" i="1"/>
  <c r="AY2133" i="1"/>
  <c r="AY2117" i="1"/>
  <c r="AY2101" i="1"/>
  <c r="AY2085" i="1"/>
  <c r="AY2069" i="1"/>
  <c r="AY2053" i="1"/>
  <c r="AY2037" i="1"/>
  <c r="AY2021" i="1"/>
  <c r="AY2005" i="1"/>
  <c r="AY1989" i="1"/>
  <c r="AY1973" i="1"/>
  <c r="AY1957" i="1"/>
  <c r="AY1941" i="1"/>
  <c r="AY1925" i="1"/>
  <c r="AY1909" i="1"/>
  <c r="AY1893" i="1"/>
  <c r="AY1877" i="1"/>
  <c r="AY1861" i="1"/>
  <c r="AY1845" i="1"/>
  <c r="AY1829" i="1"/>
  <c r="AY1813" i="1"/>
  <c r="AY1797" i="1"/>
  <c r="AY1781" i="1"/>
  <c r="AY1765" i="1"/>
  <c r="AY1733" i="1"/>
  <c r="AY1717" i="1"/>
  <c r="AY1963" i="1"/>
  <c r="AY1947" i="1"/>
  <c r="AY1927" i="1"/>
  <c r="AY1911" i="1"/>
  <c r="AY1895" i="1"/>
  <c r="AY1879" i="1"/>
  <c r="AY1875" i="1"/>
  <c r="AY1871" i="1"/>
  <c r="AY1867" i="1"/>
  <c r="AY1859" i="1"/>
  <c r="AY1843" i="1"/>
  <c r="AY1827" i="1"/>
  <c r="AY1811" i="1"/>
  <c r="AY1795" i="1"/>
  <c r="AY1779" i="1"/>
  <c r="AY1763" i="1"/>
  <c r="AY1687" i="1"/>
  <c r="AY1671" i="1"/>
  <c r="AY1651" i="1"/>
  <c r="AY1635" i="1"/>
  <c r="AY1619" i="1"/>
  <c r="AY1603" i="1"/>
  <c r="AY1587" i="1"/>
  <c r="AY1555" i="1"/>
  <c r="AY1539" i="1"/>
  <c r="AY1523" i="1"/>
  <c r="AY1507" i="1"/>
  <c r="AY1491" i="1"/>
  <c r="AY1475" i="1"/>
  <c r="AY1459" i="1"/>
  <c r="AY1443" i="1"/>
  <c r="AY1427" i="1"/>
  <c r="AY1411" i="1"/>
  <c r="AY1395" i="1"/>
  <c r="AY1379" i="1"/>
  <c r="AY1363" i="1"/>
  <c r="AY1347" i="1"/>
  <c r="AY1331" i="1"/>
  <c r="AY1315" i="1"/>
  <c r="AY1299" i="1"/>
  <c r="AY1283" i="1"/>
  <c r="AY1267" i="1"/>
  <c r="AY1251" i="1"/>
  <c r="AY1235" i="1"/>
  <c r="AY1219" i="1"/>
  <c r="AY1203" i="1"/>
  <c r="AY1187" i="1"/>
  <c r="AY1171" i="1"/>
  <c r="AY1155" i="1"/>
  <c r="AY1139" i="1"/>
  <c r="AY1123" i="1"/>
  <c r="AY1107" i="1"/>
  <c r="AY1091" i="1"/>
  <c r="AY1075" i="1"/>
  <c r="AY1059" i="1"/>
  <c r="AY1043" i="1"/>
  <c r="AY1027" i="1"/>
  <c r="AY995" i="1"/>
  <c r="AY979" i="1"/>
  <c r="AY963" i="1"/>
  <c r="AY947" i="1"/>
  <c r="AY931" i="1"/>
  <c r="AY915" i="1"/>
  <c r="AY899" i="1"/>
  <c r="AY883" i="1"/>
  <c r="AY867" i="1"/>
  <c r="AY851" i="1"/>
  <c r="AY835" i="1"/>
  <c r="AY819" i="1"/>
  <c r="AY803" i="1"/>
  <c r="AY787" i="1"/>
  <c r="AY771" i="1"/>
  <c r="AY755" i="1"/>
  <c r="AY739" i="1"/>
  <c r="AY723" i="1"/>
  <c r="AY707" i="1"/>
  <c r="AY691" i="1"/>
  <c r="AY675" i="1"/>
  <c r="AY3194" i="1"/>
  <c r="AY3190" i="1"/>
  <c r="AY3186" i="1"/>
  <c r="AY3182" i="1"/>
  <c r="AY3178" i="1"/>
  <c r="AY3174" i="1"/>
  <c r="AY3170" i="1"/>
  <c r="AY3166" i="1"/>
  <c r="AY3162" i="1"/>
  <c r="AY3158" i="1"/>
  <c r="AY3154" i="1"/>
  <c r="AY3150" i="1"/>
  <c r="AY3146" i="1"/>
  <c r="AY3142" i="1"/>
  <c r="AY3138" i="1"/>
  <c r="AY3134" i="1"/>
  <c r="AY3130" i="1"/>
  <c r="AY3126" i="1"/>
  <c r="AY3122" i="1"/>
  <c r="AY3118" i="1"/>
  <c r="AY3114" i="1"/>
  <c r="AY3110" i="1"/>
  <c r="AY3106" i="1"/>
  <c r="AY3098" i="1"/>
  <c r="AY3094" i="1"/>
  <c r="AY3086" i="1"/>
  <c r="AY3082" i="1"/>
  <c r="AY3074" i="1"/>
  <c r="AY3070" i="1"/>
  <c r="AY3066" i="1"/>
  <c r="AY3062" i="1"/>
  <c r="AY3058" i="1"/>
  <c r="AY3054" i="1"/>
  <c r="AY3050" i="1"/>
  <c r="AY3046" i="1"/>
  <c r="AY3038" i="1"/>
  <c r="AY3034" i="1"/>
  <c r="AY3030" i="1"/>
  <c r="AY3026" i="1"/>
  <c r="AY3022" i="1"/>
  <c r="AY3018" i="1"/>
  <c r="AY3014" i="1"/>
  <c r="AY3006" i="1"/>
  <c r="AY3002" i="1"/>
  <c r="AY2990" i="1"/>
  <c r="AY2986" i="1"/>
  <c r="AY2982" i="1"/>
  <c r="AY2978" i="1"/>
  <c r="AY2974" i="1"/>
  <c r="AY2966" i="1"/>
  <c r="AY2958" i="1"/>
  <c r="AY2954" i="1"/>
  <c r="AY2950" i="1"/>
  <c r="AY2946" i="1"/>
  <c r="AY2942" i="1"/>
  <c r="AY2938" i="1"/>
  <c r="AY2934" i="1"/>
  <c r="AY2930" i="1"/>
  <c r="AY2926" i="1"/>
  <c r="AY2922" i="1"/>
  <c r="AY2918" i="1"/>
  <c r="AY2910" i="1"/>
  <c r="AY2902" i="1"/>
  <c r="AY2894" i="1"/>
  <c r="AY2890" i="1"/>
  <c r="AY2886" i="1"/>
  <c r="AY2882" i="1"/>
  <c r="AY2878" i="1"/>
  <c r="AY2874" i="1"/>
  <c r="AY2870" i="1"/>
  <c r="AY2866" i="1"/>
  <c r="AY2862" i="1"/>
  <c r="AY2858" i="1"/>
  <c r="AY2854" i="1"/>
  <c r="AY2850" i="1"/>
  <c r="AY2846" i="1"/>
  <c r="AY2842" i="1"/>
  <c r="AY2838" i="1"/>
  <c r="AY2834" i="1"/>
  <c r="AY2830" i="1"/>
  <c r="AY2826" i="1"/>
  <c r="AY2822" i="1"/>
  <c r="AY2818" i="1"/>
  <c r="AY2814" i="1"/>
  <c r="AY2810" i="1"/>
  <c r="AY2806" i="1"/>
  <c r="AY2802" i="1"/>
  <c r="AY2798" i="1"/>
  <c r="AY2794" i="1"/>
  <c r="AY2790" i="1"/>
  <c r="AY2786" i="1"/>
  <c r="AY2782" i="1"/>
  <c r="AY2774" i="1"/>
  <c r="AY2770" i="1"/>
  <c r="AY2766" i="1"/>
  <c r="AY2762" i="1"/>
  <c r="AY2758" i="1"/>
  <c r="AY2754" i="1"/>
  <c r="AY2750" i="1"/>
  <c r="AY2746" i="1"/>
  <c r="AY2742" i="1"/>
  <c r="AY2738" i="1"/>
  <c r="AY2734" i="1"/>
  <c r="AY2730" i="1"/>
  <c r="AY2726" i="1"/>
  <c r="AY2722" i="1"/>
  <c r="AY2718" i="1"/>
  <c r="AY2714" i="1"/>
  <c r="AY2710" i="1"/>
  <c r="AY2706" i="1"/>
  <c r="AY2702" i="1"/>
  <c r="AY2698" i="1"/>
  <c r="AY2694" i="1"/>
  <c r="AY2690" i="1"/>
  <c r="AY2686" i="1"/>
  <c r="AY2682" i="1"/>
  <c r="AY2678" i="1"/>
  <c r="AY2674" i="1"/>
  <c r="AY2670" i="1"/>
  <c r="AY2666" i="1"/>
  <c r="AY2658" i="1"/>
  <c r="AY2650" i="1"/>
  <c r="AY2642" i="1"/>
  <c r="AY2630" i="1"/>
  <c r="AY2626" i="1"/>
  <c r="AY2622" i="1"/>
  <c r="AY2618" i="1"/>
  <c r="AY2614" i="1"/>
  <c r="AY2610" i="1"/>
  <c r="AY2606" i="1"/>
  <c r="AY2602" i="1"/>
  <c r="AY2598" i="1"/>
  <c r="AY2594" i="1"/>
  <c r="AY2590" i="1"/>
  <c r="AY2586" i="1"/>
  <c r="AY2578" i="1"/>
  <c r="AY2570" i="1"/>
  <c r="AY2566" i="1"/>
  <c r="AY2562" i="1"/>
  <c r="AY2558" i="1"/>
  <c r="AY2554" i="1"/>
  <c r="AY2550" i="1"/>
  <c r="AY2546" i="1"/>
  <c r="AY2538" i="1"/>
  <c r="AY2534" i="1"/>
  <c r="AY2530" i="1"/>
  <c r="AY2526" i="1"/>
  <c r="AY2522" i="1"/>
  <c r="AY2518" i="1"/>
  <c r="AY2514" i="1"/>
  <c r="AY2510" i="1"/>
  <c r="AY2506" i="1"/>
  <c r="AY2490" i="1"/>
  <c r="AY2482" i="1"/>
  <c r="AY2470" i="1"/>
  <c r="AY2466" i="1"/>
  <c r="AY2458" i="1"/>
  <c r="AY2450" i="1"/>
  <c r="AY2446" i="1"/>
  <c r="AY2442" i="1"/>
  <c r="AY2438" i="1"/>
  <c r="AY2434" i="1"/>
  <c r="AY2430" i="1"/>
  <c r="AY2426" i="1"/>
  <c r="AY2422" i="1"/>
  <c r="AY2418" i="1"/>
  <c r="AY2414" i="1"/>
  <c r="AY2410" i="1"/>
  <c r="AY2406" i="1"/>
  <c r="AY2402" i="1"/>
  <c r="AY2398" i="1"/>
  <c r="AY2394" i="1"/>
  <c r="AY2390" i="1"/>
  <c r="AY2386" i="1"/>
  <c r="AY2382" i="1"/>
  <c r="AY2378" i="1"/>
  <c r="AY2374" i="1"/>
  <c r="AY2370" i="1"/>
  <c r="AY2366" i="1"/>
  <c r="AY2362" i="1"/>
  <c r="AY2358" i="1"/>
  <c r="AY2354" i="1"/>
  <c r="AY2350" i="1"/>
  <c r="AY2346" i="1"/>
  <c r="AY2342" i="1"/>
  <c r="AY2338" i="1"/>
  <c r="AY2334" i="1"/>
  <c r="AY2330" i="1"/>
  <c r="AY2326" i="1"/>
  <c r="AY2322" i="1"/>
  <c r="AY2318" i="1"/>
  <c r="AY2314" i="1"/>
  <c r="AY2310" i="1"/>
  <c r="AY2306" i="1"/>
  <c r="AY2302" i="1"/>
  <c r="AY2298" i="1"/>
  <c r="AY2294" i="1"/>
  <c r="AY2290" i="1"/>
  <c r="AY2286" i="1"/>
  <c r="AY2282" i="1"/>
  <c r="AY2278" i="1"/>
  <c r="AY2274" i="1"/>
  <c r="AY2270" i="1"/>
  <c r="AY2266" i="1"/>
  <c r="AY2258" i="1"/>
  <c r="AY2254" i="1"/>
  <c r="AY2250" i="1"/>
  <c r="AY2246" i="1"/>
  <c r="AY2242" i="1"/>
  <c r="AY2238" i="1"/>
  <c r="AY2234" i="1"/>
  <c r="AY2230" i="1"/>
  <c r="AY2226" i="1"/>
  <c r="AY2222" i="1"/>
  <c r="AY2218" i="1"/>
  <c r="AY2214" i="1"/>
  <c r="AY2210" i="1"/>
  <c r="AY2206" i="1"/>
  <c r="AY2202" i="1"/>
  <c r="AY2198" i="1"/>
  <c r="AY2194" i="1"/>
  <c r="AY2190" i="1"/>
  <c r="AY2186" i="1"/>
  <c r="AY2182" i="1"/>
  <c r="AY2178" i="1"/>
  <c r="AY2174" i="1"/>
  <c r="AY2170" i="1"/>
  <c r="AY2166" i="1"/>
  <c r="AY2162" i="1"/>
  <c r="AY2158" i="1"/>
  <c r="AY2154" i="1"/>
  <c r="AY2150" i="1"/>
  <c r="AY2146" i="1"/>
  <c r="AY2142" i="1"/>
  <c r="AY2138" i="1"/>
  <c r="AY2134" i="1"/>
  <c r="AY2130" i="1"/>
  <c r="AY2126" i="1"/>
  <c r="AY2122" i="1"/>
  <c r="AY2118" i="1"/>
  <c r="AY2114" i="1"/>
  <c r="AY2110" i="1"/>
  <c r="AY2106" i="1"/>
  <c r="AY2102" i="1"/>
  <c r="AY2098" i="1"/>
  <c r="AY2094" i="1"/>
  <c r="AY2090" i="1"/>
  <c r="AY2086" i="1"/>
  <c r="AY2082" i="1"/>
  <c r="AY2078" i="1"/>
  <c r="AY2074" i="1"/>
  <c r="AY2070" i="1"/>
  <c r="AY2066" i="1"/>
  <c r="AY2062" i="1"/>
  <c r="AY2058" i="1"/>
  <c r="AY2054" i="1"/>
  <c r="AY2050" i="1"/>
  <c r="AY2046" i="1"/>
  <c r="AY2042" i="1"/>
  <c r="AY2038" i="1"/>
  <c r="AY2034" i="1"/>
  <c r="AY2030" i="1"/>
  <c r="AY2026" i="1"/>
  <c r="AY2022" i="1"/>
  <c r="AY2018" i="1"/>
  <c r="AY2014" i="1"/>
  <c r="AY2010" i="1"/>
  <c r="AY2006" i="1"/>
  <c r="AY2002" i="1"/>
  <c r="AY1998" i="1"/>
  <c r="AY1994" i="1"/>
  <c r="AY1990" i="1"/>
  <c r="AY1986" i="1"/>
  <c r="AY1982" i="1"/>
  <c r="AY1978" i="1"/>
  <c r="AY1974" i="1"/>
  <c r="AY1970" i="1"/>
  <c r="AY1966" i="1"/>
  <c r="AY1962" i="1"/>
  <c r="AY1958" i="1"/>
  <c r="AY1954" i="1"/>
  <c r="AY1950" i="1"/>
  <c r="AY1946" i="1"/>
  <c r="AY1942" i="1"/>
  <c r="AY1938" i="1"/>
  <c r="AY1934" i="1"/>
  <c r="AY1930" i="1"/>
  <c r="AY1926" i="1"/>
  <c r="AY1922" i="1"/>
  <c r="AY4039" i="1"/>
  <c r="AY4023" i="1"/>
  <c r="AY4007" i="1"/>
  <c r="AY3991" i="1"/>
  <c r="AY3911" i="1"/>
  <c r="AY3847" i="1"/>
  <c r="AY3815" i="1"/>
  <c r="AY3791" i="1"/>
  <c r="AY3751" i="1"/>
  <c r="AY3719" i="1"/>
  <c r="AY3471" i="1"/>
  <c r="AY3407" i="1"/>
  <c r="AY3375" i="1"/>
  <c r="AY3343" i="1"/>
  <c r="AY3315" i="1"/>
  <c r="AY3299" i="1"/>
  <c r="AY3275" i="1"/>
  <c r="AY3267" i="1"/>
  <c r="AY4101" i="1"/>
  <c r="AY4045" i="1"/>
  <c r="AY4009" i="1"/>
  <c r="AY3989" i="1"/>
  <c r="AY3973" i="1"/>
  <c r="AY3957" i="1"/>
  <c r="AY3941" i="1"/>
  <c r="AY3925" i="1"/>
  <c r="AY3909" i="1"/>
  <c r="AY3893" i="1"/>
  <c r="AY3877" i="1"/>
  <c r="AY3861" i="1"/>
  <c r="AY3845" i="1"/>
  <c r="AY3813" i="1"/>
  <c r="AY3797" i="1"/>
  <c r="AY3781" i="1"/>
  <c r="AY3765" i="1"/>
  <c r="AY3749" i="1"/>
  <c r="AY3733" i="1"/>
  <c r="AY3717" i="1"/>
  <c r="AY3701" i="1"/>
  <c r="AY3685" i="1"/>
  <c r="AY3669" i="1"/>
  <c r="AY3653" i="1"/>
  <c r="AY3637" i="1"/>
  <c r="AY3621" i="1"/>
  <c r="AY3605" i="1"/>
  <c r="AY3589" i="1"/>
  <c r="AY3573" i="1"/>
  <c r="AY3557" i="1"/>
  <c r="AY3541" i="1"/>
  <c r="AY3525" i="1"/>
  <c r="AY3509" i="1"/>
  <c r="AY3493" i="1"/>
  <c r="AY3477" i="1"/>
  <c r="AY3461" i="1"/>
  <c r="AY3445" i="1"/>
  <c r="AY3429" i="1"/>
  <c r="AY3413" i="1"/>
  <c r="AY3397" i="1"/>
  <c r="AY3381" i="1"/>
  <c r="AY3333" i="1"/>
  <c r="AY3317" i="1"/>
  <c r="AY3301" i="1"/>
  <c r="AY3285" i="1"/>
  <c r="AY3269" i="1"/>
  <c r="AY3253" i="1"/>
  <c r="AY3237" i="1"/>
  <c r="AY3221" i="1"/>
  <c r="AY3205" i="1"/>
  <c r="AY3603" i="1"/>
  <c r="AY3595" i="1"/>
  <c r="AY3587" i="1"/>
  <c r="AY3539" i="1"/>
  <c r="AY4085" i="1"/>
  <c r="AY4049" i="1"/>
  <c r="AY4021" i="1"/>
  <c r="AY3999" i="1"/>
  <c r="AY3983" i="1"/>
  <c r="AY3967" i="1"/>
  <c r="AY3959" i="1"/>
  <c r="AY3895" i="1"/>
  <c r="AY3723" i="1"/>
  <c r="AY3715" i="1"/>
  <c r="AY3531" i="1"/>
  <c r="AY3515" i="1"/>
  <c r="AY3475" i="1"/>
  <c r="AY3435" i="1"/>
  <c r="AY3323" i="1"/>
  <c r="AY3219" i="1"/>
  <c r="AY3179" i="1"/>
  <c r="AY3175" i="1"/>
  <c r="AY3171" i="1"/>
  <c r="AY3167" i="1"/>
  <c r="AY3163" i="1"/>
  <c r="AY3159" i="1"/>
  <c r="AY3155" i="1"/>
  <c r="AY3151" i="1"/>
  <c r="AY3147" i="1"/>
  <c r="AY3599" i="1"/>
  <c r="AY3551" i="1"/>
  <c r="AY3543" i="1"/>
  <c r="AY3535" i="1"/>
  <c r="AY3511" i="1"/>
  <c r="AY3363" i="1"/>
  <c r="AY4069" i="1"/>
  <c r="AY4065" i="1"/>
  <c r="AY4037" i="1"/>
  <c r="AY4033" i="1"/>
  <c r="AY3969" i="1"/>
  <c r="AY3953" i="1"/>
  <c r="AY3937" i="1"/>
  <c r="AY3921" i="1"/>
  <c r="AY3905" i="1"/>
  <c r="AY3889" i="1"/>
  <c r="AY3873" i="1"/>
  <c r="AY3857" i="1"/>
  <c r="AY3841" i="1"/>
  <c r="AY3825" i="1"/>
  <c r="AY3793" i="1"/>
  <c r="AY3777" i="1"/>
  <c r="AY3761" i="1"/>
  <c r="AY3745" i="1"/>
  <c r="AY3729" i="1"/>
  <c r="AY3713" i="1"/>
  <c r="AY3697" i="1"/>
  <c r="AY3681" i="1"/>
  <c r="AY3665" i="1"/>
  <c r="AY3649" i="1"/>
  <c r="AY3633" i="1"/>
  <c r="AY3617" i="1"/>
  <c r="AY3585" i="1"/>
  <c r="AY3569" i="1"/>
  <c r="AY3553" i="1"/>
  <c r="AY3537" i="1"/>
  <c r="AY3521" i="1"/>
  <c r="AY3505" i="1"/>
  <c r="AY3489" i="1"/>
  <c r="AY3457" i="1"/>
  <c r="AY3441" i="1"/>
  <c r="AY3425" i="1"/>
  <c r="AY3409" i="1"/>
  <c r="AY3393" i="1"/>
  <c r="AY3377" i="1"/>
  <c r="AY3361" i="1"/>
  <c r="AY3345" i="1"/>
  <c r="AY3313" i="1"/>
  <c r="AY3297" i="1"/>
  <c r="AY3281" i="1"/>
  <c r="AY3265" i="1"/>
  <c r="AY3233" i="1"/>
  <c r="AY3217" i="1"/>
  <c r="AY3201" i="1"/>
  <c r="AY3987" i="1"/>
  <c r="AY3867" i="1"/>
  <c r="AY3851" i="1"/>
  <c r="AY3787" i="1"/>
  <c r="AY3731" i="1"/>
  <c r="AY3691" i="1"/>
  <c r="AY3667" i="1"/>
  <c r="AY3659" i="1"/>
  <c r="AY3643" i="1"/>
  <c r="AY3627" i="1"/>
  <c r="AY3479" i="1"/>
  <c r="AY3463" i="1"/>
  <c r="AY3439" i="1"/>
  <c r="AY3391" i="1"/>
  <c r="AY3351" i="1"/>
  <c r="AY4077" i="1"/>
  <c r="AY4073" i="1"/>
  <c r="AY4041" i="1"/>
  <c r="AY4013" i="1"/>
  <c r="AY3399" i="1"/>
  <c r="AY3383" i="1"/>
  <c r="AY3367" i="1"/>
  <c r="AY4107" i="1"/>
  <c r="AY4099" i="1"/>
  <c r="AY4091" i="1"/>
  <c r="AY4083" i="1"/>
  <c r="AY4075" i="1"/>
  <c r="AY4067" i="1"/>
  <c r="AY4059" i="1"/>
  <c r="AY4051" i="1"/>
  <c r="AY4027" i="1"/>
  <c r="AY4019" i="1"/>
  <c r="AY4011" i="1"/>
  <c r="AY3995" i="1"/>
  <c r="AY3963" i="1"/>
  <c r="AY3955" i="1"/>
  <c r="AY3947" i="1"/>
  <c r="AY3939" i="1"/>
  <c r="AY3931" i="1"/>
  <c r="AY3915" i="1"/>
  <c r="AY3871" i="1"/>
  <c r="AY3855" i="1"/>
  <c r="AY3839" i="1"/>
  <c r="AY3831" i="1"/>
  <c r="AY3823" i="1"/>
  <c r="AY3807" i="1"/>
  <c r="AY3799" i="1"/>
  <c r="AY3783" i="1"/>
  <c r="AY3767" i="1"/>
  <c r="AY3759" i="1"/>
  <c r="AY3743" i="1"/>
  <c r="AY3735" i="1"/>
  <c r="AY3727" i="1"/>
  <c r="AY3703" i="1"/>
  <c r="AY3671" i="1"/>
  <c r="AY3647" i="1"/>
  <c r="AY3639" i="1"/>
  <c r="AY3615" i="1"/>
  <c r="AY3575" i="1"/>
  <c r="AY3567" i="1"/>
  <c r="AY3559" i="1"/>
  <c r="AY3507" i="1"/>
  <c r="AY3499" i="1"/>
  <c r="AY3491" i="1"/>
  <c r="AY3459" i="1"/>
  <c r="AY3451" i="1"/>
  <c r="AY3443" i="1"/>
  <c r="AY3427" i="1"/>
  <c r="AY3259" i="1"/>
  <c r="AY3181" i="1"/>
  <c r="AY3165" i="1"/>
  <c r="AY3149" i="1"/>
  <c r="AY3133" i="1"/>
  <c r="AY3117" i="1"/>
  <c r="AY3101" i="1"/>
  <c r="AY3085" i="1"/>
  <c r="AY3069" i="1"/>
  <c r="AY3053" i="1"/>
  <c r="AY3037" i="1"/>
  <c r="AY3021" i="1"/>
  <c r="AY3005" i="1"/>
  <c r="AY2989" i="1"/>
  <c r="AY2973" i="1"/>
  <c r="AY2957" i="1"/>
  <c r="AY2941" i="1"/>
  <c r="AY2925" i="1"/>
  <c r="AY2893" i="1"/>
  <c r="AY2877" i="1"/>
  <c r="AY2861" i="1"/>
  <c r="AY2845" i="1"/>
  <c r="AY2829" i="1"/>
  <c r="AY2813" i="1"/>
  <c r="AY2797" i="1"/>
  <c r="AY2781" i="1"/>
  <c r="AY2765" i="1"/>
  <c r="AY2749" i="1"/>
  <c r="AY2733" i="1"/>
  <c r="AY2717" i="1"/>
  <c r="AY2701" i="1"/>
  <c r="AY2685" i="1"/>
  <c r="AY2669" i="1"/>
  <c r="AY2653" i="1"/>
  <c r="AY2637" i="1"/>
  <c r="AY2621" i="1"/>
  <c r="AY2605" i="1"/>
  <c r="AY2573" i="1"/>
  <c r="AY2557" i="1"/>
  <c r="AY2525" i="1"/>
  <c r="AY2509" i="1"/>
  <c r="AY2493" i="1"/>
  <c r="AY2477" i="1"/>
  <c r="AY2429" i="1"/>
  <c r="AY2413" i="1"/>
  <c r="AY2397" i="1"/>
  <c r="AY2381" i="1"/>
  <c r="AY2365" i="1"/>
  <c r="AY2349" i="1"/>
  <c r="AY2333" i="1"/>
  <c r="AY2317" i="1"/>
  <c r="AY2301" i="1"/>
  <c r="AY2285" i="1"/>
  <c r="AY2269" i="1"/>
  <c r="AY2253" i="1"/>
  <c r="AY2237" i="1"/>
  <c r="AY2221" i="1"/>
  <c r="AY2205" i="1"/>
  <c r="AY2189" i="1"/>
  <c r="AY2173" i="1"/>
  <c r="AY2157" i="1"/>
  <c r="AY2141" i="1"/>
  <c r="AY2125" i="1"/>
  <c r="AY2109" i="1"/>
  <c r="AY2093" i="1"/>
  <c r="AY2077" i="1"/>
  <c r="AY2061" i="1"/>
  <c r="AY2045" i="1"/>
  <c r="AY2029" i="1"/>
  <c r="AY2013" i="1"/>
  <c r="AY1997" i="1"/>
  <c r="AY1981" i="1"/>
  <c r="AY1965" i="1"/>
  <c r="AY1949" i="1"/>
  <c r="AY1933" i="1"/>
  <c r="AY1917" i="1"/>
  <c r="AY1901" i="1"/>
  <c r="AY1885" i="1"/>
  <c r="AY1869" i="1"/>
  <c r="AY1853" i="1"/>
  <c r="AY1837" i="1"/>
  <c r="AY1821" i="1"/>
  <c r="AY1805" i="1"/>
  <c r="AY1773" i="1"/>
  <c r="AY1757" i="1"/>
  <c r="AY1725" i="1"/>
  <c r="AY1709" i="1"/>
  <c r="AY3140" i="1"/>
  <c r="AY3132" i="1"/>
  <c r="AY3128" i="1"/>
  <c r="AY3124" i="1"/>
  <c r="AY3120" i="1"/>
  <c r="AY3116" i="1"/>
  <c r="AY3112" i="1"/>
  <c r="AY3108" i="1"/>
  <c r="AY3104" i="1"/>
  <c r="AY3100" i="1"/>
  <c r="AY3096" i="1"/>
  <c r="AY3092" i="1"/>
  <c r="AY3088" i="1"/>
  <c r="AY3084" i="1"/>
  <c r="AY3076" i="1"/>
  <c r="AY3072" i="1"/>
  <c r="AY3068" i="1"/>
  <c r="AY3064" i="1"/>
  <c r="AY3056" i="1"/>
  <c r="AY3052" i="1"/>
  <c r="AY3048" i="1"/>
  <c r="AY3044" i="1"/>
  <c r="AY3040" i="1"/>
  <c r="AY3036" i="1"/>
  <c r="AY3032" i="1"/>
  <c r="AY3024" i="1"/>
  <c r="AY3016" i="1"/>
  <c r="AY3012" i="1"/>
  <c r="AY3008" i="1"/>
  <c r="AY3004" i="1"/>
  <c r="AY3000" i="1"/>
  <c r="AY2996" i="1"/>
  <c r="AY2988" i="1"/>
  <c r="AY2984" i="1"/>
  <c r="AY2980" i="1"/>
  <c r="AY2976" i="1"/>
  <c r="AY2972" i="1"/>
  <c r="AY2968" i="1"/>
  <c r="AY2964" i="1"/>
  <c r="AY2960" i="1"/>
  <c r="AY2956" i="1"/>
  <c r="AY2952" i="1"/>
  <c r="AY2948" i="1"/>
  <c r="AY2944" i="1"/>
  <c r="AY2940" i="1"/>
  <c r="AY2936" i="1"/>
  <c r="AY2932" i="1"/>
  <c r="AY2928" i="1"/>
  <c r="AY2924" i="1"/>
  <c r="AY2912" i="1"/>
  <c r="AY2904" i="1"/>
  <c r="AY2896" i="1"/>
  <c r="AY2892" i="1"/>
  <c r="AY2888" i="1"/>
  <c r="AY2884" i="1"/>
  <c r="AY2880" i="1"/>
  <c r="AY2876" i="1"/>
  <c r="AY2872" i="1"/>
  <c r="AY2868" i="1"/>
  <c r="AY2864" i="1"/>
  <c r="AY2860" i="1"/>
  <c r="AY2852" i="1"/>
  <c r="AY2848" i="1"/>
  <c r="AY2844" i="1"/>
  <c r="AY2840" i="1"/>
  <c r="AY2836" i="1"/>
  <c r="AY2832" i="1"/>
  <c r="AY2828" i="1"/>
  <c r="AY2824" i="1"/>
  <c r="AY2820" i="1"/>
  <c r="AY2816" i="1"/>
  <c r="AY2812" i="1"/>
  <c r="AY2808" i="1"/>
  <c r="AY2804" i="1"/>
  <c r="AY2800" i="1"/>
  <c r="AY2796" i="1"/>
  <c r="AY2792" i="1"/>
  <c r="AY2788" i="1"/>
  <c r="AY2784" i="1"/>
  <c r="AY2780" i="1"/>
  <c r="AY2772" i="1"/>
  <c r="AY2768" i="1"/>
  <c r="AY2760" i="1"/>
  <c r="AY2756" i="1"/>
  <c r="AY2752" i="1"/>
  <c r="AY2748" i="1"/>
  <c r="AY2744" i="1"/>
  <c r="AY2740" i="1"/>
  <c r="AY2736" i="1"/>
  <c r="AY2732" i="1"/>
  <c r="AY2728" i="1"/>
  <c r="AY2724" i="1"/>
  <c r="AY2720" i="1"/>
  <c r="AY2716" i="1"/>
  <c r="AY2712" i="1"/>
  <c r="AY2708" i="1"/>
  <c r="AY2704" i="1"/>
  <c r="AY2700" i="1"/>
  <c r="AY2696" i="1"/>
  <c r="AY2692" i="1"/>
  <c r="AY2688" i="1"/>
  <c r="AY2684" i="1"/>
  <c r="AY2676" i="1"/>
  <c r="AY2672" i="1"/>
  <c r="AY2668" i="1"/>
  <c r="AY2664" i="1"/>
  <c r="AY2660" i="1"/>
  <c r="AY2636" i="1"/>
  <c r="AY2628" i="1"/>
  <c r="AY2620" i="1"/>
  <c r="AY2616" i="1"/>
  <c r="AY2612" i="1"/>
  <c r="AY2608" i="1"/>
  <c r="AY2604" i="1"/>
  <c r="AY2600" i="1"/>
  <c r="AY2592" i="1"/>
  <c r="AY2588" i="1"/>
  <c r="AY2584" i="1"/>
  <c r="AY2576" i="1"/>
  <c r="AY2568" i="1"/>
  <c r="AY2560" i="1"/>
  <c r="AY2556" i="1"/>
  <c r="AY2552" i="1"/>
  <c r="AY2548" i="1"/>
  <c r="AY2544" i="1"/>
  <c r="AY2540" i="1"/>
  <c r="AY2536" i="1"/>
  <c r="AY2532" i="1"/>
  <c r="AY2528" i="1"/>
  <c r="AY2524" i="1"/>
  <c r="AY2520" i="1"/>
  <c r="AY2516" i="1"/>
  <c r="AY2512" i="1"/>
  <c r="AY2508" i="1"/>
  <c r="AY2504" i="1"/>
  <c r="AY2500" i="1"/>
  <c r="AY2492" i="1"/>
  <c r="AY2488" i="1"/>
  <c r="AY2476" i="1"/>
  <c r="AY2472" i="1"/>
  <c r="AY2468" i="1"/>
  <c r="AY2460" i="1"/>
  <c r="AY2456" i="1"/>
  <c r="AY2452" i="1"/>
  <c r="AY2444" i="1"/>
  <c r="AY2436" i="1"/>
  <c r="AY2432" i="1"/>
  <c r="AY2428" i="1"/>
  <c r="AY2420" i="1"/>
  <c r="AY2416" i="1"/>
  <c r="AY2412" i="1"/>
  <c r="AY2408" i="1"/>
  <c r="AY2404" i="1"/>
  <c r="AY2400" i="1"/>
  <c r="AY2396" i="1"/>
  <c r="AY2392" i="1"/>
  <c r="AY2388" i="1"/>
  <c r="AY2384" i="1"/>
  <c r="AY2380" i="1"/>
  <c r="AY2376" i="1"/>
  <c r="AY2372" i="1"/>
  <c r="AY2368" i="1"/>
  <c r="AY2364" i="1"/>
  <c r="AY2360" i="1"/>
  <c r="AY2356" i="1"/>
  <c r="AY2352" i="1"/>
  <c r="AY2348" i="1"/>
  <c r="AY2344" i="1"/>
  <c r="AY2340" i="1"/>
  <c r="AY2336" i="1"/>
  <c r="AY2332" i="1"/>
  <c r="AY2328" i="1"/>
  <c r="AY2324" i="1"/>
  <c r="AY2320" i="1"/>
  <c r="AY2316" i="1"/>
  <c r="AY2312" i="1"/>
  <c r="AY2308" i="1"/>
  <c r="AY2304" i="1"/>
  <c r="AY2300" i="1"/>
  <c r="AY2296" i="1"/>
  <c r="AY2292" i="1"/>
  <c r="AY2288" i="1"/>
  <c r="AY2284" i="1"/>
  <c r="AY2280" i="1"/>
  <c r="AY2276" i="1"/>
  <c r="AY2272" i="1"/>
  <c r="AY2268" i="1"/>
  <c r="AY2264" i="1"/>
  <c r="AY2260" i="1"/>
  <c r="AY2256" i="1"/>
  <c r="AY2248" i="1"/>
  <c r="AY2244" i="1"/>
  <c r="AY2240" i="1"/>
  <c r="AY2236" i="1"/>
  <c r="AY2232" i="1"/>
  <c r="AY2228" i="1"/>
  <c r="AY2224" i="1"/>
  <c r="AY2220" i="1"/>
  <c r="AY2216" i="1"/>
  <c r="AY2212" i="1"/>
  <c r="AY2208" i="1"/>
  <c r="AY2204" i="1"/>
  <c r="AY2200" i="1"/>
  <c r="AY2196" i="1"/>
  <c r="AY2192" i="1"/>
  <c r="AY2188" i="1"/>
  <c r="AY2184" i="1"/>
  <c r="AY2180" i="1"/>
  <c r="AY2176" i="1"/>
  <c r="AY2172" i="1"/>
  <c r="AY2168" i="1"/>
  <c r="AY2164" i="1"/>
  <c r="AY2160" i="1"/>
  <c r="AY2156" i="1"/>
  <c r="AY2152" i="1"/>
  <c r="AY2148" i="1"/>
  <c r="AY2144" i="1"/>
  <c r="AY2140" i="1"/>
  <c r="AY2136" i="1"/>
  <c r="AY2132" i="1"/>
  <c r="AY2128" i="1"/>
  <c r="AY2124" i="1"/>
  <c r="AY2120" i="1"/>
  <c r="AY2116" i="1"/>
  <c r="AY2112" i="1"/>
  <c r="AY2108" i="1"/>
  <c r="AY2104" i="1"/>
  <c r="AY2100" i="1"/>
  <c r="AY2096" i="1"/>
  <c r="AY2092" i="1"/>
  <c r="AY2088" i="1"/>
  <c r="AY2084" i="1"/>
  <c r="AY2080" i="1"/>
  <c r="AY2076" i="1"/>
  <c r="AY2072" i="1"/>
  <c r="AY2068" i="1"/>
  <c r="AY2064" i="1"/>
  <c r="AY2060" i="1"/>
  <c r="AY2056" i="1"/>
  <c r="AY2052" i="1"/>
  <c r="AY2048" i="1"/>
  <c r="AY2044" i="1"/>
  <c r="AY2040" i="1"/>
  <c r="AY2036" i="1"/>
  <c r="AY2032" i="1"/>
  <c r="AY2028" i="1"/>
  <c r="AY2024" i="1"/>
  <c r="AY2020" i="1"/>
  <c r="AY2016" i="1"/>
  <c r="AY2012" i="1"/>
  <c r="AY2008" i="1"/>
  <c r="AY2004" i="1"/>
  <c r="AY2000" i="1"/>
  <c r="AY1996" i="1"/>
  <c r="AY1992" i="1"/>
  <c r="AY1988" i="1"/>
  <c r="AY1984" i="1"/>
  <c r="AY1980" i="1"/>
  <c r="AY1976" i="1"/>
  <c r="AY1972" i="1"/>
  <c r="AY1968" i="1"/>
  <c r="AY1964" i="1"/>
  <c r="AY1960" i="1"/>
  <c r="AY1956" i="1"/>
  <c r="AY1952" i="1"/>
  <c r="AY1948" i="1"/>
  <c r="AY1944" i="1"/>
  <c r="AY1940" i="1"/>
  <c r="AY1936" i="1"/>
  <c r="AY1932" i="1"/>
  <c r="AY1928" i="1"/>
  <c r="AY1924" i="1"/>
  <c r="AY1920" i="1"/>
  <c r="AY1916" i="1"/>
  <c r="AY1912" i="1"/>
  <c r="AY1908" i="1"/>
  <c r="AY1904" i="1"/>
  <c r="AY1900" i="1"/>
  <c r="AY1896" i="1"/>
  <c r="AY1892" i="1"/>
  <c r="AY1888" i="1"/>
  <c r="AY1880" i="1"/>
  <c r="AY1876" i="1"/>
  <c r="AY1872" i="1"/>
  <c r="AY1868" i="1"/>
  <c r="AY1860" i="1"/>
  <c r="AY1856" i="1"/>
  <c r="AY1852" i="1"/>
  <c r="AY1848" i="1"/>
  <c r="AY1844" i="1"/>
  <c r="AY1840" i="1"/>
  <c r="AY1836" i="1"/>
  <c r="AY1832" i="1"/>
  <c r="AY1828" i="1"/>
  <c r="AY1824" i="1"/>
  <c r="AY1820" i="1"/>
  <c r="AY1816" i="1"/>
  <c r="AY1812" i="1"/>
  <c r="AY1808" i="1"/>
  <c r="AY1804" i="1"/>
  <c r="AY1800" i="1"/>
  <c r="AY1796" i="1"/>
  <c r="AY1792" i="1"/>
  <c r="AY1784" i="1"/>
  <c r="AY1780" i="1"/>
  <c r="AY1776" i="1"/>
  <c r="AY1772" i="1"/>
  <c r="AY1768" i="1"/>
  <c r="AY1764" i="1"/>
  <c r="AY1760" i="1"/>
  <c r="AY1744" i="1"/>
  <c r="AY1740" i="1"/>
  <c r="AY1736" i="1"/>
  <c r="AY1732" i="1"/>
  <c r="AY1724" i="1"/>
  <c r="AY1720" i="1"/>
  <c r="AY1716" i="1"/>
  <c r="AY1712" i="1"/>
  <c r="AY1708" i="1"/>
  <c r="AY1704" i="1"/>
  <c r="AY1700" i="1"/>
  <c r="AY1696" i="1"/>
  <c r="AY1971" i="1"/>
  <c r="AY1955" i="1"/>
  <c r="AY1939" i="1"/>
  <c r="AY1919" i="1"/>
  <c r="AY1887" i="1"/>
  <c r="AY1851" i="1"/>
  <c r="AY1835" i="1"/>
  <c r="AY1819" i="1"/>
  <c r="AY1803" i="1"/>
  <c r="AY1787" i="1"/>
  <c r="AY1771" i="1"/>
  <c r="AY1755" i="1"/>
  <c r="AY1739" i="1"/>
  <c r="AY1731" i="1"/>
  <c r="AY1679" i="1"/>
  <c r="AY1659" i="1"/>
  <c r="AY1643" i="1"/>
  <c r="AY1627" i="1"/>
  <c r="AY1611" i="1"/>
  <c r="AY1579" i="1"/>
  <c r="AY1563" i="1"/>
  <c r="AY1547" i="1"/>
  <c r="AY1531" i="1"/>
  <c r="AY1515" i="1"/>
  <c r="AY1499" i="1"/>
  <c r="AY1467" i="1"/>
  <c r="AY1451" i="1"/>
  <c r="AY1435" i="1"/>
  <c r="AY1419" i="1"/>
  <c r="AY1403" i="1"/>
  <c r="AY1387" i="1"/>
  <c r="AY1371" i="1"/>
  <c r="AY1355" i="1"/>
  <c r="AY1339" i="1"/>
  <c r="AY1323" i="1"/>
  <c r="AY1307" i="1"/>
  <c r="AY1291" i="1"/>
  <c r="AY1275" i="1"/>
  <c r="AY1259" i="1"/>
  <c r="AY1227" i="1"/>
  <c r="AY1211" i="1"/>
  <c r="AY1195" i="1"/>
  <c r="AY1179" i="1"/>
  <c r="AY1163" i="1"/>
  <c r="AY1147" i="1"/>
  <c r="AY1131" i="1"/>
  <c r="AY1115" i="1"/>
  <c r="AY1099" i="1"/>
  <c r="AY1083" i="1"/>
  <c r="AY1067" i="1"/>
  <c r="AY1051" i="1"/>
  <c r="AY1035" i="1"/>
  <c r="AY1019" i="1"/>
  <c r="AY1003" i="1"/>
  <c r="AY987" i="1"/>
  <c r="AY971" i="1"/>
  <c r="AY955" i="1"/>
  <c r="AY939" i="1"/>
  <c r="AY923" i="1"/>
  <c r="AY907" i="1"/>
  <c r="AY891" i="1"/>
  <c r="AY875" i="1"/>
  <c r="AY859" i="1"/>
  <c r="AY811" i="1"/>
  <c r="AY795" i="1"/>
  <c r="AY779" i="1"/>
  <c r="AY763" i="1"/>
  <c r="AY747" i="1"/>
  <c r="AY731" i="1"/>
  <c r="AY715" i="1"/>
  <c r="AY699" i="1"/>
  <c r="AY683" i="1"/>
  <c r="AY667" i="1"/>
  <c r="AY4043" i="1"/>
  <c r="AY4035" i="1"/>
  <c r="AY4003" i="1"/>
  <c r="AY3923" i="1"/>
  <c r="AY3859" i="1"/>
  <c r="AY3835" i="1"/>
  <c r="AY3819" i="1"/>
  <c r="AY3811" i="1"/>
  <c r="AY3803" i="1"/>
  <c r="AY3763" i="1"/>
  <c r="AY3467" i="1"/>
  <c r="AY3411" i="1"/>
  <c r="AY3395" i="1"/>
  <c r="AY3379" i="1"/>
  <c r="AY3347" i="1"/>
  <c r="AY4089" i="1"/>
  <c r="AY4025" i="1"/>
  <c r="AY4001" i="1"/>
  <c r="AY3997" i="1"/>
  <c r="AY3981" i="1"/>
  <c r="AY3965" i="1"/>
  <c r="AY3949" i="1"/>
  <c r="AY3933" i="1"/>
  <c r="AY3917" i="1"/>
  <c r="AY3901" i="1"/>
  <c r="AY3885" i="1"/>
  <c r="AY3869" i="1"/>
  <c r="AY3853" i="1"/>
  <c r="AY3837" i="1"/>
  <c r="AY3821" i="1"/>
  <c r="AY3789" i="1"/>
  <c r="AY3773" i="1"/>
  <c r="AY3757" i="1"/>
  <c r="AY3741" i="1"/>
  <c r="AY3725" i="1"/>
  <c r="AY3709" i="1"/>
  <c r="AY3693" i="1"/>
  <c r="AY3677" i="1"/>
  <c r="AY3661" i="1"/>
  <c r="AY3645" i="1"/>
  <c r="AY3629" i="1"/>
  <c r="AY3613" i="1"/>
  <c r="AY3597" i="1"/>
  <c r="AY3581" i="1"/>
  <c r="AY3565" i="1"/>
  <c r="AY3549" i="1"/>
  <c r="AY3533" i="1"/>
  <c r="AY3517" i="1"/>
  <c r="AY3501" i="1"/>
  <c r="AY3485" i="1"/>
  <c r="AY3469" i="1"/>
  <c r="AY3453" i="1"/>
  <c r="AY3437" i="1"/>
  <c r="AY3421" i="1"/>
  <c r="AY3405" i="1"/>
  <c r="AY3389" i="1"/>
  <c r="AY3373" i="1"/>
  <c r="AY3357" i="1"/>
  <c r="AY3309" i="1"/>
  <c r="AY3293" i="1"/>
  <c r="AY3277" i="1"/>
  <c r="AY3261" i="1"/>
  <c r="AY3245" i="1"/>
  <c r="AY3229" i="1"/>
  <c r="AY3213" i="1"/>
  <c r="AY3197" i="1"/>
  <c r="AY3623" i="1"/>
  <c r="AY3607" i="1"/>
  <c r="AY3591" i="1"/>
  <c r="AY3583" i="1"/>
  <c r="AY4105" i="1"/>
  <c r="AY4005" i="1"/>
  <c r="AY3979" i="1"/>
  <c r="AY3971" i="1"/>
  <c r="AY3907" i="1"/>
  <c r="AY3899" i="1"/>
  <c r="AY3891" i="1"/>
  <c r="AY3863" i="1"/>
  <c r="AY3711" i="1"/>
  <c r="AY3695" i="1"/>
  <c r="AY3679" i="1"/>
  <c r="AY3519" i="1"/>
  <c r="AY3415" i="1"/>
  <c r="AY3311" i="1"/>
  <c r="AY3279" i="1"/>
  <c r="AY3403" i="1"/>
  <c r="AY3387" i="1"/>
  <c r="AY3355" i="1"/>
  <c r="AY3303" i="1"/>
  <c r="AY3295" i="1"/>
  <c r="AY3287" i="1"/>
  <c r="AY3271" i="1"/>
  <c r="AY3263" i="1"/>
  <c r="AY3193" i="1"/>
  <c r="AY3177" i="1"/>
  <c r="AY3161" i="1"/>
  <c r="AY3145" i="1"/>
  <c r="AY3129" i="1"/>
  <c r="AY3113" i="1"/>
  <c r="AY3097" i="1"/>
  <c r="AY3081" i="1"/>
  <c r="AY3065" i="1"/>
  <c r="AY3049" i="1"/>
  <c r="AY3033" i="1"/>
  <c r="AY2985" i="1"/>
  <c r="AY2969" i="1"/>
  <c r="AY2953" i="1"/>
  <c r="AY2937" i="1"/>
  <c r="AY2921" i="1"/>
  <c r="AY2889" i="1"/>
  <c r="AY2873" i="1"/>
  <c r="AY2857" i="1"/>
  <c r="AY2841" i="1"/>
  <c r="AY2825" i="1"/>
  <c r="AY2809" i="1"/>
  <c r="AY2793" i="1"/>
  <c r="AY2777" i="1"/>
  <c r="AY2761" i="1"/>
  <c r="AY2745" i="1"/>
  <c r="AY2729" i="1"/>
  <c r="AY2713" i="1"/>
  <c r="AY2697" i="1"/>
  <c r="AY2681" i="1"/>
  <c r="AY2665" i="1"/>
  <c r="AY2649" i="1"/>
  <c r="AY2617" i="1"/>
  <c r="AY2601" i="1"/>
  <c r="AY2585" i="1"/>
  <c r="AY2569" i="1"/>
  <c r="AY2553" i="1"/>
  <c r="AY2537" i="1"/>
  <c r="AY2521" i="1"/>
  <c r="AY2505" i="1"/>
  <c r="AY2489" i="1"/>
  <c r="AY2473" i="1"/>
  <c r="AY2457" i="1"/>
  <c r="AY2441" i="1"/>
  <c r="AY2425" i="1"/>
  <c r="AY2409" i="1"/>
  <c r="AY2393" i="1"/>
  <c r="AY2377" i="1"/>
  <c r="AY2361" i="1"/>
  <c r="AY2345" i="1"/>
  <c r="AY2329" i="1"/>
  <c r="AY2313" i="1"/>
  <c r="AY2297" i="1"/>
  <c r="AY2281" i="1"/>
  <c r="AY2265" i="1"/>
  <c r="AY2249" i="1"/>
  <c r="AY2233" i="1"/>
  <c r="AY2217" i="1"/>
  <c r="AY2201" i="1"/>
  <c r="AY2185" i="1"/>
  <c r="AY2169" i="1"/>
  <c r="AY2153" i="1"/>
  <c r="AY2137" i="1"/>
  <c r="AY2121" i="1"/>
  <c r="AY2105" i="1"/>
  <c r="AY2089" i="1"/>
  <c r="AY2073" i="1"/>
  <c r="AY2057" i="1"/>
  <c r="AY2041" i="1"/>
  <c r="AY2025" i="1"/>
  <c r="AY1993" i="1"/>
  <c r="AY1977" i="1"/>
  <c r="AY1961" i="1"/>
  <c r="AY1945" i="1"/>
  <c r="AY1929" i="1"/>
  <c r="AY1913" i="1"/>
  <c r="AY1881" i="1"/>
  <c r="AY1865" i="1"/>
  <c r="AY1849" i="1"/>
  <c r="AY1833" i="1"/>
  <c r="AY1801" i="1"/>
  <c r="AY1769" i="1"/>
  <c r="AY1753" i="1"/>
  <c r="AY1737" i="1"/>
  <c r="AY1721" i="1"/>
  <c r="AY1967" i="1"/>
  <c r="AY1951" i="1"/>
  <c r="AY1935" i="1"/>
  <c r="AY1931" i="1"/>
  <c r="AY1915" i="1"/>
  <c r="AY1899" i="1"/>
  <c r="AY1847" i="1"/>
  <c r="AY1831" i="1"/>
  <c r="AY1815" i="1"/>
  <c r="AY1799" i="1"/>
  <c r="AY1783" i="1"/>
  <c r="AY1767" i="1"/>
  <c r="AY1727" i="1"/>
  <c r="AY1723" i="1"/>
  <c r="AY1719" i="1"/>
  <c r="AY1715" i="1"/>
  <c r="AY1711" i="1"/>
  <c r="AY1707" i="1"/>
  <c r="AY1703" i="1"/>
  <c r="AY1699" i="1"/>
  <c r="AY1695" i="1"/>
  <c r="AY1691" i="1"/>
  <c r="AY1675" i="1"/>
  <c r="AY1655" i="1"/>
  <c r="AY1639" i="1"/>
  <c r="AY1623" i="1"/>
  <c r="AY1607" i="1"/>
  <c r="AY1591" i="1"/>
  <c r="AY1575" i="1"/>
  <c r="AY1543" i="1"/>
  <c r="AY1527" i="1"/>
  <c r="AY1511" i="1"/>
  <c r="AY1479" i="1"/>
  <c r="AY1463" i="1"/>
  <c r="AY1447" i="1"/>
  <c r="AY1431" i="1"/>
  <c r="AY1415" i="1"/>
  <c r="AY1399" i="1"/>
  <c r="AY1383" i="1"/>
  <c r="AY1367" i="1"/>
  <c r="AY1351" i="1"/>
  <c r="AY1335" i="1"/>
  <c r="AY1319" i="1"/>
  <c r="AY1303" i="1"/>
  <c r="AY1287" i="1"/>
  <c r="AY1271" i="1"/>
  <c r="AY1255" i="1"/>
  <c r="AY1239" i="1"/>
  <c r="AY1223" i="1"/>
  <c r="AY1207" i="1"/>
  <c r="AY1191" i="1"/>
  <c r="AY1175" i="1"/>
  <c r="AY1159" i="1"/>
  <c r="AY1143" i="1"/>
  <c r="AY1127" i="1"/>
  <c r="AY1111" i="1"/>
  <c r="AY1095" i="1"/>
  <c r="AY1079" i="1"/>
  <c r="AY1063" i="1"/>
  <c r="AY1047" i="1"/>
  <c r="AY1031" i="1"/>
  <c r="AY1015" i="1"/>
  <c r="AY999" i="1"/>
  <c r="AY983" i="1"/>
  <c r="AY967" i="1"/>
  <c r="AY951" i="1"/>
  <c r="AY935" i="1"/>
  <c r="AY919" i="1"/>
  <c r="AY903" i="1"/>
  <c r="AY887" i="1"/>
  <c r="AY871" i="1"/>
  <c r="AY855" i="1"/>
  <c r="AY839" i="1"/>
  <c r="AY807" i="1"/>
  <c r="AY791" i="1"/>
  <c r="AY775" i="1"/>
  <c r="AY759" i="1"/>
  <c r="AY743" i="1"/>
  <c r="AY727" i="1"/>
  <c r="AY711" i="1"/>
  <c r="AY695" i="1"/>
  <c r="AY679" i="1"/>
  <c r="AY3903" i="1"/>
  <c r="AY3523" i="1"/>
  <c r="AY3307" i="1"/>
  <c r="AY3251" i="1"/>
  <c r="AY3235" i="1"/>
  <c r="AY2207" i="1"/>
  <c r="AY2199" i="1"/>
  <c r="AY2191" i="1"/>
  <c r="AY2183" i="1"/>
  <c r="AY2175" i="1"/>
  <c r="AY2167" i="1"/>
  <c r="AY2151" i="1"/>
  <c r="AY2143" i="1"/>
  <c r="AY2135" i="1"/>
  <c r="AY2127" i="1"/>
  <c r="AY2119" i="1"/>
  <c r="AY2111" i="1"/>
  <c r="AY2103" i="1"/>
  <c r="AY2095" i="1"/>
  <c r="AY2087" i="1"/>
  <c r="AY2079" i="1"/>
  <c r="AY2071" i="1"/>
  <c r="AY2063" i="1"/>
  <c r="AY2055" i="1"/>
  <c r="AY2047" i="1"/>
  <c r="AY2039" i="1"/>
  <c r="AY2031" i="1"/>
  <c r="AY2023" i="1"/>
  <c r="AY2015" i="1"/>
  <c r="AY2007" i="1"/>
  <c r="AY1999" i="1"/>
  <c r="AY1991" i="1"/>
  <c r="AY1983" i="1"/>
  <c r="AY1975" i="1"/>
  <c r="AY1959" i="1"/>
  <c r="AY1943" i="1"/>
  <c r="AY1855" i="1"/>
  <c r="AY1839" i="1"/>
  <c r="AY1823" i="1"/>
  <c r="AY1807" i="1"/>
  <c r="AY1791" i="1"/>
  <c r="AY1775" i="1"/>
  <c r="AY1743" i="1"/>
  <c r="AY1663" i="1"/>
  <c r="AY1647" i="1"/>
  <c r="AY1631" i="1"/>
  <c r="AY1599" i="1"/>
  <c r="AY1583" i="1"/>
  <c r="AY1567" i="1"/>
  <c r="AY1551" i="1"/>
  <c r="AY1535" i="1"/>
  <c r="AY1519" i="1"/>
  <c r="AY1503" i="1"/>
  <c r="AY1487" i="1"/>
  <c r="AY1471" i="1"/>
  <c r="AY1455" i="1"/>
  <c r="AY1439" i="1"/>
  <c r="AY1423" i="1"/>
  <c r="AY1407" i="1"/>
  <c r="AY1391" i="1"/>
  <c r="AY1375" i="1"/>
  <c r="AY1359" i="1"/>
  <c r="AY1343" i="1"/>
  <c r="AY1327" i="1"/>
  <c r="AY1311" i="1"/>
  <c r="AY1295" i="1"/>
  <c r="AY1279" i="1"/>
  <c r="AY1263" i="1"/>
  <c r="AY1231" i="1"/>
  <c r="AY1215" i="1"/>
  <c r="AY1199" i="1"/>
  <c r="AY1183" i="1"/>
  <c r="AY1167" i="1"/>
  <c r="AY1135" i="1"/>
  <c r="AY1119" i="1"/>
  <c r="AY1103" i="1"/>
  <c r="AY1087" i="1"/>
  <c r="AY1071" i="1"/>
  <c r="AY1055" i="1"/>
  <c r="AY1039" i="1"/>
  <c r="AY1023" i="1"/>
  <c r="AY687" i="1"/>
  <c r="AY671" i="1"/>
  <c r="AY1697" i="1"/>
  <c r="AY1681" i="1"/>
  <c r="AY1665" i="1"/>
  <c r="AY1649" i="1"/>
  <c r="AY1633" i="1"/>
  <c r="AY1601" i="1"/>
  <c r="AY1585" i="1"/>
  <c r="AY1569" i="1"/>
  <c r="AY1553" i="1"/>
  <c r="AY1537" i="1"/>
  <c r="AY1521" i="1"/>
  <c r="AY1489" i="1"/>
  <c r="AY1473" i="1"/>
  <c r="AY1457" i="1"/>
  <c r="AY1321" i="1"/>
  <c r="AY1305" i="1"/>
  <c r="AY1289" i="1"/>
  <c r="AY1273" i="1"/>
  <c r="AY1257" i="1"/>
  <c r="AY1241" i="1"/>
  <c r="AY1225" i="1"/>
  <c r="AY1209" i="1"/>
  <c r="AY1193" i="1"/>
  <c r="AY1177" i="1"/>
  <c r="AY1161" i="1"/>
  <c r="AY1145" i="1"/>
  <c r="AY1129" i="1"/>
  <c r="AY1113" i="1"/>
  <c r="AY1097" i="1"/>
  <c r="AY1081" i="1"/>
  <c r="AY1065" i="1"/>
  <c r="AY1049" i="1"/>
  <c r="AY1033" i="1"/>
  <c r="AY1017" i="1"/>
  <c r="AY1001" i="1"/>
  <c r="AY985" i="1"/>
  <c r="AY969" i="1"/>
  <c r="AY953" i="1"/>
  <c r="AY937" i="1"/>
  <c r="AY921" i="1"/>
  <c r="AY905" i="1"/>
  <c r="AY889" i="1"/>
  <c r="AY645" i="1"/>
  <c r="AY629" i="1"/>
  <c r="AY613" i="1"/>
  <c r="AY597" i="1"/>
  <c r="AY581" i="1"/>
  <c r="AY1692" i="1"/>
  <c r="AY1688" i="1"/>
  <c r="AY1684" i="1"/>
  <c r="AY1680" i="1"/>
  <c r="AY1676" i="1"/>
  <c r="AY1672" i="1"/>
  <c r="AY1668" i="1"/>
  <c r="AY1664" i="1"/>
  <c r="AY1660" i="1"/>
  <c r="AY1656" i="1"/>
  <c r="AY1652" i="1"/>
  <c r="AY1648" i="1"/>
  <c r="AY1644" i="1"/>
  <c r="AY1636" i="1"/>
  <c r="AY1632" i="1"/>
  <c r="AY1628" i="1"/>
  <c r="AY1624" i="1"/>
  <c r="AY1620" i="1"/>
  <c r="AY1616" i="1"/>
  <c r="AY1608" i="1"/>
  <c r="AY1600" i="1"/>
  <c r="AY1596" i="1"/>
  <c r="AY1592" i="1"/>
  <c r="AY1588" i="1"/>
  <c r="AY1584" i="1"/>
  <c r="AY1580" i="1"/>
  <c r="AY1576" i="1"/>
  <c r="AY1572" i="1"/>
  <c r="AY1564" i="1"/>
  <c r="AY1556" i="1"/>
  <c r="AY1552" i="1"/>
  <c r="AY1548" i="1"/>
  <c r="AY1544" i="1"/>
  <c r="AY1540" i="1"/>
  <c r="AY1536" i="1"/>
  <c r="AY1532" i="1"/>
  <c r="AY1528" i="1"/>
  <c r="AY1524" i="1"/>
  <c r="AY1520" i="1"/>
  <c r="AY1516" i="1"/>
  <c r="AY1512" i="1"/>
  <c r="AY1508" i="1"/>
  <c r="AY1500" i="1"/>
  <c r="AY1496" i="1"/>
  <c r="AY1492" i="1"/>
  <c r="AY1488" i="1"/>
  <c r="AY1480" i="1"/>
  <c r="AY1476" i="1"/>
  <c r="AY1472" i="1"/>
  <c r="AY1468" i="1"/>
  <c r="AY1464" i="1"/>
  <c r="AY1460" i="1"/>
  <c r="AY1456" i="1"/>
  <c r="AY1452" i="1"/>
  <c r="AY1448" i="1"/>
  <c r="AY1444" i="1"/>
  <c r="AY1440" i="1"/>
  <c r="AY1436" i="1"/>
  <c r="AY1432" i="1"/>
  <c r="AY1428" i="1"/>
  <c r="AY1424" i="1"/>
  <c r="AY1420" i="1"/>
  <c r="AY1416" i="1"/>
  <c r="AY1412" i="1"/>
  <c r="AY1408" i="1"/>
  <c r="AY1404" i="1"/>
  <c r="AY1400" i="1"/>
  <c r="AY1396" i="1"/>
  <c r="AY1392" i="1"/>
  <c r="AY1388" i="1"/>
  <c r="AY1384" i="1"/>
  <c r="AY1380" i="1"/>
  <c r="AY1376" i="1"/>
  <c r="AY1372" i="1"/>
  <c r="AY1368" i="1"/>
  <c r="AY1364" i="1"/>
  <c r="AY1356" i="1"/>
  <c r="AY1352" i="1"/>
  <c r="AY1348" i="1"/>
  <c r="AY1344" i="1"/>
  <c r="AY1340" i="1"/>
  <c r="AY1336" i="1"/>
  <c r="AY1332" i="1"/>
  <c r="AY1328" i="1"/>
  <c r="AY1324" i="1"/>
  <c r="AY1320" i="1"/>
  <c r="AY1316" i="1"/>
  <c r="AY1312" i="1"/>
  <c r="AY1308" i="1"/>
  <c r="AY1304" i="1"/>
  <c r="AY1300" i="1"/>
  <c r="AY1296" i="1"/>
  <c r="AY1292" i="1"/>
  <c r="AY1288" i="1"/>
  <c r="AY1284" i="1"/>
  <c r="AY1280" i="1"/>
  <c r="AY1276" i="1"/>
  <c r="AY1272" i="1"/>
  <c r="AY1268" i="1"/>
  <c r="AY1264" i="1"/>
  <c r="AY1260" i="1"/>
  <c r="AY1256" i="1"/>
  <c r="AY1252" i="1"/>
  <c r="AY1248" i="1"/>
  <c r="AY1244" i="1"/>
  <c r="AY1240" i="1"/>
  <c r="AY1236" i="1"/>
  <c r="AY1232" i="1"/>
  <c r="AY1228" i="1"/>
  <c r="AY1224" i="1"/>
  <c r="AY1220" i="1"/>
  <c r="AY1216" i="1"/>
  <c r="AY1212" i="1"/>
  <c r="AY1208" i="1"/>
  <c r="AY1204" i="1"/>
  <c r="AY1200" i="1"/>
  <c r="AY1196" i="1"/>
  <c r="AY1192" i="1"/>
  <c r="AY1188" i="1"/>
  <c r="AY1184" i="1"/>
  <c r="AY1180" i="1"/>
  <c r="AY1176" i="1"/>
  <c r="AY1172" i="1"/>
  <c r="AY1168" i="1"/>
  <c r="AY1164" i="1"/>
  <c r="AY1160" i="1"/>
  <c r="AY1156" i="1"/>
  <c r="AY1152" i="1"/>
  <c r="AY1148" i="1"/>
  <c r="AY1136" i="1"/>
  <c r="AY1132" i="1"/>
  <c r="AY1128" i="1"/>
  <c r="AY1124" i="1"/>
  <c r="AY1120" i="1"/>
  <c r="AY1116" i="1"/>
  <c r="AY1112" i="1"/>
  <c r="AY1108" i="1"/>
  <c r="AY1104" i="1"/>
  <c r="AY1100" i="1"/>
  <c r="AY1096" i="1"/>
  <c r="AY1092" i="1"/>
  <c r="AY1088" i="1"/>
  <c r="AY1084" i="1"/>
  <c r="AY1080" i="1"/>
  <c r="AY1076" i="1"/>
  <c r="AY1072" i="1"/>
  <c r="AY1068" i="1"/>
  <c r="AY1064" i="1"/>
  <c r="AY1060" i="1"/>
  <c r="AY1056" i="1"/>
  <c r="AY1052" i="1"/>
  <c r="AY1048" i="1"/>
  <c r="AY1044" i="1"/>
  <c r="AY1040" i="1"/>
  <c r="AY1036" i="1"/>
  <c r="AY1032" i="1"/>
  <c r="AY1028" i="1"/>
  <c r="AY1024" i="1"/>
  <c r="AY1020" i="1"/>
  <c r="AY1016" i="1"/>
  <c r="AY1012" i="1"/>
  <c r="AY1008" i="1"/>
  <c r="AY1004" i="1"/>
  <c r="AY1000" i="1"/>
  <c r="AY996" i="1"/>
  <c r="AY992" i="1"/>
  <c r="AY988" i="1"/>
  <c r="AY984" i="1"/>
  <c r="AY980" i="1"/>
  <c r="AY976" i="1"/>
  <c r="AY972" i="1"/>
  <c r="AY968" i="1"/>
  <c r="AY964" i="1"/>
  <c r="AY960" i="1"/>
  <c r="AY956" i="1"/>
  <c r="AY952" i="1"/>
  <c r="AY948" i="1"/>
  <c r="AY944" i="1"/>
  <c r="AY940" i="1"/>
  <c r="AY936" i="1"/>
  <c r="AY932" i="1"/>
  <c r="AY928" i="1"/>
  <c r="AY924" i="1"/>
  <c r="AY920" i="1"/>
  <c r="AY916" i="1"/>
  <c r="AY912" i="1"/>
  <c r="AY908" i="1"/>
  <c r="AY904" i="1"/>
  <c r="AY900" i="1"/>
  <c r="AY896" i="1"/>
  <c r="AY892" i="1"/>
  <c r="AY888" i="1"/>
  <c r="AY884" i="1"/>
  <c r="AY880" i="1"/>
  <c r="AY876" i="1"/>
  <c r="AY872" i="1"/>
  <c r="AY868" i="1"/>
  <c r="AY864" i="1"/>
  <c r="AY860" i="1"/>
  <c r="AY856" i="1"/>
  <c r="AY852" i="1"/>
  <c r="AY848" i="1"/>
  <c r="AY844" i="1"/>
  <c r="AY840" i="1"/>
  <c r="AY832" i="1"/>
  <c r="AY824" i="1"/>
  <c r="AY820" i="1"/>
  <c r="AY816" i="1"/>
  <c r="AY812" i="1"/>
  <c r="AY808" i="1"/>
  <c r="AY804" i="1"/>
  <c r="AY800" i="1"/>
  <c r="AY796" i="1"/>
  <c r="AY792" i="1"/>
  <c r="AY788" i="1"/>
  <c r="AY784" i="1"/>
  <c r="AY780" i="1"/>
  <c r="AY776" i="1"/>
  <c r="AY772" i="1"/>
  <c r="AY768" i="1"/>
  <c r="AY764" i="1"/>
  <c r="AY760" i="1"/>
  <c r="AY756" i="1"/>
  <c r="AY752" i="1"/>
  <c r="AY748" i="1"/>
  <c r="AY744" i="1"/>
  <c r="AY740" i="1"/>
  <c r="AY736" i="1"/>
  <c r="AY732" i="1"/>
  <c r="AY728" i="1"/>
  <c r="AY724" i="1"/>
  <c r="AY720" i="1"/>
  <c r="AY716" i="1"/>
  <c r="AY712" i="1"/>
  <c r="AY708" i="1"/>
  <c r="AY704" i="1"/>
  <c r="AY700" i="1"/>
  <c r="AY696" i="1"/>
  <c r="AY692" i="1"/>
  <c r="AY688" i="1"/>
  <c r="AY684" i="1"/>
  <c r="AY680" i="1"/>
  <c r="AY676" i="1"/>
  <c r="AY672" i="1"/>
  <c r="AY668" i="1"/>
  <c r="AY664" i="1"/>
  <c r="AY656" i="1"/>
  <c r="AY652" i="1"/>
  <c r="AY648" i="1"/>
  <c r="AY640" i="1"/>
  <c r="AY636" i="1"/>
  <c r="AY632" i="1"/>
  <c r="AY620" i="1"/>
  <c r="AY616" i="1"/>
  <c r="AY612" i="1"/>
  <c r="AY608" i="1"/>
  <c r="AY604" i="1"/>
  <c r="AY600" i="1"/>
  <c r="AY596" i="1"/>
  <c r="AY592" i="1"/>
  <c r="AY588" i="1"/>
  <c r="AY584" i="1"/>
  <c r="AY580" i="1"/>
  <c r="AY576" i="1"/>
  <c r="AY572" i="1"/>
  <c r="AY568" i="1"/>
  <c r="AY564" i="1"/>
  <c r="AY560" i="1"/>
  <c r="AY556" i="1"/>
  <c r="AY552" i="1"/>
  <c r="AY548" i="1"/>
  <c r="AY544" i="1"/>
  <c r="AY536" i="1"/>
  <c r="AY532" i="1"/>
  <c r="AY528" i="1"/>
  <c r="AY524" i="1"/>
  <c r="AY520" i="1"/>
  <c r="AY516" i="1"/>
  <c r="AY512" i="1"/>
  <c r="AY508" i="1"/>
  <c r="AY504" i="1"/>
  <c r="AY500" i="1"/>
  <c r="AY496" i="1"/>
  <c r="AY492" i="1"/>
  <c r="AY488" i="1"/>
  <c r="AY484" i="1"/>
  <c r="AY480" i="1"/>
  <c r="AY476" i="1"/>
  <c r="AY472" i="1"/>
  <c r="AY468" i="1"/>
  <c r="AY464" i="1"/>
  <c r="AY460" i="1"/>
  <c r="AY456" i="1"/>
  <c r="AY452" i="1"/>
  <c r="AY448" i="1"/>
  <c r="AY444" i="1"/>
  <c r="AY440" i="1"/>
  <c r="AY436" i="1"/>
  <c r="AY432" i="1"/>
  <c r="AY428" i="1"/>
  <c r="AY424" i="1"/>
  <c r="AY408" i="1"/>
  <c r="AY400" i="1"/>
  <c r="AY388" i="1"/>
  <c r="AY380" i="1"/>
  <c r="AY376" i="1"/>
  <c r="AY372" i="1"/>
  <c r="AY368" i="1"/>
  <c r="AY364" i="1"/>
  <c r="AY360" i="1"/>
  <c r="AY356" i="1"/>
  <c r="AY348" i="1"/>
  <c r="AY663" i="1"/>
  <c r="AY647" i="1"/>
  <c r="AY631" i="1"/>
  <c r="AY615" i="1"/>
  <c r="AY583" i="1"/>
  <c r="AY567" i="1"/>
  <c r="AY551" i="1"/>
  <c r="AY519" i="1"/>
  <c r="AY503" i="1"/>
  <c r="AY487" i="1"/>
  <c r="AY471" i="1"/>
  <c r="AY455" i="1"/>
  <c r="AY439" i="1"/>
  <c r="AY423" i="1"/>
  <c r="AY391" i="1"/>
  <c r="AY3359" i="1"/>
  <c r="AY3247" i="1"/>
  <c r="AY3231" i="1"/>
  <c r="AY3215" i="1"/>
  <c r="AY3185" i="1"/>
  <c r="AY3169" i="1"/>
  <c r="AY3153" i="1"/>
  <c r="AY3137" i="1"/>
  <c r="AY3121" i="1"/>
  <c r="AY3105" i="1"/>
  <c r="AY3089" i="1"/>
  <c r="AY3073" i="1"/>
  <c r="AY3057" i="1"/>
  <c r="AY3041" i="1"/>
  <c r="AY3025" i="1"/>
  <c r="AY3009" i="1"/>
  <c r="AY2977" i="1"/>
  <c r="AY2945" i="1"/>
  <c r="AY2929" i="1"/>
  <c r="AY2897" i="1"/>
  <c r="AY2881" i="1"/>
  <c r="AY2865" i="1"/>
  <c r="AY2849" i="1"/>
  <c r="AY2833" i="1"/>
  <c r="AY2817" i="1"/>
  <c r="AY2801" i="1"/>
  <c r="AY2785" i="1"/>
  <c r="AY2769" i="1"/>
  <c r="AY2753" i="1"/>
  <c r="AY2737" i="1"/>
  <c r="AY2721" i="1"/>
  <c r="AY2705" i="1"/>
  <c r="AY2689" i="1"/>
  <c r="AY2673" i="1"/>
  <c r="AY2641" i="1"/>
  <c r="AY2625" i="1"/>
  <c r="AY2609" i="1"/>
  <c r="AY2593" i="1"/>
  <c r="AY2561" i="1"/>
  <c r="AY2545" i="1"/>
  <c r="AY2529" i="1"/>
  <c r="AY2513" i="1"/>
  <c r="AY2497" i="1"/>
  <c r="AY2481" i="1"/>
  <c r="AY2465" i="1"/>
  <c r="AY2449" i="1"/>
  <c r="AY2433" i="1"/>
  <c r="AY2417" i="1"/>
  <c r="AY2401" i="1"/>
  <c r="AY2385" i="1"/>
  <c r="AY2369" i="1"/>
  <c r="AY2353" i="1"/>
  <c r="AY2337" i="1"/>
  <c r="AY2321" i="1"/>
  <c r="AY2305" i="1"/>
  <c r="AY2289" i="1"/>
  <c r="AY2273" i="1"/>
  <c r="AY2257" i="1"/>
  <c r="AY2241" i="1"/>
  <c r="AY2225" i="1"/>
  <c r="AY2209" i="1"/>
  <c r="AY2193" i="1"/>
  <c r="AY2177" i="1"/>
  <c r="AY2161" i="1"/>
  <c r="AY2145" i="1"/>
  <c r="AY2129" i="1"/>
  <c r="AY2113" i="1"/>
  <c r="AY2097" i="1"/>
  <c r="AY2081" i="1"/>
  <c r="AY2065" i="1"/>
  <c r="AY2049" i="1"/>
  <c r="AY2033" i="1"/>
  <c r="AY2017" i="1"/>
  <c r="AY2001" i="1"/>
  <c r="AY1985" i="1"/>
  <c r="AY1969" i="1"/>
  <c r="AY1953" i="1"/>
  <c r="AY1937" i="1"/>
  <c r="AY1921" i="1"/>
  <c r="AY1905" i="1"/>
  <c r="AY1889" i="1"/>
  <c r="AY1873" i="1"/>
  <c r="AY1857" i="1"/>
  <c r="AY1841" i="1"/>
  <c r="AY1825" i="1"/>
  <c r="AY1809" i="1"/>
  <c r="AY1793" i="1"/>
  <c r="AY1777" i="1"/>
  <c r="AY1761" i="1"/>
  <c r="AY1745" i="1"/>
  <c r="AY1729" i="1"/>
  <c r="AY1713" i="1"/>
  <c r="AY991" i="1"/>
  <c r="AY975" i="1"/>
  <c r="AY959" i="1"/>
  <c r="AY927" i="1"/>
  <c r="AY911" i="1"/>
  <c r="AY895" i="1"/>
  <c r="AY879" i="1"/>
  <c r="AY863" i="1"/>
  <c r="AY847" i="1"/>
  <c r="AY1693" i="1"/>
  <c r="AY1677" i="1"/>
  <c r="AY1645" i="1"/>
  <c r="AY1629" i="1"/>
  <c r="AY1613" i="1"/>
  <c r="AY1565" i="1"/>
  <c r="AY1549" i="1"/>
  <c r="AY1533" i="1"/>
  <c r="AY1517" i="1"/>
  <c r="AY1501" i="1"/>
  <c r="AY1469" i="1"/>
  <c r="AY1453" i="1"/>
  <c r="AY1317" i="1"/>
  <c r="AY1301" i="1"/>
  <c r="AY1285" i="1"/>
  <c r="AY1269" i="1"/>
  <c r="AY1253" i="1"/>
  <c r="AY1237" i="1"/>
  <c r="AY1221" i="1"/>
  <c r="AY1205" i="1"/>
  <c r="AY1189" i="1"/>
  <c r="AY1173" i="1"/>
  <c r="AY1157" i="1"/>
  <c r="AY1125" i="1"/>
  <c r="AY1109" i="1"/>
  <c r="AY1093" i="1"/>
  <c r="AY1077" i="1"/>
  <c r="AY1061" i="1"/>
  <c r="AY1045" i="1"/>
  <c r="AY1029" i="1"/>
  <c r="AY997" i="1"/>
  <c r="AY981" i="1"/>
  <c r="AY965" i="1"/>
  <c r="AY949" i="1"/>
  <c r="AY933" i="1"/>
  <c r="AY917" i="1"/>
  <c r="AY901" i="1"/>
  <c r="AY885" i="1"/>
  <c r="AY641" i="1"/>
  <c r="AY609" i="1"/>
  <c r="AY593" i="1"/>
  <c r="AY577" i="1"/>
  <c r="AY643" i="1"/>
  <c r="AY627" i="1"/>
  <c r="AY611" i="1"/>
  <c r="AY595" i="1"/>
  <c r="AY579" i="1"/>
  <c r="AY563" i="1"/>
  <c r="AY547" i="1"/>
  <c r="AY515" i="1"/>
  <c r="AY483" i="1"/>
  <c r="AY467" i="1"/>
  <c r="AY451" i="1"/>
  <c r="AY435" i="1"/>
  <c r="AY419" i="1"/>
  <c r="AY403" i="1"/>
  <c r="AY387" i="1"/>
  <c r="AY3887" i="1"/>
  <c r="AY3291" i="1"/>
  <c r="AY3243" i="1"/>
  <c r="AY3227" i="1"/>
  <c r="AY2203" i="1"/>
  <c r="AY2195" i="1"/>
  <c r="AY2187" i="1"/>
  <c r="AY2179" i="1"/>
  <c r="AY2171" i="1"/>
  <c r="AY2163" i="1"/>
  <c r="AY2147" i="1"/>
  <c r="AY2139" i="1"/>
  <c r="AY2131" i="1"/>
  <c r="AY2123" i="1"/>
  <c r="AY2115" i="1"/>
  <c r="AY2107" i="1"/>
  <c r="AY2099" i="1"/>
  <c r="AY2091" i="1"/>
  <c r="AY2083" i="1"/>
  <c r="AY2075" i="1"/>
  <c r="AY2067" i="1"/>
  <c r="AY2059" i="1"/>
  <c r="AY2051" i="1"/>
  <c r="AY2043" i="1"/>
  <c r="AY2035" i="1"/>
  <c r="AY2027" i="1"/>
  <c r="AY2019" i="1"/>
  <c r="AY2011" i="1"/>
  <c r="AY2003" i="1"/>
  <c r="AY1995" i="1"/>
  <c r="AY1987" i="1"/>
  <c r="AY1979" i="1"/>
  <c r="AY1923" i="1"/>
  <c r="AY1907" i="1"/>
  <c r="AY1891" i="1"/>
  <c r="AY1683" i="1"/>
  <c r="AY1667" i="1"/>
  <c r="AY1705" i="1"/>
  <c r="AY1689" i="1"/>
  <c r="AY1673" i="1"/>
  <c r="AY1657" i="1"/>
  <c r="AY1641" i="1"/>
  <c r="AY1625" i="1"/>
  <c r="AY1609" i="1"/>
  <c r="AY1577" i="1"/>
  <c r="AY1561" i="1"/>
  <c r="AY1545" i="1"/>
  <c r="AY1529" i="1"/>
  <c r="AY1513" i="1"/>
  <c r="AY1497" i="1"/>
  <c r="AY1481" i="1"/>
  <c r="AY1465" i="1"/>
  <c r="AY1449" i="1"/>
  <c r="AY1445" i="1"/>
  <c r="AY1441" i="1"/>
  <c r="AY1437" i="1"/>
  <c r="AY1433" i="1"/>
  <c r="AY1429" i="1"/>
  <c r="AY1425" i="1"/>
  <c r="AY1421" i="1"/>
  <c r="AY1417" i="1"/>
  <c r="AY1413" i="1"/>
  <c r="AY1409" i="1"/>
  <c r="AY1405" i="1"/>
  <c r="AY1401" i="1"/>
  <c r="AY1397" i="1"/>
  <c r="AY1393" i="1"/>
  <c r="AY1389" i="1"/>
  <c r="AY1385" i="1"/>
  <c r="AY1381" i="1"/>
  <c r="AY1377" i="1"/>
  <c r="AY1373" i="1"/>
  <c r="AY1369" i="1"/>
  <c r="AY1365" i="1"/>
  <c r="AY1361" i="1"/>
  <c r="AY1357" i="1"/>
  <c r="AY1353" i="1"/>
  <c r="AY1349" i="1"/>
  <c r="AY1345" i="1"/>
  <c r="AY1341" i="1"/>
  <c r="AY1337" i="1"/>
  <c r="AY1333" i="1"/>
  <c r="AY1329" i="1"/>
  <c r="AY1313" i="1"/>
  <c r="AY1297" i="1"/>
  <c r="AY1281" i="1"/>
  <c r="AY1265" i="1"/>
  <c r="AY1233" i="1"/>
  <c r="AY1217" i="1"/>
  <c r="AY1201" i="1"/>
  <c r="AY1185" i="1"/>
  <c r="AY1169" i="1"/>
  <c r="AY1153" i="1"/>
  <c r="AY1137" i="1"/>
  <c r="AY1121" i="1"/>
  <c r="AY1105" i="1"/>
  <c r="AY1089" i="1"/>
  <c r="AY1073" i="1"/>
  <c r="AY1057" i="1"/>
  <c r="AY1041" i="1"/>
  <c r="AY1025" i="1"/>
  <c r="AY1009" i="1"/>
  <c r="AY993" i="1"/>
  <c r="AY977" i="1"/>
  <c r="AY961" i="1"/>
  <c r="AY945" i="1"/>
  <c r="AY929" i="1"/>
  <c r="AY913" i="1"/>
  <c r="AY897" i="1"/>
  <c r="AY881" i="1"/>
  <c r="AY637" i="1"/>
  <c r="AY621" i="1"/>
  <c r="AY605" i="1"/>
  <c r="AY589" i="1"/>
  <c r="AY655" i="1"/>
  <c r="AY639" i="1"/>
  <c r="AY623" i="1"/>
  <c r="AY607" i="1"/>
  <c r="AY591" i="1"/>
  <c r="AY575" i="1"/>
  <c r="AY543" i="1"/>
  <c r="AY527" i="1"/>
  <c r="AY511" i="1"/>
  <c r="AY495" i="1"/>
  <c r="AY479" i="1"/>
  <c r="AY463" i="1"/>
  <c r="AY447" i="1"/>
  <c r="AY431" i="1"/>
  <c r="AY415" i="1"/>
  <c r="AY399" i="1"/>
  <c r="AY383" i="1"/>
  <c r="AY379" i="1"/>
  <c r="AY375" i="1"/>
  <c r="AY371" i="1"/>
  <c r="AY367" i="1"/>
  <c r="AY359" i="1"/>
  <c r="AY355" i="1"/>
  <c r="AY351" i="1"/>
  <c r="AY347" i="1"/>
  <c r="AY343" i="1"/>
  <c r="AY339" i="1"/>
  <c r="AY335" i="1"/>
  <c r="AY331" i="1"/>
  <c r="AY327" i="1"/>
  <c r="AY323" i="1"/>
  <c r="AY319" i="1"/>
  <c r="AY315" i="1"/>
  <c r="AY311" i="1"/>
  <c r="AY307" i="1"/>
  <c r="AY303" i="1"/>
  <c r="AY299" i="1"/>
  <c r="AY295" i="1"/>
  <c r="AY291" i="1"/>
  <c r="AY287" i="1"/>
  <c r="AY283" i="1"/>
  <c r="AY279" i="1"/>
  <c r="AY271" i="1"/>
  <c r="AY267" i="1"/>
  <c r="AY263" i="1"/>
  <c r="AY251" i="1"/>
  <c r="AY247" i="1"/>
  <c r="AY243" i="1"/>
  <c r="AY219" i="1"/>
  <c r="AY215" i="1"/>
  <c r="AY203" i="1"/>
  <c r="AY195" i="1"/>
  <c r="AY191" i="1"/>
  <c r="AY187" i="1"/>
  <c r="AY183" i="1"/>
  <c r="AY179" i="1"/>
  <c r="AY175" i="1"/>
  <c r="AY171" i="1"/>
  <c r="AY167" i="1"/>
  <c r="AY163" i="1"/>
  <c r="AY159" i="1"/>
  <c r="AY155" i="1"/>
  <c r="AY151" i="1"/>
  <c r="AY147" i="1"/>
  <c r="AY143" i="1"/>
  <c r="AY139" i="1"/>
  <c r="AY135" i="1"/>
  <c r="AY131" i="1"/>
  <c r="AY127" i="1"/>
  <c r="AY123" i="1"/>
  <c r="AY119" i="1"/>
  <c r="AY115" i="1"/>
  <c r="AY111" i="1"/>
  <c r="AY107" i="1"/>
  <c r="AY103" i="1"/>
  <c r="AY99" i="1"/>
  <c r="AY95" i="1"/>
  <c r="AY91" i="1"/>
  <c r="AY87" i="1"/>
  <c r="AY83" i="1"/>
  <c r="AY79" i="1"/>
  <c r="AY75" i="1"/>
  <c r="AY71" i="1"/>
  <c r="AY67" i="1"/>
  <c r="AY63" i="1"/>
  <c r="AY59" i="1"/>
  <c r="AY55" i="1"/>
  <c r="AY47" i="1"/>
  <c r="AY43" i="1"/>
  <c r="AY39" i="1"/>
  <c r="AY35" i="1"/>
  <c r="AY31" i="1"/>
  <c r="AY27" i="1"/>
  <c r="AY23" i="1"/>
  <c r="AY19" i="1"/>
  <c r="AY15" i="1"/>
  <c r="AY11" i="1"/>
  <c r="AY7" i="1"/>
  <c r="AY3" i="1"/>
  <c r="AY337" i="1"/>
  <c r="AY333" i="1"/>
  <c r="AY329" i="1"/>
  <c r="AY321" i="1"/>
  <c r="AY317" i="1"/>
  <c r="AY313" i="1"/>
  <c r="AY309" i="1"/>
  <c r="AY305" i="1"/>
  <c r="AY301" i="1"/>
  <c r="AY297" i="1"/>
  <c r="AY293" i="1"/>
  <c r="AY289" i="1"/>
  <c r="AY285" i="1"/>
  <c r="AY281" i="1"/>
  <c r="AY277" i="1"/>
  <c r="AY269" i="1"/>
  <c r="AY261" i="1"/>
  <c r="AY253" i="1"/>
  <c r="AY249" i="1"/>
  <c r="AY245" i="1"/>
  <c r="AY241" i="1"/>
  <c r="AY237" i="1"/>
  <c r="AY233" i="1"/>
  <c r="AY229" i="1"/>
  <c r="AY225" i="1"/>
  <c r="AY213" i="1"/>
  <c r="AY209" i="1"/>
  <c r="AY201" i="1"/>
  <c r="AY197" i="1"/>
  <c r="AY193" i="1"/>
  <c r="AY189" i="1"/>
  <c r="AY185" i="1"/>
  <c r="AY181" i="1"/>
  <c r="AY177" i="1"/>
  <c r="AY173" i="1"/>
  <c r="AY169" i="1"/>
  <c r="AY165" i="1"/>
  <c r="AY161" i="1"/>
  <c r="AY157" i="1"/>
  <c r="AY153" i="1"/>
  <c r="AY149" i="1"/>
  <c r="AY145" i="1"/>
  <c r="AY141" i="1"/>
  <c r="AY137" i="1"/>
  <c r="AY133" i="1"/>
  <c r="AY129" i="1"/>
  <c r="AY125" i="1"/>
  <c r="AY121" i="1"/>
  <c r="AY117" i="1"/>
  <c r="AY113" i="1"/>
  <c r="AY109" i="1"/>
  <c r="AY101" i="1"/>
  <c r="AY97" i="1"/>
  <c r="AY93" i="1"/>
  <c r="AY89" i="1"/>
  <c r="AY85" i="1"/>
  <c r="AY81" i="1"/>
  <c r="AY77" i="1"/>
  <c r="AY73" i="1"/>
  <c r="AY69" i="1"/>
  <c r="AY65" i="1"/>
  <c r="AY61" i="1"/>
  <c r="AY57" i="1"/>
  <c r="AY53" i="1"/>
  <c r="AY49" i="1"/>
  <c r="AY45" i="1"/>
  <c r="AY41" i="1"/>
  <c r="AY37" i="1"/>
  <c r="AY29" i="1"/>
  <c r="AY25" i="1"/>
  <c r="AY21" i="1"/>
  <c r="AY17" i="1"/>
  <c r="AY13" i="1"/>
  <c r="AY9" i="1"/>
  <c r="AY5" i="1"/>
  <c r="AY3283" i="1"/>
  <c r="AY3255" i="1"/>
  <c r="AY3239" i="1"/>
  <c r="AY815" i="1"/>
  <c r="AY799" i="1"/>
  <c r="AY783" i="1"/>
  <c r="AY767" i="1"/>
  <c r="AY751" i="1"/>
  <c r="AY735" i="1"/>
  <c r="AY719" i="1"/>
  <c r="AY703" i="1"/>
  <c r="AY1918" i="1"/>
  <c r="AY1914" i="1"/>
  <c r="AY1910" i="1"/>
  <c r="AY1906" i="1"/>
  <c r="AY1902" i="1"/>
  <c r="AY1898" i="1"/>
  <c r="AY1894" i="1"/>
  <c r="AY1890" i="1"/>
  <c r="AY1886" i="1"/>
  <c r="AY1882" i="1"/>
  <c r="AY1878" i="1"/>
  <c r="AY1874" i="1"/>
  <c r="AY1870" i="1"/>
  <c r="AY1866" i="1"/>
  <c r="AY1862" i="1"/>
  <c r="AY1858" i="1"/>
  <c r="AY1854" i="1"/>
  <c r="AY1850" i="1"/>
  <c r="AY1846" i="1"/>
  <c r="AY1842" i="1"/>
  <c r="AY1838" i="1"/>
  <c r="AY1834" i="1"/>
  <c r="AY1830" i="1"/>
  <c r="AY1826" i="1"/>
  <c r="AY1822" i="1"/>
  <c r="AY1818" i="1"/>
  <c r="AY1814" i="1"/>
  <c r="AY1810" i="1"/>
  <c r="AY1806" i="1"/>
  <c r="AY1802" i="1"/>
  <c r="AY1798" i="1"/>
  <c r="AY1794" i="1"/>
  <c r="AY1790" i="1"/>
  <c r="AY1786" i="1"/>
  <c r="AY1782" i="1"/>
  <c r="AY1778" i="1"/>
  <c r="AY1774" i="1"/>
  <c r="AY1770" i="1"/>
  <c r="AY1766" i="1"/>
  <c r="AY1762" i="1"/>
  <c r="AY1754" i="1"/>
  <c r="AY1750" i="1"/>
  <c r="AY1742" i="1"/>
  <c r="AY1738" i="1"/>
  <c r="AY1734" i="1"/>
  <c r="AY1730" i="1"/>
  <c r="AY1722" i="1"/>
  <c r="AY1718" i="1"/>
  <c r="AY1714" i="1"/>
  <c r="AY1710" i="1"/>
  <c r="AY1706" i="1"/>
  <c r="AY1701" i="1"/>
  <c r="AY1685" i="1"/>
  <c r="AY1669" i="1"/>
  <c r="AY1653" i="1"/>
  <c r="AY1637" i="1"/>
  <c r="AY1621" i="1"/>
  <c r="AY1605" i="1"/>
  <c r="AY1589" i="1"/>
  <c r="AY1573" i="1"/>
  <c r="AY1557" i="1"/>
  <c r="AY1541" i="1"/>
  <c r="AY1525" i="1"/>
  <c r="AY1509" i="1"/>
  <c r="AY1493" i="1"/>
  <c r="AY1477" i="1"/>
  <c r="AY1461" i="1"/>
  <c r="AY1325" i="1"/>
  <c r="AY1309" i="1"/>
  <c r="AY1293" i="1"/>
  <c r="AY1277" i="1"/>
  <c r="AY1261" i="1"/>
  <c r="AY1229" i="1"/>
  <c r="AY1213" i="1"/>
  <c r="AY1197" i="1"/>
  <c r="AY1181" i="1"/>
  <c r="AY1165" i="1"/>
  <c r="AY1149" i="1"/>
  <c r="AY1117" i="1"/>
  <c r="AY1101" i="1"/>
  <c r="AY1085" i="1"/>
  <c r="AY1069" i="1"/>
  <c r="AY1037" i="1"/>
  <c r="AY1005" i="1"/>
  <c r="AY989" i="1"/>
  <c r="AY973" i="1"/>
  <c r="AY957" i="1"/>
  <c r="AY941" i="1"/>
  <c r="AY925" i="1"/>
  <c r="AY909" i="1"/>
  <c r="AY893" i="1"/>
  <c r="AY877" i="1"/>
  <c r="AY873" i="1"/>
  <c r="AY869" i="1"/>
  <c r="AY865" i="1"/>
  <c r="AY861" i="1"/>
  <c r="AY857" i="1"/>
  <c r="AY853" i="1"/>
  <c r="AY849" i="1"/>
  <c r="AY845" i="1"/>
  <c r="AY841" i="1"/>
  <c r="AY833" i="1"/>
  <c r="AY821" i="1"/>
  <c r="AY817" i="1"/>
  <c r="AY813" i="1"/>
  <c r="AY809" i="1"/>
  <c r="AY805" i="1"/>
  <c r="AY801" i="1"/>
  <c r="AY797" i="1"/>
  <c r="AY793" i="1"/>
  <c r="AY789" i="1"/>
  <c r="AY785" i="1"/>
  <c r="AY781" i="1"/>
  <c r="AY777" i="1"/>
  <c r="AY773" i="1"/>
  <c r="AY769" i="1"/>
  <c r="AY765" i="1"/>
  <c r="AY761" i="1"/>
  <c r="AY757" i="1"/>
  <c r="AY753" i="1"/>
  <c r="AY749" i="1"/>
  <c r="AY745" i="1"/>
  <c r="AY741" i="1"/>
  <c r="AY737" i="1"/>
  <c r="AY733" i="1"/>
  <c r="AY729" i="1"/>
  <c r="AY725" i="1"/>
  <c r="AY721" i="1"/>
  <c r="AY717" i="1"/>
  <c r="AY713" i="1"/>
  <c r="AY709" i="1"/>
  <c r="AY705" i="1"/>
  <c r="AY701" i="1"/>
  <c r="AY693" i="1"/>
  <c r="AY689" i="1"/>
  <c r="AY685" i="1"/>
  <c r="AY681" i="1"/>
  <c r="AY677" i="1"/>
  <c r="AY673" i="1"/>
  <c r="AY669" i="1"/>
  <c r="AY665" i="1"/>
  <c r="AY661" i="1"/>
  <c r="AY653" i="1"/>
  <c r="AY601" i="1"/>
  <c r="AY585" i="1"/>
  <c r="AY565" i="1"/>
  <c r="AY561" i="1"/>
  <c r="AY557" i="1"/>
  <c r="AY553" i="1"/>
  <c r="AY537" i="1"/>
  <c r="AY529" i="1"/>
  <c r="AY525" i="1"/>
  <c r="AY513" i="1"/>
  <c r="AY509" i="1"/>
  <c r="AY505" i="1"/>
  <c r="AY497" i="1"/>
  <c r="AY493" i="1"/>
  <c r="AY485" i="1"/>
  <c r="AY481" i="1"/>
  <c r="AY477" i="1"/>
  <c r="AY473" i="1"/>
  <c r="AY469" i="1"/>
  <c r="AY465" i="1"/>
  <c r="AY461" i="1"/>
  <c r="AY457" i="1"/>
  <c r="AY453" i="1"/>
  <c r="AY449" i="1"/>
  <c r="AY445" i="1"/>
  <c r="AY441" i="1"/>
  <c r="AY437" i="1"/>
  <c r="AY433" i="1"/>
  <c r="AY429" i="1"/>
  <c r="AY425" i="1"/>
  <c r="AY421" i="1"/>
  <c r="AY413" i="1"/>
  <c r="AY409" i="1"/>
  <c r="AY405" i="1"/>
  <c r="AY401" i="1"/>
  <c r="AY397" i="1"/>
  <c r="AY393" i="1"/>
  <c r="AY389" i="1"/>
  <c r="AY373" i="1"/>
  <c r="AY369" i="1"/>
  <c r="AY365" i="1"/>
  <c r="AY361" i="1"/>
  <c r="AY349" i="1"/>
  <c r="AY345" i="1"/>
  <c r="AY651" i="1"/>
  <c r="AY635" i="1"/>
  <c r="AY619" i="1"/>
  <c r="AY603" i="1"/>
  <c r="AY523" i="1"/>
  <c r="AY507" i="1"/>
  <c r="AY491" i="1"/>
  <c r="AY475" i="1"/>
  <c r="AY459" i="1"/>
  <c r="AY443" i="1"/>
  <c r="AY427" i="1"/>
  <c r="AY411" i="1"/>
  <c r="AY395" i="1"/>
  <c r="AY1702" i="1"/>
  <c r="AY1698" i="1"/>
  <c r="AY1694" i="1"/>
  <c r="AY1690" i="1"/>
  <c r="AY1686" i="1"/>
  <c r="AY1682" i="1"/>
  <c r="AY1678" i="1"/>
  <c r="AY1674" i="1"/>
  <c r="AY1670" i="1"/>
  <c r="AY1666" i="1"/>
  <c r="AY1662" i="1"/>
  <c r="AY1658" i="1"/>
  <c r="AY1654" i="1"/>
  <c r="AY1650" i="1"/>
  <c r="AY1646" i="1"/>
  <c r="AY1642" i="1"/>
  <c r="AY1634" i="1"/>
  <c r="AY1630" i="1"/>
  <c r="AY1626" i="1"/>
  <c r="AY1622" i="1"/>
  <c r="AY1618" i="1"/>
  <c r="AY1614" i="1"/>
  <c r="AY1610" i="1"/>
  <c r="AY1606" i="1"/>
  <c r="AY1598" i="1"/>
  <c r="AY1594" i="1"/>
  <c r="AY1586" i="1"/>
  <c r="AY1578" i="1"/>
  <c r="AY1570" i="1"/>
  <c r="AY1566" i="1"/>
  <c r="AY1562" i="1"/>
  <c r="AY1558" i="1"/>
  <c r="AY1554" i="1"/>
  <c r="AY1550" i="1"/>
  <c r="AY1546" i="1"/>
  <c r="AY1542" i="1"/>
  <c r="AY1538" i="1"/>
  <c r="AY1534" i="1"/>
  <c r="AY1530" i="1"/>
  <c r="AY1526" i="1"/>
  <c r="AY1522" i="1"/>
  <c r="AY1518" i="1"/>
  <c r="AY1514" i="1"/>
  <c r="AY1510" i="1"/>
  <c r="AY1502" i="1"/>
  <c r="AY1498" i="1"/>
  <c r="AY1494" i="1"/>
  <c r="AY1490" i="1"/>
  <c r="AY1486" i="1"/>
  <c r="AY1482" i="1"/>
  <c r="AY1478" i="1"/>
  <c r="AY1474" i="1"/>
  <c r="AY1470" i="1"/>
  <c r="AY1466" i="1"/>
  <c r="AY1462" i="1"/>
  <c r="AY1458" i="1"/>
  <c r="AY1454" i="1"/>
  <c r="AY1450" i="1"/>
  <c r="AY1446" i="1"/>
  <c r="AY1442" i="1"/>
  <c r="AY1438" i="1"/>
  <c r="AY1434" i="1"/>
  <c r="AY1430" i="1"/>
  <c r="AY1426" i="1"/>
  <c r="AY1422" i="1"/>
  <c r="AY1418" i="1"/>
  <c r="AY1414" i="1"/>
  <c r="AY1410" i="1"/>
  <c r="AY1406" i="1"/>
  <c r="AY1402" i="1"/>
  <c r="AY1398" i="1"/>
  <c r="AY1394" i="1"/>
  <c r="AY1390" i="1"/>
  <c r="AY1386" i="1"/>
  <c r="AY1382" i="1"/>
  <c r="AY1378" i="1"/>
  <c r="AY1374" i="1"/>
  <c r="AY1370" i="1"/>
  <c r="AY1366" i="1"/>
  <c r="AY1362" i="1"/>
  <c r="AY1358" i="1"/>
  <c r="AY1354" i="1"/>
  <c r="AY1350" i="1"/>
  <c r="AY1346" i="1"/>
  <c r="AY1342" i="1"/>
  <c r="AY1338" i="1"/>
  <c r="AY1334" i="1"/>
  <c r="AY1330" i="1"/>
  <c r="AY1326" i="1"/>
  <c r="AY1322" i="1"/>
  <c r="AY1318" i="1"/>
  <c r="AY1314" i="1"/>
  <c r="AY1310" i="1"/>
  <c r="AY1306" i="1"/>
  <c r="AY1302" i="1"/>
  <c r="AY1298" i="1"/>
  <c r="AY1294" i="1"/>
  <c r="AY1290" i="1"/>
  <c r="AY1286" i="1"/>
  <c r="AY1282" i="1"/>
  <c r="AY1278" i="1"/>
  <c r="AY1274" i="1"/>
  <c r="AY1270" i="1"/>
  <c r="AY1266" i="1"/>
  <c r="AY1262" i="1"/>
  <c r="AY1258" i="1"/>
  <c r="AY1254" i="1"/>
  <c r="AY1250" i="1"/>
  <c r="AY1246" i="1"/>
  <c r="AY1242" i="1"/>
  <c r="AY1238" i="1"/>
  <c r="AY1234" i="1"/>
  <c r="AY1230" i="1"/>
  <c r="AY1226" i="1"/>
  <c r="AY1222" i="1"/>
  <c r="AY1218" i="1"/>
  <c r="AY1214" i="1"/>
  <c r="AY1210" i="1"/>
  <c r="AY1206" i="1"/>
  <c r="AY1202" i="1"/>
  <c r="AY1198" i="1"/>
  <c r="AY1194" i="1"/>
  <c r="AY1190" i="1"/>
  <c r="AY1186" i="1"/>
  <c r="AY1182" i="1"/>
  <c r="AY1178" i="1"/>
  <c r="AY1174" i="1"/>
  <c r="AY1170" i="1"/>
  <c r="AY1166" i="1"/>
  <c r="AY1162" i="1"/>
  <c r="AY1158" i="1"/>
  <c r="AY1154" i="1"/>
  <c r="AY1150" i="1"/>
  <c r="AY1146" i="1"/>
  <c r="AY1138" i="1"/>
  <c r="AY1134" i="1"/>
  <c r="AY1130" i="1"/>
  <c r="AY1126" i="1"/>
  <c r="AY1122" i="1"/>
  <c r="AY1118" i="1"/>
  <c r="AY1114" i="1"/>
  <c r="AY1110" i="1"/>
  <c r="AY1106" i="1"/>
  <c r="AY1102" i="1"/>
  <c r="AY1098" i="1"/>
  <c r="AY1094" i="1"/>
  <c r="AY1090" i="1"/>
  <c r="AY1086" i="1"/>
  <c r="AY1082" i="1"/>
  <c r="AY1078" i="1"/>
  <c r="AY1074" i="1"/>
  <c r="AY1070" i="1"/>
  <c r="AY1066" i="1"/>
  <c r="AY1062" i="1"/>
  <c r="AY1058" i="1"/>
  <c r="AY1054" i="1"/>
  <c r="AY1050" i="1"/>
  <c r="AY1046" i="1"/>
  <c r="AY1042" i="1"/>
  <c r="AY1038" i="1"/>
  <c r="AY1022" i="1"/>
  <c r="AY1014" i="1"/>
  <c r="AY1010" i="1"/>
  <c r="AY1006" i="1"/>
  <c r="AY994" i="1"/>
  <c r="AY990" i="1"/>
  <c r="AY986" i="1"/>
  <c r="AY982" i="1"/>
  <c r="AY978" i="1"/>
  <c r="AY974" i="1"/>
  <c r="AY970" i="1"/>
  <c r="AY966" i="1"/>
  <c r="AY962" i="1"/>
  <c r="AY958" i="1"/>
  <c r="AY954" i="1"/>
  <c r="AY950" i="1"/>
  <c r="AY946" i="1"/>
  <c r="AY942" i="1"/>
  <c r="AY938" i="1"/>
  <c r="AY934" i="1"/>
  <c r="AY930" i="1"/>
  <c r="AY926" i="1"/>
  <c r="AY922" i="1"/>
  <c r="AY918" i="1"/>
  <c r="AY914" i="1"/>
  <c r="AY910" i="1"/>
  <c r="AY906" i="1"/>
  <c r="AY902" i="1"/>
  <c r="AY898" i="1"/>
  <c r="AY894" i="1"/>
  <c r="AY890" i="1"/>
  <c r="AY886" i="1"/>
  <c r="AY882" i="1"/>
  <c r="AY878" i="1"/>
  <c r="AY874" i="1"/>
  <c r="AY870" i="1"/>
  <c r="AY866" i="1"/>
  <c r="AY862" i="1"/>
  <c r="AY858" i="1"/>
  <c r="AY854" i="1"/>
  <c r="AY850" i="1"/>
  <c r="AY846" i="1"/>
  <c r="AY842" i="1"/>
  <c r="AY838" i="1"/>
  <c r="AY834" i="1"/>
  <c r="AY830" i="1"/>
  <c r="AY826" i="1"/>
  <c r="AY822" i="1"/>
  <c r="AY818" i="1"/>
  <c r="AY814" i="1"/>
  <c r="AY810" i="1"/>
  <c r="AY806" i="1"/>
  <c r="AY802" i="1"/>
  <c r="AY798" i="1"/>
  <c r="AY794" i="1"/>
  <c r="AY790" i="1"/>
  <c r="AY786" i="1"/>
  <c r="AY782" i="1"/>
  <c r="AY778" i="1"/>
  <c r="AY774" i="1"/>
  <c r="AY770" i="1"/>
  <c r="AY766" i="1"/>
  <c r="AY762" i="1"/>
  <c r="AY758" i="1"/>
  <c r="AY754" i="1"/>
  <c r="AY750" i="1"/>
  <c r="AY746" i="1"/>
  <c r="AY742" i="1"/>
  <c r="AY738" i="1"/>
  <c r="AY734" i="1"/>
  <c r="AY726" i="1"/>
  <c r="AY722" i="1"/>
  <c r="AY718" i="1"/>
  <c r="AY714" i="1"/>
  <c r="AY710" i="1"/>
  <c r="AY706" i="1"/>
  <c r="AY702" i="1"/>
  <c r="AY698" i="1"/>
  <c r="AY694" i="1"/>
  <c r="AY690" i="1"/>
  <c r="AY686" i="1"/>
  <c r="AY682" i="1"/>
  <c r="AY678" i="1"/>
  <c r="AY674" i="1"/>
  <c r="AY670" i="1"/>
  <c r="AY666" i="1"/>
  <c r="AY662" i="1"/>
  <c r="AY658" i="1"/>
  <c r="AY654" i="1"/>
  <c r="AY650" i="1"/>
  <c r="AY646" i="1"/>
  <c r="AY642" i="1"/>
  <c r="AY638" i="1"/>
  <c r="AY634" i="1"/>
  <c r="AY630" i="1"/>
  <c r="AY626" i="1"/>
  <c r="AY618" i="1"/>
  <c r="AY614" i="1"/>
  <c r="AY610" i="1"/>
  <c r="AY606" i="1"/>
  <c r="AY602" i="1"/>
  <c r="AY598" i="1"/>
  <c r="AY594" i="1"/>
  <c r="AY586" i="1"/>
  <c r="AY582" i="1"/>
  <c r="AY578" i="1"/>
  <c r="AY574" i="1"/>
  <c r="AY570" i="1"/>
  <c r="AY566" i="1"/>
  <c r="AY562" i="1"/>
  <c r="AY558" i="1"/>
  <c r="AY554" i="1"/>
  <c r="AY550" i="1"/>
  <c r="AY538" i="1"/>
  <c r="AY534" i="1"/>
  <c r="AY530" i="1"/>
  <c r="AY526" i="1"/>
  <c r="AY522" i="1"/>
  <c r="AY514" i="1"/>
  <c r="AY510" i="1"/>
  <c r="AY506" i="1"/>
  <c r="AY498" i="1"/>
  <c r="AY490" i="1"/>
  <c r="AY482" i="1"/>
  <c r="AY478" i="1"/>
  <c r="AY474" i="1"/>
  <c r="AY470" i="1"/>
  <c r="AY466" i="1"/>
  <c r="AY462" i="1"/>
  <c r="AY458" i="1"/>
  <c r="AY454" i="1"/>
  <c r="AY450" i="1"/>
  <c r="AY446" i="1"/>
  <c r="AY442" i="1"/>
  <c r="AY438" i="1"/>
  <c r="AY434" i="1"/>
  <c r="AY430" i="1"/>
  <c r="AY426" i="1"/>
  <c r="AY422" i="1"/>
  <c r="AY418" i="1"/>
  <c r="AY414" i="1"/>
  <c r="AY406" i="1"/>
  <c r="AY394" i="1"/>
  <c r="AY390" i="1"/>
  <c r="AY378" i="1"/>
  <c r="AY370" i="1"/>
  <c r="AY366" i="1"/>
  <c r="AY362" i="1"/>
  <c r="AY354" i="1"/>
  <c r="AY350" i="1"/>
  <c r="AY342" i="1"/>
  <c r="AY338" i="1"/>
  <c r="AY334" i="1"/>
  <c r="AY330" i="1"/>
  <c r="AY326" i="1"/>
  <c r="AY322" i="1"/>
  <c r="AY314" i="1"/>
  <c r="AY310" i="1"/>
  <c r="AY306" i="1"/>
  <c r="AY302" i="1"/>
  <c r="AY298" i="1"/>
  <c r="AY294" i="1"/>
  <c r="AY290" i="1"/>
  <c r="AY286" i="1"/>
  <c r="AY282" i="1"/>
  <c r="AY278" i="1"/>
  <c r="AY274" i="1"/>
  <c r="AY270" i="1"/>
  <c r="AY266" i="1"/>
  <c r="AY262" i="1"/>
  <c r="AY258" i="1"/>
  <c r="AY254" i="1"/>
  <c r="AY250" i="1"/>
  <c r="AY242" i="1"/>
  <c r="AY238" i="1"/>
  <c r="AY234" i="1"/>
  <c r="AY230" i="1"/>
  <c r="AY226" i="1"/>
  <c r="AY222" i="1"/>
  <c r="AY218" i="1"/>
  <c r="AY214" i="1"/>
  <c r="AY210" i="1"/>
  <c r="AY206" i="1"/>
  <c r="AY202" i="1"/>
  <c r="AY198" i="1"/>
  <c r="AY194" i="1"/>
  <c r="AY190" i="1"/>
  <c r="AY186" i="1"/>
  <c r="AY182" i="1"/>
  <c r="AY178" i="1"/>
  <c r="AY174" i="1"/>
  <c r="AY170" i="1"/>
  <c r="AY166" i="1"/>
  <c r="AY162" i="1"/>
  <c r="AY158" i="1"/>
  <c r="AY154" i="1"/>
  <c r="AY150" i="1"/>
  <c r="AY146" i="1"/>
  <c r="AY142" i="1"/>
  <c r="AY138" i="1"/>
  <c r="AY134" i="1"/>
  <c r="AY130" i="1"/>
  <c r="AY126" i="1"/>
  <c r="AY122" i="1"/>
  <c r="AY118" i="1"/>
  <c r="AY114" i="1"/>
  <c r="AY110" i="1"/>
  <c r="AY106" i="1"/>
  <c r="AY102" i="1"/>
  <c r="AY98" i="1"/>
  <c r="AY94" i="1"/>
  <c r="AY90" i="1"/>
  <c r="AY86" i="1"/>
  <c r="AY82" i="1"/>
  <c r="AY78" i="1"/>
  <c r="AY74" i="1"/>
  <c r="AY70" i="1"/>
  <c r="AY66" i="1"/>
  <c r="AY62" i="1"/>
  <c r="AY58" i="1"/>
  <c r="AY54" i="1"/>
  <c r="AY50" i="1"/>
  <c r="AY46" i="1"/>
  <c r="AY42" i="1"/>
  <c r="AY34" i="1"/>
  <c r="AY30" i="1"/>
  <c r="AY26" i="1"/>
  <c r="AY22" i="1"/>
  <c r="AY18" i="1"/>
  <c r="AY14" i="1"/>
  <c r="AY10" i="1"/>
  <c r="AY6" i="1"/>
  <c r="AY340" i="1"/>
  <c r="AY332" i="1"/>
  <c r="AY316" i="1"/>
  <c r="AY312" i="1"/>
  <c r="AY308" i="1"/>
  <c r="AY304" i="1"/>
  <c r="AY300" i="1"/>
  <c r="AY296" i="1"/>
  <c r="AY292" i="1"/>
  <c r="AY288" i="1"/>
  <c r="AY284" i="1"/>
  <c r="AY280" i="1"/>
  <c r="AY276" i="1"/>
  <c r="AY272" i="1"/>
  <c r="AY268" i="1"/>
  <c r="AY264" i="1"/>
  <c r="AY256" i="1"/>
  <c r="AY252" i="1"/>
  <c r="AY248" i="1"/>
  <c r="AY240" i="1"/>
  <c r="AY232" i="1"/>
  <c r="AY228" i="1"/>
  <c r="AY224" i="1"/>
  <c r="AY216" i="1"/>
  <c r="AY212" i="1"/>
  <c r="AY208" i="1"/>
  <c r="AY196" i="1"/>
  <c r="AY192" i="1"/>
  <c r="AY188" i="1"/>
  <c r="AY184" i="1"/>
  <c r="AY180" i="1"/>
  <c r="AY176" i="1"/>
  <c r="AY172" i="1"/>
  <c r="AY168" i="1"/>
  <c r="AY164" i="1"/>
  <c r="AY160" i="1"/>
  <c r="AY156" i="1"/>
  <c r="AY152" i="1"/>
  <c r="AY148" i="1"/>
  <c r="AY144" i="1"/>
  <c r="AY140" i="1"/>
  <c r="AY136" i="1"/>
  <c r="AY132" i="1"/>
  <c r="AY128" i="1"/>
  <c r="AY124" i="1"/>
  <c r="AY120" i="1"/>
  <c r="AY116" i="1"/>
  <c r="AY112" i="1"/>
  <c r="AY108" i="1"/>
  <c r="AY104" i="1"/>
  <c r="AY100" i="1"/>
  <c r="AY96" i="1"/>
  <c r="AY92" i="1"/>
  <c r="AY88" i="1"/>
  <c r="AY84" i="1"/>
  <c r="AY80" i="1"/>
  <c r="AY76" i="1"/>
  <c r="AY72" i="1"/>
  <c r="AY68" i="1"/>
  <c r="AY64" i="1"/>
  <c r="AY60" i="1"/>
  <c r="AY56" i="1"/>
  <c r="AY52" i="1"/>
  <c r="AY48" i="1"/>
  <c r="AY44" i="1"/>
  <c r="AY40" i="1"/>
  <c r="AY28" i="1"/>
  <c r="AY24" i="1"/>
  <c r="AY20" i="1"/>
  <c r="AY16" i="1"/>
  <c r="AY12" i="1"/>
  <c r="AY8" i="1"/>
  <c r="AY4" i="1"/>
  <c r="F47" i="8" l="1"/>
  <c r="F48" i="8"/>
  <c r="F66" i="8"/>
  <c r="F228" i="8"/>
  <c r="F383" i="8"/>
  <c r="F303" i="8"/>
  <c r="F308" i="8"/>
  <c r="F152" i="8"/>
  <c r="F126" i="8"/>
  <c r="F147" i="8"/>
  <c r="F290" i="8"/>
  <c r="F297" i="8"/>
  <c r="F223" i="8"/>
  <c r="F95" i="8"/>
  <c r="F175" i="8"/>
  <c r="F255" i="8"/>
  <c r="F16" i="8"/>
  <c r="F96" i="8"/>
  <c r="F180" i="8"/>
  <c r="F276" i="8"/>
  <c r="F18" i="8"/>
  <c r="F161" i="8"/>
  <c r="F189" i="8"/>
  <c r="F25" i="8"/>
  <c r="F397" i="8"/>
  <c r="F274" i="8"/>
  <c r="F31" i="8"/>
  <c r="F110" i="8"/>
  <c r="F191" i="8"/>
  <c r="F287" i="8"/>
  <c r="F32" i="8"/>
  <c r="F115" i="8"/>
  <c r="F212" i="8"/>
  <c r="F292" i="8"/>
  <c r="F34" i="8"/>
  <c r="F226" i="8"/>
  <c r="F377" i="8"/>
  <c r="F89" i="8"/>
  <c r="F63" i="8"/>
  <c r="F158" i="8"/>
  <c r="F239" i="8"/>
  <c r="F319" i="8"/>
  <c r="F80" i="8"/>
  <c r="F163" i="8"/>
  <c r="F244" i="8"/>
  <c r="F340" i="8"/>
  <c r="F98" i="8"/>
  <c r="F351" i="8"/>
  <c r="F265" i="8"/>
  <c r="F7" i="8"/>
  <c r="F378" i="8"/>
  <c r="F396" i="8"/>
  <c r="F392" i="8"/>
  <c r="F388" i="8"/>
  <c r="F384" i="8"/>
  <c r="F380" i="8"/>
  <c r="F376" i="8"/>
  <c r="F372" i="8"/>
  <c r="F364" i="8"/>
  <c r="F360" i="8"/>
  <c r="F356" i="8"/>
  <c r="F352" i="8"/>
  <c r="F348" i="8"/>
  <c r="F344" i="8"/>
  <c r="F336" i="8"/>
  <c r="F332" i="8"/>
  <c r="F328" i="8"/>
  <c r="F320" i="8"/>
  <c r="F316" i="8"/>
  <c r="F312" i="8"/>
  <c r="F304" i="8"/>
  <c r="F300" i="8"/>
  <c r="F296" i="8"/>
  <c r="F288" i="8"/>
  <c r="F284" i="8"/>
  <c r="F280" i="8"/>
  <c r="F272" i="8"/>
  <c r="F268" i="8"/>
  <c r="F264" i="8"/>
  <c r="F256" i="8"/>
  <c r="F252" i="8"/>
  <c r="F248" i="8"/>
  <c r="F240" i="8"/>
  <c r="F236" i="8"/>
  <c r="F232" i="8"/>
  <c r="F224" i="8"/>
  <c r="F220" i="8"/>
  <c r="F216" i="8"/>
  <c r="F208" i="8"/>
  <c r="F204" i="8"/>
  <c r="F200" i="8"/>
  <c r="F192" i="8"/>
  <c r="F188" i="8"/>
  <c r="F184" i="8"/>
  <c r="F176" i="8"/>
  <c r="F172" i="8"/>
  <c r="F168" i="8"/>
  <c r="F159" i="8"/>
  <c r="F155" i="8"/>
  <c r="F151" i="8"/>
  <c r="F143" i="8"/>
  <c r="F139" i="8"/>
  <c r="F135" i="8"/>
  <c r="F127" i="8"/>
  <c r="F123" i="8"/>
  <c r="F119" i="8"/>
  <c r="F111" i="8"/>
  <c r="F107" i="8"/>
  <c r="F103" i="8"/>
  <c r="F99" i="8"/>
  <c r="F91" i="8"/>
  <c r="F87" i="8"/>
  <c r="F83" i="8"/>
  <c r="F75" i="8"/>
  <c r="F71" i="8"/>
  <c r="F67" i="8"/>
  <c r="F59" i="8"/>
  <c r="F55" i="8"/>
  <c r="F51" i="8"/>
  <c r="F43" i="8"/>
  <c r="F39" i="8"/>
  <c r="F35" i="8"/>
  <c r="F27" i="8"/>
  <c r="F23" i="8"/>
  <c r="F19" i="8"/>
  <c r="F15" i="8"/>
  <c r="F79" i="8"/>
  <c r="F142" i="8"/>
  <c r="F207" i="8"/>
  <c r="F271" i="8"/>
  <c r="F335" i="8"/>
  <c r="F64" i="8"/>
  <c r="F131" i="8"/>
  <c r="F196" i="8"/>
  <c r="F260" i="8"/>
  <c r="F324" i="8"/>
  <c r="F50" i="8"/>
  <c r="F113" i="8"/>
  <c r="F178" i="8"/>
  <c r="F242" i="8"/>
  <c r="F306" i="8"/>
  <c r="F367" i="8"/>
  <c r="F237" i="8"/>
  <c r="F11" i="8"/>
  <c r="F14" i="8"/>
  <c r="F313" i="8"/>
  <c r="F41" i="8"/>
  <c r="F104" i="8"/>
  <c r="F169" i="8"/>
  <c r="F345" i="8"/>
  <c r="F97" i="8"/>
  <c r="F10" i="8"/>
  <c r="F391" i="8"/>
  <c r="F375" i="8"/>
  <c r="F359" i="8"/>
  <c r="F343" i="8"/>
  <c r="F327" i="8"/>
  <c r="F311" i="8"/>
  <c r="F295" i="8"/>
  <c r="F279" i="8"/>
  <c r="F263" i="8"/>
  <c r="F247" i="8"/>
  <c r="F231" i="8"/>
  <c r="F215" i="8"/>
  <c r="F199" i="8"/>
  <c r="F183" i="8"/>
  <c r="F166" i="8"/>
  <c r="F150" i="8"/>
  <c r="F134" i="8"/>
  <c r="F118" i="8"/>
  <c r="F90" i="8"/>
  <c r="F74" i="8"/>
  <c r="F58" i="8"/>
  <c r="F42" i="8"/>
  <c r="F26" i="8"/>
  <c r="F129" i="8"/>
  <c r="F194" i="8"/>
  <c r="F258" i="8"/>
  <c r="F322" i="8"/>
  <c r="F382" i="8"/>
  <c r="F281" i="8"/>
  <c r="F12" i="8"/>
  <c r="F167" i="8"/>
  <c r="F361" i="8"/>
  <c r="F57" i="8"/>
  <c r="F120" i="8"/>
  <c r="F193" i="8"/>
  <c r="F362" i="8"/>
  <c r="F82" i="8"/>
  <c r="F145" i="8"/>
  <c r="F210" i="8"/>
  <c r="F338" i="8"/>
  <c r="F398" i="8"/>
  <c r="F329" i="8"/>
  <c r="F368" i="8"/>
  <c r="F221" i="8"/>
  <c r="F370" i="8"/>
  <c r="F73" i="8"/>
  <c r="F136" i="8"/>
  <c r="F249" i="8"/>
  <c r="F366" i="8"/>
  <c r="F4" i="8"/>
  <c r="F393" i="8"/>
  <c r="F385" i="8"/>
  <c r="F381" i="8"/>
  <c r="F373" i="8"/>
  <c r="F369" i="8"/>
  <c r="F357" i="8"/>
  <c r="F353" i="8"/>
  <c r="F341" i="8"/>
  <c r="F337" i="8"/>
  <c r="F325" i="8"/>
  <c r="F321" i="8"/>
  <c r="F309" i="8"/>
  <c r="F305" i="8"/>
  <c r="F293" i="8"/>
  <c r="F289" i="8"/>
  <c r="F277" i="8"/>
  <c r="F273" i="8"/>
  <c r="F261" i="8"/>
  <c r="F257" i="8"/>
  <c r="F245" i="8"/>
  <c r="F241" i="8"/>
  <c r="F233" i="8"/>
  <c r="F217" i="8"/>
  <c r="F213" i="8"/>
  <c r="F205" i="8"/>
  <c r="F201" i="8"/>
  <c r="F197" i="8"/>
  <c r="F185" i="8"/>
  <c r="F177" i="8"/>
  <c r="F173" i="8"/>
  <c r="F160" i="8"/>
  <c r="F156" i="8"/>
  <c r="F144" i="8"/>
  <c r="F140" i="8"/>
  <c r="F128" i="8"/>
  <c r="F124" i="8"/>
  <c r="F112" i="8"/>
  <c r="F108" i="8"/>
  <c r="F100" i="8"/>
  <c r="F88" i="8"/>
  <c r="F84" i="8"/>
  <c r="F72" i="8"/>
  <c r="F68" i="8"/>
  <c r="F56" i="8"/>
  <c r="F52" i="8"/>
  <c r="F40" i="8"/>
  <c r="F36" i="8"/>
  <c r="F24" i="8"/>
  <c r="F20" i="8"/>
  <c r="BE3914" i="1"/>
  <c r="BE3522" i="1"/>
  <c r="BE3386" i="1"/>
  <c r="BE3996" i="1"/>
  <c r="BE4026" i="1"/>
  <c r="BE3642" i="1"/>
  <c r="BE3434" i="1"/>
  <c r="BE4028" i="1"/>
  <c r="BE3754" i="1"/>
  <c r="BE4092" i="1"/>
  <c r="BE3948" i="1"/>
  <c r="BE3884" i="1"/>
  <c r="BE3820" i="1"/>
  <c r="BE3756" i="1"/>
  <c r="BE3676" i="1"/>
  <c r="BE3612" i="1"/>
  <c r="BE3548" i="1"/>
  <c r="BE3484" i="1"/>
  <c r="BE3420" i="1"/>
  <c r="BE3356" i="1"/>
  <c r="BE3292" i="1"/>
  <c r="BE3228" i="1"/>
  <c r="BE3314" i="1"/>
  <c r="BE3274" i="1"/>
  <c r="BE4008" i="1"/>
  <c r="BE4074" i="1"/>
  <c r="BE4018" i="1"/>
  <c r="BE3878" i="1"/>
  <c r="BE3750" i="1"/>
  <c r="BE3614" i="1"/>
  <c r="BE3582" i="1"/>
  <c r="BE3502" i="1"/>
  <c r="BE3286" i="1"/>
  <c r="BE3510" i="1"/>
  <c r="BE3318" i="1"/>
  <c r="BE3160" i="1"/>
  <c r="BE3096" i="1"/>
  <c r="BE3016" i="1"/>
  <c r="BE2952" i="1"/>
  <c r="BE2872" i="1"/>
  <c r="BE2792" i="1"/>
  <c r="BE2712" i="1"/>
  <c r="BE2600" i="1"/>
  <c r="BE2536" i="1"/>
  <c r="BE2472" i="1"/>
  <c r="BE2376" i="1"/>
  <c r="BE2312" i="1"/>
  <c r="BE2248" i="1"/>
  <c r="BE2184" i="1"/>
  <c r="BE2120" i="1"/>
  <c r="BE2056" i="1"/>
  <c r="BE1992" i="1"/>
  <c r="BE1928" i="1"/>
  <c r="BE1848" i="1"/>
  <c r="BE1784" i="1"/>
  <c r="BE1966" i="1"/>
  <c r="BE1914" i="1"/>
  <c r="BE1830" i="1"/>
  <c r="BE1766" i="1"/>
  <c r="BE1714" i="1"/>
  <c r="BE1698" i="1"/>
  <c r="BE1654" i="1"/>
  <c r="BE1542" i="1"/>
  <c r="BE1478" i="1"/>
  <c r="BE1414" i="1"/>
  <c r="BE1350" i="1"/>
  <c r="BE1286" i="1"/>
  <c r="BE1222" i="1"/>
  <c r="BE1158" i="1"/>
  <c r="BE1078" i="1"/>
  <c r="BE982" i="1"/>
  <c r="BE918" i="1"/>
  <c r="BE854" i="1"/>
  <c r="BE790" i="1"/>
  <c r="BE726" i="1"/>
  <c r="BE3902" i="1"/>
  <c r="BE3358" i="1"/>
  <c r="BE4020" i="1"/>
  <c r="BE3928" i="1"/>
  <c r="BE3848" i="1"/>
  <c r="BE3784" i="1"/>
  <c r="BE3720" i="1"/>
  <c r="BE3656" i="1"/>
  <c r="BE3576" i="1"/>
  <c r="BE3512" i="1"/>
  <c r="BE3448" i="1"/>
  <c r="BE3368" i="1"/>
  <c r="BE3256" i="1"/>
  <c r="BE4094" i="1"/>
  <c r="BE3998" i="1"/>
  <c r="BE3934" i="1"/>
  <c r="BE3766" i="1"/>
  <c r="BE3710" i="1"/>
  <c r="BE3514" i="1"/>
  <c r="BE3354" i="1"/>
  <c r="BE4111" i="1"/>
  <c r="BE4095" i="1"/>
  <c r="BE4079" i="1"/>
  <c r="BE4063" i="1"/>
  <c r="BE4047" i="1"/>
  <c r="BE4031" i="1"/>
  <c r="BE4015" i="1"/>
  <c r="BE3999" i="1"/>
  <c r="BE3983" i="1"/>
  <c r="BE3967" i="1"/>
  <c r="BE3951" i="1"/>
  <c r="BE3935" i="1"/>
  <c r="BE3919" i="1"/>
  <c r="BE3903" i="1"/>
  <c r="BE3887" i="1"/>
  <c r="BE3863" i="1"/>
  <c r="BE3847" i="1"/>
  <c r="BE3831" i="1"/>
  <c r="BE3815" i="1"/>
  <c r="BE3799" i="1"/>
  <c r="BE3783" i="1"/>
  <c r="BE3767" i="1"/>
  <c r="BE3751" i="1"/>
  <c r="BE3735" i="1"/>
  <c r="BE3719" i="1"/>
  <c r="BE3695" i="1"/>
  <c r="BE3671" i="1"/>
  <c r="BE3655" i="1"/>
  <c r="BE3639" i="1"/>
  <c r="BE3619" i="1"/>
  <c r="BE3603" i="1"/>
  <c r="BE3587" i="1"/>
  <c r="BE3571" i="1"/>
  <c r="BE3555" i="1"/>
  <c r="BE3539" i="1"/>
  <c r="BE3519" i="1"/>
  <c r="BE3503" i="1"/>
  <c r="BE3487" i="1"/>
  <c r="BE3471" i="1"/>
  <c r="BE3455" i="1"/>
  <c r="BE3439" i="1"/>
  <c r="BE3423" i="1"/>
  <c r="BE3407" i="1"/>
  <c r="BE3391" i="1"/>
  <c r="BE3375" i="1"/>
  <c r="BE3359" i="1"/>
  <c r="BE3343" i="1"/>
  <c r="BE3311" i="1"/>
  <c r="BE3295" i="1"/>
  <c r="BE3279" i="1"/>
  <c r="BE3263" i="1"/>
  <c r="BE3247" i="1"/>
  <c r="BE3231" i="1"/>
  <c r="BE3211" i="1"/>
  <c r="BE3195" i="1"/>
  <c r="BE3179" i="1"/>
  <c r="BE3163" i="1"/>
  <c r="BE3147" i="1"/>
  <c r="BE3202" i="1"/>
  <c r="BE3142" i="1"/>
  <c r="BE3126" i="1"/>
  <c r="BE3110" i="1"/>
  <c r="BE3086" i="1"/>
  <c r="BE3066" i="1"/>
  <c r="BE3050" i="1"/>
  <c r="BE3030" i="1"/>
  <c r="BE3014" i="1"/>
  <c r="BE2986" i="1"/>
  <c r="BE2966" i="1"/>
  <c r="BE2946" i="1"/>
  <c r="BE2930" i="1"/>
  <c r="BE2910" i="1"/>
  <c r="BE2886" i="1"/>
  <c r="BE2870" i="1"/>
  <c r="BE2854" i="1"/>
  <c r="BE2838" i="1"/>
  <c r="BE2822" i="1"/>
  <c r="BE2806" i="1"/>
  <c r="BE2790" i="1"/>
  <c r="BE2770" i="1"/>
  <c r="BE2754" i="1"/>
  <c r="BE2738" i="1"/>
  <c r="BE2722" i="1"/>
  <c r="BE4046" i="1"/>
  <c r="BE3758" i="1"/>
  <c r="BE3526" i="1"/>
  <c r="BE3446" i="1"/>
  <c r="BE3398" i="1"/>
  <c r="BE4012" i="1"/>
  <c r="BE3924" i="1"/>
  <c r="BE3844" i="1"/>
  <c r="BE3780" i="1"/>
  <c r="BE3716" i="1"/>
  <c r="BE3652" i="1"/>
  <c r="BE3572" i="1"/>
  <c r="BE3508" i="1"/>
  <c r="BE3444" i="1"/>
  <c r="BE3380" i="1"/>
  <c r="BE3300" i="1"/>
  <c r="BE3236" i="1"/>
  <c r="BE3302" i="1"/>
  <c r="BE4088" i="1"/>
  <c r="BE4102" i="1"/>
  <c r="BE4030" i="1"/>
  <c r="BE3874" i="1"/>
  <c r="BE3618" i="1"/>
  <c r="BE3578" i="1"/>
  <c r="BE3546" i="1"/>
  <c r="BE3482" i="1"/>
  <c r="BE3250" i="1"/>
  <c r="BE3226" i="1"/>
  <c r="BE3170" i="1"/>
  <c r="BE3154" i="1"/>
  <c r="BE3342" i="1"/>
  <c r="BE3218" i="1"/>
  <c r="BE3120" i="1"/>
  <c r="BE3056" i="1"/>
  <c r="BE2976" i="1"/>
  <c r="BE2912" i="1"/>
  <c r="BE2848" i="1"/>
  <c r="BE2784" i="1"/>
  <c r="BE2720" i="1"/>
  <c r="BE2608" i="1"/>
  <c r="BE2544" i="1"/>
  <c r="BE2416" i="1"/>
  <c r="BE2352" i="1"/>
  <c r="BE2288" i="1"/>
  <c r="BE2224" i="1"/>
  <c r="BE2160" i="1"/>
  <c r="BE2096" i="1"/>
  <c r="BE2032" i="1"/>
  <c r="BE1968" i="1"/>
  <c r="BE1904" i="1"/>
  <c r="BE1840" i="1"/>
  <c r="BE1776" i="1"/>
  <c r="BE2206" i="1"/>
  <c r="BE2190" i="1"/>
  <c r="BE2174" i="1"/>
  <c r="BE2158" i="1"/>
  <c r="BE2142" i="1"/>
  <c r="BE2126" i="1"/>
  <c r="BE2110" i="1"/>
  <c r="BE2094" i="1"/>
  <c r="BE2078" i="1"/>
  <c r="BE2062" i="1"/>
  <c r="BE2046" i="1"/>
  <c r="BE2030" i="1"/>
  <c r="BE2014" i="1"/>
  <c r="BE1998" i="1"/>
  <c r="BE1982" i="1"/>
  <c r="BE1942" i="1"/>
  <c r="BE1854" i="1"/>
  <c r="BE1790" i="1"/>
  <c r="BE1666" i="1"/>
  <c r="BE1614" i="1"/>
  <c r="BE1534" i="1"/>
  <c r="BE1470" i="1"/>
  <c r="BE1406" i="1"/>
  <c r="BE1342" i="1"/>
  <c r="BE1278" i="1"/>
  <c r="BE1214" i="1"/>
  <c r="BE1150" i="1"/>
  <c r="BE1086" i="1"/>
  <c r="BE1022" i="1"/>
  <c r="BE958" i="1"/>
  <c r="BE894" i="1"/>
  <c r="BE830" i="1"/>
  <c r="BE766" i="1"/>
  <c r="BE702" i="1"/>
  <c r="BE4096" i="1"/>
  <c r="BE4004" i="1"/>
  <c r="BE3936" i="1"/>
  <c r="BE3872" i="1"/>
  <c r="BE3808" i="1"/>
  <c r="BE3744" i="1"/>
  <c r="BE3664" i="1"/>
  <c r="BE3600" i="1"/>
  <c r="BE3536" i="1"/>
  <c r="BE3472" i="1"/>
  <c r="BE3408" i="1"/>
  <c r="BE3328" i="1"/>
  <c r="BE3264" i="1"/>
  <c r="BE3200" i="1"/>
  <c r="BE3994" i="1"/>
  <c r="BE3938" i="1"/>
  <c r="BE3802" i="1"/>
  <c r="BE3738" i="1"/>
  <c r="BE3382" i="1"/>
  <c r="BE4080" i="1"/>
  <c r="BE3882" i="1"/>
  <c r="BE3978" i="1"/>
  <c r="BE3838" i="1"/>
  <c r="BE3542" i="1"/>
  <c r="BE3410" i="1"/>
  <c r="BE3148" i="1"/>
  <c r="BE3084" i="1"/>
  <c r="BE3004" i="1"/>
  <c r="BE2940" i="1"/>
  <c r="BE2860" i="1"/>
  <c r="BE2796" i="1"/>
  <c r="BE2716" i="1"/>
  <c r="BE2636" i="1"/>
  <c r="BE2556" i="1"/>
  <c r="BE2492" i="1"/>
  <c r="BE2428" i="1"/>
  <c r="BE2364" i="1"/>
  <c r="BE2300" i="1"/>
  <c r="BE2220" i="1"/>
  <c r="BE2156" i="1"/>
  <c r="BE2092" i="1"/>
  <c r="BE2028" i="1"/>
  <c r="BE1964" i="1"/>
  <c r="BE1900" i="1"/>
  <c r="BE1820" i="1"/>
  <c r="BE1724" i="1"/>
  <c r="BE3135" i="1"/>
  <c r="BE3119" i="1"/>
  <c r="BE3103" i="1"/>
  <c r="BE3087" i="1"/>
  <c r="BE3071" i="1"/>
  <c r="BE3051" i="1"/>
  <c r="BE3035" i="1"/>
  <c r="BE3011" i="1"/>
  <c r="BE2987" i="1"/>
  <c r="BE2963" i="1"/>
  <c r="BE2947" i="1"/>
  <c r="BE2931" i="1"/>
  <c r="BE2907" i="1"/>
  <c r="BE2887" i="1"/>
  <c r="BE2871" i="1"/>
  <c r="BE2855" i="1"/>
  <c r="BE2839" i="1"/>
  <c r="BE2823" i="1"/>
  <c r="BE2807" i="1"/>
  <c r="BE2791" i="1"/>
  <c r="BE2775" i="1"/>
  <c r="BE2759" i="1"/>
  <c r="BE2743" i="1"/>
  <c r="BE2727" i="1"/>
  <c r="BE2711" i="1"/>
  <c r="BE2695" i="1"/>
  <c r="BE2679" i="1"/>
  <c r="BE2663" i="1"/>
  <c r="BE2631" i="1"/>
  <c r="BE2615" i="1"/>
  <c r="BE2595" i="1"/>
  <c r="BE2579" i="1"/>
  <c r="BE2551" i="1"/>
  <c r="BE2531" i="1"/>
  <c r="BE2515" i="1"/>
  <c r="BE2499" i="1"/>
  <c r="BE2479" i="1"/>
  <c r="BE2455" i="1"/>
  <c r="BE2439" i="1"/>
  <c r="BE2419" i="1"/>
  <c r="BE2403" i="1"/>
  <c r="BE2387" i="1"/>
  <c r="BE2371" i="1"/>
  <c r="BE2355" i="1"/>
  <c r="BE2339" i="1"/>
  <c r="BE2323" i="1"/>
  <c r="BE2307" i="1"/>
  <c r="BE2291" i="1"/>
  <c r="BE2275" i="1"/>
  <c r="BE2251" i="1"/>
  <c r="BE2235" i="1"/>
  <c r="BE2219" i="1"/>
  <c r="BE2203" i="1"/>
  <c r="BE2187" i="1"/>
  <c r="BE2171" i="1"/>
  <c r="BE2147" i="1"/>
  <c r="BE2131" i="1"/>
  <c r="BE2115" i="1"/>
  <c r="BE2099" i="1"/>
  <c r="BE2083" i="1"/>
  <c r="BE2067" i="1"/>
  <c r="BE2051" i="1"/>
  <c r="BE2035" i="1"/>
  <c r="BE2019" i="1"/>
  <c r="BE2003" i="1"/>
  <c r="BE1987" i="1"/>
  <c r="BE1971" i="1"/>
  <c r="BE1955" i="1"/>
  <c r="BE1939" i="1"/>
  <c r="BE1923" i="1"/>
  <c r="BE1907" i="1"/>
  <c r="BE1887" i="1"/>
  <c r="BE1867" i="1"/>
  <c r="BE1847" i="1"/>
  <c r="BE1831" i="1"/>
  <c r="BE1815" i="1"/>
  <c r="BE1799" i="1"/>
  <c r="BE1783" i="1"/>
  <c r="BE1767" i="1"/>
  <c r="BE1739" i="1"/>
  <c r="BE1719" i="1"/>
  <c r="BE1703" i="1"/>
  <c r="BE1954" i="1"/>
  <c r="BE1886" i="1"/>
  <c r="BE1802" i="1"/>
  <c r="BE1738" i="1"/>
  <c r="BE1658" i="1"/>
  <c r="BE1594" i="1"/>
  <c r="BE1530" i="1"/>
  <c r="BE1466" i="1"/>
  <c r="BE1402" i="1"/>
  <c r="BE1338" i="1"/>
  <c r="BE1274" i="1"/>
  <c r="BE1210" i="1"/>
  <c r="BE1146" i="1"/>
  <c r="BE1082" i="1"/>
  <c r="BE970" i="1"/>
  <c r="BE906" i="1"/>
  <c r="BE842" i="1"/>
  <c r="BE778" i="1"/>
  <c r="BE698" i="1"/>
  <c r="BE2690" i="1"/>
  <c r="BE2658" i="1"/>
  <c r="BE2618" i="1"/>
  <c r="BE2586" i="1"/>
  <c r="BE2554" i="1"/>
  <c r="BE2522" i="1"/>
  <c r="BE2482" i="1"/>
  <c r="BE2442" i="1"/>
  <c r="BE2410" i="1"/>
  <c r="BE2378" i="1"/>
  <c r="BE2346" i="1"/>
  <c r="BE2314" i="1"/>
  <c r="BE2282" i="1"/>
  <c r="BE2250" i="1"/>
  <c r="BE2218" i="1"/>
  <c r="BE3682" i="1"/>
  <c r="BE4093" i="1"/>
  <c r="BE4061" i="1"/>
  <c r="BE4029" i="1"/>
  <c r="BE3997" i="1"/>
  <c r="BE3965" i="1"/>
  <c r="BE3933" i="1"/>
  <c r="BE3901" i="1"/>
  <c r="BE3869" i="1"/>
  <c r="BE3837" i="1"/>
  <c r="BE3789" i="1"/>
  <c r="BE3757" i="1"/>
  <c r="BE3725" i="1"/>
  <c r="BE3693" i="1"/>
  <c r="BE3661" i="1"/>
  <c r="BE3629" i="1"/>
  <c r="BE3597" i="1"/>
  <c r="BE3565" i="1"/>
  <c r="BE3533" i="1"/>
  <c r="BE3501" i="1"/>
  <c r="BE3469" i="1"/>
  <c r="BE3437" i="1"/>
  <c r="BE3405" i="1"/>
  <c r="BE3373" i="1"/>
  <c r="BE3309" i="1"/>
  <c r="BE3277" i="1"/>
  <c r="BE3245" i="1"/>
  <c r="BE3213" i="1"/>
  <c r="BE802" i="1"/>
  <c r="BE738" i="1"/>
  <c r="BE3185" i="1"/>
  <c r="BE3153" i="1"/>
  <c r="BE3061" i="1"/>
  <c r="BE2973" i="1"/>
  <c r="BE2933" i="1"/>
  <c r="BE2877" i="1"/>
  <c r="BE2677" i="1"/>
  <c r="BE2569" i="1"/>
  <c r="BE2465" i="1"/>
  <c r="BE2393" i="1"/>
  <c r="BE2361" i="1"/>
  <c r="BE2329" i="1"/>
  <c r="BE2297" i="1"/>
  <c r="BE2265" i="1"/>
  <c r="BE1909" i="1"/>
  <c r="BE1889" i="1"/>
  <c r="BE1873" i="1"/>
  <c r="BE1857" i="1"/>
  <c r="BE1841" i="1"/>
  <c r="BE1825" i="1"/>
  <c r="BE1805" i="1"/>
  <c r="BE1781" i="1"/>
  <c r="BE1765" i="1"/>
  <c r="BE1745" i="1"/>
  <c r="BE1725" i="1"/>
  <c r="BE1709" i="1"/>
  <c r="BE1668" i="1"/>
  <c r="BE1588" i="1"/>
  <c r="BE1524" i="1"/>
  <c r="BE1460" i="1"/>
  <c r="BE1276" i="1"/>
  <c r="BE1212" i="1"/>
  <c r="BE1148" i="1"/>
  <c r="BE1084" i="1"/>
  <c r="BE1020" i="1"/>
  <c r="BE956" i="1"/>
  <c r="BE892" i="1"/>
  <c r="BE864" i="1"/>
  <c r="BE848" i="1"/>
  <c r="BE824" i="1"/>
  <c r="BE808" i="1"/>
  <c r="BE792" i="1"/>
  <c r="BE776" i="1"/>
  <c r="BE760" i="1"/>
  <c r="BE744" i="1"/>
  <c r="BE728" i="1"/>
  <c r="BE712" i="1"/>
  <c r="BE696" i="1"/>
  <c r="BE680" i="1"/>
  <c r="BE664" i="1"/>
  <c r="BE632" i="1"/>
  <c r="BE568" i="1"/>
  <c r="BE552" i="1"/>
  <c r="BE532" i="1"/>
  <c r="BE516" i="1"/>
  <c r="BE500" i="1"/>
  <c r="BE484" i="1"/>
  <c r="BE468" i="1"/>
  <c r="BE452" i="1"/>
  <c r="BE436" i="1"/>
  <c r="BE408" i="1"/>
  <c r="BE376" i="1"/>
  <c r="BE360" i="1"/>
  <c r="BE666" i="1"/>
  <c r="BE602" i="1"/>
  <c r="BE538" i="1"/>
  <c r="BE474" i="1"/>
  <c r="BE394" i="1"/>
  <c r="BE1689" i="1"/>
  <c r="BE1673" i="1"/>
  <c r="BE1653" i="1"/>
  <c r="BE1637" i="1"/>
  <c r="BE1621" i="1"/>
  <c r="BE1601" i="1"/>
  <c r="BE1573" i="1"/>
  <c r="BE1557" i="1"/>
  <c r="BE1541" i="1"/>
  <c r="BE1525" i="1"/>
  <c r="BE1509" i="1"/>
  <c r="BE1489" i="1"/>
  <c r="BE1469" i="1"/>
  <c r="BE1453" i="1"/>
  <c r="BE1437" i="1"/>
  <c r="BE1421" i="1"/>
  <c r="BE1405" i="1"/>
  <c r="BE1389" i="1"/>
  <c r="BE1373" i="1"/>
  <c r="BE1357" i="1"/>
  <c r="BE1341" i="1"/>
  <c r="BE1325" i="1"/>
  <c r="BE1309" i="1"/>
  <c r="BE1293" i="1"/>
  <c r="BE1277" i="1"/>
  <c r="BE1261" i="1"/>
  <c r="BE1237" i="1"/>
  <c r="BE1221" i="1"/>
  <c r="BE1205" i="1"/>
  <c r="BE1189" i="1"/>
  <c r="BE1173" i="1"/>
  <c r="BE1157" i="1"/>
  <c r="BE1137" i="1"/>
  <c r="BE1117" i="1"/>
  <c r="BE1101" i="1"/>
  <c r="BE1085" i="1"/>
  <c r="BE1069" i="1"/>
  <c r="BE1049" i="1"/>
  <c r="BE1033" i="1"/>
  <c r="BE1009" i="1"/>
  <c r="BE993" i="1"/>
  <c r="BE977" i="1"/>
  <c r="BE961" i="1"/>
  <c r="BE945" i="1"/>
  <c r="BE929" i="1"/>
  <c r="BE913" i="1"/>
  <c r="BE897" i="1"/>
  <c r="BE881" i="1"/>
  <c r="BE865" i="1"/>
  <c r="BE849" i="1"/>
  <c r="BE821" i="1"/>
  <c r="BE805" i="1"/>
  <c r="BE789" i="1"/>
  <c r="BE773" i="1"/>
  <c r="BE757" i="1"/>
  <c r="BE741" i="1"/>
  <c r="BE725" i="1"/>
  <c r="BE709" i="1"/>
  <c r="BE689" i="1"/>
  <c r="BE673" i="1"/>
  <c r="BE653" i="1"/>
  <c r="BE629" i="1"/>
  <c r="BE605" i="1"/>
  <c r="BE589" i="1"/>
  <c r="BE565" i="1"/>
  <c r="BE537" i="1"/>
  <c r="BE509" i="1"/>
  <c r="BE485" i="1"/>
  <c r="BE469" i="1"/>
  <c r="BE453" i="1"/>
  <c r="BE437" i="1"/>
  <c r="BE421" i="1"/>
  <c r="BE401" i="1"/>
  <c r="BE373" i="1"/>
  <c r="BE349" i="1"/>
  <c r="BE329" i="1"/>
  <c r="BE309" i="1"/>
  <c r="BE293" i="1"/>
  <c r="BE277" i="1"/>
  <c r="BE249" i="1"/>
  <c r="BE233" i="1"/>
  <c r="BE209" i="1"/>
  <c r="BE189" i="1"/>
  <c r="BE173" i="1"/>
  <c r="BE157" i="1"/>
  <c r="BE141" i="1"/>
  <c r="BE125" i="1"/>
  <c r="BE109" i="1"/>
  <c r="BE89" i="1"/>
  <c r="BE73" i="1"/>
  <c r="BE57" i="1"/>
  <c r="BE41" i="1"/>
  <c r="BE21" i="1"/>
  <c r="BE5" i="1"/>
  <c r="BE327" i="1"/>
  <c r="BE311" i="1"/>
  <c r="BE295" i="1"/>
  <c r="BE279" i="1"/>
  <c r="BE251" i="1"/>
  <c r="BE215" i="1"/>
  <c r="BE187" i="1"/>
  <c r="BE171" i="1"/>
  <c r="BE155" i="1"/>
  <c r="BE139" i="1"/>
  <c r="BE123" i="1"/>
  <c r="BE107" i="1"/>
  <c r="BE91" i="1"/>
  <c r="BE75" i="1"/>
  <c r="BE59" i="1"/>
  <c r="BE39" i="1"/>
  <c r="BE23" i="1"/>
  <c r="BE7" i="1"/>
  <c r="BE3834" i="1"/>
  <c r="BE1946" i="1"/>
  <c r="BE1842" i="1"/>
  <c r="BE1778" i="1"/>
  <c r="BE1618" i="1"/>
  <c r="BE1538" i="1"/>
  <c r="BE1458" i="1"/>
  <c r="BE1394" i="1"/>
  <c r="BE1330" i="1"/>
  <c r="BE1266" i="1"/>
  <c r="BE1202" i="1"/>
  <c r="BE1138" i="1"/>
  <c r="BE1074" i="1"/>
  <c r="BE674" i="1"/>
  <c r="BE3105" i="1"/>
  <c r="BE3053" i="1"/>
  <c r="BE2853" i="1"/>
  <c r="BE2821" i="1"/>
  <c r="BE2789" i="1"/>
  <c r="BE2745" i="1"/>
  <c r="BE2713" i="1"/>
  <c r="BE2681" i="1"/>
  <c r="BE2609" i="1"/>
  <c r="BE2553" i="1"/>
  <c r="BE2521" i="1"/>
  <c r="BE2457" i="1"/>
  <c r="BE2249" i="1"/>
  <c r="BE2217" i="1"/>
  <c r="BE2185" i="1"/>
  <c r="BE2153" i="1"/>
  <c r="BE2121" i="1"/>
  <c r="BE2089" i="1"/>
  <c r="BE2057" i="1"/>
  <c r="BE2025" i="1"/>
  <c r="BE1985" i="1"/>
  <c r="BE1953" i="1"/>
  <c r="BE1696" i="1"/>
  <c r="BE1632" i="1"/>
  <c r="BE1552" i="1"/>
  <c r="BE1472" i="1"/>
  <c r="BE1288" i="1"/>
  <c r="BE1224" i="1"/>
  <c r="BE1160" i="1"/>
  <c r="BE1080" i="1"/>
  <c r="BE1016" i="1"/>
  <c r="BE952" i="1"/>
  <c r="BE888" i="1"/>
  <c r="BE1691" i="1"/>
  <c r="BE1675" i="1"/>
  <c r="BE1659" i="1"/>
  <c r="BE1643" i="1"/>
  <c r="BE1627" i="1"/>
  <c r="BE1607" i="1"/>
  <c r="BE1587" i="1"/>
  <c r="BE1567" i="1"/>
  <c r="BE1547" i="1"/>
  <c r="BE1531" i="1"/>
  <c r="BE1515" i="1"/>
  <c r="BE1499" i="1"/>
  <c r="BE1475" i="1"/>
  <c r="BE1459" i="1"/>
  <c r="BE1443" i="1"/>
  <c r="BE1427" i="1"/>
  <c r="BE1411" i="1"/>
  <c r="BE1395" i="1"/>
  <c r="BE1379" i="1"/>
  <c r="BE1363" i="1"/>
  <c r="BE1347" i="1"/>
  <c r="BE1331" i="1"/>
  <c r="BE1315" i="1"/>
  <c r="BE1299" i="1"/>
  <c r="BE1283" i="1"/>
  <c r="BE1267" i="1"/>
  <c r="BE1251" i="1"/>
  <c r="BE1227" i="1"/>
  <c r="BE1211" i="1"/>
  <c r="BE1195" i="1"/>
  <c r="BE1179" i="1"/>
  <c r="BE1163" i="1"/>
  <c r="BE1143" i="1"/>
  <c r="BE1127" i="1"/>
  <c r="BE1111" i="1"/>
  <c r="BE1095" i="1"/>
  <c r="BE1079" i="1"/>
  <c r="BE1063" i="1"/>
  <c r="BE1047" i="1"/>
  <c r="BE1031" i="1"/>
  <c r="BE1015" i="1"/>
  <c r="BE991" i="1"/>
  <c r="BE975" i="1"/>
  <c r="BE959" i="1"/>
  <c r="BE939" i="1"/>
  <c r="BE923" i="1"/>
  <c r="BE907" i="1"/>
  <c r="BE891" i="1"/>
  <c r="BE875" i="1"/>
  <c r="BE859" i="1"/>
  <c r="BE839" i="1"/>
  <c r="BE811" i="1"/>
  <c r="BE795" i="1"/>
  <c r="BE779" i="1"/>
  <c r="BE763" i="1"/>
  <c r="BE747" i="1"/>
  <c r="BE731" i="1"/>
  <c r="BE715" i="1"/>
  <c r="BE699" i="1"/>
  <c r="BE683" i="1"/>
  <c r="BE667" i="1"/>
  <c r="BE647" i="1"/>
  <c r="BE631" i="1"/>
  <c r="BE615" i="1"/>
  <c r="BE595" i="1"/>
  <c r="BE575" i="1"/>
  <c r="BE547" i="1"/>
  <c r="BE519" i="1"/>
  <c r="BE503" i="1"/>
  <c r="BE483" i="1"/>
  <c r="BE467" i="1"/>
  <c r="BE451" i="1"/>
  <c r="BE435" i="1"/>
  <c r="BE419" i="1"/>
  <c r="BE399" i="1"/>
  <c r="BE383" i="1"/>
  <c r="BE367" i="1"/>
  <c r="BE347" i="1"/>
  <c r="BE630" i="1"/>
  <c r="BE566" i="1"/>
  <c r="BE454" i="1"/>
  <c r="BE390" i="1"/>
  <c r="BE2678" i="1"/>
  <c r="BE2614" i="1"/>
  <c r="BE2566" i="1"/>
  <c r="BE2526" i="1"/>
  <c r="BE2446" i="1"/>
  <c r="BE2414" i="1"/>
  <c r="BE2382" i="1"/>
  <c r="BE3650" i="1"/>
  <c r="BE4060" i="1"/>
  <c r="BE3932" i="1"/>
  <c r="BE3868" i="1"/>
  <c r="BE3804" i="1"/>
  <c r="BE3740" i="1"/>
  <c r="BE3660" i="1"/>
  <c r="BE3596" i="1"/>
  <c r="BE3532" i="1"/>
  <c r="BE3468" i="1"/>
  <c r="BE3404" i="1"/>
  <c r="BE3340" i="1"/>
  <c r="BE3276" i="1"/>
  <c r="BE3212" i="1"/>
  <c r="BE3306" i="1"/>
  <c r="BE3266" i="1"/>
  <c r="BE4000" i="1"/>
  <c r="BE4066" i="1"/>
  <c r="BE4010" i="1"/>
  <c r="BE3822" i="1"/>
  <c r="BE3686" i="1"/>
  <c r="BE3606" i="1"/>
  <c r="BE3574" i="1"/>
  <c r="BE3494" i="1"/>
  <c r="BE3270" i="1"/>
  <c r="BE3394" i="1"/>
  <c r="BE3146" i="1"/>
  <c r="BE3144" i="1"/>
  <c r="BE3064" i="1"/>
  <c r="BE3000" i="1"/>
  <c r="BE2936" i="1"/>
  <c r="BE2840" i="1"/>
  <c r="BE2760" i="1"/>
  <c r="BE2696" i="1"/>
  <c r="BE2584" i="1"/>
  <c r="BE2520" i="1"/>
  <c r="BE2456" i="1"/>
  <c r="BE2360" i="1"/>
  <c r="BE2296" i="1"/>
  <c r="BE2232" i="1"/>
  <c r="BE2168" i="1"/>
  <c r="BE2104" i="1"/>
  <c r="BE2040" i="1"/>
  <c r="BE1976" i="1"/>
  <c r="BE1912" i="1"/>
  <c r="BE1832" i="1"/>
  <c r="BE1768" i="1"/>
  <c r="BE1950" i="1"/>
  <c r="BE1898" i="1"/>
  <c r="BE1814" i="1"/>
  <c r="BE1750" i="1"/>
  <c r="BE1710" i="1"/>
  <c r="BE1694" i="1"/>
  <c r="BE1622" i="1"/>
  <c r="BE1526" i="1"/>
  <c r="BE1462" i="1"/>
  <c r="BE1398" i="1"/>
  <c r="BE1334" i="1"/>
  <c r="BE1270" i="1"/>
  <c r="BE1206" i="1"/>
  <c r="BE1126" i="1"/>
  <c r="BE1062" i="1"/>
  <c r="BE966" i="1"/>
  <c r="BE902" i="1"/>
  <c r="BE838" i="1"/>
  <c r="BE774" i="1"/>
  <c r="BE710" i="1"/>
  <c r="BE3894" i="1"/>
  <c r="BE3258" i="1"/>
  <c r="BE3992" i="1"/>
  <c r="BE3912" i="1"/>
  <c r="BE3832" i="1"/>
  <c r="BE3768" i="1"/>
  <c r="BE3704" i="1"/>
  <c r="BE3640" i="1"/>
  <c r="BE3560" i="1"/>
  <c r="BE3496" i="1"/>
  <c r="BE3432" i="1"/>
  <c r="BE3304" i="1"/>
  <c r="BE3240" i="1"/>
  <c r="BE4078" i="1"/>
  <c r="BE3990" i="1"/>
  <c r="BE3870" i="1"/>
  <c r="BE3742" i="1"/>
  <c r="BE3702" i="1"/>
  <c r="BE3458" i="1"/>
  <c r="BE4100" i="1"/>
  <c r="BE4107" i="1"/>
  <c r="BE4091" i="1"/>
  <c r="BE4075" i="1"/>
  <c r="BE4059" i="1"/>
  <c r="BE4043" i="1"/>
  <c r="BE4027" i="1"/>
  <c r="BE4011" i="1"/>
  <c r="BE3995" i="1"/>
  <c r="BE3979" i="1"/>
  <c r="BE3963" i="1"/>
  <c r="BE3947" i="1"/>
  <c r="BE3931" i="1"/>
  <c r="BE3915" i="1"/>
  <c r="BE3899" i="1"/>
  <c r="BE3875" i="1"/>
  <c r="BE3859" i="1"/>
  <c r="BE3843" i="1"/>
  <c r="BE3827" i="1"/>
  <c r="BE3811" i="1"/>
  <c r="BE3795" i="1"/>
  <c r="BE3779" i="1"/>
  <c r="BE3763" i="1"/>
  <c r="BE3747" i="1"/>
  <c r="BE3731" i="1"/>
  <c r="BE3715" i="1"/>
  <c r="BE3691" i="1"/>
  <c r="BE3667" i="1"/>
  <c r="BE3651" i="1"/>
  <c r="BE3631" i="1"/>
  <c r="BE3615" i="1"/>
  <c r="BE3599" i="1"/>
  <c r="BE3583" i="1"/>
  <c r="BE3567" i="1"/>
  <c r="BE3551" i="1"/>
  <c r="BE3535" i="1"/>
  <c r="BE3515" i="1"/>
  <c r="BE3499" i="1"/>
  <c r="BE3483" i="1"/>
  <c r="BE3467" i="1"/>
  <c r="BE3451" i="1"/>
  <c r="BE3435" i="1"/>
  <c r="BE3419" i="1"/>
  <c r="BE3403" i="1"/>
  <c r="BE3387" i="1"/>
  <c r="BE3371" i="1"/>
  <c r="BE3355" i="1"/>
  <c r="BE3331" i="1"/>
  <c r="BE3307" i="1"/>
  <c r="BE3291" i="1"/>
  <c r="BE3275" i="1"/>
  <c r="BE3259" i="1"/>
  <c r="BE3243" i="1"/>
  <c r="BE3227" i="1"/>
  <c r="BE3207" i="1"/>
  <c r="BE3191" i="1"/>
  <c r="BE3175" i="1"/>
  <c r="BE3159" i="1"/>
  <c r="BE3402" i="1"/>
  <c r="BE3198" i="1"/>
  <c r="BE3138" i="1"/>
  <c r="BE3122" i="1"/>
  <c r="BE3106" i="1"/>
  <c r="BE3082" i="1"/>
  <c r="BE3062" i="1"/>
  <c r="BE3046" i="1"/>
  <c r="BE3026" i="1"/>
  <c r="BE3006" i="1"/>
  <c r="BE2982" i="1"/>
  <c r="BE2958" i="1"/>
  <c r="BE2942" i="1"/>
  <c r="BE2926" i="1"/>
  <c r="BE2902" i="1"/>
  <c r="BE2882" i="1"/>
  <c r="BE2866" i="1"/>
  <c r="BE2850" i="1"/>
  <c r="BE2834" i="1"/>
  <c r="BE2818" i="1"/>
  <c r="BE2802" i="1"/>
  <c r="BE2786" i="1"/>
  <c r="BE2766" i="1"/>
  <c r="BE2750" i="1"/>
  <c r="BE2734" i="1"/>
  <c r="BE2718" i="1"/>
  <c r="BE3958" i="1"/>
  <c r="BE3670" i="1"/>
  <c r="BE3518" i="1"/>
  <c r="BE3438" i="1"/>
  <c r="BE3214" i="1"/>
  <c r="BE3972" i="1"/>
  <c r="BE3908" i="1"/>
  <c r="BE3828" i="1"/>
  <c r="BE3764" i="1"/>
  <c r="BE3700" i="1"/>
  <c r="BE3636" i="1"/>
  <c r="BE3556" i="1"/>
  <c r="BE3492" i="1"/>
  <c r="BE3428" i="1"/>
  <c r="BE3348" i="1"/>
  <c r="BE3284" i="1"/>
  <c r="BE3220" i="1"/>
  <c r="BE3294" i="1"/>
  <c r="BE4052" i="1"/>
  <c r="BE4086" i="1"/>
  <c r="BE4022" i="1"/>
  <c r="BE3850" i="1"/>
  <c r="BE3610" i="1"/>
  <c r="BE3570" i="1"/>
  <c r="BE3506" i="1"/>
  <c r="BE3426" i="1"/>
  <c r="BE3246" i="1"/>
  <c r="BE3222" i="1"/>
  <c r="BE3166" i="1"/>
  <c r="BE3150" i="1"/>
  <c r="BE3282" i="1"/>
  <c r="BE3184" i="1"/>
  <c r="BE3104" i="1"/>
  <c r="BE3040" i="1"/>
  <c r="BE2960" i="1"/>
  <c r="BE2896" i="1"/>
  <c r="BE2832" i="1"/>
  <c r="BE2768" i="1"/>
  <c r="BE2704" i="1"/>
  <c r="BE2592" i="1"/>
  <c r="BE2528" i="1"/>
  <c r="BE2400" i="1"/>
  <c r="BE2336" i="1"/>
  <c r="BE2272" i="1"/>
  <c r="BE2208" i="1"/>
  <c r="BE2144" i="1"/>
  <c r="BE2080" i="1"/>
  <c r="BE2016" i="1"/>
  <c r="BE1952" i="1"/>
  <c r="BE1888" i="1"/>
  <c r="BE1824" i="1"/>
  <c r="BE1760" i="1"/>
  <c r="BE2202" i="1"/>
  <c r="BE2186" i="1"/>
  <c r="BE2170" i="1"/>
  <c r="BE2154" i="1"/>
  <c r="BE2138" i="1"/>
  <c r="BE2122" i="1"/>
  <c r="BE2106" i="1"/>
  <c r="BE2090" i="1"/>
  <c r="BE2074" i="1"/>
  <c r="BE2058" i="1"/>
  <c r="BE2042" i="1"/>
  <c r="BE2026" i="1"/>
  <c r="BE2010" i="1"/>
  <c r="BE1994" i="1"/>
  <c r="BE1978" i="1"/>
  <c r="BE1922" i="1"/>
  <c r="BE1838" i="1"/>
  <c r="BE1774" i="1"/>
  <c r="BE1662" i="1"/>
  <c r="BE1598" i="1"/>
  <c r="BE1518" i="1"/>
  <c r="BE1454" i="1"/>
  <c r="BE1390" i="1"/>
  <c r="BE1326" i="1"/>
  <c r="BE1262" i="1"/>
  <c r="BE1198" i="1"/>
  <c r="BE1134" i="1"/>
  <c r="BE1070" i="1"/>
  <c r="BE1006" i="1"/>
  <c r="BE942" i="1"/>
  <c r="BE878" i="1"/>
  <c r="BE814" i="1"/>
  <c r="BE750" i="1"/>
  <c r="BE686" i="1"/>
  <c r="BE4072" i="1"/>
  <c r="BE3984" i="1"/>
  <c r="BE3920" i="1"/>
  <c r="BE3856" i="1"/>
  <c r="BE3792" i="1"/>
  <c r="BE3728" i="1"/>
  <c r="BE3648" i="1"/>
  <c r="BE3584" i="1"/>
  <c r="BE3520" i="1"/>
  <c r="BE3456" i="1"/>
  <c r="BE3392" i="1"/>
  <c r="BE3312" i="1"/>
  <c r="BE3248" i="1"/>
  <c r="BE4098" i="1"/>
  <c r="BE3962" i="1"/>
  <c r="BE3898" i="1"/>
  <c r="BE3794" i="1"/>
  <c r="BE3706" i="1"/>
  <c r="BE3374" i="1"/>
  <c r="BE4076" i="1"/>
  <c r="BE4042" i="1"/>
  <c r="BE3906" i="1"/>
  <c r="BE3790" i="1"/>
  <c r="BE3534" i="1"/>
  <c r="BE3326" i="1"/>
  <c r="BE3132" i="1"/>
  <c r="BE3068" i="1"/>
  <c r="BE2988" i="1"/>
  <c r="BE2924" i="1"/>
  <c r="BE2844" i="1"/>
  <c r="BE2780" i="1"/>
  <c r="BE2700" i="1"/>
  <c r="BE2620" i="1"/>
  <c r="BE2540" i="1"/>
  <c r="BE2476" i="1"/>
  <c r="BE2412" i="1"/>
  <c r="BE2348" i="1"/>
  <c r="BE2284" i="1"/>
  <c r="BE2204" i="1"/>
  <c r="BE2140" i="1"/>
  <c r="BE2076" i="1"/>
  <c r="BE2012" i="1"/>
  <c r="BE1948" i="1"/>
  <c r="BE1868" i="1"/>
  <c r="BE1804" i="1"/>
  <c r="BE1708" i="1"/>
  <c r="BE3131" i="1"/>
  <c r="BE3115" i="1"/>
  <c r="BE3099" i="1"/>
  <c r="BE3083" i="1"/>
  <c r="BE3067" i="1"/>
  <c r="BE3047" i="1"/>
  <c r="BE3031" i="1"/>
  <c r="BE3007" i="1"/>
  <c r="BE2983" i="1"/>
  <c r="BE2959" i="1"/>
  <c r="BE2943" i="1"/>
  <c r="BE2927" i="1"/>
  <c r="BE2903" i="1"/>
  <c r="BE2883" i="1"/>
  <c r="BE2867" i="1"/>
  <c r="BE2851" i="1"/>
  <c r="BE2835" i="1"/>
  <c r="BE2819" i="1"/>
  <c r="BE2803" i="1"/>
  <c r="BE2787" i="1"/>
  <c r="BE2771" i="1"/>
  <c r="BE2755" i="1"/>
  <c r="BE2739" i="1"/>
  <c r="BE2723" i="1"/>
  <c r="BE2707" i="1"/>
  <c r="BE2691" i="1"/>
  <c r="BE2675" i="1"/>
  <c r="BE2651" i="1"/>
  <c r="BE2627" i="1"/>
  <c r="BE2611" i="1"/>
  <c r="BE2591" i="1"/>
  <c r="BE2575" i="1"/>
  <c r="BE2547" i="1"/>
  <c r="BE2527" i="1"/>
  <c r="BE2511" i="1"/>
  <c r="BE2495" i="1"/>
  <c r="BE2475" i="1"/>
  <c r="BE2451" i="1"/>
  <c r="BE2435" i="1"/>
  <c r="BE2415" i="1"/>
  <c r="BE2399" i="1"/>
  <c r="BE2383" i="1"/>
  <c r="BE2367" i="1"/>
  <c r="BE2351" i="1"/>
  <c r="BE2335" i="1"/>
  <c r="BE2319" i="1"/>
  <c r="BE2303" i="1"/>
  <c r="BE2287" i="1"/>
  <c r="BE2271" i="1"/>
  <c r="BE2247" i="1"/>
  <c r="BE2231" i="1"/>
  <c r="BE2215" i="1"/>
  <c r="BE2199" i="1"/>
  <c r="BE2183" i="1"/>
  <c r="BE2167" i="1"/>
  <c r="BE2143" i="1"/>
  <c r="BE2127" i="1"/>
  <c r="BE2111" i="1"/>
  <c r="BE2095" i="1"/>
  <c r="BE2079" i="1"/>
  <c r="BE2063" i="1"/>
  <c r="BE2047" i="1"/>
  <c r="BE2031" i="1"/>
  <c r="BE2015" i="1"/>
  <c r="BE1999" i="1"/>
  <c r="BE1983" i="1"/>
  <c r="BE1967" i="1"/>
  <c r="BE1951" i="1"/>
  <c r="BE1935" i="1"/>
  <c r="BE1919" i="1"/>
  <c r="BE1899" i="1"/>
  <c r="BE1879" i="1"/>
  <c r="BE1859" i="1"/>
  <c r="BE1843" i="1"/>
  <c r="BE1827" i="1"/>
  <c r="BE1811" i="1"/>
  <c r="BE1795" i="1"/>
  <c r="BE1779" i="1"/>
  <c r="BE1763" i="1"/>
  <c r="BE1731" i="1"/>
  <c r="BE1715" i="1"/>
  <c r="BE1699" i="1"/>
  <c r="BE1938" i="1"/>
  <c r="BE1850" i="1"/>
  <c r="BE1786" i="1"/>
  <c r="BE1734" i="1"/>
  <c r="BE1642" i="1"/>
  <c r="BE1578" i="1"/>
  <c r="BE1514" i="1"/>
  <c r="BE1450" i="1"/>
  <c r="BE1386" i="1"/>
  <c r="BE1322" i="1"/>
  <c r="BE1258" i="1"/>
  <c r="BE1194" i="1"/>
  <c r="BE1130" i="1"/>
  <c r="BE1066" i="1"/>
  <c r="BE954" i="1"/>
  <c r="BE890" i="1"/>
  <c r="BE826" i="1"/>
  <c r="BE762" i="1"/>
  <c r="BE682" i="1"/>
  <c r="BE2682" i="1"/>
  <c r="BE2650" i="1"/>
  <c r="BE2610" i="1"/>
  <c r="BE2578" i="1"/>
  <c r="BE2546" i="1"/>
  <c r="BE2514" i="1"/>
  <c r="BE2466" i="1"/>
  <c r="BE2434" i="1"/>
  <c r="BE2402" i="1"/>
  <c r="BE2370" i="1"/>
  <c r="BE2338" i="1"/>
  <c r="BE2306" i="1"/>
  <c r="BE2274" i="1"/>
  <c r="BE2242" i="1"/>
  <c r="BE2210" i="1"/>
  <c r="BE3186" i="1"/>
  <c r="BE4085" i="1"/>
  <c r="BE4053" i="1"/>
  <c r="BE4021" i="1"/>
  <c r="BE3989" i="1"/>
  <c r="BE3957" i="1"/>
  <c r="BE3925" i="1"/>
  <c r="BE3893" i="1"/>
  <c r="BE3861" i="1"/>
  <c r="BE3821" i="1"/>
  <c r="BE3781" i="1"/>
  <c r="BE3749" i="1"/>
  <c r="BE3717" i="1"/>
  <c r="BE3685" i="1"/>
  <c r="BE3653" i="1"/>
  <c r="BE3621" i="1"/>
  <c r="BE3589" i="1"/>
  <c r="BE3557" i="1"/>
  <c r="BE3525" i="1"/>
  <c r="BE3493" i="1"/>
  <c r="BE3461" i="1"/>
  <c r="BE3429" i="1"/>
  <c r="BE3397" i="1"/>
  <c r="BE3357" i="1"/>
  <c r="BE3301" i="1"/>
  <c r="BE3269" i="1"/>
  <c r="BE3237" i="1"/>
  <c r="BE3205" i="1"/>
  <c r="BE786" i="1"/>
  <c r="BE722" i="1"/>
  <c r="BE3177" i="1"/>
  <c r="BE3145" i="1"/>
  <c r="BE3025" i="1"/>
  <c r="BE2957" i="1"/>
  <c r="BE2925" i="1"/>
  <c r="BE2869" i="1"/>
  <c r="BE2669" i="1"/>
  <c r="BE2493" i="1"/>
  <c r="BE2417" i="1"/>
  <c r="BE2385" i="1"/>
  <c r="BE2353" i="1"/>
  <c r="BE2321" i="1"/>
  <c r="BE2289" i="1"/>
  <c r="BE2257" i="1"/>
  <c r="BE1905" i="1"/>
  <c r="BE1885" i="1"/>
  <c r="BE1869" i="1"/>
  <c r="BE1853" i="1"/>
  <c r="BE1837" i="1"/>
  <c r="BE1821" i="1"/>
  <c r="BE1801" i="1"/>
  <c r="BE1777" i="1"/>
  <c r="BE1761" i="1"/>
  <c r="BE1737" i="1"/>
  <c r="BE1721" i="1"/>
  <c r="BE1705" i="1"/>
  <c r="BE1652" i="1"/>
  <c r="BE1572" i="1"/>
  <c r="BE1508" i="1"/>
  <c r="BE1324" i="1"/>
  <c r="BE1260" i="1"/>
  <c r="BE1196" i="1"/>
  <c r="BE1132" i="1"/>
  <c r="BE1068" i="1"/>
  <c r="BE1004" i="1"/>
  <c r="BE940" i="1"/>
  <c r="BE876" i="1"/>
  <c r="BE860" i="1"/>
  <c r="BE844" i="1"/>
  <c r="BE820" i="1"/>
  <c r="BE804" i="1"/>
  <c r="BE788" i="1"/>
  <c r="BE772" i="1"/>
  <c r="BE756" i="1"/>
  <c r="BE740" i="1"/>
  <c r="BE724" i="1"/>
  <c r="BE708" i="1"/>
  <c r="BE692" i="1"/>
  <c r="BE676" i="1"/>
  <c r="BE656" i="1"/>
  <c r="BE616" i="1"/>
  <c r="BE564" i="1"/>
  <c r="BE548" i="1"/>
  <c r="BE528" i="1"/>
  <c r="BE512" i="1"/>
  <c r="BE496" i="1"/>
  <c r="BE480" i="1"/>
  <c r="BE464" i="1"/>
  <c r="BE448" i="1"/>
  <c r="BE432" i="1"/>
  <c r="BE400" i="1"/>
  <c r="BE372" i="1"/>
  <c r="BE356" i="1"/>
  <c r="BE650" i="1"/>
  <c r="BE586" i="1"/>
  <c r="BE522" i="1"/>
  <c r="BE458" i="1"/>
  <c r="BE1701" i="1"/>
  <c r="BE1685" i="1"/>
  <c r="BE1669" i="1"/>
  <c r="BE1649" i="1"/>
  <c r="BE1633" i="1"/>
  <c r="BE1613" i="1"/>
  <c r="BE1589" i="1"/>
  <c r="BE1569" i="1"/>
  <c r="BE1553" i="1"/>
  <c r="BE1537" i="1"/>
  <c r="BE1521" i="1"/>
  <c r="BE1501" i="1"/>
  <c r="BE1481" i="1"/>
  <c r="BE1465" i="1"/>
  <c r="BE1449" i="1"/>
  <c r="BE1433" i="1"/>
  <c r="BE1417" i="1"/>
  <c r="BE1401" i="1"/>
  <c r="BE1385" i="1"/>
  <c r="BE1369" i="1"/>
  <c r="BE1353" i="1"/>
  <c r="BE1337" i="1"/>
  <c r="BE1321" i="1"/>
  <c r="BE1305" i="1"/>
  <c r="BE1289" i="1"/>
  <c r="BE1273" i="1"/>
  <c r="BE1257" i="1"/>
  <c r="BE1233" i="1"/>
  <c r="BE1217" i="1"/>
  <c r="BE1201" i="1"/>
  <c r="BE1185" i="1"/>
  <c r="BE1169" i="1"/>
  <c r="BE1153" i="1"/>
  <c r="BE1129" i="1"/>
  <c r="BE1113" i="1"/>
  <c r="BE1097" i="1"/>
  <c r="BE1081" i="1"/>
  <c r="BE1065" i="1"/>
  <c r="BE1045" i="1"/>
  <c r="BE1029" i="1"/>
  <c r="BE1005" i="1"/>
  <c r="BE989" i="1"/>
  <c r="BE973" i="1"/>
  <c r="BE957" i="1"/>
  <c r="BE941" i="1"/>
  <c r="BE925" i="1"/>
  <c r="BE909" i="1"/>
  <c r="BE893" i="1"/>
  <c r="BE877" i="1"/>
  <c r="BE861" i="1"/>
  <c r="BE845" i="1"/>
  <c r="BE817" i="1"/>
  <c r="BE801" i="1"/>
  <c r="BE785" i="1"/>
  <c r="BE769" i="1"/>
  <c r="BE753" i="1"/>
  <c r="BE737" i="1"/>
  <c r="BE721" i="1"/>
  <c r="BE705" i="1"/>
  <c r="BE685" i="1"/>
  <c r="BE669" i="1"/>
  <c r="BE645" i="1"/>
  <c r="BE621" i="1"/>
  <c r="BE601" i="1"/>
  <c r="BE585" i="1"/>
  <c r="BE561" i="1"/>
  <c r="BE529" i="1"/>
  <c r="BE505" i="1"/>
  <c r="BE481" i="1"/>
  <c r="BE465" i="1"/>
  <c r="BE449" i="1"/>
  <c r="BE433" i="1"/>
  <c r="BE413" i="1"/>
  <c r="BE397" i="1"/>
  <c r="BE369" i="1"/>
  <c r="BE345" i="1"/>
  <c r="BE321" i="1"/>
  <c r="BE305" i="1"/>
  <c r="BE289" i="1"/>
  <c r="BE269" i="1"/>
  <c r="BE245" i="1"/>
  <c r="BE229" i="1"/>
  <c r="BE201" i="1"/>
  <c r="BE185" i="1"/>
  <c r="BE169" i="1"/>
  <c r="BE153" i="1"/>
  <c r="BE137" i="1"/>
  <c r="BE121" i="1"/>
  <c r="BE101" i="1"/>
  <c r="BE85" i="1"/>
  <c r="BE69" i="1"/>
  <c r="BE53" i="1"/>
  <c r="BE37" i="1"/>
  <c r="BE17" i="1"/>
  <c r="BE339" i="1"/>
  <c r="BE323" i="1"/>
  <c r="BE307" i="1"/>
  <c r="BE291" i="1"/>
  <c r="BE271" i="1"/>
  <c r="BE247" i="1"/>
  <c r="BE203" i="1"/>
  <c r="BE183" i="1"/>
  <c r="BE167" i="1"/>
  <c r="BE151" i="1"/>
  <c r="BE135" i="1"/>
  <c r="BE119" i="1"/>
  <c r="BE103" i="1"/>
  <c r="BE87" i="1"/>
  <c r="BE71" i="1"/>
  <c r="BE55" i="1"/>
  <c r="BE35" i="1"/>
  <c r="BE19" i="1"/>
  <c r="BE3" i="1"/>
  <c r="BE3770" i="1"/>
  <c r="BE1874" i="1"/>
  <c r="BE1826" i="1"/>
  <c r="BE1762" i="1"/>
  <c r="BE1586" i="1"/>
  <c r="BE1522" i="1"/>
  <c r="BE1442" i="1"/>
  <c r="BE1378" i="1"/>
  <c r="BE1314" i="1"/>
  <c r="BE1250" i="1"/>
  <c r="BE1186" i="1"/>
  <c r="BE1122" i="1"/>
  <c r="BE1058" i="1"/>
  <c r="BE3129" i="1"/>
  <c r="BE3097" i="1"/>
  <c r="BE3037" i="1"/>
  <c r="BE2845" i="1"/>
  <c r="BE2813" i="1"/>
  <c r="BE2781" i="1"/>
  <c r="BE2737" i="1"/>
  <c r="BE2705" i="1"/>
  <c r="BE2653" i="1"/>
  <c r="BE2601" i="1"/>
  <c r="BE2545" i="1"/>
  <c r="BE2513" i="1"/>
  <c r="BE2449" i="1"/>
  <c r="BE2241" i="1"/>
  <c r="BE2209" i="1"/>
  <c r="BE2177" i="1"/>
  <c r="BE2145" i="1"/>
  <c r="BE2113" i="1"/>
  <c r="BE2081" i="1"/>
  <c r="BE2049" i="1"/>
  <c r="BE2017" i="1"/>
  <c r="BE1977" i="1"/>
  <c r="BE1945" i="1"/>
  <c r="BE1680" i="1"/>
  <c r="BE1616" i="1"/>
  <c r="BE1536" i="1"/>
  <c r="BE1456" i="1"/>
  <c r="BE1272" i="1"/>
  <c r="BE1208" i="1"/>
  <c r="BE1128" i="1"/>
  <c r="BE1064" i="1"/>
  <c r="BE1000" i="1"/>
  <c r="BE936" i="1"/>
  <c r="BE612" i="1"/>
  <c r="BE1687" i="1"/>
  <c r="BE1671" i="1"/>
  <c r="BE1655" i="1"/>
  <c r="BE1639" i="1"/>
  <c r="BE1623" i="1"/>
  <c r="BE1603" i="1"/>
  <c r="BE1583" i="1"/>
  <c r="BE1563" i="1"/>
  <c r="BE1543" i="1"/>
  <c r="BE1527" i="1"/>
  <c r="BE1511" i="1"/>
  <c r="BE1491" i="1"/>
  <c r="BE1471" i="1"/>
  <c r="BE1455" i="1"/>
  <c r="BE1439" i="1"/>
  <c r="BE1423" i="1"/>
  <c r="BE1407" i="1"/>
  <c r="BE1391" i="1"/>
  <c r="BE1375" i="1"/>
  <c r="BE1359" i="1"/>
  <c r="BE1343" i="1"/>
  <c r="BE1327" i="1"/>
  <c r="BE1311" i="1"/>
  <c r="BE1295" i="1"/>
  <c r="BE1279" i="1"/>
  <c r="BE1263" i="1"/>
  <c r="BE1239" i="1"/>
  <c r="BE1223" i="1"/>
  <c r="BE1207" i="1"/>
  <c r="BE1191" i="1"/>
  <c r="BE1175" i="1"/>
  <c r="BE1159" i="1"/>
  <c r="BE1139" i="1"/>
  <c r="BE1123" i="1"/>
  <c r="BE1107" i="1"/>
  <c r="BE1091" i="1"/>
  <c r="BE1075" i="1"/>
  <c r="BE1059" i="1"/>
  <c r="BE1043" i="1"/>
  <c r="BE1027" i="1"/>
  <c r="BE1003" i="1"/>
  <c r="BE987" i="1"/>
  <c r="BE971" i="1"/>
  <c r="BE955" i="1"/>
  <c r="BE935" i="1"/>
  <c r="BE919" i="1"/>
  <c r="BE903" i="1"/>
  <c r="BE887" i="1"/>
  <c r="BE871" i="1"/>
  <c r="BE855" i="1"/>
  <c r="BE835" i="1"/>
  <c r="BE807" i="1"/>
  <c r="BE791" i="1"/>
  <c r="BE775" i="1"/>
  <c r="BE759" i="1"/>
  <c r="BE743" i="1"/>
  <c r="BE727" i="1"/>
  <c r="BE711" i="1"/>
  <c r="BE695" i="1"/>
  <c r="BE679" i="1"/>
  <c r="BE663" i="1"/>
  <c r="BE643" i="1"/>
  <c r="BE627" i="1"/>
  <c r="BE611" i="1"/>
  <c r="BE591" i="1"/>
  <c r="BE567" i="1"/>
  <c r="BE543" i="1"/>
  <c r="BE515" i="1"/>
  <c r="BE495" i="1"/>
  <c r="BE479" i="1"/>
  <c r="BE463" i="1"/>
  <c r="BE447" i="1"/>
  <c r="BE431" i="1"/>
  <c r="BE415" i="1"/>
  <c r="BE395" i="1"/>
  <c r="BE379" i="1"/>
  <c r="BE359" i="1"/>
  <c r="BE343" i="1"/>
  <c r="BE614" i="1"/>
  <c r="BE550" i="1"/>
  <c r="BE438" i="1"/>
  <c r="BE2702" i="1"/>
  <c r="BE2670" i="1"/>
  <c r="BE2606" i="1"/>
  <c r="BE2558" i="1"/>
  <c r="BE2518" i="1"/>
  <c r="BE2438" i="1"/>
  <c r="BE2406" i="1"/>
  <c r="BE2374" i="1"/>
  <c r="BE3474" i="1"/>
  <c r="BE3980" i="1"/>
  <c r="BE3916" i="1"/>
  <c r="BE3852" i="1"/>
  <c r="BE3788" i="1"/>
  <c r="BE3724" i="1"/>
  <c r="BE3644" i="1"/>
  <c r="BE3580" i="1"/>
  <c r="BE3516" i="1"/>
  <c r="BE3452" i="1"/>
  <c r="BE3388" i="1"/>
  <c r="BE3324" i="1"/>
  <c r="BE3260" i="1"/>
  <c r="BE3196" i="1"/>
  <c r="BE3298" i="1"/>
  <c r="BE4108" i="1"/>
  <c r="BE4106" i="1"/>
  <c r="BE4058" i="1"/>
  <c r="BE3930" i="1"/>
  <c r="BE3798" i="1"/>
  <c r="BE3662" i="1"/>
  <c r="BE3598" i="1"/>
  <c r="BE3566" i="1"/>
  <c r="BE3462" i="1"/>
  <c r="BE3634" i="1"/>
  <c r="BE3362" i="1"/>
  <c r="BE3192" i="1"/>
  <c r="BE3128" i="1"/>
  <c r="BE3048" i="1"/>
  <c r="BE2984" i="1"/>
  <c r="BE2904" i="1"/>
  <c r="BE2824" i="1"/>
  <c r="BE2744" i="1"/>
  <c r="BE2664" i="1"/>
  <c r="BE2568" i="1"/>
  <c r="BE2504" i="1"/>
  <c r="BE2408" i="1"/>
  <c r="BE2344" i="1"/>
  <c r="BE2280" i="1"/>
  <c r="BE2216" i="1"/>
  <c r="BE2152" i="1"/>
  <c r="BE2088" i="1"/>
  <c r="BE2024" i="1"/>
  <c r="BE1960" i="1"/>
  <c r="BE1896" i="1"/>
  <c r="BE1816" i="1"/>
  <c r="BE1736" i="1"/>
  <c r="BE1934" i="1"/>
  <c r="BE1882" i="1"/>
  <c r="BE1798" i="1"/>
  <c r="BE1722" i="1"/>
  <c r="BE1706" i="1"/>
  <c r="BE1690" i="1"/>
  <c r="BE1606" i="1"/>
  <c r="BE1510" i="1"/>
  <c r="BE1446" i="1"/>
  <c r="BE1382" i="1"/>
  <c r="BE1318" i="1"/>
  <c r="BE1254" i="1"/>
  <c r="BE1190" i="1"/>
  <c r="BE1110" i="1"/>
  <c r="BE1046" i="1"/>
  <c r="BE950" i="1"/>
  <c r="BE886" i="1"/>
  <c r="BE822" i="1"/>
  <c r="BE758" i="1"/>
  <c r="BE694" i="1"/>
  <c r="BE3886" i="1"/>
  <c r="BE4084" i="1"/>
  <c r="BE3960" i="1"/>
  <c r="BE3896" i="1"/>
  <c r="BE3816" i="1"/>
  <c r="BE3752" i="1"/>
  <c r="BE3688" i="1"/>
  <c r="BE3608" i="1"/>
  <c r="BE3544" i="1"/>
  <c r="BE3480" i="1"/>
  <c r="BE3416" i="1"/>
  <c r="BE3288" i="1"/>
  <c r="BE3224" i="1"/>
  <c r="BE4014" i="1"/>
  <c r="BE3966" i="1"/>
  <c r="BE3854" i="1"/>
  <c r="BE3734" i="1"/>
  <c r="BE3694" i="1"/>
  <c r="BE3378" i="1"/>
  <c r="BE4064" i="1"/>
  <c r="BE4103" i="1"/>
  <c r="BE4087" i="1"/>
  <c r="BE4071" i="1"/>
  <c r="BE4055" i="1"/>
  <c r="BE4039" i="1"/>
  <c r="BE4023" i="1"/>
  <c r="BE4007" i="1"/>
  <c r="BE3991" i="1"/>
  <c r="BE3975" i="1"/>
  <c r="BE3959" i="1"/>
  <c r="BE3943" i="1"/>
  <c r="BE3927" i="1"/>
  <c r="BE3911" i="1"/>
  <c r="BE3895" i="1"/>
  <c r="BE3871" i="1"/>
  <c r="BE3855" i="1"/>
  <c r="BE3839" i="1"/>
  <c r="BE3823" i="1"/>
  <c r="BE3807" i="1"/>
  <c r="BE3791" i="1"/>
  <c r="BE3775" i="1"/>
  <c r="BE3759" i="1"/>
  <c r="BE3743" i="1"/>
  <c r="BE3727" i="1"/>
  <c r="BE3711" i="1"/>
  <c r="BE3679" i="1"/>
  <c r="BE3663" i="1"/>
  <c r="BE3647" i="1"/>
  <c r="BE3627" i="1"/>
  <c r="BE3611" i="1"/>
  <c r="BE3595" i="1"/>
  <c r="BE3579" i="1"/>
  <c r="BE3563" i="1"/>
  <c r="BE3547" i="1"/>
  <c r="BE3531" i="1"/>
  <c r="BE3511" i="1"/>
  <c r="BE3495" i="1"/>
  <c r="BE3479" i="1"/>
  <c r="BE3463" i="1"/>
  <c r="BE3447" i="1"/>
  <c r="BE3431" i="1"/>
  <c r="BE3415" i="1"/>
  <c r="BE3399" i="1"/>
  <c r="BE3383" i="1"/>
  <c r="BE3367" i="1"/>
  <c r="BE3351" i="1"/>
  <c r="BE3323" i="1"/>
  <c r="BE3303" i="1"/>
  <c r="BE3287" i="1"/>
  <c r="BE3271" i="1"/>
  <c r="BE3255" i="1"/>
  <c r="BE3239" i="1"/>
  <c r="BE3219" i="1"/>
  <c r="BE3203" i="1"/>
  <c r="BE3187" i="1"/>
  <c r="BE3171" i="1"/>
  <c r="BE3155" i="1"/>
  <c r="BE3330" i="1"/>
  <c r="BE3194" i="1"/>
  <c r="BE3134" i="1"/>
  <c r="BE3118" i="1"/>
  <c r="BE3098" i="1"/>
  <c r="BE3074" i="1"/>
  <c r="BE3058" i="1"/>
  <c r="BE3038" i="1"/>
  <c r="BE3022" i="1"/>
  <c r="BE3002" i="1"/>
  <c r="BE2978" i="1"/>
  <c r="BE2954" i="1"/>
  <c r="BE2938" i="1"/>
  <c r="BE2922" i="1"/>
  <c r="BE2894" i="1"/>
  <c r="BE2878" i="1"/>
  <c r="BE2862" i="1"/>
  <c r="BE2846" i="1"/>
  <c r="BE2830" i="1"/>
  <c r="BE2814" i="1"/>
  <c r="BE2798" i="1"/>
  <c r="BE2782" i="1"/>
  <c r="BE2762" i="1"/>
  <c r="BE2746" i="1"/>
  <c r="BE2730" i="1"/>
  <c r="BE2714" i="1"/>
  <c r="BE3950" i="1"/>
  <c r="BE3646" i="1"/>
  <c r="BE3486" i="1"/>
  <c r="BE3430" i="1"/>
  <c r="BE4104" i="1"/>
  <c r="BE3956" i="1"/>
  <c r="BE3892" i="1"/>
  <c r="BE3812" i="1"/>
  <c r="BE3748" i="1"/>
  <c r="BE3684" i="1"/>
  <c r="BE3604" i="1"/>
  <c r="BE3540" i="1"/>
  <c r="BE3476" i="1"/>
  <c r="BE3412" i="1"/>
  <c r="BE3332" i="1"/>
  <c r="BE3268" i="1"/>
  <c r="BE3204" i="1"/>
  <c r="BE3278" i="1"/>
  <c r="BE4024" i="1"/>
  <c r="BE4070" i="1"/>
  <c r="BE3918" i="1"/>
  <c r="BE3842" i="1"/>
  <c r="BE3594" i="1"/>
  <c r="BE3562" i="1"/>
  <c r="BE3498" i="1"/>
  <c r="BE3418" i="1"/>
  <c r="BE3234" i="1"/>
  <c r="BE3178" i="1"/>
  <c r="BE3162" i="1"/>
  <c r="BE3630" i="1"/>
  <c r="BE3242" i="1"/>
  <c r="BE3168" i="1"/>
  <c r="BE3088" i="1"/>
  <c r="BE3024" i="1"/>
  <c r="BE2944" i="1"/>
  <c r="BE2880" i="1"/>
  <c r="BE2816" i="1"/>
  <c r="BE2752" i="1"/>
  <c r="BE2688" i="1"/>
  <c r="BE2576" i="1"/>
  <c r="BE2512" i="1"/>
  <c r="BE2384" i="1"/>
  <c r="BE2320" i="1"/>
  <c r="BE2256" i="1"/>
  <c r="BE2192" i="1"/>
  <c r="BE2128" i="1"/>
  <c r="BE2064" i="1"/>
  <c r="BE2000" i="1"/>
  <c r="BE1936" i="1"/>
  <c r="BE1872" i="1"/>
  <c r="BE1808" i="1"/>
  <c r="BE1744" i="1"/>
  <c r="BE2198" i="1"/>
  <c r="BE2182" i="1"/>
  <c r="BE2166" i="1"/>
  <c r="BE2150" i="1"/>
  <c r="BE2134" i="1"/>
  <c r="BE2118" i="1"/>
  <c r="BE2102" i="1"/>
  <c r="BE2086" i="1"/>
  <c r="BE2070" i="1"/>
  <c r="BE2054" i="1"/>
  <c r="BE2038" i="1"/>
  <c r="BE2022" i="1"/>
  <c r="BE2006" i="1"/>
  <c r="BE1990" i="1"/>
  <c r="BE1974" i="1"/>
  <c r="BE1906" i="1"/>
  <c r="BE1822" i="1"/>
  <c r="BE1742" i="1"/>
  <c r="BE1646" i="1"/>
  <c r="BE1566" i="1"/>
  <c r="BE1502" i="1"/>
  <c r="BE1438" i="1"/>
  <c r="BE1374" i="1"/>
  <c r="BE1310" i="1"/>
  <c r="BE1246" i="1"/>
  <c r="BE1182" i="1"/>
  <c r="BE1118" i="1"/>
  <c r="BE1054" i="1"/>
  <c r="BE990" i="1"/>
  <c r="BE926" i="1"/>
  <c r="BE862" i="1"/>
  <c r="BE798" i="1"/>
  <c r="BE734" i="1"/>
  <c r="BE670" i="1"/>
  <c r="BE4068" i="1"/>
  <c r="BE3968" i="1"/>
  <c r="BE3904" i="1"/>
  <c r="BE3840" i="1"/>
  <c r="BE3776" i="1"/>
  <c r="BE3696" i="1"/>
  <c r="BE3632" i="1"/>
  <c r="BE3568" i="1"/>
  <c r="BE3504" i="1"/>
  <c r="BE3440" i="1"/>
  <c r="BE3376" i="1"/>
  <c r="BE3296" i="1"/>
  <c r="BE3232" i="1"/>
  <c r="BE4090" i="1"/>
  <c r="BE3954" i="1"/>
  <c r="BE3858" i="1"/>
  <c r="BE3778" i="1"/>
  <c r="BE3698" i="1"/>
  <c r="BE3366" i="1"/>
  <c r="BE4044" i="1"/>
  <c r="BE4034" i="1"/>
  <c r="BE3862" i="1"/>
  <c r="BE3774" i="1"/>
  <c r="BE3466" i="1"/>
  <c r="BE3180" i="1"/>
  <c r="BE3116" i="1"/>
  <c r="BE3052" i="1"/>
  <c r="BE2972" i="1"/>
  <c r="BE2892" i="1"/>
  <c r="BE2828" i="1"/>
  <c r="BE2748" i="1"/>
  <c r="BE2684" i="1"/>
  <c r="BE2604" i="1"/>
  <c r="BE2524" i="1"/>
  <c r="BE2460" i="1"/>
  <c r="BE2396" i="1"/>
  <c r="BE2332" i="1"/>
  <c r="BE2268" i="1"/>
  <c r="BE2188" i="1"/>
  <c r="BE2124" i="1"/>
  <c r="BE2060" i="1"/>
  <c r="BE1996" i="1"/>
  <c r="BE1932" i="1"/>
  <c r="BE1852" i="1"/>
  <c r="BE1772" i="1"/>
  <c r="BE3143" i="1"/>
  <c r="BE3127" i="1"/>
  <c r="BE3111" i="1"/>
  <c r="BE3095" i="1"/>
  <c r="BE3079" i="1"/>
  <c r="BE3063" i="1"/>
  <c r="BE3043" i="1"/>
  <c r="BE3027" i="1"/>
  <c r="BE2999" i="1"/>
  <c r="BE2979" i="1"/>
  <c r="BE2955" i="1"/>
  <c r="BE2939" i="1"/>
  <c r="BE2923" i="1"/>
  <c r="BE2895" i="1"/>
  <c r="BE2879" i="1"/>
  <c r="BE2863" i="1"/>
  <c r="BE2847" i="1"/>
  <c r="BE15" i="1"/>
  <c r="BE47" i="1"/>
  <c r="BE83" i="1"/>
  <c r="BE115" i="1"/>
  <c r="BE147" i="1"/>
  <c r="BE179" i="1"/>
  <c r="BE243" i="1"/>
  <c r="BE287" i="1"/>
  <c r="BE319" i="1"/>
  <c r="BE13" i="1"/>
  <c r="BE49" i="1"/>
  <c r="BE81" i="1"/>
  <c r="BE117" i="1"/>
  <c r="BE149" i="1"/>
  <c r="BE181" i="1"/>
  <c r="BE225" i="1"/>
  <c r="BE261" i="1"/>
  <c r="BE301" i="1"/>
  <c r="BE337" i="1"/>
  <c r="BE393" i="1"/>
  <c r="BE429" i="1"/>
  <c r="BE461" i="1"/>
  <c r="BE497" i="1"/>
  <c r="BE557" i="1"/>
  <c r="BE597" i="1"/>
  <c r="BE641" i="1"/>
  <c r="BE681" i="1"/>
  <c r="BE717" i="1"/>
  <c r="BE749" i="1"/>
  <c r="BE781" i="1"/>
  <c r="BE813" i="1"/>
  <c r="BE857" i="1"/>
  <c r="BE889" i="1"/>
  <c r="BE921" i="1"/>
  <c r="BE953" i="1"/>
  <c r="BE985" i="1"/>
  <c r="BE1025" i="1"/>
  <c r="BE1061" i="1"/>
  <c r="BE1093" i="1"/>
  <c r="BE1125" i="1"/>
  <c r="BE1165" i="1"/>
  <c r="BE1197" i="1"/>
  <c r="BE1229" i="1"/>
  <c r="BE1269" i="1"/>
  <c r="BE1301" i="1"/>
  <c r="BE1333" i="1"/>
  <c r="BE1365" i="1"/>
  <c r="BE1397" i="1"/>
  <c r="BE1429" i="1"/>
  <c r="BE1461" i="1"/>
  <c r="BE1497" i="1"/>
  <c r="BE1533" i="1"/>
  <c r="BE1565" i="1"/>
  <c r="BE1609" i="1"/>
  <c r="BE1645" i="1"/>
  <c r="BE1681" i="1"/>
  <c r="BE442" i="1"/>
  <c r="BE570" i="1"/>
  <c r="BE348" i="1"/>
  <c r="BE388" i="1"/>
  <c r="BE444" i="1"/>
  <c r="BE476" i="1"/>
  <c r="BE508" i="1"/>
  <c r="BE544" i="1"/>
  <c r="BE600" i="1"/>
  <c r="BE672" i="1"/>
  <c r="BE704" i="1"/>
  <c r="BE736" i="1"/>
  <c r="BE768" i="1"/>
  <c r="BE800" i="1"/>
  <c r="BE840" i="1"/>
  <c r="BE872" i="1"/>
  <c r="BE988" i="1"/>
  <c r="BE1116" i="1"/>
  <c r="BE1244" i="1"/>
  <c r="BE1492" i="1"/>
  <c r="BE1636" i="1"/>
  <c r="BE1717" i="1"/>
  <c r="BE1757" i="1"/>
  <c r="BE1797" i="1"/>
  <c r="BE1833" i="1"/>
  <c r="BE1865" i="1"/>
  <c r="BE1901" i="1"/>
  <c r="BE2281" i="1"/>
  <c r="BE2345" i="1"/>
  <c r="BE2409" i="1"/>
  <c r="BE2649" i="1"/>
  <c r="BE2893" i="1"/>
  <c r="BE2989" i="1"/>
  <c r="BE3169" i="1"/>
  <c r="BE770" i="1"/>
  <c r="BE3229" i="1"/>
  <c r="BE3293" i="1"/>
  <c r="BE3389" i="1"/>
  <c r="BE3453" i="1"/>
  <c r="BE3517" i="1"/>
  <c r="BE3581" i="1"/>
  <c r="BE3645" i="1"/>
  <c r="BE3709" i="1"/>
  <c r="BE3773" i="1"/>
  <c r="BE3853" i="1"/>
  <c r="BE3917" i="1"/>
  <c r="BE3981" i="1"/>
  <c r="BE4045" i="1"/>
  <c r="BE4109" i="1"/>
  <c r="BE2234" i="1"/>
  <c r="BE2298" i="1"/>
  <c r="BE2362" i="1"/>
  <c r="BE2426" i="1"/>
  <c r="BE2506" i="1"/>
  <c r="BE2570" i="1"/>
  <c r="BE2642" i="1"/>
  <c r="BE2706" i="1"/>
  <c r="BE810" i="1"/>
  <c r="BE938" i="1"/>
  <c r="BE1114" i="1"/>
  <c r="BE1242" i="1"/>
  <c r="BE1370" i="1"/>
  <c r="BE1498" i="1"/>
  <c r="BE1626" i="1"/>
  <c r="BE1770" i="1"/>
  <c r="BE1918" i="1"/>
  <c r="BE1711" i="1"/>
  <c r="BE1755" i="1"/>
  <c r="BE1791" i="1"/>
  <c r="BE1823" i="1"/>
  <c r="BE1855" i="1"/>
  <c r="BE1895" i="1"/>
  <c r="BE1931" i="1"/>
  <c r="BE1963" i="1"/>
  <c r="BE1995" i="1"/>
  <c r="BE2027" i="1"/>
  <c r="BE2059" i="1"/>
  <c r="BE2091" i="1"/>
  <c r="BE2123" i="1"/>
  <c r="BE2163" i="1"/>
  <c r="BE2195" i="1"/>
  <c r="BE2227" i="1"/>
  <c r="BE2267" i="1"/>
  <c r="BE2299" i="1"/>
  <c r="BE2331" i="1"/>
  <c r="BE2363" i="1"/>
  <c r="BE2395" i="1"/>
  <c r="BE2431" i="1"/>
  <c r="BE2471" i="1"/>
  <c r="BE2507" i="1"/>
  <c r="BE2539" i="1"/>
  <c r="BE2587" i="1"/>
  <c r="BE2623" i="1"/>
  <c r="BE2671" i="1"/>
  <c r="BE2703" i="1"/>
  <c r="BE2735" i="1"/>
  <c r="BE2767" i="1"/>
  <c r="BE2799" i="1"/>
  <c r="BE2831" i="1"/>
  <c r="BE2891" i="1"/>
  <c r="BE2975" i="1"/>
  <c r="BE3059" i="1"/>
  <c r="BE3123" i="1"/>
  <c r="BE1916" i="1"/>
  <c r="BE2172" i="1"/>
  <c r="BE2444" i="1"/>
  <c r="BE2732" i="1"/>
  <c r="BE3036" i="1"/>
  <c r="BE3718" i="1"/>
  <c r="BE4112" i="1"/>
  <c r="BE3946" i="1"/>
  <c r="BE3344" i="1"/>
  <c r="BE3616" i="1"/>
  <c r="BE3888" i="1"/>
  <c r="BE718" i="1"/>
  <c r="BE974" i="1"/>
  <c r="BE1230" i="1"/>
  <c r="BE1486" i="1"/>
  <c r="BE1806" i="1"/>
  <c r="BE2002" i="1"/>
  <c r="BE2066" i="1"/>
  <c r="BE2130" i="1"/>
  <c r="BE2194" i="1"/>
  <c r="BE1920" i="1"/>
  <c r="BE2176" i="1"/>
  <c r="BE2432" i="1"/>
  <c r="BE2800" i="1"/>
  <c r="BE3072" i="1"/>
  <c r="BE3158" i="1"/>
  <c r="BE3490" i="1"/>
  <c r="BE3910" i="1"/>
  <c r="BE3310" i="1"/>
  <c r="BE3460" i="1"/>
  <c r="BE3732" i="1"/>
  <c r="BE4048" i="1"/>
  <c r="BE3926" i="1"/>
  <c r="BE2758" i="1"/>
  <c r="BE2826" i="1"/>
  <c r="BE2890" i="1"/>
  <c r="BE2974" i="1"/>
  <c r="BE3054" i="1"/>
  <c r="BE3130" i="1"/>
  <c r="BE3167" i="1"/>
  <c r="BE3235" i="1"/>
  <c r="BE3299" i="1"/>
  <c r="BE3379" i="1"/>
  <c r="BE3443" i="1"/>
  <c r="BE3507" i="1"/>
  <c r="BE3575" i="1"/>
  <c r="BE3643" i="1"/>
  <c r="BE3723" i="1"/>
  <c r="BE3787" i="1"/>
  <c r="BE3851" i="1"/>
  <c r="BE3923" i="1"/>
  <c r="BE3987" i="1"/>
  <c r="BE4051" i="1"/>
  <c r="BE4032" i="1"/>
  <c r="BE3814" i="1"/>
  <c r="BE3272" i="1"/>
  <c r="BE3592" i="1"/>
  <c r="BE3864" i="1"/>
  <c r="BE678" i="1"/>
  <c r="BE934" i="1"/>
  <c r="BE1238" i="1"/>
  <c r="BE1494" i="1"/>
  <c r="BE1718" i="1"/>
  <c r="BE1720" i="1"/>
  <c r="BE2008" i="1"/>
  <c r="BE2264" i="1"/>
  <c r="BE2552" i="1"/>
  <c r="BE2888" i="1"/>
  <c r="BE3176" i="1"/>
  <c r="BE3550" i="1"/>
  <c r="BE3922" i="1"/>
  <c r="BE3290" i="1"/>
  <c r="BE3372" i="1"/>
  <c r="BE3628" i="1"/>
  <c r="BE3900" i="1"/>
  <c r="BE3866" i="1"/>
  <c r="BE27" i="1"/>
  <c r="BE63" i="1"/>
  <c r="BE95" i="1"/>
  <c r="BE127" i="1"/>
  <c r="BE159" i="1"/>
  <c r="BE191" i="1"/>
  <c r="BE263" i="1"/>
  <c r="BE299" i="1"/>
  <c r="BE331" i="1"/>
  <c r="BE25" i="1"/>
  <c r="BE61" i="1"/>
  <c r="BE93" i="1"/>
  <c r="BE129" i="1"/>
  <c r="BE161" i="1"/>
  <c r="BE193" i="1"/>
  <c r="BE237" i="1"/>
  <c r="BE281" i="1"/>
  <c r="BE313" i="1"/>
  <c r="BE361" i="1"/>
  <c r="BE405" i="1"/>
  <c r="BE441" i="1"/>
  <c r="BE473" i="1"/>
  <c r="BE513" i="1"/>
  <c r="BE577" i="1"/>
  <c r="BE609" i="1"/>
  <c r="BE661" i="1"/>
  <c r="BE693" i="1"/>
  <c r="BE729" i="1"/>
  <c r="BE761" i="1"/>
  <c r="BE793" i="1"/>
  <c r="BE833" i="1"/>
  <c r="BE869" i="1"/>
  <c r="BE901" i="1"/>
  <c r="BE933" i="1"/>
  <c r="BE965" i="1"/>
  <c r="BE997" i="1"/>
  <c r="BE1037" i="1"/>
  <c r="BE1073" i="1"/>
  <c r="BE1105" i="1"/>
  <c r="BE1145" i="1"/>
  <c r="BE1177" i="1"/>
  <c r="BE1209" i="1"/>
  <c r="BE1241" i="1"/>
  <c r="BE1281" i="1"/>
  <c r="BE1313" i="1"/>
  <c r="BE1345" i="1"/>
  <c r="BE1377" i="1"/>
  <c r="BE1409" i="1"/>
  <c r="BE1441" i="1"/>
  <c r="BE1473" i="1"/>
  <c r="BE1513" i="1"/>
  <c r="BE1545" i="1"/>
  <c r="BE1577" i="1"/>
  <c r="BE1625" i="1"/>
  <c r="BE1657" i="1"/>
  <c r="BE1693" i="1"/>
  <c r="BE490" i="1"/>
  <c r="BE618" i="1"/>
  <c r="BE364" i="1"/>
  <c r="BE424" i="1"/>
  <c r="BE456" i="1"/>
  <c r="BE488" i="1"/>
  <c r="BE520" i="1"/>
  <c r="BE556" i="1"/>
  <c r="BE648" i="1"/>
  <c r="BE684" i="1"/>
  <c r="BE716" i="1"/>
  <c r="BE748" i="1"/>
  <c r="BE780" i="1"/>
  <c r="BE812" i="1"/>
  <c r="BE852" i="1"/>
  <c r="BE908" i="1"/>
  <c r="BE1036" i="1"/>
  <c r="BE1164" i="1"/>
  <c r="BE1292" i="1"/>
  <c r="BE1540" i="1"/>
  <c r="BE1684" i="1"/>
  <c r="BE1729" i="1"/>
  <c r="BE1769" i="1"/>
  <c r="BE1809" i="1"/>
  <c r="BE1845" i="1"/>
  <c r="BE1877" i="1"/>
  <c r="BE1913" i="1"/>
  <c r="BE2305" i="1"/>
  <c r="BE2369" i="1"/>
  <c r="BE2473" i="1"/>
  <c r="BE2769" i="1"/>
  <c r="BE2941" i="1"/>
  <c r="BE3069" i="1"/>
  <c r="BE3193" i="1"/>
  <c r="BE818" i="1"/>
  <c r="BE3253" i="1"/>
  <c r="BE3317" i="1"/>
  <c r="BE3413" i="1"/>
  <c r="BE3477" i="1"/>
  <c r="BE3541" i="1"/>
  <c r="BE3605" i="1"/>
  <c r="BE3669" i="1"/>
  <c r="BE3733" i="1"/>
  <c r="BE3797" i="1"/>
  <c r="BE3877" i="1"/>
  <c r="BE3941" i="1"/>
  <c r="BE4005" i="1"/>
  <c r="BE4069" i="1"/>
  <c r="BE3714" i="1"/>
  <c r="BE2258" i="1"/>
  <c r="BE2322" i="1"/>
  <c r="BE2386" i="1"/>
  <c r="BE2450" i="1"/>
  <c r="BE2530" i="1"/>
  <c r="BE2594" i="1"/>
  <c r="BE2666" i="1"/>
  <c r="BE714" i="1"/>
  <c r="BE858" i="1"/>
  <c r="BE986" i="1"/>
  <c r="BE1162" i="1"/>
  <c r="BE1290" i="1"/>
  <c r="BE1418" i="1"/>
  <c r="BE1546" i="1"/>
  <c r="BE1678" i="1"/>
  <c r="BE1818" i="1"/>
  <c r="BE1970" i="1"/>
  <c r="BE1723" i="1"/>
  <c r="BE1771" i="1"/>
  <c r="BE1803" i="1"/>
  <c r="BE1835" i="1"/>
  <c r="BE1871" i="1"/>
  <c r="BE1911" i="1"/>
  <c r="BE1943" i="1"/>
  <c r="BE1975" i="1"/>
  <c r="BE2007" i="1"/>
  <c r="BE2039" i="1"/>
  <c r="BE2071" i="1"/>
  <c r="BE2103" i="1"/>
  <c r="BE2135" i="1"/>
  <c r="BE2175" i="1"/>
  <c r="BE2207" i="1"/>
  <c r="BE2239" i="1"/>
  <c r="BE2279" i="1"/>
  <c r="BE2311" i="1"/>
  <c r="BE2343" i="1"/>
  <c r="BE2375" i="1"/>
  <c r="BE2407" i="1"/>
  <c r="BE2443" i="1"/>
  <c r="BE2483" i="1"/>
  <c r="BE2519" i="1"/>
  <c r="BE2555" i="1"/>
  <c r="BE2599" i="1"/>
  <c r="BE2643" i="1"/>
  <c r="BE2683" i="1"/>
  <c r="BE2715" i="1"/>
  <c r="BE2747" i="1"/>
  <c r="BE2779" i="1"/>
  <c r="BE2811" i="1"/>
  <c r="BE2843" i="1"/>
  <c r="BE2911" i="1"/>
  <c r="BE2995" i="1"/>
  <c r="BE3075" i="1"/>
  <c r="BE3139" i="1"/>
  <c r="BE1980" i="1"/>
  <c r="BE2236" i="1"/>
  <c r="BE2508" i="1"/>
  <c r="BE2812" i="1"/>
  <c r="BE3100" i="1"/>
  <c r="BE3846" i="1"/>
  <c r="BE3454" i="1"/>
  <c r="BE4002" i="1"/>
  <c r="BE3424" i="1"/>
  <c r="BE3680" i="1"/>
  <c r="BE3952" i="1"/>
  <c r="BE782" i="1"/>
  <c r="BE1038" i="1"/>
  <c r="BE1294" i="1"/>
  <c r="BE1550" i="1"/>
  <c r="BE1890" i="1"/>
  <c r="BE2018" i="1"/>
  <c r="BE2082" i="1"/>
  <c r="BE2146" i="1"/>
  <c r="BE1712" i="1"/>
  <c r="BE1984" i="1"/>
  <c r="BE2240" i="1"/>
  <c r="BE2560" i="1"/>
  <c r="BE2864" i="1"/>
  <c r="BE3152" i="1"/>
  <c r="BE3174" i="1"/>
  <c r="BE3554" i="1"/>
  <c r="BE4062" i="1"/>
  <c r="BE3252" i="1"/>
  <c r="BE3524" i="1"/>
  <c r="BE3796" i="1"/>
  <c r="BE3414" i="1"/>
  <c r="BE2710" i="1"/>
  <c r="BE2774" i="1"/>
  <c r="BE2842" i="1"/>
  <c r="BE2918" i="1"/>
  <c r="BE2990" i="1"/>
  <c r="BE3070" i="1"/>
  <c r="BE3190" i="1"/>
  <c r="BE3183" i="1"/>
  <c r="BE3251" i="1"/>
  <c r="BE3315" i="1"/>
  <c r="BE3395" i="1"/>
  <c r="BE3459" i="1"/>
  <c r="BE3523" i="1"/>
  <c r="BE3591" i="1"/>
  <c r="BE3659" i="1"/>
  <c r="BE3739" i="1"/>
  <c r="BE3803" i="1"/>
  <c r="BE3867" i="1"/>
  <c r="BE3939" i="1"/>
  <c r="BE4003" i="1"/>
  <c r="BE4067" i="1"/>
  <c r="BE3370" i="1"/>
  <c r="BE3942" i="1"/>
  <c r="BE3384" i="1"/>
  <c r="BE3672" i="1"/>
  <c r="BE3944" i="1"/>
  <c r="BE742" i="1"/>
  <c r="BE1014" i="1"/>
  <c r="BE1302" i="1"/>
  <c r="BE1558" i="1"/>
  <c r="BE1782" i="1"/>
  <c r="BE1800" i="1"/>
  <c r="BE2072" i="1"/>
  <c r="BE2328" i="1"/>
  <c r="BE2616" i="1"/>
  <c r="BE2968" i="1"/>
  <c r="BE3346" i="1"/>
  <c r="BE3590" i="1"/>
  <c r="BE4050" i="1"/>
  <c r="BE3558" i="1"/>
  <c r="BE3436" i="1"/>
  <c r="BE3708" i="1"/>
  <c r="BE3964" i="1"/>
  <c r="BE31" i="1"/>
  <c r="BE67" i="1"/>
  <c r="BE99" i="1"/>
  <c r="BE131" i="1"/>
  <c r="BE163" i="1"/>
  <c r="BE195" i="1"/>
  <c r="BE267" i="1"/>
  <c r="BE303" i="1"/>
  <c r="BE335" i="1"/>
  <c r="BE29" i="1"/>
  <c r="BE65" i="1"/>
  <c r="BE97" i="1"/>
  <c r="BE133" i="1"/>
  <c r="BE165" i="1"/>
  <c r="BE197" i="1"/>
  <c r="BE241" i="1"/>
  <c r="BE285" i="1"/>
  <c r="BE317" i="1"/>
  <c r="BE365" i="1"/>
  <c r="BE409" i="1"/>
  <c r="BE445" i="1"/>
  <c r="BE477" i="1"/>
  <c r="BE525" i="1"/>
  <c r="BE581" i="1"/>
  <c r="BE613" i="1"/>
  <c r="BE665" i="1"/>
  <c r="BE701" i="1"/>
  <c r="BE733" i="1"/>
  <c r="BE765" i="1"/>
  <c r="BE797" i="1"/>
  <c r="BE841" i="1"/>
  <c r="BE873" i="1"/>
  <c r="BE905" i="1"/>
  <c r="BE937" i="1"/>
  <c r="BE969" i="1"/>
  <c r="BE1001" i="1"/>
  <c r="BE1041" i="1"/>
  <c r="BE1077" i="1"/>
  <c r="BE1109" i="1"/>
  <c r="BE1149" i="1"/>
  <c r="BE1181" i="1"/>
  <c r="BE1213" i="1"/>
  <c r="BE1253" i="1"/>
  <c r="BE1285" i="1"/>
  <c r="BE1317" i="1"/>
  <c r="BE1349" i="1"/>
  <c r="BE1381" i="1"/>
  <c r="BE1413" i="1"/>
  <c r="BE1445" i="1"/>
  <c r="BE1477" i="1"/>
  <c r="BE1517" i="1"/>
  <c r="BE1549" i="1"/>
  <c r="BE1585" i="1"/>
  <c r="BE1629" i="1"/>
  <c r="BE1665" i="1"/>
  <c r="BE1697" i="1"/>
  <c r="BE506" i="1"/>
  <c r="BE634" i="1"/>
  <c r="BE368" i="1"/>
  <c r="BE428" i="1"/>
  <c r="BE460" i="1"/>
  <c r="BE492" i="1"/>
  <c r="BE524" i="1"/>
  <c r="BE560" i="1"/>
  <c r="BE652" i="1"/>
  <c r="BE688" i="1"/>
  <c r="BE720" i="1"/>
  <c r="BE752" i="1"/>
  <c r="BE784" i="1"/>
  <c r="BE816" i="1"/>
  <c r="BE856" i="1"/>
  <c r="BE924" i="1"/>
  <c r="BE1052" i="1"/>
  <c r="BE1180" i="1"/>
  <c r="BE1308" i="1"/>
  <c r="BE1556" i="1"/>
  <c r="BE1700" i="1"/>
  <c r="BE1733" i="1"/>
  <c r="BE1773" i="1"/>
  <c r="BE1813" i="1"/>
  <c r="BE1849" i="1"/>
  <c r="BE1881" i="1"/>
  <c r="BE1917" i="1"/>
  <c r="BE2313" i="1"/>
  <c r="BE2377" i="1"/>
  <c r="BE2485" i="1"/>
  <c r="BE2861" i="1"/>
  <c r="BE2949" i="1"/>
  <c r="BE3137" i="1"/>
  <c r="BE706" i="1"/>
  <c r="BE3197" i="1"/>
  <c r="BE3261" i="1"/>
  <c r="BE3333" i="1"/>
  <c r="BE3421" i="1"/>
  <c r="BE3485" i="1"/>
  <c r="BE3549" i="1"/>
  <c r="BE3613" i="1"/>
  <c r="BE3677" i="1"/>
  <c r="BE3741" i="1"/>
  <c r="BE3813" i="1"/>
  <c r="BE3885" i="1"/>
  <c r="BE3949" i="1"/>
  <c r="BE4013" i="1"/>
  <c r="BE4077" i="1"/>
  <c r="BE3810" i="1"/>
  <c r="BE2266" i="1"/>
  <c r="BE2330" i="1"/>
  <c r="BE2394" i="1"/>
  <c r="BE2458" i="1"/>
  <c r="BE2538" i="1"/>
  <c r="BE2602" i="1"/>
  <c r="BE2674" i="1"/>
  <c r="BE746" i="1"/>
  <c r="BE874" i="1"/>
  <c r="BE1050" i="1"/>
  <c r="BE1178" i="1"/>
  <c r="BE1306" i="1"/>
  <c r="BE1434" i="1"/>
  <c r="BE1562" i="1"/>
  <c r="BE1730" i="1"/>
  <c r="BE1834" i="1"/>
  <c r="BE1695" i="1"/>
  <c r="BE1727" i="1"/>
  <c r="BE1775" i="1"/>
  <c r="BE1807" i="1"/>
  <c r="BE1839" i="1"/>
  <c r="BE1875" i="1"/>
  <c r="BE1915" i="1"/>
  <c r="BE1947" i="1"/>
  <c r="BE1979" i="1"/>
  <c r="BE2011" i="1"/>
  <c r="BE2043" i="1"/>
  <c r="BE2075" i="1"/>
  <c r="BE2107" i="1"/>
  <c r="BE2139" i="1"/>
  <c r="BE2179" i="1"/>
  <c r="BE2211" i="1"/>
  <c r="BE2243" i="1"/>
  <c r="BE2283" i="1"/>
  <c r="BE2315" i="1"/>
  <c r="BE2347" i="1"/>
  <c r="BE2379" i="1"/>
  <c r="BE2411" i="1"/>
  <c r="BE2447" i="1"/>
  <c r="BE2491" i="1"/>
  <c r="BE2523" i="1"/>
  <c r="BE2559" i="1"/>
  <c r="BE2603" i="1"/>
  <c r="BE2647" i="1"/>
  <c r="BE2687" i="1"/>
  <c r="BE2719" i="1"/>
  <c r="BE2751" i="1"/>
  <c r="BE2783" i="1"/>
  <c r="BE2815" i="1"/>
  <c r="BE2859" i="1"/>
  <c r="BE2935" i="1"/>
  <c r="BE3019" i="1"/>
  <c r="BE3091" i="1"/>
  <c r="BE1740" i="1"/>
  <c r="BE2044" i="1"/>
  <c r="BE2316" i="1"/>
  <c r="BE2588" i="1"/>
  <c r="BE2876" i="1"/>
  <c r="BE3164" i="1"/>
  <c r="BE3986" i="1"/>
  <c r="BE3746" i="1"/>
  <c r="BE3216" i="1"/>
  <c r="BE3488" i="1"/>
  <c r="BE3760" i="1"/>
  <c r="BE4040" i="1"/>
  <c r="BE846" i="1"/>
  <c r="BE1102" i="1"/>
  <c r="BE1358" i="1"/>
  <c r="BE1630" i="1"/>
  <c r="BE1958" i="1"/>
  <c r="BE2034" i="1"/>
  <c r="BE2098" i="1"/>
  <c r="BE2162" i="1"/>
  <c r="BE1792" i="1"/>
  <c r="BE2048" i="1"/>
  <c r="BE2304" i="1"/>
  <c r="BE2672" i="1"/>
  <c r="BE2928" i="1"/>
  <c r="BE3238" i="1"/>
  <c r="BE3230" i="1"/>
  <c r="BE3586" i="1"/>
  <c r="BE4110" i="1"/>
  <c r="BE3316" i="1"/>
  <c r="BE3588" i="1"/>
  <c r="BE3860" i="1"/>
  <c r="BE3478" i="1"/>
  <c r="BE2726" i="1"/>
  <c r="BE2794" i="1"/>
  <c r="BE2858" i="1"/>
  <c r="BE2934" i="1"/>
  <c r="BE3018" i="1"/>
  <c r="BE3094" i="1"/>
  <c r="BE3206" i="1"/>
  <c r="BE3199" i="1"/>
  <c r="BE3267" i="1"/>
  <c r="BE3347" i="1"/>
  <c r="BE3411" i="1"/>
  <c r="BE3475" i="1"/>
  <c r="BE3543" i="1"/>
  <c r="BE3607" i="1"/>
  <c r="BE3675" i="1"/>
  <c r="BE3755" i="1"/>
  <c r="BE3819" i="1"/>
  <c r="BE3891" i="1"/>
  <c r="BE3955" i="1"/>
  <c r="BE4019" i="1"/>
  <c r="BE4083" i="1"/>
  <c r="BE3530" i="1"/>
  <c r="BE4006" i="1"/>
  <c r="BE3464" i="1"/>
  <c r="BE3736" i="1"/>
  <c r="BE4056" i="1"/>
  <c r="BE806" i="1"/>
  <c r="BE1094" i="1"/>
  <c r="BE1366" i="1"/>
  <c r="BE1674" i="1"/>
  <c r="BE1846" i="1"/>
  <c r="BE1880" i="1"/>
  <c r="BE2136" i="1"/>
  <c r="BE2392" i="1"/>
  <c r="BE2728" i="1"/>
  <c r="BE3032" i="1"/>
  <c r="BE3626" i="1"/>
  <c r="BE3654" i="1"/>
  <c r="BE4082" i="1"/>
  <c r="BE3244" i="1"/>
  <c r="BE3500" i="1"/>
  <c r="BE3772" i="1"/>
  <c r="BE3442" i="1"/>
  <c r="F105" i="8"/>
  <c r="F121" i="8"/>
  <c r="F137" i="8"/>
  <c r="F153" i="8"/>
  <c r="F170" i="8"/>
  <c r="F186" i="8"/>
  <c r="F202" i="8"/>
  <c r="F218" i="8"/>
  <c r="F234" i="8"/>
  <c r="F250" i="8"/>
  <c r="F266" i="8"/>
  <c r="F282" i="8"/>
  <c r="F298" i="8"/>
  <c r="F314" i="8"/>
  <c r="F330" i="8"/>
  <c r="F346" i="8"/>
  <c r="F390" i="8"/>
  <c r="F9" i="8"/>
  <c r="F3" i="8"/>
  <c r="F374" i="8"/>
  <c r="F17" i="8"/>
  <c r="F33" i="8"/>
  <c r="F49" i="8"/>
  <c r="F65" i="8"/>
  <c r="F81" i="8"/>
  <c r="F2" i="8"/>
  <c r="F106" i="8"/>
  <c r="F122" i="8"/>
  <c r="F138" i="8"/>
  <c r="F154" i="8"/>
  <c r="F171" i="8"/>
  <c r="F187" i="8"/>
  <c r="F203" i="8"/>
  <c r="F219" i="8"/>
  <c r="F235" i="8"/>
  <c r="F251" i="8"/>
  <c r="F267" i="8"/>
  <c r="F283" i="8"/>
  <c r="F299" i="8"/>
  <c r="F315" i="8"/>
  <c r="F331" i="8"/>
  <c r="F347" i="8"/>
  <c r="F28" i="8"/>
  <c r="F44" i="8"/>
  <c r="F60" i="8"/>
  <c r="F76" i="8"/>
  <c r="F92" i="8"/>
  <c r="F30" i="8"/>
  <c r="F46" i="8"/>
  <c r="F62" i="8"/>
  <c r="F78" i="8"/>
  <c r="F94" i="8"/>
  <c r="F109" i="8"/>
  <c r="F125" i="8"/>
  <c r="F141" i="8"/>
  <c r="F157" i="8"/>
  <c r="F174" i="8"/>
  <c r="F190" i="8"/>
  <c r="F206" i="8"/>
  <c r="F222" i="8"/>
  <c r="F238" i="8"/>
  <c r="F254" i="8"/>
  <c r="F270" i="8"/>
  <c r="F286" i="8"/>
  <c r="F302" i="8"/>
  <c r="F318" i="8"/>
  <c r="F334" i="8"/>
  <c r="F350" i="8"/>
  <c r="F363" i="8"/>
  <c r="F379" i="8"/>
  <c r="F394" i="8"/>
  <c r="F13" i="8"/>
  <c r="F225" i="8"/>
  <c r="F269" i="8"/>
  <c r="F317" i="8"/>
  <c r="F365" i="8"/>
  <c r="F389" i="8"/>
  <c r="F395" i="8"/>
  <c r="F399" i="8"/>
  <c r="F209" i="8"/>
  <c r="F253" i="8"/>
  <c r="F301" i="8"/>
  <c r="F349" i="8"/>
  <c r="F21" i="8"/>
  <c r="F37" i="8"/>
  <c r="F53" i="8"/>
  <c r="F69" i="8"/>
  <c r="F85" i="8"/>
  <c r="F101" i="8"/>
  <c r="F116" i="8"/>
  <c r="F132" i="8"/>
  <c r="F148" i="8"/>
  <c r="F164" i="8"/>
  <c r="F181" i="8"/>
  <c r="F229" i="8"/>
  <c r="F285" i="8"/>
  <c r="F333" i="8"/>
  <c r="F354" i="8"/>
  <c r="F8" i="8"/>
  <c r="F114" i="8"/>
  <c r="F130" i="8"/>
  <c r="F146" i="8"/>
  <c r="F162" i="8"/>
  <c r="F179" i="8"/>
  <c r="F195" i="8"/>
  <c r="F211" i="8"/>
  <c r="F227" i="8"/>
  <c r="F243" i="8"/>
  <c r="F259" i="8"/>
  <c r="F275" i="8"/>
  <c r="F291" i="8"/>
  <c r="F307" i="8"/>
  <c r="F323" i="8"/>
  <c r="F339" i="8"/>
  <c r="F22" i="8"/>
  <c r="F38" i="8"/>
  <c r="F54" i="8"/>
  <c r="F70" i="8"/>
  <c r="F86" i="8"/>
  <c r="F102" i="8"/>
  <c r="F117" i="8"/>
  <c r="F133" i="8"/>
  <c r="F149" i="8"/>
  <c r="F165" i="8"/>
  <c r="F182" i="8"/>
  <c r="F198" i="8"/>
  <c r="F214" i="8"/>
  <c r="F230" i="8"/>
  <c r="F246" i="8"/>
  <c r="F262" i="8"/>
  <c r="F278" i="8"/>
  <c r="F294" i="8"/>
  <c r="F310" i="8"/>
  <c r="F326" i="8"/>
  <c r="F342" i="8"/>
  <c r="F355" i="8"/>
  <c r="F371" i="8"/>
  <c r="F386" i="8"/>
  <c r="F5" i="8"/>
  <c r="F358" i="8"/>
  <c r="F387" i="8"/>
  <c r="F6" i="8"/>
  <c r="F29" i="8"/>
  <c r="F45" i="8"/>
  <c r="F61" i="8"/>
  <c r="F77" i="8"/>
  <c r="F93" i="8"/>
  <c r="AW2" i="1"/>
  <c r="AB6" i="6"/>
  <c r="AB4" i="6"/>
  <c r="AA4" i="6"/>
  <c r="AO2" i="1"/>
  <c r="AH4108" i="1"/>
  <c r="AH4104" i="1"/>
  <c r="AH4100" i="1"/>
  <c r="AH4096" i="1"/>
  <c r="AH4092" i="1"/>
  <c r="AH4088" i="1"/>
  <c r="AH4084" i="1"/>
  <c r="AH4080" i="1"/>
  <c r="AH4076" i="1"/>
  <c r="AH4072" i="1"/>
  <c r="AH4068" i="1"/>
  <c r="AH4064" i="1"/>
  <c r="AH4060" i="1"/>
  <c r="AH4056" i="1"/>
  <c r="AH4052" i="1"/>
  <c r="AH4048" i="1"/>
  <c r="AH4044" i="1"/>
  <c r="AH4040" i="1"/>
  <c r="AH4036" i="1"/>
  <c r="AH4032" i="1"/>
  <c r="AH4028" i="1"/>
  <c r="AH4110" i="1"/>
  <c r="AH4089" i="1"/>
  <c r="AH4067" i="1"/>
  <c r="AH4046" i="1"/>
  <c r="AH4005" i="1"/>
  <c r="AH3919" i="1"/>
  <c r="AH3834" i="1"/>
  <c r="AH3749" i="1"/>
  <c r="AH3663" i="1"/>
  <c r="AH3578" i="1"/>
  <c r="AH3493" i="1"/>
  <c r="AH3407" i="1"/>
  <c r="AH3322" i="1"/>
  <c r="AH3237" i="1"/>
  <c r="AH3146" i="1"/>
  <c r="AH2842" i="1"/>
  <c r="AH2501" i="1"/>
  <c r="AH4105" i="1"/>
  <c r="AH4083" i="1"/>
  <c r="AH4062" i="1"/>
  <c r="AH4041" i="1"/>
  <c r="AH3983" i="1"/>
  <c r="AH3898" i="1"/>
  <c r="AH3813" i="1"/>
  <c r="AH3727" i="1"/>
  <c r="AH3642" i="1"/>
  <c r="AH3557" i="1"/>
  <c r="AH3471" i="1"/>
  <c r="AH3386" i="1"/>
  <c r="AH3301" i="1"/>
  <c r="AH3215" i="1"/>
  <c r="AH3098" i="1"/>
  <c r="AH2757" i="1"/>
  <c r="AH2271" i="1"/>
  <c r="AH4099" i="1"/>
  <c r="AH4078" i="1"/>
  <c r="AH4057" i="1"/>
  <c r="AH4034" i="1"/>
  <c r="AH3962" i="1"/>
  <c r="AH3877" i="1"/>
  <c r="AH3791" i="1"/>
  <c r="AH3706" i="1"/>
  <c r="AH3621" i="1"/>
  <c r="AH3535" i="1"/>
  <c r="AH3450" i="1"/>
  <c r="AH3365" i="1"/>
  <c r="AH3279" i="1"/>
  <c r="AH3194" i="1"/>
  <c r="AH3013" i="1"/>
  <c r="AH2671" i="1"/>
  <c r="AH1930" i="1"/>
  <c r="AH4024" i="1"/>
  <c r="AH4020" i="1"/>
  <c r="AH4016" i="1"/>
  <c r="AH4012" i="1"/>
  <c r="AH4008" i="1"/>
  <c r="AH4004" i="1"/>
  <c r="AH4000" i="1"/>
  <c r="AH3996" i="1"/>
  <c r="AH3992" i="1"/>
  <c r="AH3988" i="1"/>
  <c r="AH3984" i="1"/>
  <c r="AH3980" i="1"/>
  <c r="AH3976" i="1"/>
  <c r="AH3972" i="1"/>
  <c r="AH3968" i="1"/>
  <c r="AH3964" i="1"/>
  <c r="AH3960" i="1"/>
  <c r="AH3956" i="1"/>
  <c r="AH3952" i="1"/>
  <c r="AH3948" i="1"/>
  <c r="AH3944" i="1"/>
  <c r="AH3940" i="1"/>
  <c r="AH3936" i="1"/>
  <c r="AH3932" i="1"/>
  <c r="AH3928" i="1"/>
  <c r="AH3924" i="1"/>
  <c r="AH3920" i="1"/>
  <c r="AH3916" i="1"/>
  <c r="AH3912" i="1"/>
  <c r="AH3908" i="1"/>
  <c r="AH3904" i="1"/>
  <c r="AH3900" i="1"/>
  <c r="AH3896" i="1"/>
  <c r="AH3892" i="1"/>
  <c r="AH3888" i="1"/>
  <c r="AH3884" i="1"/>
  <c r="AH3880" i="1"/>
  <c r="AH3876" i="1"/>
  <c r="AH3872" i="1"/>
  <c r="AH3868" i="1"/>
  <c r="AH3864" i="1"/>
  <c r="AH3860" i="1"/>
  <c r="AH3856" i="1"/>
  <c r="AH3852" i="1"/>
  <c r="AH3848" i="1"/>
  <c r="AH3844" i="1"/>
  <c r="AH3840" i="1"/>
  <c r="AH3836" i="1"/>
  <c r="AH3832" i="1"/>
  <c r="AH3828" i="1"/>
  <c r="AH3824" i="1"/>
  <c r="AH3820" i="1"/>
  <c r="AH3816" i="1"/>
  <c r="AH3812" i="1"/>
  <c r="AH3808" i="1"/>
  <c r="AH3804" i="1"/>
  <c r="AH3800" i="1"/>
  <c r="AH3796" i="1"/>
  <c r="AH3792" i="1"/>
  <c r="AH3788" i="1"/>
  <c r="AH3784" i="1"/>
  <c r="AH3780" i="1"/>
  <c r="AH3776" i="1"/>
  <c r="AH3772" i="1"/>
  <c r="AH3768" i="1"/>
  <c r="AH3764" i="1"/>
  <c r="AH3760" i="1"/>
  <c r="AH4035" i="1"/>
  <c r="AH4025" i="1"/>
  <c r="AH4109" i="1"/>
  <c r="AH4103" i="1"/>
  <c r="AH4098" i="1"/>
  <c r="AH4093" i="1"/>
  <c r="AH4087" i="1"/>
  <c r="AH4082" i="1"/>
  <c r="AH4077" i="1"/>
  <c r="AH4071" i="1"/>
  <c r="AH4066" i="1"/>
  <c r="AH4061" i="1"/>
  <c r="AH4055" i="1"/>
  <c r="AH4050" i="1"/>
  <c r="AH4045" i="1"/>
  <c r="AH4039" i="1"/>
  <c r="AH4033" i="1"/>
  <c r="AH4021" i="1"/>
  <c r="AH3999" i="1"/>
  <c r="AH3978" i="1"/>
  <c r="AH3957" i="1"/>
  <c r="AH3935" i="1"/>
  <c r="AH3914" i="1"/>
  <c r="AH3893" i="1"/>
  <c r="AH3871" i="1"/>
  <c r="AH3850" i="1"/>
  <c r="AH3829" i="1"/>
  <c r="AH3807" i="1"/>
  <c r="AH3786" i="1"/>
  <c r="AH3765" i="1"/>
  <c r="AH3743" i="1"/>
  <c r="AH3722" i="1"/>
  <c r="AH3701" i="1"/>
  <c r="AH3679" i="1"/>
  <c r="AH3658" i="1"/>
  <c r="AH3637" i="1"/>
  <c r="AH3615" i="1"/>
  <c r="AH3594" i="1"/>
  <c r="AH3573" i="1"/>
  <c r="AH3551" i="1"/>
  <c r="AH3530" i="1"/>
  <c r="AH3509" i="1"/>
  <c r="AH3487" i="1"/>
  <c r="AH3466" i="1"/>
  <c r="AH3445" i="1"/>
  <c r="AH3423" i="1"/>
  <c r="AH3402" i="1"/>
  <c r="AH3381" i="1"/>
  <c r="AH3359" i="1"/>
  <c r="AH3338" i="1"/>
  <c r="AH3317" i="1"/>
  <c r="AH3295" i="1"/>
  <c r="AH3274" i="1"/>
  <c r="AH3253" i="1"/>
  <c r="AH3231" i="1"/>
  <c r="AH3210" i="1"/>
  <c r="AH3189" i="1"/>
  <c r="AH3167" i="1"/>
  <c r="AH3135" i="1"/>
  <c r="AH3077" i="1"/>
  <c r="AH2991" i="1"/>
  <c r="AH2906" i="1"/>
  <c r="AH2821" i="1"/>
  <c r="AH2735" i="1"/>
  <c r="AH2650" i="1"/>
  <c r="AH2565" i="1"/>
  <c r="AH2467" i="1"/>
  <c r="AH2186" i="1"/>
  <c r="AH1845" i="1"/>
  <c r="AH4107" i="1"/>
  <c r="AH4102" i="1"/>
  <c r="AH4097" i="1"/>
  <c r="AH4091" i="1"/>
  <c r="AH4086" i="1"/>
  <c r="AH4081" i="1"/>
  <c r="AH4075" i="1"/>
  <c r="AH4070" i="1"/>
  <c r="AH4065" i="1"/>
  <c r="AH4059" i="1"/>
  <c r="AH4054" i="1"/>
  <c r="AH4049" i="1"/>
  <c r="AH4043" i="1"/>
  <c r="AH4038" i="1"/>
  <c r="AH4030" i="1"/>
  <c r="AH4015" i="1"/>
  <c r="AH3994" i="1"/>
  <c r="AH3973" i="1"/>
  <c r="AH3951" i="1"/>
  <c r="AH3930" i="1"/>
  <c r="AH3909" i="1"/>
  <c r="AH3887" i="1"/>
  <c r="AH3866" i="1"/>
  <c r="AH3845" i="1"/>
  <c r="AH3823" i="1"/>
  <c r="AH3802" i="1"/>
  <c r="AH3781" i="1"/>
  <c r="AH3759" i="1"/>
  <c r="AH3738" i="1"/>
  <c r="AH3717" i="1"/>
  <c r="AH3695" i="1"/>
  <c r="AH3674" i="1"/>
  <c r="AH3653" i="1"/>
  <c r="AH3631" i="1"/>
  <c r="AH3610" i="1"/>
  <c r="AH3589" i="1"/>
  <c r="AH3567" i="1"/>
  <c r="AH3546" i="1"/>
  <c r="AH3525" i="1"/>
  <c r="AH3503" i="1"/>
  <c r="AH3482" i="1"/>
  <c r="AH3461" i="1"/>
  <c r="AH3439" i="1"/>
  <c r="AH3418" i="1"/>
  <c r="AH3397" i="1"/>
  <c r="AH3375" i="1"/>
  <c r="AH3354" i="1"/>
  <c r="AH3333" i="1"/>
  <c r="AH3311" i="1"/>
  <c r="AH3290" i="1"/>
  <c r="AH3269" i="1"/>
  <c r="AH3247" i="1"/>
  <c r="AH3226" i="1"/>
  <c r="AH3205" i="1"/>
  <c r="AH3183" i="1"/>
  <c r="AH3162" i="1"/>
  <c r="AH3125" i="1"/>
  <c r="AH3055" i="1"/>
  <c r="AH2970" i="1"/>
  <c r="AH2885" i="1"/>
  <c r="AH2799" i="1"/>
  <c r="AH2714" i="1"/>
  <c r="AH2629" i="1"/>
  <c r="AH2543" i="1"/>
  <c r="AH2425" i="1"/>
  <c r="AH2101" i="1"/>
  <c r="AH1759" i="1"/>
  <c r="AH4111" i="1"/>
  <c r="AH4106" i="1"/>
  <c r="AH4101" i="1"/>
  <c r="AH4095" i="1"/>
  <c r="AH4090" i="1"/>
  <c r="AH4085" i="1"/>
  <c r="AH4079" i="1"/>
  <c r="AH4074" i="1"/>
  <c r="AH4069" i="1"/>
  <c r="AH4063" i="1"/>
  <c r="AH4058" i="1"/>
  <c r="AH4053" i="1"/>
  <c r="AH4047" i="1"/>
  <c r="AH4042" i="1"/>
  <c r="AH4037" i="1"/>
  <c r="AH4029" i="1"/>
  <c r="AH4010" i="1"/>
  <c r="AH3989" i="1"/>
  <c r="AH3967" i="1"/>
  <c r="AH3946" i="1"/>
  <c r="AH3925" i="1"/>
  <c r="AH3903" i="1"/>
  <c r="AH3882" i="1"/>
  <c r="AH3861" i="1"/>
  <c r="AH3839" i="1"/>
  <c r="AH3818" i="1"/>
  <c r="AH3797" i="1"/>
  <c r="AH3775" i="1"/>
  <c r="AH3754" i="1"/>
  <c r="AH3733" i="1"/>
  <c r="AH3711" i="1"/>
  <c r="AH3690" i="1"/>
  <c r="AH3669" i="1"/>
  <c r="AH3647" i="1"/>
  <c r="AH3626" i="1"/>
  <c r="AH3605" i="1"/>
  <c r="AH3583" i="1"/>
  <c r="AH3562" i="1"/>
  <c r="AH3541" i="1"/>
  <c r="AH3519" i="1"/>
  <c r="AH3498" i="1"/>
  <c r="AH3477" i="1"/>
  <c r="AH3455" i="1"/>
  <c r="AH3434" i="1"/>
  <c r="AH3413" i="1"/>
  <c r="AH3391" i="1"/>
  <c r="AH3370" i="1"/>
  <c r="AH3349" i="1"/>
  <c r="AH3327" i="1"/>
  <c r="AH3306" i="1"/>
  <c r="AH3285" i="1"/>
  <c r="AH3263" i="1"/>
  <c r="AH3242" i="1"/>
  <c r="AH3221" i="1"/>
  <c r="AH3199" i="1"/>
  <c r="AH3178" i="1"/>
  <c r="AH3155" i="1"/>
  <c r="AH3114" i="1"/>
  <c r="AH3034" i="1"/>
  <c r="AH2949" i="1"/>
  <c r="AH2863" i="1"/>
  <c r="AH2778" i="1"/>
  <c r="AH2693" i="1"/>
  <c r="AH2607" i="1"/>
  <c r="AH2522" i="1"/>
  <c r="AH2357" i="1"/>
  <c r="AH2015" i="1"/>
  <c r="AH1494" i="1"/>
  <c r="AH3756" i="1"/>
  <c r="AH3752" i="1"/>
  <c r="AH3748" i="1"/>
  <c r="AH3744" i="1"/>
  <c r="AH3740" i="1"/>
  <c r="AH3736" i="1"/>
  <c r="AH3732" i="1"/>
  <c r="AH3728" i="1"/>
  <c r="AH3724" i="1"/>
  <c r="AH3720" i="1"/>
  <c r="AH3716" i="1"/>
  <c r="AH3712" i="1"/>
  <c r="AH3708" i="1"/>
  <c r="AH3704" i="1"/>
  <c r="AH3700" i="1"/>
  <c r="AH3696" i="1"/>
  <c r="AH3692" i="1"/>
  <c r="AH3688" i="1"/>
  <c r="AH3684" i="1"/>
  <c r="AH3680" i="1"/>
  <c r="AH3676" i="1"/>
  <c r="AH3672" i="1"/>
  <c r="AH3668" i="1"/>
  <c r="AH3664" i="1"/>
  <c r="AH3660" i="1"/>
  <c r="AH3656" i="1"/>
  <c r="AH3652" i="1"/>
  <c r="AH3648" i="1"/>
  <c r="AH3644" i="1"/>
  <c r="AH3640" i="1"/>
  <c r="AH3636" i="1"/>
  <c r="AH3632" i="1"/>
  <c r="AH3628" i="1"/>
  <c r="AH3624" i="1"/>
  <c r="AH3620" i="1"/>
  <c r="AH3616" i="1"/>
  <c r="AH3612" i="1"/>
  <c r="AH3608" i="1"/>
  <c r="AH3604" i="1"/>
  <c r="AH3600" i="1"/>
  <c r="AH3596" i="1"/>
  <c r="AH3592" i="1"/>
  <c r="AH3588" i="1"/>
  <c r="AH3584" i="1"/>
  <c r="AH3580" i="1"/>
  <c r="AH3576" i="1"/>
  <c r="AH3572" i="1"/>
  <c r="AH3568" i="1"/>
  <c r="AH3564" i="1"/>
  <c r="AH3560" i="1"/>
  <c r="AH3556" i="1"/>
  <c r="AH3552" i="1"/>
  <c r="AH3548" i="1"/>
  <c r="AH3544" i="1"/>
  <c r="AH3540" i="1"/>
  <c r="AH3536" i="1"/>
  <c r="AH3532" i="1"/>
  <c r="AH3528" i="1"/>
  <c r="AH3524" i="1"/>
  <c r="AH3520" i="1"/>
  <c r="AH3516" i="1"/>
  <c r="AH3512" i="1"/>
  <c r="AH3508" i="1"/>
  <c r="AH3504" i="1"/>
  <c r="AH3500" i="1"/>
  <c r="AH3496" i="1"/>
  <c r="AH3492" i="1"/>
  <c r="AH3488" i="1"/>
  <c r="AH3484" i="1"/>
  <c r="AH3480" i="1"/>
  <c r="AH3476" i="1"/>
  <c r="AH3472" i="1"/>
  <c r="AH3468" i="1"/>
  <c r="AH3464" i="1"/>
  <c r="AH3460" i="1"/>
  <c r="AH3456" i="1"/>
  <c r="AH3452" i="1"/>
  <c r="AH3448" i="1"/>
  <c r="AH3444" i="1"/>
  <c r="AH3440" i="1"/>
  <c r="AH3436" i="1"/>
  <c r="AH3432" i="1"/>
  <c r="AH3428" i="1"/>
  <c r="AH3424" i="1"/>
  <c r="AH3420" i="1"/>
  <c r="AH3416" i="1"/>
  <c r="AH3412" i="1"/>
  <c r="AH3408" i="1"/>
  <c r="AH3404" i="1"/>
  <c r="AH3400" i="1"/>
  <c r="AH3396" i="1"/>
  <c r="AH3392" i="1"/>
  <c r="AH3388" i="1"/>
  <c r="AH3384" i="1"/>
  <c r="AH3380" i="1"/>
  <c r="AH3376" i="1"/>
  <c r="AH3372" i="1"/>
  <c r="AH3368" i="1"/>
  <c r="AH3364" i="1"/>
  <c r="AH3360" i="1"/>
  <c r="AH3356" i="1"/>
  <c r="AH3352" i="1"/>
  <c r="AH3348" i="1"/>
  <c r="AH3344" i="1"/>
  <c r="AH3340" i="1"/>
  <c r="AH3336" i="1"/>
  <c r="AH3332" i="1"/>
  <c r="AH3328" i="1"/>
  <c r="AH3324" i="1"/>
  <c r="AH3320" i="1"/>
  <c r="AH3316" i="1"/>
  <c r="AH3312" i="1"/>
  <c r="AH3308" i="1"/>
  <c r="AH3304" i="1"/>
  <c r="AH3300" i="1"/>
  <c r="AH3296" i="1"/>
  <c r="AH3292" i="1"/>
  <c r="AH3288" i="1"/>
  <c r="AH3284" i="1"/>
  <c r="AH3280" i="1"/>
  <c r="AH3276" i="1"/>
  <c r="AH3272" i="1"/>
  <c r="AH3268" i="1"/>
  <c r="AH3264" i="1"/>
  <c r="AH3260" i="1"/>
  <c r="AH3256" i="1"/>
  <c r="AH3252" i="1"/>
  <c r="AH3248" i="1"/>
  <c r="AH3244" i="1"/>
  <c r="AH3240" i="1"/>
  <c r="AH3236" i="1"/>
  <c r="AH3232" i="1"/>
  <c r="AH3228" i="1"/>
  <c r="AH3224" i="1"/>
  <c r="AH3220" i="1"/>
  <c r="AH3216" i="1"/>
  <c r="AH3212" i="1"/>
  <c r="AH3208" i="1"/>
  <c r="AH3204" i="1"/>
  <c r="AH3200" i="1"/>
  <c r="AH3196" i="1"/>
  <c r="AH3192" i="1"/>
  <c r="AH3188" i="1"/>
  <c r="AH3184" i="1"/>
  <c r="AH3180" i="1"/>
  <c r="AH3176" i="1"/>
  <c r="AH3172" i="1"/>
  <c r="AH3168" i="1"/>
  <c r="AH3164" i="1"/>
  <c r="AH3160" i="1"/>
  <c r="AH3156" i="1"/>
  <c r="AH3152" i="1"/>
  <c r="AH3148" i="1"/>
  <c r="AH3144" i="1"/>
  <c r="AH3140" i="1"/>
  <c r="AH3136" i="1"/>
  <c r="AH3132" i="1"/>
  <c r="AH3128" i="1"/>
  <c r="AH3124" i="1"/>
  <c r="AH3120" i="1"/>
  <c r="AH3116" i="1"/>
  <c r="AH3112" i="1"/>
  <c r="AH3108" i="1"/>
  <c r="AH3104" i="1"/>
  <c r="AH3100" i="1"/>
  <c r="AH3096" i="1"/>
  <c r="AH3092" i="1"/>
  <c r="AH3088" i="1"/>
  <c r="AH3084" i="1"/>
  <c r="AH3080" i="1"/>
  <c r="AH3076" i="1"/>
  <c r="AH3072" i="1"/>
  <c r="AH3068" i="1"/>
  <c r="AH3064" i="1"/>
  <c r="AH3060" i="1"/>
  <c r="AH3056" i="1"/>
  <c r="AH3052" i="1"/>
  <c r="AH3048" i="1"/>
  <c r="AH3044" i="1"/>
  <c r="AH3040" i="1"/>
  <c r="AH3036" i="1"/>
  <c r="AH3032" i="1"/>
  <c r="AH3028" i="1"/>
  <c r="AH3024" i="1"/>
  <c r="AH3020" i="1"/>
  <c r="AH3016" i="1"/>
  <c r="AH3012" i="1"/>
  <c r="AH3008" i="1"/>
  <c r="AH3004" i="1"/>
  <c r="AH3000" i="1"/>
  <c r="AH2996" i="1"/>
  <c r="AH2992" i="1"/>
  <c r="AH2988" i="1"/>
  <c r="AH2984" i="1"/>
  <c r="AH2980" i="1"/>
  <c r="AH2976" i="1"/>
  <c r="AH2972" i="1"/>
  <c r="AH2968" i="1"/>
  <c r="AH2964" i="1"/>
  <c r="AH2960" i="1"/>
  <c r="AH2956" i="1"/>
  <c r="AH2952" i="1"/>
  <c r="AH2948" i="1"/>
  <c r="AH2944" i="1"/>
  <c r="AH2940" i="1"/>
  <c r="AH2936" i="1"/>
  <c r="AH2932" i="1"/>
  <c r="AH2928" i="1"/>
  <c r="AH2924" i="1"/>
  <c r="AH2920" i="1"/>
  <c r="AH2916" i="1"/>
  <c r="AH3158" i="1"/>
  <c r="AH3149" i="1"/>
  <c r="AH3107" i="1"/>
  <c r="AH4019" i="1"/>
  <c r="AH4014" i="1"/>
  <c r="AH4009" i="1"/>
  <c r="AH4003" i="1"/>
  <c r="AH3998" i="1"/>
  <c r="AH3993" i="1"/>
  <c r="AH3987" i="1"/>
  <c r="AH3982" i="1"/>
  <c r="AH3977" i="1"/>
  <c r="AH3971" i="1"/>
  <c r="AH3966" i="1"/>
  <c r="AH3961" i="1"/>
  <c r="AH3955" i="1"/>
  <c r="AH3950" i="1"/>
  <c r="AH3945" i="1"/>
  <c r="AH3939" i="1"/>
  <c r="AH3934" i="1"/>
  <c r="AH3929" i="1"/>
  <c r="AH3923" i="1"/>
  <c r="AH3918" i="1"/>
  <c r="AH3913" i="1"/>
  <c r="AH3907" i="1"/>
  <c r="AH3902" i="1"/>
  <c r="AH3897" i="1"/>
  <c r="AH3891" i="1"/>
  <c r="AH3886" i="1"/>
  <c r="AH3881" i="1"/>
  <c r="AH3875" i="1"/>
  <c r="AH3870" i="1"/>
  <c r="AH3865" i="1"/>
  <c r="AH3859" i="1"/>
  <c r="AH3854" i="1"/>
  <c r="AH3849" i="1"/>
  <c r="AH3843" i="1"/>
  <c r="AH3838" i="1"/>
  <c r="AH3833" i="1"/>
  <c r="AH3827" i="1"/>
  <c r="AH3822" i="1"/>
  <c r="AH3817" i="1"/>
  <c r="AH3811" i="1"/>
  <c r="AH3806" i="1"/>
  <c r="AH3801" i="1"/>
  <c r="AH3795" i="1"/>
  <c r="AH3790" i="1"/>
  <c r="AH3785" i="1"/>
  <c r="AH3779" i="1"/>
  <c r="AH3774" i="1"/>
  <c r="AH3769" i="1"/>
  <c r="AH3763" i="1"/>
  <c r="AH3758" i="1"/>
  <c r="AH3753" i="1"/>
  <c r="AH3747" i="1"/>
  <c r="AH3742" i="1"/>
  <c r="AH3737" i="1"/>
  <c r="AH3731" i="1"/>
  <c r="AH3726" i="1"/>
  <c r="AH3721" i="1"/>
  <c r="AH3715" i="1"/>
  <c r="AH3710" i="1"/>
  <c r="AH3705" i="1"/>
  <c r="AH3699" i="1"/>
  <c r="AH3694" i="1"/>
  <c r="AH3689" i="1"/>
  <c r="AH3683" i="1"/>
  <c r="AH3678" i="1"/>
  <c r="AH3673" i="1"/>
  <c r="AH3667" i="1"/>
  <c r="AH3662" i="1"/>
  <c r="AH3657" i="1"/>
  <c r="AH3651" i="1"/>
  <c r="AH3646" i="1"/>
  <c r="AH3641" i="1"/>
  <c r="AH3635" i="1"/>
  <c r="AH3630" i="1"/>
  <c r="AH3625" i="1"/>
  <c r="AH3619" i="1"/>
  <c r="AH3614" i="1"/>
  <c r="AH3609" i="1"/>
  <c r="AH3603" i="1"/>
  <c r="AH3598" i="1"/>
  <c r="AH3593" i="1"/>
  <c r="AH3587" i="1"/>
  <c r="AH3582" i="1"/>
  <c r="AH3577" i="1"/>
  <c r="AH3571" i="1"/>
  <c r="AH3566" i="1"/>
  <c r="AH3561" i="1"/>
  <c r="AH3555" i="1"/>
  <c r="AH3550" i="1"/>
  <c r="AH3545" i="1"/>
  <c r="AH3539" i="1"/>
  <c r="AH3534" i="1"/>
  <c r="AH3529" i="1"/>
  <c r="AH3523" i="1"/>
  <c r="AH3518" i="1"/>
  <c r="AH3513" i="1"/>
  <c r="AH3507" i="1"/>
  <c r="AH3502" i="1"/>
  <c r="AH3497" i="1"/>
  <c r="AH3491" i="1"/>
  <c r="AH3486" i="1"/>
  <c r="AH3481" i="1"/>
  <c r="AH3475" i="1"/>
  <c r="AH3470" i="1"/>
  <c r="AH3465" i="1"/>
  <c r="AH3459" i="1"/>
  <c r="AH3454" i="1"/>
  <c r="AH3449" i="1"/>
  <c r="AH3443" i="1"/>
  <c r="AH3438" i="1"/>
  <c r="AH3433" i="1"/>
  <c r="AH3427" i="1"/>
  <c r="AH3422" i="1"/>
  <c r="AH3417" i="1"/>
  <c r="AH3411" i="1"/>
  <c r="AH3406" i="1"/>
  <c r="AH3401" i="1"/>
  <c r="AH3395" i="1"/>
  <c r="AH3390" i="1"/>
  <c r="AH3385" i="1"/>
  <c r="AH3379" i="1"/>
  <c r="AH3374" i="1"/>
  <c r="AH3369" i="1"/>
  <c r="AH3363" i="1"/>
  <c r="AH3358" i="1"/>
  <c r="AH3353" i="1"/>
  <c r="AH3347" i="1"/>
  <c r="AH3342" i="1"/>
  <c r="AH3337" i="1"/>
  <c r="AH3331" i="1"/>
  <c r="AH3326" i="1"/>
  <c r="AH3321" i="1"/>
  <c r="AH3315" i="1"/>
  <c r="AH3310" i="1"/>
  <c r="AH3305" i="1"/>
  <c r="AH3299" i="1"/>
  <c r="AH3294" i="1"/>
  <c r="AH3289" i="1"/>
  <c r="AH3283" i="1"/>
  <c r="AH3278" i="1"/>
  <c r="AH3273" i="1"/>
  <c r="AH3267" i="1"/>
  <c r="AH3262" i="1"/>
  <c r="AH3257" i="1"/>
  <c r="AH3251" i="1"/>
  <c r="AH3246" i="1"/>
  <c r="AH3241" i="1"/>
  <c r="AH3235" i="1"/>
  <c r="AH3230" i="1"/>
  <c r="AH3225" i="1"/>
  <c r="AH3219" i="1"/>
  <c r="AH3214" i="1"/>
  <c r="AH3209" i="1"/>
  <c r="AH3203" i="1"/>
  <c r="AH3198" i="1"/>
  <c r="AH3193" i="1"/>
  <c r="AH3187" i="1"/>
  <c r="AH3182" i="1"/>
  <c r="AH3177" i="1"/>
  <c r="AH3171" i="1"/>
  <c r="AH3166" i="1"/>
  <c r="AH3161" i="1"/>
  <c r="AH3154" i="1"/>
  <c r="AH3145" i="1"/>
  <c r="AH3134" i="1"/>
  <c r="AH3123" i="1"/>
  <c r="AH3113" i="1"/>
  <c r="AH3093" i="1"/>
  <c r="AH3071" i="1"/>
  <c r="AH3050" i="1"/>
  <c r="AH3029" i="1"/>
  <c r="AH3007" i="1"/>
  <c r="AH2986" i="1"/>
  <c r="AH2965" i="1"/>
  <c r="AH2943" i="1"/>
  <c r="AH2922" i="1"/>
  <c r="AH2901" i="1"/>
  <c r="AH2879" i="1"/>
  <c r="AH2858" i="1"/>
  <c r="AH2837" i="1"/>
  <c r="AH2815" i="1"/>
  <c r="AH2794" i="1"/>
  <c r="AH2773" i="1"/>
  <c r="AH2751" i="1"/>
  <c r="AH2730" i="1"/>
  <c r="AH2709" i="1"/>
  <c r="AH2687" i="1"/>
  <c r="AH2666" i="1"/>
  <c r="AH2645" i="1"/>
  <c r="AH2623" i="1"/>
  <c r="AH2602" i="1"/>
  <c r="AH2581" i="1"/>
  <c r="AH2559" i="1"/>
  <c r="AH2538" i="1"/>
  <c r="AH2517" i="1"/>
  <c r="AH2495" i="1"/>
  <c r="AH2457" i="1"/>
  <c r="AH2414" i="1"/>
  <c r="AH2335" i="1"/>
  <c r="AH2250" i="1"/>
  <c r="AH2165" i="1"/>
  <c r="AH2079" i="1"/>
  <c r="AH1994" i="1"/>
  <c r="AH1909" i="1"/>
  <c r="AH1823" i="1"/>
  <c r="AH1737" i="1"/>
  <c r="AH1409" i="1"/>
  <c r="AH4023" i="1"/>
  <c r="AH4018" i="1"/>
  <c r="AH4013" i="1"/>
  <c r="AH4007" i="1"/>
  <c r="AH4002" i="1"/>
  <c r="AH3997" i="1"/>
  <c r="AH3991" i="1"/>
  <c r="AH3986" i="1"/>
  <c r="AH3981" i="1"/>
  <c r="AH3975" i="1"/>
  <c r="AH3970" i="1"/>
  <c r="AH3965" i="1"/>
  <c r="AH3959" i="1"/>
  <c r="AH3954" i="1"/>
  <c r="AH3949" i="1"/>
  <c r="AH3943" i="1"/>
  <c r="AH3938" i="1"/>
  <c r="AH3933" i="1"/>
  <c r="AH3927" i="1"/>
  <c r="AH3922" i="1"/>
  <c r="AH3917" i="1"/>
  <c r="AH3911" i="1"/>
  <c r="AH3906" i="1"/>
  <c r="AH3901" i="1"/>
  <c r="AH3895" i="1"/>
  <c r="AH3890" i="1"/>
  <c r="AH3885" i="1"/>
  <c r="AH3879" i="1"/>
  <c r="AH3874" i="1"/>
  <c r="AH3869" i="1"/>
  <c r="AH3863" i="1"/>
  <c r="AH3858" i="1"/>
  <c r="AH3853" i="1"/>
  <c r="AH3847" i="1"/>
  <c r="AH3842" i="1"/>
  <c r="AH3837" i="1"/>
  <c r="AH3831" i="1"/>
  <c r="AH3826" i="1"/>
  <c r="AH3821" i="1"/>
  <c r="AH3815" i="1"/>
  <c r="AH3810" i="1"/>
  <c r="AH3805" i="1"/>
  <c r="AH3799" i="1"/>
  <c r="AH3794" i="1"/>
  <c r="AH3789" i="1"/>
  <c r="AH3783" i="1"/>
  <c r="AH3778" i="1"/>
  <c r="AH3773" i="1"/>
  <c r="AH3767" i="1"/>
  <c r="AH3762" i="1"/>
  <c r="AH3757" i="1"/>
  <c r="AH3751" i="1"/>
  <c r="AH3746" i="1"/>
  <c r="AH3741" i="1"/>
  <c r="AH3735" i="1"/>
  <c r="AH3730" i="1"/>
  <c r="AH3725" i="1"/>
  <c r="AH3719" i="1"/>
  <c r="AH3714" i="1"/>
  <c r="AH3709" i="1"/>
  <c r="AH3703" i="1"/>
  <c r="AH3698" i="1"/>
  <c r="AH3693" i="1"/>
  <c r="AH3687" i="1"/>
  <c r="AH3682" i="1"/>
  <c r="AH3677" i="1"/>
  <c r="AH3671" i="1"/>
  <c r="AH3666" i="1"/>
  <c r="AH3661" i="1"/>
  <c r="AH3655" i="1"/>
  <c r="AH3650" i="1"/>
  <c r="AH3645" i="1"/>
  <c r="AH3639" i="1"/>
  <c r="AH3634" i="1"/>
  <c r="AH3629" i="1"/>
  <c r="AH3623" i="1"/>
  <c r="AH3618" i="1"/>
  <c r="AH3613" i="1"/>
  <c r="AH3607" i="1"/>
  <c r="AH3602" i="1"/>
  <c r="AH3597" i="1"/>
  <c r="AH3591" i="1"/>
  <c r="AH3586" i="1"/>
  <c r="AH3581" i="1"/>
  <c r="AH3575" i="1"/>
  <c r="AH3570" i="1"/>
  <c r="AH3565" i="1"/>
  <c r="AH3559" i="1"/>
  <c r="AH3554" i="1"/>
  <c r="AH3549" i="1"/>
  <c r="AH3543" i="1"/>
  <c r="AH3538" i="1"/>
  <c r="AH3533" i="1"/>
  <c r="AH3527" i="1"/>
  <c r="AH3522" i="1"/>
  <c r="AH3517" i="1"/>
  <c r="AH3511" i="1"/>
  <c r="AH3506" i="1"/>
  <c r="AH3501" i="1"/>
  <c r="AH3495" i="1"/>
  <c r="AH3490" i="1"/>
  <c r="AH3485" i="1"/>
  <c r="AH3479" i="1"/>
  <c r="AH3474" i="1"/>
  <c r="AH3469" i="1"/>
  <c r="AH3463" i="1"/>
  <c r="AH3458" i="1"/>
  <c r="AH3453" i="1"/>
  <c r="AH3447" i="1"/>
  <c r="AH3442" i="1"/>
  <c r="AH3437" i="1"/>
  <c r="AH3431" i="1"/>
  <c r="AH3426" i="1"/>
  <c r="AH3421" i="1"/>
  <c r="AH3415" i="1"/>
  <c r="AH3410" i="1"/>
  <c r="AH3405" i="1"/>
  <c r="AH3399" i="1"/>
  <c r="AH3394" i="1"/>
  <c r="AH3389" i="1"/>
  <c r="AH3383" i="1"/>
  <c r="AH3378" i="1"/>
  <c r="AH3373" i="1"/>
  <c r="AH3367" i="1"/>
  <c r="AH3362" i="1"/>
  <c r="AH3357" i="1"/>
  <c r="AH3351" i="1"/>
  <c r="AH3346" i="1"/>
  <c r="AH3341" i="1"/>
  <c r="AH3335" i="1"/>
  <c r="AH3330" i="1"/>
  <c r="AH3325" i="1"/>
  <c r="AH3319" i="1"/>
  <c r="AH3314" i="1"/>
  <c r="AH3309" i="1"/>
  <c r="AH3303" i="1"/>
  <c r="AH3298" i="1"/>
  <c r="AH3293" i="1"/>
  <c r="AH3287" i="1"/>
  <c r="AH3282" i="1"/>
  <c r="AH3277" i="1"/>
  <c r="AH3271" i="1"/>
  <c r="AH3266" i="1"/>
  <c r="AH3261" i="1"/>
  <c r="AH3255" i="1"/>
  <c r="AH3250" i="1"/>
  <c r="AH3245" i="1"/>
  <c r="AH3239" i="1"/>
  <c r="AH3234" i="1"/>
  <c r="AH3229" i="1"/>
  <c r="AH3223" i="1"/>
  <c r="AH3218" i="1"/>
  <c r="AH3213" i="1"/>
  <c r="AH3207" i="1"/>
  <c r="AH3202" i="1"/>
  <c r="AH3197" i="1"/>
  <c r="AH3191" i="1"/>
  <c r="AH3186" i="1"/>
  <c r="AH3181" i="1"/>
  <c r="AH3175" i="1"/>
  <c r="AH3170" i="1"/>
  <c r="AH3165" i="1"/>
  <c r="AH3159" i="1"/>
  <c r="AH3151" i="1"/>
  <c r="AH3141" i="1"/>
  <c r="AH3130" i="1"/>
  <c r="AH3119" i="1"/>
  <c r="AH3109" i="1"/>
  <c r="AH3087" i="1"/>
  <c r="AH3066" i="1"/>
  <c r="AH3045" i="1"/>
  <c r="AH3023" i="1"/>
  <c r="AH3002" i="1"/>
  <c r="AH2981" i="1"/>
  <c r="AH2959" i="1"/>
  <c r="AH2938" i="1"/>
  <c r="AH2917" i="1"/>
  <c r="AH2895" i="1"/>
  <c r="AH2874" i="1"/>
  <c r="AH2853" i="1"/>
  <c r="AH2831" i="1"/>
  <c r="AH2810" i="1"/>
  <c r="AH2789" i="1"/>
  <c r="AH2767" i="1"/>
  <c r="AH2746" i="1"/>
  <c r="AH2725" i="1"/>
  <c r="AH2703" i="1"/>
  <c r="AH2682" i="1"/>
  <c r="AH2661" i="1"/>
  <c r="AH2639" i="1"/>
  <c r="AH2618" i="1"/>
  <c r="AH2597" i="1"/>
  <c r="AH2575" i="1"/>
  <c r="AH2554" i="1"/>
  <c r="AH2533" i="1"/>
  <c r="AH2511" i="1"/>
  <c r="AH2489" i="1"/>
  <c r="AH2446" i="1"/>
  <c r="AH2399" i="1"/>
  <c r="AH2314" i="1"/>
  <c r="AH2229" i="1"/>
  <c r="AH2143" i="1"/>
  <c r="AH2058" i="1"/>
  <c r="AH1973" i="1"/>
  <c r="AH1887" i="1"/>
  <c r="AH1802" i="1"/>
  <c r="AH1665" i="1"/>
  <c r="AH1167" i="1"/>
  <c r="AH4031" i="1"/>
  <c r="AH4027" i="1"/>
  <c r="AH4022" i="1"/>
  <c r="AH4017" i="1"/>
  <c r="AH4011" i="1"/>
  <c r="AH4006" i="1"/>
  <c r="AH4001" i="1"/>
  <c r="AH3995" i="1"/>
  <c r="AH3990" i="1"/>
  <c r="AH3985" i="1"/>
  <c r="AH3979" i="1"/>
  <c r="AH3974" i="1"/>
  <c r="AH3969" i="1"/>
  <c r="AH3963" i="1"/>
  <c r="AH3958" i="1"/>
  <c r="AH3953" i="1"/>
  <c r="AH3947" i="1"/>
  <c r="AH3942" i="1"/>
  <c r="AH3937" i="1"/>
  <c r="AH3931" i="1"/>
  <c r="AH3926" i="1"/>
  <c r="AH3921" i="1"/>
  <c r="AH3915" i="1"/>
  <c r="AH3910" i="1"/>
  <c r="AH3905" i="1"/>
  <c r="AH3899" i="1"/>
  <c r="AH3894" i="1"/>
  <c r="AH3889" i="1"/>
  <c r="AH3883" i="1"/>
  <c r="AH3878" i="1"/>
  <c r="AH3873" i="1"/>
  <c r="AH3867" i="1"/>
  <c r="AH3862" i="1"/>
  <c r="AH3857" i="1"/>
  <c r="AH3851" i="1"/>
  <c r="AH3846" i="1"/>
  <c r="AH3841" i="1"/>
  <c r="AH3835" i="1"/>
  <c r="AH3830" i="1"/>
  <c r="AH3825" i="1"/>
  <c r="AH3819" i="1"/>
  <c r="AH3814" i="1"/>
  <c r="AH3809" i="1"/>
  <c r="AH3803" i="1"/>
  <c r="AH3798" i="1"/>
  <c r="AH3793" i="1"/>
  <c r="AH3787" i="1"/>
  <c r="AH3782" i="1"/>
  <c r="AH3777" i="1"/>
  <c r="AH3771" i="1"/>
  <c r="AH3766" i="1"/>
  <c r="AH3761" i="1"/>
  <c r="AH3755" i="1"/>
  <c r="AH3750" i="1"/>
  <c r="AH3745" i="1"/>
  <c r="AH3739" i="1"/>
  <c r="AH3734" i="1"/>
  <c r="AH3729" i="1"/>
  <c r="AH3723" i="1"/>
  <c r="AH3718" i="1"/>
  <c r="AH3713" i="1"/>
  <c r="AH3707" i="1"/>
  <c r="AH3702" i="1"/>
  <c r="AH3697" i="1"/>
  <c r="AH3691" i="1"/>
  <c r="AH3686" i="1"/>
  <c r="AH3681" i="1"/>
  <c r="AH3675" i="1"/>
  <c r="AH3670" i="1"/>
  <c r="AH3665" i="1"/>
  <c r="AH3659" i="1"/>
  <c r="AH3654" i="1"/>
  <c r="AH3649" i="1"/>
  <c r="AH3643" i="1"/>
  <c r="AH3638" i="1"/>
  <c r="AH3633" i="1"/>
  <c r="AH3627" i="1"/>
  <c r="AH3622" i="1"/>
  <c r="AH3617" i="1"/>
  <c r="AH3611" i="1"/>
  <c r="AH3606" i="1"/>
  <c r="AH3601" i="1"/>
  <c r="AH3595" i="1"/>
  <c r="AH3590" i="1"/>
  <c r="AH3585" i="1"/>
  <c r="AH3579" i="1"/>
  <c r="AH3574" i="1"/>
  <c r="AH3569" i="1"/>
  <c r="AH3563" i="1"/>
  <c r="AH3558" i="1"/>
  <c r="AH3553" i="1"/>
  <c r="AH3547" i="1"/>
  <c r="AH3542" i="1"/>
  <c r="AH3537" i="1"/>
  <c r="AH3531" i="1"/>
  <c r="AH3526" i="1"/>
  <c r="AH3521" i="1"/>
  <c r="AH3515" i="1"/>
  <c r="AH3510" i="1"/>
  <c r="AH3505" i="1"/>
  <c r="AH3499" i="1"/>
  <c r="AH3494" i="1"/>
  <c r="AH3489" i="1"/>
  <c r="AH3483" i="1"/>
  <c r="AH3478" i="1"/>
  <c r="AH3473" i="1"/>
  <c r="AH3467" i="1"/>
  <c r="AH3462" i="1"/>
  <c r="AH3457" i="1"/>
  <c r="AH3451" i="1"/>
  <c r="AH3446" i="1"/>
  <c r="AH3441" i="1"/>
  <c r="AH3435" i="1"/>
  <c r="AH3430" i="1"/>
  <c r="AH3425" i="1"/>
  <c r="AH3419" i="1"/>
  <c r="AH3414" i="1"/>
  <c r="AH3409" i="1"/>
  <c r="AH3403" i="1"/>
  <c r="AH3398" i="1"/>
  <c r="AH3393" i="1"/>
  <c r="AH3387" i="1"/>
  <c r="AH3382" i="1"/>
  <c r="AH3377" i="1"/>
  <c r="AH3371" i="1"/>
  <c r="AH3366" i="1"/>
  <c r="AH3361" i="1"/>
  <c r="AH3355" i="1"/>
  <c r="AH3350" i="1"/>
  <c r="AH3345" i="1"/>
  <c r="AH3339" i="1"/>
  <c r="AH3334" i="1"/>
  <c r="AH3329" i="1"/>
  <c r="AH3323" i="1"/>
  <c r="AH3318" i="1"/>
  <c r="AH3313" i="1"/>
  <c r="AH3307" i="1"/>
  <c r="AH3302" i="1"/>
  <c r="AH3297" i="1"/>
  <c r="AH3291" i="1"/>
  <c r="AH3286" i="1"/>
  <c r="AH3281" i="1"/>
  <c r="AH3275" i="1"/>
  <c r="AH3270" i="1"/>
  <c r="AH3265" i="1"/>
  <c r="AH3259" i="1"/>
  <c r="AH3254" i="1"/>
  <c r="AH3249" i="1"/>
  <c r="AH3243" i="1"/>
  <c r="AH3238" i="1"/>
  <c r="AH3233" i="1"/>
  <c r="AH3227" i="1"/>
  <c r="AH3222" i="1"/>
  <c r="AH3217" i="1"/>
  <c r="AH3211" i="1"/>
  <c r="AH3206" i="1"/>
  <c r="AH3201" i="1"/>
  <c r="AH3195" i="1"/>
  <c r="AH3190" i="1"/>
  <c r="AH3185" i="1"/>
  <c r="AH3179" i="1"/>
  <c r="AH3174" i="1"/>
  <c r="AH3169" i="1"/>
  <c r="AH3163" i="1"/>
  <c r="AH3157" i="1"/>
  <c r="AH3150" i="1"/>
  <c r="AH3139" i="1"/>
  <c r="AH3129" i="1"/>
  <c r="AH3118" i="1"/>
  <c r="AH3103" i="1"/>
  <c r="AH3082" i="1"/>
  <c r="AH3061" i="1"/>
  <c r="AH3039" i="1"/>
  <c r="AH3018" i="1"/>
  <c r="AH2997" i="1"/>
  <c r="AH2975" i="1"/>
  <c r="AH2954" i="1"/>
  <c r="AH2933" i="1"/>
  <c r="AH2911" i="1"/>
  <c r="AH2890" i="1"/>
  <c r="AH2869" i="1"/>
  <c r="AH2847" i="1"/>
  <c r="AH2826" i="1"/>
  <c r="AH2805" i="1"/>
  <c r="AH2783" i="1"/>
  <c r="AH2762" i="1"/>
  <c r="AH2741" i="1"/>
  <c r="AH2719" i="1"/>
  <c r="AH2698" i="1"/>
  <c r="AH2677" i="1"/>
  <c r="AH2655" i="1"/>
  <c r="AH2634" i="1"/>
  <c r="AH2613" i="1"/>
  <c r="AH2591" i="1"/>
  <c r="AH2570" i="1"/>
  <c r="AH2549" i="1"/>
  <c r="AH2527" i="1"/>
  <c r="AH2506" i="1"/>
  <c r="AH2478" i="1"/>
  <c r="AH2435" i="1"/>
  <c r="AH2378" i="1"/>
  <c r="AH2293" i="1"/>
  <c r="AH2207" i="1"/>
  <c r="AH2122" i="1"/>
  <c r="AH2037" i="1"/>
  <c r="AH1951" i="1"/>
  <c r="AH1866" i="1"/>
  <c r="AH1781" i="1"/>
  <c r="AH1579" i="1"/>
  <c r="AH826" i="1"/>
  <c r="AH2912" i="1"/>
  <c r="AH2908" i="1"/>
  <c r="AH2904" i="1"/>
  <c r="AH2900" i="1"/>
  <c r="AH2896" i="1"/>
  <c r="AH2892" i="1"/>
  <c r="AH2888" i="1"/>
  <c r="AH2884" i="1"/>
  <c r="AH2880" i="1"/>
  <c r="AH2876" i="1"/>
  <c r="AH2872" i="1"/>
  <c r="AH2868" i="1"/>
  <c r="AH2864" i="1"/>
  <c r="AH2860" i="1"/>
  <c r="AH2856" i="1"/>
  <c r="AH2852" i="1"/>
  <c r="AH2848" i="1"/>
  <c r="AH2844" i="1"/>
  <c r="AH2840" i="1"/>
  <c r="AH2836" i="1"/>
  <c r="AH2832" i="1"/>
  <c r="AH2828" i="1"/>
  <c r="AH2824" i="1"/>
  <c r="AH2820" i="1"/>
  <c r="AH2816" i="1"/>
  <c r="AH2812" i="1"/>
  <c r="AH2808" i="1"/>
  <c r="AH2804" i="1"/>
  <c r="AH2800" i="1"/>
  <c r="AH2796" i="1"/>
  <c r="AH2792" i="1"/>
  <c r="AH2788" i="1"/>
  <c r="AH2784" i="1"/>
  <c r="AH2780" i="1"/>
  <c r="AH2776" i="1"/>
  <c r="AH2772" i="1"/>
  <c r="AH2768" i="1"/>
  <c r="AH2764" i="1"/>
  <c r="AH2760" i="1"/>
  <c r="AH2756" i="1"/>
  <c r="AH2752" i="1"/>
  <c r="AH2748" i="1"/>
  <c r="AH2744" i="1"/>
  <c r="AH2740" i="1"/>
  <c r="AH2736" i="1"/>
  <c r="AH2732" i="1"/>
  <c r="AH2728" i="1"/>
  <c r="AH2724" i="1"/>
  <c r="AH2720" i="1"/>
  <c r="AH2716" i="1"/>
  <c r="AH2712" i="1"/>
  <c r="AH2708" i="1"/>
  <c r="AH2704" i="1"/>
  <c r="AH2700" i="1"/>
  <c r="AH2696" i="1"/>
  <c r="AH2692" i="1"/>
  <c r="AH2688" i="1"/>
  <c r="AH2684" i="1"/>
  <c r="AH2680" i="1"/>
  <c r="AH2676" i="1"/>
  <c r="AH2672" i="1"/>
  <c r="AH2668" i="1"/>
  <c r="AH2664" i="1"/>
  <c r="AH2660" i="1"/>
  <c r="AH2656" i="1"/>
  <c r="AH2652" i="1"/>
  <c r="AH2648" i="1"/>
  <c r="AH2644" i="1"/>
  <c r="AH2640" i="1"/>
  <c r="AH2636" i="1"/>
  <c r="AH2632" i="1"/>
  <c r="AH2628" i="1"/>
  <c r="AH2624" i="1"/>
  <c r="AH2620" i="1"/>
  <c r="AH2616" i="1"/>
  <c r="AH2612" i="1"/>
  <c r="AH2608" i="1"/>
  <c r="AH2604" i="1"/>
  <c r="AH2600" i="1"/>
  <c r="AH2596" i="1"/>
  <c r="AH2592" i="1"/>
  <c r="AH2588" i="1"/>
  <c r="AH2584" i="1"/>
  <c r="AH2580" i="1"/>
  <c r="AH2576" i="1"/>
  <c r="AH2572" i="1"/>
  <c r="AH2568" i="1"/>
  <c r="AH2564" i="1"/>
  <c r="AH2560" i="1"/>
  <c r="AH2556" i="1"/>
  <c r="AH2552" i="1"/>
  <c r="AH2548" i="1"/>
  <c r="AH2544" i="1"/>
  <c r="AH2540" i="1"/>
  <c r="AH2536" i="1"/>
  <c r="AH2532" i="1"/>
  <c r="AH2528" i="1"/>
  <c r="AH2524" i="1"/>
  <c r="AH2520" i="1"/>
  <c r="AH2516" i="1"/>
  <c r="AH2512" i="1"/>
  <c r="AH2508" i="1"/>
  <c r="AH2504" i="1"/>
  <c r="AH2500" i="1"/>
  <c r="AH2496" i="1"/>
  <c r="AH2492" i="1"/>
  <c r="AH2488" i="1"/>
  <c r="AH2484" i="1"/>
  <c r="AH2480" i="1"/>
  <c r="AH2476" i="1"/>
  <c r="AH2472" i="1"/>
  <c r="AH2468" i="1"/>
  <c r="AH2464" i="1"/>
  <c r="AH2460" i="1"/>
  <c r="AH2456" i="1"/>
  <c r="AH2452" i="1"/>
  <c r="AH2448" i="1"/>
  <c r="AH2444" i="1"/>
  <c r="AH2440" i="1"/>
  <c r="AH2436" i="1"/>
  <c r="AH2432" i="1"/>
  <c r="AH2428" i="1"/>
  <c r="AH2424" i="1"/>
  <c r="AH2420" i="1"/>
  <c r="AH2416" i="1"/>
  <c r="AH2412" i="1"/>
  <c r="AH2408" i="1"/>
  <c r="AH2404" i="1"/>
  <c r="AH2400" i="1"/>
  <c r="AH2396" i="1"/>
  <c r="AH2392" i="1"/>
  <c r="AH2388" i="1"/>
  <c r="AH2384" i="1"/>
  <c r="AH2380" i="1"/>
  <c r="AH2376" i="1"/>
  <c r="AH2372" i="1"/>
  <c r="AH2368" i="1"/>
  <c r="AH2364" i="1"/>
  <c r="AH2360" i="1"/>
  <c r="AH2356" i="1"/>
  <c r="AH2352" i="1"/>
  <c r="AH2348" i="1"/>
  <c r="AH2344" i="1"/>
  <c r="AH2340" i="1"/>
  <c r="AH2336" i="1"/>
  <c r="AH2332" i="1"/>
  <c r="AH2328" i="1"/>
  <c r="AH2324" i="1"/>
  <c r="AH2320" i="1"/>
  <c r="AH2316" i="1"/>
  <c r="AH2312" i="1"/>
  <c r="AH2308" i="1"/>
  <c r="AH2304" i="1"/>
  <c r="AH2300" i="1"/>
  <c r="AH2296" i="1"/>
  <c r="AH2292" i="1"/>
  <c r="AH2288" i="1"/>
  <c r="AH2284" i="1"/>
  <c r="AH2280" i="1"/>
  <c r="AH2276" i="1"/>
  <c r="AH2272" i="1"/>
  <c r="AH2268" i="1"/>
  <c r="AH2264" i="1"/>
  <c r="AH2260" i="1"/>
  <c r="AH2256" i="1"/>
  <c r="AH2252" i="1"/>
  <c r="AH2248" i="1"/>
  <c r="AH2244" i="1"/>
  <c r="AH2240" i="1"/>
  <c r="AH2236" i="1"/>
  <c r="AH2232" i="1"/>
  <c r="AH2228" i="1"/>
  <c r="AH2224" i="1"/>
  <c r="AH2220" i="1"/>
  <c r="AH2491" i="1"/>
  <c r="AH2482" i="1"/>
  <c r="AH2487" i="1"/>
  <c r="AH2398" i="1"/>
  <c r="AH2403" i="1"/>
  <c r="AH3102" i="1"/>
  <c r="AH3097" i="1"/>
  <c r="AH3091" i="1"/>
  <c r="AH3086" i="1"/>
  <c r="AH3081" i="1"/>
  <c r="AH3075" i="1"/>
  <c r="AH3070" i="1"/>
  <c r="AH3065" i="1"/>
  <c r="AH3059" i="1"/>
  <c r="AH3054" i="1"/>
  <c r="AH3049" i="1"/>
  <c r="AH3043" i="1"/>
  <c r="AH3038" i="1"/>
  <c r="AH3033" i="1"/>
  <c r="AH3027" i="1"/>
  <c r="AH3022" i="1"/>
  <c r="AH3017" i="1"/>
  <c r="AH3011" i="1"/>
  <c r="AH3006" i="1"/>
  <c r="AH3001" i="1"/>
  <c r="AH2995" i="1"/>
  <c r="AH2990" i="1"/>
  <c r="AH2985" i="1"/>
  <c r="AH2979" i="1"/>
  <c r="AH2974" i="1"/>
  <c r="AH2969" i="1"/>
  <c r="AH2963" i="1"/>
  <c r="AH2958" i="1"/>
  <c r="AH2953" i="1"/>
  <c r="AH2947" i="1"/>
  <c r="AH2942" i="1"/>
  <c r="AH2937" i="1"/>
  <c r="AH2931" i="1"/>
  <c r="AH2926" i="1"/>
  <c r="AH2921" i="1"/>
  <c r="AH2915" i="1"/>
  <c r="AH2910" i="1"/>
  <c r="AH2905" i="1"/>
  <c r="AH2899" i="1"/>
  <c r="AH2894" i="1"/>
  <c r="AH2889" i="1"/>
  <c r="AH2883" i="1"/>
  <c r="AH2878" i="1"/>
  <c r="AH2873" i="1"/>
  <c r="AH2867" i="1"/>
  <c r="AH2862" i="1"/>
  <c r="AH2857" i="1"/>
  <c r="AH2851" i="1"/>
  <c r="AH2846" i="1"/>
  <c r="AH2841" i="1"/>
  <c r="AH2835" i="1"/>
  <c r="AH2830" i="1"/>
  <c r="AH2825" i="1"/>
  <c r="AH2819" i="1"/>
  <c r="AH2814" i="1"/>
  <c r="AH2809" i="1"/>
  <c r="AH2803" i="1"/>
  <c r="AH2798" i="1"/>
  <c r="AH2793" i="1"/>
  <c r="AH2787" i="1"/>
  <c r="AH2782" i="1"/>
  <c r="AH2777" i="1"/>
  <c r="AH2771" i="1"/>
  <c r="AH2766" i="1"/>
  <c r="AH2761" i="1"/>
  <c r="AH2755" i="1"/>
  <c r="AH2750" i="1"/>
  <c r="AH2745" i="1"/>
  <c r="AH2739" i="1"/>
  <c r="AH2734" i="1"/>
  <c r="AH2729" i="1"/>
  <c r="AH2723" i="1"/>
  <c r="AH2718" i="1"/>
  <c r="AH2713" i="1"/>
  <c r="AH2707" i="1"/>
  <c r="AH2702" i="1"/>
  <c r="AH2697" i="1"/>
  <c r="AH2691" i="1"/>
  <c r="AH2686" i="1"/>
  <c r="AH2681" i="1"/>
  <c r="AH2675" i="1"/>
  <c r="AH2670" i="1"/>
  <c r="AH2665" i="1"/>
  <c r="AH2659" i="1"/>
  <c r="AH2654" i="1"/>
  <c r="AH2649" i="1"/>
  <c r="AH2643" i="1"/>
  <c r="AH2638" i="1"/>
  <c r="AH2633" i="1"/>
  <c r="AH2627" i="1"/>
  <c r="AH2622" i="1"/>
  <c r="AH2617" i="1"/>
  <c r="AH2611" i="1"/>
  <c r="AH2606" i="1"/>
  <c r="AH2601" i="1"/>
  <c r="AH2595" i="1"/>
  <c r="AH2590" i="1"/>
  <c r="AH2585" i="1"/>
  <c r="AH2579" i="1"/>
  <c r="AH2574" i="1"/>
  <c r="AH2569" i="1"/>
  <c r="AH2563" i="1"/>
  <c r="AH2558" i="1"/>
  <c r="AH2553" i="1"/>
  <c r="AH2547" i="1"/>
  <c r="AH2542" i="1"/>
  <c r="AH2537" i="1"/>
  <c r="AH2531" i="1"/>
  <c r="AH2526" i="1"/>
  <c r="AH2521" i="1"/>
  <c r="AH2515" i="1"/>
  <c r="AH2510" i="1"/>
  <c r="AH2505" i="1"/>
  <c r="AH2499" i="1"/>
  <c r="AH2494" i="1"/>
  <c r="AH2485" i="1"/>
  <c r="AH2474" i="1"/>
  <c r="AH2463" i="1"/>
  <c r="AH2453" i="1"/>
  <c r="AH2442" i="1"/>
  <c r="AH2431" i="1"/>
  <c r="AH2421" i="1"/>
  <c r="AH2410" i="1"/>
  <c r="AH2394" i="1"/>
  <c r="AH2373" i="1"/>
  <c r="AH2351" i="1"/>
  <c r="AH2330" i="1"/>
  <c r="AH2309" i="1"/>
  <c r="AH2287" i="1"/>
  <c r="AH2266" i="1"/>
  <c r="AH2245" i="1"/>
  <c r="AH2223" i="1"/>
  <c r="AH2202" i="1"/>
  <c r="AH2181" i="1"/>
  <c r="AH2159" i="1"/>
  <c r="AH2138" i="1"/>
  <c r="AH2117" i="1"/>
  <c r="AH2095" i="1"/>
  <c r="AH2074" i="1"/>
  <c r="AH2053" i="1"/>
  <c r="AH2031" i="1"/>
  <c r="AH2010" i="1"/>
  <c r="AH1989" i="1"/>
  <c r="AH1967" i="1"/>
  <c r="AH1946" i="1"/>
  <c r="AH1925" i="1"/>
  <c r="AH1903" i="1"/>
  <c r="AH1882" i="1"/>
  <c r="AH1861" i="1"/>
  <c r="AH1839" i="1"/>
  <c r="AH1818" i="1"/>
  <c r="AH1797" i="1"/>
  <c r="AH1775" i="1"/>
  <c r="AH1754" i="1"/>
  <c r="AH1729" i="1"/>
  <c r="AH1643" i="1"/>
  <c r="AH1558" i="1"/>
  <c r="AH1473" i="1"/>
  <c r="AH1386" i="1"/>
  <c r="AH1082" i="1"/>
  <c r="AH741" i="1"/>
  <c r="AH3143" i="1"/>
  <c r="AH3138" i="1"/>
  <c r="AH3133" i="1"/>
  <c r="AH3127" i="1"/>
  <c r="AH3122" i="1"/>
  <c r="AH3117" i="1"/>
  <c r="AH3111" i="1"/>
  <c r="AH3106" i="1"/>
  <c r="AH3101" i="1"/>
  <c r="AH3095" i="1"/>
  <c r="AH3090" i="1"/>
  <c r="AH3085" i="1"/>
  <c r="AH3079" i="1"/>
  <c r="AH3074" i="1"/>
  <c r="AH3069" i="1"/>
  <c r="AH3063" i="1"/>
  <c r="AH3058" i="1"/>
  <c r="AH3053" i="1"/>
  <c r="AH3047" i="1"/>
  <c r="AH3042" i="1"/>
  <c r="AH3037" i="1"/>
  <c r="AH3031" i="1"/>
  <c r="AH3026" i="1"/>
  <c r="AH3021" i="1"/>
  <c r="AH3015" i="1"/>
  <c r="AH3010" i="1"/>
  <c r="AH3005" i="1"/>
  <c r="AH2999" i="1"/>
  <c r="AH2994" i="1"/>
  <c r="AH2989" i="1"/>
  <c r="AH2983" i="1"/>
  <c r="AH2978" i="1"/>
  <c r="AH2973" i="1"/>
  <c r="AH2967" i="1"/>
  <c r="AH2962" i="1"/>
  <c r="AH2957" i="1"/>
  <c r="AH2951" i="1"/>
  <c r="AH2946" i="1"/>
  <c r="AH2941" i="1"/>
  <c r="AH2935" i="1"/>
  <c r="AH2930" i="1"/>
  <c r="AH2925" i="1"/>
  <c r="AH2919" i="1"/>
  <c r="AH2914" i="1"/>
  <c r="AH2909" i="1"/>
  <c r="AH2903" i="1"/>
  <c r="AH2898" i="1"/>
  <c r="AH2893" i="1"/>
  <c r="AH2887" i="1"/>
  <c r="AH2882" i="1"/>
  <c r="AH2877" i="1"/>
  <c r="AH2871" i="1"/>
  <c r="AH2866" i="1"/>
  <c r="AH2861" i="1"/>
  <c r="AH2855" i="1"/>
  <c r="AH2850" i="1"/>
  <c r="AH2845" i="1"/>
  <c r="AH2839" i="1"/>
  <c r="AH2834" i="1"/>
  <c r="AH2829" i="1"/>
  <c r="AH2823" i="1"/>
  <c r="AH2818" i="1"/>
  <c r="AH2813" i="1"/>
  <c r="AH2807" i="1"/>
  <c r="AH2802" i="1"/>
  <c r="AH2797" i="1"/>
  <c r="AH2791" i="1"/>
  <c r="AH2786" i="1"/>
  <c r="AH2781" i="1"/>
  <c r="AH2775" i="1"/>
  <c r="AH2770" i="1"/>
  <c r="AH2765" i="1"/>
  <c r="AH2759" i="1"/>
  <c r="AH2754" i="1"/>
  <c r="AH2749" i="1"/>
  <c r="AH2743" i="1"/>
  <c r="AH2738" i="1"/>
  <c r="AH2733" i="1"/>
  <c r="AH2727" i="1"/>
  <c r="AH2722" i="1"/>
  <c r="AH2717" i="1"/>
  <c r="AH2711" i="1"/>
  <c r="AH2706" i="1"/>
  <c r="AH2701" i="1"/>
  <c r="AH2695" i="1"/>
  <c r="AH2690" i="1"/>
  <c r="AH2685" i="1"/>
  <c r="AH2679" i="1"/>
  <c r="AH2674" i="1"/>
  <c r="AH2669" i="1"/>
  <c r="AH2663" i="1"/>
  <c r="AH2658" i="1"/>
  <c r="AH2653" i="1"/>
  <c r="AH2647" i="1"/>
  <c r="AH2642" i="1"/>
  <c r="AH2637" i="1"/>
  <c r="AH2631" i="1"/>
  <c r="AH2626" i="1"/>
  <c r="AH2621" i="1"/>
  <c r="AH2615" i="1"/>
  <c r="AH2610" i="1"/>
  <c r="AH2605" i="1"/>
  <c r="AH2599" i="1"/>
  <c r="AH2594" i="1"/>
  <c r="AH2589" i="1"/>
  <c r="AH2583" i="1"/>
  <c r="AH2578" i="1"/>
  <c r="AH2573" i="1"/>
  <c r="AH2567" i="1"/>
  <c r="AH2562" i="1"/>
  <c r="AH2557" i="1"/>
  <c r="AH2551" i="1"/>
  <c r="AH2546" i="1"/>
  <c r="AH2541" i="1"/>
  <c r="AH2535" i="1"/>
  <c r="AH2530" i="1"/>
  <c r="AH2525" i="1"/>
  <c r="AH2519" i="1"/>
  <c r="AH2514" i="1"/>
  <c r="AH2509" i="1"/>
  <c r="AH2503" i="1"/>
  <c r="AH2498" i="1"/>
  <c r="AH2493" i="1"/>
  <c r="AH2483" i="1"/>
  <c r="AH2473" i="1"/>
  <c r="AH2462" i="1"/>
  <c r="AH2451" i="1"/>
  <c r="AH2441" i="1"/>
  <c r="AH2430" i="1"/>
  <c r="AH2419" i="1"/>
  <c r="AH2409" i="1"/>
  <c r="AH2389" i="1"/>
  <c r="AH2367" i="1"/>
  <c r="AH2346" i="1"/>
  <c r="AH2325" i="1"/>
  <c r="AH2303" i="1"/>
  <c r="AH2282" i="1"/>
  <c r="AH2261" i="1"/>
  <c r="AH2239" i="1"/>
  <c r="AH2218" i="1"/>
  <c r="AH2197" i="1"/>
  <c r="AH2175" i="1"/>
  <c r="AH2154" i="1"/>
  <c r="AH2133" i="1"/>
  <c r="AH2111" i="1"/>
  <c r="AH2090" i="1"/>
  <c r="AH2069" i="1"/>
  <c r="AH2047" i="1"/>
  <c r="AH2026" i="1"/>
  <c r="AH2005" i="1"/>
  <c r="AH1983" i="1"/>
  <c r="AH1962" i="1"/>
  <c r="AH1941" i="1"/>
  <c r="AH1919" i="1"/>
  <c r="AH1898" i="1"/>
  <c r="AH1877" i="1"/>
  <c r="AH1855" i="1"/>
  <c r="AH1834" i="1"/>
  <c r="AH1813" i="1"/>
  <c r="AH1791" i="1"/>
  <c r="AH1770" i="1"/>
  <c r="AH1749" i="1"/>
  <c r="AH1707" i="1"/>
  <c r="AH1622" i="1"/>
  <c r="AH1537" i="1"/>
  <c r="AH1451" i="1"/>
  <c r="AH1338" i="1"/>
  <c r="AH997" i="1"/>
  <c r="AH655" i="1"/>
  <c r="AH3153" i="1"/>
  <c r="AH3147" i="1"/>
  <c r="AH3142" i="1"/>
  <c r="AH3137" i="1"/>
  <c r="AH3131" i="1"/>
  <c r="AH3126" i="1"/>
  <c r="AH3121" i="1"/>
  <c r="AH3115" i="1"/>
  <c r="AH3110" i="1"/>
  <c r="AH3105" i="1"/>
  <c r="AH3099" i="1"/>
  <c r="AH3094" i="1"/>
  <c r="AH3089" i="1"/>
  <c r="AH3083" i="1"/>
  <c r="AH3078" i="1"/>
  <c r="AH3073" i="1"/>
  <c r="AH3067" i="1"/>
  <c r="AH3062" i="1"/>
  <c r="AH3057" i="1"/>
  <c r="AH3051" i="1"/>
  <c r="AH3046" i="1"/>
  <c r="AH3041" i="1"/>
  <c r="AH3035" i="1"/>
  <c r="AH3030" i="1"/>
  <c r="AH3025" i="1"/>
  <c r="AH3019" i="1"/>
  <c r="AH3014" i="1"/>
  <c r="AH3009" i="1"/>
  <c r="AH3003" i="1"/>
  <c r="AH2998" i="1"/>
  <c r="AH2993" i="1"/>
  <c r="AH2987" i="1"/>
  <c r="AH2982" i="1"/>
  <c r="AH2977" i="1"/>
  <c r="AH2971" i="1"/>
  <c r="AH2966" i="1"/>
  <c r="AH2961" i="1"/>
  <c r="AH2955" i="1"/>
  <c r="AH2950" i="1"/>
  <c r="AH2945" i="1"/>
  <c r="AH2939" i="1"/>
  <c r="AH2934" i="1"/>
  <c r="AH2929" i="1"/>
  <c r="AH2923" i="1"/>
  <c r="AH2918" i="1"/>
  <c r="AH2913" i="1"/>
  <c r="AH2907" i="1"/>
  <c r="AH2902" i="1"/>
  <c r="AH2897" i="1"/>
  <c r="AH2891" i="1"/>
  <c r="AH2886" i="1"/>
  <c r="AH2881" i="1"/>
  <c r="AH2875" i="1"/>
  <c r="AH2870" i="1"/>
  <c r="AH2865" i="1"/>
  <c r="AH2859" i="1"/>
  <c r="AH2854" i="1"/>
  <c r="AH2849" i="1"/>
  <c r="AH2843" i="1"/>
  <c r="AH2838" i="1"/>
  <c r="AH2833" i="1"/>
  <c r="AH2827" i="1"/>
  <c r="AH2822" i="1"/>
  <c r="AH2817" i="1"/>
  <c r="AH2811" i="1"/>
  <c r="AH2806" i="1"/>
  <c r="AH2801" i="1"/>
  <c r="AH2795" i="1"/>
  <c r="AH2790" i="1"/>
  <c r="AH2785" i="1"/>
  <c r="AH2779" i="1"/>
  <c r="AH2774" i="1"/>
  <c r="AH2769" i="1"/>
  <c r="AH2763" i="1"/>
  <c r="AH2758" i="1"/>
  <c r="AH2753" i="1"/>
  <c r="AH2747" i="1"/>
  <c r="AH2742" i="1"/>
  <c r="AH2737" i="1"/>
  <c r="AH2731" i="1"/>
  <c r="AH2726" i="1"/>
  <c r="AH2721" i="1"/>
  <c r="AH2715" i="1"/>
  <c r="AH2710" i="1"/>
  <c r="AH2705" i="1"/>
  <c r="AH2699" i="1"/>
  <c r="AH2694" i="1"/>
  <c r="AH2689" i="1"/>
  <c r="AH2683" i="1"/>
  <c r="AH2678" i="1"/>
  <c r="AH2673" i="1"/>
  <c r="AH2667" i="1"/>
  <c r="AH2662" i="1"/>
  <c r="AH2657" i="1"/>
  <c r="AH2651" i="1"/>
  <c r="AH2646" i="1"/>
  <c r="AH2641" i="1"/>
  <c r="AH2635" i="1"/>
  <c r="AH2630" i="1"/>
  <c r="AH2625" i="1"/>
  <c r="AH2619" i="1"/>
  <c r="AH2614" i="1"/>
  <c r="AH2609" i="1"/>
  <c r="AH2603" i="1"/>
  <c r="AH2598" i="1"/>
  <c r="AH2593" i="1"/>
  <c r="AH2587" i="1"/>
  <c r="AH2582" i="1"/>
  <c r="AH2577" i="1"/>
  <c r="AH2571" i="1"/>
  <c r="AH2566" i="1"/>
  <c r="AH2561" i="1"/>
  <c r="AH2555" i="1"/>
  <c r="AH2550" i="1"/>
  <c r="AH2545" i="1"/>
  <c r="AH2539" i="1"/>
  <c r="AH2534" i="1"/>
  <c r="AH2529" i="1"/>
  <c r="AH2523" i="1"/>
  <c r="AH2518" i="1"/>
  <c r="AH2513" i="1"/>
  <c r="AH2507" i="1"/>
  <c r="AH2502" i="1"/>
  <c r="AH2497" i="1"/>
  <c r="AH2490" i="1"/>
  <c r="AH2479" i="1"/>
  <c r="AH2469" i="1"/>
  <c r="AH2458" i="1"/>
  <c r="AH2447" i="1"/>
  <c r="AH2437" i="1"/>
  <c r="AH2426" i="1"/>
  <c r="AH2415" i="1"/>
  <c r="AH2405" i="1"/>
  <c r="AH2383" i="1"/>
  <c r="AH2362" i="1"/>
  <c r="AH2341" i="1"/>
  <c r="AH2319" i="1"/>
  <c r="AH2298" i="1"/>
  <c r="AH2277" i="1"/>
  <c r="AH2255" i="1"/>
  <c r="AH2234" i="1"/>
  <c r="AH2213" i="1"/>
  <c r="AH2191" i="1"/>
  <c r="AH2170" i="1"/>
  <c r="AH2149" i="1"/>
  <c r="AH2127" i="1"/>
  <c r="AH2106" i="1"/>
  <c r="AH2085" i="1"/>
  <c r="AH2063" i="1"/>
  <c r="AH2042" i="1"/>
  <c r="AH2021" i="1"/>
  <c r="AH1999" i="1"/>
  <c r="AH1978" i="1"/>
  <c r="AH1957" i="1"/>
  <c r="AH1935" i="1"/>
  <c r="AH1914" i="1"/>
  <c r="AH1893" i="1"/>
  <c r="AH1871" i="1"/>
  <c r="AH1850" i="1"/>
  <c r="AH1829" i="1"/>
  <c r="AH1807" i="1"/>
  <c r="AH1786" i="1"/>
  <c r="AH1765" i="1"/>
  <c r="AH1743" i="1"/>
  <c r="AH1686" i="1"/>
  <c r="AH1601" i="1"/>
  <c r="AH1515" i="1"/>
  <c r="AH1430" i="1"/>
  <c r="AH1253" i="1"/>
  <c r="AH911" i="1"/>
  <c r="AH570" i="1"/>
  <c r="AH2216" i="1"/>
  <c r="AH2212" i="1"/>
  <c r="AH2208" i="1"/>
  <c r="AH2204" i="1"/>
  <c r="AH2200" i="1"/>
  <c r="AH2196" i="1"/>
  <c r="AH2192" i="1"/>
  <c r="AH2188" i="1"/>
  <c r="AH2184" i="1"/>
  <c r="AH2180" i="1"/>
  <c r="AH2176" i="1"/>
  <c r="AH2172" i="1"/>
  <c r="AH2168" i="1"/>
  <c r="AH2164" i="1"/>
  <c r="AH2160" i="1"/>
  <c r="AH2156" i="1"/>
  <c r="AH2152" i="1"/>
  <c r="AH2148" i="1"/>
  <c r="AH2144" i="1"/>
  <c r="AH2140" i="1"/>
  <c r="AH2136" i="1"/>
  <c r="AH2132" i="1"/>
  <c r="AH2128" i="1"/>
  <c r="AH2124" i="1"/>
  <c r="AH2120" i="1"/>
  <c r="AH2116" i="1"/>
  <c r="AH2112" i="1"/>
  <c r="AH2108" i="1"/>
  <c r="AH2104" i="1"/>
  <c r="AH2100" i="1"/>
  <c r="AH2096" i="1"/>
  <c r="AH2092" i="1"/>
  <c r="AH2088" i="1"/>
  <c r="AH2084" i="1"/>
  <c r="AH2080" i="1"/>
  <c r="AH2076" i="1"/>
  <c r="AH2072" i="1"/>
  <c r="AH2068" i="1"/>
  <c r="AH2064" i="1"/>
  <c r="AH2060" i="1"/>
  <c r="AH2056" i="1"/>
  <c r="AH2052" i="1"/>
  <c r="AH2048" i="1"/>
  <c r="AH2044" i="1"/>
  <c r="AH2040" i="1"/>
  <c r="AH2036" i="1"/>
  <c r="AH2032" i="1"/>
  <c r="AH2028" i="1"/>
  <c r="AH2024" i="1"/>
  <c r="AH2020" i="1"/>
  <c r="AH2016" i="1"/>
  <c r="AH2012" i="1"/>
  <c r="AH2008" i="1"/>
  <c r="AH2004" i="1"/>
  <c r="AH2000" i="1"/>
  <c r="AH1996" i="1"/>
  <c r="AH1992" i="1"/>
  <c r="AH1988" i="1"/>
  <c r="AH1984" i="1"/>
  <c r="AH1980" i="1"/>
  <c r="AH1976" i="1"/>
  <c r="AH1972" i="1"/>
  <c r="AH1968" i="1"/>
  <c r="AH1964" i="1"/>
  <c r="AH1960" i="1"/>
  <c r="AH1956" i="1"/>
  <c r="AH1952" i="1"/>
  <c r="AH1948" i="1"/>
  <c r="AH1944" i="1"/>
  <c r="AH1940" i="1"/>
  <c r="AH1936" i="1"/>
  <c r="AH1932" i="1"/>
  <c r="AH1928" i="1"/>
  <c r="AH1924" i="1"/>
  <c r="AH1920" i="1"/>
  <c r="AH1916" i="1"/>
  <c r="AH1912" i="1"/>
  <c r="AH1908" i="1"/>
  <c r="AH1904" i="1"/>
  <c r="AH1900" i="1"/>
  <c r="AH1896" i="1"/>
  <c r="AH1892" i="1"/>
  <c r="AH1888" i="1"/>
  <c r="AH1884" i="1"/>
  <c r="AH1880" i="1"/>
  <c r="AH1876" i="1"/>
  <c r="AH1872" i="1"/>
  <c r="AH1868" i="1"/>
  <c r="AH1864" i="1"/>
  <c r="AH1860" i="1"/>
  <c r="AH1856" i="1"/>
  <c r="AH1852" i="1"/>
  <c r="AH1848" i="1"/>
  <c r="AH1844" i="1"/>
  <c r="AH1840" i="1"/>
  <c r="AH1836" i="1"/>
  <c r="AH1832" i="1"/>
  <c r="AH1828" i="1"/>
  <c r="AH1824" i="1"/>
  <c r="AH1820" i="1"/>
  <c r="AH1816" i="1"/>
  <c r="AH1812" i="1"/>
  <c r="AH1808" i="1"/>
  <c r="AH1804" i="1"/>
  <c r="AH1800" i="1"/>
  <c r="AH1796" i="1"/>
  <c r="AH1792" i="1"/>
  <c r="AH1788" i="1"/>
  <c r="AH1784" i="1"/>
  <c r="AH1780" i="1"/>
  <c r="AH1776" i="1"/>
  <c r="AH1772" i="1"/>
  <c r="AH1768" i="1"/>
  <c r="AH1764" i="1"/>
  <c r="AH1760" i="1"/>
  <c r="AH1756" i="1"/>
  <c r="AH1752" i="1"/>
  <c r="AH1748" i="1"/>
  <c r="AH1744" i="1"/>
  <c r="AH1740" i="1"/>
  <c r="AH1736" i="1"/>
  <c r="AH1732" i="1"/>
  <c r="AH1728" i="1"/>
  <c r="AH1724" i="1"/>
  <c r="AH1720" i="1"/>
  <c r="AH1716" i="1"/>
  <c r="AH1712" i="1"/>
  <c r="AH1708" i="1"/>
  <c r="AH1704" i="1"/>
  <c r="AH1700" i="1"/>
  <c r="AH1696" i="1"/>
  <c r="AH1692" i="1"/>
  <c r="AH1688" i="1"/>
  <c r="AH1684" i="1"/>
  <c r="AH1680" i="1"/>
  <c r="AH1676" i="1"/>
  <c r="AH1672" i="1"/>
  <c r="AH1668" i="1"/>
  <c r="AH1664" i="1"/>
  <c r="AH1660" i="1"/>
  <c r="AH1656" i="1"/>
  <c r="AH1652" i="1"/>
  <c r="AH1648" i="1"/>
  <c r="AH1644" i="1"/>
  <c r="AH1640" i="1"/>
  <c r="AH1636" i="1"/>
  <c r="AH1632" i="1"/>
  <c r="AH1628" i="1"/>
  <c r="AH1624" i="1"/>
  <c r="AH1620" i="1"/>
  <c r="AH1616" i="1"/>
  <c r="AH1612" i="1"/>
  <c r="AH1608" i="1"/>
  <c r="AH1604" i="1"/>
  <c r="AH1600" i="1"/>
  <c r="AH1596" i="1"/>
  <c r="AH1592" i="1"/>
  <c r="AH1588" i="1"/>
  <c r="AH1584" i="1"/>
  <c r="AH1580" i="1"/>
  <c r="AH1576" i="1"/>
  <c r="AH1572" i="1"/>
  <c r="AH1568" i="1"/>
  <c r="AH1564" i="1"/>
  <c r="AH1560" i="1"/>
  <c r="AH1556" i="1"/>
  <c r="AH1552" i="1"/>
  <c r="AH1548" i="1"/>
  <c r="AH1544" i="1"/>
  <c r="AH1540" i="1"/>
  <c r="AH1536" i="1"/>
  <c r="AH1734" i="1"/>
  <c r="AH1738" i="1"/>
  <c r="AH1726" i="1"/>
  <c r="AH2393" i="1"/>
  <c r="AH2387" i="1"/>
  <c r="AH2382" i="1"/>
  <c r="AH2377" i="1"/>
  <c r="AH2371" i="1"/>
  <c r="AH2366" i="1"/>
  <c r="AH2361" i="1"/>
  <c r="AH2355" i="1"/>
  <c r="AH2350" i="1"/>
  <c r="AH2345" i="1"/>
  <c r="AH2339" i="1"/>
  <c r="AH2334" i="1"/>
  <c r="AH2329" i="1"/>
  <c r="AH2323" i="1"/>
  <c r="AH2318" i="1"/>
  <c r="AH2313" i="1"/>
  <c r="AH2307" i="1"/>
  <c r="AH2302" i="1"/>
  <c r="AH2297" i="1"/>
  <c r="AH2291" i="1"/>
  <c r="AH2286" i="1"/>
  <c r="AH2281" i="1"/>
  <c r="AH2275" i="1"/>
  <c r="AH2270" i="1"/>
  <c r="AH2265" i="1"/>
  <c r="AH2259" i="1"/>
  <c r="AH2254" i="1"/>
  <c r="AH2249" i="1"/>
  <c r="AH2243" i="1"/>
  <c r="AH2238" i="1"/>
  <c r="AH2233" i="1"/>
  <c r="AH2227" i="1"/>
  <c r="AH2222" i="1"/>
  <c r="AH2217" i="1"/>
  <c r="AH2211" i="1"/>
  <c r="AH2206" i="1"/>
  <c r="AH2201" i="1"/>
  <c r="AH2195" i="1"/>
  <c r="AH2190" i="1"/>
  <c r="AH2185" i="1"/>
  <c r="AH2179" i="1"/>
  <c r="AH2174" i="1"/>
  <c r="AH2169" i="1"/>
  <c r="AH2163" i="1"/>
  <c r="AH2158" i="1"/>
  <c r="AH2153" i="1"/>
  <c r="AH2147" i="1"/>
  <c r="AH2142" i="1"/>
  <c r="AH2137" i="1"/>
  <c r="AH2131" i="1"/>
  <c r="AH2126" i="1"/>
  <c r="AH2121" i="1"/>
  <c r="AH2115" i="1"/>
  <c r="AH2110" i="1"/>
  <c r="AH2105" i="1"/>
  <c r="AH2099" i="1"/>
  <c r="AH2094" i="1"/>
  <c r="AH2089" i="1"/>
  <c r="AH2083" i="1"/>
  <c r="AH2078" i="1"/>
  <c r="AH2073" i="1"/>
  <c r="AH2067" i="1"/>
  <c r="AH2062" i="1"/>
  <c r="AH2057" i="1"/>
  <c r="AH2051" i="1"/>
  <c r="AH2046" i="1"/>
  <c r="AH2041" i="1"/>
  <c r="AH2035" i="1"/>
  <c r="AH2030" i="1"/>
  <c r="AH2025" i="1"/>
  <c r="AH2019" i="1"/>
  <c r="AH2014" i="1"/>
  <c r="AH2009" i="1"/>
  <c r="AH2003" i="1"/>
  <c r="AH1998" i="1"/>
  <c r="AH1993" i="1"/>
  <c r="AH1987" i="1"/>
  <c r="AH1982" i="1"/>
  <c r="AH1977" i="1"/>
  <c r="AH1971" i="1"/>
  <c r="AH1966" i="1"/>
  <c r="AH1961" i="1"/>
  <c r="AH1955" i="1"/>
  <c r="AH1950" i="1"/>
  <c r="AH1945" i="1"/>
  <c r="AH1939" i="1"/>
  <c r="AH1934" i="1"/>
  <c r="AH1929" i="1"/>
  <c r="AH1923" i="1"/>
  <c r="AH1918" i="1"/>
  <c r="AH1913" i="1"/>
  <c r="AH1907" i="1"/>
  <c r="AH1902" i="1"/>
  <c r="AH1897" i="1"/>
  <c r="AH1891" i="1"/>
  <c r="AH1886" i="1"/>
  <c r="AH1881" i="1"/>
  <c r="AH1875" i="1"/>
  <c r="AH1870" i="1"/>
  <c r="AH1865" i="1"/>
  <c r="AH1859" i="1"/>
  <c r="AH1854" i="1"/>
  <c r="AH1849" i="1"/>
  <c r="AH1843" i="1"/>
  <c r="AH1838" i="1"/>
  <c r="AH1833" i="1"/>
  <c r="AH1827" i="1"/>
  <c r="AH1822" i="1"/>
  <c r="AH1817" i="1"/>
  <c r="AH1811" i="1"/>
  <c r="AH1806" i="1"/>
  <c r="AH1801" i="1"/>
  <c r="AH1795" i="1"/>
  <c r="AH1790" i="1"/>
  <c r="AH1785" i="1"/>
  <c r="AH1779" i="1"/>
  <c r="AH1774" i="1"/>
  <c r="AH1769" i="1"/>
  <c r="AH1763" i="1"/>
  <c r="AH1758" i="1"/>
  <c r="AH1753" i="1"/>
  <c r="AH1747" i="1"/>
  <c r="AH1742" i="1"/>
  <c r="AH1735" i="1"/>
  <c r="AH1723" i="1"/>
  <c r="AH1702" i="1"/>
  <c r="AH1681" i="1"/>
  <c r="AH1659" i="1"/>
  <c r="AH1638" i="1"/>
  <c r="AH1617" i="1"/>
  <c r="AH1595" i="1"/>
  <c r="AH1574" i="1"/>
  <c r="AH1553" i="1"/>
  <c r="AH1531" i="1"/>
  <c r="AH1510" i="1"/>
  <c r="AH1489" i="1"/>
  <c r="AH1467" i="1"/>
  <c r="AH1446" i="1"/>
  <c r="AH1425" i="1"/>
  <c r="AH1403" i="1"/>
  <c r="AH1379" i="1"/>
  <c r="AH1317" i="1"/>
  <c r="AH1231" i="1"/>
  <c r="AH1146" i="1"/>
  <c r="AH1061" i="1"/>
  <c r="AH975" i="1"/>
  <c r="AH890" i="1"/>
  <c r="AH805" i="1"/>
  <c r="AH719" i="1"/>
  <c r="AH634" i="1"/>
  <c r="AH549" i="1"/>
  <c r="AH2477" i="1"/>
  <c r="AH2471" i="1"/>
  <c r="AH2466" i="1"/>
  <c r="AH2461" i="1"/>
  <c r="AH2455" i="1"/>
  <c r="AH2450" i="1"/>
  <c r="AH2445" i="1"/>
  <c r="AH2439" i="1"/>
  <c r="AH2434" i="1"/>
  <c r="AH2429" i="1"/>
  <c r="AH2423" i="1"/>
  <c r="AH2418" i="1"/>
  <c r="AH2413" i="1"/>
  <c r="AH2407" i="1"/>
  <c r="AH2402" i="1"/>
  <c r="AH2397" i="1"/>
  <c r="AH2391" i="1"/>
  <c r="AH2386" i="1"/>
  <c r="AH2381" i="1"/>
  <c r="AH2375" i="1"/>
  <c r="AH2370" i="1"/>
  <c r="AH2365" i="1"/>
  <c r="AH2359" i="1"/>
  <c r="AH2354" i="1"/>
  <c r="AH2349" i="1"/>
  <c r="AH2343" i="1"/>
  <c r="AH2338" i="1"/>
  <c r="AH2333" i="1"/>
  <c r="AH2327" i="1"/>
  <c r="AH2322" i="1"/>
  <c r="AH2317" i="1"/>
  <c r="AH2311" i="1"/>
  <c r="AH2306" i="1"/>
  <c r="AH2301" i="1"/>
  <c r="AH2295" i="1"/>
  <c r="AH2290" i="1"/>
  <c r="AH2285" i="1"/>
  <c r="AH2279" i="1"/>
  <c r="AH2274" i="1"/>
  <c r="AH2269" i="1"/>
  <c r="AH2263" i="1"/>
  <c r="AH2258" i="1"/>
  <c r="AH2253" i="1"/>
  <c r="AH2247" i="1"/>
  <c r="AH2242" i="1"/>
  <c r="AH2237" i="1"/>
  <c r="AH2231" i="1"/>
  <c r="AH2226" i="1"/>
  <c r="AH2221" i="1"/>
  <c r="AH2215" i="1"/>
  <c r="AH2210" i="1"/>
  <c r="AH2205" i="1"/>
  <c r="AH2199" i="1"/>
  <c r="AH2194" i="1"/>
  <c r="AH2189" i="1"/>
  <c r="AH2183" i="1"/>
  <c r="AH2178" i="1"/>
  <c r="AH2173" i="1"/>
  <c r="AH2167" i="1"/>
  <c r="AH2162" i="1"/>
  <c r="AH2157" i="1"/>
  <c r="AH2151" i="1"/>
  <c r="AH2146" i="1"/>
  <c r="AH2141" i="1"/>
  <c r="AH2135" i="1"/>
  <c r="AH2130" i="1"/>
  <c r="AH2125" i="1"/>
  <c r="AH2119" i="1"/>
  <c r="AH2114" i="1"/>
  <c r="AH2109" i="1"/>
  <c r="AH2103" i="1"/>
  <c r="AH2098" i="1"/>
  <c r="AH2093" i="1"/>
  <c r="AH2087" i="1"/>
  <c r="AH2082" i="1"/>
  <c r="AH2077" i="1"/>
  <c r="AH2071" i="1"/>
  <c r="AH2066" i="1"/>
  <c r="AH2061" i="1"/>
  <c r="AH2055" i="1"/>
  <c r="AH2050" i="1"/>
  <c r="AH2045" i="1"/>
  <c r="AH2039" i="1"/>
  <c r="AH2034" i="1"/>
  <c r="AH2029" i="1"/>
  <c r="AH2023" i="1"/>
  <c r="AH2018" i="1"/>
  <c r="AH2013" i="1"/>
  <c r="AH2007" i="1"/>
  <c r="AH2002" i="1"/>
  <c r="AH1997" i="1"/>
  <c r="AH1991" i="1"/>
  <c r="AH1986" i="1"/>
  <c r="AH1981" i="1"/>
  <c r="AH1975" i="1"/>
  <c r="AH1970" i="1"/>
  <c r="AH1965" i="1"/>
  <c r="AH1959" i="1"/>
  <c r="AH1954" i="1"/>
  <c r="AH1949" i="1"/>
  <c r="AH1943" i="1"/>
  <c r="AH1938" i="1"/>
  <c r="AH1933" i="1"/>
  <c r="AH1927" i="1"/>
  <c r="AH1922" i="1"/>
  <c r="AH1917" i="1"/>
  <c r="AH1911" i="1"/>
  <c r="AH1906" i="1"/>
  <c r="AH1901" i="1"/>
  <c r="AH1895" i="1"/>
  <c r="AH1890" i="1"/>
  <c r="AH1885" i="1"/>
  <c r="AH1879" i="1"/>
  <c r="AH1874" i="1"/>
  <c r="AH1869" i="1"/>
  <c r="AH1863" i="1"/>
  <c r="AH1858" i="1"/>
  <c r="AH1853" i="1"/>
  <c r="AH1847" i="1"/>
  <c r="AH1842" i="1"/>
  <c r="AH1837" i="1"/>
  <c r="AH1831" i="1"/>
  <c r="AH1826" i="1"/>
  <c r="AH1821" i="1"/>
  <c r="AH1815" i="1"/>
  <c r="AH1810" i="1"/>
  <c r="AH1805" i="1"/>
  <c r="AH1799" i="1"/>
  <c r="AH1794" i="1"/>
  <c r="AH1789" i="1"/>
  <c r="AH1783" i="1"/>
  <c r="AH1778" i="1"/>
  <c r="AH1773" i="1"/>
  <c r="AH1767" i="1"/>
  <c r="AH1762" i="1"/>
  <c r="AH1757" i="1"/>
  <c r="AH1751" i="1"/>
  <c r="AH1746" i="1"/>
  <c r="AH1741" i="1"/>
  <c r="AH1733" i="1"/>
  <c r="AH1718" i="1"/>
  <c r="AH1697" i="1"/>
  <c r="AH1675" i="1"/>
  <c r="AH1654" i="1"/>
  <c r="AH1633" i="1"/>
  <c r="AH1611" i="1"/>
  <c r="AH1590" i="1"/>
  <c r="AH1569" i="1"/>
  <c r="AH1547" i="1"/>
  <c r="AH1526" i="1"/>
  <c r="AH1505" i="1"/>
  <c r="AH1483" i="1"/>
  <c r="AH1462" i="1"/>
  <c r="AH1441" i="1"/>
  <c r="AH1419" i="1"/>
  <c r="AH1398" i="1"/>
  <c r="AH1369" i="1"/>
  <c r="AH1295" i="1"/>
  <c r="AH1210" i="1"/>
  <c r="AH1125" i="1"/>
  <c r="AH1039" i="1"/>
  <c r="AH954" i="1"/>
  <c r="AH869" i="1"/>
  <c r="AH783" i="1"/>
  <c r="AH698" i="1"/>
  <c r="AH613" i="1"/>
  <c r="AH478" i="1"/>
  <c r="AH2486" i="1"/>
  <c r="AH2481" i="1"/>
  <c r="AH2475" i="1"/>
  <c r="AH2470" i="1"/>
  <c r="AH2465" i="1"/>
  <c r="AH2459" i="1"/>
  <c r="AH2454" i="1"/>
  <c r="AH2449" i="1"/>
  <c r="AH2443" i="1"/>
  <c r="AH2438" i="1"/>
  <c r="AH2433" i="1"/>
  <c r="AH2427" i="1"/>
  <c r="AH2422" i="1"/>
  <c r="AH2417" i="1"/>
  <c r="AH2411" i="1"/>
  <c r="AH2406" i="1"/>
  <c r="AH2401" i="1"/>
  <c r="AH2395" i="1"/>
  <c r="AH2390" i="1"/>
  <c r="AH2385" i="1"/>
  <c r="AH2379" i="1"/>
  <c r="AH2374" i="1"/>
  <c r="AH2369" i="1"/>
  <c r="AH2363" i="1"/>
  <c r="AH2358" i="1"/>
  <c r="AH2353" i="1"/>
  <c r="AH2347" i="1"/>
  <c r="AH2342" i="1"/>
  <c r="AH2337" i="1"/>
  <c r="AH2331" i="1"/>
  <c r="AH2326" i="1"/>
  <c r="AH2321" i="1"/>
  <c r="AH2315" i="1"/>
  <c r="AH2310" i="1"/>
  <c r="AH2305" i="1"/>
  <c r="AH2299" i="1"/>
  <c r="AH2294" i="1"/>
  <c r="AH2289" i="1"/>
  <c r="AH2283" i="1"/>
  <c r="AH2278" i="1"/>
  <c r="AH2273" i="1"/>
  <c r="AH2267" i="1"/>
  <c r="AH2262" i="1"/>
  <c r="AH2257" i="1"/>
  <c r="AH2251" i="1"/>
  <c r="AH2246" i="1"/>
  <c r="AH2241" i="1"/>
  <c r="AH2235" i="1"/>
  <c r="AH2230" i="1"/>
  <c r="AH2225" i="1"/>
  <c r="AH2219" i="1"/>
  <c r="AH2214" i="1"/>
  <c r="AH2209" i="1"/>
  <c r="AH2203" i="1"/>
  <c r="AH2198" i="1"/>
  <c r="AH2193" i="1"/>
  <c r="AH2187" i="1"/>
  <c r="AH2182" i="1"/>
  <c r="AH2177" i="1"/>
  <c r="AH2171" i="1"/>
  <c r="AH2166" i="1"/>
  <c r="AH2161" i="1"/>
  <c r="AH2155" i="1"/>
  <c r="AH2150" i="1"/>
  <c r="AH2145" i="1"/>
  <c r="AH2139" i="1"/>
  <c r="AH2134" i="1"/>
  <c r="AH2129" i="1"/>
  <c r="AH2123" i="1"/>
  <c r="AH2118" i="1"/>
  <c r="AH2113" i="1"/>
  <c r="AH2107" i="1"/>
  <c r="AH2102" i="1"/>
  <c r="AH2097" i="1"/>
  <c r="AH2091" i="1"/>
  <c r="AH2086" i="1"/>
  <c r="AH2081" i="1"/>
  <c r="AH2075" i="1"/>
  <c r="AH2070" i="1"/>
  <c r="AH2065" i="1"/>
  <c r="AH2059" i="1"/>
  <c r="AH2054" i="1"/>
  <c r="AH2049" i="1"/>
  <c r="AH2043" i="1"/>
  <c r="AH2038" i="1"/>
  <c r="AH2033" i="1"/>
  <c r="AH2027" i="1"/>
  <c r="AH2022" i="1"/>
  <c r="AH2017" i="1"/>
  <c r="AH2011" i="1"/>
  <c r="AH2006" i="1"/>
  <c r="AH2001" i="1"/>
  <c r="AH1995" i="1"/>
  <c r="AH1990" i="1"/>
  <c r="AH1985" i="1"/>
  <c r="AH1979" i="1"/>
  <c r="AH1974" i="1"/>
  <c r="AH1969" i="1"/>
  <c r="AH1963" i="1"/>
  <c r="AH1958" i="1"/>
  <c r="AH1953" i="1"/>
  <c r="AH1947" i="1"/>
  <c r="AH1942" i="1"/>
  <c r="AH1937" i="1"/>
  <c r="AH1931" i="1"/>
  <c r="AH1926" i="1"/>
  <c r="AH1921" i="1"/>
  <c r="AH1915" i="1"/>
  <c r="AH1910" i="1"/>
  <c r="AH1905" i="1"/>
  <c r="AH1899" i="1"/>
  <c r="AH1894" i="1"/>
  <c r="AH1889" i="1"/>
  <c r="AH1883" i="1"/>
  <c r="AH1878" i="1"/>
  <c r="AH1873" i="1"/>
  <c r="AH1867" i="1"/>
  <c r="AH1862" i="1"/>
  <c r="AH1857" i="1"/>
  <c r="AH1851" i="1"/>
  <c r="AH1846" i="1"/>
  <c r="AH1841" i="1"/>
  <c r="AH1835" i="1"/>
  <c r="AH1830" i="1"/>
  <c r="AH1825" i="1"/>
  <c r="AH1819" i="1"/>
  <c r="AH1814" i="1"/>
  <c r="AH1809" i="1"/>
  <c r="AH1803" i="1"/>
  <c r="AH1798" i="1"/>
  <c r="AH1793" i="1"/>
  <c r="AH1787" i="1"/>
  <c r="AH1782" i="1"/>
  <c r="AH1777" i="1"/>
  <c r="AH1771" i="1"/>
  <c r="AH1766" i="1"/>
  <c r="AH1761" i="1"/>
  <c r="AH1755" i="1"/>
  <c r="AH1750" i="1"/>
  <c r="AH1745" i="1"/>
  <c r="AH1739" i="1"/>
  <c r="AH1731" i="1"/>
  <c r="AH1713" i="1"/>
  <c r="AH1691" i="1"/>
  <c r="AH1670" i="1"/>
  <c r="AH1649" i="1"/>
  <c r="AH1627" i="1"/>
  <c r="AH1606" i="1"/>
  <c r="AH1585" i="1"/>
  <c r="AH1563" i="1"/>
  <c r="AH1542" i="1"/>
  <c r="AH1521" i="1"/>
  <c r="AH1499" i="1"/>
  <c r="AH1478" i="1"/>
  <c r="AH1457" i="1"/>
  <c r="AH1435" i="1"/>
  <c r="AH1414" i="1"/>
  <c r="AH1393" i="1"/>
  <c r="AH1358" i="1"/>
  <c r="AH1274" i="1"/>
  <c r="AH1189" i="1"/>
  <c r="AH1103" i="1"/>
  <c r="AH1018" i="1"/>
  <c r="AH933" i="1"/>
  <c r="AH847" i="1"/>
  <c r="AH762" i="1"/>
  <c r="AH677" i="1"/>
  <c r="AH591" i="1"/>
  <c r="AH343" i="1"/>
  <c r="AH1532" i="1"/>
  <c r="AH1528" i="1"/>
  <c r="AH1524" i="1"/>
  <c r="AH1520" i="1"/>
  <c r="AH1516" i="1"/>
  <c r="AH1512" i="1"/>
  <c r="AH1508" i="1"/>
  <c r="AH1504" i="1"/>
  <c r="AH1500" i="1"/>
  <c r="AH1496" i="1"/>
  <c r="AH1492" i="1"/>
  <c r="AH1488" i="1"/>
  <c r="AH1484" i="1"/>
  <c r="AH1480" i="1"/>
  <c r="AH1476" i="1"/>
  <c r="AH1472" i="1"/>
  <c r="AH1468" i="1"/>
  <c r="AH1464" i="1"/>
  <c r="AH1460" i="1"/>
  <c r="AH1456" i="1"/>
  <c r="AH1452" i="1"/>
  <c r="AH1448" i="1"/>
  <c r="AH1444" i="1"/>
  <c r="AH1440" i="1"/>
  <c r="AH1436" i="1"/>
  <c r="AH1432" i="1"/>
  <c r="AH1428" i="1"/>
  <c r="AH1424" i="1"/>
  <c r="AH1420" i="1"/>
  <c r="AH1416" i="1"/>
  <c r="AH1412" i="1"/>
  <c r="AH1408" i="1"/>
  <c r="AH1404" i="1"/>
  <c r="AH1400" i="1"/>
  <c r="AH1396" i="1"/>
  <c r="AH1392" i="1"/>
  <c r="AH1388" i="1"/>
  <c r="AH1384" i="1"/>
  <c r="AH1380" i="1"/>
  <c r="AH1376" i="1"/>
  <c r="AH1372" i="1"/>
  <c r="AH1368" i="1"/>
  <c r="AH1364" i="1"/>
  <c r="AH1360" i="1"/>
  <c r="AH1356" i="1"/>
  <c r="AH1352" i="1"/>
  <c r="AH1348" i="1"/>
  <c r="AH1344" i="1"/>
  <c r="AH1340" i="1"/>
  <c r="AH1336" i="1"/>
  <c r="AH1332" i="1"/>
  <c r="AH1328" i="1"/>
  <c r="AH1324" i="1"/>
  <c r="AH1320" i="1"/>
  <c r="AH1316" i="1"/>
  <c r="AH1312" i="1"/>
  <c r="AH1308" i="1"/>
  <c r="AH1304" i="1"/>
  <c r="AH1300" i="1"/>
  <c r="AH1296" i="1"/>
  <c r="AH1292" i="1"/>
  <c r="AH1288" i="1"/>
  <c r="AH1284" i="1"/>
  <c r="AH1280" i="1"/>
  <c r="AH1276" i="1"/>
  <c r="AH1272" i="1"/>
  <c r="AH1268" i="1"/>
  <c r="AH1264" i="1"/>
  <c r="AH1260" i="1"/>
  <c r="AH1256" i="1"/>
  <c r="AH1252" i="1"/>
  <c r="AH1248" i="1"/>
  <c r="AH1244" i="1"/>
  <c r="AH1240" i="1"/>
  <c r="AH1236" i="1"/>
  <c r="AH1232" i="1"/>
  <c r="AH1228" i="1"/>
  <c r="AH1224" i="1"/>
  <c r="AH1220" i="1"/>
  <c r="AH1216" i="1"/>
  <c r="AH1212" i="1"/>
  <c r="AH1208" i="1"/>
  <c r="AH1204" i="1"/>
  <c r="AH1200" i="1"/>
  <c r="AH1196" i="1"/>
  <c r="AH1192" i="1"/>
  <c r="AH1188" i="1"/>
  <c r="AH1184" i="1"/>
  <c r="AH1180" i="1"/>
  <c r="AH1176" i="1"/>
  <c r="AH1172" i="1"/>
  <c r="AH1168" i="1"/>
  <c r="AH1164" i="1"/>
  <c r="AH1160" i="1"/>
  <c r="AH1156" i="1"/>
  <c r="AH1152" i="1"/>
  <c r="AH1148" i="1"/>
  <c r="AH1144" i="1"/>
  <c r="AH1140" i="1"/>
  <c r="AH1136" i="1"/>
  <c r="AH1132" i="1"/>
  <c r="AH1128" i="1"/>
  <c r="AH1124" i="1"/>
  <c r="AH1120" i="1"/>
  <c r="AH1116" i="1"/>
  <c r="AH1112" i="1"/>
  <c r="AH1108" i="1"/>
  <c r="AH1104" i="1"/>
  <c r="AH1382" i="1"/>
  <c r="AH1387" i="1"/>
  <c r="AH1373" i="1"/>
  <c r="AH1378" i="1"/>
  <c r="AH1347" i="1"/>
  <c r="AH1353" i="1"/>
  <c r="AH1727" i="1"/>
  <c r="AH1722" i="1"/>
  <c r="AH1717" i="1"/>
  <c r="AH1711" i="1"/>
  <c r="AH1706" i="1"/>
  <c r="AH1701" i="1"/>
  <c r="AH1695" i="1"/>
  <c r="AH1690" i="1"/>
  <c r="AH1685" i="1"/>
  <c r="AH1679" i="1"/>
  <c r="AH1674" i="1"/>
  <c r="AH1669" i="1"/>
  <c r="AH1663" i="1"/>
  <c r="AH1658" i="1"/>
  <c r="AH1653" i="1"/>
  <c r="AH1647" i="1"/>
  <c r="AH1642" i="1"/>
  <c r="AH1637" i="1"/>
  <c r="AH1631" i="1"/>
  <c r="AH1626" i="1"/>
  <c r="AH1621" i="1"/>
  <c r="AH1615" i="1"/>
  <c r="AH1610" i="1"/>
  <c r="AH1605" i="1"/>
  <c r="AH1599" i="1"/>
  <c r="AH1594" i="1"/>
  <c r="AH1589" i="1"/>
  <c r="AH1583" i="1"/>
  <c r="AH1578" i="1"/>
  <c r="AH1573" i="1"/>
  <c r="AH1567" i="1"/>
  <c r="AH1562" i="1"/>
  <c r="AH1557" i="1"/>
  <c r="AH1551" i="1"/>
  <c r="AH1546" i="1"/>
  <c r="AH1541" i="1"/>
  <c r="AH1535" i="1"/>
  <c r="AH1530" i="1"/>
  <c r="AH1525" i="1"/>
  <c r="AH1519" i="1"/>
  <c r="AH1514" i="1"/>
  <c r="AH1509" i="1"/>
  <c r="AH1503" i="1"/>
  <c r="AH1498" i="1"/>
  <c r="AH1493" i="1"/>
  <c r="AH1487" i="1"/>
  <c r="AH1482" i="1"/>
  <c r="AH1477" i="1"/>
  <c r="AH1471" i="1"/>
  <c r="AH1466" i="1"/>
  <c r="AH1461" i="1"/>
  <c r="AH1455" i="1"/>
  <c r="AH1450" i="1"/>
  <c r="AH1445" i="1"/>
  <c r="AH1439" i="1"/>
  <c r="AH1434" i="1"/>
  <c r="AH1429" i="1"/>
  <c r="AH1423" i="1"/>
  <c r="AH1418" i="1"/>
  <c r="AH1413" i="1"/>
  <c r="AH1407" i="1"/>
  <c r="AH1402" i="1"/>
  <c r="AH1397" i="1"/>
  <c r="AH1391" i="1"/>
  <c r="AH1385" i="1"/>
  <c r="AH1375" i="1"/>
  <c r="AH1365" i="1"/>
  <c r="AH1354" i="1"/>
  <c r="AH1333" i="1"/>
  <c r="AH1311" i="1"/>
  <c r="AH1290" i="1"/>
  <c r="AH1269" i="1"/>
  <c r="AH1247" i="1"/>
  <c r="AH1226" i="1"/>
  <c r="AH1205" i="1"/>
  <c r="AH1183" i="1"/>
  <c r="AH1162" i="1"/>
  <c r="AH1141" i="1"/>
  <c r="AH1119" i="1"/>
  <c r="AH1098" i="1"/>
  <c r="AH1077" i="1"/>
  <c r="AH1055" i="1"/>
  <c r="AH1034" i="1"/>
  <c r="AH1013" i="1"/>
  <c r="AH991" i="1"/>
  <c r="AH970" i="1"/>
  <c r="AH949" i="1"/>
  <c r="AH927" i="1"/>
  <c r="AH906" i="1"/>
  <c r="AH885" i="1"/>
  <c r="AH863" i="1"/>
  <c r="AH842" i="1"/>
  <c r="AH821" i="1"/>
  <c r="AH799" i="1"/>
  <c r="AH778" i="1"/>
  <c r="AH757" i="1"/>
  <c r="AH735" i="1"/>
  <c r="AH714" i="1"/>
  <c r="AH693" i="1"/>
  <c r="AH671" i="1"/>
  <c r="AH650" i="1"/>
  <c r="AH629" i="1"/>
  <c r="AH607" i="1"/>
  <c r="AH586" i="1"/>
  <c r="AH565" i="1"/>
  <c r="AH541" i="1"/>
  <c r="AH457" i="1"/>
  <c r="AH258" i="1"/>
  <c r="AH1721" i="1"/>
  <c r="AH1715" i="1"/>
  <c r="AH1710" i="1"/>
  <c r="AH1705" i="1"/>
  <c r="AH1699" i="1"/>
  <c r="AH1694" i="1"/>
  <c r="AH1689" i="1"/>
  <c r="AH1683" i="1"/>
  <c r="AH1678" i="1"/>
  <c r="AH1673" i="1"/>
  <c r="AH1667" i="1"/>
  <c r="AH1662" i="1"/>
  <c r="AH1657" i="1"/>
  <c r="AH1651" i="1"/>
  <c r="AH1646" i="1"/>
  <c r="AH1641" i="1"/>
  <c r="AH1635" i="1"/>
  <c r="AH1630" i="1"/>
  <c r="AH1625" i="1"/>
  <c r="AH1619" i="1"/>
  <c r="AH1614" i="1"/>
  <c r="AH1609" i="1"/>
  <c r="AH1603" i="1"/>
  <c r="AH1598" i="1"/>
  <c r="AH1593" i="1"/>
  <c r="AH1587" i="1"/>
  <c r="AH1582" i="1"/>
  <c r="AH1577" i="1"/>
  <c r="AH1571" i="1"/>
  <c r="AH1566" i="1"/>
  <c r="AH1561" i="1"/>
  <c r="AH1555" i="1"/>
  <c r="AH1550" i="1"/>
  <c r="AH1545" i="1"/>
  <c r="AH1539" i="1"/>
  <c r="AH1534" i="1"/>
  <c r="AH1529" i="1"/>
  <c r="AH1523" i="1"/>
  <c r="AH1518" i="1"/>
  <c r="AH1513" i="1"/>
  <c r="AH1507" i="1"/>
  <c r="AH1502" i="1"/>
  <c r="AH1497" i="1"/>
  <c r="AH1491" i="1"/>
  <c r="AH1486" i="1"/>
  <c r="AH1481" i="1"/>
  <c r="AH1475" i="1"/>
  <c r="AH1470" i="1"/>
  <c r="AH1465" i="1"/>
  <c r="AH1459" i="1"/>
  <c r="AH1454" i="1"/>
  <c r="AH1449" i="1"/>
  <c r="AH1443" i="1"/>
  <c r="AH1438" i="1"/>
  <c r="AH1433" i="1"/>
  <c r="AH1427" i="1"/>
  <c r="AH1422" i="1"/>
  <c r="AH1417" i="1"/>
  <c r="AH1411" i="1"/>
  <c r="AH1406" i="1"/>
  <c r="AH1401" i="1"/>
  <c r="AH1395" i="1"/>
  <c r="AH1390" i="1"/>
  <c r="AH1383" i="1"/>
  <c r="AH1374" i="1"/>
  <c r="AH1363" i="1"/>
  <c r="AH1349" i="1"/>
  <c r="AH1327" i="1"/>
  <c r="AH1306" i="1"/>
  <c r="AH1285" i="1"/>
  <c r="AH1263" i="1"/>
  <c r="AH1242" i="1"/>
  <c r="AH1221" i="1"/>
  <c r="AH1199" i="1"/>
  <c r="AH1178" i="1"/>
  <c r="AH1157" i="1"/>
  <c r="AH1135" i="1"/>
  <c r="AH1114" i="1"/>
  <c r="AH1093" i="1"/>
  <c r="AH1071" i="1"/>
  <c r="AH1050" i="1"/>
  <c r="AH1029" i="1"/>
  <c r="AH1007" i="1"/>
  <c r="AH986" i="1"/>
  <c r="AH965" i="1"/>
  <c r="AH943" i="1"/>
  <c r="AH922" i="1"/>
  <c r="AH901" i="1"/>
  <c r="AH879" i="1"/>
  <c r="AH858" i="1"/>
  <c r="AH837" i="1"/>
  <c r="AH815" i="1"/>
  <c r="AH794" i="1"/>
  <c r="AH773" i="1"/>
  <c r="AH751" i="1"/>
  <c r="AH730" i="1"/>
  <c r="AH709" i="1"/>
  <c r="AH687" i="1"/>
  <c r="AH666" i="1"/>
  <c r="AH645" i="1"/>
  <c r="AH623" i="1"/>
  <c r="AH602" i="1"/>
  <c r="AH581" i="1"/>
  <c r="AH559" i="1"/>
  <c r="AH521" i="1"/>
  <c r="AH435" i="1"/>
  <c r="AH173" i="1"/>
  <c r="AH1730" i="1"/>
  <c r="AH1725" i="1"/>
  <c r="AH1719" i="1"/>
  <c r="AH1714" i="1"/>
  <c r="AH1709" i="1"/>
  <c r="AH1703" i="1"/>
  <c r="AH1698" i="1"/>
  <c r="AH1693" i="1"/>
  <c r="AH1687" i="1"/>
  <c r="AH1682" i="1"/>
  <c r="AH1677" i="1"/>
  <c r="AH1671" i="1"/>
  <c r="AH1666" i="1"/>
  <c r="AH1661" i="1"/>
  <c r="AH1655" i="1"/>
  <c r="AH1650" i="1"/>
  <c r="AH1645" i="1"/>
  <c r="AH1639" i="1"/>
  <c r="AH1634" i="1"/>
  <c r="AH1629" i="1"/>
  <c r="AH1623" i="1"/>
  <c r="AH1618" i="1"/>
  <c r="AH1613" i="1"/>
  <c r="AH1607" i="1"/>
  <c r="AH1602" i="1"/>
  <c r="AH1597" i="1"/>
  <c r="AH1591" i="1"/>
  <c r="AH1586" i="1"/>
  <c r="AH1581" i="1"/>
  <c r="AH1575" i="1"/>
  <c r="AH1570" i="1"/>
  <c r="AH1565" i="1"/>
  <c r="AH1559" i="1"/>
  <c r="AH1554" i="1"/>
  <c r="AH1549" i="1"/>
  <c r="AH1543" i="1"/>
  <c r="AH1538" i="1"/>
  <c r="AH1533" i="1"/>
  <c r="AH1527" i="1"/>
  <c r="AH1522" i="1"/>
  <c r="AH1517" i="1"/>
  <c r="AH1511" i="1"/>
  <c r="AH1506" i="1"/>
  <c r="AH1501" i="1"/>
  <c r="AH1495" i="1"/>
  <c r="AH1490" i="1"/>
  <c r="AH1485" i="1"/>
  <c r="AH1479" i="1"/>
  <c r="AH1474" i="1"/>
  <c r="AH1469" i="1"/>
  <c r="AH1463" i="1"/>
  <c r="AH1458" i="1"/>
  <c r="AH1453" i="1"/>
  <c r="AH1447" i="1"/>
  <c r="AH1442" i="1"/>
  <c r="AH1437" i="1"/>
  <c r="AH1431" i="1"/>
  <c r="AH1426" i="1"/>
  <c r="AH1421" i="1"/>
  <c r="AH1415" i="1"/>
  <c r="AH1410" i="1"/>
  <c r="AH1405" i="1"/>
  <c r="AH1399" i="1"/>
  <c r="AH1394" i="1"/>
  <c r="AH1389" i="1"/>
  <c r="AH1381" i="1"/>
  <c r="AH1370" i="1"/>
  <c r="AH1359" i="1"/>
  <c r="AH1343" i="1"/>
  <c r="AH1322" i="1"/>
  <c r="AH1301" i="1"/>
  <c r="AH1279" i="1"/>
  <c r="AH1258" i="1"/>
  <c r="AH1237" i="1"/>
  <c r="AH1215" i="1"/>
  <c r="AH1194" i="1"/>
  <c r="AH1173" i="1"/>
  <c r="AH1151" i="1"/>
  <c r="AH1130" i="1"/>
  <c r="AH1109" i="1"/>
  <c r="AH1087" i="1"/>
  <c r="AH1066" i="1"/>
  <c r="AH1045" i="1"/>
  <c r="AH1023" i="1"/>
  <c r="AH1002" i="1"/>
  <c r="AH981" i="1"/>
  <c r="AH959" i="1"/>
  <c r="AH938" i="1"/>
  <c r="AH917" i="1"/>
  <c r="AH895" i="1"/>
  <c r="AH874" i="1"/>
  <c r="AH853" i="1"/>
  <c r="AH831" i="1"/>
  <c r="AH810" i="1"/>
  <c r="AH789" i="1"/>
  <c r="AH767" i="1"/>
  <c r="AH746" i="1"/>
  <c r="AH725" i="1"/>
  <c r="AH703" i="1"/>
  <c r="AH682" i="1"/>
  <c r="AH661" i="1"/>
  <c r="AH639" i="1"/>
  <c r="AH618" i="1"/>
  <c r="AH597" i="1"/>
  <c r="AH575" i="1"/>
  <c r="AH554" i="1"/>
  <c r="AH499" i="1"/>
  <c r="AH413" i="1"/>
  <c r="AH87" i="1"/>
  <c r="AH1100" i="1"/>
  <c r="AH1096" i="1"/>
  <c r="AH1092" i="1"/>
  <c r="AH1088" i="1"/>
  <c r="AH1084" i="1"/>
  <c r="AH1080" i="1"/>
  <c r="AH1076" i="1"/>
  <c r="AH1072" i="1"/>
  <c r="AH1068" i="1"/>
  <c r="AH1064" i="1"/>
  <c r="AH1060" i="1"/>
  <c r="AH1056" i="1"/>
  <c r="AH1052" i="1"/>
  <c r="AH1048" i="1"/>
  <c r="AH1044" i="1"/>
  <c r="AH1040" i="1"/>
  <c r="AH1036" i="1"/>
  <c r="AH1032" i="1"/>
  <c r="AH1028" i="1"/>
  <c r="AH1024" i="1"/>
  <c r="AH1020" i="1"/>
  <c r="AH1016" i="1"/>
  <c r="AH1012" i="1"/>
  <c r="AH1008" i="1"/>
  <c r="AH1004" i="1"/>
  <c r="AH1000" i="1"/>
  <c r="AH996" i="1"/>
  <c r="AH992" i="1"/>
  <c r="AH988" i="1"/>
  <c r="AH984" i="1"/>
  <c r="AH980" i="1"/>
  <c r="AH976" i="1"/>
  <c r="AH972" i="1"/>
  <c r="AH968" i="1"/>
  <c r="AH964" i="1"/>
  <c r="AH960" i="1"/>
  <c r="AH956" i="1"/>
  <c r="AH952" i="1"/>
  <c r="AH948" i="1"/>
  <c r="AH944" i="1"/>
  <c r="AH940" i="1"/>
  <c r="AH936" i="1"/>
  <c r="AH932" i="1"/>
  <c r="AH928" i="1"/>
  <c r="AH924" i="1"/>
  <c r="AH920" i="1"/>
  <c r="AH916" i="1"/>
  <c r="AH912" i="1"/>
  <c r="AH908" i="1"/>
  <c r="AH904" i="1"/>
  <c r="AH900" i="1"/>
  <c r="AH896" i="1"/>
  <c r="AH892" i="1"/>
  <c r="AH888" i="1"/>
  <c r="AH884" i="1"/>
  <c r="AH880" i="1"/>
  <c r="AH876" i="1"/>
  <c r="AH872" i="1"/>
  <c r="AH868" i="1"/>
  <c r="AH864" i="1"/>
  <c r="AH860" i="1"/>
  <c r="AH856" i="1"/>
  <c r="AH852" i="1"/>
  <c r="AH848" i="1"/>
  <c r="AH844" i="1"/>
  <c r="AH840" i="1"/>
  <c r="AH836" i="1"/>
  <c r="AH832" i="1"/>
  <c r="AH828" i="1"/>
  <c r="AH824" i="1"/>
  <c r="AH820" i="1"/>
  <c r="AH816" i="1"/>
  <c r="AH812" i="1"/>
  <c r="AH808" i="1"/>
  <c r="AH804" i="1"/>
  <c r="AH800" i="1"/>
  <c r="AH796" i="1"/>
  <c r="AH792" i="1"/>
  <c r="AH788" i="1"/>
  <c r="AH784" i="1"/>
  <c r="AH780" i="1"/>
  <c r="AH776" i="1"/>
  <c r="AH772" i="1"/>
  <c r="AH768" i="1"/>
  <c r="AH764" i="1"/>
  <c r="AH760" i="1"/>
  <c r="AH756" i="1"/>
  <c r="AH752" i="1"/>
  <c r="AH748" i="1"/>
  <c r="AH744" i="1"/>
  <c r="AH740" i="1"/>
  <c r="AH736" i="1"/>
  <c r="AH732" i="1"/>
  <c r="AH728" i="1"/>
  <c r="AH724" i="1"/>
  <c r="AH720" i="1"/>
  <c r="AH716" i="1"/>
  <c r="AH712" i="1"/>
  <c r="AH708" i="1"/>
  <c r="AH704" i="1"/>
  <c r="AH700" i="1"/>
  <c r="AH696" i="1"/>
  <c r="AH692" i="1"/>
  <c r="AH688" i="1"/>
  <c r="AH684" i="1"/>
  <c r="AH680" i="1"/>
  <c r="AH676" i="1"/>
  <c r="AH672" i="1"/>
  <c r="AH668" i="1"/>
  <c r="AH664" i="1"/>
  <c r="AH660" i="1"/>
  <c r="AH656" i="1"/>
  <c r="AH652" i="1"/>
  <c r="AH648" i="1"/>
  <c r="AH644" i="1"/>
  <c r="AH640" i="1"/>
  <c r="AH636" i="1"/>
  <c r="AH632" i="1"/>
  <c r="AH628" i="1"/>
  <c r="AH624" i="1"/>
  <c r="AH620" i="1"/>
  <c r="AH616" i="1"/>
  <c r="AH612" i="1"/>
  <c r="AH608" i="1"/>
  <c r="AH604" i="1"/>
  <c r="AH600" i="1"/>
  <c r="AH596" i="1"/>
  <c r="AH592" i="1"/>
  <c r="AH588" i="1"/>
  <c r="AH584" i="1"/>
  <c r="AH580" i="1"/>
  <c r="AH576" i="1"/>
  <c r="AH572" i="1"/>
  <c r="AH568" i="1"/>
  <c r="AH564" i="1"/>
  <c r="AH560" i="1"/>
  <c r="AH556" i="1"/>
  <c r="AH552" i="1"/>
  <c r="AH548" i="1"/>
  <c r="AH544" i="1"/>
  <c r="AH540" i="1"/>
  <c r="AH536" i="1"/>
  <c r="AH532" i="1"/>
  <c r="AH528" i="1"/>
  <c r="AH524" i="1"/>
  <c r="AH520" i="1"/>
  <c r="AH516" i="1"/>
  <c r="AH512" i="1"/>
  <c r="AH508" i="1"/>
  <c r="AH504" i="1"/>
  <c r="AH500" i="1"/>
  <c r="AH496" i="1"/>
  <c r="AH492" i="1"/>
  <c r="AH488" i="1"/>
  <c r="AH484" i="1"/>
  <c r="AH480" i="1"/>
  <c r="AH476" i="1"/>
  <c r="AH472" i="1"/>
  <c r="AH468" i="1"/>
  <c r="AH464" i="1"/>
  <c r="AH460" i="1"/>
  <c r="AH456" i="1"/>
  <c r="AH452" i="1"/>
  <c r="AH448" i="1"/>
  <c r="AH444" i="1"/>
  <c r="AH440" i="1"/>
  <c r="AH436" i="1"/>
  <c r="AH432" i="1"/>
  <c r="AH428" i="1"/>
  <c r="AH424" i="1"/>
  <c r="AH420" i="1"/>
  <c r="AH542" i="1"/>
  <c r="AH543" i="1"/>
  <c r="AH1342" i="1"/>
  <c r="AH1337" i="1"/>
  <c r="AH1331" i="1"/>
  <c r="AH1326" i="1"/>
  <c r="AH1321" i="1"/>
  <c r="AH1315" i="1"/>
  <c r="AH1310" i="1"/>
  <c r="AH1305" i="1"/>
  <c r="AH1299" i="1"/>
  <c r="AH1294" i="1"/>
  <c r="AH1289" i="1"/>
  <c r="AH1283" i="1"/>
  <c r="AH1278" i="1"/>
  <c r="AH1273" i="1"/>
  <c r="AH1267" i="1"/>
  <c r="AH1262" i="1"/>
  <c r="AH1257" i="1"/>
  <c r="AH1251" i="1"/>
  <c r="AH1246" i="1"/>
  <c r="AH1241" i="1"/>
  <c r="AH1235" i="1"/>
  <c r="AH1230" i="1"/>
  <c r="AH1225" i="1"/>
  <c r="AH1219" i="1"/>
  <c r="AH1214" i="1"/>
  <c r="AH1209" i="1"/>
  <c r="AH1203" i="1"/>
  <c r="AH1198" i="1"/>
  <c r="AH1193" i="1"/>
  <c r="AH1187" i="1"/>
  <c r="AH1182" i="1"/>
  <c r="AH1177" i="1"/>
  <c r="AH1171" i="1"/>
  <c r="AH1166" i="1"/>
  <c r="AH1161" i="1"/>
  <c r="AH1155" i="1"/>
  <c r="AH1150" i="1"/>
  <c r="AH1145" i="1"/>
  <c r="AH1139" i="1"/>
  <c r="AH1134" i="1"/>
  <c r="AH1129" i="1"/>
  <c r="AH1123" i="1"/>
  <c r="AH1118" i="1"/>
  <c r="AH1113" i="1"/>
  <c r="AH1107" i="1"/>
  <c r="AH1102" i="1"/>
  <c r="AH1097" i="1"/>
  <c r="AH1091" i="1"/>
  <c r="AH1086" i="1"/>
  <c r="AH1081" i="1"/>
  <c r="AH1075" i="1"/>
  <c r="AH1070" i="1"/>
  <c r="AH1065" i="1"/>
  <c r="AH1059" i="1"/>
  <c r="AH1054" i="1"/>
  <c r="AH1049" i="1"/>
  <c r="AH1043" i="1"/>
  <c r="AH1038" i="1"/>
  <c r="AH1033" i="1"/>
  <c r="AH1027" i="1"/>
  <c r="AH1022" i="1"/>
  <c r="AH1017" i="1"/>
  <c r="AH1011" i="1"/>
  <c r="AH1006" i="1"/>
  <c r="AH1001" i="1"/>
  <c r="AH995" i="1"/>
  <c r="AH990" i="1"/>
  <c r="AH985" i="1"/>
  <c r="AH979" i="1"/>
  <c r="AH974" i="1"/>
  <c r="AH969" i="1"/>
  <c r="AH963" i="1"/>
  <c r="AH958" i="1"/>
  <c r="AH953" i="1"/>
  <c r="AH947" i="1"/>
  <c r="AH942" i="1"/>
  <c r="AH937" i="1"/>
  <c r="AH931" i="1"/>
  <c r="AH926" i="1"/>
  <c r="AH921" i="1"/>
  <c r="AH915" i="1"/>
  <c r="AH910" i="1"/>
  <c r="AH905" i="1"/>
  <c r="AH899" i="1"/>
  <c r="AH894" i="1"/>
  <c r="AH889" i="1"/>
  <c r="AH883" i="1"/>
  <c r="AH878" i="1"/>
  <c r="AH873" i="1"/>
  <c r="AH867" i="1"/>
  <c r="AH862" i="1"/>
  <c r="AH857" i="1"/>
  <c r="AH851" i="1"/>
  <c r="AH846" i="1"/>
  <c r="AH841" i="1"/>
  <c r="AH835" i="1"/>
  <c r="AH830" i="1"/>
  <c r="AH825" i="1"/>
  <c r="AH819" i="1"/>
  <c r="AH814" i="1"/>
  <c r="AH809" i="1"/>
  <c r="AH803" i="1"/>
  <c r="AH798" i="1"/>
  <c r="AH793" i="1"/>
  <c r="AH787" i="1"/>
  <c r="AH782" i="1"/>
  <c r="AH777" i="1"/>
  <c r="AH771" i="1"/>
  <c r="AH766" i="1"/>
  <c r="AH761" i="1"/>
  <c r="AH755" i="1"/>
  <c r="AH750" i="1"/>
  <c r="AH745" i="1"/>
  <c r="AH739" i="1"/>
  <c r="AH734" i="1"/>
  <c r="AH729" i="1"/>
  <c r="AH723" i="1"/>
  <c r="AH718" i="1"/>
  <c r="AH713" i="1"/>
  <c r="AH707" i="1"/>
  <c r="AH702" i="1"/>
  <c r="AH697" i="1"/>
  <c r="AH691" i="1"/>
  <c r="AH686" i="1"/>
  <c r="AH681" i="1"/>
  <c r="AH675" i="1"/>
  <c r="AH670" i="1"/>
  <c r="AH665" i="1"/>
  <c r="AH659" i="1"/>
  <c r="AH654" i="1"/>
  <c r="AH649" i="1"/>
  <c r="AH643" i="1"/>
  <c r="AH638" i="1"/>
  <c r="AH633" i="1"/>
  <c r="AH627" i="1"/>
  <c r="AH622" i="1"/>
  <c r="AH617" i="1"/>
  <c r="AH611" i="1"/>
  <c r="AH606" i="1"/>
  <c r="AH601" i="1"/>
  <c r="AH595" i="1"/>
  <c r="AH590" i="1"/>
  <c r="AH585" i="1"/>
  <c r="AH579" i="1"/>
  <c r="AH574" i="1"/>
  <c r="AH569" i="1"/>
  <c r="AH563" i="1"/>
  <c r="AH558" i="1"/>
  <c r="AH553" i="1"/>
  <c r="AH547" i="1"/>
  <c r="AH537" i="1"/>
  <c r="AH515" i="1"/>
  <c r="AH494" i="1"/>
  <c r="AH473" i="1"/>
  <c r="AH451" i="1"/>
  <c r="AH430" i="1"/>
  <c r="AH405" i="1"/>
  <c r="AH322" i="1"/>
  <c r="AH237" i="1"/>
  <c r="AH151" i="1"/>
  <c r="AH66" i="1"/>
  <c r="AH1367" i="1"/>
  <c r="AH1362" i="1"/>
  <c r="AH1357" i="1"/>
  <c r="AH1351" i="1"/>
  <c r="AH1346" i="1"/>
  <c r="AH1341" i="1"/>
  <c r="AH1335" i="1"/>
  <c r="AH1330" i="1"/>
  <c r="AH1325" i="1"/>
  <c r="AH1319" i="1"/>
  <c r="AH1314" i="1"/>
  <c r="AH1309" i="1"/>
  <c r="AH1303" i="1"/>
  <c r="AH1298" i="1"/>
  <c r="AH1293" i="1"/>
  <c r="AH1287" i="1"/>
  <c r="AH1282" i="1"/>
  <c r="AH1277" i="1"/>
  <c r="AH1271" i="1"/>
  <c r="AH1266" i="1"/>
  <c r="AH1261" i="1"/>
  <c r="AH1255" i="1"/>
  <c r="AH1250" i="1"/>
  <c r="AH1245" i="1"/>
  <c r="AH1239" i="1"/>
  <c r="AH1234" i="1"/>
  <c r="AH1229" i="1"/>
  <c r="AH1223" i="1"/>
  <c r="AH1218" i="1"/>
  <c r="AH1213" i="1"/>
  <c r="AH1207" i="1"/>
  <c r="AH1202" i="1"/>
  <c r="AH1197" i="1"/>
  <c r="AH1191" i="1"/>
  <c r="AH1186" i="1"/>
  <c r="AH1181" i="1"/>
  <c r="AH1175" i="1"/>
  <c r="AH1170" i="1"/>
  <c r="AH1165" i="1"/>
  <c r="AH1159" i="1"/>
  <c r="AH1154" i="1"/>
  <c r="AH1149" i="1"/>
  <c r="AH1143" i="1"/>
  <c r="AH1138" i="1"/>
  <c r="AH1133" i="1"/>
  <c r="AH1127" i="1"/>
  <c r="AH1122" i="1"/>
  <c r="AH1117" i="1"/>
  <c r="AH1111" i="1"/>
  <c r="AH1106" i="1"/>
  <c r="AH1101" i="1"/>
  <c r="AH1095" i="1"/>
  <c r="AH1090" i="1"/>
  <c r="AH1085" i="1"/>
  <c r="AH1079" i="1"/>
  <c r="AH1074" i="1"/>
  <c r="AH1069" i="1"/>
  <c r="AH1063" i="1"/>
  <c r="AH1058" i="1"/>
  <c r="AH1053" i="1"/>
  <c r="AH1047" i="1"/>
  <c r="AH1042" i="1"/>
  <c r="AH1037" i="1"/>
  <c r="AH1031" i="1"/>
  <c r="AH1026" i="1"/>
  <c r="AH1021" i="1"/>
  <c r="AH1015" i="1"/>
  <c r="AH1010" i="1"/>
  <c r="AH1005" i="1"/>
  <c r="AH999" i="1"/>
  <c r="AH994" i="1"/>
  <c r="AH989" i="1"/>
  <c r="AH983" i="1"/>
  <c r="AH978" i="1"/>
  <c r="AH973" i="1"/>
  <c r="AH967" i="1"/>
  <c r="AH962" i="1"/>
  <c r="AH957" i="1"/>
  <c r="AH951" i="1"/>
  <c r="AH946" i="1"/>
  <c r="AH941" i="1"/>
  <c r="AH935" i="1"/>
  <c r="AH930" i="1"/>
  <c r="AH925" i="1"/>
  <c r="AH919" i="1"/>
  <c r="AH914" i="1"/>
  <c r="AH909" i="1"/>
  <c r="AH903" i="1"/>
  <c r="AH898" i="1"/>
  <c r="AH893" i="1"/>
  <c r="AH887" i="1"/>
  <c r="AH882" i="1"/>
  <c r="AH877" i="1"/>
  <c r="AH871" i="1"/>
  <c r="AH866" i="1"/>
  <c r="AH861" i="1"/>
  <c r="AH855" i="1"/>
  <c r="AH850" i="1"/>
  <c r="AH845" i="1"/>
  <c r="AH839" i="1"/>
  <c r="AH834" i="1"/>
  <c r="AH829" i="1"/>
  <c r="AH823" i="1"/>
  <c r="AH818" i="1"/>
  <c r="AH813" i="1"/>
  <c r="AH807" i="1"/>
  <c r="AH802" i="1"/>
  <c r="AH797" i="1"/>
  <c r="AH791" i="1"/>
  <c r="AH786" i="1"/>
  <c r="AH781" i="1"/>
  <c r="AH775" i="1"/>
  <c r="AH770" i="1"/>
  <c r="AH765" i="1"/>
  <c r="AH759" i="1"/>
  <c r="AH754" i="1"/>
  <c r="AH749" i="1"/>
  <c r="AH743" i="1"/>
  <c r="AH738" i="1"/>
  <c r="AH733" i="1"/>
  <c r="AH727" i="1"/>
  <c r="AH722" i="1"/>
  <c r="AH717" i="1"/>
  <c r="AH711" i="1"/>
  <c r="AH706" i="1"/>
  <c r="AH701" i="1"/>
  <c r="AH695" i="1"/>
  <c r="AH690" i="1"/>
  <c r="AH685" i="1"/>
  <c r="AH679" i="1"/>
  <c r="AH674" i="1"/>
  <c r="AH669" i="1"/>
  <c r="AH663" i="1"/>
  <c r="AH658" i="1"/>
  <c r="AH653" i="1"/>
  <c r="AH647" i="1"/>
  <c r="AH642" i="1"/>
  <c r="AH637" i="1"/>
  <c r="AH631" i="1"/>
  <c r="AH626" i="1"/>
  <c r="AH621" i="1"/>
  <c r="AH615" i="1"/>
  <c r="AH610" i="1"/>
  <c r="AH605" i="1"/>
  <c r="AH599" i="1"/>
  <c r="AH594" i="1"/>
  <c r="AH589" i="1"/>
  <c r="AH583" i="1"/>
  <c r="AH578" i="1"/>
  <c r="AH573" i="1"/>
  <c r="AH567" i="1"/>
  <c r="AH562" i="1"/>
  <c r="AH557" i="1"/>
  <c r="AH551" i="1"/>
  <c r="AH546" i="1"/>
  <c r="AH531" i="1"/>
  <c r="AH510" i="1"/>
  <c r="AH489" i="1"/>
  <c r="AH467" i="1"/>
  <c r="AH446" i="1"/>
  <c r="AH425" i="1"/>
  <c r="AH386" i="1"/>
  <c r="AH301" i="1"/>
  <c r="AH215" i="1"/>
  <c r="AH130" i="1"/>
  <c r="AH45" i="1"/>
  <c r="AH1377" i="1"/>
  <c r="AH1371" i="1"/>
  <c r="AH1366" i="1"/>
  <c r="AH1361" i="1"/>
  <c r="AH1355" i="1"/>
  <c r="AH1350" i="1"/>
  <c r="AH1345" i="1"/>
  <c r="AH1339" i="1"/>
  <c r="AH1334" i="1"/>
  <c r="AH1329" i="1"/>
  <c r="AH1323" i="1"/>
  <c r="AH1318" i="1"/>
  <c r="AH1313" i="1"/>
  <c r="AH1307" i="1"/>
  <c r="AH1302" i="1"/>
  <c r="AH1297" i="1"/>
  <c r="AH1291" i="1"/>
  <c r="AH1286" i="1"/>
  <c r="AH1281" i="1"/>
  <c r="AH1275" i="1"/>
  <c r="AH1270" i="1"/>
  <c r="AH1265" i="1"/>
  <c r="AH1259" i="1"/>
  <c r="AH1254" i="1"/>
  <c r="AH1249" i="1"/>
  <c r="AH1243" i="1"/>
  <c r="AH1238" i="1"/>
  <c r="AH1233" i="1"/>
  <c r="AH1227" i="1"/>
  <c r="AH1222" i="1"/>
  <c r="AH1217" i="1"/>
  <c r="AH1211" i="1"/>
  <c r="AH1206" i="1"/>
  <c r="AH1201" i="1"/>
  <c r="AH1195" i="1"/>
  <c r="AH1190" i="1"/>
  <c r="AH1185" i="1"/>
  <c r="AH1179" i="1"/>
  <c r="AH1174" i="1"/>
  <c r="AH1169" i="1"/>
  <c r="AH1163" i="1"/>
  <c r="AH1158" i="1"/>
  <c r="AH1153" i="1"/>
  <c r="AH1147" i="1"/>
  <c r="AH1142" i="1"/>
  <c r="AH1137" i="1"/>
  <c r="AH1131" i="1"/>
  <c r="AH1126" i="1"/>
  <c r="AH1121" i="1"/>
  <c r="AH1115" i="1"/>
  <c r="AH1110" i="1"/>
  <c r="AH1105" i="1"/>
  <c r="AH1099" i="1"/>
  <c r="AH1094" i="1"/>
  <c r="AH1089" i="1"/>
  <c r="AH1083" i="1"/>
  <c r="AH1078" i="1"/>
  <c r="AH1073" i="1"/>
  <c r="AH1067" i="1"/>
  <c r="AH1062" i="1"/>
  <c r="AH1057" i="1"/>
  <c r="AH1051" i="1"/>
  <c r="AH1046" i="1"/>
  <c r="AH1041" i="1"/>
  <c r="AH1035" i="1"/>
  <c r="AH1030" i="1"/>
  <c r="AH1025" i="1"/>
  <c r="AH1019" i="1"/>
  <c r="AH1014" i="1"/>
  <c r="AH1009" i="1"/>
  <c r="AH1003" i="1"/>
  <c r="AH998" i="1"/>
  <c r="AH993" i="1"/>
  <c r="AH987" i="1"/>
  <c r="AH982" i="1"/>
  <c r="AH977" i="1"/>
  <c r="AH971" i="1"/>
  <c r="AH966" i="1"/>
  <c r="AH961" i="1"/>
  <c r="AH955" i="1"/>
  <c r="AH950" i="1"/>
  <c r="AH945" i="1"/>
  <c r="AH939" i="1"/>
  <c r="AH934" i="1"/>
  <c r="AH929" i="1"/>
  <c r="AH923" i="1"/>
  <c r="AH918" i="1"/>
  <c r="AH913" i="1"/>
  <c r="AH907" i="1"/>
  <c r="AH902" i="1"/>
  <c r="AH897" i="1"/>
  <c r="AH891" i="1"/>
  <c r="AH886" i="1"/>
  <c r="AH881" i="1"/>
  <c r="AH875" i="1"/>
  <c r="AH870" i="1"/>
  <c r="AH865" i="1"/>
  <c r="AH859" i="1"/>
  <c r="AH854" i="1"/>
  <c r="AH849" i="1"/>
  <c r="AH843" i="1"/>
  <c r="AH838" i="1"/>
  <c r="AH833" i="1"/>
  <c r="AH827" i="1"/>
  <c r="AH822" i="1"/>
  <c r="AH817" i="1"/>
  <c r="AH811" i="1"/>
  <c r="AH806" i="1"/>
  <c r="AH801" i="1"/>
  <c r="AH795" i="1"/>
  <c r="AH790" i="1"/>
  <c r="AH785" i="1"/>
  <c r="AH779" i="1"/>
  <c r="AH774" i="1"/>
  <c r="AH769" i="1"/>
  <c r="AH763" i="1"/>
  <c r="AH758" i="1"/>
  <c r="AH753" i="1"/>
  <c r="AH747" i="1"/>
  <c r="AH742" i="1"/>
  <c r="AH737" i="1"/>
  <c r="AH731" i="1"/>
  <c r="AH726" i="1"/>
  <c r="AH721" i="1"/>
  <c r="AH715" i="1"/>
  <c r="AH710" i="1"/>
  <c r="AH705" i="1"/>
  <c r="AH699" i="1"/>
  <c r="AH694" i="1"/>
  <c r="AH689" i="1"/>
  <c r="AH683" i="1"/>
  <c r="AH678" i="1"/>
  <c r="AH673" i="1"/>
  <c r="AH667" i="1"/>
  <c r="AH662" i="1"/>
  <c r="AH657" i="1"/>
  <c r="AH651" i="1"/>
  <c r="AH646" i="1"/>
  <c r="AH641" i="1"/>
  <c r="AH635" i="1"/>
  <c r="AH630" i="1"/>
  <c r="AH625" i="1"/>
  <c r="AH619" i="1"/>
  <c r="AH614" i="1"/>
  <c r="AH609" i="1"/>
  <c r="AH603" i="1"/>
  <c r="AH598" i="1"/>
  <c r="AH593" i="1"/>
  <c r="AH587" i="1"/>
  <c r="AH582" i="1"/>
  <c r="AH577" i="1"/>
  <c r="AH571" i="1"/>
  <c r="AH566" i="1"/>
  <c r="AH561" i="1"/>
  <c r="AH555" i="1"/>
  <c r="AH550" i="1"/>
  <c r="AH545" i="1"/>
  <c r="AH526" i="1"/>
  <c r="AH505" i="1"/>
  <c r="AH483" i="1"/>
  <c r="AH462" i="1"/>
  <c r="AH441" i="1"/>
  <c r="AH419" i="1"/>
  <c r="AH365" i="1"/>
  <c r="AH279" i="1"/>
  <c r="AH194" i="1"/>
  <c r="AH109" i="1"/>
  <c r="AH23" i="1"/>
  <c r="AH416" i="1"/>
  <c r="AH412" i="1"/>
  <c r="AH408" i="1"/>
  <c r="AH404" i="1"/>
  <c r="AH400" i="1"/>
  <c r="AH396" i="1"/>
  <c r="AH392" i="1"/>
  <c r="AH388" i="1"/>
  <c r="AH384" i="1"/>
  <c r="AH380" i="1"/>
  <c r="AH376" i="1"/>
  <c r="AH372" i="1"/>
  <c r="AH368" i="1"/>
  <c r="AH364" i="1"/>
  <c r="AH360" i="1"/>
  <c r="AH356" i="1"/>
  <c r="AH352" i="1"/>
  <c r="AH348" i="1"/>
  <c r="AH344" i="1"/>
  <c r="AH340" i="1"/>
  <c r="AH336" i="1"/>
  <c r="AH332" i="1"/>
  <c r="AH328" i="1"/>
  <c r="AH324" i="1"/>
  <c r="AH320" i="1"/>
  <c r="AH316" i="1"/>
  <c r="AH312" i="1"/>
  <c r="AH308" i="1"/>
  <c r="AH304" i="1"/>
  <c r="AH300" i="1"/>
  <c r="AH296" i="1"/>
  <c r="AH292" i="1"/>
  <c r="AH288" i="1"/>
  <c r="AH284" i="1"/>
  <c r="AH280" i="1"/>
  <c r="AH276" i="1"/>
  <c r="AH272" i="1"/>
  <c r="AH268" i="1"/>
  <c r="AH264" i="1"/>
  <c r="AH403" i="1"/>
  <c r="AH394" i="1"/>
  <c r="AH399" i="1"/>
  <c r="AH411" i="1"/>
  <c r="AH417" i="1"/>
  <c r="AH535" i="1"/>
  <c r="AH530" i="1"/>
  <c r="AH525" i="1"/>
  <c r="AH519" i="1"/>
  <c r="AH514" i="1"/>
  <c r="AH509" i="1"/>
  <c r="AH503" i="1"/>
  <c r="AH498" i="1"/>
  <c r="AH493" i="1"/>
  <c r="AH487" i="1"/>
  <c r="AH482" i="1"/>
  <c r="AH477" i="1"/>
  <c r="AH471" i="1"/>
  <c r="AH466" i="1"/>
  <c r="AH461" i="1"/>
  <c r="AH455" i="1"/>
  <c r="AH450" i="1"/>
  <c r="AH445" i="1"/>
  <c r="AH439" i="1"/>
  <c r="AH434" i="1"/>
  <c r="AH429" i="1"/>
  <c r="AH423" i="1"/>
  <c r="AH418" i="1"/>
  <c r="AH410" i="1"/>
  <c r="AH402" i="1"/>
  <c r="AH381" i="1"/>
  <c r="AH359" i="1"/>
  <c r="AH338" i="1"/>
  <c r="AH317" i="1"/>
  <c r="AH295" i="1"/>
  <c r="AH274" i="1"/>
  <c r="AH253" i="1"/>
  <c r="AH231" i="1"/>
  <c r="AH210" i="1"/>
  <c r="AH189" i="1"/>
  <c r="AH167" i="1"/>
  <c r="AH146" i="1"/>
  <c r="AH125" i="1"/>
  <c r="AH103" i="1"/>
  <c r="AH82" i="1"/>
  <c r="AH61" i="1"/>
  <c r="AH39" i="1"/>
  <c r="AH18" i="1"/>
  <c r="AH539" i="1"/>
  <c r="AH534" i="1"/>
  <c r="AH529" i="1"/>
  <c r="AH523" i="1"/>
  <c r="AH518" i="1"/>
  <c r="AH513" i="1"/>
  <c r="AH507" i="1"/>
  <c r="AH502" i="1"/>
  <c r="AH497" i="1"/>
  <c r="AH491" i="1"/>
  <c r="AH486" i="1"/>
  <c r="AH481" i="1"/>
  <c r="AH475" i="1"/>
  <c r="AH470" i="1"/>
  <c r="AH465" i="1"/>
  <c r="AH459" i="1"/>
  <c r="AH454" i="1"/>
  <c r="AH449" i="1"/>
  <c r="AH443" i="1"/>
  <c r="AH438" i="1"/>
  <c r="AH433" i="1"/>
  <c r="AH427" i="1"/>
  <c r="AH422" i="1"/>
  <c r="AH415" i="1"/>
  <c r="AH409" i="1"/>
  <c r="AH397" i="1"/>
  <c r="AH375" i="1"/>
  <c r="AH354" i="1"/>
  <c r="AH333" i="1"/>
  <c r="AH311" i="1"/>
  <c r="AH290" i="1"/>
  <c r="AH269" i="1"/>
  <c r="AH247" i="1"/>
  <c r="AH226" i="1"/>
  <c r="AH205" i="1"/>
  <c r="AH183" i="1"/>
  <c r="AH162" i="1"/>
  <c r="AH141" i="1"/>
  <c r="AH119" i="1"/>
  <c r="AH98" i="1"/>
  <c r="AH77" i="1"/>
  <c r="AH55" i="1"/>
  <c r="AH34" i="1"/>
  <c r="AH13" i="1"/>
  <c r="AH538" i="1"/>
  <c r="AH533" i="1"/>
  <c r="AH527" i="1"/>
  <c r="AH522" i="1"/>
  <c r="AH517" i="1"/>
  <c r="AH511" i="1"/>
  <c r="AH506" i="1"/>
  <c r="AH501" i="1"/>
  <c r="AH495" i="1"/>
  <c r="AH490" i="1"/>
  <c r="AH485" i="1"/>
  <c r="AH479" i="1"/>
  <c r="AH474" i="1"/>
  <c r="AH469" i="1"/>
  <c r="AH463" i="1"/>
  <c r="AH458" i="1"/>
  <c r="AH453" i="1"/>
  <c r="AH447" i="1"/>
  <c r="AH442" i="1"/>
  <c r="AH437" i="1"/>
  <c r="AH431" i="1"/>
  <c r="AH426" i="1"/>
  <c r="AH421" i="1"/>
  <c r="AH414" i="1"/>
  <c r="AH407" i="1"/>
  <c r="AH391" i="1"/>
  <c r="AH370" i="1"/>
  <c r="AH349" i="1"/>
  <c r="AH327" i="1"/>
  <c r="AH306" i="1"/>
  <c r="AH285" i="1"/>
  <c r="AH263" i="1"/>
  <c r="AH242" i="1"/>
  <c r="AH221" i="1"/>
  <c r="AH199" i="1"/>
  <c r="AH178" i="1"/>
  <c r="AH157" i="1"/>
  <c r="AH135" i="1"/>
  <c r="AH114" i="1"/>
  <c r="AH93" i="1"/>
  <c r="AH71" i="1"/>
  <c r="AH50" i="1"/>
  <c r="AH29" i="1"/>
  <c r="AH7" i="1"/>
  <c r="AH260" i="1"/>
  <c r="AH256" i="1"/>
  <c r="AH252" i="1"/>
  <c r="AH248" i="1"/>
  <c r="AH244" i="1"/>
  <c r="AH240" i="1"/>
  <c r="AH236" i="1"/>
  <c r="AH232" i="1"/>
  <c r="AH228" i="1"/>
  <c r="AH224" i="1"/>
  <c r="AH220" i="1"/>
  <c r="AH216" i="1"/>
  <c r="AH212" i="1"/>
  <c r="AH208" i="1"/>
  <c r="AH204" i="1"/>
  <c r="AH200" i="1"/>
  <c r="AH196" i="1"/>
  <c r="AH192" i="1"/>
  <c r="AH188" i="1"/>
  <c r="AH184" i="1"/>
  <c r="AH180" i="1"/>
  <c r="AH176" i="1"/>
  <c r="AH172" i="1"/>
  <c r="AH168" i="1"/>
  <c r="AH164" i="1"/>
  <c r="AH160" i="1"/>
  <c r="AH156" i="1"/>
  <c r="AH152" i="1"/>
  <c r="AH148" i="1"/>
  <c r="AH144" i="1"/>
  <c r="AH140" i="1"/>
  <c r="AH136" i="1"/>
  <c r="AH132" i="1"/>
  <c r="AH128" i="1"/>
  <c r="AH124" i="1"/>
  <c r="AH120" i="1"/>
  <c r="AH116" i="1"/>
  <c r="AH112" i="1"/>
  <c r="AH108" i="1"/>
  <c r="AH104" i="1"/>
  <c r="AH100" i="1"/>
  <c r="AH96" i="1"/>
  <c r="AH92" i="1"/>
  <c r="AH88" i="1"/>
  <c r="AH84" i="1"/>
  <c r="AH80" i="1"/>
  <c r="AH76" i="1"/>
  <c r="AH72" i="1"/>
  <c r="AH68" i="1"/>
  <c r="AH64" i="1"/>
  <c r="AH60" i="1"/>
  <c r="AH56" i="1"/>
  <c r="AH52" i="1"/>
  <c r="AH48" i="1"/>
  <c r="AH44" i="1"/>
  <c r="AH40" i="1"/>
  <c r="AH36" i="1"/>
  <c r="AH32" i="1"/>
  <c r="AH28" i="1"/>
  <c r="AH24" i="1"/>
  <c r="AH20" i="1"/>
  <c r="AH16" i="1"/>
  <c r="AH12" i="1"/>
  <c r="AH8" i="1"/>
  <c r="AH3" i="1"/>
  <c r="AH4" i="1"/>
  <c r="AH406" i="1"/>
  <c r="AH401" i="1"/>
  <c r="AH395" i="1"/>
  <c r="AH390" i="1"/>
  <c r="AH385" i="1"/>
  <c r="AH379" i="1"/>
  <c r="AH374" i="1"/>
  <c r="AH369" i="1"/>
  <c r="AH363" i="1"/>
  <c r="AH358" i="1"/>
  <c r="AH353" i="1"/>
  <c r="AH347" i="1"/>
  <c r="AH342" i="1"/>
  <c r="AH337" i="1"/>
  <c r="AH331" i="1"/>
  <c r="AH326" i="1"/>
  <c r="AH321" i="1"/>
  <c r="AH315" i="1"/>
  <c r="AH310" i="1"/>
  <c r="AH305" i="1"/>
  <c r="AH299" i="1"/>
  <c r="AH294" i="1"/>
  <c r="AH289" i="1"/>
  <c r="AH283" i="1"/>
  <c r="AH278" i="1"/>
  <c r="AH273" i="1"/>
  <c r="AH267" i="1"/>
  <c r="AH262" i="1"/>
  <c r="AH257" i="1"/>
  <c r="AH251" i="1"/>
  <c r="AH246" i="1"/>
  <c r="AH241" i="1"/>
  <c r="AH235" i="1"/>
  <c r="AH230" i="1"/>
  <c r="AH225" i="1"/>
  <c r="AH219" i="1"/>
  <c r="AH214" i="1"/>
  <c r="AH209" i="1"/>
  <c r="AH203" i="1"/>
  <c r="AH198" i="1"/>
  <c r="AH193" i="1"/>
  <c r="AH187" i="1"/>
  <c r="AH182" i="1"/>
  <c r="AH177" i="1"/>
  <c r="AH171" i="1"/>
  <c r="AH166" i="1"/>
  <c r="AH161" i="1"/>
  <c r="AH155" i="1"/>
  <c r="AH150" i="1"/>
  <c r="AH145" i="1"/>
  <c r="AH139" i="1"/>
  <c r="AH134" i="1"/>
  <c r="AH129" i="1"/>
  <c r="AH123" i="1"/>
  <c r="AH118" i="1"/>
  <c r="AH113" i="1"/>
  <c r="AH107" i="1"/>
  <c r="AH102" i="1"/>
  <c r="AH97" i="1"/>
  <c r="AH91" i="1"/>
  <c r="AH86" i="1"/>
  <c r="AH81" i="1"/>
  <c r="AH75" i="1"/>
  <c r="AH70" i="1"/>
  <c r="AH65" i="1"/>
  <c r="AH59" i="1"/>
  <c r="AH54" i="1"/>
  <c r="AH49" i="1"/>
  <c r="AH43" i="1"/>
  <c r="AH38" i="1"/>
  <c r="AH33" i="1"/>
  <c r="AH27" i="1"/>
  <c r="AH22" i="1"/>
  <c r="AH17" i="1"/>
  <c r="AH11" i="1"/>
  <c r="AH6" i="1"/>
  <c r="AH389" i="1"/>
  <c r="AH383" i="1"/>
  <c r="AH378" i="1"/>
  <c r="AH373" i="1"/>
  <c r="AH367" i="1"/>
  <c r="AH362" i="1"/>
  <c r="AH357" i="1"/>
  <c r="AH351" i="1"/>
  <c r="AH346" i="1"/>
  <c r="AH341" i="1"/>
  <c r="AH335" i="1"/>
  <c r="AH330" i="1"/>
  <c r="AH325" i="1"/>
  <c r="AH319" i="1"/>
  <c r="AH314" i="1"/>
  <c r="AH309" i="1"/>
  <c r="AH303" i="1"/>
  <c r="AH298" i="1"/>
  <c r="AH293" i="1"/>
  <c r="AH287" i="1"/>
  <c r="AH282" i="1"/>
  <c r="AH277" i="1"/>
  <c r="AH271" i="1"/>
  <c r="AH266" i="1"/>
  <c r="AH261" i="1"/>
  <c r="AH255" i="1"/>
  <c r="AH250" i="1"/>
  <c r="AH245" i="1"/>
  <c r="AH239" i="1"/>
  <c r="AH234" i="1"/>
  <c r="AH229" i="1"/>
  <c r="AH223" i="1"/>
  <c r="AH218" i="1"/>
  <c r="AH213" i="1"/>
  <c r="AH207" i="1"/>
  <c r="AH202" i="1"/>
  <c r="AH197" i="1"/>
  <c r="AH191" i="1"/>
  <c r="AH186" i="1"/>
  <c r="AH181" i="1"/>
  <c r="AH175" i="1"/>
  <c r="AH170" i="1"/>
  <c r="AH165" i="1"/>
  <c r="AH159" i="1"/>
  <c r="AH154" i="1"/>
  <c r="AH149" i="1"/>
  <c r="AH143" i="1"/>
  <c r="AH138" i="1"/>
  <c r="AH133" i="1"/>
  <c r="AH127" i="1"/>
  <c r="AH122" i="1"/>
  <c r="AH117" i="1"/>
  <c r="AH111" i="1"/>
  <c r="AH106" i="1"/>
  <c r="AH101" i="1"/>
  <c r="AH95" i="1"/>
  <c r="AH90" i="1"/>
  <c r="AH85" i="1"/>
  <c r="AH79" i="1"/>
  <c r="AH74" i="1"/>
  <c r="AH69" i="1"/>
  <c r="AH63" i="1"/>
  <c r="AH58" i="1"/>
  <c r="AH53" i="1"/>
  <c r="AH47" i="1"/>
  <c r="AH42" i="1"/>
  <c r="AH37" i="1"/>
  <c r="AH31" i="1"/>
  <c r="AH26" i="1"/>
  <c r="AH21" i="1"/>
  <c r="AH15" i="1"/>
  <c r="AH10" i="1"/>
  <c r="AH5" i="1"/>
  <c r="AH398" i="1"/>
  <c r="AH393" i="1"/>
  <c r="AH387" i="1"/>
  <c r="AH382" i="1"/>
  <c r="AH377" i="1"/>
  <c r="AH371" i="1"/>
  <c r="AH366" i="1"/>
  <c r="AH361" i="1"/>
  <c r="AH355" i="1"/>
  <c r="AH350" i="1"/>
  <c r="AH345" i="1"/>
  <c r="AH339" i="1"/>
  <c r="AH334" i="1"/>
  <c r="AH329" i="1"/>
  <c r="AH323" i="1"/>
  <c r="AH318" i="1"/>
  <c r="AH313" i="1"/>
  <c r="AH307" i="1"/>
  <c r="AH302" i="1"/>
  <c r="AH297" i="1"/>
  <c r="AH291" i="1"/>
  <c r="AH286" i="1"/>
  <c r="AH281" i="1"/>
  <c r="AH275" i="1"/>
  <c r="AH270" i="1"/>
  <c r="AH265" i="1"/>
  <c r="AH259" i="1"/>
  <c r="AH254" i="1"/>
  <c r="AH249" i="1"/>
  <c r="AH243" i="1"/>
  <c r="AH238" i="1"/>
  <c r="AH233" i="1"/>
  <c r="AH227" i="1"/>
  <c r="AH222" i="1"/>
  <c r="AH217" i="1"/>
  <c r="AH211" i="1"/>
  <c r="AH206" i="1"/>
  <c r="AH201" i="1"/>
  <c r="AH195" i="1"/>
  <c r="AH190" i="1"/>
  <c r="AH185" i="1"/>
  <c r="AH179" i="1"/>
  <c r="AH174" i="1"/>
  <c r="AH169" i="1"/>
  <c r="AH163" i="1"/>
  <c r="AH158" i="1"/>
  <c r="AH153" i="1"/>
  <c r="AH147" i="1"/>
  <c r="AH142" i="1"/>
  <c r="AH137" i="1"/>
  <c r="AH131" i="1"/>
  <c r="AH126" i="1"/>
  <c r="AH121" i="1"/>
  <c r="AH115" i="1"/>
  <c r="AH110" i="1"/>
  <c r="AH105" i="1"/>
  <c r="AH99" i="1"/>
  <c r="AH94" i="1"/>
  <c r="AH89" i="1"/>
  <c r="AH83" i="1"/>
  <c r="AH78" i="1"/>
  <c r="AH73" i="1"/>
  <c r="AH67" i="1"/>
  <c r="AH62" i="1"/>
  <c r="AH57" i="1"/>
  <c r="AH51" i="1"/>
  <c r="AH46" i="1"/>
  <c r="AH41" i="1"/>
  <c r="AH35" i="1"/>
  <c r="AH30" i="1"/>
  <c r="AH25" i="1"/>
  <c r="AH19" i="1"/>
  <c r="AH14" i="1"/>
  <c r="AH9" i="1"/>
  <c r="AH2" i="1"/>
  <c r="AV2" i="1" l="1"/>
  <c r="AV3338" i="1"/>
  <c r="AV2778" i="1"/>
  <c r="AV1018" i="1"/>
  <c r="AV346" i="1"/>
  <c r="AV3077" i="1"/>
  <c r="AV2901" i="1"/>
  <c r="AV1749" i="1"/>
  <c r="AV549" i="1"/>
  <c r="AV357" i="1"/>
  <c r="AV3020" i="1"/>
  <c r="AV2572" i="1"/>
  <c r="AV1756" i="1"/>
  <c r="AV540" i="1"/>
  <c r="AV220" i="1"/>
  <c r="AV3527" i="1"/>
  <c r="AV3015" i="1"/>
  <c r="AV2487" i="1"/>
  <c r="AV1735" i="1"/>
  <c r="AV599" i="1"/>
  <c r="AV199" i="1"/>
  <c r="AV3350" i="1"/>
  <c r="AV2662" i="1"/>
  <c r="AV2486" i="1"/>
  <c r="AV1590" i="1"/>
  <c r="AV998" i="1"/>
  <c r="AV374" i="1"/>
  <c r="AV3985" i="1"/>
  <c r="AV3329" i="1"/>
  <c r="AV2913" i="1"/>
  <c r="AV1505" i="1"/>
  <c r="AV545" i="1"/>
  <c r="AV273" i="1"/>
  <c r="AV3880" i="1"/>
  <c r="AV3336" i="1"/>
  <c r="AV2856" i="1"/>
  <c r="AV2632" i="1"/>
  <c r="AV1752" i="1"/>
  <c r="AV392" i="1"/>
  <c r="AV3699" i="1"/>
  <c r="AV2899" i="1"/>
  <c r="AV1747" i="1"/>
  <c r="AV531" i="1"/>
  <c r="AV227" i="1"/>
  <c r="AV3090" i="1"/>
  <c r="AV2962" i="1"/>
  <c r="AV1746" i="1"/>
  <c r="AV546" i="1"/>
  <c r="AV3341" i="1"/>
  <c r="AV2541" i="1"/>
  <c r="AV1741" i="1"/>
  <c r="AV1485" i="1"/>
  <c r="AV1021" i="1"/>
  <c r="AV381" i="1"/>
  <c r="AV3876" i="1"/>
  <c r="AV3028" i="1"/>
  <c r="AV2596" i="1"/>
  <c r="AV1748" i="1"/>
  <c r="AV660" i="1"/>
  <c r="AV404" i="1"/>
  <c r="AV36" i="1"/>
  <c r="AV2991" i="1"/>
  <c r="AV2543" i="1"/>
  <c r="AV1903" i="1"/>
  <c r="AV1151" i="1"/>
  <c r="AV559" i="1"/>
  <c r="AV207" i="1"/>
  <c r="AV2654" i="1"/>
  <c r="AV2494" i="1"/>
  <c r="AV1726" i="1"/>
  <c r="AV542" i="1"/>
  <c r="AV318" i="1"/>
  <c r="AV3225" i="1"/>
  <c r="AV2633" i="1"/>
  <c r="AV1785" i="1"/>
  <c r="AV649" i="1"/>
  <c r="AV521" i="1"/>
  <c r="AV217" i="1"/>
  <c r="AV3136" i="1"/>
  <c r="AV2624" i="1"/>
  <c r="AV2448" i="1"/>
  <c r="AV1360" i="1"/>
  <c r="AV352" i="1"/>
  <c r="AV3883" i="1"/>
  <c r="AV2971" i="1"/>
  <c r="AV2155" i="1"/>
  <c r="AV1243" i="1"/>
  <c r="AV571" i="1"/>
  <c r="AV235" i="1"/>
  <c r="AV3674" i="1"/>
  <c r="AV2906" i="1"/>
  <c r="AV1034" i="1"/>
  <c r="AV410" i="1"/>
  <c r="AV3349" i="1"/>
  <c r="AV2917" i="1"/>
  <c r="AV2581" i="1"/>
  <c r="AV837" i="1"/>
  <c r="AV501" i="1"/>
  <c r="AV3692" i="1"/>
  <c r="AV2652" i="1"/>
  <c r="AV1788" i="1"/>
  <c r="AV828" i="1"/>
  <c r="AV236" i="1"/>
  <c r="AV3687" i="1"/>
  <c r="AV3223" i="1"/>
  <c r="AV2567" i="1"/>
  <c r="AV1751" i="1"/>
  <c r="AV823" i="1"/>
  <c r="AV231" i="1"/>
  <c r="AV3622" i="1"/>
  <c r="AV2998" i="1"/>
  <c r="AV2502" i="1"/>
  <c r="AV1638" i="1"/>
  <c r="AV1030" i="1"/>
  <c r="AV486" i="1"/>
  <c r="AV38" i="1"/>
  <c r="AV3473" i="1"/>
  <c r="AV2961" i="1"/>
  <c r="AV1617" i="1"/>
  <c r="AV625" i="1"/>
  <c r="AV353" i="1"/>
  <c r="AV3976" i="1"/>
  <c r="AV3352" i="1"/>
  <c r="AV2920" i="1"/>
  <c r="AV2648" i="1"/>
  <c r="AV1864" i="1"/>
  <c r="AV1144" i="1"/>
  <c r="AV200" i="1"/>
  <c r="AV2915" i="1"/>
  <c r="AV2467" i="1"/>
  <c r="AV659" i="1"/>
  <c r="AV259" i="1"/>
  <c r="AV3970" i="1"/>
  <c r="AV2994" i="1"/>
  <c r="AV2498" i="1"/>
  <c r="AV1026" i="1"/>
  <c r="AV3805" i="1"/>
  <c r="AV2589" i="1"/>
  <c r="AV1789" i="1"/>
  <c r="AV1581" i="1"/>
  <c r="AV1053" i="1"/>
  <c r="AV541" i="1"/>
  <c r="AV3988" i="1"/>
  <c r="AV3060" i="1"/>
  <c r="AV2644" i="1"/>
  <c r="AV2484" i="1"/>
  <c r="AV836" i="1"/>
  <c r="AV420" i="1"/>
  <c r="AV244" i="1"/>
  <c r="AV3023" i="1"/>
  <c r="AV2607" i="1"/>
  <c r="AV2159" i="1"/>
  <c r="AV1247" i="1"/>
  <c r="AV831" i="1"/>
  <c r="AV223" i="1"/>
  <c r="AV3102" i="1"/>
  <c r="AV2542" i="1"/>
  <c r="AV1758" i="1"/>
  <c r="AV590" i="1"/>
  <c r="AV382" i="1"/>
  <c r="AV3321" i="1"/>
  <c r="AV2905" i="1"/>
  <c r="AV1817" i="1"/>
  <c r="AV697" i="1"/>
  <c r="AV569" i="1"/>
  <c r="AV265" i="1"/>
  <c r="AV3360" i="1"/>
  <c r="AV2640" i="1"/>
  <c r="AV2464" i="1"/>
  <c r="AV1504" i="1"/>
  <c r="AV384" i="1"/>
  <c r="AV32" i="1"/>
  <c r="AV3003" i="1"/>
  <c r="AV2427" i="1"/>
  <c r="AV1483" i="1"/>
  <c r="AV587" i="1"/>
  <c r="AV363" i="1"/>
  <c r="AV2634" i="1"/>
  <c r="AV3829" i="1"/>
  <c r="AV2661" i="1"/>
  <c r="AV533" i="1"/>
  <c r="AV2908" i="1"/>
  <c r="AV1612" i="1"/>
  <c r="AV204" i="1"/>
  <c r="AV2967" i="1"/>
  <c r="AV1559" i="1"/>
  <c r="AV3974" i="1"/>
  <c r="AV2646" i="1"/>
  <c r="AV1574" i="1"/>
  <c r="AV358" i="1"/>
  <c r="AV3249" i="1"/>
  <c r="AV1249" i="1"/>
  <c r="AV257" i="1"/>
  <c r="AV3320" i="1"/>
  <c r="AV2440" i="1"/>
  <c r="AV344" i="1"/>
  <c r="AV2659" i="1"/>
  <c r="AV499" i="1"/>
  <c r="AV3042" i="1"/>
  <c r="AV1602" i="1"/>
  <c r="AV3325" i="1"/>
  <c r="AV1661" i="1"/>
  <c r="AV829" i="1"/>
  <c r="AV3620" i="1"/>
  <c r="AV2580" i="1"/>
  <c r="AV644" i="1"/>
  <c r="AV3327" i="1"/>
  <c r="AV2463" i="1"/>
  <c r="AV1007" i="1"/>
  <c r="AV3806" i="1"/>
  <c r="AV2478" i="1"/>
  <c r="AV494" i="1"/>
  <c r="AV3017" i="1"/>
  <c r="AV1593" i="1"/>
  <c r="AV489" i="1"/>
  <c r="AV2992" i="1"/>
  <c r="AV1728" i="1"/>
  <c r="AV336" i="1"/>
  <c r="AV2635" i="1"/>
  <c r="AV843" i="1"/>
  <c r="AV2474" i="1"/>
  <c r="AV3365" i="1"/>
  <c r="AV2645" i="1"/>
  <c r="AV517" i="1"/>
  <c r="AV2764" i="1"/>
  <c r="AV1484" i="1"/>
  <c r="AV3879" i="1"/>
  <c r="AV2919" i="1"/>
  <c r="AV1495" i="1"/>
  <c r="AV3830" i="1"/>
  <c r="AV2582" i="1"/>
  <c r="AV1142" i="1"/>
  <c r="AV246" i="1"/>
  <c r="AV2993" i="1"/>
  <c r="AV657" i="1"/>
  <c r="AV33" i="1"/>
  <c r="AV3080" i="1"/>
  <c r="AV2424" i="1"/>
  <c r="AV328" i="1"/>
  <c r="AV2563" i="1"/>
  <c r="AV275" i="1"/>
  <c r="AV3010" i="1"/>
  <c r="AV1506" i="1"/>
  <c r="AV2909" i="1"/>
  <c r="AV1597" i="1"/>
  <c r="AV573" i="1"/>
  <c r="AV3364" i="1"/>
  <c r="AV2564" i="1"/>
  <c r="AV628" i="1"/>
  <c r="AV3055" i="1"/>
  <c r="AV2255" i="1"/>
  <c r="AV943" i="1"/>
  <c r="AV3678" i="1"/>
  <c r="AV2462" i="1"/>
  <c r="AV398" i="1"/>
  <c r="AV3001" i="1"/>
  <c r="AV825" i="1"/>
  <c r="AV377" i="1"/>
  <c r="AV2656" i="1"/>
  <c r="AV1568" i="1"/>
  <c r="AV320" i="1"/>
  <c r="AV2571" i="1"/>
  <c r="AV827" i="1"/>
  <c r="AV3210" i="1"/>
  <c r="AV1002" i="1"/>
  <c r="AV3045" i="1"/>
  <c r="AV1141" i="1"/>
  <c r="AV341" i="1"/>
  <c r="AV2252" i="1"/>
  <c r="AV412" i="1"/>
  <c r="AV3335" i="1"/>
  <c r="AV2263" i="1"/>
  <c r="AV535" i="1"/>
  <c r="AV3334" i="1"/>
  <c r="AV2454" i="1"/>
  <c r="AV518" i="1"/>
  <c r="AV3809" i="1"/>
  <c r="AV2657" i="1"/>
  <c r="AV417" i="1"/>
  <c r="AV3624" i="1"/>
  <c r="AV2776" i="1"/>
  <c r="AV1640" i="1"/>
  <c r="AV3683" i="1"/>
  <c r="AV1571" i="1"/>
  <c r="AV211" i="1"/>
  <c r="AV2914" i="1"/>
  <c r="AV402" i="1"/>
  <c r="AV2461" i="1"/>
  <c r="AV1245" i="1"/>
  <c r="AV221" i="1"/>
  <c r="AV2916" i="1"/>
  <c r="AV1604" i="1"/>
  <c r="AV324" i="1"/>
  <c r="AV2655" i="1"/>
  <c r="AV1759" i="1"/>
  <c r="AV255" i="1"/>
  <c r="AV2638" i="1"/>
  <c r="AV1582" i="1"/>
  <c r="AV3641" i="1"/>
  <c r="AV2009" i="1"/>
  <c r="AV633" i="1"/>
  <c r="AV105" i="1"/>
  <c r="AV2496" i="1"/>
  <c r="AV624" i="1"/>
  <c r="AV3707" i="1"/>
  <c r="AV1883" i="1"/>
  <c r="AV555" i="1"/>
  <c r="AV2965" i="1"/>
  <c r="AV396" i="1"/>
  <c r="AV3078" i="1"/>
  <c r="AV2577" i="1"/>
  <c r="AV1560" i="1"/>
  <c r="AV2898" i="1"/>
  <c r="AV205" i="1"/>
  <c r="AV2639" i="1"/>
  <c r="AV622" i="1"/>
  <c r="AV3712" i="1"/>
  <c r="AV1595" i="1"/>
  <c r="AV1013" i="1"/>
  <c r="AV3319" i="1"/>
  <c r="AV2262" i="1"/>
  <c r="AV385" i="1"/>
  <c r="AV3635" i="1"/>
  <c r="AV386" i="1"/>
  <c r="AV2900" i="1"/>
  <c r="AV1615" i="1"/>
  <c r="AV3625" i="1"/>
  <c r="AV2480" i="1"/>
  <c r="AV539" i="1"/>
  <c r="AV2970" i="1"/>
  <c r="AV325" i="1"/>
  <c r="AV1863" i="1"/>
  <c r="AV502" i="1"/>
  <c r="AV3400" i="1"/>
  <c r="AV1011" i="1"/>
  <c r="AV2445" i="1"/>
  <c r="AV1140" i="1"/>
  <c r="AV239" i="1"/>
  <c r="AV1897" i="1"/>
  <c r="AV416" i="1"/>
  <c r="AV730" i="1"/>
  <c r="AV1884" i="1"/>
  <c r="AV407" i="1"/>
  <c r="AV3601" i="1"/>
  <c r="AV2680" i="1"/>
  <c r="AV51" i="1"/>
  <c r="AV1133" i="1"/>
  <c r="AV260" i="1"/>
  <c r="AV2574" i="1"/>
  <c r="AV617" i="1"/>
  <c r="AV3339" i="1"/>
  <c r="AP62" i="1"/>
  <c r="AP147" i="1"/>
  <c r="AP233" i="1"/>
  <c r="AP318" i="1"/>
  <c r="AP5" i="1"/>
  <c r="AP90" i="1"/>
  <c r="AP175" i="1"/>
  <c r="AD6" i="6"/>
  <c r="AP126" i="1" s="1"/>
  <c r="AD4" i="6"/>
  <c r="AX211" i="1" s="1"/>
  <c r="AP67" i="1"/>
  <c r="AP9" i="1"/>
  <c r="AP51" i="1"/>
  <c r="AP94" i="1"/>
  <c r="AP137" i="1"/>
  <c r="AP158" i="1"/>
  <c r="AP179" i="1"/>
  <c r="AP201" i="1"/>
  <c r="AP222" i="1"/>
  <c r="AP243" i="1"/>
  <c r="AP265" i="1"/>
  <c r="AP286" i="1"/>
  <c r="AP307" i="1"/>
  <c r="AP329" i="1"/>
  <c r="AP350" i="1"/>
  <c r="AP371" i="1"/>
  <c r="AP393" i="1"/>
  <c r="AP15" i="1"/>
  <c r="AP37" i="1"/>
  <c r="AP58" i="1"/>
  <c r="AP79" i="1"/>
  <c r="AP101" i="1"/>
  <c r="AP122" i="1"/>
  <c r="AP143" i="1"/>
  <c r="AP165" i="1"/>
  <c r="AP186" i="1"/>
  <c r="AP207" i="1"/>
  <c r="AP229" i="1"/>
  <c r="AP250" i="1"/>
  <c r="AP271" i="1"/>
  <c r="AP293" i="1"/>
  <c r="AP314" i="1"/>
  <c r="AP335" i="1"/>
  <c r="AP357" i="1"/>
  <c r="AP378" i="1"/>
  <c r="AP11" i="1"/>
  <c r="AP33" i="1"/>
  <c r="AP54" i="1"/>
  <c r="AP75" i="1"/>
  <c r="AP97" i="1"/>
  <c r="AP118" i="1"/>
  <c r="AP139" i="1"/>
  <c r="AP161" i="1"/>
  <c r="AP182" i="1"/>
  <c r="AP203" i="1"/>
  <c r="AP225" i="1"/>
  <c r="AP246" i="1"/>
  <c r="AP267" i="1"/>
  <c r="AP289" i="1"/>
  <c r="AP310" i="1"/>
  <c r="AP331" i="1"/>
  <c r="AP353" i="1"/>
  <c r="AP374" i="1"/>
  <c r="AP395" i="1"/>
  <c r="AP3" i="1"/>
  <c r="AP20" i="1"/>
  <c r="AP36" i="1"/>
  <c r="AP52" i="1"/>
  <c r="AP68" i="1"/>
  <c r="AP84" i="1"/>
  <c r="AP100" i="1"/>
  <c r="AP116" i="1"/>
  <c r="AP132" i="1"/>
  <c r="AP148" i="1"/>
  <c r="AP164" i="1"/>
  <c r="AP180" i="1"/>
  <c r="AP196" i="1"/>
  <c r="AP212" i="1"/>
  <c r="AP228" i="1"/>
  <c r="AP244" i="1"/>
  <c r="AP260" i="1"/>
  <c r="AP71" i="1"/>
  <c r="AP157" i="1"/>
  <c r="AP242" i="1"/>
  <c r="AP327" i="1"/>
  <c r="AP407" i="1"/>
  <c r="AP431" i="1"/>
  <c r="AP453" i="1"/>
  <c r="AP474" i="1"/>
  <c r="AP495" i="1"/>
  <c r="AP517" i="1"/>
  <c r="AP538" i="1"/>
  <c r="AP77" i="1"/>
  <c r="AP162" i="1"/>
  <c r="AP247" i="1"/>
  <c r="AP333" i="1"/>
  <c r="AP409" i="1"/>
  <c r="AP433" i="1"/>
  <c r="AP454" i="1"/>
  <c r="AP475" i="1"/>
  <c r="AP497" i="1"/>
  <c r="AP518" i="1"/>
  <c r="AP539" i="1"/>
  <c r="AP82" i="1"/>
  <c r="AP167" i="1"/>
  <c r="AP253" i="1"/>
  <c r="AP338" i="1"/>
  <c r="AP410" i="1"/>
  <c r="AP434" i="1"/>
  <c r="AP455" i="1"/>
  <c r="AP477" i="1"/>
  <c r="AP498" i="1"/>
  <c r="AP519" i="1"/>
  <c r="AP417" i="1"/>
  <c r="AP403" i="1"/>
  <c r="AP276" i="1"/>
  <c r="AP292" i="1"/>
  <c r="AP308" i="1"/>
  <c r="AP324" i="1"/>
  <c r="AP340" i="1"/>
  <c r="AP356" i="1"/>
  <c r="AP372" i="1"/>
  <c r="AP388" i="1"/>
  <c r="AP404" i="1"/>
  <c r="AP23" i="1"/>
  <c r="AP365" i="1"/>
  <c r="AP483" i="1"/>
  <c r="AP550" i="1"/>
  <c r="AP571" i="1"/>
  <c r="AP593" i="1"/>
  <c r="AP614" i="1"/>
  <c r="AP635" i="1"/>
  <c r="AP657" i="1"/>
  <c r="AP678" i="1"/>
  <c r="AP699" i="1"/>
  <c r="AP721" i="1"/>
  <c r="AP742" i="1"/>
  <c r="AP763" i="1"/>
  <c r="AP785" i="1"/>
  <c r="AP806" i="1"/>
  <c r="AP827" i="1"/>
  <c r="AP849" i="1"/>
  <c r="AP870" i="1"/>
  <c r="AP891" i="1"/>
  <c r="AP913" i="1"/>
  <c r="AP934" i="1"/>
  <c r="AP955" i="1"/>
  <c r="AP977" i="1"/>
  <c r="AP998" i="1"/>
  <c r="AP1019" i="1"/>
  <c r="AP1041" i="1"/>
  <c r="AP1062" i="1"/>
  <c r="AP1083" i="1"/>
  <c r="AP1105" i="1"/>
  <c r="AP1126" i="1"/>
  <c r="AP1147" i="1"/>
  <c r="AP1169" i="1"/>
  <c r="AP1190" i="1"/>
  <c r="AP1211" i="1"/>
  <c r="AP1233" i="1"/>
  <c r="AP1254" i="1"/>
  <c r="AP1275" i="1"/>
  <c r="AP1297" i="1"/>
  <c r="AP1318" i="1"/>
  <c r="AP1339" i="1"/>
  <c r="AP1361" i="1"/>
  <c r="AP45" i="1"/>
  <c r="AP386" i="1"/>
  <c r="AP489" i="1"/>
  <c r="AP551" i="1"/>
  <c r="AP573" i="1"/>
  <c r="AP594" i="1"/>
  <c r="AP615" i="1"/>
  <c r="AP637" i="1"/>
  <c r="AP658" i="1"/>
  <c r="AP679" i="1"/>
  <c r="AP701" i="1"/>
  <c r="AP722" i="1"/>
  <c r="AP743" i="1"/>
  <c r="AP765" i="1"/>
  <c r="AP786" i="1"/>
  <c r="AP807" i="1"/>
  <c r="AP829" i="1"/>
  <c r="AP850" i="1"/>
  <c r="AP871" i="1"/>
  <c r="AP893" i="1"/>
  <c r="AP914" i="1"/>
  <c r="AP935" i="1"/>
  <c r="AP957" i="1"/>
  <c r="AP978" i="1"/>
  <c r="AP999" i="1"/>
  <c r="AP1021" i="1"/>
  <c r="AP1042" i="1"/>
  <c r="AP1063" i="1"/>
  <c r="AP1085" i="1"/>
  <c r="AP1106" i="1"/>
  <c r="AP1127" i="1"/>
  <c r="AP1149" i="1"/>
  <c r="AP1170" i="1"/>
  <c r="AP1191" i="1"/>
  <c r="AP1213" i="1"/>
  <c r="AP1234" i="1"/>
  <c r="AP1255" i="1"/>
  <c r="AP1277" i="1"/>
  <c r="AP1298" i="1"/>
  <c r="AP1319" i="1"/>
  <c r="AP1341" i="1"/>
  <c r="AP1362" i="1"/>
  <c r="AP237" i="1"/>
  <c r="AP451" i="1"/>
  <c r="AP537" i="1"/>
  <c r="AP563" i="1"/>
  <c r="AP585" i="1"/>
  <c r="AP606" i="1"/>
  <c r="AP627" i="1"/>
  <c r="AP649" i="1"/>
  <c r="AP670" i="1"/>
  <c r="AP691" i="1"/>
  <c r="AP713" i="1"/>
  <c r="AP734" i="1"/>
  <c r="AP755" i="1"/>
  <c r="AP777" i="1"/>
  <c r="AP798" i="1"/>
  <c r="AP819" i="1"/>
  <c r="AP841" i="1"/>
  <c r="AP862" i="1"/>
  <c r="AP883" i="1"/>
  <c r="AP905" i="1"/>
  <c r="AP926" i="1"/>
  <c r="AP947" i="1"/>
  <c r="AP969" i="1"/>
  <c r="AP990" i="1"/>
  <c r="AP1011" i="1"/>
  <c r="AP1033" i="1"/>
  <c r="AP1054" i="1"/>
  <c r="AP1075" i="1"/>
  <c r="AP1097" i="1"/>
  <c r="AP1118" i="1"/>
  <c r="AP1139" i="1"/>
  <c r="AP1161" i="1"/>
  <c r="AP1182" i="1"/>
  <c r="AP1203" i="1"/>
  <c r="AP1225" i="1"/>
  <c r="AP1246" i="1"/>
  <c r="AP1267" i="1"/>
  <c r="AP1289" i="1"/>
  <c r="AP1310" i="1"/>
  <c r="AP1331" i="1"/>
  <c r="AP542" i="1"/>
  <c r="AP432" i="1"/>
  <c r="AP448" i="1"/>
  <c r="AP464" i="1"/>
  <c r="AP480" i="1"/>
  <c r="AP496" i="1"/>
  <c r="AP512" i="1"/>
  <c r="AP528" i="1"/>
  <c r="AP544" i="1"/>
  <c r="AP560" i="1"/>
  <c r="AP576" i="1"/>
  <c r="AP592" i="1"/>
  <c r="AP608" i="1"/>
  <c r="AP624" i="1"/>
  <c r="AP640" i="1"/>
  <c r="AP656" i="1"/>
  <c r="AP672" i="1"/>
  <c r="AP688" i="1"/>
  <c r="AP704" i="1"/>
  <c r="AP720" i="1"/>
  <c r="AP736" i="1"/>
  <c r="AP752" i="1"/>
  <c r="AP768" i="1"/>
  <c r="AP784" i="1"/>
  <c r="AP800" i="1"/>
  <c r="AP816" i="1"/>
  <c r="AP832" i="1"/>
  <c r="AP848" i="1"/>
  <c r="AP864" i="1"/>
  <c r="AP880" i="1"/>
  <c r="AP896" i="1"/>
  <c r="AP912" i="1"/>
  <c r="AP928" i="1"/>
  <c r="AP944" i="1"/>
  <c r="AP960" i="1"/>
  <c r="AP976" i="1"/>
  <c r="AP992" i="1"/>
  <c r="AP1008" i="1"/>
  <c r="AP1024" i="1"/>
  <c r="AP1040" i="1"/>
  <c r="AP1056" i="1"/>
  <c r="AP1072" i="1"/>
  <c r="AP1088" i="1"/>
  <c r="AP87" i="1"/>
  <c r="AP575" i="1"/>
  <c r="AP661" i="1"/>
  <c r="AP746" i="1"/>
  <c r="AP831" i="1"/>
  <c r="AP917" i="1"/>
  <c r="AP1002" i="1"/>
  <c r="AP1087" i="1"/>
  <c r="AP1173" i="1"/>
  <c r="AP1258" i="1"/>
  <c r="AP1343" i="1"/>
  <c r="AP1389" i="1"/>
  <c r="AP1410" i="1"/>
  <c r="AP1431" i="1"/>
  <c r="AP1453" i="1"/>
  <c r="AP1474" i="1"/>
  <c r="AP1495" i="1"/>
  <c r="AP1517" i="1"/>
  <c r="AP1538" i="1"/>
  <c r="AP1559" i="1"/>
  <c r="AP1581" i="1"/>
  <c r="AP1602" i="1"/>
  <c r="AP1623" i="1"/>
  <c r="AP1645" i="1"/>
  <c r="AP1666" i="1"/>
  <c r="AP1687" i="1"/>
  <c r="AP1709" i="1"/>
  <c r="AP1730" i="1"/>
  <c r="AP559" i="1"/>
  <c r="AP645" i="1"/>
  <c r="AP730" i="1"/>
  <c r="AP815" i="1"/>
  <c r="AP901" i="1"/>
  <c r="AP986" i="1"/>
  <c r="AP1071" i="1"/>
  <c r="AP1157" i="1"/>
  <c r="AP1242" i="1"/>
  <c r="AP1327" i="1"/>
  <c r="AP1383" i="1"/>
  <c r="AP1406" i="1"/>
  <c r="AP1427" i="1"/>
  <c r="AP1449" i="1"/>
  <c r="AP1470" i="1"/>
  <c r="AP1491" i="1"/>
  <c r="AP1513" i="1"/>
  <c r="AP1534" i="1"/>
  <c r="AP1555" i="1"/>
  <c r="AP1577" i="1"/>
  <c r="AP1598" i="1"/>
  <c r="AP1619" i="1"/>
  <c r="AP1641" i="1"/>
  <c r="AP1662" i="1"/>
  <c r="AP1683" i="1"/>
  <c r="AP1705" i="1"/>
  <c r="AP258" i="1"/>
  <c r="AP586" i="1"/>
  <c r="AP671" i="1"/>
  <c r="AP757" i="1"/>
  <c r="AP842" i="1"/>
  <c r="AP927" i="1"/>
  <c r="AP1013" i="1"/>
  <c r="AP1098" i="1"/>
  <c r="AP1183" i="1"/>
  <c r="AP1269" i="1"/>
  <c r="AP1354" i="1"/>
  <c r="AP1391" i="1"/>
  <c r="AP1413" i="1"/>
  <c r="AP1434" i="1"/>
  <c r="AP1455" i="1"/>
  <c r="AP1477" i="1"/>
  <c r="AP1498" i="1"/>
  <c r="AP1519" i="1"/>
  <c r="AP1541" i="1"/>
  <c r="AP1562" i="1"/>
  <c r="AP1583" i="1"/>
  <c r="AP1605" i="1"/>
  <c r="AP1626" i="1"/>
  <c r="AP1647" i="1"/>
  <c r="AP1669" i="1"/>
  <c r="AP1690" i="1"/>
  <c r="AP1711" i="1"/>
  <c r="AP1353" i="1"/>
  <c r="AP1387" i="1"/>
  <c r="AP1112" i="1"/>
  <c r="AP1128" i="1"/>
  <c r="AP1144" i="1"/>
  <c r="AP1160" i="1"/>
  <c r="AP1176" i="1"/>
  <c r="AP1192" i="1"/>
  <c r="AP1208" i="1"/>
  <c r="AP1224" i="1"/>
  <c r="AP1240" i="1"/>
  <c r="AP1256" i="1"/>
  <c r="AP1272" i="1"/>
  <c r="AP1288" i="1"/>
  <c r="AP1304" i="1"/>
  <c r="AP1320" i="1"/>
  <c r="AP1336" i="1"/>
  <c r="AP1352" i="1"/>
  <c r="AP1368" i="1"/>
  <c r="AP1384" i="1"/>
  <c r="AP1400" i="1"/>
  <c r="AP1416" i="1"/>
  <c r="AP1432" i="1"/>
  <c r="AP1448" i="1"/>
  <c r="AP1464" i="1"/>
  <c r="AP1480" i="1"/>
  <c r="AP1496" i="1"/>
  <c r="AP1512" i="1"/>
  <c r="AP1528" i="1"/>
  <c r="AP677" i="1"/>
  <c r="AP1018" i="1"/>
  <c r="AP1358" i="1"/>
  <c r="AP1457" i="1"/>
  <c r="AP1542" i="1"/>
  <c r="AP1627" i="1"/>
  <c r="AP1713" i="1"/>
  <c r="AP1750" i="1"/>
  <c r="AP1771" i="1"/>
  <c r="AP1793" i="1"/>
  <c r="AP1814" i="1"/>
  <c r="AP1835" i="1"/>
  <c r="AP1857" i="1"/>
  <c r="AP1878" i="1"/>
  <c r="AP1899" i="1"/>
  <c r="AP1921" i="1"/>
  <c r="AP1942" i="1"/>
  <c r="AP1963" i="1"/>
  <c r="AP1985" i="1"/>
  <c r="AP2006" i="1"/>
  <c r="AP2027" i="1"/>
  <c r="AP2049" i="1"/>
  <c r="AP2070" i="1"/>
  <c r="AP2091" i="1"/>
  <c r="AP2113" i="1"/>
  <c r="AP2134" i="1"/>
  <c r="AP2155" i="1"/>
  <c r="AP2177" i="1"/>
  <c r="AP2198" i="1"/>
  <c r="AP2219" i="1"/>
  <c r="AP2241" i="1"/>
  <c r="AP2262" i="1"/>
  <c r="AP2283" i="1"/>
  <c r="AP2305" i="1"/>
  <c r="AP2326" i="1"/>
  <c r="AP2347" i="1"/>
  <c r="AP2369" i="1"/>
  <c r="AP2390" i="1"/>
  <c r="AP2411" i="1"/>
  <c r="AP2433" i="1"/>
  <c r="AP2454" i="1"/>
  <c r="AP2475" i="1"/>
  <c r="AP613" i="1"/>
  <c r="AP954" i="1"/>
  <c r="AP1295" i="1"/>
  <c r="AP1441" i="1"/>
  <c r="AP1526" i="1"/>
  <c r="AP1611" i="1"/>
  <c r="AP1697" i="1"/>
  <c r="AP1746" i="1"/>
  <c r="AP1767" i="1"/>
  <c r="AP1789" i="1"/>
  <c r="AP1810" i="1"/>
  <c r="AP1831" i="1"/>
  <c r="AP1853" i="1"/>
  <c r="AP1874" i="1"/>
  <c r="AP1895" i="1"/>
  <c r="AP1917" i="1"/>
  <c r="AP1938" i="1"/>
  <c r="AP1959" i="1"/>
  <c r="AP1981" i="1"/>
  <c r="AP2002" i="1"/>
  <c r="AP2023" i="1"/>
  <c r="AP2045" i="1"/>
  <c r="AP2066" i="1"/>
  <c r="AP2087" i="1"/>
  <c r="AP2109" i="1"/>
  <c r="AP2130" i="1"/>
  <c r="AP2151" i="1"/>
  <c r="AP2173" i="1"/>
  <c r="AP2194" i="1"/>
  <c r="AP2215" i="1"/>
  <c r="AP2237" i="1"/>
  <c r="AP2258" i="1"/>
  <c r="AP2279" i="1"/>
  <c r="AP2301" i="1"/>
  <c r="AP2322" i="1"/>
  <c r="AP2343" i="1"/>
  <c r="AP2365" i="1"/>
  <c r="AP2386" i="1"/>
  <c r="AP2407" i="1"/>
  <c r="AP2429" i="1"/>
  <c r="AP2450" i="1"/>
  <c r="AP2471" i="1"/>
  <c r="AP719" i="1"/>
  <c r="AP1061" i="1"/>
  <c r="AP1379" i="1"/>
  <c r="AP1467" i="1"/>
  <c r="AP1553" i="1"/>
  <c r="AP1638" i="1"/>
  <c r="AP1723" i="1"/>
  <c r="AP1753" i="1"/>
  <c r="AP1774" i="1"/>
  <c r="AP1795" i="1"/>
  <c r="AP1817" i="1"/>
  <c r="AP1838" i="1"/>
  <c r="AP1859" i="1"/>
  <c r="AP1881" i="1"/>
  <c r="AP1902" i="1"/>
  <c r="AP1923" i="1"/>
  <c r="AP1945" i="1"/>
  <c r="AP1966" i="1"/>
  <c r="AP1987" i="1"/>
  <c r="AP2009" i="1"/>
  <c r="AP2030" i="1"/>
  <c r="AP2051" i="1"/>
  <c r="AP2073" i="1"/>
  <c r="AP2094" i="1"/>
  <c r="AP2115" i="1"/>
  <c r="AP2137" i="1"/>
  <c r="AP2158" i="1"/>
  <c r="AP2179" i="1"/>
  <c r="AP2201" i="1"/>
  <c r="AP2222" i="1"/>
  <c r="AP2243" i="1"/>
  <c r="AP2265" i="1"/>
  <c r="AP2286" i="1"/>
  <c r="AP2307" i="1"/>
  <c r="AP2329" i="1"/>
  <c r="AP2350" i="1"/>
  <c r="AP2371" i="1"/>
  <c r="AP2393" i="1"/>
  <c r="AP1536" i="1"/>
  <c r="AP1552" i="1"/>
  <c r="AP1568" i="1"/>
  <c r="AP1584" i="1"/>
  <c r="AP1600" i="1"/>
  <c r="AP1616" i="1"/>
  <c r="AP1632" i="1"/>
  <c r="AP1648" i="1"/>
  <c r="AP1664" i="1"/>
  <c r="AP1680" i="1"/>
  <c r="AP1696" i="1"/>
  <c r="AP1712" i="1"/>
  <c r="AP1728" i="1"/>
  <c r="AP1744" i="1"/>
  <c r="AP1760" i="1"/>
  <c r="AP1776" i="1"/>
  <c r="AP1792" i="1"/>
  <c r="AP1808" i="1"/>
  <c r="AP1824" i="1"/>
  <c r="AP1840" i="1"/>
  <c r="AP1856" i="1"/>
  <c r="AP1872" i="1"/>
  <c r="AP1888" i="1"/>
  <c r="AP1904" i="1"/>
  <c r="AP1920" i="1"/>
  <c r="AP1936" i="1"/>
  <c r="AP1952" i="1"/>
  <c r="AP1968" i="1"/>
  <c r="AP1984" i="1"/>
  <c r="AP2000" i="1"/>
  <c r="AP2016" i="1"/>
  <c r="AP2032" i="1"/>
  <c r="AP2048" i="1"/>
  <c r="AP2064" i="1"/>
  <c r="AP2080" i="1"/>
  <c r="AP2096" i="1"/>
  <c r="AP2112" i="1"/>
  <c r="AP2128" i="1"/>
  <c r="AP2144" i="1"/>
  <c r="AP2160" i="1"/>
  <c r="AP2176" i="1"/>
  <c r="AP2192" i="1"/>
  <c r="AP2208" i="1"/>
  <c r="AP911" i="1"/>
  <c r="AP1601" i="1"/>
  <c r="AP1786" i="1"/>
  <c r="AP1871" i="1"/>
  <c r="AP1957" i="1"/>
  <c r="AP2042" i="1"/>
  <c r="AP2127" i="1"/>
  <c r="AP2213" i="1"/>
  <c r="AP2298" i="1"/>
  <c r="AP2383" i="1"/>
  <c r="AP2437" i="1"/>
  <c r="AP2479" i="1"/>
  <c r="AP2507" i="1"/>
  <c r="AP2529" i="1"/>
  <c r="AP2550" i="1"/>
  <c r="AP2571" i="1"/>
  <c r="AP2593" i="1"/>
  <c r="AP2614" i="1"/>
  <c r="AP2635" i="1"/>
  <c r="AP2657" i="1"/>
  <c r="AP2678" i="1"/>
  <c r="AP2699" i="1"/>
  <c r="AP2721" i="1"/>
  <c r="AP2742" i="1"/>
  <c r="AP2763" i="1"/>
  <c r="AP2785" i="1"/>
  <c r="AP2806" i="1"/>
  <c r="AP2827" i="1"/>
  <c r="AP2849" i="1"/>
  <c r="AP2870" i="1"/>
  <c r="AP2891" i="1"/>
  <c r="AP2913" i="1"/>
  <c r="AP2934" i="1"/>
  <c r="AP2955" i="1"/>
  <c r="AP2977" i="1"/>
  <c r="AP2998" i="1"/>
  <c r="AP3019" i="1"/>
  <c r="AP3041" i="1"/>
  <c r="AP3062" i="1"/>
  <c r="AP3083" i="1"/>
  <c r="AP3105" i="1"/>
  <c r="AP3126" i="1"/>
  <c r="AP3147" i="1"/>
  <c r="AP1338" i="1"/>
  <c r="AP1707" i="1"/>
  <c r="AP1813" i="1"/>
  <c r="AP1898" i="1"/>
  <c r="AP1983" i="1"/>
  <c r="AP2069" i="1"/>
  <c r="AP2154" i="1"/>
  <c r="AP2239" i="1"/>
  <c r="AP2325" i="1"/>
  <c r="AP2409" i="1"/>
  <c r="AP2451" i="1"/>
  <c r="AP2493" i="1"/>
  <c r="AP2514" i="1"/>
  <c r="AP2535" i="1"/>
  <c r="AP2557" i="1"/>
  <c r="AP2578" i="1"/>
  <c r="AP2599" i="1"/>
  <c r="AP2621" i="1"/>
  <c r="AP2642" i="1"/>
  <c r="AP2663" i="1"/>
  <c r="AP2685" i="1"/>
  <c r="AP2706" i="1"/>
  <c r="AP2727" i="1"/>
  <c r="AP2749" i="1"/>
  <c r="AP2770" i="1"/>
  <c r="AP2791" i="1"/>
  <c r="AP2813" i="1"/>
  <c r="AP2834" i="1"/>
  <c r="AP2855" i="1"/>
  <c r="AP2877" i="1"/>
  <c r="AP2898" i="1"/>
  <c r="AP2919" i="1"/>
  <c r="AP2941" i="1"/>
  <c r="AP2962" i="1"/>
  <c r="AP2983" i="1"/>
  <c r="AP3005" i="1"/>
  <c r="AP3026" i="1"/>
  <c r="AP3047" i="1"/>
  <c r="AP3069" i="1"/>
  <c r="AP3090" i="1"/>
  <c r="AP3111" i="1"/>
  <c r="AP3133" i="1"/>
  <c r="AP1082" i="1"/>
  <c r="AP1643" i="1"/>
  <c r="AP1797" i="1"/>
  <c r="AP1882" i="1"/>
  <c r="AP1967" i="1"/>
  <c r="AP2053" i="1"/>
  <c r="AP2138" i="1"/>
  <c r="AP2223" i="1"/>
  <c r="AP2309" i="1"/>
  <c r="AP2394" i="1"/>
  <c r="AP2442" i="1"/>
  <c r="AP2485" i="1"/>
  <c r="AP2510" i="1"/>
  <c r="AP2531" i="1"/>
  <c r="AP2553" i="1"/>
  <c r="AP2574" i="1"/>
  <c r="AP2595" i="1"/>
  <c r="AP2617" i="1"/>
  <c r="AP2638" i="1"/>
  <c r="AP2659" i="1"/>
  <c r="AP2681" i="1"/>
  <c r="AP2702" i="1"/>
  <c r="AP2723" i="1"/>
  <c r="AP2745" i="1"/>
  <c r="AP2766" i="1"/>
  <c r="AP2787" i="1"/>
  <c r="AP2809" i="1"/>
  <c r="AP2830" i="1"/>
  <c r="AP2851" i="1"/>
  <c r="AP2873" i="1"/>
  <c r="AP2894" i="1"/>
  <c r="AP2915" i="1"/>
  <c r="AP2937" i="1"/>
  <c r="AP2958" i="1"/>
  <c r="AP2979" i="1"/>
  <c r="AP3001" i="1"/>
  <c r="AP3022" i="1"/>
  <c r="AP3043" i="1"/>
  <c r="AP3065" i="1"/>
  <c r="AP3086" i="1"/>
  <c r="AP2403" i="1"/>
  <c r="AP2491" i="1"/>
  <c r="AP2232" i="1"/>
  <c r="AP2248" i="1"/>
  <c r="AP2264" i="1"/>
  <c r="AP2280" i="1"/>
  <c r="AP2296" i="1"/>
  <c r="AP2312" i="1"/>
  <c r="AP2328" i="1"/>
  <c r="AP2344" i="1"/>
  <c r="AP2360" i="1"/>
  <c r="AP2376" i="1"/>
  <c r="AP2392" i="1"/>
  <c r="AP2408" i="1"/>
  <c r="AP2424" i="1"/>
  <c r="AP2440" i="1"/>
  <c r="AP2456" i="1"/>
  <c r="AP2472" i="1"/>
  <c r="AP2488" i="1"/>
  <c r="AP2504" i="1"/>
  <c r="AP2520" i="1"/>
  <c r="AP2536" i="1"/>
  <c r="AP2552" i="1"/>
  <c r="AP2568" i="1"/>
  <c r="AP2584" i="1"/>
  <c r="AP2600" i="1"/>
  <c r="AP2616" i="1"/>
  <c r="AP2632" i="1"/>
  <c r="AP2648" i="1"/>
  <c r="AP2664" i="1"/>
  <c r="AP2680" i="1"/>
  <c r="AP2696" i="1"/>
  <c r="AP2712" i="1"/>
  <c r="AP2728" i="1"/>
  <c r="AP2744" i="1"/>
  <c r="AP2760" i="1"/>
  <c r="AP2776" i="1"/>
  <c r="AP2792" i="1"/>
  <c r="AP2808" i="1"/>
  <c r="AP2824" i="1"/>
  <c r="AP2840" i="1"/>
  <c r="AP2856" i="1"/>
  <c r="AP2872" i="1"/>
  <c r="AP2888" i="1"/>
  <c r="AP2904" i="1"/>
  <c r="AP1579" i="1"/>
  <c r="AP2037" i="1"/>
  <c r="AP2378" i="1"/>
  <c r="AP2527" i="1"/>
  <c r="AP2613" i="1"/>
  <c r="AP2698" i="1"/>
  <c r="AP2783" i="1"/>
  <c r="AP2869" i="1"/>
  <c r="AP2954" i="1"/>
  <c r="AP3039" i="1"/>
  <c r="AP3118" i="1"/>
  <c r="AP3157" i="1"/>
  <c r="AP3179" i="1"/>
  <c r="AP3201" i="1"/>
  <c r="AP3222" i="1"/>
  <c r="AP3243" i="1"/>
  <c r="AP3265" i="1"/>
  <c r="AP3286" i="1"/>
  <c r="AP3307" i="1"/>
  <c r="AP3329" i="1"/>
  <c r="AP3350" i="1"/>
  <c r="AP3371" i="1"/>
  <c r="AP3393" i="1"/>
  <c r="AP3414" i="1"/>
  <c r="AP3435" i="1"/>
  <c r="AP3457" i="1"/>
  <c r="AP3478" i="1"/>
  <c r="AP3499" i="1"/>
  <c r="AP3521" i="1"/>
  <c r="AP3542" i="1"/>
  <c r="AP3563" i="1"/>
  <c r="AP3585" i="1"/>
  <c r="AP3606" i="1"/>
  <c r="AP3627" i="1"/>
  <c r="AP3649" i="1"/>
  <c r="AP3670" i="1"/>
  <c r="AP3691" i="1"/>
  <c r="AP3713" i="1"/>
  <c r="AP3734" i="1"/>
  <c r="AP3755" i="1"/>
  <c r="AP3777" i="1"/>
  <c r="AP3798" i="1"/>
  <c r="AP3819" i="1"/>
  <c r="AP3841" i="1"/>
  <c r="AP3862" i="1"/>
  <c r="AP3883" i="1"/>
  <c r="AP3905" i="1"/>
  <c r="AP3926" i="1"/>
  <c r="AP3947" i="1"/>
  <c r="AP3969" i="1"/>
  <c r="AP3990" i="1"/>
  <c r="AP4011" i="1"/>
  <c r="AP4031" i="1"/>
  <c r="AP1887" i="1"/>
  <c r="AP2229" i="1"/>
  <c r="AP2489" i="1"/>
  <c r="AP2575" i="1"/>
  <c r="AP2661" i="1"/>
  <c r="AP2746" i="1"/>
  <c r="AP2831" i="1"/>
  <c r="AP2917" i="1"/>
  <c r="AP3002" i="1"/>
  <c r="AP3087" i="1"/>
  <c r="AP3141" i="1"/>
  <c r="AP3170" i="1"/>
  <c r="AP3191" i="1"/>
  <c r="AP3213" i="1"/>
  <c r="AP3234" i="1"/>
  <c r="AP3255" i="1"/>
  <c r="AP3277" i="1"/>
  <c r="AP3298" i="1"/>
  <c r="AP3319" i="1"/>
  <c r="AP3341" i="1"/>
  <c r="AP3362" i="1"/>
  <c r="AP3383" i="1"/>
  <c r="AP3405" i="1"/>
  <c r="AP3426" i="1"/>
  <c r="AP3447" i="1"/>
  <c r="AP3469" i="1"/>
  <c r="AP3490" i="1"/>
  <c r="AP3511" i="1"/>
  <c r="AP3533" i="1"/>
  <c r="AP3554" i="1"/>
  <c r="AP3575" i="1"/>
  <c r="AP3597" i="1"/>
  <c r="AP3618" i="1"/>
  <c r="AP3639" i="1"/>
  <c r="AP3661" i="1"/>
  <c r="AP3682" i="1"/>
  <c r="AP3703" i="1"/>
  <c r="AP3725" i="1"/>
  <c r="AP3746" i="1"/>
  <c r="AP3767" i="1"/>
  <c r="AP3789" i="1"/>
  <c r="AP3810" i="1"/>
  <c r="AP3831" i="1"/>
  <c r="AP3853" i="1"/>
  <c r="AP3874" i="1"/>
  <c r="AP3895" i="1"/>
  <c r="AP3917" i="1"/>
  <c r="AP3938" i="1"/>
  <c r="AP3959" i="1"/>
  <c r="AP3981" i="1"/>
  <c r="AP4002" i="1"/>
  <c r="AP4023" i="1"/>
  <c r="AP1909" i="1"/>
  <c r="AP2250" i="1"/>
  <c r="AP2495" i="1"/>
  <c r="AP2581" i="1"/>
  <c r="AP2666" i="1"/>
  <c r="AP2751" i="1"/>
  <c r="AP2837" i="1"/>
  <c r="AP2922" i="1"/>
  <c r="AP3007" i="1"/>
  <c r="AP3093" i="1"/>
  <c r="AP3145" i="1"/>
  <c r="AP3171" i="1"/>
  <c r="AP3193" i="1"/>
  <c r="AP3214" i="1"/>
  <c r="AP3235" i="1"/>
  <c r="AP3257" i="1"/>
  <c r="AP3278" i="1"/>
  <c r="AP3299" i="1"/>
  <c r="AP3321" i="1"/>
  <c r="AP3342" i="1"/>
  <c r="AP3363" i="1"/>
  <c r="AP3385" i="1"/>
  <c r="AP3406" i="1"/>
  <c r="AP3427" i="1"/>
  <c r="AP3449" i="1"/>
  <c r="AP3470" i="1"/>
  <c r="AP3491" i="1"/>
  <c r="AP3513" i="1"/>
  <c r="AP3534" i="1"/>
  <c r="AP3555" i="1"/>
  <c r="AP3577" i="1"/>
  <c r="AP3598" i="1"/>
  <c r="AP3619" i="1"/>
  <c r="AP3641" i="1"/>
  <c r="AP3662" i="1"/>
  <c r="AP3683" i="1"/>
  <c r="AP3705" i="1"/>
  <c r="AP3726" i="1"/>
  <c r="AP3747" i="1"/>
  <c r="AP3769" i="1"/>
  <c r="AP3790" i="1"/>
  <c r="AP3811" i="1"/>
  <c r="AP3833" i="1"/>
  <c r="AP3854" i="1"/>
  <c r="AP3875" i="1"/>
  <c r="AP3897" i="1"/>
  <c r="AP3918" i="1"/>
  <c r="AP3939" i="1"/>
  <c r="AP3961" i="1"/>
  <c r="AP3982" i="1"/>
  <c r="AP4003" i="1"/>
  <c r="AP3107" i="1"/>
  <c r="AP2920" i="1"/>
  <c r="AP2936" i="1"/>
  <c r="AP2952" i="1"/>
  <c r="AP2968" i="1"/>
  <c r="AP2984" i="1"/>
  <c r="AP3000" i="1"/>
  <c r="AP3016" i="1"/>
  <c r="AP3032" i="1"/>
  <c r="AP3048" i="1"/>
  <c r="AP3064" i="1"/>
  <c r="AP3080" i="1"/>
  <c r="AP3096" i="1"/>
  <c r="AP3112" i="1"/>
  <c r="AP3128" i="1"/>
  <c r="AP3144" i="1"/>
  <c r="AP3160" i="1"/>
  <c r="AP3176" i="1"/>
  <c r="AP3192" i="1"/>
  <c r="AP3208" i="1"/>
  <c r="AP3224" i="1"/>
  <c r="AP3240" i="1"/>
  <c r="AP3256" i="1"/>
  <c r="AP3272" i="1"/>
  <c r="AP3288" i="1"/>
  <c r="AP3304" i="1"/>
  <c r="AP3320" i="1"/>
  <c r="AP3336" i="1"/>
  <c r="AP3352" i="1"/>
  <c r="AP3368" i="1"/>
  <c r="AP3384" i="1"/>
  <c r="AP3400" i="1"/>
  <c r="AP3416" i="1"/>
  <c r="AP3432" i="1"/>
  <c r="AP3448" i="1"/>
  <c r="AP3464" i="1"/>
  <c r="AP3480" i="1"/>
  <c r="AP3496" i="1"/>
  <c r="AP3512" i="1"/>
  <c r="AP3528" i="1"/>
  <c r="AP3544" i="1"/>
  <c r="AP3560" i="1"/>
  <c r="AP3576" i="1"/>
  <c r="AP3592" i="1"/>
  <c r="AP3608" i="1"/>
  <c r="AP3624" i="1"/>
  <c r="AP3640" i="1"/>
  <c r="AP3656" i="1"/>
  <c r="AP3672" i="1"/>
  <c r="AP3688" i="1"/>
  <c r="AP3704" i="1"/>
  <c r="AP3720" i="1"/>
  <c r="AP3736" i="1"/>
  <c r="AP3752" i="1"/>
  <c r="AP2357" i="1"/>
  <c r="AP2778" i="1"/>
  <c r="AP3114" i="1"/>
  <c r="AP3221" i="1"/>
  <c r="AP3306" i="1"/>
  <c r="AP3391" i="1"/>
  <c r="AP3477" i="1"/>
  <c r="AP3562" i="1"/>
  <c r="AP3647" i="1"/>
  <c r="AP3733" i="1"/>
  <c r="AP3818" i="1"/>
  <c r="AP3903" i="1"/>
  <c r="AP3989" i="1"/>
  <c r="AP4042" i="1"/>
  <c r="AP4063" i="1"/>
  <c r="AP4085" i="1"/>
  <c r="AP4106" i="1"/>
  <c r="AP2425" i="1"/>
  <c r="AP2799" i="1"/>
  <c r="AP3125" i="1"/>
  <c r="AP3226" i="1"/>
  <c r="AP3311" i="1"/>
  <c r="AP3397" i="1"/>
  <c r="AP3482" i="1"/>
  <c r="AP3567" i="1"/>
  <c r="AP3653" i="1"/>
  <c r="AP3738" i="1"/>
  <c r="AP3823" i="1"/>
  <c r="AP3909" i="1"/>
  <c r="AP3994" i="1"/>
  <c r="AP4043" i="1"/>
  <c r="AP4065" i="1"/>
  <c r="AP4086" i="1"/>
  <c r="AP4107" i="1"/>
  <c r="AP2565" i="1"/>
  <c r="AP2906" i="1"/>
  <c r="AP3167" i="1"/>
  <c r="AP3253" i="1"/>
  <c r="AP3338" i="1"/>
  <c r="AP3423" i="1"/>
  <c r="AP3509" i="1"/>
  <c r="AP3594" i="1"/>
  <c r="AP3679" i="1"/>
  <c r="AP3765" i="1"/>
  <c r="AP3850" i="1"/>
  <c r="AP3935" i="1"/>
  <c r="AP4021" i="1"/>
  <c r="AP4050" i="1"/>
  <c r="AP4071" i="1"/>
  <c r="AP4093" i="1"/>
  <c r="AP4025" i="1"/>
  <c r="AP3768" i="1"/>
  <c r="AP3784" i="1"/>
  <c r="AP3800" i="1"/>
  <c r="AP3816" i="1"/>
  <c r="AP3832" i="1"/>
  <c r="AP3848" i="1"/>
  <c r="AP3864" i="1"/>
  <c r="AP3880" i="1"/>
  <c r="AP3896" i="1"/>
  <c r="AP3912" i="1"/>
  <c r="AP3928" i="1"/>
  <c r="AP3944" i="1"/>
  <c r="AP3960" i="1"/>
  <c r="AP3976" i="1"/>
  <c r="AP3992" i="1"/>
  <c r="AP4008" i="1"/>
  <c r="AP4024" i="1"/>
  <c r="AP3194" i="1"/>
  <c r="AP3535" i="1"/>
  <c r="AP3877" i="1"/>
  <c r="AP4078" i="1"/>
  <c r="AP3098" i="1"/>
  <c r="AP3471" i="1"/>
  <c r="AP3813" i="1"/>
  <c r="AP4062" i="1"/>
  <c r="AP2842" i="1"/>
  <c r="AP3407" i="1"/>
  <c r="AP3749" i="1"/>
  <c r="AP4046" i="1"/>
  <c r="AP4028" i="1"/>
  <c r="AP4044" i="1"/>
  <c r="AP4060" i="1"/>
  <c r="AP4076" i="1"/>
  <c r="AP4092" i="1"/>
  <c r="AP4108" i="1"/>
  <c r="AN2" i="1"/>
  <c r="AN4" i="1"/>
  <c r="AN33" i="1"/>
  <c r="AN70" i="1"/>
  <c r="AN52" i="1"/>
  <c r="AN86" i="1"/>
  <c r="AN122" i="1"/>
  <c r="AN112" i="1"/>
  <c r="AN107" i="1"/>
  <c r="AN117" i="1"/>
  <c r="AN214" i="1"/>
  <c r="AN203" i="1"/>
  <c r="AN200" i="1"/>
  <c r="AN229" i="1"/>
  <c r="AN173" i="1"/>
  <c r="AN272" i="1"/>
  <c r="AN269" i="1"/>
  <c r="AN302" i="1"/>
  <c r="AN366" i="1"/>
  <c r="AN254" i="1"/>
  <c r="AN339" i="1"/>
  <c r="AN213" i="1"/>
  <c r="AN332" i="1"/>
  <c r="AN396" i="1"/>
  <c r="AN262" i="1"/>
  <c r="AN373" i="1"/>
  <c r="AN427" i="1"/>
  <c r="AN432" i="1"/>
  <c r="AN422" i="1"/>
  <c r="AN486" i="1"/>
  <c r="AN525" i="1"/>
  <c r="AN589" i="1"/>
  <c r="AN506" i="1"/>
  <c r="AN570" i="1"/>
  <c r="AN491" i="1"/>
  <c r="AN555" i="1"/>
  <c r="AN619" i="1"/>
  <c r="AN645" i="1"/>
  <c r="AN709" i="1"/>
  <c r="AN588" i="1"/>
  <c r="AN666" i="1"/>
  <c r="AN441" i="1"/>
  <c r="AN647" i="1"/>
  <c r="AN711" i="1"/>
  <c r="AN736" i="1"/>
  <c r="AN799" i="1"/>
  <c r="AN863" i="1"/>
  <c r="AN927" i="1"/>
  <c r="AN991" i="1"/>
  <c r="AN748" i="1"/>
  <c r="AN812" i="1"/>
  <c r="AN876" i="1"/>
  <c r="AN940" i="1"/>
  <c r="AN640" i="1"/>
  <c r="AN38" i="1"/>
  <c r="AN5" i="1"/>
  <c r="AN42" i="1"/>
  <c r="AN88" i="1"/>
  <c r="AN51" i="1"/>
  <c r="AN79" i="1"/>
  <c r="AN158" i="1"/>
  <c r="AN147" i="1"/>
  <c r="AN152" i="1"/>
  <c r="AN186" i="1"/>
  <c r="AN175" i="1"/>
  <c r="AN172" i="1"/>
  <c r="AN129" i="1"/>
  <c r="AN263" i="1"/>
  <c r="AN244" i="1"/>
  <c r="AN241" i="1"/>
  <c r="AN250" i="1"/>
  <c r="AN338" i="1"/>
  <c r="AN402" i="1"/>
  <c r="AN311" i="1"/>
  <c r="AN375" i="1"/>
  <c r="AN304" i="1"/>
  <c r="AN368" i="1"/>
  <c r="AN349" i="1"/>
  <c r="AN407" i="1"/>
  <c r="AN361" i="1"/>
  <c r="AN463" i="1"/>
  <c r="AN468" i="1"/>
  <c r="AN458" i="1"/>
  <c r="AN497" i="1"/>
  <c r="AN561" i="1"/>
  <c r="AN449" i="1"/>
  <c r="AN542" i="1"/>
  <c r="AN417" i="1"/>
  <c r="AN527" i="1"/>
  <c r="AN591" i="1"/>
  <c r="AN612" i="1"/>
  <c r="AN681" i="1"/>
  <c r="AN483" i="1"/>
  <c r="AN638" i="1"/>
  <c r="AN702" i="1"/>
  <c r="AN616" i="1"/>
  <c r="AN683" i="1"/>
  <c r="AN632" i="1"/>
  <c r="AN771" i="1"/>
  <c r="AN835" i="1"/>
  <c r="AN899" i="1"/>
  <c r="AN963" i="1"/>
  <c r="AN684" i="1"/>
  <c r="AN784" i="1"/>
  <c r="AN848" i="1"/>
  <c r="AN912" i="1"/>
  <c r="AN976" i="1"/>
  <c r="AN26" i="1"/>
  <c r="AN28" i="1"/>
  <c r="AN41" i="1"/>
  <c r="AN76" i="1"/>
  <c r="AN81" i="1"/>
  <c r="AN110" i="1"/>
  <c r="AN146" i="1"/>
  <c r="AN135" i="1"/>
  <c r="AN140" i="1"/>
  <c r="AN174" i="1"/>
  <c r="AN153" i="1"/>
  <c r="AN157" i="1"/>
  <c r="AN224" i="1"/>
  <c r="AN251" i="1"/>
  <c r="AN232" i="1"/>
  <c r="AN221" i="1"/>
  <c r="AN181" i="1"/>
  <c r="AN326" i="1"/>
  <c r="AN390" i="1"/>
  <c r="AN299" i="1"/>
  <c r="AN363" i="1"/>
  <c r="AN292" i="1"/>
  <c r="AN356" i="1"/>
  <c r="AN301" i="1"/>
  <c r="AN369" i="1"/>
  <c r="AN313" i="1"/>
  <c r="AN451" i="1"/>
  <c r="AN456" i="1"/>
  <c r="AN446" i="1"/>
  <c r="AN477" i="1"/>
  <c r="AN549" i="1"/>
  <c r="AN613" i="1"/>
  <c r="AN530" i="1"/>
  <c r="AN594" i="1"/>
  <c r="AN515" i="1"/>
  <c r="AN579" i="1"/>
  <c r="AN568" i="1"/>
  <c r="AN669" i="1"/>
  <c r="AN733" i="1"/>
  <c r="AN626" i="1"/>
  <c r="AN690" i="1"/>
  <c r="AN576" i="1"/>
  <c r="AN671" i="1"/>
  <c r="AN735" i="1"/>
  <c r="AN759" i="1"/>
  <c r="AN823" i="1"/>
  <c r="AN887" i="1"/>
  <c r="AN951" i="1"/>
  <c r="AN636" i="1"/>
  <c r="AN772" i="1"/>
  <c r="AN836" i="1"/>
  <c r="AN900" i="1"/>
  <c r="AN964" i="1"/>
  <c r="AN14" i="1"/>
  <c r="AN16" i="1"/>
  <c r="AN40" i="1"/>
  <c r="AN59" i="1"/>
  <c r="AN68" i="1"/>
  <c r="AN98" i="1"/>
  <c r="AN134" i="1"/>
  <c r="AN123" i="1"/>
  <c r="AN128" i="1"/>
  <c r="AN162" i="1"/>
  <c r="AN75" i="1"/>
  <c r="AN93" i="1"/>
  <c r="AN212" i="1"/>
  <c r="AN239" i="1"/>
  <c r="AN219" i="1"/>
  <c r="AN177" i="1"/>
  <c r="AN281" i="1"/>
  <c r="AN314" i="1"/>
  <c r="AN378" i="1"/>
  <c r="AN283" i="1"/>
  <c r="AN351" i="1"/>
  <c r="AN258" i="1"/>
  <c r="AN344" i="1"/>
  <c r="AN408" i="1"/>
  <c r="AN321" i="1"/>
  <c r="AN230" i="1"/>
  <c r="AN439" i="1"/>
  <c r="AN444" i="1"/>
  <c r="AN434" i="1"/>
  <c r="AN429" i="1"/>
  <c r="AN537" i="1"/>
  <c r="AN601" i="1"/>
  <c r="AN518" i="1"/>
  <c r="AN582" i="1"/>
  <c r="AN503" i="1"/>
  <c r="AN567" i="1"/>
  <c r="AN520" i="1"/>
  <c r="AN657" i="1"/>
  <c r="AN721" i="1"/>
  <c r="AN614" i="1"/>
  <c r="AN678" i="1"/>
  <c r="AN528" i="1"/>
  <c r="AN659" i="1"/>
  <c r="AN723" i="1"/>
  <c r="AN747" i="1"/>
  <c r="AN811" i="1"/>
  <c r="AN875" i="1"/>
  <c r="AN939" i="1"/>
  <c r="AN457" i="1"/>
  <c r="AN760" i="1"/>
  <c r="AN824" i="1"/>
  <c r="AN888" i="1"/>
  <c r="AN952" i="1"/>
  <c r="AN688" i="1"/>
  <c r="AN785" i="1"/>
  <c r="AN849" i="1"/>
  <c r="AN913" i="1"/>
  <c r="AN977" i="1"/>
  <c r="AN762" i="1"/>
  <c r="AN1003" i="1"/>
  <c r="AN750" i="1"/>
  <c r="AN996" i="1"/>
  <c r="AN786" i="1"/>
  <c r="AN1001" i="1"/>
  <c r="AN870" i="1"/>
  <c r="AN1030" i="1"/>
  <c r="AN1064" i="1"/>
  <c r="AN1131" i="1"/>
  <c r="AN1195" i="1"/>
  <c r="AN1259" i="1"/>
  <c r="AN1323" i="1"/>
  <c r="AN1073" i="1"/>
  <c r="AN1136" i="1"/>
  <c r="AN1200" i="1"/>
  <c r="AN1264" i="1"/>
  <c r="AN1328" i="1"/>
  <c r="AN1113" i="1"/>
  <c r="AN1177" i="1"/>
  <c r="AN1241" i="1"/>
  <c r="AN1305" i="1"/>
  <c r="AN1106" i="1"/>
  <c r="AN1170" i="1"/>
  <c r="AN1234" i="1"/>
  <c r="AN1298" i="1"/>
  <c r="AN1329" i="1"/>
  <c r="AN1415" i="1"/>
  <c r="AN1479" i="1"/>
  <c r="AN1543" i="1"/>
  <c r="AN1607" i="1"/>
  <c r="AN1333" i="1"/>
  <c r="AN1416" i="1"/>
  <c r="AN1480" i="1"/>
  <c r="AN1544" i="1"/>
  <c r="AN1608" i="1"/>
  <c r="AN1369" i="1"/>
  <c r="AN1433" i="1"/>
  <c r="AN1497" i="1"/>
  <c r="AN1561" i="1"/>
  <c r="AN1625" i="1"/>
  <c r="AN1382" i="1"/>
  <c r="AN1446" i="1"/>
  <c r="AN1510" i="1"/>
  <c r="AN1574" i="1"/>
  <c r="AN1638" i="1"/>
  <c r="AN1698" i="1"/>
  <c r="AN1762" i="1"/>
  <c r="AN1826" i="1"/>
  <c r="AN1890" i="1"/>
  <c r="AN1954" i="1"/>
  <c r="AN1711" i="1"/>
  <c r="AN1775" i="1"/>
  <c r="AN1839" i="1"/>
  <c r="AN1903" i="1"/>
  <c r="AN1660" i="1"/>
  <c r="AN1732" i="1"/>
  <c r="AN1796" i="1"/>
  <c r="AN1860" i="1"/>
  <c r="AN1924" i="1"/>
  <c r="AN1781" i="1"/>
  <c r="AN1977" i="1"/>
  <c r="AN2041" i="1"/>
  <c r="AN2105" i="1"/>
  <c r="AN2169" i="1"/>
  <c r="AN2233" i="1"/>
  <c r="AN2297" i="1"/>
  <c r="AN2361" i="1"/>
  <c r="AN2425" i="1"/>
  <c r="AN2489" i="1"/>
  <c r="AN1913" i="1"/>
  <c r="AN2014" i="1"/>
  <c r="AN2078" i="1"/>
  <c r="AN2142" i="1"/>
  <c r="AN2206" i="1"/>
  <c r="AN2270" i="1"/>
  <c r="AN2334" i="1"/>
  <c r="AN2398" i="1"/>
  <c r="AN2462" i="1"/>
  <c r="AN1837" i="1"/>
  <c r="AN1995" i="1"/>
  <c r="AN773" i="1"/>
  <c r="AN837" i="1"/>
  <c r="AN901" i="1"/>
  <c r="AN965" i="1"/>
  <c r="AN708" i="1"/>
  <c r="AN970" i="1"/>
  <c r="AN1055" i="1"/>
  <c r="AN958" i="1"/>
  <c r="AN1048" i="1"/>
  <c r="AN990" i="1"/>
  <c r="AN822" i="1"/>
  <c r="AN1018" i="1"/>
  <c r="AN1041" i="1"/>
  <c r="AN1119" i="1"/>
  <c r="AN1183" i="1"/>
  <c r="AN1247" i="1"/>
  <c r="AN1311" i="1"/>
  <c r="AN1052" i="1"/>
  <c r="AN1124" i="1"/>
  <c r="AN1188" i="1"/>
  <c r="AN1252" i="1"/>
  <c r="AN1316" i="1"/>
  <c r="AN1101" i="1"/>
  <c r="AN1165" i="1"/>
  <c r="AN1229" i="1"/>
  <c r="AN1293" i="1"/>
  <c r="AN1094" i="1"/>
  <c r="AN1158" i="1"/>
  <c r="AN1222" i="1"/>
  <c r="AN1286" i="1"/>
  <c r="AN1350" i="1"/>
  <c r="AN1403" i="1"/>
  <c r="AN1467" i="1"/>
  <c r="AN1531" i="1"/>
  <c r="AN1595" i="1"/>
  <c r="AN1659" i="1"/>
  <c r="AN1404" i="1"/>
  <c r="AN1468" i="1"/>
  <c r="AN1532" i="1"/>
  <c r="AN1596" i="1"/>
  <c r="AN1348" i="1"/>
  <c r="AN1421" i="1"/>
  <c r="AN1485" i="1"/>
  <c r="AN1549" i="1"/>
  <c r="AN1613" i="1"/>
  <c r="AN1368" i="1"/>
  <c r="AN1434" i="1"/>
  <c r="AN1498" i="1"/>
  <c r="AN1562" i="1"/>
  <c r="AN1626" i="1"/>
  <c r="AN1686" i="1"/>
  <c r="AN1750" i="1"/>
  <c r="AN1814" i="1"/>
  <c r="AN1878" i="1"/>
  <c r="AN1942" i="1"/>
  <c r="AN1699" i="1"/>
  <c r="AN1763" i="1"/>
  <c r="AN1827" i="1"/>
  <c r="AN1891" i="1"/>
  <c r="AN1955" i="1"/>
  <c r="AN1720" i="1"/>
  <c r="AN1784" i="1"/>
  <c r="AN1848" i="1"/>
  <c r="AN1912" i="1"/>
  <c r="AN1733" i="1"/>
  <c r="AN1965" i="1"/>
  <c r="AN2029" i="1"/>
  <c r="AN2093" i="1"/>
  <c r="AN2157" i="1"/>
  <c r="AN2221" i="1"/>
  <c r="AN2285" i="1"/>
  <c r="AN2349" i="1"/>
  <c r="AN2413" i="1"/>
  <c r="AN2477" i="1"/>
  <c r="AN1865" i="1"/>
  <c r="AN2002" i="1"/>
  <c r="AN2066" i="1"/>
  <c r="AN2130" i="1"/>
  <c r="AN2194" i="1"/>
  <c r="AN2258" i="1"/>
  <c r="AN2322" i="1"/>
  <c r="AN2386" i="1"/>
  <c r="AN2450" i="1"/>
  <c r="AN1789" i="1"/>
  <c r="AN1983" i="1"/>
  <c r="AN761" i="1"/>
  <c r="AN825" i="1"/>
  <c r="AN889" i="1"/>
  <c r="AN953" i="1"/>
  <c r="AN660" i="1"/>
  <c r="AN922" i="1"/>
  <c r="AN1043" i="1"/>
  <c r="AN910" i="1"/>
  <c r="AN1036" i="1"/>
  <c r="AN946" i="1"/>
  <c r="AN774" i="1"/>
  <c r="AN1006" i="1"/>
  <c r="AN1070" i="1"/>
  <c r="AN1107" i="1"/>
  <c r="AN1171" i="1"/>
  <c r="AN1235" i="1"/>
  <c r="AN1299" i="1"/>
  <c r="AN1363" i="1"/>
  <c r="AN1112" i="1"/>
  <c r="AN1176" i="1"/>
  <c r="AN1240" i="1"/>
  <c r="AN1304" i="1"/>
  <c r="AN1089" i="1"/>
  <c r="AN1153" i="1"/>
  <c r="AN1217" i="1"/>
  <c r="AN1281" i="1"/>
  <c r="AN1082" i="1"/>
  <c r="AN1146" i="1"/>
  <c r="AN1210" i="1"/>
  <c r="AN1274" i="1"/>
  <c r="AN1338" i="1"/>
  <c r="AN1391" i="1"/>
  <c r="AN1455" i="1"/>
  <c r="AN1519" i="1"/>
  <c r="AN1583" i="1"/>
  <c r="AN1647" i="1"/>
  <c r="AN1392" i="1"/>
  <c r="AN1456" i="1"/>
  <c r="AN1520" i="1"/>
  <c r="AN1584" i="1"/>
  <c r="AN1648" i="1"/>
  <c r="AN1409" i="1"/>
  <c r="AN1473" i="1"/>
  <c r="AN1537" i="1"/>
  <c r="AN1601" i="1"/>
  <c r="AN1357" i="1"/>
  <c r="AN1422" i="1"/>
  <c r="AN1486" i="1"/>
  <c r="AN1550" i="1"/>
  <c r="AN1614" i="1"/>
  <c r="AN1674" i="1"/>
  <c r="AN1738" i="1"/>
  <c r="AN1802" i="1"/>
  <c r="AN1866" i="1"/>
  <c r="AN1930" i="1"/>
  <c r="AN1687" i="1"/>
  <c r="AN1751" i="1"/>
  <c r="AN1815" i="1"/>
  <c r="AN1879" i="1"/>
  <c r="AN1943" i="1"/>
  <c r="AN1708" i="1"/>
  <c r="AN1772" i="1"/>
  <c r="AN1836" i="1"/>
  <c r="AN1900" i="1"/>
  <c r="AN1685" i="1"/>
  <c r="AN1941" i="1"/>
  <c r="AN2017" i="1"/>
  <c r="AN2081" i="1"/>
  <c r="AN2145" i="1"/>
  <c r="AN2209" i="1"/>
  <c r="AN2273" i="1"/>
  <c r="AN2337" i="1"/>
  <c r="AN2401" i="1"/>
  <c r="AN2465" i="1"/>
  <c r="AN1817" i="1"/>
  <c r="AN1990" i="1"/>
  <c r="AN2054" i="1"/>
  <c r="AN2118" i="1"/>
  <c r="AN2182" i="1"/>
  <c r="AN2246" i="1"/>
  <c r="AN2310" i="1"/>
  <c r="AN2374" i="1"/>
  <c r="AN2438" i="1"/>
  <c r="AN1741" i="1"/>
  <c r="AN1971" i="1"/>
  <c r="AN720" i="1"/>
  <c r="AN797" i="1"/>
  <c r="AN861" i="1"/>
  <c r="AN925" i="1"/>
  <c r="AN989" i="1"/>
  <c r="AN810" i="1"/>
  <c r="AN1015" i="1"/>
  <c r="AN798" i="1"/>
  <c r="AN1008" i="1"/>
  <c r="AN834" i="1"/>
  <c r="AN1013" i="1"/>
  <c r="AN918" i="1"/>
  <c r="AN1042" i="1"/>
  <c r="AN1080" i="1"/>
  <c r="AN1143" i="1"/>
  <c r="AN1207" i="1"/>
  <c r="AN1271" i="1"/>
  <c r="AN1335" i="1"/>
  <c r="AN1084" i="1"/>
  <c r="AN1148" i="1"/>
  <c r="AN1212" i="1"/>
  <c r="AN1276" i="1"/>
  <c r="AN1340" i="1"/>
  <c r="AN1125" i="1"/>
  <c r="AN1189" i="1"/>
  <c r="AN1253" i="1"/>
  <c r="AN1317" i="1"/>
  <c r="AN1118" i="1"/>
  <c r="AN1182" i="1"/>
  <c r="AN1246" i="1"/>
  <c r="AN1310" i="1"/>
  <c r="AN1361" i="1"/>
  <c r="AN1427" i="1"/>
  <c r="AN1491" i="1"/>
  <c r="AN1555" i="1"/>
  <c r="AN1619" i="1"/>
  <c r="AN1360" i="1"/>
  <c r="AN1428" i="1"/>
  <c r="AN1492" i="1"/>
  <c r="AN1556" i="1"/>
  <c r="AN1620" i="1"/>
  <c r="AN1381" i="1"/>
  <c r="AN1445" i="1"/>
  <c r="AN1509" i="1"/>
  <c r="AN1573" i="1"/>
  <c r="AN1637" i="1"/>
  <c r="AN1394" i="1"/>
  <c r="AN1458" i="1"/>
  <c r="AN1522" i="1"/>
  <c r="AN1586" i="1"/>
  <c r="AN1650" i="1"/>
  <c r="AN1710" i="1"/>
  <c r="AN1774" i="1"/>
  <c r="AN1838" i="1"/>
  <c r="AN1902" i="1"/>
  <c r="AN1658" i="1"/>
  <c r="AN1723" i="1"/>
  <c r="AN1787" i="1"/>
  <c r="AN1851" i="1"/>
  <c r="AN1915" i="1"/>
  <c r="AN1680" i="1"/>
  <c r="AN1744" i="1"/>
  <c r="AN1808" i="1"/>
  <c r="AN1872" i="1"/>
  <c r="AN1936" i="1"/>
  <c r="AN1829" i="1"/>
  <c r="AN1989" i="1"/>
  <c r="AN2053" i="1"/>
  <c r="AN2117" i="1"/>
  <c r="AN2181" i="1"/>
  <c r="AN2245" i="1"/>
  <c r="AN2309" i="1"/>
  <c r="AN2373" i="1"/>
  <c r="AN2437" i="1"/>
  <c r="AN1705" i="1"/>
  <c r="AN1962" i="1"/>
  <c r="AN2026" i="1"/>
  <c r="AN2090" i="1"/>
  <c r="AN2154" i="1"/>
  <c r="AN2218" i="1"/>
  <c r="AN2282" i="1"/>
  <c r="AN2346" i="1"/>
  <c r="AN2410" i="1"/>
  <c r="AN2474" i="1"/>
  <c r="AN1885" i="1"/>
  <c r="AN2007" i="1"/>
  <c r="AN2075" i="1"/>
  <c r="AN2139" i="1"/>
  <c r="AN2203" i="1"/>
  <c r="AN2267" i="1"/>
  <c r="AN2331" i="1"/>
  <c r="AN2395" i="1"/>
  <c r="AN2459" i="1"/>
  <c r="AN1905" i="1"/>
  <c r="AN2008" i="1"/>
  <c r="AN2072" i="1"/>
  <c r="AN2136" i="1"/>
  <c r="AN2200" i="1"/>
  <c r="AN2428" i="1"/>
  <c r="AN2533" i="1"/>
  <c r="AN2597" i="1"/>
  <c r="AN2661" i="1"/>
  <c r="AN2725" i="1"/>
  <c r="AN2789" i="1"/>
  <c r="AN2853" i="1"/>
  <c r="AN2917" i="1"/>
  <c r="AN2981" i="1"/>
  <c r="AN2272" i="1"/>
  <c r="AN2490" i="1"/>
  <c r="AN2554" i="1"/>
  <c r="AN2618" i="1"/>
  <c r="AN2682" i="1"/>
  <c r="AN2746" i="1"/>
  <c r="AN2810" i="1"/>
  <c r="AN2874" i="1"/>
  <c r="AN2938" i="1"/>
  <c r="AN2260" i="1"/>
  <c r="AN2483" i="1"/>
  <c r="AN2547" i="1"/>
  <c r="AN2611" i="1"/>
  <c r="AN2675" i="1"/>
  <c r="AN2739" i="1"/>
  <c r="AN2803" i="1"/>
  <c r="AN2867" i="1"/>
  <c r="AN2931" i="1"/>
  <c r="AN2296" i="1"/>
  <c r="AN2496" i="1"/>
  <c r="AN2560" i="1"/>
  <c r="AN2624" i="1"/>
  <c r="AN2688" i="1"/>
  <c r="AN2752" i="1"/>
  <c r="AN2816" i="1"/>
  <c r="AN2880" i="1"/>
  <c r="AN2944" i="1"/>
  <c r="AN3008" i="1"/>
  <c r="AN3056" i="1"/>
  <c r="AN3120" i="1"/>
  <c r="AN3184" i="1"/>
  <c r="AN3248" i="1"/>
  <c r="AN3312" i="1"/>
  <c r="AN3376" i="1"/>
  <c r="AN3440" i="1"/>
  <c r="AN3504" i="1"/>
  <c r="AN3568" i="1"/>
  <c r="AN3020" i="1"/>
  <c r="AN3085" i="1"/>
  <c r="AN3149" i="1"/>
  <c r="AN3213" i="1"/>
  <c r="AN3277" i="1"/>
  <c r="AN3341" i="1"/>
  <c r="AN3405" i="1"/>
  <c r="AN3469" i="1"/>
  <c r="AN3533" i="1"/>
  <c r="AN3597" i="1"/>
  <c r="AN3054" i="1"/>
  <c r="AN3118" i="1"/>
  <c r="AN3182" i="1"/>
  <c r="AN3246" i="1"/>
  <c r="AN3310" i="1"/>
  <c r="AN3374" i="1"/>
  <c r="AN3438" i="1"/>
  <c r="AN3502" i="1"/>
  <c r="AN3566" i="1"/>
  <c r="AN3063" i="1"/>
  <c r="AN3127" i="1"/>
  <c r="AN3191" i="1"/>
  <c r="AN3255" i="1"/>
  <c r="AN3319" i="1"/>
  <c r="AN3383" i="1"/>
  <c r="AN3447" i="1"/>
  <c r="AN3511" i="1"/>
  <c r="AN2063" i="1"/>
  <c r="AN2127" i="1"/>
  <c r="AN2191" i="1"/>
  <c r="AN2255" i="1"/>
  <c r="AN2319" i="1"/>
  <c r="AN2383" i="1"/>
  <c r="AN2447" i="1"/>
  <c r="AN1857" i="1"/>
  <c r="AN1996" i="1"/>
  <c r="AN2060" i="1"/>
  <c r="AN2124" i="1"/>
  <c r="AN2188" i="1"/>
  <c r="AN2380" i="1"/>
  <c r="AN2521" i="1"/>
  <c r="AN2585" i="1"/>
  <c r="AN2649" i="1"/>
  <c r="AN2713" i="1"/>
  <c r="AN2777" i="1"/>
  <c r="AN2841" i="1"/>
  <c r="AN2905" i="1"/>
  <c r="AN2969" i="1"/>
  <c r="AN2224" i="1"/>
  <c r="AN2475" i="1"/>
  <c r="AN2542" i="1"/>
  <c r="AN2606" i="1"/>
  <c r="AN2670" i="1"/>
  <c r="AN2734" i="1"/>
  <c r="AN2798" i="1"/>
  <c r="AN2862" i="1"/>
  <c r="AN2926" i="1"/>
  <c r="AN2212" i="1"/>
  <c r="AN2460" i="1"/>
  <c r="AN2535" i="1"/>
  <c r="AN2599" i="1"/>
  <c r="AN2663" i="1"/>
  <c r="AN2727" i="1"/>
  <c r="AN2791" i="1"/>
  <c r="AN2855" i="1"/>
  <c r="AN2919" i="1"/>
  <c r="AN2248" i="1"/>
  <c r="AN2479" i="1"/>
  <c r="AN2548" i="1"/>
  <c r="AN2612" i="1"/>
  <c r="AN2676" i="1"/>
  <c r="AN2740" i="1"/>
  <c r="AN2804" i="1"/>
  <c r="AN2868" i="1"/>
  <c r="AN2932" i="1"/>
  <c r="AN2996" i="1"/>
  <c r="AN3044" i="1"/>
  <c r="AN3108" i="1"/>
  <c r="AN3172" i="1"/>
  <c r="AN3236" i="1"/>
  <c r="AN3300" i="1"/>
  <c r="AN3364" i="1"/>
  <c r="AN3428" i="1"/>
  <c r="AN3492" i="1"/>
  <c r="AN3556" i="1"/>
  <c r="AN2994" i="1"/>
  <c r="AN3073" i="1"/>
  <c r="AN3137" i="1"/>
  <c r="AN3201" i="1"/>
  <c r="AN3265" i="1"/>
  <c r="AN3329" i="1"/>
  <c r="AN3393" i="1"/>
  <c r="AN3457" i="1"/>
  <c r="AN3521" i="1"/>
  <c r="AN3585" i="1"/>
  <c r="AN3042" i="1"/>
  <c r="AN3106" i="1"/>
  <c r="AN3170" i="1"/>
  <c r="AN3234" i="1"/>
  <c r="AN3298" i="1"/>
  <c r="AN3362" i="1"/>
  <c r="AN3426" i="1"/>
  <c r="AN3490" i="1"/>
  <c r="AN3554" i="1"/>
  <c r="AN3051" i="1"/>
  <c r="AN3115" i="1"/>
  <c r="AN3179" i="1"/>
  <c r="AN3243" i="1"/>
  <c r="AN3307" i="1"/>
  <c r="AN3371" i="1"/>
  <c r="AN3435" i="1"/>
  <c r="AN3499" i="1"/>
  <c r="AN2051" i="1"/>
  <c r="AN2115" i="1"/>
  <c r="AN2179" i="1"/>
  <c r="AN2243" i="1"/>
  <c r="AN2307" i="1"/>
  <c r="AN2371" i="1"/>
  <c r="AN2435" i="1"/>
  <c r="AN1809" i="1"/>
  <c r="AN1984" i="1"/>
  <c r="AN2048" i="1"/>
  <c r="AN2112" i="1"/>
  <c r="AN2176" i="1"/>
  <c r="AN2332" i="1"/>
  <c r="AN2509" i="1"/>
  <c r="AN2573" i="1"/>
  <c r="AN2637" i="1"/>
  <c r="AN2701" i="1"/>
  <c r="AN2765" i="1"/>
  <c r="AN2829" i="1"/>
  <c r="AN2893" i="1"/>
  <c r="AN2957" i="1"/>
  <c r="AN3021" i="1"/>
  <c r="AN2432" i="1"/>
  <c r="AN2530" i="1"/>
  <c r="AN2594" i="1"/>
  <c r="AN2658" i="1"/>
  <c r="AN2722" i="1"/>
  <c r="AN2786" i="1"/>
  <c r="AN2850" i="1"/>
  <c r="AN2914" i="1"/>
  <c r="AN2978" i="1"/>
  <c r="AN2420" i="1"/>
  <c r="AN2523" i="1"/>
  <c r="AN2587" i="1"/>
  <c r="AN2651" i="1"/>
  <c r="AN2715" i="1"/>
  <c r="AN2779" i="1"/>
  <c r="AN2843" i="1"/>
  <c r="AN2907" i="1"/>
  <c r="AN2971" i="1"/>
  <c r="AN2456" i="1"/>
  <c r="AN2536" i="1"/>
  <c r="AN2600" i="1"/>
  <c r="AN2664" i="1"/>
  <c r="AN2728" i="1"/>
  <c r="AN2792" i="1"/>
  <c r="AN2856" i="1"/>
  <c r="AN2920" i="1"/>
  <c r="AN2984" i="1"/>
  <c r="AN3032" i="1"/>
  <c r="AN3096" i="1"/>
  <c r="AN3160" i="1"/>
  <c r="AN3224" i="1"/>
  <c r="AN3288" i="1"/>
  <c r="AN3352" i="1"/>
  <c r="AN3416" i="1"/>
  <c r="AN3480" i="1"/>
  <c r="AN3544" i="1"/>
  <c r="AN3608" i="1"/>
  <c r="AN3061" i="1"/>
  <c r="AN3125" i="1"/>
  <c r="AN3189" i="1"/>
  <c r="AN3253" i="1"/>
  <c r="AN3317" i="1"/>
  <c r="AN3381" i="1"/>
  <c r="AN3445" i="1"/>
  <c r="AN3509" i="1"/>
  <c r="AN3573" i="1"/>
  <c r="AN3030" i="1"/>
  <c r="AN3094" i="1"/>
  <c r="AN3158" i="1"/>
  <c r="AN3222" i="1"/>
  <c r="AN3286" i="1"/>
  <c r="AN3350" i="1"/>
  <c r="AN3414" i="1"/>
  <c r="AN3478" i="1"/>
  <c r="AN3542" i="1"/>
  <c r="AN3039" i="1"/>
  <c r="AN3103" i="1"/>
  <c r="AN3167" i="1"/>
  <c r="AN3231" i="1"/>
  <c r="AN3295" i="1"/>
  <c r="AN3359" i="1"/>
  <c r="AN3423" i="1"/>
  <c r="AN3487" i="1"/>
  <c r="AN2023" i="1"/>
  <c r="AN2087" i="1"/>
  <c r="AN2151" i="1"/>
  <c r="AN2215" i="1"/>
  <c r="AN2279" i="1"/>
  <c r="AN2343" i="1"/>
  <c r="AN2407" i="1"/>
  <c r="AN1697" i="1"/>
  <c r="AN1953" i="1"/>
  <c r="AN2020" i="1"/>
  <c r="AN2084" i="1"/>
  <c r="AN2148" i="1"/>
  <c r="AN2220" i="1"/>
  <c r="AN2472" i="1"/>
  <c r="AN2545" i="1"/>
  <c r="AN2609" i="1"/>
  <c r="AN2673" i="1"/>
  <c r="AN2737" i="1"/>
  <c r="AN2801" i="1"/>
  <c r="AN2865" i="1"/>
  <c r="AN2929" i="1"/>
  <c r="AN2993" i="1"/>
  <c r="AN2320" i="1"/>
  <c r="AN2502" i="1"/>
  <c r="AN2566" i="1"/>
  <c r="AN2630" i="1"/>
  <c r="AN2694" i="1"/>
  <c r="AN2758" i="1"/>
  <c r="AN2822" i="1"/>
  <c r="AN2886" i="1"/>
  <c r="AN2950" i="1"/>
  <c r="AN2308" i="1"/>
  <c r="AN2495" i="1"/>
  <c r="AN2559" i="1"/>
  <c r="AN2623" i="1"/>
  <c r="AN2687" i="1"/>
  <c r="AN2751" i="1"/>
  <c r="AN2815" i="1"/>
  <c r="AN2879" i="1"/>
  <c r="AN2943" i="1"/>
  <c r="AN2344" i="1"/>
  <c r="AN2508" i="1"/>
  <c r="AN2572" i="1"/>
  <c r="AN2636" i="1"/>
  <c r="AN2700" i="1"/>
  <c r="AN2764" i="1"/>
  <c r="AN2828" i="1"/>
  <c r="AN2892" i="1"/>
  <c r="AN2956" i="1"/>
  <c r="AN2983" i="1"/>
  <c r="AN3068" i="1"/>
  <c r="AN3132" i="1"/>
  <c r="AN3196" i="1"/>
  <c r="AN3260" i="1"/>
  <c r="AN3324" i="1"/>
  <c r="AN3388" i="1"/>
  <c r="AN3452" i="1"/>
  <c r="AN3516" i="1"/>
  <c r="AN3580" i="1"/>
  <c r="AN3033" i="1"/>
  <c r="AN3097" i="1"/>
  <c r="AN3161" i="1"/>
  <c r="AN3225" i="1"/>
  <c r="AN3289" i="1"/>
  <c r="AN3353" i="1"/>
  <c r="AN3417" i="1"/>
  <c r="AN3481" i="1"/>
  <c r="AN3545" i="1"/>
  <c r="AN2975" i="1"/>
  <c r="AN3066" i="1"/>
  <c r="AN3130" i="1"/>
  <c r="AN3194" i="1"/>
  <c r="AN3258" i="1"/>
  <c r="AN3322" i="1"/>
  <c r="AN3386" i="1"/>
  <c r="AN3450" i="1"/>
  <c r="AN3514" i="1"/>
  <c r="AN2998" i="1"/>
  <c r="AN3075" i="1"/>
  <c r="AN3139" i="1"/>
  <c r="AN3203" i="1"/>
  <c r="AN3267" i="1"/>
  <c r="AN3331" i="1"/>
  <c r="AN3395" i="1"/>
  <c r="AN3459" i="1"/>
  <c r="AN3523" i="1"/>
  <c r="AN3579" i="1"/>
  <c r="AN4056" i="1"/>
  <c r="AN3928" i="1"/>
  <c r="AN3567" i="1"/>
  <c r="AN4032" i="1"/>
  <c r="AN3896" i="1"/>
  <c r="AN3571" i="1"/>
  <c r="AN3992" i="1"/>
  <c r="AN3876" i="1"/>
  <c r="AN3559" i="1"/>
  <c r="AN4044" i="1"/>
  <c r="AN3920" i="1"/>
  <c r="AN4082" i="1"/>
  <c r="AN4022" i="1"/>
  <c r="AN3958" i="1"/>
  <c r="AN3894" i="1"/>
  <c r="AN3830" i="1"/>
  <c r="AN3766" i="1"/>
  <c r="AN3702" i="1"/>
  <c r="AN3638" i="1"/>
  <c r="AN4066" i="1"/>
  <c r="AN4002" i="1"/>
  <c r="AN3938" i="1"/>
  <c r="AN3874" i="1"/>
  <c r="AN3810" i="1"/>
  <c r="AN3746" i="1"/>
  <c r="AN3682" i="1"/>
  <c r="AN3613" i="1"/>
  <c r="AN4062" i="1"/>
  <c r="AN3998" i="1"/>
  <c r="AN3934" i="1"/>
  <c r="AN3870" i="1"/>
  <c r="AN3806" i="1"/>
  <c r="AN3742" i="1"/>
  <c r="AN3678" i="1"/>
  <c r="AN3610" i="1"/>
  <c r="AN4079" i="1"/>
  <c r="AN4026" i="1"/>
  <c r="AN3962" i="1"/>
  <c r="AN3898" i="1"/>
  <c r="AN3834" i="1"/>
  <c r="AN3770" i="1"/>
  <c r="AN3706" i="1"/>
  <c r="AN3642" i="1"/>
  <c r="AN3980" i="1"/>
  <c r="AN4068" i="1"/>
  <c r="AN4092" i="1"/>
  <c r="AN4037" i="1"/>
  <c r="AN3973" i="1"/>
  <c r="AN3909" i="1"/>
  <c r="AN4049" i="1"/>
  <c r="AN3985" i="1"/>
  <c r="AN3921" i="1"/>
  <c r="AN4076" i="1"/>
  <c r="AN4013" i="1"/>
  <c r="AN3949" i="1"/>
  <c r="AN4105" i="1"/>
  <c r="AN4041" i="1"/>
  <c r="AN3977" i="1"/>
  <c r="AN3913" i="1"/>
  <c r="AN3853" i="1"/>
  <c r="AN3789" i="1"/>
  <c r="AN3725" i="1"/>
  <c r="AN3661" i="1"/>
  <c r="AN3578" i="1"/>
  <c r="AN3760" i="1"/>
  <c r="AN3696" i="1"/>
  <c r="AN3632" i="1"/>
  <c r="AN4064" i="1"/>
  <c r="AN3900" i="1"/>
  <c r="AN3881" i="1"/>
  <c r="AN3817" i="1"/>
  <c r="AN3753" i="1"/>
  <c r="AN3689" i="1"/>
  <c r="AN3625" i="1"/>
  <c r="AN3756" i="1"/>
  <c r="AN3692" i="1"/>
  <c r="AN3628" i="1"/>
  <c r="AN3952" i="1"/>
  <c r="AN3877" i="1"/>
  <c r="AN3813" i="1"/>
  <c r="AN3749" i="1"/>
  <c r="AN3685" i="1"/>
  <c r="AN3621" i="1"/>
  <c r="AN3800" i="1"/>
  <c r="AN3736" i="1"/>
  <c r="AN3672" i="1"/>
  <c r="AN3606" i="1"/>
  <c r="AN3984" i="1"/>
  <c r="AN3864" i="1"/>
  <c r="AN3857" i="1"/>
  <c r="AN3793" i="1"/>
  <c r="AN3729" i="1"/>
  <c r="AN3665" i="1"/>
  <c r="AN3594" i="1"/>
  <c r="AN3764" i="1"/>
  <c r="AN3700" i="1"/>
  <c r="AN3636" i="1"/>
  <c r="AN4099" i="1"/>
  <c r="AN3892" i="1"/>
  <c r="AN4085" i="1"/>
  <c r="AN4023" i="1"/>
  <c r="AN3959" i="1"/>
  <c r="AN3895" i="1"/>
  <c r="AN3831" i="1"/>
  <c r="AN3767" i="1"/>
  <c r="AN3703" i="1"/>
  <c r="AN3639" i="1"/>
  <c r="AN4067" i="1"/>
  <c r="AN4003" i="1"/>
  <c r="AN3939" i="1"/>
  <c r="AN3875" i="1"/>
  <c r="AN3811" i="1"/>
  <c r="AN3747" i="1"/>
  <c r="AN3683" i="1"/>
  <c r="AN3619" i="1"/>
  <c r="AN4077" i="1"/>
  <c r="AN4015" i="1"/>
  <c r="AN3951" i="1"/>
  <c r="AN3887" i="1"/>
  <c r="AN3823" i="1"/>
  <c r="AN3759" i="1"/>
  <c r="AN3695" i="1"/>
  <c r="AN3631" i="1"/>
  <c r="AN4104" i="1"/>
  <c r="AN4027" i="1"/>
  <c r="AN3963" i="1"/>
  <c r="AN3899" i="1"/>
  <c r="AN3835" i="1"/>
  <c r="AN3771" i="1"/>
  <c r="AN3707" i="1"/>
  <c r="AN3643" i="1"/>
  <c r="AB5" i="6"/>
  <c r="AN11" i="1"/>
  <c r="AN17" i="1"/>
  <c r="AN54" i="1"/>
  <c r="AN100" i="1"/>
  <c r="AN67" i="1"/>
  <c r="AN111" i="1"/>
  <c r="AN83" i="1"/>
  <c r="AN63" i="1"/>
  <c r="AN164" i="1"/>
  <c r="AN198" i="1"/>
  <c r="AN187" i="1"/>
  <c r="AN184" i="1"/>
  <c r="AN201" i="1"/>
  <c r="AN275" i="1"/>
  <c r="AN256" i="1"/>
  <c r="AN253" i="1"/>
  <c r="AN287" i="1"/>
  <c r="AN350" i="1"/>
  <c r="AN414" i="1"/>
  <c r="AN323" i="1"/>
  <c r="AN387" i="1"/>
  <c r="AN316" i="1"/>
  <c r="AN380" i="1"/>
  <c r="AN397" i="1"/>
  <c r="AN309" i="1"/>
  <c r="AN403" i="1"/>
  <c r="AN475" i="1"/>
  <c r="AN480" i="1"/>
  <c r="AN470" i="1"/>
  <c r="AN509" i="1"/>
  <c r="AN573" i="1"/>
  <c r="AN487" i="1"/>
  <c r="AN554" i="1"/>
  <c r="AN453" i="1"/>
  <c r="AN539" i="1"/>
  <c r="AN603" i="1"/>
  <c r="AN629" i="1"/>
  <c r="AN693" i="1"/>
  <c r="AN524" i="1"/>
  <c r="AN650" i="1"/>
  <c r="AN714" i="1"/>
  <c r="AN631" i="1"/>
  <c r="AN695" i="1"/>
  <c r="AN680" i="1"/>
  <c r="AN783" i="1"/>
  <c r="AN847" i="1"/>
  <c r="AN911" i="1"/>
  <c r="AN975" i="1"/>
  <c r="AN730" i="1"/>
  <c r="AN796" i="1"/>
  <c r="AN860" i="1"/>
  <c r="AN924" i="1"/>
  <c r="AN516" i="1"/>
  <c r="AN22" i="1"/>
  <c r="AN24" i="1"/>
  <c r="AN31" i="1"/>
  <c r="AN72" i="1"/>
  <c r="AN77" i="1"/>
  <c r="AN106" i="1"/>
  <c r="AN142" i="1"/>
  <c r="AN131" i="1"/>
  <c r="AN136" i="1"/>
  <c r="AN170" i="1"/>
  <c r="AN137" i="1"/>
  <c r="AN141" i="1"/>
  <c r="AN220" i="1"/>
  <c r="AN247" i="1"/>
  <c r="AN225" i="1"/>
  <c r="AN209" i="1"/>
  <c r="AN289" i="1"/>
  <c r="AN322" i="1"/>
  <c r="AN386" i="1"/>
  <c r="AN295" i="1"/>
  <c r="AN359" i="1"/>
  <c r="AN280" i="1"/>
  <c r="AN352" i="1"/>
  <c r="AN246" i="1"/>
  <c r="AN353" i="1"/>
  <c r="AN297" i="1"/>
  <c r="AN447" i="1"/>
  <c r="AN452" i="1"/>
  <c r="AN442" i="1"/>
  <c r="AN461" i="1"/>
  <c r="AN545" i="1"/>
  <c r="AN609" i="1"/>
  <c r="AN526" i="1"/>
  <c r="AN590" i="1"/>
  <c r="AN511" i="1"/>
  <c r="AN575" i="1"/>
  <c r="AN552" i="1"/>
  <c r="AN665" i="1"/>
  <c r="AN729" i="1"/>
  <c r="AN622" i="1"/>
  <c r="AN686" i="1"/>
  <c r="AN560" i="1"/>
  <c r="AN667" i="1"/>
  <c r="AN731" i="1"/>
  <c r="AN755" i="1"/>
  <c r="AN819" i="1"/>
  <c r="AN883" i="1"/>
  <c r="AN947" i="1"/>
  <c r="AN564" i="1"/>
  <c r="AN768" i="1"/>
  <c r="AN832" i="1"/>
  <c r="AN896" i="1"/>
  <c r="AN960" i="1"/>
  <c r="AN10" i="1"/>
  <c r="AN12" i="1"/>
  <c r="AN27" i="1"/>
  <c r="AN56" i="1"/>
  <c r="AN65" i="1"/>
  <c r="AN94" i="1"/>
  <c r="AN130" i="1"/>
  <c r="AN119" i="1"/>
  <c r="AN124" i="1"/>
  <c r="AN149" i="1"/>
  <c r="AN47" i="1"/>
  <c r="AN211" i="1"/>
  <c r="AN208" i="1"/>
  <c r="AN235" i="1"/>
  <c r="AN205" i="1"/>
  <c r="AN166" i="1"/>
  <c r="AN277" i="1"/>
  <c r="AN310" i="1"/>
  <c r="AN374" i="1"/>
  <c r="AN278" i="1"/>
  <c r="AN347" i="1"/>
  <c r="AN242" i="1"/>
  <c r="AN340" i="1"/>
  <c r="AN404" i="1"/>
  <c r="AN305" i="1"/>
  <c r="AN409" i="1"/>
  <c r="AN435" i="1"/>
  <c r="AN440" i="1"/>
  <c r="AN430" i="1"/>
  <c r="AN411" i="1"/>
  <c r="AN533" i="1"/>
  <c r="AN597" i="1"/>
  <c r="AN514" i="1"/>
  <c r="AN578" i="1"/>
  <c r="AN499" i="1"/>
  <c r="AN563" i="1"/>
  <c r="AN504" i="1"/>
  <c r="AN653" i="1"/>
  <c r="AN717" i="1"/>
  <c r="AN606" i="1"/>
  <c r="AN674" i="1"/>
  <c r="AN512" i="1"/>
  <c r="AN655" i="1"/>
  <c r="AN719" i="1"/>
  <c r="AN743" i="1"/>
  <c r="AN807" i="1"/>
  <c r="AN871" i="1"/>
  <c r="AN935" i="1"/>
  <c r="AN999" i="1"/>
  <c r="AN756" i="1"/>
  <c r="AN820" i="1"/>
  <c r="AN884" i="1"/>
  <c r="AN948" i="1"/>
  <c r="AN672" i="1"/>
  <c r="AN23" i="1"/>
  <c r="AN29" i="1"/>
  <c r="AN66" i="1"/>
  <c r="AN49" i="1"/>
  <c r="AN82" i="1"/>
  <c r="AN118" i="1"/>
  <c r="AN105" i="1"/>
  <c r="AN99" i="1"/>
  <c r="AN109" i="1"/>
  <c r="AN210" i="1"/>
  <c r="AN199" i="1"/>
  <c r="AN196" i="1"/>
  <c r="AN226" i="1"/>
  <c r="AN163" i="1"/>
  <c r="AN268" i="1"/>
  <c r="AN265" i="1"/>
  <c r="AN298" i="1"/>
  <c r="AN362" i="1"/>
  <c r="AN238" i="1"/>
  <c r="AN335" i="1"/>
  <c r="AN399" i="1"/>
  <c r="AN328" i="1"/>
  <c r="AN392" i="1"/>
  <c r="AN418" i="1"/>
  <c r="AN357" i="1"/>
  <c r="AN423" i="1"/>
  <c r="AN428" i="1"/>
  <c r="AN416" i="1"/>
  <c r="AN482" i="1"/>
  <c r="AN521" i="1"/>
  <c r="AN585" i="1"/>
  <c r="AN502" i="1"/>
  <c r="AN566" i="1"/>
  <c r="AN489" i="1"/>
  <c r="AN551" i="1"/>
  <c r="AN615" i="1"/>
  <c r="AN641" i="1"/>
  <c r="AN705" i="1"/>
  <c r="AN572" i="1"/>
  <c r="AN662" i="1"/>
  <c r="AN726" i="1"/>
  <c r="AN643" i="1"/>
  <c r="AN707" i="1"/>
  <c r="AN728" i="1"/>
  <c r="AN795" i="1"/>
  <c r="AN859" i="1"/>
  <c r="AN923" i="1"/>
  <c r="AN987" i="1"/>
  <c r="AN744" i="1"/>
  <c r="AN808" i="1"/>
  <c r="AN872" i="1"/>
  <c r="AN936" i="1"/>
  <c r="AN624" i="1"/>
  <c r="AN769" i="1"/>
  <c r="AN833" i="1"/>
  <c r="AN897" i="1"/>
  <c r="AN961" i="1"/>
  <c r="AN692" i="1"/>
  <c r="AN954" i="1"/>
  <c r="AN1051" i="1"/>
  <c r="AN942" i="1"/>
  <c r="AN1044" i="1"/>
  <c r="AN978" i="1"/>
  <c r="AN806" i="1"/>
  <c r="AN1014" i="1"/>
  <c r="AN1078" i="1"/>
  <c r="AN1115" i="1"/>
  <c r="AN1179" i="1"/>
  <c r="AN1243" i="1"/>
  <c r="AN1307" i="1"/>
  <c r="AN1045" i="1"/>
  <c r="AN1120" i="1"/>
  <c r="AN1184" i="1"/>
  <c r="AN1248" i="1"/>
  <c r="AN1312" i="1"/>
  <c r="AN1097" i="1"/>
  <c r="AN1161" i="1"/>
  <c r="AN1225" i="1"/>
  <c r="AN1289" i="1"/>
  <c r="AN1090" i="1"/>
  <c r="AN1154" i="1"/>
  <c r="AN1218" i="1"/>
  <c r="AN1282" i="1"/>
  <c r="AN1346" i="1"/>
  <c r="AN1399" i="1"/>
  <c r="AN1463" i="1"/>
  <c r="AN1527" i="1"/>
  <c r="AN1591" i="1"/>
  <c r="AN1655" i="1"/>
  <c r="AN1400" i="1"/>
  <c r="AN1464" i="1"/>
  <c r="AN1528" i="1"/>
  <c r="AN1592" i="1"/>
  <c r="AN1337" i="1"/>
  <c r="AN1417" i="1"/>
  <c r="AN1481" i="1"/>
  <c r="AN1545" i="1"/>
  <c r="AN1609" i="1"/>
  <c r="AN1365" i="1"/>
  <c r="AN1430" i="1"/>
  <c r="AN1494" i="1"/>
  <c r="AN1558" i="1"/>
  <c r="AN1622" i="1"/>
  <c r="AN1682" i="1"/>
  <c r="AN1746" i="1"/>
  <c r="AN1810" i="1"/>
  <c r="AN1874" i="1"/>
  <c r="AN1938" i="1"/>
  <c r="AN1695" i="1"/>
  <c r="AN1759" i="1"/>
  <c r="AN1823" i="1"/>
  <c r="AN1887" i="1"/>
  <c r="AN1951" i="1"/>
  <c r="AN1716" i="1"/>
  <c r="AN1780" i="1"/>
  <c r="AN1844" i="1"/>
  <c r="AN1908" i="1"/>
  <c r="AN1717" i="1"/>
  <c r="AN1961" i="1"/>
  <c r="AN2025" i="1"/>
  <c r="AN2089" i="1"/>
  <c r="AN2153" i="1"/>
  <c r="AN2217" i="1"/>
  <c r="AN2281" i="1"/>
  <c r="AN2345" i="1"/>
  <c r="AN2409" i="1"/>
  <c r="AN2473" i="1"/>
  <c r="AN1849" i="1"/>
  <c r="AN1998" i="1"/>
  <c r="AN2062" i="1"/>
  <c r="AN2126" i="1"/>
  <c r="AN2190" i="1"/>
  <c r="AN2254" i="1"/>
  <c r="AN2318" i="1"/>
  <c r="AN2382" i="1"/>
  <c r="AN2446" i="1"/>
  <c r="AN1773" i="1"/>
  <c r="AN1979" i="1"/>
  <c r="AN757" i="1"/>
  <c r="AN821" i="1"/>
  <c r="AN885" i="1"/>
  <c r="AN949" i="1"/>
  <c r="AN644" i="1"/>
  <c r="AN906" i="1"/>
  <c r="AN1039" i="1"/>
  <c r="AN894" i="1"/>
  <c r="AN1032" i="1"/>
  <c r="AN930" i="1"/>
  <c r="AN758" i="1"/>
  <c r="AN1002" i="1"/>
  <c r="AN1066" i="1"/>
  <c r="AN1103" i="1"/>
  <c r="AN1167" i="1"/>
  <c r="AN1231" i="1"/>
  <c r="AN1295" i="1"/>
  <c r="AN1359" i="1"/>
  <c r="AN1108" i="1"/>
  <c r="AN1172" i="1"/>
  <c r="AN1236" i="1"/>
  <c r="AN1300" i="1"/>
  <c r="AN1085" i="1"/>
  <c r="AN1149" i="1"/>
  <c r="AN1213" i="1"/>
  <c r="AN1277" i="1"/>
  <c r="AN1081" i="1"/>
  <c r="AN1142" i="1"/>
  <c r="AN1206" i="1"/>
  <c r="AN1270" i="1"/>
  <c r="AN1334" i="1"/>
  <c r="AN1387" i="1"/>
  <c r="AN1451" i="1"/>
  <c r="AN1515" i="1"/>
  <c r="AN1579" i="1"/>
  <c r="AN1643" i="1"/>
  <c r="AN1388" i="1"/>
  <c r="AN1452" i="1"/>
  <c r="AN1516" i="1"/>
  <c r="AN1580" i="1"/>
  <c r="AN1644" i="1"/>
  <c r="AN1405" i="1"/>
  <c r="AN1469" i="1"/>
  <c r="AN1533" i="1"/>
  <c r="AN1597" i="1"/>
  <c r="AN1349" i="1"/>
  <c r="AN1418" i="1"/>
  <c r="AN1482" i="1"/>
  <c r="AN1546" i="1"/>
  <c r="AN1610" i="1"/>
  <c r="AN1670" i="1"/>
  <c r="AN1734" i="1"/>
  <c r="AN1798" i="1"/>
  <c r="AN1862" i="1"/>
  <c r="AN1926" i="1"/>
  <c r="AN1683" i="1"/>
  <c r="AN1747" i="1"/>
  <c r="AN1811" i="1"/>
  <c r="AN1875" i="1"/>
  <c r="AN1939" i="1"/>
  <c r="AN1704" i="1"/>
  <c r="AN1768" i="1"/>
  <c r="AN1832" i="1"/>
  <c r="AN1896" i="1"/>
  <c r="AN1669" i="1"/>
  <c r="AN1925" i="1"/>
  <c r="AN2013" i="1"/>
  <c r="AN2077" i="1"/>
  <c r="AN2141" i="1"/>
  <c r="AN2205" i="1"/>
  <c r="AN2269" i="1"/>
  <c r="AN2333" i="1"/>
  <c r="AN2397" i="1"/>
  <c r="AN2461" i="1"/>
  <c r="AN1801" i="1"/>
  <c r="AN1986" i="1"/>
  <c r="AN2050" i="1"/>
  <c r="AN2114" i="1"/>
  <c r="AN2178" i="1"/>
  <c r="AN2242" i="1"/>
  <c r="AN2306" i="1"/>
  <c r="AN2370" i="1"/>
  <c r="AN2434" i="1"/>
  <c r="AN1725" i="1"/>
  <c r="AN1967" i="1"/>
  <c r="AN745" i="1"/>
  <c r="AN809" i="1"/>
  <c r="AN873" i="1"/>
  <c r="AN937" i="1"/>
  <c r="AN596" i="1"/>
  <c r="AN858" i="1"/>
  <c r="AN1027" i="1"/>
  <c r="AN846" i="1"/>
  <c r="AN1020" i="1"/>
  <c r="AN882" i="1"/>
  <c r="AN1025" i="1"/>
  <c r="AN966" i="1"/>
  <c r="AN1054" i="1"/>
  <c r="AN1091" i="1"/>
  <c r="AN1155" i="1"/>
  <c r="AN1219" i="1"/>
  <c r="AN1283" i="1"/>
  <c r="AN1347" i="1"/>
  <c r="AN1096" i="1"/>
  <c r="AN1160" i="1"/>
  <c r="AN1224" i="1"/>
  <c r="AN1288" i="1"/>
  <c r="AN1069" i="1"/>
  <c r="AN1137" i="1"/>
  <c r="AN1201" i="1"/>
  <c r="AN1265" i="1"/>
  <c r="AN1065" i="1"/>
  <c r="AN1130" i="1"/>
  <c r="AN1194" i="1"/>
  <c r="AN1258" i="1"/>
  <c r="AN1322" i="1"/>
  <c r="AN1375" i="1"/>
  <c r="AN1439" i="1"/>
  <c r="AN1503" i="1"/>
  <c r="AN1567" i="1"/>
  <c r="AN1631" i="1"/>
  <c r="AN1376" i="1"/>
  <c r="AN1440" i="1"/>
  <c r="AN1504" i="1"/>
  <c r="AN1568" i="1"/>
  <c r="AN1632" i="1"/>
  <c r="AN1393" i="1"/>
  <c r="AN1457" i="1"/>
  <c r="AN1521" i="1"/>
  <c r="AN1585" i="1"/>
  <c r="AN1649" i="1"/>
  <c r="AN1406" i="1"/>
  <c r="AN1470" i="1"/>
  <c r="AN1534" i="1"/>
  <c r="AN1598" i="1"/>
  <c r="AN1662" i="1"/>
  <c r="AN1722" i="1"/>
  <c r="AN1786" i="1"/>
  <c r="AN1850" i="1"/>
  <c r="AN1914" i="1"/>
  <c r="AN1671" i="1"/>
  <c r="AN1735" i="1"/>
  <c r="AN1799" i="1"/>
  <c r="AN1863" i="1"/>
  <c r="AN1927" i="1"/>
  <c r="AN1692" i="1"/>
  <c r="AN1756" i="1"/>
  <c r="AN1820" i="1"/>
  <c r="AN1884" i="1"/>
  <c r="AN1948" i="1"/>
  <c r="AN1877" i="1"/>
  <c r="AN2001" i="1"/>
  <c r="AN2065" i="1"/>
  <c r="AN2129" i="1"/>
  <c r="AN2193" i="1"/>
  <c r="AN2257" i="1"/>
  <c r="AN2321" i="1"/>
  <c r="AN2385" i="1"/>
  <c r="AN2449" i="1"/>
  <c r="AN1753" i="1"/>
  <c r="AN1974" i="1"/>
  <c r="AN2038" i="1"/>
  <c r="AN2102" i="1"/>
  <c r="AN2166" i="1"/>
  <c r="AN2230" i="1"/>
  <c r="AN2294" i="1"/>
  <c r="AN2358" i="1"/>
  <c r="AN2422" i="1"/>
  <c r="AN1677" i="1"/>
  <c r="AN1933" i="1"/>
  <c r="AN2019" i="1"/>
  <c r="AN781" i="1"/>
  <c r="AN845" i="1"/>
  <c r="AN909" i="1"/>
  <c r="AN973" i="1"/>
  <c r="AN746" i="1"/>
  <c r="AN994" i="1"/>
  <c r="AN734" i="1"/>
  <c r="AN988" i="1"/>
  <c r="AN770" i="1"/>
  <c r="AN1000" i="1"/>
  <c r="AN854" i="1"/>
  <c r="AN1026" i="1"/>
  <c r="AN1057" i="1"/>
  <c r="AN1127" i="1"/>
  <c r="AN1191" i="1"/>
  <c r="AN1255" i="1"/>
  <c r="AN1319" i="1"/>
  <c r="AN1063" i="1"/>
  <c r="AN1132" i="1"/>
  <c r="AN1196" i="1"/>
  <c r="AN1260" i="1"/>
  <c r="AN1324" i="1"/>
  <c r="AN1109" i="1"/>
  <c r="AN1173" i="1"/>
  <c r="AN1237" i="1"/>
  <c r="AN1301" i="1"/>
  <c r="AN1102" i="1"/>
  <c r="AN1166" i="1"/>
  <c r="AN1230" i="1"/>
  <c r="AN1294" i="1"/>
  <c r="AN1358" i="1"/>
  <c r="AN1411" i="1"/>
  <c r="AN1475" i="1"/>
  <c r="AN1539" i="1"/>
  <c r="AN1603" i="1"/>
  <c r="AN1667" i="1"/>
  <c r="AN1412" i="1"/>
  <c r="AN1476" i="1"/>
  <c r="AN1540" i="1"/>
  <c r="AN1604" i="1"/>
  <c r="AN1366" i="1"/>
  <c r="AN1429" i="1"/>
  <c r="AN1493" i="1"/>
  <c r="AN1557" i="1"/>
  <c r="AN1621" i="1"/>
  <c r="AN1378" i="1"/>
  <c r="AN1442" i="1"/>
  <c r="AN1506" i="1"/>
  <c r="AN1570" i="1"/>
  <c r="AN1634" i="1"/>
  <c r="AN1694" i="1"/>
  <c r="AN1758" i="1"/>
  <c r="AN1822" i="1"/>
  <c r="AN1886" i="1"/>
  <c r="AN1950" i="1"/>
  <c r="AN1707" i="1"/>
  <c r="AN1771" i="1"/>
  <c r="AN1835" i="1"/>
  <c r="AN1899" i="1"/>
  <c r="AN1657" i="1"/>
  <c r="AN1728" i="1"/>
  <c r="AN1792" i="1"/>
  <c r="AN1856" i="1"/>
  <c r="AN1920" i="1"/>
  <c r="AN1765" i="1"/>
  <c r="AN1973" i="1"/>
  <c r="AN2037" i="1"/>
  <c r="AN2101" i="1"/>
  <c r="AN2165" i="1"/>
  <c r="AN2229" i="1"/>
  <c r="AN2293" i="1"/>
  <c r="AN2357" i="1"/>
  <c r="AN2421" i="1"/>
  <c r="AN2485" i="1"/>
  <c r="AN1897" i="1"/>
  <c r="AN2010" i="1"/>
  <c r="AN2074" i="1"/>
  <c r="AN2138" i="1"/>
  <c r="AN2202" i="1"/>
  <c r="AN2266" i="1"/>
  <c r="AN2330" i="1"/>
  <c r="AN2394" i="1"/>
  <c r="AN2458" i="1"/>
  <c r="AN1821" i="1"/>
  <c r="AN1991" i="1"/>
  <c r="AN2059" i="1"/>
  <c r="AN2123" i="1"/>
  <c r="AN2187" i="1"/>
  <c r="AN2251" i="1"/>
  <c r="AN2315" i="1"/>
  <c r="AN2379" i="1"/>
  <c r="AN2443" i="1"/>
  <c r="AN1841" i="1"/>
  <c r="AN1992" i="1"/>
  <c r="AN2056" i="1"/>
  <c r="AN2120" i="1"/>
  <c r="AN2184" i="1"/>
  <c r="AN2364" i="1"/>
  <c r="AN2517" i="1"/>
  <c r="AN2581" i="1"/>
  <c r="AN2645" i="1"/>
  <c r="AN2709" i="1"/>
  <c r="AN2773" i="1"/>
  <c r="AN2837" i="1"/>
  <c r="AN2901" i="1"/>
  <c r="AN2965" i="1"/>
  <c r="AN3029" i="1"/>
  <c r="AN2467" i="1"/>
  <c r="AN2538" i="1"/>
  <c r="AN2602" i="1"/>
  <c r="AN2666" i="1"/>
  <c r="AN2730" i="1"/>
  <c r="AN2794" i="1"/>
  <c r="AN2858" i="1"/>
  <c r="AN2922" i="1"/>
  <c r="AN2986" i="1"/>
  <c r="AN2452" i="1"/>
  <c r="AN2531" i="1"/>
  <c r="AN2595" i="1"/>
  <c r="AN2659" i="1"/>
  <c r="AN2723" i="1"/>
  <c r="AN2787" i="1"/>
  <c r="AN2851" i="1"/>
  <c r="AN2915" i="1"/>
  <c r="AN2232" i="1"/>
  <c r="AN2471" i="1"/>
  <c r="AN2544" i="1"/>
  <c r="AN2608" i="1"/>
  <c r="AN2672" i="1"/>
  <c r="AN2736" i="1"/>
  <c r="AN2800" i="1"/>
  <c r="AN2864" i="1"/>
  <c r="AN2928" i="1"/>
  <c r="AN2992" i="1"/>
  <c r="AN3040" i="1"/>
  <c r="AN3104" i="1"/>
  <c r="AN3168" i="1"/>
  <c r="AN3232" i="1"/>
  <c r="AN3296" i="1"/>
  <c r="AN3360" i="1"/>
  <c r="AN3424" i="1"/>
  <c r="AN3488" i="1"/>
  <c r="AN3552" i="1"/>
  <c r="AN3616" i="1"/>
  <c r="AN3069" i="1"/>
  <c r="AN3133" i="1"/>
  <c r="AN3197" i="1"/>
  <c r="AN3261" i="1"/>
  <c r="AN3325" i="1"/>
  <c r="AN3389" i="1"/>
  <c r="AN3453" i="1"/>
  <c r="AN3517" i="1"/>
  <c r="AN3581" i="1"/>
  <c r="AN3038" i="1"/>
  <c r="AN3102" i="1"/>
  <c r="AN3166" i="1"/>
  <c r="AN3230" i="1"/>
  <c r="AN3294" i="1"/>
  <c r="AN3358" i="1"/>
  <c r="AN3422" i="1"/>
  <c r="AN3486" i="1"/>
  <c r="AN3550" i="1"/>
  <c r="AN3047" i="1"/>
  <c r="AN3111" i="1"/>
  <c r="AN3175" i="1"/>
  <c r="AN3239" i="1"/>
  <c r="AN3303" i="1"/>
  <c r="AN3367" i="1"/>
  <c r="AN3431" i="1"/>
  <c r="AN3495" i="1"/>
  <c r="AN2047" i="1"/>
  <c r="AN2111" i="1"/>
  <c r="AN2175" i="1"/>
  <c r="AN2239" i="1"/>
  <c r="AN2303" i="1"/>
  <c r="AN2367" i="1"/>
  <c r="AN2431" i="1"/>
  <c r="AN1793" i="1"/>
  <c r="AN1980" i="1"/>
  <c r="AN2044" i="1"/>
  <c r="AN2108" i="1"/>
  <c r="AN2172" i="1"/>
  <c r="AN2316" i="1"/>
  <c r="AN2505" i="1"/>
  <c r="AN2569" i="1"/>
  <c r="AN2633" i="1"/>
  <c r="AN2697" i="1"/>
  <c r="AN2761" i="1"/>
  <c r="AN2825" i="1"/>
  <c r="AN2889" i="1"/>
  <c r="AN2953" i="1"/>
  <c r="AN3017" i="1"/>
  <c r="AN2416" i="1"/>
  <c r="AN2526" i="1"/>
  <c r="AN2590" i="1"/>
  <c r="AN2654" i="1"/>
  <c r="AN2718" i="1"/>
  <c r="AN2782" i="1"/>
  <c r="AN2846" i="1"/>
  <c r="AN2910" i="1"/>
  <c r="AN2974" i="1"/>
  <c r="AN2404" i="1"/>
  <c r="AN2519" i="1"/>
  <c r="AN2583" i="1"/>
  <c r="AN2647" i="1"/>
  <c r="AN2711" i="1"/>
  <c r="AN2775" i="1"/>
  <c r="AN2839" i="1"/>
  <c r="AN2903" i="1"/>
  <c r="AN2967" i="1"/>
  <c r="AN2440" i="1"/>
  <c r="AN2532" i="1"/>
  <c r="AN2596" i="1"/>
  <c r="AN2660" i="1"/>
  <c r="AN2724" i="1"/>
  <c r="AN2788" i="1"/>
  <c r="AN2852" i="1"/>
  <c r="AN2916" i="1"/>
  <c r="AN2980" i="1"/>
  <c r="AN3027" i="1"/>
  <c r="AN3092" i="1"/>
  <c r="AN3156" i="1"/>
  <c r="AN3220" i="1"/>
  <c r="AN3284" i="1"/>
  <c r="AN3348" i="1"/>
  <c r="AN3412" i="1"/>
  <c r="AN3476" i="1"/>
  <c r="AN3540" i="1"/>
  <c r="AN3604" i="1"/>
  <c r="AN3057" i="1"/>
  <c r="AN3121" i="1"/>
  <c r="AN3185" i="1"/>
  <c r="AN3249" i="1"/>
  <c r="AN3313" i="1"/>
  <c r="AN3377" i="1"/>
  <c r="AN3441" i="1"/>
  <c r="AN3505" i="1"/>
  <c r="AN3569" i="1"/>
  <c r="AN3022" i="1"/>
  <c r="AN3090" i="1"/>
  <c r="AN3154" i="1"/>
  <c r="AN3218" i="1"/>
  <c r="AN3282" i="1"/>
  <c r="AN3346" i="1"/>
  <c r="AN3410" i="1"/>
  <c r="AN3474" i="1"/>
  <c r="AN3538" i="1"/>
  <c r="AN3035" i="1"/>
  <c r="AN3099" i="1"/>
  <c r="AN3163" i="1"/>
  <c r="AN3227" i="1"/>
  <c r="AN3291" i="1"/>
  <c r="AN3355" i="1"/>
  <c r="AN3419" i="1"/>
  <c r="AN3483" i="1"/>
  <c r="AN2035" i="1"/>
  <c r="AN2099" i="1"/>
  <c r="AN2163" i="1"/>
  <c r="AN2227" i="1"/>
  <c r="AN2291" i="1"/>
  <c r="AN2355" i="1"/>
  <c r="AN2419" i="1"/>
  <c r="AN1745" i="1"/>
  <c r="AN1968" i="1"/>
  <c r="AN2032" i="1"/>
  <c r="AN2096" i="1"/>
  <c r="AN2160" i="1"/>
  <c r="AN2268" i="1"/>
  <c r="AN2493" i="1"/>
  <c r="AN2557" i="1"/>
  <c r="AN2621" i="1"/>
  <c r="AN2685" i="1"/>
  <c r="AN2749" i="1"/>
  <c r="AN2813" i="1"/>
  <c r="AN2877" i="1"/>
  <c r="AN2941" i="1"/>
  <c r="AN3005" i="1"/>
  <c r="AN2368" i="1"/>
  <c r="AN2514" i="1"/>
  <c r="AN2578" i="1"/>
  <c r="AN2642" i="1"/>
  <c r="AN2706" i="1"/>
  <c r="AN2770" i="1"/>
  <c r="AN2834" i="1"/>
  <c r="AN2898" i="1"/>
  <c r="AN2962" i="1"/>
  <c r="AN2356" i="1"/>
  <c r="AN2507" i="1"/>
  <c r="AN2571" i="1"/>
  <c r="AN2635" i="1"/>
  <c r="AN2699" i="1"/>
  <c r="AN2763" i="1"/>
  <c r="AN2827" i="1"/>
  <c r="AN2891" i="1"/>
  <c r="AN2955" i="1"/>
  <c r="AN2392" i="1"/>
  <c r="AN2520" i="1"/>
  <c r="AN2584" i="1"/>
  <c r="AN2648" i="1"/>
  <c r="AN2712" i="1"/>
  <c r="AN2776" i="1"/>
  <c r="AN2840" i="1"/>
  <c r="AN2904" i="1"/>
  <c r="AN2968" i="1"/>
  <c r="AN3007" i="1"/>
  <c r="AN3080" i="1"/>
  <c r="AN3144" i="1"/>
  <c r="AN3208" i="1"/>
  <c r="AN3272" i="1"/>
  <c r="AN3336" i="1"/>
  <c r="AN3400" i="1"/>
  <c r="AN3464" i="1"/>
  <c r="AN3528" i="1"/>
  <c r="AN3592" i="1"/>
  <c r="AN3045" i="1"/>
  <c r="AN3109" i="1"/>
  <c r="AN3173" i="1"/>
  <c r="AN3237" i="1"/>
  <c r="AN3301" i="1"/>
  <c r="AN3365" i="1"/>
  <c r="AN3429" i="1"/>
  <c r="AN3493" i="1"/>
  <c r="AN3557" i="1"/>
  <c r="AN3003" i="1"/>
  <c r="AN3078" i="1"/>
  <c r="AN3142" i="1"/>
  <c r="AN3206" i="1"/>
  <c r="AN3270" i="1"/>
  <c r="AN3334" i="1"/>
  <c r="AN3398" i="1"/>
  <c r="AN3462" i="1"/>
  <c r="AN3526" i="1"/>
  <c r="AN3018" i="1"/>
  <c r="AN3087" i="1"/>
  <c r="AN3151" i="1"/>
  <c r="AN3215" i="1"/>
  <c r="AN3279" i="1"/>
  <c r="AN3343" i="1"/>
  <c r="AN3407" i="1"/>
  <c r="AN3471" i="1"/>
  <c r="AN3535" i="1"/>
  <c r="AN2071" i="1"/>
  <c r="AN2135" i="1"/>
  <c r="AN2199" i="1"/>
  <c r="AN2263" i="1"/>
  <c r="AN2327" i="1"/>
  <c r="AN2391" i="1"/>
  <c r="AN2455" i="1"/>
  <c r="AN1889" i="1"/>
  <c r="AN2004" i="1"/>
  <c r="AN2068" i="1"/>
  <c r="AN2132" i="1"/>
  <c r="AN2196" i="1"/>
  <c r="AN2412" i="1"/>
  <c r="AN2529" i="1"/>
  <c r="AN2593" i="1"/>
  <c r="AN2657" i="1"/>
  <c r="AN2721" i="1"/>
  <c r="AN2785" i="1"/>
  <c r="AN2849" i="1"/>
  <c r="AN2913" i="1"/>
  <c r="AN2977" i="1"/>
  <c r="AN2256" i="1"/>
  <c r="AN2487" i="1"/>
  <c r="AN2550" i="1"/>
  <c r="AN2614" i="1"/>
  <c r="AN2678" i="1"/>
  <c r="AN2742" i="1"/>
  <c r="AN2806" i="1"/>
  <c r="AN2870" i="1"/>
  <c r="AN2934" i="1"/>
  <c r="AN2244" i="1"/>
  <c r="AN2476" i="1"/>
  <c r="AN2543" i="1"/>
  <c r="AN2607" i="1"/>
  <c r="AN2671" i="1"/>
  <c r="AN2735" i="1"/>
  <c r="AN2799" i="1"/>
  <c r="AN2863" i="1"/>
  <c r="AN2927" i="1"/>
  <c r="AN2280" i="1"/>
  <c r="AN2492" i="1"/>
  <c r="AN2556" i="1"/>
  <c r="AN2620" i="1"/>
  <c r="AN2684" i="1"/>
  <c r="AN2748" i="1"/>
  <c r="AN2812" i="1"/>
  <c r="AN2876" i="1"/>
  <c r="AN2940" i="1"/>
  <c r="AN3004" i="1"/>
  <c r="AN3052" i="1"/>
  <c r="AN3116" i="1"/>
  <c r="AN3180" i="1"/>
  <c r="AN3244" i="1"/>
  <c r="AN3308" i="1"/>
  <c r="AN3372" i="1"/>
  <c r="AN3436" i="1"/>
  <c r="AN3500" i="1"/>
  <c r="AN3564" i="1"/>
  <c r="AN3010" i="1"/>
  <c r="AN3081" i="1"/>
  <c r="AN3145" i="1"/>
  <c r="AN3209" i="1"/>
  <c r="AN3273" i="1"/>
  <c r="AN3337" i="1"/>
  <c r="AN3401" i="1"/>
  <c r="AN3465" i="1"/>
  <c r="AN3529" i="1"/>
  <c r="AN3593" i="1"/>
  <c r="AN3050" i="1"/>
  <c r="AN3114" i="1"/>
  <c r="AN3178" i="1"/>
  <c r="AN3242" i="1"/>
  <c r="AN3306" i="1"/>
  <c r="AN3370" i="1"/>
  <c r="AN3434" i="1"/>
  <c r="AN3498" i="1"/>
  <c r="AN3562" i="1"/>
  <c r="AN3059" i="1"/>
  <c r="AN3123" i="1"/>
  <c r="AN3187" i="1"/>
  <c r="AN3251" i="1"/>
  <c r="AN3315" i="1"/>
  <c r="AN3379" i="1"/>
  <c r="AN3443" i="1"/>
  <c r="AN3507" i="1"/>
  <c r="AN3563" i="1"/>
  <c r="AN4072" i="1"/>
  <c r="AN3964" i="1"/>
  <c r="AN3551" i="1"/>
  <c r="AN4040" i="1"/>
  <c r="AN3948" i="1"/>
  <c r="AN3555" i="1"/>
  <c r="AN4083" i="1"/>
  <c r="AN3904" i="1"/>
  <c r="AN3543" i="1"/>
  <c r="AN4102" i="1"/>
  <c r="AN3932" i="1"/>
  <c r="AN4087" i="1"/>
  <c r="AN4038" i="1"/>
  <c r="AN3974" i="1"/>
  <c r="AN3910" i="1"/>
  <c r="AN3846" i="1"/>
  <c r="AN3782" i="1"/>
  <c r="AN3718" i="1"/>
  <c r="AN3654" i="1"/>
  <c r="AN4090" i="1"/>
  <c r="AN4018" i="1"/>
  <c r="AN3954" i="1"/>
  <c r="AN3890" i="1"/>
  <c r="AN3826" i="1"/>
  <c r="AN3762" i="1"/>
  <c r="AN3698" i="1"/>
  <c r="AN3634" i="1"/>
  <c r="AN4098" i="1"/>
  <c r="AN4014" i="1"/>
  <c r="AN3950" i="1"/>
  <c r="AN3886" i="1"/>
  <c r="AN3822" i="1"/>
  <c r="AN3758" i="1"/>
  <c r="AN3694" i="1"/>
  <c r="AN3630" i="1"/>
  <c r="AN4106" i="1"/>
  <c r="AN4042" i="1"/>
  <c r="AN3978" i="1"/>
  <c r="AN3914" i="1"/>
  <c r="AN3850" i="1"/>
  <c r="AN3786" i="1"/>
  <c r="AN3722" i="1"/>
  <c r="AN3658" i="1"/>
  <c r="AN4075" i="1"/>
  <c r="AN4110" i="1"/>
  <c r="AN4107" i="1"/>
  <c r="AN4053" i="1"/>
  <c r="AN3989" i="1"/>
  <c r="AN3925" i="1"/>
  <c r="AN4065" i="1"/>
  <c r="AN4001" i="1"/>
  <c r="AN3937" i="1"/>
  <c r="AN4097" i="1"/>
  <c r="AN4029" i="1"/>
  <c r="AN3965" i="1"/>
  <c r="AN3901" i="1"/>
  <c r="AN4057" i="1"/>
  <c r="AN3993" i="1"/>
  <c r="AN3929" i="1"/>
  <c r="AN3869" i="1"/>
  <c r="AN3805" i="1"/>
  <c r="AN3741" i="1"/>
  <c r="AN3677" i="1"/>
  <c r="AN3611" i="1"/>
  <c r="AN3776" i="1"/>
  <c r="AN3712" i="1"/>
  <c r="AN3648" i="1"/>
  <c r="AN4078" i="1"/>
  <c r="AN3912" i="1"/>
  <c r="AN3856" i="1"/>
  <c r="AN3833" i="1"/>
  <c r="AN3769" i="1"/>
  <c r="AN3705" i="1"/>
  <c r="AN3641" i="1"/>
  <c r="AN3772" i="1"/>
  <c r="AN3708" i="1"/>
  <c r="AN3644" i="1"/>
  <c r="AN3972" i="1"/>
  <c r="AN3893" i="1"/>
  <c r="AN3829" i="1"/>
  <c r="AN3765" i="1"/>
  <c r="AN3701" i="1"/>
  <c r="AN3637" i="1"/>
  <c r="AN3816" i="1"/>
  <c r="AN3752" i="1"/>
  <c r="AN3688" i="1"/>
  <c r="AN3624" i="1"/>
  <c r="AN4024" i="1"/>
  <c r="AN3880" i="1"/>
  <c r="AN3873" i="1"/>
  <c r="AN3809" i="1"/>
  <c r="AN3745" i="1"/>
  <c r="AN3681" i="1"/>
  <c r="AN3614" i="1"/>
  <c r="AN3780" i="1"/>
  <c r="AN3716" i="1"/>
  <c r="AN3652" i="1"/>
  <c r="AN3574" i="1"/>
  <c r="AN3936" i="1"/>
  <c r="AN4112" i="1"/>
  <c r="AN4039" i="1"/>
  <c r="AN3975" i="1"/>
  <c r="AN3911" i="1"/>
  <c r="AN3847" i="1"/>
  <c r="AN3783" i="1"/>
  <c r="AN3719" i="1"/>
  <c r="AN3655" i="1"/>
  <c r="AN4088" i="1"/>
  <c r="AN4019" i="1"/>
  <c r="AN3955" i="1"/>
  <c r="AN3891" i="1"/>
  <c r="AN3827" i="1"/>
  <c r="AN3763" i="1"/>
  <c r="AN3699" i="1"/>
  <c r="AN3635" i="1"/>
  <c r="AN4096" i="1"/>
  <c r="AN4031" i="1"/>
  <c r="AN3967" i="1"/>
  <c r="AN3903" i="1"/>
  <c r="AN3839" i="1"/>
  <c r="AN3775" i="1"/>
  <c r="AN3711" i="1"/>
  <c r="AN3647" i="1"/>
  <c r="AN4109" i="1"/>
  <c r="AN4043" i="1"/>
  <c r="AN3979" i="1"/>
  <c r="AN3915" i="1"/>
  <c r="AN3851" i="1"/>
  <c r="AN3787" i="1"/>
  <c r="AN3723" i="1"/>
  <c r="AN3659" i="1"/>
  <c r="AN18" i="1"/>
  <c r="AN44" i="1"/>
  <c r="AN71" i="1"/>
  <c r="AN138" i="1"/>
  <c r="AN132" i="1"/>
  <c r="AN121" i="1"/>
  <c r="AN216" i="1"/>
  <c r="AN222" i="1"/>
  <c r="AN285" i="1"/>
  <c r="AN382" i="1"/>
  <c r="AN355" i="1"/>
  <c r="AN348" i="1"/>
  <c r="AN337" i="1"/>
  <c r="AN443" i="1"/>
  <c r="AN438" i="1"/>
  <c r="AN541" i="1"/>
  <c r="AN522" i="1"/>
  <c r="AN507" i="1"/>
  <c r="AN536" i="1"/>
  <c r="AN725" i="1"/>
  <c r="AN682" i="1"/>
  <c r="AN663" i="1"/>
  <c r="AN751" i="1"/>
  <c r="AN879" i="1"/>
  <c r="AN500" i="1"/>
  <c r="AN828" i="1"/>
  <c r="AN956" i="1"/>
  <c r="AN15" i="1"/>
  <c r="AN58" i="1"/>
  <c r="AN74" i="1"/>
  <c r="AN89" i="1"/>
  <c r="AN43" i="1"/>
  <c r="AN191" i="1"/>
  <c r="AN217" i="1"/>
  <c r="AN260" i="1"/>
  <c r="AN290" i="1"/>
  <c r="AN159" i="1"/>
  <c r="AN391" i="1"/>
  <c r="AN384" i="1"/>
  <c r="AN325" i="1"/>
  <c r="AN420" i="1"/>
  <c r="AN474" i="1"/>
  <c r="AN577" i="1"/>
  <c r="AN558" i="1"/>
  <c r="AN543" i="1"/>
  <c r="AN633" i="1"/>
  <c r="AN540" i="1"/>
  <c r="AN718" i="1"/>
  <c r="AN699" i="1"/>
  <c r="AN787" i="1"/>
  <c r="AN915" i="1"/>
  <c r="AN738" i="1"/>
  <c r="AN864" i="1"/>
  <c r="AN580" i="1"/>
  <c r="AN9" i="1"/>
  <c r="AN92" i="1"/>
  <c r="AN95" i="1"/>
  <c r="AN151" i="1"/>
  <c r="AN190" i="1"/>
  <c r="AN176" i="1"/>
  <c r="AN267" i="1"/>
  <c r="AN245" i="1"/>
  <c r="AN342" i="1"/>
  <c r="AN315" i="1"/>
  <c r="AN308" i="1"/>
  <c r="AN365" i="1"/>
  <c r="AN377" i="1"/>
  <c r="AN472" i="1"/>
  <c r="AN501" i="1"/>
  <c r="AN465" i="1"/>
  <c r="AN421" i="1"/>
  <c r="AN595" i="1"/>
  <c r="AN685" i="1"/>
  <c r="AN642" i="1"/>
  <c r="AN623" i="1"/>
  <c r="AN648" i="1"/>
  <c r="AN839" i="1"/>
  <c r="AN967" i="1"/>
  <c r="AN788" i="1"/>
  <c r="AN916" i="1"/>
  <c r="AN30" i="1"/>
  <c r="AN45" i="1"/>
  <c r="AN85" i="1"/>
  <c r="AN150" i="1"/>
  <c r="AN144" i="1"/>
  <c r="AN161" i="1"/>
  <c r="AN228" i="1"/>
  <c r="AN236" i="1"/>
  <c r="AN215" i="1"/>
  <c r="AN394" i="1"/>
  <c r="AN367" i="1"/>
  <c r="AN360" i="1"/>
  <c r="AN385" i="1"/>
  <c r="AN455" i="1"/>
  <c r="AN450" i="1"/>
  <c r="AN553" i="1"/>
  <c r="AN534" i="1"/>
  <c r="AN519" i="1"/>
  <c r="AN584" i="1"/>
  <c r="AN737" i="1"/>
  <c r="AN694" i="1"/>
  <c r="AN675" i="1"/>
  <c r="AN763" i="1"/>
  <c r="AN891" i="1"/>
  <c r="AN652" i="1"/>
  <c r="AN840" i="1"/>
  <c r="AN968" i="1"/>
  <c r="AN801" i="1"/>
  <c r="AN929" i="1"/>
  <c r="AN826" i="1"/>
  <c r="AN814" i="1"/>
  <c r="AN850" i="1"/>
  <c r="AN934" i="1"/>
  <c r="AN1083" i="1"/>
  <c r="AN1211" i="1"/>
  <c r="AN1339" i="1"/>
  <c r="AN1152" i="1"/>
  <c r="AN1280" i="1"/>
  <c r="AN1129" i="1"/>
  <c r="AN1257" i="1"/>
  <c r="AN1122" i="1"/>
  <c r="AN1250" i="1"/>
  <c r="AN1364" i="1"/>
  <c r="AN1495" i="1"/>
  <c r="AN1623" i="1"/>
  <c r="AN1432" i="1"/>
  <c r="AN1560" i="1"/>
  <c r="AN1385" i="1"/>
  <c r="AN1513" i="1"/>
  <c r="AN1641" i="1"/>
  <c r="AN1462" i="1"/>
  <c r="AN1590" i="1"/>
  <c r="AN1714" i="1"/>
  <c r="AN1842" i="1"/>
  <c r="AN1661" i="1"/>
  <c r="AN1791" i="1"/>
  <c r="AN1919" i="1"/>
  <c r="AN1748" i="1"/>
  <c r="AN1876" i="1"/>
  <c r="AN1845" i="1"/>
  <c r="AN2057" i="1"/>
  <c r="AN2185" i="1"/>
  <c r="AN2313" i="1"/>
  <c r="AN2441" i="1"/>
  <c r="AN1966" i="1"/>
  <c r="AN2094" i="1"/>
  <c r="AN2222" i="1"/>
  <c r="AN2350" i="1"/>
  <c r="AN2478" i="1"/>
  <c r="AN2011" i="1"/>
  <c r="AN853" i="1"/>
  <c r="AN981" i="1"/>
  <c r="AN1007" i="1"/>
  <c r="AN998" i="1"/>
  <c r="AN1005" i="1"/>
  <c r="AN1034" i="1"/>
  <c r="AN1135" i="1"/>
  <c r="AN1263" i="1"/>
  <c r="AN1076" i="1"/>
  <c r="AN1204" i="1"/>
  <c r="AN1332" i="1"/>
  <c r="AN1181" i="1"/>
  <c r="AN1309" i="1"/>
  <c r="AN1174" i="1"/>
  <c r="AN1302" i="1"/>
  <c r="AN1419" i="1"/>
  <c r="AN1547" i="1"/>
  <c r="AN1345" i="1"/>
  <c r="AN1484" i="1"/>
  <c r="AN1612" i="1"/>
  <c r="AN1437" i="1"/>
  <c r="AN1565" i="1"/>
  <c r="AN1386" i="1"/>
  <c r="AN1514" i="1"/>
  <c r="AN1642" i="1"/>
  <c r="AN1766" i="1"/>
  <c r="AN1894" i="1"/>
  <c r="AN1715" i="1"/>
  <c r="AN1843" i="1"/>
  <c r="AN1672" i="1"/>
  <c r="AN1800" i="1"/>
  <c r="AN1928" i="1"/>
  <c r="AN1981" i="1"/>
  <c r="AN2109" i="1"/>
  <c r="AN2237" i="1"/>
  <c r="AN2365" i="1"/>
  <c r="AN1673" i="1"/>
  <c r="AN2018" i="1"/>
  <c r="AN2146" i="1"/>
  <c r="AN2274" i="1"/>
  <c r="AN2402" i="1"/>
  <c r="AN1853" i="1"/>
  <c r="AN777" i="1"/>
  <c r="AN905" i="1"/>
  <c r="AN724" i="1"/>
  <c r="AN1059" i="1"/>
  <c r="AN754" i="1"/>
  <c r="AN838" i="1"/>
  <c r="AN1049" i="1"/>
  <c r="AN1187" i="1"/>
  <c r="AN1315" i="1"/>
  <c r="AN1128" i="1"/>
  <c r="AN1256" i="1"/>
  <c r="AN1105" i="1"/>
  <c r="AN1233" i="1"/>
  <c r="AN1098" i="1"/>
  <c r="AN1226" i="1"/>
  <c r="AN1354" i="1"/>
  <c r="AN1471" i="1"/>
  <c r="AN1599" i="1"/>
  <c r="AN1408" i="1"/>
  <c r="AN1536" i="1"/>
  <c r="AN1356" i="1"/>
  <c r="AN1489" i="1"/>
  <c r="AN1617" i="1"/>
  <c r="AN1438" i="1"/>
  <c r="AN1566" i="1"/>
  <c r="AN1690" i="1"/>
  <c r="AN1818" i="1"/>
  <c r="AN1946" i="1"/>
  <c r="AN1767" i="1"/>
  <c r="AN1895" i="1"/>
  <c r="AN1724" i="1"/>
  <c r="AN1852" i="1"/>
  <c r="AN1749" i="1"/>
  <c r="AN2033" i="1"/>
  <c r="AN2161" i="1"/>
  <c r="AN2289" i="1"/>
  <c r="AN2417" i="1"/>
  <c r="AN1881" i="1"/>
  <c r="AN2070" i="1"/>
  <c r="AN2198" i="1"/>
  <c r="AN2326" i="1"/>
  <c r="AN2454" i="1"/>
  <c r="AN1987" i="1"/>
  <c r="AN813" i="1"/>
  <c r="AN941" i="1"/>
  <c r="AN874" i="1"/>
  <c r="AN862" i="1"/>
  <c r="AN898" i="1"/>
  <c r="AN982" i="1"/>
  <c r="AN1095" i="1"/>
  <c r="AN1223" i="1"/>
  <c r="AN1351" i="1"/>
  <c r="AN1164" i="1"/>
  <c r="AN1292" i="1"/>
  <c r="AN1141" i="1"/>
  <c r="AN1269" i="1"/>
  <c r="AN1134" i="1"/>
  <c r="AN1262" i="1"/>
  <c r="AN1379" i="1"/>
  <c r="AN1507" i="1"/>
  <c r="AN1635" i="1"/>
  <c r="AN1444" i="1"/>
  <c r="AN1572" i="1"/>
  <c r="AN1397" i="1"/>
  <c r="AN1525" i="1"/>
  <c r="AN1325" i="1"/>
  <c r="AN1474" i="1"/>
  <c r="AN1602" i="1"/>
  <c r="AN1726" i="1"/>
  <c r="AN1854" i="1"/>
  <c r="AN1675" i="1"/>
  <c r="AN1803" i="1"/>
  <c r="AN1931" i="1"/>
  <c r="AN1760" i="1"/>
  <c r="AN1888" i="1"/>
  <c r="AN1893" i="1"/>
  <c r="AN2069" i="1"/>
  <c r="AN2197" i="1"/>
  <c r="AN2325" i="1"/>
  <c r="AN2453" i="1"/>
  <c r="AN1978" i="1"/>
  <c r="AN2106" i="1"/>
  <c r="AN2234" i="1"/>
  <c r="AN2362" i="1"/>
  <c r="AN1693" i="1"/>
  <c r="AN2027" i="1"/>
  <c r="AN2155" i="1"/>
  <c r="AN2283" i="1"/>
  <c r="AN2411" i="1"/>
  <c r="AN1960" i="1"/>
  <c r="AN2088" i="1"/>
  <c r="AN2236" i="1"/>
  <c r="AN2549" i="1"/>
  <c r="AN2677" i="1"/>
  <c r="AN2805" i="1"/>
  <c r="AN2933" i="1"/>
  <c r="AN2336" i="1"/>
  <c r="AN2570" i="1"/>
  <c r="AN2698" i="1"/>
  <c r="AN2826" i="1"/>
  <c r="AN2954" i="1"/>
  <c r="AN2499" i="1"/>
  <c r="AN2627" i="1"/>
  <c r="AN2755" i="1"/>
  <c r="AN2883" i="1"/>
  <c r="AN2360" i="1"/>
  <c r="AN2576" i="1"/>
  <c r="AN2704" i="1"/>
  <c r="AN2832" i="1"/>
  <c r="AN2960" i="1"/>
  <c r="AN3072" i="1"/>
  <c r="AN3200" i="1"/>
  <c r="AN3328" i="1"/>
  <c r="AN3456" i="1"/>
  <c r="AN3584" i="1"/>
  <c r="AN3101" i="1"/>
  <c r="AN3229" i="1"/>
  <c r="AN3357" i="1"/>
  <c r="AN3485" i="1"/>
  <c r="AN2987" i="1"/>
  <c r="AN3134" i="1"/>
  <c r="AN3262" i="1"/>
  <c r="AN3390" i="1"/>
  <c r="AN3518" i="1"/>
  <c r="AN3079" i="1"/>
  <c r="AN3207" i="1"/>
  <c r="AN3335" i="1"/>
  <c r="AN3463" i="1"/>
  <c r="AN2079" i="1"/>
  <c r="AN2207" i="1"/>
  <c r="AN2335" i="1"/>
  <c r="AN1666" i="1"/>
  <c r="AN2012" i="1"/>
  <c r="AN2140" i="1"/>
  <c r="AN2444" i="1"/>
  <c r="AN2601" i="1"/>
  <c r="AN2729" i="1"/>
  <c r="AN2857" i="1"/>
  <c r="AN2985" i="1"/>
  <c r="AN2494" i="1"/>
  <c r="AN2622" i="1"/>
  <c r="AN2750" i="1"/>
  <c r="AN2878" i="1"/>
  <c r="AN2276" i="1"/>
  <c r="AN2551" i="1"/>
  <c r="AN2679" i="1"/>
  <c r="AN2807" i="1"/>
  <c r="AN2935" i="1"/>
  <c r="AN2500" i="1"/>
  <c r="AN2628" i="1"/>
  <c r="AN2756" i="1"/>
  <c r="AN2884" i="1"/>
  <c r="AN3012" i="1"/>
  <c r="AN3124" i="1"/>
  <c r="AN3252" i="1"/>
  <c r="AN3380" i="1"/>
  <c r="AN3508" i="1"/>
  <c r="AN3023" i="1"/>
  <c r="AN3153" i="1"/>
  <c r="AN3281" i="1"/>
  <c r="AN3409" i="1"/>
  <c r="AN3537" i="1"/>
  <c r="AN3058" i="1"/>
  <c r="AN3186" i="1"/>
  <c r="AN3314" i="1"/>
  <c r="AN3442" i="1"/>
  <c r="AN2979" i="1"/>
  <c r="AN3131" i="1"/>
  <c r="AN3259" i="1"/>
  <c r="AN3387" i="1"/>
  <c r="AN3515" i="1"/>
  <c r="AN2131" i="1"/>
  <c r="AN2259" i="1"/>
  <c r="AN2387" i="1"/>
  <c r="AN1873" i="1"/>
  <c r="AN2064" i="1"/>
  <c r="AN2192" i="1"/>
  <c r="AN2525" i="1"/>
  <c r="AN2653" i="1"/>
  <c r="AN2781" i="1"/>
  <c r="AN2909" i="1"/>
  <c r="AN2240" i="1"/>
  <c r="AN2546" i="1"/>
  <c r="AN2674" i="1"/>
  <c r="AN2802" i="1"/>
  <c r="AN2930" i="1"/>
  <c r="AN2468" i="1"/>
  <c r="AN2603" i="1"/>
  <c r="AN2731" i="1"/>
  <c r="AN2859" i="1"/>
  <c r="AN2264" i="1"/>
  <c r="AN2552" i="1"/>
  <c r="AN2680" i="1"/>
  <c r="AN2808" i="1"/>
  <c r="AN2936" i="1"/>
  <c r="AN3048" i="1"/>
  <c r="AN3176" i="1"/>
  <c r="AN3304" i="1"/>
  <c r="AN3432" i="1"/>
  <c r="AN3560" i="1"/>
  <c r="AN3077" i="1"/>
  <c r="AN3205" i="1"/>
  <c r="AN3333" i="1"/>
  <c r="AN3461" i="1"/>
  <c r="AN3589" i="1"/>
  <c r="AN3110" i="1"/>
  <c r="AN3238" i="1"/>
  <c r="AN3366" i="1"/>
  <c r="AN3494" i="1"/>
  <c r="AN3055" i="1"/>
  <c r="AN3183" i="1"/>
  <c r="AN3311" i="1"/>
  <c r="AN3439" i="1"/>
  <c r="AN2039" i="1"/>
  <c r="AN2167" i="1"/>
  <c r="AN2295" i="1"/>
  <c r="AN2423" i="1"/>
  <c r="AN1972" i="1"/>
  <c r="AN2100" i="1"/>
  <c r="AN2284" i="1"/>
  <c r="AN2561" i="1"/>
  <c r="AN2689" i="1"/>
  <c r="AN2817" i="1"/>
  <c r="AN2945" i="1"/>
  <c r="AN2384" i="1"/>
  <c r="AN2582" i="1"/>
  <c r="AN2710" i="1"/>
  <c r="AN2838" i="1"/>
  <c r="AN2966" i="1"/>
  <c r="AN2511" i="1"/>
  <c r="AN2639" i="1"/>
  <c r="AN2767" i="1"/>
  <c r="AN2895" i="1"/>
  <c r="AN2408" i="1"/>
  <c r="AN2588" i="1"/>
  <c r="AN2716" i="1"/>
  <c r="AN2844" i="1"/>
  <c r="AN2972" i="1"/>
  <c r="AN3084" i="1"/>
  <c r="AN3212" i="1"/>
  <c r="AN3340" i="1"/>
  <c r="AN3468" i="1"/>
  <c r="AN3596" i="1"/>
  <c r="AN3113" i="1"/>
  <c r="AN3241" i="1"/>
  <c r="AN3369" i="1"/>
  <c r="AN3497" i="1"/>
  <c r="AN3011" i="1"/>
  <c r="AN3146" i="1"/>
  <c r="AN3274" i="1"/>
  <c r="AN3402" i="1"/>
  <c r="AN3530" i="1"/>
  <c r="AN3091" i="1"/>
  <c r="AN3219" i="1"/>
  <c r="AN3347" i="1"/>
  <c r="AN3475" i="1"/>
  <c r="AN3595" i="1"/>
  <c r="AN3836" i="1"/>
  <c r="AN4020" i="1"/>
  <c r="AN3587" i="1"/>
  <c r="AN3852" i="1"/>
  <c r="AN4036" i="1"/>
  <c r="AN4070" i="1"/>
  <c r="AN3942" i="1"/>
  <c r="AN3814" i="1"/>
  <c r="AN3686" i="1"/>
  <c r="AN4050" i="1"/>
  <c r="AN3922" i="1"/>
  <c r="AN3794" i="1"/>
  <c r="AN3666" i="1"/>
  <c r="AN4046" i="1"/>
  <c r="AN3918" i="1"/>
  <c r="AN3790" i="1"/>
  <c r="AN3662" i="1"/>
  <c r="AN4074" i="1"/>
  <c r="AN3946" i="1"/>
  <c r="AN3818" i="1"/>
  <c r="AN3690" i="1"/>
  <c r="AN3968" i="1"/>
  <c r="AN4081" i="1"/>
  <c r="AN3957" i="1"/>
  <c r="AN4033" i="1"/>
  <c r="AN3905" i="1"/>
  <c r="AN3997" i="1"/>
  <c r="AN4084" i="1"/>
  <c r="AN3961" i="1"/>
  <c r="AN3837" i="1"/>
  <c r="AN3709" i="1"/>
  <c r="AN3808" i="1"/>
  <c r="AN3680" i="1"/>
  <c r="AN4048" i="1"/>
  <c r="AN3865" i="1"/>
  <c r="AN3737" i="1"/>
  <c r="AN3804" i="1"/>
  <c r="AN3676" i="1"/>
  <c r="AN3908" i="1"/>
  <c r="AN3797" i="1"/>
  <c r="AN3669" i="1"/>
  <c r="AN3784" i="1"/>
  <c r="AN3656" i="1"/>
  <c r="AN3940" i="1"/>
  <c r="AN3841" i="1"/>
  <c r="AN3713" i="1"/>
  <c r="AN3812" i="1"/>
  <c r="AN3684" i="1"/>
  <c r="AN4060" i="1"/>
  <c r="AN4071" i="1"/>
  <c r="AN3943" i="1"/>
  <c r="AN3815" i="1"/>
  <c r="AN3687" i="1"/>
  <c r="AN4051" i="1"/>
  <c r="AN3923" i="1"/>
  <c r="AN3795" i="1"/>
  <c r="AN3667" i="1"/>
  <c r="AN4063" i="1"/>
  <c r="AN3935" i="1"/>
  <c r="AN3807" i="1"/>
  <c r="AN3679" i="1"/>
  <c r="AN4080" i="1"/>
  <c r="AN3947" i="1"/>
  <c r="AN3819" i="1"/>
  <c r="AN3691" i="1"/>
  <c r="AN34" i="1"/>
  <c r="AN35" i="1"/>
  <c r="AN48" i="1"/>
  <c r="AN154" i="1"/>
  <c r="AN148" i="1"/>
  <c r="AN171" i="1"/>
  <c r="AN101" i="1"/>
  <c r="AN240" i="1"/>
  <c r="AN234" i="1"/>
  <c r="AN398" i="1"/>
  <c r="AN371" i="1"/>
  <c r="AN364" i="1"/>
  <c r="AN401" i="1"/>
  <c r="AN459" i="1"/>
  <c r="AN454" i="1"/>
  <c r="AN557" i="1"/>
  <c r="AN538" i="1"/>
  <c r="AN523" i="1"/>
  <c r="AN600" i="1"/>
  <c r="AN425" i="1"/>
  <c r="AN698" i="1"/>
  <c r="AN679" i="1"/>
  <c r="AN767" i="1"/>
  <c r="AN895" i="1"/>
  <c r="AN668" i="1"/>
  <c r="AN844" i="1"/>
  <c r="AN972" i="1"/>
  <c r="AN8" i="1"/>
  <c r="AN53" i="1"/>
  <c r="AN90" i="1"/>
  <c r="AN115" i="1"/>
  <c r="AN133" i="1"/>
  <c r="AN207" i="1"/>
  <c r="AN231" i="1"/>
  <c r="AN276" i="1"/>
  <c r="AN306" i="1"/>
  <c r="AN270" i="1"/>
  <c r="AN227" i="1"/>
  <c r="AN400" i="1"/>
  <c r="AN389" i="1"/>
  <c r="AN436" i="1"/>
  <c r="AN490" i="1"/>
  <c r="AN593" i="1"/>
  <c r="AN574" i="1"/>
  <c r="AN559" i="1"/>
  <c r="AN649" i="1"/>
  <c r="AN604" i="1"/>
  <c r="AN496" i="1"/>
  <c r="AN715" i="1"/>
  <c r="AN803" i="1"/>
  <c r="AN931" i="1"/>
  <c r="AN752" i="1"/>
  <c r="AN880" i="1"/>
  <c r="AN656" i="1"/>
  <c r="AN25" i="1"/>
  <c r="AN108" i="1"/>
  <c r="AN116" i="1"/>
  <c r="AN91" i="1"/>
  <c r="AN206" i="1"/>
  <c r="AN192" i="1"/>
  <c r="AN145" i="1"/>
  <c r="AN261" i="1"/>
  <c r="AN358" i="1"/>
  <c r="AN331" i="1"/>
  <c r="AN324" i="1"/>
  <c r="AN413" i="1"/>
  <c r="AN419" i="1"/>
  <c r="AN488" i="1"/>
  <c r="AN517" i="1"/>
  <c r="AN498" i="1"/>
  <c r="AN481" i="1"/>
  <c r="AN611" i="1"/>
  <c r="AN701" i="1"/>
  <c r="AN658" i="1"/>
  <c r="AN639" i="1"/>
  <c r="AN712" i="1"/>
  <c r="AN855" i="1"/>
  <c r="AN983" i="1"/>
  <c r="AN804" i="1"/>
  <c r="AN932" i="1"/>
  <c r="AN7" i="1"/>
  <c r="AN50" i="1"/>
  <c r="AN64" i="1"/>
  <c r="AN60" i="1"/>
  <c r="AN160" i="1"/>
  <c r="AN183" i="1"/>
  <c r="AN185" i="1"/>
  <c r="AN252" i="1"/>
  <c r="AN284" i="1"/>
  <c r="AN410" i="1"/>
  <c r="AN383" i="1"/>
  <c r="AN376" i="1"/>
  <c r="AN293" i="1"/>
  <c r="AN471" i="1"/>
  <c r="AN466" i="1"/>
  <c r="AN569" i="1"/>
  <c r="AN550" i="1"/>
  <c r="AN535" i="1"/>
  <c r="AN625" i="1"/>
  <c r="AN508" i="1"/>
  <c r="AN710" i="1"/>
  <c r="AN691" i="1"/>
  <c r="AN779" i="1"/>
  <c r="AN907" i="1"/>
  <c r="AN716" i="1"/>
  <c r="AN856" i="1"/>
  <c r="AN984" i="1"/>
  <c r="AN817" i="1"/>
  <c r="AN945" i="1"/>
  <c r="AN890" i="1"/>
  <c r="AN878" i="1"/>
  <c r="AN914" i="1"/>
  <c r="AN992" i="1"/>
  <c r="AN1099" i="1"/>
  <c r="AN1227" i="1"/>
  <c r="AN1355" i="1"/>
  <c r="AN1168" i="1"/>
  <c r="AN1296" i="1"/>
  <c r="AN1145" i="1"/>
  <c r="AN1273" i="1"/>
  <c r="AN1138" i="1"/>
  <c r="AN1266" i="1"/>
  <c r="AN1383" i="1"/>
  <c r="AN1511" i="1"/>
  <c r="AN1639" i="1"/>
  <c r="AN1448" i="1"/>
  <c r="AN1576" i="1"/>
  <c r="AN1401" i="1"/>
  <c r="AN1529" i="1"/>
  <c r="AN1341" i="1"/>
  <c r="AN1478" i="1"/>
  <c r="AN1606" i="1"/>
  <c r="AN1730" i="1"/>
  <c r="AN1858" i="1"/>
  <c r="AN1679" i="1"/>
  <c r="AN1807" i="1"/>
  <c r="AN1935" i="1"/>
  <c r="AN1764" i="1"/>
  <c r="AN1892" i="1"/>
  <c r="AN1909" i="1"/>
  <c r="AN2073" i="1"/>
  <c r="AN2201" i="1"/>
  <c r="AN2329" i="1"/>
  <c r="AN2457" i="1"/>
  <c r="AN1982" i="1"/>
  <c r="AN2110" i="1"/>
  <c r="AN2238" i="1"/>
  <c r="AN2366" i="1"/>
  <c r="AN1709" i="1"/>
  <c r="AN740" i="1"/>
  <c r="AN869" i="1"/>
  <c r="AN532" i="1"/>
  <c r="AN1023" i="1"/>
  <c r="AN1016" i="1"/>
  <c r="AN1021" i="1"/>
  <c r="AN1050" i="1"/>
  <c r="AN1151" i="1"/>
  <c r="AN1279" i="1"/>
  <c r="AN1092" i="1"/>
  <c r="AN1220" i="1"/>
  <c r="AN1061" i="1"/>
  <c r="AN1197" i="1"/>
  <c r="AN1056" i="1"/>
  <c r="AN1190" i="1"/>
  <c r="AN1318" i="1"/>
  <c r="AN1435" i="1"/>
  <c r="AN1563" i="1"/>
  <c r="AN1372" i="1"/>
  <c r="AN1500" i="1"/>
  <c r="AN1628" i="1"/>
  <c r="AN1453" i="1"/>
  <c r="AN1581" i="1"/>
  <c r="AN1402" i="1"/>
  <c r="AN1530" i="1"/>
  <c r="AN1652" i="1"/>
  <c r="AN1782" i="1"/>
  <c r="AN1910" i="1"/>
  <c r="AN1731" i="1"/>
  <c r="AN1859" i="1"/>
  <c r="AN1688" i="1"/>
  <c r="AN1816" i="1"/>
  <c r="AN1944" i="1"/>
  <c r="AN1997" i="1"/>
  <c r="AN2125" i="1"/>
  <c r="AN2253" i="1"/>
  <c r="AN2381" i="1"/>
  <c r="AN1737" i="1"/>
  <c r="AN2034" i="1"/>
  <c r="AN2162" i="1"/>
  <c r="AN2290" i="1"/>
  <c r="AN2418" i="1"/>
  <c r="AN1917" i="1"/>
  <c r="AN793" i="1"/>
  <c r="AN921" i="1"/>
  <c r="AN794" i="1"/>
  <c r="AN782" i="1"/>
  <c r="AN818" i="1"/>
  <c r="AN902" i="1"/>
  <c r="AN1077" i="1"/>
  <c r="AN1203" i="1"/>
  <c r="AN1331" i="1"/>
  <c r="AN1144" i="1"/>
  <c r="AN1272" i="1"/>
  <c r="AN1121" i="1"/>
  <c r="AN1249" i="1"/>
  <c r="AN1114" i="1"/>
  <c r="AN1242" i="1"/>
  <c r="AN1352" i="1"/>
  <c r="AN1487" i="1"/>
  <c r="AN1615" i="1"/>
  <c r="AN1424" i="1"/>
  <c r="AN1552" i="1"/>
  <c r="AN1377" i="1"/>
  <c r="AN1505" i="1"/>
  <c r="AN1633" i="1"/>
  <c r="AN1454" i="1"/>
  <c r="AN1582" i="1"/>
  <c r="AN1706" i="1"/>
  <c r="AN1834" i="1"/>
  <c r="AN1653" i="1"/>
  <c r="AN1783" i="1"/>
  <c r="AN1911" i="1"/>
  <c r="AN1740" i="1"/>
  <c r="AN1868" i="1"/>
  <c r="AN1813" i="1"/>
  <c r="AN2049" i="1"/>
  <c r="AN2177" i="1"/>
  <c r="AN2305" i="1"/>
  <c r="AN2433" i="1"/>
  <c r="AN1945" i="1"/>
  <c r="AN2086" i="1"/>
  <c r="AN2214" i="1"/>
  <c r="AN2342" i="1"/>
  <c r="AN2470" i="1"/>
  <c r="AN2003" i="1"/>
  <c r="AN829" i="1"/>
  <c r="AN957" i="1"/>
  <c r="AN938" i="1"/>
  <c r="AN926" i="1"/>
  <c r="AN962" i="1"/>
  <c r="AN1010" i="1"/>
  <c r="AN1111" i="1"/>
  <c r="AN1239" i="1"/>
  <c r="AN1367" i="1"/>
  <c r="AN1180" i="1"/>
  <c r="AN1308" i="1"/>
  <c r="AN1157" i="1"/>
  <c r="AN1285" i="1"/>
  <c r="AN1150" i="1"/>
  <c r="AN1278" i="1"/>
  <c r="AN1395" i="1"/>
  <c r="AN1523" i="1"/>
  <c r="AN1651" i="1"/>
  <c r="AN1460" i="1"/>
  <c r="AN1588" i="1"/>
  <c r="AN1413" i="1"/>
  <c r="AN1541" i="1"/>
  <c r="AN1362" i="1"/>
  <c r="AN1490" i="1"/>
  <c r="AN1618" i="1"/>
  <c r="AN1742" i="1"/>
  <c r="AN1870" i="1"/>
  <c r="AN1691" i="1"/>
  <c r="AN1819" i="1"/>
  <c r="AN1947" i="1"/>
  <c r="AN1776" i="1"/>
  <c r="AN1904" i="1"/>
  <c r="AN1957" i="1"/>
  <c r="AN2085" i="1"/>
  <c r="AN2213" i="1"/>
  <c r="AN2341" i="1"/>
  <c r="AN2469" i="1"/>
  <c r="AN1994" i="1"/>
  <c r="AN2122" i="1"/>
  <c r="AN2250" i="1"/>
  <c r="AN2378" i="1"/>
  <c r="AN1757" i="1"/>
  <c r="AN2043" i="1"/>
  <c r="AN2171" i="1"/>
  <c r="AN2299" i="1"/>
  <c r="AN2427" i="1"/>
  <c r="AN1976" i="1"/>
  <c r="AN2104" i="1"/>
  <c r="AN2300" i="1"/>
  <c r="AN2565" i="1"/>
  <c r="AN2693" i="1"/>
  <c r="AN2821" i="1"/>
  <c r="AN2949" i="1"/>
  <c r="AN2400" i="1"/>
  <c r="AN2586" i="1"/>
  <c r="AN2714" i="1"/>
  <c r="AN2842" i="1"/>
  <c r="AN2970" i="1"/>
  <c r="AN2515" i="1"/>
  <c r="AN2643" i="1"/>
  <c r="AN2771" i="1"/>
  <c r="AN2899" i="1"/>
  <c r="AN2424" i="1"/>
  <c r="AN2592" i="1"/>
  <c r="AN2720" i="1"/>
  <c r="AN2848" i="1"/>
  <c r="AN2976" i="1"/>
  <c r="AN3088" i="1"/>
  <c r="AN3216" i="1"/>
  <c r="AN3344" i="1"/>
  <c r="AN3472" i="1"/>
  <c r="AN3600" i="1"/>
  <c r="AN3117" i="1"/>
  <c r="AN3245" i="1"/>
  <c r="AN3373" i="1"/>
  <c r="AN3501" i="1"/>
  <c r="AN3019" i="1"/>
  <c r="AN3150" i="1"/>
  <c r="AN3278" i="1"/>
  <c r="AN3406" i="1"/>
  <c r="AN3534" i="1"/>
  <c r="AN3095" i="1"/>
  <c r="AN3223" i="1"/>
  <c r="AN3351" i="1"/>
  <c r="AN3479" i="1"/>
  <c r="AN2095" i="1"/>
  <c r="AN2223" i="1"/>
  <c r="AN2351" i="1"/>
  <c r="AN1729" i="1"/>
  <c r="AN2028" i="1"/>
  <c r="AN2156" i="1"/>
  <c r="AN2488" i="1"/>
  <c r="AN2617" i="1"/>
  <c r="AN2745" i="1"/>
  <c r="AN2873" i="1"/>
  <c r="AN3001" i="1"/>
  <c r="AN2510" i="1"/>
  <c r="AN2638" i="1"/>
  <c r="AN2766" i="1"/>
  <c r="AN2894" i="1"/>
  <c r="AN2340" i="1"/>
  <c r="AN2567" i="1"/>
  <c r="AN2695" i="1"/>
  <c r="AN2823" i="1"/>
  <c r="AN2951" i="1"/>
  <c r="AN2516" i="1"/>
  <c r="AN2644" i="1"/>
  <c r="AN2772" i="1"/>
  <c r="AN2900" i="1"/>
  <c r="AN2999" i="1"/>
  <c r="AN3140" i="1"/>
  <c r="AN3268" i="1"/>
  <c r="AN3396" i="1"/>
  <c r="AN3524" i="1"/>
  <c r="AN3041" i="1"/>
  <c r="AN3169" i="1"/>
  <c r="AN3297" i="1"/>
  <c r="AN3425" i="1"/>
  <c r="AN3553" i="1"/>
  <c r="AN3074" i="1"/>
  <c r="AN3202" i="1"/>
  <c r="AN3330" i="1"/>
  <c r="AN3458" i="1"/>
  <c r="AN3014" i="1"/>
  <c r="AN3147" i="1"/>
  <c r="AN3275" i="1"/>
  <c r="AN3403" i="1"/>
  <c r="AN3531" i="1"/>
  <c r="AN2147" i="1"/>
  <c r="AN2275" i="1"/>
  <c r="AN2403" i="1"/>
  <c r="AN1937" i="1"/>
  <c r="AN2080" i="1"/>
  <c r="AN2208" i="1"/>
  <c r="AN2541" i="1"/>
  <c r="AN2669" i="1"/>
  <c r="AN2797" i="1"/>
  <c r="AN2925" i="1"/>
  <c r="AN2304" i="1"/>
  <c r="AN2562" i="1"/>
  <c r="AN2690" i="1"/>
  <c r="AN2818" i="1"/>
  <c r="AN2946" i="1"/>
  <c r="AN2491" i="1"/>
  <c r="AN2619" i="1"/>
  <c r="AN2747" i="1"/>
  <c r="AN2875" i="1"/>
  <c r="AN2328" i="1"/>
  <c r="AN2568" i="1"/>
  <c r="AN2696" i="1"/>
  <c r="AN2824" i="1"/>
  <c r="AN2952" i="1"/>
  <c r="AN3064" i="1"/>
  <c r="AN3192" i="1"/>
  <c r="AN3320" i="1"/>
  <c r="AN3448" i="1"/>
  <c r="AN3576" i="1"/>
  <c r="AN3093" i="1"/>
  <c r="AN3221" i="1"/>
  <c r="AN3349" i="1"/>
  <c r="AN3477" i="1"/>
  <c r="AN3605" i="1"/>
  <c r="AN3126" i="1"/>
  <c r="AN3254" i="1"/>
  <c r="AN3382" i="1"/>
  <c r="AN3510" i="1"/>
  <c r="AN3071" i="1"/>
  <c r="AN3199" i="1"/>
  <c r="AN3327" i="1"/>
  <c r="AN3455" i="1"/>
  <c r="AN2055" i="1"/>
  <c r="AN2183" i="1"/>
  <c r="AN2311" i="1"/>
  <c r="AN2439" i="1"/>
  <c r="AN1988" i="1"/>
  <c r="AN2116" i="1"/>
  <c r="AN2348" i="1"/>
  <c r="AN2577" i="1"/>
  <c r="AN2705" i="1"/>
  <c r="AN2833" i="1"/>
  <c r="AN2961" i="1"/>
  <c r="AN2448" i="1"/>
  <c r="AN2598" i="1"/>
  <c r="AN2726" i="1"/>
  <c r="AN2854" i="1"/>
  <c r="AN2982" i="1"/>
  <c r="AN2527" i="1"/>
  <c r="AN2655" i="1"/>
  <c r="AN2783" i="1"/>
  <c r="AN2911" i="1"/>
  <c r="AN2463" i="1"/>
  <c r="AN2604" i="1"/>
  <c r="AN2732" i="1"/>
  <c r="AN2860" i="1"/>
  <c r="AN2988" i="1"/>
  <c r="AN3100" i="1"/>
  <c r="AN3228" i="1"/>
  <c r="AN3356" i="1"/>
  <c r="AN3484" i="1"/>
  <c r="AN3612" i="1"/>
  <c r="AN3129" i="1"/>
  <c r="AN3257" i="1"/>
  <c r="AN3385" i="1"/>
  <c r="AN3513" i="1"/>
  <c r="AN3034" i="1"/>
  <c r="AN3162" i="1"/>
  <c r="AN3290" i="1"/>
  <c r="AN3418" i="1"/>
  <c r="AN3546" i="1"/>
  <c r="AN3107" i="1"/>
  <c r="AN3235" i="1"/>
  <c r="AN3363" i="1"/>
  <c r="AN3491" i="1"/>
  <c r="AN4086" i="1"/>
  <c r="AN3824" i="1"/>
  <c r="AN3960" i="1"/>
  <c r="AN3603" i="1"/>
  <c r="AN3820" i="1"/>
  <c r="AN4028" i="1"/>
  <c r="AN4054" i="1"/>
  <c r="AN3926" i="1"/>
  <c r="AN3798" i="1"/>
  <c r="AN3670" i="1"/>
  <c r="AN4034" i="1"/>
  <c r="AN3906" i="1"/>
  <c r="AN3778" i="1"/>
  <c r="AN3650" i="1"/>
  <c r="AN4030" i="1"/>
  <c r="AN3902" i="1"/>
  <c r="AN3774" i="1"/>
  <c r="AN3646" i="1"/>
  <c r="AN4058" i="1"/>
  <c r="AN3930" i="1"/>
  <c r="AN3802" i="1"/>
  <c r="AN3674" i="1"/>
  <c r="AN3988" i="1"/>
  <c r="AN4069" i="1"/>
  <c r="AN3941" i="1"/>
  <c r="AN4017" i="1"/>
  <c r="AN4108" i="1"/>
  <c r="AN3981" i="1"/>
  <c r="AN4073" i="1"/>
  <c r="AN3945" i="1"/>
  <c r="AN3821" i="1"/>
  <c r="AN3693" i="1"/>
  <c r="AN3792" i="1"/>
  <c r="AN3664" i="1"/>
  <c r="AN3924" i="1"/>
  <c r="AN3849" i="1"/>
  <c r="AN3721" i="1"/>
  <c r="AN3788" i="1"/>
  <c r="AN3660" i="1"/>
  <c r="AN3884" i="1"/>
  <c r="AN3781" i="1"/>
  <c r="AN3653" i="1"/>
  <c r="AN3768" i="1"/>
  <c r="AN3640" i="1"/>
  <c r="AN3916" i="1"/>
  <c r="AN3825" i="1"/>
  <c r="AN3697" i="1"/>
  <c r="AN3796" i="1"/>
  <c r="AN3668" i="1"/>
  <c r="AN4016" i="1"/>
  <c r="AN4055" i="1"/>
  <c r="AN3927" i="1"/>
  <c r="AN3799" i="1"/>
  <c r="AN3671" i="1"/>
  <c r="AN4035" i="1"/>
  <c r="AN3907" i="1"/>
  <c r="AN3779" i="1"/>
  <c r="AN3651" i="1"/>
  <c r="AN4047" i="1"/>
  <c r="AN3919" i="1"/>
  <c r="AN3791" i="1"/>
  <c r="AN3663" i="1"/>
  <c r="AN4059" i="1"/>
  <c r="AN3931" i="1"/>
  <c r="AN3803" i="1"/>
  <c r="AN3675" i="1"/>
  <c r="AN20" i="1"/>
  <c r="AN69" i="1"/>
  <c r="AN102" i="1"/>
  <c r="AN127" i="1"/>
  <c r="AN165" i="1"/>
  <c r="AN125" i="1"/>
  <c r="AN243" i="1"/>
  <c r="AN193" i="1"/>
  <c r="AN318" i="1"/>
  <c r="AN286" i="1"/>
  <c r="AN274" i="1"/>
  <c r="AN412" i="1"/>
  <c r="AN282" i="1"/>
  <c r="AN448" i="1"/>
  <c r="AN445" i="1"/>
  <c r="AN605" i="1"/>
  <c r="AN586" i="1"/>
  <c r="AN571" i="1"/>
  <c r="AN661" i="1"/>
  <c r="AN620" i="1"/>
  <c r="AN544" i="1"/>
  <c r="AN727" i="1"/>
  <c r="AN815" i="1"/>
  <c r="AN943" i="1"/>
  <c r="AN764" i="1"/>
  <c r="AN892" i="1"/>
  <c r="AN704" i="1"/>
  <c r="AN21" i="1"/>
  <c r="AN104" i="1"/>
  <c r="AN113" i="1"/>
  <c r="AN87" i="1"/>
  <c r="AN202" i="1"/>
  <c r="AN188" i="1"/>
  <c r="AN279" i="1"/>
  <c r="AN257" i="1"/>
  <c r="AN354" i="1"/>
  <c r="AN327" i="1"/>
  <c r="AN320" i="1"/>
  <c r="AN405" i="1"/>
  <c r="AN415" i="1"/>
  <c r="AN484" i="1"/>
  <c r="AN513" i="1"/>
  <c r="AN494" i="1"/>
  <c r="AN469" i="1"/>
  <c r="AN607" i="1"/>
  <c r="AN697" i="1"/>
  <c r="AN654" i="1"/>
  <c r="AN635" i="1"/>
  <c r="AN696" i="1"/>
  <c r="AN851" i="1"/>
  <c r="AN979" i="1"/>
  <c r="AN800" i="1"/>
  <c r="AN928" i="1"/>
  <c r="AN3" i="1"/>
  <c r="AN46" i="1"/>
  <c r="AN61" i="1"/>
  <c r="AN39" i="1"/>
  <c r="AN156" i="1"/>
  <c r="AN179" i="1"/>
  <c r="AN169" i="1"/>
  <c r="AN248" i="1"/>
  <c r="AN266" i="1"/>
  <c r="AN406" i="1"/>
  <c r="AN379" i="1"/>
  <c r="AN372" i="1"/>
  <c r="AN291" i="1"/>
  <c r="AN467" i="1"/>
  <c r="AN462" i="1"/>
  <c r="AN565" i="1"/>
  <c r="AN546" i="1"/>
  <c r="AN531" i="1"/>
  <c r="AN621" i="1"/>
  <c r="AN492" i="1"/>
  <c r="AN706" i="1"/>
  <c r="AN687" i="1"/>
  <c r="AN775" i="1"/>
  <c r="AN903" i="1"/>
  <c r="AN700" i="1"/>
  <c r="AN852" i="1"/>
  <c r="AN980" i="1"/>
  <c r="AN32" i="1"/>
  <c r="AN80" i="1"/>
  <c r="AN114" i="1"/>
  <c r="AN139" i="1"/>
  <c r="AN178" i="1"/>
  <c r="AN167" i="1"/>
  <c r="AN255" i="1"/>
  <c r="AN233" i="1"/>
  <c r="AN330" i="1"/>
  <c r="AN303" i="1"/>
  <c r="AN296" i="1"/>
  <c r="AN317" i="1"/>
  <c r="AN329" i="1"/>
  <c r="AN460" i="1"/>
  <c r="AN485" i="1"/>
  <c r="AN617" i="1"/>
  <c r="AN598" i="1"/>
  <c r="AN583" i="1"/>
  <c r="AN673" i="1"/>
  <c r="AN630" i="1"/>
  <c r="AN592" i="1"/>
  <c r="AN739" i="1"/>
  <c r="AN827" i="1"/>
  <c r="AN955" i="1"/>
  <c r="AN776" i="1"/>
  <c r="AN904" i="1"/>
  <c r="AN732" i="1"/>
  <c r="AN865" i="1"/>
  <c r="AN993" i="1"/>
  <c r="AN1019" i="1"/>
  <c r="AN1012" i="1"/>
  <c r="AN1017" i="1"/>
  <c r="AN1046" i="1"/>
  <c r="AN1147" i="1"/>
  <c r="AN1275" i="1"/>
  <c r="AN1088" i="1"/>
  <c r="AN1216" i="1"/>
  <c r="AN1053" i="1"/>
  <c r="AN1193" i="1"/>
  <c r="AN1037" i="1"/>
  <c r="AN1186" i="1"/>
  <c r="AN1314" i="1"/>
  <c r="AN1431" i="1"/>
  <c r="AN1559" i="1"/>
  <c r="AN1370" i="1"/>
  <c r="AN1496" i="1"/>
  <c r="AN1624" i="1"/>
  <c r="AN1449" i="1"/>
  <c r="AN1577" i="1"/>
  <c r="AN1398" i="1"/>
  <c r="AN1526" i="1"/>
  <c r="AN1654" i="1"/>
  <c r="AN1778" i="1"/>
  <c r="AN1906" i="1"/>
  <c r="AN1727" i="1"/>
  <c r="AN1855" i="1"/>
  <c r="AN1684" i="1"/>
  <c r="AN1812" i="1"/>
  <c r="AN1940" i="1"/>
  <c r="AN1993" i="1"/>
  <c r="AN2121" i="1"/>
  <c r="AN2249" i="1"/>
  <c r="AN2377" i="1"/>
  <c r="AN1721" i="1"/>
  <c r="AN2030" i="1"/>
  <c r="AN2158" i="1"/>
  <c r="AN2286" i="1"/>
  <c r="AN2414" i="1"/>
  <c r="AN1901" i="1"/>
  <c r="AN789" i="1"/>
  <c r="AN917" i="1"/>
  <c r="AN778" i="1"/>
  <c r="AN766" i="1"/>
  <c r="AN802" i="1"/>
  <c r="AN886" i="1"/>
  <c r="AN1067" i="1"/>
  <c r="AN1199" i="1"/>
  <c r="AN1327" i="1"/>
  <c r="AN1140" i="1"/>
  <c r="AN1268" i="1"/>
  <c r="AN1117" i="1"/>
  <c r="AN1245" i="1"/>
  <c r="AN1110" i="1"/>
  <c r="AN1238" i="1"/>
  <c r="AN1344" i="1"/>
  <c r="AN1483" i="1"/>
  <c r="BG1483" i="1" s="1"/>
  <c r="G140" i="8" s="1"/>
  <c r="H140" i="8" s="1"/>
  <c r="AN1611" i="1"/>
  <c r="AN1420" i="1"/>
  <c r="AN1548" i="1"/>
  <c r="AN1373" i="1"/>
  <c r="AN1501" i="1"/>
  <c r="AN1629" i="1"/>
  <c r="AN1450" i="1"/>
  <c r="AN1578" i="1"/>
  <c r="AN1702" i="1"/>
  <c r="AN1830" i="1"/>
  <c r="AN1958" i="1"/>
  <c r="AN1779" i="1"/>
  <c r="AN1907" i="1"/>
  <c r="AN1736" i="1"/>
  <c r="AN1864" i="1"/>
  <c r="AN1797" i="1"/>
  <c r="AN2045" i="1"/>
  <c r="AN2173" i="1"/>
  <c r="AN2301" i="1"/>
  <c r="AN2429" i="1"/>
  <c r="AN1929" i="1"/>
  <c r="AN2082" i="1"/>
  <c r="AN2210" i="1"/>
  <c r="AN2338" i="1"/>
  <c r="AN2466" i="1"/>
  <c r="AN1999" i="1"/>
  <c r="AN841" i="1"/>
  <c r="AN969" i="1"/>
  <c r="AN986" i="1"/>
  <c r="AN974" i="1"/>
  <c r="AN997" i="1"/>
  <c r="AN1022" i="1"/>
  <c r="AN1123" i="1"/>
  <c r="AN1251" i="1"/>
  <c r="AN1060" i="1"/>
  <c r="AN1192" i="1"/>
  <c r="AN1320" i="1"/>
  <c r="AN1169" i="1"/>
  <c r="AN1297" i="1"/>
  <c r="AN1162" i="1"/>
  <c r="AN1290" i="1"/>
  <c r="AN1407" i="1"/>
  <c r="AN1535" i="1"/>
  <c r="AN1663" i="1"/>
  <c r="AN1472" i="1"/>
  <c r="AN1600" i="1"/>
  <c r="AN1425" i="1"/>
  <c r="AN1553" i="1"/>
  <c r="AN1374" i="1"/>
  <c r="AN1502" i="1"/>
  <c r="AN1630" i="1"/>
  <c r="AN1754" i="1"/>
  <c r="AN1882" i="1"/>
  <c r="AN1703" i="1"/>
  <c r="AN1831" i="1"/>
  <c r="AN1959" i="1"/>
  <c r="AN1788" i="1"/>
  <c r="AN1916" i="1"/>
  <c r="AN1969" i="1"/>
  <c r="AN2097" i="1"/>
  <c r="AN2225" i="1"/>
  <c r="AN2353" i="1"/>
  <c r="AN2481" i="1"/>
  <c r="AN2006" i="1"/>
  <c r="AN2134" i="1"/>
  <c r="AN2262" i="1"/>
  <c r="AN2390" i="1"/>
  <c r="AN1805" i="1"/>
  <c r="AN749" i="1"/>
  <c r="AN877" i="1"/>
  <c r="AN618" i="1"/>
  <c r="AN1031" i="1"/>
  <c r="AN1024" i="1"/>
  <c r="AN1029" i="1"/>
  <c r="AN1058" i="1"/>
  <c r="AN1159" i="1"/>
  <c r="AN1287" i="1"/>
  <c r="AN1100" i="1"/>
  <c r="AN1228" i="1"/>
  <c r="AN1072" i="1"/>
  <c r="AN1205" i="1"/>
  <c r="AN1068" i="1"/>
  <c r="AN1198" i="1"/>
  <c r="AN1326" i="1"/>
  <c r="AN1443" i="1"/>
  <c r="AN1571" i="1"/>
  <c r="AN1380" i="1"/>
  <c r="AN1508" i="1"/>
  <c r="AN1636" i="1"/>
  <c r="AN1461" i="1"/>
  <c r="AN1589" i="1"/>
  <c r="AN1410" i="1"/>
  <c r="AN1538" i="1"/>
  <c r="AN1665" i="1"/>
  <c r="AN1790" i="1"/>
  <c r="AN1918" i="1"/>
  <c r="AN1739" i="1"/>
  <c r="AN1867" i="1"/>
  <c r="AN1696" i="1"/>
  <c r="AN1824" i="1"/>
  <c r="AN1952" i="1"/>
  <c r="AN2005" i="1"/>
  <c r="AN2133" i="1"/>
  <c r="AN2261" i="1"/>
  <c r="AN2389" i="1"/>
  <c r="AN1769" i="1"/>
  <c r="AN2042" i="1"/>
  <c r="AN2170" i="1"/>
  <c r="AN2298" i="1"/>
  <c r="AN2426" i="1"/>
  <c r="AN1949" i="1"/>
  <c r="AN2091" i="1"/>
  <c r="AN2219" i="1"/>
  <c r="AN2347" i="1"/>
  <c r="AN1713" i="1"/>
  <c r="AN2024" i="1"/>
  <c r="AN2152" i="1"/>
  <c r="AN2480" i="1"/>
  <c r="AN2613" i="1"/>
  <c r="AN2741" i="1"/>
  <c r="AN2869" i="1"/>
  <c r="AN2997" i="1"/>
  <c r="AN2506" i="1"/>
  <c r="AN2634" i="1"/>
  <c r="AN2762" i="1"/>
  <c r="AN2890" i="1"/>
  <c r="AN2324" i="1"/>
  <c r="AN2563" i="1"/>
  <c r="AN2691" i="1"/>
  <c r="AN2819" i="1"/>
  <c r="AN2947" i="1"/>
  <c r="AN2512" i="1"/>
  <c r="AN2640" i="1"/>
  <c r="AN2768" i="1"/>
  <c r="AN2896" i="1"/>
  <c r="AN2991" i="1"/>
  <c r="AN3136" i="1"/>
  <c r="AN3264" i="1"/>
  <c r="AN3392" i="1"/>
  <c r="AN3520" i="1"/>
  <c r="AN3037" i="1"/>
  <c r="AN3165" i="1"/>
  <c r="AN3293" i="1"/>
  <c r="AN3421" i="1"/>
  <c r="AN3549" i="1"/>
  <c r="AN3070" i="1"/>
  <c r="AN3198" i="1"/>
  <c r="AN3326" i="1"/>
  <c r="AN3454" i="1"/>
  <c r="AN3006" i="1"/>
  <c r="AN3143" i="1"/>
  <c r="AN3271" i="1"/>
  <c r="AN3399" i="1"/>
  <c r="AN3527" i="1"/>
  <c r="AN2143" i="1"/>
  <c r="AN2271" i="1"/>
  <c r="AN2399" i="1"/>
  <c r="AN1921" i="1"/>
  <c r="AN2076" i="1"/>
  <c r="AN2204" i="1"/>
  <c r="AN2537" i="1"/>
  <c r="AN2665" i="1"/>
  <c r="AN2793" i="1"/>
  <c r="AN2921" i="1"/>
  <c r="AN2288" i="1"/>
  <c r="AN2558" i="1"/>
  <c r="AN2686" i="1"/>
  <c r="AN2814" i="1"/>
  <c r="AN2942" i="1"/>
  <c r="AN2486" i="1"/>
  <c r="AN2615" i="1"/>
  <c r="AN2743" i="1"/>
  <c r="AN2871" i="1"/>
  <c r="AN2312" i="1"/>
  <c r="AN2564" i="1"/>
  <c r="AN2692" i="1"/>
  <c r="AN2820" i="1"/>
  <c r="AN2948" i="1"/>
  <c r="AN3060" i="1"/>
  <c r="AN3188" i="1"/>
  <c r="AN3316" i="1"/>
  <c r="AN3444" i="1"/>
  <c r="AN3572" i="1"/>
  <c r="AN3089" i="1"/>
  <c r="AN3217" i="1"/>
  <c r="AN3345" i="1"/>
  <c r="AN3473" i="1"/>
  <c r="AN3601" i="1"/>
  <c r="AN3122" i="1"/>
  <c r="AN3250" i="1"/>
  <c r="AN3378" i="1"/>
  <c r="AN3506" i="1"/>
  <c r="AN3067" i="1"/>
  <c r="AN3195" i="1"/>
  <c r="AN3323" i="1"/>
  <c r="AN3451" i="1"/>
  <c r="AN2067" i="1"/>
  <c r="AN2195" i="1"/>
  <c r="AN2323" i="1"/>
  <c r="AN2451" i="1"/>
  <c r="AN2000" i="1"/>
  <c r="AN2128" i="1"/>
  <c r="AN2396" i="1"/>
  <c r="AN2589" i="1"/>
  <c r="BG2589" i="1" s="1"/>
  <c r="AN2717" i="1"/>
  <c r="AN2845" i="1"/>
  <c r="AN2973" i="1"/>
  <c r="AN2484" i="1"/>
  <c r="AN2610" i="1"/>
  <c r="AN2738" i="1"/>
  <c r="AN2866" i="1"/>
  <c r="AN2228" i="1"/>
  <c r="AN2539" i="1"/>
  <c r="AN2667" i="1"/>
  <c r="AN2795" i="1"/>
  <c r="AN2923" i="1"/>
  <c r="AN2482" i="1"/>
  <c r="AN2616" i="1"/>
  <c r="AN2744" i="1"/>
  <c r="AN2872" i="1"/>
  <c r="AN3000" i="1"/>
  <c r="AN3112" i="1"/>
  <c r="AN3240" i="1"/>
  <c r="AN3368" i="1"/>
  <c r="AN3496" i="1"/>
  <c r="AN3002" i="1"/>
  <c r="AN3141" i="1"/>
  <c r="AN3269" i="1"/>
  <c r="AN3397" i="1"/>
  <c r="AN3525" i="1"/>
  <c r="AN3046" i="1"/>
  <c r="AN3174" i="1"/>
  <c r="AN3302" i="1"/>
  <c r="AN3430" i="1"/>
  <c r="AN3558" i="1"/>
  <c r="AN3119" i="1"/>
  <c r="AN3247" i="1"/>
  <c r="AN3375" i="1"/>
  <c r="AN3503" i="1"/>
  <c r="AN2103" i="1"/>
  <c r="AN2231" i="1"/>
  <c r="AN2359" i="1"/>
  <c r="AN1761" i="1"/>
  <c r="AN2036" i="1"/>
  <c r="AN2164" i="1"/>
  <c r="AN2497" i="1"/>
  <c r="AN2625" i="1"/>
  <c r="AN2753" i="1"/>
  <c r="AN2881" i="1"/>
  <c r="AN3009" i="1"/>
  <c r="AN2518" i="1"/>
  <c r="AN2646" i="1"/>
  <c r="BG2646" i="1" s="1"/>
  <c r="AN2774" i="1"/>
  <c r="AN2902" i="1"/>
  <c r="AN2372" i="1"/>
  <c r="AN2575" i="1"/>
  <c r="AN2703" i="1"/>
  <c r="AN2831" i="1"/>
  <c r="AN2959" i="1"/>
  <c r="AN2524" i="1"/>
  <c r="AN2652" i="1"/>
  <c r="AN2780" i="1"/>
  <c r="AN2908" i="1"/>
  <c r="AN3015" i="1"/>
  <c r="AN3148" i="1"/>
  <c r="AN3276" i="1"/>
  <c r="AN3404" i="1"/>
  <c r="AN3532" i="1"/>
  <c r="AN3049" i="1"/>
  <c r="AN3177" i="1"/>
  <c r="AN3305" i="1"/>
  <c r="AN3433" i="1"/>
  <c r="AN3561" i="1"/>
  <c r="AN3082" i="1"/>
  <c r="AN3210" i="1"/>
  <c r="AN3338" i="1"/>
  <c r="AN3466" i="1"/>
  <c r="AN3028" i="1"/>
  <c r="AN3155" i="1"/>
  <c r="AN3283" i="1"/>
  <c r="AN3411" i="1"/>
  <c r="AN3539" i="1"/>
  <c r="AN4012" i="1"/>
  <c r="AN3583" i="1"/>
  <c r="AN3844" i="1"/>
  <c r="AN3956" i="1"/>
  <c r="AN3575" i="1"/>
  <c r="AN3872" i="1"/>
  <c r="AN4006" i="1"/>
  <c r="AN3878" i="1"/>
  <c r="AN3750" i="1"/>
  <c r="AN3622" i="1"/>
  <c r="AN3986" i="1"/>
  <c r="AN3858" i="1"/>
  <c r="AN3730" i="1"/>
  <c r="AN3598" i="1"/>
  <c r="AN3982" i="1"/>
  <c r="AN3854" i="1"/>
  <c r="AN3726" i="1"/>
  <c r="AN3582" i="1"/>
  <c r="AN4010" i="1"/>
  <c r="AN3882" i="1"/>
  <c r="AN3754" i="1"/>
  <c r="AN3626" i="1"/>
  <c r="AN4004" i="1"/>
  <c r="AN4021" i="1"/>
  <c r="AN4100" i="1"/>
  <c r="AN3969" i="1"/>
  <c r="AN4061" i="1"/>
  <c r="AN3933" i="1"/>
  <c r="AN4025" i="1"/>
  <c r="AN3897" i="1"/>
  <c r="AN3773" i="1"/>
  <c r="AN3645" i="1"/>
  <c r="AN3744" i="1"/>
  <c r="AN3615" i="1"/>
  <c r="AN3888" i="1"/>
  <c r="AN3801" i="1"/>
  <c r="AN3673" i="1"/>
  <c r="AN3740" i="1"/>
  <c r="AN4008" i="1"/>
  <c r="AN3861" i="1"/>
  <c r="AN3733" i="1"/>
  <c r="AN3617" i="1"/>
  <c r="AN3720" i="1"/>
  <c r="AN4091" i="1"/>
  <c r="AN3840" i="1"/>
  <c r="AN3777" i="1"/>
  <c r="AN3649" i="1"/>
  <c r="AN3748" i="1"/>
  <c r="AN3620" i="1"/>
  <c r="AN3848" i="1"/>
  <c r="AN4007" i="1"/>
  <c r="AN3879" i="1"/>
  <c r="AN3751" i="1"/>
  <c r="AN3623" i="1"/>
  <c r="AN3987" i="1"/>
  <c r="AN3859" i="1"/>
  <c r="AN3731" i="1"/>
  <c r="AN3602" i="1"/>
  <c r="AN3999" i="1"/>
  <c r="AN3871" i="1"/>
  <c r="AN3743" i="1"/>
  <c r="AN3609" i="1"/>
  <c r="AN4011" i="1"/>
  <c r="AN3883" i="1"/>
  <c r="AN3755" i="1"/>
  <c r="AN3627" i="1"/>
  <c r="AN57" i="1"/>
  <c r="AN259" i="1"/>
  <c r="AN300" i="1"/>
  <c r="AN493" i="1"/>
  <c r="AN677" i="1"/>
  <c r="AN831" i="1"/>
  <c r="AN6" i="1"/>
  <c r="AN120" i="1"/>
  <c r="AN273" i="1"/>
  <c r="AN288" i="1"/>
  <c r="AN510" i="1"/>
  <c r="AN670" i="1"/>
  <c r="AN995" i="1"/>
  <c r="AN62" i="1"/>
  <c r="AN195" i="1"/>
  <c r="AN197" i="1"/>
  <c r="AN424" i="1"/>
  <c r="AN547" i="1"/>
  <c r="AN703" i="1"/>
  <c r="AN868" i="1"/>
  <c r="AN103" i="1"/>
  <c r="AN271" i="1"/>
  <c r="AN312" i="1"/>
  <c r="AN505" i="1"/>
  <c r="AN689" i="1"/>
  <c r="AN843" i="1"/>
  <c r="AN753" i="1"/>
  <c r="AN1028" i="1"/>
  <c r="AN1291" i="1"/>
  <c r="AN1209" i="1"/>
  <c r="AN1447" i="1"/>
  <c r="AN1640" i="1"/>
  <c r="AN1542" i="1"/>
  <c r="AN1743" i="1"/>
  <c r="AN1956" i="1"/>
  <c r="AN2393" i="1"/>
  <c r="AN2302" i="1"/>
  <c r="AN933" i="1"/>
  <c r="AN950" i="1"/>
  <c r="AN1156" i="1"/>
  <c r="AN1126" i="1"/>
  <c r="AN1627" i="1"/>
  <c r="AN1517" i="1"/>
  <c r="AN1718" i="1"/>
  <c r="AN1923" i="1"/>
  <c r="AN2061" i="1"/>
  <c r="AN1970" i="1"/>
  <c r="AN1656" i="1"/>
  <c r="AN1011" i="1"/>
  <c r="AN1139" i="1"/>
  <c r="AN1336" i="1"/>
  <c r="AN1306" i="1"/>
  <c r="AN1488" i="1"/>
  <c r="AN1390" i="1"/>
  <c r="AN1898" i="1"/>
  <c r="AN1804" i="1"/>
  <c r="AN2241" i="1"/>
  <c r="AN2150" i="1"/>
  <c r="AN765" i="1"/>
  <c r="AN1040" i="1"/>
  <c r="AN1303" i="1"/>
  <c r="AN1221" i="1"/>
  <c r="AN1459" i="1"/>
  <c r="AN1321" i="1"/>
  <c r="AN1554" i="1"/>
  <c r="AN1755" i="1"/>
  <c r="AN1701" i="1"/>
  <c r="AN2405" i="1"/>
  <c r="AN2314" i="1"/>
  <c r="AN2235" i="1"/>
  <c r="AN2168" i="1"/>
  <c r="AN2885" i="1"/>
  <c r="AN2778" i="1"/>
  <c r="AN2707" i="1"/>
  <c r="AN2656" i="1"/>
  <c r="AN3152" i="1"/>
  <c r="AN3053" i="1"/>
  <c r="AN3565" i="1"/>
  <c r="AN3470" i="1"/>
  <c r="AN3415" i="1"/>
  <c r="AN2415" i="1"/>
  <c r="AN2553" i="1"/>
  <c r="AN2352" i="1"/>
  <c r="AN2958" i="1"/>
  <c r="AN2887" i="1"/>
  <c r="AN2836" i="1"/>
  <c r="AN3332" i="1"/>
  <c r="AN3233" i="1"/>
  <c r="AN3138" i="1"/>
  <c r="AN3083" i="1"/>
  <c r="AN2083" i="1"/>
  <c r="AN2016" i="1"/>
  <c r="AN2733" i="1"/>
  <c r="AN2626" i="1"/>
  <c r="AN2555" i="1"/>
  <c r="AN2504" i="1"/>
  <c r="AN3016" i="1"/>
  <c r="AN3512" i="1"/>
  <c r="AN3413" i="1"/>
  <c r="AN3318" i="1"/>
  <c r="AN3263" i="1"/>
  <c r="AN2247" i="1"/>
  <c r="AN2180" i="1"/>
  <c r="AN2897" i="1"/>
  <c r="AN2790" i="1"/>
  <c r="AN2719" i="1"/>
  <c r="AN2668" i="1"/>
  <c r="AN3164" i="1"/>
  <c r="AN3065" i="1"/>
  <c r="AN3577" i="1"/>
  <c r="AN3482" i="1"/>
  <c r="AN3427" i="1"/>
  <c r="AN3832" i="1"/>
  <c r="AN3990" i="1"/>
  <c r="AN3970" i="1"/>
  <c r="AN3966" i="1"/>
  <c r="AN3994" i="1"/>
  <c r="AN3976" i="1"/>
  <c r="AN4045" i="1"/>
  <c r="AN3757" i="1"/>
  <c r="AN3868" i="1"/>
  <c r="AN3996" i="1"/>
  <c r="AN3704" i="1"/>
  <c r="AN3633" i="1"/>
  <c r="AN3991" i="1"/>
  <c r="AN3971" i="1"/>
  <c r="AN3983" i="1"/>
  <c r="AN3995" i="1"/>
  <c r="AN143" i="1"/>
  <c r="AN237" i="1"/>
  <c r="AN333" i="1"/>
  <c r="AN433" i="1"/>
  <c r="AN634" i="1"/>
  <c r="AN959" i="1"/>
  <c r="AN37" i="1"/>
  <c r="AN218" i="1"/>
  <c r="AN370" i="1"/>
  <c r="AN431" i="1"/>
  <c r="AN495" i="1"/>
  <c r="AN651" i="1"/>
  <c r="AN816" i="1"/>
  <c r="AN78" i="1"/>
  <c r="AN223" i="1"/>
  <c r="AN395" i="1"/>
  <c r="AN478" i="1"/>
  <c r="AN637" i="1"/>
  <c r="AN791" i="1"/>
  <c r="AN610" i="1"/>
  <c r="AN155" i="1"/>
  <c r="AN249" i="1"/>
  <c r="AN381" i="1"/>
  <c r="AN479" i="1"/>
  <c r="AN646" i="1"/>
  <c r="AN971" i="1"/>
  <c r="AN881" i="1"/>
  <c r="AN1033" i="1"/>
  <c r="AN1104" i="1"/>
  <c r="AN1071" i="1"/>
  <c r="AN1575" i="1"/>
  <c r="AN1465" i="1"/>
  <c r="AN1668" i="1"/>
  <c r="AN1871" i="1"/>
  <c r="AN2009" i="1"/>
  <c r="AN1785" i="1"/>
  <c r="AN2430" i="1"/>
  <c r="AN842" i="1"/>
  <c r="AN1087" i="1"/>
  <c r="AN1284" i="1"/>
  <c r="AN1254" i="1"/>
  <c r="AN1436" i="1"/>
  <c r="AN1645" i="1"/>
  <c r="AN1846" i="1"/>
  <c r="AN1752" i="1"/>
  <c r="AN2189" i="1"/>
  <c r="AN2098" i="1"/>
  <c r="AN2015" i="1"/>
  <c r="AN1004" i="1"/>
  <c r="AN1267" i="1"/>
  <c r="AN1185" i="1"/>
  <c r="AN1423" i="1"/>
  <c r="AN1616" i="1"/>
  <c r="AN1518" i="1"/>
  <c r="AN1719" i="1"/>
  <c r="AN1932" i="1"/>
  <c r="AN2369" i="1"/>
  <c r="AN2278" i="1"/>
  <c r="AN893" i="1"/>
  <c r="AN790" i="1"/>
  <c r="AN1116" i="1"/>
  <c r="AN1086" i="1"/>
  <c r="AN1587" i="1"/>
  <c r="AN1477" i="1"/>
  <c r="AN1678" i="1"/>
  <c r="AN1883" i="1"/>
  <c r="AN2021" i="1"/>
  <c r="AN1833" i="1"/>
  <c r="AN2442" i="1"/>
  <c r="AN2363" i="1"/>
  <c r="AN2501" i="1"/>
  <c r="AN3013" i="1"/>
  <c r="AN2906" i="1"/>
  <c r="AN2835" i="1"/>
  <c r="AN2784" i="1"/>
  <c r="AN3280" i="1"/>
  <c r="AN3181" i="1"/>
  <c r="AN3086" i="1"/>
  <c r="AN3031" i="1"/>
  <c r="AN2031" i="1"/>
  <c r="AN1964" i="1"/>
  <c r="AN2681" i="1"/>
  <c r="AN2574" i="1"/>
  <c r="AN2503" i="1"/>
  <c r="AN2376" i="1"/>
  <c r="AN2964" i="1"/>
  <c r="AN3460" i="1"/>
  <c r="AN3361" i="1"/>
  <c r="AN3266" i="1"/>
  <c r="AN3211" i="1"/>
  <c r="AN2211" i="1"/>
  <c r="AN2144" i="1"/>
  <c r="AN2861" i="1"/>
  <c r="AN2754" i="1"/>
  <c r="AN2683" i="1"/>
  <c r="AN2632" i="1"/>
  <c r="AN3128" i="1"/>
  <c r="AN3026" i="1"/>
  <c r="AN3541" i="1"/>
  <c r="AN3446" i="1"/>
  <c r="AN3391" i="1"/>
  <c r="AN2375" i="1"/>
  <c r="AN2513" i="1"/>
  <c r="AN3025" i="1"/>
  <c r="AN2918" i="1"/>
  <c r="AN2847" i="1"/>
  <c r="AN2796" i="1"/>
  <c r="AN3292" i="1"/>
  <c r="AN3193" i="1"/>
  <c r="AN3098" i="1"/>
  <c r="AN3043" i="1"/>
  <c r="AN3547" i="1"/>
  <c r="AN3944" i="1"/>
  <c r="AN3862" i="1"/>
  <c r="AN3842" i="1"/>
  <c r="AN3838" i="1"/>
  <c r="AN3866" i="1"/>
  <c r="AN4005" i="1"/>
  <c r="AN3917" i="1"/>
  <c r="AN3629" i="1"/>
  <c r="AN3785" i="1"/>
  <c r="AN3845" i="1"/>
  <c r="AN4052" i="1"/>
  <c r="AN3732" i="1"/>
  <c r="AN3863" i="1"/>
  <c r="AN3843" i="1"/>
  <c r="AN3855" i="1"/>
  <c r="AN3867" i="1"/>
  <c r="AN36" i="1"/>
  <c r="AN182" i="1"/>
  <c r="AN334" i="1"/>
  <c r="AN345" i="1"/>
  <c r="AN602" i="1"/>
  <c r="AN608" i="1"/>
  <c r="AN780" i="1"/>
  <c r="AN55" i="1"/>
  <c r="AN204" i="1"/>
  <c r="AN343" i="1"/>
  <c r="AN426" i="1"/>
  <c r="AN473" i="1"/>
  <c r="AN742" i="1"/>
  <c r="AN944" i="1"/>
  <c r="AN97" i="1"/>
  <c r="AN264" i="1"/>
  <c r="AN388" i="1"/>
  <c r="AN581" i="1"/>
  <c r="AN556" i="1"/>
  <c r="AN919" i="1"/>
  <c r="AN13" i="1"/>
  <c r="AN194" i="1"/>
  <c r="AN346" i="1"/>
  <c r="AN393" i="1"/>
  <c r="AN437" i="1"/>
  <c r="AN627" i="1"/>
  <c r="AN792" i="1"/>
  <c r="AN628" i="1"/>
  <c r="AN1062" i="1"/>
  <c r="AN1232" i="1"/>
  <c r="AN1202" i="1"/>
  <c r="AN1384" i="1"/>
  <c r="AN1593" i="1"/>
  <c r="AN1794" i="1"/>
  <c r="AN1700" i="1"/>
  <c r="AN2137" i="1"/>
  <c r="AN2046" i="1"/>
  <c r="AN1963" i="1"/>
  <c r="AN830" i="1"/>
  <c r="AN1215" i="1"/>
  <c r="AN1133" i="1"/>
  <c r="AN1371" i="1"/>
  <c r="AN1564" i="1"/>
  <c r="AN1466" i="1"/>
  <c r="AN1664" i="1"/>
  <c r="AN1880" i="1"/>
  <c r="AN2317" i="1"/>
  <c r="AN2226" i="1"/>
  <c r="AN857" i="1"/>
  <c r="AN1009" i="1"/>
  <c r="AN1079" i="1"/>
  <c r="AN1313" i="1"/>
  <c r="AN1551" i="1"/>
  <c r="AN1441" i="1"/>
  <c r="AN1646" i="1"/>
  <c r="AN1847" i="1"/>
  <c r="AN1985" i="1"/>
  <c r="AN1689" i="1"/>
  <c r="AN2406" i="1"/>
  <c r="AN676" i="1"/>
  <c r="AN1074" i="1"/>
  <c r="AN1244" i="1"/>
  <c r="AN1214" i="1"/>
  <c r="AN1396" i="1"/>
  <c r="AN1605" i="1"/>
  <c r="AN1806" i="1"/>
  <c r="AN1712" i="1"/>
  <c r="AN2149" i="1"/>
  <c r="AN2058" i="1"/>
  <c r="AN1975" i="1"/>
  <c r="AN1777" i="1"/>
  <c r="AN2629" i="1"/>
  <c r="AN2522" i="1"/>
  <c r="AN2388" i="1"/>
  <c r="AN2963" i="1"/>
  <c r="AN2912" i="1"/>
  <c r="AN3408" i="1"/>
  <c r="AN3309" i="1"/>
  <c r="AN3214" i="1"/>
  <c r="AN3159" i="1"/>
  <c r="AN2159" i="1"/>
  <c r="AN2092" i="1"/>
  <c r="AN2809" i="1"/>
  <c r="AN2702" i="1"/>
  <c r="AN2631" i="1"/>
  <c r="AN2580" i="1"/>
  <c r="AN3076" i="1"/>
  <c r="AN3588" i="1"/>
  <c r="AN3489" i="1"/>
  <c r="AN3394" i="1"/>
  <c r="AN3339" i="1"/>
  <c r="AN2339" i="1"/>
  <c r="AN2464" i="1"/>
  <c r="AN2989" i="1"/>
  <c r="AN2882" i="1"/>
  <c r="AN2811" i="1"/>
  <c r="AN2760" i="1"/>
  <c r="AN3256" i="1"/>
  <c r="AN3157" i="1"/>
  <c r="AN3062" i="1"/>
  <c r="AN2990" i="1"/>
  <c r="AN3519" i="1"/>
  <c r="AN1825" i="1"/>
  <c r="AN2641" i="1"/>
  <c r="AN2534" i="1"/>
  <c r="AN2436" i="1"/>
  <c r="AN2216" i="1"/>
  <c r="AN2924" i="1"/>
  <c r="AN3420" i="1"/>
  <c r="AN3321" i="1"/>
  <c r="AN3226" i="1"/>
  <c r="AN3171" i="1"/>
  <c r="AN4000" i="1"/>
  <c r="AN3591" i="1"/>
  <c r="AN3734" i="1"/>
  <c r="AN3714" i="1"/>
  <c r="AN3710" i="1"/>
  <c r="AN3738" i="1"/>
  <c r="AN4089" i="1"/>
  <c r="AN4009" i="1"/>
  <c r="AN3728" i="1"/>
  <c r="AN3657" i="1"/>
  <c r="AN3717" i="1"/>
  <c r="AN3889" i="1"/>
  <c r="AN3618" i="1"/>
  <c r="AN3735" i="1"/>
  <c r="AN3715" i="1"/>
  <c r="AN3727" i="1"/>
  <c r="AN3739" i="1"/>
  <c r="AN84" i="1"/>
  <c r="AN168" i="1"/>
  <c r="AN307" i="1"/>
  <c r="AN464" i="1"/>
  <c r="AN587" i="1"/>
  <c r="AN548" i="1"/>
  <c r="AN908" i="1"/>
  <c r="AN126" i="1"/>
  <c r="AN189" i="1"/>
  <c r="AN336" i="1"/>
  <c r="AN529" i="1"/>
  <c r="AN713" i="1"/>
  <c r="AN867" i="1"/>
  <c r="AN19" i="1"/>
  <c r="AN73" i="1"/>
  <c r="AN294" i="1"/>
  <c r="AN341" i="1"/>
  <c r="AN562" i="1"/>
  <c r="AN722" i="1"/>
  <c r="AN741" i="1"/>
  <c r="AN96" i="1"/>
  <c r="AN180" i="1"/>
  <c r="AN319" i="1"/>
  <c r="AN476" i="1"/>
  <c r="AN599" i="1"/>
  <c r="AN664" i="1"/>
  <c r="AN920" i="1"/>
  <c r="AN1035" i="1"/>
  <c r="AN1163" i="1"/>
  <c r="AN1075" i="1"/>
  <c r="AN1330" i="1"/>
  <c r="AN1512" i="1"/>
  <c r="AN1414" i="1"/>
  <c r="AN1922" i="1"/>
  <c r="AN1828" i="1"/>
  <c r="AN2265" i="1"/>
  <c r="AN2174" i="1"/>
  <c r="AN805" i="1"/>
  <c r="AN866" i="1"/>
  <c r="AN1343" i="1"/>
  <c r="AN1261" i="1"/>
  <c r="AN1499" i="1"/>
  <c r="AN1389" i="1"/>
  <c r="AN1594" i="1"/>
  <c r="AN1795" i="1"/>
  <c r="AN1861" i="1"/>
  <c r="AN2445" i="1"/>
  <c r="AN2354" i="1"/>
  <c r="AN985" i="1"/>
  <c r="AN1038" i="1"/>
  <c r="AN1208" i="1"/>
  <c r="AN1178" i="1"/>
  <c r="AN1353" i="1"/>
  <c r="AN1569" i="1"/>
  <c r="AN1770" i="1"/>
  <c r="AN1676" i="1"/>
  <c r="AN2113" i="1"/>
  <c r="AN2022" i="1"/>
  <c r="AN1869" i="1"/>
  <c r="AN1047" i="1"/>
  <c r="AN1175" i="1"/>
  <c r="AN1093" i="1"/>
  <c r="AN1342" i="1"/>
  <c r="AN1524" i="1"/>
  <c r="AN1426" i="1"/>
  <c r="AN1934" i="1"/>
  <c r="AN1840" i="1"/>
  <c r="AN2277" i="1"/>
  <c r="AN2186" i="1"/>
  <c r="AN2107" i="1"/>
  <c r="AN2040" i="1"/>
  <c r="AN2757" i="1"/>
  <c r="AN2650" i="1"/>
  <c r="AN2579" i="1"/>
  <c r="AN2528" i="1"/>
  <c r="AN3024" i="1"/>
  <c r="AN3536" i="1"/>
  <c r="AN3437" i="1"/>
  <c r="AN3342" i="1"/>
  <c r="AN3287" i="1"/>
  <c r="AN2287" i="1"/>
  <c r="AN2252" i="1"/>
  <c r="AN2937" i="1"/>
  <c r="AN2830" i="1"/>
  <c r="AN2759" i="1"/>
  <c r="AN2708" i="1"/>
  <c r="AN3204" i="1"/>
  <c r="AN3105" i="1"/>
  <c r="AN2995" i="1"/>
  <c r="AN3522" i="1"/>
  <c r="AN3467" i="1"/>
  <c r="AN1681" i="1"/>
  <c r="AN2605" i="1"/>
  <c r="AN2498" i="1"/>
  <c r="AN2292" i="1"/>
  <c r="AN2939" i="1"/>
  <c r="AN2888" i="1"/>
  <c r="AN3384" i="1"/>
  <c r="AN3285" i="1"/>
  <c r="AN3190" i="1"/>
  <c r="AN3135" i="1"/>
  <c r="AN2119" i="1"/>
  <c r="AN2052" i="1"/>
  <c r="AN2769" i="1"/>
  <c r="AN2662" i="1"/>
  <c r="AN2591" i="1"/>
  <c r="AN2540" i="1"/>
  <c r="AN3036" i="1"/>
  <c r="AN3548" i="1"/>
  <c r="AN3449" i="1"/>
  <c r="AN3354" i="1"/>
  <c r="AN3299" i="1"/>
  <c r="AN3599" i="1"/>
  <c r="AN3860" i="1"/>
  <c r="AN4095" i="1"/>
  <c r="AN4103" i="1"/>
  <c r="AN4111" i="1"/>
  <c r="AN4094" i="1"/>
  <c r="AN3953" i="1"/>
  <c r="AN3885" i="1"/>
  <c r="AN3590" i="1"/>
  <c r="AN3724" i="1"/>
  <c r="AN3607" i="1"/>
  <c r="AN3761" i="1"/>
  <c r="AN3828" i="1"/>
  <c r="AN4093" i="1"/>
  <c r="AN4101" i="1"/>
  <c r="AN3586" i="1"/>
  <c r="AN3570" i="1"/>
  <c r="AP83" i="1"/>
  <c r="AP169" i="1"/>
  <c r="AP254" i="1"/>
  <c r="AP339" i="1"/>
  <c r="AP26" i="1"/>
  <c r="AP111" i="1"/>
  <c r="AP197" i="1"/>
  <c r="AP25" i="1"/>
  <c r="AP89" i="1"/>
  <c r="AP30" i="1"/>
  <c r="AP73" i="1"/>
  <c r="AP115" i="1"/>
  <c r="AP14" i="1"/>
  <c r="AP35" i="1"/>
  <c r="AP57" i="1"/>
  <c r="AP78" i="1"/>
  <c r="AP99" i="1"/>
  <c r="AP121" i="1"/>
  <c r="AP142" i="1"/>
  <c r="AP163" i="1"/>
  <c r="AP185" i="1"/>
  <c r="AP206" i="1"/>
  <c r="AP227" i="1"/>
  <c r="AP249" i="1"/>
  <c r="AP270" i="1"/>
  <c r="AP291" i="1"/>
  <c r="AP313" i="1"/>
  <c r="AP334" i="1"/>
  <c r="AP355" i="1"/>
  <c r="AP377" i="1"/>
  <c r="AP398" i="1"/>
  <c r="AP21" i="1"/>
  <c r="AP42" i="1"/>
  <c r="AP63" i="1"/>
  <c r="AP85" i="1"/>
  <c r="AP106" i="1"/>
  <c r="AP127" i="1"/>
  <c r="AP149" i="1"/>
  <c r="AP170" i="1"/>
  <c r="AP191" i="1"/>
  <c r="AP213" i="1"/>
  <c r="AP234" i="1"/>
  <c r="AP255" i="1"/>
  <c r="AP277" i="1"/>
  <c r="AP298" i="1"/>
  <c r="AP319" i="1"/>
  <c r="AP341" i="1"/>
  <c r="AP362" i="1"/>
  <c r="AP383" i="1"/>
  <c r="AP17" i="1"/>
  <c r="AP38" i="1"/>
  <c r="AP59" i="1"/>
  <c r="AP81" i="1"/>
  <c r="AP102" i="1"/>
  <c r="AP123" i="1"/>
  <c r="AP145" i="1"/>
  <c r="AP166" i="1"/>
  <c r="AP187" i="1"/>
  <c r="AP209" i="1"/>
  <c r="AP230" i="1"/>
  <c r="AP251" i="1"/>
  <c r="AP273" i="1"/>
  <c r="AP294" i="1"/>
  <c r="AP315" i="1"/>
  <c r="AP337" i="1"/>
  <c r="AP358" i="1"/>
  <c r="AP379" i="1"/>
  <c r="AP401" i="1"/>
  <c r="AP8" i="1"/>
  <c r="AP24" i="1"/>
  <c r="AP40" i="1"/>
  <c r="AP56" i="1"/>
  <c r="AP72" i="1"/>
  <c r="AP88" i="1"/>
  <c r="AP104" i="1"/>
  <c r="AP120" i="1"/>
  <c r="AP136" i="1"/>
  <c r="AP152" i="1"/>
  <c r="AP168" i="1"/>
  <c r="AP184" i="1"/>
  <c r="AP200" i="1"/>
  <c r="AP216" i="1"/>
  <c r="AP232" i="1"/>
  <c r="AP248" i="1"/>
  <c r="AP7" i="1"/>
  <c r="AP93" i="1"/>
  <c r="AP178" i="1"/>
  <c r="AP263" i="1"/>
  <c r="AP349" i="1"/>
  <c r="AP414" i="1"/>
  <c r="AP437" i="1"/>
  <c r="AP458" i="1"/>
  <c r="AP479" i="1"/>
  <c r="AP501" i="1"/>
  <c r="AP522" i="1"/>
  <c r="AP13" i="1"/>
  <c r="AP98" i="1"/>
  <c r="AP183" i="1"/>
  <c r="AP269" i="1"/>
  <c r="AP354" i="1"/>
  <c r="AP415" i="1"/>
  <c r="AP438" i="1"/>
  <c r="AP459" i="1"/>
  <c r="AP481" i="1"/>
  <c r="AP502" i="1"/>
  <c r="AP523" i="1"/>
  <c r="AP18" i="1"/>
  <c r="AP103" i="1"/>
  <c r="AP189" i="1"/>
  <c r="AP274" i="1"/>
  <c r="AP359" i="1"/>
  <c r="AP418" i="1"/>
  <c r="AP439" i="1"/>
  <c r="AP461" i="1"/>
  <c r="AP482" i="1"/>
  <c r="AP503" i="1"/>
  <c r="AP525" i="1"/>
  <c r="AP411" i="1"/>
  <c r="AP264" i="1"/>
  <c r="AP280" i="1"/>
  <c r="AP296" i="1"/>
  <c r="AP312" i="1"/>
  <c r="AP328" i="1"/>
  <c r="AP344" i="1"/>
  <c r="AP360" i="1"/>
  <c r="AP376" i="1"/>
  <c r="AP392" i="1"/>
  <c r="AP408" i="1"/>
  <c r="AP109" i="1"/>
  <c r="AP419" i="1"/>
  <c r="AP505" i="1"/>
  <c r="AP555" i="1"/>
  <c r="AP577" i="1"/>
  <c r="AP598" i="1"/>
  <c r="AP619" i="1"/>
  <c r="AP641" i="1"/>
  <c r="AP662" i="1"/>
  <c r="AP683" i="1"/>
  <c r="AP705" i="1"/>
  <c r="AP726" i="1"/>
  <c r="AP747" i="1"/>
  <c r="AP769" i="1"/>
  <c r="AP790" i="1"/>
  <c r="AP811" i="1"/>
  <c r="AP833" i="1"/>
  <c r="AP854" i="1"/>
  <c r="AP875" i="1"/>
  <c r="AP897" i="1"/>
  <c r="AP918" i="1"/>
  <c r="AP939" i="1"/>
  <c r="AP961" i="1"/>
  <c r="AP982" i="1"/>
  <c r="AP1003" i="1"/>
  <c r="AP1025" i="1"/>
  <c r="AP1046" i="1"/>
  <c r="AP1067" i="1"/>
  <c r="AP1089" i="1"/>
  <c r="AP1110" i="1"/>
  <c r="AP1131" i="1"/>
  <c r="AP1153" i="1"/>
  <c r="AP1174" i="1"/>
  <c r="AP1195" i="1"/>
  <c r="AP1217" i="1"/>
  <c r="AP1238" i="1"/>
  <c r="AP1259" i="1"/>
  <c r="AP1281" i="1"/>
  <c r="AP1302" i="1"/>
  <c r="AP1323" i="1"/>
  <c r="AP1345" i="1"/>
  <c r="AP1366" i="1"/>
  <c r="AP130" i="1"/>
  <c r="AP425" i="1"/>
  <c r="AP510" i="1"/>
  <c r="AP557" i="1"/>
  <c r="AP578" i="1"/>
  <c r="AP599" i="1"/>
  <c r="AP621" i="1"/>
  <c r="AP642" i="1"/>
  <c r="AP663" i="1"/>
  <c r="AP685" i="1"/>
  <c r="AP706" i="1"/>
  <c r="AP727" i="1"/>
  <c r="AP749" i="1"/>
  <c r="AP770" i="1"/>
  <c r="AP791" i="1"/>
  <c r="AP813" i="1"/>
  <c r="AP834" i="1"/>
  <c r="AP855" i="1"/>
  <c r="AP877" i="1"/>
  <c r="AP898" i="1"/>
  <c r="AP919" i="1"/>
  <c r="AP941" i="1"/>
  <c r="AP962" i="1"/>
  <c r="AP983" i="1"/>
  <c r="AP1005" i="1"/>
  <c r="AP1026" i="1"/>
  <c r="AP1047" i="1"/>
  <c r="AP1069" i="1"/>
  <c r="AP1090" i="1"/>
  <c r="AP1111" i="1"/>
  <c r="AP1133" i="1"/>
  <c r="AP1154" i="1"/>
  <c r="AP1175" i="1"/>
  <c r="AP1197" i="1"/>
  <c r="AP1218" i="1"/>
  <c r="AP1239" i="1"/>
  <c r="AP1261" i="1"/>
  <c r="AP1282" i="1"/>
  <c r="AP1303" i="1"/>
  <c r="AP1325" i="1"/>
  <c r="AP1346" i="1"/>
  <c r="AP1367" i="1"/>
  <c r="AP322" i="1"/>
  <c r="AP473" i="1"/>
  <c r="AP547" i="1"/>
  <c r="AP569" i="1"/>
  <c r="AP590" i="1"/>
  <c r="AP611" i="1"/>
  <c r="AP633" i="1"/>
  <c r="AP654" i="1"/>
  <c r="AP675" i="1"/>
  <c r="AP697" i="1"/>
  <c r="AP718" i="1"/>
  <c r="AP739" i="1"/>
  <c r="AP761" i="1"/>
  <c r="AP782" i="1"/>
  <c r="AP803" i="1"/>
  <c r="AP825" i="1"/>
  <c r="AP846" i="1"/>
  <c r="AP867" i="1"/>
  <c r="AP889" i="1"/>
  <c r="AP910" i="1"/>
  <c r="AP931" i="1"/>
  <c r="AP953" i="1"/>
  <c r="AP974" i="1"/>
  <c r="AP995" i="1"/>
  <c r="AP1017" i="1"/>
  <c r="AP1038" i="1"/>
  <c r="AP1059" i="1"/>
  <c r="AP1081" i="1"/>
  <c r="AP1102" i="1"/>
  <c r="AP1123" i="1"/>
  <c r="AP1145" i="1"/>
  <c r="AP1166" i="1"/>
  <c r="AP1187" i="1"/>
  <c r="AP1209" i="1"/>
  <c r="AP1230" i="1"/>
  <c r="AP1251" i="1"/>
  <c r="AP1273" i="1"/>
  <c r="AP1294" i="1"/>
  <c r="AP1315" i="1"/>
  <c r="AP1337" i="1"/>
  <c r="AP420" i="1"/>
  <c r="AP436" i="1"/>
  <c r="AP452" i="1"/>
  <c r="AP468" i="1"/>
  <c r="AP484" i="1"/>
  <c r="AP500" i="1"/>
  <c r="AP516" i="1"/>
  <c r="AP532" i="1"/>
  <c r="AP548" i="1"/>
  <c r="AP564" i="1"/>
  <c r="AP580" i="1"/>
  <c r="AP596" i="1"/>
  <c r="AP612" i="1"/>
  <c r="AP628" i="1"/>
  <c r="AP644" i="1"/>
  <c r="AP660" i="1"/>
  <c r="AP676" i="1"/>
  <c r="AP692" i="1"/>
  <c r="AP708" i="1"/>
  <c r="AP724" i="1"/>
  <c r="AP740" i="1"/>
  <c r="AP756" i="1"/>
  <c r="AP772" i="1"/>
  <c r="AP788" i="1"/>
  <c r="AP804" i="1"/>
  <c r="AP820" i="1"/>
  <c r="AP836" i="1"/>
  <c r="AP852" i="1"/>
  <c r="AP868" i="1"/>
  <c r="AP884" i="1"/>
  <c r="AP900" i="1"/>
  <c r="AP916" i="1"/>
  <c r="AP932" i="1"/>
  <c r="AP948" i="1"/>
  <c r="AP964" i="1"/>
  <c r="AP980" i="1"/>
  <c r="AP996" i="1"/>
  <c r="AP1012" i="1"/>
  <c r="AP1028" i="1"/>
  <c r="AP1044" i="1"/>
  <c r="AP1060" i="1"/>
  <c r="AP1076" i="1"/>
  <c r="AP1092" i="1"/>
  <c r="AP413" i="1"/>
  <c r="AP597" i="1"/>
  <c r="AP682" i="1"/>
  <c r="AP767" i="1"/>
  <c r="AP853" i="1"/>
  <c r="AP938" i="1"/>
  <c r="AP1023" i="1"/>
  <c r="AP1109" i="1"/>
  <c r="AP1194" i="1"/>
  <c r="AP1279" i="1"/>
  <c r="AP1359" i="1"/>
  <c r="AP1394" i="1"/>
  <c r="AP1415" i="1"/>
  <c r="AP1437" i="1"/>
  <c r="AP1458" i="1"/>
  <c r="AP1479" i="1"/>
  <c r="AP1501" i="1"/>
  <c r="AP1522" i="1"/>
  <c r="AP1543" i="1"/>
  <c r="AP1565" i="1"/>
  <c r="AP1586" i="1"/>
  <c r="AP1607" i="1"/>
  <c r="AP1629" i="1"/>
  <c r="AP1650" i="1"/>
  <c r="AP1671" i="1"/>
  <c r="AP1693" i="1"/>
  <c r="AP1714" i="1"/>
  <c r="AP173" i="1"/>
  <c r="AP581" i="1"/>
  <c r="AP666" i="1"/>
  <c r="AP751" i="1"/>
  <c r="AP837" i="1"/>
  <c r="AP922" i="1"/>
  <c r="AP1007" i="1"/>
  <c r="AP1093" i="1"/>
  <c r="AP1178" i="1"/>
  <c r="AP1263" i="1"/>
  <c r="AP1349" i="1"/>
  <c r="AP1390" i="1"/>
  <c r="AP1411" i="1"/>
  <c r="AP1433" i="1"/>
  <c r="AP1454" i="1"/>
  <c r="AP1475" i="1"/>
  <c r="AP1497" i="1"/>
  <c r="AP1518" i="1"/>
  <c r="AP1539" i="1"/>
  <c r="AP1561" i="1"/>
  <c r="AP1582" i="1"/>
  <c r="AP1603" i="1"/>
  <c r="AP1625" i="1"/>
  <c r="AP1646" i="1"/>
  <c r="AP1667" i="1"/>
  <c r="AP1689" i="1"/>
  <c r="AP1710" i="1"/>
  <c r="AP457" i="1"/>
  <c r="AP607" i="1"/>
  <c r="AP693" i="1"/>
  <c r="AP778" i="1"/>
  <c r="AP863" i="1"/>
  <c r="AP949" i="1"/>
  <c r="AP1034" i="1"/>
  <c r="AP1119" i="1"/>
  <c r="AP1205" i="1"/>
  <c r="AP1290" i="1"/>
  <c r="AP1365" i="1"/>
  <c r="AP1397" i="1"/>
  <c r="AP1418" i="1"/>
  <c r="AP1439" i="1"/>
  <c r="AP1461" i="1"/>
  <c r="AP1482" i="1"/>
  <c r="AP1503" i="1"/>
  <c r="AP1525" i="1"/>
  <c r="AP1546" i="1"/>
  <c r="AP1567" i="1"/>
  <c r="AP1589" i="1"/>
  <c r="AP1610" i="1"/>
  <c r="AP1631" i="1"/>
  <c r="AP1653" i="1"/>
  <c r="AP1674" i="1"/>
  <c r="AP1695" i="1"/>
  <c r="AP1717" i="1"/>
  <c r="AP1347" i="1"/>
  <c r="AP1382" i="1"/>
  <c r="AP1116" i="1"/>
  <c r="AP1132" i="1"/>
  <c r="AP1148" i="1"/>
  <c r="AP1164" i="1"/>
  <c r="AP1180" i="1"/>
  <c r="AP1196" i="1"/>
  <c r="AP1212" i="1"/>
  <c r="AP1228" i="1"/>
  <c r="AP1244" i="1"/>
  <c r="AP1260" i="1"/>
  <c r="AP1276" i="1"/>
  <c r="AP1292" i="1"/>
  <c r="AP1308" i="1"/>
  <c r="AP1324" i="1"/>
  <c r="AP1340" i="1"/>
  <c r="AP1356" i="1"/>
  <c r="AP1372" i="1"/>
  <c r="AP1388" i="1"/>
  <c r="AP1404" i="1"/>
  <c r="AP1420" i="1"/>
  <c r="AP1436" i="1"/>
  <c r="AP1452" i="1"/>
  <c r="AP1468" i="1"/>
  <c r="AP1484" i="1"/>
  <c r="AP1500" i="1"/>
  <c r="AP1516" i="1"/>
  <c r="AP1532" i="1"/>
  <c r="AP762" i="1"/>
  <c r="AP1103" i="1"/>
  <c r="AP1393" i="1"/>
  <c r="AP1478" i="1"/>
  <c r="AP1563" i="1"/>
  <c r="AP1649" i="1"/>
  <c r="AP1731" i="1"/>
  <c r="AP1755" i="1"/>
  <c r="AP1777" i="1"/>
  <c r="AP1798" i="1"/>
  <c r="AP1819" i="1"/>
  <c r="AP1841" i="1"/>
  <c r="AP1862" i="1"/>
  <c r="AP1883" i="1"/>
  <c r="AP1905" i="1"/>
  <c r="AP1926" i="1"/>
  <c r="AP1947" i="1"/>
  <c r="AP1969" i="1"/>
  <c r="AP1990" i="1"/>
  <c r="AP2011" i="1"/>
  <c r="AP2033" i="1"/>
  <c r="AP2054" i="1"/>
  <c r="AP2075" i="1"/>
  <c r="AP2097" i="1"/>
  <c r="AP2118" i="1"/>
  <c r="AP2139" i="1"/>
  <c r="AP2161" i="1"/>
  <c r="AP2182" i="1"/>
  <c r="AP2203" i="1"/>
  <c r="AP2225" i="1"/>
  <c r="AP2246" i="1"/>
  <c r="AP2267" i="1"/>
  <c r="AP2289" i="1"/>
  <c r="AP2310" i="1"/>
  <c r="AP2331" i="1"/>
  <c r="AP2353" i="1"/>
  <c r="AP2374" i="1"/>
  <c r="AP2395" i="1"/>
  <c r="AP2417" i="1"/>
  <c r="AP2438" i="1"/>
  <c r="AP2459" i="1"/>
  <c r="AP2481" i="1"/>
  <c r="AP698" i="1"/>
  <c r="AP1039" i="1"/>
  <c r="AP1369" i="1"/>
  <c r="AP1462" i="1"/>
  <c r="AP1547" i="1"/>
  <c r="AP1633" i="1"/>
  <c r="AP1718" i="1"/>
  <c r="AP1751" i="1"/>
  <c r="AP1773" i="1"/>
  <c r="AP1794" i="1"/>
  <c r="AP1815" i="1"/>
  <c r="AP1837" i="1"/>
  <c r="AP1858" i="1"/>
  <c r="AP1879" i="1"/>
  <c r="AP1901" i="1"/>
  <c r="AP1922" i="1"/>
  <c r="AP1943" i="1"/>
  <c r="AP1965" i="1"/>
  <c r="AP1986" i="1"/>
  <c r="AP2007" i="1"/>
  <c r="AP2029" i="1"/>
  <c r="AP2050" i="1"/>
  <c r="AP2071" i="1"/>
  <c r="AP2093" i="1"/>
  <c r="AP2114" i="1"/>
  <c r="AP2135" i="1"/>
  <c r="AP2157" i="1"/>
  <c r="AP2178" i="1"/>
  <c r="AP2199" i="1"/>
  <c r="AP2221" i="1"/>
  <c r="AP2242" i="1"/>
  <c r="AP2263" i="1"/>
  <c r="AP2285" i="1"/>
  <c r="AP2306" i="1"/>
  <c r="AP2327" i="1"/>
  <c r="AP2349" i="1"/>
  <c r="AP2370" i="1"/>
  <c r="AP2391" i="1"/>
  <c r="AP2413" i="1"/>
  <c r="AP2434" i="1"/>
  <c r="AP2455" i="1"/>
  <c r="AP2477" i="1"/>
  <c r="AP805" i="1"/>
  <c r="AP1146" i="1"/>
  <c r="AP1403" i="1"/>
  <c r="AP1489" i="1"/>
  <c r="AP1574" i="1"/>
  <c r="AP1659" i="1"/>
  <c r="AP1735" i="1"/>
  <c r="AP1758" i="1"/>
  <c r="AP1779" i="1"/>
  <c r="AP1801" i="1"/>
  <c r="AP1822" i="1"/>
  <c r="AP1843" i="1"/>
  <c r="AP1865" i="1"/>
  <c r="AP1886" i="1"/>
  <c r="AP1907" i="1"/>
  <c r="AP1929" i="1"/>
  <c r="AP1950" i="1"/>
  <c r="AP1971" i="1"/>
  <c r="AP1993" i="1"/>
  <c r="AP2014" i="1"/>
  <c r="AP2035" i="1"/>
  <c r="AP2057" i="1"/>
  <c r="AP2078" i="1"/>
  <c r="AP2099" i="1"/>
  <c r="AP2121" i="1"/>
  <c r="AP2142" i="1"/>
  <c r="AP2163" i="1"/>
  <c r="AP2185" i="1"/>
  <c r="AP2206" i="1"/>
  <c r="AP2227" i="1"/>
  <c r="AP2249" i="1"/>
  <c r="AP2270" i="1"/>
  <c r="AP2291" i="1"/>
  <c r="AP2313" i="1"/>
  <c r="AP2334" i="1"/>
  <c r="AP2355" i="1"/>
  <c r="AP2377" i="1"/>
  <c r="AP1726" i="1"/>
  <c r="AP1540" i="1"/>
  <c r="AP1556" i="1"/>
  <c r="AP1572" i="1"/>
  <c r="AP1588" i="1"/>
  <c r="AP1604" i="1"/>
  <c r="AP1620" i="1"/>
  <c r="AP1636" i="1"/>
  <c r="AP1652" i="1"/>
  <c r="AP1668" i="1"/>
  <c r="AP1684" i="1"/>
  <c r="AP1700" i="1"/>
  <c r="AP1716" i="1"/>
  <c r="AP1732" i="1"/>
  <c r="AP1748" i="1"/>
  <c r="AP1764" i="1"/>
  <c r="AP1780" i="1"/>
  <c r="AP1796" i="1"/>
  <c r="AP1812" i="1"/>
  <c r="AP1828" i="1"/>
  <c r="AP1844" i="1"/>
  <c r="AP1860" i="1"/>
  <c r="AP1876" i="1"/>
  <c r="AP1892" i="1"/>
  <c r="AP1908" i="1"/>
  <c r="AP1924" i="1"/>
  <c r="AP1940" i="1"/>
  <c r="AP1956" i="1"/>
  <c r="AP1972" i="1"/>
  <c r="AP1988" i="1"/>
  <c r="AP2004" i="1"/>
  <c r="AP2020" i="1"/>
  <c r="AP2036" i="1"/>
  <c r="AP2052" i="1"/>
  <c r="AP2068" i="1"/>
  <c r="AP2084" i="1"/>
  <c r="AP2100" i="1"/>
  <c r="AP2116" i="1"/>
  <c r="AP2132" i="1"/>
  <c r="AP2148" i="1"/>
  <c r="AP2164" i="1"/>
  <c r="AP2180" i="1"/>
  <c r="AP2196" i="1"/>
  <c r="AP2212" i="1"/>
  <c r="AP1253" i="1"/>
  <c r="AP1686" i="1"/>
  <c r="AP1807" i="1"/>
  <c r="AP1893" i="1"/>
  <c r="AP1978" i="1"/>
  <c r="AP2063" i="1"/>
  <c r="AP2149" i="1"/>
  <c r="AP2234" i="1"/>
  <c r="AP2319" i="1"/>
  <c r="AP2405" i="1"/>
  <c r="AP2447" i="1"/>
  <c r="AP2490" i="1"/>
  <c r="AP2513" i="1"/>
  <c r="AP2534" i="1"/>
  <c r="AP2555" i="1"/>
  <c r="AP2577" i="1"/>
  <c r="AP2598" i="1"/>
  <c r="AP2619" i="1"/>
  <c r="AP2641" i="1"/>
  <c r="AP2662" i="1"/>
  <c r="AP2683" i="1"/>
  <c r="AP2705" i="1"/>
  <c r="AP2726" i="1"/>
  <c r="AP2747" i="1"/>
  <c r="AP2769" i="1"/>
  <c r="AP2790" i="1"/>
  <c r="AP2811" i="1"/>
  <c r="AP2833" i="1"/>
  <c r="AP2854" i="1"/>
  <c r="AP2875" i="1"/>
  <c r="AP2897" i="1"/>
  <c r="AP2918" i="1"/>
  <c r="AP2939" i="1"/>
  <c r="AP2961" i="1"/>
  <c r="AP2982" i="1"/>
  <c r="AP3003" i="1"/>
  <c r="AP3025" i="1"/>
  <c r="AP3046" i="1"/>
  <c r="AP3067" i="1"/>
  <c r="AP3089" i="1"/>
  <c r="AP3110" i="1"/>
  <c r="AP3131" i="1"/>
  <c r="AP3153" i="1"/>
  <c r="AP1451" i="1"/>
  <c r="AP1749" i="1"/>
  <c r="AP1834" i="1"/>
  <c r="AP1919" i="1"/>
  <c r="AP2005" i="1"/>
  <c r="AP2090" i="1"/>
  <c r="AP2175" i="1"/>
  <c r="AP2261" i="1"/>
  <c r="AP2346" i="1"/>
  <c r="AP2419" i="1"/>
  <c r="AP2462" i="1"/>
  <c r="AP2498" i="1"/>
  <c r="AP2519" i="1"/>
  <c r="AP2541" i="1"/>
  <c r="AP2562" i="1"/>
  <c r="AP2583" i="1"/>
  <c r="AP2605" i="1"/>
  <c r="AP2626" i="1"/>
  <c r="AP2647" i="1"/>
  <c r="AP2669" i="1"/>
  <c r="AP2690" i="1"/>
  <c r="AP2711" i="1"/>
  <c r="AP2733" i="1"/>
  <c r="AP2754" i="1"/>
  <c r="AP2775" i="1"/>
  <c r="AP2797" i="1"/>
  <c r="AP2818" i="1"/>
  <c r="AP2839" i="1"/>
  <c r="AP2861" i="1"/>
  <c r="AP2882" i="1"/>
  <c r="AP2903" i="1"/>
  <c r="AP2925" i="1"/>
  <c r="AP2946" i="1"/>
  <c r="AP2967" i="1"/>
  <c r="AP2989" i="1"/>
  <c r="AP3010" i="1"/>
  <c r="AP3031" i="1"/>
  <c r="AP3053" i="1"/>
  <c r="AP3074" i="1"/>
  <c r="AP3095" i="1"/>
  <c r="AP3117" i="1"/>
  <c r="AP3138" i="1"/>
  <c r="AP1386" i="1"/>
  <c r="AP1729" i="1"/>
  <c r="AP1818" i="1"/>
  <c r="AP1903" i="1"/>
  <c r="AP1989" i="1"/>
  <c r="AP2074" i="1"/>
  <c r="AP2159" i="1"/>
  <c r="AP2245" i="1"/>
  <c r="AP2330" i="1"/>
  <c r="AP2410" i="1"/>
  <c r="AP2453" i="1"/>
  <c r="AP2494" i="1"/>
  <c r="AP2515" i="1"/>
  <c r="AP2537" i="1"/>
  <c r="AP2558" i="1"/>
  <c r="AP2579" i="1"/>
  <c r="AP2601" i="1"/>
  <c r="AP2622" i="1"/>
  <c r="AP2643" i="1"/>
  <c r="AP2665" i="1"/>
  <c r="AP2686" i="1"/>
  <c r="AP2707" i="1"/>
  <c r="AP2729" i="1"/>
  <c r="AP2750" i="1"/>
  <c r="AP2771" i="1"/>
  <c r="AP2793" i="1"/>
  <c r="AP2814" i="1"/>
  <c r="AP2835" i="1"/>
  <c r="AP2857" i="1"/>
  <c r="AP2878" i="1"/>
  <c r="AP2899" i="1"/>
  <c r="AP2921" i="1"/>
  <c r="AP2942" i="1"/>
  <c r="AP2963" i="1"/>
  <c r="AP2985" i="1"/>
  <c r="AP3006" i="1"/>
  <c r="AP3027" i="1"/>
  <c r="AP3049" i="1"/>
  <c r="AP3070" i="1"/>
  <c r="AP3091" i="1"/>
  <c r="AP2398" i="1"/>
  <c r="AP2220" i="1"/>
  <c r="AP2236" i="1"/>
  <c r="AP2252" i="1"/>
  <c r="AP2268" i="1"/>
  <c r="AP2284" i="1"/>
  <c r="AP2300" i="1"/>
  <c r="AP2316" i="1"/>
  <c r="AP2332" i="1"/>
  <c r="AP2348" i="1"/>
  <c r="AP2364" i="1"/>
  <c r="AP2380" i="1"/>
  <c r="AP2396" i="1"/>
  <c r="AP2412" i="1"/>
  <c r="AP2428" i="1"/>
  <c r="AP2444" i="1"/>
  <c r="AP2460" i="1"/>
  <c r="AP2476" i="1"/>
  <c r="AP2492" i="1"/>
  <c r="AP2508" i="1"/>
  <c r="AP2524" i="1"/>
  <c r="AP2540" i="1"/>
  <c r="AP2556" i="1"/>
  <c r="AP2572" i="1"/>
  <c r="AP2588" i="1"/>
  <c r="AP2604" i="1"/>
  <c r="AP2620" i="1"/>
  <c r="AP2636" i="1"/>
  <c r="AP2652" i="1"/>
  <c r="AP2668" i="1"/>
  <c r="AP2684" i="1"/>
  <c r="AP2700" i="1"/>
  <c r="AP2716" i="1"/>
  <c r="AP2732" i="1"/>
  <c r="AP2748" i="1"/>
  <c r="AP2764" i="1"/>
  <c r="AP2780" i="1"/>
  <c r="AP2796" i="1"/>
  <c r="AP2812" i="1"/>
  <c r="AP2828" i="1"/>
  <c r="AP2844" i="1"/>
  <c r="AP2860" i="1"/>
  <c r="AP2876" i="1"/>
  <c r="AP2892" i="1"/>
  <c r="AP2908" i="1"/>
  <c r="AP1781" i="1"/>
  <c r="AP2122" i="1"/>
  <c r="AP2435" i="1"/>
  <c r="AP2549" i="1"/>
  <c r="AP2634" i="1"/>
  <c r="AP2719" i="1"/>
  <c r="AP2805" i="1"/>
  <c r="AP2890" i="1"/>
  <c r="AP2975" i="1"/>
  <c r="AP3061" i="1"/>
  <c r="AP3129" i="1"/>
  <c r="AP3163" i="1"/>
  <c r="AP3185" i="1"/>
  <c r="AP3206" i="1"/>
  <c r="AP3227" i="1"/>
  <c r="AP3249" i="1"/>
  <c r="AP3270" i="1"/>
  <c r="AP3291" i="1"/>
  <c r="AP3313" i="1"/>
  <c r="AP3334" i="1"/>
  <c r="AP3355" i="1"/>
  <c r="AP3377" i="1"/>
  <c r="AP3398" i="1"/>
  <c r="AP3419" i="1"/>
  <c r="AP3441" i="1"/>
  <c r="AP3462" i="1"/>
  <c r="AP3483" i="1"/>
  <c r="AP3505" i="1"/>
  <c r="AP3526" i="1"/>
  <c r="AP3547" i="1"/>
  <c r="AP3569" i="1"/>
  <c r="AP3590" i="1"/>
  <c r="AP3611" i="1"/>
  <c r="AP3633" i="1"/>
  <c r="AP3654" i="1"/>
  <c r="AP3675" i="1"/>
  <c r="AP3697" i="1"/>
  <c r="AP3718" i="1"/>
  <c r="AP3739" i="1"/>
  <c r="AP3761" i="1"/>
  <c r="AP3782" i="1"/>
  <c r="AP3803" i="1"/>
  <c r="AP3825" i="1"/>
  <c r="AP3846" i="1"/>
  <c r="AP3867" i="1"/>
  <c r="AP3889" i="1"/>
  <c r="AP3910" i="1"/>
  <c r="AP3931" i="1"/>
  <c r="AP3953" i="1"/>
  <c r="AP3974" i="1"/>
  <c r="AP3995" i="1"/>
  <c r="AP4017" i="1"/>
  <c r="AP1167" i="1"/>
  <c r="AP1973" i="1"/>
  <c r="AP2314" i="1"/>
  <c r="AP2511" i="1"/>
  <c r="AP2597" i="1"/>
  <c r="AP2682" i="1"/>
  <c r="AP2767" i="1"/>
  <c r="AP2853" i="1"/>
  <c r="AP2938" i="1"/>
  <c r="AP3023" i="1"/>
  <c r="AP3109" i="1"/>
  <c r="AP3151" i="1"/>
  <c r="AP3175" i="1"/>
  <c r="AP3197" i="1"/>
  <c r="AP3218" i="1"/>
  <c r="AP3239" i="1"/>
  <c r="AP3261" i="1"/>
  <c r="AP3282" i="1"/>
  <c r="AP3303" i="1"/>
  <c r="AP3325" i="1"/>
  <c r="AP3346" i="1"/>
  <c r="AP3367" i="1"/>
  <c r="AP3389" i="1"/>
  <c r="AP3410" i="1"/>
  <c r="AP3431" i="1"/>
  <c r="AP3453" i="1"/>
  <c r="AP3474" i="1"/>
  <c r="AP3495" i="1"/>
  <c r="AP3517" i="1"/>
  <c r="AP3538" i="1"/>
  <c r="AP3559" i="1"/>
  <c r="AP3581" i="1"/>
  <c r="AP3602" i="1"/>
  <c r="AP3623" i="1"/>
  <c r="AP3645" i="1"/>
  <c r="AP3666" i="1"/>
  <c r="AP3687" i="1"/>
  <c r="AP3709" i="1"/>
  <c r="AP3730" i="1"/>
  <c r="AP3751" i="1"/>
  <c r="AP3773" i="1"/>
  <c r="AP3794" i="1"/>
  <c r="AP3815" i="1"/>
  <c r="AP3837" i="1"/>
  <c r="AP3858" i="1"/>
  <c r="AP3879" i="1"/>
  <c r="AP3901" i="1"/>
  <c r="AP3922" i="1"/>
  <c r="AP3943" i="1"/>
  <c r="AP3965" i="1"/>
  <c r="AP3986" i="1"/>
  <c r="AP4007" i="1"/>
  <c r="AP1409" i="1"/>
  <c r="AP1994" i="1"/>
  <c r="AP2335" i="1"/>
  <c r="AP2517" i="1"/>
  <c r="AP2602" i="1"/>
  <c r="AP2687" i="1"/>
  <c r="AP2773" i="1"/>
  <c r="AP2858" i="1"/>
  <c r="AP2943" i="1"/>
  <c r="AP3029" i="1"/>
  <c r="AP3113" i="1"/>
  <c r="AP3154" i="1"/>
  <c r="AP3177" i="1"/>
  <c r="AP3198" i="1"/>
  <c r="AP3219" i="1"/>
  <c r="AP3241" i="1"/>
  <c r="AP3262" i="1"/>
  <c r="AP3283" i="1"/>
  <c r="AP3305" i="1"/>
  <c r="AP3326" i="1"/>
  <c r="AP3347" i="1"/>
  <c r="AP3369" i="1"/>
  <c r="AP3390" i="1"/>
  <c r="AP3411" i="1"/>
  <c r="AP3433" i="1"/>
  <c r="AP3454" i="1"/>
  <c r="AP3475" i="1"/>
  <c r="AP3497" i="1"/>
  <c r="AP3518" i="1"/>
  <c r="AP3539" i="1"/>
  <c r="AP3561" i="1"/>
  <c r="AP3582" i="1"/>
  <c r="AP3603" i="1"/>
  <c r="AP3625" i="1"/>
  <c r="AP3646" i="1"/>
  <c r="AP3667" i="1"/>
  <c r="AP3689" i="1"/>
  <c r="AP3710" i="1"/>
  <c r="AP3731" i="1"/>
  <c r="AP3753" i="1"/>
  <c r="AP3774" i="1"/>
  <c r="AP3795" i="1"/>
  <c r="AP3817" i="1"/>
  <c r="AP3838" i="1"/>
  <c r="AP3859" i="1"/>
  <c r="AP3881" i="1"/>
  <c r="AP3902" i="1"/>
  <c r="AP3923" i="1"/>
  <c r="AP3945" i="1"/>
  <c r="AP3966" i="1"/>
  <c r="AP3987" i="1"/>
  <c r="AP4009" i="1"/>
  <c r="AP3149" i="1"/>
  <c r="AP2924" i="1"/>
  <c r="AP2940" i="1"/>
  <c r="AP2956" i="1"/>
  <c r="AP2972" i="1"/>
  <c r="AP2988" i="1"/>
  <c r="AP3004" i="1"/>
  <c r="AP3020" i="1"/>
  <c r="AP3036" i="1"/>
  <c r="AP3052" i="1"/>
  <c r="AP3068" i="1"/>
  <c r="AP3084" i="1"/>
  <c r="AP3100" i="1"/>
  <c r="AP3116" i="1"/>
  <c r="AP3132" i="1"/>
  <c r="AP3148" i="1"/>
  <c r="AP3164" i="1"/>
  <c r="AP3180" i="1"/>
  <c r="AP3196" i="1"/>
  <c r="AP3212" i="1"/>
  <c r="AP3228" i="1"/>
  <c r="AP3244" i="1"/>
  <c r="AP3260" i="1"/>
  <c r="AP3276" i="1"/>
  <c r="AP3292" i="1"/>
  <c r="AP3308" i="1"/>
  <c r="AP3324" i="1"/>
  <c r="AP3340" i="1"/>
  <c r="AP3356" i="1"/>
  <c r="AP3372" i="1"/>
  <c r="AP3388" i="1"/>
  <c r="AP3404" i="1"/>
  <c r="AP3420" i="1"/>
  <c r="AP3436" i="1"/>
  <c r="AP3452" i="1"/>
  <c r="AP3468" i="1"/>
  <c r="AP3484" i="1"/>
  <c r="AP3500" i="1"/>
  <c r="AP3516" i="1"/>
  <c r="AP3532" i="1"/>
  <c r="AP3548" i="1"/>
  <c r="AP3564" i="1"/>
  <c r="AP3580" i="1"/>
  <c r="AP3596" i="1"/>
  <c r="AP3612" i="1"/>
  <c r="AP3628" i="1"/>
  <c r="AP3644" i="1"/>
  <c r="AP3660" i="1"/>
  <c r="AP3676" i="1"/>
  <c r="AP3692" i="1"/>
  <c r="AP3708" i="1"/>
  <c r="AP3724" i="1"/>
  <c r="AP3740" i="1"/>
  <c r="AP3756" i="1"/>
  <c r="AP2522" i="1"/>
  <c r="AP2863" i="1"/>
  <c r="AP3155" i="1"/>
  <c r="AP3242" i="1"/>
  <c r="AP3327" i="1"/>
  <c r="AP3413" i="1"/>
  <c r="AP3498" i="1"/>
  <c r="AP3583" i="1"/>
  <c r="AP3669" i="1"/>
  <c r="AP3754" i="1"/>
  <c r="AP3839" i="1"/>
  <c r="AP3925" i="1"/>
  <c r="AP4010" i="1"/>
  <c r="AP4047" i="1"/>
  <c r="AP4069" i="1"/>
  <c r="AP4090" i="1"/>
  <c r="AP4111" i="1"/>
  <c r="AP2543" i="1"/>
  <c r="AP2885" i="1"/>
  <c r="AP3162" i="1"/>
  <c r="AP3247" i="1"/>
  <c r="AP3333" i="1"/>
  <c r="AP3418" i="1"/>
  <c r="AP3503" i="1"/>
  <c r="AP3589" i="1"/>
  <c r="AP3674" i="1"/>
  <c r="AP3759" i="1"/>
  <c r="AP3845" i="1"/>
  <c r="AP3930" i="1"/>
  <c r="AP4015" i="1"/>
  <c r="AP4049" i="1"/>
  <c r="AP4070" i="1"/>
  <c r="AP4091" i="1"/>
  <c r="AP1845" i="1"/>
  <c r="AP2650" i="1"/>
  <c r="AP2991" i="1"/>
  <c r="AP3189" i="1"/>
  <c r="AP3274" i="1"/>
  <c r="AP3359" i="1"/>
  <c r="AP3445" i="1"/>
  <c r="AP3530" i="1"/>
  <c r="AP3615" i="1"/>
  <c r="AP3701" i="1"/>
  <c r="AP3786" i="1"/>
  <c r="AP3871" i="1"/>
  <c r="AP3957" i="1"/>
  <c r="AP4033" i="1"/>
  <c r="AP4055" i="1"/>
  <c r="AP4077" i="1"/>
  <c r="AP4098" i="1"/>
  <c r="AP4035" i="1"/>
  <c r="AP3772" i="1"/>
  <c r="AP3788" i="1"/>
  <c r="AP3804" i="1"/>
  <c r="AP3820" i="1"/>
  <c r="AP3836" i="1"/>
  <c r="AP3852" i="1"/>
  <c r="AP3868" i="1"/>
  <c r="AP3884" i="1"/>
  <c r="AP3900" i="1"/>
  <c r="AP3916" i="1"/>
  <c r="AP3932" i="1"/>
  <c r="AP3948" i="1"/>
  <c r="AP3964" i="1"/>
  <c r="AP3980" i="1"/>
  <c r="AP3996" i="1"/>
  <c r="AP4012" i="1"/>
  <c r="AP1930" i="1"/>
  <c r="AP3279" i="1"/>
  <c r="AP3621" i="1"/>
  <c r="AP3962" i="1"/>
  <c r="AP4099" i="1"/>
  <c r="AP3215" i="1"/>
  <c r="AP3557" i="1"/>
  <c r="AP3898" i="1"/>
  <c r="AP4083" i="1"/>
  <c r="AP3146" i="1"/>
  <c r="AP3493" i="1"/>
  <c r="AP3834" i="1"/>
  <c r="AP4067" i="1"/>
  <c r="AP4032" i="1"/>
  <c r="AP4048" i="1"/>
  <c r="AP4064" i="1"/>
  <c r="AP4080" i="1"/>
  <c r="AP4096" i="1"/>
  <c r="AP19" i="1"/>
  <c r="AP105" i="1"/>
  <c r="AP190" i="1"/>
  <c r="AP275" i="1"/>
  <c r="AP361" i="1"/>
  <c r="AP47" i="1"/>
  <c r="AP133" i="1"/>
  <c r="AP218" i="1"/>
  <c r="AP261" i="1"/>
  <c r="AP282" i="1"/>
  <c r="AP303" i="1"/>
  <c r="AP325" i="1"/>
  <c r="AP346" i="1"/>
  <c r="AP367" i="1"/>
  <c r="AP389" i="1"/>
  <c r="AP22" i="1"/>
  <c r="AP43" i="1"/>
  <c r="AP65" i="1"/>
  <c r="AP86" i="1"/>
  <c r="AP107" i="1"/>
  <c r="AP129" i="1"/>
  <c r="AP150" i="1"/>
  <c r="AP171" i="1"/>
  <c r="AP193" i="1"/>
  <c r="AP214" i="1"/>
  <c r="AP235" i="1"/>
  <c r="AP257" i="1"/>
  <c r="AP278" i="1"/>
  <c r="AP299" i="1"/>
  <c r="AP321" i="1"/>
  <c r="AP342" i="1"/>
  <c r="AP363" i="1"/>
  <c r="AP385" i="1"/>
  <c r="AP406" i="1"/>
  <c r="AP12" i="1"/>
  <c r="AP28" i="1"/>
  <c r="AP44" i="1"/>
  <c r="AP60" i="1"/>
  <c r="AP76" i="1"/>
  <c r="AP92" i="1"/>
  <c r="AP108" i="1"/>
  <c r="AP124" i="1"/>
  <c r="AP140" i="1"/>
  <c r="AP156" i="1"/>
  <c r="AP172" i="1"/>
  <c r="AP188" i="1"/>
  <c r="AP204" i="1"/>
  <c r="AP220" i="1"/>
  <c r="AP236" i="1"/>
  <c r="AP252" i="1"/>
  <c r="AP29" i="1"/>
  <c r="AP114" i="1"/>
  <c r="AP199" i="1"/>
  <c r="AP285" i="1"/>
  <c r="AP370" i="1"/>
  <c r="AP421" i="1"/>
  <c r="AP442" i="1"/>
  <c r="AP463" i="1"/>
  <c r="AP485" i="1"/>
  <c r="AP506" i="1"/>
  <c r="AP527" i="1"/>
  <c r="AP34" i="1"/>
  <c r="AP119" i="1"/>
  <c r="AP205" i="1"/>
  <c r="AP290" i="1"/>
  <c r="AP375" i="1"/>
  <c r="AP422" i="1"/>
  <c r="AP443" i="1"/>
  <c r="AP465" i="1"/>
  <c r="AP486" i="1"/>
  <c r="AP507" i="1"/>
  <c r="AP529" i="1"/>
  <c r="AP39" i="1"/>
  <c r="AP125" i="1"/>
  <c r="AP210" i="1"/>
  <c r="AP295" i="1"/>
  <c r="AP381" i="1"/>
  <c r="AP423" i="1"/>
  <c r="AP445" i="1"/>
  <c r="AP466" i="1"/>
  <c r="AP487" i="1"/>
  <c r="AP509" i="1"/>
  <c r="AP530" i="1"/>
  <c r="AP399" i="1"/>
  <c r="AP268" i="1"/>
  <c r="AP284" i="1"/>
  <c r="AP300" i="1"/>
  <c r="AP316" i="1"/>
  <c r="AP332" i="1"/>
  <c r="AP348" i="1"/>
  <c r="AP364" i="1"/>
  <c r="AP380" i="1"/>
  <c r="AP396" i="1"/>
  <c r="AP412" i="1"/>
  <c r="AP194" i="1"/>
  <c r="AP441" i="1"/>
  <c r="AP526" i="1"/>
  <c r="AP561" i="1"/>
  <c r="AP582" i="1"/>
  <c r="AP603" i="1"/>
  <c r="AP625" i="1"/>
  <c r="AP646" i="1"/>
  <c r="AP667" i="1"/>
  <c r="AP689" i="1"/>
  <c r="AP710" i="1"/>
  <c r="AP731" i="1"/>
  <c r="AP753" i="1"/>
  <c r="AP774" i="1"/>
  <c r="AP795" i="1"/>
  <c r="AP817" i="1"/>
  <c r="AP838" i="1"/>
  <c r="AP859" i="1"/>
  <c r="AP881" i="1"/>
  <c r="AP902" i="1"/>
  <c r="AP923" i="1"/>
  <c r="AP945" i="1"/>
  <c r="AP966" i="1"/>
  <c r="AP987" i="1"/>
  <c r="AP1009" i="1"/>
  <c r="AP1030" i="1"/>
  <c r="AP1051" i="1"/>
  <c r="AP1073" i="1"/>
  <c r="AP1094" i="1"/>
  <c r="AP1115" i="1"/>
  <c r="AP1137" i="1"/>
  <c r="AP1158" i="1"/>
  <c r="AP1179" i="1"/>
  <c r="AP1201" i="1"/>
  <c r="AP1222" i="1"/>
  <c r="AP1243" i="1"/>
  <c r="AP1265" i="1"/>
  <c r="AP1286" i="1"/>
  <c r="AP1307" i="1"/>
  <c r="AP1329" i="1"/>
  <c r="AP1350" i="1"/>
  <c r="AP1371" i="1"/>
  <c r="AP215" i="1"/>
  <c r="AP446" i="1"/>
  <c r="AP531" i="1"/>
  <c r="AP562" i="1"/>
  <c r="AP583" i="1"/>
  <c r="AP605" i="1"/>
  <c r="AP626" i="1"/>
  <c r="AP647" i="1"/>
  <c r="AP669" i="1"/>
  <c r="AP690" i="1"/>
  <c r="AP711" i="1"/>
  <c r="AP733" i="1"/>
  <c r="AP754" i="1"/>
  <c r="AP775" i="1"/>
  <c r="AP797" i="1"/>
  <c r="AP818" i="1"/>
  <c r="AP839" i="1"/>
  <c r="AP861" i="1"/>
  <c r="AP882" i="1"/>
  <c r="AP903" i="1"/>
  <c r="AP925" i="1"/>
  <c r="AP946" i="1"/>
  <c r="AP967" i="1"/>
  <c r="AP989" i="1"/>
  <c r="AP1010" i="1"/>
  <c r="AP1031" i="1"/>
  <c r="AP1053" i="1"/>
  <c r="AP1074" i="1"/>
  <c r="AP1095" i="1"/>
  <c r="AP1117" i="1"/>
  <c r="AP1138" i="1"/>
  <c r="AP1159" i="1"/>
  <c r="AP1181" i="1"/>
  <c r="AP1202" i="1"/>
  <c r="AP1223" i="1"/>
  <c r="AP1245" i="1"/>
  <c r="AP1266" i="1"/>
  <c r="AP1287" i="1"/>
  <c r="AP1309" i="1"/>
  <c r="AP1330" i="1"/>
  <c r="AP1351" i="1"/>
  <c r="AP66" i="1"/>
  <c r="AP405" i="1"/>
  <c r="AP494" i="1"/>
  <c r="AP553" i="1"/>
  <c r="AP574" i="1"/>
  <c r="AP595" i="1"/>
  <c r="AP617" i="1"/>
  <c r="AP638" i="1"/>
  <c r="AP659" i="1"/>
  <c r="AP681" i="1"/>
  <c r="AP702" i="1"/>
  <c r="AP723" i="1"/>
  <c r="AP745" i="1"/>
  <c r="AP766" i="1"/>
  <c r="AP787" i="1"/>
  <c r="AP809" i="1"/>
  <c r="AP830" i="1"/>
  <c r="AP851" i="1"/>
  <c r="AP873" i="1"/>
  <c r="AP894" i="1"/>
  <c r="AP915" i="1"/>
  <c r="AP937" i="1"/>
  <c r="AP958" i="1"/>
  <c r="AP979" i="1"/>
  <c r="AP1001" i="1"/>
  <c r="AP1022" i="1"/>
  <c r="AP1043" i="1"/>
  <c r="AP1065" i="1"/>
  <c r="AP1086" i="1"/>
  <c r="AP1107" i="1"/>
  <c r="AP1129" i="1"/>
  <c r="AP1150" i="1"/>
  <c r="AP1171" i="1"/>
  <c r="AP1193" i="1"/>
  <c r="AP1214" i="1"/>
  <c r="AP1235" i="1"/>
  <c r="AP1257" i="1"/>
  <c r="AP1278" i="1"/>
  <c r="AP1299" i="1"/>
  <c r="AP1321" i="1"/>
  <c r="AP1342" i="1"/>
  <c r="AP424" i="1"/>
  <c r="AP440" i="1"/>
  <c r="AP456" i="1"/>
  <c r="AP472" i="1"/>
  <c r="AP488" i="1"/>
  <c r="AP504" i="1"/>
  <c r="AP520" i="1"/>
  <c r="AP536" i="1"/>
  <c r="AP552" i="1"/>
  <c r="AP568" i="1"/>
  <c r="AP584" i="1"/>
  <c r="AP600" i="1"/>
  <c r="AP616" i="1"/>
  <c r="AP632" i="1"/>
  <c r="AP648" i="1"/>
  <c r="AP664" i="1"/>
  <c r="AP680" i="1"/>
  <c r="AP696" i="1"/>
  <c r="AP712" i="1"/>
  <c r="AP728" i="1"/>
  <c r="AP744" i="1"/>
  <c r="AP760" i="1"/>
  <c r="AP776" i="1"/>
  <c r="AP792" i="1"/>
  <c r="AP808" i="1"/>
  <c r="AP824" i="1"/>
  <c r="AP840" i="1"/>
  <c r="AP856" i="1"/>
  <c r="AP872" i="1"/>
  <c r="AP888" i="1"/>
  <c r="AP904" i="1"/>
  <c r="AP920" i="1"/>
  <c r="AP936" i="1"/>
  <c r="AP952" i="1"/>
  <c r="AP968" i="1"/>
  <c r="AP984" i="1"/>
  <c r="AP1000" i="1"/>
  <c r="AP1016" i="1"/>
  <c r="AP1032" i="1"/>
  <c r="AP1048" i="1"/>
  <c r="AP1064" i="1"/>
  <c r="AP1080" i="1"/>
  <c r="AP1096" i="1"/>
  <c r="AP499" i="1"/>
  <c r="AP618" i="1"/>
  <c r="AP703" i="1"/>
  <c r="AP789" i="1"/>
  <c r="AP874" i="1"/>
  <c r="AP959" i="1"/>
  <c r="AP1045" i="1"/>
  <c r="AP1130" i="1"/>
  <c r="AP1215" i="1"/>
  <c r="AP1301" i="1"/>
  <c r="AP1370" i="1"/>
  <c r="AP1399" i="1"/>
  <c r="AP1421" i="1"/>
  <c r="AP1442" i="1"/>
  <c r="AP1463" i="1"/>
  <c r="AP1485" i="1"/>
  <c r="AP1506" i="1"/>
  <c r="AP1527" i="1"/>
  <c r="AP1549" i="1"/>
  <c r="AP1570" i="1"/>
  <c r="AP1591" i="1"/>
  <c r="AP1613" i="1"/>
  <c r="AP1634" i="1"/>
  <c r="AP1655" i="1"/>
  <c r="AP1677" i="1"/>
  <c r="AP1698" i="1"/>
  <c r="AP1719" i="1"/>
  <c r="AP435" i="1"/>
  <c r="AP602" i="1"/>
  <c r="AP687" i="1"/>
  <c r="AP773" i="1"/>
  <c r="AP858" i="1"/>
  <c r="AP943" i="1"/>
  <c r="AP1029" i="1"/>
  <c r="AP1114" i="1"/>
  <c r="AP1199" i="1"/>
  <c r="AP1285" i="1"/>
  <c r="AP1363" i="1"/>
  <c r="AP1395" i="1"/>
  <c r="AP1417" i="1"/>
  <c r="AP1438" i="1"/>
  <c r="AP1459" i="1"/>
  <c r="AP1481" i="1"/>
  <c r="AP1502" i="1"/>
  <c r="AP1523" i="1"/>
  <c r="AP1545" i="1"/>
  <c r="AP1566" i="1"/>
  <c r="AP1587" i="1"/>
  <c r="AP1609" i="1"/>
  <c r="AP1630" i="1"/>
  <c r="AP1651" i="1"/>
  <c r="AP1673" i="1"/>
  <c r="AP1694" i="1"/>
  <c r="AP1715" i="1"/>
  <c r="AP541" i="1"/>
  <c r="AP629" i="1"/>
  <c r="AP714" i="1"/>
  <c r="AP799" i="1"/>
  <c r="AP885" i="1"/>
  <c r="AP970" i="1"/>
  <c r="AP1055" i="1"/>
  <c r="AX1141" i="1"/>
  <c r="AP1141" i="1"/>
  <c r="AP1226" i="1"/>
  <c r="AP1311" i="1"/>
  <c r="AP1375" i="1"/>
  <c r="AP1402" i="1"/>
  <c r="AP1423" i="1"/>
  <c r="AP1445" i="1"/>
  <c r="AP1466" i="1"/>
  <c r="AP1487" i="1"/>
  <c r="AP1509" i="1"/>
  <c r="AP1530" i="1"/>
  <c r="AP1551" i="1"/>
  <c r="AP1573" i="1"/>
  <c r="AP1594" i="1"/>
  <c r="AX1615" i="1"/>
  <c r="AP1615" i="1"/>
  <c r="AP1637" i="1"/>
  <c r="AP1658" i="1"/>
  <c r="AP1679" i="1"/>
  <c r="AP1701" i="1"/>
  <c r="AP1722" i="1"/>
  <c r="AP1378" i="1"/>
  <c r="AP1104" i="1"/>
  <c r="AP1120" i="1"/>
  <c r="AP1136" i="1"/>
  <c r="AP1152" i="1"/>
  <c r="AP1168" i="1"/>
  <c r="AP1184" i="1"/>
  <c r="AP1200" i="1"/>
  <c r="AP1216" i="1"/>
  <c r="AP1232" i="1"/>
  <c r="AP1248" i="1"/>
  <c r="AP1264" i="1"/>
  <c r="AP1280" i="1"/>
  <c r="AP1296" i="1"/>
  <c r="AP1312" i="1"/>
  <c r="AP1328" i="1"/>
  <c r="AP1344" i="1"/>
  <c r="AP1360" i="1"/>
  <c r="AP1376" i="1"/>
  <c r="AP1392" i="1"/>
  <c r="AP1408" i="1"/>
  <c r="AP1424" i="1"/>
  <c r="AP1440" i="1"/>
  <c r="AP1456" i="1"/>
  <c r="AP1472" i="1"/>
  <c r="AP1488" i="1"/>
  <c r="AX1504" i="1"/>
  <c r="AP1504" i="1"/>
  <c r="AP1520" i="1"/>
  <c r="AP343" i="1"/>
  <c r="AP847" i="1"/>
  <c r="AP1189" i="1"/>
  <c r="AP1414" i="1"/>
  <c r="AP1499" i="1"/>
  <c r="AP1585" i="1"/>
  <c r="AP1670" i="1"/>
  <c r="AP1739" i="1"/>
  <c r="AP1761" i="1"/>
  <c r="AP1782" i="1"/>
  <c r="AP1803" i="1"/>
  <c r="AP1825" i="1"/>
  <c r="AP1846" i="1"/>
  <c r="AP1867" i="1"/>
  <c r="AP1889" i="1"/>
  <c r="AP1910" i="1"/>
  <c r="AP1931" i="1"/>
  <c r="AP1953" i="1"/>
  <c r="AP1974" i="1"/>
  <c r="AP1995" i="1"/>
  <c r="AP2017" i="1"/>
  <c r="AP2038" i="1"/>
  <c r="AP2059" i="1"/>
  <c r="AP2081" i="1"/>
  <c r="AP2102" i="1"/>
  <c r="AP2123" i="1"/>
  <c r="AP2145" i="1"/>
  <c r="AP2166" i="1"/>
  <c r="AP2187" i="1"/>
  <c r="AP2209" i="1"/>
  <c r="AP2230" i="1"/>
  <c r="AP2251" i="1"/>
  <c r="AP2273" i="1"/>
  <c r="AP2294" i="1"/>
  <c r="AP2315" i="1"/>
  <c r="AP2337" i="1"/>
  <c r="AP2358" i="1"/>
  <c r="AP2379" i="1"/>
  <c r="AP2401" i="1"/>
  <c r="AP2422" i="1"/>
  <c r="AP2443" i="1"/>
  <c r="AP2465" i="1"/>
  <c r="AX2486" i="1"/>
  <c r="AP2486" i="1"/>
  <c r="AP783" i="1"/>
  <c r="AP1125" i="1"/>
  <c r="AP1398" i="1"/>
  <c r="AX1483" i="1"/>
  <c r="AP1483" i="1"/>
  <c r="AP1569" i="1"/>
  <c r="AP1654" i="1"/>
  <c r="AP1733" i="1"/>
  <c r="AP1757" i="1"/>
  <c r="AP1778" i="1"/>
  <c r="AP1799" i="1"/>
  <c r="AP1821" i="1"/>
  <c r="AP1842" i="1"/>
  <c r="AX1863" i="1"/>
  <c r="AP1863" i="1"/>
  <c r="AP1885" i="1"/>
  <c r="AP1906" i="1"/>
  <c r="AP1927" i="1"/>
  <c r="AP1949" i="1"/>
  <c r="AP1970" i="1"/>
  <c r="AP1991" i="1"/>
  <c r="AP2013" i="1"/>
  <c r="AP2034" i="1"/>
  <c r="AP2055" i="1"/>
  <c r="AP2077" i="1"/>
  <c r="AP2098" i="1"/>
  <c r="AP2119" i="1"/>
  <c r="AP2141" i="1"/>
  <c r="AP2162" i="1"/>
  <c r="AP2183" i="1"/>
  <c r="AP2205" i="1"/>
  <c r="AP2226" i="1"/>
  <c r="AP2247" i="1"/>
  <c r="AP2269" i="1"/>
  <c r="AP2290" i="1"/>
  <c r="AP2311" i="1"/>
  <c r="AP2333" i="1"/>
  <c r="AP2354" i="1"/>
  <c r="AP2375" i="1"/>
  <c r="AP2397" i="1"/>
  <c r="AP2418" i="1"/>
  <c r="AP2439" i="1"/>
  <c r="AX2461" i="1"/>
  <c r="AP2461" i="1"/>
  <c r="AX549" i="1"/>
  <c r="AP549" i="1"/>
  <c r="AP890" i="1"/>
  <c r="AP1231" i="1"/>
  <c r="AP1425" i="1"/>
  <c r="AP1510" i="1"/>
  <c r="AX1595" i="1"/>
  <c r="AP1595" i="1"/>
  <c r="AP1681" i="1"/>
  <c r="AP1742" i="1"/>
  <c r="AP1763" i="1"/>
  <c r="AX1785" i="1"/>
  <c r="AP1785" i="1"/>
  <c r="AP1806" i="1"/>
  <c r="AP1827" i="1"/>
  <c r="AP1849" i="1"/>
  <c r="AP1870" i="1"/>
  <c r="AP1891" i="1"/>
  <c r="AP1913" i="1"/>
  <c r="AP1934" i="1"/>
  <c r="AP1955" i="1"/>
  <c r="AP1977" i="1"/>
  <c r="AP1998" i="1"/>
  <c r="AP2019" i="1"/>
  <c r="AP2041" i="1"/>
  <c r="AP2062" i="1"/>
  <c r="AP2083" i="1"/>
  <c r="AP2105" i="1"/>
  <c r="AP2126" i="1"/>
  <c r="AP2147" i="1"/>
  <c r="AP2169" i="1"/>
  <c r="AP2190" i="1"/>
  <c r="AP2211" i="1"/>
  <c r="AP2233" i="1"/>
  <c r="AP2254" i="1"/>
  <c r="AP2275" i="1"/>
  <c r="AP2297" i="1"/>
  <c r="AP2318" i="1"/>
  <c r="AP2339" i="1"/>
  <c r="AP2361" i="1"/>
  <c r="AP2382" i="1"/>
  <c r="AP1738" i="1"/>
  <c r="AP1544" i="1"/>
  <c r="AX1560" i="1"/>
  <c r="AP1560" i="1"/>
  <c r="AP1576" i="1"/>
  <c r="AP1592" i="1"/>
  <c r="AP1608" i="1"/>
  <c r="AP1624" i="1"/>
  <c r="AX1640" i="1"/>
  <c r="AP1640" i="1"/>
  <c r="AP1656" i="1"/>
  <c r="AP1672" i="1"/>
  <c r="AP1688" i="1"/>
  <c r="AP1704" i="1"/>
  <c r="AP1720" i="1"/>
  <c r="AP1736" i="1"/>
  <c r="AX1752" i="1"/>
  <c r="AP1752" i="1"/>
  <c r="AP1768" i="1"/>
  <c r="AP1784" i="1"/>
  <c r="AP1800" i="1"/>
  <c r="AP1816" i="1"/>
  <c r="AP1832" i="1"/>
  <c r="AP1848" i="1"/>
  <c r="AX1864" i="1"/>
  <c r="AP1864" i="1"/>
  <c r="AP1880" i="1"/>
  <c r="AP1896" i="1"/>
  <c r="AP1912" i="1"/>
  <c r="AP1928" i="1"/>
  <c r="AP1944" i="1"/>
  <c r="AP1960" i="1"/>
  <c r="AP1976" i="1"/>
  <c r="AP1992" i="1"/>
  <c r="AP2008" i="1"/>
  <c r="AP2024" i="1"/>
  <c r="AP2040" i="1"/>
  <c r="AP2056" i="1"/>
  <c r="AP2072" i="1"/>
  <c r="AP2088" i="1"/>
  <c r="AP2104" i="1"/>
  <c r="AP2120" i="1"/>
  <c r="AP2136" i="1"/>
  <c r="AP2152" i="1"/>
  <c r="AP2168" i="1"/>
  <c r="AP2184" i="1"/>
  <c r="AP2200" i="1"/>
  <c r="AP2216" i="1"/>
  <c r="AP1430" i="1"/>
  <c r="AP1743" i="1"/>
  <c r="AP1829" i="1"/>
  <c r="AP1914" i="1"/>
  <c r="AP1999" i="1"/>
  <c r="AP2085" i="1"/>
  <c r="AP2170" i="1"/>
  <c r="AX2255" i="1"/>
  <c r="AP2255" i="1"/>
  <c r="AP2341" i="1"/>
  <c r="AP2415" i="1"/>
  <c r="AP2458" i="1"/>
  <c r="AP2497" i="1"/>
  <c r="AP2518" i="1"/>
  <c r="AP2539" i="1"/>
  <c r="AP2561" i="1"/>
  <c r="AX2582" i="1"/>
  <c r="AP2582" i="1"/>
  <c r="AP2603" i="1"/>
  <c r="AP2625" i="1"/>
  <c r="AX2646" i="1"/>
  <c r="AP2646" i="1"/>
  <c r="AP2667" i="1"/>
  <c r="AP2689" i="1"/>
  <c r="AP2710" i="1"/>
  <c r="AP2731" i="1"/>
  <c r="AP2753" i="1"/>
  <c r="AP2774" i="1"/>
  <c r="AP2795" i="1"/>
  <c r="AP2817" i="1"/>
  <c r="AP2838" i="1"/>
  <c r="AP2859" i="1"/>
  <c r="AP2881" i="1"/>
  <c r="AP2902" i="1"/>
  <c r="AP2923" i="1"/>
  <c r="AP2945" i="1"/>
  <c r="AP2966" i="1"/>
  <c r="AP2987" i="1"/>
  <c r="AP3009" i="1"/>
  <c r="AP3030" i="1"/>
  <c r="AP3051" i="1"/>
  <c r="AP3073" i="1"/>
  <c r="AP3094" i="1"/>
  <c r="AP3115" i="1"/>
  <c r="AP3137" i="1"/>
  <c r="AP655" i="1"/>
  <c r="AP1537" i="1"/>
  <c r="AP1770" i="1"/>
  <c r="AP1855" i="1"/>
  <c r="AP1941" i="1"/>
  <c r="AP2026" i="1"/>
  <c r="AP2111" i="1"/>
  <c r="AP2197" i="1"/>
  <c r="AP2282" i="1"/>
  <c r="AP2367" i="1"/>
  <c r="AP2430" i="1"/>
  <c r="AP2473" i="1"/>
  <c r="AP2503" i="1"/>
  <c r="AP2525" i="1"/>
  <c r="AP2546" i="1"/>
  <c r="AX2567" i="1"/>
  <c r="AP2567" i="1"/>
  <c r="AX2589" i="1"/>
  <c r="AP2589" i="1"/>
  <c r="AP2610" i="1"/>
  <c r="AP2631" i="1"/>
  <c r="AP2653" i="1"/>
  <c r="AP2674" i="1"/>
  <c r="AP2695" i="1"/>
  <c r="AP2717" i="1"/>
  <c r="AP2738" i="1"/>
  <c r="AP2759" i="1"/>
  <c r="AP2781" i="1"/>
  <c r="AP2802" i="1"/>
  <c r="AP2823" i="1"/>
  <c r="AP2845" i="1"/>
  <c r="AP2866" i="1"/>
  <c r="AP2887" i="1"/>
  <c r="AX2909" i="1"/>
  <c r="AP2909" i="1"/>
  <c r="AP2930" i="1"/>
  <c r="AP2951" i="1"/>
  <c r="AP2973" i="1"/>
  <c r="AX2994" i="1"/>
  <c r="AP2994" i="1"/>
  <c r="AX3015" i="1"/>
  <c r="AP3015" i="1"/>
  <c r="AP3037" i="1"/>
  <c r="AP3058" i="1"/>
  <c r="AP3079" i="1"/>
  <c r="AP3101" i="1"/>
  <c r="AP3122" i="1"/>
  <c r="AP3143" i="1"/>
  <c r="AP1473" i="1"/>
  <c r="AP1754" i="1"/>
  <c r="AP1839" i="1"/>
  <c r="AP1925" i="1"/>
  <c r="AP2010" i="1"/>
  <c r="AP2095" i="1"/>
  <c r="AP2181" i="1"/>
  <c r="AP2266" i="1"/>
  <c r="AP2351" i="1"/>
  <c r="AP2421" i="1"/>
  <c r="AX2463" i="1"/>
  <c r="AP2463" i="1"/>
  <c r="AP2499" i="1"/>
  <c r="AP2521" i="1"/>
  <c r="AX2542" i="1"/>
  <c r="AP2542" i="1"/>
  <c r="AX2563" i="1"/>
  <c r="AP2563" i="1"/>
  <c r="AP2585" i="1"/>
  <c r="AP2606" i="1"/>
  <c r="AP2627" i="1"/>
  <c r="AP2649" i="1"/>
  <c r="AP2670" i="1"/>
  <c r="AP2691" i="1"/>
  <c r="AP2713" i="1"/>
  <c r="AP2734" i="1"/>
  <c r="AP2755" i="1"/>
  <c r="AP2777" i="1"/>
  <c r="AP2798" i="1"/>
  <c r="AP2819" i="1"/>
  <c r="AP2841" i="1"/>
  <c r="AP2862" i="1"/>
  <c r="AP2883" i="1"/>
  <c r="AX2905" i="1"/>
  <c r="AP2905" i="1"/>
  <c r="AP2926" i="1"/>
  <c r="AP2947" i="1"/>
  <c r="AP2969" i="1"/>
  <c r="AP2990" i="1"/>
  <c r="AP3011" i="1"/>
  <c r="AP3033" i="1"/>
  <c r="AP3054" i="1"/>
  <c r="AP3075" i="1"/>
  <c r="AP3097" i="1"/>
  <c r="AX2487" i="1"/>
  <c r="AP2487" i="1"/>
  <c r="AP2224" i="1"/>
  <c r="AP2240" i="1"/>
  <c r="AP2256" i="1"/>
  <c r="AP2272" i="1"/>
  <c r="AP2288" i="1"/>
  <c r="AP2304" i="1"/>
  <c r="AP2320" i="1"/>
  <c r="AP2336" i="1"/>
  <c r="AP2352" i="1"/>
  <c r="AP2368" i="1"/>
  <c r="AP2384" i="1"/>
  <c r="AP2400" i="1"/>
  <c r="AP2416" i="1"/>
  <c r="AP2432" i="1"/>
  <c r="AX2448" i="1"/>
  <c r="AP2448" i="1"/>
  <c r="AX2464" i="1"/>
  <c r="AP2464" i="1"/>
  <c r="AX2480" i="1"/>
  <c r="AP2480" i="1"/>
  <c r="AX2496" i="1"/>
  <c r="AP2496" i="1"/>
  <c r="AP2512" i="1"/>
  <c r="AP2528" i="1"/>
  <c r="AP2544" i="1"/>
  <c r="AP2560" i="1"/>
  <c r="AP2576" i="1"/>
  <c r="AP2592" i="1"/>
  <c r="AP2608" i="1"/>
  <c r="AX2624" i="1"/>
  <c r="AP2624" i="1"/>
  <c r="AX2640" i="1"/>
  <c r="AP2640" i="1"/>
  <c r="AX2656" i="1"/>
  <c r="AP2656" i="1"/>
  <c r="AP2672" i="1"/>
  <c r="AP2688" i="1"/>
  <c r="AP2704" i="1"/>
  <c r="AP2720" i="1"/>
  <c r="AP2736" i="1"/>
  <c r="AP2752" i="1"/>
  <c r="AP2768" i="1"/>
  <c r="AP2784" i="1"/>
  <c r="AP2800" i="1"/>
  <c r="AP2816" i="1"/>
  <c r="AP2832" i="1"/>
  <c r="AP2848" i="1"/>
  <c r="AP2864" i="1"/>
  <c r="AP2880" i="1"/>
  <c r="AP2896" i="1"/>
  <c r="AP2912" i="1"/>
  <c r="AP1866" i="1"/>
  <c r="AP2207" i="1"/>
  <c r="AX2478" i="1"/>
  <c r="AP2478" i="1"/>
  <c r="AP2570" i="1"/>
  <c r="AX2655" i="1"/>
  <c r="AP2655" i="1"/>
  <c r="AP2741" i="1"/>
  <c r="AP2826" i="1"/>
  <c r="AP2911" i="1"/>
  <c r="AP2997" i="1"/>
  <c r="AP3082" i="1"/>
  <c r="AP3139" i="1"/>
  <c r="AP3169" i="1"/>
  <c r="AP3190" i="1"/>
  <c r="AP3211" i="1"/>
  <c r="AP3233" i="1"/>
  <c r="AP3254" i="1"/>
  <c r="AP3275" i="1"/>
  <c r="AP3297" i="1"/>
  <c r="AP3318" i="1"/>
  <c r="AX3339" i="1"/>
  <c r="AP3339" i="1"/>
  <c r="AP3361" i="1"/>
  <c r="AP3382" i="1"/>
  <c r="AP3403" i="1"/>
  <c r="AP3425" i="1"/>
  <c r="AP3446" i="1"/>
  <c r="AP3467" i="1"/>
  <c r="AP3489" i="1"/>
  <c r="AP3510" i="1"/>
  <c r="AP3531" i="1"/>
  <c r="AP3553" i="1"/>
  <c r="AP3574" i="1"/>
  <c r="AP3595" i="1"/>
  <c r="AP3617" i="1"/>
  <c r="AP3638" i="1"/>
  <c r="AP3659" i="1"/>
  <c r="AP3681" i="1"/>
  <c r="AP3702" i="1"/>
  <c r="AP3723" i="1"/>
  <c r="AP3745" i="1"/>
  <c r="AP3766" i="1"/>
  <c r="AP3787" i="1"/>
  <c r="AX3809" i="1"/>
  <c r="AP3809" i="1"/>
  <c r="AX3830" i="1"/>
  <c r="AP3830" i="1"/>
  <c r="AP3851" i="1"/>
  <c r="AP3873" i="1"/>
  <c r="AP3894" i="1"/>
  <c r="AP3915" i="1"/>
  <c r="AP3937" i="1"/>
  <c r="AP3958" i="1"/>
  <c r="AP3979" i="1"/>
  <c r="AP4001" i="1"/>
  <c r="AP4022" i="1"/>
  <c r="AP1665" i="1"/>
  <c r="AP2058" i="1"/>
  <c r="AP2399" i="1"/>
  <c r="AP2533" i="1"/>
  <c r="AP2618" i="1"/>
  <c r="AP2703" i="1"/>
  <c r="AP2789" i="1"/>
  <c r="AP2874" i="1"/>
  <c r="AP2959" i="1"/>
  <c r="AX3045" i="1"/>
  <c r="AP3045" i="1"/>
  <c r="AP3119" i="1"/>
  <c r="AP3159" i="1"/>
  <c r="AP3181" i="1"/>
  <c r="AP3202" i="1"/>
  <c r="AX3223" i="1"/>
  <c r="AP3223" i="1"/>
  <c r="AP3245" i="1"/>
  <c r="AP3266" i="1"/>
  <c r="AP3287" i="1"/>
  <c r="AP3309" i="1"/>
  <c r="AP3330" i="1"/>
  <c r="AP3351" i="1"/>
  <c r="AP3373" i="1"/>
  <c r="AP3394" i="1"/>
  <c r="AP3415" i="1"/>
  <c r="AP3437" i="1"/>
  <c r="AP3458" i="1"/>
  <c r="AP3479" i="1"/>
  <c r="AP3501" i="1"/>
  <c r="AP3522" i="1"/>
  <c r="AP3543" i="1"/>
  <c r="AP3565" i="1"/>
  <c r="AP3586" i="1"/>
  <c r="AP3607" i="1"/>
  <c r="AP3629" i="1"/>
  <c r="AP3650" i="1"/>
  <c r="AP3671" i="1"/>
  <c r="AP3693" i="1"/>
  <c r="AP3714" i="1"/>
  <c r="AP3735" i="1"/>
  <c r="AP3757" i="1"/>
  <c r="AP3778" i="1"/>
  <c r="AP3799" i="1"/>
  <c r="AP3821" i="1"/>
  <c r="AP3842" i="1"/>
  <c r="AP3863" i="1"/>
  <c r="AP3885" i="1"/>
  <c r="AP3906" i="1"/>
  <c r="AP3927" i="1"/>
  <c r="AP3949" i="1"/>
  <c r="AX3970" i="1"/>
  <c r="AP3970" i="1"/>
  <c r="AP3991" i="1"/>
  <c r="AP4013" i="1"/>
  <c r="AP1737" i="1"/>
  <c r="AP2079" i="1"/>
  <c r="AP2414" i="1"/>
  <c r="AP2538" i="1"/>
  <c r="AP2623" i="1"/>
  <c r="AP2709" i="1"/>
  <c r="AP2794" i="1"/>
  <c r="AP2879" i="1"/>
  <c r="AX2965" i="1"/>
  <c r="AP2965" i="1"/>
  <c r="AP3050" i="1"/>
  <c r="AP3123" i="1"/>
  <c r="AP3161" i="1"/>
  <c r="AP3182" i="1"/>
  <c r="AP3203" i="1"/>
  <c r="AX3225" i="1"/>
  <c r="AP3225" i="1"/>
  <c r="AP3246" i="1"/>
  <c r="AP3267" i="1"/>
  <c r="AP3289" i="1"/>
  <c r="AP3310" i="1"/>
  <c r="AP3331" i="1"/>
  <c r="AP3353" i="1"/>
  <c r="AP3374" i="1"/>
  <c r="AP3395" i="1"/>
  <c r="AP3417" i="1"/>
  <c r="AP3438" i="1"/>
  <c r="AP3459" i="1"/>
  <c r="AP3481" i="1"/>
  <c r="AP3502" i="1"/>
  <c r="AP3523" i="1"/>
  <c r="AP3545" i="1"/>
  <c r="AP3566" i="1"/>
  <c r="AP3587" i="1"/>
  <c r="AP3609" i="1"/>
  <c r="AP3630" i="1"/>
  <c r="AP3651" i="1"/>
  <c r="AP3673" i="1"/>
  <c r="AP3694" i="1"/>
  <c r="AP3715" i="1"/>
  <c r="AP3737" i="1"/>
  <c r="AP3758" i="1"/>
  <c r="AP3779" i="1"/>
  <c r="AP3801" i="1"/>
  <c r="AP3822" i="1"/>
  <c r="AP3843" i="1"/>
  <c r="AP3865" i="1"/>
  <c r="AP3886" i="1"/>
  <c r="AP3907" i="1"/>
  <c r="AP3929" i="1"/>
  <c r="AP3950" i="1"/>
  <c r="AP3971" i="1"/>
  <c r="AP3993" i="1"/>
  <c r="AP4014" i="1"/>
  <c r="AP3158" i="1"/>
  <c r="AP2928" i="1"/>
  <c r="AP2944" i="1"/>
  <c r="AP2960" i="1"/>
  <c r="AP2976" i="1"/>
  <c r="AX2992" i="1"/>
  <c r="AP2992" i="1"/>
  <c r="AP3008" i="1"/>
  <c r="AP3024" i="1"/>
  <c r="AP3040" i="1"/>
  <c r="AP3056" i="1"/>
  <c r="AP3072" i="1"/>
  <c r="AP3088" i="1"/>
  <c r="AP3104" i="1"/>
  <c r="AP3120" i="1"/>
  <c r="AX3136" i="1"/>
  <c r="AP3136" i="1"/>
  <c r="AP3152" i="1"/>
  <c r="AP3168" i="1"/>
  <c r="AP3184" i="1"/>
  <c r="AP3200" i="1"/>
  <c r="AP3216" i="1"/>
  <c r="AP3232" i="1"/>
  <c r="AP3248" i="1"/>
  <c r="AP3264" i="1"/>
  <c r="AP3280" i="1"/>
  <c r="AP3296" i="1"/>
  <c r="AP3312" i="1"/>
  <c r="AP3328" i="1"/>
  <c r="AP3344" i="1"/>
  <c r="AX3360" i="1"/>
  <c r="AP3360" i="1"/>
  <c r="AP3376" i="1"/>
  <c r="AP3392" i="1"/>
  <c r="AP3408" i="1"/>
  <c r="AP3424" i="1"/>
  <c r="AP3440" i="1"/>
  <c r="AP3456" i="1"/>
  <c r="AP3472" i="1"/>
  <c r="AP3488" i="1"/>
  <c r="AP3504" i="1"/>
  <c r="AP3520" i="1"/>
  <c r="AP3536" i="1"/>
  <c r="AP3552" i="1"/>
  <c r="AP3568" i="1"/>
  <c r="AP3584" i="1"/>
  <c r="AP3600" i="1"/>
  <c r="AP3616" i="1"/>
  <c r="AP3632" i="1"/>
  <c r="AP3648" i="1"/>
  <c r="AP3664" i="1"/>
  <c r="AP3680" i="1"/>
  <c r="AP3696" i="1"/>
  <c r="AX3712" i="1"/>
  <c r="AP3712" i="1"/>
  <c r="AP3728" i="1"/>
  <c r="AP3744" i="1"/>
  <c r="AP1494" i="1"/>
  <c r="AX2607" i="1"/>
  <c r="AP2607" i="1"/>
  <c r="AP2949" i="1"/>
  <c r="AP3178" i="1"/>
  <c r="AP3263" i="1"/>
  <c r="AX3349" i="1"/>
  <c r="AP3349" i="1"/>
  <c r="AP3434" i="1"/>
  <c r="AP3519" i="1"/>
  <c r="AP3605" i="1"/>
  <c r="AP3690" i="1"/>
  <c r="AP3775" i="1"/>
  <c r="AP3861" i="1"/>
  <c r="AP3946" i="1"/>
  <c r="AP4029" i="1"/>
  <c r="AP4053" i="1"/>
  <c r="AP4074" i="1"/>
  <c r="AP4095" i="1"/>
  <c r="AX1759" i="1"/>
  <c r="AP1759" i="1"/>
  <c r="AP2629" i="1"/>
  <c r="AX2970" i="1"/>
  <c r="AP2970" i="1"/>
  <c r="AP3183" i="1"/>
  <c r="AP3269" i="1"/>
  <c r="AP3354" i="1"/>
  <c r="AP3439" i="1"/>
  <c r="AP3525" i="1"/>
  <c r="AP3610" i="1"/>
  <c r="AP3695" i="1"/>
  <c r="AP3781" i="1"/>
  <c r="AP3866" i="1"/>
  <c r="AP3951" i="1"/>
  <c r="AP4030" i="1"/>
  <c r="AP4054" i="1"/>
  <c r="AP4075" i="1"/>
  <c r="AP4097" i="1"/>
  <c r="AP2186" i="1"/>
  <c r="AP2735" i="1"/>
  <c r="AX3077" i="1"/>
  <c r="AP3077" i="1"/>
  <c r="AX3210" i="1"/>
  <c r="AP3210" i="1"/>
  <c r="AP3295" i="1"/>
  <c r="AP3381" i="1"/>
  <c r="AP3466" i="1"/>
  <c r="AP3551" i="1"/>
  <c r="AP3637" i="1"/>
  <c r="AP3722" i="1"/>
  <c r="AP3807" i="1"/>
  <c r="AP3893" i="1"/>
  <c r="AP3978" i="1"/>
  <c r="AP4039" i="1"/>
  <c r="AP4061" i="1"/>
  <c r="AP4082" i="1"/>
  <c r="AP4103" i="1"/>
  <c r="AP3760" i="1"/>
  <c r="AP3776" i="1"/>
  <c r="AP3792" i="1"/>
  <c r="AP3808" i="1"/>
  <c r="AP3824" i="1"/>
  <c r="AP3840" i="1"/>
  <c r="AP3856" i="1"/>
  <c r="AP3872" i="1"/>
  <c r="AP3888" i="1"/>
  <c r="AP3904" i="1"/>
  <c r="AP3920" i="1"/>
  <c r="AP3936" i="1"/>
  <c r="AP3952" i="1"/>
  <c r="AP3968" i="1"/>
  <c r="AP3984" i="1"/>
  <c r="AP4000" i="1"/>
  <c r="AP4016" i="1"/>
  <c r="AP2671" i="1"/>
  <c r="AX3365" i="1"/>
  <c r="AP3365" i="1"/>
  <c r="AP3706" i="1"/>
  <c r="AP4034" i="1"/>
  <c r="AP2271" i="1"/>
  <c r="AP3301" i="1"/>
  <c r="AP3642" i="1"/>
  <c r="AP3983" i="1"/>
  <c r="AP4105" i="1"/>
  <c r="AP3237" i="1"/>
  <c r="AP3578" i="1"/>
  <c r="AP3919" i="1"/>
  <c r="AP4089" i="1"/>
  <c r="AP4036" i="1"/>
  <c r="AP4052" i="1"/>
  <c r="AP4068" i="1"/>
  <c r="AP4084" i="1"/>
  <c r="AP4100" i="1"/>
  <c r="AU2" i="1"/>
  <c r="AU3349" i="1"/>
  <c r="AU2961" i="1"/>
  <c r="AU2159" i="1"/>
  <c r="AU1247" i="1"/>
  <c r="AU831" i="1"/>
  <c r="AU3809" i="1"/>
  <c r="AU3249" i="1"/>
  <c r="AU3805" i="1"/>
  <c r="AU3683" i="1"/>
  <c r="AU2905" i="1"/>
  <c r="AU1817" i="1"/>
  <c r="AU1559" i="1"/>
  <c r="AU3625" i="1"/>
  <c r="AU3976" i="1"/>
  <c r="AU3692" i="1"/>
  <c r="AU3364" i="1"/>
  <c r="AU3320" i="1"/>
  <c r="AU3023" i="1"/>
  <c r="AU2971" i="1"/>
  <c r="AU2899" i="1"/>
  <c r="AU2635" i="1"/>
  <c r="AU2563" i="1"/>
  <c r="AU2463" i="1"/>
  <c r="AU3974" i="1"/>
  <c r="AU3678" i="1"/>
  <c r="AU3338" i="1"/>
  <c r="AU3045" i="1"/>
  <c r="AU2661" i="1"/>
  <c r="AU1863" i="1"/>
  <c r="AU3102" i="1"/>
  <c r="AU3010" i="1"/>
  <c r="AU2962" i="1"/>
  <c r="AU2778" i="1"/>
  <c r="AU2638" i="1"/>
  <c r="AU2542" i="1"/>
  <c r="AU2486" i="1"/>
  <c r="AU2454" i="1"/>
  <c r="AU2541" i="1"/>
  <c r="AU1741" i="1"/>
  <c r="AU2916" i="1"/>
  <c r="AU2652" i="1"/>
  <c r="AU2572" i="1"/>
  <c r="AU1884" i="1"/>
  <c r="AU843" i="1"/>
  <c r="AU1485" i="1"/>
  <c r="AU659" i="1"/>
  <c r="AU1735" i="1"/>
  <c r="AU573" i="1"/>
  <c r="AU259" i="1"/>
  <c r="AU231" i="1"/>
  <c r="AU207" i="1"/>
  <c r="AU273" i="1"/>
  <c r="AU217" i="1"/>
  <c r="AU3136" i="1"/>
  <c r="AU2856" i="1"/>
  <c r="AU2648" i="1"/>
  <c r="AU2496" i="1"/>
  <c r="AU2440" i="1"/>
  <c r="AU1728" i="1"/>
  <c r="AU1245" i="1"/>
  <c r="AU837" i="1"/>
  <c r="AU657" i="1"/>
  <c r="AU569" i="1"/>
  <c r="AU533" i="1"/>
  <c r="AU489" i="1"/>
  <c r="AU377" i="1"/>
  <c r="AU587" i="1"/>
  <c r="AU1638" i="1"/>
  <c r="AU1574" i="1"/>
  <c r="AU1030" i="1"/>
  <c r="AU998" i="1"/>
  <c r="AU546" i="1"/>
  <c r="AU494" i="1"/>
  <c r="AU398" i="1"/>
  <c r="AU358" i="1"/>
  <c r="AU38" i="1"/>
  <c r="AU320" i="1"/>
  <c r="AU220" i="1"/>
  <c r="AU32" i="1"/>
  <c r="AU1617" i="1"/>
  <c r="AU1604" i="1"/>
  <c r="AU1484" i="1"/>
  <c r="AU836" i="1"/>
  <c r="AU628" i="1"/>
  <c r="AU416" i="1"/>
  <c r="AU392" i="1"/>
  <c r="AU599" i="1"/>
  <c r="AA5" i="6"/>
  <c r="AU3365" i="1"/>
  <c r="AU2993" i="1"/>
  <c r="AU2577" i="1"/>
  <c r="AU1615" i="1"/>
  <c r="AU943" i="1"/>
  <c r="AU3985" i="1"/>
  <c r="AU3329" i="1"/>
  <c r="AU3223" i="1"/>
  <c r="AU3883" i="1"/>
  <c r="AU3001" i="1"/>
  <c r="AU1897" i="1"/>
  <c r="AU1751" i="1"/>
  <c r="AU3641" i="1"/>
  <c r="AU3988" i="1"/>
  <c r="AU3712" i="1"/>
  <c r="AU3400" i="1"/>
  <c r="AU3336" i="1"/>
  <c r="AU3055" i="1"/>
  <c r="AU2991" i="1"/>
  <c r="AU2915" i="1"/>
  <c r="AU2639" i="1"/>
  <c r="AU2567" i="1"/>
  <c r="AU2467" i="1"/>
  <c r="AU2255" i="1"/>
  <c r="AU3806" i="1"/>
  <c r="AU3350" i="1"/>
  <c r="AU3077" i="1"/>
  <c r="AU2901" i="1"/>
  <c r="AU1749" i="1"/>
  <c r="AU1011" i="1"/>
  <c r="AU3042" i="1"/>
  <c r="AU2970" i="1"/>
  <c r="AU2898" i="1"/>
  <c r="AU2646" i="1"/>
  <c r="AU2574" i="1"/>
  <c r="AU2494" i="1"/>
  <c r="AU2462" i="1"/>
  <c r="AU2589" i="1"/>
  <c r="AU1789" i="1"/>
  <c r="AU3020" i="1"/>
  <c r="AU2764" i="1"/>
  <c r="AU2580" i="1"/>
  <c r="AU2252" i="1"/>
  <c r="AU1748" i="1"/>
  <c r="AU1581" i="1"/>
  <c r="AU625" i="1"/>
  <c r="AU1903" i="1"/>
  <c r="AU1249" i="1"/>
  <c r="AU275" i="1"/>
  <c r="AU235" i="1"/>
  <c r="AU211" i="1"/>
  <c r="AU325" i="1"/>
  <c r="AU221" i="1"/>
  <c r="AU33" i="1"/>
  <c r="AU2920" i="1"/>
  <c r="AU2656" i="1"/>
  <c r="AU2624" i="1"/>
  <c r="AU2448" i="1"/>
  <c r="AU1752" i="1"/>
  <c r="AU1726" i="1"/>
  <c r="AU1021" i="1"/>
  <c r="AU697" i="1"/>
  <c r="AU617" i="1"/>
  <c r="AU541" i="1"/>
  <c r="AU501" i="1"/>
  <c r="AU381" i="1"/>
  <c r="AU341" i="1"/>
  <c r="AU539" i="1"/>
  <c r="AU1582" i="1"/>
  <c r="AU1034" i="1"/>
  <c r="AU1002" i="1"/>
  <c r="AU590" i="1"/>
  <c r="AU502" i="1"/>
  <c r="AU402" i="1"/>
  <c r="AU374" i="1"/>
  <c r="AU246" i="1"/>
  <c r="AU324" i="1"/>
  <c r="AU236" i="1"/>
  <c r="AU36" i="1"/>
  <c r="AU1243" i="1"/>
  <c r="AU1612" i="1"/>
  <c r="AU1504" i="1"/>
  <c r="AU1140" i="1"/>
  <c r="AU644" i="1"/>
  <c r="AU420" i="1"/>
  <c r="AU396" i="1"/>
  <c r="AU344" i="1"/>
  <c r="AU3707" i="1"/>
  <c r="AU2155" i="1"/>
  <c r="AU3879" i="1"/>
  <c r="AU3319" i="1"/>
  <c r="AU3635" i="1"/>
  <c r="AU1785" i="1"/>
  <c r="AU3321" i="1"/>
  <c r="AU3624" i="1"/>
  <c r="AU3527" i="1"/>
  <c r="AU2967" i="1"/>
  <c r="AU2607" i="1"/>
  <c r="AU2427" i="1"/>
  <c r="AU3674" i="1"/>
  <c r="AU2965" i="1"/>
  <c r="AU1747" i="1"/>
  <c r="AU2998" i="1"/>
  <c r="AU2662" i="1"/>
  <c r="AU2502" i="1"/>
  <c r="AU2262" i="1"/>
  <c r="AU3060" i="1"/>
  <c r="AU2644" i="1"/>
  <c r="AU1788" i="1"/>
  <c r="AU1141" i="1"/>
  <c r="AU827" i="1"/>
  <c r="AU255" i="1"/>
  <c r="AU199" i="1"/>
  <c r="AU205" i="1"/>
  <c r="AU2776" i="1"/>
  <c r="AU2480" i="1"/>
  <c r="AU1758" i="1"/>
  <c r="AU829" i="1"/>
  <c r="AU549" i="1"/>
  <c r="AU417" i="1"/>
  <c r="AU571" i="1"/>
  <c r="AU1506" i="1"/>
  <c r="AU730" i="1"/>
  <c r="AU486" i="1"/>
  <c r="AU346" i="1"/>
  <c r="AU260" i="1"/>
  <c r="AU1595" i="1"/>
  <c r="AU1568" i="1"/>
  <c r="AU828" i="1"/>
  <c r="AU412" i="1"/>
  <c r="AU535" i="1"/>
  <c r="AU3339" i="1"/>
  <c r="AU1759" i="1"/>
  <c r="AU3687" i="1"/>
  <c r="AU3699" i="1"/>
  <c r="AU3017" i="1"/>
  <c r="AU1883" i="1"/>
  <c r="AU3225" i="1"/>
  <c r="AU3620" i="1"/>
  <c r="AU3327" i="1"/>
  <c r="AU2919" i="1"/>
  <c r="AU2571" i="1"/>
  <c r="AU2263" i="1"/>
  <c r="AU3622" i="1"/>
  <c r="AU2917" i="1"/>
  <c r="AU1571" i="1"/>
  <c r="AU2994" i="1"/>
  <c r="AU2654" i="1"/>
  <c r="AU2498" i="1"/>
  <c r="AU2909" i="1"/>
  <c r="AU3028" i="1"/>
  <c r="AU2596" i="1"/>
  <c r="AU1756" i="1"/>
  <c r="AU1013" i="1"/>
  <c r="AU1593" i="1"/>
  <c r="AU239" i="1"/>
  <c r="AU51" i="1"/>
  <c r="AU105" i="1"/>
  <c r="AU2680" i="1"/>
  <c r="AU2464" i="1"/>
  <c r="AU1746" i="1"/>
  <c r="AU825" i="1"/>
  <c r="AU545" i="1"/>
  <c r="AU385" i="1"/>
  <c r="AU555" i="1"/>
  <c r="AU1142" i="1"/>
  <c r="AU622" i="1"/>
  <c r="AU410" i="1"/>
  <c r="AU318" i="1"/>
  <c r="AU244" i="1"/>
  <c r="AU1483" i="1"/>
  <c r="AU1560" i="1"/>
  <c r="AU660" i="1"/>
  <c r="AU404" i="1"/>
  <c r="AU407" i="1"/>
  <c r="AU3335" i="1"/>
  <c r="AU2913" i="1"/>
  <c r="AU1151" i="1"/>
  <c r="AU3601" i="1"/>
  <c r="AU3341" i="1"/>
  <c r="AU2633" i="1"/>
  <c r="AU1495" i="1"/>
  <c r="AU3880" i="1"/>
  <c r="AU3360" i="1"/>
  <c r="AU3015" i="1"/>
  <c r="AU2659" i="1"/>
  <c r="AU2543" i="1"/>
  <c r="AU3970" i="1"/>
  <c r="AU3334" i="1"/>
  <c r="AU2645" i="1"/>
  <c r="AU3090" i="1"/>
  <c r="AU2914" i="1"/>
  <c r="AU2634" i="1"/>
  <c r="AU2478" i="1"/>
  <c r="AU2461" i="1"/>
  <c r="AU2908" i="1"/>
  <c r="AU2564" i="1"/>
  <c r="AU1661" i="1"/>
  <c r="AU531" i="1"/>
  <c r="AU559" i="1"/>
  <c r="AU227" i="1"/>
  <c r="AU265" i="1"/>
  <c r="AU3080" i="1"/>
  <c r="AU2640" i="1"/>
  <c r="AU2424" i="1"/>
  <c r="AU1133" i="1"/>
  <c r="AU649" i="1"/>
  <c r="AU521" i="1"/>
  <c r="AU357" i="1"/>
  <c r="AU1602" i="1"/>
  <c r="AU1026" i="1"/>
  <c r="AU542" i="1"/>
  <c r="AU386" i="1"/>
  <c r="AU336" i="1"/>
  <c r="AU204" i="1"/>
  <c r="AU1505" i="1"/>
  <c r="AU1360" i="1"/>
  <c r="AU624" i="1"/>
  <c r="AU384" i="1"/>
  <c r="AU1007" i="1"/>
  <c r="AU823" i="1"/>
  <c r="AU2655" i="1"/>
  <c r="AU2581" i="1"/>
  <c r="AU2474" i="1"/>
  <c r="AU1597" i="1"/>
  <c r="AU257" i="1"/>
  <c r="AU1053" i="1"/>
  <c r="AU1590" i="1"/>
  <c r="AU328" i="1"/>
  <c r="AU540" i="1"/>
  <c r="AU3473" i="1"/>
  <c r="AU3876" i="1"/>
  <c r="AU2487" i="1"/>
  <c r="AU3078" i="1"/>
  <c r="AU2445" i="1"/>
  <c r="AU499" i="1"/>
  <c r="AU2992" i="1"/>
  <c r="AU633" i="1"/>
  <c r="AU1018" i="1"/>
  <c r="AU200" i="1"/>
  <c r="AU352" i="1"/>
  <c r="AU3829" i="1"/>
  <c r="AU3325" i="1"/>
  <c r="AU3352" i="1"/>
  <c r="AU3830" i="1"/>
  <c r="AU2906" i="1"/>
  <c r="AU2900" i="1"/>
  <c r="AU363" i="1"/>
  <c r="AU2632" i="1"/>
  <c r="AU517" i="1"/>
  <c r="AU518" i="1"/>
  <c r="AU1640" i="1"/>
  <c r="AU2657" i="1"/>
  <c r="AU2009" i="1"/>
  <c r="AU3003" i="1"/>
  <c r="AU3210" i="1"/>
  <c r="AU2582" i="1"/>
  <c r="AU2484" i="1"/>
  <c r="AU223" i="1"/>
  <c r="AU1864" i="1"/>
  <c r="AU353" i="1"/>
  <c r="AU382" i="1"/>
  <c r="AU1144" i="1"/>
  <c r="BG1785" i="1" l="1"/>
  <c r="BG2563" i="1"/>
  <c r="BG2487" i="1"/>
  <c r="BG3365" i="1"/>
  <c r="BG3360" i="1"/>
  <c r="BG2624" i="1"/>
  <c r="G285" i="8" s="1"/>
  <c r="H285" i="8" s="1"/>
  <c r="BG1595" i="1"/>
  <c r="BG549" i="1"/>
  <c r="BC3571" i="1"/>
  <c r="BC4057" i="1"/>
  <c r="BC3957" i="1"/>
  <c r="BC3893" i="1"/>
  <c r="BC3813" i="1"/>
  <c r="BC3749" i="1"/>
  <c r="BC3685" i="1"/>
  <c r="BC3621" i="1"/>
  <c r="BC3557" i="1"/>
  <c r="BC3493" i="1"/>
  <c r="BC3429" i="1"/>
  <c r="BC3333" i="1"/>
  <c r="BC3269" i="1"/>
  <c r="BC3205" i="1"/>
  <c r="BC3919" i="1"/>
  <c r="BC3719" i="1"/>
  <c r="BC3507" i="1"/>
  <c r="BC3451" i="1"/>
  <c r="BC3347" i="1"/>
  <c r="BC3363" i="1"/>
  <c r="BC3195" i="1"/>
  <c r="BC3171" i="1"/>
  <c r="BC3155" i="1"/>
  <c r="BC4023" i="1"/>
  <c r="BC3959" i="1"/>
  <c r="BC3763" i="1"/>
  <c r="BC3587" i="1"/>
  <c r="BC3415" i="1"/>
  <c r="BC3169" i="1"/>
  <c r="BC3105" i="1"/>
  <c r="BC3041" i="1"/>
  <c r="BC2945" i="1"/>
  <c r="BC2865" i="1"/>
  <c r="BC2801" i="1"/>
  <c r="BC2737" i="1"/>
  <c r="BC2673" i="1"/>
  <c r="BC2593" i="1"/>
  <c r="BC2513" i="1"/>
  <c r="BC2449" i="1"/>
  <c r="BC2385" i="1"/>
  <c r="BC2321" i="1"/>
  <c r="BC2257" i="1"/>
  <c r="BC2193" i="1"/>
  <c r="BC2129" i="1"/>
  <c r="BC2065" i="1"/>
  <c r="BC2001" i="1"/>
  <c r="BC1937" i="1"/>
  <c r="BC1873" i="1"/>
  <c r="BC1809" i="1"/>
  <c r="BC1745" i="1"/>
  <c r="BC2203" i="1"/>
  <c r="BC2187" i="1"/>
  <c r="BC2171" i="1"/>
  <c r="BC2147" i="1"/>
  <c r="BC2131" i="1"/>
  <c r="BC2115" i="1"/>
  <c r="BC2099" i="1"/>
  <c r="BC2083" i="1"/>
  <c r="BC2067" i="1"/>
  <c r="BC2051" i="1"/>
  <c r="BC2035" i="1"/>
  <c r="BC2019" i="1"/>
  <c r="BC2003" i="1"/>
  <c r="BC1987" i="1"/>
  <c r="BC1959" i="1"/>
  <c r="BC1891" i="1"/>
  <c r="BC1807" i="1"/>
  <c r="BC1683" i="1"/>
  <c r="BC1631" i="1"/>
  <c r="BC1551" i="1"/>
  <c r="BC1487" i="1"/>
  <c r="BC1423" i="1"/>
  <c r="BC1359" i="1"/>
  <c r="BC1295" i="1"/>
  <c r="BC1215" i="1"/>
  <c r="BC1135" i="1"/>
  <c r="BC1071" i="1"/>
  <c r="BC991" i="1"/>
  <c r="BC911" i="1"/>
  <c r="BC847" i="1"/>
  <c r="BC767" i="1"/>
  <c r="BC703" i="1"/>
  <c r="BC4103" i="1"/>
  <c r="BC4055" i="1"/>
  <c r="BC3863" i="1"/>
  <c r="BC3783" i="1"/>
  <c r="BC3727" i="1"/>
  <c r="BC3455" i="1"/>
  <c r="BC4105" i="1"/>
  <c r="BC3969" i="1"/>
  <c r="BC3905" i="1"/>
  <c r="BC3841" i="1"/>
  <c r="BC3761" i="1"/>
  <c r="BC3697" i="1"/>
  <c r="BC3633" i="1"/>
  <c r="BC3553" i="1"/>
  <c r="BC3489" i="1"/>
  <c r="BC3409" i="1"/>
  <c r="BC3345" i="1"/>
  <c r="BC3265" i="1"/>
  <c r="BC3619" i="1"/>
  <c r="BC4089" i="1"/>
  <c r="BC4039" i="1"/>
  <c r="BC3935" i="1"/>
  <c r="BC3835" i="1"/>
  <c r="BC3795" i="1"/>
  <c r="BC3643" i="1"/>
  <c r="BC3275" i="1"/>
  <c r="BC3243" i="1"/>
  <c r="BC3227" i="1"/>
  <c r="BC3559" i="1"/>
  <c r="BC4073" i="1"/>
  <c r="BC3997" i="1"/>
  <c r="BC3933" i="1"/>
  <c r="BC3869" i="1"/>
  <c r="BC3789" i="1"/>
  <c r="BC3725" i="1"/>
  <c r="BC3661" i="1"/>
  <c r="BC3597" i="1"/>
  <c r="BC3533" i="1"/>
  <c r="BC3469" i="1"/>
  <c r="BC3405" i="1"/>
  <c r="BC3309" i="1"/>
  <c r="BC3245" i="1"/>
  <c r="BC4059" i="1"/>
  <c r="BC3979" i="1"/>
  <c r="BC3875" i="1"/>
  <c r="BC3511" i="1"/>
  <c r="BC3447" i="1"/>
  <c r="BC3343" i="1"/>
  <c r="BC3359" i="1"/>
  <c r="BC4003" i="1"/>
  <c r="BC3751" i="1"/>
  <c r="BC3663" i="1"/>
  <c r="BC3591" i="1"/>
  <c r="BC3435" i="1"/>
  <c r="BC3145" i="1"/>
  <c r="BC3081" i="1"/>
  <c r="BC2985" i="1"/>
  <c r="BC2921" i="1"/>
  <c r="BC2841" i="1"/>
  <c r="BC2777" i="1"/>
  <c r="BC2713" i="1"/>
  <c r="BC2649" i="1"/>
  <c r="BC2569" i="1"/>
  <c r="BC2505" i="1"/>
  <c r="BC2441" i="1"/>
  <c r="BC2377" i="1"/>
  <c r="BC2313" i="1"/>
  <c r="BC2249" i="1"/>
  <c r="BC2185" i="1"/>
  <c r="BC2121" i="1"/>
  <c r="BC2057" i="1"/>
  <c r="BC1977" i="1"/>
  <c r="BC1913" i="1"/>
  <c r="BC1833" i="1"/>
  <c r="BC1737" i="1"/>
  <c r="BC1951" i="1"/>
  <c r="BC1899" i="1"/>
  <c r="BC1799" i="1"/>
  <c r="BC1723" i="1"/>
  <c r="BC1707" i="1"/>
  <c r="BC1691" i="1"/>
  <c r="BC1623" i="1"/>
  <c r="BC1543" i="1"/>
  <c r="BC1463" i="1"/>
  <c r="BC1399" i="1"/>
  <c r="BC1335" i="1"/>
  <c r="BC1271" i="1"/>
  <c r="BC1207" i="1"/>
  <c r="BC1143" i="1"/>
  <c r="BC1079" i="1"/>
  <c r="BC1015" i="1"/>
  <c r="BC951" i="1"/>
  <c r="BC887" i="1"/>
  <c r="BC807" i="1"/>
  <c r="BC743" i="1"/>
  <c r="BC679" i="1"/>
  <c r="BC4083" i="1"/>
  <c r="BC4011" i="1"/>
  <c r="BC3827" i="1"/>
  <c r="BC3715" i="1"/>
  <c r="BC3427" i="1"/>
  <c r="BC3355" i="1"/>
  <c r="BC3271" i="1"/>
  <c r="BC4029" i="1"/>
  <c r="BC3945" i="1"/>
  <c r="BC3881" i="1"/>
  <c r="BC3817" i="1"/>
  <c r="BC3753" i="1"/>
  <c r="BC3689" i="1"/>
  <c r="BC3593" i="1"/>
  <c r="BC3529" i="1"/>
  <c r="BC3465" i="1"/>
  <c r="BC3401" i="1"/>
  <c r="BC3337" i="1"/>
  <c r="BC3257" i="1"/>
  <c r="BC3575" i="1"/>
  <c r="BC4037" i="1"/>
  <c r="BC4104" i="1"/>
  <c r="BC4088" i="1"/>
  <c r="BC4072" i="1"/>
  <c r="BC4056" i="1"/>
  <c r="BC4040" i="1"/>
  <c r="BC4024" i="1"/>
  <c r="BC4008" i="1"/>
  <c r="BC3992" i="1"/>
  <c r="BC3968" i="1"/>
  <c r="BC3952" i="1"/>
  <c r="BC3936" i="1"/>
  <c r="BC3920" i="1"/>
  <c r="BC3904" i="1"/>
  <c r="BC3888" i="1"/>
  <c r="BC3864" i="1"/>
  <c r="BC3848" i="1"/>
  <c r="BC3832" i="1"/>
  <c r="BC3816" i="1"/>
  <c r="BC3800" i="1"/>
  <c r="BC3784" i="1"/>
  <c r="BC3768" i="1"/>
  <c r="BC3752" i="1"/>
  <c r="BC3736" i="1"/>
  <c r="BC3720" i="1"/>
  <c r="BC3700" i="1"/>
  <c r="BC3680" i="1"/>
  <c r="BC3664" i="1"/>
  <c r="BC3648" i="1"/>
  <c r="BC3632" i="1"/>
  <c r="BC3608" i="1"/>
  <c r="BC3592" i="1"/>
  <c r="BC3576" i="1"/>
  <c r="BC3560" i="1"/>
  <c r="BC3544" i="1"/>
  <c r="BC3528" i="1"/>
  <c r="BC3512" i="1"/>
  <c r="BC3496" i="1"/>
  <c r="BC3480" i="1"/>
  <c r="BC3464" i="1"/>
  <c r="BC3448" i="1"/>
  <c r="BC3432" i="1"/>
  <c r="BC3416" i="1"/>
  <c r="BC3396" i="1"/>
  <c r="BC3380" i="1"/>
  <c r="BC3356" i="1"/>
  <c r="BC3332" i="1"/>
  <c r="BC3312" i="1"/>
  <c r="BC3296" i="1"/>
  <c r="BC3280" i="1"/>
  <c r="BC3264" i="1"/>
  <c r="BC3248" i="1"/>
  <c r="BC3232" i="1"/>
  <c r="BC3216" i="1"/>
  <c r="BC3200" i="1"/>
  <c r="BC3184" i="1"/>
  <c r="BC3168" i="1"/>
  <c r="BC3152" i="1"/>
  <c r="BC3963" i="1"/>
  <c r="BC3923" i="1"/>
  <c r="BC3807" i="1"/>
  <c r="BC3543" i="1"/>
  <c r="BC3303" i="1"/>
  <c r="BC3135" i="1"/>
  <c r="BC3119" i="1"/>
  <c r="BC3103" i="1"/>
  <c r="BC3087" i="1"/>
  <c r="BC3071" i="1"/>
  <c r="BC3051" i="1"/>
  <c r="BC3035" i="1"/>
  <c r="BC3011" i="1"/>
  <c r="BC2987" i="1"/>
  <c r="BC2963" i="1"/>
  <c r="BC2947" i="1"/>
  <c r="BC2931" i="1"/>
  <c r="BC2907" i="1"/>
  <c r="BC2887" i="1"/>
  <c r="BC2871" i="1"/>
  <c r="BC2855" i="1"/>
  <c r="BC2839" i="1"/>
  <c r="BC2823" i="1"/>
  <c r="BC2807" i="1"/>
  <c r="BC2791" i="1"/>
  <c r="BC2775" i="1"/>
  <c r="BC2759" i="1"/>
  <c r="BC2743" i="1"/>
  <c r="BC2727" i="1"/>
  <c r="BC2711" i="1"/>
  <c r="BC2695" i="1"/>
  <c r="BC2679" i="1"/>
  <c r="BC2663" i="1"/>
  <c r="BC2631" i="1"/>
  <c r="BC2615" i="1"/>
  <c r="BC2595" i="1"/>
  <c r="BC2579" i="1"/>
  <c r="BC2551" i="1"/>
  <c r="BC2531" i="1"/>
  <c r="BC2515" i="1"/>
  <c r="BC2499" i="1"/>
  <c r="BC2479" i="1"/>
  <c r="BC2455" i="1"/>
  <c r="BC2439" i="1"/>
  <c r="BC2419" i="1"/>
  <c r="BC2403" i="1"/>
  <c r="BC2387" i="1"/>
  <c r="BC2371" i="1"/>
  <c r="BC2355" i="1"/>
  <c r="BC2339" i="1"/>
  <c r="BC2323" i="1"/>
  <c r="BC2307" i="1"/>
  <c r="BC2291" i="1"/>
  <c r="BC2275" i="1"/>
  <c r="BC2251" i="1"/>
  <c r="BC2235" i="1"/>
  <c r="BC2219" i="1"/>
  <c r="BC3519" i="1"/>
  <c r="BC4106" i="1"/>
  <c r="BC4090" i="1"/>
  <c r="BC4074" i="1"/>
  <c r="BC4058" i="1"/>
  <c r="BC4042" i="1"/>
  <c r="BC4026" i="1"/>
  <c r="BC4010" i="1"/>
  <c r="BC3994" i="1"/>
  <c r="BC3978" i="1"/>
  <c r="BC3954" i="1"/>
  <c r="BC3938" i="1"/>
  <c r="BC3922" i="1"/>
  <c r="BC3906" i="1"/>
  <c r="BC3890" i="1"/>
  <c r="BC3874" i="1"/>
  <c r="BC3858" i="1"/>
  <c r="BC3842" i="1"/>
  <c r="BC3822" i="1"/>
  <c r="BC3802" i="1"/>
  <c r="BC3786" i="1"/>
  <c r="BC3770" i="1"/>
  <c r="BC3754" i="1"/>
  <c r="BC3738" i="1"/>
  <c r="BC3722" i="1"/>
  <c r="BC3706" i="1"/>
  <c r="BC3690" i="1"/>
  <c r="BC3666" i="1"/>
  <c r="BC3650" i="1"/>
  <c r="BC3634" i="1"/>
  <c r="BC3614" i="1"/>
  <c r="BC3598" i="1"/>
  <c r="BC3582" i="1"/>
  <c r="BC3566" i="1"/>
  <c r="BC3550" i="1"/>
  <c r="BC3534" i="1"/>
  <c r="BC3518" i="1"/>
  <c r="BC3502" i="1"/>
  <c r="BC3486" i="1"/>
  <c r="BC3470" i="1"/>
  <c r="BC3454" i="1"/>
  <c r="BC3438" i="1"/>
  <c r="BC3422" i="1"/>
  <c r="BC3406" i="1"/>
  <c r="BC3390" i="1"/>
  <c r="BC3374" i="1"/>
  <c r="BC3358" i="1"/>
  <c r="BC3330" i="1"/>
  <c r="BC3314" i="1"/>
  <c r="BC3298" i="1"/>
  <c r="BC3282" i="1"/>
  <c r="BC3266" i="1"/>
  <c r="BC3250" i="1"/>
  <c r="BC3234" i="1"/>
  <c r="BC3218" i="1"/>
  <c r="BC3198" i="1"/>
  <c r="BC3141" i="1"/>
  <c r="BC3061" i="1"/>
  <c r="BC2981" i="1"/>
  <c r="BC2869" i="1"/>
  <c r="BC2805" i="1"/>
  <c r="BC2741" i="1"/>
  <c r="BC2677" i="1"/>
  <c r="BC2565" i="1"/>
  <c r="BC2501" i="1"/>
  <c r="BC2437" i="1"/>
  <c r="BC2373" i="1"/>
  <c r="BC2309" i="1"/>
  <c r="BC2245" i="1"/>
  <c r="BC2181" i="1"/>
  <c r="BC2117" i="1"/>
  <c r="BC2053" i="1"/>
  <c r="BC1989" i="1"/>
  <c r="BC1925" i="1"/>
  <c r="BC1861" i="1"/>
  <c r="BC1797" i="1"/>
  <c r="BC1717" i="1"/>
  <c r="BC1911" i="1"/>
  <c r="BC1871" i="1"/>
  <c r="BC1827" i="1"/>
  <c r="BC1763" i="1"/>
  <c r="BC1635" i="1"/>
  <c r="BC1555" i="1"/>
  <c r="BC1491" i="1"/>
  <c r="BC1427" i="1"/>
  <c r="BC1363" i="1"/>
  <c r="BC1299" i="1"/>
  <c r="BC1235" i="1"/>
  <c r="BC1171" i="1"/>
  <c r="BC1107" i="1"/>
  <c r="BC1043" i="1"/>
  <c r="BC963" i="1"/>
  <c r="BC899" i="1"/>
  <c r="BC835" i="1"/>
  <c r="BC771" i="1"/>
  <c r="BC707" i="1"/>
  <c r="BC3190" i="1"/>
  <c r="BC3174" i="1"/>
  <c r="BC3158" i="1"/>
  <c r="BC3142" i="1"/>
  <c r="BC3126" i="1"/>
  <c r="BC3110" i="1"/>
  <c r="BC3086" i="1"/>
  <c r="BC3066" i="1"/>
  <c r="BC3050" i="1"/>
  <c r="BC3030" i="1"/>
  <c r="BC3014" i="1"/>
  <c r="BC2986" i="1"/>
  <c r="BC2966" i="1"/>
  <c r="BC2946" i="1"/>
  <c r="BC2930" i="1"/>
  <c r="BC2910" i="1"/>
  <c r="BC2886" i="1"/>
  <c r="BC2870" i="1"/>
  <c r="BC2854" i="1"/>
  <c r="BC2838" i="1"/>
  <c r="BC2822" i="1"/>
  <c r="BC2806" i="1"/>
  <c r="BC2790" i="1"/>
  <c r="BC2770" i="1"/>
  <c r="BC2754" i="1"/>
  <c r="BC2738" i="1"/>
  <c r="BC2722" i="1"/>
  <c r="BC2706" i="1"/>
  <c r="BC2690" i="1"/>
  <c r="BC2674" i="1"/>
  <c r="BC2650" i="1"/>
  <c r="BC2622" i="1"/>
  <c r="BC2606" i="1"/>
  <c r="BC2590" i="1"/>
  <c r="BC2566" i="1"/>
  <c r="BC2550" i="1"/>
  <c r="BC2530" i="1"/>
  <c r="BC2514" i="1"/>
  <c r="BC2482" i="1"/>
  <c r="BC2450" i="1"/>
  <c r="BC2434" i="1"/>
  <c r="BC2418" i="1"/>
  <c r="BC2402" i="1"/>
  <c r="BC2386" i="1"/>
  <c r="BC2370" i="1"/>
  <c r="BC2354" i="1"/>
  <c r="BC2338" i="1"/>
  <c r="BC2322" i="1"/>
  <c r="BC2306" i="1"/>
  <c r="BC2290" i="1"/>
  <c r="BC2274" i="1"/>
  <c r="BC2254" i="1"/>
  <c r="BC2238" i="1"/>
  <c r="BC2222" i="1"/>
  <c r="BC2206" i="1"/>
  <c r="BC2190" i="1"/>
  <c r="BC2174" i="1"/>
  <c r="BC2158" i="1"/>
  <c r="BC2142" i="1"/>
  <c r="BC2126" i="1"/>
  <c r="BC2110" i="1"/>
  <c r="BC2094" i="1"/>
  <c r="BC2078" i="1"/>
  <c r="BC2062" i="1"/>
  <c r="BC2046" i="1"/>
  <c r="BC2030" i="1"/>
  <c r="BC2014" i="1"/>
  <c r="BC1998" i="1"/>
  <c r="BC1982" i="1"/>
  <c r="BC1966" i="1"/>
  <c r="BC1950" i="1"/>
  <c r="BC1934" i="1"/>
  <c r="BC3219" i="1"/>
  <c r="BC3133" i="1"/>
  <c r="BC3069" i="1"/>
  <c r="BC3005" i="1"/>
  <c r="BC2941" i="1"/>
  <c r="BC2861" i="1"/>
  <c r="BC2797" i="1"/>
  <c r="BC2733" i="1"/>
  <c r="BC2669" i="1"/>
  <c r="BC2605" i="1"/>
  <c r="BC2509" i="1"/>
  <c r="BC2413" i="1"/>
  <c r="BC2349" i="1"/>
  <c r="BC2285" i="1"/>
  <c r="BC2221" i="1"/>
  <c r="BC2157" i="1"/>
  <c r="BC2093" i="1"/>
  <c r="BC2029" i="1"/>
  <c r="BC1965" i="1"/>
  <c r="BC1901" i="1"/>
  <c r="BC1837" i="1"/>
  <c r="BC1757" i="1"/>
  <c r="BC3132" i="1"/>
  <c r="BC3100" i="1"/>
  <c r="BC3068" i="1"/>
  <c r="BC3012" i="1"/>
  <c r="BC2980" i="1"/>
  <c r="BC2948" i="1"/>
  <c r="BC2892" i="1"/>
  <c r="BC2860" i="1"/>
  <c r="BC2828" i="1"/>
  <c r="BC2796" i="1"/>
  <c r="BC2756" i="1"/>
  <c r="BC2724" i="1"/>
  <c r="BC2692" i="1"/>
  <c r="BC2660" i="1"/>
  <c r="BC2612" i="1"/>
  <c r="BC2548" i="1"/>
  <c r="BC2516" i="1"/>
  <c r="BC2476" i="1"/>
  <c r="BC2444" i="1"/>
  <c r="BC2412" i="1"/>
  <c r="BC2380" i="1"/>
  <c r="BC2348" i="1"/>
  <c r="BC2316" i="1"/>
  <c r="BC2284" i="1"/>
  <c r="BC2244" i="1"/>
  <c r="BC2212" i="1"/>
  <c r="BC2180" i="1"/>
  <c r="BC2148" i="1"/>
  <c r="BC2116" i="1"/>
  <c r="BC2084" i="1"/>
  <c r="BC2052" i="1"/>
  <c r="BC2020" i="1"/>
  <c r="BC1988" i="1"/>
  <c r="BC1956" i="1"/>
  <c r="BC1924" i="1"/>
  <c r="BC1892" i="1"/>
  <c r="BC1852" i="1"/>
  <c r="BC1820" i="1"/>
  <c r="BC1780" i="1"/>
  <c r="BC1732" i="1"/>
  <c r="BC1700" i="1"/>
  <c r="BC955" i="1"/>
  <c r="BC891" i="1"/>
  <c r="BC1677" i="1"/>
  <c r="BC1565" i="1"/>
  <c r="BC1501" i="1"/>
  <c r="BC1301" i="1"/>
  <c r="BC1237" i="1"/>
  <c r="BC1173" i="1"/>
  <c r="BC1093" i="1"/>
  <c r="BC1029" i="1"/>
  <c r="BC949" i="1"/>
  <c r="BC885" i="1"/>
  <c r="BC577" i="1"/>
  <c r="BC595" i="1"/>
  <c r="BC515" i="1"/>
  <c r="BC435" i="1"/>
  <c r="BC3391" i="1"/>
  <c r="BC1679" i="1"/>
  <c r="BC1641" i="1"/>
  <c r="BC1561" i="1"/>
  <c r="BC1497" i="1"/>
  <c r="BC1445" i="1"/>
  <c r="BC1429" i="1"/>
  <c r="BC1413" i="1"/>
  <c r="BC1397" i="1"/>
  <c r="BC1381" i="1"/>
  <c r="BC1365" i="1"/>
  <c r="BC1349" i="1"/>
  <c r="BC1333" i="1"/>
  <c r="BC1281" i="1"/>
  <c r="BC1201" i="1"/>
  <c r="BC1137" i="1"/>
  <c r="BC1073" i="1"/>
  <c r="BC1009" i="1"/>
  <c r="BC945" i="1"/>
  <c r="BC881" i="1"/>
  <c r="BC589" i="1"/>
  <c r="BC607" i="1"/>
  <c r="BC527" i="1"/>
  <c r="BC463" i="1"/>
  <c r="BC399" i="1"/>
  <c r="BC371" i="1"/>
  <c r="BC351" i="1"/>
  <c r="BC335" i="1"/>
  <c r="BC319" i="1"/>
  <c r="BC303" i="1"/>
  <c r="BC287" i="1"/>
  <c r="BC267" i="1"/>
  <c r="BC243" i="1"/>
  <c r="BC195" i="1"/>
  <c r="BC179" i="1"/>
  <c r="BC163" i="1"/>
  <c r="BC147" i="1"/>
  <c r="BC131" i="1"/>
  <c r="BC115" i="1"/>
  <c r="BC99" i="1"/>
  <c r="BC83" i="1"/>
  <c r="BC67" i="1"/>
  <c r="BC47" i="1"/>
  <c r="BC31" i="1"/>
  <c r="BC15" i="1"/>
  <c r="BC337" i="1"/>
  <c r="BC317" i="1"/>
  <c r="BC301" i="1"/>
  <c r="BC285" i="1"/>
  <c r="BC261" i="1"/>
  <c r="BC241" i="1"/>
  <c r="BC225" i="1"/>
  <c r="BC197" i="1"/>
  <c r="BC181" i="1"/>
  <c r="BC165" i="1"/>
  <c r="BC149" i="1"/>
  <c r="BC133" i="1"/>
  <c r="BC117" i="1"/>
  <c r="BC97" i="1"/>
  <c r="BC81" i="1"/>
  <c r="BC65" i="1"/>
  <c r="BC49" i="1"/>
  <c r="BC29" i="1"/>
  <c r="BC13" i="1"/>
  <c r="BC3128" i="1"/>
  <c r="BC3096" i="1"/>
  <c r="BC3056" i="1"/>
  <c r="BC3024" i="1"/>
  <c r="BC2984" i="1"/>
  <c r="BC2952" i="1"/>
  <c r="BC2912" i="1"/>
  <c r="BC2880" i="1"/>
  <c r="BC2840" i="1"/>
  <c r="BC2808" i="1"/>
  <c r="BC2768" i="1"/>
  <c r="BC2736" i="1"/>
  <c r="BC2704" i="1"/>
  <c r="BC2664" i="1"/>
  <c r="BC2592" i="1"/>
  <c r="BC2560" i="1"/>
  <c r="BC2528" i="1"/>
  <c r="BC2488" i="1"/>
  <c r="BC2416" i="1"/>
  <c r="BC2384" i="1"/>
  <c r="BC2352" i="1"/>
  <c r="BC2320" i="1"/>
  <c r="BC2288" i="1"/>
  <c r="BC2256" i="1"/>
  <c r="BC2224" i="1"/>
  <c r="BC2192" i="1"/>
  <c r="BC2160" i="1"/>
  <c r="BC2128" i="1"/>
  <c r="BC2096" i="1"/>
  <c r="BC2064" i="1"/>
  <c r="BC2032" i="1"/>
  <c r="BC2000" i="1"/>
  <c r="BC1968" i="1"/>
  <c r="BC1936" i="1"/>
  <c r="BC1904" i="1"/>
  <c r="BC1872" i="1"/>
  <c r="BC1832" i="1"/>
  <c r="BC1800" i="1"/>
  <c r="BC1768" i="1"/>
  <c r="BC1720" i="1"/>
  <c r="BC811" i="1"/>
  <c r="BC747" i="1"/>
  <c r="BC1918" i="1"/>
  <c r="BC1902" i="1"/>
  <c r="BC1886" i="1"/>
  <c r="BC1870" i="1"/>
  <c r="BC1854" i="1"/>
  <c r="BC1838" i="1"/>
  <c r="BC1822" i="1"/>
  <c r="BC1806" i="1"/>
  <c r="BC1790" i="1"/>
  <c r="BC1774" i="1"/>
  <c r="BC1754" i="1"/>
  <c r="BC1734" i="1"/>
  <c r="BC1714" i="1"/>
  <c r="BC1685" i="1"/>
  <c r="BC1621" i="1"/>
  <c r="BC1557" i="1"/>
  <c r="BC1493" i="1"/>
  <c r="BC1309" i="1"/>
  <c r="BC1229" i="1"/>
  <c r="BC1165" i="1"/>
  <c r="BC1085" i="1"/>
  <c r="BC989" i="1"/>
  <c r="BC925" i="1"/>
  <c r="BC873" i="1"/>
  <c r="BC857" i="1"/>
  <c r="BC841" i="1"/>
  <c r="BC813" i="1"/>
  <c r="BC797" i="1"/>
  <c r="BC781" i="1"/>
  <c r="BC765" i="1"/>
  <c r="BC749" i="1"/>
  <c r="BC733" i="1"/>
  <c r="BC717" i="1"/>
  <c r="BC701" i="1"/>
  <c r="BC681" i="1"/>
  <c r="BC665" i="1"/>
  <c r="BC585" i="1"/>
  <c r="BC553" i="1"/>
  <c r="BC513" i="1"/>
  <c r="BC493" i="1"/>
  <c r="BC473" i="1"/>
  <c r="BC457" i="1"/>
  <c r="BC441" i="1"/>
  <c r="BC425" i="1"/>
  <c r="BC405" i="1"/>
  <c r="BC389" i="1"/>
  <c r="BC361" i="1"/>
  <c r="BC635" i="1"/>
  <c r="BC507" i="1"/>
  <c r="BC443" i="1"/>
  <c r="BC1702" i="1"/>
  <c r="BC1686" i="1"/>
  <c r="BC1670" i="1"/>
  <c r="BC1654" i="1"/>
  <c r="BC1634" i="1"/>
  <c r="BC1618" i="1"/>
  <c r="BC1598" i="1"/>
  <c r="BC1570" i="1"/>
  <c r="BC1554" i="1"/>
  <c r="BC1538" i="1"/>
  <c r="BC1522" i="1"/>
  <c r="BC1502" i="1"/>
  <c r="BC1486" i="1"/>
  <c r="BC1470" i="1"/>
  <c r="BC1454" i="1"/>
  <c r="BC1438" i="1"/>
  <c r="BC1422" i="1"/>
  <c r="BC1406" i="1"/>
  <c r="BC1390" i="1"/>
  <c r="BC1374" i="1"/>
  <c r="BC1358" i="1"/>
  <c r="BC1342" i="1"/>
  <c r="BC1326" i="1"/>
  <c r="BC1310" i="1"/>
  <c r="BC1294" i="1"/>
  <c r="BC1278" i="1"/>
  <c r="BC1262" i="1"/>
  <c r="BC1246" i="1"/>
  <c r="BC1230" i="1"/>
  <c r="BC1214" i="1"/>
  <c r="BC1198" i="1"/>
  <c r="BC1182" i="1"/>
  <c r="BC1166" i="1"/>
  <c r="BC1150" i="1"/>
  <c r="BC1130" i="1"/>
  <c r="BC1114" i="1"/>
  <c r="BC1098" i="1"/>
  <c r="BC1082" i="1"/>
  <c r="BC1066" i="1"/>
  <c r="BC1050" i="1"/>
  <c r="BC1022" i="1"/>
  <c r="BC994" i="1"/>
  <c r="BC978" i="1"/>
  <c r="BC962" i="1"/>
  <c r="BC946" i="1"/>
  <c r="BC930" i="1"/>
  <c r="BC914" i="1"/>
  <c r="BC898" i="1"/>
  <c r="BC882" i="1"/>
  <c r="BC866" i="1"/>
  <c r="BC850" i="1"/>
  <c r="BC834" i="1"/>
  <c r="BC818" i="1"/>
  <c r="BC802" i="1"/>
  <c r="BC786" i="1"/>
  <c r="BC770" i="1"/>
  <c r="BC754" i="1"/>
  <c r="BC738" i="1"/>
  <c r="BC718" i="1"/>
  <c r="BC702" i="1"/>
  <c r="BC686" i="1"/>
  <c r="BC670" i="1"/>
  <c r="BC654" i="1"/>
  <c r="BC638" i="1"/>
  <c r="BC618" i="1"/>
  <c r="BC602" i="1"/>
  <c r="BC582" i="1"/>
  <c r="BC566" i="1"/>
  <c r="BC550" i="1"/>
  <c r="BC526" i="1"/>
  <c r="BC506" i="1"/>
  <c r="BC478" i="1"/>
  <c r="BC462" i="1"/>
  <c r="BC446" i="1"/>
  <c r="BC430" i="1"/>
  <c r="BC414" i="1"/>
  <c r="BC378" i="1"/>
  <c r="BC354" i="1"/>
  <c r="BC334" i="1"/>
  <c r="BC314" i="1"/>
  <c r="BC298" i="1"/>
  <c r="BC282" i="1"/>
  <c r="BC266" i="1"/>
  <c r="BC250" i="1"/>
  <c r="BC230" i="1"/>
  <c r="BC214" i="1"/>
  <c r="BC198" i="1"/>
  <c r="BC182" i="1"/>
  <c r="BC166" i="1"/>
  <c r="BC150" i="1"/>
  <c r="BC134" i="1"/>
  <c r="BC118" i="1"/>
  <c r="BC102" i="1"/>
  <c r="BC86" i="1"/>
  <c r="BC70" i="1"/>
  <c r="BC54" i="1"/>
  <c r="BC34" i="1"/>
  <c r="BC18" i="1"/>
  <c r="BC332" i="1"/>
  <c r="BC304" i="1"/>
  <c r="BC288" i="1"/>
  <c r="BC272" i="1"/>
  <c r="BC252" i="1"/>
  <c r="BC228" i="1"/>
  <c r="BC208" i="1"/>
  <c r="BC184" i="1"/>
  <c r="BC168" i="1"/>
  <c r="BC152" i="1"/>
  <c r="BC136" i="1"/>
  <c r="BC120" i="1"/>
  <c r="BC104" i="1"/>
  <c r="BC88" i="1"/>
  <c r="BC72" i="1"/>
  <c r="BC56" i="1"/>
  <c r="BC40" i="1"/>
  <c r="BC16" i="1"/>
  <c r="BC3531" i="1"/>
  <c r="BC1955" i="1"/>
  <c r="BC1819" i="1"/>
  <c r="BC1755" i="1"/>
  <c r="BC1643" i="1"/>
  <c r="BC1563" i="1"/>
  <c r="BC1499" i="1"/>
  <c r="BC1419" i="1"/>
  <c r="BC1355" i="1"/>
  <c r="BC1291" i="1"/>
  <c r="BC1211" i="1"/>
  <c r="BC1147" i="1"/>
  <c r="BC1083" i="1"/>
  <c r="BC1019" i="1"/>
  <c r="BC1681" i="1"/>
  <c r="BC1601" i="1"/>
  <c r="BC1537" i="1"/>
  <c r="BC1457" i="1"/>
  <c r="BC1273" i="1"/>
  <c r="BC1209" i="1"/>
  <c r="BC1145" i="1"/>
  <c r="BC1081" i="1"/>
  <c r="BC1017" i="1"/>
  <c r="BC953" i="1"/>
  <c r="BC889" i="1"/>
  <c r="BC597" i="1"/>
  <c r="BC1684" i="1"/>
  <c r="BC1668" i="1"/>
  <c r="BC1652" i="1"/>
  <c r="BC1632" i="1"/>
  <c r="BC1616" i="1"/>
  <c r="BC1592" i="1"/>
  <c r="BC1576" i="1"/>
  <c r="BC1552" i="1"/>
  <c r="BC1536" i="1"/>
  <c r="BC1520" i="1"/>
  <c r="BC1500" i="1"/>
  <c r="BC1480" i="1"/>
  <c r="BC1464" i="1"/>
  <c r="BC1448" i="1"/>
  <c r="BC1432" i="1"/>
  <c r="BC1416" i="1"/>
  <c r="BC1400" i="1"/>
  <c r="BC1384" i="1"/>
  <c r="BC1368" i="1"/>
  <c r="BC1348" i="1"/>
  <c r="BC1332" i="1"/>
  <c r="BC1316" i="1"/>
  <c r="BC1300" i="1"/>
  <c r="BC1284" i="1"/>
  <c r="BC1268" i="1"/>
  <c r="BC1252" i="1"/>
  <c r="BC1236" i="1"/>
  <c r="BC1220" i="1"/>
  <c r="BC1204" i="1"/>
  <c r="BC1188" i="1"/>
  <c r="BC1172" i="1"/>
  <c r="BC1156" i="1"/>
  <c r="BC1132" i="1"/>
  <c r="BC1116" i="1"/>
  <c r="BC1100" i="1"/>
  <c r="BC1084" i="1"/>
  <c r="BC1068" i="1"/>
  <c r="BC1052" i="1"/>
  <c r="BC1036" i="1"/>
  <c r="BC1020" i="1"/>
  <c r="BC1004" i="1"/>
  <c r="BC988" i="1"/>
  <c r="BC972" i="1"/>
  <c r="BC956" i="1"/>
  <c r="BC940" i="1"/>
  <c r="BC924" i="1"/>
  <c r="BC908" i="1"/>
  <c r="BC892" i="1"/>
  <c r="BC876" i="1"/>
  <c r="BC860" i="1"/>
  <c r="BC844" i="1"/>
  <c r="BC820" i="1"/>
  <c r="BC804" i="1"/>
  <c r="BC788" i="1"/>
  <c r="BC772" i="1"/>
  <c r="BC756" i="1"/>
  <c r="BC740" i="1"/>
  <c r="BC724" i="1"/>
  <c r="BC708" i="1"/>
  <c r="BC692" i="1"/>
  <c r="BC676" i="1"/>
  <c r="BC656" i="1"/>
  <c r="BC636" i="1"/>
  <c r="BC612" i="1"/>
  <c r="BC596" i="1"/>
  <c r="BC580" i="1"/>
  <c r="BC564" i="1"/>
  <c r="BC548" i="1"/>
  <c r="BC528" i="1"/>
  <c r="BC512" i="1"/>
  <c r="BC496" i="1"/>
  <c r="BC480" i="1"/>
  <c r="BC464" i="1"/>
  <c r="BC448" i="1"/>
  <c r="BC432" i="1"/>
  <c r="BC400" i="1"/>
  <c r="BC372" i="1"/>
  <c r="BC356" i="1"/>
  <c r="BC647" i="1"/>
  <c r="BC567" i="1"/>
  <c r="BC487" i="1"/>
  <c r="BC423" i="1"/>
  <c r="BC3555" i="1"/>
  <c r="BC4021" i="1"/>
  <c r="BC3941" i="1"/>
  <c r="BC3877" i="1"/>
  <c r="BC3797" i="1"/>
  <c r="BC3733" i="1"/>
  <c r="BC3669" i="1"/>
  <c r="BC3605" i="1"/>
  <c r="BC3541" i="1"/>
  <c r="BC3477" i="1"/>
  <c r="BC3413" i="1"/>
  <c r="BC3317" i="1"/>
  <c r="BC3253" i="1"/>
  <c r="BC4087" i="1"/>
  <c r="BC3903" i="1"/>
  <c r="BC3671" i="1"/>
  <c r="BC3499" i="1"/>
  <c r="BC3443" i="1"/>
  <c r="BC4101" i="1"/>
  <c r="BC3211" i="1"/>
  <c r="BC3191" i="1"/>
  <c r="BC3167" i="1"/>
  <c r="BC3151" i="1"/>
  <c r="BC4007" i="1"/>
  <c r="BC3911" i="1"/>
  <c r="BC3691" i="1"/>
  <c r="BC3579" i="1"/>
  <c r="BC3199" i="1"/>
  <c r="BC3153" i="1"/>
  <c r="BC3089" i="1"/>
  <c r="BC3025" i="1"/>
  <c r="BC2929" i="1"/>
  <c r="BC2849" i="1"/>
  <c r="BC2785" i="1"/>
  <c r="BC2721" i="1"/>
  <c r="BC2641" i="1"/>
  <c r="BC2561" i="1"/>
  <c r="BC2497" i="1"/>
  <c r="BC2433" i="1"/>
  <c r="BC2369" i="1"/>
  <c r="BC2305" i="1"/>
  <c r="BC2241" i="1"/>
  <c r="BC2177" i="1"/>
  <c r="BC2113" i="1"/>
  <c r="BC2049" i="1"/>
  <c r="BC1985" i="1"/>
  <c r="BC1921" i="1"/>
  <c r="BC1857" i="1"/>
  <c r="BC1793" i="1"/>
  <c r="BC1729" i="1"/>
  <c r="BC2199" i="1"/>
  <c r="BC2183" i="1"/>
  <c r="BC2167" i="1"/>
  <c r="BC2143" i="1"/>
  <c r="BC2127" i="1"/>
  <c r="BC2111" i="1"/>
  <c r="BC2095" i="1"/>
  <c r="BC2079" i="1"/>
  <c r="BC2063" i="1"/>
  <c r="BC2047" i="1"/>
  <c r="BC2031" i="1"/>
  <c r="BC2015" i="1"/>
  <c r="BC1999" i="1"/>
  <c r="BC1983" i="1"/>
  <c r="BC1943" i="1"/>
  <c r="BC1855" i="1"/>
  <c r="BC1791" i="1"/>
  <c r="BC1667" i="1"/>
  <c r="BC1599" i="1"/>
  <c r="BC1535" i="1"/>
  <c r="BC1471" i="1"/>
  <c r="BC1407" i="1"/>
  <c r="BC1343" i="1"/>
  <c r="BC1279" i="1"/>
  <c r="BC1199" i="1"/>
  <c r="BC1119" i="1"/>
  <c r="BC1055" i="1"/>
  <c r="BC975" i="1"/>
  <c r="BC895" i="1"/>
  <c r="BC815" i="1"/>
  <c r="BC751" i="1"/>
  <c r="BC687" i="1"/>
  <c r="BC4079" i="1"/>
  <c r="BC4015" i="1"/>
  <c r="BC3855" i="1"/>
  <c r="BC3775" i="1"/>
  <c r="BC3655" i="1"/>
  <c r="BC3367" i="1"/>
  <c r="BC4077" i="1"/>
  <c r="BC3953" i="1"/>
  <c r="BC3889" i="1"/>
  <c r="BC3825" i="1"/>
  <c r="BC3745" i="1"/>
  <c r="BC3681" i="1"/>
  <c r="BC3617" i="1"/>
  <c r="BC3537" i="1"/>
  <c r="BC3457" i="1"/>
  <c r="BC3393" i="1"/>
  <c r="BC3313" i="1"/>
  <c r="BC3233" i="1"/>
  <c r="BC3611" i="1"/>
  <c r="BC4053" i="1"/>
  <c r="BC3991" i="1"/>
  <c r="BC3887" i="1"/>
  <c r="BC3819" i="1"/>
  <c r="BC3755" i="1"/>
  <c r="BC3539" i="1"/>
  <c r="BC3255" i="1"/>
  <c r="BC3239" i="1"/>
  <c r="BC3215" i="1"/>
  <c r="BC3331" i="1"/>
  <c r="BC4041" i="1"/>
  <c r="BC3981" i="1"/>
  <c r="BC3917" i="1"/>
  <c r="BC3853" i="1"/>
  <c r="BC3773" i="1"/>
  <c r="BC3709" i="1"/>
  <c r="BC3645" i="1"/>
  <c r="BC3581" i="1"/>
  <c r="BC3517" i="1"/>
  <c r="BC3453" i="1"/>
  <c r="BC3389" i="1"/>
  <c r="BC3293" i="1"/>
  <c r="BC3229" i="1"/>
  <c r="BC4035" i="1"/>
  <c r="BC3931" i="1"/>
  <c r="BC3747" i="1"/>
  <c r="BC3495" i="1"/>
  <c r="BC3431" i="1"/>
  <c r="BC4081" i="1"/>
  <c r="BC3351" i="1"/>
  <c r="BC3971" i="1"/>
  <c r="BC3711" i="1"/>
  <c r="BC3623" i="1"/>
  <c r="BC3583" i="1"/>
  <c r="BC3193" i="1"/>
  <c r="BC3129" i="1"/>
  <c r="BC3065" i="1"/>
  <c r="BC2969" i="1"/>
  <c r="BC2889" i="1"/>
  <c r="BC2825" i="1"/>
  <c r="BC2761" i="1"/>
  <c r="BC2697" i="1"/>
  <c r="BC2617" i="1"/>
  <c r="BC2553" i="1"/>
  <c r="BC2489" i="1"/>
  <c r="BC2425" i="1"/>
  <c r="BC2361" i="1"/>
  <c r="BC2297" i="1"/>
  <c r="BC2233" i="1"/>
  <c r="BC2169" i="1"/>
  <c r="BC2105" i="1"/>
  <c r="BC2041" i="1"/>
  <c r="BC1961" i="1"/>
  <c r="BC1881" i="1"/>
  <c r="BC1801" i="1"/>
  <c r="BC1721" i="1"/>
  <c r="BC1935" i="1"/>
  <c r="BC1847" i="1"/>
  <c r="BC1783" i="1"/>
  <c r="BC1719" i="1"/>
  <c r="BC1703" i="1"/>
  <c r="BC1675" i="1"/>
  <c r="BC1607" i="1"/>
  <c r="BC1527" i="1"/>
  <c r="BC1447" i="1"/>
  <c r="BC1383" i="1"/>
  <c r="BC1319" i="1"/>
  <c r="BC1255" i="1"/>
  <c r="BC1191" i="1"/>
  <c r="BC1127" i="1"/>
  <c r="BC1063" i="1"/>
  <c r="BC999" i="1"/>
  <c r="BC935" i="1"/>
  <c r="BC871" i="1"/>
  <c r="BC791" i="1"/>
  <c r="BC727" i="1"/>
  <c r="BC4107" i="1"/>
  <c r="BC4075" i="1"/>
  <c r="BC3987" i="1"/>
  <c r="BC3779" i="1"/>
  <c r="BC3667" i="1"/>
  <c r="BC3419" i="1"/>
  <c r="BC3311" i="1"/>
  <c r="BC3263" i="1"/>
  <c r="BC3993" i="1"/>
  <c r="BC3929" i="1"/>
  <c r="BC3865" i="1"/>
  <c r="BC3801" i="1"/>
  <c r="BC3737" i="1"/>
  <c r="BC3673" i="1"/>
  <c r="BC3577" i="1"/>
  <c r="BC3513" i="1"/>
  <c r="BC3449" i="1"/>
  <c r="BC3385" i="1"/>
  <c r="BC3305" i="1"/>
  <c r="BC3241" i="1"/>
  <c r="BC3283" i="1"/>
  <c r="BC4009" i="1"/>
  <c r="BC4100" i="1"/>
  <c r="BC4084" i="1"/>
  <c r="BC4068" i="1"/>
  <c r="BC4052" i="1"/>
  <c r="BC4036" i="1"/>
  <c r="BC4020" i="1"/>
  <c r="BC4004" i="1"/>
  <c r="BC3984" i="1"/>
  <c r="BC3964" i="1"/>
  <c r="BC3948" i="1"/>
  <c r="BC3932" i="1"/>
  <c r="BC3916" i="1"/>
  <c r="BC3900" i="1"/>
  <c r="BC3884" i="1"/>
  <c r="BC3860" i="1"/>
  <c r="BC3844" i="1"/>
  <c r="BC3828" i="1"/>
  <c r="BC3812" i="1"/>
  <c r="BC3796" i="1"/>
  <c r="BC3780" i="1"/>
  <c r="BC3764" i="1"/>
  <c r="BC3748" i="1"/>
  <c r="BC3732" i="1"/>
  <c r="BC3716" i="1"/>
  <c r="BC3696" i="1"/>
  <c r="BC3676" i="1"/>
  <c r="BC3660" i="1"/>
  <c r="BC3644" i="1"/>
  <c r="BC3628" i="1"/>
  <c r="BC3604" i="1"/>
  <c r="BC3588" i="1"/>
  <c r="BC3572" i="1"/>
  <c r="BC3556" i="1"/>
  <c r="BC3540" i="1"/>
  <c r="BC3524" i="1"/>
  <c r="BC3508" i="1"/>
  <c r="BC3492" i="1"/>
  <c r="BC3476" i="1"/>
  <c r="BC3460" i="1"/>
  <c r="BC3444" i="1"/>
  <c r="BC3428" i="1"/>
  <c r="BC3412" i="1"/>
  <c r="BC3392" i="1"/>
  <c r="BC3376" i="1"/>
  <c r="BC3348" i="1"/>
  <c r="BC3328" i="1"/>
  <c r="BC3308" i="1"/>
  <c r="BC3292" i="1"/>
  <c r="BC3276" i="1"/>
  <c r="BC3260" i="1"/>
  <c r="BC3244" i="1"/>
  <c r="BC3228" i="1"/>
  <c r="BC3212" i="1"/>
  <c r="BC3196" i="1"/>
  <c r="BC3180" i="1"/>
  <c r="BC3164" i="1"/>
  <c r="BC3148" i="1"/>
  <c r="BC3955" i="1"/>
  <c r="BC3871" i="1"/>
  <c r="BC3759" i="1"/>
  <c r="BC3535" i="1"/>
  <c r="BC3295" i="1"/>
  <c r="BC3131" i="1"/>
  <c r="BC3115" i="1"/>
  <c r="BC3099" i="1"/>
  <c r="BC3083" i="1"/>
  <c r="BC3067" i="1"/>
  <c r="BC3047" i="1"/>
  <c r="BC3031" i="1"/>
  <c r="BC3007" i="1"/>
  <c r="BC2983" i="1"/>
  <c r="BC2959" i="1"/>
  <c r="BC2943" i="1"/>
  <c r="BC2927" i="1"/>
  <c r="BC2903" i="1"/>
  <c r="BC2883" i="1"/>
  <c r="BC2867" i="1"/>
  <c r="BC2851" i="1"/>
  <c r="BC2835" i="1"/>
  <c r="BC2819" i="1"/>
  <c r="BC2803" i="1"/>
  <c r="BC2787" i="1"/>
  <c r="BC2771" i="1"/>
  <c r="BC2755" i="1"/>
  <c r="BC2739" i="1"/>
  <c r="BC2723" i="1"/>
  <c r="BC2707" i="1"/>
  <c r="BC2691" i="1"/>
  <c r="BC2675" i="1"/>
  <c r="BC2651" i="1"/>
  <c r="BC2627" i="1"/>
  <c r="BC2611" i="1"/>
  <c r="BC2591" i="1"/>
  <c r="BC2575" i="1"/>
  <c r="BC2547" i="1"/>
  <c r="BC2527" i="1"/>
  <c r="BC2511" i="1"/>
  <c r="BC2495" i="1"/>
  <c r="BC2475" i="1"/>
  <c r="BC2451" i="1"/>
  <c r="BC2435" i="1"/>
  <c r="BC2415" i="1"/>
  <c r="BC2399" i="1"/>
  <c r="BC2383" i="1"/>
  <c r="BC2367" i="1"/>
  <c r="BC2351" i="1"/>
  <c r="BC2335" i="1"/>
  <c r="BC2319" i="1"/>
  <c r="BC2303" i="1"/>
  <c r="BC2287" i="1"/>
  <c r="BC2271" i="1"/>
  <c r="BC2247" i="1"/>
  <c r="BC2231" i="1"/>
  <c r="BC2215" i="1"/>
  <c r="BC3379" i="1"/>
  <c r="BC4102" i="1"/>
  <c r="BC4086" i="1"/>
  <c r="BC4070" i="1"/>
  <c r="BC4054" i="1"/>
  <c r="BC4038" i="1"/>
  <c r="BC4022" i="1"/>
  <c r="BC4006" i="1"/>
  <c r="BC3990" i="1"/>
  <c r="BC3966" i="1"/>
  <c r="BC3950" i="1"/>
  <c r="BC3934" i="1"/>
  <c r="BC3918" i="1"/>
  <c r="BC3902" i="1"/>
  <c r="BC3886" i="1"/>
  <c r="BC3870" i="1"/>
  <c r="BC3854" i="1"/>
  <c r="BC3838" i="1"/>
  <c r="BC3818" i="1"/>
  <c r="BC3798" i="1"/>
  <c r="BC3782" i="1"/>
  <c r="BC3766" i="1"/>
  <c r="BC3750" i="1"/>
  <c r="BC3734" i="1"/>
  <c r="BC3718" i="1"/>
  <c r="BC3702" i="1"/>
  <c r="BC3686" i="1"/>
  <c r="BC3662" i="1"/>
  <c r="BC3646" i="1"/>
  <c r="BC3630" i="1"/>
  <c r="BC3610" i="1"/>
  <c r="BC3594" i="1"/>
  <c r="BC3578" i="1"/>
  <c r="BC3562" i="1"/>
  <c r="BC3546" i="1"/>
  <c r="BC3530" i="1"/>
  <c r="BC3514" i="1"/>
  <c r="BC3498" i="1"/>
  <c r="BC3482" i="1"/>
  <c r="BC3466" i="1"/>
  <c r="BC3450" i="1"/>
  <c r="BC3434" i="1"/>
  <c r="BC3418" i="1"/>
  <c r="BC3402" i="1"/>
  <c r="BC3386" i="1"/>
  <c r="BC3370" i="1"/>
  <c r="BC3354" i="1"/>
  <c r="BC3326" i="1"/>
  <c r="BC3310" i="1"/>
  <c r="BC3294" i="1"/>
  <c r="BC3278" i="1"/>
  <c r="BC3262" i="1"/>
  <c r="BC3246" i="1"/>
  <c r="BC3230" i="1"/>
  <c r="BC3214" i="1"/>
  <c r="BC3189" i="1"/>
  <c r="BC3125" i="1"/>
  <c r="BC3029" i="1"/>
  <c r="BC2949" i="1"/>
  <c r="BC2853" i="1"/>
  <c r="BC2789" i="1"/>
  <c r="BC2725" i="1"/>
  <c r="BC2629" i="1"/>
  <c r="BC2549" i="1"/>
  <c r="BC2485" i="1"/>
  <c r="BC2421" i="1"/>
  <c r="BC2357" i="1"/>
  <c r="BC2293" i="1"/>
  <c r="BC2229" i="1"/>
  <c r="BC2165" i="1"/>
  <c r="BC2101" i="1"/>
  <c r="BC2037" i="1"/>
  <c r="BC1973" i="1"/>
  <c r="BC1909" i="1"/>
  <c r="BC1845" i="1"/>
  <c r="BC1781" i="1"/>
  <c r="BC1963" i="1"/>
  <c r="BC1895" i="1"/>
  <c r="BC1867" i="1"/>
  <c r="BC1811" i="1"/>
  <c r="BC1687" i="1"/>
  <c r="BC1619" i="1"/>
  <c r="BC1539" i="1"/>
  <c r="BC1475" i="1"/>
  <c r="BC1411" i="1"/>
  <c r="BC1347" i="1"/>
  <c r="BC1283" i="1"/>
  <c r="BC1219" i="1"/>
  <c r="BC1155" i="1"/>
  <c r="BC1091" i="1"/>
  <c r="BC1027" i="1"/>
  <c r="BC947" i="1"/>
  <c r="BC883" i="1"/>
  <c r="BC819" i="1"/>
  <c r="BC755" i="1"/>
  <c r="BC691" i="1"/>
  <c r="BC3186" i="1"/>
  <c r="BC3170" i="1"/>
  <c r="BC3154" i="1"/>
  <c r="BC3138" i="1"/>
  <c r="BC3122" i="1"/>
  <c r="BC3106" i="1"/>
  <c r="BC3082" i="1"/>
  <c r="BC3062" i="1"/>
  <c r="BC3046" i="1"/>
  <c r="BC3026" i="1"/>
  <c r="BC3006" i="1"/>
  <c r="BC2982" i="1"/>
  <c r="BC2958" i="1"/>
  <c r="BC2942" i="1"/>
  <c r="BC2926" i="1"/>
  <c r="BC2902" i="1"/>
  <c r="BC2882" i="1"/>
  <c r="BC2866" i="1"/>
  <c r="BC2850" i="1"/>
  <c r="BC2834" i="1"/>
  <c r="BC2818" i="1"/>
  <c r="BC2802" i="1"/>
  <c r="BC2786" i="1"/>
  <c r="BC2766" i="1"/>
  <c r="BC2750" i="1"/>
  <c r="BC2734" i="1"/>
  <c r="BC2718" i="1"/>
  <c r="BC2702" i="1"/>
  <c r="BC2686" i="1"/>
  <c r="BC2670" i="1"/>
  <c r="BC2642" i="1"/>
  <c r="BC2618" i="1"/>
  <c r="BC2602" i="1"/>
  <c r="BC2586" i="1"/>
  <c r="BC2562" i="1"/>
  <c r="BC2546" i="1"/>
  <c r="BC2526" i="1"/>
  <c r="BC2510" i="1"/>
  <c r="BC2470" i="1"/>
  <c r="BC2446" i="1"/>
  <c r="BC2430" i="1"/>
  <c r="BC2414" i="1"/>
  <c r="BC2398" i="1"/>
  <c r="BC2382" i="1"/>
  <c r="BC2366" i="1"/>
  <c r="BC2350" i="1"/>
  <c r="BC2334" i="1"/>
  <c r="BC2318" i="1"/>
  <c r="BC2302" i="1"/>
  <c r="BC2286" i="1"/>
  <c r="BC2270" i="1"/>
  <c r="BC2250" i="1"/>
  <c r="BC2234" i="1"/>
  <c r="BC2218" i="1"/>
  <c r="BC2202" i="1"/>
  <c r="BC2186" i="1"/>
  <c r="BC2170" i="1"/>
  <c r="BC2154" i="1"/>
  <c r="BC2138" i="1"/>
  <c r="BC2122" i="1"/>
  <c r="BC2106" i="1"/>
  <c r="BC2090" i="1"/>
  <c r="BC2074" i="1"/>
  <c r="BC2058" i="1"/>
  <c r="BC2042" i="1"/>
  <c r="BC2026" i="1"/>
  <c r="BC2010" i="1"/>
  <c r="BC1994" i="1"/>
  <c r="BC1978" i="1"/>
  <c r="BC1962" i="1"/>
  <c r="BC1946" i="1"/>
  <c r="BC1930" i="1"/>
  <c r="BC3181" i="1"/>
  <c r="BC3117" i="1"/>
  <c r="BC3053" i="1"/>
  <c r="BC2989" i="1"/>
  <c r="BC2925" i="1"/>
  <c r="BC2845" i="1"/>
  <c r="BC2781" i="1"/>
  <c r="BC2717" i="1"/>
  <c r="BC2653" i="1"/>
  <c r="BC2573" i="1"/>
  <c r="BC2493" i="1"/>
  <c r="BC2397" i="1"/>
  <c r="BC2333" i="1"/>
  <c r="BC2269" i="1"/>
  <c r="BC2205" i="1"/>
  <c r="BC2141" i="1"/>
  <c r="BC2077" i="1"/>
  <c r="BC2013" i="1"/>
  <c r="BC1949" i="1"/>
  <c r="BC1885" i="1"/>
  <c r="BC1821" i="1"/>
  <c r="BC1725" i="1"/>
  <c r="BC3124" i="1"/>
  <c r="BC3092" i="1"/>
  <c r="BC3052" i="1"/>
  <c r="BC3004" i="1"/>
  <c r="BC2972" i="1"/>
  <c r="BC2940" i="1"/>
  <c r="BC2884" i="1"/>
  <c r="BC2852" i="1"/>
  <c r="BC2820" i="1"/>
  <c r="BC2788" i="1"/>
  <c r="BC2748" i="1"/>
  <c r="BC2716" i="1"/>
  <c r="BC2684" i="1"/>
  <c r="BC2636" i="1"/>
  <c r="BC2604" i="1"/>
  <c r="BC2540" i="1"/>
  <c r="BC2508" i="1"/>
  <c r="BC2468" i="1"/>
  <c r="BC2436" i="1"/>
  <c r="BC2404" i="1"/>
  <c r="BC2372" i="1"/>
  <c r="BC2340" i="1"/>
  <c r="BC2308" i="1"/>
  <c r="BC2276" i="1"/>
  <c r="BC2236" i="1"/>
  <c r="BC2204" i="1"/>
  <c r="BC2172" i="1"/>
  <c r="BC2140" i="1"/>
  <c r="BC2108" i="1"/>
  <c r="BC2076" i="1"/>
  <c r="BC2044" i="1"/>
  <c r="BC2012" i="1"/>
  <c r="BC1980" i="1"/>
  <c r="BC1948" i="1"/>
  <c r="BC1916" i="1"/>
  <c r="BC1876" i="1"/>
  <c r="BC1844" i="1"/>
  <c r="BC1812" i="1"/>
  <c r="BC1772" i="1"/>
  <c r="BC1724" i="1"/>
  <c r="BC1003" i="1"/>
  <c r="BC939" i="1"/>
  <c r="BC875" i="1"/>
  <c r="BC1645" i="1"/>
  <c r="BC1549" i="1"/>
  <c r="BC1469" i="1"/>
  <c r="BC1285" i="1"/>
  <c r="BC1221" i="1"/>
  <c r="BC1157" i="1"/>
  <c r="BC1077" i="1"/>
  <c r="BC997" i="1"/>
  <c r="BC933" i="1"/>
  <c r="BC641" i="1"/>
  <c r="BC643" i="1"/>
  <c r="BC579" i="1"/>
  <c r="BC483" i="1"/>
  <c r="BC419" i="1"/>
  <c r="BC3267" i="1"/>
  <c r="BC1689" i="1"/>
  <c r="BC1625" i="1"/>
  <c r="BC1545" i="1"/>
  <c r="BC1481" i="1"/>
  <c r="BC1441" i="1"/>
  <c r="BC1425" i="1"/>
  <c r="BC1409" i="1"/>
  <c r="BC1393" i="1"/>
  <c r="BC1377" i="1"/>
  <c r="BC1361" i="1"/>
  <c r="BC1345" i="1"/>
  <c r="BC1329" i="1"/>
  <c r="BC1265" i="1"/>
  <c r="BC1185" i="1"/>
  <c r="BC1121" i="1"/>
  <c r="BC1057" i="1"/>
  <c r="BC993" i="1"/>
  <c r="BC929" i="1"/>
  <c r="BC637" i="1"/>
  <c r="BC655" i="1"/>
  <c r="BC591" i="1"/>
  <c r="BC511" i="1"/>
  <c r="BC447" i="1"/>
  <c r="BC383" i="1"/>
  <c r="BC367" i="1"/>
  <c r="BC347" i="1"/>
  <c r="BC331" i="1"/>
  <c r="BC315" i="1"/>
  <c r="BC299" i="1"/>
  <c r="BC283" i="1"/>
  <c r="BC263" i="1"/>
  <c r="BC219" i="1"/>
  <c r="BC191" i="1"/>
  <c r="BC175" i="1"/>
  <c r="BC159" i="1"/>
  <c r="BC143" i="1"/>
  <c r="BC127" i="1"/>
  <c r="BC111" i="1"/>
  <c r="BC95" i="1"/>
  <c r="BC79" i="1"/>
  <c r="BC63" i="1"/>
  <c r="BC43" i="1"/>
  <c r="BC27" i="1"/>
  <c r="BC11" i="1"/>
  <c r="BC333" i="1"/>
  <c r="BC313" i="1"/>
  <c r="BC297" i="1"/>
  <c r="BC281" i="1"/>
  <c r="BC253" i="1"/>
  <c r="BC237" i="1"/>
  <c r="BC213" i="1"/>
  <c r="BC193" i="1"/>
  <c r="BC177" i="1"/>
  <c r="BC161" i="1"/>
  <c r="BC145" i="1"/>
  <c r="BC129" i="1"/>
  <c r="BC113" i="1"/>
  <c r="BC93" i="1"/>
  <c r="BC77" i="1"/>
  <c r="BC61" i="1"/>
  <c r="BC45" i="1"/>
  <c r="BC25" i="1"/>
  <c r="BC9" i="1"/>
  <c r="BC3120" i="1"/>
  <c r="BC3088" i="1"/>
  <c r="BC3048" i="1"/>
  <c r="BC3016" i="1"/>
  <c r="BC2976" i="1"/>
  <c r="BC2944" i="1"/>
  <c r="BC2904" i="1"/>
  <c r="BC2872" i="1"/>
  <c r="BC2832" i="1"/>
  <c r="BC2800" i="1"/>
  <c r="BC2760" i="1"/>
  <c r="BC2728" i="1"/>
  <c r="BC2696" i="1"/>
  <c r="BC2616" i="1"/>
  <c r="BC2584" i="1"/>
  <c r="BC2552" i="1"/>
  <c r="BC2520" i="1"/>
  <c r="BC2472" i="1"/>
  <c r="BC2408" i="1"/>
  <c r="BC2376" i="1"/>
  <c r="BC2344" i="1"/>
  <c r="BC2312" i="1"/>
  <c r="BC2280" i="1"/>
  <c r="BC2248" i="1"/>
  <c r="BC2216" i="1"/>
  <c r="BC2184" i="1"/>
  <c r="BC2152" i="1"/>
  <c r="BC2120" i="1"/>
  <c r="BC2088" i="1"/>
  <c r="BC2056" i="1"/>
  <c r="BC2024" i="1"/>
  <c r="BC1992" i="1"/>
  <c r="BC1960" i="1"/>
  <c r="BC1928" i="1"/>
  <c r="BC1896" i="1"/>
  <c r="BC1856" i="1"/>
  <c r="BC1824" i="1"/>
  <c r="BC1792" i="1"/>
  <c r="BC1760" i="1"/>
  <c r="BC1712" i="1"/>
  <c r="BC795" i="1"/>
  <c r="BC731" i="1"/>
  <c r="BC1914" i="1"/>
  <c r="BC1898" i="1"/>
  <c r="BC1882" i="1"/>
  <c r="BC1866" i="1"/>
  <c r="BC1850" i="1"/>
  <c r="BC1834" i="1"/>
  <c r="BC1818" i="1"/>
  <c r="BC1802" i="1"/>
  <c r="BC1786" i="1"/>
  <c r="BC1770" i="1"/>
  <c r="BC1750" i="1"/>
  <c r="BC1730" i="1"/>
  <c r="BC1710" i="1"/>
  <c r="BC1669" i="1"/>
  <c r="BC1605" i="1"/>
  <c r="BC1541" i="1"/>
  <c r="BC1477" i="1"/>
  <c r="BC1293" i="1"/>
  <c r="BC1213" i="1"/>
  <c r="BC1149" i="1"/>
  <c r="BC1069" i="1"/>
  <c r="BC973" i="1"/>
  <c r="BC909" i="1"/>
  <c r="BC869" i="1"/>
  <c r="BC853" i="1"/>
  <c r="BC833" i="1"/>
  <c r="BC809" i="1"/>
  <c r="BC793" i="1"/>
  <c r="BC777" i="1"/>
  <c r="BC761" i="1"/>
  <c r="BC745" i="1"/>
  <c r="BC729" i="1"/>
  <c r="BC713" i="1"/>
  <c r="BC693" i="1"/>
  <c r="BC677" i="1"/>
  <c r="BC661" i="1"/>
  <c r="BC565" i="1"/>
  <c r="BC537" i="1"/>
  <c r="BC509" i="1"/>
  <c r="BC485" i="1"/>
  <c r="BC469" i="1"/>
  <c r="BC453" i="1"/>
  <c r="BC437" i="1"/>
  <c r="BC421" i="1"/>
  <c r="BC401" i="1"/>
  <c r="BC373" i="1"/>
  <c r="BC349" i="1"/>
  <c r="BC619" i="1"/>
  <c r="BC491" i="1"/>
  <c r="BC427" i="1"/>
  <c r="BC1698" i="1"/>
  <c r="BC1682" i="1"/>
  <c r="BC1666" i="1"/>
  <c r="BC1650" i="1"/>
  <c r="BC1630" i="1"/>
  <c r="BC1614" i="1"/>
  <c r="BC1594" i="1"/>
  <c r="BC1566" i="1"/>
  <c r="BC1550" i="1"/>
  <c r="BC1534" i="1"/>
  <c r="BC1518" i="1"/>
  <c r="BC1498" i="1"/>
  <c r="BC1482" i="1"/>
  <c r="BC1466" i="1"/>
  <c r="BC1450" i="1"/>
  <c r="BC1434" i="1"/>
  <c r="BC1418" i="1"/>
  <c r="BC1402" i="1"/>
  <c r="BC1386" i="1"/>
  <c r="BC1370" i="1"/>
  <c r="BC1354" i="1"/>
  <c r="BC1338" i="1"/>
  <c r="BC1322" i="1"/>
  <c r="BC1306" i="1"/>
  <c r="BC1290" i="1"/>
  <c r="BC1274" i="1"/>
  <c r="BC1258" i="1"/>
  <c r="BC1242" i="1"/>
  <c r="BC1226" i="1"/>
  <c r="BC1210" i="1"/>
  <c r="BC1194" i="1"/>
  <c r="BC1178" i="1"/>
  <c r="BC1162" i="1"/>
  <c r="BC1146" i="1"/>
  <c r="BC1126" i="1"/>
  <c r="BC1110" i="1"/>
  <c r="BC1094" i="1"/>
  <c r="BC1078" i="1"/>
  <c r="BC1062" i="1"/>
  <c r="BC1046" i="1"/>
  <c r="BC1014" i="1"/>
  <c r="BC990" i="1"/>
  <c r="BC974" i="1"/>
  <c r="BC958" i="1"/>
  <c r="BC942" i="1"/>
  <c r="BC926" i="1"/>
  <c r="BC910" i="1"/>
  <c r="BC894" i="1"/>
  <c r="BC878" i="1"/>
  <c r="BC862" i="1"/>
  <c r="BC846" i="1"/>
  <c r="BC830" i="1"/>
  <c r="BC814" i="1"/>
  <c r="BC798" i="1"/>
  <c r="BC782" i="1"/>
  <c r="BC766" i="1"/>
  <c r="BC750" i="1"/>
  <c r="BC734" i="1"/>
  <c r="BC714" i="1"/>
  <c r="BC698" i="1"/>
  <c r="BC682" i="1"/>
  <c r="BC666" i="1"/>
  <c r="BC650" i="1"/>
  <c r="BC634" i="1"/>
  <c r="BC614" i="1"/>
  <c r="BC598" i="1"/>
  <c r="BC578" i="1"/>
  <c r="BC562" i="1"/>
  <c r="BC538" i="1"/>
  <c r="BC522" i="1"/>
  <c r="BC498" i="1"/>
  <c r="BC474" i="1"/>
  <c r="BC458" i="1"/>
  <c r="BC442" i="1"/>
  <c r="BC426" i="1"/>
  <c r="BC406" i="1"/>
  <c r="BC370" i="1"/>
  <c r="BC350" i="1"/>
  <c r="BC330" i="1"/>
  <c r="BC310" i="1"/>
  <c r="BC294" i="1"/>
  <c r="BC278" i="1"/>
  <c r="BC262" i="1"/>
  <c r="BC242" i="1"/>
  <c r="BC226" i="1"/>
  <c r="BC210" i="1"/>
  <c r="BC194" i="1"/>
  <c r="BC178" i="1"/>
  <c r="BC162" i="1"/>
  <c r="BC146" i="1"/>
  <c r="BC130" i="1"/>
  <c r="BC114" i="1"/>
  <c r="BC98" i="1"/>
  <c r="BC82" i="1"/>
  <c r="BC66" i="1"/>
  <c r="BC50" i="1"/>
  <c r="BC30" i="1"/>
  <c r="BC14" i="1"/>
  <c r="BC316" i="1"/>
  <c r="BC300" i="1"/>
  <c r="BC284" i="1"/>
  <c r="BC268" i="1"/>
  <c r="BC248" i="1"/>
  <c r="BC224" i="1"/>
  <c r="BC196" i="1"/>
  <c r="BC180" i="1"/>
  <c r="BC164" i="1"/>
  <c r="BC148" i="1"/>
  <c r="BC132" i="1"/>
  <c r="BC116" i="1"/>
  <c r="BC100" i="1"/>
  <c r="BC84" i="1"/>
  <c r="BC68" i="1"/>
  <c r="BC52" i="1"/>
  <c r="BC28" i="1"/>
  <c r="BC12" i="1"/>
  <c r="BC3375" i="1"/>
  <c r="BC1939" i="1"/>
  <c r="BC1803" i="1"/>
  <c r="BC1739" i="1"/>
  <c r="BC1627" i="1"/>
  <c r="BC1547" i="1"/>
  <c r="BC1467" i="1"/>
  <c r="BC1403" i="1"/>
  <c r="BC1339" i="1"/>
  <c r="BC1275" i="1"/>
  <c r="BC1195" i="1"/>
  <c r="BC1131" i="1"/>
  <c r="BC1067" i="1"/>
  <c r="BC683" i="1"/>
  <c r="BC1665" i="1"/>
  <c r="BC1585" i="1"/>
  <c r="BC1521" i="1"/>
  <c r="BC1321" i="1"/>
  <c r="BC1257" i="1"/>
  <c r="BC1193" i="1"/>
  <c r="BC1129" i="1"/>
  <c r="BC1065" i="1"/>
  <c r="BC1001" i="1"/>
  <c r="BC937" i="1"/>
  <c r="BC645" i="1"/>
  <c r="BC581" i="1"/>
  <c r="BC1680" i="1"/>
  <c r="BC1664" i="1"/>
  <c r="BC1648" i="1"/>
  <c r="BC1628" i="1"/>
  <c r="BC1608" i="1"/>
  <c r="BC1588" i="1"/>
  <c r="BC1572" i="1"/>
  <c r="BC1548" i="1"/>
  <c r="BC1532" i="1"/>
  <c r="BC1516" i="1"/>
  <c r="BC1496" i="1"/>
  <c r="BC1476" i="1"/>
  <c r="BC1460" i="1"/>
  <c r="BC1444" i="1"/>
  <c r="BC1428" i="1"/>
  <c r="BC1412" i="1"/>
  <c r="BC1396" i="1"/>
  <c r="BC1380" i="1"/>
  <c r="BC1364" i="1"/>
  <c r="BC1344" i="1"/>
  <c r="BC1328" i="1"/>
  <c r="BC1312" i="1"/>
  <c r="BC1296" i="1"/>
  <c r="BC1280" i="1"/>
  <c r="BC1264" i="1"/>
  <c r="BC1248" i="1"/>
  <c r="BC1232" i="1"/>
  <c r="BC1216" i="1"/>
  <c r="BC1200" i="1"/>
  <c r="BC1184" i="1"/>
  <c r="BC1168" i="1"/>
  <c r="BC1152" i="1"/>
  <c r="BC1128" i="1"/>
  <c r="BC1112" i="1"/>
  <c r="BC1096" i="1"/>
  <c r="BC1080" i="1"/>
  <c r="BC1064" i="1"/>
  <c r="BC1048" i="1"/>
  <c r="BC1032" i="1"/>
  <c r="BC1016" i="1"/>
  <c r="BC1000" i="1"/>
  <c r="BC984" i="1"/>
  <c r="BC968" i="1"/>
  <c r="BC952" i="1"/>
  <c r="BC936" i="1"/>
  <c r="BC920" i="1"/>
  <c r="BC904" i="1"/>
  <c r="BC888" i="1"/>
  <c r="BC872" i="1"/>
  <c r="BC856" i="1"/>
  <c r="BC840" i="1"/>
  <c r="BC816" i="1"/>
  <c r="BC800" i="1"/>
  <c r="BC784" i="1"/>
  <c r="BC768" i="1"/>
  <c r="BC752" i="1"/>
  <c r="BC736" i="1"/>
  <c r="BC720" i="1"/>
  <c r="BC704" i="1"/>
  <c r="BC688" i="1"/>
  <c r="BC672" i="1"/>
  <c r="BC652" i="1"/>
  <c r="BC632" i="1"/>
  <c r="BC608" i="1"/>
  <c r="BC592" i="1"/>
  <c r="BC576" i="1"/>
  <c r="BC560" i="1"/>
  <c r="BC544" i="1"/>
  <c r="BC524" i="1"/>
  <c r="BC508" i="1"/>
  <c r="BC492" i="1"/>
  <c r="BC476" i="1"/>
  <c r="BC460" i="1"/>
  <c r="BC444" i="1"/>
  <c r="BC428" i="1"/>
  <c r="BC388" i="1"/>
  <c r="BC368" i="1"/>
  <c r="BC348" i="1"/>
  <c r="BC631" i="1"/>
  <c r="BC551" i="1"/>
  <c r="BC471" i="1"/>
  <c r="BC391" i="1"/>
  <c r="BC3627" i="1"/>
  <c r="BC3515" i="1"/>
  <c r="BC3989" i="1"/>
  <c r="BC3925" i="1"/>
  <c r="BC3861" i="1"/>
  <c r="BC3781" i="1"/>
  <c r="BC3717" i="1"/>
  <c r="BC3653" i="1"/>
  <c r="BC3589" i="1"/>
  <c r="BC3525" i="1"/>
  <c r="BC3461" i="1"/>
  <c r="BC3397" i="1"/>
  <c r="BC3301" i="1"/>
  <c r="BC3237" i="1"/>
  <c r="BC4031" i="1"/>
  <c r="BC3895" i="1"/>
  <c r="BC3647" i="1"/>
  <c r="BC3491" i="1"/>
  <c r="BC3395" i="1"/>
  <c r="BC4065" i="1"/>
  <c r="BC3207" i="1"/>
  <c r="BC3187" i="1"/>
  <c r="BC3163" i="1"/>
  <c r="BC3147" i="1"/>
  <c r="BC3999" i="1"/>
  <c r="BC3867" i="1"/>
  <c r="BC3659" i="1"/>
  <c r="BC3563" i="1"/>
  <c r="BC3183" i="1"/>
  <c r="BC3137" i="1"/>
  <c r="BC3073" i="1"/>
  <c r="BC3009" i="1"/>
  <c r="BC2897" i="1"/>
  <c r="BC2833" i="1"/>
  <c r="BC2769" i="1"/>
  <c r="BC2705" i="1"/>
  <c r="BC2625" i="1"/>
  <c r="BC2545" i="1"/>
  <c r="BC2481" i="1"/>
  <c r="BC2417" i="1"/>
  <c r="BC2353" i="1"/>
  <c r="BC2289" i="1"/>
  <c r="BC2225" i="1"/>
  <c r="BC2161" i="1"/>
  <c r="BC2097" i="1"/>
  <c r="BC2033" i="1"/>
  <c r="BC1969" i="1"/>
  <c r="BC1905" i="1"/>
  <c r="BC1841" i="1"/>
  <c r="BC1777" i="1"/>
  <c r="BC1713" i="1"/>
  <c r="BC2195" i="1"/>
  <c r="BC2179" i="1"/>
  <c r="BC2163" i="1"/>
  <c r="BC2139" i="1"/>
  <c r="BC2123" i="1"/>
  <c r="BC2107" i="1"/>
  <c r="BC2091" i="1"/>
  <c r="BC2075" i="1"/>
  <c r="BC2059" i="1"/>
  <c r="BC2043" i="1"/>
  <c r="BC2027" i="1"/>
  <c r="BC2011" i="1"/>
  <c r="BC1995" i="1"/>
  <c r="BC1979" i="1"/>
  <c r="BC1923" i="1"/>
  <c r="BC1839" i="1"/>
  <c r="BC1775" i="1"/>
  <c r="BC1663" i="1"/>
  <c r="BC1583" i="1"/>
  <c r="BC1519" i="1"/>
  <c r="BC1455" i="1"/>
  <c r="BC1391" i="1"/>
  <c r="BC1327" i="1"/>
  <c r="BC1263" i="1"/>
  <c r="BC1183" i="1"/>
  <c r="BC1103" i="1"/>
  <c r="BC1039" i="1"/>
  <c r="BC959" i="1"/>
  <c r="BC879" i="1"/>
  <c r="BC799" i="1"/>
  <c r="BC735" i="1"/>
  <c r="BC671" i="1"/>
  <c r="BC4071" i="1"/>
  <c r="BC3983" i="1"/>
  <c r="BC3823" i="1"/>
  <c r="BC3767" i="1"/>
  <c r="BC3503" i="1"/>
  <c r="BC3307" i="1"/>
  <c r="BC4049" i="1"/>
  <c r="BC3937" i="1"/>
  <c r="BC3873" i="1"/>
  <c r="BC3793" i="1"/>
  <c r="BC3729" i="1"/>
  <c r="BC3665" i="1"/>
  <c r="BC3585" i="1"/>
  <c r="BC3521" i="1"/>
  <c r="BC3441" i="1"/>
  <c r="BC3377" i="1"/>
  <c r="BC3297" i="1"/>
  <c r="BC3217" i="1"/>
  <c r="BC3547" i="1"/>
  <c r="BC4025" i="1"/>
  <c r="BC3951" i="1"/>
  <c r="BC3859" i="1"/>
  <c r="BC3811" i="1"/>
  <c r="BC3731" i="1"/>
  <c r="BC3411" i="1"/>
  <c r="BC3251" i="1"/>
  <c r="BC3235" i="1"/>
  <c r="BC3631" i="1"/>
  <c r="BC3323" i="1"/>
  <c r="BC4005" i="1"/>
  <c r="BC3965" i="1"/>
  <c r="BC3901" i="1"/>
  <c r="BC3837" i="1"/>
  <c r="BC3757" i="1"/>
  <c r="BC3693" i="1"/>
  <c r="BC3629" i="1"/>
  <c r="BC3565" i="1"/>
  <c r="BC3501" i="1"/>
  <c r="BC3437" i="1"/>
  <c r="BC3373" i="1"/>
  <c r="BC3277" i="1"/>
  <c r="BC3213" i="1"/>
  <c r="BC4027" i="1"/>
  <c r="BC3915" i="1"/>
  <c r="BC3723" i="1"/>
  <c r="BC3487" i="1"/>
  <c r="BC3423" i="1"/>
  <c r="BC4045" i="1"/>
  <c r="BC3259" i="1"/>
  <c r="BC3847" i="1"/>
  <c r="BC3695" i="1"/>
  <c r="BC3607" i="1"/>
  <c r="BC3551" i="1"/>
  <c r="BC3177" i="1"/>
  <c r="BC3113" i="1"/>
  <c r="BC3049" i="1"/>
  <c r="BC2953" i="1"/>
  <c r="BC2873" i="1"/>
  <c r="BC2809" i="1"/>
  <c r="BC2745" i="1"/>
  <c r="BC2681" i="1"/>
  <c r="BC2601" i="1"/>
  <c r="BC2537" i="1"/>
  <c r="BC2473" i="1"/>
  <c r="BC2409" i="1"/>
  <c r="BC2345" i="1"/>
  <c r="BC2281" i="1"/>
  <c r="BC2217" i="1"/>
  <c r="BC2153" i="1"/>
  <c r="BC2089" i="1"/>
  <c r="BC2025" i="1"/>
  <c r="BC1945" i="1"/>
  <c r="BC1865" i="1"/>
  <c r="BC1769" i="1"/>
  <c r="BC1705" i="1"/>
  <c r="BC1931" i="1"/>
  <c r="BC1831" i="1"/>
  <c r="BC1767" i="1"/>
  <c r="BC1715" i="1"/>
  <c r="BC1699" i="1"/>
  <c r="BC1655" i="1"/>
  <c r="BC1591" i="1"/>
  <c r="BC1511" i="1"/>
  <c r="BC1431" i="1"/>
  <c r="BC1367" i="1"/>
  <c r="BC1303" i="1"/>
  <c r="BC1239" i="1"/>
  <c r="BC1175" i="1"/>
  <c r="BC1111" i="1"/>
  <c r="BC1047" i="1"/>
  <c r="BC983" i="1"/>
  <c r="BC919" i="1"/>
  <c r="BC855" i="1"/>
  <c r="BC775" i="1"/>
  <c r="BC711" i="1"/>
  <c r="BC4099" i="1"/>
  <c r="BC4067" i="1"/>
  <c r="BC3907" i="1"/>
  <c r="BC3771" i="1"/>
  <c r="BC3483" i="1"/>
  <c r="BC3403" i="1"/>
  <c r="BC3287" i="1"/>
  <c r="BC4093" i="1"/>
  <c r="BC3977" i="1"/>
  <c r="BC3913" i="1"/>
  <c r="BC3849" i="1"/>
  <c r="BC3785" i="1"/>
  <c r="BC3721" i="1"/>
  <c r="BC3657" i="1"/>
  <c r="BC3561" i="1"/>
  <c r="BC3497" i="1"/>
  <c r="BC3433" i="1"/>
  <c r="BC3369" i="1"/>
  <c r="BC3289" i="1"/>
  <c r="BC3209" i="1"/>
  <c r="BC4109" i="1"/>
  <c r="BC4112" i="1"/>
  <c r="BC4096" i="1"/>
  <c r="BC4080" i="1"/>
  <c r="BC4064" i="1"/>
  <c r="BC4048" i="1"/>
  <c r="BC4032" i="1"/>
  <c r="BC4016" i="1"/>
  <c r="BC4000" i="1"/>
  <c r="BC3980" i="1"/>
  <c r="BC3960" i="1"/>
  <c r="BC3944" i="1"/>
  <c r="BC3928" i="1"/>
  <c r="BC3912" i="1"/>
  <c r="BC3896" i="1"/>
  <c r="BC3872" i="1"/>
  <c r="BC3856" i="1"/>
  <c r="BC3840" i="1"/>
  <c r="BC3824" i="1"/>
  <c r="BC3808" i="1"/>
  <c r="BC3792" i="1"/>
  <c r="BC3776" i="1"/>
  <c r="BC3760" i="1"/>
  <c r="BC3744" i="1"/>
  <c r="BC3728" i="1"/>
  <c r="BC3708" i="1"/>
  <c r="BC3688" i="1"/>
  <c r="BC3672" i="1"/>
  <c r="BC3656" i="1"/>
  <c r="BC3640" i="1"/>
  <c r="BC3616" i="1"/>
  <c r="BC3600" i="1"/>
  <c r="BC3584" i="1"/>
  <c r="BC3568" i="1"/>
  <c r="BC3552" i="1"/>
  <c r="BC3536" i="1"/>
  <c r="BC3520" i="1"/>
  <c r="BC3504" i="1"/>
  <c r="BC3488" i="1"/>
  <c r="BC3472" i="1"/>
  <c r="BC3456" i="1"/>
  <c r="BC3440" i="1"/>
  <c r="BC3424" i="1"/>
  <c r="BC3408" i="1"/>
  <c r="BC3388" i="1"/>
  <c r="BC3372" i="1"/>
  <c r="BC3344" i="1"/>
  <c r="BC3324" i="1"/>
  <c r="BC3304" i="1"/>
  <c r="BC3288" i="1"/>
  <c r="BC3272" i="1"/>
  <c r="BC3256" i="1"/>
  <c r="BC3240" i="1"/>
  <c r="BC3224" i="1"/>
  <c r="BC3208" i="1"/>
  <c r="BC3192" i="1"/>
  <c r="BC3176" i="1"/>
  <c r="BC3160" i="1"/>
  <c r="BC3144" i="1"/>
  <c r="BC3947" i="1"/>
  <c r="BC3831" i="1"/>
  <c r="BC3735" i="1"/>
  <c r="BC3479" i="1"/>
  <c r="BC3143" i="1"/>
  <c r="BC3127" i="1"/>
  <c r="BC3111" i="1"/>
  <c r="BC3095" i="1"/>
  <c r="BC3079" i="1"/>
  <c r="BC3063" i="1"/>
  <c r="BC3043" i="1"/>
  <c r="BC3027" i="1"/>
  <c r="BC2999" i="1"/>
  <c r="BC2979" i="1"/>
  <c r="BC2955" i="1"/>
  <c r="BC2939" i="1"/>
  <c r="BC2923" i="1"/>
  <c r="BC2895" i="1"/>
  <c r="BC2879" i="1"/>
  <c r="BC2863" i="1"/>
  <c r="BC2847" i="1"/>
  <c r="BC2831" i="1"/>
  <c r="BC2815" i="1"/>
  <c r="BC2799" i="1"/>
  <c r="BC2783" i="1"/>
  <c r="BC2767" i="1"/>
  <c r="BC2751" i="1"/>
  <c r="BC2735" i="1"/>
  <c r="BC2719" i="1"/>
  <c r="BC2703" i="1"/>
  <c r="BC2687" i="1"/>
  <c r="BC2671" i="1"/>
  <c r="BC2647" i="1"/>
  <c r="BC2623" i="1"/>
  <c r="BC2603" i="1"/>
  <c r="BC2587" i="1"/>
  <c r="BC2559" i="1"/>
  <c r="BC2539" i="1"/>
  <c r="BC2523" i="1"/>
  <c r="BC2507" i="1"/>
  <c r="BC2491" i="1"/>
  <c r="BC2471" i="1"/>
  <c r="BC2447" i="1"/>
  <c r="BC2431" i="1"/>
  <c r="BC2411" i="1"/>
  <c r="BC2395" i="1"/>
  <c r="BC2379" i="1"/>
  <c r="BC2363" i="1"/>
  <c r="BC2347" i="1"/>
  <c r="BC2331" i="1"/>
  <c r="BC2315" i="1"/>
  <c r="BC2299" i="1"/>
  <c r="BC2283" i="1"/>
  <c r="BC2267" i="1"/>
  <c r="BC2243" i="1"/>
  <c r="BC2227" i="1"/>
  <c r="BC2211" i="1"/>
  <c r="BC3179" i="1"/>
  <c r="BC4098" i="1"/>
  <c r="BC4082" i="1"/>
  <c r="BC4066" i="1"/>
  <c r="BC4050" i="1"/>
  <c r="BC4034" i="1"/>
  <c r="BC4018" i="1"/>
  <c r="BC4002" i="1"/>
  <c r="BC3986" i="1"/>
  <c r="BC3962" i="1"/>
  <c r="BC3946" i="1"/>
  <c r="BC3930" i="1"/>
  <c r="BC3914" i="1"/>
  <c r="BC3898" i="1"/>
  <c r="BC3882" i="1"/>
  <c r="BC3866" i="1"/>
  <c r="BC3850" i="1"/>
  <c r="BC3834" i="1"/>
  <c r="BC3814" i="1"/>
  <c r="BC3794" i="1"/>
  <c r="BC3778" i="1"/>
  <c r="BC3762" i="1"/>
  <c r="BC3746" i="1"/>
  <c r="BC3730" i="1"/>
  <c r="BC3714" i="1"/>
  <c r="BC3698" i="1"/>
  <c r="BC3682" i="1"/>
  <c r="BC3658" i="1"/>
  <c r="BC3642" i="1"/>
  <c r="BC3626" i="1"/>
  <c r="BC3606" i="1"/>
  <c r="BC3590" i="1"/>
  <c r="BC3574" i="1"/>
  <c r="BC3558" i="1"/>
  <c r="BC3542" i="1"/>
  <c r="BC3526" i="1"/>
  <c r="BC3510" i="1"/>
  <c r="BC3494" i="1"/>
  <c r="BC3478" i="1"/>
  <c r="BC3462" i="1"/>
  <c r="BC3446" i="1"/>
  <c r="BC3430" i="1"/>
  <c r="BC3414" i="1"/>
  <c r="BC3398" i="1"/>
  <c r="BC3382" i="1"/>
  <c r="BC3366" i="1"/>
  <c r="BC3346" i="1"/>
  <c r="BC3322" i="1"/>
  <c r="BC3306" i="1"/>
  <c r="BC3290" i="1"/>
  <c r="BC3274" i="1"/>
  <c r="BC3258" i="1"/>
  <c r="BC3242" i="1"/>
  <c r="BC3226" i="1"/>
  <c r="BC3206" i="1"/>
  <c r="BC3173" i="1"/>
  <c r="BC3109" i="1"/>
  <c r="BC3013" i="1"/>
  <c r="BC2933" i="1"/>
  <c r="BC2837" i="1"/>
  <c r="BC2773" i="1"/>
  <c r="BC2709" i="1"/>
  <c r="BC2613" i="1"/>
  <c r="BC2533" i="1"/>
  <c r="BC2469" i="1"/>
  <c r="BC2405" i="1"/>
  <c r="BC2341" i="1"/>
  <c r="BC2277" i="1"/>
  <c r="BC2213" i="1"/>
  <c r="BC2149" i="1"/>
  <c r="BC2085" i="1"/>
  <c r="BC2021" i="1"/>
  <c r="BC1957" i="1"/>
  <c r="BC1893" i="1"/>
  <c r="BC1829" i="1"/>
  <c r="BC1765" i="1"/>
  <c r="BC1947" i="1"/>
  <c r="BC1879" i="1"/>
  <c r="BC1859" i="1"/>
  <c r="BC1795" i="1"/>
  <c r="BC1671" i="1"/>
  <c r="BC1603" i="1"/>
  <c r="BC1523" i="1"/>
  <c r="BC1459" i="1"/>
  <c r="BC1395" i="1"/>
  <c r="BC1331" i="1"/>
  <c r="BC1267" i="1"/>
  <c r="BC1203" i="1"/>
  <c r="BC1139" i="1"/>
  <c r="BC1075" i="1"/>
  <c r="BC995" i="1"/>
  <c r="BC931" i="1"/>
  <c r="BC867" i="1"/>
  <c r="BC803" i="1"/>
  <c r="BC739" i="1"/>
  <c r="BC675" i="1"/>
  <c r="BC3182" i="1"/>
  <c r="BC3166" i="1"/>
  <c r="BC3150" i="1"/>
  <c r="BC3134" i="1"/>
  <c r="BC3118" i="1"/>
  <c r="BC3098" i="1"/>
  <c r="BC3074" i="1"/>
  <c r="BC3058" i="1"/>
  <c r="BC3038" i="1"/>
  <c r="BC3022" i="1"/>
  <c r="BC3002" i="1"/>
  <c r="BC2978" i="1"/>
  <c r="BC2954" i="1"/>
  <c r="BC2938" i="1"/>
  <c r="BC2922" i="1"/>
  <c r="BC2894" i="1"/>
  <c r="BC2878" i="1"/>
  <c r="BC2862" i="1"/>
  <c r="BC2846" i="1"/>
  <c r="BC2830" i="1"/>
  <c r="BC2814" i="1"/>
  <c r="BC2798" i="1"/>
  <c r="BC2782" i="1"/>
  <c r="BC2762" i="1"/>
  <c r="BC2746" i="1"/>
  <c r="BC2730" i="1"/>
  <c r="BC2714" i="1"/>
  <c r="BC2698" i="1"/>
  <c r="BC2682" i="1"/>
  <c r="BC2666" i="1"/>
  <c r="BC2630" i="1"/>
  <c r="BC2614" i="1"/>
  <c r="BC2598" i="1"/>
  <c r="BC2578" i="1"/>
  <c r="BC2558" i="1"/>
  <c r="BC2538" i="1"/>
  <c r="BC2522" i="1"/>
  <c r="BC2506" i="1"/>
  <c r="BC2466" i="1"/>
  <c r="BC2442" i="1"/>
  <c r="BC2426" i="1"/>
  <c r="BC2410" i="1"/>
  <c r="BC2394" i="1"/>
  <c r="BC2378" i="1"/>
  <c r="BC2362" i="1"/>
  <c r="BC2346" i="1"/>
  <c r="BC2330" i="1"/>
  <c r="BC2314" i="1"/>
  <c r="BC2298" i="1"/>
  <c r="BC2282" i="1"/>
  <c r="BC2266" i="1"/>
  <c r="BC2246" i="1"/>
  <c r="BC2230" i="1"/>
  <c r="BC2214" i="1"/>
  <c r="BC2198" i="1"/>
  <c r="BC2182" i="1"/>
  <c r="BC2166" i="1"/>
  <c r="BC2150" i="1"/>
  <c r="BC2134" i="1"/>
  <c r="BC2118" i="1"/>
  <c r="BC2102" i="1"/>
  <c r="BC2086" i="1"/>
  <c r="BC2070" i="1"/>
  <c r="BC2054" i="1"/>
  <c r="BC2038" i="1"/>
  <c r="BC2022" i="1"/>
  <c r="BC2006" i="1"/>
  <c r="BC1990" i="1"/>
  <c r="BC1974" i="1"/>
  <c r="BC1958" i="1"/>
  <c r="BC1942" i="1"/>
  <c r="BC1926" i="1"/>
  <c r="BC3165" i="1"/>
  <c r="BC3101" i="1"/>
  <c r="BC3037" i="1"/>
  <c r="BC2973" i="1"/>
  <c r="BC2893" i="1"/>
  <c r="BC2829" i="1"/>
  <c r="BC2765" i="1"/>
  <c r="BC2701" i="1"/>
  <c r="BC2637" i="1"/>
  <c r="BC2557" i="1"/>
  <c r="BC2477" i="1"/>
  <c r="BC2381" i="1"/>
  <c r="BC2317" i="1"/>
  <c r="BC2253" i="1"/>
  <c r="BC2189" i="1"/>
  <c r="BC2125" i="1"/>
  <c r="BC2061" i="1"/>
  <c r="BC1997" i="1"/>
  <c r="BC1933" i="1"/>
  <c r="BC1869" i="1"/>
  <c r="BC1805" i="1"/>
  <c r="BC1709" i="1"/>
  <c r="BC3116" i="1"/>
  <c r="BC3084" i="1"/>
  <c r="BC3044" i="1"/>
  <c r="BC2996" i="1"/>
  <c r="BC2964" i="1"/>
  <c r="BC2932" i="1"/>
  <c r="BC2876" i="1"/>
  <c r="BC2844" i="1"/>
  <c r="BC2812" i="1"/>
  <c r="BC2780" i="1"/>
  <c r="BC2740" i="1"/>
  <c r="BC2708" i="1"/>
  <c r="BC2676" i="1"/>
  <c r="BC2628" i="1"/>
  <c r="BC2588" i="1"/>
  <c r="BC2532" i="1"/>
  <c r="BC2500" i="1"/>
  <c r="BC2460" i="1"/>
  <c r="BC2428" i="1"/>
  <c r="BC2396" i="1"/>
  <c r="BC2364" i="1"/>
  <c r="BC2332" i="1"/>
  <c r="BC2300" i="1"/>
  <c r="BC2268" i="1"/>
  <c r="BC2228" i="1"/>
  <c r="BC2196" i="1"/>
  <c r="BC2164" i="1"/>
  <c r="BC2132" i="1"/>
  <c r="BC2100" i="1"/>
  <c r="BC2068" i="1"/>
  <c r="BC2036" i="1"/>
  <c r="BC2004" i="1"/>
  <c r="BC1972" i="1"/>
  <c r="BC1940" i="1"/>
  <c r="BC1908" i="1"/>
  <c r="BC1868" i="1"/>
  <c r="BC1836" i="1"/>
  <c r="BC1804" i="1"/>
  <c r="BC1764" i="1"/>
  <c r="BC1716" i="1"/>
  <c r="BC987" i="1"/>
  <c r="BC923" i="1"/>
  <c r="BC859" i="1"/>
  <c r="BC1629" i="1"/>
  <c r="BC1533" i="1"/>
  <c r="BC1453" i="1"/>
  <c r="BC1269" i="1"/>
  <c r="BC1205" i="1"/>
  <c r="BC1125" i="1"/>
  <c r="BC1061" i="1"/>
  <c r="BC981" i="1"/>
  <c r="BC917" i="1"/>
  <c r="BC609" i="1"/>
  <c r="BC627" i="1"/>
  <c r="BC563" i="1"/>
  <c r="BC467" i="1"/>
  <c r="BC403" i="1"/>
  <c r="BC1919" i="1"/>
  <c r="BC1673" i="1"/>
  <c r="BC1609" i="1"/>
  <c r="BC1529" i="1"/>
  <c r="BC1465" i="1"/>
  <c r="BC1437" i="1"/>
  <c r="BC1421" i="1"/>
  <c r="BC1405" i="1"/>
  <c r="BC1389" i="1"/>
  <c r="BC1373" i="1"/>
  <c r="BC1357" i="1"/>
  <c r="BC1341" i="1"/>
  <c r="BC1313" i="1"/>
  <c r="BC1233" i="1"/>
  <c r="BC1169" i="1"/>
  <c r="BC1105" i="1"/>
  <c r="BC1041" i="1"/>
  <c r="BC977" i="1"/>
  <c r="BC913" i="1"/>
  <c r="BC621" i="1"/>
  <c r="BC639" i="1"/>
  <c r="BC575" i="1"/>
  <c r="BC495" i="1"/>
  <c r="BC431" i="1"/>
  <c r="BC379" i="1"/>
  <c r="BC359" i="1"/>
  <c r="BC343" i="1"/>
  <c r="BC327" i="1"/>
  <c r="BC311" i="1"/>
  <c r="BC295" i="1"/>
  <c r="BC279" i="1"/>
  <c r="BC251" i="1"/>
  <c r="BC215" i="1"/>
  <c r="BC187" i="1"/>
  <c r="BC171" i="1"/>
  <c r="BC155" i="1"/>
  <c r="BC139" i="1"/>
  <c r="BC123" i="1"/>
  <c r="BC107" i="1"/>
  <c r="BC91" i="1"/>
  <c r="BC75" i="1"/>
  <c r="BC59" i="1"/>
  <c r="BC39" i="1"/>
  <c r="BC23" i="1"/>
  <c r="BC7" i="1"/>
  <c r="BC329" i="1"/>
  <c r="BC309" i="1"/>
  <c r="BC293" i="1"/>
  <c r="BC277" i="1"/>
  <c r="BC249" i="1"/>
  <c r="BC233" i="1"/>
  <c r="BC209" i="1"/>
  <c r="BC189" i="1"/>
  <c r="BC173" i="1"/>
  <c r="BC157" i="1"/>
  <c r="BC141" i="1"/>
  <c r="BC125" i="1"/>
  <c r="BC109" i="1"/>
  <c r="BC89" i="1"/>
  <c r="BC73" i="1"/>
  <c r="BC57" i="1"/>
  <c r="BC41" i="1"/>
  <c r="BC21" i="1"/>
  <c r="BC5" i="1"/>
  <c r="BC3112" i="1"/>
  <c r="BC3072" i="1"/>
  <c r="BC3040" i="1"/>
  <c r="BC3008" i="1"/>
  <c r="BC2968" i="1"/>
  <c r="BC2936" i="1"/>
  <c r="BC2896" i="1"/>
  <c r="BC2864" i="1"/>
  <c r="BC2824" i="1"/>
  <c r="BC2792" i="1"/>
  <c r="BC2752" i="1"/>
  <c r="BC2720" i="1"/>
  <c r="BC2688" i="1"/>
  <c r="BC2608" i="1"/>
  <c r="BC2576" i="1"/>
  <c r="BC2544" i="1"/>
  <c r="BC2512" i="1"/>
  <c r="BC2456" i="1"/>
  <c r="BC2400" i="1"/>
  <c r="BC2368" i="1"/>
  <c r="BC2336" i="1"/>
  <c r="BC2304" i="1"/>
  <c r="BC2272" i="1"/>
  <c r="BC2240" i="1"/>
  <c r="BC2208" i="1"/>
  <c r="BC2176" i="1"/>
  <c r="BC2144" i="1"/>
  <c r="BC2112" i="1"/>
  <c r="BC2080" i="1"/>
  <c r="BC2048" i="1"/>
  <c r="BC2016" i="1"/>
  <c r="BC1984" i="1"/>
  <c r="BC1952" i="1"/>
  <c r="BC1920" i="1"/>
  <c r="BC1888" i="1"/>
  <c r="BC1848" i="1"/>
  <c r="BC1816" i="1"/>
  <c r="BC1784" i="1"/>
  <c r="BC1744" i="1"/>
  <c r="BC1704" i="1"/>
  <c r="BC779" i="1"/>
  <c r="BC715" i="1"/>
  <c r="BC1910" i="1"/>
  <c r="BC1894" i="1"/>
  <c r="BC1878" i="1"/>
  <c r="BC1862" i="1"/>
  <c r="BC1846" i="1"/>
  <c r="BC1830" i="1"/>
  <c r="BC1814" i="1"/>
  <c r="BC1798" i="1"/>
  <c r="BC1782" i="1"/>
  <c r="BC1766" i="1"/>
  <c r="BC1742" i="1"/>
  <c r="BC1722" i="1"/>
  <c r="BC1706" i="1"/>
  <c r="BC1653" i="1"/>
  <c r="BC1589" i="1"/>
  <c r="BC1525" i="1"/>
  <c r="BC1461" i="1"/>
  <c r="BC1277" i="1"/>
  <c r="BC1197" i="1"/>
  <c r="BC1117" i="1"/>
  <c r="BC1037" i="1"/>
  <c r="BC957" i="1"/>
  <c r="BC893" i="1"/>
  <c r="BC865" i="1"/>
  <c r="BC849" i="1"/>
  <c r="BC821" i="1"/>
  <c r="BC805" i="1"/>
  <c r="BC789" i="1"/>
  <c r="BC773" i="1"/>
  <c r="BC757" i="1"/>
  <c r="BC741" i="1"/>
  <c r="BC725" i="1"/>
  <c r="BC709" i="1"/>
  <c r="BC689" i="1"/>
  <c r="BC673" i="1"/>
  <c r="BC653" i="1"/>
  <c r="BC561" i="1"/>
  <c r="BC529" i="1"/>
  <c r="BC505" i="1"/>
  <c r="BC481" i="1"/>
  <c r="BC465" i="1"/>
  <c r="BC449" i="1"/>
  <c r="BC433" i="1"/>
  <c r="BC413" i="1"/>
  <c r="BC397" i="1"/>
  <c r="BC369" i="1"/>
  <c r="BC345" i="1"/>
  <c r="BC603" i="1"/>
  <c r="BC475" i="1"/>
  <c r="BC411" i="1"/>
  <c r="BC1694" i="1"/>
  <c r="BC1678" i="1"/>
  <c r="BC1662" i="1"/>
  <c r="BC1646" i="1"/>
  <c r="BC1626" i="1"/>
  <c r="BC1610" i="1"/>
  <c r="BC1586" i="1"/>
  <c r="BC1562" i="1"/>
  <c r="BC1546" i="1"/>
  <c r="BC1530" i="1"/>
  <c r="BC1514" i="1"/>
  <c r="BC1494" i="1"/>
  <c r="BC1478" i="1"/>
  <c r="BC1462" i="1"/>
  <c r="BC1446" i="1"/>
  <c r="BC1430" i="1"/>
  <c r="BC1414" i="1"/>
  <c r="BC1398" i="1"/>
  <c r="BC1382" i="1"/>
  <c r="BC1366" i="1"/>
  <c r="BC1350" i="1"/>
  <c r="BC1334" i="1"/>
  <c r="BC1318" i="1"/>
  <c r="BC1302" i="1"/>
  <c r="BC1286" i="1"/>
  <c r="BC1270" i="1"/>
  <c r="BC1254" i="1"/>
  <c r="BC1238" i="1"/>
  <c r="BC1222" i="1"/>
  <c r="BC1206" i="1"/>
  <c r="BC1190" i="1"/>
  <c r="BC1174" i="1"/>
  <c r="BC1158" i="1"/>
  <c r="BC1138" i="1"/>
  <c r="BC1122" i="1"/>
  <c r="BC1106" i="1"/>
  <c r="BC1090" i="1"/>
  <c r="BC1074" i="1"/>
  <c r="BC1058" i="1"/>
  <c r="BC1042" i="1"/>
  <c r="BC1010" i="1"/>
  <c r="BC986" i="1"/>
  <c r="BC970" i="1"/>
  <c r="BC954" i="1"/>
  <c r="BC938" i="1"/>
  <c r="BC922" i="1"/>
  <c r="BC906" i="1"/>
  <c r="BC890" i="1"/>
  <c r="BC874" i="1"/>
  <c r="BC858" i="1"/>
  <c r="BC842" i="1"/>
  <c r="BC826" i="1"/>
  <c r="BC810" i="1"/>
  <c r="BC794" i="1"/>
  <c r="BC778" i="1"/>
  <c r="BC762" i="1"/>
  <c r="BC746" i="1"/>
  <c r="BC726" i="1"/>
  <c r="BC710" i="1"/>
  <c r="BC694" i="1"/>
  <c r="BC678" i="1"/>
  <c r="BC662" i="1"/>
  <c r="BC646" i="1"/>
  <c r="BC630" i="1"/>
  <c r="BC610" i="1"/>
  <c r="BC594" i="1"/>
  <c r="BC574" i="1"/>
  <c r="BC558" i="1"/>
  <c r="BC534" i="1"/>
  <c r="BC514" i="1"/>
  <c r="BC490" i="1"/>
  <c r="BC470" i="1"/>
  <c r="BC454" i="1"/>
  <c r="BC438" i="1"/>
  <c r="BC422" i="1"/>
  <c r="BC394" i="1"/>
  <c r="BC366" i="1"/>
  <c r="BC342" i="1"/>
  <c r="BC326" i="1"/>
  <c r="BC306" i="1"/>
  <c r="BC290" i="1"/>
  <c r="BC274" i="1"/>
  <c r="BC258" i="1"/>
  <c r="BC238" i="1"/>
  <c r="BC222" i="1"/>
  <c r="BC206" i="1"/>
  <c r="BC190" i="1"/>
  <c r="BC174" i="1"/>
  <c r="BC158" i="1"/>
  <c r="BC142" i="1"/>
  <c r="BC126" i="1"/>
  <c r="BC110" i="1"/>
  <c r="BC94" i="1"/>
  <c r="BC78" i="1"/>
  <c r="BC62" i="1"/>
  <c r="BC46" i="1"/>
  <c r="BC26" i="1"/>
  <c r="BC10" i="1"/>
  <c r="BC312" i="1"/>
  <c r="BC296" i="1"/>
  <c r="BC280" i="1"/>
  <c r="BC264" i="1"/>
  <c r="BC240" i="1"/>
  <c r="BC216" i="1"/>
  <c r="BC192" i="1"/>
  <c r="BC176" i="1"/>
  <c r="BC160" i="1"/>
  <c r="BC144" i="1"/>
  <c r="BC128" i="1"/>
  <c r="BC112" i="1"/>
  <c r="BC96" i="1"/>
  <c r="BC80" i="1"/>
  <c r="BC64" i="1"/>
  <c r="BC48" i="1"/>
  <c r="BC24" i="1"/>
  <c r="BC8" i="1"/>
  <c r="BC3315" i="1"/>
  <c r="BC1851" i="1"/>
  <c r="BC1787" i="1"/>
  <c r="BC1731" i="1"/>
  <c r="BC1611" i="1"/>
  <c r="BC1531" i="1"/>
  <c r="BC1451" i="1"/>
  <c r="BC1387" i="1"/>
  <c r="BC1323" i="1"/>
  <c r="BC1259" i="1"/>
  <c r="BC1179" i="1"/>
  <c r="BC1115" i="1"/>
  <c r="BC1051" i="1"/>
  <c r="BC667" i="1"/>
  <c r="BC1649" i="1"/>
  <c r="BC1569" i="1"/>
  <c r="BC1489" i="1"/>
  <c r="BC1305" i="1"/>
  <c r="BC1241" i="1"/>
  <c r="BC1177" i="1"/>
  <c r="BC1113" i="1"/>
  <c r="BC1049" i="1"/>
  <c r="BC985" i="1"/>
  <c r="BC921" i="1"/>
  <c r="BC629" i="1"/>
  <c r="BC1692" i="1"/>
  <c r="BC1676" i="1"/>
  <c r="BC1660" i="1"/>
  <c r="BC1644" i="1"/>
  <c r="BC1624" i="1"/>
  <c r="BC1600" i="1"/>
  <c r="BC1584" i="1"/>
  <c r="BC1564" i="1"/>
  <c r="BC1544" i="1"/>
  <c r="BC1528" i="1"/>
  <c r="BC1512" i="1"/>
  <c r="BC1492" i="1"/>
  <c r="BC1472" i="1"/>
  <c r="BC1456" i="1"/>
  <c r="BC1440" i="1"/>
  <c r="BC1424" i="1"/>
  <c r="BC1408" i="1"/>
  <c r="BC1392" i="1"/>
  <c r="BC1376" i="1"/>
  <c r="BC1356" i="1"/>
  <c r="BC1340" i="1"/>
  <c r="BC1324" i="1"/>
  <c r="BC1308" i="1"/>
  <c r="BC1292" i="1"/>
  <c r="BC1276" i="1"/>
  <c r="BC1260" i="1"/>
  <c r="BC1244" i="1"/>
  <c r="BC1228" i="1"/>
  <c r="BC1212" i="1"/>
  <c r="BC1196" i="1"/>
  <c r="BC1180" i="1"/>
  <c r="BC1164" i="1"/>
  <c r="BC1148" i="1"/>
  <c r="BC1124" i="1"/>
  <c r="BC1108" i="1"/>
  <c r="BC1092" i="1"/>
  <c r="BC1076" i="1"/>
  <c r="BC1060" i="1"/>
  <c r="BC1044" i="1"/>
  <c r="BC1028" i="1"/>
  <c r="BC1012" i="1"/>
  <c r="BC996" i="1"/>
  <c r="BC980" i="1"/>
  <c r="BC964" i="1"/>
  <c r="BC948" i="1"/>
  <c r="BC932" i="1"/>
  <c r="BC916" i="1"/>
  <c r="BC900" i="1"/>
  <c r="BC884" i="1"/>
  <c r="BC868" i="1"/>
  <c r="BC852" i="1"/>
  <c r="BC832" i="1"/>
  <c r="BC812" i="1"/>
  <c r="BC796" i="1"/>
  <c r="BC780" i="1"/>
  <c r="BC764" i="1"/>
  <c r="BC748" i="1"/>
  <c r="BC732" i="1"/>
  <c r="BC716" i="1"/>
  <c r="BC700" i="1"/>
  <c r="BC684" i="1"/>
  <c r="BC668" i="1"/>
  <c r="BC648" i="1"/>
  <c r="BC620" i="1"/>
  <c r="BC604" i="1"/>
  <c r="BC588" i="1"/>
  <c r="BC572" i="1"/>
  <c r="BC556" i="1"/>
  <c r="BC536" i="1"/>
  <c r="BC520" i="1"/>
  <c r="BC504" i="1"/>
  <c r="BC488" i="1"/>
  <c r="BC472" i="1"/>
  <c r="BC456" i="1"/>
  <c r="BC440" i="1"/>
  <c r="BC424" i="1"/>
  <c r="BC380" i="1"/>
  <c r="BC364" i="1"/>
  <c r="BC340" i="1"/>
  <c r="BC615" i="1"/>
  <c r="BC519" i="1"/>
  <c r="BC455" i="1"/>
  <c r="BC3909" i="1"/>
  <c r="BC3637" i="1"/>
  <c r="BC3381" i="1"/>
  <c r="BC3839" i="1"/>
  <c r="BC4033" i="1"/>
  <c r="BC4047" i="1"/>
  <c r="BC3439" i="1"/>
  <c r="BC2977" i="1"/>
  <c r="BC2689" i="1"/>
  <c r="BC2401" i="1"/>
  <c r="BC2145" i="1"/>
  <c r="BC1889" i="1"/>
  <c r="BC2191" i="1"/>
  <c r="BC2119" i="1"/>
  <c r="BC2055" i="1"/>
  <c r="BC1991" i="1"/>
  <c r="BC1743" i="1"/>
  <c r="BC1439" i="1"/>
  <c r="BC1167" i="1"/>
  <c r="BC863" i="1"/>
  <c r="BC4063" i="1"/>
  <c r="BC3463" i="1"/>
  <c r="BC3857" i="1"/>
  <c r="BC3569" i="1"/>
  <c r="BC3281" i="1"/>
  <c r="BC3943" i="1"/>
  <c r="BC3299" i="1"/>
  <c r="BC4097" i="1"/>
  <c r="BC3821" i="1"/>
  <c r="BC3549" i="1"/>
  <c r="BC3261" i="1"/>
  <c r="BC3651" i="1"/>
  <c r="BC4043" i="1"/>
  <c r="BC3467" i="1"/>
  <c r="BC2937" i="1"/>
  <c r="BC2665" i="1"/>
  <c r="BC2393" i="1"/>
  <c r="BC2137" i="1"/>
  <c r="BC1849" i="1"/>
  <c r="BC1815" i="1"/>
  <c r="BC1639" i="1"/>
  <c r="BC1351" i="1"/>
  <c r="BC1095" i="1"/>
  <c r="BC839" i="1"/>
  <c r="BC4051" i="1"/>
  <c r="BC3371" i="1"/>
  <c r="BC3897" i="1"/>
  <c r="BC3609" i="1"/>
  <c r="BC3353" i="1"/>
  <c r="BC4108" i="1"/>
  <c r="BC4044" i="1"/>
  <c r="BC3972" i="1"/>
  <c r="BC3908" i="1"/>
  <c r="BC3836" i="1"/>
  <c r="BC3772" i="1"/>
  <c r="BC3704" i="1"/>
  <c r="BC3636" i="1"/>
  <c r="BC3564" i="1"/>
  <c r="BC3500" i="1"/>
  <c r="BC3436" i="1"/>
  <c r="BC3368" i="1"/>
  <c r="BC3284" i="1"/>
  <c r="BC3220" i="1"/>
  <c r="BC3156" i="1"/>
  <c r="BC3703" i="1"/>
  <c r="BC3107" i="1"/>
  <c r="BC3039" i="1"/>
  <c r="BC2951" i="1"/>
  <c r="BC2875" i="1"/>
  <c r="BC2811" i="1"/>
  <c r="BC2747" i="1"/>
  <c r="BC2683" i="1"/>
  <c r="BC2599" i="1"/>
  <c r="BC2519" i="1"/>
  <c r="BC2443" i="1"/>
  <c r="BC2375" i="1"/>
  <c r="BC2311" i="1"/>
  <c r="BC2239" i="1"/>
  <c r="BC4094" i="1"/>
  <c r="BC4030" i="1"/>
  <c r="BC3958" i="1"/>
  <c r="BC3894" i="1"/>
  <c r="BC3826" i="1"/>
  <c r="BC3758" i="1"/>
  <c r="BC3694" i="1"/>
  <c r="BC3618" i="1"/>
  <c r="BC3554" i="1"/>
  <c r="BC3490" i="1"/>
  <c r="BC3426" i="1"/>
  <c r="BC3362" i="1"/>
  <c r="BC3286" i="1"/>
  <c r="BC3222" i="1"/>
  <c r="BC2997" i="1"/>
  <c r="BC2693" i="1"/>
  <c r="BC2389" i="1"/>
  <c r="BC2133" i="1"/>
  <c r="BC1877" i="1"/>
  <c r="BC1875" i="1"/>
  <c r="BC1587" i="1"/>
  <c r="BC1315" i="1"/>
  <c r="BC1059" i="1"/>
  <c r="BC787" i="1"/>
  <c r="BC3162" i="1"/>
  <c r="BC3094" i="1"/>
  <c r="BC3018" i="1"/>
  <c r="BC2934" i="1"/>
  <c r="BC2858" i="1"/>
  <c r="BC2794" i="1"/>
  <c r="BC2726" i="1"/>
  <c r="BC2658" i="1"/>
  <c r="BC2570" i="1"/>
  <c r="BC2490" i="1"/>
  <c r="BC2406" i="1"/>
  <c r="BC2342" i="1"/>
  <c r="BC2278" i="1"/>
  <c r="BC2210" i="1"/>
  <c r="BC2146" i="1"/>
  <c r="BC2082" i="1"/>
  <c r="BC2018" i="1"/>
  <c r="BC1954" i="1"/>
  <c r="BC3085" i="1"/>
  <c r="BC2813" i="1"/>
  <c r="BC2525" i="1"/>
  <c r="BC2237" i="1"/>
  <c r="BC1981" i="1"/>
  <c r="BC3140" i="1"/>
  <c r="BC2988" i="1"/>
  <c r="BC2836" i="1"/>
  <c r="BC2700" i="1"/>
  <c r="BC2524" i="1"/>
  <c r="BC2388" i="1"/>
  <c r="BC2260" i="1"/>
  <c r="BC2124" i="1"/>
  <c r="BC1996" i="1"/>
  <c r="BC1860" i="1"/>
  <c r="BC1708" i="1"/>
  <c r="BC1613" i="1"/>
  <c r="BC1189" i="1"/>
  <c r="BC901" i="1"/>
  <c r="BC451" i="1"/>
  <c r="BC1577" i="1"/>
  <c r="BC1417" i="1"/>
  <c r="BC1353" i="1"/>
  <c r="BC1153" i="1"/>
  <c r="BC897" i="1"/>
  <c r="BC479" i="1"/>
  <c r="BC339" i="1"/>
  <c r="BC271" i="1"/>
  <c r="BC167" i="1"/>
  <c r="BC103" i="1"/>
  <c r="BC35" i="1"/>
  <c r="BC305" i="1"/>
  <c r="BC229" i="1"/>
  <c r="BC153" i="1"/>
  <c r="BC85" i="1"/>
  <c r="BC17" i="1"/>
  <c r="BC3032" i="1"/>
  <c r="BC2888" i="1"/>
  <c r="BC2744" i="1"/>
  <c r="BC2568" i="1"/>
  <c r="BC2392" i="1"/>
  <c r="BC2264" i="1"/>
  <c r="BC2136" i="1"/>
  <c r="BC2008" i="1"/>
  <c r="BC1880" i="1"/>
  <c r="BC1736" i="1"/>
  <c r="BC1906" i="1"/>
  <c r="BC1842" i="1"/>
  <c r="BC1778" i="1"/>
  <c r="BC1701" i="1"/>
  <c r="BC1325" i="1"/>
  <c r="BC1005" i="1"/>
  <c r="BC845" i="1"/>
  <c r="BC769" i="1"/>
  <c r="BC705" i="1"/>
  <c r="BC557" i="1"/>
  <c r="BC461" i="1"/>
  <c r="BC393" i="1"/>
  <c r="BC459" i="1"/>
  <c r="BC1658" i="1"/>
  <c r="BC1578" i="1"/>
  <c r="BC1510" i="1"/>
  <c r="BC1442" i="1"/>
  <c r="BC1378" i="1"/>
  <c r="BC1314" i="1"/>
  <c r="BC1250" i="1"/>
  <c r="BC1186" i="1"/>
  <c r="BC1118" i="1"/>
  <c r="BC1054" i="1"/>
  <c r="BC966" i="1"/>
  <c r="BC902" i="1"/>
  <c r="BC838" i="1"/>
  <c r="BC774" i="1"/>
  <c r="BC706" i="1"/>
  <c r="BC642" i="1"/>
  <c r="BC570" i="1"/>
  <c r="BC482" i="1"/>
  <c r="BC418" i="1"/>
  <c r="BC322" i="1"/>
  <c r="BC254" i="1"/>
  <c r="BC186" i="1"/>
  <c r="BC122" i="1"/>
  <c r="BC58" i="1"/>
  <c r="BC308" i="1"/>
  <c r="BC232" i="1"/>
  <c r="BC156" i="1"/>
  <c r="BC92" i="1"/>
  <c r="BC20" i="1"/>
  <c r="BC1771" i="1"/>
  <c r="BC1435" i="1"/>
  <c r="BC1163" i="1"/>
  <c r="BC1633" i="1"/>
  <c r="BC1225" i="1"/>
  <c r="BC969" i="1"/>
  <c r="BC1672" i="1"/>
  <c r="BC1596" i="1"/>
  <c r="BC1524" i="1"/>
  <c r="BC1452" i="1"/>
  <c r="BC1388" i="1"/>
  <c r="BC1320" i="1"/>
  <c r="BC1256" i="1"/>
  <c r="BC1192" i="1"/>
  <c r="BC1120" i="1"/>
  <c r="BC1056" i="1"/>
  <c r="BC992" i="1"/>
  <c r="BC928" i="1"/>
  <c r="BC864" i="1"/>
  <c r="BC792" i="1"/>
  <c r="BC728" i="1"/>
  <c r="BC664" i="1"/>
  <c r="BC584" i="1"/>
  <c r="BC516" i="1"/>
  <c r="BC452" i="1"/>
  <c r="BC360" i="1"/>
  <c r="BC439" i="1"/>
  <c r="BC3595" i="1"/>
  <c r="BC3845" i="1"/>
  <c r="BC3573" i="1"/>
  <c r="BC3285" i="1"/>
  <c r="BC3639" i="1"/>
  <c r="BC3203" i="1"/>
  <c r="BC3967" i="1"/>
  <c r="BC3185" i="1"/>
  <c r="BC2881" i="1"/>
  <c r="BC2609" i="1"/>
  <c r="BC2337" i="1"/>
  <c r="BC2081" i="1"/>
  <c r="BC1825" i="1"/>
  <c r="BC2175" i="1"/>
  <c r="BC2103" i="1"/>
  <c r="BC2039" i="1"/>
  <c r="BC1975" i="1"/>
  <c r="BC1647" i="1"/>
  <c r="BC1375" i="1"/>
  <c r="BC1087" i="1"/>
  <c r="BC783" i="1"/>
  <c r="BC3927" i="1"/>
  <c r="BC3291" i="1"/>
  <c r="BC3777" i="1"/>
  <c r="BC3505" i="1"/>
  <c r="BC3201" i="1"/>
  <c r="BC3843" i="1"/>
  <c r="BC3247" i="1"/>
  <c r="BC4001" i="1"/>
  <c r="BC3741" i="1"/>
  <c r="BC3485" i="1"/>
  <c r="BC3197" i="1"/>
  <c r="BC3471" i="1"/>
  <c r="BC3791" i="1"/>
  <c r="BC3161" i="1"/>
  <c r="BC2857" i="1"/>
  <c r="BC2585" i="1"/>
  <c r="BC2329" i="1"/>
  <c r="BC2073" i="1"/>
  <c r="BC1753" i="1"/>
  <c r="BC1727" i="1"/>
  <c r="BC1575" i="1"/>
  <c r="BC1287" i="1"/>
  <c r="BC1031" i="1"/>
  <c r="BC759" i="1"/>
  <c r="BC3851" i="1"/>
  <c r="BC3279" i="1"/>
  <c r="BC3833" i="1"/>
  <c r="BC3545" i="1"/>
  <c r="BC3273" i="1"/>
  <c r="BC4092" i="1"/>
  <c r="BC4028" i="1"/>
  <c r="BC3956" i="1"/>
  <c r="BC3892" i="1"/>
  <c r="BC3820" i="1"/>
  <c r="BC3756" i="1"/>
  <c r="BC3684" i="1"/>
  <c r="BC3612" i="1"/>
  <c r="BC3548" i="1"/>
  <c r="BC3484" i="1"/>
  <c r="BC3420" i="1"/>
  <c r="BC3340" i="1"/>
  <c r="BC3268" i="1"/>
  <c r="BC3204" i="1"/>
  <c r="BC3995" i="1"/>
  <c r="BC3407" i="1"/>
  <c r="BC3091" i="1"/>
  <c r="BC3019" i="1"/>
  <c r="BC2935" i="1"/>
  <c r="BC2859" i="1"/>
  <c r="BC2795" i="1"/>
  <c r="BC2731" i="1"/>
  <c r="BC2667" i="1"/>
  <c r="BC2583" i="1"/>
  <c r="BC2503" i="1"/>
  <c r="BC2423" i="1"/>
  <c r="BC2359" i="1"/>
  <c r="BC2295" i="1"/>
  <c r="BC2223" i="1"/>
  <c r="BC4078" i="1"/>
  <c r="BC4014" i="1"/>
  <c r="BC3942" i="1"/>
  <c r="BC3878" i="1"/>
  <c r="BC3810" i="1"/>
  <c r="BC3742" i="1"/>
  <c r="BC3670" i="1"/>
  <c r="BC3602" i="1"/>
  <c r="BC3538" i="1"/>
  <c r="BC3474" i="1"/>
  <c r="BC3410" i="1"/>
  <c r="BC3342" i="1"/>
  <c r="BC3270" i="1"/>
  <c r="BC3202" i="1"/>
  <c r="BC2885" i="1"/>
  <c r="BC2597" i="1"/>
  <c r="BC2325" i="1"/>
  <c r="BC2069" i="1"/>
  <c r="BC1813" i="1"/>
  <c r="BC1843" i="1"/>
  <c r="BC1507" i="1"/>
  <c r="BC1251" i="1"/>
  <c r="BC979" i="1"/>
  <c r="BC723" i="1"/>
  <c r="BC3146" i="1"/>
  <c r="BC3070" i="1"/>
  <c r="BC2990" i="1"/>
  <c r="BC2918" i="1"/>
  <c r="BC2842" i="1"/>
  <c r="BC2774" i="1"/>
  <c r="BC2710" i="1"/>
  <c r="BC2626" i="1"/>
  <c r="BC2554" i="1"/>
  <c r="BC2458" i="1"/>
  <c r="BC2390" i="1"/>
  <c r="BC2326" i="1"/>
  <c r="BC2258" i="1"/>
  <c r="BC2194" i="1"/>
  <c r="BC2130" i="1"/>
  <c r="BC2066" i="1"/>
  <c r="BC2002" i="1"/>
  <c r="BC1938" i="1"/>
  <c r="BC3021" i="1"/>
  <c r="BC2749" i="1"/>
  <c r="BC2429" i="1"/>
  <c r="BC2173" i="1"/>
  <c r="BC1917" i="1"/>
  <c r="BC3108" i="1"/>
  <c r="BC2956" i="1"/>
  <c r="BC2804" i="1"/>
  <c r="BC2668" i="1"/>
  <c r="BC2492" i="1"/>
  <c r="BC2356" i="1"/>
  <c r="BC2220" i="1"/>
  <c r="BC2092" i="1"/>
  <c r="BC1964" i="1"/>
  <c r="BC1828" i="1"/>
  <c r="BC971" i="1"/>
  <c r="BC1517" i="1"/>
  <c r="BC1109" i="1"/>
  <c r="BC593" i="1"/>
  <c r="BC387" i="1"/>
  <c r="BC1513" i="1"/>
  <c r="BC1401" i="1"/>
  <c r="BC1337" i="1"/>
  <c r="BC1089" i="1"/>
  <c r="BC605" i="1"/>
  <c r="BC415" i="1"/>
  <c r="BC323" i="1"/>
  <c r="BC247" i="1"/>
  <c r="BC151" i="1"/>
  <c r="BC87" i="1"/>
  <c r="BC19" i="1"/>
  <c r="BC289" i="1"/>
  <c r="BC201" i="1"/>
  <c r="BC137" i="1"/>
  <c r="BC69" i="1"/>
  <c r="BC3383" i="1"/>
  <c r="BC3000" i="1"/>
  <c r="BC2848" i="1"/>
  <c r="BC2712" i="1"/>
  <c r="BC2536" i="1"/>
  <c r="BC2360" i="1"/>
  <c r="BC2232" i="1"/>
  <c r="BC2104" i="1"/>
  <c r="BC1976" i="1"/>
  <c r="BC1840" i="1"/>
  <c r="BC1696" i="1"/>
  <c r="BC1890" i="1"/>
  <c r="BC1826" i="1"/>
  <c r="BC1762" i="1"/>
  <c r="BC1637" i="1"/>
  <c r="BC1261" i="1"/>
  <c r="BC941" i="1"/>
  <c r="BC817" i="1"/>
  <c r="BC753" i="1"/>
  <c r="BC685" i="1"/>
  <c r="BC525" i="1"/>
  <c r="BC445" i="1"/>
  <c r="BC365" i="1"/>
  <c r="BC395" i="1"/>
  <c r="BC1642" i="1"/>
  <c r="BC1558" i="1"/>
  <c r="BC1490" i="1"/>
  <c r="BC1426" i="1"/>
  <c r="BC1362" i="1"/>
  <c r="BC1298" i="1"/>
  <c r="BC1234" i="1"/>
  <c r="BC1170" i="1"/>
  <c r="BC1102" i="1"/>
  <c r="BC1038" i="1"/>
  <c r="BC950" i="1"/>
  <c r="BC886" i="1"/>
  <c r="BC822" i="1"/>
  <c r="BC758" i="1"/>
  <c r="BC690" i="1"/>
  <c r="BC626" i="1"/>
  <c r="BC554" i="1"/>
  <c r="BC466" i="1"/>
  <c r="BC390" i="1"/>
  <c r="BC302" i="1"/>
  <c r="BC234" i="1"/>
  <c r="BC170" i="1"/>
  <c r="BC106" i="1"/>
  <c r="BC42" i="1"/>
  <c r="BC292" i="1"/>
  <c r="BC212" i="1"/>
  <c r="BC140" i="1"/>
  <c r="BC76" i="1"/>
  <c r="BC4" i="1"/>
  <c r="BC1659" i="1"/>
  <c r="BC1371" i="1"/>
  <c r="BC1099" i="1"/>
  <c r="BC1553" i="1"/>
  <c r="BC1161" i="1"/>
  <c r="BC905" i="1"/>
  <c r="BC1656" i="1"/>
  <c r="BC1580" i="1"/>
  <c r="BC1508" i="1"/>
  <c r="BC1436" i="1"/>
  <c r="BC1372" i="1"/>
  <c r="BC1304" i="1"/>
  <c r="BC1240" i="1"/>
  <c r="BC1176" i="1"/>
  <c r="BC1104" i="1"/>
  <c r="BC1040" i="1"/>
  <c r="BC976" i="1"/>
  <c r="BC912" i="1"/>
  <c r="BC848" i="1"/>
  <c r="BC776" i="1"/>
  <c r="BC712" i="1"/>
  <c r="BC640" i="1"/>
  <c r="BC568" i="1"/>
  <c r="BC500" i="1"/>
  <c r="BC436" i="1"/>
  <c r="BC663" i="1"/>
  <c r="BC4085" i="1"/>
  <c r="BC3765" i="1"/>
  <c r="BC3509" i="1"/>
  <c r="BC3221" i="1"/>
  <c r="BC3475" i="1"/>
  <c r="BC3175" i="1"/>
  <c r="BC3787" i="1"/>
  <c r="BC3121" i="1"/>
  <c r="BC2817" i="1"/>
  <c r="BC2529" i="1"/>
  <c r="BC2273" i="1"/>
  <c r="BC2017" i="1"/>
  <c r="BC1761" i="1"/>
  <c r="BC2151" i="1"/>
  <c r="BC2087" i="1"/>
  <c r="BC2023" i="1"/>
  <c r="BC1907" i="1"/>
  <c r="BC1567" i="1"/>
  <c r="BC1311" i="1"/>
  <c r="BC1023" i="1"/>
  <c r="BC719" i="1"/>
  <c r="BC3799" i="1"/>
  <c r="BC4013" i="1"/>
  <c r="BC3713" i="1"/>
  <c r="BC3425" i="1"/>
  <c r="BC3523" i="1"/>
  <c r="BC3803" i="1"/>
  <c r="BC3231" i="1"/>
  <c r="BC3949" i="1"/>
  <c r="BC3677" i="1"/>
  <c r="BC3421" i="1"/>
  <c r="BC4019" i="1"/>
  <c r="BC3399" i="1"/>
  <c r="BC3679" i="1"/>
  <c r="BC3097" i="1"/>
  <c r="BC2793" i="1"/>
  <c r="BC2521" i="1"/>
  <c r="BC2265" i="1"/>
  <c r="BC1993" i="1"/>
  <c r="BC1967" i="1"/>
  <c r="BC1711" i="1"/>
  <c r="BC1479" i="1"/>
  <c r="BC1223" i="1"/>
  <c r="BC967" i="1"/>
  <c r="BC695" i="1"/>
  <c r="BC3739" i="1"/>
  <c r="BC4061" i="1"/>
  <c r="BC3769" i="1"/>
  <c r="BC3481" i="1"/>
  <c r="BC3615" i="1"/>
  <c r="BC4076" i="1"/>
  <c r="BC4012" i="1"/>
  <c r="BC3940" i="1"/>
  <c r="BC3868" i="1"/>
  <c r="BC3804" i="1"/>
  <c r="BC3740" i="1"/>
  <c r="BC3668" i="1"/>
  <c r="BC3596" i="1"/>
  <c r="BC3532" i="1"/>
  <c r="BC3468" i="1"/>
  <c r="BC3404" i="1"/>
  <c r="BC3316" i="1"/>
  <c r="BC3252" i="1"/>
  <c r="BC3188" i="1"/>
  <c r="BC3939" i="1"/>
  <c r="BC3139" i="1"/>
  <c r="BC3075" i="1"/>
  <c r="BC2995" i="1"/>
  <c r="BC2911" i="1"/>
  <c r="BC2843" i="1"/>
  <c r="BC2779" i="1"/>
  <c r="BC2715" i="1"/>
  <c r="BC2643" i="1"/>
  <c r="BC2555" i="1"/>
  <c r="BC2483" i="1"/>
  <c r="BC2407" i="1"/>
  <c r="BC2343" i="1"/>
  <c r="BC2279" i="1"/>
  <c r="BC3899" i="1"/>
  <c r="BC4062" i="1"/>
  <c r="BC3998" i="1"/>
  <c r="BC3926" i="1"/>
  <c r="BC3862" i="1"/>
  <c r="BC3790" i="1"/>
  <c r="BC3726" i="1"/>
  <c r="BC3654" i="1"/>
  <c r="BC3586" i="1"/>
  <c r="BC3522" i="1"/>
  <c r="BC3458" i="1"/>
  <c r="BC3394" i="1"/>
  <c r="BC3318" i="1"/>
  <c r="BC3254" i="1"/>
  <c r="BC3157" i="1"/>
  <c r="BC2821" i="1"/>
  <c r="BC2517" i="1"/>
  <c r="BC2261" i="1"/>
  <c r="BC2005" i="1"/>
  <c r="BC1733" i="1"/>
  <c r="BC1779" i="1"/>
  <c r="BC1443" i="1"/>
  <c r="BC1187" i="1"/>
  <c r="BC915" i="1"/>
  <c r="BC3194" i="1"/>
  <c r="BC3130" i="1"/>
  <c r="BC3054" i="1"/>
  <c r="BC2974" i="1"/>
  <c r="BC2890" i="1"/>
  <c r="BC2826" i="1"/>
  <c r="BC2758" i="1"/>
  <c r="BC2694" i="1"/>
  <c r="BC2610" i="1"/>
  <c r="BC2534" i="1"/>
  <c r="BC2438" i="1"/>
  <c r="BC2374" i="1"/>
  <c r="BC2310" i="1"/>
  <c r="BC2242" i="1"/>
  <c r="BC2178" i="1"/>
  <c r="BC2114" i="1"/>
  <c r="BC2050" i="1"/>
  <c r="BC1986" i="1"/>
  <c r="BC1922" i="1"/>
  <c r="BC2957" i="1"/>
  <c r="BC2685" i="1"/>
  <c r="BC2365" i="1"/>
  <c r="BC2109" i="1"/>
  <c r="BC1853" i="1"/>
  <c r="BC3076" i="1"/>
  <c r="BC2924" i="1"/>
  <c r="BC2772" i="1"/>
  <c r="BC2620" i="1"/>
  <c r="BC2452" i="1"/>
  <c r="BC2324" i="1"/>
  <c r="BC2188" i="1"/>
  <c r="BC2060" i="1"/>
  <c r="BC1932" i="1"/>
  <c r="BC1796" i="1"/>
  <c r="BC907" i="1"/>
  <c r="BC1317" i="1"/>
  <c r="BC1045" i="1"/>
  <c r="BC611" i="1"/>
  <c r="BC1887" i="1"/>
  <c r="BC1449" i="1"/>
  <c r="BC1385" i="1"/>
  <c r="BC1297" i="1"/>
  <c r="BC1025" i="1"/>
  <c r="BC623" i="1"/>
  <c r="BC375" i="1"/>
  <c r="BC307" i="1"/>
  <c r="BC203" i="1"/>
  <c r="BC135" i="1"/>
  <c r="BC71" i="1"/>
  <c r="BC3" i="1"/>
  <c r="BC269" i="1"/>
  <c r="BC185" i="1"/>
  <c r="BC121" i="1"/>
  <c r="BC53" i="1"/>
  <c r="BC3104" i="1"/>
  <c r="BC2960" i="1"/>
  <c r="BC2816" i="1"/>
  <c r="BC2672" i="1"/>
  <c r="BC2504" i="1"/>
  <c r="BC2328" i="1"/>
  <c r="BC2200" i="1"/>
  <c r="BC2072" i="1"/>
  <c r="BC1944" i="1"/>
  <c r="BC1808" i="1"/>
  <c r="BC763" i="1"/>
  <c r="BC1874" i="1"/>
  <c r="BC1810" i="1"/>
  <c r="BC1738" i="1"/>
  <c r="BC1573" i="1"/>
  <c r="BC1181" i="1"/>
  <c r="BC877" i="1"/>
  <c r="BC801" i="1"/>
  <c r="BC737" i="1"/>
  <c r="BC669" i="1"/>
  <c r="BC497" i="1"/>
  <c r="BC429" i="1"/>
  <c r="BC651" i="1"/>
  <c r="BC1690" i="1"/>
  <c r="BC1622" i="1"/>
  <c r="BC1542" i="1"/>
  <c r="BC1474" i="1"/>
  <c r="BC1410" i="1"/>
  <c r="BC1346" i="1"/>
  <c r="BC1282" i="1"/>
  <c r="BC1218" i="1"/>
  <c r="BC1154" i="1"/>
  <c r="BC1086" i="1"/>
  <c r="BC1006" i="1"/>
  <c r="BC934" i="1"/>
  <c r="BC870" i="1"/>
  <c r="BC806" i="1"/>
  <c r="BC742" i="1"/>
  <c r="BC674" i="1"/>
  <c r="BC606" i="1"/>
  <c r="BC530" i="1"/>
  <c r="BC450" i="1"/>
  <c r="BC362" i="1"/>
  <c r="BC286" i="1"/>
  <c r="BC218" i="1"/>
  <c r="BC154" i="1"/>
  <c r="BC90" i="1"/>
  <c r="BC22" i="1"/>
  <c r="BC276" i="1"/>
  <c r="BC188" i="1"/>
  <c r="BC124" i="1"/>
  <c r="BC60" i="1"/>
  <c r="BC1971" i="1"/>
  <c r="BC1579" i="1"/>
  <c r="BC1307" i="1"/>
  <c r="BC1035" i="1"/>
  <c r="BC1473" i="1"/>
  <c r="BC1097" i="1"/>
  <c r="BC613" i="1"/>
  <c r="BC1636" i="1"/>
  <c r="BC1556" i="1"/>
  <c r="BC1488" i="1"/>
  <c r="BC1420" i="1"/>
  <c r="BC1352" i="1"/>
  <c r="BC1288" i="1"/>
  <c r="BC1224" i="1"/>
  <c r="BC1160" i="1"/>
  <c r="BC1088" i="1"/>
  <c r="BC1024" i="1"/>
  <c r="BC960" i="1"/>
  <c r="BC896" i="1"/>
  <c r="BC824" i="1"/>
  <c r="BC760" i="1"/>
  <c r="BC696" i="1"/>
  <c r="BC616" i="1"/>
  <c r="BC552" i="1"/>
  <c r="BC484" i="1"/>
  <c r="BC408" i="1"/>
  <c r="BC583" i="1"/>
  <c r="BC3973" i="1"/>
  <c r="BC3701" i="1"/>
  <c r="BC3445" i="1"/>
  <c r="BC3975" i="1"/>
  <c r="BC3387" i="1"/>
  <c r="BC3159" i="1"/>
  <c r="BC3603" i="1"/>
  <c r="BC3057" i="1"/>
  <c r="BC2753" i="1"/>
  <c r="BC2465" i="1"/>
  <c r="BC2209" i="1"/>
  <c r="BC1953" i="1"/>
  <c r="BC2207" i="1"/>
  <c r="BC2135" i="1"/>
  <c r="BC2071" i="1"/>
  <c r="BC2007" i="1"/>
  <c r="BC1823" i="1"/>
  <c r="BC1503" i="1"/>
  <c r="BC1231" i="1"/>
  <c r="BC927" i="1"/>
  <c r="BC4111" i="1"/>
  <c r="BC3743" i="1"/>
  <c r="BC3921" i="1"/>
  <c r="BC3649" i="1"/>
  <c r="BC3361" i="1"/>
  <c r="BC4095" i="1"/>
  <c r="BC3675" i="1"/>
  <c r="BC3567" i="1"/>
  <c r="BC3885" i="1"/>
  <c r="BC3613" i="1"/>
  <c r="BC3357" i="1"/>
  <c r="BC3891" i="1"/>
  <c r="BC4017" i="1"/>
  <c r="BC3599" i="1"/>
  <c r="BC3033" i="1"/>
  <c r="BC2729" i="1"/>
  <c r="BC2457" i="1"/>
  <c r="BC2201" i="1"/>
  <c r="BC1929" i="1"/>
  <c r="BC1915" i="1"/>
  <c r="BC1695" i="1"/>
  <c r="BC1415" i="1"/>
  <c r="BC1159" i="1"/>
  <c r="BC903" i="1"/>
  <c r="BC4091" i="1"/>
  <c r="BC3459" i="1"/>
  <c r="BC3961" i="1"/>
  <c r="BC3705" i="1"/>
  <c r="BC3417" i="1"/>
  <c r="BC4069" i="1"/>
  <c r="BC4060" i="1"/>
  <c r="BC3996" i="1"/>
  <c r="BC3924" i="1"/>
  <c r="BC3852" i="1"/>
  <c r="BC3788" i="1"/>
  <c r="BC3724" i="1"/>
  <c r="BC3652" i="1"/>
  <c r="BC3580" i="1"/>
  <c r="BC3516" i="1"/>
  <c r="BC3452" i="1"/>
  <c r="BC3384" i="1"/>
  <c r="BC3300" i="1"/>
  <c r="BC3236" i="1"/>
  <c r="BC3172" i="1"/>
  <c r="BC3815" i="1"/>
  <c r="BC3123" i="1"/>
  <c r="BC3059" i="1"/>
  <c r="BC2975" i="1"/>
  <c r="BC2891" i="1"/>
  <c r="BC2827" i="1"/>
  <c r="BC2763" i="1"/>
  <c r="BC2699" i="1"/>
  <c r="BC2619" i="1"/>
  <c r="BC2535" i="1"/>
  <c r="BC2459" i="1"/>
  <c r="BC2391" i="1"/>
  <c r="BC2327" i="1"/>
  <c r="BC2259" i="1"/>
  <c r="BC4110" i="1"/>
  <c r="BC4046" i="1"/>
  <c r="BC3982" i="1"/>
  <c r="BC3910" i="1"/>
  <c r="BC3846" i="1"/>
  <c r="BC3774" i="1"/>
  <c r="BC3710" i="1"/>
  <c r="BC3638" i="1"/>
  <c r="BC3570" i="1"/>
  <c r="BC3506" i="1"/>
  <c r="BC3442" i="1"/>
  <c r="BC3378" i="1"/>
  <c r="BC3302" i="1"/>
  <c r="BC3238" i="1"/>
  <c r="BC3093" i="1"/>
  <c r="BC2757" i="1"/>
  <c r="BC2453" i="1"/>
  <c r="BC2197" i="1"/>
  <c r="BC1941" i="1"/>
  <c r="BC1927" i="1"/>
  <c r="BC1651" i="1"/>
  <c r="BC1379" i="1"/>
  <c r="BC1123" i="1"/>
  <c r="BC851" i="1"/>
  <c r="BC3178" i="1"/>
  <c r="BC3114" i="1"/>
  <c r="BC3034" i="1"/>
  <c r="BC2950" i="1"/>
  <c r="BC2874" i="1"/>
  <c r="BC2810" i="1"/>
  <c r="BC2742" i="1"/>
  <c r="BC2678" i="1"/>
  <c r="BC2594" i="1"/>
  <c r="BC2518" i="1"/>
  <c r="BC2422" i="1"/>
  <c r="BC2358" i="1"/>
  <c r="BC2294" i="1"/>
  <c r="BC2226" i="1"/>
  <c r="BC2162" i="1"/>
  <c r="BC2098" i="1"/>
  <c r="BC2034" i="1"/>
  <c r="BC1970" i="1"/>
  <c r="BC3149" i="1"/>
  <c r="BC2877" i="1"/>
  <c r="BC2621" i="1"/>
  <c r="BC2301" i="1"/>
  <c r="BC2045" i="1"/>
  <c r="BC1773" i="1"/>
  <c r="BC3036" i="1"/>
  <c r="BC2868" i="1"/>
  <c r="BC2732" i="1"/>
  <c r="BC2556" i="1"/>
  <c r="BC2420" i="1"/>
  <c r="BC2292" i="1"/>
  <c r="BC2156" i="1"/>
  <c r="BC2028" i="1"/>
  <c r="BC1900" i="1"/>
  <c r="BC1740" i="1"/>
  <c r="BC1693" i="1"/>
  <c r="BC1253" i="1"/>
  <c r="BC965" i="1"/>
  <c r="BC547" i="1"/>
  <c r="BC1657" i="1"/>
  <c r="BC1433" i="1"/>
  <c r="BC1369" i="1"/>
  <c r="BC1217" i="1"/>
  <c r="BC961" i="1"/>
  <c r="BC543" i="1"/>
  <c r="BC355" i="1"/>
  <c r="BC291" i="1"/>
  <c r="BC183" i="1"/>
  <c r="BC119" i="1"/>
  <c r="BC55" i="1"/>
  <c r="BC321" i="1"/>
  <c r="BC245" i="1"/>
  <c r="BC169" i="1"/>
  <c r="BC101" i="1"/>
  <c r="BC37" i="1"/>
  <c r="BC3064" i="1"/>
  <c r="BC2928" i="1"/>
  <c r="BC2784" i="1"/>
  <c r="BC2600" i="1"/>
  <c r="BC2432" i="1"/>
  <c r="BC2296" i="1"/>
  <c r="BC2168" i="1"/>
  <c r="BC2040" i="1"/>
  <c r="BC1912" i="1"/>
  <c r="BC1776" i="1"/>
  <c r="BC699" i="1"/>
  <c r="BC1858" i="1"/>
  <c r="BC1794" i="1"/>
  <c r="BC1718" i="1"/>
  <c r="BC1509" i="1"/>
  <c r="BC1101" i="1"/>
  <c r="BC861" i="1"/>
  <c r="BC785" i="1"/>
  <c r="BC721" i="1"/>
  <c r="BC601" i="1"/>
  <c r="BC477" i="1"/>
  <c r="BC409" i="1"/>
  <c r="BC523" i="1"/>
  <c r="BC1674" i="1"/>
  <c r="BC1606" i="1"/>
  <c r="BC1526" i="1"/>
  <c r="BC1458" i="1"/>
  <c r="BC1394" i="1"/>
  <c r="BC1330" i="1"/>
  <c r="BC1266" i="1"/>
  <c r="BC1202" i="1"/>
  <c r="BC1134" i="1"/>
  <c r="BC1070" i="1"/>
  <c r="BC982" i="1"/>
  <c r="BC918" i="1"/>
  <c r="BC854" i="1"/>
  <c r="BC790" i="1"/>
  <c r="BC722" i="1"/>
  <c r="BC658" i="1"/>
  <c r="BC586" i="1"/>
  <c r="BC510" i="1"/>
  <c r="BC434" i="1"/>
  <c r="BC338" i="1"/>
  <c r="BC270" i="1"/>
  <c r="BC202" i="1"/>
  <c r="BC138" i="1"/>
  <c r="BC74" i="1"/>
  <c r="BC6" i="1"/>
  <c r="BC256" i="1"/>
  <c r="BC172" i="1"/>
  <c r="BC108" i="1"/>
  <c r="BC44" i="1"/>
  <c r="BC1835" i="1"/>
  <c r="BC1515" i="1"/>
  <c r="BC1227" i="1"/>
  <c r="BC1697" i="1"/>
  <c r="BC1289" i="1"/>
  <c r="BC1033" i="1"/>
  <c r="BC1688" i="1"/>
  <c r="BC1620" i="1"/>
  <c r="BC1540" i="1"/>
  <c r="BC1468" i="1"/>
  <c r="BC1404" i="1"/>
  <c r="BC1336" i="1"/>
  <c r="BC1272" i="1"/>
  <c r="BC1208" i="1"/>
  <c r="BC1136" i="1"/>
  <c r="BC1072" i="1"/>
  <c r="BC1008" i="1"/>
  <c r="BC944" i="1"/>
  <c r="BC880" i="1"/>
  <c r="BC808" i="1"/>
  <c r="BC744" i="1"/>
  <c r="BC680" i="1"/>
  <c r="BC600" i="1"/>
  <c r="BC532" i="1"/>
  <c r="BC468" i="1"/>
  <c r="BC376" i="1"/>
  <c r="BC503" i="1"/>
  <c r="BG2582" i="1"/>
  <c r="BG1640" i="1"/>
  <c r="BG3015" i="1"/>
  <c r="AX1485" i="1"/>
  <c r="BG1485" i="1" s="1"/>
  <c r="AX1053" i="1"/>
  <c r="BG1053" i="1" s="1"/>
  <c r="AX531" i="1"/>
  <c r="AX625" i="1"/>
  <c r="AX396" i="1"/>
  <c r="AX381" i="1"/>
  <c r="AX199" i="1"/>
  <c r="AX236" i="1"/>
  <c r="AX204" i="1"/>
  <c r="AX385" i="1"/>
  <c r="AX257" i="1"/>
  <c r="AX346" i="1"/>
  <c r="AX2991" i="1"/>
  <c r="BG2991" i="1" s="1"/>
  <c r="AX3674" i="1"/>
  <c r="AX2543" i="1"/>
  <c r="AX3692" i="1"/>
  <c r="AX3020" i="1"/>
  <c r="BG3020" i="1" s="1"/>
  <c r="AX3625" i="1"/>
  <c r="AX3879" i="1"/>
  <c r="AX3325" i="1"/>
  <c r="AX3023" i="1"/>
  <c r="BG3023" i="1" s="1"/>
  <c r="AX3974" i="1"/>
  <c r="AX3334" i="1"/>
  <c r="AX3249" i="1"/>
  <c r="AX2908" i="1"/>
  <c r="AX2652" i="1"/>
  <c r="AX2899" i="1"/>
  <c r="AX2159" i="1"/>
  <c r="AX2462" i="1"/>
  <c r="AX3003" i="1"/>
  <c r="BG3003" i="1" s="1"/>
  <c r="AX2961" i="1"/>
  <c r="BG2961" i="1" s="1"/>
  <c r="AX2662" i="1"/>
  <c r="AX2577" i="1"/>
  <c r="AX1604" i="1"/>
  <c r="BG1604" i="1" s="1"/>
  <c r="AX1735" i="1"/>
  <c r="AX1574" i="1"/>
  <c r="AX1484" i="1"/>
  <c r="AX1034" i="1"/>
  <c r="AX660" i="1"/>
  <c r="AX628" i="1"/>
  <c r="BG628" i="1" s="1"/>
  <c r="AX825" i="1"/>
  <c r="BG825" i="1" s="1"/>
  <c r="G99" i="8" s="1"/>
  <c r="H99" i="8" s="1"/>
  <c r="AX697" i="1"/>
  <c r="BG697" i="1" s="1"/>
  <c r="AX569" i="1"/>
  <c r="BG569" i="1" s="1"/>
  <c r="AX1026" i="1"/>
  <c r="BG1026" i="1" s="1"/>
  <c r="AX599" i="1"/>
  <c r="AX555" i="1"/>
  <c r="AX344" i="1"/>
  <c r="AX501" i="1"/>
  <c r="AX358" i="1"/>
  <c r="AX273" i="1"/>
  <c r="AX377" i="1"/>
  <c r="BG2464" i="1"/>
  <c r="BG2159" i="1"/>
  <c r="BG204" i="1"/>
  <c r="BG1752" i="1"/>
  <c r="BG273" i="1"/>
  <c r="BG2652" i="1"/>
  <c r="BG3136" i="1"/>
  <c r="BG2640" i="1"/>
  <c r="G290" i="8" s="1"/>
  <c r="H290" i="8" s="1"/>
  <c r="BG531" i="1"/>
  <c r="G66" i="8" s="1"/>
  <c r="H66" i="8" s="1"/>
  <c r="BG257" i="1"/>
  <c r="BG2448" i="1"/>
  <c r="BG2577" i="1"/>
  <c r="BG2567" i="1"/>
  <c r="BG2899" i="1"/>
  <c r="G316" i="8" s="1"/>
  <c r="H316" i="8" s="1"/>
  <c r="BG2970" i="1"/>
  <c r="BG1141" i="1"/>
  <c r="BG1560" i="1"/>
  <c r="G152" i="8" s="1"/>
  <c r="H152" i="8" s="1"/>
  <c r="BG377" i="1"/>
  <c r="BG3712" i="1"/>
  <c r="G371" i="8" s="1"/>
  <c r="H371" i="8" s="1"/>
  <c r="BG3974" i="1"/>
  <c r="BG3334" i="1"/>
  <c r="BG2776" i="1"/>
  <c r="BG2898" i="1"/>
  <c r="BG3249" i="1"/>
  <c r="G345" i="8" s="1"/>
  <c r="H345" i="8" s="1"/>
  <c r="BG3325" i="1"/>
  <c r="BG1863" i="1"/>
  <c r="BG1504" i="1"/>
  <c r="BG1759" i="1"/>
  <c r="BG353" i="1"/>
  <c r="BG220" i="1"/>
  <c r="BG275" i="1"/>
  <c r="BG3707" i="1"/>
  <c r="BG3625" i="1"/>
  <c r="BG2994" i="1"/>
  <c r="BG1574" i="1"/>
  <c r="BG344" i="1"/>
  <c r="AX2906" i="1"/>
  <c r="BG2906" i="1" s="1"/>
  <c r="AX2778" i="1"/>
  <c r="BG2778" i="1" s="1"/>
  <c r="G304" i="8" s="1"/>
  <c r="H304" i="8" s="1"/>
  <c r="AX3624" i="1"/>
  <c r="AX3400" i="1"/>
  <c r="AX3336" i="1"/>
  <c r="AX3080" i="1"/>
  <c r="AX2920" i="1"/>
  <c r="AX3321" i="1"/>
  <c r="AX3319" i="1"/>
  <c r="AX2661" i="1"/>
  <c r="BG2661" i="1" s="1"/>
  <c r="AX3883" i="1"/>
  <c r="AX3329" i="1"/>
  <c r="AX2776" i="1"/>
  <c r="AX2680" i="1"/>
  <c r="AX2648" i="1"/>
  <c r="AX2424" i="1"/>
  <c r="AX2638" i="1"/>
  <c r="BG2638" i="1" s="1"/>
  <c r="AX2898" i="1"/>
  <c r="AX2998" i="1"/>
  <c r="AX2913" i="1"/>
  <c r="BG2913" i="1" s="1"/>
  <c r="AX2657" i="1"/>
  <c r="BG2657" i="1" s="1"/>
  <c r="AX2571" i="1"/>
  <c r="BG2571" i="1" s="1"/>
  <c r="AX1728" i="1"/>
  <c r="BG1728" i="1" s="1"/>
  <c r="AX1568" i="1"/>
  <c r="AX1817" i="1"/>
  <c r="BG1817" i="1" s="1"/>
  <c r="AX2454" i="1"/>
  <c r="BG2454" i="1" s="1"/>
  <c r="AX2155" i="1"/>
  <c r="BG2155" i="1" s="1"/>
  <c r="AX1013" i="1"/>
  <c r="AX730" i="1"/>
  <c r="BG730" i="1" s="1"/>
  <c r="AX559" i="1"/>
  <c r="BG559" i="1" s="1"/>
  <c r="AX1581" i="1"/>
  <c r="BG1581" i="1" s="1"/>
  <c r="G158" i="8" s="1"/>
  <c r="H158" i="8" s="1"/>
  <c r="AX1495" i="1"/>
  <c r="AX1002" i="1"/>
  <c r="BG1002" i="1" s="1"/>
  <c r="AX831" i="1"/>
  <c r="AX624" i="1"/>
  <c r="BG624" i="1" s="1"/>
  <c r="AX649" i="1"/>
  <c r="AX1021" i="1"/>
  <c r="AX386" i="1"/>
  <c r="AX404" i="1"/>
  <c r="BG404" i="1" s="1"/>
  <c r="AX417" i="1"/>
  <c r="AX410" i="1"/>
  <c r="AX518" i="1"/>
  <c r="AX407" i="1"/>
  <c r="BG407" i="1" s="1"/>
  <c r="AX244" i="1"/>
  <c r="AX353" i="1"/>
  <c r="AX357" i="1"/>
  <c r="BG357" i="1" s="1"/>
  <c r="AP2" i="1"/>
  <c r="AP4104" i="1"/>
  <c r="AP4072" i="1"/>
  <c r="AP4040" i="1"/>
  <c r="AP4005" i="1"/>
  <c r="AP3322" i="1"/>
  <c r="AP4041" i="1"/>
  <c r="AP3386" i="1"/>
  <c r="AP4057" i="1"/>
  <c r="AP3450" i="1"/>
  <c r="AP4020" i="1"/>
  <c r="AP3988" i="1"/>
  <c r="AP3956" i="1"/>
  <c r="AP3924" i="1"/>
  <c r="AP3892" i="1"/>
  <c r="AP3860" i="1"/>
  <c r="AP3828" i="1"/>
  <c r="AP3796" i="1"/>
  <c r="AP3764" i="1"/>
  <c r="AP4087" i="1"/>
  <c r="AP4045" i="1"/>
  <c r="AP3914" i="1"/>
  <c r="AP3743" i="1"/>
  <c r="AP3573" i="1"/>
  <c r="AP3402" i="1"/>
  <c r="AP3231" i="1"/>
  <c r="AP2821" i="1"/>
  <c r="AP4102" i="1"/>
  <c r="AP4059" i="1"/>
  <c r="AP3973" i="1"/>
  <c r="AP3802" i="1"/>
  <c r="AP3631" i="1"/>
  <c r="AP3461" i="1"/>
  <c r="AP3290" i="1"/>
  <c r="AP3055" i="1"/>
  <c r="BG3055" i="1" s="1"/>
  <c r="AP2101" i="1"/>
  <c r="AP4079" i="1"/>
  <c r="AP4037" i="1"/>
  <c r="AP3882" i="1"/>
  <c r="AP3711" i="1"/>
  <c r="AP3541" i="1"/>
  <c r="AP3370" i="1"/>
  <c r="AP3199" i="1"/>
  <c r="AP2693" i="1"/>
  <c r="AP3748" i="1"/>
  <c r="AP3716" i="1"/>
  <c r="AP3684" i="1"/>
  <c r="AP3652" i="1"/>
  <c r="AP3620" i="1"/>
  <c r="BG3620" i="1" s="1"/>
  <c r="AP3588" i="1"/>
  <c r="AP3556" i="1"/>
  <c r="AP3524" i="1"/>
  <c r="AP3492" i="1"/>
  <c r="AP3460" i="1"/>
  <c r="AP3428" i="1"/>
  <c r="AP3396" i="1"/>
  <c r="AP3364" i="1"/>
  <c r="BG3364" i="1" s="1"/>
  <c r="AP3332" i="1"/>
  <c r="AP3300" i="1"/>
  <c r="AP3268" i="1"/>
  <c r="AP3236" i="1"/>
  <c r="AP3204" i="1"/>
  <c r="AP3172" i="1"/>
  <c r="AP3140" i="1"/>
  <c r="AP3108" i="1"/>
  <c r="AP3076" i="1"/>
  <c r="AP3044" i="1"/>
  <c r="AP3012" i="1"/>
  <c r="AP2980" i="1"/>
  <c r="AP2948" i="1"/>
  <c r="AP2916" i="1"/>
  <c r="AP3998" i="1"/>
  <c r="AP3955" i="1"/>
  <c r="AP3913" i="1"/>
  <c r="AP3870" i="1"/>
  <c r="AP3827" i="1"/>
  <c r="AP3785" i="1"/>
  <c r="AP3742" i="1"/>
  <c r="AP3699" i="1"/>
  <c r="AP3657" i="1"/>
  <c r="AP3614" i="1"/>
  <c r="AP3571" i="1"/>
  <c r="AP3529" i="1"/>
  <c r="AP3486" i="1"/>
  <c r="AP3443" i="1"/>
  <c r="AP3401" i="1"/>
  <c r="AP3358" i="1"/>
  <c r="AP3315" i="1"/>
  <c r="AP3273" i="1"/>
  <c r="AP3230" i="1"/>
  <c r="AP3187" i="1"/>
  <c r="AP3134" i="1"/>
  <c r="AP2986" i="1"/>
  <c r="AP2815" i="1"/>
  <c r="AP2645" i="1"/>
  <c r="BG2645" i="1" s="1"/>
  <c r="AP2457" i="1"/>
  <c r="AP1823" i="1"/>
  <c r="AP3997" i="1"/>
  <c r="AP3954" i="1"/>
  <c r="AP3911" i="1"/>
  <c r="AP3869" i="1"/>
  <c r="AP3826" i="1"/>
  <c r="AP3783" i="1"/>
  <c r="AP3741" i="1"/>
  <c r="AP3698" i="1"/>
  <c r="AP3655" i="1"/>
  <c r="AP3613" i="1"/>
  <c r="AP3570" i="1"/>
  <c r="AP3527" i="1"/>
  <c r="AP3485" i="1"/>
  <c r="AP3442" i="1"/>
  <c r="AP3399" i="1"/>
  <c r="AP3357" i="1"/>
  <c r="AP3314" i="1"/>
  <c r="AP3271" i="1"/>
  <c r="AP3229" i="1"/>
  <c r="AP3186" i="1"/>
  <c r="AP3130" i="1"/>
  <c r="AP2981" i="1"/>
  <c r="AP2810" i="1"/>
  <c r="AP2639" i="1"/>
  <c r="BG2639" i="1" s="1"/>
  <c r="AP2446" i="1"/>
  <c r="AP1802" i="1"/>
  <c r="AP4006" i="1"/>
  <c r="AP3963" i="1"/>
  <c r="AP3921" i="1"/>
  <c r="AP3878" i="1"/>
  <c r="AP3835" i="1"/>
  <c r="AP3793" i="1"/>
  <c r="AP3750" i="1"/>
  <c r="AP3707" i="1"/>
  <c r="AP3665" i="1"/>
  <c r="AP3622" i="1"/>
  <c r="BG3622" i="1" s="1"/>
  <c r="AP3579" i="1"/>
  <c r="AP3537" i="1"/>
  <c r="AP3494" i="1"/>
  <c r="AP3451" i="1"/>
  <c r="AP3409" i="1"/>
  <c r="AP3366" i="1"/>
  <c r="AP3323" i="1"/>
  <c r="AP3281" i="1"/>
  <c r="AP3238" i="1"/>
  <c r="AP3195" i="1"/>
  <c r="AP3150" i="1"/>
  <c r="AP3018" i="1"/>
  <c r="AP2847" i="1"/>
  <c r="AP2677" i="1"/>
  <c r="AP2506" i="1"/>
  <c r="AP1951" i="1"/>
  <c r="AP2900" i="1"/>
  <c r="BG2900" i="1" s="1"/>
  <c r="G317" i="8" s="1"/>
  <c r="H317" i="8" s="1"/>
  <c r="AP2868" i="1"/>
  <c r="AP2836" i="1"/>
  <c r="AP2804" i="1"/>
  <c r="AP2772" i="1"/>
  <c r="AP2740" i="1"/>
  <c r="AP2708" i="1"/>
  <c r="AP2676" i="1"/>
  <c r="AP2644" i="1"/>
  <c r="AP2612" i="1"/>
  <c r="AP2580" i="1"/>
  <c r="AP2548" i="1"/>
  <c r="AP2516" i="1"/>
  <c r="AP2484" i="1"/>
  <c r="BG2484" i="1" s="1"/>
  <c r="AP2452" i="1"/>
  <c r="AP2420" i="1"/>
  <c r="AP2388" i="1"/>
  <c r="AP2356" i="1"/>
  <c r="AP2324" i="1"/>
  <c r="AP2292" i="1"/>
  <c r="AP2260" i="1"/>
  <c r="AP2228" i="1"/>
  <c r="AP3102" i="1"/>
  <c r="AP3059" i="1"/>
  <c r="AP3017" i="1"/>
  <c r="BG3017" i="1" s="1"/>
  <c r="AP2974" i="1"/>
  <c r="AP2931" i="1"/>
  <c r="AP2889" i="1"/>
  <c r="AP2846" i="1"/>
  <c r="AP2803" i="1"/>
  <c r="AP2761" i="1"/>
  <c r="AP2718" i="1"/>
  <c r="AP2675" i="1"/>
  <c r="AP2633" i="1"/>
  <c r="AP2590" i="1"/>
  <c r="AP2547" i="1"/>
  <c r="AP2505" i="1"/>
  <c r="AP2431" i="1"/>
  <c r="AP2287" i="1"/>
  <c r="AP2117" i="1"/>
  <c r="AP1946" i="1"/>
  <c r="AP1775" i="1"/>
  <c r="AP741" i="1"/>
  <c r="AP3106" i="1"/>
  <c r="AP3063" i="1"/>
  <c r="AP3021" i="1"/>
  <c r="AP2978" i="1"/>
  <c r="AP2935" i="1"/>
  <c r="AP2893" i="1"/>
  <c r="AP2850" i="1"/>
  <c r="AP2807" i="1"/>
  <c r="AP2765" i="1"/>
  <c r="AP2722" i="1"/>
  <c r="AP2679" i="1"/>
  <c r="AP2637" i="1"/>
  <c r="AP2594" i="1"/>
  <c r="AP2551" i="1"/>
  <c r="AP2509" i="1"/>
  <c r="AP2441" i="1"/>
  <c r="AP2303" i="1"/>
  <c r="AP2133" i="1"/>
  <c r="AP1962" i="1"/>
  <c r="AP1791" i="1"/>
  <c r="AP997" i="1"/>
  <c r="AP3121" i="1"/>
  <c r="AP3078" i="1"/>
  <c r="BG3078" i="1" s="1"/>
  <c r="AP3035" i="1"/>
  <c r="AP2993" i="1"/>
  <c r="AP2950" i="1"/>
  <c r="AP2907" i="1"/>
  <c r="AP2865" i="1"/>
  <c r="AP2822" i="1"/>
  <c r="AP2779" i="1"/>
  <c r="AP2737" i="1"/>
  <c r="AP2694" i="1"/>
  <c r="AP2651" i="1"/>
  <c r="AP2609" i="1"/>
  <c r="AP2566" i="1"/>
  <c r="AP2523" i="1"/>
  <c r="AP2469" i="1"/>
  <c r="AP2362" i="1"/>
  <c r="AP2191" i="1"/>
  <c r="AP2021" i="1"/>
  <c r="AP1850" i="1"/>
  <c r="AP1515" i="1"/>
  <c r="AP2204" i="1"/>
  <c r="AP2172" i="1"/>
  <c r="AP2140" i="1"/>
  <c r="AP2108" i="1"/>
  <c r="AP2076" i="1"/>
  <c r="AP2044" i="1"/>
  <c r="AP2012" i="1"/>
  <c r="AP1980" i="1"/>
  <c r="AP1948" i="1"/>
  <c r="AP1916" i="1"/>
  <c r="AP1884" i="1"/>
  <c r="AP1852" i="1"/>
  <c r="AP1820" i="1"/>
  <c r="AP1788" i="1"/>
  <c r="BG1788" i="1" s="1"/>
  <c r="AP1756" i="1"/>
  <c r="BG1756" i="1" s="1"/>
  <c r="AP1724" i="1"/>
  <c r="AP1692" i="1"/>
  <c r="AP1660" i="1"/>
  <c r="AP1628" i="1"/>
  <c r="AP1596" i="1"/>
  <c r="AP1564" i="1"/>
  <c r="AP1734" i="1"/>
  <c r="AP2366" i="1"/>
  <c r="AP2323" i="1"/>
  <c r="AP2281" i="1"/>
  <c r="AP2238" i="1"/>
  <c r="AP2195" i="1"/>
  <c r="AP2153" i="1"/>
  <c r="AP2110" i="1"/>
  <c r="AP2067" i="1"/>
  <c r="AP2025" i="1"/>
  <c r="AP1982" i="1"/>
  <c r="AP1939" i="1"/>
  <c r="AP1897" i="1"/>
  <c r="AP1854" i="1"/>
  <c r="AP1811" i="1"/>
  <c r="AP1769" i="1"/>
  <c r="AP1702" i="1"/>
  <c r="AP1531" i="1"/>
  <c r="AP1317" i="1"/>
  <c r="AP634" i="1"/>
  <c r="AP2445" i="1"/>
  <c r="BG2445" i="1" s="1"/>
  <c r="G248" i="8" s="1"/>
  <c r="H248" i="8" s="1"/>
  <c r="AP2402" i="1"/>
  <c r="AP2359" i="1"/>
  <c r="AP2317" i="1"/>
  <c r="AP2274" i="1"/>
  <c r="AP2231" i="1"/>
  <c r="AP2189" i="1"/>
  <c r="AP2146" i="1"/>
  <c r="AP2103" i="1"/>
  <c r="AP2061" i="1"/>
  <c r="AP2018" i="1"/>
  <c r="AP1975" i="1"/>
  <c r="AP1933" i="1"/>
  <c r="AP1890" i="1"/>
  <c r="AP1847" i="1"/>
  <c r="AP1805" i="1"/>
  <c r="AP1762" i="1"/>
  <c r="AP1675" i="1"/>
  <c r="AP1505" i="1"/>
  <c r="AP1210" i="1"/>
  <c r="AP478" i="1"/>
  <c r="AP2449" i="1"/>
  <c r="AP2406" i="1"/>
  <c r="AP2363" i="1"/>
  <c r="AP2321" i="1"/>
  <c r="AP2278" i="1"/>
  <c r="AP2235" i="1"/>
  <c r="AP2193" i="1"/>
  <c r="AP2150" i="1"/>
  <c r="AP2107" i="1"/>
  <c r="AP2065" i="1"/>
  <c r="AP2022" i="1"/>
  <c r="AP1979" i="1"/>
  <c r="AP1937" i="1"/>
  <c r="AP1894" i="1"/>
  <c r="AP1851" i="1"/>
  <c r="AP1809" i="1"/>
  <c r="AP1766" i="1"/>
  <c r="AP1691" i="1"/>
  <c r="AP1521" i="1"/>
  <c r="AP1274" i="1"/>
  <c r="AP591" i="1"/>
  <c r="AP1508" i="1"/>
  <c r="AP1476" i="1"/>
  <c r="AP1444" i="1"/>
  <c r="AP1412" i="1"/>
  <c r="AP1380" i="1"/>
  <c r="AP1348" i="1"/>
  <c r="AP1316" i="1"/>
  <c r="AP1284" i="1"/>
  <c r="AP1252" i="1"/>
  <c r="AP1220" i="1"/>
  <c r="AP1188" i="1"/>
  <c r="AP1156" i="1"/>
  <c r="AP1124" i="1"/>
  <c r="AP1373" i="1"/>
  <c r="AP1706" i="1"/>
  <c r="AP1663" i="1"/>
  <c r="AP1621" i="1"/>
  <c r="AP1578" i="1"/>
  <c r="AP1535" i="1"/>
  <c r="AP1493" i="1"/>
  <c r="AP1450" i="1"/>
  <c r="AP1407" i="1"/>
  <c r="AP1333" i="1"/>
  <c r="AP1162" i="1"/>
  <c r="AP991" i="1"/>
  <c r="AP821" i="1"/>
  <c r="AP650" i="1"/>
  <c r="AP1721" i="1"/>
  <c r="AP1678" i="1"/>
  <c r="AP1635" i="1"/>
  <c r="AP1593" i="1"/>
  <c r="BG1593" i="1" s="1"/>
  <c r="G162" i="8" s="1"/>
  <c r="H162" i="8" s="1"/>
  <c r="AP1550" i="1"/>
  <c r="AP1507" i="1"/>
  <c r="AP1465" i="1"/>
  <c r="AP1422" i="1"/>
  <c r="AP1374" i="1"/>
  <c r="AP1221" i="1"/>
  <c r="AP1050" i="1"/>
  <c r="AP879" i="1"/>
  <c r="AP709" i="1"/>
  <c r="AP521" i="1"/>
  <c r="BG521" i="1" s="1"/>
  <c r="AP1703" i="1"/>
  <c r="AP1661" i="1"/>
  <c r="BG1661" i="1" s="1"/>
  <c r="G185" i="8" s="1"/>
  <c r="H185" i="8" s="1"/>
  <c r="AP1618" i="1"/>
  <c r="AP1575" i="1"/>
  <c r="AP1533" i="1"/>
  <c r="AP1490" i="1"/>
  <c r="AP1447" i="1"/>
  <c r="AP1405" i="1"/>
  <c r="AP1322" i="1"/>
  <c r="AP1151" i="1"/>
  <c r="BG1151" i="1" s="1"/>
  <c r="AP981" i="1"/>
  <c r="AP810" i="1"/>
  <c r="AP639" i="1"/>
  <c r="AP1100" i="1"/>
  <c r="AP1068" i="1"/>
  <c r="AP1036" i="1"/>
  <c r="AP1004" i="1"/>
  <c r="AP972" i="1"/>
  <c r="AP940" i="1"/>
  <c r="AP908" i="1"/>
  <c r="AP876" i="1"/>
  <c r="AP844" i="1"/>
  <c r="AP812" i="1"/>
  <c r="AP780" i="1"/>
  <c r="AP748" i="1"/>
  <c r="AP716" i="1"/>
  <c r="AP684" i="1"/>
  <c r="AP652" i="1"/>
  <c r="AP620" i="1"/>
  <c r="AP588" i="1"/>
  <c r="AP556" i="1"/>
  <c r="AP524" i="1"/>
  <c r="AP492" i="1"/>
  <c r="AP460" i="1"/>
  <c r="AP428" i="1"/>
  <c r="AP1326" i="1"/>
  <c r="AP1283" i="1"/>
  <c r="AP1241" i="1"/>
  <c r="AP1198" i="1"/>
  <c r="AP1155" i="1"/>
  <c r="AP1113" i="1"/>
  <c r="AP1070" i="1"/>
  <c r="AP1027" i="1"/>
  <c r="AP985" i="1"/>
  <c r="AP942" i="1"/>
  <c r="AP899" i="1"/>
  <c r="AP857" i="1"/>
  <c r="AP814" i="1"/>
  <c r="AP771" i="1"/>
  <c r="AP729" i="1"/>
  <c r="AP686" i="1"/>
  <c r="AP643" i="1"/>
  <c r="AP601" i="1"/>
  <c r="AP558" i="1"/>
  <c r="AP430" i="1"/>
  <c r="AP1357" i="1"/>
  <c r="AP1314" i="1"/>
  <c r="AP1271" i="1"/>
  <c r="AP1229" i="1"/>
  <c r="AP1186" i="1"/>
  <c r="AP1143" i="1"/>
  <c r="AP1101" i="1"/>
  <c r="AP1058" i="1"/>
  <c r="AP1015" i="1"/>
  <c r="AP973" i="1"/>
  <c r="AP930" i="1"/>
  <c r="AP887" i="1"/>
  <c r="AP845" i="1"/>
  <c r="AP802" i="1"/>
  <c r="AP759" i="1"/>
  <c r="AP717" i="1"/>
  <c r="AP674" i="1"/>
  <c r="AP631" i="1"/>
  <c r="AP589" i="1"/>
  <c r="AP546" i="1"/>
  <c r="BG546" i="1" s="1"/>
  <c r="AP301" i="1"/>
  <c r="AP1355" i="1"/>
  <c r="AP1313" i="1"/>
  <c r="AP1270" i="1"/>
  <c r="AP1227" i="1"/>
  <c r="AP1185" i="1"/>
  <c r="AP1142" i="1"/>
  <c r="BG1142" i="1" s="1"/>
  <c r="AP1099" i="1"/>
  <c r="AP1057" i="1"/>
  <c r="AP1014" i="1"/>
  <c r="AP971" i="1"/>
  <c r="AP929" i="1"/>
  <c r="AP886" i="1"/>
  <c r="AP843" i="1"/>
  <c r="AP801" i="1"/>
  <c r="AP758" i="1"/>
  <c r="AP715" i="1"/>
  <c r="AP673" i="1"/>
  <c r="AP630" i="1"/>
  <c r="AP587" i="1"/>
  <c r="AP545" i="1"/>
  <c r="BG545" i="1" s="1"/>
  <c r="AP279" i="1"/>
  <c r="AP400" i="1"/>
  <c r="AP368" i="1"/>
  <c r="AP336" i="1"/>
  <c r="BG336" i="1" s="1"/>
  <c r="AP304" i="1"/>
  <c r="AP272" i="1"/>
  <c r="AP535" i="1"/>
  <c r="AP493" i="1"/>
  <c r="AP450" i="1"/>
  <c r="AP402" i="1"/>
  <c r="AP231" i="1"/>
  <c r="AP61" i="1"/>
  <c r="AP513" i="1"/>
  <c r="AP470" i="1"/>
  <c r="AP427" i="1"/>
  <c r="AP311" i="1"/>
  <c r="AP141" i="1"/>
  <c r="AP533" i="1"/>
  <c r="BG533" i="1" s="1"/>
  <c r="AP490" i="1"/>
  <c r="AP447" i="1"/>
  <c r="AP391" i="1"/>
  <c r="AP221" i="1"/>
  <c r="BG221" i="1" s="1"/>
  <c r="G20" i="8" s="1"/>
  <c r="H20" i="8" s="1"/>
  <c r="AP50" i="1"/>
  <c r="AP240" i="1"/>
  <c r="AP208" i="1"/>
  <c r="AP176" i="1"/>
  <c r="AP144" i="1"/>
  <c r="AP112" i="1"/>
  <c r="AP80" i="1"/>
  <c r="AP48" i="1"/>
  <c r="AP16" i="1"/>
  <c r="AP390" i="1"/>
  <c r="AP347" i="1"/>
  <c r="AP305" i="1"/>
  <c r="AP262" i="1"/>
  <c r="AP219" i="1"/>
  <c r="AP177" i="1"/>
  <c r="AP134" i="1"/>
  <c r="AP91" i="1"/>
  <c r="AP49" i="1"/>
  <c r="AP6" i="1"/>
  <c r="AP351" i="1"/>
  <c r="AP309" i="1"/>
  <c r="AP266" i="1"/>
  <c r="AP223" i="1"/>
  <c r="AP181" i="1"/>
  <c r="AP138" i="1"/>
  <c r="AP95" i="1"/>
  <c r="AP53" i="1"/>
  <c r="AP10" i="1"/>
  <c r="AP366" i="1"/>
  <c r="AP323" i="1"/>
  <c r="AP281" i="1"/>
  <c r="AP238" i="1"/>
  <c r="AP195" i="1"/>
  <c r="AP153" i="1"/>
  <c r="AP110" i="1"/>
  <c r="AP239" i="1"/>
  <c r="BG239" i="1" s="1"/>
  <c r="AP69" i="1"/>
  <c r="AP297" i="1"/>
  <c r="AX3988" i="1"/>
  <c r="AX3055" i="1"/>
  <c r="AX3620" i="1"/>
  <c r="AX3364" i="1"/>
  <c r="AX2916" i="1"/>
  <c r="AX3699" i="1"/>
  <c r="BG3699" i="1" s="1"/>
  <c r="G368" i="8" s="1"/>
  <c r="H368" i="8" s="1"/>
  <c r="AX2645" i="1"/>
  <c r="AX3527" i="1"/>
  <c r="AX2639" i="1"/>
  <c r="AX3707" i="1"/>
  <c r="AX3622" i="1"/>
  <c r="AX2900" i="1"/>
  <c r="AX2644" i="1"/>
  <c r="AX2580" i="1"/>
  <c r="AX2484" i="1"/>
  <c r="AX3102" i="1"/>
  <c r="AX3017" i="1"/>
  <c r="AX2633" i="1"/>
  <c r="AX3078" i="1"/>
  <c r="AX2993" i="1"/>
  <c r="AX1884" i="1"/>
  <c r="AX1788" i="1"/>
  <c r="AX1756" i="1"/>
  <c r="AX1897" i="1"/>
  <c r="AX2445" i="1"/>
  <c r="AX1505" i="1"/>
  <c r="AX1593" i="1"/>
  <c r="AX521" i="1"/>
  <c r="AX1661" i="1"/>
  <c r="AX1151" i="1"/>
  <c r="AX546" i="1"/>
  <c r="AX1142" i="1"/>
  <c r="AX843" i="1"/>
  <c r="AX587" i="1"/>
  <c r="AX545" i="1"/>
  <c r="AX336" i="1"/>
  <c r="AX535" i="1"/>
  <c r="AX402" i="1"/>
  <c r="AX231" i="1"/>
  <c r="AX533" i="1"/>
  <c r="AX221" i="1"/>
  <c r="AX223" i="1"/>
  <c r="AX239" i="1"/>
  <c r="AX1506" i="1"/>
  <c r="BG1506" i="1" s="1"/>
  <c r="AX659" i="1"/>
  <c r="BG659" i="1" s="1"/>
  <c r="AX617" i="1"/>
  <c r="AX494" i="1"/>
  <c r="BG494" i="1" s="1"/>
  <c r="AX1245" i="1"/>
  <c r="BG1245" i="1" s="1"/>
  <c r="AX1243" i="1"/>
  <c r="BG1243" i="1" s="1"/>
  <c r="AX1030" i="1"/>
  <c r="BG1030" i="1" s="1"/>
  <c r="AX412" i="1"/>
  <c r="AX486" i="1"/>
  <c r="BG486" i="1" s="1"/>
  <c r="AX205" i="1"/>
  <c r="BG205" i="1" s="1"/>
  <c r="AX220" i="1"/>
  <c r="AX363" i="1"/>
  <c r="AX235" i="1"/>
  <c r="BG235" i="1" s="1"/>
  <c r="AX325" i="1"/>
  <c r="AX275" i="1"/>
  <c r="AX105" i="1"/>
  <c r="AX3327" i="1"/>
  <c r="BG3327" i="1" s="1"/>
  <c r="AX3687" i="1"/>
  <c r="BG3687" i="1" s="1"/>
  <c r="AX2634" i="1"/>
  <c r="BG2634" i="1" s="1"/>
  <c r="AX2764" i="1"/>
  <c r="AX2572" i="1"/>
  <c r="AX2252" i="1"/>
  <c r="AX2494" i="1"/>
  <c r="AX1903" i="1"/>
  <c r="AX3010" i="1"/>
  <c r="BG3010" i="1" s="1"/>
  <c r="AX2967" i="1"/>
  <c r="AX2541" i="1"/>
  <c r="AX2498" i="1"/>
  <c r="BG2498" i="1" s="1"/>
  <c r="AX1749" i="1"/>
  <c r="BG1749" i="1" s="1"/>
  <c r="AX1748" i="1"/>
  <c r="BG1748" i="1" s="1"/>
  <c r="AX1726" i="1"/>
  <c r="AX1758" i="1"/>
  <c r="BG1758" i="1" s="1"/>
  <c r="G195" i="8" s="1"/>
  <c r="H195" i="8" s="1"/>
  <c r="AX2263" i="1"/>
  <c r="BG2263" i="1" s="1"/>
  <c r="AX1751" i="1"/>
  <c r="AX1883" i="1"/>
  <c r="AX1582" i="1"/>
  <c r="BG1582" i="1" s="1"/>
  <c r="G159" i="8" s="1"/>
  <c r="H159" i="8" s="1"/>
  <c r="AX1007" i="1"/>
  <c r="AX837" i="1"/>
  <c r="AX836" i="1"/>
  <c r="BG836" i="1" s="1"/>
  <c r="G105" i="8" s="1"/>
  <c r="H105" i="8" s="1"/>
  <c r="AX644" i="1"/>
  <c r="AX420" i="1"/>
  <c r="AX633" i="1"/>
  <c r="BG633" i="1" s="1"/>
  <c r="AX590" i="1"/>
  <c r="AX1133" i="1"/>
  <c r="BG1133" i="1" s="1"/>
  <c r="AX392" i="1"/>
  <c r="AX328" i="1"/>
  <c r="BG328" i="1" s="1"/>
  <c r="AX502" i="1"/>
  <c r="AX200" i="1"/>
  <c r="AX38" i="1"/>
  <c r="BG38" i="1" s="1"/>
  <c r="AX341" i="1"/>
  <c r="AX255" i="1"/>
  <c r="BG255" i="1" s="1"/>
  <c r="AX398" i="1"/>
  <c r="AX227" i="1"/>
  <c r="BG2252" i="1"/>
  <c r="BG3339" i="1"/>
  <c r="BG346" i="1"/>
  <c r="BG381" i="1"/>
  <c r="BG223" i="1"/>
  <c r="BG3970" i="1"/>
  <c r="BG2656" i="1"/>
  <c r="BG3210" i="1"/>
  <c r="BG2908" i="1"/>
  <c r="BG1864" i="1"/>
  <c r="BG3988" i="1"/>
  <c r="BG2655" i="1"/>
  <c r="G296" i="8" s="1"/>
  <c r="H296" i="8" s="1"/>
  <c r="BG3349" i="1"/>
  <c r="BG1021" i="1"/>
  <c r="G120" i="8" s="1"/>
  <c r="H120" i="8" s="1"/>
  <c r="BG625" i="1"/>
  <c r="BG358" i="1"/>
  <c r="BG3077" i="1"/>
  <c r="BG2680" i="1"/>
  <c r="BG2909" i="1"/>
  <c r="BG1726" i="1"/>
  <c r="G187" i="8" s="1"/>
  <c r="H187" i="8" s="1"/>
  <c r="BG1484" i="1"/>
  <c r="G141" i="8" s="1"/>
  <c r="H141" i="8" s="1"/>
  <c r="BG1007" i="1"/>
  <c r="G115" i="8" s="1"/>
  <c r="H115" i="8" s="1"/>
  <c r="BG2478" i="1"/>
  <c r="BG385" i="1"/>
  <c r="G51" i="8" s="1"/>
  <c r="H51" i="8" s="1"/>
  <c r="BG501" i="1"/>
  <c r="G63" i="8" s="1"/>
  <c r="H63" i="8" s="1"/>
  <c r="BG420" i="1"/>
  <c r="G58" i="8" s="1"/>
  <c r="H58" i="8" s="1"/>
  <c r="BG2607" i="1"/>
  <c r="BG3045" i="1"/>
  <c r="BG3400" i="1"/>
  <c r="BG2648" i="1"/>
  <c r="BG3102" i="1"/>
  <c r="BG1897" i="1"/>
  <c r="BG1735" i="1"/>
  <c r="BG2461" i="1"/>
  <c r="BG502" i="1"/>
  <c r="BG386" i="1"/>
  <c r="G52" i="8" s="1"/>
  <c r="H52" i="8" s="1"/>
  <c r="BD4074" i="1"/>
  <c r="BD4010" i="1"/>
  <c r="BD3946" i="1"/>
  <c r="BD3882" i="1"/>
  <c r="BD3818" i="1"/>
  <c r="BD3754" i="1"/>
  <c r="BD3690" i="1"/>
  <c r="BD3610" i="1"/>
  <c r="BD3546" i="1"/>
  <c r="BD3482" i="1"/>
  <c r="BD3418" i="1"/>
  <c r="BD3354" i="1"/>
  <c r="BD3274" i="1"/>
  <c r="BD3194" i="1"/>
  <c r="BD3130" i="1"/>
  <c r="BD3066" i="1"/>
  <c r="BD3002" i="1"/>
  <c r="BD2922" i="1"/>
  <c r="BD2842" i="1"/>
  <c r="BD2762" i="1"/>
  <c r="BD2698" i="1"/>
  <c r="BD2618" i="1"/>
  <c r="BD2554" i="1"/>
  <c r="BD2490" i="1"/>
  <c r="BD2410" i="1"/>
  <c r="BD2346" i="1"/>
  <c r="BD2282" i="1"/>
  <c r="BD2218" i="1"/>
  <c r="BD2154" i="1"/>
  <c r="BD2090" i="1"/>
  <c r="BD2026" i="1"/>
  <c r="BD1962" i="1"/>
  <c r="BD1898" i="1"/>
  <c r="BD1834" i="1"/>
  <c r="BD1770" i="1"/>
  <c r="BD1706" i="1"/>
  <c r="BD1642" i="1"/>
  <c r="BD1578" i="1"/>
  <c r="BD1514" i="1"/>
  <c r="BD1450" i="1"/>
  <c r="BD1386" i="1"/>
  <c r="BD4058" i="1"/>
  <c r="BD3994" i="1"/>
  <c r="BD3930" i="1"/>
  <c r="BD3866" i="1"/>
  <c r="BD3802" i="1"/>
  <c r="BD3738" i="1"/>
  <c r="BD3658" i="1"/>
  <c r="BD3594" i="1"/>
  <c r="BD3530" i="1"/>
  <c r="BD3466" i="1"/>
  <c r="BD3402" i="1"/>
  <c r="BD3322" i="1"/>
  <c r="BD3258" i="1"/>
  <c r="BD3178" i="1"/>
  <c r="BD3114" i="1"/>
  <c r="BD3050" i="1"/>
  <c r="BD2986" i="1"/>
  <c r="BD2890" i="1"/>
  <c r="BD2826" i="1"/>
  <c r="BD2746" i="1"/>
  <c r="BD2682" i="1"/>
  <c r="BD2602" i="1"/>
  <c r="BD2538" i="1"/>
  <c r="BD2458" i="1"/>
  <c r="BD2394" i="1"/>
  <c r="BD2330" i="1"/>
  <c r="BD2266" i="1"/>
  <c r="BD2202" i="1"/>
  <c r="BD2138" i="1"/>
  <c r="BD2074" i="1"/>
  <c r="BD2010" i="1"/>
  <c r="BD1946" i="1"/>
  <c r="BD1882" i="1"/>
  <c r="BD1818" i="1"/>
  <c r="BD1754" i="1"/>
  <c r="BD1690" i="1"/>
  <c r="BD1626" i="1"/>
  <c r="BD1562" i="1"/>
  <c r="BD4106" i="1"/>
  <c r="BD4042" i="1"/>
  <c r="BD3978" i="1"/>
  <c r="BD3914" i="1"/>
  <c r="BD3850" i="1"/>
  <c r="BD3786" i="1"/>
  <c r="BD3722" i="1"/>
  <c r="BD3642" i="1"/>
  <c r="BD3578" i="1"/>
  <c r="BD3514" i="1"/>
  <c r="BD3450" i="1"/>
  <c r="BD3386" i="1"/>
  <c r="BD3306" i="1"/>
  <c r="BD3242" i="1"/>
  <c r="BD3162" i="1"/>
  <c r="BD3098" i="1"/>
  <c r="BD3034" i="1"/>
  <c r="BD2954" i="1"/>
  <c r="BD2874" i="1"/>
  <c r="BD2810" i="1"/>
  <c r="BD2730" i="1"/>
  <c r="BD2666" i="1"/>
  <c r="BD2586" i="1"/>
  <c r="BD2522" i="1"/>
  <c r="BD2442" i="1"/>
  <c r="BD2378" i="1"/>
  <c r="BD2314" i="1"/>
  <c r="BD2250" i="1"/>
  <c r="BD2186" i="1"/>
  <c r="BD2122" i="1"/>
  <c r="BD2058" i="1"/>
  <c r="BD1994" i="1"/>
  <c r="BD1930" i="1"/>
  <c r="BD1866" i="1"/>
  <c r="BD1802" i="1"/>
  <c r="BD1738" i="1"/>
  <c r="BD1674" i="1"/>
  <c r="BD1610" i="1"/>
  <c r="BD1546" i="1"/>
  <c r="BD1482" i="1"/>
  <c r="BD3898" i="1"/>
  <c r="BD3626" i="1"/>
  <c r="BD3370" i="1"/>
  <c r="BD3082" i="1"/>
  <c r="BD2794" i="1"/>
  <c r="BD2506" i="1"/>
  <c r="BD2234" i="1"/>
  <c r="BD1978" i="1"/>
  <c r="BD1722" i="1"/>
  <c r="BD1498" i="1"/>
  <c r="BD1402" i="1"/>
  <c r="BD1322" i="1"/>
  <c r="BD1258" i="1"/>
  <c r="BD1194" i="1"/>
  <c r="BD1130" i="1"/>
  <c r="BD1066" i="1"/>
  <c r="BD954" i="1"/>
  <c r="BD890" i="1"/>
  <c r="BD826" i="1"/>
  <c r="BD762" i="1"/>
  <c r="BD682" i="1"/>
  <c r="BD618" i="1"/>
  <c r="BD554" i="1"/>
  <c r="BD490" i="1"/>
  <c r="BD426" i="1"/>
  <c r="BD330" i="1"/>
  <c r="BD266" i="1"/>
  <c r="BD202" i="1"/>
  <c r="BD138" i="1"/>
  <c r="BD74" i="1"/>
  <c r="BD10" i="1"/>
  <c r="BD4053" i="1"/>
  <c r="BD3989" i="1"/>
  <c r="BD3925" i="1"/>
  <c r="BD3861" i="1"/>
  <c r="BD3781" i="1"/>
  <c r="BD3717" i="1"/>
  <c r="BD3653" i="1"/>
  <c r="BD3589" i="1"/>
  <c r="BD3525" i="1"/>
  <c r="BD3461" i="1"/>
  <c r="BD3397" i="1"/>
  <c r="BD3301" i="1"/>
  <c r="BD3237" i="1"/>
  <c r="BD3173" i="1"/>
  <c r="BD3109" i="1"/>
  <c r="BD3013" i="1"/>
  <c r="BD2933" i="1"/>
  <c r="BD2837" i="1"/>
  <c r="BD2773" i="1"/>
  <c r="BD2709" i="1"/>
  <c r="BD2613" i="1"/>
  <c r="BD2533" i="1"/>
  <c r="BD2469" i="1"/>
  <c r="BD2405" i="1"/>
  <c r="BD2341" i="1"/>
  <c r="BD2277" i="1"/>
  <c r="BD2213" i="1"/>
  <c r="BD2149" i="1"/>
  <c r="BD2085" i="1"/>
  <c r="BD2021" i="1"/>
  <c r="BD1957" i="1"/>
  <c r="BD1893" i="1"/>
  <c r="BD1829" i="1"/>
  <c r="BD1765" i="1"/>
  <c r="BD1685" i="1"/>
  <c r="BD1621" i="1"/>
  <c r="BD1557" i="1"/>
  <c r="BD1493" i="1"/>
  <c r="BD1429" i="1"/>
  <c r="BD1365" i="1"/>
  <c r="BD1301" i="1"/>
  <c r="BD1237" i="1"/>
  <c r="BD1173" i="1"/>
  <c r="BD1093" i="1"/>
  <c r="BD1029" i="1"/>
  <c r="BD949" i="1"/>
  <c r="BD885" i="1"/>
  <c r="BD805" i="1"/>
  <c r="BD741" i="1"/>
  <c r="BD677" i="1"/>
  <c r="BD613" i="1"/>
  <c r="BD485" i="1"/>
  <c r="BD421" i="1"/>
  <c r="BD309" i="1"/>
  <c r="BD245" i="1"/>
  <c r="BD181" i="1"/>
  <c r="BD117" i="1"/>
  <c r="BD53" i="1"/>
  <c r="BD4108" i="1"/>
  <c r="BD4044" i="1"/>
  <c r="BD3980" i="1"/>
  <c r="BD3916" i="1"/>
  <c r="BD3852" i="1"/>
  <c r="BD3788" i="1"/>
  <c r="BD3724" i="1"/>
  <c r="BD3644" i="1"/>
  <c r="BD3580" i="1"/>
  <c r="BD3516" i="1"/>
  <c r="BD3452" i="1"/>
  <c r="BD3388" i="1"/>
  <c r="BD3324" i="1"/>
  <c r="BD3260" i="1"/>
  <c r="BD3196" i="1"/>
  <c r="BD3132" i="1"/>
  <c r="BD3068" i="1"/>
  <c r="BD2988" i="1"/>
  <c r="BD2924" i="1"/>
  <c r="BD2844" i="1"/>
  <c r="BD2780" i="1"/>
  <c r="BD2700" i="1"/>
  <c r="BD2620" i="1"/>
  <c r="BD2540" i="1"/>
  <c r="BD2476" i="1"/>
  <c r="BD2412" i="1"/>
  <c r="BD2348" i="1"/>
  <c r="BD2284" i="1"/>
  <c r="BD2204" i="1"/>
  <c r="BD2140" i="1"/>
  <c r="BD2076" i="1"/>
  <c r="BD2012" i="1"/>
  <c r="BD1948" i="1"/>
  <c r="BD1868" i="1"/>
  <c r="BD1804" i="1"/>
  <c r="BD1708" i="1"/>
  <c r="BD1644" i="1"/>
  <c r="BD1564" i="1"/>
  <c r="BD1500" i="1"/>
  <c r="BD1420" i="1"/>
  <c r="BD1356" i="1"/>
  <c r="BD1292" i="1"/>
  <c r="BD1228" i="1"/>
  <c r="BD1164" i="1"/>
  <c r="BD1100" i="1"/>
  <c r="BD1036" i="1"/>
  <c r="BD972" i="1"/>
  <c r="BD908" i="1"/>
  <c r="BD844" i="1"/>
  <c r="BD764" i="1"/>
  <c r="BD700" i="1"/>
  <c r="BD636" i="1"/>
  <c r="BD572" i="1"/>
  <c r="BD492" i="1"/>
  <c r="BD428" i="1"/>
  <c r="BD332" i="1"/>
  <c r="BD268" i="1"/>
  <c r="BD156" i="1"/>
  <c r="BD92" i="1"/>
  <c r="BD28" i="1"/>
  <c r="BD4071" i="1"/>
  <c r="BD4007" i="1"/>
  <c r="BD3943" i="1"/>
  <c r="BD3863" i="1"/>
  <c r="BD3799" i="1"/>
  <c r="BD3735" i="1"/>
  <c r="BD3655" i="1"/>
  <c r="BD3591" i="1"/>
  <c r="BD3511" i="1"/>
  <c r="BD3447" i="1"/>
  <c r="BD3383" i="1"/>
  <c r="BD3287" i="1"/>
  <c r="BD3207" i="1"/>
  <c r="BD3143" i="1"/>
  <c r="BD3079" i="1"/>
  <c r="BD2999" i="1"/>
  <c r="BD2903" i="1"/>
  <c r="BD2839" i="1"/>
  <c r="BD2775" i="1"/>
  <c r="BD2711" i="1"/>
  <c r="BD2647" i="1"/>
  <c r="BD2583" i="1"/>
  <c r="BD2503" i="1"/>
  <c r="BD2423" i="1"/>
  <c r="BD2359" i="1"/>
  <c r="BD2295" i="1"/>
  <c r="BD2215" i="1"/>
  <c r="BD2151" i="1"/>
  <c r="BD2087" i="1"/>
  <c r="BD2023" i="1"/>
  <c r="BD1959" i="1"/>
  <c r="BD1895" i="1"/>
  <c r="BD1815" i="1"/>
  <c r="BD1719" i="1"/>
  <c r="BD1655" i="1"/>
  <c r="BD1591" i="1"/>
  <c r="BD1511" i="1"/>
  <c r="BD1431" i="1"/>
  <c r="BD1367" i="1"/>
  <c r="BD1303" i="1"/>
  <c r="BD1239" i="1"/>
  <c r="BD1175" i="1"/>
  <c r="BD1111" i="1"/>
  <c r="BD1047" i="1"/>
  <c r="BD983" i="1"/>
  <c r="BD919" i="1"/>
  <c r="BD855" i="1"/>
  <c r="BD775" i="1"/>
  <c r="BD711" i="1"/>
  <c r="BD647" i="1"/>
  <c r="BD567" i="1"/>
  <c r="BD487" i="1"/>
  <c r="BD423" i="1"/>
  <c r="BD343" i="1"/>
  <c r="BD279" i="1"/>
  <c r="BD183" i="1"/>
  <c r="BD119" i="1"/>
  <c r="BD55" i="1"/>
  <c r="BD4102" i="1"/>
  <c r="BD4038" i="1"/>
  <c r="BD3958" i="1"/>
  <c r="BD3894" i="1"/>
  <c r="BD3814" i="1"/>
  <c r="BD3750" i="1"/>
  <c r="BD3686" i="1"/>
  <c r="BD3606" i="1"/>
  <c r="BD3542" i="1"/>
  <c r="BD3478" i="1"/>
  <c r="BD3414" i="1"/>
  <c r="BD3318" i="1"/>
  <c r="BD3254" i="1"/>
  <c r="BD3190" i="1"/>
  <c r="BD3126" i="1"/>
  <c r="BD3046" i="1"/>
  <c r="BD2966" i="1"/>
  <c r="BD2902" i="1"/>
  <c r="BD2838" i="1"/>
  <c r="BD2774" i="1"/>
  <c r="BD2710" i="1"/>
  <c r="BD2614" i="1"/>
  <c r="BD2534" i="1"/>
  <c r="BD2422" i="1"/>
  <c r="BD2358" i="1"/>
  <c r="BD2294" i="1"/>
  <c r="BD2214" i="1"/>
  <c r="BD2150" i="1"/>
  <c r="BD2086" i="1"/>
  <c r="BD2022" i="1"/>
  <c r="BD1958" i="1"/>
  <c r="BD1894" i="1"/>
  <c r="BD1830" i="1"/>
  <c r="BD1766" i="1"/>
  <c r="BD1702" i="1"/>
  <c r="BD1622" i="1"/>
  <c r="BD1526" i="1"/>
  <c r="BD1462" i="1"/>
  <c r="BD1398" i="1"/>
  <c r="BD1334" i="1"/>
  <c r="BD1270" i="1"/>
  <c r="BD1206" i="1"/>
  <c r="BD1126" i="1"/>
  <c r="BD1062" i="1"/>
  <c r="BD966" i="1"/>
  <c r="BD902" i="1"/>
  <c r="BD838" i="1"/>
  <c r="BD774" i="1"/>
  <c r="BD710" i="1"/>
  <c r="BD646" i="1"/>
  <c r="BD582" i="1"/>
  <c r="BD470" i="1"/>
  <c r="BD406" i="1"/>
  <c r="BD310" i="1"/>
  <c r="BD230" i="1"/>
  <c r="BD166" i="1"/>
  <c r="BD102" i="1"/>
  <c r="BD22" i="1"/>
  <c r="BD4065" i="1"/>
  <c r="BD4001" i="1"/>
  <c r="BD3921" i="1"/>
  <c r="BD3857" i="1"/>
  <c r="BD3777" i="1"/>
  <c r="BD3713" i="1"/>
  <c r="BD3649" i="1"/>
  <c r="BD3569" i="1"/>
  <c r="BD3505" i="1"/>
  <c r="BD3425" i="1"/>
  <c r="BD3361" i="1"/>
  <c r="BD3281" i="1"/>
  <c r="BD3201" i="1"/>
  <c r="BD3137" i="1"/>
  <c r="BD3073" i="1"/>
  <c r="BD3009" i="1"/>
  <c r="BD2897" i="1"/>
  <c r="BD2833" i="1"/>
  <c r="BD2769" i="1"/>
  <c r="BD2705" i="1"/>
  <c r="BD2625" i="1"/>
  <c r="BD2545" i="1"/>
  <c r="BD2481" i="1"/>
  <c r="BD2417" i="1"/>
  <c r="BD2353" i="1"/>
  <c r="BD2289" i="1"/>
  <c r="BD2225" i="1"/>
  <c r="BD2161" i="1"/>
  <c r="BD2097" i="1"/>
  <c r="BD2033" i="1"/>
  <c r="BD1969" i="1"/>
  <c r="BD1905" i="1"/>
  <c r="BD1841" i="1"/>
  <c r="BD1777" i="1"/>
  <c r="BD1713" i="1"/>
  <c r="BD1649" i="1"/>
  <c r="BD1569" i="1"/>
  <c r="BD1489" i="1"/>
  <c r="BD1425" i="1"/>
  <c r="BD1361" i="1"/>
  <c r="BD1297" i="1"/>
  <c r="BD1217" i="1"/>
  <c r="BD1153" i="1"/>
  <c r="BD1089" i="1"/>
  <c r="BD1025" i="1"/>
  <c r="BD961" i="1"/>
  <c r="BD897" i="1"/>
  <c r="BD833" i="1"/>
  <c r="BD769" i="1"/>
  <c r="BD705" i="1"/>
  <c r="BD609" i="1"/>
  <c r="BD529" i="1"/>
  <c r="BD465" i="1"/>
  <c r="BD369" i="1"/>
  <c r="BD289" i="1"/>
  <c r="BD193" i="1"/>
  <c r="BD129" i="1"/>
  <c r="BD65" i="1"/>
  <c r="BD4088" i="1"/>
  <c r="BD4024" i="1"/>
  <c r="BD3944" i="1"/>
  <c r="BD3864" i="1"/>
  <c r="BD3800" i="1"/>
  <c r="BD3736" i="1"/>
  <c r="BD3672" i="1"/>
  <c r="BD3592" i="1"/>
  <c r="BD3528" i="1"/>
  <c r="BD3464" i="1"/>
  <c r="BD3384" i="1"/>
  <c r="BD3272" i="1"/>
  <c r="BD3208" i="1"/>
  <c r="BD3144" i="1"/>
  <c r="BD3064" i="1"/>
  <c r="BD3000" i="1"/>
  <c r="BD2936" i="1"/>
  <c r="BD2840" i="1"/>
  <c r="BD2760" i="1"/>
  <c r="BD2696" i="1"/>
  <c r="BD2584" i="1"/>
  <c r="BD2520" i="1"/>
  <c r="BD2456" i="1"/>
  <c r="BD2360" i="1"/>
  <c r="BD2296" i="1"/>
  <c r="BD2232" i="1"/>
  <c r="BD2168" i="1"/>
  <c r="BD2104" i="1"/>
  <c r="BD2040" i="1"/>
  <c r="BD1976" i="1"/>
  <c r="BD1912" i="1"/>
  <c r="BD1832" i="1"/>
  <c r="BD1768" i="1"/>
  <c r="BD1688" i="1"/>
  <c r="BD1608" i="1"/>
  <c r="BD1528" i="1"/>
  <c r="BD1464" i="1"/>
  <c r="BD1400" i="1"/>
  <c r="BD1336" i="1"/>
  <c r="BD1272" i="1"/>
  <c r="BD1208" i="1"/>
  <c r="BD1128" i="1"/>
  <c r="BD1064" i="1"/>
  <c r="BD1000" i="1"/>
  <c r="BD936" i="1"/>
  <c r="BD872" i="1"/>
  <c r="BD808" i="1"/>
  <c r="BD744" i="1"/>
  <c r="BD680" i="1"/>
  <c r="BD616" i="1"/>
  <c r="BD552" i="1"/>
  <c r="BD488" i="1"/>
  <c r="BD424" i="1"/>
  <c r="BD312" i="1"/>
  <c r="BD248" i="1"/>
  <c r="BD168" i="1"/>
  <c r="BD104" i="1"/>
  <c r="BD40" i="1"/>
  <c r="BD4083" i="1"/>
  <c r="BD4019" i="1"/>
  <c r="BD3955" i="1"/>
  <c r="BD3891" i="1"/>
  <c r="BD3827" i="1"/>
  <c r="BD3763" i="1"/>
  <c r="BD3667" i="1"/>
  <c r="BD3587" i="1"/>
  <c r="BD3523" i="1"/>
  <c r="BD3459" i="1"/>
  <c r="BD3395" i="1"/>
  <c r="BD3331" i="1"/>
  <c r="BD3267" i="1"/>
  <c r="BD3203" i="1"/>
  <c r="BD3139" i="1"/>
  <c r="BD3075" i="1"/>
  <c r="BD3011" i="1"/>
  <c r="BD2947" i="1"/>
  <c r="BD2851" i="1"/>
  <c r="BD2787" i="1"/>
  <c r="BD2723" i="1"/>
  <c r="BD2643" i="1"/>
  <c r="BD2579" i="1"/>
  <c r="BD2499" i="1"/>
  <c r="BD2419" i="1"/>
  <c r="BD2355" i="1"/>
  <c r="BD2291" i="1"/>
  <c r="BD2227" i="1"/>
  <c r="BD2163" i="1"/>
  <c r="BD2099" i="1"/>
  <c r="BD2035" i="1"/>
  <c r="BD1971" i="1"/>
  <c r="BD1907" i="1"/>
  <c r="BD1843" i="1"/>
  <c r="BD1779" i="1"/>
  <c r="BD1699" i="1"/>
  <c r="BD1635" i="1"/>
  <c r="BD1555" i="1"/>
  <c r="BD1491" i="1"/>
  <c r="BD1427" i="1"/>
  <c r="BD1363" i="1"/>
  <c r="BD1299" i="1"/>
  <c r="BD1235" i="1"/>
  <c r="BD1171" i="1"/>
  <c r="BD1107" i="1"/>
  <c r="BD1043" i="1"/>
  <c r="BD963" i="1"/>
  <c r="BD899" i="1"/>
  <c r="BD835" i="1"/>
  <c r="BD771" i="1"/>
  <c r="BD707" i="1"/>
  <c r="BD627" i="1"/>
  <c r="BD563" i="1"/>
  <c r="BD467" i="1"/>
  <c r="BD403" i="1"/>
  <c r="BD339" i="1"/>
  <c r="BD243" i="1"/>
  <c r="BD147" i="1"/>
  <c r="BD83" i="1"/>
  <c r="BD3" i="1"/>
  <c r="BD4050" i="1"/>
  <c r="BD3986" i="1"/>
  <c r="BD3906" i="1"/>
  <c r="BD3842" i="1"/>
  <c r="BD3778" i="1"/>
  <c r="BD3714" i="1"/>
  <c r="BD3650" i="1"/>
  <c r="BD3586" i="1"/>
  <c r="BD3522" i="1"/>
  <c r="BD3458" i="1"/>
  <c r="BD3394" i="1"/>
  <c r="BD3330" i="1"/>
  <c r="BD3266" i="1"/>
  <c r="BD3202" i="1"/>
  <c r="BD3138" i="1"/>
  <c r="BD3058" i="1"/>
  <c r="BD2930" i="1"/>
  <c r="BD2834" i="1"/>
  <c r="BD2770" i="1"/>
  <c r="BD2706" i="1"/>
  <c r="BD2642" i="1"/>
  <c r="BD2578" i="1"/>
  <c r="BD2514" i="1"/>
  <c r="BD2434" i="1"/>
  <c r="BD2370" i="1"/>
  <c r="BD2306" i="1"/>
  <c r="BD2242" i="1"/>
  <c r="BD2178" i="1"/>
  <c r="BD2114" i="1"/>
  <c r="BD2050" i="1"/>
  <c r="BD1986" i="1"/>
  <c r="BD1922" i="1"/>
  <c r="BD1858" i="1"/>
  <c r="BD1794" i="1"/>
  <c r="BD1714" i="1"/>
  <c r="BD1650" i="1"/>
  <c r="BD1570" i="1"/>
  <c r="BD1490" i="1"/>
  <c r="BD1426" i="1"/>
  <c r="BD1362" i="1"/>
  <c r="BD1298" i="1"/>
  <c r="BD1234" i="1"/>
  <c r="BD1170" i="1"/>
  <c r="BD1106" i="1"/>
  <c r="BD1042" i="1"/>
  <c r="BD962" i="1"/>
  <c r="BD898" i="1"/>
  <c r="BD834" i="1"/>
  <c r="BD770" i="1"/>
  <c r="BD706" i="1"/>
  <c r="BD642" i="1"/>
  <c r="BD578" i="1"/>
  <c r="BD498" i="1"/>
  <c r="BD434" i="1"/>
  <c r="BD338" i="1"/>
  <c r="BD274" i="1"/>
  <c r="BD210" i="1"/>
  <c r="BD146" i="1"/>
  <c r="BD82" i="1"/>
  <c r="BD18" i="1"/>
  <c r="BD4061" i="1"/>
  <c r="BD3997" i="1"/>
  <c r="BD3933" i="1"/>
  <c r="BD3869" i="1"/>
  <c r="BD3789" i="1"/>
  <c r="BD3725" i="1"/>
  <c r="BD3661" i="1"/>
  <c r="BD3597" i="1"/>
  <c r="BD3533" i="1"/>
  <c r="BD3469" i="1"/>
  <c r="BD3405" i="1"/>
  <c r="BD3309" i="1"/>
  <c r="BD3245" i="1"/>
  <c r="BD3181" i="1"/>
  <c r="BD3117" i="1"/>
  <c r="BD3053" i="1"/>
  <c r="BD2989" i="1"/>
  <c r="BD2925" i="1"/>
  <c r="BD2845" i="1"/>
  <c r="BD2781" i="1"/>
  <c r="BD2717" i="1"/>
  <c r="BD2653" i="1"/>
  <c r="BD2573" i="1"/>
  <c r="BD2493" i="1"/>
  <c r="BD2397" i="1"/>
  <c r="BD2333" i="1"/>
  <c r="BD2269" i="1"/>
  <c r="BD2205" i="1"/>
  <c r="BD2141" i="1"/>
  <c r="BD2077" i="1"/>
  <c r="BD2013" i="1"/>
  <c r="BD1949" i="1"/>
  <c r="BD1885" i="1"/>
  <c r="BD1821" i="1"/>
  <c r="BD1725" i="1"/>
  <c r="BD1645" i="1"/>
  <c r="BD1549" i="1"/>
  <c r="BD1469" i="1"/>
  <c r="BD1405" i="1"/>
  <c r="BD1341" i="1"/>
  <c r="BD1277" i="1"/>
  <c r="BD1197" i="1"/>
  <c r="BD1117" i="1"/>
  <c r="BD1037" i="1"/>
  <c r="BD957" i="1"/>
  <c r="BD893" i="1"/>
  <c r="BD813" i="1"/>
  <c r="BD749" i="1"/>
  <c r="BD685" i="1"/>
  <c r="BD621" i="1"/>
  <c r="BD525" i="1"/>
  <c r="BD461" i="1"/>
  <c r="BD397" i="1"/>
  <c r="BD317" i="1"/>
  <c r="BD253" i="1"/>
  <c r="BD157" i="1"/>
  <c r="BD93" i="1"/>
  <c r="BD29" i="1"/>
  <c r="BD4068" i="1"/>
  <c r="BD4004" i="1"/>
  <c r="BD3924" i="1"/>
  <c r="BD3844" i="1"/>
  <c r="BD3780" i="1"/>
  <c r="BD3716" i="1"/>
  <c r="BD3652" i="1"/>
  <c r="BD3572" i="1"/>
  <c r="BD3508" i="1"/>
  <c r="BD3444" i="1"/>
  <c r="BD3380" i="1"/>
  <c r="BD3300" i="1"/>
  <c r="BD3236" i="1"/>
  <c r="BD3172" i="1"/>
  <c r="BD3108" i="1"/>
  <c r="BD3012" i="1"/>
  <c r="BD2948" i="1"/>
  <c r="BD2852" i="1"/>
  <c r="BD2788" i="1"/>
  <c r="BD2724" i="1"/>
  <c r="BD2660" i="1"/>
  <c r="BD2532" i="1"/>
  <c r="BD2452" i="1"/>
  <c r="BD2388" i="1"/>
  <c r="BD2324" i="1"/>
  <c r="BD2260" i="1"/>
  <c r="BD2196" i="1"/>
  <c r="BD2132" i="1"/>
  <c r="BD2068" i="1"/>
  <c r="BD2004" i="1"/>
  <c r="BD1940" i="1"/>
  <c r="BD1876" i="1"/>
  <c r="BD1812" i="1"/>
  <c r="BD1732" i="1"/>
  <c r="BD1668" i="1"/>
  <c r="BD1588" i="1"/>
  <c r="BD1524" i="1"/>
  <c r="BD1460" i="1"/>
  <c r="BD1396" i="1"/>
  <c r="BD1332" i="1"/>
  <c r="BD1268" i="1"/>
  <c r="BD1204" i="1"/>
  <c r="BD1124" i="1"/>
  <c r="BD1060" i="1"/>
  <c r="BD996" i="1"/>
  <c r="BD932" i="1"/>
  <c r="BD868" i="1"/>
  <c r="BD788" i="1"/>
  <c r="BD724" i="1"/>
  <c r="BD612" i="1"/>
  <c r="BD548" i="1"/>
  <c r="BD484" i="1"/>
  <c r="BD388" i="1"/>
  <c r="BD308" i="1"/>
  <c r="BD212" i="1"/>
  <c r="BD148" i="1"/>
  <c r="BD84" i="1"/>
  <c r="BD4" i="1"/>
  <c r="BD4063" i="1"/>
  <c r="BD3999" i="1"/>
  <c r="BD3935" i="1"/>
  <c r="BD3871" i="1"/>
  <c r="BD3807" i="1"/>
  <c r="BD3743" i="1"/>
  <c r="BD3679" i="1"/>
  <c r="BD3615" i="1"/>
  <c r="BD3551" i="1"/>
  <c r="BD3487" i="1"/>
  <c r="BD3423" i="1"/>
  <c r="BD3359" i="1"/>
  <c r="BD3279" i="1"/>
  <c r="BD3215" i="1"/>
  <c r="BD3151" i="1"/>
  <c r="BD3087" i="1"/>
  <c r="BD2975" i="1"/>
  <c r="BD2911" i="1"/>
  <c r="BD2847" i="1"/>
  <c r="BD2783" i="1"/>
  <c r="BD2719" i="1"/>
  <c r="BD2623" i="1"/>
  <c r="BD2527" i="1"/>
  <c r="BD2447" i="1"/>
  <c r="BD2383" i="1"/>
  <c r="BD2319" i="1"/>
  <c r="BD2239" i="1"/>
  <c r="BD2175" i="1"/>
  <c r="BD2095" i="1"/>
  <c r="BD2031" i="1"/>
  <c r="BD1967" i="1"/>
  <c r="BD1887" i="1"/>
  <c r="BD1823" i="1"/>
  <c r="BD1743" i="1"/>
  <c r="BD1679" i="1"/>
  <c r="BD1599" i="1"/>
  <c r="BD1535" i="1"/>
  <c r="BD1471" i="1"/>
  <c r="BD1407" i="1"/>
  <c r="BD1343" i="1"/>
  <c r="BD1279" i="1"/>
  <c r="BD1199" i="1"/>
  <c r="BD1119" i="1"/>
  <c r="BD1055" i="1"/>
  <c r="BD975" i="1"/>
  <c r="BD895" i="1"/>
  <c r="BD815" i="1"/>
  <c r="BD751" i="1"/>
  <c r="BD687" i="1"/>
  <c r="BD623" i="1"/>
  <c r="BD543" i="1"/>
  <c r="BD479" i="1"/>
  <c r="BD415" i="1"/>
  <c r="BD351" i="1"/>
  <c r="BD287" i="1"/>
  <c r="BD159" i="1"/>
  <c r="BD95" i="1"/>
  <c r="BD31" i="1"/>
  <c r="BD4078" i="1"/>
  <c r="BD4014" i="1"/>
  <c r="BD3950" i="1"/>
  <c r="BD3886" i="1"/>
  <c r="BD3822" i="1"/>
  <c r="BD3742" i="1"/>
  <c r="BD3662" i="1"/>
  <c r="BD3598" i="1"/>
  <c r="BD3534" i="1"/>
  <c r="BD3470" i="1"/>
  <c r="BD3406" i="1"/>
  <c r="BD3342" i="1"/>
  <c r="BD3278" i="1"/>
  <c r="BD3214" i="1"/>
  <c r="BD3150" i="1"/>
  <c r="BD3070" i="1"/>
  <c r="BD3006" i="1"/>
  <c r="BD2942" i="1"/>
  <c r="BD2878" i="1"/>
  <c r="BD2814" i="1"/>
  <c r="BD2750" i="1"/>
  <c r="BD2686" i="1"/>
  <c r="BD2590" i="1"/>
  <c r="BD2446" i="1"/>
  <c r="BD2382" i="1"/>
  <c r="BD2318" i="1"/>
  <c r="BD2254" i="1"/>
  <c r="BD2190" i="1"/>
  <c r="BD2126" i="1"/>
  <c r="BD2062" i="1"/>
  <c r="BD1998" i="1"/>
  <c r="BD1934" i="1"/>
  <c r="BD1870" i="1"/>
  <c r="BD1806" i="1"/>
  <c r="BD1710" i="1"/>
  <c r="BD1646" i="1"/>
  <c r="BD1566" i="1"/>
  <c r="BD1502" i="1"/>
  <c r="BD1438" i="1"/>
  <c r="BD1374" i="1"/>
  <c r="BD1310" i="1"/>
  <c r="BD1246" i="1"/>
  <c r="BD1182" i="1"/>
  <c r="BD1118" i="1"/>
  <c r="BD1054" i="1"/>
  <c r="BD990" i="1"/>
  <c r="BD926" i="1"/>
  <c r="BD862" i="1"/>
  <c r="BD798" i="1"/>
  <c r="BD734" i="1"/>
  <c r="BD670" i="1"/>
  <c r="BD574" i="1"/>
  <c r="BD478" i="1"/>
  <c r="BD414" i="1"/>
  <c r="BD302" i="1"/>
  <c r="BD238" i="1"/>
  <c r="BD174" i="1"/>
  <c r="BD110" i="1"/>
  <c r="BD46" i="1"/>
  <c r="BD4089" i="1"/>
  <c r="BD4025" i="1"/>
  <c r="BD3961" i="1"/>
  <c r="BD3897" i="1"/>
  <c r="BD3833" i="1"/>
  <c r="BD3769" i="1"/>
  <c r="BD3705" i="1"/>
  <c r="BD3609" i="1"/>
  <c r="BD3545" i="1"/>
  <c r="BD3481" i="1"/>
  <c r="BD3417" i="1"/>
  <c r="BD3353" i="1"/>
  <c r="BD3273" i="1"/>
  <c r="BD3193" i="1"/>
  <c r="BD3129" i="1"/>
  <c r="BD3065" i="1"/>
  <c r="BD2969" i="1"/>
  <c r="BD2889" i="1"/>
  <c r="BD2825" i="1"/>
  <c r="BD2761" i="1"/>
  <c r="BD2697" i="1"/>
  <c r="BD2617" i="1"/>
  <c r="BD2553" i="1"/>
  <c r="BD2489" i="1"/>
  <c r="BD2425" i="1"/>
  <c r="BD2361" i="1"/>
  <c r="BD2297" i="1"/>
  <c r="BD2233" i="1"/>
  <c r="BD2169" i="1"/>
  <c r="BD2105" i="1"/>
  <c r="BD2041" i="1"/>
  <c r="BD1961" i="1"/>
  <c r="BD1881" i="1"/>
  <c r="BD1801" i="1"/>
  <c r="BD1721" i="1"/>
  <c r="BD1657" i="1"/>
  <c r="BD1577" i="1"/>
  <c r="BD1513" i="1"/>
  <c r="BD1449" i="1"/>
  <c r="BD1385" i="1"/>
  <c r="BD1321" i="1"/>
  <c r="BD1257" i="1"/>
  <c r="BD1193" i="1"/>
  <c r="BD1129" i="1"/>
  <c r="BD1065" i="1"/>
  <c r="BD1001" i="1"/>
  <c r="BD937" i="1"/>
  <c r="BD873" i="1"/>
  <c r="BD793" i="1"/>
  <c r="BD729" i="1"/>
  <c r="BD601" i="1"/>
  <c r="BD505" i="1"/>
  <c r="BD425" i="1"/>
  <c r="BD345" i="1"/>
  <c r="BD281" i="1"/>
  <c r="BD185" i="1"/>
  <c r="BD121" i="1"/>
  <c r="BD41" i="1"/>
  <c r="BD4096" i="1"/>
  <c r="BD4032" i="1"/>
  <c r="BD3968" i="1"/>
  <c r="BD3904" i="1"/>
  <c r="BD3840" i="1"/>
  <c r="BD3776" i="1"/>
  <c r="BD3696" i="1"/>
  <c r="BD3632" i="1"/>
  <c r="BD3568" i="1"/>
  <c r="BD3504" i="1"/>
  <c r="BD3440" i="1"/>
  <c r="BD3376" i="1"/>
  <c r="BD3296" i="1"/>
  <c r="BD3232" i="1"/>
  <c r="BD3168" i="1"/>
  <c r="BD3088" i="1"/>
  <c r="BD3024" i="1"/>
  <c r="BD2944" i="1"/>
  <c r="BD2880" i="1"/>
  <c r="BD2816" i="1"/>
  <c r="BD2752" i="1"/>
  <c r="BD2688" i="1"/>
  <c r="BD2576" i="1"/>
  <c r="BD2512" i="1"/>
  <c r="BD2384" i="1"/>
  <c r="BD2320" i="1"/>
  <c r="BD2256" i="1"/>
  <c r="BD2192" i="1"/>
  <c r="BD2128" i="1"/>
  <c r="BD2064" i="1"/>
  <c r="BD2000" i="1"/>
  <c r="BD1936" i="1"/>
  <c r="BD1872" i="1"/>
  <c r="BD1808" i="1"/>
  <c r="BD1744" i="1"/>
  <c r="BD1664" i="1"/>
  <c r="BD1600" i="1"/>
  <c r="BD1520" i="1"/>
  <c r="BD1440" i="1"/>
  <c r="BD1376" i="1"/>
  <c r="BD1296" i="1"/>
  <c r="BD1232" i="1"/>
  <c r="BD1168" i="1"/>
  <c r="BD1104" i="1"/>
  <c r="BD1040" i="1"/>
  <c r="BD976" i="1"/>
  <c r="BD912" i="1"/>
  <c r="BD848" i="1"/>
  <c r="BD784" i="1"/>
  <c r="BD720" i="1"/>
  <c r="BD656" i="1"/>
  <c r="BD576" i="1"/>
  <c r="BD512" i="1"/>
  <c r="BD448" i="1"/>
  <c r="BD304" i="1"/>
  <c r="BD240" i="1"/>
  <c r="BD176" i="1"/>
  <c r="BD112" i="1"/>
  <c r="BD48" i="1"/>
  <c r="BD4075" i="1"/>
  <c r="BD4011" i="1"/>
  <c r="BD3947" i="1"/>
  <c r="BD3867" i="1"/>
  <c r="BD3803" i="1"/>
  <c r="BD3739" i="1"/>
  <c r="BD3659" i="1"/>
  <c r="BD3595" i="1"/>
  <c r="BD3531" i="1"/>
  <c r="BD3467" i="1"/>
  <c r="BD3403" i="1"/>
  <c r="BD3323" i="1"/>
  <c r="BD3259" i="1"/>
  <c r="BD3195" i="1"/>
  <c r="BD3131" i="1"/>
  <c r="BD3067" i="1"/>
  <c r="BD2987" i="1"/>
  <c r="BD2907" i="1"/>
  <c r="BD2843" i="1"/>
  <c r="BD2779" i="1"/>
  <c r="BD2715" i="1"/>
  <c r="BD2651" i="1"/>
  <c r="BD2555" i="1"/>
  <c r="BD2491" i="1"/>
  <c r="BD2411" i="1"/>
  <c r="BD2347" i="1"/>
  <c r="BD2283" i="1"/>
  <c r="BD2219" i="1"/>
  <c r="BD2139" i="1"/>
  <c r="BD2075" i="1"/>
  <c r="BD2011" i="1"/>
  <c r="BD1947" i="1"/>
  <c r="BD1867" i="1"/>
  <c r="BD1803" i="1"/>
  <c r="BD1739" i="1"/>
  <c r="BD1675" i="1"/>
  <c r="BD1611" i="1"/>
  <c r="BD1531" i="1"/>
  <c r="BD1451" i="1"/>
  <c r="BD1387" i="1"/>
  <c r="BD1323" i="1"/>
  <c r="BD1259" i="1"/>
  <c r="BD1179" i="1"/>
  <c r="BD1115" i="1"/>
  <c r="BD1051" i="1"/>
  <c r="BD987" i="1"/>
  <c r="BD923" i="1"/>
  <c r="BD859" i="1"/>
  <c r="BD763" i="1"/>
  <c r="BD699" i="1"/>
  <c r="BD635" i="1"/>
  <c r="BD507" i="1"/>
  <c r="BD443" i="1"/>
  <c r="BD379" i="1"/>
  <c r="BD299" i="1"/>
  <c r="BD219" i="1"/>
  <c r="BD155" i="1"/>
  <c r="BD91" i="1"/>
  <c r="BD27" i="1"/>
  <c r="BD4090" i="1"/>
  <c r="BD3834" i="1"/>
  <c r="BD3562" i="1"/>
  <c r="BD3290" i="1"/>
  <c r="BD3018" i="1"/>
  <c r="BD2714" i="1"/>
  <c r="BD2426" i="1"/>
  <c r="BD2170" i="1"/>
  <c r="BD1914" i="1"/>
  <c r="BD1658" i="1"/>
  <c r="BD1466" i="1"/>
  <c r="BD1370" i="1"/>
  <c r="BD1306" i="1"/>
  <c r="BD1242" i="1"/>
  <c r="BD1178" i="1"/>
  <c r="BD1114" i="1"/>
  <c r="BD1050" i="1"/>
  <c r="BD938" i="1"/>
  <c r="BD874" i="1"/>
  <c r="BD810" i="1"/>
  <c r="BD746" i="1"/>
  <c r="BD666" i="1"/>
  <c r="BD602" i="1"/>
  <c r="BD538" i="1"/>
  <c r="BD474" i="1"/>
  <c r="BD394" i="1"/>
  <c r="BD314" i="1"/>
  <c r="BD250" i="1"/>
  <c r="BD186" i="1"/>
  <c r="BD122" i="1"/>
  <c r="BD58" i="1"/>
  <c r="BD4101" i="1"/>
  <c r="BD4037" i="1"/>
  <c r="BD3973" i="1"/>
  <c r="BD3909" i="1"/>
  <c r="BD3845" i="1"/>
  <c r="BD3765" i="1"/>
  <c r="BD3701" i="1"/>
  <c r="BD3637" i="1"/>
  <c r="BD3573" i="1"/>
  <c r="BD3509" i="1"/>
  <c r="BD3445" i="1"/>
  <c r="BD3381" i="1"/>
  <c r="BD3285" i="1"/>
  <c r="BD3221" i="1"/>
  <c r="BD3157" i="1"/>
  <c r="BD3093" i="1"/>
  <c r="BD2997" i="1"/>
  <c r="BD2885" i="1"/>
  <c r="BD2821" i="1"/>
  <c r="BD2757" i="1"/>
  <c r="BD2693" i="1"/>
  <c r="BD2597" i="1"/>
  <c r="BD2517" i="1"/>
  <c r="BD2453" i="1"/>
  <c r="BD2389" i="1"/>
  <c r="BD2325" i="1"/>
  <c r="BD2261" i="1"/>
  <c r="BD2197" i="1"/>
  <c r="BD2133" i="1"/>
  <c r="BD2069" i="1"/>
  <c r="BD2005" i="1"/>
  <c r="BD1941" i="1"/>
  <c r="BD1877" i="1"/>
  <c r="BD1813" i="1"/>
  <c r="BD1733" i="1"/>
  <c r="BD1669" i="1"/>
  <c r="BD1605" i="1"/>
  <c r="BD1541" i="1"/>
  <c r="BD1477" i="1"/>
  <c r="BD1413" i="1"/>
  <c r="BD1349" i="1"/>
  <c r="BD1285" i="1"/>
  <c r="BD1221" i="1"/>
  <c r="BD1157" i="1"/>
  <c r="BD1077" i="1"/>
  <c r="BD997" i="1"/>
  <c r="BD933" i="1"/>
  <c r="BD869" i="1"/>
  <c r="BD789" i="1"/>
  <c r="BD725" i="1"/>
  <c r="BD661" i="1"/>
  <c r="BD597" i="1"/>
  <c r="BD469" i="1"/>
  <c r="BD405" i="1"/>
  <c r="BD293" i="1"/>
  <c r="BD229" i="1"/>
  <c r="BD165" i="1"/>
  <c r="BD101" i="1"/>
  <c r="BD37" i="1"/>
  <c r="BD4092" i="1"/>
  <c r="BD4028" i="1"/>
  <c r="BD3964" i="1"/>
  <c r="BD3900" i="1"/>
  <c r="BD3836" i="1"/>
  <c r="BD3772" i="1"/>
  <c r="BD3708" i="1"/>
  <c r="BD3628" i="1"/>
  <c r="BD3564" i="1"/>
  <c r="BD3500" i="1"/>
  <c r="BD3436" i="1"/>
  <c r="BD3372" i="1"/>
  <c r="BD3308" i="1"/>
  <c r="BD3244" i="1"/>
  <c r="BD3180" i="1"/>
  <c r="BD3116" i="1"/>
  <c r="BD3052" i="1"/>
  <c r="BD2972" i="1"/>
  <c r="BD2892" i="1"/>
  <c r="BD2828" i="1"/>
  <c r="BD2748" i="1"/>
  <c r="BD2684" i="1"/>
  <c r="BD2604" i="1"/>
  <c r="BD2524" i="1"/>
  <c r="BD2460" i="1"/>
  <c r="BD2396" i="1"/>
  <c r="BD2332" i="1"/>
  <c r="BD2268" i="1"/>
  <c r="BD2188" i="1"/>
  <c r="BD2124" i="1"/>
  <c r="BD2060" i="1"/>
  <c r="BD1996" i="1"/>
  <c r="BD1932" i="1"/>
  <c r="BD1852" i="1"/>
  <c r="BD1772" i="1"/>
  <c r="BD1692" i="1"/>
  <c r="BD1628" i="1"/>
  <c r="BD1548" i="1"/>
  <c r="BD1468" i="1"/>
  <c r="BD1404" i="1"/>
  <c r="BD1340" i="1"/>
  <c r="BD1276" i="1"/>
  <c r="BD1212" i="1"/>
  <c r="BD1148" i="1"/>
  <c r="BD1084" i="1"/>
  <c r="BD1020" i="1"/>
  <c r="BD956" i="1"/>
  <c r="BD892" i="1"/>
  <c r="BD812" i="1"/>
  <c r="BD748" i="1"/>
  <c r="BD684" i="1"/>
  <c r="BD620" i="1"/>
  <c r="BD556" i="1"/>
  <c r="BD476" i="1"/>
  <c r="BD380" i="1"/>
  <c r="BD316" i="1"/>
  <c r="BD252" i="1"/>
  <c r="BD140" i="1"/>
  <c r="BD76" i="1"/>
  <c r="BD12" i="1"/>
  <c r="BD4055" i="1"/>
  <c r="BD3991" i="1"/>
  <c r="BD3927" i="1"/>
  <c r="BD3847" i="1"/>
  <c r="BD3783" i="1"/>
  <c r="BD3719" i="1"/>
  <c r="BD3639" i="1"/>
  <c r="BD3575" i="1"/>
  <c r="BD3495" i="1"/>
  <c r="BD3431" i="1"/>
  <c r="BD3367" i="1"/>
  <c r="BD3271" i="1"/>
  <c r="BD3191" i="1"/>
  <c r="BD3127" i="1"/>
  <c r="BD3063" i="1"/>
  <c r="BD2983" i="1"/>
  <c r="BD2887" i="1"/>
  <c r="BD2823" i="1"/>
  <c r="BD2759" i="1"/>
  <c r="BD2695" i="1"/>
  <c r="BD2631" i="1"/>
  <c r="BD2551" i="1"/>
  <c r="BD2471" i="1"/>
  <c r="BD2407" i="1"/>
  <c r="BD2343" i="1"/>
  <c r="BD2279" i="1"/>
  <c r="BD2199" i="1"/>
  <c r="BD2135" i="1"/>
  <c r="BD2071" i="1"/>
  <c r="BD2007" i="1"/>
  <c r="BD1943" i="1"/>
  <c r="BD1879" i="1"/>
  <c r="BD1799" i="1"/>
  <c r="BD1703" i="1"/>
  <c r="BD1639" i="1"/>
  <c r="BD1575" i="1"/>
  <c r="BD1479" i="1"/>
  <c r="BD1415" i="1"/>
  <c r="BD1351" i="1"/>
  <c r="BD1287" i="1"/>
  <c r="BD1223" i="1"/>
  <c r="BD1159" i="1"/>
  <c r="BD1095" i="1"/>
  <c r="BD1031" i="1"/>
  <c r="BD967" i="1"/>
  <c r="BD903" i="1"/>
  <c r="BD839" i="1"/>
  <c r="BD759" i="1"/>
  <c r="BD695" i="1"/>
  <c r="BD631" i="1"/>
  <c r="BD551" i="1"/>
  <c r="BD471" i="1"/>
  <c r="BD391" i="1"/>
  <c r="BD327" i="1"/>
  <c r="BD263" i="1"/>
  <c r="BD167" i="1"/>
  <c r="BD103" i="1"/>
  <c r="BD39" i="1"/>
  <c r="BD4086" i="1"/>
  <c r="BD4022" i="1"/>
  <c r="BD3942" i="1"/>
  <c r="BD3878" i="1"/>
  <c r="BD3798" i="1"/>
  <c r="BD3734" i="1"/>
  <c r="BD3670" i="1"/>
  <c r="BD3590" i="1"/>
  <c r="BD3526" i="1"/>
  <c r="BD3462" i="1"/>
  <c r="BD3398" i="1"/>
  <c r="BD3302" i="1"/>
  <c r="BD3238" i="1"/>
  <c r="BD3174" i="1"/>
  <c r="BD3110" i="1"/>
  <c r="BD3030" i="1"/>
  <c r="BD2950" i="1"/>
  <c r="BD2886" i="1"/>
  <c r="BD2822" i="1"/>
  <c r="BD2758" i="1"/>
  <c r="BD2694" i="1"/>
  <c r="BD2598" i="1"/>
  <c r="BD2518" i="1"/>
  <c r="BD2406" i="1"/>
  <c r="BD2342" i="1"/>
  <c r="BD2278" i="1"/>
  <c r="BD2198" i="1"/>
  <c r="BD2134" i="1"/>
  <c r="BD2070" i="1"/>
  <c r="BD2006" i="1"/>
  <c r="BD1942" i="1"/>
  <c r="BD1878" i="1"/>
  <c r="BD1814" i="1"/>
  <c r="BD1750" i="1"/>
  <c r="BD1686" i="1"/>
  <c r="BD1606" i="1"/>
  <c r="BD1510" i="1"/>
  <c r="BD1446" i="1"/>
  <c r="BD1382" i="1"/>
  <c r="BD1318" i="1"/>
  <c r="BD1254" i="1"/>
  <c r="BD1190" i="1"/>
  <c r="BD1110" i="1"/>
  <c r="BD1046" i="1"/>
  <c r="BD950" i="1"/>
  <c r="BD886" i="1"/>
  <c r="BD822" i="1"/>
  <c r="BD758" i="1"/>
  <c r="BD694" i="1"/>
  <c r="BD630" i="1"/>
  <c r="BD566" i="1"/>
  <c r="BD454" i="1"/>
  <c r="BD390" i="1"/>
  <c r="BD294" i="1"/>
  <c r="BD214" i="1"/>
  <c r="BD150" i="1"/>
  <c r="BD86" i="1"/>
  <c r="BD6" i="1"/>
  <c r="BD4049" i="1"/>
  <c r="BD3969" i="1"/>
  <c r="BD3905" i="1"/>
  <c r="BD3841" i="1"/>
  <c r="BD3761" i="1"/>
  <c r="BD3697" i="1"/>
  <c r="BD3633" i="1"/>
  <c r="BD3553" i="1"/>
  <c r="BD3489" i="1"/>
  <c r="BD3409" i="1"/>
  <c r="BD3345" i="1"/>
  <c r="BD3265" i="1"/>
  <c r="BD3185" i="1"/>
  <c r="BD3121" i="1"/>
  <c r="BD3057" i="1"/>
  <c r="BD2977" i="1"/>
  <c r="BD2881" i="1"/>
  <c r="BD2817" i="1"/>
  <c r="BD2753" i="1"/>
  <c r="BD2689" i="1"/>
  <c r="BD2609" i="1"/>
  <c r="BD2529" i="1"/>
  <c r="BD2465" i="1"/>
  <c r="BD2401" i="1"/>
  <c r="BD2337" i="1"/>
  <c r="BD2273" i="1"/>
  <c r="BD2209" i="1"/>
  <c r="BD2145" i="1"/>
  <c r="BD2081" i="1"/>
  <c r="BD2017" i="1"/>
  <c r="BD1953" i="1"/>
  <c r="BD1889" i="1"/>
  <c r="BD1825" i="1"/>
  <c r="BD1761" i="1"/>
  <c r="BD1697" i="1"/>
  <c r="BD1633" i="1"/>
  <c r="BD1553" i="1"/>
  <c r="BD1473" i="1"/>
  <c r="BD1409" i="1"/>
  <c r="BD1345" i="1"/>
  <c r="BD1281" i="1"/>
  <c r="BD1201" i="1"/>
  <c r="BD1137" i="1"/>
  <c r="BD1073" i="1"/>
  <c r="BD1009" i="1"/>
  <c r="BD945" i="1"/>
  <c r="BD881" i="1"/>
  <c r="BD817" i="1"/>
  <c r="BD753" i="1"/>
  <c r="BD689" i="1"/>
  <c r="BD593" i="1"/>
  <c r="BD513" i="1"/>
  <c r="BD449" i="1"/>
  <c r="BD337" i="1"/>
  <c r="BD241" i="1"/>
  <c r="BD177" i="1"/>
  <c r="BD113" i="1"/>
  <c r="BD49" i="1"/>
  <c r="BD4072" i="1"/>
  <c r="BD4008" i="1"/>
  <c r="BD3928" i="1"/>
  <c r="BD3848" i="1"/>
  <c r="BD3784" i="1"/>
  <c r="BD3720" i="1"/>
  <c r="BD3656" i="1"/>
  <c r="BD3576" i="1"/>
  <c r="BD3512" i="1"/>
  <c r="BD3448" i="1"/>
  <c r="BD3368" i="1"/>
  <c r="BD3256" i="1"/>
  <c r="BD3192" i="1"/>
  <c r="BD3128" i="1"/>
  <c r="BD3048" i="1"/>
  <c r="BD2984" i="1"/>
  <c r="BD2904" i="1"/>
  <c r="BD2824" i="1"/>
  <c r="BD2744" i="1"/>
  <c r="BD2664" i="1"/>
  <c r="BD2568" i="1"/>
  <c r="BD2504" i="1"/>
  <c r="BD2408" i="1"/>
  <c r="BD2344" i="1"/>
  <c r="BD2280" i="1"/>
  <c r="BD2216" i="1"/>
  <c r="BD2152" i="1"/>
  <c r="BD2088" i="1"/>
  <c r="BD2024" i="1"/>
  <c r="BD1960" i="1"/>
  <c r="BD1896" i="1"/>
  <c r="BD1816" i="1"/>
  <c r="BD1736" i="1"/>
  <c r="BD1672" i="1"/>
  <c r="BD1592" i="1"/>
  <c r="BD1512" i="1"/>
  <c r="BD1448" i="1"/>
  <c r="BD1384" i="1"/>
  <c r="BD1320" i="1"/>
  <c r="BD1256" i="1"/>
  <c r="BD1192" i="1"/>
  <c r="BD1112" i="1"/>
  <c r="BD1048" i="1"/>
  <c r="BD984" i="1"/>
  <c r="BD920" i="1"/>
  <c r="BD856" i="1"/>
  <c r="BD792" i="1"/>
  <c r="BD728" i="1"/>
  <c r="BD664" i="1"/>
  <c r="BD600" i="1"/>
  <c r="BD536" i="1"/>
  <c r="BD472" i="1"/>
  <c r="BD408" i="1"/>
  <c r="BD296" i="1"/>
  <c r="BD232" i="1"/>
  <c r="BD152" i="1"/>
  <c r="BD88" i="1"/>
  <c r="BD24" i="1"/>
  <c r="BD4067" i="1"/>
  <c r="BD4003" i="1"/>
  <c r="BD3939" i="1"/>
  <c r="BD3875" i="1"/>
  <c r="BD3811" i="1"/>
  <c r="BD3747" i="1"/>
  <c r="BD3651" i="1"/>
  <c r="BD3571" i="1"/>
  <c r="BD3507" i="1"/>
  <c r="BD3443" i="1"/>
  <c r="BD3379" i="1"/>
  <c r="BD3315" i="1"/>
  <c r="BD3251" i="1"/>
  <c r="BD3187" i="1"/>
  <c r="BD3123" i="1"/>
  <c r="BD3059" i="1"/>
  <c r="BD2995" i="1"/>
  <c r="BD2931" i="1"/>
  <c r="BD2835" i="1"/>
  <c r="BD2771" i="1"/>
  <c r="BD2707" i="1"/>
  <c r="BD2627" i="1"/>
  <c r="BD2547" i="1"/>
  <c r="BD2483" i="1"/>
  <c r="BD2403" i="1"/>
  <c r="BD2339" i="1"/>
  <c r="BD2275" i="1"/>
  <c r="BD2211" i="1"/>
  <c r="BD2147" i="1"/>
  <c r="BD2083" i="1"/>
  <c r="BD2019" i="1"/>
  <c r="BD1955" i="1"/>
  <c r="BD1891" i="1"/>
  <c r="BD1827" i="1"/>
  <c r="BD1763" i="1"/>
  <c r="BD1683" i="1"/>
  <c r="BD1619" i="1"/>
  <c r="BD1539" i="1"/>
  <c r="BD1475" i="1"/>
  <c r="BD1411" i="1"/>
  <c r="BD1347" i="1"/>
  <c r="BD1283" i="1"/>
  <c r="BD1219" i="1"/>
  <c r="BD1155" i="1"/>
  <c r="BD1091" i="1"/>
  <c r="BD1027" i="1"/>
  <c r="BD947" i="1"/>
  <c r="BD883" i="1"/>
  <c r="BD819" i="1"/>
  <c r="BD755" i="1"/>
  <c r="BD691" i="1"/>
  <c r="BD611" i="1"/>
  <c r="BD547" i="1"/>
  <c r="BD451" i="1"/>
  <c r="BD387" i="1"/>
  <c r="BD323" i="1"/>
  <c r="BD195" i="1"/>
  <c r="BD131" i="1"/>
  <c r="BD67" i="1"/>
  <c r="BD4098" i="1"/>
  <c r="BD4034" i="1"/>
  <c r="BD3954" i="1"/>
  <c r="BD3890" i="1"/>
  <c r="BD3826" i="1"/>
  <c r="BD3762" i="1"/>
  <c r="BD3698" i="1"/>
  <c r="BD3634" i="1"/>
  <c r="BD3570" i="1"/>
  <c r="BD3506" i="1"/>
  <c r="BD3442" i="1"/>
  <c r="BD3378" i="1"/>
  <c r="BD3314" i="1"/>
  <c r="BD3250" i="1"/>
  <c r="BD3186" i="1"/>
  <c r="BD3122" i="1"/>
  <c r="BD3026" i="1"/>
  <c r="BD2882" i="1"/>
  <c r="BD2818" i="1"/>
  <c r="BD2754" i="1"/>
  <c r="BD2690" i="1"/>
  <c r="BD2626" i="1"/>
  <c r="BD2562" i="1"/>
  <c r="BD2482" i="1"/>
  <c r="BD2418" i="1"/>
  <c r="BD2354" i="1"/>
  <c r="BD2290" i="1"/>
  <c r="BD2226" i="1"/>
  <c r="BD2162" i="1"/>
  <c r="BD2098" i="1"/>
  <c r="BD2034" i="1"/>
  <c r="BD1970" i="1"/>
  <c r="BD1906" i="1"/>
  <c r="BD1842" i="1"/>
  <c r="BD1778" i="1"/>
  <c r="BD1698" i="1"/>
  <c r="BD1634" i="1"/>
  <c r="BD1554" i="1"/>
  <c r="BD1474" i="1"/>
  <c r="BD1410" i="1"/>
  <c r="BD1346" i="1"/>
  <c r="BD1282" i="1"/>
  <c r="BD1218" i="1"/>
  <c r="BD1154" i="1"/>
  <c r="BD1090" i="1"/>
  <c r="BD1010" i="1"/>
  <c r="BD946" i="1"/>
  <c r="BD882" i="1"/>
  <c r="BD818" i="1"/>
  <c r="BD754" i="1"/>
  <c r="BD690" i="1"/>
  <c r="BD626" i="1"/>
  <c r="BD562" i="1"/>
  <c r="BD482" i="1"/>
  <c r="BD418" i="1"/>
  <c r="BD322" i="1"/>
  <c r="BD258" i="1"/>
  <c r="BD194" i="1"/>
  <c r="BD130" i="1"/>
  <c r="BD66" i="1"/>
  <c r="BD4109" i="1"/>
  <c r="BD4045" i="1"/>
  <c r="BD3981" i="1"/>
  <c r="BD3917" i="1"/>
  <c r="BD3853" i="1"/>
  <c r="BD3773" i="1"/>
  <c r="BD3709" i="1"/>
  <c r="BD3645" i="1"/>
  <c r="BD3581" i="1"/>
  <c r="BD3517" i="1"/>
  <c r="BD3453" i="1"/>
  <c r="BD3389" i="1"/>
  <c r="BD3293" i="1"/>
  <c r="BD3229" i="1"/>
  <c r="BD3165" i="1"/>
  <c r="BD3101" i="1"/>
  <c r="BD3037" i="1"/>
  <c r="BD2973" i="1"/>
  <c r="BD2893" i="1"/>
  <c r="BD2829" i="1"/>
  <c r="BD2765" i="1"/>
  <c r="BD2701" i="1"/>
  <c r="BD2637" i="1"/>
  <c r="BD2557" i="1"/>
  <c r="BD2477" i="1"/>
  <c r="BD2381" i="1"/>
  <c r="BD2317" i="1"/>
  <c r="BD2253" i="1"/>
  <c r="BD2189" i="1"/>
  <c r="BD2125" i="1"/>
  <c r="BD2061" i="1"/>
  <c r="BD1997" i="1"/>
  <c r="BD1933" i="1"/>
  <c r="BD1869" i="1"/>
  <c r="BD1805" i="1"/>
  <c r="BD1709" i="1"/>
  <c r="BD1629" i="1"/>
  <c r="BD1533" i="1"/>
  <c r="BD1453" i="1"/>
  <c r="BD1389" i="1"/>
  <c r="BD1325" i="1"/>
  <c r="BD1261" i="1"/>
  <c r="BD1181" i="1"/>
  <c r="BD1101" i="1"/>
  <c r="BD1005" i="1"/>
  <c r="BD941" i="1"/>
  <c r="BD877" i="1"/>
  <c r="BD797" i="1"/>
  <c r="BD733" i="1"/>
  <c r="BD669" i="1"/>
  <c r="BD605" i="1"/>
  <c r="BD509" i="1"/>
  <c r="BD445" i="1"/>
  <c r="BD365" i="1"/>
  <c r="BD301" i="1"/>
  <c r="BD237" i="1"/>
  <c r="BD141" i="1"/>
  <c r="BD77" i="1"/>
  <c r="BD13" i="1"/>
  <c r="BD4052" i="1"/>
  <c r="BD3972" i="1"/>
  <c r="BD3908" i="1"/>
  <c r="BD3828" i="1"/>
  <c r="BD3764" i="1"/>
  <c r="BD3700" i="1"/>
  <c r="BD3636" i="1"/>
  <c r="BD3556" i="1"/>
  <c r="BD3492" i="1"/>
  <c r="BD3428" i="1"/>
  <c r="BD3348" i="1"/>
  <c r="BD3284" i="1"/>
  <c r="BD3220" i="1"/>
  <c r="BD3156" i="1"/>
  <c r="BD3092" i="1"/>
  <c r="BD2996" i="1"/>
  <c r="BD2932" i="1"/>
  <c r="BD2836" i="1"/>
  <c r="BD2772" i="1"/>
  <c r="BD2708" i="1"/>
  <c r="BD2628" i="1"/>
  <c r="BD2516" i="1"/>
  <c r="BD2436" i="1"/>
  <c r="BD2372" i="1"/>
  <c r="BD2308" i="1"/>
  <c r="BD2244" i="1"/>
  <c r="BD2180" i="1"/>
  <c r="BD2116" i="1"/>
  <c r="BD2052" i="1"/>
  <c r="BD1988" i="1"/>
  <c r="BD1924" i="1"/>
  <c r="BD1860" i="1"/>
  <c r="BD1796" i="1"/>
  <c r="BD1716" i="1"/>
  <c r="BD1652" i="1"/>
  <c r="BD1572" i="1"/>
  <c r="BD1508" i="1"/>
  <c r="BD1444" i="1"/>
  <c r="BD1380" i="1"/>
  <c r="BD1316" i="1"/>
  <c r="BD1252" i="1"/>
  <c r="BD1188" i="1"/>
  <c r="BD1108" i="1"/>
  <c r="BD1044" i="1"/>
  <c r="BD980" i="1"/>
  <c r="BD916" i="1"/>
  <c r="BD852" i="1"/>
  <c r="BD772" i="1"/>
  <c r="BD708" i="1"/>
  <c r="BD596" i="1"/>
  <c r="BD532" i="1"/>
  <c r="BD468" i="1"/>
  <c r="BD372" i="1"/>
  <c r="BD292" i="1"/>
  <c r="BD196" i="1"/>
  <c r="BD132" i="1"/>
  <c r="BD68" i="1"/>
  <c r="BD4111" i="1"/>
  <c r="BD4047" i="1"/>
  <c r="BD3983" i="1"/>
  <c r="BD3919" i="1"/>
  <c r="BD3855" i="1"/>
  <c r="BD3791" i="1"/>
  <c r="BD3727" i="1"/>
  <c r="BD3663" i="1"/>
  <c r="BD3599" i="1"/>
  <c r="BD3535" i="1"/>
  <c r="BD3471" i="1"/>
  <c r="BD3407" i="1"/>
  <c r="BD3343" i="1"/>
  <c r="BD3263" i="1"/>
  <c r="BD3199" i="1"/>
  <c r="BD3135" i="1"/>
  <c r="BD3071" i="1"/>
  <c r="BD2959" i="1"/>
  <c r="BD2895" i="1"/>
  <c r="BD2831" i="1"/>
  <c r="BD2767" i="1"/>
  <c r="BD2703" i="1"/>
  <c r="BD2591" i="1"/>
  <c r="BD2511" i="1"/>
  <c r="BD2431" i="1"/>
  <c r="BD2367" i="1"/>
  <c r="BD2303" i="1"/>
  <c r="BD2223" i="1"/>
  <c r="BD2143" i="1"/>
  <c r="BD2079" i="1"/>
  <c r="BD2015" i="1"/>
  <c r="BD1951" i="1"/>
  <c r="BD1871" i="1"/>
  <c r="BD1807" i="1"/>
  <c r="BD1727" i="1"/>
  <c r="BD1663" i="1"/>
  <c r="BD1583" i="1"/>
  <c r="BD1519" i="1"/>
  <c r="BD1455" i="1"/>
  <c r="BD1391" i="1"/>
  <c r="BD1327" i="1"/>
  <c r="BD1263" i="1"/>
  <c r="BD1183" i="1"/>
  <c r="BD1103" i="1"/>
  <c r="BD1039" i="1"/>
  <c r="BD959" i="1"/>
  <c r="BD879" i="1"/>
  <c r="BD799" i="1"/>
  <c r="BD735" i="1"/>
  <c r="BD671" i="1"/>
  <c r="BD607" i="1"/>
  <c r="BD527" i="1"/>
  <c r="BD463" i="1"/>
  <c r="BD399" i="1"/>
  <c r="BD335" i="1"/>
  <c r="BD271" i="1"/>
  <c r="BD143" i="1"/>
  <c r="BD79" i="1"/>
  <c r="BD15" i="1"/>
  <c r="BD4062" i="1"/>
  <c r="BD3998" i="1"/>
  <c r="BD3934" i="1"/>
  <c r="BD3870" i="1"/>
  <c r="BD3790" i="1"/>
  <c r="BD3726" i="1"/>
  <c r="BD3646" i="1"/>
  <c r="BD3582" i="1"/>
  <c r="BD3518" i="1"/>
  <c r="BD3454" i="1"/>
  <c r="BD3390" i="1"/>
  <c r="BD3326" i="1"/>
  <c r="BD3262" i="1"/>
  <c r="BD3198" i="1"/>
  <c r="BD3134" i="1"/>
  <c r="BD3054" i="1"/>
  <c r="BD2990" i="1"/>
  <c r="BD2926" i="1"/>
  <c r="BD2862" i="1"/>
  <c r="BD2798" i="1"/>
  <c r="BD2734" i="1"/>
  <c r="BD2670" i="1"/>
  <c r="BD2558" i="1"/>
  <c r="BD2430" i="1"/>
  <c r="BD2366" i="1"/>
  <c r="BD2302" i="1"/>
  <c r="BD2238" i="1"/>
  <c r="BD2174" i="1"/>
  <c r="BD2110" i="1"/>
  <c r="BD2046" i="1"/>
  <c r="BD1982" i="1"/>
  <c r="BD1918" i="1"/>
  <c r="BD1854" i="1"/>
  <c r="BD1790" i="1"/>
  <c r="BD1694" i="1"/>
  <c r="BD1630" i="1"/>
  <c r="BD1550" i="1"/>
  <c r="BD1486" i="1"/>
  <c r="BD1422" i="1"/>
  <c r="BD1358" i="1"/>
  <c r="BD1294" i="1"/>
  <c r="BD1230" i="1"/>
  <c r="BD1166" i="1"/>
  <c r="BD1102" i="1"/>
  <c r="BD1038" i="1"/>
  <c r="BD974" i="1"/>
  <c r="BD910" i="1"/>
  <c r="BD846" i="1"/>
  <c r="BD782" i="1"/>
  <c r="BD718" i="1"/>
  <c r="BD654" i="1"/>
  <c r="BD558" i="1"/>
  <c r="BD462" i="1"/>
  <c r="BD366" i="1"/>
  <c r="BD286" i="1"/>
  <c r="BD222" i="1"/>
  <c r="BD158" i="1"/>
  <c r="BD94" i="1"/>
  <c r="BD30" i="1"/>
  <c r="BD4073" i="1"/>
  <c r="BD4009" i="1"/>
  <c r="BD3945" i="1"/>
  <c r="BD3881" i="1"/>
  <c r="BD3817" i="1"/>
  <c r="BD3753" i="1"/>
  <c r="BD3689" i="1"/>
  <c r="BD3593" i="1"/>
  <c r="BD3529" i="1"/>
  <c r="BD3465" i="1"/>
  <c r="BD3401" i="1"/>
  <c r="BD3337" i="1"/>
  <c r="BD3257" i="1"/>
  <c r="BD3177" i="1"/>
  <c r="BD3113" i="1"/>
  <c r="BD3049" i="1"/>
  <c r="BD2953" i="1"/>
  <c r="BD2873" i="1"/>
  <c r="BD2809" i="1"/>
  <c r="BD2745" i="1"/>
  <c r="BD2681" i="1"/>
  <c r="BD2601" i="1"/>
  <c r="BD2537" i="1"/>
  <c r="BD2473" i="1"/>
  <c r="BD2409" i="1"/>
  <c r="BD2345" i="1"/>
  <c r="BD2281" i="1"/>
  <c r="BD2217" i="1"/>
  <c r="BD2153" i="1"/>
  <c r="BD2089" i="1"/>
  <c r="BD2025" i="1"/>
  <c r="BD1945" i="1"/>
  <c r="BD1865" i="1"/>
  <c r="BD1769" i="1"/>
  <c r="BD1705" i="1"/>
  <c r="BD1641" i="1"/>
  <c r="BD1561" i="1"/>
  <c r="BD1497" i="1"/>
  <c r="BD1433" i="1"/>
  <c r="BD1369" i="1"/>
  <c r="BD1305" i="1"/>
  <c r="BD1241" i="1"/>
  <c r="BD1177" i="1"/>
  <c r="BD1113" i="1"/>
  <c r="BD1049" i="1"/>
  <c r="BD985" i="1"/>
  <c r="BD921" i="1"/>
  <c r="BD857" i="1"/>
  <c r="BD777" i="1"/>
  <c r="BD713" i="1"/>
  <c r="BD585" i="1"/>
  <c r="BD473" i="1"/>
  <c r="BD409" i="1"/>
  <c r="BD329" i="1"/>
  <c r="BD249" i="1"/>
  <c r="BD169" i="1"/>
  <c r="BD89" i="1"/>
  <c r="BD25" i="1"/>
  <c r="BD4080" i="1"/>
  <c r="BD4016" i="1"/>
  <c r="BD3952" i="1"/>
  <c r="BD3888" i="1"/>
  <c r="BD3824" i="1"/>
  <c r="BD3760" i="1"/>
  <c r="BD3680" i="1"/>
  <c r="BD3616" i="1"/>
  <c r="BD3552" i="1"/>
  <c r="BD3488" i="1"/>
  <c r="BD3424" i="1"/>
  <c r="BD3344" i="1"/>
  <c r="BD3280" i="1"/>
  <c r="BD3216" i="1"/>
  <c r="BD3152" i="1"/>
  <c r="BD3072" i="1"/>
  <c r="BD3008" i="1"/>
  <c r="BD2928" i="1"/>
  <c r="BD2864" i="1"/>
  <c r="BD2800" i="1"/>
  <c r="BD2736" i="1"/>
  <c r="BD2672" i="1"/>
  <c r="BD2560" i="1"/>
  <c r="BD2432" i="1"/>
  <c r="BD2368" i="1"/>
  <c r="BD2304" i="1"/>
  <c r="BD2240" i="1"/>
  <c r="BD2176" i="1"/>
  <c r="BD2112" i="1"/>
  <c r="BD2048" i="1"/>
  <c r="BD1984" i="1"/>
  <c r="BD1920" i="1"/>
  <c r="BD1856" i="1"/>
  <c r="BD1792" i="1"/>
  <c r="BD1712" i="1"/>
  <c r="BD1648" i="1"/>
  <c r="BD1584" i="1"/>
  <c r="BD1488" i="1"/>
  <c r="BD1424" i="1"/>
  <c r="BD1344" i="1"/>
  <c r="BD1280" i="1"/>
  <c r="BD1216" i="1"/>
  <c r="BD1152" i="1"/>
  <c r="BD1088" i="1"/>
  <c r="BD1024" i="1"/>
  <c r="BD960" i="1"/>
  <c r="BD896" i="1"/>
  <c r="BD832" i="1"/>
  <c r="BD768" i="1"/>
  <c r="BD704" i="1"/>
  <c r="BD640" i="1"/>
  <c r="BD560" i="1"/>
  <c r="BD496" i="1"/>
  <c r="BD432" i="1"/>
  <c r="BD288" i="1"/>
  <c r="BD224" i="1"/>
  <c r="BD160" i="1"/>
  <c r="BD96" i="1"/>
  <c r="BD16" i="1"/>
  <c r="BD4059" i="1"/>
  <c r="BD3995" i="1"/>
  <c r="BD3931" i="1"/>
  <c r="BD3851" i="1"/>
  <c r="BD3787" i="1"/>
  <c r="BD3723" i="1"/>
  <c r="BD3643" i="1"/>
  <c r="BD3579" i="1"/>
  <c r="BD3515" i="1"/>
  <c r="BD3451" i="1"/>
  <c r="BD3387" i="1"/>
  <c r="BD3307" i="1"/>
  <c r="BD3243" i="1"/>
  <c r="BD3179" i="1"/>
  <c r="BD3115" i="1"/>
  <c r="BD3051" i="1"/>
  <c r="BD2955" i="1"/>
  <c r="BD2891" i="1"/>
  <c r="BD2827" i="1"/>
  <c r="BD2763" i="1"/>
  <c r="BD2699" i="1"/>
  <c r="BD2619" i="1"/>
  <c r="BD2539" i="1"/>
  <c r="BD2475" i="1"/>
  <c r="BD2395" i="1"/>
  <c r="BD2331" i="1"/>
  <c r="BD2267" i="1"/>
  <c r="BD2203" i="1"/>
  <c r="BD2123" i="1"/>
  <c r="BD2059" i="1"/>
  <c r="BD1995" i="1"/>
  <c r="BD1931" i="1"/>
  <c r="BD1851" i="1"/>
  <c r="BD1787" i="1"/>
  <c r="BD1723" i="1"/>
  <c r="BD1659" i="1"/>
  <c r="BD1579" i="1"/>
  <c r="BD1515" i="1"/>
  <c r="BD1435" i="1"/>
  <c r="BD1371" i="1"/>
  <c r="BD1307" i="1"/>
  <c r="BD1227" i="1"/>
  <c r="BD1163" i="1"/>
  <c r="BD1099" i="1"/>
  <c r="BD1035" i="1"/>
  <c r="BD971" i="1"/>
  <c r="BD907" i="1"/>
  <c r="BD811" i="1"/>
  <c r="BD747" i="1"/>
  <c r="BD683" i="1"/>
  <c r="BD619" i="1"/>
  <c r="BD491" i="1"/>
  <c r="BD427" i="1"/>
  <c r="BD347" i="1"/>
  <c r="BD283" i="1"/>
  <c r="BD203" i="1"/>
  <c r="BD139" i="1"/>
  <c r="BD75" i="1"/>
  <c r="BD11" i="1"/>
  <c r="BD4026" i="1"/>
  <c r="BD3770" i="1"/>
  <c r="BD3498" i="1"/>
  <c r="BD3226" i="1"/>
  <c r="BD2938" i="1"/>
  <c r="BD2650" i="1"/>
  <c r="BD2362" i="1"/>
  <c r="BD2106" i="1"/>
  <c r="BD1850" i="1"/>
  <c r="BD1594" i="1"/>
  <c r="BD1434" i="1"/>
  <c r="BD1354" i="1"/>
  <c r="BD1290" i="1"/>
  <c r="BD1226" i="1"/>
  <c r="BD1162" i="1"/>
  <c r="BD1098" i="1"/>
  <c r="BD986" i="1"/>
  <c r="BD922" i="1"/>
  <c r="BD858" i="1"/>
  <c r="BD794" i="1"/>
  <c r="BD714" i="1"/>
  <c r="BD650" i="1"/>
  <c r="BD586" i="1"/>
  <c r="BD522" i="1"/>
  <c r="BD458" i="1"/>
  <c r="BD378" i="1"/>
  <c r="BD298" i="1"/>
  <c r="BD234" i="1"/>
  <c r="BD170" i="1"/>
  <c r="BD106" i="1"/>
  <c r="BD42" i="1"/>
  <c r="BD4085" i="1"/>
  <c r="BD4021" i="1"/>
  <c r="BD3957" i="1"/>
  <c r="BD3893" i="1"/>
  <c r="BD3813" i="1"/>
  <c r="BD3749" i="1"/>
  <c r="BD3685" i="1"/>
  <c r="BD3621" i="1"/>
  <c r="BD3557" i="1"/>
  <c r="BD3493" i="1"/>
  <c r="BD3429" i="1"/>
  <c r="BD3333" i="1"/>
  <c r="BD3269" i="1"/>
  <c r="BD3205" i="1"/>
  <c r="BD3141" i="1"/>
  <c r="BD3061" i="1"/>
  <c r="BD2981" i="1"/>
  <c r="BD2869" i="1"/>
  <c r="BD2805" i="1"/>
  <c r="BD2741" i="1"/>
  <c r="BD2677" i="1"/>
  <c r="BD2565" i="1"/>
  <c r="BD2501" i="1"/>
  <c r="BD2437" i="1"/>
  <c r="BD2373" i="1"/>
  <c r="BD2309" i="1"/>
  <c r="BD2245" i="1"/>
  <c r="BD2181" i="1"/>
  <c r="BD2117" i="1"/>
  <c r="BD2053" i="1"/>
  <c r="BD1989" i="1"/>
  <c r="BD1925" i="1"/>
  <c r="BD1861" i="1"/>
  <c r="BD1797" i="1"/>
  <c r="BD1717" i="1"/>
  <c r="BD1653" i="1"/>
  <c r="BD1589" i="1"/>
  <c r="BD1525" i="1"/>
  <c r="BD1461" i="1"/>
  <c r="BD1397" i="1"/>
  <c r="BD1333" i="1"/>
  <c r="BD1269" i="1"/>
  <c r="BD1205" i="1"/>
  <c r="BD1125" i="1"/>
  <c r="BD1061" i="1"/>
  <c r="BD981" i="1"/>
  <c r="BD917" i="1"/>
  <c r="BD853" i="1"/>
  <c r="BD773" i="1"/>
  <c r="BD709" i="1"/>
  <c r="BD645" i="1"/>
  <c r="BD581" i="1"/>
  <c r="BD453" i="1"/>
  <c r="BD389" i="1"/>
  <c r="BD277" i="1"/>
  <c r="BD213" i="1"/>
  <c r="BD149" i="1"/>
  <c r="BD85" i="1"/>
  <c r="BD21" i="1"/>
  <c r="BD4076" i="1"/>
  <c r="BD4012" i="1"/>
  <c r="BD3948" i="1"/>
  <c r="BD3884" i="1"/>
  <c r="BD3820" i="1"/>
  <c r="BD3756" i="1"/>
  <c r="BD3676" i="1"/>
  <c r="BD3612" i="1"/>
  <c r="BD3548" i="1"/>
  <c r="BD3484" i="1"/>
  <c r="BD3420" i="1"/>
  <c r="BD3356" i="1"/>
  <c r="BD3292" i="1"/>
  <c r="BD3228" i="1"/>
  <c r="BD3164" i="1"/>
  <c r="BD3100" i="1"/>
  <c r="BD3036" i="1"/>
  <c r="BD2956" i="1"/>
  <c r="BD2876" i="1"/>
  <c r="BD2812" i="1"/>
  <c r="BD2732" i="1"/>
  <c r="BD2668" i="1"/>
  <c r="BD2588" i="1"/>
  <c r="BD2508" i="1"/>
  <c r="BD2444" i="1"/>
  <c r="BD2380" i="1"/>
  <c r="BD2316" i="1"/>
  <c r="BD2236" i="1"/>
  <c r="BD2172" i="1"/>
  <c r="BD2108" i="1"/>
  <c r="BD2044" i="1"/>
  <c r="BD1980" i="1"/>
  <c r="BD1916" i="1"/>
  <c r="BD1836" i="1"/>
  <c r="BD1740" i="1"/>
  <c r="BD1676" i="1"/>
  <c r="BD1596" i="1"/>
  <c r="BD1532" i="1"/>
  <c r="BD1452" i="1"/>
  <c r="BD1388" i="1"/>
  <c r="BD1324" i="1"/>
  <c r="BD1260" i="1"/>
  <c r="BD1196" i="1"/>
  <c r="BD1132" i="1"/>
  <c r="BD1068" i="1"/>
  <c r="BD1004" i="1"/>
  <c r="BD940" i="1"/>
  <c r="BD876" i="1"/>
  <c r="BD796" i="1"/>
  <c r="BD732" i="1"/>
  <c r="BD668" i="1"/>
  <c r="BD604" i="1"/>
  <c r="BD524" i="1"/>
  <c r="BD460" i="1"/>
  <c r="BD364" i="1"/>
  <c r="BD300" i="1"/>
  <c r="BD188" i="1"/>
  <c r="BD124" i="1"/>
  <c r="BD60" i="1"/>
  <c r="BD4103" i="1"/>
  <c r="BD4039" i="1"/>
  <c r="BD3975" i="1"/>
  <c r="BD3911" i="1"/>
  <c r="BD3831" i="1"/>
  <c r="BD3767" i="1"/>
  <c r="BD3703" i="1"/>
  <c r="BD3623" i="1"/>
  <c r="BD3559" i="1"/>
  <c r="BD3479" i="1"/>
  <c r="BD3415" i="1"/>
  <c r="BD3351" i="1"/>
  <c r="BD3255" i="1"/>
  <c r="BD3175" i="1"/>
  <c r="BD3111" i="1"/>
  <c r="BD3047" i="1"/>
  <c r="BD2951" i="1"/>
  <c r="BD2871" i="1"/>
  <c r="BD2807" i="1"/>
  <c r="BD2743" i="1"/>
  <c r="BD2679" i="1"/>
  <c r="BD2615" i="1"/>
  <c r="BD2535" i="1"/>
  <c r="BD2455" i="1"/>
  <c r="BD2391" i="1"/>
  <c r="BD2327" i="1"/>
  <c r="BD2247" i="1"/>
  <c r="BD2183" i="1"/>
  <c r="BD2119" i="1"/>
  <c r="BD2055" i="1"/>
  <c r="BD1991" i="1"/>
  <c r="BD1927" i="1"/>
  <c r="BD1847" i="1"/>
  <c r="BD1783" i="1"/>
  <c r="BD1687" i="1"/>
  <c r="BD1623" i="1"/>
  <c r="BD1543" i="1"/>
  <c r="BD1463" i="1"/>
  <c r="BD1399" i="1"/>
  <c r="BD1335" i="1"/>
  <c r="BD1271" i="1"/>
  <c r="BD1207" i="1"/>
  <c r="BD1143" i="1"/>
  <c r="BD1079" i="1"/>
  <c r="BD1015" i="1"/>
  <c r="BD951" i="1"/>
  <c r="BD887" i="1"/>
  <c r="BD807" i="1"/>
  <c r="BD743" i="1"/>
  <c r="BD679" i="1"/>
  <c r="BD615" i="1"/>
  <c r="BD519" i="1"/>
  <c r="BD455" i="1"/>
  <c r="BD375" i="1"/>
  <c r="BD311" i="1"/>
  <c r="BD247" i="1"/>
  <c r="BD151" i="1"/>
  <c r="BD87" i="1"/>
  <c r="BD23" i="1"/>
  <c r="BD4070" i="1"/>
  <c r="BD4006" i="1"/>
  <c r="BD3926" i="1"/>
  <c r="BD3862" i="1"/>
  <c r="BD3782" i="1"/>
  <c r="BD3718" i="1"/>
  <c r="BD3654" i="1"/>
  <c r="BD3574" i="1"/>
  <c r="BD3510" i="1"/>
  <c r="BD3446" i="1"/>
  <c r="BD3382" i="1"/>
  <c r="BD3286" i="1"/>
  <c r="BD3222" i="1"/>
  <c r="BD3158" i="1"/>
  <c r="BD3094" i="1"/>
  <c r="BD3014" i="1"/>
  <c r="BD2934" i="1"/>
  <c r="BD2870" i="1"/>
  <c r="BD2806" i="1"/>
  <c r="BD2742" i="1"/>
  <c r="BD2678" i="1"/>
  <c r="BD2566" i="1"/>
  <c r="BD2470" i="1"/>
  <c r="BD2390" i="1"/>
  <c r="BD2326" i="1"/>
  <c r="BD2246" i="1"/>
  <c r="BD2182" i="1"/>
  <c r="BD2118" i="1"/>
  <c r="BD2054" i="1"/>
  <c r="BD1990" i="1"/>
  <c r="BD1926" i="1"/>
  <c r="BD1862" i="1"/>
  <c r="BD1798" i="1"/>
  <c r="BD1734" i="1"/>
  <c r="BD1670" i="1"/>
  <c r="BD1558" i="1"/>
  <c r="BD1494" i="1"/>
  <c r="BD1430" i="1"/>
  <c r="BD1366" i="1"/>
  <c r="BD1302" i="1"/>
  <c r="BD1238" i="1"/>
  <c r="BD1174" i="1"/>
  <c r="BD1094" i="1"/>
  <c r="BD1014" i="1"/>
  <c r="BD934" i="1"/>
  <c r="BD870" i="1"/>
  <c r="BD806" i="1"/>
  <c r="BD742" i="1"/>
  <c r="BD678" i="1"/>
  <c r="BD614" i="1"/>
  <c r="BD550" i="1"/>
  <c r="BD438" i="1"/>
  <c r="BD342" i="1"/>
  <c r="BD278" i="1"/>
  <c r="BD198" i="1"/>
  <c r="BD134" i="1"/>
  <c r="BD70" i="1"/>
  <c r="BD4097" i="1"/>
  <c r="BD4033" i="1"/>
  <c r="BD3953" i="1"/>
  <c r="BD3889" i="1"/>
  <c r="BD3825" i="1"/>
  <c r="BD3745" i="1"/>
  <c r="BD3681" i="1"/>
  <c r="BD3617" i="1"/>
  <c r="BD3537" i="1"/>
  <c r="BD3457" i="1"/>
  <c r="BD3393" i="1"/>
  <c r="BD3313" i="1"/>
  <c r="BD3233" i="1"/>
  <c r="BD3169" i="1"/>
  <c r="BD3105" i="1"/>
  <c r="BD3041" i="1"/>
  <c r="BD2945" i="1"/>
  <c r="BD2865" i="1"/>
  <c r="BD2801" i="1"/>
  <c r="BD2737" i="1"/>
  <c r="BD2673" i="1"/>
  <c r="BD2593" i="1"/>
  <c r="BD2513" i="1"/>
  <c r="BD2449" i="1"/>
  <c r="BD2385" i="1"/>
  <c r="BD2321" i="1"/>
  <c r="BD2257" i="1"/>
  <c r="BD2193" i="1"/>
  <c r="BD2129" i="1"/>
  <c r="BD2065" i="1"/>
  <c r="BD2001" i="1"/>
  <c r="BD1937" i="1"/>
  <c r="BD1873" i="1"/>
  <c r="BD1809" i="1"/>
  <c r="BD1745" i="1"/>
  <c r="BD1681" i="1"/>
  <c r="BD1601" i="1"/>
  <c r="BD1537" i="1"/>
  <c r="BD1457" i="1"/>
  <c r="BD1393" i="1"/>
  <c r="BD1329" i="1"/>
  <c r="BD1265" i="1"/>
  <c r="BD1185" i="1"/>
  <c r="BD1121" i="1"/>
  <c r="BD1057" i="1"/>
  <c r="BD993" i="1"/>
  <c r="BD929" i="1"/>
  <c r="BD865" i="1"/>
  <c r="BD801" i="1"/>
  <c r="BD737" i="1"/>
  <c r="BD673" i="1"/>
  <c r="BD577" i="1"/>
  <c r="BD497" i="1"/>
  <c r="BD433" i="1"/>
  <c r="BD321" i="1"/>
  <c r="BD225" i="1"/>
  <c r="BD161" i="1"/>
  <c r="BD97" i="1"/>
  <c r="BD17" i="1"/>
  <c r="BD4056" i="1"/>
  <c r="BD3992" i="1"/>
  <c r="BD3912" i="1"/>
  <c r="BD3832" i="1"/>
  <c r="BD3768" i="1"/>
  <c r="BD3704" i="1"/>
  <c r="BD3640" i="1"/>
  <c r="BD3560" i="1"/>
  <c r="BD3496" i="1"/>
  <c r="BD3432" i="1"/>
  <c r="BD3304" i="1"/>
  <c r="BD3240" i="1"/>
  <c r="BD3176" i="1"/>
  <c r="BD3112" i="1"/>
  <c r="BD3032" i="1"/>
  <c r="BD2968" i="1"/>
  <c r="BD2888" i="1"/>
  <c r="BD2808" i="1"/>
  <c r="BD2728" i="1"/>
  <c r="BD2616" i="1"/>
  <c r="BD2552" i="1"/>
  <c r="BD2488" i="1"/>
  <c r="BD2392" i="1"/>
  <c r="BD2328" i="1"/>
  <c r="BD2264" i="1"/>
  <c r="BD2200" i="1"/>
  <c r="BD2136" i="1"/>
  <c r="BD2072" i="1"/>
  <c r="BD2008" i="1"/>
  <c r="BD1944" i="1"/>
  <c r="BD1880" i="1"/>
  <c r="BD1800" i="1"/>
  <c r="BD1720" i="1"/>
  <c r="BD1656" i="1"/>
  <c r="BD1576" i="1"/>
  <c r="BD1496" i="1"/>
  <c r="BD1432" i="1"/>
  <c r="BD1368" i="1"/>
  <c r="BD1304" i="1"/>
  <c r="BD1240" i="1"/>
  <c r="BD1176" i="1"/>
  <c r="BD1096" i="1"/>
  <c r="BD1032" i="1"/>
  <c r="BD968" i="1"/>
  <c r="BD904" i="1"/>
  <c r="BD840" i="1"/>
  <c r="BD776" i="1"/>
  <c r="BD712" i="1"/>
  <c r="BD648" i="1"/>
  <c r="BD584" i="1"/>
  <c r="BD520" i="1"/>
  <c r="BD456" i="1"/>
  <c r="BD376" i="1"/>
  <c r="BD280" i="1"/>
  <c r="BD216" i="1"/>
  <c r="BD136" i="1"/>
  <c r="BD72" i="1"/>
  <c r="BD8" i="1"/>
  <c r="BD4051" i="1"/>
  <c r="BD3987" i="1"/>
  <c r="BD3923" i="1"/>
  <c r="BD3859" i="1"/>
  <c r="BD3795" i="1"/>
  <c r="BD3731" i="1"/>
  <c r="BD3619" i="1"/>
  <c r="BD3555" i="1"/>
  <c r="BD3491" i="1"/>
  <c r="BD3427" i="1"/>
  <c r="BD3363" i="1"/>
  <c r="BD3299" i="1"/>
  <c r="BD3235" i="1"/>
  <c r="BD3171" i="1"/>
  <c r="BD3107" i="1"/>
  <c r="BD3043" i="1"/>
  <c r="BD2979" i="1"/>
  <c r="BD2883" i="1"/>
  <c r="BD2819" i="1"/>
  <c r="BD2755" i="1"/>
  <c r="BD2691" i="1"/>
  <c r="BD2611" i="1"/>
  <c r="BD2531" i="1"/>
  <c r="BD2451" i="1"/>
  <c r="BD2387" i="1"/>
  <c r="BD2323" i="1"/>
  <c r="BD2259" i="1"/>
  <c r="BD2195" i="1"/>
  <c r="BD2131" i="1"/>
  <c r="BD2067" i="1"/>
  <c r="BD2003" i="1"/>
  <c r="BD1939" i="1"/>
  <c r="BD1875" i="1"/>
  <c r="BD1811" i="1"/>
  <c r="BD1731" i="1"/>
  <c r="BD1667" i="1"/>
  <c r="BD1603" i="1"/>
  <c r="BD1523" i="1"/>
  <c r="BD1459" i="1"/>
  <c r="BD1395" i="1"/>
  <c r="BD1331" i="1"/>
  <c r="BD1267" i="1"/>
  <c r="BD1203" i="1"/>
  <c r="BD1139" i="1"/>
  <c r="BD1075" i="1"/>
  <c r="BD995" i="1"/>
  <c r="BD931" i="1"/>
  <c r="BD867" i="1"/>
  <c r="BD803" i="1"/>
  <c r="BD739" i="1"/>
  <c r="BD675" i="1"/>
  <c r="BD595" i="1"/>
  <c r="BD515" i="1"/>
  <c r="BD435" i="1"/>
  <c r="BD371" i="1"/>
  <c r="BD307" i="1"/>
  <c r="BD179" i="1"/>
  <c r="BD115" i="1"/>
  <c r="BD35" i="1"/>
  <c r="BD4082" i="1"/>
  <c r="BD4018" i="1"/>
  <c r="BD3938" i="1"/>
  <c r="BD3874" i="1"/>
  <c r="BD3810" i="1"/>
  <c r="BD3746" i="1"/>
  <c r="BD3682" i="1"/>
  <c r="BD3618" i="1"/>
  <c r="BD3554" i="1"/>
  <c r="BD3490" i="1"/>
  <c r="BD3426" i="1"/>
  <c r="BD3362" i="1"/>
  <c r="BD3298" i="1"/>
  <c r="BD3234" i="1"/>
  <c r="BD3170" i="1"/>
  <c r="BD3106" i="1"/>
  <c r="BD2978" i="1"/>
  <c r="BD2866" i="1"/>
  <c r="BD2802" i="1"/>
  <c r="BD2738" i="1"/>
  <c r="BD2674" i="1"/>
  <c r="BD2610" i="1"/>
  <c r="BD2546" i="1"/>
  <c r="BD2466" i="1"/>
  <c r="BD2402" i="1"/>
  <c r="BD2338" i="1"/>
  <c r="BD2274" i="1"/>
  <c r="BD2210" i="1"/>
  <c r="BD2146" i="1"/>
  <c r="BD2082" i="1"/>
  <c r="BD2018" i="1"/>
  <c r="BD1954" i="1"/>
  <c r="BD1890" i="1"/>
  <c r="BD1826" i="1"/>
  <c r="BD1762" i="1"/>
  <c r="BD1682" i="1"/>
  <c r="BD1618" i="1"/>
  <c r="BD1538" i="1"/>
  <c r="BD1458" i="1"/>
  <c r="BD1394" i="1"/>
  <c r="BD1330" i="1"/>
  <c r="BD1266" i="1"/>
  <c r="BD1202" i="1"/>
  <c r="BD1138" i="1"/>
  <c r="BD1074" i="1"/>
  <c r="BD994" i="1"/>
  <c r="BD930" i="1"/>
  <c r="BD866" i="1"/>
  <c r="BD802" i="1"/>
  <c r="BD738" i="1"/>
  <c r="BD674" i="1"/>
  <c r="BD610" i="1"/>
  <c r="BD530" i="1"/>
  <c r="BD466" i="1"/>
  <c r="BD370" i="1"/>
  <c r="BD306" i="1"/>
  <c r="BD242" i="1"/>
  <c r="BD178" i="1"/>
  <c r="BD114" i="1"/>
  <c r="BD50" i="1"/>
  <c r="BD4093" i="1"/>
  <c r="BD4029" i="1"/>
  <c r="BD3965" i="1"/>
  <c r="BD3901" i="1"/>
  <c r="BD3837" i="1"/>
  <c r="BD3757" i="1"/>
  <c r="BD3693" i="1"/>
  <c r="BD3629" i="1"/>
  <c r="BD3565" i="1"/>
  <c r="BD3501" i="1"/>
  <c r="BD3437" i="1"/>
  <c r="BD3373" i="1"/>
  <c r="BD3277" i="1"/>
  <c r="BD3213" i="1"/>
  <c r="BD3149" i="1"/>
  <c r="BD3085" i="1"/>
  <c r="BD3021" i="1"/>
  <c r="BD2957" i="1"/>
  <c r="BD2877" i="1"/>
  <c r="BD2813" i="1"/>
  <c r="BD2749" i="1"/>
  <c r="BD2685" i="1"/>
  <c r="BD2621" i="1"/>
  <c r="BD2525" i="1"/>
  <c r="BD2429" i="1"/>
  <c r="BD2365" i="1"/>
  <c r="BD2301" i="1"/>
  <c r="BD2237" i="1"/>
  <c r="BD2173" i="1"/>
  <c r="BD2109" i="1"/>
  <c r="BD2045" i="1"/>
  <c r="BD1981" i="1"/>
  <c r="BD1917" i="1"/>
  <c r="BD1853" i="1"/>
  <c r="BD1773" i="1"/>
  <c r="BD1693" i="1"/>
  <c r="BD1613" i="1"/>
  <c r="BD1517" i="1"/>
  <c r="BD1437" i="1"/>
  <c r="BD1373" i="1"/>
  <c r="BD1309" i="1"/>
  <c r="BD1229" i="1"/>
  <c r="BD1165" i="1"/>
  <c r="BD1085" i="1"/>
  <c r="BD989" i="1"/>
  <c r="BD925" i="1"/>
  <c r="BD861" i="1"/>
  <c r="BD781" i="1"/>
  <c r="BD717" i="1"/>
  <c r="BD653" i="1"/>
  <c r="BD589" i="1"/>
  <c r="BD493" i="1"/>
  <c r="BD429" i="1"/>
  <c r="BD349" i="1"/>
  <c r="BD285" i="1"/>
  <c r="BD189" i="1"/>
  <c r="BD125" i="1"/>
  <c r="BD61" i="1"/>
  <c r="BD4100" i="1"/>
  <c r="BD4036" i="1"/>
  <c r="BD3956" i="1"/>
  <c r="BD3892" i="1"/>
  <c r="BD3812" i="1"/>
  <c r="BD3748" i="1"/>
  <c r="BD3684" i="1"/>
  <c r="BD3604" i="1"/>
  <c r="BD3540" i="1"/>
  <c r="BD3476" i="1"/>
  <c r="BD3412" i="1"/>
  <c r="BD3332" i="1"/>
  <c r="BD3268" i="1"/>
  <c r="BD3204" i="1"/>
  <c r="BD3140" i="1"/>
  <c r="BD3076" i="1"/>
  <c r="BD2980" i="1"/>
  <c r="BD2884" i="1"/>
  <c r="BD2820" i="1"/>
  <c r="BD2756" i="1"/>
  <c r="BD2692" i="1"/>
  <c r="BD2612" i="1"/>
  <c r="BD2500" i="1"/>
  <c r="BD2420" i="1"/>
  <c r="BD2356" i="1"/>
  <c r="BD2292" i="1"/>
  <c r="BD2228" i="1"/>
  <c r="BD2164" i="1"/>
  <c r="BD2100" i="1"/>
  <c r="BD2036" i="1"/>
  <c r="BD1972" i="1"/>
  <c r="BD1908" i="1"/>
  <c r="BD1844" i="1"/>
  <c r="BD1780" i="1"/>
  <c r="BD1700" i="1"/>
  <c r="BD1636" i="1"/>
  <c r="BD1556" i="1"/>
  <c r="BD1492" i="1"/>
  <c r="BD1428" i="1"/>
  <c r="BD1364" i="1"/>
  <c r="BD1300" i="1"/>
  <c r="BD1236" i="1"/>
  <c r="BD1172" i="1"/>
  <c r="BD1092" i="1"/>
  <c r="BD1028" i="1"/>
  <c r="BD964" i="1"/>
  <c r="BD900" i="1"/>
  <c r="BD820" i="1"/>
  <c r="BD756" i="1"/>
  <c r="BD692" i="1"/>
  <c r="BD580" i="1"/>
  <c r="BD516" i="1"/>
  <c r="BD452" i="1"/>
  <c r="BD356" i="1"/>
  <c r="BD276" i="1"/>
  <c r="BD180" i="1"/>
  <c r="BD116" i="1"/>
  <c r="BD52" i="1"/>
  <c r="BD4095" i="1"/>
  <c r="BD4031" i="1"/>
  <c r="BD3967" i="1"/>
  <c r="BD3903" i="1"/>
  <c r="BD3839" i="1"/>
  <c r="BD3775" i="1"/>
  <c r="BD3711" i="1"/>
  <c r="BD3647" i="1"/>
  <c r="BD3583" i="1"/>
  <c r="BD3519" i="1"/>
  <c r="BD3455" i="1"/>
  <c r="BD3391" i="1"/>
  <c r="BD3311" i="1"/>
  <c r="BD3247" i="1"/>
  <c r="BD3183" i="1"/>
  <c r="BD3119" i="1"/>
  <c r="BD3039" i="1"/>
  <c r="BD2943" i="1"/>
  <c r="BD2879" i="1"/>
  <c r="BD2815" i="1"/>
  <c r="BD2751" i="1"/>
  <c r="BD2687" i="1"/>
  <c r="BD2575" i="1"/>
  <c r="BD2495" i="1"/>
  <c r="BD2415" i="1"/>
  <c r="BD2351" i="1"/>
  <c r="BD2287" i="1"/>
  <c r="BD2207" i="1"/>
  <c r="BD2127" i="1"/>
  <c r="BD2063" i="1"/>
  <c r="BD1999" i="1"/>
  <c r="BD1935" i="1"/>
  <c r="BD1855" i="1"/>
  <c r="BD1791" i="1"/>
  <c r="BD1711" i="1"/>
  <c r="BD1647" i="1"/>
  <c r="BD1567" i="1"/>
  <c r="BD1503" i="1"/>
  <c r="BD1439" i="1"/>
  <c r="BD1375" i="1"/>
  <c r="BD1311" i="1"/>
  <c r="BD1231" i="1"/>
  <c r="BD1167" i="1"/>
  <c r="BD1087" i="1"/>
  <c r="BD1023" i="1"/>
  <c r="BD927" i="1"/>
  <c r="BD863" i="1"/>
  <c r="BD783" i="1"/>
  <c r="BD719" i="1"/>
  <c r="BD655" i="1"/>
  <c r="BD591" i="1"/>
  <c r="BD511" i="1"/>
  <c r="BD447" i="1"/>
  <c r="BD383" i="1"/>
  <c r="BD319" i="1"/>
  <c r="BD191" i="1"/>
  <c r="BD127" i="1"/>
  <c r="BD63" i="1"/>
  <c r="BD4110" i="1"/>
  <c r="BD4046" i="1"/>
  <c r="BD3982" i="1"/>
  <c r="BD3918" i="1"/>
  <c r="BD3854" i="1"/>
  <c r="BD3774" i="1"/>
  <c r="BD3710" i="1"/>
  <c r="BD3630" i="1"/>
  <c r="BD3566" i="1"/>
  <c r="BD3502" i="1"/>
  <c r="BD3438" i="1"/>
  <c r="BD3374" i="1"/>
  <c r="BD3310" i="1"/>
  <c r="BD3246" i="1"/>
  <c r="BD3182" i="1"/>
  <c r="BD3118" i="1"/>
  <c r="BD3038" i="1"/>
  <c r="BD2974" i="1"/>
  <c r="BD2910" i="1"/>
  <c r="BD2846" i="1"/>
  <c r="BD2782" i="1"/>
  <c r="BD2718" i="1"/>
  <c r="BD2622" i="1"/>
  <c r="BD2526" i="1"/>
  <c r="BD2414" i="1"/>
  <c r="BD2350" i="1"/>
  <c r="BD2286" i="1"/>
  <c r="BD2222" i="1"/>
  <c r="BD2158" i="1"/>
  <c r="BD2094" i="1"/>
  <c r="BD2030" i="1"/>
  <c r="BD1966" i="1"/>
  <c r="BD1902" i="1"/>
  <c r="BD1838" i="1"/>
  <c r="BD1774" i="1"/>
  <c r="BD1678" i="1"/>
  <c r="BD1614" i="1"/>
  <c r="BD1534" i="1"/>
  <c r="BD1470" i="1"/>
  <c r="BD1406" i="1"/>
  <c r="BD1342" i="1"/>
  <c r="BD1278" i="1"/>
  <c r="BD1214" i="1"/>
  <c r="BD1150" i="1"/>
  <c r="BD1086" i="1"/>
  <c r="BD1022" i="1"/>
  <c r="BD958" i="1"/>
  <c r="BD894" i="1"/>
  <c r="BD830" i="1"/>
  <c r="BD766" i="1"/>
  <c r="BD702" i="1"/>
  <c r="BD638" i="1"/>
  <c r="BD526" i="1"/>
  <c r="BD446" i="1"/>
  <c r="BD350" i="1"/>
  <c r="BD270" i="1"/>
  <c r="BD206" i="1"/>
  <c r="BD142" i="1"/>
  <c r="BD78" i="1"/>
  <c r="BD14" i="1"/>
  <c r="BD4057" i="1"/>
  <c r="BD3993" i="1"/>
  <c r="BD3929" i="1"/>
  <c r="BD3865" i="1"/>
  <c r="BD3801" i="1"/>
  <c r="BD3737" i="1"/>
  <c r="BD3673" i="1"/>
  <c r="BD3577" i="1"/>
  <c r="BD3513" i="1"/>
  <c r="BD3449" i="1"/>
  <c r="BD3385" i="1"/>
  <c r="BD3305" i="1"/>
  <c r="BD3241" i="1"/>
  <c r="BD3161" i="1"/>
  <c r="BD3097" i="1"/>
  <c r="BD3033" i="1"/>
  <c r="BD2937" i="1"/>
  <c r="BD2857" i="1"/>
  <c r="BD2793" i="1"/>
  <c r="BD2729" i="1"/>
  <c r="BD2665" i="1"/>
  <c r="BD2585" i="1"/>
  <c r="BD2521" i="1"/>
  <c r="BD2457" i="1"/>
  <c r="BD2393" i="1"/>
  <c r="BD2329" i="1"/>
  <c r="BD2265" i="1"/>
  <c r="BD2201" i="1"/>
  <c r="BD2137" i="1"/>
  <c r="BD2073" i="1"/>
  <c r="BD1993" i="1"/>
  <c r="BD1929" i="1"/>
  <c r="BD1849" i="1"/>
  <c r="BD1753" i="1"/>
  <c r="BD1689" i="1"/>
  <c r="BD1625" i="1"/>
  <c r="BD1545" i="1"/>
  <c r="BD1481" i="1"/>
  <c r="BD1417" i="1"/>
  <c r="BD1353" i="1"/>
  <c r="BD1289" i="1"/>
  <c r="BD1225" i="1"/>
  <c r="BD1161" i="1"/>
  <c r="BD1097" i="1"/>
  <c r="BD1033" i="1"/>
  <c r="BD969" i="1"/>
  <c r="BD905" i="1"/>
  <c r="BD841" i="1"/>
  <c r="BD761" i="1"/>
  <c r="BD681" i="1"/>
  <c r="BD553" i="1"/>
  <c r="BD457" i="1"/>
  <c r="BD393" i="1"/>
  <c r="BD313" i="1"/>
  <c r="BD233" i="1"/>
  <c r="BD153" i="1"/>
  <c r="BD73" i="1"/>
  <c r="BD9" i="1"/>
  <c r="BD4064" i="1"/>
  <c r="BD4000" i="1"/>
  <c r="BD3936" i="1"/>
  <c r="BD3872" i="1"/>
  <c r="BD3808" i="1"/>
  <c r="BD3744" i="1"/>
  <c r="BD3664" i="1"/>
  <c r="BD3600" i="1"/>
  <c r="BD3536" i="1"/>
  <c r="BD3472" i="1"/>
  <c r="BD3408" i="1"/>
  <c r="BD3328" i="1"/>
  <c r="BD3264" i="1"/>
  <c r="BD3200" i="1"/>
  <c r="BD3120" i="1"/>
  <c r="BD3056" i="1"/>
  <c r="BD2976" i="1"/>
  <c r="BD2912" i="1"/>
  <c r="BD2848" i="1"/>
  <c r="BD2784" i="1"/>
  <c r="BD2720" i="1"/>
  <c r="BD2608" i="1"/>
  <c r="BD2544" i="1"/>
  <c r="BD2416" i="1"/>
  <c r="BD2352" i="1"/>
  <c r="BD2288" i="1"/>
  <c r="BD2224" i="1"/>
  <c r="BD2160" i="1"/>
  <c r="BD2096" i="1"/>
  <c r="BD2032" i="1"/>
  <c r="BD1968" i="1"/>
  <c r="BD1904" i="1"/>
  <c r="BD1840" i="1"/>
  <c r="BD1776" i="1"/>
  <c r="BD1696" i="1"/>
  <c r="BD1632" i="1"/>
  <c r="BD1552" i="1"/>
  <c r="BD1472" i="1"/>
  <c r="BD1408" i="1"/>
  <c r="BD1328" i="1"/>
  <c r="BD1264" i="1"/>
  <c r="BD1200" i="1"/>
  <c r="BD1136" i="1"/>
  <c r="BD1072" i="1"/>
  <c r="BD1008" i="1"/>
  <c r="BD944" i="1"/>
  <c r="BD880" i="1"/>
  <c r="BD816" i="1"/>
  <c r="BD752" i="1"/>
  <c r="BD688" i="1"/>
  <c r="BD608" i="1"/>
  <c r="BD544" i="1"/>
  <c r="BD480" i="1"/>
  <c r="BD400" i="1"/>
  <c r="BD272" i="1"/>
  <c r="BD208" i="1"/>
  <c r="BD144" i="1"/>
  <c r="BD80" i="1"/>
  <c r="BD4107" i="1"/>
  <c r="BD4043" i="1"/>
  <c r="BD3979" i="1"/>
  <c r="BD3915" i="1"/>
  <c r="BD3835" i="1"/>
  <c r="BD3771" i="1"/>
  <c r="BD3691" i="1"/>
  <c r="BD3627" i="1"/>
  <c r="BD3563" i="1"/>
  <c r="BD3499" i="1"/>
  <c r="BD3435" i="1"/>
  <c r="BD3371" i="1"/>
  <c r="BD3291" i="1"/>
  <c r="BD3227" i="1"/>
  <c r="BD3163" i="1"/>
  <c r="BD3099" i="1"/>
  <c r="BD3035" i="1"/>
  <c r="BD2939" i="1"/>
  <c r="BD2875" i="1"/>
  <c r="BD2811" i="1"/>
  <c r="BD2747" i="1"/>
  <c r="BD2683" i="1"/>
  <c r="BD2603" i="1"/>
  <c r="BD2523" i="1"/>
  <c r="BD2459" i="1"/>
  <c r="BD2379" i="1"/>
  <c r="BD2315" i="1"/>
  <c r="BD2251" i="1"/>
  <c r="BD2187" i="1"/>
  <c r="BD2107" i="1"/>
  <c r="BD2043" i="1"/>
  <c r="BD1979" i="1"/>
  <c r="BD1915" i="1"/>
  <c r="BD1835" i="1"/>
  <c r="BD1771" i="1"/>
  <c r="BD1707" i="1"/>
  <c r="BD1643" i="1"/>
  <c r="BD1563" i="1"/>
  <c r="BD1499" i="1"/>
  <c r="BD1419" i="1"/>
  <c r="BD1355" i="1"/>
  <c r="BD1291" i="1"/>
  <c r="BD1211" i="1"/>
  <c r="BD1147" i="1"/>
  <c r="BD1083" i="1"/>
  <c r="BD1019" i="1"/>
  <c r="BD955" i="1"/>
  <c r="BD891" i="1"/>
  <c r="BD795" i="1"/>
  <c r="BD731" i="1"/>
  <c r="BD667" i="1"/>
  <c r="BD603" i="1"/>
  <c r="BD475" i="1"/>
  <c r="BD411" i="1"/>
  <c r="BD331" i="1"/>
  <c r="BD267" i="1"/>
  <c r="BD187" i="1"/>
  <c r="BD123" i="1"/>
  <c r="BD59" i="1"/>
  <c r="BD3962" i="1"/>
  <c r="BD3706" i="1"/>
  <c r="BD3434" i="1"/>
  <c r="BD3146" i="1"/>
  <c r="BD2858" i="1"/>
  <c r="BD2570" i="1"/>
  <c r="BD2298" i="1"/>
  <c r="BD2042" i="1"/>
  <c r="BD1786" i="1"/>
  <c r="BD1530" i="1"/>
  <c r="BD1418" i="1"/>
  <c r="BD1338" i="1"/>
  <c r="BD1274" i="1"/>
  <c r="BD1210" i="1"/>
  <c r="BD1146" i="1"/>
  <c r="BD1082" i="1"/>
  <c r="BD970" i="1"/>
  <c r="BD906" i="1"/>
  <c r="BD842" i="1"/>
  <c r="BD778" i="1"/>
  <c r="BD698" i="1"/>
  <c r="BD634" i="1"/>
  <c r="BD570" i="1"/>
  <c r="BD506" i="1"/>
  <c r="BD442" i="1"/>
  <c r="BD362" i="1"/>
  <c r="BD282" i="1"/>
  <c r="BD218" i="1"/>
  <c r="BD154" i="1"/>
  <c r="BD90" i="1"/>
  <c r="BD26" i="1"/>
  <c r="BD4069" i="1"/>
  <c r="BD4005" i="1"/>
  <c r="BD3941" i="1"/>
  <c r="BD3877" i="1"/>
  <c r="BD3797" i="1"/>
  <c r="BD3733" i="1"/>
  <c r="BD3669" i="1"/>
  <c r="BD3605" i="1"/>
  <c r="BD3541" i="1"/>
  <c r="BD3477" i="1"/>
  <c r="BD3413" i="1"/>
  <c r="BD3317" i="1"/>
  <c r="BD3253" i="1"/>
  <c r="BD3189" i="1"/>
  <c r="BD3125" i="1"/>
  <c r="BD3029" i="1"/>
  <c r="BD2949" i="1"/>
  <c r="BD2853" i="1"/>
  <c r="BD2789" i="1"/>
  <c r="BD2725" i="1"/>
  <c r="BD2629" i="1"/>
  <c r="BD2549" i="1"/>
  <c r="BD2485" i="1"/>
  <c r="BD2421" i="1"/>
  <c r="BD2357" i="1"/>
  <c r="BD2293" i="1"/>
  <c r="BD2229" i="1"/>
  <c r="BD2165" i="1"/>
  <c r="BD2101" i="1"/>
  <c r="BD2037" i="1"/>
  <c r="BD1973" i="1"/>
  <c r="BD1909" i="1"/>
  <c r="BD1845" i="1"/>
  <c r="BD1781" i="1"/>
  <c r="BD1701" i="1"/>
  <c r="BD1637" i="1"/>
  <c r="BD1573" i="1"/>
  <c r="BD1509" i="1"/>
  <c r="BD1445" i="1"/>
  <c r="BD1381" i="1"/>
  <c r="BD1317" i="1"/>
  <c r="BD1253" i="1"/>
  <c r="BD1189" i="1"/>
  <c r="BD1109" i="1"/>
  <c r="BD1045" i="1"/>
  <c r="BD965" i="1"/>
  <c r="BD901" i="1"/>
  <c r="BD821" i="1"/>
  <c r="BD757" i="1"/>
  <c r="BD693" i="1"/>
  <c r="BD629" i="1"/>
  <c r="BD565" i="1"/>
  <c r="BD437" i="1"/>
  <c r="BD373" i="1"/>
  <c r="BD261" i="1"/>
  <c r="BD197" i="1"/>
  <c r="BD133" i="1"/>
  <c r="BD69" i="1"/>
  <c r="BD5" i="1"/>
  <c r="BD4060" i="1"/>
  <c r="BD3996" i="1"/>
  <c r="BD3932" i="1"/>
  <c r="BD3868" i="1"/>
  <c r="BD3804" i="1"/>
  <c r="BD3740" i="1"/>
  <c r="BD3660" i="1"/>
  <c r="BD3596" i="1"/>
  <c r="BD3532" i="1"/>
  <c r="BD3468" i="1"/>
  <c r="BD3404" i="1"/>
  <c r="BD3340" i="1"/>
  <c r="BD3276" i="1"/>
  <c r="BD3212" i="1"/>
  <c r="BD3148" i="1"/>
  <c r="BD3084" i="1"/>
  <c r="BD3004" i="1"/>
  <c r="BD2940" i="1"/>
  <c r="BD2860" i="1"/>
  <c r="BD2796" i="1"/>
  <c r="BD2716" i="1"/>
  <c r="BD2636" i="1"/>
  <c r="BD2556" i="1"/>
  <c r="BD2492" i="1"/>
  <c r="BD2428" i="1"/>
  <c r="BD2364" i="1"/>
  <c r="BD2300" i="1"/>
  <c r="BD2220" i="1"/>
  <c r="BD2156" i="1"/>
  <c r="BD2092" i="1"/>
  <c r="BD2028" i="1"/>
  <c r="BD1964" i="1"/>
  <c r="BD1900" i="1"/>
  <c r="BD1820" i="1"/>
  <c r="BD1724" i="1"/>
  <c r="BD1660" i="1"/>
  <c r="BD1580" i="1"/>
  <c r="BD1516" i="1"/>
  <c r="BD1436" i="1"/>
  <c r="BD1372" i="1"/>
  <c r="BD1308" i="1"/>
  <c r="BD1244" i="1"/>
  <c r="BD1180" i="1"/>
  <c r="BD1116" i="1"/>
  <c r="BD1052" i="1"/>
  <c r="BD988" i="1"/>
  <c r="BD924" i="1"/>
  <c r="BD860" i="1"/>
  <c r="BD780" i="1"/>
  <c r="BD716" i="1"/>
  <c r="BD652" i="1"/>
  <c r="BD588" i="1"/>
  <c r="BD508" i="1"/>
  <c r="BD444" i="1"/>
  <c r="BD348" i="1"/>
  <c r="BD284" i="1"/>
  <c r="BD172" i="1"/>
  <c r="BD108" i="1"/>
  <c r="BD44" i="1"/>
  <c r="BD4087" i="1"/>
  <c r="BD4023" i="1"/>
  <c r="BD3959" i="1"/>
  <c r="BD3895" i="1"/>
  <c r="BD3815" i="1"/>
  <c r="BD3751" i="1"/>
  <c r="BD3671" i="1"/>
  <c r="BD3607" i="1"/>
  <c r="BD3543" i="1"/>
  <c r="BD3463" i="1"/>
  <c r="BD3399" i="1"/>
  <c r="BD3303" i="1"/>
  <c r="BD3239" i="1"/>
  <c r="BD3159" i="1"/>
  <c r="BD3095" i="1"/>
  <c r="BD3031" i="1"/>
  <c r="BD2935" i="1"/>
  <c r="BD2855" i="1"/>
  <c r="BD2791" i="1"/>
  <c r="BD2727" i="1"/>
  <c r="BD2663" i="1"/>
  <c r="BD2599" i="1"/>
  <c r="BD2519" i="1"/>
  <c r="BD2439" i="1"/>
  <c r="BD2375" i="1"/>
  <c r="BD2311" i="1"/>
  <c r="BD2231" i="1"/>
  <c r="BD2167" i="1"/>
  <c r="BD2103" i="1"/>
  <c r="BD2039" i="1"/>
  <c r="BD1975" i="1"/>
  <c r="BD1911" i="1"/>
  <c r="BD1831" i="1"/>
  <c r="BD1767" i="1"/>
  <c r="BD1671" i="1"/>
  <c r="BD1607" i="1"/>
  <c r="BD1527" i="1"/>
  <c r="BD1447" i="1"/>
  <c r="BD1383" i="1"/>
  <c r="BD1319" i="1"/>
  <c r="BD1255" i="1"/>
  <c r="BD1191" i="1"/>
  <c r="BD1127" i="1"/>
  <c r="BD1063" i="1"/>
  <c r="BD999" i="1"/>
  <c r="BD935" i="1"/>
  <c r="BD871" i="1"/>
  <c r="BD791" i="1"/>
  <c r="BD727" i="1"/>
  <c r="BD663" i="1"/>
  <c r="BD583" i="1"/>
  <c r="BD503" i="1"/>
  <c r="BD439" i="1"/>
  <c r="BD359" i="1"/>
  <c r="BD295" i="1"/>
  <c r="BD215" i="1"/>
  <c r="BD135" i="1"/>
  <c r="BD71" i="1"/>
  <c r="BD7" i="1"/>
  <c r="BD4054" i="1"/>
  <c r="BD3990" i="1"/>
  <c r="BD3910" i="1"/>
  <c r="BD3846" i="1"/>
  <c r="BD3766" i="1"/>
  <c r="BD3702" i="1"/>
  <c r="BD3638" i="1"/>
  <c r="BD3558" i="1"/>
  <c r="BD3494" i="1"/>
  <c r="BD3430" i="1"/>
  <c r="BD3366" i="1"/>
  <c r="BD3270" i="1"/>
  <c r="BD3206" i="1"/>
  <c r="BD3142" i="1"/>
  <c r="BD3062" i="1"/>
  <c r="BD2982" i="1"/>
  <c r="BD2918" i="1"/>
  <c r="BD2854" i="1"/>
  <c r="BD2790" i="1"/>
  <c r="BD2726" i="1"/>
  <c r="BD2630" i="1"/>
  <c r="BD2550" i="1"/>
  <c r="BD2438" i="1"/>
  <c r="BD2374" i="1"/>
  <c r="BD2310" i="1"/>
  <c r="BD2230" i="1"/>
  <c r="BD2166" i="1"/>
  <c r="BD2102" i="1"/>
  <c r="BD2038" i="1"/>
  <c r="BD1974" i="1"/>
  <c r="BD1910" i="1"/>
  <c r="BD1846" i="1"/>
  <c r="BD1782" i="1"/>
  <c r="BD1718" i="1"/>
  <c r="BD1654" i="1"/>
  <c r="BD1542" i="1"/>
  <c r="BD1478" i="1"/>
  <c r="BD1414" i="1"/>
  <c r="BD1350" i="1"/>
  <c r="BD1286" i="1"/>
  <c r="BD1222" i="1"/>
  <c r="BD1158" i="1"/>
  <c r="BD1078" i="1"/>
  <c r="BD982" i="1"/>
  <c r="BD918" i="1"/>
  <c r="BD854" i="1"/>
  <c r="BD790" i="1"/>
  <c r="BD726" i="1"/>
  <c r="BD662" i="1"/>
  <c r="BD598" i="1"/>
  <c r="BD534" i="1"/>
  <c r="BD422" i="1"/>
  <c r="BD326" i="1"/>
  <c r="BD262" i="1"/>
  <c r="BD182" i="1"/>
  <c r="BD118" i="1"/>
  <c r="BD54" i="1"/>
  <c r="BD4081" i="1"/>
  <c r="BD4017" i="1"/>
  <c r="BD3937" i="1"/>
  <c r="BD3873" i="1"/>
  <c r="BD3793" i="1"/>
  <c r="BD3729" i="1"/>
  <c r="BD3665" i="1"/>
  <c r="BD3585" i="1"/>
  <c r="BD3521" i="1"/>
  <c r="BD3441" i="1"/>
  <c r="BD3377" i="1"/>
  <c r="BD3297" i="1"/>
  <c r="BD3217" i="1"/>
  <c r="BD3153" i="1"/>
  <c r="BD3089" i="1"/>
  <c r="BD3025" i="1"/>
  <c r="BD2929" i="1"/>
  <c r="BD2849" i="1"/>
  <c r="BD2785" i="1"/>
  <c r="BD2721" i="1"/>
  <c r="BD2641" i="1"/>
  <c r="BD2561" i="1"/>
  <c r="BD2497" i="1"/>
  <c r="BD2433" i="1"/>
  <c r="BD2369" i="1"/>
  <c r="BD2305" i="1"/>
  <c r="BD2241" i="1"/>
  <c r="BD2177" i="1"/>
  <c r="BD2113" i="1"/>
  <c r="BD2049" i="1"/>
  <c r="BD1985" i="1"/>
  <c r="BD1921" i="1"/>
  <c r="BD1857" i="1"/>
  <c r="BD1793" i="1"/>
  <c r="BD1729" i="1"/>
  <c r="BD1665" i="1"/>
  <c r="BD1585" i="1"/>
  <c r="BD1521" i="1"/>
  <c r="BD1441" i="1"/>
  <c r="BD1377" i="1"/>
  <c r="BD1313" i="1"/>
  <c r="BD1233" i="1"/>
  <c r="BD1169" i="1"/>
  <c r="BD1105" i="1"/>
  <c r="BD1041" i="1"/>
  <c r="BD977" i="1"/>
  <c r="BD913" i="1"/>
  <c r="BD849" i="1"/>
  <c r="BD785" i="1"/>
  <c r="BD721" i="1"/>
  <c r="BD641" i="1"/>
  <c r="BD561" i="1"/>
  <c r="BD481" i="1"/>
  <c r="BD401" i="1"/>
  <c r="BD305" i="1"/>
  <c r="BD209" i="1"/>
  <c r="BD145" i="1"/>
  <c r="BD81" i="1"/>
  <c r="BD4104" i="1"/>
  <c r="BD4040" i="1"/>
  <c r="BD3960" i="1"/>
  <c r="BD3896" i="1"/>
  <c r="BD3816" i="1"/>
  <c r="BD3752" i="1"/>
  <c r="BD3688" i="1"/>
  <c r="BD3608" i="1"/>
  <c r="BD3544" i="1"/>
  <c r="BD3480" i="1"/>
  <c r="BD3416" i="1"/>
  <c r="BD3288" i="1"/>
  <c r="BD3224" i="1"/>
  <c r="BD3160" i="1"/>
  <c r="BD3096" i="1"/>
  <c r="BD3016" i="1"/>
  <c r="BD2952" i="1"/>
  <c r="BD2872" i="1"/>
  <c r="BD2792" i="1"/>
  <c r="BD2712" i="1"/>
  <c r="BD2600" i="1"/>
  <c r="BD2536" i="1"/>
  <c r="BD2472" i="1"/>
  <c r="BD2376" i="1"/>
  <c r="BD2312" i="1"/>
  <c r="BD2248" i="1"/>
  <c r="BD2184" i="1"/>
  <c r="BD2120" i="1"/>
  <c r="BD2056" i="1"/>
  <c r="BD1992" i="1"/>
  <c r="BD1928" i="1"/>
  <c r="BD1848" i="1"/>
  <c r="BD1784" i="1"/>
  <c r="BD1704" i="1"/>
  <c r="BD1624" i="1"/>
  <c r="BD1544" i="1"/>
  <c r="BD1480" i="1"/>
  <c r="BD1416" i="1"/>
  <c r="BD1352" i="1"/>
  <c r="BD1288" i="1"/>
  <c r="BD1224" i="1"/>
  <c r="BD1160" i="1"/>
  <c r="BD1080" i="1"/>
  <c r="BD1016" i="1"/>
  <c r="BD952" i="1"/>
  <c r="BD888" i="1"/>
  <c r="BD824" i="1"/>
  <c r="BD760" i="1"/>
  <c r="BD696" i="1"/>
  <c r="BD632" i="1"/>
  <c r="BD568" i="1"/>
  <c r="BD504" i="1"/>
  <c r="BD440" i="1"/>
  <c r="BD360" i="1"/>
  <c r="BD264" i="1"/>
  <c r="BD184" i="1"/>
  <c r="BD120" i="1"/>
  <c r="BD56" i="1"/>
  <c r="BD4099" i="1"/>
  <c r="BD4035" i="1"/>
  <c r="BD3971" i="1"/>
  <c r="BD3907" i="1"/>
  <c r="BD3843" i="1"/>
  <c r="BD3779" i="1"/>
  <c r="BD3715" i="1"/>
  <c r="BD3603" i="1"/>
  <c r="BD3539" i="1"/>
  <c r="BD3475" i="1"/>
  <c r="BD3411" i="1"/>
  <c r="BD3347" i="1"/>
  <c r="BD3283" i="1"/>
  <c r="BD3219" i="1"/>
  <c r="BD3155" i="1"/>
  <c r="BD3091" i="1"/>
  <c r="BD3027" i="1"/>
  <c r="BD2963" i="1"/>
  <c r="BD2867" i="1"/>
  <c r="BD2803" i="1"/>
  <c r="BD2739" i="1"/>
  <c r="BD2675" i="1"/>
  <c r="BD2595" i="1"/>
  <c r="BD2515" i="1"/>
  <c r="BD2435" i="1"/>
  <c r="BD2371" i="1"/>
  <c r="BD2307" i="1"/>
  <c r="BD2243" i="1"/>
  <c r="BD2179" i="1"/>
  <c r="BD2115" i="1"/>
  <c r="BD2051" i="1"/>
  <c r="BD1987" i="1"/>
  <c r="BD1923" i="1"/>
  <c r="BD1859" i="1"/>
  <c r="BD1795" i="1"/>
  <c r="BD1715" i="1"/>
  <c r="BD1651" i="1"/>
  <c r="BD1587" i="1"/>
  <c r="BD1507" i="1"/>
  <c r="BD1443" i="1"/>
  <c r="BD1379" i="1"/>
  <c r="BD1315" i="1"/>
  <c r="BD1251" i="1"/>
  <c r="BD1187" i="1"/>
  <c r="BD1123" i="1"/>
  <c r="BD1059" i="1"/>
  <c r="BD979" i="1"/>
  <c r="BD915" i="1"/>
  <c r="BD851" i="1"/>
  <c r="BD787" i="1"/>
  <c r="BD723" i="1"/>
  <c r="BD643" i="1"/>
  <c r="BD579" i="1"/>
  <c r="BD483" i="1"/>
  <c r="BD419" i="1"/>
  <c r="BD355" i="1"/>
  <c r="BD291" i="1"/>
  <c r="BD163" i="1"/>
  <c r="BD99" i="1"/>
  <c r="BD19" i="1"/>
  <c r="BD4066" i="1"/>
  <c r="BD4002" i="1"/>
  <c r="BD3922" i="1"/>
  <c r="BD3858" i="1"/>
  <c r="BD3794" i="1"/>
  <c r="BD3730" i="1"/>
  <c r="BD3666" i="1"/>
  <c r="BD3602" i="1"/>
  <c r="BD3538" i="1"/>
  <c r="BD3474" i="1"/>
  <c r="BD3410" i="1"/>
  <c r="BD3346" i="1"/>
  <c r="BD3282" i="1"/>
  <c r="BD3218" i="1"/>
  <c r="BD3154" i="1"/>
  <c r="BD3074" i="1"/>
  <c r="BD2946" i="1"/>
  <c r="BD2850" i="1"/>
  <c r="BD2786" i="1"/>
  <c r="BD2722" i="1"/>
  <c r="BD2658" i="1"/>
  <c r="BD2594" i="1"/>
  <c r="BD2530" i="1"/>
  <c r="BD2450" i="1"/>
  <c r="BD2386" i="1"/>
  <c r="BD2322" i="1"/>
  <c r="BD2258" i="1"/>
  <c r="BD2194" i="1"/>
  <c r="BD2130" i="1"/>
  <c r="BD2066" i="1"/>
  <c r="BD2002" i="1"/>
  <c r="BD1938" i="1"/>
  <c r="BD1874" i="1"/>
  <c r="BD1810" i="1"/>
  <c r="BD1730" i="1"/>
  <c r="BD1666" i="1"/>
  <c r="BD1586" i="1"/>
  <c r="BD1522" i="1"/>
  <c r="BD1442" i="1"/>
  <c r="BD1378" i="1"/>
  <c r="BD1314" i="1"/>
  <c r="BD1250" i="1"/>
  <c r="BD1186" i="1"/>
  <c r="BD1122" i="1"/>
  <c r="BD1058" i="1"/>
  <c r="BD978" i="1"/>
  <c r="BD914" i="1"/>
  <c r="BD850" i="1"/>
  <c r="BD786" i="1"/>
  <c r="BD722" i="1"/>
  <c r="BD658" i="1"/>
  <c r="BD594" i="1"/>
  <c r="BD514" i="1"/>
  <c r="BD450" i="1"/>
  <c r="BD354" i="1"/>
  <c r="BD290" i="1"/>
  <c r="BD226" i="1"/>
  <c r="BD162" i="1"/>
  <c r="BD98" i="1"/>
  <c r="BD34" i="1"/>
  <c r="BD4077" i="1"/>
  <c r="BD4013" i="1"/>
  <c r="BD3949" i="1"/>
  <c r="BD3885" i="1"/>
  <c r="BD3821" i="1"/>
  <c r="BD3741" i="1"/>
  <c r="BD3677" i="1"/>
  <c r="BD3613" i="1"/>
  <c r="BD3549" i="1"/>
  <c r="BD3485" i="1"/>
  <c r="BD3421" i="1"/>
  <c r="BD3357" i="1"/>
  <c r="BD3261" i="1"/>
  <c r="BD3197" i="1"/>
  <c r="BD3133" i="1"/>
  <c r="BD3069" i="1"/>
  <c r="BD3005" i="1"/>
  <c r="BD2941" i="1"/>
  <c r="BD2861" i="1"/>
  <c r="BD2797" i="1"/>
  <c r="BD2733" i="1"/>
  <c r="BD2669" i="1"/>
  <c r="BD2605" i="1"/>
  <c r="BD2509" i="1"/>
  <c r="BD2413" i="1"/>
  <c r="BD2349" i="1"/>
  <c r="BD2285" i="1"/>
  <c r="BD2221" i="1"/>
  <c r="BD2157" i="1"/>
  <c r="BD2093" i="1"/>
  <c r="BD2029" i="1"/>
  <c r="BD1965" i="1"/>
  <c r="BD1901" i="1"/>
  <c r="BD1837" i="1"/>
  <c r="BD1757" i="1"/>
  <c r="BD1677" i="1"/>
  <c r="BD1565" i="1"/>
  <c r="BD1501" i="1"/>
  <c r="BD1421" i="1"/>
  <c r="BD1357" i="1"/>
  <c r="BD1293" i="1"/>
  <c r="BD1213" i="1"/>
  <c r="BD1149" i="1"/>
  <c r="BD1069" i="1"/>
  <c r="BD973" i="1"/>
  <c r="BD909" i="1"/>
  <c r="BD845" i="1"/>
  <c r="BD765" i="1"/>
  <c r="BD701" i="1"/>
  <c r="BD637" i="1"/>
  <c r="BD557" i="1"/>
  <c r="BD477" i="1"/>
  <c r="BD413" i="1"/>
  <c r="BD333" i="1"/>
  <c r="BD269" i="1"/>
  <c r="BD173" i="1"/>
  <c r="BD109" i="1"/>
  <c r="BD45" i="1"/>
  <c r="BD4084" i="1"/>
  <c r="BD4020" i="1"/>
  <c r="BD3940" i="1"/>
  <c r="BD3860" i="1"/>
  <c r="BD3796" i="1"/>
  <c r="BD3732" i="1"/>
  <c r="BD3668" i="1"/>
  <c r="BD3588" i="1"/>
  <c r="BD3524" i="1"/>
  <c r="BD3460" i="1"/>
  <c r="BD3396" i="1"/>
  <c r="BD3316" i="1"/>
  <c r="BD3252" i="1"/>
  <c r="BD3188" i="1"/>
  <c r="BD3124" i="1"/>
  <c r="BD3044" i="1"/>
  <c r="BD2964" i="1"/>
  <c r="BD2868" i="1"/>
  <c r="BD2804" i="1"/>
  <c r="BD2740" i="1"/>
  <c r="BD2676" i="1"/>
  <c r="BD2548" i="1"/>
  <c r="BD2468" i="1"/>
  <c r="BD2404" i="1"/>
  <c r="BD2340" i="1"/>
  <c r="BD2276" i="1"/>
  <c r="BD2212" i="1"/>
  <c r="BD2148" i="1"/>
  <c r="BD2084" i="1"/>
  <c r="BD2020" i="1"/>
  <c r="BD1956" i="1"/>
  <c r="BD1892" i="1"/>
  <c r="BD1828" i="1"/>
  <c r="BD1764" i="1"/>
  <c r="BD1684" i="1"/>
  <c r="BD1620" i="1"/>
  <c r="BD1540" i="1"/>
  <c r="BD1476" i="1"/>
  <c r="BD1412" i="1"/>
  <c r="BD1348" i="1"/>
  <c r="BD1284" i="1"/>
  <c r="BD1220" i="1"/>
  <c r="BD1156" i="1"/>
  <c r="BD1076" i="1"/>
  <c r="BD1012" i="1"/>
  <c r="BD948" i="1"/>
  <c r="BD884" i="1"/>
  <c r="BD804" i="1"/>
  <c r="BD740" i="1"/>
  <c r="BD676" i="1"/>
  <c r="BD564" i="1"/>
  <c r="BD500" i="1"/>
  <c r="BD436" i="1"/>
  <c r="BD340" i="1"/>
  <c r="BD228" i="1"/>
  <c r="BD164" i="1"/>
  <c r="BD100" i="1"/>
  <c r="BD20" i="1"/>
  <c r="BD4079" i="1"/>
  <c r="BD4015" i="1"/>
  <c r="BD3951" i="1"/>
  <c r="BD3887" i="1"/>
  <c r="BD3823" i="1"/>
  <c r="BD3759" i="1"/>
  <c r="BD3695" i="1"/>
  <c r="BD3631" i="1"/>
  <c r="BD3567" i="1"/>
  <c r="BD3503" i="1"/>
  <c r="BD3439" i="1"/>
  <c r="BD3375" i="1"/>
  <c r="BD3295" i="1"/>
  <c r="BD3231" i="1"/>
  <c r="BD3167" i="1"/>
  <c r="BD3103" i="1"/>
  <c r="BD3007" i="1"/>
  <c r="BD2927" i="1"/>
  <c r="BD2863" i="1"/>
  <c r="BD2799" i="1"/>
  <c r="BD2735" i="1"/>
  <c r="BD2671" i="1"/>
  <c r="BD2559" i="1"/>
  <c r="BD2479" i="1"/>
  <c r="BD2399" i="1"/>
  <c r="BD2335" i="1"/>
  <c r="BD2271" i="1"/>
  <c r="BD2191" i="1"/>
  <c r="BD2111" i="1"/>
  <c r="BD2047" i="1"/>
  <c r="BD1983" i="1"/>
  <c r="BD1919" i="1"/>
  <c r="BD1839" i="1"/>
  <c r="BD1775" i="1"/>
  <c r="BD1695" i="1"/>
  <c r="BD1631" i="1"/>
  <c r="BD1551" i="1"/>
  <c r="BD1487" i="1"/>
  <c r="BD1423" i="1"/>
  <c r="BD1359" i="1"/>
  <c r="BD1295" i="1"/>
  <c r="BD1215" i="1"/>
  <c r="BD1135" i="1"/>
  <c r="BD1071" i="1"/>
  <c r="BD991" i="1"/>
  <c r="BD911" i="1"/>
  <c r="BD847" i="1"/>
  <c r="BD767" i="1"/>
  <c r="BD703" i="1"/>
  <c r="BD639" i="1"/>
  <c r="BD575" i="1"/>
  <c r="BD495" i="1"/>
  <c r="BD431" i="1"/>
  <c r="BD367" i="1"/>
  <c r="BD303" i="1"/>
  <c r="BD175" i="1"/>
  <c r="BD111" i="1"/>
  <c r="BD47" i="1"/>
  <c r="BD4094" i="1"/>
  <c r="BD4030" i="1"/>
  <c r="BD3966" i="1"/>
  <c r="BD3902" i="1"/>
  <c r="BD3838" i="1"/>
  <c r="BD3758" i="1"/>
  <c r="BD3694" i="1"/>
  <c r="BD3614" i="1"/>
  <c r="BD3550" i="1"/>
  <c r="BD3486" i="1"/>
  <c r="BD3422" i="1"/>
  <c r="BD3358" i="1"/>
  <c r="BD3294" i="1"/>
  <c r="BD3230" i="1"/>
  <c r="BD3166" i="1"/>
  <c r="BD3086" i="1"/>
  <c r="BD3022" i="1"/>
  <c r="BD2958" i="1"/>
  <c r="BD2894" i="1"/>
  <c r="BD2830" i="1"/>
  <c r="BD2766" i="1"/>
  <c r="BD2702" i="1"/>
  <c r="BD2606" i="1"/>
  <c r="BD2510" i="1"/>
  <c r="BD2398" i="1"/>
  <c r="BD2334" i="1"/>
  <c r="BD2270" i="1"/>
  <c r="BD2206" i="1"/>
  <c r="BD2142" i="1"/>
  <c r="BD2078" i="1"/>
  <c r="BD2014" i="1"/>
  <c r="BD1950" i="1"/>
  <c r="BD1886" i="1"/>
  <c r="BD1822" i="1"/>
  <c r="BD1742" i="1"/>
  <c r="BD1662" i="1"/>
  <c r="BD1598" i="1"/>
  <c r="BD1518" i="1"/>
  <c r="BD1454" i="1"/>
  <c r="BD1390" i="1"/>
  <c r="BD1326" i="1"/>
  <c r="BD1262" i="1"/>
  <c r="BD1198" i="1"/>
  <c r="BD1134" i="1"/>
  <c r="BD1070" i="1"/>
  <c r="BD1006" i="1"/>
  <c r="BD942" i="1"/>
  <c r="BD878" i="1"/>
  <c r="BD814" i="1"/>
  <c r="BD750" i="1"/>
  <c r="BD686" i="1"/>
  <c r="BD606" i="1"/>
  <c r="BD510" i="1"/>
  <c r="BD430" i="1"/>
  <c r="BD334" i="1"/>
  <c r="BD254" i="1"/>
  <c r="BD190" i="1"/>
  <c r="BD126" i="1"/>
  <c r="BD62" i="1"/>
  <c r="BD4105" i="1"/>
  <c r="BD4041" i="1"/>
  <c r="BD3977" i="1"/>
  <c r="BD3913" i="1"/>
  <c r="BD3849" i="1"/>
  <c r="BD3785" i="1"/>
  <c r="BD3721" i="1"/>
  <c r="BD3657" i="1"/>
  <c r="BD3561" i="1"/>
  <c r="BD3497" i="1"/>
  <c r="BD3433" i="1"/>
  <c r="BD3369" i="1"/>
  <c r="BD3289" i="1"/>
  <c r="BD3209" i="1"/>
  <c r="BD3145" i="1"/>
  <c r="BD3081" i="1"/>
  <c r="BD2985" i="1"/>
  <c r="BD2921" i="1"/>
  <c r="BD2841" i="1"/>
  <c r="BD2777" i="1"/>
  <c r="BD2713" i="1"/>
  <c r="BD2649" i="1"/>
  <c r="BD2569" i="1"/>
  <c r="BD2505" i="1"/>
  <c r="BD2441" i="1"/>
  <c r="BD2377" i="1"/>
  <c r="BD2313" i="1"/>
  <c r="BD2249" i="1"/>
  <c r="BD2185" i="1"/>
  <c r="BD2121" i="1"/>
  <c r="BD2057" i="1"/>
  <c r="BD1977" i="1"/>
  <c r="BD1913" i="1"/>
  <c r="BD1833" i="1"/>
  <c r="BD1737" i="1"/>
  <c r="BD1673" i="1"/>
  <c r="BD1609" i="1"/>
  <c r="BD1529" i="1"/>
  <c r="BD1465" i="1"/>
  <c r="BD1401" i="1"/>
  <c r="BD1337" i="1"/>
  <c r="BD1273" i="1"/>
  <c r="BD1209" i="1"/>
  <c r="BD1145" i="1"/>
  <c r="BD1081" i="1"/>
  <c r="BD1017" i="1"/>
  <c r="BD953" i="1"/>
  <c r="BD889" i="1"/>
  <c r="BD809" i="1"/>
  <c r="BD745" i="1"/>
  <c r="BD665" i="1"/>
  <c r="BD537" i="1"/>
  <c r="BD441" i="1"/>
  <c r="BD361" i="1"/>
  <c r="BD297" i="1"/>
  <c r="BD201" i="1"/>
  <c r="BD137" i="1"/>
  <c r="BD57" i="1"/>
  <c r="BD4112" i="1"/>
  <c r="BD4048" i="1"/>
  <c r="BD3984" i="1"/>
  <c r="BD3920" i="1"/>
  <c r="BD3856" i="1"/>
  <c r="BD3792" i="1"/>
  <c r="BD3728" i="1"/>
  <c r="BD3648" i="1"/>
  <c r="BD3584" i="1"/>
  <c r="BD3520" i="1"/>
  <c r="BD3456" i="1"/>
  <c r="BD3392" i="1"/>
  <c r="BD3312" i="1"/>
  <c r="BD3248" i="1"/>
  <c r="BD3184" i="1"/>
  <c r="BD3104" i="1"/>
  <c r="BD3040" i="1"/>
  <c r="BD2960" i="1"/>
  <c r="BD2896" i="1"/>
  <c r="BD2832" i="1"/>
  <c r="BD2768" i="1"/>
  <c r="BD2704" i="1"/>
  <c r="BD2592" i="1"/>
  <c r="BD2528" i="1"/>
  <c r="BD2400" i="1"/>
  <c r="BD2336" i="1"/>
  <c r="BD2272" i="1"/>
  <c r="BD2208" i="1"/>
  <c r="BD2144" i="1"/>
  <c r="BD2080" i="1"/>
  <c r="BD2016" i="1"/>
  <c r="BD1952" i="1"/>
  <c r="BD1888" i="1"/>
  <c r="BD1824" i="1"/>
  <c r="BD1760" i="1"/>
  <c r="BD1680" i="1"/>
  <c r="BD1616" i="1"/>
  <c r="BD1536" i="1"/>
  <c r="BD1456" i="1"/>
  <c r="BD1392" i="1"/>
  <c r="BD1312" i="1"/>
  <c r="BD1248" i="1"/>
  <c r="BD1184" i="1"/>
  <c r="BD1120" i="1"/>
  <c r="BD1056" i="1"/>
  <c r="BD992" i="1"/>
  <c r="BD928" i="1"/>
  <c r="BD864" i="1"/>
  <c r="BD800" i="1"/>
  <c r="BD736" i="1"/>
  <c r="BD672" i="1"/>
  <c r="BD592" i="1"/>
  <c r="BD528" i="1"/>
  <c r="BD464" i="1"/>
  <c r="BD368" i="1"/>
  <c r="BD256" i="1"/>
  <c r="BD192" i="1"/>
  <c r="BD128" i="1"/>
  <c r="BD64" i="1"/>
  <c r="BD4091" i="1"/>
  <c r="BD4027" i="1"/>
  <c r="BD3963" i="1"/>
  <c r="BD3899" i="1"/>
  <c r="BD3819" i="1"/>
  <c r="BD3755" i="1"/>
  <c r="BD3675" i="1"/>
  <c r="BD3611" i="1"/>
  <c r="BD3547" i="1"/>
  <c r="BD3483" i="1"/>
  <c r="BD3419" i="1"/>
  <c r="BD3355" i="1"/>
  <c r="BD3275" i="1"/>
  <c r="BD3211" i="1"/>
  <c r="BD3147" i="1"/>
  <c r="BD3083" i="1"/>
  <c r="BD3019" i="1"/>
  <c r="BD2923" i="1"/>
  <c r="BD2859" i="1"/>
  <c r="BD2795" i="1"/>
  <c r="BD2731" i="1"/>
  <c r="BD2667" i="1"/>
  <c r="BD2587" i="1"/>
  <c r="BD2507" i="1"/>
  <c r="BD2443" i="1"/>
  <c r="BD2363" i="1"/>
  <c r="BD2299" i="1"/>
  <c r="BD2235" i="1"/>
  <c r="BD2171" i="1"/>
  <c r="BD2091" i="1"/>
  <c r="BD2027" i="1"/>
  <c r="BD1963" i="1"/>
  <c r="BD1899" i="1"/>
  <c r="BD1819" i="1"/>
  <c r="BD1755" i="1"/>
  <c r="BD1691" i="1"/>
  <c r="BD1627" i="1"/>
  <c r="BD1547" i="1"/>
  <c r="BD1467" i="1"/>
  <c r="BD1403" i="1"/>
  <c r="BD1339" i="1"/>
  <c r="BD1275" i="1"/>
  <c r="BD1195" i="1"/>
  <c r="BD1131" i="1"/>
  <c r="BD1067" i="1"/>
  <c r="BD1003" i="1"/>
  <c r="BD939" i="1"/>
  <c r="BD875" i="1"/>
  <c r="BD779" i="1"/>
  <c r="BD715" i="1"/>
  <c r="BD651" i="1"/>
  <c r="BD523" i="1"/>
  <c r="BD459" i="1"/>
  <c r="BD395" i="1"/>
  <c r="BD315" i="1"/>
  <c r="BD251" i="1"/>
  <c r="BD171" i="1"/>
  <c r="BD107" i="1"/>
  <c r="BD43" i="1"/>
  <c r="BG3692" i="1"/>
  <c r="BG3830" i="1"/>
  <c r="BG3225" i="1"/>
  <c r="BG2572" i="1"/>
  <c r="BG2920" i="1"/>
  <c r="BG2971" i="1"/>
  <c r="BG3319" i="1"/>
  <c r="G351" i="8" s="1"/>
  <c r="H351" i="8" s="1"/>
  <c r="BG1751" i="1"/>
  <c r="BG660" i="1"/>
  <c r="G95" i="8" s="1"/>
  <c r="H95" i="8" s="1"/>
  <c r="BG837" i="1"/>
  <c r="BG2462" i="1"/>
  <c r="BG1903" i="1"/>
  <c r="BG518" i="1"/>
  <c r="BG402" i="1"/>
  <c r="BG244" i="1"/>
  <c r="BG200" i="1"/>
  <c r="AX3976" i="1"/>
  <c r="BG3976" i="1" s="1"/>
  <c r="AX3880" i="1"/>
  <c r="BG3880" i="1" s="1"/>
  <c r="AX3338" i="1"/>
  <c r="BG3338" i="1" s="1"/>
  <c r="AX3352" i="1"/>
  <c r="AX3320" i="1"/>
  <c r="AX3683" i="1"/>
  <c r="BG3683" i="1" s="1"/>
  <c r="AX3641" i="1"/>
  <c r="BG3641" i="1" s="1"/>
  <c r="AX2581" i="1"/>
  <c r="BG2581" i="1" s="1"/>
  <c r="AX3341" i="1"/>
  <c r="BG3341" i="1" s="1"/>
  <c r="AX2917" i="1"/>
  <c r="BG2917" i="1" s="1"/>
  <c r="AX3350" i="1"/>
  <c r="BG3350" i="1" s="1"/>
  <c r="AX2856" i="1"/>
  <c r="AX2632" i="1"/>
  <c r="BG2632" i="1" s="1"/>
  <c r="AX2440" i="1"/>
  <c r="BG2440" i="1" s="1"/>
  <c r="G245" i="8" s="1"/>
  <c r="H245" i="8" s="1"/>
  <c r="AX3001" i="1"/>
  <c r="BG3001" i="1" s="1"/>
  <c r="AX2915" i="1"/>
  <c r="BG2915" i="1" s="1"/>
  <c r="G323" i="8" s="1"/>
  <c r="H323" i="8" s="1"/>
  <c r="AX2659" i="1"/>
  <c r="BG2659" i="1" s="1"/>
  <c r="AX2574" i="1"/>
  <c r="BG2574" i="1" s="1"/>
  <c r="AX3090" i="1"/>
  <c r="BG3090" i="1" s="1"/>
  <c r="AX2962" i="1"/>
  <c r="BG2962" i="1" s="1"/>
  <c r="AX2919" i="1"/>
  <c r="BG2919" i="1" s="1"/>
  <c r="AX2635" i="1"/>
  <c r="AX2009" i="1"/>
  <c r="BG2009" i="1" s="1"/>
  <c r="AX1638" i="1"/>
  <c r="AX1789" i="1"/>
  <c r="BG1789" i="1" s="1"/>
  <c r="AX1746" i="1"/>
  <c r="BG1746" i="1" s="1"/>
  <c r="AX2262" i="1"/>
  <c r="AX1018" i="1"/>
  <c r="BG1018" i="1" s="1"/>
  <c r="G118" i="8" s="1"/>
  <c r="H118" i="8" s="1"/>
  <c r="AX1144" i="1"/>
  <c r="BG1144" i="1" s="1"/>
  <c r="AX1602" i="1"/>
  <c r="AX1559" i="1"/>
  <c r="AX542" i="1"/>
  <c r="BG542" i="1" s="1"/>
  <c r="AX1011" i="1"/>
  <c r="BG1011" i="1" s="1"/>
  <c r="AX829" i="1"/>
  <c r="BG829" i="1" s="1"/>
  <c r="AX573" i="1"/>
  <c r="AX489" i="1"/>
  <c r="BG489" i="1" s="1"/>
  <c r="AX998" i="1"/>
  <c r="BG998" i="1" s="1"/>
  <c r="AX827" i="1"/>
  <c r="BG827" i="1" s="1"/>
  <c r="AX657" i="1"/>
  <c r="BG657" i="1" s="1"/>
  <c r="AX571" i="1"/>
  <c r="BG571" i="1" s="1"/>
  <c r="AX324" i="1"/>
  <c r="BG324" i="1" s="1"/>
  <c r="AX539" i="1"/>
  <c r="AX517" i="1"/>
  <c r="BG517" i="1" s="1"/>
  <c r="AX260" i="1"/>
  <c r="BG260" i="1" s="1"/>
  <c r="AX36" i="1"/>
  <c r="BG36" i="1" s="1"/>
  <c r="AX374" i="1"/>
  <c r="BG374" i="1" s="1"/>
  <c r="AX246" i="1"/>
  <c r="BG246" i="1" s="1"/>
  <c r="AX33" i="1"/>
  <c r="BG33" i="1" s="1"/>
  <c r="AX207" i="1"/>
  <c r="BG207" i="1" s="1"/>
  <c r="AX265" i="1"/>
  <c r="BG265" i="1" s="1"/>
  <c r="AX51" i="1"/>
  <c r="BG51" i="1" s="1"/>
  <c r="AD5" i="6"/>
  <c r="AP3258" i="1"/>
  <c r="AP2927" i="1"/>
  <c r="AP3343" i="1"/>
  <c r="AP3599" i="1"/>
  <c r="AP3855" i="1"/>
  <c r="AP4051" i="1"/>
  <c r="AP4112" i="1"/>
  <c r="AP2586" i="1"/>
  <c r="AP3173" i="1"/>
  <c r="AP3429" i="1"/>
  <c r="AP3685" i="1"/>
  <c r="AP3941" i="1"/>
  <c r="AP4073" i="1"/>
  <c r="AP3514" i="1"/>
  <c r="AP3770" i="1"/>
  <c r="AP4026" i="1"/>
  <c r="AP4094" i="1"/>
  <c r="AX318" i="1"/>
  <c r="BG318" i="1" s="1"/>
  <c r="AP4088" i="1"/>
  <c r="AP4056" i="1"/>
  <c r="AP4110" i="1"/>
  <c r="AP3663" i="1"/>
  <c r="AP2501" i="1"/>
  <c r="AP3727" i="1"/>
  <c r="AP2757" i="1"/>
  <c r="AP3791" i="1"/>
  <c r="AP3013" i="1"/>
  <c r="AP4004" i="1"/>
  <c r="AP3972" i="1"/>
  <c r="AP3940" i="1"/>
  <c r="AP3908" i="1"/>
  <c r="AP3876" i="1"/>
  <c r="BG3876" i="1" s="1"/>
  <c r="AP3844" i="1"/>
  <c r="AP3812" i="1"/>
  <c r="AP3780" i="1"/>
  <c r="AP4109" i="1"/>
  <c r="AP4066" i="1"/>
  <c r="AP3999" i="1"/>
  <c r="AP3829" i="1"/>
  <c r="BG3829" i="1" s="1"/>
  <c r="AP3658" i="1"/>
  <c r="AP3487" i="1"/>
  <c r="AP3317" i="1"/>
  <c r="AP3135" i="1"/>
  <c r="AP2467" i="1"/>
  <c r="BG2467" i="1" s="1"/>
  <c r="AP4081" i="1"/>
  <c r="AP4038" i="1"/>
  <c r="AP3887" i="1"/>
  <c r="AP3717" i="1"/>
  <c r="AP3546" i="1"/>
  <c r="AP3375" i="1"/>
  <c r="AP3205" i="1"/>
  <c r="AP2714" i="1"/>
  <c r="AP4101" i="1"/>
  <c r="AP4058" i="1"/>
  <c r="AP3967" i="1"/>
  <c r="AP3797" i="1"/>
  <c r="AP3626" i="1"/>
  <c r="AP3455" i="1"/>
  <c r="AP3285" i="1"/>
  <c r="AP3034" i="1"/>
  <c r="AP2015" i="1"/>
  <c r="AP3732" i="1"/>
  <c r="AP3700" i="1"/>
  <c r="AP3668" i="1"/>
  <c r="AP3636" i="1"/>
  <c r="AP3604" i="1"/>
  <c r="AP3572" i="1"/>
  <c r="AP3540" i="1"/>
  <c r="AP3508" i="1"/>
  <c r="AP3476" i="1"/>
  <c r="AP3444" i="1"/>
  <c r="AP3412" i="1"/>
  <c r="AP3380" i="1"/>
  <c r="AP3348" i="1"/>
  <c r="AP3316" i="1"/>
  <c r="AP3284" i="1"/>
  <c r="AP3252" i="1"/>
  <c r="AP3220" i="1"/>
  <c r="AP3188" i="1"/>
  <c r="AP3156" i="1"/>
  <c r="AP3124" i="1"/>
  <c r="AP3092" i="1"/>
  <c r="AP3060" i="1"/>
  <c r="BG3060" i="1" s="1"/>
  <c r="AP3028" i="1"/>
  <c r="BG3028" i="1" s="1"/>
  <c r="AP2996" i="1"/>
  <c r="AP2964" i="1"/>
  <c r="AP2932" i="1"/>
  <c r="AP4019" i="1"/>
  <c r="AP3977" i="1"/>
  <c r="AP3934" i="1"/>
  <c r="AP3891" i="1"/>
  <c r="AP3849" i="1"/>
  <c r="AP3806" i="1"/>
  <c r="BG3806" i="1" s="1"/>
  <c r="G377" i="8" s="1"/>
  <c r="H377" i="8" s="1"/>
  <c r="AP3763" i="1"/>
  <c r="AP3721" i="1"/>
  <c r="AP3678" i="1"/>
  <c r="BG3678" i="1" s="1"/>
  <c r="AP3635" i="1"/>
  <c r="BG3635" i="1" s="1"/>
  <c r="AP3593" i="1"/>
  <c r="AP3550" i="1"/>
  <c r="AP3507" i="1"/>
  <c r="AP3465" i="1"/>
  <c r="AP3422" i="1"/>
  <c r="AP3379" i="1"/>
  <c r="AP3337" i="1"/>
  <c r="AP3294" i="1"/>
  <c r="AP3251" i="1"/>
  <c r="AP3209" i="1"/>
  <c r="AP3166" i="1"/>
  <c r="AP3071" i="1"/>
  <c r="AP2901" i="1"/>
  <c r="BG2901" i="1" s="1"/>
  <c r="AP2730" i="1"/>
  <c r="AP2559" i="1"/>
  <c r="AP2165" i="1"/>
  <c r="AP4018" i="1"/>
  <c r="AP3975" i="1"/>
  <c r="AP3933" i="1"/>
  <c r="AP3890" i="1"/>
  <c r="AP3847" i="1"/>
  <c r="AP3805" i="1"/>
  <c r="BG3805" i="1" s="1"/>
  <c r="G376" i="8" s="1"/>
  <c r="H376" i="8" s="1"/>
  <c r="AP3762" i="1"/>
  <c r="AP3719" i="1"/>
  <c r="AP3677" i="1"/>
  <c r="AP3634" i="1"/>
  <c r="AP3591" i="1"/>
  <c r="AP3549" i="1"/>
  <c r="AP3506" i="1"/>
  <c r="AP3463" i="1"/>
  <c r="AP3421" i="1"/>
  <c r="AP3378" i="1"/>
  <c r="AP3335" i="1"/>
  <c r="BG3335" i="1" s="1"/>
  <c r="AP3293" i="1"/>
  <c r="AP3250" i="1"/>
  <c r="AP3207" i="1"/>
  <c r="AP3165" i="1"/>
  <c r="AP3066" i="1"/>
  <c r="AP2895" i="1"/>
  <c r="AP2725" i="1"/>
  <c r="AP2554" i="1"/>
  <c r="AP2143" i="1"/>
  <c r="AP4027" i="1"/>
  <c r="AP3985" i="1"/>
  <c r="BG3985" i="1" s="1"/>
  <c r="AP3942" i="1"/>
  <c r="AP3899" i="1"/>
  <c r="AP3857" i="1"/>
  <c r="AP3814" i="1"/>
  <c r="AP3771" i="1"/>
  <c r="AP3729" i="1"/>
  <c r="AP3686" i="1"/>
  <c r="AP3643" i="1"/>
  <c r="AP3601" i="1"/>
  <c r="BG3601" i="1" s="1"/>
  <c r="G358" i="8" s="1"/>
  <c r="H358" i="8" s="1"/>
  <c r="AP3558" i="1"/>
  <c r="AP3515" i="1"/>
  <c r="AP3473" i="1"/>
  <c r="BG3473" i="1" s="1"/>
  <c r="AP3430" i="1"/>
  <c r="AP3387" i="1"/>
  <c r="AP3345" i="1"/>
  <c r="AP3302" i="1"/>
  <c r="AP3259" i="1"/>
  <c r="AP3217" i="1"/>
  <c r="AP3174" i="1"/>
  <c r="AP3103" i="1"/>
  <c r="AP2933" i="1"/>
  <c r="AP2762" i="1"/>
  <c r="AP2591" i="1"/>
  <c r="AP2293" i="1"/>
  <c r="AP826" i="1"/>
  <c r="AP2884" i="1"/>
  <c r="AP2852" i="1"/>
  <c r="AP2820" i="1"/>
  <c r="AP2788" i="1"/>
  <c r="AP2756" i="1"/>
  <c r="AP2724" i="1"/>
  <c r="AP2692" i="1"/>
  <c r="AP2660" i="1"/>
  <c r="AP2628" i="1"/>
  <c r="AP2596" i="1"/>
  <c r="BG2596" i="1" s="1"/>
  <c r="AP2564" i="1"/>
  <c r="BG2564" i="1" s="1"/>
  <c r="AP2532" i="1"/>
  <c r="AP2500" i="1"/>
  <c r="AP2468" i="1"/>
  <c r="AP2436" i="1"/>
  <c r="AP2404" i="1"/>
  <c r="AP2372" i="1"/>
  <c r="AP2340" i="1"/>
  <c r="AP2308" i="1"/>
  <c r="AP2276" i="1"/>
  <c r="AP2244" i="1"/>
  <c r="AP2482" i="1"/>
  <c r="AP3081" i="1"/>
  <c r="AP3038" i="1"/>
  <c r="AP2995" i="1"/>
  <c r="AP2953" i="1"/>
  <c r="AP2910" i="1"/>
  <c r="AP2867" i="1"/>
  <c r="AP2825" i="1"/>
  <c r="AP2782" i="1"/>
  <c r="AP2739" i="1"/>
  <c r="AP2697" i="1"/>
  <c r="AP2654" i="1"/>
  <c r="BG2654" i="1" s="1"/>
  <c r="AP2611" i="1"/>
  <c r="AP2569" i="1"/>
  <c r="AP2526" i="1"/>
  <c r="AP2474" i="1"/>
  <c r="AP2373" i="1"/>
  <c r="AP2202" i="1"/>
  <c r="AP2031" i="1"/>
  <c r="AP1861" i="1"/>
  <c r="AP1558" i="1"/>
  <c r="AP3127" i="1"/>
  <c r="AP3085" i="1"/>
  <c r="AP3042" i="1"/>
  <c r="BG3042" i="1" s="1"/>
  <c r="AP2999" i="1"/>
  <c r="AP2957" i="1"/>
  <c r="AP2914" i="1"/>
  <c r="BG2914" i="1" s="1"/>
  <c r="G322" i="8" s="1"/>
  <c r="H322" i="8" s="1"/>
  <c r="AP2871" i="1"/>
  <c r="AP2829" i="1"/>
  <c r="AP2786" i="1"/>
  <c r="AP2743" i="1"/>
  <c r="AP2701" i="1"/>
  <c r="AP2658" i="1"/>
  <c r="AP2615" i="1"/>
  <c r="AP2573" i="1"/>
  <c r="AP2530" i="1"/>
  <c r="AP2483" i="1"/>
  <c r="AP2389" i="1"/>
  <c r="AP2218" i="1"/>
  <c r="AP2047" i="1"/>
  <c r="AP1877" i="1"/>
  <c r="AP1622" i="1"/>
  <c r="AP3142" i="1"/>
  <c r="AP3099" i="1"/>
  <c r="AP3057" i="1"/>
  <c r="AP3014" i="1"/>
  <c r="AP2971" i="1"/>
  <c r="AP2929" i="1"/>
  <c r="AP2886" i="1"/>
  <c r="AP2843" i="1"/>
  <c r="AP2801" i="1"/>
  <c r="AP2758" i="1"/>
  <c r="AP2715" i="1"/>
  <c r="AP2673" i="1"/>
  <c r="AP2630" i="1"/>
  <c r="AP2587" i="1"/>
  <c r="AP2545" i="1"/>
  <c r="AP2502" i="1"/>
  <c r="BG2502" i="1" s="1"/>
  <c r="G262" i="8" s="1"/>
  <c r="H262" i="8" s="1"/>
  <c r="AP2426" i="1"/>
  <c r="AP2277" i="1"/>
  <c r="AP2106" i="1"/>
  <c r="AP1935" i="1"/>
  <c r="AP1765" i="1"/>
  <c r="AP570" i="1"/>
  <c r="AP2188" i="1"/>
  <c r="AP2156" i="1"/>
  <c r="AP2124" i="1"/>
  <c r="AP2092" i="1"/>
  <c r="AP2060" i="1"/>
  <c r="AP2028" i="1"/>
  <c r="AP1996" i="1"/>
  <c r="AP1964" i="1"/>
  <c r="AP1932" i="1"/>
  <c r="AP1900" i="1"/>
  <c r="AP1868" i="1"/>
  <c r="AP1836" i="1"/>
  <c r="AP1804" i="1"/>
  <c r="AP1772" i="1"/>
  <c r="AP1740" i="1"/>
  <c r="AP1708" i="1"/>
  <c r="AP1676" i="1"/>
  <c r="AP1644" i="1"/>
  <c r="AP1612" i="1"/>
  <c r="BG1612" i="1" s="1"/>
  <c r="G169" i="8" s="1"/>
  <c r="H169" i="8" s="1"/>
  <c r="AP1580" i="1"/>
  <c r="AP1548" i="1"/>
  <c r="AP2387" i="1"/>
  <c r="AP2345" i="1"/>
  <c r="AP2302" i="1"/>
  <c r="AP2259" i="1"/>
  <c r="AP2217" i="1"/>
  <c r="AP2174" i="1"/>
  <c r="AP2131" i="1"/>
  <c r="AP2089" i="1"/>
  <c r="AP2046" i="1"/>
  <c r="AP2003" i="1"/>
  <c r="AP1961" i="1"/>
  <c r="AP1918" i="1"/>
  <c r="AP1875" i="1"/>
  <c r="AP1833" i="1"/>
  <c r="AP1790" i="1"/>
  <c r="AP1747" i="1"/>
  <c r="BG1747" i="1" s="1"/>
  <c r="G191" i="8" s="1"/>
  <c r="H191" i="8" s="1"/>
  <c r="AP1617" i="1"/>
  <c r="BG1617" i="1" s="1"/>
  <c r="G173" i="8" s="1"/>
  <c r="H173" i="8" s="1"/>
  <c r="AP1446" i="1"/>
  <c r="AP975" i="1"/>
  <c r="AP2466" i="1"/>
  <c r="AP2423" i="1"/>
  <c r="AP2381" i="1"/>
  <c r="AP2338" i="1"/>
  <c r="AP2295" i="1"/>
  <c r="AP2253" i="1"/>
  <c r="AP2210" i="1"/>
  <c r="AP2167" i="1"/>
  <c r="AP2125" i="1"/>
  <c r="AP2082" i="1"/>
  <c r="AP2039" i="1"/>
  <c r="AP1997" i="1"/>
  <c r="AP1954" i="1"/>
  <c r="AP1911" i="1"/>
  <c r="AP1869" i="1"/>
  <c r="AP1826" i="1"/>
  <c r="AP1783" i="1"/>
  <c r="AP1741" i="1"/>
  <c r="BG1741" i="1" s="1"/>
  <c r="AP1590" i="1"/>
  <c r="AP1419" i="1"/>
  <c r="AP869" i="1"/>
  <c r="AP2470" i="1"/>
  <c r="AP2427" i="1"/>
  <c r="BG2427" i="1" s="1"/>
  <c r="G243" i="8" s="1"/>
  <c r="H243" i="8" s="1"/>
  <c r="AP2385" i="1"/>
  <c r="AP2342" i="1"/>
  <c r="AP2299" i="1"/>
  <c r="AP2257" i="1"/>
  <c r="AP2214" i="1"/>
  <c r="AP2171" i="1"/>
  <c r="AP2129" i="1"/>
  <c r="AP2086" i="1"/>
  <c r="AP2043" i="1"/>
  <c r="AP2001" i="1"/>
  <c r="AP1958" i="1"/>
  <c r="AP1915" i="1"/>
  <c r="AP1873" i="1"/>
  <c r="AP1830" i="1"/>
  <c r="AP1787" i="1"/>
  <c r="AP1745" i="1"/>
  <c r="AP1606" i="1"/>
  <c r="AP1435" i="1"/>
  <c r="AP933" i="1"/>
  <c r="AP1524" i="1"/>
  <c r="AP1492" i="1"/>
  <c r="AP1460" i="1"/>
  <c r="AP1428" i="1"/>
  <c r="AP1396" i="1"/>
  <c r="AP1364" i="1"/>
  <c r="AP1332" i="1"/>
  <c r="AP1300" i="1"/>
  <c r="AP1268" i="1"/>
  <c r="AP1236" i="1"/>
  <c r="AP1204" i="1"/>
  <c r="AP1172" i="1"/>
  <c r="AP1140" i="1"/>
  <c r="BG1140" i="1" s="1"/>
  <c r="AP1108" i="1"/>
  <c r="AP1727" i="1"/>
  <c r="AP1685" i="1"/>
  <c r="AP1642" i="1"/>
  <c r="AP1599" i="1"/>
  <c r="AP1557" i="1"/>
  <c r="AP1514" i="1"/>
  <c r="AP1471" i="1"/>
  <c r="AP1429" i="1"/>
  <c r="AP1385" i="1"/>
  <c r="AP1247" i="1"/>
  <c r="BG1247" i="1" s="1"/>
  <c r="AP1077" i="1"/>
  <c r="AP906" i="1"/>
  <c r="AP735" i="1"/>
  <c r="AP565" i="1"/>
  <c r="AP1699" i="1"/>
  <c r="AP1657" i="1"/>
  <c r="AP1614" i="1"/>
  <c r="AP1571" i="1"/>
  <c r="BG1571" i="1" s="1"/>
  <c r="G155" i="8" s="1"/>
  <c r="H155" i="8" s="1"/>
  <c r="AP1529" i="1"/>
  <c r="AP1486" i="1"/>
  <c r="AP1443" i="1"/>
  <c r="AP1401" i="1"/>
  <c r="AP1306" i="1"/>
  <c r="AP1135" i="1"/>
  <c r="AP965" i="1"/>
  <c r="AP794" i="1"/>
  <c r="AP623" i="1"/>
  <c r="AP1725" i="1"/>
  <c r="AP1682" i="1"/>
  <c r="AP1639" i="1"/>
  <c r="AP1597" i="1"/>
  <c r="AP1554" i="1"/>
  <c r="AP1511" i="1"/>
  <c r="AP1469" i="1"/>
  <c r="AP1426" i="1"/>
  <c r="AP1381" i="1"/>
  <c r="AP1237" i="1"/>
  <c r="AP1066" i="1"/>
  <c r="AP895" i="1"/>
  <c r="AP725" i="1"/>
  <c r="AP554" i="1"/>
  <c r="AP1084" i="1"/>
  <c r="AP1052" i="1"/>
  <c r="AP1020" i="1"/>
  <c r="AP988" i="1"/>
  <c r="AP956" i="1"/>
  <c r="AP924" i="1"/>
  <c r="AP892" i="1"/>
  <c r="AP860" i="1"/>
  <c r="AP828" i="1"/>
  <c r="BG828" i="1" s="1"/>
  <c r="G101" i="8" s="1"/>
  <c r="H101" i="8" s="1"/>
  <c r="AP796" i="1"/>
  <c r="AP764" i="1"/>
  <c r="AP732" i="1"/>
  <c r="AP700" i="1"/>
  <c r="AP668" i="1"/>
  <c r="AP636" i="1"/>
  <c r="AP604" i="1"/>
  <c r="AP572" i="1"/>
  <c r="AP540" i="1"/>
  <c r="BG540" i="1" s="1"/>
  <c r="AP508" i="1"/>
  <c r="AP476" i="1"/>
  <c r="AP444" i="1"/>
  <c r="AP543" i="1"/>
  <c r="AP1305" i="1"/>
  <c r="AP1262" i="1"/>
  <c r="AP1219" i="1"/>
  <c r="AP1177" i="1"/>
  <c r="AP1134" i="1"/>
  <c r="AP1091" i="1"/>
  <c r="AP1049" i="1"/>
  <c r="AP1006" i="1"/>
  <c r="AP963" i="1"/>
  <c r="AP921" i="1"/>
  <c r="AP878" i="1"/>
  <c r="AP835" i="1"/>
  <c r="AP793" i="1"/>
  <c r="AP750" i="1"/>
  <c r="AP707" i="1"/>
  <c r="AP665" i="1"/>
  <c r="AP622" i="1"/>
  <c r="BG622" i="1" s="1"/>
  <c r="AP579" i="1"/>
  <c r="AP515" i="1"/>
  <c r="AP151" i="1"/>
  <c r="AP1335" i="1"/>
  <c r="AP1293" i="1"/>
  <c r="AP1250" i="1"/>
  <c r="AP1207" i="1"/>
  <c r="AP1165" i="1"/>
  <c r="AP1122" i="1"/>
  <c r="AP1079" i="1"/>
  <c r="AP1037" i="1"/>
  <c r="AP994" i="1"/>
  <c r="AP951" i="1"/>
  <c r="AP909" i="1"/>
  <c r="AP866" i="1"/>
  <c r="AP823" i="1"/>
  <c r="AP781" i="1"/>
  <c r="AP738" i="1"/>
  <c r="AP695" i="1"/>
  <c r="AP653" i="1"/>
  <c r="AP610" i="1"/>
  <c r="AP567" i="1"/>
  <c r="AP467" i="1"/>
  <c r="AP1377" i="1"/>
  <c r="AP1334" i="1"/>
  <c r="AP1291" i="1"/>
  <c r="AP1249" i="1"/>
  <c r="BG1249" i="1" s="1"/>
  <c r="AP1206" i="1"/>
  <c r="AP1163" i="1"/>
  <c r="AP1121" i="1"/>
  <c r="AP1078" i="1"/>
  <c r="AP1035" i="1"/>
  <c r="AP993" i="1"/>
  <c r="AP950" i="1"/>
  <c r="AP907" i="1"/>
  <c r="AP865" i="1"/>
  <c r="AP822" i="1"/>
  <c r="AP779" i="1"/>
  <c r="AP737" i="1"/>
  <c r="AP694" i="1"/>
  <c r="AP651" i="1"/>
  <c r="AP609" i="1"/>
  <c r="AP566" i="1"/>
  <c r="AP462" i="1"/>
  <c r="AP416" i="1"/>
  <c r="BG416" i="1" s="1"/>
  <c r="AP384" i="1"/>
  <c r="BG384" i="1" s="1"/>
  <c r="AP352" i="1"/>
  <c r="BG352" i="1" s="1"/>
  <c r="AP320" i="1"/>
  <c r="BG320" i="1" s="1"/>
  <c r="AP288" i="1"/>
  <c r="AP394" i="1"/>
  <c r="AP514" i="1"/>
  <c r="AP471" i="1"/>
  <c r="AP429" i="1"/>
  <c r="AP317" i="1"/>
  <c r="AP146" i="1"/>
  <c r="AP534" i="1"/>
  <c r="AP491" i="1"/>
  <c r="AP449" i="1"/>
  <c r="AP397" i="1"/>
  <c r="AP226" i="1"/>
  <c r="AP55" i="1"/>
  <c r="AP511" i="1"/>
  <c r="AP469" i="1"/>
  <c r="AP426" i="1"/>
  <c r="AP306" i="1"/>
  <c r="AP135" i="1"/>
  <c r="AP256" i="1"/>
  <c r="AP224" i="1"/>
  <c r="AP192" i="1"/>
  <c r="AP160" i="1"/>
  <c r="AP128" i="1"/>
  <c r="AP96" i="1"/>
  <c r="AP64" i="1"/>
  <c r="AP32" i="1"/>
  <c r="BG32" i="1" s="1"/>
  <c r="AP4" i="1"/>
  <c r="AP369" i="1"/>
  <c r="AP326" i="1"/>
  <c r="AP283" i="1"/>
  <c r="AP241" i="1"/>
  <c r="AP198" i="1"/>
  <c r="AP155" i="1"/>
  <c r="AP113" i="1"/>
  <c r="AP70" i="1"/>
  <c r="AP27" i="1"/>
  <c r="AP373" i="1"/>
  <c r="AP330" i="1"/>
  <c r="AP287" i="1"/>
  <c r="AP245" i="1"/>
  <c r="AP202" i="1"/>
  <c r="AP159" i="1"/>
  <c r="AP117" i="1"/>
  <c r="AP74" i="1"/>
  <c r="AP31" i="1"/>
  <c r="AP387" i="1"/>
  <c r="AP345" i="1"/>
  <c r="AP302" i="1"/>
  <c r="AP259" i="1"/>
  <c r="AP217" i="1"/>
  <c r="BG217" i="1" s="1"/>
  <c r="AP174" i="1"/>
  <c r="AP131" i="1"/>
  <c r="AP46" i="1"/>
  <c r="AP154" i="1"/>
  <c r="AP382" i="1"/>
  <c r="BG382" i="1" s="1"/>
  <c r="AP211" i="1"/>
  <c r="BG211" i="1" s="1"/>
  <c r="AP41" i="1"/>
  <c r="AX1360" i="1"/>
  <c r="BG1360" i="1" s="1"/>
  <c r="AX541" i="1"/>
  <c r="AX943" i="1"/>
  <c r="AX499" i="1"/>
  <c r="BG499" i="1" s="1"/>
  <c r="BG2662" i="1"/>
  <c r="BG599" i="1"/>
  <c r="BG341" i="1"/>
  <c r="BG587" i="1"/>
  <c r="BG3321" i="1"/>
  <c r="BG2580" i="1"/>
  <c r="BG1883" i="1"/>
  <c r="G217" i="8" s="1"/>
  <c r="H217" i="8" s="1"/>
  <c r="BG843" i="1"/>
  <c r="BG831" i="1"/>
  <c r="G103" i="8" s="1"/>
  <c r="H103" i="8" s="1"/>
  <c r="BG259" i="1"/>
  <c r="BG3883" i="1"/>
  <c r="BG3879" i="1"/>
  <c r="BG2486" i="1"/>
  <c r="BG3527" i="1"/>
  <c r="BG2480" i="1"/>
  <c r="BG2262" i="1"/>
  <c r="BG1559" i="1"/>
  <c r="G151" i="8" s="1"/>
  <c r="H151" i="8" s="1"/>
  <c r="BG617" i="1"/>
  <c r="G86" i="8" s="1"/>
  <c r="H86" i="8" s="1"/>
  <c r="BG943" i="1"/>
  <c r="BG412" i="1"/>
  <c r="BG3674" i="1"/>
  <c r="BG2463" i="1"/>
  <c r="BG3320" i="1"/>
  <c r="BG2541" i="1"/>
  <c r="BG2644" i="1"/>
  <c r="BG3223" i="1"/>
  <c r="BG2424" i="1"/>
  <c r="BG1505" i="1"/>
  <c r="BG1615" i="1"/>
  <c r="BG535" i="1"/>
  <c r="BG410" i="1"/>
  <c r="BG649" i="1"/>
  <c r="BG227" i="1"/>
  <c r="BG231" i="1"/>
  <c r="BG398" i="1"/>
  <c r="BG2494" i="1"/>
  <c r="BG1602" i="1"/>
  <c r="BG1034" i="1"/>
  <c r="BG1495" i="1"/>
  <c r="BG236" i="1"/>
  <c r="BG325" i="1"/>
  <c r="BG541" i="1"/>
  <c r="BG3809" i="1"/>
  <c r="G380" i="8" s="1"/>
  <c r="H380" i="8" s="1"/>
  <c r="BG3624" i="1"/>
  <c r="BG2543" i="1"/>
  <c r="BG3336" i="1"/>
  <c r="BG3080" i="1"/>
  <c r="BG2635" i="1"/>
  <c r="BG2916" i="1"/>
  <c r="BG2967" i="1"/>
  <c r="BG2633" i="1"/>
  <c r="BG2992" i="1"/>
  <c r="BG2965" i="1"/>
  <c r="BG1884" i="1"/>
  <c r="G218" i="8" s="1"/>
  <c r="H218" i="8" s="1"/>
  <c r="BG1568" i="1"/>
  <c r="BG644" i="1"/>
  <c r="BG392" i="1"/>
  <c r="BG199" i="1"/>
  <c r="G17" i="8" s="1"/>
  <c r="H17" i="8" s="1"/>
  <c r="BG105" i="1"/>
  <c r="BG590" i="1"/>
  <c r="BG539" i="1"/>
  <c r="BG573" i="1"/>
  <c r="BG2998" i="1"/>
  <c r="BG2764" i="1"/>
  <c r="BG2993" i="1"/>
  <c r="G331" i="8" s="1"/>
  <c r="H331" i="8" s="1"/>
  <c r="BG3352" i="1"/>
  <c r="BG2856" i="1"/>
  <c r="BG3329" i="1"/>
  <c r="BG2542" i="1"/>
  <c r="BG2905" i="1"/>
  <c r="BG2255" i="1"/>
  <c r="BG2496" i="1"/>
  <c r="BG1013" i="1"/>
  <c r="BG1638" i="1"/>
  <c r="BG363" i="1"/>
  <c r="BG417" i="1"/>
  <c r="G56" i="8" s="1"/>
  <c r="H56" i="8" s="1"/>
  <c r="BG555" i="1"/>
  <c r="BG396" i="1"/>
  <c r="AX2" i="1"/>
  <c r="BG2" i="1" s="1"/>
  <c r="G2" i="8" s="1"/>
  <c r="AX3876" i="1"/>
  <c r="AX3829" i="1"/>
  <c r="AX2467" i="1"/>
  <c r="AX3060" i="1"/>
  <c r="AX3028" i="1"/>
  <c r="AX3806" i="1"/>
  <c r="AX3678" i="1"/>
  <c r="AX3635" i="1"/>
  <c r="AX2901" i="1"/>
  <c r="AX3805" i="1"/>
  <c r="AX3335" i="1"/>
  <c r="AX3985" i="1"/>
  <c r="AX3601" i="1"/>
  <c r="AX3473" i="1"/>
  <c r="AX2596" i="1"/>
  <c r="AX2564" i="1"/>
  <c r="AX2654" i="1"/>
  <c r="AX2474" i="1"/>
  <c r="BG2474" i="1" s="1"/>
  <c r="AX3042" i="1"/>
  <c r="AX2914" i="1"/>
  <c r="AX2971" i="1"/>
  <c r="AX2502" i="1"/>
  <c r="AX1612" i="1"/>
  <c r="AX1747" i="1"/>
  <c r="AX1617" i="1"/>
  <c r="AX1741" i="1"/>
  <c r="AX1590" i="1"/>
  <c r="BG1590" i="1" s="1"/>
  <c r="AX2427" i="1"/>
  <c r="AX1140" i="1"/>
  <c r="AX1247" i="1"/>
  <c r="AX1571" i="1"/>
  <c r="AX1597" i="1"/>
  <c r="BG1597" i="1" s="1"/>
  <c r="AX828" i="1"/>
  <c r="AX540" i="1"/>
  <c r="AX622" i="1"/>
  <c r="AX823" i="1"/>
  <c r="BG823" i="1" s="1"/>
  <c r="AX1249" i="1"/>
  <c r="AX416" i="1"/>
  <c r="AX384" i="1"/>
  <c r="AX352" i="1"/>
  <c r="AX320" i="1"/>
  <c r="AX32" i="1"/>
  <c r="AX259" i="1"/>
  <c r="AX217" i="1"/>
  <c r="AX382" i="1"/>
  <c r="G326" i="8" l="1"/>
  <c r="H326" i="8" s="1"/>
  <c r="G69" i="8"/>
  <c r="H69" i="8" s="1"/>
  <c r="G215" i="8"/>
  <c r="H215" i="8" s="1"/>
  <c r="G293" i="8"/>
  <c r="H293" i="8" s="1"/>
  <c r="BF4026" i="1"/>
  <c r="BG4026" i="1" s="1"/>
  <c r="BF4094" i="1"/>
  <c r="BG4094" i="1" s="1"/>
  <c r="BF2927" i="1"/>
  <c r="BG2927" i="1" s="1"/>
  <c r="BF3855" i="1"/>
  <c r="BG3855" i="1" s="1"/>
  <c r="BF4051" i="1"/>
  <c r="BG4051" i="1" s="1"/>
  <c r="BF3343" i="1"/>
  <c r="BG3343" i="1" s="1"/>
  <c r="BF3599" i="1"/>
  <c r="BG3599" i="1" s="1"/>
  <c r="BF4112" i="1"/>
  <c r="BG4112" i="1" s="1"/>
  <c r="BF4073" i="1"/>
  <c r="BG4073" i="1" s="1"/>
  <c r="BF3514" i="1"/>
  <c r="BG3514" i="1" s="1"/>
  <c r="BF3685" i="1"/>
  <c r="BG3685" i="1" s="1"/>
  <c r="BF3173" i="1"/>
  <c r="BG3173" i="1" s="1"/>
  <c r="BF2586" i="1"/>
  <c r="BG2586" i="1" s="1"/>
  <c r="BF3941" i="1"/>
  <c r="BG3941" i="1" s="1"/>
  <c r="BF3770" i="1"/>
  <c r="BG3770" i="1" s="1"/>
  <c r="BF3258" i="1"/>
  <c r="BG3258" i="1" s="1"/>
  <c r="BF3429" i="1"/>
  <c r="BG3429" i="1" s="1"/>
  <c r="BF41" i="1"/>
  <c r="BG41" i="1" s="1"/>
  <c r="BF154" i="1"/>
  <c r="BG154" i="1" s="1"/>
  <c r="BF46" i="1"/>
  <c r="BG46" i="1" s="1"/>
  <c r="BF131" i="1"/>
  <c r="BG131" i="1" s="1"/>
  <c r="BF174" i="1"/>
  <c r="BG174" i="1" s="1"/>
  <c r="BF302" i="1"/>
  <c r="BG302" i="1" s="1"/>
  <c r="BF345" i="1"/>
  <c r="BG345" i="1" s="1"/>
  <c r="BF387" i="1"/>
  <c r="BG387" i="1" s="1"/>
  <c r="BF31" i="1"/>
  <c r="BG31" i="1" s="1"/>
  <c r="BF74" i="1"/>
  <c r="BG74" i="1" s="1"/>
  <c r="BF117" i="1"/>
  <c r="BG117" i="1" s="1"/>
  <c r="BF159" i="1"/>
  <c r="BG159" i="1" s="1"/>
  <c r="BF202" i="1"/>
  <c r="BG202" i="1" s="1"/>
  <c r="BF245" i="1"/>
  <c r="BG245" i="1" s="1"/>
  <c r="BF287" i="1"/>
  <c r="BG287" i="1" s="1"/>
  <c r="BF330" i="1"/>
  <c r="BG330" i="1" s="1"/>
  <c r="BF373" i="1"/>
  <c r="BG373" i="1" s="1"/>
  <c r="BF27" i="1"/>
  <c r="BG27" i="1" s="1"/>
  <c r="BF70" i="1"/>
  <c r="BG70" i="1" s="1"/>
  <c r="BF113" i="1"/>
  <c r="BG113" i="1" s="1"/>
  <c r="BF155" i="1"/>
  <c r="BG155" i="1" s="1"/>
  <c r="BF198" i="1"/>
  <c r="BG198" i="1" s="1"/>
  <c r="BF241" i="1"/>
  <c r="BG241" i="1" s="1"/>
  <c r="BF283" i="1"/>
  <c r="BG283" i="1" s="1"/>
  <c r="BF326" i="1"/>
  <c r="BG326" i="1" s="1"/>
  <c r="BF369" i="1"/>
  <c r="BG369" i="1" s="1"/>
  <c r="BF4" i="1"/>
  <c r="BG4" i="1" s="1"/>
  <c r="BF64" i="1"/>
  <c r="BG64" i="1" s="1"/>
  <c r="BF96" i="1"/>
  <c r="BG96" i="1" s="1"/>
  <c r="BF128" i="1"/>
  <c r="BG128" i="1" s="1"/>
  <c r="BF160" i="1"/>
  <c r="BG160" i="1" s="1"/>
  <c r="BF192" i="1"/>
  <c r="BG192" i="1" s="1"/>
  <c r="BF224" i="1"/>
  <c r="BG224" i="1" s="1"/>
  <c r="BF256" i="1"/>
  <c r="BG256" i="1" s="1"/>
  <c r="G29" i="8" s="1"/>
  <c r="H29" i="8" s="1"/>
  <c r="BF135" i="1"/>
  <c r="BG135" i="1" s="1"/>
  <c r="BF306" i="1"/>
  <c r="BG306" i="1" s="1"/>
  <c r="BF426" i="1"/>
  <c r="BG426" i="1" s="1"/>
  <c r="BF469" i="1"/>
  <c r="BG469" i="1" s="1"/>
  <c r="BF511" i="1"/>
  <c r="BG511" i="1" s="1"/>
  <c r="BF55" i="1"/>
  <c r="BG55" i="1" s="1"/>
  <c r="BF226" i="1"/>
  <c r="BG226" i="1" s="1"/>
  <c r="BF397" i="1"/>
  <c r="BG397" i="1" s="1"/>
  <c r="BF449" i="1"/>
  <c r="BG449" i="1" s="1"/>
  <c r="BF491" i="1"/>
  <c r="BG491" i="1" s="1"/>
  <c r="BF534" i="1"/>
  <c r="BG534" i="1" s="1"/>
  <c r="BF146" i="1"/>
  <c r="BG146" i="1" s="1"/>
  <c r="BF317" i="1"/>
  <c r="BG317" i="1" s="1"/>
  <c r="BF429" i="1"/>
  <c r="BG429" i="1" s="1"/>
  <c r="BF471" i="1"/>
  <c r="BG471" i="1" s="1"/>
  <c r="BF514" i="1"/>
  <c r="BG514" i="1" s="1"/>
  <c r="BF394" i="1"/>
  <c r="BG394" i="1" s="1"/>
  <c r="BF288" i="1"/>
  <c r="BG288" i="1" s="1"/>
  <c r="BF462" i="1"/>
  <c r="BG462" i="1" s="1"/>
  <c r="BF566" i="1"/>
  <c r="BG566" i="1" s="1"/>
  <c r="BF609" i="1"/>
  <c r="BG609" i="1" s="1"/>
  <c r="BF651" i="1"/>
  <c r="BG651" i="1" s="1"/>
  <c r="BF694" i="1"/>
  <c r="BG694" i="1" s="1"/>
  <c r="BF737" i="1"/>
  <c r="BG737" i="1" s="1"/>
  <c r="BF779" i="1"/>
  <c r="BG779" i="1" s="1"/>
  <c r="BF822" i="1"/>
  <c r="BG822" i="1" s="1"/>
  <c r="BF865" i="1"/>
  <c r="BG865" i="1" s="1"/>
  <c r="BF907" i="1"/>
  <c r="BG907" i="1" s="1"/>
  <c r="BF950" i="1"/>
  <c r="BG950" i="1" s="1"/>
  <c r="BF993" i="1"/>
  <c r="BG993" i="1" s="1"/>
  <c r="BF1035" i="1"/>
  <c r="BG1035" i="1" s="1"/>
  <c r="BF1078" i="1"/>
  <c r="BG1078" i="1" s="1"/>
  <c r="BF1121" i="1"/>
  <c r="BG1121" i="1" s="1"/>
  <c r="BF1163" i="1"/>
  <c r="BG1163" i="1" s="1"/>
  <c r="BF1206" i="1"/>
  <c r="BG1206" i="1" s="1"/>
  <c r="BF1291" i="1"/>
  <c r="BG1291" i="1" s="1"/>
  <c r="BF1334" i="1"/>
  <c r="BG1334" i="1" s="1"/>
  <c r="BF1377" i="1"/>
  <c r="BG1377" i="1" s="1"/>
  <c r="BF467" i="1"/>
  <c r="BG467" i="1" s="1"/>
  <c r="BF567" i="1"/>
  <c r="BG567" i="1" s="1"/>
  <c r="BF610" i="1"/>
  <c r="BG610" i="1" s="1"/>
  <c r="BF653" i="1"/>
  <c r="BG653" i="1" s="1"/>
  <c r="BF695" i="1"/>
  <c r="BG695" i="1" s="1"/>
  <c r="BF738" i="1"/>
  <c r="BG738" i="1" s="1"/>
  <c r="BF781" i="1"/>
  <c r="BG781" i="1" s="1"/>
  <c r="BF866" i="1"/>
  <c r="BG866" i="1" s="1"/>
  <c r="BF909" i="1"/>
  <c r="BG909" i="1" s="1"/>
  <c r="BF951" i="1"/>
  <c r="BG951" i="1" s="1"/>
  <c r="BF994" i="1"/>
  <c r="BG994" i="1" s="1"/>
  <c r="BF1037" i="1"/>
  <c r="BG1037" i="1" s="1"/>
  <c r="BF1079" i="1"/>
  <c r="BG1079" i="1" s="1"/>
  <c r="BF1122" i="1"/>
  <c r="BG1122" i="1" s="1"/>
  <c r="BF1165" i="1"/>
  <c r="BG1165" i="1" s="1"/>
  <c r="BF1207" i="1"/>
  <c r="BG1207" i="1" s="1"/>
  <c r="BF1250" i="1"/>
  <c r="BG1250" i="1" s="1"/>
  <c r="G136" i="8" s="1"/>
  <c r="H136" i="8" s="1"/>
  <c r="BF1293" i="1"/>
  <c r="BG1293" i="1" s="1"/>
  <c r="BF1335" i="1"/>
  <c r="BG1335" i="1" s="1"/>
  <c r="BF151" i="1"/>
  <c r="BG151" i="1" s="1"/>
  <c r="BF515" i="1"/>
  <c r="BG515" i="1" s="1"/>
  <c r="BF579" i="1"/>
  <c r="BG579" i="1" s="1"/>
  <c r="BF665" i="1"/>
  <c r="BG665" i="1" s="1"/>
  <c r="BF707" i="1"/>
  <c r="BG707" i="1" s="1"/>
  <c r="BF750" i="1"/>
  <c r="BG750" i="1" s="1"/>
  <c r="BF793" i="1"/>
  <c r="BG793" i="1" s="1"/>
  <c r="BF835" i="1"/>
  <c r="BG835" i="1" s="1"/>
  <c r="BF878" i="1"/>
  <c r="BG878" i="1" s="1"/>
  <c r="BF921" i="1"/>
  <c r="BG921" i="1" s="1"/>
  <c r="BF963" i="1"/>
  <c r="BG963" i="1" s="1"/>
  <c r="BF1006" i="1"/>
  <c r="BG1006" i="1" s="1"/>
  <c r="BF1049" i="1"/>
  <c r="BG1049" i="1" s="1"/>
  <c r="BF1091" i="1"/>
  <c r="BG1091" i="1" s="1"/>
  <c r="BF1134" i="1"/>
  <c r="BG1134" i="1" s="1"/>
  <c r="BF1177" i="1"/>
  <c r="BG1177" i="1" s="1"/>
  <c r="BF1219" i="1"/>
  <c r="BG1219" i="1" s="1"/>
  <c r="BF1262" i="1"/>
  <c r="BG1262" i="1" s="1"/>
  <c r="BF1305" i="1"/>
  <c r="BG1305" i="1" s="1"/>
  <c r="BF543" i="1"/>
  <c r="BG543" i="1" s="1"/>
  <c r="BF444" i="1"/>
  <c r="BG444" i="1" s="1"/>
  <c r="BF476" i="1"/>
  <c r="BG476" i="1" s="1"/>
  <c r="BF508" i="1"/>
  <c r="BG508" i="1" s="1"/>
  <c r="BF572" i="1"/>
  <c r="BG572" i="1" s="1"/>
  <c r="BF604" i="1"/>
  <c r="BG604" i="1" s="1"/>
  <c r="BF636" i="1"/>
  <c r="BG636" i="1" s="1"/>
  <c r="BF668" i="1"/>
  <c r="BG668" i="1" s="1"/>
  <c r="BF700" i="1"/>
  <c r="BG700" i="1" s="1"/>
  <c r="BF732" i="1"/>
  <c r="BG732" i="1" s="1"/>
  <c r="BF764" i="1"/>
  <c r="BG764" i="1" s="1"/>
  <c r="BF796" i="1"/>
  <c r="BG796" i="1" s="1"/>
  <c r="BF860" i="1"/>
  <c r="BG860" i="1" s="1"/>
  <c r="BF892" i="1"/>
  <c r="BG892" i="1" s="1"/>
  <c r="BF924" i="1"/>
  <c r="BG924" i="1" s="1"/>
  <c r="BF956" i="1"/>
  <c r="BG956" i="1" s="1"/>
  <c r="BF988" i="1"/>
  <c r="BG988" i="1" s="1"/>
  <c r="BF1020" i="1"/>
  <c r="BG1020" i="1" s="1"/>
  <c r="BF1052" i="1"/>
  <c r="BG1052" i="1" s="1"/>
  <c r="G124" i="8" s="1"/>
  <c r="H124" i="8" s="1"/>
  <c r="BF1084" i="1"/>
  <c r="BG1084" i="1" s="1"/>
  <c r="BF554" i="1"/>
  <c r="BG554" i="1" s="1"/>
  <c r="BF725" i="1"/>
  <c r="BG725" i="1" s="1"/>
  <c r="BF895" i="1"/>
  <c r="BG895" i="1" s="1"/>
  <c r="BF1066" i="1"/>
  <c r="BG1066" i="1" s="1"/>
  <c r="BF1237" i="1"/>
  <c r="BG1237" i="1" s="1"/>
  <c r="BF1381" i="1"/>
  <c r="BG1381" i="1" s="1"/>
  <c r="BF1426" i="1"/>
  <c r="BG1426" i="1" s="1"/>
  <c r="BF1469" i="1"/>
  <c r="BG1469" i="1" s="1"/>
  <c r="BF1511" i="1"/>
  <c r="BG1511" i="1" s="1"/>
  <c r="BF1554" i="1"/>
  <c r="BG1554" i="1" s="1"/>
  <c r="BF1639" i="1"/>
  <c r="BG1639" i="1" s="1"/>
  <c r="G183" i="8" s="1"/>
  <c r="H183" i="8" s="1"/>
  <c r="BF1682" i="1"/>
  <c r="BG1682" i="1" s="1"/>
  <c r="BF1725" i="1"/>
  <c r="BG1725" i="1" s="1"/>
  <c r="BF623" i="1"/>
  <c r="BG623" i="1" s="1"/>
  <c r="BF794" i="1"/>
  <c r="BG794" i="1" s="1"/>
  <c r="BF965" i="1"/>
  <c r="BG965" i="1" s="1"/>
  <c r="BF1135" i="1"/>
  <c r="BG1135" i="1" s="1"/>
  <c r="BF1306" i="1"/>
  <c r="BG1306" i="1" s="1"/>
  <c r="BF1401" i="1"/>
  <c r="BG1401" i="1" s="1"/>
  <c r="BF1443" i="1"/>
  <c r="BG1443" i="1" s="1"/>
  <c r="BF1486" i="1"/>
  <c r="BG1486" i="1" s="1"/>
  <c r="BF1529" i="1"/>
  <c r="BG1529" i="1" s="1"/>
  <c r="BF1614" i="1"/>
  <c r="BG1614" i="1" s="1"/>
  <c r="G171" i="8" s="1"/>
  <c r="H171" i="8" s="1"/>
  <c r="BF1657" i="1"/>
  <c r="BG1657" i="1" s="1"/>
  <c r="BF1699" i="1"/>
  <c r="BG1699" i="1" s="1"/>
  <c r="BF565" i="1"/>
  <c r="BG565" i="1" s="1"/>
  <c r="BF735" i="1"/>
  <c r="BG735" i="1" s="1"/>
  <c r="BF906" i="1"/>
  <c r="BG906" i="1" s="1"/>
  <c r="BF1077" i="1"/>
  <c r="BG1077" i="1" s="1"/>
  <c r="BF1385" i="1"/>
  <c r="BG1385" i="1" s="1"/>
  <c r="BF1429" i="1"/>
  <c r="BG1429" i="1" s="1"/>
  <c r="BF1471" i="1"/>
  <c r="BG1471" i="1" s="1"/>
  <c r="BF1514" i="1"/>
  <c r="BG1514" i="1" s="1"/>
  <c r="BF1557" i="1"/>
  <c r="BG1557" i="1" s="1"/>
  <c r="BF1599" i="1"/>
  <c r="BG1599" i="1" s="1"/>
  <c r="BF1642" i="1"/>
  <c r="BG1642" i="1" s="1"/>
  <c r="BF1685" i="1"/>
  <c r="BG1685" i="1" s="1"/>
  <c r="BF1727" i="1"/>
  <c r="BG1727" i="1" s="1"/>
  <c r="BF1108" i="1"/>
  <c r="BG1108" i="1" s="1"/>
  <c r="BF1172" i="1"/>
  <c r="BG1172" i="1" s="1"/>
  <c r="BF1204" i="1"/>
  <c r="BG1204" i="1" s="1"/>
  <c r="BF1236" i="1"/>
  <c r="BG1236" i="1" s="1"/>
  <c r="BF1268" i="1"/>
  <c r="BG1268" i="1" s="1"/>
  <c r="BF1300" i="1"/>
  <c r="BG1300" i="1" s="1"/>
  <c r="BF1332" i="1"/>
  <c r="BG1332" i="1" s="1"/>
  <c r="BF1364" i="1"/>
  <c r="BG1364" i="1" s="1"/>
  <c r="BF1396" i="1"/>
  <c r="BG1396" i="1" s="1"/>
  <c r="BF1428" i="1"/>
  <c r="BG1428" i="1" s="1"/>
  <c r="BF1460" i="1"/>
  <c r="BG1460" i="1" s="1"/>
  <c r="BF1492" i="1"/>
  <c r="BG1492" i="1" s="1"/>
  <c r="BF1524" i="1"/>
  <c r="BG1524" i="1" s="1"/>
  <c r="BF933" i="1"/>
  <c r="BG933" i="1" s="1"/>
  <c r="BF1435" i="1"/>
  <c r="BG1435" i="1" s="1"/>
  <c r="BF1606" i="1"/>
  <c r="BG1606" i="1" s="1"/>
  <c r="BF1745" i="1"/>
  <c r="BG1745" i="1" s="1"/>
  <c r="BF1787" i="1"/>
  <c r="BG1787" i="1" s="1"/>
  <c r="BF1830" i="1"/>
  <c r="BG1830" i="1" s="1"/>
  <c r="BF1873" i="1"/>
  <c r="BG1873" i="1" s="1"/>
  <c r="BF1915" i="1"/>
  <c r="BG1915" i="1" s="1"/>
  <c r="BF1958" i="1"/>
  <c r="BG1958" i="1" s="1"/>
  <c r="BF2001" i="1"/>
  <c r="BG2001" i="1" s="1"/>
  <c r="BF2043" i="1"/>
  <c r="BG2043" i="1" s="1"/>
  <c r="BF2086" i="1"/>
  <c r="BG2086" i="1" s="1"/>
  <c r="BF2129" i="1"/>
  <c r="BG2129" i="1" s="1"/>
  <c r="BF2171" i="1"/>
  <c r="BG2171" i="1" s="1"/>
  <c r="BF2214" i="1"/>
  <c r="BG2214" i="1" s="1"/>
  <c r="BF2257" i="1"/>
  <c r="BG2257" i="1" s="1"/>
  <c r="BF2299" i="1"/>
  <c r="BG2299" i="1" s="1"/>
  <c r="BF2342" i="1"/>
  <c r="BG2342" i="1" s="1"/>
  <c r="BF2385" i="1"/>
  <c r="BG2385" i="1" s="1"/>
  <c r="BF2470" i="1"/>
  <c r="BG2470" i="1" s="1"/>
  <c r="BF869" i="1"/>
  <c r="BG869" i="1" s="1"/>
  <c r="BF1419" i="1"/>
  <c r="BG1419" i="1" s="1"/>
  <c r="BF1783" i="1"/>
  <c r="BG1783" i="1" s="1"/>
  <c r="BF1826" i="1"/>
  <c r="BG1826" i="1" s="1"/>
  <c r="BF1869" i="1"/>
  <c r="BG1869" i="1" s="1"/>
  <c r="BF1911" i="1"/>
  <c r="BG1911" i="1" s="1"/>
  <c r="BF1954" i="1"/>
  <c r="BG1954" i="1" s="1"/>
  <c r="BF1997" i="1"/>
  <c r="BG1997" i="1" s="1"/>
  <c r="BF2039" i="1"/>
  <c r="BG2039" i="1" s="1"/>
  <c r="BF2082" i="1"/>
  <c r="BG2082" i="1" s="1"/>
  <c r="BF2125" i="1"/>
  <c r="BG2125" i="1" s="1"/>
  <c r="BF2167" i="1"/>
  <c r="BG2167" i="1" s="1"/>
  <c r="BF2210" i="1"/>
  <c r="BG2210" i="1" s="1"/>
  <c r="BF2253" i="1"/>
  <c r="BG2253" i="1" s="1"/>
  <c r="BF2295" i="1"/>
  <c r="BG2295" i="1" s="1"/>
  <c r="BF2338" i="1"/>
  <c r="BG2338" i="1" s="1"/>
  <c r="BF2381" i="1"/>
  <c r="BG2381" i="1" s="1"/>
  <c r="BF2423" i="1"/>
  <c r="BG2423" i="1" s="1"/>
  <c r="BF2466" i="1"/>
  <c r="BG2466" i="1" s="1"/>
  <c r="BF975" i="1"/>
  <c r="BG975" i="1" s="1"/>
  <c r="BF1446" i="1"/>
  <c r="BG1446" i="1" s="1"/>
  <c r="BF1790" i="1"/>
  <c r="BG1790" i="1" s="1"/>
  <c r="G208" i="8" s="1"/>
  <c r="H208" i="8" s="1"/>
  <c r="BF1833" i="1"/>
  <c r="BG1833" i="1" s="1"/>
  <c r="BF1875" i="1"/>
  <c r="BG1875" i="1" s="1"/>
  <c r="BF1918" i="1"/>
  <c r="BG1918" i="1" s="1"/>
  <c r="BF1961" i="1"/>
  <c r="BG1961" i="1" s="1"/>
  <c r="BF2003" i="1"/>
  <c r="BG2003" i="1" s="1"/>
  <c r="BF2046" i="1"/>
  <c r="BG2046" i="1" s="1"/>
  <c r="BF2089" i="1"/>
  <c r="BG2089" i="1" s="1"/>
  <c r="BF2131" i="1"/>
  <c r="BG2131" i="1" s="1"/>
  <c r="BF2174" i="1"/>
  <c r="BG2174" i="1" s="1"/>
  <c r="BF2217" i="1"/>
  <c r="BG2217" i="1" s="1"/>
  <c r="BF2259" i="1"/>
  <c r="BG2259" i="1" s="1"/>
  <c r="BF2302" i="1"/>
  <c r="BG2302" i="1" s="1"/>
  <c r="BF2345" i="1"/>
  <c r="BG2345" i="1" s="1"/>
  <c r="BF2387" i="1"/>
  <c r="BG2387" i="1" s="1"/>
  <c r="BF1548" i="1"/>
  <c r="BG1548" i="1" s="1"/>
  <c r="BF1580" i="1"/>
  <c r="BG1580" i="1" s="1"/>
  <c r="BF1644" i="1"/>
  <c r="BG1644" i="1" s="1"/>
  <c r="BF1676" i="1"/>
  <c r="BG1676" i="1" s="1"/>
  <c r="BF1708" i="1"/>
  <c r="BG1708" i="1" s="1"/>
  <c r="BF1740" i="1"/>
  <c r="BG1740" i="1" s="1"/>
  <c r="BF1772" i="1"/>
  <c r="BG1772" i="1" s="1"/>
  <c r="BF1804" i="1"/>
  <c r="BG1804" i="1" s="1"/>
  <c r="BF1836" i="1"/>
  <c r="BG1836" i="1" s="1"/>
  <c r="BF1868" i="1"/>
  <c r="BG1868" i="1" s="1"/>
  <c r="BF1900" i="1"/>
  <c r="BG1900" i="1" s="1"/>
  <c r="BF1932" i="1"/>
  <c r="BG1932" i="1" s="1"/>
  <c r="BF1964" i="1"/>
  <c r="BG1964" i="1" s="1"/>
  <c r="BF1996" i="1"/>
  <c r="BG1996" i="1" s="1"/>
  <c r="BF2028" i="1"/>
  <c r="BG2028" i="1" s="1"/>
  <c r="BF2060" i="1"/>
  <c r="BG2060" i="1" s="1"/>
  <c r="BF2092" i="1"/>
  <c r="BG2092" i="1" s="1"/>
  <c r="BF2124" i="1"/>
  <c r="BG2124" i="1" s="1"/>
  <c r="BF2156" i="1"/>
  <c r="BG2156" i="1" s="1"/>
  <c r="G229" i="8" s="1"/>
  <c r="H229" i="8" s="1"/>
  <c r="BF2188" i="1"/>
  <c r="BG2188" i="1" s="1"/>
  <c r="BF570" i="1"/>
  <c r="BG570" i="1" s="1"/>
  <c r="BF1765" i="1"/>
  <c r="BG1765" i="1" s="1"/>
  <c r="BF1935" i="1"/>
  <c r="BG1935" i="1" s="1"/>
  <c r="BF2106" i="1"/>
  <c r="BG2106" i="1" s="1"/>
  <c r="BF2277" i="1"/>
  <c r="BG2277" i="1" s="1"/>
  <c r="BF2426" i="1"/>
  <c r="BG2426" i="1" s="1"/>
  <c r="BF2545" i="1"/>
  <c r="BG2545" i="1" s="1"/>
  <c r="BF2587" i="1"/>
  <c r="BG2587" i="1" s="1"/>
  <c r="BF2630" i="1"/>
  <c r="BG2630" i="1" s="1"/>
  <c r="BF2673" i="1"/>
  <c r="BG2673" i="1" s="1"/>
  <c r="BF2715" i="1"/>
  <c r="BG2715" i="1" s="1"/>
  <c r="BF2758" i="1"/>
  <c r="BG2758" i="1" s="1"/>
  <c r="BF2801" i="1"/>
  <c r="BG2801" i="1" s="1"/>
  <c r="BF2843" i="1"/>
  <c r="BG2843" i="1" s="1"/>
  <c r="BF2886" i="1"/>
  <c r="BG2886" i="1" s="1"/>
  <c r="BF2929" i="1"/>
  <c r="BG2929" i="1" s="1"/>
  <c r="BF3014" i="1"/>
  <c r="BG3014" i="1" s="1"/>
  <c r="BF3057" i="1"/>
  <c r="BG3057" i="1" s="1"/>
  <c r="BF3099" i="1"/>
  <c r="BG3099" i="1" s="1"/>
  <c r="BF3142" i="1"/>
  <c r="BG3142" i="1" s="1"/>
  <c r="BF1622" i="1"/>
  <c r="BG1622" i="1" s="1"/>
  <c r="BF1877" i="1"/>
  <c r="BG1877" i="1" s="1"/>
  <c r="BF2047" i="1"/>
  <c r="BG2047" i="1" s="1"/>
  <c r="BF2218" i="1"/>
  <c r="BG2218" i="1" s="1"/>
  <c r="BF2389" i="1"/>
  <c r="BG2389" i="1" s="1"/>
  <c r="BF2483" i="1"/>
  <c r="BG2483" i="1" s="1"/>
  <c r="BF2530" i="1"/>
  <c r="BG2530" i="1" s="1"/>
  <c r="BF2573" i="1"/>
  <c r="BG2573" i="1" s="1"/>
  <c r="G271" i="8" s="1"/>
  <c r="H271" i="8" s="1"/>
  <c r="BF2615" i="1"/>
  <c r="BG2615" i="1" s="1"/>
  <c r="BF2658" i="1"/>
  <c r="BG2658" i="1" s="1"/>
  <c r="G297" i="8" s="1"/>
  <c r="H297" i="8" s="1"/>
  <c r="BF2701" i="1"/>
  <c r="BG2701" i="1" s="1"/>
  <c r="BF2743" i="1"/>
  <c r="BG2743" i="1" s="1"/>
  <c r="BF2786" i="1"/>
  <c r="BG2786" i="1" s="1"/>
  <c r="BF2829" i="1"/>
  <c r="BG2829" i="1" s="1"/>
  <c r="BF2871" i="1"/>
  <c r="BG2871" i="1" s="1"/>
  <c r="BF2957" i="1"/>
  <c r="BG2957" i="1" s="1"/>
  <c r="BF2999" i="1"/>
  <c r="BG2999" i="1" s="1"/>
  <c r="BF3085" i="1"/>
  <c r="BG3085" i="1" s="1"/>
  <c r="BF3127" i="1"/>
  <c r="BG3127" i="1" s="1"/>
  <c r="BF1558" i="1"/>
  <c r="BG1558" i="1" s="1"/>
  <c r="BF1861" i="1"/>
  <c r="BG1861" i="1" s="1"/>
  <c r="BF2031" i="1"/>
  <c r="BG2031" i="1" s="1"/>
  <c r="BF2202" i="1"/>
  <c r="BG2202" i="1" s="1"/>
  <c r="BF2373" i="1"/>
  <c r="BG2373" i="1" s="1"/>
  <c r="BF2526" i="1"/>
  <c r="BG2526" i="1" s="1"/>
  <c r="BF2569" i="1"/>
  <c r="BG2569" i="1" s="1"/>
  <c r="BF2611" i="1"/>
  <c r="BG2611" i="1" s="1"/>
  <c r="BF2697" i="1"/>
  <c r="BG2697" i="1" s="1"/>
  <c r="BF2739" i="1"/>
  <c r="BG2739" i="1" s="1"/>
  <c r="BF2782" i="1"/>
  <c r="BG2782" i="1" s="1"/>
  <c r="BF2825" i="1"/>
  <c r="BG2825" i="1" s="1"/>
  <c r="BF2867" i="1"/>
  <c r="BG2867" i="1" s="1"/>
  <c r="BF2910" i="1"/>
  <c r="BG2910" i="1" s="1"/>
  <c r="BF2953" i="1"/>
  <c r="BG2953" i="1" s="1"/>
  <c r="BF2995" i="1"/>
  <c r="BG2995" i="1" s="1"/>
  <c r="BF3038" i="1"/>
  <c r="BG3038" i="1" s="1"/>
  <c r="BF3081" i="1"/>
  <c r="BG3081" i="1" s="1"/>
  <c r="BF2482" i="1"/>
  <c r="BG2482" i="1" s="1"/>
  <c r="BF2244" i="1"/>
  <c r="BG2244" i="1" s="1"/>
  <c r="BF2276" i="1"/>
  <c r="BG2276" i="1" s="1"/>
  <c r="BF2308" i="1"/>
  <c r="BG2308" i="1" s="1"/>
  <c r="BF2340" i="1"/>
  <c r="BG2340" i="1" s="1"/>
  <c r="BF2372" i="1"/>
  <c r="BG2372" i="1" s="1"/>
  <c r="BF2404" i="1"/>
  <c r="BG2404" i="1" s="1"/>
  <c r="BF2436" i="1"/>
  <c r="BG2436" i="1" s="1"/>
  <c r="BF2468" i="1"/>
  <c r="BG2468" i="1" s="1"/>
  <c r="BF2500" i="1"/>
  <c r="BG2500" i="1" s="1"/>
  <c r="BF2532" i="1"/>
  <c r="BG2532" i="1" s="1"/>
  <c r="BF2628" i="1"/>
  <c r="BG2628" i="1" s="1"/>
  <c r="BF2660" i="1"/>
  <c r="BG2660" i="1" s="1"/>
  <c r="G298" i="8" s="1"/>
  <c r="H298" i="8" s="1"/>
  <c r="BF2692" i="1"/>
  <c r="BG2692" i="1" s="1"/>
  <c r="BF2724" i="1"/>
  <c r="BG2724" i="1" s="1"/>
  <c r="BF2756" i="1"/>
  <c r="BG2756" i="1" s="1"/>
  <c r="BF2788" i="1"/>
  <c r="BG2788" i="1" s="1"/>
  <c r="BF2820" i="1"/>
  <c r="BG2820" i="1" s="1"/>
  <c r="BF2852" i="1"/>
  <c r="BG2852" i="1" s="1"/>
  <c r="BF2884" i="1"/>
  <c r="BG2884" i="1" s="1"/>
  <c r="BF826" i="1"/>
  <c r="BG826" i="1" s="1"/>
  <c r="G100" i="8" s="1"/>
  <c r="H100" i="8" s="1"/>
  <c r="BF2293" i="1"/>
  <c r="BG2293" i="1" s="1"/>
  <c r="BF2591" i="1"/>
  <c r="BG2591" i="1" s="1"/>
  <c r="BF2762" i="1"/>
  <c r="BG2762" i="1" s="1"/>
  <c r="BF2933" i="1"/>
  <c r="BG2933" i="1" s="1"/>
  <c r="BF3103" i="1"/>
  <c r="BG3103" i="1" s="1"/>
  <c r="BF3174" i="1"/>
  <c r="BG3174" i="1" s="1"/>
  <c r="BF3217" i="1"/>
  <c r="BG3217" i="1" s="1"/>
  <c r="BF3259" i="1"/>
  <c r="BG3259" i="1" s="1"/>
  <c r="BF3302" i="1"/>
  <c r="BG3302" i="1" s="1"/>
  <c r="BF3345" i="1"/>
  <c r="BG3345" i="1" s="1"/>
  <c r="BF3387" i="1"/>
  <c r="BG3387" i="1" s="1"/>
  <c r="BF3430" i="1"/>
  <c r="BG3430" i="1" s="1"/>
  <c r="BF3515" i="1"/>
  <c r="BG3515" i="1" s="1"/>
  <c r="BF3558" i="1"/>
  <c r="BG3558" i="1" s="1"/>
  <c r="BF3643" i="1"/>
  <c r="BG3643" i="1" s="1"/>
  <c r="BF3686" i="1"/>
  <c r="BG3686" i="1" s="1"/>
  <c r="BF3729" i="1"/>
  <c r="BG3729" i="1" s="1"/>
  <c r="BF3771" i="1"/>
  <c r="BG3771" i="1" s="1"/>
  <c r="BF3814" i="1"/>
  <c r="BG3814" i="1" s="1"/>
  <c r="BF3857" i="1"/>
  <c r="BG3857" i="1" s="1"/>
  <c r="BF3899" i="1"/>
  <c r="BG3899" i="1" s="1"/>
  <c r="BF3942" i="1"/>
  <c r="BG3942" i="1" s="1"/>
  <c r="BF4027" i="1"/>
  <c r="BG4027" i="1" s="1"/>
  <c r="BF2143" i="1"/>
  <c r="BG2143" i="1" s="1"/>
  <c r="BF2554" i="1"/>
  <c r="BG2554" i="1" s="1"/>
  <c r="BF2725" i="1"/>
  <c r="BG2725" i="1" s="1"/>
  <c r="BF2895" i="1"/>
  <c r="BG2895" i="1" s="1"/>
  <c r="BF3066" i="1"/>
  <c r="BG3066" i="1" s="1"/>
  <c r="BF3165" i="1"/>
  <c r="BG3165" i="1" s="1"/>
  <c r="BF3207" i="1"/>
  <c r="BG3207" i="1" s="1"/>
  <c r="BF3250" i="1"/>
  <c r="BG3250" i="1" s="1"/>
  <c r="BF3293" i="1"/>
  <c r="BG3293" i="1" s="1"/>
  <c r="BF3378" i="1"/>
  <c r="BG3378" i="1" s="1"/>
  <c r="BF3421" i="1"/>
  <c r="BG3421" i="1" s="1"/>
  <c r="BF3463" i="1"/>
  <c r="BG3463" i="1" s="1"/>
  <c r="BF3506" i="1"/>
  <c r="BG3506" i="1" s="1"/>
  <c r="BF3549" i="1"/>
  <c r="BG3549" i="1" s="1"/>
  <c r="BF3591" i="1"/>
  <c r="BG3591" i="1" s="1"/>
  <c r="BF3634" i="1"/>
  <c r="BG3634" i="1" s="1"/>
  <c r="BF3677" i="1"/>
  <c r="BG3677" i="1" s="1"/>
  <c r="BF3719" i="1"/>
  <c r="BG3719" i="1" s="1"/>
  <c r="BF3762" i="1"/>
  <c r="BG3762" i="1" s="1"/>
  <c r="BF3847" i="1"/>
  <c r="BG3847" i="1" s="1"/>
  <c r="BF3890" i="1"/>
  <c r="BG3890" i="1" s="1"/>
  <c r="BF3933" i="1"/>
  <c r="BG3933" i="1" s="1"/>
  <c r="BF3975" i="1"/>
  <c r="BG3975" i="1" s="1"/>
  <c r="G392" i="8" s="1"/>
  <c r="H392" i="8" s="1"/>
  <c r="BF4018" i="1"/>
  <c r="BG4018" i="1" s="1"/>
  <c r="BF2165" i="1"/>
  <c r="BG2165" i="1" s="1"/>
  <c r="BF2559" i="1"/>
  <c r="BG2559" i="1" s="1"/>
  <c r="BF2730" i="1"/>
  <c r="BG2730" i="1" s="1"/>
  <c r="BF3071" i="1"/>
  <c r="BG3071" i="1" s="1"/>
  <c r="BF3166" i="1"/>
  <c r="BG3166" i="1" s="1"/>
  <c r="BF3209" i="1"/>
  <c r="BG3209" i="1" s="1"/>
  <c r="BF3251" i="1"/>
  <c r="BG3251" i="1" s="1"/>
  <c r="BF3294" i="1"/>
  <c r="BG3294" i="1" s="1"/>
  <c r="BF3337" i="1"/>
  <c r="BG3337" i="1" s="1"/>
  <c r="G354" i="8" s="1"/>
  <c r="H354" i="8" s="1"/>
  <c r="BF3379" i="1"/>
  <c r="BG3379" i="1" s="1"/>
  <c r="BF3422" i="1"/>
  <c r="BG3422" i="1" s="1"/>
  <c r="BF3465" i="1"/>
  <c r="BG3465" i="1" s="1"/>
  <c r="BF3507" i="1"/>
  <c r="BG3507" i="1" s="1"/>
  <c r="BF3550" i="1"/>
  <c r="BG3550" i="1" s="1"/>
  <c r="BF3593" i="1"/>
  <c r="BG3593" i="1" s="1"/>
  <c r="BF3721" i="1"/>
  <c r="BG3721" i="1" s="1"/>
  <c r="BF3763" i="1"/>
  <c r="BG3763" i="1" s="1"/>
  <c r="BF3849" i="1"/>
  <c r="BG3849" i="1" s="1"/>
  <c r="BF3891" i="1"/>
  <c r="BG3891" i="1" s="1"/>
  <c r="BF3934" i="1"/>
  <c r="BG3934" i="1" s="1"/>
  <c r="BF3977" i="1"/>
  <c r="BG3977" i="1" s="1"/>
  <c r="G393" i="8" s="1"/>
  <c r="H393" i="8" s="1"/>
  <c r="BF4019" i="1"/>
  <c r="BG4019" i="1" s="1"/>
  <c r="BF2932" i="1"/>
  <c r="BG2932" i="1" s="1"/>
  <c r="BF2964" i="1"/>
  <c r="BG2964" i="1" s="1"/>
  <c r="BF2996" i="1"/>
  <c r="BG2996" i="1" s="1"/>
  <c r="BF3092" i="1"/>
  <c r="BG3092" i="1" s="1"/>
  <c r="BF3124" i="1"/>
  <c r="BG3124" i="1" s="1"/>
  <c r="BF3156" i="1"/>
  <c r="BG3156" i="1" s="1"/>
  <c r="BF3188" i="1"/>
  <c r="BG3188" i="1" s="1"/>
  <c r="BF3220" i="1"/>
  <c r="BG3220" i="1" s="1"/>
  <c r="BF3252" i="1"/>
  <c r="BG3252" i="1" s="1"/>
  <c r="BF3284" i="1"/>
  <c r="BG3284" i="1" s="1"/>
  <c r="BF3316" i="1"/>
  <c r="BG3316" i="1" s="1"/>
  <c r="BF3348" i="1"/>
  <c r="BG3348" i="1" s="1"/>
  <c r="BF3380" i="1"/>
  <c r="BG3380" i="1" s="1"/>
  <c r="BF3412" i="1"/>
  <c r="BG3412" i="1" s="1"/>
  <c r="BF3444" i="1"/>
  <c r="BG3444" i="1" s="1"/>
  <c r="BF3476" i="1"/>
  <c r="BG3476" i="1" s="1"/>
  <c r="BF3508" i="1"/>
  <c r="BG3508" i="1" s="1"/>
  <c r="BF3540" i="1"/>
  <c r="BG3540" i="1" s="1"/>
  <c r="BF3572" i="1"/>
  <c r="BG3572" i="1" s="1"/>
  <c r="BF3604" i="1"/>
  <c r="BG3604" i="1" s="1"/>
  <c r="BF3636" i="1"/>
  <c r="BG3636" i="1" s="1"/>
  <c r="BF3668" i="1"/>
  <c r="BG3668" i="1" s="1"/>
  <c r="BF3700" i="1"/>
  <c r="BG3700" i="1" s="1"/>
  <c r="BF3732" i="1"/>
  <c r="BG3732" i="1" s="1"/>
  <c r="BF2015" i="1"/>
  <c r="BG2015" i="1" s="1"/>
  <c r="BF3034" i="1"/>
  <c r="BG3034" i="1" s="1"/>
  <c r="BF3285" i="1"/>
  <c r="BG3285" i="1" s="1"/>
  <c r="BF3455" i="1"/>
  <c r="BG3455" i="1" s="1"/>
  <c r="BF3626" i="1"/>
  <c r="BG3626" i="1" s="1"/>
  <c r="BF3797" i="1"/>
  <c r="BG3797" i="1" s="1"/>
  <c r="BF3967" i="1"/>
  <c r="BG3967" i="1" s="1"/>
  <c r="BF4058" i="1"/>
  <c r="BG4058" i="1" s="1"/>
  <c r="BF4101" i="1"/>
  <c r="BG4101" i="1" s="1"/>
  <c r="BF2714" i="1"/>
  <c r="BG2714" i="1" s="1"/>
  <c r="BF3205" i="1"/>
  <c r="BG3205" i="1" s="1"/>
  <c r="BF3375" i="1"/>
  <c r="BG3375" i="1" s="1"/>
  <c r="BF3546" i="1"/>
  <c r="BG3546" i="1" s="1"/>
  <c r="BF3717" i="1"/>
  <c r="BG3717" i="1" s="1"/>
  <c r="BF3887" i="1"/>
  <c r="BG3887" i="1" s="1"/>
  <c r="BF4038" i="1"/>
  <c r="BG4038" i="1" s="1"/>
  <c r="BF4081" i="1"/>
  <c r="BG4081" i="1" s="1"/>
  <c r="BF3135" i="1"/>
  <c r="BG3135" i="1" s="1"/>
  <c r="BF3317" i="1"/>
  <c r="BG3317" i="1" s="1"/>
  <c r="BF3487" i="1"/>
  <c r="BG3487" i="1" s="1"/>
  <c r="BF3658" i="1"/>
  <c r="BG3658" i="1" s="1"/>
  <c r="BF3999" i="1"/>
  <c r="BG3999" i="1" s="1"/>
  <c r="BF4066" i="1"/>
  <c r="BG4066" i="1" s="1"/>
  <c r="BF4109" i="1"/>
  <c r="BG4109" i="1" s="1"/>
  <c r="BF3780" i="1"/>
  <c r="BG3780" i="1" s="1"/>
  <c r="BF3812" i="1"/>
  <c r="BG3812" i="1" s="1"/>
  <c r="BF3844" i="1"/>
  <c r="BG3844" i="1" s="1"/>
  <c r="BF3908" i="1"/>
  <c r="BG3908" i="1" s="1"/>
  <c r="BF3940" i="1"/>
  <c r="BG3940" i="1" s="1"/>
  <c r="BF3972" i="1"/>
  <c r="BG3972" i="1" s="1"/>
  <c r="BF4004" i="1"/>
  <c r="BG4004" i="1" s="1"/>
  <c r="BF3013" i="1"/>
  <c r="BG3013" i="1" s="1"/>
  <c r="BF3791" i="1"/>
  <c r="BG3791" i="1" s="1"/>
  <c r="BF2757" i="1"/>
  <c r="BG2757" i="1" s="1"/>
  <c r="BF3727" i="1"/>
  <c r="BG3727" i="1" s="1"/>
  <c r="BF2501" i="1"/>
  <c r="BG2501" i="1" s="1"/>
  <c r="BF3663" i="1"/>
  <c r="BG3663" i="1" s="1"/>
  <c r="BF4110" i="1"/>
  <c r="BG4110" i="1" s="1"/>
  <c r="BF4056" i="1"/>
  <c r="BG4056" i="1" s="1"/>
  <c r="BF4088" i="1"/>
  <c r="BG4088" i="1" s="1"/>
  <c r="BF775" i="1"/>
  <c r="BG775" i="1" s="1"/>
  <c r="BF1001" i="1"/>
  <c r="BG1001" i="1" s="1"/>
  <c r="G113" i="8" s="1"/>
  <c r="H113" i="8" s="1"/>
  <c r="BF1129" i="1"/>
  <c r="BG1129" i="1" s="1"/>
  <c r="BF1214" i="1"/>
  <c r="BG1214" i="1" s="1"/>
  <c r="BF1299" i="1"/>
  <c r="BG1299" i="1" s="1"/>
  <c r="BF440" i="1"/>
  <c r="BG440" i="1" s="1"/>
  <c r="BF472" i="1"/>
  <c r="BG472" i="1" s="1"/>
  <c r="BF536" i="1"/>
  <c r="BG536" i="1" s="1"/>
  <c r="BF600" i="1"/>
  <c r="BG600" i="1" s="1"/>
  <c r="BF664" i="1"/>
  <c r="BG664" i="1" s="1"/>
  <c r="BF728" i="1"/>
  <c r="BG728" i="1" s="1"/>
  <c r="BF792" i="1"/>
  <c r="BG792" i="1" s="1"/>
  <c r="BF856" i="1"/>
  <c r="BG856" i="1" s="1"/>
  <c r="BF920" i="1"/>
  <c r="BG920" i="1" s="1"/>
  <c r="BF984" i="1"/>
  <c r="BG984" i="1" s="1"/>
  <c r="BF1048" i="1"/>
  <c r="BG1048" i="1" s="1"/>
  <c r="BF703" i="1"/>
  <c r="BG703" i="1" s="1"/>
  <c r="BF1045" i="1"/>
  <c r="BG1045" i="1" s="1"/>
  <c r="BF1370" i="1"/>
  <c r="BG1370" i="1" s="1"/>
  <c r="BF1463" i="1"/>
  <c r="BG1463" i="1" s="1"/>
  <c r="BF1549" i="1"/>
  <c r="BG1549" i="1" s="1"/>
  <c r="BF1634" i="1"/>
  <c r="BG1634" i="1" s="1"/>
  <c r="BF1719" i="1"/>
  <c r="BG1719" i="1" s="1"/>
  <c r="BF602" i="1"/>
  <c r="BG602" i="1" s="1"/>
  <c r="BF1285" i="1"/>
  <c r="BG1285" i="1" s="1"/>
  <c r="BF1438" i="1"/>
  <c r="BG1438" i="1" s="1"/>
  <c r="BF1523" i="1"/>
  <c r="BG1523" i="1" s="1"/>
  <c r="BF1566" i="1"/>
  <c r="BG1566" i="1" s="1"/>
  <c r="BF1651" i="1"/>
  <c r="BG1651" i="1" s="1"/>
  <c r="BF885" i="1"/>
  <c r="BG885" i="1" s="1"/>
  <c r="BF1226" i="1"/>
  <c r="BG1226" i="1" s="1"/>
  <c r="BF1375" i="1"/>
  <c r="BG1375" i="1" s="1"/>
  <c r="BF1466" i="1"/>
  <c r="BG1466" i="1" s="1"/>
  <c r="BF1551" i="1"/>
  <c r="BG1551" i="1" s="1"/>
  <c r="BF1637" i="1"/>
  <c r="BG1637" i="1" s="1"/>
  <c r="G182" i="8" s="1"/>
  <c r="H182" i="8" s="1"/>
  <c r="BF1722" i="1"/>
  <c r="BG1722" i="1" s="1"/>
  <c r="BF1136" i="1"/>
  <c r="BG1136" i="1" s="1"/>
  <c r="BF1200" i="1"/>
  <c r="BG1200" i="1" s="1"/>
  <c r="BF1264" i="1"/>
  <c r="BG1264" i="1" s="1"/>
  <c r="BF1296" i="1"/>
  <c r="BG1296" i="1" s="1"/>
  <c r="BF1424" i="1"/>
  <c r="BG1424" i="1" s="1"/>
  <c r="BF147" i="1"/>
  <c r="BG147" i="1" s="1"/>
  <c r="BF90" i="1"/>
  <c r="BG90" i="1" s="1"/>
  <c r="BF67" i="1"/>
  <c r="BG67" i="1" s="1"/>
  <c r="BF137" i="1"/>
  <c r="BG137" i="1" s="1"/>
  <c r="BF179" i="1"/>
  <c r="BG179" i="1" s="1"/>
  <c r="BF222" i="1"/>
  <c r="BG222" i="1" s="1"/>
  <c r="BF307" i="1"/>
  <c r="BG307" i="1" s="1"/>
  <c r="G43" i="8" s="1"/>
  <c r="H43" i="8" s="1"/>
  <c r="BF350" i="1"/>
  <c r="BG350" i="1" s="1"/>
  <c r="BF393" i="1"/>
  <c r="BG393" i="1" s="1"/>
  <c r="BF37" i="1"/>
  <c r="BG37" i="1" s="1"/>
  <c r="G5" i="8" s="1"/>
  <c r="H5" i="8" s="1"/>
  <c r="BF79" i="1"/>
  <c r="BG79" i="1" s="1"/>
  <c r="BF122" i="1"/>
  <c r="BG122" i="1" s="1"/>
  <c r="BF165" i="1"/>
  <c r="BG165" i="1" s="1"/>
  <c r="BF250" i="1"/>
  <c r="BG250" i="1" s="1"/>
  <c r="G26" i="8" s="1"/>
  <c r="H26" i="8" s="1"/>
  <c r="BF293" i="1"/>
  <c r="BG293" i="1" s="1"/>
  <c r="BF335" i="1"/>
  <c r="BG335" i="1" s="1"/>
  <c r="BF378" i="1"/>
  <c r="BG378" i="1" s="1"/>
  <c r="G49" i="8" s="1"/>
  <c r="H49" i="8" s="1"/>
  <c r="BF75" i="1"/>
  <c r="BG75" i="1" s="1"/>
  <c r="BF118" i="1"/>
  <c r="BG118" i="1" s="1"/>
  <c r="BF161" i="1"/>
  <c r="BG161" i="1" s="1"/>
  <c r="BF203" i="1"/>
  <c r="BG203" i="1" s="1"/>
  <c r="BF289" i="1"/>
  <c r="BG289" i="1" s="1"/>
  <c r="G36" i="8" s="1"/>
  <c r="H36" i="8" s="1"/>
  <c r="BF331" i="1"/>
  <c r="BG331" i="1" s="1"/>
  <c r="BF3" i="1"/>
  <c r="BG3" i="1" s="1"/>
  <c r="BF68" i="1"/>
  <c r="BG68" i="1" s="1"/>
  <c r="BF100" i="1"/>
  <c r="BG100" i="1" s="1"/>
  <c r="BF132" i="1"/>
  <c r="BG132" i="1" s="1"/>
  <c r="BF164" i="1"/>
  <c r="BG164" i="1" s="1"/>
  <c r="BF196" i="1"/>
  <c r="BG196" i="1" s="1"/>
  <c r="BF228" i="1"/>
  <c r="BG228" i="1" s="1"/>
  <c r="BF157" i="1"/>
  <c r="BG157" i="1" s="1"/>
  <c r="BF327" i="1"/>
  <c r="BG327" i="1" s="1"/>
  <c r="BF431" i="1"/>
  <c r="BG431" i="1" s="1"/>
  <c r="BF474" i="1"/>
  <c r="BG474" i="1" s="1"/>
  <c r="BF77" i="1"/>
  <c r="BG77" i="1" s="1"/>
  <c r="BF247" i="1"/>
  <c r="BG247" i="1" s="1"/>
  <c r="BF409" i="1"/>
  <c r="BG409" i="1" s="1"/>
  <c r="BF454" i="1"/>
  <c r="BG454" i="1" s="1"/>
  <c r="BF497" i="1"/>
  <c r="BG497" i="1" s="1"/>
  <c r="BF167" i="1"/>
  <c r="BG167" i="1" s="1"/>
  <c r="BF338" i="1"/>
  <c r="BG338" i="1" s="1"/>
  <c r="BF434" i="1"/>
  <c r="BG434" i="1" s="1"/>
  <c r="BF477" i="1"/>
  <c r="BG477" i="1" s="1"/>
  <c r="BF519" i="1"/>
  <c r="BG519" i="1" s="1"/>
  <c r="BF403" i="1"/>
  <c r="BG403" i="1" s="1"/>
  <c r="BF292" i="1"/>
  <c r="BG292" i="1" s="1"/>
  <c r="BF356" i="1"/>
  <c r="BG356" i="1" s="1"/>
  <c r="BF388" i="1"/>
  <c r="BG388" i="1" s="1"/>
  <c r="BF23" i="1"/>
  <c r="BG23" i="1" s="1"/>
  <c r="BF483" i="1"/>
  <c r="BG483" i="1" s="1"/>
  <c r="BF614" i="1"/>
  <c r="BG614" i="1" s="1"/>
  <c r="BF699" i="1"/>
  <c r="BG699" i="1" s="1"/>
  <c r="BF742" i="1"/>
  <c r="BG742" i="1" s="1"/>
  <c r="BF785" i="1"/>
  <c r="BG785" i="1" s="1"/>
  <c r="BF870" i="1"/>
  <c r="BG870" i="1" s="1"/>
  <c r="BF913" i="1"/>
  <c r="BG913" i="1" s="1"/>
  <c r="BF955" i="1"/>
  <c r="BG955" i="1" s="1"/>
  <c r="BF1041" i="1"/>
  <c r="BG1041" i="1" s="1"/>
  <c r="BF1083" i="1"/>
  <c r="BG1083" i="1" s="1"/>
  <c r="BF1126" i="1"/>
  <c r="BG1126" i="1" s="1"/>
  <c r="BF1169" i="1"/>
  <c r="BG1169" i="1" s="1"/>
  <c r="BF1211" i="1"/>
  <c r="BG1211" i="1" s="1"/>
  <c r="BF1254" i="1"/>
  <c r="BG1254" i="1" s="1"/>
  <c r="BF1297" i="1"/>
  <c r="BG1297" i="1" s="1"/>
  <c r="BF1339" i="1"/>
  <c r="BG1339" i="1" s="1"/>
  <c r="BF45" i="1"/>
  <c r="BG45" i="1" s="1"/>
  <c r="BF615" i="1"/>
  <c r="BG615" i="1" s="1"/>
  <c r="BF658" i="1"/>
  <c r="BG658" i="1" s="1"/>
  <c r="G94" i="8" s="1"/>
  <c r="H94" i="8" s="1"/>
  <c r="BF701" i="1"/>
  <c r="BG701" i="1" s="1"/>
  <c r="BF743" i="1"/>
  <c r="BG743" i="1" s="1"/>
  <c r="BF786" i="1"/>
  <c r="BG786" i="1" s="1"/>
  <c r="BF871" i="1"/>
  <c r="BG871" i="1" s="1"/>
  <c r="BF914" i="1"/>
  <c r="BG914" i="1" s="1"/>
  <c r="BF957" i="1"/>
  <c r="BG957" i="1" s="1"/>
  <c r="BF999" i="1"/>
  <c r="BG999" i="1" s="1"/>
  <c r="G112" i="8" s="1"/>
  <c r="H112" i="8" s="1"/>
  <c r="BF1042" i="1"/>
  <c r="BG1042" i="1" s="1"/>
  <c r="BF1085" i="1"/>
  <c r="BG1085" i="1" s="1"/>
  <c r="BF1127" i="1"/>
  <c r="BG1127" i="1" s="1"/>
  <c r="BF1170" i="1"/>
  <c r="BG1170" i="1" s="1"/>
  <c r="BF1213" i="1"/>
  <c r="BG1213" i="1" s="1"/>
  <c r="BF1255" i="1"/>
  <c r="BG1255" i="1" s="1"/>
  <c r="BF1298" i="1"/>
  <c r="BG1298" i="1" s="1"/>
  <c r="BF1341" i="1"/>
  <c r="BG1341" i="1" s="1"/>
  <c r="BF237" i="1"/>
  <c r="BG237" i="1" s="1"/>
  <c r="BF537" i="1"/>
  <c r="BG537" i="1" s="1"/>
  <c r="BF585" i="1"/>
  <c r="BG585" i="1" s="1"/>
  <c r="BF627" i="1"/>
  <c r="BG627" i="1" s="1"/>
  <c r="BF670" i="1"/>
  <c r="BG670" i="1" s="1"/>
  <c r="BF713" i="1"/>
  <c r="BG713" i="1" s="1"/>
  <c r="BF755" i="1"/>
  <c r="BG755" i="1" s="1"/>
  <c r="BF798" i="1"/>
  <c r="BG798" i="1" s="1"/>
  <c r="BF841" i="1"/>
  <c r="BG841" i="1" s="1"/>
  <c r="BF883" i="1"/>
  <c r="BG883" i="1" s="1"/>
  <c r="BF926" i="1"/>
  <c r="BG926" i="1" s="1"/>
  <c r="BF969" i="1"/>
  <c r="BG969" i="1" s="1"/>
  <c r="BF1054" i="1"/>
  <c r="BG1054" i="1" s="1"/>
  <c r="BF1097" i="1"/>
  <c r="BG1097" i="1" s="1"/>
  <c r="BF1139" i="1"/>
  <c r="BG1139" i="1" s="1"/>
  <c r="BF1182" i="1"/>
  <c r="BG1182" i="1" s="1"/>
  <c r="BF1225" i="1"/>
  <c r="BG1225" i="1" s="1"/>
  <c r="BF1267" i="1"/>
  <c r="BG1267" i="1" s="1"/>
  <c r="BF1310" i="1"/>
  <c r="BG1310" i="1" s="1"/>
  <c r="BF448" i="1"/>
  <c r="BG448" i="1" s="1"/>
  <c r="BF480" i="1"/>
  <c r="BG480" i="1" s="1"/>
  <c r="BF512" i="1"/>
  <c r="BG512" i="1" s="1"/>
  <c r="BF544" i="1"/>
  <c r="BG544" i="1" s="1"/>
  <c r="BF576" i="1"/>
  <c r="BG576" i="1" s="1"/>
  <c r="BF608" i="1"/>
  <c r="BG608" i="1" s="1"/>
  <c r="BF640" i="1"/>
  <c r="BG640" i="1" s="1"/>
  <c r="BF672" i="1"/>
  <c r="BG672" i="1" s="1"/>
  <c r="BF704" i="1"/>
  <c r="BG704" i="1" s="1"/>
  <c r="BF736" i="1"/>
  <c r="BG736" i="1" s="1"/>
  <c r="BF768" i="1"/>
  <c r="BG768" i="1" s="1"/>
  <c r="BF800" i="1"/>
  <c r="BG800" i="1" s="1"/>
  <c r="BF832" i="1"/>
  <c r="BG832" i="1" s="1"/>
  <c r="BF864" i="1"/>
  <c r="BG864" i="1" s="1"/>
  <c r="BF896" i="1"/>
  <c r="BG896" i="1" s="1"/>
  <c r="BF928" i="1"/>
  <c r="BG928" i="1" s="1"/>
  <c r="BF960" i="1"/>
  <c r="BG960" i="1" s="1"/>
  <c r="BF992" i="1"/>
  <c r="BG992" i="1" s="1"/>
  <c r="BF1024" i="1"/>
  <c r="BG1024" i="1" s="1"/>
  <c r="BF1056" i="1"/>
  <c r="BG1056" i="1" s="1"/>
  <c r="BF1088" i="1"/>
  <c r="BG1088" i="1" s="1"/>
  <c r="BF575" i="1"/>
  <c r="BG575" i="1" s="1"/>
  <c r="BF746" i="1"/>
  <c r="BG746" i="1" s="1"/>
  <c r="BF917" i="1"/>
  <c r="BG917" i="1" s="1"/>
  <c r="BF1087" i="1"/>
  <c r="BG1087" i="1" s="1"/>
  <c r="BF1258" i="1"/>
  <c r="BG1258" i="1" s="1"/>
  <c r="BF1389" i="1"/>
  <c r="BG1389" i="1" s="1"/>
  <c r="BF1431" i="1"/>
  <c r="BG1431" i="1" s="1"/>
  <c r="BF1474" i="1"/>
  <c r="BG1474" i="1" s="1"/>
  <c r="BF1517" i="1"/>
  <c r="BG1517" i="1" s="1"/>
  <c r="BF1645" i="1"/>
  <c r="BG1645" i="1" s="1"/>
  <c r="BF1687" i="1"/>
  <c r="BG1687" i="1" s="1"/>
  <c r="BF1730" i="1"/>
  <c r="BG1730" i="1" s="1"/>
  <c r="BF645" i="1"/>
  <c r="BG645" i="1" s="1"/>
  <c r="BF815" i="1"/>
  <c r="BG815" i="1" s="1"/>
  <c r="BF986" i="1"/>
  <c r="BG986" i="1" s="1"/>
  <c r="BF1157" i="1"/>
  <c r="BG1157" i="1" s="1"/>
  <c r="BF1327" i="1"/>
  <c r="BG1327" i="1" s="1"/>
  <c r="BF1406" i="1"/>
  <c r="BG1406" i="1" s="1"/>
  <c r="BF1449" i="1"/>
  <c r="BG1449" i="1" s="1"/>
  <c r="BF1491" i="1"/>
  <c r="BG1491" i="1" s="1"/>
  <c r="BF1534" i="1"/>
  <c r="BG1534" i="1" s="1"/>
  <c r="BF1577" i="1"/>
  <c r="BG1577" i="1" s="1"/>
  <c r="BF1619" i="1"/>
  <c r="BG1619" i="1" s="1"/>
  <c r="G175" i="8" s="1"/>
  <c r="H175" i="8" s="1"/>
  <c r="BF1662" i="1"/>
  <c r="BG1662" i="1" s="1"/>
  <c r="BF1705" i="1"/>
  <c r="BG1705" i="1" s="1"/>
  <c r="BF586" i="1"/>
  <c r="BG586" i="1" s="1"/>
  <c r="G78" i="8" s="1"/>
  <c r="H78" i="8" s="1"/>
  <c r="BF757" i="1"/>
  <c r="BG757" i="1" s="1"/>
  <c r="BF927" i="1"/>
  <c r="BG927" i="1" s="1"/>
  <c r="BF1098" i="1"/>
  <c r="BG1098" i="1" s="1"/>
  <c r="BF1269" i="1"/>
  <c r="BG1269" i="1" s="1"/>
  <c r="BF1391" i="1"/>
  <c r="BG1391" i="1" s="1"/>
  <c r="BF1434" i="1"/>
  <c r="BG1434" i="1" s="1"/>
  <c r="BF1477" i="1"/>
  <c r="BG1477" i="1" s="1"/>
  <c r="BF1519" i="1"/>
  <c r="BG1519" i="1" s="1"/>
  <c r="BF1562" i="1"/>
  <c r="BG1562" i="1" s="1"/>
  <c r="BF1605" i="1"/>
  <c r="BG1605" i="1" s="1"/>
  <c r="BF1647" i="1"/>
  <c r="BG1647" i="1" s="1"/>
  <c r="BF1690" i="1"/>
  <c r="BG1690" i="1" s="1"/>
  <c r="BF1353" i="1"/>
  <c r="BG1353" i="1" s="1"/>
  <c r="BF1112" i="1"/>
  <c r="BG1112" i="1" s="1"/>
  <c r="BF1176" i="1"/>
  <c r="BG1176" i="1" s="1"/>
  <c r="BF1208" i="1"/>
  <c r="BG1208" i="1" s="1"/>
  <c r="BF1240" i="1"/>
  <c r="BG1240" i="1" s="1"/>
  <c r="BF1272" i="1"/>
  <c r="BG1272" i="1" s="1"/>
  <c r="BF1304" i="1"/>
  <c r="BG1304" i="1" s="1"/>
  <c r="BF1336" i="1"/>
  <c r="BG1336" i="1" s="1"/>
  <c r="BF1368" i="1"/>
  <c r="BG1368" i="1" s="1"/>
  <c r="BF1400" i="1"/>
  <c r="BG1400" i="1" s="1"/>
  <c r="BF1432" i="1"/>
  <c r="BG1432" i="1" s="1"/>
  <c r="BF1464" i="1"/>
  <c r="BG1464" i="1" s="1"/>
  <c r="BF1496" i="1"/>
  <c r="BG1496" i="1" s="1"/>
  <c r="BF1528" i="1"/>
  <c r="BG1528" i="1" s="1"/>
  <c r="BF1457" i="1"/>
  <c r="BG1457" i="1" s="1"/>
  <c r="BF1627" i="1"/>
  <c r="BG1627" i="1" s="1"/>
  <c r="BF1750" i="1"/>
  <c r="BG1750" i="1" s="1"/>
  <c r="G192" i="8" s="1"/>
  <c r="H192" i="8" s="1"/>
  <c r="BF1793" i="1"/>
  <c r="BG1793" i="1" s="1"/>
  <c r="BF1835" i="1"/>
  <c r="BG1835" i="1" s="1"/>
  <c r="BF1878" i="1"/>
  <c r="BG1878" i="1" s="1"/>
  <c r="BF1921" i="1"/>
  <c r="BG1921" i="1" s="1"/>
  <c r="BF1963" i="1"/>
  <c r="BG1963" i="1" s="1"/>
  <c r="BF2006" i="1"/>
  <c r="BG2006" i="1" s="1"/>
  <c r="BF2049" i="1"/>
  <c r="BG2049" i="1" s="1"/>
  <c r="BF2091" i="1"/>
  <c r="BG2091" i="1" s="1"/>
  <c r="BF2134" i="1"/>
  <c r="BG2134" i="1" s="1"/>
  <c r="BF2177" i="1"/>
  <c r="BG2177" i="1" s="1"/>
  <c r="BF2219" i="1"/>
  <c r="BG2219" i="1" s="1"/>
  <c r="BF2305" i="1"/>
  <c r="BG2305" i="1" s="1"/>
  <c r="BF2347" i="1"/>
  <c r="BG2347" i="1" s="1"/>
  <c r="BF2390" i="1"/>
  <c r="BG2390" i="1" s="1"/>
  <c r="BF2433" i="1"/>
  <c r="BG2433" i="1" s="1"/>
  <c r="BF2475" i="1"/>
  <c r="BG2475" i="1" s="1"/>
  <c r="G254" i="8" s="1"/>
  <c r="H254" i="8" s="1"/>
  <c r="BF954" i="1"/>
  <c r="BG954" i="1" s="1"/>
  <c r="BF1441" i="1"/>
  <c r="BG1441" i="1" s="1"/>
  <c r="BF1611" i="1"/>
  <c r="BG1611" i="1" s="1"/>
  <c r="BF1831" i="1"/>
  <c r="BG1831" i="1" s="1"/>
  <c r="BF1874" i="1"/>
  <c r="BG1874" i="1" s="1"/>
  <c r="BF1917" i="1"/>
  <c r="BG1917" i="1" s="1"/>
  <c r="BF1959" i="1"/>
  <c r="BG1959" i="1" s="1"/>
  <c r="BF2002" i="1"/>
  <c r="BG2002" i="1" s="1"/>
  <c r="BF2045" i="1"/>
  <c r="BG2045" i="1" s="1"/>
  <c r="BF2087" i="1"/>
  <c r="BG2087" i="1" s="1"/>
  <c r="BF2130" i="1"/>
  <c r="BG2130" i="1" s="1"/>
  <c r="BF2173" i="1"/>
  <c r="BG2173" i="1" s="1"/>
  <c r="BF2215" i="1"/>
  <c r="BG2215" i="1" s="1"/>
  <c r="BF2258" i="1"/>
  <c r="BG2258" i="1" s="1"/>
  <c r="BF2301" i="1"/>
  <c r="BG2301" i="1" s="1"/>
  <c r="BF2343" i="1"/>
  <c r="BG2343" i="1" s="1"/>
  <c r="BF2386" i="1"/>
  <c r="BG2386" i="1" s="1"/>
  <c r="BF2429" i="1"/>
  <c r="BG2429" i="1" s="1"/>
  <c r="BF2471" i="1"/>
  <c r="BG2471" i="1" s="1"/>
  <c r="BF1061" i="1"/>
  <c r="BG1061" i="1" s="1"/>
  <c r="BF1467" i="1"/>
  <c r="BG1467" i="1" s="1"/>
  <c r="BF1753" i="1"/>
  <c r="BG1753" i="1" s="1"/>
  <c r="BF1795" i="1"/>
  <c r="BG1795" i="1" s="1"/>
  <c r="BF1838" i="1"/>
  <c r="BG1838" i="1" s="1"/>
  <c r="BF1881" i="1"/>
  <c r="BG1881" i="1" s="1"/>
  <c r="BF1923" i="1"/>
  <c r="BG1923" i="1" s="1"/>
  <c r="BF1966" i="1"/>
  <c r="BG1966" i="1" s="1"/>
  <c r="BF2051" i="1"/>
  <c r="BG2051" i="1" s="1"/>
  <c r="BF2094" i="1"/>
  <c r="BG2094" i="1" s="1"/>
  <c r="BF2137" i="1"/>
  <c r="BG2137" i="1" s="1"/>
  <c r="BF2179" i="1"/>
  <c r="BG2179" i="1" s="1"/>
  <c r="BF2222" i="1"/>
  <c r="BG2222" i="1" s="1"/>
  <c r="BF2265" i="1"/>
  <c r="BG2265" i="1" s="1"/>
  <c r="BF2307" i="1"/>
  <c r="BG2307" i="1" s="1"/>
  <c r="BF2350" i="1"/>
  <c r="BG2350" i="1" s="1"/>
  <c r="BF2393" i="1"/>
  <c r="BG2393" i="1" s="1"/>
  <c r="BF1552" i="1"/>
  <c r="BG1552" i="1" s="1"/>
  <c r="BF1584" i="1"/>
  <c r="BG1584" i="1" s="1"/>
  <c r="BF1616" i="1"/>
  <c r="BG1616" i="1" s="1"/>
  <c r="G172" i="8" s="1"/>
  <c r="H172" i="8" s="1"/>
  <c r="BF1648" i="1"/>
  <c r="BG1648" i="1" s="1"/>
  <c r="BF1680" i="1"/>
  <c r="BG1680" i="1" s="1"/>
  <c r="BF1712" i="1"/>
  <c r="BG1712" i="1" s="1"/>
  <c r="BF1744" i="1"/>
  <c r="BG1744" i="1" s="1"/>
  <c r="BF1776" i="1"/>
  <c r="BG1776" i="1" s="1"/>
  <c r="BF1808" i="1"/>
  <c r="BG1808" i="1" s="1"/>
  <c r="BF1840" i="1"/>
  <c r="BG1840" i="1" s="1"/>
  <c r="BF1872" i="1"/>
  <c r="BG1872" i="1" s="1"/>
  <c r="BF1904" i="1"/>
  <c r="BG1904" i="1" s="1"/>
  <c r="BF1936" i="1"/>
  <c r="BG1936" i="1" s="1"/>
  <c r="BF1968" i="1"/>
  <c r="BG1968" i="1" s="1"/>
  <c r="BF2000" i="1"/>
  <c r="BG2000" i="1" s="1"/>
  <c r="BF2032" i="1"/>
  <c r="BG2032" i="1" s="1"/>
  <c r="BF2064" i="1"/>
  <c r="BG2064" i="1" s="1"/>
  <c r="BF2096" i="1"/>
  <c r="BG2096" i="1" s="1"/>
  <c r="BF2128" i="1"/>
  <c r="BG2128" i="1" s="1"/>
  <c r="BF2160" i="1"/>
  <c r="BG2160" i="1" s="1"/>
  <c r="G231" i="8" s="1"/>
  <c r="H231" i="8" s="1"/>
  <c r="BF2192" i="1"/>
  <c r="BG2192" i="1" s="1"/>
  <c r="BF911" i="1"/>
  <c r="BG911" i="1" s="1"/>
  <c r="BF1786" i="1"/>
  <c r="BG1786" i="1" s="1"/>
  <c r="BF1957" i="1"/>
  <c r="BG1957" i="1" s="1"/>
  <c r="BF2127" i="1"/>
  <c r="BG2127" i="1" s="1"/>
  <c r="BF2298" i="1"/>
  <c r="BG2298" i="1" s="1"/>
  <c r="BF2437" i="1"/>
  <c r="BG2437" i="1" s="1"/>
  <c r="BF2507" i="1"/>
  <c r="BG2507" i="1" s="1"/>
  <c r="BF2550" i="1"/>
  <c r="BG2550" i="1" s="1"/>
  <c r="BF2593" i="1"/>
  <c r="BG2593" i="1" s="1"/>
  <c r="BF2678" i="1"/>
  <c r="BG2678" i="1" s="1"/>
  <c r="BF2721" i="1"/>
  <c r="BG2721" i="1" s="1"/>
  <c r="BF2763" i="1"/>
  <c r="BG2763" i="1" s="1"/>
  <c r="BF2806" i="1"/>
  <c r="BG2806" i="1" s="1"/>
  <c r="BF2849" i="1"/>
  <c r="BG2849" i="1" s="1"/>
  <c r="BF2891" i="1"/>
  <c r="BG2891" i="1" s="1"/>
  <c r="BF2934" i="1"/>
  <c r="BG2934" i="1" s="1"/>
  <c r="BF2977" i="1"/>
  <c r="BG2977" i="1" s="1"/>
  <c r="BF3019" i="1"/>
  <c r="BG3019" i="1" s="1"/>
  <c r="BF3062" i="1"/>
  <c r="BG3062" i="1" s="1"/>
  <c r="BF3105" i="1"/>
  <c r="BG3105" i="1" s="1"/>
  <c r="BF3147" i="1"/>
  <c r="BG3147" i="1" s="1"/>
  <c r="BF1707" i="1"/>
  <c r="BG1707" i="1" s="1"/>
  <c r="BF1898" i="1"/>
  <c r="BG1898" i="1" s="1"/>
  <c r="BF2069" i="1"/>
  <c r="BG2069" i="1" s="1"/>
  <c r="BF2239" i="1"/>
  <c r="BG2239" i="1" s="1"/>
  <c r="BF2409" i="1"/>
  <c r="BG2409" i="1" s="1"/>
  <c r="BF2493" i="1"/>
  <c r="BG2493" i="1" s="1"/>
  <c r="BF2535" i="1"/>
  <c r="BG2535" i="1" s="1"/>
  <c r="BF2578" i="1"/>
  <c r="BG2578" i="1" s="1"/>
  <c r="BF2621" i="1"/>
  <c r="BG2621" i="1" s="1"/>
  <c r="BF2663" i="1"/>
  <c r="BG2663" i="1" s="1"/>
  <c r="G299" i="8" s="1"/>
  <c r="H299" i="8" s="1"/>
  <c r="BF2706" i="1"/>
  <c r="BG2706" i="1" s="1"/>
  <c r="BF2749" i="1"/>
  <c r="BG2749" i="1" s="1"/>
  <c r="BF2791" i="1"/>
  <c r="BG2791" i="1" s="1"/>
  <c r="BF2834" i="1"/>
  <c r="BG2834" i="1" s="1"/>
  <c r="BF2877" i="1"/>
  <c r="BG2877" i="1" s="1"/>
  <c r="BF3005" i="1"/>
  <c r="BG3005" i="1" s="1"/>
  <c r="BF3047" i="1"/>
  <c r="BG3047" i="1" s="1"/>
  <c r="BF3133" i="1"/>
  <c r="BG3133" i="1" s="1"/>
  <c r="BF1643" i="1"/>
  <c r="BG1643" i="1" s="1"/>
  <c r="BF1882" i="1"/>
  <c r="BG1882" i="1" s="1"/>
  <c r="BF2053" i="1"/>
  <c r="BG2053" i="1" s="1"/>
  <c r="BF2223" i="1"/>
  <c r="BG2223" i="1" s="1"/>
  <c r="BF2394" i="1"/>
  <c r="BG2394" i="1" s="1"/>
  <c r="BF2485" i="1"/>
  <c r="BG2485" i="1" s="1"/>
  <c r="BF2531" i="1"/>
  <c r="BG2531" i="1" s="1"/>
  <c r="BF2617" i="1"/>
  <c r="BG2617" i="1" s="1"/>
  <c r="BF2702" i="1"/>
  <c r="BG2702" i="1" s="1"/>
  <c r="BF2745" i="1"/>
  <c r="BG2745" i="1" s="1"/>
  <c r="BF2787" i="1"/>
  <c r="BG2787" i="1" s="1"/>
  <c r="BF2830" i="1"/>
  <c r="BG2830" i="1" s="1"/>
  <c r="BF2873" i="1"/>
  <c r="BG2873" i="1" s="1"/>
  <c r="BF2958" i="1"/>
  <c r="BG2958" i="1" s="1"/>
  <c r="BF3043" i="1"/>
  <c r="BG3043" i="1" s="1"/>
  <c r="BF3086" i="1"/>
  <c r="BG3086" i="1" s="1"/>
  <c r="BF2491" i="1"/>
  <c r="BG2491" i="1" s="1"/>
  <c r="BF2248" i="1"/>
  <c r="BG2248" i="1" s="1"/>
  <c r="BF2280" i="1"/>
  <c r="BG2280" i="1" s="1"/>
  <c r="BF2312" i="1"/>
  <c r="BG2312" i="1" s="1"/>
  <c r="BF2344" i="1"/>
  <c r="BG2344" i="1" s="1"/>
  <c r="BF2376" i="1"/>
  <c r="BG2376" i="1" s="1"/>
  <c r="BF2408" i="1"/>
  <c r="BG2408" i="1" s="1"/>
  <c r="BF2472" i="1"/>
  <c r="BG2472" i="1" s="1"/>
  <c r="BF2504" i="1"/>
  <c r="BG2504" i="1" s="1"/>
  <c r="BF2536" i="1"/>
  <c r="BG2536" i="1" s="1"/>
  <c r="BF2568" i="1"/>
  <c r="BG2568" i="1" s="1"/>
  <c r="G269" i="8" s="1"/>
  <c r="H269" i="8" s="1"/>
  <c r="BF2600" i="1"/>
  <c r="BG2600" i="1" s="1"/>
  <c r="BF2664" i="1"/>
  <c r="BG2664" i="1" s="1"/>
  <c r="BF2696" i="1"/>
  <c r="BG2696" i="1" s="1"/>
  <c r="BF2728" i="1"/>
  <c r="BG2728" i="1" s="1"/>
  <c r="BF2760" i="1"/>
  <c r="BG2760" i="1" s="1"/>
  <c r="BF2792" i="1"/>
  <c r="BG2792" i="1" s="1"/>
  <c r="BF2824" i="1"/>
  <c r="BG2824" i="1" s="1"/>
  <c r="BF2888" i="1"/>
  <c r="BG2888" i="1" s="1"/>
  <c r="BF1579" i="1"/>
  <c r="BG1579" i="1" s="1"/>
  <c r="BF2378" i="1"/>
  <c r="BG2378" i="1" s="1"/>
  <c r="BF2613" i="1"/>
  <c r="BG2613" i="1" s="1"/>
  <c r="BF2783" i="1"/>
  <c r="BG2783" i="1" s="1"/>
  <c r="BF2954" i="1"/>
  <c r="BG2954" i="1" s="1"/>
  <c r="BF3118" i="1"/>
  <c r="BG3118" i="1" s="1"/>
  <c r="BF3179" i="1"/>
  <c r="BG3179" i="1" s="1"/>
  <c r="BF3222" i="1"/>
  <c r="BG3222" i="1" s="1"/>
  <c r="BF3265" i="1"/>
  <c r="BG3265" i="1" s="1"/>
  <c r="BF3307" i="1"/>
  <c r="BG3307" i="1" s="1"/>
  <c r="BF3393" i="1"/>
  <c r="BG3393" i="1" s="1"/>
  <c r="BF3435" i="1"/>
  <c r="BG3435" i="1" s="1"/>
  <c r="BF3478" i="1"/>
  <c r="BG3478" i="1" s="1"/>
  <c r="BF3521" i="1"/>
  <c r="BG3521" i="1" s="1"/>
  <c r="BF3563" i="1"/>
  <c r="BG3563" i="1" s="1"/>
  <c r="BF3606" i="1"/>
  <c r="BG3606" i="1" s="1"/>
  <c r="BF3649" i="1"/>
  <c r="BG3649" i="1" s="1"/>
  <c r="BF3691" i="1"/>
  <c r="BG3691" i="1" s="1"/>
  <c r="BF3734" i="1"/>
  <c r="BG3734" i="1" s="1"/>
  <c r="BF3777" i="1"/>
  <c r="BG3777" i="1" s="1"/>
  <c r="BF3819" i="1"/>
  <c r="BG3819" i="1" s="1"/>
  <c r="BF3862" i="1"/>
  <c r="BG3862" i="1" s="1"/>
  <c r="BF3905" i="1"/>
  <c r="BG3905" i="1" s="1"/>
  <c r="BF3947" i="1"/>
  <c r="BG3947" i="1" s="1"/>
  <c r="BF3990" i="1"/>
  <c r="BG3990" i="1" s="1"/>
  <c r="BF4031" i="1"/>
  <c r="BG4031" i="1" s="1"/>
  <c r="BF2229" i="1"/>
  <c r="BG2229" i="1" s="1"/>
  <c r="BF2575" i="1"/>
  <c r="BG2575" i="1" s="1"/>
  <c r="G272" i="8" s="1"/>
  <c r="H272" i="8" s="1"/>
  <c r="BF2746" i="1"/>
  <c r="BG2746" i="1" s="1"/>
  <c r="BF3087" i="1"/>
  <c r="BG3087" i="1" s="1"/>
  <c r="BF3170" i="1"/>
  <c r="BG3170" i="1" s="1"/>
  <c r="BF3213" i="1"/>
  <c r="BG3213" i="1" s="1"/>
  <c r="BF3255" i="1"/>
  <c r="BG3255" i="1" s="1"/>
  <c r="BF3298" i="1"/>
  <c r="BG3298" i="1" s="1"/>
  <c r="BF3383" i="1"/>
  <c r="BG3383" i="1" s="1"/>
  <c r="BF3426" i="1"/>
  <c r="BG3426" i="1" s="1"/>
  <c r="BF3469" i="1"/>
  <c r="BG3469" i="1" s="1"/>
  <c r="BF3511" i="1"/>
  <c r="BG3511" i="1" s="1"/>
  <c r="BF3554" i="1"/>
  <c r="BG3554" i="1" s="1"/>
  <c r="BF3597" i="1"/>
  <c r="BG3597" i="1" s="1"/>
  <c r="BF3639" i="1"/>
  <c r="BG3639" i="1" s="1"/>
  <c r="BF3682" i="1"/>
  <c r="BG3682" i="1" s="1"/>
  <c r="BF3725" i="1"/>
  <c r="BG3725" i="1" s="1"/>
  <c r="BF3767" i="1"/>
  <c r="BG3767" i="1" s="1"/>
  <c r="BF3810" i="1"/>
  <c r="BG3810" i="1" s="1"/>
  <c r="BF3853" i="1"/>
  <c r="BG3853" i="1" s="1"/>
  <c r="BF3895" i="1"/>
  <c r="BG3895" i="1" s="1"/>
  <c r="BF3938" i="1"/>
  <c r="BG3938" i="1" s="1"/>
  <c r="BF3981" i="1"/>
  <c r="BG3981" i="1" s="1"/>
  <c r="BF4023" i="1"/>
  <c r="BG4023" i="1" s="1"/>
  <c r="BF2250" i="1"/>
  <c r="BG2250" i="1" s="1"/>
  <c r="BF2751" i="1"/>
  <c r="BG2751" i="1" s="1"/>
  <c r="BF2922" i="1"/>
  <c r="BG2922" i="1" s="1"/>
  <c r="BF3093" i="1"/>
  <c r="BG3093" i="1" s="1"/>
  <c r="BF3171" i="1"/>
  <c r="BG3171" i="1" s="1"/>
  <c r="BF3214" i="1"/>
  <c r="BG3214" i="1" s="1"/>
  <c r="BF3257" i="1"/>
  <c r="BG3257" i="1" s="1"/>
  <c r="BF3299" i="1"/>
  <c r="BG3299" i="1" s="1"/>
  <c r="BF3342" i="1"/>
  <c r="BG3342" i="1" s="1"/>
  <c r="BF3385" i="1"/>
  <c r="BG3385" i="1" s="1"/>
  <c r="BF3427" i="1"/>
  <c r="BG3427" i="1" s="1"/>
  <c r="BF3470" i="1"/>
  <c r="BG3470" i="1" s="1"/>
  <c r="BF3513" i="1"/>
  <c r="BG3513" i="1" s="1"/>
  <c r="BF3555" i="1"/>
  <c r="BG3555" i="1" s="1"/>
  <c r="BF3598" i="1"/>
  <c r="BG3598" i="1" s="1"/>
  <c r="BF3726" i="1"/>
  <c r="BG3726" i="1" s="1"/>
  <c r="BF3769" i="1"/>
  <c r="BG3769" i="1" s="1"/>
  <c r="BF3811" i="1"/>
  <c r="BG3811" i="1" s="1"/>
  <c r="BF3854" i="1"/>
  <c r="BG3854" i="1" s="1"/>
  <c r="BF3897" i="1"/>
  <c r="BG3897" i="1" s="1"/>
  <c r="BF3939" i="1"/>
  <c r="BG3939" i="1" s="1"/>
  <c r="BF3982" i="1"/>
  <c r="BG3982" i="1" s="1"/>
  <c r="BF3107" i="1"/>
  <c r="BG3107" i="1" s="1"/>
  <c r="BF2936" i="1"/>
  <c r="BG2936" i="1" s="1"/>
  <c r="BF2968" i="1"/>
  <c r="BG2968" i="1" s="1"/>
  <c r="BF3000" i="1"/>
  <c r="BG3000" i="1" s="1"/>
  <c r="BF3032" i="1"/>
  <c r="BG3032" i="1" s="1"/>
  <c r="BF3064" i="1"/>
  <c r="BG3064" i="1" s="1"/>
  <c r="BF3096" i="1"/>
  <c r="BG3096" i="1" s="1"/>
  <c r="BF3128" i="1"/>
  <c r="BG3128" i="1" s="1"/>
  <c r="BF3160" i="1"/>
  <c r="BG3160" i="1" s="1"/>
  <c r="BF3192" i="1"/>
  <c r="BG3192" i="1" s="1"/>
  <c r="BF3224" i="1"/>
  <c r="BG3224" i="1" s="1"/>
  <c r="G342" i="8" s="1"/>
  <c r="H342" i="8" s="1"/>
  <c r="BF3256" i="1"/>
  <c r="BG3256" i="1" s="1"/>
  <c r="BF3288" i="1"/>
  <c r="BG3288" i="1" s="1"/>
  <c r="BF3384" i="1"/>
  <c r="BG3384" i="1" s="1"/>
  <c r="BF3416" i="1"/>
  <c r="BG3416" i="1" s="1"/>
  <c r="BF3448" i="1"/>
  <c r="BG3448" i="1" s="1"/>
  <c r="BF3480" i="1"/>
  <c r="BG3480" i="1" s="1"/>
  <c r="BF3512" i="1"/>
  <c r="BG3512" i="1" s="1"/>
  <c r="BF3544" i="1"/>
  <c r="BG3544" i="1" s="1"/>
  <c r="BF3576" i="1"/>
  <c r="BG3576" i="1" s="1"/>
  <c r="BF3608" i="1"/>
  <c r="BG3608" i="1" s="1"/>
  <c r="BF3640" i="1"/>
  <c r="BG3640" i="1" s="1"/>
  <c r="BF3672" i="1"/>
  <c r="BG3672" i="1" s="1"/>
  <c r="BF3704" i="1"/>
  <c r="BG3704" i="1" s="1"/>
  <c r="BF3736" i="1"/>
  <c r="BG3736" i="1" s="1"/>
  <c r="BF2357" i="1"/>
  <c r="BG2357" i="1" s="1"/>
  <c r="BF3114" i="1"/>
  <c r="BG3114" i="1" s="1"/>
  <c r="BF3306" i="1"/>
  <c r="BG3306" i="1" s="1"/>
  <c r="BF3477" i="1"/>
  <c r="BG3477" i="1" s="1"/>
  <c r="BF3647" i="1"/>
  <c r="BG3647" i="1" s="1"/>
  <c r="BF3818" i="1"/>
  <c r="BG3818" i="1" s="1"/>
  <c r="BF3989" i="1"/>
  <c r="BG3989" i="1" s="1"/>
  <c r="BF4063" i="1"/>
  <c r="BG4063" i="1" s="1"/>
  <c r="BF4106" i="1"/>
  <c r="BG4106" i="1" s="1"/>
  <c r="BF2799" i="1"/>
  <c r="BG2799" i="1" s="1"/>
  <c r="BF3226" i="1"/>
  <c r="BG3226" i="1" s="1"/>
  <c r="G343" i="8" s="1"/>
  <c r="H343" i="8" s="1"/>
  <c r="BF3397" i="1"/>
  <c r="BG3397" i="1" s="1"/>
  <c r="BF3567" i="1"/>
  <c r="BG3567" i="1" s="1"/>
  <c r="BF3738" i="1"/>
  <c r="BG3738" i="1" s="1"/>
  <c r="BF3909" i="1"/>
  <c r="BG3909" i="1" s="1"/>
  <c r="BF4043" i="1"/>
  <c r="BG4043" i="1" s="1"/>
  <c r="BF4086" i="1"/>
  <c r="BG4086" i="1" s="1"/>
  <c r="BF2565" i="1"/>
  <c r="BG2565" i="1" s="1"/>
  <c r="BF3167" i="1"/>
  <c r="BG3167" i="1" s="1"/>
  <c r="BF3509" i="1"/>
  <c r="BG3509" i="1" s="1"/>
  <c r="BF3679" i="1"/>
  <c r="BG3679" i="1" s="1"/>
  <c r="BF3850" i="1"/>
  <c r="BG3850" i="1" s="1"/>
  <c r="BF4021" i="1"/>
  <c r="BG4021" i="1" s="1"/>
  <c r="BF4071" i="1"/>
  <c r="BG4071" i="1" s="1"/>
  <c r="BF4025" i="1"/>
  <c r="BG4025" i="1" s="1"/>
  <c r="BF3784" i="1"/>
  <c r="BG3784" i="1" s="1"/>
  <c r="BF3816" i="1"/>
  <c r="BG3816" i="1" s="1"/>
  <c r="BF3848" i="1"/>
  <c r="BG3848" i="1" s="1"/>
  <c r="BF3912" i="1"/>
  <c r="BG3912" i="1" s="1"/>
  <c r="BF3944" i="1"/>
  <c r="BG3944" i="1" s="1"/>
  <c r="BF4008" i="1"/>
  <c r="BG4008" i="1" s="1"/>
  <c r="BF3194" i="1"/>
  <c r="BG3194" i="1" s="1"/>
  <c r="BF3877" i="1"/>
  <c r="BG3877" i="1" s="1"/>
  <c r="G385" i="8" s="1"/>
  <c r="H385" i="8" s="1"/>
  <c r="BF3098" i="1"/>
  <c r="BG3098" i="1" s="1"/>
  <c r="BF3813" i="1"/>
  <c r="BG3813" i="1" s="1"/>
  <c r="BF2842" i="1"/>
  <c r="BG2842" i="1" s="1"/>
  <c r="BF3749" i="1"/>
  <c r="BG3749" i="1" s="1"/>
  <c r="BF4028" i="1"/>
  <c r="BG4028" i="1" s="1"/>
  <c r="BF4060" i="1"/>
  <c r="BG4060" i="1" s="1"/>
  <c r="BF4092" i="1"/>
  <c r="BG4092" i="1" s="1"/>
  <c r="BF83" i="1"/>
  <c r="BG83" i="1" s="1"/>
  <c r="BF254" i="1"/>
  <c r="BG254" i="1" s="1"/>
  <c r="G28" i="8" s="1"/>
  <c r="H28" i="8" s="1"/>
  <c r="BF26" i="1"/>
  <c r="BG26" i="1" s="1"/>
  <c r="BF197" i="1"/>
  <c r="BG197" i="1" s="1"/>
  <c r="BF89" i="1"/>
  <c r="BG89" i="1" s="1"/>
  <c r="BF73" i="1"/>
  <c r="BG73" i="1" s="1"/>
  <c r="BF14" i="1"/>
  <c r="BG14" i="1" s="1"/>
  <c r="BF57" i="1"/>
  <c r="BG57" i="1" s="1"/>
  <c r="G9" i="8" s="1"/>
  <c r="H9" i="8" s="1"/>
  <c r="BF99" i="1"/>
  <c r="BG99" i="1" s="1"/>
  <c r="BF142" i="1"/>
  <c r="BG142" i="1" s="1"/>
  <c r="BF185" i="1"/>
  <c r="BG185" i="1" s="1"/>
  <c r="BF270" i="1"/>
  <c r="BG270" i="1" s="1"/>
  <c r="BF313" i="1"/>
  <c r="BG313" i="1" s="1"/>
  <c r="BF355" i="1"/>
  <c r="BG355" i="1" s="1"/>
  <c r="BF42" i="1"/>
  <c r="BG42" i="1" s="1"/>
  <c r="BF85" i="1"/>
  <c r="BG85" i="1" s="1"/>
  <c r="BF127" i="1"/>
  <c r="BG127" i="1" s="1"/>
  <c r="BF170" i="1"/>
  <c r="BG170" i="1" s="1"/>
  <c r="BF213" i="1"/>
  <c r="BG213" i="1" s="1"/>
  <c r="BF298" i="1"/>
  <c r="BG298" i="1" s="1"/>
  <c r="BF383" i="1"/>
  <c r="BG383" i="1" s="1"/>
  <c r="G50" i="8" s="1"/>
  <c r="H50" i="8" s="1"/>
  <c r="BF81" i="1"/>
  <c r="BG81" i="1" s="1"/>
  <c r="BF123" i="1"/>
  <c r="BG123" i="1" s="1"/>
  <c r="BF166" i="1"/>
  <c r="BG166" i="1" s="1"/>
  <c r="BF209" i="1"/>
  <c r="BG209" i="1" s="1"/>
  <c r="BF251" i="1"/>
  <c r="BG251" i="1" s="1"/>
  <c r="BF294" i="1"/>
  <c r="BG294" i="1" s="1"/>
  <c r="BF337" i="1"/>
  <c r="BG337" i="1" s="1"/>
  <c r="BF379" i="1"/>
  <c r="BG379" i="1" s="1"/>
  <c r="BF8" i="1"/>
  <c r="BG8" i="1" s="1"/>
  <c r="BF40" i="1"/>
  <c r="BG40" i="1" s="1"/>
  <c r="BF72" i="1"/>
  <c r="BG72" i="1" s="1"/>
  <c r="BF104" i="1"/>
  <c r="BG104" i="1" s="1"/>
  <c r="BF136" i="1"/>
  <c r="BG136" i="1" s="1"/>
  <c r="BF168" i="1"/>
  <c r="BG168" i="1" s="1"/>
  <c r="BF232" i="1"/>
  <c r="BG232" i="1" s="1"/>
  <c r="BF7" i="1"/>
  <c r="BG7" i="1" s="1"/>
  <c r="BF178" i="1"/>
  <c r="BG178" i="1" s="1"/>
  <c r="BF349" i="1"/>
  <c r="BG349" i="1" s="1"/>
  <c r="BF437" i="1"/>
  <c r="BG437" i="1" s="1"/>
  <c r="BF479" i="1"/>
  <c r="BG479" i="1" s="1"/>
  <c r="BF522" i="1"/>
  <c r="BG522" i="1" s="1"/>
  <c r="BF98" i="1"/>
  <c r="BG98" i="1" s="1"/>
  <c r="BF269" i="1"/>
  <c r="BG269" i="1" s="1"/>
  <c r="BF415" i="1"/>
  <c r="BG415" i="1" s="1"/>
  <c r="BF459" i="1"/>
  <c r="BG459" i="1" s="1"/>
  <c r="BF18" i="1"/>
  <c r="BG18" i="1" s="1"/>
  <c r="BF189" i="1"/>
  <c r="BG189" i="1" s="1"/>
  <c r="BF359" i="1"/>
  <c r="BG359" i="1" s="1"/>
  <c r="BF439" i="1"/>
  <c r="BG439" i="1" s="1"/>
  <c r="BF482" i="1"/>
  <c r="BG482" i="1" s="1"/>
  <c r="BF525" i="1"/>
  <c r="BG525" i="1" s="1"/>
  <c r="BF264" i="1"/>
  <c r="BG264" i="1" s="1"/>
  <c r="BF296" i="1"/>
  <c r="BG296" i="1" s="1"/>
  <c r="BF360" i="1"/>
  <c r="BG360" i="1" s="1"/>
  <c r="BF109" i="1"/>
  <c r="BG109" i="1" s="1"/>
  <c r="BF505" i="1"/>
  <c r="BG505" i="1" s="1"/>
  <c r="BF577" i="1"/>
  <c r="BG577" i="1" s="1"/>
  <c r="BF619" i="1"/>
  <c r="BG619" i="1" s="1"/>
  <c r="BF662" i="1"/>
  <c r="BG662" i="1" s="1"/>
  <c r="BF705" i="1"/>
  <c r="BG705" i="1" s="1"/>
  <c r="BF747" i="1"/>
  <c r="BG747" i="1" s="1"/>
  <c r="BF790" i="1"/>
  <c r="BG790" i="1" s="1"/>
  <c r="BF833" i="1"/>
  <c r="BG833" i="1" s="1"/>
  <c r="BF875" i="1"/>
  <c r="BG875" i="1" s="1"/>
  <c r="BF918" i="1"/>
  <c r="BG918" i="1" s="1"/>
  <c r="BF961" i="1"/>
  <c r="BG961" i="1" s="1"/>
  <c r="BF1003" i="1"/>
  <c r="BG1003" i="1" s="1"/>
  <c r="BF1046" i="1"/>
  <c r="BG1046" i="1" s="1"/>
  <c r="BF1089" i="1"/>
  <c r="BG1089" i="1" s="1"/>
  <c r="BF1131" i="1"/>
  <c r="BG1131" i="1" s="1"/>
  <c r="BF1174" i="1"/>
  <c r="BG1174" i="1" s="1"/>
  <c r="BF1217" i="1"/>
  <c r="BG1217" i="1" s="1"/>
  <c r="BF1259" i="1"/>
  <c r="BG1259" i="1" s="1"/>
  <c r="BF1302" i="1"/>
  <c r="BG1302" i="1" s="1"/>
  <c r="BF1345" i="1"/>
  <c r="BG1345" i="1" s="1"/>
  <c r="BF130" i="1"/>
  <c r="BG130" i="1" s="1"/>
  <c r="BF510" i="1"/>
  <c r="BG510" i="1" s="1"/>
  <c r="BF578" i="1"/>
  <c r="BG578" i="1" s="1"/>
  <c r="BF621" i="1"/>
  <c r="BG621" i="1" s="1"/>
  <c r="BF663" i="1"/>
  <c r="BG663" i="1" s="1"/>
  <c r="BF706" i="1"/>
  <c r="BG706" i="1" s="1"/>
  <c r="BF749" i="1"/>
  <c r="BG749" i="1" s="1"/>
  <c r="BF791" i="1"/>
  <c r="BG791" i="1" s="1"/>
  <c r="BF834" i="1"/>
  <c r="BG834" i="1" s="1"/>
  <c r="BF877" i="1"/>
  <c r="BG877" i="1" s="1"/>
  <c r="BF919" i="1"/>
  <c r="BG919" i="1" s="1"/>
  <c r="BF962" i="1"/>
  <c r="BG962" i="1" s="1"/>
  <c r="BF1005" i="1"/>
  <c r="BG1005" i="1" s="1"/>
  <c r="BF1047" i="1"/>
  <c r="BG1047" i="1" s="1"/>
  <c r="BF1090" i="1"/>
  <c r="BG1090" i="1" s="1"/>
  <c r="BF1175" i="1"/>
  <c r="BG1175" i="1" s="1"/>
  <c r="BF1218" i="1"/>
  <c r="BG1218" i="1" s="1"/>
  <c r="BF1261" i="1"/>
  <c r="BG1261" i="1" s="1"/>
  <c r="BF1303" i="1"/>
  <c r="BG1303" i="1" s="1"/>
  <c r="BF1346" i="1"/>
  <c r="BG1346" i="1" s="1"/>
  <c r="BF322" i="1"/>
  <c r="BG322" i="1" s="1"/>
  <c r="BF547" i="1"/>
  <c r="BG547" i="1" s="1"/>
  <c r="BF675" i="1"/>
  <c r="BG675" i="1" s="1"/>
  <c r="BF718" i="1"/>
  <c r="BG718" i="1" s="1"/>
  <c r="BF761" i="1"/>
  <c r="BG761" i="1" s="1"/>
  <c r="BF803" i="1"/>
  <c r="BG803" i="1" s="1"/>
  <c r="BF846" i="1"/>
  <c r="BG846" i="1" s="1"/>
  <c r="BF889" i="1"/>
  <c r="BG889" i="1" s="1"/>
  <c r="BF931" i="1"/>
  <c r="BG931" i="1" s="1"/>
  <c r="BF974" i="1"/>
  <c r="BG974" i="1" s="1"/>
  <c r="BF1017" i="1"/>
  <c r="BG1017" i="1" s="1"/>
  <c r="BF1059" i="1"/>
  <c r="BG1059" i="1" s="1"/>
  <c r="BF1102" i="1"/>
  <c r="BG1102" i="1" s="1"/>
  <c r="BF1145" i="1"/>
  <c r="BG1145" i="1" s="1"/>
  <c r="BF1187" i="1"/>
  <c r="BG1187" i="1" s="1"/>
  <c r="BF1230" i="1"/>
  <c r="BG1230" i="1" s="1"/>
  <c r="BF1273" i="1"/>
  <c r="BG1273" i="1" s="1"/>
  <c r="BF1315" i="1"/>
  <c r="BG1315" i="1" s="1"/>
  <c r="BF452" i="1"/>
  <c r="BG452" i="1" s="1"/>
  <c r="BF484" i="1"/>
  <c r="BG484" i="1" s="1"/>
  <c r="BF516" i="1"/>
  <c r="BG516" i="1" s="1"/>
  <c r="BF548" i="1"/>
  <c r="BG548" i="1" s="1"/>
  <c r="BF580" i="1"/>
  <c r="BG580" i="1" s="1"/>
  <c r="BF612" i="1"/>
  <c r="BG612" i="1" s="1"/>
  <c r="BF676" i="1"/>
  <c r="BG676" i="1" s="1"/>
  <c r="BF708" i="1"/>
  <c r="BG708" i="1" s="1"/>
  <c r="BF740" i="1"/>
  <c r="BG740" i="1" s="1"/>
  <c r="BF772" i="1"/>
  <c r="BG772" i="1" s="1"/>
  <c r="BF804" i="1"/>
  <c r="BG804" i="1" s="1"/>
  <c r="BF868" i="1"/>
  <c r="BG868" i="1" s="1"/>
  <c r="BF900" i="1"/>
  <c r="BG900" i="1" s="1"/>
  <c r="BF932" i="1"/>
  <c r="BG932" i="1" s="1"/>
  <c r="BF964" i="1"/>
  <c r="BG964" i="1" s="1"/>
  <c r="BF996" i="1"/>
  <c r="BG996" i="1" s="1"/>
  <c r="BF1028" i="1"/>
  <c r="BG1028" i="1" s="1"/>
  <c r="BF1060" i="1"/>
  <c r="BG1060" i="1" s="1"/>
  <c r="BF1092" i="1"/>
  <c r="BG1092" i="1" s="1"/>
  <c r="BF597" i="1"/>
  <c r="BG597" i="1" s="1"/>
  <c r="BF767" i="1"/>
  <c r="BG767" i="1" s="1"/>
  <c r="BF938" i="1"/>
  <c r="BG938" i="1" s="1"/>
  <c r="BF1109" i="1"/>
  <c r="BG1109" i="1" s="1"/>
  <c r="BF1279" i="1"/>
  <c r="BG1279" i="1" s="1"/>
  <c r="BF1394" i="1"/>
  <c r="BG1394" i="1" s="1"/>
  <c r="BF1437" i="1"/>
  <c r="BG1437" i="1" s="1"/>
  <c r="BF1479" i="1"/>
  <c r="BG1479" i="1" s="1"/>
  <c r="BF1522" i="1"/>
  <c r="BG1522" i="1" s="1"/>
  <c r="BF1565" i="1"/>
  <c r="BG1565" i="1" s="1"/>
  <c r="BF1607" i="1"/>
  <c r="BG1607" i="1" s="1"/>
  <c r="BF1650" i="1"/>
  <c r="BG1650" i="1" s="1"/>
  <c r="BF1693" i="1"/>
  <c r="BG1693" i="1" s="1"/>
  <c r="BF173" i="1"/>
  <c r="BG173" i="1" s="1"/>
  <c r="BF666" i="1"/>
  <c r="BG666" i="1" s="1"/>
  <c r="BF1178" i="1"/>
  <c r="BG1178" i="1" s="1"/>
  <c r="BF1349" i="1"/>
  <c r="BG1349" i="1" s="1"/>
  <c r="BF1411" i="1"/>
  <c r="BG1411" i="1" s="1"/>
  <c r="BF1454" i="1"/>
  <c r="BG1454" i="1" s="1"/>
  <c r="BF1497" i="1"/>
  <c r="BG1497" i="1" s="1"/>
  <c r="BF1539" i="1"/>
  <c r="BG1539" i="1" s="1"/>
  <c r="BF1625" i="1"/>
  <c r="BG1625" i="1" s="1"/>
  <c r="G178" i="8" s="1"/>
  <c r="H178" i="8" s="1"/>
  <c r="BF1667" i="1"/>
  <c r="BG1667" i="1" s="1"/>
  <c r="BF1710" i="1"/>
  <c r="BG1710" i="1" s="1"/>
  <c r="BF607" i="1"/>
  <c r="BG607" i="1" s="1"/>
  <c r="BF778" i="1"/>
  <c r="BG778" i="1" s="1"/>
  <c r="BF949" i="1"/>
  <c r="BG949" i="1" s="1"/>
  <c r="BF1119" i="1"/>
  <c r="BG1119" i="1" s="1"/>
  <c r="BF1290" i="1"/>
  <c r="BG1290" i="1" s="1"/>
  <c r="BF1397" i="1"/>
  <c r="BG1397" i="1" s="1"/>
  <c r="BF1439" i="1"/>
  <c r="BG1439" i="1" s="1"/>
  <c r="BF1482" i="1"/>
  <c r="BG1482" i="1" s="1"/>
  <c r="BF1525" i="1"/>
  <c r="BG1525" i="1" s="1"/>
  <c r="BF1567" i="1"/>
  <c r="BG1567" i="1" s="1"/>
  <c r="BF1610" i="1"/>
  <c r="BG1610" i="1" s="1"/>
  <c r="BF1653" i="1"/>
  <c r="BG1653" i="1" s="1"/>
  <c r="BF1695" i="1"/>
  <c r="BG1695" i="1" s="1"/>
  <c r="BF1347" i="1"/>
  <c r="BG1347" i="1" s="1"/>
  <c r="BF1116" i="1"/>
  <c r="BG1116" i="1" s="1"/>
  <c r="BF1148" i="1"/>
  <c r="BG1148" i="1" s="1"/>
  <c r="BF1180" i="1"/>
  <c r="BG1180" i="1" s="1"/>
  <c r="BF1212" i="1"/>
  <c r="BG1212" i="1" s="1"/>
  <c r="BF1244" i="1"/>
  <c r="BG1244" i="1" s="1"/>
  <c r="G133" i="8" s="1"/>
  <c r="H133" i="8" s="1"/>
  <c r="BF1276" i="1"/>
  <c r="BG1276" i="1" s="1"/>
  <c r="BF1308" i="1"/>
  <c r="BG1308" i="1" s="1"/>
  <c r="BF1340" i="1"/>
  <c r="BG1340" i="1" s="1"/>
  <c r="BF1372" i="1"/>
  <c r="BG1372" i="1" s="1"/>
  <c r="BF1404" i="1"/>
  <c r="BG1404" i="1" s="1"/>
  <c r="BF1436" i="1"/>
  <c r="BG1436" i="1" s="1"/>
  <c r="BF1468" i="1"/>
  <c r="BG1468" i="1" s="1"/>
  <c r="BF1500" i="1"/>
  <c r="BG1500" i="1" s="1"/>
  <c r="BF1532" i="1"/>
  <c r="BG1532" i="1" s="1"/>
  <c r="BF1103" i="1"/>
  <c r="BG1103" i="1" s="1"/>
  <c r="BF1478" i="1"/>
  <c r="BG1478" i="1" s="1"/>
  <c r="BF1649" i="1"/>
  <c r="BG1649" i="1" s="1"/>
  <c r="BF1755" i="1"/>
  <c r="BG1755" i="1" s="1"/>
  <c r="BF1798" i="1"/>
  <c r="BG1798" i="1" s="1"/>
  <c r="BF1841" i="1"/>
  <c r="BG1841" i="1" s="1"/>
  <c r="BF1926" i="1"/>
  <c r="BG1926" i="1" s="1"/>
  <c r="BF1969" i="1"/>
  <c r="BG1969" i="1" s="1"/>
  <c r="BF2011" i="1"/>
  <c r="BG2011" i="1" s="1"/>
  <c r="BF2054" i="1"/>
  <c r="BG2054" i="1" s="1"/>
  <c r="BF2097" i="1"/>
  <c r="BG2097" i="1" s="1"/>
  <c r="BF2139" i="1"/>
  <c r="BG2139" i="1" s="1"/>
  <c r="BF2182" i="1"/>
  <c r="BG2182" i="1" s="1"/>
  <c r="BF2225" i="1"/>
  <c r="BG2225" i="1" s="1"/>
  <c r="BF2267" i="1"/>
  <c r="BG2267" i="1" s="1"/>
  <c r="BF2310" i="1"/>
  <c r="BG2310" i="1" s="1"/>
  <c r="BF2353" i="1"/>
  <c r="BG2353" i="1" s="1"/>
  <c r="BF2395" i="1"/>
  <c r="BG2395" i="1" s="1"/>
  <c r="BF2438" i="1"/>
  <c r="BG2438" i="1" s="1"/>
  <c r="BF2481" i="1"/>
  <c r="BG2481" i="1" s="1"/>
  <c r="G256" i="8" s="1"/>
  <c r="H256" i="8" s="1"/>
  <c r="BF1039" i="1"/>
  <c r="BG1039" i="1" s="1"/>
  <c r="BF1462" i="1"/>
  <c r="BG1462" i="1" s="1"/>
  <c r="BF1633" i="1"/>
  <c r="BG1633" i="1" s="1"/>
  <c r="BF1794" i="1"/>
  <c r="BG1794" i="1" s="1"/>
  <c r="BF1837" i="1"/>
  <c r="BG1837" i="1" s="1"/>
  <c r="BF1879" i="1"/>
  <c r="BG1879" i="1" s="1"/>
  <c r="BF1922" i="1"/>
  <c r="BG1922" i="1" s="1"/>
  <c r="BF1965" i="1"/>
  <c r="BG1965" i="1" s="1"/>
  <c r="BF2007" i="1"/>
  <c r="BG2007" i="1" s="1"/>
  <c r="BF2050" i="1"/>
  <c r="BG2050" i="1" s="1"/>
  <c r="BF2093" i="1"/>
  <c r="BG2093" i="1" s="1"/>
  <c r="BF2135" i="1"/>
  <c r="BG2135" i="1" s="1"/>
  <c r="BF2178" i="1"/>
  <c r="BG2178" i="1" s="1"/>
  <c r="BF2221" i="1"/>
  <c r="BG2221" i="1" s="1"/>
  <c r="BF2306" i="1"/>
  <c r="BG2306" i="1" s="1"/>
  <c r="BF2349" i="1"/>
  <c r="BG2349" i="1" s="1"/>
  <c r="BF2391" i="1"/>
  <c r="BG2391" i="1" s="1"/>
  <c r="BF2434" i="1"/>
  <c r="BG2434" i="1" s="1"/>
  <c r="BF2477" i="1"/>
  <c r="BG2477" i="1" s="1"/>
  <c r="BF1146" i="1"/>
  <c r="BG1146" i="1" s="1"/>
  <c r="BF1489" i="1"/>
  <c r="BG1489" i="1" s="1"/>
  <c r="BF1659" i="1"/>
  <c r="BG1659" i="1" s="1"/>
  <c r="BF1801" i="1"/>
  <c r="BG1801" i="1" s="1"/>
  <c r="BF1843" i="1"/>
  <c r="BG1843" i="1" s="1"/>
  <c r="BF1886" i="1"/>
  <c r="BG1886" i="1" s="1"/>
  <c r="BF1929" i="1"/>
  <c r="BG1929" i="1" s="1"/>
  <c r="BF1971" i="1"/>
  <c r="BG1971" i="1" s="1"/>
  <c r="BF2014" i="1"/>
  <c r="BG2014" i="1" s="1"/>
  <c r="BF2057" i="1"/>
  <c r="BG2057" i="1" s="1"/>
  <c r="BF2099" i="1"/>
  <c r="BG2099" i="1" s="1"/>
  <c r="BF2142" i="1"/>
  <c r="BG2142" i="1" s="1"/>
  <c r="BF2185" i="1"/>
  <c r="BG2185" i="1" s="1"/>
  <c r="BF2227" i="1"/>
  <c r="BG2227" i="1" s="1"/>
  <c r="BF2270" i="1"/>
  <c r="BG2270" i="1" s="1"/>
  <c r="BF2313" i="1"/>
  <c r="BG2313" i="1" s="1"/>
  <c r="BF2355" i="1"/>
  <c r="BG2355" i="1" s="1"/>
  <c r="BF1556" i="1"/>
  <c r="BG1556" i="1" s="1"/>
  <c r="BF1588" i="1"/>
  <c r="BG1588" i="1" s="1"/>
  <c r="BF1620" i="1"/>
  <c r="BG1620" i="1" s="1"/>
  <c r="G176" i="8" s="1"/>
  <c r="H176" i="8" s="1"/>
  <c r="BF1652" i="1"/>
  <c r="BG1652" i="1" s="1"/>
  <c r="BF1684" i="1"/>
  <c r="BG1684" i="1" s="1"/>
  <c r="BF1716" i="1"/>
  <c r="BG1716" i="1" s="1"/>
  <c r="BF1780" i="1"/>
  <c r="BG1780" i="1" s="1"/>
  <c r="BF1812" i="1"/>
  <c r="BG1812" i="1" s="1"/>
  <c r="BF1844" i="1"/>
  <c r="BG1844" i="1" s="1"/>
  <c r="BF1876" i="1"/>
  <c r="BG1876" i="1" s="1"/>
  <c r="BF1908" i="1"/>
  <c r="BG1908" i="1" s="1"/>
  <c r="BF1940" i="1"/>
  <c r="BG1940" i="1" s="1"/>
  <c r="BF1972" i="1"/>
  <c r="BG1972" i="1" s="1"/>
  <c r="BF2004" i="1"/>
  <c r="BG2004" i="1" s="1"/>
  <c r="BF2036" i="1"/>
  <c r="BG2036" i="1" s="1"/>
  <c r="BF2068" i="1"/>
  <c r="BG2068" i="1" s="1"/>
  <c r="BF2100" i="1"/>
  <c r="BG2100" i="1" s="1"/>
  <c r="BF2132" i="1"/>
  <c r="BG2132" i="1" s="1"/>
  <c r="BF2164" i="1"/>
  <c r="BG2164" i="1" s="1"/>
  <c r="BF2196" i="1"/>
  <c r="BG2196" i="1" s="1"/>
  <c r="BF1253" i="1"/>
  <c r="BG1253" i="1" s="1"/>
  <c r="BF1807" i="1"/>
  <c r="BG1807" i="1" s="1"/>
  <c r="BF1978" i="1"/>
  <c r="BG1978" i="1" s="1"/>
  <c r="BF2149" i="1"/>
  <c r="BG2149" i="1" s="1"/>
  <c r="BF2319" i="1"/>
  <c r="BG2319" i="1" s="1"/>
  <c r="BF2447" i="1"/>
  <c r="BG2447" i="1" s="1"/>
  <c r="BF2513" i="1"/>
  <c r="BG2513" i="1" s="1"/>
  <c r="BF2555" i="1"/>
  <c r="BG2555" i="1" s="1"/>
  <c r="BF2598" i="1"/>
  <c r="BG2598" i="1" s="1"/>
  <c r="BF2641" i="1"/>
  <c r="BG2641" i="1" s="1"/>
  <c r="G291" i="8" s="1"/>
  <c r="H291" i="8" s="1"/>
  <c r="BF2683" i="1"/>
  <c r="BG2683" i="1" s="1"/>
  <c r="BF2726" i="1"/>
  <c r="BG2726" i="1" s="1"/>
  <c r="BF2769" i="1"/>
  <c r="BG2769" i="1" s="1"/>
  <c r="BF2811" i="1"/>
  <c r="BG2811" i="1" s="1"/>
  <c r="BF2854" i="1"/>
  <c r="BG2854" i="1" s="1"/>
  <c r="BF2897" i="1"/>
  <c r="BG2897" i="1" s="1"/>
  <c r="G315" i="8" s="1"/>
  <c r="H315" i="8" s="1"/>
  <c r="BF2939" i="1"/>
  <c r="BG2939" i="1" s="1"/>
  <c r="BF2982" i="1"/>
  <c r="BG2982" i="1" s="1"/>
  <c r="BF3025" i="1"/>
  <c r="BG3025" i="1" s="1"/>
  <c r="BF3067" i="1"/>
  <c r="BG3067" i="1" s="1"/>
  <c r="BF3110" i="1"/>
  <c r="BG3110" i="1" s="1"/>
  <c r="BF3153" i="1"/>
  <c r="BG3153" i="1" s="1"/>
  <c r="BF1919" i="1"/>
  <c r="BG1919" i="1" s="1"/>
  <c r="BF2090" i="1"/>
  <c r="BG2090" i="1" s="1"/>
  <c r="BF2261" i="1"/>
  <c r="BG2261" i="1" s="1"/>
  <c r="G236" i="8" s="1"/>
  <c r="H236" i="8" s="1"/>
  <c r="BF2419" i="1"/>
  <c r="BG2419" i="1" s="1"/>
  <c r="BF2583" i="1"/>
  <c r="BG2583" i="1" s="1"/>
  <c r="BF2626" i="1"/>
  <c r="BG2626" i="1" s="1"/>
  <c r="BF2669" i="1"/>
  <c r="BG2669" i="1" s="1"/>
  <c r="BF2711" i="1"/>
  <c r="BG2711" i="1" s="1"/>
  <c r="BF2754" i="1"/>
  <c r="BG2754" i="1" s="1"/>
  <c r="BF2797" i="1"/>
  <c r="BG2797" i="1" s="1"/>
  <c r="BF2839" i="1"/>
  <c r="BG2839" i="1" s="1"/>
  <c r="BF2882" i="1"/>
  <c r="BG2882" i="1" s="1"/>
  <c r="BF2925" i="1"/>
  <c r="BG2925" i="1" s="1"/>
  <c r="BF3053" i="1"/>
  <c r="BG3053" i="1" s="1"/>
  <c r="BF3095" i="1"/>
  <c r="BG3095" i="1" s="1"/>
  <c r="BF3138" i="1"/>
  <c r="BG3138" i="1" s="1"/>
  <c r="BF1729" i="1"/>
  <c r="BG1729" i="1" s="1"/>
  <c r="BF2074" i="1"/>
  <c r="BG2074" i="1" s="1"/>
  <c r="BF2245" i="1"/>
  <c r="BG2245" i="1" s="1"/>
  <c r="BF2410" i="1"/>
  <c r="BG2410" i="1" s="1"/>
  <c r="BF2537" i="1"/>
  <c r="BG2537" i="1" s="1"/>
  <c r="BF2579" i="1"/>
  <c r="BG2579" i="1" s="1"/>
  <c r="BF2622" i="1"/>
  <c r="BG2622" i="1" s="1"/>
  <c r="BF2665" i="1"/>
  <c r="BG2665" i="1" s="1"/>
  <c r="BF2707" i="1"/>
  <c r="BG2707" i="1" s="1"/>
  <c r="BF2750" i="1"/>
  <c r="BG2750" i="1" s="1"/>
  <c r="BF2793" i="1"/>
  <c r="BG2793" i="1" s="1"/>
  <c r="BF2835" i="1"/>
  <c r="BG2835" i="1" s="1"/>
  <c r="BF2878" i="1"/>
  <c r="BG2878" i="1" s="1"/>
  <c r="BF2921" i="1"/>
  <c r="BG2921" i="1" s="1"/>
  <c r="BF2963" i="1"/>
  <c r="BG2963" i="1" s="1"/>
  <c r="G327" i="8" s="1"/>
  <c r="H327" i="8" s="1"/>
  <c r="BF3006" i="1"/>
  <c r="BG3006" i="1" s="1"/>
  <c r="BF3049" i="1"/>
  <c r="BG3049" i="1" s="1"/>
  <c r="BF3091" i="1"/>
  <c r="BG3091" i="1" s="1"/>
  <c r="BF2220" i="1"/>
  <c r="BG2220" i="1" s="1"/>
  <c r="BF2284" i="1"/>
  <c r="BG2284" i="1" s="1"/>
  <c r="BF2316" i="1"/>
  <c r="BG2316" i="1" s="1"/>
  <c r="BF2348" i="1"/>
  <c r="BG2348" i="1" s="1"/>
  <c r="BF2380" i="1"/>
  <c r="BG2380" i="1" s="1"/>
  <c r="BF2412" i="1"/>
  <c r="BG2412" i="1" s="1"/>
  <c r="BF2444" i="1"/>
  <c r="BG2444" i="1" s="1"/>
  <c r="BF2476" i="1"/>
  <c r="BG2476" i="1" s="1"/>
  <c r="BF2508" i="1"/>
  <c r="BG2508" i="1" s="1"/>
  <c r="BF2540" i="1"/>
  <c r="BG2540" i="1" s="1"/>
  <c r="G264" i="8" s="1"/>
  <c r="H264" i="8" s="1"/>
  <c r="BF2604" i="1"/>
  <c r="BG2604" i="1" s="1"/>
  <c r="BF2636" i="1"/>
  <c r="BG2636" i="1" s="1"/>
  <c r="BF2668" i="1"/>
  <c r="BG2668" i="1" s="1"/>
  <c r="BF2700" i="1"/>
  <c r="BG2700" i="1" s="1"/>
  <c r="BF2732" i="1"/>
  <c r="BG2732" i="1" s="1"/>
  <c r="BF2796" i="1"/>
  <c r="BG2796" i="1" s="1"/>
  <c r="BF2828" i="1"/>
  <c r="BG2828" i="1" s="1"/>
  <c r="BF2860" i="1"/>
  <c r="BG2860" i="1" s="1"/>
  <c r="BF2892" i="1"/>
  <c r="BG2892" i="1" s="1"/>
  <c r="BF1781" i="1"/>
  <c r="BG1781" i="1" s="1"/>
  <c r="BF2435" i="1"/>
  <c r="BG2435" i="1" s="1"/>
  <c r="BF2805" i="1"/>
  <c r="BG2805" i="1" s="1"/>
  <c r="BF2975" i="1"/>
  <c r="BG2975" i="1" s="1"/>
  <c r="BF3129" i="1"/>
  <c r="BG3129" i="1" s="1"/>
  <c r="BF3185" i="1"/>
  <c r="BG3185" i="1" s="1"/>
  <c r="BF3227" i="1"/>
  <c r="BG3227" i="1" s="1"/>
  <c r="BF3270" i="1"/>
  <c r="BG3270" i="1" s="1"/>
  <c r="BF3313" i="1"/>
  <c r="BG3313" i="1" s="1"/>
  <c r="BF3355" i="1"/>
  <c r="BG3355" i="1" s="1"/>
  <c r="BF3398" i="1"/>
  <c r="BG3398" i="1" s="1"/>
  <c r="BF3441" i="1"/>
  <c r="BG3441" i="1" s="1"/>
  <c r="BF3483" i="1"/>
  <c r="BG3483" i="1" s="1"/>
  <c r="BF3526" i="1"/>
  <c r="BG3526" i="1" s="1"/>
  <c r="BF3569" i="1"/>
  <c r="BG3569" i="1" s="1"/>
  <c r="BF3611" i="1"/>
  <c r="BG3611" i="1" s="1"/>
  <c r="BF3654" i="1"/>
  <c r="BG3654" i="1" s="1"/>
  <c r="BF3697" i="1"/>
  <c r="BG3697" i="1" s="1"/>
  <c r="BF3739" i="1"/>
  <c r="BG3739" i="1" s="1"/>
  <c r="BF3782" i="1"/>
  <c r="BG3782" i="1" s="1"/>
  <c r="BF3825" i="1"/>
  <c r="BG3825" i="1" s="1"/>
  <c r="BF3867" i="1"/>
  <c r="BG3867" i="1" s="1"/>
  <c r="BF3910" i="1"/>
  <c r="BG3910" i="1" s="1"/>
  <c r="BF3953" i="1"/>
  <c r="BG3953" i="1" s="1"/>
  <c r="BF3995" i="1"/>
  <c r="BG3995" i="1" s="1"/>
  <c r="BF1167" i="1"/>
  <c r="BG1167" i="1" s="1"/>
  <c r="BF2314" i="1"/>
  <c r="BG2314" i="1" s="1"/>
  <c r="BF2597" i="1"/>
  <c r="BG2597" i="1" s="1"/>
  <c r="G276" i="8" s="1"/>
  <c r="H276" i="8" s="1"/>
  <c r="BF2767" i="1"/>
  <c r="BG2767" i="1" s="1"/>
  <c r="BF2938" i="1"/>
  <c r="BG2938" i="1" s="1"/>
  <c r="BF3109" i="1"/>
  <c r="BG3109" i="1" s="1"/>
  <c r="BF3175" i="1"/>
  <c r="BG3175" i="1" s="1"/>
  <c r="BF3218" i="1"/>
  <c r="BG3218" i="1" s="1"/>
  <c r="BF3261" i="1"/>
  <c r="BG3261" i="1" s="1"/>
  <c r="BF3303" i="1"/>
  <c r="BG3303" i="1" s="1"/>
  <c r="BF3346" i="1"/>
  <c r="BG3346" i="1" s="1"/>
  <c r="BF3389" i="1"/>
  <c r="BG3389" i="1" s="1"/>
  <c r="BF3431" i="1"/>
  <c r="BG3431" i="1" s="1"/>
  <c r="BF3474" i="1"/>
  <c r="BG3474" i="1" s="1"/>
  <c r="BF3517" i="1"/>
  <c r="BG3517" i="1" s="1"/>
  <c r="BF3559" i="1"/>
  <c r="BG3559" i="1" s="1"/>
  <c r="BF3602" i="1"/>
  <c r="BG3602" i="1" s="1"/>
  <c r="BF3645" i="1"/>
  <c r="BG3645" i="1" s="1"/>
  <c r="BF3730" i="1"/>
  <c r="BG3730" i="1" s="1"/>
  <c r="BF3773" i="1"/>
  <c r="BG3773" i="1" s="1"/>
  <c r="BF3815" i="1"/>
  <c r="BG3815" i="1" s="1"/>
  <c r="BF3858" i="1"/>
  <c r="BG3858" i="1" s="1"/>
  <c r="BF3901" i="1"/>
  <c r="BG3901" i="1" s="1"/>
  <c r="BF3943" i="1"/>
  <c r="BG3943" i="1" s="1"/>
  <c r="BF3986" i="1"/>
  <c r="BG3986" i="1" s="1"/>
  <c r="BF1409" i="1"/>
  <c r="BG1409" i="1" s="1"/>
  <c r="BF2335" i="1"/>
  <c r="BG2335" i="1" s="1"/>
  <c r="BF2602" i="1"/>
  <c r="BG2602" i="1" s="1"/>
  <c r="BF2773" i="1"/>
  <c r="BG2773" i="1" s="1"/>
  <c r="BF2943" i="1"/>
  <c r="BG2943" i="1" s="1"/>
  <c r="BF3113" i="1"/>
  <c r="BG3113" i="1" s="1"/>
  <c r="BF3177" i="1"/>
  <c r="BG3177" i="1" s="1"/>
  <c r="BF3219" i="1"/>
  <c r="BG3219" i="1" s="1"/>
  <c r="BF3262" i="1"/>
  <c r="BG3262" i="1" s="1"/>
  <c r="BF3305" i="1"/>
  <c r="BG3305" i="1" s="1"/>
  <c r="BF3347" i="1"/>
  <c r="BG3347" i="1" s="1"/>
  <c r="BF3390" i="1"/>
  <c r="BG3390" i="1" s="1"/>
  <c r="BF3433" i="1"/>
  <c r="BG3433" i="1" s="1"/>
  <c r="BF3475" i="1"/>
  <c r="BG3475" i="1" s="1"/>
  <c r="BF3518" i="1"/>
  <c r="BG3518" i="1" s="1"/>
  <c r="BF3561" i="1"/>
  <c r="BG3561" i="1" s="1"/>
  <c r="BF3603" i="1"/>
  <c r="BG3603" i="1" s="1"/>
  <c r="BF3646" i="1"/>
  <c r="BG3646" i="1" s="1"/>
  <c r="BF3689" i="1"/>
  <c r="BG3689" i="1" s="1"/>
  <c r="BF3731" i="1"/>
  <c r="BG3731" i="1" s="1"/>
  <c r="BF3774" i="1"/>
  <c r="BG3774" i="1" s="1"/>
  <c r="BF3817" i="1"/>
  <c r="BG3817" i="1" s="1"/>
  <c r="BF3859" i="1"/>
  <c r="BG3859" i="1" s="1"/>
  <c r="BF3902" i="1"/>
  <c r="BG3902" i="1" s="1"/>
  <c r="BF3945" i="1"/>
  <c r="BG3945" i="1" s="1"/>
  <c r="BF3987" i="1"/>
  <c r="BG3987" i="1" s="1"/>
  <c r="BF3149" i="1"/>
  <c r="BG3149" i="1" s="1"/>
  <c r="BF2940" i="1"/>
  <c r="BG2940" i="1" s="1"/>
  <c r="BF2972" i="1"/>
  <c r="BG2972" i="1" s="1"/>
  <c r="BF3004" i="1"/>
  <c r="BG3004" i="1" s="1"/>
  <c r="BF3036" i="1"/>
  <c r="BG3036" i="1" s="1"/>
  <c r="BF3068" i="1"/>
  <c r="BG3068" i="1" s="1"/>
  <c r="BF3100" i="1"/>
  <c r="BG3100" i="1" s="1"/>
  <c r="BF3132" i="1"/>
  <c r="BG3132" i="1" s="1"/>
  <c r="BF3164" i="1"/>
  <c r="BG3164" i="1" s="1"/>
  <c r="BF3196" i="1"/>
  <c r="BG3196" i="1" s="1"/>
  <c r="BF3228" i="1"/>
  <c r="BG3228" i="1" s="1"/>
  <c r="BF3260" i="1"/>
  <c r="BG3260" i="1" s="1"/>
  <c r="BF3292" i="1"/>
  <c r="BG3292" i="1" s="1"/>
  <c r="BF3324" i="1"/>
  <c r="BG3324" i="1" s="1"/>
  <c r="BF3356" i="1"/>
  <c r="BG3356" i="1" s="1"/>
  <c r="BF3388" i="1"/>
  <c r="BG3388" i="1" s="1"/>
  <c r="BF3420" i="1"/>
  <c r="BG3420" i="1" s="1"/>
  <c r="BF3452" i="1"/>
  <c r="BG3452" i="1" s="1"/>
  <c r="BF3484" i="1"/>
  <c r="BG3484" i="1" s="1"/>
  <c r="BF3516" i="1"/>
  <c r="BG3516" i="1" s="1"/>
  <c r="BF3548" i="1"/>
  <c r="BG3548" i="1" s="1"/>
  <c r="BF3580" i="1"/>
  <c r="BG3580" i="1" s="1"/>
  <c r="BF3612" i="1"/>
  <c r="BG3612" i="1" s="1"/>
  <c r="BF3644" i="1"/>
  <c r="BG3644" i="1" s="1"/>
  <c r="BF3676" i="1"/>
  <c r="BG3676" i="1" s="1"/>
  <c r="BF3708" i="1"/>
  <c r="BG3708" i="1" s="1"/>
  <c r="BF3740" i="1"/>
  <c r="BG3740" i="1" s="1"/>
  <c r="BF2522" i="1"/>
  <c r="BG2522" i="1" s="1"/>
  <c r="BF3155" i="1"/>
  <c r="BG3155" i="1" s="1"/>
  <c r="BF3498" i="1"/>
  <c r="BG3498" i="1" s="1"/>
  <c r="BF3669" i="1"/>
  <c r="BG3669" i="1" s="1"/>
  <c r="BF3839" i="1"/>
  <c r="BG3839" i="1" s="1"/>
  <c r="BF4010" i="1"/>
  <c r="BG4010" i="1" s="1"/>
  <c r="BF4069" i="1"/>
  <c r="BG4069" i="1" s="1"/>
  <c r="BF4111" i="1"/>
  <c r="BG4111" i="1" s="1"/>
  <c r="BF2885" i="1"/>
  <c r="BG2885" i="1" s="1"/>
  <c r="BF3247" i="1"/>
  <c r="BG3247" i="1" s="1"/>
  <c r="BF3418" i="1"/>
  <c r="BG3418" i="1" s="1"/>
  <c r="BF3589" i="1"/>
  <c r="BG3589" i="1" s="1"/>
  <c r="BF3759" i="1"/>
  <c r="BG3759" i="1" s="1"/>
  <c r="BF3930" i="1"/>
  <c r="BG3930" i="1" s="1"/>
  <c r="BF4049" i="1"/>
  <c r="BG4049" i="1" s="1"/>
  <c r="BF4091" i="1"/>
  <c r="BG4091" i="1" s="1"/>
  <c r="BF2650" i="1"/>
  <c r="BG2650" i="1" s="1"/>
  <c r="BF3189" i="1"/>
  <c r="BG3189" i="1" s="1"/>
  <c r="BF3359" i="1"/>
  <c r="BG3359" i="1" s="1"/>
  <c r="BF3530" i="1"/>
  <c r="BG3530" i="1" s="1"/>
  <c r="BF3701" i="1"/>
  <c r="BG3701" i="1" s="1"/>
  <c r="BF3871" i="1"/>
  <c r="BG3871" i="1" s="1"/>
  <c r="BF4033" i="1"/>
  <c r="BG4033" i="1" s="1"/>
  <c r="BF4077" i="1"/>
  <c r="BG4077" i="1" s="1"/>
  <c r="BF4035" i="1"/>
  <c r="BG4035" i="1" s="1"/>
  <c r="BF3788" i="1"/>
  <c r="BG3788" i="1" s="1"/>
  <c r="BF3820" i="1"/>
  <c r="BG3820" i="1" s="1"/>
  <c r="BF3852" i="1"/>
  <c r="BG3852" i="1" s="1"/>
  <c r="BF3884" i="1"/>
  <c r="BG3884" i="1" s="1"/>
  <c r="BF3916" i="1"/>
  <c r="BG3916" i="1" s="1"/>
  <c r="BF3948" i="1"/>
  <c r="BG3948" i="1" s="1"/>
  <c r="BF3980" i="1"/>
  <c r="BG3980" i="1" s="1"/>
  <c r="BF4012" i="1"/>
  <c r="BG4012" i="1" s="1"/>
  <c r="BF3279" i="1"/>
  <c r="BG3279" i="1" s="1"/>
  <c r="BF3962" i="1"/>
  <c r="BG3962" i="1" s="1"/>
  <c r="BF3215" i="1"/>
  <c r="BG3215" i="1" s="1"/>
  <c r="BF3898" i="1"/>
  <c r="BG3898" i="1" s="1"/>
  <c r="BF3146" i="1"/>
  <c r="BG3146" i="1" s="1"/>
  <c r="BF3834" i="1"/>
  <c r="BG3834" i="1" s="1"/>
  <c r="BF4032" i="1"/>
  <c r="BG4032" i="1" s="1"/>
  <c r="BF4064" i="1"/>
  <c r="BG4064" i="1" s="1"/>
  <c r="BF4096" i="1"/>
  <c r="BG4096" i="1" s="1"/>
  <c r="BF47" i="1"/>
  <c r="BG47" i="1" s="1"/>
  <c r="BF218" i="1"/>
  <c r="BG218" i="1" s="1"/>
  <c r="BF282" i="1"/>
  <c r="BG282" i="1" s="1"/>
  <c r="BF367" i="1"/>
  <c r="BG367" i="1" s="1"/>
  <c r="BF22" i="1"/>
  <c r="BG22" i="1" s="1"/>
  <c r="BF65" i="1"/>
  <c r="BG65" i="1" s="1"/>
  <c r="BF107" i="1"/>
  <c r="BG107" i="1" s="1"/>
  <c r="BF150" i="1"/>
  <c r="BG150" i="1" s="1"/>
  <c r="BF193" i="1"/>
  <c r="BG193" i="1" s="1"/>
  <c r="BF278" i="1"/>
  <c r="BG278" i="1" s="1"/>
  <c r="BF321" i="1"/>
  <c r="BG321" i="1" s="1"/>
  <c r="BF406" i="1"/>
  <c r="BG406" i="1" s="1"/>
  <c r="BF28" i="1"/>
  <c r="BG28" i="1" s="1"/>
  <c r="BF60" i="1"/>
  <c r="BG60" i="1" s="1"/>
  <c r="BF92" i="1"/>
  <c r="BG92" i="1" s="1"/>
  <c r="BF124" i="1"/>
  <c r="BG124" i="1" s="1"/>
  <c r="BF156" i="1"/>
  <c r="BG156" i="1" s="1"/>
  <c r="BF188" i="1"/>
  <c r="BG188" i="1" s="1"/>
  <c r="BF252" i="1"/>
  <c r="BG252" i="1" s="1"/>
  <c r="BF114" i="1"/>
  <c r="BG114" i="1" s="1"/>
  <c r="BF285" i="1"/>
  <c r="BG285" i="1" s="1"/>
  <c r="BF421" i="1"/>
  <c r="BG421" i="1" s="1"/>
  <c r="BF463" i="1"/>
  <c r="BG463" i="1" s="1"/>
  <c r="BF506" i="1"/>
  <c r="BG506" i="1" s="1"/>
  <c r="BF34" i="1"/>
  <c r="BG34" i="1" s="1"/>
  <c r="BF375" i="1"/>
  <c r="BG375" i="1" s="1"/>
  <c r="BF443" i="1"/>
  <c r="BG443" i="1" s="1"/>
  <c r="BF529" i="1"/>
  <c r="BG529" i="1" s="1"/>
  <c r="BF125" i="1"/>
  <c r="BG125" i="1" s="1"/>
  <c r="BF295" i="1"/>
  <c r="BG295" i="1" s="1"/>
  <c r="G38" i="8" s="1"/>
  <c r="H38" i="8" s="1"/>
  <c r="BF423" i="1"/>
  <c r="BG423" i="1" s="1"/>
  <c r="BF466" i="1"/>
  <c r="BG466" i="1" s="1"/>
  <c r="BF509" i="1"/>
  <c r="BG509" i="1" s="1"/>
  <c r="BF399" i="1"/>
  <c r="BG399" i="1" s="1"/>
  <c r="BF284" i="1"/>
  <c r="BG284" i="1" s="1"/>
  <c r="BF316" i="1"/>
  <c r="BG316" i="1" s="1"/>
  <c r="BF348" i="1"/>
  <c r="BG348" i="1" s="1"/>
  <c r="BF380" i="1"/>
  <c r="BG380" i="1" s="1"/>
  <c r="BF441" i="1"/>
  <c r="BG441" i="1" s="1"/>
  <c r="BF561" i="1"/>
  <c r="BG561" i="1" s="1"/>
  <c r="BF603" i="1"/>
  <c r="BG603" i="1" s="1"/>
  <c r="BF646" i="1"/>
  <c r="BG646" i="1" s="1"/>
  <c r="BF689" i="1"/>
  <c r="BG689" i="1" s="1"/>
  <c r="BF731" i="1"/>
  <c r="BG731" i="1" s="1"/>
  <c r="BF774" i="1"/>
  <c r="BG774" i="1" s="1"/>
  <c r="BF817" i="1"/>
  <c r="BG817" i="1" s="1"/>
  <c r="BF859" i="1"/>
  <c r="BG859" i="1" s="1"/>
  <c r="BF902" i="1"/>
  <c r="BG902" i="1" s="1"/>
  <c r="BF945" i="1"/>
  <c r="BG945" i="1" s="1"/>
  <c r="BF987" i="1"/>
  <c r="BG987" i="1" s="1"/>
  <c r="BF1073" i="1"/>
  <c r="BG1073" i="1" s="1"/>
  <c r="BF1115" i="1"/>
  <c r="BG1115" i="1" s="1"/>
  <c r="BF1158" i="1"/>
  <c r="BG1158" i="1" s="1"/>
  <c r="BF1201" i="1"/>
  <c r="BG1201" i="1" s="1"/>
  <c r="BF1286" i="1"/>
  <c r="BG1286" i="1" s="1"/>
  <c r="BF1329" i="1"/>
  <c r="BG1329" i="1" s="1"/>
  <c r="BF1371" i="1"/>
  <c r="BG1371" i="1" s="1"/>
  <c r="BF446" i="1"/>
  <c r="BG446" i="1" s="1"/>
  <c r="BF562" i="1"/>
  <c r="BG562" i="1" s="1"/>
  <c r="BF605" i="1"/>
  <c r="BG605" i="1" s="1"/>
  <c r="BF647" i="1"/>
  <c r="BG647" i="1" s="1"/>
  <c r="G91" i="8" s="1"/>
  <c r="H91" i="8" s="1"/>
  <c r="BF690" i="1"/>
  <c r="BG690" i="1" s="1"/>
  <c r="BF733" i="1"/>
  <c r="BG733" i="1" s="1"/>
  <c r="BF818" i="1"/>
  <c r="BG818" i="1" s="1"/>
  <c r="BF861" i="1"/>
  <c r="BG861" i="1" s="1"/>
  <c r="BF903" i="1"/>
  <c r="BG903" i="1" s="1"/>
  <c r="BF946" i="1"/>
  <c r="BG946" i="1" s="1"/>
  <c r="BF989" i="1"/>
  <c r="BG989" i="1" s="1"/>
  <c r="BF1031" i="1"/>
  <c r="BG1031" i="1" s="1"/>
  <c r="BF1074" i="1"/>
  <c r="BG1074" i="1" s="1"/>
  <c r="BF1117" i="1"/>
  <c r="BG1117" i="1" s="1"/>
  <c r="BF1159" i="1"/>
  <c r="BG1159" i="1" s="1"/>
  <c r="BF1202" i="1"/>
  <c r="BG1202" i="1" s="1"/>
  <c r="BF1287" i="1"/>
  <c r="BG1287" i="1" s="1"/>
  <c r="BF1330" i="1"/>
  <c r="BG1330" i="1" s="1"/>
  <c r="BF66" i="1"/>
  <c r="BG66" i="1" s="1"/>
  <c r="BF574" i="1"/>
  <c r="BG574" i="1" s="1"/>
  <c r="G76" i="8" s="1"/>
  <c r="H76" i="8" s="1"/>
  <c r="BF702" i="1"/>
  <c r="BG702" i="1" s="1"/>
  <c r="BF745" i="1"/>
  <c r="BG745" i="1" s="1"/>
  <c r="BF787" i="1"/>
  <c r="BG787" i="1" s="1"/>
  <c r="BF830" i="1"/>
  <c r="BG830" i="1" s="1"/>
  <c r="G102" i="8" s="1"/>
  <c r="H102" i="8" s="1"/>
  <c r="BF873" i="1"/>
  <c r="BG873" i="1" s="1"/>
  <c r="BF915" i="1"/>
  <c r="BG915" i="1" s="1"/>
  <c r="BF958" i="1"/>
  <c r="BG958" i="1" s="1"/>
  <c r="BF1043" i="1"/>
  <c r="BG1043" i="1" s="1"/>
  <c r="BF1086" i="1"/>
  <c r="BG1086" i="1" s="1"/>
  <c r="BF1171" i="1"/>
  <c r="BG1171" i="1" s="1"/>
  <c r="BF1257" i="1"/>
  <c r="BG1257" i="1" s="1"/>
  <c r="BF1342" i="1"/>
  <c r="BG1342" i="1" s="1"/>
  <c r="BF504" i="1"/>
  <c r="BG504" i="1" s="1"/>
  <c r="BF568" i="1"/>
  <c r="BG568" i="1" s="1"/>
  <c r="BF632" i="1"/>
  <c r="BG632" i="1" s="1"/>
  <c r="BF696" i="1"/>
  <c r="BG696" i="1" s="1"/>
  <c r="BF760" i="1"/>
  <c r="BG760" i="1" s="1"/>
  <c r="BF824" i="1"/>
  <c r="BG824" i="1" s="1"/>
  <c r="G98" i="8" s="1"/>
  <c r="H98" i="8" s="1"/>
  <c r="BF888" i="1"/>
  <c r="BG888" i="1" s="1"/>
  <c r="BF952" i="1"/>
  <c r="BG952" i="1" s="1"/>
  <c r="BF1016" i="1"/>
  <c r="BG1016" i="1" s="1"/>
  <c r="BF1080" i="1"/>
  <c r="BG1080" i="1" s="1"/>
  <c r="BF874" i="1"/>
  <c r="BG874" i="1" s="1"/>
  <c r="BF1215" i="1"/>
  <c r="BG1215" i="1" s="1"/>
  <c r="BF1421" i="1"/>
  <c r="BG1421" i="1" s="1"/>
  <c r="BF1591" i="1"/>
  <c r="BG1591" i="1" s="1"/>
  <c r="BF1677" i="1"/>
  <c r="BG1677" i="1" s="1"/>
  <c r="BF773" i="1"/>
  <c r="BG773" i="1" s="1"/>
  <c r="BF1114" i="1"/>
  <c r="BG1114" i="1" s="1"/>
  <c r="BF1395" i="1"/>
  <c r="BG1395" i="1" s="1"/>
  <c r="BF1481" i="1"/>
  <c r="BG1481" i="1" s="1"/>
  <c r="BF1609" i="1"/>
  <c r="BG1609" i="1" s="1"/>
  <c r="G167" i="8" s="1"/>
  <c r="H167" i="8" s="1"/>
  <c r="BF1694" i="1"/>
  <c r="BG1694" i="1" s="1"/>
  <c r="BF714" i="1"/>
  <c r="BG714" i="1" s="1"/>
  <c r="BF1055" i="1"/>
  <c r="BG1055" i="1" s="1"/>
  <c r="BF1423" i="1"/>
  <c r="BG1423" i="1" s="1"/>
  <c r="BF1509" i="1"/>
  <c r="BG1509" i="1" s="1"/>
  <c r="BF1594" i="1"/>
  <c r="BG1594" i="1" s="1"/>
  <c r="BF1679" i="1"/>
  <c r="BG1679" i="1" s="1"/>
  <c r="BF1104" i="1"/>
  <c r="BG1104" i="1" s="1"/>
  <c r="BF1168" i="1"/>
  <c r="BG1168" i="1" s="1"/>
  <c r="BF1232" i="1"/>
  <c r="BG1232" i="1" s="1"/>
  <c r="BF1328" i="1"/>
  <c r="BG1328" i="1" s="1"/>
  <c r="BF1392" i="1"/>
  <c r="BG1392" i="1" s="1"/>
  <c r="BF126" i="1"/>
  <c r="BG126" i="1" s="1"/>
  <c r="BF297" i="1"/>
  <c r="BG297" i="1" s="1"/>
  <c r="BF69" i="1"/>
  <c r="BG69" i="1" s="1"/>
  <c r="BF110" i="1"/>
  <c r="BG110" i="1" s="1"/>
  <c r="BF153" i="1"/>
  <c r="BG153" i="1" s="1"/>
  <c r="BF195" i="1"/>
  <c r="BG195" i="1" s="1"/>
  <c r="BF238" i="1"/>
  <c r="BG238" i="1" s="1"/>
  <c r="BF281" i="1"/>
  <c r="BG281" i="1" s="1"/>
  <c r="BF323" i="1"/>
  <c r="BG323" i="1" s="1"/>
  <c r="BF366" i="1"/>
  <c r="BG366" i="1" s="1"/>
  <c r="BF10" i="1"/>
  <c r="BG10" i="1" s="1"/>
  <c r="BF53" i="1"/>
  <c r="BG53" i="1" s="1"/>
  <c r="BF95" i="1"/>
  <c r="BG95" i="1" s="1"/>
  <c r="BF138" i="1"/>
  <c r="BG138" i="1" s="1"/>
  <c r="BF181" i="1"/>
  <c r="BG181" i="1" s="1"/>
  <c r="BF266" i="1"/>
  <c r="BG266" i="1" s="1"/>
  <c r="BF309" i="1"/>
  <c r="BG309" i="1" s="1"/>
  <c r="BF351" i="1"/>
  <c r="BG351" i="1" s="1"/>
  <c r="BF6" i="1"/>
  <c r="BG6" i="1" s="1"/>
  <c r="BF49" i="1"/>
  <c r="BG49" i="1" s="1"/>
  <c r="BF91" i="1"/>
  <c r="BG91" i="1" s="1"/>
  <c r="BF134" i="1"/>
  <c r="BG134" i="1" s="1"/>
  <c r="BF177" i="1"/>
  <c r="BG177" i="1" s="1"/>
  <c r="BF219" i="1"/>
  <c r="BG219" i="1" s="1"/>
  <c r="BF262" i="1"/>
  <c r="BG262" i="1" s="1"/>
  <c r="BF305" i="1"/>
  <c r="BG305" i="1" s="1"/>
  <c r="BF347" i="1"/>
  <c r="BG347" i="1" s="1"/>
  <c r="BF390" i="1"/>
  <c r="BG390" i="1" s="1"/>
  <c r="BF16" i="1"/>
  <c r="BG16" i="1" s="1"/>
  <c r="BF48" i="1"/>
  <c r="BG48" i="1" s="1"/>
  <c r="BF80" i="1"/>
  <c r="BG80" i="1" s="1"/>
  <c r="BF112" i="1"/>
  <c r="BG112" i="1" s="1"/>
  <c r="BF144" i="1"/>
  <c r="BG144" i="1" s="1"/>
  <c r="BF176" i="1"/>
  <c r="BG176" i="1" s="1"/>
  <c r="BF208" i="1"/>
  <c r="BG208" i="1" s="1"/>
  <c r="BF240" i="1"/>
  <c r="BG240" i="1" s="1"/>
  <c r="BF50" i="1"/>
  <c r="BG50" i="1" s="1"/>
  <c r="BF391" i="1"/>
  <c r="BG391" i="1" s="1"/>
  <c r="BF447" i="1"/>
  <c r="BG447" i="1" s="1"/>
  <c r="BF490" i="1"/>
  <c r="BG490" i="1" s="1"/>
  <c r="BF141" i="1"/>
  <c r="BG141" i="1" s="1"/>
  <c r="BF311" i="1"/>
  <c r="BG311" i="1" s="1"/>
  <c r="BF427" i="1"/>
  <c r="BG427" i="1" s="1"/>
  <c r="BF470" i="1"/>
  <c r="BG470" i="1" s="1"/>
  <c r="BF513" i="1"/>
  <c r="BG513" i="1" s="1"/>
  <c r="BF61" i="1"/>
  <c r="BG61" i="1" s="1"/>
  <c r="BF450" i="1"/>
  <c r="BG450" i="1" s="1"/>
  <c r="BF493" i="1"/>
  <c r="BG493" i="1" s="1"/>
  <c r="BF272" i="1"/>
  <c r="BG272" i="1" s="1"/>
  <c r="BF304" i="1"/>
  <c r="BG304" i="1" s="1"/>
  <c r="BF368" i="1"/>
  <c r="BG368" i="1" s="1"/>
  <c r="BF400" i="1"/>
  <c r="BG400" i="1" s="1"/>
  <c r="BF279" i="1"/>
  <c r="BG279" i="1" s="1"/>
  <c r="BF630" i="1"/>
  <c r="BG630" i="1" s="1"/>
  <c r="BF673" i="1"/>
  <c r="BG673" i="1" s="1"/>
  <c r="BF715" i="1"/>
  <c r="BG715" i="1" s="1"/>
  <c r="BF758" i="1"/>
  <c r="BG758" i="1" s="1"/>
  <c r="BF801" i="1"/>
  <c r="BG801" i="1" s="1"/>
  <c r="BF886" i="1"/>
  <c r="BG886" i="1" s="1"/>
  <c r="BF929" i="1"/>
  <c r="BG929" i="1" s="1"/>
  <c r="BF971" i="1"/>
  <c r="BG971" i="1" s="1"/>
  <c r="BF1014" i="1"/>
  <c r="BG1014" i="1" s="1"/>
  <c r="BF1057" i="1"/>
  <c r="BG1057" i="1" s="1"/>
  <c r="BF1099" i="1"/>
  <c r="BG1099" i="1" s="1"/>
  <c r="BF1185" i="1"/>
  <c r="BG1185" i="1" s="1"/>
  <c r="BF1227" i="1"/>
  <c r="BG1227" i="1" s="1"/>
  <c r="BF1270" i="1"/>
  <c r="BG1270" i="1" s="1"/>
  <c r="BF1313" i="1"/>
  <c r="BG1313" i="1" s="1"/>
  <c r="BF1355" i="1"/>
  <c r="BG1355" i="1" s="1"/>
  <c r="BF301" i="1"/>
  <c r="BG301" i="1" s="1"/>
  <c r="BF589" i="1"/>
  <c r="BG589" i="1" s="1"/>
  <c r="BF631" i="1"/>
  <c r="BG631" i="1" s="1"/>
  <c r="BF674" i="1"/>
  <c r="BG674" i="1" s="1"/>
  <c r="BF717" i="1"/>
  <c r="BG717" i="1" s="1"/>
  <c r="BF759" i="1"/>
  <c r="BG759" i="1" s="1"/>
  <c r="BF802" i="1"/>
  <c r="BG802" i="1" s="1"/>
  <c r="BF845" i="1"/>
  <c r="BG845" i="1" s="1"/>
  <c r="BF887" i="1"/>
  <c r="BG887" i="1" s="1"/>
  <c r="BF930" i="1"/>
  <c r="BG930" i="1" s="1"/>
  <c r="BF973" i="1"/>
  <c r="BG973" i="1" s="1"/>
  <c r="BF1015" i="1"/>
  <c r="BG1015" i="1" s="1"/>
  <c r="BF1058" i="1"/>
  <c r="BG1058" i="1" s="1"/>
  <c r="BF1101" i="1"/>
  <c r="BG1101" i="1" s="1"/>
  <c r="BF1143" i="1"/>
  <c r="BG1143" i="1" s="1"/>
  <c r="BF1186" i="1"/>
  <c r="BG1186" i="1" s="1"/>
  <c r="BF1229" i="1"/>
  <c r="BG1229" i="1" s="1"/>
  <c r="BF1271" i="1"/>
  <c r="BG1271" i="1" s="1"/>
  <c r="BF1314" i="1"/>
  <c r="BG1314" i="1" s="1"/>
  <c r="BF1357" i="1"/>
  <c r="BG1357" i="1" s="1"/>
  <c r="BF430" i="1"/>
  <c r="BG430" i="1" s="1"/>
  <c r="BF558" i="1"/>
  <c r="BG558" i="1" s="1"/>
  <c r="BF601" i="1"/>
  <c r="BG601" i="1" s="1"/>
  <c r="BF643" i="1"/>
  <c r="BG643" i="1" s="1"/>
  <c r="BF686" i="1"/>
  <c r="BG686" i="1" s="1"/>
  <c r="BF729" i="1"/>
  <c r="BG729" i="1" s="1"/>
  <c r="BF771" i="1"/>
  <c r="BG771" i="1" s="1"/>
  <c r="BF814" i="1"/>
  <c r="BG814" i="1" s="1"/>
  <c r="BF857" i="1"/>
  <c r="BG857" i="1" s="1"/>
  <c r="BF899" i="1"/>
  <c r="BG899" i="1" s="1"/>
  <c r="BF942" i="1"/>
  <c r="BG942" i="1" s="1"/>
  <c r="BF985" i="1"/>
  <c r="BG985" i="1" s="1"/>
  <c r="BF1027" i="1"/>
  <c r="BG1027" i="1" s="1"/>
  <c r="BF1070" i="1"/>
  <c r="BG1070" i="1" s="1"/>
  <c r="BF1113" i="1"/>
  <c r="BG1113" i="1" s="1"/>
  <c r="BF1155" i="1"/>
  <c r="BG1155" i="1" s="1"/>
  <c r="BF1198" i="1"/>
  <c r="BG1198" i="1" s="1"/>
  <c r="BF1241" i="1"/>
  <c r="BG1241" i="1" s="1"/>
  <c r="BF1283" i="1"/>
  <c r="BG1283" i="1" s="1"/>
  <c r="BF1326" i="1"/>
  <c r="BG1326" i="1" s="1"/>
  <c r="BF428" i="1"/>
  <c r="BG428" i="1" s="1"/>
  <c r="BF460" i="1"/>
  <c r="BG460" i="1" s="1"/>
  <c r="BF492" i="1"/>
  <c r="BG492" i="1" s="1"/>
  <c r="BF524" i="1"/>
  <c r="BG524" i="1" s="1"/>
  <c r="BF556" i="1"/>
  <c r="BG556" i="1" s="1"/>
  <c r="BF588" i="1"/>
  <c r="BG588" i="1" s="1"/>
  <c r="BF620" i="1"/>
  <c r="BG620" i="1" s="1"/>
  <c r="BF652" i="1"/>
  <c r="BG652" i="1" s="1"/>
  <c r="BF684" i="1"/>
  <c r="BG684" i="1" s="1"/>
  <c r="BF716" i="1"/>
  <c r="BG716" i="1" s="1"/>
  <c r="BF748" i="1"/>
  <c r="BG748" i="1" s="1"/>
  <c r="BF780" i="1"/>
  <c r="BG780" i="1" s="1"/>
  <c r="BF812" i="1"/>
  <c r="BG812" i="1" s="1"/>
  <c r="BF844" i="1"/>
  <c r="BG844" i="1" s="1"/>
  <c r="BF876" i="1"/>
  <c r="BG876" i="1" s="1"/>
  <c r="BF908" i="1"/>
  <c r="BG908" i="1" s="1"/>
  <c r="BF940" i="1"/>
  <c r="BG940" i="1" s="1"/>
  <c r="BF972" i="1"/>
  <c r="BG972" i="1" s="1"/>
  <c r="BF1004" i="1"/>
  <c r="BG1004" i="1" s="1"/>
  <c r="BF1036" i="1"/>
  <c r="BG1036" i="1" s="1"/>
  <c r="BF1068" i="1"/>
  <c r="BG1068" i="1" s="1"/>
  <c r="BF1100" i="1"/>
  <c r="BG1100" i="1" s="1"/>
  <c r="BF639" i="1"/>
  <c r="BG639" i="1" s="1"/>
  <c r="BF810" i="1"/>
  <c r="BG810" i="1" s="1"/>
  <c r="BF981" i="1"/>
  <c r="BG981" i="1" s="1"/>
  <c r="BF1322" i="1"/>
  <c r="BG1322" i="1" s="1"/>
  <c r="BF1405" i="1"/>
  <c r="BG1405" i="1" s="1"/>
  <c r="BF1447" i="1"/>
  <c r="BG1447" i="1" s="1"/>
  <c r="BF1490" i="1"/>
  <c r="BG1490" i="1" s="1"/>
  <c r="BF1533" i="1"/>
  <c r="BG1533" i="1" s="1"/>
  <c r="BF1575" i="1"/>
  <c r="BG1575" i="1" s="1"/>
  <c r="BF1618" i="1"/>
  <c r="BG1618" i="1" s="1"/>
  <c r="G174" i="8" s="1"/>
  <c r="H174" i="8" s="1"/>
  <c r="BF1703" i="1"/>
  <c r="BG1703" i="1" s="1"/>
  <c r="BF709" i="1"/>
  <c r="BG709" i="1" s="1"/>
  <c r="BF879" i="1"/>
  <c r="BG879" i="1" s="1"/>
  <c r="BF1050" i="1"/>
  <c r="BG1050" i="1" s="1"/>
  <c r="G123" i="8" s="1"/>
  <c r="H123" i="8" s="1"/>
  <c r="BF1221" i="1"/>
  <c r="BG1221" i="1" s="1"/>
  <c r="BF1374" i="1"/>
  <c r="BG1374" i="1" s="1"/>
  <c r="BF1422" i="1"/>
  <c r="BG1422" i="1" s="1"/>
  <c r="BF1465" i="1"/>
  <c r="BG1465" i="1" s="1"/>
  <c r="BF1507" i="1"/>
  <c r="BG1507" i="1" s="1"/>
  <c r="BF1550" i="1"/>
  <c r="BG1550" i="1" s="1"/>
  <c r="BF1635" i="1"/>
  <c r="BG1635" i="1" s="1"/>
  <c r="BF1678" i="1"/>
  <c r="BG1678" i="1" s="1"/>
  <c r="BF1721" i="1"/>
  <c r="BG1721" i="1" s="1"/>
  <c r="BF650" i="1"/>
  <c r="BG650" i="1" s="1"/>
  <c r="G92" i="8" s="1"/>
  <c r="H92" i="8" s="1"/>
  <c r="BF821" i="1"/>
  <c r="BG821" i="1" s="1"/>
  <c r="G97" i="8" s="1"/>
  <c r="H97" i="8" s="1"/>
  <c r="BF991" i="1"/>
  <c r="BG991" i="1" s="1"/>
  <c r="BF1162" i="1"/>
  <c r="BG1162" i="1" s="1"/>
  <c r="BF1333" i="1"/>
  <c r="BG1333" i="1" s="1"/>
  <c r="BF1407" i="1"/>
  <c r="BG1407" i="1" s="1"/>
  <c r="BF1450" i="1"/>
  <c r="BG1450" i="1" s="1"/>
  <c r="BF1493" i="1"/>
  <c r="BG1493" i="1" s="1"/>
  <c r="BF1535" i="1"/>
  <c r="BG1535" i="1" s="1"/>
  <c r="BF1578" i="1"/>
  <c r="BG1578" i="1" s="1"/>
  <c r="BF1621" i="1"/>
  <c r="BG1621" i="1" s="1"/>
  <c r="BF1663" i="1"/>
  <c r="BG1663" i="1" s="1"/>
  <c r="BF1706" i="1"/>
  <c r="BG1706" i="1" s="1"/>
  <c r="BF1373" i="1"/>
  <c r="BG1373" i="1" s="1"/>
  <c r="BF1124" i="1"/>
  <c r="BG1124" i="1" s="1"/>
  <c r="BF1156" i="1"/>
  <c r="BG1156" i="1" s="1"/>
  <c r="BF1188" i="1"/>
  <c r="BG1188" i="1" s="1"/>
  <c r="BF1220" i="1"/>
  <c r="BG1220" i="1" s="1"/>
  <c r="BF1252" i="1"/>
  <c r="BG1252" i="1" s="1"/>
  <c r="BF1284" i="1"/>
  <c r="BG1284" i="1" s="1"/>
  <c r="BF1316" i="1"/>
  <c r="BG1316" i="1" s="1"/>
  <c r="BF1348" i="1"/>
  <c r="BG1348" i="1" s="1"/>
  <c r="BF1380" i="1"/>
  <c r="BG1380" i="1" s="1"/>
  <c r="BF1412" i="1"/>
  <c r="BG1412" i="1" s="1"/>
  <c r="BF1444" i="1"/>
  <c r="BG1444" i="1" s="1"/>
  <c r="BF1476" i="1"/>
  <c r="BG1476" i="1" s="1"/>
  <c r="BF1508" i="1"/>
  <c r="BG1508" i="1" s="1"/>
  <c r="BF591" i="1"/>
  <c r="BG591" i="1" s="1"/>
  <c r="BF1274" i="1"/>
  <c r="BG1274" i="1" s="1"/>
  <c r="BF1521" i="1"/>
  <c r="BG1521" i="1" s="1"/>
  <c r="BF1691" i="1"/>
  <c r="BG1691" i="1" s="1"/>
  <c r="BF1766" i="1"/>
  <c r="BG1766" i="1" s="1"/>
  <c r="BF1809" i="1"/>
  <c r="BG1809" i="1" s="1"/>
  <c r="BF1851" i="1"/>
  <c r="BG1851" i="1" s="1"/>
  <c r="BF1894" i="1"/>
  <c r="BG1894" i="1" s="1"/>
  <c r="BF1937" i="1"/>
  <c r="BG1937" i="1" s="1"/>
  <c r="BF1979" i="1"/>
  <c r="BG1979" i="1" s="1"/>
  <c r="BF2022" i="1"/>
  <c r="BG2022" i="1" s="1"/>
  <c r="BF2065" i="1"/>
  <c r="BG2065" i="1" s="1"/>
  <c r="BF2107" i="1"/>
  <c r="BG2107" i="1" s="1"/>
  <c r="BF2150" i="1"/>
  <c r="BG2150" i="1" s="1"/>
  <c r="BF2193" i="1"/>
  <c r="BG2193" i="1" s="1"/>
  <c r="BF2235" i="1"/>
  <c r="BG2235" i="1" s="1"/>
  <c r="BF2278" i="1"/>
  <c r="BG2278" i="1" s="1"/>
  <c r="BF2321" i="1"/>
  <c r="BG2321" i="1" s="1"/>
  <c r="BF2363" i="1"/>
  <c r="BG2363" i="1" s="1"/>
  <c r="BF2406" i="1"/>
  <c r="BG2406" i="1" s="1"/>
  <c r="BF2449" i="1"/>
  <c r="BG2449" i="1" s="1"/>
  <c r="BF478" i="1"/>
  <c r="BG478" i="1" s="1"/>
  <c r="BF1210" i="1"/>
  <c r="BG1210" i="1" s="1"/>
  <c r="BF1675" i="1"/>
  <c r="BG1675" i="1" s="1"/>
  <c r="BF1762" i="1"/>
  <c r="BG1762" i="1" s="1"/>
  <c r="G198" i="8" s="1"/>
  <c r="H198" i="8" s="1"/>
  <c r="BF1805" i="1"/>
  <c r="BG1805" i="1" s="1"/>
  <c r="BF1847" i="1"/>
  <c r="BG1847" i="1" s="1"/>
  <c r="BF1890" i="1"/>
  <c r="BG1890" i="1" s="1"/>
  <c r="BF1933" i="1"/>
  <c r="BG1933" i="1" s="1"/>
  <c r="BF1975" i="1"/>
  <c r="BG1975" i="1" s="1"/>
  <c r="BF2018" i="1"/>
  <c r="BG2018" i="1" s="1"/>
  <c r="BF2061" i="1"/>
  <c r="BG2061" i="1" s="1"/>
  <c r="BF2103" i="1"/>
  <c r="BG2103" i="1" s="1"/>
  <c r="BF2146" i="1"/>
  <c r="BG2146" i="1" s="1"/>
  <c r="BF2189" i="1"/>
  <c r="BG2189" i="1" s="1"/>
  <c r="BF2231" i="1"/>
  <c r="BG2231" i="1" s="1"/>
  <c r="BF2274" i="1"/>
  <c r="BG2274" i="1" s="1"/>
  <c r="BF2317" i="1"/>
  <c r="BG2317" i="1" s="1"/>
  <c r="BF2359" i="1"/>
  <c r="BG2359" i="1" s="1"/>
  <c r="BF2402" i="1"/>
  <c r="BG2402" i="1" s="1"/>
  <c r="BF634" i="1"/>
  <c r="BG634" i="1" s="1"/>
  <c r="BF1317" i="1"/>
  <c r="BG1317" i="1" s="1"/>
  <c r="BF1531" i="1"/>
  <c r="BG1531" i="1" s="1"/>
  <c r="BF1702" i="1"/>
  <c r="BG1702" i="1" s="1"/>
  <c r="BF1769" i="1"/>
  <c r="BG1769" i="1" s="1"/>
  <c r="BF1811" i="1"/>
  <c r="BG1811" i="1" s="1"/>
  <c r="BF1854" i="1"/>
  <c r="BG1854" i="1" s="1"/>
  <c r="BF1939" i="1"/>
  <c r="BG1939" i="1" s="1"/>
  <c r="BF1982" i="1"/>
  <c r="BG1982" i="1" s="1"/>
  <c r="BF2025" i="1"/>
  <c r="BG2025" i="1" s="1"/>
  <c r="BF2067" i="1"/>
  <c r="BG2067" i="1" s="1"/>
  <c r="BF2110" i="1"/>
  <c r="BG2110" i="1" s="1"/>
  <c r="BF2153" i="1"/>
  <c r="BG2153" i="1" s="1"/>
  <c r="BF2195" i="1"/>
  <c r="BG2195" i="1" s="1"/>
  <c r="BF2238" i="1"/>
  <c r="BG2238" i="1" s="1"/>
  <c r="BF2281" i="1"/>
  <c r="BG2281" i="1" s="1"/>
  <c r="BF2323" i="1"/>
  <c r="BG2323" i="1" s="1"/>
  <c r="BF2366" i="1"/>
  <c r="BG2366" i="1" s="1"/>
  <c r="BF1734" i="1"/>
  <c r="BG1734" i="1" s="1"/>
  <c r="BF1564" i="1"/>
  <c r="BG1564" i="1" s="1"/>
  <c r="BF1596" i="1"/>
  <c r="BG1596" i="1" s="1"/>
  <c r="BF1628" i="1"/>
  <c r="BG1628" i="1" s="1"/>
  <c r="BF1660" i="1"/>
  <c r="BG1660" i="1" s="1"/>
  <c r="BF1692" i="1"/>
  <c r="BG1692" i="1" s="1"/>
  <c r="BF1724" i="1"/>
  <c r="BG1724" i="1" s="1"/>
  <c r="BF1820" i="1"/>
  <c r="BG1820" i="1" s="1"/>
  <c r="BF1852" i="1"/>
  <c r="BG1852" i="1" s="1"/>
  <c r="BF1916" i="1"/>
  <c r="BG1916" i="1" s="1"/>
  <c r="BF1948" i="1"/>
  <c r="BG1948" i="1" s="1"/>
  <c r="BF1980" i="1"/>
  <c r="BG1980" i="1" s="1"/>
  <c r="BF2012" i="1"/>
  <c r="BG2012" i="1" s="1"/>
  <c r="BF2044" i="1"/>
  <c r="BG2044" i="1" s="1"/>
  <c r="BF2076" i="1"/>
  <c r="BG2076" i="1" s="1"/>
  <c r="BF2108" i="1"/>
  <c r="BG2108" i="1" s="1"/>
  <c r="BF2140" i="1"/>
  <c r="BG2140" i="1" s="1"/>
  <c r="BF2172" i="1"/>
  <c r="BG2172" i="1" s="1"/>
  <c r="BF2204" i="1"/>
  <c r="BG2204" i="1" s="1"/>
  <c r="BF1515" i="1"/>
  <c r="BG1515" i="1" s="1"/>
  <c r="BF1850" i="1"/>
  <c r="BG1850" i="1" s="1"/>
  <c r="BF2021" i="1"/>
  <c r="BG2021" i="1" s="1"/>
  <c r="BF2191" i="1"/>
  <c r="BG2191" i="1" s="1"/>
  <c r="BF2362" i="1"/>
  <c r="BG2362" i="1" s="1"/>
  <c r="BF2469" i="1"/>
  <c r="BG2469" i="1" s="1"/>
  <c r="BF2523" i="1"/>
  <c r="BG2523" i="1" s="1"/>
  <c r="BF2566" i="1"/>
  <c r="BG2566" i="1" s="1"/>
  <c r="BF2609" i="1"/>
  <c r="BG2609" i="1" s="1"/>
  <c r="BF2651" i="1"/>
  <c r="BG2651" i="1" s="1"/>
  <c r="BF2694" i="1"/>
  <c r="BG2694" i="1" s="1"/>
  <c r="BF2737" i="1"/>
  <c r="BG2737" i="1" s="1"/>
  <c r="BF2779" i="1"/>
  <c r="BG2779" i="1" s="1"/>
  <c r="BF2822" i="1"/>
  <c r="BG2822" i="1" s="1"/>
  <c r="BF2865" i="1"/>
  <c r="BG2865" i="1" s="1"/>
  <c r="BF2907" i="1"/>
  <c r="BG2907" i="1" s="1"/>
  <c r="G320" i="8" s="1"/>
  <c r="H320" i="8" s="1"/>
  <c r="BF2950" i="1"/>
  <c r="BG2950" i="1" s="1"/>
  <c r="BF3035" i="1"/>
  <c r="BG3035" i="1" s="1"/>
  <c r="BF3121" i="1"/>
  <c r="BG3121" i="1" s="1"/>
  <c r="BF997" i="1"/>
  <c r="BG997" i="1" s="1"/>
  <c r="G111" i="8" s="1"/>
  <c r="H111" i="8" s="1"/>
  <c r="BF1791" i="1"/>
  <c r="BG1791" i="1" s="1"/>
  <c r="BF1962" i="1"/>
  <c r="BG1962" i="1" s="1"/>
  <c r="BF2133" i="1"/>
  <c r="BG2133" i="1" s="1"/>
  <c r="BF2303" i="1"/>
  <c r="BG2303" i="1" s="1"/>
  <c r="BF2441" i="1"/>
  <c r="BG2441" i="1" s="1"/>
  <c r="BF2509" i="1"/>
  <c r="BG2509" i="1" s="1"/>
  <c r="BF2551" i="1"/>
  <c r="BG2551" i="1" s="1"/>
  <c r="BF2594" i="1"/>
  <c r="BG2594" i="1" s="1"/>
  <c r="BF2637" i="1"/>
  <c r="BG2637" i="1" s="1"/>
  <c r="BF2679" i="1"/>
  <c r="BG2679" i="1" s="1"/>
  <c r="BF2722" i="1"/>
  <c r="BG2722" i="1" s="1"/>
  <c r="BF2765" i="1"/>
  <c r="BG2765" i="1" s="1"/>
  <c r="BF2807" i="1"/>
  <c r="BG2807" i="1" s="1"/>
  <c r="BF2850" i="1"/>
  <c r="BG2850" i="1" s="1"/>
  <c r="BF2893" i="1"/>
  <c r="BG2893" i="1" s="1"/>
  <c r="BF2935" i="1"/>
  <c r="BG2935" i="1" s="1"/>
  <c r="BF2978" i="1"/>
  <c r="BG2978" i="1" s="1"/>
  <c r="BF3021" i="1"/>
  <c r="BG3021" i="1" s="1"/>
  <c r="BF3063" i="1"/>
  <c r="BG3063" i="1" s="1"/>
  <c r="BF3106" i="1"/>
  <c r="BG3106" i="1" s="1"/>
  <c r="BF741" i="1"/>
  <c r="BG741" i="1" s="1"/>
  <c r="BF1775" i="1"/>
  <c r="BG1775" i="1" s="1"/>
  <c r="BF1946" i="1"/>
  <c r="BG1946" i="1" s="1"/>
  <c r="BF2117" i="1"/>
  <c r="BG2117" i="1" s="1"/>
  <c r="BF2287" i="1"/>
  <c r="BG2287" i="1" s="1"/>
  <c r="BF2431" i="1"/>
  <c r="BG2431" i="1" s="1"/>
  <c r="BF2505" i="1"/>
  <c r="BG2505" i="1" s="1"/>
  <c r="BF2547" i="1"/>
  <c r="BG2547" i="1" s="1"/>
  <c r="BF2590" i="1"/>
  <c r="BG2590" i="1" s="1"/>
  <c r="BF2675" i="1"/>
  <c r="BG2675" i="1" s="1"/>
  <c r="BF2718" i="1"/>
  <c r="BG2718" i="1" s="1"/>
  <c r="BF2761" i="1"/>
  <c r="BG2761" i="1" s="1"/>
  <c r="BF2803" i="1"/>
  <c r="BG2803" i="1" s="1"/>
  <c r="BF2846" i="1"/>
  <c r="BG2846" i="1" s="1"/>
  <c r="BF2889" i="1"/>
  <c r="BG2889" i="1" s="1"/>
  <c r="BF2931" i="1"/>
  <c r="BG2931" i="1" s="1"/>
  <c r="BF2974" i="1"/>
  <c r="BG2974" i="1" s="1"/>
  <c r="BF3059" i="1"/>
  <c r="BG3059" i="1" s="1"/>
  <c r="BF2228" i="1"/>
  <c r="BG2228" i="1" s="1"/>
  <c r="BF2260" i="1"/>
  <c r="BG2260" i="1" s="1"/>
  <c r="BF2292" i="1"/>
  <c r="BG2292" i="1" s="1"/>
  <c r="BF2324" i="1"/>
  <c r="BG2324" i="1" s="1"/>
  <c r="BF2356" i="1"/>
  <c r="BG2356" i="1" s="1"/>
  <c r="BF2388" i="1"/>
  <c r="BG2388" i="1" s="1"/>
  <c r="BF2420" i="1"/>
  <c r="BG2420" i="1" s="1"/>
  <c r="BF2452" i="1"/>
  <c r="BG2452" i="1" s="1"/>
  <c r="BF2516" i="1"/>
  <c r="BG2516" i="1" s="1"/>
  <c r="BF2548" i="1"/>
  <c r="BG2548" i="1" s="1"/>
  <c r="BF2612" i="1"/>
  <c r="BG2612" i="1" s="1"/>
  <c r="G282" i="8" s="1"/>
  <c r="H282" i="8" s="1"/>
  <c r="BF2676" i="1"/>
  <c r="BG2676" i="1" s="1"/>
  <c r="BF2708" i="1"/>
  <c r="BG2708" i="1" s="1"/>
  <c r="BF2740" i="1"/>
  <c r="BG2740" i="1" s="1"/>
  <c r="BF2772" i="1"/>
  <c r="BG2772" i="1" s="1"/>
  <c r="BF2804" i="1"/>
  <c r="BG2804" i="1" s="1"/>
  <c r="BF2836" i="1"/>
  <c r="BG2836" i="1" s="1"/>
  <c r="BF2868" i="1"/>
  <c r="BG2868" i="1" s="1"/>
  <c r="BF1951" i="1"/>
  <c r="BG1951" i="1" s="1"/>
  <c r="BF2506" i="1"/>
  <c r="BG2506" i="1" s="1"/>
  <c r="BF2677" i="1"/>
  <c r="BG2677" i="1" s="1"/>
  <c r="BF2847" i="1"/>
  <c r="BG2847" i="1" s="1"/>
  <c r="BF3018" i="1"/>
  <c r="BG3018" i="1" s="1"/>
  <c r="BF3150" i="1"/>
  <c r="BG3150" i="1" s="1"/>
  <c r="BF3195" i="1"/>
  <c r="BG3195" i="1" s="1"/>
  <c r="BF3238" i="1"/>
  <c r="BG3238" i="1" s="1"/>
  <c r="BF3281" i="1"/>
  <c r="BG3281" i="1" s="1"/>
  <c r="BF3323" i="1"/>
  <c r="BG3323" i="1" s="1"/>
  <c r="BF3366" i="1"/>
  <c r="BG3366" i="1" s="1"/>
  <c r="BF3409" i="1"/>
  <c r="BG3409" i="1" s="1"/>
  <c r="BF3451" i="1"/>
  <c r="BG3451" i="1" s="1"/>
  <c r="BF3494" i="1"/>
  <c r="BG3494" i="1" s="1"/>
  <c r="BF3537" i="1"/>
  <c r="BG3537" i="1" s="1"/>
  <c r="BF3579" i="1"/>
  <c r="BG3579" i="1" s="1"/>
  <c r="BF3665" i="1"/>
  <c r="BG3665" i="1" s="1"/>
  <c r="BF3750" i="1"/>
  <c r="BG3750" i="1" s="1"/>
  <c r="BF3793" i="1"/>
  <c r="BG3793" i="1" s="1"/>
  <c r="BF3835" i="1"/>
  <c r="BG3835" i="1" s="1"/>
  <c r="BF3878" i="1"/>
  <c r="BG3878" i="1" s="1"/>
  <c r="G386" i="8" s="1"/>
  <c r="H386" i="8" s="1"/>
  <c r="BF3921" i="1"/>
  <c r="BG3921" i="1" s="1"/>
  <c r="BF3963" i="1"/>
  <c r="BG3963" i="1" s="1"/>
  <c r="BF4006" i="1"/>
  <c r="BG4006" i="1" s="1"/>
  <c r="BF1802" i="1"/>
  <c r="BG1802" i="1" s="1"/>
  <c r="BF2446" i="1"/>
  <c r="BG2446" i="1" s="1"/>
  <c r="G249" i="8" s="1"/>
  <c r="H249" i="8" s="1"/>
  <c r="BF2810" i="1"/>
  <c r="BG2810" i="1" s="1"/>
  <c r="BF2981" i="1"/>
  <c r="BG2981" i="1" s="1"/>
  <c r="BF3130" i="1"/>
  <c r="BG3130" i="1" s="1"/>
  <c r="BF3186" i="1"/>
  <c r="BG3186" i="1" s="1"/>
  <c r="BF3229" i="1"/>
  <c r="BG3229" i="1" s="1"/>
  <c r="BF3271" i="1"/>
  <c r="BG3271" i="1" s="1"/>
  <c r="BF3314" i="1"/>
  <c r="BG3314" i="1" s="1"/>
  <c r="BF3357" i="1"/>
  <c r="BG3357" i="1" s="1"/>
  <c r="BF3399" i="1"/>
  <c r="BG3399" i="1" s="1"/>
  <c r="BF3442" i="1"/>
  <c r="BG3442" i="1" s="1"/>
  <c r="BF3485" i="1"/>
  <c r="BG3485" i="1" s="1"/>
  <c r="BF3570" i="1"/>
  <c r="BG3570" i="1" s="1"/>
  <c r="BF3613" i="1"/>
  <c r="BG3613" i="1" s="1"/>
  <c r="BF3655" i="1"/>
  <c r="BG3655" i="1" s="1"/>
  <c r="BF3698" i="1"/>
  <c r="BG3698" i="1" s="1"/>
  <c r="BF3741" i="1"/>
  <c r="BG3741" i="1" s="1"/>
  <c r="BF3783" i="1"/>
  <c r="BG3783" i="1" s="1"/>
  <c r="BF3826" i="1"/>
  <c r="BG3826" i="1" s="1"/>
  <c r="BF3869" i="1"/>
  <c r="BG3869" i="1" s="1"/>
  <c r="BF3911" i="1"/>
  <c r="BG3911" i="1" s="1"/>
  <c r="BF3954" i="1"/>
  <c r="BG3954" i="1" s="1"/>
  <c r="BF3997" i="1"/>
  <c r="BG3997" i="1" s="1"/>
  <c r="BF1823" i="1"/>
  <c r="BG1823" i="1" s="1"/>
  <c r="BF2457" i="1"/>
  <c r="BG2457" i="1" s="1"/>
  <c r="BF2815" i="1"/>
  <c r="BG2815" i="1" s="1"/>
  <c r="BF2986" i="1"/>
  <c r="BG2986" i="1" s="1"/>
  <c r="BF3134" i="1"/>
  <c r="BG3134" i="1" s="1"/>
  <c r="BF3187" i="1"/>
  <c r="BG3187" i="1" s="1"/>
  <c r="BF3230" i="1"/>
  <c r="BG3230" i="1" s="1"/>
  <c r="BF3273" i="1"/>
  <c r="BG3273" i="1" s="1"/>
  <c r="BF3315" i="1"/>
  <c r="BG3315" i="1" s="1"/>
  <c r="BF3358" i="1"/>
  <c r="BG3358" i="1" s="1"/>
  <c r="BF3401" i="1"/>
  <c r="BG3401" i="1" s="1"/>
  <c r="BF3443" i="1"/>
  <c r="BG3443" i="1" s="1"/>
  <c r="BF3486" i="1"/>
  <c r="BG3486" i="1" s="1"/>
  <c r="BF3529" i="1"/>
  <c r="BG3529" i="1" s="1"/>
  <c r="BF3571" i="1"/>
  <c r="BG3571" i="1" s="1"/>
  <c r="BF3614" i="1"/>
  <c r="BG3614" i="1" s="1"/>
  <c r="BF3657" i="1"/>
  <c r="BG3657" i="1" s="1"/>
  <c r="BF3742" i="1"/>
  <c r="BG3742" i="1" s="1"/>
  <c r="BF3785" i="1"/>
  <c r="BG3785" i="1" s="1"/>
  <c r="BF3827" i="1"/>
  <c r="BG3827" i="1" s="1"/>
  <c r="BF3870" i="1"/>
  <c r="BG3870" i="1" s="1"/>
  <c r="BF3913" i="1"/>
  <c r="BG3913" i="1" s="1"/>
  <c r="BF3955" i="1"/>
  <c r="BG3955" i="1" s="1"/>
  <c r="BF3998" i="1"/>
  <c r="BG3998" i="1" s="1"/>
  <c r="BF2948" i="1"/>
  <c r="BG2948" i="1" s="1"/>
  <c r="BF2980" i="1"/>
  <c r="BG2980" i="1" s="1"/>
  <c r="BF3012" i="1"/>
  <c r="BG3012" i="1" s="1"/>
  <c r="BF3044" i="1"/>
  <c r="BG3044" i="1" s="1"/>
  <c r="BF3076" i="1"/>
  <c r="BG3076" i="1" s="1"/>
  <c r="BF3108" i="1"/>
  <c r="BG3108" i="1" s="1"/>
  <c r="BF3140" i="1"/>
  <c r="BG3140" i="1" s="1"/>
  <c r="BF3172" i="1"/>
  <c r="BG3172" i="1" s="1"/>
  <c r="BF3204" i="1"/>
  <c r="BG3204" i="1" s="1"/>
  <c r="BF3236" i="1"/>
  <c r="BG3236" i="1" s="1"/>
  <c r="BF3268" i="1"/>
  <c r="BG3268" i="1" s="1"/>
  <c r="BF3300" i="1"/>
  <c r="BG3300" i="1" s="1"/>
  <c r="BF3332" i="1"/>
  <c r="BG3332" i="1" s="1"/>
  <c r="BF3396" i="1"/>
  <c r="BG3396" i="1" s="1"/>
  <c r="BF3428" i="1"/>
  <c r="BG3428" i="1" s="1"/>
  <c r="BF3460" i="1"/>
  <c r="BG3460" i="1" s="1"/>
  <c r="BF3492" i="1"/>
  <c r="BG3492" i="1" s="1"/>
  <c r="BF3524" i="1"/>
  <c r="BG3524" i="1" s="1"/>
  <c r="BF3556" i="1"/>
  <c r="BG3556" i="1" s="1"/>
  <c r="BF3588" i="1"/>
  <c r="BG3588" i="1" s="1"/>
  <c r="BF3652" i="1"/>
  <c r="BG3652" i="1" s="1"/>
  <c r="BF3684" i="1"/>
  <c r="BG3684" i="1" s="1"/>
  <c r="BF3716" i="1"/>
  <c r="BG3716" i="1" s="1"/>
  <c r="BF3748" i="1"/>
  <c r="BG3748" i="1" s="1"/>
  <c r="BF2693" i="1"/>
  <c r="BG2693" i="1" s="1"/>
  <c r="BF3199" i="1"/>
  <c r="BG3199" i="1" s="1"/>
  <c r="BF3370" i="1"/>
  <c r="BG3370" i="1" s="1"/>
  <c r="BF3541" i="1"/>
  <c r="BG3541" i="1" s="1"/>
  <c r="BF3711" i="1"/>
  <c r="BG3711" i="1" s="1"/>
  <c r="BF3882" i="1"/>
  <c r="BG3882" i="1" s="1"/>
  <c r="BF4037" i="1"/>
  <c r="BG4037" i="1" s="1"/>
  <c r="BF4079" i="1"/>
  <c r="BG4079" i="1" s="1"/>
  <c r="BF2101" i="1"/>
  <c r="BG2101" i="1" s="1"/>
  <c r="BF3290" i="1"/>
  <c r="BG3290" i="1" s="1"/>
  <c r="BF3461" i="1"/>
  <c r="BG3461" i="1" s="1"/>
  <c r="BF3631" i="1"/>
  <c r="BG3631" i="1" s="1"/>
  <c r="BF3802" i="1"/>
  <c r="BG3802" i="1" s="1"/>
  <c r="BF3973" i="1"/>
  <c r="BG3973" i="1" s="1"/>
  <c r="BF4059" i="1"/>
  <c r="BG4059" i="1" s="1"/>
  <c r="BF4102" i="1"/>
  <c r="BG4102" i="1" s="1"/>
  <c r="BF2821" i="1"/>
  <c r="BG2821" i="1" s="1"/>
  <c r="BF3231" i="1"/>
  <c r="BG3231" i="1" s="1"/>
  <c r="BF3402" i="1"/>
  <c r="BG3402" i="1" s="1"/>
  <c r="BF3573" i="1"/>
  <c r="BG3573" i="1" s="1"/>
  <c r="BF3743" i="1"/>
  <c r="BG3743" i="1" s="1"/>
  <c r="BF3914" i="1"/>
  <c r="BG3914" i="1" s="1"/>
  <c r="BF4045" i="1"/>
  <c r="BG4045" i="1" s="1"/>
  <c r="BF4087" i="1"/>
  <c r="BG4087" i="1" s="1"/>
  <c r="BF3764" i="1"/>
  <c r="BG3764" i="1" s="1"/>
  <c r="BF3796" i="1"/>
  <c r="BG3796" i="1" s="1"/>
  <c r="BF3828" i="1"/>
  <c r="BG3828" i="1" s="1"/>
  <c r="BF3860" i="1"/>
  <c r="BG3860" i="1" s="1"/>
  <c r="BF3892" i="1"/>
  <c r="BG3892" i="1" s="1"/>
  <c r="BF3924" i="1"/>
  <c r="BG3924" i="1" s="1"/>
  <c r="BF3956" i="1"/>
  <c r="BG3956" i="1" s="1"/>
  <c r="BF4020" i="1"/>
  <c r="BG4020" i="1" s="1"/>
  <c r="BF3450" i="1"/>
  <c r="BG3450" i="1" s="1"/>
  <c r="BF4057" i="1"/>
  <c r="BG4057" i="1" s="1"/>
  <c r="BF3386" i="1"/>
  <c r="BG3386" i="1" s="1"/>
  <c r="BF4041" i="1"/>
  <c r="BG4041" i="1" s="1"/>
  <c r="BF3322" i="1"/>
  <c r="BG3322" i="1" s="1"/>
  <c r="BF4005" i="1"/>
  <c r="BG4005" i="1" s="1"/>
  <c r="BF4040" i="1"/>
  <c r="BG4040" i="1" s="1"/>
  <c r="BF4072" i="1"/>
  <c r="BG4072" i="1" s="1"/>
  <c r="BF4104" i="1"/>
  <c r="BG4104" i="1" s="1"/>
  <c r="BF62" i="1"/>
  <c r="BG62" i="1" s="1"/>
  <c r="BF233" i="1"/>
  <c r="BG233" i="1" s="1"/>
  <c r="BF5" i="1"/>
  <c r="BG5" i="1" s="1"/>
  <c r="BF175" i="1"/>
  <c r="BG175" i="1" s="1"/>
  <c r="BF9" i="1"/>
  <c r="BG9" i="1" s="1"/>
  <c r="BF94" i="1"/>
  <c r="BG94" i="1" s="1"/>
  <c r="BF158" i="1"/>
  <c r="BG158" i="1" s="1"/>
  <c r="BF201" i="1"/>
  <c r="BG201" i="1" s="1"/>
  <c r="BF243" i="1"/>
  <c r="BG243" i="1" s="1"/>
  <c r="BF286" i="1"/>
  <c r="BG286" i="1" s="1"/>
  <c r="BF329" i="1"/>
  <c r="BG329" i="1" s="1"/>
  <c r="BF371" i="1"/>
  <c r="BG371" i="1" s="1"/>
  <c r="BF15" i="1"/>
  <c r="BG15" i="1" s="1"/>
  <c r="BF58" i="1"/>
  <c r="BG58" i="1" s="1"/>
  <c r="BF101" i="1"/>
  <c r="BG101" i="1" s="1"/>
  <c r="BF143" i="1"/>
  <c r="BG143" i="1" s="1"/>
  <c r="BF186" i="1"/>
  <c r="BG186" i="1" s="1"/>
  <c r="BF229" i="1"/>
  <c r="BG229" i="1" s="1"/>
  <c r="BF271" i="1"/>
  <c r="BG271" i="1" s="1"/>
  <c r="BF314" i="1"/>
  <c r="BG314" i="1" s="1"/>
  <c r="BF11" i="1"/>
  <c r="BG11" i="1" s="1"/>
  <c r="BF54" i="1"/>
  <c r="BG54" i="1" s="1"/>
  <c r="BF97" i="1"/>
  <c r="BG97" i="1" s="1"/>
  <c r="BF139" i="1"/>
  <c r="BG139" i="1" s="1"/>
  <c r="BF182" i="1"/>
  <c r="BG182" i="1" s="1"/>
  <c r="BF225" i="1"/>
  <c r="BG225" i="1" s="1"/>
  <c r="BF267" i="1"/>
  <c r="BG267" i="1" s="1"/>
  <c r="BF310" i="1"/>
  <c r="BG310" i="1" s="1"/>
  <c r="BF395" i="1"/>
  <c r="BG395" i="1" s="1"/>
  <c r="BF20" i="1"/>
  <c r="BG20" i="1" s="1"/>
  <c r="BF52" i="1"/>
  <c r="BG52" i="1" s="1"/>
  <c r="G8" i="8" s="1"/>
  <c r="H8" i="8" s="1"/>
  <c r="BF84" i="1"/>
  <c r="BG84" i="1" s="1"/>
  <c r="BF116" i="1"/>
  <c r="BG116" i="1" s="1"/>
  <c r="BF148" i="1"/>
  <c r="BG148" i="1" s="1"/>
  <c r="BF180" i="1"/>
  <c r="BG180" i="1" s="1"/>
  <c r="BF212" i="1"/>
  <c r="BG212" i="1" s="1"/>
  <c r="BF71" i="1"/>
  <c r="BG71" i="1" s="1"/>
  <c r="BF242" i="1"/>
  <c r="BG242" i="1" s="1"/>
  <c r="BF453" i="1"/>
  <c r="BG453" i="1" s="1"/>
  <c r="BF495" i="1"/>
  <c r="BG495" i="1" s="1"/>
  <c r="BF538" i="1"/>
  <c r="BG538" i="1" s="1"/>
  <c r="BF162" i="1"/>
  <c r="BG162" i="1" s="1"/>
  <c r="BF333" i="1"/>
  <c r="BG333" i="1" s="1"/>
  <c r="BF433" i="1"/>
  <c r="BG433" i="1" s="1"/>
  <c r="BF475" i="1"/>
  <c r="BG475" i="1" s="1"/>
  <c r="BF82" i="1"/>
  <c r="BG82" i="1" s="1"/>
  <c r="BF253" i="1"/>
  <c r="BG253" i="1" s="1"/>
  <c r="BF455" i="1"/>
  <c r="BG455" i="1" s="1"/>
  <c r="BF498" i="1"/>
  <c r="BG498" i="1" s="1"/>
  <c r="BF276" i="1"/>
  <c r="BG276" i="1" s="1"/>
  <c r="BF308" i="1"/>
  <c r="BG308" i="1" s="1"/>
  <c r="G44" i="8" s="1"/>
  <c r="H44" i="8" s="1"/>
  <c r="BF340" i="1"/>
  <c r="BG340" i="1" s="1"/>
  <c r="BF372" i="1"/>
  <c r="BG372" i="1" s="1"/>
  <c r="BF365" i="1"/>
  <c r="BG365" i="1" s="1"/>
  <c r="BF550" i="1"/>
  <c r="BG550" i="1" s="1"/>
  <c r="BF593" i="1"/>
  <c r="BG593" i="1" s="1"/>
  <c r="BF635" i="1"/>
  <c r="BG635" i="1" s="1"/>
  <c r="BF678" i="1"/>
  <c r="BG678" i="1" s="1"/>
  <c r="BF721" i="1"/>
  <c r="BG721" i="1" s="1"/>
  <c r="BF763" i="1"/>
  <c r="BG763" i="1" s="1"/>
  <c r="BF806" i="1"/>
  <c r="BG806" i="1" s="1"/>
  <c r="BF849" i="1"/>
  <c r="BG849" i="1" s="1"/>
  <c r="BF891" i="1"/>
  <c r="BG891" i="1" s="1"/>
  <c r="BF934" i="1"/>
  <c r="BG934" i="1" s="1"/>
  <c r="BF977" i="1"/>
  <c r="BG977" i="1" s="1"/>
  <c r="BF1019" i="1"/>
  <c r="BG1019" i="1" s="1"/>
  <c r="G119" i="8" s="1"/>
  <c r="H119" i="8" s="1"/>
  <c r="BF1062" i="1"/>
  <c r="BG1062" i="1" s="1"/>
  <c r="BF1105" i="1"/>
  <c r="BG1105" i="1" s="1"/>
  <c r="BF1147" i="1"/>
  <c r="BG1147" i="1" s="1"/>
  <c r="BF1190" i="1"/>
  <c r="BG1190" i="1" s="1"/>
  <c r="BF1233" i="1"/>
  <c r="BG1233" i="1" s="1"/>
  <c r="BF1275" i="1"/>
  <c r="BG1275" i="1" s="1"/>
  <c r="BF1318" i="1"/>
  <c r="BG1318" i="1" s="1"/>
  <c r="BF1361" i="1"/>
  <c r="BG1361" i="1" s="1"/>
  <c r="BF551" i="1"/>
  <c r="BG551" i="1" s="1"/>
  <c r="BF594" i="1"/>
  <c r="BG594" i="1" s="1"/>
  <c r="BF637" i="1"/>
  <c r="BG637" i="1" s="1"/>
  <c r="BF679" i="1"/>
  <c r="BG679" i="1" s="1"/>
  <c r="BF722" i="1"/>
  <c r="BG722" i="1" s="1"/>
  <c r="BF765" i="1"/>
  <c r="BG765" i="1" s="1"/>
  <c r="BF807" i="1"/>
  <c r="BG807" i="1" s="1"/>
  <c r="BF850" i="1"/>
  <c r="BG850" i="1" s="1"/>
  <c r="BF893" i="1"/>
  <c r="BG893" i="1" s="1"/>
  <c r="BF935" i="1"/>
  <c r="BG935" i="1" s="1"/>
  <c r="BF978" i="1"/>
  <c r="BG978" i="1" s="1"/>
  <c r="BF1063" i="1"/>
  <c r="BG1063" i="1" s="1"/>
  <c r="BF1106" i="1"/>
  <c r="BG1106" i="1" s="1"/>
  <c r="BF1149" i="1"/>
  <c r="BG1149" i="1" s="1"/>
  <c r="BF1191" i="1"/>
  <c r="BG1191" i="1" s="1"/>
  <c r="BF1234" i="1"/>
  <c r="BG1234" i="1" s="1"/>
  <c r="BF1277" i="1"/>
  <c r="BG1277" i="1" s="1"/>
  <c r="BF1319" i="1"/>
  <c r="BG1319" i="1" s="1"/>
  <c r="BF1362" i="1"/>
  <c r="BG1362" i="1" s="1"/>
  <c r="BF451" i="1"/>
  <c r="BG451" i="1" s="1"/>
  <c r="BF563" i="1"/>
  <c r="BG563" i="1" s="1"/>
  <c r="BF606" i="1"/>
  <c r="BG606" i="1" s="1"/>
  <c r="BF691" i="1"/>
  <c r="BG691" i="1" s="1"/>
  <c r="BF734" i="1"/>
  <c r="BG734" i="1" s="1"/>
  <c r="BF777" i="1"/>
  <c r="BG777" i="1" s="1"/>
  <c r="BF819" i="1"/>
  <c r="BG819" i="1" s="1"/>
  <c r="BF862" i="1"/>
  <c r="BG862" i="1" s="1"/>
  <c r="BF905" i="1"/>
  <c r="BG905" i="1" s="1"/>
  <c r="BF947" i="1"/>
  <c r="BG947" i="1" s="1"/>
  <c r="BF990" i="1"/>
  <c r="BG990" i="1" s="1"/>
  <c r="BF1033" i="1"/>
  <c r="BG1033" i="1" s="1"/>
  <c r="BF1075" i="1"/>
  <c r="BG1075" i="1" s="1"/>
  <c r="BF1118" i="1"/>
  <c r="BG1118" i="1" s="1"/>
  <c r="BF1161" i="1"/>
  <c r="BG1161" i="1" s="1"/>
  <c r="BF1203" i="1"/>
  <c r="BG1203" i="1" s="1"/>
  <c r="BF1246" i="1"/>
  <c r="BG1246" i="1" s="1"/>
  <c r="G134" i="8" s="1"/>
  <c r="H134" i="8" s="1"/>
  <c r="BF1289" i="1"/>
  <c r="BG1289" i="1" s="1"/>
  <c r="BF1331" i="1"/>
  <c r="BG1331" i="1" s="1"/>
  <c r="BF432" i="1"/>
  <c r="BG432" i="1" s="1"/>
  <c r="BF464" i="1"/>
  <c r="BG464" i="1" s="1"/>
  <c r="BF496" i="1"/>
  <c r="BG496" i="1" s="1"/>
  <c r="BF528" i="1"/>
  <c r="BG528" i="1" s="1"/>
  <c r="BF560" i="1"/>
  <c r="BG560" i="1" s="1"/>
  <c r="BF592" i="1"/>
  <c r="BG592" i="1" s="1"/>
  <c r="G80" i="8" s="1"/>
  <c r="H80" i="8" s="1"/>
  <c r="BF656" i="1"/>
  <c r="BG656" i="1" s="1"/>
  <c r="BF688" i="1"/>
  <c r="BG688" i="1" s="1"/>
  <c r="BF720" i="1"/>
  <c r="BG720" i="1" s="1"/>
  <c r="BF752" i="1"/>
  <c r="BG752" i="1" s="1"/>
  <c r="BF784" i="1"/>
  <c r="BG784" i="1" s="1"/>
  <c r="BF816" i="1"/>
  <c r="BG816" i="1" s="1"/>
  <c r="BF848" i="1"/>
  <c r="BG848" i="1" s="1"/>
  <c r="BF880" i="1"/>
  <c r="BG880" i="1" s="1"/>
  <c r="BF912" i="1"/>
  <c r="BG912" i="1" s="1"/>
  <c r="BF944" i="1"/>
  <c r="BG944" i="1" s="1"/>
  <c r="G108" i="8" s="1"/>
  <c r="H108" i="8" s="1"/>
  <c r="BF976" i="1"/>
  <c r="BG976" i="1" s="1"/>
  <c r="BF1008" i="1"/>
  <c r="BG1008" i="1" s="1"/>
  <c r="BF1040" i="1"/>
  <c r="BG1040" i="1" s="1"/>
  <c r="BF1072" i="1"/>
  <c r="BG1072" i="1" s="1"/>
  <c r="G126" i="8" s="1"/>
  <c r="H126" i="8" s="1"/>
  <c r="BF87" i="1"/>
  <c r="BG87" i="1" s="1"/>
  <c r="BF661" i="1"/>
  <c r="BG661" i="1" s="1"/>
  <c r="BF1173" i="1"/>
  <c r="BG1173" i="1" s="1"/>
  <c r="BF1343" i="1"/>
  <c r="BG1343" i="1" s="1"/>
  <c r="BF1410" i="1"/>
  <c r="BG1410" i="1" s="1"/>
  <c r="BF1453" i="1"/>
  <c r="BG1453" i="1" s="1"/>
  <c r="BF1538" i="1"/>
  <c r="BG1538" i="1" s="1"/>
  <c r="BF1623" i="1"/>
  <c r="BG1623" i="1" s="1"/>
  <c r="BF1666" i="1"/>
  <c r="BG1666" i="1" s="1"/>
  <c r="BF1709" i="1"/>
  <c r="BG1709" i="1" s="1"/>
  <c r="BF901" i="1"/>
  <c r="BG901" i="1" s="1"/>
  <c r="BF1071" i="1"/>
  <c r="BG1071" i="1" s="1"/>
  <c r="BF1242" i="1"/>
  <c r="BG1242" i="1" s="1"/>
  <c r="BF1383" i="1"/>
  <c r="BG1383" i="1" s="1"/>
  <c r="BF1427" i="1"/>
  <c r="BG1427" i="1" s="1"/>
  <c r="BF1470" i="1"/>
  <c r="BG1470" i="1" s="1"/>
  <c r="BF1513" i="1"/>
  <c r="BG1513" i="1" s="1"/>
  <c r="BF1555" i="1"/>
  <c r="BG1555" i="1" s="1"/>
  <c r="BF1598" i="1"/>
  <c r="BG1598" i="1" s="1"/>
  <c r="BF1641" i="1"/>
  <c r="BG1641" i="1" s="1"/>
  <c r="BF1683" i="1"/>
  <c r="BG1683" i="1" s="1"/>
  <c r="BF258" i="1"/>
  <c r="BG258" i="1" s="1"/>
  <c r="G30" i="8" s="1"/>
  <c r="H30" i="8" s="1"/>
  <c r="BF671" i="1"/>
  <c r="BG671" i="1" s="1"/>
  <c r="BF842" i="1"/>
  <c r="BG842" i="1" s="1"/>
  <c r="BF1183" i="1"/>
  <c r="BG1183" i="1" s="1"/>
  <c r="BF1354" i="1"/>
  <c r="BG1354" i="1" s="1"/>
  <c r="BF1413" i="1"/>
  <c r="BG1413" i="1" s="1"/>
  <c r="BF1455" i="1"/>
  <c r="BG1455" i="1" s="1"/>
  <c r="BF1498" i="1"/>
  <c r="BG1498" i="1" s="1"/>
  <c r="BF1541" i="1"/>
  <c r="BG1541" i="1" s="1"/>
  <c r="BF1583" i="1"/>
  <c r="BG1583" i="1" s="1"/>
  <c r="BF1626" i="1"/>
  <c r="BG1626" i="1" s="1"/>
  <c r="BF1669" i="1"/>
  <c r="BG1669" i="1" s="1"/>
  <c r="BF1711" i="1"/>
  <c r="BG1711" i="1" s="1"/>
  <c r="BF1387" i="1"/>
  <c r="BG1387" i="1" s="1"/>
  <c r="BF1128" i="1"/>
  <c r="BG1128" i="1" s="1"/>
  <c r="BF1160" i="1"/>
  <c r="BG1160" i="1" s="1"/>
  <c r="BF1192" i="1"/>
  <c r="BG1192" i="1" s="1"/>
  <c r="BF1224" i="1"/>
  <c r="BG1224" i="1" s="1"/>
  <c r="BF1256" i="1"/>
  <c r="BG1256" i="1" s="1"/>
  <c r="BF1288" i="1"/>
  <c r="BG1288" i="1" s="1"/>
  <c r="BF1320" i="1"/>
  <c r="BG1320" i="1" s="1"/>
  <c r="BF1352" i="1"/>
  <c r="BG1352" i="1" s="1"/>
  <c r="BF1384" i="1"/>
  <c r="BG1384" i="1" s="1"/>
  <c r="BF1416" i="1"/>
  <c r="BG1416" i="1" s="1"/>
  <c r="BF1448" i="1"/>
  <c r="BG1448" i="1" s="1"/>
  <c r="BF1480" i="1"/>
  <c r="BG1480" i="1" s="1"/>
  <c r="BF1512" i="1"/>
  <c r="BG1512" i="1" s="1"/>
  <c r="BF677" i="1"/>
  <c r="BG677" i="1" s="1"/>
  <c r="BF1358" i="1"/>
  <c r="BG1358" i="1" s="1"/>
  <c r="BF1542" i="1"/>
  <c r="BG1542" i="1" s="1"/>
  <c r="BF1713" i="1"/>
  <c r="BG1713" i="1" s="1"/>
  <c r="BF1771" i="1"/>
  <c r="BG1771" i="1" s="1"/>
  <c r="G201" i="8" s="1"/>
  <c r="H201" i="8" s="1"/>
  <c r="BF1814" i="1"/>
  <c r="BG1814" i="1" s="1"/>
  <c r="BF1857" i="1"/>
  <c r="BG1857" i="1" s="1"/>
  <c r="BF1899" i="1"/>
  <c r="BG1899" i="1" s="1"/>
  <c r="BF1942" i="1"/>
  <c r="BG1942" i="1" s="1"/>
  <c r="BF1985" i="1"/>
  <c r="BG1985" i="1" s="1"/>
  <c r="BF2027" i="1"/>
  <c r="BG2027" i="1" s="1"/>
  <c r="BF2070" i="1"/>
  <c r="BG2070" i="1" s="1"/>
  <c r="BF2113" i="1"/>
  <c r="BG2113" i="1" s="1"/>
  <c r="BF2198" i="1"/>
  <c r="BG2198" i="1" s="1"/>
  <c r="BF2241" i="1"/>
  <c r="BG2241" i="1" s="1"/>
  <c r="BF2283" i="1"/>
  <c r="BG2283" i="1" s="1"/>
  <c r="BF2326" i="1"/>
  <c r="BG2326" i="1" s="1"/>
  <c r="BF2369" i="1"/>
  <c r="BG2369" i="1" s="1"/>
  <c r="BF2411" i="1"/>
  <c r="BG2411" i="1" s="1"/>
  <c r="BF613" i="1"/>
  <c r="BG613" i="1" s="1"/>
  <c r="G85" i="8" s="1"/>
  <c r="H85" i="8" s="1"/>
  <c r="BF1295" i="1"/>
  <c r="BG1295" i="1" s="1"/>
  <c r="BF1526" i="1"/>
  <c r="BG1526" i="1" s="1"/>
  <c r="BF1697" i="1"/>
  <c r="BG1697" i="1" s="1"/>
  <c r="BF1767" i="1"/>
  <c r="BG1767" i="1" s="1"/>
  <c r="BF1810" i="1"/>
  <c r="BG1810" i="1" s="1"/>
  <c r="BF1853" i="1"/>
  <c r="BG1853" i="1" s="1"/>
  <c r="BF1895" i="1"/>
  <c r="BG1895" i="1" s="1"/>
  <c r="BF1938" i="1"/>
  <c r="BG1938" i="1" s="1"/>
  <c r="BF1981" i="1"/>
  <c r="BG1981" i="1" s="1"/>
  <c r="BF2023" i="1"/>
  <c r="BG2023" i="1" s="1"/>
  <c r="BF2066" i="1"/>
  <c r="BG2066" i="1" s="1"/>
  <c r="BF2109" i="1"/>
  <c r="BG2109" i="1" s="1"/>
  <c r="BF2151" i="1"/>
  <c r="BG2151" i="1" s="1"/>
  <c r="BF2194" i="1"/>
  <c r="BG2194" i="1" s="1"/>
  <c r="BF2237" i="1"/>
  <c r="BG2237" i="1" s="1"/>
  <c r="BF2279" i="1"/>
  <c r="BG2279" i="1" s="1"/>
  <c r="BF2322" i="1"/>
  <c r="BG2322" i="1" s="1"/>
  <c r="BF2365" i="1"/>
  <c r="BG2365" i="1" s="1"/>
  <c r="BF2407" i="1"/>
  <c r="BG2407" i="1" s="1"/>
  <c r="BF2450" i="1"/>
  <c r="BG2450" i="1" s="1"/>
  <c r="BF719" i="1"/>
  <c r="BG719" i="1" s="1"/>
  <c r="BF1379" i="1"/>
  <c r="BG1379" i="1" s="1"/>
  <c r="BF1553" i="1"/>
  <c r="BG1553" i="1" s="1"/>
  <c r="BF1723" i="1"/>
  <c r="BG1723" i="1" s="1"/>
  <c r="BF1774" i="1"/>
  <c r="BG1774" i="1" s="1"/>
  <c r="BF1859" i="1"/>
  <c r="BG1859" i="1" s="1"/>
  <c r="BF1902" i="1"/>
  <c r="BG1902" i="1" s="1"/>
  <c r="BF1945" i="1"/>
  <c r="BG1945" i="1" s="1"/>
  <c r="BF1987" i="1"/>
  <c r="BG1987" i="1" s="1"/>
  <c r="BF2030" i="1"/>
  <c r="BG2030" i="1" s="1"/>
  <c r="BF2073" i="1"/>
  <c r="BG2073" i="1" s="1"/>
  <c r="BF2115" i="1"/>
  <c r="BG2115" i="1" s="1"/>
  <c r="BF2158" i="1"/>
  <c r="BG2158" i="1" s="1"/>
  <c r="BF2201" i="1"/>
  <c r="BG2201" i="1" s="1"/>
  <c r="BF2243" i="1"/>
  <c r="BG2243" i="1" s="1"/>
  <c r="BF2286" i="1"/>
  <c r="BG2286" i="1" s="1"/>
  <c r="BF2329" i="1"/>
  <c r="BG2329" i="1" s="1"/>
  <c r="BF2371" i="1"/>
  <c r="BG2371" i="1" s="1"/>
  <c r="BF1536" i="1"/>
  <c r="BG1536" i="1" s="1"/>
  <c r="BF1600" i="1"/>
  <c r="BG1600" i="1" s="1"/>
  <c r="BF1632" i="1"/>
  <c r="BG1632" i="1" s="1"/>
  <c r="BF1664" i="1"/>
  <c r="BG1664" i="1" s="1"/>
  <c r="BF1696" i="1"/>
  <c r="BG1696" i="1" s="1"/>
  <c r="BF1760" i="1"/>
  <c r="BG1760" i="1" s="1"/>
  <c r="G196" i="8" s="1"/>
  <c r="H196" i="8" s="1"/>
  <c r="BF1792" i="1"/>
  <c r="BG1792" i="1" s="1"/>
  <c r="BF1824" i="1"/>
  <c r="BG1824" i="1" s="1"/>
  <c r="BF1856" i="1"/>
  <c r="BG1856" i="1" s="1"/>
  <c r="BF1888" i="1"/>
  <c r="BG1888" i="1" s="1"/>
  <c r="BF1920" i="1"/>
  <c r="BG1920" i="1" s="1"/>
  <c r="BF1952" i="1"/>
  <c r="BG1952" i="1" s="1"/>
  <c r="BF1984" i="1"/>
  <c r="BG1984" i="1" s="1"/>
  <c r="BF2016" i="1"/>
  <c r="BG2016" i="1" s="1"/>
  <c r="BF2048" i="1"/>
  <c r="BG2048" i="1" s="1"/>
  <c r="BF2080" i="1"/>
  <c r="BG2080" i="1" s="1"/>
  <c r="BF2112" i="1"/>
  <c r="BG2112" i="1" s="1"/>
  <c r="BF2144" i="1"/>
  <c r="BG2144" i="1" s="1"/>
  <c r="BF2176" i="1"/>
  <c r="BG2176" i="1" s="1"/>
  <c r="BF2208" i="1"/>
  <c r="BG2208" i="1" s="1"/>
  <c r="BF1601" i="1"/>
  <c r="BG1601" i="1" s="1"/>
  <c r="G164" i="8" s="1"/>
  <c r="H164" i="8" s="1"/>
  <c r="BF1871" i="1"/>
  <c r="BG1871" i="1" s="1"/>
  <c r="BF2042" i="1"/>
  <c r="BG2042" i="1" s="1"/>
  <c r="BF2213" i="1"/>
  <c r="BG2213" i="1" s="1"/>
  <c r="BF2383" i="1"/>
  <c r="BG2383" i="1" s="1"/>
  <c r="BF2479" i="1"/>
  <c r="BG2479" i="1" s="1"/>
  <c r="G255" i="8" s="1"/>
  <c r="H255" i="8" s="1"/>
  <c r="BF2529" i="1"/>
  <c r="BG2529" i="1" s="1"/>
  <c r="BF2614" i="1"/>
  <c r="BG2614" i="1" s="1"/>
  <c r="BF2699" i="1"/>
  <c r="BG2699" i="1" s="1"/>
  <c r="BF2742" i="1"/>
  <c r="BG2742" i="1" s="1"/>
  <c r="BF2785" i="1"/>
  <c r="BG2785" i="1" s="1"/>
  <c r="BF2827" i="1"/>
  <c r="BG2827" i="1" s="1"/>
  <c r="BF2870" i="1"/>
  <c r="BG2870" i="1" s="1"/>
  <c r="BF2955" i="1"/>
  <c r="BG2955" i="1" s="1"/>
  <c r="BF3041" i="1"/>
  <c r="BG3041" i="1" s="1"/>
  <c r="BF3083" i="1"/>
  <c r="BG3083" i="1" s="1"/>
  <c r="BF3126" i="1"/>
  <c r="BG3126" i="1" s="1"/>
  <c r="BF1338" i="1"/>
  <c r="BG1338" i="1" s="1"/>
  <c r="BF1813" i="1"/>
  <c r="BG1813" i="1" s="1"/>
  <c r="BF1983" i="1"/>
  <c r="BG1983" i="1" s="1"/>
  <c r="BF2154" i="1"/>
  <c r="BG2154" i="1" s="1"/>
  <c r="BF2325" i="1"/>
  <c r="BG2325" i="1" s="1"/>
  <c r="BF2451" i="1"/>
  <c r="BG2451" i="1" s="1"/>
  <c r="BF2514" i="1"/>
  <c r="BG2514" i="1" s="1"/>
  <c r="BF2557" i="1"/>
  <c r="BG2557" i="1" s="1"/>
  <c r="BF2599" i="1"/>
  <c r="BG2599" i="1" s="1"/>
  <c r="BF2642" i="1"/>
  <c r="BG2642" i="1" s="1"/>
  <c r="BF2685" i="1"/>
  <c r="BG2685" i="1" s="1"/>
  <c r="BF2727" i="1"/>
  <c r="BG2727" i="1" s="1"/>
  <c r="BF2770" i="1"/>
  <c r="BG2770" i="1" s="1"/>
  <c r="BF2813" i="1"/>
  <c r="BG2813" i="1" s="1"/>
  <c r="BF2855" i="1"/>
  <c r="BG2855" i="1" s="1"/>
  <c r="BF2941" i="1"/>
  <c r="BG2941" i="1" s="1"/>
  <c r="BF2983" i="1"/>
  <c r="BG2983" i="1" s="1"/>
  <c r="BF3026" i="1"/>
  <c r="BG3026" i="1" s="1"/>
  <c r="BF3069" i="1"/>
  <c r="BG3069" i="1" s="1"/>
  <c r="BF3111" i="1"/>
  <c r="BG3111" i="1" s="1"/>
  <c r="BF1082" i="1"/>
  <c r="BG1082" i="1" s="1"/>
  <c r="BF1797" i="1"/>
  <c r="BG1797" i="1" s="1"/>
  <c r="BF1967" i="1"/>
  <c r="BG1967" i="1" s="1"/>
  <c r="BF2138" i="1"/>
  <c r="BG2138" i="1" s="1"/>
  <c r="BF2309" i="1"/>
  <c r="BG2309" i="1" s="1"/>
  <c r="BF2442" i="1"/>
  <c r="BG2442" i="1" s="1"/>
  <c r="BF2510" i="1"/>
  <c r="BG2510" i="1" s="1"/>
  <c r="BF2553" i="1"/>
  <c r="BG2553" i="1" s="1"/>
  <c r="BF2595" i="1"/>
  <c r="BG2595" i="1" s="1"/>
  <c r="BF2681" i="1"/>
  <c r="BG2681" i="1" s="1"/>
  <c r="BF2723" i="1"/>
  <c r="BG2723" i="1" s="1"/>
  <c r="BF2766" i="1"/>
  <c r="BG2766" i="1" s="1"/>
  <c r="BF2809" i="1"/>
  <c r="BG2809" i="1" s="1"/>
  <c r="BF2851" i="1"/>
  <c r="BG2851" i="1" s="1"/>
  <c r="BF2894" i="1"/>
  <c r="BG2894" i="1" s="1"/>
  <c r="BF2937" i="1"/>
  <c r="BG2937" i="1" s="1"/>
  <c r="BF2979" i="1"/>
  <c r="BG2979" i="1" s="1"/>
  <c r="BF3022" i="1"/>
  <c r="BG3022" i="1" s="1"/>
  <c r="BF3065" i="1"/>
  <c r="BG3065" i="1" s="1"/>
  <c r="BF2403" i="1"/>
  <c r="BG2403" i="1" s="1"/>
  <c r="BF2232" i="1"/>
  <c r="BG2232" i="1" s="1"/>
  <c r="BF2264" i="1"/>
  <c r="BG2264" i="1" s="1"/>
  <c r="G237" i="8" s="1"/>
  <c r="H237" i="8" s="1"/>
  <c r="BF2296" i="1"/>
  <c r="BG2296" i="1" s="1"/>
  <c r="BF2328" i="1"/>
  <c r="BG2328" i="1" s="1"/>
  <c r="BF2360" i="1"/>
  <c r="BG2360" i="1" s="1"/>
  <c r="BF2392" i="1"/>
  <c r="BG2392" i="1" s="1"/>
  <c r="BF2456" i="1"/>
  <c r="BG2456" i="1" s="1"/>
  <c r="BF2488" i="1"/>
  <c r="BG2488" i="1" s="1"/>
  <c r="BF2520" i="1"/>
  <c r="BG2520" i="1" s="1"/>
  <c r="BF2552" i="1"/>
  <c r="BG2552" i="1" s="1"/>
  <c r="BF2584" i="1"/>
  <c r="BG2584" i="1" s="1"/>
  <c r="BF2616" i="1"/>
  <c r="BG2616" i="1" s="1"/>
  <c r="BF2712" i="1"/>
  <c r="BG2712" i="1" s="1"/>
  <c r="BF2744" i="1"/>
  <c r="BG2744" i="1" s="1"/>
  <c r="BF2808" i="1"/>
  <c r="BG2808" i="1" s="1"/>
  <c r="BF2840" i="1"/>
  <c r="BG2840" i="1" s="1"/>
  <c r="BF2872" i="1"/>
  <c r="BG2872" i="1" s="1"/>
  <c r="BF2904" i="1"/>
  <c r="BG2904" i="1" s="1"/>
  <c r="BF2037" i="1"/>
  <c r="BG2037" i="1" s="1"/>
  <c r="BF2527" i="1"/>
  <c r="BG2527" i="1" s="1"/>
  <c r="BF2698" i="1"/>
  <c r="BG2698" i="1" s="1"/>
  <c r="BF2869" i="1"/>
  <c r="BG2869" i="1" s="1"/>
  <c r="BF3039" i="1"/>
  <c r="BG3039" i="1" s="1"/>
  <c r="BF3157" i="1"/>
  <c r="BG3157" i="1" s="1"/>
  <c r="BF3201" i="1"/>
  <c r="BG3201" i="1" s="1"/>
  <c r="BF3243" i="1"/>
  <c r="BG3243" i="1" s="1"/>
  <c r="BF3286" i="1"/>
  <c r="BG3286" i="1" s="1"/>
  <c r="BF3371" i="1"/>
  <c r="BG3371" i="1" s="1"/>
  <c r="BF3414" i="1"/>
  <c r="BG3414" i="1" s="1"/>
  <c r="BF3457" i="1"/>
  <c r="BG3457" i="1" s="1"/>
  <c r="BF3499" i="1"/>
  <c r="BG3499" i="1" s="1"/>
  <c r="BF3542" i="1"/>
  <c r="BG3542" i="1" s="1"/>
  <c r="BF3585" i="1"/>
  <c r="BG3585" i="1" s="1"/>
  <c r="BF3627" i="1"/>
  <c r="BG3627" i="1" s="1"/>
  <c r="BF3670" i="1"/>
  <c r="BG3670" i="1" s="1"/>
  <c r="BF3713" i="1"/>
  <c r="BG3713" i="1" s="1"/>
  <c r="BF3755" i="1"/>
  <c r="BG3755" i="1" s="1"/>
  <c r="BF3798" i="1"/>
  <c r="BG3798" i="1" s="1"/>
  <c r="BF3841" i="1"/>
  <c r="BG3841" i="1" s="1"/>
  <c r="BF3926" i="1"/>
  <c r="BG3926" i="1" s="1"/>
  <c r="BF3969" i="1"/>
  <c r="BG3969" i="1" s="1"/>
  <c r="BF4011" i="1"/>
  <c r="BG4011" i="1" s="1"/>
  <c r="BF1887" i="1"/>
  <c r="BG1887" i="1" s="1"/>
  <c r="BF2489" i="1"/>
  <c r="BG2489" i="1" s="1"/>
  <c r="BF2831" i="1"/>
  <c r="BG2831" i="1" s="1"/>
  <c r="BF3002" i="1"/>
  <c r="BG3002" i="1" s="1"/>
  <c r="BF3141" i="1"/>
  <c r="BG3141" i="1" s="1"/>
  <c r="BF3191" i="1"/>
  <c r="BG3191" i="1" s="1"/>
  <c r="BF3234" i="1"/>
  <c r="BG3234" i="1" s="1"/>
  <c r="BF3277" i="1"/>
  <c r="BG3277" i="1" s="1"/>
  <c r="BF3362" i="1"/>
  <c r="BG3362" i="1" s="1"/>
  <c r="BF3405" i="1"/>
  <c r="BG3405" i="1" s="1"/>
  <c r="BF3447" i="1"/>
  <c r="BG3447" i="1" s="1"/>
  <c r="BF3490" i="1"/>
  <c r="BG3490" i="1" s="1"/>
  <c r="BF3533" i="1"/>
  <c r="BG3533" i="1" s="1"/>
  <c r="BF3575" i="1"/>
  <c r="BG3575" i="1" s="1"/>
  <c r="BF3618" i="1"/>
  <c r="BG3618" i="1" s="1"/>
  <c r="BF3661" i="1"/>
  <c r="BG3661" i="1" s="1"/>
  <c r="BF3703" i="1"/>
  <c r="BG3703" i="1" s="1"/>
  <c r="BF3746" i="1"/>
  <c r="BG3746" i="1" s="1"/>
  <c r="BF3789" i="1"/>
  <c r="BG3789" i="1" s="1"/>
  <c r="BF3831" i="1"/>
  <c r="BG3831" i="1" s="1"/>
  <c r="BF3874" i="1"/>
  <c r="BG3874" i="1" s="1"/>
  <c r="BF3917" i="1"/>
  <c r="BG3917" i="1" s="1"/>
  <c r="BF3959" i="1"/>
  <c r="BG3959" i="1" s="1"/>
  <c r="BF4002" i="1"/>
  <c r="BG4002" i="1" s="1"/>
  <c r="BF1909" i="1"/>
  <c r="BG1909" i="1" s="1"/>
  <c r="BF2495" i="1"/>
  <c r="BG2495" i="1" s="1"/>
  <c r="BF2666" i="1"/>
  <c r="BG2666" i="1" s="1"/>
  <c r="BF2837" i="1"/>
  <c r="BG2837" i="1" s="1"/>
  <c r="BF3007" i="1"/>
  <c r="BG3007" i="1" s="1"/>
  <c r="BF3145" i="1"/>
  <c r="BG3145" i="1" s="1"/>
  <c r="BF3193" i="1"/>
  <c r="BG3193" i="1" s="1"/>
  <c r="BF3235" i="1"/>
  <c r="BG3235" i="1" s="1"/>
  <c r="BF3278" i="1"/>
  <c r="BG3278" i="1" s="1"/>
  <c r="BF3363" i="1"/>
  <c r="BG3363" i="1" s="1"/>
  <c r="BF3406" i="1"/>
  <c r="BG3406" i="1" s="1"/>
  <c r="BF3449" i="1"/>
  <c r="BG3449" i="1" s="1"/>
  <c r="BF3491" i="1"/>
  <c r="BG3491" i="1" s="1"/>
  <c r="BF3534" i="1"/>
  <c r="BG3534" i="1" s="1"/>
  <c r="BF3577" i="1"/>
  <c r="BG3577" i="1" s="1"/>
  <c r="BF3619" i="1"/>
  <c r="BG3619" i="1" s="1"/>
  <c r="BF3662" i="1"/>
  <c r="BG3662" i="1" s="1"/>
  <c r="BF3705" i="1"/>
  <c r="BG3705" i="1" s="1"/>
  <c r="BF3747" i="1"/>
  <c r="BG3747" i="1" s="1"/>
  <c r="BF3790" i="1"/>
  <c r="BG3790" i="1" s="1"/>
  <c r="BF3833" i="1"/>
  <c r="BG3833" i="1" s="1"/>
  <c r="BF3875" i="1"/>
  <c r="BG3875" i="1" s="1"/>
  <c r="BF3918" i="1"/>
  <c r="BG3918" i="1" s="1"/>
  <c r="BF3961" i="1"/>
  <c r="BG3961" i="1" s="1"/>
  <c r="BF4003" i="1"/>
  <c r="BG4003" i="1" s="1"/>
  <c r="BF2952" i="1"/>
  <c r="BG2952" i="1" s="1"/>
  <c r="BF2984" i="1"/>
  <c r="BG2984" i="1" s="1"/>
  <c r="BF3016" i="1"/>
  <c r="BG3016" i="1" s="1"/>
  <c r="BF3048" i="1"/>
  <c r="BG3048" i="1" s="1"/>
  <c r="BF3112" i="1"/>
  <c r="BG3112" i="1" s="1"/>
  <c r="BF3144" i="1"/>
  <c r="BG3144" i="1" s="1"/>
  <c r="BF3176" i="1"/>
  <c r="BG3176" i="1" s="1"/>
  <c r="BF3208" i="1"/>
  <c r="BG3208" i="1" s="1"/>
  <c r="BF3240" i="1"/>
  <c r="BG3240" i="1" s="1"/>
  <c r="BF3272" i="1"/>
  <c r="BG3272" i="1" s="1"/>
  <c r="BF3304" i="1"/>
  <c r="BG3304" i="1" s="1"/>
  <c r="BF3368" i="1"/>
  <c r="BG3368" i="1" s="1"/>
  <c r="BF3432" i="1"/>
  <c r="BG3432" i="1" s="1"/>
  <c r="BF3464" i="1"/>
  <c r="BG3464" i="1" s="1"/>
  <c r="BF3496" i="1"/>
  <c r="BG3496" i="1" s="1"/>
  <c r="BF3528" i="1"/>
  <c r="BG3528" i="1" s="1"/>
  <c r="BF3560" i="1"/>
  <c r="BG3560" i="1" s="1"/>
  <c r="BF3592" i="1"/>
  <c r="BG3592" i="1" s="1"/>
  <c r="BF3656" i="1"/>
  <c r="BG3656" i="1" s="1"/>
  <c r="BF3688" i="1"/>
  <c r="BG3688" i="1" s="1"/>
  <c r="BF3720" i="1"/>
  <c r="BG3720" i="1" s="1"/>
  <c r="BF3752" i="1"/>
  <c r="BG3752" i="1" s="1"/>
  <c r="BF3221" i="1"/>
  <c r="BG3221" i="1" s="1"/>
  <c r="BF3391" i="1"/>
  <c r="BG3391" i="1" s="1"/>
  <c r="BF3562" i="1"/>
  <c r="BG3562" i="1" s="1"/>
  <c r="BF3733" i="1"/>
  <c r="BG3733" i="1" s="1"/>
  <c r="BF3903" i="1"/>
  <c r="BG3903" i="1" s="1"/>
  <c r="BF4042" i="1"/>
  <c r="BG4042" i="1" s="1"/>
  <c r="BF4085" i="1"/>
  <c r="BG4085" i="1" s="1"/>
  <c r="BF2425" i="1"/>
  <c r="BG2425" i="1" s="1"/>
  <c r="BF3125" i="1"/>
  <c r="BG3125" i="1" s="1"/>
  <c r="BF3311" i="1"/>
  <c r="BG3311" i="1" s="1"/>
  <c r="BF3482" i="1"/>
  <c r="BG3482" i="1" s="1"/>
  <c r="BF3653" i="1"/>
  <c r="BG3653" i="1" s="1"/>
  <c r="BF3823" i="1"/>
  <c r="BG3823" i="1" s="1"/>
  <c r="BF3994" i="1"/>
  <c r="BG3994" i="1" s="1"/>
  <c r="BF4065" i="1"/>
  <c r="BG4065" i="1" s="1"/>
  <c r="BF4107" i="1"/>
  <c r="BG4107" i="1" s="1"/>
  <c r="BF3253" i="1"/>
  <c r="BG3253" i="1" s="1"/>
  <c r="BF3423" i="1"/>
  <c r="BG3423" i="1" s="1"/>
  <c r="BF3594" i="1"/>
  <c r="BG3594" i="1" s="1"/>
  <c r="BF3765" i="1"/>
  <c r="BG3765" i="1" s="1"/>
  <c r="BF3935" i="1"/>
  <c r="BG3935" i="1" s="1"/>
  <c r="BF4050" i="1"/>
  <c r="BG4050" i="1" s="1"/>
  <c r="BF4093" i="1"/>
  <c r="BG4093" i="1" s="1"/>
  <c r="BF3768" i="1"/>
  <c r="BG3768" i="1" s="1"/>
  <c r="BF3800" i="1"/>
  <c r="BG3800" i="1" s="1"/>
  <c r="BF3832" i="1"/>
  <c r="BG3832" i="1" s="1"/>
  <c r="BF3864" i="1"/>
  <c r="BG3864" i="1" s="1"/>
  <c r="BF3896" i="1"/>
  <c r="BG3896" i="1" s="1"/>
  <c r="BF3928" i="1"/>
  <c r="BG3928" i="1" s="1"/>
  <c r="BF3960" i="1"/>
  <c r="BG3960" i="1" s="1"/>
  <c r="BF3992" i="1"/>
  <c r="BG3992" i="1" s="1"/>
  <c r="BF4024" i="1"/>
  <c r="BG4024" i="1" s="1"/>
  <c r="BF3535" i="1"/>
  <c r="BG3535" i="1" s="1"/>
  <c r="BF4078" i="1"/>
  <c r="BG4078" i="1" s="1"/>
  <c r="BF3471" i="1"/>
  <c r="BG3471" i="1" s="1"/>
  <c r="BF4062" i="1"/>
  <c r="BG4062" i="1" s="1"/>
  <c r="BF3407" i="1"/>
  <c r="BG3407" i="1" s="1"/>
  <c r="BF4046" i="1"/>
  <c r="BG4046" i="1" s="1"/>
  <c r="BF4044" i="1"/>
  <c r="BG4044" i="1" s="1"/>
  <c r="BF4076" i="1"/>
  <c r="BG4076" i="1" s="1"/>
  <c r="BF4108" i="1"/>
  <c r="BG4108" i="1" s="1"/>
  <c r="BF169" i="1"/>
  <c r="BG169" i="1" s="1"/>
  <c r="BF339" i="1"/>
  <c r="BG339" i="1" s="1"/>
  <c r="BF111" i="1"/>
  <c r="BG111" i="1" s="1"/>
  <c r="BF25" i="1"/>
  <c r="BG25" i="1" s="1"/>
  <c r="BF30" i="1"/>
  <c r="BG30" i="1" s="1"/>
  <c r="BF115" i="1"/>
  <c r="BG115" i="1" s="1"/>
  <c r="BF35" i="1"/>
  <c r="BG35" i="1" s="1"/>
  <c r="BF78" i="1"/>
  <c r="BG78" i="1" s="1"/>
  <c r="BF121" i="1"/>
  <c r="BG121" i="1" s="1"/>
  <c r="BF163" i="1"/>
  <c r="BG163" i="1" s="1"/>
  <c r="BF206" i="1"/>
  <c r="BG206" i="1" s="1"/>
  <c r="BF249" i="1"/>
  <c r="BG249" i="1" s="1"/>
  <c r="BF291" i="1"/>
  <c r="BG291" i="1" s="1"/>
  <c r="G37" i="8" s="1"/>
  <c r="H37" i="8" s="1"/>
  <c r="BF334" i="1"/>
  <c r="BG334" i="1" s="1"/>
  <c r="BF21" i="1"/>
  <c r="BG21" i="1" s="1"/>
  <c r="BF63" i="1"/>
  <c r="BG63" i="1" s="1"/>
  <c r="BF106" i="1"/>
  <c r="BG106" i="1" s="1"/>
  <c r="BF149" i="1"/>
  <c r="BG149" i="1" s="1"/>
  <c r="BF191" i="1"/>
  <c r="BG191" i="1" s="1"/>
  <c r="BF234" i="1"/>
  <c r="BG234" i="1" s="1"/>
  <c r="BF277" i="1"/>
  <c r="BG277" i="1" s="1"/>
  <c r="BF319" i="1"/>
  <c r="BG319" i="1" s="1"/>
  <c r="BF362" i="1"/>
  <c r="BG362" i="1" s="1"/>
  <c r="BF17" i="1"/>
  <c r="BG17" i="1" s="1"/>
  <c r="BF59" i="1"/>
  <c r="BG59" i="1" s="1"/>
  <c r="BF102" i="1"/>
  <c r="BG102" i="1" s="1"/>
  <c r="BF145" i="1"/>
  <c r="BG145" i="1" s="1"/>
  <c r="BF187" i="1"/>
  <c r="BG187" i="1" s="1"/>
  <c r="BF230" i="1"/>
  <c r="BG230" i="1" s="1"/>
  <c r="BF315" i="1"/>
  <c r="BG315" i="1" s="1"/>
  <c r="BF401" i="1"/>
  <c r="BG401" i="1" s="1"/>
  <c r="BF24" i="1"/>
  <c r="BG24" i="1" s="1"/>
  <c r="BF56" i="1"/>
  <c r="BG56" i="1" s="1"/>
  <c r="BF88" i="1"/>
  <c r="BG88" i="1" s="1"/>
  <c r="BF120" i="1"/>
  <c r="BG120" i="1" s="1"/>
  <c r="BF152" i="1"/>
  <c r="BG152" i="1" s="1"/>
  <c r="BF184" i="1"/>
  <c r="BG184" i="1" s="1"/>
  <c r="BF216" i="1"/>
  <c r="BG216" i="1" s="1"/>
  <c r="BF248" i="1"/>
  <c r="BG248" i="1" s="1"/>
  <c r="BF93" i="1"/>
  <c r="BG93" i="1" s="1"/>
  <c r="BF263" i="1"/>
  <c r="BG263" i="1" s="1"/>
  <c r="BF414" i="1"/>
  <c r="BG414" i="1" s="1"/>
  <c r="BF458" i="1"/>
  <c r="BG458" i="1" s="1"/>
  <c r="BF13" i="1"/>
  <c r="BG13" i="1" s="1"/>
  <c r="BF183" i="1"/>
  <c r="BG183" i="1" s="1"/>
  <c r="BF354" i="1"/>
  <c r="BG354" i="1" s="1"/>
  <c r="BF438" i="1"/>
  <c r="BG438" i="1" s="1"/>
  <c r="BF481" i="1"/>
  <c r="BG481" i="1" s="1"/>
  <c r="BF523" i="1"/>
  <c r="BG523" i="1" s="1"/>
  <c r="BF103" i="1"/>
  <c r="BG103" i="1" s="1"/>
  <c r="BF274" i="1"/>
  <c r="BG274" i="1" s="1"/>
  <c r="BF418" i="1"/>
  <c r="BG418" i="1" s="1"/>
  <c r="BF461" i="1"/>
  <c r="BG461" i="1" s="1"/>
  <c r="BF503" i="1"/>
  <c r="BG503" i="1" s="1"/>
  <c r="BF411" i="1"/>
  <c r="BG411" i="1" s="1"/>
  <c r="G55" i="8" s="1"/>
  <c r="H55" i="8" s="1"/>
  <c r="BF280" i="1"/>
  <c r="BG280" i="1" s="1"/>
  <c r="BF312" i="1"/>
  <c r="BG312" i="1" s="1"/>
  <c r="G45" i="8" s="1"/>
  <c r="H45" i="8" s="1"/>
  <c r="BF376" i="1"/>
  <c r="BG376" i="1" s="1"/>
  <c r="BF408" i="1"/>
  <c r="BG408" i="1" s="1"/>
  <c r="BF419" i="1"/>
  <c r="BG419" i="1" s="1"/>
  <c r="BF598" i="1"/>
  <c r="BG598" i="1" s="1"/>
  <c r="G82" i="8" s="1"/>
  <c r="H82" i="8" s="1"/>
  <c r="BF641" i="1"/>
  <c r="BG641" i="1" s="1"/>
  <c r="BF683" i="1"/>
  <c r="BG683" i="1" s="1"/>
  <c r="BF726" i="1"/>
  <c r="BG726" i="1" s="1"/>
  <c r="BF769" i="1"/>
  <c r="BG769" i="1" s="1"/>
  <c r="BF811" i="1"/>
  <c r="BG811" i="1" s="1"/>
  <c r="BF854" i="1"/>
  <c r="BG854" i="1" s="1"/>
  <c r="BF897" i="1"/>
  <c r="BG897" i="1" s="1"/>
  <c r="BF939" i="1"/>
  <c r="BG939" i="1" s="1"/>
  <c r="BF982" i="1"/>
  <c r="BG982" i="1" s="1"/>
  <c r="BF1025" i="1"/>
  <c r="BG1025" i="1" s="1"/>
  <c r="BF1067" i="1"/>
  <c r="BG1067" i="1" s="1"/>
  <c r="BF1110" i="1"/>
  <c r="BG1110" i="1" s="1"/>
  <c r="BF1153" i="1"/>
  <c r="BG1153" i="1" s="1"/>
  <c r="BF1195" i="1"/>
  <c r="BG1195" i="1" s="1"/>
  <c r="BF1238" i="1"/>
  <c r="BG1238" i="1" s="1"/>
  <c r="BF1281" i="1"/>
  <c r="BG1281" i="1" s="1"/>
  <c r="BF1323" i="1"/>
  <c r="BG1323" i="1" s="1"/>
  <c r="BF1366" i="1"/>
  <c r="BG1366" i="1" s="1"/>
  <c r="BF425" i="1"/>
  <c r="BG425" i="1" s="1"/>
  <c r="BF557" i="1"/>
  <c r="BG557" i="1" s="1"/>
  <c r="BF642" i="1"/>
  <c r="BG642" i="1" s="1"/>
  <c r="BF685" i="1"/>
  <c r="BG685" i="1" s="1"/>
  <c r="BF727" i="1"/>
  <c r="BG727" i="1" s="1"/>
  <c r="BF770" i="1"/>
  <c r="BG770" i="1" s="1"/>
  <c r="BF813" i="1"/>
  <c r="BG813" i="1" s="1"/>
  <c r="BF855" i="1"/>
  <c r="BG855" i="1" s="1"/>
  <c r="BF898" i="1"/>
  <c r="BG898" i="1" s="1"/>
  <c r="BF941" i="1"/>
  <c r="BG941" i="1" s="1"/>
  <c r="BF983" i="1"/>
  <c r="BG983" i="1" s="1"/>
  <c r="BF1069" i="1"/>
  <c r="BG1069" i="1" s="1"/>
  <c r="BF1111" i="1"/>
  <c r="BG1111" i="1" s="1"/>
  <c r="BF1154" i="1"/>
  <c r="BG1154" i="1" s="1"/>
  <c r="BF1197" i="1"/>
  <c r="BG1197" i="1" s="1"/>
  <c r="BF1239" i="1"/>
  <c r="BG1239" i="1" s="1"/>
  <c r="BF1282" i="1"/>
  <c r="BG1282" i="1" s="1"/>
  <c r="BF1325" i="1"/>
  <c r="BG1325" i="1" s="1"/>
  <c r="BF1367" i="1"/>
  <c r="BG1367" i="1" s="1"/>
  <c r="BF473" i="1"/>
  <c r="BG473" i="1" s="1"/>
  <c r="BF611" i="1"/>
  <c r="BG611" i="1" s="1"/>
  <c r="BF654" i="1"/>
  <c r="BG654" i="1" s="1"/>
  <c r="BF739" i="1"/>
  <c r="BG739" i="1" s="1"/>
  <c r="BF782" i="1"/>
  <c r="BG782" i="1" s="1"/>
  <c r="BF867" i="1"/>
  <c r="BG867" i="1" s="1"/>
  <c r="BF910" i="1"/>
  <c r="BG910" i="1" s="1"/>
  <c r="BF953" i="1"/>
  <c r="BG953" i="1" s="1"/>
  <c r="BF995" i="1"/>
  <c r="BG995" i="1" s="1"/>
  <c r="BF1038" i="1"/>
  <c r="BG1038" i="1" s="1"/>
  <c r="BF1081" i="1"/>
  <c r="BG1081" i="1" s="1"/>
  <c r="BF1123" i="1"/>
  <c r="BG1123" i="1" s="1"/>
  <c r="BF1166" i="1"/>
  <c r="BG1166" i="1" s="1"/>
  <c r="BF1209" i="1"/>
  <c r="BG1209" i="1" s="1"/>
  <c r="BF1251" i="1"/>
  <c r="BG1251" i="1" s="1"/>
  <c r="G137" i="8" s="1"/>
  <c r="H137" i="8" s="1"/>
  <c r="BF1294" i="1"/>
  <c r="BG1294" i="1" s="1"/>
  <c r="BF1337" i="1"/>
  <c r="BG1337" i="1" s="1"/>
  <c r="BF436" i="1"/>
  <c r="BG436" i="1" s="1"/>
  <c r="BF468" i="1"/>
  <c r="BG468" i="1" s="1"/>
  <c r="BF500" i="1"/>
  <c r="BG500" i="1" s="1"/>
  <c r="G62" i="8" s="1"/>
  <c r="H62" i="8" s="1"/>
  <c r="BF532" i="1"/>
  <c r="BG532" i="1" s="1"/>
  <c r="G67" i="8" s="1"/>
  <c r="H67" i="8" s="1"/>
  <c r="BF564" i="1"/>
  <c r="BG564" i="1" s="1"/>
  <c r="BF596" i="1"/>
  <c r="BG596" i="1" s="1"/>
  <c r="BF692" i="1"/>
  <c r="BG692" i="1" s="1"/>
  <c r="BF724" i="1"/>
  <c r="BG724" i="1" s="1"/>
  <c r="BF756" i="1"/>
  <c r="BG756" i="1" s="1"/>
  <c r="BF788" i="1"/>
  <c r="BG788" i="1" s="1"/>
  <c r="BF820" i="1"/>
  <c r="BG820" i="1" s="1"/>
  <c r="BF852" i="1"/>
  <c r="BG852" i="1" s="1"/>
  <c r="BF884" i="1"/>
  <c r="BG884" i="1" s="1"/>
  <c r="BF916" i="1"/>
  <c r="BG916" i="1" s="1"/>
  <c r="BF948" i="1"/>
  <c r="BG948" i="1" s="1"/>
  <c r="BF980" i="1"/>
  <c r="BG980" i="1" s="1"/>
  <c r="BF1012" i="1"/>
  <c r="BG1012" i="1" s="1"/>
  <c r="G117" i="8" s="1"/>
  <c r="H117" i="8" s="1"/>
  <c r="BF1044" i="1"/>
  <c r="BG1044" i="1" s="1"/>
  <c r="BF1076" i="1"/>
  <c r="BG1076" i="1" s="1"/>
  <c r="BF413" i="1"/>
  <c r="BG413" i="1" s="1"/>
  <c r="BF682" i="1"/>
  <c r="BG682" i="1" s="1"/>
  <c r="BF853" i="1"/>
  <c r="BG853" i="1" s="1"/>
  <c r="BF1023" i="1"/>
  <c r="BG1023" i="1" s="1"/>
  <c r="BF1194" i="1"/>
  <c r="BG1194" i="1" s="1"/>
  <c r="BF1359" i="1"/>
  <c r="BG1359" i="1" s="1"/>
  <c r="BF1415" i="1"/>
  <c r="BG1415" i="1" s="1"/>
  <c r="BF1458" i="1"/>
  <c r="BG1458" i="1" s="1"/>
  <c r="BF1501" i="1"/>
  <c r="BG1501" i="1" s="1"/>
  <c r="BF1543" i="1"/>
  <c r="BG1543" i="1" s="1"/>
  <c r="BF1586" i="1"/>
  <c r="BG1586" i="1" s="1"/>
  <c r="BF1629" i="1"/>
  <c r="BG1629" i="1" s="1"/>
  <c r="BF1671" i="1"/>
  <c r="BG1671" i="1" s="1"/>
  <c r="BF1714" i="1"/>
  <c r="BG1714" i="1" s="1"/>
  <c r="BF581" i="1"/>
  <c r="BG581" i="1" s="1"/>
  <c r="BF751" i="1"/>
  <c r="BG751" i="1" s="1"/>
  <c r="BF922" i="1"/>
  <c r="BG922" i="1" s="1"/>
  <c r="BF1093" i="1"/>
  <c r="BG1093" i="1" s="1"/>
  <c r="BF1263" i="1"/>
  <c r="BG1263" i="1" s="1"/>
  <c r="BF1390" i="1"/>
  <c r="BG1390" i="1" s="1"/>
  <c r="BF1433" i="1"/>
  <c r="BG1433" i="1" s="1"/>
  <c r="BF1475" i="1"/>
  <c r="BG1475" i="1" s="1"/>
  <c r="BF1518" i="1"/>
  <c r="BG1518" i="1" s="1"/>
  <c r="BF1561" i="1"/>
  <c r="BG1561" i="1" s="1"/>
  <c r="BF1603" i="1"/>
  <c r="BG1603" i="1" s="1"/>
  <c r="G165" i="8" s="1"/>
  <c r="H165" i="8" s="1"/>
  <c r="BF1646" i="1"/>
  <c r="BG1646" i="1" s="1"/>
  <c r="BF1689" i="1"/>
  <c r="BG1689" i="1" s="1"/>
  <c r="BF457" i="1"/>
  <c r="BG457" i="1" s="1"/>
  <c r="BF693" i="1"/>
  <c r="BG693" i="1" s="1"/>
  <c r="BF863" i="1"/>
  <c r="BG863" i="1" s="1"/>
  <c r="BF1205" i="1"/>
  <c r="BG1205" i="1" s="1"/>
  <c r="BF1365" i="1"/>
  <c r="BG1365" i="1" s="1"/>
  <c r="BF1418" i="1"/>
  <c r="BG1418" i="1" s="1"/>
  <c r="BF1461" i="1"/>
  <c r="BG1461" i="1" s="1"/>
  <c r="BF1503" i="1"/>
  <c r="BG1503" i="1" s="1"/>
  <c r="G144" i="8" s="1"/>
  <c r="H144" i="8" s="1"/>
  <c r="BF1546" i="1"/>
  <c r="BG1546" i="1" s="1"/>
  <c r="BF1589" i="1"/>
  <c r="BG1589" i="1" s="1"/>
  <c r="BF1631" i="1"/>
  <c r="BG1631" i="1" s="1"/>
  <c r="BF1674" i="1"/>
  <c r="BG1674" i="1" s="1"/>
  <c r="BF1717" i="1"/>
  <c r="BG1717" i="1" s="1"/>
  <c r="BF1382" i="1"/>
  <c r="BG1382" i="1" s="1"/>
  <c r="BF1132" i="1"/>
  <c r="BG1132" i="1" s="1"/>
  <c r="G131" i="8" s="1"/>
  <c r="H131" i="8" s="1"/>
  <c r="BF1164" i="1"/>
  <c r="BG1164" i="1" s="1"/>
  <c r="BF1196" i="1"/>
  <c r="BG1196" i="1" s="1"/>
  <c r="BF1228" i="1"/>
  <c r="BG1228" i="1" s="1"/>
  <c r="BF1260" i="1"/>
  <c r="BG1260" i="1" s="1"/>
  <c r="BF1292" i="1"/>
  <c r="BG1292" i="1" s="1"/>
  <c r="BF1324" i="1"/>
  <c r="BG1324" i="1" s="1"/>
  <c r="BF1356" i="1"/>
  <c r="BG1356" i="1" s="1"/>
  <c r="BF1388" i="1"/>
  <c r="BG1388" i="1" s="1"/>
  <c r="BF1420" i="1"/>
  <c r="BG1420" i="1" s="1"/>
  <c r="BF1452" i="1"/>
  <c r="BG1452" i="1" s="1"/>
  <c r="BF1516" i="1"/>
  <c r="BG1516" i="1" s="1"/>
  <c r="BF762" i="1"/>
  <c r="BG762" i="1" s="1"/>
  <c r="BF1393" i="1"/>
  <c r="BG1393" i="1" s="1"/>
  <c r="BF1563" i="1"/>
  <c r="BG1563" i="1" s="1"/>
  <c r="BF1731" i="1"/>
  <c r="BG1731" i="1" s="1"/>
  <c r="BF1777" i="1"/>
  <c r="BG1777" i="1" s="1"/>
  <c r="BF1819" i="1"/>
  <c r="BG1819" i="1" s="1"/>
  <c r="BF1862" i="1"/>
  <c r="BG1862" i="1" s="1"/>
  <c r="BF1905" i="1"/>
  <c r="BG1905" i="1" s="1"/>
  <c r="BF1947" i="1"/>
  <c r="BG1947" i="1" s="1"/>
  <c r="BF1990" i="1"/>
  <c r="BG1990" i="1" s="1"/>
  <c r="BF2033" i="1"/>
  <c r="BG2033" i="1" s="1"/>
  <c r="BF2075" i="1"/>
  <c r="BG2075" i="1" s="1"/>
  <c r="BF2118" i="1"/>
  <c r="BG2118" i="1" s="1"/>
  <c r="BF2161" i="1"/>
  <c r="BG2161" i="1" s="1"/>
  <c r="BF2203" i="1"/>
  <c r="BG2203" i="1" s="1"/>
  <c r="BF2246" i="1"/>
  <c r="BG2246" i="1" s="1"/>
  <c r="BF2289" i="1"/>
  <c r="BG2289" i="1" s="1"/>
  <c r="BF2331" i="1"/>
  <c r="BG2331" i="1" s="1"/>
  <c r="BF2374" i="1"/>
  <c r="BG2374" i="1" s="1"/>
  <c r="BF2417" i="1"/>
  <c r="BG2417" i="1" s="1"/>
  <c r="BF2459" i="1"/>
  <c r="BG2459" i="1" s="1"/>
  <c r="BF698" i="1"/>
  <c r="BG698" i="1" s="1"/>
  <c r="BF1369" i="1"/>
  <c r="BG1369" i="1" s="1"/>
  <c r="BF1547" i="1"/>
  <c r="BG1547" i="1" s="1"/>
  <c r="BF1718" i="1"/>
  <c r="BG1718" i="1" s="1"/>
  <c r="BF1773" i="1"/>
  <c r="BG1773" i="1" s="1"/>
  <c r="G202" i="8" s="1"/>
  <c r="H202" i="8" s="1"/>
  <c r="BF1815" i="1"/>
  <c r="BG1815" i="1" s="1"/>
  <c r="BF1858" i="1"/>
  <c r="BG1858" i="1" s="1"/>
  <c r="BF1901" i="1"/>
  <c r="BG1901" i="1" s="1"/>
  <c r="G223" i="8" s="1"/>
  <c r="H223" i="8" s="1"/>
  <c r="BF1943" i="1"/>
  <c r="BG1943" i="1" s="1"/>
  <c r="BF1986" i="1"/>
  <c r="BG1986" i="1" s="1"/>
  <c r="BF2029" i="1"/>
  <c r="BG2029" i="1" s="1"/>
  <c r="BF2071" i="1"/>
  <c r="BG2071" i="1" s="1"/>
  <c r="BF2114" i="1"/>
  <c r="BG2114" i="1" s="1"/>
  <c r="BF2157" i="1"/>
  <c r="BG2157" i="1" s="1"/>
  <c r="BF2199" i="1"/>
  <c r="BG2199" i="1" s="1"/>
  <c r="BF2242" i="1"/>
  <c r="BG2242" i="1" s="1"/>
  <c r="BF2285" i="1"/>
  <c r="BG2285" i="1" s="1"/>
  <c r="BF2327" i="1"/>
  <c r="BG2327" i="1" s="1"/>
  <c r="BF2370" i="1"/>
  <c r="BG2370" i="1" s="1"/>
  <c r="BF2413" i="1"/>
  <c r="BG2413" i="1" s="1"/>
  <c r="BF2455" i="1"/>
  <c r="BG2455" i="1" s="1"/>
  <c r="BF805" i="1"/>
  <c r="BG805" i="1" s="1"/>
  <c r="BF1403" i="1"/>
  <c r="BG1403" i="1" s="1"/>
  <c r="BF1779" i="1"/>
  <c r="BG1779" i="1" s="1"/>
  <c r="G204" i="8" s="1"/>
  <c r="H204" i="8" s="1"/>
  <c r="BF1822" i="1"/>
  <c r="BG1822" i="1" s="1"/>
  <c r="BF1865" i="1"/>
  <c r="BG1865" i="1" s="1"/>
  <c r="BF1907" i="1"/>
  <c r="BG1907" i="1" s="1"/>
  <c r="BF1950" i="1"/>
  <c r="BG1950" i="1" s="1"/>
  <c r="BF1993" i="1"/>
  <c r="BG1993" i="1" s="1"/>
  <c r="BF2035" i="1"/>
  <c r="BG2035" i="1" s="1"/>
  <c r="BF2078" i="1"/>
  <c r="BG2078" i="1" s="1"/>
  <c r="BF2121" i="1"/>
  <c r="BG2121" i="1" s="1"/>
  <c r="BF2163" i="1"/>
  <c r="BG2163" i="1" s="1"/>
  <c r="BF2206" i="1"/>
  <c r="BG2206" i="1" s="1"/>
  <c r="BF2249" i="1"/>
  <c r="BG2249" i="1" s="1"/>
  <c r="BF2291" i="1"/>
  <c r="BG2291" i="1" s="1"/>
  <c r="BF2334" i="1"/>
  <c r="BG2334" i="1" s="1"/>
  <c r="BF2377" i="1"/>
  <c r="BG2377" i="1" s="1"/>
  <c r="BF1540" i="1"/>
  <c r="BG1540" i="1" s="1"/>
  <c r="BF1572" i="1"/>
  <c r="BG1572" i="1" s="1"/>
  <c r="BF1636" i="1"/>
  <c r="BG1636" i="1" s="1"/>
  <c r="BF1668" i="1"/>
  <c r="BG1668" i="1" s="1"/>
  <c r="BF1700" i="1"/>
  <c r="BG1700" i="1" s="1"/>
  <c r="BF1732" i="1"/>
  <c r="BG1732" i="1" s="1"/>
  <c r="BF1764" i="1"/>
  <c r="BG1764" i="1" s="1"/>
  <c r="BF1796" i="1"/>
  <c r="BG1796" i="1" s="1"/>
  <c r="BF1828" i="1"/>
  <c r="BG1828" i="1" s="1"/>
  <c r="BF1860" i="1"/>
  <c r="BG1860" i="1" s="1"/>
  <c r="BF1892" i="1"/>
  <c r="BG1892" i="1" s="1"/>
  <c r="BF1924" i="1"/>
  <c r="BG1924" i="1" s="1"/>
  <c r="BF1956" i="1"/>
  <c r="BG1956" i="1" s="1"/>
  <c r="BF1988" i="1"/>
  <c r="BG1988" i="1" s="1"/>
  <c r="BF2020" i="1"/>
  <c r="BG2020" i="1" s="1"/>
  <c r="BF2052" i="1"/>
  <c r="BG2052" i="1" s="1"/>
  <c r="BF2084" i="1"/>
  <c r="BG2084" i="1" s="1"/>
  <c r="BF2116" i="1"/>
  <c r="BG2116" i="1" s="1"/>
  <c r="BF2148" i="1"/>
  <c r="BG2148" i="1" s="1"/>
  <c r="BF2180" i="1"/>
  <c r="BG2180" i="1" s="1"/>
  <c r="BF2212" i="1"/>
  <c r="BG2212" i="1" s="1"/>
  <c r="BF1686" i="1"/>
  <c r="BG1686" i="1" s="1"/>
  <c r="BF1893" i="1"/>
  <c r="BG1893" i="1" s="1"/>
  <c r="BF2063" i="1"/>
  <c r="BG2063" i="1" s="1"/>
  <c r="BF2234" i="1"/>
  <c r="BG2234" i="1" s="1"/>
  <c r="BF2405" i="1"/>
  <c r="BG2405" i="1" s="1"/>
  <c r="BF2490" i="1"/>
  <c r="BG2490" i="1" s="1"/>
  <c r="G258" i="8" s="1"/>
  <c r="H258" i="8" s="1"/>
  <c r="BF2534" i="1"/>
  <c r="BG2534" i="1" s="1"/>
  <c r="BF2619" i="1"/>
  <c r="BG2619" i="1" s="1"/>
  <c r="BF2705" i="1"/>
  <c r="BG2705" i="1" s="1"/>
  <c r="BF2747" i="1"/>
  <c r="BG2747" i="1" s="1"/>
  <c r="BF2790" i="1"/>
  <c r="BG2790" i="1" s="1"/>
  <c r="BF2833" i="1"/>
  <c r="BG2833" i="1" s="1"/>
  <c r="BF2875" i="1"/>
  <c r="BG2875" i="1" s="1"/>
  <c r="BF2918" i="1"/>
  <c r="BG2918" i="1" s="1"/>
  <c r="G324" i="8" s="1"/>
  <c r="H324" i="8" s="1"/>
  <c r="BF3046" i="1"/>
  <c r="BG3046" i="1" s="1"/>
  <c r="BF3089" i="1"/>
  <c r="BG3089" i="1" s="1"/>
  <c r="BF3131" i="1"/>
  <c r="BG3131" i="1" s="1"/>
  <c r="BF1451" i="1"/>
  <c r="BG1451" i="1" s="1"/>
  <c r="BF1834" i="1"/>
  <c r="BG1834" i="1" s="1"/>
  <c r="BF2005" i="1"/>
  <c r="BG2005" i="1" s="1"/>
  <c r="BF2175" i="1"/>
  <c r="BG2175" i="1" s="1"/>
  <c r="BF2346" i="1"/>
  <c r="BG2346" i="1" s="1"/>
  <c r="BF2519" i="1"/>
  <c r="BG2519" i="1" s="1"/>
  <c r="BF2562" i="1"/>
  <c r="BG2562" i="1" s="1"/>
  <c r="BF2605" i="1"/>
  <c r="BG2605" i="1" s="1"/>
  <c r="G279" i="8" s="1"/>
  <c r="H279" i="8" s="1"/>
  <c r="BF2647" i="1"/>
  <c r="BG2647" i="1" s="1"/>
  <c r="G294" i="8" s="1"/>
  <c r="H294" i="8" s="1"/>
  <c r="BF2690" i="1"/>
  <c r="BG2690" i="1" s="1"/>
  <c r="BF2733" i="1"/>
  <c r="BG2733" i="1" s="1"/>
  <c r="BF2775" i="1"/>
  <c r="BG2775" i="1" s="1"/>
  <c r="BF2818" i="1"/>
  <c r="BG2818" i="1" s="1"/>
  <c r="BF2861" i="1"/>
  <c r="BG2861" i="1" s="1"/>
  <c r="BF2903" i="1"/>
  <c r="BG2903" i="1" s="1"/>
  <c r="G319" i="8" s="1"/>
  <c r="H319" i="8" s="1"/>
  <c r="BF2946" i="1"/>
  <c r="BG2946" i="1" s="1"/>
  <c r="BF2989" i="1"/>
  <c r="BG2989" i="1" s="1"/>
  <c r="BF3031" i="1"/>
  <c r="BG3031" i="1" s="1"/>
  <c r="BF3074" i="1"/>
  <c r="BG3074" i="1" s="1"/>
  <c r="BF3117" i="1"/>
  <c r="BG3117" i="1" s="1"/>
  <c r="BF1386" i="1"/>
  <c r="BG1386" i="1" s="1"/>
  <c r="BF1818" i="1"/>
  <c r="BG1818" i="1" s="1"/>
  <c r="BF1989" i="1"/>
  <c r="BG1989" i="1" s="1"/>
  <c r="BF2330" i="1"/>
  <c r="BG2330" i="1" s="1"/>
  <c r="BF2453" i="1"/>
  <c r="BG2453" i="1" s="1"/>
  <c r="BF2515" i="1"/>
  <c r="BG2515" i="1" s="1"/>
  <c r="BF2558" i="1"/>
  <c r="BG2558" i="1" s="1"/>
  <c r="BF2601" i="1"/>
  <c r="BG2601" i="1" s="1"/>
  <c r="BF2643" i="1"/>
  <c r="BG2643" i="1" s="1"/>
  <c r="BF2686" i="1"/>
  <c r="BG2686" i="1" s="1"/>
  <c r="BF2729" i="1"/>
  <c r="BG2729" i="1" s="1"/>
  <c r="BF2771" i="1"/>
  <c r="BG2771" i="1" s="1"/>
  <c r="BF2814" i="1"/>
  <c r="BG2814" i="1" s="1"/>
  <c r="BF2857" i="1"/>
  <c r="BG2857" i="1" s="1"/>
  <c r="BF2942" i="1"/>
  <c r="BG2942" i="1" s="1"/>
  <c r="BF2985" i="1"/>
  <c r="BG2985" i="1" s="1"/>
  <c r="BF3027" i="1"/>
  <c r="BG3027" i="1" s="1"/>
  <c r="BF3070" i="1"/>
  <c r="BG3070" i="1" s="1"/>
  <c r="BF2398" i="1"/>
  <c r="BG2398" i="1" s="1"/>
  <c r="BF2236" i="1"/>
  <c r="BG2236" i="1" s="1"/>
  <c r="BF2268" i="1"/>
  <c r="BG2268" i="1" s="1"/>
  <c r="BF2300" i="1"/>
  <c r="BG2300" i="1" s="1"/>
  <c r="BF2332" i="1"/>
  <c r="BG2332" i="1" s="1"/>
  <c r="BF2364" i="1"/>
  <c r="BG2364" i="1" s="1"/>
  <c r="BF2396" i="1"/>
  <c r="BG2396" i="1" s="1"/>
  <c r="BF2428" i="1"/>
  <c r="BG2428" i="1" s="1"/>
  <c r="BF2460" i="1"/>
  <c r="BG2460" i="1" s="1"/>
  <c r="BF2492" i="1"/>
  <c r="BG2492" i="1" s="1"/>
  <c r="BF2524" i="1"/>
  <c r="BG2524" i="1" s="1"/>
  <c r="BF2556" i="1"/>
  <c r="BG2556" i="1" s="1"/>
  <c r="BF2588" i="1"/>
  <c r="BG2588" i="1" s="1"/>
  <c r="BF2620" i="1"/>
  <c r="BG2620" i="1" s="1"/>
  <c r="BF2684" i="1"/>
  <c r="BG2684" i="1" s="1"/>
  <c r="BF2716" i="1"/>
  <c r="BG2716" i="1" s="1"/>
  <c r="BF2748" i="1"/>
  <c r="BG2748" i="1" s="1"/>
  <c r="BF2780" i="1"/>
  <c r="BG2780" i="1" s="1"/>
  <c r="BF2812" i="1"/>
  <c r="BG2812" i="1" s="1"/>
  <c r="BF2844" i="1"/>
  <c r="BG2844" i="1" s="1"/>
  <c r="BF2876" i="1"/>
  <c r="BG2876" i="1" s="1"/>
  <c r="BF2122" i="1"/>
  <c r="BG2122" i="1" s="1"/>
  <c r="BF2549" i="1"/>
  <c r="BG2549" i="1" s="1"/>
  <c r="BF2719" i="1"/>
  <c r="BG2719" i="1" s="1"/>
  <c r="BF2890" i="1"/>
  <c r="BG2890" i="1" s="1"/>
  <c r="BF3061" i="1"/>
  <c r="BG3061" i="1" s="1"/>
  <c r="BF3163" i="1"/>
  <c r="BG3163" i="1" s="1"/>
  <c r="BF3206" i="1"/>
  <c r="BG3206" i="1" s="1"/>
  <c r="BF3291" i="1"/>
  <c r="BG3291" i="1" s="1"/>
  <c r="BF3377" i="1"/>
  <c r="BG3377" i="1" s="1"/>
  <c r="BF3419" i="1"/>
  <c r="BG3419" i="1" s="1"/>
  <c r="BF3462" i="1"/>
  <c r="BG3462" i="1" s="1"/>
  <c r="BF3505" i="1"/>
  <c r="BG3505" i="1" s="1"/>
  <c r="BF3547" i="1"/>
  <c r="BG3547" i="1" s="1"/>
  <c r="BF3590" i="1"/>
  <c r="BG3590" i="1" s="1"/>
  <c r="BF3633" i="1"/>
  <c r="BG3633" i="1" s="1"/>
  <c r="BF3675" i="1"/>
  <c r="BG3675" i="1" s="1"/>
  <c r="BF3718" i="1"/>
  <c r="BG3718" i="1" s="1"/>
  <c r="BF3761" i="1"/>
  <c r="BG3761" i="1" s="1"/>
  <c r="BF3803" i="1"/>
  <c r="BG3803" i="1" s="1"/>
  <c r="BF3846" i="1"/>
  <c r="BG3846" i="1" s="1"/>
  <c r="BF3889" i="1"/>
  <c r="BG3889" i="1" s="1"/>
  <c r="BF3931" i="1"/>
  <c r="BG3931" i="1" s="1"/>
  <c r="BF4017" i="1"/>
  <c r="BG4017" i="1" s="1"/>
  <c r="BF1973" i="1"/>
  <c r="BG1973" i="1" s="1"/>
  <c r="BF2511" i="1"/>
  <c r="BG2511" i="1" s="1"/>
  <c r="BF2682" i="1"/>
  <c r="BG2682" i="1" s="1"/>
  <c r="BF2853" i="1"/>
  <c r="BG2853" i="1" s="1"/>
  <c r="BF3151" i="1"/>
  <c r="BG3151" i="1" s="1"/>
  <c r="BF3197" i="1"/>
  <c r="BG3197" i="1" s="1"/>
  <c r="BF3239" i="1"/>
  <c r="BG3239" i="1" s="1"/>
  <c r="BF3282" i="1"/>
  <c r="BG3282" i="1" s="1"/>
  <c r="BF3367" i="1"/>
  <c r="BG3367" i="1" s="1"/>
  <c r="BF3410" i="1"/>
  <c r="BG3410" i="1" s="1"/>
  <c r="BF3453" i="1"/>
  <c r="BG3453" i="1" s="1"/>
  <c r="BF3495" i="1"/>
  <c r="BG3495" i="1" s="1"/>
  <c r="BF3538" i="1"/>
  <c r="BG3538" i="1" s="1"/>
  <c r="BF3581" i="1"/>
  <c r="BG3581" i="1" s="1"/>
  <c r="BF3623" i="1"/>
  <c r="BG3623" i="1" s="1"/>
  <c r="BF3666" i="1"/>
  <c r="BG3666" i="1" s="1"/>
  <c r="BF3709" i="1"/>
  <c r="BG3709" i="1" s="1"/>
  <c r="BF3751" i="1"/>
  <c r="BG3751" i="1" s="1"/>
  <c r="BF3794" i="1"/>
  <c r="BG3794" i="1" s="1"/>
  <c r="BF3837" i="1"/>
  <c r="BG3837" i="1" s="1"/>
  <c r="BF3922" i="1"/>
  <c r="BG3922" i="1" s="1"/>
  <c r="BF3965" i="1"/>
  <c r="BG3965" i="1" s="1"/>
  <c r="BF4007" i="1"/>
  <c r="BG4007" i="1" s="1"/>
  <c r="BF1994" i="1"/>
  <c r="BG1994" i="1" s="1"/>
  <c r="BF2517" i="1"/>
  <c r="BG2517" i="1" s="1"/>
  <c r="BF2687" i="1"/>
  <c r="BG2687" i="1" s="1"/>
  <c r="BF2858" i="1"/>
  <c r="BG2858" i="1" s="1"/>
  <c r="BF3029" i="1"/>
  <c r="BG3029" i="1" s="1"/>
  <c r="BF3154" i="1"/>
  <c r="BG3154" i="1" s="1"/>
  <c r="BF3198" i="1"/>
  <c r="BG3198" i="1" s="1"/>
  <c r="BF3241" i="1"/>
  <c r="BG3241" i="1" s="1"/>
  <c r="BF3283" i="1"/>
  <c r="BG3283" i="1" s="1"/>
  <c r="BF3326" i="1"/>
  <c r="BG3326" i="1" s="1"/>
  <c r="BF3369" i="1"/>
  <c r="BG3369" i="1" s="1"/>
  <c r="BF3411" i="1"/>
  <c r="BG3411" i="1" s="1"/>
  <c r="BF3454" i="1"/>
  <c r="BG3454" i="1" s="1"/>
  <c r="BF3497" i="1"/>
  <c r="BG3497" i="1" s="1"/>
  <c r="BF3539" i="1"/>
  <c r="BG3539" i="1" s="1"/>
  <c r="BF3582" i="1"/>
  <c r="BG3582" i="1" s="1"/>
  <c r="BF3667" i="1"/>
  <c r="BG3667" i="1" s="1"/>
  <c r="BF3710" i="1"/>
  <c r="BG3710" i="1" s="1"/>
  <c r="BF3753" i="1"/>
  <c r="BG3753" i="1" s="1"/>
  <c r="BF3795" i="1"/>
  <c r="BG3795" i="1" s="1"/>
  <c r="BF3838" i="1"/>
  <c r="BG3838" i="1" s="1"/>
  <c r="BF3881" i="1"/>
  <c r="BG3881" i="1" s="1"/>
  <c r="G387" i="8" s="1"/>
  <c r="H387" i="8" s="1"/>
  <c r="BF3923" i="1"/>
  <c r="BG3923" i="1" s="1"/>
  <c r="BF3966" i="1"/>
  <c r="BG3966" i="1" s="1"/>
  <c r="BF4009" i="1"/>
  <c r="BG4009" i="1" s="1"/>
  <c r="BF2924" i="1"/>
  <c r="BG2924" i="1" s="1"/>
  <c r="BF2956" i="1"/>
  <c r="BG2956" i="1" s="1"/>
  <c r="BF2988" i="1"/>
  <c r="BG2988" i="1" s="1"/>
  <c r="BF3052" i="1"/>
  <c r="BG3052" i="1" s="1"/>
  <c r="BF3084" i="1"/>
  <c r="BG3084" i="1" s="1"/>
  <c r="BF3116" i="1"/>
  <c r="BG3116" i="1" s="1"/>
  <c r="BF3148" i="1"/>
  <c r="BG3148" i="1" s="1"/>
  <c r="BF3180" i="1"/>
  <c r="BG3180" i="1" s="1"/>
  <c r="BF3212" i="1"/>
  <c r="BG3212" i="1" s="1"/>
  <c r="BF3244" i="1"/>
  <c r="BG3244" i="1" s="1"/>
  <c r="BF3276" i="1"/>
  <c r="BG3276" i="1" s="1"/>
  <c r="BF3308" i="1"/>
  <c r="BG3308" i="1" s="1"/>
  <c r="BF3340" i="1"/>
  <c r="BG3340" i="1" s="1"/>
  <c r="G355" i="8" s="1"/>
  <c r="H355" i="8" s="1"/>
  <c r="BF3372" i="1"/>
  <c r="BG3372" i="1" s="1"/>
  <c r="BF3404" i="1"/>
  <c r="BG3404" i="1" s="1"/>
  <c r="BF3436" i="1"/>
  <c r="BG3436" i="1" s="1"/>
  <c r="BF3468" i="1"/>
  <c r="BG3468" i="1" s="1"/>
  <c r="BF3500" i="1"/>
  <c r="BG3500" i="1" s="1"/>
  <c r="BF3532" i="1"/>
  <c r="BG3532" i="1" s="1"/>
  <c r="BF3564" i="1"/>
  <c r="BG3564" i="1" s="1"/>
  <c r="BF3596" i="1"/>
  <c r="BG3596" i="1" s="1"/>
  <c r="BF3628" i="1"/>
  <c r="BG3628" i="1" s="1"/>
  <c r="BF3660" i="1"/>
  <c r="BG3660" i="1" s="1"/>
  <c r="BF3724" i="1"/>
  <c r="BG3724" i="1" s="1"/>
  <c r="BF3756" i="1"/>
  <c r="BG3756" i="1" s="1"/>
  <c r="BF2863" i="1"/>
  <c r="BG2863" i="1" s="1"/>
  <c r="BF3242" i="1"/>
  <c r="BG3242" i="1" s="1"/>
  <c r="BF3413" i="1"/>
  <c r="BG3413" i="1" s="1"/>
  <c r="BF3583" i="1"/>
  <c r="BG3583" i="1" s="1"/>
  <c r="BF3754" i="1"/>
  <c r="BG3754" i="1" s="1"/>
  <c r="BF3925" i="1"/>
  <c r="BG3925" i="1" s="1"/>
  <c r="BF4047" i="1"/>
  <c r="BG4047" i="1" s="1"/>
  <c r="BF4090" i="1"/>
  <c r="BG4090" i="1" s="1"/>
  <c r="BF3162" i="1"/>
  <c r="BG3162" i="1" s="1"/>
  <c r="BF3333" i="1"/>
  <c r="BG3333" i="1" s="1"/>
  <c r="BF3503" i="1"/>
  <c r="BG3503" i="1" s="1"/>
  <c r="BF3845" i="1"/>
  <c r="BG3845" i="1" s="1"/>
  <c r="BF4015" i="1"/>
  <c r="BG4015" i="1" s="1"/>
  <c r="BF4070" i="1"/>
  <c r="BG4070" i="1" s="1"/>
  <c r="BF1845" i="1"/>
  <c r="BG1845" i="1" s="1"/>
  <c r="BF3274" i="1"/>
  <c r="BG3274" i="1" s="1"/>
  <c r="BF3445" i="1"/>
  <c r="BG3445" i="1" s="1"/>
  <c r="BF3615" i="1"/>
  <c r="BG3615" i="1" s="1"/>
  <c r="BF3786" i="1"/>
  <c r="BG3786" i="1" s="1"/>
  <c r="BF3957" i="1"/>
  <c r="BG3957" i="1" s="1"/>
  <c r="BF4055" i="1"/>
  <c r="BG4055" i="1" s="1"/>
  <c r="BF4098" i="1"/>
  <c r="BG4098" i="1" s="1"/>
  <c r="BF3772" i="1"/>
  <c r="BG3772" i="1" s="1"/>
  <c r="BF3804" i="1"/>
  <c r="BG3804" i="1" s="1"/>
  <c r="BF3836" i="1"/>
  <c r="BG3836" i="1" s="1"/>
  <c r="BF3868" i="1"/>
  <c r="BG3868" i="1" s="1"/>
  <c r="BF3900" i="1"/>
  <c r="BG3900" i="1" s="1"/>
  <c r="BF3932" i="1"/>
  <c r="BG3932" i="1" s="1"/>
  <c r="BF3964" i="1"/>
  <c r="BG3964" i="1" s="1"/>
  <c r="BF3996" i="1"/>
  <c r="BG3996" i="1" s="1"/>
  <c r="BF1930" i="1"/>
  <c r="BG1930" i="1" s="1"/>
  <c r="BF3621" i="1"/>
  <c r="BG3621" i="1" s="1"/>
  <c r="BF4099" i="1"/>
  <c r="BG4099" i="1" s="1"/>
  <c r="BF3557" i="1"/>
  <c r="BG3557" i="1" s="1"/>
  <c r="BF4083" i="1"/>
  <c r="BG4083" i="1" s="1"/>
  <c r="BF3493" i="1"/>
  <c r="BG3493" i="1" s="1"/>
  <c r="BF4067" i="1"/>
  <c r="BG4067" i="1" s="1"/>
  <c r="BF4048" i="1"/>
  <c r="BG4048" i="1" s="1"/>
  <c r="BF4080" i="1"/>
  <c r="BG4080" i="1" s="1"/>
  <c r="BF19" i="1"/>
  <c r="BG19" i="1" s="1"/>
  <c r="BF190" i="1"/>
  <c r="BG190" i="1" s="1"/>
  <c r="BF361" i="1"/>
  <c r="BG361" i="1" s="1"/>
  <c r="BF133" i="1"/>
  <c r="BG133" i="1" s="1"/>
  <c r="BF261" i="1"/>
  <c r="BG261" i="1" s="1"/>
  <c r="BF303" i="1"/>
  <c r="BG303" i="1" s="1"/>
  <c r="G41" i="8" s="1"/>
  <c r="H41" i="8" s="1"/>
  <c r="BF389" i="1"/>
  <c r="BG389" i="1" s="1"/>
  <c r="BF43" i="1"/>
  <c r="BG43" i="1" s="1"/>
  <c r="BF86" i="1"/>
  <c r="BG86" i="1" s="1"/>
  <c r="BF129" i="1"/>
  <c r="BG129" i="1" s="1"/>
  <c r="BF171" i="1"/>
  <c r="BG171" i="1" s="1"/>
  <c r="BF214" i="1"/>
  <c r="BG214" i="1" s="1"/>
  <c r="BF299" i="1"/>
  <c r="BG299" i="1" s="1"/>
  <c r="BF342" i="1"/>
  <c r="BG342" i="1" s="1"/>
  <c r="BF12" i="1"/>
  <c r="BG12" i="1" s="1"/>
  <c r="BF44" i="1"/>
  <c r="BG44" i="1" s="1"/>
  <c r="BF76" i="1"/>
  <c r="BG76" i="1" s="1"/>
  <c r="BF108" i="1"/>
  <c r="BG108" i="1" s="1"/>
  <c r="BF140" i="1"/>
  <c r="BG140" i="1" s="1"/>
  <c r="BF172" i="1"/>
  <c r="BG172" i="1" s="1"/>
  <c r="BF29" i="1"/>
  <c r="BG29" i="1" s="1"/>
  <c r="BF370" i="1"/>
  <c r="BG370" i="1" s="1"/>
  <c r="BF442" i="1"/>
  <c r="BG442" i="1" s="1"/>
  <c r="BF485" i="1"/>
  <c r="BG485" i="1" s="1"/>
  <c r="G61" i="8" s="1"/>
  <c r="H61" i="8" s="1"/>
  <c r="BF527" i="1"/>
  <c r="BG527" i="1" s="1"/>
  <c r="BF119" i="1"/>
  <c r="BG119" i="1" s="1"/>
  <c r="BF290" i="1"/>
  <c r="BG290" i="1" s="1"/>
  <c r="BF422" i="1"/>
  <c r="BG422" i="1" s="1"/>
  <c r="BF465" i="1"/>
  <c r="BG465" i="1" s="1"/>
  <c r="BF507" i="1"/>
  <c r="BG507" i="1" s="1"/>
  <c r="BF39" i="1"/>
  <c r="BG39" i="1" s="1"/>
  <c r="BF210" i="1"/>
  <c r="BG210" i="1" s="1"/>
  <c r="BF445" i="1"/>
  <c r="BG445" i="1" s="1"/>
  <c r="BF487" i="1"/>
  <c r="BG487" i="1" s="1"/>
  <c r="BF530" i="1"/>
  <c r="BG530" i="1" s="1"/>
  <c r="BF268" i="1"/>
  <c r="BG268" i="1" s="1"/>
  <c r="BF300" i="1"/>
  <c r="BG300" i="1" s="1"/>
  <c r="G40" i="8" s="1"/>
  <c r="H40" i="8" s="1"/>
  <c r="BF332" i="1"/>
  <c r="BG332" i="1" s="1"/>
  <c r="BF364" i="1"/>
  <c r="BG364" i="1" s="1"/>
  <c r="BF194" i="1"/>
  <c r="BG194" i="1" s="1"/>
  <c r="BF526" i="1"/>
  <c r="BG526" i="1" s="1"/>
  <c r="BF582" i="1"/>
  <c r="BG582" i="1" s="1"/>
  <c r="BF667" i="1"/>
  <c r="BG667" i="1" s="1"/>
  <c r="BF710" i="1"/>
  <c r="BG710" i="1" s="1"/>
  <c r="BF753" i="1"/>
  <c r="BG753" i="1" s="1"/>
  <c r="BF795" i="1"/>
  <c r="BG795" i="1" s="1"/>
  <c r="BF838" i="1"/>
  <c r="BG838" i="1" s="1"/>
  <c r="BF881" i="1"/>
  <c r="BG881" i="1" s="1"/>
  <c r="BF923" i="1"/>
  <c r="BG923" i="1" s="1"/>
  <c r="BF966" i="1"/>
  <c r="BG966" i="1" s="1"/>
  <c r="BF1009" i="1"/>
  <c r="BG1009" i="1" s="1"/>
  <c r="BF1051" i="1"/>
  <c r="BG1051" i="1" s="1"/>
  <c r="BF1094" i="1"/>
  <c r="BG1094" i="1" s="1"/>
  <c r="BF1137" i="1"/>
  <c r="BG1137" i="1" s="1"/>
  <c r="BF1179" i="1"/>
  <c r="BG1179" i="1" s="1"/>
  <c r="BF1222" i="1"/>
  <c r="BG1222" i="1" s="1"/>
  <c r="BF1265" i="1"/>
  <c r="BG1265" i="1" s="1"/>
  <c r="BF1307" i="1"/>
  <c r="BG1307" i="1" s="1"/>
  <c r="BF1350" i="1"/>
  <c r="BG1350" i="1" s="1"/>
  <c r="BF215" i="1"/>
  <c r="BG215" i="1" s="1"/>
  <c r="BF583" i="1"/>
  <c r="BG583" i="1" s="1"/>
  <c r="BF626" i="1"/>
  <c r="BG626" i="1" s="1"/>
  <c r="BF669" i="1"/>
  <c r="BG669" i="1" s="1"/>
  <c r="BF711" i="1"/>
  <c r="BG711" i="1" s="1"/>
  <c r="BF754" i="1"/>
  <c r="BG754" i="1" s="1"/>
  <c r="BF797" i="1"/>
  <c r="BG797" i="1" s="1"/>
  <c r="BF839" i="1"/>
  <c r="BG839" i="1" s="1"/>
  <c r="BF882" i="1"/>
  <c r="BG882" i="1" s="1"/>
  <c r="BF925" i="1"/>
  <c r="BG925" i="1" s="1"/>
  <c r="BF967" i="1"/>
  <c r="BG967" i="1" s="1"/>
  <c r="BF1010" i="1"/>
  <c r="BG1010" i="1" s="1"/>
  <c r="BF1095" i="1"/>
  <c r="BG1095" i="1" s="1"/>
  <c r="BF1138" i="1"/>
  <c r="BG1138" i="1" s="1"/>
  <c r="BF1181" i="1"/>
  <c r="BG1181" i="1" s="1"/>
  <c r="BF1223" i="1"/>
  <c r="BG1223" i="1" s="1"/>
  <c r="BF1266" i="1"/>
  <c r="BG1266" i="1" s="1"/>
  <c r="BF1309" i="1"/>
  <c r="BG1309" i="1" s="1"/>
  <c r="BF1351" i="1"/>
  <c r="BG1351" i="1" s="1"/>
  <c r="BF405" i="1"/>
  <c r="BG405" i="1" s="1"/>
  <c r="BF553" i="1"/>
  <c r="BG553" i="1" s="1"/>
  <c r="BF595" i="1"/>
  <c r="BG595" i="1" s="1"/>
  <c r="BF638" i="1"/>
  <c r="BG638" i="1" s="1"/>
  <c r="BF681" i="1"/>
  <c r="BG681" i="1" s="1"/>
  <c r="BF723" i="1"/>
  <c r="BG723" i="1" s="1"/>
  <c r="BF766" i="1"/>
  <c r="BG766" i="1" s="1"/>
  <c r="BF809" i="1"/>
  <c r="BG809" i="1" s="1"/>
  <c r="BF851" i="1"/>
  <c r="BG851" i="1" s="1"/>
  <c r="BF894" i="1"/>
  <c r="BG894" i="1" s="1"/>
  <c r="BF937" i="1"/>
  <c r="BG937" i="1" s="1"/>
  <c r="BF979" i="1"/>
  <c r="BG979" i="1" s="1"/>
  <c r="BF1022" i="1"/>
  <c r="BG1022" i="1" s="1"/>
  <c r="G121" i="8" s="1"/>
  <c r="H121" i="8" s="1"/>
  <c r="BF1065" i="1"/>
  <c r="BG1065" i="1" s="1"/>
  <c r="BF1107" i="1"/>
  <c r="BG1107" i="1" s="1"/>
  <c r="BF1150" i="1"/>
  <c r="BG1150" i="1" s="1"/>
  <c r="BF1193" i="1"/>
  <c r="BG1193" i="1" s="1"/>
  <c r="BF1235" i="1"/>
  <c r="BG1235" i="1" s="1"/>
  <c r="BF1278" i="1"/>
  <c r="BG1278" i="1" s="1"/>
  <c r="BF1321" i="1"/>
  <c r="BG1321" i="1" s="1"/>
  <c r="BF424" i="1"/>
  <c r="BG424" i="1" s="1"/>
  <c r="BF456" i="1"/>
  <c r="BG456" i="1" s="1"/>
  <c r="BF488" i="1"/>
  <c r="BG488" i="1" s="1"/>
  <c r="BF520" i="1"/>
  <c r="BG520" i="1" s="1"/>
  <c r="BF552" i="1"/>
  <c r="BG552" i="1" s="1"/>
  <c r="BF584" i="1"/>
  <c r="BG584" i="1" s="1"/>
  <c r="BF616" i="1"/>
  <c r="BG616" i="1" s="1"/>
  <c r="BF648" i="1"/>
  <c r="BG648" i="1" s="1"/>
  <c r="BF680" i="1"/>
  <c r="BG680" i="1" s="1"/>
  <c r="BF712" i="1"/>
  <c r="BG712" i="1" s="1"/>
  <c r="BF744" i="1"/>
  <c r="BG744" i="1" s="1"/>
  <c r="BF776" i="1"/>
  <c r="BG776" i="1" s="1"/>
  <c r="BF808" i="1"/>
  <c r="BG808" i="1" s="1"/>
  <c r="BF840" i="1"/>
  <c r="BG840" i="1" s="1"/>
  <c r="BF872" i="1"/>
  <c r="BG872" i="1" s="1"/>
  <c r="BF904" i="1"/>
  <c r="BG904" i="1" s="1"/>
  <c r="BF936" i="1"/>
  <c r="BG936" i="1" s="1"/>
  <c r="BF968" i="1"/>
  <c r="BG968" i="1" s="1"/>
  <c r="BF1000" i="1"/>
  <c r="BG1000" i="1" s="1"/>
  <c r="BF1032" i="1"/>
  <c r="BG1032" i="1" s="1"/>
  <c r="BF1064" i="1"/>
  <c r="BG1064" i="1" s="1"/>
  <c r="BF1096" i="1"/>
  <c r="BG1096" i="1" s="1"/>
  <c r="BF618" i="1"/>
  <c r="BG618" i="1" s="1"/>
  <c r="G87" i="8" s="1"/>
  <c r="H87" i="8" s="1"/>
  <c r="BF789" i="1"/>
  <c r="BG789" i="1" s="1"/>
  <c r="BF959" i="1"/>
  <c r="BG959" i="1" s="1"/>
  <c r="BF1130" i="1"/>
  <c r="BG1130" i="1" s="1"/>
  <c r="BF1301" i="1"/>
  <c r="BG1301" i="1" s="1"/>
  <c r="BF1399" i="1"/>
  <c r="BG1399" i="1" s="1"/>
  <c r="BF1442" i="1"/>
  <c r="BG1442" i="1" s="1"/>
  <c r="BF1527" i="1"/>
  <c r="BG1527" i="1" s="1"/>
  <c r="BF1570" i="1"/>
  <c r="BG1570" i="1" s="1"/>
  <c r="BF1613" i="1"/>
  <c r="BG1613" i="1" s="1"/>
  <c r="G170" i="8" s="1"/>
  <c r="H170" i="8" s="1"/>
  <c r="BF1655" i="1"/>
  <c r="BG1655" i="1" s="1"/>
  <c r="BF1698" i="1"/>
  <c r="BG1698" i="1" s="1"/>
  <c r="BF435" i="1"/>
  <c r="BG435" i="1" s="1"/>
  <c r="BF687" i="1"/>
  <c r="BG687" i="1" s="1"/>
  <c r="BF858" i="1"/>
  <c r="BG858" i="1" s="1"/>
  <c r="BF1029" i="1"/>
  <c r="BG1029" i="1" s="1"/>
  <c r="BF1199" i="1"/>
  <c r="BG1199" i="1" s="1"/>
  <c r="BF1363" i="1"/>
  <c r="BG1363" i="1" s="1"/>
  <c r="BF1417" i="1"/>
  <c r="BG1417" i="1" s="1"/>
  <c r="BF1459" i="1"/>
  <c r="BG1459" i="1" s="1"/>
  <c r="BF1502" i="1"/>
  <c r="BG1502" i="1" s="1"/>
  <c r="BF1545" i="1"/>
  <c r="BG1545" i="1" s="1"/>
  <c r="BF1587" i="1"/>
  <c r="BG1587" i="1" s="1"/>
  <c r="BF629" i="1"/>
  <c r="BG629" i="1" s="1"/>
  <c r="G89" i="8" s="1"/>
  <c r="H89" i="8" s="1"/>
  <c r="BF1311" i="1"/>
  <c r="BG1311" i="1" s="1"/>
  <c r="BF1530" i="1"/>
  <c r="BG1530" i="1" s="1"/>
  <c r="BF1701" i="1"/>
  <c r="BG1701" i="1" s="1"/>
  <c r="BF1184" i="1"/>
  <c r="BG1184" i="1" s="1"/>
  <c r="BF1312" i="1"/>
  <c r="BG1312" i="1" s="1"/>
  <c r="BF1440" i="1"/>
  <c r="BG1440" i="1" s="1"/>
  <c r="BF1472" i="1"/>
  <c r="BG1472" i="1" s="1"/>
  <c r="BF343" i="1"/>
  <c r="BG343" i="1" s="1"/>
  <c r="BF1189" i="1"/>
  <c r="BG1189" i="1" s="1"/>
  <c r="BF1499" i="1"/>
  <c r="BG1499" i="1" s="1"/>
  <c r="BF1670" i="1"/>
  <c r="BG1670" i="1" s="1"/>
  <c r="BF1761" i="1"/>
  <c r="BG1761" i="1" s="1"/>
  <c r="G197" i="8" s="1"/>
  <c r="H197" i="8" s="1"/>
  <c r="BF1803" i="1"/>
  <c r="BG1803" i="1" s="1"/>
  <c r="BF1846" i="1"/>
  <c r="BG1846" i="1" s="1"/>
  <c r="BF1889" i="1"/>
  <c r="BG1889" i="1" s="1"/>
  <c r="BF1931" i="1"/>
  <c r="BG1931" i="1" s="1"/>
  <c r="BF1974" i="1"/>
  <c r="BG1974" i="1" s="1"/>
  <c r="BF2017" i="1"/>
  <c r="BG2017" i="1" s="1"/>
  <c r="BF2059" i="1"/>
  <c r="BG2059" i="1" s="1"/>
  <c r="BF2102" i="1"/>
  <c r="BG2102" i="1" s="1"/>
  <c r="BF2145" i="1"/>
  <c r="BG2145" i="1" s="1"/>
  <c r="BF2187" i="1"/>
  <c r="BG2187" i="1" s="1"/>
  <c r="BF2230" i="1"/>
  <c r="BG2230" i="1" s="1"/>
  <c r="BF2273" i="1"/>
  <c r="BG2273" i="1" s="1"/>
  <c r="BF2315" i="1"/>
  <c r="BG2315" i="1" s="1"/>
  <c r="BF2358" i="1"/>
  <c r="BG2358" i="1" s="1"/>
  <c r="BF2401" i="1"/>
  <c r="BG2401" i="1" s="1"/>
  <c r="BF2443" i="1"/>
  <c r="BG2443" i="1" s="1"/>
  <c r="G247" i="8" s="1"/>
  <c r="H247" i="8" s="1"/>
  <c r="BF1125" i="1"/>
  <c r="BG1125" i="1" s="1"/>
  <c r="BF1654" i="1"/>
  <c r="BG1654" i="1" s="1"/>
  <c r="BF1757" i="1"/>
  <c r="BG1757" i="1" s="1"/>
  <c r="BF1799" i="1"/>
  <c r="BG1799" i="1" s="1"/>
  <c r="BF1842" i="1"/>
  <c r="BG1842" i="1" s="1"/>
  <c r="BF1885" i="1"/>
  <c r="BG1885" i="1" s="1"/>
  <c r="G219" i="8" s="1"/>
  <c r="H219" i="8" s="1"/>
  <c r="BF1927" i="1"/>
  <c r="BG1927" i="1" s="1"/>
  <c r="BF1970" i="1"/>
  <c r="BG1970" i="1" s="1"/>
  <c r="BF2013" i="1"/>
  <c r="BG2013" i="1" s="1"/>
  <c r="BF2055" i="1"/>
  <c r="BG2055" i="1" s="1"/>
  <c r="BF2098" i="1"/>
  <c r="BG2098" i="1" s="1"/>
  <c r="BF2141" i="1"/>
  <c r="BG2141" i="1" s="1"/>
  <c r="BF2183" i="1"/>
  <c r="BG2183" i="1" s="1"/>
  <c r="BF2226" i="1"/>
  <c r="BG2226" i="1" s="1"/>
  <c r="BF2269" i="1"/>
  <c r="BG2269" i="1" s="1"/>
  <c r="BF2311" i="1"/>
  <c r="BG2311" i="1" s="1"/>
  <c r="BF2354" i="1"/>
  <c r="BG2354" i="1" s="1"/>
  <c r="BF2397" i="1"/>
  <c r="BG2397" i="1" s="1"/>
  <c r="BF2439" i="1"/>
  <c r="BG2439" i="1" s="1"/>
  <c r="BF1231" i="1"/>
  <c r="BG1231" i="1" s="1"/>
  <c r="BF1510" i="1"/>
  <c r="BG1510" i="1" s="1"/>
  <c r="BF1681" i="1"/>
  <c r="BG1681" i="1" s="1"/>
  <c r="BF1763" i="1"/>
  <c r="BG1763" i="1" s="1"/>
  <c r="BF1806" i="1"/>
  <c r="BG1806" i="1" s="1"/>
  <c r="BF1849" i="1"/>
  <c r="BG1849" i="1" s="1"/>
  <c r="BF1891" i="1"/>
  <c r="BG1891" i="1" s="1"/>
  <c r="BF1934" i="1"/>
  <c r="BG1934" i="1" s="1"/>
  <c r="BF1977" i="1"/>
  <c r="BG1977" i="1" s="1"/>
  <c r="BF2019" i="1"/>
  <c r="BG2019" i="1" s="1"/>
  <c r="BF2062" i="1"/>
  <c r="BG2062" i="1" s="1"/>
  <c r="BF2105" i="1"/>
  <c r="BG2105" i="1" s="1"/>
  <c r="BF2147" i="1"/>
  <c r="BG2147" i="1" s="1"/>
  <c r="BF2190" i="1"/>
  <c r="BG2190" i="1" s="1"/>
  <c r="BF2233" i="1"/>
  <c r="BG2233" i="1" s="1"/>
  <c r="BF2275" i="1"/>
  <c r="BG2275" i="1" s="1"/>
  <c r="BF2318" i="1"/>
  <c r="BG2318" i="1" s="1"/>
  <c r="BF2361" i="1"/>
  <c r="BG2361" i="1" s="1"/>
  <c r="BF1738" i="1"/>
  <c r="BG1738" i="1" s="1"/>
  <c r="BF1592" i="1"/>
  <c r="BG1592" i="1" s="1"/>
  <c r="BF1624" i="1"/>
  <c r="BG1624" i="1" s="1"/>
  <c r="BF1656" i="1"/>
  <c r="BG1656" i="1" s="1"/>
  <c r="BF1688" i="1"/>
  <c r="BG1688" i="1" s="1"/>
  <c r="BF1720" i="1"/>
  <c r="BG1720" i="1" s="1"/>
  <c r="BF1784" i="1"/>
  <c r="BG1784" i="1" s="1"/>
  <c r="BF1816" i="1"/>
  <c r="BG1816" i="1" s="1"/>
  <c r="BF1848" i="1"/>
  <c r="BG1848" i="1" s="1"/>
  <c r="BF1880" i="1"/>
  <c r="BG1880" i="1" s="1"/>
  <c r="BF1912" i="1"/>
  <c r="BG1912" i="1" s="1"/>
  <c r="BF1944" i="1"/>
  <c r="BG1944" i="1" s="1"/>
  <c r="BF1976" i="1"/>
  <c r="BG1976" i="1" s="1"/>
  <c r="BF2008" i="1"/>
  <c r="BG2008" i="1" s="1"/>
  <c r="BF2040" i="1"/>
  <c r="BG2040" i="1" s="1"/>
  <c r="BF2072" i="1"/>
  <c r="BG2072" i="1" s="1"/>
  <c r="BF2104" i="1"/>
  <c r="BG2104" i="1" s="1"/>
  <c r="BF2136" i="1"/>
  <c r="BG2136" i="1" s="1"/>
  <c r="BF2168" i="1"/>
  <c r="BG2168" i="1" s="1"/>
  <c r="BF2200" i="1"/>
  <c r="BG2200" i="1" s="1"/>
  <c r="BF1430" i="1"/>
  <c r="BG1430" i="1" s="1"/>
  <c r="BF1829" i="1"/>
  <c r="BG1829" i="1" s="1"/>
  <c r="BF1999" i="1"/>
  <c r="BG1999" i="1" s="1"/>
  <c r="BF2170" i="1"/>
  <c r="BG2170" i="1" s="1"/>
  <c r="BF2341" i="1"/>
  <c r="BG2341" i="1" s="1"/>
  <c r="BF2458" i="1"/>
  <c r="BG2458" i="1" s="1"/>
  <c r="G251" i="8" s="1"/>
  <c r="H251" i="8" s="1"/>
  <c r="BF2518" i="1"/>
  <c r="BG2518" i="1" s="1"/>
  <c r="BF2561" i="1"/>
  <c r="BG2561" i="1" s="1"/>
  <c r="G267" i="8" s="1"/>
  <c r="H267" i="8" s="1"/>
  <c r="BF2603" i="1"/>
  <c r="BG2603" i="1" s="1"/>
  <c r="BF2689" i="1"/>
  <c r="BG2689" i="1" s="1"/>
  <c r="BF2731" i="1"/>
  <c r="BG2731" i="1" s="1"/>
  <c r="BF2774" i="1"/>
  <c r="BG2774" i="1" s="1"/>
  <c r="BF2817" i="1"/>
  <c r="BG2817" i="1" s="1"/>
  <c r="BF2859" i="1"/>
  <c r="BG2859" i="1" s="1"/>
  <c r="BF2902" i="1"/>
  <c r="BG2902" i="1" s="1"/>
  <c r="G318" i="8" s="1"/>
  <c r="H318" i="8" s="1"/>
  <c r="BF2945" i="1"/>
  <c r="BG2945" i="1" s="1"/>
  <c r="BF2987" i="1"/>
  <c r="BG2987" i="1" s="1"/>
  <c r="BF3030" i="1"/>
  <c r="BG3030" i="1" s="1"/>
  <c r="BF3073" i="1"/>
  <c r="BG3073" i="1" s="1"/>
  <c r="BF3115" i="1"/>
  <c r="BG3115" i="1" s="1"/>
  <c r="BF655" i="1"/>
  <c r="BG655" i="1" s="1"/>
  <c r="BF1770" i="1"/>
  <c r="BG1770" i="1" s="1"/>
  <c r="BF1941" i="1"/>
  <c r="BG1941" i="1" s="1"/>
  <c r="BF2111" i="1"/>
  <c r="BG2111" i="1" s="1"/>
  <c r="BF2282" i="1"/>
  <c r="BG2282" i="1" s="1"/>
  <c r="BF2430" i="1"/>
  <c r="BG2430" i="1" s="1"/>
  <c r="BF2503" i="1"/>
  <c r="BG2503" i="1" s="1"/>
  <c r="BF2546" i="1"/>
  <c r="BG2546" i="1" s="1"/>
  <c r="BF2631" i="1"/>
  <c r="BG2631" i="1" s="1"/>
  <c r="BF2674" i="1"/>
  <c r="BG2674" i="1" s="1"/>
  <c r="BF2717" i="1"/>
  <c r="BG2717" i="1" s="1"/>
  <c r="BF2759" i="1"/>
  <c r="BG2759" i="1" s="1"/>
  <c r="BF2802" i="1"/>
  <c r="BG2802" i="1" s="1"/>
  <c r="BF2845" i="1"/>
  <c r="BG2845" i="1" s="1"/>
  <c r="BF2887" i="1"/>
  <c r="BG2887" i="1" s="1"/>
  <c r="BF2930" i="1"/>
  <c r="BG2930" i="1" s="1"/>
  <c r="BF2973" i="1"/>
  <c r="BG2973" i="1" s="1"/>
  <c r="BF3058" i="1"/>
  <c r="BG3058" i="1" s="1"/>
  <c r="BF3101" i="1"/>
  <c r="BG3101" i="1" s="1"/>
  <c r="BF3143" i="1"/>
  <c r="BG3143" i="1" s="1"/>
  <c r="BF1754" i="1"/>
  <c r="BG1754" i="1" s="1"/>
  <c r="BF1925" i="1"/>
  <c r="BG1925" i="1" s="1"/>
  <c r="BF2095" i="1"/>
  <c r="BG2095" i="1" s="1"/>
  <c r="BF2266" i="1"/>
  <c r="BG2266" i="1" s="1"/>
  <c r="G238" i="8" s="1"/>
  <c r="H238" i="8" s="1"/>
  <c r="BF2421" i="1"/>
  <c r="BG2421" i="1" s="1"/>
  <c r="BF2499" i="1"/>
  <c r="BG2499" i="1" s="1"/>
  <c r="G261" i="8" s="1"/>
  <c r="H261" i="8" s="1"/>
  <c r="BF2585" i="1"/>
  <c r="BG2585" i="1" s="1"/>
  <c r="BF2627" i="1"/>
  <c r="BG2627" i="1" s="1"/>
  <c r="BF2670" i="1"/>
  <c r="BG2670" i="1" s="1"/>
  <c r="BF2713" i="1"/>
  <c r="BG2713" i="1" s="1"/>
  <c r="BF2755" i="1"/>
  <c r="BG2755" i="1" s="1"/>
  <c r="BF2798" i="1"/>
  <c r="BG2798" i="1" s="1"/>
  <c r="BF2841" i="1"/>
  <c r="BG2841" i="1" s="1"/>
  <c r="BF2883" i="1"/>
  <c r="BG2883" i="1" s="1"/>
  <c r="BF2926" i="1"/>
  <c r="BG2926" i="1" s="1"/>
  <c r="BF2969" i="1"/>
  <c r="BG2969" i="1" s="1"/>
  <c r="BF3011" i="1"/>
  <c r="BG3011" i="1" s="1"/>
  <c r="BF3054" i="1"/>
  <c r="BG3054" i="1" s="1"/>
  <c r="BF3097" i="1"/>
  <c r="BG3097" i="1" s="1"/>
  <c r="BF2224" i="1"/>
  <c r="BG2224" i="1" s="1"/>
  <c r="BF2256" i="1"/>
  <c r="BG2256" i="1" s="1"/>
  <c r="G234" i="8" s="1"/>
  <c r="H234" i="8" s="1"/>
  <c r="BF2288" i="1"/>
  <c r="BG2288" i="1" s="1"/>
  <c r="BF2320" i="1"/>
  <c r="BG2320" i="1" s="1"/>
  <c r="BF2352" i="1"/>
  <c r="BG2352" i="1" s="1"/>
  <c r="BF2384" i="1"/>
  <c r="BG2384" i="1" s="1"/>
  <c r="BF2416" i="1"/>
  <c r="BG2416" i="1" s="1"/>
  <c r="BF2512" i="1"/>
  <c r="BG2512" i="1" s="1"/>
  <c r="BF2544" i="1"/>
  <c r="BG2544" i="1" s="1"/>
  <c r="G265" i="8" s="1"/>
  <c r="H265" i="8" s="1"/>
  <c r="BF2576" i="1"/>
  <c r="BG2576" i="1" s="1"/>
  <c r="BF2608" i="1"/>
  <c r="BG2608" i="1" s="1"/>
  <c r="BF2672" i="1"/>
  <c r="BG2672" i="1" s="1"/>
  <c r="BF2704" i="1"/>
  <c r="BG2704" i="1" s="1"/>
  <c r="BF2736" i="1"/>
  <c r="BG2736" i="1" s="1"/>
  <c r="BF2768" i="1"/>
  <c r="BG2768" i="1" s="1"/>
  <c r="BF2800" i="1"/>
  <c r="BG2800" i="1" s="1"/>
  <c r="BF2832" i="1"/>
  <c r="BG2832" i="1" s="1"/>
  <c r="BF2864" i="1"/>
  <c r="BG2864" i="1" s="1"/>
  <c r="BF2896" i="1"/>
  <c r="BG2896" i="1" s="1"/>
  <c r="BF1866" i="1"/>
  <c r="BG1866" i="1" s="1"/>
  <c r="BF2826" i="1"/>
  <c r="BG2826" i="1" s="1"/>
  <c r="BF2997" i="1"/>
  <c r="BG2997" i="1" s="1"/>
  <c r="BF3139" i="1"/>
  <c r="BG3139" i="1" s="1"/>
  <c r="BF3190" i="1"/>
  <c r="BG3190" i="1" s="1"/>
  <c r="BF3233" i="1"/>
  <c r="BG3233" i="1" s="1"/>
  <c r="BF3275" i="1"/>
  <c r="BG3275" i="1" s="1"/>
  <c r="BF3318" i="1"/>
  <c r="BG3318" i="1" s="1"/>
  <c r="BF3361" i="1"/>
  <c r="BG3361" i="1" s="1"/>
  <c r="BF3403" i="1"/>
  <c r="BG3403" i="1" s="1"/>
  <c r="BF3446" i="1"/>
  <c r="BG3446" i="1" s="1"/>
  <c r="BF3489" i="1"/>
  <c r="BG3489" i="1" s="1"/>
  <c r="BF3531" i="1"/>
  <c r="BG3531" i="1" s="1"/>
  <c r="BF3574" i="1"/>
  <c r="BG3574" i="1" s="1"/>
  <c r="BF3617" i="1"/>
  <c r="BG3617" i="1" s="1"/>
  <c r="BF3659" i="1"/>
  <c r="BG3659" i="1" s="1"/>
  <c r="BF3702" i="1"/>
  <c r="BG3702" i="1" s="1"/>
  <c r="BF3745" i="1"/>
  <c r="BG3745" i="1" s="1"/>
  <c r="BF3787" i="1"/>
  <c r="BG3787" i="1" s="1"/>
  <c r="BF3873" i="1"/>
  <c r="BG3873" i="1" s="1"/>
  <c r="BF3915" i="1"/>
  <c r="BG3915" i="1" s="1"/>
  <c r="BF3958" i="1"/>
  <c r="BG3958" i="1" s="1"/>
  <c r="BF4001" i="1"/>
  <c r="BG4001" i="1" s="1"/>
  <c r="BF1665" i="1"/>
  <c r="BG1665" i="1" s="1"/>
  <c r="BF2399" i="1"/>
  <c r="BG2399" i="1" s="1"/>
  <c r="BF2618" i="1"/>
  <c r="BG2618" i="1" s="1"/>
  <c r="BF2789" i="1"/>
  <c r="BG2789" i="1" s="1"/>
  <c r="BF2959" i="1"/>
  <c r="BG2959" i="1" s="1"/>
  <c r="BF3119" i="1"/>
  <c r="BG3119" i="1" s="1"/>
  <c r="BF3181" i="1"/>
  <c r="BG3181" i="1" s="1"/>
  <c r="BF3266" i="1"/>
  <c r="BG3266" i="1" s="1"/>
  <c r="BF3309" i="1"/>
  <c r="BG3309" i="1" s="1"/>
  <c r="BF3351" i="1"/>
  <c r="BG3351" i="1" s="1"/>
  <c r="BF3394" i="1"/>
  <c r="BG3394" i="1" s="1"/>
  <c r="BF3437" i="1"/>
  <c r="BG3437" i="1" s="1"/>
  <c r="BF3479" i="1"/>
  <c r="BG3479" i="1" s="1"/>
  <c r="BF3522" i="1"/>
  <c r="BG3522" i="1" s="1"/>
  <c r="BF3565" i="1"/>
  <c r="BG3565" i="1" s="1"/>
  <c r="BF3607" i="1"/>
  <c r="BG3607" i="1" s="1"/>
  <c r="BF3650" i="1"/>
  <c r="BG3650" i="1" s="1"/>
  <c r="BF3693" i="1"/>
  <c r="BG3693" i="1" s="1"/>
  <c r="BF3735" i="1"/>
  <c r="BG3735" i="1" s="1"/>
  <c r="BF3778" i="1"/>
  <c r="BG3778" i="1" s="1"/>
  <c r="BF3821" i="1"/>
  <c r="BG3821" i="1" s="1"/>
  <c r="BF3863" i="1"/>
  <c r="BG3863" i="1" s="1"/>
  <c r="BF3906" i="1"/>
  <c r="BG3906" i="1" s="1"/>
  <c r="BF3949" i="1"/>
  <c r="BG3949" i="1" s="1"/>
  <c r="BF3991" i="1"/>
  <c r="BG3991" i="1" s="1"/>
  <c r="BF1737" i="1"/>
  <c r="BG1737" i="1" s="1"/>
  <c r="BF2414" i="1"/>
  <c r="BG2414" i="1" s="1"/>
  <c r="BF2623" i="1"/>
  <c r="BG2623" i="1" s="1"/>
  <c r="BF2794" i="1"/>
  <c r="BG2794" i="1" s="1"/>
  <c r="BF3123" i="1"/>
  <c r="BG3123" i="1" s="1"/>
  <c r="BF3182" i="1"/>
  <c r="BG3182" i="1" s="1"/>
  <c r="BF3267" i="1"/>
  <c r="BG3267" i="1" s="1"/>
  <c r="BF3310" i="1"/>
  <c r="BG3310" i="1" s="1"/>
  <c r="BF3353" i="1"/>
  <c r="BG3353" i="1" s="1"/>
  <c r="BF3395" i="1"/>
  <c r="BG3395" i="1" s="1"/>
  <c r="BF3438" i="1"/>
  <c r="BG3438" i="1" s="1"/>
  <c r="BF3481" i="1"/>
  <c r="BG3481" i="1" s="1"/>
  <c r="BF3523" i="1"/>
  <c r="BG3523" i="1" s="1"/>
  <c r="BF3566" i="1"/>
  <c r="BG3566" i="1" s="1"/>
  <c r="BF3609" i="1"/>
  <c r="BG3609" i="1" s="1"/>
  <c r="BF3651" i="1"/>
  <c r="BG3651" i="1" s="1"/>
  <c r="BF3694" i="1"/>
  <c r="BG3694" i="1" s="1"/>
  <c r="BF3737" i="1"/>
  <c r="BG3737" i="1" s="1"/>
  <c r="BF3779" i="1"/>
  <c r="BG3779" i="1" s="1"/>
  <c r="BF3822" i="1"/>
  <c r="BG3822" i="1" s="1"/>
  <c r="BF3865" i="1"/>
  <c r="BG3865" i="1" s="1"/>
  <c r="BF3907" i="1"/>
  <c r="BG3907" i="1" s="1"/>
  <c r="BF3950" i="1"/>
  <c r="BG3950" i="1" s="1"/>
  <c r="BF3993" i="1"/>
  <c r="BG3993" i="1" s="1"/>
  <c r="BF3158" i="1"/>
  <c r="BG3158" i="1" s="1"/>
  <c r="BF2944" i="1"/>
  <c r="BG2944" i="1" s="1"/>
  <c r="BF2976" i="1"/>
  <c r="BG2976" i="1" s="1"/>
  <c r="BF3008" i="1"/>
  <c r="BG3008" i="1" s="1"/>
  <c r="BF3040" i="1"/>
  <c r="BG3040" i="1" s="1"/>
  <c r="BF3072" i="1"/>
  <c r="BG3072" i="1" s="1"/>
  <c r="BF3104" i="1"/>
  <c r="BG3104" i="1" s="1"/>
  <c r="BF3168" i="1"/>
  <c r="BG3168" i="1" s="1"/>
  <c r="BF3200" i="1"/>
  <c r="BG3200" i="1" s="1"/>
  <c r="BF3232" i="1"/>
  <c r="BG3232" i="1" s="1"/>
  <c r="BF3264" i="1"/>
  <c r="BG3264" i="1" s="1"/>
  <c r="BF3296" i="1"/>
  <c r="BG3296" i="1" s="1"/>
  <c r="BF3328" i="1"/>
  <c r="BG3328" i="1" s="1"/>
  <c r="BF3392" i="1"/>
  <c r="BG3392" i="1" s="1"/>
  <c r="BF3424" i="1"/>
  <c r="BG3424" i="1" s="1"/>
  <c r="BF3456" i="1"/>
  <c r="BG3456" i="1" s="1"/>
  <c r="BF3488" i="1"/>
  <c r="BG3488" i="1" s="1"/>
  <c r="BF3520" i="1"/>
  <c r="BG3520" i="1" s="1"/>
  <c r="BF3552" i="1"/>
  <c r="BG3552" i="1" s="1"/>
  <c r="BF3584" i="1"/>
  <c r="BG3584" i="1" s="1"/>
  <c r="BF3616" i="1"/>
  <c r="BG3616" i="1" s="1"/>
  <c r="BF3648" i="1"/>
  <c r="BG3648" i="1" s="1"/>
  <c r="BF3680" i="1"/>
  <c r="BG3680" i="1" s="1"/>
  <c r="BF3744" i="1"/>
  <c r="BG3744" i="1" s="1"/>
  <c r="BF3178" i="1"/>
  <c r="BG3178" i="1" s="1"/>
  <c r="BF3519" i="1"/>
  <c r="BG3519" i="1" s="1"/>
  <c r="BF3690" i="1"/>
  <c r="BG3690" i="1" s="1"/>
  <c r="BF3861" i="1"/>
  <c r="BG3861" i="1" s="1"/>
  <c r="BF4029" i="1"/>
  <c r="BG4029" i="1" s="1"/>
  <c r="BF4074" i="1"/>
  <c r="BG4074" i="1" s="1"/>
  <c r="BF3269" i="1"/>
  <c r="BG3269" i="1" s="1"/>
  <c r="BF3439" i="1"/>
  <c r="BG3439" i="1" s="1"/>
  <c r="BF3610" i="1"/>
  <c r="BG3610" i="1" s="1"/>
  <c r="BF3781" i="1"/>
  <c r="BG3781" i="1" s="1"/>
  <c r="BF3951" i="1"/>
  <c r="BG3951" i="1" s="1"/>
  <c r="BF4054" i="1"/>
  <c r="BG4054" i="1" s="1"/>
  <c r="BF4097" i="1"/>
  <c r="BG4097" i="1" s="1"/>
  <c r="BF2735" i="1"/>
  <c r="BG2735" i="1" s="1"/>
  <c r="BF3381" i="1"/>
  <c r="BG3381" i="1" s="1"/>
  <c r="BF3551" i="1"/>
  <c r="BG3551" i="1" s="1"/>
  <c r="BF3722" i="1"/>
  <c r="BG3722" i="1" s="1"/>
  <c r="BF3893" i="1"/>
  <c r="BG3893" i="1" s="1"/>
  <c r="BF4039" i="1"/>
  <c r="BG4039" i="1" s="1"/>
  <c r="BF4082" i="1"/>
  <c r="BG4082" i="1" s="1"/>
  <c r="BF3760" i="1"/>
  <c r="BG3760" i="1" s="1"/>
  <c r="BF3792" i="1"/>
  <c r="BG3792" i="1" s="1"/>
  <c r="BF3824" i="1"/>
  <c r="BG3824" i="1" s="1"/>
  <c r="BF3856" i="1"/>
  <c r="BG3856" i="1" s="1"/>
  <c r="BF3888" i="1"/>
  <c r="BG3888" i="1" s="1"/>
  <c r="BF3920" i="1"/>
  <c r="BG3920" i="1" s="1"/>
  <c r="BF3952" i="1"/>
  <c r="BG3952" i="1" s="1"/>
  <c r="BF3984" i="1"/>
  <c r="BG3984" i="1" s="1"/>
  <c r="BF4016" i="1"/>
  <c r="BG4016" i="1" s="1"/>
  <c r="BF4034" i="1"/>
  <c r="BG4034" i="1" s="1"/>
  <c r="BF3301" i="1"/>
  <c r="BG3301" i="1" s="1"/>
  <c r="BF3983" i="1"/>
  <c r="BG3983" i="1" s="1"/>
  <c r="BF3237" i="1"/>
  <c r="BG3237" i="1" s="1"/>
  <c r="BF3919" i="1"/>
  <c r="BG3919" i="1" s="1"/>
  <c r="BF4036" i="1"/>
  <c r="BG4036" i="1" s="1"/>
  <c r="BF4068" i="1"/>
  <c r="BG4068" i="1" s="1"/>
  <c r="BF4100" i="1"/>
  <c r="BG4100" i="1" s="1"/>
  <c r="BF799" i="1"/>
  <c r="BG799" i="1" s="1"/>
  <c r="BF1402" i="1"/>
  <c r="BG1402" i="1" s="1"/>
  <c r="BF1216" i="1"/>
  <c r="BG1216" i="1" s="1"/>
  <c r="BF1344" i="1"/>
  <c r="BG1344" i="1" s="1"/>
  <c r="BF1715" i="1"/>
  <c r="BG1715" i="1" s="1"/>
  <c r="BF1487" i="1"/>
  <c r="BG1487" i="1" s="1"/>
  <c r="BF1658" i="1"/>
  <c r="BG1658" i="1" s="1"/>
  <c r="BF1152" i="1"/>
  <c r="BG1152" i="1" s="1"/>
  <c r="BF1280" i="1"/>
  <c r="BG1280" i="1" s="1"/>
  <c r="BF1408" i="1"/>
  <c r="BG1408" i="1" s="1"/>
  <c r="BF970" i="1"/>
  <c r="BG970" i="1" s="1"/>
  <c r="BF1445" i="1"/>
  <c r="BG1445" i="1" s="1"/>
  <c r="BF1120" i="1"/>
  <c r="BG1120" i="1" s="1"/>
  <c r="BF1376" i="1"/>
  <c r="BG1376" i="1" s="1"/>
  <c r="BF1488" i="1"/>
  <c r="BG1488" i="1" s="1"/>
  <c r="BF847" i="1"/>
  <c r="BG847" i="1" s="1"/>
  <c r="BF1585" i="1"/>
  <c r="BG1585" i="1" s="1"/>
  <c r="BF1782" i="1"/>
  <c r="BG1782" i="1" s="1"/>
  <c r="G206" i="8" s="1"/>
  <c r="H206" i="8" s="1"/>
  <c r="BF1867" i="1"/>
  <c r="BG1867" i="1" s="1"/>
  <c r="BF1953" i="1"/>
  <c r="BG1953" i="1" s="1"/>
  <c r="BF2038" i="1"/>
  <c r="BG2038" i="1" s="1"/>
  <c r="BF2123" i="1"/>
  <c r="BG2123" i="1" s="1"/>
  <c r="BF2209" i="1"/>
  <c r="BG2209" i="1" s="1"/>
  <c r="BF2294" i="1"/>
  <c r="BG2294" i="1" s="1"/>
  <c r="BF2379" i="1"/>
  <c r="BG2379" i="1" s="1"/>
  <c r="BF2465" i="1"/>
  <c r="BG2465" i="1" s="1"/>
  <c r="G252" i="8" s="1"/>
  <c r="H252" i="8" s="1"/>
  <c r="BF1398" i="1"/>
  <c r="BG1398" i="1" s="1"/>
  <c r="BF1733" i="1"/>
  <c r="BG1733" i="1" s="1"/>
  <c r="BF1821" i="1"/>
  <c r="BG1821" i="1" s="1"/>
  <c r="BF1906" i="1"/>
  <c r="BG1906" i="1" s="1"/>
  <c r="BF1991" i="1"/>
  <c r="BG1991" i="1" s="1"/>
  <c r="BF2077" i="1"/>
  <c r="BG2077" i="1" s="1"/>
  <c r="BF2162" i="1"/>
  <c r="BG2162" i="1" s="1"/>
  <c r="BF2247" i="1"/>
  <c r="BG2247" i="1" s="1"/>
  <c r="BF2333" i="1"/>
  <c r="BG2333" i="1" s="1"/>
  <c r="BF2418" i="1"/>
  <c r="BG2418" i="1" s="1"/>
  <c r="BF890" i="1"/>
  <c r="BG890" i="1" s="1"/>
  <c r="BF1827" i="1"/>
  <c r="BG1827" i="1" s="1"/>
  <c r="BF1913" i="1"/>
  <c r="BG1913" i="1" s="1"/>
  <c r="BF1998" i="1"/>
  <c r="BG1998" i="1" s="1"/>
  <c r="BF2083" i="1"/>
  <c r="BG2083" i="1" s="1"/>
  <c r="BF2169" i="1"/>
  <c r="BG2169" i="1" s="1"/>
  <c r="BF2254" i="1"/>
  <c r="BG2254" i="1" s="1"/>
  <c r="BF2339" i="1"/>
  <c r="BG2339" i="1" s="1"/>
  <c r="BF1544" i="1"/>
  <c r="BG1544" i="1" s="1"/>
  <c r="BF1608" i="1"/>
  <c r="BG1608" i="1" s="1"/>
  <c r="BF1672" i="1"/>
  <c r="BG1672" i="1" s="1"/>
  <c r="BF1736" i="1"/>
  <c r="BG1736" i="1" s="1"/>
  <c r="BF1800" i="1"/>
  <c r="BG1800" i="1" s="1"/>
  <c r="BF1928" i="1"/>
  <c r="BG1928" i="1" s="1"/>
  <c r="BF1992" i="1"/>
  <c r="BG1992" i="1" s="1"/>
  <c r="BF2056" i="1"/>
  <c r="BG2056" i="1" s="1"/>
  <c r="BF2120" i="1"/>
  <c r="BG2120" i="1" s="1"/>
  <c r="BF2184" i="1"/>
  <c r="BG2184" i="1" s="1"/>
  <c r="BF2216" i="1"/>
  <c r="BG2216" i="1" s="1"/>
  <c r="BF1914" i="1"/>
  <c r="BG1914" i="1" s="1"/>
  <c r="BF2497" i="1"/>
  <c r="BG2497" i="1" s="1"/>
  <c r="G260" i="8" s="1"/>
  <c r="H260" i="8" s="1"/>
  <c r="BF2625" i="1"/>
  <c r="BG2625" i="1" s="1"/>
  <c r="G286" i="8" s="1"/>
  <c r="H286" i="8" s="1"/>
  <c r="BF2710" i="1"/>
  <c r="BG2710" i="1" s="1"/>
  <c r="BF2795" i="1"/>
  <c r="BG2795" i="1" s="1"/>
  <c r="BF2881" i="1"/>
  <c r="BG2881" i="1" s="1"/>
  <c r="BF2966" i="1"/>
  <c r="BG2966" i="1" s="1"/>
  <c r="G328" i="8" s="1"/>
  <c r="H328" i="8" s="1"/>
  <c r="BF3051" i="1"/>
  <c r="BG3051" i="1" s="1"/>
  <c r="BF3137" i="1"/>
  <c r="BG3137" i="1" s="1"/>
  <c r="BF1855" i="1"/>
  <c r="BG1855" i="1" s="1"/>
  <c r="BF2197" i="1"/>
  <c r="BG2197" i="1" s="1"/>
  <c r="BF2525" i="1"/>
  <c r="BG2525" i="1" s="1"/>
  <c r="BF2610" i="1"/>
  <c r="BG2610" i="1" s="1"/>
  <c r="G281" i="8" s="1"/>
  <c r="H281" i="8" s="1"/>
  <c r="BF2695" i="1"/>
  <c r="BG2695" i="1" s="1"/>
  <c r="BF2781" i="1"/>
  <c r="BG2781" i="1" s="1"/>
  <c r="BF2866" i="1"/>
  <c r="BG2866" i="1" s="1"/>
  <c r="BF2951" i="1"/>
  <c r="BG2951" i="1" s="1"/>
  <c r="BF3037" i="1"/>
  <c r="BG3037" i="1" s="1"/>
  <c r="BF3122" i="1"/>
  <c r="BG3122" i="1" s="1"/>
  <c r="BF2010" i="1"/>
  <c r="BG2010" i="1" s="1"/>
  <c r="G225" i="8" s="1"/>
  <c r="H225" i="8" s="1"/>
  <c r="BF2351" i="1"/>
  <c r="BG2351" i="1" s="1"/>
  <c r="BF2649" i="1"/>
  <c r="BG2649" i="1" s="1"/>
  <c r="BF2734" i="1"/>
  <c r="BG2734" i="1" s="1"/>
  <c r="BF2819" i="1"/>
  <c r="BG2819" i="1" s="1"/>
  <c r="BF2947" i="1"/>
  <c r="BG2947" i="1" s="1"/>
  <c r="BF3033" i="1"/>
  <c r="BG3033" i="1" s="1"/>
  <c r="BF2272" i="1"/>
  <c r="BG2272" i="1" s="1"/>
  <c r="BF2336" i="1"/>
  <c r="BG2336" i="1" s="1"/>
  <c r="BF2400" i="1"/>
  <c r="BG2400" i="1" s="1"/>
  <c r="BF2528" i="1"/>
  <c r="BG2528" i="1" s="1"/>
  <c r="BF2592" i="1"/>
  <c r="BG2592" i="1" s="1"/>
  <c r="BF2720" i="1"/>
  <c r="BG2720" i="1" s="1"/>
  <c r="BF2784" i="1"/>
  <c r="BG2784" i="1" s="1"/>
  <c r="BF2848" i="1"/>
  <c r="BG2848" i="1" s="1"/>
  <c r="BF2912" i="1"/>
  <c r="BG2912" i="1" s="1"/>
  <c r="BF2570" i="1"/>
  <c r="BG2570" i="1" s="1"/>
  <c r="G270" i="8" s="1"/>
  <c r="H270" i="8" s="1"/>
  <c r="BF2911" i="1"/>
  <c r="BG2911" i="1" s="1"/>
  <c r="BF3169" i="1"/>
  <c r="BG3169" i="1" s="1"/>
  <c r="BF3254" i="1"/>
  <c r="BG3254" i="1" s="1"/>
  <c r="BF3425" i="1"/>
  <c r="BG3425" i="1" s="1"/>
  <c r="BF3467" i="1"/>
  <c r="BG3467" i="1" s="1"/>
  <c r="BF3595" i="1"/>
  <c r="BG3595" i="1" s="1"/>
  <c r="BF3638" i="1"/>
  <c r="BG3638" i="1" s="1"/>
  <c r="BF3723" i="1"/>
  <c r="BG3723" i="1" s="1"/>
  <c r="BF3894" i="1"/>
  <c r="BG3894" i="1" s="1"/>
  <c r="BF3979" i="1"/>
  <c r="BG3979" i="1" s="1"/>
  <c r="BF2058" i="1"/>
  <c r="BG2058" i="1" s="1"/>
  <c r="BF2703" i="1"/>
  <c r="BG2703" i="1" s="1"/>
  <c r="BF3202" i="1"/>
  <c r="BG3202" i="1" s="1"/>
  <c r="BF3245" i="1"/>
  <c r="BG3245" i="1" s="1"/>
  <c r="BF3330" i="1"/>
  <c r="BG3330" i="1" s="1"/>
  <c r="BF3415" i="1"/>
  <c r="BG3415" i="1" s="1"/>
  <c r="BF3501" i="1"/>
  <c r="BG3501" i="1" s="1"/>
  <c r="BF3586" i="1"/>
  <c r="BG3586" i="1" s="1"/>
  <c r="BF3671" i="1"/>
  <c r="BG3671" i="1" s="1"/>
  <c r="BF3757" i="1"/>
  <c r="BG3757" i="1" s="1"/>
  <c r="BF3842" i="1"/>
  <c r="BG3842" i="1" s="1"/>
  <c r="BF3927" i="1"/>
  <c r="BG3927" i="1" s="1"/>
  <c r="BF4013" i="1"/>
  <c r="BG4013" i="1" s="1"/>
  <c r="BF2538" i="1"/>
  <c r="BG2538" i="1" s="1"/>
  <c r="BF2879" i="1"/>
  <c r="BG2879" i="1" s="1"/>
  <c r="BF3161" i="1"/>
  <c r="BG3161" i="1" s="1"/>
  <c r="BF3246" i="1"/>
  <c r="BG3246" i="1" s="1"/>
  <c r="BF3331" i="1"/>
  <c r="BG3331" i="1" s="1"/>
  <c r="BF3417" i="1"/>
  <c r="BG3417" i="1" s="1"/>
  <c r="BF3502" i="1"/>
  <c r="BG3502" i="1" s="1"/>
  <c r="BF3587" i="1"/>
  <c r="BG3587" i="1" s="1"/>
  <c r="BF3673" i="1"/>
  <c r="BG3673" i="1" s="1"/>
  <c r="BF3758" i="1"/>
  <c r="BG3758" i="1" s="1"/>
  <c r="BF3843" i="1"/>
  <c r="BG3843" i="1" s="1"/>
  <c r="BF3929" i="1"/>
  <c r="BG3929" i="1" s="1"/>
  <c r="BF4014" i="1"/>
  <c r="BG4014" i="1" s="1"/>
  <c r="BF2960" i="1"/>
  <c r="BG2960" i="1" s="1"/>
  <c r="BF3056" i="1"/>
  <c r="BG3056" i="1" s="1"/>
  <c r="BF3120" i="1"/>
  <c r="BG3120" i="1" s="1"/>
  <c r="BF3184" i="1"/>
  <c r="BG3184" i="1" s="1"/>
  <c r="BF3248" i="1"/>
  <c r="BG3248" i="1" s="1"/>
  <c r="BF3312" i="1"/>
  <c r="BG3312" i="1" s="1"/>
  <c r="BF3376" i="1"/>
  <c r="BG3376" i="1" s="1"/>
  <c r="BF3440" i="1"/>
  <c r="BG3440" i="1" s="1"/>
  <c r="BF3504" i="1"/>
  <c r="BG3504" i="1" s="1"/>
  <c r="BF3568" i="1"/>
  <c r="BG3568" i="1" s="1"/>
  <c r="BF3632" i="1"/>
  <c r="BG3632" i="1" s="1"/>
  <c r="BF3696" i="1"/>
  <c r="BG3696" i="1" s="1"/>
  <c r="BF1494" i="1"/>
  <c r="BG1494" i="1" s="1"/>
  <c r="G143" i="8" s="1"/>
  <c r="H143" i="8" s="1"/>
  <c r="BF3263" i="1"/>
  <c r="BG3263" i="1" s="1"/>
  <c r="BF3605" i="1"/>
  <c r="BG3605" i="1" s="1"/>
  <c r="BF3946" i="1"/>
  <c r="BG3946" i="1" s="1"/>
  <c r="BF4095" i="1"/>
  <c r="BG4095" i="1" s="1"/>
  <c r="BF3183" i="1"/>
  <c r="BG3183" i="1" s="1"/>
  <c r="BF3525" i="1"/>
  <c r="BG3525" i="1" s="1"/>
  <c r="BF3866" i="1"/>
  <c r="BG3866" i="1" s="1"/>
  <c r="BF4030" i="1"/>
  <c r="BG4030" i="1" s="1"/>
  <c r="BF2186" i="1"/>
  <c r="BG2186" i="1" s="1"/>
  <c r="BF3466" i="1"/>
  <c r="BG3466" i="1" s="1"/>
  <c r="BF3807" i="1"/>
  <c r="BG3807" i="1" s="1"/>
  <c r="G378" i="8" s="1"/>
  <c r="H378" i="8" s="1"/>
  <c r="BF3978" i="1"/>
  <c r="BG3978" i="1" s="1"/>
  <c r="G394" i="8" s="1"/>
  <c r="H394" i="8" s="1"/>
  <c r="BF4103" i="1"/>
  <c r="BG4103" i="1" s="1"/>
  <c r="BF3808" i="1"/>
  <c r="BG3808" i="1" s="1"/>
  <c r="G379" i="8" s="1"/>
  <c r="H379" i="8" s="1"/>
  <c r="BF3872" i="1"/>
  <c r="BG3872" i="1" s="1"/>
  <c r="BF3936" i="1"/>
  <c r="BG3936" i="1" s="1"/>
  <c r="BF4000" i="1"/>
  <c r="BG4000" i="1" s="1"/>
  <c r="BF3706" i="1"/>
  <c r="BG3706" i="1" s="1"/>
  <c r="G370" i="8" s="1"/>
  <c r="H370" i="8" s="1"/>
  <c r="BF3642" i="1"/>
  <c r="BG3642" i="1" s="1"/>
  <c r="BF3578" i="1"/>
  <c r="BG3578" i="1" s="1"/>
  <c r="BF4052" i="1"/>
  <c r="BG4052" i="1" s="1"/>
  <c r="BF1630" i="1"/>
  <c r="BG1630" i="1" s="1"/>
  <c r="BF1378" i="1"/>
  <c r="BG1378" i="1" s="1"/>
  <c r="BF1673" i="1"/>
  <c r="BG1673" i="1" s="1"/>
  <c r="BF1248" i="1"/>
  <c r="BG1248" i="1" s="1"/>
  <c r="G135" i="8" s="1"/>
  <c r="H135" i="8" s="1"/>
  <c r="BF1456" i="1"/>
  <c r="BG1456" i="1" s="1"/>
  <c r="BF1520" i="1"/>
  <c r="BG1520" i="1" s="1"/>
  <c r="BF1414" i="1"/>
  <c r="BG1414" i="1" s="1"/>
  <c r="BF1739" i="1"/>
  <c r="BG1739" i="1" s="1"/>
  <c r="BF1825" i="1"/>
  <c r="BG1825" i="1" s="1"/>
  <c r="BF1910" i="1"/>
  <c r="BG1910" i="1" s="1"/>
  <c r="BF1995" i="1"/>
  <c r="BG1995" i="1" s="1"/>
  <c r="BF2081" i="1"/>
  <c r="BG2081" i="1" s="1"/>
  <c r="BF2166" i="1"/>
  <c r="BG2166" i="1" s="1"/>
  <c r="BF2251" i="1"/>
  <c r="BG2251" i="1" s="1"/>
  <c r="BF2337" i="1"/>
  <c r="BG2337" i="1" s="1"/>
  <c r="BF2422" i="1"/>
  <c r="BG2422" i="1" s="1"/>
  <c r="BF783" i="1"/>
  <c r="BG783" i="1" s="1"/>
  <c r="BF1569" i="1"/>
  <c r="BG1569" i="1" s="1"/>
  <c r="BF1778" i="1"/>
  <c r="BG1778" i="1" s="1"/>
  <c r="BF1949" i="1"/>
  <c r="BG1949" i="1" s="1"/>
  <c r="BF2034" i="1"/>
  <c r="BG2034" i="1" s="1"/>
  <c r="BF2119" i="1"/>
  <c r="BG2119" i="1" s="1"/>
  <c r="BF2205" i="1"/>
  <c r="BG2205" i="1" s="1"/>
  <c r="BF2290" i="1"/>
  <c r="BG2290" i="1" s="1"/>
  <c r="BF2375" i="1"/>
  <c r="BG2375" i="1" s="1"/>
  <c r="BF1425" i="1"/>
  <c r="BG1425" i="1" s="1"/>
  <c r="BF1742" i="1"/>
  <c r="BG1742" i="1" s="1"/>
  <c r="G190" i="8" s="1"/>
  <c r="H190" i="8" s="1"/>
  <c r="BF1870" i="1"/>
  <c r="BG1870" i="1" s="1"/>
  <c r="BF1955" i="1"/>
  <c r="BG1955" i="1" s="1"/>
  <c r="BF2041" i="1"/>
  <c r="BG2041" i="1" s="1"/>
  <c r="BF2126" i="1"/>
  <c r="BG2126" i="1" s="1"/>
  <c r="BF2211" i="1"/>
  <c r="BG2211" i="1" s="1"/>
  <c r="BF2297" i="1"/>
  <c r="BG2297" i="1" s="1"/>
  <c r="BF2382" i="1"/>
  <c r="BG2382" i="1" s="1"/>
  <c r="BF1576" i="1"/>
  <c r="BG1576" i="1" s="1"/>
  <c r="G157" i="8" s="1"/>
  <c r="H157" i="8" s="1"/>
  <c r="BF1704" i="1"/>
  <c r="BG1704" i="1" s="1"/>
  <c r="BF1768" i="1"/>
  <c r="BG1768" i="1" s="1"/>
  <c r="BF1832" i="1"/>
  <c r="BG1832" i="1" s="1"/>
  <c r="BF1896" i="1"/>
  <c r="BG1896" i="1" s="1"/>
  <c r="BF1960" i="1"/>
  <c r="BG1960" i="1" s="1"/>
  <c r="BF2024" i="1"/>
  <c r="BG2024" i="1" s="1"/>
  <c r="BF2088" i="1"/>
  <c r="BG2088" i="1" s="1"/>
  <c r="BF2152" i="1"/>
  <c r="BG2152" i="1" s="1"/>
  <c r="BF1743" i="1"/>
  <c r="BG1743" i="1" s="1"/>
  <c r="BF2085" i="1"/>
  <c r="BG2085" i="1" s="1"/>
  <c r="BF2415" i="1"/>
  <c r="BG2415" i="1" s="1"/>
  <c r="BF2539" i="1"/>
  <c r="BG2539" i="1" s="1"/>
  <c r="BF2667" i="1"/>
  <c r="BG2667" i="1" s="1"/>
  <c r="BF2753" i="1"/>
  <c r="BG2753" i="1" s="1"/>
  <c r="BF2838" i="1"/>
  <c r="BG2838" i="1" s="1"/>
  <c r="BF2923" i="1"/>
  <c r="BG2923" i="1" s="1"/>
  <c r="BF3009" i="1"/>
  <c r="BG3009" i="1" s="1"/>
  <c r="BF3094" i="1"/>
  <c r="BG3094" i="1" s="1"/>
  <c r="BF1537" i="1"/>
  <c r="BG1537" i="1" s="1"/>
  <c r="BF2026" i="1"/>
  <c r="BG2026" i="1" s="1"/>
  <c r="BF2367" i="1"/>
  <c r="BG2367" i="1" s="1"/>
  <c r="BF2473" i="1"/>
  <c r="BG2473" i="1" s="1"/>
  <c r="BF2653" i="1"/>
  <c r="BG2653" i="1" s="1"/>
  <c r="BF2738" i="1"/>
  <c r="BG2738" i="1" s="1"/>
  <c r="BF2823" i="1"/>
  <c r="BG2823" i="1" s="1"/>
  <c r="BF3079" i="1"/>
  <c r="BG3079" i="1" s="1"/>
  <c r="BF1473" i="1"/>
  <c r="BG1473" i="1" s="1"/>
  <c r="BF1839" i="1"/>
  <c r="BG1839" i="1" s="1"/>
  <c r="BF2181" i="1"/>
  <c r="BG2181" i="1" s="1"/>
  <c r="BF2521" i="1"/>
  <c r="BG2521" i="1" s="1"/>
  <c r="BF2606" i="1"/>
  <c r="BG2606" i="1" s="1"/>
  <c r="BF2691" i="1"/>
  <c r="BG2691" i="1" s="1"/>
  <c r="BF2777" i="1"/>
  <c r="BG2777" i="1" s="1"/>
  <c r="G303" i="8" s="1"/>
  <c r="H303" i="8" s="1"/>
  <c r="BF2862" i="1"/>
  <c r="BG2862" i="1" s="1"/>
  <c r="BF2990" i="1"/>
  <c r="BG2990" i="1" s="1"/>
  <c r="BF3075" i="1"/>
  <c r="BG3075" i="1" s="1"/>
  <c r="BF2240" i="1"/>
  <c r="BG2240" i="1" s="1"/>
  <c r="BF2304" i="1"/>
  <c r="BG2304" i="1" s="1"/>
  <c r="BF2368" i="1"/>
  <c r="BG2368" i="1" s="1"/>
  <c r="BF2432" i="1"/>
  <c r="BG2432" i="1" s="1"/>
  <c r="BF2560" i="1"/>
  <c r="BG2560" i="1" s="1"/>
  <c r="BF2688" i="1"/>
  <c r="BG2688" i="1" s="1"/>
  <c r="BF2752" i="1"/>
  <c r="BG2752" i="1" s="1"/>
  <c r="BF2816" i="1"/>
  <c r="BG2816" i="1" s="1"/>
  <c r="BF2880" i="1"/>
  <c r="BG2880" i="1" s="1"/>
  <c r="BF2207" i="1"/>
  <c r="BG2207" i="1" s="1"/>
  <c r="BF2741" i="1"/>
  <c r="BG2741" i="1" s="1"/>
  <c r="BF3082" i="1"/>
  <c r="BG3082" i="1" s="1"/>
  <c r="BF3211" i="1"/>
  <c r="BG3211" i="1" s="1"/>
  <c r="G341" i="8" s="1"/>
  <c r="H341" i="8" s="1"/>
  <c r="BF3297" i="1"/>
  <c r="BG3297" i="1" s="1"/>
  <c r="BF3382" i="1"/>
  <c r="BG3382" i="1" s="1"/>
  <c r="BF3510" i="1"/>
  <c r="BG3510" i="1" s="1"/>
  <c r="BF3553" i="1"/>
  <c r="BG3553" i="1" s="1"/>
  <c r="BF3681" i="1"/>
  <c r="BG3681" i="1" s="1"/>
  <c r="BF3766" i="1"/>
  <c r="BG3766" i="1" s="1"/>
  <c r="BF3851" i="1"/>
  <c r="BG3851" i="1" s="1"/>
  <c r="BF3937" i="1"/>
  <c r="BG3937" i="1" s="1"/>
  <c r="BF4022" i="1"/>
  <c r="BG4022" i="1" s="1"/>
  <c r="BF2533" i="1"/>
  <c r="BG2533" i="1" s="1"/>
  <c r="BF2874" i="1"/>
  <c r="BG2874" i="1" s="1"/>
  <c r="BF3159" i="1"/>
  <c r="BG3159" i="1" s="1"/>
  <c r="BF3287" i="1"/>
  <c r="BG3287" i="1" s="1"/>
  <c r="BF3373" i="1"/>
  <c r="BG3373" i="1" s="1"/>
  <c r="BF3458" i="1"/>
  <c r="BG3458" i="1" s="1"/>
  <c r="BF3543" i="1"/>
  <c r="BG3543" i="1" s="1"/>
  <c r="BF3629" i="1"/>
  <c r="BG3629" i="1" s="1"/>
  <c r="BF3714" i="1"/>
  <c r="BG3714" i="1" s="1"/>
  <c r="BF3799" i="1"/>
  <c r="BG3799" i="1" s="1"/>
  <c r="BF3885" i="1"/>
  <c r="BG3885" i="1" s="1"/>
  <c r="BF2079" i="1"/>
  <c r="BG2079" i="1" s="1"/>
  <c r="BF2709" i="1"/>
  <c r="BG2709" i="1" s="1"/>
  <c r="BF3050" i="1"/>
  <c r="BG3050" i="1" s="1"/>
  <c r="BF3203" i="1"/>
  <c r="BG3203" i="1" s="1"/>
  <c r="BF3289" i="1"/>
  <c r="BG3289" i="1" s="1"/>
  <c r="BF3374" i="1"/>
  <c r="BG3374" i="1" s="1"/>
  <c r="BF3459" i="1"/>
  <c r="BG3459" i="1" s="1"/>
  <c r="BF3545" i="1"/>
  <c r="BG3545" i="1" s="1"/>
  <c r="BF3630" i="1"/>
  <c r="BG3630" i="1" s="1"/>
  <c r="BF3715" i="1"/>
  <c r="BG3715" i="1" s="1"/>
  <c r="BF3801" i="1"/>
  <c r="BG3801" i="1" s="1"/>
  <c r="BF3886" i="1"/>
  <c r="BG3886" i="1" s="1"/>
  <c r="G389" i="8" s="1"/>
  <c r="H389" i="8" s="1"/>
  <c r="BF3971" i="1"/>
  <c r="BG3971" i="1" s="1"/>
  <c r="G391" i="8" s="1"/>
  <c r="H391" i="8" s="1"/>
  <c r="BF2928" i="1"/>
  <c r="BG2928" i="1" s="1"/>
  <c r="BF3024" i="1"/>
  <c r="BG3024" i="1" s="1"/>
  <c r="BF3088" i="1"/>
  <c r="BG3088" i="1" s="1"/>
  <c r="BF3152" i="1"/>
  <c r="BG3152" i="1" s="1"/>
  <c r="BF3216" i="1"/>
  <c r="BG3216" i="1" s="1"/>
  <c r="BF3280" i="1"/>
  <c r="BG3280" i="1" s="1"/>
  <c r="BF3344" i="1"/>
  <c r="BG3344" i="1" s="1"/>
  <c r="BF3408" i="1"/>
  <c r="BG3408" i="1" s="1"/>
  <c r="BF3472" i="1"/>
  <c r="BG3472" i="1" s="1"/>
  <c r="BF3536" i="1"/>
  <c r="BG3536" i="1" s="1"/>
  <c r="BF3600" i="1"/>
  <c r="BG3600" i="1" s="1"/>
  <c r="BF3664" i="1"/>
  <c r="BG3664" i="1" s="1"/>
  <c r="BF3728" i="1"/>
  <c r="BG3728" i="1" s="1"/>
  <c r="BF2949" i="1"/>
  <c r="BG2949" i="1" s="1"/>
  <c r="BF3434" i="1"/>
  <c r="BG3434" i="1" s="1"/>
  <c r="BF3775" i="1"/>
  <c r="BG3775" i="1" s="1"/>
  <c r="BF4053" i="1"/>
  <c r="BG4053" i="1" s="1"/>
  <c r="BF2629" i="1"/>
  <c r="BG2629" i="1" s="1"/>
  <c r="BF3354" i="1"/>
  <c r="BG3354" i="1" s="1"/>
  <c r="BF3695" i="1"/>
  <c r="BG3695" i="1" s="1"/>
  <c r="BF4075" i="1"/>
  <c r="BG4075" i="1" s="1"/>
  <c r="BF3295" i="1"/>
  <c r="BG3295" i="1" s="1"/>
  <c r="BF3637" i="1"/>
  <c r="BG3637" i="1" s="1"/>
  <c r="BF4061" i="1"/>
  <c r="BG4061" i="1" s="1"/>
  <c r="BF3776" i="1"/>
  <c r="BG3776" i="1" s="1"/>
  <c r="BF3840" i="1"/>
  <c r="BG3840" i="1" s="1"/>
  <c r="BF3904" i="1"/>
  <c r="BG3904" i="1" s="1"/>
  <c r="BF3968" i="1"/>
  <c r="BG3968" i="1" s="1"/>
  <c r="BF2671" i="1"/>
  <c r="BG2671" i="1" s="1"/>
  <c r="BF2271" i="1"/>
  <c r="BG2271" i="1" s="1"/>
  <c r="BF4105" i="1"/>
  <c r="BG4105" i="1" s="1"/>
  <c r="BF4089" i="1"/>
  <c r="BG4089" i="1" s="1"/>
  <c r="BF4084" i="1"/>
  <c r="BG4084" i="1" s="1"/>
  <c r="BF1573" i="1"/>
  <c r="BG1573" i="1" s="1"/>
  <c r="G390" i="8" l="1"/>
  <c r="H390" i="8" s="1"/>
  <c r="G367" i="8"/>
  <c r="H367" i="8" s="1"/>
  <c r="G263" i="8"/>
  <c r="H263" i="8" s="1"/>
  <c r="G107" i="8"/>
  <c r="H107" i="8" s="1"/>
  <c r="G313" i="8"/>
  <c r="H313" i="8" s="1"/>
  <c r="G216" i="8"/>
  <c r="H216" i="8" s="1"/>
  <c r="G153" i="8"/>
  <c r="H153" i="8" s="1"/>
  <c r="G64" i="8"/>
  <c r="H64" i="8" s="1"/>
  <c r="G372" i="8"/>
  <c r="H372" i="8" s="1"/>
  <c r="G338" i="8"/>
  <c r="H338" i="8" s="1"/>
  <c r="G149" i="8"/>
  <c r="H149" i="8" s="1"/>
  <c r="G160" i="8"/>
  <c r="H160" i="8" s="1"/>
  <c r="G72" i="8"/>
  <c r="H72" i="8" s="1"/>
  <c r="G145" i="8"/>
  <c r="H145" i="8" s="1"/>
  <c r="G73" i="8"/>
  <c r="H73" i="8" s="1"/>
  <c r="G163" i="8"/>
  <c r="H163" i="8" s="1"/>
  <c r="G109" i="8"/>
  <c r="H109" i="8" s="1"/>
  <c r="G388" i="8"/>
  <c r="H388" i="8" s="1"/>
  <c r="G350" i="8"/>
  <c r="H350" i="8" s="1"/>
  <c r="G181" i="8"/>
  <c r="H181" i="8" s="1"/>
  <c r="G110" i="8"/>
  <c r="H110" i="8" s="1"/>
  <c r="G22" i="8"/>
  <c r="H22" i="8" s="1"/>
  <c r="G39" i="8"/>
  <c r="H39" i="8" s="1"/>
  <c r="G381" i="8"/>
  <c r="H381" i="8" s="1"/>
  <c r="G336" i="8"/>
  <c r="H336" i="8" s="1"/>
  <c r="G222" i="8"/>
  <c r="H222" i="8" s="1"/>
  <c r="G374" i="8"/>
  <c r="H374" i="8" s="1"/>
  <c r="G366" i="8"/>
  <c r="H366" i="8" s="1"/>
  <c r="G253" i="8"/>
  <c r="H253" i="8" s="1"/>
  <c r="G233" i="8"/>
  <c r="H233" i="8" s="1"/>
  <c r="G146" i="8"/>
  <c r="H146" i="8" s="1"/>
  <c r="G128" i="8"/>
  <c r="H128" i="8" s="1"/>
  <c r="G142" i="8"/>
  <c r="H142" i="8" s="1"/>
  <c r="G132" i="8"/>
  <c r="H132" i="8" s="1"/>
  <c r="G70" i="8"/>
  <c r="H70" i="8" s="1"/>
  <c r="G47" i="8"/>
  <c r="H47" i="8" s="1"/>
  <c r="G7" i="8"/>
  <c r="H7" i="8" s="1"/>
  <c r="G314" i="8"/>
  <c r="H314" i="8" s="1"/>
  <c r="G397" i="8"/>
  <c r="H397" i="8" s="1"/>
  <c r="G240" i="8"/>
  <c r="H240" i="8" s="1"/>
  <c r="G60" i="8"/>
  <c r="H60" i="8" s="1"/>
  <c r="G106" i="8"/>
  <c r="H106" i="8" s="1"/>
  <c r="G6" i="8"/>
  <c r="H6" i="8" s="1"/>
  <c r="G239" i="8"/>
  <c r="H239" i="8" s="1"/>
  <c r="G232" i="8"/>
  <c r="H232" i="8" s="1"/>
  <c r="G398" i="8"/>
  <c r="H398" i="8" s="1"/>
  <c r="G311" i="8"/>
  <c r="H311" i="8" s="1"/>
  <c r="G139" i="8"/>
  <c r="H139" i="8" s="1"/>
  <c r="G96" i="8"/>
  <c r="H96" i="8" s="1"/>
  <c r="G116" i="8"/>
  <c r="H116" i="8" s="1"/>
  <c r="G347" i="8"/>
  <c r="H347" i="8" s="1"/>
  <c r="G221" i="8"/>
  <c r="H221" i="8" s="1"/>
  <c r="G127" i="8"/>
  <c r="H127" i="8" s="1"/>
  <c r="G54" i="8"/>
  <c r="H54" i="8" s="1"/>
  <c r="G59" i="8"/>
  <c r="H59" i="8" s="1"/>
  <c r="G330" i="8"/>
  <c r="H330" i="8" s="1"/>
  <c r="G349" i="8"/>
  <c r="H349" i="8" s="1"/>
  <c r="G344" i="8"/>
  <c r="H344" i="8" s="1"/>
  <c r="G250" i="8"/>
  <c r="H250" i="8" s="1"/>
  <c r="G161" i="8"/>
  <c r="H161" i="8" s="1"/>
  <c r="G77" i="8"/>
  <c r="H77" i="8" s="1"/>
  <c r="G396" i="8"/>
  <c r="H396" i="8" s="1"/>
  <c r="G339" i="8"/>
  <c r="H339" i="8" s="1"/>
  <c r="G68" i="8"/>
  <c r="H68" i="8" s="1"/>
  <c r="G15" i="8"/>
  <c r="H15" i="8" s="1"/>
  <c r="G14" i="8"/>
  <c r="H14" i="8" s="1"/>
  <c r="G363" i="8"/>
  <c r="H363" i="8" s="1"/>
  <c r="G321" i="8"/>
  <c r="H321" i="8" s="1"/>
  <c r="G25" i="8"/>
  <c r="H25" i="8" s="1"/>
  <c r="G224" i="8"/>
  <c r="H224" i="8" s="1"/>
  <c r="G273" i="8"/>
  <c r="H273" i="8" s="1"/>
  <c r="G242" i="8"/>
  <c r="H242" i="8" s="1"/>
  <c r="G156" i="8"/>
  <c r="H156" i="8" s="1"/>
  <c r="G203" i="8"/>
  <c r="H203" i="8" s="1"/>
  <c r="G57" i="8"/>
  <c r="H57" i="8" s="1"/>
  <c r="G384" i="8"/>
  <c r="H384" i="8" s="1"/>
  <c r="G292" i="8"/>
  <c r="H292" i="8" s="1"/>
  <c r="G74" i="8"/>
  <c r="H74" i="8" s="1"/>
  <c r="G307" i="8"/>
  <c r="H307" i="8" s="1"/>
  <c r="G334" i="8"/>
  <c r="H334" i="8" s="1"/>
  <c r="G24" i="8"/>
  <c r="H24" i="8" s="1"/>
  <c r="G32" i="8"/>
  <c r="H32" i="8" s="1"/>
  <c r="G65" i="8"/>
  <c r="H65" i="8" s="1"/>
  <c r="G395" i="8"/>
  <c r="G359" i="8"/>
  <c r="H359" i="8" s="1"/>
  <c r="G337" i="8"/>
  <c r="H337" i="8" s="1"/>
  <c r="G84" i="8"/>
  <c r="H84" i="8" s="1"/>
  <c r="G27" i="8"/>
  <c r="H27" i="8" s="1"/>
  <c r="G268" i="8"/>
  <c r="H268" i="8" s="1"/>
  <c r="G364" i="8"/>
  <c r="H364" i="8" s="1"/>
  <c r="G329" i="8"/>
  <c r="H329" i="8" s="1"/>
  <c r="G356" i="8"/>
  <c r="H356" i="8" s="1"/>
  <c r="G213" i="8"/>
  <c r="H213" i="8" s="1"/>
  <c r="G193" i="8"/>
  <c r="H193" i="8" s="1"/>
  <c r="G90" i="8"/>
  <c r="H90" i="8" s="1"/>
  <c r="G3" i="8"/>
  <c r="H3" i="8" s="1"/>
  <c r="G150" i="8"/>
  <c r="H150" i="8" s="1"/>
  <c r="G83" i="8"/>
  <c r="H83" i="8" s="1"/>
  <c r="G361" i="8"/>
  <c r="H361" i="8" s="1"/>
  <c r="G226" i="8"/>
  <c r="H226" i="8" s="1"/>
  <c r="G362" i="8"/>
  <c r="H362" i="8" s="1"/>
  <c r="G310" i="8"/>
  <c r="H310" i="8" s="1"/>
  <c r="G274" i="8"/>
  <c r="H274" i="8" s="1"/>
  <c r="G212" i="8"/>
  <c r="H212" i="8" s="1"/>
  <c r="G235" i="8"/>
  <c r="H235" i="8" s="1"/>
  <c r="G227" i="8"/>
  <c r="H227" i="8" s="1"/>
  <c r="G122" i="8"/>
  <c r="H122" i="8" s="1"/>
  <c r="G4" i="8"/>
  <c r="H4" i="8" s="1"/>
  <c r="G295" i="8"/>
  <c r="H295" i="8" s="1"/>
  <c r="G287" i="8"/>
  <c r="H287" i="8" s="1"/>
  <c r="G266" i="8"/>
  <c r="H266" i="8" s="1"/>
  <c r="G129" i="8"/>
  <c r="H129" i="8" s="1"/>
  <c r="G12" i="8"/>
  <c r="H12" i="8" s="1"/>
  <c r="G300" i="8"/>
  <c r="H300" i="8" s="1"/>
  <c r="G199" i="8"/>
  <c r="H199" i="8" s="1"/>
  <c r="G184" i="8"/>
  <c r="H184" i="8" s="1"/>
  <c r="G177" i="8"/>
  <c r="H177" i="8" s="1"/>
  <c r="G81" i="8"/>
  <c r="H81" i="8" s="1"/>
  <c r="G18" i="8"/>
  <c r="H18" i="8" s="1"/>
  <c r="G352" i="8"/>
  <c r="H352" i="8" s="1"/>
  <c r="G275" i="8"/>
  <c r="H275" i="8" s="1"/>
  <c r="G246" i="8"/>
  <c r="H246" i="8" s="1"/>
  <c r="G305" i="8"/>
  <c r="H305" i="8" s="1"/>
  <c r="G211" i="8"/>
  <c r="H211" i="8" s="1"/>
  <c r="G148" i="8"/>
  <c r="H148" i="8" s="1"/>
  <c r="G348" i="8"/>
  <c r="H348" i="8" s="1"/>
  <c r="G383" i="8"/>
  <c r="H383" i="8" s="1"/>
  <c r="G289" i="8"/>
  <c r="H289" i="8" s="1"/>
  <c r="G325" i="8"/>
  <c r="H325" i="8" s="1"/>
  <c r="G48" i="8"/>
  <c r="H48" i="8" s="1"/>
  <c r="G11" i="8"/>
  <c r="H11" i="8" s="1"/>
  <c r="G46" i="8"/>
  <c r="H46" i="8" s="1"/>
  <c r="G365" i="8"/>
  <c r="H365" i="8" s="1"/>
  <c r="G301" i="8"/>
  <c r="H301" i="8" s="1"/>
  <c r="G186" i="8"/>
  <c r="H186" i="8" s="1"/>
  <c r="G104" i="8"/>
  <c r="H104" i="8" s="1"/>
  <c r="G138" i="8"/>
  <c r="H138" i="8" s="1"/>
  <c r="G13" i="8"/>
  <c r="H13" i="8" s="1"/>
  <c r="G375" i="8"/>
  <c r="H375" i="8" s="1"/>
  <c r="G357" i="8"/>
  <c r="H357" i="8" s="1"/>
  <c r="G373" i="8"/>
  <c r="H373" i="8" s="1"/>
  <c r="G332" i="8"/>
  <c r="H332" i="8" s="1"/>
  <c r="G207" i="8"/>
  <c r="H207" i="8" s="1"/>
  <c r="G166" i="8"/>
  <c r="H166" i="8" s="1"/>
  <c r="G188" i="8"/>
  <c r="H188" i="8" s="1"/>
  <c r="G88" i="8"/>
  <c r="H88" i="8" s="1"/>
  <c r="G93" i="8"/>
  <c r="H93" i="8" s="1"/>
  <c r="G53" i="8"/>
  <c r="H53" i="8" s="1"/>
  <c r="G180" i="8"/>
  <c r="H180" i="8" s="1"/>
  <c r="G382" i="8"/>
  <c r="H382" i="8" s="1"/>
  <c r="G360" i="8"/>
  <c r="H360" i="8" s="1"/>
  <c r="G214" i="8"/>
  <c r="H214" i="8" s="1"/>
  <c r="G35" i="8"/>
  <c r="H35" i="8" s="1"/>
  <c r="G353" i="8"/>
  <c r="H353" i="8" s="1"/>
  <c r="G277" i="8"/>
  <c r="H277" i="8" s="1"/>
  <c r="G71" i="8"/>
  <c r="H71" i="8" s="1"/>
  <c r="G257" i="8"/>
  <c r="H257" i="8" s="1"/>
  <c r="G228" i="8"/>
  <c r="H228" i="8" s="1"/>
  <c r="G125" i="8"/>
  <c r="H125" i="8" s="1"/>
  <c r="G23" i="8"/>
  <c r="H23" i="8" s="1"/>
  <c r="G340" i="8"/>
  <c r="H340" i="8" s="1"/>
  <c r="G259" i="8"/>
  <c r="H259" i="8" s="1"/>
  <c r="G31" i="8"/>
  <c r="H31" i="8" s="1"/>
  <c r="G309" i="8"/>
  <c r="H309" i="8" s="1"/>
  <c r="G179" i="8"/>
  <c r="H179" i="8" s="1"/>
  <c r="G130" i="8"/>
  <c r="H130" i="8" s="1"/>
  <c r="G19" i="8"/>
  <c r="H19" i="8" s="1"/>
  <c r="G209" i="8"/>
  <c r="H209" i="8" s="1"/>
  <c r="G79" i="8"/>
  <c r="H79" i="8" s="1"/>
  <c r="G16" i="8"/>
  <c r="H16" i="8" s="1"/>
  <c r="G278" i="8"/>
  <c r="H278" i="8" s="1"/>
  <c r="G302" i="8"/>
  <c r="H302" i="8" s="1"/>
  <c r="G194" i="8"/>
  <c r="H194" i="8" s="1"/>
  <c r="G154" i="8"/>
  <c r="H154" i="8" s="1"/>
  <c r="G399" i="8"/>
  <c r="H399" i="8" s="1"/>
  <c r="G284" i="8"/>
  <c r="H284" i="8" s="1"/>
  <c r="G335" i="8"/>
  <c r="H335" i="8" s="1"/>
  <c r="G189" i="8"/>
  <c r="H189" i="8" s="1"/>
  <c r="G147" i="8"/>
  <c r="H147" i="8" s="1"/>
  <c r="G244" i="8"/>
  <c r="H244" i="8" s="1"/>
  <c r="G230" i="8"/>
  <c r="H230" i="8" s="1"/>
  <c r="G200" i="8"/>
  <c r="H200" i="8" s="1"/>
  <c r="G42" i="8"/>
  <c r="H42" i="8" s="1"/>
  <c r="G75" i="8"/>
  <c r="H75" i="8" s="1"/>
  <c r="G205" i="8"/>
  <c r="H205" i="8" s="1"/>
  <c r="G168" i="8"/>
  <c r="H168" i="8" s="1"/>
  <c r="G114" i="8"/>
  <c r="H114" i="8" s="1"/>
  <c r="G21" i="8"/>
  <c r="H21" i="8" s="1"/>
  <c r="G369" i="8"/>
  <c r="H369" i="8" s="1"/>
  <c r="G333" i="8"/>
  <c r="H333" i="8" s="1"/>
  <c r="G280" i="8"/>
  <c r="H280" i="8" s="1"/>
  <c r="G312" i="8"/>
  <c r="H312" i="8" s="1"/>
  <c r="G241" i="8"/>
  <c r="H241" i="8" s="1"/>
  <c r="G10" i="8"/>
  <c r="H10" i="8" s="1"/>
  <c r="G34" i="8"/>
  <c r="H34" i="8" s="1"/>
  <c r="G283" i="8"/>
  <c r="H283" i="8" s="1"/>
  <c r="G210" i="8"/>
  <c r="H210" i="8" s="1"/>
  <c r="G308" i="8"/>
  <c r="H308" i="8" s="1"/>
  <c r="G220" i="8"/>
  <c r="H220" i="8" s="1"/>
  <c r="G33" i="8"/>
  <c r="H33" i="8" s="1"/>
  <c r="G346" i="8"/>
  <c r="H346" i="8" s="1"/>
  <c r="G306" i="8"/>
  <c r="H306" i="8" s="1"/>
  <c r="G288" i="8"/>
  <c r="H288" i="8" s="1"/>
</calcChain>
</file>

<file path=xl/sharedStrings.xml><?xml version="1.0" encoding="utf-8"?>
<sst xmlns="http://schemas.openxmlformats.org/spreadsheetml/2006/main" count="22728" uniqueCount="7945">
  <si>
    <t>COCNUMBER</t>
  </si>
  <si>
    <t>COCNAME</t>
  </si>
  <si>
    <t>PPRNNAME</t>
  </si>
  <si>
    <t>PPRNTY</t>
  </si>
  <si>
    <t>PPRNUOGID</t>
  </si>
  <si>
    <t>Akron/Summit County CoC</t>
  </si>
  <si>
    <t>Akron</t>
  </si>
  <si>
    <t>51</t>
  </si>
  <si>
    <t>390042</t>
  </si>
  <si>
    <t>Barberton</t>
  </si>
  <si>
    <t>CDBG-MC</t>
  </si>
  <si>
    <t>390294</t>
  </si>
  <si>
    <t>Cuyahoga Falls</t>
  </si>
  <si>
    <t>391320</t>
  </si>
  <si>
    <t>Summit County</t>
  </si>
  <si>
    <t>CDBG-UC</t>
  </si>
  <si>
    <t>399153</t>
  </si>
  <si>
    <t>Alabama Balance of State CoC</t>
  </si>
  <si>
    <t>Auburn</t>
  </si>
  <si>
    <t>010144</t>
  </si>
  <si>
    <t>Dothan</t>
  </si>
  <si>
    <t>010624</t>
  </si>
  <si>
    <t>Opelika</t>
  </si>
  <si>
    <t>011740</t>
  </si>
  <si>
    <t>Barbour County</t>
  </si>
  <si>
    <t>OC</t>
  </si>
  <si>
    <t>019005</t>
  </si>
  <si>
    <t>Bibb County</t>
  </si>
  <si>
    <t>019007</t>
  </si>
  <si>
    <t>Blount County</t>
  </si>
  <si>
    <t>019009</t>
  </si>
  <si>
    <t>Butler County</t>
  </si>
  <si>
    <t>019013</t>
  </si>
  <si>
    <t>Chambers County</t>
  </si>
  <si>
    <t>019017</t>
  </si>
  <si>
    <t>Chilton County</t>
  </si>
  <si>
    <t>019021</t>
  </si>
  <si>
    <t>Choctaw County</t>
  </si>
  <si>
    <t>019023</t>
  </si>
  <si>
    <t>Clarke County</t>
  </si>
  <si>
    <t>019025</t>
  </si>
  <si>
    <t>Clay County</t>
  </si>
  <si>
    <t>019027</t>
  </si>
  <si>
    <t>Cleburne County</t>
  </si>
  <si>
    <t>019029</t>
  </si>
  <si>
    <t>Coffee County</t>
  </si>
  <si>
    <t>019031</t>
  </si>
  <si>
    <t>Conecuh County</t>
  </si>
  <si>
    <t>019035</t>
  </si>
  <si>
    <t>Coosa County</t>
  </si>
  <si>
    <t>019037</t>
  </si>
  <si>
    <t>Covington County</t>
  </si>
  <si>
    <t>019039</t>
  </si>
  <si>
    <t>Crenshaw County</t>
  </si>
  <si>
    <t>019041</t>
  </si>
  <si>
    <t>Cullman County</t>
  </si>
  <si>
    <t>019043</t>
  </si>
  <si>
    <t>Dale County</t>
  </si>
  <si>
    <t>OC-B</t>
  </si>
  <si>
    <t>019045</t>
  </si>
  <si>
    <t>Dallas County</t>
  </si>
  <si>
    <t>019047</t>
  </si>
  <si>
    <t>Escambia County</t>
  </si>
  <si>
    <t>019053</t>
  </si>
  <si>
    <t>Fayette County</t>
  </si>
  <si>
    <t>019057</t>
  </si>
  <si>
    <t>Geneva County</t>
  </si>
  <si>
    <t>019061</t>
  </si>
  <si>
    <t>Greene County</t>
  </si>
  <si>
    <t>019063</t>
  </si>
  <si>
    <t>Hale County</t>
  </si>
  <si>
    <t>019065</t>
  </si>
  <si>
    <t>Henry County</t>
  </si>
  <si>
    <t>019067</t>
  </si>
  <si>
    <t>Houston County</t>
  </si>
  <si>
    <t>019069</t>
  </si>
  <si>
    <t>Jackson County</t>
  </si>
  <si>
    <t>019071</t>
  </si>
  <si>
    <t>Lamar County</t>
  </si>
  <si>
    <t>019075</t>
  </si>
  <si>
    <t>Lee County</t>
  </si>
  <si>
    <t>019081</t>
  </si>
  <si>
    <t>Macon County</t>
  </si>
  <si>
    <t>019087</t>
  </si>
  <si>
    <t>Marengo County</t>
  </si>
  <si>
    <t>019091</t>
  </si>
  <si>
    <t>Marshall County</t>
  </si>
  <si>
    <t>019095</t>
  </si>
  <si>
    <t>Monroe County</t>
  </si>
  <si>
    <t>019099</t>
  </si>
  <si>
    <t>Perry County</t>
  </si>
  <si>
    <t>019105</t>
  </si>
  <si>
    <t>Pickens County</t>
  </si>
  <si>
    <t>019107</t>
  </si>
  <si>
    <t>Pike County</t>
  </si>
  <si>
    <t>019109</t>
  </si>
  <si>
    <t>Randolph County</t>
  </si>
  <si>
    <t>019111</t>
  </si>
  <si>
    <t>Sumter County</t>
  </si>
  <si>
    <t>019119</t>
  </si>
  <si>
    <t>Talladega County</t>
  </si>
  <si>
    <t>019121</t>
  </si>
  <si>
    <t>Tallapoosa County</t>
  </si>
  <si>
    <t>019123</t>
  </si>
  <si>
    <t>Walker County</t>
  </si>
  <si>
    <t>019127</t>
  </si>
  <si>
    <t>Washington County</t>
  </si>
  <si>
    <t>019129</t>
  </si>
  <si>
    <t>Wilcox County</t>
  </si>
  <si>
    <t>019131</t>
  </si>
  <si>
    <t>Alaska Balance of State CoC</t>
  </si>
  <si>
    <t>Aleutians East Borough</t>
  </si>
  <si>
    <t>029013</t>
  </si>
  <si>
    <t>Aleutians West Census Area</t>
  </si>
  <si>
    <t>029016</t>
  </si>
  <si>
    <t>Bethel Census Area</t>
  </si>
  <si>
    <t>029050</t>
  </si>
  <si>
    <t>Bristol Bay Borough</t>
  </si>
  <si>
    <t>029060</t>
  </si>
  <si>
    <t>Denali Borough</t>
  </si>
  <si>
    <t>029068</t>
  </si>
  <si>
    <t>Dillingham Census Area</t>
  </si>
  <si>
    <t>029070</t>
  </si>
  <si>
    <t>Fairbanks North Star Borough</t>
  </si>
  <si>
    <t>029090</t>
  </si>
  <si>
    <t>Haines Borough</t>
  </si>
  <si>
    <t>029100</t>
  </si>
  <si>
    <t>Hoonah-Angoon Census Area</t>
  </si>
  <si>
    <t>029105</t>
  </si>
  <si>
    <t>Juneau City And Borough</t>
  </si>
  <si>
    <t>029110</t>
  </si>
  <si>
    <t>Kenai Peninsula Borough</t>
  </si>
  <si>
    <t>029122</t>
  </si>
  <si>
    <t>Ketchikan Gateway Borough</t>
  </si>
  <si>
    <t>029130</t>
  </si>
  <si>
    <t>Kodiak Island Borough</t>
  </si>
  <si>
    <t>029150</t>
  </si>
  <si>
    <t>Lake And Peninsula Borough</t>
  </si>
  <si>
    <t>029164</t>
  </si>
  <si>
    <t>Matanuska-Susitna Borough</t>
  </si>
  <si>
    <t>029170</t>
  </si>
  <si>
    <t>Nome Census Area</t>
  </si>
  <si>
    <t>029180</t>
  </si>
  <si>
    <t>North Slope Borough</t>
  </si>
  <si>
    <t>029185</t>
  </si>
  <si>
    <t>Northwest Arctic Borough</t>
  </si>
  <si>
    <t>029188</t>
  </si>
  <si>
    <t>Petersburg Census Area</t>
  </si>
  <si>
    <t>029195</t>
  </si>
  <si>
    <t>Prince Of Wales-Hyder Census Area</t>
  </si>
  <si>
    <t>029198</t>
  </si>
  <si>
    <t>Sitka City And Borough</t>
  </si>
  <si>
    <t>029220</t>
  </si>
  <si>
    <t>Skagway Municipality</t>
  </si>
  <si>
    <t>029230</t>
  </si>
  <si>
    <t>Southeast Fairbanks Census Area</t>
  </si>
  <si>
    <t>029240</t>
  </si>
  <si>
    <t>Valdez-Cordova Census Area</t>
  </si>
  <si>
    <t>029261</t>
  </si>
  <si>
    <t>Wade Hampton Census Area</t>
  </si>
  <si>
    <t>029270</t>
  </si>
  <si>
    <t>Wrangell City And Borough</t>
  </si>
  <si>
    <t>029275</t>
  </si>
  <si>
    <t>Yakutat City And Borough</t>
  </si>
  <si>
    <t>029282</t>
  </si>
  <si>
    <t>Yukon-Koyukuk Census Area</t>
  </si>
  <si>
    <t>029290</t>
  </si>
  <si>
    <t>Albany City &amp; County CoC</t>
  </si>
  <si>
    <t>Albany</t>
  </si>
  <si>
    <t>360040</t>
  </si>
  <si>
    <t>Colonie Town</t>
  </si>
  <si>
    <t>361380</t>
  </si>
  <si>
    <t>Albany County</t>
  </si>
  <si>
    <t>369001</t>
  </si>
  <si>
    <t>Albuquerque CoC</t>
  </si>
  <si>
    <t>Albuquerque</t>
  </si>
  <si>
    <t>350012</t>
  </si>
  <si>
    <t>Alexandria CoC</t>
  </si>
  <si>
    <t>Alexandria</t>
  </si>
  <si>
    <t>510024</t>
  </si>
  <si>
    <t>Alexandria/Central Louisiana CoC</t>
  </si>
  <si>
    <t>220030</t>
  </si>
  <si>
    <t>Avoyelles Parish</t>
  </si>
  <si>
    <t>229009</t>
  </si>
  <si>
    <t>Catahoula Parish</t>
  </si>
  <si>
    <t>229025</t>
  </si>
  <si>
    <t>Concordia Parish</t>
  </si>
  <si>
    <t>229029</t>
  </si>
  <si>
    <t>Grant Parish</t>
  </si>
  <si>
    <t>229043</t>
  </si>
  <si>
    <t>Lasalle Parish</t>
  </si>
  <si>
    <t>229059</t>
  </si>
  <si>
    <t>Rapides Parish</t>
  </si>
  <si>
    <t>229079</t>
  </si>
  <si>
    <t>Vernon Parish</t>
  </si>
  <si>
    <t>229115</t>
  </si>
  <si>
    <t>Winn Parish</t>
  </si>
  <si>
    <t>229127</t>
  </si>
  <si>
    <t>Alpine, Inyo, Mono Counties CoC</t>
  </si>
  <si>
    <t>Alpine County</t>
  </si>
  <si>
    <t>069003</t>
  </si>
  <si>
    <t>Inyo County</t>
  </si>
  <si>
    <t>069027</t>
  </si>
  <si>
    <t>Mono County</t>
  </si>
  <si>
    <t>069051</t>
  </si>
  <si>
    <t>Amarillo CoC</t>
  </si>
  <si>
    <t>Amarillo</t>
  </si>
  <si>
    <t>480132</t>
  </si>
  <si>
    <t>Anchorage CoC</t>
  </si>
  <si>
    <t>Anchorage</t>
  </si>
  <si>
    <t>020078</t>
  </si>
  <si>
    <t>Annapolis/Anne Arundel County CoC</t>
  </si>
  <si>
    <t>Annapolis</t>
  </si>
  <si>
    <t>240036</t>
  </si>
  <si>
    <t>Anne Arundel County</t>
  </si>
  <si>
    <t>61</t>
  </si>
  <si>
    <t>249003</t>
  </si>
  <si>
    <t>Appalachian Regional CoC</t>
  </si>
  <si>
    <t>Bristol</t>
  </si>
  <si>
    <t>470228</t>
  </si>
  <si>
    <t>Johnson City</t>
  </si>
  <si>
    <t>470954</t>
  </si>
  <si>
    <t>Kingsport</t>
  </si>
  <si>
    <t>470990</t>
  </si>
  <si>
    <t>Carter County</t>
  </si>
  <si>
    <t>479019</t>
  </si>
  <si>
    <t>479059</t>
  </si>
  <si>
    <t>Hancock County</t>
  </si>
  <si>
    <t>479067</t>
  </si>
  <si>
    <t>Hawkins County</t>
  </si>
  <si>
    <t>479073</t>
  </si>
  <si>
    <t>Johnson County</t>
  </si>
  <si>
    <t>479091</t>
  </si>
  <si>
    <t>Sullivan County</t>
  </si>
  <si>
    <t>479163</t>
  </si>
  <si>
    <t>Unicoi County</t>
  </si>
  <si>
    <t>479171</t>
  </si>
  <si>
    <t>479179</t>
  </si>
  <si>
    <t>Arizona Balance of State CoC</t>
  </si>
  <si>
    <t>Douglas City</t>
  </si>
  <si>
    <t>040114</t>
  </si>
  <si>
    <t>Flagstaff</t>
  </si>
  <si>
    <t>040144</t>
  </si>
  <si>
    <t>Prescott</t>
  </si>
  <si>
    <t>040348</t>
  </si>
  <si>
    <t>Sierra Vista City</t>
  </si>
  <si>
    <t>040408</t>
  </si>
  <si>
    <t>Yuma</t>
  </si>
  <si>
    <t>040558</t>
  </si>
  <si>
    <t>Apache County</t>
  </si>
  <si>
    <t>049001</t>
  </si>
  <si>
    <t>Cochise County</t>
  </si>
  <si>
    <t>049003</t>
  </si>
  <si>
    <t>Coconino County</t>
  </si>
  <si>
    <t>049005</t>
  </si>
  <si>
    <t>Gila County</t>
  </si>
  <si>
    <t>049007</t>
  </si>
  <si>
    <t>Graham County</t>
  </si>
  <si>
    <t>049009</t>
  </si>
  <si>
    <t>Greenlee County</t>
  </si>
  <si>
    <t>049011</t>
  </si>
  <si>
    <t>La Paz County</t>
  </si>
  <si>
    <t>049012</t>
  </si>
  <si>
    <t>Mohave County</t>
  </si>
  <si>
    <t>049015</t>
  </si>
  <si>
    <t>Navajo County</t>
  </si>
  <si>
    <t>049017</t>
  </si>
  <si>
    <t>Pinal County</t>
  </si>
  <si>
    <t>049021</t>
  </si>
  <si>
    <t>Santa Cruz County</t>
  </si>
  <si>
    <t>049023</t>
  </si>
  <si>
    <t>Yavapai County</t>
  </si>
  <si>
    <t>049025</t>
  </si>
  <si>
    <t>Yuma County</t>
  </si>
  <si>
    <t>049027</t>
  </si>
  <si>
    <t>Arkansas Balance of State CoC</t>
  </si>
  <si>
    <t>Conway</t>
  </si>
  <si>
    <t>050600</t>
  </si>
  <si>
    <t>Hot Springs</t>
  </si>
  <si>
    <t>051302</t>
  </si>
  <si>
    <t>Jonesboro</t>
  </si>
  <si>
    <t>051410</t>
  </si>
  <si>
    <t>Texarkana</t>
  </si>
  <si>
    <t>052556</t>
  </si>
  <si>
    <t>West Memphis</t>
  </si>
  <si>
    <t>052754</t>
  </si>
  <si>
    <t>Clark County</t>
  </si>
  <si>
    <t>059019</t>
  </si>
  <si>
    <t>Conway County</t>
  </si>
  <si>
    <t>059029</t>
  </si>
  <si>
    <t>Craighead County</t>
  </si>
  <si>
    <t>059031</t>
  </si>
  <si>
    <t>Crittenden County</t>
  </si>
  <si>
    <t>059035</t>
  </si>
  <si>
    <t>Faulkner County</t>
  </si>
  <si>
    <t>059045</t>
  </si>
  <si>
    <t>Garland County</t>
  </si>
  <si>
    <t>059051</t>
  </si>
  <si>
    <t>059055</t>
  </si>
  <si>
    <t>Hempstead County</t>
  </si>
  <si>
    <t>059057</t>
  </si>
  <si>
    <t>Hot Spring County</t>
  </si>
  <si>
    <t>059059</t>
  </si>
  <si>
    <t>Howard County</t>
  </si>
  <si>
    <t>059061</t>
  </si>
  <si>
    <t>059071</t>
  </si>
  <si>
    <t>Lafayette County</t>
  </si>
  <si>
    <t>059073</t>
  </si>
  <si>
    <t>Little River County</t>
  </si>
  <si>
    <t>059081</t>
  </si>
  <si>
    <t>Miller County</t>
  </si>
  <si>
    <t>059091</t>
  </si>
  <si>
    <t>Mississippi County</t>
  </si>
  <si>
    <t>059093</t>
  </si>
  <si>
    <t>Montgomery County</t>
  </si>
  <si>
    <t>059097</t>
  </si>
  <si>
    <t>Nevada County</t>
  </si>
  <si>
    <t>059099</t>
  </si>
  <si>
    <t>059105</t>
  </si>
  <si>
    <t>Phillips County</t>
  </si>
  <si>
    <t>059107</t>
  </si>
  <si>
    <t>059109</t>
  </si>
  <si>
    <t>Poinsett County</t>
  </si>
  <si>
    <t>059111</t>
  </si>
  <si>
    <t>Pope County</t>
  </si>
  <si>
    <t>059115</t>
  </si>
  <si>
    <t>Sevier County</t>
  </si>
  <si>
    <t>059133</t>
  </si>
  <si>
    <t>Yell County</t>
  </si>
  <si>
    <t>059149</t>
  </si>
  <si>
    <t>Arlington County CoC</t>
  </si>
  <si>
    <t>Arlington County</t>
  </si>
  <si>
    <t>519013</t>
  </si>
  <si>
    <t>Asheville/Buncombe County CoC</t>
  </si>
  <si>
    <t>Asheville</t>
  </si>
  <si>
    <t>370108</t>
  </si>
  <si>
    <t>Buncombe County</t>
  </si>
  <si>
    <t>379021</t>
  </si>
  <si>
    <t>Athens-Clarke County CoC</t>
  </si>
  <si>
    <t>Athens-Clarke County</t>
  </si>
  <si>
    <t>130168</t>
  </si>
  <si>
    <t>Atlanta CoC</t>
  </si>
  <si>
    <t>Atlanta</t>
  </si>
  <si>
    <t>130174</t>
  </si>
  <si>
    <t>Atlantic City &amp; County CoC</t>
  </si>
  <si>
    <t>Atlantic City</t>
  </si>
  <si>
    <t>340078</t>
  </si>
  <si>
    <t>Atlantic County</t>
  </si>
  <si>
    <t>349001</t>
  </si>
  <si>
    <t>Attleboro, Taunton/Bristol County CoC</t>
  </si>
  <si>
    <t>Attleboro</t>
  </si>
  <si>
    <t>250126</t>
  </si>
  <si>
    <t>Taunton</t>
  </si>
  <si>
    <t>252418</t>
  </si>
  <si>
    <t>Bristol County</t>
  </si>
  <si>
    <t>259005</t>
  </si>
  <si>
    <t>Auburn/Cayuga County CoC</t>
  </si>
  <si>
    <t>360300</t>
  </si>
  <si>
    <t>Cayuga County</t>
  </si>
  <si>
    <t>369011</t>
  </si>
  <si>
    <t>Augusta-Richmond County CoC</t>
  </si>
  <si>
    <t>Augusta-Richmond County</t>
  </si>
  <si>
    <t>130192</t>
  </si>
  <si>
    <t>Aurora, Elgin/Kane County CoC</t>
  </si>
  <si>
    <t>Aurora</t>
  </si>
  <si>
    <t>170342</t>
  </si>
  <si>
    <t>Elgin</t>
  </si>
  <si>
    <t>172094</t>
  </si>
  <si>
    <t>Kane County</t>
  </si>
  <si>
    <t>179089</t>
  </si>
  <si>
    <t>Austin/Travis County CoC</t>
  </si>
  <si>
    <t>Austin</t>
  </si>
  <si>
    <t>480264</t>
  </si>
  <si>
    <t>Pflugerville City</t>
  </si>
  <si>
    <t>484140</t>
  </si>
  <si>
    <t>Travis County</t>
  </si>
  <si>
    <t>489453</t>
  </si>
  <si>
    <t>Bakersfield/Kern County CoC</t>
  </si>
  <si>
    <t>Bakersfield</t>
  </si>
  <si>
    <t>060228</t>
  </si>
  <si>
    <t>Delano City</t>
  </si>
  <si>
    <t>060960</t>
  </si>
  <si>
    <t>Kern County</t>
  </si>
  <si>
    <t>069029</t>
  </si>
  <si>
    <t>Baltimore CoC</t>
  </si>
  <si>
    <t>Baltimore</t>
  </si>
  <si>
    <t>240066</t>
  </si>
  <si>
    <t>Baltimore County CoC</t>
  </si>
  <si>
    <t>Baltimore County</t>
  </si>
  <si>
    <t>249005</t>
  </si>
  <si>
    <t>Baton Rouge CoC</t>
  </si>
  <si>
    <t>Baton Rouge</t>
  </si>
  <si>
    <t>220126</t>
  </si>
  <si>
    <t>Ascension Parish</t>
  </si>
  <si>
    <t>229005</t>
  </si>
  <si>
    <t>East Baton Rouge Parish</t>
  </si>
  <si>
    <t>229033</t>
  </si>
  <si>
    <t>East Feliciana Parish</t>
  </si>
  <si>
    <t>229037</t>
  </si>
  <si>
    <t>Iberville Parish</t>
  </si>
  <si>
    <t>229047</t>
  </si>
  <si>
    <t>Pointe Coupee Parish</t>
  </si>
  <si>
    <t>229077</t>
  </si>
  <si>
    <t>West Baton Rouge Parish</t>
  </si>
  <si>
    <t>229121</t>
  </si>
  <si>
    <t>West Feliciana Parish</t>
  </si>
  <si>
    <t>229125</t>
  </si>
  <si>
    <t>Battle Creek/Calhoun County CoC</t>
  </si>
  <si>
    <t>Battle Creek</t>
  </si>
  <si>
    <t>260432</t>
  </si>
  <si>
    <t>Calhoun County</t>
  </si>
  <si>
    <t>269025</t>
  </si>
  <si>
    <t>Beaver County CoC</t>
  </si>
  <si>
    <t>Beaver County</t>
  </si>
  <si>
    <t>429007</t>
  </si>
  <si>
    <t>Bergen County CoC</t>
  </si>
  <si>
    <t>Bergen County</t>
  </si>
  <si>
    <t>349003</t>
  </si>
  <si>
    <t>Binghamton, Union Town/Broome, Otsego, Chenango, Delaware, Cortland Counties CoC</t>
  </si>
  <si>
    <t>Binghamton</t>
  </si>
  <si>
    <t>360556</t>
  </si>
  <si>
    <t>Union Town</t>
  </si>
  <si>
    <t>366588</t>
  </si>
  <si>
    <t>Broome County</t>
  </si>
  <si>
    <t>369007</t>
  </si>
  <si>
    <t>Chenango County</t>
  </si>
  <si>
    <t>369017</t>
  </si>
  <si>
    <t>Cortland County</t>
  </si>
  <si>
    <t>369023</t>
  </si>
  <si>
    <t>Delaware County</t>
  </si>
  <si>
    <t>369025</t>
  </si>
  <si>
    <t>Otsego County</t>
  </si>
  <si>
    <t>369077</t>
  </si>
  <si>
    <t>Birmingham/Jefferson, St. Clair, Shelby Counties CoC</t>
  </si>
  <si>
    <t>Bessemer</t>
  </si>
  <si>
    <t>010216</t>
  </si>
  <si>
    <t>Birmingham</t>
  </si>
  <si>
    <t>010228</t>
  </si>
  <si>
    <t>Jefferson County</t>
  </si>
  <si>
    <t>019073</t>
  </si>
  <si>
    <t>St. Clair County</t>
  </si>
  <si>
    <t>019115</t>
  </si>
  <si>
    <t>Shelby County</t>
  </si>
  <si>
    <t>019117</t>
  </si>
  <si>
    <t>Bloomington/Central Illinois CoC</t>
  </si>
  <si>
    <t>Bloomington</t>
  </si>
  <si>
    <t>170660</t>
  </si>
  <si>
    <t>Danville</t>
  </si>
  <si>
    <t>171692</t>
  </si>
  <si>
    <t>Kankakee</t>
  </si>
  <si>
    <t>173540</t>
  </si>
  <si>
    <t>Normal</t>
  </si>
  <si>
    <t>175010</t>
  </si>
  <si>
    <t>De Witt County</t>
  </si>
  <si>
    <t>179039</t>
  </si>
  <si>
    <t>Ford County</t>
  </si>
  <si>
    <t>179053</t>
  </si>
  <si>
    <t>Iroquois County</t>
  </si>
  <si>
    <t>179075</t>
  </si>
  <si>
    <t>Kankakee County</t>
  </si>
  <si>
    <t>179091</t>
  </si>
  <si>
    <t>Livingston County</t>
  </si>
  <si>
    <t>179105</t>
  </si>
  <si>
    <t>Logan County</t>
  </si>
  <si>
    <t>179107</t>
  </si>
  <si>
    <t>Mclean County</t>
  </si>
  <si>
    <t>179113</t>
  </si>
  <si>
    <t>Mason County</t>
  </si>
  <si>
    <t>179125</t>
  </si>
  <si>
    <t>Menard County</t>
  </si>
  <si>
    <t>179129</t>
  </si>
  <si>
    <t>Piatt County</t>
  </si>
  <si>
    <t>179147</t>
  </si>
  <si>
    <t>Vermilion County</t>
  </si>
  <si>
    <t>179183</t>
  </si>
  <si>
    <t>Boise/Ada County CoC</t>
  </si>
  <si>
    <t>Boise</t>
  </si>
  <si>
    <t>160102</t>
  </si>
  <si>
    <t>Meridian</t>
  </si>
  <si>
    <t>160684</t>
  </si>
  <si>
    <t>Ada County</t>
  </si>
  <si>
    <t>169001</t>
  </si>
  <si>
    <t>Boston CoC</t>
  </si>
  <si>
    <t>Boston</t>
  </si>
  <si>
    <t>250282</t>
  </si>
  <si>
    <t>Bridgeport, Stamford, Norwalk/Fairfield County CoC</t>
  </si>
  <si>
    <t>Bridgeport</t>
  </si>
  <si>
    <t>090102</t>
  </si>
  <si>
    <t>Fairfield</t>
  </si>
  <si>
    <t>090390</t>
  </si>
  <si>
    <t>Greenwich</t>
  </si>
  <si>
    <t>090438</t>
  </si>
  <si>
    <t>Norwalk</t>
  </si>
  <si>
    <t>090810</t>
  </si>
  <si>
    <t>Stamford</t>
  </si>
  <si>
    <t>091074</t>
  </si>
  <si>
    <t>Stratford</t>
  </si>
  <si>
    <t>091104</t>
  </si>
  <si>
    <t>Fairfield County</t>
  </si>
  <si>
    <t>099001</t>
  </si>
  <si>
    <t>Bristol, Bensalem/Bucks County CoC</t>
  </si>
  <si>
    <t>Bensalem Township</t>
  </si>
  <si>
    <t>420438</t>
  </si>
  <si>
    <t>Bristol Township</t>
  </si>
  <si>
    <t>420726</t>
  </si>
  <si>
    <t>Bucks County</t>
  </si>
  <si>
    <t>429017</t>
  </si>
  <si>
    <t>Brookline, Newton CoC</t>
  </si>
  <si>
    <t>Brookline</t>
  </si>
  <si>
    <t>250372</t>
  </si>
  <si>
    <t>Newton</t>
  </si>
  <si>
    <t>251650</t>
  </si>
  <si>
    <t>Waltham</t>
  </si>
  <si>
    <t>252544</t>
  </si>
  <si>
    <t>Bryan, College Station/Brazos Valley CoC</t>
  </si>
  <si>
    <t>Bryan</t>
  </si>
  <si>
    <t>480738</t>
  </si>
  <si>
    <t>College Station</t>
  </si>
  <si>
    <t>481104</t>
  </si>
  <si>
    <t>Brazos County</t>
  </si>
  <si>
    <t>489041</t>
  </si>
  <si>
    <t>Burleson County</t>
  </si>
  <si>
    <t>489051</t>
  </si>
  <si>
    <t>Grimes County</t>
  </si>
  <si>
    <t>489185</t>
  </si>
  <si>
    <t>Leon County</t>
  </si>
  <si>
    <t>489289</t>
  </si>
  <si>
    <t>Madison County</t>
  </si>
  <si>
    <t>489313</t>
  </si>
  <si>
    <t>Milam County</t>
  </si>
  <si>
    <t>489331</t>
  </si>
  <si>
    <t>Robertson County</t>
  </si>
  <si>
    <t>489395</t>
  </si>
  <si>
    <t>Buffalo, Niagara Falls/Erie, Niagara, Orleans, Genesee, Wyoming Counties CoC</t>
  </si>
  <si>
    <t>Amherst Town</t>
  </si>
  <si>
    <t>360152</t>
  </si>
  <si>
    <t>Buffalo</t>
  </si>
  <si>
    <t>360784</t>
  </si>
  <si>
    <t>Cheektowaga Town</t>
  </si>
  <si>
    <t>361152</t>
  </si>
  <si>
    <t>Hamburg Town</t>
  </si>
  <si>
    <t>362688</t>
  </si>
  <si>
    <t>Niagara Falls</t>
  </si>
  <si>
    <t>364448</t>
  </si>
  <si>
    <t>Tonawanda Town</t>
  </si>
  <si>
    <t>52</t>
  </si>
  <si>
    <t>366468</t>
  </si>
  <si>
    <t>Erie County</t>
  </si>
  <si>
    <t>369029</t>
  </si>
  <si>
    <t>Genesee County</t>
  </si>
  <si>
    <t>369037</t>
  </si>
  <si>
    <t>Niagara County</t>
  </si>
  <si>
    <t>369063</t>
  </si>
  <si>
    <t>Orleans County</t>
  </si>
  <si>
    <t>369073</t>
  </si>
  <si>
    <t>Wyoming County</t>
  </si>
  <si>
    <t>369121</t>
  </si>
  <si>
    <t>Burlington County CoC</t>
  </si>
  <si>
    <t>Burlington County</t>
  </si>
  <si>
    <t>349005</t>
  </si>
  <si>
    <t>Burlington/Chittenden County CoC</t>
  </si>
  <si>
    <t>Burlington</t>
  </si>
  <si>
    <t>500288</t>
  </si>
  <si>
    <t>Chittenden County</t>
  </si>
  <si>
    <t>509007</t>
  </si>
  <si>
    <t>Cambridge CoC</t>
  </si>
  <si>
    <t>Cambridge</t>
  </si>
  <si>
    <t>250396</t>
  </si>
  <si>
    <t>Camden City &amp; County/Gloucester, Cape May, Cumberland Counties CoC</t>
  </si>
  <si>
    <t>Bridgeton</t>
  </si>
  <si>
    <t>340324</t>
  </si>
  <si>
    <t>Camden</t>
  </si>
  <si>
    <t>340414</t>
  </si>
  <si>
    <t>Cherry Hill</t>
  </si>
  <si>
    <t>340474</t>
  </si>
  <si>
    <t>Gloucester Twp</t>
  </si>
  <si>
    <t>341110</t>
  </si>
  <si>
    <t>Millville</t>
  </si>
  <si>
    <t>342016</t>
  </si>
  <si>
    <t>Ocean City</t>
  </si>
  <si>
    <t>342340</t>
  </si>
  <si>
    <t>Vineland</t>
  </si>
  <si>
    <t>343330</t>
  </si>
  <si>
    <t>Camden County</t>
  </si>
  <si>
    <t>349007</t>
  </si>
  <si>
    <t>Cape May County</t>
  </si>
  <si>
    <t>349009</t>
  </si>
  <si>
    <t>Cumberland County</t>
  </si>
  <si>
    <t>349011</t>
  </si>
  <si>
    <t>Gloucester County</t>
  </si>
  <si>
    <t>349015</t>
  </si>
  <si>
    <t>Canton, Massillon, Alliance/Stark County CoC</t>
  </si>
  <si>
    <t>Alliance</t>
  </si>
  <si>
    <t>390066</t>
  </si>
  <si>
    <t>Canton</t>
  </si>
  <si>
    <t>390858</t>
  </si>
  <si>
    <t>Massillon</t>
  </si>
  <si>
    <t>393114</t>
  </si>
  <si>
    <t>Stark County</t>
  </si>
  <si>
    <t>399151</t>
  </si>
  <si>
    <t>Cape Cod Islands CoC</t>
  </si>
  <si>
    <t>Barnstable</t>
  </si>
  <si>
    <t>250168</t>
  </si>
  <si>
    <t>Yarmouth</t>
  </si>
  <si>
    <t>252904</t>
  </si>
  <si>
    <t>Barnstable County</t>
  </si>
  <si>
    <t>259001</t>
  </si>
  <si>
    <t>Dukes County</t>
  </si>
  <si>
    <t>259007</t>
  </si>
  <si>
    <t>Nantucket County</t>
  </si>
  <si>
    <t>259019</t>
  </si>
  <si>
    <t>Carroll County CoC</t>
  </si>
  <si>
    <t>Carroll County</t>
  </si>
  <si>
    <t>249013</t>
  </si>
  <si>
    <t>Cattaraugus County CoC</t>
  </si>
  <si>
    <t>Cattaraugus County</t>
  </si>
  <si>
    <t>369009</t>
  </si>
  <si>
    <t>Cecil County CoC</t>
  </si>
  <si>
    <t>Cecil County</t>
  </si>
  <si>
    <t>249015</t>
  </si>
  <si>
    <t>Central Oregon CoC</t>
  </si>
  <si>
    <t>Bend</t>
  </si>
  <si>
    <t>410114</t>
  </si>
  <si>
    <t>Redmond</t>
  </si>
  <si>
    <t>411140</t>
  </si>
  <si>
    <t>Crook County</t>
  </si>
  <si>
    <t>419013</t>
  </si>
  <si>
    <t>Deschutes County</t>
  </si>
  <si>
    <t>419017</t>
  </si>
  <si>
    <t>419031</t>
  </si>
  <si>
    <t>Central Tennessee CoC</t>
  </si>
  <si>
    <t>Clarksville</t>
  </si>
  <si>
    <t>470354</t>
  </si>
  <si>
    <t>Franklin City</t>
  </si>
  <si>
    <t>470672</t>
  </si>
  <si>
    <t>Hendersonville</t>
  </si>
  <si>
    <t>470834</t>
  </si>
  <si>
    <t>Bedford County</t>
  </si>
  <si>
    <t>479003</t>
  </si>
  <si>
    <t>Cheatham County</t>
  </si>
  <si>
    <t>479021</t>
  </si>
  <si>
    <t>479031</t>
  </si>
  <si>
    <t>Dickson County</t>
  </si>
  <si>
    <t>479043</t>
  </si>
  <si>
    <t>Giles County</t>
  </si>
  <si>
    <t>479055</t>
  </si>
  <si>
    <t>Hickman County</t>
  </si>
  <si>
    <t>479081</t>
  </si>
  <si>
    <t>Lawrence County</t>
  </si>
  <si>
    <t>479099</t>
  </si>
  <si>
    <t>Lewis County</t>
  </si>
  <si>
    <t>479101</t>
  </si>
  <si>
    <t>Lincoln County</t>
  </si>
  <si>
    <t>479103</t>
  </si>
  <si>
    <t>479117</t>
  </si>
  <si>
    <t>Maury County</t>
  </si>
  <si>
    <t>479119</t>
  </si>
  <si>
    <t>479125</t>
  </si>
  <si>
    <t>Moore County</t>
  </si>
  <si>
    <t>479127</t>
  </si>
  <si>
    <t>479135</t>
  </si>
  <si>
    <t>479147</t>
  </si>
  <si>
    <t>Sumner County</t>
  </si>
  <si>
    <t>479165</t>
  </si>
  <si>
    <t>Trousdale County</t>
  </si>
  <si>
    <t>479169</t>
  </si>
  <si>
    <t>Wayne County</t>
  </si>
  <si>
    <t>479181</t>
  </si>
  <si>
    <t>Williamson County</t>
  </si>
  <si>
    <t>479187</t>
  </si>
  <si>
    <t>Champaign, Urbana, Rantoul/Champaign County CoC</t>
  </si>
  <si>
    <t>Champaign</t>
  </si>
  <si>
    <t>171218</t>
  </si>
  <si>
    <t>Rantoul</t>
  </si>
  <si>
    <t>175808</t>
  </si>
  <si>
    <t>Urbana</t>
  </si>
  <si>
    <t>177122</t>
  </si>
  <si>
    <t>Champaign County</t>
  </si>
  <si>
    <t>179019</t>
  </si>
  <si>
    <t>Chapel Hill/Orange County CoC</t>
  </si>
  <si>
    <t>Chapel Hill</t>
  </si>
  <si>
    <t>370552</t>
  </si>
  <si>
    <t>Orange County</t>
  </si>
  <si>
    <t>379135</t>
  </si>
  <si>
    <t>Charles, Calvert, St.Mary's Counties CoC</t>
  </si>
  <si>
    <t>Calvert County</t>
  </si>
  <si>
    <t>249009</t>
  </si>
  <si>
    <t>Charles County</t>
  </si>
  <si>
    <t>249017</t>
  </si>
  <si>
    <t>St. Mary'S County</t>
  </si>
  <si>
    <t>249037</t>
  </si>
  <si>
    <t>Charleston/Kanawha, Putnam, Boone, Clay Counties CoC</t>
  </si>
  <si>
    <t>Charleston</t>
  </si>
  <si>
    <t>540264</t>
  </si>
  <si>
    <t>Boone County</t>
  </si>
  <si>
    <t>549005</t>
  </si>
  <si>
    <t>549015</t>
  </si>
  <si>
    <t>Kanawha County</t>
  </si>
  <si>
    <t>549039</t>
  </si>
  <si>
    <t>Putnam County</t>
  </si>
  <si>
    <t>549079</t>
  </si>
  <si>
    <t>Charleston/Low Country CoC</t>
  </si>
  <si>
    <t>450300</t>
  </si>
  <si>
    <t>Summerville</t>
  </si>
  <si>
    <t>451608</t>
  </si>
  <si>
    <t>Beaufort County</t>
  </si>
  <si>
    <t>459013</t>
  </si>
  <si>
    <t>Berkeley County</t>
  </si>
  <si>
    <t>459015</t>
  </si>
  <si>
    <t>Charleston County</t>
  </si>
  <si>
    <t>459019</t>
  </si>
  <si>
    <t>Colleton County</t>
  </si>
  <si>
    <t>459029</t>
  </si>
  <si>
    <t>Dorchester County</t>
  </si>
  <si>
    <t>459035</t>
  </si>
  <si>
    <t>Hampton County</t>
  </si>
  <si>
    <t>459049</t>
  </si>
  <si>
    <t>Jasper County</t>
  </si>
  <si>
    <t>459053</t>
  </si>
  <si>
    <t>Charlotte/Mecklenburg County CoC</t>
  </si>
  <si>
    <t>Charlotte</t>
  </si>
  <si>
    <t>370558</t>
  </si>
  <si>
    <t>Mecklenburg County</t>
  </si>
  <si>
    <t>379119</t>
  </si>
  <si>
    <t>Charlottesville CoC</t>
  </si>
  <si>
    <t>Charlottesville</t>
  </si>
  <si>
    <t>510264</t>
  </si>
  <si>
    <t>Albemarle County</t>
  </si>
  <si>
    <t>519003</t>
  </si>
  <si>
    <t>Fluvanna County</t>
  </si>
  <si>
    <t>519065</t>
  </si>
  <si>
    <t>519079</t>
  </si>
  <si>
    <t>Louisa County</t>
  </si>
  <si>
    <t>519109</t>
  </si>
  <si>
    <t>Nelson County</t>
  </si>
  <si>
    <t>519125</t>
  </si>
  <si>
    <t>Chattanooga/Southeast Tennessee CoC</t>
  </si>
  <si>
    <t>Chattanooga</t>
  </si>
  <si>
    <t>470336</t>
  </si>
  <si>
    <t>Cleveland</t>
  </si>
  <si>
    <t>470360</t>
  </si>
  <si>
    <t>Bledsoe County</t>
  </si>
  <si>
    <t>479007</t>
  </si>
  <si>
    <t>Bradley County</t>
  </si>
  <si>
    <t>479011</t>
  </si>
  <si>
    <t>Franklin County</t>
  </si>
  <si>
    <t>479051</t>
  </si>
  <si>
    <t>Grundy County</t>
  </si>
  <si>
    <t>479061</t>
  </si>
  <si>
    <t>Hamilton County</t>
  </si>
  <si>
    <t>479065</t>
  </si>
  <si>
    <t>Mcminn County</t>
  </si>
  <si>
    <t>479107</t>
  </si>
  <si>
    <t>Marion County</t>
  </si>
  <si>
    <t>479115</t>
  </si>
  <si>
    <t>Meigs County</t>
  </si>
  <si>
    <t>479121</t>
  </si>
  <si>
    <t>Polk County</t>
  </si>
  <si>
    <t>479139</t>
  </si>
  <si>
    <t>Rhea County</t>
  </si>
  <si>
    <t>479143</t>
  </si>
  <si>
    <t>Sequatchie County</t>
  </si>
  <si>
    <t>479153</t>
  </si>
  <si>
    <t>Chester County CoC</t>
  </si>
  <si>
    <t>Chester County</t>
  </si>
  <si>
    <t>429029</t>
  </si>
  <si>
    <t>Chicago CoC</t>
  </si>
  <si>
    <t>Chicago</t>
  </si>
  <si>
    <t>171296</t>
  </si>
  <si>
    <t>Chico, Paradise/Butte County CoC</t>
  </si>
  <si>
    <t>Chico</t>
  </si>
  <si>
    <t>060684</t>
  </si>
  <si>
    <t>Paradise</t>
  </si>
  <si>
    <t>062700</t>
  </si>
  <si>
    <t>Butte County</t>
  </si>
  <si>
    <t>069007</t>
  </si>
  <si>
    <t>Cincinnati/Hamilton County CoC</t>
  </si>
  <si>
    <t>Cincinnati</t>
  </si>
  <si>
    <t>391062</t>
  </si>
  <si>
    <t>399061</t>
  </si>
  <si>
    <t>Citrus, Hernando, Lake, Sumter Counties CoC</t>
  </si>
  <si>
    <t>Citrus County</t>
  </si>
  <si>
    <t>129017</t>
  </si>
  <si>
    <t>Hernando County</t>
  </si>
  <si>
    <t>129053</t>
  </si>
  <si>
    <t>Lake County</t>
  </si>
  <si>
    <t>129069</t>
  </si>
  <si>
    <t>129119</t>
  </si>
  <si>
    <t>Clackamas County CoC</t>
  </si>
  <si>
    <t>Clackamas County</t>
  </si>
  <si>
    <t>419005</t>
  </si>
  <si>
    <t>Cleveland/Cuyahoga County CoC</t>
  </si>
  <si>
    <t>391104</t>
  </si>
  <si>
    <t>Cleveland Heights</t>
  </si>
  <si>
    <t>391110</t>
  </si>
  <si>
    <t>East Cleveland</t>
  </si>
  <si>
    <t>391500</t>
  </si>
  <si>
    <t>Euclid</t>
  </si>
  <si>
    <t>391626</t>
  </si>
  <si>
    <t>Lakewood</t>
  </si>
  <si>
    <t>392628</t>
  </si>
  <si>
    <t>Parma</t>
  </si>
  <si>
    <t>394098</t>
  </si>
  <si>
    <t>Cuyahoga County</t>
  </si>
  <si>
    <t>399035</t>
  </si>
  <si>
    <t>Clinton County CoC</t>
  </si>
  <si>
    <t>Clinton County</t>
  </si>
  <si>
    <t>369019</t>
  </si>
  <si>
    <t>Colorado Balance of State CoC</t>
  </si>
  <si>
    <t>Fort Collins</t>
  </si>
  <si>
    <t>080552</t>
  </si>
  <si>
    <t>Grand Junction</t>
  </si>
  <si>
    <t>080672</t>
  </si>
  <si>
    <t>Greeley</t>
  </si>
  <si>
    <t>080690</t>
  </si>
  <si>
    <t>Loveland</t>
  </si>
  <si>
    <t>080990</t>
  </si>
  <si>
    <t>Pueblo</t>
  </si>
  <si>
    <t>081278</t>
  </si>
  <si>
    <t>Alamosa County</t>
  </si>
  <si>
    <t>089003</t>
  </si>
  <si>
    <t>Archuleta County</t>
  </si>
  <si>
    <t>089007</t>
  </si>
  <si>
    <t>Baca County</t>
  </si>
  <si>
    <t>089009</t>
  </si>
  <si>
    <t>Bent County</t>
  </si>
  <si>
    <t>089011</t>
  </si>
  <si>
    <t>Chaffee County</t>
  </si>
  <si>
    <t>089015</t>
  </si>
  <si>
    <t>Cheyenne County</t>
  </si>
  <si>
    <t>089017</t>
  </si>
  <si>
    <t>Clear Creek County</t>
  </si>
  <si>
    <t>089019</t>
  </si>
  <si>
    <t>Conejos County</t>
  </si>
  <si>
    <t>089021</t>
  </si>
  <si>
    <t>Costilla County</t>
  </si>
  <si>
    <t>089023</t>
  </si>
  <si>
    <t>Crowley County</t>
  </si>
  <si>
    <t>089025</t>
  </si>
  <si>
    <t>Custer County</t>
  </si>
  <si>
    <t>089027</t>
  </si>
  <si>
    <t>Delta County</t>
  </si>
  <si>
    <t>089029</t>
  </si>
  <si>
    <t>Dolores County</t>
  </si>
  <si>
    <t>089033</t>
  </si>
  <si>
    <t>Eagle County</t>
  </si>
  <si>
    <t>089037</t>
  </si>
  <si>
    <t>Elbert County</t>
  </si>
  <si>
    <t>089039</t>
  </si>
  <si>
    <t>Fremont County</t>
  </si>
  <si>
    <t>089043</t>
  </si>
  <si>
    <t>Garfield County</t>
  </si>
  <si>
    <t>089045</t>
  </si>
  <si>
    <t>Gilpin County</t>
  </si>
  <si>
    <t>089047</t>
  </si>
  <si>
    <t>Grand County</t>
  </si>
  <si>
    <t>089049</t>
  </si>
  <si>
    <t>Gunnison County</t>
  </si>
  <si>
    <t>089051</t>
  </si>
  <si>
    <t>Hinsdale County</t>
  </si>
  <si>
    <t>089053</t>
  </si>
  <si>
    <t>Huerfano County</t>
  </si>
  <si>
    <t>089055</t>
  </si>
  <si>
    <t>089057</t>
  </si>
  <si>
    <t>Kiowa County</t>
  </si>
  <si>
    <t>089061</t>
  </si>
  <si>
    <t>Kit Carson County</t>
  </si>
  <si>
    <t>089063</t>
  </si>
  <si>
    <t>089065</t>
  </si>
  <si>
    <t>La Plata County</t>
  </si>
  <si>
    <t>089067</t>
  </si>
  <si>
    <t>Larimer County</t>
  </si>
  <si>
    <t>089069</t>
  </si>
  <si>
    <t>Las Animas County</t>
  </si>
  <si>
    <t>089071</t>
  </si>
  <si>
    <t>089073</t>
  </si>
  <si>
    <t>089075</t>
  </si>
  <si>
    <t>Mesa County</t>
  </si>
  <si>
    <t>089077</t>
  </si>
  <si>
    <t>Mineral County</t>
  </si>
  <si>
    <t>089079</t>
  </si>
  <si>
    <t>Moffat County</t>
  </si>
  <si>
    <t>089081</t>
  </si>
  <si>
    <t>Montezuma County</t>
  </si>
  <si>
    <t>089083</t>
  </si>
  <si>
    <t>Montrose County</t>
  </si>
  <si>
    <t>089085</t>
  </si>
  <si>
    <t>Morgan County</t>
  </si>
  <si>
    <t>089087</t>
  </si>
  <si>
    <t>Otero County</t>
  </si>
  <si>
    <t>089089</t>
  </si>
  <si>
    <t>Ouray County</t>
  </si>
  <si>
    <t>089091</t>
  </si>
  <si>
    <t>Park County</t>
  </si>
  <si>
    <t>089093</t>
  </si>
  <si>
    <t>089095</t>
  </si>
  <si>
    <t>Pitkin County</t>
  </si>
  <si>
    <t>089097</t>
  </si>
  <si>
    <t>Prowers County</t>
  </si>
  <si>
    <t>089099</t>
  </si>
  <si>
    <t>Pueblo County</t>
  </si>
  <si>
    <t>089101</t>
  </si>
  <si>
    <t>Rio Blanco County</t>
  </si>
  <si>
    <t>089103</t>
  </si>
  <si>
    <t>Rio Grande County</t>
  </si>
  <si>
    <t>089105</t>
  </si>
  <si>
    <t>Routt County</t>
  </si>
  <si>
    <t>089107</t>
  </si>
  <si>
    <t>Saguache County</t>
  </si>
  <si>
    <t>089109</t>
  </si>
  <si>
    <t>San Juan County</t>
  </si>
  <si>
    <t>089111</t>
  </si>
  <si>
    <t>San Miguel County</t>
  </si>
  <si>
    <t>089113</t>
  </si>
  <si>
    <t>Sedgwick County</t>
  </si>
  <si>
    <t>089115</t>
  </si>
  <si>
    <t>089117</t>
  </si>
  <si>
    <t>Teller County</t>
  </si>
  <si>
    <t>089119</t>
  </si>
  <si>
    <t>089121</t>
  </si>
  <si>
    <t>Weld County</t>
  </si>
  <si>
    <t>089123</t>
  </si>
  <si>
    <t>089125</t>
  </si>
  <si>
    <t>Colorado Springs/El Paso County CoC</t>
  </si>
  <si>
    <t>Colorado Springs</t>
  </si>
  <si>
    <t>080288</t>
  </si>
  <si>
    <t>El Paso County</t>
  </si>
  <si>
    <t>089041</t>
  </si>
  <si>
    <t>Columbia, Greene Counties CoC</t>
  </si>
  <si>
    <t>Columbia County</t>
  </si>
  <si>
    <t>369021</t>
  </si>
  <si>
    <t>369039</t>
  </si>
  <si>
    <t>Columbia, Hamilton, Lafayette, Suwannee Counties CoC</t>
  </si>
  <si>
    <t>129023</t>
  </si>
  <si>
    <t>129047</t>
  </si>
  <si>
    <t>129067</t>
  </si>
  <si>
    <t>Suwannee County</t>
  </si>
  <si>
    <t>129121</t>
  </si>
  <si>
    <t>Columbia/Midlands CoC</t>
  </si>
  <si>
    <t>Aiken</t>
  </si>
  <si>
    <t>450012</t>
  </si>
  <si>
    <t>Columbia</t>
  </si>
  <si>
    <t>450372</t>
  </si>
  <si>
    <t>Rock Hill</t>
  </si>
  <si>
    <t>451386</t>
  </si>
  <si>
    <t>Aiken County</t>
  </si>
  <si>
    <t>459003</t>
  </si>
  <si>
    <t>Allendale County</t>
  </si>
  <si>
    <t>459005</t>
  </si>
  <si>
    <t>Bamberg County</t>
  </si>
  <si>
    <t>459009</t>
  </si>
  <si>
    <t>Barnwell County</t>
  </si>
  <si>
    <t>459011</t>
  </si>
  <si>
    <t>459017</t>
  </si>
  <si>
    <t>459023</t>
  </si>
  <si>
    <t>459039</t>
  </si>
  <si>
    <t>Kershaw County</t>
  </si>
  <si>
    <t>459055</t>
  </si>
  <si>
    <t>Lancaster County</t>
  </si>
  <si>
    <t>459057</t>
  </si>
  <si>
    <t>Lexington County</t>
  </si>
  <si>
    <t>459063</t>
  </si>
  <si>
    <t>Newberry County</t>
  </si>
  <si>
    <t>459071</t>
  </si>
  <si>
    <t>Orangeburg County</t>
  </si>
  <si>
    <t>459075</t>
  </si>
  <si>
    <t>Richland County</t>
  </si>
  <si>
    <t>459079</t>
  </si>
  <si>
    <t>York County</t>
  </si>
  <si>
    <t>459091</t>
  </si>
  <si>
    <t>Columbus/Franklin County CoC</t>
  </si>
  <si>
    <t>Columbus</t>
  </si>
  <si>
    <t>391176</t>
  </si>
  <si>
    <t>399049</t>
  </si>
  <si>
    <t>Columbus-Muscogee/Russell County CoC</t>
  </si>
  <si>
    <t>Russell County</t>
  </si>
  <si>
    <t>019113</t>
  </si>
  <si>
    <t>Columbus-Muscogee County</t>
  </si>
  <si>
    <t>130750</t>
  </si>
  <si>
    <t>Connecticut Balance of State CoC</t>
  </si>
  <si>
    <t>090114</t>
  </si>
  <si>
    <t>Danbury</t>
  </si>
  <si>
    <t>090258</t>
  </si>
  <si>
    <t>East Hartford</t>
  </si>
  <si>
    <t>090336</t>
  </si>
  <si>
    <t>Hamden Town</t>
  </si>
  <si>
    <t>090480</t>
  </si>
  <si>
    <t>Manchester</t>
  </si>
  <si>
    <t>090594</t>
  </si>
  <si>
    <t>Meriden</t>
  </si>
  <si>
    <t>090612</t>
  </si>
  <si>
    <t>Middletown</t>
  </si>
  <si>
    <t>090630</t>
  </si>
  <si>
    <t>Milford Town</t>
  </si>
  <si>
    <t>090636</t>
  </si>
  <si>
    <t>New Britain</t>
  </si>
  <si>
    <t>090696</t>
  </si>
  <si>
    <t>New Haven</t>
  </si>
  <si>
    <t>090726</t>
  </si>
  <si>
    <t>New London</t>
  </si>
  <si>
    <t>090738</t>
  </si>
  <si>
    <t>Norwich</t>
  </si>
  <si>
    <t>090816</t>
  </si>
  <si>
    <t>Waterbury</t>
  </si>
  <si>
    <t>091194</t>
  </si>
  <si>
    <t>West Hartford</t>
  </si>
  <si>
    <t>091230</t>
  </si>
  <si>
    <t>West Haven</t>
  </si>
  <si>
    <t>091236</t>
  </si>
  <si>
    <t>Hartford County</t>
  </si>
  <si>
    <t>099003</t>
  </si>
  <si>
    <t>Litchfield County</t>
  </si>
  <si>
    <t>099005</t>
  </si>
  <si>
    <t>Middlesex County</t>
  </si>
  <si>
    <t>099007</t>
  </si>
  <si>
    <t>New Haven County</t>
  </si>
  <si>
    <t>099009</t>
  </si>
  <si>
    <t>New London County</t>
  </si>
  <si>
    <t>099011</t>
  </si>
  <si>
    <t>Tolland County</t>
  </si>
  <si>
    <t>099013</t>
  </si>
  <si>
    <t>Windham County</t>
  </si>
  <si>
    <t>099015</t>
  </si>
  <si>
    <t>Cook County CoC</t>
  </si>
  <si>
    <t>Arlington Heights</t>
  </si>
  <si>
    <t>170222</t>
  </si>
  <si>
    <t>Berwyn</t>
  </si>
  <si>
    <t>170606</t>
  </si>
  <si>
    <t>Cicero</t>
  </si>
  <si>
    <t>171332</t>
  </si>
  <si>
    <t>Des Plaines</t>
  </si>
  <si>
    <t>171776</t>
  </si>
  <si>
    <t>Evanston</t>
  </si>
  <si>
    <t>172238</t>
  </si>
  <si>
    <t>Hoffman Estates</t>
  </si>
  <si>
    <t>173228</t>
  </si>
  <si>
    <t>Mount Prospect</t>
  </si>
  <si>
    <t>174734</t>
  </si>
  <si>
    <t>Oak Lawn</t>
  </si>
  <si>
    <t>175148</t>
  </si>
  <si>
    <t>Oak Park</t>
  </si>
  <si>
    <t>175154</t>
  </si>
  <si>
    <t>Palatine Village</t>
  </si>
  <si>
    <t>175364</t>
  </si>
  <si>
    <t>Schaumburg Village</t>
  </si>
  <si>
    <t>176300</t>
  </si>
  <si>
    <t>Skokie</t>
  </si>
  <si>
    <t>176498</t>
  </si>
  <si>
    <t>Cook County</t>
  </si>
  <si>
    <t>179031</t>
  </si>
  <si>
    <t>Cumberland/Allegany County CoC</t>
  </si>
  <si>
    <t>Cumberland</t>
  </si>
  <si>
    <t>240378</t>
  </si>
  <si>
    <t>Allegany County</t>
  </si>
  <si>
    <t>249001</t>
  </si>
  <si>
    <t>Dakota, Anoka, Washington, Scott, Carver Counties CoC</t>
  </si>
  <si>
    <t>Woodbury City</t>
  </si>
  <si>
    <t>275040</t>
  </si>
  <si>
    <t>Anoka County</t>
  </si>
  <si>
    <t>279003</t>
  </si>
  <si>
    <t>Carver County</t>
  </si>
  <si>
    <t>279019</t>
  </si>
  <si>
    <t>Dakota County</t>
  </si>
  <si>
    <t>279037</t>
  </si>
  <si>
    <t>Scott County</t>
  </si>
  <si>
    <t>279139</t>
  </si>
  <si>
    <t>279163</t>
  </si>
  <si>
    <t>Dallas City &amp; County, Irving CoC</t>
  </si>
  <si>
    <t>Allen</t>
  </si>
  <si>
    <t>480090</t>
  </si>
  <si>
    <t>Dallas</t>
  </si>
  <si>
    <t>481338</t>
  </si>
  <si>
    <t>Frisco</t>
  </si>
  <si>
    <t>481944</t>
  </si>
  <si>
    <t>Garland</t>
  </si>
  <si>
    <t>481998</t>
  </si>
  <si>
    <t>Grand Prairie</t>
  </si>
  <si>
    <t>482142</t>
  </si>
  <si>
    <t>Irving</t>
  </si>
  <si>
    <t>482628</t>
  </si>
  <si>
    <t>Mckinney City</t>
  </si>
  <si>
    <t>483348</t>
  </si>
  <si>
    <t>Mesquite</t>
  </si>
  <si>
    <t>483546</t>
  </si>
  <si>
    <t>Plano</t>
  </si>
  <si>
    <t>484206</t>
  </si>
  <si>
    <t>Collin County</t>
  </si>
  <si>
    <t>489085</t>
  </si>
  <si>
    <t>489113</t>
  </si>
  <si>
    <t>Daly City/San Mateo County CoC</t>
  </si>
  <si>
    <t>Daly City</t>
  </si>
  <si>
    <t>060930</t>
  </si>
  <si>
    <t>Redwood City</t>
  </si>
  <si>
    <t>062976</t>
  </si>
  <si>
    <t>San Mateo</t>
  </si>
  <si>
    <t>063312</t>
  </si>
  <si>
    <t>South San Francisco</t>
  </si>
  <si>
    <t>063564</t>
  </si>
  <si>
    <t>San Mateo County</t>
  </si>
  <si>
    <t>069081</t>
  </si>
  <si>
    <t>Davis, Woodland/Yolo County CoC</t>
  </si>
  <si>
    <t>Davis</t>
  </si>
  <si>
    <t>060942</t>
  </si>
  <si>
    <t>Woodland</t>
  </si>
  <si>
    <t>064134</t>
  </si>
  <si>
    <t>Yolo County</t>
  </si>
  <si>
    <t>069113</t>
  </si>
  <si>
    <t>Dayton, Kettering/Montgomery County CoC</t>
  </si>
  <si>
    <t>Dayton</t>
  </si>
  <si>
    <t>391362</t>
  </si>
  <si>
    <t>Kettering</t>
  </si>
  <si>
    <t>392526</t>
  </si>
  <si>
    <t>399113</t>
  </si>
  <si>
    <t>Daytona Beach, Daytona/Volusia, Flagler Counties CoC</t>
  </si>
  <si>
    <t>Daytona Beach</t>
  </si>
  <si>
    <t>120690</t>
  </si>
  <si>
    <t>Deltona</t>
  </si>
  <si>
    <t>120738</t>
  </si>
  <si>
    <t>Palm Coast</t>
  </si>
  <si>
    <t>122374</t>
  </si>
  <si>
    <t>Port Orange</t>
  </si>
  <si>
    <t>122568</t>
  </si>
  <si>
    <t>Flagler County</t>
  </si>
  <si>
    <t>129035</t>
  </si>
  <si>
    <t>Volusia County</t>
  </si>
  <si>
    <t>129127</t>
  </si>
  <si>
    <t>Dearborn, Dearborn Heights, Westland/Wayne County CoC</t>
  </si>
  <si>
    <t>Canton Twp</t>
  </si>
  <si>
    <t>261074</t>
  </si>
  <si>
    <t>Dearborn</t>
  </si>
  <si>
    <t>261638</t>
  </si>
  <si>
    <t>Dearborn Heights</t>
  </si>
  <si>
    <t>261644</t>
  </si>
  <si>
    <t>Lincoln Park</t>
  </si>
  <si>
    <t>263588</t>
  </si>
  <si>
    <t>Livonia</t>
  </si>
  <si>
    <t>263648</t>
  </si>
  <si>
    <t>Redford</t>
  </si>
  <si>
    <t>265148</t>
  </si>
  <si>
    <t>Taylor</t>
  </si>
  <si>
    <t>265934</t>
  </si>
  <si>
    <t>Westland</t>
  </si>
  <si>
    <t>266378</t>
  </si>
  <si>
    <t>269163</t>
  </si>
  <si>
    <t>Decatur/Macon County CoC</t>
  </si>
  <si>
    <t>Decatur</t>
  </si>
  <si>
    <t>171716</t>
  </si>
  <si>
    <t>179115</t>
  </si>
  <si>
    <t>DeKalb City &amp; County CoC</t>
  </si>
  <si>
    <t>Dekalb</t>
  </si>
  <si>
    <t>171746</t>
  </si>
  <si>
    <t>Dekalb County</t>
  </si>
  <si>
    <t>179037</t>
  </si>
  <si>
    <t>DeKalb County CoC</t>
  </si>
  <si>
    <t>De Kalb County</t>
  </si>
  <si>
    <t>139089</t>
  </si>
  <si>
    <t>Delaware Statewide CoC</t>
  </si>
  <si>
    <t>Dover</t>
  </si>
  <si>
    <t>100090</t>
  </si>
  <si>
    <t>Wilmington</t>
  </si>
  <si>
    <t>100336</t>
  </si>
  <si>
    <t>Kent County</t>
  </si>
  <si>
    <t>109001</t>
  </si>
  <si>
    <t>New Castle County</t>
  </si>
  <si>
    <t>109003</t>
  </si>
  <si>
    <t>Sussex County</t>
  </si>
  <si>
    <t>109005</t>
  </si>
  <si>
    <t>Delta Hills CoC</t>
  </si>
  <si>
    <t>059021</t>
  </si>
  <si>
    <t>059023</t>
  </si>
  <si>
    <t>Cross County</t>
  </si>
  <si>
    <t>059037</t>
  </si>
  <si>
    <t>Fulton County</t>
  </si>
  <si>
    <t>059049</t>
  </si>
  <si>
    <t>Independence County</t>
  </si>
  <si>
    <t>059063</t>
  </si>
  <si>
    <t>Izard County</t>
  </si>
  <si>
    <t>059065</t>
  </si>
  <si>
    <t>059067</t>
  </si>
  <si>
    <t>059075</t>
  </si>
  <si>
    <t>059077</t>
  </si>
  <si>
    <t>059095</t>
  </si>
  <si>
    <t>059121</t>
  </si>
  <si>
    <t>St. Francis County</t>
  </si>
  <si>
    <t>059123</t>
  </si>
  <si>
    <t>Searcy County</t>
  </si>
  <si>
    <t>059129</t>
  </si>
  <si>
    <t>Sharp County</t>
  </si>
  <si>
    <t>059135</t>
  </si>
  <si>
    <t>Stone County</t>
  </si>
  <si>
    <t>059137</t>
  </si>
  <si>
    <t>Van Buren County</t>
  </si>
  <si>
    <t>059141</t>
  </si>
  <si>
    <t>White County</t>
  </si>
  <si>
    <t>059145</t>
  </si>
  <si>
    <t>Woodruff County</t>
  </si>
  <si>
    <t>059147</t>
  </si>
  <si>
    <t>Des Moines/Polk County CoC</t>
  </si>
  <si>
    <t>Des Moines</t>
  </si>
  <si>
    <t>191362</t>
  </si>
  <si>
    <t>West Des Moines</t>
  </si>
  <si>
    <t>195508</t>
  </si>
  <si>
    <t>199153</t>
  </si>
  <si>
    <t>Detroit CoC</t>
  </si>
  <si>
    <t>Detroit</t>
  </si>
  <si>
    <t>261698</t>
  </si>
  <si>
    <t>District of Columbia CoC</t>
  </si>
  <si>
    <t>District Of Columbia</t>
  </si>
  <si>
    <t>110006</t>
  </si>
  <si>
    <t>Duluth/St. Louis County CoC</t>
  </si>
  <si>
    <t>Duluth</t>
  </si>
  <si>
    <t>271266</t>
  </si>
  <si>
    <t>St Louis County</t>
  </si>
  <si>
    <t>279137</t>
  </si>
  <si>
    <t>Dupage County CoC</t>
  </si>
  <si>
    <t>Naperville</t>
  </si>
  <si>
    <t>174806</t>
  </si>
  <si>
    <t>Du Page County</t>
  </si>
  <si>
    <t>179043</t>
  </si>
  <si>
    <t>Durham City &amp; County CoC</t>
  </si>
  <si>
    <t>Durham</t>
  </si>
  <si>
    <t>370828</t>
  </si>
  <si>
    <t>Durham County</t>
  </si>
  <si>
    <t>379063</t>
  </si>
  <si>
    <t>East St. Louis, Belleville/St. Clair County CoC</t>
  </si>
  <si>
    <t>St Clair County</t>
  </si>
  <si>
    <t>179163</t>
  </si>
  <si>
    <t>Eastern Pennsylvania CoC</t>
  </si>
  <si>
    <t>Allentown</t>
  </si>
  <si>
    <t>420096</t>
  </si>
  <si>
    <t>Altoona</t>
  </si>
  <si>
    <t>420114</t>
  </si>
  <si>
    <t>Bethlehem</t>
  </si>
  <si>
    <t>420504</t>
  </si>
  <si>
    <t>Carlisle</t>
  </si>
  <si>
    <t>420930</t>
  </si>
  <si>
    <t>Easton</t>
  </si>
  <si>
    <t>421950</t>
  </si>
  <si>
    <t>Johnstown</t>
  </si>
  <si>
    <t>423411</t>
  </si>
  <si>
    <t>Lebanon</t>
  </si>
  <si>
    <t>423657</t>
  </si>
  <si>
    <t>State College</t>
  </si>
  <si>
    <t>426711</t>
  </si>
  <si>
    <t>Williamsport</t>
  </si>
  <si>
    <t>427962</t>
  </si>
  <si>
    <t>Adams County</t>
  </si>
  <si>
    <t>429001</t>
  </si>
  <si>
    <t>429009</t>
  </si>
  <si>
    <t>Blair County</t>
  </si>
  <si>
    <t>429013</t>
  </si>
  <si>
    <t>Bradford County</t>
  </si>
  <si>
    <t>429015</t>
  </si>
  <si>
    <t>Cambria County</t>
  </si>
  <si>
    <t>429021</t>
  </si>
  <si>
    <t>Carbon County</t>
  </si>
  <si>
    <t>429025</t>
  </si>
  <si>
    <t>Centre County</t>
  </si>
  <si>
    <t>429027</t>
  </si>
  <si>
    <t>429035</t>
  </si>
  <si>
    <t>429037</t>
  </si>
  <si>
    <t>429041</t>
  </si>
  <si>
    <t>429055</t>
  </si>
  <si>
    <t>429057</t>
  </si>
  <si>
    <t>Huntingdon County</t>
  </si>
  <si>
    <t>429061</t>
  </si>
  <si>
    <t>Juniata County</t>
  </si>
  <si>
    <t>429067</t>
  </si>
  <si>
    <t>Lebanon County</t>
  </si>
  <si>
    <t>429075</t>
  </si>
  <si>
    <t>Lehigh County</t>
  </si>
  <si>
    <t>429077</t>
  </si>
  <si>
    <t>Lycoming County</t>
  </si>
  <si>
    <t>429081</t>
  </si>
  <si>
    <t>Mifflin County</t>
  </si>
  <si>
    <t>429087</t>
  </si>
  <si>
    <t>429089</t>
  </si>
  <si>
    <t>Montour County</t>
  </si>
  <si>
    <t>429093</t>
  </si>
  <si>
    <t>Northampton County</t>
  </si>
  <si>
    <t>429095</t>
  </si>
  <si>
    <t>Northumberland County</t>
  </si>
  <si>
    <t>429097</t>
  </si>
  <si>
    <t>429099</t>
  </si>
  <si>
    <t>429103</t>
  </si>
  <si>
    <t>Schuylkill County</t>
  </si>
  <si>
    <t>429107</t>
  </si>
  <si>
    <t>Snyder County</t>
  </si>
  <si>
    <t>429109</t>
  </si>
  <si>
    <t>Somerset County</t>
  </si>
  <si>
    <t>429111</t>
  </si>
  <si>
    <t>429113</t>
  </si>
  <si>
    <t>Susquehanna County</t>
  </si>
  <si>
    <t>429115</t>
  </si>
  <si>
    <t>Tioga County</t>
  </si>
  <si>
    <t>429117</t>
  </si>
  <si>
    <t>Union County</t>
  </si>
  <si>
    <t>429119</t>
  </si>
  <si>
    <t>429127</t>
  </si>
  <si>
    <t>429131</t>
  </si>
  <si>
    <t>Eaton County CoC</t>
  </si>
  <si>
    <t>Eaton County</t>
  </si>
  <si>
    <t>269045</t>
  </si>
  <si>
    <t>El Dorado County CoC</t>
  </si>
  <si>
    <t>El Dorado County</t>
  </si>
  <si>
    <t>069017</t>
  </si>
  <si>
    <t>El Paso City &amp; County CoC</t>
  </si>
  <si>
    <t>El Paso</t>
  </si>
  <si>
    <t>481680</t>
  </si>
  <si>
    <t>489141</t>
  </si>
  <si>
    <t>Elizabeth/Union County CoC</t>
  </si>
  <si>
    <t>Elizabeth</t>
  </si>
  <si>
    <t>340798</t>
  </si>
  <si>
    <t>Union Township</t>
  </si>
  <si>
    <t>343252</t>
  </si>
  <si>
    <t>349039</t>
  </si>
  <si>
    <t>Erie City &amp; County CoC</t>
  </si>
  <si>
    <t>Erie</t>
  </si>
  <si>
    <t>422178</t>
  </si>
  <si>
    <t>Millcreek Township</t>
  </si>
  <si>
    <t>424434</t>
  </si>
  <si>
    <t>429049</t>
  </si>
  <si>
    <t>Eugene, Springfield/Lane County CoC</t>
  </si>
  <si>
    <t>Eugene</t>
  </si>
  <si>
    <t>410426</t>
  </si>
  <si>
    <t>Springfield</t>
  </si>
  <si>
    <t>411290</t>
  </si>
  <si>
    <t>Lane County</t>
  </si>
  <si>
    <t>419039</t>
  </si>
  <si>
    <t>Everett/Snohomish County CoC</t>
  </si>
  <si>
    <t>Everett</t>
  </si>
  <si>
    <t>530480</t>
  </si>
  <si>
    <t>Marysville</t>
  </si>
  <si>
    <t>530906</t>
  </si>
  <si>
    <t>Snohomish County</t>
  </si>
  <si>
    <t>539061</t>
  </si>
  <si>
    <t>Fairfax County CoC</t>
  </si>
  <si>
    <t>Fairfax County</t>
  </si>
  <si>
    <t>519059</t>
  </si>
  <si>
    <t>Fall River CoC</t>
  </si>
  <si>
    <t>Fall River</t>
  </si>
  <si>
    <t>250744</t>
  </si>
  <si>
    <t>Fayetteville/Cumberland County CoC</t>
  </si>
  <si>
    <t>Fayetteville</t>
  </si>
  <si>
    <t>371002</t>
  </si>
  <si>
    <t>379051</t>
  </si>
  <si>
    <t>Fayetteville/Northwest Arkansas CoC</t>
  </si>
  <si>
    <t>050894</t>
  </si>
  <si>
    <t>Rogers</t>
  </si>
  <si>
    <t>052304</t>
  </si>
  <si>
    <t>Springdale</t>
  </si>
  <si>
    <t>052466</t>
  </si>
  <si>
    <t>Benton County</t>
  </si>
  <si>
    <t>059007</t>
  </si>
  <si>
    <t>059015</t>
  </si>
  <si>
    <t>059087</t>
  </si>
  <si>
    <t>059143</t>
  </si>
  <si>
    <t>Flint/Genesee County CoC</t>
  </si>
  <si>
    <t>Flint</t>
  </si>
  <si>
    <t>262172</t>
  </si>
  <si>
    <t>269049</t>
  </si>
  <si>
    <t>Florence/Northwest Alabama CoC</t>
  </si>
  <si>
    <t>Florence</t>
  </si>
  <si>
    <t>010810</t>
  </si>
  <si>
    <t>Colbert County</t>
  </si>
  <si>
    <t>019033</t>
  </si>
  <si>
    <t>019059</t>
  </si>
  <si>
    <t>Lauderdale County</t>
  </si>
  <si>
    <t>019077</t>
  </si>
  <si>
    <t>019079</t>
  </si>
  <si>
    <t>019093</t>
  </si>
  <si>
    <t>Winston County</t>
  </si>
  <si>
    <t>019133</t>
  </si>
  <si>
    <t>Fort Pierce/St. Lucie, Indian River, Martin Counties CoC</t>
  </si>
  <si>
    <t>Fort Pierce</t>
  </si>
  <si>
    <t>120996</t>
  </si>
  <si>
    <t>Port St Lucie</t>
  </si>
  <si>
    <t>122586</t>
  </si>
  <si>
    <t>Sebastian City</t>
  </si>
  <si>
    <t>122808</t>
  </si>
  <si>
    <t>Indian River County</t>
  </si>
  <si>
    <t>129061</t>
  </si>
  <si>
    <t>Martin County</t>
  </si>
  <si>
    <t>129085</t>
  </si>
  <si>
    <t>St. Lucie County</t>
  </si>
  <si>
    <t>129111</t>
  </si>
  <si>
    <t>Fort Walton Beach/Okaloosa, Walton Counties CoC</t>
  </si>
  <si>
    <t>Fort Walton Beach</t>
  </si>
  <si>
    <t>121008</t>
  </si>
  <si>
    <t>Okaloosa County</t>
  </si>
  <si>
    <t>129091</t>
  </si>
  <si>
    <t>Walton County</t>
  </si>
  <si>
    <t>129131</t>
  </si>
  <si>
    <t>Fort Worth, Arlington/Tarrant County CoC</t>
  </si>
  <si>
    <t>Arlington</t>
  </si>
  <si>
    <t>480222</t>
  </si>
  <si>
    <t>Fort Worth</t>
  </si>
  <si>
    <t>481896</t>
  </si>
  <si>
    <t>Parker County</t>
  </si>
  <si>
    <t>489367</t>
  </si>
  <si>
    <t>Tarrant County</t>
  </si>
  <si>
    <t>489439</t>
  </si>
  <si>
    <t>Franklin County CoC</t>
  </si>
  <si>
    <t>Essex County</t>
  </si>
  <si>
    <t>369031</t>
  </si>
  <si>
    <t>369033</t>
  </si>
  <si>
    <t>Frederick City &amp; County CoC</t>
  </si>
  <si>
    <t>Frederick</t>
  </si>
  <si>
    <t>240552</t>
  </si>
  <si>
    <t>Frederick County</t>
  </si>
  <si>
    <t>249021</t>
  </si>
  <si>
    <t>Fredericksburg/Spotsylvania, Stafford Counties CoC</t>
  </si>
  <si>
    <t>Fredericksburg</t>
  </si>
  <si>
    <t>510612</t>
  </si>
  <si>
    <t>Caroline County</t>
  </si>
  <si>
    <t>519033</t>
  </si>
  <si>
    <t>King George County</t>
  </si>
  <si>
    <t>519099</t>
  </si>
  <si>
    <t>Spotsylvania County</t>
  </si>
  <si>
    <t>519177</t>
  </si>
  <si>
    <t>Stafford County</t>
  </si>
  <si>
    <t>519179</t>
  </si>
  <si>
    <t>Fresno City &amp; County/Madera County CoC</t>
  </si>
  <si>
    <t>Clovis City</t>
  </si>
  <si>
    <t>060756</t>
  </si>
  <si>
    <t>Fresno</t>
  </si>
  <si>
    <t>061410</t>
  </si>
  <si>
    <t>Madera</t>
  </si>
  <si>
    <t>062166</t>
  </si>
  <si>
    <t>Fresno County</t>
  </si>
  <si>
    <t>069019</t>
  </si>
  <si>
    <t>Madera County</t>
  </si>
  <si>
    <t>069039</t>
  </si>
  <si>
    <t>Ft Lauderdale/Broward County CoC</t>
  </si>
  <si>
    <t>Coconut Creek</t>
  </si>
  <si>
    <t>120534</t>
  </si>
  <si>
    <t>Coral Springs</t>
  </si>
  <si>
    <t>120588</t>
  </si>
  <si>
    <t>Davie</t>
  </si>
  <si>
    <t>120684</t>
  </si>
  <si>
    <t>Deerfield Beach</t>
  </si>
  <si>
    <t>120708</t>
  </si>
  <si>
    <t>Ft Lauderdale</t>
  </si>
  <si>
    <t>120954</t>
  </si>
  <si>
    <t>Hollywood</t>
  </si>
  <si>
    <t>121320</t>
  </si>
  <si>
    <t>Lauderhill</t>
  </si>
  <si>
    <t>121728</t>
  </si>
  <si>
    <t>Margate</t>
  </si>
  <si>
    <t>121878</t>
  </si>
  <si>
    <t>Miramar</t>
  </si>
  <si>
    <t>122022</t>
  </si>
  <si>
    <t>Pembroke Pines</t>
  </si>
  <si>
    <t>122448</t>
  </si>
  <si>
    <t>Plantation</t>
  </si>
  <si>
    <t>122514</t>
  </si>
  <si>
    <t>Pompano Beach</t>
  </si>
  <si>
    <t>122538</t>
  </si>
  <si>
    <t>Sunrise</t>
  </si>
  <si>
    <t>122958</t>
  </si>
  <si>
    <t>Tamarac</t>
  </si>
  <si>
    <t>123006</t>
  </si>
  <si>
    <t>Weston City</t>
  </si>
  <si>
    <t>123249</t>
  </si>
  <si>
    <t>Broward County</t>
  </si>
  <si>
    <t>129011</t>
  </si>
  <si>
    <t>Ft Myers, Cape Coral/Lee County CoC</t>
  </si>
  <si>
    <t>Cape Coral</t>
  </si>
  <si>
    <t>120402</t>
  </si>
  <si>
    <t>Ft Myers</t>
  </si>
  <si>
    <t>120966</t>
  </si>
  <si>
    <t>129071</t>
  </si>
  <si>
    <t>Fulton County CoC</t>
  </si>
  <si>
    <t>Roswell</t>
  </si>
  <si>
    <t>132832</t>
  </si>
  <si>
    <t>Sandy Springs City</t>
  </si>
  <si>
    <t>132890</t>
  </si>
  <si>
    <t>139121</t>
  </si>
  <si>
    <t>Gainesville/Alachua, Putnam Counties CoC</t>
  </si>
  <si>
    <t>Gainesville</t>
  </si>
  <si>
    <t>121038</t>
  </si>
  <si>
    <t>Alachua County</t>
  </si>
  <si>
    <t>129001</t>
  </si>
  <si>
    <t>129007</t>
  </si>
  <si>
    <t>Gilchrist County</t>
  </si>
  <si>
    <t>129041</t>
  </si>
  <si>
    <t>Levy County</t>
  </si>
  <si>
    <t>129075</t>
  </si>
  <si>
    <t>129107</t>
  </si>
  <si>
    <t>Garrett County CoC</t>
  </si>
  <si>
    <t>Garrett County</t>
  </si>
  <si>
    <t>249023</t>
  </si>
  <si>
    <t>Georgia Balance of State CoC</t>
  </si>
  <si>
    <t>130054</t>
  </si>
  <si>
    <t>Brunswick</t>
  </si>
  <si>
    <t>130444</t>
  </si>
  <si>
    <t>Dalton</t>
  </si>
  <si>
    <t>130882</t>
  </si>
  <si>
    <t>131314</t>
  </si>
  <si>
    <t>Hinesville</t>
  </si>
  <si>
    <t>131566</t>
  </si>
  <si>
    <t>Macon-Bibb Consolidated</t>
  </si>
  <si>
    <t>131968</t>
  </si>
  <si>
    <t>Rome</t>
  </si>
  <si>
    <t>132814</t>
  </si>
  <si>
    <t>Valdosta</t>
  </si>
  <si>
    <t>133354</t>
  </si>
  <si>
    <t>Warner Robins</t>
  </si>
  <si>
    <t>133432</t>
  </si>
  <si>
    <t>Appling County</t>
  </si>
  <si>
    <t>139001</t>
  </si>
  <si>
    <t>Atkinson County</t>
  </si>
  <si>
    <t>139003</t>
  </si>
  <si>
    <t>Bacon County</t>
  </si>
  <si>
    <t>139005</t>
  </si>
  <si>
    <t>Baker County</t>
  </si>
  <si>
    <t>139007</t>
  </si>
  <si>
    <t>Baldwin County</t>
  </si>
  <si>
    <t>139009</t>
  </si>
  <si>
    <t>Banks County</t>
  </si>
  <si>
    <t>139011</t>
  </si>
  <si>
    <t>Barrow County</t>
  </si>
  <si>
    <t>139013</t>
  </si>
  <si>
    <t>Bartow County</t>
  </si>
  <si>
    <t>139015</t>
  </si>
  <si>
    <t>Ben Hill County</t>
  </si>
  <si>
    <t>139017</t>
  </si>
  <si>
    <t>Berrien County</t>
  </si>
  <si>
    <t>139019</t>
  </si>
  <si>
    <t>Bleckley County</t>
  </si>
  <si>
    <t>139023</t>
  </si>
  <si>
    <t>Brantley County</t>
  </si>
  <si>
    <t>139025</t>
  </si>
  <si>
    <t>Brooks County</t>
  </si>
  <si>
    <t>139027</t>
  </si>
  <si>
    <t>Bryan County</t>
  </si>
  <si>
    <t>139029</t>
  </si>
  <si>
    <t>Bulloch County</t>
  </si>
  <si>
    <t>139031</t>
  </si>
  <si>
    <t>Burke County</t>
  </si>
  <si>
    <t>139033</t>
  </si>
  <si>
    <t>Butts County</t>
  </si>
  <si>
    <t>139035</t>
  </si>
  <si>
    <t>139037</t>
  </si>
  <si>
    <t>139039</t>
  </si>
  <si>
    <t>Candler County</t>
  </si>
  <si>
    <t>139043</t>
  </si>
  <si>
    <t>139045</t>
  </si>
  <si>
    <t>Catoosa County</t>
  </si>
  <si>
    <t>139047</t>
  </si>
  <si>
    <t>Charlton County</t>
  </si>
  <si>
    <t>139049</t>
  </si>
  <si>
    <t>Chattahoochee County</t>
  </si>
  <si>
    <t>139053</t>
  </si>
  <si>
    <t>Chattooga County</t>
  </si>
  <si>
    <t>139055</t>
  </si>
  <si>
    <t>Cherokee County</t>
  </si>
  <si>
    <t>139057</t>
  </si>
  <si>
    <t>139061</t>
  </si>
  <si>
    <t>Clayton County</t>
  </si>
  <si>
    <t>139063</t>
  </si>
  <si>
    <t>Clinch County</t>
  </si>
  <si>
    <t>139065</t>
  </si>
  <si>
    <t>139069</t>
  </si>
  <si>
    <t>Colquitt County</t>
  </si>
  <si>
    <t>139071</t>
  </si>
  <si>
    <t>139073</t>
  </si>
  <si>
    <t>139075</t>
  </si>
  <si>
    <t>Coweta County</t>
  </si>
  <si>
    <t>139077</t>
  </si>
  <si>
    <t>Crawford County</t>
  </si>
  <si>
    <t>139079</t>
  </si>
  <si>
    <t>Crisp County</t>
  </si>
  <si>
    <t>139081</t>
  </si>
  <si>
    <t>Dade County</t>
  </si>
  <si>
    <t>139083</t>
  </si>
  <si>
    <t>Dawson County</t>
  </si>
  <si>
    <t>139085</t>
  </si>
  <si>
    <t>Decatur County</t>
  </si>
  <si>
    <t>139087</t>
  </si>
  <si>
    <t>Dodge County</t>
  </si>
  <si>
    <t>139091</t>
  </si>
  <si>
    <t>Dooly County</t>
  </si>
  <si>
    <t>139093</t>
  </si>
  <si>
    <t>Dougherty County</t>
  </si>
  <si>
    <t>139095</t>
  </si>
  <si>
    <t>Douglas County</t>
  </si>
  <si>
    <t>139097</t>
  </si>
  <si>
    <t>Early County</t>
  </si>
  <si>
    <t>139099</t>
  </si>
  <si>
    <t>Echols County</t>
  </si>
  <si>
    <t>139101</t>
  </si>
  <si>
    <t>Effingham County</t>
  </si>
  <si>
    <t>139103</t>
  </si>
  <si>
    <t>139105</t>
  </si>
  <si>
    <t>Emanuel County</t>
  </si>
  <si>
    <t>139107</t>
  </si>
  <si>
    <t>Evans County</t>
  </si>
  <si>
    <t>139109</t>
  </si>
  <si>
    <t>Fannin County</t>
  </si>
  <si>
    <t>139111</t>
  </si>
  <si>
    <t>139113</t>
  </si>
  <si>
    <t>Floyd County</t>
  </si>
  <si>
    <t>139115</t>
  </si>
  <si>
    <t>Forsyth County</t>
  </si>
  <si>
    <t>139117</t>
  </si>
  <si>
    <t>139119</t>
  </si>
  <si>
    <t>Gilmer County</t>
  </si>
  <si>
    <t>139123</t>
  </si>
  <si>
    <t>Glascock County</t>
  </si>
  <si>
    <t>139125</t>
  </si>
  <si>
    <t>Glynn County</t>
  </si>
  <si>
    <t>139127</t>
  </si>
  <si>
    <t>Gordon County</t>
  </si>
  <si>
    <t>139129</t>
  </si>
  <si>
    <t>Grady County</t>
  </si>
  <si>
    <t>139131</t>
  </si>
  <si>
    <t>139133</t>
  </si>
  <si>
    <t>Gwinnett County</t>
  </si>
  <si>
    <t>139135</t>
  </si>
  <si>
    <t>Habersham County</t>
  </si>
  <si>
    <t>139137</t>
  </si>
  <si>
    <t>Hall County</t>
  </si>
  <si>
    <t>139139</t>
  </si>
  <si>
    <t>139141</t>
  </si>
  <si>
    <t>Haralson County</t>
  </si>
  <si>
    <t>139143</t>
  </si>
  <si>
    <t>Harris County</t>
  </si>
  <si>
    <t>139145</t>
  </si>
  <si>
    <t>Hart County</t>
  </si>
  <si>
    <t>139147</t>
  </si>
  <si>
    <t>Heard County</t>
  </si>
  <si>
    <t>139149</t>
  </si>
  <si>
    <t>139151</t>
  </si>
  <si>
    <t>139153</t>
  </si>
  <si>
    <t>Irwin County</t>
  </si>
  <si>
    <t>139155</t>
  </si>
  <si>
    <t>139157</t>
  </si>
  <si>
    <t>139159</t>
  </si>
  <si>
    <t>Jeff Davis County</t>
  </si>
  <si>
    <t>139161</t>
  </si>
  <si>
    <t>139163</t>
  </si>
  <si>
    <t>Jenkins County</t>
  </si>
  <si>
    <t>139165</t>
  </si>
  <si>
    <t>139167</t>
  </si>
  <si>
    <t>Jones County</t>
  </si>
  <si>
    <t>139169</t>
  </si>
  <si>
    <t>139171</t>
  </si>
  <si>
    <t>Lanier County</t>
  </si>
  <si>
    <t>139173</t>
  </si>
  <si>
    <t>Laurens County</t>
  </si>
  <si>
    <t>139175</t>
  </si>
  <si>
    <t>139177</t>
  </si>
  <si>
    <t>Liberty County</t>
  </si>
  <si>
    <t>139179</t>
  </si>
  <si>
    <t>139181</t>
  </si>
  <si>
    <t>Long County</t>
  </si>
  <si>
    <t>139183</t>
  </si>
  <si>
    <t>Lowndes County</t>
  </si>
  <si>
    <t>139185</t>
  </si>
  <si>
    <t>Lumpkin County</t>
  </si>
  <si>
    <t>139187</t>
  </si>
  <si>
    <t>Mcduffie County</t>
  </si>
  <si>
    <t>139189</t>
  </si>
  <si>
    <t>Mcintosh County</t>
  </si>
  <si>
    <t>139191</t>
  </si>
  <si>
    <t>139193</t>
  </si>
  <si>
    <t>139195</t>
  </si>
  <si>
    <t>139197</t>
  </si>
  <si>
    <t>Meriwether County</t>
  </si>
  <si>
    <t>139199</t>
  </si>
  <si>
    <t>139201</t>
  </si>
  <si>
    <t>Mitchell County</t>
  </si>
  <si>
    <t>139205</t>
  </si>
  <si>
    <t>139207</t>
  </si>
  <si>
    <t>139209</t>
  </si>
  <si>
    <t>139211</t>
  </si>
  <si>
    <t>Murray County</t>
  </si>
  <si>
    <t>139213</t>
  </si>
  <si>
    <t>Newton County</t>
  </si>
  <si>
    <t>139217</t>
  </si>
  <si>
    <t>Oconee County</t>
  </si>
  <si>
    <t>139219</t>
  </si>
  <si>
    <t>Oglethorpe County</t>
  </si>
  <si>
    <t>139221</t>
  </si>
  <si>
    <t>Paulding County</t>
  </si>
  <si>
    <t>139223</t>
  </si>
  <si>
    <t>Peach County</t>
  </si>
  <si>
    <t>139225</t>
  </si>
  <si>
    <t>139227</t>
  </si>
  <si>
    <t>Pierce County</t>
  </si>
  <si>
    <t>139229</t>
  </si>
  <si>
    <t>139231</t>
  </si>
  <si>
    <t>139233</t>
  </si>
  <si>
    <t>Pulaski County</t>
  </si>
  <si>
    <t>139235</t>
  </si>
  <si>
    <t>139237</t>
  </si>
  <si>
    <t>Quitman County</t>
  </si>
  <si>
    <t>139239</t>
  </si>
  <si>
    <t>Rabun County</t>
  </si>
  <si>
    <t>139241</t>
  </si>
  <si>
    <t>139243</t>
  </si>
  <si>
    <t>Rockdale County</t>
  </si>
  <si>
    <t>139247</t>
  </si>
  <si>
    <t>Schley County</t>
  </si>
  <si>
    <t>139249</t>
  </si>
  <si>
    <t>Screven County</t>
  </si>
  <si>
    <t>139251</t>
  </si>
  <si>
    <t>Seminole County</t>
  </si>
  <si>
    <t>139253</t>
  </si>
  <si>
    <t>Spalding County</t>
  </si>
  <si>
    <t>139255</t>
  </si>
  <si>
    <t>Stephens County</t>
  </si>
  <si>
    <t>139257</t>
  </si>
  <si>
    <t>Stewart County</t>
  </si>
  <si>
    <t>139259</t>
  </si>
  <si>
    <t>139261</t>
  </si>
  <si>
    <t>Talbot County</t>
  </si>
  <si>
    <t>139263</t>
  </si>
  <si>
    <t>Taliaferro County</t>
  </si>
  <si>
    <t>139265</t>
  </si>
  <si>
    <t>Tattnall County</t>
  </si>
  <si>
    <t>139267</t>
  </si>
  <si>
    <t>Taylor County</t>
  </si>
  <si>
    <t>139269</t>
  </si>
  <si>
    <t>Telfair County</t>
  </si>
  <si>
    <t>139271</t>
  </si>
  <si>
    <t>Terrell County</t>
  </si>
  <si>
    <t>139273</t>
  </si>
  <si>
    <t>Thomas County</t>
  </si>
  <si>
    <t>139275</t>
  </si>
  <si>
    <t>Tift County</t>
  </si>
  <si>
    <t>139277</t>
  </si>
  <si>
    <t>Toombs County</t>
  </si>
  <si>
    <t>139279</t>
  </si>
  <si>
    <t>Towns County</t>
  </si>
  <si>
    <t>139281</t>
  </si>
  <si>
    <t>Treutlen County</t>
  </si>
  <si>
    <t>139283</t>
  </si>
  <si>
    <t>Troup County</t>
  </si>
  <si>
    <t>139285</t>
  </si>
  <si>
    <t>Turner County</t>
  </si>
  <si>
    <t>139287</t>
  </si>
  <si>
    <t>Twiggs County</t>
  </si>
  <si>
    <t>139289</t>
  </si>
  <si>
    <t>139291</t>
  </si>
  <si>
    <t>Upson County</t>
  </si>
  <si>
    <t>139293</t>
  </si>
  <si>
    <t>139295</t>
  </si>
  <si>
    <t>139297</t>
  </si>
  <si>
    <t>Ware County</t>
  </si>
  <si>
    <t>139299</t>
  </si>
  <si>
    <t>Warren County</t>
  </si>
  <si>
    <t>139301</t>
  </si>
  <si>
    <t>139303</t>
  </si>
  <si>
    <t>139305</t>
  </si>
  <si>
    <t>Webster County</t>
  </si>
  <si>
    <t>139307</t>
  </si>
  <si>
    <t>Wheeler County</t>
  </si>
  <si>
    <t>139309</t>
  </si>
  <si>
    <t>139311</t>
  </si>
  <si>
    <t>Whitfield County</t>
  </si>
  <si>
    <t>139313</t>
  </si>
  <si>
    <t>139315</t>
  </si>
  <si>
    <t>Wilkes County</t>
  </si>
  <si>
    <t>139317</t>
  </si>
  <si>
    <t>Wilkinson County</t>
  </si>
  <si>
    <t>139319</t>
  </si>
  <si>
    <t>Worth County</t>
  </si>
  <si>
    <t>139321</t>
  </si>
  <si>
    <t>Glendale CoC</t>
  </si>
  <si>
    <t>Glendale</t>
  </si>
  <si>
    <t>061464</t>
  </si>
  <si>
    <t>Glens Falls, Saratoga Springs/Saratoga, Washington, Warren, Hamilton Counties CoC</t>
  </si>
  <si>
    <t>Glen Falls</t>
  </si>
  <si>
    <t>362480</t>
  </si>
  <si>
    <t>Saratoga Springs</t>
  </si>
  <si>
    <t>365800</t>
  </si>
  <si>
    <t>369041</t>
  </si>
  <si>
    <t>Saratoga County</t>
  </si>
  <si>
    <t>369091</t>
  </si>
  <si>
    <t>369113</t>
  </si>
  <si>
    <t>369115</t>
  </si>
  <si>
    <t>Gloucester, Haverhill, Salem/Essex County CoC</t>
  </si>
  <si>
    <t>Gloucester</t>
  </si>
  <si>
    <t>250858</t>
  </si>
  <si>
    <t>Haverhill</t>
  </si>
  <si>
    <t>251020</t>
  </si>
  <si>
    <t>Peabody City</t>
  </si>
  <si>
    <t>251884</t>
  </si>
  <si>
    <t>Salem</t>
  </si>
  <si>
    <t>252118</t>
  </si>
  <si>
    <t>259009</t>
  </si>
  <si>
    <t>Grand Rapids, Wyoming/Kent County CoC</t>
  </si>
  <si>
    <t>Grand Rapids</t>
  </si>
  <si>
    <t>262544</t>
  </si>
  <si>
    <t>Wyoming</t>
  </si>
  <si>
    <t>266624</t>
  </si>
  <si>
    <t>269081</t>
  </si>
  <si>
    <t>Grand Traverse, Antrim, Leelanau Counties CoC</t>
  </si>
  <si>
    <t>Antrim County</t>
  </si>
  <si>
    <t>269009</t>
  </si>
  <si>
    <t>Benzie County</t>
  </si>
  <si>
    <t>269019</t>
  </si>
  <si>
    <t>Grand Traverse County</t>
  </si>
  <si>
    <t>269055</t>
  </si>
  <si>
    <t>Kalkaska County</t>
  </si>
  <si>
    <t>269079</t>
  </si>
  <si>
    <t>Leelanau County</t>
  </si>
  <si>
    <t>269089</t>
  </si>
  <si>
    <t>Greensboro, High Point CoC</t>
  </si>
  <si>
    <t>Greensboro</t>
  </si>
  <si>
    <t>371188</t>
  </si>
  <si>
    <t>High Point</t>
  </si>
  <si>
    <t>371356</t>
  </si>
  <si>
    <t>Guilford County</t>
  </si>
  <si>
    <t>379081</t>
  </si>
  <si>
    <t>Greenville, Anderson, Spartanburg / Upstate CoC</t>
  </si>
  <si>
    <t>Anderson</t>
  </si>
  <si>
    <t>450030</t>
  </si>
  <si>
    <t>Greenville</t>
  </si>
  <si>
    <t>450648</t>
  </si>
  <si>
    <t>Spartanburg</t>
  </si>
  <si>
    <t>451554</t>
  </si>
  <si>
    <t>Abbeville County</t>
  </si>
  <si>
    <t>459001</t>
  </si>
  <si>
    <t>Anderson County</t>
  </si>
  <si>
    <t>459007</t>
  </si>
  <si>
    <t>459021</t>
  </si>
  <si>
    <t>Edgefield County</t>
  </si>
  <si>
    <t>459037</t>
  </si>
  <si>
    <t>Greenville County</t>
  </si>
  <si>
    <t>459045</t>
  </si>
  <si>
    <t>Greenwood County</t>
  </si>
  <si>
    <t>459047</t>
  </si>
  <si>
    <t>459059</t>
  </si>
  <si>
    <t>Mccormick County</t>
  </si>
  <si>
    <t>459065</t>
  </si>
  <si>
    <t>459073</t>
  </si>
  <si>
    <t>459077</t>
  </si>
  <si>
    <t>Saluda County</t>
  </si>
  <si>
    <t>459081</t>
  </si>
  <si>
    <t>Spartanburg County</t>
  </si>
  <si>
    <t>459083</t>
  </si>
  <si>
    <t>459087</t>
  </si>
  <si>
    <t>Gulf Port/Gulf Coast Regional CoC</t>
  </si>
  <si>
    <t>Biloxi</t>
  </si>
  <si>
    <t>280132</t>
  </si>
  <si>
    <t>Gulfport</t>
  </si>
  <si>
    <t>280612</t>
  </si>
  <si>
    <t>Moss Point</t>
  </si>
  <si>
    <t>281002</t>
  </si>
  <si>
    <t>Pascagoula</t>
  </si>
  <si>
    <t>281134</t>
  </si>
  <si>
    <t>George County</t>
  </si>
  <si>
    <t>289039</t>
  </si>
  <si>
    <t>289045</t>
  </si>
  <si>
    <t>Harrison County</t>
  </si>
  <si>
    <t>289047</t>
  </si>
  <si>
    <t>289059</t>
  </si>
  <si>
    <t>Pearl River County</t>
  </si>
  <si>
    <t>289109</t>
  </si>
  <si>
    <t>289131</t>
  </si>
  <si>
    <t>Hagerstown/Washington County CoC</t>
  </si>
  <si>
    <t>Hagerstown</t>
  </si>
  <si>
    <t>240660</t>
  </si>
  <si>
    <t>249043</t>
  </si>
  <si>
    <t>Harford County CoC</t>
  </si>
  <si>
    <t>Harford County</t>
  </si>
  <si>
    <t>249025</t>
  </si>
  <si>
    <t>Harrisburg/Dauphin County CoC</t>
  </si>
  <si>
    <t>Harrisburg</t>
  </si>
  <si>
    <t>422898</t>
  </si>
  <si>
    <t>Dauphin County</t>
  </si>
  <si>
    <t>429043</t>
  </si>
  <si>
    <t>Harrisonburg, Winchester/Western Virginia CoC</t>
  </si>
  <si>
    <t>Harrisonburg</t>
  </si>
  <si>
    <t>510726</t>
  </si>
  <si>
    <t>Winchester</t>
  </si>
  <si>
    <t>511674</t>
  </si>
  <si>
    <t>519043</t>
  </si>
  <si>
    <t>519069</t>
  </si>
  <si>
    <t>Page County</t>
  </si>
  <si>
    <t>519139</t>
  </si>
  <si>
    <t>Rockingham County</t>
  </si>
  <si>
    <t>519165</t>
  </si>
  <si>
    <t>Shenandoah County</t>
  </si>
  <si>
    <t>519171</t>
  </si>
  <si>
    <t>519187</t>
  </si>
  <si>
    <t>Hartford CoC</t>
  </si>
  <si>
    <t>Hartford</t>
  </si>
  <si>
    <t>090492</t>
  </si>
  <si>
    <t>Hawaii Balance of State CoC</t>
  </si>
  <si>
    <t>Hawaii County</t>
  </si>
  <si>
    <t>159001</t>
  </si>
  <si>
    <t>Kauai County</t>
  </si>
  <si>
    <t>159007</t>
  </si>
  <si>
    <t>Maui County</t>
  </si>
  <si>
    <t>159009</t>
  </si>
  <si>
    <t>Hendry, Hardee, Highlands Counties CoC</t>
  </si>
  <si>
    <t>Desoto County</t>
  </si>
  <si>
    <t>129027</t>
  </si>
  <si>
    <t>Glades County</t>
  </si>
  <si>
    <t>129043</t>
  </si>
  <si>
    <t>Hardee County</t>
  </si>
  <si>
    <t>129049</t>
  </si>
  <si>
    <t>Hendry County</t>
  </si>
  <si>
    <t>129051</t>
  </si>
  <si>
    <t>Highlands County</t>
  </si>
  <si>
    <t>129055</t>
  </si>
  <si>
    <t>Okeechobee County</t>
  </si>
  <si>
    <t>129093</t>
  </si>
  <si>
    <t>HI-500</t>
  </si>
  <si>
    <t>Kalawao County</t>
  </si>
  <si>
    <t>159005</t>
  </si>
  <si>
    <t>Hillsboro, Beaverton/Washington County CoC</t>
  </si>
  <si>
    <t>Beaverton</t>
  </si>
  <si>
    <t>410108</t>
  </si>
  <si>
    <t>419067</t>
  </si>
  <si>
    <t>Holland/Ottawa County CoC</t>
  </si>
  <si>
    <t>Holland</t>
  </si>
  <si>
    <t>262940</t>
  </si>
  <si>
    <t>Ottawa County</t>
  </si>
  <si>
    <t>269139</t>
  </si>
  <si>
    <t>Honolulu City and County CoC</t>
  </si>
  <si>
    <t>Honolulu</t>
  </si>
  <si>
    <t>150144</t>
  </si>
  <si>
    <t>Houma-Terrebonne, Thibodaux CoC</t>
  </si>
  <si>
    <t>Houma-Terrebonne</t>
  </si>
  <si>
    <t>220828</t>
  </si>
  <si>
    <t>Thibodaux</t>
  </si>
  <si>
    <t>221794</t>
  </si>
  <si>
    <t>Assumption Parish</t>
  </si>
  <si>
    <t>229007</t>
  </si>
  <si>
    <t>Lafourche Parish</t>
  </si>
  <si>
    <t>229057</t>
  </si>
  <si>
    <t>St. Charles Parish</t>
  </si>
  <si>
    <t>229089</t>
  </si>
  <si>
    <t>St. James Parish</t>
  </si>
  <si>
    <t>229093</t>
  </si>
  <si>
    <t>St. John The Baptist Parish</t>
  </si>
  <si>
    <t>229095</t>
  </si>
  <si>
    <t>Houston, Pasadena/Harris, Fort Bend Counties CoC</t>
  </si>
  <si>
    <t>Baytown City</t>
  </si>
  <si>
    <t>480390</t>
  </si>
  <si>
    <t>Houston</t>
  </si>
  <si>
    <t>482514</t>
  </si>
  <si>
    <t>Missouri City</t>
  </si>
  <si>
    <t>483612</t>
  </si>
  <si>
    <t>Pasadena</t>
  </si>
  <si>
    <t>484068</t>
  </si>
  <si>
    <t>Sugar Land</t>
  </si>
  <si>
    <t>485202</t>
  </si>
  <si>
    <t>Fort Bend County</t>
  </si>
  <si>
    <t>489157</t>
  </si>
  <si>
    <t>489201</t>
  </si>
  <si>
    <t>Howard County CoC</t>
  </si>
  <si>
    <t>249027</t>
  </si>
  <si>
    <t>Humboldt County CoC</t>
  </si>
  <si>
    <t>Humboldt County</t>
  </si>
  <si>
    <t>069023</t>
  </si>
  <si>
    <t>Huntington/Cabell, Wayne Counties CoC</t>
  </si>
  <si>
    <t>Huntington</t>
  </si>
  <si>
    <t>540666</t>
  </si>
  <si>
    <t>Cabell County</t>
  </si>
  <si>
    <t>549011</t>
  </si>
  <si>
    <t>549099</t>
  </si>
  <si>
    <t>Huntsville/North Alabama CoC</t>
  </si>
  <si>
    <t>010594</t>
  </si>
  <si>
    <t>Huntsville</t>
  </si>
  <si>
    <t>011218</t>
  </si>
  <si>
    <t>Limestone County</t>
  </si>
  <si>
    <t>019083</t>
  </si>
  <si>
    <t>019089</t>
  </si>
  <si>
    <t>019103</t>
  </si>
  <si>
    <t>Idaho Balance of State CoC</t>
  </si>
  <si>
    <t>Coeur D'Alene</t>
  </si>
  <si>
    <t>160198</t>
  </si>
  <si>
    <t>Idaho Falls</t>
  </si>
  <si>
    <t>160510</t>
  </si>
  <si>
    <t>Lewiston</t>
  </si>
  <si>
    <t>160618</t>
  </si>
  <si>
    <t>Nampa</t>
  </si>
  <si>
    <t>160762</t>
  </si>
  <si>
    <t>Pocatello</t>
  </si>
  <si>
    <t>160906</t>
  </si>
  <si>
    <t>169003</t>
  </si>
  <si>
    <t>Bannock County</t>
  </si>
  <si>
    <t>169005</t>
  </si>
  <si>
    <t>Bear Lake County</t>
  </si>
  <si>
    <t>169007</t>
  </si>
  <si>
    <t>Benewah County</t>
  </si>
  <si>
    <t>169009</t>
  </si>
  <si>
    <t>Bingham County</t>
  </si>
  <si>
    <t>169011</t>
  </si>
  <si>
    <t>Blaine County</t>
  </si>
  <si>
    <t>169013</t>
  </si>
  <si>
    <t>Boise County</t>
  </si>
  <si>
    <t>169015</t>
  </si>
  <si>
    <t>Bonner County</t>
  </si>
  <si>
    <t>169017</t>
  </si>
  <si>
    <t>Bonneville County</t>
  </si>
  <si>
    <t>169019</t>
  </si>
  <si>
    <t>Boundary County</t>
  </si>
  <si>
    <t>169021</t>
  </si>
  <si>
    <t>169023</t>
  </si>
  <si>
    <t>Camas County</t>
  </si>
  <si>
    <t>169025</t>
  </si>
  <si>
    <t>Canyon County</t>
  </si>
  <si>
    <t>169027</t>
  </si>
  <si>
    <t>Caribou County</t>
  </si>
  <si>
    <t>169029</t>
  </si>
  <si>
    <t>Cassia County</t>
  </si>
  <si>
    <t>169031</t>
  </si>
  <si>
    <t>169033</t>
  </si>
  <si>
    <t>Clearwater County</t>
  </si>
  <si>
    <t>169035</t>
  </si>
  <si>
    <t>169037</t>
  </si>
  <si>
    <t>Elmore County</t>
  </si>
  <si>
    <t>169039</t>
  </si>
  <si>
    <t>169041</t>
  </si>
  <si>
    <t>169043</t>
  </si>
  <si>
    <t>Gem County</t>
  </si>
  <si>
    <t>169045</t>
  </si>
  <si>
    <t>Gooding County</t>
  </si>
  <si>
    <t>169047</t>
  </si>
  <si>
    <t>Idaho County</t>
  </si>
  <si>
    <t>169049</t>
  </si>
  <si>
    <t>169051</t>
  </si>
  <si>
    <t>Jerome County</t>
  </si>
  <si>
    <t>169053</t>
  </si>
  <si>
    <t>Kootenai County</t>
  </si>
  <si>
    <t>169055</t>
  </si>
  <si>
    <t>Latah County</t>
  </si>
  <si>
    <t>169057</t>
  </si>
  <si>
    <t>Lemhi County</t>
  </si>
  <si>
    <t>169059</t>
  </si>
  <si>
    <t>169061</t>
  </si>
  <si>
    <t>169063</t>
  </si>
  <si>
    <t>169065</t>
  </si>
  <si>
    <t>Minidoka County</t>
  </si>
  <si>
    <t>169067</t>
  </si>
  <si>
    <t>Nez Perce County</t>
  </si>
  <si>
    <t>169069</t>
  </si>
  <si>
    <t>Oneida County</t>
  </si>
  <si>
    <t>169071</t>
  </si>
  <si>
    <t>Owyhee County</t>
  </si>
  <si>
    <t>169073</t>
  </si>
  <si>
    <t>Payette County</t>
  </si>
  <si>
    <t>169075</t>
  </si>
  <si>
    <t>Power County</t>
  </si>
  <si>
    <t>169077</t>
  </si>
  <si>
    <t>Shoshone County</t>
  </si>
  <si>
    <t>169079</t>
  </si>
  <si>
    <t>Teton County</t>
  </si>
  <si>
    <t>169081</t>
  </si>
  <si>
    <t>Twin Falls County</t>
  </si>
  <si>
    <t>169083</t>
  </si>
  <si>
    <t>Valley County</t>
  </si>
  <si>
    <t>169085</t>
  </si>
  <si>
    <t>169087</t>
  </si>
  <si>
    <t>Imperial County CoC</t>
  </si>
  <si>
    <t>El Centro</t>
  </si>
  <si>
    <t>061122</t>
  </si>
  <si>
    <t>Imperial County</t>
  </si>
  <si>
    <t>069025</t>
  </si>
  <si>
    <t>Indiana Balance of State CoC</t>
  </si>
  <si>
    <t>180084</t>
  </si>
  <si>
    <t>180246</t>
  </si>
  <si>
    <t>180624</t>
  </si>
  <si>
    <t>East Chicago</t>
  </si>
  <si>
    <t>180846</t>
  </si>
  <si>
    <t>Elkhart</t>
  </si>
  <si>
    <t>180912</t>
  </si>
  <si>
    <t>Evansville</t>
  </si>
  <si>
    <t>180954</t>
  </si>
  <si>
    <t>Fort Wayne</t>
  </si>
  <si>
    <t>181014</t>
  </si>
  <si>
    <t>Gary</t>
  </si>
  <si>
    <t>181104</t>
  </si>
  <si>
    <t>Goshen</t>
  </si>
  <si>
    <t>181158</t>
  </si>
  <si>
    <t>Hammond</t>
  </si>
  <si>
    <t>181272</t>
  </si>
  <si>
    <t>Kokomo</t>
  </si>
  <si>
    <t>181536</t>
  </si>
  <si>
    <t>Lafayette</t>
  </si>
  <si>
    <t>181566</t>
  </si>
  <si>
    <t>La Porte</t>
  </si>
  <si>
    <t>181602</t>
  </si>
  <si>
    <t>Michigan City</t>
  </si>
  <si>
    <t>181884</t>
  </si>
  <si>
    <t>Muncie</t>
  </si>
  <si>
    <t>182100</t>
  </si>
  <si>
    <t>New Albany</t>
  </si>
  <si>
    <t>182130</t>
  </si>
  <si>
    <t>Terre Haute</t>
  </si>
  <si>
    <t>183042</t>
  </si>
  <si>
    <t>West Lafayette</t>
  </si>
  <si>
    <t>183282</t>
  </si>
  <si>
    <t>189001</t>
  </si>
  <si>
    <t>Allen County</t>
  </si>
  <si>
    <t>189003</t>
  </si>
  <si>
    <t>Bartholomew County</t>
  </si>
  <si>
    <t>189005</t>
  </si>
  <si>
    <t>189007</t>
  </si>
  <si>
    <t>Blackford County</t>
  </si>
  <si>
    <t>189009</t>
  </si>
  <si>
    <t>189011</t>
  </si>
  <si>
    <t>Brown County</t>
  </si>
  <si>
    <t>189013</t>
  </si>
  <si>
    <t>189015</t>
  </si>
  <si>
    <t>Cass County</t>
  </si>
  <si>
    <t>189017</t>
  </si>
  <si>
    <t>189019</t>
  </si>
  <si>
    <t>189021</t>
  </si>
  <si>
    <t>189023</t>
  </si>
  <si>
    <t>189025</t>
  </si>
  <si>
    <t>Daviess County</t>
  </si>
  <si>
    <t>189027</t>
  </si>
  <si>
    <t>Dearborn County</t>
  </si>
  <si>
    <t>189029</t>
  </si>
  <si>
    <t>189031</t>
  </si>
  <si>
    <t>189033</t>
  </si>
  <si>
    <t>189035</t>
  </si>
  <si>
    <t>Dubois County</t>
  </si>
  <si>
    <t>189037</t>
  </si>
  <si>
    <t>Elkhart County</t>
  </si>
  <si>
    <t>189039</t>
  </si>
  <si>
    <t>189041</t>
  </si>
  <si>
    <t>189043</t>
  </si>
  <si>
    <t>Fountain County</t>
  </si>
  <si>
    <t>189045</t>
  </si>
  <si>
    <t>189047</t>
  </si>
  <si>
    <t>189049</t>
  </si>
  <si>
    <t>Gibson County</t>
  </si>
  <si>
    <t>189051</t>
  </si>
  <si>
    <t>Grant County</t>
  </si>
  <si>
    <t>189053</t>
  </si>
  <si>
    <t>189055</t>
  </si>
  <si>
    <t>189057</t>
  </si>
  <si>
    <t>189059</t>
  </si>
  <si>
    <t>189061</t>
  </si>
  <si>
    <t>Hendricks County</t>
  </si>
  <si>
    <t>189063</t>
  </si>
  <si>
    <t>189065</t>
  </si>
  <si>
    <t>189067</t>
  </si>
  <si>
    <t>Huntington County</t>
  </si>
  <si>
    <t>189069</t>
  </si>
  <si>
    <t>189071</t>
  </si>
  <si>
    <t>189073</t>
  </si>
  <si>
    <t>Jay County</t>
  </si>
  <si>
    <t>189075</t>
  </si>
  <si>
    <t>189077</t>
  </si>
  <si>
    <t>Jennings County</t>
  </si>
  <si>
    <t>189079</t>
  </si>
  <si>
    <t>189081</t>
  </si>
  <si>
    <t>Knox County</t>
  </si>
  <si>
    <t>189083</t>
  </si>
  <si>
    <t>Kosciusko County</t>
  </si>
  <si>
    <t>189085</t>
  </si>
  <si>
    <t>Lagrange County</t>
  </si>
  <si>
    <t>189087</t>
  </si>
  <si>
    <t>189089</t>
  </si>
  <si>
    <t>Laporte County</t>
  </si>
  <si>
    <t>189091</t>
  </si>
  <si>
    <t>189093</t>
  </si>
  <si>
    <t>189095</t>
  </si>
  <si>
    <t>189099</t>
  </si>
  <si>
    <t>189101</t>
  </si>
  <si>
    <t>Miami County</t>
  </si>
  <si>
    <t>189103</t>
  </si>
  <si>
    <t>189105</t>
  </si>
  <si>
    <t>189107</t>
  </si>
  <si>
    <t>189109</t>
  </si>
  <si>
    <t>189111</t>
  </si>
  <si>
    <t>Noble County</t>
  </si>
  <si>
    <t>189113</t>
  </si>
  <si>
    <t>Ohio County</t>
  </si>
  <si>
    <t>189115</t>
  </si>
  <si>
    <t>189117</t>
  </si>
  <si>
    <t>Owen County</t>
  </si>
  <si>
    <t>189119</t>
  </si>
  <si>
    <t>Parke County</t>
  </si>
  <si>
    <t>189121</t>
  </si>
  <si>
    <t>189123</t>
  </si>
  <si>
    <t>189125</t>
  </si>
  <si>
    <t>Porter County</t>
  </si>
  <si>
    <t>189127</t>
  </si>
  <si>
    <t>Posey County</t>
  </si>
  <si>
    <t>189129</t>
  </si>
  <si>
    <t>189131</t>
  </si>
  <si>
    <t>189133</t>
  </si>
  <si>
    <t>189135</t>
  </si>
  <si>
    <t>Ripley County</t>
  </si>
  <si>
    <t>189137</t>
  </si>
  <si>
    <t>Rush County</t>
  </si>
  <si>
    <t>189139</t>
  </si>
  <si>
    <t>189143</t>
  </si>
  <si>
    <t>189145</t>
  </si>
  <si>
    <t>Spencer County</t>
  </si>
  <si>
    <t>189147</t>
  </si>
  <si>
    <t>Starke County</t>
  </si>
  <si>
    <t>189149</t>
  </si>
  <si>
    <t>Steuben County</t>
  </si>
  <si>
    <t>189151</t>
  </si>
  <si>
    <t>189153</t>
  </si>
  <si>
    <t>Switzerland County</t>
  </si>
  <si>
    <t>189155</t>
  </si>
  <si>
    <t>Tippecanoe County</t>
  </si>
  <si>
    <t>189157</t>
  </si>
  <si>
    <t>Tipton County</t>
  </si>
  <si>
    <t>189159</t>
  </si>
  <si>
    <t>189161</t>
  </si>
  <si>
    <t>Vanderburgh County</t>
  </si>
  <si>
    <t>189163</t>
  </si>
  <si>
    <t>Vermillion County</t>
  </si>
  <si>
    <t>189165</t>
  </si>
  <si>
    <t>Vigo County</t>
  </si>
  <si>
    <t>189167</t>
  </si>
  <si>
    <t>Wabash County</t>
  </si>
  <si>
    <t>189169</t>
  </si>
  <si>
    <t>189171</t>
  </si>
  <si>
    <t>Warrick County</t>
  </si>
  <si>
    <t>189173</t>
  </si>
  <si>
    <t>189175</t>
  </si>
  <si>
    <t>189177</t>
  </si>
  <si>
    <t>Wells County</t>
  </si>
  <si>
    <t>189179</t>
  </si>
  <si>
    <t>189181</t>
  </si>
  <si>
    <t>Whitley County</t>
  </si>
  <si>
    <t>189183</t>
  </si>
  <si>
    <t>Indianapolis CoC</t>
  </si>
  <si>
    <t>Indianapolis</t>
  </si>
  <si>
    <t>181404</t>
  </si>
  <si>
    <t>189097</t>
  </si>
  <si>
    <t>Iowa Balance of State CoC</t>
  </si>
  <si>
    <t>Ames</t>
  </si>
  <si>
    <t>190138</t>
  </si>
  <si>
    <t>Cedar Falls</t>
  </si>
  <si>
    <t>190798</t>
  </si>
  <si>
    <t>Cedar Rapids</t>
  </si>
  <si>
    <t>190804</t>
  </si>
  <si>
    <t>Davenport</t>
  </si>
  <si>
    <t>191254</t>
  </si>
  <si>
    <t>Dubuque</t>
  </si>
  <si>
    <t>191464</t>
  </si>
  <si>
    <t>Iowa City</t>
  </si>
  <si>
    <t>192466</t>
  </si>
  <si>
    <t>Waterloo</t>
  </si>
  <si>
    <t>195394</t>
  </si>
  <si>
    <t>Adair County</t>
  </si>
  <si>
    <t>199001</t>
  </si>
  <si>
    <t>199003</t>
  </si>
  <si>
    <t>Allamakee County</t>
  </si>
  <si>
    <t>199005</t>
  </si>
  <si>
    <t>Appanoose County</t>
  </si>
  <si>
    <t>199007</t>
  </si>
  <si>
    <t>Audubon County</t>
  </si>
  <si>
    <t>199009</t>
  </si>
  <si>
    <t>199011</t>
  </si>
  <si>
    <t>Black Hawk County</t>
  </si>
  <si>
    <t>199013</t>
  </si>
  <si>
    <t>199015</t>
  </si>
  <si>
    <t>Bremer County</t>
  </si>
  <si>
    <t>199017</t>
  </si>
  <si>
    <t>Buchanan County</t>
  </si>
  <si>
    <t>199019</t>
  </si>
  <si>
    <t>Buena Vista County</t>
  </si>
  <si>
    <t>199021</t>
  </si>
  <si>
    <t>199023</t>
  </si>
  <si>
    <t>199025</t>
  </si>
  <si>
    <t>199027</t>
  </si>
  <si>
    <t>199029</t>
  </si>
  <si>
    <t>Cedar County</t>
  </si>
  <si>
    <t>199031</t>
  </si>
  <si>
    <t>Cerro Gordo County</t>
  </si>
  <si>
    <t>199033</t>
  </si>
  <si>
    <t>199035</t>
  </si>
  <si>
    <t>Chickasaw County</t>
  </si>
  <si>
    <t>199037</t>
  </si>
  <si>
    <t>199039</t>
  </si>
  <si>
    <t>199041</t>
  </si>
  <si>
    <t>199043</t>
  </si>
  <si>
    <t>199045</t>
  </si>
  <si>
    <t>199047</t>
  </si>
  <si>
    <t>199049</t>
  </si>
  <si>
    <t>Davis County</t>
  </si>
  <si>
    <t>199051</t>
  </si>
  <si>
    <t>199053</t>
  </si>
  <si>
    <t>199055</t>
  </si>
  <si>
    <t>Des Moines County</t>
  </si>
  <si>
    <t>199057</t>
  </si>
  <si>
    <t>Dickinson County</t>
  </si>
  <si>
    <t>199059</t>
  </si>
  <si>
    <t>Dubuque County</t>
  </si>
  <si>
    <t>199061</t>
  </si>
  <si>
    <t>Emmet County</t>
  </si>
  <si>
    <t>199063</t>
  </si>
  <si>
    <t>199065</t>
  </si>
  <si>
    <t>199067</t>
  </si>
  <si>
    <t>199069</t>
  </si>
  <si>
    <t>199071</t>
  </si>
  <si>
    <t>199073</t>
  </si>
  <si>
    <t>199075</t>
  </si>
  <si>
    <t>Guthrie County</t>
  </si>
  <si>
    <t>199077</t>
  </si>
  <si>
    <t>199079</t>
  </si>
  <si>
    <t>199081</t>
  </si>
  <si>
    <t>Hardin County</t>
  </si>
  <si>
    <t>199083</t>
  </si>
  <si>
    <t>199085</t>
  </si>
  <si>
    <t>199087</t>
  </si>
  <si>
    <t>199089</t>
  </si>
  <si>
    <t>199091</t>
  </si>
  <si>
    <t>Ida County</t>
  </si>
  <si>
    <t>199093</t>
  </si>
  <si>
    <t>Iowa County</t>
  </si>
  <si>
    <t>199095</t>
  </si>
  <si>
    <t>199097</t>
  </si>
  <si>
    <t>199099</t>
  </si>
  <si>
    <t>199101</t>
  </si>
  <si>
    <t>199103</t>
  </si>
  <si>
    <t>199105</t>
  </si>
  <si>
    <t>Keokuk County</t>
  </si>
  <si>
    <t>199107</t>
  </si>
  <si>
    <t>Kossuth County</t>
  </si>
  <si>
    <t>199109</t>
  </si>
  <si>
    <t>199111</t>
  </si>
  <si>
    <t>Linn County</t>
  </si>
  <si>
    <t>199113</t>
  </si>
  <si>
    <t>199115</t>
  </si>
  <si>
    <t>Lucas County</t>
  </si>
  <si>
    <t>199117</t>
  </si>
  <si>
    <t>Lyon County</t>
  </si>
  <si>
    <t>199119</t>
  </si>
  <si>
    <t>199121</t>
  </si>
  <si>
    <t>Mahaska County</t>
  </si>
  <si>
    <t>199123</t>
  </si>
  <si>
    <t>199125</t>
  </si>
  <si>
    <t>199127</t>
  </si>
  <si>
    <t>Mills County</t>
  </si>
  <si>
    <t>199129</t>
  </si>
  <si>
    <t>199131</t>
  </si>
  <si>
    <t>Monona County</t>
  </si>
  <si>
    <t>199133</t>
  </si>
  <si>
    <t>199135</t>
  </si>
  <si>
    <t>199137</t>
  </si>
  <si>
    <t>Muscatine County</t>
  </si>
  <si>
    <t>199139</t>
  </si>
  <si>
    <t>O'Brien County</t>
  </si>
  <si>
    <t>199141</t>
  </si>
  <si>
    <t>Osceola County</t>
  </si>
  <si>
    <t>199143</t>
  </si>
  <si>
    <t>199145</t>
  </si>
  <si>
    <t>Palo Alto County</t>
  </si>
  <si>
    <t>199147</t>
  </si>
  <si>
    <t>Plymouth County</t>
  </si>
  <si>
    <t>199149</t>
  </si>
  <si>
    <t>Pocahontas County</t>
  </si>
  <si>
    <t>199151</t>
  </si>
  <si>
    <t>Poweshiek County</t>
  </si>
  <si>
    <t>199157</t>
  </si>
  <si>
    <t>Ringgold County</t>
  </si>
  <si>
    <t>199159</t>
  </si>
  <si>
    <t>Sac County</t>
  </si>
  <si>
    <t>199161</t>
  </si>
  <si>
    <t>199163</t>
  </si>
  <si>
    <t>199165</t>
  </si>
  <si>
    <t>Sioux County</t>
  </si>
  <si>
    <t>199167</t>
  </si>
  <si>
    <t>Story County</t>
  </si>
  <si>
    <t>199169</t>
  </si>
  <si>
    <t>Tama County</t>
  </si>
  <si>
    <t>199171</t>
  </si>
  <si>
    <t>199173</t>
  </si>
  <si>
    <t>199175</t>
  </si>
  <si>
    <t>199177</t>
  </si>
  <si>
    <t>Wapello County</t>
  </si>
  <si>
    <t>199179</t>
  </si>
  <si>
    <t>199181</t>
  </si>
  <si>
    <t>199183</t>
  </si>
  <si>
    <t>199185</t>
  </si>
  <si>
    <t>199187</t>
  </si>
  <si>
    <t>Winnebago County</t>
  </si>
  <si>
    <t>199189</t>
  </si>
  <si>
    <t>Winneshiek County</t>
  </si>
  <si>
    <t>199191</t>
  </si>
  <si>
    <t>199195</t>
  </si>
  <si>
    <t>Wright County</t>
  </si>
  <si>
    <t>199197</t>
  </si>
  <si>
    <t>Ithaca/Tompkins County CoC</t>
  </si>
  <si>
    <t>Ithaca</t>
  </si>
  <si>
    <t>363168</t>
  </si>
  <si>
    <t>Tompkins County</t>
  </si>
  <si>
    <t>369109</t>
  </si>
  <si>
    <t>Jackson City &amp; County CoC</t>
  </si>
  <si>
    <t>Jackson</t>
  </si>
  <si>
    <t>263174</t>
  </si>
  <si>
    <t>269075</t>
  </si>
  <si>
    <t>Jackson/Rankin, Madison Counties CoC</t>
  </si>
  <si>
    <t>280726</t>
  </si>
  <si>
    <t>Copiah County</t>
  </si>
  <si>
    <t>289029</t>
  </si>
  <si>
    <t>Hinds County</t>
  </si>
  <si>
    <t>289049</t>
  </si>
  <si>
    <t>289089</t>
  </si>
  <si>
    <t>Rankin County</t>
  </si>
  <si>
    <t>289121</t>
  </si>
  <si>
    <t>289149</t>
  </si>
  <si>
    <t>Jackson/West Tennessee CoC</t>
  </si>
  <si>
    <t>470924</t>
  </si>
  <si>
    <t>479005</t>
  </si>
  <si>
    <t>479017</t>
  </si>
  <si>
    <t>479023</t>
  </si>
  <si>
    <t>Crockett County</t>
  </si>
  <si>
    <t>479033</t>
  </si>
  <si>
    <t>479039</t>
  </si>
  <si>
    <t>Dyer County</t>
  </si>
  <si>
    <t>479045</t>
  </si>
  <si>
    <t>479047</t>
  </si>
  <si>
    <t>479053</t>
  </si>
  <si>
    <t>Hardeman County</t>
  </si>
  <si>
    <t>479069</t>
  </si>
  <si>
    <t>479071</t>
  </si>
  <si>
    <t>Haywood County</t>
  </si>
  <si>
    <t>479075</t>
  </si>
  <si>
    <t>Henderson County</t>
  </si>
  <si>
    <t>479077</t>
  </si>
  <si>
    <t>479079</t>
  </si>
  <si>
    <t>479083</t>
  </si>
  <si>
    <t>Humphreys County</t>
  </si>
  <si>
    <t>479085</t>
  </si>
  <si>
    <t>479095</t>
  </si>
  <si>
    <t>479097</t>
  </si>
  <si>
    <t>Mcnairy County</t>
  </si>
  <si>
    <t>479109</t>
  </si>
  <si>
    <t>479113</t>
  </si>
  <si>
    <t>Obion County</t>
  </si>
  <si>
    <t>479131</t>
  </si>
  <si>
    <t>479161</t>
  </si>
  <si>
    <t>479167</t>
  </si>
  <si>
    <t>Weakley County</t>
  </si>
  <si>
    <t>479183</t>
  </si>
  <si>
    <t>Jacksonville-Duval, Clay Counties CoC</t>
  </si>
  <si>
    <t>129019</t>
  </si>
  <si>
    <t>Jacksonville-Duval Count</t>
  </si>
  <si>
    <t>129031</t>
  </si>
  <si>
    <t>Nassau County</t>
  </si>
  <si>
    <t>129089</t>
  </si>
  <si>
    <t>Jamestown, Dunkirk/Chautauqua County CoC</t>
  </si>
  <si>
    <t>Dunkirk</t>
  </si>
  <si>
    <t>361756</t>
  </si>
  <si>
    <t>Jamestown</t>
  </si>
  <si>
    <t>363180</t>
  </si>
  <si>
    <t>Chautauqua County</t>
  </si>
  <si>
    <t>369013</t>
  </si>
  <si>
    <t>Jefferson, Lewis, St. Lawrence Counties CoC</t>
  </si>
  <si>
    <t>Watertown City</t>
  </si>
  <si>
    <t>366848</t>
  </si>
  <si>
    <t>369045</t>
  </si>
  <si>
    <t>369049</t>
  </si>
  <si>
    <t>St. Lawrence County</t>
  </si>
  <si>
    <t>369089</t>
  </si>
  <si>
    <t>Jersey City, Bayonne/Hudson County CoC</t>
  </si>
  <si>
    <t>Bayonne</t>
  </si>
  <si>
    <t>340138</t>
  </si>
  <si>
    <t>Jersey City</t>
  </si>
  <si>
    <t>341464</t>
  </si>
  <si>
    <t>North Bergen Township</t>
  </si>
  <si>
    <t>342250</t>
  </si>
  <si>
    <t>Union City</t>
  </si>
  <si>
    <t>343234</t>
  </si>
  <si>
    <t>Hudson County</t>
  </si>
  <si>
    <t>349017</t>
  </si>
  <si>
    <t>Joliet, Bolingbrook/Will County CoC</t>
  </si>
  <si>
    <t>Joliet</t>
  </si>
  <si>
    <t>173480</t>
  </si>
  <si>
    <t>179063</t>
  </si>
  <si>
    <t>Kendall County</t>
  </si>
  <si>
    <t>179093</t>
  </si>
  <si>
    <t>Will County</t>
  </si>
  <si>
    <t>179197</t>
  </si>
  <si>
    <t>Joplin/Jasper, Newton Counties CoC</t>
  </si>
  <si>
    <t>Joplin</t>
  </si>
  <si>
    <t>292652</t>
  </si>
  <si>
    <t>299097</t>
  </si>
  <si>
    <t>299145</t>
  </si>
  <si>
    <t>Kansas Balance of State CoC</t>
  </si>
  <si>
    <t>Lawrence</t>
  </si>
  <si>
    <t>201902</t>
  </si>
  <si>
    <t>Leavenworth</t>
  </si>
  <si>
    <t>201908</t>
  </si>
  <si>
    <t>Manhattan City</t>
  </si>
  <si>
    <t>202190</t>
  </si>
  <si>
    <t>209001</t>
  </si>
  <si>
    <t>209003</t>
  </si>
  <si>
    <t>Atchison County</t>
  </si>
  <si>
    <t>209005</t>
  </si>
  <si>
    <t>Barber County</t>
  </si>
  <si>
    <t>209007</t>
  </si>
  <si>
    <t>Barton County</t>
  </si>
  <si>
    <t>209009</t>
  </si>
  <si>
    <t>Bourbon County</t>
  </si>
  <si>
    <t>209011</t>
  </si>
  <si>
    <t>209013</t>
  </si>
  <si>
    <t>209015</t>
  </si>
  <si>
    <t>Chase County</t>
  </si>
  <si>
    <t>209017</t>
  </si>
  <si>
    <t>209019</t>
  </si>
  <si>
    <t>209021</t>
  </si>
  <si>
    <t>209023</t>
  </si>
  <si>
    <t>209025</t>
  </si>
  <si>
    <t>209027</t>
  </si>
  <si>
    <t>Cloud County</t>
  </si>
  <si>
    <t>209029</t>
  </si>
  <si>
    <t>Coffey County</t>
  </si>
  <si>
    <t>209031</t>
  </si>
  <si>
    <t>Comanche County</t>
  </si>
  <si>
    <t>209033</t>
  </si>
  <si>
    <t>Cowley County</t>
  </si>
  <si>
    <t>209035</t>
  </si>
  <si>
    <t>209037</t>
  </si>
  <si>
    <t>209039</t>
  </si>
  <si>
    <t>209041</t>
  </si>
  <si>
    <t>Doniphan County</t>
  </si>
  <si>
    <t>209043</t>
  </si>
  <si>
    <t>209045</t>
  </si>
  <si>
    <t>Edwards County</t>
  </si>
  <si>
    <t>209047</t>
  </si>
  <si>
    <t>Elk County</t>
  </si>
  <si>
    <t>209049</t>
  </si>
  <si>
    <t>Ellis County</t>
  </si>
  <si>
    <t>209051</t>
  </si>
  <si>
    <t>Ellsworth County</t>
  </si>
  <si>
    <t>209053</t>
  </si>
  <si>
    <t>Finney County</t>
  </si>
  <si>
    <t>209055</t>
  </si>
  <si>
    <t>209057</t>
  </si>
  <si>
    <t>209059</t>
  </si>
  <si>
    <t>Geary County</t>
  </si>
  <si>
    <t>209061</t>
  </si>
  <si>
    <t>Gove County</t>
  </si>
  <si>
    <t>209063</t>
  </si>
  <si>
    <t>209065</t>
  </si>
  <si>
    <t>209067</t>
  </si>
  <si>
    <t>Gray County</t>
  </si>
  <si>
    <t>209069</t>
  </si>
  <si>
    <t>Greeley County</t>
  </si>
  <si>
    <t>209071</t>
  </si>
  <si>
    <t>209073</t>
  </si>
  <si>
    <t>209075</t>
  </si>
  <si>
    <t>Harper County</t>
  </si>
  <si>
    <t>209077</t>
  </si>
  <si>
    <t>Harvey County</t>
  </si>
  <si>
    <t>209079</t>
  </si>
  <si>
    <t>Haskell County</t>
  </si>
  <si>
    <t>209081</t>
  </si>
  <si>
    <t>Hodgeman County</t>
  </si>
  <si>
    <t>209083</t>
  </si>
  <si>
    <t>209085</t>
  </si>
  <si>
    <t>209087</t>
  </si>
  <si>
    <t>Jewell County</t>
  </si>
  <si>
    <t>209089</t>
  </si>
  <si>
    <t>Kearny County</t>
  </si>
  <si>
    <t>209093</t>
  </si>
  <si>
    <t>Kingman County</t>
  </si>
  <si>
    <t>209095</t>
  </si>
  <si>
    <t>209097</t>
  </si>
  <si>
    <t>Labette County</t>
  </si>
  <si>
    <t>209099</t>
  </si>
  <si>
    <t>209101</t>
  </si>
  <si>
    <t>Leavenworth County</t>
  </si>
  <si>
    <t>209103</t>
  </si>
  <si>
    <t>209105</t>
  </si>
  <si>
    <t>209107</t>
  </si>
  <si>
    <t>209109</t>
  </si>
  <si>
    <t>209111</t>
  </si>
  <si>
    <t>Mcpherson County</t>
  </si>
  <si>
    <t>209113</t>
  </si>
  <si>
    <t>209115</t>
  </si>
  <si>
    <t>209117</t>
  </si>
  <si>
    <t>Meade County</t>
  </si>
  <si>
    <t>209119</t>
  </si>
  <si>
    <t>209121</t>
  </si>
  <si>
    <t>209123</t>
  </si>
  <si>
    <t>209125</t>
  </si>
  <si>
    <t>Morris County</t>
  </si>
  <si>
    <t>209127</t>
  </si>
  <si>
    <t>Morton County</t>
  </si>
  <si>
    <t>209129</t>
  </si>
  <si>
    <t>Nemaha County</t>
  </si>
  <si>
    <t>209131</t>
  </si>
  <si>
    <t>Neosho County</t>
  </si>
  <si>
    <t>209133</t>
  </si>
  <si>
    <t>Ness County</t>
  </si>
  <si>
    <t>209135</t>
  </si>
  <si>
    <t>Norton County</t>
  </si>
  <si>
    <t>209137</t>
  </si>
  <si>
    <t>Osage County</t>
  </si>
  <si>
    <t>209139</t>
  </si>
  <si>
    <t>Osborne County</t>
  </si>
  <si>
    <t>209141</t>
  </si>
  <si>
    <t>209143</t>
  </si>
  <si>
    <t>Pawnee County</t>
  </si>
  <si>
    <t>209145</t>
  </si>
  <si>
    <t>209147</t>
  </si>
  <si>
    <t>Pottawatomie County</t>
  </si>
  <si>
    <t>209149</t>
  </si>
  <si>
    <t>Pratt County</t>
  </si>
  <si>
    <t>209151</t>
  </si>
  <si>
    <t>Rawlins County</t>
  </si>
  <si>
    <t>209153</t>
  </si>
  <si>
    <t>Reno County</t>
  </si>
  <si>
    <t>209155</t>
  </si>
  <si>
    <t>Republic County</t>
  </si>
  <si>
    <t>209157</t>
  </si>
  <si>
    <t>Rice County</t>
  </si>
  <si>
    <t>209159</t>
  </si>
  <si>
    <t>Riley County</t>
  </si>
  <si>
    <t>209161</t>
  </si>
  <si>
    <t>Rooks County</t>
  </si>
  <si>
    <t>209163</t>
  </si>
  <si>
    <t>209165</t>
  </si>
  <si>
    <t>209167</t>
  </si>
  <si>
    <t>Saline County</t>
  </si>
  <si>
    <t>209169</t>
  </si>
  <si>
    <t>209171</t>
  </si>
  <si>
    <t>Seward County</t>
  </si>
  <si>
    <t>209175</t>
  </si>
  <si>
    <t>Sheridan County</t>
  </si>
  <si>
    <t>209179</t>
  </si>
  <si>
    <t>Sherman County</t>
  </si>
  <si>
    <t>209181</t>
  </si>
  <si>
    <t>Smith County</t>
  </si>
  <si>
    <t>209183</t>
  </si>
  <si>
    <t>209185</t>
  </si>
  <si>
    <t>Stanton County</t>
  </si>
  <si>
    <t>209187</t>
  </si>
  <si>
    <t>Stevens County</t>
  </si>
  <si>
    <t>209189</t>
  </si>
  <si>
    <t>209191</t>
  </si>
  <si>
    <t>209193</t>
  </si>
  <si>
    <t>Trego County</t>
  </si>
  <si>
    <t>209195</t>
  </si>
  <si>
    <t>Wabaunsee County</t>
  </si>
  <si>
    <t>209197</t>
  </si>
  <si>
    <t>Wallace County</t>
  </si>
  <si>
    <t>209199</t>
  </si>
  <si>
    <t>209201</t>
  </si>
  <si>
    <t>Wichita County</t>
  </si>
  <si>
    <t>209203</t>
  </si>
  <si>
    <t>Wilson County</t>
  </si>
  <si>
    <t>209205</t>
  </si>
  <si>
    <t>Woodson County</t>
  </si>
  <si>
    <t>209207</t>
  </si>
  <si>
    <t>Kansas City, Independence, Lee's Summit/Jackson County CoC</t>
  </si>
  <si>
    <t>Blue Springs</t>
  </si>
  <si>
    <t>290534</t>
  </si>
  <si>
    <t>Independence</t>
  </si>
  <si>
    <t>292562</t>
  </si>
  <si>
    <t>Kansas City</t>
  </si>
  <si>
    <t>292670</t>
  </si>
  <si>
    <t>Lees Summit</t>
  </si>
  <si>
    <t>292958</t>
  </si>
  <si>
    <t>299095</t>
  </si>
  <si>
    <t>Kansas City/Wyandotte County CoC</t>
  </si>
  <si>
    <t>201776</t>
  </si>
  <si>
    <t>Wyandotte County</t>
  </si>
  <si>
    <t>209209</t>
  </si>
  <si>
    <t>Kentucky Balance of State CoC</t>
  </si>
  <si>
    <t>Ashland</t>
  </si>
  <si>
    <t>210048</t>
  </si>
  <si>
    <t>Bowling Green</t>
  </si>
  <si>
    <t>210210</t>
  </si>
  <si>
    <t>Covington</t>
  </si>
  <si>
    <t>210534</t>
  </si>
  <si>
    <t>Elizabethtown</t>
  </si>
  <si>
    <t>210696</t>
  </si>
  <si>
    <t>Henderson</t>
  </si>
  <si>
    <t>211032</t>
  </si>
  <si>
    <t>Hopkinsville</t>
  </si>
  <si>
    <t>211086</t>
  </si>
  <si>
    <t>Owensboro</t>
  </si>
  <si>
    <t>211680</t>
  </si>
  <si>
    <t>219001</t>
  </si>
  <si>
    <t>219003</t>
  </si>
  <si>
    <t>219005</t>
  </si>
  <si>
    <t>Ballard County</t>
  </si>
  <si>
    <t>219007</t>
  </si>
  <si>
    <t>Barren County</t>
  </si>
  <si>
    <t>219009</t>
  </si>
  <si>
    <t>Bath County</t>
  </si>
  <si>
    <t>219011</t>
  </si>
  <si>
    <t>Bell County</t>
  </si>
  <si>
    <t>219013</t>
  </si>
  <si>
    <t>219015</t>
  </si>
  <si>
    <t>219017</t>
  </si>
  <si>
    <t>Boyd County</t>
  </si>
  <si>
    <t>219019</t>
  </si>
  <si>
    <t>Boyle County</t>
  </si>
  <si>
    <t>219021</t>
  </si>
  <si>
    <t>Bracken County</t>
  </si>
  <si>
    <t>219023</t>
  </si>
  <si>
    <t>Breathitt County</t>
  </si>
  <si>
    <t>219025</t>
  </si>
  <si>
    <t>Breckinridge County</t>
  </si>
  <si>
    <t>219027</t>
  </si>
  <si>
    <t>Bullitt County</t>
  </si>
  <si>
    <t>219029</t>
  </si>
  <si>
    <t>219031</t>
  </si>
  <si>
    <t>Caldwell County</t>
  </si>
  <si>
    <t>219033</t>
  </si>
  <si>
    <t>Calloway County</t>
  </si>
  <si>
    <t>219035</t>
  </si>
  <si>
    <t>Campbell County</t>
  </si>
  <si>
    <t>219037</t>
  </si>
  <si>
    <t>Carlisle County</t>
  </si>
  <si>
    <t>219039</t>
  </si>
  <si>
    <t>219041</t>
  </si>
  <si>
    <t>219043</t>
  </si>
  <si>
    <t>Casey County</t>
  </si>
  <si>
    <t>219045</t>
  </si>
  <si>
    <t>Christian County</t>
  </si>
  <si>
    <t>219047</t>
  </si>
  <si>
    <t>219049</t>
  </si>
  <si>
    <t>219051</t>
  </si>
  <si>
    <t>219053</t>
  </si>
  <si>
    <t>219055</t>
  </si>
  <si>
    <t>219057</t>
  </si>
  <si>
    <t>219059</t>
  </si>
  <si>
    <t>Edmonson County</t>
  </si>
  <si>
    <t>219061</t>
  </si>
  <si>
    <t>Elliott County</t>
  </si>
  <si>
    <t>219063</t>
  </si>
  <si>
    <t>Estill County</t>
  </si>
  <si>
    <t>219065</t>
  </si>
  <si>
    <t>Fleming County</t>
  </si>
  <si>
    <t>219069</t>
  </si>
  <si>
    <t>219071</t>
  </si>
  <si>
    <t>219073</t>
  </si>
  <si>
    <t>219075</t>
  </si>
  <si>
    <t>Gallatin County</t>
  </si>
  <si>
    <t>219077</t>
  </si>
  <si>
    <t>Garrard County</t>
  </si>
  <si>
    <t>219079</t>
  </si>
  <si>
    <t>219081</t>
  </si>
  <si>
    <t>Graves County</t>
  </si>
  <si>
    <t>219083</t>
  </si>
  <si>
    <t>Grayson County</t>
  </si>
  <si>
    <t>219085</t>
  </si>
  <si>
    <t>Green County</t>
  </si>
  <si>
    <t>219087</t>
  </si>
  <si>
    <t>Greenup County</t>
  </si>
  <si>
    <t>219089</t>
  </si>
  <si>
    <t>219091</t>
  </si>
  <si>
    <t>219093</t>
  </si>
  <si>
    <t>Harlan County</t>
  </si>
  <si>
    <t>219095</t>
  </si>
  <si>
    <t>219097</t>
  </si>
  <si>
    <t>219099</t>
  </si>
  <si>
    <t>219101</t>
  </si>
  <si>
    <t>219103</t>
  </si>
  <si>
    <t>219105</t>
  </si>
  <si>
    <t>Hopkins County</t>
  </si>
  <si>
    <t>219107</t>
  </si>
  <si>
    <t>219109</t>
  </si>
  <si>
    <t>Jessamine County</t>
  </si>
  <si>
    <t>219113</t>
  </si>
  <si>
    <t>219115</t>
  </si>
  <si>
    <t>Kenton County</t>
  </si>
  <si>
    <t>219117</t>
  </si>
  <si>
    <t>Knott County</t>
  </si>
  <si>
    <t>219119</t>
  </si>
  <si>
    <t>219121</t>
  </si>
  <si>
    <t>Larue County</t>
  </si>
  <si>
    <t>219123</t>
  </si>
  <si>
    <t>Laurel County</t>
  </si>
  <si>
    <t>219125</t>
  </si>
  <si>
    <t>219127</t>
  </si>
  <si>
    <t>219129</t>
  </si>
  <si>
    <t>Leslie County</t>
  </si>
  <si>
    <t>219131</t>
  </si>
  <si>
    <t>Letcher County</t>
  </si>
  <si>
    <t>219133</t>
  </si>
  <si>
    <t>219135</t>
  </si>
  <si>
    <t>219137</t>
  </si>
  <si>
    <t>219139</t>
  </si>
  <si>
    <t>219141</t>
  </si>
  <si>
    <t>219143</t>
  </si>
  <si>
    <t>Mccracken County</t>
  </si>
  <si>
    <t>219145</t>
  </si>
  <si>
    <t>Mccreary County</t>
  </si>
  <si>
    <t>219147</t>
  </si>
  <si>
    <t>219149</t>
  </si>
  <si>
    <t>219151</t>
  </si>
  <si>
    <t>Magoffin County</t>
  </si>
  <si>
    <t>219153</t>
  </si>
  <si>
    <t>219155</t>
  </si>
  <si>
    <t>219157</t>
  </si>
  <si>
    <t>219159</t>
  </si>
  <si>
    <t>219161</t>
  </si>
  <si>
    <t>219163</t>
  </si>
  <si>
    <t>Menifee County</t>
  </si>
  <si>
    <t>219165</t>
  </si>
  <si>
    <t>Mercer County</t>
  </si>
  <si>
    <t>219167</t>
  </si>
  <si>
    <t>Metcalfe County</t>
  </si>
  <si>
    <t>219169</t>
  </si>
  <si>
    <t>219171</t>
  </si>
  <si>
    <t>219173</t>
  </si>
  <si>
    <t>219175</t>
  </si>
  <si>
    <t>Muhlenberg County</t>
  </si>
  <si>
    <t>219177</t>
  </si>
  <si>
    <t>219179</t>
  </si>
  <si>
    <t>Nicholas County</t>
  </si>
  <si>
    <t>219181</t>
  </si>
  <si>
    <t>219183</t>
  </si>
  <si>
    <t>Oldham County</t>
  </si>
  <si>
    <t>219185</t>
  </si>
  <si>
    <t>219187</t>
  </si>
  <si>
    <t>Owsley County</t>
  </si>
  <si>
    <t>219189</t>
  </si>
  <si>
    <t>Pendleton County</t>
  </si>
  <si>
    <t>219191</t>
  </si>
  <si>
    <t>219193</t>
  </si>
  <si>
    <t>219195</t>
  </si>
  <si>
    <t>Powell County</t>
  </si>
  <si>
    <t>219197</t>
  </si>
  <si>
    <t>219199</t>
  </si>
  <si>
    <t>219201</t>
  </si>
  <si>
    <t>Rockcastle County</t>
  </si>
  <si>
    <t>219203</t>
  </si>
  <si>
    <t>Rowan County</t>
  </si>
  <si>
    <t>219205</t>
  </si>
  <si>
    <t>219207</t>
  </si>
  <si>
    <t>219209</t>
  </si>
  <si>
    <t>219211</t>
  </si>
  <si>
    <t>Simpson County</t>
  </si>
  <si>
    <t>219213</t>
  </si>
  <si>
    <t>219215</t>
  </si>
  <si>
    <t>219217</t>
  </si>
  <si>
    <t>Todd County</t>
  </si>
  <si>
    <t>219219</t>
  </si>
  <si>
    <t>Trigg County</t>
  </si>
  <si>
    <t>219221</t>
  </si>
  <si>
    <t>Trimble County</t>
  </si>
  <si>
    <t>219223</t>
  </si>
  <si>
    <t>219225</t>
  </si>
  <si>
    <t>219227</t>
  </si>
  <si>
    <t>219229</t>
  </si>
  <si>
    <t>219231</t>
  </si>
  <si>
    <t>219233</t>
  </si>
  <si>
    <t>219235</t>
  </si>
  <si>
    <t>Wolfe County</t>
  </si>
  <si>
    <t>219237</t>
  </si>
  <si>
    <t>Woodford County</t>
  </si>
  <si>
    <t>219239</t>
  </si>
  <si>
    <t>Kingston/Ulster County CoC</t>
  </si>
  <si>
    <t>Kingston</t>
  </si>
  <si>
    <t>363300</t>
  </si>
  <si>
    <t>Ulster County</t>
  </si>
  <si>
    <t>369111</t>
  </si>
  <si>
    <t>Knoxville/Knox County CoC</t>
  </si>
  <si>
    <t>Knoxville</t>
  </si>
  <si>
    <t>471014</t>
  </si>
  <si>
    <t>479093</t>
  </si>
  <si>
    <t>Lafayette/Acadiana Regional CoC</t>
  </si>
  <si>
    <t>220954</t>
  </si>
  <si>
    <t>Acadia Parish</t>
  </si>
  <si>
    <t>229001</t>
  </si>
  <si>
    <t>Evangeline Parish</t>
  </si>
  <si>
    <t>229039</t>
  </si>
  <si>
    <t>Iberia Parish</t>
  </si>
  <si>
    <t>229045</t>
  </si>
  <si>
    <t>Lafayette Parish</t>
  </si>
  <si>
    <t>229055</t>
  </si>
  <si>
    <t>St. Landry Parish</t>
  </si>
  <si>
    <t>229097</t>
  </si>
  <si>
    <t>St. Martin Parish</t>
  </si>
  <si>
    <t>229099</t>
  </si>
  <si>
    <t>St. Mary Parish</t>
  </si>
  <si>
    <t>229101</t>
  </si>
  <si>
    <t>Vermilion Parish</t>
  </si>
  <si>
    <t>229113</t>
  </si>
  <si>
    <t>Lakeland, Winterhaven/Polk County CoC</t>
  </si>
  <si>
    <t>Lakeland</t>
  </si>
  <si>
    <t>121662</t>
  </si>
  <si>
    <t>Winter Haven</t>
  </si>
  <si>
    <t>123342</t>
  </si>
  <si>
    <t>129105</t>
  </si>
  <si>
    <t>Lakewood Township/Ocean County CoC</t>
  </si>
  <si>
    <t>Brick Township</t>
  </si>
  <si>
    <t>340318</t>
  </si>
  <si>
    <t>Toms River Township</t>
  </si>
  <si>
    <t>340672</t>
  </si>
  <si>
    <t>Lakewood Township</t>
  </si>
  <si>
    <t>341566</t>
  </si>
  <si>
    <t>Ocean County</t>
  </si>
  <si>
    <t>349029</t>
  </si>
  <si>
    <t>Lancaster City &amp; County CoC</t>
  </si>
  <si>
    <t>Lancaster City</t>
  </si>
  <si>
    <t>423573</t>
  </si>
  <si>
    <t>429071</t>
  </si>
  <si>
    <t>Lansing, East Lansing/Ingham County CoC</t>
  </si>
  <si>
    <t>East Lansing</t>
  </si>
  <si>
    <t>261848</t>
  </si>
  <si>
    <t>Lansing</t>
  </si>
  <si>
    <t>263456</t>
  </si>
  <si>
    <t>Ingham County</t>
  </si>
  <si>
    <t>269065</t>
  </si>
  <si>
    <t>Las Vegas/Clark County CoC</t>
  </si>
  <si>
    <t>320096</t>
  </si>
  <si>
    <t>Las Vegas</t>
  </si>
  <si>
    <t>320108</t>
  </si>
  <si>
    <t>329003</t>
  </si>
  <si>
    <t>Lenawee County CoC</t>
  </si>
  <si>
    <t>Lenawee County</t>
  </si>
  <si>
    <t>269091</t>
  </si>
  <si>
    <t>Lexington-Fayette County CoC</t>
  </si>
  <si>
    <t>Lexington-Fayette</t>
  </si>
  <si>
    <t>211314</t>
  </si>
  <si>
    <t>Lincoln CoC</t>
  </si>
  <si>
    <t>Lincoln</t>
  </si>
  <si>
    <t>311710</t>
  </si>
  <si>
    <t>Little Rock/Central Arkansas CoC</t>
  </si>
  <si>
    <t>Jacksonville</t>
  </si>
  <si>
    <t>051374</t>
  </si>
  <si>
    <t>Little Rock</t>
  </si>
  <si>
    <t>051560</t>
  </si>
  <si>
    <t>North Little Rock</t>
  </si>
  <si>
    <t>051938</t>
  </si>
  <si>
    <t>Lonoke County</t>
  </si>
  <si>
    <t>059085</t>
  </si>
  <si>
    <t>Prairie County</t>
  </si>
  <si>
    <t>059117</t>
  </si>
  <si>
    <t>059119</t>
  </si>
  <si>
    <t>059125</t>
  </si>
  <si>
    <t>Livingston County CoC</t>
  </si>
  <si>
    <t>269093</t>
  </si>
  <si>
    <t>Long Beach CoC</t>
  </si>
  <si>
    <t>Long Beach</t>
  </si>
  <si>
    <t>062088</t>
  </si>
  <si>
    <t>Los Angeles City &amp; County CoC</t>
  </si>
  <si>
    <t>Alhambra</t>
  </si>
  <si>
    <t>060030</t>
  </si>
  <si>
    <t>Baldwin Park</t>
  </si>
  <si>
    <t>060234</t>
  </si>
  <si>
    <t>Bellflower</t>
  </si>
  <si>
    <t>060288</t>
  </si>
  <si>
    <t>Burbank</t>
  </si>
  <si>
    <t>060456</t>
  </si>
  <si>
    <t>Carson</t>
  </si>
  <si>
    <t>060594</t>
  </si>
  <si>
    <t>Compton</t>
  </si>
  <si>
    <t>060804</t>
  </si>
  <si>
    <t>Downey</t>
  </si>
  <si>
    <t>061032</t>
  </si>
  <si>
    <t>El Monte</t>
  </si>
  <si>
    <t>061152</t>
  </si>
  <si>
    <t>Gardena</t>
  </si>
  <si>
    <t>061428</t>
  </si>
  <si>
    <t>Glendora City</t>
  </si>
  <si>
    <t>061470</t>
  </si>
  <si>
    <t>Hawthorne</t>
  </si>
  <si>
    <t>061596</t>
  </si>
  <si>
    <t>Huntington Park</t>
  </si>
  <si>
    <t>061698</t>
  </si>
  <si>
    <t>Inglewood</t>
  </si>
  <si>
    <t>061740</t>
  </si>
  <si>
    <t>061890</t>
  </si>
  <si>
    <t>Lancaster</t>
  </si>
  <si>
    <t>061914</t>
  </si>
  <si>
    <t>Los Angeles</t>
  </si>
  <si>
    <t>062118</t>
  </si>
  <si>
    <t>Lynwood</t>
  </si>
  <si>
    <t>062148</t>
  </si>
  <si>
    <t>Montebello</t>
  </si>
  <si>
    <t>062328</t>
  </si>
  <si>
    <t>Monterey Park</t>
  </si>
  <si>
    <t>062340</t>
  </si>
  <si>
    <t>062490</t>
  </si>
  <si>
    <t>Palmdale</t>
  </si>
  <si>
    <t>062658</t>
  </si>
  <si>
    <t>Paramount City</t>
  </si>
  <si>
    <t>062706</t>
  </si>
  <si>
    <t>Pico Rivera</t>
  </si>
  <si>
    <t>062766</t>
  </si>
  <si>
    <t>Pomona</t>
  </si>
  <si>
    <t>062850</t>
  </si>
  <si>
    <t>Redondo Beach</t>
  </si>
  <si>
    <t>062970</t>
  </si>
  <si>
    <t>Rosemead</t>
  </si>
  <si>
    <t>063102</t>
  </si>
  <si>
    <t>Santa Clarita</t>
  </si>
  <si>
    <t>063356</t>
  </si>
  <si>
    <t>Santa Monica</t>
  </si>
  <si>
    <t>063384</t>
  </si>
  <si>
    <t>South Gate</t>
  </si>
  <si>
    <t>063528</t>
  </si>
  <si>
    <t>West Covina</t>
  </si>
  <si>
    <t>064002</t>
  </si>
  <si>
    <t>Whittier</t>
  </si>
  <si>
    <t>064074</t>
  </si>
  <si>
    <t>Los Angeles County</t>
  </si>
  <si>
    <t>069037</t>
  </si>
  <si>
    <t>Loudoun County CoC</t>
  </si>
  <si>
    <t>Loudoun County</t>
  </si>
  <si>
    <t>519107</t>
  </si>
  <si>
    <t>Louisiana Balance of State CoC</t>
  </si>
  <si>
    <t>Lake Charles</t>
  </si>
  <si>
    <t>220978</t>
  </si>
  <si>
    <t>Allen Parish</t>
  </si>
  <si>
    <t>229003</t>
  </si>
  <si>
    <t>Beauregard Parish</t>
  </si>
  <si>
    <t>229011</t>
  </si>
  <si>
    <t>Calcasieu Parish</t>
  </si>
  <si>
    <t>229019</t>
  </si>
  <si>
    <t>Cameron Parish</t>
  </si>
  <si>
    <t>229023</t>
  </si>
  <si>
    <t>Jefferson Davis Parish</t>
  </si>
  <si>
    <t>229053</t>
  </si>
  <si>
    <t>Natchitoches Parish</t>
  </si>
  <si>
    <t>229069</t>
  </si>
  <si>
    <t>Plaquemines Parish</t>
  </si>
  <si>
    <t>229075</t>
  </si>
  <si>
    <t>Sabine Parish</t>
  </si>
  <si>
    <t>229085</t>
  </si>
  <si>
    <t>St. Bernard Parish</t>
  </si>
  <si>
    <t>229087</t>
  </si>
  <si>
    <t>Louisville-Jefferson County CoC</t>
  </si>
  <si>
    <t>Louisville-Cdbg</t>
  </si>
  <si>
    <t>211374</t>
  </si>
  <si>
    <t>Lowell CoC</t>
  </si>
  <si>
    <t>Lowell</t>
  </si>
  <si>
    <t>251284</t>
  </si>
  <si>
    <t>Lower Merion, Norristown, Abington/Montgomery County CoC</t>
  </si>
  <si>
    <t>Abington</t>
  </si>
  <si>
    <t>420015</t>
  </si>
  <si>
    <t>Lower Merion</t>
  </si>
  <si>
    <t>423951</t>
  </si>
  <si>
    <t>Norristown</t>
  </si>
  <si>
    <t>424914</t>
  </si>
  <si>
    <t>429091</t>
  </si>
  <si>
    <t>Lynchburg CoC</t>
  </si>
  <si>
    <t>Lynchburg</t>
  </si>
  <si>
    <t>510960</t>
  </si>
  <si>
    <t>Amherst County</t>
  </si>
  <si>
    <t>519009</t>
  </si>
  <si>
    <t>Appomattox County</t>
  </si>
  <si>
    <t>519011</t>
  </si>
  <si>
    <t>519019</t>
  </si>
  <si>
    <t>519031</t>
  </si>
  <si>
    <t>Bedford City</t>
  </si>
  <si>
    <t>519515</t>
  </si>
  <si>
    <t>Lynn CoC</t>
  </si>
  <si>
    <t>Lynn</t>
  </si>
  <si>
    <t>251302</t>
  </si>
  <si>
    <t>MA-510, MA-516 &amp; MA-518 Shared Jurisdiction</t>
  </si>
  <si>
    <t>259017</t>
  </si>
  <si>
    <t>Madison County CoC</t>
  </si>
  <si>
    <t>179119</t>
  </si>
  <si>
    <t>Madison/Dane County CoC</t>
  </si>
  <si>
    <t>Madison</t>
  </si>
  <si>
    <t>553944</t>
  </si>
  <si>
    <t>Dane County</t>
  </si>
  <si>
    <t>559025</t>
  </si>
  <si>
    <t>Maine Balance of State CoC</t>
  </si>
  <si>
    <t>230120</t>
  </si>
  <si>
    <t>Bangor</t>
  </si>
  <si>
    <t>230162</t>
  </si>
  <si>
    <t>Biddeford</t>
  </si>
  <si>
    <t>230252</t>
  </si>
  <si>
    <t>231602</t>
  </si>
  <si>
    <t>Androscoggin County</t>
  </si>
  <si>
    <t>239001</t>
  </si>
  <si>
    <t>Aroostook County</t>
  </si>
  <si>
    <t>239003</t>
  </si>
  <si>
    <t>239005</t>
  </si>
  <si>
    <t>239007</t>
  </si>
  <si>
    <t>239009</t>
  </si>
  <si>
    <t>Kennebec County</t>
  </si>
  <si>
    <t>239011</t>
  </si>
  <si>
    <t>239013</t>
  </si>
  <si>
    <t>239015</t>
  </si>
  <si>
    <t>Oxford County</t>
  </si>
  <si>
    <t>239017</t>
  </si>
  <si>
    <t>Penobscot County</t>
  </si>
  <si>
    <t>239019</t>
  </si>
  <si>
    <t>Piscataquis County</t>
  </si>
  <si>
    <t>239021</t>
  </si>
  <si>
    <t>Sagadahoc County</t>
  </si>
  <si>
    <t>239023</t>
  </si>
  <si>
    <t>239025</t>
  </si>
  <si>
    <t>Waldo County</t>
  </si>
  <si>
    <t>239027</t>
  </si>
  <si>
    <t>239029</t>
  </si>
  <si>
    <t>239031</t>
  </si>
  <si>
    <t>Manchester CoC</t>
  </si>
  <si>
    <t>330930</t>
  </si>
  <si>
    <t>Marietta/Cobb County CoC</t>
  </si>
  <si>
    <t>Cobb County</t>
  </si>
  <si>
    <t>139067</t>
  </si>
  <si>
    <t>Marin County CoC</t>
  </si>
  <si>
    <t>Marin County</t>
  </si>
  <si>
    <t>069041</t>
  </si>
  <si>
    <t>Marquette, Alger Counties CoC</t>
  </si>
  <si>
    <t>Alger County</t>
  </si>
  <si>
    <t>269003</t>
  </si>
  <si>
    <t>Marquette County</t>
  </si>
  <si>
    <t>269103</t>
  </si>
  <si>
    <t>Massachusetts Balance of State CoC</t>
  </si>
  <si>
    <t>Framingham</t>
  </si>
  <si>
    <t>250804</t>
  </si>
  <si>
    <t>251194</t>
  </si>
  <si>
    <t>Malden</t>
  </si>
  <si>
    <t>251314</t>
  </si>
  <si>
    <t>Medford</t>
  </si>
  <si>
    <t>251410</t>
  </si>
  <si>
    <t>Revere City</t>
  </si>
  <si>
    <t>252028</t>
  </si>
  <si>
    <t>Norfolk County</t>
  </si>
  <si>
    <t>259021</t>
  </si>
  <si>
    <t>Suffolk County</t>
  </si>
  <si>
    <t>259025</t>
  </si>
  <si>
    <t>McHenry County CoC</t>
  </si>
  <si>
    <t>Mchenry County</t>
  </si>
  <si>
    <t>179111</t>
  </si>
  <si>
    <t>Medford, Ashland/Jackson County CoC</t>
  </si>
  <si>
    <t>410042</t>
  </si>
  <si>
    <t>410888</t>
  </si>
  <si>
    <t>419029</t>
  </si>
  <si>
    <t>Memphis/Shelby County CoC</t>
  </si>
  <si>
    <t>Memphis</t>
  </si>
  <si>
    <t>471242</t>
  </si>
  <si>
    <t>479157</t>
  </si>
  <si>
    <t>Mendocino County CoC</t>
  </si>
  <si>
    <t>Mendocino County</t>
  </si>
  <si>
    <t>069045</t>
  </si>
  <si>
    <t>Merced City &amp; County CoC</t>
  </si>
  <si>
    <t>Merced</t>
  </si>
  <si>
    <t>062250</t>
  </si>
  <si>
    <t>Merced County</t>
  </si>
  <si>
    <t>069047</t>
  </si>
  <si>
    <t>Metropolitan Denver CoC</t>
  </si>
  <si>
    <t>Arvada</t>
  </si>
  <si>
    <t>080054</t>
  </si>
  <si>
    <t>080072</t>
  </si>
  <si>
    <t>Boulder</t>
  </si>
  <si>
    <t>080144</t>
  </si>
  <si>
    <t>Broomfield City/County</t>
  </si>
  <si>
    <t>080180</t>
  </si>
  <si>
    <t>Denver</t>
  </si>
  <si>
    <t>080390</t>
  </si>
  <si>
    <t>080906</t>
  </si>
  <si>
    <t>Longmont</t>
  </si>
  <si>
    <t>080978</t>
  </si>
  <si>
    <t>Thornton</t>
  </si>
  <si>
    <t>081524</t>
  </si>
  <si>
    <t>Westminster</t>
  </si>
  <si>
    <t>081614</t>
  </si>
  <si>
    <t>089001</t>
  </si>
  <si>
    <t>Arapahoe County</t>
  </si>
  <si>
    <t>089005</t>
  </si>
  <si>
    <t>Boulder County</t>
  </si>
  <si>
    <t>089013</t>
  </si>
  <si>
    <t>089035</t>
  </si>
  <si>
    <t>089059</t>
  </si>
  <si>
    <t>Miami-Dade County CoC</t>
  </si>
  <si>
    <t>Hialeah</t>
  </si>
  <si>
    <t>121236</t>
  </si>
  <si>
    <t>Homestead City</t>
  </si>
  <si>
    <t>121344</t>
  </si>
  <si>
    <t>Miami</t>
  </si>
  <si>
    <t>121968</t>
  </si>
  <si>
    <t>Miami Beach</t>
  </si>
  <si>
    <t>121974</t>
  </si>
  <si>
    <t>Miami Gardens City</t>
  </si>
  <si>
    <t>121976</t>
  </si>
  <si>
    <t>North Miami</t>
  </si>
  <si>
    <t>122142</t>
  </si>
  <si>
    <t>Miami-Dade County</t>
  </si>
  <si>
    <t>129086</t>
  </si>
  <si>
    <t>Michigan Balance of State CoC</t>
  </si>
  <si>
    <t>Bay City</t>
  </si>
  <si>
    <t>260444</t>
  </si>
  <si>
    <t>Benton Harbor</t>
  </si>
  <si>
    <t>260570</t>
  </si>
  <si>
    <t>Midland</t>
  </si>
  <si>
    <t>264086</t>
  </si>
  <si>
    <t>Niles</t>
  </si>
  <si>
    <t>264386</t>
  </si>
  <si>
    <t>Port Huron</t>
  </si>
  <si>
    <t>265010</t>
  </si>
  <si>
    <t>Alcona County</t>
  </si>
  <si>
    <t>269001</t>
  </si>
  <si>
    <t>Allegan County</t>
  </si>
  <si>
    <t>269005</t>
  </si>
  <si>
    <t>Alpena County</t>
  </si>
  <si>
    <t>269007</t>
  </si>
  <si>
    <t>Arenac County</t>
  </si>
  <si>
    <t>269011</t>
  </si>
  <si>
    <t>Baraga County</t>
  </si>
  <si>
    <t>269013</t>
  </si>
  <si>
    <t>Barry County</t>
  </si>
  <si>
    <t>269015</t>
  </si>
  <si>
    <t>Bay County</t>
  </si>
  <si>
    <t>269017</t>
  </si>
  <si>
    <t>269021</t>
  </si>
  <si>
    <t>Branch County</t>
  </si>
  <si>
    <t>269023</t>
  </si>
  <si>
    <t>269027</t>
  </si>
  <si>
    <t>Charlevoix County</t>
  </si>
  <si>
    <t>269029</t>
  </si>
  <si>
    <t>Cheboygan County</t>
  </si>
  <si>
    <t>269031</t>
  </si>
  <si>
    <t>Chippewa County</t>
  </si>
  <si>
    <t>269033</t>
  </si>
  <si>
    <t>Clare County</t>
  </si>
  <si>
    <t>269035</t>
  </si>
  <si>
    <t>269037</t>
  </si>
  <si>
    <t>269039</t>
  </si>
  <si>
    <t>269041</t>
  </si>
  <si>
    <t>269043</t>
  </si>
  <si>
    <t>269047</t>
  </si>
  <si>
    <t>Gladwin County</t>
  </si>
  <si>
    <t>269051</t>
  </si>
  <si>
    <t>Gogebic County</t>
  </si>
  <si>
    <t>269053</t>
  </si>
  <si>
    <t>Gratiot County</t>
  </si>
  <si>
    <t>269057</t>
  </si>
  <si>
    <t>Hillsdale County</t>
  </si>
  <si>
    <t>269059</t>
  </si>
  <si>
    <t>Houghton County</t>
  </si>
  <si>
    <t>269061</t>
  </si>
  <si>
    <t>Huron County</t>
  </si>
  <si>
    <t>269063</t>
  </si>
  <si>
    <t>Ionia County</t>
  </si>
  <si>
    <t>269067</t>
  </si>
  <si>
    <t>Iosco County</t>
  </si>
  <si>
    <t>269069</t>
  </si>
  <si>
    <t>Iron County</t>
  </si>
  <si>
    <t>269071</t>
  </si>
  <si>
    <t>Isabella County</t>
  </si>
  <si>
    <t>269073</t>
  </si>
  <si>
    <t>Keweenaw County</t>
  </si>
  <si>
    <t>269083</t>
  </si>
  <si>
    <t>269085</t>
  </si>
  <si>
    <t>Lapeer County</t>
  </si>
  <si>
    <t>269087</t>
  </si>
  <si>
    <t>Luce County</t>
  </si>
  <si>
    <t>269095</t>
  </si>
  <si>
    <t>Mackinac County</t>
  </si>
  <si>
    <t>269097</t>
  </si>
  <si>
    <t>Manistee County</t>
  </si>
  <si>
    <t>269101</t>
  </si>
  <si>
    <t>269105</t>
  </si>
  <si>
    <t>Mecosta County</t>
  </si>
  <si>
    <t>269107</t>
  </si>
  <si>
    <t>Menominee County</t>
  </si>
  <si>
    <t>269109</t>
  </si>
  <si>
    <t>Midland County</t>
  </si>
  <si>
    <t>269111</t>
  </si>
  <si>
    <t>Missaukee County</t>
  </si>
  <si>
    <t>269113</t>
  </si>
  <si>
    <t>Montcalm County</t>
  </si>
  <si>
    <t>269117</t>
  </si>
  <si>
    <t>Montmorency County</t>
  </si>
  <si>
    <t>269119</t>
  </si>
  <si>
    <t>Newaygo County</t>
  </si>
  <si>
    <t>269123</t>
  </si>
  <si>
    <t>Oceana County</t>
  </si>
  <si>
    <t>269127</t>
  </si>
  <si>
    <t>Ogemaw County</t>
  </si>
  <si>
    <t>269129</t>
  </si>
  <si>
    <t>Ontonagon County</t>
  </si>
  <si>
    <t>269131</t>
  </si>
  <si>
    <t>269133</t>
  </si>
  <si>
    <t>Oscoda County</t>
  </si>
  <si>
    <t>269135</t>
  </si>
  <si>
    <t>269137</t>
  </si>
  <si>
    <t>Presque Isle County</t>
  </si>
  <si>
    <t>269141</t>
  </si>
  <si>
    <t>Roscommon County</t>
  </si>
  <si>
    <t>269143</t>
  </si>
  <si>
    <t>269147</t>
  </si>
  <si>
    <t>St. Joseph County</t>
  </si>
  <si>
    <t>269149</t>
  </si>
  <si>
    <t>Sanilac County</t>
  </si>
  <si>
    <t>269151</t>
  </si>
  <si>
    <t>Schoolcraft County</t>
  </si>
  <si>
    <t>269153</t>
  </si>
  <si>
    <t>Shiawassee County</t>
  </si>
  <si>
    <t>269155</t>
  </si>
  <si>
    <t>Tuscola County</t>
  </si>
  <si>
    <t>269157</t>
  </si>
  <si>
    <t>269159</t>
  </si>
  <si>
    <t>Wexford County</t>
  </si>
  <si>
    <t>269165</t>
  </si>
  <si>
    <t>Mid-Shore Regional CoC</t>
  </si>
  <si>
    <t>249011</t>
  </si>
  <si>
    <t>249019</t>
  </si>
  <si>
    <t>249029</t>
  </si>
  <si>
    <t>Queen Anne'S County</t>
  </si>
  <si>
    <t>249035</t>
  </si>
  <si>
    <t>249041</t>
  </si>
  <si>
    <t>Milwaukee City &amp; County CoC</t>
  </si>
  <si>
    <t>Milwaukee</t>
  </si>
  <si>
    <t>554340</t>
  </si>
  <si>
    <t>Wauwatosa</t>
  </si>
  <si>
    <t>557008</t>
  </si>
  <si>
    <t>West Allis</t>
  </si>
  <si>
    <t>557056</t>
  </si>
  <si>
    <t>Milwaukee County</t>
  </si>
  <si>
    <t>559079</t>
  </si>
  <si>
    <t>Minneapolis/Hennepin County CoC</t>
  </si>
  <si>
    <t>270456</t>
  </si>
  <si>
    <t>Eden Prairie</t>
  </si>
  <si>
    <t>271338</t>
  </si>
  <si>
    <t>Minneapolis</t>
  </si>
  <si>
    <t>273120</t>
  </si>
  <si>
    <t>Minnetonka</t>
  </si>
  <si>
    <t>273150</t>
  </si>
  <si>
    <t>Plymouth</t>
  </si>
  <si>
    <t>273768</t>
  </si>
  <si>
    <t>Hennepin County</t>
  </si>
  <si>
    <t>279053</t>
  </si>
  <si>
    <t>Mississippi Balance of State CoC</t>
  </si>
  <si>
    <t>289001</t>
  </si>
  <si>
    <t>Alcorn County</t>
  </si>
  <si>
    <t>289003</t>
  </si>
  <si>
    <t>Amite County</t>
  </si>
  <si>
    <t>289005</t>
  </si>
  <si>
    <t>Attala County</t>
  </si>
  <si>
    <t>289007</t>
  </si>
  <si>
    <t>289009</t>
  </si>
  <si>
    <t>Bolivar County</t>
  </si>
  <si>
    <t>289011</t>
  </si>
  <si>
    <t>289013</t>
  </si>
  <si>
    <t>289015</t>
  </si>
  <si>
    <t>289017</t>
  </si>
  <si>
    <t>289019</t>
  </si>
  <si>
    <t>Claiborne County</t>
  </si>
  <si>
    <t>289021</t>
  </si>
  <si>
    <t>289023</t>
  </si>
  <si>
    <t>289025</t>
  </si>
  <si>
    <t>Coahoma County</t>
  </si>
  <si>
    <t>289027</t>
  </si>
  <si>
    <t>289031</t>
  </si>
  <si>
    <t>289033</t>
  </si>
  <si>
    <t>Forrest County</t>
  </si>
  <si>
    <t>289035</t>
  </si>
  <si>
    <t>289037</t>
  </si>
  <si>
    <t>289041</t>
  </si>
  <si>
    <t>Grenada County</t>
  </si>
  <si>
    <t>289043</t>
  </si>
  <si>
    <t>Holmes County</t>
  </si>
  <si>
    <t>289051</t>
  </si>
  <si>
    <t>289053</t>
  </si>
  <si>
    <t>Issaquena County</t>
  </si>
  <si>
    <t>289055</t>
  </si>
  <si>
    <t>Itawamba County</t>
  </si>
  <si>
    <t>289057</t>
  </si>
  <si>
    <t>289061</t>
  </si>
  <si>
    <t>289063</t>
  </si>
  <si>
    <t>Jefferson Davis County</t>
  </si>
  <si>
    <t>289065</t>
  </si>
  <si>
    <t>289067</t>
  </si>
  <si>
    <t>Kemper County</t>
  </si>
  <si>
    <t>289069</t>
  </si>
  <si>
    <t>289071</t>
  </si>
  <si>
    <t>289073</t>
  </si>
  <si>
    <t>289075</t>
  </si>
  <si>
    <t>289077</t>
  </si>
  <si>
    <t>Leake County</t>
  </si>
  <si>
    <t>289079</t>
  </si>
  <si>
    <t>289081</t>
  </si>
  <si>
    <t>Leflore County</t>
  </si>
  <si>
    <t>289083</t>
  </si>
  <si>
    <t>289085</t>
  </si>
  <si>
    <t>289087</t>
  </si>
  <si>
    <t>289091</t>
  </si>
  <si>
    <t>289093</t>
  </si>
  <si>
    <t>289095</t>
  </si>
  <si>
    <t>289097</t>
  </si>
  <si>
    <t>Neshoba County</t>
  </si>
  <si>
    <t>289099</t>
  </si>
  <si>
    <t>289101</t>
  </si>
  <si>
    <t>Noxubee County</t>
  </si>
  <si>
    <t>289103</t>
  </si>
  <si>
    <t>Oktibbeha County</t>
  </si>
  <si>
    <t>289105</t>
  </si>
  <si>
    <t>Panola County</t>
  </si>
  <si>
    <t>289107</t>
  </si>
  <si>
    <t>289111</t>
  </si>
  <si>
    <t>289113</t>
  </si>
  <si>
    <t>Pontotoc County</t>
  </si>
  <si>
    <t>289115</t>
  </si>
  <si>
    <t>Prentiss County</t>
  </si>
  <si>
    <t>289117</t>
  </si>
  <si>
    <t>289119</t>
  </si>
  <si>
    <t>289123</t>
  </si>
  <si>
    <t>Sharkey County</t>
  </si>
  <si>
    <t>289125</t>
  </si>
  <si>
    <t>289127</t>
  </si>
  <si>
    <t>289129</t>
  </si>
  <si>
    <t>Sunflower County</t>
  </si>
  <si>
    <t>289133</t>
  </si>
  <si>
    <t>Tallahatchie County</t>
  </si>
  <si>
    <t>289135</t>
  </si>
  <si>
    <t>Tate County</t>
  </si>
  <si>
    <t>289137</t>
  </si>
  <si>
    <t>Tippah County</t>
  </si>
  <si>
    <t>289139</t>
  </si>
  <si>
    <t>Tishomingo County</t>
  </si>
  <si>
    <t>289141</t>
  </si>
  <si>
    <t>Tunica County</t>
  </si>
  <si>
    <t>289143</t>
  </si>
  <si>
    <t>289145</t>
  </si>
  <si>
    <t>Walthall County</t>
  </si>
  <si>
    <t>289147</t>
  </si>
  <si>
    <t>289151</t>
  </si>
  <si>
    <t>289153</t>
  </si>
  <si>
    <t>289155</t>
  </si>
  <si>
    <t>289157</t>
  </si>
  <si>
    <t>289159</t>
  </si>
  <si>
    <t>Yalobusha County</t>
  </si>
  <si>
    <t>289161</t>
  </si>
  <si>
    <t>Yazoo County</t>
  </si>
  <si>
    <t>289163</t>
  </si>
  <si>
    <t>Missouri Balance of State CoC</t>
  </si>
  <si>
    <t>291152</t>
  </si>
  <si>
    <t>Jefferson City</t>
  </si>
  <si>
    <t>292628</t>
  </si>
  <si>
    <t>299001</t>
  </si>
  <si>
    <t>299005</t>
  </si>
  <si>
    <t>Audrain County</t>
  </si>
  <si>
    <t>299007</t>
  </si>
  <si>
    <t>299009</t>
  </si>
  <si>
    <t>299011</t>
  </si>
  <si>
    <t>Bates County</t>
  </si>
  <si>
    <t>299013</t>
  </si>
  <si>
    <t>299015</t>
  </si>
  <si>
    <t>Bollinger County</t>
  </si>
  <si>
    <t>299017</t>
  </si>
  <si>
    <t>299019</t>
  </si>
  <si>
    <t>299023</t>
  </si>
  <si>
    <t>299025</t>
  </si>
  <si>
    <t>Callaway County</t>
  </si>
  <si>
    <t>299027</t>
  </si>
  <si>
    <t>299029</t>
  </si>
  <si>
    <t>Cape Girardeau County</t>
  </si>
  <si>
    <t>299031</t>
  </si>
  <si>
    <t>299033</t>
  </si>
  <si>
    <t>299035</t>
  </si>
  <si>
    <t>299037</t>
  </si>
  <si>
    <t>299039</t>
  </si>
  <si>
    <t>Chariton County</t>
  </si>
  <si>
    <t>299041</t>
  </si>
  <si>
    <t>299045</t>
  </si>
  <si>
    <t>299047</t>
  </si>
  <si>
    <t>299049</t>
  </si>
  <si>
    <t>Cole County</t>
  </si>
  <si>
    <t>299051</t>
  </si>
  <si>
    <t>Cooper County</t>
  </si>
  <si>
    <t>299053</t>
  </si>
  <si>
    <t>299055</t>
  </si>
  <si>
    <t>299057</t>
  </si>
  <si>
    <t>299059</t>
  </si>
  <si>
    <t>299061</t>
  </si>
  <si>
    <t>Dent County</t>
  </si>
  <si>
    <t>299065</t>
  </si>
  <si>
    <t>299067</t>
  </si>
  <si>
    <t>Dunklin County</t>
  </si>
  <si>
    <t>299069</t>
  </si>
  <si>
    <t>299071</t>
  </si>
  <si>
    <t>Gasconade County</t>
  </si>
  <si>
    <t>299073</t>
  </si>
  <si>
    <t>Gentry County</t>
  </si>
  <si>
    <t>299075</t>
  </si>
  <si>
    <t>299079</t>
  </si>
  <si>
    <t>299081</t>
  </si>
  <si>
    <t>299083</t>
  </si>
  <si>
    <t>Hickory County</t>
  </si>
  <si>
    <t>299085</t>
  </si>
  <si>
    <t>Holt County</t>
  </si>
  <si>
    <t>299087</t>
  </si>
  <si>
    <t>299089</t>
  </si>
  <si>
    <t>Howell County</t>
  </si>
  <si>
    <t>299091</t>
  </si>
  <si>
    <t>299093</t>
  </si>
  <si>
    <t>299099</t>
  </si>
  <si>
    <t>299101</t>
  </si>
  <si>
    <t>299103</t>
  </si>
  <si>
    <t>Laclede County</t>
  </si>
  <si>
    <t>299105</t>
  </si>
  <si>
    <t>299107</t>
  </si>
  <si>
    <t>299109</t>
  </si>
  <si>
    <t>299111</t>
  </si>
  <si>
    <t>299115</t>
  </si>
  <si>
    <t>299117</t>
  </si>
  <si>
    <t>Mcdonald County</t>
  </si>
  <si>
    <t>299119</t>
  </si>
  <si>
    <t>299121</t>
  </si>
  <si>
    <t>299123</t>
  </si>
  <si>
    <t>Maries County</t>
  </si>
  <si>
    <t>299125</t>
  </si>
  <si>
    <t>299127</t>
  </si>
  <si>
    <t>299129</t>
  </si>
  <si>
    <t>299131</t>
  </si>
  <si>
    <t>299133</t>
  </si>
  <si>
    <t>Moniteau County</t>
  </si>
  <si>
    <t>299135</t>
  </si>
  <si>
    <t>299137</t>
  </si>
  <si>
    <t>299139</t>
  </si>
  <si>
    <t>299141</t>
  </si>
  <si>
    <t>New Madrid County</t>
  </si>
  <si>
    <t>299143</t>
  </si>
  <si>
    <t>Nodaway County</t>
  </si>
  <si>
    <t>299147</t>
  </si>
  <si>
    <t>Oregon County</t>
  </si>
  <si>
    <t>299149</t>
  </si>
  <si>
    <t>299151</t>
  </si>
  <si>
    <t>Ozark County</t>
  </si>
  <si>
    <t>299153</t>
  </si>
  <si>
    <t>Pemiscot County</t>
  </si>
  <si>
    <t>299155</t>
  </si>
  <si>
    <t>299157</t>
  </si>
  <si>
    <t>Pettis County</t>
  </si>
  <si>
    <t>299159</t>
  </si>
  <si>
    <t>Phelps County</t>
  </si>
  <si>
    <t>299161</t>
  </si>
  <si>
    <t>299163</t>
  </si>
  <si>
    <t>Platte County</t>
  </si>
  <si>
    <t>299165</t>
  </si>
  <si>
    <t>299167</t>
  </si>
  <si>
    <t>299169</t>
  </si>
  <si>
    <t>299171</t>
  </si>
  <si>
    <t>Ralls County</t>
  </si>
  <si>
    <t>299173</t>
  </si>
  <si>
    <t>299175</t>
  </si>
  <si>
    <t>Ray County</t>
  </si>
  <si>
    <t>299177</t>
  </si>
  <si>
    <t>Reynolds County</t>
  </si>
  <si>
    <t>299179</t>
  </si>
  <si>
    <t>299181</t>
  </si>
  <si>
    <t>299185</t>
  </si>
  <si>
    <t>Ste. Genevieve County</t>
  </si>
  <si>
    <t>299186</t>
  </si>
  <si>
    <t>St. Francois County</t>
  </si>
  <si>
    <t>299187</t>
  </si>
  <si>
    <t>299195</t>
  </si>
  <si>
    <t>Schuyler County</t>
  </si>
  <si>
    <t>299197</t>
  </si>
  <si>
    <t>Scotland County</t>
  </si>
  <si>
    <t>299199</t>
  </si>
  <si>
    <t>299201</t>
  </si>
  <si>
    <t>Shannon County</t>
  </si>
  <si>
    <t>299203</t>
  </si>
  <si>
    <t>299205</t>
  </si>
  <si>
    <t>Stoddard County</t>
  </si>
  <si>
    <t>299207</t>
  </si>
  <si>
    <t>299209</t>
  </si>
  <si>
    <t>299211</t>
  </si>
  <si>
    <t>Taney County</t>
  </si>
  <si>
    <t>299213</t>
  </si>
  <si>
    <t>Texas County</t>
  </si>
  <si>
    <t>299215</t>
  </si>
  <si>
    <t>Vernon County</t>
  </si>
  <si>
    <t>299217</t>
  </si>
  <si>
    <t>299221</t>
  </si>
  <si>
    <t>299223</t>
  </si>
  <si>
    <t>299227</t>
  </si>
  <si>
    <t>299229</t>
  </si>
  <si>
    <t>Mobile City &amp; County/Baldwin County CoC</t>
  </si>
  <si>
    <t>Mobile</t>
  </si>
  <si>
    <t>011542</t>
  </si>
  <si>
    <t>019003</t>
  </si>
  <si>
    <t>Mobile County</t>
  </si>
  <si>
    <t>019097</t>
  </si>
  <si>
    <t>Monmouth County CoC</t>
  </si>
  <si>
    <t>Asbury Park</t>
  </si>
  <si>
    <t>340072</t>
  </si>
  <si>
    <t>Long Branch</t>
  </si>
  <si>
    <t>341716</t>
  </si>
  <si>
    <t>341974</t>
  </si>
  <si>
    <t>Monmouth County</t>
  </si>
  <si>
    <t>349025</t>
  </si>
  <si>
    <t>Monroe City &amp; County CoC</t>
  </si>
  <si>
    <t>Monroe</t>
  </si>
  <si>
    <t>264164</t>
  </si>
  <si>
    <t>269115</t>
  </si>
  <si>
    <t>Monroe County CoC</t>
  </si>
  <si>
    <t>129087</t>
  </si>
  <si>
    <t>Monroe/Northeast Louisiana CoC</t>
  </si>
  <si>
    <t>221206</t>
  </si>
  <si>
    <t>Caldwell Parish</t>
  </si>
  <si>
    <t>229021</t>
  </si>
  <si>
    <t>East Carroll Parish</t>
  </si>
  <si>
    <t>229035</t>
  </si>
  <si>
    <t>Franklin Parish</t>
  </si>
  <si>
    <t>229041</t>
  </si>
  <si>
    <t>Jackson Parish</t>
  </si>
  <si>
    <t>229049</t>
  </si>
  <si>
    <t>Lincoln Parish</t>
  </si>
  <si>
    <t>229061</t>
  </si>
  <si>
    <t>Madison Parish</t>
  </si>
  <si>
    <t>229065</t>
  </si>
  <si>
    <t>Morehouse Parish</t>
  </si>
  <si>
    <t>229067</t>
  </si>
  <si>
    <t>Ouachita Parish</t>
  </si>
  <si>
    <t>229073</t>
  </si>
  <si>
    <t>Richland Parish</t>
  </si>
  <si>
    <t>229083</t>
  </si>
  <si>
    <t>Tensas Parish</t>
  </si>
  <si>
    <t>229107</t>
  </si>
  <si>
    <t>Union Parish</t>
  </si>
  <si>
    <t>229111</t>
  </si>
  <si>
    <t>West Carroll Parish</t>
  </si>
  <si>
    <t>229123</t>
  </si>
  <si>
    <t>Montana Statewide CoC</t>
  </si>
  <si>
    <t>Billings</t>
  </si>
  <si>
    <t>300066</t>
  </si>
  <si>
    <t>Great Falls</t>
  </si>
  <si>
    <t>300342</t>
  </si>
  <si>
    <t>Missoula</t>
  </si>
  <si>
    <t>300540</t>
  </si>
  <si>
    <t>Beaverhead County</t>
  </si>
  <si>
    <t>309001</t>
  </si>
  <si>
    <t>Big Horn County</t>
  </si>
  <si>
    <t>309003</t>
  </si>
  <si>
    <t>309005</t>
  </si>
  <si>
    <t>Broadwater County</t>
  </si>
  <si>
    <t>309007</t>
  </si>
  <si>
    <t>309009</t>
  </si>
  <si>
    <t>309011</t>
  </si>
  <si>
    <t>Cascade County</t>
  </si>
  <si>
    <t>309013</t>
  </si>
  <si>
    <t>Chouteau County</t>
  </si>
  <si>
    <t>309015</t>
  </si>
  <si>
    <t>309017</t>
  </si>
  <si>
    <t>Daniels County</t>
  </si>
  <si>
    <t>309019</t>
  </si>
  <si>
    <t>309021</t>
  </si>
  <si>
    <t>Deer Lodge County</t>
  </si>
  <si>
    <t>309023</t>
  </si>
  <si>
    <t>Fallon County</t>
  </si>
  <si>
    <t>309025</t>
  </si>
  <si>
    <t>Fergus County</t>
  </si>
  <si>
    <t>309027</t>
  </si>
  <si>
    <t>Flathead County</t>
  </si>
  <si>
    <t>309029</t>
  </si>
  <si>
    <t>309031</t>
  </si>
  <si>
    <t>309033</t>
  </si>
  <si>
    <t>Glacier County</t>
  </si>
  <si>
    <t>309035</t>
  </si>
  <si>
    <t>Golden Valley County</t>
  </si>
  <si>
    <t>309037</t>
  </si>
  <si>
    <t>Granite County</t>
  </si>
  <si>
    <t>309039</t>
  </si>
  <si>
    <t>Hill County</t>
  </si>
  <si>
    <t>309041</t>
  </si>
  <si>
    <t>309043</t>
  </si>
  <si>
    <t>Judith Basin County</t>
  </si>
  <si>
    <t>309045</t>
  </si>
  <si>
    <t>309047</t>
  </si>
  <si>
    <t>Lewis And Clark County</t>
  </si>
  <si>
    <t>309049</t>
  </si>
  <si>
    <t>309051</t>
  </si>
  <si>
    <t>309053</t>
  </si>
  <si>
    <t>Mccone County</t>
  </si>
  <si>
    <t>309055</t>
  </si>
  <si>
    <t>309057</t>
  </si>
  <si>
    <t>Meagher County</t>
  </si>
  <si>
    <t>309059</t>
  </si>
  <si>
    <t>309061</t>
  </si>
  <si>
    <t>Missoula County</t>
  </si>
  <si>
    <t>309063</t>
  </si>
  <si>
    <t>Musselshell County</t>
  </si>
  <si>
    <t>309065</t>
  </si>
  <si>
    <t>309067</t>
  </si>
  <si>
    <t>Petroleum County</t>
  </si>
  <si>
    <t>309069</t>
  </si>
  <si>
    <t>309071</t>
  </si>
  <si>
    <t>Pondera County</t>
  </si>
  <si>
    <t>309073</t>
  </si>
  <si>
    <t>Powder River County</t>
  </si>
  <si>
    <t>309075</t>
  </si>
  <si>
    <t>309077</t>
  </si>
  <si>
    <t>309079</t>
  </si>
  <si>
    <t>Ravalli County</t>
  </si>
  <si>
    <t>309081</t>
  </si>
  <si>
    <t>309083</t>
  </si>
  <si>
    <t>Roosevelt County</t>
  </si>
  <si>
    <t>309085</t>
  </si>
  <si>
    <t>Rosebud County</t>
  </si>
  <si>
    <t>309087</t>
  </si>
  <si>
    <t>Sanders County</t>
  </si>
  <si>
    <t>309089</t>
  </si>
  <si>
    <t>309091</t>
  </si>
  <si>
    <t>Silver Bow County</t>
  </si>
  <si>
    <t>309093</t>
  </si>
  <si>
    <t>Stillwater County</t>
  </si>
  <si>
    <t>309095</t>
  </si>
  <si>
    <t>Sweet Grass County</t>
  </si>
  <si>
    <t>309097</t>
  </si>
  <si>
    <t>309099</t>
  </si>
  <si>
    <t>Toole County</t>
  </si>
  <si>
    <t>309101</t>
  </si>
  <si>
    <t>Treasure County</t>
  </si>
  <si>
    <t>309103</t>
  </si>
  <si>
    <t>309105</t>
  </si>
  <si>
    <t>Wheatland County</t>
  </si>
  <si>
    <t>309107</t>
  </si>
  <si>
    <t>Wibaux County</t>
  </si>
  <si>
    <t>309109</t>
  </si>
  <si>
    <t>Yellowstone County</t>
  </si>
  <si>
    <t>309111</t>
  </si>
  <si>
    <t>Montgomery City &amp; County CoC</t>
  </si>
  <si>
    <t>Montgomery</t>
  </si>
  <si>
    <t>011560</t>
  </si>
  <si>
    <t>Autauga County</t>
  </si>
  <si>
    <t>019001</t>
  </si>
  <si>
    <t>Bullock County</t>
  </si>
  <si>
    <t>019011</t>
  </si>
  <si>
    <t>019051</t>
  </si>
  <si>
    <t>019085</t>
  </si>
  <si>
    <t>019101</t>
  </si>
  <si>
    <t>Montgomery County CoC</t>
  </si>
  <si>
    <t>Gaithersburg</t>
  </si>
  <si>
    <t>240582</t>
  </si>
  <si>
    <t>249031</t>
  </si>
  <si>
    <t>Moorhead/West Central Minnesota CoC</t>
  </si>
  <si>
    <t>Moorhead</t>
  </si>
  <si>
    <t>273198</t>
  </si>
  <si>
    <t>Becker County</t>
  </si>
  <si>
    <t>279005</t>
  </si>
  <si>
    <t>279027</t>
  </si>
  <si>
    <t>279041</t>
  </si>
  <si>
    <t>279051</t>
  </si>
  <si>
    <t>Otter Tail County</t>
  </si>
  <si>
    <t>279111</t>
  </si>
  <si>
    <t>279121</t>
  </si>
  <si>
    <t>279149</t>
  </si>
  <si>
    <t>Traverse County</t>
  </si>
  <si>
    <t>279155</t>
  </si>
  <si>
    <t>Wadena County</t>
  </si>
  <si>
    <t>279159</t>
  </si>
  <si>
    <t>Wilkin County</t>
  </si>
  <si>
    <t>279167</t>
  </si>
  <si>
    <t>Morris County CoC</t>
  </si>
  <si>
    <t>Parsippany-Troyhills Twp</t>
  </si>
  <si>
    <t>342448</t>
  </si>
  <si>
    <t>349027</t>
  </si>
  <si>
    <t>Morristown/Blount, Sevier, Campbell, Cocke Counties CoC</t>
  </si>
  <si>
    <t>Morristown</t>
  </si>
  <si>
    <t>471326</t>
  </si>
  <si>
    <t>Oak Ridge</t>
  </si>
  <si>
    <t>471422</t>
  </si>
  <si>
    <t>479001</t>
  </si>
  <si>
    <t>479009</t>
  </si>
  <si>
    <t>479013</t>
  </si>
  <si>
    <t>479025</t>
  </si>
  <si>
    <t>Cocke County</t>
  </si>
  <si>
    <t>479029</t>
  </si>
  <si>
    <t>Grainger County</t>
  </si>
  <si>
    <t>479057</t>
  </si>
  <si>
    <t>Hamblen County</t>
  </si>
  <si>
    <t>479063</t>
  </si>
  <si>
    <t>479089</t>
  </si>
  <si>
    <t>Loudon County</t>
  </si>
  <si>
    <t>479105</t>
  </si>
  <si>
    <t>479123</t>
  </si>
  <si>
    <t>479155</t>
  </si>
  <si>
    <t>479173</t>
  </si>
  <si>
    <t>Murfreesboro/Rutherford County CoC</t>
  </si>
  <si>
    <t>Murfreesboro</t>
  </si>
  <si>
    <t>471362</t>
  </si>
  <si>
    <t>Rutherford County</t>
  </si>
  <si>
    <t>479149</t>
  </si>
  <si>
    <t>Myrtle Beach, Sumter City &amp; County CoC</t>
  </si>
  <si>
    <t>450534</t>
  </si>
  <si>
    <t>Sumter</t>
  </si>
  <si>
    <t>451620</t>
  </si>
  <si>
    <t>Chesterfield County</t>
  </si>
  <si>
    <t>459025</t>
  </si>
  <si>
    <t>Clarendon County</t>
  </si>
  <si>
    <t>459027</t>
  </si>
  <si>
    <t>Darlington County</t>
  </si>
  <si>
    <t>459031</t>
  </si>
  <si>
    <t>Dillon County</t>
  </si>
  <si>
    <t>459033</t>
  </si>
  <si>
    <t>Florence County</t>
  </si>
  <si>
    <t>459041</t>
  </si>
  <si>
    <t>Georgetown County</t>
  </si>
  <si>
    <t>459043</t>
  </si>
  <si>
    <t>Horry County</t>
  </si>
  <si>
    <t>459051</t>
  </si>
  <si>
    <t>459061</t>
  </si>
  <si>
    <t>459067</t>
  </si>
  <si>
    <t>Marlboro County</t>
  </si>
  <si>
    <t>459069</t>
  </si>
  <si>
    <t>459085</t>
  </si>
  <si>
    <t>Williamsburg County</t>
  </si>
  <si>
    <t>459089</t>
  </si>
  <si>
    <t>Napa City &amp; County CoC</t>
  </si>
  <si>
    <t>Napa City</t>
  </si>
  <si>
    <t>062406</t>
  </si>
  <si>
    <t>Napa County</t>
  </si>
  <si>
    <t>069055</t>
  </si>
  <si>
    <t>Naples/Collier County CoC</t>
  </si>
  <si>
    <t>Marco Island City</t>
  </si>
  <si>
    <t>121874</t>
  </si>
  <si>
    <t>Collier County</t>
  </si>
  <si>
    <t>129021</t>
  </si>
  <si>
    <t>Nashua/Hillsborough County CoC</t>
  </si>
  <si>
    <t>Nashua</t>
  </si>
  <si>
    <t>331026</t>
  </si>
  <si>
    <t>Hillsborough County</t>
  </si>
  <si>
    <t>339011</t>
  </si>
  <si>
    <t>Nashville-Davidson County CoC</t>
  </si>
  <si>
    <t>Nashville-Davidson</t>
  </si>
  <si>
    <t>471368</t>
  </si>
  <si>
    <t>Nassau, Suffolk Counties CoC</t>
  </si>
  <si>
    <t>Babylon Town</t>
  </si>
  <si>
    <t>360352</t>
  </si>
  <si>
    <t>Huntington Town</t>
  </si>
  <si>
    <t>363088</t>
  </si>
  <si>
    <t>Islip Town</t>
  </si>
  <si>
    <t>363160</t>
  </si>
  <si>
    <t>369059</t>
  </si>
  <si>
    <t>369103</t>
  </si>
  <si>
    <t>Nebraska Balance of State CoC</t>
  </si>
  <si>
    <t>319001</t>
  </si>
  <si>
    <t>Antelope County</t>
  </si>
  <si>
    <t>319003</t>
  </si>
  <si>
    <t>Arthur County</t>
  </si>
  <si>
    <t>319005</t>
  </si>
  <si>
    <t>Banner County</t>
  </si>
  <si>
    <t>319007</t>
  </si>
  <si>
    <t>319009</t>
  </si>
  <si>
    <t>319011</t>
  </si>
  <si>
    <t>Box Butte County</t>
  </si>
  <si>
    <t>319013</t>
  </si>
  <si>
    <t>319015</t>
  </si>
  <si>
    <t>319017</t>
  </si>
  <si>
    <t>Buffalo County</t>
  </si>
  <si>
    <t>319019</t>
  </si>
  <si>
    <t>Burt County</t>
  </si>
  <si>
    <t>319021</t>
  </si>
  <si>
    <t>319023</t>
  </si>
  <si>
    <t>319025</t>
  </si>
  <si>
    <t>319027</t>
  </si>
  <si>
    <t>319029</t>
  </si>
  <si>
    <t>Cherry County</t>
  </si>
  <si>
    <t>319031</t>
  </si>
  <si>
    <t>319033</t>
  </si>
  <si>
    <t>319035</t>
  </si>
  <si>
    <t>Colfax County</t>
  </si>
  <si>
    <t>319037</t>
  </si>
  <si>
    <t>Cuming County</t>
  </si>
  <si>
    <t>319039</t>
  </si>
  <si>
    <t>319041</t>
  </si>
  <si>
    <t>Dawes County</t>
  </si>
  <si>
    <t>319045</t>
  </si>
  <si>
    <t>319047</t>
  </si>
  <si>
    <t>Deuel County</t>
  </si>
  <si>
    <t>319049</t>
  </si>
  <si>
    <t>Dixon County</t>
  </si>
  <si>
    <t>319051</t>
  </si>
  <si>
    <t>319053</t>
  </si>
  <si>
    <t>Dundy County</t>
  </si>
  <si>
    <t>319057</t>
  </si>
  <si>
    <t>Fillmore County</t>
  </si>
  <si>
    <t>319059</t>
  </si>
  <si>
    <t>319061</t>
  </si>
  <si>
    <t>Frontier County</t>
  </si>
  <si>
    <t>319063</t>
  </si>
  <si>
    <t>Furnas County</t>
  </si>
  <si>
    <t>319065</t>
  </si>
  <si>
    <t>Gage County</t>
  </si>
  <si>
    <t>319067</t>
  </si>
  <si>
    <t>Garden County</t>
  </si>
  <si>
    <t>319069</t>
  </si>
  <si>
    <t>319071</t>
  </si>
  <si>
    <t>Gosper County</t>
  </si>
  <si>
    <t>319073</t>
  </si>
  <si>
    <t>319075</t>
  </si>
  <si>
    <t>319077</t>
  </si>
  <si>
    <t>319079</t>
  </si>
  <si>
    <t>319081</t>
  </si>
  <si>
    <t>319083</t>
  </si>
  <si>
    <t>Hayes County</t>
  </si>
  <si>
    <t>319085</t>
  </si>
  <si>
    <t>Hitchcock County</t>
  </si>
  <si>
    <t>319087</t>
  </si>
  <si>
    <t>319089</t>
  </si>
  <si>
    <t>Hooker County</t>
  </si>
  <si>
    <t>319091</t>
  </si>
  <si>
    <t>319093</t>
  </si>
  <si>
    <t>319095</t>
  </si>
  <si>
    <t>319097</t>
  </si>
  <si>
    <t>Kearney County</t>
  </si>
  <si>
    <t>319099</t>
  </si>
  <si>
    <t>Keith County</t>
  </si>
  <si>
    <t>319101</t>
  </si>
  <si>
    <t>Keya Paha County</t>
  </si>
  <si>
    <t>319103</t>
  </si>
  <si>
    <t>Kimball County</t>
  </si>
  <si>
    <t>319105</t>
  </si>
  <si>
    <t>319107</t>
  </si>
  <si>
    <t>319109</t>
  </si>
  <si>
    <t>319111</t>
  </si>
  <si>
    <t>319113</t>
  </si>
  <si>
    <t>Loup County</t>
  </si>
  <si>
    <t>319115</t>
  </si>
  <si>
    <t>319117</t>
  </si>
  <si>
    <t>319119</t>
  </si>
  <si>
    <t>Merrick County</t>
  </si>
  <si>
    <t>319121</t>
  </si>
  <si>
    <t>Morrill County</t>
  </si>
  <si>
    <t>319123</t>
  </si>
  <si>
    <t>Nance County</t>
  </si>
  <si>
    <t>319125</t>
  </si>
  <si>
    <t>319127</t>
  </si>
  <si>
    <t>Nuckolls County</t>
  </si>
  <si>
    <t>319129</t>
  </si>
  <si>
    <t>Otoe County</t>
  </si>
  <si>
    <t>319131</t>
  </si>
  <si>
    <t>319133</t>
  </si>
  <si>
    <t>Perkins County</t>
  </si>
  <si>
    <t>319135</t>
  </si>
  <si>
    <t>319137</t>
  </si>
  <si>
    <t>319139</t>
  </si>
  <si>
    <t>319141</t>
  </si>
  <si>
    <t>319143</t>
  </si>
  <si>
    <t>Red Willow County</t>
  </si>
  <si>
    <t>319145</t>
  </si>
  <si>
    <t>Richardson County</t>
  </si>
  <si>
    <t>319147</t>
  </si>
  <si>
    <t>Rock County</t>
  </si>
  <si>
    <t>319149</t>
  </si>
  <si>
    <t>319151</t>
  </si>
  <si>
    <t>Saunders County</t>
  </si>
  <si>
    <t>319155</t>
  </si>
  <si>
    <t>Scotts Bluff County</t>
  </si>
  <si>
    <t>319157</t>
  </si>
  <si>
    <t>319159</t>
  </si>
  <si>
    <t>319161</t>
  </si>
  <si>
    <t>319163</t>
  </si>
  <si>
    <t>319165</t>
  </si>
  <si>
    <t>319167</t>
  </si>
  <si>
    <t>Thayer County</t>
  </si>
  <si>
    <t>319169</t>
  </si>
  <si>
    <t>319171</t>
  </si>
  <si>
    <t>Thurston County</t>
  </si>
  <si>
    <t>319173</t>
  </si>
  <si>
    <t>319175</t>
  </si>
  <si>
    <t>319177</t>
  </si>
  <si>
    <t>319179</t>
  </si>
  <si>
    <t>319181</t>
  </si>
  <si>
    <t>319183</t>
  </si>
  <si>
    <t>319185</t>
  </si>
  <si>
    <t>Nevada Balance of State CoC</t>
  </si>
  <si>
    <t>Carson City</t>
  </si>
  <si>
    <t>320036</t>
  </si>
  <si>
    <t>Churchill County</t>
  </si>
  <si>
    <t>329001</t>
  </si>
  <si>
    <t>329005</t>
  </si>
  <si>
    <t>Elko County</t>
  </si>
  <si>
    <t>329007</t>
  </si>
  <si>
    <t>Esmeralda County</t>
  </si>
  <si>
    <t>329009</t>
  </si>
  <si>
    <t>Eureka County</t>
  </si>
  <si>
    <t>329011</t>
  </si>
  <si>
    <t>329013</t>
  </si>
  <si>
    <t>Lander County</t>
  </si>
  <si>
    <t>329015</t>
  </si>
  <si>
    <t>329017</t>
  </si>
  <si>
    <t>329019</t>
  </si>
  <si>
    <t>329021</t>
  </si>
  <si>
    <t>Nye County</t>
  </si>
  <si>
    <t>329023</t>
  </si>
  <si>
    <t>Pershing County</t>
  </si>
  <si>
    <t>329027</t>
  </si>
  <si>
    <t>Storey County</t>
  </si>
  <si>
    <t>329029</t>
  </si>
  <si>
    <t>White Pine County</t>
  </si>
  <si>
    <t>329033</t>
  </si>
  <si>
    <t>New Bedford CoC</t>
  </si>
  <si>
    <t>New Bedford</t>
  </si>
  <si>
    <t>251614</t>
  </si>
  <si>
    <t>New Brunswick/Middlesex County CoC</t>
  </si>
  <si>
    <t>Edison</t>
  </si>
  <si>
    <t>340780</t>
  </si>
  <si>
    <t>New Brunswick</t>
  </si>
  <si>
    <t>342196</t>
  </si>
  <si>
    <t>Old Bridge Township</t>
  </si>
  <si>
    <t>342378</t>
  </si>
  <si>
    <t>Perth Amboy</t>
  </si>
  <si>
    <t>342532</t>
  </si>
  <si>
    <t>Sayreville</t>
  </si>
  <si>
    <t>342886</t>
  </si>
  <si>
    <t>Woodbridge</t>
  </si>
  <si>
    <t>343624</t>
  </si>
  <si>
    <t>349023</t>
  </si>
  <si>
    <t>New Hampshire Balance of State CoC</t>
  </si>
  <si>
    <t>330378</t>
  </si>
  <si>
    <t>Portsmouth</t>
  </si>
  <si>
    <t>331254</t>
  </si>
  <si>
    <t>Rochester</t>
  </si>
  <si>
    <t>331284</t>
  </si>
  <si>
    <t>Belknap County</t>
  </si>
  <si>
    <t>339001</t>
  </si>
  <si>
    <t>339003</t>
  </si>
  <si>
    <t>Cheshire County</t>
  </si>
  <si>
    <t>339005</t>
  </si>
  <si>
    <t>Coos County</t>
  </si>
  <si>
    <t>339007</t>
  </si>
  <si>
    <t>Grafton County</t>
  </si>
  <si>
    <t>339009</t>
  </si>
  <si>
    <t>Merrimack County</t>
  </si>
  <si>
    <t>339013</t>
  </si>
  <si>
    <t>339015</t>
  </si>
  <si>
    <t>Strafford County</t>
  </si>
  <si>
    <t>339017</t>
  </si>
  <si>
    <t>339019</t>
  </si>
  <si>
    <t>New Mexico Balance of State CoC</t>
  </si>
  <si>
    <t>Farmington</t>
  </si>
  <si>
    <t>350204</t>
  </si>
  <si>
    <t>Las Cruces</t>
  </si>
  <si>
    <t>350336</t>
  </si>
  <si>
    <t>Rio Rancho</t>
  </si>
  <si>
    <t>350479</t>
  </si>
  <si>
    <t>Santa Fe</t>
  </si>
  <si>
    <t>350534</t>
  </si>
  <si>
    <t>Bernalillo County</t>
  </si>
  <si>
    <t>359001</t>
  </si>
  <si>
    <t>Catron County</t>
  </si>
  <si>
    <t>359003</t>
  </si>
  <si>
    <t>Chaves County</t>
  </si>
  <si>
    <t>359005</t>
  </si>
  <si>
    <t>Cibola County</t>
  </si>
  <si>
    <t>359006</t>
  </si>
  <si>
    <t>359007</t>
  </si>
  <si>
    <t>Curry County</t>
  </si>
  <si>
    <t>359009</t>
  </si>
  <si>
    <t>De Baca County</t>
  </si>
  <si>
    <t>359011</t>
  </si>
  <si>
    <t>Doña Ana County</t>
  </si>
  <si>
    <t>359013</t>
  </si>
  <si>
    <t>Eddy County</t>
  </si>
  <si>
    <t>359015</t>
  </si>
  <si>
    <t>359017</t>
  </si>
  <si>
    <t>Guadalupe County</t>
  </si>
  <si>
    <t>359019</t>
  </si>
  <si>
    <t>Harding County</t>
  </si>
  <si>
    <t>359021</t>
  </si>
  <si>
    <t>Hidalgo County</t>
  </si>
  <si>
    <t>359023</t>
  </si>
  <si>
    <t>Lea County</t>
  </si>
  <si>
    <t>359025</t>
  </si>
  <si>
    <t>359027</t>
  </si>
  <si>
    <t>Los Alamos County</t>
  </si>
  <si>
    <t>359028</t>
  </si>
  <si>
    <t>Luna County</t>
  </si>
  <si>
    <t>359029</t>
  </si>
  <si>
    <t>Mckinley County</t>
  </si>
  <si>
    <t>359031</t>
  </si>
  <si>
    <t>Mora County</t>
  </si>
  <si>
    <t>359033</t>
  </si>
  <si>
    <t>359035</t>
  </si>
  <si>
    <t>Quay County</t>
  </si>
  <si>
    <t>359037</t>
  </si>
  <si>
    <t>Rio Arriba County</t>
  </si>
  <si>
    <t>359039</t>
  </si>
  <si>
    <t>359041</t>
  </si>
  <si>
    <t>Sandoval County</t>
  </si>
  <si>
    <t>359043</t>
  </si>
  <si>
    <t>359045</t>
  </si>
  <si>
    <t>359047</t>
  </si>
  <si>
    <t>Santa Fe County</t>
  </si>
  <si>
    <t>359049</t>
  </si>
  <si>
    <t>Sierra County</t>
  </si>
  <si>
    <t>359051</t>
  </si>
  <si>
    <t>Socorro County</t>
  </si>
  <si>
    <t>359053</t>
  </si>
  <si>
    <t>Taos County</t>
  </si>
  <si>
    <t>359055</t>
  </si>
  <si>
    <t>Torrance County</t>
  </si>
  <si>
    <t>359057</t>
  </si>
  <si>
    <t>359059</t>
  </si>
  <si>
    <t>Valencia County</t>
  </si>
  <si>
    <t>359061</t>
  </si>
  <si>
    <t>New Orleans/Jefferson Parish CoC</t>
  </si>
  <si>
    <t>Kenner</t>
  </si>
  <si>
    <t>220924</t>
  </si>
  <si>
    <t>New Orleans</t>
  </si>
  <si>
    <t>221296</t>
  </si>
  <si>
    <t>Jefferson Parish</t>
  </si>
  <si>
    <t>229051</t>
  </si>
  <si>
    <t>New York City CoC</t>
  </si>
  <si>
    <t>New York</t>
  </si>
  <si>
    <t>364436</t>
  </si>
  <si>
    <t>Newark/Essex County CoC</t>
  </si>
  <si>
    <t>Bloomfield</t>
  </si>
  <si>
    <t>340246</t>
  </si>
  <si>
    <t>East Orange</t>
  </si>
  <si>
    <t>340732</t>
  </si>
  <si>
    <t>Irvington</t>
  </si>
  <si>
    <t>341434</t>
  </si>
  <si>
    <t>Newark</t>
  </si>
  <si>
    <t>342190</t>
  </si>
  <si>
    <t>349013</t>
  </si>
  <si>
    <t>Newburgh, Middletown/Orange County CoC</t>
  </si>
  <si>
    <t>364004</t>
  </si>
  <si>
    <t>Newburgh</t>
  </si>
  <si>
    <t>364320</t>
  </si>
  <si>
    <t>369071</t>
  </si>
  <si>
    <t>Newport News, Hampton/Virginia Peninsula CoC</t>
  </si>
  <si>
    <t>Hampton</t>
  </si>
  <si>
    <t>510720</t>
  </si>
  <si>
    <t>Newport News</t>
  </si>
  <si>
    <t>511098</t>
  </si>
  <si>
    <t>James City County</t>
  </si>
  <si>
    <t>519095</t>
  </si>
  <si>
    <t>519199</t>
  </si>
  <si>
    <t>Poquoson City</t>
  </si>
  <si>
    <t>519735</t>
  </si>
  <si>
    <t>Williamsburg City</t>
  </si>
  <si>
    <t>519830</t>
  </si>
  <si>
    <t>Norfolk/Chesapeake, Suffolk, Isle of Wight, Southampton Counties CoC</t>
  </si>
  <si>
    <t>Chesapeake</t>
  </si>
  <si>
    <t>510288</t>
  </si>
  <si>
    <t>Norfolk</t>
  </si>
  <si>
    <t>511116</t>
  </si>
  <si>
    <t>Suffolk</t>
  </si>
  <si>
    <t>511488</t>
  </si>
  <si>
    <t>Isle Of Wight County</t>
  </si>
  <si>
    <t>519093</t>
  </si>
  <si>
    <t>Southampton County</t>
  </si>
  <si>
    <t>519175</t>
  </si>
  <si>
    <t>519620</t>
  </si>
  <si>
    <t>Norman/Cleveland County CoC</t>
  </si>
  <si>
    <t>Moore City</t>
  </si>
  <si>
    <t>402046</t>
  </si>
  <si>
    <t>Norman</t>
  </si>
  <si>
    <t>402190</t>
  </si>
  <si>
    <t>Cleveland County</t>
  </si>
  <si>
    <t>409027</t>
  </si>
  <si>
    <t>North Carolina Balance of State CoC</t>
  </si>
  <si>
    <t>370432</t>
  </si>
  <si>
    <t>Concord</t>
  </si>
  <si>
    <t>370660</t>
  </si>
  <si>
    <t>Goldsboro</t>
  </si>
  <si>
    <t>371158</t>
  </si>
  <si>
    <t>371194</t>
  </si>
  <si>
    <t>Hickory</t>
  </si>
  <si>
    <t>371338</t>
  </si>
  <si>
    <t>371452</t>
  </si>
  <si>
    <t>Kannapolis</t>
  </si>
  <si>
    <t>371494</t>
  </si>
  <si>
    <t>Lenoir</t>
  </si>
  <si>
    <t>371644</t>
  </si>
  <si>
    <t>Morganton</t>
  </si>
  <si>
    <t>371944</t>
  </si>
  <si>
    <t>New Bern City</t>
  </si>
  <si>
    <t>372028</t>
  </si>
  <si>
    <t>Rocky Mount</t>
  </si>
  <si>
    <t>372406</t>
  </si>
  <si>
    <t>Salisbury</t>
  </si>
  <si>
    <t>372508</t>
  </si>
  <si>
    <t>Alamance County</t>
  </si>
  <si>
    <t>379001</t>
  </si>
  <si>
    <t>Alexander County</t>
  </si>
  <si>
    <t>379003</t>
  </si>
  <si>
    <t>Anson County</t>
  </si>
  <si>
    <t>379007</t>
  </si>
  <si>
    <t>379013</t>
  </si>
  <si>
    <t>Bertie County</t>
  </si>
  <si>
    <t>379015</t>
  </si>
  <si>
    <t>Bladen County</t>
  </si>
  <si>
    <t>379017</t>
  </si>
  <si>
    <t>379023</t>
  </si>
  <si>
    <t>Cabarrus County</t>
  </si>
  <si>
    <t>379025</t>
  </si>
  <si>
    <t>379027</t>
  </si>
  <si>
    <t>379029</t>
  </si>
  <si>
    <t>Carteret County</t>
  </si>
  <si>
    <t>379031</t>
  </si>
  <si>
    <t>Caswell County</t>
  </si>
  <si>
    <t>379033</t>
  </si>
  <si>
    <t>Catawba County</t>
  </si>
  <si>
    <t>379035</t>
  </si>
  <si>
    <t>Chatham County</t>
  </si>
  <si>
    <t>379037</t>
  </si>
  <si>
    <t>379039</t>
  </si>
  <si>
    <t>Chowan County</t>
  </si>
  <si>
    <t>379041</t>
  </si>
  <si>
    <t>379043</t>
  </si>
  <si>
    <t>Columbus County</t>
  </si>
  <si>
    <t>379047</t>
  </si>
  <si>
    <t>Craven County</t>
  </si>
  <si>
    <t>379049</t>
  </si>
  <si>
    <t>Currituck County</t>
  </si>
  <si>
    <t>379053</t>
  </si>
  <si>
    <t>Dare County</t>
  </si>
  <si>
    <t>379055</t>
  </si>
  <si>
    <t>Davidson County</t>
  </si>
  <si>
    <t>379057</t>
  </si>
  <si>
    <t>Davie County</t>
  </si>
  <si>
    <t>379059</t>
  </si>
  <si>
    <t>Duplin County</t>
  </si>
  <si>
    <t>379061</t>
  </si>
  <si>
    <t>Edgecombe County</t>
  </si>
  <si>
    <t>379065</t>
  </si>
  <si>
    <t>379069</t>
  </si>
  <si>
    <t>Gates County</t>
  </si>
  <si>
    <t>379073</t>
  </si>
  <si>
    <t>379075</t>
  </si>
  <si>
    <t>Granville County</t>
  </si>
  <si>
    <t>379077</t>
  </si>
  <si>
    <t>379079</t>
  </si>
  <si>
    <t>Halifax County</t>
  </si>
  <si>
    <t>379083</t>
  </si>
  <si>
    <t>Harnett County</t>
  </si>
  <si>
    <t>379085</t>
  </si>
  <si>
    <t>379087</t>
  </si>
  <si>
    <t>379089</t>
  </si>
  <si>
    <t>Hertford County</t>
  </si>
  <si>
    <t>379091</t>
  </si>
  <si>
    <t>Hoke County</t>
  </si>
  <si>
    <t>379093</t>
  </si>
  <si>
    <t>Hyde County</t>
  </si>
  <si>
    <t>379095</t>
  </si>
  <si>
    <t>Iredell County</t>
  </si>
  <si>
    <t>379097</t>
  </si>
  <si>
    <t>379099</t>
  </si>
  <si>
    <t>Johnston County</t>
  </si>
  <si>
    <t>379101</t>
  </si>
  <si>
    <t>379103</t>
  </si>
  <si>
    <t>379105</t>
  </si>
  <si>
    <t>Lenoir County</t>
  </si>
  <si>
    <t>379107</t>
  </si>
  <si>
    <t>Mcdowell County</t>
  </si>
  <si>
    <t>379111</t>
  </si>
  <si>
    <t>379113</t>
  </si>
  <si>
    <t>379115</t>
  </si>
  <si>
    <t>379117</t>
  </si>
  <si>
    <t>379123</t>
  </si>
  <si>
    <t>379125</t>
  </si>
  <si>
    <t>Nash County</t>
  </si>
  <si>
    <t>379127</t>
  </si>
  <si>
    <t>379131</t>
  </si>
  <si>
    <t>Onslow County</t>
  </si>
  <si>
    <t>379133</t>
  </si>
  <si>
    <t>Pamlico County</t>
  </si>
  <si>
    <t>379137</t>
  </si>
  <si>
    <t>Pasquotank County</t>
  </si>
  <si>
    <t>379139</t>
  </si>
  <si>
    <t>Perquimans County</t>
  </si>
  <si>
    <t>379143</t>
  </si>
  <si>
    <t>Person County</t>
  </si>
  <si>
    <t>379145</t>
  </si>
  <si>
    <t>Pitt County</t>
  </si>
  <si>
    <t>379147</t>
  </si>
  <si>
    <t>379149</t>
  </si>
  <si>
    <t>379151</t>
  </si>
  <si>
    <t>Richmond County</t>
  </si>
  <si>
    <t>379153</t>
  </si>
  <si>
    <t>Robeson County</t>
  </si>
  <si>
    <t>379155</t>
  </si>
  <si>
    <t>379157</t>
  </si>
  <si>
    <t>379159</t>
  </si>
  <si>
    <t>379161</t>
  </si>
  <si>
    <t>Sampson County</t>
  </si>
  <si>
    <t>379163</t>
  </si>
  <si>
    <t>379165</t>
  </si>
  <si>
    <t>Stanly County</t>
  </si>
  <si>
    <t>379167</t>
  </si>
  <si>
    <t>Stokes County</t>
  </si>
  <si>
    <t>379169</t>
  </si>
  <si>
    <t>Surry County</t>
  </si>
  <si>
    <t>379171</t>
  </si>
  <si>
    <t>Swain County</t>
  </si>
  <si>
    <t>379173</t>
  </si>
  <si>
    <t>Transylvania County</t>
  </si>
  <si>
    <t>379175</t>
  </si>
  <si>
    <t>Tyrrell County</t>
  </si>
  <si>
    <t>379177</t>
  </si>
  <si>
    <t>379179</t>
  </si>
  <si>
    <t>Vance County</t>
  </si>
  <si>
    <t>379181</t>
  </si>
  <si>
    <t>379185</t>
  </si>
  <si>
    <t>379187</t>
  </si>
  <si>
    <t>379191</t>
  </si>
  <si>
    <t>379195</t>
  </si>
  <si>
    <t>Yadkin County</t>
  </si>
  <si>
    <t>379197</t>
  </si>
  <si>
    <t>North Central Oklahoma CoC</t>
  </si>
  <si>
    <t>Enid</t>
  </si>
  <si>
    <t>400966</t>
  </si>
  <si>
    <t>Creek County</t>
  </si>
  <si>
    <t>409037</t>
  </si>
  <si>
    <t>409047</t>
  </si>
  <si>
    <t>409053</t>
  </si>
  <si>
    <t>Kay County</t>
  </si>
  <si>
    <t>409071</t>
  </si>
  <si>
    <t>409103</t>
  </si>
  <si>
    <t>409113</t>
  </si>
  <si>
    <t>409117</t>
  </si>
  <si>
    <t>Payne County</t>
  </si>
  <si>
    <t>409119</t>
  </si>
  <si>
    <t>North Dakota Statewide CoC</t>
  </si>
  <si>
    <t>Bismarck</t>
  </si>
  <si>
    <t>380228</t>
  </si>
  <si>
    <t>Fargo</t>
  </si>
  <si>
    <t>380636</t>
  </si>
  <si>
    <t>Grand Forks</t>
  </si>
  <si>
    <t>380816</t>
  </si>
  <si>
    <t>389001</t>
  </si>
  <si>
    <t>Barnes County</t>
  </si>
  <si>
    <t>389003</t>
  </si>
  <si>
    <t>Benson County</t>
  </si>
  <si>
    <t>389005</t>
  </si>
  <si>
    <t>Billings County</t>
  </si>
  <si>
    <t>389007</t>
  </si>
  <si>
    <t>Bottineau County</t>
  </si>
  <si>
    <t>389009</t>
  </si>
  <si>
    <t>Bowman County</t>
  </si>
  <si>
    <t>389011</t>
  </si>
  <si>
    <t>389013</t>
  </si>
  <si>
    <t>Burleigh County</t>
  </si>
  <si>
    <t>389015</t>
  </si>
  <si>
    <t>389017</t>
  </si>
  <si>
    <t>Cavalier County</t>
  </si>
  <si>
    <t>389019</t>
  </si>
  <si>
    <t>Dickey County</t>
  </si>
  <si>
    <t>389021</t>
  </si>
  <si>
    <t>Divide County</t>
  </si>
  <si>
    <t>389023</t>
  </si>
  <si>
    <t>Dunn County</t>
  </si>
  <si>
    <t>389025</t>
  </si>
  <si>
    <t>389027</t>
  </si>
  <si>
    <t>Emmons County</t>
  </si>
  <si>
    <t>389029</t>
  </si>
  <si>
    <t>Foster County</t>
  </si>
  <si>
    <t>389031</t>
  </si>
  <si>
    <t>389033</t>
  </si>
  <si>
    <t>Grand Forks County</t>
  </si>
  <si>
    <t>389035</t>
  </si>
  <si>
    <t>389037</t>
  </si>
  <si>
    <t>Griggs County</t>
  </si>
  <si>
    <t>389039</t>
  </si>
  <si>
    <t>Hettinger County</t>
  </si>
  <si>
    <t>389041</t>
  </si>
  <si>
    <t>Kidder County</t>
  </si>
  <si>
    <t>389043</t>
  </si>
  <si>
    <t>Lamoure County</t>
  </si>
  <si>
    <t>389045</t>
  </si>
  <si>
    <t>389047</t>
  </si>
  <si>
    <t>389049</t>
  </si>
  <si>
    <t>389051</t>
  </si>
  <si>
    <t>Mckenzie County</t>
  </si>
  <si>
    <t>389053</t>
  </si>
  <si>
    <t>389055</t>
  </si>
  <si>
    <t>389057</t>
  </si>
  <si>
    <t>389059</t>
  </si>
  <si>
    <t>Mountrail County</t>
  </si>
  <si>
    <t>389061</t>
  </si>
  <si>
    <t>389063</t>
  </si>
  <si>
    <t>Oliver County</t>
  </si>
  <si>
    <t>389065</t>
  </si>
  <si>
    <t>Pembina County</t>
  </si>
  <si>
    <t>389067</t>
  </si>
  <si>
    <t>389069</t>
  </si>
  <si>
    <t>Ramsey County</t>
  </si>
  <si>
    <t>389071</t>
  </si>
  <si>
    <t>Ransom County</t>
  </si>
  <si>
    <t>389073</t>
  </si>
  <si>
    <t>Renville County</t>
  </si>
  <si>
    <t>389075</t>
  </si>
  <si>
    <t>389077</t>
  </si>
  <si>
    <t>Rolette County</t>
  </si>
  <si>
    <t>389079</t>
  </si>
  <si>
    <t>Sargent County</t>
  </si>
  <si>
    <t>389081</t>
  </si>
  <si>
    <t>389083</t>
  </si>
  <si>
    <t>389085</t>
  </si>
  <si>
    <t>Slope County</t>
  </si>
  <si>
    <t>389087</t>
  </si>
  <si>
    <t>389089</t>
  </si>
  <si>
    <t>Steele County</t>
  </si>
  <si>
    <t>389091</t>
  </si>
  <si>
    <t>Stutsman County</t>
  </si>
  <si>
    <t>389093</t>
  </si>
  <si>
    <t>Towner County</t>
  </si>
  <si>
    <t>389095</t>
  </si>
  <si>
    <t>Traill County</t>
  </si>
  <si>
    <t>389097</t>
  </si>
  <si>
    <t>Walsh County</t>
  </si>
  <si>
    <t>389099</t>
  </si>
  <si>
    <t>Ward County</t>
  </si>
  <si>
    <t>389101</t>
  </si>
  <si>
    <t>389103</t>
  </si>
  <si>
    <t>Williams County</t>
  </si>
  <si>
    <t>389105</t>
  </si>
  <si>
    <t>Northeast Minnesota CoC</t>
  </si>
  <si>
    <t>Aitkin County</t>
  </si>
  <si>
    <t>279001</t>
  </si>
  <si>
    <t>Carlton County</t>
  </si>
  <si>
    <t>279017</t>
  </si>
  <si>
    <t>279031</t>
  </si>
  <si>
    <t>Itasca County</t>
  </si>
  <si>
    <t>279061</t>
  </si>
  <si>
    <t>Koochiching County</t>
  </si>
  <si>
    <t>279071</t>
  </si>
  <si>
    <t>279075</t>
  </si>
  <si>
    <t>Northeast Oklahoma CoC</t>
  </si>
  <si>
    <t>409001</t>
  </si>
  <si>
    <t>409021</t>
  </si>
  <si>
    <t>Craig County</t>
  </si>
  <si>
    <t>409035</t>
  </si>
  <si>
    <t>409041</t>
  </si>
  <si>
    <t>Mayes County</t>
  </si>
  <si>
    <t>409097</t>
  </si>
  <si>
    <t>Nowata County</t>
  </si>
  <si>
    <t>409105</t>
  </si>
  <si>
    <t>409115</t>
  </si>
  <si>
    <t>Rogers County</t>
  </si>
  <si>
    <t>409131</t>
  </si>
  <si>
    <t>Sequoyah County</t>
  </si>
  <si>
    <t>409135</t>
  </si>
  <si>
    <t>Wagoner County</t>
  </si>
  <si>
    <t>409145</t>
  </si>
  <si>
    <t>409147</t>
  </si>
  <si>
    <t>Northwest Minnesota CoC</t>
  </si>
  <si>
    <t>Beltrami County</t>
  </si>
  <si>
    <t>279007</t>
  </si>
  <si>
    <t>279029</t>
  </si>
  <si>
    <t>Hubbard County</t>
  </si>
  <si>
    <t>279057</t>
  </si>
  <si>
    <t>Kittson County</t>
  </si>
  <si>
    <t>279069</t>
  </si>
  <si>
    <t>Lake Of The Woods County</t>
  </si>
  <si>
    <t>279077</t>
  </si>
  <si>
    <t>Mahnomen County</t>
  </si>
  <si>
    <t>279087</t>
  </si>
  <si>
    <t>279089</t>
  </si>
  <si>
    <t>Norman County</t>
  </si>
  <si>
    <t>279107</t>
  </si>
  <si>
    <t>Pennington County</t>
  </si>
  <si>
    <t>279113</t>
  </si>
  <si>
    <t>279119</t>
  </si>
  <si>
    <t>Red Lake County</t>
  </si>
  <si>
    <t>279125</t>
  </si>
  <si>
    <t>Roseau County</t>
  </si>
  <si>
    <t>279135</t>
  </si>
  <si>
    <t>Northwest North Carolina CoC</t>
  </si>
  <si>
    <t>Alleghany County</t>
  </si>
  <si>
    <t>379005</t>
  </si>
  <si>
    <t>Ashe County</t>
  </si>
  <si>
    <t>379009</t>
  </si>
  <si>
    <t>Avery County</t>
  </si>
  <si>
    <t>379011</t>
  </si>
  <si>
    <t>379121</t>
  </si>
  <si>
    <t>Watauga County</t>
  </si>
  <si>
    <t>379189</t>
  </si>
  <si>
    <t>379193</t>
  </si>
  <si>
    <t>Yancey County</t>
  </si>
  <si>
    <t>379199</t>
  </si>
  <si>
    <t>Norton Shores, Muskegon City &amp; County CoC</t>
  </si>
  <si>
    <t>Muskegon</t>
  </si>
  <si>
    <t>264296</t>
  </si>
  <si>
    <t>Muskegon Hts</t>
  </si>
  <si>
    <t>264302</t>
  </si>
  <si>
    <t>Norton Shores</t>
  </si>
  <si>
    <t>264452</t>
  </si>
  <si>
    <t>Muskegon County</t>
  </si>
  <si>
    <t>269121</t>
  </si>
  <si>
    <t>Oakland, Berkeley/Alameda County CoC</t>
  </si>
  <si>
    <t>Alameda</t>
  </si>
  <si>
    <t>060012</t>
  </si>
  <si>
    <t>Berkeley</t>
  </si>
  <si>
    <t>060324</t>
  </si>
  <si>
    <t>Fremont</t>
  </si>
  <si>
    <t>061404</t>
  </si>
  <si>
    <t>Hayward</t>
  </si>
  <si>
    <t>061602</t>
  </si>
  <si>
    <t>Livermore</t>
  </si>
  <si>
    <t>062034</t>
  </si>
  <si>
    <t>Oakland</t>
  </si>
  <si>
    <t>062508</t>
  </si>
  <si>
    <t>Pleasanton City</t>
  </si>
  <si>
    <t>062826</t>
  </si>
  <si>
    <t>San Leandro</t>
  </si>
  <si>
    <t>063276</t>
  </si>
  <si>
    <t>063846</t>
  </si>
  <si>
    <t>Alameda County</t>
  </si>
  <si>
    <t>069001</t>
  </si>
  <si>
    <t>Ocala/Marion County CoC</t>
  </si>
  <si>
    <t>Ocala</t>
  </si>
  <si>
    <t>122214</t>
  </si>
  <si>
    <t>129083</t>
  </si>
  <si>
    <t>Ohio Balance of State CoC</t>
  </si>
  <si>
    <t>390600</t>
  </si>
  <si>
    <t>Elyria</t>
  </si>
  <si>
    <t>391602</t>
  </si>
  <si>
    <t>Fairborn</t>
  </si>
  <si>
    <t>391638</t>
  </si>
  <si>
    <t>Hamilton City</t>
  </si>
  <si>
    <t>392118</t>
  </si>
  <si>
    <t>Kent</t>
  </si>
  <si>
    <t>392508</t>
  </si>
  <si>
    <t>392634</t>
  </si>
  <si>
    <t>Lima</t>
  </si>
  <si>
    <t>392730</t>
  </si>
  <si>
    <t>Lorain</t>
  </si>
  <si>
    <t>392820</t>
  </si>
  <si>
    <t>Mansfield</t>
  </si>
  <si>
    <t>393012</t>
  </si>
  <si>
    <t>Marietta</t>
  </si>
  <si>
    <t>393054</t>
  </si>
  <si>
    <t>Mentor</t>
  </si>
  <si>
    <t>393168</t>
  </si>
  <si>
    <t>393222</t>
  </si>
  <si>
    <t>393558</t>
  </si>
  <si>
    <t>Sandusky</t>
  </si>
  <si>
    <t>394680</t>
  </si>
  <si>
    <t>394998</t>
  </si>
  <si>
    <t>Steubenville</t>
  </si>
  <si>
    <t>395016</t>
  </si>
  <si>
    <t>Warren</t>
  </si>
  <si>
    <t>395454</t>
  </si>
  <si>
    <t>399001</t>
  </si>
  <si>
    <t>399003</t>
  </si>
  <si>
    <t>Ashland County</t>
  </si>
  <si>
    <t>399005</t>
  </si>
  <si>
    <t>Ashtabula County</t>
  </si>
  <si>
    <t>399007</t>
  </si>
  <si>
    <t>Athens County</t>
  </si>
  <si>
    <t>399009</t>
  </si>
  <si>
    <t>Auglaize County</t>
  </si>
  <si>
    <t>399011</t>
  </si>
  <si>
    <t>Belmont County</t>
  </si>
  <si>
    <t>399013</t>
  </si>
  <si>
    <t>399015</t>
  </si>
  <si>
    <t>399017</t>
  </si>
  <si>
    <t>399019</t>
  </si>
  <si>
    <t>399021</t>
  </si>
  <si>
    <t>399023</t>
  </si>
  <si>
    <t>Clermont County</t>
  </si>
  <si>
    <t>399025</t>
  </si>
  <si>
    <t>399027</t>
  </si>
  <si>
    <t>Columbiana County</t>
  </si>
  <si>
    <t>399029</t>
  </si>
  <si>
    <t>Coshocton County</t>
  </si>
  <si>
    <t>399031</t>
  </si>
  <si>
    <t>399033</t>
  </si>
  <si>
    <t>Darke County</t>
  </si>
  <si>
    <t>399037</t>
  </si>
  <si>
    <t>Defiance County</t>
  </si>
  <si>
    <t>399039</t>
  </si>
  <si>
    <t>399041</t>
  </si>
  <si>
    <t>399043</t>
  </si>
  <si>
    <t>399045</t>
  </si>
  <si>
    <t>399047</t>
  </si>
  <si>
    <t>399051</t>
  </si>
  <si>
    <t>Gallia County</t>
  </si>
  <si>
    <t>399053</t>
  </si>
  <si>
    <t>Geauga County</t>
  </si>
  <si>
    <t>399055</t>
  </si>
  <si>
    <t>399057</t>
  </si>
  <si>
    <t>Guernsey County</t>
  </si>
  <si>
    <t>399059</t>
  </si>
  <si>
    <t>399063</t>
  </si>
  <si>
    <t>399065</t>
  </si>
  <si>
    <t>399067</t>
  </si>
  <si>
    <t>399069</t>
  </si>
  <si>
    <t>Highland County</t>
  </si>
  <si>
    <t>399071</t>
  </si>
  <si>
    <t>Hocking County</t>
  </si>
  <si>
    <t>399073</t>
  </si>
  <si>
    <t>399075</t>
  </si>
  <si>
    <t>399077</t>
  </si>
  <si>
    <t>399079</t>
  </si>
  <si>
    <t>399081</t>
  </si>
  <si>
    <t>399083</t>
  </si>
  <si>
    <t>399085</t>
  </si>
  <si>
    <t>399087</t>
  </si>
  <si>
    <t>Licking County</t>
  </si>
  <si>
    <t>399089</t>
  </si>
  <si>
    <t>399091</t>
  </si>
  <si>
    <t>Lorain County</t>
  </si>
  <si>
    <t>399093</t>
  </si>
  <si>
    <t>399097</t>
  </si>
  <si>
    <t>399101</t>
  </si>
  <si>
    <t>Medina County</t>
  </si>
  <si>
    <t>399103</t>
  </si>
  <si>
    <t>399105</t>
  </si>
  <si>
    <t>399107</t>
  </si>
  <si>
    <t>399109</t>
  </si>
  <si>
    <t>399111</t>
  </si>
  <si>
    <t>399115</t>
  </si>
  <si>
    <t>Morrow County</t>
  </si>
  <si>
    <t>399117</t>
  </si>
  <si>
    <t>Muskingum County</t>
  </si>
  <si>
    <t>399119</t>
  </si>
  <si>
    <t>399121</t>
  </si>
  <si>
    <t>399123</t>
  </si>
  <si>
    <t>399125</t>
  </si>
  <si>
    <t>399127</t>
  </si>
  <si>
    <t>Pickaway County</t>
  </si>
  <si>
    <t>399129</t>
  </si>
  <si>
    <t>399131</t>
  </si>
  <si>
    <t>Portage County</t>
  </si>
  <si>
    <t>399133</t>
  </si>
  <si>
    <t>Preble County</t>
  </si>
  <si>
    <t>399135</t>
  </si>
  <si>
    <t>399137</t>
  </si>
  <si>
    <t>399139</t>
  </si>
  <si>
    <t>Ross County</t>
  </si>
  <si>
    <t>399141</t>
  </si>
  <si>
    <t>Sandusky County</t>
  </si>
  <si>
    <t>399143</t>
  </si>
  <si>
    <t>Scioto County</t>
  </si>
  <si>
    <t>399145</t>
  </si>
  <si>
    <t>Seneca County</t>
  </si>
  <si>
    <t>399147</t>
  </si>
  <si>
    <t>399149</t>
  </si>
  <si>
    <t>Trumbull County</t>
  </si>
  <si>
    <t>399155</t>
  </si>
  <si>
    <t>Tuscarawas County</t>
  </si>
  <si>
    <t>399157</t>
  </si>
  <si>
    <t>399159</t>
  </si>
  <si>
    <t>Van Wert County</t>
  </si>
  <si>
    <t>399161</t>
  </si>
  <si>
    <t>Vinton County</t>
  </si>
  <si>
    <t>399163</t>
  </si>
  <si>
    <t>399165</t>
  </si>
  <si>
    <t>399167</t>
  </si>
  <si>
    <t>399169</t>
  </si>
  <si>
    <t>399171</t>
  </si>
  <si>
    <t>Wood County</t>
  </si>
  <si>
    <t>399173</t>
  </si>
  <si>
    <t>Wyandot County</t>
  </si>
  <si>
    <t>399175</t>
  </si>
  <si>
    <t>Oklahoma Balance of State CoC</t>
  </si>
  <si>
    <t>Edmond</t>
  </si>
  <si>
    <t>400918</t>
  </si>
  <si>
    <t>Midwest City</t>
  </si>
  <si>
    <t>402016</t>
  </si>
  <si>
    <t>Shawnee</t>
  </si>
  <si>
    <t>402718</t>
  </si>
  <si>
    <t>Alfalfa County</t>
  </si>
  <si>
    <t>409003</t>
  </si>
  <si>
    <t>409007</t>
  </si>
  <si>
    <t>409011</t>
  </si>
  <si>
    <t>Canadian County</t>
  </si>
  <si>
    <t>409017</t>
  </si>
  <si>
    <t>Cimarron County</t>
  </si>
  <si>
    <t>409025</t>
  </si>
  <si>
    <t>409039</t>
  </si>
  <si>
    <t>Dewey County</t>
  </si>
  <si>
    <t>409043</t>
  </si>
  <si>
    <t>409045</t>
  </si>
  <si>
    <t>409059</t>
  </si>
  <si>
    <t>Kingfisher County</t>
  </si>
  <si>
    <t>409073</t>
  </si>
  <si>
    <t>409081</t>
  </si>
  <si>
    <t>409083</t>
  </si>
  <si>
    <t>Major County</t>
  </si>
  <si>
    <t>409093</t>
  </si>
  <si>
    <t>Oklahoma County</t>
  </si>
  <si>
    <t>409109</t>
  </si>
  <si>
    <t>409125</t>
  </si>
  <si>
    <t>409133</t>
  </si>
  <si>
    <t>409139</t>
  </si>
  <si>
    <t>Woods County</t>
  </si>
  <si>
    <t>409151</t>
  </si>
  <si>
    <t>Woodward County</t>
  </si>
  <si>
    <t>409153</t>
  </si>
  <si>
    <t>Oklahoma City CoC</t>
  </si>
  <si>
    <t>Oklahoma City</t>
  </si>
  <si>
    <t>402268</t>
  </si>
  <si>
    <t>Omaha, Council Bluffs CoC</t>
  </si>
  <si>
    <t>Council Bluffs</t>
  </si>
  <si>
    <t>191134</t>
  </si>
  <si>
    <t>Pottawattamie County</t>
  </si>
  <si>
    <t>199155</t>
  </si>
  <si>
    <t>Bellevue</t>
  </si>
  <si>
    <t>310276</t>
  </si>
  <si>
    <t>Omaha</t>
  </si>
  <si>
    <t>312208</t>
  </si>
  <si>
    <t>319055</t>
  </si>
  <si>
    <t>Sarpy County</t>
  </si>
  <si>
    <t>319153</t>
  </si>
  <si>
    <t>Oregon Balance of State CoC</t>
  </si>
  <si>
    <t>410012</t>
  </si>
  <si>
    <t>Corvallis</t>
  </si>
  <si>
    <t>410288</t>
  </si>
  <si>
    <t>411200</t>
  </si>
  <si>
    <t>419001</t>
  </si>
  <si>
    <t>419003</t>
  </si>
  <si>
    <t>Clatsop County</t>
  </si>
  <si>
    <t>419007</t>
  </si>
  <si>
    <t>419009</t>
  </si>
  <si>
    <t>419011</t>
  </si>
  <si>
    <t>419015</t>
  </si>
  <si>
    <t>419019</t>
  </si>
  <si>
    <t>Gilliam County</t>
  </si>
  <si>
    <t>419021</t>
  </si>
  <si>
    <t>419023</t>
  </si>
  <si>
    <t>Harney County</t>
  </si>
  <si>
    <t>419025</t>
  </si>
  <si>
    <t>Hood River County</t>
  </si>
  <si>
    <t>419027</t>
  </si>
  <si>
    <t>Josephine County</t>
  </si>
  <si>
    <t>419033</t>
  </si>
  <si>
    <t>Klamath County</t>
  </si>
  <si>
    <t>419035</t>
  </si>
  <si>
    <t>419037</t>
  </si>
  <si>
    <t>419041</t>
  </si>
  <si>
    <t>419043</t>
  </si>
  <si>
    <t>Malheur County</t>
  </si>
  <si>
    <t>419045</t>
  </si>
  <si>
    <t>419047</t>
  </si>
  <si>
    <t>419049</t>
  </si>
  <si>
    <t>419053</t>
  </si>
  <si>
    <t>419055</t>
  </si>
  <si>
    <t>Tillamook County</t>
  </si>
  <si>
    <t>419057</t>
  </si>
  <si>
    <t>Umatilla County</t>
  </si>
  <si>
    <t>419059</t>
  </si>
  <si>
    <t>419061</t>
  </si>
  <si>
    <t>Wallowa County</t>
  </si>
  <si>
    <t>419063</t>
  </si>
  <si>
    <t>Wasco County</t>
  </si>
  <si>
    <t>419065</t>
  </si>
  <si>
    <t>419069</t>
  </si>
  <si>
    <t>Yamhill County</t>
  </si>
  <si>
    <t>419071</t>
  </si>
  <si>
    <t>Orlando/Orange, Osceola, Seminole Counties CoC</t>
  </si>
  <si>
    <t>Kissimmee</t>
  </si>
  <si>
    <t>121572</t>
  </si>
  <si>
    <t>Orlando</t>
  </si>
  <si>
    <t>122292</t>
  </si>
  <si>
    <t>Sanford</t>
  </si>
  <si>
    <t>122754</t>
  </si>
  <si>
    <t>129095</t>
  </si>
  <si>
    <t>129097</t>
  </si>
  <si>
    <t>129117</t>
  </si>
  <si>
    <t>Overland Park, Shawnee/Johnson County CoC</t>
  </si>
  <si>
    <t>Overland Park</t>
  </si>
  <si>
    <t>202688</t>
  </si>
  <si>
    <t>203216</t>
  </si>
  <si>
    <t>209091</t>
  </si>
  <si>
    <t>Oxnard, San Buenaventura/Ventura County CoC</t>
  </si>
  <si>
    <t>Camarillo</t>
  </si>
  <si>
    <t>060516</t>
  </si>
  <si>
    <t>Oxnard</t>
  </si>
  <si>
    <t>062622</t>
  </si>
  <si>
    <t>Simi Valley</t>
  </si>
  <si>
    <t>063480</t>
  </si>
  <si>
    <t>Thousand Oaks</t>
  </si>
  <si>
    <t>063732</t>
  </si>
  <si>
    <t>San Buenaventura</t>
  </si>
  <si>
    <t>063888</t>
  </si>
  <si>
    <t>Ventura County</t>
  </si>
  <si>
    <t>069111</t>
  </si>
  <si>
    <t>Palm Bay, Melbourne/Brevard County CoC</t>
  </si>
  <si>
    <t>Cocoa</t>
  </si>
  <si>
    <t>120516</t>
  </si>
  <si>
    <t>Melbourne</t>
  </si>
  <si>
    <t>121926</t>
  </si>
  <si>
    <t>Palm Bay</t>
  </si>
  <si>
    <t>122358</t>
  </si>
  <si>
    <t>Titusville</t>
  </si>
  <si>
    <t>123048</t>
  </si>
  <si>
    <t>Brevard County</t>
  </si>
  <si>
    <t>129009</t>
  </si>
  <si>
    <t>Panama City/Bay, Jackson Counties CoC</t>
  </si>
  <si>
    <t>Panama City</t>
  </si>
  <si>
    <t>122406</t>
  </si>
  <si>
    <t>129005</t>
  </si>
  <si>
    <t>129013</t>
  </si>
  <si>
    <t>Gulf County</t>
  </si>
  <si>
    <t>129045</t>
  </si>
  <si>
    <t>129059</t>
  </si>
  <si>
    <t>129063</t>
  </si>
  <si>
    <t>129133</t>
  </si>
  <si>
    <t>Pasadena CoC</t>
  </si>
  <si>
    <t>062724</t>
  </si>
  <si>
    <t>Pasco County CoC</t>
  </si>
  <si>
    <t>Pasco County</t>
  </si>
  <si>
    <t>129101</t>
  </si>
  <si>
    <t>Paterson/Passaic County CoC</t>
  </si>
  <si>
    <t>Clifton</t>
  </si>
  <si>
    <t>340540</t>
  </si>
  <si>
    <t>Passaic</t>
  </si>
  <si>
    <t>342454</t>
  </si>
  <si>
    <t>Paterson</t>
  </si>
  <si>
    <t>342466</t>
  </si>
  <si>
    <t>Wayne Township</t>
  </si>
  <si>
    <t>343438</t>
  </si>
  <si>
    <t>Passaic County</t>
  </si>
  <si>
    <t>349031</t>
  </si>
  <si>
    <t>Pensacola/Escambia, Santa Rosa Counties CoC</t>
  </si>
  <si>
    <t>Pensacola</t>
  </si>
  <si>
    <t>122466</t>
  </si>
  <si>
    <t>129033</t>
  </si>
  <si>
    <t>Santa Rosa County</t>
  </si>
  <si>
    <t>129113</t>
  </si>
  <si>
    <t>Peoria, Pekin/Fulton,Tazewell, Peoria, Woodford Counties CoC</t>
  </si>
  <si>
    <t>Pekin</t>
  </si>
  <si>
    <t>175520</t>
  </si>
  <si>
    <t>Peoria</t>
  </si>
  <si>
    <t>175526</t>
  </si>
  <si>
    <t>179057</t>
  </si>
  <si>
    <t>Peoria County</t>
  </si>
  <si>
    <t>179143</t>
  </si>
  <si>
    <t>Tazewell County</t>
  </si>
  <si>
    <t>179179</t>
  </si>
  <si>
    <t>179203</t>
  </si>
  <si>
    <t>Philadelphia CoC</t>
  </si>
  <si>
    <t>Philadelphia</t>
  </si>
  <si>
    <t>425451</t>
  </si>
  <si>
    <t>Phoenix, Mesa/Maricopa County CoC</t>
  </si>
  <si>
    <t>Avondale City</t>
  </si>
  <si>
    <t>040018</t>
  </si>
  <si>
    <t>Chandler</t>
  </si>
  <si>
    <t>040072</t>
  </si>
  <si>
    <t>Gilbert</t>
  </si>
  <si>
    <t>040180</t>
  </si>
  <si>
    <t>040186</t>
  </si>
  <si>
    <t>Mesa</t>
  </si>
  <si>
    <t>040270</t>
  </si>
  <si>
    <t>Peoria City</t>
  </si>
  <si>
    <t>040324</t>
  </si>
  <si>
    <t>Phoenix</t>
  </si>
  <si>
    <t>040330</t>
  </si>
  <si>
    <t>Scottsdale</t>
  </si>
  <si>
    <t>040384</t>
  </si>
  <si>
    <t>Surprise City</t>
  </si>
  <si>
    <t>040456</t>
  </si>
  <si>
    <t>Tempe</t>
  </si>
  <si>
    <t>040468</t>
  </si>
  <si>
    <t>Maricopa County</t>
  </si>
  <si>
    <t>049013</t>
  </si>
  <si>
    <t>Pittsburgh, McKeesport, Penn Hills/Allegheny County CoC</t>
  </si>
  <si>
    <t>Mckeesport</t>
  </si>
  <si>
    <t>424086</t>
  </si>
  <si>
    <t>Penn Hills</t>
  </si>
  <si>
    <t>425340</t>
  </si>
  <si>
    <t>Pittsburgh</t>
  </si>
  <si>
    <t>425529</t>
  </si>
  <si>
    <t>Allegheny County</t>
  </si>
  <si>
    <t>429003</t>
  </si>
  <si>
    <t>Pittsfield/Berkshire, Franklin, Hampshire Counties CoC</t>
  </si>
  <si>
    <t>Northampton</t>
  </si>
  <si>
    <t>251674</t>
  </si>
  <si>
    <t>Pittsfield</t>
  </si>
  <si>
    <t>251938</t>
  </si>
  <si>
    <t>Berkshire County</t>
  </si>
  <si>
    <t>259003</t>
  </si>
  <si>
    <t>259011</t>
  </si>
  <si>
    <t>Hampshire County</t>
  </si>
  <si>
    <t>259015</t>
  </si>
  <si>
    <t>Pontiac, Royal Oak/Oakland County CoC</t>
  </si>
  <si>
    <t>Farmington Hills</t>
  </si>
  <si>
    <t>262096</t>
  </si>
  <si>
    <t>Royal Oak</t>
  </si>
  <si>
    <t>265304</t>
  </si>
  <si>
    <t>Southfield</t>
  </si>
  <si>
    <t>265664</t>
  </si>
  <si>
    <t>Waterford Township</t>
  </si>
  <si>
    <t>266267</t>
  </si>
  <si>
    <t>Oakland County</t>
  </si>
  <si>
    <t>269125</t>
  </si>
  <si>
    <t>Portage, Kalamazoo City &amp; County CoC</t>
  </si>
  <si>
    <t>Kalamazoo</t>
  </si>
  <si>
    <t>263222</t>
  </si>
  <si>
    <t>Portage</t>
  </si>
  <si>
    <t>264974</t>
  </si>
  <si>
    <t>Kalamazoo County</t>
  </si>
  <si>
    <t>269077</t>
  </si>
  <si>
    <t>Portland CoC</t>
  </si>
  <si>
    <t>Portland City</t>
  </si>
  <si>
    <t>232484</t>
  </si>
  <si>
    <t>Portland, Gresham/Multnomah County CoC</t>
  </si>
  <si>
    <t>Gresham</t>
  </si>
  <si>
    <t>410564</t>
  </si>
  <si>
    <t>Portland</t>
  </si>
  <si>
    <t>411098</t>
  </si>
  <si>
    <t>Multnomah County</t>
  </si>
  <si>
    <t>419051</t>
  </si>
  <si>
    <t>Portsmouth CoC</t>
  </si>
  <si>
    <t>511236</t>
  </si>
  <si>
    <t>Poughkeepsie/Dutchess County CoC</t>
  </si>
  <si>
    <t>Poughkeepsie</t>
  </si>
  <si>
    <t>365312</t>
  </si>
  <si>
    <t>Dutchess County</t>
  </si>
  <si>
    <t>369027</t>
  </si>
  <si>
    <t>Prince George's County CoC</t>
  </si>
  <si>
    <t>Bowie City</t>
  </si>
  <si>
    <t>240156</t>
  </si>
  <si>
    <t>Prince Georges County</t>
  </si>
  <si>
    <t>249033</t>
  </si>
  <si>
    <t>Prince William County CoC</t>
  </si>
  <si>
    <t>Prince William County</t>
  </si>
  <si>
    <t>519153</t>
  </si>
  <si>
    <t>Provo/Mountainland CoC</t>
  </si>
  <si>
    <t>Lehi City</t>
  </si>
  <si>
    <t>490642</t>
  </si>
  <si>
    <t>Orem</t>
  </si>
  <si>
    <t>490918</t>
  </si>
  <si>
    <t>Provo</t>
  </si>
  <si>
    <t>491014</t>
  </si>
  <si>
    <t>499043</t>
  </si>
  <si>
    <t>Utah County</t>
  </si>
  <si>
    <t>499049</t>
  </si>
  <si>
    <t>Wasatch County</t>
  </si>
  <si>
    <t>499051</t>
  </si>
  <si>
    <t>Puerto Rico Balance of Commonwealth CoC</t>
  </si>
  <si>
    <t>Aibonito Municipio, Puerto Rico</t>
  </si>
  <si>
    <t>729009</t>
  </si>
  <si>
    <t>Arecibo Municipio</t>
  </si>
  <si>
    <t>729013</t>
  </si>
  <si>
    <t>Barceloneta Municipio, Puerto Rico</t>
  </si>
  <si>
    <t>729017</t>
  </si>
  <si>
    <t>Barranquitas Municipio, Puerto Rico</t>
  </si>
  <si>
    <t>729019</t>
  </si>
  <si>
    <t>Bayamon Municipio</t>
  </si>
  <si>
    <t>729021</t>
  </si>
  <si>
    <t>Camuy Municipio, Puerto Rico</t>
  </si>
  <si>
    <t>729027</t>
  </si>
  <si>
    <t>Carolina Municipio</t>
  </si>
  <si>
    <t>729031</t>
  </si>
  <si>
    <t>Cataño Municipio, Puerto Rico</t>
  </si>
  <si>
    <t>729033</t>
  </si>
  <si>
    <t>Ciales Municipio, Puerto Rico</t>
  </si>
  <si>
    <t>729039</t>
  </si>
  <si>
    <t>Comerío Municipio, Puerto Rico</t>
  </si>
  <si>
    <t>729045</t>
  </si>
  <si>
    <t>Corozal Municipio, Puerto Rico</t>
  </si>
  <si>
    <t>729047</t>
  </si>
  <si>
    <t>Dorado Municipio, Puerto Rico</t>
  </si>
  <si>
    <t>729051</t>
  </si>
  <si>
    <t>Florida Municipio, Puerto Rico</t>
  </si>
  <si>
    <t>729054</t>
  </si>
  <si>
    <t>Guaynabo Municipio</t>
  </si>
  <si>
    <t>729061</t>
  </si>
  <si>
    <t>Lares Municipio, Puerto Rico</t>
  </si>
  <si>
    <t>729081</t>
  </si>
  <si>
    <t>Morovis Municipio, Puerto Rico</t>
  </si>
  <si>
    <t>729101</t>
  </si>
  <si>
    <t>Naranjito Municipio, Puerto Rico</t>
  </si>
  <si>
    <t>729105</t>
  </si>
  <si>
    <t>Orocovis Municipio, Puerto Rico</t>
  </si>
  <si>
    <t>729107</t>
  </si>
  <si>
    <t>San Juan Municipio</t>
  </si>
  <si>
    <t>729127</t>
  </si>
  <si>
    <t>Toa Alta Municipio</t>
  </si>
  <si>
    <t>729135</t>
  </si>
  <si>
    <t>Toa Baja Municipio</t>
  </si>
  <si>
    <t>729137</t>
  </si>
  <si>
    <t>Utuado Municipio, Puerto Rico</t>
  </si>
  <si>
    <t>729141</t>
  </si>
  <si>
    <t>Vega Alta Municipio, Puerto Rico</t>
  </si>
  <si>
    <t>729143</t>
  </si>
  <si>
    <t>Vega Baja Municipio</t>
  </si>
  <si>
    <t>729145</t>
  </si>
  <si>
    <t>Punta Gorda/Charlotte County CoC</t>
  </si>
  <si>
    <t>Punta Gorda</t>
  </si>
  <si>
    <t>122598</t>
  </si>
  <si>
    <t>Charlotte County</t>
  </si>
  <si>
    <t>129015</t>
  </si>
  <si>
    <t>Quincy, Brockton, Weymouth, Plymouth City and County CoC</t>
  </si>
  <si>
    <t>Brockton</t>
  </si>
  <si>
    <t>250354</t>
  </si>
  <si>
    <t>Plymouth Town</t>
  </si>
  <si>
    <t>251962</t>
  </si>
  <si>
    <t>Quincy</t>
  </si>
  <si>
    <t>251992</t>
  </si>
  <si>
    <t>Weymouth Town</t>
  </si>
  <si>
    <t>252784</t>
  </si>
  <si>
    <t>259023</t>
  </si>
  <si>
    <t>Racine City &amp; County CoC</t>
  </si>
  <si>
    <t>Racine</t>
  </si>
  <si>
    <t>555424</t>
  </si>
  <si>
    <t>Racine County</t>
  </si>
  <si>
    <t>559101</t>
  </si>
  <si>
    <t>Raleigh/Wake County CoC</t>
  </si>
  <si>
    <t>Cary</t>
  </si>
  <si>
    <t>370504</t>
  </si>
  <si>
    <t>Raleigh</t>
  </si>
  <si>
    <t>372304</t>
  </si>
  <si>
    <t>Wake County</t>
  </si>
  <si>
    <t>379183</t>
  </si>
  <si>
    <t>Reading/Berks County CoC</t>
  </si>
  <si>
    <t>Reading</t>
  </si>
  <si>
    <t>425793</t>
  </si>
  <si>
    <t>Berks County</t>
  </si>
  <si>
    <t>429011</t>
  </si>
  <si>
    <t>Redding/Shasta, Siskiyou, Lassen, Plumas, Del Norte, Modoc, Sierra Counties CoC</t>
  </si>
  <si>
    <t>Redding</t>
  </si>
  <si>
    <t>062958</t>
  </si>
  <si>
    <t>Del Norte County</t>
  </si>
  <si>
    <t>069015</t>
  </si>
  <si>
    <t>Lassen County</t>
  </si>
  <si>
    <t>069035</t>
  </si>
  <si>
    <t>Modoc County</t>
  </si>
  <si>
    <t>069049</t>
  </si>
  <si>
    <t>Plumas County</t>
  </si>
  <si>
    <t>069063</t>
  </si>
  <si>
    <t>Shasta County</t>
  </si>
  <si>
    <t>069089</t>
  </si>
  <si>
    <t>069091</t>
  </si>
  <si>
    <t>Siskiyou County</t>
  </si>
  <si>
    <t>069093</t>
  </si>
  <si>
    <t>Reno, Sparks/Washoe County CoC</t>
  </si>
  <si>
    <t>Reno</t>
  </si>
  <si>
    <t>320150</t>
  </si>
  <si>
    <t>Sparks</t>
  </si>
  <si>
    <t>320156</t>
  </si>
  <si>
    <t>Washoe County</t>
  </si>
  <si>
    <t>329031</t>
  </si>
  <si>
    <t>Rhode Island Statewide CoC</t>
  </si>
  <si>
    <t>Cranston</t>
  </si>
  <si>
    <t>440054</t>
  </si>
  <si>
    <t>East Providence</t>
  </si>
  <si>
    <t>440072</t>
  </si>
  <si>
    <t>Pawtucket</t>
  </si>
  <si>
    <t>440210</t>
  </si>
  <si>
    <t>Providence</t>
  </si>
  <si>
    <t>440222</t>
  </si>
  <si>
    <t>Warwick</t>
  </si>
  <si>
    <t>440276</t>
  </si>
  <si>
    <t>Woonsocket</t>
  </si>
  <si>
    <t>440306</t>
  </si>
  <si>
    <t>449001</t>
  </si>
  <si>
    <t>449003</t>
  </si>
  <si>
    <t>Newport County</t>
  </si>
  <si>
    <t>449005</t>
  </si>
  <si>
    <t>Providence County</t>
  </si>
  <si>
    <t>449007</t>
  </si>
  <si>
    <t>449009</t>
  </si>
  <si>
    <t>Richmond/Contra Costa County CoC</t>
  </si>
  <si>
    <t>Antioch</t>
  </si>
  <si>
    <t>060102</t>
  </si>
  <si>
    <t>060810</t>
  </si>
  <si>
    <t>Pittsburg</t>
  </si>
  <si>
    <t>062790</t>
  </si>
  <si>
    <t>Walnut Creek</t>
  </si>
  <si>
    <t>063942</t>
  </si>
  <si>
    <t>Contra Costa County</t>
  </si>
  <si>
    <t>069013</t>
  </si>
  <si>
    <t>Richmond/Henrico, Chesterfield, Hanover Counties CoC</t>
  </si>
  <si>
    <t>Richmond</t>
  </si>
  <si>
    <t>511308</t>
  </si>
  <si>
    <t>Charles City County</t>
  </si>
  <si>
    <t>519036</t>
  </si>
  <si>
    <t>519041</t>
  </si>
  <si>
    <t>Goochland County</t>
  </si>
  <si>
    <t>519075</t>
  </si>
  <si>
    <t>Hanover County</t>
  </si>
  <si>
    <t>519085</t>
  </si>
  <si>
    <t>Henrico County</t>
  </si>
  <si>
    <t>519087</t>
  </si>
  <si>
    <t>New Kent County</t>
  </si>
  <si>
    <t>519127</t>
  </si>
  <si>
    <t>Powhatan County</t>
  </si>
  <si>
    <t>519145</t>
  </si>
  <si>
    <t>Riverside City &amp; County CoC</t>
  </si>
  <si>
    <t>Cathedral City</t>
  </si>
  <si>
    <t>060624</t>
  </si>
  <si>
    <t>Corona</t>
  </si>
  <si>
    <t>060828</t>
  </si>
  <si>
    <t>Hemet</t>
  </si>
  <si>
    <t>061614</t>
  </si>
  <si>
    <t>Indio City</t>
  </si>
  <si>
    <t>061728</t>
  </si>
  <si>
    <t>Menifee</t>
  </si>
  <si>
    <t>062240</t>
  </si>
  <si>
    <t>Moreno Valley</t>
  </si>
  <si>
    <t>062367</t>
  </si>
  <si>
    <t>Palm Desert</t>
  </si>
  <si>
    <t>062670</t>
  </si>
  <si>
    <t>Palm Springs</t>
  </si>
  <si>
    <t>062676</t>
  </si>
  <si>
    <t>Perris City</t>
  </si>
  <si>
    <t>062754</t>
  </si>
  <si>
    <t>Riverside</t>
  </si>
  <si>
    <t>063048</t>
  </si>
  <si>
    <t>Temecula</t>
  </si>
  <si>
    <t>063712</t>
  </si>
  <si>
    <t>Riverside County</t>
  </si>
  <si>
    <t>069065</t>
  </si>
  <si>
    <t>Roanoke City &amp; County, Salem CoC</t>
  </si>
  <si>
    <t>Roanoke</t>
  </si>
  <si>
    <t>511320</t>
  </si>
  <si>
    <t>519005</t>
  </si>
  <si>
    <t>Botetourt County</t>
  </si>
  <si>
    <t>519023</t>
  </si>
  <si>
    <t>519045</t>
  </si>
  <si>
    <t>Roanoke County</t>
  </si>
  <si>
    <t>519161</t>
  </si>
  <si>
    <t>Covington City</t>
  </si>
  <si>
    <t>519580</t>
  </si>
  <si>
    <t>Salem City</t>
  </si>
  <si>
    <t>519775</t>
  </si>
  <si>
    <t>Rochester, Irondequoit, Greece/Monroe County CoC</t>
  </si>
  <si>
    <t>Greece</t>
  </si>
  <si>
    <t>362572</t>
  </si>
  <si>
    <t>Irondequoit</t>
  </si>
  <si>
    <t>363140</t>
  </si>
  <si>
    <t>365544</t>
  </si>
  <si>
    <t>369055</t>
  </si>
  <si>
    <t>Rochester/Southeast Minnesota CoC</t>
  </si>
  <si>
    <t>Mankato City</t>
  </si>
  <si>
    <t>272922</t>
  </si>
  <si>
    <t>North Mankato City</t>
  </si>
  <si>
    <t>273456</t>
  </si>
  <si>
    <t>273930</t>
  </si>
  <si>
    <t>Blue Earth County</t>
  </si>
  <si>
    <t>279013</t>
  </si>
  <si>
    <t>279015</t>
  </si>
  <si>
    <t>279039</t>
  </si>
  <si>
    <t>Faribault County</t>
  </si>
  <si>
    <t>279043</t>
  </si>
  <si>
    <t>279045</t>
  </si>
  <si>
    <t>Freeborn County</t>
  </si>
  <si>
    <t>279047</t>
  </si>
  <si>
    <t>Goodhue County</t>
  </si>
  <si>
    <t>279049</t>
  </si>
  <si>
    <t>279055</t>
  </si>
  <si>
    <t>Le Sueur County</t>
  </si>
  <si>
    <t>279079</t>
  </si>
  <si>
    <t>279091</t>
  </si>
  <si>
    <t>Mower County</t>
  </si>
  <si>
    <t>279099</t>
  </si>
  <si>
    <t>Nicollet County</t>
  </si>
  <si>
    <t>279103</t>
  </si>
  <si>
    <t>Olmsted County</t>
  </si>
  <si>
    <t>279109</t>
  </si>
  <si>
    <t>279131</t>
  </si>
  <si>
    <t>Sibley County</t>
  </si>
  <si>
    <t>279143</t>
  </si>
  <si>
    <t>279147</t>
  </si>
  <si>
    <t>Wabasha County</t>
  </si>
  <si>
    <t>279157</t>
  </si>
  <si>
    <t>Waseca County</t>
  </si>
  <si>
    <t>279161</t>
  </si>
  <si>
    <t>Watonwan County</t>
  </si>
  <si>
    <t>279165</t>
  </si>
  <si>
    <t>Winona County</t>
  </si>
  <si>
    <t>279169</t>
  </si>
  <si>
    <t>Rock Island, Moline/Northwestern Illinois CoC</t>
  </si>
  <si>
    <t>Moline</t>
  </si>
  <si>
    <t>174596</t>
  </si>
  <si>
    <t>Rock Island</t>
  </si>
  <si>
    <t>176006</t>
  </si>
  <si>
    <t>Bureau County</t>
  </si>
  <si>
    <t>179011</t>
  </si>
  <si>
    <t>179015</t>
  </si>
  <si>
    <t>179073</t>
  </si>
  <si>
    <t>Jo Daviess County</t>
  </si>
  <si>
    <t>179085</t>
  </si>
  <si>
    <t>179095</t>
  </si>
  <si>
    <t>Lasalle County</t>
  </si>
  <si>
    <t>179099</t>
  </si>
  <si>
    <t>179103</t>
  </si>
  <si>
    <t>179123</t>
  </si>
  <si>
    <t>179131</t>
  </si>
  <si>
    <t>Ogle County</t>
  </si>
  <si>
    <t>179141</t>
  </si>
  <si>
    <t>179155</t>
  </si>
  <si>
    <t>Rock Island County</t>
  </si>
  <si>
    <t>179161</t>
  </si>
  <si>
    <t>179175</t>
  </si>
  <si>
    <t>Stephenson County</t>
  </si>
  <si>
    <t>179177</t>
  </si>
  <si>
    <t>Whiteside County</t>
  </si>
  <si>
    <t>179195</t>
  </si>
  <si>
    <t>Rockford/Winnebago, Boone Counties CoC</t>
  </si>
  <si>
    <t>Rockford</t>
  </si>
  <si>
    <t>176000</t>
  </si>
  <si>
    <t>179007</t>
  </si>
  <si>
    <t>179201</t>
  </si>
  <si>
    <t>Rockland County CoC</t>
  </si>
  <si>
    <t>Rockland County</t>
  </si>
  <si>
    <t>369087</t>
  </si>
  <si>
    <t>Roseville, Rocklin/Placer, Nevada Counties CoC</t>
  </si>
  <si>
    <t>Rocklin City</t>
  </si>
  <si>
    <t>063054</t>
  </si>
  <si>
    <t>Roseville</t>
  </si>
  <si>
    <t>063108</t>
  </si>
  <si>
    <t>069057</t>
  </si>
  <si>
    <t>Placer County</t>
  </si>
  <si>
    <t>069061</t>
  </si>
  <si>
    <t>Sacramento City &amp; County CoC</t>
  </si>
  <si>
    <t>Citrus Heights</t>
  </si>
  <si>
    <t>060726</t>
  </si>
  <si>
    <t>Elk Grove</t>
  </si>
  <si>
    <t>061146</t>
  </si>
  <si>
    <t>Rancho Cordova City</t>
  </si>
  <si>
    <t>062928</t>
  </si>
  <si>
    <t>Sacramento</t>
  </si>
  <si>
    <t>063144</t>
  </si>
  <si>
    <t>Sacramento County</t>
  </si>
  <si>
    <t>069067</t>
  </si>
  <si>
    <t>Saginaw City &amp; County CoC</t>
  </si>
  <si>
    <t>Saginaw</t>
  </si>
  <si>
    <t>265340</t>
  </si>
  <si>
    <t>Saginaw County</t>
  </si>
  <si>
    <t>269145</t>
  </si>
  <si>
    <t>Salinas/Monterey, San Benito Counties CoC</t>
  </si>
  <si>
    <t>Monterey</t>
  </si>
  <si>
    <t>062334</t>
  </si>
  <si>
    <t>Salinas</t>
  </si>
  <si>
    <t>063162</t>
  </si>
  <si>
    <t>Seaside</t>
  </si>
  <si>
    <t>063444</t>
  </si>
  <si>
    <t>Monterey County</t>
  </si>
  <si>
    <t>069053</t>
  </si>
  <si>
    <t>San Benito County</t>
  </si>
  <si>
    <t>069069</t>
  </si>
  <si>
    <t>Salt Lake City &amp; County CoC</t>
  </si>
  <si>
    <t>Salt Lake City</t>
  </si>
  <si>
    <t>491092</t>
  </si>
  <si>
    <t>Sandy City</t>
  </si>
  <si>
    <t>491098</t>
  </si>
  <si>
    <t>South Jordan</t>
  </si>
  <si>
    <t>491152</t>
  </si>
  <si>
    <t>Taylorsville</t>
  </si>
  <si>
    <t>491239</t>
  </si>
  <si>
    <t>West Jordan</t>
  </si>
  <si>
    <t>491338</t>
  </si>
  <si>
    <t>West Valley</t>
  </si>
  <si>
    <t>491346</t>
  </si>
  <si>
    <t>Salt Lake County</t>
  </si>
  <si>
    <t>499035</t>
  </si>
  <si>
    <t>Tooele County</t>
  </si>
  <si>
    <t>499045</t>
  </si>
  <si>
    <t>San Antonio/Bexar County CoC</t>
  </si>
  <si>
    <t>San Antonio</t>
  </si>
  <si>
    <t>484758</t>
  </si>
  <si>
    <t>Bexar County</t>
  </si>
  <si>
    <t>489029</t>
  </si>
  <si>
    <t>San Bernardino City &amp; County CoC</t>
  </si>
  <si>
    <t>Apple Valley</t>
  </si>
  <si>
    <t>060108</t>
  </si>
  <si>
    <t>Chino</t>
  </si>
  <si>
    <t>060708</t>
  </si>
  <si>
    <t>Chino Hills</t>
  </si>
  <si>
    <t>060709</t>
  </si>
  <si>
    <t>Fontana</t>
  </si>
  <si>
    <t>061332</t>
  </si>
  <si>
    <t>Hesperia</t>
  </si>
  <si>
    <t>061638</t>
  </si>
  <si>
    <t>Ontario</t>
  </si>
  <si>
    <t>062556</t>
  </si>
  <si>
    <t>Rancho Cucamonga</t>
  </si>
  <si>
    <t>062930</t>
  </si>
  <si>
    <t>Rialto</t>
  </si>
  <si>
    <t>062988</t>
  </si>
  <si>
    <t>San Bernardino</t>
  </si>
  <si>
    <t>063180</t>
  </si>
  <si>
    <t>Upland</t>
  </si>
  <si>
    <t>063852</t>
  </si>
  <si>
    <t>Victorville</t>
  </si>
  <si>
    <t>063900</t>
  </si>
  <si>
    <t>San Bernardino County</t>
  </si>
  <si>
    <t>069071</t>
  </si>
  <si>
    <t>San Diego City and County CoC</t>
  </si>
  <si>
    <t>Carlsbad</t>
  </si>
  <si>
    <t>060564</t>
  </si>
  <si>
    <t>Chula Vista</t>
  </si>
  <si>
    <t>060720</t>
  </si>
  <si>
    <t>El Cajon</t>
  </si>
  <si>
    <t>061116</t>
  </si>
  <si>
    <t>Encinitas</t>
  </si>
  <si>
    <t>061212</t>
  </si>
  <si>
    <t>Escondido</t>
  </si>
  <si>
    <t>061230</t>
  </si>
  <si>
    <t>La Mesa</t>
  </si>
  <si>
    <t>061896</t>
  </si>
  <si>
    <t>National City</t>
  </si>
  <si>
    <t>062412</t>
  </si>
  <si>
    <t>Oceanside</t>
  </si>
  <si>
    <t>062532</t>
  </si>
  <si>
    <t>San Diego</t>
  </si>
  <si>
    <t>063210</t>
  </si>
  <si>
    <t>San Marcos City</t>
  </si>
  <si>
    <t>063294</t>
  </si>
  <si>
    <t>Santee</t>
  </si>
  <si>
    <t>063408</t>
  </si>
  <si>
    <t>Vista</t>
  </si>
  <si>
    <t>063924</t>
  </si>
  <si>
    <t>San Diego County</t>
  </si>
  <si>
    <t>069073</t>
  </si>
  <si>
    <t>San Francisco CoC</t>
  </si>
  <si>
    <t>San Francisco</t>
  </si>
  <si>
    <t>063228</t>
  </si>
  <si>
    <t>San Jose, Santa Clara City &amp; County CoC</t>
  </si>
  <si>
    <t>Cupertino City</t>
  </si>
  <si>
    <t>060906</t>
  </si>
  <si>
    <t>Gilroy City</t>
  </si>
  <si>
    <t>061452</t>
  </si>
  <si>
    <t>Milpitas City</t>
  </si>
  <si>
    <t>062274</t>
  </si>
  <si>
    <t>Mountain View</t>
  </si>
  <si>
    <t>062382</t>
  </si>
  <si>
    <t>Palo Alto</t>
  </si>
  <si>
    <t>062682</t>
  </si>
  <si>
    <t>San Jose</t>
  </si>
  <si>
    <t>063258</t>
  </si>
  <si>
    <t>Santa Clara</t>
  </si>
  <si>
    <t>063354</t>
  </si>
  <si>
    <t>Sunnyvale</t>
  </si>
  <si>
    <t>063660</t>
  </si>
  <si>
    <t>Santa Clara County</t>
  </si>
  <si>
    <t>069085</t>
  </si>
  <si>
    <t>San Luis Obispo County CoC</t>
  </si>
  <si>
    <t>San Luis Obispo County</t>
  </si>
  <si>
    <t>069079</t>
  </si>
  <si>
    <t>Santa Ana, Anaheim/Orange County CoC</t>
  </si>
  <si>
    <t>Anaheim</t>
  </si>
  <si>
    <t>060078</t>
  </si>
  <si>
    <t>Buena Park</t>
  </si>
  <si>
    <t>060450</t>
  </si>
  <si>
    <t>Costa Mesa</t>
  </si>
  <si>
    <t>060846</t>
  </si>
  <si>
    <t>Fountain Valley</t>
  </si>
  <si>
    <t>061380</t>
  </si>
  <si>
    <t>Fullerton</t>
  </si>
  <si>
    <t>061416</t>
  </si>
  <si>
    <t>Garden Grove</t>
  </si>
  <si>
    <t>061440</t>
  </si>
  <si>
    <t>Huntington Beach</t>
  </si>
  <si>
    <t>061692</t>
  </si>
  <si>
    <t>Irvine</t>
  </si>
  <si>
    <t>061750</t>
  </si>
  <si>
    <t>Laguna Niguel</t>
  </si>
  <si>
    <t>061854</t>
  </si>
  <si>
    <t>La Habra</t>
  </si>
  <si>
    <t>061860</t>
  </si>
  <si>
    <t>Lake Forest</t>
  </si>
  <si>
    <t>061869</t>
  </si>
  <si>
    <t>Mission Viejo</t>
  </si>
  <si>
    <t>062286</t>
  </si>
  <si>
    <t>Newport Beach</t>
  </si>
  <si>
    <t>062454</t>
  </si>
  <si>
    <t>Orange</t>
  </si>
  <si>
    <t>062568</t>
  </si>
  <si>
    <t>Rancho Santa Margarita</t>
  </si>
  <si>
    <t>062949</t>
  </si>
  <si>
    <t>San Clemente</t>
  </si>
  <si>
    <t>063198</t>
  </si>
  <si>
    <t>Santa Ana</t>
  </si>
  <si>
    <t>063342</t>
  </si>
  <si>
    <t>Tustin</t>
  </si>
  <si>
    <t>063804</t>
  </si>
  <si>
    <t>064014</t>
  </si>
  <si>
    <t>069059</t>
  </si>
  <si>
    <t>Santa Maria/Santa Barbara County CoC</t>
  </si>
  <si>
    <t>Goleta</t>
  </si>
  <si>
    <t>061476</t>
  </si>
  <si>
    <t>Santa Barbara</t>
  </si>
  <si>
    <t>063348</t>
  </si>
  <si>
    <t>Santa Maria</t>
  </si>
  <si>
    <t>063372</t>
  </si>
  <si>
    <t>Santa Barbara County</t>
  </si>
  <si>
    <t>069083</t>
  </si>
  <si>
    <t>Santa Rosa, Petaluma/Sonoma County CoC</t>
  </si>
  <si>
    <t>Petaluma</t>
  </si>
  <si>
    <t>062760</t>
  </si>
  <si>
    <t>Santa Rosa</t>
  </si>
  <si>
    <t>063396</t>
  </si>
  <si>
    <t>Sonoma County</t>
  </si>
  <si>
    <t>069097</t>
  </si>
  <si>
    <t>Sarasota, Bradenton/Manatee, Sarasota Counties CoC</t>
  </si>
  <si>
    <t>Bradenton</t>
  </si>
  <si>
    <t>120270</t>
  </si>
  <si>
    <t>Sarasota</t>
  </si>
  <si>
    <t>122766</t>
  </si>
  <si>
    <t>Manatee County</t>
  </si>
  <si>
    <t>129081</t>
  </si>
  <si>
    <t>Sarasota County</t>
  </si>
  <si>
    <t>129115</t>
  </si>
  <si>
    <t>Savannah/Chatham County CoC</t>
  </si>
  <si>
    <t>Savannah</t>
  </si>
  <si>
    <t>132916</t>
  </si>
  <si>
    <t>139051</t>
  </si>
  <si>
    <t>Schenectady City &amp; County CoC</t>
  </si>
  <si>
    <t>Schenectady</t>
  </si>
  <si>
    <t>365848</t>
  </si>
  <si>
    <t>Schenectady County</t>
  </si>
  <si>
    <t>369093</t>
  </si>
  <si>
    <t>Scranton/Lackawanna County CoC</t>
  </si>
  <si>
    <t>Scranton</t>
  </si>
  <si>
    <t>426201</t>
  </si>
  <si>
    <t>Lackawanna County</t>
  </si>
  <si>
    <t>429069</t>
  </si>
  <si>
    <t>Seattle/King County CoC</t>
  </si>
  <si>
    <t>530054</t>
  </si>
  <si>
    <t>530084</t>
  </si>
  <si>
    <t>Federal Way</t>
  </si>
  <si>
    <t>530514</t>
  </si>
  <si>
    <t>Kent City</t>
  </si>
  <si>
    <t>530726</t>
  </si>
  <si>
    <t>Seattle</t>
  </si>
  <si>
    <t>531392</t>
  </si>
  <si>
    <t>King County</t>
  </si>
  <si>
    <t>539033</t>
  </si>
  <si>
    <t>Shreveport, Bossier/Northwest Louisiana CoC</t>
  </si>
  <si>
    <t>Bossier City</t>
  </si>
  <si>
    <t>220192</t>
  </si>
  <si>
    <t>Shreveport</t>
  </si>
  <si>
    <t>221650</t>
  </si>
  <si>
    <t>Bienville Parish</t>
  </si>
  <si>
    <t>229013</t>
  </si>
  <si>
    <t>Bossier Parish</t>
  </si>
  <si>
    <t>229015</t>
  </si>
  <si>
    <t>Caddo Parish</t>
  </si>
  <si>
    <t>229017</t>
  </si>
  <si>
    <t>Claiborne Parish</t>
  </si>
  <si>
    <t>229027</t>
  </si>
  <si>
    <t>De Soto Parish</t>
  </si>
  <si>
    <t>229031</t>
  </si>
  <si>
    <t>Red River Parish</t>
  </si>
  <si>
    <t>229081</t>
  </si>
  <si>
    <t>Webster Parish</t>
  </si>
  <si>
    <t>229119</t>
  </si>
  <si>
    <t>Sioux City/Dakota, Woodbury Counties CoC</t>
  </si>
  <si>
    <t>Sioux City</t>
  </si>
  <si>
    <t>194812</t>
  </si>
  <si>
    <t>Woodbury County</t>
  </si>
  <si>
    <t>199193</t>
  </si>
  <si>
    <t>319043</t>
  </si>
  <si>
    <t>Slidell/Southeast Louisiana CoC</t>
  </si>
  <si>
    <t>Slidell</t>
  </si>
  <si>
    <t>221698</t>
  </si>
  <si>
    <t>Livingston Parish</t>
  </si>
  <si>
    <t>229063</t>
  </si>
  <si>
    <t>St. Helena Parish</t>
  </si>
  <si>
    <t>229091</t>
  </si>
  <si>
    <t>St. Tammany Parish</t>
  </si>
  <si>
    <t>229103</t>
  </si>
  <si>
    <t>Tangipahoa Parish</t>
  </si>
  <si>
    <t>229105</t>
  </si>
  <si>
    <t>Washington Parish</t>
  </si>
  <si>
    <t>229117</t>
  </si>
  <si>
    <t>Somerset County CoC</t>
  </si>
  <si>
    <t>Franklin Township</t>
  </si>
  <si>
    <t>341008</t>
  </si>
  <si>
    <t>349035</t>
  </si>
  <si>
    <t>Somerville CoC</t>
  </si>
  <si>
    <t>250078</t>
  </si>
  <si>
    <t>Somerville</t>
  </si>
  <si>
    <t>252250</t>
  </si>
  <si>
    <t>South Bend, Mishawaka/St. Joseph County CoC</t>
  </si>
  <si>
    <t>Mishawaka</t>
  </si>
  <si>
    <t>181950</t>
  </si>
  <si>
    <t>South Bend</t>
  </si>
  <si>
    <t>182886</t>
  </si>
  <si>
    <t>189141</t>
  </si>
  <si>
    <t>South Central Illinois CoC</t>
  </si>
  <si>
    <t>179013</t>
  </si>
  <si>
    <t>179021</t>
  </si>
  <si>
    <t>179023</t>
  </si>
  <si>
    <t>179025</t>
  </si>
  <si>
    <t>Coles County</t>
  </si>
  <si>
    <t>179029</t>
  </si>
  <si>
    <t>179033</t>
  </si>
  <si>
    <t>179035</t>
  </si>
  <si>
    <t>179041</t>
  </si>
  <si>
    <t>Edgar County</t>
  </si>
  <si>
    <t>179045</t>
  </si>
  <si>
    <t>179049</t>
  </si>
  <si>
    <t>179051</t>
  </si>
  <si>
    <t>179061</t>
  </si>
  <si>
    <t>179079</t>
  </si>
  <si>
    <t>Jersey County</t>
  </si>
  <si>
    <t>179083</t>
  </si>
  <si>
    <t>Macoupin County</t>
  </si>
  <si>
    <t>179117</t>
  </si>
  <si>
    <t>179135</t>
  </si>
  <si>
    <t>Moultrie County</t>
  </si>
  <si>
    <t>179139</t>
  </si>
  <si>
    <t>179173</t>
  </si>
  <si>
    <t>South Dakota Statewide CoC</t>
  </si>
  <si>
    <t>Rapid City</t>
  </si>
  <si>
    <t>461392</t>
  </si>
  <si>
    <t>Sioux Falls</t>
  </si>
  <si>
    <t>461518</t>
  </si>
  <si>
    <t>Aurora County</t>
  </si>
  <si>
    <t>469003</t>
  </si>
  <si>
    <t>Beadle County</t>
  </si>
  <si>
    <t>469005</t>
  </si>
  <si>
    <t>Bennett County</t>
  </si>
  <si>
    <t>469007</t>
  </si>
  <si>
    <t>Bon Homme County</t>
  </si>
  <si>
    <t>469009</t>
  </si>
  <si>
    <t>Brookings County</t>
  </si>
  <si>
    <t>469011</t>
  </si>
  <si>
    <t>469013</t>
  </si>
  <si>
    <t>Brule County</t>
  </si>
  <si>
    <t>469015</t>
  </si>
  <si>
    <t>469017</t>
  </si>
  <si>
    <t>469019</t>
  </si>
  <si>
    <t>469021</t>
  </si>
  <si>
    <t>Charles Mix County</t>
  </si>
  <si>
    <t>469023</t>
  </si>
  <si>
    <t>469025</t>
  </si>
  <si>
    <t>469027</t>
  </si>
  <si>
    <t>Codington County</t>
  </si>
  <si>
    <t>469029</t>
  </si>
  <si>
    <t>Corson County</t>
  </si>
  <si>
    <t>469031</t>
  </si>
  <si>
    <t>469033</t>
  </si>
  <si>
    <t>Davison County</t>
  </si>
  <si>
    <t>469035</t>
  </si>
  <si>
    <t>Day County</t>
  </si>
  <si>
    <t>469037</t>
  </si>
  <si>
    <t>469039</t>
  </si>
  <si>
    <t>469041</t>
  </si>
  <si>
    <t>469043</t>
  </si>
  <si>
    <t>Edmunds County</t>
  </si>
  <si>
    <t>469045</t>
  </si>
  <si>
    <t>Fall River County</t>
  </si>
  <si>
    <t>469047</t>
  </si>
  <si>
    <t>Faulk County</t>
  </si>
  <si>
    <t>469049</t>
  </si>
  <si>
    <t>469051</t>
  </si>
  <si>
    <t>Gregory County</t>
  </si>
  <si>
    <t>469053</t>
  </si>
  <si>
    <t>Haakon County</t>
  </si>
  <si>
    <t>469055</t>
  </si>
  <si>
    <t>Hamlin County</t>
  </si>
  <si>
    <t>469057</t>
  </si>
  <si>
    <t>Hand County</t>
  </si>
  <si>
    <t>469059</t>
  </si>
  <si>
    <t>Hanson County</t>
  </si>
  <si>
    <t>469061</t>
  </si>
  <si>
    <t>469063</t>
  </si>
  <si>
    <t>Hughes County</t>
  </si>
  <si>
    <t>469065</t>
  </si>
  <si>
    <t>Hutchinson County</t>
  </si>
  <si>
    <t>469067</t>
  </si>
  <si>
    <t>469069</t>
  </si>
  <si>
    <t>469071</t>
  </si>
  <si>
    <t>Jerauld County</t>
  </si>
  <si>
    <t>469073</t>
  </si>
  <si>
    <t>469075</t>
  </si>
  <si>
    <t>Kingsbury County</t>
  </si>
  <si>
    <t>469077</t>
  </si>
  <si>
    <t>469079</t>
  </si>
  <si>
    <t>469081</t>
  </si>
  <si>
    <t>469083</t>
  </si>
  <si>
    <t>Lyman County</t>
  </si>
  <si>
    <t>469085</t>
  </si>
  <si>
    <t>Mccook County</t>
  </si>
  <si>
    <t>469087</t>
  </si>
  <si>
    <t>469089</t>
  </si>
  <si>
    <t>469091</t>
  </si>
  <si>
    <t>469093</t>
  </si>
  <si>
    <t>Mellette County</t>
  </si>
  <si>
    <t>469095</t>
  </si>
  <si>
    <t>Miner County</t>
  </si>
  <si>
    <t>469097</t>
  </si>
  <si>
    <t>Minnehaha County</t>
  </si>
  <si>
    <t>469099</t>
  </si>
  <si>
    <t>Moody County</t>
  </si>
  <si>
    <t>469101</t>
  </si>
  <si>
    <t>469103</t>
  </si>
  <si>
    <t>469105</t>
  </si>
  <si>
    <t>Potter County</t>
  </si>
  <si>
    <t>469107</t>
  </si>
  <si>
    <t>Roberts County</t>
  </si>
  <si>
    <t>469109</t>
  </si>
  <si>
    <t>Sanborn County</t>
  </si>
  <si>
    <t>469111</t>
  </si>
  <si>
    <t>469113</t>
  </si>
  <si>
    <t>Spink County</t>
  </si>
  <si>
    <t>469115</t>
  </si>
  <si>
    <t>Stanley County</t>
  </si>
  <si>
    <t>469117</t>
  </si>
  <si>
    <t>Sully County</t>
  </si>
  <si>
    <t>469119</t>
  </si>
  <si>
    <t>469121</t>
  </si>
  <si>
    <t>Tripp County</t>
  </si>
  <si>
    <t>469123</t>
  </si>
  <si>
    <t>469125</t>
  </si>
  <si>
    <t>469127</t>
  </si>
  <si>
    <t>Walworth County</t>
  </si>
  <si>
    <t>469129</t>
  </si>
  <si>
    <t>Yankton County</t>
  </si>
  <si>
    <t>469135</t>
  </si>
  <si>
    <t>Ziebach County</t>
  </si>
  <si>
    <t>469137</t>
  </si>
  <si>
    <t>Southeast Arkansas CoC</t>
  </si>
  <si>
    <t>Pine Bluff</t>
  </si>
  <si>
    <t>052130</t>
  </si>
  <si>
    <t>Arkansas County</t>
  </si>
  <si>
    <t>059001</t>
  </si>
  <si>
    <t>Ashley County</t>
  </si>
  <si>
    <t>059003</t>
  </si>
  <si>
    <t>059011</t>
  </si>
  <si>
    <t>059013</t>
  </si>
  <si>
    <t>Chicot County</t>
  </si>
  <si>
    <t>059017</t>
  </si>
  <si>
    <t>059025</t>
  </si>
  <si>
    <t>059027</t>
  </si>
  <si>
    <t>059039</t>
  </si>
  <si>
    <t>Desha County</t>
  </si>
  <si>
    <t>059041</t>
  </si>
  <si>
    <t>Drew County</t>
  </si>
  <si>
    <t>059043</t>
  </si>
  <si>
    <t>059053</t>
  </si>
  <si>
    <t>059069</t>
  </si>
  <si>
    <t>059079</t>
  </si>
  <si>
    <t>Ouachita County</t>
  </si>
  <si>
    <t>059103</t>
  </si>
  <si>
    <t>059139</t>
  </si>
  <si>
    <t>Southeastern Oklahoma Regional CoC</t>
  </si>
  <si>
    <t>Atoka County</t>
  </si>
  <si>
    <t>409005</t>
  </si>
  <si>
    <t>409013</t>
  </si>
  <si>
    <t>409019</t>
  </si>
  <si>
    <t>409023</t>
  </si>
  <si>
    <t>Coal County</t>
  </si>
  <si>
    <t>409029</t>
  </si>
  <si>
    <t>409061</t>
  </si>
  <si>
    <t>409063</t>
  </si>
  <si>
    <t>409069</t>
  </si>
  <si>
    <t>Latimer County</t>
  </si>
  <si>
    <t>409077</t>
  </si>
  <si>
    <t>Le Flore County</t>
  </si>
  <si>
    <t>409079</t>
  </si>
  <si>
    <t>Love County</t>
  </si>
  <si>
    <t>409085</t>
  </si>
  <si>
    <t>Mccurtain County</t>
  </si>
  <si>
    <t>409089</t>
  </si>
  <si>
    <t>409091</t>
  </si>
  <si>
    <t>409095</t>
  </si>
  <si>
    <t>409099</t>
  </si>
  <si>
    <t>Muskogee County</t>
  </si>
  <si>
    <t>409101</t>
  </si>
  <si>
    <t>Okfuskee County</t>
  </si>
  <si>
    <t>409107</t>
  </si>
  <si>
    <t>Okmulgee County</t>
  </si>
  <si>
    <t>409111</t>
  </si>
  <si>
    <t>Pittsburg County</t>
  </si>
  <si>
    <t>409121</t>
  </si>
  <si>
    <t>409123</t>
  </si>
  <si>
    <t>Pushmataha County</t>
  </si>
  <si>
    <t>409127</t>
  </si>
  <si>
    <t>Southern Illinois CoC</t>
  </si>
  <si>
    <t>179003</t>
  </si>
  <si>
    <t>Bond County</t>
  </si>
  <si>
    <t>179005</t>
  </si>
  <si>
    <t>179027</t>
  </si>
  <si>
    <t>179047</t>
  </si>
  <si>
    <t>179055</t>
  </si>
  <si>
    <t>179059</t>
  </si>
  <si>
    <t>179065</t>
  </si>
  <si>
    <t>179069</t>
  </si>
  <si>
    <t>179077</t>
  </si>
  <si>
    <t>179081</t>
  </si>
  <si>
    <t>179087</t>
  </si>
  <si>
    <t>179101</t>
  </si>
  <si>
    <t>179121</t>
  </si>
  <si>
    <t>Massac County</t>
  </si>
  <si>
    <t>179127</t>
  </si>
  <si>
    <t>179133</t>
  </si>
  <si>
    <t>179145</t>
  </si>
  <si>
    <t>179151</t>
  </si>
  <si>
    <t>179153</t>
  </si>
  <si>
    <t>179157</t>
  </si>
  <si>
    <t>179159</t>
  </si>
  <si>
    <t>179165</t>
  </si>
  <si>
    <t>179181</t>
  </si>
  <si>
    <t>179185</t>
  </si>
  <si>
    <t>179189</t>
  </si>
  <si>
    <t>179191</t>
  </si>
  <si>
    <t>179193</t>
  </si>
  <si>
    <t>179199</t>
  </si>
  <si>
    <t>South-Southeast Puerto Rico CoC</t>
  </si>
  <si>
    <t>Adjuntas Municipio, Puerto Rico</t>
  </si>
  <si>
    <t>729001</t>
  </si>
  <si>
    <t>Aguada Municipio, Puerto Rico</t>
  </si>
  <si>
    <t>729003</t>
  </si>
  <si>
    <t>Aguadilla Municipio</t>
  </si>
  <si>
    <t>729005</t>
  </si>
  <si>
    <t>Aguas Buenas Municipio, Puerto Rico</t>
  </si>
  <si>
    <t>729007</t>
  </si>
  <si>
    <t>Añasco Municipio, Puerto Rico</t>
  </si>
  <si>
    <t>729011</t>
  </si>
  <si>
    <t>Arroyo Municipio, Puerto Rico</t>
  </si>
  <si>
    <t>729015</t>
  </si>
  <si>
    <t>Cabo Rojo Municipio</t>
  </si>
  <si>
    <t>729023</t>
  </si>
  <si>
    <t>Caguas Municipio</t>
  </si>
  <si>
    <t>729025</t>
  </si>
  <si>
    <t>Canovanas Municipio</t>
  </si>
  <si>
    <t>729029</t>
  </si>
  <si>
    <t>Cayey Municipio</t>
  </si>
  <si>
    <t>729035</t>
  </si>
  <si>
    <t>Ceiba Municipio, Puerto Rico</t>
  </si>
  <si>
    <t>729037</t>
  </si>
  <si>
    <t>Cidra Municipio</t>
  </si>
  <si>
    <t>729041</t>
  </si>
  <si>
    <t>Coamo Municipio, Puerto Rico</t>
  </si>
  <si>
    <t>729043</t>
  </si>
  <si>
    <t>Culebra Municipio, Puerto Rico</t>
  </si>
  <si>
    <t>729049</t>
  </si>
  <si>
    <t>Fajardo Municipio</t>
  </si>
  <si>
    <t>729053</t>
  </si>
  <si>
    <t>Guánica Municipio, Puerto Rico</t>
  </si>
  <si>
    <t>729055</t>
  </si>
  <si>
    <t>Guayama Municipio</t>
  </si>
  <si>
    <t>729057</t>
  </si>
  <si>
    <t>Guayanilla Municipio, Puerto Rico</t>
  </si>
  <si>
    <t>729059</t>
  </si>
  <si>
    <t>Gurabo Municipio, Puerto Rico</t>
  </si>
  <si>
    <t>729063</t>
  </si>
  <si>
    <t>Hatillo Municipio, Puerto Rico</t>
  </si>
  <si>
    <t>729065</t>
  </si>
  <si>
    <t>Hormigueros Municipio, Puerto Rico</t>
  </si>
  <si>
    <t>729067</t>
  </si>
  <si>
    <t>Humacao Municipio</t>
  </si>
  <si>
    <t>729069</t>
  </si>
  <si>
    <t>Isabela Municipio</t>
  </si>
  <si>
    <t>729071</t>
  </si>
  <si>
    <t>Jayuya Municipio, Puerto Rico</t>
  </si>
  <si>
    <t>729073</t>
  </si>
  <si>
    <t>Juana Diaz Municipio</t>
  </si>
  <si>
    <t>729075</t>
  </si>
  <si>
    <t>Juncos Municipio, Puerto Rico</t>
  </si>
  <si>
    <t>729077</t>
  </si>
  <si>
    <t>Lajas Municipio, Puerto Rico</t>
  </si>
  <si>
    <t>729079</t>
  </si>
  <si>
    <t>Las Marías Municipio, Puerto Rico</t>
  </si>
  <si>
    <t>729083</t>
  </si>
  <si>
    <t>Las Piedras Municipio, Puerto Rico</t>
  </si>
  <si>
    <t>729085</t>
  </si>
  <si>
    <t>Loíza Municipio, Puerto Rico</t>
  </si>
  <si>
    <t>729087</t>
  </si>
  <si>
    <t>Luquillo Municipio, Puerto Rico</t>
  </si>
  <si>
    <t>729089</t>
  </si>
  <si>
    <t>Manati Municipio</t>
  </si>
  <si>
    <t>729091</t>
  </si>
  <si>
    <t>Maricao Municipio, Puerto Rico</t>
  </si>
  <si>
    <t>729093</t>
  </si>
  <si>
    <t>Maunabo Municipio, Puerto Rico</t>
  </si>
  <si>
    <t>729095</t>
  </si>
  <si>
    <t>Mayaguez Municipio</t>
  </si>
  <si>
    <t>729097</t>
  </si>
  <si>
    <t>Moca Municipio, Puerto Rico</t>
  </si>
  <si>
    <t>729099</t>
  </si>
  <si>
    <t>Naguabo Municipio, Puerto Rico</t>
  </si>
  <si>
    <t>729103</t>
  </si>
  <si>
    <t>Patillas Municipio, Puerto Rico</t>
  </si>
  <si>
    <t>729109</t>
  </si>
  <si>
    <t>Peñuelas Municipio, Puerto Rico</t>
  </si>
  <si>
    <t>729111</t>
  </si>
  <si>
    <t>Ponce Municipio</t>
  </si>
  <si>
    <t>729113</t>
  </si>
  <si>
    <t>Quebradillas Municipio, Puerto Rico</t>
  </si>
  <si>
    <t>729115</t>
  </si>
  <si>
    <t>Rincón Municipio, Puerto Rico</t>
  </si>
  <si>
    <t>729117</t>
  </si>
  <si>
    <t>Rio Grande Municipio</t>
  </si>
  <si>
    <t>729119</t>
  </si>
  <si>
    <t>Sabana Grande Municipio, Puerto Rico</t>
  </si>
  <si>
    <t>729121</t>
  </si>
  <si>
    <t>Salinas Municipio, Puerto Rico</t>
  </si>
  <si>
    <t>729123</t>
  </si>
  <si>
    <t>San German Municipio</t>
  </si>
  <si>
    <t>729125</t>
  </si>
  <si>
    <t>San Lorenzo Municipio, Puerto Rico</t>
  </si>
  <si>
    <t>729129</t>
  </si>
  <si>
    <t>San Sebastian Municipio</t>
  </si>
  <si>
    <t>729131</t>
  </si>
  <si>
    <t>Santa Isabel Municipio, Puerto Rico</t>
  </si>
  <si>
    <t>729133</t>
  </si>
  <si>
    <t>Trujillo Alto Municipio</t>
  </si>
  <si>
    <t>729139</t>
  </si>
  <si>
    <t>Vieques Municipio, Puerto Rico</t>
  </si>
  <si>
    <t>729147</t>
  </si>
  <si>
    <t>Villalba Municipio, Puerto Rico</t>
  </si>
  <si>
    <t>729149</t>
  </si>
  <si>
    <t>Yabucoa Municipio, Puerto Rico</t>
  </si>
  <si>
    <t>729151</t>
  </si>
  <si>
    <t>Yauco Municipio</t>
  </si>
  <si>
    <t>729153</t>
  </si>
  <si>
    <t>Southwest Minnesota CoC</t>
  </si>
  <si>
    <t>Big Stone County</t>
  </si>
  <si>
    <t>279011</t>
  </si>
  <si>
    <t>279023</t>
  </si>
  <si>
    <t>Cottonwood County</t>
  </si>
  <si>
    <t>279033</t>
  </si>
  <si>
    <t>279063</t>
  </si>
  <si>
    <t>Kandiyohi County</t>
  </si>
  <si>
    <t>279067</t>
  </si>
  <si>
    <t>Lac Qui Parle County</t>
  </si>
  <si>
    <t>279073</t>
  </si>
  <si>
    <t>279081</t>
  </si>
  <si>
    <t>279083</t>
  </si>
  <si>
    <t>Mcleod County</t>
  </si>
  <si>
    <t>279085</t>
  </si>
  <si>
    <t>Meeker County</t>
  </si>
  <si>
    <t>279093</t>
  </si>
  <si>
    <t>279101</t>
  </si>
  <si>
    <t>Nobles County</t>
  </si>
  <si>
    <t>279105</t>
  </si>
  <si>
    <t>Pipestone County</t>
  </si>
  <si>
    <t>279117</t>
  </si>
  <si>
    <t>Redwood County</t>
  </si>
  <si>
    <t>279127</t>
  </si>
  <si>
    <t>279129</t>
  </si>
  <si>
    <t>279133</t>
  </si>
  <si>
    <t>Swift County</t>
  </si>
  <si>
    <t>279151</t>
  </si>
  <si>
    <t>Yellow Medicine County</t>
  </si>
  <si>
    <t>279173</t>
  </si>
  <si>
    <t>Southwest Oklahoma Regional CoC</t>
  </si>
  <si>
    <t>Lawton</t>
  </si>
  <si>
    <t>401734</t>
  </si>
  <si>
    <t>Beckham County</t>
  </si>
  <si>
    <t>409009</t>
  </si>
  <si>
    <t>Caddo County</t>
  </si>
  <si>
    <t>409015</t>
  </si>
  <si>
    <t>409031</t>
  </si>
  <si>
    <t>Cotton County</t>
  </si>
  <si>
    <t>409033</t>
  </si>
  <si>
    <t>Garvin County</t>
  </si>
  <si>
    <t>409049</t>
  </si>
  <si>
    <t>409051</t>
  </si>
  <si>
    <t>Greer County</t>
  </si>
  <si>
    <t>409055</t>
  </si>
  <si>
    <t>Harmon County</t>
  </si>
  <si>
    <t>409057</t>
  </si>
  <si>
    <t>409065</t>
  </si>
  <si>
    <t>409067</t>
  </si>
  <si>
    <t>409075</t>
  </si>
  <si>
    <t>Mcclain County</t>
  </si>
  <si>
    <t>409087</t>
  </si>
  <si>
    <t>Roger Mills County</t>
  </si>
  <si>
    <t>409129</t>
  </si>
  <si>
    <t>409137</t>
  </si>
  <si>
    <t>Tillman County</t>
  </si>
  <si>
    <t>409141</t>
  </si>
  <si>
    <t>Spokane City &amp; County CoC</t>
  </si>
  <si>
    <t>Spokane</t>
  </si>
  <si>
    <t>531488</t>
  </si>
  <si>
    <t>Spokane County</t>
  </si>
  <si>
    <t>539063</t>
  </si>
  <si>
    <t>Springfield/Greene, Christian, Webster Counties CoC</t>
  </si>
  <si>
    <t>294884</t>
  </si>
  <si>
    <t>299043</t>
  </si>
  <si>
    <t>299077</t>
  </si>
  <si>
    <t>299225</t>
  </si>
  <si>
    <t>Springfield/Hampden County CoC</t>
  </si>
  <si>
    <t>Chicopee</t>
  </si>
  <si>
    <t>250486</t>
  </si>
  <si>
    <t>Holyoke</t>
  </si>
  <si>
    <t>251074</t>
  </si>
  <si>
    <t>252340</t>
  </si>
  <si>
    <t>Westfield</t>
  </si>
  <si>
    <t>252700</t>
  </si>
  <si>
    <t>Hampden County</t>
  </si>
  <si>
    <t>259013</t>
  </si>
  <si>
    <t>Springfield/Sangamon County CoC</t>
  </si>
  <si>
    <t>176648</t>
  </si>
  <si>
    <t>Sangamon County</t>
  </si>
  <si>
    <t>179167</t>
  </si>
  <si>
    <t>St. Charles City &amp; County, Lincoln, Warren Counties CoC</t>
  </si>
  <si>
    <t>O'Fallon</t>
  </si>
  <si>
    <t>293852</t>
  </si>
  <si>
    <t>St Charles</t>
  </si>
  <si>
    <t>294578</t>
  </si>
  <si>
    <t>299113</t>
  </si>
  <si>
    <t>St. Charles County</t>
  </si>
  <si>
    <t>299183</t>
  </si>
  <si>
    <t>299219</t>
  </si>
  <si>
    <t>St. Clair Shores, Warren/Macomb County CoC</t>
  </si>
  <si>
    <t>Clinton Twp</t>
  </si>
  <si>
    <t>261410</t>
  </si>
  <si>
    <t>265286</t>
  </si>
  <si>
    <t>St Clair Shores</t>
  </si>
  <si>
    <t>265370</t>
  </si>
  <si>
    <t>Sterling Heights</t>
  </si>
  <si>
    <t>265814</t>
  </si>
  <si>
    <t>266252</t>
  </si>
  <si>
    <t>Macomb County</t>
  </si>
  <si>
    <t>269099</t>
  </si>
  <si>
    <t>St. Cloud/Central Minnesota CoC</t>
  </si>
  <si>
    <t>St Cloud</t>
  </si>
  <si>
    <t>274104</t>
  </si>
  <si>
    <t>279009</t>
  </si>
  <si>
    <t>279021</t>
  </si>
  <si>
    <t>Chisago County</t>
  </si>
  <si>
    <t>279025</t>
  </si>
  <si>
    <t>Crow Wing County</t>
  </si>
  <si>
    <t>279035</t>
  </si>
  <si>
    <t>Isanti County</t>
  </si>
  <si>
    <t>279059</t>
  </si>
  <si>
    <t>Kanabec County</t>
  </si>
  <si>
    <t>279065</t>
  </si>
  <si>
    <t>Mille Lacs County</t>
  </si>
  <si>
    <t>279095</t>
  </si>
  <si>
    <t>Morrison County</t>
  </si>
  <si>
    <t>279097</t>
  </si>
  <si>
    <t>Pine County</t>
  </si>
  <si>
    <t>279115</t>
  </si>
  <si>
    <t>Sherburne County</t>
  </si>
  <si>
    <t>279141</t>
  </si>
  <si>
    <t>Stearns County</t>
  </si>
  <si>
    <t>279145</t>
  </si>
  <si>
    <t>279153</t>
  </si>
  <si>
    <t>279171</t>
  </si>
  <si>
    <t>St. Johns County CoC</t>
  </si>
  <si>
    <t>St. Johns County</t>
  </si>
  <si>
    <t>129109</t>
  </si>
  <si>
    <t>St. Joseph/Andrew, Buchanan, DeKalb Counties CoC</t>
  </si>
  <si>
    <t>St Joseph</t>
  </si>
  <si>
    <t>294614</t>
  </si>
  <si>
    <t>Andrew County</t>
  </si>
  <si>
    <t>299003</t>
  </si>
  <si>
    <t>299021</t>
  </si>
  <si>
    <t>299063</t>
  </si>
  <si>
    <t>St. Louis CoC</t>
  </si>
  <si>
    <t>St Louis</t>
  </si>
  <si>
    <t>294626</t>
  </si>
  <si>
    <t>St. Louis County CoC</t>
  </si>
  <si>
    <t>299189</t>
  </si>
  <si>
    <t>St. Paul/Ramsey County CoC</t>
  </si>
  <si>
    <t>St Paul</t>
  </si>
  <si>
    <t>274164</t>
  </si>
  <si>
    <t>279123</t>
  </si>
  <si>
    <t>St. Petersburg, Clearwater, Largo/Pinellas County CoC</t>
  </si>
  <si>
    <t>Clearwater</t>
  </si>
  <si>
    <t>120492</t>
  </si>
  <si>
    <t>Largo</t>
  </si>
  <si>
    <t>121710</t>
  </si>
  <si>
    <t>St Petersburg</t>
  </si>
  <si>
    <t>122724</t>
  </si>
  <si>
    <t>Pinellas County</t>
  </si>
  <si>
    <t>129103</t>
  </si>
  <si>
    <t>Stockton/San Joaquin County CoC</t>
  </si>
  <si>
    <t>Lodi</t>
  </si>
  <si>
    <t>062046</t>
  </si>
  <si>
    <t>Stockton</t>
  </si>
  <si>
    <t>063624</t>
  </si>
  <si>
    <t>San Joaquin County</t>
  </si>
  <si>
    <t>069077</t>
  </si>
  <si>
    <t>Sullivan County CoC</t>
  </si>
  <si>
    <t>369105</t>
  </si>
  <si>
    <t>Syracuse/Onondaga, Oswego Counties CoC</t>
  </si>
  <si>
    <t>Syracuse</t>
  </si>
  <si>
    <t>366376</t>
  </si>
  <si>
    <t>Onondaga County</t>
  </si>
  <si>
    <t>369067</t>
  </si>
  <si>
    <t>Oswego County</t>
  </si>
  <si>
    <t>369075</t>
  </si>
  <si>
    <t>Tacoma, Lakewood/Pierce County CoC</t>
  </si>
  <si>
    <t>530795</t>
  </si>
  <si>
    <t>Tacoma</t>
  </si>
  <si>
    <t>531554</t>
  </si>
  <si>
    <t>539053</t>
  </si>
  <si>
    <t>Tallahassee/Leon County CoC</t>
  </si>
  <si>
    <t>Tallahassee</t>
  </si>
  <si>
    <t>123000</t>
  </si>
  <si>
    <t>129037</t>
  </si>
  <si>
    <t>Gadsden County</t>
  </si>
  <si>
    <t>129039</t>
  </si>
  <si>
    <t>129065</t>
  </si>
  <si>
    <t>129073</t>
  </si>
  <si>
    <t>129077</t>
  </si>
  <si>
    <t>129079</t>
  </si>
  <si>
    <t>129123</t>
  </si>
  <si>
    <t>Wakulla County</t>
  </si>
  <si>
    <t>129129</t>
  </si>
  <si>
    <t>Tampa/Hillsborough County CoC</t>
  </si>
  <si>
    <t>Tampa</t>
  </si>
  <si>
    <t>123012</t>
  </si>
  <si>
    <t>129057</t>
  </si>
  <si>
    <t>Tehama County CoC</t>
  </si>
  <si>
    <t>Tehama County</t>
  </si>
  <si>
    <t>069103</t>
  </si>
  <si>
    <t>Texas Balance of State CoC</t>
  </si>
  <si>
    <t>Abilene</t>
  </si>
  <si>
    <t>480018</t>
  </si>
  <si>
    <t>Beaumont</t>
  </si>
  <si>
    <t>480402</t>
  </si>
  <si>
    <t>Brownsville</t>
  </si>
  <si>
    <t>480726</t>
  </si>
  <si>
    <t>Conroe</t>
  </si>
  <si>
    <t>481158</t>
  </si>
  <si>
    <t>Corpus Christi</t>
  </si>
  <si>
    <t>481206</t>
  </si>
  <si>
    <t>Denison</t>
  </si>
  <si>
    <t>481410</t>
  </si>
  <si>
    <t>Denton</t>
  </si>
  <si>
    <t>481416</t>
  </si>
  <si>
    <t>Edinburg</t>
  </si>
  <si>
    <t>481608</t>
  </si>
  <si>
    <t>Flower Mound Town</t>
  </si>
  <si>
    <t>481824</t>
  </si>
  <si>
    <t>Galveston</t>
  </si>
  <si>
    <t>481986</t>
  </si>
  <si>
    <t>Harlingen</t>
  </si>
  <si>
    <t>482304</t>
  </si>
  <si>
    <t>Killeen</t>
  </si>
  <si>
    <t>482820</t>
  </si>
  <si>
    <t>Laredo</t>
  </si>
  <si>
    <t>483042</t>
  </si>
  <si>
    <t>League City</t>
  </si>
  <si>
    <t>483084</t>
  </si>
  <si>
    <t>Lewisville</t>
  </si>
  <si>
    <t>483132</t>
  </si>
  <si>
    <t>Longview</t>
  </si>
  <si>
    <t>483246</t>
  </si>
  <si>
    <t>Lubbock</t>
  </si>
  <si>
    <t>483288</t>
  </si>
  <si>
    <t>Mc Allen</t>
  </si>
  <si>
    <t>483330</t>
  </si>
  <si>
    <t>Marshall</t>
  </si>
  <si>
    <t>483438</t>
  </si>
  <si>
    <t>483564</t>
  </si>
  <si>
    <t>Mission</t>
  </si>
  <si>
    <t>483606</t>
  </si>
  <si>
    <t>New Braunfels</t>
  </si>
  <si>
    <t>483798</t>
  </si>
  <si>
    <t>Odessa</t>
  </si>
  <si>
    <t>483924</t>
  </si>
  <si>
    <t>483966</t>
  </si>
  <si>
    <t>Pearland</t>
  </si>
  <si>
    <t>484080</t>
  </si>
  <si>
    <t>Pharr</t>
  </si>
  <si>
    <t>484146</t>
  </si>
  <si>
    <t>Port Arthur</t>
  </si>
  <si>
    <t>484248</t>
  </si>
  <si>
    <t>Round Rock</t>
  </si>
  <si>
    <t>484674</t>
  </si>
  <si>
    <t>San Angelo</t>
  </si>
  <si>
    <t>484752</t>
  </si>
  <si>
    <t>San Benito</t>
  </si>
  <si>
    <t>484770</t>
  </si>
  <si>
    <t>San Marcos</t>
  </si>
  <si>
    <t>484812</t>
  </si>
  <si>
    <t>Sherman</t>
  </si>
  <si>
    <t>484962</t>
  </si>
  <si>
    <t>Temple</t>
  </si>
  <si>
    <t>485316</t>
  </si>
  <si>
    <t>485340</t>
  </si>
  <si>
    <t>Texas City</t>
  </si>
  <si>
    <t>485346</t>
  </si>
  <si>
    <t>Tyler</t>
  </si>
  <si>
    <t>485496</t>
  </si>
  <si>
    <t>Victoria</t>
  </si>
  <si>
    <t>485580</t>
  </si>
  <si>
    <t>489001</t>
  </si>
  <si>
    <t>Andrews County</t>
  </si>
  <si>
    <t>489003</t>
  </si>
  <si>
    <t>Angelina County</t>
  </si>
  <si>
    <t>489005</t>
  </si>
  <si>
    <t>Aransas County</t>
  </si>
  <si>
    <t>489007</t>
  </si>
  <si>
    <t>Armstrong County</t>
  </si>
  <si>
    <t>489011</t>
  </si>
  <si>
    <t>Atascosa County</t>
  </si>
  <si>
    <t>489013</t>
  </si>
  <si>
    <t>Austin County</t>
  </si>
  <si>
    <t>489015</t>
  </si>
  <si>
    <t>Bailey County</t>
  </si>
  <si>
    <t>489017</t>
  </si>
  <si>
    <t>Bandera County</t>
  </si>
  <si>
    <t>489019</t>
  </si>
  <si>
    <t>Bastrop County</t>
  </si>
  <si>
    <t>489021</t>
  </si>
  <si>
    <t>Bee County</t>
  </si>
  <si>
    <t>489025</t>
  </si>
  <si>
    <t>489027</t>
  </si>
  <si>
    <t>Blanco County</t>
  </si>
  <si>
    <t>489031</t>
  </si>
  <si>
    <t>Borden County</t>
  </si>
  <si>
    <t>489033</t>
  </si>
  <si>
    <t>Bowie County</t>
  </si>
  <si>
    <t>489037</t>
  </si>
  <si>
    <t>Brazoria County</t>
  </si>
  <si>
    <t>489039</t>
  </si>
  <si>
    <t>Brewster County</t>
  </si>
  <si>
    <t>489043</t>
  </si>
  <si>
    <t>Briscoe County</t>
  </si>
  <si>
    <t>489045</t>
  </si>
  <si>
    <t>489047</t>
  </si>
  <si>
    <t>489049</t>
  </si>
  <si>
    <t>Burnet County</t>
  </si>
  <si>
    <t>489053</t>
  </si>
  <si>
    <t>489055</t>
  </si>
  <si>
    <t>489057</t>
  </si>
  <si>
    <t>Callahan County</t>
  </si>
  <si>
    <t>489059</t>
  </si>
  <si>
    <t>Cameron County</t>
  </si>
  <si>
    <t>489061</t>
  </si>
  <si>
    <t>Camp County</t>
  </si>
  <si>
    <t>489063</t>
  </si>
  <si>
    <t>Carson County</t>
  </si>
  <si>
    <t>489065</t>
  </si>
  <si>
    <t>489067</t>
  </si>
  <si>
    <t>Castro County</t>
  </si>
  <si>
    <t>489069</t>
  </si>
  <si>
    <t>489071</t>
  </si>
  <si>
    <t>489073</t>
  </si>
  <si>
    <t>Cochran County</t>
  </si>
  <si>
    <t>489079</t>
  </si>
  <si>
    <t>Coke County</t>
  </si>
  <si>
    <t>489081</t>
  </si>
  <si>
    <t>Coleman County</t>
  </si>
  <si>
    <t>489083</t>
  </si>
  <si>
    <t>Collingsworth County</t>
  </si>
  <si>
    <t>489087</t>
  </si>
  <si>
    <t>Colorado County</t>
  </si>
  <si>
    <t>489089</t>
  </si>
  <si>
    <t>Comal County</t>
  </si>
  <si>
    <t>489091</t>
  </si>
  <si>
    <t>489093</t>
  </si>
  <si>
    <t>Concho County</t>
  </si>
  <si>
    <t>489095</t>
  </si>
  <si>
    <t>Cooke County</t>
  </si>
  <si>
    <t>489097</t>
  </si>
  <si>
    <t>Coryell County</t>
  </si>
  <si>
    <t>489099</t>
  </si>
  <si>
    <t>Crane County</t>
  </si>
  <si>
    <t>489103</t>
  </si>
  <si>
    <t>489105</t>
  </si>
  <si>
    <t>Crosby County</t>
  </si>
  <si>
    <t>489107</t>
  </si>
  <si>
    <t>Culberson County</t>
  </si>
  <si>
    <t>489109</t>
  </si>
  <si>
    <t>Dallam County</t>
  </si>
  <si>
    <t>489111</t>
  </si>
  <si>
    <t>489115</t>
  </si>
  <si>
    <t>Deaf Smith County</t>
  </si>
  <si>
    <t>489117</t>
  </si>
  <si>
    <t>489119</t>
  </si>
  <si>
    <t>Denton County</t>
  </si>
  <si>
    <t>489121</t>
  </si>
  <si>
    <t>Dewitt County</t>
  </si>
  <si>
    <t>489123</t>
  </si>
  <si>
    <t>Dickens County</t>
  </si>
  <si>
    <t>489125</t>
  </si>
  <si>
    <t>Dimmit County</t>
  </si>
  <si>
    <t>489127</t>
  </si>
  <si>
    <t>Donley County</t>
  </si>
  <si>
    <t>489129</t>
  </si>
  <si>
    <t>Duval County</t>
  </si>
  <si>
    <t>489131</t>
  </si>
  <si>
    <t>Eastland County</t>
  </si>
  <si>
    <t>489133</t>
  </si>
  <si>
    <t>Ector County</t>
  </si>
  <si>
    <t>489135</t>
  </si>
  <si>
    <t>489137</t>
  </si>
  <si>
    <t>489139</t>
  </si>
  <si>
    <t>Erath County</t>
  </si>
  <si>
    <t>489143</t>
  </si>
  <si>
    <t>489147</t>
  </si>
  <si>
    <t>489149</t>
  </si>
  <si>
    <t>Fisher County</t>
  </si>
  <si>
    <t>489151</t>
  </si>
  <si>
    <t>489153</t>
  </si>
  <si>
    <t>489159</t>
  </si>
  <si>
    <t>Frio County</t>
  </si>
  <si>
    <t>489163</t>
  </si>
  <si>
    <t>Gaines County</t>
  </si>
  <si>
    <t>489165</t>
  </si>
  <si>
    <t>Galveston County</t>
  </si>
  <si>
    <t>489167</t>
  </si>
  <si>
    <t>Garza County</t>
  </si>
  <si>
    <t>489169</t>
  </si>
  <si>
    <t>Gillespie County</t>
  </si>
  <si>
    <t>489171</t>
  </si>
  <si>
    <t>Glasscock County</t>
  </si>
  <si>
    <t>489173</t>
  </si>
  <si>
    <t>Goliad County</t>
  </si>
  <si>
    <t>489175</t>
  </si>
  <si>
    <t>Gonzales County</t>
  </si>
  <si>
    <t>489177</t>
  </si>
  <si>
    <t>489179</t>
  </si>
  <si>
    <t>489181</t>
  </si>
  <si>
    <t>Gregg County</t>
  </si>
  <si>
    <t>489183</t>
  </si>
  <si>
    <t>489187</t>
  </si>
  <si>
    <t>489189</t>
  </si>
  <si>
    <t>489191</t>
  </si>
  <si>
    <t>489193</t>
  </si>
  <si>
    <t>Hansford County</t>
  </si>
  <si>
    <t>489195</t>
  </si>
  <si>
    <t>489199</t>
  </si>
  <si>
    <t>489203</t>
  </si>
  <si>
    <t>Hartley County</t>
  </si>
  <si>
    <t>489205</t>
  </si>
  <si>
    <t>489207</t>
  </si>
  <si>
    <t>Hays County</t>
  </si>
  <si>
    <t>489209</t>
  </si>
  <si>
    <t>Hemphill County</t>
  </si>
  <si>
    <t>489211</t>
  </si>
  <si>
    <t>489213</t>
  </si>
  <si>
    <t>489215</t>
  </si>
  <si>
    <t>Hockley County</t>
  </si>
  <si>
    <t>489219</t>
  </si>
  <si>
    <t>Hood County</t>
  </si>
  <si>
    <t>489221</t>
  </si>
  <si>
    <t>489223</t>
  </si>
  <si>
    <t>489225</t>
  </si>
  <si>
    <t>489227</t>
  </si>
  <si>
    <t>Hudspeth County</t>
  </si>
  <si>
    <t>489229</t>
  </si>
  <si>
    <t>Hunt County</t>
  </si>
  <si>
    <t>489231</t>
  </si>
  <si>
    <t>489233</t>
  </si>
  <si>
    <t>Irion County</t>
  </si>
  <si>
    <t>489235</t>
  </si>
  <si>
    <t>489239</t>
  </si>
  <si>
    <t>489241</t>
  </si>
  <si>
    <t>489243</t>
  </si>
  <si>
    <t>489245</t>
  </si>
  <si>
    <t>Jim Hogg County</t>
  </si>
  <si>
    <t>489247</t>
  </si>
  <si>
    <t>Jim Wells County</t>
  </si>
  <si>
    <t>489249</t>
  </si>
  <si>
    <t>489251</t>
  </si>
  <si>
    <t>489253</t>
  </si>
  <si>
    <t>Karnes County</t>
  </si>
  <si>
    <t>489255</t>
  </si>
  <si>
    <t>Kaufman County</t>
  </si>
  <si>
    <t>489257</t>
  </si>
  <si>
    <t>489259</t>
  </si>
  <si>
    <t>Kenedy County</t>
  </si>
  <si>
    <t>489261</t>
  </si>
  <si>
    <t>489263</t>
  </si>
  <si>
    <t>Kerr County</t>
  </si>
  <si>
    <t>489265</t>
  </si>
  <si>
    <t>Kimble County</t>
  </si>
  <si>
    <t>489267</t>
  </si>
  <si>
    <t>489269</t>
  </si>
  <si>
    <t>Kinney County</t>
  </si>
  <si>
    <t>489271</t>
  </si>
  <si>
    <t>Kleberg County</t>
  </si>
  <si>
    <t>489273</t>
  </si>
  <si>
    <t>489275</t>
  </si>
  <si>
    <t>489277</t>
  </si>
  <si>
    <t>Lamb County</t>
  </si>
  <si>
    <t>489279</t>
  </si>
  <si>
    <t>Lampasas County</t>
  </si>
  <si>
    <t>489281</t>
  </si>
  <si>
    <t>La Salle County</t>
  </si>
  <si>
    <t>489283</t>
  </si>
  <si>
    <t>Lavaca County</t>
  </si>
  <si>
    <t>489285</t>
  </si>
  <si>
    <t>489287</t>
  </si>
  <si>
    <t>489291</t>
  </si>
  <si>
    <t>Lipscomb County</t>
  </si>
  <si>
    <t>489295</t>
  </si>
  <si>
    <t>Live Oak County</t>
  </si>
  <si>
    <t>489297</t>
  </si>
  <si>
    <t>Llano County</t>
  </si>
  <si>
    <t>489299</t>
  </si>
  <si>
    <t>Loving County</t>
  </si>
  <si>
    <t>489301</t>
  </si>
  <si>
    <t>Lubbock County</t>
  </si>
  <si>
    <t>489303</t>
  </si>
  <si>
    <t>Lynn County</t>
  </si>
  <si>
    <t>489305</t>
  </si>
  <si>
    <t>Mcculloch County</t>
  </si>
  <si>
    <t>489307</t>
  </si>
  <si>
    <t>Mcmullen County</t>
  </si>
  <si>
    <t>489311</t>
  </si>
  <si>
    <t>489315</t>
  </si>
  <si>
    <t>489317</t>
  </si>
  <si>
    <t>489319</t>
  </si>
  <si>
    <t>Matagorda County</t>
  </si>
  <si>
    <t>489321</t>
  </si>
  <si>
    <t>Maverick County</t>
  </si>
  <si>
    <t>489323</t>
  </si>
  <si>
    <t>489325</t>
  </si>
  <si>
    <t>489327</t>
  </si>
  <si>
    <t>489329</t>
  </si>
  <si>
    <t>489333</t>
  </si>
  <si>
    <t>489335</t>
  </si>
  <si>
    <t>489339</t>
  </si>
  <si>
    <t>489341</t>
  </si>
  <si>
    <t>489343</t>
  </si>
  <si>
    <t>Motley County</t>
  </si>
  <si>
    <t>489345</t>
  </si>
  <si>
    <t>Nacogdoches County</t>
  </si>
  <si>
    <t>489347</t>
  </si>
  <si>
    <t>Navarro County</t>
  </si>
  <si>
    <t>489349</t>
  </si>
  <si>
    <t>489351</t>
  </si>
  <si>
    <t>Nolan County</t>
  </si>
  <si>
    <t>489353</t>
  </si>
  <si>
    <t>Nueces County</t>
  </si>
  <si>
    <t>489355</t>
  </si>
  <si>
    <t>Ochiltree County</t>
  </si>
  <si>
    <t>489357</t>
  </si>
  <si>
    <t>489359</t>
  </si>
  <si>
    <t>489361</t>
  </si>
  <si>
    <t>489365</t>
  </si>
  <si>
    <t>Parmer County</t>
  </si>
  <si>
    <t>489369</t>
  </si>
  <si>
    <t>Pecos County</t>
  </si>
  <si>
    <t>489371</t>
  </si>
  <si>
    <t>489373</t>
  </si>
  <si>
    <t>489375</t>
  </si>
  <si>
    <t>Presidio County</t>
  </si>
  <si>
    <t>489377</t>
  </si>
  <si>
    <t>Rains County</t>
  </si>
  <si>
    <t>489379</t>
  </si>
  <si>
    <t>Randall County</t>
  </si>
  <si>
    <t>489381</t>
  </si>
  <si>
    <t>Reagan County</t>
  </si>
  <si>
    <t>489383</t>
  </si>
  <si>
    <t>Real County</t>
  </si>
  <si>
    <t>489385</t>
  </si>
  <si>
    <t>Red River County</t>
  </si>
  <si>
    <t>489387</t>
  </si>
  <si>
    <t>Reeves County</t>
  </si>
  <si>
    <t>489389</t>
  </si>
  <si>
    <t>Refugio County</t>
  </si>
  <si>
    <t>489391</t>
  </si>
  <si>
    <t>489393</t>
  </si>
  <si>
    <t>Rockwall County</t>
  </si>
  <si>
    <t>489397</t>
  </si>
  <si>
    <t>Runnels County</t>
  </si>
  <si>
    <t>489399</t>
  </si>
  <si>
    <t>Rusk County</t>
  </si>
  <si>
    <t>489401</t>
  </si>
  <si>
    <t>Sabine County</t>
  </si>
  <si>
    <t>489403</t>
  </si>
  <si>
    <t>San Augustine County</t>
  </si>
  <si>
    <t>489405</t>
  </si>
  <si>
    <t>San Jacinto County</t>
  </si>
  <si>
    <t>489407</t>
  </si>
  <si>
    <t>San Patricio County</t>
  </si>
  <si>
    <t>489409</t>
  </si>
  <si>
    <t>San Saba County</t>
  </si>
  <si>
    <t>489411</t>
  </si>
  <si>
    <t>Schleicher County</t>
  </si>
  <si>
    <t>489413</t>
  </si>
  <si>
    <t>Scurry County</t>
  </si>
  <si>
    <t>489415</t>
  </si>
  <si>
    <t>Shackelford County</t>
  </si>
  <si>
    <t>489417</t>
  </si>
  <si>
    <t>489419</t>
  </si>
  <si>
    <t>489421</t>
  </si>
  <si>
    <t>489423</t>
  </si>
  <si>
    <t>Somervell County</t>
  </si>
  <si>
    <t>489425</t>
  </si>
  <si>
    <t>Starr County</t>
  </si>
  <si>
    <t>489427</t>
  </si>
  <si>
    <t>Sterling County</t>
  </si>
  <si>
    <t>489431</t>
  </si>
  <si>
    <t>Stonewall County</t>
  </si>
  <si>
    <t>489433</t>
  </si>
  <si>
    <t>Sutton County</t>
  </si>
  <si>
    <t>489435</t>
  </si>
  <si>
    <t>Swisher County</t>
  </si>
  <si>
    <t>489437</t>
  </si>
  <si>
    <t>489441</t>
  </si>
  <si>
    <t>489443</t>
  </si>
  <si>
    <t>Terry County</t>
  </si>
  <si>
    <t>489445</t>
  </si>
  <si>
    <t>Titus County</t>
  </si>
  <si>
    <t>489449</t>
  </si>
  <si>
    <t>Tom Green County</t>
  </si>
  <si>
    <t>489451</t>
  </si>
  <si>
    <t>Trinity County</t>
  </si>
  <si>
    <t>489455</t>
  </si>
  <si>
    <t>Tyler County</t>
  </si>
  <si>
    <t>489457</t>
  </si>
  <si>
    <t>Upshur County</t>
  </si>
  <si>
    <t>489459</t>
  </si>
  <si>
    <t>Upton County</t>
  </si>
  <si>
    <t>489461</t>
  </si>
  <si>
    <t>Uvalde County</t>
  </si>
  <si>
    <t>489463</t>
  </si>
  <si>
    <t>Val Verde County</t>
  </si>
  <si>
    <t>489465</t>
  </si>
  <si>
    <t>Van Zandt County</t>
  </si>
  <si>
    <t>489467</t>
  </si>
  <si>
    <t>Victoria County</t>
  </si>
  <si>
    <t>489469</t>
  </si>
  <si>
    <t>489471</t>
  </si>
  <si>
    <t>Waller County</t>
  </si>
  <si>
    <t>489473</t>
  </si>
  <si>
    <t>489475</t>
  </si>
  <si>
    <t>489477</t>
  </si>
  <si>
    <t>Webb County</t>
  </si>
  <si>
    <t>489479</t>
  </si>
  <si>
    <t>Wharton County</t>
  </si>
  <si>
    <t>489481</t>
  </si>
  <si>
    <t>489483</t>
  </si>
  <si>
    <t>Willacy County</t>
  </si>
  <si>
    <t>489489</t>
  </si>
  <si>
    <t>489491</t>
  </si>
  <si>
    <t>489493</t>
  </si>
  <si>
    <t>Winkler County</t>
  </si>
  <si>
    <t>489495</t>
  </si>
  <si>
    <t>489499</t>
  </si>
  <si>
    <t>Yoakum County</t>
  </si>
  <si>
    <t>489501</t>
  </si>
  <si>
    <t>Zapata County</t>
  </si>
  <si>
    <t>489505</t>
  </si>
  <si>
    <t>Zavala County</t>
  </si>
  <si>
    <t>489507</t>
  </si>
  <si>
    <t>Toledo/Lucas County CoC</t>
  </si>
  <si>
    <t>Toledo</t>
  </si>
  <si>
    <t>395214</t>
  </si>
  <si>
    <t>399095</t>
  </si>
  <si>
    <t>Topeka/Shawnee County CoC</t>
  </si>
  <si>
    <t>Topeka</t>
  </si>
  <si>
    <t>203408</t>
  </si>
  <si>
    <t>Shawnee County</t>
  </si>
  <si>
    <t>209177</t>
  </si>
  <si>
    <t>Trenton/Mercer County CoC</t>
  </si>
  <si>
    <t>Ewing Township</t>
  </si>
  <si>
    <t>340870</t>
  </si>
  <si>
    <t>Hamilton</t>
  </si>
  <si>
    <t>341206</t>
  </si>
  <si>
    <t>Trenton</t>
  </si>
  <si>
    <t>343216</t>
  </si>
  <si>
    <t>349021</t>
  </si>
  <si>
    <t>Troy/Rensselaer County CoC</t>
  </si>
  <si>
    <t>Troy</t>
  </si>
  <si>
    <t>366500</t>
  </si>
  <si>
    <t>Rensselaer County</t>
  </si>
  <si>
    <t>369083</t>
  </si>
  <si>
    <t>Tucson/Pima County CoC</t>
  </si>
  <si>
    <t>Tucson</t>
  </si>
  <si>
    <t>040492</t>
  </si>
  <si>
    <t>Pima County</t>
  </si>
  <si>
    <t>049019</t>
  </si>
  <si>
    <t>Tulsa City &amp; County CoC</t>
  </si>
  <si>
    <t>Tulsa</t>
  </si>
  <si>
    <t>403036</t>
  </si>
  <si>
    <t>Tulsa County</t>
  </si>
  <si>
    <t>409143</t>
  </si>
  <si>
    <t>Tuolumne, Amador, Calaveras, Mariposa Counties CoC</t>
  </si>
  <si>
    <t>Amador County</t>
  </si>
  <si>
    <t>069005</t>
  </si>
  <si>
    <t>Calaveras County</t>
  </si>
  <si>
    <t>069009</t>
  </si>
  <si>
    <t>Mariposa County</t>
  </si>
  <si>
    <t>069043</t>
  </si>
  <si>
    <t>Tuolumne County</t>
  </si>
  <si>
    <t>069109</t>
  </si>
  <si>
    <t>Turlock, Modesto/Stanislaus County CoC</t>
  </si>
  <si>
    <t>Modesto</t>
  </si>
  <si>
    <t>062292</t>
  </si>
  <si>
    <t>Turlock</t>
  </si>
  <si>
    <t>063798</t>
  </si>
  <si>
    <t>Stanislaus County</t>
  </si>
  <si>
    <t>069099</t>
  </si>
  <si>
    <t>Tuscaloosa City &amp; County CoC</t>
  </si>
  <si>
    <t>Tuscaloosa</t>
  </si>
  <si>
    <t>012268</t>
  </si>
  <si>
    <t>Tuscaloosa County</t>
  </si>
  <si>
    <t>019125</t>
  </si>
  <si>
    <t>Unclaimed</t>
  </si>
  <si>
    <t>Anniston</t>
  </si>
  <si>
    <t>010072</t>
  </si>
  <si>
    <t>Gadsden</t>
  </si>
  <si>
    <t>010882</t>
  </si>
  <si>
    <t>019015</t>
  </si>
  <si>
    <t>019019</t>
  </si>
  <si>
    <t>019049</t>
  </si>
  <si>
    <t>Etowah County</t>
  </si>
  <si>
    <t>019055</t>
  </si>
  <si>
    <t>Fort Smith</t>
  </si>
  <si>
    <t>050930</t>
  </si>
  <si>
    <t>Baxter County</t>
  </si>
  <si>
    <t>059005</t>
  </si>
  <si>
    <t>059009</t>
  </si>
  <si>
    <t>059033</t>
  </si>
  <si>
    <t>059047</t>
  </si>
  <si>
    <t>059083</t>
  </si>
  <si>
    <t>059089</t>
  </si>
  <si>
    <t>059101</t>
  </si>
  <si>
    <t>059113</t>
  </si>
  <si>
    <t>059127</t>
  </si>
  <si>
    <t>Sebastian County</t>
  </si>
  <si>
    <t>059131</t>
  </si>
  <si>
    <t>Colusa County</t>
  </si>
  <si>
    <t>069011</t>
  </si>
  <si>
    <t>Glenn County</t>
  </si>
  <si>
    <t>069021</t>
  </si>
  <si>
    <t>069033</t>
  </si>
  <si>
    <t>069105</t>
  </si>
  <si>
    <t>129003</t>
  </si>
  <si>
    <t>Dixie County</t>
  </si>
  <si>
    <t>129029</t>
  </si>
  <si>
    <t>129125</t>
  </si>
  <si>
    <t>Hattiesburg</t>
  </si>
  <si>
    <t>280630</t>
  </si>
  <si>
    <t>Florissant</t>
  </si>
  <si>
    <t>291806</t>
  </si>
  <si>
    <t>Salem County</t>
  </si>
  <si>
    <t>349033</t>
  </si>
  <si>
    <t>Elmira</t>
  </si>
  <si>
    <t>362000</t>
  </si>
  <si>
    <t>369003</t>
  </si>
  <si>
    <t>Chemung County</t>
  </si>
  <si>
    <t>369015</t>
  </si>
  <si>
    <t>369035</t>
  </si>
  <si>
    <t>Herkimer County</t>
  </si>
  <si>
    <t>369043</t>
  </si>
  <si>
    <t>369051</t>
  </si>
  <si>
    <t>369057</t>
  </si>
  <si>
    <t>369079</t>
  </si>
  <si>
    <t>Schoharie County</t>
  </si>
  <si>
    <t>369095</t>
  </si>
  <si>
    <t>369097</t>
  </si>
  <si>
    <t>369101</t>
  </si>
  <si>
    <t>369107</t>
  </si>
  <si>
    <t>Gastonia</t>
  </si>
  <si>
    <t>371092</t>
  </si>
  <si>
    <t>379045</t>
  </si>
  <si>
    <t>Gaston County</t>
  </si>
  <si>
    <t>379071</t>
  </si>
  <si>
    <t>379109</t>
  </si>
  <si>
    <t>Washita County</t>
  </si>
  <si>
    <t>409149</t>
  </si>
  <si>
    <t>Carrollton</t>
  </si>
  <si>
    <t>480900</t>
  </si>
  <si>
    <t>Rowlett</t>
  </si>
  <si>
    <t>484686</t>
  </si>
  <si>
    <t>Upper Cumberland CoC</t>
  </si>
  <si>
    <t>Cannon County</t>
  </si>
  <si>
    <t>479015</t>
  </si>
  <si>
    <t>479027</t>
  </si>
  <si>
    <t>479035</t>
  </si>
  <si>
    <t>479041</t>
  </si>
  <si>
    <t>Fentress County</t>
  </si>
  <si>
    <t>479049</t>
  </si>
  <si>
    <t>479087</t>
  </si>
  <si>
    <t>479111</t>
  </si>
  <si>
    <t>479129</t>
  </si>
  <si>
    <t>Overton County</t>
  </si>
  <si>
    <t>479133</t>
  </si>
  <si>
    <t>Pickett County</t>
  </si>
  <si>
    <t>479137</t>
  </si>
  <si>
    <t>479141</t>
  </si>
  <si>
    <t>Roane County</t>
  </si>
  <si>
    <t>479145</t>
  </si>
  <si>
    <t>479151</t>
  </si>
  <si>
    <t>479159</t>
  </si>
  <si>
    <t>479175</t>
  </si>
  <si>
    <t>479177</t>
  </si>
  <si>
    <t>479185</t>
  </si>
  <si>
    <t>479189</t>
  </si>
  <si>
    <t>Upper Darby, Chester, Haverford/Delaware County CoC</t>
  </si>
  <si>
    <t>Chester</t>
  </si>
  <si>
    <t>421116</t>
  </si>
  <si>
    <t>Haverford</t>
  </si>
  <si>
    <t>422937</t>
  </si>
  <si>
    <t>Upper Darby</t>
  </si>
  <si>
    <t>427227</t>
  </si>
  <si>
    <t>429045</t>
  </si>
  <si>
    <t>Utah Balance of State CoC</t>
  </si>
  <si>
    <t>Clearfield</t>
  </si>
  <si>
    <t>490174</t>
  </si>
  <si>
    <t>Layton</t>
  </si>
  <si>
    <t>490624</t>
  </si>
  <si>
    <t>Logan</t>
  </si>
  <si>
    <t>490672</t>
  </si>
  <si>
    <t>Ogden</t>
  </si>
  <si>
    <t>490888</t>
  </si>
  <si>
    <t>St George</t>
  </si>
  <si>
    <t>491074</t>
  </si>
  <si>
    <t>499001</t>
  </si>
  <si>
    <t>Box Elder County</t>
  </si>
  <si>
    <t>499003</t>
  </si>
  <si>
    <t>Cache County</t>
  </si>
  <si>
    <t>499005</t>
  </si>
  <si>
    <t>499007</t>
  </si>
  <si>
    <t>Daggett County</t>
  </si>
  <si>
    <t>499009</t>
  </si>
  <si>
    <t>499011</t>
  </si>
  <si>
    <t>Duchesne County</t>
  </si>
  <si>
    <t>499013</t>
  </si>
  <si>
    <t>Emery County</t>
  </si>
  <si>
    <t>499015</t>
  </si>
  <si>
    <t>499017</t>
  </si>
  <si>
    <t>499019</t>
  </si>
  <si>
    <t>499021</t>
  </si>
  <si>
    <t>Juab County</t>
  </si>
  <si>
    <t>499023</t>
  </si>
  <si>
    <t>499025</t>
  </si>
  <si>
    <t>Millard County</t>
  </si>
  <si>
    <t>499027</t>
  </si>
  <si>
    <t>499029</t>
  </si>
  <si>
    <t>Piute County</t>
  </si>
  <si>
    <t>499031</t>
  </si>
  <si>
    <t>Rich County</t>
  </si>
  <si>
    <t>499033</t>
  </si>
  <si>
    <t>499037</t>
  </si>
  <si>
    <t>Sanpete County</t>
  </si>
  <si>
    <t>499039</t>
  </si>
  <si>
    <t>499041</t>
  </si>
  <si>
    <t>Uintah County</t>
  </si>
  <si>
    <t>499047</t>
  </si>
  <si>
    <t>499053</t>
  </si>
  <si>
    <t>499055</t>
  </si>
  <si>
    <t>Weber County</t>
  </si>
  <si>
    <t>499057</t>
  </si>
  <si>
    <t>Utica, Rome/Oneida, Madison Counties CoC</t>
  </si>
  <si>
    <t>365572</t>
  </si>
  <si>
    <t>Utica</t>
  </si>
  <si>
    <t>366612</t>
  </si>
  <si>
    <t>369053</t>
  </si>
  <si>
    <t>369065</t>
  </si>
  <si>
    <t>Vallejo/Solano County CoC</t>
  </si>
  <si>
    <t>061266</t>
  </si>
  <si>
    <t>Vacaville</t>
  </si>
  <si>
    <t>063858</t>
  </si>
  <si>
    <t>Vallejo</t>
  </si>
  <si>
    <t>063876</t>
  </si>
  <si>
    <t>Solano County</t>
  </si>
  <si>
    <t>069095</t>
  </si>
  <si>
    <t>Vancouver/Clark County CoC</t>
  </si>
  <si>
    <t>Vancouver</t>
  </si>
  <si>
    <t>531668</t>
  </si>
  <si>
    <t>539011</t>
  </si>
  <si>
    <t>Vermont Balance of State CoC</t>
  </si>
  <si>
    <t>Addison County</t>
  </si>
  <si>
    <t>509001</t>
  </si>
  <si>
    <t>Bennington County</t>
  </si>
  <si>
    <t>509003</t>
  </si>
  <si>
    <t>Caledonia County</t>
  </si>
  <si>
    <t>509005</t>
  </si>
  <si>
    <t>509009</t>
  </si>
  <si>
    <t>509011</t>
  </si>
  <si>
    <t>Grand Isle County</t>
  </si>
  <si>
    <t>509013</t>
  </si>
  <si>
    <t>Lamoille County</t>
  </si>
  <si>
    <t>509015</t>
  </si>
  <si>
    <t>509017</t>
  </si>
  <si>
    <t>509019</t>
  </si>
  <si>
    <t>Rutland County</t>
  </si>
  <si>
    <t>509021</t>
  </si>
  <si>
    <t>509023</t>
  </si>
  <si>
    <t>509025</t>
  </si>
  <si>
    <t>Windsor County</t>
  </si>
  <si>
    <t>509027</t>
  </si>
  <si>
    <t>Virginia Balance of State CoC</t>
  </si>
  <si>
    <t>Blacksburg</t>
  </si>
  <si>
    <t>510114</t>
  </si>
  <si>
    <t>510186</t>
  </si>
  <si>
    <t>Christiansburg</t>
  </si>
  <si>
    <t>510312</t>
  </si>
  <si>
    <t>Colonial Heights</t>
  </si>
  <si>
    <t>510384</t>
  </si>
  <si>
    <t>510450</t>
  </si>
  <si>
    <t>Hopewell</t>
  </si>
  <si>
    <t>510780</t>
  </si>
  <si>
    <t>Petersburg</t>
  </si>
  <si>
    <t>511200</t>
  </si>
  <si>
    <t>Radford</t>
  </si>
  <si>
    <t>511272</t>
  </si>
  <si>
    <t>Waynesboro City</t>
  </si>
  <si>
    <t>511632</t>
  </si>
  <si>
    <t>Accomack County</t>
  </si>
  <si>
    <t>519001</t>
  </si>
  <si>
    <t>Amelia County</t>
  </si>
  <si>
    <t>519007</t>
  </si>
  <si>
    <t>Augusta County</t>
  </si>
  <si>
    <t>519015</t>
  </si>
  <si>
    <t>519017</t>
  </si>
  <si>
    <t>Bland County</t>
  </si>
  <si>
    <t>519021</t>
  </si>
  <si>
    <t>Brunswick County</t>
  </si>
  <si>
    <t>519025</t>
  </si>
  <si>
    <t>519027</t>
  </si>
  <si>
    <t>Buckingham County</t>
  </si>
  <si>
    <t>519029</t>
  </si>
  <si>
    <t>519035</t>
  </si>
  <si>
    <t>519037</t>
  </si>
  <si>
    <t>Culpeper County</t>
  </si>
  <si>
    <t>519047</t>
  </si>
  <si>
    <t>519049</t>
  </si>
  <si>
    <t>Dickenson County</t>
  </si>
  <si>
    <t>519051</t>
  </si>
  <si>
    <t>Dinwiddie County</t>
  </si>
  <si>
    <t>519053</t>
  </si>
  <si>
    <t>519057</t>
  </si>
  <si>
    <t>Fauquier County</t>
  </si>
  <si>
    <t>519061</t>
  </si>
  <si>
    <t>519063</t>
  </si>
  <si>
    <t>519067</t>
  </si>
  <si>
    <t>519071</t>
  </si>
  <si>
    <t>519073</t>
  </si>
  <si>
    <t>519077</t>
  </si>
  <si>
    <t>Greensville County</t>
  </si>
  <si>
    <t>519081</t>
  </si>
  <si>
    <t>519083</t>
  </si>
  <si>
    <t>519089</t>
  </si>
  <si>
    <t>519091</t>
  </si>
  <si>
    <t>King And Queen County</t>
  </si>
  <si>
    <t>519097</t>
  </si>
  <si>
    <t>King William County</t>
  </si>
  <si>
    <t>519101</t>
  </si>
  <si>
    <t>519103</t>
  </si>
  <si>
    <t>519105</t>
  </si>
  <si>
    <t>Lunenburg County</t>
  </si>
  <si>
    <t>519111</t>
  </si>
  <si>
    <t>519113</t>
  </si>
  <si>
    <t>Mathews County</t>
  </si>
  <si>
    <t>519115</t>
  </si>
  <si>
    <t>519117</t>
  </si>
  <si>
    <t>519119</t>
  </si>
  <si>
    <t>519121</t>
  </si>
  <si>
    <t>519131</t>
  </si>
  <si>
    <t>519133</t>
  </si>
  <si>
    <t>Nottoway County</t>
  </si>
  <si>
    <t>519135</t>
  </si>
  <si>
    <t>519137</t>
  </si>
  <si>
    <t>Patrick County</t>
  </si>
  <si>
    <t>519141</t>
  </si>
  <si>
    <t>Pittsylvania County</t>
  </si>
  <si>
    <t>519143</t>
  </si>
  <si>
    <t>Prince Edward County</t>
  </si>
  <si>
    <t>519147</t>
  </si>
  <si>
    <t>Prince George County</t>
  </si>
  <si>
    <t>519149</t>
  </si>
  <si>
    <t>519155</t>
  </si>
  <si>
    <t>Rappahannock County</t>
  </si>
  <si>
    <t>519157</t>
  </si>
  <si>
    <t>519159</t>
  </si>
  <si>
    <t>Rockbridge County</t>
  </si>
  <si>
    <t>519163</t>
  </si>
  <si>
    <t>519167</t>
  </si>
  <si>
    <t>519169</t>
  </si>
  <si>
    <t>Smyth County</t>
  </si>
  <si>
    <t>519173</t>
  </si>
  <si>
    <t>519181</t>
  </si>
  <si>
    <t>519183</t>
  </si>
  <si>
    <t>519185</t>
  </si>
  <si>
    <t>519191</t>
  </si>
  <si>
    <t>Westmoreland County</t>
  </si>
  <si>
    <t>519193</t>
  </si>
  <si>
    <t>Wise County</t>
  </si>
  <si>
    <t>519195</t>
  </si>
  <si>
    <t>Wythe County</t>
  </si>
  <si>
    <t>519197</t>
  </si>
  <si>
    <t>Buena Vista City</t>
  </si>
  <si>
    <t>519530</t>
  </si>
  <si>
    <t>Emporia City</t>
  </si>
  <si>
    <t>519595</t>
  </si>
  <si>
    <t>Galax City</t>
  </si>
  <si>
    <t>519640</t>
  </si>
  <si>
    <t>Lexington City</t>
  </si>
  <si>
    <t>519678</t>
  </si>
  <si>
    <t>Martinsville City</t>
  </si>
  <si>
    <t>519690</t>
  </si>
  <si>
    <t>Norton City</t>
  </si>
  <si>
    <t>519720</t>
  </si>
  <si>
    <t>Staunton City</t>
  </si>
  <si>
    <t>519790</t>
  </si>
  <si>
    <t>Virginia Beach CoC</t>
  </si>
  <si>
    <t>Virginia Beach</t>
  </si>
  <si>
    <t>511590</t>
  </si>
  <si>
    <t>Visalia/Kings, Tulare Counties CoC</t>
  </si>
  <si>
    <t>Hanford</t>
  </si>
  <si>
    <t>061566</t>
  </si>
  <si>
    <t>Porterville</t>
  </si>
  <si>
    <t>062862</t>
  </si>
  <si>
    <t>Tulare</t>
  </si>
  <si>
    <t>063768</t>
  </si>
  <si>
    <t>Visalia</t>
  </si>
  <si>
    <t>063918</t>
  </si>
  <si>
    <t>Kings County</t>
  </si>
  <si>
    <t>069031</t>
  </si>
  <si>
    <t>Tulare County</t>
  </si>
  <si>
    <t>069107</t>
  </si>
  <si>
    <t>Waco/McLennan County CoC</t>
  </si>
  <si>
    <t>Waco</t>
  </si>
  <si>
    <t>485592</t>
  </si>
  <si>
    <t>Bosque County</t>
  </si>
  <si>
    <t>489035</t>
  </si>
  <si>
    <t>Falls County</t>
  </si>
  <si>
    <t>489145</t>
  </si>
  <si>
    <t>Freestone County</t>
  </si>
  <si>
    <t>489161</t>
  </si>
  <si>
    <t>489217</t>
  </si>
  <si>
    <t>489293</t>
  </si>
  <si>
    <t>Mclennan County</t>
  </si>
  <si>
    <t>489309</t>
  </si>
  <si>
    <t>Warren, Sussex, Hunterdon Counties CoC</t>
  </si>
  <si>
    <t>Hunterdon County</t>
  </si>
  <si>
    <t>349019</t>
  </si>
  <si>
    <t>349037</t>
  </si>
  <si>
    <t>349041</t>
  </si>
  <si>
    <t>Washington Balance of State CoC</t>
  </si>
  <si>
    <t>Anacortes</t>
  </si>
  <si>
    <t>530036</t>
  </si>
  <si>
    <t>Bellingham</t>
  </si>
  <si>
    <t>530090</t>
  </si>
  <si>
    <t>Bremerton</t>
  </si>
  <si>
    <t>530132</t>
  </si>
  <si>
    <t>East Wenatchee City</t>
  </si>
  <si>
    <t>530396</t>
  </si>
  <si>
    <t>Kennewick</t>
  </si>
  <si>
    <t>530720</t>
  </si>
  <si>
    <t>530840</t>
  </si>
  <si>
    <t>Mount Vernon</t>
  </si>
  <si>
    <t>531020</t>
  </si>
  <si>
    <t>Olympia</t>
  </si>
  <si>
    <t>531134</t>
  </si>
  <si>
    <t>Pasco</t>
  </si>
  <si>
    <t>531188</t>
  </si>
  <si>
    <t>Richland</t>
  </si>
  <si>
    <t>531314</t>
  </si>
  <si>
    <t>Walla Walla City</t>
  </si>
  <si>
    <t>531680</t>
  </si>
  <si>
    <t>Wenatchee</t>
  </si>
  <si>
    <t>531728</t>
  </si>
  <si>
    <t>539001</t>
  </si>
  <si>
    <t>Asotin County</t>
  </si>
  <si>
    <t>539003</t>
  </si>
  <si>
    <t>539005</t>
  </si>
  <si>
    <t>Chelan County</t>
  </si>
  <si>
    <t>539007</t>
  </si>
  <si>
    <t>Clallam County</t>
  </si>
  <si>
    <t>539009</t>
  </si>
  <si>
    <t>539013</t>
  </si>
  <si>
    <t>Cowlitz County</t>
  </si>
  <si>
    <t>539015</t>
  </si>
  <si>
    <t>539017</t>
  </si>
  <si>
    <t>Ferry County</t>
  </si>
  <si>
    <t>539019</t>
  </si>
  <si>
    <t>539021</t>
  </si>
  <si>
    <t>539023</t>
  </si>
  <si>
    <t>539025</t>
  </si>
  <si>
    <t>Grays Harbor County</t>
  </si>
  <si>
    <t>539027</t>
  </si>
  <si>
    <t>Island County</t>
  </si>
  <si>
    <t>539029</t>
  </si>
  <si>
    <t>539031</t>
  </si>
  <si>
    <t>Kitsap County</t>
  </si>
  <si>
    <t>539035</t>
  </si>
  <si>
    <t>Kittitas County</t>
  </si>
  <si>
    <t>539037</t>
  </si>
  <si>
    <t>Klickitat County</t>
  </si>
  <si>
    <t>539039</t>
  </si>
  <si>
    <t>539041</t>
  </si>
  <si>
    <t>539043</t>
  </si>
  <si>
    <t>539045</t>
  </si>
  <si>
    <t>Okanogan County</t>
  </si>
  <si>
    <t>539047</t>
  </si>
  <si>
    <t>Pacific County</t>
  </si>
  <si>
    <t>539049</t>
  </si>
  <si>
    <t>Pend Oreille County</t>
  </si>
  <si>
    <t>539051</t>
  </si>
  <si>
    <t>539055</t>
  </si>
  <si>
    <t>Skagit County</t>
  </si>
  <si>
    <t>539057</t>
  </si>
  <si>
    <t>Skamania County</t>
  </si>
  <si>
    <t>539059</t>
  </si>
  <si>
    <t>539065</t>
  </si>
  <si>
    <t>539067</t>
  </si>
  <si>
    <t>Wahkiakum County</t>
  </si>
  <si>
    <t>539069</t>
  </si>
  <si>
    <t>Walla Walla County</t>
  </si>
  <si>
    <t>539071</t>
  </si>
  <si>
    <t>Whatcom County</t>
  </si>
  <si>
    <t>539073</t>
  </si>
  <si>
    <t>Whitman County</t>
  </si>
  <si>
    <t>539075</t>
  </si>
  <si>
    <t>Washtenaw County CoC</t>
  </si>
  <si>
    <t>Washtenaw County</t>
  </si>
  <si>
    <t>269161</t>
  </si>
  <si>
    <t>Watsonville/Santa Cruz City &amp; County CoC</t>
  </si>
  <si>
    <t>Santa Cruz</t>
  </si>
  <si>
    <t>063360</t>
  </si>
  <si>
    <t>Watsonville</t>
  </si>
  <si>
    <t>063966</t>
  </si>
  <si>
    <t>069087</t>
  </si>
  <si>
    <t>Waukegan, North Chicago/Lake County CoC</t>
  </si>
  <si>
    <t>Waukegan</t>
  </si>
  <si>
    <t>177404</t>
  </si>
  <si>
    <t>179097</t>
  </si>
  <si>
    <t>Wayne, Ontario, Seneca, Yates Counties CoC</t>
  </si>
  <si>
    <t>Ontario County</t>
  </si>
  <si>
    <t>369069</t>
  </si>
  <si>
    <t>369099</t>
  </si>
  <si>
    <t>369117</t>
  </si>
  <si>
    <t>Yates County</t>
  </si>
  <si>
    <t>369123</t>
  </si>
  <si>
    <t>West Central Illinois CoC</t>
  </si>
  <si>
    <t>179001</t>
  </si>
  <si>
    <t>179009</t>
  </si>
  <si>
    <t>179017</t>
  </si>
  <si>
    <t>179067</t>
  </si>
  <si>
    <t>179071</t>
  </si>
  <si>
    <t>Mcdonough County</t>
  </si>
  <si>
    <t>179109</t>
  </si>
  <si>
    <t>179137</t>
  </si>
  <si>
    <t>179149</t>
  </si>
  <si>
    <t>179169</t>
  </si>
  <si>
    <t>179171</t>
  </si>
  <si>
    <t>179187</t>
  </si>
  <si>
    <t>West Palm Beach/Palm Beach County CoC</t>
  </si>
  <si>
    <t>Boca Raton</t>
  </si>
  <si>
    <t>120234</t>
  </si>
  <si>
    <t>Boynton Beach</t>
  </si>
  <si>
    <t>120264</t>
  </si>
  <si>
    <t>Delray Beach</t>
  </si>
  <si>
    <t>120732</t>
  </si>
  <si>
    <t>Jupiter</t>
  </si>
  <si>
    <t>121512</t>
  </si>
  <si>
    <t>Wellington</t>
  </si>
  <si>
    <t>123213</t>
  </si>
  <si>
    <t>West Palm Beach</t>
  </si>
  <si>
    <t>123252</t>
  </si>
  <si>
    <t>Palm Beach County</t>
  </si>
  <si>
    <t>129099</t>
  </si>
  <si>
    <t>West Virginia Balance of State CoC</t>
  </si>
  <si>
    <t>Beckley City</t>
  </si>
  <si>
    <t>540090</t>
  </si>
  <si>
    <t>Martinsburg</t>
  </si>
  <si>
    <t>540846</t>
  </si>
  <si>
    <t>Morgantown</t>
  </si>
  <si>
    <t>540930</t>
  </si>
  <si>
    <t>Parkersburg</t>
  </si>
  <si>
    <t>541038</t>
  </si>
  <si>
    <t>Vienna City</t>
  </si>
  <si>
    <t>541368</t>
  </si>
  <si>
    <t>549001</t>
  </si>
  <si>
    <t>549003</t>
  </si>
  <si>
    <t>Braxton County</t>
  </si>
  <si>
    <t>549007</t>
  </si>
  <si>
    <t>549013</t>
  </si>
  <si>
    <t>Doddridge County</t>
  </si>
  <si>
    <t>549017</t>
  </si>
  <si>
    <t>549019</t>
  </si>
  <si>
    <t>549021</t>
  </si>
  <si>
    <t>549023</t>
  </si>
  <si>
    <t>Greenbrier County</t>
  </si>
  <si>
    <t>549025</t>
  </si>
  <si>
    <t>549027</t>
  </si>
  <si>
    <t>Hardy County</t>
  </si>
  <si>
    <t>549031</t>
  </si>
  <si>
    <t>549033</t>
  </si>
  <si>
    <t>549035</t>
  </si>
  <si>
    <t>549037</t>
  </si>
  <si>
    <t>549041</t>
  </si>
  <si>
    <t>549043</t>
  </si>
  <si>
    <t>549045</t>
  </si>
  <si>
    <t>549047</t>
  </si>
  <si>
    <t>549049</t>
  </si>
  <si>
    <t>549053</t>
  </si>
  <si>
    <t>549055</t>
  </si>
  <si>
    <t>549057</t>
  </si>
  <si>
    <t>Mingo County</t>
  </si>
  <si>
    <t>549059</t>
  </si>
  <si>
    <t>Monongalia County</t>
  </si>
  <si>
    <t>549061</t>
  </si>
  <si>
    <t>549063</t>
  </si>
  <si>
    <t>549065</t>
  </si>
  <si>
    <t>549067</t>
  </si>
  <si>
    <t>549071</t>
  </si>
  <si>
    <t>Pleasants County</t>
  </si>
  <si>
    <t>549073</t>
  </si>
  <si>
    <t>549075</t>
  </si>
  <si>
    <t>Preston County</t>
  </si>
  <si>
    <t>549077</t>
  </si>
  <si>
    <t>Raleigh County</t>
  </si>
  <si>
    <t>549081</t>
  </si>
  <si>
    <t>549083</t>
  </si>
  <si>
    <t>Ritchie County</t>
  </si>
  <si>
    <t>549085</t>
  </si>
  <si>
    <t>549087</t>
  </si>
  <si>
    <t>Summers County</t>
  </si>
  <si>
    <t>549089</t>
  </si>
  <si>
    <t>549091</t>
  </si>
  <si>
    <t>Tucker County</t>
  </si>
  <si>
    <t>549093</t>
  </si>
  <si>
    <t>549095</t>
  </si>
  <si>
    <t>549097</t>
  </si>
  <si>
    <t>549101</t>
  </si>
  <si>
    <t>Wirt County</t>
  </si>
  <si>
    <t>549105</t>
  </si>
  <si>
    <t>549107</t>
  </si>
  <si>
    <t>549109</t>
  </si>
  <si>
    <t>Western Pennsylvania CoC</t>
  </si>
  <si>
    <t>Sharon</t>
  </si>
  <si>
    <t>426258</t>
  </si>
  <si>
    <t>429005</t>
  </si>
  <si>
    <t>429019</t>
  </si>
  <si>
    <t>429023</t>
  </si>
  <si>
    <t>Clarion County</t>
  </si>
  <si>
    <t>429031</t>
  </si>
  <si>
    <t>Clearfield County</t>
  </si>
  <si>
    <t>429033</t>
  </si>
  <si>
    <t>429039</t>
  </si>
  <si>
    <t>429047</t>
  </si>
  <si>
    <t>429051</t>
  </si>
  <si>
    <t>Forest County</t>
  </si>
  <si>
    <t>429053</t>
  </si>
  <si>
    <t>429059</t>
  </si>
  <si>
    <t>Indiana County</t>
  </si>
  <si>
    <t>429063</t>
  </si>
  <si>
    <t>429065</t>
  </si>
  <si>
    <t>429073</t>
  </si>
  <si>
    <t>Mckean County</t>
  </si>
  <si>
    <t>429083</t>
  </si>
  <si>
    <t>429085</t>
  </si>
  <si>
    <t>429105</t>
  </si>
  <si>
    <t>Venango County</t>
  </si>
  <si>
    <t>429121</t>
  </si>
  <si>
    <t>429123</t>
  </si>
  <si>
    <t>429125</t>
  </si>
  <si>
    <t>429129</t>
  </si>
  <si>
    <t>Wheeling, Weirton Area CoC</t>
  </si>
  <si>
    <t>Weirton</t>
  </si>
  <si>
    <t>541392</t>
  </si>
  <si>
    <t>Wheeling</t>
  </si>
  <si>
    <t>541446</t>
  </si>
  <si>
    <t>Brooke County</t>
  </si>
  <si>
    <t>549009</t>
  </si>
  <si>
    <t>549029</t>
  </si>
  <si>
    <t>549051</t>
  </si>
  <si>
    <t>549069</t>
  </si>
  <si>
    <t>Wetzel County</t>
  </si>
  <si>
    <t>549103</t>
  </si>
  <si>
    <t>Wichita Falls/Wise, Palo Pinto, Wichita, Archer Counties CoC</t>
  </si>
  <si>
    <t>Wichita Falls</t>
  </si>
  <si>
    <t>485826</t>
  </si>
  <si>
    <t>Archer County</t>
  </si>
  <si>
    <t>489009</t>
  </si>
  <si>
    <t>Baylor County</t>
  </si>
  <si>
    <t>489023</t>
  </si>
  <si>
    <t>Childress County</t>
  </si>
  <si>
    <t>489075</t>
  </si>
  <si>
    <t>489077</t>
  </si>
  <si>
    <t>Cottle County</t>
  </si>
  <si>
    <t>489101</t>
  </si>
  <si>
    <t>Foard County</t>
  </si>
  <si>
    <t>489155</t>
  </si>
  <si>
    <t>489197</t>
  </si>
  <si>
    <t>Jack County</t>
  </si>
  <si>
    <t>489237</t>
  </si>
  <si>
    <t>Montague County</t>
  </si>
  <si>
    <t>489337</t>
  </si>
  <si>
    <t>Palo Pinto County</t>
  </si>
  <si>
    <t>489363</t>
  </si>
  <si>
    <t>489429</t>
  </si>
  <si>
    <t>Throckmorton County</t>
  </si>
  <si>
    <t>489447</t>
  </si>
  <si>
    <t>489485</t>
  </si>
  <si>
    <t>Wilbarger County</t>
  </si>
  <si>
    <t>489487</t>
  </si>
  <si>
    <t>489497</t>
  </si>
  <si>
    <t>Young County</t>
  </si>
  <si>
    <t>489503</t>
  </si>
  <si>
    <t>Wichita/Sedgwick County CoC</t>
  </si>
  <si>
    <t>Wichita</t>
  </si>
  <si>
    <t>203696</t>
  </si>
  <si>
    <t>209173</t>
  </si>
  <si>
    <t>Wicomico, Somerset, Worcester Counties CoC</t>
  </si>
  <si>
    <t>241278</t>
  </si>
  <si>
    <t>249039</t>
  </si>
  <si>
    <t>Wicomico County</t>
  </si>
  <si>
    <t>249045</t>
  </si>
  <si>
    <t>Worcester County</t>
  </si>
  <si>
    <t>249047</t>
  </si>
  <si>
    <t>Wilkes-Barre, Hazleton/Luzerne County CoC</t>
  </si>
  <si>
    <t>Hazleton</t>
  </si>
  <si>
    <t>422958</t>
  </si>
  <si>
    <t>Wilkes-Barre</t>
  </si>
  <si>
    <t>427947</t>
  </si>
  <si>
    <t>Luzerne County</t>
  </si>
  <si>
    <t>429079</t>
  </si>
  <si>
    <t>Wilmington/Brunswick, New Hanover, Pender Counties CoC</t>
  </si>
  <si>
    <t>373144</t>
  </si>
  <si>
    <t>379019</t>
  </si>
  <si>
    <t>New Hanover County</t>
  </si>
  <si>
    <t>379129</t>
  </si>
  <si>
    <t>Pender County</t>
  </si>
  <si>
    <t>379141</t>
  </si>
  <si>
    <t>Winston-Salem/Forsyth County CoC</t>
  </si>
  <si>
    <t>Winston-Salem</t>
  </si>
  <si>
    <t>373180</t>
  </si>
  <si>
    <t>379067</t>
  </si>
  <si>
    <t>Wisconsin Balance of State CoC</t>
  </si>
  <si>
    <t>Appleton</t>
  </si>
  <si>
    <t>550216</t>
  </si>
  <si>
    <t>Beloit</t>
  </si>
  <si>
    <t>550568</t>
  </si>
  <si>
    <t>Eau Claire</t>
  </si>
  <si>
    <t>551920</t>
  </si>
  <si>
    <t>Fond Du Lac</t>
  </si>
  <si>
    <t>552264</t>
  </si>
  <si>
    <t>Green Bay</t>
  </si>
  <si>
    <t>552664</t>
  </si>
  <si>
    <t>Janesville</t>
  </si>
  <si>
    <t>553224</t>
  </si>
  <si>
    <t>Kenosha</t>
  </si>
  <si>
    <t>553316</t>
  </si>
  <si>
    <t>La Crosse</t>
  </si>
  <si>
    <t>553428</t>
  </si>
  <si>
    <t>Neenah</t>
  </si>
  <si>
    <t>554588</t>
  </si>
  <si>
    <t>Oshkosh</t>
  </si>
  <si>
    <t>554960</t>
  </si>
  <si>
    <t>Sheboygan</t>
  </si>
  <si>
    <t>556000</t>
  </si>
  <si>
    <t>Superior</t>
  </si>
  <si>
    <t>556492</t>
  </si>
  <si>
    <t>Wausau</t>
  </si>
  <si>
    <t>556980</t>
  </si>
  <si>
    <t>559001</t>
  </si>
  <si>
    <t>559003</t>
  </si>
  <si>
    <t>Barron County</t>
  </si>
  <si>
    <t>559005</t>
  </si>
  <si>
    <t>Bayfield County</t>
  </si>
  <si>
    <t>559007</t>
  </si>
  <si>
    <t>559009</t>
  </si>
  <si>
    <t>559011</t>
  </si>
  <si>
    <t>Burnett County</t>
  </si>
  <si>
    <t>559013</t>
  </si>
  <si>
    <t>Calumet County</t>
  </si>
  <si>
    <t>559015</t>
  </si>
  <si>
    <t>559017</t>
  </si>
  <si>
    <t>559019</t>
  </si>
  <si>
    <t>559021</t>
  </si>
  <si>
    <t>559023</t>
  </si>
  <si>
    <t>559027</t>
  </si>
  <si>
    <t>Door County</t>
  </si>
  <si>
    <t>559029</t>
  </si>
  <si>
    <t>559031</t>
  </si>
  <si>
    <t>559033</t>
  </si>
  <si>
    <t>Eau Claire County</t>
  </si>
  <si>
    <t>559035</t>
  </si>
  <si>
    <t>559037</t>
  </si>
  <si>
    <t>Fond Du Lac County</t>
  </si>
  <si>
    <t>559039</t>
  </si>
  <si>
    <t>559041</t>
  </si>
  <si>
    <t>559043</t>
  </si>
  <si>
    <t>559045</t>
  </si>
  <si>
    <t>Green Lake County</t>
  </si>
  <si>
    <t>559047</t>
  </si>
  <si>
    <t>559049</t>
  </si>
  <si>
    <t>559051</t>
  </si>
  <si>
    <t>559053</t>
  </si>
  <si>
    <t>559055</t>
  </si>
  <si>
    <t>Juneau County</t>
  </si>
  <si>
    <t>559057</t>
  </si>
  <si>
    <t>Kenosha County</t>
  </si>
  <si>
    <t>559059</t>
  </si>
  <si>
    <t>Kewaunee County</t>
  </si>
  <si>
    <t>559061</t>
  </si>
  <si>
    <t>La Crosse County</t>
  </si>
  <si>
    <t>559063</t>
  </si>
  <si>
    <t>559065</t>
  </si>
  <si>
    <t>Langlade County</t>
  </si>
  <si>
    <t>559067</t>
  </si>
  <si>
    <t>559069</t>
  </si>
  <si>
    <t>Manitowoc County</t>
  </si>
  <si>
    <t>559071</t>
  </si>
  <si>
    <t>Marathon County</t>
  </si>
  <si>
    <t>559073</t>
  </si>
  <si>
    <t>Marinette County</t>
  </si>
  <si>
    <t>559075</t>
  </si>
  <si>
    <t>559077</t>
  </si>
  <si>
    <t>559078</t>
  </si>
  <si>
    <t>559081</t>
  </si>
  <si>
    <t>Oconto County</t>
  </si>
  <si>
    <t>559083</t>
  </si>
  <si>
    <t>559085</t>
  </si>
  <si>
    <t>Outagamie County</t>
  </si>
  <si>
    <t>559087</t>
  </si>
  <si>
    <t>Ozaukee County</t>
  </si>
  <si>
    <t>559089</t>
  </si>
  <si>
    <t>Pepin County</t>
  </si>
  <si>
    <t>559091</t>
  </si>
  <si>
    <t>559093</t>
  </si>
  <si>
    <t>559095</t>
  </si>
  <si>
    <t>559097</t>
  </si>
  <si>
    <t>Price County</t>
  </si>
  <si>
    <t>559099</t>
  </si>
  <si>
    <t>559103</t>
  </si>
  <si>
    <t>559105</t>
  </si>
  <si>
    <t>559107</t>
  </si>
  <si>
    <t>St. Croix County</t>
  </si>
  <si>
    <t>559109</t>
  </si>
  <si>
    <t>Sauk County</t>
  </si>
  <si>
    <t>559111</t>
  </si>
  <si>
    <t>Sawyer County</t>
  </si>
  <si>
    <t>559113</t>
  </si>
  <si>
    <t>Shawano County</t>
  </si>
  <si>
    <t>559115</t>
  </si>
  <si>
    <t>Sheboygan County</t>
  </si>
  <si>
    <t>559117</t>
  </si>
  <si>
    <t>559119</t>
  </si>
  <si>
    <t>Trempealeau County</t>
  </si>
  <si>
    <t>559121</t>
  </si>
  <si>
    <t>559123</t>
  </si>
  <si>
    <t>Vilas County</t>
  </si>
  <si>
    <t>559125</t>
  </si>
  <si>
    <t>559127</t>
  </si>
  <si>
    <t>Washburn County</t>
  </si>
  <si>
    <t>559129</t>
  </si>
  <si>
    <t>559131</t>
  </si>
  <si>
    <t>Waukesha County</t>
  </si>
  <si>
    <t>559133</t>
  </si>
  <si>
    <t>Waupaca County</t>
  </si>
  <si>
    <t>559135</t>
  </si>
  <si>
    <t>Waushara County</t>
  </si>
  <si>
    <t>559137</t>
  </si>
  <si>
    <t>559139</t>
  </si>
  <si>
    <t>559141</t>
  </si>
  <si>
    <t>Worcester City &amp; County CoC</t>
  </si>
  <si>
    <t>Fitchburg</t>
  </si>
  <si>
    <t>250774</t>
  </si>
  <si>
    <t>Leominster</t>
  </si>
  <si>
    <t>251236</t>
  </si>
  <si>
    <t>Worcester</t>
  </si>
  <si>
    <t>252880</t>
  </si>
  <si>
    <t>259027</t>
  </si>
  <si>
    <t>Wyoming Statewide CoC</t>
  </si>
  <si>
    <t>Casper</t>
  </si>
  <si>
    <t>560054</t>
  </si>
  <si>
    <t>Cheyenne</t>
  </si>
  <si>
    <t>560060</t>
  </si>
  <si>
    <t>569001</t>
  </si>
  <si>
    <t>569003</t>
  </si>
  <si>
    <t>569005</t>
  </si>
  <si>
    <t>569007</t>
  </si>
  <si>
    <t>Converse County</t>
  </si>
  <si>
    <t>569009</t>
  </si>
  <si>
    <t>569011</t>
  </si>
  <si>
    <t>569013</t>
  </si>
  <si>
    <t>Goshen County</t>
  </si>
  <si>
    <t>569015</t>
  </si>
  <si>
    <t>Hot Springs County</t>
  </si>
  <si>
    <t>569017</t>
  </si>
  <si>
    <t>569019</t>
  </si>
  <si>
    <t>Laramie County</t>
  </si>
  <si>
    <t>569021</t>
  </si>
  <si>
    <t>569023</t>
  </si>
  <si>
    <t>Natrona County</t>
  </si>
  <si>
    <t>569025</t>
  </si>
  <si>
    <t>Niobrara County</t>
  </si>
  <si>
    <t>569027</t>
  </si>
  <si>
    <t>569029</t>
  </si>
  <si>
    <t>569031</t>
  </si>
  <si>
    <t>569033</t>
  </si>
  <si>
    <t>Sublette County</t>
  </si>
  <si>
    <t>569035</t>
  </si>
  <si>
    <t>Sweetwater County</t>
  </si>
  <si>
    <t>569037</t>
  </si>
  <si>
    <t>569039</t>
  </si>
  <si>
    <t>Uinta County</t>
  </si>
  <si>
    <t>569041</t>
  </si>
  <si>
    <t>Washakie County</t>
  </si>
  <si>
    <t>569043</t>
  </si>
  <si>
    <t>Weston County</t>
  </si>
  <si>
    <t>569045</t>
  </si>
  <si>
    <t>Yakima City &amp; County CoC</t>
  </si>
  <si>
    <t>Yakima</t>
  </si>
  <si>
    <t>531830</t>
  </si>
  <si>
    <t>Yakima County</t>
  </si>
  <si>
    <t>539077</t>
  </si>
  <si>
    <t>Yonkers, Mount Vernon/Westchester County CoC</t>
  </si>
  <si>
    <t>364212</t>
  </si>
  <si>
    <t>New Rochelle</t>
  </si>
  <si>
    <t>364408</t>
  </si>
  <si>
    <t>White Plains</t>
  </si>
  <si>
    <t>367096</t>
  </si>
  <si>
    <t>Yonkers</t>
  </si>
  <si>
    <t>367260</t>
  </si>
  <si>
    <t>Westchester County</t>
  </si>
  <si>
    <t>369119</t>
  </si>
  <si>
    <t>York City &amp; County CoC</t>
  </si>
  <si>
    <t>York</t>
  </si>
  <si>
    <t>428136</t>
  </si>
  <si>
    <t>429133</t>
  </si>
  <si>
    <t>Youngstown/Mahoning County CoC</t>
  </si>
  <si>
    <t>Youngstown</t>
  </si>
  <si>
    <t>395874</t>
  </si>
  <si>
    <t>Mahoning County</t>
  </si>
  <si>
    <t>399099</t>
  </si>
  <si>
    <t>Yuba City &amp; County/Sutter County CoC</t>
  </si>
  <si>
    <t>Yuba City</t>
  </si>
  <si>
    <t>064176</t>
  </si>
  <si>
    <t>Sutter County</t>
  </si>
  <si>
    <t>069101</t>
  </si>
  <si>
    <t>Yuba County</t>
  </si>
  <si>
    <t>069115</t>
  </si>
  <si>
    <t>B01001est1</t>
  </si>
  <si>
    <t>B14006est9</t>
  </si>
  <si>
    <t>B14006est10</t>
  </si>
  <si>
    <t>B17001est2</t>
  </si>
  <si>
    <t>B25003est1</t>
  </si>
  <si>
    <t>B25003est3</t>
  </si>
  <si>
    <t>B25014est5</t>
  </si>
  <si>
    <t>B25014est6</t>
  </si>
  <si>
    <t>B25014est7</t>
  </si>
  <si>
    <t>B25014est11</t>
  </si>
  <si>
    <t>B25014est12</t>
  </si>
  <si>
    <t>B25014est13</t>
  </si>
  <si>
    <t>B25034est10</t>
  </si>
  <si>
    <t>B25065est1</t>
  </si>
  <si>
    <t>B25120est5</t>
  </si>
  <si>
    <t>B25004est2</t>
  </si>
  <si>
    <t>T15C_est5</t>
  </si>
  <si>
    <t>T14B_est4</t>
  </si>
  <si>
    <t>T8_est69</t>
  </si>
  <si>
    <t>T8_est73</t>
  </si>
  <si>
    <t>T8_est76</t>
  </si>
  <si>
    <t>AK-500</t>
  </si>
  <si>
    <t>AK-501</t>
  </si>
  <si>
    <t>AL-500</t>
  </si>
  <si>
    <t>AL-501</t>
  </si>
  <si>
    <t>AL-502</t>
  </si>
  <si>
    <t>AL-503</t>
  </si>
  <si>
    <t>AL-504</t>
  </si>
  <si>
    <t>AL-506</t>
  </si>
  <si>
    <t>AL-507</t>
  </si>
  <si>
    <t>AR-500</t>
  </si>
  <si>
    <t>AR-501</t>
  </si>
  <si>
    <t>AR-503</t>
  </si>
  <si>
    <t>AR-504</t>
  </si>
  <si>
    <t>AR-505</t>
  </si>
  <si>
    <t>AZ-500</t>
  </si>
  <si>
    <t>AZ-501</t>
  </si>
  <si>
    <t>AZ-502</t>
  </si>
  <si>
    <t>CA-500</t>
  </si>
  <si>
    <t>CA-501</t>
  </si>
  <si>
    <t>CA-502</t>
  </si>
  <si>
    <t>CA-503</t>
  </si>
  <si>
    <t>CA-504</t>
  </si>
  <si>
    <t>CA-505</t>
  </si>
  <si>
    <t>CA-506</t>
  </si>
  <si>
    <t>CA-507</t>
  </si>
  <si>
    <t>CA-508</t>
  </si>
  <si>
    <t>CA-509</t>
  </si>
  <si>
    <t>CA-510</t>
  </si>
  <si>
    <t>CA-511</t>
  </si>
  <si>
    <t>CA-512</t>
  </si>
  <si>
    <t>CA-513</t>
  </si>
  <si>
    <t>CA-514</t>
  </si>
  <si>
    <t>CA-515</t>
  </si>
  <si>
    <t>CA-516</t>
  </si>
  <si>
    <t>CA-517</t>
  </si>
  <si>
    <t>CA-518</t>
  </si>
  <si>
    <t>CA-519</t>
  </si>
  <si>
    <t>CA-520</t>
  </si>
  <si>
    <t>CA-521</t>
  </si>
  <si>
    <t>CA-522</t>
  </si>
  <si>
    <t>CA-524</t>
  </si>
  <si>
    <t>CA-525</t>
  </si>
  <si>
    <t>CA-526</t>
  </si>
  <si>
    <t>CA-527</t>
  </si>
  <si>
    <t>CA-600</t>
  </si>
  <si>
    <t>CA-601</t>
  </si>
  <si>
    <t>CA-602</t>
  </si>
  <si>
    <t>CA-603</t>
  </si>
  <si>
    <t>CA-604</t>
  </si>
  <si>
    <t>CA-606</t>
  </si>
  <si>
    <t>CA-607</t>
  </si>
  <si>
    <t>CA-608</t>
  </si>
  <si>
    <t>CA-609</t>
  </si>
  <si>
    <t>CA-611</t>
  </si>
  <si>
    <t>CA-612</t>
  </si>
  <si>
    <t>CA-613</t>
  </si>
  <si>
    <t>CA-614</t>
  </si>
  <si>
    <t>CA-615</t>
  </si>
  <si>
    <t>CO-500</t>
  </si>
  <si>
    <t>CO-503</t>
  </si>
  <si>
    <t>CO-504</t>
  </si>
  <si>
    <t>CT-502</t>
  </si>
  <si>
    <t>CT-503</t>
  </si>
  <si>
    <t>CT-505</t>
  </si>
  <si>
    <t>DC-500</t>
  </si>
  <si>
    <t>DE-500</t>
  </si>
  <si>
    <t>FL-500</t>
  </si>
  <si>
    <t>FL-501</t>
  </si>
  <si>
    <t>FL-502</t>
  </si>
  <si>
    <t>FL-503</t>
  </si>
  <si>
    <t>FL-504</t>
  </si>
  <si>
    <t>FL-505</t>
  </si>
  <si>
    <t>FL-506</t>
  </si>
  <si>
    <t>FL-507</t>
  </si>
  <si>
    <t>FL-508</t>
  </si>
  <si>
    <t>FL-509</t>
  </si>
  <si>
    <t>FL-510</t>
  </si>
  <si>
    <t>FL-511</t>
  </si>
  <si>
    <t>FL-512</t>
  </si>
  <si>
    <t>FL-513</t>
  </si>
  <si>
    <t>FL-514</t>
  </si>
  <si>
    <t>FL-515</t>
  </si>
  <si>
    <t>FL-517</t>
  </si>
  <si>
    <t>FL-518</t>
  </si>
  <si>
    <t>FL-519</t>
  </si>
  <si>
    <t>FL-520</t>
  </si>
  <si>
    <t>FL-600</t>
  </si>
  <si>
    <t>FL-601</t>
  </si>
  <si>
    <t>FL-602</t>
  </si>
  <si>
    <t>FL-603</t>
  </si>
  <si>
    <t>FL-604</t>
  </si>
  <si>
    <t>FL-605</t>
  </si>
  <si>
    <t>FL-606</t>
  </si>
  <si>
    <t>GA-500</t>
  </si>
  <si>
    <t>GA-501</t>
  </si>
  <si>
    <t>GA-502</t>
  </si>
  <si>
    <t>GA-503</t>
  </si>
  <si>
    <t>GA-504</t>
  </si>
  <si>
    <t>GA-505</t>
  </si>
  <si>
    <t>GA-506</t>
  </si>
  <si>
    <t>GA-507</t>
  </si>
  <si>
    <t>GA-508</t>
  </si>
  <si>
    <t>HI-501</t>
  </si>
  <si>
    <t>IA-500</t>
  </si>
  <si>
    <t>IA-501</t>
  </si>
  <si>
    <t>IA-502</t>
  </si>
  <si>
    <t>ID-500</t>
  </si>
  <si>
    <t>ID-501</t>
  </si>
  <si>
    <t>IL-500</t>
  </si>
  <si>
    <t>IL-501</t>
  </si>
  <si>
    <t>IL-502</t>
  </si>
  <si>
    <t>IL-503</t>
  </si>
  <si>
    <t>IL-504</t>
  </si>
  <si>
    <t>IL-506</t>
  </si>
  <si>
    <t>IL-507</t>
  </si>
  <si>
    <t>IL-508</t>
  </si>
  <si>
    <t>IL-509</t>
  </si>
  <si>
    <t>IL-510</t>
  </si>
  <si>
    <t>IL-511</t>
  </si>
  <si>
    <t>IL-512</t>
  </si>
  <si>
    <t>IL-513</t>
  </si>
  <si>
    <t>IL-514</t>
  </si>
  <si>
    <t>IL-515</t>
  </si>
  <si>
    <t>IL-516</t>
  </si>
  <si>
    <t>IL-517</t>
  </si>
  <si>
    <t>IL-518</t>
  </si>
  <si>
    <t>IL-519</t>
  </si>
  <si>
    <t>IL-520</t>
  </si>
  <si>
    <t>IN-500</t>
  </si>
  <si>
    <t>IN-502</t>
  </si>
  <si>
    <t>IN-503</t>
  </si>
  <si>
    <t>KS-501</t>
  </si>
  <si>
    <t>KS-502</t>
  </si>
  <si>
    <t>KS-503</t>
  </si>
  <si>
    <t>KS-505</t>
  </si>
  <si>
    <t>KS-507</t>
  </si>
  <si>
    <t>KY-500</t>
  </si>
  <si>
    <t>KY-501</t>
  </si>
  <si>
    <t>KY-502</t>
  </si>
  <si>
    <t>LA-500</t>
  </si>
  <si>
    <t>LA-502</t>
  </si>
  <si>
    <t>LA-503</t>
  </si>
  <si>
    <t>LA-504</t>
  </si>
  <si>
    <t>LA-505</t>
  </si>
  <si>
    <t>LA-506</t>
  </si>
  <si>
    <t>LA-507</t>
  </si>
  <si>
    <t>LA-508</t>
  </si>
  <si>
    <t>LA-509</t>
  </si>
  <si>
    <t>MA-500</t>
  </si>
  <si>
    <t>MA-502</t>
  </si>
  <si>
    <t>MA-503</t>
  </si>
  <si>
    <t>MA-504</t>
  </si>
  <si>
    <t>MA-505</t>
  </si>
  <si>
    <t>MA-506</t>
  </si>
  <si>
    <t>MA-507</t>
  </si>
  <si>
    <t>MA-508</t>
  </si>
  <si>
    <t>MA-509</t>
  </si>
  <si>
    <t>MA-510</t>
  </si>
  <si>
    <t>MA-511</t>
  </si>
  <si>
    <t>MA-515</t>
  </si>
  <si>
    <t>MA-516</t>
  </si>
  <si>
    <t>MA-517</t>
  </si>
  <si>
    <t>MA-518</t>
  </si>
  <si>
    <t>MA-519</t>
  </si>
  <si>
    <t>MA-599</t>
  </si>
  <si>
    <t>MD-500</t>
  </si>
  <si>
    <t>MD-501</t>
  </si>
  <si>
    <t>MD-502</t>
  </si>
  <si>
    <t>MD-503</t>
  </si>
  <si>
    <t>MD-504</t>
  </si>
  <si>
    <t>MD-505</t>
  </si>
  <si>
    <t>MD-506</t>
  </si>
  <si>
    <t>MD-507</t>
  </si>
  <si>
    <t>MD-508</t>
  </si>
  <si>
    <t>MD-509</t>
  </si>
  <si>
    <t>MD-510</t>
  </si>
  <si>
    <t>MD-511</t>
  </si>
  <si>
    <t>MD-512</t>
  </si>
  <si>
    <t>MD-513</t>
  </si>
  <si>
    <t>MD-600</t>
  </si>
  <si>
    <t>MD-601</t>
  </si>
  <si>
    <t>ME-500</t>
  </si>
  <si>
    <t>ME-502</t>
  </si>
  <si>
    <t>MI-500</t>
  </si>
  <si>
    <t>MI-501</t>
  </si>
  <si>
    <t>MI-502</t>
  </si>
  <si>
    <t>MI-503</t>
  </si>
  <si>
    <t>MI-504</t>
  </si>
  <si>
    <t>MI-505</t>
  </si>
  <si>
    <t>MI-506</t>
  </si>
  <si>
    <t>MI-507</t>
  </si>
  <si>
    <t>MI-508</t>
  </si>
  <si>
    <t>MI-509</t>
  </si>
  <si>
    <t>MI-510</t>
  </si>
  <si>
    <t>MI-511</t>
  </si>
  <si>
    <t>MI-512</t>
  </si>
  <si>
    <t>MI-513</t>
  </si>
  <si>
    <t>MI-514</t>
  </si>
  <si>
    <t>MI-515</t>
  </si>
  <si>
    <t>MI-516</t>
  </si>
  <si>
    <t>MI-517</t>
  </si>
  <si>
    <t>MI-518</t>
  </si>
  <si>
    <t>MI-519</t>
  </si>
  <si>
    <t>MI-523</t>
  </si>
  <si>
    <t>MN-500</t>
  </si>
  <si>
    <t>MN-501</t>
  </si>
  <si>
    <t>MN-502</t>
  </si>
  <si>
    <t>MN-503</t>
  </si>
  <si>
    <t>MN-504</t>
  </si>
  <si>
    <t>MN-505</t>
  </si>
  <si>
    <t>MN-506</t>
  </si>
  <si>
    <t>MN-508</t>
  </si>
  <si>
    <t>MN-509</t>
  </si>
  <si>
    <t>MN-511</t>
  </si>
  <si>
    <t>MO-500</t>
  </si>
  <si>
    <t>MO-501</t>
  </si>
  <si>
    <t>MO-503</t>
  </si>
  <si>
    <t>MO-600</t>
  </si>
  <si>
    <t>MO-602</t>
  </si>
  <si>
    <t>MO-603</t>
  </si>
  <si>
    <t>MO-604</t>
  </si>
  <si>
    <t>MO-606</t>
  </si>
  <si>
    <t>MS-500</t>
  </si>
  <si>
    <t>MS-501</t>
  </si>
  <si>
    <t>MS-503</t>
  </si>
  <si>
    <t>MT-500</t>
  </si>
  <si>
    <t>NC-500</t>
  </si>
  <si>
    <t>NC-501</t>
  </si>
  <si>
    <t>NC-502</t>
  </si>
  <si>
    <t>NC-503</t>
  </si>
  <si>
    <t>NC-504</t>
  </si>
  <si>
    <t>NC-505</t>
  </si>
  <si>
    <t>NC-506</t>
  </si>
  <si>
    <t>NC-507</t>
  </si>
  <si>
    <t>NC-511</t>
  </si>
  <si>
    <t>NC-513</t>
  </si>
  <si>
    <t>NC-516</t>
  </si>
  <si>
    <t>ND-500</t>
  </si>
  <si>
    <t>NE-500</t>
  </si>
  <si>
    <t>NE-501</t>
  </si>
  <si>
    <t>NE-502</t>
  </si>
  <si>
    <t>NH-500</t>
  </si>
  <si>
    <t>NH-501</t>
  </si>
  <si>
    <t>NH-502</t>
  </si>
  <si>
    <t>NJ-500</t>
  </si>
  <si>
    <t>NJ-501</t>
  </si>
  <si>
    <t>NJ-502</t>
  </si>
  <si>
    <t>NJ-503</t>
  </si>
  <si>
    <t>NJ-504</t>
  </si>
  <si>
    <t>NJ-506</t>
  </si>
  <si>
    <t>NJ-507</t>
  </si>
  <si>
    <t>NJ-508</t>
  </si>
  <si>
    <t>NJ-509</t>
  </si>
  <si>
    <t>NJ-510</t>
  </si>
  <si>
    <t>NJ-511</t>
  </si>
  <si>
    <t>NJ-513</t>
  </si>
  <si>
    <t>NJ-514</t>
  </si>
  <si>
    <t>NJ-515</t>
  </si>
  <si>
    <t>NJ-516</t>
  </si>
  <si>
    <t>NM-500</t>
  </si>
  <si>
    <t>NM-501</t>
  </si>
  <si>
    <t>NV-500</t>
  </si>
  <si>
    <t>NV-501</t>
  </si>
  <si>
    <t>NV-502</t>
  </si>
  <si>
    <t>NY-500</t>
  </si>
  <si>
    <t>NY-502</t>
  </si>
  <si>
    <t>NY-503</t>
  </si>
  <si>
    <t>NY-504</t>
  </si>
  <si>
    <t>NY-505</t>
  </si>
  <si>
    <t>NY-507</t>
  </si>
  <si>
    <t>NY-508</t>
  </si>
  <si>
    <t>NY-510</t>
  </si>
  <si>
    <t>NY-511</t>
  </si>
  <si>
    <t>NY-512</t>
  </si>
  <si>
    <t>NY-513</t>
  </si>
  <si>
    <t>NY-514</t>
  </si>
  <si>
    <t>NY-516</t>
  </si>
  <si>
    <t>NY-518</t>
  </si>
  <si>
    <t>NY-519</t>
  </si>
  <si>
    <t>NY-520</t>
  </si>
  <si>
    <t>NY-522</t>
  </si>
  <si>
    <t>NY-523</t>
  </si>
  <si>
    <t>NY-600</t>
  </si>
  <si>
    <t>NY-601</t>
  </si>
  <si>
    <t>NY-602</t>
  </si>
  <si>
    <t>NY-603</t>
  </si>
  <si>
    <t>NY-604</t>
  </si>
  <si>
    <t>NY-606</t>
  </si>
  <si>
    <t>NY-607</t>
  </si>
  <si>
    <t>NY-608</t>
  </si>
  <si>
    <t>OH-500</t>
  </si>
  <si>
    <t>OH-501</t>
  </si>
  <si>
    <t>OH-502</t>
  </si>
  <si>
    <t>OH-503</t>
  </si>
  <si>
    <t>OH-504</t>
  </si>
  <si>
    <t>OH-505</t>
  </si>
  <si>
    <t>OH-506</t>
  </si>
  <si>
    <t>OH-507</t>
  </si>
  <si>
    <t>OH-508</t>
  </si>
  <si>
    <t>OK-500</t>
  </si>
  <si>
    <t>OK-501</t>
  </si>
  <si>
    <t>OK-502</t>
  </si>
  <si>
    <t>OK-503</t>
  </si>
  <si>
    <t>OK-504</t>
  </si>
  <si>
    <t>OK-505</t>
  </si>
  <si>
    <t>OK-506</t>
  </si>
  <si>
    <t>OK-507</t>
  </si>
  <si>
    <t>OR-500</t>
  </si>
  <si>
    <t>OR-501</t>
  </si>
  <si>
    <t>OR-502</t>
  </si>
  <si>
    <t>OR-503</t>
  </si>
  <si>
    <t>OR-505</t>
  </si>
  <si>
    <t>OR-506</t>
  </si>
  <si>
    <t>OR-507</t>
  </si>
  <si>
    <t>PA-500</t>
  </si>
  <si>
    <t>PA-501</t>
  </si>
  <si>
    <t>PA-502</t>
  </si>
  <si>
    <t>PA-503</t>
  </si>
  <si>
    <t>PA-504</t>
  </si>
  <si>
    <t>PA-505</t>
  </si>
  <si>
    <t>PA-506</t>
  </si>
  <si>
    <t>PA-508</t>
  </si>
  <si>
    <t>PA-509</t>
  </si>
  <si>
    <t>PA-510</t>
  </si>
  <si>
    <t>PA-511</t>
  </si>
  <si>
    <t>PA-512</t>
  </si>
  <si>
    <t>PA-600</t>
  </si>
  <si>
    <t>PA-601</t>
  </si>
  <si>
    <t>PA-603</t>
  </si>
  <si>
    <t>PA-605</t>
  </si>
  <si>
    <t>PR-502</t>
  </si>
  <si>
    <t>PR-503</t>
  </si>
  <si>
    <t>RI-500</t>
  </si>
  <si>
    <t>SC-500</t>
  </si>
  <si>
    <t>SC-501</t>
  </si>
  <si>
    <t>SC-502</t>
  </si>
  <si>
    <t>SC-503</t>
  </si>
  <si>
    <t>SD-500</t>
  </si>
  <si>
    <t>TN-500</t>
  </si>
  <si>
    <t>TN-501</t>
  </si>
  <si>
    <t>TN-502</t>
  </si>
  <si>
    <t>TN-503</t>
  </si>
  <si>
    <t>TN-504</t>
  </si>
  <si>
    <t>TN-506</t>
  </si>
  <si>
    <t>TN-507</t>
  </si>
  <si>
    <t>TN-509</t>
  </si>
  <si>
    <t>TN-510</t>
  </si>
  <si>
    <t>TN-512</t>
  </si>
  <si>
    <t>TX-500</t>
  </si>
  <si>
    <t>TX-503</t>
  </si>
  <si>
    <t>TX-600</t>
  </si>
  <si>
    <t>TX-601</t>
  </si>
  <si>
    <t>TX-603</t>
  </si>
  <si>
    <t>TX-604</t>
  </si>
  <si>
    <t>TX-607</t>
  </si>
  <si>
    <t>TX-611</t>
  </si>
  <si>
    <t>TX-624</t>
  </si>
  <si>
    <t>TX-700</t>
  </si>
  <si>
    <t>TX-701</t>
  </si>
  <si>
    <t>UT-500</t>
  </si>
  <si>
    <t>UT-503</t>
  </si>
  <si>
    <t>UT-504</t>
  </si>
  <si>
    <t>VA-500</t>
  </si>
  <si>
    <t>VA-501</t>
  </si>
  <si>
    <t>VA-502</t>
  </si>
  <si>
    <t>VA-503</t>
  </si>
  <si>
    <t>VA-504</t>
  </si>
  <si>
    <t>VA-505</t>
  </si>
  <si>
    <t>VA-507</t>
  </si>
  <si>
    <t>VA-508</t>
  </si>
  <si>
    <t>VA-513</t>
  </si>
  <si>
    <t>VA-514</t>
  </si>
  <si>
    <t>VA-521</t>
  </si>
  <si>
    <t>VA-600</t>
  </si>
  <si>
    <t>VA-601</t>
  </si>
  <si>
    <t>VA-602</t>
  </si>
  <si>
    <t>VA-603</t>
  </si>
  <si>
    <t>VA-604</t>
  </si>
  <si>
    <t>VT-500</t>
  </si>
  <si>
    <t>VT-501</t>
  </si>
  <si>
    <t>WA-500</t>
  </si>
  <si>
    <t>WA-501</t>
  </si>
  <si>
    <t>WA-502</t>
  </si>
  <si>
    <t>WA-503</t>
  </si>
  <si>
    <t>WA-504</t>
  </si>
  <si>
    <t>WA-507</t>
  </si>
  <si>
    <t>WA-508</t>
  </si>
  <si>
    <t>WI-500</t>
  </si>
  <si>
    <t>WI-501</t>
  </si>
  <si>
    <t>WI-502</t>
  </si>
  <si>
    <t>WI-503</t>
  </si>
  <si>
    <t>WV-500</t>
  </si>
  <si>
    <t>WV-501</t>
  </si>
  <si>
    <t>WV-503</t>
  </si>
  <si>
    <t>WV-508</t>
  </si>
  <si>
    <t>WY-500</t>
  </si>
  <si>
    <t>ZZ-999</t>
  </si>
  <si>
    <t>Population</t>
  </si>
  <si>
    <t>Poverty</t>
  </si>
  <si>
    <t>Overcrowding</t>
  </si>
  <si>
    <t xml:space="preserve">Pre-1940 Housing </t>
  </si>
  <si>
    <t>ELI Rent Burden</t>
  </si>
  <si>
    <t>TYPE</t>
  </si>
  <si>
    <t>ESG Entitled Communities</t>
  </si>
  <si>
    <t>Non ESG Entitled Communities</t>
  </si>
  <si>
    <t>All Areas</t>
  </si>
  <si>
    <t>National Totals</t>
  </si>
  <si>
    <t>Hybrid</t>
  </si>
  <si>
    <t>Share</t>
  </si>
  <si>
    <t>Total Funding</t>
  </si>
  <si>
    <t>ESG-Population</t>
  </si>
  <si>
    <t>ESG-Poverty</t>
  </si>
  <si>
    <t>ESG-Overcrowding</t>
  </si>
  <si>
    <t xml:space="preserve">ESG-Pre-1940 Housing </t>
  </si>
  <si>
    <t>ESG-ELI Rent Burden</t>
  </si>
  <si>
    <t>ESG-Hybrid</t>
  </si>
  <si>
    <t>NonESG-Population</t>
  </si>
  <si>
    <t>NonESG-Poverty</t>
  </si>
  <si>
    <t>NonESG-Overcrowding</t>
  </si>
  <si>
    <t xml:space="preserve">NonESG-Pre-1940 Housing </t>
  </si>
  <si>
    <t>NonESG-ELI Rent Burden</t>
  </si>
  <si>
    <t>NonESG-Hybrid</t>
  </si>
  <si>
    <t>PercentList</t>
  </si>
  <si>
    <t>COCNUM</t>
  </si>
  <si>
    <t>CA</t>
  </si>
  <si>
    <t>UFA</t>
  </si>
  <si>
    <t>GU-500</t>
  </si>
  <si>
    <t>Guam CoC</t>
  </si>
  <si>
    <t/>
  </si>
  <si>
    <t>VI-500</t>
  </si>
  <si>
    <t>Virgin Islands CoC</t>
  </si>
  <si>
    <t>Alt Formula</t>
  </si>
  <si>
    <t>PPRN15</t>
  </si>
  <si>
    <t>$ Diff</t>
  </si>
  <si>
    <t>PCT Diff</t>
  </si>
  <si>
    <t>TOTAL</t>
  </si>
  <si>
    <t>CoC Number</t>
  </si>
  <si>
    <t>CoC Name</t>
  </si>
  <si>
    <t>San Jose/Santa Clara City &amp; County CoC</t>
  </si>
  <si>
    <t>Metropolitan Denver Homeless Initiative</t>
  </si>
  <si>
    <t>Phoenix/Mesa/Maricopa County Regional CoC</t>
  </si>
  <si>
    <t>Honolulu CoC</t>
  </si>
  <si>
    <t>Santa Rosa/Petaluma/Sonoma County CoC</t>
  </si>
  <si>
    <t>Oakland/Alameda County CoC</t>
  </si>
  <si>
    <t>Santa Ana/Anaheim/Orange County CoC</t>
  </si>
  <si>
    <t>Miami/Dade County CoC</t>
  </si>
  <si>
    <t>St. Petersburg/Clearwater/Largo/Pinellas County CoC</t>
  </si>
  <si>
    <t>Dallas City &amp; County/Irving CoC</t>
  </si>
  <si>
    <t>Fresno/Madera County CoC</t>
  </si>
  <si>
    <t>Baltimore City CoC</t>
  </si>
  <si>
    <t>Fort Worth/Arlington/Tarrant County CoC</t>
  </si>
  <si>
    <t>Nashville/Davidson County CoC</t>
  </si>
  <si>
    <t>South/Southeast Puerto Rico CoC</t>
  </si>
  <si>
    <t>Daly/San Mateo County CoC</t>
  </si>
  <si>
    <t>Greenville/Anderson/Spartanburg Upstate CoC</t>
  </si>
  <si>
    <t>Daytona Beach/Daytona/Volusia, Flagler Counties CoC</t>
  </si>
  <si>
    <t>Eugene/Springfield/Lane County CoC</t>
  </si>
  <si>
    <t>Omaha/Council Bluffs CoC</t>
  </si>
  <si>
    <t>Oxnard/San Buenaventura/Ventura County CoC</t>
  </si>
  <si>
    <t>Pittsburgh/McKeesport/Penn Hills/Allegheny County CoC</t>
  </si>
  <si>
    <t>Palm Bay/Melbourne/Brevard County CoC</t>
  </si>
  <si>
    <t>Lexington/Fayette County CoC</t>
  </si>
  <si>
    <t>Saint Paul/Ramsey County CoC</t>
  </si>
  <si>
    <t>Saint Johns County CoC</t>
  </si>
  <si>
    <t>Myrtle Beach/Sumter City &amp; County CoC</t>
  </si>
  <si>
    <t>Tacoma/Lakewood/Pierce County CoC</t>
  </si>
  <si>
    <t>Louisville/Jefferson County CoC</t>
  </si>
  <si>
    <t>Sarasota/Bradenton/Manatee, Sarasota Counties CoC</t>
  </si>
  <si>
    <t>Turlock/Modesto/Stanislaus County CoC</t>
  </si>
  <si>
    <t>Tulsa City &amp; County/Broken Arrow CoC</t>
  </si>
  <si>
    <t>Greensboro/High Point CoC</t>
  </si>
  <si>
    <t>Rochester/Irondequoit/Greece/Monroe County CoC</t>
  </si>
  <si>
    <t>St. Charles, Lincoln, Warren Counties CoC</t>
  </si>
  <si>
    <t>Dayton/Kettering/Montgomery County CoC</t>
  </si>
  <si>
    <t>Jersey City/Bayonne/Hudson County CoC</t>
  </si>
  <si>
    <t>Ft Myers/Cape Coral/Lee County CoC</t>
  </si>
  <si>
    <t>Roseville/Rocklin/Placer, Nevada Counties CoC</t>
  </si>
  <si>
    <t>Grand Rapids/Wyoming/Kent County CoC</t>
  </si>
  <si>
    <t>Reno/Sparks/Washoe County CoC</t>
  </si>
  <si>
    <t>Visalia, Kings, Tulare Counties CoC</t>
  </si>
  <si>
    <t>Brookline/Newton CoC</t>
  </si>
  <si>
    <t>Chico/Paradise/Butte County CoC</t>
  </si>
  <si>
    <t>Shreveport/Bossier/Northwest CoC</t>
  </si>
  <si>
    <t>Portage/Kalamazoo City &amp; County CoC</t>
  </si>
  <si>
    <t>Norton Shores/Muskegon City &amp; County CoC</t>
  </si>
  <si>
    <t>Medford/Ashland/Jackson County CoC</t>
  </si>
  <si>
    <t>Pontiac/Royal Oak/Oakland County CoC</t>
  </si>
  <si>
    <t>South Bend/Mishawaka/St. Joseph County CoC</t>
  </si>
  <si>
    <t>Newport News/Hampton/Virginia Peninsula CoC</t>
  </si>
  <si>
    <t>Ann Arbor/Washtenaw County CoC</t>
  </si>
  <si>
    <t>Upper Darby/Chester/Haverford/Delaware County CoC</t>
  </si>
  <si>
    <t>Canton/Massillon/Alliance/Stark County CoC</t>
  </si>
  <si>
    <t>Lafayette/Acadiana CoC</t>
  </si>
  <si>
    <t>Hillsboro/Beaverton/Washington County CoC</t>
  </si>
  <si>
    <t>Augusta CoC</t>
  </si>
  <si>
    <t>Bristol/Bensalem/Bucks County CoC</t>
  </si>
  <si>
    <t>Davis/Woodland/Yolo County CoC</t>
  </si>
  <si>
    <t>Winston Salem/Forsyth County CoC</t>
  </si>
  <si>
    <t>Waukegan/North Chicago/Lake County CoC</t>
  </si>
  <si>
    <t>Lower Marion/Norristown/Abington/Montgomery County CoC</t>
  </si>
  <si>
    <t>Roanoke City &amp; County/Salem CoC</t>
  </si>
  <si>
    <t>Newburgh/Middletown/Orange County CoC</t>
  </si>
  <si>
    <t>NY-501</t>
  </si>
  <si>
    <t>Elmira/Steuben, Allegany, Livingston, Chemung, Schuyler Counties CoC</t>
  </si>
  <si>
    <t>Aurora/Elgin/Kane County CoC</t>
  </si>
  <si>
    <t>Lansing/East Lansing/Ingham County CoC</t>
  </si>
  <si>
    <t>St. Clair Shores/Warren/Macomb County CoC</t>
  </si>
  <si>
    <t>AL-505</t>
  </si>
  <si>
    <t>Gadsden/Northeast Alabama CoC</t>
  </si>
  <si>
    <t>Dearborn/Dearborn Heights/Westland/Wayne County CoC</t>
  </si>
  <si>
    <t>NC-509</t>
  </si>
  <si>
    <t>Gastonia/Cleveland, Gaston, Lincoln Counties CoC</t>
  </si>
  <si>
    <t>Peoria/Perkin/Fulton, Peoria, Tazewell, Woodford CoC</t>
  </si>
  <si>
    <t>Wicomico/Somerset/Worcester County CoC</t>
  </si>
  <si>
    <t>Joliet/Bolingbrook/Will County CoC</t>
  </si>
  <si>
    <t>East Saint Louis/Belleville/Saint Clair County CoC</t>
  </si>
  <si>
    <t>Glens Falls/Saratoga Springs/Saratoga, Washington, Warren, Hamilton Counties CoC</t>
  </si>
  <si>
    <t>Attleboro/Taunton/Bristol County CoC</t>
  </si>
  <si>
    <t>Athens/Clarke County CoC</t>
  </si>
  <si>
    <t>Rock Island/Moline/Northwestern Illinois CoC</t>
  </si>
  <si>
    <t>Champaign/Urbana/Rantoul/Champaign County CoC</t>
  </si>
  <si>
    <t>Overland Park/Shawnee/Johnson County CoC</t>
  </si>
  <si>
    <t>Bryan/College Station/Brazos Valley CoC</t>
  </si>
  <si>
    <t>Utica/Rome/Oneida, Madison Counties CoC</t>
  </si>
  <si>
    <t>Wilkes-Barre/Hazleton/Luzerne County CoC</t>
  </si>
  <si>
    <t>Houma-Terrebonne/Thibodaux CoC</t>
  </si>
  <si>
    <t>Columbia/Greene County CoC</t>
  </si>
  <si>
    <t>Wheeling/Weirton Area CoC</t>
  </si>
  <si>
    <t>Jamestown/Dunkirk/Chautauqua County CoC</t>
  </si>
  <si>
    <t>NJ-512</t>
  </si>
  <si>
    <t>Salem County CoC</t>
  </si>
  <si>
    <r>
      <rPr>
        <b/>
        <sz val="11"/>
        <color theme="1"/>
        <rFont val="Calibri"/>
        <family val="2"/>
        <scheme val="minor"/>
      </rPr>
      <t xml:space="preserve">As of Date: </t>
    </r>
    <r>
      <rPr>
        <sz val="11"/>
        <color theme="1"/>
        <rFont val="Calibri"/>
        <family val="2"/>
        <scheme val="minor"/>
      </rPr>
      <t>FY16</t>
    </r>
  </si>
  <si>
    <t>Purpose:</t>
  </si>
  <si>
    <t>Baseline Allocation</t>
  </si>
  <si>
    <t>2015 Preliminary Pro-Rata Need Amount</t>
  </si>
  <si>
    <t>Alternate Formula Amount (generated within this excel book)</t>
  </si>
  <si>
    <t>SNAPS COC Alternate Formula Calculation Tool</t>
  </si>
  <si>
    <r>
      <rPr>
        <b/>
        <sz val="11"/>
        <color theme="1"/>
        <rFont val="Calibri"/>
        <family val="2"/>
        <scheme val="minor"/>
      </rPr>
      <t>Originator:</t>
    </r>
    <r>
      <rPr>
        <sz val="11"/>
        <color theme="1"/>
        <rFont val="Calibri"/>
        <family val="2"/>
        <scheme val="minor"/>
      </rPr>
      <t xml:space="preserve"> U.S. Department of Housing and Urban Development (CPD/OTAM/SDED)</t>
    </r>
  </si>
  <si>
    <t>2015 Continuum Number</t>
  </si>
  <si>
    <t>2015 Continuum Name</t>
  </si>
  <si>
    <t>2015 PIT Count (Total Homeless)</t>
  </si>
  <si>
    <t>ESG Entitled Areas</t>
  </si>
  <si>
    <t>Total Homeless, 2015</t>
  </si>
  <si>
    <t>Arkansas  Balance of State  CoC</t>
  </si>
  <si>
    <t>Southeast Arkansas</t>
  </si>
  <si>
    <t>AR-508</t>
  </si>
  <si>
    <t>Old Fort Homeless Coalition</t>
  </si>
  <si>
    <t>AR-512</t>
  </si>
  <si>
    <t>Boone, Baxter, Marion, Newton Counties CoC</t>
  </si>
  <si>
    <t>CA-523</t>
  </si>
  <si>
    <t>Colusa, Glenn, Trinity Counties CoC</t>
  </si>
  <si>
    <t>Amador, Calaveras, Tuolumne and Mariposa Counties CoC</t>
  </si>
  <si>
    <t>CA-529</t>
  </si>
  <si>
    <t>Lake County CoC</t>
  </si>
  <si>
    <t>Inyo, Mono, Alpine Counties CoC</t>
  </si>
  <si>
    <t>Bridgeport/Norwalk /Stamford/Fairfield County CoC</t>
  </si>
  <si>
    <t>Lakeland/Winter Haven/Polk County CoC</t>
  </si>
  <si>
    <t>Pensacola/Escambia/Santa Rosa County CoC</t>
  </si>
  <si>
    <t>Atlanta Continuum of Care</t>
  </si>
  <si>
    <t>Fulton County Continuum of Care</t>
  </si>
  <si>
    <t>DeKalb County Continuum of Care</t>
  </si>
  <si>
    <t>Idaho Balance of State</t>
  </si>
  <si>
    <t>Dekalb City &amp; County CoC</t>
  </si>
  <si>
    <t>DuPage County CoC</t>
  </si>
  <si>
    <t>Louisiana Balance of State</t>
  </si>
  <si>
    <t>Cape Cod/Islands CoC</t>
  </si>
  <si>
    <t>Springfield CoC</t>
  </si>
  <si>
    <t>Pittsfield/Berkshire County CoC</t>
  </si>
  <si>
    <t>Gloucester/Haverhill/Salem/Essex County CoC</t>
  </si>
  <si>
    <t>Quincy/Brockton/Weymouth/Plymouth City and County CoC</t>
  </si>
  <si>
    <t>Massachusetts Balance of State</t>
  </si>
  <si>
    <t>Prince George`s County/Maryland CoC</t>
  </si>
  <si>
    <t>Dakota, Anoka, Washington, Scott, Carver Counties</t>
  </si>
  <si>
    <t>Duluth/St.Louis County CoC</t>
  </si>
  <si>
    <t>St.Louis City CoC</t>
  </si>
  <si>
    <t>Kansas City/Independence/Lee's Summit/Jackson County CoC</t>
  </si>
  <si>
    <t>Charlotte/Mecklenberg CoC</t>
  </si>
  <si>
    <t>Camden City/Camden, Cumberland, Gloucester, Cape May Counties CoC</t>
  </si>
  <si>
    <t>Auburn/Cayuga County</t>
  </si>
  <si>
    <t>Cattaragus County CoC</t>
  </si>
  <si>
    <t>Binghamton/Union Town/Broome, Otsego, Chenango, Cortland, Delaware Counties CoC</t>
  </si>
  <si>
    <t>Jefferson/Lewis/St. Lawrence Counties CoC</t>
  </si>
  <si>
    <t>Nassau, Suffolk Counties/Babylon/Islip/ Huntington CoC</t>
  </si>
  <si>
    <t>Yonkers/Mount Vernon/New Rochelle/Westchester CoC</t>
  </si>
  <si>
    <t>Akron/Barberton/Summit County CoC</t>
  </si>
  <si>
    <t>Portland-Gresham-Multnomah County CoC</t>
  </si>
  <si>
    <t>Oak Ridge/Upper Cumberland CoC</t>
  </si>
  <si>
    <t>Texas Balance of State (BoS) CoC</t>
  </si>
  <si>
    <t>City of Houston/Harris County</t>
  </si>
  <si>
    <t>Norfolk/Chesapeake/Suffolk/Isle of Wright, Southampton Counties CoC</t>
  </si>
  <si>
    <t>Harrisburg, Winchester/Western Virginia CoC</t>
  </si>
  <si>
    <t>Virginia Balance of State (BoS) CoC</t>
  </si>
  <si>
    <t>City of Alexandria CoC</t>
  </si>
  <si>
    <t>Total</t>
  </si>
  <si>
    <r>
      <rPr>
        <b/>
        <sz val="11"/>
        <color theme="1"/>
        <rFont val="Calibri"/>
        <family val="2"/>
        <scheme val="minor"/>
      </rPr>
      <t>Contact:</t>
    </r>
    <r>
      <rPr>
        <sz val="11"/>
        <color theme="1"/>
        <rFont val="Calibri"/>
        <family val="2"/>
        <scheme val="minor"/>
      </rPr>
      <t xml:space="preserve"> Abbilyn.M.Miller@hud.gov</t>
    </r>
  </si>
  <si>
    <r>
      <t xml:space="preserve">To assist HUD's Office of Special Needs Assistance Programs (SNAPS) to investigate the impact of incorporating ACS and CHAS data in alternative Continuum of Care PPRN Formula Calculations.
</t>
    </r>
    <r>
      <rPr>
        <b/>
        <sz val="18"/>
        <color theme="1"/>
        <rFont val="Calibri"/>
        <family val="2"/>
        <scheme val="minor"/>
      </rPr>
      <t xml:space="preserve">
</t>
    </r>
    <r>
      <rPr>
        <b/>
        <sz val="14"/>
        <color rgb="FFFF0000"/>
        <rFont val="Calibri"/>
        <family val="2"/>
        <scheme val="minor"/>
      </rPr>
      <t>Input fields are on the bottom of this sheet and highlighted in yellow.</t>
    </r>
  </si>
  <si>
    <t>Alternate Formula Factors</t>
  </si>
  <si>
    <t>INFORMATIONAL ONLY--Column Header Meanings for "Comparisons" and "Data" Tabs:</t>
  </si>
  <si>
    <t>2015 PIT Total</t>
  </si>
  <si>
    <t>Rental Units</t>
  </si>
  <si>
    <t>ESG-Rental Units</t>
  </si>
  <si>
    <t>CHAS 2008-2012: T8_est73 + T8_est76</t>
  </si>
  <si>
    <t>ACS 2009-2013: B01003est1</t>
  </si>
  <si>
    <t>ACS 2009-2013: B17001est2 - B14006est9 - B14006est10</t>
  </si>
  <si>
    <t>ACS 2009-2013: B25014est5 + B25014est6 + B25014est7
+ B25014est11 + B25014est12 + B25014est13</t>
  </si>
  <si>
    <t>ACS 2009-2013: B25034est10</t>
  </si>
  <si>
    <t xml:space="preserve">CHAS 2008-2012: T8_est69 - T14B_est4 + T15C_est5 </t>
  </si>
  <si>
    <t>Affordability Gap</t>
  </si>
  <si>
    <t>ESG-Affordability Gap</t>
  </si>
  <si>
    <t>NonESG-Rental Units</t>
  </si>
  <si>
    <t>NonESG-Affordability Gap</t>
  </si>
  <si>
    <t>Preliminary Pro-Rata Need Geography Name</t>
  </si>
  <si>
    <t>Unit of Government Identification Number: 2 Digit State FIPS Code + 4 Digit HUD Locality Code</t>
  </si>
  <si>
    <t>51=ESG Entitled Principal City; 52=ESG Entitled Metropolitan City; 61=ESG Entitled Urban County; 77=Insular Area; CDBG-MC=ESG Non-Entitled CDBG Principal or Metropolitan City; CDBG-UC=ESG Non-Entitled CDBG Urban County; OC=ESG Non-Entitled County</t>
  </si>
  <si>
    <t>ACS 2009-2013: B25003est3 and B25003est1 
CHAS 2008-2012: T8_est73 + T8_est76 
(Jurisdiction % Renter Occupied Units/National % Renter Occupied Units)
*Jurisdiction % of National Rent-Burdened ELI Households</t>
  </si>
  <si>
    <t>ESG Non-Entitled Areas</t>
  </si>
  <si>
    <t>Baseline Allocation ((Total CoC PIT Count/Total National PIT Count)*Total Funding)</t>
  </si>
  <si>
    <t>Dollar difference between Alternate Formula Amount and PPRN15</t>
  </si>
  <si>
    <t>Percentage difference between Alternate Formula Amount and PPRN15</t>
  </si>
  <si>
    <t>ACS 2009-2013: B25003est3 and B25003est1
(Jurisdiction % Renter Occupied Units/National % Renter Occupied Units)
*Jurisdiction % of National Renter Occupied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</si>
</sst>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000"/>
    <numFmt numFmtId="168" formatCode="###,###,##0"/>
    <numFmt numFmtId="169" formatCode="#,##0.000"/>
    <numFmt numFmtId="170" formatCode="#,##0.0000"/>
    <numFmt numFmtId="171" formatCode="#,##0.000000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Arial, Albany AMT, Helvetica"/>
    </font>
    <font>
      <sz val="10"/>
      <name val="Arial, Albany AMT, Helvetica"/>
    </font>
    <font>
      <b/>
      <sz val="10"/>
      <name val="Arial"/>
      <family val="2"/>
    </font>
    <font>
      <b/>
      <sz val="14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E6DA"/>
        <bgColor indexed="64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4F493B"/>
      </right>
      <top/>
      <bottom style="thin">
        <color rgb="FF4F493B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0"/>
  </cellStyleXfs>
  <cellXfs count="87">
    <xf numFmtId="0" fontId="0" fillId="0" borderId="0" xfId="0"/>
    <xf numFmtId="0" fontId="3" fillId="0" borderId="2" xfId="4" applyFont="1" applyFill="1" applyBorder="1" applyAlignment="1">
      <alignment wrapText="1"/>
    </xf>
    <xf numFmtId="0" fontId="3" fillId="0" borderId="2" xfId="4" applyFont="1" applyFill="1" applyBorder="1" applyAlignment="1">
      <alignment horizontal="right" wrapText="1"/>
    </xf>
    <xf numFmtId="0" fontId="4" fillId="0" borderId="2" xfId="4" applyBorder="1"/>
    <xf numFmtId="0" fontId="3" fillId="0" borderId="0" xfId="4" applyFont="1" applyFill="1" applyBorder="1" applyAlignment="1">
      <alignment horizontal="right" wrapText="1"/>
    </xf>
    <xf numFmtId="164" fontId="3" fillId="0" borderId="2" xfId="1" applyNumberFormat="1" applyFont="1" applyFill="1" applyBorder="1" applyAlignment="1">
      <alignment horizontal="right" wrapText="1"/>
    </xf>
    <xf numFmtId="0" fontId="0" fillId="0" borderId="4" xfId="0" applyBorder="1"/>
    <xf numFmtId="3" fontId="0" fillId="0" borderId="4" xfId="0" applyNumberFormat="1" applyBorder="1"/>
    <xf numFmtId="0" fontId="2" fillId="0" borderId="4" xfId="0" applyFont="1" applyBorder="1"/>
    <xf numFmtId="3" fontId="3" fillId="0" borderId="2" xfId="4" applyNumberFormat="1" applyFont="1" applyFill="1" applyBorder="1" applyAlignment="1">
      <alignment wrapText="1"/>
    </xf>
    <xf numFmtId="166" fontId="3" fillId="0" borderId="2" xfId="4" applyNumberFormat="1" applyFont="1" applyFill="1" applyBorder="1" applyAlignment="1">
      <alignment wrapText="1"/>
    </xf>
    <xf numFmtId="0" fontId="6" fillId="2" borderId="1" xfId="4" applyFont="1" applyFill="1" applyBorder="1" applyAlignment="1">
      <alignment horizontal="center"/>
    </xf>
    <xf numFmtId="3" fontId="6" fillId="2" borderId="1" xfId="4" applyNumberFormat="1" applyFont="1" applyFill="1" applyBorder="1" applyAlignment="1">
      <alignment horizontal="center"/>
    </xf>
    <xf numFmtId="0" fontId="6" fillId="3" borderId="1" xfId="4" applyFont="1" applyFill="1" applyBorder="1" applyAlignment="1">
      <alignment horizontal="center"/>
    </xf>
    <xf numFmtId="165" fontId="0" fillId="0" borderId="4" xfId="0" applyNumberFormat="1" applyBorder="1"/>
    <xf numFmtId="165" fontId="0" fillId="0" borderId="8" xfId="0" applyNumberFormat="1" applyBorder="1"/>
    <xf numFmtId="0" fontId="6" fillId="2" borderId="1" xfId="4" applyFont="1" applyFill="1" applyBorder="1" applyAlignment="1">
      <alignment horizontal="left"/>
    </xf>
    <xf numFmtId="0" fontId="7" fillId="0" borderId="2" xfId="5" applyFont="1" applyFill="1" applyBorder="1" applyAlignment="1">
      <alignment wrapText="1"/>
    </xf>
    <xf numFmtId="0" fontId="6" fillId="2" borderId="7" xfId="4" applyFont="1" applyFill="1" applyBorder="1" applyAlignment="1">
      <alignment horizontal="center"/>
    </xf>
    <xf numFmtId="9" fontId="0" fillId="0" borderId="6" xfId="3" applyFont="1" applyBorder="1" applyAlignment="1">
      <alignment horizontal="center"/>
    </xf>
    <xf numFmtId="0" fontId="2" fillId="5" borderId="0" xfId="0" applyFont="1" applyFill="1"/>
    <xf numFmtId="0" fontId="0" fillId="5" borderId="6" xfId="0" applyFill="1" applyBorder="1" applyAlignment="1">
      <alignment horizontal="center"/>
    </xf>
    <xf numFmtId="165" fontId="2" fillId="0" borderId="0" xfId="2" applyNumberFormat="1" applyFont="1" applyBorder="1"/>
    <xf numFmtId="9" fontId="0" fillId="0" borderId="6" xfId="0" applyNumberFormat="1" applyBorder="1"/>
    <xf numFmtId="0" fontId="2" fillId="0" borderId="3" xfId="0" applyFont="1" applyBorder="1"/>
    <xf numFmtId="0" fontId="6" fillId="2" borderId="1" xfId="5" applyFont="1" applyFill="1" applyBorder="1" applyAlignment="1">
      <alignment horizontal="left"/>
    </xf>
    <xf numFmtId="9" fontId="0" fillId="6" borderId="6" xfId="3" applyFont="1" applyFill="1" applyBorder="1" applyAlignment="1">
      <alignment horizontal="center"/>
    </xf>
    <xf numFmtId="0" fontId="0" fillId="4" borderId="4" xfId="0" applyFill="1" applyBorder="1"/>
    <xf numFmtId="0" fontId="0" fillId="8" borderId="0" xfId="0" applyFill="1"/>
    <xf numFmtId="0" fontId="0" fillId="9" borderId="0" xfId="0" applyFill="1"/>
    <xf numFmtId="0" fontId="6" fillId="2" borderId="10" xfId="4" applyFont="1" applyFill="1" applyBorder="1" applyAlignment="1">
      <alignment horizontal="center"/>
    </xf>
    <xf numFmtId="0" fontId="6" fillId="2" borderId="11" xfId="4" applyFont="1" applyFill="1" applyBorder="1" applyAlignment="1">
      <alignment horizontal="center"/>
    </xf>
    <xf numFmtId="0" fontId="0" fillId="0" borderId="5" xfId="0" applyBorder="1"/>
    <xf numFmtId="0" fontId="2" fillId="4" borderId="4" xfId="0" applyFont="1" applyFill="1" applyBorder="1"/>
    <xf numFmtId="0" fontId="8" fillId="4" borderId="4" xfId="0" applyFont="1" applyFill="1" applyBorder="1"/>
    <xf numFmtId="0" fontId="0" fillId="4" borderId="4" xfId="0" applyFill="1" applyBorder="1" applyAlignment="1">
      <alignment vertical="center" wrapText="1"/>
    </xf>
    <xf numFmtId="0" fontId="11" fillId="10" borderId="12" xfId="0" applyNumberFormat="1" applyFont="1" applyFill="1" applyBorder="1" applyAlignment="1" applyProtection="1">
      <alignment horizontal="center" wrapText="1"/>
    </xf>
    <xf numFmtId="168" fontId="11" fillId="10" borderId="12" xfId="0" applyNumberFormat="1" applyFont="1" applyFill="1" applyBorder="1" applyAlignment="1" applyProtection="1">
      <alignment horizontal="center" wrapText="1"/>
    </xf>
    <xf numFmtId="0" fontId="12" fillId="11" borderId="12" xfId="0" applyNumberFormat="1" applyFont="1" applyFill="1" applyBorder="1" applyAlignment="1" applyProtection="1">
      <alignment horizontal="left" wrapText="1"/>
    </xf>
    <xf numFmtId="168" fontId="12" fillId="11" borderId="12" xfId="0" applyNumberFormat="1" applyFont="1" applyFill="1" applyBorder="1" applyAlignment="1" applyProtection="1">
      <alignment horizontal="right" wrapText="1"/>
    </xf>
    <xf numFmtId="0" fontId="13" fillId="11" borderId="12" xfId="0" applyNumberFormat="1" applyFont="1" applyFill="1" applyBorder="1" applyAlignment="1" applyProtection="1">
      <alignment horizontal="center" wrapText="1"/>
    </xf>
    <xf numFmtId="0" fontId="13" fillId="11" borderId="12" xfId="0" applyNumberFormat="1" applyFont="1" applyFill="1" applyBorder="1" applyAlignment="1" applyProtection="1">
      <alignment horizontal="left" wrapText="1"/>
    </xf>
    <xf numFmtId="168" fontId="13" fillId="11" borderId="12" xfId="0" applyNumberFormat="1" applyFont="1" applyFill="1" applyBorder="1" applyAlignment="1" applyProtection="1">
      <alignment horizontal="right" wrapText="1"/>
    </xf>
    <xf numFmtId="5" fontId="2" fillId="0" borderId="4" xfId="2" applyNumberFormat="1" applyFont="1" applyFill="1" applyBorder="1" applyAlignment="1" applyProtection="1">
      <alignment horizontal="center"/>
    </xf>
    <xf numFmtId="169" fontId="3" fillId="0" borderId="2" xfId="4" applyNumberFormat="1" applyFont="1" applyFill="1" applyBorder="1" applyAlignment="1">
      <alignment wrapText="1"/>
    </xf>
    <xf numFmtId="170" fontId="0" fillId="0" borderId="4" xfId="0" applyNumberFormat="1" applyBorder="1"/>
    <xf numFmtId="171" fontId="0" fillId="0" borderId="4" xfId="0" applyNumberFormat="1" applyBorder="1"/>
    <xf numFmtId="0" fontId="0" fillId="4" borderId="4" xfId="0" applyFont="1" applyFill="1" applyBorder="1" applyAlignment="1">
      <alignment wrapText="1"/>
    </xf>
    <xf numFmtId="0" fontId="0" fillId="4" borderId="4" xfId="0" applyFont="1" applyFill="1" applyBorder="1"/>
    <xf numFmtId="0" fontId="0" fillId="4" borderId="15" xfId="0" applyFill="1" applyBorder="1" applyAlignment="1">
      <alignment wrapText="1"/>
    </xf>
    <xf numFmtId="0" fontId="6" fillId="2" borderId="16" xfId="5" applyFont="1" applyFill="1" applyBorder="1" applyAlignment="1">
      <alignment horizontal="right"/>
    </xf>
    <xf numFmtId="166" fontId="7" fillId="0" borderId="17" xfId="5" applyNumberFormat="1" applyFont="1" applyFill="1" applyBorder="1" applyAlignment="1">
      <alignment horizontal="right" wrapText="1"/>
    </xf>
    <xf numFmtId="0" fontId="0" fillId="0" borderId="18" xfId="0" applyBorder="1"/>
    <xf numFmtId="1" fontId="6" fillId="2" borderId="19" xfId="5" applyNumberFormat="1" applyFont="1" applyFill="1" applyBorder="1" applyAlignment="1">
      <alignment horizontal="right" wrapText="1"/>
    </xf>
    <xf numFmtId="3" fontId="7" fillId="0" borderId="20" xfId="5" applyNumberFormat="1" applyFont="1" applyFill="1" applyBorder="1" applyAlignment="1">
      <alignment horizontal="right" wrapText="1"/>
    </xf>
    <xf numFmtId="1" fontId="0" fillId="0" borderId="10" xfId="0" applyNumberFormat="1" applyBorder="1"/>
    <xf numFmtId="0" fontId="6" fillId="2" borderId="19" xfId="5" applyFont="1" applyFill="1" applyBorder="1" applyAlignment="1">
      <alignment horizontal="right" wrapText="1"/>
    </xf>
    <xf numFmtId="166" fontId="7" fillId="0" borderId="20" xfId="5" applyNumberFormat="1" applyFont="1" applyFill="1" applyBorder="1" applyAlignment="1">
      <alignment horizontal="right" wrapText="1"/>
    </xf>
    <xf numFmtId="0" fontId="0" fillId="0" borderId="10" xfId="0" applyBorder="1"/>
    <xf numFmtId="0" fontId="6" fillId="2" borderId="19" xfId="5" applyFont="1" applyFill="1" applyBorder="1" applyAlignment="1">
      <alignment horizontal="right"/>
    </xf>
    <xf numFmtId="9" fontId="6" fillId="2" borderId="19" xfId="3" applyNumberFormat="1" applyFont="1" applyFill="1" applyBorder="1" applyAlignment="1">
      <alignment horizontal="right"/>
    </xf>
    <xf numFmtId="9" fontId="7" fillId="0" borderId="20" xfId="3" applyNumberFormat="1" applyFont="1" applyFill="1" applyBorder="1" applyAlignment="1">
      <alignment horizontal="right" wrapText="1"/>
    </xf>
    <xf numFmtId="0" fontId="6" fillId="2" borderId="13" xfId="5" applyFont="1" applyFill="1" applyBorder="1" applyAlignment="1">
      <alignment horizontal="left"/>
    </xf>
    <xf numFmtId="0" fontId="7" fillId="0" borderId="14" xfId="5" applyFont="1" applyFill="1" applyBorder="1" applyAlignment="1">
      <alignment wrapText="1"/>
    </xf>
    <xf numFmtId="0" fontId="6" fillId="2" borderId="16" xfId="5" applyFont="1" applyFill="1" applyBorder="1" applyAlignment="1">
      <alignment horizontal="left"/>
    </xf>
    <xf numFmtId="0" fontId="7" fillId="0" borderId="17" xfId="5" applyFont="1" applyFill="1" applyBorder="1" applyAlignment="1">
      <alignment wrapText="1"/>
    </xf>
    <xf numFmtId="0" fontId="0" fillId="0" borderId="0" xfId="0" applyBorder="1"/>
    <xf numFmtId="166" fontId="0" fillId="0" borderId="0" xfId="0" applyNumberFormat="1" applyBorder="1"/>
    <xf numFmtId="1" fontId="0" fillId="0" borderId="0" xfId="0" applyNumberFormat="1" applyBorder="1"/>
    <xf numFmtId="167" fontId="0" fillId="0" borderId="0" xfId="0" applyNumberFormat="1" applyBorder="1"/>
    <xf numFmtId="0" fontId="7" fillId="0" borderId="22" xfId="5" applyFont="1" applyFill="1" applyBorder="1" applyAlignment="1">
      <alignment wrapText="1"/>
    </xf>
    <xf numFmtId="0" fontId="7" fillId="0" borderId="21" xfId="5" applyFont="1" applyFill="1" applyBorder="1" applyAlignment="1">
      <alignment wrapText="1"/>
    </xf>
    <xf numFmtId="0" fontId="7" fillId="0" borderId="23" xfId="5" applyFont="1" applyFill="1" applyBorder="1" applyAlignment="1">
      <alignment wrapText="1"/>
    </xf>
    <xf numFmtId="166" fontId="7" fillId="0" borderId="21" xfId="5" applyNumberFormat="1" applyFont="1" applyFill="1" applyBorder="1" applyAlignment="1">
      <alignment horizontal="right" wrapText="1"/>
    </xf>
    <xf numFmtId="1" fontId="7" fillId="0" borderId="24" xfId="5" applyNumberFormat="1" applyFont="1" applyFill="1" applyBorder="1" applyAlignment="1">
      <alignment horizontal="right" wrapText="1"/>
    </xf>
    <xf numFmtId="166" fontId="7" fillId="0" borderId="24" xfId="5" applyNumberFormat="1" applyFont="1" applyFill="1" applyBorder="1" applyAlignment="1">
      <alignment horizontal="right" wrapText="1"/>
    </xf>
    <xf numFmtId="9" fontId="7" fillId="0" borderId="24" xfId="3" applyNumberFormat="1" applyFont="1" applyFill="1" applyBorder="1" applyAlignment="1">
      <alignment horizontal="right" wrapText="1"/>
    </xf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9" fillId="7" borderId="9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 wrapText="1"/>
    </xf>
    <xf numFmtId="0" fontId="9" fillId="7" borderId="9" xfId="0" applyFont="1" applyFill="1" applyBorder="1" applyAlignment="1">
      <alignment horizontal="center" wrapText="1"/>
    </xf>
    <xf numFmtId="0" fontId="0" fillId="4" borderId="3" xfId="0" applyFont="1" applyFill="1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</cellXfs>
  <cellStyles count="6">
    <cellStyle name="Comma" xfId="1" builtinId="3"/>
    <cellStyle name="Currency" xfId="2" builtinId="4"/>
    <cellStyle name="Normal" xfId="0" builtinId="0"/>
    <cellStyle name="Normal_Sheet1" xfId="4"/>
    <cellStyle name="Normal_Sheet2" xfId="5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9</xdr:col>
      <xdr:colOff>0</xdr:colOff>
      <xdr:row>75</xdr:row>
      <xdr:rowOff>152400</xdr:rowOff>
    </xdr:to>
    <xdr:sp macro="" textlink="">
      <xdr:nvSpPr>
        <xdr:cNvPr id="2" name="TextBox 1"/>
        <xdr:cNvSpPr txBox="1"/>
      </xdr:nvSpPr>
      <xdr:spPr>
        <a:xfrm>
          <a:off x="47625" y="0"/>
          <a:ext cx="5267325" cy="14439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en-US" sz="12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</a:t>
          </a:r>
          <a:r>
            <a:rPr lang="en-US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Tool Instructions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tool is designed for the public to test the impact of potential factors for an alternate Continuum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Care (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CoC) formula. HUD’s goal is to create an alternate CoC formula that approximates the actual homeless need in communities, so a comparison to the most recently available Point-in-Time (PIT) Count serves as a useful comparison point. To use the tool, see instructions below: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Shares [Tab 2: </a:t>
          </a:r>
          <a:r>
            <a:rPr lang="en-US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Fields C34-C36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]: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“share” fields carve the total funding—a fixed amount entered in Tab 2: C31—into buckets of “ESG entitled areas” and “ESG non-entitled areas.” In this tool, the share can be manipulated to any percentage for ESG and ESG non-entitled areas, as long as the total of the three fields equals 100%. That means that the sum of C34 to C36 must be 100% to produce a valid formula. An error message will not be displayed, so users must be conscious of the sum of C34 + C35 + C36.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tool allows users to set different formula configurations for each of those areas, so if, for instance, the “entitled” share (C35) was set to 50% and the “non-entitled” share (C36) was also 50%, the user can then modify the factors in those rows to produce a different formula for each of the two shares.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the current CoC formula, HUD has implemented a 75/25 split between ESG entitlement and ESG non-entitlement jurisdictions to super-target more densely populated areas. As stated in the Notice for Public Comment, HUD is considering removing the 75/25 split but is open to comments on maintaining the split or developing other ways to super-target more densely populated or higher need urban and rural areas. 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Modifying Factors by “Share” [Tab 2: </a:t>
          </a:r>
          <a:r>
            <a:rPr lang="en-US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Columns E-L; Rows 34-36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]: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Modify factors in E through L in the rows that correspond to shares. For instance, if you leave the share at 100% for "all areas," then make sure the other two shares are at 0%, and only modify factors in Row 34 to produce an alternate formula within that share parameter.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you split the share, make sure the “all areas” share is set to 0% (using the dropdown in C34), and then modify factors in E35-L35 for "ESG entitled areas" and E36-L36 for "ESG non-entitled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areas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," selecting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desired percentages from the dropdowns in those fields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Creating Formulas [Tab 2: </a:t>
          </a:r>
          <a:r>
            <a:rPr lang="en-US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Columns E-L; Rows 34-36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]: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Once the shares have been set, each alternate formula factor can be set to a specific percentage by selecting the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dropdown in that field. By selecting different percentages of factors, the user can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test the impact of different factor weights in the formulas. In Fields M34-M36, the total factor percentages must equal 100% to produce a valid formula. An error message will not be displayed, so users must be conscious of the total percentage in M34-M36.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HUD has tested many formulas and arrived at four options that HUD believes reasonably approximate actual homeless need: Formulas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A, B, C and D that are published in the Notice for Public Comment. H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UD is open to suggestions that perform better than the proposed formulas. This tool may be used to test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Formulas A, B, C and D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however, HUD has also published the amounts for these four formulas in a separate pdf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n-US">
            <a:effectLst/>
          </a:endParaRP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Users are encouraged to test other configurations of factors, as long as the totals in Column M continue to equal 100%. Users may experiment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different shares as well, e.g. using a 75/25 split for ESG entitled and ESG non-entitled areas, as HUD's current PPRN formula does.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Evaluating formulas [Tab 3: </a:t>
          </a:r>
          <a:r>
            <a:rPr lang="en-US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Columns D, F and G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]: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 the user selects percentages from the dropdowns in Tab 2, the alternate formula on Tab 3 automatically updates. To evaluate the impact of different factors and relative weightings of factors, view Tab 3 labeled “Comparisons.” The alternate formula you create in Columns E-M on Tab 2 will be displayed by CoC in Tab 3: Column G.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Users can compare the alternate formulas with two separate points of comparison: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Column D (PPRN15</a:t>
          </a:r>
          <a:r>
            <a:rPr lang="en-US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):</a:t>
          </a:r>
          <a:r>
            <a:rPr lang="en-US" sz="11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Displays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current PPRN by CoC, so users can compare current and alternate formulas.  (</a:t>
          </a:r>
          <a:r>
            <a:rPr lang="en-US" sz="1100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Columns H and I display the dollar and percentage difference between the alternate formula and PPRN15)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Column F (Baseline Allocation Need)</a:t>
          </a:r>
          <a:r>
            <a:rPr lang="en-US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n-US" sz="11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Calculates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raw amount of money associated with each person counted in the 2015 PIT Count, based on the total funding available on Tab 2: C31.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Keep in mind that HUD has used the 2015 PIT Count only as a foil to evaluate how closely the alternate formulas approximate homelessness as it was counted in January 2015. PIT Counts are not the basis for the formula and only serve as a comparison point to select factors and percentages that approximate homeless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Raw data [Tab 4]: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 4 labeled “Data” contains all data that was pulled from ACS and CHAS data sets so that users can view the raw data by geographic breakdown within each CoC. Column A indicates the CoC, and Column E indicates the geocode. For more information about each factor, including individual factor correlations with homelessness, consult the Notice for Public Comment.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14" sqref="J14"/>
    </sheetView>
  </sheetViews>
  <sheetFormatPr defaultColWidth="8.88671875" defaultRowHeight="14.4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9"/>
  <sheetViews>
    <sheetView showGridLines="0" workbookViewId="0"/>
  </sheetViews>
  <sheetFormatPr defaultColWidth="8.88671875" defaultRowHeight="14.4"/>
  <cols>
    <col min="1" max="1" width="2.44140625" customWidth="1"/>
    <col min="2" max="2" width="31.44140625" bestFit="1" customWidth="1"/>
    <col min="3" max="3" width="84.88671875" customWidth="1"/>
    <col min="4" max="4" width="2.33203125" customWidth="1"/>
    <col min="5" max="6" width="12.44140625" bestFit="1" customWidth="1"/>
    <col min="7" max="7" width="14" customWidth="1"/>
    <col min="8" max="8" width="16.88671875" bestFit="1" customWidth="1"/>
    <col min="9" max="9" width="15.44140625" customWidth="1"/>
    <col min="10" max="10" width="21.109375" bestFit="1" customWidth="1"/>
    <col min="11" max="11" width="15" bestFit="1" customWidth="1"/>
    <col min="12" max="12" width="12.44140625" bestFit="1" customWidth="1"/>
  </cols>
  <sheetData>
    <row r="1" spans="2:13" ht="10.5" customHeight="1"/>
    <row r="2" spans="2:13">
      <c r="B2" s="81" t="s">
        <v>7861</v>
      </c>
      <c r="C2" s="82"/>
      <c r="E2" s="28"/>
      <c r="F2" s="29"/>
      <c r="G2" s="28"/>
      <c r="H2" s="29"/>
      <c r="I2" s="28"/>
      <c r="J2" s="29"/>
      <c r="K2" s="28"/>
      <c r="L2" s="28"/>
      <c r="M2" s="28"/>
    </row>
    <row r="3" spans="2:13">
      <c r="B3" s="83" t="s">
        <v>7862</v>
      </c>
      <c r="C3" s="84"/>
      <c r="E3" s="29"/>
      <c r="F3" s="28"/>
      <c r="G3" s="29"/>
      <c r="H3" s="28"/>
      <c r="I3" s="29"/>
      <c r="J3" s="28"/>
      <c r="K3" s="29"/>
      <c r="L3" s="29"/>
      <c r="M3" s="29"/>
    </row>
    <row r="4" spans="2:13">
      <c r="B4" s="83" t="s">
        <v>7856</v>
      </c>
      <c r="C4" s="84"/>
      <c r="E4" s="28"/>
      <c r="F4" s="29"/>
      <c r="G4" s="28"/>
      <c r="H4" s="29"/>
      <c r="I4" s="28"/>
      <c r="J4" s="29"/>
      <c r="K4" s="28"/>
      <c r="L4" s="28"/>
      <c r="M4" s="28"/>
    </row>
    <row r="5" spans="2:13">
      <c r="B5" s="83" t="s">
        <v>7919</v>
      </c>
      <c r="C5" s="84"/>
      <c r="E5" s="29"/>
      <c r="F5" s="28"/>
      <c r="G5" s="29"/>
      <c r="H5" s="28"/>
      <c r="I5" s="29"/>
      <c r="J5" s="28"/>
      <c r="K5" s="29"/>
      <c r="L5" s="29"/>
      <c r="M5" s="29"/>
    </row>
    <row r="6" spans="2:13">
      <c r="E6" s="28"/>
      <c r="F6" s="29"/>
      <c r="G6" s="28"/>
      <c r="H6" s="29"/>
      <c r="I6" s="28"/>
      <c r="J6" s="29"/>
      <c r="K6" s="28"/>
      <c r="L6" s="28"/>
      <c r="M6" s="28"/>
    </row>
    <row r="7" spans="2:13">
      <c r="B7" s="79" t="s">
        <v>7857</v>
      </c>
      <c r="C7" s="80"/>
      <c r="E7" s="29"/>
      <c r="F7" s="28"/>
      <c r="G7" s="29"/>
      <c r="H7" s="28"/>
      <c r="I7" s="29"/>
      <c r="J7" s="28"/>
      <c r="K7" s="29"/>
      <c r="L7" s="29"/>
      <c r="M7" s="29"/>
    </row>
    <row r="8" spans="2:13" ht="85.5" customHeight="1">
      <c r="B8" s="85" t="s">
        <v>7920</v>
      </c>
      <c r="C8" s="86"/>
      <c r="E8" s="28"/>
      <c r="F8" s="29"/>
      <c r="G8" s="28"/>
      <c r="H8" s="29"/>
      <c r="I8" s="28"/>
      <c r="J8" s="29"/>
      <c r="K8" s="28"/>
      <c r="L8" s="28"/>
      <c r="M8" s="28"/>
    </row>
    <row r="9" spans="2:13">
      <c r="E9" s="29"/>
      <c r="F9" s="28"/>
      <c r="G9" s="29"/>
      <c r="H9" s="28"/>
      <c r="I9" s="29"/>
      <c r="J9" s="28"/>
      <c r="K9" s="29"/>
      <c r="L9" s="29"/>
      <c r="M9" s="29"/>
    </row>
    <row r="10" spans="2:13">
      <c r="B10" s="79" t="s">
        <v>7922</v>
      </c>
      <c r="C10" s="80"/>
      <c r="E10" s="28"/>
      <c r="F10" s="29"/>
      <c r="G10" s="28"/>
      <c r="H10" s="29"/>
      <c r="I10" s="28"/>
      <c r="J10" s="29"/>
      <c r="K10" s="28"/>
      <c r="L10" s="28"/>
      <c r="M10" s="28"/>
    </row>
    <row r="11" spans="2:13">
      <c r="B11" s="33" t="s">
        <v>7748</v>
      </c>
      <c r="C11" s="27" t="s">
        <v>7863</v>
      </c>
      <c r="E11" s="29"/>
      <c r="F11" s="28"/>
      <c r="G11" s="29"/>
      <c r="H11" s="28"/>
      <c r="I11" s="29"/>
      <c r="J11" s="28"/>
      <c r="K11" s="29"/>
      <c r="L11" s="29"/>
      <c r="M11" s="29"/>
    </row>
    <row r="12" spans="2:13">
      <c r="B12" s="33" t="s">
        <v>1</v>
      </c>
      <c r="C12" s="27" t="s">
        <v>7864</v>
      </c>
      <c r="E12" s="28"/>
      <c r="F12" s="29"/>
      <c r="G12" s="28"/>
      <c r="H12" s="29"/>
      <c r="I12" s="28"/>
      <c r="J12" s="29"/>
      <c r="K12" s="28"/>
      <c r="L12" s="28"/>
      <c r="M12" s="28"/>
    </row>
    <row r="13" spans="2:13">
      <c r="B13" s="33" t="s">
        <v>2</v>
      </c>
      <c r="C13" s="48" t="s">
        <v>7936</v>
      </c>
      <c r="E13" s="28"/>
      <c r="F13" s="29"/>
      <c r="G13" s="28"/>
      <c r="H13" s="29"/>
      <c r="I13" s="28"/>
      <c r="J13" s="29"/>
      <c r="K13" s="28"/>
      <c r="L13" s="28"/>
      <c r="M13" s="28"/>
    </row>
    <row r="14" spans="2:13" ht="43.2">
      <c r="B14" s="33" t="s">
        <v>3</v>
      </c>
      <c r="C14" s="47" t="s">
        <v>7938</v>
      </c>
      <c r="E14" s="29"/>
      <c r="F14" s="28"/>
      <c r="G14" s="29"/>
      <c r="H14" s="28"/>
      <c r="I14" s="29"/>
      <c r="J14" s="28"/>
      <c r="K14" s="29"/>
      <c r="L14" s="29"/>
      <c r="M14" s="29"/>
    </row>
    <row r="15" spans="2:13">
      <c r="B15" s="33" t="s">
        <v>4</v>
      </c>
      <c r="C15" s="48" t="s">
        <v>7937</v>
      </c>
      <c r="E15" s="29"/>
      <c r="F15" s="28"/>
      <c r="G15" s="29"/>
      <c r="H15" s="28"/>
      <c r="I15" s="29"/>
      <c r="J15" s="28"/>
      <c r="K15" s="29"/>
      <c r="L15" s="29"/>
      <c r="M15" s="29"/>
    </row>
    <row r="16" spans="2:13">
      <c r="B16" s="33" t="s">
        <v>7757</v>
      </c>
      <c r="C16" s="27" t="s">
        <v>7859</v>
      </c>
      <c r="E16" s="28"/>
      <c r="F16" s="29"/>
      <c r="G16" s="28"/>
      <c r="H16" s="29"/>
      <c r="I16" s="28"/>
      <c r="J16" s="29"/>
      <c r="K16" s="28"/>
      <c r="L16" s="28"/>
      <c r="M16" s="28"/>
    </row>
    <row r="17" spans="2:13">
      <c r="B17" s="33" t="s">
        <v>7923</v>
      </c>
      <c r="C17" s="27" t="s">
        <v>7865</v>
      </c>
      <c r="E17" s="29"/>
      <c r="F17" s="28"/>
      <c r="G17" s="29"/>
      <c r="H17" s="28"/>
      <c r="I17" s="29"/>
      <c r="J17" s="28"/>
      <c r="K17" s="29"/>
      <c r="L17" s="29"/>
      <c r="M17" s="29"/>
    </row>
    <row r="18" spans="2:13">
      <c r="B18" s="33" t="s">
        <v>7858</v>
      </c>
      <c r="C18" s="27" t="s">
        <v>7941</v>
      </c>
      <c r="E18" s="28"/>
      <c r="F18" s="29"/>
      <c r="G18" s="28"/>
      <c r="H18" s="29"/>
      <c r="I18" s="28"/>
      <c r="J18" s="29"/>
      <c r="K18" s="28"/>
      <c r="L18" s="28"/>
      <c r="M18" s="28"/>
    </row>
    <row r="19" spans="2:13">
      <c r="B19" s="33" t="s">
        <v>7756</v>
      </c>
      <c r="C19" s="27" t="s">
        <v>7860</v>
      </c>
      <c r="E19" s="29"/>
      <c r="F19" s="28"/>
      <c r="G19" s="29"/>
      <c r="H19" s="28"/>
      <c r="I19" s="29"/>
      <c r="J19" s="28"/>
      <c r="K19" s="29"/>
      <c r="L19" s="29"/>
      <c r="M19" s="29"/>
    </row>
    <row r="20" spans="2:13">
      <c r="B20" s="33" t="s">
        <v>7758</v>
      </c>
      <c r="C20" s="27" t="s">
        <v>7942</v>
      </c>
      <c r="E20" s="28"/>
      <c r="F20" s="29"/>
      <c r="G20" s="28"/>
      <c r="H20" s="29"/>
      <c r="I20" s="28"/>
      <c r="J20" s="29"/>
      <c r="K20" s="28"/>
      <c r="L20" s="28"/>
      <c r="M20" s="28"/>
    </row>
    <row r="21" spans="2:13">
      <c r="B21" s="33" t="s">
        <v>7759</v>
      </c>
      <c r="C21" s="27" t="s">
        <v>7943</v>
      </c>
      <c r="E21" s="29"/>
      <c r="F21" s="28"/>
      <c r="G21" s="29"/>
      <c r="H21" s="28"/>
      <c r="I21" s="29"/>
      <c r="J21" s="28"/>
      <c r="K21" s="29"/>
      <c r="L21" s="29"/>
      <c r="M21" s="29"/>
    </row>
    <row r="22" spans="2:13">
      <c r="B22" s="34" t="s">
        <v>7722</v>
      </c>
      <c r="C22" s="27" t="s">
        <v>7927</v>
      </c>
      <c r="E22" s="28"/>
      <c r="F22" s="29"/>
      <c r="G22" s="28"/>
      <c r="H22" s="29"/>
      <c r="I22" s="28"/>
      <c r="J22" s="29"/>
      <c r="K22" s="28"/>
      <c r="L22" s="28"/>
      <c r="M22" s="28"/>
    </row>
    <row r="23" spans="2:13">
      <c r="B23" s="34" t="s">
        <v>7723</v>
      </c>
      <c r="C23" s="27" t="s">
        <v>7928</v>
      </c>
      <c r="E23" s="29"/>
      <c r="F23" s="28"/>
      <c r="G23" s="29"/>
      <c r="H23" s="28"/>
      <c r="I23" s="29"/>
      <c r="J23" s="28"/>
      <c r="K23" s="29"/>
      <c r="L23" s="29"/>
      <c r="M23" s="29"/>
    </row>
    <row r="24" spans="2:13" ht="34.5" customHeight="1">
      <c r="B24" s="34" t="s">
        <v>7724</v>
      </c>
      <c r="C24" s="35" t="s">
        <v>7929</v>
      </c>
      <c r="E24" s="28"/>
      <c r="F24" s="29"/>
      <c r="G24" s="28"/>
      <c r="H24" s="29"/>
      <c r="I24" s="28"/>
      <c r="J24" s="29"/>
      <c r="K24" s="28"/>
      <c r="L24" s="28"/>
      <c r="M24" s="28"/>
    </row>
    <row r="25" spans="2:13">
      <c r="B25" s="34" t="s">
        <v>7725</v>
      </c>
      <c r="C25" s="27" t="s">
        <v>7930</v>
      </c>
      <c r="E25" s="29"/>
      <c r="F25" s="28"/>
      <c r="G25" s="29"/>
      <c r="H25" s="28"/>
      <c r="I25" s="29"/>
      <c r="J25" s="28"/>
      <c r="K25" s="29"/>
      <c r="L25" s="29"/>
      <c r="M25" s="29"/>
    </row>
    <row r="26" spans="2:13" ht="43.2">
      <c r="B26" s="34" t="s">
        <v>7924</v>
      </c>
      <c r="C26" s="49" t="s">
        <v>7944</v>
      </c>
      <c r="E26" s="28"/>
      <c r="F26" s="29"/>
      <c r="G26" s="28"/>
      <c r="H26" s="29"/>
      <c r="I26" s="28"/>
      <c r="J26" s="29"/>
      <c r="K26" s="28"/>
      <c r="L26" s="28"/>
      <c r="M26" s="28"/>
    </row>
    <row r="27" spans="2:13">
      <c r="B27" s="34" t="s">
        <v>7932</v>
      </c>
      <c r="C27" s="27" t="s">
        <v>7931</v>
      </c>
      <c r="E27" s="29"/>
      <c r="F27" s="28"/>
      <c r="G27" s="29"/>
      <c r="H27" s="28"/>
      <c r="I27" s="29"/>
      <c r="J27" s="28"/>
      <c r="K27" s="29"/>
      <c r="L27" s="29"/>
      <c r="M27" s="29"/>
    </row>
    <row r="28" spans="2:13">
      <c r="B28" s="34" t="s">
        <v>7726</v>
      </c>
      <c r="C28" s="27" t="s">
        <v>7926</v>
      </c>
      <c r="E28" s="28"/>
      <c r="F28" s="29"/>
      <c r="G28" s="28"/>
      <c r="H28" s="29"/>
      <c r="I28" s="28"/>
      <c r="J28" s="29"/>
      <c r="K28" s="28"/>
      <c r="L28" s="28"/>
      <c r="M28" s="28"/>
    </row>
    <row r="29" spans="2:13" ht="62.25" customHeight="1">
      <c r="B29" s="34" t="s">
        <v>7732</v>
      </c>
      <c r="C29" s="49" t="s">
        <v>7939</v>
      </c>
      <c r="E29" s="28"/>
      <c r="F29" s="29"/>
      <c r="G29" s="28"/>
      <c r="H29" s="29"/>
      <c r="I29" s="28"/>
      <c r="J29" s="29"/>
      <c r="K29" s="28"/>
      <c r="L29" s="28"/>
      <c r="M29" s="28"/>
    </row>
    <row r="31" spans="2:13">
      <c r="B31" s="8" t="s">
        <v>7734</v>
      </c>
      <c r="C31" s="43">
        <v>1429742000</v>
      </c>
      <c r="D31" s="22"/>
      <c r="E31" s="77" t="s">
        <v>7921</v>
      </c>
      <c r="F31" s="78"/>
      <c r="G31" s="78"/>
      <c r="H31" s="78"/>
      <c r="I31" s="78"/>
      <c r="J31" s="78"/>
      <c r="K31" s="78"/>
      <c r="L31" s="78"/>
      <c r="M31" s="78"/>
    </row>
    <row r="32" spans="2:13">
      <c r="E32" s="32"/>
      <c r="F32" s="32"/>
      <c r="G32" s="32"/>
      <c r="H32" s="32"/>
      <c r="I32" s="32"/>
      <c r="J32" s="32"/>
      <c r="K32" s="32"/>
      <c r="L32" s="32"/>
      <c r="M32" s="32"/>
    </row>
    <row r="33" spans="2:13" ht="15" thickBot="1">
      <c r="B33" s="6"/>
      <c r="C33" s="18" t="s">
        <v>7733</v>
      </c>
      <c r="E33" s="30" t="s">
        <v>7722</v>
      </c>
      <c r="F33" s="30" t="s">
        <v>7723</v>
      </c>
      <c r="G33" s="30" t="s">
        <v>7724</v>
      </c>
      <c r="H33" s="30" t="s">
        <v>7725</v>
      </c>
      <c r="I33" s="30" t="s">
        <v>7924</v>
      </c>
      <c r="J33" s="30" t="s">
        <v>7932</v>
      </c>
      <c r="K33" s="30" t="s">
        <v>7726</v>
      </c>
      <c r="L33" s="30" t="s">
        <v>7732</v>
      </c>
      <c r="M33" s="31" t="s">
        <v>7760</v>
      </c>
    </row>
    <row r="34" spans="2:13" ht="18.75" customHeight="1" thickBot="1">
      <c r="B34" s="24" t="s">
        <v>7730</v>
      </c>
      <c r="C34" s="26">
        <v>1.0000000000000002</v>
      </c>
      <c r="E34" s="26">
        <v>0.2</v>
      </c>
      <c r="F34" s="26">
        <v>0.1</v>
      </c>
      <c r="G34" s="26">
        <v>0.1</v>
      </c>
      <c r="H34" s="26">
        <v>0.1</v>
      </c>
      <c r="I34" s="26">
        <v>0.1</v>
      </c>
      <c r="J34" s="26">
        <v>0.1</v>
      </c>
      <c r="K34" s="26">
        <v>0.1</v>
      </c>
      <c r="L34" s="26">
        <v>0.2</v>
      </c>
      <c r="M34" s="23">
        <f>SUM(E34:L34)</f>
        <v>1</v>
      </c>
    </row>
    <row r="35" spans="2:13" ht="15" thickBot="1">
      <c r="B35" s="24" t="s">
        <v>7866</v>
      </c>
      <c r="C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3">
        <f>SUM(E35:L35)</f>
        <v>0</v>
      </c>
    </row>
    <row r="36" spans="2:13" ht="15" thickBot="1">
      <c r="B36" s="24" t="s">
        <v>7940</v>
      </c>
      <c r="C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3">
        <f>SUM(E36:L36)</f>
        <v>0</v>
      </c>
    </row>
    <row r="37" spans="2:13" hidden="1">
      <c r="E37" s="15">
        <f t="shared" ref="E37:L37" si="0">$C$31*$C34*E34</f>
        <v>285948400.00000006</v>
      </c>
      <c r="F37" s="15">
        <f t="shared" si="0"/>
        <v>142974200.00000003</v>
      </c>
      <c r="G37" s="15">
        <f t="shared" si="0"/>
        <v>142974200.00000003</v>
      </c>
      <c r="H37" s="15">
        <f t="shared" si="0"/>
        <v>142974200.00000003</v>
      </c>
      <c r="I37" s="15">
        <f t="shared" si="0"/>
        <v>142974200.00000003</v>
      </c>
      <c r="J37" s="15">
        <f t="shared" si="0"/>
        <v>142974200.00000003</v>
      </c>
      <c r="K37" s="15">
        <f t="shared" si="0"/>
        <v>142974200.00000003</v>
      </c>
      <c r="L37" s="15">
        <f t="shared" si="0"/>
        <v>285948400.00000006</v>
      </c>
    </row>
    <row r="38" spans="2:13" hidden="1">
      <c r="E38" s="14">
        <f t="shared" ref="E38:L38" si="1">$C$31*$C35*E35</f>
        <v>0</v>
      </c>
      <c r="F38" s="14">
        <f t="shared" si="1"/>
        <v>0</v>
      </c>
      <c r="G38" s="14">
        <f t="shared" si="1"/>
        <v>0</v>
      </c>
      <c r="H38" s="14">
        <f t="shared" si="1"/>
        <v>0</v>
      </c>
      <c r="I38" s="14">
        <f t="shared" si="1"/>
        <v>0</v>
      </c>
      <c r="J38" s="14">
        <f t="shared" si="1"/>
        <v>0</v>
      </c>
      <c r="K38" s="14">
        <f t="shared" si="1"/>
        <v>0</v>
      </c>
      <c r="L38" s="14">
        <f t="shared" si="1"/>
        <v>0</v>
      </c>
    </row>
    <row r="39" spans="2:13" hidden="1">
      <c r="E39" s="14">
        <f t="shared" ref="E39:L39" si="2">$C$31*$C36*E36</f>
        <v>0</v>
      </c>
      <c r="F39" s="14">
        <f t="shared" si="2"/>
        <v>0</v>
      </c>
      <c r="G39" s="14">
        <f t="shared" si="2"/>
        <v>0</v>
      </c>
      <c r="H39" s="14">
        <f t="shared" si="2"/>
        <v>0</v>
      </c>
      <c r="I39" s="14">
        <f t="shared" si="2"/>
        <v>0</v>
      </c>
      <c r="J39" s="14">
        <f t="shared" si="2"/>
        <v>0</v>
      </c>
      <c r="K39" s="14">
        <f t="shared" si="2"/>
        <v>0</v>
      </c>
      <c r="L39" s="14">
        <f t="shared" si="2"/>
        <v>0</v>
      </c>
    </row>
  </sheetData>
  <mergeCells count="8">
    <mergeCell ref="E31:M31"/>
    <mergeCell ref="B10:C10"/>
    <mergeCell ref="B2:C2"/>
    <mergeCell ref="B3:C3"/>
    <mergeCell ref="B4:C4"/>
    <mergeCell ref="B5:C5"/>
    <mergeCell ref="B7:C7"/>
    <mergeCell ref="B8:C8"/>
  </mergeCells>
  <dataValidations count="1">
    <dataValidation type="list" allowBlank="1" showInputMessage="1" showErrorMessage="1" sqref="C34:C36">
      <formula1>$A$10:$A$29</formula1>
    </dataValidation>
  </dataValidation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'Totals and Drop Down Lists'!$A$10:$A$30</xm:f>
          </x14:formula1>
          <xm:sqref>E34:L36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7"/>
  <sheetViews>
    <sheetView showGridLines="0" workbookViewId="0">
      <pane ySplit="1" topLeftCell="A2" activePane="bottomLeft" state="frozen"/>
      <selection pane="bottomLeft" activeCell="D406" sqref="D406"/>
    </sheetView>
  </sheetViews>
  <sheetFormatPr defaultColWidth="8.88671875" defaultRowHeight="14.4"/>
  <cols>
    <col min="1" max="1" width="12" customWidth="1"/>
    <col min="2" max="2" width="76.6640625" style="52" customWidth="1"/>
    <col min="3" max="3" width="10" hidden="1" customWidth="1"/>
    <col min="4" max="4" width="13.88671875" style="52" bestFit="1" customWidth="1"/>
    <col min="5" max="5" width="15.88671875" style="55" bestFit="1" customWidth="1"/>
    <col min="6" max="6" width="18.33203125" style="58" bestFit="1" customWidth="1"/>
    <col min="7" max="7" width="11.6640625" style="58" bestFit="1" customWidth="1"/>
    <col min="8" max="8" width="11.88671875" style="58" bestFit="1" customWidth="1"/>
    <col min="9" max="9" width="8.88671875" style="58"/>
  </cols>
  <sheetData>
    <row r="1" spans="1:9">
      <c r="A1" s="25" t="s">
        <v>7748</v>
      </c>
      <c r="B1" s="64" t="s">
        <v>1</v>
      </c>
      <c r="C1" s="62" t="s">
        <v>7727</v>
      </c>
      <c r="D1" s="50" t="s">
        <v>7757</v>
      </c>
      <c r="E1" s="53" t="s">
        <v>7923</v>
      </c>
      <c r="F1" s="56" t="s">
        <v>7858</v>
      </c>
      <c r="G1" s="59" t="s">
        <v>7756</v>
      </c>
      <c r="H1" s="59" t="s">
        <v>7758</v>
      </c>
      <c r="I1" s="60" t="s">
        <v>7759</v>
      </c>
    </row>
    <row r="2" spans="1:9">
      <c r="A2" s="17" t="s">
        <v>7325</v>
      </c>
      <c r="B2" s="65" t="s">
        <v>208</v>
      </c>
      <c r="C2" s="63" t="s">
        <v>7749</v>
      </c>
      <c r="D2" s="51">
        <v>1138309</v>
      </c>
      <c r="E2" s="54">
        <f ca="1">OFFSET('COC PIT COUNT DATA'!$C$1,MATCH(A2,'COC PIT COUNT DATA'!$A$2:$A$407,0),)</f>
        <v>1208</v>
      </c>
      <c r="F2" s="57">
        <f ca="1">ROUND((E2/SUM($E$2:$E$399))*Inputs!$C$31,2)</f>
        <v>3077058.53</v>
      </c>
      <c r="G2" s="57">
        <f>SUMIF(Data!A:A,A2,Data!BG:BG)</f>
        <v>932815.82362572197</v>
      </c>
      <c r="H2" s="57">
        <f>G2-D2</f>
        <v>-205493.17637427803</v>
      </c>
      <c r="I2" s="61">
        <f>H2/D2</f>
        <v>-0.18052495093535942</v>
      </c>
    </row>
    <row r="3" spans="1:9">
      <c r="A3" s="17" t="s">
        <v>7326</v>
      </c>
      <c r="B3" s="65" t="s">
        <v>110</v>
      </c>
      <c r="C3" s="63" t="s">
        <v>7749</v>
      </c>
      <c r="D3" s="51">
        <v>602107</v>
      </c>
      <c r="E3" s="54">
        <f ca="1">OFFSET('COC PIT COUNT DATA'!$C$1,MATCH(A3,'COC PIT COUNT DATA'!$A$2:$A$407,0),)</f>
        <v>748</v>
      </c>
      <c r="F3" s="57">
        <f ca="1">ROUND((E3/SUM($E$2:$E$399))*Inputs!$C$31,2)</f>
        <v>1905330.94</v>
      </c>
      <c r="G3" s="57">
        <f>SUMIF(Data!A:A,A3,Data!BG:BG)</f>
        <v>1267702.2599882639</v>
      </c>
      <c r="H3" s="57">
        <f t="shared" ref="H3:H66" si="0">G3-D3</f>
        <v>665595.25998826395</v>
      </c>
      <c r="I3" s="61">
        <f t="shared" ref="I3:I66" si="1">H3/D3</f>
        <v>1.1054434842781498</v>
      </c>
    </row>
    <row r="4" spans="1:9">
      <c r="A4" s="17" t="s">
        <v>7327</v>
      </c>
      <c r="B4" s="65" t="s">
        <v>433</v>
      </c>
      <c r="C4" s="63" t="s">
        <v>7749</v>
      </c>
      <c r="D4" s="51">
        <v>5389558</v>
      </c>
      <c r="E4" s="54">
        <f ca="1">OFFSET('COC PIT COUNT DATA'!$C$1,MATCH(A4,'COC PIT COUNT DATA'!$A$2:$A$407,0),)</f>
        <v>1153</v>
      </c>
      <c r="F4" s="57">
        <f ca="1">ROUND((E4/SUM($E$2:$E$399))*Inputs!$C$31,2)</f>
        <v>2936960.67</v>
      </c>
      <c r="G4" s="57">
        <f>SUMIF(Data!A:A,A4,Data!BG:BG)</f>
        <v>3684689.6182046267</v>
      </c>
      <c r="H4" s="57">
        <f t="shared" si="0"/>
        <v>-1704868.3817953733</v>
      </c>
      <c r="I4" s="61">
        <f t="shared" si="1"/>
        <v>-0.31632805172434797</v>
      </c>
    </row>
    <row r="5" spans="1:9">
      <c r="A5" s="17" t="s">
        <v>7328</v>
      </c>
      <c r="B5" s="65" t="s">
        <v>3574</v>
      </c>
      <c r="C5" s="63" t="s">
        <v>7750</v>
      </c>
      <c r="D5" s="51">
        <v>2837441</v>
      </c>
      <c r="E5" s="54">
        <f ca="1">OFFSET('COC PIT COUNT DATA'!$C$1,MATCH(A5,'COC PIT COUNT DATA'!$A$2:$A$407,0),)</f>
        <v>578</v>
      </c>
      <c r="F5" s="57">
        <f ca="1">ROUND((E5/SUM($E$2:$E$399))*Inputs!$C$31,2)</f>
        <v>1472301.18</v>
      </c>
      <c r="G5" s="57">
        <f>SUMIF(Data!A:A,A5,Data!BG:BG)</f>
        <v>2070741.0422175443</v>
      </c>
      <c r="H5" s="57">
        <f t="shared" si="0"/>
        <v>-766699.95778245572</v>
      </c>
      <c r="I5" s="61">
        <f t="shared" si="1"/>
        <v>-0.2702082467203567</v>
      </c>
    </row>
    <row r="6" spans="1:9">
      <c r="A6" s="17" t="s">
        <v>7329</v>
      </c>
      <c r="B6" s="65" t="s">
        <v>1361</v>
      </c>
      <c r="C6" s="63" t="s">
        <v>7749</v>
      </c>
      <c r="D6" s="51">
        <v>508761</v>
      </c>
      <c r="E6" s="54">
        <f ca="1">OFFSET('COC PIT COUNT DATA'!$C$1,MATCH(A6,'COC PIT COUNT DATA'!$A$2:$A$407,0),)</f>
        <v>245</v>
      </c>
      <c r="F6" s="57">
        <f ca="1">ROUND((E6/SUM($E$2:$E$399))*Inputs!$C$31,2)</f>
        <v>624072.30000000005</v>
      </c>
      <c r="G6" s="57">
        <f>SUMIF(Data!A:A,A6,Data!BG:BG)</f>
        <v>938556.52350372658</v>
      </c>
      <c r="H6" s="57">
        <f t="shared" si="0"/>
        <v>429795.52350372658</v>
      </c>
      <c r="I6" s="61">
        <f t="shared" si="1"/>
        <v>0.84478866010509179</v>
      </c>
    </row>
    <row r="7" spans="1:9">
      <c r="A7" s="17" t="s">
        <v>7330</v>
      </c>
      <c r="B7" s="65" t="s">
        <v>1967</v>
      </c>
      <c r="C7" s="63" t="s">
        <v>7749</v>
      </c>
      <c r="D7" s="51">
        <v>794884</v>
      </c>
      <c r="E7" s="54">
        <f ca="1">OFFSET('COC PIT COUNT DATA'!$C$1,MATCH(A7,'COC PIT COUNT DATA'!$A$2:$A$407,0),)</f>
        <v>420</v>
      </c>
      <c r="F7" s="57">
        <f ca="1">ROUND((E7/SUM($E$2:$E$399))*Inputs!$C$31,2)</f>
        <v>1069838.23</v>
      </c>
      <c r="G7" s="57">
        <f>SUMIF(Data!A:A,A7,Data!BG:BG)</f>
        <v>1812370.6566285621</v>
      </c>
      <c r="H7" s="57">
        <f t="shared" si="0"/>
        <v>1017486.6566285621</v>
      </c>
      <c r="I7" s="61">
        <f t="shared" si="1"/>
        <v>1.2800442034668733</v>
      </c>
    </row>
    <row r="8" spans="1:9">
      <c r="A8" s="17" t="s">
        <v>7331</v>
      </c>
      <c r="B8" s="65" t="s">
        <v>3718</v>
      </c>
      <c r="C8" s="63" t="s">
        <v>7749</v>
      </c>
      <c r="D8" s="51">
        <v>1384157</v>
      </c>
      <c r="E8" s="54">
        <f ca="1">OFFSET('COC PIT COUNT DATA'!$C$1,MATCH(A8,'COC PIT COUNT DATA'!$A$2:$A$407,0),)</f>
        <v>441</v>
      </c>
      <c r="F8" s="57">
        <f ca="1">ROUND((E8/SUM($E$2:$E$399))*Inputs!$C$31,2)</f>
        <v>1123330.1399999999</v>
      </c>
      <c r="G8" s="57">
        <f>SUMIF(Data!A:A,A8,Data!BG:BG)</f>
        <v>1510350.0120323023</v>
      </c>
      <c r="H8" s="57">
        <f t="shared" si="0"/>
        <v>126193.01203230233</v>
      </c>
      <c r="I8" s="61">
        <f t="shared" si="1"/>
        <v>9.1169579774767112E-2</v>
      </c>
    </row>
    <row r="9" spans="1:9">
      <c r="A9" s="17" t="s">
        <v>7332</v>
      </c>
      <c r="B9" s="65" t="s">
        <v>6467</v>
      </c>
      <c r="C9" s="63" t="s">
        <v>7749</v>
      </c>
      <c r="D9" s="51">
        <v>358529</v>
      </c>
      <c r="E9" s="54">
        <f ca="1">OFFSET('COC PIT COUNT DATA'!$C$1,MATCH(A9,'COC PIT COUNT DATA'!$A$2:$A$407,0),)</f>
        <v>339</v>
      </c>
      <c r="F9" s="57">
        <f ca="1">ROUND((E9/SUM($E$2:$E$399))*Inputs!$C$31,2)</f>
        <v>863512.29</v>
      </c>
      <c r="G9" s="57">
        <f>SUMIF(Data!A:A,A9,Data!BG:BG)</f>
        <v>799195.87255538325</v>
      </c>
      <c r="H9" s="57">
        <f t="shared" si="0"/>
        <v>440666.87255538325</v>
      </c>
      <c r="I9" s="61">
        <f t="shared" si="1"/>
        <v>1.229096872374015</v>
      </c>
    </row>
    <row r="10" spans="1:9">
      <c r="A10" s="17" t="s">
        <v>7333</v>
      </c>
      <c r="B10" s="65" t="s">
        <v>17</v>
      </c>
      <c r="C10" s="63" t="s">
        <v>7749</v>
      </c>
      <c r="D10" s="51">
        <v>3312798</v>
      </c>
      <c r="E10" s="54">
        <f ca="1">OFFSET('COC PIT COUNT DATA'!$C$1,MATCH(A10,'COC PIT COUNT DATA'!$A$2:$A$407,0),)</f>
        <v>638</v>
      </c>
      <c r="F10" s="57">
        <f ca="1">ROUND((E10/SUM($E$2:$E$399))*Inputs!$C$31,2)</f>
        <v>1625135.22</v>
      </c>
      <c r="G10" s="57">
        <f>SUMIF(Data!A:A,A10,Data!BG:BG)</f>
        <v>5481441.3864162099</v>
      </c>
      <c r="H10" s="57">
        <f t="shared" si="0"/>
        <v>2168643.3864162099</v>
      </c>
      <c r="I10" s="61">
        <f t="shared" si="1"/>
        <v>0.6546259042707131</v>
      </c>
    </row>
    <row r="11" spans="1:9">
      <c r="A11" s="17" t="s">
        <v>7334</v>
      </c>
      <c r="B11" s="65" t="s">
        <v>2925</v>
      </c>
      <c r="C11" s="63" t="s">
        <v>7749</v>
      </c>
      <c r="D11" s="51">
        <v>1540571</v>
      </c>
      <c r="E11" s="54">
        <f ca="1">OFFSET('COC PIT COUNT DATA'!$C$1,MATCH(A11,'COC PIT COUNT DATA'!$A$2:$A$407,0),)</f>
        <v>830</v>
      </c>
      <c r="F11" s="57">
        <f ca="1">ROUND((E11/SUM($E$2:$E$399))*Inputs!$C$31,2)</f>
        <v>2114204.12</v>
      </c>
      <c r="G11" s="57">
        <f>SUMIF(Data!A:A,A11,Data!BG:BG)</f>
        <v>2239841.3101552664</v>
      </c>
      <c r="H11" s="57">
        <f t="shared" si="0"/>
        <v>699270.31015526643</v>
      </c>
      <c r="I11" s="61">
        <f t="shared" si="1"/>
        <v>0.45390333204718669</v>
      </c>
    </row>
    <row r="12" spans="1:9">
      <c r="A12" s="17" t="s">
        <v>7335</v>
      </c>
      <c r="B12" s="65" t="s">
        <v>1346</v>
      </c>
      <c r="C12" s="63" t="s">
        <v>7749</v>
      </c>
      <c r="D12" s="51">
        <v>905684</v>
      </c>
      <c r="E12" s="54">
        <f ca="1">OFFSET('COC PIT COUNT DATA'!$C$1,MATCH(A12,'COC PIT COUNT DATA'!$A$2:$A$407,0),)</f>
        <v>665</v>
      </c>
      <c r="F12" s="57">
        <f ca="1">ROUND((E12/SUM($E$2:$E$399))*Inputs!$C$31,2)</f>
        <v>1693910.53</v>
      </c>
      <c r="G12" s="57">
        <f>SUMIF(Data!A:A,A12,Data!BG:BG)</f>
        <v>1833340.516172552</v>
      </c>
      <c r="H12" s="57">
        <f t="shared" si="0"/>
        <v>927656.51617255202</v>
      </c>
      <c r="I12" s="61">
        <f t="shared" si="1"/>
        <v>1.0242606871409365</v>
      </c>
    </row>
    <row r="13" spans="1:9">
      <c r="A13" s="17" t="s">
        <v>7336</v>
      </c>
      <c r="B13" s="65" t="s">
        <v>275</v>
      </c>
      <c r="C13" s="63" t="s">
        <v>7749</v>
      </c>
      <c r="D13" s="51">
        <v>1760965</v>
      </c>
      <c r="E13" s="54">
        <f ca="1">OFFSET('COC PIT COUNT DATA'!$C$1,MATCH(A13,'COC PIT COUNT DATA'!$A$2:$A$407,0),)</f>
        <v>728</v>
      </c>
      <c r="F13" s="57">
        <f ca="1">ROUND((E13/SUM($E$2:$E$399))*Inputs!$C$31,2)</f>
        <v>1854386.27</v>
      </c>
      <c r="G13" s="57">
        <f>SUMIF(Data!A:A,A13,Data!BG:BG)</f>
        <v>3341207.8828040571</v>
      </c>
      <c r="H13" s="57">
        <f t="shared" si="0"/>
        <v>1580242.8828040571</v>
      </c>
      <c r="I13" s="61">
        <f t="shared" si="1"/>
        <v>0.89737324864722301</v>
      </c>
    </row>
    <row r="14" spans="1:9">
      <c r="A14" s="17" t="s">
        <v>7337</v>
      </c>
      <c r="B14" s="65" t="s">
        <v>1167</v>
      </c>
      <c r="C14" s="63" t="s">
        <v>7749</v>
      </c>
      <c r="D14" s="51">
        <v>804715</v>
      </c>
      <c r="E14" s="54">
        <f ca="1">OFFSET('COC PIT COUNT DATA'!$C$1,MATCH(A14,'COC PIT COUNT DATA'!$A$2:$A$407,0),)</f>
        <v>40</v>
      </c>
      <c r="F14" s="57">
        <f ca="1">ROUND((E14/SUM($E$2:$E$399))*Inputs!$C$31,2)</f>
        <v>101889.36</v>
      </c>
      <c r="G14" s="57">
        <f>SUMIF(Data!A:A,A14,Data!BG:BG)</f>
        <v>1301889.7818525592</v>
      </c>
      <c r="H14" s="57">
        <f t="shared" si="0"/>
        <v>497174.78185255919</v>
      </c>
      <c r="I14" s="61">
        <f t="shared" si="1"/>
        <v>0.61782715850028791</v>
      </c>
    </row>
    <row r="15" spans="1:9">
      <c r="A15" s="17" t="s">
        <v>7338</v>
      </c>
      <c r="B15" s="65" t="s">
        <v>5601</v>
      </c>
      <c r="C15" s="63" t="s">
        <v>7749</v>
      </c>
      <c r="D15" s="51">
        <v>737952</v>
      </c>
      <c r="E15" s="54">
        <f ca="1">OFFSET('COC PIT COUNT DATA'!$C$1,MATCH(A15,'COC PIT COUNT DATA'!$A$2:$A$407,0),)</f>
        <v>72</v>
      </c>
      <c r="F15" s="57">
        <f ca="1">ROUND((E15/SUM($E$2:$E$399))*Inputs!$C$31,2)</f>
        <v>183400.84</v>
      </c>
      <c r="G15" s="57">
        <f>SUMIF(Data!A:A,A15,Data!BG:BG)</f>
        <v>1261409.0915140789</v>
      </c>
      <c r="H15" s="57">
        <f t="shared" si="0"/>
        <v>523457.0915140789</v>
      </c>
      <c r="I15" s="61">
        <f t="shared" si="1"/>
        <v>0.70933758769415745</v>
      </c>
    </row>
    <row r="16" spans="1:9">
      <c r="A16" s="17" t="s">
        <v>7339</v>
      </c>
      <c r="B16" s="65" t="s">
        <v>238</v>
      </c>
      <c r="C16" s="63" t="s">
        <v>7749</v>
      </c>
      <c r="D16" s="51">
        <v>2793480</v>
      </c>
      <c r="E16" s="54">
        <f ca="1">OFFSET('COC PIT COUNT DATA'!$C$1,MATCH(A16,'COC PIT COUNT DATA'!$A$2:$A$407,0),)</f>
        <v>2402</v>
      </c>
      <c r="F16" s="57">
        <f ca="1">ROUND((E16/SUM($E$2:$E$399))*Inputs!$C$31,2)</f>
        <v>6118455.7800000003</v>
      </c>
      <c r="G16" s="57">
        <f>SUMIF(Data!A:A,A16,Data!BG:BG)</f>
        <v>4916309.1100452561</v>
      </c>
      <c r="H16" s="57">
        <f t="shared" si="0"/>
        <v>2122829.1100452561</v>
      </c>
      <c r="I16" s="61">
        <f t="shared" si="1"/>
        <v>0.75992278807983449</v>
      </c>
    </row>
    <row r="17" spans="1:9">
      <c r="A17" s="17" t="s">
        <v>7340</v>
      </c>
      <c r="B17" s="65" t="s">
        <v>6441</v>
      </c>
      <c r="C17" s="63" t="s">
        <v>7749</v>
      </c>
      <c r="D17" s="51">
        <v>5124218</v>
      </c>
      <c r="E17" s="54">
        <f ca="1">OFFSET('COC PIT COUNT DATA'!$C$1,MATCH(A17,'COC PIT COUNT DATA'!$A$2:$A$407,0),)</f>
        <v>1863</v>
      </c>
      <c r="F17" s="57">
        <f ca="1">ROUND((E17/SUM($E$2:$E$399))*Inputs!$C$31,2)</f>
        <v>4745496.72</v>
      </c>
      <c r="G17" s="57">
        <f>SUMIF(Data!A:A,A17,Data!BG:BG)</f>
        <v>4205647.3078699801</v>
      </c>
      <c r="H17" s="57">
        <f t="shared" si="0"/>
        <v>-918570.69213001989</v>
      </c>
      <c r="I17" s="61">
        <f t="shared" si="1"/>
        <v>-0.17926065833460245</v>
      </c>
    </row>
    <row r="18" spans="1:9">
      <c r="A18" s="17" t="s">
        <v>7341</v>
      </c>
      <c r="B18" s="65" t="s">
        <v>4827</v>
      </c>
      <c r="C18" s="63" t="s">
        <v>7749</v>
      </c>
      <c r="D18" s="51">
        <v>16700039</v>
      </c>
      <c r="E18" s="54">
        <f ca="1">OFFSET('COC PIT COUNT DATA'!$C$1,MATCH(A18,'COC PIT COUNT DATA'!$A$2:$A$407,0),)</f>
        <v>5631</v>
      </c>
      <c r="F18" s="57">
        <f ca="1">ROUND((E18/SUM($E$2:$E$399))*Inputs!$C$31,2)</f>
        <v>14343473.99</v>
      </c>
      <c r="G18" s="57">
        <f>SUMIF(Data!A:A,A18,Data!BG:BG)</f>
        <v>13638772.625793984</v>
      </c>
      <c r="H18" s="57">
        <f t="shared" si="0"/>
        <v>-3061266.3742060158</v>
      </c>
      <c r="I18" s="61">
        <f t="shared" si="1"/>
        <v>-0.18330893563817521</v>
      </c>
    </row>
    <row r="19" spans="1:9">
      <c r="A19" s="17" t="s">
        <v>7342</v>
      </c>
      <c r="B19" s="65" t="s">
        <v>5304</v>
      </c>
      <c r="C19" s="63" t="s">
        <v>7749</v>
      </c>
      <c r="D19" s="51">
        <v>7434871</v>
      </c>
      <c r="E19" s="54">
        <f ca="1">OFFSET('COC PIT COUNT DATA'!$C$1,MATCH(A19,'COC PIT COUNT DATA'!$A$2:$A$407,0),)</f>
        <v>6556</v>
      </c>
      <c r="F19" s="57">
        <f ca="1">ROUND((E19/SUM($E$2:$E$399))*Inputs!$C$31,2)</f>
        <v>16699665.33</v>
      </c>
      <c r="G19" s="57">
        <f>SUMIF(Data!A:A,A19,Data!BG:BG)</f>
        <v>7339535.6561435144</v>
      </c>
      <c r="H19" s="57">
        <f t="shared" si="0"/>
        <v>-95335.343856485561</v>
      </c>
      <c r="I19" s="61">
        <f t="shared" si="1"/>
        <v>-1.2822730058999754E-2</v>
      </c>
    </row>
    <row r="20" spans="1:9">
      <c r="A20" s="17" t="s">
        <v>7343</v>
      </c>
      <c r="B20" s="65" t="s">
        <v>5301</v>
      </c>
      <c r="C20" s="63" t="s">
        <v>7749</v>
      </c>
      <c r="D20" s="51">
        <v>11192223</v>
      </c>
      <c r="E20" s="54">
        <f ca="1">OFFSET('COC PIT COUNT DATA'!$C$1,MATCH(A20,'COC PIT COUNT DATA'!$A$2:$A$407,0),)</f>
        <v>6775</v>
      </c>
      <c r="F20" s="57">
        <f ca="1">ROUND((E20/SUM($E$2:$E$399))*Inputs!$C$31,2)</f>
        <v>17257509.550000001</v>
      </c>
      <c r="G20" s="57">
        <f>SUMIF(Data!A:A,A20,Data!BG:BG)</f>
        <v>9191895.6276739202</v>
      </c>
      <c r="H20" s="57">
        <f t="shared" si="0"/>
        <v>-2000327.3723260798</v>
      </c>
      <c r="I20" s="61">
        <f t="shared" si="1"/>
        <v>-0.17872476024879774</v>
      </c>
    </row>
    <row r="21" spans="1:9">
      <c r="A21" s="17" t="s">
        <v>7344</v>
      </c>
      <c r="B21" s="65" t="s">
        <v>4480</v>
      </c>
      <c r="C21" s="63" t="s">
        <v>7749</v>
      </c>
      <c r="D21" s="51">
        <v>8993579</v>
      </c>
      <c r="E21" s="54">
        <f ca="1">OFFSET('COC PIT COUNT DATA'!$C$1,MATCH(A21,'COC PIT COUNT DATA'!$A$2:$A$407,0),)</f>
        <v>4040</v>
      </c>
      <c r="F21" s="57">
        <f ca="1">ROUND((E21/SUM($E$2:$E$399))*Inputs!$C$31,2)</f>
        <v>10290824.880000001</v>
      </c>
      <c r="G21" s="57">
        <f>SUMIF(Data!A:A,A21,Data!BG:BG)</f>
        <v>9259309.0188843757</v>
      </c>
      <c r="H21" s="57">
        <f t="shared" si="0"/>
        <v>265730.01888437569</v>
      </c>
      <c r="I21" s="61">
        <f t="shared" si="1"/>
        <v>2.9546637538223182E-2</v>
      </c>
    </row>
    <row r="22" spans="1:9">
      <c r="A22" s="17" t="s">
        <v>7345</v>
      </c>
      <c r="B22" s="65" t="s">
        <v>5200</v>
      </c>
      <c r="C22" s="63" t="s">
        <v>7749</v>
      </c>
      <c r="D22" s="51">
        <v>6592397</v>
      </c>
      <c r="E22" s="54">
        <f ca="1">OFFSET('COC PIT COUNT DATA'!$C$1,MATCH(A22,'COC PIT COUNT DATA'!$A$2:$A$407,0),)</f>
        <v>2659</v>
      </c>
      <c r="F22" s="57">
        <f ca="1">ROUND((E22/SUM($E$2:$E$399))*Inputs!$C$31,2)</f>
        <v>6773094.8899999997</v>
      </c>
      <c r="G22" s="57">
        <f>SUMIF(Data!A:A,A22,Data!BG:BG)</f>
        <v>6647806.7910747202</v>
      </c>
      <c r="H22" s="57">
        <f t="shared" si="0"/>
        <v>55409.791074720211</v>
      </c>
      <c r="I22" s="61">
        <f t="shared" si="1"/>
        <v>8.4051053167338401E-3</v>
      </c>
    </row>
    <row r="23" spans="1:9">
      <c r="A23" s="17" t="s">
        <v>7346</v>
      </c>
      <c r="B23" s="65" t="s">
        <v>5374</v>
      </c>
      <c r="C23" s="63" t="s">
        <v>7749</v>
      </c>
      <c r="D23" s="51">
        <v>1497240</v>
      </c>
      <c r="E23" s="54">
        <f ca="1">OFFSET('COC PIT COUNT DATA'!$C$1,MATCH(A23,'COC PIT COUNT DATA'!$A$2:$A$407,0),)</f>
        <v>3097</v>
      </c>
      <c r="F23" s="57">
        <f ca="1">ROUND((E23/SUM($E$2:$E$399))*Inputs!$C$31,2)</f>
        <v>7888783.3300000001</v>
      </c>
      <c r="G23" s="57">
        <f>SUMIF(Data!A:A,A23,Data!BG:BG)</f>
        <v>1920073.2993483059</v>
      </c>
      <c r="H23" s="57">
        <f t="shared" si="0"/>
        <v>422833.29934830591</v>
      </c>
      <c r="I23" s="61">
        <f t="shared" si="1"/>
        <v>0.28240849786828159</v>
      </c>
    </row>
    <row r="24" spans="1:9">
      <c r="A24" s="17" t="s">
        <v>7347</v>
      </c>
      <c r="B24" s="65" t="s">
        <v>5047</v>
      </c>
      <c r="C24" s="63" t="s">
        <v>7749</v>
      </c>
      <c r="D24" s="51">
        <v>2892055</v>
      </c>
      <c r="E24" s="54">
        <f ca="1">OFFSET('COC PIT COUNT DATA'!$C$1,MATCH(A24,'COC PIT COUNT DATA'!$A$2:$A$407,0),)</f>
        <v>2031</v>
      </c>
      <c r="F24" s="57">
        <f ca="1">ROUND((E24/SUM($E$2:$E$399))*Inputs!$C$31,2)</f>
        <v>5173432.01</v>
      </c>
      <c r="G24" s="57">
        <f>SUMIF(Data!A:A,A24,Data!BG:BG)</f>
        <v>3687364.6852546087</v>
      </c>
      <c r="H24" s="57">
        <f t="shared" si="0"/>
        <v>795309.68525460875</v>
      </c>
      <c r="I24" s="61">
        <f t="shared" si="1"/>
        <v>0.27499811907263477</v>
      </c>
    </row>
    <row r="25" spans="1:9">
      <c r="A25" s="17" t="s">
        <v>7348</v>
      </c>
      <c r="B25" s="65" t="s">
        <v>5216</v>
      </c>
      <c r="C25" s="63" t="s">
        <v>7749</v>
      </c>
      <c r="D25" s="51">
        <v>1826918</v>
      </c>
      <c r="E25" s="54">
        <f ca="1">OFFSET('COC PIT COUNT DATA'!$C$1,MATCH(A25,'COC PIT COUNT DATA'!$A$2:$A$407,0),)</f>
        <v>2959</v>
      </c>
      <c r="F25" s="57">
        <f ca="1">ROUND((E25/SUM($E$2:$E$399))*Inputs!$C$31,2)</f>
        <v>7537265.0599999996</v>
      </c>
      <c r="G25" s="57">
        <f>SUMIF(Data!A:A,A25,Data!BG:BG)</f>
        <v>1979963.5625599518</v>
      </c>
      <c r="H25" s="57">
        <f t="shared" si="0"/>
        <v>153045.5625599518</v>
      </c>
      <c r="I25" s="61">
        <f t="shared" si="1"/>
        <v>8.3772540727034162E-2</v>
      </c>
    </row>
    <row r="26" spans="1:9">
      <c r="A26" s="17" t="s">
        <v>7349</v>
      </c>
      <c r="B26" s="65" t="s">
        <v>3103</v>
      </c>
      <c r="C26" s="63" t="s">
        <v>7749</v>
      </c>
      <c r="D26" s="51">
        <v>319504</v>
      </c>
      <c r="E26" s="54">
        <f ca="1">OFFSET('COC PIT COUNT DATA'!$C$1,MATCH(A26,'COC PIT COUNT DATA'!$A$2:$A$407,0),)</f>
        <v>1318</v>
      </c>
      <c r="F26" s="57">
        <f ca="1">ROUND((E26/SUM($E$2:$E$399))*Inputs!$C$31,2)</f>
        <v>3357254.26</v>
      </c>
      <c r="G26" s="57">
        <f>SUMIF(Data!A:A,A26,Data!BG:BG)</f>
        <v>1190825.3515559803</v>
      </c>
      <c r="H26" s="57">
        <f t="shared" si="0"/>
        <v>871321.35155598028</v>
      </c>
      <c r="I26" s="61">
        <f t="shared" si="1"/>
        <v>2.7271062382817752</v>
      </c>
    </row>
    <row r="27" spans="1:9">
      <c r="A27" s="17" t="s">
        <v>7350</v>
      </c>
      <c r="B27" s="65" t="s">
        <v>6885</v>
      </c>
      <c r="C27" s="63" t="s">
        <v>7749</v>
      </c>
      <c r="D27" s="51">
        <v>700357</v>
      </c>
      <c r="E27" s="54">
        <f ca="1">OFFSET('COC PIT COUNT DATA'!$C$1,MATCH(A27,'COC PIT COUNT DATA'!$A$2:$A$407,0),)</f>
        <v>1964</v>
      </c>
      <c r="F27" s="57">
        <f ca="1">ROUND((E27/SUM($E$2:$E$399))*Inputs!$C$31,2)</f>
        <v>5002767.34</v>
      </c>
      <c r="G27" s="57">
        <f>SUMIF(Data!A:A,A27,Data!BG:BG)</f>
        <v>1397682.2135925533</v>
      </c>
      <c r="H27" s="57">
        <f t="shared" si="0"/>
        <v>697325.21359255328</v>
      </c>
      <c r="I27" s="61">
        <f t="shared" si="1"/>
        <v>0.99567108430779339</v>
      </c>
    </row>
    <row r="28" spans="1:9">
      <c r="A28" s="17" t="s">
        <v>7351</v>
      </c>
      <c r="B28" s="65" t="s">
        <v>3136</v>
      </c>
      <c r="C28" s="63" t="s">
        <v>7749</v>
      </c>
      <c r="D28" s="51">
        <v>274792</v>
      </c>
      <c r="E28" s="54">
        <f ca="1">OFFSET('COC PIT COUNT DATA'!$C$1,MATCH(A28,'COC PIT COUNT DATA'!$A$2:$A$407,0),)</f>
        <v>947</v>
      </c>
      <c r="F28" s="57">
        <f ca="1">ROUND((E28/SUM($E$2:$E$399))*Inputs!$C$31,2)</f>
        <v>2412230.4900000002</v>
      </c>
      <c r="G28" s="57">
        <f>SUMIF(Data!A:A,A28,Data!BG:BG)</f>
        <v>440628.58707373892</v>
      </c>
      <c r="H28" s="57">
        <f t="shared" si="0"/>
        <v>165836.58707373892</v>
      </c>
      <c r="I28" s="61">
        <f t="shared" si="1"/>
        <v>0.60349859920863391</v>
      </c>
    </row>
    <row r="29" spans="1:9">
      <c r="A29" s="17" t="s">
        <v>7352</v>
      </c>
      <c r="B29" s="65" t="s">
        <v>6460</v>
      </c>
      <c r="C29" s="63" t="s">
        <v>7749</v>
      </c>
      <c r="D29" s="51">
        <v>2842597</v>
      </c>
      <c r="E29" s="54">
        <f ca="1">OFFSET('COC PIT COUNT DATA'!$C$1,MATCH(A29,'COC PIT COUNT DATA'!$A$2:$A$407,0),)</f>
        <v>1408</v>
      </c>
      <c r="F29" s="57">
        <f ca="1">ROUND((E29/SUM($E$2:$E$399))*Inputs!$C$31,2)</f>
        <v>3586505.31</v>
      </c>
      <c r="G29" s="57">
        <f>SUMIF(Data!A:A,A29,Data!BG:BG)</f>
        <v>2161090.5829392546</v>
      </c>
      <c r="H29" s="57">
        <f t="shared" si="0"/>
        <v>-681506.41706074541</v>
      </c>
      <c r="I29" s="61">
        <f t="shared" si="1"/>
        <v>-0.23974781408013357</v>
      </c>
    </row>
    <row r="30" spans="1:9">
      <c r="A30" s="17" t="s">
        <v>7353</v>
      </c>
      <c r="B30" s="65" t="s">
        <v>5951</v>
      </c>
      <c r="C30" s="63" t="s">
        <v>7749</v>
      </c>
      <c r="D30" s="51">
        <v>4009898</v>
      </c>
      <c r="E30" s="54">
        <f ca="1">OFFSET('COC PIT COUNT DATA'!$C$1,MATCH(A30,'COC PIT COUNT DATA'!$A$2:$A$407,0),)</f>
        <v>1708</v>
      </c>
      <c r="F30" s="57">
        <f ca="1">ROUND((E30/SUM($E$2:$E$399))*Inputs!$C$31,2)</f>
        <v>4350675.47</v>
      </c>
      <c r="G30" s="57">
        <f>SUMIF(Data!A:A,A30,Data!BG:BG)</f>
        <v>2785055.8561990196</v>
      </c>
      <c r="H30" s="57">
        <f t="shared" si="0"/>
        <v>-1224842.1438009804</v>
      </c>
      <c r="I30" s="61">
        <f t="shared" si="1"/>
        <v>-0.30545468832398742</v>
      </c>
    </row>
    <row r="31" spans="1:9">
      <c r="A31" s="17" t="s">
        <v>7354</v>
      </c>
      <c r="B31" s="65" t="s">
        <v>1089</v>
      </c>
      <c r="C31" s="63" t="s">
        <v>7749</v>
      </c>
      <c r="D31" s="51">
        <v>2295738</v>
      </c>
      <c r="E31" s="54">
        <f ca="1">OFFSET('COC PIT COUNT DATA'!$C$1,MATCH(A31,'COC PIT COUNT DATA'!$A$2:$A$407,0),)</f>
        <v>1483</v>
      </c>
      <c r="F31" s="57">
        <f ca="1">ROUND((E31/SUM($E$2:$E$399))*Inputs!$C$31,2)</f>
        <v>3777547.85</v>
      </c>
      <c r="G31" s="57">
        <f>SUMIF(Data!A:A,A31,Data!BG:BG)</f>
        <v>2996762.5296606319</v>
      </c>
      <c r="H31" s="57">
        <f t="shared" si="0"/>
        <v>701024.5296606319</v>
      </c>
      <c r="I31" s="61">
        <f t="shared" si="1"/>
        <v>0.30535911748667832</v>
      </c>
    </row>
    <row r="32" spans="1:9">
      <c r="A32" s="17" t="s">
        <v>7355</v>
      </c>
      <c r="B32" s="65" t="s">
        <v>6775</v>
      </c>
      <c r="C32" s="63" t="s">
        <v>7749</v>
      </c>
      <c r="D32" s="51">
        <v>1857351</v>
      </c>
      <c r="E32" s="54">
        <f ca="1">OFFSET('COC PIT COUNT DATA'!$C$1,MATCH(A32,'COC PIT COUNT DATA'!$A$2:$A$407,0),)</f>
        <v>862</v>
      </c>
      <c r="F32" s="57">
        <f ca="1">ROUND((E32/SUM($E$2:$E$399))*Inputs!$C$31,2)</f>
        <v>2195715.61</v>
      </c>
      <c r="G32" s="57">
        <f>SUMIF(Data!A:A,A32,Data!BG:BG)</f>
        <v>2558958.2923221467</v>
      </c>
      <c r="H32" s="57">
        <f t="shared" si="0"/>
        <v>701607.29232214671</v>
      </c>
      <c r="I32" s="61">
        <f t="shared" si="1"/>
        <v>0.37774620538721365</v>
      </c>
    </row>
    <row r="33" spans="1:9">
      <c r="A33" s="17" t="s">
        <v>7356</v>
      </c>
      <c r="B33" s="65" t="s">
        <v>1422</v>
      </c>
      <c r="C33" s="63" t="s">
        <v>7749</v>
      </c>
      <c r="D33" s="51">
        <v>6943028</v>
      </c>
      <c r="E33" s="54">
        <f ca="1">OFFSET('COC PIT COUNT DATA'!$C$1,MATCH(A33,'COC PIT COUNT DATA'!$A$2:$A$407,0),)</f>
        <v>1722</v>
      </c>
      <c r="F33" s="57">
        <f ca="1">ROUND((E33/SUM($E$2:$E$399))*Inputs!$C$31,2)</f>
        <v>4386336.74</v>
      </c>
      <c r="G33" s="57">
        <f>SUMIF(Data!A:A,A33,Data!BG:BG)</f>
        <v>5133353.3491695169</v>
      </c>
      <c r="H33" s="57">
        <f t="shared" si="0"/>
        <v>-1809674.6508304831</v>
      </c>
      <c r="I33" s="61">
        <f t="shared" si="1"/>
        <v>-0.26064631322680581</v>
      </c>
    </row>
    <row r="34" spans="1:9">
      <c r="A34" s="17" t="s">
        <v>7357</v>
      </c>
      <c r="B34" s="65" t="s">
        <v>5192</v>
      </c>
      <c r="C34" s="63" t="s">
        <v>7749</v>
      </c>
      <c r="D34" s="51">
        <v>710952</v>
      </c>
      <c r="E34" s="54">
        <f ca="1">OFFSET('COC PIT COUNT DATA'!$C$1,MATCH(A34,'COC PIT COUNT DATA'!$A$2:$A$407,0),)</f>
        <v>796</v>
      </c>
      <c r="F34" s="57">
        <f ca="1">ROUND((E34/SUM($E$2:$E$399))*Inputs!$C$31,2)</f>
        <v>2027598.17</v>
      </c>
      <c r="G34" s="57">
        <f>SUMIF(Data!A:A,A34,Data!BG:BG)</f>
        <v>1268193.3649970507</v>
      </c>
      <c r="H34" s="57">
        <f t="shared" si="0"/>
        <v>557241.36499705072</v>
      </c>
      <c r="I34" s="61">
        <f t="shared" si="1"/>
        <v>0.78379604389192337</v>
      </c>
    </row>
    <row r="35" spans="1:9">
      <c r="A35" s="17" t="s">
        <v>7358</v>
      </c>
      <c r="B35" s="65" t="s">
        <v>5004</v>
      </c>
      <c r="C35" s="63" t="s">
        <v>7749</v>
      </c>
      <c r="D35" s="51">
        <v>898512</v>
      </c>
      <c r="E35" s="54">
        <f ca="1">OFFSET('COC PIT COUNT DATA'!$C$1,MATCH(A35,'COC PIT COUNT DATA'!$A$2:$A$407,0),)</f>
        <v>591</v>
      </c>
      <c r="F35" s="57">
        <f ca="1">ROUND((E35/SUM($E$2:$E$399))*Inputs!$C$31,2)</f>
        <v>1505415.22</v>
      </c>
      <c r="G35" s="57">
        <f>SUMIF(Data!A:A,A35,Data!BG:BG)</f>
        <v>1303303.7377687634</v>
      </c>
      <c r="H35" s="57">
        <f t="shared" si="0"/>
        <v>404791.73776876344</v>
      </c>
      <c r="I35" s="61">
        <f t="shared" si="1"/>
        <v>0.45051344641892754</v>
      </c>
    </row>
    <row r="36" spans="1:9">
      <c r="A36" s="17" t="s">
        <v>7359</v>
      </c>
      <c r="B36" s="65" t="s">
        <v>3805</v>
      </c>
      <c r="C36" s="63" t="s">
        <v>7749</v>
      </c>
      <c r="D36" s="51">
        <v>300586</v>
      </c>
      <c r="E36" s="54">
        <f ca="1">OFFSET('COC PIT COUNT DATA'!$C$1,MATCH(A36,'COC PIT COUNT DATA'!$A$2:$A$407,0),)</f>
        <v>293</v>
      </c>
      <c r="F36" s="57">
        <f ca="1">ROUND((E36/SUM($E$2:$E$399))*Inputs!$C$31,2)</f>
        <v>746339.53</v>
      </c>
      <c r="G36" s="57">
        <f>SUMIF(Data!A:A,A36,Data!BG:BG)</f>
        <v>528795.93391581555</v>
      </c>
      <c r="H36" s="57">
        <f t="shared" si="0"/>
        <v>228209.93391581555</v>
      </c>
      <c r="I36" s="61">
        <f t="shared" si="1"/>
        <v>0.75921677628304562</v>
      </c>
    </row>
    <row r="37" spans="1:9">
      <c r="A37" s="17" t="s">
        <v>7360</v>
      </c>
      <c r="B37" s="65" t="s">
        <v>6625</v>
      </c>
      <c r="C37" s="63" t="s">
        <v>7749</v>
      </c>
      <c r="D37" s="51">
        <v>708375</v>
      </c>
      <c r="E37" s="54">
        <f ca="1">OFFSET('COC PIT COUNT DATA'!$C$1,MATCH(A37,'COC PIT COUNT DATA'!$A$2:$A$407,0),)</f>
        <v>1082</v>
      </c>
      <c r="F37" s="57">
        <f ca="1">ROUND((E37/SUM($E$2:$E$399))*Inputs!$C$31,2)</f>
        <v>2756107.06</v>
      </c>
      <c r="G37" s="57">
        <f>SUMIF(Data!A:A,A37,Data!BG:BG)</f>
        <v>1563399.841782087</v>
      </c>
      <c r="H37" s="57">
        <f t="shared" si="0"/>
        <v>855024.84178208699</v>
      </c>
      <c r="I37" s="61">
        <f t="shared" si="1"/>
        <v>1.2070228929339502</v>
      </c>
    </row>
    <row r="38" spans="1:9">
      <c r="A38" s="17" t="s">
        <v>7361</v>
      </c>
      <c r="B38" s="65" t="s">
        <v>769</v>
      </c>
      <c r="C38" s="63" t="s">
        <v>7749</v>
      </c>
      <c r="D38" s="51">
        <v>524500</v>
      </c>
      <c r="E38" s="54">
        <f ca="1">OFFSET('COC PIT COUNT DATA'!$C$1,MATCH(A38,'COC PIT COUNT DATA'!$A$2:$A$407,0),)</f>
        <v>571</v>
      </c>
      <c r="F38" s="57">
        <f ca="1">ROUND((E38/SUM($E$2:$E$399))*Inputs!$C$31,2)</f>
        <v>1454470.55</v>
      </c>
      <c r="G38" s="57">
        <f>SUMIF(Data!A:A,A38,Data!BG:BG)</f>
        <v>1001079.1978021455</v>
      </c>
      <c r="H38" s="57">
        <f t="shared" si="0"/>
        <v>476579.1978021455</v>
      </c>
      <c r="I38" s="61">
        <f t="shared" si="1"/>
        <v>0.9086352674969409</v>
      </c>
    </row>
    <row r="39" spans="1:9">
      <c r="A39" s="17" t="s">
        <v>7362</v>
      </c>
      <c r="B39" s="65" t="s">
        <v>3139</v>
      </c>
      <c r="C39" s="63" t="s">
        <v>7749</v>
      </c>
      <c r="D39" s="51">
        <v>792110</v>
      </c>
      <c r="E39" s="54">
        <f ca="1">OFFSET('COC PIT COUNT DATA'!$C$1,MATCH(A39,'COC PIT COUNT DATA'!$A$2:$A$407,0),)</f>
        <v>898</v>
      </c>
      <c r="F39" s="57">
        <f ca="1">ROUND((E39/SUM($E$2:$E$399))*Inputs!$C$31,2)</f>
        <v>2287416.0299999998</v>
      </c>
      <c r="G39" s="57">
        <f>SUMIF(Data!A:A,A39,Data!BG:BG)</f>
        <v>1168808.6680077084</v>
      </c>
      <c r="H39" s="57">
        <f t="shared" si="0"/>
        <v>376698.66800770839</v>
      </c>
      <c r="I39" s="61">
        <f t="shared" si="1"/>
        <v>0.47556358082552724</v>
      </c>
    </row>
    <row r="40" spans="1:9">
      <c r="A40" s="17" t="s">
        <v>7363</v>
      </c>
      <c r="B40" s="65" t="s">
        <v>1100</v>
      </c>
      <c r="C40" s="63" t="s">
        <v>7749</v>
      </c>
      <c r="D40" s="51">
        <v>466004</v>
      </c>
      <c r="E40" s="54">
        <f ca="1">OFFSET('COC PIT COUNT DATA'!$C$1,MATCH(A40,'COC PIT COUNT DATA'!$A$2:$A$407,0),)</f>
        <v>498</v>
      </c>
      <c r="F40" s="57">
        <f ca="1">ROUND((E40/SUM($E$2:$E$399))*Inputs!$C$31,2)</f>
        <v>1268522.47</v>
      </c>
      <c r="G40" s="57">
        <f>SUMIF(Data!A:A,A40,Data!BG:BG)</f>
        <v>1000620.0224266511</v>
      </c>
      <c r="H40" s="57">
        <f t="shared" si="0"/>
        <v>534616.02242665109</v>
      </c>
      <c r="I40" s="61">
        <f t="shared" si="1"/>
        <v>1.1472348358096736</v>
      </c>
    </row>
    <row r="41" spans="1:9">
      <c r="A41" s="17" t="s">
        <v>7364</v>
      </c>
      <c r="B41" s="65" t="s">
        <v>1958</v>
      </c>
      <c r="C41" s="63" t="s">
        <v>7749</v>
      </c>
      <c r="D41" s="51">
        <v>495010</v>
      </c>
      <c r="E41" s="54">
        <f ca="1">OFFSET('COC PIT COUNT DATA'!$C$1,MATCH(A41,'COC PIT COUNT DATA'!$A$2:$A$407,0),)</f>
        <v>1180</v>
      </c>
      <c r="F41" s="57">
        <f ca="1">ROUND((E41/SUM($E$2:$E$399))*Inputs!$C$31,2)</f>
        <v>3005735.98</v>
      </c>
      <c r="G41" s="57">
        <f>SUMIF(Data!A:A,A41,Data!BG:BG)</f>
        <v>758878.72562821989</v>
      </c>
      <c r="H41" s="57">
        <f t="shared" si="0"/>
        <v>263868.72562821989</v>
      </c>
      <c r="I41" s="61">
        <f t="shared" si="1"/>
        <v>0.53305736374663115</v>
      </c>
    </row>
    <row r="42" spans="1:9">
      <c r="A42" s="17" t="s">
        <v>7365</v>
      </c>
      <c r="B42" s="65" t="s">
        <v>7297</v>
      </c>
      <c r="C42" s="63" t="s">
        <v>7749</v>
      </c>
      <c r="D42" s="51">
        <v>437815</v>
      </c>
      <c r="E42" s="54">
        <f ca="1">OFFSET('COC PIT COUNT DATA'!$C$1,MATCH(A42,'COC PIT COUNT DATA'!$A$2:$A$407,0),)</f>
        <v>716</v>
      </c>
      <c r="F42" s="57">
        <f ca="1">ROUND((E42/SUM($E$2:$E$399))*Inputs!$C$31,2)</f>
        <v>1823819.46</v>
      </c>
      <c r="G42" s="57">
        <f>SUMIF(Data!A:A,A42,Data!BG:BG)</f>
        <v>628415.8203892645</v>
      </c>
      <c r="H42" s="57">
        <f t="shared" si="0"/>
        <v>190600.8203892645</v>
      </c>
      <c r="I42" s="61">
        <f t="shared" si="1"/>
        <v>0.43534556922276418</v>
      </c>
    </row>
    <row r="43" spans="1:9">
      <c r="A43" s="17" t="s">
        <v>7366</v>
      </c>
      <c r="B43" s="65" t="s">
        <v>1303</v>
      </c>
      <c r="C43" s="63" t="s">
        <v>7749</v>
      </c>
      <c r="D43" s="51">
        <v>295925</v>
      </c>
      <c r="E43" s="54">
        <f ca="1">OFFSET('COC PIT COUNT DATA'!$C$1,MATCH(A43,'COC PIT COUNT DATA'!$A$2:$A$407,0),)</f>
        <v>269</v>
      </c>
      <c r="F43" s="57">
        <f ca="1">ROUND((E43/SUM($E$2:$E$399))*Inputs!$C$31,2)</f>
        <v>685205.91</v>
      </c>
      <c r="G43" s="57">
        <f>SUMIF(Data!A:A,A43,Data!BG:BG)</f>
        <v>439343.71885325288</v>
      </c>
      <c r="H43" s="57">
        <f t="shared" si="0"/>
        <v>143418.71885325288</v>
      </c>
      <c r="I43" s="61">
        <f t="shared" si="1"/>
        <v>0.48464549751880676</v>
      </c>
    </row>
    <row r="44" spans="1:9">
      <c r="A44" s="17" t="s">
        <v>7367</v>
      </c>
      <c r="B44" s="65" t="s">
        <v>6451</v>
      </c>
      <c r="C44" s="63" t="s">
        <v>7749</v>
      </c>
      <c r="D44" s="51">
        <v>393786</v>
      </c>
      <c r="E44" s="54">
        <f ca="1">OFFSET('COC PIT COUNT DATA'!$C$1,MATCH(A44,'COC PIT COUNT DATA'!$A$2:$A$407,0),)</f>
        <v>430</v>
      </c>
      <c r="F44" s="57">
        <f ca="1">ROUND((E44/SUM($E$2:$E$399))*Inputs!$C$31,2)</f>
        <v>1095310.57</v>
      </c>
      <c r="G44" s="57">
        <f>SUMIF(Data!A:A,A44,Data!BG:BG)</f>
        <v>500904.9734708569</v>
      </c>
      <c r="H44" s="57">
        <f t="shared" si="0"/>
        <v>107118.9734708569</v>
      </c>
      <c r="I44" s="61">
        <f t="shared" si="1"/>
        <v>0.27202331588948542</v>
      </c>
    </row>
    <row r="45" spans="1:9">
      <c r="A45" s="17" t="s">
        <v>7368</v>
      </c>
      <c r="B45" s="65" t="s">
        <v>5989</v>
      </c>
      <c r="C45" s="63" t="s">
        <v>7749</v>
      </c>
      <c r="D45" s="51">
        <v>187647</v>
      </c>
      <c r="E45" s="54">
        <f ca="1">OFFSET('COC PIT COUNT DATA'!$C$1,MATCH(A45,'COC PIT COUNT DATA'!$A$2:$A$407,0),)</f>
        <v>138</v>
      </c>
      <c r="F45" s="57">
        <f ca="1">ROUND((E45/SUM($E$2:$E$399))*Inputs!$C$31,2)</f>
        <v>351518.28</v>
      </c>
      <c r="G45" s="57">
        <f>SUMIF(Data!A:A,A45,Data!BG:BG)</f>
        <v>228543.87358075983</v>
      </c>
      <c r="H45" s="57">
        <f t="shared" si="0"/>
        <v>40896.873580759828</v>
      </c>
      <c r="I45" s="61">
        <f t="shared" si="1"/>
        <v>0.21794578959834066</v>
      </c>
    </row>
    <row r="46" spans="1:9">
      <c r="A46" s="17" t="s">
        <v>7369</v>
      </c>
      <c r="B46" s="65" t="s">
        <v>2943</v>
      </c>
      <c r="C46" s="63" t="s">
        <v>7749</v>
      </c>
      <c r="D46" s="51">
        <v>60330374</v>
      </c>
      <c r="E46" s="54">
        <f ca="1">OFFSET('COC PIT COUNT DATA'!$C$1,MATCH(A46,'COC PIT COUNT DATA'!$A$2:$A$407,0),)</f>
        <v>41174</v>
      </c>
      <c r="F46" s="57">
        <f ca="1">ROUND((E46/SUM($E$2:$E$399))*Inputs!$C$31,2)</f>
        <v>104879807.84999999</v>
      </c>
      <c r="G46" s="57">
        <f>SUMIF(Data!A:A,A46,Data!BG:BG)</f>
        <v>60869044.892763384</v>
      </c>
      <c r="H46" s="57">
        <f t="shared" si="0"/>
        <v>538670.89276338369</v>
      </c>
      <c r="I46" s="61">
        <f t="shared" si="1"/>
        <v>8.9286847909045564E-3</v>
      </c>
    </row>
    <row r="47" spans="1:9">
      <c r="A47" s="17" t="s">
        <v>7370</v>
      </c>
      <c r="B47" s="65" t="s">
        <v>5274</v>
      </c>
      <c r="C47" s="63" t="s">
        <v>7749</v>
      </c>
      <c r="D47" s="51">
        <v>13323963</v>
      </c>
      <c r="E47" s="54">
        <f ca="1">OFFSET('COC PIT COUNT DATA'!$C$1,MATCH(A47,'COC PIT COUNT DATA'!$A$2:$A$407,0),)</f>
        <v>8742</v>
      </c>
      <c r="F47" s="57">
        <f ca="1">ROUND((E47/SUM($E$2:$E$399))*Inputs!$C$31,2)</f>
        <v>22267918.59</v>
      </c>
      <c r="G47" s="57">
        <f>SUMIF(Data!A:A,A47,Data!BG:BG)</f>
        <v>14283956.248141598</v>
      </c>
      <c r="H47" s="57">
        <f t="shared" si="0"/>
        <v>959993.24814159796</v>
      </c>
      <c r="I47" s="61">
        <f t="shared" si="1"/>
        <v>7.2050128639774669E-2</v>
      </c>
    </row>
    <row r="48" spans="1:9">
      <c r="A48" s="17" t="s">
        <v>7371</v>
      </c>
      <c r="B48" s="65" t="s">
        <v>5326</v>
      </c>
      <c r="C48" s="63" t="s">
        <v>7749</v>
      </c>
      <c r="D48" s="51">
        <v>12787010</v>
      </c>
      <c r="E48" s="54">
        <f ca="1">OFFSET('COC PIT COUNT DATA'!$C$1,MATCH(A48,'COC PIT COUNT DATA'!$A$2:$A$407,0),)</f>
        <v>4452</v>
      </c>
      <c r="F48" s="57">
        <f ca="1">ROUND((E48/SUM($E$2:$E$399))*Inputs!$C$31,2)</f>
        <v>11340285.24</v>
      </c>
      <c r="G48" s="57">
        <f>SUMIF(Data!A:A,A48,Data!BG:BG)</f>
        <v>12489030.787423268</v>
      </c>
      <c r="H48" s="57">
        <f t="shared" si="0"/>
        <v>-297979.21257673204</v>
      </c>
      <c r="I48" s="61">
        <f t="shared" si="1"/>
        <v>-2.3303275165713646E-2</v>
      </c>
    </row>
    <row r="49" spans="1:9">
      <c r="A49" s="17" t="s">
        <v>7372</v>
      </c>
      <c r="B49" s="65" t="s">
        <v>5365</v>
      </c>
      <c r="C49" s="63" t="s">
        <v>7749</v>
      </c>
      <c r="D49" s="51">
        <v>1577428</v>
      </c>
      <c r="E49" s="54">
        <f ca="1">OFFSET('COC PIT COUNT DATA'!$C$1,MATCH(A49,'COC PIT COUNT DATA'!$A$2:$A$407,0),)</f>
        <v>1729</v>
      </c>
      <c r="F49" s="57">
        <f ca="1">ROUND((E49/SUM($E$2:$E$399))*Inputs!$C$31,2)</f>
        <v>4404167.38</v>
      </c>
      <c r="G49" s="57">
        <f>SUMIF(Data!A:A,A49,Data!BG:BG)</f>
        <v>1972028.5267857078</v>
      </c>
      <c r="H49" s="57">
        <f t="shared" si="0"/>
        <v>394600.5267857078</v>
      </c>
      <c r="I49" s="61">
        <f t="shared" si="1"/>
        <v>0.25015438218778152</v>
      </c>
    </row>
    <row r="50" spans="1:9">
      <c r="A50" s="17" t="s">
        <v>7373</v>
      </c>
      <c r="B50" s="65" t="s">
        <v>377</v>
      </c>
      <c r="C50" s="63" t="s">
        <v>7749</v>
      </c>
      <c r="D50" s="51">
        <v>5443552</v>
      </c>
      <c r="E50" s="54">
        <f ca="1">OFFSET('COC PIT COUNT DATA'!$C$1,MATCH(A50,'COC PIT COUNT DATA'!$A$2:$A$407,0),)</f>
        <v>954</v>
      </c>
      <c r="F50" s="57">
        <f ca="1">ROUND((E50/SUM($E$2:$E$399))*Inputs!$C$31,2)</f>
        <v>2430061.12</v>
      </c>
      <c r="G50" s="57">
        <f>SUMIF(Data!A:A,A50,Data!BG:BG)</f>
        <v>3510894.4907698985</v>
      </c>
      <c r="H50" s="57">
        <f t="shared" si="0"/>
        <v>-1932657.5092301015</v>
      </c>
      <c r="I50" s="61">
        <f t="shared" si="1"/>
        <v>-0.35503610679756553</v>
      </c>
    </row>
    <row r="51" spans="1:9">
      <c r="A51" s="17" t="s">
        <v>7374</v>
      </c>
      <c r="B51" s="65" t="s">
        <v>2940</v>
      </c>
      <c r="C51" s="63" t="s">
        <v>7750</v>
      </c>
      <c r="D51" s="51">
        <v>3844171</v>
      </c>
      <c r="E51" s="54">
        <f ca="1">OFFSET('COC PIT COUNT DATA'!$C$1,MATCH(A51,'COC PIT COUNT DATA'!$A$2:$A$407,0),)</f>
        <v>2345</v>
      </c>
      <c r="F51" s="57">
        <f ca="1">ROUND((E51/SUM($E$2:$E$399))*Inputs!$C$31,2)</f>
        <v>5973263.4500000002</v>
      </c>
      <c r="G51" s="57">
        <f>SUMIF(Data!A:A,A51,Data!BG:BG)</f>
        <v>4017626.6909943367</v>
      </c>
      <c r="H51" s="57">
        <f t="shared" si="0"/>
        <v>173455.69099433674</v>
      </c>
      <c r="I51" s="61">
        <f t="shared" si="1"/>
        <v>4.5121741721254528E-2</v>
      </c>
    </row>
    <row r="52" spans="1:9">
      <c r="A52" s="17" t="s">
        <v>7375</v>
      </c>
      <c r="B52" s="65" t="s">
        <v>4791</v>
      </c>
      <c r="C52" s="63" t="s">
        <v>7749</v>
      </c>
      <c r="D52" s="51">
        <v>1208492</v>
      </c>
      <c r="E52" s="54">
        <f ca="1">OFFSET('COC PIT COUNT DATA'!$C$1,MATCH(A52,'COC PIT COUNT DATA'!$A$2:$A$407,0),)</f>
        <v>632</v>
      </c>
      <c r="F52" s="57">
        <f ca="1">ROUND((E52/SUM($E$2:$E$399))*Inputs!$C$31,2)</f>
        <v>1609851.81</v>
      </c>
      <c r="G52" s="57">
        <f>SUMIF(Data!A:A,A52,Data!BG:BG)</f>
        <v>1013263.7273436743</v>
      </c>
      <c r="H52" s="57">
        <f t="shared" si="0"/>
        <v>-195228.27265632572</v>
      </c>
      <c r="I52" s="61">
        <f t="shared" si="1"/>
        <v>-0.16154701285265083</v>
      </c>
    </row>
    <row r="53" spans="1:9">
      <c r="A53" s="17" t="s">
        <v>7376</v>
      </c>
      <c r="B53" s="65" t="s">
        <v>5073</v>
      </c>
      <c r="C53" s="63" t="s">
        <v>7749</v>
      </c>
      <c r="D53" s="51">
        <v>9592139</v>
      </c>
      <c r="E53" s="54">
        <f ca="1">OFFSET('COC PIT COUNT DATA'!$C$1,MATCH(A53,'COC PIT COUNT DATA'!$A$2:$A$407,0),)</f>
        <v>2372</v>
      </c>
      <c r="F53" s="57">
        <f ca="1">ROUND((E53/SUM($E$2:$E$399))*Inputs!$C$31,2)</f>
        <v>6042038.7699999996</v>
      </c>
      <c r="G53" s="57">
        <f>SUMIF(Data!A:A,A53,Data!BG:BG)</f>
        <v>7101358.8544512726</v>
      </c>
      <c r="H53" s="57">
        <f t="shared" si="0"/>
        <v>-2490780.1455487274</v>
      </c>
      <c r="I53" s="61">
        <f t="shared" si="1"/>
        <v>-0.25966889611886645</v>
      </c>
    </row>
    <row r="54" spans="1:9">
      <c r="A54" s="17" t="s">
        <v>7377</v>
      </c>
      <c r="B54" s="65" t="s">
        <v>5249</v>
      </c>
      <c r="C54" s="63" t="s">
        <v>7749</v>
      </c>
      <c r="D54" s="51">
        <v>10189052</v>
      </c>
      <c r="E54" s="54">
        <f ca="1">OFFSET('COC PIT COUNT DATA'!$C$1,MATCH(A54,'COC PIT COUNT DATA'!$A$2:$A$407,0),)</f>
        <v>2149</v>
      </c>
      <c r="F54" s="57">
        <f ca="1">ROUND((E54/SUM($E$2:$E$399))*Inputs!$C$31,2)</f>
        <v>5474005.6100000003</v>
      </c>
      <c r="G54" s="57">
        <f>SUMIF(Data!A:A,A54,Data!BG:BG)</f>
        <v>7750949.6604044996</v>
      </c>
      <c r="H54" s="57">
        <f t="shared" si="0"/>
        <v>-2438102.3395955004</v>
      </c>
      <c r="I54" s="61">
        <f t="shared" si="1"/>
        <v>-0.2392864752869551</v>
      </c>
    </row>
    <row r="55" spans="1:9">
      <c r="A55" s="17" t="s">
        <v>7378</v>
      </c>
      <c r="B55" s="65" t="s">
        <v>4757</v>
      </c>
      <c r="C55" s="63" t="s">
        <v>7749</v>
      </c>
      <c r="D55" s="51">
        <v>3014914</v>
      </c>
      <c r="E55" s="54">
        <f ca="1">OFFSET('COC PIT COUNT DATA'!$C$1,MATCH(A55,'COC PIT COUNT DATA'!$A$2:$A$407,0),)</f>
        <v>1417</v>
      </c>
      <c r="F55" s="57">
        <f ca="1">ROUND((E55/SUM($E$2:$E$399))*Inputs!$C$31,2)</f>
        <v>3609430.41</v>
      </c>
      <c r="G55" s="57">
        <f>SUMIF(Data!A:A,A55,Data!BG:BG)</f>
        <v>2693592.8155090222</v>
      </c>
      <c r="H55" s="57">
        <f t="shared" si="0"/>
        <v>-321321.18449097779</v>
      </c>
      <c r="I55" s="61">
        <f t="shared" si="1"/>
        <v>-0.10657723055814454</v>
      </c>
    </row>
    <row r="56" spans="1:9">
      <c r="A56" s="17" t="s">
        <v>7379</v>
      </c>
      <c r="B56" s="65" t="s">
        <v>1770</v>
      </c>
      <c r="C56" s="63" t="s">
        <v>7749</v>
      </c>
      <c r="D56" s="51">
        <v>1176511</v>
      </c>
      <c r="E56" s="54">
        <f ca="1">OFFSET('COC PIT COUNT DATA'!$C$1,MATCH(A56,'COC PIT COUNT DATA'!$A$2:$A$407,0),)</f>
        <v>208</v>
      </c>
      <c r="F56" s="57">
        <f ca="1">ROUND((E56/SUM($E$2:$E$399))*Inputs!$C$31,2)</f>
        <v>529824.65</v>
      </c>
      <c r="G56" s="57">
        <f>SUMIF(Data!A:A,A56,Data!BG:BG)</f>
        <v>1826727.9017613898</v>
      </c>
      <c r="H56" s="57">
        <f t="shared" si="0"/>
        <v>650216.9017613898</v>
      </c>
      <c r="I56" s="61">
        <f t="shared" si="1"/>
        <v>0.55266538244129448</v>
      </c>
    </row>
    <row r="57" spans="1:9">
      <c r="A57" s="17" t="s">
        <v>7380</v>
      </c>
      <c r="B57" s="65" t="s">
        <v>2061</v>
      </c>
      <c r="C57" s="63" t="s">
        <v>7749</v>
      </c>
      <c r="D57" s="51">
        <v>535945</v>
      </c>
      <c r="E57" s="54">
        <f ca="1">OFFSET('COC PIT COUNT DATA'!$C$1,MATCH(A57,'COC PIT COUNT DATA'!$A$2:$A$407,0),)</f>
        <v>554</v>
      </c>
      <c r="F57" s="57">
        <f ca="1">ROUND((E57/SUM($E$2:$E$399))*Inputs!$C$31,2)</f>
        <v>1411167.57</v>
      </c>
      <c r="G57" s="57">
        <f>SUMIF(Data!A:A,A57,Data!BG:BG)</f>
        <v>768487.84609768318</v>
      </c>
      <c r="H57" s="57">
        <f t="shared" si="0"/>
        <v>232542.84609768318</v>
      </c>
      <c r="I57" s="61">
        <f t="shared" si="1"/>
        <v>0.43389311608035003</v>
      </c>
    </row>
    <row r="58" spans="1:9">
      <c r="A58" s="17" t="s">
        <v>7381</v>
      </c>
      <c r="B58" s="65" t="s">
        <v>5323</v>
      </c>
      <c r="C58" s="63" t="s">
        <v>7749</v>
      </c>
      <c r="D58" s="51">
        <v>1095607</v>
      </c>
      <c r="E58" s="54">
        <f ca="1">OFFSET('COC PIT COUNT DATA'!$C$1,MATCH(A58,'COC PIT COUNT DATA'!$A$2:$A$407,0),)</f>
        <v>1515</v>
      </c>
      <c r="F58" s="57">
        <f ca="1">ROUND((E58/SUM($E$2:$E$399))*Inputs!$C$31,2)</f>
        <v>3859059.33</v>
      </c>
      <c r="G58" s="57">
        <f>SUMIF(Data!A:A,A58,Data!BG:BG)</f>
        <v>1169233.0286128938</v>
      </c>
      <c r="H58" s="57">
        <f t="shared" si="0"/>
        <v>73626.028612893773</v>
      </c>
      <c r="I58" s="61">
        <f t="shared" si="1"/>
        <v>6.7201130161539474E-2</v>
      </c>
    </row>
    <row r="59" spans="1:9">
      <c r="A59" s="17" t="s">
        <v>7382</v>
      </c>
      <c r="B59" s="65" t="s">
        <v>198</v>
      </c>
      <c r="C59" s="63" t="s">
        <v>7749</v>
      </c>
      <c r="D59" s="51">
        <v>95403</v>
      </c>
      <c r="E59" s="54">
        <f ca="1">OFFSET('COC PIT COUNT DATA'!$C$1,MATCH(A59,'COC PIT COUNT DATA'!$A$2:$A$407,0),)</f>
        <v>53</v>
      </c>
      <c r="F59" s="57">
        <f ca="1">ROUND((E59/SUM($E$2:$E$399))*Inputs!$C$31,2)</f>
        <v>135003.4</v>
      </c>
      <c r="G59" s="57">
        <f>SUMIF(Data!A:A,A59,Data!BG:BG)</f>
        <v>136814.31617579923</v>
      </c>
      <c r="H59" s="57">
        <f t="shared" si="0"/>
        <v>41411.316175799235</v>
      </c>
      <c r="I59" s="61">
        <f t="shared" si="1"/>
        <v>0.43406723243293432</v>
      </c>
    </row>
    <row r="60" spans="1:9">
      <c r="A60" s="17" t="s">
        <v>7383</v>
      </c>
      <c r="B60" s="65" t="s">
        <v>808</v>
      </c>
      <c r="C60" s="63" t="s">
        <v>7749</v>
      </c>
      <c r="D60" s="51">
        <v>2895989</v>
      </c>
      <c r="E60" s="54">
        <f ca="1">OFFSET('COC PIT COUNT DATA'!$C$1,MATCH(A60,'COC PIT COUNT DATA'!$A$2:$A$407,0),)</f>
        <v>3545</v>
      </c>
      <c r="F60" s="57">
        <f ca="1">ROUND((E60/SUM($E$2:$E$399))*Inputs!$C$31,2)</f>
        <v>9029944.1099999994</v>
      </c>
      <c r="G60" s="57">
        <f>SUMIF(Data!A:A,A60,Data!BG:BG)</f>
        <v>6520218.530100693</v>
      </c>
      <c r="H60" s="57">
        <f t="shared" si="0"/>
        <v>3624229.530100693</v>
      </c>
      <c r="I60" s="61">
        <f t="shared" si="1"/>
        <v>1.2514652265946773</v>
      </c>
    </row>
    <row r="61" spans="1:9">
      <c r="A61" s="17" t="s">
        <v>7384</v>
      </c>
      <c r="B61" s="65" t="s">
        <v>3144</v>
      </c>
      <c r="C61" s="63" t="s">
        <v>7749</v>
      </c>
      <c r="D61" s="51">
        <v>9457620</v>
      </c>
      <c r="E61" s="54">
        <f ca="1">OFFSET('COC PIT COUNT DATA'!$C$1,MATCH(A61,'COC PIT COUNT DATA'!$A$2:$A$407,0),)</f>
        <v>5335</v>
      </c>
      <c r="F61" s="57">
        <f ca="1">ROUND((E61/SUM($E$2:$E$399))*Inputs!$C$31,2)</f>
        <v>13589492.76</v>
      </c>
      <c r="G61" s="57">
        <f>SUMIF(Data!A:A,A61,Data!BG:BG)</f>
        <v>12523308.715522509</v>
      </c>
      <c r="H61" s="57">
        <f t="shared" si="0"/>
        <v>3065688.7155225091</v>
      </c>
      <c r="I61" s="61">
        <f t="shared" si="1"/>
        <v>0.3241501260911846</v>
      </c>
    </row>
    <row r="62" spans="1:9">
      <c r="A62" s="17" t="s">
        <v>7385</v>
      </c>
      <c r="B62" s="65" t="s">
        <v>923</v>
      </c>
      <c r="C62" s="63" t="s">
        <v>7749</v>
      </c>
      <c r="D62" s="51">
        <v>1955392</v>
      </c>
      <c r="E62" s="54">
        <f ca="1">OFFSET('COC PIT COUNT DATA'!$C$1,MATCH(A62,'COC PIT COUNT DATA'!$A$2:$A$407,0),)</f>
        <v>1073</v>
      </c>
      <c r="F62" s="57">
        <f ca="1">ROUND((E62/SUM($E$2:$E$399))*Inputs!$C$31,2)</f>
        <v>2733181.96</v>
      </c>
      <c r="G62" s="57">
        <f>SUMIF(Data!A:A,A62,Data!BG:BG)</f>
        <v>2378621.6593444794</v>
      </c>
      <c r="H62" s="57">
        <f t="shared" si="0"/>
        <v>423229.65934447944</v>
      </c>
      <c r="I62" s="61">
        <f t="shared" si="1"/>
        <v>0.21644236007126932</v>
      </c>
    </row>
    <row r="63" spans="1:9">
      <c r="A63" s="17" t="s">
        <v>7386</v>
      </c>
      <c r="B63" s="65" t="s">
        <v>1889</v>
      </c>
      <c r="C63" s="63" t="s">
        <v>7749</v>
      </c>
      <c r="D63" s="51">
        <v>2333844</v>
      </c>
      <c r="E63" s="54">
        <f ca="1">OFFSET('COC PIT COUNT DATA'!$C$1,MATCH(A63,'COC PIT COUNT DATA'!$A$2:$A$407,0),)</f>
        <v>753</v>
      </c>
      <c r="F63" s="57">
        <f ca="1">ROUND((E63/SUM($E$2:$E$399))*Inputs!$C$31,2)</f>
        <v>1918067.11</v>
      </c>
      <c r="G63" s="57">
        <f>SUMIF(Data!A:A,A63,Data!BG:BG)</f>
        <v>2015862.7553169988</v>
      </c>
      <c r="H63" s="57">
        <f t="shared" si="0"/>
        <v>-317981.24468300119</v>
      </c>
      <c r="I63" s="61">
        <f t="shared" si="1"/>
        <v>-0.1362478574759072</v>
      </c>
    </row>
    <row r="64" spans="1:9">
      <c r="A64" s="17" t="s">
        <v>7387</v>
      </c>
      <c r="B64" s="65" t="s">
        <v>485</v>
      </c>
      <c r="C64" s="63" t="s">
        <v>7749</v>
      </c>
      <c r="D64" s="51">
        <v>3119009</v>
      </c>
      <c r="E64" s="54">
        <f ca="1">OFFSET('COC PIT COUNT DATA'!$C$1,MATCH(A64,'COC PIT COUNT DATA'!$A$2:$A$407,0),)</f>
        <v>913</v>
      </c>
      <c r="F64" s="57">
        <f ca="1">ROUND((E64/SUM($E$2:$E$399))*Inputs!$C$31,2)</f>
        <v>2325624.5299999998</v>
      </c>
      <c r="G64" s="57">
        <f>SUMIF(Data!A:A,A64,Data!BG:BG)</f>
        <v>3968980.9640285382</v>
      </c>
      <c r="H64" s="57">
        <f t="shared" si="0"/>
        <v>849971.9640285382</v>
      </c>
      <c r="I64" s="61">
        <f t="shared" si="1"/>
        <v>0.27251346951180272</v>
      </c>
    </row>
    <row r="65" spans="1:9">
      <c r="A65" s="17" t="s">
        <v>7388</v>
      </c>
      <c r="B65" s="65" t="s">
        <v>979</v>
      </c>
      <c r="C65" s="63" t="s">
        <v>7749</v>
      </c>
      <c r="D65" s="51">
        <v>9095871</v>
      </c>
      <c r="E65" s="54">
        <f ca="1">OFFSET('COC PIT COUNT DATA'!$C$1,MATCH(A65,'COC PIT COUNT DATA'!$A$2:$A$407,0),)</f>
        <v>2381</v>
      </c>
      <c r="F65" s="57">
        <f ca="1">ROUND((E65/SUM($E$2:$E$399))*Inputs!$C$31,2)</f>
        <v>6064963.8700000001</v>
      </c>
      <c r="G65" s="57">
        <f>SUMIF(Data!A:A,A65,Data!BG:BG)</f>
        <v>12512659.753175449</v>
      </c>
      <c r="H65" s="57">
        <f t="shared" si="0"/>
        <v>3416788.7531754486</v>
      </c>
      <c r="I65" s="61">
        <f t="shared" si="1"/>
        <v>0.37564173383455512</v>
      </c>
    </row>
    <row r="66" spans="1:9">
      <c r="A66" s="17" t="s">
        <v>7389</v>
      </c>
      <c r="B66" s="65" t="s">
        <v>1206</v>
      </c>
      <c r="C66" s="63" t="s">
        <v>7749</v>
      </c>
      <c r="D66" s="51">
        <v>9403698</v>
      </c>
      <c r="E66" s="54">
        <f ca="1">OFFSET('COC PIT COUNT DATA'!$C$1,MATCH(A66,'COC PIT COUNT DATA'!$A$2:$A$407,0),)</f>
        <v>7298</v>
      </c>
      <c r="F66" s="57">
        <f ca="1">ROUND((E66/SUM($E$2:$E$399))*Inputs!$C$31,2)</f>
        <v>18589712.870000001</v>
      </c>
      <c r="G66" s="57">
        <f>SUMIF(Data!A:A,A66,Data!BG:BG)</f>
        <v>6189626.890586568</v>
      </c>
      <c r="H66" s="57">
        <f t="shared" si="0"/>
        <v>-3214071.109413432</v>
      </c>
      <c r="I66" s="61">
        <f t="shared" si="1"/>
        <v>-0.34178799759556633</v>
      </c>
    </row>
    <row r="67" spans="1:9">
      <c r="A67" s="17" t="s">
        <v>7390</v>
      </c>
      <c r="B67" s="65" t="s">
        <v>1156</v>
      </c>
      <c r="C67" s="63" t="s">
        <v>7749</v>
      </c>
      <c r="D67" s="51">
        <v>3475955</v>
      </c>
      <c r="E67" s="54">
        <f ca="1">OFFSET('COC PIT COUNT DATA'!$C$1,MATCH(A67,'COC PIT COUNT DATA'!$A$2:$A$407,0),)</f>
        <v>953</v>
      </c>
      <c r="F67" s="57">
        <f ca="1">ROUND((E67/SUM($E$2:$E$399))*Inputs!$C$31,2)</f>
        <v>2427513.89</v>
      </c>
      <c r="G67" s="57">
        <f>SUMIF(Data!A:A,A67,Data!BG:BG)</f>
        <v>3031966.0007317904</v>
      </c>
      <c r="H67" s="57">
        <f t="shared" ref="H67:H130" si="2">G67-D67</f>
        <v>-443988.99926820956</v>
      </c>
      <c r="I67" s="61">
        <f t="shared" ref="I67:I130" si="3">H67/D67</f>
        <v>-0.12773151530103513</v>
      </c>
    </row>
    <row r="68" spans="1:9">
      <c r="A68" s="17" t="s">
        <v>7391</v>
      </c>
      <c r="B68" s="65" t="s">
        <v>5381</v>
      </c>
      <c r="C68" s="63" t="s">
        <v>7749</v>
      </c>
      <c r="D68" s="51">
        <v>2320545</v>
      </c>
      <c r="E68" s="54">
        <f ca="1">OFFSET('COC PIT COUNT DATA'!$C$1,MATCH(A68,'COC PIT COUNT DATA'!$A$2:$A$407,0),)</f>
        <v>1198</v>
      </c>
      <c r="F68" s="57">
        <f ca="1">ROUND((E68/SUM($E$2:$E$399))*Inputs!$C$31,2)</f>
        <v>3051586.19</v>
      </c>
      <c r="G68" s="57">
        <f>SUMIF(Data!A:A,A68,Data!BG:BG)</f>
        <v>2029369.2318523452</v>
      </c>
      <c r="H68" s="57">
        <f t="shared" si="2"/>
        <v>-291175.76814765483</v>
      </c>
      <c r="I68" s="61">
        <f t="shared" si="3"/>
        <v>-0.12547732026211722</v>
      </c>
    </row>
    <row r="69" spans="1:9">
      <c r="A69" s="17" t="s">
        <v>7392</v>
      </c>
      <c r="B69" s="65" t="s">
        <v>5985</v>
      </c>
      <c r="C69" s="63" t="s">
        <v>7749</v>
      </c>
      <c r="D69" s="51">
        <v>5567839</v>
      </c>
      <c r="E69" s="54">
        <f ca="1">OFFSET('COC PIT COUNT DATA'!$C$1,MATCH(A69,'COC PIT COUNT DATA'!$A$2:$A$407,0),)</f>
        <v>1931</v>
      </c>
      <c r="F69" s="57">
        <f ca="1">ROUND((E69/SUM($E$2:$E$399))*Inputs!$C$31,2)</f>
        <v>4918708.63</v>
      </c>
      <c r="G69" s="57">
        <f>SUMIF(Data!A:A,A69,Data!BG:BG)</f>
        <v>4857707.2719443673</v>
      </c>
      <c r="H69" s="57">
        <f t="shared" si="2"/>
        <v>-710131.72805563267</v>
      </c>
      <c r="I69" s="61">
        <f t="shared" si="3"/>
        <v>-0.12754171377003407</v>
      </c>
    </row>
    <row r="70" spans="1:9">
      <c r="A70" s="17" t="s">
        <v>7393</v>
      </c>
      <c r="B70" s="65" t="s">
        <v>5942</v>
      </c>
      <c r="C70" s="63" t="s">
        <v>7749</v>
      </c>
      <c r="D70" s="51">
        <v>2991505</v>
      </c>
      <c r="E70" s="54">
        <f ca="1">OFFSET('COC PIT COUNT DATA'!$C$1,MATCH(A70,'COC PIT COUNT DATA'!$A$2:$A$407,0),)</f>
        <v>3387</v>
      </c>
      <c r="F70" s="57">
        <f ca="1">ROUND((E70/SUM($E$2:$E$399))*Inputs!$C$31,2)</f>
        <v>8627481.1600000001</v>
      </c>
      <c r="G70" s="57">
        <f>SUMIF(Data!A:A,A70,Data!BG:BG)</f>
        <v>3012890.3269789666</v>
      </c>
      <c r="H70" s="57">
        <f t="shared" si="2"/>
        <v>21385.326978966594</v>
      </c>
      <c r="I70" s="61">
        <f t="shared" si="3"/>
        <v>7.148685019402138E-3</v>
      </c>
    </row>
    <row r="71" spans="1:9">
      <c r="A71" s="17" t="s">
        <v>7394</v>
      </c>
      <c r="B71" s="65" t="s">
        <v>2885</v>
      </c>
      <c r="C71" s="63" t="s">
        <v>7749</v>
      </c>
      <c r="D71" s="51">
        <v>2258430</v>
      </c>
      <c r="E71" s="54">
        <f ca="1">OFFSET('COC PIT COUNT DATA'!$C$1,MATCH(A71,'COC PIT COUNT DATA'!$A$2:$A$407,0),)</f>
        <v>464</v>
      </c>
      <c r="F71" s="57">
        <f ca="1">ROUND((E71/SUM($E$2:$E$399))*Inputs!$C$31,2)</f>
        <v>1181916.52</v>
      </c>
      <c r="G71" s="57">
        <f>SUMIF(Data!A:A,A71,Data!BG:BG)</f>
        <v>1778633.0458753903</v>
      </c>
      <c r="H71" s="57">
        <f t="shared" si="2"/>
        <v>-479796.95412460971</v>
      </c>
      <c r="I71" s="61">
        <f t="shared" si="3"/>
        <v>-0.21244712217098149</v>
      </c>
    </row>
    <row r="72" spans="1:9">
      <c r="A72" s="17" t="s">
        <v>7395</v>
      </c>
      <c r="B72" s="65" t="s">
        <v>1113</v>
      </c>
      <c r="C72" s="63" t="s">
        <v>7749</v>
      </c>
      <c r="D72" s="51">
        <v>1604151</v>
      </c>
      <c r="E72" s="54">
        <f ca="1">OFFSET('COC PIT COUNT DATA'!$C$1,MATCH(A72,'COC PIT COUNT DATA'!$A$2:$A$407,0),)</f>
        <v>1325</v>
      </c>
      <c r="F72" s="57">
        <f ca="1">ROUND((E72/SUM($E$2:$E$399))*Inputs!$C$31,2)</f>
        <v>3375084.89</v>
      </c>
      <c r="G72" s="57">
        <f>SUMIF(Data!A:A,A72,Data!BG:BG)</f>
        <v>1704026.6014687619</v>
      </c>
      <c r="H72" s="57">
        <f t="shared" si="2"/>
        <v>99875.601468761917</v>
      </c>
      <c r="I72" s="61">
        <f t="shared" si="3"/>
        <v>6.2260723254083883E-2</v>
      </c>
    </row>
    <row r="73" spans="1:9">
      <c r="A73" s="17" t="s">
        <v>7396</v>
      </c>
      <c r="B73" s="65" t="s">
        <v>1386</v>
      </c>
      <c r="C73" s="63" t="s">
        <v>7749</v>
      </c>
      <c r="D73" s="51">
        <v>410777</v>
      </c>
      <c r="E73" s="54">
        <f ca="1">OFFSET('COC PIT COUNT DATA'!$C$1,MATCH(A73,'COC PIT COUNT DATA'!$A$2:$A$407,0),)</f>
        <v>683</v>
      </c>
      <c r="F73" s="57">
        <f ca="1">ROUND((E73/SUM($E$2:$E$399))*Inputs!$C$31,2)</f>
        <v>1739760.74</v>
      </c>
      <c r="G73" s="57">
        <f>SUMIF(Data!A:A,A73,Data!BG:BG)</f>
        <v>740407.34008622251</v>
      </c>
      <c r="H73" s="57">
        <f t="shared" si="2"/>
        <v>329630.34008622251</v>
      </c>
      <c r="I73" s="61">
        <f t="shared" si="3"/>
        <v>0.80245568784577159</v>
      </c>
    </row>
    <row r="74" spans="1:9">
      <c r="A74" s="17" t="s">
        <v>7397</v>
      </c>
      <c r="B74" s="65" t="s">
        <v>5972</v>
      </c>
      <c r="C74" s="63" t="s">
        <v>7749</v>
      </c>
      <c r="D74" s="51">
        <v>1823393</v>
      </c>
      <c r="E74" s="54">
        <f ca="1">OFFSET('COC PIT COUNT DATA'!$C$1,MATCH(A74,'COC PIT COUNT DATA'!$A$2:$A$407,0),)</f>
        <v>863</v>
      </c>
      <c r="F74" s="57">
        <f ca="1">ROUND((E74/SUM($E$2:$E$399))*Inputs!$C$31,2)</f>
        <v>2198262.84</v>
      </c>
      <c r="G74" s="57">
        <f>SUMIF(Data!A:A,A74,Data!BG:BG)</f>
        <v>2216782.8690599287</v>
      </c>
      <c r="H74" s="57">
        <f t="shared" si="2"/>
        <v>393389.86905992869</v>
      </c>
      <c r="I74" s="61">
        <f t="shared" si="3"/>
        <v>0.21574606739190547</v>
      </c>
    </row>
    <row r="75" spans="1:9">
      <c r="A75" s="17" t="s">
        <v>7398</v>
      </c>
      <c r="B75" s="65" t="s">
        <v>4742</v>
      </c>
      <c r="C75" s="63" t="s">
        <v>7749</v>
      </c>
      <c r="D75" s="51">
        <v>6491886</v>
      </c>
      <c r="E75" s="54">
        <f ca="1">OFFSET('COC PIT COUNT DATA'!$C$1,MATCH(A75,'COC PIT COUNT DATA'!$A$2:$A$407,0),)</f>
        <v>2112</v>
      </c>
      <c r="F75" s="57">
        <f ca="1">ROUND((E75/SUM($E$2:$E$399))*Inputs!$C$31,2)</f>
        <v>5379757.96</v>
      </c>
      <c r="G75" s="57">
        <f>SUMIF(Data!A:A,A75,Data!BG:BG)</f>
        <v>6240500.5522906398</v>
      </c>
      <c r="H75" s="57">
        <f t="shared" si="2"/>
        <v>-251385.44770936016</v>
      </c>
      <c r="I75" s="61">
        <f t="shared" si="3"/>
        <v>-3.8723022509846931E-2</v>
      </c>
    </row>
    <row r="76" spans="1:9">
      <c r="A76" s="17" t="s">
        <v>7399</v>
      </c>
      <c r="B76" s="65" t="s">
        <v>1478</v>
      </c>
      <c r="C76" s="63" t="s">
        <v>7749</v>
      </c>
      <c r="D76" s="51">
        <v>961947</v>
      </c>
      <c r="E76" s="54">
        <f ca="1">OFFSET('COC PIT COUNT DATA'!$C$1,MATCH(A76,'COC PIT COUNT DATA'!$A$2:$A$407,0),)</f>
        <v>870</v>
      </c>
      <c r="F76" s="57">
        <f ca="1">ROUND((E76/SUM($E$2:$E$399))*Inputs!$C$31,2)</f>
        <v>2216093.48</v>
      </c>
      <c r="G76" s="57">
        <f>SUMIF(Data!A:A,A76,Data!BG:BG)</f>
        <v>1975007.4991120459</v>
      </c>
      <c r="H76" s="57">
        <f t="shared" si="2"/>
        <v>1013060.4991120459</v>
      </c>
      <c r="I76" s="61">
        <f t="shared" si="3"/>
        <v>1.0531354628810587</v>
      </c>
    </row>
    <row r="77" spans="1:9">
      <c r="A77" s="17" t="s">
        <v>7400</v>
      </c>
      <c r="B77" s="65" t="s">
        <v>1373</v>
      </c>
      <c r="C77" s="63" t="s">
        <v>7749</v>
      </c>
      <c r="D77" s="51">
        <v>907943</v>
      </c>
      <c r="E77" s="54">
        <f ca="1">OFFSET('COC PIT COUNT DATA'!$C$1,MATCH(A77,'COC PIT COUNT DATA'!$A$2:$A$407,0),)</f>
        <v>2412</v>
      </c>
      <c r="F77" s="57">
        <f ca="1">ROUND((E77/SUM($E$2:$E$399))*Inputs!$C$31,2)</f>
        <v>6143928.1200000001</v>
      </c>
      <c r="G77" s="57">
        <f>SUMIF(Data!A:A,A77,Data!BG:BG)</f>
        <v>1559232.8067710502</v>
      </c>
      <c r="H77" s="57">
        <f t="shared" si="2"/>
        <v>651289.80677105021</v>
      </c>
      <c r="I77" s="61">
        <f t="shared" si="3"/>
        <v>0.71732455316143218</v>
      </c>
    </row>
    <row r="78" spans="1:9">
      <c r="A78" s="17" t="s">
        <v>7401</v>
      </c>
      <c r="B78" s="65" t="s">
        <v>2444</v>
      </c>
      <c r="C78" s="63" t="s">
        <v>7749</v>
      </c>
      <c r="D78" s="51">
        <v>4160406</v>
      </c>
      <c r="E78" s="54">
        <f ca="1">OFFSET('COC PIT COUNT DATA'!$C$1,MATCH(A78,'COC PIT COUNT DATA'!$A$2:$A$407,0),)</f>
        <v>1853</v>
      </c>
      <c r="F78" s="57">
        <f ca="1">ROUND((E78/SUM($E$2:$E$399))*Inputs!$C$31,2)</f>
        <v>4720024.38</v>
      </c>
      <c r="G78" s="57">
        <f>SUMIF(Data!A:A,A78,Data!BG:BG)</f>
        <v>4028128.0641705599</v>
      </c>
      <c r="H78" s="57">
        <f t="shared" si="2"/>
        <v>-132277.93582944013</v>
      </c>
      <c r="I78" s="61">
        <f t="shared" si="3"/>
        <v>-3.1794477709492806E-2</v>
      </c>
    </row>
    <row r="79" spans="1:9">
      <c r="A79" s="17" t="s">
        <v>7402</v>
      </c>
      <c r="B79" s="65" t="s">
        <v>4807</v>
      </c>
      <c r="C79" s="63" t="s">
        <v>7749</v>
      </c>
      <c r="D79" s="51">
        <v>1507850</v>
      </c>
      <c r="E79" s="54">
        <f ca="1">OFFSET('COC PIT COUNT DATA'!$C$1,MATCH(A79,'COC PIT COUNT DATA'!$A$2:$A$407,0),)</f>
        <v>1014</v>
      </c>
      <c r="F79" s="57">
        <f ca="1">ROUND((E79/SUM($E$2:$E$399))*Inputs!$C$31,2)</f>
        <v>2582895.16</v>
      </c>
      <c r="G79" s="57">
        <f>SUMIF(Data!A:A,A79,Data!BG:BG)</f>
        <v>1444496.196936341</v>
      </c>
      <c r="H79" s="57">
        <f t="shared" si="2"/>
        <v>-63353.803063658997</v>
      </c>
      <c r="I79" s="61">
        <f t="shared" si="3"/>
        <v>-4.2015985053990117E-2</v>
      </c>
    </row>
    <row r="80" spans="1:9">
      <c r="A80" s="17" t="s">
        <v>7403</v>
      </c>
      <c r="B80" s="65" t="s">
        <v>5923</v>
      </c>
      <c r="C80" s="63" t="s">
        <v>7749</v>
      </c>
      <c r="D80" s="51">
        <v>333960</v>
      </c>
      <c r="E80" s="54">
        <f ca="1">OFFSET('COC PIT COUNT DATA'!$C$1,MATCH(A80,'COC PIT COUNT DATA'!$A$2:$A$407,0),)</f>
        <v>1161</v>
      </c>
      <c r="F80" s="57">
        <f ca="1">ROUND((E80/SUM($E$2:$E$399))*Inputs!$C$31,2)</f>
        <v>2957338.54</v>
      </c>
      <c r="G80" s="57">
        <f>SUMIF(Data!A:A,A80,Data!BG:BG)</f>
        <v>447958.92792488995</v>
      </c>
      <c r="H80" s="57">
        <f t="shared" si="2"/>
        <v>113998.92792488995</v>
      </c>
      <c r="I80" s="61">
        <f t="shared" si="3"/>
        <v>0.34135503630641378</v>
      </c>
    </row>
    <row r="81" spans="1:9">
      <c r="A81" s="17" t="s">
        <v>7404</v>
      </c>
      <c r="B81" s="65" t="s">
        <v>4770</v>
      </c>
      <c r="C81" s="63" t="s">
        <v>7749</v>
      </c>
      <c r="D81" s="51">
        <v>660742</v>
      </c>
      <c r="E81" s="54">
        <f ca="1">OFFSET('COC PIT COUNT DATA'!$C$1,MATCH(A81,'COC PIT COUNT DATA'!$A$2:$A$407,0),)</f>
        <v>1072</v>
      </c>
      <c r="F81" s="57">
        <f ca="1">ROUND((E81/SUM($E$2:$E$399))*Inputs!$C$31,2)</f>
        <v>2730634.72</v>
      </c>
      <c r="G81" s="57">
        <f>SUMIF(Data!A:A,A81,Data!BG:BG)</f>
        <v>1417685.7465680188</v>
      </c>
      <c r="H81" s="57">
        <f t="shared" si="2"/>
        <v>756943.7465680188</v>
      </c>
      <c r="I81" s="61">
        <f t="shared" si="3"/>
        <v>1.1455965362698584</v>
      </c>
    </row>
    <row r="82" spans="1:9">
      <c r="A82" s="17" t="s">
        <v>7405</v>
      </c>
      <c r="B82" s="65" t="s">
        <v>4500</v>
      </c>
      <c r="C82" s="63" t="s">
        <v>7749</v>
      </c>
      <c r="D82" s="51">
        <v>1295399</v>
      </c>
      <c r="E82" s="54">
        <f ca="1">OFFSET('COC PIT COUNT DATA'!$C$1,MATCH(A82,'COC PIT COUNT DATA'!$A$2:$A$407,0),)</f>
        <v>787</v>
      </c>
      <c r="F82" s="57">
        <f ca="1">ROUND((E82/SUM($E$2:$E$399))*Inputs!$C$31,2)</f>
        <v>2004673.07</v>
      </c>
      <c r="G82" s="57">
        <f>SUMIF(Data!A:A,A82,Data!BG:BG)</f>
        <v>869100.63090869621</v>
      </c>
      <c r="H82" s="57">
        <f t="shared" si="2"/>
        <v>-426298.36909130379</v>
      </c>
      <c r="I82" s="61">
        <f t="shared" si="3"/>
        <v>-0.32908653557035616</v>
      </c>
    </row>
    <row r="83" spans="1:9">
      <c r="A83" s="17" t="s">
        <v>7406</v>
      </c>
      <c r="B83" s="65" t="s">
        <v>4781</v>
      </c>
      <c r="C83" s="63" t="s">
        <v>7749</v>
      </c>
      <c r="D83" s="51">
        <v>642993</v>
      </c>
      <c r="E83" s="54">
        <f ca="1">OFFSET('COC PIT COUNT DATA'!$C$1,MATCH(A83,'COC PIT COUNT DATA'!$A$2:$A$407,0),)</f>
        <v>317</v>
      </c>
      <c r="F83" s="57">
        <f ca="1">ROUND((E83/SUM($E$2:$E$399))*Inputs!$C$31,2)</f>
        <v>807473.14</v>
      </c>
      <c r="G83" s="57">
        <f>SUMIF(Data!A:A,A83,Data!BG:BG)</f>
        <v>873200.41409199743</v>
      </c>
      <c r="H83" s="57">
        <f t="shared" si="2"/>
        <v>230207.41409199743</v>
      </c>
      <c r="I83" s="61">
        <f t="shared" si="3"/>
        <v>0.3580247593550745</v>
      </c>
    </row>
    <row r="84" spans="1:9">
      <c r="A84" s="17" t="s">
        <v>7407</v>
      </c>
      <c r="B84" s="65" t="s">
        <v>1899</v>
      </c>
      <c r="C84" s="63" t="s">
        <v>7749</v>
      </c>
      <c r="D84" s="51">
        <v>699588</v>
      </c>
      <c r="E84" s="54">
        <f ca="1">OFFSET('COC PIT COUNT DATA'!$C$1,MATCH(A84,'COC PIT COUNT DATA'!$A$2:$A$407,0),)</f>
        <v>1218</v>
      </c>
      <c r="F84" s="57">
        <f ca="1">ROUND((E84/SUM($E$2:$E$399))*Inputs!$C$31,2)</f>
        <v>3102530.87</v>
      </c>
      <c r="G84" s="57">
        <f>SUMIF(Data!A:A,A84,Data!BG:BG)</f>
        <v>690899.85995950736</v>
      </c>
      <c r="H84" s="57">
        <f t="shared" si="2"/>
        <v>-8688.1400404926389</v>
      </c>
      <c r="I84" s="61">
        <f t="shared" si="3"/>
        <v>-1.2418938061391332E-2</v>
      </c>
    </row>
    <row r="85" spans="1:9">
      <c r="A85" s="17" t="s">
        <v>7408</v>
      </c>
      <c r="B85" s="65" t="s">
        <v>932</v>
      </c>
      <c r="C85" s="63" t="s">
        <v>7749</v>
      </c>
      <c r="D85" s="51">
        <v>335226</v>
      </c>
      <c r="E85" s="54">
        <f ca="1">OFFSET('COC PIT COUNT DATA'!$C$1,MATCH(A85,'COC PIT COUNT DATA'!$A$2:$A$407,0),)</f>
        <v>1115</v>
      </c>
      <c r="F85" s="57">
        <f ca="1">ROUND((E85/SUM($E$2:$E$399))*Inputs!$C$31,2)</f>
        <v>2840165.78</v>
      </c>
      <c r="G85" s="57">
        <f>SUMIF(Data!A:A,A85,Data!BG:BG)</f>
        <v>371556.72661832464</v>
      </c>
      <c r="H85" s="57">
        <f t="shared" si="2"/>
        <v>36330.726618324639</v>
      </c>
      <c r="I85" s="61">
        <f t="shared" si="3"/>
        <v>0.10837681629206755</v>
      </c>
    </row>
    <row r="86" spans="1:9">
      <c r="A86" s="17" t="s">
        <v>7409</v>
      </c>
      <c r="B86" s="65" t="s">
        <v>4793</v>
      </c>
      <c r="C86" s="63" t="s">
        <v>7749</v>
      </c>
      <c r="D86" s="51">
        <v>1766436</v>
      </c>
      <c r="E86" s="54">
        <f ca="1">OFFSET('COC PIT COUNT DATA'!$C$1,MATCH(A86,'COC PIT COUNT DATA'!$A$2:$A$407,0),)</f>
        <v>1019</v>
      </c>
      <c r="F86" s="57">
        <f ca="1">ROUND((E86/SUM($E$2:$E$399))*Inputs!$C$31,2)</f>
        <v>2595631.33</v>
      </c>
      <c r="G86" s="57">
        <f>SUMIF(Data!A:A,A86,Data!BG:BG)</f>
        <v>1097111.5740387209</v>
      </c>
      <c r="H86" s="57">
        <f t="shared" si="2"/>
        <v>-669324.42596127908</v>
      </c>
      <c r="I86" s="61">
        <f t="shared" si="3"/>
        <v>-0.37891235570452542</v>
      </c>
    </row>
    <row r="87" spans="1:9">
      <c r="A87" s="17" t="s">
        <v>7410</v>
      </c>
      <c r="B87" s="65" t="s">
        <v>780</v>
      </c>
      <c r="C87" s="63" t="s">
        <v>7749</v>
      </c>
      <c r="D87" s="51">
        <v>879947</v>
      </c>
      <c r="E87" s="54">
        <f ca="1">OFFSET('COC PIT COUNT DATA'!$C$1,MATCH(A87,'COC PIT COUNT DATA'!$A$2:$A$407,0),)</f>
        <v>731</v>
      </c>
      <c r="F87" s="57">
        <f ca="1">ROUND((E87/SUM($E$2:$E$399))*Inputs!$C$31,2)</f>
        <v>1862027.97</v>
      </c>
      <c r="G87" s="57">
        <f>SUMIF(Data!A:A,A87,Data!BG:BG)</f>
        <v>1626872.4116027888</v>
      </c>
      <c r="H87" s="57">
        <f t="shared" si="2"/>
        <v>746925.41160278884</v>
      </c>
      <c r="I87" s="61">
        <f t="shared" si="3"/>
        <v>0.84882999953723215</v>
      </c>
    </row>
    <row r="88" spans="1:9">
      <c r="A88" s="17" t="s">
        <v>7411</v>
      </c>
      <c r="B88" s="65" t="s">
        <v>3168</v>
      </c>
      <c r="C88" s="63" t="s">
        <v>7750</v>
      </c>
      <c r="D88" s="51">
        <v>13138468</v>
      </c>
      <c r="E88" s="54">
        <f ca="1">OFFSET('COC PIT COUNT DATA'!$C$1,MATCH(A88,'COC PIT COUNT DATA'!$A$2:$A$407,0),)</f>
        <v>4152</v>
      </c>
      <c r="F88" s="57">
        <f ca="1">ROUND((E88/SUM($E$2:$E$399))*Inputs!$C$31,2)</f>
        <v>10576115.08</v>
      </c>
      <c r="G88" s="57">
        <f>SUMIF(Data!A:A,A88,Data!BG:BG)</f>
        <v>12708482.640872207</v>
      </c>
      <c r="H88" s="57">
        <f t="shared" si="2"/>
        <v>-429985.35912779346</v>
      </c>
      <c r="I88" s="61">
        <f t="shared" si="3"/>
        <v>-3.2727206789086326E-2</v>
      </c>
    </row>
    <row r="89" spans="1:9">
      <c r="A89" s="17" t="s">
        <v>7412</v>
      </c>
      <c r="B89" s="65" t="s">
        <v>1433</v>
      </c>
      <c r="C89" s="63" t="s">
        <v>7749</v>
      </c>
      <c r="D89" s="51">
        <v>4520464</v>
      </c>
      <c r="E89" s="54">
        <f ca="1">OFFSET('COC PIT COUNT DATA'!$C$1,MATCH(A89,'COC PIT COUNT DATA'!$A$2:$A$407,0),)</f>
        <v>2615</v>
      </c>
      <c r="F89" s="57">
        <f ca="1">ROUND((E89/SUM($E$2:$E$399))*Inputs!$C$31,2)</f>
        <v>6661016.5999999996</v>
      </c>
      <c r="G89" s="57">
        <f>SUMIF(Data!A:A,A89,Data!BG:BG)</f>
        <v>6040058.1821108442</v>
      </c>
      <c r="H89" s="57">
        <f t="shared" si="2"/>
        <v>1519594.1821108442</v>
      </c>
      <c r="I89" s="61">
        <f t="shared" si="3"/>
        <v>0.33615889477514788</v>
      </c>
    </row>
    <row r="90" spans="1:9">
      <c r="A90" s="17" t="s">
        <v>7413</v>
      </c>
      <c r="B90" s="65" t="s">
        <v>4972</v>
      </c>
      <c r="C90" s="63" t="s">
        <v>7749</v>
      </c>
      <c r="D90" s="51">
        <v>216903</v>
      </c>
      <c r="E90" s="54">
        <f ca="1">OFFSET('COC PIT COUNT DATA'!$C$1,MATCH(A90,'COC PIT COUNT DATA'!$A$2:$A$407,0),)</f>
        <v>562</v>
      </c>
      <c r="F90" s="57">
        <f ca="1">ROUND((E90/SUM($E$2:$E$399))*Inputs!$C$31,2)</f>
        <v>1431545.44</v>
      </c>
      <c r="G90" s="57">
        <f>SUMIF(Data!A:A,A90,Data!BG:BG)</f>
        <v>359839.58522750624</v>
      </c>
      <c r="H90" s="57">
        <f t="shared" si="2"/>
        <v>142936.58522750624</v>
      </c>
      <c r="I90" s="61">
        <f t="shared" si="3"/>
        <v>0.65898851204227804</v>
      </c>
    </row>
    <row r="91" spans="1:9">
      <c r="A91" s="17" t="s">
        <v>7414</v>
      </c>
      <c r="B91" s="65" t="s">
        <v>1466</v>
      </c>
      <c r="C91" s="63" t="s">
        <v>7749</v>
      </c>
      <c r="D91" s="51">
        <v>2058516</v>
      </c>
      <c r="E91" s="54">
        <f ca="1">OFFSET('COC PIT COUNT DATA'!$C$1,MATCH(A91,'COC PIT COUNT DATA'!$A$2:$A$407,0),)</f>
        <v>614</v>
      </c>
      <c r="F91" s="57">
        <f ca="1">ROUND((E91/SUM($E$2:$E$399))*Inputs!$C$31,2)</f>
        <v>1564001.6</v>
      </c>
      <c r="G91" s="57">
        <f>SUMIF(Data!A:A,A91,Data!BG:BG)</f>
        <v>1723369.9593115584</v>
      </c>
      <c r="H91" s="57">
        <f t="shared" si="2"/>
        <v>-335146.0406884416</v>
      </c>
      <c r="I91" s="61">
        <f t="shared" si="3"/>
        <v>-0.16280953885636137</v>
      </c>
    </row>
    <row r="92" spans="1:9">
      <c r="A92" s="17" t="s">
        <v>7415</v>
      </c>
      <c r="B92" s="65" t="s">
        <v>3592</v>
      </c>
      <c r="C92" s="63" t="s">
        <v>7749</v>
      </c>
      <c r="D92" s="51">
        <v>291885</v>
      </c>
      <c r="E92" s="54">
        <f ca="1">OFFSET('COC PIT COUNT DATA'!$C$1,MATCH(A92,'COC PIT COUNT DATA'!$A$2:$A$407,0),)</f>
        <v>615</v>
      </c>
      <c r="F92" s="57">
        <f ca="1">ROUND((E92/SUM($E$2:$E$399))*Inputs!$C$31,2)</f>
        <v>1566548.84</v>
      </c>
      <c r="G92" s="57">
        <f>SUMIF(Data!A:A,A92,Data!BG:BG)</f>
        <v>310146.95661854942</v>
      </c>
      <c r="H92" s="57">
        <f t="shared" si="2"/>
        <v>18261.956618549419</v>
      </c>
      <c r="I92" s="61">
        <f t="shared" si="3"/>
        <v>6.2565587880670195E-2</v>
      </c>
    </row>
    <row r="93" spans="1:9">
      <c r="A93" s="17" t="s">
        <v>7416</v>
      </c>
      <c r="B93" s="65" t="s">
        <v>6915</v>
      </c>
      <c r="C93" s="63" t="s">
        <v>7750</v>
      </c>
      <c r="D93" s="51">
        <v>4605398</v>
      </c>
      <c r="E93" s="54">
        <f ca="1">OFFSET('COC PIT COUNT DATA'!$C$1,MATCH(A93,'COC PIT COUNT DATA'!$A$2:$A$407,0),)</f>
        <v>1421</v>
      </c>
      <c r="F93" s="57">
        <f ca="1">ROUND((E93/SUM($E$2:$E$399))*Inputs!$C$31,2)</f>
        <v>3619619.35</v>
      </c>
      <c r="G93" s="57">
        <f>SUMIF(Data!A:A,A93,Data!BG:BG)</f>
        <v>4235596.6079839235</v>
      </c>
      <c r="H93" s="57">
        <f t="shared" si="2"/>
        <v>-369801.39201607648</v>
      </c>
      <c r="I93" s="61">
        <f t="shared" si="3"/>
        <v>-8.0297379730498095E-2</v>
      </c>
    </row>
    <row r="94" spans="1:9">
      <c r="A94" s="17" t="s">
        <v>7417</v>
      </c>
      <c r="B94" s="65" t="s">
        <v>3810</v>
      </c>
      <c r="C94" s="63" t="s">
        <v>7749</v>
      </c>
      <c r="D94" s="51">
        <v>1403066</v>
      </c>
      <c r="E94" s="54">
        <f ca="1">OFFSET('COC PIT COUNT DATA'!$C$1,MATCH(A94,'COC PIT COUNT DATA'!$A$2:$A$407,0),)</f>
        <v>389</v>
      </c>
      <c r="F94" s="57">
        <f ca="1">ROUND((E94/SUM($E$2:$E$399))*Inputs!$C$31,2)</f>
        <v>990873.98</v>
      </c>
      <c r="G94" s="57">
        <f>SUMIF(Data!A:A,A94,Data!BG:BG)</f>
        <v>813258.05177231273</v>
      </c>
      <c r="H94" s="57">
        <f t="shared" si="2"/>
        <v>-589807.94822768727</v>
      </c>
      <c r="I94" s="61">
        <f t="shared" si="3"/>
        <v>-0.42037077958391644</v>
      </c>
    </row>
    <row r="95" spans="1:9">
      <c r="A95" s="17" t="s">
        <v>7418</v>
      </c>
      <c r="B95" s="65" t="s">
        <v>341</v>
      </c>
      <c r="C95" s="63" t="s">
        <v>7749</v>
      </c>
      <c r="D95" s="51">
        <v>4618585</v>
      </c>
      <c r="E95" s="54">
        <f ca="1">OFFSET('COC PIT COUNT DATA'!$C$1,MATCH(A95,'COC PIT COUNT DATA'!$A$2:$A$407,0),)</f>
        <v>4317</v>
      </c>
      <c r="F95" s="57">
        <f ca="1">ROUND((E95/SUM($E$2:$E$399))*Inputs!$C$31,2)</f>
        <v>10996408.67</v>
      </c>
      <c r="G95" s="57">
        <f>SUMIF(Data!A:A,A95,Data!BG:BG)</f>
        <v>3417247.8919943925</v>
      </c>
      <c r="H95" s="57">
        <f t="shared" si="2"/>
        <v>-1201337.1080056075</v>
      </c>
      <c r="I95" s="61">
        <f t="shared" si="3"/>
        <v>-0.26010934258124674</v>
      </c>
    </row>
    <row r="96" spans="1:9">
      <c r="A96" s="17" t="s">
        <v>7419</v>
      </c>
      <c r="B96" s="65" t="s">
        <v>1492</v>
      </c>
      <c r="C96" s="63" t="s">
        <v>7749</v>
      </c>
      <c r="D96" s="51">
        <v>15655848</v>
      </c>
      <c r="E96" s="54">
        <f ca="1">OFFSET('COC PIT COUNT DATA'!$C$1,MATCH(A96,'COC PIT COUNT DATA'!$A$2:$A$407,0),)</f>
        <v>5797</v>
      </c>
      <c r="F96" s="57">
        <f ca="1">ROUND((E96/SUM($E$2:$E$399))*Inputs!$C$31,2)</f>
        <v>14766314.810000001</v>
      </c>
      <c r="G96" s="57">
        <f>SUMIF(Data!A:A,A96,Data!BG:BG)</f>
        <v>22271178.53242784</v>
      </c>
      <c r="H96" s="57">
        <f t="shared" si="2"/>
        <v>6615330.5324278399</v>
      </c>
      <c r="I96" s="61">
        <f t="shared" si="3"/>
        <v>0.42254693149983569</v>
      </c>
    </row>
    <row r="97" spans="1:9">
      <c r="A97" s="17" t="s">
        <v>7420</v>
      </c>
      <c r="B97" s="65" t="s">
        <v>1472</v>
      </c>
      <c r="C97" s="63" t="s">
        <v>7749</v>
      </c>
      <c r="D97" s="51">
        <v>1439316</v>
      </c>
      <c r="E97" s="54">
        <f ca="1">OFFSET('COC PIT COUNT DATA'!$C$1,MATCH(A97,'COC PIT COUNT DATA'!$A$2:$A$407,0),)</f>
        <v>473</v>
      </c>
      <c r="F97" s="57">
        <f ca="1">ROUND((E97/SUM($E$2:$E$399))*Inputs!$C$31,2)</f>
        <v>1204841.6299999999</v>
      </c>
      <c r="G97" s="57">
        <f>SUMIF(Data!A:A,A97,Data!BG:BG)</f>
        <v>1816955.4408798609</v>
      </c>
      <c r="H97" s="57">
        <f t="shared" si="2"/>
        <v>377639.44087986089</v>
      </c>
      <c r="I97" s="61">
        <f t="shared" si="3"/>
        <v>0.2623742394858814</v>
      </c>
    </row>
    <row r="98" spans="1:9">
      <c r="A98" s="17" t="s">
        <v>7421</v>
      </c>
      <c r="B98" s="65" t="s">
        <v>338</v>
      </c>
      <c r="C98" s="63" t="s">
        <v>7750</v>
      </c>
      <c r="D98" s="51">
        <v>316042</v>
      </c>
      <c r="E98" s="54">
        <f ca="1">OFFSET('COC PIT COUNT DATA'!$C$1,MATCH(A98,'COC PIT COUNT DATA'!$A$2:$A$407,0),)</f>
        <v>226</v>
      </c>
      <c r="F98" s="57">
        <f ca="1">ROUND((E98/SUM($E$2:$E$399))*Inputs!$C$31,2)</f>
        <v>575674.86</v>
      </c>
      <c r="G98" s="57">
        <f>SUMIF(Data!A:A,A98,Data!BG:BG)</f>
        <v>844568.5574503314</v>
      </c>
      <c r="H98" s="57">
        <f t="shared" si="2"/>
        <v>528526.5574503314</v>
      </c>
      <c r="I98" s="61">
        <f t="shared" si="3"/>
        <v>1.6723301252692091</v>
      </c>
    </row>
    <row r="99" spans="1:9">
      <c r="A99" s="17" t="s">
        <v>7422</v>
      </c>
      <c r="B99" s="65" t="s">
        <v>360</v>
      </c>
      <c r="C99" s="63" t="s">
        <v>7749</v>
      </c>
      <c r="D99" s="51">
        <v>1146459</v>
      </c>
      <c r="E99" s="54">
        <f ca="1">OFFSET('COC PIT COUNT DATA'!$C$1,MATCH(A99,'COC PIT COUNT DATA'!$A$2:$A$407,0),)</f>
        <v>407</v>
      </c>
      <c r="F99" s="57">
        <f ca="1">ROUND((E99/SUM($E$2:$E$399))*Inputs!$C$31,2)</f>
        <v>1036724.19</v>
      </c>
      <c r="G99" s="57">
        <f>SUMIF(Data!A:A,A99,Data!BG:BG)</f>
        <v>1085884.1898777636</v>
      </c>
      <c r="H99" s="57">
        <f t="shared" si="2"/>
        <v>-60574.810122236377</v>
      </c>
      <c r="I99" s="61">
        <f t="shared" si="3"/>
        <v>-5.2836438217360039E-2</v>
      </c>
    </row>
    <row r="100" spans="1:9">
      <c r="A100" s="17" t="s">
        <v>7423</v>
      </c>
      <c r="B100" s="65" t="s">
        <v>974</v>
      </c>
      <c r="C100" s="63" t="s">
        <v>7749</v>
      </c>
      <c r="D100" s="51">
        <v>1016818</v>
      </c>
      <c r="E100" s="54">
        <f ca="1">OFFSET('COC PIT COUNT DATA'!$C$1,MATCH(A100,'COC PIT COUNT DATA'!$A$2:$A$407,0),)</f>
        <v>371</v>
      </c>
      <c r="F100" s="57">
        <f ca="1">ROUND((E100/SUM($E$2:$E$399))*Inputs!$C$31,2)</f>
        <v>945023.77</v>
      </c>
      <c r="G100" s="57">
        <f>SUMIF(Data!A:A,A100,Data!BG:BG)</f>
        <v>1158990.051741644</v>
      </c>
      <c r="H100" s="57">
        <f t="shared" si="2"/>
        <v>142172.05174164404</v>
      </c>
      <c r="I100" s="61">
        <f t="shared" si="3"/>
        <v>0.13982054973618094</v>
      </c>
    </row>
    <row r="101" spans="1:9">
      <c r="A101" s="17" t="s">
        <v>7424</v>
      </c>
      <c r="B101" s="65" t="s">
        <v>3100</v>
      </c>
      <c r="C101" s="63" t="s">
        <v>7749</v>
      </c>
      <c r="D101" s="51">
        <v>2267992</v>
      </c>
      <c r="E101" s="54">
        <f ca="1">OFFSET('COC PIT COUNT DATA'!$C$1,MATCH(A101,'COC PIT COUNT DATA'!$A$2:$A$407,0),)</f>
        <v>415</v>
      </c>
      <c r="F101" s="57">
        <f ca="1">ROUND((E101/SUM($E$2:$E$399))*Inputs!$C$31,2)</f>
        <v>1057102.06</v>
      </c>
      <c r="G101" s="57">
        <f>SUMIF(Data!A:A,A101,Data!BG:BG)</f>
        <v>2104875.1819124911</v>
      </c>
      <c r="H101" s="57">
        <f t="shared" si="2"/>
        <v>-163116.8180875089</v>
      </c>
      <c r="I101" s="61">
        <f t="shared" si="3"/>
        <v>-7.1921249319886887E-2</v>
      </c>
    </row>
    <row r="102" spans="1:9">
      <c r="A102" s="17" t="s">
        <v>7425</v>
      </c>
      <c r="B102" s="65" t="s">
        <v>5390</v>
      </c>
      <c r="C102" s="63" t="s">
        <v>7749</v>
      </c>
      <c r="D102" s="51">
        <v>1582329</v>
      </c>
      <c r="E102" s="54">
        <f ca="1">OFFSET('COC PIT COUNT DATA'!$C$1,MATCH(A102,'COC PIT COUNT DATA'!$A$2:$A$407,0),)</f>
        <v>1100</v>
      </c>
      <c r="F102" s="57">
        <f ca="1">ROUND((E102/SUM($E$2:$E$399))*Inputs!$C$31,2)</f>
        <v>2801957.27</v>
      </c>
      <c r="G102" s="57">
        <f>SUMIF(Data!A:A,A102,Data!BG:BG)</f>
        <v>1290700.7932670615</v>
      </c>
      <c r="H102" s="57">
        <f t="shared" si="2"/>
        <v>-291628.20673293853</v>
      </c>
      <c r="I102" s="61">
        <f t="shared" si="3"/>
        <v>-0.18430314222449221</v>
      </c>
    </row>
    <row r="103" spans="1:9">
      <c r="A103" s="17" t="s">
        <v>7426</v>
      </c>
      <c r="B103" s="65" t="s">
        <v>1153</v>
      </c>
      <c r="C103" s="63" t="s">
        <v>7749</v>
      </c>
      <c r="D103" s="51">
        <v>3113356</v>
      </c>
      <c r="E103" s="54">
        <f ca="1">OFFSET('COC PIT COUNT DATA'!$C$1,MATCH(A103,'COC PIT COUNT DATA'!$A$2:$A$407,0),)</f>
        <v>684</v>
      </c>
      <c r="F103" s="57">
        <f ca="1">ROUND((E103/SUM($E$2:$E$399))*Inputs!$C$31,2)</f>
        <v>1742307.98</v>
      </c>
      <c r="G103" s="57">
        <f>SUMIF(Data!A:A,A103,Data!BG:BG)</f>
        <v>3146368.5153732421</v>
      </c>
      <c r="H103" s="57">
        <f t="shared" si="2"/>
        <v>33012.515373242088</v>
      </c>
      <c r="I103" s="61">
        <f t="shared" si="3"/>
        <v>1.0603514462606297E-2</v>
      </c>
    </row>
    <row r="104" spans="1:9">
      <c r="A104" s="17" t="s">
        <v>1912</v>
      </c>
      <c r="B104" s="65" t="s">
        <v>1892</v>
      </c>
      <c r="C104" s="63" t="s">
        <v>7749</v>
      </c>
      <c r="D104" s="51">
        <v>1237030</v>
      </c>
      <c r="E104" s="54">
        <f ca="1">OFFSET('COC PIT COUNT DATA'!$C$1,MATCH(A104,'COC PIT COUNT DATA'!$A$2:$A$407,0),)</f>
        <v>2717</v>
      </c>
      <c r="F104" s="57">
        <f ca="1">ROUND((E104/SUM($E$2:$E$399))*Inputs!$C$31,2)</f>
        <v>6920834.46</v>
      </c>
      <c r="G104" s="57">
        <f>SUMIF(Data!A:A,A104,Data!BG:BG)</f>
        <v>1551991.0792748677</v>
      </c>
      <c r="H104" s="57">
        <f t="shared" si="2"/>
        <v>314961.07927486766</v>
      </c>
      <c r="I104" s="61">
        <f t="shared" si="3"/>
        <v>0.25461070408548514</v>
      </c>
    </row>
    <row r="105" spans="1:9">
      <c r="A105" s="17" t="s">
        <v>7427</v>
      </c>
      <c r="B105" s="65" t="s">
        <v>1924</v>
      </c>
      <c r="C105" s="63" t="s">
        <v>7749</v>
      </c>
      <c r="D105" s="51">
        <v>5110994</v>
      </c>
      <c r="E105" s="54">
        <f ca="1">OFFSET('COC PIT COUNT DATA'!$C$1,MATCH(A105,'COC PIT COUNT DATA'!$A$2:$A$407,0),)</f>
        <v>4903</v>
      </c>
      <c r="F105" s="57">
        <f ca="1">ROUND((E105/SUM($E$2:$E$399))*Inputs!$C$31,2)</f>
        <v>12489087.720000001</v>
      </c>
      <c r="G105" s="57">
        <f>SUMIF(Data!A:A,A105,Data!BG:BG)</f>
        <v>3769085.3810234694</v>
      </c>
      <c r="H105" s="57">
        <f t="shared" si="2"/>
        <v>-1341908.6189765306</v>
      </c>
      <c r="I105" s="61">
        <f t="shared" si="3"/>
        <v>-0.26255335439183269</v>
      </c>
    </row>
    <row r="106" spans="1:9">
      <c r="A106" s="17" t="s">
        <v>7428</v>
      </c>
      <c r="B106" s="65" t="s">
        <v>5434</v>
      </c>
      <c r="C106" s="63" t="s">
        <v>7749</v>
      </c>
      <c r="D106" s="51">
        <v>1139877</v>
      </c>
      <c r="E106" s="54">
        <f ca="1">OFFSET('COC PIT COUNT DATA'!$C$1,MATCH(A106,'COC PIT COUNT DATA'!$A$2:$A$407,0),)</f>
        <v>276</v>
      </c>
      <c r="F106" s="57">
        <f ca="1">ROUND((E106/SUM($E$2:$E$399))*Inputs!$C$31,2)</f>
        <v>703036.55</v>
      </c>
      <c r="G106" s="57">
        <f>SUMIF(Data!A:A,A106,Data!BG:BG)</f>
        <v>658093.43510949158</v>
      </c>
      <c r="H106" s="57">
        <f t="shared" si="2"/>
        <v>-481783.56489050842</v>
      </c>
      <c r="I106" s="61">
        <f t="shared" si="3"/>
        <v>-0.42266276527248853</v>
      </c>
    </row>
    <row r="107" spans="1:9">
      <c r="A107" s="17" t="s">
        <v>7429</v>
      </c>
      <c r="B107" s="65" t="s">
        <v>2236</v>
      </c>
      <c r="C107" s="63" t="s">
        <v>7749</v>
      </c>
      <c r="D107" s="51">
        <v>6931246</v>
      </c>
      <c r="E107" s="54">
        <f ca="1">OFFSET('COC PIT COUNT DATA'!$C$1,MATCH(A107,'COC PIT COUNT DATA'!$A$2:$A$407,0),)</f>
        <v>1975</v>
      </c>
      <c r="F107" s="57">
        <f ca="1">ROUND((E107/SUM($E$2:$E$399))*Inputs!$C$31,2)</f>
        <v>5030786.92</v>
      </c>
      <c r="G107" s="57">
        <f>SUMIF(Data!A:A,A107,Data!BG:BG)</f>
        <v>11627371.339558735</v>
      </c>
      <c r="H107" s="57">
        <f t="shared" si="2"/>
        <v>4696125.3395587355</v>
      </c>
      <c r="I107" s="61">
        <f t="shared" si="3"/>
        <v>0.67752974567036506</v>
      </c>
    </row>
    <row r="108" spans="1:9">
      <c r="A108" s="17" t="s">
        <v>7430</v>
      </c>
      <c r="B108" s="65" t="s">
        <v>1197</v>
      </c>
      <c r="C108" s="63" t="s">
        <v>7749</v>
      </c>
      <c r="D108" s="51">
        <v>2672222</v>
      </c>
      <c r="E108" s="54">
        <f ca="1">OFFSET('COC PIT COUNT DATA'!$C$1,MATCH(A108,'COC PIT COUNT DATA'!$A$2:$A$407,0),)</f>
        <v>830</v>
      </c>
      <c r="F108" s="57">
        <f ca="1">ROUND((E108/SUM($E$2:$E$399))*Inputs!$C$31,2)</f>
        <v>2114204.12</v>
      </c>
      <c r="G108" s="57">
        <f>SUMIF(Data!A:A,A108,Data!BG:BG)</f>
        <v>1965245.9565580308</v>
      </c>
      <c r="H108" s="57">
        <f t="shared" si="2"/>
        <v>-706976.0434419692</v>
      </c>
      <c r="I108" s="61">
        <f t="shared" si="3"/>
        <v>-0.26456486154292913</v>
      </c>
    </row>
    <row r="109" spans="1:9">
      <c r="A109" s="17" t="s">
        <v>7431</v>
      </c>
      <c r="B109" s="65" t="s">
        <v>475</v>
      </c>
      <c r="C109" s="63" t="s">
        <v>7749</v>
      </c>
      <c r="D109" s="51">
        <v>530996</v>
      </c>
      <c r="E109" s="54">
        <f ca="1">OFFSET('COC PIT COUNT DATA'!$C$1,MATCH(A109,'COC PIT COUNT DATA'!$A$2:$A$407,0),)</f>
        <v>755</v>
      </c>
      <c r="F109" s="57">
        <f ca="1">ROUND((E109/SUM($E$2:$E$399))*Inputs!$C$31,2)</f>
        <v>1923161.58</v>
      </c>
      <c r="G109" s="57">
        <f>SUMIF(Data!A:A,A109,Data!BG:BG)</f>
        <v>1253134.2578621469</v>
      </c>
      <c r="H109" s="57">
        <f t="shared" si="2"/>
        <v>722138.25786214694</v>
      </c>
      <c r="I109" s="61">
        <f t="shared" si="3"/>
        <v>1.3599692989441483</v>
      </c>
    </row>
    <row r="110" spans="1:9">
      <c r="A110" s="17" t="s">
        <v>7432</v>
      </c>
      <c r="B110" s="65" t="s">
        <v>1975</v>
      </c>
      <c r="C110" s="63" t="s">
        <v>7750</v>
      </c>
      <c r="D110" s="51">
        <v>2299335</v>
      </c>
      <c r="E110" s="54">
        <f ca="1">OFFSET('COC PIT COUNT DATA'!$C$1,MATCH(A110,'COC PIT COUNT DATA'!$A$2:$A$407,0),)</f>
        <v>1211</v>
      </c>
      <c r="F110" s="57">
        <f ca="1">ROUND((E110/SUM($E$2:$E$399))*Inputs!$C$31,2)</f>
        <v>3084700.23</v>
      </c>
      <c r="G110" s="57">
        <f>SUMIF(Data!A:A,A110,Data!BG:BG)</f>
        <v>4140109.6857085042</v>
      </c>
      <c r="H110" s="57">
        <f t="shared" si="2"/>
        <v>1840774.6857085042</v>
      </c>
      <c r="I110" s="61">
        <f t="shared" si="3"/>
        <v>0.80056828853059869</v>
      </c>
    </row>
    <row r="111" spans="1:9">
      <c r="A111" s="17" t="s">
        <v>7433</v>
      </c>
      <c r="B111" s="65" t="s">
        <v>3125</v>
      </c>
      <c r="C111" s="63" t="s">
        <v>7749</v>
      </c>
      <c r="D111" s="51">
        <v>332622</v>
      </c>
      <c r="E111" s="54">
        <f ca="1">OFFSET('COC PIT COUNT DATA'!$C$1,MATCH(A111,'COC PIT COUNT DATA'!$A$2:$A$407,0),)</f>
        <v>177</v>
      </c>
      <c r="F111" s="57">
        <f ca="1">ROUND((E111/SUM($E$2:$E$399))*Inputs!$C$31,2)</f>
        <v>450860.4</v>
      </c>
      <c r="G111" s="57">
        <f>SUMIF(Data!A:A,A111,Data!BG:BG)</f>
        <v>691768.3899625364</v>
      </c>
      <c r="H111" s="57">
        <f t="shared" si="2"/>
        <v>359146.3899625364</v>
      </c>
      <c r="I111" s="61">
        <f t="shared" si="3"/>
        <v>1.079743342179821</v>
      </c>
    </row>
    <row r="112" spans="1:9">
      <c r="A112" s="17" t="s">
        <v>7434</v>
      </c>
      <c r="B112" s="65" t="s">
        <v>5184</v>
      </c>
      <c r="C112" s="63" t="s">
        <v>7749</v>
      </c>
      <c r="D112" s="51">
        <v>1770581</v>
      </c>
      <c r="E112" s="54">
        <f ca="1">OFFSET('COC PIT COUNT DATA'!$C$1,MATCH(A112,'COC PIT COUNT DATA'!$A$2:$A$407,0),)</f>
        <v>327</v>
      </c>
      <c r="F112" s="57">
        <f ca="1">ROUND((E112/SUM($E$2:$E$399))*Inputs!$C$31,2)</f>
        <v>832945.48</v>
      </c>
      <c r="G112" s="57">
        <f>SUMIF(Data!A:A,A112,Data!BG:BG)</f>
        <v>1568151.6167860813</v>
      </c>
      <c r="H112" s="57">
        <f t="shared" si="2"/>
        <v>-202429.38321391866</v>
      </c>
      <c r="I112" s="61">
        <f t="shared" si="3"/>
        <v>-0.11432935472249993</v>
      </c>
    </row>
    <row r="113" spans="1:9">
      <c r="A113" s="17" t="s">
        <v>7435</v>
      </c>
      <c r="B113" s="65" t="s">
        <v>6891</v>
      </c>
      <c r="C113" s="63" t="s">
        <v>7749</v>
      </c>
      <c r="D113" s="51">
        <v>1911895</v>
      </c>
      <c r="E113" s="54">
        <f ca="1">OFFSET('COC PIT COUNT DATA'!$C$1,MATCH(A113,'COC PIT COUNT DATA'!$A$2:$A$407,0),)</f>
        <v>386</v>
      </c>
      <c r="F113" s="57">
        <f ca="1">ROUND((E113/SUM($E$2:$E$399))*Inputs!$C$31,2)</f>
        <v>983232.28</v>
      </c>
      <c r="G113" s="57">
        <f>SUMIF(Data!A:A,A113,Data!BG:BG)</f>
        <v>1913789.6341761434</v>
      </c>
      <c r="H113" s="57">
        <f t="shared" si="2"/>
        <v>1894.6341761434451</v>
      </c>
      <c r="I113" s="61">
        <f t="shared" si="3"/>
        <v>9.9097187666866908E-4</v>
      </c>
    </row>
    <row r="114" spans="1:9">
      <c r="A114" s="17" t="s">
        <v>7436</v>
      </c>
      <c r="B114" s="65" t="s">
        <v>670</v>
      </c>
      <c r="C114" s="63" t="s">
        <v>7749</v>
      </c>
      <c r="D114" s="51">
        <v>456502</v>
      </c>
      <c r="E114" s="54">
        <f ca="1">OFFSET('COC PIT COUNT DATA'!$C$1,MATCH(A114,'COC PIT COUNT DATA'!$A$2:$A$407,0),)</f>
        <v>163</v>
      </c>
      <c r="F114" s="57">
        <f ca="1">ROUND((E114/SUM($E$2:$E$399))*Inputs!$C$31,2)</f>
        <v>415199.12</v>
      </c>
      <c r="G114" s="57">
        <f>SUMIF(Data!A:A,A114,Data!BG:BG)</f>
        <v>1476622.9759772797</v>
      </c>
      <c r="H114" s="57">
        <f t="shared" si="2"/>
        <v>1020120.9759772797</v>
      </c>
      <c r="I114" s="61">
        <f t="shared" si="3"/>
        <v>2.234647331177694</v>
      </c>
    </row>
    <row r="115" spans="1:9">
      <c r="A115" s="17" t="s">
        <v>7437</v>
      </c>
      <c r="B115" s="65" t="s">
        <v>3060</v>
      </c>
      <c r="C115" s="63" t="s">
        <v>7749</v>
      </c>
      <c r="D115" s="51">
        <v>1154915</v>
      </c>
      <c r="E115" s="54">
        <f ca="1">OFFSET('COC PIT COUNT DATA'!$C$1,MATCH(A115,'COC PIT COUNT DATA'!$A$2:$A$407,0),)</f>
        <v>168</v>
      </c>
      <c r="F115" s="57">
        <f ca="1">ROUND((E115/SUM($E$2:$E$399))*Inputs!$C$31,2)</f>
        <v>427935.29</v>
      </c>
      <c r="G115" s="57">
        <f>SUMIF(Data!A:A,A115,Data!BG:BG)</f>
        <v>1141325.2920960046</v>
      </c>
      <c r="H115" s="57">
        <f t="shared" si="2"/>
        <v>-13589.707903995411</v>
      </c>
      <c r="I115" s="61">
        <f t="shared" si="3"/>
        <v>-1.1766846827684644E-2</v>
      </c>
    </row>
    <row r="116" spans="1:9">
      <c r="A116" s="17" t="s">
        <v>7438</v>
      </c>
      <c r="B116" s="65" t="s">
        <v>2475</v>
      </c>
      <c r="C116" s="63" t="s">
        <v>7749</v>
      </c>
      <c r="D116" s="51">
        <v>1572851</v>
      </c>
      <c r="E116" s="54">
        <f ca="1">OFFSET('COC PIT COUNT DATA'!$C$1,MATCH(A116,'COC PIT COUNT DATA'!$A$2:$A$407,0),)</f>
        <v>340</v>
      </c>
      <c r="F116" s="57">
        <f ca="1">ROUND((E116/SUM($E$2:$E$399))*Inputs!$C$31,2)</f>
        <v>866059.52</v>
      </c>
      <c r="G116" s="57">
        <f>SUMIF(Data!A:A,A116,Data!BG:BG)</f>
        <v>1789013.0322519273</v>
      </c>
      <c r="H116" s="57">
        <f t="shared" si="2"/>
        <v>216162.0322519273</v>
      </c>
      <c r="I116" s="61">
        <f t="shared" si="3"/>
        <v>0.13743325480412785</v>
      </c>
    </row>
    <row r="117" spans="1:9">
      <c r="A117" s="17" t="s">
        <v>7439</v>
      </c>
      <c r="B117" s="65" t="s">
        <v>4813</v>
      </c>
      <c r="C117" s="63" t="s">
        <v>7749</v>
      </c>
      <c r="D117" s="51">
        <v>1588504</v>
      </c>
      <c r="E117" s="54">
        <f ca="1">OFFSET('COC PIT COUNT DATA'!$C$1,MATCH(A117,'COC PIT COUNT DATA'!$A$2:$A$407,0),)</f>
        <v>451</v>
      </c>
      <c r="F117" s="57">
        <f ca="1">ROUND((E117/SUM($E$2:$E$399))*Inputs!$C$31,2)</f>
        <v>1148802.48</v>
      </c>
      <c r="G117" s="57">
        <f>SUMIF(Data!A:A,A117,Data!BG:BG)</f>
        <v>1746399.6635995735</v>
      </c>
      <c r="H117" s="57">
        <f t="shared" si="2"/>
        <v>157895.66359957354</v>
      </c>
      <c r="I117" s="61">
        <f t="shared" si="3"/>
        <v>9.9398971358947499E-2</v>
      </c>
    </row>
    <row r="118" spans="1:9">
      <c r="A118" s="17" t="s">
        <v>7440</v>
      </c>
      <c r="B118" s="65" t="s">
        <v>1224</v>
      </c>
      <c r="C118" s="63" t="s">
        <v>7749</v>
      </c>
      <c r="D118" s="51">
        <v>1947622</v>
      </c>
      <c r="E118" s="54">
        <f ca="1">OFFSET('COC PIT COUNT DATA'!$C$1,MATCH(A118,'COC PIT COUNT DATA'!$A$2:$A$407,0),)</f>
        <v>318</v>
      </c>
      <c r="F118" s="57">
        <f ca="1">ROUND((E118/SUM($E$2:$E$399))*Inputs!$C$31,2)</f>
        <v>810020.37</v>
      </c>
      <c r="G118" s="57">
        <f>SUMIF(Data!A:A,A118,Data!BG:BG)</f>
        <v>1235808.0027378069</v>
      </c>
      <c r="H118" s="57">
        <f t="shared" si="2"/>
        <v>-711813.99726219312</v>
      </c>
      <c r="I118" s="61">
        <f t="shared" si="3"/>
        <v>-0.36547851547281407</v>
      </c>
    </row>
    <row r="119" spans="1:9">
      <c r="A119" s="17" t="s">
        <v>7441</v>
      </c>
      <c r="B119" s="65" t="s">
        <v>1148</v>
      </c>
      <c r="C119" s="63" t="s">
        <v>7749</v>
      </c>
      <c r="D119" s="51">
        <v>231875</v>
      </c>
      <c r="E119" s="54">
        <f ca="1">OFFSET('COC PIT COUNT DATA'!$C$1,MATCH(A119,'COC PIT COUNT DATA'!$A$2:$A$407,0),)</f>
        <v>101</v>
      </c>
      <c r="F119" s="57">
        <f ca="1">ROUND((E119/SUM($E$2:$E$399))*Inputs!$C$31,2)</f>
        <v>257270.62</v>
      </c>
      <c r="G119" s="57">
        <f>SUMIF(Data!A:A,A119,Data!BG:BG)</f>
        <v>594813.83686458378</v>
      </c>
      <c r="H119" s="57">
        <f t="shared" si="2"/>
        <v>362938.83686458378</v>
      </c>
      <c r="I119" s="61">
        <f t="shared" si="3"/>
        <v>1.5652348759658599</v>
      </c>
    </row>
    <row r="120" spans="1:9">
      <c r="A120" s="17" t="s">
        <v>7442</v>
      </c>
      <c r="B120" s="65" t="s">
        <v>766</v>
      </c>
      <c r="C120" s="63" t="s">
        <v>7749</v>
      </c>
      <c r="D120" s="51">
        <v>49012705</v>
      </c>
      <c r="E120" s="54">
        <f ca="1">OFFSET('COC PIT COUNT DATA'!$C$1,MATCH(A120,'COC PIT COUNT DATA'!$A$2:$A$407,0),)</f>
        <v>6786</v>
      </c>
      <c r="F120" s="57">
        <f ca="1">ROUND((E120/SUM($E$2:$E$399))*Inputs!$C$31,2)</f>
        <v>17285529.120000001</v>
      </c>
      <c r="G120" s="57">
        <f>SUMIF(Data!A:A,A120,Data!BG:BG)</f>
        <v>26415521.269094899</v>
      </c>
      <c r="H120" s="57">
        <f t="shared" si="2"/>
        <v>-22597183.730905101</v>
      </c>
      <c r="I120" s="61">
        <f t="shared" si="3"/>
        <v>-0.46104747189336115</v>
      </c>
    </row>
    <row r="121" spans="1:9">
      <c r="A121" s="17" t="s">
        <v>7443</v>
      </c>
      <c r="B121" s="65" t="s">
        <v>1023</v>
      </c>
      <c r="C121" s="63" t="s">
        <v>7749</v>
      </c>
      <c r="D121" s="51">
        <v>9738053</v>
      </c>
      <c r="E121" s="54">
        <f ca="1">OFFSET('COC PIT COUNT DATA'!$C$1,MATCH(A121,'COC PIT COUNT DATA'!$A$2:$A$407,0),)</f>
        <v>895</v>
      </c>
      <c r="F121" s="57">
        <f ca="1">ROUND((E121/SUM($E$2:$E$399))*Inputs!$C$31,2)</f>
        <v>2279774.3199999998</v>
      </c>
      <c r="G121" s="57">
        <f>SUMIF(Data!A:A,A121,Data!BG:BG)</f>
        <v>8631291.031687988</v>
      </c>
      <c r="H121" s="57">
        <f t="shared" si="2"/>
        <v>-1106761.968312012</v>
      </c>
      <c r="I121" s="61">
        <f t="shared" si="3"/>
        <v>-0.1136533112226861</v>
      </c>
    </row>
    <row r="122" spans="1:9">
      <c r="A122" s="17" t="s">
        <v>7444</v>
      </c>
      <c r="B122" s="65" t="s">
        <v>444</v>
      </c>
      <c r="C122" s="63" t="s">
        <v>7749</v>
      </c>
      <c r="D122" s="51">
        <v>1306414</v>
      </c>
      <c r="E122" s="54">
        <f ca="1">OFFSET('COC PIT COUNT DATA'!$C$1,MATCH(A122,'COC PIT COUNT DATA'!$A$2:$A$407,0),)</f>
        <v>619</v>
      </c>
      <c r="F122" s="57">
        <f ca="1">ROUND((E122/SUM($E$2:$E$399))*Inputs!$C$31,2)</f>
        <v>1576737.77</v>
      </c>
      <c r="G122" s="57">
        <f>SUMIF(Data!A:A,A122,Data!BG:BG)</f>
        <v>2523169.0289348513</v>
      </c>
      <c r="H122" s="57">
        <f t="shared" si="2"/>
        <v>1216755.0289348513</v>
      </c>
      <c r="I122" s="61">
        <f t="shared" si="3"/>
        <v>0.93137016974316811</v>
      </c>
    </row>
    <row r="123" spans="1:9">
      <c r="A123" s="17" t="s">
        <v>7445</v>
      </c>
      <c r="B123" s="65" t="s">
        <v>5874</v>
      </c>
      <c r="C123" s="63" t="s">
        <v>7749</v>
      </c>
      <c r="D123" s="51">
        <v>399925</v>
      </c>
      <c r="E123" s="54">
        <f ca="1">OFFSET('COC PIT COUNT DATA'!$C$1,MATCH(A123,'COC PIT COUNT DATA'!$A$2:$A$407,0),)</f>
        <v>326</v>
      </c>
      <c r="F123" s="57">
        <f ca="1">ROUND((E123/SUM($E$2:$E$399))*Inputs!$C$31,2)</f>
        <v>830398.25</v>
      </c>
      <c r="G123" s="57">
        <f>SUMIF(Data!A:A,A123,Data!BG:BG)</f>
        <v>917262.97550872504</v>
      </c>
      <c r="H123" s="57">
        <f t="shared" si="2"/>
        <v>517337.97550872504</v>
      </c>
      <c r="I123" s="61">
        <f t="shared" si="3"/>
        <v>1.2935874864255175</v>
      </c>
    </row>
    <row r="124" spans="1:9">
      <c r="A124" s="17" t="s">
        <v>7446</v>
      </c>
      <c r="B124" s="65" t="s">
        <v>1214</v>
      </c>
      <c r="C124" s="63" t="s">
        <v>7749</v>
      </c>
      <c r="D124" s="51">
        <v>2308455</v>
      </c>
      <c r="E124" s="54">
        <f ca="1">OFFSET('COC PIT COUNT DATA'!$C$1,MATCH(A124,'COC PIT COUNT DATA'!$A$2:$A$407,0),)</f>
        <v>672</v>
      </c>
      <c r="F124" s="57">
        <f ca="1">ROUND((E124/SUM($E$2:$E$399))*Inputs!$C$31,2)</f>
        <v>1711741.17</v>
      </c>
      <c r="G124" s="57">
        <f>SUMIF(Data!A:A,A124,Data!BG:BG)</f>
        <v>2182443.0331798173</v>
      </c>
      <c r="H124" s="57">
        <f t="shared" si="2"/>
        <v>-126011.96682018274</v>
      </c>
      <c r="I124" s="61">
        <f t="shared" si="3"/>
        <v>-5.4587144570798538E-2</v>
      </c>
    </row>
    <row r="125" spans="1:9">
      <c r="A125" s="17" t="s">
        <v>7447</v>
      </c>
      <c r="B125" s="65" t="s">
        <v>5467</v>
      </c>
      <c r="C125" s="63" t="s">
        <v>7749</v>
      </c>
      <c r="D125" s="51">
        <v>975948</v>
      </c>
      <c r="E125" s="54">
        <f ca="1">OFFSET('COC PIT COUNT DATA'!$C$1,MATCH(A125,'COC PIT COUNT DATA'!$A$2:$A$407,0),)</f>
        <v>122</v>
      </c>
      <c r="F125" s="57">
        <f ca="1">ROUND((E125/SUM($E$2:$E$399))*Inputs!$C$31,2)</f>
        <v>310762.53000000003</v>
      </c>
      <c r="G125" s="57">
        <f>SUMIF(Data!A:A,A125,Data!BG:BG)</f>
        <v>1718515.760028542</v>
      </c>
      <c r="H125" s="57">
        <f t="shared" si="2"/>
        <v>742567.76002854202</v>
      </c>
      <c r="I125" s="61">
        <f t="shared" si="3"/>
        <v>0.76086816103782373</v>
      </c>
    </row>
    <row r="126" spans="1:9">
      <c r="A126" s="17" t="s">
        <v>7448</v>
      </c>
      <c r="B126" s="65" t="s">
        <v>1144</v>
      </c>
      <c r="C126" s="63" t="s">
        <v>7749</v>
      </c>
      <c r="D126" s="51">
        <v>350861</v>
      </c>
      <c r="E126" s="54">
        <f ca="1">OFFSET('COC PIT COUNT DATA'!$C$1,MATCH(A126,'COC PIT COUNT DATA'!$A$2:$A$407,0),)</f>
        <v>238</v>
      </c>
      <c r="F126" s="57">
        <f ca="1">ROUND((E126/SUM($E$2:$E$399))*Inputs!$C$31,2)</f>
        <v>606241.66</v>
      </c>
      <c r="G126" s="57">
        <f>SUMIF(Data!A:A,A126,Data!BG:BG)</f>
        <v>520021.34198565467</v>
      </c>
      <c r="H126" s="57">
        <f t="shared" si="2"/>
        <v>169160.34198565467</v>
      </c>
      <c r="I126" s="61">
        <f t="shared" si="3"/>
        <v>0.48212922492284599</v>
      </c>
    </row>
    <row r="127" spans="1:9">
      <c r="A127" s="17" t="s">
        <v>7449</v>
      </c>
      <c r="B127" s="65" t="s">
        <v>363</v>
      </c>
      <c r="C127" s="63" t="s">
        <v>7749</v>
      </c>
      <c r="D127" s="51">
        <v>830067</v>
      </c>
      <c r="E127" s="54">
        <f ca="1">OFFSET('COC PIT COUNT DATA'!$C$1,MATCH(A127,'COC PIT COUNT DATA'!$A$2:$A$407,0),)</f>
        <v>388</v>
      </c>
      <c r="F127" s="57">
        <f ca="1">ROUND((E127/SUM($E$2:$E$399))*Inputs!$C$31,2)</f>
        <v>988326.75</v>
      </c>
      <c r="G127" s="57">
        <f>SUMIF(Data!A:A,A127,Data!BG:BG)</f>
        <v>1830488.3022409836</v>
      </c>
      <c r="H127" s="57">
        <f t="shared" si="2"/>
        <v>1000421.3022409836</v>
      </c>
      <c r="I127" s="61">
        <f t="shared" si="3"/>
        <v>1.2052295805531164</v>
      </c>
    </row>
    <row r="128" spans="1:9">
      <c r="A128" s="17" t="s">
        <v>7450</v>
      </c>
      <c r="B128" s="65" t="s">
        <v>5157</v>
      </c>
      <c r="C128" s="63" t="s">
        <v>7749</v>
      </c>
      <c r="D128" s="51">
        <v>1855022</v>
      </c>
      <c r="E128" s="54">
        <f ca="1">OFFSET('COC PIT COUNT DATA'!$C$1,MATCH(A128,'COC PIT COUNT DATA'!$A$2:$A$407,0),)</f>
        <v>254</v>
      </c>
      <c r="F128" s="57">
        <f ca="1">ROUND((E128/SUM($E$2:$E$399))*Inputs!$C$31,2)</f>
        <v>646997.41</v>
      </c>
      <c r="G128" s="57">
        <f>SUMIF(Data!A:A,A128,Data!BG:BG)</f>
        <v>3155407.1945782513</v>
      </c>
      <c r="H128" s="57">
        <f t="shared" si="2"/>
        <v>1300385.1945782513</v>
      </c>
      <c r="I128" s="61">
        <f t="shared" si="3"/>
        <v>0.70100796355959727</v>
      </c>
    </row>
    <row r="129" spans="1:9">
      <c r="A129" s="17" t="s">
        <v>7451</v>
      </c>
      <c r="B129" s="65" t="s">
        <v>6902</v>
      </c>
      <c r="C129" s="63" t="s">
        <v>7749</v>
      </c>
      <c r="D129" s="51">
        <v>582494</v>
      </c>
      <c r="E129" s="54">
        <f ca="1">OFFSET('COC PIT COUNT DATA'!$C$1,MATCH(A129,'COC PIT COUNT DATA'!$A$2:$A$407,0),)</f>
        <v>100</v>
      </c>
      <c r="F129" s="57">
        <f ca="1">ROUND((E129/SUM($E$2:$E$399))*Inputs!$C$31,2)</f>
        <v>254723.39</v>
      </c>
      <c r="G129" s="57">
        <f>SUMIF(Data!A:A,A129,Data!BG:BG)</f>
        <v>1171478.1334271349</v>
      </c>
      <c r="H129" s="57">
        <f t="shared" si="2"/>
        <v>588984.13342713495</v>
      </c>
      <c r="I129" s="61">
        <f t="shared" si="3"/>
        <v>1.0111419747278683</v>
      </c>
    </row>
    <row r="130" spans="1:9">
      <c r="A130" s="17" t="s">
        <v>7452</v>
      </c>
      <c r="B130" s="65" t="s">
        <v>5658</v>
      </c>
      <c r="C130" s="63" t="s">
        <v>7749</v>
      </c>
      <c r="D130" s="51">
        <v>1459523</v>
      </c>
      <c r="E130" s="54">
        <f ca="1">OFFSET('COC PIT COUNT DATA'!$C$1,MATCH(A130,'COC PIT COUNT DATA'!$A$2:$A$407,0),)</f>
        <v>346</v>
      </c>
      <c r="F130" s="57">
        <f ca="1">ROUND((E130/SUM($E$2:$E$399))*Inputs!$C$31,2)</f>
        <v>881342.92</v>
      </c>
      <c r="G130" s="57">
        <f>SUMIF(Data!A:A,A130,Data!BG:BG)</f>
        <v>2501542.7147065895</v>
      </c>
      <c r="H130" s="57">
        <f t="shared" si="2"/>
        <v>1042019.7147065895</v>
      </c>
      <c r="I130" s="61">
        <f t="shared" si="3"/>
        <v>0.71394538812104325</v>
      </c>
    </row>
    <row r="131" spans="1:9">
      <c r="A131" s="17" t="s">
        <v>7453</v>
      </c>
      <c r="B131" s="65" t="s">
        <v>5461</v>
      </c>
      <c r="C131" s="63" t="s">
        <v>7749</v>
      </c>
      <c r="D131" s="51">
        <v>1850543</v>
      </c>
      <c r="E131" s="54">
        <f ca="1">OFFSET('COC PIT COUNT DATA'!$C$1,MATCH(A131,'COC PIT COUNT DATA'!$A$2:$A$407,0),)</f>
        <v>533</v>
      </c>
      <c r="F131" s="57">
        <f ca="1">ROUND((E131/SUM($E$2:$E$399))*Inputs!$C$31,2)</f>
        <v>1357675.66</v>
      </c>
      <c r="G131" s="57">
        <f>SUMIF(Data!A:A,A131,Data!BG:BG)</f>
        <v>1249463.5006547505</v>
      </c>
      <c r="H131" s="57">
        <f t="shared" ref="H131:H194" si="4">G131-D131</f>
        <v>-601079.4993452495</v>
      </c>
      <c r="I131" s="61">
        <f t="shared" ref="I131:I166" si="5">H131/D131</f>
        <v>-0.32481250062562689</v>
      </c>
    </row>
    <row r="132" spans="1:9">
      <c r="A132" s="17" t="s">
        <v>7454</v>
      </c>
      <c r="B132" s="65" t="s">
        <v>2066</v>
      </c>
      <c r="C132" s="63" t="s">
        <v>7749</v>
      </c>
      <c r="D132" s="51">
        <v>16878850</v>
      </c>
      <c r="E132" s="54">
        <f ca="1">OFFSET('COC PIT COUNT DATA'!$C$1,MATCH(A132,'COC PIT COUNT DATA'!$A$2:$A$407,0),)</f>
        <v>3664</v>
      </c>
      <c r="F132" s="57">
        <f ca="1">ROUND((E132/SUM($E$2:$E$399))*Inputs!$C$31,2)</f>
        <v>9333064.9399999995</v>
      </c>
      <c r="G132" s="57">
        <f>SUMIF(Data!A:A,A132,Data!BG:BG)</f>
        <v>22083855.407355342</v>
      </c>
      <c r="H132" s="57">
        <f t="shared" si="4"/>
        <v>5205005.4073553421</v>
      </c>
      <c r="I132" s="61">
        <f t="shared" si="5"/>
        <v>0.30837440982977765</v>
      </c>
    </row>
    <row r="133" spans="1:9">
      <c r="A133" s="17" t="s">
        <v>7455</v>
      </c>
      <c r="B133" s="65" t="s">
        <v>2232</v>
      </c>
      <c r="C133" s="63" t="s">
        <v>7749</v>
      </c>
      <c r="D133" s="51">
        <v>5796989</v>
      </c>
      <c r="E133" s="54">
        <f ca="1">OFFSET('COC PIT COUNT DATA'!$C$1,MATCH(A133,'COC PIT COUNT DATA'!$A$2:$A$407,0),)</f>
        <v>1666</v>
      </c>
      <c r="F133" s="57">
        <f ca="1">ROUND((E133/SUM($E$2:$E$399))*Inputs!$C$31,2)</f>
        <v>4243691.6500000004</v>
      </c>
      <c r="G133" s="57">
        <f>SUMIF(Data!A:A,A133,Data!BG:BG)</f>
        <v>5636335.8358905157</v>
      </c>
      <c r="H133" s="57">
        <f t="shared" si="4"/>
        <v>-160653.16410948429</v>
      </c>
      <c r="I133" s="61">
        <f t="shared" si="5"/>
        <v>-2.7713208375845511E-2</v>
      </c>
    </row>
    <row r="134" spans="1:9">
      <c r="A134" s="17" t="s">
        <v>7456</v>
      </c>
      <c r="B134" s="65" t="s">
        <v>2666</v>
      </c>
      <c r="C134" s="63" t="s">
        <v>7749</v>
      </c>
      <c r="D134" s="51">
        <v>1403885</v>
      </c>
      <c r="E134" s="54">
        <f ca="1">OFFSET('COC PIT COUNT DATA'!$C$1,MATCH(A134,'COC PIT COUNT DATA'!$A$2:$A$407,0),)</f>
        <v>240</v>
      </c>
      <c r="F134" s="57">
        <f ca="1">ROUND((E134/SUM($E$2:$E$399))*Inputs!$C$31,2)</f>
        <v>611336.13</v>
      </c>
      <c r="G134" s="57">
        <f>SUMIF(Data!A:A,A134,Data!BG:BG)</f>
        <v>950171.23418910708</v>
      </c>
      <c r="H134" s="57">
        <f t="shared" si="4"/>
        <v>-453713.76581089292</v>
      </c>
      <c r="I134" s="61">
        <f t="shared" si="5"/>
        <v>-0.32318442451546453</v>
      </c>
    </row>
    <row r="135" spans="1:9">
      <c r="A135" s="17" t="s">
        <v>7457</v>
      </c>
      <c r="B135" s="65" t="s">
        <v>7069</v>
      </c>
      <c r="C135" s="63" t="s">
        <v>7749</v>
      </c>
      <c r="D135" s="51">
        <v>1982088</v>
      </c>
      <c r="E135" s="54">
        <f ca="1">OFFSET('COC PIT COUNT DATA'!$C$1,MATCH(A135,'COC PIT COUNT DATA'!$A$2:$A$407,0),)</f>
        <v>561</v>
      </c>
      <c r="F135" s="57">
        <f ca="1">ROUND((E135/SUM($E$2:$E$399))*Inputs!$C$31,2)</f>
        <v>1428998.21</v>
      </c>
      <c r="G135" s="57">
        <f>SUMIF(Data!A:A,A135,Data!BG:BG)</f>
        <v>2129222.7345212009</v>
      </c>
      <c r="H135" s="57">
        <f t="shared" si="4"/>
        <v>147134.73452120088</v>
      </c>
      <c r="I135" s="61">
        <f t="shared" si="5"/>
        <v>7.4232190761056457E-2</v>
      </c>
    </row>
    <row r="136" spans="1:9">
      <c r="A136" s="17" t="s">
        <v>7458</v>
      </c>
      <c r="B136" s="65" t="s">
        <v>6423</v>
      </c>
      <c r="C136" s="63" t="s">
        <v>7749</v>
      </c>
      <c r="D136" s="51">
        <v>1166076</v>
      </c>
      <c r="E136" s="54">
        <f ca="1">OFFSET('COC PIT COUNT DATA'!$C$1,MATCH(A136,'COC PIT COUNT DATA'!$A$2:$A$407,0),)</f>
        <v>405</v>
      </c>
      <c r="F136" s="57">
        <f ca="1">ROUND((E136/SUM($E$2:$E$399))*Inputs!$C$31,2)</f>
        <v>1031629.72</v>
      </c>
      <c r="G136" s="57">
        <f>SUMIF(Data!A:A,A136,Data!BG:BG)</f>
        <v>918918.37917959725</v>
      </c>
      <c r="H136" s="57">
        <f t="shared" si="4"/>
        <v>-247157.62082040275</v>
      </c>
      <c r="I136" s="61">
        <f t="shared" si="5"/>
        <v>-0.21195669992384952</v>
      </c>
    </row>
    <row r="137" spans="1:9">
      <c r="A137" s="17" t="s">
        <v>7459</v>
      </c>
      <c r="B137" s="65" t="s">
        <v>4752</v>
      </c>
      <c r="C137" s="63" t="s">
        <v>7749</v>
      </c>
      <c r="D137" s="51">
        <v>529230</v>
      </c>
      <c r="E137" s="54">
        <f ca="1">OFFSET('COC PIT COUNT DATA'!$C$1,MATCH(A137,'COC PIT COUNT DATA'!$A$2:$A$407,0),)</f>
        <v>174</v>
      </c>
      <c r="F137" s="57">
        <f ca="1">ROUND((E137/SUM($E$2:$E$399))*Inputs!$C$31,2)</f>
        <v>443218.7</v>
      </c>
      <c r="G137" s="57">
        <f>SUMIF(Data!A:A,A137,Data!BG:BG)</f>
        <v>1335049.1893326454</v>
      </c>
      <c r="H137" s="57">
        <f t="shared" si="4"/>
        <v>805819.18933264539</v>
      </c>
      <c r="I137" s="61">
        <f t="shared" si="5"/>
        <v>1.5226256813344772</v>
      </c>
    </row>
    <row r="138" spans="1:9">
      <c r="A138" s="17" t="s">
        <v>7460</v>
      </c>
      <c r="B138" s="65" t="s">
        <v>2488</v>
      </c>
      <c r="C138" s="63" t="s">
        <v>7749</v>
      </c>
      <c r="D138" s="51">
        <v>3598519</v>
      </c>
      <c r="E138" s="54">
        <f ca="1">OFFSET('COC PIT COUNT DATA'!$C$1,MATCH(A138,'COC PIT COUNT DATA'!$A$2:$A$407,0),)</f>
        <v>1208</v>
      </c>
      <c r="F138" s="57">
        <f ca="1">ROUND((E138/SUM($E$2:$E$399))*Inputs!$C$31,2)</f>
        <v>3077058.53</v>
      </c>
      <c r="G138" s="57">
        <f>SUMIF(Data!A:A,A138,Data!BG:BG)</f>
        <v>7040416.0366768371</v>
      </c>
      <c r="H138" s="57">
        <f t="shared" si="4"/>
        <v>3441897.0366768371</v>
      </c>
      <c r="I138" s="61">
        <f t="shared" si="5"/>
        <v>0.95647599378434212</v>
      </c>
    </row>
    <row r="139" spans="1:9">
      <c r="A139" s="17" t="s">
        <v>7461</v>
      </c>
      <c r="B139" s="65" t="s">
        <v>2670</v>
      </c>
      <c r="C139" s="63" t="s">
        <v>7749</v>
      </c>
      <c r="D139" s="51">
        <v>7352208</v>
      </c>
      <c r="E139" s="54">
        <f ca="1">OFFSET('COC PIT COUNT DATA'!$C$1,MATCH(A139,'COC PIT COUNT DATA'!$A$2:$A$407,0),)</f>
        <v>2119</v>
      </c>
      <c r="F139" s="57">
        <f ca="1">ROUND((E139/SUM($E$2:$E$399))*Inputs!$C$31,2)</f>
        <v>5397588.5999999996</v>
      </c>
      <c r="G139" s="57">
        <f>SUMIF(Data!A:A,A139,Data!BG:BG)</f>
        <v>12756241.365964534</v>
      </c>
      <c r="H139" s="57">
        <f t="shared" si="4"/>
        <v>5404033.3659645338</v>
      </c>
      <c r="I139" s="61">
        <f t="shared" si="5"/>
        <v>0.73502182826771678</v>
      </c>
    </row>
    <row r="140" spans="1:9">
      <c r="A140" s="17" t="s">
        <v>7462</v>
      </c>
      <c r="B140" s="65" t="s">
        <v>3030</v>
      </c>
      <c r="C140" s="63" t="s">
        <v>7749</v>
      </c>
      <c r="D140" s="51">
        <v>7001350</v>
      </c>
      <c r="E140" s="54">
        <f ca="1">OFFSET('COC PIT COUNT DATA'!$C$1,MATCH(A140,'COC PIT COUNT DATA'!$A$2:$A$407,0),)</f>
        <v>1161</v>
      </c>
      <c r="F140" s="57">
        <f ca="1">ROUND((E140/SUM($E$2:$E$399))*Inputs!$C$31,2)</f>
        <v>2957338.54</v>
      </c>
      <c r="G140" s="57">
        <f>SUMIF(Data!A:A,A140,Data!BG:BG)</f>
        <v>3869236.2627956597</v>
      </c>
      <c r="H140" s="57">
        <f t="shared" si="4"/>
        <v>-3132113.7372043403</v>
      </c>
      <c r="I140" s="61">
        <f t="shared" si="5"/>
        <v>-0.44735854331012453</v>
      </c>
    </row>
    <row r="141" spans="1:9">
      <c r="A141" s="17" t="s">
        <v>7463</v>
      </c>
      <c r="B141" s="65" t="s">
        <v>2919</v>
      </c>
      <c r="C141" s="63" t="s">
        <v>7749</v>
      </c>
      <c r="D141" s="51">
        <v>1376008</v>
      </c>
      <c r="E141" s="54">
        <f ca="1">OFFSET('COC PIT COUNT DATA'!$C$1,MATCH(A141,'COC PIT COUNT DATA'!$A$2:$A$407,0),)</f>
        <v>1258</v>
      </c>
      <c r="F141" s="57">
        <f ca="1">ROUND((E141/SUM($E$2:$E$399))*Inputs!$C$31,2)</f>
        <v>3204420.22</v>
      </c>
      <c r="G141" s="57">
        <f>SUMIF(Data!A:A,A141,Data!BG:BG)</f>
        <v>1748953.7885592368</v>
      </c>
      <c r="H141" s="57">
        <f t="shared" si="4"/>
        <v>372945.7885592368</v>
      </c>
      <c r="I141" s="61">
        <f t="shared" si="5"/>
        <v>0.2710346077633537</v>
      </c>
    </row>
    <row r="142" spans="1:9">
      <c r="A142" s="17" t="s">
        <v>7464</v>
      </c>
      <c r="B142" s="65" t="s">
        <v>2867</v>
      </c>
      <c r="C142" s="63" t="s">
        <v>7749</v>
      </c>
      <c r="D142" s="51">
        <v>2044293</v>
      </c>
      <c r="E142" s="54">
        <f ca="1">OFFSET('COC PIT COUNT DATA'!$C$1,MATCH(A142,'COC PIT COUNT DATA'!$A$2:$A$407,0),)</f>
        <v>493</v>
      </c>
      <c r="F142" s="57">
        <f ca="1">ROUND((E142/SUM($E$2:$E$399))*Inputs!$C$31,2)</f>
        <v>1255786.3</v>
      </c>
      <c r="G142" s="57">
        <f>SUMIF(Data!A:A,A142,Data!BG:BG)</f>
        <v>2273352.8378184172</v>
      </c>
      <c r="H142" s="57">
        <f t="shared" si="4"/>
        <v>229059.83781841723</v>
      </c>
      <c r="I142" s="61">
        <f t="shared" si="5"/>
        <v>0.11204843817320571</v>
      </c>
    </row>
    <row r="143" spans="1:9">
      <c r="A143" s="17" t="s">
        <v>7465</v>
      </c>
      <c r="B143" s="65" t="s">
        <v>5415</v>
      </c>
      <c r="C143" s="63" t="s">
        <v>7749</v>
      </c>
      <c r="D143" s="51">
        <v>1603504</v>
      </c>
      <c r="E143" s="54">
        <f ca="1">OFFSET('COC PIT COUNT DATA'!$C$1,MATCH(A143,'COC PIT COUNT DATA'!$A$2:$A$407,0),)</f>
        <v>390</v>
      </c>
      <c r="F143" s="57">
        <f ca="1">ROUND((E143/SUM($E$2:$E$399))*Inputs!$C$31,2)</f>
        <v>993421.21</v>
      </c>
      <c r="G143" s="57">
        <f>SUMIF(Data!A:A,A143,Data!BG:BG)</f>
        <v>1919327.8313793717</v>
      </c>
      <c r="H143" s="57">
        <f t="shared" si="4"/>
        <v>315823.8313793717</v>
      </c>
      <c r="I143" s="61">
        <f t="shared" si="5"/>
        <v>0.19695855537583423</v>
      </c>
    </row>
    <row r="144" spans="1:9">
      <c r="A144" s="17" t="s">
        <v>7466</v>
      </c>
      <c r="B144" s="65" t="s">
        <v>4094</v>
      </c>
      <c r="C144" s="63" t="s">
        <v>7750</v>
      </c>
      <c r="D144" s="51">
        <v>9457614</v>
      </c>
      <c r="E144" s="54">
        <f ca="1">OFFSET('COC PIT COUNT DATA'!$C$1,MATCH(A144,'COC PIT COUNT DATA'!$A$2:$A$407,0),)</f>
        <v>1703</v>
      </c>
      <c r="F144" s="57">
        <f ca="1">ROUND((E144/SUM($E$2:$E$399))*Inputs!$C$31,2)</f>
        <v>4337939.3</v>
      </c>
      <c r="G144" s="57">
        <f>SUMIF(Data!A:A,A144,Data!BG:BG)</f>
        <v>4905398.7848607749</v>
      </c>
      <c r="H144" s="57">
        <f t="shared" si="4"/>
        <v>-4552215.2151392251</v>
      </c>
      <c r="I144" s="61">
        <f t="shared" si="5"/>
        <v>-0.48132808286944523</v>
      </c>
    </row>
    <row r="145" spans="1:9">
      <c r="A145" s="17" t="s">
        <v>7467</v>
      </c>
      <c r="B145" s="65" t="s">
        <v>390</v>
      </c>
      <c r="C145" s="63" t="s">
        <v>7749</v>
      </c>
      <c r="D145" s="51">
        <v>3094754</v>
      </c>
      <c r="E145" s="54">
        <f ca="1">OFFSET('COC PIT COUNT DATA'!$C$1,MATCH(A145,'COC PIT COUNT DATA'!$A$2:$A$407,0),)</f>
        <v>659</v>
      </c>
      <c r="F145" s="57">
        <f ca="1">ROUND((E145/SUM($E$2:$E$399))*Inputs!$C$31,2)</f>
        <v>1678627.13</v>
      </c>
      <c r="G145" s="57">
        <f>SUMIF(Data!A:A,A145,Data!BG:BG)</f>
        <v>2696366.5828237343</v>
      </c>
      <c r="H145" s="57">
        <f t="shared" si="4"/>
        <v>-398387.41717626574</v>
      </c>
      <c r="I145" s="61">
        <f t="shared" si="5"/>
        <v>-0.1287299142924658</v>
      </c>
    </row>
    <row r="146" spans="1:9">
      <c r="A146" s="17" t="s">
        <v>7468</v>
      </c>
      <c r="B146" s="65" t="s">
        <v>3594</v>
      </c>
      <c r="C146" s="63" t="s">
        <v>7749</v>
      </c>
      <c r="D146" s="51">
        <v>721021</v>
      </c>
      <c r="E146" s="54">
        <f ca="1">OFFSET('COC PIT COUNT DATA'!$C$1,MATCH(A146,'COC PIT COUNT DATA'!$A$2:$A$407,0),)</f>
        <v>191</v>
      </c>
      <c r="F146" s="57">
        <f ca="1">ROUND((E146/SUM($E$2:$E$399))*Inputs!$C$31,2)</f>
        <v>486521.67</v>
      </c>
      <c r="G146" s="57">
        <f>SUMIF(Data!A:A,A146,Data!BG:BG)</f>
        <v>1515401.6457044699</v>
      </c>
      <c r="H146" s="57">
        <f t="shared" si="4"/>
        <v>794380.64570446988</v>
      </c>
      <c r="I146" s="61">
        <f t="shared" si="5"/>
        <v>1.1017441179999887</v>
      </c>
    </row>
    <row r="147" spans="1:9">
      <c r="A147" s="17" t="s">
        <v>7469</v>
      </c>
      <c r="B147" s="65" t="s">
        <v>5440</v>
      </c>
      <c r="C147" s="63" t="s">
        <v>7749</v>
      </c>
      <c r="D147" s="51">
        <v>828290</v>
      </c>
      <c r="E147" s="54">
        <f ca="1">OFFSET('COC PIT COUNT DATA'!$C$1,MATCH(A147,'COC PIT COUNT DATA'!$A$2:$A$407,0),)</f>
        <v>243</v>
      </c>
      <c r="F147" s="57">
        <f ca="1">ROUND((E147/SUM($E$2:$E$399))*Inputs!$C$31,2)</f>
        <v>618977.82999999996</v>
      </c>
      <c r="G147" s="57">
        <f>SUMIF(Data!A:A,A147,Data!BG:BG)</f>
        <v>1465138.8439724124</v>
      </c>
      <c r="H147" s="57">
        <f t="shared" si="4"/>
        <v>636848.8439724124</v>
      </c>
      <c r="I147" s="61">
        <f t="shared" si="5"/>
        <v>0.76887182505211027</v>
      </c>
    </row>
    <row r="148" spans="1:9">
      <c r="A148" s="17" t="s">
        <v>7470</v>
      </c>
      <c r="B148" s="65" t="s">
        <v>180</v>
      </c>
      <c r="C148" s="63" t="s">
        <v>7749</v>
      </c>
      <c r="D148" s="51">
        <v>561051</v>
      </c>
      <c r="E148" s="54">
        <f ca="1">OFFSET('COC PIT COUNT DATA'!$C$1,MATCH(A148,'COC PIT COUNT DATA'!$A$2:$A$407,0),)</f>
        <v>154</v>
      </c>
      <c r="F148" s="57">
        <f ca="1">ROUND((E148/SUM($E$2:$E$399))*Inputs!$C$31,2)</f>
        <v>392274.02</v>
      </c>
      <c r="G148" s="57">
        <f>SUMIF(Data!A:A,A148,Data!BG:BG)</f>
        <v>1007766.5377376433</v>
      </c>
      <c r="H148" s="57">
        <f t="shared" si="4"/>
        <v>446715.53773764335</v>
      </c>
      <c r="I148" s="61">
        <f t="shared" si="5"/>
        <v>0.79621199808509979</v>
      </c>
    </row>
    <row r="149" spans="1:9">
      <c r="A149" s="17" t="s">
        <v>7471</v>
      </c>
      <c r="B149" s="65" t="s">
        <v>1927</v>
      </c>
      <c r="C149" s="63" t="s">
        <v>7749</v>
      </c>
      <c r="D149" s="51">
        <v>626922</v>
      </c>
      <c r="E149" s="54">
        <f ca="1">OFFSET('COC PIT COUNT DATA'!$C$1,MATCH(A149,'COC PIT COUNT DATA'!$A$2:$A$407,0),)</f>
        <v>144</v>
      </c>
      <c r="F149" s="57">
        <f ca="1">ROUND((E149/SUM($E$2:$E$399))*Inputs!$C$31,2)</f>
        <v>366801.68</v>
      </c>
      <c r="G149" s="57">
        <f>SUMIF(Data!A:A,A149,Data!BG:BG)</f>
        <v>913174.50044012675</v>
      </c>
      <c r="H149" s="57">
        <f t="shared" si="4"/>
        <v>286252.50044012675</v>
      </c>
      <c r="I149" s="61">
        <f t="shared" si="5"/>
        <v>0.45659986479996995</v>
      </c>
    </row>
    <row r="150" spans="1:9">
      <c r="A150" s="17" t="s">
        <v>7472</v>
      </c>
      <c r="B150" s="65" t="s">
        <v>3009</v>
      </c>
      <c r="C150" s="63" t="s">
        <v>7749</v>
      </c>
      <c r="D150" s="51">
        <v>736923</v>
      </c>
      <c r="E150" s="54">
        <f ca="1">OFFSET('COC PIT COUNT DATA'!$C$1,MATCH(A150,'COC PIT COUNT DATA'!$A$2:$A$407,0),)</f>
        <v>104</v>
      </c>
      <c r="F150" s="57">
        <f ca="1">ROUND((E150/SUM($E$2:$E$399))*Inputs!$C$31,2)</f>
        <v>264912.32</v>
      </c>
      <c r="G150" s="57">
        <f>SUMIF(Data!A:A,A150,Data!BG:BG)</f>
        <v>1413816.4310996197</v>
      </c>
      <c r="H150" s="57">
        <f t="shared" si="4"/>
        <v>676893.43109961972</v>
      </c>
      <c r="I150" s="61">
        <f t="shared" si="5"/>
        <v>0.91854024246715016</v>
      </c>
    </row>
    <row r="151" spans="1:9">
      <c r="A151" s="17" t="s">
        <v>7473</v>
      </c>
      <c r="B151" s="65" t="s">
        <v>482</v>
      </c>
      <c r="C151" s="63" t="s">
        <v>7749</v>
      </c>
      <c r="D151" s="51">
        <v>11032613</v>
      </c>
      <c r="E151" s="54">
        <f ca="1">OFFSET('COC PIT COUNT DATA'!$C$1,MATCH(A151,'COC PIT COUNT DATA'!$A$2:$A$407,0),)</f>
        <v>6492</v>
      </c>
      <c r="F151" s="57">
        <f ca="1">ROUND((E151/SUM($E$2:$E$399))*Inputs!$C$31,2)</f>
        <v>16536642.359999999</v>
      </c>
      <c r="G151" s="57">
        <f>SUMIF(Data!A:A,A151,Data!BG:BG)</f>
        <v>7671367.2770159235</v>
      </c>
      <c r="H151" s="57">
        <f t="shared" si="4"/>
        <v>-3361245.7229840765</v>
      </c>
      <c r="I151" s="61">
        <f t="shared" si="5"/>
        <v>-0.30466451809594669</v>
      </c>
    </row>
    <row r="152" spans="1:9">
      <c r="A152" s="17" t="s">
        <v>7474</v>
      </c>
      <c r="B152" s="65" t="s">
        <v>3055</v>
      </c>
      <c r="C152" s="63" t="s">
        <v>7749</v>
      </c>
      <c r="D152" s="51">
        <v>1563615</v>
      </c>
      <c r="E152" s="54">
        <f ca="1">OFFSET('COC PIT COUNT DATA'!$C$1,MATCH(A152,'COC PIT COUNT DATA'!$A$2:$A$407,0),)</f>
        <v>445</v>
      </c>
      <c r="F152" s="57">
        <f ca="1">ROUND((E152/SUM($E$2:$E$399))*Inputs!$C$31,2)</f>
        <v>1133519.08</v>
      </c>
      <c r="G152" s="57">
        <f>SUMIF(Data!A:A,A152,Data!BG:BG)</f>
        <v>1039554.0235376055</v>
      </c>
      <c r="H152" s="57">
        <f t="shared" si="4"/>
        <v>-524060.97646239446</v>
      </c>
      <c r="I152" s="61">
        <f t="shared" si="5"/>
        <v>-0.33515985486350186</v>
      </c>
    </row>
    <row r="153" spans="1:9">
      <c r="A153" s="17" t="s">
        <v>7475</v>
      </c>
      <c r="B153" s="65" t="s">
        <v>600</v>
      </c>
      <c r="C153" s="63" t="s">
        <v>7749</v>
      </c>
      <c r="D153" s="51">
        <v>543886</v>
      </c>
      <c r="E153" s="54">
        <f ca="1">OFFSET('COC PIT COUNT DATA'!$C$1,MATCH(A153,'COC PIT COUNT DATA'!$A$2:$A$407,0),)</f>
        <v>362</v>
      </c>
      <c r="F153" s="57">
        <f ca="1">ROUND((E153/SUM($E$2:$E$399))*Inputs!$C$31,2)</f>
        <v>922098.67</v>
      </c>
      <c r="G153" s="57">
        <f>SUMIF(Data!A:A,A153,Data!BG:BG)</f>
        <v>938918.50775030116</v>
      </c>
      <c r="H153" s="57">
        <f t="shared" si="4"/>
        <v>395032.50775030116</v>
      </c>
      <c r="I153" s="61">
        <f t="shared" si="5"/>
        <v>0.72631490376715191</v>
      </c>
    </row>
    <row r="154" spans="1:9">
      <c r="A154" s="17" t="s">
        <v>7476</v>
      </c>
      <c r="B154" s="65" t="s">
        <v>5864</v>
      </c>
      <c r="C154" s="63" t="s">
        <v>7750</v>
      </c>
      <c r="D154" s="51">
        <v>3465226</v>
      </c>
      <c r="E154" s="54">
        <f ca="1">OFFSET('COC PIT COUNT DATA'!$C$1,MATCH(A154,'COC PIT COUNT DATA'!$A$2:$A$407,0),)</f>
        <v>3002</v>
      </c>
      <c r="F154" s="57">
        <f ca="1">ROUND((E154/SUM($E$2:$E$399))*Inputs!$C$31,2)</f>
        <v>7646796.1100000003</v>
      </c>
      <c r="G154" s="57">
        <f>SUMIF(Data!A:A,A154,Data!BG:BG)</f>
        <v>3431510.0477920212</v>
      </c>
      <c r="H154" s="57">
        <f t="shared" si="4"/>
        <v>-33715.952207978815</v>
      </c>
      <c r="I154" s="61">
        <f t="shared" si="5"/>
        <v>-9.729798924508478E-3</v>
      </c>
    </row>
    <row r="155" spans="1:9">
      <c r="A155" s="17" t="s">
        <v>7477</v>
      </c>
      <c r="B155" s="65" t="s">
        <v>3989</v>
      </c>
      <c r="C155" s="63" t="s">
        <v>7749</v>
      </c>
      <c r="D155" s="51">
        <v>1716257</v>
      </c>
      <c r="E155" s="54">
        <f ca="1">OFFSET('COC PIT COUNT DATA'!$C$1,MATCH(A155,'COC PIT COUNT DATA'!$A$2:$A$407,0),)</f>
        <v>437</v>
      </c>
      <c r="F155" s="57">
        <f ca="1">ROUND((E155/SUM($E$2:$E$399))*Inputs!$C$31,2)</f>
        <v>1113141.21</v>
      </c>
      <c r="G155" s="57">
        <f>SUMIF(Data!A:A,A155,Data!BG:BG)</f>
        <v>987032.2821605741</v>
      </c>
      <c r="H155" s="57">
        <f t="shared" si="4"/>
        <v>-729224.7178394259</v>
      </c>
      <c r="I155" s="61">
        <f t="shared" si="5"/>
        <v>-0.42489249444542743</v>
      </c>
    </row>
    <row r="156" spans="1:9">
      <c r="A156" s="17" t="s">
        <v>7478</v>
      </c>
      <c r="B156" s="65" t="s">
        <v>7226</v>
      </c>
      <c r="C156" s="63" t="s">
        <v>7750</v>
      </c>
      <c r="D156" s="51">
        <v>4173240</v>
      </c>
      <c r="E156" s="54">
        <f ca="1">OFFSET('COC PIT COUNT DATA'!$C$1,MATCH(A156,'COC PIT COUNT DATA'!$A$2:$A$407,0),)</f>
        <v>1682</v>
      </c>
      <c r="F156" s="57">
        <f ca="1">ROUND((E156/SUM($E$2:$E$399))*Inputs!$C$31,2)</f>
        <v>4284447.3899999997</v>
      </c>
      <c r="G156" s="57">
        <f>SUMIF(Data!A:A,A156,Data!BG:BG)</f>
        <v>4556366.344344967</v>
      </c>
      <c r="H156" s="57">
        <f t="shared" si="4"/>
        <v>383126.34434496704</v>
      </c>
      <c r="I156" s="61">
        <f t="shared" si="5"/>
        <v>9.1805490301292772E-2</v>
      </c>
    </row>
    <row r="157" spans="1:9">
      <c r="A157" s="17" t="s">
        <v>7479</v>
      </c>
      <c r="B157" s="65" t="s">
        <v>4858</v>
      </c>
      <c r="C157" s="63" t="s">
        <v>7749</v>
      </c>
      <c r="D157" s="51">
        <v>1290991</v>
      </c>
      <c r="E157" s="54">
        <f ca="1">OFFSET('COC PIT COUNT DATA'!$C$1,MATCH(A157,'COC PIT COUNT DATA'!$A$2:$A$407,0),)</f>
        <v>781</v>
      </c>
      <c r="F157" s="57">
        <f ca="1">ROUND((E157/SUM($E$2:$E$399))*Inputs!$C$31,2)</f>
        <v>1989389.66</v>
      </c>
      <c r="G157" s="57">
        <f>SUMIF(Data!A:A,A157,Data!BG:BG)</f>
        <v>2188864.0903660217</v>
      </c>
      <c r="H157" s="57">
        <f t="shared" si="4"/>
        <v>897873.09036602173</v>
      </c>
      <c r="I157" s="61">
        <f t="shared" si="5"/>
        <v>0.69549136312028648</v>
      </c>
    </row>
    <row r="158" spans="1:9">
      <c r="A158" s="17" t="s">
        <v>7480</v>
      </c>
      <c r="B158" s="65" t="s">
        <v>3033</v>
      </c>
      <c r="C158" s="63" t="s">
        <v>7749</v>
      </c>
      <c r="D158" s="51">
        <v>1327428</v>
      </c>
      <c r="E158" s="54">
        <f ca="1">OFFSET('COC PIT COUNT DATA'!$C$1,MATCH(A158,'COC PIT COUNT DATA'!$A$2:$A$407,0),)</f>
        <v>635</v>
      </c>
      <c r="F158" s="57">
        <f ca="1">ROUND((E158/SUM($E$2:$E$399))*Inputs!$C$31,2)</f>
        <v>1617493.51</v>
      </c>
      <c r="G158" s="57">
        <f>SUMIF(Data!A:A,A158,Data!BG:BG)</f>
        <v>984582.86457357591</v>
      </c>
      <c r="H158" s="57">
        <f t="shared" si="4"/>
        <v>-342845.13542642409</v>
      </c>
      <c r="I158" s="61">
        <f t="shared" si="5"/>
        <v>-0.25827776378562461</v>
      </c>
    </row>
    <row r="159" spans="1:9">
      <c r="A159" s="17" t="s">
        <v>7481</v>
      </c>
      <c r="B159" s="65" t="s">
        <v>565</v>
      </c>
      <c r="C159" s="63" t="s">
        <v>7749</v>
      </c>
      <c r="D159" s="51">
        <v>1772925</v>
      </c>
      <c r="E159" s="54">
        <f ca="1">OFFSET('COC PIT COUNT DATA'!$C$1,MATCH(A159,'COC PIT COUNT DATA'!$A$2:$A$407,0),)</f>
        <v>464</v>
      </c>
      <c r="F159" s="57">
        <f ca="1">ROUND((E159/SUM($E$2:$E$399))*Inputs!$C$31,2)</f>
        <v>1181916.52</v>
      </c>
      <c r="G159" s="57">
        <f>SUMIF(Data!A:A,A159,Data!BG:BG)</f>
        <v>1124216.809003094</v>
      </c>
      <c r="H159" s="57">
        <f t="shared" si="4"/>
        <v>-648708.19099690602</v>
      </c>
      <c r="I159" s="61">
        <f t="shared" si="5"/>
        <v>-0.36589714229135806</v>
      </c>
    </row>
    <row r="160" spans="1:9">
      <c r="A160" s="17" t="s">
        <v>7482</v>
      </c>
      <c r="B160" s="65" t="s">
        <v>1783</v>
      </c>
      <c r="C160" s="63" t="s">
        <v>7749</v>
      </c>
      <c r="D160" s="51">
        <v>1541727</v>
      </c>
      <c r="E160" s="54">
        <f ca="1">OFFSET('COC PIT COUNT DATA'!$C$1,MATCH(A160,'COC PIT COUNT DATA'!$A$2:$A$407,0),)</f>
        <v>1577</v>
      </c>
      <c r="F160" s="57">
        <f ca="1">ROUND((E160/SUM($E$2:$E$399))*Inputs!$C$31,2)</f>
        <v>4016987.83</v>
      </c>
      <c r="G160" s="57">
        <f>SUMIF(Data!A:A,A160,Data!BG:BG)</f>
        <v>2960130.8663941883</v>
      </c>
      <c r="H160" s="57">
        <f t="shared" si="4"/>
        <v>1418403.8663941883</v>
      </c>
      <c r="I160" s="61">
        <f t="shared" si="5"/>
        <v>0.92000974646885492</v>
      </c>
    </row>
    <row r="161" spans="1:9">
      <c r="A161" s="17" t="s">
        <v>7483</v>
      </c>
      <c r="B161" s="65" t="s">
        <v>4977</v>
      </c>
      <c r="C161" s="63" t="s">
        <v>7749</v>
      </c>
      <c r="D161" s="51">
        <v>2356277</v>
      </c>
      <c r="E161" s="54">
        <f ca="1">OFFSET('COC PIT COUNT DATA'!$C$1,MATCH(A161,'COC PIT COUNT DATA'!$A$2:$A$407,0),)</f>
        <v>1803</v>
      </c>
      <c r="F161" s="57">
        <f ca="1">ROUND((E161/SUM($E$2:$E$399))*Inputs!$C$31,2)</f>
        <v>4592662.6900000004</v>
      </c>
      <c r="G161" s="57">
        <f>SUMIF(Data!A:A,A161,Data!BG:BG)</f>
        <v>2930256.3002014617</v>
      </c>
      <c r="H161" s="57">
        <f t="shared" si="4"/>
        <v>573979.30020146165</v>
      </c>
      <c r="I161" s="61">
        <f t="shared" si="5"/>
        <v>0.24359585065824674</v>
      </c>
    </row>
    <row r="162" spans="1:9">
      <c r="A162" s="17" t="s">
        <v>7484</v>
      </c>
      <c r="B162" s="65" t="s">
        <v>1339</v>
      </c>
      <c r="C162" s="63" t="s">
        <v>7749</v>
      </c>
      <c r="D162" s="51">
        <v>1765222</v>
      </c>
      <c r="E162" s="54">
        <f ca="1">OFFSET('COC PIT COUNT DATA'!$C$1,MATCH(A162,'COC PIT COUNT DATA'!$A$2:$A$407,0),)</f>
        <v>406</v>
      </c>
      <c r="F162" s="57">
        <f ca="1">ROUND((E162/SUM($E$2:$E$399))*Inputs!$C$31,2)</f>
        <v>1034176.96</v>
      </c>
      <c r="G162" s="57">
        <f>SUMIF(Data!A:A,A162,Data!BG:BG)</f>
        <v>1219832.009285748</v>
      </c>
      <c r="H162" s="57">
        <f t="shared" si="4"/>
        <v>-545389.990714252</v>
      </c>
      <c r="I162" s="61">
        <f t="shared" si="5"/>
        <v>-0.30896396641003343</v>
      </c>
    </row>
    <row r="163" spans="1:9">
      <c r="A163" s="17" t="s">
        <v>7485</v>
      </c>
      <c r="B163" s="65" t="s">
        <v>3111</v>
      </c>
      <c r="C163" s="63" t="s">
        <v>7750</v>
      </c>
      <c r="D163" s="51">
        <v>3721285</v>
      </c>
      <c r="E163" s="54">
        <f ca="1">OFFSET('COC PIT COUNT DATA'!$C$1,MATCH(A163,'COC PIT COUNT DATA'!$A$2:$A$407,0),)</f>
        <v>2071</v>
      </c>
      <c r="F163" s="57">
        <f ca="1">ROUND((E163/SUM($E$2:$E$399))*Inputs!$C$31,2)</f>
        <v>5275321.37</v>
      </c>
      <c r="G163" s="57">
        <f>SUMIF(Data!A:A,A163,Data!BG:BG)</f>
        <v>5069877.4302899661</v>
      </c>
      <c r="H163" s="57">
        <f t="shared" si="4"/>
        <v>1348592.4302899661</v>
      </c>
      <c r="I163" s="61">
        <f t="shared" si="5"/>
        <v>0.3623996630975499</v>
      </c>
    </row>
    <row r="164" spans="1:9">
      <c r="A164" s="17" t="s">
        <v>7486</v>
      </c>
      <c r="B164" s="65" t="s">
        <v>5457</v>
      </c>
      <c r="C164" s="63" t="s">
        <v>7749</v>
      </c>
      <c r="D164" s="51">
        <v>1867653</v>
      </c>
      <c r="E164" s="54">
        <f ca="1">OFFSET('COC PIT COUNT DATA'!$C$1,MATCH(A164,'COC PIT COUNT DATA'!$A$2:$A$407,0),)</f>
        <v>158</v>
      </c>
      <c r="F164" s="57">
        <f ca="1">ROUND((E164/SUM($E$2:$E$399))*Inputs!$C$31,2)</f>
        <v>402462.95</v>
      </c>
      <c r="G164" s="57">
        <f>SUMIF(Data!A:A,A164,Data!BG:BG)</f>
        <v>1104735.1193366279</v>
      </c>
      <c r="H164" s="57">
        <f t="shared" si="4"/>
        <v>-762917.88066337211</v>
      </c>
      <c r="I164" s="61">
        <f t="shared" si="5"/>
        <v>-0.40849016421325168</v>
      </c>
    </row>
    <row r="165" spans="1:9">
      <c r="A165" s="17" t="s">
        <v>7487</v>
      </c>
      <c r="B165" s="65" t="s">
        <v>507</v>
      </c>
      <c r="C165" s="63" t="s">
        <v>7749</v>
      </c>
      <c r="D165" s="51">
        <v>1774806</v>
      </c>
      <c r="E165" s="54">
        <f ca="1">OFFSET('COC PIT COUNT DATA'!$C$1,MATCH(A165,'COC PIT COUNT DATA'!$A$2:$A$407,0),)</f>
        <v>580</v>
      </c>
      <c r="F165" s="57">
        <f ca="1">ROUND((E165/SUM($E$2:$E$399))*Inputs!$C$31,2)</f>
        <v>1477395.65</v>
      </c>
      <c r="G165" s="57">
        <f>SUMIF(Data!A:A,A165,Data!BG:BG)</f>
        <v>1454253.7493735261</v>
      </c>
      <c r="H165" s="57">
        <f t="shared" si="4"/>
        <v>-320552.25062647392</v>
      </c>
      <c r="I165" s="61">
        <f t="shared" si="5"/>
        <v>-0.18061255744372845</v>
      </c>
    </row>
    <row r="166" spans="1:9">
      <c r="A166" s="17" t="s">
        <v>7488</v>
      </c>
      <c r="B166" s="65" t="s">
        <v>349</v>
      </c>
      <c r="C166" s="63" t="s">
        <v>7749</v>
      </c>
      <c r="D166" s="51">
        <v>729992</v>
      </c>
      <c r="E166" s="54">
        <f ca="1">OFFSET('COC PIT COUNT DATA'!$C$1,MATCH(A166,'COC PIT COUNT DATA'!$A$2:$A$407,0),)</f>
        <v>240</v>
      </c>
      <c r="F166" s="57">
        <f ca="1">ROUND((E166/SUM($E$2:$E$399))*Inputs!$C$31,2)</f>
        <v>611336.13</v>
      </c>
      <c r="G166" s="57">
        <f>SUMIF(Data!A:A,A166,Data!BG:BG)</f>
        <v>1292033.837845176</v>
      </c>
      <c r="H166" s="57">
        <f t="shared" si="4"/>
        <v>562041.83784517599</v>
      </c>
      <c r="I166" s="61">
        <f t="shared" si="5"/>
        <v>0.76992876339079874</v>
      </c>
    </row>
    <row r="167" spans="1:9">
      <c r="A167" s="17" t="s">
        <v>7489</v>
      </c>
      <c r="B167" s="65" t="s">
        <v>3058</v>
      </c>
      <c r="C167" s="63" t="s">
        <v>7753</v>
      </c>
      <c r="D167" s="51">
        <v>1511542</v>
      </c>
      <c r="E167" s="54"/>
      <c r="F167" s="57">
        <f ca="1">ROUND((E167/SUM($E$2:$E$399))*Inputs!$C$31,2)</f>
        <v>0</v>
      </c>
      <c r="G167" s="57">
        <f>SUMIF(Data!A:A,A167,Data!BG:BG)</f>
        <v>3087605.0534808016</v>
      </c>
      <c r="H167" s="57">
        <f t="shared" si="4"/>
        <v>1576063.0534808016</v>
      </c>
      <c r="I167" s="61"/>
    </row>
    <row r="168" spans="1:9">
      <c r="A168" s="17" t="s">
        <v>7490</v>
      </c>
      <c r="B168" s="65" t="s">
        <v>1050</v>
      </c>
      <c r="C168" s="63" t="s">
        <v>7749</v>
      </c>
      <c r="D168" s="51">
        <v>301071</v>
      </c>
      <c r="E168" s="54">
        <f ca="1">OFFSET('COC PIT COUNT DATA'!$C$1,MATCH(A168,'COC PIT COUNT DATA'!$A$2:$A$407,0),)</f>
        <v>96</v>
      </c>
      <c r="F168" s="57">
        <f ca="1">ROUND((E168/SUM($E$2:$E$399))*Inputs!$C$31,2)</f>
        <v>244534.45</v>
      </c>
      <c r="G168" s="57">
        <f>SUMIF(Data!A:A,A168,Data!BG:BG)</f>
        <v>444433.09184813197</v>
      </c>
      <c r="H168" s="57">
        <f t="shared" si="4"/>
        <v>143362.09184813197</v>
      </c>
      <c r="I168" s="61">
        <f>H168/D168</f>
        <v>0.47617369938696175</v>
      </c>
    </row>
    <row r="169" spans="1:9">
      <c r="A169" s="17" t="s">
        <v>7491</v>
      </c>
      <c r="B169" s="65" t="s">
        <v>384</v>
      </c>
      <c r="C169" s="63" t="s">
        <v>7749</v>
      </c>
      <c r="D169" s="51">
        <v>12681731</v>
      </c>
      <c r="E169" s="54">
        <f ca="1">OFFSET('COC PIT COUNT DATA'!$C$1,MATCH(A169,'COC PIT COUNT DATA'!$A$2:$A$407,0),)</f>
        <v>2796</v>
      </c>
      <c r="F169" s="57">
        <f ca="1">ROUND((E169/SUM($E$2:$E$399))*Inputs!$C$31,2)</f>
        <v>7122065.9299999997</v>
      </c>
      <c r="G169" s="57">
        <f>SUMIF(Data!A:A,A169,Data!BG:BG)</f>
        <v>6290486.1767337713</v>
      </c>
      <c r="H169" s="57">
        <f t="shared" si="4"/>
        <v>-6391244.8232662287</v>
      </c>
      <c r="I169" s="61">
        <f t="shared" ref="I169:I232" si="6">H169/D169</f>
        <v>-0.50397259043471498</v>
      </c>
    </row>
    <row r="170" spans="1:9">
      <c r="A170" s="17" t="s">
        <v>7492</v>
      </c>
      <c r="B170" s="65" t="s">
        <v>1867</v>
      </c>
      <c r="C170" s="63" t="s">
        <v>7749</v>
      </c>
      <c r="D170" s="51">
        <v>231837</v>
      </c>
      <c r="E170" s="54">
        <f ca="1">OFFSET('COC PIT COUNT DATA'!$C$1,MATCH(A170,'COC PIT COUNT DATA'!$A$2:$A$407,0),)</f>
        <v>210</v>
      </c>
      <c r="F170" s="57">
        <f ca="1">ROUND((E170/SUM($E$2:$E$399))*Inputs!$C$31,2)</f>
        <v>534919.12</v>
      </c>
      <c r="G170" s="57">
        <f>SUMIF(Data!A:A,A170,Data!BG:BG)</f>
        <v>578024.43344778649</v>
      </c>
      <c r="H170" s="57">
        <f t="shared" si="4"/>
        <v>346187.43344778649</v>
      </c>
      <c r="I170" s="61">
        <f t="shared" si="6"/>
        <v>1.4932363403934079</v>
      </c>
    </row>
    <row r="171" spans="1:9">
      <c r="A171" s="17" t="s">
        <v>7493</v>
      </c>
      <c r="B171" s="65" t="s">
        <v>211</v>
      </c>
      <c r="C171" s="63" t="s">
        <v>7749</v>
      </c>
      <c r="D171" s="51">
        <v>1258219</v>
      </c>
      <c r="E171" s="54">
        <f ca="1">OFFSET('COC PIT COUNT DATA'!$C$1,MATCH(A171,'COC PIT COUNT DATA'!$A$2:$A$407,0),)</f>
        <v>335</v>
      </c>
      <c r="F171" s="57">
        <f ca="1">ROUND((E171/SUM($E$2:$E$399))*Inputs!$C$31,2)</f>
        <v>853323.35</v>
      </c>
      <c r="G171" s="57">
        <f>SUMIF(Data!A:A,A171,Data!BG:BG)</f>
        <v>1270530.9568604121</v>
      </c>
      <c r="H171" s="57">
        <f t="shared" si="4"/>
        <v>12311.956860412145</v>
      </c>
      <c r="I171" s="61">
        <f t="shared" si="6"/>
        <v>9.7852256724879731E-3</v>
      </c>
    </row>
    <row r="172" spans="1:9">
      <c r="A172" s="17" t="s">
        <v>7494</v>
      </c>
      <c r="B172" s="65" t="s">
        <v>1956</v>
      </c>
      <c r="C172" s="63" t="s">
        <v>7749</v>
      </c>
      <c r="D172" s="51">
        <v>249380</v>
      </c>
      <c r="E172" s="54">
        <f ca="1">OFFSET('COC PIT COUNT DATA'!$C$1,MATCH(A172,'COC PIT COUNT DATA'!$A$2:$A$407,0),)</f>
        <v>166</v>
      </c>
      <c r="F172" s="57">
        <f ca="1">ROUND((E172/SUM($E$2:$E$399))*Inputs!$C$31,2)</f>
        <v>422840.82</v>
      </c>
      <c r="G172" s="57">
        <f>SUMIF(Data!A:A,A172,Data!BG:BG)</f>
        <v>588378.65147143358</v>
      </c>
      <c r="H172" s="57">
        <f t="shared" si="4"/>
        <v>338998.65147143358</v>
      </c>
      <c r="I172" s="61">
        <f t="shared" si="6"/>
        <v>1.3593658331519511</v>
      </c>
    </row>
    <row r="173" spans="1:9">
      <c r="A173" s="17" t="s">
        <v>7495</v>
      </c>
      <c r="B173" s="65" t="s">
        <v>387</v>
      </c>
      <c r="C173" s="63" t="s">
        <v>7749</v>
      </c>
      <c r="D173" s="51">
        <v>2478070</v>
      </c>
      <c r="E173" s="54">
        <f ca="1">OFFSET('COC PIT COUNT DATA'!$C$1,MATCH(A173,'COC PIT COUNT DATA'!$A$2:$A$407,0),)</f>
        <v>745</v>
      </c>
      <c r="F173" s="57">
        <f ca="1">ROUND((E173/SUM($E$2:$E$399))*Inputs!$C$31,2)</f>
        <v>1897689.24</v>
      </c>
      <c r="G173" s="57">
        <f>SUMIF(Data!A:A,A173,Data!BG:BG)</f>
        <v>2875334.7564693559</v>
      </c>
      <c r="H173" s="57">
        <f t="shared" si="4"/>
        <v>397264.7564693559</v>
      </c>
      <c r="I173" s="61">
        <f t="shared" si="6"/>
        <v>0.16031216086283112</v>
      </c>
    </row>
    <row r="174" spans="1:9">
      <c r="A174" s="17" t="s">
        <v>7496</v>
      </c>
      <c r="B174" s="65" t="s">
        <v>611</v>
      </c>
      <c r="C174" s="63" t="s">
        <v>7749</v>
      </c>
      <c r="D174" s="51">
        <v>183999</v>
      </c>
      <c r="E174" s="54">
        <f ca="1">OFFSET('COC PIT COUNT DATA'!$C$1,MATCH(A174,'COC PIT COUNT DATA'!$A$2:$A$407,0),)</f>
        <v>140</v>
      </c>
      <c r="F174" s="57">
        <f ca="1">ROUND((E174/SUM($E$2:$E$399))*Inputs!$C$31,2)</f>
        <v>356612.74</v>
      </c>
      <c r="G174" s="57">
        <f>SUMIF(Data!A:A,A174,Data!BG:BG)</f>
        <v>401132.17814433749</v>
      </c>
      <c r="H174" s="57">
        <f t="shared" si="4"/>
        <v>217133.17814433749</v>
      </c>
      <c r="I174" s="61">
        <f t="shared" si="6"/>
        <v>1.1800780338172354</v>
      </c>
    </row>
    <row r="175" spans="1:9">
      <c r="A175" s="17" t="s">
        <v>7497</v>
      </c>
      <c r="B175" s="65" t="s">
        <v>617</v>
      </c>
      <c r="C175" s="63" t="s">
        <v>7749</v>
      </c>
      <c r="D175" s="51">
        <v>150750</v>
      </c>
      <c r="E175" s="54">
        <f ca="1">OFFSET('COC PIT COUNT DATA'!$C$1,MATCH(A175,'COC PIT COUNT DATA'!$A$2:$A$407,0),)</f>
        <v>191</v>
      </c>
      <c r="F175" s="57">
        <f ca="1">ROUND((E175/SUM($E$2:$E$399))*Inputs!$C$31,2)</f>
        <v>486521.67</v>
      </c>
      <c r="G175" s="57">
        <f>SUMIF(Data!A:A,A175,Data!BG:BG)</f>
        <v>343394.3987680581</v>
      </c>
      <c r="H175" s="57">
        <f t="shared" si="4"/>
        <v>192644.3987680581</v>
      </c>
      <c r="I175" s="61">
        <f t="shared" si="6"/>
        <v>1.2779064594896059</v>
      </c>
    </row>
    <row r="176" spans="1:9">
      <c r="A176" s="17" t="s">
        <v>7498</v>
      </c>
      <c r="B176" s="65" t="s">
        <v>684</v>
      </c>
      <c r="C176" s="63" t="s">
        <v>7749</v>
      </c>
      <c r="D176" s="51">
        <v>373384</v>
      </c>
      <c r="E176" s="54">
        <f ca="1">OFFSET('COC PIT COUNT DATA'!$C$1,MATCH(A176,'COC PIT COUNT DATA'!$A$2:$A$407,0),)</f>
        <v>981</v>
      </c>
      <c r="F176" s="57">
        <f ca="1">ROUND((E176/SUM($E$2:$E$399))*Inputs!$C$31,2)</f>
        <v>2498836.44</v>
      </c>
      <c r="G176" s="57">
        <f>SUMIF(Data!A:A,A176,Data!BG:BG)</f>
        <v>804764.66878782446</v>
      </c>
      <c r="H176" s="57">
        <f t="shared" si="4"/>
        <v>431380.66878782446</v>
      </c>
      <c r="I176" s="61">
        <f t="shared" si="6"/>
        <v>1.1553271398555494</v>
      </c>
    </row>
    <row r="177" spans="1:9">
      <c r="A177" s="17" t="s">
        <v>7499</v>
      </c>
      <c r="B177" s="65" t="s">
        <v>1406</v>
      </c>
      <c r="C177" s="63" t="s">
        <v>7749</v>
      </c>
      <c r="D177" s="51">
        <v>253355</v>
      </c>
      <c r="E177" s="54">
        <f ca="1">OFFSET('COC PIT COUNT DATA'!$C$1,MATCH(A177,'COC PIT COUNT DATA'!$A$2:$A$407,0),)</f>
        <v>311</v>
      </c>
      <c r="F177" s="57">
        <f ca="1">ROUND((E177/SUM($E$2:$E$399))*Inputs!$C$31,2)</f>
        <v>792189.74</v>
      </c>
      <c r="G177" s="57">
        <f>SUMIF(Data!A:A,A177,Data!BG:BG)</f>
        <v>719148.16550983512</v>
      </c>
      <c r="H177" s="57">
        <f t="shared" si="4"/>
        <v>465793.16550983512</v>
      </c>
      <c r="I177" s="61">
        <f t="shared" si="6"/>
        <v>1.8384999921447578</v>
      </c>
    </row>
    <row r="178" spans="1:9">
      <c r="A178" s="17" t="s">
        <v>7500</v>
      </c>
      <c r="B178" s="65" t="s">
        <v>1489</v>
      </c>
      <c r="C178" s="63" t="s">
        <v>7749</v>
      </c>
      <c r="D178" s="51">
        <v>60179</v>
      </c>
      <c r="E178" s="54">
        <f ca="1">OFFSET('COC PIT COUNT DATA'!$C$1,MATCH(A178,'COC PIT COUNT DATA'!$A$2:$A$407,0),)</f>
        <v>9</v>
      </c>
      <c r="F178" s="57">
        <f ca="1">ROUND((E178/SUM($E$2:$E$399))*Inputs!$C$31,2)</f>
        <v>22925.1</v>
      </c>
      <c r="G178" s="57">
        <f>SUMIF(Data!A:A,A178,Data!BG:BG)</f>
        <v>122287.63791830772</v>
      </c>
      <c r="H178" s="57">
        <f t="shared" si="4"/>
        <v>62108.637918307722</v>
      </c>
      <c r="I178" s="61">
        <f t="shared" si="6"/>
        <v>1.0320649714735659</v>
      </c>
    </row>
    <row r="179" spans="1:9">
      <c r="A179" s="17" t="s">
        <v>7501</v>
      </c>
      <c r="B179" s="65" t="s">
        <v>3299</v>
      </c>
      <c r="C179" s="63" t="s">
        <v>7749</v>
      </c>
      <c r="D179" s="51">
        <v>304935</v>
      </c>
      <c r="E179" s="54">
        <f ca="1">OFFSET('COC PIT COUNT DATA'!$C$1,MATCH(A179,'COC PIT COUNT DATA'!$A$2:$A$407,0),)</f>
        <v>158</v>
      </c>
      <c r="F179" s="57">
        <f ca="1">ROUND((E179/SUM($E$2:$E$399))*Inputs!$C$31,2)</f>
        <v>402462.95</v>
      </c>
      <c r="G179" s="57">
        <f>SUMIF(Data!A:A,A179,Data!BG:BG)</f>
        <v>629626.05174687947</v>
      </c>
      <c r="H179" s="57">
        <f t="shared" si="4"/>
        <v>324691.05174687947</v>
      </c>
      <c r="I179" s="61">
        <f t="shared" si="6"/>
        <v>1.0647877473785543</v>
      </c>
    </row>
    <row r="180" spans="1:9">
      <c r="A180" s="17" t="s">
        <v>7502</v>
      </c>
      <c r="B180" s="65" t="s">
        <v>1863</v>
      </c>
      <c r="C180" s="63" t="s">
        <v>7749</v>
      </c>
      <c r="D180" s="51">
        <v>305940</v>
      </c>
      <c r="E180" s="54">
        <f ca="1">OFFSET('COC PIT COUNT DATA'!$C$1,MATCH(A180,'COC PIT COUNT DATA'!$A$2:$A$407,0),)</f>
        <v>201</v>
      </c>
      <c r="F180" s="57">
        <f ca="1">ROUND((E180/SUM($E$2:$E$399))*Inputs!$C$31,2)</f>
        <v>511994.01</v>
      </c>
      <c r="G180" s="57">
        <f>SUMIF(Data!A:A,A180,Data!BG:BG)</f>
        <v>706934.77072007465</v>
      </c>
      <c r="H180" s="57">
        <f t="shared" si="4"/>
        <v>400994.77072007465</v>
      </c>
      <c r="I180" s="61">
        <f t="shared" si="6"/>
        <v>1.3106974266852149</v>
      </c>
    </row>
    <row r="181" spans="1:9">
      <c r="A181" s="17" t="s">
        <v>7503</v>
      </c>
      <c r="B181" s="65" t="s">
        <v>7073</v>
      </c>
      <c r="C181" s="63" t="s">
        <v>7749</v>
      </c>
      <c r="D181" s="51">
        <v>342755</v>
      </c>
      <c r="E181" s="54">
        <f ca="1">OFFSET('COC PIT COUNT DATA'!$C$1,MATCH(A181,'COC PIT COUNT DATA'!$A$2:$A$407,0),)</f>
        <v>326</v>
      </c>
      <c r="F181" s="57">
        <f ca="1">ROUND((E181/SUM($E$2:$E$399))*Inputs!$C$31,2)</f>
        <v>830398.25</v>
      </c>
      <c r="G181" s="57">
        <f>SUMIF(Data!A:A,A181,Data!BG:BG)</f>
        <v>805994.26064370701</v>
      </c>
      <c r="H181" s="57">
        <f t="shared" si="4"/>
        <v>463239.26064370701</v>
      </c>
      <c r="I181" s="61">
        <f t="shared" si="6"/>
        <v>1.351517149694992</v>
      </c>
    </row>
    <row r="182" spans="1:9">
      <c r="A182" s="17" t="s">
        <v>7504</v>
      </c>
      <c r="B182" s="65" t="s">
        <v>4903</v>
      </c>
      <c r="C182" s="63" t="s">
        <v>7749</v>
      </c>
      <c r="D182" s="51">
        <v>2981352</v>
      </c>
      <c r="E182" s="54">
        <f ca="1">OFFSET('COC PIT COUNT DATA'!$C$1,MATCH(A182,'COC PIT COUNT DATA'!$A$2:$A$407,0),)</f>
        <v>625</v>
      </c>
      <c r="F182" s="57">
        <f ca="1">ROUND((E182/SUM($E$2:$E$399))*Inputs!$C$31,2)</f>
        <v>1592021.18</v>
      </c>
      <c r="G182" s="57">
        <f>SUMIF(Data!A:A,A182,Data!BG:BG)</f>
        <v>3116588.323956938</v>
      </c>
      <c r="H182" s="57">
        <f t="shared" si="4"/>
        <v>135236.32395693799</v>
      </c>
      <c r="I182" s="61">
        <f t="shared" si="6"/>
        <v>4.5360736993464039E-2</v>
      </c>
    </row>
    <row r="183" spans="1:9">
      <c r="A183" s="17" t="s">
        <v>7505</v>
      </c>
      <c r="B183" s="65" t="s">
        <v>3728</v>
      </c>
      <c r="C183" s="63" t="s">
        <v>7749</v>
      </c>
      <c r="D183" s="51">
        <v>2852532</v>
      </c>
      <c r="E183" s="54">
        <f ca="1">OFFSET('COC PIT COUNT DATA'!$C$1,MATCH(A183,'COC PIT COUNT DATA'!$A$2:$A$407,0),)</f>
        <v>1100</v>
      </c>
      <c r="F183" s="57">
        <f ca="1">ROUND((E183/SUM($E$2:$E$399))*Inputs!$C$31,2)</f>
        <v>2801957.27</v>
      </c>
      <c r="G183" s="57">
        <f>SUMIF(Data!A:A,A183,Data!BG:BG)</f>
        <v>2936645.2130120173</v>
      </c>
      <c r="H183" s="57">
        <f t="shared" si="4"/>
        <v>84113.21301201731</v>
      </c>
      <c r="I183" s="61">
        <f t="shared" si="6"/>
        <v>2.9487211015342619E-2</v>
      </c>
    </row>
    <row r="184" spans="1:9">
      <c r="A184" s="17" t="s">
        <v>7506</v>
      </c>
      <c r="B184" s="65" t="s">
        <v>3067</v>
      </c>
      <c r="C184" s="63" t="s">
        <v>7749</v>
      </c>
      <c r="D184" s="51">
        <v>3712281</v>
      </c>
      <c r="E184" s="54">
        <f ca="1">OFFSET('COC PIT COUNT DATA'!$C$1,MATCH(A184,'COC PIT COUNT DATA'!$A$2:$A$407,0),)</f>
        <v>1632</v>
      </c>
      <c r="F184" s="57">
        <f ca="1">ROUND((E184/SUM($E$2:$E$399))*Inputs!$C$31,2)</f>
        <v>4157085.7</v>
      </c>
      <c r="G184" s="57">
        <f>SUMIF(Data!A:A,A184,Data!BG:BG)</f>
        <v>6039359.15211186</v>
      </c>
      <c r="H184" s="57">
        <f t="shared" si="4"/>
        <v>2327078.15211186</v>
      </c>
      <c r="I184" s="61">
        <f t="shared" si="6"/>
        <v>0.62685937624653409</v>
      </c>
    </row>
    <row r="185" spans="1:9">
      <c r="A185" s="17" t="s">
        <v>7507</v>
      </c>
      <c r="B185" s="65" t="s">
        <v>4886</v>
      </c>
      <c r="C185" s="63" t="s">
        <v>7749</v>
      </c>
      <c r="D185" s="51">
        <v>1222088</v>
      </c>
      <c r="E185" s="54">
        <f ca="1">OFFSET('COC PIT COUNT DATA'!$C$1,MATCH(A185,'COC PIT COUNT DATA'!$A$2:$A$407,0),)</f>
        <v>740</v>
      </c>
      <c r="F185" s="57">
        <f ca="1">ROUND((E185/SUM($E$2:$E$399))*Inputs!$C$31,2)</f>
        <v>1884953.07</v>
      </c>
      <c r="G185" s="57">
        <f>SUMIF(Data!A:A,A185,Data!BG:BG)</f>
        <v>749567.01387818099</v>
      </c>
      <c r="H185" s="57">
        <f t="shared" si="4"/>
        <v>-472520.98612181901</v>
      </c>
      <c r="I185" s="61">
        <f t="shared" si="6"/>
        <v>-0.38665054081360672</v>
      </c>
    </row>
    <row r="186" spans="1:9">
      <c r="A186" s="17" t="s">
        <v>7508</v>
      </c>
      <c r="B186" s="65" t="s">
        <v>3183</v>
      </c>
      <c r="C186" s="63" t="s">
        <v>7749</v>
      </c>
      <c r="D186" s="51">
        <v>5640904</v>
      </c>
      <c r="E186" s="54">
        <f ca="1">OFFSET('COC PIT COUNT DATA'!$C$1,MATCH(A186,'COC PIT COUNT DATA'!$A$2:$A$407,0),)</f>
        <v>1745</v>
      </c>
      <c r="F186" s="57">
        <f ca="1">ROUND((E186/SUM($E$2:$E$399))*Inputs!$C$31,2)</f>
        <v>4444923.12</v>
      </c>
      <c r="G186" s="57">
        <f>SUMIF(Data!A:A,A186,Data!BG:BG)</f>
        <v>9603706.5253953245</v>
      </c>
      <c r="H186" s="57">
        <f t="shared" si="4"/>
        <v>3962802.5253953245</v>
      </c>
      <c r="I186" s="61">
        <f t="shared" si="6"/>
        <v>0.70251196003252747</v>
      </c>
    </row>
    <row r="187" spans="1:9">
      <c r="A187" s="17" t="s">
        <v>7509</v>
      </c>
      <c r="B187" s="65" t="s">
        <v>1203</v>
      </c>
      <c r="C187" s="63" t="s">
        <v>7749</v>
      </c>
      <c r="D187" s="51">
        <v>21613087</v>
      </c>
      <c r="E187" s="54">
        <f ca="1">OFFSET('COC PIT COUNT DATA'!$C$1,MATCH(A187,'COC PIT COUNT DATA'!$A$2:$A$407,0),)</f>
        <v>2597</v>
      </c>
      <c r="F187" s="57">
        <f ca="1">ROUND((E187/SUM($E$2:$E$399))*Inputs!$C$31,2)</f>
        <v>6615166.3899999997</v>
      </c>
      <c r="G187" s="57">
        <f>SUMIF(Data!A:A,A187,Data!BG:BG)</f>
        <v>7324470.1252181968</v>
      </c>
      <c r="H187" s="57">
        <f t="shared" si="4"/>
        <v>-14288616.874781802</v>
      </c>
      <c r="I187" s="61">
        <f t="shared" si="6"/>
        <v>-0.66110948772758849</v>
      </c>
    </row>
    <row r="188" spans="1:9">
      <c r="A188" s="17" t="s">
        <v>7510</v>
      </c>
      <c r="B188" s="65" t="s">
        <v>1126</v>
      </c>
      <c r="C188" s="63" t="s">
        <v>7749</v>
      </c>
      <c r="D188" s="51">
        <v>5637024</v>
      </c>
      <c r="E188" s="54">
        <f ca="1">OFFSET('COC PIT COUNT DATA'!$C$1,MATCH(A188,'COC PIT COUNT DATA'!$A$2:$A$407,0),)</f>
        <v>333</v>
      </c>
      <c r="F188" s="57">
        <f ca="1">ROUND((E188/SUM($E$2:$E$399))*Inputs!$C$31,2)</f>
        <v>848228.88</v>
      </c>
      <c r="G188" s="57">
        <f>SUMIF(Data!A:A,A188,Data!BG:BG)</f>
        <v>4011010.7154309885</v>
      </c>
      <c r="H188" s="57">
        <f t="shared" si="4"/>
        <v>-1626013.2845690115</v>
      </c>
      <c r="I188" s="61">
        <f t="shared" si="6"/>
        <v>-0.28845243244822294</v>
      </c>
    </row>
    <row r="189" spans="1:9">
      <c r="A189" s="17" t="s">
        <v>7511</v>
      </c>
      <c r="B189" s="65" t="s">
        <v>5887</v>
      </c>
      <c r="C189" s="63" t="s">
        <v>7749</v>
      </c>
      <c r="D189" s="51">
        <v>1994739</v>
      </c>
      <c r="E189" s="54">
        <f ca="1">OFFSET('COC PIT COUNT DATA'!$C$1,MATCH(A189,'COC PIT COUNT DATA'!$A$2:$A$407,0),)</f>
        <v>450</v>
      </c>
      <c r="F189" s="57">
        <f ca="1">ROUND((E189/SUM($E$2:$E$399))*Inputs!$C$31,2)</f>
        <v>1146255.25</v>
      </c>
      <c r="G189" s="57">
        <f>SUMIF(Data!A:A,A189,Data!BG:BG)</f>
        <v>2429631.9695380367</v>
      </c>
      <c r="H189" s="57">
        <f t="shared" si="4"/>
        <v>434892.96953803673</v>
      </c>
      <c r="I189" s="61">
        <f t="shared" si="6"/>
        <v>0.21801998634309389</v>
      </c>
    </row>
    <row r="190" spans="1:9">
      <c r="A190" s="17" t="s">
        <v>7512</v>
      </c>
      <c r="B190" s="65" t="s">
        <v>4868</v>
      </c>
      <c r="C190" s="63" t="s">
        <v>7749</v>
      </c>
      <c r="D190" s="51">
        <v>4010973</v>
      </c>
      <c r="E190" s="54">
        <f ca="1">OFFSET('COC PIT COUNT DATA'!$C$1,MATCH(A190,'COC PIT COUNT DATA'!$A$2:$A$407,0),)</f>
        <v>485</v>
      </c>
      <c r="F190" s="57">
        <f ca="1">ROUND((E190/SUM($E$2:$E$399))*Inputs!$C$31,2)</f>
        <v>1235408.43</v>
      </c>
      <c r="G190" s="57">
        <f>SUMIF(Data!A:A,A190,Data!BG:BG)</f>
        <v>3778349.0183877731</v>
      </c>
      <c r="H190" s="57">
        <f t="shared" si="4"/>
        <v>-232623.98161222693</v>
      </c>
      <c r="I190" s="61">
        <f t="shared" si="6"/>
        <v>-5.7996895419696645E-2</v>
      </c>
    </row>
    <row r="191" spans="1:9">
      <c r="A191" s="17" t="s">
        <v>7513</v>
      </c>
      <c r="B191" s="65" t="s">
        <v>1357</v>
      </c>
      <c r="C191" s="63" t="s">
        <v>7750</v>
      </c>
      <c r="D191" s="51">
        <v>3582045</v>
      </c>
      <c r="E191" s="54">
        <f ca="1">OFFSET('COC PIT COUNT DATA'!$C$1,MATCH(A191,'COC PIT COUNT DATA'!$A$2:$A$407,0),)</f>
        <v>488</v>
      </c>
      <c r="F191" s="57">
        <f ca="1">ROUND((E191/SUM($E$2:$E$399))*Inputs!$C$31,2)</f>
        <v>1243050.1299999999</v>
      </c>
      <c r="G191" s="57">
        <f>SUMIF(Data!A:A,A191,Data!BG:BG)</f>
        <v>1941851.4004451428</v>
      </c>
      <c r="H191" s="57">
        <f t="shared" si="4"/>
        <v>-1640193.5995548572</v>
      </c>
      <c r="I191" s="61">
        <f t="shared" si="6"/>
        <v>-0.4578930749208503</v>
      </c>
    </row>
    <row r="192" spans="1:9">
      <c r="A192" s="17" t="s">
        <v>7514</v>
      </c>
      <c r="B192" s="65" t="s">
        <v>1793</v>
      </c>
      <c r="C192" s="63" t="s">
        <v>7749</v>
      </c>
      <c r="D192" s="51">
        <v>3555797</v>
      </c>
      <c r="E192" s="54">
        <f ca="1">OFFSET('COC PIT COUNT DATA'!$C$1,MATCH(A192,'COC PIT COUNT DATA'!$A$2:$A$407,0),)</f>
        <v>912</v>
      </c>
      <c r="F192" s="57">
        <f ca="1">ROUND((E192/SUM($E$2:$E$399))*Inputs!$C$31,2)</f>
        <v>2323077.2999999998</v>
      </c>
      <c r="G192" s="57">
        <f>SUMIF(Data!A:A,A192,Data!BG:BG)</f>
        <v>2660552.5404909924</v>
      </c>
      <c r="H192" s="57">
        <f t="shared" si="4"/>
        <v>-895244.45950900763</v>
      </c>
      <c r="I192" s="61">
        <f t="shared" si="6"/>
        <v>-0.25177040745267731</v>
      </c>
    </row>
    <row r="193" spans="1:9">
      <c r="A193" s="17" t="s">
        <v>7515</v>
      </c>
      <c r="B193" s="65" t="s">
        <v>4879</v>
      </c>
      <c r="C193" s="63" t="s">
        <v>7749</v>
      </c>
      <c r="D193" s="51">
        <v>1334907</v>
      </c>
      <c r="E193" s="54">
        <f ca="1">OFFSET('COC PIT COUNT DATA'!$C$1,MATCH(A193,'COC PIT COUNT DATA'!$A$2:$A$407,0),)</f>
        <v>568</v>
      </c>
      <c r="F193" s="57">
        <f ca="1">ROUND((E193/SUM($E$2:$E$399))*Inputs!$C$31,2)</f>
        <v>1446828.84</v>
      </c>
      <c r="G193" s="57">
        <f>SUMIF(Data!A:A,A193,Data!BG:BG)</f>
        <v>1297242.2231547709</v>
      </c>
      <c r="H193" s="57">
        <f t="shared" si="4"/>
        <v>-37664.776845229091</v>
      </c>
      <c r="I193" s="61">
        <f t="shared" si="6"/>
        <v>-2.8215281547874938E-2</v>
      </c>
    </row>
    <row r="194" spans="1:9">
      <c r="A194" s="17" t="s">
        <v>7516</v>
      </c>
      <c r="B194" s="65" t="s">
        <v>2904</v>
      </c>
      <c r="C194" s="63" t="s">
        <v>7749</v>
      </c>
      <c r="D194" s="51">
        <v>1553129</v>
      </c>
      <c r="E194" s="54">
        <f ca="1">OFFSET('COC PIT COUNT DATA'!$C$1,MATCH(A194,'COC PIT COUNT DATA'!$A$2:$A$407,0),)</f>
        <v>418</v>
      </c>
      <c r="F194" s="57">
        <f ca="1">ROUND((E194/SUM($E$2:$E$399))*Inputs!$C$31,2)</f>
        <v>1064743.76</v>
      </c>
      <c r="G194" s="57">
        <f>SUMIF(Data!A:A,A194,Data!BG:BG)</f>
        <v>1844363.3564184986</v>
      </c>
      <c r="H194" s="57">
        <f t="shared" si="4"/>
        <v>291234.35641849856</v>
      </c>
      <c r="I194" s="61">
        <f t="shared" si="6"/>
        <v>0.18751459564434028</v>
      </c>
    </row>
    <row r="195" spans="1:9">
      <c r="A195" s="17" t="s">
        <v>7517</v>
      </c>
      <c r="B195" s="65" t="s">
        <v>6882</v>
      </c>
      <c r="C195" s="63" t="s">
        <v>7749</v>
      </c>
      <c r="D195" s="51">
        <v>1233622</v>
      </c>
      <c r="E195" s="54">
        <f ca="1">OFFSET('COC PIT COUNT DATA'!$C$1,MATCH(A195,'COC PIT COUNT DATA'!$A$2:$A$407,0),)</f>
        <v>372</v>
      </c>
      <c r="F195" s="57">
        <f ca="1">ROUND((E195/SUM($E$2:$E$399))*Inputs!$C$31,2)</f>
        <v>947571</v>
      </c>
      <c r="G195" s="57">
        <f>SUMIF(Data!A:A,A195,Data!BG:BG)</f>
        <v>1837421.6514659638</v>
      </c>
      <c r="H195" s="57">
        <f t="shared" ref="H195:H258" si="7">G195-D195</f>
        <v>603799.65146596381</v>
      </c>
      <c r="I195" s="61">
        <f t="shared" si="6"/>
        <v>0.48945272657747979</v>
      </c>
    </row>
    <row r="196" spans="1:9">
      <c r="A196" s="17" t="s">
        <v>7518</v>
      </c>
      <c r="B196" s="65" t="s">
        <v>5211</v>
      </c>
      <c r="C196" s="63" t="s">
        <v>7749</v>
      </c>
      <c r="D196" s="51">
        <v>1620470</v>
      </c>
      <c r="E196" s="54">
        <f ca="1">OFFSET('COC PIT COUNT DATA'!$C$1,MATCH(A196,'COC PIT COUNT DATA'!$A$2:$A$407,0),)</f>
        <v>308</v>
      </c>
      <c r="F196" s="57">
        <f ca="1">ROUND((E196/SUM($E$2:$E$399))*Inputs!$C$31,2)</f>
        <v>784548.04</v>
      </c>
      <c r="G196" s="57">
        <f>SUMIF(Data!A:A,A196,Data!BG:BG)</f>
        <v>908086.87854308472</v>
      </c>
      <c r="H196" s="57">
        <f t="shared" si="7"/>
        <v>-712383.12145691528</v>
      </c>
      <c r="I196" s="61">
        <f t="shared" si="6"/>
        <v>-0.43961512490630206</v>
      </c>
    </row>
    <row r="197" spans="1:9">
      <c r="A197" s="17" t="s">
        <v>7519</v>
      </c>
      <c r="B197" s="65" t="s">
        <v>2916</v>
      </c>
      <c r="C197" s="63" t="s">
        <v>7749</v>
      </c>
      <c r="D197" s="51">
        <v>216296</v>
      </c>
      <c r="E197" s="54">
        <f ca="1">OFFSET('COC PIT COUNT DATA'!$C$1,MATCH(A197,'COC PIT COUNT DATA'!$A$2:$A$407,0),)</f>
        <v>128</v>
      </c>
      <c r="F197" s="57">
        <f ca="1">ROUND((E197/SUM($E$2:$E$399))*Inputs!$C$31,2)</f>
        <v>326045.94</v>
      </c>
      <c r="G197" s="57">
        <f>SUMIF(Data!A:A,A197,Data!BG:BG)</f>
        <v>409499.48743299383</v>
      </c>
      <c r="H197" s="57">
        <f t="shared" si="7"/>
        <v>193203.48743299383</v>
      </c>
      <c r="I197" s="61">
        <f t="shared" si="6"/>
        <v>0.89323652509983464</v>
      </c>
    </row>
    <row r="198" spans="1:9">
      <c r="A198" s="17" t="s">
        <v>7520</v>
      </c>
      <c r="B198" s="65" t="s">
        <v>1799</v>
      </c>
      <c r="C198" s="63" t="s">
        <v>7749</v>
      </c>
      <c r="D198" s="51">
        <v>310500</v>
      </c>
      <c r="E198" s="54">
        <f ca="1">OFFSET('COC PIT COUNT DATA'!$C$1,MATCH(A198,'COC PIT COUNT DATA'!$A$2:$A$407,0),)</f>
        <v>302</v>
      </c>
      <c r="F198" s="57">
        <f ca="1">ROUND((E198/SUM($E$2:$E$399))*Inputs!$C$31,2)</f>
        <v>769264.63</v>
      </c>
      <c r="G198" s="57">
        <f>SUMIF(Data!A:A,A198,Data!BG:BG)</f>
        <v>509269.65632026148</v>
      </c>
      <c r="H198" s="57">
        <f t="shared" si="7"/>
        <v>198769.65632026148</v>
      </c>
      <c r="I198" s="61">
        <f t="shared" si="6"/>
        <v>0.6401599237367519</v>
      </c>
    </row>
    <row r="199" spans="1:9">
      <c r="A199" s="17" t="s">
        <v>7521</v>
      </c>
      <c r="B199" s="65" t="s">
        <v>3106</v>
      </c>
      <c r="C199" s="63" t="s">
        <v>7749</v>
      </c>
      <c r="D199" s="51">
        <v>172899</v>
      </c>
      <c r="E199" s="54">
        <f ca="1">OFFSET('COC PIT COUNT DATA'!$C$1,MATCH(A199,'COC PIT COUNT DATA'!$A$2:$A$407,0),)</f>
        <v>79</v>
      </c>
      <c r="F199" s="57">
        <f ca="1">ROUND((E199/SUM($E$2:$E$399))*Inputs!$C$31,2)</f>
        <v>201231.48</v>
      </c>
      <c r="G199" s="57">
        <f>SUMIF(Data!A:A,A199,Data!BG:BG)</f>
        <v>387312.10761336435</v>
      </c>
      <c r="H199" s="57">
        <f t="shared" si="7"/>
        <v>214413.10761336435</v>
      </c>
      <c r="I199" s="61">
        <f t="shared" si="6"/>
        <v>1.240106117521584</v>
      </c>
    </row>
    <row r="200" spans="1:9">
      <c r="A200" s="17" t="s">
        <v>7522</v>
      </c>
      <c r="B200" s="65" t="s">
        <v>407</v>
      </c>
      <c r="C200" s="63" t="s">
        <v>7749</v>
      </c>
      <c r="D200" s="51">
        <v>462452</v>
      </c>
      <c r="E200" s="54">
        <f ca="1">OFFSET('COC PIT COUNT DATA'!$C$1,MATCH(A200,'COC PIT COUNT DATA'!$A$2:$A$407,0),)</f>
        <v>285</v>
      </c>
      <c r="F200" s="57">
        <f ca="1">ROUND((E200/SUM($E$2:$E$399))*Inputs!$C$31,2)</f>
        <v>725961.66</v>
      </c>
      <c r="G200" s="57">
        <f>SUMIF(Data!A:A,A200,Data!BG:BG)</f>
        <v>658101.87526719435</v>
      </c>
      <c r="H200" s="57">
        <f t="shared" si="7"/>
        <v>195649.87526719435</v>
      </c>
      <c r="I200" s="61">
        <f t="shared" si="6"/>
        <v>0.42307066520891756</v>
      </c>
    </row>
    <row r="201" spans="1:9">
      <c r="A201" s="17" t="s">
        <v>7523</v>
      </c>
      <c r="B201" s="65" t="s">
        <v>3588</v>
      </c>
      <c r="C201" s="63" t="s">
        <v>7749</v>
      </c>
      <c r="D201" s="51">
        <v>295298</v>
      </c>
      <c r="E201" s="54">
        <f ca="1">OFFSET('COC PIT COUNT DATA'!$C$1,MATCH(A201,'COC PIT COUNT DATA'!$A$2:$A$407,0),)</f>
        <v>185</v>
      </c>
      <c r="F201" s="57">
        <f ca="1">ROUND((E201/SUM($E$2:$E$399))*Inputs!$C$31,2)</f>
        <v>471238.27</v>
      </c>
      <c r="G201" s="57">
        <f>SUMIF(Data!A:A,A201,Data!BG:BG)</f>
        <v>524045.77680186363</v>
      </c>
      <c r="H201" s="57">
        <f t="shared" si="7"/>
        <v>228747.77680186363</v>
      </c>
      <c r="I201" s="61">
        <f t="shared" si="6"/>
        <v>0.77463368123679677</v>
      </c>
    </row>
    <row r="202" spans="1:9">
      <c r="A202" s="17" t="s">
        <v>7524</v>
      </c>
      <c r="B202" s="65" t="s">
        <v>4471</v>
      </c>
      <c r="C202" s="63" t="s">
        <v>7749</v>
      </c>
      <c r="D202" s="51">
        <v>523686</v>
      </c>
      <c r="E202" s="54">
        <f ca="1">OFFSET('COC PIT COUNT DATA'!$C$1,MATCH(A202,'COC PIT COUNT DATA'!$A$2:$A$407,0),)</f>
        <v>179</v>
      </c>
      <c r="F202" s="57">
        <f ca="1">ROUND((E202/SUM($E$2:$E$399))*Inputs!$C$31,2)</f>
        <v>455954.86</v>
      </c>
      <c r="G202" s="57">
        <f>SUMIF(Data!A:A,A202,Data!BG:BG)</f>
        <v>788531.75117289124</v>
      </c>
      <c r="H202" s="57">
        <f t="shared" si="7"/>
        <v>264845.75117289124</v>
      </c>
      <c r="I202" s="61">
        <f t="shared" si="6"/>
        <v>0.50573387711890572</v>
      </c>
    </row>
    <row r="203" spans="1:9">
      <c r="A203" s="17" t="s">
        <v>7525</v>
      </c>
      <c r="B203" s="65" t="s">
        <v>2396</v>
      </c>
      <c r="C203" s="63" t="s">
        <v>7749</v>
      </c>
      <c r="D203" s="51">
        <v>502555</v>
      </c>
      <c r="E203" s="54">
        <f ca="1">OFFSET('COC PIT COUNT DATA'!$C$1,MATCH(A203,'COC PIT COUNT DATA'!$A$2:$A$407,0),)</f>
        <v>159</v>
      </c>
      <c r="F203" s="57">
        <f ca="1">ROUND((E203/SUM($E$2:$E$399))*Inputs!$C$31,2)</f>
        <v>405010.19</v>
      </c>
      <c r="G203" s="57">
        <f>SUMIF(Data!A:A,A203,Data!BG:BG)</f>
        <v>698917.52286019921</v>
      </c>
      <c r="H203" s="57">
        <f t="shared" si="7"/>
        <v>196362.52286019921</v>
      </c>
      <c r="I203" s="61">
        <f t="shared" si="6"/>
        <v>0.39072842347643383</v>
      </c>
    </row>
    <row r="204" spans="1:9">
      <c r="A204" s="17" t="s">
        <v>7526</v>
      </c>
      <c r="B204" s="65" t="s">
        <v>2938</v>
      </c>
      <c r="C204" s="63" t="s">
        <v>7749</v>
      </c>
      <c r="D204" s="51">
        <v>205969</v>
      </c>
      <c r="E204" s="54">
        <f ca="1">OFFSET('COC PIT COUNT DATA'!$C$1,MATCH(A204,'COC PIT COUNT DATA'!$A$2:$A$407,0),)</f>
        <v>103</v>
      </c>
      <c r="F204" s="57">
        <f ca="1">ROUND((E204/SUM($E$2:$E$399))*Inputs!$C$31,2)</f>
        <v>262365.09000000003</v>
      </c>
      <c r="G204" s="57">
        <f>SUMIF(Data!A:A,A204,Data!BG:BG)</f>
        <v>403403.82183956302</v>
      </c>
      <c r="H204" s="57">
        <f t="shared" si="7"/>
        <v>197434.82183956302</v>
      </c>
      <c r="I204" s="61">
        <f t="shared" si="6"/>
        <v>0.95856571542107316</v>
      </c>
    </row>
    <row r="205" spans="1:9">
      <c r="A205" s="17" t="s">
        <v>7527</v>
      </c>
      <c r="B205" s="65" t="s">
        <v>1919</v>
      </c>
      <c r="C205" s="63" t="s">
        <v>7749</v>
      </c>
      <c r="D205" s="51">
        <v>456841</v>
      </c>
      <c r="E205" s="54">
        <f ca="1">OFFSET('COC PIT COUNT DATA'!$C$1,MATCH(A205,'COC PIT COUNT DATA'!$A$2:$A$407,0),)</f>
        <v>285</v>
      </c>
      <c r="F205" s="57">
        <f ca="1">ROUND((E205/SUM($E$2:$E$399))*Inputs!$C$31,2)</f>
        <v>725961.66</v>
      </c>
      <c r="G205" s="57">
        <f>SUMIF(Data!A:A,A205,Data!BG:BG)</f>
        <v>787099.33281168633</v>
      </c>
      <c r="H205" s="57">
        <f t="shared" si="7"/>
        <v>330258.33281168633</v>
      </c>
      <c r="I205" s="61">
        <f t="shared" si="6"/>
        <v>0.72291745445721012</v>
      </c>
    </row>
    <row r="206" spans="1:9">
      <c r="A206" s="17" t="s">
        <v>7528</v>
      </c>
      <c r="B206" s="65" t="s">
        <v>1300</v>
      </c>
      <c r="C206" s="63" t="s">
        <v>7749</v>
      </c>
      <c r="D206" s="51">
        <v>162817</v>
      </c>
      <c r="E206" s="54">
        <f ca="1">OFFSET('COC PIT COUNT DATA'!$C$1,MATCH(A206,'COC PIT COUNT DATA'!$A$2:$A$407,0),)</f>
        <v>135</v>
      </c>
      <c r="F206" s="57">
        <f ca="1">ROUND((E206/SUM($E$2:$E$399))*Inputs!$C$31,2)</f>
        <v>343876.57</v>
      </c>
      <c r="G206" s="57">
        <f>SUMIF(Data!A:A,A206,Data!BG:BG)</f>
        <v>358616.41509763326</v>
      </c>
      <c r="H206" s="57">
        <f t="shared" si="7"/>
        <v>195799.41509763326</v>
      </c>
      <c r="I206" s="61">
        <f t="shared" si="6"/>
        <v>1.2025735340758843</v>
      </c>
    </row>
    <row r="207" spans="1:9">
      <c r="A207" s="17" t="s">
        <v>7529</v>
      </c>
      <c r="B207" s="65" t="s">
        <v>3315</v>
      </c>
      <c r="C207" s="63" t="s">
        <v>7749</v>
      </c>
      <c r="D207" s="51">
        <v>9188833</v>
      </c>
      <c r="E207" s="54">
        <f ca="1">OFFSET('COC PIT COUNT DATA'!$C$1,MATCH(A207,'COC PIT COUNT DATA'!$A$2:$A$407,0),)</f>
        <v>3215</v>
      </c>
      <c r="F207" s="57">
        <f ca="1">ROUND((E207/SUM($E$2:$E$399))*Inputs!$C$31,2)</f>
        <v>8189356.9299999997</v>
      </c>
      <c r="G207" s="57">
        <f>SUMIF(Data!A:A,A207,Data!BG:BG)</f>
        <v>6498624.1762759332</v>
      </c>
      <c r="H207" s="57">
        <f t="shared" si="7"/>
        <v>-2690208.8237240668</v>
      </c>
      <c r="I207" s="61">
        <f t="shared" si="6"/>
        <v>-0.29276936730965369</v>
      </c>
    </row>
    <row r="208" spans="1:9">
      <c r="A208" s="17" t="s">
        <v>7530</v>
      </c>
      <c r="B208" s="65" t="s">
        <v>5938</v>
      </c>
      <c r="C208" s="63" t="s">
        <v>7749</v>
      </c>
      <c r="D208" s="51">
        <v>4651827</v>
      </c>
      <c r="E208" s="54">
        <f ca="1">OFFSET('COC PIT COUNT DATA'!$C$1,MATCH(A208,'COC PIT COUNT DATA'!$A$2:$A$407,0),)</f>
        <v>1398</v>
      </c>
      <c r="F208" s="57">
        <f ca="1">ROUND((E208/SUM($E$2:$E$399))*Inputs!$C$31,2)</f>
        <v>3561032.97</v>
      </c>
      <c r="G208" s="57">
        <f>SUMIF(Data!A:A,A208,Data!BG:BG)</f>
        <v>3509092.623108157</v>
      </c>
      <c r="H208" s="57">
        <f t="shared" si="7"/>
        <v>-1142734.376891843</v>
      </c>
      <c r="I208" s="61">
        <f t="shared" si="6"/>
        <v>-0.24565281058213106</v>
      </c>
    </row>
    <row r="209" spans="1:9">
      <c r="A209" s="17" t="s">
        <v>7531</v>
      </c>
      <c r="B209" s="65" t="s">
        <v>5118</v>
      </c>
      <c r="C209" s="63" t="s">
        <v>7749</v>
      </c>
      <c r="D209" s="51">
        <v>1429119</v>
      </c>
      <c r="E209" s="54">
        <f ca="1">OFFSET('COC PIT COUNT DATA'!$C$1,MATCH(A209,'COC PIT COUNT DATA'!$A$2:$A$407,0),)</f>
        <v>451</v>
      </c>
      <c r="F209" s="57">
        <f ca="1">ROUND((E209/SUM($E$2:$E$399))*Inputs!$C$31,2)</f>
        <v>1148802.48</v>
      </c>
      <c r="G209" s="57">
        <f>SUMIF(Data!A:A,A209,Data!BG:BG)</f>
        <v>2995152.803207254</v>
      </c>
      <c r="H209" s="57">
        <f t="shared" si="7"/>
        <v>1566033.803207254</v>
      </c>
      <c r="I209" s="61">
        <f t="shared" si="6"/>
        <v>1.0958036407095939</v>
      </c>
    </row>
    <row r="210" spans="1:9">
      <c r="A210" s="17" t="s">
        <v>7532</v>
      </c>
      <c r="B210" s="65" t="s">
        <v>1055</v>
      </c>
      <c r="C210" s="63" t="s">
        <v>7749</v>
      </c>
      <c r="D210" s="51">
        <v>1971470</v>
      </c>
      <c r="E210" s="54">
        <f ca="1">OFFSET('COC PIT COUNT DATA'!$C$1,MATCH(A210,'COC PIT COUNT DATA'!$A$2:$A$407,0),)</f>
        <v>608</v>
      </c>
      <c r="F210" s="57">
        <f ca="1">ROUND((E210/SUM($E$2:$E$399))*Inputs!$C$31,2)</f>
        <v>1548718.2</v>
      </c>
      <c r="G210" s="57">
        <f>SUMIF(Data!A:A,A210,Data!BG:BG)</f>
        <v>2792542.3542329203</v>
      </c>
      <c r="H210" s="57">
        <f t="shared" si="7"/>
        <v>821072.35423292033</v>
      </c>
      <c r="I210" s="61">
        <f t="shared" si="6"/>
        <v>0.41647722472719356</v>
      </c>
    </row>
    <row r="211" spans="1:9">
      <c r="A211" s="17" t="s">
        <v>7533</v>
      </c>
      <c r="B211" s="65" t="s">
        <v>4407</v>
      </c>
      <c r="C211" s="63" t="s">
        <v>7749</v>
      </c>
      <c r="D211" s="51">
        <v>247443</v>
      </c>
      <c r="E211" s="54">
        <f ca="1">OFFSET('COC PIT COUNT DATA'!$C$1,MATCH(A211,'COC PIT COUNT DATA'!$A$2:$A$407,0),)</f>
        <v>68</v>
      </c>
      <c r="F211" s="57">
        <f ca="1">ROUND((E211/SUM($E$2:$E$399))*Inputs!$C$31,2)</f>
        <v>173211.9</v>
      </c>
      <c r="G211" s="57">
        <f>SUMIF(Data!A:A,A211,Data!BG:BG)</f>
        <v>472695.00766142225</v>
      </c>
      <c r="H211" s="57">
        <f t="shared" si="7"/>
        <v>225252.00766142225</v>
      </c>
      <c r="I211" s="61">
        <f t="shared" si="6"/>
        <v>0.91031877103584358</v>
      </c>
    </row>
    <row r="212" spans="1:9">
      <c r="A212" s="17" t="s">
        <v>7534</v>
      </c>
      <c r="B212" s="65" t="s">
        <v>5898</v>
      </c>
      <c r="C212" s="63" t="s">
        <v>7749</v>
      </c>
      <c r="D212" s="51">
        <v>1219728</v>
      </c>
      <c r="E212" s="54">
        <f ca="1">OFFSET('COC PIT COUNT DATA'!$C$1,MATCH(A212,'COC PIT COUNT DATA'!$A$2:$A$407,0),)</f>
        <v>696</v>
      </c>
      <c r="F212" s="57">
        <f ca="1">ROUND((E212/SUM($E$2:$E$399))*Inputs!$C$31,2)</f>
        <v>1772874.78</v>
      </c>
      <c r="G212" s="57">
        <f>SUMIF(Data!A:A,A212,Data!BG:BG)</f>
        <v>2361467.7444063653</v>
      </c>
      <c r="H212" s="57">
        <f t="shared" si="7"/>
        <v>1141739.7444063653</v>
      </c>
      <c r="I212" s="61">
        <f t="shared" si="6"/>
        <v>0.93606094506838022</v>
      </c>
    </row>
    <row r="213" spans="1:9">
      <c r="A213" s="17" t="s">
        <v>7535</v>
      </c>
      <c r="B213" s="65" t="s">
        <v>4436</v>
      </c>
      <c r="C213" s="63" t="s">
        <v>7749</v>
      </c>
      <c r="D213" s="51">
        <v>412304</v>
      </c>
      <c r="E213" s="54">
        <f ca="1">OFFSET('COC PIT COUNT DATA'!$C$1,MATCH(A213,'COC PIT COUNT DATA'!$A$2:$A$407,0),)</f>
        <v>254</v>
      </c>
      <c r="F213" s="57">
        <f ca="1">ROUND((E213/SUM($E$2:$E$399))*Inputs!$C$31,2)</f>
        <v>646997.41</v>
      </c>
      <c r="G213" s="57">
        <f>SUMIF(Data!A:A,A213,Data!BG:BG)</f>
        <v>695504.28705295187</v>
      </c>
      <c r="H213" s="57">
        <f t="shared" si="7"/>
        <v>283200.28705295187</v>
      </c>
      <c r="I213" s="61">
        <f t="shared" si="6"/>
        <v>0.6868725189494933</v>
      </c>
    </row>
    <row r="214" spans="1:9">
      <c r="A214" s="17" t="s">
        <v>7536</v>
      </c>
      <c r="B214" s="65" t="s">
        <v>3732</v>
      </c>
      <c r="C214" s="63" t="s">
        <v>7749</v>
      </c>
      <c r="D214" s="51">
        <v>458113</v>
      </c>
      <c r="E214" s="54">
        <f ca="1">OFFSET('COC PIT COUNT DATA'!$C$1,MATCH(A214,'COC PIT COUNT DATA'!$A$2:$A$407,0),)</f>
        <v>242</v>
      </c>
      <c r="F214" s="57">
        <f ca="1">ROUND((E214/SUM($E$2:$E$399))*Inputs!$C$31,2)</f>
        <v>616430.6</v>
      </c>
      <c r="G214" s="57">
        <f>SUMIF(Data!A:A,A214,Data!BG:BG)</f>
        <v>984760.99442339328</v>
      </c>
      <c r="H214" s="57">
        <f t="shared" si="7"/>
        <v>526647.99442339328</v>
      </c>
      <c r="I214" s="61">
        <f t="shared" si="6"/>
        <v>1.1496028150770514</v>
      </c>
    </row>
    <row r="215" spans="1:9">
      <c r="A215" s="17" t="s">
        <v>7537</v>
      </c>
      <c r="B215" s="65" t="s">
        <v>1209</v>
      </c>
      <c r="C215" s="63" t="s">
        <v>7749</v>
      </c>
      <c r="D215" s="51">
        <v>2723365</v>
      </c>
      <c r="E215" s="54">
        <f ca="1">OFFSET('COC PIT COUNT DATA'!$C$1,MATCH(A215,'COC PIT COUNT DATA'!$A$2:$A$407,0),)</f>
        <v>490</v>
      </c>
      <c r="F215" s="57">
        <f ca="1">ROUND((E215/SUM($E$2:$E$399))*Inputs!$C$31,2)</f>
        <v>1248144.6000000001</v>
      </c>
      <c r="G215" s="57">
        <f>SUMIF(Data!A:A,A215,Data!BG:BG)</f>
        <v>1164311.0727930607</v>
      </c>
      <c r="H215" s="57">
        <f t="shared" si="7"/>
        <v>-1559053.9272069393</v>
      </c>
      <c r="I215" s="61">
        <f t="shared" si="6"/>
        <v>-0.57247336556316886</v>
      </c>
    </row>
    <row r="216" spans="1:9">
      <c r="A216" s="17" t="s">
        <v>7538</v>
      </c>
      <c r="B216" s="65" t="s">
        <v>5797</v>
      </c>
      <c r="C216" s="63" t="s">
        <v>7749</v>
      </c>
      <c r="D216" s="51">
        <v>666778</v>
      </c>
      <c r="E216" s="54">
        <f ca="1">OFFSET('COC PIT COUNT DATA'!$C$1,MATCH(A216,'COC PIT COUNT DATA'!$A$2:$A$407,0),)</f>
        <v>124</v>
      </c>
      <c r="F216" s="57">
        <f ca="1">ROUND((E216/SUM($E$2:$E$399))*Inputs!$C$31,2)</f>
        <v>315857</v>
      </c>
      <c r="G216" s="57">
        <f>SUMIF(Data!A:A,A216,Data!BG:BG)</f>
        <v>1213007.8450254514</v>
      </c>
      <c r="H216" s="57">
        <f t="shared" si="7"/>
        <v>546229.84502545139</v>
      </c>
      <c r="I216" s="61">
        <f t="shared" si="6"/>
        <v>0.81920795980888905</v>
      </c>
    </row>
    <row r="217" spans="1:9">
      <c r="A217" s="17" t="s">
        <v>7539</v>
      </c>
      <c r="B217" s="65" t="s">
        <v>5936</v>
      </c>
      <c r="C217" s="63" t="s">
        <v>7749</v>
      </c>
      <c r="D217" s="51">
        <v>3249509</v>
      </c>
      <c r="E217" s="54">
        <f ca="1">OFFSET('COC PIT COUNT DATA'!$C$1,MATCH(A217,'COC PIT COUNT DATA'!$A$2:$A$407,0),)</f>
        <v>438</v>
      </c>
      <c r="F217" s="57">
        <f ca="1">ROUND((E217/SUM($E$2:$E$399))*Inputs!$C$31,2)</f>
        <v>1115688.44</v>
      </c>
      <c r="G217" s="57">
        <f>SUMIF(Data!A:A,A217,Data!BG:BG)</f>
        <v>3366824.2371685323</v>
      </c>
      <c r="H217" s="57">
        <f t="shared" si="7"/>
        <v>117315.23716853233</v>
      </c>
      <c r="I217" s="61">
        <f t="shared" si="6"/>
        <v>3.6102450298962807E-2</v>
      </c>
    </row>
    <row r="218" spans="1:9">
      <c r="A218" s="17" t="s">
        <v>7540</v>
      </c>
      <c r="B218" s="65" t="s">
        <v>5933</v>
      </c>
      <c r="C218" s="63" t="s">
        <v>7749</v>
      </c>
      <c r="D218" s="51">
        <v>11229730</v>
      </c>
      <c r="E218" s="54">
        <f ca="1">OFFSET('COC PIT COUNT DATA'!$C$1,MATCH(A218,'COC PIT COUNT DATA'!$A$2:$A$407,0),)</f>
        <v>1312</v>
      </c>
      <c r="F218" s="57">
        <f ca="1">ROUND((E218/SUM($E$2:$E$399))*Inputs!$C$31,2)</f>
        <v>3341970.85</v>
      </c>
      <c r="G218" s="57">
        <f>SUMIF(Data!A:A,A218,Data!BG:BG)</f>
        <v>4166582.8158527585</v>
      </c>
      <c r="H218" s="57">
        <f t="shared" si="7"/>
        <v>-7063147.1841472415</v>
      </c>
      <c r="I218" s="61">
        <f t="shared" si="6"/>
        <v>-0.62896856684419322</v>
      </c>
    </row>
    <row r="219" spans="1:9">
      <c r="A219" s="17" t="s">
        <v>7541</v>
      </c>
      <c r="B219" s="65" t="s">
        <v>5878</v>
      </c>
      <c r="C219" s="63" t="s">
        <v>7749</v>
      </c>
      <c r="D219" s="51">
        <v>424806</v>
      </c>
      <c r="E219" s="54">
        <f ca="1">OFFSET('COC PIT COUNT DATA'!$C$1,MATCH(A219,'COC PIT COUNT DATA'!$A$2:$A$407,0),)</f>
        <v>803</v>
      </c>
      <c r="F219" s="57">
        <f ca="1">ROUND((E219/SUM($E$2:$E$399))*Inputs!$C$31,2)</f>
        <v>2045428.81</v>
      </c>
      <c r="G219" s="57">
        <f>SUMIF(Data!A:A,A219,Data!BG:BG)</f>
        <v>946259.30262672575</v>
      </c>
      <c r="H219" s="57">
        <f t="shared" si="7"/>
        <v>521453.30262672575</v>
      </c>
      <c r="I219" s="61">
        <f t="shared" si="6"/>
        <v>1.2275092692351939</v>
      </c>
    </row>
    <row r="220" spans="1:9">
      <c r="A220" s="17" t="s">
        <v>7542</v>
      </c>
      <c r="B220" s="65" t="s">
        <v>5859</v>
      </c>
      <c r="C220" s="63" t="s">
        <v>7749</v>
      </c>
      <c r="D220" s="51">
        <v>611175</v>
      </c>
      <c r="E220" s="54">
        <f ca="1">OFFSET('COC PIT COUNT DATA'!$C$1,MATCH(A220,'COC PIT COUNT DATA'!$A$2:$A$407,0),)</f>
        <v>584</v>
      </c>
      <c r="F220" s="57">
        <f ca="1">ROUND((E220/SUM($E$2:$E$399))*Inputs!$C$31,2)</f>
        <v>1487584.59</v>
      </c>
      <c r="G220" s="57">
        <f>SUMIF(Data!A:A,A220,Data!BG:BG)</f>
        <v>1735081.1544931894</v>
      </c>
      <c r="H220" s="57">
        <f t="shared" si="7"/>
        <v>1123906.1544931894</v>
      </c>
      <c r="I220" s="61">
        <f t="shared" si="6"/>
        <v>1.8389269104482175</v>
      </c>
    </row>
    <row r="221" spans="1:9">
      <c r="A221" s="17" t="s">
        <v>7543</v>
      </c>
      <c r="B221" s="65" t="s">
        <v>2483</v>
      </c>
      <c r="C221" s="63" t="s">
        <v>7749</v>
      </c>
      <c r="D221" s="51">
        <v>371398</v>
      </c>
      <c r="E221" s="54">
        <f ca="1">OFFSET('COC PIT COUNT DATA'!$C$1,MATCH(A221,'COC PIT COUNT DATA'!$A$2:$A$407,0),)</f>
        <v>258</v>
      </c>
      <c r="F221" s="57">
        <f ca="1">ROUND((E221/SUM($E$2:$E$399))*Inputs!$C$31,2)</f>
        <v>657186.34</v>
      </c>
      <c r="G221" s="57">
        <f>SUMIF(Data!A:A,A221,Data!BG:BG)</f>
        <v>699189.59785535792</v>
      </c>
      <c r="H221" s="57">
        <f t="shared" si="7"/>
        <v>327791.59785535792</v>
      </c>
      <c r="I221" s="61">
        <f t="shared" si="6"/>
        <v>0.88258848420120173</v>
      </c>
    </row>
    <row r="222" spans="1:9">
      <c r="A222" s="17" t="s">
        <v>7544</v>
      </c>
      <c r="B222" s="65" t="s">
        <v>5926</v>
      </c>
      <c r="C222" s="63" t="s">
        <v>7749</v>
      </c>
      <c r="D222" s="51">
        <v>968675</v>
      </c>
      <c r="E222" s="54">
        <f ca="1">OFFSET('COC PIT COUNT DATA'!$C$1,MATCH(A222,'COC PIT COUNT DATA'!$A$2:$A$407,0),)</f>
        <v>164</v>
      </c>
      <c r="F222" s="57">
        <f ca="1">ROUND((E222/SUM($E$2:$E$399))*Inputs!$C$31,2)</f>
        <v>417746.36</v>
      </c>
      <c r="G222" s="57">
        <f>SUMIF(Data!A:A,A222,Data!BG:BG)</f>
        <v>589232.90543154348</v>
      </c>
      <c r="H222" s="57">
        <f t="shared" si="7"/>
        <v>-379442.09456845652</v>
      </c>
      <c r="I222" s="61">
        <f t="shared" si="6"/>
        <v>-0.39171248826330451</v>
      </c>
    </row>
    <row r="223" spans="1:9">
      <c r="A223" s="17" t="s">
        <v>7545</v>
      </c>
      <c r="B223" s="65" t="s">
        <v>2656</v>
      </c>
      <c r="C223" s="63" t="s">
        <v>7749</v>
      </c>
      <c r="D223" s="51">
        <v>5543706</v>
      </c>
      <c r="E223" s="54">
        <f ca="1">OFFSET('COC PIT COUNT DATA'!$C$1,MATCH(A223,'COC PIT COUNT DATA'!$A$2:$A$407,0),)</f>
        <v>1446</v>
      </c>
      <c r="F223" s="57">
        <f ca="1">ROUND((E223/SUM($E$2:$E$399))*Inputs!$C$31,2)</f>
        <v>3683300.19</v>
      </c>
      <c r="G223" s="57">
        <f>SUMIF(Data!A:A,A223,Data!BG:BG)</f>
        <v>4476515.014783089</v>
      </c>
      <c r="H223" s="57">
        <f t="shared" si="7"/>
        <v>-1067190.985216911</v>
      </c>
      <c r="I223" s="61">
        <f t="shared" si="6"/>
        <v>-0.19250497505042852</v>
      </c>
    </row>
    <row r="224" spans="1:9">
      <c r="A224" s="17" t="s">
        <v>7546</v>
      </c>
      <c r="B224" s="65" t="s">
        <v>3430</v>
      </c>
      <c r="C224" s="63" t="s">
        <v>7749</v>
      </c>
      <c r="D224" s="51">
        <v>4832923</v>
      </c>
      <c r="E224" s="54">
        <f ca="1">OFFSET('COC PIT COUNT DATA'!$C$1,MATCH(A224,'COC PIT COUNT DATA'!$A$2:$A$407,0),)</f>
        <v>1477</v>
      </c>
      <c r="F224" s="57">
        <f ca="1">ROUND((E224/SUM($E$2:$E$399))*Inputs!$C$31,2)</f>
        <v>3762264.44</v>
      </c>
      <c r="G224" s="57">
        <f>SUMIF(Data!A:A,A224,Data!BG:BG)</f>
        <v>10204364.887698341</v>
      </c>
      <c r="H224" s="57">
        <f t="shared" si="7"/>
        <v>5371441.8876983412</v>
      </c>
      <c r="I224" s="61">
        <f t="shared" si="6"/>
        <v>1.1114271606848156</v>
      </c>
    </row>
    <row r="225" spans="1:9">
      <c r="A225" s="17" t="s">
        <v>7547</v>
      </c>
      <c r="B225" s="65" t="s">
        <v>2400</v>
      </c>
      <c r="C225" s="63" t="s">
        <v>7749</v>
      </c>
      <c r="D225" s="51">
        <v>1859407</v>
      </c>
      <c r="E225" s="54">
        <f ca="1">OFFSET('COC PIT COUNT DATA'!$C$1,MATCH(A225,'COC PIT COUNT DATA'!$A$2:$A$407,0),)</f>
        <v>762</v>
      </c>
      <c r="F225" s="57">
        <f ca="1">ROUND((E225/SUM($E$2:$E$399))*Inputs!$C$31,2)</f>
        <v>1940992.22</v>
      </c>
      <c r="G225" s="57">
        <f>SUMIF(Data!A:A,A225,Data!BG:BG)</f>
        <v>2083520.4040200051</v>
      </c>
      <c r="H225" s="57">
        <f t="shared" si="7"/>
        <v>224113.40402000514</v>
      </c>
      <c r="I225" s="61">
        <f t="shared" si="6"/>
        <v>0.1205295043097101</v>
      </c>
    </row>
    <row r="226" spans="1:9">
      <c r="A226" s="17" t="s">
        <v>7548</v>
      </c>
      <c r="B226" s="65" t="s">
        <v>3327</v>
      </c>
      <c r="C226" s="63" t="s">
        <v>7749</v>
      </c>
      <c r="D226" s="51">
        <v>4584403</v>
      </c>
      <c r="E226" s="54">
        <f ca="1">OFFSET('COC PIT COUNT DATA'!$C$1,MATCH(A226,'COC PIT COUNT DATA'!$A$2:$A$407,0),)</f>
        <v>809</v>
      </c>
      <c r="F226" s="57">
        <f ca="1">ROUND((E226/SUM($E$2:$E$399))*Inputs!$C$31,2)</f>
        <v>2060712.21</v>
      </c>
      <c r="G226" s="57">
        <f>SUMIF(Data!A:A,A226,Data!BG:BG)</f>
        <v>6585652.9319091728</v>
      </c>
      <c r="H226" s="57">
        <f t="shared" si="7"/>
        <v>2001249.9319091728</v>
      </c>
      <c r="I226" s="61">
        <f t="shared" si="6"/>
        <v>0.43653446957197539</v>
      </c>
    </row>
    <row r="227" spans="1:9">
      <c r="A227" s="17" t="s">
        <v>7549</v>
      </c>
      <c r="B227" s="65" t="s">
        <v>1845</v>
      </c>
      <c r="C227" s="63" t="s">
        <v>7749</v>
      </c>
      <c r="D227" s="51">
        <v>886290</v>
      </c>
      <c r="E227" s="54">
        <f ca="1">OFFSET('COC PIT COUNT DATA'!$C$1,MATCH(A227,'COC PIT COUNT DATA'!$A$2:$A$407,0),)</f>
        <v>412</v>
      </c>
      <c r="F227" s="57">
        <f ca="1">ROUND((E227/SUM($E$2:$E$399))*Inputs!$C$31,2)</f>
        <v>1049460.3600000001</v>
      </c>
      <c r="G227" s="57">
        <f>SUMIF(Data!A:A,A227,Data!BG:BG)</f>
        <v>1496343.5909251063</v>
      </c>
      <c r="H227" s="57">
        <f t="shared" si="7"/>
        <v>610053.59092510631</v>
      </c>
      <c r="I227" s="61">
        <f t="shared" si="6"/>
        <v>0.68832277349976456</v>
      </c>
    </row>
    <row r="228" spans="1:9">
      <c r="A228" s="17" t="s">
        <v>7550</v>
      </c>
      <c r="B228" s="65" t="s">
        <v>3620</v>
      </c>
      <c r="C228" s="63" t="s">
        <v>7749</v>
      </c>
      <c r="D228" s="51">
        <v>1912204</v>
      </c>
      <c r="E228" s="54">
        <f ca="1">OFFSET('COC PIT COUNT DATA'!$C$1,MATCH(A228,'COC PIT COUNT DATA'!$A$2:$A$407,0),)</f>
        <v>1709</v>
      </c>
      <c r="F228" s="57">
        <f ca="1">ROUND((E228/SUM($E$2:$E$399))*Inputs!$C$31,2)</f>
        <v>4353222.7</v>
      </c>
      <c r="G228" s="57">
        <f>SUMIF(Data!A:A,A228,Data!BG:BG)</f>
        <v>4162909.1282826294</v>
      </c>
      <c r="H228" s="57">
        <f t="shared" si="7"/>
        <v>2250705.1282826294</v>
      </c>
      <c r="I228" s="61">
        <f t="shared" si="6"/>
        <v>1.1770214518339202</v>
      </c>
    </row>
    <row r="229" spans="1:9">
      <c r="A229" s="17" t="s">
        <v>7551</v>
      </c>
      <c r="B229" s="65" t="s">
        <v>7094</v>
      </c>
      <c r="C229" s="63" t="s">
        <v>7749</v>
      </c>
      <c r="D229" s="51">
        <v>1459831</v>
      </c>
      <c r="E229" s="54">
        <f ca="1">OFFSET('COC PIT COUNT DATA'!$C$1,MATCH(A229,'COC PIT COUNT DATA'!$A$2:$A$407,0),)</f>
        <v>571</v>
      </c>
      <c r="F229" s="57">
        <f ca="1">ROUND((E229/SUM($E$2:$E$399))*Inputs!$C$31,2)</f>
        <v>1454470.55</v>
      </c>
      <c r="G229" s="57">
        <f>SUMIF(Data!A:A,A229,Data!BG:BG)</f>
        <v>1567599.0350774701</v>
      </c>
      <c r="H229" s="57">
        <f t="shared" si="7"/>
        <v>107768.03507747012</v>
      </c>
      <c r="I229" s="61">
        <f t="shared" si="6"/>
        <v>7.3822267836119476E-2</v>
      </c>
    </row>
    <row r="230" spans="1:9">
      <c r="A230" s="17" t="s">
        <v>7552</v>
      </c>
      <c r="B230" s="65" t="s">
        <v>333</v>
      </c>
      <c r="C230" s="63" t="s">
        <v>7749</v>
      </c>
      <c r="D230" s="51">
        <v>489905</v>
      </c>
      <c r="E230" s="54">
        <f ca="1">OFFSET('COC PIT COUNT DATA'!$C$1,MATCH(A230,'COC PIT COUNT DATA'!$A$2:$A$407,0),)</f>
        <v>562</v>
      </c>
      <c r="F230" s="57">
        <f ca="1">ROUND((E230/SUM($E$2:$E$399))*Inputs!$C$31,2)</f>
        <v>1431545.44</v>
      </c>
      <c r="G230" s="57">
        <f>SUMIF(Data!A:A,A230,Data!BG:BG)</f>
        <v>1008533.4701622216</v>
      </c>
      <c r="H230" s="57">
        <f t="shared" si="7"/>
        <v>518628.47016222158</v>
      </c>
      <c r="I230" s="61">
        <f t="shared" si="6"/>
        <v>1.0586306940370511</v>
      </c>
    </row>
    <row r="231" spans="1:9">
      <c r="A231" s="17" t="s">
        <v>7553</v>
      </c>
      <c r="B231" s="65" t="s">
        <v>1219</v>
      </c>
      <c r="C231" s="63" t="s">
        <v>7749</v>
      </c>
      <c r="D231" s="51">
        <v>1252158</v>
      </c>
      <c r="E231" s="54">
        <f ca="1">OFFSET('COC PIT COUNT DATA'!$C$1,MATCH(A231,'COC PIT COUNT DATA'!$A$2:$A$407,0),)</f>
        <v>813</v>
      </c>
      <c r="F231" s="57">
        <f ca="1">ROUND((E231/SUM($E$2:$E$399))*Inputs!$C$31,2)</f>
        <v>2070901.15</v>
      </c>
      <c r="G231" s="57">
        <f>SUMIF(Data!A:A,A231,Data!BG:BG)</f>
        <v>1465025.021279159</v>
      </c>
      <c r="H231" s="57">
        <f t="shared" si="7"/>
        <v>212867.021279159</v>
      </c>
      <c r="I231" s="61">
        <f t="shared" si="6"/>
        <v>0.17000012880096521</v>
      </c>
    </row>
    <row r="232" spans="1:9">
      <c r="A232" s="17" t="s">
        <v>7554</v>
      </c>
      <c r="B232" s="65" t="s">
        <v>4150</v>
      </c>
      <c r="C232" s="63" t="s">
        <v>7749</v>
      </c>
      <c r="D232" s="51">
        <v>9803384</v>
      </c>
      <c r="E232" s="54">
        <f ca="1">OFFSET('COC PIT COUNT DATA'!$C$1,MATCH(A232,'COC PIT COUNT DATA'!$A$2:$A$407,0),)</f>
        <v>3021</v>
      </c>
      <c r="F232" s="57">
        <f ca="1">ROUND((E232/SUM($E$2:$E$399))*Inputs!$C$31,2)</f>
        <v>7695193.5599999996</v>
      </c>
      <c r="G232" s="57">
        <f>SUMIF(Data!A:A,A232,Data!BG:BG)</f>
        <v>17896353.249764342</v>
      </c>
      <c r="H232" s="57">
        <f t="shared" si="7"/>
        <v>8092969.2497643419</v>
      </c>
      <c r="I232" s="61">
        <f t="shared" si="6"/>
        <v>0.82552812883432314</v>
      </c>
    </row>
    <row r="233" spans="1:9">
      <c r="A233" s="17" t="s">
        <v>7555</v>
      </c>
      <c r="B233" s="65" t="s">
        <v>1810</v>
      </c>
      <c r="C233" s="63" t="s">
        <v>7749</v>
      </c>
      <c r="D233" s="51">
        <v>1678323</v>
      </c>
      <c r="E233" s="54">
        <f ca="1">OFFSET('COC PIT COUNT DATA'!$C$1,MATCH(A233,'COC PIT COUNT DATA'!$A$2:$A$407,0),)</f>
        <v>665</v>
      </c>
      <c r="F233" s="57">
        <f ca="1">ROUND((E233/SUM($E$2:$E$399))*Inputs!$C$31,2)</f>
        <v>1693910.53</v>
      </c>
      <c r="G233" s="57">
        <f>SUMIF(Data!A:A,A233,Data!BG:BG)</f>
        <v>1999375.0485679647</v>
      </c>
      <c r="H233" s="57">
        <f t="shared" si="7"/>
        <v>321052.0485679647</v>
      </c>
      <c r="I233" s="61">
        <f t="shared" ref="I233:I296" si="8">H233/D233</f>
        <v>0.19129336162822336</v>
      </c>
    </row>
    <row r="234" spans="1:9">
      <c r="A234" s="17" t="s">
        <v>7556</v>
      </c>
      <c r="B234" s="65" t="s">
        <v>719</v>
      </c>
      <c r="C234" s="63" t="s">
        <v>7749</v>
      </c>
      <c r="D234" s="51">
        <v>3523396</v>
      </c>
      <c r="E234" s="54">
        <f ca="1">OFFSET('COC PIT COUNT DATA'!$C$1,MATCH(A234,'COC PIT COUNT DATA'!$A$2:$A$407,0),)</f>
        <v>2001</v>
      </c>
      <c r="F234" s="57">
        <f ca="1">ROUND((E234/SUM($E$2:$E$399))*Inputs!$C$31,2)</f>
        <v>5097015</v>
      </c>
      <c r="G234" s="57">
        <f>SUMIF(Data!A:A,A234,Data!BG:BG)</f>
        <v>3829370.5235959291</v>
      </c>
      <c r="H234" s="57">
        <f t="shared" si="7"/>
        <v>305974.52359592915</v>
      </c>
      <c r="I234" s="61">
        <f t="shared" si="8"/>
        <v>8.6840798932600577E-2</v>
      </c>
    </row>
    <row r="235" spans="1:9">
      <c r="A235" s="17" t="s">
        <v>7557</v>
      </c>
      <c r="B235" s="65" t="s">
        <v>7087</v>
      </c>
      <c r="C235" s="63" t="s">
        <v>7749</v>
      </c>
      <c r="D235" s="51">
        <v>598143</v>
      </c>
      <c r="E235" s="54">
        <f ca="1">OFFSET('COC PIT COUNT DATA'!$C$1,MATCH(A235,'COC PIT COUNT DATA'!$A$2:$A$407,0),)</f>
        <v>390</v>
      </c>
      <c r="F235" s="57">
        <f ca="1">ROUND((E235/SUM($E$2:$E$399))*Inputs!$C$31,2)</f>
        <v>993421.21</v>
      </c>
      <c r="G235" s="57">
        <f>SUMIF(Data!A:A,A235,Data!BG:BG)</f>
        <v>1472819.3355316471</v>
      </c>
      <c r="H235" s="57">
        <f t="shared" si="7"/>
        <v>874676.33553164708</v>
      </c>
      <c r="I235" s="61">
        <f t="shared" si="8"/>
        <v>1.4623197722478523</v>
      </c>
    </row>
    <row r="236" spans="1:9">
      <c r="A236" s="17" t="s">
        <v>7558</v>
      </c>
      <c r="B236" s="65" t="s">
        <v>4992</v>
      </c>
      <c r="C236" s="63" t="s">
        <v>7749</v>
      </c>
      <c r="D236" s="51">
        <v>2955605</v>
      </c>
      <c r="E236" s="54">
        <f ca="1">OFFSET('COC PIT COUNT DATA'!$C$1,MATCH(A236,'COC PIT COUNT DATA'!$A$2:$A$407,0),)</f>
        <v>904</v>
      </c>
      <c r="F236" s="57">
        <f ca="1">ROUND((E236/SUM($E$2:$E$399))*Inputs!$C$31,2)</f>
        <v>2302699.4300000002</v>
      </c>
      <c r="G236" s="57">
        <f>SUMIF(Data!A:A,A236,Data!BG:BG)</f>
        <v>3308370.9349576575</v>
      </c>
      <c r="H236" s="57">
        <f t="shared" si="7"/>
        <v>352765.93495765748</v>
      </c>
      <c r="I236" s="61">
        <f t="shared" si="8"/>
        <v>0.11935489855973903</v>
      </c>
    </row>
    <row r="237" spans="1:9">
      <c r="A237" s="17" t="s">
        <v>7559</v>
      </c>
      <c r="B237" s="65" t="s">
        <v>1342</v>
      </c>
      <c r="C237" s="63" t="s">
        <v>7749</v>
      </c>
      <c r="D237" s="51">
        <v>525697</v>
      </c>
      <c r="E237" s="54">
        <f ca="1">OFFSET('COC PIT COUNT DATA'!$C$1,MATCH(A237,'COC PIT COUNT DATA'!$A$2:$A$407,0),)</f>
        <v>593</v>
      </c>
      <c r="F237" s="57">
        <f ca="1">ROUND((E237/SUM($E$2:$E$399))*Inputs!$C$31,2)</f>
        <v>1510509.69</v>
      </c>
      <c r="G237" s="57">
        <f>SUMIF(Data!A:A,A237,Data!BG:BG)</f>
        <v>1242386.6972305567</v>
      </c>
      <c r="H237" s="57">
        <f t="shared" si="7"/>
        <v>716689.69723055675</v>
      </c>
      <c r="I237" s="61">
        <f t="shared" si="8"/>
        <v>1.3633132721521271</v>
      </c>
    </row>
    <row r="238" spans="1:9">
      <c r="A238" s="17" t="s">
        <v>7560</v>
      </c>
      <c r="B238" s="65" t="s">
        <v>679</v>
      </c>
      <c r="C238" s="63" t="s">
        <v>7749</v>
      </c>
      <c r="D238" s="51">
        <v>239315</v>
      </c>
      <c r="E238" s="54">
        <f ca="1">OFFSET('COC PIT COUNT DATA'!$C$1,MATCH(A238,'COC PIT COUNT DATA'!$A$2:$A$407,0),)</f>
        <v>129</v>
      </c>
      <c r="F238" s="57">
        <f ca="1">ROUND((E238/SUM($E$2:$E$399))*Inputs!$C$31,2)</f>
        <v>328593.17</v>
      </c>
      <c r="G238" s="57">
        <f>SUMIF(Data!A:A,A238,Data!BG:BG)</f>
        <v>675364.23622190079</v>
      </c>
      <c r="H238" s="57">
        <f t="shared" si="7"/>
        <v>436049.23622190079</v>
      </c>
      <c r="I238" s="61">
        <f t="shared" si="8"/>
        <v>1.822072315658863</v>
      </c>
    </row>
    <row r="239" spans="1:9">
      <c r="A239" s="17" t="s">
        <v>7561</v>
      </c>
      <c r="B239" s="65" t="s">
        <v>4458</v>
      </c>
      <c r="C239" s="63" t="s">
        <v>7749</v>
      </c>
      <c r="D239" s="51">
        <v>476011</v>
      </c>
      <c r="E239" s="54">
        <f ca="1">OFFSET('COC PIT COUNT DATA'!$C$1,MATCH(A239,'COC PIT COUNT DATA'!$A$2:$A$407,0),)</f>
        <v>755</v>
      </c>
      <c r="F239" s="57">
        <f ca="1">ROUND((E239/SUM($E$2:$E$399))*Inputs!$C$31,2)</f>
        <v>1923161.58</v>
      </c>
      <c r="G239" s="57">
        <f>SUMIF(Data!A:A,A239,Data!BG:BG)</f>
        <v>983813.66199129936</v>
      </c>
      <c r="H239" s="57">
        <f t="shared" si="7"/>
        <v>507802.66199129936</v>
      </c>
      <c r="I239" s="61">
        <f t="shared" si="8"/>
        <v>1.0667876624517068</v>
      </c>
    </row>
    <row r="240" spans="1:9">
      <c r="A240" s="17" t="s">
        <v>7562</v>
      </c>
      <c r="B240" s="65" t="s">
        <v>4313</v>
      </c>
      <c r="C240" s="63" t="s">
        <v>7749</v>
      </c>
      <c r="D240" s="51">
        <v>1244984</v>
      </c>
      <c r="E240" s="54">
        <f ca="1">OFFSET('COC PIT COUNT DATA'!$C$1,MATCH(A240,'COC PIT COUNT DATA'!$A$2:$A$407,0),)</f>
        <v>1305</v>
      </c>
      <c r="F240" s="57">
        <f ca="1">ROUND((E240/SUM($E$2:$E$399))*Inputs!$C$31,2)</f>
        <v>3324140.22</v>
      </c>
      <c r="G240" s="57">
        <f>SUMIF(Data!A:A,A240,Data!BG:BG)</f>
        <v>3249775.5426092143</v>
      </c>
      <c r="H240" s="57">
        <f t="shared" si="7"/>
        <v>2004791.5426092143</v>
      </c>
      <c r="I240" s="61">
        <f t="shared" si="8"/>
        <v>1.6102950259675741</v>
      </c>
    </row>
    <row r="241" spans="1:9">
      <c r="A241" s="17" t="s">
        <v>7563</v>
      </c>
      <c r="B241" s="65" t="s">
        <v>3832</v>
      </c>
      <c r="C241" s="63" t="s">
        <v>7749</v>
      </c>
      <c r="D241" s="51">
        <v>2256651</v>
      </c>
      <c r="E241" s="54">
        <f ca="1">OFFSET('COC PIT COUNT DATA'!$C$1,MATCH(A241,'COC PIT COUNT DATA'!$A$2:$A$407,0),)</f>
        <v>549</v>
      </c>
      <c r="F241" s="57">
        <f ca="1">ROUND((E241/SUM($E$2:$E$399))*Inputs!$C$31,2)</f>
        <v>1398431.4</v>
      </c>
      <c r="G241" s="57">
        <f>SUMIF(Data!A:A,A241,Data!BG:BG)</f>
        <v>3998870.5584428022</v>
      </c>
      <c r="H241" s="57">
        <f t="shared" si="7"/>
        <v>1742219.5584428022</v>
      </c>
      <c r="I241" s="61">
        <f t="shared" si="8"/>
        <v>0.77203766042813093</v>
      </c>
    </row>
    <row r="242" spans="1:9">
      <c r="A242" s="17" t="s">
        <v>7564</v>
      </c>
      <c r="B242" s="65" t="s">
        <v>4685</v>
      </c>
      <c r="C242" s="63" t="s">
        <v>7749</v>
      </c>
      <c r="D242" s="51">
        <v>3559703</v>
      </c>
      <c r="E242" s="54">
        <f ca="1">OFFSET('COC PIT COUNT DATA'!$C$1,MATCH(A242,'COC PIT COUNT DATA'!$A$2:$A$407,0),)</f>
        <v>1481</v>
      </c>
      <c r="F242" s="57">
        <f ca="1">ROUND((E242/SUM($E$2:$E$399))*Inputs!$C$31,2)</f>
        <v>3772453.38</v>
      </c>
      <c r="G242" s="57">
        <f>SUMIF(Data!A:A,A242,Data!BG:BG)</f>
        <v>3593630.2088188212</v>
      </c>
      <c r="H242" s="57">
        <f t="shared" si="7"/>
        <v>33927.208818821236</v>
      </c>
      <c r="I242" s="61">
        <f t="shared" si="8"/>
        <v>9.5309099716524761E-3</v>
      </c>
    </row>
    <row r="243" spans="1:9">
      <c r="A243" s="17" t="s">
        <v>7565</v>
      </c>
      <c r="B243" s="65" t="s">
        <v>2922</v>
      </c>
      <c r="C243" s="63" t="s">
        <v>7749</v>
      </c>
      <c r="D243" s="51">
        <v>1124733</v>
      </c>
      <c r="E243" s="54">
        <f ca="1">OFFSET('COC PIT COUNT DATA'!$C$1,MATCH(A243,'COC PIT COUNT DATA'!$A$2:$A$407,0),)</f>
        <v>714</v>
      </c>
      <c r="F243" s="57">
        <f ca="1">ROUND((E243/SUM($E$2:$E$399))*Inputs!$C$31,2)</f>
        <v>1818724.99</v>
      </c>
      <c r="G243" s="57">
        <f>SUMIF(Data!A:A,A243,Data!BG:BG)</f>
        <v>1435920.6745384587</v>
      </c>
      <c r="H243" s="57">
        <f t="shared" si="7"/>
        <v>311187.6745384587</v>
      </c>
      <c r="I243" s="61">
        <f t="shared" si="8"/>
        <v>0.27667693091467815</v>
      </c>
    </row>
    <row r="244" spans="1:9">
      <c r="A244" s="17" t="s">
        <v>7566</v>
      </c>
      <c r="B244" s="65" t="s">
        <v>4006</v>
      </c>
      <c r="C244" s="63" t="s">
        <v>7749</v>
      </c>
      <c r="D244" s="51">
        <v>1975917</v>
      </c>
      <c r="E244" s="54">
        <f ca="1">OFFSET('COC PIT COUNT DATA'!$C$1,MATCH(A244,'COC PIT COUNT DATA'!$A$2:$A$407,0),)</f>
        <v>718</v>
      </c>
      <c r="F244" s="57">
        <f ca="1">ROUND((E244/SUM($E$2:$E$399))*Inputs!$C$31,2)</f>
        <v>1828913.93</v>
      </c>
      <c r="G244" s="57">
        <f>SUMIF(Data!A:A,A244,Data!BG:BG)</f>
        <v>3704990.213773875</v>
      </c>
      <c r="H244" s="57">
        <f t="shared" si="7"/>
        <v>1729073.213773875</v>
      </c>
      <c r="I244" s="61">
        <f t="shared" si="8"/>
        <v>0.8750738081477486</v>
      </c>
    </row>
    <row r="245" spans="1:9">
      <c r="A245" s="17" t="s">
        <v>7567</v>
      </c>
      <c r="B245" s="65" t="s">
        <v>3098</v>
      </c>
      <c r="C245" s="63" t="s">
        <v>7749</v>
      </c>
      <c r="D245" s="51">
        <v>1117198</v>
      </c>
      <c r="E245" s="54">
        <f ca="1">OFFSET('COC PIT COUNT DATA'!$C$1,MATCH(A245,'COC PIT COUNT DATA'!$A$2:$A$407,0),)</f>
        <v>400</v>
      </c>
      <c r="F245" s="57">
        <f ca="1">ROUND((E245/SUM($E$2:$E$399))*Inputs!$C$31,2)</f>
        <v>1018893.55</v>
      </c>
      <c r="G245" s="57">
        <f>SUMIF(Data!A:A,A245,Data!BG:BG)</f>
        <v>837260.21688589675</v>
      </c>
      <c r="H245" s="57">
        <f t="shared" si="7"/>
        <v>-279937.78311410325</v>
      </c>
      <c r="I245" s="61">
        <f t="shared" si="8"/>
        <v>-0.25057132497024093</v>
      </c>
    </row>
    <row r="246" spans="1:9">
      <c r="A246" s="17" t="s">
        <v>7568</v>
      </c>
      <c r="B246" s="65" t="s">
        <v>3815</v>
      </c>
      <c r="C246" s="63" t="s">
        <v>7749</v>
      </c>
      <c r="D246" s="51">
        <v>429978</v>
      </c>
      <c r="E246" s="54">
        <f ca="1">OFFSET('COC PIT COUNT DATA'!$C$1,MATCH(A246,'COC PIT COUNT DATA'!$A$2:$A$407,0),)</f>
        <v>327</v>
      </c>
      <c r="F246" s="57">
        <f ca="1">ROUND((E246/SUM($E$2:$E$399))*Inputs!$C$31,2)</f>
        <v>832945.48</v>
      </c>
      <c r="G246" s="57">
        <f>SUMIF(Data!A:A,A246,Data!BG:BG)</f>
        <v>997100.99065510114</v>
      </c>
      <c r="H246" s="57">
        <f t="shared" si="7"/>
        <v>567122.99065510114</v>
      </c>
      <c r="I246" s="61">
        <f t="shared" si="8"/>
        <v>1.318958157522248</v>
      </c>
    </row>
    <row r="247" spans="1:9">
      <c r="A247" s="17" t="s">
        <v>7569</v>
      </c>
      <c r="B247" s="65" t="s">
        <v>344</v>
      </c>
      <c r="C247" s="63" t="s">
        <v>7749</v>
      </c>
      <c r="D247" s="51">
        <v>539147</v>
      </c>
      <c r="E247" s="54">
        <f ca="1">OFFSET('COC PIT COUNT DATA'!$C$1,MATCH(A247,'COC PIT COUNT DATA'!$A$2:$A$407,0),)</f>
        <v>548</v>
      </c>
      <c r="F247" s="57">
        <f ca="1">ROUND((E247/SUM($E$2:$E$399))*Inputs!$C$31,2)</f>
        <v>1395884.17</v>
      </c>
      <c r="G247" s="57">
        <f>SUMIF(Data!A:A,A247,Data!BG:BG)</f>
        <v>1237059.7736759707</v>
      </c>
      <c r="H247" s="57">
        <f t="shared" si="7"/>
        <v>697912.77367597073</v>
      </c>
      <c r="I247" s="61">
        <f t="shared" si="8"/>
        <v>1.2944758547779562</v>
      </c>
    </row>
    <row r="248" spans="1:9">
      <c r="A248" s="17" t="s">
        <v>7570</v>
      </c>
      <c r="B248" s="65" t="s">
        <v>415</v>
      </c>
      <c r="C248" s="63" t="s">
        <v>7749</v>
      </c>
      <c r="D248" s="51">
        <v>5554142</v>
      </c>
      <c r="E248" s="54">
        <f ca="1">OFFSET('COC PIT COUNT DATA'!$C$1,MATCH(A248,'COC PIT COUNT DATA'!$A$2:$A$407,0),)</f>
        <v>340</v>
      </c>
      <c r="F248" s="57">
        <f ca="1">ROUND((E248/SUM($E$2:$E$399))*Inputs!$C$31,2)</f>
        <v>866059.52</v>
      </c>
      <c r="G248" s="57">
        <f>SUMIF(Data!A:A,A248,Data!BG:BG)</f>
        <v>3717790.698580293</v>
      </c>
      <c r="H248" s="57">
        <f t="shared" si="7"/>
        <v>-1836351.301419707</v>
      </c>
      <c r="I248" s="61">
        <f t="shared" si="8"/>
        <v>-0.33062735908079177</v>
      </c>
    </row>
    <row r="249" spans="1:9">
      <c r="A249" s="17" t="s">
        <v>7571</v>
      </c>
      <c r="B249" s="65" t="s">
        <v>557</v>
      </c>
      <c r="C249" s="63" t="s">
        <v>7749</v>
      </c>
      <c r="D249" s="51">
        <v>314554</v>
      </c>
      <c r="E249" s="54">
        <f ca="1">OFFSET('COC PIT COUNT DATA'!$C$1,MATCH(A249,'COC PIT COUNT DATA'!$A$2:$A$407,0),)</f>
        <v>1347</v>
      </c>
      <c r="F249" s="57">
        <f ca="1">ROUND((E249/SUM($E$2:$E$399))*Inputs!$C$31,2)</f>
        <v>3431124.04</v>
      </c>
      <c r="G249" s="57">
        <f>SUMIF(Data!A:A,A249,Data!BG:BG)</f>
        <v>1145025.7509847528</v>
      </c>
      <c r="H249" s="57">
        <f t="shared" si="7"/>
        <v>830471.75098475278</v>
      </c>
      <c r="I249" s="61">
        <f t="shared" si="8"/>
        <v>2.6401563832752175</v>
      </c>
    </row>
    <row r="250" spans="1:9">
      <c r="A250" s="17" t="s">
        <v>7572</v>
      </c>
      <c r="B250" s="65" t="s">
        <v>568</v>
      </c>
      <c r="C250" s="63" t="s">
        <v>7749</v>
      </c>
      <c r="D250" s="51">
        <v>4039749</v>
      </c>
      <c r="E250" s="54">
        <f ca="1">OFFSET('COC PIT COUNT DATA'!$C$1,MATCH(A250,'COC PIT COUNT DATA'!$A$2:$A$407,0),)</f>
        <v>1089</v>
      </c>
      <c r="F250" s="57">
        <f ca="1">ROUND((E250/SUM($E$2:$E$399))*Inputs!$C$31,2)</f>
        <v>2773937.7</v>
      </c>
      <c r="G250" s="57">
        <f>SUMIF(Data!A:A,A250,Data!BG:BG)</f>
        <v>4435898.85818859</v>
      </c>
      <c r="H250" s="57">
        <f t="shared" si="7"/>
        <v>396149.85818859003</v>
      </c>
      <c r="I250" s="61">
        <f t="shared" si="8"/>
        <v>9.8062988118467267E-2</v>
      </c>
    </row>
    <row r="251" spans="1:9">
      <c r="A251" s="17" t="s">
        <v>7573</v>
      </c>
      <c r="B251" s="65" t="s">
        <v>4104</v>
      </c>
      <c r="C251" s="63" t="s">
        <v>7749</v>
      </c>
      <c r="D251" s="51">
        <v>8284540</v>
      </c>
      <c r="E251" s="54">
        <f ca="1">OFFSET('COC PIT COUNT DATA'!$C$1,MATCH(A251,'COC PIT COUNT DATA'!$A$2:$A$407,0),)</f>
        <v>1610</v>
      </c>
      <c r="F251" s="57">
        <f ca="1">ROUND((E251/SUM($E$2:$E$399))*Inputs!$C$31,2)</f>
        <v>4101046.55</v>
      </c>
      <c r="G251" s="57">
        <f>SUMIF(Data!A:A,A251,Data!BG:BG)</f>
        <v>6865493.9993022252</v>
      </c>
      <c r="H251" s="57">
        <f t="shared" si="7"/>
        <v>-1419046.0006977748</v>
      </c>
      <c r="I251" s="61">
        <f t="shared" si="8"/>
        <v>-0.1712884482056668</v>
      </c>
    </row>
    <row r="252" spans="1:9">
      <c r="A252" s="17" t="s">
        <v>7574</v>
      </c>
      <c r="B252" s="65" t="s">
        <v>2464</v>
      </c>
      <c r="C252" s="63" t="s">
        <v>7749</v>
      </c>
      <c r="D252" s="51">
        <v>6865847</v>
      </c>
      <c r="E252" s="54">
        <f ca="1">OFFSET('COC PIT COUNT DATA'!$C$1,MATCH(A252,'COC PIT COUNT DATA'!$A$2:$A$407,0),)</f>
        <v>917</v>
      </c>
      <c r="F252" s="57">
        <f ca="1">ROUND((E252/SUM($E$2:$E$399))*Inputs!$C$31,2)</f>
        <v>2335813.4700000002</v>
      </c>
      <c r="G252" s="57">
        <f>SUMIF(Data!A:A,A252,Data!BG:BG)</f>
        <v>6048270.0468898965</v>
      </c>
      <c r="H252" s="57">
        <f t="shared" si="7"/>
        <v>-817576.9531101035</v>
      </c>
      <c r="I252" s="61">
        <f t="shared" si="8"/>
        <v>-0.11907881913332813</v>
      </c>
    </row>
    <row r="253" spans="1:9">
      <c r="A253" s="17" t="s">
        <v>7575</v>
      </c>
      <c r="B253" s="65" t="s">
        <v>3992</v>
      </c>
      <c r="C253" s="63" t="s">
        <v>7749</v>
      </c>
      <c r="D253" s="51">
        <v>1766893</v>
      </c>
      <c r="E253" s="54">
        <f ca="1">OFFSET('COC PIT COUNT DATA'!$C$1,MATCH(A253,'COC PIT COUNT DATA'!$A$2:$A$407,0),)</f>
        <v>604</v>
      </c>
      <c r="F253" s="57">
        <f ca="1">ROUND((E253/SUM($E$2:$E$399))*Inputs!$C$31,2)</f>
        <v>1538529.26</v>
      </c>
      <c r="G253" s="57">
        <f>SUMIF(Data!A:A,A253,Data!BG:BG)</f>
        <v>3174235.3171521905</v>
      </c>
      <c r="H253" s="57">
        <f t="shared" si="7"/>
        <v>1407342.3171521905</v>
      </c>
      <c r="I253" s="61">
        <f t="shared" si="8"/>
        <v>0.79650681572239546</v>
      </c>
    </row>
    <row r="254" spans="1:9">
      <c r="A254" s="17" t="s">
        <v>7576</v>
      </c>
      <c r="B254" s="65" t="s">
        <v>3580</v>
      </c>
      <c r="C254" s="63" t="s">
        <v>7749</v>
      </c>
      <c r="D254" s="51">
        <v>1853186</v>
      </c>
      <c r="E254" s="54">
        <f ca="1">OFFSET('COC PIT COUNT DATA'!$C$1,MATCH(A254,'COC PIT COUNT DATA'!$A$2:$A$407,0),)</f>
        <v>456</v>
      </c>
      <c r="F254" s="57">
        <f ca="1">ROUND((E254/SUM($E$2:$E$399))*Inputs!$C$31,2)</f>
        <v>1161538.6499999999</v>
      </c>
      <c r="G254" s="57">
        <f>SUMIF(Data!A:A,A254,Data!BG:BG)</f>
        <v>2225538.1384581439</v>
      </c>
      <c r="H254" s="57">
        <f t="shared" si="7"/>
        <v>372352.13845814392</v>
      </c>
      <c r="I254" s="61">
        <f t="shared" si="8"/>
        <v>0.20092540007216972</v>
      </c>
    </row>
    <row r="255" spans="1:9">
      <c r="A255" s="17" t="s">
        <v>7577</v>
      </c>
      <c r="B255" s="65" t="s">
        <v>3750</v>
      </c>
      <c r="C255" s="63" t="s">
        <v>7749</v>
      </c>
      <c r="D255" s="51">
        <v>1205135</v>
      </c>
      <c r="E255" s="54">
        <f ca="1">OFFSET('COC PIT COUNT DATA'!$C$1,MATCH(A255,'COC PIT COUNT DATA'!$A$2:$A$407,0),)</f>
        <v>384</v>
      </c>
      <c r="F255" s="57">
        <f ca="1">ROUND((E255/SUM($E$2:$E$399))*Inputs!$C$31,2)</f>
        <v>978137.81</v>
      </c>
      <c r="G255" s="57">
        <f>SUMIF(Data!A:A,A255,Data!BG:BG)</f>
        <v>1344824.2216417242</v>
      </c>
      <c r="H255" s="57">
        <f t="shared" si="7"/>
        <v>139689.22164172423</v>
      </c>
      <c r="I255" s="61">
        <f t="shared" si="8"/>
        <v>0.11591167930706869</v>
      </c>
    </row>
    <row r="256" spans="1:9">
      <c r="A256" s="17" t="s">
        <v>7578</v>
      </c>
      <c r="B256" s="65" t="s">
        <v>2891</v>
      </c>
      <c r="C256" s="63" t="s">
        <v>7749</v>
      </c>
      <c r="D256" s="51">
        <v>1180260</v>
      </c>
      <c r="E256" s="54">
        <f ca="1">OFFSET('COC PIT COUNT DATA'!$C$1,MATCH(A256,'COC PIT COUNT DATA'!$A$2:$A$407,0),)</f>
        <v>605</v>
      </c>
      <c r="F256" s="57">
        <f ca="1">ROUND((E256/SUM($E$2:$E$399))*Inputs!$C$31,2)</f>
        <v>1541076.5</v>
      </c>
      <c r="G256" s="57">
        <f>SUMIF(Data!A:A,A256,Data!BG:BG)</f>
        <v>1605939.9352711882</v>
      </c>
      <c r="H256" s="57">
        <f t="shared" si="7"/>
        <v>425679.93527118815</v>
      </c>
      <c r="I256" s="61">
        <f t="shared" si="8"/>
        <v>0.36066623902461165</v>
      </c>
    </row>
    <row r="257" spans="1:9">
      <c r="A257" s="17" t="s">
        <v>7579</v>
      </c>
      <c r="B257" s="65" t="s">
        <v>4796</v>
      </c>
      <c r="C257" s="63" t="s">
        <v>7749</v>
      </c>
      <c r="D257" s="51">
        <v>3138929</v>
      </c>
      <c r="E257" s="54">
        <f ca="1">OFFSET('COC PIT COUNT DATA'!$C$1,MATCH(A257,'COC PIT COUNT DATA'!$A$2:$A$407,0),)</f>
        <v>459</v>
      </c>
      <c r="F257" s="57">
        <f ca="1">ROUND((E257/SUM($E$2:$E$399))*Inputs!$C$31,2)</f>
        <v>1169180.3500000001</v>
      </c>
      <c r="G257" s="57">
        <f>SUMIF(Data!A:A,A257,Data!BG:BG)</f>
        <v>3634428.9165650443</v>
      </c>
      <c r="H257" s="57">
        <f t="shared" si="7"/>
        <v>495499.91656504432</v>
      </c>
      <c r="I257" s="61">
        <f t="shared" si="8"/>
        <v>0.15785636328984959</v>
      </c>
    </row>
    <row r="258" spans="1:9">
      <c r="A258" s="17" t="s">
        <v>7580</v>
      </c>
      <c r="B258" s="65" t="s">
        <v>5453</v>
      </c>
      <c r="C258" s="63" t="s">
        <v>7749</v>
      </c>
      <c r="D258" s="51">
        <v>286955</v>
      </c>
      <c r="E258" s="54">
        <f ca="1">OFFSET('COC PIT COUNT DATA'!$C$1,MATCH(A258,'COC PIT COUNT DATA'!$A$2:$A$407,0),)</f>
        <v>342</v>
      </c>
      <c r="F258" s="57">
        <f ca="1">ROUND((E258/SUM($E$2:$E$399))*Inputs!$C$31,2)</f>
        <v>871153.99</v>
      </c>
      <c r="G258" s="57">
        <f>SUMIF(Data!A:A,A258,Data!BG:BG)</f>
        <v>824725.18431497132</v>
      </c>
      <c r="H258" s="57">
        <f t="shared" si="7"/>
        <v>537770.18431497132</v>
      </c>
      <c r="I258" s="61">
        <f t="shared" si="8"/>
        <v>1.8740575501906966</v>
      </c>
    </row>
    <row r="259" spans="1:9">
      <c r="A259" s="17" t="s">
        <v>7581</v>
      </c>
      <c r="B259" s="65" t="s">
        <v>6428</v>
      </c>
      <c r="C259" s="63" t="s">
        <v>7749</v>
      </c>
      <c r="D259" s="51">
        <v>2133399</v>
      </c>
      <c r="E259" s="54">
        <f ca="1">OFFSET('COC PIT COUNT DATA'!$C$1,MATCH(A259,'COC PIT COUNT DATA'!$A$2:$A$407,0),)</f>
        <v>600</v>
      </c>
      <c r="F259" s="57">
        <f ca="1">ROUND((E259/SUM($E$2:$E$399))*Inputs!$C$31,2)</f>
        <v>1528340.33</v>
      </c>
      <c r="G259" s="57">
        <f>SUMIF(Data!A:A,A259,Data!BG:BG)</f>
        <v>1823569.5375227148</v>
      </c>
      <c r="H259" s="57">
        <f t="shared" ref="H259:H322" si="9">G259-D259</f>
        <v>-309829.46247728518</v>
      </c>
      <c r="I259" s="61">
        <f t="shared" si="8"/>
        <v>-0.1452280902340749</v>
      </c>
    </row>
    <row r="260" spans="1:9">
      <c r="A260" s="17" t="s">
        <v>7582</v>
      </c>
      <c r="B260" s="65" t="s">
        <v>1310</v>
      </c>
      <c r="C260" s="63" t="s">
        <v>7749</v>
      </c>
      <c r="D260" s="51">
        <v>4408064</v>
      </c>
      <c r="E260" s="54">
        <f ca="1">OFFSET('COC PIT COUNT DATA'!$C$1,MATCH(A260,'COC PIT COUNT DATA'!$A$2:$A$407,0),)</f>
        <v>504</v>
      </c>
      <c r="F260" s="57">
        <f ca="1">ROUND((E260/SUM($E$2:$E$399))*Inputs!$C$31,2)</f>
        <v>1283805.8799999999</v>
      </c>
      <c r="G260" s="57">
        <f>SUMIF(Data!A:A,A260,Data!BG:BG)</f>
        <v>2961940.2521551494</v>
      </c>
      <c r="H260" s="57">
        <f t="shared" si="9"/>
        <v>-1446123.7478448506</v>
      </c>
      <c r="I260" s="61">
        <f t="shared" si="8"/>
        <v>-0.32806323770363832</v>
      </c>
    </row>
    <row r="261" spans="1:9">
      <c r="A261" s="17" t="s">
        <v>7583</v>
      </c>
      <c r="B261" s="65" t="s">
        <v>6801</v>
      </c>
      <c r="C261" s="63" t="s">
        <v>7749</v>
      </c>
      <c r="D261" s="51">
        <v>682254</v>
      </c>
      <c r="E261" s="54">
        <f ca="1">OFFSET('COC PIT COUNT DATA'!$C$1,MATCH(A261,'COC PIT COUNT DATA'!$A$2:$A$407,0),)</f>
        <v>255</v>
      </c>
      <c r="F261" s="57">
        <f ca="1">ROUND((E261/SUM($E$2:$E$399))*Inputs!$C$31,2)</f>
        <v>649544.64</v>
      </c>
      <c r="G261" s="57">
        <f>SUMIF(Data!A:A,A261,Data!BG:BG)</f>
        <v>1166784.1942410953</v>
      </c>
      <c r="H261" s="57">
        <f t="shared" si="9"/>
        <v>484530.19424109533</v>
      </c>
      <c r="I261" s="61">
        <f t="shared" si="8"/>
        <v>0.71019033122721942</v>
      </c>
    </row>
    <row r="262" spans="1:9">
      <c r="A262" s="17" t="s">
        <v>7584</v>
      </c>
      <c r="B262" s="65" t="s">
        <v>174</v>
      </c>
      <c r="C262" s="63" t="s">
        <v>7749</v>
      </c>
      <c r="D262" s="51">
        <v>2637264</v>
      </c>
      <c r="E262" s="54">
        <f ca="1">OFFSET('COC PIT COUNT DATA'!$C$1,MATCH(A262,'COC PIT COUNT DATA'!$A$2:$A$407,0),)</f>
        <v>1287</v>
      </c>
      <c r="F262" s="57">
        <f ca="1">ROUND((E262/SUM($E$2:$E$399))*Inputs!$C$31,2)</f>
        <v>3278290.01</v>
      </c>
      <c r="G262" s="57">
        <f>SUMIF(Data!A:A,A262,Data!BG:BG)</f>
        <v>2353023.6532500531</v>
      </c>
      <c r="H262" s="57">
        <f t="shared" si="9"/>
        <v>-284240.34674994694</v>
      </c>
      <c r="I262" s="61">
        <f t="shared" si="8"/>
        <v>-0.107778495725095</v>
      </c>
    </row>
    <row r="263" spans="1:9">
      <c r="A263" s="17" t="s">
        <v>7585</v>
      </c>
      <c r="B263" s="65" t="s">
        <v>4027</v>
      </c>
      <c r="C263" s="63" t="s">
        <v>7749</v>
      </c>
      <c r="D263" s="51">
        <v>2763319</v>
      </c>
      <c r="E263" s="54">
        <f ca="1">OFFSET('COC PIT COUNT DATA'!$C$1,MATCH(A263,'COC PIT COUNT DATA'!$A$2:$A$407,0),)</f>
        <v>1342</v>
      </c>
      <c r="F263" s="57">
        <f ca="1">ROUND((E263/SUM($E$2:$E$399))*Inputs!$C$31,2)</f>
        <v>3418387.87</v>
      </c>
      <c r="G263" s="57">
        <f>SUMIF(Data!A:A,A263,Data!BG:BG)</f>
        <v>4941232.2232702598</v>
      </c>
      <c r="H263" s="57">
        <f t="shared" si="9"/>
        <v>2177913.2232702598</v>
      </c>
      <c r="I263" s="61">
        <f t="shared" si="8"/>
        <v>0.7881512135480051</v>
      </c>
    </row>
    <row r="264" spans="1:9">
      <c r="A264" s="17" t="s">
        <v>7586</v>
      </c>
      <c r="B264" s="65" t="s">
        <v>2911</v>
      </c>
      <c r="C264" s="63" t="s">
        <v>7749</v>
      </c>
      <c r="D264" s="51">
        <v>8892355</v>
      </c>
      <c r="E264" s="54">
        <f ca="1">OFFSET('COC PIT COUNT DATA'!$C$1,MATCH(A264,'COC PIT COUNT DATA'!$A$2:$A$407,0),)</f>
        <v>7509</v>
      </c>
      <c r="F264" s="57">
        <f ca="1">ROUND((E264/SUM($E$2:$E$399))*Inputs!$C$31,2)</f>
        <v>19127179.219999999</v>
      </c>
      <c r="G264" s="57">
        <f>SUMIF(Data!A:A,A264,Data!BG:BG)</f>
        <v>7364299.0335201425</v>
      </c>
      <c r="H264" s="57">
        <f t="shared" si="9"/>
        <v>-1528055.9664798575</v>
      </c>
      <c r="I264" s="61">
        <f t="shared" si="8"/>
        <v>-0.17183928964597764</v>
      </c>
    </row>
    <row r="265" spans="1:9">
      <c r="A265" s="17" t="s">
        <v>7587</v>
      </c>
      <c r="B265" s="65" t="s">
        <v>5020</v>
      </c>
      <c r="C265" s="63" t="s">
        <v>7749</v>
      </c>
      <c r="D265" s="51">
        <v>1502211</v>
      </c>
      <c r="E265" s="54">
        <f ca="1">OFFSET('COC PIT COUNT DATA'!$C$1,MATCH(A265,'COC PIT COUNT DATA'!$A$2:$A$407,0),)</f>
        <v>907</v>
      </c>
      <c r="F265" s="57">
        <f ca="1">ROUND((E265/SUM($E$2:$E$399))*Inputs!$C$31,2)</f>
        <v>2310341.13</v>
      </c>
      <c r="G265" s="57">
        <f>SUMIF(Data!A:A,A265,Data!BG:BG)</f>
        <v>1802220.9515922805</v>
      </c>
      <c r="H265" s="57">
        <f t="shared" si="9"/>
        <v>300009.95159228053</v>
      </c>
      <c r="I265" s="61">
        <f t="shared" si="8"/>
        <v>0.19971225852578667</v>
      </c>
    </row>
    <row r="266" spans="1:9">
      <c r="A266" s="17" t="s">
        <v>7588</v>
      </c>
      <c r="B266" s="65" t="s">
        <v>3963</v>
      </c>
      <c r="C266" s="63" t="s">
        <v>7749</v>
      </c>
      <c r="D266" s="51">
        <v>576271</v>
      </c>
      <c r="E266" s="54">
        <f ca="1">OFFSET('COC PIT COUNT DATA'!$C$1,MATCH(A266,'COC PIT COUNT DATA'!$A$2:$A$407,0),)</f>
        <v>327</v>
      </c>
      <c r="F266" s="57">
        <f ca="1">ROUND((E266/SUM($E$2:$E$399))*Inputs!$C$31,2)</f>
        <v>832945.48</v>
      </c>
      <c r="G266" s="57">
        <f>SUMIF(Data!A:A,A266,Data!BG:BG)</f>
        <v>1057464.1279672855</v>
      </c>
      <c r="H266" s="57">
        <f t="shared" si="9"/>
        <v>481193.12796728546</v>
      </c>
      <c r="I266" s="61">
        <f t="shared" si="8"/>
        <v>0.83501187456471948</v>
      </c>
    </row>
    <row r="267" spans="1:9">
      <c r="A267" s="17" t="s">
        <v>7589</v>
      </c>
      <c r="B267" s="65" t="s">
        <v>5111</v>
      </c>
      <c r="C267" s="63" t="s">
        <v>7749</v>
      </c>
      <c r="D267" s="51">
        <v>6785056</v>
      </c>
      <c r="E267" s="54">
        <f ca="1">OFFSET('COC PIT COUNT DATA'!$C$1,MATCH(A267,'COC PIT COUNT DATA'!$A$2:$A$407,0),)</f>
        <v>762</v>
      </c>
      <c r="F267" s="57">
        <f ca="1">ROUND((E267/SUM($E$2:$E$399))*Inputs!$C$31,2)</f>
        <v>1940992.22</v>
      </c>
      <c r="G267" s="57">
        <f>SUMIF(Data!A:A,A267,Data!BG:BG)</f>
        <v>4708432.8643308412</v>
      </c>
      <c r="H267" s="57">
        <f t="shared" si="9"/>
        <v>-2076623.1356691588</v>
      </c>
      <c r="I267" s="61">
        <f t="shared" si="8"/>
        <v>-0.30605836350785592</v>
      </c>
    </row>
    <row r="268" spans="1:9">
      <c r="A268" s="17" t="s">
        <v>7590</v>
      </c>
      <c r="B268" s="65" t="s">
        <v>356</v>
      </c>
      <c r="C268" s="63" t="s">
        <v>7749</v>
      </c>
      <c r="D268" s="51">
        <v>358017</v>
      </c>
      <c r="E268" s="54">
        <f ca="1">OFFSET('COC PIT COUNT DATA'!$C$1,MATCH(A268,'COC PIT COUNT DATA'!$A$2:$A$407,0),)</f>
        <v>101</v>
      </c>
      <c r="F268" s="57">
        <f ca="1">ROUND((E268/SUM($E$2:$E$399))*Inputs!$C$31,2)</f>
        <v>257270.62</v>
      </c>
      <c r="G268" s="57">
        <f>SUMIF(Data!A:A,A268,Data!BG:BG)</f>
        <v>490352.14832161786</v>
      </c>
      <c r="H268" s="57">
        <f t="shared" si="9"/>
        <v>132335.14832161786</v>
      </c>
      <c r="I268" s="61">
        <f t="shared" si="8"/>
        <v>0.36963369985676059</v>
      </c>
    </row>
    <row r="269" spans="1:9">
      <c r="A269" s="17" t="s">
        <v>7591</v>
      </c>
      <c r="B269" s="65" t="s">
        <v>167</v>
      </c>
      <c r="C269" s="63" t="s">
        <v>7749</v>
      </c>
      <c r="D269" s="51">
        <v>2494282</v>
      </c>
      <c r="E269" s="54">
        <f ca="1">OFFSET('COC PIT COUNT DATA'!$C$1,MATCH(A269,'COC PIT COUNT DATA'!$A$2:$A$407,0),)</f>
        <v>597</v>
      </c>
      <c r="F269" s="57">
        <f ca="1">ROUND((E269/SUM($E$2:$E$399))*Inputs!$C$31,2)</f>
        <v>1520698.63</v>
      </c>
      <c r="G269" s="57">
        <f>SUMIF(Data!A:A,A269,Data!BG:BG)</f>
        <v>2096865.7034924827</v>
      </c>
      <c r="H269" s="57">
        <f t="shared" si="9"/>
        <v>-397416.29650751734</v>
      </c>
      <c r="I269" s="61">
        <f t="shared" si="8"/>
        <v>-0.15933094032972908</v>
      </c>
    </row>
    <row r="270" spans="1:9">
      <c r="A270" s="17" t="s">
        <v>7592</v>
      </c>
      <c r="B270" s="65" t="s">
        <v>614</v>
      </c>
      <c r="C270" s="63" t="s">
        <v>7749</v>
      </c>
      <c r="D270" s="51">
        <v>292170</v>
      </c>
      <c r="E270" s="54">
        <f ca="1">OFFSET('COC PIT COUNT DATA'!$C$1,MATCH(A270,'COC PIT COUNT DATA'!$A$2:$A$407,0),)</f>
        <v>41</v>
      </c>
      <c r="F270" s="57">
        <f ca="1">ROUND((E270/SUM($E$2:$E$399))*Inputs!$C$31,2)</f>
        <v>104436.59</v>
      </c>
      <c r="G270" s="57">
        <f>SUMIF(Data!A:A,A270,Data!BG:BG)</f>
        <v>469822.32316648832</v>
      </c>
      <c r="H270" s="57">
        <f t="shared" si="9"/>
        <v>177652.32316648832</v>
      </c>
      <c r="I270" s="61">
        <f t="shared" si="8"/>
        <v>0.60804436857476241</v>
      </c>
    </row>
    <row r="271" spans="1:9">
      <c r="A271" s="17" t="s">
        <v>7593</v>
      </c>
      <c r="B271" s="65" t="s">
        <v>5960</v>
      </c>
      <c r="C271" s="63" t="s">
        <v>7749</v>
      </c>
      <c r="D271" s="51">
        <v>4828163</v>
      </c>
      <c r="E271" s="54">
        <f ca="1">OFFSET('COC PIT COUNT DATA'!$C$1,MATCH(A271,'COC PIT COUNT DATA'!$A$2:$A$407,0),)</f>
        <v>821</v>
      </c>
      <c r="F271" s="57">
        <f ca="1">ROUND((E271/SUM($E$2:$E$399))*Inputs!$C$31,2)</f>
        <v>2091279.02</v>
      </c>
      <c r="G271" s="57">
        <f>SUMIF(Data!A:A,A271,Data!BG:BG)</f>
        <v>3420285.9744241312</v>
      </c>
      <c r="H271" s="57">
        <f t="shared" si="9"/>
        <v>-1407877.0255758688</v>
      </c>
      <c r="I271" s="61">
        <f t="shared" si="8"/>
        <v>-0.29159683001089004</v>
      </c>
    </row>
    <row r="272" spans="1:9">
      <c r="A272" s="17" t="s">
        <v>7594</v>
      </c>
      <c r="B272" s="65" t="s">
        <v>5394</v>
      </c>
      <c r="C272" s="63" t="s">
        <v>7749</v>
      </c>
      <c r="D272" s="51">
        <v>1561503</v>
      </c>
      <c r="E272" s="54">
        <f ca="1">OFFSET('COC PIT COUNT DATA'!$C$1,MATCH(A272,'COC PIT COUNT DATA'!$A$2:$A$407,0),)</f>
        <v>349</v>
      </c>
      <c r="F272" s="57">
        <f ca="1">ROUND((E272/SUM($E$2:$E$399))*Inputs!$C$31,2)</f>
        <v>888984.62</v>
      </c>
      <c r="G272" s="57">
        <f>SUMIF(Data!A:A,A272,Data!BG:BG)</f>
        <v>1019213.1440390812</v>
      </c>
      <c r="H272" s="57">
        <f t="shared" si="9"/>
        <v>-542289.85596091882</v>
      </c>
      <c r="I272" s="61">
        <f t="shared" si="8"/>
        <v>-0.34728710477080021</v>
      </c>
    </row>
    <row r="273" spans="1:9">
      <c r="A273" s="17" t="s">
        <v>7595</v>
      </c>
      <c r="B273" s="65" t="s">
        <v>533</v>
      </c>
      <c r="C273" s="63" t="s">
        <v>7749</v>
      </c>
      <c r="D273" s="51">
        <v>14311369</v>
      </c>
      <c r="E273" s="54">
        <f ca="1">OFFSET('COC PIT COUNT DATA'!$C$1,MATCH(A273,'COC PIT COUNT DATA'!$A$2:$A$407,0),)</f>
        <v>919</v>
      </c>
      <c r="F273" s="57">
        <f ca="1">ROUND((E273/SUM($E$2:$E$399))*Inputs!$C$31,2)</f>
        <v>2340907.94</v>
      </c>
      <c r="G273" s="57">
        <f>SUMIF(Data!A:A,A273,Data!BG:BG)</f>
        <v>8247048.2104690643</v>
      </c>
      <c r="H273" s="57">
        <f t="shared" si="9"/>
        <v>-6064320.7895309357</v>
      </c>
      <c r="I273" s="61">
        <f t="shared" si="8"/>
        <v>-0.42374148759150404</v>
      </c>
    </row>
    <row r="274" spans="1:9">
      <c r="A274" s="17" t="s">
        <v>7596</v>
      </c>
      <c r="B274" s="65" t="s">
        <v>2391</v>
      </c>
      <c r="C274" s="63" t="s">
        <v>7749</v>
      </c>
      <c r="D274" s="51">
        <v>371425</v>
      </c>
      <c r="E274" s="54">
        <f ca="1">OFFSET('COC PIT COUNT DATA'!$C$1,MATCH(A274,'COC PIT COUNT DATA'!$A$2:$A$407,0),)</f>
        <v>88</v>
      </c>
      <c r="F274" s="57">
        <f ca="1">ROUND((E274/SUM($E$2:$E$399))*Inputs!$C$31,2)</f>
        <v>224156.58</v>
      </c>
      <c r="G274" s="57">
        <f>SUMIF(Data!A:A,A274,Data!BG:BG)</f>
        <v>790568.32667310885</v>
      </c>
      <c r="H274" s="57">
        <f t="shared" si="9"/>
        <v>419143.32667310885</v>
      </c>
      <c r="I274" s="61">
        <f t="shared" si="8"/>
        <v>1.1284736532896515</v>
      </c>
    </row>
    <row r="275" spans="1:9">
      <c r="A275" s="17" t="s">
        <v>7597</v>
      </c>
      <c r="B275" s="65" t="s">
        <v>418</v>
      </c>
      <c r="C275" s="63" t="s">
        <v>7749</v>
      </c>
      <c r="D275" s="51">
        <v>2486421</v>
      </c>
      <c r="E275" s="54">
        <f ca="1">OFFSET('COC PIT COUNT DATA'!$C$1,MATCH(A275,'COC PIT COUNT DATA'!$A$2:$A$407,0),)</f>
        <v>302</v>
      </c>
      <c r="F275" s="57">
        <f ca="1">ROUND((E275/SUM($E$2:$E$399))*Inputs!$C$31,2)</f>
        <v>769264.63</v>
      </c>
      <c r="G275" s="57">
        <f>SUMIF(Data!A:A,A275,Data!BG:BG)</f>
        <v>2490689.1597064864</v>
      </c>
      <c r="H275" s="57">
        <f t="shared" si="9"/>
        <v>4268.159706486389</v>
      </c>
      <c r="I275" s="61">
        <f t="shared" si="8"/>
        <v>1.7165877003477645E-3</v>
      </c>
    </row>
    <row r="276" spans="1:9">
      <c r="A276" s="17" t="s">
        <v>7598</v>
      </c>
      <c r="B276" s="65" t="s">
        <v>6436</v>
      </c>
      <c r="C276" s="63" t="s">
        <v>7749</v>
      </c>
      <c r="D276" s="51">
        <v>1358822</v>
      </c>
      <c r="E276" s="54">
        <f ca="1">OFFSET('COC PIT COUNT DATA'!$C$1,MATCH(A276,'COC PIT COUNT DATA'!$A$2:$A$407,0),)</f>
        <v>189</v>
      </c>
      <c r="F276" s="57">
        <f ca="1">ROUND((E276/SUM($E$2:$E$399))*Inputs!$C$31,2)</f>
        <v>481427.20000000001</v>
      </c>
      <c r="G276" s="57">
        <f>SUMIF(Data!A:A,A276,Data!BG:BG)</f>
        <v>1089354.1798700786</v>
      </c>
      <c r="H276" s="57">
        <f t="shared" si="9"/>
        <v>-269467.82012992143</v>
      </c>
      <c r="I276" s="61">
        <f t="shared" si="8"/>
        <v>-0.19830987438378347</v>
      </c>
    </row>
    <row r="277" spans="1:9">
      <c r="A277" s="17" t="s">
        <v>7599</v>
      </c>
      <c r="B277" s="65" t="s">
        <v>6895</v>
      </c>
      <c r="C277" s="63" t="s">
        <v>7749</v>
      </c>
      <c r="D277" s="51">
        <v>772850</v>
      </c>
      <c r="E277" s="54">
        <f ca="1">OFFSET('COC PIT COUNT DATA'!$C$1,MATCH(A277,'COC PIT COUNT DATA'!$A$2:$A$407,0),)</f>
        <v>187</v>
      </c>
      <c r="F277" s="57">
        <f ca="1">ROUND((E277/SUM($E$2:$E$399))*Inputs!$C$31,2)</f>
        <v>476332.74</v>
      </c>
      <c r="G277" s="57">
        <f>SUMIF(Data!A:A,A277,Data!BG:BG)</f>
        <v>1230837.8455505476</v>
      </c>
      <c r="H277" s="57">
        <f t="shared" si="9"/>
        <v>457987.84555054759</v>
      </c>
      <c r="I277" s="61">
        <f t="shared" si="8"/>
        <v>0.59259603487164081</v>
      </c>
    </row>
    <row r="278" spans="1:9">
      <c r="A278" s="17" t="s">
        <v>7600</v>
      </c>
      <c r="B278" s="65" t="s">
        <v>2450</v>
      </c>
      <c r="C278" s="63" t="s">
        <v>7749</v>
      </c>
      <c r="D278" s="51">
        <v>688283</v>
      </c>
      <c r="E278" s="54">
        <f ca="1">OFFSET('COC PIT COUNT DATA'!$C$1,MATCH(A278,'COC PIT COUNT DATA'!$A$2:$A$407,0),)</f>
        <v>29</v>
      </c>
      <c r="F278" s="57">
        <f ca="1">ROUND((E278/SUM($E$2:$E$399))*Inputs!$C$31,2)</f>
        <v>73869.78</v>
      </c>
      <c r="G278" s="57">
        <f>SUMIF(Data!A:A,A278,Data!BG:BG)</f>
        <v>975529.02354467171</v>
      </c>
      <c r="H278" s="57">
        <f t="shared" si="9"/>
        <v>287246.02354467171</v>
      </c>
      <c r="I278" s="61">
        <f t="shared" si="8"/>
        <v>0.41733708887866139</v>
      </c>
    </row>
    <row r="279" spans="1:9">
      <c r="A279" s="17" t="s">
        <v>7601</v>
      </c>
      <c r="B279" s="65" t="s">
        <v>805</v>
      </c>
      <c r="C279" s="63" t="s">
        <v>7749</v>
      </c>
      <c r="D279" s="51">
        <v>260595</v>
      </c>
      <c r="E279" s="54">
        <f ca="1">OFFSET('COC PIT COUNT DATA'!$C$1,MATCH(A279,'COC PIT COUNT DATA'!$A$2:$A$407,0),)</f>
        <v>143</v>
      </c>
      <c r="F279" s="57">
        <f ca="1">ROUND((E279/SUM($E$2:$E$399))*Inputs!$C$31,2)</f>
        <v>364254.45</v>
      </c>
      <c r="G279" s="57">
        <f>SUMIF(Data!A:A,A279,Data!BG:BG)</f>
        <v>410207.72220441536</v>
      </c>
      <c r="H279" s="57">
        <f t="shared" si="9"/>
        <v>149612.72220441536</v>
      </c>
      <c r="I279" s="61">
        <f t="shared" si="8"/>
        <v>0.5741196960970677</v>
      </c>
    </row>
    <row r="280" spans="1:9">
      <c r="A280" s="17" t="s">
        <v>7602</v>
      </c>
      <c r="B280" s="65" t="s">
        <v>6619</v>
      </c>
      <c r="C280" s="63" t="s">
        <v>7749</v>
      </c>
      <c r="D280" s="51">
        <v>2244811</v>
      </c>
      <c r="E280" s="54">
        <f ca="1">OFFSET('COC PIT COUNT DATA'!$C$1,MATCH(A280,'COC PIT COUNT DATA'!$A$2:$A$407,0),)</f>
        <v>140</v>
      </c>
      <c r="F280" s="57">
        <f ca="1">ROUND((E280/SUM($E$2:$E$399))*Inputs!$C$31,2)</f>
        <v>356612.74</v>
      </c>
      <c r="G280" s="57">
        <f>SUMIF(Data!A:A,A280,Data!BG:BG)</f>
        <v>1813254.1434538986</v>
      </c>
      <c r="H280" s="57">
        <f t="shared" si="9"/>
        <v>-431556.85654610139</v>
      </c>
      <c r="I280" s="61">
        <f t="shared" si="8"/>
        <v>-0.19224641029739314</v>
      </c>
    </row>
    <row r="281" spans="1:9">
      <c r="A281" s="17" t="s">
        <v>7603</v>
      </c>
      <c r="B281" s="65" t="s">
        <v>928</v>
      </c>
      <c r="C281" s="63" t="s">
        <v>7749</v>
      </c>
      <c r="D281" s="51">
        <v>343640</v>
      </c>
      <c r="E281" s="54">
        <f ca="1">OFFSET('COC PIT COUNT DATA'!$C$1,MATCH(A281,'COC PIT COUNT DATA'!$A$2:$A$407,0),)</f>
        <v>97</v>
      </c>
      <c r="F281" s="57">
        <f ca="1">ROUND((E281/SUM($E$2:$E$399))*Inputs!$C$31,2)</f>
        <v>247081.69</v>
      </c>
      <c r="G281" s="57">
        <f>SUMIF(Data!A:A,A281,Data!BG:BG)</f>
        <v>570264.10264475294</v>
      </c>
      <c r="H281" s="57">
        <f t="shared" si="9"/>
        <v>226624.10264475294</v>
      </c>
      <c r="I281" s="61">
        <f t="shared" si="8"/>
        <v>0.65948115075297675</v>
      </c>
    </row>
    <row r="282" spans="1:9">
      <c r="A282" s="17" t="s">
        <v>7604</v>
      </c>
      <c r="B282" s="65" t="s">
        <v>1402</v>
      </c>
      <c r="C282" s="63" t="s">
        <v>7749</v>
      </c>
      <c r="D282" s="51">
        <v>347307</v>
      </c>
      <c r="E282" s="54">
        <f ca="1">OFFSET('COC PIT COUNT DATA'!$C$1,MATCH(A282,'COC PIT COUNT DATA'!$A$2:$A$407,0),)</f>
        <v>28</v>
      </c>
      <c r="F282" s="57">
        <f ca="1">ROUND((E282/SUM($E$2:$E$399))*Inputs!$C$31,2)</f>
        <v>71322.55</v>
      </c>
      <c r="G282" s="57">
        <f>SUMIF(Data!A:A,A282,Data!BG:BG)</f>
        <v>529922.62454934861</v>
      </c>
      <c r="H282" s="57">
        <f t="shared" si="9"/>
        <v>182615.62454934861</v>
      </c>
      <c r="I282" s="61">
        <f t="shared" si="8"/>
        <v>0.52580461824653291</v>
      </c>
    </row>
    <row r="283" spans="1:9">
      <c r="A283" s="17" t="s">
        <v>7605</v>
      </c>
      <c r="B283" s="65" t="s">
        <v>2457</v>
      </c>
      <c r="C283" s="63" t="s">
        <v>7749</v>
      </c>
      <c r="D283" s="51">
        <v>981234</v>
      </c>
      <c r="E283" s="54">
        <f ca="1">OFFSET('COC PIT COUNT DATA'!$C$1,MATCH(A283,'COC PIT COUNT DATA'!$A$2:$A$407,0),)</f>
        <v>86</v>
      </c>
      <c r="F283" s="57">
        <f ca="1">ROUND((E283/SUM($E$2:$E$399))*Inputs!$C$31,2)</f>
        <v>219062.11</v>
      </c>
      <c r="G283" s="57">
        <f>SUMIF(Data!A:A,A283,Data!BG:BG)</f>
        <v>1521699.6950312671</v>
      </c>
      <c r="H283" s="57">
        <f t="shared" si="9"/>
        <v>540465.69503126713</v>
      </c>
      <c r="I283" s="61">
        <f t="shared" si="8"/>
        <v>0.55080204623083495</v>
      </c>
    </row>
    <row r="284" spans="1:9" ht="15.75" customHeight="1">
      <c r="A284" s="17" t="s">
        <v>7606</v>
      </c>
      <c r="B284" s="65" t="s">
        <v>1773</v>
      </c>
      <c r="C284" s="63" t="s">
        <v>7749</v>
      </c>
      <c r="D284" s="51">
        <v>915525</v>
      </c>
      <c r="E284" s="54">
        <f ca="1">OFFSET('COC PIT COUNT DATA'!$C$1,MATCH(A284,'COC PIT COUNT DATA'!$A$2:$A$407,0),)</f>
        <v>282</v>
      </c>
      <c r="F284" s="57">
        <f ca="1">ROUND((E284/SUM($E$2:$E$399))*Inputs!$C$31,2)</f>
        <v>718319.95</v>
      </c>
      <c r="G284" s="57">
        <f>SUMIF(Data!A:A,A284,Data!BG:BG)</f>
        <v>1522837.7767222016</v>
      </c>
      <c r="H284" s="57">
        <f t="shared" si="9"/>
        <v>607312.77672220161</v>
      </c>
      <c r="I284" s="61">
        <f t="shared" si="8"/>
        <v>0.66334920042838985</v>
      </c>
    </row>
    <row r="285" spans="1:9">
      <c r="A285" s="17" t="s">
        <v>7607</v>
      </c>
      <c r="B285" s="65" t="s">
        <v>4101</v>
      </c>
      <c r="C285" s="63" t="s">
        <v>7749</v>
      </c>
      <c r="D285" s="51">
        <v>102700493</v>
      </c>
      <c r="E285" s="54">
        <f ca="1">OFFSET('COC PIT COUNT DATA'!$C$1,MATCH(A285,'COC PIT COUNT DATA'!$A$2:$A$407,0),)</f>
        <v>75323</v>
      </c>
      <c r="F285" s="57">
        <f ca="1">ROUND((E285/SUM($E$2:$E$399))*Inputs!$C$31,2)</f>
        <v>191865297.68000001</v>
      </c>
      <c r="G285" s="57">
        <f>SUMIF(Data!A:A,A285,Data!BG:BG)</f>
        <v>91668982.004829839</v>
      </c>
      <c r="H285" s="57">
        <f t="shared" si="9"/>
        <v>-11031510.995170161</v>
      </c>
      <c r="I285" s="61">
        <f t="shared" si="8"/>
        <v>-0.10741439181962019</v>
      </c>
    </row>
    <row r="286" spans="1:9">
      <c r="A286" s="17" t="s">
        <v>7608</v>
      </c>
      <c r="B286" s="65" t="s">
        <v>4898</v>
      </c>
      <c r="C286" s="63" t="s">
        <v>7749</v>
      </c>
      <c r="D286" s="51">
        <v>550801</v>
      </c>
      <c r="E286" s="54">
        <f ca="1">OFFSET('COC PIT COUNT DATA'!$C$1,MATCH(A286,'COC PIT COUNT DATA'!$A$2:$A$407,0),)</f>
        <v>375</v>
      </c>
      <c r="F286" s="57">
        <f ca="1">ROUND((E286/SUM($E$2:$E$399))*Inputs!$C$31,2)</f>
        <v>955212.71</v>
      </c>
      <c r="G286" s="57">
        <f>SUMIF(Data!A:A,A286,Data!BG:BG)</f>
        <v>1313471.8216645494</v>
      </c>
      <c r="H286" s="57">
        <f t="shared" si="9"/>
        <v>762670.82166454941</v>
      </c>
      <c r="I286" s="61">
        <f t="shared" si="8"/>
        <v>1.3846576561490438</v>
      </c>
    </row>
    <row r="287" spans="1:9">
      <c r="A287" s="17" t="s">
        <v>7609</v>
      </c>
      <c r="B287" s="65" t="s">
        <v>4114</v>
      </c>
      <c r="C287" s="63" t="s">
        <v>7749</v>
      </c>
      <c r="D287" s="51">
        <v>685691</v>
      </c>
      <c r="E287" s="54">
        <f ca="1">OFFSET('COC PIT COUNT DATA'!$C$1,MATCH(A287,'COC PIT COUNT DATA'!$A$2:$A$407,0),)</f>
        <v>495</v>
      </c>
      <c r="F287" s="57">
        <f ca="1">ROUND((E287/SUM($E$2:$E$399))*Inputs!$C$31,2)</f>
        <v>1260880.77</v>
      </c>
      <c r="G287" s="57">
        <f>SUMIF(Data!A:A,A287,Data!BG:BG)</f>
        <v>1784218.2227400232</v>
      </c>
      <c r="H287" s="57">
        <f t="shared" si="9"/>
        <v>1098527.2227400232</v>
      </c>
      <c r="I287" s="61">
        <f t="shared" si="8"/>
        <v>1.6020732702340021</v>
      </c>
    </row>
    <row r="288" spans="1:9">
      <c r="A288" s="17" t="s">
        <v>7610</v>
      </c>
      <c r="B288" s="65" t="s">
        <v>3823</v>
      </c>
      <c r="C288" s="63" t="s">
        <v>7749</v>
      </c>
      <c r="D288" s="51">
        <v>12085403</v>
      </c>
      <c r="E288" s="54">
        <f ca="1">OFFSET('COC PIT COUNT DATA'!$C$1,MATCH(A288,'COC PIT COUNT DATA'!$A$2:$A$407,0),)</f>
        <v>3861</v>
      </c>
      <c r="F288" s="57">
        <f ca="1">ROUND((E288/SUM($E$2:$E$399))*Inputs!$C$31,2)</f>
        <v>9834870.0199999996</v>
      </c>
      <c r="G288" s="57">
        <f>SUMIF(Data!A:A,A288,Data!BG:BG)</f>
        <v>7945748.8060327852</v>
      </c>
      <c r="H288" s="57">
        <f t="shared" si="9"/>
        <v>-4139654.1939672148</v>
      </c>
      <c r="I288" s="61">
        <f t="shared" si="8"/>
        <v>-0.34253340115900272</v>
      </c>
    </row>
    <row r="289" spans="1:9">
      <c r="A289" s="17" t="s">
        <v>7611</v>
      </c>
      <c r="B289" s="65" t="s">
        <v>7278</v>
      </c>
      <c r="C289" s="63" t="s">
        <v>7749</v>
      </c>
      <c r="D289" s="51">
        <v>6335806</v>
      </c>
      <c r="E289" s="54">
        <f ca="1">OFFSET('COC PIT COUNT DATA'!$C$1,MATCH(A289,'COC PIT COUNT DATA'!$A$2:$A$407,0),)</f>
        <v>1797</v>
      </c>
      <c r="F289" s="57">
        <f ca="1">ROUND((E289/SUM($E$2:$E$399))*Inputs!$C$31,2)</f>
        <v>4577379.29</v>
      </c>
      <c r="G289" s="57">
        <f>SUMIF(Data!A:A,A289,Data!BG:BG)</f>
        <v>5786673.2076079138</v>
      </c>
      <c r="H289" s="57">
        <f t="shared" si="9"/>
        <v>-549132.79239208624</v>
      </c>
      <c r="I289" s="61">
        <f t="shared" si="8"/>
        <v>-8.6671339430545419E-2</v>
      </c>
    </row>
    <row r="290" spans="1:9">
      <c r="A290" s="17" t="s">
        <v>7612</v>
      </c>
      <c r="B290" s="65" t="s">
        <v>5189</v>
      </c>
      <c r="C290" s="63" t="s">
        <v>7749</v>
      </c>
      <c r="D290" s="51">
        <v>1379219</v>
      </c>
      <c r="E290" s="54">
        <f ca="1">OFFSET('COC PIT COUNT DATA'!$C$1,MATCH(A290,'COC PIT COUNT DATA'!$A$2:$A$407,0),)</f>
        <v>117</v>
      </c>
      <c r="F290" s="57">
        <f ca="1">ROUND((E290/SUM($E$2:$E$399))*Inputs!$C$31,2)</f>
        <v>298026.36</v>
      </c>
      <c r="G290" s="57">
        <f>SUMIF(Data!A:A,A290,Data!BG:BG)</f>
        <v>1214122.9692847184</v>
      </c>
      <c r="H290" s="57">
        <f t="shared" si="9"/>
        <v>-165096.03071528161</v>
      </c>
      <c r="I290" s="61">
        <f t="shared" si="8"/>
        <v>-0.11970254956992443</v>
      </c>
    </row>
    <row r="291" spans="1:9">
      <c r="A291" s="17" t="s">
        <v>7613</v>
      </c>
      <c r="B291" s="65" t="s">
        <v>5958</v>
      </c>
      <c r="C291" s="63" t="s">
        <v>7749</v>
      </c>
      <c r="D291" s="51">
        <v>320518</v>
      </c>
      <c r="E291" s="54">
        <f ca="1">OFFSET('COC PIT COUNT DATA'!$C$1,MATCH(A291,'COC PIT COUNT DATA'!$A$2:$A$407,0),)</f>
        <v>130</v>
      </c>
      <c r="F291" s="57">
        <f ca="1">ROUND((E291/SUM($E$2:$E$399))*Inputs!$C$31,2)</f>
        <v>331140.40000000002</v>
      </c>
      <c r="G291" s="57">
        <f>SUMIF(Data!A:A,A291,Data!BG:BG)</f>
        <v>411945.24718059035</v>
      </c>
      <c r="H291" s="57">
        <f t="shared" si="9"/>
        <v>91427.247180590348</v>
      </c>
      <c r="I291" s="61">
        <f t="shared" si="8"/>
        <v>0.28524840158927223</v>
      </c>
    </row>
    <row r="292" spans="1:9">
      <c r="A292" s="17" t="s">
        <v>7614</v>
      </c>
      <c r="B292" s="65" t="s">
        <v>2858</v>
      </c>
      <c r="C292" s="63" t="s">
        <v>7749</v>
      </c>
      <c r="D292" s="51">
        <v>617125</v>
      </c>
      <c r="E292" s="54">
        <f ca="1">OFFSET('COC PIT COUNT DATA'!$C$1,MATCH(A292,'COC PIT COUNT DATA'!$A$2:$A$407,0),)</f>
        <v>343</v>
      </c>
      <c r="F292" s="57">
        <f ca="1">ROUND((E292/SUM($E$2:$E$399))*Inputs!$C$31,2)</f>
        <v>873701.22</v>
      </c>
      <c r="G292" s="57">
        <f>SUMIF(Data!A:A,A292,Data!BG:BG)</f>
        <v>908554.25403750129</v>
      </c>
      <c r="H292" s="57">
        <f t="shared" si="9"/>
        <v>291429.25403750129</v>
      </c>
      <c r="I292" s="61">
        <f t="shared" si="8"/>
        <v>0.47223699256633794</v>
      </c>
    </row>
    <row r="293" spans="1:9">
      <c r="A293" s="17" t="s">
        <v>7615</v>
      </c>
      <c r="B293" s="65" t="s">
        <v>776</v>
      </c>
      <c r="C293" s="63" t="s">
        <v>7750</v>
      </c>
      <c r="D293" s="51">
        <v>9392800</v>
      </c>
      <c r="E293" s="54">
        <f ca="1">OFFSET('COC PIT COUNT DATA'!$C$1,MATCH(A293,'COC PIT COUNT DATA'!$A$2:$A$407,0),)</f>
        <v>1063</v>
      </c>
      <c r="F293" s="57">
        <f ca="1">ROUND((E293/SUM($E$2:$E$399))*Inputs!$C$31,2)</f>
        <v>2707709.62</v>
      </c>
      <c r="G293" s="57">
        <f>SUMIF(Data!A:A,A293,Data!BG:BG)</f>
        <v>5772316.3514993452</v>
      </c>
      <c r="H293" s="57">
        <f t="shared" si="9"/>
        <v>-3620483.6485006548</v>
      </c>
      <c r="I293" s="61">
        <f t="shared" si="8"/>
        <v>-0.38545307560052966</v>
      </c>
    </row>
    <row r="294" spans="1:9">
      <c r="A294" s="17" t="s">
        <v>7616</v>
      </c>
      <c r="B294" s="65" t="s">
        <v>6419</v>
      </c>
      <c r="C294" s="63" t="s">
        <v>7749</v>
      </c>
      <c r="D294" s="51">
        <v>4849025</v>
      </c>
      <c r="E294" s="54">
        <f ca="1">OFFSET('COC PIT COUNT DATA'!$C$1,MATCH(A294,'COC PIT COUNT DATA'!$A$2:$A$407,0),)</f>
        <v>564</v>
      </c>
      <c r="F294" s="57">
        <f ca="1">ROUND((E294/SUM($E$2:$E$399))*Inputs!$C$31,2)</f>
        <v>1436639.91</v>
      </c>
      <c r="G294" s="57">
        <f>SUMIF(Data!A:A,A294,Data!BG:BG)</f>
        <v>2915777.4658595477</v>
      </c>
      <c r="H294" s="57">
        <f t="shared" si="9"/>
        <v>-1933247.5341404523</v>
      </c>
      <c r="I294" s="61">
        <f t="shared" si="8"/>
        <v>-0.39868788759399104</v>
      </c>
    </row>
    <row r="295" spans="1:9">
      <c r="A295" s="17" t="s">
        <v>7617</v>
      </c>
      <c r="B295" s="65" t="s">
        <v>791</v>
      </c>
      <c r="C295" s="63" t="s">
        <v>7749</v>
      </c>
      <c r="D295" s="51">
        <v>17992463</v>
      </c>
      <c r="E295" s="54">
        <f ca="1">OFFSET('COC PIT COUNT DATA'!$C$1,MATCH(A295,'COC PIT COUNT DATA'!$A$2:$A$407,0),)</f>
        <v>1943</v>
      </c>
      <c r="F295" s="57">
        <f ca="1">ROUND((E295/SUM($E$2:$E$399))*Inputs!$C$31,2)</f>
        <v>4949275.43</v>
      </c>
      <c r="G295" s="57">
        <f>SUMIF(Data!A:A,A295,Data!BG:BG)</f>
        <v>9285557.9940067381</v>
      </c>
      <c r="H295" s="57">
        <f t="shared" si="9"/>
        <v>-8706905.0059932619</v>
      </c>
      <c r="I295" s="61">
        <f t="shared" si="8"/>
        <v>-0.48391957265624291</v>
      </c>
    </row>
    <row r="296" spans="1:9">
      <c r="A296" s="17" t="s">
        <v>7618</v>
      </c>
      <c r="B296" s="65" t="s">
        <v>970</v>
      </c>
      <c r="C296" s="63" t="s">
        <v>7750</v>
      </c>
      <c r="D296" s="51">
        <v>5740754</v>
      </c>
      <c r="E296" s="54">
        <f ca="1">OFFSET('COC PIT COUNT DATA'!$C$1,MATCH(A296,'COC PIT COUNT DATA'!$A$2:$A$407,0),)</f>
        <v>1721</v>
      </c>
      <c r="F296" s="57">
        <f ca="1">ROUND((E296/SUM($E$2:$E$399))*Inputs!$C$31,2)</f>
        <v>4383789.51</v>
      </c>
      <c r="G296" s="57">
        <f>SUMIF(Data!A:A,A296,Data!BG:BG)</f>
        <v>7036604.8486890513</v>
      </c>
      <c r="H296" s="57">
        <f t="shared" si="9"/>
        <v>1295850.8486890513</v>
      </c>
      <c r="I296" s="61">
        <f t="shared" si="8"/>
        <v>0.22572833615393575</v>
      </c>
    </row>
    <row r="297" spans="1:9">
      <c r="A297" s="17" t="s">
        <v>7619</v>
      </c>
      <c r="B297" s="65" t="s">
        <v>7292</v>
      </c>
      <c r="C297" s="63" t="s">
        <v>7749</v>
      </c>
      <c r="D297" s="51">
        <v>2478554</v>
      </c>
      <c r="E297" s="54">
        <f ca="1">OFFSET('COC PIT COUNT DATA'!$C$1,MATCH(A297,'COC PIT COUNT DATA'!$A$2:$A$407,0),)</f>
        <v>368</v>
      </c>
      <c r="F297" s="57">
        <f ca="1">ROUND((E297/SUM($E$2:$E$399))*Inputs!$C$31,2)</f>
        <v>937382.07</v>
      </c>
      <c r="G297" s="57">
        <f>SUMIF(Data!A:A,A297,Data!BG:BG)</f>
        <v>1160914.681084268</v>
      </c>
      <c r="H297" s="57">
        <f t="shared" si="9"/>
        <v>-1317639.318915732</v>
      </c>
      <c r="I297" s="61">
        <f t="shared" ref="I297:I360" si="10">H297/D297</f>
        <v>-0.53161614349162134</v>
      </c>
    </row>
    <row r="298" spans="1:9">
      <c r="A298" s="17" t="s">
        <v>7620</v>
      </c>
      <c r="B298" s="65" t="s">
        <v>1107</v>
      </c>
      <c r="C298" s="63" t="s">
        <v>7749</v>
      </c>
      <c r="D298" s="51">
        <v>4696606</v>
      </c>
      <c r="E298" s="54">
        <f ca="1">OFFSET('COC PIT COUNT DATA'!$C$1,MATCH(A298,'COC PIT COUNT DATA'!$A$2:$A$407,0),)</f>
        <v>971</v>
      </c>
      <c r="F298" s="57">
        <f ca="1">ROUND((E298/SUM($E$2:$E$399))*Inputs!$C$31,2)</f>
        <v>2473364.1</v>
      </c>
      <c r="G298" s="57">
        <f>SUMIF(Data!A:A,A298,Data!BG:BG)</f>
        <v>3028946.5726129366</v>
      </c>
      <c r="H298" s="57">
        <f t="shared" si="9"/>
        <v>-1667659.4273870634</v>
      </c>
      <c r="I298" s="61">
        <f t="shared" si="10"/>
        <v>-0.35507756609497654</v>
      </c>
    </row>
    <row r="299" spans="1:9">
      <c r="A299" s="17" t="s">
        <v>7621</v>
      </c>
      <c r="B299" s="65" t="s">
        <v>5</v>
      </c>
      <c r="C299" s="63" t="s">
        <v>7749</v>
      </c>
      <c r="D299" s="51">
        <v>4358401</v>
      </c>
      <c r="E299" s="54">
        <f ca="1">OFFSET('COC PIT COUNT DATA'!$C$1,MATCH(A299,'COC PIT COUNT DATA'!$A$2:$A$407,0),)</f>
        <v>760</v>
      </c>
      <c r="F299" s="57">
        <f ca="1">ROUND((E299/SUM($E$2:$E$399))*Inputs!$C$31,2)</f>
        <v>1935897.75</v>
      </c>
      <c r="G299" s="57">
        <f>SUMIF(Data!A:A,A299,Data!BG:BG)</f>
        <v>2841487.407256376</v>
      </c>
      <c r="H299" s="57">
        <f t="shared" si="9"/>
        <v>-1516913.592743624</v>
      </c>
      <c r="I299" s="61">
        <f t="shared" si="10"/>
        <v>-0.34804360423550379</v>
      </c>
    </row>
    <row r="300" spans="1:9">
      <c r="A300" s="17" t="s">
        <v>7622</v>
      </c>
      <c r="B300" s="65" t="s">
        <v>4504</v>
      </c>
      <c r="C300" s="63" t="s">
        <v>7749</v>
      </c>
      <c r="D300" s="51">
        <v>14378921</v>
      </c>
      <c r="E300" s="54">
        <f ca="1">OFFSET('COC PIT COUNT DATA'!$C$1,MATCH(A300,'COC PIT COUNT DATA'!$A$2:$A$407,0),)</f>
        <v>3320</v>
      </c>
      <c r="F300" s="57">
        <f ca="1">ROUND((E300/SUM($E$2:$E$399))*Inputs!$C$31,2)</f>
        <v>8456816.4900000002</v>
      </c>
      <c r="G300" s="57">
        <f>SUMIF(Data!A:A,A300,Data!BG:BG)</f>
        <v>25272129.773645498</v>
      </c>
      <c r="H300" s="57">
        <f t="shared" si="9"/>
        <v>10893208.773645498</v>
      </c>
      <c r="I300" s="61">
        <f t="shared" si="10"/>
        <v>0.75758179446465401</v>
      </c>
    </row>
    <row r="301" spans="1:9">
      <c r="A301" s="17" t="s">
        <v>7623</v>
      </c>
      <c r="B301" s="65" t="s">
        <v>591</v>
      </c>
      <c r="C301" s="63" t="s">
        <v>7749</v>
      </c>
      <c r="D301" s="51">
        <v>2195951</v>
      </c>
      <c r="E301" s="54">
        <f ca="1">OFFSET('COC PIT COUNT DATA'!$C$1,MATCH(A301,'COC PIT COUNT DATA'!$A$2:$A$407,0),)</f>
        <v>472</v>
      </c>
      <c r="F301" s="57">
        <f ca="1">ROUND((E301/SUM($E$2:$E$399))*Inputs!$C$31,2)</f>
        <v>1202294.3899999999</v>
      </c>
      <c r="G301" s="57">
        <f>SUMIF(Data!A:A,A301,Data!BG:BG)</f>
        <v>1721323.1777150123</v>
      </c>
      <c r="H301" s="57">
        <f t="shared" si="9"/>
        <v>-474627.82228498766</v>
      </c>
      <c r="I301" s="61">
        <f t="shared" si="10"/>
        <v>-0.21613771085283218</v>
      </c>
    </row>
    <row r="302" spans="1:9">
      <c r="A302" s="17" t="s">
        <v>7624</v>
      </c>
      <c r="B302" s="65" t="s">
        <v>4299</v>
      </c>
      <c r="C302" s="63" t="s">
        <v>7749</v>
      </c>
      <c r="D302" s="51">
        <v>558642</v>
      </c>
      <c r="E302" s="54">
        <f ca="1">OFFSET('COC PIT COUNT DATA'!$C$1,MATCH(A302,'COC PIT COUNT DATA'!$A$2:$A$407,0),)</f>
        <v>194</v>
      </c>
      <c r="F302" s="57">
        <f ca="1">ROUND((E302/SUM($E$2:$E$399))*Inputs!$C$31,2)</f>
        <v>494163.37</v>
      </c>
      <c r="G302" s="57">
        <f>SUMIF(Data!A:A,A302,Data!BG:BG)</f>
        <v>1369043.7218834683</v>
      </c>
      <c r="H302" s="57">
        <f t="shared" si="9"/>
        <v>810401.72188346833</v>
      </c>
      <c r="I302" s="61">
        <f t="shared" si="10"/>
        <v>1.4506637916294662</v>
      </c>
    </row>
    <row r="303" spans="1:9">
      <c r="A303" s="17" t="s">
        <v>7625</v>
      </c>
      <c r="B303" s="65" t="s">
        <v>6446</v>
      </c>
      <c r="C303" s="63" t="s">
        <v>7749</v>
      </c>
      <c r="D303" s="51">
        <v>2485662</v>
      </c>
      <c r="E303" s="54">
        <f ca="1">OFFSET('COC PIT COUNT DATA'!$C$1,MATCH(A303,'COC PIT COUNT DATA'!$A$2:$A$407,0),)</f>
        <v>956</v>
      </c>
      <c r="F303" s="57">
        <f ca="1">ROUND((E303/SUM($E$2:$E$399))*Inputs!$C$31,2)</f>
        <v>2435155.59</v>
      </c>
      <c r="G303" s="57">
        <f>SUMIF(Data!A:A,A303,Data!BG:BG)</f>
        <v>2662432.6226976938</v>
      </c>
      <c r="H303" s="57">
        <f t="shared" si="9"/>
        <v>176770.62269769376</v>
      </c>
      <c r="I303" s="61">
        <f t="shared" si="10"/>
        <v>7.1116114217336768E-2</v>
      </c>
    </row>
    <row r="304" spans="1:9">
      <c r="A304" s="17" t="s">
        <v>7626</v>
      </c>
      <c r="B304" s="65" t="s">
        <v>4682</v>
      </c>
      <c r="C304" s="63" t="s">
        <v>7749</v>
      </c>
      <c r="D304" s="51">
        <v>2942365</v>
      </c>
      <c r="E304" s="54">
        <f ca="1">OFFSET('COC PIT COUNT DATA'!$C$1,MATCH(A304,'COC PIT COUNT DATA'!$A$2:$A$407,0),)</f>
        <v>1300</v>
      </c>
      <c r="F304" s="57">
        <f ca="1">ROUND((E304/SUM($E$2:$E$399))*Inputs!$C$31,2)</f>
        <v>3311404.05</v>
      </c>
      <c r="G304" s="57">
        <f>SUMIF(Data!A:A,A304,Data!BG:BG)</f>
        <v>2951852.1584600164</v>
      </c>
      <c r="H304" s="57">
        <f t="shared" si="9"/>
        <v>9487.1584600163624</v>
      </c>
      <c r="I304" s="61">
        <f t="shared" si="10"/>
        <v>3.2243309242790622E-3</v>
      </c>
    </row>
    <row r="305" spans="1:9">
      <c r="A305" s="17" t="s">
        <v>7627</v>
      </c>
      <c r="B305" s="65" t="s">
        <v>4647</v>
      </c>
      <c r="C305" s="63" t="s">
        <v>7749</v>
      </c>
      <c r="D305" s="51">
        <v>955632</v>
      </c>
      <c r="E305" s="54">
        <f ca="1">OFFSET('COC PIT COUNT DATA'!$C$1,MATCH(A305,'COC PIT COUNT DATA'!$A$2:$A$407,0),)</f>
        <v>237</v>
      </c>
      <c r="F305" s="57">
        <f ca="1">ROUND((E305/SUM($E$2:$E$399))*Inputs!$C$31,2)</f>
        <v>603694.43000000005</v>
      </c>
      <c r="G305" s="57">
        <f>SUMIF(Data!A:A,A305,Data!BG:BG)</f>
        <v>2087347.8106132732</v>
      </c>
      <c r="H305" s="57">
        <f t="shared" si="9"/>
        <v>1131715.8106132732</v>
      </c>
      <c r="I305" s="61">
        <f t="shared" si="10"/>
        <v>1.1842590145717946</v>
      </c>
    </row>
    <row r="306" spans="1:9">
      <c r="A306" s="17" t="s">
        <v>7628</v>
      </c>
      <c r="B306" s="65" t="s">
        <v>4143</v>
      </c>
      <c r="C306" s="63" t="s">
        <v>7749</v>
      </c>
      <c r="D306" s="51">
        <v>292894</v>
      </c>
      <c r="E306" s="54">
        <f ca="1">OFFSET('COC PIT COUNT DATA'!$C$1,MATCH(A306,'COC PIT COUNT DATA'!$A$2:$A$407,0),)</f>
        <v>133</v>
      </c>
      <c r="F306" s="57">
        <f ca="1">ROUND((E306/SUM($E$2:$E$399))*Inputs!$C$31,2)</f>
        <v>338782.11</v>
      </c>
      <c r="G306" s="57">
        <f>SUMIF(Data!A:A,A306,Data!BG:BG)</f>
        <v>767552.87660160928</v>
      </c>
      <c r="H306" s="57">
        <f t="shared" si="9"/>
        <v>474658.87660160928</v>
      </c>
      <c r="I306" s="61">
        <f t="shared" si="10"/>
        <v>1.6205824516774303</v>
      </c>
    </row>
    <row r="307" spans="1:9">
      <c r="A307" s="17" t="s">
        <v>7629</v>
      </c>
      <c r="B307" s="65" t="s">
        <v>4418</v>
      </c>
      <c r="C307" s="63" t="s">
        <v>7749</v>
      </c>
      <c r="D307" s="51">
        <v>702498</v>
      </c>
      <c r="E307" s="54">
        <f ca="1">OFFSET('COC PIT COUNT DATA'!$C$1,MATCH(A307,'COC PIT COUNT DATA'!$A$2:$A$407,0),)</f>
        <v>343</v>
      </c>
      <c r="F307" s="57">
        <f ca="1">ROUND((E307/SUM($E$2:$E$399))*Inputs!$C$31,2)</f>
        <v>873701.22</v>
      </c>
      <c r="G307" s="57">
        <f>SUMIF(Data!A:A,A307,Data!BG:BG)</f>
        <v>1344576.5969149433</v>
      </c>
      <c r="H307" s="57">
        <f t="shared" si="9"/>
        <v>642078.59691494331</v>
      </c>
      <c r="I307" s="61">
        <f t="shared" si="10"/>
        <v>0.91399348740486563</v>
      </c>
    </row>
    <row r="308" spans="1:9">
      <c r="A308" s="17" t="s">
        <v>7630</v>
      </c>
      <c r="B308" s="65" t="s">
        <v>5827</v>
      </c>
      <c r="C308" s="63" t="s">
        <v>7749</v>
      </c>
      <c r="D308" s="51">
        <v>651148</v>
      </c>
      <c r="E308" s="54">
        <f ca="1">OFFSET('COC PIT COUNT DATA'!$C$1,MATCH(A308,'COC PIT COUNT DATA'!$A$2:$A$407,0),)</f>
        <v>161</v>
      </c>
      <c r="F308" s="57">
        <f ca="1">ROUND((E308/SUM($E$2:$E$399))*Inputs!$C$31,2)</f>
        <v>410104.65</v>
      </c>
      <c r="G308" s="57">
        <f>SUMIF(Data!A:A,A308,Data!BG:BG)</f>
        <v>1457495.3881278492</v>
      </c>
      <c r="H308" s="57">
        <f t="shared" si="9"/>
        <v>806347.3881278492</v>
      </c>
      <c r="I308" s="61">
        <f t="shared" si="10"/>
        <v>1.2383473313714382</v>
      </c>
    </row>
    <row r="309" spans="1:9">
      <c r="A309" s="17" t="s">
        <v>7631</v>
      </c>
      <c r="B309" s="65" t="s">
        <v>5625</v>
      </c>
      <c r="C309" s="63" t="s">
        <v>7749</v>
      </c>
      <c r="D309" s="51">
        <v>863526</v>
      </c>
      <c r="E309" s="54">
        <f ca="1">OFFSET('COC PIT COUNT DATA'!$C$1,MATCH(A309,'COC PIT COUNT DATA'!$A$2:$A$407,0),)</f>
        <v>453</v>
      </c>
      <c r="F309" s="57">
        <f ca="1">ROUND((E309/SUM($E$2:$E$399))*Inputs!$C$31,2)</f>
        <v>1153896.95</v>
      </c>
      <c r="G309" s="57">
        <f>SUMIF(Data!A:A,A309,Data!BG:BG)</f>
        <v>1915858.7097981509</v>
      </c>
      <c r="H309" s="57">
        <f t="shared" si="9"/>
        <v>1052332.7097981509</v>
      </c>
      <c r="I309" s="61">
        <f t="shared" si="10"/>
        <v>1.2186462362432062</v>
      </c>
    </row>
    <row r="310" spans="1:9">
      <c r="A310" s="17" t="s">
        <v>7632</v>
      </c>
      <c r="B310" s="65" t="s">
        <v>1322</v>
      </c>
      <c r="C310" s="63" t="s">
        <v>7749</v>
      </c>
      <c r="D310" s="51">
        <v>623077</v>
      </c>
      <c r="E310" s="54">
        <f ca="1">OFFSET('COC PIT COUNT DATA'!$C$1,MATCH(A310,'COC PIT COUNT DATA'!$A$2:$A$407,0),)</f>
        <v>1473</v>
      </c>
      <c r="F310" s="57">
        <f ca="1">ROUND((E310/SUM($E$2:$E$399))*Inputs!$C$31,2)</f>
        <v>3752075.51</v>
      </c>
      <c r="G310" s="57">
        <f>SUMIF(Data!A:A,A310,Data!BG:BG)</f>
        <v>1761737.2017083094</v>
      </c>
      <c r="H310" s="57">
        <f t="shared" si="9"/>
        <v>1138660.2017083094</v>
      </c>
      <c r="I310" s="61">
        <f t="shared" si="10"/>
        <v>1.8274791104603594</v>
      </c>
    </row>
    <row r="311" spans="1:9">
      <c r="A311" s="17" t="s">
        <v>7633</v>
      </c>
      <c r="B311" s="65" t="s">
        <v>4889</v>
      </c>
      <c r="C311" s="63" t="s">
        <v>7749</v>
      </c>
      <c r="D311" s="51">
        <v>5645016</v>
      </c>
      <c r="E311" s="54">
        <f ca="1">OFFSET('COC PIT COUNT DATA'!$C$1,MATCH(A311,'COC PIT COUNT DATA'!$A$2:$A$407,0),)</f>
        <v>3801</v>
      </c>
      <c r="F311" s="57">
        <f ca="1">ROUND((E311/SUM($E$2:$E$399))*Inputs!$C$31,2)</f>
        <v>9682035.9800000004</v>
      </c>
      <c r="G311" s="57">
        <f>SUMIF(Data!A:A,A311,Data!BG:BG)</f>
        <v>5167540.9201645367</v>
      </c>
      <c r="H311" s="57">
        <f t="shared" si="9"/>
        <v>-477475.07983546332</v>
      </c>
      <c r="I311" s="61">
        <f t="shared" si="10"/>
        <v>-8.4583476793593376E-2</v>
      </c>
    </row>
    <row r="312" spans="1:9">
      <c r="A312" s="17" t="s">
        <v>7634</v>
      </c>
      <c r="B312" s="65" t="s">
        <v>3128</v>
      </c>
      <c r="C312" s="63" t="s">
        <v>7749</v>
      </c>
      <c r="D312" s="51">
        <v>368006</v>
      </c>
      <c r="E312" s="54">
        <f ca="1">OFFSET('COC PIT COUNT DATA'!$C$1,MATCH(A312,'COC PIT COUNT DATA'!$A$2:$A$407,0),)</f>
        <v>729</v>
      </c>
      <c r="F312" s="57">
        <f ca="1">ROUND((E312/SUM($E$2:$E$399))*Inputs!$C$31,2)</f>
        <v>1856933.5</v>
      </c>
      <c r="G312" s="57">
        <f>SUMIF(Data!A:A,A312,Data!BG:BG)</f>
        <v>877744.28184903343</v>
      </c>
      <c r="H312" s="57">
        <f t="shared" si="9"/>
        <v>509738.28184903343</v>
      </c>
      <c r="I312" s="61">
        <f t="shared" si="10"/>
        <v>1.3851357908540443</v>
      </c>
    </row>
    <row r="313" spans="1:9">
      <c r="A313" s="17" t="s">
        <v>7635</v>
      </c>
      <c r="B313" s="65" t="s">
        <v>620</v>
      </c>
      <c r="C313" s="63" t="s">
        <v>7749</v>
      </c>
      <c r="D313" s="51">
        <v>303992</v>
      </c>
      <c r="E313" s="54">
        <f ca="1">OFFSET('COC PIT COUNT DATA'!$C$1,MATCH(A313,'COC PIT COUNT DATA'!$A$2:$A$407,0),)</f>
        <v>594</v>
      </c>
      <c r="F313" s="57">
        <f ca="1">ROUND((E313/SUM($E$2:$E$399))*Inputs!$C$31,2)</f>
        <v>1513056.93</v>
      </c>
      <c r="G313" s="57">
        <f>SUMIF(Data!A:A,A313,Data!BG:BG)</f>
        <v>685171.38582999166</v>
      </c>
      <c r="H313" s="57">
        <f t="shared" si="9"/>
        <v>381179.38582999166</v>
      </c>
      <c r="I313" s="61">
        <f t="shared" si="10"/>
        <v>1.2539125563501397</v>
      </c>
    </row>
    <row r="314" spans="1:9">
      <c r="A314" s="17" t="s">
        <v>7636</v>
      </c>
      <c r="B314" s="65" t="s">
        <v>4697</v>
      </c>
      <c r="C314" s="63" t="s">
        <v>7749</v>
      </c>
      <c r="D314" s="51">
        <v>2968046</v>
      </c>
      <c r="E314" s="54">
        <f ca="1">OFFSET('COC PIT COUNT DATA'!$C$1,MATCH(A314,'COC PIT COUNT DATA'!$A$2:$A$407,0),)</f>
        <v>5544</v>
      </c>
      <c r="F314" s="57">
        <f ca="1">ROUND((E314/SUM($E$2:$E$399))*Inputs!$C$31,2)</f>
        <v>14121864.640000001</v>
      </c>
      <c r="G314" s="57">
        <f>SUMIF(Data!A:A,A314,Data!BG:BG)</f>
        <v>6269466.2722532069</v>
      </c>
      <c r="H314" s="57">
        <f t="shared" si="9"/>
        <v>3301420.2722532069</v>
      </c>
      <c r="I314" s="61">
        <f t="shared" si="10"/>
        <v>1.1123211271837454</v>
      </c>
    </row>
    <row r="315" spans="1:9">
      <c r="A315" s="17" t="s">
        <v>7637</v>
      </c>
      <c r="B315" s="65" t="s">
        <v>1915</v>
      </c>
      <c r="C315" s="63" t="s">
        <v>7749</v>
      </c>
      <c r="D315" s="51">
        <v>1552157</v>
      </c>
      <c r="E315" s="54">
        <f ca="1">OFFSET('COC PIT COUNT DATA'!$C$1,MATCH(A315,'COC PIT COUNT DATA'!$A$2:$A$407,0),)</f>
        <v>591</v>
      </c>
      <c r="F315" s="57">
        <f ca="1">ROUND((E315/SUM($E$2:$E$399))*Inputs!$C$31,2)</f>
        <v>1505415.22</v>
      </c>
      <c r="G315" s="57">
        <f>SUMIF(Data!A:A,A315,Data!BG:BG)</f>
        <v>1921458.1508621201</v>
      </c>
      <c r="H315" s="57">
        <f t="shared" si="9"/>
        <v>369301.15086212009</v>
      </c>
      <c r="I315" s="61">
        <f t="shared" si="10"/>
        <v>0.23792770374525263</v>
      </c>
    </row>
    <row r="316" spans="1:9">
      <c r="A316" s="17" t="s">
        <v>7638</v>
      </c>
      <c r="B316" s="65" t="s">
        <v>788</v>
      </c>
      <c r="C316" s="63" t="s">
        <v>7749</v>
      </c>
      <c r="D316" s="51">
        <v>1369006</v>
      </c>
      <c r="E316" s="54">
        <f ca="1">OFFSET('COC PIT COUNT DATA'!$C$1,MATCH(A316,'COC PIT COUNT DATA'!$A$2:$A$407,0),)</f>
        <v>494</v>
      </c>
      <c r="F316" s="57">
        <f ca="1">ROUND((E316/SUM($E$2:$E$399))*Inputs!$C$31,2)</f>
        <v>1258333.54</v>
      </c>
      <c r="G316" s="57">
        <f>SUMIF(Data!A:A,A316,Data!BG:BG)</f>
        <v>1256402.1736177974</v>
      </c>
      <c r="H316" s="57">
        <f t="shared" si="9"/>
        <v>-112603.82638220256</v>
      </c>
      <c r="I316" s="61">
        <f t="shared" si="10"/>
        <v>-8.2252251912849586E-2</v>
      </c>
    </row>
    <row r="317" spans="1:9">
      <c r="A317" s="17" t="s">
        <v>7639</v>
      </c>
      <c r="B317" s="65" t="s">
        <v>4824</v>
      </c>
      <c r="C317" s="63" t="s">
        <v>7749</v>
      </c>
      <c r="D317" s="51">
        <v>26459227</v>
      </c>
      <c r="E317" s="54">
        <f ca="1">OFFSET('COC PIT COUNT DATA'!$C$1,MATCH(A317,'COC PIT COUNT DATA'!$A$2:$A$407,0),)</f>
        <v>5998</v>
      </c>
      <c r="F317" s="57">
        <f ca="1">ROUND((E317/SUM($E$2:$E$399))*Inputs!$C$31,2)</f>
        <v>15278308.82</v>
      </c>
      <c r="G317" s="57">
        <f>SUMIF(Data!A:A,A317,Data!BG:BG)</f>
        <v>13635998.920148423</v>
      </c>
      <c r="H317" s="57">
        <f t="shared" si="9"/>
        <v>-12823228.079851577</v>
      </c>
      <c r="I317" s="61">
        <f t="shared" si="10"/>
        <v>-0.48464106981853916</v>
      </c>
    </row>
    <row r="318" spans="1:9">
      <c r="A318" s="17" t="s">
        <v>7640</v>
      </c>
      <c r="B318" s="65" t="s">
        <v>1870</v>
      </c>
      <c r="C318" s="63" t="s">
        <v>7749</v>
      </c>
      <c r="D318" s="51">
        <v>1629469</v>
      </c>
      <c r="E318" s="54">
        <f ca="1">OFFSET('COC PIT COUNT DATA'!$C$1,MATCH(A318,'COC PIT COUNT DATA'!$A$2:$A$407,0),)</f>
        <v>402</v>
      </c>
      <c r="F318" s="57">
        <f ca="1">ROUND((E318/SUM($E$2:$E$399))*Inputs!$C$31,2)</f>
        <v>1023988.02</v>
      </c>
      <c r="G318" s="57">
        <f>SUMIF(Data!A:A,A318,Data!BG:BG)</f>
        <v>1418987.952080932</v>
      </c>
      <c r="H318" s="57">
        <f t="shared" si="9"/>
        <v>-210481.04791906802</v>
      </c>
      <c r="I318" s="61">
        <f t="shared" si="10"/>
        <v>-0.12917155706495062</v>
      </c>
    </row>
    <row r="319" spans="1:9">
      <c r="A319" s="17" t="s">
        <v>7641</v>
      </c>
      <c r="B319" s="65" t="s">
        <v>6564</v>
      </c>
      <c r="C319" s="63" t="s">
        <v>7749</v>
      </c>
      <c r="D319" s="51">
        <v>3677268</v>
      </c>
      <c r="E319" s="54">
        <f ca="1">OFFSET('COC PIT COUNT DATA'!$C$1,MATCH(A319,'COC PIT COUNT DATA'!$A$2:$A$407,0),)</f>
        <v>436</v>
      </c>
      <c r="F319" s="57">
        <f ca="1">ROUND((E319/SUM($E$2:$E$399))*Inputs!$C$31,2)</f>
        <v>1110593.97</v>
      </c>
      <c r="G319" s="57">
        <f>SUMIF(Data!A:A,A319,Data!BG:BG)</f>
        <v>2438134.9004496257</v>
      </c>
      <c r="H319" s="57">
        <f t="shared" si="9"/>
        <v>-1239133.0995503743</v>
      </c>
      <c r="I319" s="61">
        <f t="shared" si="10"/>
        <v>-0.33697111539065805</v>
      </c>
    </row>
    <row r="320" spans="1:9">
      <c r="A320" s="17" t="s">
        <v>7642</v>
      </c>
      <c r="B320" s="65" t="s">
        <v>7080</v>
      </c>
      <c r="C320" s="63" t="s">
        <v>7749</v>
      </c>
      <c r="D320" s="51">
        <v>3829354</v>
      </c>
      <c r="E320" s="54">
        <f ca="1">OFFSET('COC PIT COUNT DATA'!$C$1,MATCH(A320,'COC PIT COUNT DATA'!$A$2:$A$407,0),)</f>
        <v>174</v>
      </c>
      <c r="F320" s="57">
        <f ca="1">ROUND((E320/SUM($E$2:$E$399))*Inputs!$C$31,2)</f>
        <v>443218.7</v>
      </c>
      <c r="G320" s="57">
        <f>SUMIF(Data!A:A,A320,Data!BG:BG)</f>
        <v>1879793.2136821779</v>
      </c>
      <c r="H320" s="57">
        <f t="shared" si="9"/>
        <v>-1949560.7863178221</v>
      </c>
      <c r="I320" s="61">
        <f t="shared" si="10"/>
        <v>-0.50910957470054274</v>
      </c>
    </row>
    <row r="321" spans="1:9">
      <c r="A321" s="17" t="s">
        <v>7643</v>
      </c>
      <c r="B321" s="65" t="s">
        <v>3036</v>
      </c>
      <c r="C321" s="63" t="s">
        <v>7749</v>
      </c>
      <c r="D321" s="51">
        <v>2592064</v>
      </c>
      <c r="E321" s="54">
        <f ca="1">OFFSET('COC PIT COUNT DATA'!$C$1,MATCH(A321,'COC PIT COUNT DATA'!$A$2:$A$407,0),)</f>
        <v>429</v>
      </c>
      <c r="F321" s="57">
        <f ca="1">ROUND((E321/SUM($E$2:$E$399))*Inputs!$C$31,2)</f>
        <v>1092763.3400000001</v>
      </c>
      <c r="G321" s="57">
        <f>SUMIF(Data!A:A,A321,Data!BG:BG)</f>
        <v>2771930.7951094806</v>
      </c>
      <c r="H321" s="57">
        <f t="shared" si="9"/>
        <v>179866.79510948062</v>
      </c>
      <c r="I321" s="61">
        <f t="shared" si="10"/>
        <v>6.9391340302353888E-2</v>
      </c>
    </row>
    <row r="322" spans="1:9">
      <c r="A322" s="17" t="s">
        <v>7644</v>
      </c>
      <c r="B322" s="65" t="s">
        <v>763</v>
      </c>
      <c r="C322" s="63" t="s">
        <v>7749</v>
      </c>
      <c r="D322" s="51">
        <v>1505776</v>
      </c>
      <c r="E322" s="54">
        <f ca="1">OFFSET('COC PIT COUNT DATA'!$C$1,MATCH(A322,'COC PIT COUNT DATA'!$A$2:$A$407,0),)</f>
        <v>612</v>
      </c>
      <c r="F322" s="57">
        <f ca="1">ROUND((E322/SUM($E$2:$E$399))*Inputs!$C$31,2)</f>
        <v>1558907.14</v>
      </c>
      <c r="G322" s="57">
        <f>SUMIF(Data!A:A,A322,Data!BG:BG)</f>
        <v>1417012.1553878668</v>
      </c>
      <c r="H322" s="57">
        <f t="shared" si="9"/>
        <v>-88763.844612133224</v>
      </c>
      <c r="I322" s="61">
        <f t="shared" si="10"/>
        <v>-5.8948903829077651E-2</v>
      </c>
    </row>
    <row r="323" spans="1:9">
      <c r="A323" s="17" t="s">
        <v>7645</v>
      </c>
      <c r="B323" s="65" t="s">
        <v>4999</v>
      </c>
      <c r="C323" s="63" t="s">
        <v>7749</v>
      </c>
      <c r="D323" s="51">
        <v>3088918</v>
      </c>
      <c r="E323" s="54">
        <f ca="1">OFFSET('COC PIT COUNT DATA'!$C$1,MATCH(A323,'COC PIT COUNT DATA'!$A$2:$A$407,0),)</f>
        <v>561</v>
      </c>
      <c r="F323" s="57">
        <f ca="1">ROUND((E323/SUM($E$2:$E$399))*Inputs!$C$31,2)</f>
        <v>1428998.21</v>
      </c>
      <c r="G323" s="57">
        <f>SUMIF(Data!A:A,A323,Data!BG:BG)</f>
        <v>2082945.9284127192</v>
      </c>
      <c r="H323" s="57">
        <f t="shared" ref="H323:H386" si="11">G323-D323</f>
        <v>-1005972.0715872808</v>
      </c>
      <c r="I323" s="61">
        <f t="shared" si="10"/>
        <v>-0.32567134238826695</v>
      </c>
    </row>
    <row r="324" spans="1:9">
      <c r="A324" s="17" t="s">
        <v>7646</v>
      </c>
      <c r="B324" s="65" t="s">
        <v>5399</v>
      </c>
      <c r="C324" s="63" t="s">
        <v>7749</v>
      </c>
      <c r="D324" s="51">
        <v>2104705</v>
      </c>
      <c r="E324" s="54">
        <f ca="1">OFFSET('COC PIT COUNT DATA'!$C$1,MATCH(A324,'COC PIT COUNT DATA'!$A$2:$A$407,0),)</f>
        <v>233</v>
      </c>
      <c r="F324" s="57">
        <f ca="1">ROUND((E324/SUM($E$2:$E$399))*Inputs!$C$31,2)</f>
        <v>593505.49</v>
      </c>
      <c r="G324" s="57">
        <f>SUMIF(Data!A:A,A324,Data!BG:BG)</f>
        <v>1268852.651717762</v>
      </c>
      <c r="H324" s="57">
        <f t="shared" si="11"/>
        <v>-835852.348282238</v>
      </c>
      <c r="I324" s="61">
        <f t="shared" si="10"/>
        <v>-0.397135155892269</v>
      </c>
    </row>
    <row r="325" spans="1:9">
      <c r="A325" s="17" t="s">
        <v>7647</v>
      </c>
      <c r="B325" s="65" t="s">
        <v>1227</v>
      </c>
      <c r="C325" s="63" t="s">
        <v>7749</v>
      </c>
      <c r="D325" s="51">
        <v>10248951</v>
      </c>
      <c r="E325" s="54">
        <f ca="1">OFFSET('COC PIT COUNT DATA'!$C$1,MATCH(A325,'COC PIT COUNT DATA'!$A$2:$A$407,0),)</f>
        <v>2410</v>
      </c>
      <c r="F325" s="57">
        <f ca="1">ROUND((E325/SUM($E$2:$E$399))*Inputs!$C$31,2)</f>
        <v>6138833.6600000001</v>
      </c>
      <c r="G325" s="57">
        <f>SUMIF(Data!A:A,A325,Data!BG:BG)</f>
        <v>14232280.866482783</v>
      </c>
      <c r="H325" s="57">
        <f t="shared" si="11"/>
        <v>3983329.8664827831</v>
      </c>
      <c r="I325" s="61">
        <f t="shared" si="10"/>
        <v>0.38865732370881501</v>
      </c>
    </row>
    <row r="326" spans="1:9">
      <c r="A326" s="17" t="s">
        <v>7648</v>
      </c>
      <c r="B326" s="65" t="s">
        <v>2900</v>
      </c>
      <c r="C326" s="63" t="s">
        <v>7749</v>
      </c>
      <c r="D326" s="51">
        <v>2826910</v>
      </c>
      <c r="E326" s="54">
        <f ca="1">OFFSET('COC PIT COUNT DATA'!$C$1,MATCH(A326,'COC PIT COUNT DATA'!$A$2:$A$407,0),)</f>
        <v>378</v>
      </c>
      <c r="F326" s="57">
        <f ca="1">ROUND((E326/SUM($E$2:$E$399))*Inputs!$C$31,2)</f>
        <v>962854.41</v>
      </c>
      <c r="G326" s="57">
        <f>SUMIF(Data!A:A,A326,Data!BG:BG)</f>
        <v>2204700.1025453778</v>
      </c>
      <c r="H326" s="57">
        <f t="shared" si="11"/>
        <v>-622209.8974546222</v>
      </c>
      <c r="I326" s="61">
        <f t="shared" si="10"/>
        <v>-0.220102478485209</v>
      </c>
    </row>
    <row r="327" spans="1:9">
      <c r="A327" s="17" t="s">
        <v>7649</v>
      </c>
      <c r="B327" s="65" t="s">
        <v>500</v>
      </c>
      <c r="C327" s="63" t="s">
        <v>7749</v>
      </c>
      <c r="D327" s="51">
        <v>1384950</v>
      </c>
      <c r="E327" s="54">
        <f ca="1">OFFSET('COC PIT COUNT DATA'!$C$1,MATCH(A327,'COC PIT COUNT DATA'!$A$2:$A$407,0),)</f>
        <v>487</v>
      </c>
      <c r="F327" s="57">
        <f ca="1">ROUND((E327/SUM($E$2:$E$399))*Inputs!$C$31,2)</f>
        <v>1240502.8999999999</v>
      </c>
      <c r="G327" s="57">
        <f>SUMIF(Data!A:A,A327,Data!BG:BG)</f>
        <v>1585785.1495832799</v>
      </c>
      <c r="H327" s="57">
        <f t="shared" si="11"/>
        <v>200835.14958327985</v>
      </c>
      <c r="I327" s="61">
        <f t="shared" si="10"/>
        <v>0.14501256332956414</v>
      </c>
    </row>
    <row r="328" spans="1:9">
      <c r="A328" s="17" t="s">
        <v>7650</v>
      </c>
      <c r="B328" s="65" t="s">
        <v>7288</v>
      </c>
      <c r="C328" s="63" t="s">
        <v>7749</v>
      </c>
      <c r="D328" s="51">
        <v>1650278</v>
      </c>
      <c r="E328" s="54">
        <f ca="1">OFFSET('COC PIT COUNT DATA'!$C$1,MATCH(A328,'COC PIT COUNT DATA'!$A$2:$A$407,0),)</f>
        <v>345</v>
      </c>
      <c r="F328" s="57">
        <f ca="1">ROUND((E328/SUM($E$2:$E$399))*Inputs!$C$31,2)</f>
        <v>878795.69</v>
      </c>
      <c r="G328" s="57">
        <f>SUMIF(Data!A:A,A328,Data!BG:BG)</f>
        <v>1642409.5530266438</v>
      </c>
      <c r="H328" s="57">
        <f t="shared" si="11"/>
        <v>-7868.4469733561855</v>
      </c>
      <c r="I328" s="61">
        <f t="shared" si="10"/>
        <v>-4.7679524136879882E-3</v>
      </c>
    </row>
    <row r="329" spans="1:9">
      <c r="A329" s="17" t="s">
        <v>7651</v>
      </c>
      <c r="B329" s="65" t="s">
        <v>4849</v>
      </c>
      <c r="C329" s="63" t="s">
        <v>7749</v>
      </c>
      <c r="D329" s="51">
        <v>17665471</v>
      </c>
      <c r="E329" s="54">
        <f ca="1">OFFSET('COC PIT COUNT DATA'!$C$1,MATCH(A329,'COC PIT COUNT DATA'!$A$2:$A$407,0),)</f>
        <v>1424</v>
      </c>
      <c r="F329" s="57">
        <f ca="1">ROUND((E329/SUM($E$2:$E$399))*Inputs!$C$31,2)</f>
        <v>3627261.05</v>
      </c>
      <c r="G329" s="57">
        <f>SUMIF(Data!A:A,A329,Data!BG:BG)</f>
        <v>7368615.3688092791</v>
      </c>
      <c r="H329" s="57">
        <f t="shared" si="11"/>
        <v>-10296855.631190721</v>
      </c>
      <c r="I329" s="61">
        <f t="shared" si="10"/>
        <v>-0.58288033368545455</v>
      </c>
    </row>
    <row r="330" spans="1:9">
      <c r="A330" s="17" t="s">
        <v>7652</v>
      </c>
      <c r="B330" s="65" t="s">
        <v>6998</v>
      </c>
      <c r="C330" s="63" t="s">
        <v>7749</v>
      </c>
      <c r="D330" s="51">
        <v>8030756</v>
      </c>
      <c r="E330" s="54">
        <f ca="1">OFFSET('COC PIT COUNT DATA'!$C$1,MATCH(A330,'COC PIT COUNT DATA'!$A$2:$A$407,0),)</f>
        <v>1002</v>
      </c>
      <c r="F330" s="57">
        <f ca="1">ROUND((E330/SUM($E$2:$E$399))*Inputs!$C$31,2)</f>
        <v>2552328.35</v>
      </c>
      <c r="G330" s="57">
        <f>SUMIF(Data!A:A,A330,Data!BG:BG)</f>
        <v>7967741.5970526654</v>
      </c>
      <c r="H330" s="57">
        <f t="shared" si="11"/>
        <v>-63014.402947334573</v>
      </c>
      <c r="I330" s="61">
        <f t="shared" si="10"/>
        <v>-7.8466339840650833E-3</v>
      </c>
    </row>
    <row r="331" spans="1:9">
      <c r="A331" s="17" t="s">
        <v>7653</v>
      </c>
      <c r="B331" s="65" t="s">
        <v>412</v>
      </c>
      <c r="C331" s="63" t="s">
        <v>7749</v>
      </c>
      <c r="D331" s="51">
        <v>1982556</v>
      </c>
      <c r="E331" s="54">
        <f ca="1">OFFSET('COC PIT COUNT DATA'!$C$1,MATCH(A331,'COC PIT COUNT DATA'!$A$2:$A$407,0),)</f>
        <v>120</v>
      </c>
      <c r="F331" s="57">
        <f ca="1">ROUND((E331/SUM($E$2:$E$399))*Inputs!$C$31,2)</f>
        <v>305668.07</v>
      </c>
      <c r="G331" s="57">
        <f>SUMIF(Data!A:A,A331,Data!BG:BG)</f>
        <v>780379.04190597055</v>
      </c>
      <c r="H331" s="57">
        <f t="shared" si="11"/>
        <v>-1202176.9580940295</v>
      </c>
      <c r="I331" s="61">
        <f t="shared" si="10"/>
        <v>-0.60637730187395944</v>
      </c>
    </row>
    <row r="332" spans="1:9">
      <c r="A332" s="17" t="s">
        <v>7654</v>
      </c>
      <c r="B332" s="65" t="s">
        <v>1316</v>
      </c>
      <c r="C332" s="63" t="s">
        <v>7749</v>
      </c>
      <c r="D332" s="51">
        <v>2249163</v>
      </c>
      <c r="E332" s="54">
        <f ca="1">OFFSET('COC PIT COUNT DATA'!$C$1,MATCH(A332,'COC PIT COUNT DATA'!$A$2:$A$407,0),)</f>
        <v>410</v>
      </c>
      <c r="F332" s="57">
        <f ca="1">ROUND((E332/SUM($E$2:$E$399))*Inputs!$C$31,2)</f>
        <v>1044365.89</v>
      </c>
      <c r="G332" s="57">
        <f>SUMIF(Data!A:A,A332,Data!BG:BG)</f>
        <v>1541517.3054109553</v>
      </c>
      <c r="H332" s="57">
        <f t="shared" si="11"/>
        <v>-707645.69458904467</v>
      </c>
      <c r="I332" s="61">
        <f t="shared" si="10"/>
        <v>-0.31462623855587374</v>
      </c>
    </row>
    <row r="333" spans="1:9">
      <c r="A333" s="17" t="s">
        <v>7655</v>
      </c>
      <c r="B333" s="65" t="s">
        <v>4923</v>
      </c>
      <c r="C333" s="63" t="s">
        <v>7749</v>
      </c>
      <c r="D333" s="51">
        <v>13066145</v>
      </c>
      <c r="E333" s="54">
        <f ca="1">OFFSET('COC PIT COUNT DATA'!$C$1,MATCH(A333,'COC PIT COUNT DATA'!$A$2:$A$407,0),)</f>
        <v>2422</v>
      </c>
      <c r="F333" s="57">
        <f ca="1">ROUND((E333/SUM($E$2:$E$399))*Inputs!$C$31,2)</f>
        <v>6169400.46</v>
      </c>
      <c r="G333" s="57">
        <f>SUMIF(Data!A:A,A333,Data!BG:BG)</f>
        <v>6440791.5022122934</v>
      </c>
      <c r="H333" s="57">
        <f t="shared" si="11"/>
        <v>-6625353.4977877066</v>
      </c>
      <c r="I333" s="61">
        <f t="shared" si="10"/>
        <v>-0.50706260322288688</v>
      </c>
    </row>
    <row r="334" spans="1:9">
      <c r="A334" s="17" t="s">
        <v>7656</v>
      </c>
      <c r="B334" s="65" t="s">
        <v>5688</v>
      </c>
      <c r="C334" s="63" t="s">
        <v>7749</v>
      </c>
      <c r="D334" s="51">
        <v>12780064</v>
      </c>
      <c r="E334" s="54">
        <f ca="1">OFFSET('COC PIT COUNT DATA'!$C$1,MATCH(A334,'COC PIT COUNT DATA'!$A$2:$A$407,0),)</f>
        <v>2096</v>
      </c>
      <c r="F334" s="57">
        <f ca="1">ROUND((E334/SUM($E$2:$E$399))*Inputs!$C$31,2)</f>
        <v>5339002.22</v>
      </c>
      <c r="G334" s="57">
        <f>SUMIF(Data!A:A,A334,Data!BG:BG)</f>
        <v>7791796.1069404772</v>
      </c>
      <c r="H334" s="57">
        <f t="shared" si="11"/>
        <v>-4988267.8930595228</v>
      </c>
      <c r="I334" s="61">
        <f t="shared" si="10"/>
        <v>-0.39031634685550265</v>
      </c>
    </row>
    <row r="335" spans="1:9">
      <c r="A335" s="17" t="s">
        <v>7657</v>
      </c>
      <c r="B335" s="65" t="s">
        <v>5027</v>
      </c>
      <c r="C335" s="63" t="s">
        <v>7749</v>
      </c>
      <c r="D335" s="51">
        <v>7291054</v>
      </c>
      <c r="E335" s="54">
        <f ca="1">OFFSET('COC PIT COUNT DATA'!$C$1,MATCH(A335,'COC PIT COUNT DATA'!$A$2:$A$407,0),)</f>
        <v>1111</v>
      </c>
      <c r="F335" s="57">
        <f ca="1">ROUND((E335/SUM($E$2:$E$399))*Inputs!$C$31,2)</f>
        <v>2829976.84</v>
      </c>
      <c r="G335" s="57">
        <f>SUMIF(Data!A:A,A335,Data!BG:BG)</f>
        <v>6698529.0816760473</v>
      </c>
      <c r="H335" s="57">
        <f t="shared" si="11"/>
        <v>-592524.9183239527</v>
      </c>
      <c r="I335" s="61">
        <f t="shared" si="10"/>
        <v>-8.1267388545463073E-2</v>
      </c>
    </row>
    <row r="336" spans="1:9">
      <c r="A336" s="17" t="s">
        <v>7658</v>
      </c>
      <c r="B336" s="65" t="s">
        <v>701</v>
      </c>
      <c r="C336" s="63" t="s">
        <v>7749</v>
      </c>
      <c r="D336" s="51">
        <v>2219644</v>
      </c>
      <c r="E336" s="54">
        <f ca="1">OFFSET('COC PIT COUNT DATA'!$C$1,MATCH(A336,'COC PIT COUNT DATA'!$A$2:$A$407,0),)</f>
        <v>606</v>
      </c>
      <c r="F336" s="57">
        <f ca="1">ROUND((E336/SUM($E$2:$E$399))*Inputs!$C$31,2)</f>
        <v>1543623.73</v>
      </c>
      <c r="G336" s="57">
        <f>SUMIF(Data!A:A,A336,Data!BG:BG)</f>
        <v>3119382.4760982082</v>
      </c>
      <c r="H336" s="57">
        <f t="shared" si="11"/>
        <v>899738.47609820822</v>
      </c>
      <c r="I336" s="61">
        <f t="shared" si="10"/>
        <v>0.40535260433574405</v>
      </c>
    </row>
    <row r="337" spans="1:9">
      <c r="A337" s="17" t="s">
        <v>7659</v>
      </c>
      <c r="B337" s="65" t="s">
        <v>1817</v>
      </c>
      <c r="C337" s="63" t="s">
        <v>7749</v>
      </c>
      <c r="D337" s="51">
        <v>3828129</v>
      </c>
      <c r="E337" s="54">
        <f ca="1">OFFSET('COC PIT COUNT DATA'!$C$1,MATCH(A337,'COC PIT COUNT DATA'!$A$2:$A$407,0),)</f>
        <v>1961</v>
      </c>
      <c r="F337" s="57">
        <f ca="1">ROUND((E337/SUM($E$2:$E$399))*Inputs!$C$31,2)</f>
        <v>4995125.6399999997</v>
      </c>
      <c r="G337" s="57">
        <f>SUMIF(Data!A:A,A337,Data!BG:BG)</f>
        <v>4923665.4518183088</v>
      </c>
      <c r="H337" s="57">
        <f t="shared" si="11"/>
        <v>1095536.4518183088</v>
      </c>
      <c r="I337" s="61">
        <f t="shared" si="10"/>
        <v>0.28618065164948953</v>
      </c>
    </row>
    <row r="338" spans="1:9">
      <c r="A338" s="17" t="s">
        <v>7660</v>
      </c>
      <c r="B338" s="65" t="s">
        <v>938</v>
      </c>
      <c r="C338" s="63" t="s">
        <v>7749</v>
      </c>
      <c r="D338" s="51">
        <v>2427097</v>
      </c>
      <c r="E338" s="54">
        <f ca="1">OFFSET('COC PIT COUNT DATA'!$C$1,MATCH(A338,'COC PIT COUNT DATA'!$A$2:$A$407,0),)</f>
        <v>1468</v>
      </c>
      <c r="F338" s="57">
        <f ca="1">ROUND((E338/SUM($E$2:$E$399))*Inputs!$C$31,2)</f>
        <v>3739339.34</v>
      </c>
      <c r="G338" s="57">
        <f>SUMIF(Data!A:A,A338,Data!BG:BG)</f>
        <v>4938807.723186776</v>
      </c>
      <c r="H338" s="57">
        <f t="shared" si="11"/>
        <v>2511710.723186776</v>
      </c>
      <c r="I338" s="61">
        <f t="shared" si="10"/>
        <v>1.0348621102439566</v>
      </c>
    </row>
    <row r="339" spans="1:9">
      <c r="A339" s="17" t="s">
        <v>7661</v>
      </c>
      <c r="B339" s="65" t="s">
        <v>3780</v>
      </c>
      <c r="C339" s="63" t="s">
        <v>7749</v>
      </c>
      <c r="D339" s="51">
        <v>2863517</v>
      </c>
      <c r="E339" s="54">
        <f ca="1">OFFSET('COC PIT COUNT DATA'!$C$1,MATCH(A339,'COC PIT COUNT DATA'!$A$2:$A$407,0),)</f>
        <v>1319</v>
      </c>
      <c r="F339" s="57">
        <f ca="1">ROUND((E339/SUM($E$2:$E$399))*Inputs!$C$31,2)</f>
        <v>3359801.49</v>
      </c>
      <c r="G339" s="57">
        <f>SUMIF(Data!A:A,A339,Data!BG:BG)</f>
        <v>3026284.4559963462</v>
      </c>
      <c r="H339" s="57">
        <f t="shared" si="11"/>
        <v>162767.45599634619</v>
      </c>
      <c r="I339" s="61">
        <f t="shared" si="10"/>
        <v>5.6841798388606105E-2</v>
      </c>
    </row>
    <row r="340" spans="1:9">
      <c r="A340" s="17" t="s">
        <v>7662</v>
      </c>
      <c r="B340" s="65" t="s">
        <v>5491</v>
      </c>
      <c r="C340" s="63" t="s">
        <v>7749</v>
      </c>
      <c r="D340" s="51">
        <v>1625647</v>
      </c>
      <c r="E340" s="54">
        <f ca="1">OFFSET('COC PIT COUNT DATA'!$C$1,MATCH(A340,'COC PIT COUNT DATA'!$A$2:$A$407,0),)</f>
        <v>1036</v>
      </c>
      <c r="F340" s="57">
        <f ca="1">ROUND((E340/SUM($E$2:$E$399))*Inputs!$C$31,2)</f>
        <v>2638934.2999999998</v>
      </c>
      <c r="G340" s="57">
        <f>SUMIF(Data!A:A,A340,Data!BG:BG)</f>
        <v>3600931.9332109373</v>
      </c>
      <c r="H340" s="57">
        <f t="shared" si="11"/>
        <v>1975284.9332109373</v>
      </c>
      <c r="I340" s="61">
        <f t="shared" si="10"/>
        <v>1.2150761716479268</v>
      </c>
    </row>
    <row r="341" spans="1:9">
      <c r="A341" s="17" t="s">
        <v>7663</v>
      </c>
      <c r="B341" s="65" t="s">
        <v>736</v>
      </c>
      <c r="C341" s="63" t="s">
        <v>7749</v>
      </c>
      <c r="D341" s="51">
        <v>1985597</v>
      </c>
      <c r="E341" s="54">
        <f ca="1">OFFSET('COC PIT COUNT DATA'!$C$1,MATCH(A341,'COC PIT COUNT DATA'!$A$2:$A$407,0),)</f>
        <v>636</v>
      </c>
      <c r="F341" s="57">
        <f ca="1">ROUND((E341/SUM($E$2:$E$399))*Inputs!$C$31,2)</f>
        <v>1620040.75</v>
      </c>
      <c r="G341" s="57">
        <f>SUMIF(Data!A:A,A341,Data!BG:BG)</f>
        <v>2575410.3932613693</v>
      </c>
      <c r="H341" s="57">
        <f t="shared" si="11"/>
        <v>589813.39326136932</v>
      </c>
      <c r="I341" s="61">
        <f t="shared" si="10"/>
        <v>0.29704587248135916</v>
      </c>
    </row>
    <row r="342" spans="1:9">
      <c r="A342" s="17" t="s">
        <v>7664</v>
      </c>
      <c r="B342" s="65" t="s">
        <v>3132</v>
      </c>
      <c r="C342" s="63" t="s">
        <v>7749</v>
      </c>
      <c r="D342" s="51">
        <v>4615782</v>
      </c>
      <c r="E342" s="54">
        <f ca="1">OFFSET('COC PIT COUNT DATA'!$C$1,MATCH(A342,'COC PIT COUNT DATA'!$A$2:$A$407,0),)</f>
        <v>1525</v>
      </c>
      <c r="F342" s="57">
        <f ca="1">ROUND((E342/SUM($E$2:$E$399))*Inputs!$C$31,2)</f>
        <v>3884531.67</v>
      </c>
      <c r="G342" s="57">
        <f>SUMIF(Data!A:A,A342,Data!BG:BG)</f>
        <v>4585674.6396941273</v>
      </c>
      <c r="H342" s="57">
        <f t="shared" si="11"/>
        <v>-30107.360305872746</v>
      </c>
      <c r="I342" s="61">
        <f t="shared" si="10"/>
        <v>-6.5226997951533987E-3</v>
      </c>
    </row>
    <row r="343" spans="1:9">
      <c r="A343" s="17" t="s">
        <v>7665</v>
      </c>
      <c r="B343" s="65" t="s">
        <v>2863</v>
      </c>
      <c r="C343" s="63" t="s">
        <v>7749</v>
      </c>
      <c r="D343" s="51">
        <v>1179031</v>
      </c>
      <c r="E343" s="54">
        <f ca="1">OFFSET('COC PIT COUNT DATA'!$C$1,MATCH(A343,'COC PIT COUNT DATA'!$A$2:$A$407,0),)</f>
        <v>783</v>
      </c>
      <c r="F343" s="57">
        <f ca="1">ROUND((E343/SUM($E$2:$E$399))*Inputs!$C$31,2)</f>
        <v>1994484.13</v>
      </c>
      <c r="G343" s="57">
        <f>SUMIF(Data!A:A,A343,Data!BG:BG)</f>
        <v>1800752.8407502631</v>
      </c>
      <c r="H343" s="57">
        <f t="shared" si="11"/>
        <v>621721.84075026307</v>
      </c>
      <c r="I343" s="61">
        <f t="shared" si="10"/>
        <v>0.52731594059041964</v>
      </c>
    </row>
    <row r="344" spans="1:9">
      <c r="A344" s="17" t="s">
        <v>7666</v>
      </c>
      <c r="B344" s="65" t="s">
        <v>630</v>
      </c>
      <c r="C344" s="63" t="s">
        <v>7749</v>
      </c>
      <c r="D344" s="51">
        <v>1670275</v>
      </c>
      <c r="E344" s="54">
        <f ca="1">OFFSET('COC PIT COUNT DATA'!$C$1,MATCH(A344,'COC PIT COUNT DATA'!$A$2:$A$407,0),)</f>
        <v>268</v>
      </c>
      <c r="F344" s="57">
        <f ca="1">ROUND((E344/SUM($E$2:$E$399))*Inputs!$C$31,2)</f>
        <v>682658.68</v>
      </c>
      <c r="G344" s="57">
        <f>SUMIF(Data!A:A,A344,Data!BG:BG)</f>
        <v>3081299.1185513274</v>
      </c>
      <c r="H344" s="57">
        <f t="shared" si="11"/>
        <v>1411024.1185513274</v>
      </c>
      <c r="I344" s="61">
        <f t="shared" si="10"/>
        <v>0.84478551050056272</v>
      </c>
    </row>
    <row r="345" spans="1:9">
      <c r="A345" s="17" t="s">
        <v>7667</v>
      </c>
      <c r="B345" s="65" t="s">
        <v>3820</v>
      </c>
      <c r="C345" s="63" t="s">
        <v>7749</v>
      </c>
      <c r="D345" s="51">
        <v>3100546</v>
      </c>
      <c r="E345" s="54">
        <f ca="1">OFFSET('COC PIT COUNT DATA'!$C$1,MATCH(A345,'COC PIT COUNT DATA'!$A$2:$A$407,0),)</f>
        <v>2154</v>
      </c>
      <c r="F345" s="57">
        <f ca="1">ROUND((E345/SUM($E$2:$E$399))*Inputs!$C$31,2)</f>
        <v>5486741.7800000003</v>
      </c>
      <c r="G345" s="57">
        <f>SUMIF(Data!A:A,A345,Data!BG:BG)</f>
        <v>3399927.8302003387</v>
      </c>
      <c r="H345" s="57">
        <f t="shared" si="11"/>
        <v>299381.83020033874</v>
      </c>
      <c r="I345" s="61">
        <f t="shared" si="10"/>
        <v>9.6557777307718945E-2</v>
      </c>
    </row>
    <row r="346" spans="1:9">
      <c r="A346" s="17" t="s">
        <v>7668</v>
      </c>
      <c r="B346" s="65" t="s">
        <v>6540</v>
      </c>
      <c r="C346" s="63" t="s">
        <v>7749</v>
      </c>
      <c r="D346" s="51">
        <v>987013</v>
      </c>
      <c r="E346" s="54">
        <f ca="1">OFFSET('COC PIT COUNT DATA'!$C$1,MATCH(A346,'COC PIT COUNT DATA'!$A$2:$A$407,0),)</f>
        <v>362</v>
      </c>
      <c r="F346" s="57">
        <f ca="1">ROUND((E346/SUM($E$2:$E$399))*Inputs!$C$31,2)</f>
        <v>922098.67</v>
      </c>
      <c r="G346" s="57">
        <f>SUMIF(Data!A:A,A346,Data!BG:BG)</f>
        <v>1701351.31367376</v>
      </c>
      <c r="H346" s="57">
        <f t="shared" si="11"/>
        <v>714338.31367376004</v>
      </c>
      <c r="I346" s="61">
        <f t="shared" si="10"/>
        <v>0.72373749248871089</v>
      </c>
    </row>
    <row r="347" spans="1:9">
      <c r="A347" s="17" t="s">
        <v>7669</v>
      </c>
      <c r="B347" s="65" t="s">
        <v>2410</v>
      </c>
      <c r="C347" s="63" t="s">
        <v>7749</v>
      </c>
      <c r="D347" s="51">
        <v>1307299</v>
      </c>
      <c r="E347" s="54">
        <f ca="1">OFFSET('COC PIT COUNT DATA'!$C$1,MATCH(A347,'COC PIT COUNT DATA'!$A$2:$A$407,0),)</f>
        <v>1563</v>
      </c>
      <c r="F347" s="57">
        <f ca="1">ROUND((E347/SUM($E$2:$E$399))*Inputs!$C$31,2)</f>
        <v>3981326.56</v>
      </c>
      <c r="G347" s="57">
        <f>SUMIF(Data!A:A,A347,Data!BG:BG)</f>
        <v>2395153.9239766146</v>
      </c>
      <c r="H347" s="57">
        <f t="shared" si="11"/>
        <v>1087854.9239766146</v>
      </c>
      <c r="I347" s="61">
        <f t="shared" si="10"/>
        <v>0.83213933765467163</v>
      </c>
    </row>
    <row r="348" spans="1:9">
      <c r="A348" s="17" t="s">
        <v>7670</v>
      </c>
      <c r="B348" s="65" t="s">
        <v>217</v>
      </c>
      <c r="C348" s="63" t="s">
        <v>7749</v>
      </c>
      <c r="D348" s="51">
        <v>999661</v>
      </c>
      <c r="E348" s="54">
        <f ca="1">OFFSET('COC PIT COUNT DATA'!$C$1,MATCH(A348,'COC PIT COUNT DATA'!$A$2:$A$407,0),)</f>
        <v>577</v>
      </c>
      <c r="F348" s="57">
        <f ca="1">ROUND((E348/SUM($E$2:$E$399))*Inputs!$C$31,2)</f>
        <v>1469753.95</v>
      </c>
      <c r="G348" s="57">
        <f>SUMIF(Data!A:A,A348,Data!BG:BG)</f>
        <v>1854029.7830269733</v>
      </c>
      <c r="H348" s="57">
        <f t="shared" si="11"/>
        <v>854368.78302697325</v>
      </c>
      <c r="I348" s="61">
        <f t="shared" si="10"/>
        <v>0.85465851226263023</v>
      </c>
    </row>
    <row r="349" spans="1:9">
      <c r="A349" s="17" t="s">
        <v>7671</v>
      </c>
      <c r="B349" s="65" t="s">
        <v>3775</v>
      </c>
      <c r="C349" s="63" t="s">
        <v>7749</v>
      </c>
      <c r="D349" s="51">
        <v>407046</v>
      </c>
      <c r="E349" s="54">
        <f ca="1">OFFSET('COC PIT COUNT DATA'!$C$1,MATCH(A349,'COC PIT COUNT DATA'!$A$2:$A$407,0),)</f>
        <v>289</v>
      </c>
      <c r="F349" s="57">
        <f ca="1">ROUND((E349/SUM($E$2:$E$399))*Inputs!$C$31,2)</f>
        <v>736150.59</v>
      </c>
      <c r="G349" s="57">
        <f>SUMIF(Data!A:A,A349,Data!BG:BG)</f>
        <v>857528.47560201224</v>
      </c>
      <c r="H349" s="57">
        <f t="shared" si="11"/>
        <v>450482.47560201224</v>
      </c>
      <c r="I349" s="61">
        <f t="shared" si="10"/>
        <v>1.1067114665222413</v>
      </c>
    </row>
    <row r="350" spans="1:9">
      <c r="A350" s="17" t="s">
        <v>7672</v>
      </c>
      <c r="B350" s="65" t="s">
        <v>3754</v>
      </c>
      <c r="C350" s="63" t="s">
        <v>7749</v>
      </c>
      <c r="D350" s="51">
        <v>1169770</v>
      </c>
      <c r="E350" s="54">
        <f ca="1">OFFSET('COC PIT COUNT DATA'!$C$1,MATCH(A350,'COC PIT COUNT DATA'!$A$2:$A$407,0),)</f>
        <v>966</v>
      </c>
      <c r="F350" s="57">
        <f ca="1">ROUND((E350/SUM($E$2:$E$399))*Inputs!$C$31,2)</f>
        <v>2460627.9300000002</v>
      </c>
      <c r="G350" s="57">
        <f>SUMIF(Data!A:A,A350,Data!BG:BG)</f>
        <v>2116500.6071735732</v>
      </c>
      <c r="H350" s="57">
        <f t="shared" si="11"/>
        <v>946730.60717357323</v>
      </c>
      <c r="I350" s="61">
        <f t="shared" si="10"/>
        <v>0.80933055829229095</v>
      </c>
    </row>
    <row r="351" spans="1:9">
      <c r="A351" s="17" t="s">
        <v>7673</v>
      </c>
      <c r="B351" s="65" t="s">
        <v>5244</v>
      </c>
      <c r="C351" s="63" t="s">
        <v>7749</v>
      </c>
      <c r="D351" s="51">
        <v>9148679</v>
      </c>
      <c r="E351" s="54">
        <f ca="1">OFFSET('COC PIT COUNT DATA'!$C$1,MATCH(A351,'COC PIT COUNT DATA'!$A$2:$A$407,0),)</f>
        <v>2891</v>
      </c>
      <c r="F351" s="57">
        <f ca="1">ROUND((E351/SUM($E$2:$E$399))*Inputs!$C$31,2)</f>
        <v>7364053.1500000004</v>
      </c>
      <c r="G351" s="57">
        <f>SUMIF(Data!A:A,A351,Data!BG:BG)</f>
        <v>7003458.7848348469</v>
      </c>
      <c r="H351" s="57">
        <f t="shared" si="11"/>
        <v>-2145220.2151651531</v>
      </c>
      <c r="I351" s="61">
        <f t="shared" si="10"/>
        <v>-0.23448414958762387</v>
      </c>
    </row>
    <row r="352" spans="1:9">
      <c r="A352" s="17" t="s">
        <v>7674</v>
      </c>
      <c r="B352" s="65" t="s">
        <v>370</v>
      </c>
      <c r="C352" s="63" t="s">
        <v>7749</v>
      </c>
      <c r="D352" s="51">
        <v>5006789</v>
      </c>
      <c r="E352" s="54">
        <f ca="1">OFFSET('COC PIT COUNT DATA'!$C$1,MATCH(A352,'COC PIT COUNT DATA'!$A$2:$A$407,0),)</f>
        <v>1832</v>
      </c>
      <c r="F352" s="57">
        <f ca="1">ROUND((E352/SUM($E$2:$E$399))*Inputs!$C$31,2)</f>
        <v>4666532.47</v>
      </c>
      <c r="G352" s="57">
        <f>SUMIF(Data!A:A,A352,Data!BG:BG)</f>
        <v>6141374.9755025441</v>
      </c>
      <c r="H352" s="57">
        <f t="shared" si="11"/>
        <v>1134585.9755025441</v>
      </c>
      <c r="I352" s="61">
        <f t="shared" si="10"/>
        <v>0.22660950471500679</v>
      </c>
    </row>
    <row r="353" spans="1:9">
      <c r="A353" s="17" t="s">
        <v>7675</v>
      </c>
      <c r="B353" s="65" t="s">
        <v>1067</v>
      </c>
      <c r="C353" s="63" t="s">
        <v>7749</v>
      </c>
      <c r="D353" s="51">
        <v>14588072</v>
      </c>
      <c r="E353" s="54">
        <f ca="1">OFFSET('COC PIT COUNT DATA'!$C$1,MATCH(A353,'COC PIT COUNT DATA'!$A$2:$A$407,0),)</f>
        <v>3141</v>
      </c>
      <c r="F353" s="57">
        <f ca="1">ROUND((E353/SUM($E$2:$E$399))*Inputs!$C$31,2)</f>
        <v>8000861.6200000001</v>
      </c>
      <c r="G353" s="57">
        <f>SUMIF(Data!A:A,A353,Data!BG:BG)</f>
        <v>14343361.771348286</v>
      </c>
      <c r="H353" s="57">
        <f t="shared" si="11"/>
        <v>-244710.22865171358</v>
      </c>
      <c r="I353" s="61">
        <f t="shared" si="10"/>
        <v>-1.6774679248341629E-2</v>
      </c>
    </row>
    <row r="354" spans="1:9">
      <c r="A354" s="17" t="s">
        <v>7676</v>
      </c>
      <c r="B354" s="65" t="s">
        <v>1393</v>
      </c>
      <c r="C354" s="63" t="s">
        <v>7749</v>
      </c>
      <c r="D354" s="51">
        <v>8235310</v>
      </c>
      <c r="E354" s="54">
        <f ca="1">OFFSET('COC PIT COUNT DATA'!$C$1,MATCH(A354,'COC PIT COUNT DATA'!$A$2:$A$407,0),)</f>
        <v>1914</v>
      </c>
      <c r="F354" s="57">
        <f ca="1">ROUND((E354/SUM($E$2:$E$399))*Inputs!$C$31,2)</f>
        <v>4875405.6500000004</v>
      </c>
      <c r="G354" s="57">
        <f>SUMIF(Data!A:A,A354,Data!BG:BG)</f>
        <v>7219529.191352997</v>
      </c>
      <c r="H354" s="57">
        <f t="shared" si="11"/>
        <v>-1015780.808647003</v>
      </c>
      <c r="I354" s="61">
        <f t="shared" si="10"/>
        <v>-0.12334457459974221</v>
      </c>
    </row>
    <row r="355" spans="1:9">
      <c r="A355" s="17" t="s">
        <v>7677</v>
      </c>
      <c r="B355" s="65" t="s">
        <v>1306</v>
      </c>
      <c r="C355" s="63" t="s">
        <v>7749</v>
      </c>
      <c r="D355" s="51">
        <v>4970623</v>
      </c>
      <c r="E355" s="54">
        <f ca="1">OFFSET('COC PIT COUNT DATA'!$C$1,MATCH(A355,'COC PIT COUNT DATA'!$A$2:$A$407,0),)</f>
        <v>1107</v>
      </c>
      <c r="F355" s="57">
        <f ca="1">ROUND((E355/SUM($E$2:$E$399))*Inputs!$C$31,2)</f>
        <v>2819787.91</v>
      </c>
      <c r="G355" s="57">
        <f>SUMIF(Data!A:A,A355,Data!BG:BG)</f>
        <v>3100460.665982936</v>
      </c>
      <c r="H355" s="57">
        <f t="shared" si="11"/>
        <v>-1870162.334017064</v>
      </c>
      <c r="I355" s="61">
        <f t="shared" si="10"/>
        <v>-0.37624304519112872</v>
      </c>
    </row>
    <row r="356" spans="1:9">
      <c r="A356" s="17" t="s">
        <v>7678</v>
      </c>
      <c r="B356" s="65" t="s">
        <v>6788</v>
      </c>
      <c r="C356" s="63" t="s">
        <v>7749</v>
      </c>
      <c r="D356" s="51">
        <v>1407156</v>
      </c>
      <c r="E356" s="54">
        <f ca="1">OFFSET('COC PIT COUNT DATA'!$C$1,MATCH(A356,'COC PIT COUNT DATA'!$A$2:$A$407,0),)</f>
        <v>255</v>
      </c>
      <c r="F356" s="57">
        <f ca="1">ROUND((E356/SUM($E$2:$E$399))*Inputs!$C$31,2)</f>
        <v>649544.64</v>
      </c>
      <c r="G356" s="57">
        <f>SUMIF(Data!A:A,A356,Data!BG:BG)</f>
        <v>1505838.4663743139</v>
      </c>
      <c r="H356" s="57">
        <f t="shared" si="11"/>
        <v>98682.466374313924</v>
      </c>
      <c r="I356" s="61">
        <f t="shared" si="10"/>
        <v>7.0129016522911411E-2</v>
      </c>
    </row>
    <row r="357" spans="1:9">
      <c r="A357" s="17" t="s">
        <v>7679</v>
      </c>
      <c r="B357" s="65" t="s">
        <v>5992</v>
      </c>
      <c r="C357" s="63" t="s">
        <v>7749</v>
      </c>
      <c r="D357" s="51">
        <v>34716507</v>
      </c>
      <c r="E357" s="54">
        <f ca="1">OFFSET('COC PIT COUNT DATA'!$C$1,MATCH(A357,'COC PIT COUNT DATA'!$A$2:$A$407,0),)</f>
        <v>7016</v>
      </c>
      <c r="F357" s="57">
        <f ca="1">ROUND((E357/SUM($E$2:$E$399))*Inputs!$C$31,2)</f>
        <v>17871392.91</v>
      </c>
      <c r="G357" s="57">
        <f>SUMIF(Data!A:A,A357,Data!BG:BG)</f>
        <v>35242255.76782731</v>
      </c>
      <c r="H357" s="57">
        <f t="shared" si="11"/>
        <v>525748.76782730967</v>
      </c>
      <c r="I357" s="61">
        <f t="shared" si="10"/>
        <v>1.5144057201011314E-2</v>
      </c>
    </row>
    <row r="358" spans="1:9">
      <c r="A358" s="17" t="s">
        <v>7680</v>
      </c>
      <c r="B358" s="65" t="s">
        <v>205</v>
      </c>
      <c r="C358" s="63" t="s">
        <v>7749</v>
      </c>
      <c r="D358" s="51">
        <v>1010708</v>
      </c>
      <c r="E358" s="54">
        <f ca="1">OFFSET('COC PIT COUNT DATA'!$C$1,MATCH(A358,'COC PIT COUNT DATA'!$A$2:$A$407,0),)</f>
        <v>478</v>
      </c>
      <c r="F358" s="57">
        <f ca="1">ROUND((E358/SUM($E$2:$E$399))*Inputs!$C$31,2)</f>
        <v>1217577.8</v>
      </c>
      <c r="G358" s="57">
        <f>SUMIF(Data!A:A,A358,Data!BG:BG)</f>
        <v>809872.92907289055</v>
      </c>
      <c r="H358" s="57">
        <f t="shared" si="11"/>
        <v>-200835.07092710945</v>
      </c>
      <c r="I358" s="61">
        <f t="shared" si="10"/>
        <v>-0.19870731301929881</v>
      </c>
    </row>
    <row r="359" spans="1:9">
      <c r="A359" s="17" t="s">
        <v>7681</v>
      </c>
      <c r="B359" s="65" t="s">
        <v>7039</v>
      </c>
      <c r="C359" s="63" t="s">
        <v>7749</v>
      </c>
      <c r="D359" s="51">
        <v>894012</v>
      </c>
      <c r="E359" s="54">
        <f ca="1">OFFSET('COC PIT COUNT DATA'!$C$1,MATCH(A359,'COC PIT COUNT DATA'!$A$2:$A$407,0),)</f>
        <v>267</v>
      </c>
      <c r="F359" s="57">
        <f ca="1">ROUND((E359/SUM($E$2:$E$399))*Inputs!$C$31,2)</f>
        <v>680111.45</v>
      </c>
      <c r="G359" s="57">
        <f>SUMIF(Data!A:A,A359,Data!BG:BG)</f>
        <v>1145373.6053606102</v>
      </c>
      <c r="H359" s="57">
        <f t="shared" si="11"/>
        <v>251361.60536061018</v>
      </c>
      <c r="I359" s="61">
        <f t="shared" si="10"/>
        <v>0.2811613326897292</v>
      </c>
    </row>
    <row r="360" spans="1:9">
      <c r="A360" s="17" t="s">
        <v>7682</v>
      </c>
      <c r="B360" s="65" t="s">
        <v>1942</v>
      </c>
      <c r="C360" s="63" t="s">
        <v>7749</v>
      </c>
      <c r="D360" s="51">
        <v>26193244</v>
      </c>
      <c r="E360" s="54">
        <f ca="1">OFFSET('COC PIT COUNT DATA'!$C$1,MATCH(A360,'COC PIT COUNT DATA'!$A$2:$A$407,0),)</f>
        <v>4609</v>
      </c>
      <c r="F360" s="57">
        <f ca="1">ROUND((E360/SUM($E$2:$E$399))*Inputs!$C$31,2)</f>
        <v>11740200.960000001</v>
      </c>
      <c r="G360" s="57">
        <f>SUMIF(Data!A:A,A360,Data!BG:BG)</f>
        <v>20240976.557503074</v>
      </c>
      <c r="H360" s="57">
        <f t="shared" si="11"/>
        <v>-5952267.4424969256</v>
      </c>
      <c r="I360" s="61">
        <f t="shared" si="10"/>
        <v>-0.22724437807309875</v>
      </c>
    </row>
    <row r="361" spans="1:9">
      <c r="A361" s="17" t="s">
        <v>7683</v>
      </c>
      <c r="B361" s="65" t="s">
        <v>514</v>
      </c>
      <c r="C361" s="63" t="s">
        <v>7749</v>
      </c>
      <c r="D361" s="51">
        <v>771720</v>
      </c>
      <c r="E361" s="54">
        <f ca="1">OFFSET('COC PIT COUNT DATA'!$C$1,MATCH(A361,'COC PIT COUNT DATA'!$A$2:$A$407,0),)</f>
        <v>168</v>
      </c>
      <c r="F361" s="57">
        <f ca="1">ROUND((E361/SUM($E$2:$E$399))*Inputs!$C$31,2)</f>
        <v>427935.29</v>
      </c>
      <c r="G361" s="57">
        <f>SUMIF(Data!A:A,A361,Data!BG:BG)</f>
        <v>1869988.5377189519</v>
      </c>
      <c r="H361" s="57">
        <f t="shared" si="11"/>
        <v>1098268.5377189519</v>
      </c>
      <c r="I361" s="61">
        <f t="shared" ref="I361:I399" si="12">H361/D361</f>
        <v>1.4231438056794588</v>
      </c>
    </row>
    <row r="362" spans="1:9">
      <c r="A362" s="17" t="s">
        <v>7684</v>
      </c>
      <c r="B362" s="65" t="s">
        <v>5227</v>
      </c>
      <c r="C362" s="63" t="s">
        <v>7749</v>
      </c>
      <c r="D362" s="51">
        <v>4431127</v>
      </c>
      <c r="E362" s="54">
        <f ca="1">OFFSET('COC PIT COUNT DATA'!$C$1,MATCH(A362,'COC PIT COUNT DATA'!$A$2:$A$407,0),)</f>
        <v>2176</v>
      </c>
      <c r="F362" s="57">
        <f ca="1">ROUND((E362/SUM($E$2:$E$399))*Inputs!$C$31,2)</f>
        <v>5542780.9299999997</v>
      </c>
      <c r="G362" s="57">
        <f>SUMIF(Data!A:A,A362,Data!BG:BG)</f>
        <v>3828055.0656659794</v>
      </c>
      <c r="H362" s="57">
        <f t="shared" si="11"/>
        <v>-603071.9343340206</v>
      </c>
      <c r="I362" s="61">
        <f t="shared" si="12"/>
        <v>-0.13609899565821981</v>
      </c>
    </row>
    <row r="363" spans="1:9">
      <c r="A363" s="17" t="s">
        <v>7685</v>
      </c>
      <c r="B363" s="65" t="s">
        <v>6572</v>
      </c>
      <c r="C363" s="63" t="s">
        <v>7749</v>
      </c>
      <c r="D363" s="51">
        <v>1777878</v>
      </c>
      <c r="E363" s="54">
        <f ca="1">OFFSET('COC PIT COUNT DATA'!$C$1,MATCH(A363,'COC PIT COUNT DATA'!$A$2:$A$407,0),)</f>
        <v>646</v>
      </c>
      <c r="F363" s="57">
        <f ca="1">ROUND((E363/SUM($E$2:$E$399))*Inputs!$C$31,2)</f>
        <v>1645513.09</v>
      </c>
      <c r="G363" s="57">
        <f>SUMIF(Data!A:A,A363,Data!BG:BG)</f>
        <v>3280794.9923831979</v>
      </c>
      <c r="H363" s="57">
        <f t="shared" si="11"/>
        <v>1502916.9923831979</v>
      </c>
      <c r="I363" s="61">
        <f t="shared" si="12"/>
        <v>0.84534315199535504</v>
      </c>
    </row>
    <row r="364" spans="1:9">
      <c r="A364" s="17" t="s">
        <v>7686</v>
      </c>
      <c r="B364" s="65" t="s">
        <v>4911</v>
      </c>
      <c r="C364" s="63" t="s">
        <v>7749</v>
      </c>
      <c r="D364" s="51">
        <v>1476465</v>
      </c>
      <c r="E364" s="54">
        <f ca="1">OFFSET('COC PIT COUNT DATA'!$C$1,MATCH(A364,'COC PIT COUNT DATA'!$A$2:$A$407,0),)</f>
        <v>203</v>
      </c>
      <c r="F364" s="57">
        <f ca="1">ROUND((E364/SUM($E$2:$E$399))*Inputs!$C$31,2)</f>
        <v>517088.48</v>
      </c>
      <c r="G364" s="57">
        <f>SUMIF(Data!A:A,A364,Data!BG:BG)</f>
        <v>1729317.612583254</v>
      </c>
      <c r="H364" s="57">
        <f t="shared" si="11"/>
        <v>252852.612583254</v>
      </c>
      <c r="I364" s="61">
        <f t="shared" si="12"/>
        <v>0.17125540570433706</v>
      </c>
    </row>
    <row r="365" spans="1:9">
      <c r="A365" s="17" t="s">
        <v>7687</v>
      </c>
      <c r="B365" s="65" t="s">
        <v>5057</v>
      </c>
      <c r="C365" s="63" t="s">
        <v>7749</v>
      </c>
      <c r="D365" s="51">
        <v>4310858</v>
      </c>
      <c r="E365" s="54">
        <f ca="1">OFFSET('COC PIT COUNT DATA'!$C$1,MATCH(A365,'COC PIT COUNT DATA'!$A$2:$A$407,0),)</f>
        <v>818</v>
      </c>
      <c r="F365" s="57">
        <f ca="1">ROUND((E365/SUM($E$2:$E$399))*Inputs!$C$31,2)</f>
        <v>2083637.32</v>
      </c>
      <c r="G365" s="57">
        <f>SUMIF(Data!A:A,A365,Data!BG:BG)</f>
        <v>3933027.536007633</v>
      </c>
      <c r="H365" s="57">
        <f t="shared" si="11"/>
        <v>-377830.46399236703</v>
      </c>
      <c r="I365" s="61">
        <f t="shared" si="12"/>
        <v>-8.7646232836332591E-2</v>
      </c>
    </row>
    <row r="366" spans="1:9">
      <c r="A366" s="17" t="s">
        <v>7688</v>
      </c>
      <c r="B366" s="65" t="s">
        <v>4131</v>
      </c>
      <c r="C366" s="63" t="s">
        <v>7749</v>
      </c>
      <c r="D366" s="51">
        <v>3055732</v>
      </c>
      <c r="E366" s="54">
        <f ca="1">OFFSET('COC PIT COUNT DATA'!$C$1,MATCH(A366,'COC PIT COUNT DATA'!$A$2:$A$407,0),)</f>
        <v>735</v>
      </c>
      <c r="F366" s="57">
        <f ca="1">ROUND((E366/SUM($E$2:$E$399))*Inputs!$C$31,2)</f>
        <v>1872216.9</v>
      </c>
      <c r="G366" s="57">
        <f>SUMIF(Data!A:A,A366,Data!BG:BG)</f>
        <v>2565100.6923833964</v>
      </c>
      <c r="H366" s="57">
        <f t="shared" si="11"/>
        <v>-490631.30761660356</v>
      </c>
      <c r="I366" s="61">
        <f t="shared" si="12"/>
        <v>-0.16056097446261766</v>
      </c>
    </row>
    <row r="367" spans="1:9">
      <c r="A367" s="17" t="s">
        <v>7689</v>
      </c>
      <c r="B367" s="65" t="s">
        <v>5098</v>
      </c>
      <c r="C367" s="63" t="s">
        <v>7749</v>
      </c>
      <c r="D367" s="51">
        <v>1257616</v>
      </c>
      <c r="E367" s="54">
        <f ca="1">OFFSET('COC PIT COUNT DATA'!$C$1,MATCH(A367,'COC PIT COUNT DATA'!$A$2:$A$407,0),)</f>
        <v>390</v>
      </c>
      <c r="F367" s="57">
        <f ca="1">ROUND((E367/SUM($E$2:$E$399))*Inputs!$C$31,2)</f>
        <v>993421.21</v>
      </c>
      <c r="G367" s="57">
        <f>SUMIF(Data!A:A,A367,Data!BG:BG)</f>
        <v>1153530.7901776233</v>
      </c>
      <c r="H367" s="57">
        <f t="shared" si="11"/>
        <v>-104085.20982237672</v>
      </c>
      <c r="I367" s="61">
        <f t="shared" si="12"/>
        <v>-8.2763903943951667E-2</v>
      </c>
    </row>
    <row r="368" spans="1:9">
      <c r="A368" s="17" t="s">
        <v>7690</v>
      </c>
      <c r="B368" s="65" t="s">
        <v>6772</v>
      </c>
      <c r="C368" s="63" t="s">
        <v>7749</v>
      </c>
      <c r="D368" s="51">
        <v>1185108</v>
      </c>
      <c r="E368" s="54">
        <f ca="1">OFFSET('COC PIT COUNT DATA'!$C$1,MATCH(A368,'COC PIT COUNT DATA'!$A$2:$A$407,0),)</f>
        <v>419</v>
      </c>
      <c r="F368" s="57">
        <f ca="1">ROUND((E368/SUM($E$2:$E$399))*Inputs!$C$31,2)</f>
        <v>1067291</v>
      </c>
      <c r="G368" s="57">
        <f>SUMIF(Data!A:A,A368,Data!BG:BG)</f>
        <v>1097973.7794589042</v>
      </c>
      <c r="H368" s="57">
        <f t="shared" si="11"/>
        <v>-87134.220541095827</v>
      </c>
      <c r="I368" s="61">
        <f t="shared" si="12"/>
        <v>-7.3524286850730758E-2</v>
      </c>
    </row>
    <row r="369" spans="1:9">
      <c r="A369" s="17" t="s">
        <v>7691</v>
      </c>
      <c r="B369" s="65" t="s">
        <v>724</v>
      </c>
      <c r="C369" s="63" t="s">
        <v>7749</v>
      </c>
      <c r="D369" s="51">
        <v>321446</v>
      </c>
      <c r="E369" s="54">
        <f ca="1">OFFSET('COC PIT COUNT DATA'!$C$1,MATCH(A369,'COC PIT COUNT DATA'!$A$2:$A$407,0),)</f>
        <v>185</v>
      </c>
      <c r="F369" s="57">
        <f ca="1">ROUND((E369/SUM($E$2:$E$399))*Inputs!$C$31,2)</f>
        <v>471238.27</v>
      </c>
      <c r="G369" s="57">
        <f>SUMIF(Data!A:A,A369,Data!BG:BG)</f>
        <v>951539.8996204756</v>
      </c>
      <c r="H369" s="57">
        <f t="shared" si="11"/>
        <v>630093.8996204756</v>
      </c>
      <c r="I369" s="61">
        <f t="shared" si="12"/>
        <v>1.9601858465200239</v>
      </c>
    </row>
    <row r="370" spans="1:9">
      <c r="A370" s="17" t="s">
        <v>7692</v>
      </c>
      <c r="B370" s="65" t="s">
        <v>4119</v>
      </c>
      <c r="C370" s="63" t="s">
        <v>7749</v>
      </c>
      <c r="D370" s="51">
        <v>1183431</v>
      </c>
      <c r="E370" s="54">
        <f ca="1">OFFSET('COC PIT COUNT DATA'!$C$1,MATCH(A370,'COC PIT COUNT DATA'!$A$2:$A$407,0),)</f>
        <v>520</v>
      </c>
      <c r="F370" s="57">
        <f ca="1">ROUND((E370/SUM($E$2:$E$399))*Inputs!$C$31,2)</f>
        <v>1324561.6200000001</v>
      </c>
      <c r="G370" s="57">
        <f>SUMIF(Data!A:A,A370,Data!BG:BG)</f>
        <v>1829631.6866018092</v>
      </c>
      <c r="H370" s="57">
        <f t="shared" si="11"/>
        <v>646200.68660180923</v>
      </c>
      <c r="I370" s="61">
        <f t="shared" si="12"/>
        <v>0.54604001974074468</v>
      </c>
    </row>
    <row r="371" spans="1:9">
      <c r="A371" s="17" t="s">
        <v>7693</v>
      </c>
      <c r="B371" s="65" t="s">
        <v>4896</v>
      </c>
      <c r="C371" s="63" t="s">
        <v>7749</v>
      </c>
      <c r="D371" s="51">
        <v>953485</v>
      </c>
      <c r="E371" s="54">
        <f ca="1">OFFSET('COC PIT COUNT DATA'!$C$1,MATCH(A371,'COC PIT COUNT DATA'!$A$2:$A$407,0),)</f>
        <v>174</v>
      </c>
      <c r="F371" s="57">
        <f ca="1">ROUND((E371/SUM($E$2:$E$399))*Inputs!$C$31,2)</f>
        <v>443218.7</v>
      </c>
      <c r="G371" s="57">
        <f>SUMIF(Data!A:A,A371,Data!BG:BG)</f>
        <v>512659.49460971123</v>
      </c>
      <c r="H371" s="57">
        <f t="shared" si="11"/>
        <v>-440825.50539028877</v>
      </c>
      <c r="I371" s="61">
        <f t="shared" si="12"/>
        <v>-0.46233082365248407</v>
      </c>
    </row>
    <row r="372" spans="1:9">
      <c r="A372" s="17" t="s">
        <v>7694</v>
      </c>
      <c r="B372" s="65" t="s">
        <v>3044</v>
      </c>
      <c r="C372" s="63" t="s">
        <v>7749</v>
      </c>
      <c r="D372" s="51">
        <v>400477</v>
      </c>
      <c r="E372" s="54">
        <f ca="1">OFFSET('COC PIT COUNT DATA'!$C$1,MATCH(A372,'COC PIT COUNT DATA'!$A$2:$A$407,0),)</f>
        <v>237</v>
      </c>
      <c r="F372" s="57">
        <f ca="1">ROUND((E372/SUM($E$2:$E$399))*Inputs!$C$31,2)</f>
        <v>603694.43000000005</v>
      </c>
      <c r="G372" s="57">
        <f>SUMIF(Data!A:A,A372,Data!BG:BG)</f>
        <v>974408.3490762274</v>
      </c>
      <c r="H372" s="57">
        <f t="shared" si="11"/>
        <v>573931.3490762274</v>
      </c>
      <c r="I372" s="61">
        <f t="shared" si="12"/>
        <v>1.4331193778325033</v>
      </c>
    </row>
    <row r="373" spans="1:9">
      <c r="A373" s="17" t="s">
        <v>7695</v>
      </c>
      <c r="B373" s="65" t="s">
        <v>1875</v>
      </c>
      <c r="C373" s="63" t="s">
        <v>7749</v>
      </c>
      <c r="D373" s="51">
        <v>591570</v>
      </c>
      <c r="E373" s="54">
        <f ca="1">OFFSET('COC PIT COUNT DATA'!$C$1,MATCH(A373,'COC PIT COUNT DATA'!$A$2:$A$407,0),)</f>
        <v>242</v>
      </c>
      <c r="F373" s="57">
        <f ca="1">ROUND((E373/SUM($E$2:$E$399))*Inputs!$C$31,2)</f>
        <v>616430.6</v>
      </c>
      <c r="G373" s="57">
        <f>SUMIF(Data!A:A,A373,Data!BG:BG)</f>
        <v>1428560.7648141715</v>
      </c>
      <c r="H373" s="57">
        <f t="shared" si="11"/>
        <v>836990.76481417147</v>
      </c>
      <c r="I373" s="61">
        <f t="shared" si="12"/>
        <v>1.4148634393464365</v>
      </c>
    </row>
    <row r="374" spans="1:9">
      <c r="A374" s="17" t="s">
        <v>7696</v>
      </c>
      <c r="B374" s="65" t="s">
        <v>1411</v>
      </c>
      <c r="C374" s="63" t="s">
        <v>7749</v>
      </c>
      <c r="D374" s="51">
        <v>328436</v>
      </c>
      <c r="E374" s="54">
        <f ca="1">OFFSET('COC PIT COUNT DATA'!$C$1,MATCH(A374,'COC PIT COUNT DATA'!$A$2:$A$407,0),)</f>
        <v>217</v>
      </c>
      <c r="F374" s="57">
        <f ca="1">ROUND((E374/SUM($E$2:$E$399))*Inputs!$C$31,2)</f>
        <v>552749.75</v>
      </c>
      <c r="G374" s="57">
        <f>SUMIF(Data!A:A,A374,Data!BG:BG)</f>
        <v>890932.356084976</v>
      </c>
      <c r="H374" s="57">
        <f t="shared" si="11"/>
        <v>562496.356084976</v>
      </c>
      <c r="I374" s="61">
        <f t="shared" si="12"/>
        <v>1.7126513417681861</v>
      </c>
    </row>
    <row r="375" spans="1:9">
      <c r="A375" s="17" t="s">
        <v>7697</v>
      </c>
      <c r="B375" s="65" t="s">
        <v>6658</v>
      </c>
      <c r="C375" s="63" t="s">
        <v>7749</v>
      </c>
      <c r="D375" s="51">
        <v>3175685</v>
      </c>
      <c r="E375" s="54">
        <f ca="1">OFFSET('COC PIT COUNT DATA'!$C$1,MATCH(A375,'COC PIT COUNT DATA'!$A$2:$A$407,0),)</f>
        <v>773</v>
      </c>
      <c r="F375" s="57">
        <f ca="1">ROUND((E375/SUM($E$2:$E$399))*Inputs!$C$31,2)</f>
        <v>1969011.79</v>
      </c>
      <c r="G375" s="57">
        <f>SUMIF(Data!A:A,A375,Data!BG:BG)</f>
        <v>6589485.1086474061</v>
      </c>
      <c r="H375" s="57">
        <f t="shared" si="11"/>
        <v>3413800.1086474061</v>
      </c>
      <c r="I375" s="61">
        <f t="shared" si="12"/>
        <v>1.0749807076732756</v>
      </c>
    </row>
    <row r="376" spans="1:9">
      <c r="A376" s="17" t="s">
        <v>7698</v>
      </c>
      <c r="B376" s="65" t="s">
        <v>330</v>
      </c>
      <c r="C376" s="63" t="s">
        <v>7749</v>
      </c>
      <c r="D376" s="51">
        <v>757067</v>
      </c>
      <c r="E376" s="54">
        <f ca="1">OFFSET('COC PIT COUNT DATA'!$C$1,MATCH(A376,'COC PIT COUNT DATA'!$A$2:$A$407,0),)</f>
        <v>239</v>
      </c>
      <c r="F376" s="57">
        <f ca="1">ROUND((E376/SUM($E$2:$E$399))*Inputs!$C$31,2)</f>
        <v>608788.9</v>
      </c>
      <c r="G376" s="57">
        <f>SUMIF(Data!A:A,A376,Data!BG:BG)</f>
        <v>1160637.4808143098</v>
      </c>
      <c r="H376" s="57">
        <f t="shared" si="11"/>
        <v>403570.48081430979</v>
      </c>
      <c r="I376" s="61">
        <f t="shared" si="12"/>
        <v>0.53307102385166671</v>
      </c>
    </row>
    <row r="377" spans="1:9">
      <c r="A377" s="17" t="s">
        <v>7699</v>
      </c>
      <c r="B377" s="65" t="s">
        <v>1336</v>
      </c>
      <c r="C377" s="63" t="s">
        <v>7749</v>
      </c>
      <c r="D377" s="51">
        <v>3256299</v>
      </c>
      <c r="E377" s="54">
        <f ca="1">OFFSET('COC PIT COUNT DATA'!$C$1,MATCH(A377,'COC PIT COUNT DATA'!$A$2:$A$407,0),)</f>
        <v>1204</v>
      </c>
      <c r="F377" s="57">
        <f ca="1">ROUND((E377/SUM($E$2:$E$399))*Inputs!$C$31,2)</f>
        <v>3066869.59</v>
      </c>
      <c r="G377" s="57">
        <f>SUMIF(Data!A:A,A377,Data!BG:BG)</f>
        <v>2650373.7572705746</v>
      </c>
      <c r="H377" s="57">
        <f t="shared" si="11"/>
        <v>-605925.24272942543</v>
      </c>
      <c r="I377" s="61">
        <f t="shared" si="12"/>
        <v>-0.18607788864886959</v>
      </c>
    </row>
    <row r="378" spans="1:9">
      <c r="A378" s="17" t="s">
        <v>7700</v>
      </c>
      <c r="B378" s="65" t="s">
        <v>3006</v>
      </c>
      <c r="C378" s="63" t="s">
        <v>7749</v>
      </c>
      <c r="D378" s="51">
        <v>271753</v>
      </c>
      <c r="E378" s="54">
        <f ca="1">OFFSET('COC PIT COUNT DATA'!$C$1,MATCH(A378,'COC PIT COUNT DATA'!$A$2:$A$407,0),)</f>
        <v>172</v>
      </c>
      <c r="F378" s="57">
        <f ca="1">ROUND((E378/SUM($E$2:$E$399))*Inputs!$C$31,2)</f>
        <v>438124.23</v>
      </c>
      <c r="G378" s="57">
        <f>SUMIF(Data!A:A,A378,Data!BG:BG)</f>
        <v>597981.98230463651</v>
      </c>
      <c r="H378" s="57">
        <f t="shared" si="11"/>
        <v>326228.98230463651</v>
      </c>
      <c r="I378" s="61">
        <f t="shared" si="12"/>
        <v>1.200461383332057</v>
      </c>
    </row>
    <row r="379" spans="1:9">
      <c r="A379" s="17" t="s">
        <v>7701</v>
      </c>
      <c r="B379" s="65" t="s">
        <v>177</v>
      </c>
      <c r="C379" s="63" t="s">
        <v>7749</v>
      </c>
      <c r="D379" s="51">
        <v>179942</v>
      </c>
      <c r="E379" s="54">
        <f ca="1">OFFSET('COC PIT COUNT DATA'!$C$1,MATCH(A379,'COC PIT COUNT DATA'!$A$2:$A$407,0),)</f>
        <v>267</v>
      </c>
      <c r="F379" s="57">
        <f ca="1">ROUND((E379/SUM($E$2:$E$399))*Inputs!$C$31,2)</f>
        <v>680111.45</v>
      </c>
      <c r="G379" s="57">
        <f>SUMIF(Data!A:A,A379,Data!BG:BG)</f>
        <v>826187.17872305727</v>
      </c>
      <c r="H379" s="57">
        <f t="shared" si="11"/>
        <v>646245.17872305727</v>
      </c>
      <c r="I379" s="61">
        <f t="shared" si="12"/>
        <v>3.5914082244448613</v>
      </c>
    </row>
    <row r="380" spans="1:9">
      <c r="A380" s="17" t="s">
        <v>7702</v>
      </c>
      <c r="B380" s="65" t="s">
        <v>4908</v>
      </c>
      <c r="C380" s="63" t="s">
        <v>7749</v>
      </c>
      <c r="D380" s="51">
        <v>1406893</v>
      </c>
      <c r="E380" s="54">
        <f ca="1">OFFSET('COC PIT COUNT DATA'!$C$1,MATCH(A380,'COC PIT COUNT DATA'!$A$2:$A$407,0),)</f>
        <v>409</v>
      </c>
      <c r="F380" s="57">
        <f ca="1">ROUND((E380/SUM($E$2:$E$399))*Inputs!$C$31,2)</f>
        <v>1041818.66</v>
      </c>
      <c r="G380" s="57">
        <f>SUMIF(Data!A:A,A380,Data!BG:BG)</f>
        <v>1087281.5619696693</v>
      </c>
      <c r="H380" s="57">
        <f t="shared" si="11"/>
        <v>-319611.4380303307</v>
      </c>
      <c r="I380" s="61">
        <f t="shared" si="12"/>
        <v>-0.22717537014565478</v>
      </c>
    </row>
    <row r="381" spans="1:9">
      <c r="A381" s="17" t="s">
        <v>7703</v>
      </c>
      <c r="B381" s="65" t="s">
        <v>6637</v>
      </c>
      <c r="C381" s="63" t="s">
        <v>7749</v>
      </c>
      <c r="D381" s="51">
        <v>1378892</v>
      </c>
      <c r="E381" s="54">
        <f ca="1">OFFSET('COC PIT COUNT DATA'!$C$1,MATCH(A381,'COC PIT COUNT DATA'!$A$2:$A$407,0),)</f>
        <v>1052</v>
      </c>
      <c r="F381" s="57">
        <f ca="1">ROUND((E381/SUM($E$2:$E$399))*Inputs!$C$31,2)</f>
        <v>2679690.04</v>
      </c>
      <c r="G381" s="57">
        <f>SUMIF(Data!A:A,A381,Data!BG:BG)</f>
        <v>2401852.6815718524</v>
      </c>
      <c r="H381" s="57">
        <f t="shared" si="11"/>
        <v>1022960.6815718524</v>
      </c>
      <c r="I381" s="61">
        <f t="shared" si="12"/>
        <v>0.74187150376668543</v>
      </c>
    </row>
    <row r="382" spans="1:9">
      <c r="A382" s="17" t="s">
        <v>7704</v>
      </c>
      <c r="B382" s="65" t="s">
        <v>560</v>
      </c>
      <c r="C382" s="63" t="s">
        <v>7749</v>
      </c>
      <c r="D382" s="51">
        <v>409702</v>
      </c>
      <c r="E382" s="54">
        <f ca="1">OFFSET('COC PIT COUNT DATA'!$C$1,MATCH(A382,'COC PIT COUNT DATA'!$A$2:$A$407,0),)</f>
        <v>471</v>
      </c>
      <c r="F382" s="57">
        <f ca="1">ROUND((E382/SUM($E$2:$E$399))*Inputs!$C$31,2)</f>
        <v>1199747.1599999999</v>
      </c>
      <c r="G382" s="57">
        <f>SUMIF(Data!A:A,A382,Data!BG:BG)</f>
        <v>829874.00729561877</v>
      </c>
      <c r="H382" s="57">
        <f t="shared" si="11"/>
        <v>420172.00729561877</v>
      </c>
      <c r="I382" s="61">
        <f t="shared" si="12"/>
        <v>1.0255551774109444</v>
      </c>
    </row>
    <row r="383" spans="1:9">
      <c r="A383" s="17" t="s">
        <v>7705</v>
      </c>
      <c r="B383" s="65" t="s">
        <v>5404</v>
      </c>
      <c r="C383" s="63" t="s">
        <v>7749</v>
      </c>
      <c r="D383" s="51">
        <v>9688597</v>
      </c>
      <c r="E383" s="54">
        <f ca="1">OFFSET('COC PIT COUNT DATA'!$C$1,MATCH(A383,'COC PIT COUNT DATA'!$A$2:$A$407,0),)</f>
        <v>10122</v>
      </c>
      <c r="F383" s="57">
        <f ca="1">ROUND((E383/SUM($E$2:$E$399))*Inputs!$C$31,2)</f>
        <v>25783101.350000001</v>
      </c>
      <c r="G383" s="57">
        <f>SUMIF(Data!A:A,A383,Data!BG:BG)</f>
        <v>9926759.146859251</v>
      </c>
      <c r="H383" s="57">
        <f t="shared" si="11"/>
        <v>238162.14685925096</v>
      </c>
      <c r="I383" s="61">
        <f t="shared" si="12"/>
        <v>2.4581696076248293E-2</v>
      </c>
    </row>
    <row r="384" spans="1:9">
      <c r="A384" s="17" t="s">
        <v>7706</v>
      </c>
      <c r="B384" s="65" t="s">
        <v>6806</v>
      </c>
      <c r="C384" s="63" t="s">
        <v>7749</v>
      </c>
      <c r="D384" s="51">
        <v>3957813</v>
      </c>
      <c r="E384" s="54">
        <f ca="1">OFFSET('COC PIT COUNT DATA'!$C$1,MATCH(A384,'COC PIT COUNT DATA'!$A$2:$A$407,0),)</f>
        <v>4951</v>
      </c>
      <c r="F384" s="57">
        <f ca="1">ROUND((E384/SUM($E$2:$E$399))*Inputs!$C$31,2)</f>
        <v>12611354.949999999</v>
      </c>
      <c r="G384" s="57">
        <f>SUMIF(Data!A:A,A384,Data!BG:BG)</f>
        <v>8772936.6313162893</v>
      </c>
      <c r="H384" s="57">
        <f t="shared" si="11"/>
        <v>4815123.6313162893</v>
      </c>
      <c r="I384" s="61">
        <f t="shared" si="12"/>
        <v>1.2166122126831886</v>
      </c>
    </row>
    <row r="385" spans="1:10">
      <c r="A385" s="17" t="s">
        <v>7707</v>
      </c>
      <c r="B385" s="65" t="s">
        <v>5854</v>
      </c>
      <c r="C385" s="63" t="s">
        <v>7750</v>
      </c>
      <c r="D385" s="51">
        <v>2365483</v>
      </c>
      <c r="E385" s="54">
        <f ca="1">OFFSET('COC PIT COUNT DATA'!$C$1,MATCH(A385,'COC PIT COUNT DATA'!$A$2:$A$407,0),)</f>
        <v>1034</v>
      </c>
      <c r="F385" s="57">
        <f ca="1">ROUND((E385/SUM($E$2:$E$399))*Inputs!$C$31,2)</f>
        <v>2633839.83</v>
      </c>
      <c r="G385" s="57">
        <f>SUMIF(Data!A:A,A385,Data!BG:BG)</f>
        <v>2380477.5890315967</v>
      </c>
      <c r="H385" s="57">
        <f t="shared" si="11"/>
        <v>14994.589031596668</v>
      </c>
      <c r="I385" s="61">
        <f t="shared" si="12"/>
        <v>6.3389121932377734E-3</v>
      </c>
    </row>
    <row r="386" spans="1:10">
      <c r="A386" s="17" t="s">
        <v>7708</v>
      </c>
      <c r="B386" s="65" t="s">
        <v>5967</v>
      </c>
      <c r="C386" s="63" t="s">
        <v>7750</v>
      </c>
      <c r="D386" s="51">
        <v>3335888</v>
      </c>
      <c r="E386" s="54">
        <f ca="1">OFFSET('COC PIT COUNT DATA'!$C$1,MATCH(A386,'COC PIT COUNT DATA'!$A$2:$A$407,0),)</f>
        <v>1283</v>
      </c>
      <c r="F386" s="57">
        <f ca="1">ROUND((E386/SUM($E$2:$E$399))*Inputs!$C$31,2)</f>
        <v>3268101.07</v>
      </c>
      <c r="G386" s="57">
        <f>SUMIF(Data!A:A,A386,Data!BG:BG)</f>
        <v>3276116.6382059073</v>
      </c>
      <c r="H386" s="57">
        <f t="shared" si="11"/>
        <v>-59771.361794092692</v>
      </c>
      <c r="I386" s="61">
        <f t="shared" si="12"/>
        <v>-1.7917676431011081E-2</v>
      </c>
    </row>
    <row r="387" spans="1:10">
      <c r="A387" s="17" t="s">
        <v>7709</v>
      </c>
      <c r="B387" s="65" t="s">
        <v>1329</v>
      </c>
      <c r="C387" s="63" t="s">
        <v>7750</v>
      </c>
      <c r="D387" s="51">
        <v>1956952</v>
      </c>
      <c r="E387" s="54">
        <f ca="1">OFFSET('COC PIT COUNT DATA'!$C$1,MATCH(A387,'COC PIT COUNT DATA'!$A$2:$A$407,0),)</f>
        <v>829</v>
      </c>
      <c r="F387" s="57">
        <f ca="1">ROUND((E387/SUM($E$2:$E$399))*Inputs!$C$31,2)</f>
        <v>2111656.89</v>
      </c>
      <c r="G387" s="57">
        <f>SUMIF(Data!A:A,A387,Data!BG:BG)</f>
        <v>2562043.5597376954</v>
      </c>
      <c r="H387" s="57">
        <f t="shared" ref="H387:H399" si="13">G387-D387</f>
        <v>605091.55973769538</v>
      </c>
      <c r="I387" s="61">
        <f t="shared" si="12"/>
        <v>0.30920102268103428</v>
      </c>
    </row>
    <row r="388" spans="1:10">
      <c r="A388" s="17" t="s">
        <v>7710</v>
      </c>
      <c r="B388" s="65" t="s">
        <v>7273</v>
      </c>
      <c r="C388" s="63" t="s">
        <v>7749</v>
      </c>
      <c r="D388" s="51">
        <v>594467</v>
      </c>
      <c r="E388" s="54">
        <f ca="1">OFFSET('COC PIT COUNT DATA'!$C$1,MATCH(A388,'COC PIT COUNT DATA'!$A$2:$A$407,0),)</f>
        <v>538</v>
      </c>
      <c r="F388" s="57">
        <f ca="1">ROUND((E388/SUM($E$2:$E$399))*Inputs!$C$31,2)</f>
        <v>1370411.83</v>
      </c>
      <c r="G388" s="57">
        <f>SUMIF(Data!A:A,A388,Data!BG:BG)</f>
        <v>1070228.1646896903</v>
      </c>
      <c r="H388" s="57">
        <f t="shared" si="13"/>
        <v>475761.16468969034</v>
      </c>
      <c r="I388" s="61">
        <f t="shared" si="12"/>
        <v>0.80031551741255669</v>
      </c>
    </row>
    <row r="389" spans="1:10">
      <c r="A389" s="17" t="s">
        <v>7711</v>
      </c>
      <c r="B389" s="65" t="s">
        <v>6633</v>
      </c>
      <c r="C389" s="63" t="s">
        <v>7749</v>
      </c>
      <c r="D389" s="51">
        <v>641167</v>
      </c>
      <c r="E389" s="54">
        <f ca="1">OFFSET('COC PIT COUNT DATA'!$C$1,MATCH(A389,'COC PIT COUNT DATA'!$A$2:$A$407,0),)</f>
        <v>662</v>
      </c>
      <c r="F389" s="57">
        <f ca="1">ROUND((E389/SUM($E$2:$E$399))*Inputs!$C$31,2)</f>
        <v>1686268.83</v>
      </c>
      <c r="G389" s="57">
        <f>SUMIF(Data!A:A,A389,Data!BG:BG)</f>
        <v>1578263.4044065722</v>
      </c>
      <c r="H389" s="57">
        <f t="shared" si="13"/>
        <v>937096.40440657223</v>
      </c>
      <c r="I389" s="61">
        <f t="shared" si="12"/>
        <v>1.461548090289382</v>
      </c>
    </row>
    <row r="390" spans="1:10">
      <c r="A390" s="17" t="s">
        <v>7712</v>
      </c>
      <c r="B390" s="65" t="s">
        <v>7098</v>
      </c>
      <c r="C390" s="63" t="s">
        <v>7749</v>
      </c>
      <c r="D390" s="51">
        <v>8370362</v>
      </c>
      <c r="E390" s="54">
        <f ca="1">OFFSET('COC PIT COUNT DATA'!$C$1,MATCH(A390,'COC PIT COUNT DATA'!$A$2:$A$407,0),)</f>
        <v>3597</v>
      </c>
      <c r="F390" s="57">
        <f ca="1">ROUND((E390/SUM($E$2:$E$399))*Inputs!$C$31,2)</f>
        <v>9162400.2699999996</v>
      </c>
      <c r="G390" s="57">
        <f>SUMIF(Data!A:A,A390,Data!BG:BG)</f>
        <v>16327878.023440344</v>
      </c>
      <c r="H390" s="57">
        <f t="shared" si="13"/>
        <v>7957516.0234403443</v>
      </c>
      <c r="I390" s="61">
        <f t="shared" si="12"/>
        <v>0.95067764374352559</v>
      </c>
    </row>
    <row r="391" spans="1:10">
      <c r="A391" s="17" t="s">
        <v>7713</v>
      </c>
      <c r="B391" s="65" t="s">
        <v>3306</v>
      </c>
      <c r="C391" s="63" t="s">
        <v>7749</v>
      </c>
      <c r="D391" s="51">
        <v>10950397</v>
      </c>
      <c r="E391" s="54">
        <f ca="1">OFFSET('COC PIT COUNT DATA'!$C$1,MATCH(A391,'COC PIT COUNT DATA'!$A$2:$A$407,0),)</f>
        <v>1521</v>
      </c>
      <c r="F391" s="57">
        <f ca="1">ROUND((E391/SUM($E$2:$E$399))*Inputs!$C$31,2)</f>
        <v>3874342.73</v>
      </c>
      <c r="G391" s="57">
        <f>SUMIF(Data!A:A,A391,Data!BG:BG)</f>
        <v>8275897.0213738224</v>
      </c>
      <c r="H391" s="57">
        <f t="shared" si="13"/>
        <v>-2674499.9786261776</v>
      </c>
      <c r="I391" s="61">
        <f t="shared" si="12"/>
        <v>-0.24423771837917635</v>
      </c>
    </row>
    <row r="392" spans="1:10">
      <c r="A392" s="17" t="s">
        <v>7714</v>
      </c>
      <c r="B392" s="65" t="s">
        <v>4987</v>
      </c>
      <c r="C392" s="63" t="s">
        <v>7749</v>
      </c>
      <c r="D392" s="51">
        <v>1311509</v>
      </c>
      <c r="E392" s="54">
        <f ca="1">OFFSET('COC PIT COUNT DATA'!$C$1,MATCH(A392,'COC PIT COUNT DATA'!$A$2:$A$407,0),)</f>
        <v>168</v>
      </c>
      <c r="F392" s="57">
        <f ca="1">ROUND((E392/SUM($E$2:$E$399))*Inputs!$C$31,2)</f>
        <v>427935.29</v>
      </c>
      <c r="G392" s="57">
        <f>SUMIF(Data!A:A,A392,Data!BG:BG)</f>
        <v>928222.67320800456</v>
      </c>
      <c r="H392" s="57">
        <f t="shared" si="13"/>
        <v>-383286.32679199544</v>
      </c>
      <c r="I392" s="61">
        <f t="shared" si="12"/>
        <v>-0.2922483389683147</v>
      </c>
    </row>
    <row r="393" spans="1:10">
      <c r="A393" s="17" t="s">
        <v>7715</v>
      </c>
      <c r="B393" s="65" t="s">
        <v>3062</v>
      </c>
      <c r="C393" s="63" t="s">
        <v>7749</v>
      </c>
      <c r="D393" s="51">
        <v>1404850</v>
      </c>
      <c r="E393" s="54">
        <f ca="1">OFFSET('COC PIT COUNT DATA'!$C$1,MATCH(A393,'COC PIT COUNT DATA'!$A$2:$A$407,0),)</f>
        <v>771</v>
      </c>
      <c r="F393" s="57">
        <f ca="1">ROUND((E393/SUM($E$2:$E$399))*Inputs!$C$31,2)</f>
        <v>1963917.32</v>
      </c>
      <c r="G393" s="57">
        <f>SUMIF(Data!A:A,A393,Data!BG:BG)</f>
        <v>2739882.7660713028</v>
      </c>
      <c r="H393" s="57">
        <f t="shared" si="13"/>
        <v>1335032.7660713028</v>
      </c>
      <c r="I393" s="61">
        <f t="shared" si="12"/>
        <v>0.95030271279588774</v>
      </c>
    </row>
    <row r="394" spans="1:10">
      <c r="A394" s="17" t="s">
        <v>7716</v>
      </c>
      <c r="B394" s="65" t="s">
        <v>7027</v>
      </c>
      <c r="C394" s="63" t="s">
        <v>7749</v>
      </c>
      <c r="D394" s="51">
        <v>596908</v>
      </c>
      <c r="E394" s="54">
        <f ca="1">OFFSET('COC PIT COUNT DATA'!$C$1,MATCH(A394,'COC PIT COUNT DATA'!$A$2:$A$407,0),)</f>
        <v>114</v>
      </c>
      <c r="F394" s="57">
        <f ca="1">ROUND((E394/SUM($E$2:$E$399))*Inputs!$C$31,2)</f>
        <v>290384.65999999997</v>
      </c>
      <c r="G394" s="57">
        <f>SUMIF(Data!A:A,A394,Data!BG:BG)</f>
        <v>691403.58260515938</v>
      </c>
      <c r="H394" s="57">
        <f t="shared" si="13"/>
        <v>94495.582605159376</v>
      </c>
      <c r="I394" s="61">
        <f t="shared" si="12"/>
        <v>0.15830845390773682</v>
      </c>
    </row>
    <row r="395" spans="1:10">
      <c r="A395" s="17" t="s">
        <v>7717</v>
      </c>
      <c r="B395" s="65" t="s">
        <v>1961</v>
      </c>
      <c r="C395" s="63" t="s">
        <v>7749</v>
      </c>
      <c r="D395" s="51">
        <v>1208211</v>
      </c>
      <c r="E395" s="54">
        <f ca="1">OFFSET('COC PIT COUNT DATA'!$C$1,MATCH(A395,'COC PIT COUNT DATA'!$A$2:$A$407,0),)</f>
        <v>227</v>
      </c>
      <c r="F395" s="57">
        <f ca="1">ROUND((E395/SUM($E$2:$E$399))*Inputs!$C$31,2)</f>
        <v>578222.09</v>
      </c>
      <c r="G395" s="57">
        <f>SUMIF(Data!A:A,A395,Data!BG:BG)</f>
        <v>757392.65128944558</v>
      </c>
      <c r="H395" s="57">
        <f>G395-D395</f>
        <v>-450818.34871055442</v>
      </c>
      <c r="I395" s="61">
        <f t="shared" si="12"/>
        <v>-0.37312882328546454</v>
      </c>
    </row>
    <row r="396" spans="1:10">
      <c r="A396" s="17" t="s">
        <v>7718</v>
      </c>
      <c r="B396" s="65" t="s">
        <v>691</v>
      </c>
      <c r="C396" s="63" t="s">
        <v>7749</v>
      </c>
      <c r="D396" s="51">
        <v>1280124</v>
      </c>
      <c r="E396" s="54">
        <f ca="1">OFFSET('COC PIT COUNT DATA'!$C$1,MATCH(A396,'COC PIT COUNT DATA'!$A$2:$A$407,0),)</f>
        <v>385</v>
      </c>
      <c r="F396" s="57">
        <f ca="1">ROUND((E396/SUM($E$2:$E$399))*Inputs!$C$31,2)</f>
        <v>980685.04</v>
      </c>
      <c r="G396" s="57">
        <f>SUMIF(Data!A:A,A396,Data!BG:BG)</f>
        <v>978728.60425916465</v>
      </c>
      <c r="H396" s="57">
        <f t="shared" si="13"/>
        <v>-301395.39574083535</v>
      </c>
      <c r="I396" s="61">
        <f t="shared" si="12"/>
        <v>-0.23544234444540946</v>
      </c>
    </row>
    <row r="397" spans="1:10">
      <c r="A397" s="17" t="s">
        <v>7719</v>
      </c>
      <c r="B397" s="65" t="s">
        <v>6930</v>
      </c>
      <c r="C397" s="63" t="s">
        <v>7749</v>
      </c>
      <c r="D397" s="51">
        <v>2914479</v>
      </c>
      <c r="E397" s="54">
        <f ca="1">OFFSET('COC PIT COUNT DATA'!$C$1,MATCH(A397,'COC PIT COUNT DATA'!$A$2:$A$407,0),)</f>
        <v>1109</v>
      </c>
      <c r="F397" s="57">
        <f ca="1">ROUND((E397/SUM($E$2:$E$399))*Inputs!$C$31,2)</f>
        <v>2824882.37</v>
      </c>
      <c r="G397" s="57">
        <f>SUMIF(Data!A:A,A397,Data!BG:BG)</f>
        <v>5287057.3007605132</v>
      </c>
      <c r="H397" s="57">
        <f t="shared" si="13"/>
        <v>2372578.3007605132</v>
      </c>
      <c r="I397" s="61">
        <f t="shared" si="12"/>
        <v>0.81406601343173624</v>
      </c>
    </row>
    <row r="398" spans="1:10">
      <c r="A398" s="17" t="s">
        <v>7720</v>
      </c>
      <c r="B398" s="65" t="s">
        <v>7234</v>
      </c>
      <c r="C398" s="63" t="s">
        <v>7749</v>
      </c>
      <c r="D398" s="51">
        <v>842440</v>
      </c>
      <c r="E398" s="54">
        <f ca="1">OFFSET('COC PIT COUNT DATA'!$C$1,MATCH(A398,'COC PIT COUNT DATA'!$A$2:$A$407,0),)</f>
        <v>798</v>
      </c>
      <c r="F398" s="57">
        <f ca="1">ROUND((E398/SUM($E$2:$E$399))*Inputs!$C$31,2)</f>
        <v>2032692.64</v>
      </c>
      <c r="G398" s="57">
        <f>SUMIF(Data!A:A,A398,Data!BG:BG)</f>
        <v>2075200.1046201026</v>
      </c>
      <c r="H398" s="57">
        <f t="shared" si="13"/>
        <v>1232760.1046201026</v>
      </c>
      <c r="I398" s="61">
        <f t="shared" si="12"/>
        <v>1.4633209541570944</v>
      </c>
    </row>
    <row r="399" spans="1:10">
      <c r="A399" s="70" t="s">
        <v>7721</v>
      </c>
      <c r="B399" s="71" t="s">
        <v>6472</v>
      </c>
      <c r="C399" s="72" t="s">
        <v>7753</v>
      </c>
      <c r="D399" s="73">
        <v>6511412</v>
      </c>
      <c r="E399" s="74"/>
      <c r="F399" s="75">
        <f ca="1">ROUND((E399/SUM($E$2:$E$399))*Inputs!$C$31,2)</f>
        <v>0</v>
      </c>
      <c r="G399" s="75">
        <f>SUMIF(Data!A:A,A399,Data!BG:BG)</f>
        <v>9356370.430181833</v>
      </c>
      <c r="H399" s="75">
        <f t="shared" si="13"/>
        <v>2844958.430181833</v>
      </c>
      <c r="I399" s="76">
        <f t="shared" si="12"/>
        <v>0.43691881732899607</v>
      </c>
    </row>
    <row r="400" spans="1:10">
      <c r="B400" s="66"/>
      <c r="C400" s="66"/>
      <c r="D400" s="67"/>
      <c r="E400" s="68"/>
      <c r="F400" s="66"/>
      <c r="G400" s="66"/>
      <c r="H400" s="67"/>
      <c r="I400" s="69"/>
      <c r="J400" s="66"/>
    </row>
    <row r="401" spans="2:10">
      <c r="B401" s="66"/>
      <c r="C401" s="66"/>
      <c r="D401" s="66"/>
      <c r="E401" s="68"/>
      <c r="F401" s="66"/>
      <c r="G401" s="66"/>
      <c r="H401" s="66"/>
      <c r="I401" s="66"/>
      <c r="J401" s="66"/>
    </row>
    <row r="402" spans="2:10">
      <c r="B402" s="66"/>
      <c r="C402" s="66"/>
      <c r="D402" s="66"/>
      <c r="E402" s="68"/>
      <c r="F402" s="66"/>
      <c r="G402" s="66"/>
      <c r="H402" s="66"/>
      <c r="I402" s="66"/>
      <c r="J402" s="66"/>
    </row>
    <row r="403" spans="2:10">
      <c r="B403" s="66"/>
      <c r="C403" s="66"/>
      <c r="D403" s="66"/>
      <c r="E403" s="68"/>
      <c r="F403" s="66"/>
      <c r="G403" s="66"/>
      <c r="H403" s="66"/>
      <c r="I403" s="66"/>
      <c r="J403" s="66"/>
    </row>
    <row r="404" spans="2:10">
      <c r="B404" s="66"/>
      <c r="C404" s="66"/>
      <c r="D404" s="66"/>
      <c r="E404" s="68"/>
      <c r="F404" s="66"/>
      <c r="G404" s="66"/>
      <c r="H404" s="66"/>
      <c r="I404" s="66"/>
      <c r="J404" s="66"/>
    </row>
    <row r="405" spans="2:10">
      <c r="B405" s="66"/>
      <c r="C405" s="66"/>
      <c r="D405" s="66"/>
      <c r="E405" s="68"/>
      <c r="F405" s="66"/>
      <c r="G405" s="66"/>
      <c r="H405" s="66"/>
      <c r="I405" s="66"/>
      <c r="J405" s="66"/>
    </row>
    <row r="406" spans="2:10">
      <c r="B406" s="66"/>
      <c r="C406" s="66"/>
      <c r="D406" s="66"/>
      <c r="E406" s="68"/>
      <c r="F406" s="66"/>
      <c r="G406" s="66"/>
      <c r="H406" s="66"/>
      <c r="I406" s="66"/>
      <c r="J406" s="66"/>
    </row>
    <row r="407" spans="2:10">
      <c r="B407" s="66"/>
      <c r="C407" s="66"/>
      <c r="D407" s="66"/>
      <c r="E407" s="68"/>
      <c r="F407" s="66"/>
      <c r="G407" s="66"/>
      <c r="H407" s="66"/>
      <c r="I407" s="66"/>
      <c r="J407" s="66"/>
    </row>
    <row r="408" spans="2:10">
      <c r="B408" s="66"/>
      <c r="C408" s="66"/>
      <c r="D408" s="66"/>
      <c r="E408" s="68"/>
      <c r="F408" s="66"/>
      <c r="G408" s="66"/>
      <c r="H408" s="66"/>
      <c r="I408" s="66"/>
      <c r="J408" s="66"/>
    </row>
    <row r="409" spans="2:10">
      <c r="B409" s="66"/>
      <c r="C409" s="66"/>
      <c r="D409" s="66"/>
      <c r="E409" s="68"/>
      <c r="F409" s="66"/>
      <c r="G409" s="66"/>
      <c r="H409" s="66"/>
      <c r="I409" s="66"/>
      <c r="J409" s="66"/>
    </row>
    <row r="410" spans="2:10">
      <c r="B410" s="66"/>
      <c r="C410" s="66"/>
      <c r="D410" s="66"/>
      <c r="E410" s="68"/>
      <c r="F410" s="66"/>
      <c r="G410" s="66"/>
      <c r="H410" s="66"/>
      <c r="I410" s="66"/>
      <c r="J410" s="66"/>
    </row>
    <row r="411" spans="2:10">
      <c r="B411" s="66"/>
      <c r="C411" s="66"/>
      <c r="D411" s="66"/>
      <c r="E411" s="68"/>
      <c r="F411" s="66"/>
      <c r="G411" s="66"/>
      <c r="H411" s="66"/>
      <c r="I411" s="66"/>
      <c r="J411" s="66"/>
    </row>
    <row r="412" spans="2:10">
      <c r="B412" s="66"/>
      <c r="C412" s="66"/>
      <c r="D412" s="66"/>
      <c r="E412" s="68"/>
      <c r="F412" s="66"/>
      <c r="G412" s="66"/>
      <c r="H412" s="66"/>
      <c r="I412" s="66"/>
      <c r="J412" s="66"/>
    </row>
    <row r="413" spans="2:10">
      <c r="B413" s="66"/>
      <c r="C413" s="66"/>
      <c r="D413" s="66"/>
      <c r="E413" s="68"/>
      <c r="F413" s="66"/>
      <c r="G413" s="66"/>
      <c r="H413" s="66"/>
      <c r="I413" s="66"/>
      <c r="J413" s="66"/>
    </row>
    <row r="414" spans="2:10">
      <c r="B414" s="66"/>
      <c r="C414" s="66"/>
      <c r="D414" s="66"/>
      <c r="E414" s="68"/>
      <c r="F414" s="66"/>
      <c r="G414" s="66"/>
      <c r="H414" s="66"/>
      <c r="I414" s="66"/>
      <c r="J414" s="66"/>
    </row>
    <row r="415" spans="2:10">
      <c r="B415" s="66"/>
      <c r="C415" s="66"/>
      <c r="D415" s="66"/>
      <c r="E415" s="68"/>
      <c r="F415" s="66"/>
      <c r="G415" s="66"/>
      <c r="H415" s="66"/>
      <c r="I415" s="66"/>
      <c r="J415" s="66"/>
    </row>
    <row r="416" spans="2:10">
      <c r="B416" s="66"/>
      <c r="C416" s="66"/>
      <c r="D416" s="66"/>
      <c r="E416" s="68"/>
      <c r="F416" s="66"/>
      <c r="G416" s="66"/>
      <c r="H416" s="66"/>
      <c r="I416" s="66"/>
      <c r="J416" s="66"/>
    </row>
    <row r="417" spans="2:10">
      <c r="B417" s="66"/>
      <c r="C417" s="66"/>
      <c r="D417" s="66"/>
      <c r="E417" s="68"/>
      <c r="F417" s="66"/>
      <c r="G417" s="66"/>
      <c r="H417" s="66"/>
      <c r="I417" s="66"/>
      <c r="J417" s="66"/>
    </row>
    <row r="418" spans="2:10">
      <c r="B418" s="66"/>
      <c r="C418" s="66"/>
      <c r="D418" s="66"/>
      <c r="E418" s="68"/>
      <c r="F418" s="66"/>
      <c r="G418" s="66"/>
      <c r="H418" s="66"/>
      <c r="I418" s="66"/>
      <c r="J418" s="66"/>
    </row>
    <row r="419" spans="2:10">
      <c r="B419" s="66"/>
      <c r="C419" s="66"/>
      <c r="D419" s="66"/>
      <c r="E419" s="68"/>
      <c r="F419" s="66"/>
      <c r="G419" s="66"/>
      <c r="H419" s="66"/>
      <c r="I419" s="66"/>
      <c r="J419" s="66"/>
    </row>
    <row r="420" spans="2:10">
      <c r="B420" s="66"/>
      <c r="C420" s="66"/>
      <c r="D420" s="66"/>
      <c r="E420" s="68"/>
      <c r="F420" s="66"/>
      <c r="G420" s="66"/>
      <c r="H420" s="66"/>
      <c r="I420" s="66"/>
      <c r="J420" s="66"/>
    </row>
    <row r="421" spans="2:10">
      <c r="B421" s="66"/>
      <c r="C421" s="66"/>
      <c r="D421" s="66"/>
      <c r="E421" s="68"/>
      <c r="F421" s="66"/>
      <c r="G421" s="66"/>
      <c r="H421" s="66"/>
      <c r="I421" s="66"/>
      <c r="J421" s="66"/>
    </row>
    <row r="422" spans="2:10">
      <c r="B422" s="66"/>
      <c r="C422" s="66"/>
      <c r="D422" s="66"/>
      <c r="E422" s="68"/>
      <c r="F422" s="66"/>
      <c r="G422" s="66"/>
      <c r="H422" s="66"/>
      <c r="I422" s="66"/>
      <c r="J422" s="66"/>
    </row>
    <row r="423" spans="2:10">
      <c r="B423" s="66"/>
      <c r="C423" s="66"/>
      <c r="D423" s="66"/>
      <c r="E423" s="68"/>
      <c r="F423" s="66"/>
      <c r="G423" s="66"/>
      <c r="H423" s="66"/>
      <c r="I423" s="66"/>
      <c r="J423" s="66"/>
    </row>
    <row r="424" spans="2:10">
      <c r="B424" s="66"/>
      <c r="C424" s="66"/>
      <c r="D424" s="66"/>
      <c r="E424" s="68"/>
      <c r="F424" s="66"/>
      <c r="G424" s="66"/>
      <c r="H424" s="66"/>
      <c r="I424" s="66"/>
      <c r="J424" s="66"/>
    </row>
    <row r="425" spans="2:10">
      <c r="B425" s="66"/>
      <c r="C425" s="66"/>
      <c r="D425" s="66"/>
      <c r="E425" s="68"/>
      <c r="F425" s="66"/>
      <c r="G425" s="66"/>
      <c r="H425" s="66"/>
      <c r="I425" s="66"/>
      <c r="J425" s="66"/>
    </row>
    <row r="426" spans="2:10">
      <c r="B426" s="66"/>
      <c r="C426" s="66"/>
      <c r="D426" s="66"/>
      <c r="E426" s="68"/>
      <c r="F426" s="66"/>
      <c r="G426" s="66"/>
      <c r="H426" s="66"/>
      <c r="I426" s="66"/>
      <c r="J426" s="66"/>
    </row>
    <row r="427" spans="2:10">
      <c r="B427" s="66"/>
      <c r="C427" s="66"/>
      <c r="D427" s="66"/>
      <c r="E427" s="68"/>
      <c r="F427" s="66"/>
      <c r="G427" s="66"/>
      <c r="H427" s="66"/>
      <c r="I427" s="66"/>
      <c r="J427" s="66"/>
    </row>
    <row r="428" spans="2:10">
      <c r="B428" s="66"/>
      <c r="C428" s="66"/>
      <c r="D428" s="66"/>
      <c r="E428" s="68"/>
      <c r="F428" s="66"/>
      <c r="G428" s="66"/>
      <c r="H428" s="66"/>
      <c r="I428" s="66"/>
      <c r="J428" s="66"/>
    </row>
    <row r="429" spans="2:10">
      <c r="B429" s="66"/>
      <c r="C429" s="66"/>
      <c r="D429" s="66"/>
      <c r="E429" s="68"/>
      <c r="F429" s="66"/>
      <c r="G429" s="66"/>
      <c r="H429" s="66"/>
      <c r="I429" s="66"/>
      <c r="J429" s="66"/>
    </row>
    <row r="430" spans="2:10">
      <c r="B430" s="66"/>
      <c r="C430" s="66"/>
      <c r="D430" s="66"/>
      <c r="E430" s="68"/>
      <c r="F430" s="66"/>
      <c r="G430" s="66"/>
      <c r="H430" s="66"/>
      <c r="I430" s="66"/>
      <c r="J430" s="66"/>
    </row>
    <row r="431" spans="2:10">
      <c r="B431" s="66"/>
      <c r="C431" s="66"/>
      <c r="D431" s="66"/>
      <c r="E431" s="68"/>
      <c r="F431" s="66"/>
      <c r="G431" s="66"/>
      <c r="H431" s="66"/>
      <c r="I431" s="66"/>
      <c r="J431" s="66"/>
    </row>
    <row r="432" spans="2:10">
      <c r="B432" s="66"/>
      <c r="C432" s="66"/>
      <c r="D432" s="66"/>
      <c r="E432" s="68"/>
      <c r="F432" s="66"/>
      <c r="G432" s="66"/>
      <c r="H432" s="66"/>
      <c r="I432" s="66"/>
      <c r="J432" s="66"/>
    </row>
    <row r="433" spans="2:10">
      <c r="B433" s="66"/>
      <c r="C433" s="66"/>
      <c r="D433" s="66"/>
      <c r="E433" s="68"/>
      <c r="F433" s="66"/>
      <c r="G433" s="66"/>
      <c r="H433" s="66"/>
      <c r="I433" s="66"/>
      <c r="J433" s="66"/>
    </row>
    <row r="434" spans="2:10">
      <c r="B434" s="66"/>
      <c r="C434" s="66"/>
      <c r="D434" s="66"/>
      <c r="E434" s="68"/>
      <c r="F434" s="66"/>
      <c r="G434" s="66"/>
      <c r="H434" s="66"/>
      <c r="I434" s="66"/>
      <c r="J434" s="66"/>
    </row>
    <row r="435" spans="2:10">
      <c r="B435" s="66"/>
      <c r="C435" s="66"/>
      <c r="D435" s="66"/>
      <c r="E435" s="68"/>
      <c r="F435" s="66"/>
      <c r="G435" s="66"/>
      <c r="H435" s="66"/>
      <c r="I435" s="66"/>
      <c r="J435" s="66"/>
    </row>
    <row r="436" spans="2:10">
      <c r="B436" s="66"/>
      <c r="C436" s="66"/>
      <c r="D436" s="66"/>
      <c r="E436" s="68"/>
      <c r="F436" s="66"/>
      <c r="G436" s="66"/>
      <c r="H436" s="66"/>
      <c r="I436" s="66"/>
      <c r="J436" s="66"/>
    </row>
    <row r="437" spans="2:10">
      <c r="B437" s="66"/>
      <c r="C437" s="66"/>
      <c r="D437" s="66"/>
      <c r="E437" s="68"/>
      <c r="F437" s="66"/>
      <c r="G437" s="66"/>
      <c r="H437" s="66"/>
      <c r="I437" s="66"/>
      <c r="J437" s="66"/>
    </row>
    <row r="438" spans="2:10">
      <c r="B438" s="66"/>
      <c r="C438" s="66"/>
      <c r="D438" s="66"/>
      <c r="E438" s="68"/>
      <c r="F438" s="66"/>
      <c r="G438" s="66"/>
      <c r="H438" s="66"/>
      <c r="I438" s="66"/>
      <c r="J438" s="66"/>
    </row>
    <row r="439" spans="2:10">
      <c r="B439" s="66"/>
      <c r="C439" s="66"/>
      <c r="D439" s="66"/>
      <c r="E439" s="68"/>
      <c r="F439" s="66"/>
      <c r="G439" s="66"/>
      <c r="H439" s="66"/>
      <c r="I439" s="66"/>
      <c r="J439" s="66"/>
    </row>
    <row r="440" spans="2:10">
      <c r="B440" s="66"/>
      <c r="C440" s="66"/>
      <c r="D440" s="66"/>
      <c r="E440" s="68"/>
      <c r="F440" s="66"/>
      <c r="G440" s="66"/>
      <c r="H440" s="66"/>
      <c r="I440" s="66"/>
      <c r="J440" s="66"/>
    </row>
    <row r="441" spans="2:10">
      <c r="B441" s="66"/>
      <c r="C441" s="66"/>
      <c r="D441" s="66"/>
      <c r="E441" s="68"/>
      <c r="F441" s="66"/>
      <c r="G441" s="66"/>
      <c r="H441" s="66"/>
      <c r="I441" s="66"/>
      <c r="J441" s="66"/>
    </row>
    <row r="442" spans="2:10">
      <c r="B442" s="66"/>
      <c r="C442" s="66"/>
      <c r="D442" s="66"/>
      <c r="E442" s="68"/>
      <c r="F442" s="66"/>
      <c r="G442" s="66"/>
      <c r="H442" s="66"/>
      <c r="I442" s="66"/>
      <c r="J442" s="66"/>
    </row>
    <row r="443" spans="2:10">
      <c r="B443" s="66"/>
      <c r="C443" s="66"/>
      <c r="D443" s="66"/>
      <c r="E443" s="68"/>
      <c r="F443" s="66"/>
      <c r="G443" s="66"/>
      <c r="H443" s="66"/>
      <c r="I443" s="66"/>
      <c r="J443" s="66"/>
    </row>
    <row r="444" spans="2:10">
      <c r="B444" s="66"/>
      <c r="C444" s="66"/>
      <c r="D444" s="66"/>
      <c r="E444" s="68"/>
      <c r="F444" s="66"/>
      <c r="G444" s="66"/>
      <c r="H444" s="66"/>
      <c r="I444" s="66"/>
      <c r="J444" s="66"/>
    </row>
    <row r="445" spans="2:10">
      <c r="B445" s="66"/>
      <c r="C445" s="66"/>
      <c r="D445" s="66"/>
      <c r="E445" s="68"/>
      <c r="F445" s="66"/>
      <c r="G445" s="66"/>
      <c r="H445" s="66"/>
      <c r="I445" s="66"/>
      <c r="J445" s="66"/>
    </row>
    <row r="446" spans="2:10">
      <c r="B446" s="66"/>
      <c r="C446" s="66"/>
      <c r="D446" s="66"/>
      <c r="E446" s="68"/>
      <c r="F446" s="66"/>
      <c r="G446" s="66"/>
      <c r="H446" s="66"/>
      <c r="I446" s="66"/>
      <c r="J446" s="66"/>
    </row>
    <row r="447" spans="2:10">
      <c r="B447" s="66"/>
      <c r="C447" s="66"/>
      <c r="D447" s="66"/>
      <c r="E447" s="68"/>
      <c r="F447" s="66"/>
      <c r="G447" s="66"/>
      <c r="H447" s="66"/>
      <c r="I447" s="66"/>
      <c r="J447" s="66"/>
    </row>
    <row r="448" spans="2:10">
      <c r="B448" s="66"/>
      <c r="C448" s="66"/>
      <c r="D448" s="66"/>
      <c r="E448" s="68"/>
      <c r="F448" s="66"/>
      <c r="G448" s="66"/>
      <c r="H448" s="66"/>
      <c r="I448" s="66"/>
      <c r="J448" s="66"/>
    </row>
    <row r="449" spans="2:10">
      <c r="B449" s="66"/>
      <c r="C449" s="66"/>
      <c r="D449" s="66"/>
      <c r="E449" s="68"/>
      <c r="F449" s="66"/>
      <c r="G449" s="66"/>
      <c r="H449" s="66"/>
      <c r="I449" s="66"/>
      <c r="J449" s="66"/>
    </row>
    <row r="450" spans="2:10">
      <c r="B450" s="66"/>
      <c r="C450" s="66"/>
      <c r="D450" s="66"/>
      <c r="E450" s="68"/>
      <c r="F450" s="66"/>
      <c r="G450" s="66"/>
      <c r="H450" s="66"/>
      <c r="I450" s="66"/>
      <c r="J450" s="66"/>
    </row>
    <row r="451" spans="2:10">
      <c r="B451" s="66"/>
      <c r="C451" s="66"/>
      <c r="D451" s="66"/>
      <c r="E451" s="68"/>
      <c r="F451" s="66"/>
      <c r="G451" s="66"/>
      <c r="H451" s="66"/>
      <c r="I451" s="66"/>
      <c r="J451" s="66"/>
    </row>
    <row r="452" spans="2:10">
      <c r="B452" s="66"/>
      <c r="C452" s="66"/>
      <c r="D452" s="66"/>
      <c r="E452" s="68"/>
      <c r="F452" s="66"/>
      <c r="G452" s="66"/>
      <c r="H452" s="66"/>
      <c r="I452" s="66"/>
      <c r="J452" s="66"/>
    </row>
    <row r="453" spans="2:10">
      <c r="B453" s="66"/>
      <c r="C453" s="66"/>
      <c r="D453" s="66"/>
      <c r="E453" s="68"/>
      <c r="F453" s="66"/>
      <c r="G453" s="66"/>
      <c r="H453" s="66"/>
      <c r="I453" s="66"/>
      <c r="J453" s="66"/>
    </row>
    <row r="454" spans="2:10">
      <c r="B454" s="66"/>
      <c r="C454" s="66"/>
      <c r="D454" s="66"/>
      <c r="E454" s="68"/>
      <c r="F454" s="66"/>
      <c r="G454" s="66"/>
      <c r="H454" s="66"/>
      <c r="I454" s="66"/>
      <c r="J454" s="66"/>
    </row>
    <row r="455" spans="2:10">
      <c r="B455" s="66"/>
      <c r="C455" s="66"/>
      <c r="D455" s="66"/>
      <c r="E455" s="68"/>
      <c r="F455" s="66"/>
      <c r="G455" s="66"/>
      <c r="H455" s="66"/>
      <c r="I455" s="66"/>
      <c r="J455" s="66"/>
    </row>
    <row r="456" spans="2:10">
      <c r="B456" s="66"/>
      <c r="C456" s="66"/>
      <c r="D456" s="66"/>
      <c r="E456" s="68"/>
      <c r="F456" s="66"/>
      <c r="G456" s="66"/>
      <c r="H456" s="66"/>
      <c r="I456" s="66"/>
      <c r="J456" s="66"/>
    </row>
    <row r="457" spans="2:10">
      <c r="B457" s="66"/>
      <c r="C457" s="66"/>
      <c r="D457" s="66"/>
      <c r="E457" s="68"/>
      <c r="F457" s="66"/>
      <c r="G457" s="66"/>
      <c r="H457" s="66"/>
      <c r="I457" s="66"/>
      <c r="J457" s="66"/>
    </row>
    <row r="458" spans="2:10">
      <c r="B458" s="66"/>
      <c r="C458" s="66"/>
      <c r="D458" s="66"/>
      <c r="E458" s="68"/>
      <c r="F458" s="66"/>
      <c r="G458" s="66"/>
      <c r="H458" s="66"/>
      <c r="I458" s="66"/>
      <c r="J458" s="66"/>
    </row>
    <row r="459" spans="2:10">
      <c r="B459" s="66"/>
      <c r="C459" s="66"/>
      <c r="D459" s="66"/>
      <c r="E459" s="68"/>
      <c r="F459" s="66"/>
      <c r="G459" s="66"/>
      <c r="H459" s="66"/>
      <c r="I459" s="66"/>
      <c r="J459" s="66"/>
    </row>
    <row r="460" spans="2:10">
      <c r="B460" s="66"/>
      <c r="C460" s="66"/>
      <c r="D460" s="66"/>
      <c r="E460" s="68"/>
      <c r="F460" s="66"/>
      <c r="G460" s="66"/>
      <c r="H460" s="66"/>
      <c r="I460" s="66"/>
      <c r="J460" s="66"/>
    </row>
    <row r="461" spans="2:10">
      <c r="B461" s="66"/>
      <c r="C461" s="66"/>
      <c r="D461" s="66"/>
      <c r="E461" s="68"/>
      <c r="F461" s="66"/>
      <c r="G461" s="66"/>
      <c r="H461" s="66"/>
      <c r="I461" s="66"/>
      <c r="J461" s="66"/>
    </row>
    <row r="462" spans="2:10">
      <c r="B462" s="66"/>
      <c r="C462" s="66"/>
      <c r="D462" s="66"/>
      <c r="E462" s="68"/>
      <c r="F462" s="66"/>
      <c r="G462" s="66"/>
      <c r="H462" s="66"/>
      <c r="I462" s="66"/>
      <c r="J462" s="66"/>
    </row>
    <row r="463" spans="2:10">
      <c r="B463" s="66"/>
      <c r="C463" s="66"/>
      <c r="D463" s="66"/>
      <c r="E463" s="68"/>
      <c r="F463" s="66"/>
      <c r="G463" s="66"/>
      <c r="H463" s="66"/>
      <c r="I463" s="66"/>
      <c r="J463" s="66"/>
    </row>
    <row r="464" spans="2:10">
      <c r="B464" s="66"/>
      <c r="C464" s="66"/>
      <c r="D464" s="66"/>
      <c r="E464" s="68"/>
      <c r="F464" s="66"/>
      <c r="G464" s="66"/>
      <c r="H464" s="66"/>
      <c r="I464" s="66"/>
      <c r="J464" s="66"/>
    </row>
    <row r="465" spans="2:10">
      <c r="B465" s="66"/>
      <c r="C465" s="66"/>
      <c r="D465" s="66"/>
      <c r="E465" s="68"/>
      <c r="F465" s="66"/>
      <c r="G465" s="66"/>
      <c r="H465" s="66"/>
      <c r="I465" s="66"/>
      <c r="J465" s="66"/>
    </row>
    <row r="466" spans="2:10">
      <c r="B466" s="66"/>
      <c r="C466" s="66"/>
      <c r="D466" s="66"/>
      <c r="E466" s="68"/>
      <c r="F466" s="66"/>
      <c r="G466" s="66"/>
      <c r="H466" s="66"/>
      <c r="I466" s="66"/>
      <c r="J466" s="66"/>
    </row>
    <row r="467" spans="2:10">
      <c r="B467" s="66"/>
      <c r="C467" s="66"/>
      <c r="D467" s="66"/>
      <c r="E467" s="68"/>
      <c r="F467" s="66"/>
      <c r="G467" s="66"/>
      <c r="H467" s="66"/>
      <c r="I467" s="66"/>
      <c r="J467" s="66"/>
    </row>
    <row r="468" spans="2:10">
      <c r="B468" s="66"/>
      <c r="C468" s="66"/>
      <c r="D468" s="66"/>
      <c r="E468" s="68"/>
      <c r="F468" s="66"/>
      <c r="G468" s="66"/>
      <c r="H468" s="66"/>
      <c r="I468" s="66"/>
      <c r="J468" s="66"/>
    </row>
    <row r="469" spans="2:10">
      <c r="B469" s="66"/>
      <c r="C469" s="66"/>
      <c r="D469" s="66"/>
      <c r="E469" s="68"/>
      <c r="F469" s="66"/>
      <c r="G469" s="66"/>
      <c r="H469" s="66"/>
      <c r="I469" s="66"/>
      <c r="J469" s="66"/>
    </row>
    <row r="470" spans="2:10">
      <c r="B470" s="66"/>
      <c r="C470" s="66"/>
      <c r="D470" s="66"/>
      <c r="E470" s="68"/>
      <c r="F470" s="66"/>
      <c r="G470" s="66"/>
      <c r="H470" s="66"/>
      <c r="I470" s="66"/>
      <c r="J470" s="66"/>
    </row>
    <row r="471" spans="2:10">
      <c r="B471" s="66"/>
      <c r="C471" s="66"/>
      <c r="D471" s="66"/>
      <c r="E471" s="68"/>
      <c r="F471" s="66"/>
      <c r="G471" s="66"/>
      <c r="H471" s="66"/>
      <c r="I471" s="66"/>
      <c r="J471" s="66"/>
    </row>
    <row r="472" spans="2:10">
      <c r="B472" s="66"/>
      <c r="C472" s="66"/>
      <c r="D472" s="66"/>
      <c r="E472" s="68"/>
      <c r="F472" s="66"/>
      <c r="G472" s="66"/>
      <c r="H472" s="66"/>
      <c r="I472" s="66"/>
      <c r="J472" s="66"/>
    </row>
    <row r="473" spans="2:10">
      <c r="B473" s="66"/>
      <c r="C473" s="66"/>
      <c r="D473" s="66"/>
      <c r="E473" s="68"/>
      <c r="F473" s="66"/>
      <c r="G473" s="66"/>
      <c r="H473" s="66"/>
      <c r="I473" s="66"/>
      <c r="J473" s="66"/>
    </row>
    <row r="474" spans="2:10">
      <c r="B474" s="66"/>
      <c r="C474" s="66"/>
      <c r="D474" s="66"/>
      <c r="E474" s="68"/>
      <c r="F474" s="66"/>
      <c r="G474" s="66"/>
      <c r="H474" s="66"/>
      <c r="I474" s="66"/>
      <c r="J474" s="66"/>
    </row>
    <row r="475" spans="2:10">
      <c r="B475" s="66"/>
      <c r="C475" s="66"/>
      <c r="D475" s="66"/>
      <c r="E475" s="68"/>
      <c r="F475" s="66"/>
      <c r="G475" s="66"/>
      <c r="H475" s="66"/>
      <c r="I475" s="66"/>
      <c r="J475" s="66"/>
    </row>
    <row r="476" spans="2:10">
      <c r="B476" s="66"/>
      <c r="C476" s="66"/>
      <c r="D476" s="66"/>
      <c r="E476" s="68"/>
      <c r="F476" s="66"/>
      <c r="G476" s="66"/>
      <c r="H476" s="66"/>
      <c r="I476" s="66"/>
      <c r="J476" s="66"/>
    </row>
    <row r="477" spans="2:10">
      <c r="B477" s="66"/>
      <c r="C477" s="66"/>
      <c r="D477" s="66"/>
      <c r="E477" s="68"/>
      <c r="F477" s="66"/>
      <c r="G477" s="66"/>
      <c r="H477" s="66"/>
      <c r="I477" s="66"/>
      <c r="J477" s="66"/>
    </row>
    <row r="478" spans="2:10">
      <c r="B478" s="66"/>
      <c r="C478" s="66"/>
      <c r="D478" s="66"/>
      <c r="E478" s="68"/>
      <c r="F478" s="66"/>
      <c r="G478" s="66"/>
      <c r="H478" s="66"/>
      <c r="I478" s="66"/>
      <c r="J478" s="66"/>
    </row>
    <row r="479" spans="2:10">
      <c r="B479" s="66"/>
      <c r="C479" s="66"/>
      <c r="D479" s="66"/>
      <c r="E479" s="68"/>
      <c r="F479" s="66"/>
      <c r="G479" s="66"/>
      <c r="H479" s="66"/>
      <c r="I479" s="66"/>
      <c r="J479" s="66"/>
    </row>
    <row r="480" spans="2:10">
      <c r="B480" s="66"/>
      <c r="C480" s="66"/>
      <c r="D480" s="66"/>
      <c r="E480" s="68"/>
      <c r="F480" s="66"/>
      <c r="G480" s="66"/>
      <c r="H480" s="66"/>
      <c r="I480" s="66"/>
      <c r="J480" s="66"/>
    </row>
    <row r="481" spans="2:10">
      <c r="B481" s="66"/>
      <c r="C481" s="66"/>
      <c r="D481" s="66"/>
      <c r="E481" s="68"/>
      <c r="F481" s="66"/>
      <c r="G481" s="66"/>
      <c r="H481" s="66"/>
      <c r="I481" s="66"/>
      <c r="J481" s="66"/>
    </row>
    <row r="482" spans="2:10">
      <c r="B482" s="66"/>
      <c r="C482" s="66"/>
      <c r="D482" s="66"/>
      <c r="E482" s="68"/>
      <c r="F482" s="66"/>
      <c r="G482" s="66"/>
      <c r="H482" s="66"/>
      <c r="I482" s="66"/>
      <c r="J482" s="66"/>
    </row>
    <row r="483" spans="2:10">
      <c r="B483" s="66"/>
      <c r="C483" s="66"/>
      <c r="D483" s="66"/>
      <c r="E483" s="68"/>
      <c r="F483" s="66"/>
      <c r="G483" s="66"/>
      <c r="H483" s="66"/>
      <c r="I483" s="66"/>
      <c r="J483" s="66"/>
    </row>
    <row r="484" spans="2:10">
      <c r="B484" s="66"/>
      <c r="C484" s="66"/>
      <c r="D484" s="66"/>
      <c r="E484" s="68"/>
      <c r="F484" s="66"/>
      <c r="G484" s="66"/>
      <c r="H484" s="66"/>
      <c r="I484" s="66"/>
      <c r="J484" s="66"/>
    </row>
    <row r="485" spans="2:10">
      <c r="B485" s="66"/>
      <c r="C485" s="66"/>
      <c r="D485" s="66"/>
      <c r="E485" s="68"/>
      <c r="F485" s="66"/>
      <c r="G485" s="66"/>
      <c r="H485" s="66"/>
      <c r="I485" s="66"/>
      <c r="J485" s="66"/>
    </row>
    <row r="486" spans="2:10">
      <c r="B486" s="66"/>
      <c r="C486" s="66"/>
      <c r="D486" s="66"/>
      <c r="E486" s="68"/>
      <c r="F486" s="66"/>
      <c r="G486" s="66"/>
      <c r="H486" s="66"/>
      <c r="I486" s="66"/>
      <c r="J486" s="66"/>
    </row>
    <row r="487" spans="2:10">
      <c r="B487" s="66"/>
      <c r="C487" s="66"/>
      <c r="D487" s="66"/>
      <c r="E487" s="68"/>
      <c r="F487" s="66"/>
      <c r="G487" s="66"/>
      <c r="H487" s="66"/>
      <c r="I487" s="66"/>
      <c r="J487" s="66"/>
    </row>
    <row r="488" spans="2:10">
      <c r="B488" s="66"/>
      <c r="C488" s="66"/>
      <c r="D488" s="66"/>
      <c r="E488" s="68"/>
      <c r="F488" s="66"/>
      <c r="G488" s="66"/>
      <c r="H488" s="66"/>
      <c r="I488" s="66"/>
      <c r="J488" s="66"/>
    </row>
    <row r="489" spans="2:10">
      <c r="B489" s="66"/>
      <c r="C489" s="66"/>
      <c r="D489" s="66"/>
      <c r="E489" s="68"/>
      <c r="F489" s="66"/>
      <c r="G489" s="66"/>
      <c r="H489" s="66"/>
      <c r="I489" s="66"/>
      <c r="J489" s="66"/>
    </row>
    <row r="490" spans="2:10">
      <c r="B490" s="66"/>
      <c r="C490" s="66"/>
      <c r="D490" s="66"/>
      <c r="E490" s="68"/>
      <c r="F490" s="66"/>
      <c r="G490" s="66"/>
      <c r="H490" s="66"/>
      <c r="I490" s="66"/>
      <c r="J490" s="66"/>
    </row>
    <row r="491" spans="2:10">
      <c r="B491" s="66"/>
      <c r="C491" s="66"/>
      <c r="D491" s="66"/>
      <c r="E491" s="68"/>
      <c r="F491" s="66"/>
      <c r="G491" s="66"/>
      <c r="H491" s="66"/>
      <c r="I491" s="66"/>
      <c r="J491" s="66"/>
    </row>
    <row r="492" spans="2:10">
      <c r="B492" s="66"/>
      <c r="C492" s="66"/>
      <c r="D492" s="66"/>
      <c r="E492" s="68"/>
      <c r="F492" s="66"/>
      <c r="G492" s="66"/>
      <c r="H492" s="66"/>
      <c r="I492" s="66"/>
      <c r="J492" s="66"/>
    </row>
    <row r="493" spans="2:10">
      <c r="B493" s="66"/>
      <c r="C493" s="66"/>
      <c r="D493" s="66"/>
      <c r="E493" s="68"/>
      <c r="F493" s="66"/>
      <c r="G493" s="66"/>
      <c r="H493" s="66"/>
      <c r="I493" s="66"/>
      <c r="J493" s="66"/>
    </row>
    <row r="494" spans="2:10">
      <c r="B494" s="66"/>
      <c r="C494" s="66"/>
      <c r="D494" s="66"/>
      <c r="E494" s="68"/>
      <c r="F494" s="66"/>
      <c r="G494" s="66"/>
      <c r="H494" s="66"/>
      <c r="I494" s="66"/>
      <c r="J494" s="66"/>
    </row>
    <row r="495" spans="2:10">
      <c r="B495" s="66"/>
      <c r="C495" s="66"/>
      <c r="D495" s="66"/>
      <c r="E495" s="68"/>
      <c r="F495" s="66"/>
      <c r="G495" s="66"/>
      <c r="H495" s="66"/>
      <c r="I495" s="66"/>
      <c r="J495" s="66"/>
    </row>
    <row r="496" spans="2:10">
      <c r="B496" s="66"/>
      <c r="C496" s="66"/>
      <c r="D496" s="66"/>
      <c r="E496" s="68"/>
      <c r="F496" s="66"/>
      <c r="G496" s="66"/>
      <c r="H496" s="66"/>
      <c r="I496" s="66"/>
      <c r="J496" s="66"/>
    </row>
    <row r="497" spans="2:10">
      <c r="B497" s="66"/>
      <c r="C497" s="66"/>
      <c r="D497" s="66"/>
      <c r="E497" s="68"/>
      <c r="F497" s="66"/>
      <c r="G497" s="66"/>
      <c r="H497" s="66"/>
      <c r="I497" s="66"/>
      <c r="J497" s="66"/>
    </row>
    <row r="498" spans="2:10">
      <c r="B498" s="66"/>
      <c r="C498" s="66"/>
      <c r="D498" s="66"/>
      <c r="E498" s="68"/>
      <c r="F498" s="66"/>
      <c r="G498" s="66"/>
      <c r="H498" s="66"/>
      <c r="I498" s="66"/>
      <c r="J498" s="66"/>
    </row>
    <row r="499" spans="2:10">
      <c r="B499" s="66"/>
      <c r="C499" s="66"/>
      <c r="D499" s="66"/>
      <c r="E499" s="68"/>
      <c r="F499" s="66"/>
      <c r="G499" s="66"/>
      <c r="H499" s="66"/>
      <c r="I499" s="66"/>
      <c r="J499" s="66"/>
    </row>
    <row r="500" spans="2:10">
      <c r="B500" s="66"/>
      <c r="C500" s="66"/>
      <c r="D500" s="66"/>
      <c r="E500" s="68"/>
      <c r="F500" s="66"/>
      <c r="G500" s="66"/>
      <c r="H500" s="66"/>
      <c r="I500" s="66"/>
      <c r="J500" s="66"/>
    </row>
    <row r="501" spans="2:10">
      <c r="B501" s="66"/>
      <c r="C501" s="66"/>
      <c r="D501" s="66"/>
      <c r="E501" s="68"/>
      <c r="F501" s="66"/>
      <c r="G501" s="66"/>
      <c r="H501" s="66"/>
      <c r="I501" s="66"/>
      <c r="J501" s="66"/>
    </row>
    <row r="502" spans="2:10">
      <c r="B502" s="66"/>
      <c r="C502" s="66"/>
      <c r="D502" s="66"/>
      <c r="E502" s="68"/>
      <c r="F502" s="66"/>
      <c r="G502" s="66"/>
      <c r="H502" s="66"/>
      <c r="I502" s="66"/>
      <c r="J502" s="66"/>
    </row>
    <row r="503" spans="2:10">
      <c r="B503" s="66"/>
      <c r="C503" s="66"/>
      <c r="D503" s="66"/>
      <c r="E503" s="68"/>
      <c r="F503" s="66"/>
      <c r="G503" s="66"/>
      <c r="H503" s="66"/>
      <c r="I503" s="66"/>
      <c r="J503" s="66"/>
    </row>
    <row r="504" spans="2:10">
      <c r="B504" s="66"/>
      <c r="C504" s="66"/>
      <c r="D504" s="66"/>
      <c r="E504" s="68"/>
      <c r="F504" s="66"/>
      <c r="G504" s="66"/>
      <c r="H504" s="66"/>
      <c r="I504" s="66"/>
      <c r="J504" s="66"/>
    </row>
    <row r="505" spans="2:10">
      <c r="B505" s="66"/>
      <c r="C505" s="66"/>
      <c r="D505" s="66"/>
      <c r="E505" s="68"/>
      <c r="F505" s="66"/>
      <c r="G505" s="66"/>
      <c r="H505" s="66"/>
      <c r="I505" s="66"/>
      <c r="J505" s="66"/>
    </row>
    <row r="506" spans="2:10">
      <c r="B506" s="66"/>
      <c r="C506" s="66"/>
      <c r="D506" s="66"/>
      <c r="E506" s="68"/>
      <c r="F506" s="66"/>
      <c r="G506" s="66"/>
      <c r="H506" s="66"/>
      <c r="I506" s="66"/>
      <c r="J506" s="66"/>
    </row>
    <row r="507" spans="2:10">
      <c r="B507" s="66"/>
      <c r="C507" s="66"/>
      <c r="D507" s="66"/>
      <c r="E507" s="68"/>
      <c r="F507" s="66"/>
      <c r="G507" s="66"/>
      <c r="H507" s="66"/>
      <c r="I507" s="66"/>
      <c r="J507" s="66"/>
    </row>
    <row r="508" spans="2:10">
      <c r="B508" s="66"/>
      <c r="C508" s="66"/>
      <c r="D508" s="66"/>
      <c r="E508" s="68"/>
      <c r="F508" s="66"/>
      <c r="G508" s="66"/>
      <c r="H508" s="66"/>
      <c r="I508" s="66"/>
      <c r="J508" s="66"/>
    </row>
    <row r="509" spans="2:10">
      <c r="B509" s="66"/>
      <c r="C509" s="66"/>
      <c r="D509" s="66"/>
      <c r="E509" s="68"/>
      <c r="F509" s="66"/>
      <c r="G509" s="66"/>
      <c r="H509" s="66"/>
      <c r="I509" s="66"/>
      <c r="J509" s="66"/>
    </row>
    <row r="510" spans="2:10">
      <c r="B510" s="66"/>
      <c r="C510" s="66"/>
      <c r="D510" s="66"/>
      <c r="E510" s="68"/>
      <c r="F510" s="66"/>
      <c r="G510" s="66"/>
      <c r="H510" s="66"/>
      <c r="I510" s="66"/>
      <c r="J510" s="66"/>
    </row>
    <row r="511" spans="2:10">
      <c r="B511" s="66"/>
      <c r="C511" s="66"/>
      <c r="D511" s="66"/>
      <c r="E511" s="68"/>
      <c r="F511" s="66"/>
      <c r="G511" s="66"/>
      <c r="H511" s="66"/>
      <c r="I511" s="66"/>
      <c r="J511" s="66"/>
    </row>
    <row r="512" spans="2:10">
      <c r="B512" s="66"/>
      <c r="C512" s="66"/>
      <c r="D512" s="66"/>
      <c r="E512" s="68"/>
      <c r="F512" s="66"/>
      <c r="G512" s="66"/>
      <c r="H512" s="66"/>
      <c r="I512" s="66"/>
      <c r="J512" s="66"/>
    </row>
    <row r="513" spans="2:10">
      <c r="B513" s="66"/>
      <c r="C513" s="66"/>
      <c r="D513" s="66"/>
      <c r="E513" s="68"/>
      <c r="F513" s="66"/>
      <c r="G513" s="66"/>
      <c r="H513" s="66"/>
      <c r="I513" s="66"/>
      <c r="J513" s="66"/>
    </row>
    <row r="514" spans="2:10">
      <c r="B514" s="66"/>
      <c r="C514" s="66"/>
      <c r="D514" s="66"/>
      <c r="E514" s="68"/>
      <c r="F514" s="66"/>
      <c r="G514" s="66"/>
      <c r="H514" s="66"/>
      <c r="I514" s="66"/>
      <c r="J514" s="66"/>
    </row>
    <row r="515" spans="2:10">
      <c r="B515" s="66"/>
      <c r="C515" s="66"/>
      <c r="D515" s="66"/>
      <c r="E515" s="68"/>
      <c r="F515" s="66"/>
      <c r="G515" s="66"/>
      <c r="H515" s="66"/>
      <c r="I515" s="66"/>
      <c r="J515" s="66"/>
    </row>
    <row r="516" spans="2:10">
      <c r="B516" s="66"/>
      <c r="C516" s="66"/>
      <c r="D516" s="66"/>
      <c r="E516" s="68"/>
      <c r="F516" s="66"/>
      <c r="G516" s="66"/>
      <c r="H516" s="66"/>
      <c r="I516" s="66"/>
      <c r="J516" s="66"/>
    </row>
    <row r="517" spans="2:10">
      <c r="B517" s="66"/>
      <c r="C517" s="66"/>
      <c r="D517" s="66"/>
      <c r="E517" s="68"/>
      <c r="F517" s="66"/>
      <c r="G517" s="66"/>
      <c r="H517" s="66"/>
      <c r="I517" s="66"/>
      <c r="J517" s="66"/>
    </row>
    <row r="518" spans="2:10">
      <c r="B518" s="66"/>
      <c r="C518" s="66"/>
      <c r="D518" s="66"/>
      <c r="E518" s="68"/>
      <c r="F518" s="66"/>
      <c r="G518" s="66"/>
      <c r="H518" s="66"/>
      <c r="I518" s="66"/>
      <c r="J518" s="66"/>
    </row>
    <row r="519" spans="2:10">
      <c r="B519" s="66"/>
      <c r="C519" s="66"/>
      <c r="D519" s="66"/>
      <c r="E519" s="68"/>
      <c r="F519" s="66"/>
      <c r="G519" s="66"/>
      <c r="H519" s="66"/>
      <c r="I519" s="66"/>
      <c r="J519" s="66"/>
    </row>
    <row r="520" spans="2:10">
      <c r="B520" s="66"/>
      <c r="C520" s="66"/>
      <c r="D520" s="66"/>
      <c r="E520" s="68"/>
      <c r="F520" s="66"/>
      <c r="G520" s="66"/>
      <c r="H520" s="66"/>
      <c r="I520" s="66"/>
      <c r="J520" s="66"/>
    </row>
    <row r="521" spans="2:10">
      <c r="B521" s="66"/>
      <c r="C521" s="66"/>
      <c r="D521" s="66"/>
      <c r="E521" s="68"/>
      <c r="F521" s="66"/>
      <c r="G521" s="66"/>
      <c r="H521" s="66"/>
      <c r="I521" s="66"/>
      <c r="J521" s="66"/>
    </row>
    <row r="522" spans="2:10">
      <c r="B522" s="66"/>
      <c r="C522" s="66"/>
      <c r="D522" s="66"/>
      <c r="E522" s="68"/>
      <c r="F522" s="66"/>
      <c r="G522" s="66"/>
      <c r="H522" s="66"/>
      <c r="I522" s="66"/>
      <c r="J522" s="66"/>
    </row>
    <row r="523" spans="2:10">
      <c r="B523" s="66"/>
      <c r="C523" s="66"/>
      <c r="D523" s="66"/>
      <c r="E523" s="68"/>
      <c r="F523" s="66"/>
      <c r="G523" s="66"/>
      <c r="H523" s="66"/>
      <c r="I523" s="66"/>
      <c r="J523" s="66"/>
    </row>
    <row r="524" spans="2:10">
      <c r="B524" s="66"/>
      <c r="C524" s="66"/>
      <c r="D524" s="66"/>
      <c r="E524" s="68"/>
      <c r="F524" s="66"/>
      <c r="G524" s="66"/>
      <c r="H524" s="66"/>
      <c r="I524" s="66"/>
      <c r="J524" s="66"/>
    </row>
    <row r="525" spans="2:10">
      <c r="B525" s="66"/>
      <c r="C525" s="66"/>
      <c r="D525" s="66"/>
      <c r="E525" s="68"/>
      <c r="F525" s="66"/>
      <c r="G525" s="66"/>
      <c r="H525" s="66"/>
      <c r="I525" s="66"/>
      <c r="J525" s="66"/>
    </row>
    <row r="526" spans="2:10">
      <c r="B526" s="66"/>
      <c r="C526" s="66"/>
      <c r="D526" s="66"/>
      <c r="E526" s="68"/>
      <c r="F526" s="66"/>
      <c r="G526" s="66"/>
      <c r="H526" s="66"/>
      <c r="I526" s="66"/>
      <c r="J526" s="66"/>
    </row>
    <row r="527" spans="2:10">
      <c r="B527" s="66"/>
      <c r="C527" s="66"/>
      <c r="D527" s="66"/>
      <c r="E527" s="68"/>
      <c r="F527" s="66"/>
      <c r="G527" s="66"/>
      <c r="H527" s="66"/>
      <c r="I527" s="66"/>
      <c r="J527" s="66"/>
    </row>
    <row r="528" spans="2:10">
      <c r="B528" s="66"/>
      <c r="C528" s="66"/>
      <c r="D528" s="66"/>
      <c r="E528" s="68"/>
      <c r="F528" s="66"/>
      <c r="G528" s="66"/>
      <c r="H528" s="66"/>
      <c r="I528" s="66"/>
      <c r="J528" s="66"/>
    </row>
    <row r="529" spans="2:10">
      <c r="B529" s="66"/>
      <c r="C529" s="66"/>
      <c r="D529" s="66"/>
      <c r="E529" s="68"/>
      <c r="F529" s="66"/>
      <c r="G529" s="66"/>
      <c r="H529" s="66"/>
      <c r="I529" s="66"/>
      <c r="J529" s="66"/>
    </row>
    <row r="530" spans="2:10">
      <c r="B530" s="66"/>
      <c r="C530" s="66"/>
      <c r="D530" s="66"/>
      <c r="E530" s="68"/>
      <c r="F530" s="66"/>
      <c r="G530" s="66"/>
      <c r="H530" s="66"/>
      <c r="I530" s="66"/>
      <c r="J530" s="66"/>
    </row>
    <row r="531" spans="2:10">
      <c r="B531" s="66"/>
      <c r="C531" s="66"/>
      <c r="D531" s="66"/>
      <c r="E531" s="68"/>
      <c r="F531" s="66"/>
      <c r="G531" s="66"/>
      <c r="H531" s="66"/>
      <c r="I531" s="66"/>
      <c r="J531" s="66"/>
    </row>
    <row r="532" spans="2:10">
      <c r="B532" s="66"/>
      <c r="C532" s="66"/>
      <c r="D532" s="66"/>
      <c r="E532" s="68"/>
      <c r="F532" s="66"/>
      <c r="G532" s="66"/>
      <c r="H532" s="66"/>
      <c r="I532" s="66"/>
      <c r="J532" s="66"/>
    </row>
    <row r="533" spans="2:10">
      <c r="B533" s="66"/>
      <c r="C533" s="66"/>
      <c r="D533" s="66"/>
      <c r="E533" s="68"/>
      <c r="F533" s="66"/>
      <c r="G533" s="66"/>
      <c r="H533" s="66"/>
      <c r="I533" s="66"/>
      <c r="J533" s="66"/>
    </row>
    <row r="534" spans="2:10">
      <c r="B534" s="66"/>
      <c r="C534" s="66"/>
      <c r="D534" s="66"/>
      <c r="E534" s="68"/>
      <c r="F534" s="66"/>
      <c r="G534" s="66"/>
      <c r="H534" s="66"/>
      <c r="I534" s="66"/>
      <c r="J534" s="66"/>
    </row>
    <row r="535" spans="2:10">
      <c r="B535" s="66"/>
      <c r="C535" s="66"/>
      <c r="D535" s="66"/>
      <c r="E535" s="68"/>
      <c r="F535" s="66"/>
      <c r="G535" s="66"/>
      <c r="H535" s="66"/>
      <c r="I535" s="66"/>
      <c r="J535" s="66"/>
    </row>
    <row r="536" spans="2:10">
      <c r="B536" s="66"/>
      <c r="C536" s="66"/>
      <c r="D536" s="66"/>
      <c r="E536" s="68"/>
      <c r="F536" s="66"/>
      <c r="G536" s="66"/>
      <c r="H536" s="66"/>
      <c r="I536" s="66"/>
      <c r="J536" s="66"/>
    </row>
    <row r="537" spans="2:10">
      <c r="B537" s="66"/>
      <c r="C537" s="66"/>
      <c r="D537" s="66"/>
      <c r="E537" s="68"/>
      <c r="F537" s="66"/>
      <c r="G537" s="66"/>
      <c r="H537" s="66"/>
      <c r="I537" s="66"/>
      <c r="J537" s="66"/>
    </row>
    <row r="538" spans="2:10">
      <c r="B538" s="66"/>
      <c r="C538" s="66"/>
      <c r="D538" s="66"/>
      <c r="E538" s="68"/>
      <c r="F538" s="66"/>
      <c r="G538" s="66"/>
      <c r="H538" s="66"/>
      <c r="I538" s="66"/>
      <c r="J538" s="66"/>
    </row>
    <row r="539" spans="2:10">
      <c r="B539" s="66"/>
      <c r="C539" s="66"/>
      <c r="D539" s="66"/>
      <c r="E539" s="68"/>
      <c r="F539" s="66"/>
      <c r="G539" s="66"/>
      <c r="H539" s="66"/>
      <c r="I539" s="66"/>
      <c r="J539" s="66"/>
    </row>
    <row r="540" spans="2:10">
      <c r="B540" s="66"/>
      <c r="C540" s="66"/>
      <c r="D540" s="66"/>
      <c r="E540" s="68"/>
      <c r="F540" s="66"/>
      <c r="G540" s="66"/>
      <c r="H540" s="66"/>
      <c r="I540" s="66"/>
      <c r="J540" s="66"/>
    </row>
    <row r="541" spans="2:10">
      <c r="B541" s="66"/>
      <c r="C541" s="66"/>
      <c r="D541" s="66"/>
      <c r="E541" s="68"/>
      <c r="F541" s="66"/>
      <c r="G541" s="66"/>
      <c r="H541" s="66"/>
      <c r="I541" s="66"/>
      <c r="J541" s="66"/>
    </row>
    <row r="542" spans="2:10">
      <c r="B542" s="66"/>
      <c r="C542" s="66"/>
      <c r="D542" s="66"/>
      <c r="E542" s="68"/>
      <c r="F542" s="66"/>
      <c r="G542" s="66"/>
      <c r="H542" s="66"/>
      <c r="I542" s="66"/>
      <c r="J542" s="66"/>
    </row>
    <row r="543" spans="2:10">
      <c r="B543" s="66"/>
      <c r="C543" s="66"/>
      <c r="D543" s="66"/>
      <c r="E543" s="68"/>
      <c r="F543" s="66"/>
      <c r="G543" s="66"/>
      <c r="H543" s="66"/>
      <c r="I543" s="66"/>
      <c r="J543" s="66"/>
    </row>
    <row r="544" spans="2:10">
      <c r="B544" s="66"/>
      <c r="C544" s="66"/>
      <c r="D544" s="66"/>
      <c r="E544" s="68"/>
      <c r="F544" s="66"/>
      <c r="G544" s="66"/>
      <c r="H544" s="66"/>
      <c r="I544" s="66"/>
      <c r="J544" s="66"/>
    </row>
    <row r="545" spans="2:10">
      <c r="B545" s="66"/>
      <c r="C545" s="66"/>
      <c r="D545" s="66"/>
      <c r="E545" s="68"/>
      <c r="F545" s="66"/>
      <c r="G545" s="66"/>
      <c r="H545" s="66"/>
      <c r="I545" s="66"/>
      <c r="J545" s="66"/>
    </row>
    <row r="546" spans="2:10">
      <c r="B546" s="66"/>
      <c r="C546" s="66"/>
      <c r="D546" s="66"/>
      <c r="E546" s="68"/>
      <c r="F546" s="66"/>
      <c r="G546" s="66"/>
      <c r="H546" s="66"/>
      <c r="I546" s="66"/>
      <c r="J546" s="66"/>
    </row>
    <row r="547" spans="2:10">
      <c r="B547" s="66"/>
      <c r="C547" s="66"/>
      <c r="D547" s="66"/>
      <c r="E547" s="68"/>
      <c r="F547" s="66"/>
      <c r="G547" s="66"/>
      <c r="H547" s="66"/>
      <c r="I547" s="66"/>
      <c r="J547" s="66"/>
    </row>
    <row r="548" spans="2:10">
      <c r="B548" s="66"/>
      <c r="C548" s="66"/>
      <c r="D548" s="66"/>
      <c r="E548" s="68"/>
      <c r="F548" s="66"/>
      <c r="G548" s="66"/>
      <c r="H548" s="66"/>
      <c r="I548" s="66"/>
      <c r="J548" s="66"/>
    </row>
    <row r="549" spans="2:10">
      <c r="B549" s="66"/>
      <c r="C549" s="66"/>
      <c r="D549" s="66"/>
      <c r="E549" s="68"/>
      <c r="F549" s="66"/>
      <c r="G549" s="66"/>
      <c r="H549" s="66"/>
      <c r="I549" s="66"/>
      <c r="J549" s="66"/>
    </row>
    <row r="550" spans="2:10">
      <c r="B550" s="66"/>
      <c r="C550" s="66"/>
      <c r="D550" s="66"/>
      <c r="E550" s="68"/>
      <c r="F550" s="66"/>
      <c r="G550" s="66"/>
      <c r="H550" s="66"/>
      <c r="I550" s="66"/>
      <c r="J550" s="66"/>
    </row>
    <row r="551" spans="2:10">
      <c r="B551" s="66"/>
      <c r="C551" s="66"/>
      <c r="D551" s="66"/>
      <c r="E551" s="68"/>
      <c r="F551" s="66"/>
      <c r="G551" s="66"/>
      <c r="H551" s="66"/>
      <c r="I551" s="66"/>
      <c r="J551" s="66"/>
    </row>
    <row r="552" spans="2:10">
      <c r="B552" s="66"/>
      <c r="C552" s="66"/>
      <c r="D552" s="66"/>
      <c r="E552" s="68"/>
      <c r="F552" s="66"/>
      <c r="G552" s="66"/>
      <c r="H552" s="66"/>
      <c r="I552" s="66"/>
      <c r="J552" s="66"/>
    </row>
    <row r="553" spans="2:10">
      <c r="B553" s="66"/>
      <c r="C553" s="66"/>
      <c r="D553" s="66"/>
      <c r="E553" s="68"/>
      <c r="F553" s="66"/>
      <c r="G553" s="66"/>
      <c r="H553" s="66"/>
      <c r="I553" s="66"/>
      <c r="J553" s="66"/>
    </row>
    <row r="554" spans="2:10">
      <c r="B554" s="66"/>
      <c r="C554" s="66"/>
      <c r="D554" s="66"/>
      <c r="E554" s="68"/>
      <c r="F554" s="66"/>
      <c r="G554" s="66"/>
      <c r="H554" s="66"/>
      <c r="I554" s="66"/>
      <c r="J554" s="66"/>
    </row>
    <row r="555" spans="2:10">
      <c r="B555" s="66"/>
      <c r="C555" s="66"/>
      <c r="D555" s="66"/>
      <c r="E555" s="68"/>
      <c r="F555" s="66"/>
      <c r="G555" s="66"/>
      <c r="H555" s="66"/>
      <c r="I555" s="66"/>
      <c r="J555" s="66"/>
    </row>
    <row r="556" spans="2:10">
      <c r="B556" s="66"/>
      <c r="C556" s="66"/>
      <c r="D556" s="66"/>
      <c r="E556" s="68"/>
      <c r="F556" s="66"/>
      <c r="G556" s="66"/>
      <c r="H556" s="66"/>
      <c r="I556" s="66"/>
      <c r="J556" s="66"/>
    </row>
    <row r="557" spans="2:10">
      <c r="B557" s="66"/>
      <c r="C557" s="66"/>
      <c r="D557" s="66"/>
      <c r="E557" s="68"/>
      <c r="F557" s="66"/>
      <c r="G557" s="66"/>
      <c r="H557" s="66"/>
      <c r="I557" s="66"/>
      <c r="J557" s="66"/>
    </row>
    <row r="558" spans="2:10">
      <c r="B558" s="66"/>
      <c r="C558" s="66"/>
      <c r="D558" s="66"/>
      <c r="E558" s="68"/>
      <c r="F558" s="66"/>
      <c r="G558" s="66"/>
      <c r="H558" s="66"/>
      <c r="I558" s="66"/>
      <c r="J558" s="66"/>
    </row>
    <row r="559" spans="2:10">
      <c r="B559" s="66"/>
      <c r="C559" s="66"/>
      <c r="D559" s="66"/>
      <c r="E559" s="68"/>
      <c r="F559" s="66"/>
      <c r="G559" s="66"/>
      <c r="H559" s="66"/>
      <c r="I559" s="66"/>
      <c r="J559" s="66"/>
    </row>
    <row r="560" spans="2:10">
      <c r="B560" s="66"/>
      <c r="C560" s="66"/>
      <c r="D560" s="66"/>
      <c r="E560" s="68"/>
      <c r="F560" s="66"/>
      <c r="G560" s="66"/>
      <c r="H560" s="66"/>
      <c r="I560" s="66"/>
      <c r="J560" s="66"/>
    </row>
    <row r="561" spans="2:10">
      <c r="B561" s="66"/>
      <c r="C561" s="66"/>
      <c r="D561" s="66"/>
      <c r="E561" s="68"/>
      <c r="F561" s="66"/>
      <c r="G561" s="66"/>
      <c r="H561" s="66"/>
      <c r="I561" s="66"/>
      <c r="J561" s="66"/>
    </row>
    <row r="562" spans="2:10">
      <c r="B562" s="66"/>
      <c r="C562" s="66"/>
      <c r="D562" s="66"/>
      <c r="E562" s="68"/>
      <c r="F562" s="66"/>
      <c r="G562" s="66"/>
      <c r="H562" s="66"/>
      <c r="I562" s="66"/>
      <c r="J562" s="66"/>
    </row>
    <row r="563" spans="2:10">
      <c r="B563" s="66"/>
      <c r="C563" s="66"/>
      <c r="D563" s="66"/>
      <c r="E563" s="68"/>
      <c r="F563" s="66"/>
      <c r="G563" s="66"/>
      <c r="H563" s="66"/>
      <c r="I563" s="66"/>
      <c r="J563" s="66"/>
    </row>
    <row r="564" spans="2:10">
      <c r="B564" s="66"/>
      <c r="C564" s="66"/>
      <c r="D564" s="66"/>
      <c r="E564" s="68"/>
      <c r="F564" s="66"/>
      <c r="G564" s="66"/>
      <c r="H564" s="66"/>
      <c r="I564" s="66"/>
      <c r="J564" s="66"/>
    </row>
    <row r="565" spans="2:10">
      <c r="B565" s="66"/>
      <c r="C565" s="66"/>
      <c r="D565" s="66"/>
      <c r="E565" s="68"/>
      <c r="F565" s="66"/>
      <c r="G565" s="66"/>
      <c r="H565" s="66"/>
      <c r="I565" s="66"/>
      <c r="J565" s="66"/>
    </row>
    <row r="566" spans="2:10">
      <c r="B566" s="66"/>
      <c r="C566" s="66"/>
      <c r="D566" s="66"/>
      <c r="E566" s="68"/>
      <c r="F566" s="66"/>
      <c r="G566" s="66"/>
      <c r="H566" s="66"/>
      <c r="I566" s="66"/>
      <c r="J566" s="66"/>
    </row>
    <row r="567" spans="2:10">
      <c r="B567" s="66"/>
      <c r="C567" s="66"/>
      <c r="D567" s="66"/>
      <c r="E567" s="68"/>
      <c r="F567" s="66"/>
      <c r="G567" s="66"/>
      <c r="H567" s="66"/>
      <c r="I567" s="66"/>
      <c r="J567" s="66"/>
    </row>
    <row r="568" spans="2:10">
      <c r="B568" s="66"/>
      <c r="C568" s="66"/>
      <c r="D568" s="66"/>
      <c r="E568" s="68"/>
      <c r="F568" s="66"/>
      <c r="G568" s="66"/>
      <c r="H568" s="66"/>
      <c r="I568" s="66"/>
      <c r="J568" s="66"/>
    </row>
    <row r="569" spans="2:10">
      <c r="B569" s="66"/>
      <c r="C569" s="66"/>
      <c r="D569" s="66"/>
      <c r="E569" s="68"/>
      <c r="F569" s="66"/>
      <c r="G569" s="66"/>
      <c r="H569" s="66"/>
      <c r="I569" s="66"/>
      <c r="J569" s="66"/>
    </row>
    <row r="570" spans="2:10">
      <c r="B570" s="66"/>
      <c r="C570" s="66"/>
      <c r="D570" s="66"/>
      <c r="E570" s="68"/>
      <c r="F570" s="66"/>
      <c r="G570" s="66"/>
      <c r="H570" s="66"/>
      <c r="I570" s="66"/>
      <c r="J570" s="66"/>
    </row>
    <row r="571" spans="2:10">
      <c r="B571" s="66"/>
      <c r="C571" s="66"/>
      <c r="D571" s="66"/>
      <c r="E571" s="68"/>
      <c r="F571" s="66"/>
      <c r="G571" s="66"/>
      <c r="H571" s="66"/>
      <c r="I571" s="66"/>
      <c r="J571" s="66"/>
    </row>
    <row r="572" spans="2:10">
      <c r="B572" s="66"/>
      <c r="C572" s="66"/>
      <c r="D572" s="66"/>
      <c r="E572" s="68"/>
      <c r="F572" s="66"/>
      <c r="G572" s="66"/>
      <c r="H572" s="66"/>
      <c r="I572" s="66"/>
      <c r="J572" s="66"/>
    </row>
    <row r="573" spans="2:10">
      <c r="B573" s="66"/>
      <c r="C573" s="66"/>
      <c r="D573" s="66"/>
      <c r="E573" s="68"/>
      <c r="F573" s="66"/>
      <c r="G573" s="66"/>
      <c r="H573" s="66"/>
      <c r="I573" s="66"/>
      <c r="J573" s="66"/>
    </row>
    <row r="574" spans="2:10">
      <c r="B574" s="66"/>
      <c r="C574" s="66"/>
      <c r="D574" s="66"/>
      <c r="E574" s="68"/>
      <c r="F574" s="66"/>
      <c r="G574" s="66"/>
      <c r="H574" s="66"/>
      <c r="I574" s="66"/>
      <c r="J574" s="66"/>
    </row>
    <row r="575" spans="2:10">
      <c r="B575" s="66"/>
      <c r="C575" s="66"/>
      <c r="D575" s="66"/>
      <c r="E575" s="68"/>
      <c r="F575" s="66"/>
      <c r="G575" s="66"/>
      <c r="H575" s="66"/>
      <c r="I575" s="66"/>
      <c r="J575" s="66"/>
    </row>
    <row r="576" spans="2:10">
      <c r="B576" s="66"/>
      <c r="C576" s="66"/>
      <c r="D576" s="66"/>
      <c r="E576" s="68"/>
      <c r="F576" s="66"/>
      <c r="G576" s="66"/>
      <c r="H576" s="66"/>
      <c r="I576" s="66"/>
      <c r="J576" s="66"/>
    </row>
    <row r="577" spans="2:10">
      <c r="B577" s="66"/>
      <c r="C577" s="66"/>
      <c r="D577" s="66"/>
      <c r="E577" s="68"/>
      <c r="F577" s="66"/>
      <c r="G577" s="66"/>
      <c r="H577" s="66"/>
      <c r="I577" s="66"/>
      <c r="J577" s="66"/>
    </row>
    <row r="578" spans="2:10">
      <c r="B578" s="66"/>
      <c r="C578" s="66"/>
      <c r="D578" s="66"/>
      <c r="E578" s="68"/>
      <c r="F578" s="66"/>
      <c r="G578" s="66"/>
      <c r="H578" s="66"/>
      <c r="I578" s="66"/>
      <c r="J578" s="66"/>
    </row>
    <row r="579" spans="2:10">
      <c r="B579" s="66"/>
      <c r="C579" s="66"/>
      <c r="D579" s="66"/>
      <c r="E579" s="68"/>
      <c r="F579" s="66"/>
      <c r="G579" s="66"/>
      <c r="H579" s="66"/>
      <c r="I579" s="66"/>
      <c r="J579" s="66"/>
    </row>
    <row r="580" spans="2:10">
      <c r="B580" s="66"/>
      <c r="C580" s="66"/>
      <c r="D580" s="66"/>
      <c r="E580" s="68"/>
      <c r="F580" s="66"/>
      <c r="G580" s="66"/>
      <c r="H580" s="66"/>
      <c r="I580" s="66"/>
      <c r="J580" s="66"/>
    </row>
    <row r="581" spans="2:10">
      <c r="B581" s="66"/>
      <c r="C581" s="66"/>
      <c r="D581" s="66"/>
      <c r="E581" s="68"/>
      <c r="F581" s="66"/>
      <c r="G581" s="66"/>
      <c r="H581" s="66"/>
      <c r="I581" s="66"/>
      <c r="J581" s="66"/>
    </row>
    <row r="582" spans="2:10">
      <c r="B582" s="66"/>
      <c r="C582" s="66"/>
      <c r="D582" s="66"/>
      <c r="E582" s="68"/>
      <c r="F582" s="66"/>
      <c r="G582" s="66"/>
      <c r="H582" s="66"/>
      <c r="I582" s="66"/>
      <c r="J582" s="66"/>
    </row>
    <row r="583" spans="2:10">
      <c r="B583" s="66"/>
      <c r="C583" s="66"/>
      <c r="D583" s="66"/>
      <c r="E583" s="68"/>
      <c r="F583" s="66"/>
      <c r="G583" s="66"/>
      <c r="H583" s="66"/>
      <c r="I583" s="66"/>
      <c r="J583" s="66"/>
    </row>
    <row r="584" spans="2:10">
      <c r="B584" s="66"/>
      <c r="C584" s="66"/>
      <c r="D584" s="66"/>
      <c r="E584" s="68"/>
      <c r="F584" s="66"/>
      <c r="G584" s="66"/>
      <c r="H584" s="66"/>
      <c r="I584" s="66"/>
      <c r="J584" s="66"/>
    </row>
    <row r="585" spans="2:10">
      <c r="B585" s="66"/>
      <c r="C585" s="66"/>
      <c r="D585" s="66"/>
      <c r="E585" s="68"/>
      <c r="F585" s="66"/>
      <c r="G585" s="66"/>
      <c r="H585" s="66"/>
      <c r="I585" s="66"/>
      <c r="J585" s="66"/>
    </row>
    <row r="586" spans="2:10">
      <c r="B586" s="66"/>
      <c r="C586" s="66"/>
      <c r="D586" s="66"/>
      <c r="E586" s="68"/>
      <c r="F586" s="66"/>
      <c r="G586" s="66"/>
      <c r="H586" s="66"/>
      <c r="I586" s="66"/>
      <c r="J586" s="66"/>
    </row>
    <row r="587" spans="2:10">
      <c r="B587" s="66"/>
      <c r="C587" s="66"/>
      <c r="D587" s="66"/>
      <c r="E587" s="68"/>
      <c r="F587" s="66"/>
      <c r="G587" s="66"/>
      <c r="H587" s="66"/>
      <c r="I587" s="66"/>
      <c r="J587" s="66"/>
    </row>
  </sheetData>
  <sheetProtection formatCells="0" formatColumns="0" formatRows="0" sort="0" autoFilter="0" pivotTables="0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112"/>
  <sheetViews>
    <sheetView showGridLines="0" workbookViewId="0">
      <pane ySplit="1" topLeftCell="A2" activePane="bottomLeft" state="frozen"/>
      <selection pane="bottomLeft"/>
    </sheetView>
  </sheetViews>
  <sheetFormatPr defaultColWidth="8.88671875" defaultRowHeight="14.4" outlineLevelCol="1"/>
  <cols>
    <col min="1" max="1" width="12.44140625" bestFit="1" customWidth="1"/>
    <col min="2" max="2" width="24" customWidth="1"/>
    <col min="3" max="3" width="33.44140625" bestFit="1" customWidth="1"/>
    <col min="4" max="4" width="9.44140625" bestFit="1" customWidth="1"/>
    <col min="5" max="5" width="11.6640625" bestFit="1" customWidth="1"/>
    <col min="6" max="7" width="10.88671875" hidden="1" customWidth="1" outlineLevel="1"/>
    <col min="8" max="8" width="11.88671875" hidden="1" customWidth="1" outlineLevel="1"/>
    <col min="9" max="14" width="10.88671875" hidden="1" customWidth="1" outlineLevel="1"/>
    <col min="15" max="18" width="11.88671875" hidden="1" customWidth="1" outlineLevel="1"/>
    <col min="19" max="19" width="13.6640625" hidden="1" customWidth="1" outlineLevel="1"/>
    <col min="20" max="20" width="16.33203125" hidden="1" customWidth="1" outlineLevel="1"/>
    <col min="21" max="21" width="10.88671875" hidden="1" customWidth="1" outlineLevel="1"/>
    <col min="22" max="23" width="9.88671875" hidden="1" customWidth="1" outlineLevel="1"/>
    <col min="24" max="26" width="8.6640625" hidden="1" customWidth="1" outlineLevel="1"/>
    <col min="27" max="27" width="10.88671875" bestFit="1" customWidth="1" collapsed="1"/>
    <col min="28" max="28" width="9.109375" bestFit="1" customWidth="1"/>
    <col min="29" max="29" width="13.6640625" bestFit="1" customWidth="1"/>
    <col min="30" max="30" width="14.88671875" bestFit="1" customWidth="1"/>
    <col min="31" max="31" width="10.44140625" bestFit="1" customWidth="1"/>
    <col min="32" max="32" width="14.109375" bestFit="1" customWidth="1"/>
    <col min="33" max="33" width="15" bestFit="1" customWidth="1"/>
    <col min="34" max="34" width="6.109375" bestFit="1" customWidth="1"/>
    <col min="35" max="36" width="12" hidden="1" customWidth="1" outlineLevel="1"/>
    <col min="37" max="37" width="13.44140625" hidden="1" customWidth="1" outlineLevel="1"/>
    <col min="38" max="38" width="16.88671875" hidden="1" customWidth="1" outlineLevel="1"/>
    <col min="39" max="39" width="31.44140625" hidden="1" customWidth="1" outlineLevel="1"/>
    <col min="40" max="40" width="21.44140625" hidden="1" customWidth="1" outlineLevel="1"/>
    <col min="41" max="41" width="15" hidden="1" customWidth="1" outlineLevel="1"/>
    <col min="42" max="42" width="6.88671875" hidden="1" customWidth="1" outlineLevel="1"/>
    <col min="43" max="43" width="15" hidden="1" customWidth="1" outlineLevel="1"/>
    <col min="44" max="44" width="12" hidden="1" customWidth="1" outlineLevel="1"/>
    <col min="45" max="45" width="17.88671875" hidden="1" customWidth="1" outlineLevel="1"/>
    <col min="46" max="46" width="21.109375" hidden="1" customWidth="1" outlineLevel="1"/>
    <col min="47" max="47" width="35.6640625" hidden="1" customWidth="1" outlineLevel="1"/>
    <col min="48" max="48" width="25.6640625" hidden="1" customWidth="1" outlineLevel="1"/>
    <col min="49" max="49" width="19.33203125" hidden="1" customWidth="1" outlineLevel="1"/>
    <col min="50" max="50" width="11" hidden="1" customWidth="1" outlineLevel="1"/>
    <col min="51" max="51" width="18.88671875" hidden="1" customWidth="1" outlineLevel="1"/>
    <col min="52" max="52" width="15.88671875" hidden="1" customWidth="1" outlineLevel="1"/>
    <col min="53" max="53" width="21.6640625" hidden="1" customWidth="1" outlineLevel="1"/>
    <col min="54" max="54" width="25" hidden="1" customWidth="1" outlineLevel="1"/>
    <col min="55" max="55" width="39.44140625" hidden="1" customWidth="1" outlineLevel="1"/>
    <col min="56" max="56" width="29.44140625" hidden="1" customWidth="1" outlineLevel="1"/>
    <col min="57" max="57" width="23.109375" hidden="1" customWidth="1" outlineLevel="1"/>
    <col min="58" max="58" width="14.88671875" hidden="1" customWidth="1" outlineLevel="1"/>
    <col min="59" max="59" width="12.44140625" bestFit="1" customWidth="1" collapsed="1"/>
  </cols>
  <sheetData>
    <row r="1" spans="1:59">
      <c r="A1" s="11" t="s">
        <v>0</v>
      </c>
      <c r="B1" s="16" t="s">
        <v>1</v>
      </c>
      <c r="C1" s="16" t="s">
        <v>2</v>
      </c>
      <c r="D1" s="11" t="s">
        <v>3</v>
      </c>
      <c r="E1" s="11" t="s">
        <v>4</v>
      </c>
      <c r="F1" s="11" t="s">
        <v>7304</v>
      </c>
      <c r="G1" s="11" t="s">
        <v>7305</v>
      </c>
      <c r="H1" s="11" t="s">
        <v>7306</v>
      </c>
      <c r="I1" s="11" t="s">
        <v>7307</v>
      </c>
      <c r="J1" s="11" t="s">
        <v>7308</v>
      </c>
      <c r="K1" s="11" t="s">
        <v>7309</v>
      </c>
      <c r="L1" s="11" t="s">
        <v>7310</v>
      </c>
      <c r="M1" s="11" t="s">
        <v>7311</v>
      </c>
      <c r="N1" s="11" t="s">
        <v>7312</v>
      </c>
      <c r="O1" s="11" t="s">
        <v>7313</v>
      </c>
      <c r="P1" s="11" t="s">
        <v>7314</v>
      </c>
      <c r="Q1" s="11" t="s">
        <v>7315</v>
      </c>
      <c r="R1" s="11" t="s">
        <v>7316</v>
      </c>
      <c r="S1" s="11" t="s">
        <v>7317</v>
      </c>
      <c r="T1" s="11" t="s">
        <v>7318</v>
      </c>
      <c r="U1" s="11" t="s">
        <v>7319</v>
      </c>
      <c r="V1" s="11" t="s">
        <v>7320</v>
      </c>
      <c r="W1" s="11" t="s">
        <v>7321</v>
      </c>
      <c r="X1" s="11" t="s">
        <v>7322</v>
      </c>
      <c r="Y1" s="11" t="s">
        <v>7323</v>
      </c>
      <c r="Z1" s="11" t="s">
        <v>7324</v>
      </c>
      <c r="AA1" s="11" t="s">
        <v>7722</v>
      </c>
      <c r="AB1" s="11" t="s">
        <v>7723</v>
      </c>
      <c r="AC1" s="11" t="s">
        <v>7724</v>
      </c>
      <c r="AD1" s="11" t="s">
        <v>7725</v>
      </c>
      <c r="AE1" s="11" t="s">
        <v>7924</v>
      </c>
      <c r="AF1" s="11" t="s">
        <v>7932</v>
      </c>
      <c r="AG1" s="11" t="s">
        <v>7726</v>
      </c>
      <c r="AH1" s="12" t="s">
        <v>7732</v>
      </c>
      <c r="AI1" s="13" t="s">
        <v>7722</v>
      </c>
      <c r="AJ1" s="13" t="s">
        <v>7723</v>
      </c>
      <c r="AK1" s="13" t="s">
        <v>7724</v>
      </c>
      <c r="AL1" s="13" t="s">
        <v>7725</v>
      </c>
      <c r="AM1" s="13" t="s">
        <v>7924</v>
      </c>
      <c r="AN1" s="13" t="s">
        <v>7932</v>
      </c>
      <c r="AO1" s="13" t="s">
        <v>7726</v>
      </c>
      <c r="AP1" s="13" t="s">
        <v>7732</v>
      </c>
      <c r="AQ1" s="13" t="s">
        <v>7735</v>
      </c>
      <c r="AR1" s="13" t="s">
        <v>7736</v>
      </c>
      <c r="AS1" s="13" t="s">
        <v>7737</v>
      </c>
      <c r="AT1" s="13" t="s">
        <v>7738</v>
      </c>
      <c r="AU1" s="13" t="s">
        <v>7925</v>
      </c>
      <c r="AV1" s="13" t="s">
        <v>7933</v>
      </c>
      <c r="AW1" s="13" t="s">
        <v>7739</v>
      </c>
      <c r="AX1" s="13" t="s">
        <v>7740</v>
      </c>
      <c r="AY1" s="13" t="s">
        <v>7741</v>
      </c>
      <c r="AZ1" s="13" t="s">
        <v>7742</v>
      </c>
      <c r="BA1" s="13" t="s">
        <v>7743</v>
      </c>
      <c r="BB1" s="13" t="s">
        <v>7744</v>
      </c>
      <c r="BC1" s="13" t="s">
        <v>7934</v>
      </c>
      <c r="BD1" s="13" t="s">
        <v>7935</v>
      </c>
      <c r="BE1" s="13" t="s">
        <v>7745</v>
      </c>
      <c r="BF1" s="13" t="s">
        <v>7746</v>
      </c>
      <c r="BG1" s="11" t="s">
        <v>7756</v>
      </c>
    </row>
    <row r="2" spans="1:59">
      <c r="A2" s="1" t="s">
        <v>7325</v>
      </c>
      <c r="B2" s="1" t="s">
        <v>208</v>
      </c>
      <c r="C2" s="1" t="s">
        <v>209</v>
      </c>
      <c r="D2" s="1" t="s">
        <v>7</v>
      </c>
      <c r="E2" s="1" t="s">
        <v>210</v>
      </c>
      <c r="F2" s="2">
        <v>295237</v>
      </c>
      <c r="G2" s="2">
        <v>1875</v>
      </c>
      <c r="H2" s="2">
        <v>272</v>
      </c>
      <c r="I2" s="2">
        <v>22874</v>
      </c>
      <c r="J2" s="2">
        <v>105208</v>
      </c>
      <c r="K2" s="2">
        <v>41463</v>
      </c>
      <c r="L2" s="2">
        <v>1204</v>
      </c>
      <c r="M2" s="2">
        <v>249</v>
      </c>
      <c r="N2" s="2">
        <v>102</v>
      </c>
      <c r="O2" s="2">
        <v>1841</v>
      </c>
      <c r="P2" s="2">
        <v>857</v>
      </c>
      <c r="Q2" s="2">
        <v>130</v>
      </c>
      <c r="R2" s="2">
        <v>355</v>
      </c>
      <c r="S2" s="5">
        <v>49384400</v>
      </c>
      <c r="T2" s="5">
        <v>2526260000</v>
      </c>
      <c r="U2" s="2">
        <v>1849</v>
      </c>
      <c r="V2" s="2">
        <v>1935</v>
      </c>
      <c r="W2" s="2">
        <v>65</v>
      </c>
      <c r="X2" s="2">
        <v>7090</v>
      </c>
      <c r="Y2" s="2">
        <v>1245</v>
      </c>
      <c r="Z2" s="2">
        <v>4760</v>
      </c>
      <c r="AA2" s="9">
        <f>F2</f>
        <v>295237</v>
      </c>
      <c r="AB2" s="9">
        <f>I2-G2-H2</f>
        <v>20727</v>
      </c>
      <c r="AC2" s="9">
        <f>L2+M2+N2+O2+P2+Q2+R2</f>
        <v>4738</v>
      </c>
      <c r="AD2" s="9">
        <f>R2</f>
        <v>355</v>
      </c>
      <c r="AE2" s="44">
        <f>IF(ISERROR(((K2^2)*SUM(J:J))/((SUM(K:K)^2)*J2)), 0, ((K2^2)*SUM(J:J))/((SUM(K:K)^2)*J2))</f>
        <v>1.1412176099554389E-3</v>
      </c>
      <c r="AF2" s="9">
        <f>-IF((W2+V2-X2)&gt;0, 0, (W2+V2-X2))</f>
        <v>5090</v>
      </c>
      <c r="AG2" s="9">
        <f t="shared" ref="AG2:AG65" si="0">Y2+Z2</f>
        <v>6005</v>
      </c>
      <c r="AH2" s="44">
        <f>(K2*SUM(J:J)*AG2)/(J2*SUM(K:K)*SUM(AG:AG))</f>
        <v>8.8059467509536238E-4</v>
      </c>
      <c r="AI2">
        <f>(AA2/'Totals and Drop Down Lists'!W$6)*Inputs!E$37</f>
        <v>267821.41238570353</v>
      </c>
      <c r="AJ2">
        <f>AB2/'Totals and Drop Down Lists'!X$6*Inputs!F$37</f>
        <v>68199.85513700264</v>
      </c>
      <c r="AK2">
        <f>AC2/'Totals and Drop Down Lists'!Y$6*Inputs!G$37</f>
        <v>31234.496431564541</v>
      </c>
      <c r="AL2">
        <f>AD2/'Totals and Drop Down Lists'!Z$6*Inputs!H$37</f>
        <v>2846.2129508478306</v>
      </c>
      <c r="AM2">
        <f>AE2/'Totals and Drop Down Lists'!AA$6*Inputs!I$37</f>
        <v>142069.43888092128</v>
      </c>
      <c r="AN2">
        <f>AF2/'Totals and Drop Down Lists'!AB$6*Inputs!J$37</f>
        <v>101579.56808435475</v>
      </c>
      <c r="AO2">
        <f>AG2/'Totals and Drop Down Lists'!AC$6*Inputs!K$37</f>
        <v>111834.57495544516</v>
      </c>
      <c r="AP2">
        <f>AH2/'Totals and Drop Down Lists'!AD$6*Inputs!L$37</f>
        <v>207230.26479988228</v>
      </c>
      <c r="AQ2">
        <f>IF(OR($D2="51",$D2="52",$D2="61"),(AA2/'Totals and Drop Down Lists'!W$4)*Inputs!E$38,0)</f>
        <v>0</v>
      </c>
      <c r="AR2">
        <f>IF(OR($D2="51",$D2="52",$D2="61"),(AB2/'Totals and Drop Down Lists'!X$4)*Inputs!F$38,0)</f>
        <v>0</v>
      </c>
      <c r="AS2">
        <f>IF(OR($D2="51",$D2="52",$D2="61"),(AC2/'Totals and Drop Down Lists'!Y$4)*Inputs!G$38,0)</f>
        <v>0</v>
      </c>
      <c r="AT2">
        <f>IF(OR($D2="51",$D2="52",$D2="61"),(AD2/'Totals and Drop Down Lists'!Z$4)*Inputs!H$38,0)</f>
        <v>0</v>
      </c>
      <c r="AU2">
        <f>IF(OR($D2="51",$D2="52",$D2="61"),(AE2/'Totals and Drop Down Lists'!AA$4)*Inputs!I$38,0)</f>
        <v>0</v>
      </c>
      <c r="AV2">
        <f>IF(OR($D2="51",$D2="52",$D2="61"),(AF2/'Totals and Drop Down Lists'!AB$4)*Inputs!J$38,0)</f>
        <v>0</v>
      </c>
      <c r="AW2">
        <f>IF(OR($D2="51",$D2="52",$D2="61"),(AG2/'Totals and Drop Down Lists'!AC$4)*Inputs!K$38,0)</f>
        <v>0</v>
      </c>
      <c r="AX2">
        <f>IF(OR($D2="51",$D2="52",$D2="61"),(AH2/'Totals and Drop Down Lists'!AD$4)*Inputs!L$38,0)</f>
        <v>0</v>
      </c>
      <c r="AY2">
        <f>IF(OR($D2="51",$D2="52",$D2="61"),0,(AA2/'Totals and Drop Down Lists'!W$5)*Inputs!E$39)</f>
        <v>0</v>
      </c>
      <c r="AZ2">
        <f>IF(OR($D2="51",$D2="52",$D2="61"),0,(AB2/'Totals and Drop Down Lists'!X$5)*Inputs!F$39)</f>
        <v>0</v>
      </c>
      <c r="BA2">
        <f>IF(OR($D2="51",$D2="52",$D2="61"),0,(AC2/'Totals and Drop Down Lists'!Y$5)*Inputs!G$39)</f>
        <v>0</v>
      </c>
      <c r="BB2">
        <f>IF(OR($D2="51",$D2="52",$D2="61"),0,(AD2/'Totals and Drop Down Lists'!Z$5)*Inputs!H$39)</f>
        <v>0</v>
      </c>
      <c r="BC2">
        <f>IF(OR($D2="51",$D2="52",$D2="61"),0,(AE2/'Totals and Drop Down Lists'!AA$5)*Inputs!I$39)</f>
        <v>0</v>
      </c>
      <c r="BD2">
        <f>IF(OR($D2="51",$D2="52",$D2="61"),0,(AF2/'Totals and Drop Down Lists'!AB$5)*Inputs!J$39)</f>
        <v>0</v>
      </c>
      <c r="BE2">
        <f>IF(OR($D2="51",$D2="52",$D2="61"),0,(AG2/'Totals and Drop Down Lists'!AC$5)*Inputs!K$39)</f>
        <v>0</v>
      </c>
      <c r="BF2">
        <f>IF(OR($D2="51",$D2="52",$D2="61"),0,(AH2/'Totals and Drop Down Lists'!AD$5)*Inputs!L$39)</f>
        <v>0</v>
      </c>
      <c r="BG2" s="10">
        <f t="shared" ref="BG2:BG65" si="1">SUM(AI2:BF2)</f>
        <v>932815.82362572197</v>
      </c>
    </row>
    <row r="3" spans="1:59" ht="28.8">
      <c r="A3" s="1" t="s">
        <v>7326</v>
      </c>
      <c r="B3" s="1" t="s">
        <v>110</v>
      </c>
      <c r="C3" s="1" t="s">
        <v>111</v>
      </c>
      <c r="D3" s="1" t="s">
        <v>25</v>
      </c>
      <c r="E3" s="1" t="s">
        <v>112</v>
      </c>
      <c r="F3" s="2">
        <v>3141</v>
      </c>
      <c r="G3" s="2">
        <v>5</v>
      </c>
      <c r="H3" s="2">
        <v>0</v>
      </c>
      <c r="I3" s="2">
        <v>523</v>
      </c>
      <c r="J3" s="2">
        <v>435</v>
      </c>
      <c r="K3" s="2">
        <v>197</v>
      </c>
      <c r="L3" s="2">
        <v>5</v>
      </c>
      <c r="M3" s="2">
        <v>2</v>
      </c>
      <c r="N3" s="2">
        <v>0</v>
      </c>
      <c r="O3" s="2">
        <v>7</v>
      </c>
      <c r="P3" s="2">
        <v>1</v>
      </c>
      <c r="Q3" s="2">
        <v>0</v>
      </c>
      <c r="R3" s="2">
        <v>3</v>
      </c>
      <c r="S3" s="2">
        <v>126200</v>
      </c>
      <c r="T3" s="2">
        <v>11726200</v>
      </c>
      <c r="U3" s="2">
        <v>5</v>
      </c>
      <c r="V3" s="2">
        <v>8</v>
      </c>
      <c r="W3" s="2">
        <v>4</v>
      </c>
      <c r="X3" s="2">
        <v>19</v>
      </c>
      <c r="Y3" s="2">
        <v>4</v>
      </c>
      <c r="Z3" s="2">
        <v>10</v>
      </c>
      <c r="AA3" s="9">
        <f t="shared" ref="AA3:AA66" si="2">F3</f>
        <v>3141</v>
      </c>
      <c r="AB3" s="9">
        <f t="shared" ref="AB3:AB66" si="3">I3-G3-H3</f>
        <v>518</v>
      </c>
      <c r="AC3" s="9">
        <f t="shared" ref="AC3:AC66" si="4">L3+M3+N3+O3+P3+Q3+R3</f>
        <v>18</v>
      </c>
      <c r="AD3" s="9">
        <f t="shared" ref="AD3:AD66" si="5">R3</f>
        <v>3</v>
      </c>
      <c r="AE3" s="44">
        <f t="shared" ref="AE3:AE66" si="6">IF(ISERROR(((K3^2)*SUM(J:J))/((SUM(K:K)^2)*J3)), 0, ((K3^2)*SUM(J:J))/((SUM(K:K)^2)*J3))</f>
        <v>6.2307307057947526E-6</v>
      </c>
      <c r="AF3" s="9">
        <f t="shared" ref="AF3:AF66" si="7">-IF((W3+V3-X3)&gt;0, 0, (W3+V3-X3))</f>
        <v>7</v>
      </c>
      <c r="AG3" s="9">
        <f t="shared" si="0"/>
        <v>14</v>
      </c>
      <c r="AH3" s="44">
        <f t="shared" ref="AH3:AH66" si="8">(K3*SUM(J:J)*AG3)/(J3*SUM(K:K)*SUM(AG:AG))</f>
        <v>2.3591529117331966E-6</v>
      </c>
      <c r="AI3">
        <f>AA3/'Totals and Drop Down Lists'!W$6*Inputs!E$37</f>
        <v>2849.3280188577132</v>
      </c>
      <c r="AJ3">
        <f>AB3/'Totals and Drop Down Lists'!X$6*Inputs!F$37</f>
        <v>1704.4205606680832</v>
      </c>
      <c r="AK3">
        <f>AC3/'Totals and Drop Down Lists'!Y$6*Inputs!G$37</f>
        <v>118.66208015368547</v>
      </c>
      <c r="AL3">
        <f>AD3/'Totals and Drop Down Lists'!Z$6*Inputs!H$37</f>
        <v>24.052503809981665</v>
      </c>
      <c r="AM3">
        <f>AE3/'Totals and Drop Down Lists'!AA$6*Inputs!I$37</f>
        <v>775.65961782253896</v>
      </c>
      <c r="AN3">
        <f>AF3/'Totals and Drop Down Lists'!AB$6*Inputs!J$37</f>
        <v>139.69685198241319</v>
      </c>
      <c r="AO3">
        <f>AG3/'Totals and Drop Down Lists'!AC$6*Inputs!K$37</f>
        <v>260.73006650728269</v>
      </c>
      <c r="AP3">
        <f>AH3/'Totals and Drop Down Lists'!AD$6*Inputs!L$37</f>
        <v>555.17924015261656</v>
      </c>
      <c r="AQ3">
        <f>IF(OR($D3="51",$D3="52",$D3="61"),(AA3/'Totals and Drop Down Lists'!W$4)*Inputs!E$38,0)</f>
        <v>0</v>
      </c>
      <c r="AR3">
        <f>IF(OR($D3="51",$D3="52",$D3="61"),(AB3/'Totals and Drop Down Lists'!X$4)*Inputs!F$38,0)</f>
        <v>0</v>
      </c>
      <c r="AS3">
        <f>IF(OR($D3="51",$D3="52",$D3="61"),(AC3/'Totals and Drop Down Lists'!Y$4)*Inputs!G$38,0)</f>
        <v>0</v>
      </c>
      <c r="AT3">
        <f>IF(OR($D3="51",$D3="52",$D3="61"),(AD3/'Totals and Drop Down Lists'!Z$4)*Inputs!H$38,0)</f>
        <v>0</v>
      </c>
      <c r="AU3">
        <f>IF(OR($D3="51",$D3="52",$D3="61"),(AE3/'Totals and Drop Down Lists'!AA$4)*Inputs!I$38,0)</f>
        <v>0</v>
      </c>
      <c r="AV3">
        <f>IF(OR($D3="51",$D3="52",$D3="61"),(AF3/'Totals and Drop Down Lists'!AB$4)*Inputs!J$38,0)</f>
        <v>0</v>
      </c>
      <c r="AW3">
        <f>IF(OR($D3="51",$D3="52",$D3="61"),(AG3/'Totals and Drop Down Lists'!AC$4)*Inputs!K$38,0)</f>
        <v>0</v>
      </c>
      <c r="AX3">
        <f>IF(OR($D3="51",$D3="52",$D3="61"),(AH3/'Totals and Drop Down Lists'!AD$4)*Inputs!L$38,0)</f>
        <v>0</v>
      </c>
      <c r="AY3">
        <f>IF(OR($D3="51",$D3="52",$D3="61"),0,(AA3/'Totals and Drop Down Lists'!W$5)*Inputs!E$39)</f>
        <v>0</v>
      </c>
      <c r="AZ3">
        <f>IF(OR($D3="51",$D3="52",$D3="61"),0,(AB3/'Totals and Drop Down Lists'!X$5)*Inputs!F$39)</f>
        <v>0</v>
      </c>
      <c r="BA3">
        <f>IF(OR($D3="51",$D3="52",$D3="61"),0,(AC3/'Totals and Drop Down Lists'!Y$5)*Inputs!G$39)</f>
        <v>0</v>
      </c>
      <c r="BB3">
        <f>IF(OR($D3="51",$D3="52",$D3="61"),0,(AD3/'Totals and Drop Down Lists'!Z$5)*Inputs!H$39)</f>
        <v>0</v>
      </c>
      <c r="BC3">
        <f>IF(OR($D3="51",$D3="52",$D3="61"),0,(AE3/'Totals and Drop Down Lists'!AA$5)*Inputs!I$39)</f>
        <v>0</v>
      </c>
      <c r="BD3">
        <f>IF(OR($D3="51",$D3="52",$D3="61"),0,(AF3/'Totals and Drop Down Lists'!AB$5)*Inputs!J$39)</f>
        <v>0</v>
      </c>
      <c r="BE3">
        <f>IF(OR($D3="51",$D3="52",$D3="61"),0,(AG3/'Totals and Drop Down Lists'!AC$5)*Inputs!K$39)</f>
        <v>0</v>
      </c>
      <c r="BF3">
        <f>IF(OR($D3="51",$D3="52",$D3="61"),0,(AH3/'Totals and Drop Down Lists'!AD$5)*Inputs!L$39)</f>
        <v>0</v>
      </c>
      <c r="BG3" s="10">
        <f t="shared" si="1"/>
        <v>6427.7289399543142</v>
      </c>
    </row>
    <row r="4" spans="1:59" ht="28.8">
      <c r="A4" s="1" t="s">
        <v>7326</v>
      </c>
      <c r="B4" s="1" t="s">
        <v>110</v>
      </c>
      <c r="C4" s="1" t="s">
        <v>113</v>
      </c>
      <c r="D4" s="1" t="s">
        <v>25</v>
      </c>
      <c r="E4" s="1" t="s">
        <v>114</v>
      </c>
      <c r="F4" s="2">
        <v>5538</v>
      </c>
      <c r="G4" s="2">
        <v>1</v>
      </c>
      <c r="H4" s="2">
        <v>0</v>
      </c>
      <c r="I4" s="2">
        <v>488</v>
      </c>
      <c r="J4" s="2">
        <v>1033</v>
      </c>
      <c r="K4" s="2">
        <v>657</v>
      </c>
      <c r="L4" s="2">
        <v>7</v>
      </c>
      <c r="M4" s="2">
        <v>2</v>
      </c>
      <c r="N4" s="2">
        <v>0</v>
      </c>
      <c r="O4" s="2">
        <v>34</v>
      </c>
      <c r="P4" s="2">
        <v>31</v>
      </c>
      <c r="Q4" s="2">
        <v>18</v>
      </c>
      <c r="R4" s="2">
        <v>153</v>
      </c>
      <c r="S4" s="2">
        <v>565600</v>
      </c>
      <c r="T4" s="2">
        <v>52799000</v>
      </c>
      <c r="U4" s="2">
        <v>81</v>
      </c>
      <c r="V4" s="2">
        <v>33</v>
      </c>
      <c r="W4" s="2">
        <v>42</v>
      </c>
      <c r="X4" s="2">
        <v>57</v>
      </c>
      <c r="Y4" s="2">
        <v>8</v>
      </c>
      <c r="Z4" s="2">
        <v>28</v>
      </c>
      <c r="AA4" s="9">
        <f t="shared" si="2"/>
        <v>5538</v>
      </c>
      <c r="AB4" s="9">
        <f t="shared" si="3"/>
        <v>487</v>
      </c>
      <c r="AC4" s="9">
        <f t="shared" si="4"/>
        <v>245</v>
      </c>
      <c r="AD4" s="9">
        <f t="shared" si="5"/>
        <v>153</v>
      </c>
      <c r="AE4" s="44">
        <f t="shared" si="6"/>
        <v>2.9182749251388349E-5</v>
      </c>
      <c r="AF4" s="9">
        <f t="shared" si="7"/>
        <v>0</v>
      </c>
      <c r="AG4" s="9">
        <f t="shared" si="0"/>
        <v>36</v>
      </c>
      <c r="AH4" s="44">
        <f t="shared" si="8"/>
        <v>8.5195888229108035E-6</v>
      </c>
      <c r="AI4">
        <f>AA4/'Totals and Drop Down Lists'!W$6*Inputs!E$37</f>
        <v>5023.7435747959307</v>
      </c>
      <c r="AJ4">
        <f>AB4/'Totals and Drop Down Lists'!X$6*Inputs!F$37</f>
        <v>1602.418558002619</v>
      </c>
      <c r="AK4">
        <f>AC4/'Totals and Drop Down Lists'!Y$6*Inputs!G$37</f>
        <v>1615.1227576473855</v>
      </c>
      <c r="AL4">
        <f>AD4/'Totals and Drop Down Lists'!Z$6*Inputs!H$37</f>
        <v>1226.6776943090649</v>
      </c>
      <c r="AM4">
        <f>AE4/'Totals and Drop Down Lists'!AA$6*Inputs!I$37</f>
        <v>3632.9414959774904</v>
      </c>
      <c r="AN4">
        <f>AF4/'Totals and Drop Down Lists'!AB$6*Inputs!J$37</f>
        <v>0</v>
      </c>
      <c r="AO4">
        <f>AG4/'Totals and Drop Down Lists'!AC$6*Inputs!K$37</f>
        <v>670.44874244729829</v>
      </c>
      <c r="AP4">
        <f>AH4/'Totals and Drop Down Lists'!AD$6*Inputs!L$37</f>
        <v>2004.914062836832</v>
      </c>
      <c r="AQ4">
        <f>IF(OR($D4="51",$D4="52",$D4="61"),(AA4/'Totals and Drop Down Lists'!W$4)*Inputs!E$38,0)</f>
        <v>0</v>
      </c>
      <c r="AR4">
        <f>IF(OR($D4="51",$D4="52",$D4="61"),(AB4/'Totals and Drop Down Lists'!X$4)*Inputs!F$38,0)</f>
        <v>0</v>
      </c>
      <c r="AS4">
        <f>IF(OR($D4="51",$D4="52",$D4="61"),(AC4/'Totals and Drop Down Lists'!Y$4)*Inputs!G$38,0)</f>
        <v>0</v>
      </c>
      <c r="AT4">
        <f>IF(OR($D4="51",$D4="52",$D4="61"),(AD4/'Totals and Drop Down Lists'!Z$4)*Inputs!H$38,0)</f>
        <v>0</v>
      </c>
      <c r="AU4">
        <f>IF(OR($D4="51",$D4="52",$D4="61"),(AE4/'Totals and Drop Down Lists'!AA$4)*Inputs!I$38,0)</f>
        <v>0</v>
      </c>
      <c r="AV4">
        <f>IF(OR($D4="51",$D4="52",$D4="61"),(AF4/'Totals and Drop Down Lists'!AB$4)*Inputs!J$38,0)</f>
        <v>0</v>
      </c>
      <c r="AW4">
        <f>IF(OR($D4="51",$D4="52",$D4="61"),(AG4/'Totals and Drop Down Lists'!AC$4)*Inputs!K$38,0)</f>
        <v>0</v>
      </c>
      <c r="AX4">
        <f>IF(OR($D4="51",$D4="52",$D4="61"),(AH4/'Totals and Drop Down Lists'!AD$4)*Inputs!L$38,0)</f>
        <v>0</v>
      </c>
      <c r="AY4">
        <f>IF(OR($D4="51",$D4="52",$D4="61"),0,(AA4/'Totals and Drop Down Lists'!W$5)*Inputs!E$39)</f>
        <v>0</v>
      </c>
      <c r="AZ4">
        <f>IF(OR($D4="51",$D4="52",$D4="61"),0,(AB4/'Totals and Drop Down Lists'!X$5)*Inputs!F$39)</f>
        <v>0</v>
      </c>
      <c r="BA4">
        <f>IF(OR($D4="51",$D4="52",$D4="61"),0,(AC4/'Totals and Drop Down Lists'!Y$5)*Inputs!G$39)</f>
        <v>0</v>
      </c>
      <c r="BB4">
        <f>IF(OR($D4="51",$D4="52",$D4="61"),0,(AD4/'Totals and Drop Down Lists'!Z$5)*Inputs!H$39)</f>
        <v>0</v>
      </c>
      <c r="BC4">
        <f>IF(OR($D4="51",$D4="52",$D4="61"),0,(AE4/'Totals and Drop Down Lists'!AA$5)*Inputs!I$39)</f>
        <v>0</v>
      </c>
      <c r="BD4">
        <f>IF(OR($D4="51",$D4="52",$D4="61"),0,(AF4/'Totals and Drop Down Lists'!AB$5)*Inputs!J$39)</f>
        <v>0</v>
      </c>
      <c r="BE4">
        <f>IF(OR($D4="51",$D4="52",$D4="61"),0,(AG4/'Totals and Drop Down Lists'!AC$5)*Inputs!K$39)</f>
        <v>0</v>
      </c>
      <c r="BF4">
        <f>IF(OR($D4="51",$D4="52",$D4="61"),0,(AH4/'Totals and Drop Down Lists'!AD$5)*Inputs!L$39)</f>
        <v>0</v>
      </c>
      <c r="BG4" s="10">
        <f t="shared" si="1"/>
        <v>15776.26688601662</v>
      </c>
    </row>
    <row r="5" spans="1:59" ht="28.8">
      <c r="A5" s="1" t="s">
        <v>7326</v>
      </c>
      <c r="B5" s="1" t="s">
        <v>110</v>
      </c>
      <c r="C5" s="1" t="s">
        <v>115</v>
      </c>
      <c r="D5" s="1" t="s">
        <v>25</v>
      </c>
      <c r="E5" s="1" t="s">
        <v>116</v>
      </c>
      <c r="F5" s="2">
        <v>17356</v>
      </c>
      <c r="G5" s="2">
        <v>31</v>
      </c>
      <c r="H5" s="2">
        <v>16</v>
      </c>
      <c r="I5" s="2">
        <v>3880</v>
      </c>
      <c r="J5" s="2">
        <v>4358</v>
      </c>
      <c r="K5" s="2">
        <v>1562</v>
      </c>
      <c r="L5" s="2">
        <v>480</v>
      </c>
      <c r="M5" s="2">
        <v>338</v>
      </c>
      <c r="N5" s="2">
        <v>226</v>
      </c>
      <c r="O5" s="2">
        <v>227</v>
      </c>
      <c r="P5" s="2">
        <v>162</v>
      </c>
      <c r="Q5" s="2">
        <v>128</v>
      </c>
      <c r="R5" s="2">
        <v>43</v>
      </c>
      <c r="S5" s="2">
        <v>1441500</v>
      </c>
      <c r="T5" s="2">
        <v>99427100</v>
      </c>
      <c r="U5" s="2">
        <v>119</v>
      </c>
      <c r="V5" s="2">
        <v>48</v>
      </c>
      <c r="W5" s="2">
        <v>39</v>
      </c>
      <c r="X5" s="2">
        <v>328</v>
      </c>
      <c r="Y5" s="2">
        <v>57</v>
      </c>
      <c r="Z5" s="2">
        <v>95</v>
      </c>
      <c r="AA5" s="9">
        <f t="shared" si="2"/>
        <v>17356</v>
      </c>
      <c r="AB5" s="9">
        <f t="shared" si="3"/>
        <v>3833</v>
      </c>
      <c r="AC5" s="9">
        <f t="shared" si="4"/>
        <v>1604</v>
      </c>
      <c r="AD5" s="9">
        <f t="shared" si="5"/>
        <v>43</v>
      </c>
      <c r="AE5" s="44">
        <f t="shared" si="6"/>
        <v>3.9099447367917938E-5</v>
      </c>
      <c r="AF5" s="9">
        <f t="shared" si="7"/>
        <v>241</v>
      </c>
      <c r="AG5" s="9">
        <f t="shared" si="0"/>
        <v>152</v>
      </c>
      <c r="AH5" s="44">
        <f t="shared" si="8"/>
        <v>2.027162099410368E-5</v>
      </c>
      <c r="AI5">
        <f>AA5/'Totals and Drop Down Lists'!W$6*Inputs!E$37</f>
        <v>15744.328906492989</v>
      </c>
      <c r="AJ5">
        <f>AB5/'Totals and Drop Down Lists'!X$6*Inputs!F$37</f>
        <v>12612.054071507266</v>
      </c>
      <c r="AK5">
        <f>AC5/'Totals and Drop Down Lists'!Y$6*Inputs!G$37</f>
        <v>10574.109809250638</v>
      </c>
      <c r="AL5">
        <f>AD5/'Totals and Drop Down Lists'!Z$6*Inputs!H$37</f>
        <v>344.75255460973722</v>
      </c>
      <c r="AM5">
        <f>AE5/'Totals and Drop Down Lists'!AA$6*Inputs!I$37</f>
        <v>4867.4648022046522</v>
      </c>
      <c r="AN5">
        <f>AF5/'Totals and Drop Down Lists'!AB$6*Inputs!J$37</f>
        <v>4809.5630468230829</v>
      </c>
      <c r="AO5">
        <f>AG5/'Totals and Drop Down Lists'!AC$6*Inputs!K$37</f>
        <v>2830.7835792219262</v>
      </c>
      <c r="AP5">
        <f>AH5/'Totals and Drop Down Lists'!AD$6*Inputs!L$37</f>
        <v>4770.5187248333405</v>
      </c>
      <c r="AQ5">
        <f>IF(OR($D5="51",$D5="52",$D5="61"),(AA5/'Totals and Drop Down Lists'!W$4)*Inputs!E$38,0)</f>
        <v>0</v>
      </c>
      <c r="AR5">
        <f>IF(OR($D5="51",$D5="52",$D5="61"),(AB5/'Totals and Drop Down Lists'!X$4)*Inputs!F$38,0)</f>
        <v>0</v>
      </c>
      <c r="AS5">
        <f>IF(OR($D5="51",$D5="52",$D5="61"),(AC5/'Totals and Drop Down Lists'!Y$4)*Inputs!G$38,0)</f>
        <v>0</v>
      </c>
      <c r="AT5">
        <f>IF(OR($D5="51",$D5="52",$D5="61"),(AD5/'Totals and Drop Down Lists'!Z$4)*Inputs!H$38,0)</f>
        <v>0</v>
      </c>
      <c r="AU5">
        <f>IF(OR($D5="51",$D5="52",$D5="61"),(AE5/'Totals and Drop Down Lists'!AA$4)*Inputs!I$38,0)</f>
        <v>0</v>
      </c>
      <c r="AV5">
        <f>IF(OR($D5="51",$D5="52",$D5="61"),(AF5/'Totals and Drop Down Lists'!AB$4)*Inputs!J$38,0)</f>
        <v>0</v>
      </c>
      <c r="AW5">
        <f>IF(OR($D5="51",$D5="52",$D5="61"),(AG5/'Totals and Drop Down Lists'!AC$4)*Inputs!K$38,0)</f>
        <v>0</v>
      </c>
      <c r="AX5">
        <f>IF(OR($D5="51",$D5="52",$D5="61"),(AH5/'Totals and Drop Down Lists'!AD$4)*Inputs!L$38,0)</f>
        <v>0</v>
      </c>
      <c r="AY5">
        <f>IF(OR($D5="51",$D5="52",$D5="61"),0,(AA5/'Totals and Drop Down Lists'!W$5)*Inputs!E$39)</f>
        <v>0</v>
      </c>
      <c r="AZ5">
        <f>IF(OR($D5="51",$D5="52",$D5="61"),0,(AB5/'Totals and Drop Down Lists'!X$5)*Inputs!F$39)</f>
        <v>0</v>
      </c>
      <c r="BA5">
        <f>IF(OR($D5="51",$D5="52",$D5="61"),0,(AC5/'Totals and Drop Down Lists'!Y$5)*Inputs!G$39)</f>
        <v>0</v>
      </c>
      <c r="BB5">
        <f>IF(OR($D5="51",$D5="52",$D5="61"),0,(AD5/'Totals and Drop Down Lists'!Z$5)*Inputs!H$39)</f>
        <v>0</v>
      </c>
      <c r="BC5">
        <f>IF(OR($D5="51",$D5="52",$D5="61"),0,(AE5/'Totals and Drop Down Lists'!AA$5)*Inputs!I$39)</f>
        <v>0</v>
      </c>
      <c r="BD5">
        <f>IF(OR($D5="51",$D5="52",$D5="61"),0,(AF5/'Totals and Drop Down Lists'!AB$5)*Inputs!J$39)</f>
        <v>0</v>
      </c>
      <c r="BE5">
        <f>IF(OR($D5="51",$D5="52",$D5="61"),0,(AG5/'Totals and Drop Down Lists'!AC$5)*Inputs!K$39)</f>
        <v>0</v>
      </c>
      <c r="BF5">
        <f>IF(OR($D5="51",$D5="52",$D5="61"),0,(AH5/'Totals and Drop Down Lists'!AD$5)*Inputs!L$39)</f>
        <v>0</v>
      </c>
      <c r="BG5" s="10">
        <f t="shared" si="1"/>
        <v>56553.57549494363</v>
      </c>
    </row>
    <row r="6" spans="1:59" ht="28.8">
      <c r="A6" s="1" t="s">
        <v>7326</v>
      </c>
      <c r="B6" s="1" t="s">
        <v>110</v>
      </c>
      <c r="C6" s="1" t="s">
        <v>117</v>
      </c>
      <c r="D6" s="1" t="s">
        <v>25</v>
      </c>
      <c r="E6" s="1" t="s">
        <v>118</v>
      </c>
      <c r="F6" s="2">
        <v>933</v>
      </c>
      <c r="G6" s="2">
        <v>2</v>
      </c>
      <c r="H6" s="2">
        <v>0</v>
      </c>
      <c r="I6" s="2">
        <v>73</v>
      </c>
      <c r="J6" s="2">
        <v>384</v>
      </c>
      <c r="K6" s="2">
        <v>164</v>
      </c>
      <c r="L6" s="2">
        <v>8</v>
      </c>
      <c r="M6" s="2">
        <v>2</v>
      </c>
      <c r="N6" s="2">
        <v>0</v>
      </c>
      <c r="O6" s="2">
        <v>3</v>
      </c>
      <c r="P6" s="2">
        <v>7</v>
      </c>
      <c r="Q6" s="2">
        <v>0</v>
      </c>
      <c r="R6" s="2">
        <v>34</v>
      </c>
      <c r="S6" s="2">
        <v>135400</v>
      </c>
      <c r="T6" s="2">
        <v>11425500</v>
      </c>
      <c r="U6" s="2">
        <v>34</v>
      </c>
      <c r="V6" s="2">
        <v>12</v>
      </c>
      <c r="W6" s="2">
        <v>0</v>
      </c>
      <c r="X6" s="2">
        <v>24</v>
      </c>
      <c r="Y6" s="2">
        <v>4</v>
      </c>
      <c r="Z6" s="2">
        <v>4</v>
      </c>
      <c r="AA6" s="9">
        <f t="shared" si="2"/>
        <v>933</v>
      </c>
      <c r="AB6" s="9">
        <f t="shared" si="3"/>
        <v>71</v>
      </c>
      <c r="AC6" s="9">
        <f t="shared" si="4"/>
        <v>54</v>
      </c>
      <c r="AD6" s="9">
        <f t="shared" si="5"/>
        <v>34</v>
      </c>
      <c r="AE6" s="44">
        <f t="shared" si="6"/>
        <v>4.8916148827718506E-6</v>
      </c>
      <c r="AF6" s="9">
        <f t="shared" si="7"/>
        <v>12</v>
      </c>
      <c r="AG6" s="9">
        <f t="shared" si="0"/>
        <v>8</v>
      </c>
      <c r="AH6" s="44">
        <f t="shared" si="8"/>
        <v>1.2713165391818215E-6</v>
      </c>
      <c r="AI6">
        <f>AA6/'Totals and Drop Down Lists'!W$6*Inputs!E$37</f>
        <v>846.36199987082034</v>
      </c>
      <c r="AJ6">
        <f>AB6/'Totals and Drop Down Lists'!X$6*Inputs!F$37</f>
        <v>233.61748997574117</v>
      </c>
      <c r="AK6">
        <f>AC6/'Totals and Drop Down Lists'!Y$6*Inputs!G$37</f>
        <v>355.98624046105635</v>
      </c>
      <c r="AL6">
        <f>AD6/'Totals and Drop Down Lists'!Z$6*Inputs!H$37</f>
        <v>272.59504317979219</v>
      </c>
      <c r="AM6">
        <f>AE6/'Totals and Drop Down Lists'!AA$6*Inputs!I$37</f>
        <v>608.95395895976048</v>
      </c>
      <c r="AN6">
        <f>AF6/'Totals and Drop Down Lists'!AB$6*Inputs!J$37</f>
        <v>239.48031768413688</v>
      </c>
      <c r="AO6">
        <f>AG6/'Totals and Drop Down Lists'!AC$6*Inputs!K$37</f>
        <v>148.98860943273294</v>
      </c>
      <c r="AP6">
        <f>AH6/'Totals and Drop Down Lists'!AD$6*Inputs!L$37</f>
        <v>299.17880553909589</v>
      </c>
      <c r="AQ6">
        <f>IF(OR($D6="51",$D6="52",$D6="61"),(AA6/'Totals and Drop Down Lists'!W$4)*Inputs!E$38,0)</f>
        <v>0</v>
      </c>
      <c r="AR6">
        <f>IF(OR($D6="51",$D6="52",$D6="61"),(AB6/'Totals and Drop Down Lists'!X$4)*Inputs!F$38,0)</f>
        <v>0</v>
      </c>
      <c r="AS6">
        <f>IF(OR($D6="51",$D6="52",$D6="61"),(AC6/'Totals and Drop Down Lists'!Y$4)*Inputs!G$38,0)</f>
        <v>0</v>
      </c>
      <c r="AT6">
        <f>IF(OR($D6="51",$D6="52",$D6="61"),(AD6/'Totals and Drop Down Lists'!Z$4)*Inputs!H$38,0)</f>
        <v>0</v>
      </c>
      <c r="AU6">
        <f>IF(OR($D6="51",$D6="52",$D6="61"),(AE6/'Totals and Drop Down Lists'!AA$4)*Inputs!I$38,0)</f>
        <v>0</v>
      </c>
      <c r="AV6">
        <f>IF(OR($D6="51",$D6="52",$D6="61"),(AF6/'Totals and Drop Down Lists'!AB$4)*Inputs!J$38,0)</f>
        <v>0</v>
      </c>
      <c r="AW6">
        <f>IF(OR($D6="51",$D6="52",$D6="61"),(AG6/'Totals and Drop Down Lists'!AC$4)*Inputs!K$38,0)</f>
        <v>0</v>
      </c>
      <c r="AX6">
        <f>IF(OR($D6="51",$D6="52",$D6="61"),(AH6/'Totals and Drop Down Lists'!AD$4)*Inputs!L$38,0)</f>
        <v>0</v>
      </c>
      <c r="AY6">
        <f>IF(OR($D6="51",$D6="52",$D6="61"),0,(AA6/'Totals and Drop Down Lists'!W$5)*Inputs!E$39)</f>
        <v>0</v>
      </c>
      <c r="AZ6">
        <f>IF(OR($D6="51",$D6="52",$D6="61"),0,(AB6/'Totals and Drop Down Lists'!X$5)*Inputs!F$39)</f>
        <v>0</v>
      </c>
      <c r="BA6">
        <f>IF(OR($D6="51",$D6="52",$D6="61"),0,(AC6/'Totals and Drop Down Lists'!Y$5)*Inputs!G$39)</f>
        <v>0</v>
      </c>
      <c r="BB6">
        <f>IF(OR($D6="51",$D6="52",$D6="61"),0,(AD6/'Totals and Drop Down Lists'!Z$5)*Inputs!H$39)</f>
        <v>0</v>
      </c>
      <c r="BC6">
        <f>IF(OR($D6="51",$D6="52",$D6="61"),0,(AE6/'Totals and Drop Down Lists'!AA$5)*Inputs!I$39)</f>
        <v>0</v>
      </c>
      <c r="BD6">
        <f>IF(OR($D6="51",$D6="52",$D6="61"),0,(AF6/'Totals and Drop Down Lists'!AB$5)*Inputs!J$39)</f>
        <v>0</v>
      </c>
      <c r="BE6">
        <f>IF(OR($D6="51",$D6="52",$D6="61"),0,(AG6/'Totals and Drop Down Lists'!AC$5)*Inputs!K$39)</f>
        <v>0</v>
      </c>
      <c r="BF6">
        <f>IF(OR($D6="51",$D6="52",$D6="61"),0,(AH6/'Totals and Drop Down Lists'!AD$5)*Inputs!L$39)</f>
        <v>0</v>
      </c>
      <c r="BG6" s="10">
        <f t="shared" si="1"/>
        <v>3005.1624651031361</v>
      </c>
    </row>
    <row r="7" spans="1:59" ht="28.8">
      <c r="A7" s="1" t="s">
        <v>7326</v>
      </c>
      <c r="B7" s="1" t="s">
        <v>110</v>
      </c>
      <c r="C7" s="1" t="s">
        <v>119</v>
      </c>
      <c r="D7" s="1" t="s">
        <v>25</v>
      </c>
      <c r="E7" s="1" t="s">
        <v>120</v>
      </c>
      <c r="F7" s="2">
        <v>2020</v>
      </c>
      <c r="G7" s="2">
        <v>0</v>
      </c>
      <c r="H7" s="2">
        <v>0</v>
      </c>
      <c r="I7" s="2">
        <v>219</v>
      </c>
      <c r="J7" s="2">
        <v>716</v>
      </c>
      <c r="K7" s="2">
        <v>223</v>
      </c>
      <c r="L7" s="2">
        <v>8</v>
      </c>
      <c r="M7" s="2">
        <v>11</v>
      </c>
      <c r="N7" s="2">
        <v>0</v>
      </c>
      <c r="O7" s="2">
        <v>7</v>
      </c>
      <c r="P7" s="2">
        <v>26</v>
      </c>
      <c r="Q7" s="2">
        <v>17</v>
      </c>
      <c r="R7" s="2">
        <v>0</v>
      </c>
      <c r="S7" s="2">
        <v>196200</v>
      </c>
      <c r="T7" s="2">
        <v>13781400</v>
      </c>
      <c r="U7" s="2">
        <v>12</v>
      </c>
      <c r="V7" s="2">
        <v>14</v>
      </c>
      <c r="W7" s="2">
        <v>0</v>
      </c>
      <c r="X7" s="2">
        <v>29</v>
      </c>
      <c r="Y7" s="2">
        <v>4</v>
      </c>
      <c r="Z7" s="2">
        <v>0</v>
      </c>
      <c r="AA7" s="9">
        <f t="shared" si="2"/>
        <v>2020</v>
      </c>
      <c r="AB7" s="9">
        <f t="shared" si="3"/>
        <v>219</v>
      </c>
      <c r="AC7" s="9">
        <f t="shared" si="4"/>
        <v>69</v>
      </c>
      <c r="AD7" s="9">
        <f t="shared" si="5"/>
        <v>0</v>
      </c>
      <c r="AE7" s="44">
        <f t="shared" si="6"/>
        <v>4.8505667982684161E-6</v>
      </c>
      <c r="AF7" s="9">
        <f t="shared" si="7"/>
        <v>15</v>
      </c>
      <c r="AG7" s="9">
        <f t="shared" si="0"/>
        <v>4</v>
      </c>
      <c r="AH7" s="44">
        <f t="shared" si="8"/>
        <v>4.6355675961991472E-7</v>
      </c>
      <c r="AI7">
        <f>AA7/'Totals and Drop Down Lists'!W$6*Inputs!E$37</f>
        <v>1832.4236224427193</v>
      </c>
      <c r="AJ7">
        <f>AB7/'Totals and Drop Down Lists'!X$6*Inputs!F$37</f>
        <v>720.59479302376485</v>
      </c>
      <c r="AK7">
        <f>AC7/'Totals and Drop Down Lists'!Y$6*Inputs!G$37</f>
        <v>454.87130725579425</v>
      </c>
      <c r="AL7">
        <f>AD7/'Totals and Drop Down Lists'!Z$6*Inputs!H$37</f>
        <v>0</v>
      </c>
      <c r="AM7">
        <f>AE7/'Totals and Drop Down Lists'!AA$6*Inputs!I$37</f>
        <v>603.84390958647111</v>
      </c>
      <c r="AN7">
        <f>AF7/'Totals and Drop Down Lists'!AB$6*Inputs!J$37</f>
        <v>299.35039710517117</v>
      </c>
      <c r="AO7">
        <f>AG7/'Totals and Drop Down Lists'!AC$6*Inputs!K$37</f>
        <v>74.494304716366472</v>
      </c>
      <c r="AP7">
        <f>AH7/'Totals and Drop Down Lists'!AD$6*Inputs!L$37</f>
        <v>109.0887700807495</v>
      </c>
      <c r="AQ7">
        <f>IF(OR($D7="51",$D7="52",$D7="61"),(AA7/'Totals and Drop Down Lists'!W$4)*Inputs!E$38,0)</f>
        <v>0</v>
      </c>
      <c r="AR7">
        <f>IF(OR($D7="51",$D7="52",$D7="61"),(AB7/'Totals and Drop Down Lists'!X$4)*Inputs!F$38,0)</f>
        <v>0</v>
      </c>
      <c r="AS7">
        <f>IF(OR($D7="51",$D7="52",$D7="61"),(AC7/'Totals and Drop Down Lists'!Y$4)*Inputs!G$38,0)</f>
        <v>0</v>
      </c>
      <c r="AT7">
        <f>IF(OR($D7="51",$D7="52",$D7="61"),(AD7/'Totals and Drop Down Lists'!Z$4)*Inputs!H$38,0)</f>
        <v>0</v>
      </c>
      <c r="AU7">
        <f>IF(OR($D7="51",$D7="52",$D7="61"),(AE7/'Totals and Drop Down Lists'!AA$4)*Inputs!I$38,0)</f>
        <v>0</v>
      </c>
      <c r="AV7">
        <f>IF(OR($D7="51",$D7="52",$D7="61"),(AF7/'Totals and Drop Down Lists'!AB$4)*Inputs!J$38,0)</f>
        <v>0</v>
      </c>
      <c r="AW7">
        <f>IF(OR($D7="51",$D7="52",$D7="61"),(AG7/'Totals and Drop Down Lists'!AC$4)*Inputs!K$38,0)</f>
        <v>0</v>
      </c>
      <c r="AX7">
        <f>IF(OR($D7="51",$D7="52",$D7="61"),(AH7/'Totals and Drop Down Lists'!AD$4)*Inputs!L$38,0)</f>
        <v>0</v>
      </c>
      <c r="AY7">
        <f>IF(OR($D7="51",$D7="52",$D7="61"),0,(AA7/'Totals and Drop Down Lists'!W$5)*Inputs!E$39)</f>
        <v>0</v>
      </c>
      <c r="AZ7">
        <f>IF(OR($D7="51",$D7="52",$D7="61"),0,(AB7/'Totals and Drop Down Lists'!X$5)*Inputs!F$39)</f>
        <v>0</v>
      </c>
      <c r="BA7">
        <f>IF(OR($D7="51",$D7="52",$D7="61"),0,(AC7/'Totals and Drop Down Lists'!Y$5)*Inputs!G$39)</f>
        <v>0</v>
      </c>
      <c r="BB7">
        <f>IF(OR($D7="51",$D7="52",$D7="61"),0,(AD7/'Totals and Drop Down Lists'!Z$5)*Inputs!H$39)</f>
        <v>0</v>
      </c>
      <c r="BC7">
        <f>IF(OR($D7="51",$D7="52",$D7="61"),0,(AE7/'Totals and Drop Down Lists'!AA$5)*Inputs!I$39)</f>
        <v>0</v>
      </c>
      <c r="BD7">
        <f>IF(OR($D7="51",$D7="52",$D7="61"),0,(AF7/'Totals and Drop Down Lists'!AB$5)*Inputs!J$39)</f>
        <v>0</v>
      </c>
      <c r="BE7">
        <f>IF(OR($D7="51",$D7="52",$D7="61"),0,(AG7/'Totals and Drop Down Lists'!AC$5)*Inputs!K$39)</f>
        <v>0</v>
      </c>
      <c r="BF7">
        <f>IF(OR($D7="51",$D7="52",$D7="61"),0,(AH7/'Totals and Drop Down Lists'!AD$5)*Inputs!L$39)</f>
        <v>0</v>
      </c>
      <c r="BG7" s="10">
        <f t="shared" si="1"/>
        <v>4094.6671042110365</v>
      </c>
    </row>
    <row r="8" spans="1:59" ht="28.8">
      <c r="A8" s="1" t="s">
        <v>7326</v>
      </c>
      <c r="B8" s="1" t="s">
        <v>110</v>
      </c>
      <c r="C8" s="1" t="s">
        <v>121</v>
      </c>
      <c r="D8" s="1" t="s">
        <v>25</v>
      </c>
      <c r="E8" s="1" t="s">
        <v>122</v>
      </c>
      <c r="F8" s="2">
        <v>4923</v>
      </c>
      <c r="G8" s="2">
        <v>17</v>
      </c>
      <c r="H8" s="2">
        <v>0</v>
      </c>
      <c r="I8" s="2">
        <v>886</v>
      </c>
      <c r="J8" s="2">
        <v>1339</v>
      </c>
      <c r="K8" s="2">
        <v>565</v>
      </c>
      <c r="L8" s="2">
        <v>108</v>
      </c>
      <c r="M8" s="2">
        <v>43</v>
      </c>
      <c r="N8" s="2">
        <v>9</v>
      </c>
      <c r="O8" s="2">
        <v>56</v>
      </c>
      <c r="P8" s="2">
        <v>31</v>
      </c>
      <c r="Q8" s="2">
        <v>14</v>
      </c>
      <c r="R8" s="2">
        <v>11</v>
      </c>
      <c r="S8" s="2">
        <v>379100</v>
      </c>
      <c r="T8" s="2">
        <v>31357200</v>
      </c>
      <c r="U8" s="2">
        <v>64</v>
      </c>
      <c r="V8" s="2">
        <v>52</v>
      </c>
      <c r="W8" s="2">
        <v>8</v>
      </c>
      <c r="X8" s="2">
        <v>69</v>
      </c>
      <c r="Y8" s="2">
        <v>14</v>
      </c>
      <c r="Z8" s="2">
        <v>16</v>
      </c>
      <c r="AA8" s="9">
        <f t="shared" si="2"/>
        <v>4923</v>
      </c>
      <c r="AB8" s="9">
        <f t="shared" si="3"/>
        <v>869</v>
      </c>
      <c r="AC8" s="9">
        <f t="shared" si="4"/>
        <v>272</v>
      </c>
      <c r="AD8" s="9">
        <f t="shared" si="5"/>
        <v>11</v>
      </c>
      <c r="AE8" s="44">
        <f t="shared" si="6"/>
        <v>1.6649918214720806E-5</v>
      </c>
      <c r="AF8" s="9">
        <f t="shared" si="7"/>
        <v>9</v>
      </c>
      <c r="AG8" s="9">
        <f t="shared" si="0"/>
        <v>30</v>
      </c>
      <c r="AH8" s="44">
        <f t="shared" si="8"/>
        <v>4.7102093675582887E-6</v>
      </c>
      <c r="AI8">
        <f>AA8/'Totals and Drop Down Lists'!W$6*Inputs!E$37</f>
        <v>4465.8522243987663</v>
      </c>
      <c r="AJ8">
        <f>AB8/'Totals and Drop Down Lists'!X$6*Inputs!F$37</f>
        <v>2859.3464618157614</v>
      </c>
      <c r="AK8">
        <f>AC8/'Totals and Drop Down Lists'!Y$6*Inputs!G$37</f>
        <v>1793.1158778779136</v>
      </c>
      <c r="AL8">
        <f>AD8/'Totals and Drop Down Lists'!Z$6*Inputs!H$37</f>
        <v>88.192513969932776</v>
      </c>
      <c r="AM8">
        <f>AE8/'Totals and Drop Down Lists'!AA$6*Inputs!I$37</f>
        <v>2072.7375020711243</v>
      </c>
      <c r="AN8">
        <f>AF8/'Totals and Drop Down Lists'!AB$6*Inputs!J$37</f>
        <v>179.61023826310267</v>
      </c>
      <c r="AO8">
        <f>AG8/'Totals and Drop Down Lists'!AC$6*Inputs!K$37</f>
        <v>558.70728537274863</v>
      </c>
      <c r="AP8">
        <f>AH8/'Totals and Drop Down Lists'!AD$6*Inputs!L$37</f>
        <v>1108.4531420727537</v>
      </c>
      <c r="AQ8">
        <f>IF(OR($D8="51",$D8="52",$D8="61"),(AA8/'Totals and Drop Down Lists'!W$4)*Inputs!E$38,0)</f>
        <v>0</v>
      </c>
      <c r="AR8">
        <f>IF(OR($D8="51",$D8="52",$D8="61"),(AB8/'Totals and Drop Down Lists'!X$4)*Inputs!F$38,0)</f>
        <v>0</v>
      </c>
      <c r="AS8">
        <f>IF(OR($D8="51",$D8="52",$D8="61"),(AC8/'Totals and Drop Down Lists'!Y$4)*Inputs!G$38,0)</f>
        <v>0</v>
      </c>
      <c r="AT8">
        <f>IF(OR($D8="51",$D8="52",$D8="61"),(AD8/'Totals and Drop Down Lists'!Z$4)*Inputs!H$38,0)</f>
        <v>0</v>
      </c>
      <c r="AU8">
        <f>IF(OR($D8="51",$D8="52",$D8="61"),(AE8/'Totals and Drop Down Lists'!AA$4)*Inputs!I$38,0)</f>
        <v>0</v>
      </c>
      <c r="AV8">
        <f>IF(OR($D8="51",$D8="52",$D8="61"),(AF8/'Totals and Drop Down Lists'!AB$4)*Inputs!J$38,0)</f>
        <v>0</v>
      </c>
      <c r="AW8">
        <f>IF(OR($D8="51",$D8="52",$D8="61"),(AG8/'Totals and Drop Down Lists'!AC$4)*Inputs!K$38,0)</f>
        <v>0</v>
      </c>
      <c r="AX8">
        <f>IF(OR($D8="51",$D8="52",$D8="61"),(AH8/'Totals and Drop Down Lists'!AD$4)*Inputs!L$38,0)</f>
        <v>0</v>
      </c>
      <c r="AY8">
        <f>IF(OR($D8="51",$D8="52",$D8="61"),0,(AA8/'Totals and Drop Down Lists'!W$5)*Inputs!E$39)</f>
        <v>0</v>
      </c>
      <c r="AZ8">
        <f>IF(OR($D8="51",$D8="52",$D8="61"),0,(AB8/'Totals and Drop Down Lists'!X$5)*Inputs!F$39)</f>
        <v>0</v>
      </c>
      <c r="BA8">
        <f>IF(OR($D8="51",$D8="52",$D8="61"),0,(AC8/'Totals and Drop Down Lists'!Y$5)*Inputs!G$39)</f>
        <v>0</v>
      </c>
      <c r="BB8">
        <f>IF(OR($D8="51",$D8="52",$D8="61"),0,(AD8/'Totals and Drop Down Lists'!Z$5)*Inputs!H$39)</f>
        <v>0</v>
      </c>
      <c r="BC8">
        <f>IF(OR($D8="51",$D8="52",$D8="61"),0,(AE8/'Totals and Drop Down Lists'!AA$5)*Inputs!I$39)</f>
        <v>0</v>
      </c>
      <c r="BD8">
        <f>IF(OR($D8="51",$D8="52",$D8="61"),0,(AF8/'Totals and Drop Down Lists'!AB$5)*Inputs!J$39)</f>
        <v>0</v>
      </c>
      <c r="BE8">
        <f>IF(OR($D8="51",$D8="52",$D8="61"),0,(AG8/'Totals and Drop Down Lists'!AC$5)*Inputs!K$39)</f>
        <v>0</v>
      </c>
      <c r="BF8">
        <f>IF(OR($D8="51",$D8="52",$D8="61"),0,(AH8/'Totals and Drop Down Lists'!AD$5)*Inputs!L$39)</f>
        <v>0</v>
      </c>
      <c r="BG8" s="10">
        <f t="shared" si="1"/>
        <v>13126.015245842103</v>
      </c>
    </row>
    <row r="9" spans="1:59" ht="28.8">
      <c r="A9" s="1" t="s">
        <v>7326</v>
      </c>
      <c r="B9" s="1" t="s">
        <v>110</v>
      </c>
      <c r="C9" s="1" t="s">
        <v>123</v>
      </c>
      <c r="D9" s="1" t="s">
        <v>25</v>
      </c>
      <c r="E9" s="1" t="s">
        <v>124</v>
      </c>
      <c r="F9" s="2">
        <v>98656</v>
      </c>
      <c r="G9" s="2">
        <v>907</v>
      </c>
      <c r="H9" s="2">
        <v>76</v>
      </c>
      <c r="I9" s="2">
        <v>7992</v>
      </c>
      <c r="J9" s="2">
        <v>35588</v>
      </c>
      <c r="K9" s="2">
        <v>14506</v>
      </c>
      <c r="L9" s="2">
        <v>577</v>
      </c>
      <c r="M9" s="2">
        <v>124</v>
      </c>
      <c r="N9" s="2">
        <v>155</v>
      </c>
      <c r="O9" s="2">
        <v>515</v>
      </c>
      <c r="P9" s="2">
        <v>248</v>
      </c>
      <c r="Q9" s="2">
        <v>47</v>
      </c>
      <c r="R9" s="2">
        <v>500</v>
      </c>
      <c r="S9" s="2">
        <v>16944600</v>
      </c>
      <c r="T9" s="2">
        <v>749576800</v>
      </c>
      <c r="U9" s="2">
        <v>1373</v>
      </c>
      <c r="V9" s="2">
        <v>425</v>
      </c>
      <c r="W9" s="2">
        <v>0</v>
      </c>
      <c r="X9" s="2">
        <v>2220</v>
      </c>
      <c r="Y9" s="2">
        <v>445</v>
      </c>
      <c r="Z9" s="2">
        <v>1455</v>
      </c>
      <c r="AA9" s="9">
        <f t="shared" si="2"/>
        <v>98656</v>
      </c>
      <c r="AB9" s="9">
        <f t="shared" si="3"/>
        <v>7009</v>
      </c>
      <c r="AC9" s="9">
        <f t="shared" si="4"/>
        <v>2166</v>
      </c>
      <c r="AD9" s="9">
        <f t="shared" si="5"/>
        <v>500</v>
      </c>
      <c r="AE9" s="44">
        <f t="shared" si="6"/>
        <v>4.1294056750764059E-4</v>
      </c>
      <c r="AF9" s="9">
        <f t="shared" si="7"/>
        <v>1795</v>
      </c>
      <c r="AG9" s="9">
        <f t="shared" si="0"/>
        <v>1900</v>
      </c>
      <c r="AH9" s="44">
        <f t="shared" si="8"/>
        <v>2.8817000794736935E-4</v>
      </c>
      <c r="AI9">
        <f>AA9/'Totals and Drop Down Lists'!W$6*Inputs!E$37</f>
        <v>89494.844007776701</v>
      </c>
      <c r="AJ9">
        <f>AB9/'Totals and Drop Down Lists'!X$6*Inputs!F$37</f>
        <v>23062.323763943234</v>
      </c>
      <c r="AK9">
        <f>AC9/'Totals and Drop Down Lists'!Y$6*Inputs!G$37</f>
        <v>14279.003645160152</v>
      </c>
      <c r="AL9">
        <f>AD9/'Totals and Drop Down Lists'!Z$6*Inputs!H$37</f>
        <v>4008.7506349969444</v>
      </c>
      <c r="AM9">
        <f>AE9/'Totals and Drop Down Lists'!AA$6*Inputs!I$37</f>
        <v>51406.7029856562</v>
      </c>
      <c r="AN9">
        <f>AF9/'Totals and Drop Down Lists'!AB$6*Inputs!J$37</f>
        <v>35822.264186918808</v>
      </c>
      <c r="AO9">
        <f>AG9/'Totals and Drop Down Lists'!AC$6*Inputs!K$37</f>
        <v>35384.794740274076</v>
      </c>
      <c r="AP9">
        <f>AH9/'Totals and Drop Down Lists'!AD$6*Inputs!L$37</f>
        <v>67815.021761119016</v>
      </c>
      <c r="AQ9">
        <f>IF(OR($D9="51",$D9="52",$D9="61"),(AA9/'Totals and Drop Down Lists'!W$4)*Inputs!E$38,0)</f>
        <v>0</v>
      </c>
      <c r="AR9">
        <f>IF(OR($D9="51",$D9="52",$D9="61"),(AB9/'Totals and Drop Down Lists'!X$4)*Inputs!F$38,0)</f>
        <v>0</v>
      </c>
      <c r="AS9">
        <f>IF(OR($D9="51",$D9="52",$D9="61"),(AC9/'Totals and Drop Down Lists'!Y$4)*Inputs!G$38,0)</f>
        <v>0</v>
      </c>
      <c r="AT9">
        <f>IF(OR($D9="51",$D9="52",$D9="61"),(AD9/'Totals and Drop Down Lists'!Z$4)*Inputs!H$38,0)</f>
        <v>0</v>
      </c>
      <c r="AU9">
        <f>IF(OR($D9="51",$D9="52",$D9="61"),(AE9/'Totals and Drop Down Lists'!AA$4)*Inputs!I$38,0)</f>
        <v>0</v>
      </c>
      <c r="AV9">
        <f>IF(OR($D9="51",$D9="52",$D9="61"),(AF9/'Totals and Drop Down Lists'!AB$4)*Inputs!J$38,0)</f>
        <v>0</v>
      </c>
      <c r="AW9">
        <f>IF(OR($D9="51",$D9="52",$D9="61"),(AG9/'Totals and Drop Down Lists'!AC$4)*Inputs!K$38,0)</f>
        <v>0</v>
      </c>
      <c r="AX9">
        <f>IF(OR($D9="51",$D9="52",$D9="61"),(AH9/'Totals and Drop Down Lists'!AD$4)*Inputs!L$38,0)</f>
        <v>0</v>
      </c>
      <c r="AY9">
        <f>IF(OR($D9="51",$D9="52",$D9="61"),0,(AA9/'Totals and Drop Down Lists'!W$5)*Inputs!E$39)</f>
        <v>0</v>
      </c>
      <c r="AZ9">
        <f>IF(OR($D9="51",$D9="52",$D9="61"),0,(AB9/'Totals and Drop Down Lists'!X$5)*Inputs!F$39)</f>
        <v>0</v>
      </c>
      <c r="BA9">
        <f>IF(OR($D9="51",$D9="52",$D9="61"),0,(AC9/'Totals and Drop Down Lists'!Y$5)*Inputs!G$39)</f>
        <v>0</v>
      </c>
      <c r="BB9">
        <f>IF(OR($D9="51",$D9="52",$D9="61"),0,(AD9/'Totals and Drop Down Lists'!Z$5)*Inputs!H$39)</f>
        <v>0</v>
      </c>
      <c r="BC9">
        <f>IF(OR($D9="51",$D9="52",$D9="61"),0,(AE9/'Totals and Drop Down Lists'!AA$5)*Inputs!I$39)</f>
        <v>0</v>
      </c>
      <c r="BD9">
        <f>IF(OR($D9="51",$D9="52",$D9="61"),0,(AF9/'Totals and Drop Down Lists'!AB$5)*Inputs!J$39)</f>
        <v>0</v>
      </c>
      <c r="BE9">
        <f>IF(OR($D9="51",$D9="52",$D9="61"),0,(AG9/'Totals and Drop Down Lists'!AC$5)*Inputs!K$39)</f>
        <v>0</v>
      </c>
      <c r="BF9">
        <f>IF(OR($D9="51",$D9="52",$D9="61"),0,(AH9/'Totals and Drop Down Lists'!AD$5)*Inputs!L$39)</f>
        <v>0</v>
      </c>
      <c r="BG9" s="10">
        <f t="shared" si="1"/>
        <v>321273.70572584512</v>
      </c>
    </row>
    <row r="10" spans="1:59" ht="28.8">
      <c r="A10" s="1" t="s">
        <v>7326</v>
      </c>
      <c r="B10" s="1" t="s">
        <v>110</v>
      </c>
      <c r="C10" s="1" t="s">
        <v>125</v>
      </c>
      <c r="D10" s="1" t="s">
        <v>25</v>
      </c>
      <c r="E10" s="1" t="s">
        <v>126</v>
      </c>
      <c r="F10" s="2">
        <v>2546</v>
      </c>
      <c r="G10" s="2">
        <v>0</v>
      </c>
      <c r="H10" s="2">
        <v>0</v>
      </c>
      <c r="I10" s="2">
        <v>196</v>
      </c>
      <c r="J10" s="2">
        <v>1245</v>
      </c>
      <c r="K10" s="2">
        <v>446</v>
      </c>
      <c r="L10" s="2">
        <v>13</v>
      </c>
      <c r="M10" s="2">
        <v>0</v>
      </c>
      <c r="N10" s="2">
        <v>11</v>
      </c>
      <c r="O10" s="2">
        <v>20</v>
      </c>
      <c r="P10" s="2">
        <v>0</v>
      </c>
      <c r="Q10" s="2">
        <v>8</v>
      </c>
      <c r="R10" s="2">
        <v>65</v>
      </c>
      <c r="S10" s="2">
        <v>286600</v>
      </c>
      <c r="T10" s="2">
        <v>15461500</v>
      </c>
      <c r="U10" s="2">
        <v>34</v>
      </c>
      <c r="V10" s="2">
        <v>10</v>
      </c>
      <c r="W10" s="2">
        <v>0</v>
      </c>
      <c r="X10" s="2">
        <v>70</v>
      </c>
      <c r="Y10" s="2">
        <v>15</v>
      </c>
      <c r="Z10" s="2">
        <v>50</v>
      </c>
      <c r="AA10" s="9">
        <f t="shared" si="2"/>
        <v>2546</v>
      </c>
      <c r="AB10" s="9">
        <f t="shared" si="3"/>
        <v>196</v>
      </c>
      <c r="AC10" s="9">
        <f t="shared" si="4"/>
        <v>117</v>
      </c>
      <c r="AD10" s="9">
        <f t="shared" si="5"/>
        <v>65</v>
      </c>
      <c r="AE10" s="44">
        <f t="shared" si="6"/>
        <v>1.1158251654811843E-5</v>
      </c>
      <c r="AF10" s="9">
        <f t="shared" si="7"/>
        <v>60</v>
      </c>
      <c r="AG10" s="9">
        <f t="shared" si="0"/>
        <v>65</v>
      </c>
      <c r="AH10" s="44">
        <f t="shared" si="8"/>
        <v>8.6642295553055542E-6</v>
      </c>
      <c r="AI10">
        <f>AA10/'Totals and Drop Down Lists'!W$6*Inputs!E$37</f>
        <v>2309.579476603546</v>
      </c>
      <c r="AJ10">
        <f>AB10/'Totals and Drop Down Lists'!X$6*Inputs!F$37</f>
        <v>644.91588782035581</v>
      </c>
      <c r="AK10">
        <f>AC10/'Totals and Drop Down Lists'!Y$6*Inputs!G$37</f>
        <v>771.30352099895549</v>
      </c>
      <c r="AL10">
        <f>AD10/'Totals and Drop Down Lists'!Z$6*Inputs!H$37</f>
        <v>521.13758254960283</v>
      </c>
      <c r="AM10">
        <f>AE10/'Totals and Drop Down Lists'!AA$6*Inputs!I$37</f>
        <v>1389.0834996430951</v>
      </c>
      <c r="AN10">
        <f>AF10/'Totals and Drop Down Lists'!AB$6*Inputs!J$37</f>
        <v>1197.4015884206847</v>
      </c>
      <c r="AO10">
        <f>AG10/'Totals and Drop Down Lists'!AC$6*Inputs!K$37</f>
        <v>1210.5324516409553</v>
      </c>
      <c r="AP10">
        <f>AH10/'Totals and Drop Down Lists'!AD$6*Inputs!L$37</f>
        <v>2038.9523532361773</v>
      </c>
      <c r="AQ10">
        <f>IF(OR($D10="51",$D10="52",$D10="61"),(AA10/'Totals and Drop Down Lists'!W$4)*Inputs!E$38,0)</f>
        <v>0</v>
      </c>
      <c r="AR10">
        <f>IF(OR($D10="51",$D10="52",$D10="61"),(AB10/'Totals and Drop Down Lists'!X$4)*Inputs!F$38,0)</f>
        <v>0</v>
      </c>
      <c r="AS10">
        <f>IF(OR($D10="51",$D10="52",$D10="61"),(AC10/'Totals and Drop Down Lists'!Y$4)*Inputs!G$38,0)</f>
        <v>0</v>
      </c>
      <c r="AT10">
        <f>IF(OR($D10="51",$D10="52",$D10="61"),(AD10/'Totals and Drop Down Lists'!Z$4)*Inputs!H$38,0)</f>
        <v>0</v>
      </c>
      <c r="AU10">
        <f>IF(OR($D10="51",$D10="52",$D10="61"),(AE10/'Totals and Drop Down Lists'!AA$4)*Inputs!I$38,0)</f>
        <v>0</v>
      </c>
      <c r="AV10">
        <f>IF(OR($D10="51",$D10="52",$D10="61"),(AF10/'Totals and Drop Down Lists'!AB$4)*Inputs!J$38,0)</f>
        <v>0</v>
      </c>
      <c r="AW10">
        <f>IF(OR($D10="51",$D10="52",$D10="61"),(AG10/'Totals and Drop Down Lists'!AC$4)*Inputs!K$38,0)</f>
        <v>0</v>
      </c>
      <c r="AX10">
        <f>IF(OR($D10="51",$D10="52",$D10="61"),(AH10/'Totals and Drop Down Lists'!AD$4)*Inputs!L$38,0)</f>
        <v>0</v>
      </c>
      <c r="AY10">
        <f>IF(OR($D10="51",$D10="52",$D10="61"),0,(AA10/'Totals and Drop Down Lists'!W$5)*Inputs!E$39)</f>
        <v>0</v>
      </c>
      <c r="AZ10">
        <f>IF(OR($D10="51",$D10="52",$D10="61"),0,(AB10/'Totals and Drop Down Lists'!X$5)*Inputs!F$39)</f>
        <v>0</v>
      </c>
      <c r="BA10">
        <f>IF(OR($D10="51",$D10="52",$D10="61"),0,(AC10/'Totals and Drop Down Lists'!Y$5)*Inputs!G$39)</f>
        <v>0</v>
      </c>
      <c r="BB10">
        <f>IF(OR($D10="51",$D10="52",$D10="61"),0,(AD10/'Totals and Drop Down Lists'!Z$5)*Inputs!H$39)</f>
        <v>0</v>
      </c>
      <c r="BC10">
        <f>IF(OR($D10="51",$D10="52",$D10="61"),0,(AE10/'Totals and Drop Down Lists'!AA$5)*Inputs!I$39)</f>
        <v>0</v>
      </c>
      <c r="BD10">
        <f>IF(OR($D10="51",$D10="52",$D10="61"),0,(AF10/'Totals and Drop Down Lists'!AB$5)*Inputs!J$39)</f>
        <v>0</v>
      </c>
      <c r="BE10">
        <f>IF(OR($D10="51",$D10="52",$D10="61"),0,(AG10/'Totals and Drop Down Lists'!AC$5)*Inputs!K$39)</f>
        <v>0</v>
      </c>
      <c r="BF10">
        <f>IF(OR($D10="51",$D10="52",$D10="61"),0,(AH10/'Totals and Drop Down Lists'!AD$5)*Inputs!L$39)</f>
        <v>0</v>
      </c>
      <c r="BG10" s="10">
        <f t="shared" si="1"/>
        <v>10082.906360913372</v>
      </c>
    </row>
    <row r="11" spans="1:59" ht="28.8">
      <c r="A11" s="1" t="s">
        <v>7326</v>
      </c>
      <c r="B11" s="1" t="s">
        <v>110</v>
      </c>
      <c r="C11" s="1" t="s">
        <v>127</v>
      </c>
      <c r="D11" s="1" t="s">
        <v>25</v>
      </c>
      <c r="E11" s="1" t="s">
        <v>128</v>
      </c>
      <c r="F11" s="2">
        <v>2141</v>
      </c>
      <c r="G11" s="2">
        <v>1</v>
      </c>
      <c r="H11" s="2">
        <v>0</v>
      </c>
      <c r="I11" s="2">
        <v>318</v>
      </c>
      <c r="J11" s="2">
        <v>930</v>
      </c>
      <c r="K11" s="2">
        <v>340</v>
      </c>
      <c r="L11" s="2">
        <v>10</v>
      </c>
      <c r="M11" s="2">
        <v>5</v>
      </c>
      <c r="N11" s="2">
        <v>0</v>
      </c>
      <c r="O11" s="2">
        <v>5</v>
      </c>
      <c r="P11" s="2">
        <v>0</v>
      </c>
      <c r="Q11" s="2">
        <v>0</v>
      </c>
      <c r="R11" s="2">
        <v>135</v>
      </c>
      <c r="S11" s="2">
        <v>174900</v>
      </c>
      <c r="T11" s="2">
        <v>16717300</v>
      </c>
      <c r="U11" s="2">
        <v>38</v>
      </c>
      <c r="V11" s="2">
        <v>29</v>
      </c>
      <c r="W11" s="2">
        <v>16</v>
      </c>
      <c r="X11" s="2">
        <v>92</v>
      </c>
      <c r="Y11" s="2">
        <v>18</v>
      </c>
      <c r="Z11" s="2">
        <v>36</v>
      </c>
      <c r="AA11" s="9">
        <f t="shared" si="2"/>
        <v>2141</v>
      </c>
      <c r="AB11" s="9">
        <f t="shared" si="3"/>
        <v>317</v>
      </c>
      <c r="AC11" s="9">
        <f t="shared" si="4"/>
        <v>155</v>
      </c>
      <c r="AD11" s="9">
        <f t="shared" si="5"/>
        <v>135</v>
      </c>
      <c r="AE11" s="44">
        <f t="shared" si="6"/>
        <v>8.6810182947696421E-6</v>
      </c>
      <c r="AF11" s="9">
        <f t="shared" si="7"/>
        <v>47</v>
      </c>
      <c r="AG11" s="9">
        <f t="shared" si="0"/>
        <v>54</v>
      </c>
      <c r="AH11" s="44">
        <f t="shared" si="8"/>
        <v>7.3458290037382344E-6</v>
      </c>
      <c r="AI11">
        <f>AA11/'Totals and Drop Down Lists'!W$6*Inputs!E$37</f>
        <v>1942.1876117078525</v>
      </c>
      <c r="AJ11">
        <f>AB11/'Totals and Drop Down Lists'!X$6*Inputs!F$37</f>
        <v>1043.0527369339427</v>
      </c>
      <c r="AK11">
        <f>AC11/'Totals and Drop Down Lists'!Y$6*Inputs!G$37</f>
        <v>1021.8123568789581</v>
      </c>
      <c r="AL11">
        <f>AD11/'Totals and Drop Down Lists'!Z$6*Inputs!H$37</f>
        <v>1082.362671449175</v>
      </c>
      <c r="AM11">
        <f>AE11/'Totals and Drop Down Lists'!AA$6*Inputs!I$37</f>
        <v>1080.6943279652792</v>
      </c>
      <c r="AN11">
        <f>AF11/'Totals and Drop Down Lists'!AB$6*Inputs!J$37</f>
        <v>937.96457759620284</v>
      </c>
      <c r="AO11">
        <f>AG11/'Totals and Drop Down Lists'!AC$6*Inputs!K$37</f>
        <v>1005.6731136709475</v>
      </c>
      <c r="AP11">
        <f>AH11/'Totals and Drop Down Lists'!AD$6*Inputs!L$37</f>
        <v>1728.693271344705</v>
      </c>
      <c r="AQ11">
        <f>IF(OR($D11="51",$D11="52",$D11="61"),(AA11/'Totals and Drop Down Lists'!W$4)*Inputs!E$38,0)</f>
        <v>0</v>
      </c>
      <c r="AR11">
        <f>IF(OR($D11="51",$D11="52",$D11="61"),(AB11/'Totals and Drop Down Lists'!X$4)*Inputs!F$38,0)</f>
        <v>0</v>
      </c>
      <c r="AS11">
        <f>IF(OR($D11="51",$D11="52",$D11="61"),(AC11/'Totals and Drop Down Lists'!Y$4)*Inputs!G$38,0)</f>
        <v>0</v>
      </c>
      <c r="AT11">
        <f>IF(OR($D11="51",$D11="52",$D11="61"),(AD11/'Totals and Drop Down Lists'!Z$4)*Inputs!H$38,0)</f>
        <v>0</v>
      </c>
      <c r="AU11">
        <f>IF(OR($D11="51",$D11="52",$D11="61"),(AE11/'Totals and Drop Down Lists'!AA$4)*Inputs!I$38,0)</f>
        <v>0</v>
      </c>
      <c r="AV11">
        <f>IF(OR($D11="51",$D11="52",$D11="61"),(AF11/'Totals and Drop Down Lists'!AB$4)*Inputs!J$38,0)</f>
        <v>0</v>
      </c>
      <c r="AW11">
        <f>IF(OR($D11="51",$D11="52",$D11="61"),(AG11/'Totals and Drop Down Lists'!AC$4)*Inputs!K$38,0)</f>
        <v>0</v>
      </c>
      <c r="AX11">
        <f>IF(OR($D11="51",$D11="52",$D11="61"),(AH11/'Totals and Drop Down Lists'!AD$4)*Inputs!L$38,0)</f>
        <v>0</v>
      </c>
      <c r="AY11">
        <f>IF(OR($D11="51",$D11="52",$D11="61"),0,(AA11/'Totals and Drop Down Lists'!W$5)*Inputs!E$39)</f>
        <v>0</v>
      </c>
      <c r="AZ11">
        <f>IF(OR($D11="51",$D11="52",$D11="61"),0,(AB11/'Totals and Drop Down Lists'!X$5)*Inputs!F$39)</f>
        <v>0</v>
      </c>
      <c r="BA11">
        <f>IF(OR($D11="51",$D11="52",$D11="61"),0,(AC11/'Totals and Drop Down Lists'!Y$5)*Inputs!G$39)</f>
        <v>0</v>
      </c>
      <c r="BB11">
        <f>IF(OR($D11="51",$D11="52",$D11="61"),0,(AD11/'Totals and Drop Down Lists'!Z$5)*Inputs!H$39)</f>
        <v>0</v>
      </c>
      <c r="BC11">
        <f>IF(OR($D11="51",$D11="52",$D11="61"),0,(AE11/'Totals and Drop Down Lists'!AA$5)*Inputs!I$39)</f>
        <v>0</v>
      </c>
      <c r="BD11">
        <f>IF(OR($D11="51",$D11="52",$D11="61"),0,(AF11/'Totals and Drop Down Lists'!AB$5)*Inputs!J$39)</f>
        <v>0</v>
      </c>
      <c r="BE11">
        <f>IF(OR($D11="51",$D11="52",$D11="61"),0,(AG11/'Totals and Drop Down Lists'!AC$5)*Inputs!K$39)</f>
        <v>0</v>
      </c>
      <c r="BF11">
        <f>IF(OR($D11="51",$D11="52",$D11="61"),0,(AH11/'Totals and Drop Down Lists'!AD$5)*Inputs!L$39)</f>
        <v>0</v>
      </c>
      <c r="BG11" s="10">
        <f t="shared" si="1"/>
        <v>9842.4406675470618</v>
      </c>
    </row>
    <row r="12" spans="1:59" ht="28.8">
      <c r="A12" s="1" t="s">
        <v>7326</v>
      </c>
      <c r="B12" s="1" t="s">
        <v>110</v>
      </c>
      <c r="C12" s="1" t="s">
        <v>129</v>
      </c>
      <c r="D12" s="1" t="s">
        <v>25</v>
      </c>
      <c r="E12" s="1" t="s">
        <v>130</v>
      </c>
      <c r="F12" s="2">
        <v>31897</v>
      </c>
      <c r="G12" s="2">
        <v>167</v>
      </c>
      <c r="H12" s="2">
        <v>0</v>
      </c>
      <c r="I12" s="2">
        <v>1931</v>
      </c>
      <c r="J12" s="2">
        <v>12099</v>
      </c>
      <c r="K12" s="2">
        <v>4294</v>
      </c>
      <c r="L12" s="2">
        <v>239</v>
      </c>
      <c r="M12" s="2">
        <v>37</v>
      </c>
      <c r="N12" s="2">
        <v>0</v>
      </c>
      <c r="O12" s="2">
        <v>162</v>
      </c>
      <c r="P12" s="2">
        <v>86</v>
      </c>
      <c r="Q12" s="2">
        <v>21</v>
      </c>
      <c r="R12" s="2">
        <v>1022</v>
      </c>
      <c r="S12" s="2">
        <v>4853900</v>
      </c>
      <c r="T12" s="2">
        <v>248055600</v>
      </c>
      <c r="U12" s="2">
        <v>215</v>
      </c>
      <c r="V12" s="2">
        <v>300</v>
      </c>
      <c r="W12" s="2">
        <v>0</v>
      </c>
      <c r="X12" s="2">
        <v>760</v>
      </c>
      <c r="Y12" s="2">
        <v>100</v>
      </c>
      <c r="Z12" s="2">
        <v>460</v>
      </c>
      <c r="AA12" s="9">
        <f t="shared" si="2"/>
        <v>31897</v>
      </c>
      <c r="AB12" s="9">
        <f t="shared" si="3"/>
        <v>1764</v>
      </c>
      <c r="AC12" s="9">
        <f t="shared" si="4"/>
        <v>1567</v>
      </c>
      <c r="AD12" s="9">
        <f t="shared" si="5"/>
        <v>1022</v>
      </c>
      <c r="AE12" s="44">
        <f t="shared" si="6"/>
        <v>1.0643155059708774E-4</v>
      </c>
      <c r="AF12" s="9">
        <f t="shared" si="7"/>
        <v>460</v>
      </c>
      <c r="AG12" s="9">
        <f t="shared" si="0"/>
        <v>560</v>
      </c>
      <c r="AH12" s="44">
        <f t="shared" si="8"/>
        <v>7.3952298483321744E-5</v>
      </c>
      <c r="AI12">
        <f>AA12/'Totals and Drop Down Lists'!W$6*Inputs!E$37</f>
        <v>28935.057566859119</v>
      </c>
      <c r="AJ12">
        <f>AB12/'Totals and Drop Down Lists'!X$6*Inputs!F$37</f>
        <v>5804.2429903832026</v>
      </c>
      <c r="AK12">
        <f>AC12/'Totals and Drop Down Lists'!Y$6*Inputs!G$37</f>
        <v>10330.193311156952</v>
      </c>
      <c r="AL12">
        <f>AD12/'Totals and Drop Down Lists'!Z$6*Inputs!H$37</f>
        <v>8193.8862979337555</v>
      </c>
      <c r="AM12">
        <f>AE12/'Totals and Drop Down Lists'!AA$6*Inputs!I$37</f>
        <v>13249.594591468889</v>
      </c>
      <c r="AN12">
        <f>AF12/'Totals and Drop Down Lists'!AB$6*Inputs!J$37</f>
        <v>9180.0788445585822</v>
      </c>
      <c r="AO12">
        <f>AG12/'Totals and Drop Down Lists'!AC$6*Inputs!K$37</f>
        <v>10429.202660291307</v>
      </c>
      <c r="AP12">
        <f>AH12/'Totals and Drop Down Lists'!AD$6*Inputs!L$37</f>
        <v>17403.187676099777</v>
      </c>
      <c r="AQ12">
        <f>IF(OR($D12="51",$D12="52",$D12="61"),(AA12/'Totals and Drop Down Lists'!W$4)*Inputs!E$38,0)</f>
        <v>0</v>
      </c>
      <c r="AR12">
        <f>IF(OR($D12="51",$D12="52",$D12="61"),(AB12/'Totals and Drop Down Lists'!X$4)*Inputs!F$38,0)</f>
        <v>0</v>
      </c>
      <c r="AS12">
        <f>IF(OR($D12="51",$D12="52",$D12="61"),(AC12/'Totals and Drop Down Lists'!Y$4)*Inputs!G$38,0)</f>
        <v>0</v>
      </c>
      <c r="AT12">
        <f>IF(OR($D12="51",$D12="52",$D12="61"),(AD12/'Totals and Drop Down Lists'!Z$4)*Inputs!H$38,0)</f>
        <v>0</v>
      </c>
      <c r="AU12">
        <f>IF(OR($D12="51",$D12="52",$D12="61"),(AE12/'Totals and Drop Down Lists'!AA$4)*Inputs!I$38,0)</f>
        <v>0</v>
      </c>
      <c r="AV12">
        <f>IF(OR($D12="51",$D12="52",$D12="61"),(AF12/'Totals and Drop Down Lists'!AB$4)*Inputs!J$38,0)</f>
        <v>0</v>
      </c>
      <c r="AW12">
        <f>IF(OR($D12="51",$D12="52",$D12="61"),(AG12/'Totals and Drop Down Lists'!AC$4)*Inputs!K$38,0)</f>
        <v>0</v>
      </c>
      <c r="AX12">
        <f>IF(OR($D12="51",$D12="52",$D12="61"),(AH12/'Totals and Drop Down Lists'!AD$4)*Inputs!L$38,0)</f>
        <v>0</v>
      </c>
      <c r="AY12">
        <f>IF(OR($D12="51",$D12="52",$D12="61"),0,(AA12/'Totals and Drop Down Lists'!W$5)*Inputs!E$39)</f>
        <v>0</v>
      </c>
      <c r="AZ12">
        <f>IF(OR($D12="51",$D12="52",$D12="61"),0,(AB12/'Totals and Drop Down Lists'!X$5)*Inputs!F$39)</f>
        <v>0</v>
      </c>
      <c r="BA12">
        <f>IF(OR($D12="51",$D12="52",$D12="61"),0,(AC12/'Totals and Drop Down Lists'!Y$5)*Inputs!G$39)</f>
        <v>0</v>
      </c>
      <c r="BB12">
        <f>IF(OR($D12="51",$D12="52",$D12="61"),0,(AD12/'Totals and Drop Down Lists'!Z$5)*Inputs!H$39)</f>
        <v>0</v>
      </c>
      <c r="BC12">
        <f>IF(OR($D12="51",$D12="52",$D12="61"),0,(AE12/'Totals and Drop Down Lists'!AA$5)*Inputs!I$39)</f>
        <v>0</v>
      </c>
      <c r="BD12">
        <f>IF(OR($D12="51",$D12="52",$D12="61"),0,(AF12/'Totals and Drop Down Lists'!AB$5)*Inputs!J$39)</f>
        <v>0</v>
      </c>
      <c r="BE12">
        <f>IF(OR($D12="51",$D12="52",$D12="61"),0,(AG12/'Totals and Drop Down Lists'!AC$5)*Inputs!K$39)</f>
        <v>0</v>
      </c>
      <c r="BF12">
        <f>IF(OR($D12="51",$D12="52",$D12="61"),0,(AH12/'Totals and Drop Down Lists'!AD$5)*Inputs!L$39)</f>
        <v>0</v>
      </c>
      <c r="BG12" s="10">
        <f t="shared" si="1"/>
        <v>103525.44393875159</v>
      </c>
    </row>
    <row r="13" spans="1:59" ht="28.8">
      <c r="A13" s="1" t="s">
        <v>7326</v>
      </c>
      <c r="B13" s="1" t="s">
        <v>110</v>
      </c>
      <c r="C13" s="1" t="s">
        <v>131</v>
      </c>
      <c r="D13" s="1" t="s">
        <v>25</v>
      </c>
      <c r="E13" s="1" t="s">
        <v>132</v>
      </c>
      <c r="F13" s="2">
        <v>56163</v>
      </c>
      <c r="G13" s="2">
        <v>196</v>
      </c>
      <c r="H13" s="2">
        <v>4</v>
      </c>
      <c r="I13" s="2">
        <v>4728</v>
      </c>
      <c r="J13" s="2">
        <v>21720</v>
      </c>
      <c r="K13" s="2">
        <v>5922</v>
      </c>
      <c r="L13" s="2">
        <v>305</v>
      </c>
      <c r="M13" s="2">
        <v>78</v>
      </c>
      <c r="N13" s="2">
        <v>55</v>
      </c>
      <c r="O13" s="2">
        <v>316</v>
      </c>
      <c r="P13" s="2">
        <v>129</v>
      </c>
      <c r="Q13" s="2">
        <v>31</v>
      </c>
      <c r="R13" s="2">
        <v>405</v>
      </c>
      <c r="S13" s="2">
        <v>4932700</v>
      </c>
      <c r="T13" s="2">
        <v>306580200</v>
      </c>
      <c r="U13" s="2">
        <v>448</v>
      </c>
      <c r="V13" s="2">
        <v>273</v>
      </c>
      <c r="W13" s="2">
        <v>35</v>
      </c>
      <c r="X13" s="2">
        <v>1123</v>
      </c>
      <c r="Y13" s="2">
        <v>138</v>
      </c>
      <c r="Z13" s="2">
        <v>706</v>
      </c>
      <c r="AA13" s="9">
        <f t="shared" si="2"/>
        <v>56163</v>
      </c>
      <c r="AB13" s="9">
        <f t="shared" si="3"/>
        <v>4528</v>
      </c>
      <c r="AC13" s="9">
        <f t="shared" si="4"/>
        <v>1319</v>
      </c>
      <c r="AD13" s="9">
        <f t="shared" si="5"/>
        <v>405</v>
      </c>
      <c r="AE13" s="44">
        <f t="shared" si="6"/>
        <v>1.1276459673402701E-4</v>
      </c>
      <c r="AF13" s="9">
        <f t="shared" si="7"/>
        <v>815</v>
      </c>
      <c r="AG13" s="9">
        <f t="shared" si="0"/>
        <v>844</v>
      </c>
      <c r="AH13" s="44">
        <f t="shared" si="8"/>
        <v>8.5625301765386423E-5</v>
      </c>
      <c r="AI13">
        <f>AA13/'Totals and Drop Down Lists'!W$6*Inputs!E$37</f>
        <v>50947.726686757647</v>
      </c>
      <c r="AJ13">
        <f>AB13/'Totals and Drop Down Lists'!X$6*Inputs!F$37</f>
        <v>14898.873163523322</v>
      </c>
      <c r="AK13">
        <f>AC13/'Totals and Drop Down Lists'!Y$6*Inputs!G$37</f>
        <v>8695.2935401506184</v>
      </c>
      <c r="AL13">
        <f>AD13/'Totals and Drop Down Lists'!Z$6*Inputs!H$37</f>
        <v>3247.0880143475251</v>
      </c>
      <c r="AM13">
        <f>AE13/'Totals and Drop Down Lists'!AA$6*Inputs!I$37</f>
        <v>14037.991390846249</v>
      </c>
      <c r="AN13">
        <f>AF13/'Totals and Drop Down Lists'!AB$6*Inputs!J$37</f>
        <v>16264.704909380966</v>
      </c>
      <c r="AO13">
        <f>AG13/'Totals and Drop Down Lists'!AC$6*Inputs!K$37</f>
        <v>15718.298295153327</v>
      </c>
      <c r="AP13">
        <f>AH13/'Totals and Drop Down Lists'!AD$6*Inputs!L$37</f>
        <v>20150.194476805442</v>
      </c>
      <c r="AQ13">
        <f>IF(OR($D13="51",$D13="52",$D13="61"),(AA13/'Totals and Drop Down Lists'!W$4)*Inputs!E$38,0)</f>
        <v>0</v>
      </c>
      <c r="AR13">
        <f>IF(OR($D13="51",$D13="52",$D13="61"),(AB13/'Totals and Drop Down Lists'!X$4)*Inputs!F$38,0)</f>
        <v>0</v>
      </c>
      <c r="AS13">
        <f>IF(OR($D13="51",$D13="52",$D13="61"),(AC13/'Totals and Drop Down Lists'!Y$4)*Inputs!G$38,0)</f>
        <v>0</v>
      </c>
      <c r="AT13">
        <f>IF(OR($D13="51",$D13="52",$D13="61"),(AD13/'Totals and Drop Down Lists'!Z$4)*Inputs!H$38,0)</f>
        <v>0</v>
      </c>
      <c r="AU13">
        <f>IF(OR($D13="51",$D13="52",$D13="61"),(AE13/'Totals and Drop Down Lists'!AA$4)*Inputs!I$38,0)</f>
        <v>0</v>
      </c>
      <c r="AV13">
        <f>IF(OR($D13="51",$D13="52",$D13="61"),(AF13/'Totals and Drop Down Lists'!AB$4)*Inputs!J$38,0)</f>
        <v>0</v>
      </c>
      <c r="AW13">
        <f>IF(OR($D13="51",$D13="52",$D13="61"),(AG13/'Totals and Drop Down Lists'!AC$4)*Inputs!K$38,0)</f>
        <v>0</v>
      </c>
      <c r="AX13">
        <f>IF(OR($D13="51",$D13="52",$D13="61"),(AH13/'Totals and Drop Down Lists'!AD$4)*Inputs!L$38,0)</f>
        <v>0</v>
      </c>
      <c r="AY13">
        <f>IF(OR($D13="51",$D13="52",$D13="61"),0,(AA13/'Totals and Drop Down Lists'!W$5)*Inputs!E$39)</f>
        <v>0</v>
      </c>
      <c r="AZ13">
        <f>IF(OR($D13="51",$D13="52",$D13="61"),0,(AB13/'Totals and Drop Down Lists'!X$5)*Inputs!F$39)</f>
        <v>0</v>
      </c>
      <c r="BA13">
        <f>IF(OR($D13="51",$D13="52",$D13="61"),0,(AC13/'Totals and Drop Down Lists'!Y$5)*Inputs!G$39)</f>
        <v>0</v>
      </c>
      <c r="BB13">
        <f>IF(OR($D13="51",$D13="52",$D13="61"),0,(AD13/'Totals and Drop Down Lists'!Z$5)*Inputs!H$39)</f>
        <v>0</v>
      </c>
      <c r="BC13">
        <f>IF(OR($D13="51",$D13="52",$D13="61"),0,(AE13/'Totals and Drop Down Lists'!AA$5)*Inputs!I$39)</f>
        <v>0</v>
      </c>
      <c r="BD13">
        <f>IF(OR($D13="51",$D13="52",$D13="61"),0,(AF13/'Totals and Drop Down Lists'!AB$5)*Inputs!J$39)</f>
        <v>0</v>
      </c>
      <c r="BE13">
        <f>IF(OR($D13="51",$D13="52",$D13="61"),0,(AG13/'Totals and Drop Down Lists'!AC$5)*Inputs!K$39)</f>
        <v>0</v>
      </c>
      <c r="BF13">
        <f>IF(OR($D13="51",$D13="52",$D13="61"),0,(AH13/'Totals and Drop Down Lists'!AD$5)*Inputs!L$39)</f>
        <v>0</v>
      </c>
      <c r="BG13" s="10">
        <f t="shared" si="1"/>
        <v>143960.17047696511</v>
      </c>
    </row>
    <row r="14" spans="1:59" ht="28.8">
      <c r="A14" s="1" t="s">
        <v>7326</v>
      </c>
      <c r="B14" s="1" t="s">
        <v>110</v>
      </c>
      <c r="C14" s="1" t="s">
        <v>133</v>
      </c>
      <c r="D14" s="1" t="s">
        <v>25</v>
      </c>
      <c r="E14" s="1" t="s">
        <v>134</v>
      </c>
      <c r="F14" s="2">
        <v>13595</v>
      </c>
      <c r="G14" s="2">
        <v>15</v>
      </c>
      <c r="H14" s="2">
        <v>10</v>
      </c>
      <c r="I14" s="2">
        <v>1363</v>
      </c>
      <c r="J14" s="2">
        <v>5295</v>
      </c>
      <c r="K14" s="2">
        <v>2196</v>
      </c>
      <c r="L14" s="2">
        <v>50</v>
      </c>
      <c r="M14" s="2">
        <v>11</v>
      </c>
      <c r="N14" s="2">
        <v>16</v>
      </c>
      <c r="O14" s="2">
        <v>87</v>
      </c>
      <c r="P14" s="2">
        <v>27</v>
      </c>
      <c r="Q14" s="2">
        <v>0</v>
      </c>
      <c r="R14" s="2">
        <v>613</v>
      </c>
      <c r="S14" s="2">
        <v>2148700</v>
      </c>
      <c r="T14" s="2">
        <v>115918300</v>
      </c>
      <c r="U14" s="2">
        <v>274</v>
      </c>
      <c r="V14" s="2">
        <v>119</v>
      </c>
      <c r="W14" s="2">
        <v>73</v>
      </c>
      <c r="X14" s="2">
        <v>444</v>
      </c>
      <c r="Y14" s="2">
        <v>55</v>
      </c>
      <c r="Z14" s="2">
        <v>289</v>
      </c>
      <c r="AA14" s="9">
        <f t="shared" si="2"/>
        <v>13595</v>
      </c>
      <c r="AB14" s="9">
        <f t="shared" si="3"/>
        <v>1338</v>
      </c>
      <c r="AC14" s="9">
        <f t="shared" si="4"/>
        <v>804</v>
      </c>
      <c r="AD14" s="9">
        <f t="shared" si="5"/>
        <v>613</v>
      </c>
      <c r="AE14" s="44">
        <f t="shared" si="6"/>
        <v>6.3605473948003021E-5</v>
      </c>
      <c r="AF14" s="9">
        <f t="shared" si="7"/>
        <v>252</v>
      </c>
      <c r="AG14" s="9">
        <f t="shared" si="0"/>
        <v>344</v>
      </c>
      <c r="AH14" s="44">
        <f t="shared" si="8"/>
        <v>5.308549853077528E-5</v>
      </c>
      <c r="AI14">
        <f>AA14/'Totals and Drop Down Lists'!W$6*Inputs!E$37</f>
        <v>12332.573835202362</v>
      </c>
      <c r="AJ14">
        <f>AB14/'Totals and Drop Down Lists'!X$6*Inputs!F$37</f>
        <v>4402.5380505287549</v>
      </c>
      <c r="AK14">
        <f>AC14/'Totals and Drop Down Lists'!Y$6*Inputs!G$37</f>
        <v>5300.239580197951</v>
      </c>
      <c r="AL14">
        <f>AD14/'Totals and Drop Down Lists'!Z$6*Inputs!H$37</f>
        <v>4914.7282785062544</v>
      </c>
      <c r="AM14">
        <f>AE14/'Totals and Drop Down Lists'!AA$6*Inputs!I$37</f>
        <v>7918.2041310251852</v>
      </c>
      <c r="AN14">
        <f>AF14/'Totals and Drop Down Lists'!AB$6*Inputs!J$37</f>
        <v>5029.0866713668747</v>
      </c>
      <c r="AO14">
        <f>AG14/'Totals and Drop Down Lists'!AC$6*Inputs!K$37</f>
        <v>6406.5102056075175</v>
      </c>
      <c r="AP14">
        <f>AH14/'Totals and Drop Down Lists'!AD$6*Inputs!L$37</f>
        <v>12492.605541107772</v>
      </c>
      <c r="AQ14">
        <f>IF(OR($D14="51",$D14="52",$D14="61"),(AA14/'Totals and Drop Down Lists'!W$4)*Inputs!E$38,0)</f>
        <v>0</v>
      </c>
      <c r="AR14">
        <f>IF(OR($D14="51",$D14="52",$D14="61"),(AB14/'Totals and Drop Down Lists'!X$4)*Inputs!F$38,0)</f>
        <v>0</v>
      </c>
      <c r="AS14">
        <f>IF(OR($D14="51",$D14="52",$D14="61"),(AC14/'Totals and Drop Down Lists'!Y$4)*Inputs!G$38,0)</f>
        <v>0</v>
      </c>
      <c r="AT14">
        <f>IF(OR($D14="51",$D14="52",$D14="61"),(AD14/'Totals and Drop Down Lists'!Z$4)*Inputs!H$38,0)</f>
        <v>0</v>
      </c>
      <c r="AU14">
        <f>IF(OR($D14="51",$D14="52",$D14="61"),(AE14/'Totals and Drop Down Lists'!AA$4)*Inputs!I$38,0)</f>
        <v>0</v>
      </c>
      <c r="AV14">
        <f>IF(OR($D14="51",$D14="52",$D14="61"),(AF14/'Totals and Drop Down Lists'!AB$4)*Inputs!J$38,0)</f>
        <v>0</v>
      </c>
      <c r="AW14">
        <f>IF(OR($D14="51",$D14="52",$D14="61"),(AG14/'Totals and Drop Down Lists'!AC$4)*Inputs!K$38,0)</f>
        <v>0</v>
      </c>
      <c r="AX14">
        <f>IF(OR($D14="51",$D14="52",$D14="61"),(AH14/'Totals and Drop Down Lists'!AD$4)*Inputs!L$38,0)</f>
        <v>0</v>
      </c>
      <c r="AY14">
        <f>IF(OR($D14="51",$D14="52",$D14="61"),0,(AA14/'Totals and Drop Down Lists'!W$5)*Inputs!E$39)</f>
        <v>0</v>
      </c>
      <c r="AZ14">
        <f>IF(OR($D14="51",$D14="52",$D14="61"),0,(AB14/'Totals and Drop Down Lists'!X$5)*Inputs!F$39)</f>
        <v>0</v>
      </c>
      <c r="BA14">
        <f>IF(OR($D14="51",$D14="52",$D14="61"),0,(AC14/'Totals and Drop Down Lists'!Y$5)*Inputs!G$39)</f>
        <v>0</v>
      </c>
      <c r="BB14">
        <f>IF(OR($D14="51",$D14="52",$D14="61"),0,(AD14/'Totals and Drop Down Lists'!Z$5)*Inputs!H$39)</f>
        <v>0</v>
      </c>
      <c r="BC14">
        <f>IF(OR($D14="51",$D14="52",$D14="61"),0,(AE14/'Totals and Drop Down Lists'!AA$5)*Inputs!I$39)</f>
        <v>0</v>
      </c>
      <c r="BD14">
        <f>IF(OR($D14="51",$D14="52",$D14="61"),0,(AF14/'Totals and Drop Down Lists'!AB$5)*Inputs!J$39)</f>
        <v>0</v>
      </c>
      <c r="BE14">
        <f>IF(OR($D14="51",$D14="52",$D14="61"),0,(AG14/'Totals and Drop Down Lists'!AC$5)*Inputs!K$39)</f>
        <v>0</v>
      </c>
      <c r="BF14">
        <f>IF(OR($D14="51",$D14="52",$D14="61"),0,(AH14/'Totals and Drop Down Lists'!AD$5)*Inputs!L$39)</f>
        <v>0</v>
      </c>
      <c r="BG14" s="10">
        <f t="shared" si="1"/>
        <v>58796.486293542679</v>
      </c>
    </row>
    <row r="15" spans="1:59" ht="28.8">
      <c r="A15" s="1" t="s">
        <v>7326</v>
      </c>
      <c r="B15" s="1" t="s">
        <v>110</v>
      </c>
      <c r="C15" s="1" t="s">
        <v>135</v>
      </c>
      <c r="D15" s="1" t="s">
        <v>25</v>
      </c>
      <c r="E15" s="1" t="s">
        <v>136</v>
      </c>
      <c r="F15" s="2">
        <v>13850</v>
      </c>
      <c r="G15" s="2">
        <v>115</v>
      </c>
      <c r="H15" s="2">
        <v>13</v>
      </c>
      <c r="I15" s="2">
        <v>1577</v>
      </c>
      <c r="J15" s="2">
        <v>4501</v>
      </c>
      <c r="K15" s="2">
        <v>1939</v>
      </c>
      <c r="L15" s="2">
        <v>77</v>
      </c>
      <c r="M15" s="2">
        <v>70</v>
      </c>
      <c r="N15" s="2">
        <v>0</v>
      </c>
      <c r="O15" s="2">
        <v>95</v>
      </c>
      <c r="P15" s="2">
        <v>45</v>
      </c>
      <c r="Q15" s="2">
        <v>14</v>
      </c>
      <c r="R15" s="2">
        <v>54</v>
      </c>
      <c r="S15" s="2">
        <v>1615300</v>
      </c>
      <c r="T15" s="2">
        <v>85151900</v>
      </c>
      <c r="U15" s="2">
        <v>33</v>
      </c>
      <c r="V15" s="2">
        <v>53</v>
      </c>
      <c r="W15" s="2">
        <v>4</v>
      </c>
      <c r="X15" s="2">
        <v>269</v>
      </c>
      <c r="Y15" s="2">
        <v>25</v>
      </c>
      <c r="Z15" s="2">
        <v>184</v>
      </c>
      <c r="AA15" s="9">
        <f t="shared" si="2"/>
        <v>13850</v>
      </c>
      <c r="AB15" s="9">
        <f t="shared" si="3"/>
        <v>1449</v>
      </c>
      <c r="AC15" s="9">
        <f t="shared" si="4"/>
        <v>355</v>
      </c>
      <c r="AD15" s="9">
        <f t="shared" si="5"/>
        <v>54</v>
      </c>
      <c r="AE15" s="44">
        <f t="shared" si="6"/>
        <v>5.8336771585040955E-5</v>
      </c>
      <c r="AF15" s="9">
        <f t="shared" si="7"/>
        <v>212</v>
      </c>
      <c r="AG15" s="9">
        <f t="shared" si="0"/>
        <v>209</v>
      </c>
      <c r="AH15" s="44">
        <f t="shared" si="8"/>
        <v>3.3501647795555827E-5</v>
      </c>
      <c r="AI15">
        <f>AA15/'Totals and Drop Down Lists'!W$6*Inputs!E$37</f>
        <v>12563.894639025577</v>
      </c>
      <c r="AJ15">
        <f>AB15/'Totals and Drop Down Lists'!X$6*Inputs!F$37</f>
        <v>4767.7710278147733</v>
      </c>
      <c r="AK15">
        <f>AC15/'Totals and Drop Down Lists'!Y$6*Inputs!G$37</f>
        <v>2340.2799141421301</v>
      </c>
      <c r="AL15">
        <f>AD15/'Totals and Drop Down Lists'!Z$6*Inputs!H$37</f>
        <v>432.94506857967002</v>
      </c>
      <c r="AM15">
        <f>AE15/'Totals and Drop Down Lists'!AA$6*Inputs!I$37</f>
        <v>7262.3067966282588</v>
      </c>
      <c r="AN15">
        <f>AF15/'Totals and Drop Down Lists'!AB$6*Inputs!J$37</f>
        <v>4230.8189457530852</v>
      </c>
      <c r="AO15">
        <f>AG15/'Totals and Drop Down Lists'!AC$6*Inputs!K$37</f>
        <v>3892.3274214301482</v>
      </c>
      <c r="AP15">
        <f>AH15/'Totals and Drop Down Lists'!AD$6*Inputs!L$37</f>
        <v>7883.9397287447764</v>
      </c>
      <c r="AQ15">
        <f>IF(OR($D15="51",$D15="52",$D15="61"),(AA15/'Totals and Drop Down Lists'!W$4)*Inputs!E$38,0)</f>
        <v>0</v>
      </c>
      <c r="AR15">
        <f>IF(OR($D15="51",$D15="52",$D15="61"),(AB15/'Totals and Drop Down Lists'!X$4)*Inputs!F$38,0)</f>
        <v>0</v>
      </c>
      <c r="AS15">
        <f>IF(OR($D15="51",$D15="52",$D15="61"),(AC15/'Totals and Drop Down Lists'!Y$4)*Inputs!G$38,0)</f>
        <v>0</v>
      </c>
      <c r="AT15">
        <f>IF(OR($D15="51",$D15="52",$D15="61"),(AD15/'Totals and Drop Down Lists'!Z$4)*Inputs!H$38,0)</f>
        <v>0</v>
      </c>
      <c r="AU15">
        <f>IF(OR($D15="51",$D15="52",$D15="61"),(AE15/'Totals and Drop Down Lists'!AA$4)*Inputs!I$38,0)</f>
        <v>0</v>
      </c>
      <c r="AV15">
        <f>IF(OR($D15="51",$D15="52",$D15="61"),(AF15/'Totals and Drop Down Lists'!AB$4)*Inputs!J$38,0)</f>
        <v>0</v>
      </c>
      <c r="AW15">
        <f>IF(OR($D15="51",$D15="52",$D15="61"),(AG15/'Totals and Drop Down Lists'!AC$4)*Inputs!K$38,0)</f>
        <v>0</v>
      </c>
      <c r="AX15">
        <f>IF(OR($D15="51",$D15="52",$D15="61"),(AH15/'Totals and Drop Down Lists'!AD$4)*Inputs!L$38,0)</f>
        <v>0</v>
      </c>
      <c r="AY15">
        <f>IF(OR($D15="51",$D15="52",$D15="61"),0,(AA15/'Totals and Drop Down Lists'!W$5)*Inputs!E$39)</f>
        <v>0</v>
      </c>
      <c r="AZ15">
        <f>IF(OR($D15="51",$D15="52",$D15="61"),0,(AB15/'Totals and Drop Down Lists'!X$5)*Inputs!F$39)</f>
        <v>0</v>
      </c>
      <c r="BA15">
        <f>IF(OR($D15="51",$D15="52",$D15="61"),0,(AC15/'Totals and Drop Down Lists'!Y$5)*Inputs!G$39)</f>
        <v>0</v>
      </c>
      <c r="BB15">
        <f>IF(OR($D15="51",$D15="52",$D15="61"),0,(AD15/'Totals and Drop Down Lists'!Z$5)*Inputs!H$39)</f>
        <v>0</v>
      </c>
      <c r="BC15">
        <f>IF(OR($D15="51",$D15="52",$D15="61"),0,(AE15/'Totals and Drop Down Lists'!AA$5)*Inputs!I$39)</f>
        <v>0</v>
      </c>
      <c r="BD15">
        <f>IF(OR($D15="51",$D15="52",$D15="61"),0,(AF15/'Totals and Drop Down Lists'!AB$5)*Inputs!J$39)</f>
        <v>0</v>
      </c>
      <c r="BE15">
        <f>IF(OR($D15="51",$D15="52",$D15="61"),0,(AG15/'Totals and Drop Down Lists'!AC$5)*Inputs!K$39)</f>
        <v>0</v>
      </c>
      <c r="BF15">
        <f>IF(OR($D15="51",$D15="52",$D15="61"),0,(AH15/'Totals and Drop Down Lists'!AD$5)*Inputs!L$39)</f>
        <v>0</v>
      </c>
      <c r="BG15" s="10">
        <f t="shared" si="1"/>
        <v>43374.283542118421</v>
      </c>
    </row>
    <row r="16" spans="1:59" ht="28.8">
      <c r="A16" s="1" t="s">
        <v>7326</v>
      </c>
      <c r="B16" s="1" t="s">
        <v>110</v>
      </c>
      <c r="C16" s="1" t="s">
        <v>137</v>
      </c>
      <c r="D16" s="1" t="s">
        <v>25</v>
      </c>
      <c r="E16" s="1" t="s">
        <v>138</v>
      </c>
      <c r="F16" s="2">
        <v>1454</v>
      </c>
      <c r="G16" s="2">
        <v>3</v>
      </c>
      <c r="H16" s="2">
        <v>0</v>
      </c>
      <c r="I16" s="2">
        <v>305</v>
      </c>
      <c r="J16" s="2">
        <v>508</v>
      </c>
      <c r="K16" s="2">
        <v>181</v>
      </c>
      <c r="L16" s="2">
        <v>18</v>
      </c>
      <c r="M16" s="2">
        <v>12</v>
      </c>
      <c r="N16" s="2">
        <v>1</v>
      </c>
      <c r="O16" s="2">
        <v>27</v>
      </c>
      <c r="P16" s="2">
        <v>8</v>
      </c>
      <c r="Q16" s="2">
        <v>0</v>
      </c>
      <c r="R16" s="2">
        <v>22</v>
      </c>
      <c r="S16" s="2">
        <v>68300</v>
      </c>
      <c r="T16" s="2">
        <v>4908700</v>
      </c>
      <c r="U16" s="2">
        <v>24</v>
      </c>
      <c r="V16" s="2">
        <v>30</v>
      </c>
      <c r="W16" s="2">
        <v>8</v>
      </c>
      <c r="X16" s="2">
        <v>63</v>
      </c>
      <c r="Y16" s="2">
        <v>8</v>
      </c>
      <c r="Z16" s="2">
        <v>4</v>
      </c>
      <c r="AA16" s="9">
        <f t="shared" si="2"/>
        <v>1454</v>
      </c>
      <c r="AB16" s="9">
        <f t="shared" si="3"/>
        <v>302</v>
      </c>
      <c r="AC16" s="9">
        <f t="shared" si="4"/>
        <v>88</v>
      </c>
      <c r="AD16" s="9">
        <f t="shared" si="5"/>
        <v>22</v>
      </c>
      <c r="AE16" s="44">
        <f t="shared" si="6"/>
        <v>4.5039050201976308E-6</v>
      </c>
      <c r="AF16" s="9">
        <f t="shared" si="7"/>
        <v>25</v>
      </c>
      <c r="AG16" s="9">
        <f t="shared" si="0"/>
        <v>12</v>
      </c>
      <c r="AH16" s="44">
        <f t="shared" si="8"/>
        <v>1.5909157997520163E-6</v>
      </c>
      <c r="AI16">
        <f>AA16/'Totals and Drop Down Lists'!W$6*Inputs!E$37</f>
        <v>1318.982151995898</v>
      </c>
      <c r="AJ16">
        <f>AB16/'Totals and Drop Down Lists'!X$6*Inputs!F$37</f>
        <v>993.6969291925891</v>
      </c>
      <c r="AK16">
        <f>AC16/'Totals and Drop Down Lists'!Y$6*Inputs!G$37</f>
        <v>580.12572519579567</v>
      </c>
      <c r="AL16">
        <f>AD16/'Totals and Drop Down Lists'!Z$6*Inputs!H$37</f>
        <v>176.38502793986555</v>
      </c>
      <c r="AM16">
        <f>AE16/'Totals and Drop Down Lists'!AA$6*Inputs!I$37</f>
        <v>560.68821004035033</v>
      </c>
      <c r="AN16">
        <f>AF16/'Totals and Drop Down Lists'!AB$6*Inputs!J$37</f>
        <v>498.9173285086186</v>
      </c>
      <c r="AO16">
        <f>AG16/'Totals and Drop Down Lists'!AC$6*Inputs!K$37</f>
        <v>223.48291414909943</v>
      </c>
      <c r="AP16">
        <f>AH16/'Totals and Drop Down Lists'!AD$6*Inputs!L$37</f>
        <v>374.39007046144593</v>
      </c>
      <c r="AQ16">
        <f>IF(OR($D16="51",$D16="52",$D16="61"),(AA16/'Totals and Drop Down Lists'!W$4)*Inputs!E$38,0)</f>
        <v>0</v>
      </c>
      <c r="AR16">
        <f>IF(OR($D16="51",$D16="52",$D16="61"),(AB16/'Totals and Drop Down Lists'!X$4)*Inputs!F$38,0)</f>
        <v>0</v>
      </c>
      <c r="AS16">
        <f>IF(OR($D16="51",$D16="52",$D16="61"),(AC16/'Totals and Drop Down Lists'!Y$4)*Inputs!G$38,0)</f>
        <v>0</v>
      </c>
      <c r="AT16">
        <f>IF(OR($D16="51",$D16="52",$D16="61"),(AD16/'Totals and Drop Down Lists'!Z$4)*Inputs!H$38,0)</f>
        <v>0</v>
      </c>
      <c r="AU16">
        <f>IF(OR($D16="51",$D16="52",$D16="61"),(AE16/'Totals and Drop Down Lists'!AA$4)*Inputs!I$38,0)</f>
        <v>0</v>
      </c>
      <c r="AV16">
        <f>IF(OR($D16="51",$D16="52",$D16="61"),(AF16/'Totals and Drop Down Lists'!AB$4)*Inputs!J$38,0)</f>
        <v>0</v>
      </c>
      <c r="AW16">
        <f>IF(OR($D16="51",$D16="52",$D16="61"),(AG16/'Totals and Drop Down Lists'!AC$4)*Inputs!K$38,0)</f>
        <v>0</v>
      </c>
      <c r="AX16">
        <f>IF(OR($D16="51",$D16="52",$D16="61"),(AH16/'Totals and Drop Down Lists'!AD$4)*Inputs!L$38,0)</f>
        <v>0</v>
      </c>
      <c r="AY16">
        <f>IF(OR($D16="51",$D16="52",$D16="61"),0,(AA16/'Totals and Drop Down Lists'!W$5)*Inputs!E$39)</f>
        <v>0</v>
      </c>
      <c r="AZ16">
        <f>IF(OR($D16="51",$D16="52",$D16="61"),0,(AB16/'Totals and Drop Down Lists'!X$5)*Inputs!F$39)</f>
        <v>0</v>
      </c>
      <c r="BA16">
        <f>IF(OR($D16="51",$D16="52",$D16="61"),0,(AC16/'Totals and Drop Down Lists'!Y$5)*Inputs!G$39)</f>
        <v>0</v>
      </c>
      <c r="BB16">
        <f>IF(OR($D16="51",$D16="52",$D16="61"),0,(AD16/'Totals and Drop Down Lists'!Z$5)*Inputs!H$39)</f>
        <v>0</v>
      </c>
      <c r="BC16">
        <f>IF(OR($D16="51",$D16="52",$D16="61"),0,(AE16/'Totals and Drop Down Lists'!AA$5)*Inputs!I$39)</f>
        <v>0</v>
      </c>
      <c r="BD16">
        <f>IF(OR($D16="51",$D16="52",$D16="61"),0,(AF16/'Totals and Drop Down Lists'!AB$5)*Inputs!J$39)</f>
        <v>0</v>
      </c>
      <c r="BE16">
        <f>IF(OR($D16="51",$D16="52",$D16="61"),0,(AG16/'Totals and Drop Down Lists'!AC$5)*Inputs!K$39)</f>
        <v>0</v>
      </c>
      <c r="BF16">
        <f>IF(OR($D16="51",$D16="52",$D16="61"),0,(AH16/'Totals and Drop Down Lists'!AD$5)*Inputs!L$39)</f>
        <v>0</v>
      </c>
      <c r="BG16" s="10">
        <f t="shared" si="1"/>
        <v>4726.6683574836625</v>
      </c>
    </row>
    <row r="17" spans="1:59" ht="28.8">
      <c r="A17" s="1" t="s">
        <v>7326</v>
      </c>
      <c r="B17" s="1" t="s">
        <v>110</v>
      </c>
      <c r="C17" s="1" t="s">
        <v>139</v>
      </c>
      <c r="D17" s="1" t="s">
        <v>25</v>
      </c>
      <c r="E17" s="1" t="s">
        <v>140</v>
      </c>
      <c r="F17" s="2">
        <v>91519</v>
      </c>
      <c r="G17" s="2">
        <v>611</v>
      </c>
      <c r="H17" s="2">
        <v>84</v>
      </c>
      <c r="I17" s="2">
        <v>8897</v>
      </c>
      <c r="J17" s="2">
        <v>31123</v>
      </c>
      <c r="K17" s="2">
        <v>7245</v>
      </c>
      <c r="L17" s="2">
        <v>647</v>
      </c>
      <c r="M17" s="2">
        <v>298</v>
      </c>
      <c r="N17" s="2">
        <v>113</v>
      </c>
      <c r="O17" s="2">
        <v>442</v>
      </c>
      <c r="P17" s="2">
        <v>150</v>
      </c>
      <c r="Q17" s="2">
        <v>29</v>
      </c>
      <c r="R17" s="2">
        <v>287</v>
      </c>
      <c r="S17" s="2">
        <v>7202500</v>
      </c>
      <c r="T17" s="2">
        <v>382267500</v>
      </c>
      <c r="U17" s="2">
        <v>399</v>
      </c>
      <c r="V17" s="2">
        <v>385</v>
      </c>
      <c r="W17" s="2">
        <v>24</v>
      </c>
      <c r="X17" s="2">
        <v>1651</v>
      </c>
      <c r="Y17" s="2">
        <v>231</v>
      </c>
      <c r="Z17" s="2">
        <v>991</v>
      </c>
      <c r="AA17" s="9">
        <f t="shared" si="2"/>
        <v>91519</v>
      </c>
      <c r="AB17" s="9">
        <f t="shared" si="3"/>
        <v>8202</v>
      </c>
      <c r="AC17" s="9">
        <f t="shared" si="4"/>
        <v>1966</v>
      </c>
      <c r="AD17" s="9">
        <f t="shared" si="5"/>
        <v>287</v>
      </c>
      <c r="AE17" s="44">
        <f t="shared" si="6"/>
        <v>1.1778530553169096E-4</v>
      </c>
      <c r="AF17" s="9">
        <f t="shared" si="7"/>
        <v>1242</v>
      </c>
      <c r="AG17" s="9">
        <f t="shared" si="0"/>
        <v>1222</v>
      </c>
      <c r="AH17" s="44">
        <f t="shared" si="8"/>
        <v>1.0584716472558006E-4</v>
      </c>
      <c r="AI17">
        <f>AA17/'Totals and Drop Down Lists'!W$6*Inputs!E$37</f>
        <v>83020.582921948138</v>
      </c>
      <c r="AJ17">
        <f>AB17/'Totals and Drop Down Lists'!X$6*Inputs!F$37</f>
        <v>26987.755672972238</v>
      </c>
      <c r="AK17">
        <f>AC17/'Totals and Drop Down Lists'!Y$6*Inputs!G$37</f>
        <v>12960.53608789698</v>
      </c>
      <c r="AL17">
        <f>AD17/'Totals and Drop Down Lists'!Z$6*Inputs!H$37</f>
        <v>2301.0228644882463</v>
      </c>
      <c r="AM17">
        <f>AE17/'Totals and Drop Down Lists'!AA$6*Inputs!I$37</f>
        <v>14663.016167406149</v>
      </c>
      <c r="AN17">
        <f>AF17/'Totals and Drop Down Lists'!AB$6*Inputs!J$37</f>
        <v>24786.212880308172</v>
      </c>
      <c r="AO17">
        <f>AG17/'Totals and Drop Down Lists'!AC$6*Inputs!K$37</f>
        <v>22758.010090849959</v>
      </c>
      <c r="AP17">
        <f>AH17/'Totals and Drop Down Lists'!AD$6*Inputs!L$37</f>
        <v>24909.00364804424</v>
      </c>
      <c r="AQ17">
        <f>IF(OR($D17="51",$D17="52",$D17="61"),(AA17/'Totals and Drop Down Lists'!W$4)*Inputs!E$38,0)</f>
        <v>0</v>
      </c>
      <c r="AR17">
        <f>IF(OR($D17="51",$D17="52",$D17="61"),(AB17/'Totals and Drop Down Lists'!X$4)*Inputs!F$38,0)</f>
        <v>0</v>
      </c>
      <c r="AS17">
        <f>IF(OR($D17="51",$D17="52",$D17="61"),(AC17/'Totals and Drop Down Lists'!Y$4)*Inputs!G$38,0)</f>
        <v>0</v>
      </c>
      <c r="AT17">
        <f>IF(OR($D17="51",$D17="52",$D17="61"),(AD17/'Totals and Drop Down Lists'!Z$4)*Inputs!H$38,0)</f>
        <v>0</v>
      </c>
      <c r="AU17">
        <f>IF(OR($D17="51",$D17="52",$D17="61"),(AE17/'Totals and Drop Down Lists'!AA$4)*Inputs!I$38,0)</f>
        <v>0</v>
      </c>
      <c r="AV17">
        <f>IF(OR($D17="51",$D17="52",$D17="61"),(AF17/'Totals and Drop Down Lists'!AB$4)*Inputs!J$38,0)</f>
        <v>0</v>
      </c>
      <c r="AW17">
        <f>IF(OR($D17="51",$D17="52",$D17="61"),(AG17/'Totals and Drop Down Lists'!AC$4)*Inputs!K$38,0)</f>
        <v>0</v>
      </c>
      <c r="AX17">
        <f>IF(OR($D17="51",$D17="52",$D17="61"),(AH17/'Totals and Drop Down Lists'!AD$4)*Inputs!L$38,0)</f>
        <v>0</v>
      </c>
      <c r="AY17">
        <f>IF(OR($D17="51",$D17="52",$D17="61"),0,(AA17/'Totals and Drop Down Lists'!W$5)*Inputs!E$39)</f>
        <v>0</v>
      </c>
      <c r="AZ17">
        <f>IF(OR($D17="51",$D17="52",$D17="61"),0,(AB17/'Totals and Drop Down Lists'!X$5)*Inputs!F$39)</f>
        <v>0</v>
      </c>
      <c r="BA17">
        <f>IF(OR($D17="51",$D17="52",$D17="61"),0,(AC17/'Totals and Drop Down Lists'!Y$5)*Inputs!G$39)</f>
        <v>0</v>
      </c>
      <c r="BB17">
        <f>IF(OR($D17="51",$D17="52",$D17="61"),0,(AD17/'Totals and Drop Down Lists'!Z$5)*Inputs!H$39)</f>
        <v>0</v>
      </c>
      <c r="BC17">
        <f>IF(OR($D17="51",$D17="52",$D17="61"),0,(AE17/'Totals and Drop Down Lists'!AA$5)*Inputs!I$39)</f>
        <v>0</v>
      </c>
      <c r="BD17">
        <f>IF(OR($D17="51",$D17="52",$D17="61"),0,(AF17/'Totals and Drop Down Lists'!AB$5)*Inputs!J$39)</f>
        <v>0</v>
      </c>
      <c r="BE17">
        <f>IF(OR($D17="51",$D17="52",$D17="61"),0,(AG17/'Totals and Drop Down Lists'!AC$5)*Inputs!K$39)</f>
        <v>0</v>
      </c>
      <c r="BF17">
        <f>IF(OR($D17="51",$D17="52",$D17="61"),0,(AH17/'Totals and Drop Down Lists'!AD$5)*Inputs!L$39)</f>
        <v>0</v>
      </c>
      <c r="BG17" s="10">
        <f t="shared" si="1"/>
        <v>212386.14033391414</v>
      </c>
    </row>
    <row r="18" spans="1:59" ht="28.8">
      <c r="A18" s="1" t="s">
        <v>7326</v>
      </c>
      <c r="B18" s="1" t="s">
        <v>110</v>
      </c>
      <c r="C18" s="1" t="s">
        <v>141</v>
      </c>
      <c r="D18" s="1" t="s">
        <v>25</v>
      </c>
      <c r="E18" s="1" t="s">
        <v>142</v>
      </c>
      <c r="F18" s="2">
        <v>9695</v>
      </c>
      <c r="G18" s="2">
        <v>29</v>
      </c>
      <c r="H18" s="2">
        <v>6</v>
      </c>
      <c r="I18" s="2">
        <v>2614</v>
      </c>
      <c r="J18" s="2">
        <v>2797</v>
      </c>
      <c r="K18" s="2">
        <v>1255</v>
      </c>
      <c r="L18" s="2">
        <v>220</v>
      </c>
      <c r="M18" s="2">
        <v>120</v>
      </c>
      <c r="N18" s="2">
        <v>88</v>
      </c>
      <c r="O18" s="2">
        <v>128</v>
      </c>
      <c r="P18" s="2">
        <v>95</v>
      </c>
      <c r="Q18" s="2">
        <v>64</v>
      </c>
      <c r="R18" s="2">
        <v>251</v>
      </c>
      <c r="S18" s="2">
        <v>1008800</v>
      </c>
      <c r="T18" s="2">
        <v>68357800</v>
      </c>
      <c r="U18" s="2">
        <v>78</v>
      </c>
      <c r="V18" s="2">
        <v>65</v>
      </c>
      <c r="W18" s="2">
        <v>4</v>
      </c>
      <c r="X18" s="2">
        <v>227</v>
      </c>
      <c r="Y18" s="2">
        <v>42</v>
      </c>
      <c r="Z18" s="2">
        <v>66</v>
      </c>
      <c r="AA18" s="9">
        <f t="shared" si="2"/>
        <v>9695</v>
      </c>
      <c r="AB18" s="9">
        <f t="shared" si="3"/>
        <v>2579</v>
      </c>
      <c r="AC18" s="9">
        <f t="shared" si="4"/>
        <v>966</v>
      </c>
      <c r="AD18" s="9">
        <f t="shared" si="5"/>
        <v>251</v>
      </c>
      <c r="AE18" s="44">
        <f t="shared" si="6"/>
        <v>3.9326995745995731E-5</v>
      </c>
      <c r="AF18" s="9">
        <f t="shared" si="7"/>
        <v>158</v>
      </c>
      <c r="AG18" s="9">
        <f t="shared" si="0"/>
        <v>108</v>
      </c>
      <c r="AH18" s="44">
        <f t="shared" si="8"/>
        <v>1.803126106061764E-5</v>
      </c>
      <c r="AI18">
        <f>AA18/'Totals and Drop Down Lists'!W$6*Inputs!E$37</f>
        <v>8794.7262473179017</v>
      </c>
      <c r="AJ18">
        <f>AB18/'Totals and Drop Down Lists'!X$6*Inputs!F$37</f>
        <v>8485.9085443300901</v>
      </c>
      <c r="AK18">
        <f>AC18/'Totals and Drop Down Lists'!Y$6*Inputs!G$37</f>
        <v>6368.1983015811202</v>
      </c>
      <c r="AL18">
        <f>AD18/'Totals and Drop Down Lists'!Z$6*Inputs!H$37</f>
        <v>2012.392818768466</v>
      </c>
      <c r="AM18">
        <f>AE18/'Totals and Drop Down Lists'!AA$6*Inputs!I$37</f>
        <v>4895.7921519666643</v>
      </c>
      <c r="AN18">
        <f>AF18/'Totals and Drop Down Lists'!AB$6*Inputs!J$37</f>
        <v>3153.1575161744695</v>
      </c>
      <c r="AO18">
        <f>AG18/'Totals and Drop Down Lists'!AC$6*Inputs!K$37</f>
        <v>2011.346227341895</v>
      </c>
      <c r="AP18">
        <f>AH18/'Totals and Drop Down Lists'!AD$6*Inputs!L$37</f>
        <v>4243.2950254473753</v>
      </c>
      <c r="AQ18">
        <f>IF(OR($D18="51",$D18="52",$D18="61"),(AA18/'Totals and Drop Down Lists'!W$4)*Inputs!E$38,0)</f>
        <v>0</v>
      </c>
      <c r="AR18">
        <f>IF(OR($D18="51",$D18="52",$D18="61"),(AB18/'Totals and Drop Down Lists'!X$4)*Inputs!F$38,0)</f>
        <v>0</v>
      </c>
      <c r="AS18">
        <f>IF(OR($D18="51",$D18="52",$D18="61"),(AC18/'Totals and Drop Down Lists'!Y$4)*Inputs!G$38,0)</f>
        <v>0</v>
      </c>
      <c r="AT18">
        <f>IF(OR($D18="51",$D18="52",$D18="61"),(AD18/'Totals and Drop Down Lists'!Z$4)*Inputs!H$38,0)</f>
        <v>0</v>
      </c>
      <c r="AU18">
        <f>IF(OR($D18="51",$D18="52",$D18="61"),(AE18/'Totals and Drop Down Lists'!AA$4)*Inputs!I$38,0)</f>
        <v>0</v>
      </c>
      <c r="AV18">
        <f>IF(OR($D18="51",$D18="52",$D18="61"),(AF18/'Totals and Drop Down Lists'!AB$4)*Inputs!J$38,0)</f>
        <v>0</v>
      </c>
      <c r="AW18">
        <f>IF(OR($D18="51",$D18="52",$D18="61"),(AG18/'Totals and Drop Down Lists'!AC$4)*Inputs!K$38,0)</f>
        <v>0</v>
      </c>
      <c r="AX18">
        <f>IF(OR($D18="51",$D18="52",$D18="61"),(AH18/'Totals and Drop Down Lists'!AD$4)*Inputs!L$38,0)</f>
        <v>0</v>
      </c>
      <c r="AY18">
        <f>IF(OR($D18="51",$D18="52",$D18="61"),0,(AA18/'Totals and Drop Down Lists'!W$5)*Inputs!E$39)</f>
        <v>0</v>
      </c>
      <c r="AZ18">
        <f>IF(OR($D18="51",$D18="52",$D18="61"),0,(AB18/'Totals and Drop Down Lists'!X$5)*Inputs!F$39)</f>
        <v>0</v>
      </c>
      <c r="BA18">
        <f>IF(OR($D18="51",$D18="52",$D18="61"),0,(AC18/'Totals and Drop Down Lists'!Y$5)*Inputs!G$39)</f>
        <v>0</v>
      </c>
      <c r="BB18">
        <f>IF(OR($D18="51",$D18="52",$D18="61"),0,(AD18/'Totals and Drop Down Lists'!Z$5)*Inputs!H$39)</f>
        <v>0</v>
      </c>
      <c r="BC18">
        <f>IF(OR($D18="51",$D18="52",$D18="61"),0,(AE18/'Totals and Drop Down Lists'!AA$5)*Inputs!I$39)</f>
        <v>0</v>
      </c>
      <c r="BD18">
        <f>IF(OR($D18="51",$D18="52",$D18="61"),0,(AF18/'Totals and Drop Down Lists'!AB$5)*Inputs!J$39)</f>
        <v>0</v>
      </c>
      <c r="BE18">
        <f>IF(OR($D18="51",$D18="52",$D18="61"),0,(AG18/'Totals and Drop Down Lists'!AC$5)*Inputs!K$39)</f>
        <v>0</v>
      </c>
      <c r="BF18">
        <f>IF(OR($D18="51",$D18="52",$D18="61"),0,(AH18/'Totals and Drop Down Lists'!AD$5)*Inputs!L$39)</f>
        <v>0</v>
      </c>
      <c r="BG18" s="10">
        <f t="shared" si="1"/>
        <v>39964.81683292798</v>
      </c>
    </row>
    <row r="19" spans="1:59" ht="28.8">
      <c r="A19" s="1" t="s">
        <v>7326</v>
      </c>
      <c r="B19" s="1" t="s">
        <v>110</v>
      </c>
      <c r="C19" s="1" t="s">
        <v>143</v>
      </c>
      <c r="D19" s="1" t="s">
        <v>25</v>
      </c>
      <c r="E19" s="1" t="s">
        <v>144</v>
      </c>
      <c r="F19" s="2">
        <v>9484</v>
      </c>
      <c r="G19" s="2">
        <v>11</v>
      </c>
      <c r="H19" s="2">
        <v>0</v>
      </c>
      <c r="I19" s="2">
        <v>964</v>
      </c>
      <c r="J19" s="2">
        <v>1990</v>
      </c>
      <c r="K19" s="2">
        <v>1028</v>
      </c>
      <c r="L19" s="2">
        <v>131</v>
      </c>
      <c r="M19" s="2">
        <v>89</v>
      </c>
      <c r="N19" s="2">
        <v>16</v>
      </c>
      <c r="O19" s="2">
        <v>139</v>
      </c>
      <c r="P19" s="2">
        <v>38</v>
      </c>
      <c r="Q19" s="2">
        <v>46</v>
      </c>
      <c r="R19" s="2">
        <v>18</v>
      </c>
      <c r="S19" s="2">
        <v>750500</v>
      </c>
      <c r="T19" s="2">
        <v>81224600</v>
      </c>
      <c r="U19" s="2">
        <v>65</v>
      </c>
      <c r="V19" s="2">
        <v>59</v>
      </c>
      <c r="W19" s="2">
        <v>29</v>
      </c>
      <c r="X19" s="2">
        <v>196</v>
      </c>
      <c r="Y19" s="2">
        <v>42</v>
      </c>
      <c r="Z19" s="2">
        <v>48</v>
      </c>
      <c r="AA19" s="9">
        <f t="shared" si="2"/>
        <v>9484</v>
      </c>
      <c r="AB19" s="9">
        <f t="shared" si="3"/>
        <v>953</v>
      </c>
      <c r="AC19" s="9">
        <f t="shared" si="4"/>
        <v>477</v>
      </c>
      <c r="AD19" s="9">
        <f t="shared" si="5"/>
        <v>18</v>
      </c>
      <c r="AE19" s="44">
        <f t="shared" si="6"/>
        <v>3.7087617807838721E-5</v>
      </c>
      <c r="AF19" s="9">
        <f t="shared" si="7"/>
        <v>108</v>
      </c>
      <c r="AG19" s="9">
        <f t="shared" si="0"/>
        <v>90</v>
      </c>
      <c r="AH19" s="44">
        <f t="shared" si="8"/>
        <v>1.7299503302625635E-5</v>
      </c>
      <c r="AI19">
        <f>AA19/'Totals and Drop Down Lists'!W$6*Inputs!E$37</f>
        <v>8603.3196214092823</v>
      </c>
      <c r="AJ19">
        <f>AB19/'Totals and Drop Down Lists'!X$6*Inputs!F$37</f>
        <v>3135.7389851673424</v>
      </c>
      <c r="AK19">
        <f>AC19/'Totals and Drop Down Lists'!Y$6*Inputs!G$37</f>
        <v>3144.5451240726647</v>
      </c>
      <c r="AL19">
        <f>AD19/'Totals and Drop Down Lists'!Z$6*Inputs!H$37</f>
        <v>144.31502285989001</v>
      </c>
      <c r="AM19">
        <f>AE19/'Totals and Drop Down Lists'!AA$6*Inputs!I$37</f>
        <v>4617.0134472385598</v>
      </c>
      <c r="AN19">
        <f>AF19/'Totals and Drop Down Lists'!AB$6*Inputs!J$37</f>
        <v>2155.322859157232</v>
      </c>
      <c r="AO19">
        <f>AG19/'Totals and Drop Down Lists'!AC$6*Inputs!K$37</f>
        <v>1676.1218561182457</v>
      </c>
      <c r="AP19">
        <f>AH19/'Totals and Drop Down Lists'!AD$6*Inputs!L$37</f>
        <v>4071.0905388126712</v>
      </c>
      <c r="AQ19">
        <f>IF(OR($D19="51",$D19="52",$D19="61"),(AA19/'Totals and Drop Down Lists'!W$4)*Inputs!E$38,0)</f>
        <v>0</v>
      </c>
      <c r="AR19">
        <f>IF(OR($D19="51",$D19="52",$D19="61"),(AB19/'Totals and Drop Down Lists'!X$4)*Inputs!F$38,0)</f>
        <v>0</v>
      </c>
      <c r="AS19">
        <f>IF(OR($D19="51",$D19="52",$D19="61"),(AC19/'Totals and Drop Down Lists'!Y$4)*Inputs!G$38,0)</f>
        <v>0</v>
      </c>
      <c r="AT19">
        <f>IF(OR($D19="51",$D19="52",$D19="61"),(AD19/'Totals and Drop Down Lists'!Z$4)*Inputs!H$38,0)</f>
        <v>0</v>
      </c>
      <c r="AU19">
        <f>IF(OR($D19="51",$D19="52",$D19="61"),(AE19/'Totals and Drop Down Lists'!AA$4)*Inputs!I$38,0)</f>
        <v>0</v>
      </c>
      <c r="AV19">
        <f>IF(OR($D19="51",$D19="52",$D19="61"),(AF19/'Totals and Drop Down Lists'!AB$4)*Inputs!J$38,0)</f>
        <v>0</v>
      </c>
      <c r="AW19">
        <f>IF(OR($D19="51",$D19="52",$D19="61"),(AG19/'Totals and Drop Down Lists'!AC$4)*Inputs!K$38,0)</f>
        <v>0</v>
      </c>
      <c r="AX19">
        <f>IF(OR($D19="51",$D19="52",$D19="61"),(AH19/'Totals and Drop Down Lists'!AD$4)*Inputs!L$38,0)</f>
        <v>0</v>
      </c>
      <c r="AY19">
        <f>IF(OR($D19="51",$D19="52",$D19="61"),0,(AA19/'Totals and Drop Down Lists'!W$5)*Inputs!E$39)</f>
        <v>0</v>
      </c>
      <c r="AZ19">
        <f>IF(OR($D19="51",$D19="52",$D19="61"),0,(AB19/'Totals and Drop Down Lists'!X$5)*Inputs!F$39)</f>
        <v>0</v>
      </c>
      <c r="BA19">
        <f>IF(OR($D19="51",$D19="52",$D19="61"),0,(AC19/'Totals and Drop Down Lists'!Y$5)*Inputs!G$39)</f>
        <v>0</v>
      </c>
      <c r="BB19">
        <f>IF(OR($D19="51",$D19="52",$D19="61"),0,(AD19/'Totals and Drop Down Lists'!Z$5)*Inputs!H$39)</f>
        <v>0</v>
      </c>
      <c r="BC19">
        <f>IF(OR($D19="51",$D19="52",$D19="61"),0,(AE19/'Totals and Drop Down Lists'!AA$5)*Inputs!I$39)</f>
        <v>0</v>
      </c>
      <c r="BD19">
        <f>IF(OR($D19="51",$D19="52",$D19="61"),0,(AF19/'Totals and Drop Down Lists'!AB$5)*Inputs!J$39)</f>
        <v>0</v>
      </c>
      <c r="BE19">
        <f>IF(OR($D19="51",$D19="52",$D19="61"),0,(AG19/'Totals and Drop Down Lists'!AC$5)*Inputs!K$39)</f>
        <v>0</v>
      </c>
      <c r="BF19">
        <f>IF(OR($D19="51",$D19="52",$D19="61"),0,(AH19/'Totals and Drop Down Lists'!AD$5)*Inputs!L$39)</f>
        <v>0</v>
      </c>
      <c r="BG19" s="10">
        <f t="shared" si="1"/>
        <v>27547.467454835889</v>
      </c>
    </row>
    <row r="20" spans="1:59" ht="28.8">
      <c r="A20" s="1" t="s">
        <v>7326</v>
      </c>
      <c r="B20" s="1" t="s">
        <v>110</v>
      </c>
      <c r="C20" s="1" t="s">
        <v>145</v>
      </c>
      <c r="D20" s="1" t="s">
        <v>25</v>
      </c>
      <c r="E20" s="1" t="s">
        <v>146</v>
      </c>
      <c r="F20" s="2">
        <v>7624</v>
      </c>
      <c r="G20" s="2">
        <v>13</v>
      </c>
      <c r="H20" s="2">
        <v>0</v>
      </c>
      <c r="I20" s="2">
        <v>1662</v>
      </c>
      <c r="J20" s="2">
        <v>1828</v>
      </c>
      <c r="K20" s="2">
        <v>804</v>
      </c>
      <c r="L20" s="2">
        <v>237</v>
      </c>
      <c r="M20" s="2">
        <v>146</v>
      </c>
      <c r="N20" s="2">
        <v>51</v>
      </c>
      <c r="O20" s="2">
        <v>137</v>
      </c>
      <c r="P20" s="2">
        <v>118</v>
      </c>
      <c r="Q20" s="2">
        <v>61</v>
      </c>
      <c r="R20" s="2">
        <v>34</v>
      </c>
      <c r="S20" s="2">
        <v>637800</v>
      </c>
      <c r="T20" s="2">
        <v>55979000</v>
      </c>
      <c r="U20" s="2">
        <v>39</v>
      </c>
      <c r="V20" s="2">
        <v>27</v>
      </c>
      <c r="W20" s="2">
        <v>4</v>
      </c>
      <c r="X20" s="2">
        <v>130</v>
      </c>
      <c r="Y20" s="2">
        <v>8</v>
      </c>
      <c r="Z20" s="2">
        <v>45</v>
      </c>
      <c r="AA20" s="9">
        <f t="shared" si="2"/>
        <v>7624</v>
      </c>
      <c r="AB20" s="9">
        <f t="shared" si="3"/>
        <v>1649</v>
      </c>
      <c r="AC20" s="9">
        <f t="shared" si="4"/>
        <v>784</v>
      </c>
      <c r="AD20" s="9">
        <f t="shared" si="5"/>
        <v>34</v>
      </c>
      <c r="AE20" s="44">
        <f t="shared" si="6"/>
        <v>2.4696288622057432E-5</v>
      </c>
      <c r="AF20" s="9">
        <f t="shared" si="7"/>
        <v>99</v>
      </c>
      <c r="AG20" s="9">
        <f t="shared" si="0"/>
        <v>53</v>
      </c>
      <c r="AH20" s="44">
        <f t="shared" si="8"/>
        <v>8.6737482576104673E-6</v>
      </c>
      <c r="AI20">
        <f>AA20/'Totals and Drop Down Lists'!W$6*Inputs!E$37</f>
        <v>6916.0384641105402</v>
      </c>
      <c r="AJ20">
        <f>AB20/'Totals and Drop Down Lists'!X$6*Inputs!F$37</f>
        <v>5425.8484643661568</v>
      </c>
      <c r="AK20">
        <f>AC20/'Totals and Drop Down Lists'!Y$6*Inputs!G$37</f>
        <v>5168.3928244716344</v>
      </c>
      <c r="AL20">
        <f>AD20/'Totals and Drop Down Lists'!Z$6*Inputs!H$37</f>
        <v>272.59504317979219</v>
      </c>
      <c r="AM20">
        <f>AE20/'Totals and Drop Down Lists'!AA$6*Inputs!I$37</f>
        <v>3074.4249268235349</v>
      </c>
      <c r="AN20">
        <f>AF20/'Totals and Drop Down Lists'!AB$6*Inputs!J$37</f>
        <v>1975.7126208941295</v>
      </c>
      <c r="AO20">
        <f>AG20/'Totals and Drop Down Lists'!AC$6*Inputs!K$37</f>
        <v>987.04953749185586</v>
      </c>
      <c r="AP20">
        <f>AH20/'Totals and Drop Down Lists'!AD$6*Inputs!L$37</f>
        <v>2041.1923885838642</v>
      </c>
      <c r="AQ20">
        <f>IF(OR($D20="51",$D20="52",$D20="61"),(AA20/'Totals and Drop Down Lists'!W$4)*Inputs!E$38,0)</f>
        <v>0</v>
      </c>
      <c r="AR20">
        <f>IF(OR($D20="51",$D20="52",$D20="61"),(AB20/'Totals and Drop Down Lists'!X$4)*Inputs!F$38,0)</f>
        <v>0</v>
      </c>
      <c r="AS20">
        <f>IF(OR($D20="51",$D20="52",$D20="61"),(AC20/'Totals and Drop Down Lists'!Y$4)*Inputs!G$38,0)</f>
        <v>0</v>
      </c>
      <c r="AT20">
        <f>IF(OR($D20="51",$D20="52",$D20="61"),(AD20/'Totals and Drop Down Lists'!Z$4)*Inputs!H$38,0)</f>
        <v>0</v>
      </c>
      <c r="AU20">
        <f>IF(OR($D20="51",$D20="52",$D20="61"),(AE20/'Totals and Drop Down Lists'!AA$4)*Inputs!I$38,0)</f>
        <v>0</v>
      </c>
      <c r="AV20">
        <f>IF(OR($D20="51",$D20="52",$D20="61"),(AF20/'Totals and Drop Down Lists'!AB$4)*Inputs!J$38,0)</f>
        <v>0</v>
      </c>
      <c r="AW20">
        <f>IF(OR($D20="51",$D20="52",$D20="61"),(AG20/'Totals and Drop Down Lists'!AC$4)*Inputs!K$38,0)</f>
        <v>0</v>
      </c>
      <c r="AX20">
        <f>IF(OR($D20="51",$D20="52",$D20="61"),(AH20/'Totals and Drop Down Lists'!AD$4)*Inputs!L$38,0)</f>
        <v>0</v>
      </c>
      <c r="AY20">
        <f>IF(OR($D20="51",$D20="52",$D20="61"),0,(AA20/'Totals and Drop Down Lists'!W$5)*Inputs!E$39)</f>
        <v>0</v>
      </c>
      <c r="AZ20">
        <f>IF(OR($D20="51",$D20="52",$D20="61"),0,(AB20/'Totals and Drop Down Lists'!X$5)*Inputs!F$39)</f>
        <v>0</v>
      </c>
      <c r="BA20">
        <f>IF(OR($D20="51",$D20="52",$D20="61"),0,(AC20/'Totals and Drop Down Lists'!Y$5)*Inputs!G$39)</f>
        <v>0</v>
      </c>
      <c r="BB20">
        <f>IF(OR($D20="51",$D20="52",$D20="61"),0,(AD20/'Totals and Drop Down Lists'!Z$5)*Inputs!H$39)</f>
        <v>0</v>
      </c>
      <c r="BC20">
        <f>IF(OR($D20="51",$D20="52",$D20="61"),0,(AE20/'Totals and Drop Down Lists'!AA$5)*Inputs!I$39)</f>
        <v>0</v>
      </c>
      <c r="BD20">
        <f>IF(OR($D20="51",$D20="52",$D20="61"),0,(AF20/'Totals and Drop Down Lists'!AB$5)*Inputs!J$39)</f>
        <v>0</v>
      </c>
      <c r="BE20">
        <f>IF(OR($D20="51",$D20="52",$D20="61"),0,(AG20/'Totals and Drop Down Lists'!AC$5)*Inputs!K$39)</f>
        <v>0</v>
      </c>
      <c r="BF20">
        <f>IF(OR($D20="51",$D20="52",$D20="61"),0,(AH20/'Totals and Drop Down Lists'!AD$5)*Inputs!L$39)</f>
        <v>0</v>
      </c>
      <c r="BG20" s="10">
        <f t="shared" si="1"/>
        <v>25861.254269921512</v>
      </c>
    </row>
    <row r="21" spans="1:59" ht="28.8">
      <c r="A21" s="1" t="s">
        <v>7326</v>
      </c>
      <c r="B21" s="1" t="s">
        <v>110</v>
      </c>
      <c r="C21" s="1" t="s">
        <v>147</v>
      </c>
      <c r="D21" s="1" t="s">
        <v>25</v>
      </c>
      <c r="E21" s="1" t="s">
        <v>148</v>
      </c>
      <c r="F21" s="2">
        <v>3806</v>
      </c>
      <c r="G21" s="2">
        <v>50</v>
      </c>
      <c r="H21" s="2">
        <v>0</v>
      </c>
      <c r="I21" s="2">
        <v>509</v>
      </c>
      <c r="J21" s="2">
        <v>1643</v>
      </c>
      <c r="K21" s="2">
        <v>506</v>
      </c>
      <c r="L21" s="2">
        <v>38</v>
      </c>
      <c r="M21" s="2">
        <v>2</v>
      </c>
      <c r="N21" s="2">
        <v>0</v>
      </c>
      <c r="O21" s="2">
        <v>7</v>
      </c>
      <c r="P21" s="2">
        <v>5</v>
      </c>
      <c r="Q21" s="2">
        <v>9</v>
      </c>
      <c r="R21" s="2">
        <v>212</v>
      </c>
      <c r="S21" s="2">
        <v>334900</v>
      </c>
      <c r="T21" s="2">
        <v>22877500</v>
      </c>
      <c r="U21" s="2">
        <v>48</v>
      </c>
      <c r="V21" s="2">
        <v>30</v>
      </c>
      <c r="W21" s="2">
        <v>8</v>
      </c>
      <c r="X21" s="2">
        <v>115</v>
      </c>
      <c r="Y21" s="2">
        <v>30</v>
      </c>
      <c r="Z21" s="2">
        <v>64</v>
      </c>
      <c r="AA21" s="9">
        <f t="shared" si="2"/>
        <v>3806</v>
      </c>
      <c r="AB21" s="9">
        <f t="shared" si="3"/>
        <v>459</v>
      </c>
      <c r="AC21" s="9">
        <f t="shared" si="4"/>
        <v>273</v>
      </c>
      <c r="AD21" s="9">
        <f t="shared" si="5"/>
        <v>212</v>
      </c>
      <c r="AE21" s="44">
        <f t="shared" si="6"/>
        <v>1.0883266305998106E-5</v>
      </c>
      <c r="AF21" s="9">
        <f t="shared" si="7"/>
        <v>77</v>
      </c>
      <c r="AG21" s="9">
        <f t="shared" si="0"/>
        <v>94</v>
      </c>
      <c r="AH21" s="44">
        <f t="shared" si="8"/>
        <v>1.0771889589770792E-5</v>
      </c>
      <c r="AI21">
        <f>AA21/'Totals and Drop Down Lists'!W$6*Inputs!E$37</f>
        <v>3452.5763896123708</v>
      </c>
      <c r="AJ21">
        <f>AB21/'Totals and Drop Down Lists'!X$6*Inputs!F$37</f>
        <v>1510.2877168854252</v>
      </c>
      <c r="AK21">
        <f>AC21/'Totals and Drop Down Lists'!Y$6*Inputs!G$37</f>
        <v>1799.7082156642296</v>
      </c>
      <c r="AL21">
        <f>AD21/'Totals and Drop Down Lists'!Z$6*Inputs!H$37</f>
        <v>1699.7102692387045</v>
      </c>
      <c r="AM21">
        <f>AE21/'Totals and Drop Down Lists'!AA$6*Inputs!I$37</f>
        <v>1354.8507522111943</v>
      </c>
      <c r="AN21">
        <f>AF21/'Totals and Drop Down Lists'!AB$6*Inputs!J$37</f>
        <v>1536.6653718065452</v>
      </c>
      <c r="AO21">
        <f>AG21/'Totals and Drop Down Lists'!AC$6*Inputs!K$37</f>
        <v>1750.6161608346122</v>
      </c>
      <c r="AP21">
        <f>AH21/'Totals and Drop Down Lists'!AD$6*Inputs!L$37</f>
        <v>2534.9477974546662</v>
      </c>
      <c r="AQ21">
        <f>IF(OR($D21="51",$D21="52",$D21="61"),(AA21/'Totals and Drop Down Lists'!W$4)*Inputs!E$38,0)</f>
        <v>0</v>
      </c>
      <c r="AR21">
        <f>IF(OR($D21="51",$D21="52",$D21="61"),(AB21/'Totals and Drop Down Lists'!X$4)*Inputs!F$38,0)</f>
        <v>0</v>
      </c>
      <c r="AS21">
        <f>IF(OR($D21="51",$D21="52",$D21="61"),(AC21/'Totals and Drop Down Lists'!Y$4)*Inputs!G$38,0)</f>
        <v>0</v>
      </c>
      <c r="AT21">
        <f>IF(OR($D21="51",$D21="52",$D21="61"),(AD21/'Totals and Drop Down Lists'!Z$4)*Inputs!H$38,0)</f>
        <v>0</v>
      </c>
      <c r="AU21">
        <f>IF(OR($D21="51",$D21="52",$D21="61"),(AE21/'Totals and Drop Down Lists'!AA$4)*Inputs!I$38,0)</f>
        <v>0</v>
      </c>
      <c r="AV21">
        <f>IF(OR($D21="51",$D21="52",$D21="61"),(AF21/'Totals and Drop Down Lists'!AB$4)*Inputs!J$38,0)</f>
        <v>0</v>
      </c>
      <c r="AW21">
        <f>IF(OR($D21="51",$D21="52",$D21="61"),(AG21/'Totals and Drop Down Lists'!AC$4)*Inputs!K$38,0)</f>
        <v>0</v>
      </c>
      <c r="AX21">
        <f>IF(OR($D21="51",$D21="52",$D21="61"),(AH21/'Totals and Drop Down Lists'!AD$4)*Inputs!L$38,0)</f>
        <v>0</v>
      </c>
      <c r="AY21">
        <f>IF(OR($D21="51",$D21="52",$D21="61"),0,(AA21/'Totals and Drop Down Lists'!W$5)*Inputs!E$39)</f>
        <v>0</v>
      </c>
      <c r="AZ21">
        <f>IF(OR($D21="51",$D21="52",$D21="61"),0,(AB21/'Totals and Drop Down Lists'!X$5)*Inputs!F$39)</f>
        <v>0</v>
      </c>
      <c r="BA21">
        <f>IF(OR($D21="51",$D21="52",$D21="61"),0,(AC21/'Totals and Drop Down Lists'!Y$5)*Inputs!G$39)</f>
        <v>0</v>
      </c>
      <c r="BB21">
        <f>IF(OR($D21="51",$D21="52",$D21="61"),0,(AD21/'Totals and Drop Down Lists'!Z$5)*Inputs!H$39)</f>
        <v>0</v>
      </c>
      <c r="BC21">
        <f>IF(OR($D21="51",$D21="52",$D21="61"),0,(AE21/'Totals and Drop Down Lists'!AA$5)*Inputs!I$39)</f>
        <v>0</v>
      </c>
      <c r="BD21">
        <f>IF(OR($D21="51",$D21="52",$D21="61"),0,(AF21/'Totals and Drop Down Lists'!AB$5)*Inputs!J$39)</f>
        <v>0</v>
      </c>
      <c r="BE21">
        <f>IF(OR($D21="51",$D21="52",$D21="61"),0,(AG21/'Totals and Drop Down Lists'!AC$5)*Inputs!K$39)</f>
        <v>0</v>
      </c>
      <c r="BF21">
        <f>IF(OR($D21="51",$D21="52",$D21="61"),0,(AH21/'Totals and Drop Down Lists'!AD$5)*Inputs!L$39)</f>
        <v>0</v>
      </c>
      <c r="BG21" s="10">
        <f t="shared" si="1"/>
        <v>15639.362673707748</v>
      </c>
    </row>
    <row r="22" spans="1:59" ht="28.8">
      <c r="A22" s="1" t="s">
        <v>7326</v>
      </c>
      <c r="B22" s="1" t="s">
        <v>110</v>
      </c>
      <c r="C22" s="1" t="s">
        <v>149</v>
      </c>
      <c r="D22" s="1" t="s">
        <v>25</v>
      </c>
      <c r="E22" s="1" t="s">
        <v>150</v>
      </c>
      <c r="F22" s="2">
        <v>5672</v>
      </c>
      <c r="G22" s="2">
        <v>13</v>
      </c>
      <c r="H22" s="2">
        <v>0</v>
      </c>
      <c r="I22" s="2">
        <v>850</v>
      </c>
      <c r="J22" s="2">
        <v>2240</v>
      </c>
      <c r="K22" s="2">
        <v>657</v>
      </c>
      <c r="L22" s="2">
        <v>73</v>
      </c>
      <c r="M22" s="2">
        <v>13</v>
      </c>
      <c r="N22" s="2">
        <v>17</v>
      </c>
      <c r="O22" s="2">
        <v>43</v>
      </c>
      <c r="P22" s="2">
        <v>26</v>
      </c>
      <c r="Q22" s="2">
        <v>3</v>
      </c>
      <c r="R22" s="2">
        <v>129</v>
      </c>
      <c r="S22" s="2">
        <v>381300</v>
      </c>
      <c r="T22" s="2">
        <v>32683200</v>
      </c>
      <c r="U22" s="2">
        <v>67</v>
      </c>
      <c r="V22" s="2">
        <v>38</v>
      </c>
      <c r="W22" s="2">
        <v>24</v>
      </c>
      <c r="X22" s="2">
        <v>103</v>
      </c>
      <c r="Y22" s="2">
        <v>14</v>
      </c>
      <c r="Z22" s="2">
        <v>41</v>
      </c>
      <c r="AA22" s="9">
        <f t="shared" si="2"/>
        <v>5672</v>
      </c>
      <c r="AB22" s="9">
        <f t="shared" si="3"/>
        <v>837</v>
      </c>
      <c r="AC22" s="9">
        <f t="shared" si="4"/>
        <v>304</v>
      </c>
      <c r="AD22" s="9">
        <f t="shared" si="5"/>
        <v>129</v>
      </c>
      <c r="AE22" s="44">
        <f t="shared" si="6"/>
        <v>1.3457937489591145E-5</v>
      </c>
      <c r="AF22" s="9">
        <f t="shared" si="7"/>
        <v>41</v>
      </c>
      <c r="AG22" s="9">
        <f t="shared" si="0"/>
        <v>55</v>
      </c>
      <c r="AH22" s="44">
        <f t="shared" si="8"/>
        <v>6.0024856023521495E-6</v>
      </c>
      <c r="AI22">
        <f>AA22/'Totals and Drop Down Lists'!W$6*Inputs!E$37</f>
        <v>5145.3003893540117</v>
      </c>
      <c r="AJ22">
        <f>AB22/'Totals and Drop Down Lists'!X$6*Inputs!F$37</f>
        <v>2754.05407196754</v>
      </c>
      <c r="AK22">
        <f>AC22/'Totals and Drop Down Lists'!Y$6*Inputs!G$37</f>
        <v>2004.0706870400211</v>
      </c>
      <c r="AL22">
        <f>AD22/'Totals and Drop Down Lists'!Z$6*Inputs!H$37</f>
        <v>1034.2576638292117</v>
      </c>
      <c r="AM22">
        <f>AE22/'Totals and Drop Down Lists'!AA$6*Inputs!I$37</f>
        <v>1675.369895243191</v>
      </c>
      <c r="AN22">
        <f>AF22/'Totals and Drop Down Lists'!AB$6*Inputs!J$37</f>
        <v>818.22441875413449</v>
      </c>
      <c r="AO22">
        <f>AG22/'Totals and Drop Down Lists'!AC$6*Inputs!K$37</f>
        <v>1024.296689850039</v>
      </c>
      <c r="AP22">
        <f>AH22/'Totals and Drop Down Lists'!AD$6*Inputs!L$37</f>
        <v>1412.5643908739412</v>
      </c>
      <c r="AQ22">
        <f>IF(OR($D22="51",$D22="52",$D22="61"),(AA22/'Totals and Drop Down Lists'!W$4)*Inputs!E$38,0)</f>
        <v>0</v>
      </c>
      <c r="AR22">
        <f>IF(OR($D22="51",$D22="52",$D22="61"),(AB22/'Totals and Drop Down Lists'!X$4)*Inputs!F$38,0)</f>
        <v>0</v>
      </c>
      <c r="AS22">
        <f>IF(OR($D22="51",$D22="52",$D22="61"),(AC22/'Totals and Drop Down Lists'!Y$4)*Inputs!G$38,0)</f>
        <v>0</v>
      </c>
      <c r="AT22">
        <f>IF(OR($D22="51",$D22="52",$D22="61"),(AD22/'Totals and Drop Down Lists'!Z$4)*Inputs!H$38,0)</f>
        <v>0</v>
      </c>
      <c r="AU22">
        <f>IF(OR($D22="51",$D22="52",$D22="61"),(AE22/'Totals and Drop Down Lists'!AA$4)*Inputs!I$38,0)</f>
        <v>0</v>
      </c>
      <c r="AV22">
        <f>IF(OR($D22="51",$D22="52",$D22="61"),(AF22/'Totals and Drop Down Lists'!AB$4)*Inputs!J$38,0)</f>
        <v>0</v>
      </c>
      <c r="AW22">
        <f>IF(OR($D22="51",$D22="52",$D22="61"),(AG22/'Totals and Drop Down Lists'!AC$4)*Inputs!K$38,0)</f>
        <v>0</v>
      </c>
      <c r="AX22">
        <f>IF(OR($D22="51",$D22="52",$D22="61"),(AH22/'Totals and Drop Down Lists'!AD$4)*Inputs!L$38,0)</f>
        <v>0</v>
      </c>
      <c r="AY22">
        <f>IF(OR($D22="51",$D22="52",$D22="61"),0,(AA22/'Totals and Drop Down Lists'!W$5)*Inputs!E$39)</f>
        <v>0</v>
      </c>
      <c r="AZ22">
        <f>IF(OR($D22="51",$D22="52",$D22="61"),0,(AB22/'Totals and Drop Down Lists'!X$5)*Inputs!F$39)</f>
        <v>0</v>
      </c>
      <c r="BA22">
        <f>IF(OR($D22="51",$D22="52",$D22="61"),0,(AC22/'Totals and Drop Down Lists'!Y$5)*Inputs!G$39)</f>
        <v>0</v>
      </c>
      <c r="BB22">
        <f>IF(OR($D22="51",$D22="52",$D22="61"),0,(AD22/'Totals and Drop Down Lists'!Z$5)*Inputs!H$39)</f>
        <v>0</v>
      </c>
      <c r="BC22">
        <f>IF(OR($D22="51",$D22="52",$D22="61"),0,(AE22/'Totals and Drop Down Lists'!AA$5)*Inputs!I$39)</f>
        <v>0</v>
      </c>
      <c r="BD22">
        <f>IF(OR($D22="51",$D22="52",$D22="61"),0,(AF22/'Totals and Drop Down Lists'!AB$5)*Inputs!J$39)</f>
        <v>0</v>
      </c>
      <c r="BE22">
        <f>IF(OR($D22="51",$D22="52",$D22="61"),0,(AG22/'Totals and Drop Down Lists'!AC$5)*Inputs!K$39)</f>
        <v>0</v>
      </c>
      <c r="BF22">
        <f>IF(OR($D22="51",$D22="52",$D22="61"),0,(AH22/'Totals and Drop Down Lists'!AD$5)*Inputs!L$39)</f>
        <v>0</v>
      </c>
      <c r="BG22" s="10">
        <f t="shared" si="1"/>
        <v>15868.138206912092</v>
      </c>
    </row>
    <row r="23" spans="1:59" ht="28.8">
      <c r="A23" s="1" t="s">
        <v>7326</v>
      </c>
      <c r="B23" s="1" t="s">
        <v>110</v>
      </c>
      <c r="C23" s="1" t="s">
        <v>151</v>
      </c>
      <c r="D23" s="1" t="s">
        <v>25</v>
      </c>
      <c r="E23" s="1" t="s">
        <v>152</v>
      </c>
      <c r="F23" s="2">
        <v>8945</v>
      </c>
      <c r="G23" s="2">
        <v>50</v>
      </c>
      <c r="H23" s="2">
        <v>0</v>
      </c>
      <c r="I23" s="2">
        <v>879</v>
      </c>
      <c r="J23" s="2">
        <v>3554</v>
      </c>
      <c r="K23" s="2">
        <v>1557</v>
      </c>
      <c r="L23" s="2">
        <v>53</v>
      </c>
      <c r="M23" s="2">
        <v>20</v>
      </c>
      <c r="N23" s="2">
        <v>0</v>
      </c>
      <c r="O23" s="2">
        <v>22</v>
      </c>
      <c r="P23" s="2">
        <v>18</v>
      </c>
      <c r="Q23" s="2">
        <v>0</v>
      </c>
      <c r="R23" s="2">
        <v>188</v>
      </c>
      <c r="S23" s="2">
        <v>1701100</v>
      </c>
      <c r="T23" s="2">
        <v>90479400</v>
      </c>
      <c r="U23" s="2">
        <v>77</v>
      </c>
      <c r="V23" s="2">
        <v>20</v>
      </c>
      <c r="W23" s="2">
        <v>0</v>
      </c>
      <c r="X23" s="2">
        <v>195</v>
      </c>
      <c r="Y23" s="2">
        <v>40</v>
      </c>
      <c r="Z23" s="2">
        <v>155</v>
      </c>
      <c r="AA23" s="9">
        <f t="shared" si="2"/>
        <v>8945</v>
      </c>
      <c r="AB23" s="9">
        <f t="shared" si="3"/>
        <v>829</v>
      </c>
      <c r="AC23" s="9">
        <f t="shared" si="4"/>
        <v>301</v>
      </c>
      <c r="AD23" s="9">
        <f t="shared" si="5"/>
        <v>188</v>
      </c>
      <c r="AE23" s="44">
        <f t="shared" si="6"/>
        <v>4.7638226788840725E-5</v>
      </c>
      <c r="AF23" s="9">
        <f t="shared" si="7"/>
        <v>175</v>
      </c>
      <c r="AG23" s="9">
        <f t="shared" si="0"/>
        <v>195</v>
      </c>
      <c r="AH23" s="44">
        <f t="shared" si="8"/>
        <v>3.1787537590926506E-5</v>
      </c>
      <c r="AI23">
        <f>AA23/'Totals and Drop Down Lists'!W$6*Inputs!E$37</f>
        <v>8114.3709419555071</v>
      </c>
      <c r="AJ23">
        <f>AB23/'Totals and Drop Down Lists'!X$6*Inputs!F$37</f>
        <v>2727.7309745054845</v>
      </c>
      <c r="AK23">
        <f>AC23/'Totals and Drop Down Lists'!Y$6*Inputs!G$37</f>
        <v>1984.2936736810736</v>
      </c>
      <c r="AL23">
        <f>AD23/'Totals and Drop Down Lists'!Z$6*Inputs!H$37</f>
        <v>1507.290238758851</v>
      </c>
      <c r="AM23">
        <f>AE23/'Totals and Drop Down Lists'!AA$6*Inputs!I$37</f>
        <v>5930.451905169024</v>
      </c>
      <c r="AN23">
        <f>AF23/'Totals and Drop Down Lists'!AB$6*Inputs!J$37</f>
        <v>3492.4212995603298</v>
      </c>
      <c r="AO23">
        <f>AG23/'Totals and Drop Down Lists'!AC$6*Inputs!K$37</f>
        <v>3631.5973549228656</v>
      </c>
      <c r="AP23">
        <f>AH23/'Totals and Drop Down Lists'!AD$6*Inputs!L$37</f>
        <v>7480.558330188117</v>
      </c>
      <c r="AQ23">
        <f>IF(OR($D23="51",$D23="52",$D23="61"),(AA23/'Totals and Drop Down Lists'!W$4)*Inputs!E$38,0)</f>
        <v>0</v>
      </c>
      <c r="AR23">
        <f>IF(OR($D23="51",$D23="52",$D23="61"),(AB23/'Totals and Drop Down Lists'!X$4)*Inputs!F$38,0)</f>
        <v>0</v>
      </c>
      <c r="AS23">
        <f>IF(OR($D23="51",$D23="52",$D23="61"),(AC23/'Totals and Drop Down Lists'!Y$4)*Inputs!G$38,0)</f>
        <v>0</v>
      </c>
      <c r="AT23">
        <f>IF(OR($D23="51",$D23="52",$D23="61"),(AD23/'Totals and Drop Down Lists'!Z$4)*Inputs!H$38,0)</f>
        <v>0</v>
      </c>
      <c r="AU23">
        <f>IF(OR($D23="51",$D23="52",$D23="61"),(AE23/'Totals and Drop Down Lists'!AA$4)*Inputs!I$38,0)</f>
        <v>0</v>
      </c>
      <c r="AV23">
        <f>IF(OR($D23="51",$D23="52",$D23="61"),(AF23/'Totals and Drop Down Lists'!AB$4)*Inputs!J$38,0)</f>
        <v>0</v>
      </c>
      <c r="AW23">
        <f>IF(OR($D23="51",$D23="52",$D23="61"),(AG23/'Totals and Drop Down Lists'!AC$4)*Inputs!K$38,0)</f>
        <v>0</v>
      </c>
      <c r="AX23">
        <f>IF(OR($D23="51",$D23="52",$D23="61"),(AH23/'Totals and Drop Down Lists'!AD$4)*Inputs!L$38,0)</f>
        <v>0</v>
      </c>
      <c r="AY23">
        <f>IF(OR($D23="51",$D23="52",$D23="61"),0,(AA23/'Totals and Drop Down Lists'!W$5)*Inputs!E$39)</f>
        <v>0</v>
      </c>
      <c r="AZ23">
        <f>IF(OR($D23="51",$D23="52",$D23="61"),0,(AB23/'Totals and Drop Down Lists'!X$5)*Inputs!F$39)</f>
        <v>0</v>
      </c>
      <c r="BA23">
        <f>IF(OR($D23="51",$D23="52",$D23="61"),0,(AC23/'Totals and Drop Down Lists'!Y$5)*Inputs!G$39)</f>
        <v>0</v>
      </c>
      <c r="BB23">
        <f>IF(OR($D23="51",$D23="52",$D23="61"),0,(AD23/'Totals and Drop Down Lists'!Z$5)*Inputs!H$39)</f>
        <v>0</v>
      </c>
      <c r="BC23">
        <f>IF(OR($D23="51",$D23="52",$D23="61"),0,(AE23/'Totals and Drop Down Lists'!AA$5)*Inputs!I$39)</f>
        <v>0</v>
      </c>
      <c r="BD23">
        <f>IF(OR($D23="51",$D23="52",$D23="61"),0,(AF23/'Totals and Drop Down Lists'!AB$5)*Inputs!J$39)</f>
        <v>0</v>
      </c>
      <c r="BE23">
        <f>IF(OR($D23="51",$D23="52",$D23="61"),0,(AG23/'Totals and Drop Down Lists'!AC$5)*Inputs!K$39)</f>
        <v>0</v>
      </c>
      <c r="BF23">
        <f>IF(OR($D23="51",$D23="52",$D23="61"),0,(AH23/'Totals and Drop Down Lists'!AD$5)*Inputs!L$39)</f>
        <v>0</v>
      </c>
      <c r="BG23" s="10">
        <f t="shared" si="1"/>
        <v>34868.714718741256</v>
      </c>
    </row>
    <row r="24" spans="1:59" ht="28.8">
      <c r="A24" s="1" t="s">
        <v>7326</v>
      </c>
      <c r="B24" s="1" t="s">
        <v>110</v>
      </c>
      <c r="C24" s="1" t="s">
        <v>153</v>
      </c>
      <c r="D24" s="1" t="s">
        <v>25</v>
      </c>
      <c r="E24" s="1" t="s">
        <v>154</v>
      </c>
      <c r="F24" s="2">
        <v>1080</v>
      </c>
      <c r="G24" s="2">
        <v>0</v>
      </c>
      <c r="H24" s="2">
        <v>0</v>
      </c>
      <c r="I24" s="2">
        <v>59</v>
      </c>
      <c r="J24" s="2">
        <v>412</v>
      </c>
      <c r="K24" s="2">
        <v>168</v>
      </c>
      <c r="L24" s="2">
        <v>2</v>
      </c>
      <c r="M24" s="2">
        <v>0</v>
      </c>
      <c r="N24" s="2">
        <v>0</v>
      </c>
      <c r="O24" s="2">
        <v>1</v>
      </c>
      <c r="P24" s="2">
        <v>9</v>
      </c>
      <c r="Q24" s="2">
        <v>0</v>
      </c>
      <c r="R24" s="2">
        <v>96</v>
      </c>
      <c r="S24" s="2">
        <v>147800</v>
      </c>
      <c r="T24" s="2">
        <v>13772000</v>
      </c>
      <c r="U24" s="2">
        <v>12</v>
      </c>
      <c r="V24" s="2">
        <v>0</v>
      </c>
      <c r="W24" s="2">
        <v>4</v>
      </c>
      <c r="X24" s="2">
        <v>4</v>
      </c>
      <c r="Y24" s="2">
        <v>0</v>
      </c>
      <c r="Z24" s="2">
        <v>4</v>
      </c>
      <c r="AA24" s="9">
        <f t="shared" si="2"/>
        <v>1080</v>
      </c>
      <c r="AB24" s="9">
        <f t="shared" si="3"/>
        <v>59</v>
      </c>
      <c r="AC24" s="9">
        <f t="shared" si="4"/>
        <v>108</v>
      </c>
      <c r="AD24" s="9">
        <f t="shared" si="5"/>
        <v>96</v>
      </c>
      <c r="AE24" s="44">
        <f t="shared" si="6"/>
        <v>4.7842859989033127E-6</v>
      </c>
      <c r="AF24" s="9">
        <f t="shared" si="7"/>
        <v>0</v>
      </c>
      <c r="AG24" s="9">
        <f t="shared" si="0"/>
        <v>4</v>
      </c>
      <c r="AH24" s="44">
        <f t="shared" si="8"/>
        <v>6.0690839284644851E-7</v>
      </c>
      <c r="AI24">
        <f>AA24/'Totals and Drop Down Lists'!W$6*Inputs!E$37</f>
        <v>979.71163972185002</v>
      </c>
      <c r="AJ24">
        <f>AB24/'Totals and Drop Down Lists'!X$6*Inputs!F$37</f>
        <v>194.13284378265814</v>
      </c>
      <c r="AK24">
        <f>AC24/'Totals and Drop Down Lists'!Y$6*Inputs!G$37</f>
        <v>711.97248092211271</v>
      </c>
      <c r="AL24">
        <f>AD24/'Totals and Drop Down Lists'!Z$6*Inputs!H$37</f>
        <v>769.6801219194133</v>
      </c>
      <c r="AM24">
        <f>AE24/'Totals and Drop Down Lists'!AA$6*Inputs!I$37</f>
        <v>595.59265593227371</v>
      </c>
      <c r="AN24">
        <f>AF24/'Totals and Drop Down Lists'!AB$6*Inputs!J$37</f>
        <v>0</v>
      </c>
      <c r="AO24">
        <f>AG24/'Totals and Drop Down Lists'!AC$6*Inputs!K$37</f>
        <v>74.494304716366472</v>
      </c>
      <c r="AP24">
        <f>AH24/'Totals and Drop Down Lists'!AD$6*Inputs!L$37</f>
        <v>142.82369689008226</v>
      </c>
      <c r="AQ24">
        <f>IF(OR($D24="51",$D24="52",$D24="61"),(AA24/'Totals and Drop Down Lists'!W$4)*Inputs!E$38,0)</f>
        <v>0</v>
      </c>
      <c r="AR24">
        <f>IF(OR($D24="51",$D24="52",$D24="61"),(AB24/'Totals and Drop Down Lists'!X$4)*Inputs!F$38,0)</f>
        <v>0</v>
      </c>
      <c r="AS24">
        <f>IF(OR($D24="51",$D24="52",$D24="61"),(AC24/'Totals and Drop Down Lists'!Y$4)*Inputs!G$38,0)</f>
        <v>0</v>
      </c>
      <c r="AT24">
        <f>IF(OR($D24="51",$D24="52",$D24="61"),(AD24/'Totals and Drop Down Lists'!Z$4)*Inputs!H$38,0)</f>
        <v>0</v>
      </c>
      <c r="AU24">
        <f>IF(OR($D24="51",$D24="52",$D24="61"),(AE24/'Totals and Drop Down Lists'!AA$4)*Inputs!I$38,0)</f>
        <v>0</v>
      </c>
      <c r="AV24">
        <f>IF(OR($D24="51",$D24="52",$D24="61"),(AF24/'Totals and Drop Down Lists'!AB$4)*Inputs!J$38,0)</f>
        <v>0</v>
      </c>
      <c r="AW24">
        <f>IF(OR($D24="51",$D24="52",$D24="61"),(AG24/'Totals and Drop Down Lists'!AC$4)*Inputs!K$38,0)</f>
        <v>0</v>
      </c>
      <c r="AX24">
        <f>IF(OR($D24="51",$D24="52",$D24="61"),(AH24/'Totals and Drop Down Lists'!AD$4)*Inputs!L$38,0)</f>
        <v>0</v>
      </c>
      <c r="AY24">
        <f>IF(OR($D24="51",$D24="52",$D24="61"),0,(AA24/'Totals and Drop Down Lists'!W$5)*Inputs!E$39)</f>
        <v>0</v>
      </c>
      <c r="AZ24">
        <f>IF(OR($D24="51",$D24="52",$D24="61"),0,(AB24/'Totals and Drop Down Lists'!X$5)*Inputs!F$39)</f>
        <v>0</v>
      </c>
      <c r="BA24">
        <f>IF(OR($D24="51",$D24="52",$D24="61"),0,(AC24/'Totals and Drop Down Lists'!Y$5)*Inputs!G$39)</f>
        <v>0</v>
      </c>
      <c r="BB24">
        <f>IF(OR($D24="51",$D24="52",$D24="61"),0,(AD24/'Totals and Drop Down Lists'!Z$5)*Inputs!H$39)</f>
        <v>0</v>
      </c>
      <c r="BC24">
        <f>IF(OR($D24="51",$D24="52",$D24="61"),0,(AE24/'Totals and Drop Down Lists'!AA$5)*Inputs!I$39)</f>
        <v>0</v>
      </c>
      <c r="BD24">
        <f>IF(OR($D24="51",$D24="52",$D24="61"),0,(AF24/'Totals and Drop Down Lists'!AB$5)*Inputs!J$39)</f>
        <v>0</v>
      </c>
      <c r="BE24">
        <f>IF(OR($D24="51",$D24="52",$D24="61"),0,(AG24/'Totals and Drop Down Lists'!AC$5)*Inputs!K$39)</f>
        <v>0</v>
      </c>
      <c r="BF24">
        <f>IF(OR($D24="51",$D24="52",$D24="61"),0,(AH24/'Totals and Drop Down Lists'!AD$5)*Inputs!L$39)</f>
        <v>0</v>
      </c>
      <c r="BG24" s="10">
        <f t="shared" si="1"/>
        <v>3468.4077438847567</v>
      </c>
    </row>
    <row r="25" spans="1:59" ht="28.8">
      <c r="A25" s="1" t="s">
        <v>7326</v>
      </c>
      <c r="B25" s="1" t="s">
        <v>110</v>
      </c>
      <c r="C25" s="1" t="s">
        <v>155</v>
      </c>
      <c r="D25" s="1" t="s">
        <v>25</v>
      </c>
      <c r="E25" s="1" t="s">
        <v>156</v>
      </c>
      <c r="F25" s="2">
        <v>7047</v>
      </c>
      <c r="G25" s="2">
        <v>20</v>
      </c>
      <c r="H25" s="2">
        <v>0</v>
      </c>
      <c r="I25" s="2">
        <v>924</v>
      </c>
      <c r="J25" s="2">
        <v>2326</v>
      </c>
      <c r="K25" s="2">
        <v>780</v>
      </c>
      <c r="L25" s="2">
        <v>76</v>
      </c>
      <c r="M25" s="2">
        <v>17</v>
      </c>
      <c r="N25" s="2">
        <v>9</v>
      </c>
      <c r="O25" s="2">
        <v>46</v>
      </c>
      <c r="P25" s="2">
        <v>3</v>
      </c>
      <c r="Q25" s="2">
        <v>33</v>
      </c>
      <c r="R25" s="2">
        <v>62</v>
      </c>
      <c r="S25" s="2">
        <v>604200</v>
      </c>
      <c r="T25" s="2">
        <v>56004200</v>
      </c>
      <c r="U25" s="2">
        <v>147</v>
      </c>
      <c r="V25" s="2">
        <v>8</v>
      </c>
      <c r="W25" s="2">
        <v>18</v>
      </c>
      <c r="X25" s="2">
        <v>77</v>
      </c>
      <c r="Y25" s="2">
        <v>19</v>
      </c>
      <c r="Z25" s="2">
        <v>33</v>
      </c>
      <c r="AA25" s="9">
        <f t="shared" si="2"/>
        <v>7047</v>
      </c>
      <c r="AB25" s="9">
        <f t="shared" si="3"/>
        <v>904</v>
      </c>
      <c r="AC25" s="9">
        <f t="shared" si="4"/>
        <v>246</v>
      </c>
      <c r="AD25" s="9">
        <f t="shared" si="5"/>
        <v>62</v>
      </c>
      <c r="AE25" s="44">
        <f t="shared" si="6"/>
        <v>1.8267338687531799E-5</v>
      </c>
      <c r="AF25" s="9">
        <f t="shared" si="7"/>
        <v>51</v>
      </c>
      <c r="AG25" s="9">
        <f t="shared" si="0"/>
        <v>52</v>
      </c>
      <c r="AH25" s="44">
        <f t="shared" si="8"/>
        <v>6.4884254970385274E-6</v>
      </c>
      <c r="AI25">
        <f>AA25/'Totals and Drop Down Lists'!W$6*Inputs!E$37</f>
        <v>6392.6184491850709</v>
      </c>
      <c r="AJ25">
        <f>AB25/'Totals and Drop Down Lists'!X$6*Inputs!F$37</f>
        <v>2974.5100132122539</v>
      </c>
      <c r="AK25">
        <f>AC25/'Totals and Drop Down Lists'!Y$6*Inputs!G$37</f>
        <v>1621.7150954337012</v>
      </c>
      <c r="AL25">
        <f>AD25/'Totals and Drop Down Lists'!Z$6*Inputs!H$37</f>
        <v>497.08507873962111</v>
      </c>
      <c r="AM25">
        <f>AE25/'Totals and Drop Down Lists'!AA$6*Inputs!I$37</f>
        <v>2274.0891259877449</v>
      </c>
      <c r="AN25">
        <f>AF25/'Totals and Drop Down Lists'!AB$6*Inputs!J$37</f>
        <v>1017.7913501575819</v>
      </c>
      <c r="AO25">
        <f>AG25/'Totals and Drop Down Lists'!AC$6*Inputs!K$37</f>
        <v>968.42596131276423</v>
      </c>
      <c r="AP25">
        <f>AH25/'Totals and Drop Down Lists'!AD$6*Inputs!L$37</f>
        <v>1526.9205820941297</v>
      </c>
      <c r="AQ25">
        <f>IF(OR($D25="51",$D25="52",$D25="61"),(AA25/'Totals and Drop Down Lists'!W$4)*Inputs!E$38,0)</f>
        <v>0</v>
      </c>
      <c r="AR25">
        <f>IF(OR($D25="51",$D25="52",$D25="61"),(AB25/'Totals and Drop Down Lists'!X$4)*Inputs!F$38,0)</f>
        <v>0</v>
      </c>
      <c r="AS25">
        <f>IF(OR($D25="51",$D25="52",$D25="61"),(AC25/'Totals and Drop Down Lists'!Y$4)*Inputs!G$38,0)</f>
        <v>0</v>
      </c>
      <c r="AT25">
        <f>IF(OR($D25="51",$D25="52",$D25="61"),(AD25/'Totals and Drop Down Lists'!Z$4)*Inputs!H$38,0)</f>
        <v>0</v>
      </c>
      <c r="AU25">
        <f>IF(OR($D25="51",$D25="52",$D25="61"),(AE25/'Totals and Drop Down Lists'!AA$4)*Inputs!I$38,0)</f>
        <v>0</v>
      </c>
      <c r="AV25">
        <f>IF(OR($D25="51",$D25="52",$D25="61"),(AF25/'Totals and Drop Down Lists'!AB$4)*Inputs!J$38,0)</f>
        <v>0</v>
      </c>
      <c r="AW25">
        <f>IF(OR($D25="51",$D25="52",$D25="61"),(AG25/'Totals and Drop Down Lists'!AC$4)*Inputs!K$38,0)</f>
        <v>0</v>
      </c>
      <c r="AX25">
        <f>IF(OR($D25="51",$D25="52",$D25="61"),(AH25/'Totals and Drop Down Lists'!AD$4)*Inputs!L$38,0)</f>
        <v>0</v>
      </c>
      <c r="AY25">
        <f>IF(OR($D25="51",$D25="52",$D25="61"),0,(AA25/'Totals and Drop Down Lists'!W$5)*Inputs!E$39)</f>
        <v>0</v>
      </c>
      <c r="AZ25">
        <f>IF(OR($D25="51",$D25="52",$D25="61"),0,(AB25/'Totals and Drop Down Lists'!X$5)*Inputs!F$39)</f>
        <v>0</v>
      </c>
      <c r="BA25">
        <f>IF(OR($D25="51",$D25="52",$D25="61"),0,(AC25/'Totals and Drop Down Lists'!Y$5)*Inputs!G$39)</f>
        <v>0</v>
      </c>
      <c r="BB25">
        <f>IF(OR($D25="51",$D25="52",$D25="61"),0,(AD25/'Totals and Drop Down Lists'!Z$5)*Inputs!H$39)</f>
        <v>0</v>
      </c>
      <c r="BC25">
        <f>IF(OR($D25="51",$D25="52",$D25="61"),0,(AE25/'Totals and Drop Down Lists'!AA$5)*Inputs!I$39)</f>
        <v>0</v>
      </c>
      <c r="BD25">
        <f>IF(OR($D25="51",$D25="52",$D25="61"),0,(AF25/'Totals and Drop Down Lists'!AB$5)*Inputs!J$39)</f>
        <v>0</v>
      </c>
      <c r="BE25">
        <f>IF(OR($D25="51",$D25="52",$D25="61"),0,(AG25/'Totals and Drop Down Lists'!AC$5)*Inputs!K$39)</f>
        <v>0</v>
      </c>
      <c r="BF25">
        <f>IF(OR($D25="51",$D25="52",$D25="61"),0,(AH25/'Totals and Drop Down Lists'!AD$5)*Inputs!L$39)</f>
        <v>0</v>
      </c>
      <c r="BG25" s="10">
        <f t="shared" si="1"/>
        <v>17273.155656122864</v>
      </c>
    </row>
    <row r="26" spans="1:59" ht="28.8">
      <c r="A26" s="1" t="s">
        <v>7326</v>
      </c>
      <c r="B26" s="1" t="s">
        <v>110</v>
      </c>
      <c r="C26" s="1" t="s">
        <v>157</v>
      </c>
      <c r="D26" s="1" t="s">
        <v>25</v>
      </c>
      <c r="E26" s="1" t="s">
        <v>158</v>
      </c>
      <c r="F26" s="2">
        <v>9682</v>
      </c>
      <c r="G26" s="2">
        <v>17</v>
      </c>
      <c r="H26" s="2">
        <v>24</v>
      </c>
      <c r="I26" s="2">
        <v>787</v>
      </c>
      <c r="J26" s="2">
        <v>3424</v>
      </c>
      <c r="K26" s="2">
        <v>872</v>
      </c>
      <c r="L26" s="2">
        <v>102</v>
      </c>
      <c r="M26" s="2">
        <v>22</v>
      </c>
      <c r="N26" s="2">
        <v>13</v>
      </c>
      <c r="O26" s="2">
        <v>22</v>
      </c>
      <c r="P26" s="2">
        <v>59</v>
      </c>
      <c r="Q26" s="2">
        <v>5</v>
      </c>
      <c r="R26" s="2">
        <v>191</v>
      </c>
      <c r="S26" s="2">
        <v>667500</v>
      </c>
      <c r="T26" s="2">
        <v>44094900</v>
      </c>
      <c r="U26" s="2">
        <v>127</v>
      </c>
      <c r="V26" s="2">
        <v>60</v>
      </c>
      <c r="W26" s="2">
        <v>31</v>
      </c>
      <c r="X26" s="2">
        <v>155</v>
      </c>
      <c r="Y26" s="2">
        <v>41</v>
      </c>
      <c r="Z26" s="2">
        <v>48</v>
      </c>
      <c r="AA26" s="9">
        <f t="shared" si="2"/>
        <v>9682</v>
      </c>
      <c r="AB26" s="9">
        <f t="shared" si="3"/>
        <v>746</v>
      </c>
      <c r="AC26" s="9">
        <f t="shared" si="4"/>
        <v>414</v>
      </c>
      <c r="AD26" s="9">
        <f t="shared" si="5"/>
        <v>191</v>
      </c>
      <c r="AE26" s="44">
        <f t="shared" si="6"/>
        <v>1.5509400102665822E-5</v>
      </c>
      <c r="AF26" s="9">
        <f t="shared" si="7"/>
        <v>64</v>
      </c>
      <c r="AG26" s="9">
        <f t="shared" si="0"/>
        <v>89</v>
      </c>
      <c r="AH26" s="44">
        <f t="shared" si="8"/>
        <v>8.4338101754749379E-6</v>
      </c>
      <c r="AI26">
        <f>AA26/'Totals and Drop Down Lists'!W$6*Inputs!E$37</f>
        <v>8782.9334220249548</v>
      </c>
      <c r="AJ26">
        <f>AB26/'Totals and Drop Down Lists'!X$6*Inputs!F$37</f>
        <v>2454.6288383366605</v>
      </c>
      <c r="AK26">
        <f>AC26/'Totals and Drop Down Lists'!Y$6*Inputs!G$37</f>
        <v>2729.2278435347657</v>
      </c>
      <c r="AL26">
        <f>AD26/'Totals and Drop Down Lists'!Z$6*Inputs!H$37</f>
        <v>1531.3427425688328</v>
      </c>
      <c r="AM26">
        <f>AE26/'Totals and Drop Down Lists'!AA$6*Inputs!I$37</f>
        <v>1930.7551432294078</v>
      </c>
      <c r="AN26">
        <f>AF26/'Totals and Drop Down Lists'!AB$6*Inputs!J$37</f>
        <v>1277.2283609820636</v>
      </c>
      <c r="AO26">
        <f>AG26/'Totals and Drop Down Lists'!AC$6*Inputs!K$37</f>
        <v>1657.4982799391541</v>
      </c>
      <c r="AP26">
        <f>AH26/'Totals and Drop Down Lists'!AD$6*Inputs!L$37</f>
        <v>1984.7277815373395</v>
      </c>
      <c r="AQ26">
        <f>IF(OR($D26="51",$D26="52",$D26="61"),(AA26/'Totals and Drop Down Lists'!W$4)*Inputs!E$38,0)</f>
        <v>0</v>
      </c>
      <c r="AR26">
        <f>IF(OR($D26="51",$D26="52",$D26="61"),(AB26/'Totals and Drop Down Lists'!X$4)*Inputs!F$38,0)</f>
        <v>0</v>
      </c>
      <c r="AS26">
        <f>IF(OR($D26="51",$D26="52",$D26="61"),(AC26/'Totals and Drop Down Lists'!Y$4)*Inputs!G$38,0)</f>
        <v>0</v>
      </c>
      <c r="AT26">
        <f>IF(OR($D26="51",$D26="52",$D26="61"),(AD26/'Totals and Drop Down Lists'!Z$4)*Inputs!H$38,0)</f>
        <v>0</v>
      </c>
      <c r="AU26">
        <f>IF(OR($D26="51",$D26="52",$D26="61"),(AE26/'Totals and Drop Down Lists'!AA$4)*Inputs!I$38,0)</f>
        <v>0</v>
      </c>
      <c r="AV26">
        <f>IF(OR($D26="51",$D26="52",$D26="61"),(AF26/'Totals and Drop Down Lists'!AB$4)*Inputs!J$38,0)</f>
        <v>0</v>
      </c>
      <c r="AW26">
        <f>IF(OR($D26="51",$D26="52",$D26="61"),(AG26/'Totals and Drop Down Lists'!AC$4)*Inputs!K$38,0)</f>
        <v>0</v>
      </c>
      <c r="AX26">
        <f>IF(OR($D26="51",$D26="52",$D26="61"),(AH26/'Totals and Drop Down Lists'!AD$4)*Inputs!L$38,0)</f>
        <v>0</v>
      </c>
      <c r="AY26">
        <f>IF(OR($D26="51",$D26="52",$D26="61"),0,(AA26/'Totals and Drop Down Lists'!W$5)*Inputs!E$39)</f>
        <v>0</v>
      </c>
      <c r="AZ26">
        <f>IF(OR($D26="51",$D26="52",$D26="61"),0,(AB26/'Totals and Drop Down Lists'!X$5)*Inputs!F$39)</f>
        <v>0</v>
      </c>
      <c r="BA26">
        <f>IF(OR($D26="51",$D26="52",$D26="61"),0,(AC26/'Totals and Drop Down Lists'!Y$5)*Inputs!G$39)</f>
        <v>0</v>
      </c>
      <c r="BB26">
        <f>IF(OR($D26="51",$D26="52",$D26="61"),0,(AD26/'Totals and Drop Down Lists'!Z$5)*Inputs!H$39)</f>
        <v>0</v>
      </c>
      <c r="BC26">
        <f>IF(OR($D26="51",$D26="52",$D26="61"),0,(AE26/'Totals and Drop Down Lists'!AA$5)*Inputs!I$39)</f>
        <v>0</v>
      </c>
      <c r="BD26">
        <f>IF(OR($D26="51",$D26="52",$D26="61"),0,(AF26/'Totals and Drop Down Lists'!AB$5)*Inputs!J$39)</f>
        <v>0</v>
      </c>
      <c r="BE26">
        <f>IF(OR($D26="51",$D26="52",$D26="61"),0,(AG26/'Totals and Drop Down Lists'!AC$5)*Inputs!K$39)</f>
        <v>0</v>
      </c>
      <c r="BF26">
        <f>IF(OR($D26="51",$D26="52",$D26="61"),0,(AH26/'Totals and Drop Down Lists'!AD$5)*Inputs!L$39)</f>
        <v>0</v>
      </c>
      <c r="BG26" s="10">
        <f t="shared" si="1"/>
        <v>22348.342412153179</v>
      </c>
    </row>
    <row r="27" spans="1:59" ht="28.8">
      <c r="A27" s="1" t="s">
        <v>7326</v>
      </c>
      <c r="B27" s="1" t="s">
        <v>110</v>
      </c>
      <c r="C27" s="1" t="s">
        <v>159</v>
      </c>
      <c r="D27" s="1" t="s">
        <v>25</v>
      </c>
      <c r="E27" s="1" t="s">
        <v>160</v>
      </c>
      <c r="F27" s="2">
        <v>7678</v>
      </c>
      <c r="G27" s="2">
        <v>14</v>
      </c>
      <c r="H27" s="2">
        <v>0</v>
      </c>
      <c r="I27" s="2">
        <v>2398</v>
      </c>
      <c r="J27" s="2">
        <v>1744</v>
      </c>
      <c r="K27" s="2">
        <v>504</v>
      </c>
      <c r="L27" s="2">
        <v>281</v>
      </c>
      <c r="M27" s="2">
        <v>221</v>
      </c>
      <c r="N27" s="2">
        <v>173</v>
      </c>
      <c r="O27" s="2">
        <v>77</v>
      </c>
      <c r="P27" s="2">
        <v>65</v>
      </c>
      <c r="Q27" s="2">
        <v>98</v>
      </c>
      <c r="R27" s="2">
        <v>7</v>
      </c>
      <c r="S27" s="2">
        <v>166300</v>
      </c>
      <c r="T27" s="2">
        <v>22229800</v>
      </c>
      <c r="U27" s="2">
        <v>13</v>
      </c>
      <c r="V27" s="2">
        <v>32</v>
      </c>
      <c r="W27" s="2">
        <v>8</v>
      </c>
      <c r="X27" s="2">
        <v>138</v>
      </c>
      <c r="Y27" s="2">
        <v>12</v>
      </c>
      <c r="Z27" s="2">
        <v>28</v>
      </c>
      <c r="AA27" s="9">
        <f t="shared" si="2"/>
        <v>7678</v>
      </c>
      <c r="AB27" s="9">
        <f t="shared" si="3"/>
        <v>2384</v>
      </c>
      <c r="AC27" s="9">
        <f t="shared" si="4"/>
        <v>922</v>
      </c>
      <c r="AD27" s="9">
        <f t="shared" si="5"/>
        <v>7</v>
      </c>
      <c r="AE27" s="44">
        <f t="shared" si="6"/>
        <v>1.0172094314182044E-5</v>
      </c>
      <c r="AF27" s="9">
        <f t="shared" si="7"/>
        <v>98</v>
      </c>
      <c r="AG27" s="9">
        <f t="shared" si="0"/>
        <v>40</v>
      </c>
      <c r="AH27" s="44">
        <f t="shared" si="8"/>
        <v>4.3012544355401967E-6</v>
      </c>
      <c r="AI27">
        <f>AA27/'Totals and Drop Down Lists'!W$6*Inputs!E$37</f>
        <v>6965.0240460966334</v>
      </c>
      <c r="AJ27">
        <f>AB27/'Totals and Drop Down Lists'!X$6*Inputs!F$37</f>
        <v>7844.2830436924914</v>
      </c>
      <c r="AK27">
        <f>AC27/'Totals and Drop Down Lists'!Y$6*Inputs!G$37</f>
        <v>6078.1354389832222</v>
      </c>
      <c r="AL27">
        <f>AD27/'Totals and Drop Down Lists'!Z$6*Inputs!H$37</f>
        <v>56.122508889957217</v>
      </c>
      <c r="AM27">
        <f>AE27/'Totals and Drop Down Lists'!AA$6*Inputs!I$37</f>
        <v>1266.3174129569218</v>
      </c>
      <c r="AN27">
        <f>AF27/'Totals and Drop Down Lists'!AB$6*Inputs!J$37</f>
        <v>1955.7559277537848</v>
      </c>
      <c r="AO27">
        <f>AG27/'Totals and Drop Down Lists'!AC$6*Inputs!K$37</f>
        <v>744.9430471636648</v>
      </c>
      <c r="AP27">
        <f>AH27/'Totals and Drop Down Lists'!AD$6*Inputs!L$37</f>
        <v>1012.2138151154911</v>
      </c>
      <c r="AQ27">
        <f>IF(OR($D27="51",$D27="52",$D27="61"),(AA27/'Totals and Drop Down Lists'!W$4)*Inputs!E$38,0)</f>
        <v>0</v>
      </c>
      <c r="AR27">
        <f>IF(OR($D27="51",$D27="52",$D27="61"),(AB27/'Totals and Drop Down Lists'!X$4)*Inputs!F$38,0)</f>
        <v>0</v>
      </c>
      <c r="AS27">
        <f>IF(OR($D27="51",$D27="52",$D27="61"),(AC27/'Totals and Drop Down Lists'!Y$4)*Inputs!G$38,0)</f>
        <v>0</v>
      </c>
      <c r="AT27">
        <f>IF(OR($D27="51",$D27="52",$D27="61"),(AD27/'Totals and Drop Down Lists'!Z$4)*Inputs!H$38,0)</f>
        <v>0</v>
      </c>
      <c r="AU27">
        <f>IF(OR($D27="51",$D27="52",$D27="61"),(AE27/'Totals and Drop Down Lists'!AA$4)*Inputs!I$38,0)</f>
        <v>0</v>
      </c>
      <c r="AV27">
        <f>IF(OR($D27="51",$D27="52",$D27="61"),(AF27/'Totals and Drop Down Lists'!AB$4)*Inputs!J$38,0)</f>
        <v>0</v>
      </c>
      <c r="AW27">
        <f>IF(OR($D27="51",$D27="52",$D27="61"),(AG27/'Totals and Drop Down Lists'!AC$4)*Inputs!K$38,0)</f>
        <v>0</v>
      </c>
      <c r="AX27">
        <f>IF(OR($D27="51",$D27="52",$D27="61"),(AH27/'Totals and Drop Down Lists'!AD$4)*Inputs!L$38,0)</f>
        <v>0</v>
      </c>
      <c r="AY27">
        <f>IF(OR($D27="51",$D27="52",$D27="61"),0,(AA27/'Totals and Drop Down Lists'!W$5)*Inputs!E$39)</f>
        <v>0</v>
      </c>
      <c r="AZ27">
        <f>IF(OR($D27="51",$D27="52",$D27="61"),0,(AB27/'Totals and Drop Down Lists'!X$5)*Inputs!F$39)</f>
        <v>0</v>
      </c>
      <c r="BA27">
        <f>IF(OR($D27="51",$D27="52",$D27="61"),0,(AC27/'Totals and Drop Down Lists'!Y$5)*Inputs!G$39)</f>
        <v>0</v>
      </c>
      <c r="BB27">
        <f>IF(OR($D27="51",$D27="52",$D27="61"),0,(AD27/'Totals and Drop Down Lists'!Z$5)*Inputs!H$39)</f>
        <v>0</v>
      </c>
      <c r="BC27">
        <f>IF(OR($D27="51",$D27="52",$D27="61"),0,(AE27/'Totals and Drop Down Lists'!AA$5)*Inputs!I$39)</f>
        <v>0</v>
      </c>
      <c r="BD27">
        <f>IF(OR($D27="51",$D27="52",$D27="61"),0,(AF27/'Totals and Drop Down Lists'!AB$5)*Inputs!J$39)</f>
        <v>0</v>
      </c>
      <c r="BE27">
        <f>IF(OR($D27="51",$D27="52",$D27="61"),0,(AG27/'Totals and Drop Down Lists'!AC$5)*Inputs!K$39)</f>
        <v>0</v>
      </c>
      <c r="BF27">
        <f>IF(OR($D27="51",$D27="52",$D27="61"),0,(AH27/'Totals and Drop Down Lists'!AD$5)*Inputs!L$39)</f>
        <v>0</v>
      </c>
      <c r="BG27" s="10">
        <f t="shared" si="1"/>
        <v>25922.795240652165</v>
      </c>
    </row>
    <row r="28" spans="1:59" ht="28.8">
      <c r="A28" s="1" t="s">
        <v>7326</v>
      </c>
      <c r="B28" s="1" t="s">
        <v>110</v>
      </c>
      <c r="C28" s="1" t="s">
        <v>161</v>
      </c>
      <c r="D28" s="1" t="s">
        <v>25</v>
      </c>
      <c r="E28" s="1" t="s">
        <v>162</v>
      </c>
      <c r="F28" s="2">
        <v>2371</v>
      </c>
      <c r="G28" s="2">
        <v>16</v>
      </c>
      <c r="H28" s="2">
        <v>0</v>
      </c>
      <c r="I28" s="2">
        <v>223</v>
      </c>
      <c r="J28" s="2">
        <v>1149</v>
      </c>
      <c r="K28" s="2">
        <v>329</v>
      </c>
      <c r="L28" s="2">
        <v>4</v>
      </c>
      <c r="M28" s="2">
        <v>1</v>
      </c>
      <c r="N28" s="2">
        <v>0</v>
      </c>
      <c r="O28" s="2">
        <v>2</v>
      </c>
      <c r="P28" s="2">
        <v>2</v>
      </c>
      <c r="Q28" s="2">
        <v>0</v>
      </c>
      <c r="R28" s="2">
        <v>193</v>
      </c>
      <c r="S28" s="2">
        <v>219600</v>
      </c>
      <c r="T28" s="2">
        <v>11718600</v>
      </c>
      <c r="U28" s="2">
        <v>23</v>
      </c>
      <c r="V28" s="2">
        <v>65</v>
      </c>
      <c r="W28" s="2">
        <v>0</v>
      </c>
      <c r="X28" s="2">
        <v>125</v>
      </c>
      <c r="Y28" s="2">
        <v>45</v>
      </c>
      <c r="Z28" s="2">
        <v>30</v>
      </c>
      <c r="AA28" s="9">
        <f t="shared" si="2"/>
        <v>2371</v>
      </c>
      <c r="AB28" s="9">
        <f t="shared" si="3"/>
        <v>207</v>
      </c>
      <c r="AC28" s="9">
        <f t="shared" si="4"/>
        <v>202</v>
      </c>
      <c r="AD28" s="9">
        <f t="shared" si="5"/>
        <v>193</v>
      </c>
      <c r="AE28" s="44">
        <f t="shared" si="6"/>
        <v>6.5791161424939207E-6</v>
      </c>
      <c r="AF28" s="9">
        <f t="shared" si="7"/>
        <v>60</v>
      </c>
      <c r="AG28" s="9">
        <f t="shared" si="0"/>
        <v>75</v>
      </c>
      <c r="AH28" s="44">
        <f t="shared" si="8"/>
        <v>7.9907624286598601E-6</v>
      </c>
      <c r="AI28">
        <f>AA28/'Totals and Drop Down Lists'!W$6*Inputs!E$37</f>
        <v>2150.8299053523206</v>
      </c>
      <c r="AJ28">
        <f>AB28/'Totals and Drop Down Lists'!X$6*Inputs!F$37</f>
        <v>681.11014683068197</v>
      </c>
      <c r="AK28">
        <f>AC28/'Totals and Drop Down Lists'!Y$6*Inputs!G$37</f>
        <v>1331.6522328358037</v>
      </c>
      <c r="AL28">
        <f>AD28/'Totals and Drop Down Lists'!Z$6*Inputs!H$37</f>
        <v>1547.3777451088204</v>
      </c>
      <c r="AM28">
        <f>AE28/'Totals and Drop Down Lists'!AA$6*Inputs!I$37</f>
        <v>819.02989451154667</v>
      </c>
      <c r="AN28">
        <f>AF28/'Totals and Drop Down Lists'!AB$6*Inputs!J$37</f>
        <v>1197.4015884206847</v>
      </c>
      <c r="AO28">
        <f>AG28/'Totals and Drop Down Lists'!AC$6*Inputs!K$37</f>
        <v>1396.7682134318716</v>
      </c>
      <c r="AP28">
        <f>AH28/'Totals and Drop Down Lists'!AD$6*Inputs!L$37</f>
        <v>1880.4653955746523</v>
      </c>
      <c r="AQ28">
        <f>IF(OR($D28="51",$D28="52",$D28="61"),(AA28/'Totals and Drop Down Lists'!W$4)*Inputs!E$38,0)</f>
        <v>0</v>
      </c>
      <c r="AR28">
        <f>IF(OR($D28="51",$D28="52",$D28="61"),(AB28/'Totals and Drop Down Lists'!X$4)*Inputs!F$38,0)</f>
        <v>0</v>
      </c>
      <c r="AS28">
        <f>IF(OR($D28="51",$D28="52",$D28="61"),(AC28/'Totals and Drop Down Lists'!Y$4)*Inputs!G$38,0)</f>
        <v>0</v>
      </c>
      <c r="AT28">
        <f>IF(OR($D28="51",$D28="52",$D28="61"),(AD28/'Totals and Drop Down Lists'!Z$4)*Inputs!H$38,0)</f>
        <v>0</v>
      </c>
      <c r="AU28">
        <f>IF(OR($D28="51",$D28="52",$D28="61"),(AE28/'Totals and Drop Down Lists'!AA$4)*Inputs!I$38,0)</f>
        <v>0</v>
      </c>
      <c r="AV28">
        <f>IF(OR($D28="51",$D28="52",$D28="61"),(AF28/'Totals and Drop Down Lists'!AB$4)*Inputs!J$38,0)</f>
        <v>0</v>
      </c>
      <c r="AW28">
        <f>IF(OR($D28="51",$D28="52",$D28="61"),(AG28/'Totals and Drop Down Lists'!AC$4)*Inputs!K$38,0)</f>
        <v>0</v>
      </c>
      <c r="AX28">
        <f>IF(OR($D28="51",$D28="52",$D28="61"),(AH28/'Totals and Drop Down Lists'!AD$4)*Inputs!L$38,0)</f>
        <v>0</v>
      </c>
      <c r="AY28">
        <f>IF(OR($D28="51",$D28="52",$D28="61"),0,(AA28/'Totals and Drop Down Lists'!W$5)*Inputs!E$39)</f>
        <v>0</v>
      </c>
      <c r="AZ28">
        <f>IF(OR($D28="51",$D28="52",$D28="61"),0,(AB28/'Totals and Drop Down Lists'!X$5)*Inputs!F$39)</f>
        <v>0</v>
      </c>
      <c r="BA28">
        <f>IF(OR($D28="51",$D28="52",$D28="61"),0,(AC28/'Totals and Drop Down Lists'!Y$5)*Inputs!G$39)</f>
        <v>0</v>
      </c>
      <c r="BB28">
        <f>IF(OR($D28="51",$D28="52",$D28="61"),0,(AD28/'Totals and Drop Down Lists'!Z$5)*Inputs!H$39)</f>
        <v>0</v>
      </c>
      <c r="BC28">
        <f>IF(OR($D28="51",$D28="52",$D28="61"),0,(AE28/'Totals and Drop Down Lists'!AA$5)*Inputs!I$39)</f>
        <v>0</v>
      </c>
      <c r="BD28">
        <f>IF(OR($D28="51",$D28="52",$D28="61"),0,(AF28/'Totals and Drop Down Lists'!AB$5)*Inputs!J$39)</f>
        <v>0</v>
      </c>
      <c r="BE28">
        <f>IF(OR($D28="51",$D28="52",$D28="61"),0,(AG28/'Totals and Drop Down Lists'!AC$5)*Inputs!K$39)</f>
        <v>0</v>
      </c>
      <c r="BF28">
        <f>IF(OR($D28="51",$D28="52",$D28="61"),0,(AH28/'Totals and Drop Down Lists'!AD$5)*Inputs!L$39)</f>
        <v>0</v>
      </c>
      <c r="BG28" s="10">
        <f t="shared" si="1"/>
        <v>11004.635122066382</v>
      </c>
    </row>
    <row r="29" spans="1:59" ht="28.8">
      <c r="A29" s="1" t="s">
        <v>7326</v>
      </c>
      <c r="B29" s="1" t="s">
        <v>110</v>
      </c>
      <c r="C29" s="1" t="s">
        <v>163</v>
      </c>
      <c r="D29" s="1" t="s">
        <v>25</v>
      </c>
      <c r="E29" s="1" t="s">
        <v>164</v>
      </c>
      <c r="F29" s="2">
        <v>607</v>
      </c>
      <c r="G29" s="2">
        <v>0</v>
      </c>
      <c r="H29" s="2">
        <v>0</v>
      </c>
      <c r="I29" s="2">
        <v>36</v>
      </c>
      <c r="J29" s="2">
        <v>254</v>
      </c>
      <c r="K29" s="2">
        <v>128</v>
      </c>
      <c r="L29" s="2">
        <v>1</v>
      </c>
      <c r="M29" s="2">
        <v>10</v>
      </c>
      <c r="N29" s="2">
        <v>0</v>
      </c>
      <c r="O29" s="2">
        <v>6</v>
      </c>
      <c r="P29" s="2">
        <v>1</v>
      </c>
      <c r="Q29" s="2">
        <v>0</v>
      </c>
      <c r="R29" s="2">
        <v>5</v>
      </c>
      <c r="S29" s="2">
        <v>109500</v>
      </c>
      <c r="T29" s="2">
        <v>7512600</v>
      </c>
      <c r="U29" s="2">
        <v>5</v>
      </c>
      <c r="V29" s="2">
        <v>4</v>
      </c>
      <c r="W29" s="2">
        <v>0</v>
      </c>
      <c r="X29" s="2">
        <v>4</v>
      </c>
      <c r="Y29" s="2">
        <v>0</v>
      </c>
      <c r="Z29" s="2">
        <v>4</v>
      </c>
      <c r="AA29" s="9">
        <f t="shared" si="2"/>
        <v>607</v>
      </c>
      <c r="AB29" s="9">
        <f t="shared" si="3"/>
        <v>36</v>
      </c>
      <c r="AC29" s="9">
        <f t="shared" si="4"/>
        <v>23</v>
      </c>
      <c r="AD29" s="9">
        <f t="shared" si="5"/>
        <v>5</v>
      </c>
      <c r="AE29" s="44">
        <f t="shared" si="6"/>
        <v>4.5048673636896298E-6</v>
      </c>
      <c r="AF29" s="9">
        <f t="shared" si="7"/>
        <v>0</v>
      </c>
      <c r="AG29" s="9">
        <f t="shared" si="0"/>
        <v>4</v>
      </c>
      <c r="AH29" s="44">
        <f t="shared" si="8"/>
        <v>7.5004501793096899E-7</v>
      </c>
      <c r="AI29">
        <f>AA29/'Totals and Drop Down Lists'!W$6*Inputs!E$37</f>
        <v>550.63422713996567</v>
      </c>
      <c r="AJ29">
        <f>AB29/'Totals and Drop Down Lists'!X$6*Inputs!F$37</f>
        <v>118.45393857924903</v>
      </c>
      <c r="AK29">
        <f>AC29/'Totals and Drop Down Lists'!Y$6*Inputs!G$37</f>
        <v>151.62376908526477</v>
      </c>
      <c r="AL29">
        <f>AD29/'Totals and Drop Down Lists'!Z$6*Inputs!H$37</f>
        <v>40.087506349969445</v>
      </c>
      <c r="AM29">
        <f>AE29/'Totals and Drop Down Lists'!AA$6*Inputs!I$37</f>
        <v>560.80801155649101</v>
      </c>
      <c r="AN29">
        <f>AF29/'Totals and Drop Down Lists'!AB$6*Inputs!J$37</f>
        <v>0</v>
      </c>
      <c r="AO29">
        <f>AG29/'Totals and Drop Down Lists'!AC$6*Inputs!K$37</f>
        <v>74.494304716366472</v>
      </c>
      <c r="AP29">
        <f>AH29/'Totals and Drop Down Lists'!AD$6*Inputs!L$37</f>
        <v>176.50802585291004</v>
      </c>
      <c r="AQ29">
        <f>IF(OR($D29="51",$D29="52",$D29="61"),(AA29/'Totals and Drop Down Lists'!W$4)*Inputs!E$38,0)</f>
        <v>0</v>
      </c>
      <c r="AR29">
        <f>IF(OR($D29="51",$D29="52",$D29="61"),(AB29/'Totals and Drop Down Lists'!X$4)*Inputs!F$38,0)</f>
        <v>0</v>
      </c>
      <c r="AS29">
        <f>IF(OR($D29="51",$D29="52",$D29="61"),(AC29/'Totals and Drop Down Lists'!Y$4)*Inputs!G$38,0)</f>
        <v>0</v>
      </c>
      <c r="AT29">
        <f>IF(OR($D29="51",$D29="52",$D29="61"),(AD29/'Totals and Drop Down Lists'!Z$4)*Inputs!H$38,0)</f>
        <v>0</v>
      </c>
      <c r="AU29">
        <f>IF(OR($D29="51",$D29="52",$D29="61"),(AE29/'Totals and Drop Down Lists'!AA$4)*Inputs!I$38,0)</f>
        <v>0</v>
      </c>
      <c r="AV29">
        <f>IF(OR($D29="51",$D29="52",$D29="61"),(AF29/'Totals and Drop Down Lists'!AB$4)*Inputs!J$38,0)</f>
        <v>0</v>
      </c>
      <c r="AW29">
        <f>IF(OR($D29="51",$D29="52",$D29="61"),(AG29/'Totals and Drop Down Lists'!AC$4)*Inputs!K$38,0)</f>
        <v>0</v>
      </c>
      <c r="AX29">
        <f>IF(OR($D29="51",$D29="52",$D29="61"),(AH29/'Totals and Drop Down Lists'!AD$4)*Inputs!L$38,0)</f>
        <v>0</v>
      </c>
      <c r="AY29">
        <f>IF(OR($D29="51",$D29="52",$D29="61"),0,(AA29/'Totals and Drop Down Lists'!W$5)*Inputs!E$39)</f>
        <v>0</v>
      </c>
      <c r="AZ29">
        <f>IF(OR($D29="51",$D29="52",$D29="61"),0,(AB29/'Totals and Drop Down Lists'!X$5)*Inputs!F$39)</f>
        <v>0</v>
      </c>
      <c r="BA29">
        <f>IF(OR($D29="51",$D29="52",$D29="61"),0,(AC29/'Totals and Drop Down Lists'!Y$5)*Inputs!G$39)</f>
        <v>0</v>
      </c>
      <c r="BB29">
        <f>IF(OR($D29="51",$D29="52",$D29="61"),0,(AD29/'Totals and Drop Down Lists'!Z$5)*Inputs!H$39)</f>
        <v>0</v>
      </c>
      <c r="BC29">
        <f>IF(OR($D29="51",$D29="52",$D29="61"),0,(AE29/'Totals and Drop Down Lists'!AA$5)*Inputs!I$39)</f>
        <v>0</v>
      </c>
      <c r="BD29">
        <f>IF(OR($D29="51",$D29="52",$D29="61"),0,(AF29/'Totals and Drop Down Lists'!AB$5)*Inputs!J$39)</f>
        <v>0</v>
      </c>
      <c r="BE29">
        <f>IF(OR($D29="51",$D29="52",$D29="61"),0,(AG29/'Totals and Drop Down Lists'!AC$5)*Inputs!K$39)</f>
        <v>0</v>
      </c>
      <c r="BF29">
        <f>IF(OR($D29="51",$D29="52",$D29="61"),0,(AH29/'Totals and Drop Down Lists'!AD$5)*Inputs!L$39)</f>
        <v>0</v>
      </c>
      <c r="BG29" s="10">
        <f t="shared" si="1"/>
        <v>1672.6097832802166</v>
      </c>
    </row>
    <row r="30" spans="1:59" ht="28.8">
      <c r="A30" s="1" t="s">
        <v>7326</v>
      </c>
      <c r="B30" s="1" t="s">
        <v>110</v>
      </c>
      <c r="C30" s="1" t="s">
        <v>165</v>
      </c>
      <c r="D30" s="1" t="s">
        <v>25</v>
      </c>
      <c r="E30" s="1" t="s">
        <v>166</v>
      </c>
      <c r="F30" s="2">
        <v>5656</v>
      </c>
      <c r="G30" s="2">
        <v>34</v>
      </c>
      <c r="H30" s="2">
        <v>0</v>
      </c>
      <c r="I30" s="2">
        <v>1359</v>
      </c>
      <c r="J30" s="2">
        <v>2056</v>
      </c>
      <c r="K30" s="2">
        <v>608</v>
      </c>
      <c r="L30" s="2">
        <v>112</v>
      </c>
      <c r="M30" s="2">
        <v>55</v>
      </c>
      <c r="N30" s="2">
        <v>8</v>
      </c>
      <c r="O30" s="2">
        <v>56</v>
      </c>
      <c r="P30" s="2">
        <v>30</v>
      </c>
      <c r="Q30" s="2">
        <v>22</v>
      </c>
      <c r="R30" s="2">
        <v>61</v>
      </c>
      <c r="S30" s="2">
        <v>230800</v>
      </c>
      <c r="T30" s="2">
        <v>23469200</v>
      </c>
      <c r="U30" s="2">
        <v>56</v>
      </c>
      <c r="V30" s="2">
        <v>32</v>
      </c>
      <c r="W30" s="2">
        <v>16</v>
      </c>
      <c r="X30" s="2">
        <v>163</v>
      </c>
      <c r="Y30" s="2">
        <v>32</v>
      </c>
      <c r="Z30" s="2">
        <v>40</v>
      </c>
      <c r="AA30" s="9">
        <f t="shared" si="2"/>
        <v>5656</v>
      </c>
      <c r="AB30" s="9">
        <f t="shared" si="3"/>
        <v>1325</v>
      </c>
      <c r="AC30" s="9">
        <f t="shared" si="4"/>
        <v>344</v>
      </c>
      <c r="AD30" s="9">
        <f t="shared" si="5"/>
        <v>61</v>
      </c>
      <c r="AE30" s="44">
        <f t="shared" si="6"/>
        <v>1.2556824782531523E-5</v>
      </c>
      <c r="AF30" s="9">
        <f t="shared" si="7"/>
        <v>115</v>
      </c>
      <c r="AG30" s="9">
        <f t="shared" si="0"/>
        <v>72</v>
      </c>
      <c r="AH30" s="44">
        <f t="shared" si="8"/>
        <v>7.9225329058399088E-6</v>
      </c>
      <c r="AI30">
        <f>AA30/'Totals and Drop Down Lists'!W$6*Inputs!E$37</f>
        <v>5130.7861428396145</v>
      </c>
      <c r="AJ30">
        <f>AB30/'Totals and Drop Down Lists'!X$6*Inputs!F$37</f>
        <v>4359.7630171529154</v>
      </c>
      <c r="AK30">
        <f>AC30/'Totals and Drop Down Lists'!Y$6*Inputs!G$37</f>
        <v>2267.7641984926559</v>
      </c>
      <c r="AL30">
        <f>AD30/'Totals and Drop Down Lists'!Z$6*Inputs!H$37</f>
        <v>489.06757746962722</v>
      </c>
      <c r="AM30">
        <f>AE30/'Totals and Drop Down Lists'!AA$6*Inputs!I$37</f>
        <v>1563.190959741637</v>
      </c>
      <c r="AN30">
        <f>AF30/'Totals and Drop Down Lists'!AB$6*Inputs!J$37</f>
        <v>2295.0197111396456</v>
      </c>
      <c r="AO30">
        <f>AG30/'Totals and Drop Down Lists'!AC$6*Inputs!K$37</f>
        <v>1340.8974848945966</v>
      </c>
      <c r="AP30">
        <f>AH30/'Totals and Drop Down Lists'!AD$6*Inputs!L$37</f>
        <v>1864.4089481749256</v>
      </c>
      <c r="AQ30">
        <f>IF(OR($D30="51",$D30="52",$D30="61"),(AA30/'Totals and Drop Down Lists'!W$4)*Inputs!E$38,0)</f>
        <v>0</v>
      </c>
      <c r="AR30">
        <f>IF(OR($D30="51",$D30="52",$D30="61"),(AB30/'Totals and Drop Down Lists'!X$4)*Inputs!F$38,0)</f>
        <v>0</v>
      </c>
      <c r="AS30">
        <f>IF(OR($D30="51",$D30="52",$D30="61"),(AC30/'Totals and Drop Down Lists'!Y$4)*Inputs!G$38,0)</f>
        <v>0</v>
      </c>
      <c r="AT30">
        <f>IF(OR($D30="51",$D30="52",$D30="61"),(AD30/'Totals and Drop Down Lists'!Z$4)*Inputs!H$38,0)</f>
        <v>0</v>
      </c>
      <c r="AU30">
        <f>IF(OR($D30="51",$D30="52",$D30="61"),(AE30/'Totals and Drop Down Lists'!AA$4)*Inputs!I$38,0)</f>
        <v>0</v>
      </c>
      <c r="AV30">
        <f>IF(OR($D30="51",$D30="52",$D30="61"),(AF30/'Totals and Drop Down Lists'!AB$4)*Inputs!J$38,0)</f>
        <v>0</v>
      </c>
      <c r="AW30">
        <f>IF(OR($D30="51",$D30="52",$D30="61"),(AG30/'Totals and Drop Down Lists'!AC$4)*Inputs!K$38,0)</f>
        <v>0</v>
      </c>
      <c r="AX30">
        <f>IF(OR($D30="51",$D30="52",$D30="61"),(AH30/'Totals and Drop Down Lists'!AD$4)*Inputs!L$38,0)</f>
        <v>0</v>
      </c>
      <c r="AY30">
        <f>IF(OR($D30="51",$D30="52",$D30="61"),0,(AA30/'Totals and Drop Down Lists'!W$5)*Inputs!E$39)</f>
        <v>0</v>
      </c>
      <c r="AZ30">
        <f>IF(OR($D30="51",$D30="52",$D30="61"),0,(AB30/'Totals and Drop Down Lists'!X$5)*Inputs!F$39)</f>
        <v>0</v>
      </c>
      <c r="BA30">
        <f>IF(OR($D30="51",$D30="52",$D30="61"),0,(AC30/'Totals and Drop Down Lists'!Y$5)*Inputs!G$39)</f>
        <v>0</v>
      </c>
      <c r="BB30">
        <f>IF(OR($D30="51",$D30="52",$D30="61"),0,(AD30/'Totals and Drop Down Lists'!Z$5)*Inputs!H$39)</f>
        <v>0</v>
      </c>
      <c r="BC30">
        <f>IF(OR($D30="51",$D30="52",$D30="61"),0,(AE30/'Totals and Drop Down Lists'!AA$5)*Inputs!I$39)</f>
        <v>0</v>
      </c>
      <c r="BD30">
        <f>IF(OR($D30="51",$D30="52",$D30="61"),0,(AF30/'Totals and Drop Down Lists'!AB$5)*Inputs!J$39)</f>
        <v>0</v>
      </c>
      <c r="BE30">
        <f>IF(OR($D30="51",$D30="52",$D30="61"),0,(AG30/'Totals and Drop Down Lists'!AC$5)*Inputs!K$39)</f>
        <v>0</v>
      </c>
      <c r="BF30">
        <f>IF(OR($D30="51",$D30="52",$D30="61"),0,(AH30/'Totals and Drop Down Lists'!AD$5)*Inputs!L$39)</f>
        <v>0</v>
      </c>
      <c r="BG30" s="10">
        <f t="shared" si="1"/>
        <v>19310.898039905616</v>
      </c>
    </row>
    <row r="31" spans="1:59" ht="28.8">
      <c r="A31" s="1" t="s">
        <v>7327</v>
      </c>
      <c r="B31" s="1" t="s">
        <v>433</v>
      </c>
      <c r="C31" s="1" t="s">
        <v>434</v>
      </c>
      <c r="D31" s="1" t="s">
        <v>10</v>
      </c>
      <c r="E31" s="1" t="s">
        <v>435</v>
      </c>
      <c r="F31" s="2">
        <v>27336</v>
      </c>
      <c r="G31" s="2">
        <v>358</v>
      </c>
      <c r="H31" s="2">
        <v>27</v>
      </c>
      <c r="I31" s="2">
        <v>8416</v>
      </c>
      <c r="J31" s="2">
        <v>10814</v>
      </c>
      <c r="K31" s="2">
        <v>4524</v>
      </c>
      <c r="L31" s="2">
        <v>44</v>
      </c>
      <c r="M31" s="2">
        <v>0</v>
      </c>
      <c r="N31" s="2">
        <v>0</v>
      </c>
      <c r="O31" s="2">
        <v>61</v>
      </c>
      <c r="P31" s="2">
        <v>21</v>
      </c>
      <c r="Q31" s="2">
        <v>0</v>
      </c>
      <c r="R31" s="2">
        <v>1388</v>
      </c>
      <c r="S31" s="2">
        <v>2906900</v>
      </c>
      <c r="T31" s="2">
        <v>115392800</v>
      </c>
      <c r="U31" s="2">
        <v>330</v>
      </c>
      <c r="V31" s="2">
        <v>730</v>
      </c>
      <c r="W31" s="2">
        <v>65</v>
      </c>
      <c r="X31" s="2">
        <v>1760</v>
      </c>
      <c r="Y31" s="2">
        <v>195</v>
      </c>
      <c r="Z31" s="2">
        <v>1085</v>
      </c>
      <c r="AA31" s="9">
        <f t="shared" si="2"/>
        <v>27336</v>
      </c>
      <c r="AB31" s="9">
        <f t="shared" si="3"/>
        <v>8031</v>
      </c>
      <c r="AC31" s="9">
        <f t="shared" si="4"/>
        <v>1514</v>
      </c>
      <c r="AD31" s="9">
        <f t="shared" si="5"/>
        <v>1388</v>
      </c>
      <c r="AE31" s="44">
        <f t="shared" si="6"/>
        <v>1.3217661124850872E-4</v>
      </c>
      <c r="AF31" s="9">
        <f t="shared" si="7"/>
        <v>965</v>
      </c>
      <c r="AG31" s="9">
        <f t="shared" si="0"/>
        <v>1280</v>
      </c>
      <c r="AH31" s="44">
        <f t="shared" si="8"/>
        <v>1.9924952143619492E-4</v>
      </c>
      <c r="AI31">
        <f>AA31/'Totals and Drop Down Lists'!W$6*Inputs!E$37</f>
        <v>24797.590169848601</v>
      </c>
      <c r="AJ31">
        <f>AB31/'Totals and Drop Down Lists'!X$6*Inputs!F$37</f>
        <v>26425.099464720803</v>
      </c>
      <c r="AK31">
        <f>AC31/'Totals and Drop Down Lists'!Y$6*Inputs!G$37</f>
        <v>9980.7994084822112</v>
      </c>
      <c r="AL31">
        <f>AD31/'Totals and Drop Down Lists'!Z$6*Inputs!H$37</f>
        <v>11128.291762751518</v>
      </c>
      <c r="AM31">
        <f>AE31/'Totals and Drop Down Lists'!AA$6*Inputs!I$37</f>
        <v>16454.580466901956</v>
      </c>
      <c r="AN31">
        <f>AF31/'Totals and Drop Down Lists'!AB$6*Inputs!J$37</f>
        <v>19258.208880432674</v>
      </c>
      <c r="AO31">
        <f>AG31/'Totals and Drop Down Lists'!AC$6*Inputs!K$37</f>
        <v>23838.177509237274</v>
      </c>
      <c r="AP31">
        <f>AH31/'Totals and Drop Down Lists'!AD$6*Inputs!L$37</f>
        <v>46889.371757785171</v>
      </c>
      <c r="AQ31">
        <f>IF(OR($D31="51",$D31="52",$D31="61"),(AA31/'Totals and Drop Down Lists'!W$4)*Inputs!E$38,0)</f>
        <v>0</v>
      </c>
      <c r="AR31">
        <f>IF(OR($D31="51",$D31="52",$D31="61"),(AB31/'Totals and Drop Down Lists'!X$4)*Inputs!F$38,0)</f>
        <v>0</v>
      </c>
      <c r="AS31">
        <f>IF(OR($D31="51",$D31="52",$D31="61"),(AC31/'Totals and Drop Down Lists'!Y$4)*Inputs!G$38,0)</f>
        <v>0</v>
      </c>
      <c r="AT31">
        <f>IF(OR($D31="51",$D31="52",$D31="61"),(AD31/'Totals and Drop Down Lists'!Z$4)*Inputs!H$38,0)</f>
        <v>0</v>
      </c>
      <c r="AU31">
        <f>IF(OR($D31="51",$D31="52",$D31="61"),(AE31/'Totals and Drop Down Lists'!AA$4)*Inputs!I$38,0)</f>
        <v>0</v>
      </c>
      <c r="AV31">
        <f>IF(OR($D31="51",$D31="52",$D31="61"),(AF31/'Totals and Drop Down Lists'!AB$4)*Inputs!J$38,0)</f>
        <v>0</v>
      </c>
      <c r="AW31">
        <f>IF(OR($D31="51",$D31="52",$D31="61"),(AG31/'Totals and Drop Down Lists'!AC$4)*Inputs!K$38,0)</f>
        <v>0</v>
      </c>
      <c r="AX31">
        <f>IF(OR($D31="51",$D31="52",$D31="61"),(AH31/'Totals and Drop Down Lists'!AD$4)*Inputs!L$38,0)</f>
        <v>0</v>
      </c>
      <c r="AY31">
        <f>IF(OR($D31="51",$D31="52",$D31="61"),0,(AA31/'Totals and Drop Down Lists'!W$5)*Inputs!E$39)</f>
        <v>0</v>
      </c>
      <c r="AZ31">
        <f>IF(OR($D31="51",$D31="52",$D31="61"),0,(AB31/'Totals and Drop Down Lists'!X$5)*Inputs!F$39)</f>
        <v>0</v>
      </c>
      <c r="BA31">
        <f>IF(OR($D31="51",$D31="52",$D31="61"),0,(AC31/'Totals and Drop Down Lists'!Y$5)*Inputs!G$39)</f>
        <v>0</v>
      </c>
      <c r="BB31">
        <f>IF(OR($D31="51",$D31="52",$D31="61"),0,(AD31/'Totals and Drop Down Lists'!Z$5)*Inputs!H$39)</f>
        <v>0</v>
      </c>
      <c r="BC31">
        <f>IF(OR($D31="51",$D31="52",$D31="61"),0,(AE31/'Totals and Drop Down Lists'!AA$5)*Inputs!I$39)</f>
        <v>0</v>
      </c>
      <c r="BD31">
        <f>IF(OR($D31="51",$D31="52",$D31="61"),0,(AF31/'Totals and Drop Down Lists'!AB$5)*Inputs!J$39)</f>
        <v>0</v>
      </c>
      <c r="BE31">
        <f>IF(OR($D31="51",$D31="52",$D31="61"),0,(AG31/'Totals and Drop Down Lists'!AC$5)*Inputs!K$39)</f>
        <v>0</v>
      </c>
      <c r="BF31">
        <f>IF(OR($D31="51",$D31="52",$D31="61"),0,(AH31/'Totals and Drop Down Lists'!AD$5)*Inputs!L$39)</f>
        <v>0</v>
      </c>
      <c r="BG31" s="10">
        <f t="shared" si="1"/>
        <v>178772.11942016022</v>
      </c>
    </row>
    <row r="32" spans="1:59" ht="28.8">
      <c r="A32" s="1" t="s">
        <v>7327</v>
      </c>
      <c r="B32" s="1" t="s">
        <v>433</v>
      </c>
      <c r="C32" s="1" t="s">
        <v>436</v>
      </c>
      <c r="D32" s="1" t="s">
        <v>7</v>
      </c>
      <c r="E32" s="1" t="s">
        <v>437</v>
      </c>
      <c r="F32" s="2">
        <v>212295</v>
      </c>
      <c r="G32" s="2">
        <v>5046</v>
      </c>
      <c r="H32" s="2">
        <v>1181</v>
      </c>
      <c r="I32" s="2">
        <v>62258</v>
      </c>
      <c r="J32" s="2">
        <v>88746</v>
      </c>
      <c r="K32" s="2">
        <v>44791</v>
      </c>
      <c r="L32" s="2">
        <v>328</v>
      </c>
      <c r="M32" s="2">
        <v>24</v>
      </c>
      <c r="N32" s="2">
        <v>12</v>
      </c>
      <c r="O32" s="2">
        <v>1017</v>
      </c>
      <c r="P32" s="2">
        <v>186</v>
      </c>
      <c r="Q32" s="2">
        <v>53</v>
      </c>
      <c r="R32" s="2">
        <v>18005</v>
      </c>
      <c r="S32" s="2">
        <v>32751100</v>
      </c>
      <c r="T32" s="2">
        <v>1336494100</v>
      </c>
      <c r="U32" s="2">
        <v>5715</v>
      </c>
      <c r="V32" s="2">
        <v>4215</v>
      </c>
      <c r="W32" s="2">
        <v>1115</v>
      </c>
      <c r="X32" s="2">
        <v>15760</v>
      </c>
      <c r="Y32" s="2">
        <v>1775</v>
      </c>
      <c r="Z32" s="2">
        <v>10325</v>
      </c>
      <c r="AA32" s="9">
        <f t="shared" si="2"/>
        <v>212295</v>
      </c>
      <c r="AB32" s="9">
        <f t="shared" si="3"/>
        <v>56031</v>
      </c>
      <c r="AC32" s="9">
        <f t="shared" si="4"/>
        <v>19625</v>
      </c>
      <c r="AD32" s="9">
        <f t="shared" si="5"/>
        <v>18005</v>
      </c>
      <c r="AE32" s="44">
        <f t="shared" si="6"/>
        <v>1.578805081887989E-3</v>
      </c>
      <c r="AF32" s="9">
        <f t="shared" si="7"/>
        <v>10430</v>
      </c>
      <c r="AG32" s="9">
        <f t="shared" si="0"/>
        <v>12100</v>
      </c>
      <c r="AH32" s="44">
        <f t="shared" si="8"/>
        <v>2.2723667595771486E-3</v>
      </c>
      <c r="AI32">
        <f>AA32/'Totals and Drop Down Lists'!W$6*Inputs!E$37</f>
        <v>192581.37273587976</v>
      </c>
      <c r="AJ32">
        <f>AB32/'Totals and Drop Down Lists'!X$6*Inputs!F$37</f>
        <v>184363.68423705283</v>
      </c>
      <c r="AK32">
        <f>AC32/'Totals and Drop Down Lists'!Y$6*Inputs!G$37</f>
        <v>129374.62905644873</v>
      </c>
      <c r="AL32">
        <f>AD32/'Totals and Drop Down Lists'!Z$6*Inputs!H$37</f>
        <v>144355.11036623997</v>
      </c>
      <c r="AM32">
        <f>AE32/'Totals and Drop Down Lists'!AA$6*Inputs!I$37</f>
        <v>196544.41898678007</v>
      </c>
      <c r="AN32">
        <f>AF32/'Totals and Drop Down Lists'!AB$6*Inputs!J$37</f>
        <v>208148.30945379566</v>
      </c>
      <c r="AO32">
        <f>AG32/'Totals and Drop Down Lists'!AC$6*Inputs!K$37</f>
        <v>225345.27176700861</v>
      </c>
      <c r="AP32">
        <f>AH32/'Totals and Drop Down Lists'!AD$6*Inputs!L$37</f>
        <v>534755.86285895645</v>
      </c>
      <c r="AQ32">
        <f>IF(OR($D32="51",$D32="52",$D32="61"),(AA32/'Totals and Drop Down Lists'!W$4)*Inputs!E$38,0)</f>
        <v>0</v>
      </c>
      <c r="AR32">
        <f>IF(OR($D32="51",$D32="52",$D32="61"),(AB32/'Totals and Drop Down Lists'!X$4)*Inputs!F$38,0)</f>
        <v>0</v>
      </c>
      <c r="AS32">
        <f>IF(OR($D32="51",$D32="52",$D32="61"),(AC32/'Totals and Drop Down Lists'!Y$4)*Inputs!G$38,0)</f>
        <v>0</v>
      </c>
      <c r="AT32">
        <f>IF(OR($D32="51",$D32="52",$D32="61"),(AD32/'Totals and Drop Down Lists'!Z$4)*Inputs!H$38,0)</f>
        <v>0</v>
      </c>
      <c r="AU32">
        <f>IF(OR($D32="51",$D32="52",$D32="61"),(AE32/'Totals and Drop Down Lists'!AA$4)*Inputs!I$38,0)</f>
        <v>0</v>
      </c>
      <c r="AV32">
        <f>IF(OR($D32="51",$D32="52",$D32="61"),(AF32/'Totals and Drop Down Lists'!AB$4)*Inputs!J$38,0)</f>
        <v>0</v>
      </c>
      <c r="AW32">
        <f>IF(OR($D32="51",$D32="52",$D32="61"),(AG32/'Totals and Drop Down Lists'!AC$4)*Inputs!K$38,0)</f>
        <v>0</v>
      </c>
      <c r="AX32">
        <f>IF(OR($D32="51",$D32="52",$D32="61"),(AH32/'Totals and Drop Down Lists'!AD$4)*Inputs!L$38,0)</f>
        <v>0</v>
      </c>
      <c r="AY32">
        <f>IF(OR($D32="51",$D32="52",$D32="61"),0,(AA32/'Totals and Drop Down Lists'!W$5)*Inputs!E$39)</f>
        <v>0</v>
      </c>
      <c r="AZ32">
        <f>IF(OR($D32="51",$D32="52",$D32="61"),0,(AB32/'Totals and Drop Down Lists'!X$5)*Inputs!F$39)</f>
        <v>0</v>
      </c>
      <c r="BA32">
        <f>IF(OR($D32="51",$D32="52",$D32="61"),0,(AC32/'Totals and Drop Down Lists'!Y$5)*Inputs!G$39)</f>
        <v>0</v>
      </c>
      <c r="BB32">
        <f>IF(OR($D32="51",$D32="52",$D32="61"),0,(AD32/'Totals and Drop Down Lists'!Z$5)*Inputs!H$39)</f>
        <v>0</v>
      </c>
      <c r="BC32">
        <f>IF(OR($D32="51",$D32="52",$D32="61"),0,(AE32/'Totals and Drop Down Lists'!AA$5)*Inputs!I$39)</f>
        <v>0</v>
      </c>
      <c r="BD32">
        <f>IF(OR($D32="51",$D32="52",$D32="61"),0,(AF32/'Totals and Drop Down Lists'!AB$5)*Inputs!J$39)</f>
        <v>0</v>
      </c>
      <c r="BE32">
        <f>IF(OR($D32="51",$D32="52",$D32="61"),0,(AG32/'Totals and Drop Down Lists'!AC$5)*Inputs!K$39)</f>
        <v>0</v>
      </c>
      <c r="BF32">
        <f>IF(OR($D32="51",$D32="52",$D32="61"),0,(AH32/'Totals and Drop Down Lists'!AD$5)*Inputs!L$39)</f>
        <v>0</v>
      </c>
      <c r="BG32" s="10">
        <f t="shared" si="1"/>
        <v>1815468.6594621621</v>
      </c>
    </row>
    <row r="33" spans="1:59" ht="28.8">
      <c r="A33" s="1" t="s">
        <v>7327</v>
      </c>
      <c r="B33" s="1" t="s">
        <v>433</v>
      </c>
      <c r="C33" s="1" t="s">
        <v>438</v>
      </c>
      <c r="D33" s="1" t="s">
        <v>215</v>
      </c>
      <c r="E33" s="1" t="s">
        <v>439</v>
      </c>
      <c r="F33" s="2">
        <v>420467</v>
      </c>
      <c r="G33" s="2">
        <v>3207</v>
      </c>
      <c r="H33" s="2">
        <v>886</v>
      </c>
      <c r="I33" s="2">
        <v>45696</v>
      </c>
      <c r="J33" s="2">
        <v>160869</v>
      </c>
      <c r="K33" s="2">
        <v>43052</v>
      </c>
      <c r="L33" s="2">
        <v>455</v>
      </c>
      <c r="M33" s="2">
        <v>67</v>
      </c>
      <c r="N33" s="2">
        <v>76</v>
      </c>
      <c r="O33" s="2">
        <v>912</v>
      </c>
      <c r="P33" s="2">
        <v>207</v>
      </c>
      <c r="Q33" s="2">
        <v>53</v>
      </c>
      <c r="R33" s="2">
        <v>8447</v>
      </c>
      <c r="S33" s="2">
        <v>37802200</v>
      </c>
      <c r="T33" s="2">
        <v>1855545200</v>
      </c>
      <c r="U33" s="2">
        <v>4071</v>
      </c>
      <c r="V33" s="2">
        <v>2070</v>
      </c>
      <c r="W33" s="2">
        <v>140</v>
      </c>
      <c r="X33" s="2">
        <v>8254</v>
      </c>
      <c r="Y33" s="2">
        <v>561</v>
      </c>
      <c r="Z33" s="2">
        <v>5575</v>
      </c>
      <c r="AA33" s="9">
        <f t="shared" si="2"/>
        <v>420467</v>
      </c>
      <c r="AB33" s="9">
        <f t="shared" si="3"/>
        <v>41603</v>
      </c>
      <c r="AC33" s="9">
        <f t="shared" si="4"/>
        <v>10217</v>
      </c>
      <c r="AD33" s="9">
        <f t="shared" si="5"/>
        <v>8447</v>
      </c>
      <c r="AE33" s="44">
        <f t="shared" si="6"/>
        <v>8.0465569060321485E-4</v>
      </c>
      <c r="AF33" s="9">
        <f t="shared" si="7"/>
        <v>6044</v>
      </c>
      <c r="AG33" s="9">
        <f t="shared" si="0"/>
        <v>6136</v>
      </c>
      <c r="AH33" s="44">
        <f t="shared" si="8"/>
        <v>6.1102278689265576E-4</v>
      </c>
      <c r="AI33">
        <f>AA33/'Totals and Drop Down Lists'!W$6*Inputs!E$37</f>
        <v>381422.60557308065</v>
      </c>
      <c r="AJ33">
        <f>AB33/'Totals and Drop Down Lists'!X$6*Inputs!F$37</f>
        <v>136889.97796423605</v>
      </c>
      <c r="AK33">
        <f>AC33/'Totals and Drop Down Lists'!Y$6*Inputs!G$37</f>
        <v>67353.915162789126</v>
      </c>
      <c r="AL33">
        <f>AD33/'Totals and Drop Down Lists'!Z$6*Inputs!H$37</f>
        <v>67723.833227638374</v>
      </c>
      <c r="AM33">
        <f>AE33/'Totals and Drop Down Lists'!AA$6*Inputs!I$37</f>
        <v>100171.06418538587</v>
      </c>
      <c r="AN33">
        <f>AF33/'Totals and Drop Down Lists'!AB$6*Inputs!J$37</f>
        <v>120618.25334024362</v>
      </c>
      <c r="AO33">
        <f>AG33/'Totals and Drop Down Lists'!AC$6*Inputs!K$37</f>
        <v>114274.26343490618</v>
      </c>
      <c r="AP33">
        <f>AH33/'Totals and Drop Down Lists'!AD$6*Inputs!L$37</f>
        <v>143791.93686677102</v>
      </c>
      <c r="AQ33">
        <f>IF(OR($D33="51",$D33="52",$D33="61"),(AA33/'Totals and Drop Down Lists'!W$4)*Inputs!E$38,0)</f>
        <v>0</v>
      </c>
      <c r="AR33">
        <f>IF(OR($D33="51",$D33="52",$D33="61"),(AB33/'Totals and Drop Down Lists'!X$4)*Inputs!F$38,0)</f>
        <v>0</v>
      </c>
      <c r="AS33">
        <f>IF(OR($D33="51",$D33="52",$D33="61"),(AC33/'Totals and Drop Down Lists'!Y$4)*Inputs!G$38,0)</f>
        <v>0</v>
      </c>
      <c r="AT33">
        <f>IF(OR($D33="51",$D33="52",$D33="61"),(AD33/'Totals and Drop Down Lists'!Z$4)*Inputs!H$38,0)</f>
        <v>0</v>
      </c>
      <c r="AU33">
        <f>IF(OR($D33="51",$D33="52",$D33="61"),(AE33/'Totals and Drop Down Lists'!AA$4)*Inputs!I$38,0)</f>
        <v>0</v>
      </c>
      <c r="AV33">
        <f>IF(OR($D33="51",$D33="52",$D33="61"),(AF33/'Totals and Drop Down Lists'!AB$4)*Inputs!J$38,0)</f>
        <v>0</v>
      </c>
      <c r="AW33">
        <f>IF(OR($D33="51",$D33="52",$D33="61"),(AG33/'Totals and Drop Down Lists'!AC$4)*Inputs!K$38,0)</f>
        <v>0</v>
      </c>
      <c r="AX33">
        <f>IF(OR($D33="51",$D33="52",$D33="61"),(AH33/'Totals and Drop Down Lists'!AD$4)*Inputs!L$38,0)</f>
        <v>0</v>
      </c>
      <c r="AY33">
        <f>IF(OR($D33="51",$D33="52",$D33="61"),0,(AA33/'Totals and Drop Down Lists'!W$5)*Inputs!E$39)</f>
        <v>0</v>
      </c>
      <c r="AZ33">
        <f>IF(OR($D33="51",$D33="52",$D33="61"),0,(AB33/'Totals and Drop Down Lists'!X$5)*Inputs!F$39)</f>
        <v>0</v>
      </c>
      <c r="BA33">
        <f>IF(OR($D33="51",$D33="52",$D33="61"),0,(AC33/'Totals and Drop Down Lists'!Y$5)*Inputs!G$39)</f>
        <v>0</v>
      </c>
      <c r="BB33">
        <f>IF(OR($D33="51",$D33="52",$D33="61"),0,(AD33/'Totals and Drop Down Lists'!Z$5)*Inputs!H$39)</f>
        <v>0</v>
      </c>
      <c r="BC33">
        <f>IF(OR($D33="51",$D33="52",$D33="61"),0,(AE33/'Totals and Drop Down Lists'!AA$5)*Inputs!I$39)</f>
        <v>0</v>
      </c>
      <c r="BD33">
        <f>IF(OR($D33="51",$D33="52",$D33="61"),0,(AF33/'Totals and Drop Down Lists'!AB$5)*Inputs!J$39)</f>
        <v>0</v>
      </c>
      <c r="BE33">
        <f>IF(OR($D33="51",$D33="52",$D33="61"),0,(AG33/'Totals and Drop Down Lists'!AC$5)*Inputs!K$39)</f>
        <v>0</v>
      </c>
      <c r="BF33">
        <f>IF(OR($D33="51",$D33="52",$D33="61"),0,(AH33/'Totals and Drop Down Lists'!AD$5)*Inputs!L$39)</f>
        <v>0</v>
      </c>
      <c r="BG33" s="10">
        <f t="shared" si="1"/>
        <v>1132245.8497550508</v>
      </c>
    </row>
    <row r="34" spans="1:59" ht="28.8">
      <c r="A34" s="1" t="s">
        <v>7327</v>
      </c>
      <c r="B34" s="1" t="s">
        <v>433</v>
      </c>
      <c r="C34" s="1" t="s">
        <v>440</v>
      </c>
      <c r="D34" s="1" t="s">
        <v>25</v>
      </c>
      <c r="E34" s="1" t="s">
        <v>441</v>
      </c>
      <c r="F34" s="2">
        <v>84521</v>
      </c>
      <c r="G34" s="2">
        <v>567</v>
      </c>
      <c r="H34" s="2">
        <v>5</v>
      </c>
      <c r="I34" s="2">
        <v>12527</v>
      </c>
      <c r="J34" s="2">
        <v>31353</v>
      </c>
      <c r="K34" s="2">
        <v>5807</v>
      </c>
      <c r="L34" s="2">
        <v>317</v>
      </c>
      <c r="M34" s="2">
        <v>48</v>
      </c>
      <c r="N34" s="2">
        <v>62</v>
      </c>
      <c r="O34" s="2">
        <v>208</v>
      </c>
      <c r="P34" s="2">
        <v>0</v>
      </c>
      <c r="Q34" s="2">
        <v>0</v>
      </c>
      <c r="R34" s="2">
        <v>1027</v>
      </c>
      <c r="S34" s="2">
        <v>3757400</v>
      </c>
      <c r="T34" s="2">
        <v>207685000</v>
      </c>
      <c r="U34" s="2">
        <v>401</v>
      </c>
      <c r="V34" s="2">
        <v>494</v>
      </c>
      <c r="W34" s="2">
        <v>155</v>
      </c>
      <c r="X34" s="2">
        <v>1459</v>
      </c>
      <c r="Y34" s="2">
        <v>214</v>
      </c>
      <c r="Z34" s="2">
        <v>798</v>
      </c>
      <c r="AA34" s="9">
        <f t="shared" si="2"/>
        <v>84521</v>
      </c>
      <c r="AB34" s="9">
        <f t="shared" si="3"/>
        <v>11955</v>
      </c>
      <c r="AC34" s="9">
        <f t="shared" si="4"/>
        <v>1662</v>
      </c>
      <c r="AD34" s="9">
        <f t="shared" si="5"/>
        <v>1027</v>
      </c>
      <c r="AE34" s="44">
        <f t="shared" si="6"/>
        <v>7.5113904136555172E-5</v>
      </c>
      <c r="AF34" s="9">
        <f t="shared" si="7"/>
        <v>810</v>
      </c>
      <c r="AG34" s="9">
        <f t="shared" si="0"/>
        <v>1012</v>
      </c>
      <c r="AH34" s="44">
        <f t="shared" si="8"/>
        <v>6.974359381872836E-5</v>
      </c>
      <c r="AI34">
        <f>AA34/'Totals and Drop Down Lists'!W$6*Inputs!E$37</f>
        <v>76672.4143527134</v>
      </c>
      <c r="AJ34">
        <f>AB34/'Totals and Drop Down Lists'!X$6*Inputs!F$37</f>
        <v>39336.578769858948</v>
      </c>
      <c r="AK34">
        <f>AC34/'Totals and Drop Down Lists'!Y$6*Inputs!G$37</f>
        <v>10956.46540085696</v>
      </c>
      <c r="AL34">
        <f>AD34/'Totals and Drop Down Lists'!Z$6*Inputs!H$37</f>
        <v>8233.9738042837234</v>
      </c>
      <c r="AM34">
        <f>AE34/'Totals and Drop Down Lists'!AA$6*Inputs!I$37</f>
        <v>9350.8811288430697</v>
      </c>
      <c r="AN34">
        <f>AF34/'Totals and Drop Down Lists'!AB$6*Inputs!J$37</f>
        <v>16164.921443679241</v>
      </c>
      <c r="AO34">
        <f>AG34/'Totals and Drop Down Lists'!AC$6*Inputs!K$37</f>
        <v>18847.059093240718</v>
      </c>
      <c r="AP34">
        <f>AH34/'Totals and Drop Down Lists'!AD$6*Inputs!L$37</f>
        <v>16412.753590163771</v>
      </c>
      <c r="AQ34">
        <f>IF(OR($D34="51",$D34="52",$D34="61"),(AA34/'Totals and Drop Down Lists'!W$4)*Inputs!E$38,0)</f>
        <v>0</v>
      </c>
      <c r="AR34">
        <f>IF(OR($D34="51",$D34="52",$D34="61"),(AB34/'Totals and Drop Down Lists'!X$4)*Inputs!F$38,0)</f>
        <v>0</v>
      </c>
      <c r="AS34">
        <f>IF(OR($D34="51",$D34="52",$D34="61"),(AC34/'Totals and Drop Down Lists'!Y$4)*Inputs!G$38,0)</f>
        <v>0</v>
      </c>
      <c r="AT34">
        <f>IF(OR($D34="51",$D34="52",$D34="61"),(AD34/'Totals and Drop Down Lists'!Z$4)*Inputs!H$38,0)</f>
        <v>0</v>
      </c>
      <c r="AU34">
        <f>IF(OR($D34="51",$D34="52",$D34="61"),(AE34/'Totals and Drop Down Lists'!AA$4)*Inputs!I$38,0)</f>
        <v>0</v>
      </c>
      <c r="AV34">
        <f>IF(OR($D34="51",$D34="52",$D34="61"),(AF34/'Totals and Drop Down Lists'!AB$4)*Inputs!J$38,0)</f>
        <v>0</v>
      </c>
      <c r="AW34">
        <f>IF(OR($D34="51",$D34="52",$D34="61"),(AG34/'Totals and Drop Down Lists'!AC$4)*Inputs!K$38,0)</f>
        <v>0</v>
      </c>
      <c r="AX34">
        <f>IF(OR($D34="51",$D34="52",$D34="61"),(AH34/'Totals and Drop Down Lists'!AD$4)*Inputs!L$38,0)</f>
        <v>0</v>
      </c>
      <c r="AY34">
        <f>IF(OR($D34="51",$D34="52",$D34="61"),0,(AA34/'Totals and Drop Down Lists'!W$5)*Inputs!E$39)</f>
        <v>0</v>
      </c>
      <c r="AZ34">
        <f>IF(OR($D34="51",$D34="52",$D34="61"),0,(AB34/'Totals and Drop Down Lists'!X$5)*Inputs!F$39)</f>
        <v>0</v>
      </c>
      <c r="BA34">
        <f>IF(OR($D34="51",$D34="52",$D34="61"),0,(AC34/'Totals and Drop Down Lists'!Y$5)*Inputs!G$39)</f>
        <v>0</v>
      </c>
      <c r="BB34">
        <f>IF(OR($D34="51",$D34="52",$D34="61"),0,(AD34/'Totals and Drop Down Lists'!Z$5)*Inputs!H$39)</f>
        <v>0</v>
      </c>
      <c r="BC34">
        <f>IF(OR($D34="51",$D34="52",$D34="61"),0,(AE34/'Totals and Drop Down Lists'!AA$5)*Inputs!I$39)</f>
        <v>0</v>
      </c>
      <c r="BD34">
        <f>IF(OR($D34="51",$D34="52",$D34="61"),0,(AF34/'Totals and Drop Down Lists'!AB$5)*Inputs!J$39)</f>
        <v>0</v>
      </c>
      <c r="BE34">
        <f>IF(OR($D34="51",$D34="52",$D34="61"),0,(AG34/'Totals and Drop Down Lists'!AC$5)*Inputs!K$39)</f>
        <v>0</v>
      </c>
      <c r="BF34">
        <f>IF(OR($D34="51",$D34="52",$D34="61"),0,(AH34/'Totals and Drop Down Lists'!AD$5)*Inputs!L$39)</f>
        <v>0</v>
      </c>
      <c r="BG34" s="10">
        <f t="shared" si="1"/>
        <v>195975.04758363983</v>
      </c>
    </row>
    <row r="35" spans="1:59" ht="28.8">
      <c r="A35" s="1" t="s">
        <v>7327</v>
      </c>
      <c r="B35" s="1" t="s">
        <v>433</v>
      </c>
      <c r="C35" s="1" t="s">
        <v>442</v>
      </c>
      <c r="D35" s="1" t="s">
        <v>58</v>
      </c>
      <c r="E35" s="1" t="s">
        <v>443</v>
      </c>
      <c r="F35" s="2">
        <v>196820</v>
      </c>
      <c r="G35" s="2">
        <v>889</v>
      </c>
      <c r="H35" s="2">
        <v>140</v>
      </c>
      <c r="I35" s="2">
        <v>15134</v>
      </c>
      <c r="J35" s="2">
        <v>73349</v>
      </c>
      <c r="K35" s="2">
        <v>14903</v>
      </c>
      <c r="L35" s="2">
        <v>306</v>
      </c>
      <c r="M35" s="2">
        <v>68</v>
      </c>
      <c r="N35" s="2">
        <v>27</v>
      </c>
      <c r="O35" s="2">
        <v>300</v>
      </c>
      <c r="P35" s="2">
        <v>32</v>
      </c>
      <c r="Q35" s="2">
        <v>74</v>
      </c>
      <c r="R35" s="2">
        <v>1135</v>
      </c>
      <c r="S35" s="2">
        <v>13578300</v>
      </c>
      <c r="T35" s="2">
        <v>698800000</v>
      </c>
      <c r="U35" s="2">
        <v>1224</v>
      </c>
      <c r="V35" s="2">
        <v>595</v>
      </c>
      <c r="W35" s="2">
        <v>69</v>
      </c>
      <c r="X35" s="2">
        <v>2263</v>
      </c>
      <c r="Y35" s="2">
        <v>194</v>
      </c>
      <c r="Z35" s="2">
        <v>1375</v>
      </c>
      <c r="AA35" s="9">
        <f t="shared" si="2"/>
        <v>196820</v>
      </c>
      <c r="AB35" s="9">
        <f t="shared" si="3"/>
        <v>14105</v>
      </c>
      <c r="AC35" s="9">
        <f t="shared" si="4"/>
        <v>1942</v>
      </c>
      <c r="AD35" s="9">
        <f t="shared" si="5"/>
        <v>1135</v>
      </c>
      <c r="AE35" s="44">
        <f t="shared" si="6"/>
        <v>2.1147011017897847E-4</v>
      </c>
      <c r="AF35" s="9">
        <f t="shared" si="7"/>
        <v>1599</v>
      </c>
      <c r="AG35" s="9">
        <f t="shared" si="0"/>
        <v>1569</v>
      </c>
      <c r="AH35" s="44">
        <f t="shared" si="8"/>
        <v>1.1861880214476052E-4</v>
      </c>
      <c r="AI35">
        <f>AA35/'Totals and Drop Down Lists'!W$6*Inputs!E$37</f>
        <v>178543.37493523565</v>
      </c>
      <c r="AJ35">
        <f>AB35/'Totals and Drop Down Lists'!X$6*Inputs!F$37</f>
        <v>46410.911212786319</v>
      </c>
      <c r="AK35">
        <f>AC35/'Totals and Drop Down Lists'!Y$6*Inputs!G$37</f>
        <v>12802.319981025399</v>
      </c>
      <c r="AL35">
        <f>AD35/'Totals and Drop Down Lists'!Z$6*Inputs!H$37</f>
        <v>9099.8639414430636</v>
      </c>
      <c r="AM35">
        <f>AE35/'Totals and Drop Down Lists'!AA$6*Inputs!I$37</f>
        <v>26325.776636400809</v>
      </c>
      <c r="AN35">
        <f>AF35/'Totals and Drop Down Lists'!AB$6*Inputs!J$37</f>
        <v>31910.75233141124</v>
      </c>
      <c r="AO35">
        <f>AG35/'Totals and Drop Down Lists'!AC$6*Inputs!K$37</f>
        <v>29220.391024994748</v>
      </c>
      <c r="AP35">
        <f>AH35/'Totals and Drop Down Lists'!AD$6*Inputs!L$37</f>
        <v>27914.551920316309</v>
      </c>
      <c r="AQ35">
        <f>IF(OR($D35="51",$D35="52",$D35="61"),(AA35/'Totals and Drop Down Lists'!W$4)*Inputs!E$38,0)</f>
        <v>0</v>
      </c>
      <c r="AR35">
        <f>IF(OR($D35="51",$D35="52",$D35="61"),(AB35/'Totals and Drop Down Lists'!X$4)*Inputs!F$38,0)</f>
        <v>0</v>
      </c>
      <c r="AS35">
        <f>IF(OR($D35="51",$D35="52",$D35="61"),(AC35/'Totals and Drop Down Lists'!Y$4)*Inputs!G$38,0)</f>
        <v>0</v>
      </c>
      <c r="AT35">
        <f>IF(OR($D35="51",$D35="52",$D35="61"),(AD35/'Totals and Drop Down Lists'!Z$4)*Inputs!H$38,0)</f>
        <v>0</v>
      </c>
      <c r="AU35">
        <f>IF(OR($D35="51",$D35="52",$D35="61"),(AE35/'Totals and Drop Down Lists'!AA$4)*Inputs!I$38,0)</f>
        <v>0</v>
      </c>
      <c r="AV35">
        <f>IF(OR($D35="51",$D35="52",$D35="61"),(AF35/'Totals and Drop Down Lists'!AB$4)*Inputs!J$38,0)</f>
        <v>0</v>
      </c>
      <c r="AW35">
        <f>IF(OR($D35="51",$D35="52",$D35="61"),(AG35/'Totals and Drop Down Lists'!AC$4)*Inputs!K$38,0)</f>
        <v>0</v>
      </c>
      <c r="AX35">
        <f>IF(OR($D35="51",$D35="52",$D35="61"),(AH35/'Totals and Drop Down Lists'!AD$4)*Inputs!L$38,0)</f>
        <v>0</v>
      </c>
      <c r="AY35">
        <f>IF(OR($D35="51",$D35="52",$D35="61"),0,(AA35/'Totals and Drop Down Lists'!W$5)*Inputs!E$39)</f>
        <v>0</v>
      </c>
      <c r="AZ35">
        <f>IF(OR($D35="51",$D35="52",$D35="61"),0,(AB35/'Totals and Drop Down Lists'!X$5)*Inputs!F$39)</f>
        <v>0</v>
      </c>
      <c r="BA35">
        <f>IF(OR($D35="51",$D35="52",$D35="61"),0,(AC35/'Totals and Drop Down Lists'!Y$5)*Inputs!G$39)</f>
        <v>0</v>
      </c>
      <c r="BB35">
        <f>IF(OR($D35="51",$D35="52",$D35="61"),0,(AD35/'Totals and Drop Down Lists'!Z$5)*Inputs!H$39)</f>
        <v>0</v>
      </c>
      <c r="BC35">
        <f>IF(OR($D35="51",$D35="52",$D35="61"),0,(AE35/'Totals and Drop Down Lists'!AA$5)*Inputs!I$39)</f>
        <v>0</v>
      </c>
      <c r="BD35">
        <f>IF(OR($D35="51",$D35="52",$D35="61"),0,(AF35/'Totals and Drop Down Lists'!AB$5)*Inputs!J$39)</f>
        <v>0</v>
      </c>
      <c r="BE35">
        <f>IF(OR($D35="51",$D35="52",$D35="61"),0,(AG35/'Totals and Drop Down Lists'!AC$5)*Inputs!K$39)</f>
        <v>0</v>
      </c>
      <c r="BF35">
        <f>IF(OR($D35="51",$D35="52",$D35="61"),0,(AH35/'Totals and Drop Down Lists'!AD$5)*Inputs!L$39)</f>
        <v>0</v>
      </c>
      <c r="BG35" s="10">
        <f t="shared" si="1"/>
        <v>362227.94198361348</v>
      </c>
    </row>
    <row r="36" spans="1:59" ht="43.2">
      <c r="A36" s="1" t="s">
        <v>7328</v>
      </c>
      <c r="B36" s="1" t="s">
        <v>3574</v>
      </c>
      <c r="C36" s="1" t="s">
        <v>3575</v>
      </c>
      <c r="D36" s="1" t="s">
        <v>7</v>
      </c>
      <c r="E36" s="1" t="s">
        <v>3576</v>
      </c>
      <c r="F36" s="2">
        <v>195116</v>
      </c>
      <c r="G36" s="2">
        <v>3392</v>
      </c>
      <c r="H36" s="2">
        <v>602</v>
      </c>
      <c r="I36" s="2">
        <v>43928</v>
      </c>
      <c r="J36" s="2">
        <v>76321</v>
      </c>
      <c r="K36" s="2">
        <v>32674</v>
      </c>
      <c r="L36" s="2">
        <v>372</v>
      </c>
      <c r="M36" s="2">
        <v>77</v>
      </c>
      <c r="N36" s="2">
        <v>2</v>
      </c>
      <c r="O36" s="2">
        <v>671</v>
      </c>
      <c r="P36" s="2">
        <v>205</v>
      </c>
      <c r="Q36" s="2">
        <v>102</v>
      </c>
      <c r="R36" s="2">
        <v>7096</v>
      </c>
      <c r="S36" s="2">
        <v>24281900</v>
      </c>
      <c r="T36" s="2">
        <v>1069091000</v>
      </c>
      <c r="U36" s="2">
        <v>4458</v>
      </c>
      <c r="V36" s="2">
        <v>2255</v>
      </c>
      <c r="W36" s="2">
        <v>220</v>
      </c>
      <c r="X36" s="2">
        <v>8325</v>
      </c>
      <c r="Y36" s="2">
        <v>770</v>
      </c>
      <c r="Z36" s="2">
        <v>4875</v>
      </c>
      <c r="AA36" s="9">
        <f t="shared" si="2"/>
        <v>195116</v>
      </c>
      <c r="AB36" s="9">
        <f t="shared" si="3"/>
        <v>39934</v>
      </c>
      <c r="AC36" s="9">
        <f t="shared" si="4"/>
        <v>8525</v>
      </c>
      <c r="AD36" s="9">
        <f t="shared" si="5"/>
        <v>7096</v>
      </c>
      <c r="AE36" s="44">
        <f t="shared" si="6"/>
        <v>9.7691402207016119E-4</v>
      </c>
      <c r="AF36" s="9">
        <f t="shared" si="7"/>
        <v>5850</v>
      </c>
      <c r="AG36" s="9">
        <f t="shared" si="0"/>
        <v>5645</v>
      </c>
      <c r="AH36" s="44">
        <f t="shared" si="8"/>
        <v>8.9923517190937299E-4</v>
      </c>
      <c r="AI36">
        <f>AA36/'Totals and Drop Down Lists'!W$6*Inputs!E$37</f>
        <v>176997.6076814523</v>
      </c>
      <c r="AJ36">
        <f>AB36/'Totals and Drop Down Lists'!X$6*Inputs!F$37</f>
        <v>131398.32175621475</v>
      </c>
      <c r="AK36">
        <f>AC36/'Totals and Drop Down Lists'!Y$6*Inputs!G$37</f>
        <v>56199.679628342703</v>
      </c>
      <c r="AL36">
        <f>AD36/'Totals and Drop Down Lists'!Z$6*Inputs!H$37</f>
        <v>56892.189011876631</v>
      </c>
      <c r="AM36">
        <f>AE36/'Totals and Drop Down Lists'!AA$6*Inputs!I$37</f>
        <v>121615.39196352837</v>
      </c>
      <c r="AN36">
        <f>AF36/'Totals and Drop Down Lists'!AB$6*Inputs!J$37</f>
        <v>116746.65487101676</v>
      </c>
      <c r="AO36">
        <f>AG36/'Totals and Drop Down Lists'!AC$6*Inputs!K$37</f>
        <v>105130.08753097219</v>
      </c>
      <c r="AP36">
        <f>AH36/'Totals and Drop Down Lists'!AD$6*Inputs!L$37</f>
        <v>211616.93121976545</v>
      </c>
      <c r="AQ36">
        <f>IF(OR($D36="51",$D36="52",$D36="61"),(AA36/'Totals and Drop Down Lists'!W$4)*Inputs!E$38,0)</f>
        <v>0</v>
      </c>
      <c r="AR36">
        <f>IF(OR($D36="51",$D36="52",$D36="61"),(AB36/'Totals and Drop Down Lists'!X$4)*Inputs!F$38,0)</f>
        <v>0</v>
      </c>
      <c r="AS36">
        <f>IF(OR($D36="51",$D36="52",$D36="61"),(AC36/'Totals and Drop Down Lists'!Y$4)*Inputs!G$38,0)</f>
        <v>0</v>
      </c>
      <c r="AT36">
        <f>IF(OR($D36="51",$D36="52",$D36="61"),(AD36/'Totals and Drop Down Lists'!Z$4)*Inputs!H$38,0)</f>
        <v>0</v>
      </c>
      <c r="AU36">
        <f>IF(OR($D36="51",$D36="52",$D36="61"),(AE36/'Totals and Drop Down Lists'!AA$4)*Inputs!I$38,0)</f>
        <v>0</v>
      </c>
      <c r="AV36">
        <f>IF(OR($D36="51",$D36="52",$D36="61"),(AF36/'Totals and Drop Down Lists'!AB$4)*Inputs!J$38,0)</f>
        <v>0</v>
      </c>
      <c r="AW36">
        <f>IF(OR($D36="51",$D36="52",$D36="61"),(AG36/'Totals and Drop Down Lists'!AC$4)*Inputs!K$38,0)</f>
        <v>0</v>
      </c>
      <c r="AX36">
        <f>IF(OR($D36="51",$D36="52",$D36="61"),(AH36/'Totals and Drop Down Lists'!AD$4)*Inputs!L$38,0)</f>
        <v>0</v>
      </c>
      <c r="AY36">
        <f>IF(OR($D36="51",$D36="52",$D36="61"),0,(AA36/'Totals and Drop Down Lists'!W$5)*Inputs!E$39)</f>
        <v>0</v>
      </c>
      <c r="AZ36">
        <f>IF(OR($D36="51",$D36="52",$D36="61"),0,(AB36/'Totals and Drop Down Lists'!X$5)*Inputs!F$39)</f>
        <v>0</v>
      </c>
      <c r="BA36">
        <f>IF(OR($D36="51",$D36="52",$D36="61"),0,(AC36/'Totals and Drop Down Lists'!Y$5)*Inputs!G$39)</f>
        <v>0</v>
      </c>
      <c r="BB36">
        <f>IF(OR($D36="51",$D36="52",$D36="61"),0,(AD36/'Totals and Drop Down Lists'!Z$5)*Inputs!H$39)</f>
        <v>0</v>
      </c>
      <c r="BC36">
        <f>IF(OR($D36="51",$D36="52",$D36="61"),0,(AE36/'Totals and Drop Down Lists'!AA$5)*Inputs!I$39)</f>
        <v>0</v>
      </c>
      <c r="BD36">
        <f>IF(OR($D36="51",$D36="52",$D36="61"),0,(AF36/'Totals and Drop Down Lists'!AB$5)*Inputs!J$39)</f>
        <v>0</v>
      </c>
      <c r="BE36">
        <f>IF(OR($D36="51",$D36="52",$D36="61"),0,(AG36/'Totals and Drop Down Lists'!AC$5)*Inputs!K$39)</f>
        <v>0</v>
      </c>
      <c r="BF36">
        <f>IF(OR($D36="51",$D36="52",$D36="61"),0,(AH36/'Totals and Drop Down Lists'!AD$5)*Inputs!L$39)</f>
        <v>0</v>
      </c>
      <c r="BG36" s="10">
        <f t="shared" si="1"/>
        <v>976596.86366316909</v>
      </c>
    </row>
    <row r="37" spans="1:59" ht="43.2">
      <c r="A37" s="1" t="s">
        <v>7328</v>
      </c>
      <c r="B37" s="1" t="s">
        <v>3574</v>
      </c>
      <c r="C37" s="1" t="s">
        <v>1517</v>
      </c>
      <c r="D37" s="1" t="s">
        <v>25</v>
      </c>
      <c r="E37" s="1" t="s">
        <v>3577</v>
      </c>
      <c r="F37" s="2">
        <v>187114</v>
      </c>
      <c r="G37" s="2">
        <v>1374</v>
      </c>
      <c r="H37" s="2">
        <v>78</v>
      </c>
      <c r="I37" s="2">
        <v>25752</v>
      </c>
      <c r="J37" s="2">
        <v>73283</v>
      </c>
      <c r="K37" s="2">
        <v>20058</v>
      </c>
      <c r="L37" s="2">
        <v>397</v>
      </c>
      <c r="M37" s="2">
        <v>84</v>
      </c>
      <c r="N37" s="2">
        <v>30</v>
      </c>
      <c r="O37" s="2">
        <v>631</v>
      </c>
      <c r="P37" s="2">
        <v>146</v>
      </c>
      <c r="Q37" s="2">
        <v>98</v>
      </c>
      <c r="R37" s="2">
        <v>2753</v>
      </c>
      <c r="S37" s="2">
        <v>17428600</v>
      </c>
      <c r="T37" s="2">
        <v>873490100</v>
      </c>
      <c r="U37" s="2">
        <v>7082</v>
      </c>
      <c r="V37" s="2">
        <v>1064</v>
      </c>
      <c r="W37" s="2">
        <v>584</v>
      </c>
      <c r="X37" s="2">
        <v>3442</v>
      </c>
      <c r="Y37" s="2">
        <v>454</v>
      </c>
      <c r="Z37" s="2">
        <v>1918</v>
      </c>
      <c r="AA37" s="9">
        <f t="shared" si="2"/>
        <v>187114</v>
      </c>
      <c r="AB37" s="9">
        <f t="shared" si="3"/>
        <v>24300</v>
      </c>
      <c r="AC37" s="9">
        <f t="shared" si="4"/>
        <v>4139</v>
      </c>
      <c r="AD37" s="9">
        <f t="shared" si="5"/>
        <v>2753</v>
      </c>
      <c r="AE37" s="44">
        <f t="shared" si="6"/>
        <v>3.8341385291169617E-4</v>
      </c>
      <c r="AF37" s="9">
        <f t="shared" si="7"/>
        <v>1794</v>
      </c>
      <c r="AG37" s="9">
        <f t="shared" si="0"/>
        <v>2372</v>
      </c>
      <c r="AH37" s="44">
        <f t="shared" si="8"/>
        <v>2.4157398203881211E-4</v>
      </c>
      <c r="AI37">
        <f>AA37/'Totals and Drop Down Lists'!W$6*Inputs!E$37</f>
        <v>169738.67014343911</v>
      </c>
      <c r="AJ37">
        <f>AB37/'Totals and Drop Down Lists'!X$6*Inputs!F$37</f>
        <v>79956.408540993099</v>
      </c>
      <c r="AK37">
        <f>AC37/'Totals and Drop Down Lists'!Y$6*Inputs!G$37</f>
        <v>27285.686097561342</v>
      </c>
      <c r="AL37">
        <f>AD37/'Totals and Drop Down Lists'!Z$6*Inputs!H$37</f>
        <v>22072.180996293173</v>
      </c>
      <c r="AM37">
        <f>AE37/'Totals and Drop Down Lists'!AA$6*Inputs!I$37</f>
        <v>47730.941467389115</v>
      </c>
      <c r="AN37">
        <f>AF37/'Totals and Drop Down Lists'!AB$6*Inputs!J$37</f>
        <v>35802.30749377847</v>
      </c>
      <c r="AO37">
        <f>AG37/'Totals and Drop Down Lists'!AC$6*Inputs!K$37</f>
        <v>44175.122696805323</v>
      </c>
      <c r="AP37">
        <f>AH37/'Totals and Drop Down Lists'!AD$6*Inputs!L$37</f>
        <v>56849.583221978624</v>
      </c>
      <c r="AQ37">
        <f>IF(OR($D37="51",$D37="52",$D37="61"),(AA37/'Totals and Drop Down Lists'!W$4)*Inputs!E$38,0)</f>
        <v>0</v>
      </c>
      <c r="AR37">
        <f>IF(OR($D37="51",$D37="52",$D37="61"),(AB37/'Totals and Drop Down Lists'!X$4)*Inputs!F$38,0)</f>
        <v>0</v>
      </c>
      <c r="AS37">
        <f>IF(OR($D37="51",$D37="52",$D37="61"),(AC37/'Totals and Drop Down Lists'!Y$4)*Inputs!G$38,0)</f>
        <v>0</v>
      </c>
      <c r="AT37">
        <f>IF(OR($D37="51",$D37="52",$D37="61"),(AD37/'Totals and Drop Down Lists'!Z$4)*Inputs!H$38,0)</f>
        <v>0</v>
      </c>
      <c r="AU37">
        <f>IF(OR($D37="51",$D37="52",$D37="61"),(AE37/'Totals and Drop Down Lists'!AA$4)*Inputs!I$38,0)</f>
        <v>0</v>
      </c>
      <c r="AV37">
        <f>IF(OR($D37="51",$D37="52",$D37="61"),(AF37/'Totals and Drop Down Lists'!AB$4)*Inputs!J$38,0)</f>
        <v>0</v>
      </c>
      <c r="AW37">
        <f>IF(OR($D37="51",$D37="52",$D37="61"),(AG37/'Totals and Drop Down Lists'!AC$4)*Inputs!K$38,0)</f>
        <v>0</v>
      </c>
      <c r="AX37">
        <f>IF(OR($D37="51",$D37="52",$D37="61"),(AH37/'Totals and Drop Down Lists'!AD$4)*Inputs!L$38,0)</f>
        <v>0</v>
      </c>
      <c r="AY37">
        <f>IF(OR($D37="51",$D37="52",$D37="61"),0,(AA37/'Totals and Drop Down Lists'!W$5)*Inputs!E$39)</f>
        <v>0</v>
      </c>
      <c r="AZ37">
        <f>IF(OR($D37="51",$D37="52",$D37="61"),0,(AB37/'Totals and Drop Down Lists'!X$5)*Inputs!F$39)</f>
        <v>0</v>
      </c>
      <c r="BA37">
        <f>IF(OR($D37="51",$D37="52",$D37="61"),0,(AC37/'Totals and Drop Down Lists'!Y$5)*Inputs!G$39)</f>
        <v>0</v>
      </c>
      <c r="BB37">
        <f>IF(OR($D37="51",$D37="52",$D37="61"),0,(AD37/'Totals and Drop Down Lists'!Z$5)*Inputs!H$39)</f>
        <v>0</v>
      </c>
      <c r="BC37">
        <f>IF(OR($D37="51",$D37="52",$D37="61"),0,(AE37/'Totals and Drop Down Lists'!AA$5)*Inputs!I$39)</f>
        <v>0</v>
      </c>
      <c r="BD37">
        <f>IF(OR($D37="51",$D37="52",$D37="61"),0,(AF37/'Totals and Drop Down Lists'!AB$5)*Inputs!J$39)</f>
        <v>0</v>
      </c>
      <c r="BE37">
        <f>IF(OR($D37="51",$D37="52",$D37="61"),0,(AG37/'Totals and Drop Down Lists'!AC$5)*Inputs!K$39)</f>
        <v>0</v>
      </c>
      <c r="BF37">
        <f>IF(OR($D37="51",$D37="52",$D37="61"),0,(AH37/'Totals and Drop Down Lists'!AD$5)*Inputs!L$39)</f>
        <v>0</v>
      </c>
      <c r="BG37" s="10">
        <f t="shared" si="1"/>
        <v>483610.90065823821</v>
      </c>
    </row>
    <row r="38" spans="1:59" ht="43.2">
      <c r="A38" s="1" t="s">
        <v>7328</v>
      </c>
      <c r="B38" s="1" t="s">
        <v>3574</v>
      </c>
      <c r="C38" s="1" t="s">
        <v>3578</v>
      </c>
      <c r="D38" s="1" t="s">
        <v>215</v>
      </c>
      <c r="E38" s="1" t="s">
        <v>3579</v>
      </c>
      <c r="F38" s="2">
        <v>218072</v>
      </c>
      <c r="G38" s="2">
        <v>1813</v>
      </c>
      <c r="H38" s="2">
        <v>54</v>
      </c>
      <c r="I38" s="2">
        <v>36066</v>
      </c>
      <c r="J38" s="2">
        <v>78857</v>
      </c>
      <c r="K38" s="2">
        <v>19165</v>
      </c>
      <c r="L38" s="2">
        <v>556</v>
      </c>
      <c r="M38" s="2">
        <v>165</v>
      </c>
      <c r="N38" s="2">
        <v>20</v>
      </c>
      <c r="O38" s="2">
        <v>920</v>
      </c>
      <c r="P38" s="2">
        <v>175</v>
      </c>
      <c r="Q38" s="2">
        <v>50</v>
      </c>
      <c r="R38" s="2">
        <v>2116</v>
      </c>
      <c r="S38" s="2">
        <v>12861000</v>
      </c>
      <c r="T38" s="2">
        <v>622687100</v>
      </c>
      <c r="U38" s="2">
        <v>2032</v>
      </c>
      <c r="V38" s="2">
        <v>1318</v>
      </c>
      <c r="W38" s="2">
        <v>100</v>
      </c>
      <c r="X38" s="2">
        <v>5264</v>
      </c>
      <c r="Y38" s="2">
        <v>419</v>
      </c>
      <c r="Z38" s="2">
        <v>3079</v>
      </c>
      <c r="AA38" s="9">
        <f t="shared" si="2"/>
        <v>218072</v>
      </c>
      <c r="AB38" s="9">
        <f t="shared" si="3"/>
        <v>34199</v>
      </c>
      <c r="AC38" s="9">
        <f t="shared" si="4"/>
        <v>4002</v>
      </c>
      <c r="AD38" s="9">
        <f t="shared" si="5"/>
        <v>2116</v>
      </c>
      <c r="AE38" s="44">
        <f t="shared" si="6"/>
        <v>3.2529184981659271E-4</v>
      </c>
      <c r="AF38" s="9">
        <f t="shared" si="7"/>
        <v>3846</v>
      </c>
      <c r="AG38" s="9">
        <f t="shared" si="0"/>
        <v>3498</v>
      </c>
      <c r="AH38" s="44">
        <f t="shared" si="8"/>
        <v>3.1632933189291437E-4</v>
      </c>
      <c r="AI38">
        <f>AA38/'Totals and Drop Down Lists'!W$6*Inputs!E$37</f>
        <v>197821.92286798448</v>
      </c>
      <c r="AJ38">
        <f>AB38/'Totals and Drop Down Lists'!X$6*Inputs!F$37</f>
        <v>112527.95126310382</v>
      </c>
      <c r="AK38">
        <f>AC38/'Totals and Drop Down Lists'!Y$6*Inputs!G$37</f>
        <v>26382.535820836067</v>
      </c>
      <c r="AL38">
        <f>AD38/'Totals and Drop Down Lists'!Z$6*Inputs!H$37</f>
        <v>16965.032687307066</v>
      </c>
      <c r="AM38">
        <f>AE38/'Totals and Drop Down Lists'!AA$6*Inputs!I$37</f>
        <v>40495.371060550635</v>
      </c>
      <c r="AN38">
        <f>AF38/'Totals and Drop Down Lists'!AB$6*Inputs!J$37</f>
        <v>76753.441817765881</v>
      </c>
      <c r="AO38">
        <f>AG38/'Totals and Drop Down Lists'!AC$6*Inputs!K$37</f>
        <v>65145.26947446249</v>
      </c>
      <c r="AP38">
        <f>AH38/'Totals and Drop Down Lists'!AD$6*Inputs!L$37</f>
        <v>74441.75290412645</v>
      </c>
      <c r="AQ38">
        <f>IF(OR($D38="51",$D38="52",$D38="61"),(AA38/'Totals and Drop Down Lists'!W$4)*Inputs!E$38,0)</f>
        <v>0</v>
      </c>
      <c r="AR38">
        <f>IF(OR($D38="51",$D38="52",$D38="61"),(AB38/'Totals and Drop Down Lists'!X$4)*Inputs!F$38,0)</f>
        <v>0</v>
      </c>
      <c r="AS38">
        <f>IF(OR($D38="51",$D38="52",$D38="61"),(AC38/'Totals and Drop Down Lists'!Y$4)*Inputs!G$38,0)</f>
        <v>0</v>
      </c>
      <c r="AT38">
        <f>IF(OR($D38="51",$D38="52",$D38="61"),(AD38/'Totals and Drop Down Lists'!Z$4)*Inputs!H$38,0)</f>
        <v>0</v>
      </c>
      <c r="AU38">
        <f>IF(OR($D38="51",$D38="52",$D38="61"),(AE38/'Totals and Drop Down Lists'!AA$4)*Inputs!I$38,0)</f>
        <v>0</v>
      </c>
      <c r="AV38">
        <f>IF(OR($D38="51",$D38="52",$D38="61"),(AF38/'Totals and Drop Down Lists'!AB$4)*Inputs!J$38,0)</f>
        <v>0</v>
      </c>
      <c r="AW38">
        <f>IF(OR($D38="51",$D38="52",$D38="61"),(AG38/'Totals and Drop Down Lists'!AC$4)*Inputs!K$38,0)</f>
        <v>0</v>
      </c>
      <c r="AX38">
        <f>IF(OR($D38="51",$D38="52",$D38="61"),(AH38/'Totals and Drop Down Lists'!AD$4)*Inputs!L$38,0)</f>
        <v>0</v>
      </c>
      <c r="AY38">
        <f>IF(OR($D38="51",$D38="52",$D38="61"),0,(AA38/'Totals and Drop Down Lists'!W$5)*Inputs!E$39)</f>
        <v>0</v>
      </c>
      <c r="AZ38">
        <f>IF(OR($D38="51",$D38="52",$D38="61"),0,(AB38/'Totals and Drop Down Lists'!X$5)*Inputs!F$39)</f>
        <v>0</v>
      </c>
      <c r="BA38">
        <f>IF(OR($D38="51",$D38="52",$D38="61"),0,(AC38/'Totals and Drop Down Lists'!Y$5)*Inputs!G$39)</f>
        <v>0</v>
      </c>
      <c r="BB38">
        <f>IF(OR($D38="51",$D38="52",$D38="61"),0,(AD38/'Totals and Drop Down Lists'!Z$5)*Inputs!H$39)</f>
        <v>0</v>
      </c>
      <c r="BC38">
        <f>IF(OR($D38="51",$D38="52",$D38="61"),0,(AE38/'Totals and Drop Down Lists'!AA$5)*Inputs!I$39)</f>
        <v>0</v>
      </c>
      <c r="BD38">
        <f>IF(OR($D38="51",$D38="52",$D38="61"),0,(AF38/'Totals and Drop Down Lists'!AB$5)*Inputs!J$39)</f>
        <v>0</v>
      </c>
      <c r="BE38">
        <f>IF(OR($D38="51",$D38="52",$D38="61"),0,(AG38/'Totals and Drop Down Lists'!AC$5)*Inputs!K$39)</f>
        <v>0</v>
      </c>
      <c r="BF38">
        <f>IF(OR($D38="51",$D38="52",$D38="61"),0,(AH38/'Totals and Drop Down Lists'!AD$5)*Inputs!L$39)</f>
        <v>0</v>
      </c>
      <c r="BG38" s="10">
        <f t="shared" si="1"/>
        <v>610533.27789613686</v>
      </c>
    </row>
    <row r="39" spans="1:59" ht="28.8">
      <c r="A39" s="1" t="s">
        <v>7329</v>
      </c>
      <c r="B39" s="1" t="s">
        <v>1361</v>
      </c>
      <c r="C39" s="1" t="s">
        <v>1362</v>
      </c>
      <c r="D39" s="1" t="s">
        <v>10</v>
      </c>
      <c r="E39" s="1" t="s">
        <v>1363</v>
      </c>
      <c r="F39" s="2">
        <v>39530</v>
      </c>
      <c r="G39" s="2">
        <v>1847</v>
      </c>
      <c r="H39" s="2">
        <v>131</v>
      </c>
      <c r="I39" s="2">
        <v>9075</v>
      </c>
      <c r="J39" s="2">
        <v>17494</v>
      </c>
      <c r="K39" s="2">
        <v>7512</v>
      </c>
      <c r="L39" s="2">
        <v>8</v>
      </c>
      <c r="M39" s="2">
        <v>0</v>
      </c>
      <c r="N39" s="2">
        <v>15</v>
      </c>
      <c r="O39" s="2">
        <v>40</v>
      </c>
      <c r="P39" s="2">
        <v>28</v>
      </c>
      <c r="Q39" s="2">
        <v>0</v>
      </c>
      <c r="R39" s="2">
        <v>1354</v>
      </c>
      <c r="S39" s="2">
        <v>4131500</v>
      </c>
      <c r="T39" s="2">
        <v>200579300</v>
      </c>
      <c r="U39" s="2">
        <v>694</v>
      </c>
      <c r="V39" s="2">
        <v>710</v>
      </c>
      <c r="W39" s="2">
        <v>175</v>
      </c>
      <c r="X39" s="2">
        <v>2820</v>
      </c>
      <c r="Y39" s="2">
        <v>215</v>
      </c>
      <c r="Z39" s="2">
        <v>1885</v>
      </c>
      <c r="AA39" s="9">
        <f t="shared" si="2"/>
        <v>39530</v>
      </c>
      <c r="AB39" s="9">
        <f t="shared" si="3"/>
        <v>7097</v>
      </c>
      <c r="AC39" s="9">
        <f t="shared" si="4"/>
        <v>1445</v>
      </c>
      <c r="AD39" s="9">
        <f t="shared" si="5"/>
        <v>1354</v>
      </c>
      <c r="AE39" s="44">
        <f t="shared" si="6"/>
        <v>2.2527750224676703E-4</v>
      </c>
      <c r="AF39" s="9">
        <f t="shared" si="7"/>
        <v>1935</v>
      </c>
      <c r="AG39" s="9">
        <f t="shared" si="0"/>
        <v>2100</v>
      </c>
      <c r="AH39" s="44">
        <f t="shared" si="8"/>
        <v>3.3553423477152141E-4</v>
      </c>
      <c r="AI39">
        <f>AA39/'Totals and Drop Down Lists'!W$6*Inputs!E$37</f>
        <v>35859.260294634012</v>
      </c>
      <c r="AJ39">
        <f>AB39/'Totals and Drop Down Lists'!X$6*Inputs!F$37</f>
        <v>23351.877836025844</v>
      </c>
      <c r="AK39">
        <f>AC39/'Totals and Drop Down Lists'!Y$6*Inputs!G$37</f>
        <v>9525.9281012264164</v>
      </c>
      <c r="AL39">
        <f>AD39/'Totals and Drop Down Lists'!Z$6*Inputs!H$37</f>
        <v>10855.696719571726</v>
      </c>
      <c r="AM39">
        <f>AE39/'Totals and Drop Down Lists'!AA$6*Inputs!I$37</f>
        <v>28044.649905063568</v>
      </c>
      <c r="AN39">
        <f>AF39/'Totals and Drop Down Lists'!AB$6*Inputs!J$37</f>
        <v>38616.201226567078</v>
      </c>
      <c r="AO39">
        <f>AG39/'Totals and Drop Down Lists'!AC$6*Inputs!K$37</f>
        <v>39109.509976092406</v>
      </c>
      <c r="AP39">
        <f>AH39/'Totals and Drop Down Lists'!AD$6*Inputs!L$37</f>
        <v>78961.240951858257</v>
      </c>
      <c r="AQ39">
        <f>IF(OR($D39="51",$D39="52",$D39="61"),(AA39/'Totals and Drop Down Lists'!W$4)*Inputs!E$38,0)</f>
        <v>0</v>
      </c>
      <c r="AR39">
        <f>IF(OR($D39="51",$D39="52",$D39="61"),(AB39/'Totals and Drop Down Lists'!X$4)*Inputs!F$38,0)</f>
        <v>0</v>
      </c>
      <c r="AS39">
        <f>IF(OR($D39="51",$D39="52",$D39="61"),(AC39/'Totals and Drop Down Lists'!Y$4)*Inputs!G$38,0)</f>
        <v>0</v>
      </c>
      <c r="AT39">
        <f>IF(OR($D39="51",$D39="52",$D39="61"),(AD39/'Totals and Drop Down Lists'!Z$4)*Inputs!H$38,0)</f>
        <v>0</v>
      </c>
      <c r="AU39">
        <f>IF(OR($D39="51",$D39="52",$D39="61"),(AE39/'Totals and Drop Down Lists'!AA$4)*Inputs!I$38,0)</f>
        <v>0</v>
      </c>
      <c r="AV39">
        <f>IF(OR($D39="51",$D39="52",$D39="61"),(AF39/'Totals and Drop Down Lists'!AB$4)*Inputs!J$38,0)</f>
        <v>0</v>
      </c>
      <c r="AW39">
        <f>IF(OR($D39="51",$D39="52",$D39="61"),(AG39/'Totals and Drop Down Lists'!AC$4)*Inputs!K$38,0)</f>
        <v>0</v>
      </c>
      <c r="AX39">
        <f>IF(OR($D39="51",$D39="52",$D39="61"),(AH39/'Totals and Drop Down Lists'!AD$4)*Inputs!L$38,0)</f>
        <v>0</v>
      </c>
      <c r="AY39">
        <f>IF(OR($D39="51",$D39="52",$D39="61"),0,(AA39/'Totals and Drop Down Lists'!W$5)*Inputs!E$39)</f>
        <v>0</v>
      </c>
      <c r="AZ39">
        <f>IF(OR($D39="51",$D39="52",$D39="61"),0,(AB39/'Totals and Drop Down Lists'!X$5)*Inputs!F$39)</f>
        <v>0</v>
      </c>
      <c r="BA39">
        <f>IF(OR($D39="51",$D39="52",$D39="61"),0,(AC39/'Totals and Drop Down Lists'!Y$5)*Inputs!G$39)</f>
        <v>0</v>
      </c>
      <c r="BB39">
        <f>IF(OR($D39="51",$D39="52",$D39="61"),0,(AD39/'Totals and Drop Down Lists'!Z$5)*Inputs!H$39)</f>
        <v>0</v>
      </c>
      <c r="BC39">
        <f>IF(OR($D39="51",$D39="52",$D39="61"),0,(AE39/'Totals and Drop Down Lists'!AA$5)*Inputs!I$39)</f>
        <v>0</v>
      </c>
      <c r="BD39">
        <f>IF(OR($D39="51",$D39="52",$D39="61"),0,(AF39/'Totals and Drop Down Lists'!AB$5)*Inputs!J$39)</f>
        <v>0</v>
      </c>
      <c r="BE39">
        <f>IF(OR($D39="51",$D39="52",$D39="61"),0,(AG39/'Totals and Drop Down Lists'!AC$5)*Inputs!K$39)</f>
        <v>0</v>
      </c>
      <c r="BF39">
        <f>IF(OR($D39="51",$D39="52",$D39="61"),0,(AH39/'Totals and Drop Down Lists'!AD$5)*Inputs!L$39)</f>
        <v>0</v>
      </c>
      <c r="BG39" s="10">
        <f t="shared" si="1"/>
        <v>264324.36501103931</v>
      </c>
    </row>
    <row r="40" spans="1:59" ht="28.8">
      <c r="A40" s="1" t="s">
        <v>7329</v>
      </c>
      <c r="B40" s="1" t="s">
        <v>1361</v>
      </c>
      <c r="C40" s="1" t="s">
        <v>1364</v>
      </c>
      <c r="D40" s="1" t="s">
        <v>25</v>
      </c>
      <c r="E40" s="1" t="s">
        <v>1365</v>
      </c>
      <c r="F40" s="2">
        <v>54456</v>
      </c>
      <c r="G40" s="2">
        <v>544</v>
      </c>
      <c r="H40" s="2">
        <v>68</v>
      </c>
      <c r="I40" s="2">
        <v>9651</v>
      </c>
      <c r="J40" s="2">
        <v>22260</v>
      </c>
      <c r="K40" s="2">
        <v>6212</v>
      </c>
      <c r="L40" s="2">
        <v>85</v>
      </c>
      <c r="M40" s="2">
        <v>37</v>
      </c>
      <c r="N40" s="2">
        <v>21</v>
      </c>
      <c r="O40" s="2">
        <v>146</v>
      </c>
      <c r="P40" s="2">
        <v>70</v>
      </c>
      <c r="Q40" s="2">
        <v>0</v>
      </c>
      <c r="R40" s="2">
        <v>1870</v>
      </c>
      <c r="S40" s="2">
        <v>3414400</v>
      </c>
      <c r="T40" s="2">
        <v>190605800</v>
      </c>
      <c r="U40" s="2">
        <v>479</v>
      </c>
      <c r="V40" s="2">
        <v>669</v>
      </c>
      <c r="W40" s="2">
        <v>150</v>
      </c>
      <c r="X40" s="2">
        <v>1585</v>
      </c>
      <c r="Y40" s="2">
        <v>249</v>
      </c>
      <c r="Z40" s="2">
        <v>784</v>
      </c>
      <c r="AA40" s="9">
        <f t="shared" si="2"/>
        <v>54456</v>
      </c>
      <c r="AB40" s="9">
        <f t="shared" si="3"/>
        <v>9039</v>
      </c>
      <c r="AC40" s="9">
        <f t="shared" si="4"/>
        <v>2229</v>
      </c>
      <c r="AD40" s="9">
        <f t="shared" si="5"/>
        <v>1870</v>
      </c>
      <c r="AE40" s="44">
        <f t="shared" si="6"/>
        <v>1.2106915744918202E-4</v>
      </c>
      <c r="AF40" s="9">
        <f t="shared" si="7"/>
        <v>766</v>
      </c>
      <c r="AG40" s="9">
        <f t="shared" si="0"/>
        <v>1033</v>
      </c>
      <c r="AH40" s="44">
        <f t="shared" si="8"/>
        <v>1.072649154777936E-4</v>
      </c>
      <c r="AI40">
        <f>AA40/'Totals and Drop Down Lists'!W$6*Inputs!E$37</f>
        <v>49399.238011752837</v>
      </c>
      <c r="AJ40">
        <f>AB40/'Totals and Drop Down Lists'!X$6*Inputs!F$37</f>
        <v>29741.809744939779</v>
      </c>
      <c r="AK40">
        <f>AC40/'Totals and Drop Down Lists'!Y$6*Inputs!G$37</f>
        <v>14694.32092569805</v>
      </c>
      <c r="AL40">
        <f>AD40/'Totals and Drop Down Lists'!Z$6*Inputs!H$37</f>
        <v>14992.727374888571</v>
      </c>
      <c r="AM40">
        <f>AE40/'Totals and Drop Down Lists'!AA$6*Inputs!I$37</f>
        <v>15071.820759287806</v>
      </c>
      <c r="AN40">
        <f>AF40/'Totals and Drop Down Lists'!AB$6*Inputs!J$37</f>
        <v>15286.826945504072</v>
      </c>
      <c r="AO40">
        <f>AG40/'Totals and Drop Down Lists'!AC$6*Inputs!K$37</f>
        <v>19238.154193001643</v>
      </c>
      <c r="AP40">
        <f>AH40/'Totals and Drop Down Lists'!AD$6*Inputs!L$37</f>
        <v>25242.642803617862</v>
      </c>
      <c r="AQ40">
        <f>IF(OR($D40="51",$D40="52",$D40="61"),(AA40/'Totals and Drop Down Lists'!W$4)*Inputs!E$38,0)</f>
        <v>0</v>
      </c>
      <c r="AR40">
        <f>IF(OR($D40="51",$D40="52",$D40="61"),(AB40/'Totals and Drop Down Lists'!X$4)*Inputs!F$38,0)</f>
        <v>0</v>
      </c>
      <c r="AS40">
        <f>IF(OR($D40="51",$D40="52",$D40="61"),(AC40/'Totals and Drop Down Lists'!Y$4)*Inputs!G$38,0)</f>
        <v>0</v>
      </c>
      <c r="AT40">
        <f>IF(OR($D40="51",$D40="52",$D40="61"),(AD40/'Totals and Drop Down Lists'!Z$4)*Inputs!H$38,0)</f>
        <v>0</v>
      </c>
      <c r="AU40">
        <f>IF(OR($D40="51",$D40="52",$D40="61"),(AE40/'Totals and Drop Down Lists'!AA$4)*Inputs!I$38,0)</f>
        <v>0</v>
      </c>
      <c r="AV40">
        <f>IF(OR($D40="51",$D40="52",$D40="61"),(AF40/'Totals and Drop Down Lists'!AB$4)*Inputs!J$38,0)</f>
        <v>0</v>
      </c>
      <c r="AW40">
        <f>IF(OR($D40="51",$D40="52",$D40="61"),(AG40/'Totals and Drop Down Lists'!AC$4)*Inputs!K$38,0)</f>
        <v>0</v>
      </c>
      <c r="AX40">
        <f>IF(OR($D40="51",$D40="52",$D40="61"),(AH40/'Totals and Drop Down Lists'!AD$4)*Inputs!L$38,0)</f>
        <v>0</v>
      </c>
      <c r="AY40">
        <f>IF(OR($D40="51",$D40="52",$D40="61"),0,(AA40/'Totals and Drop Down Lists'!W$5)*Inputs!E$39)</f>
        <v>0</v>
      </c>
      <c r="AZ40">
        <f>IF(OR($D40="51",$D40="52",$D40="61"),0,(AB40/'Totals and Drop Down Lists'!X$5)*Inputs!F$39)</f>
        <v>0</v>
      </c>
      <c r="BA40">
        <f>IF(OR($D40="51",$D40="52",$D40="61"),0,(AC40/'Totals and Drop Down Lists'!Y$5)*Inputs!G$39)</f>
        <v>0</v>
      </c>
      <c r="BB40">
        <f>IF(OR($D40="51",$D40="52",$D40="61"),0,(AD40/'Totals and Drop Down Lists'!Z$5)*Inputs!H$39)</f>
        <v>0</v>
      </c>
      <c r="BC40">
        <f>IF(OR($D40="51",$D40="52",$D40="61"),0,(AE40/'Totals and Drop Down Lists'!AA$5)*Inputs!I$39)</f>
        <v>0</v>
      </c>
      <c r="BD40">
        <f>IF(OR($D40="51",$D40="52",$D40="61"),0,(AF40/'Totals and Drop Down Lists'!AB$5)*Inputs!J$39)</f>
        <v>0</v>
      </c>
      <c r="BE40">
        <f>IF(OR($D40="51",$D40="52",$D40="61"),0,(AG40/'Totals and Drop Down Lists'!AC$5)*Inputs!K$39)</f>
        <v>0</v>
      </c>
      <c r="BF40">
        <f>IF(OR($D40="51",$D40="52",$D40="61"),0,(AH40/'Totals and Drop Down Lists'!AD$5)*Inputs!L$39)</f>
        <v>0</v>
      </c>
      <c r="BG40" s="10">
        <f t="shared" si="1"/>
        <v>183667.54075869065</v>
      </c>
    </row>
    <row r="41" spans="1:59" ht="28.8">
      <c r="A41" s="1" t="s">
        <v>7329</v>
      </c>
      <c r="B41" s="1" t="s">
        <v>1361</v>
      </c>
      <c r="C41" s="1" t="s">
        <v>745</v>
      </c>
      <c r="D41" s="1" t="s">
        <v>25</v>
      </c>
      <c r="E41" s="1" t="s">
        <v>1366</v>
      </c>
      <c r="F41" s="2">
        <v>31666</v>
      </c>
      <c r="G41" s="2">
        <v>167</v>
      </c>
      <c r="H41" s="2">
        <v>25</v>
      </c>
      <c r="I41" s="2">
        <v>6848</v>
      </c>
      <c r="J41" s="2">
        <v>12437</v>
      </c>
      <c r="K41" s="2">
        <v>3793</v>
      </c>
      <c r="L41" s="2">
        <v>78</v>
      </c>
      <c r="M41" s="2">
        <v>52</v>
      </c>
      <c r="N41" s="2">
        <v>38</v>
      </c>
      <c r="O41" s="2">
        <v>251</v>
      </c>
      <c r="P41" s="2">
        <v>58</v>
      </c>
      <c r="Q41" s="2">
        <v>0</v>
      </c>
      <c r="R41" s="2">
        <v>764</v>
      </c>
      <c r="S41" s="2">
        <v>1817100</v>
      </c>
      <c r="T41" s="2">
        <v>117174600</v>
      </c>
      <c r="U41" s="2">
        <v>265</v>
      </c>
      <c r="V41" s="2">
        <v>445</v>
      </c>
      <c r="W41" s="2">
        <v>90</v>
      </c>
      <c r="X41" s="2">
        <v>995</v>
      </c>
      <c r="Y41" s="2">
        <v>100</v>
      </c>
      <c r="Z41" s="2">
        <v>498</v>
      </c>
      <c r="AA41" s="9">
        <f t="shared" si="2"/>
        <v>31666</v>
      </c>
      <c r="AB41" s="9">
        <f t="shared" si="3"/>
        <v>6656</v>
      </c>
      <c r="AC41" s="9">
        <f t="shared" si="4"/>
        <v>1241</v>
      </c>
      <c r="AD41" s="9">
        <f t="shared" si="5"/>
        <v>764</v>
      </c>
      <c r="AE41" s="44">
        <f t="shared" si="6"/>
        <v>8.0787810298834945E-5</v>
      </c>
      <c r="AF41" s="9">
        <f t="shared" si="7"/>
        <v>460</v>
      </c>
      <c r="AG41" s="9">
        <f t="shared" si="0"/>
        <v>598</v>
      </c>
      <c r="AH41" s="44">
        <f t="shared" si="8"/>
        <v>6.786087867485311E-5</v>
      </c>
      <c r="AI41">
        <f>AA41/'Totals and Drop Down Lists'!W$6*Inputs!E$37</f>
        <v>28725.508132807499</v>
      </c>
      <c r="AJ41">
        <f>AB41/'Totals and Drop Down Lists'!X$6*Inputs!F$37</f>
        <v>21900.817088430045</v>
      </c>
      <c r="AK41">
        <f>AC41/'Totals and Drop Down Lists'!Y$6*Inputs!G$37</f>
        <v>8181.0911928179812</v>
      </c>
      <c r="AL41">
        <f>AD41/'Totals and Drop Down Lists'!Z$6*Inputs!H$37</f>
        <v>6125.3709702753313</v>
      </c>
      <c r="AM41">
        <f>AE41/'Totals and Drop Down Lists'!AA$6*Inputs!I$37</f>
        <v>10057.222020979814</v>
      </c>
      <c r="AN41">
        <f>AF41/'Totals and Drop Down Lists'!AB$6*Inputs!J$37</f>
        <v>9180.0788445585822</v>
      </c>
      <c r="AO41">
        <f>AG41/'Totals and Drop Down Lists'!AC$6*Inputs!K$37</f>
        <v>11136.898555096788</v>
      </c>
      <c r="AP41">
        <f>AH41/'Totals and Drop Down Lists'!AD$6*Inputs!L$37</f>
        <v>15969.694406589029</v>
      </c>
      <c r="AQ41">
        <f>IF(OR($D41="51",$D41="52",$D41="61"),(AA41/'Totals and Drop Down Lists'!W$4)*Inputs!E$38,0)</f>
        <v>0</v>
      </c>
      <c r="AR41">
        <f>IF(OR($D41="51",$D41="52",$D41="61"),(AB41/'Totals and Drop Down Lists'!X$4)*Inputs!F$38,0)</f>
        <v>0</v>
      </c>
      <c r="AS41">
        <f>IF(OR($D41="51",$D41="52",$D41="61"),(AC41/'Totals and Drop Down Lists'!Y$4)*Inputs!G$38,0)</f>
        <v>0</v>
      </c>
      <c r="AT41">
        <f>IF(OR($D41="51",$D41="52",$D41="61"),(AD41/'Totals and Drop Down Lists'!Z$4)*Inputs!H$38,0)</f>
        <v>0</v>
      </c>
      <c r="AU41">
        <f>IF(OR($D41="51",$D41="52",$D41="61"),(AE41/'Totals and Drop Down Lists'!AA$4)*Inputs!I$38,0)</f>
        <v>0</v>
      </c>
      <c r="AV41">
        <f>IF(OR($D41="51",$D41="52",$D41="61"),(AF41/'Totals and Drop Down Lists'!AB$4)*Inputs!J$38,0)</f>
        <v>0</v>
      </c>
      <c r="AW41">
        <f>IF(OR($D41="51",$D41="52",$D41="61"),(AG41/'Totals and Drop Down Lists'!AC$4)*Inputs!K$38,0)</f>
        <v>0</v>
      </c>
      <c r="AX41">
        <f>IF(OR($D41="51",$D41="52",$D41="61"),(AH41/'Totals and Drop Down Lists'!AD$4)*Inputs!L$38,0)</f>
        <v>0</v>
      </c>
      <c r="AY41">
        <f>IF(OR($D41="51",$D41="52",$D41="61"),0,(AA41/'Totals and Drop Down Lists'!W$5)*Inputs!E$39)</f>
        <v>0</v>
      </c>
      <c r="AZ41">
        <f>IF(OR($D41="51",$D41="52",$D41="61"),0,(AB41/'Totals and Drop Down Lists'!X$5)*Inputs!F$39)</f>
        <v>0</v>
      </c>
      <c r="BA41">
        <f>IF(OR($D41="51",$D41="52",$D41="61"),0,(AC41/'Totals and Drop Down Lists'!Y$5)*Inputs!G$39)</f>
        <v>0</v>
      </c>
      <c r="BB41">
        <f>IF(OR($D41="51",$D41="52",$D41="61"),0,(AD41/'Totals and Drop Down Lists'!Z$5)*Inputs!H$39)</f>
        <v>0</v>
      </c>
      <c r="BC41">
        <f>IF(OR($D41="51",$D41="52",$D41="61"),0,(AE41/'Totals and Drop Down Lists'!AA$5)*Inputs!I$39)</f>
        <v>0</v>
      </c>
      <c r="BD41">
        <f>IF(OR($D41="51",$D41="52",$D41="61"),0,(AF41/'Totals and Drop Down Lists'!AB$5)*Inputs!J$39)</f>
        <v>0</v>
      </c>
      <c r="BE41">
        <f>IF(OR($D41="51",$D41="52",$D41="61"),0,(AG41/'Totals and Drop Down Lists'!AC$5)*Inputs!K$39)</f>
        <v>0</v>
      </c>
      <c r="BF41">
        <f>IF(OR($D41="51",$D41="52",$D41="61"),0,(AH41/'Totals and Drop Down Lists'!AD$5)*Inputs!L$39)</f>
        <v>0</v>
      </c>
      <c r="BG41" s="10">
        <f t="shared" si="1"/>
        <v>111276.68121155507</v>
      </c>
    </row>
    <row r="42" spans="1:59" ht="28.8">
      <c r="A42" s="1" t="s">
        <v>7329</v>
      </c>
      <c r="B42" s="1" t="s">
        <v>1361</v>
      </c>
      <c r="C42" s="1" t="s">
        <v>1367</v>
      </c>
      <c r="D42" s="1" t="s">
        <v>58</v>
      </c>
      <c r="E42" s="1" t="s">
        <v>1368</v>
      </c>
      <c r="F42" s="2">
        <v>53136</v>
      </c>
      <c r="G42" s="2">
        <v>273</v>
      </c>
      <c r="H42" s="2">
        <v>64</v>
      </c>
      <c r="I42" s="2">
        <v>6519</v>
      </c>
      <c r="J42" s="2">
        <v>20964</v>
      </c>
      <c r="K42" s="2">
        <v>4068</v>
      </c>
      <c r="L42" s="2">
        <v>134</v>
      </c>
      <c r="M42" s="2">
        <v>27</v>
      </c>
      <c r="N42" s="2">
        <v>16</v>
      </c>
      <c r="O42" s="2">
        <v>54</v>
      </c>
      <c r="P42" s="2">
        <v>9</v>
      </c>
      <c r="Q42" s="2">
        <v>0</v>
      </c>
      <c r="R42" s="2">
        <v>1020</v>
      </c>
      <c r="S42" s="2">
        <v>2277300</v>
      </c>
      <c r="T42" s="2">
        <v>145979600</v>
      </c>
      <c r="U42" s="2">
        <v>319</v>
      </c>
      <c r="V42" s="2">
        <v>253</v>
      </c>
      <c r="W42" s="2">
        <v>155</v>
      </c>
      <c r="X42" s="2">
        <v>819</v>
      </c>
      <c r="Y42" s="2">
        <v>95</v>
      </c>
      <c r="Z42" s="2">
        <v>527</v>
      </c>
      <c r="AA42" s="9">
        <f t="shared" si="2"/>
        <v>53136</v>
      </c>
      <c r="AB42" s="9">
        <f t="shared" si="3"/>
        <v>6182</v>
      </c>
      <c r="AC42" s="9">
        <f t="shared" si="4"/>
        <v>1260</v>
      </c>
      <c r="AD42" s="9">
        <f t="shared" si="5"/>
        <v>1020</v>
      </c>
      <c r="AE42" s="44">
        <f t="shared" si="6"/>
        <v>5.5129432693009847E-5</v>
      </c>
      <c r="AF42" s="9">
        <f t="shared" si="7"/>
        <v>411</v>
      </c>
      <c r="AG42" s="9">
        <f t="shared" si="0"/>
        <v>622</v>
      </c>
      <c r="AH42" s="44">
        <f t="shared" si="8"/>
        <v>4.4910538677113463E-5</v>
      </c>
      <c r="AI42">
        <f>AA42/'Totals and Drop Down Lists'!W$6*Inputs!E$37</f>
        <v>48201.812674315013</v>
      </c>
      <c r="AJ42">
        <f>AB42/'Totals and Drop Down Lists'!X$6*Inputs!F$37</f>
        <v>20341.173563803266</v>
      </c>
      <c r="AK42">
        <f>AC42/'Totals and Drop Down Lists'!Y$6*Inputs!G$37</f>
        <v>8306.3456107579823</v>
      </c>
      <c r="AL42">
        <f>AD42/'Totals and Drop Down Lists'!Z$6*Inputs!H$37</f>
        <v>8177.8512953937661</v>
      </c>
      <c r="AM42">
        <f>AE42/'Totals and Drop Down Lists'!AA$6*Inputs!I$37</f>
        <v>6863.0272615800677</v>
      </c>
      <c r="AN42">
        <f>AF42/'Totals and Drop Down Lists'!AB$6*Inputs!J$37</f>
        <v>8202.2008806816884</v>
      </c>
      <c r="AO42">
        <f>AG42/'Totals and Drop Down Lists'!AC$6*Inputs!K$37</f>
        <v>11583.864383394988</v>
      </c>
      <c r="AP42">
        <f>AH42/'Totals and Drop Down Lists'!AD$6*Inputs!L$37</f>
        <v>10568.792982260213</v>
      </c>
      <c r="AQ42">
        <f>IF(OR($D42="51",$D42="52",$D42="61"),(AA42/'Totals and Drop Down Lists'!W$4)*Inputs!E$38,0)</f>
        <v>0</v>
      </c>
      <c r="AR42">
        <f>IF(OR($D42="51",$D42="52",$D42="61"),(AB42/'Totals and Drop Down Lists'!X$4)*Inputs!F$38,0)</f>
        <v>0</v>
      </c>
      <c r="AS42">
        <f>IF(OR($D42="51",$D42="52",$D42="61"),(AC42/'Totals and Drop Down Lists'!Y$4)*Inputs!G$38,0)</f>
        <v>0</v>
      </c>
      <c r="AT42">
        <f>IF(OR($D42="51",$D42="52",$D42="61"),(AD42/'Totals and Drop Down Lists'!Z$4)*Inputs!H$38,0)</f>
        <v>0</v>
      </c>
      <c r="AU42">
        <f>IF(OR($D42="51",$D42="52",$D42="61"),(AE42/'Totals and Drop Down Lists'!AA$4)*Inputs!I$38,0)</f>
        <v>0</v>
      </c>
      <c r="AV42">
        <f>IF(OR($D42="51",$D42="52",$D42="61"),(AF42/'Totals and Drop Down Lists'!AB$4)*Inputs!J$38,0)</f>
        <v>0</v>
      </c>
      <c r="AW42">
        <f>IF(OR($D42="51",$D42="52",$D42="61"),(AG42/'Totals and Drop Down Lists'!AC$4)*Inputs!K$38,0)</f>
        <v>0</v>
      </c>
      <c r="AX42">
        <f>IF(OR($D42="51",$D42="52",$D42="61"),(AH42/'Totals and Drop Down Lists'!AD$4)*Inputs!L$38,0)</f>
        <v>0</v>
      </c>
      <c r="AY42">
        <f>IF(OR($D42="51",$D42="52",$D42="61"),0,(AA42/'Totals and Drop Down Lists'!W$5)*Inputs!E$39)</f>
        <v>0</v>
      </c>
      <c r="AZ42">
        <f>IF(OR($D42="51",$D42="52",$D42="61"),0,(AB42/'Totals and Drop Down Lists'!X$5)*Inputs!F$39)</f>
        <v>0</v>
      </c>
      <c r="BA42">
        <f>IF(OR($D42="51",$D42="52",$D42="61"),0,(AC42/'Totals and Drop Down Lists'!Y$5)*Inputs!G$39)</f>
        <v>0</v>
      </c>
      <c r="BB42">
        <f>IF(OR($D42="51",$D42="52",$D42="61"),0,(AD42/'Totals and Drop Down Lists'!Z$5)*Inputs!H$39)</f>
        <v>0</v>
      </c>
      <c r="BC42">
        <f>IF(OR($D42="51",$D42="52",$D42="61"),0,(AE42/'Totals and Drop Down Lists'!AA$5)*Inputs!I$39)</f>
        <v>0</v>
      </c>
      <c r="BD42">
        <f>IF(OR($D42="51",$D42="52",$D42="61"),0,(AF42/'Totals and Drop Down Lists'!AB$5)*Inputs!J$39)</f>
        <v>0</v>
      </c>
      <c r="BE42">
        <f>IF(OR($D42="51",$D42="52",$D42="61"),0,(AG42/'Totals and Drop Down Lists'!AC$5)*Inputs!K$39)</f>
        <v>0</v>
      </c>
      <c r="BF42">
        <f>IF(OR($D42="51",$D42="52",$D42="61"),0,(AH42/'Totals and Drop Down Lists'!AD$5)*Inputs!L$39)</f>
        <v>0</v>
      </c>
      <c r="BG42" s="10">
        <f t="shared" si="1"/>
        <v>122245.06865218698</v>
      </c>
    </row>
    <row r="43" spans="1:59" ht="28.8">
      <c r="A43" s="1" t="s">
        <v>7329</v>
      </c>
      <c r="B43" s="1" t="s">
        <v>1361</v>
      </c>
      <c r="C43" s="1" t="s">
        <v>648</v>
      </c>
      <c r="D43" s="1" t="s">
        <v>25</v>
      </c>
      <c r="E43" s="1" t="s">
        <v>1369</v>
      </c>
      <c r="F43" s="2">
        <v>34009</v>
      </c>
      <c r="G43" s="2">
        <v>194</v>
      </c>
      <c r="H43" s="2">
        <v>0</v>
      </c>
      <c r="I43" s="2">
        <v>5923</v>
      </c>
      <c r="J43" s="2">
        <v>13382</v>
      </c>
      <c r="K43" s="2">
        <v>2657</v>
      </c>
      <c r="L43" s="2">
        <v>86</v>
      </c>
      <c r="M43" s="2">
        <v>16</v>
      </c>
      <c r="N43" s="2">
        <v>0</v>
      </c>
      <c r="O43" s="2">
        <v>43</v>
      </c>
      <c r="P43" s="2">
        <v>0</v>
      </c>
      <c r="Q43" s="2">
        <v>0</v>
      </c>
      <c r="R43" s="2">
        <v>809</v>
      </c>
      <c r="S43" s="2">
        <v>1151000</v>
      </c>
      <c r="T43" s="2">
        <v>77750200</v>
      </c>
      <c r="U43" s="2">
        <v>79</v>
      </c>
      <c r="V43" s="2">
        <v>254</v>
      </c>
      <c r="W43" s="2">
        <v>99</v>
      </c>
      <c r="X43" s="2">
        <v>573</v>
      </c>
      <c r="Y43" s="2">
        <v>139</v>
      </c>
      <c r="Z43" s="2">
        <v>216</v>
      </c>
      <c r="AA43" s="9">
        <f t="shared" si="2"/>
        <v>34009</v>
      </c>
      <c r="AB43" s="9">
        <f t="shared" si="3"/>
        <v>5729</v>
      </c>
      <c r="AC43" s="9">
        <f t="shared" si="4"/>
        <v>954</v>
      </c>
      <c r="AD43" s="9">
        <f t="shared" si="5"/>
        <v>809</v>
      </c>
      <c r="AE43" s="44">
        <f t="shared" si="6"/>
        <v>3.6843244589124615E-5</v>
      </c>
      <c r="AF43" s="9">
        <f t="shared" si="7"/>
        <v>220</v>
      </c>
      <c r="AG43" s="9">
        <f t="shared" si="0"/>
        <v>355</v>
      </c>
      <c r="AH43" s="44">
        <f t="shared" si="8"/>
        <v>2.6227081645934989E-5</v>
      </c>
      <c r="AI43">
        <f>AA43/'Totals and Drop Down Lists'!W$6*Inputs!E$37</f>
        <v>30850.938106759622</v>
      </c>
      <c r="AJ43">
        <f>AB43/'Totals and Drop Down Lists'!X$6*Inputs!F$37</f>
        <v>18850.628170014381</v>
      </c>
      <c r="AK43">
        <f>AC43/'Totals and Drop Down Lists'!Y$6*Inputs!G$37</f>
        <v>6289.0902481453295</v>
      </c>
      <c r="AL43">
        <f>AD43/'Totals and Drop Down Lists'!Z$6*Inputs!H$37</f>
        <v>6486.1585274250565</v>
      </c>
      <c r="AM43">
        <f>AE43/'Totals and Drop Down Lists'!AA$6*Inputs!I$37</f>
        <v>4586.5915839958479</v>
      </c>
      <c r="AN43">
        <f>AF43/'Totals and Drop Down Lists'!AB$6*Inputs!J$37</f>
        <v>4390.4724908758435</v>
      </c>
      <c r="AO43">
        <f>AG43/'Totals and Drop Down Lists'!AC$6*Inputs!K$37</f>
        <v>6611.3695435775253</v>
      </c>
      <c r="AP43">
        <f>AH43/'Totals and Drop Down Lists'!AD$6*Inputs!L$37</f>
        <v>6172.0167383781445</v>
      </c>
      <c r="AQ43">
        <f>IF(OR($D43="51",$D43="52",$D43="61"),(AA43/'Totals and Drop Down Lists'!W$4)*Inputs!E$38,0)</f>
        <v>0</v>
      </c>
      <c r="AR43">
        <f>IF(OR($D43="51",$D43="52",$D43="61"),(AB43/'Totals and Drop Down Lists'!X$4)*Inputs!F$38,0)</f>
        <v>0</v>
      </c>
      <c r="AS43">
        <f>IF(OR($D43="51",$D43="52",$D43="61"),(AC43/'Totals and Drop Down Lists'!Y$4)*Inputs!G$38,0)</f>
        <v>0</v>
      </c>
      <c r="AT43">
        <f>IF(OR($D43="51",$D43="52",$D43="61"),(AD43/'Totals and Drop Down Lists'!Z$4)*Inputs!H$38,0)</f>
        <v>0</v>
      </c>
      <c r="AU43">
        <f>IF(OR($D43="51",$D43="52",$D43="61"),(AE43/'Totals and Drop Down Lists'!AA$4)*Inputs!I$38,0)</f>
        <v>0</v>
      </c>
      <c r="AV43">
        <f>IF(OR($D43="51",$D43="52",$D43="61"),(AF43/'Totals and Drop Down Lists'!AB$4)*Inputs!J$38,0)</f>
        <v>0</v>
      </c>
      <c r="AW43">
        <f>IF(OR($D43="51",$D43="52",$D43="61"),(AG43/'Totals and Drop Down Lists'!AC$4)*Inputs!K$38,0)</f>
        <v>0</v>
      </c>
      <c r="AX43">
        <f>IF(OR($D43="51",$D43="52",$D43="61"),(AH43/'Totals and Drop Down Lists'!AD$4)*Inputs!L$38,0)</f>
        <v>0</v>
      </c>
      <c r="AY43">
        <f>IF(OR($D43="51",$D43="52",$D43="61"),0,(AA43/'Totals and Drop Down Lists'!W$5)*Inputs!E$39)</f>
        <v>0</v>
      </c>
      <c r="AZ43">
        <f>IF(OR($D43="51",$D43="52",$D43="61"),0,(AB43/'Totals and Drop Down Lists'!X$5)*Inputs!F$39)</f>
        <v>0</v>
      </c>
      <c r="BA43">
        <f>IF(OR($D43="51",$D43="52",$D43="61"),0,(AC43/'Totals and Drop Down Lists'!Y$5)*Inputs!G$39)</f>
        <v>0</v>
      </c>
      <c r="BB43">
        <f>IF(OR($D43="51",$D43="52",$D43="61"),0,(AD43/'Totals and Drop Down Lists'!Z$5)*Inputs!H$39)</f>
        <v>0</v>
      </c>
      <c r="BC43">
        <f>IF(OR($D43="51",$D43="52",$D43="61"),0,(AE43/'Totals and Drop Down Lists'!AA$5)*Inputs!I$39)</f>
        <v>0</v>
      </c>
      <c r="BD43">
        <f>IF(OR($D43="51",$D43="52",$D43="61"),0,(AF43/'Totals and Drop Down Lists'!AB$5)*Inputs!J$39)</f>
        <v>0</v>
      </c>
      <c r="BE43">
        <f>IF(OR($D43="51",$D43="52",$D43="61"),0,(AG43/'Totals and Drop Down Lists'!AC$5)*Inputs!K$39)</f>
        <v>0</v>
      </c>
      <c r="BF43">
        <f>IF(OR($D43="51",$D43="52",$D43="61"),0,(AH43/'Totals and Drop Down Lists'!AD$5)*Inputs!L$39)</f>
        <v>0</v>
      </c>
      <c r="BG43" s="10">
        <f t="shared" si="1"/>
        <v>84237.265409171756</v>
      </c>
    </row>
    <row r="44" spans="1:59" ht="28.8">
      <c r="A44" s="1" t="s">
        <v>7329</v>
      </c>
      <c r="B44" s="1" t="s">
        <v>1361</v>
      </c>
      <c r="C44" s="1" t="s">
        <v>753</v>
      </c>
      <c r="D44" s="1" t="s">
        <v>25</v>
      </c>
      <c r="E44" s="1" t="s">
        <v>1370</v>
      </c>
      <c r="F44" s="2">
        <v>30615</v>
      </c>
      <c r="G44" s="2">
        <v>263</v>
      </c>
      <c r="H44" s="2">
        <v>14</v>
      </c>
      <c r="I44" s="2">
        <v>6196</v>
      </c>
      <c r="J44" s="2">
        <v>12700</v>
      </c>
      <c r="K44" s="2">
        <v>3067</v>
      </c>
      <c r="L44" s="2">
        <v>91</v>
      </c>
      <c r="M44" s="2">
        <v>0</v>
      </c>
      <c r="N44" s="2">
        <v>15</v>
      </c>
      <c r="O44" s="2">
        <v>91</v>
      </c>
      <c r="P44" s="2">
        <v>40</v>
      </c>
      <c r="Q44" s="2">
        <v>0</v>
      </c>
      <c r="R44" s="2">
        <v>907</v>
      </c>
      <c r="S44" s="2">
        <v>1114600</v>
      </c>
      <c r="T44" s="2">
        <v>72596000</v>
      </c>
      <c r="U44" s="2">
        <v>236</v>
      </c>
      <c r="V44" s="2">
        <v>493</v>
      </c>
      <c r="W44" s="2">
        <v>60</v>
      </c>
      <c r="X44" s="2">
        <v>837</v>
      </c>
      <c r="Y44" s="2">
        <v>94</v>
      </c>
      <c r="Z44" s="2">
        <v>360</v>
      </c>
      <c r="AA44" s="9">
        <f t="shared" si="2"/>
        <v>30615</v>
      </c>
      <c r="AB44" s="9">
        <f t="shared" si="3"/>
        <v>5919</v>
      </c>
      <c r="AC44" s="9">
        <f t="shared" si="4"/>
        <v>1144</v>
      </c>
      <c r="AD44" s="9">
        <f t="shared" si="5"/>
        <v>907</v>
      </c>
      <c r="AE44" s="44">
        <f t="shared" si="6"/>
        <v>5.1727276981207889E-5</v>
      </c>
      <c r="AF44" s="9">
        <f t="shared" si="7"/>
        <v>284</v>
      </c>
      <c r="AG44" s="9">
        <f t="shared" si="0"/>
        <v>454</v>
      </c>
      <c r="AH44" s="44">
        <f t="shared" si="8"/>
        <v>4.0795944678804839E-5</v>
      </c>
      <c r="AI44">
        <f>AA44/'Totals and Drop Down Lists'!W$6*Inputs!E$37</f>
        <v>27772.103564892997</v>
      </c>
      <c r="AJ44">
        <f>AB44/'Totals and Drop Down Lists'!X$6*Inputs!F$37</f>
        <v>19475.801734738194</v>
      </c>
      <c r="AK44">
        <f>AC44/'Totals and Drop Down Lists'!Y$6*Inputs!G$37</f>
        <v>7541.634427545343</v>
      </c>
      <c r="AL44">
        <f>AD44/'Totals and Drop Down Lists'!Z$6*Inputs!H$37</f>
        <v>7271.8736518844571</v>
      </c>
      <c r="AM44">
        <f>AE44/'Totals and Drop Down Lists'!AA$6*Inputs!I$37</f>
        <v>6439.4951071997129</v>
      </c>
      <c r="AN44">
        <f>AF44/'Totals and Drop Down Lists'!AB$6*Inputs!J$37</f>
        <v>5667.7008518579069</v>
      </c>
      <c r="AO44">
        <f>AG44/'Totals and Drop Down Lists'!AC$6*Inputs!K$37</f>
        <v>8455.1035853075955</v>
      </c>
      <c r="AP44">
        <f>AH44/'Totals and Drop Down Lists'!AD$6*Inputs!L$37</f>
        <v>9600.5059508616123</v>
      </c>
      <c r="AQ44">
        <f>IF(OR($D44="51",$D44="52",$D44="61"),(AA44/'Totals and Drop Down Lists'!W$4)*Inputs!E$38,0)</f>
        <v>0</v>
      </c>
      <c r="AR44">
        <f>IF(OR($D44="51",$D44="52",$D44="61"),(AB44/'Totals and Drop Down Lists'!X$4)*Inputs!F$38,0)</f>
        <v>0</v>
      </c>
      <c r="AS44">
        <f>IF(OR($D44="51",$D44="52",$D44="61"),(AC44/'Totals and Drop Down Lists'!Y$4)*Inputs!G$38,0)</f>
        <v>0</v>
      </c>
      <c r="AT44">
        <f>IF(OR($D44="51",$D44="52",$D44="61"),(AD44/'Totals and Drop Down Lists'!Z$4)*Inputs!H$38,0)</f>
        <v>0</v>
      </c>
      <c r="AU44">
        <f>IF(OR($D44="51",$D44="52",$D44="61"),(AE44/'Totals and Drop Down Lists'!AA$4)*Inputs!I$38,0)</f>
        <v>0</v>
      </c>
      <c r="AV44">
        <f>IF(OR($D44="51",$D44="52",$D44="61"),(AF44/'Totals and Drop Down Lists'!AB$4)*Inputs!J$38,0)</f>
        <v>0</v>
      </c>
      <c r="AW44">
        <f>IF(OR($D44="51",$D44="52",$D44="61"),(AG44/'Totals and Drop Down Lists'!AC$4)*Inputs!K$38,0)</f>
        <v>0</v>
      </c>
      <c r="AX44">
        <f>IF(OR($D44="51",$D44="52",$D44="61"),(AH44/'Totals and Drop Down Lists'!AD$4)*Inputs!L$38,0)</f>
        <v>0</v>
      </c>
      <c r="AY44">
        <f>IF(OR($D44="51",$D44="52",$D44="61"),0,(AA44/'Totals and Drop Down Lists'!W$5)*Inputs!E$39)</f>
        <v>0</v>
      </c>
      <c r="AZ44">
        <f>IF(OR($D44="51",$D44="52",$D44="61"),0,(AB44/'Totals and Drop Down Lists'!X$5)*Inputs!F$39)</f>
        <v>0</v>
      </c>
      <c r="BA44">
        <f>IF(OR($D44="51",$D44="52",$D44="61"),0,(AC44/'Totals and Drop Down Lists'!Y$5)*Inputs!G$39)</f>
        <v>0</v>
      </c>
      <c r="BB44">
        <f>IF(OR($D44="51",$D44="52",$D44="61"),0,(AD44/'Totals and Drop Down Lists'!Z$5)*Inputs!H$39)</f>
        <v>0</v>
      </c>
      <c r="BC44">
        <f>IF(OR($D44="51",$D44="52",$D44="61"),0,(AE44/'Totals and Drop Down Lists'!AA$5)*Inputs!I$39)</f>
        <v>0</v>
      </c>
      <c r="BD44">
        <f>IF(OR($D44="51",$D44="52",$D44="61"),0,(AF44/'Totals and Drop Down Lists'!AB$5)*Inputs!J$39)</f>
        <v>0</v>
      </c>
      <c r="BE44">
        <f>IF(OR($D44="51",$D44="52",$D44="61"),0,(AG44/'Totals and Drop Down Lists'!AC$5)*Inputs!K$39)</f>
        <v>0</v>
      </c>
      <c r="BF44">
        <f>IF(OR($D44="51",$D44="52",$D44="61"),0,(AH44/'Totals and Drop Down Lists'!AD$5)*Inputs!L$39)</f>
        <v>0</v>
      </c>
      <c r="BG44" s="10">
        <f t="shared" si="1"/>
        <v>92224.218874287821</v>
      </c>
    </row>
    <row r="45" spans="1:59" ht="28.8">
      <c r="A45" s="1" t="s">
        <v>7329</v>
      </c>
      <c r="B45" s="1" t="s">
        <v>1361</v>
      </c>
      <c r="C45" s="1" t="s">
        <v>1371</v>
      </c>
      <c r="D45" s="1" t="s">
        <v>25</v>
      </c>
      <c r="E45" s="1" t="s">
        <v>1372</v>
      </c>
      <c r="F45" s="2">
        <v>24342</v>
      </c>
      <c r="G45" s="2">
        <v>212</v>
      </c>
      <c r="H45" s="2">
        <v>3</v>
      </c>
      <c r="I45" s="2">
        <v>5699</v>
      </c>
      <c r="J45" s="2">
        <v>9489</v>
      </c>
      <c r="K45" s="2">
        <v>2384</v>
      </c>
      <c r="L45" s="2">
        <v>81</v>
      </c>
      <c r="M45" s="2">
        <v>2</v>
      </c>
      <c r="N45" s="2">
        <v>14</v>
      </c>
      <c r="O45" s="2">
        <v>27</v>
      </c>
      <c r="P45" s="2">
        <v>6</v>
      </c>
      <c r="Q45" s="2">
        <v>0</v>
      </c>
      <c r="R45" s="2">
        <v>788</v>
      </c>
      <c r="S45" s="2">
        <v>838200</v>
      </c>
      <c r="T45" s="2">
        <v>61195700</v>
      </c>
      <c r="U45" s="2">
        <v>45</v>
      </c>
      <c r="V45" s="2">
        <v>373</v>
      </c>
      <c r="W45" s="2">
        <v>20</v>
      </c>
      <c r="X45" s="2">
        <v>658</v>
      </c>
      <c r="Y45" s="2">
        <v>200</v>
      </c>
      <c r="Z45" s="2">
        <v>233</v>
      </c>
      <c r="AA45" s="9">
        <f t="shared" si="2"/>
        <v>24342</v>
      </c>
      <c r="AB45" s="9">
        <f t="shared" si="3"/>
        <v>5484</v>
      </c>
      <c r="AC45" s="9">
        <f t="shared" si="4"/>
        <v>918</v>
      </c>
      <c r="AD45" s="9">
        <f t="shared" si="5"/>
        <v>788</v>
      </c>
      <c r="AE45" s="44">
        <f t="shared" si="6"/>
        <v>4.1829997771570148E-5</v>
      </c>
      <c r="AF45" s="9">
        <f t="shared" si="7"/>
        <v>265</v>
      </c>
      <c r="AG45" s="9">
        <f t="shared" si="0"/>
        <v>433</v>
      </c>
      <c r="AH45" s="44">
        <f t="shared" si="8"/>
        <v>4.0478535090468212E-5</v>
      </c>
      <c r="AI45">
        <f>AA45/'Totals and Drop Down Lists'!W$6*Inputs!E$37</f>
        <v>22081.611790841918</v>
      </c>
      <c r="AJ45">
        <f>AB45/'Totals and Drop Down Lists'!X$6*Inputs!F$37</f>
        <v>18044.483310238935</v>
      </c>
      <c r="AK45">
        <f>AC45/'Totals and Drop Down Lists'!Y$6*Inputs!G$37</f>
        <v>6051.7660878379593</v>
      </c>
      <c r="AL45">
        <f>AD45/'Totals and Drop Down Lists'!Z$6*Inputs!H$37</f>
        <v>6317.7910007551845</v>
      </c>
      <c r="AM45">
        <f>AE45/'Totals and Drop Down Lists'!AA$6*Inputs!I$37</f>
        <v>5207.3892480761888</v>
      </c>
      <c r="AN45">
        <f>AF45/'Totals and Drop Down Lists'!AB$6*Inputs!J$37</f>
        <v>5288.5236821913568</v>
      </c>
      <c r="AO45">
        <f>AG45/'Totals and Drop Down Lists'!AC$6*Inputs!K$37</f>
        <v>8064.0084855466712</v>
      </c>
      <c r="AP45">
        <f>AH45/'Totals and Drop Down Lists'!AD$6*Inputs!L$37</f>
        <v>9525.8099813068366</v>
      </c>
      <c r="AQ45">
        <f>IF(OR($D45="51",$D45="52",$D45="61"),(AA45/'Totals and Drop Down Lists'!W$4)*Inputs!E$38,0)</f>
        <v>0</v>
      </c>
      <c r="AR45">
        <f>IF(OR($D45="51",$D45="52",$D45="61"),(AB45/'Totals and Drop Down Lists'!X$4)*Inputs!F$38,0)</f>
        <v>0</v>
      </c>
      <c r="AS45">
        <f>IF(OR($D45="51",$D45="52",$D45="61"),(AC45/'Totals and Drop Down Lists'!Y$4)*Inputs!G$38,0)</f>
        <v>0</v>
      </c>
      <c r="AT45">
        <f>IF(OR($D45="51",$D45="52",$D45="61"),(AD45/'Totals and Drop Down Lists'!Z$4)*Inputs!H$38,0)</f>
        <v>0</v>
      </c>
      <c r="AU45">
        <f>IF(OR($D45="51",$D45="52",$D45="61"),(AE45/'Totals and Drop Down Lists'!AA$4)*Inputs!I$38,0)</f>
        <v>0</v>
      </c>
      <c r="AV45">
        <f>IF(OR($D45="51",$D45="52",$D45="61"),(AF45/'Totals and Drop Down Lists'!AB$4)*Inputs!J$38,0)</f>
        <v>0</v>
      </c>
      <c r="AW45">
        <f>IF(OR($D45="51",$D45="52",$D45="61"),(AG45/'Totals and Drop Down Lists'!AC$4)*Inputs!K$38,0)</f>
        <v>0</v>
      </c>
      <c r="AX45">
        <f>IF(OR($D45="51",$D45="52",$D45="61"),(AH45/'Totals and Drop Down Lists'!AD$4)*Inputs!L$38,0)</f>
        <v>0</v>
      </c>
      <c r="AY45">
        <f>IF(OR($D45="51",$D45="52",$D45="61"),0,(AA45/'Totals and Drop Down Lists'!W$5)*Inputs!E$39)</f>
        <v>0</v>
      </c>
      <c r="AZ45">
        <f>IF(OR($D45="51",$D45="52",$D45="61"),0,(AB45/'Totals and Drop Down Lists'!X$5)*Inputs!F$39)</f>
        <v>0</v>
      </c>
      <c r="BA45">
        <f>IF(OR($D45="51",$D45="52",$D45="61"),0,(AC45/'Totals and Drop Down Lists'!Y$5)*Inputs!G$39)</f>
        <v>0</v>
      </c>
      <c r="BB45">
        <f>IF(OR($D45="51",$D45="52",$D45="61"),0,(AD45/'Totals and Drop Down Lists'!Z$5)*Inputs!H$39)</f>
        <v>0</v>
      </c>
      <c r="BC45">
        <f>IF(OR($D45="51",$D45="52",$D45="61"),0,(AE45/'Totals and Drop Down Lists'!AA$5)*Inputs!I$39)</f>
        <v>0</v>
      </c>
      <c r="BD45">
        <f>IF(OR($D45="51",$D45="52",$D45="61"),0,(AF45/'Totals and Drop Down Lists'!AB$5)*Inputs!J$39)</f>
        <v>0</v>
      </c>
      <c r="BE45">
        <f>IF(OR($D45="51",$D45="52",$D45="61"),0,(AG45/'Totals and Drop Down Lists'!AC$5)*Inputs!K$39)</f>
        <v>0</v>
      </c>
      <c r="BF45">
        <f>IF(OR($D45="51",$D45="52",$D45="61"),0,(AH45/'Totals and Drop Down Lists'!AD$5)*Inputs!L$39)</f>
        <v>0</v>
      </c>
      <c r="BG45" s="10">
        <f t="shared" si="1"/>
        <v>80581.383586795055</v>
      </c>
    </row>
    <row r="46" spans="1:59" ht="28.8">
      <c r="A46" s="1" t="s">
        <v>7330</v>
      </c>
      <c r="B46" s="1" t="s">
        <v>1967</v>
      </c>
      <c r="C46" s="1" t="s">
        <v>1145</v>
      </c>
      <c r="D46" s="1" t="s">
        <v>10</v>
      </c>
      <c r="E46" s="1" t="s">
        <v>1968</v>
      </c>
      <c r="F46" s="2">
        <v>55776</v>
      </c>
      <c r="G46" s="2">
        <v>471</v>
      </c>
      <c r="H46" s="2">
        <v>77</v>
      </c>
      <c r="I46" s="2">
        <v>11078</v>
      </c>
      <c r="J46" s="2">
        <v>22123</v>
      </c>
      <c r="K46" s="2">
        <v>8636</v>
      </c>
      <c r="L46" s="2">
        <v>160</v>
      </c>
      <c r="M46" s="2">
        <v>17</v>
      </c>
      <c r="N46" s="2">
        <v>0</v>
      </c>
      <c r="O46" s="2">
        <v>302</v>
      </c>
      <c r="P46" s="2">
        <v>31</v>
      </c>
      <c r="Q46" s="2">
        <v>8</v>
      </c>
      <c r="R46" s="2">
        <v>1411</v>
      </c>
      <c r="S46" s="2">
        <v>5141100</v>
      </c>
      <c r="T46" s="2">
        <v>281020400</v>
      </c>
      <c r="U46" s="2">
        <v>274</v>
      </c>
      <c r="V46" s="2">
        <v>725</v>
      </c>
      <c r="W46" s="2">
        <v>20</v>
      </c>
      <c r="X46" s="2">
        <v>2045</v>
      </c>
      <c r="Y46" s="2">
        <v>305</v>
      </c>
      <c r="Z46" s="2">
        <v>1195</v>
      </c>
      <c r="AA46" s="9">
        <f t="shared" si="2"/>
        <v>55776</v>
      </c>
      <c r="AB46" s="9">
        <f t="shared" si="3"/>
        <v>10530</v>
      </c>
      <c r="AC46" s="9">
        <f t="shared" si="4"/>
        <v>1929</v>
      </c>
      <c r="AD46" s="9">
        <f t="shared" si="5"/>
        <v>1411</v>
      </c>
      <c r="AE46" s="44">
        <f t="shared" si="6"/>
        <v>2.3543825700130319E-4</v>
      </c>
      <c r="AF46" s="9">
        <f t="shared" si="7"/>
        <v>1300</v>
      </c>
      <c r="AG46" s="9">
        <f t="shared" si="0"/>
        <v>1500</v>
      </c>
      <c r="AH46" s="44">
        <f t="shared" si="8"/>
        <v>2.1787678575628253E-4</v>
      </c>
      <c r="AI46">
        <f>AA46/'Totals and Drop Down Lists'!W$6*Inputs!E$37</f>
        <v>50596.663349190654</v>
      </c>
      <c r="AJ46">
        <f>AB46/'Totals and Drop Down Lists'!X$6*Inputs!F$37</f>
        <v>34647.777034430343</v>
      </c>
      <c r="AK46">
        <f>AC46/'Totals and Drop Down Lists'!Y$6*Inputs!G$37</f>
        <v>12716.619589803293</v>
      </c>
      <c r="AL46">
        <f>AD46/'Totals and Drop Down Lists'!Z$6*Inputs!H$37</f>
        <v>11312.694291961378</v>
      </c>
      <c r="AM46">
        <f>AE46/'Totals and Drop Down Lists'!AA$6*Inputs!I$37</f>
        <v>29309.555663606821</v>
      </c>
      <c r="AN46">
        <f>AF46/'Totals and Drop Down Lists'!AB$6*Inputs!J$37</f>
        <v>25943.701082448166</v>
      </c>
      <c r="AO46">
        <f>AG46/'Totals and Drop Down Lists'!AC$6*Inputs!K$37</f>
        <v>27935.36426863743</v>
      </c>
      <c r="AP46">
        <f>AH46/'Totals and Drop Down Lists'!AD$6*Inputs!L$37</f>
        <v>51272.924176076966</v>
      </c>
      <c r="AQ46">
        <f>IF(OR($D46="51",$D46="52",$D46="61"),(AA46/'Totals and Drop Down Lists'!W$4)*Inputs!E$38,0)</f>
        <v>0</v>
      </c>
      <c r="AR46">
        <f>IF(OR($D46="51",$D46="52",$D46="61"),(AB46/'Totals and Drop Down Lists'!X$4)*Inputs!F$38,0)</f>
        <v>0</v>
      </c>
      <c r="AS46">
        <f>IF(OR($D46="51",$D46="52",$D46="61"),(AC46/'Totals and Drop Down Lists'!Y$4)*Inputs!G$38,0)</f>
        <v>0</v>
      </c>
      <c r="AT46">
        <f>IF(OR($D46="51",$D46="52",$D46="61"),(AD46/'Totals and Drop Down Lists'!Z$4)*Inputs!H$38,0)</f>
        <v>0</v>
      </c>
      <c r="AU46">
        <f>IF(OR($D46="51",$D46="52",$D46="61"),(AE46/'Totals and Drop Down Lists'!AA$4)*Inputs!I$38,0)</f>
        <v>0</v>
      </c>
      <c r="AV46">
        <f>IF(OR($D46="51",$D46="52",$D46="61"),(AF46/'Totals and Drop Down Lists'!AB$4)*Inputs!J$38,0)</f>
        <v>0</v>
      </c>
      <c r="AW46">
        <f>IF(OR($D46="51",$D46="52",$D46="61"),(AG46/'Totals and Drop Down Lists'!AC$4)*Inputs!K$38,0)</f>
        <v>0</v>
      </c>
      <c r="AX46">
        <f>IF(OR($D46="51",$D46="52",$D46="61"),(AH46/'Totals and Drop Down Lists'!AD$4)*Inputs!L$38,0)</f>
        <v>0</v>
      </c>
      <c r="AY46">
        <f>IF(OR($D46="51",$D46="52",$D46="61"),0,(AA46/'Totals and Drop Down Lists'!W$5)*Inputs!E$39)</f>
        <v>0</v>
      </c>
      <c r="AZ46">
        <f>IF(OR($D46="51",$D46="52",$D46="61"),0,(AB46/'Totals and Drop Down Lists'!X$5)*Inputs!F$39)</f>
        <v>0</v>
      </c>
      <c r="BA46">
        <f>IF(OR($D46="51",$D46="52",$D46="61"),0,(AC46/'Totals and Drop Down Lists'!Y$5)*Inputs!G$39)</f>
        <v>0</v>
      </c>
      <c r="BB46">
        <f>IF(OR($D46="51",$D46="52",$D46="61"),0,(AD46/'Totals and Drop Down Lists'!Z$5)*Inputs!H$39)</f>
        <v>0</v>
      </c>
      <c r="BC46">
        <f>IF(OR($D46="51",$D46="52",$D46="61"),0,(AE46/'Totals and Drop Down Lists'!AA$5)*Inputs!I$39)</f>
        <v>0</v>
      </c>
      <c r="BD46">
        <f>IF(OR($D46="51",$D46="52",$D46="61"),0,(AF46/'Totals and Drop Down Lists'!AB$5)*Inputs!J$39)</f>
        <v>0</v>
      </c>
      <c r="BE46">
        <f>IF(OR($D46="51",$D46="52",$D46="61"),0,(AG46/'Totals and Drop Down Lists'!AC$5)*Inputs!K$39)</f>
        <v>0</v>
      </c>
      <c r="BF46">
        <f>IF(OR($D46="51",$D46="52",$D46="61"),0,(AH46/'Totals and Drop Down Lists'!AD$5)*Inputs!L$39)</f>
        <v>0</v>
      </c>
      <c r="BG46" s="10">
        <f t="shared" si="1"/>
        <v>243735.29945615504</v>
      </c>
    </row>
    <row r="47" spans="1:59" ht="28.8">
      <c r="A47" s="1" t="s">
        <v>7330</v>
      </c>
      <c r="B47" s="1" t="s">
        <v>1967</v>
      </c>
      <c r="C47" s="1" t="s">
        <v>1969</v>
      </c>
      <c r="D47" s="1" t="s">
        <v>10</v>
      </c>
      <c r="E47" s="1" t="s">
        <v>1970</v>
      </c>
      <c r="F47" s="2">
        <v>182317</v>
      </c>
      <c r="G47" s="2">
        <v>3733</v>
      </c>
      <c r="H47" s="2">
        <v>574</v>
      </c>
      <c r="I47" s="2">
        <v>29494</v>
      </c>
      <c r="J47" s="2">
        <v>75878</v>
      </c>
      <c r="K47" s="2">
        <v>30345</v>
      </c>
      <c r="L47" s="2">
        <v>178</v>
      </c>
      <c r="M47" s="2">
        <v>55</v>
      </c>
      <c r="N47" s="2">
        <v>29</v>
      </c>
      <c r="O47" s="2">
        <v>544</v>
      </c>
      <c r="P47" s="2">
        <v>338</v>
      </c>
      <c r="Q47" s="2">
        <v>72</v>
      </c>
      <c r="R47" s="2">
        <v>3057</v>
      </c>
      <c r="S47" s="2">
        <v>22433100</v>
      </c>
      <c r="T47" s="2">
        <v>1208996000</v>
      </c>
      <c r="U47" s="2">
        <v>3906</v>
      </c>
      <c r="V47" s="2">
        <v>2650</v>
      </c>
      <c r="W47" s="2">
        <v>800</v>
      </c>
      <c r="X47" s="2">
        <v>8935</v>
      </c>
      <c r="Y47" s="2">
        <v>1450</v>
      </c>
      <c r="Z47" s="2">
        <v>5690</v>
      </c>
      <c r="AA47" s="9">
        <f t="shared" si="2"/>
        <v>182317</v>
      </c>
      <c r="AB47" s="9">
        <f t="shared" si="3"/>
        <v>25187</v>
      </c>
      <c r="AC47" s="9">
        <f t="shared" si="4"/>
        <v>4273</v>
      </c>
      <c r="AD47" s="9">
        <f t="shared" si="5"/>
        <v>3057</v>
      </c>
      <c r="AE47" s="44">
        <f t="shared" si="6"/>
        <v>8.475282720325632E-4</v>
      </c>
      <c r="AF47" s="9">
        <f t="shared" si="7"/>
        <v>5485</v>
      </c>
      <c r="AG47" s="9">
        <f t="shared" si="0"/>
        <v>7140</v>
      </c>
      <c r="AH47" s="44">
        <f t="shared" si="8"/>
        <v>1.0624795132251942E-3</v>
      </c>
      <c r="AI47">
        <f>AA47/'Totals and Drop Down Lists'!W$6*Inputs!E$37</f>
        <v>165387.11761034123</v>
      </c>
      <c r="AJ47">
        <f>AB47/'Totals and Drop Down Lists'!X$6*Inputs!F$37</f>
        <v>82874.981972098481</v>
      </c>
      <c r="AK47">
        <f>AC47/'Totals and Drop Down Lists'!Y$6*Inputs!G$37</f>
        <v>28169.059360927666</v>
      </c>
      <c r="AL47">
        <f>AD47/'Totals and Drop Down Lists'!Z$6*Inputs!H$37</f>
        <v>24509.50138237132</v>
      </c>
      <c r="AM47">
        <f>AE47/'Totals and Drop Down Lists'!AA$6*Inputs!I$37</f>
        <v>105508.24399571314</v>
      </c>
      <c r="AN47">
        <f>AF47/'Totals and Drop Down Lists'!AB$6*Inputs!J$37</f>
        <v>109462.46187479091</v>
      </c>
      <c r="AO47">
        <f>AG47/'Totals and Drop Down Lists'!AC$6*Inputs!K$37</f>
        <v>132972.33391871417</v>
      </c>
      <c r="AP47">
        <f>AH47/'Totals and Drop Down Lists'!AD$6*Inputs!L$37</f>
        <v>250033.20721450335</v>
      </c>
      <c r="AQ47">
        <f>IF(OR($D47="51",$D47="52",$D47="61"),(AA47/'Totals and Drop Down Lists'!W$4)*Inputs!E$38,0)</f>
        <v>0</v>
      </c>
      <c r="AR47">
        <f>IF(OR($D47="51",$D47="52",$D47="61"),(AB47/'Totals and Drop Down Lists'!X$4)*Inputs!F$38,0)</f>
        <v>0</v>
      </c>
      <c r="AS47">
        <f>IF(OR($D47="51",$D47="52",$D47="61"),(AC47/'Totals and Drop Down Lists'!Y$4)*Inputs!G$38,0)</f>
        <v>0</v>
      </c>
      <c r="AT47">
        <f>IF(OR($D47="51",$D47="52",$D47="61"),(AD47/'Totals and Drop Down Lists'!Z$4)*Inputs!H$38,0)</f>
        <v>0</v>
      </c>
      <c r="AU47">
        <f>IF(OR($D47="51",$D47="52",$D47="61"),(AE47/'Totals and Drop Down Lists'!AA$4)*Inputs!I$38,0)</f>
        <v>0</v>
      </c>
      <c r="AV47">
        <f>IF(OR($D47="51",$D47="52",$D47="61"),(AF47/'Totals and Drop Down Lists'!AB$4)*Inputs!J$38,0)</f>
        <v>0</v>
      </c>
      <c r="AW47">
        <f>IF(OR($D47="51",$D47="52",$D47="61"),(AG47/'Totals and Drop Down Lists'!AC$4)*Inputs!K$38,0)</f>
        <v>0</v>
      </c>
      <c r="AX47">
        <f>IF(OR($D47="51",$D47="52",$D47="61"),(AH47/'Totals and Drop Down Lists'!AD$4)*Inputs!L$38,0)</f>
        <v>0</v>
      </c>
      <c r="AY47">
        <f>IF(OR($D47="51",$D47="52",$D47="61"),0,(AA47/'Totals and Drop Down Lists'!W$5)*Inputs!E$39)</f>
        <v>0</v>
      </c>
      <c r="AZ47">
        <f>IF(OR($D47="51",$D47="52",$D47="61"),0,(AB47/'Totals and Drop Down Lists'!X$5)*Inputs!F$39)</f>
        <v>0</v>
      </c>
      <c r="BA47">
        <f>IF(OR($D47="51",$D47="52",$D47="61"),0,(AC47/'Totals and Drop Down Lists'!Y$5)*Inputs!G$39)</f>
        <v>0</v>
      </c>
      <c r="BB47">
        <f>IF(OR($D47="51",$D47="52",$D47="61"),0,(AD47/'Totals and Drop Down Lists'!Z$5)*Inputs!H$39)</f>
        <v>0</v>
      </c>
      <c r="BC47">
        <f>IF(OR($D47="51",$D47="52",$D47="61"),0,(AE47/'Totals and Drop Down Lists'!AA$5)*Inputs!I$39)</f>
        <v>0</v>
      </c>
      <c r="BD47">
        <f>IF(OR($D47="51",$D47="52",$D47="61"),0,(AF47/'Totals and Drop Down Lists'!AB$5)*Inputs!J$39)</f>
        <v>0</v>
      </c>
      <c r="BE47">
        <f>IF(OR($D47="51",$D47="52",$D47="61"),0,(AG47/'Totals and Drop Down Lists'!AC$5)*Inputs!K$39)</f>
        <v>0</v>
      </c>
      <c r="BF47">
        <f>IF(OR($D47="51",$D47="52",$D47="61"),0,(AH47/'Totals and Drop Down Lists'!AD$5)*Inputs!L$39)</f>
        <v>0</v>
      </c>
      <c r="BG47" s="10">
        <f t="shared" si="1"/>
        <v>898916.90732946014</v>
      </c>
    </row>
    <row r="48" spans="1:59" ht="28.8">
      <c r="A48" s="1" t="s">
        <v>7330</v>
      </c>
      <c r="B48" s="1" t="s">
        <v>1967</v>
      </c>
      <c r="C48" s="1" t="s">
        <v>1971</v>
      </c>
      <c r="D48" s="1" t="s">
        <v>58</v>
      </c>
      <c r="E48" s="1" t="s">
        <v>1972</v>
      </c>
      <c r="F48" s="2">
        <v>83682</v>
      </c>
      <c r="G48" s="2">
        <v>367</v>
      </c>
      <c r="H48" s="2">
        <v>83</v>
      </c>
      <c r="I48" s="2">
        <v>11642</v>
      </c>
      <c r="J48" s="2">
        <v>31191</v>
      </c>
      <c r="K48" s="2">
        <v>7375</v>
      </c>
      <c r="L48" s="2">
        <v>265</v>
      </c>
      <c r="M48" s="2">
        <v>78</v>
      </c>
      <c r="N48" s="2">
        <v>12</v>
      </c>
      <c r="O48" s="2">
        <v>138</v>
      </c>
      <c r="P48" s="2">
        <v>181</v>
      </c>
      <c r="Q48" s="2">
        <v>0</v>
      </c>
      <c r="R48" s="2">
        <v>1643</v>
      </c>
      <c r="S48" s="2">
        <v>4408700</v>
      </c>
      <c r="T48" s="2">
        <v>258222800</v>
      </c>
      <c r="U48" s="2">
        <v>635</v>
      </c>
      <c r="V48" s="2">
        <v>1020</v>
      </c>
      <c r="W48" s="2">
        <v>285</v>
      </c>
      <c r="X48" s="2">
        <v>2260</v>
      </c>
      <c r="Y48" s="2">
        <v>409</v>
      </c>
      <c r="Z48" s="2">
        <v>1080</v>
      </c>
      <c r="AA48" s="9">
        <f t="shared" si="2"/>
        <v>83682</v>
      </c>
      <c r="AB48" s="9">
        <f t="shared" si="3"/>
        <v>11192</v>
      </c>
      <c r="AC48" s="9">
        <f t="shared" si="4"/>
        <v>2317</v>
      </c>
      <c r="AD48" s="9">
        <f t="shared" si="5"/>
        <v>1643</v>
      </c>
      <c r="AE48" s="44">
        <f t="shared" si="6"/>
        <v>1.2178408473696004E-4</v>
      </c>
      <c r="AF48" s="9">
        <f t="shared" si="7"/>
        <v>955</v>
      </c>
      <c r="AG48" s="9">
        <f t="shared" si="0"/>
        <v>1489</v>
      </c>
      <c r="AH48" s="44">
        <f t="shared" si="8"/>
        <v>1.3100217614797678E-4</v>
      </c>
      <c r="AI48">
        <f>AA48/'Totals and Drop Down Lists'!W$6*Inputs!E$37</f>
        <v>75911.323551114678</v>
      </c>
      <c r="AJ48">
        <f>AB48/'Totals and Drop Down Lists'!X$6*Inputs!F$37</f>
        <v>36826.013349415422</v>
      </c>
      <c r="AK48">
        <f>AC48/'Totals and Drop Down Lists'!Y$6*Inputs!G$37</f>
        <v>15274.446650893844</v>
      </c>
      <c r="AL48">
        <f>AD48/'Totals and Drop Down Lists'!Z$6*Inputs!H$37</f>
        <v>13172.754586599958</v>
      </c>
      <c r="AM48">
        <f>AE48/'Totals and Drop Down Lists'!AA$6*Inputs!I$37</f>
        <v>15160.821592896787</v>
      </c>
      <c r="AN48">
        <f>AF48/'Totals and Drop Down Lists'!AB$6*Inputs!J$37</f>
        <v>19058.641949029228</v>
      </c>
      <c r="AO48">
        <f>AG48/'Totals and Drop Down Lists'!AC$6*Inputs!K$37</f>
        <v>27730.504930667419</v>
      </c>
      <c r="AP48">
        <f>AH48/'Totals and Drop Down Lists'!AD$6*Inputs!L$37</f>
        <v>30828.730198222183</v>
      </c>
      <c r="AQ48">
        <f>IF(OR($D48="51",$D48="52",$D48="61"),(AA48/'Totals and Drop Down Lists'!W$4)*Inputs!E$38,0)</f>
        <v>0</v>
      </c>
      <c r="AR48">
        <f>IF(OR($D48="51",$D48="52",$D48="61"),(AB48/'Totals and Drop Down Lists'!X$4)*Inputs!F$38,0)</f>
        <v>0</v>
      </c>
      <c r="AS48">
        <f>IF(OR($D48="51",$D48="52",$D48="61"),(AC48/'Totals and Drop Down Lists'!Y$4)*Inputs!G$38,0)</f>
        <v>0</v>
      </c>
      <c r="AT48">
        <f>IF(OR($D48="51",$D48="52",$D48="61"),(AD48/'Totals and Drop Down Lists'!Z$4)*Inputs!H$38,0)</f>
        <v>0</v>
      </c>
      <c r="AU48">
        <f>IF(OR($D48="51",$D48="52",$D48="61"),(AE48/'Totals and Drop Down Lists'!AA$4)*Inputs!I$38,0)</f>
        <v>0</v>
      </c>
      <c r="AV48">
        <f>IF(OR($D48="51",$D48="52",$D48="61"),(AF48/'Totals and Drop Down Lists'!AB$4)*Inputs!J$38,0)</f>
        <v>0</v>
      </c>
      <c r="AW48">
        <f>IF(OR($D48="51",$D48="52",$D48="61"),(AG48/'Totals and Drop Down Lists'!AC$4)*Inputs!K$38,0)</f>
        <v>0</v>
      </c>
      <c r="AX48">
        <f>IF(OR($D48="51",$D48="52",$D48="61"),(AH48/'Totals and Drop Down Lists'!AD$4)*Inputs!L$38,0)</f>
        <v>0</v>
      </c>
      <c r="AY48">
        <f>IF(OR($D48="51",$D48="52",$D48="61"),0,(AA48/'Totals and Drop Down Lists'!W$5)*Inputs!E$39)</f>
        <v>0</v>
      </c>
      <c r="AZ48">
        <f>IF(OR($D48="51",$D48="52",$D48="61"),0,(AB48/'Totals and Drop Down Lists'!X$5)*Inputs!F$39)</f>
        <v>0</v>
      </c>
      <c r="BA48">
        <f>IF(OR($D48="51",$D48="52",$D48="61"),0,(AC48/'Totals and Drop Down Lists'!Y$5)*Inputs!G$39)</f>
        <v>0</v>
      </c>
      <c r="BB48">
        <f>IF(OR($D48="51",$D48="52",$D48="61"),0,(AD48/'Totals and Drop Down Lists'!Z$5)*Inputs!H$39)</f>
        <v>0</v>
      </c>
      <c r="BC48">
        <f>IF(OR($D48="51",$D48="52",$D48="61"),0,(AE48/'Totals and Drop Down Lists'!AA$5)*Inputs!I$39)</f>
        <v>0</v>
      </c>
      <c r="BD48">
        <f>IF(OR($D48="51",$D48="52",$D48="61"),0,(AF48/'Totals and Drop Down Lists'!AB$5)*Inputs!J$39)</f>
        <v>0</v>
      </c>
      <c r="BE48">
        <f>IF(OR($D48="51",$D48="52",$D48="61"),0,(AG48/'Totals and Drop Down Lists'!AC$5)*Inputs!K$39)</f>
        <v>0</v>
      </c>
      <c r="BF48">
        <f>IF(OR($D48="51",$D48="52",$D48="61"),0,(AH48/'Totals and Drop Down Lists'!AD$5)*Inputs!L$39)</f>
        <v>0</v>
      </c>
      <c r="BG48" s="10">
        <f t="shared" si="1"/>
        <v>233963.23680883952</v>
      </c>
    </row>
    <row r="49" spans="1:59" ht="28.8">
      <c r="A49" s="1" t="s">
        <v>7330</v>
      </c>
      <c r="B49" s="1" t="s">
        <v>1967</v>
      </c>
      <c r="C49" s="1" t="s">
        <v>527</v>
      </c>
      <c r="D49" s="1" t="s">
        <v>58</v>
      </c>
      <c r="E49" s="1" t="s">
        <v>1973</v>
      </c>
      <c r="F49" s="2">
        <v>158502</v>
      </c>
      <c r="G49" s="2">
        <v>987</v>
      </c>
      <c r="H49" s="2">
        <v>39</v>
      </c>
      <c r="I49" s="2">
        <v>13362</v>
      </c>
      <c r="J49" s="2">
        <v>57687</v>
      </c>
      <c r="K49" s="2">
        <v>10528</v>
      </c>
      <c r="L49" s="2">
        <v>180</v>
      </c>
      <c r="M49" s="2">
        <v>78</v>
      </c>
      <c r="N49" s="2">
        <v>4</v>
      </c>
      <c r="O49" s="2">
        <v>170</v>
      </c>
      <c r="P49" s="2">
        <v>61</v>
      </c>
      <c r="Q49" s="2">
        <v>18</v>
      </c>
      <c r="R49" s="2">
        <v>1319</v>
      </c>
      <c r="S49" s="2">
        <v>8748200</v>
      </c>
      <c r="T49" s="2">
        <v>547027200</v>
      </c>
      <c r="U49" s="2">
        <v>846</v>
      </c>
      <c r="V49" s="2">
        <v>909</v>
      </c>
      <c r="W49" s="2">
        <v>268</v>
      </c>
      <c r="X49" s="2">
        <v>2170</v>
      </c>
      <c r="Y49" s="2">
        <v>252</v>
      </c>
      <c r="Z49" s="2">
        <v>1233</v>
      </c>
      <c r="AA49" s="9">
        <f t="shared" si="2"/>
        <v>158502</v>
      </c>
      <c r="AB49" s="9">
        <f t="shared" si="3"/>
        <v>12336</v>
      </c>
      <c r="AC49" s="9">
        <f t="shared" si="4"/>
        <v>1830</v>
      </c>
      <c r="AD49" s="9">
        <f t="shared" si="5"/>
        <v>1319</v>
      </c>
      <c r="AE49" s="44">
        <f t="shared" si="6"/>
        <v>1.341867345237389E-4</v>
      </c>
      <c r="AF49" s="9">
        <f t="shared" si="7"/>
        <v>993</v>
      </c>
      <c r="AG49" s="9">
        <f t="shared" si="0"/>
        <v>1485</v>
      </c>
      <c r="AH49" s="44">
        <f t="shared" si="8"/>
        <v>1.0084293149139185E-4</v>
      </c>
      <c r="AI49">
        <f>AA49/'Totals and Drop Down Lists'!W$6*Inputs!E$37</f>
        <v>143783.56881406729</v>
      </c>
      <c r="AJ49">
        <f>AB49/'Totals and Drop Down Lists'!X$6*Inputs!F$37</f>
        <v>40590.216286489333</v>
      </c>
      <c r="AK49">
        <f>AC49/'Totals and Drop Down Lists'!Y$6*Inputs!G$37</f>
        <v>12063.978148958022</v>
      </c>
      <c r="AL49">
        <f>AD49/'Totals and Drop Down Lists'!Z$6*Inputs!H$37</f>
        <v>10575.08417512194</v>
      </c>
      <c r="AM49">
        <f>AE49/'Totals and Drop Down Lists'!AA$6*Inputs!I$37</f>
        <v>16704.819407575666</v>
      </c>
      <c r="AN49">
        <f>AF49/'Totals and Drop Down Lists'!AB$6*Inputs!J$37</f>
        <v>19816.996288362327</v>
      </c>
      <c r="AO49">
        <f>AG49/'Totals and Drop Down Lists'!AC$6*Inputs!K$37</f>
        <v>27656.010625951054</v>
      </c>
      <c r="AP49">
        <f>AH49/'Totals and Drop Down Lists'!AD$6*Inputs!L$37</f>
        <v>23731.357896179015</v>
      </c>
      <c r="AQ49">
        <f>IF(OR($D49="51",$D49="52",$D49="61"),(AA49/'Totals and Drop Down Lists'!W$4)*Inputs!E$38,0)</f>
        <v>0</v>
      </c>
      <c r="AR49">
        <f>IF(OR($D49="51",$D49="52",$D49="61"),(AB49/'Totals and Drop Down Lists'!X$4)*Inputs!F$38,0)</f>
        <v>0</v>
      </c>
      <c r="AS49">
        <f>IF(OR($D49="51",$D49="52",$D49="61"),(AC49/'Totals and Drop Down Lists'!Y$4)*Inputs!G$38,0)</f>
        <v>0</v>
      </c>
      <c r="AT49">
        <f>IF(OR($D49="51",$D49="52",$D49="61"),(AD49/'Totals and Drop Down Lists'!Z$4)*Inputs!H$38,0)</f>
        <v>0</v>
      </c>
      <c r="AU49">
        <f>IF(OR($D49="51",$D49="52",$D49="61"),(AE49/'Totals and Drop Down Lists'!AA$4)*Inputs!I$38,0)</f>
        <v>0</v>
      </c>
      <c r="AV49">
        <f>IF(OR($D49="51",$D49="52",$D49="61"),(AF49/'Totals and Drop Down Lists'!AB$4)*Inputs!J$38,0)</f>
        <v>0</v>
      </c>
      <c r="AW49">
        <f>IF(OR($D49="51",$D49="52",$D49="61"),(AG49/'Totals and Drop Down Lists'!AC$4)*Inputs!K$38,0)</f>
        <v>0</v>
      </c>
      <c r="AX49">
        <f>IF(OR($D49="51",$D49="52",$D49="61"),(AH49/'Totals and Drop Down Lists'!AD$4)*Inputs!L$38,0)</f>
        <v>0</v>
      </c>
      <c r="AY49">
        <f>IF(OR($D49="51",$D49="52",$D49="61"),0,(AA49/'Totals and Drop Down Lists'!W$5)*Inputs!E$39)</f>
        <v>0</v>
      </c>
      <c r="AZ49">
        <f>IF(OR($D49="51",$D49="52",$D49="61"),0,(AB49/'Totals and Drop Down Lists'!X$5)*Inputs!F$39)</f>
        <v>0</v>
      </c>
      <c r="BA49">
        <f>IF(OR($D49="51",$D49="52",$D49="61"),0,(AC49/'Totals and Drop Down Lists'!Y$5)*Inputs!G$39)</f>
        <v>0</v>
      </c>
      <c r="BB49">
        <f>IF(OR($D49="51",$D49="52",$D49="61"),0,(AD49/'Totals and Drop Down Lists'!Z$5)*Inputs!H$39)</f>
        <v>0</v>
      </c>
      <c r="BC49">
        <f>IF(OR($D49="51",$D49="52",$D49="61"),0,(AE49/'Totals and Drop Down Lists'!AA$5)*Inputs!I$39)</f>
        <v>0</v>
      </c>
      <c r="BD49">
        <f>IF(OR($D49="51",$D49="52",$D49="61"),0,(AF49/'Totals and Drop Down Lists'!AB$5)*Inputs!J$39)</f>
        <v>0</v>
      </c>
      <c r="BE49">
        <f>IF(OR($D49="51",$D49="52",$D49="61"),0,(AG49/'Totals and Drop Down Lists'!AC$5)*Inputs!K$39)</f>
        <v>0</v>
      </c>
      <c r="BF49">
        <f>IF(OR($D49="51",$D49="52",$D49="61"),0,(AH49/'Totals and Drop Down Lists'!AD$5)*Inputs!L$39)</f>
        <v>0</v>
      </c>
      <c r="BG49" s="10">
        <f t="shared" si="1"/>
        <v>294922.03164270468</v>
      </c>
    </row>
    <row r="50" spans="1:59" ht="28.8">
      <c r="A50" s="1" t="s">
        <v>7330</v>
      </c>
      <c r="B50" s="1" t="s">
        <v>1967</v>
      </c>
      <c r="C50" s="1" t="s">
        <v>887</v>
      </c>
      <c r="D50" s="1" t="s">
        <v>58</v>
      </c>
      <c r="E50" s="1" t="s">
        <v>1974</v>
      </c>
      <c r="F50" s="2">
        <v>63939</v>
      </c>
      <c r="G50" s="2">
        <v>281</v>
      </c>
      <c r="H50" s="2">
        <v>0</v>
      </c>
      <c r="I50" s="2">
        <v>7486</v>
      </c>
      <c r="J50" s="2">
        <v>24082</v>
      </c>
      <c r="K50" s="2">
        <v>4530</v>
      </c>
      <c r="L50" s="2">
        <v>198</v>
      </c>
      <c r="M50" s="2">
        <v>29</v>
      </c>
      <c r="N50" s="2">
        <v>9</v>
      </c>
      <c r="O50" s="2">
        <v>176</v>
      </c>
      <c r="P50" s="2">
        <v>0</v>
      </c>
      <c r="Q50" s="2">
        <v>0</v>
      </c>
      <c r="R50" s="2">
        <v>1263</v>
      </c>
      <c r="S50" s="2">
        <v>2390100</v>
      </c>
      <c r="T50" s="2">
        <v>149502700</v>
      </c>
      <c r="U50" s="2">
        <v>130</v>
      </c>
      <c r="V50" s="2">
        <v>326</v>
      </c>
      <c r="W50" s="2">
        <v>10</v>
      </c>
      <c r="X50" s="2">
        <v>801</v>
      </c>
      <c r="Y50" s="2">
        <v>183</v>
      </c>
      <c r="Z50" s="2">
        <v>423</v>
      </c>
      <c r="AA50" s="9">
        <f t="shared" si="2"/>
        <v>63939</v>
      </c>
      <c r="AB50" s="9">
        <f t="shared" si="3"/>
        <v>7205</v>
      </c>
      <c r="AC50" s="9">
        <f t="shared" si="4"/>
        <v>1675</v>
      </c>
      <c r="AD50" s="9">
        <f t="shared" si="5"/>
        <v>1263</v>
      </c>
      <c r="AE50" s="44">
        <f t="shared" si="6"/>
        <v>5.9511327482305494E-5</v>
      </c>
      <c r="AF50" s="9">
        <f t="shared" si="7"/>
        <v>465</v>
      </c>
      <c r="AG50" s="9">
        <f t="shared" si="0"/>
        <v>606</v>
      </c>
      <c r="AH50" s="44">
        <f t="shared" si="8"/>
        <v>4.2415965820412205E-5</v>
      </c>
      <c r="AI50">
        <f>AA50/'Totals and Drop Down Lists'!W$6*Inputs!E$37</f>
        <v>58001.650492754969</v>
      </c>
      <c r="AJ50">
        <f>AB50/'Totals and Drop Down Lists'!X$6*Inputs!F$37</f>
        <v>23707.23965176359</v>
      </c>
      <c r="AK50">
        <f>AC50/'Totals and Drop Down Lists'!Y$6*Inputs!G$37</f>
        <v>11042.165792079064</v>
      </c>
      <c r="AL50">
        <f>AD50/'Totals and Drop Down Lists'!Z$6*Inputs!H$37</f>
        <v>10126.104104002281</v>
      </c>
      <c r="AM50">
        <f>AE50/'Totals and Drop Down Lists'!AA$6*Inputs!I$37</f>
        <v>7408.5264972383511</v>
      </c>
      <c r="AN50">
        <f>AF50/'Totals and Drop Down Lists'!AB$6*Inputs!J$37</f>
        <v>9279.8623102603051</v>
      </c>
      <c r="AO50">
        <f>AG50/'Totals and Drop Down Lists'!AC$6*Inputs!K$37</f>
        <v>11285.887164529522</v>
      </c>
      <c r="AP50">
        <f>AH50/'Totals and Drop Down Lists'!AD$6*Inputs!L$37</f>
        <v>9981.7453787747381</v>
      </c>
      <c r="AQ50">
        <f>IF(OR($D50="51",$D50="52",$D50="61"),(AA50/'Totals and Drop Down Lists'!W$4)*Inputs!E$38,0)</f>
        <v>0</v>
      </c>
      <c r="AR50">
        <f>IF(OR($D50="51",$D50="52",$D50="61"),(AB50/'Totals and Drop Down Lists'!X$4)*Inputs!F$38,0)</f>
        <v>0</v>
      </c>
      <c r="AS50">
        <f>IF(OR($D50="51",$D50="52",$D50="61"),(AC50/'Totals and Drop Down Lists'!Y$4)*Inputs!G$38,0)</f>
        <v>0</v>
      </c>
      <c r="AT50">
        <f>IF(OR($D50="51",$D50="52",$D50="61"),(AD50/'Totals and Drop Down Lists'!Z$4)*Inputs!H$38,0)</f>
        <v>0</v>
      </c>
      <c r="AU50">
        <f>IF(OR($D50="51",$D50="52",$D50="61"),(AE50/'Totals and Drop Down Lists'!AA$4)*Inputs!I$38,0)</f>
        <v>0</v>
      </c>
      <c r="AV50">
        <f>IF(OR($D50="51",$D50="52",$D50="61"),(AF50/'Totals and Drop Down Lists'!AB$4)*Inputs!J$38,0)</f>
        <v>0</v>
      </c>
      <c r="AW50">
        <f>IF(OR($D50="51",$D50="52",$D50="61"),(AG50/'Totals and Drop Down Lists'!AC$4)*Inputs!K$38,0)</f>
        <v>0</v>
      </c>
      <c r="AX50">
        <f>IF(OR($D50="51",$D50="52",$D50="61"),(AH50/'Totals and Drop Down Lists'!AD$4)*Inputs!L$38,0)</f>
        <v>0</v>
      </c>
      <c r="AY50">
        <f>IF(OR($D50="51",$D50="52",$D50="61"),0,(AA50/'Totals and Drop Down Lists'!W$5)*Inputs!E$39)</f>
        <v>0</v>
      </c>
      <c r="AZ50">
        <f>IF(OR($D50="51",$D50="52",$D50="61"),0,(AB50/'Totals and Drop Down Lists'!X$5)*Inputs!F$39)</f>
        <v>0</v>
      </c>
      <c r="BA50">
        <f>IF(OR($D50="51",$D50="52",$D50="61"),0,(AC50/'Totals and Drop Down Lists'!Y$5)*Inputs!G$39)</f>
        <v>0</v>
      </c>
      <c r="BB50">
        <f>IF(OR($D50="51",$D50="52",$D50="61"),0,(AD50/'Totals and Drop Down Lists'!Z$5)*Inputs!H$39)</f>
        <v>0</v>
      </c>
      <c r="BC50">
        <f>IF(OR($D50="51",$D50="52",$D50="61"),0,(AE50/'Totals and Drop Down Lists'!AA$5)*Inputs!I$39)</f>
        <v>0</v>
      </c>
      <c r="BD50">
        <f>IF(OR($D50="51",$D50="52",$D50="61"),0,(AF50/'Totals and Drop Down Lists'!AB$5)*Inputs!J$39)</f>
        <v>0</v>
      </c>
      <c r="BE50">
        <f>IF(OR($D50="51",$D50="52",$D50="61"),0,(AG50/'Totals and Drop Down Lists'!AC$5)*Inputs!K$39)</f>
        <v>0</v>
      </c>
      <c r="BF50">
        <f>IF(OR($D50="51",$D50="52",$D50="61"),0,(AH50/'Totals and Drop Down Lists'!AD$5)*Inputs!L$39)</f>
        <v>0</v>
      </c>
      <c r="BG50" s="10">
        <f t="shared" si="1"/>
        <v>140833.18139140282</v>
      </c>
    </row>
    <row r="51" spans="1:59" ht="28.8">
      <c r="A51" s="1" t="s">
        <v>7331</v>
      </c>
      <c r="B51" s="1" t="s">
        <v>3718</v>
      </c>
      <c r="C51" s="1" t="s">
        <v>3719</v>
      </c>
      <c r="D51" s="1" t="s">
        <v>7</v>
      </c>
      <c r="E51" s="1" t="s">
        <v>3720</v>
      </c>
      <c r="F51" s="2">
        <v>204760</v>
      </c>
      <c r="G51" s="2">
        <v>3869</v>
      </c>
      <c r="H51" s="2">
        <v>551</v>
      </c>
      <c r="I51" s="2">
        <v>44774</v>
      </c>
      <c r="J51" s="2">
        <v>79983</v>
      </c>
      <c r="K51" s="2">
        <v>32913</v>
      </c>
      <c r="L51" s="2">
        <v>254</v>
      </c>
      <c r="M51" s="2">
        <v>48</v>
      </c>
      <c r="N51" s="2">
        <v>16</v>
      </c>
      <c r="O51" s="2">
        <v>911</v>
      </c>
      <c r="P51" s="2">
        <v>235</v>
      </c>
      <c r="Q51" s="2">
        <v>59</v>
      </c>
      <c r="R51" s="2">
        <v>6305</v>
      </c>
      <c r="S51" s="2">
        <v>26404500</v>
      </c>
      <c r="T51" s="2">
        <v>1188941900</v>
      </c>
      <c r="U51" s="2">
        <v>2748</v>
      </c>
      <c r="V51" s="2">
        <v>2140</v>
      </c>
      <c r="W51" s="2">
        <v>180</v>
      </c>
      <c r="X51" s="2">
        <v>8885</v>
      </c>
      <c r="Y51" s="2">
        <v>795</v>
      </c>
      <c r="Z51" s="2">
        <v>6200</v>
      </c>
      <c r="AA51" s="9">
        <f t="shared" si="2"/>
        <v>204760</v>
      </c>
      <c r="AB51" s="9">
        <f t="shared" si="3"/>
        <v>40354</v>
      </c>
      <c r="AC51" s="9">
        <f t="shared" si="4"/>
        <v>7828</v>
      </c>
      <c r="AD51" s="9">
        <f t="shared" si="5"/>
        <v>6305</v>
      </c>
      <c r="AE51" s="44">
        <f t="shared" si="6"/>
        <v>9.4587345128770573E-4</v>
      </c>
      <c r="AF51" s="9">
        <f t="shared" si="7"/>
        <v>6565</v>
      </c>
      <c r="AG51" s="9">
        <f t="shared" si="0"/>
        <v>6995</v>
      </c>
      <c r="AH51" s="44">
        <f t="shared" si="8"/>
        <v>1.0710471386353817E-3</v>
      </c>
      <c r="AI51">
        <f>AA51/'Totals and Drop Down Lists'!W$6*Inputs!E$37</f>
        <v>185746.06976800555</v>
      </c>
      <c r="AJ51">
        <f>AB51/'Totals and Drop Down Lists'!X$6*Inputs!F$37</f>
        <v>132780.28437297264</v>
      </c>
      <c r="AK51">
        <f>AC51/'Totals and Drop Down Lists'!Y$6*Inputs!G$37</f>
        <v>51604.820191280545</v>
      </c>
      <c r="AL51">
        <f>AD51/'Totals and Drop Down Lists'!Z$6*Inputs!H$37</f>
        <v>50550.345507311475</v>
      </c>
      <c r="AM51">
        <f>AE51/'Totals and Drop Down Lists'!AA$6*Inputs!I$37</f>
        <v>117751.17147206647</v>
      </c>
      <c r="AN51">
        <f>AF51/'Totals and Drop Down Lists'!AB$6*Inputs!J$37</f>
        <v>131015.69046636323</v>
      </c>
      <c r="AO51">
        <f>AG51/'Totals and Drop Down Lists'!AC$6*Inputs!K$37</f>
        <v>130271.91537274586</v>
      </c>
      <c r="AP51">
        <f>AH51/'Totals and Drop Down Lists'!AD$6*Inputs!L$37</f>
        <v>252049.42572305509</v>
      </c>
      <c r="AQ51">
        <f>IF(OR($D51="51",$D51="52",$D51="61"),(AA51/'Totals and Drop Down Lists'!W$4)*Inputs!E$38,0)</f>
        <v>0</v>
      </c>
      <c r="AR51">
        <f>IF(OR($D51="51",$D51="52",$D51="61"),(AB51/'Totals and Drop Down Lists'!X$4)*Inputs!F$38,0)</f>
        <v>0</v>
      </c>
      <c r="AS51">
        <f>IF(OR($D51="51",$D51="52",$D51="61"),(AC51/'Totals and Drop Down Lists'!Y$4)*Inputs!G$38,0)</f>
        <v>0</v>
      </c>
      <c r="AT51">
        <f>IF(OR($D51="51",$D51="52",$D51="61"),(AD51/'Totals and Drop Down Lists'!Z$4)*Inputs!H$38,0)</f>
        <v>0</v>
      </c>
      <c r="AU51">
        <f>IF(OR($D51="51",$D51="52",$D51="61"),(AE51/'Totals and Drop Down Lists'!AA$4)*Inputs!I$38,0)</f>
        <v>0</v>
      </c>
      <c r="AV51">
        <f>IF(OR($D51="51",$D51="52",$D51="61"),(AF51/'Totals and Drop Down Lists'!AB$4)*Inputs!J$38,0)</f>
        <v>0</v>
      </c>
      <c r="AW51">
        <f>IF(OR($D51="51",$D51="52",$D51="61"),(AG51/'Totals and Drop Down Lists'!AC$4)*Inputs!K$38,0)</f>
        <v>0</v>
      </c>
      <c r="AX51">
        <f>IF(OR($D51="51",$D51="52",$D51="61"),(AH51/'Totals and Drop Down Lists'!AD$4)*Inputs!L$38,0)</f>
        <v>0</v>
      </c>
      <c r="AY51">
        <f>IF(OR($D51="51",$D51="52",$D51="61"),0,(AA51/'Totals and Drop Down Lists'!W$5)*Inputs!E$39)</f>
        <v>0</v>
      </c>
      <c r="AZ51">
        <f>IF(OR($D51="51",$D51="52",$D51="61"),0,(AB51/'Totals and Drop Down Lists'!X$5)*Inputs!F$39)</f>
        <v>0</v>
      </c>
      <c r="BA51">
        <f>IF(OR($D51="51",$D51="52",$D51="61"),0,(AC51/'Totals and Drop Down Lists'!Y$5)*Inputs!G$39)</f>
        <v>0</v>
      </c>
      <c r="BB51">
        <f>IF(OR($D51="51",$D51="52",$D51="61"),0,(AD51/'Totals and Drop Down Lists'!Z$5)*Inputs!H$39)</f>
        <v>0</v>
      </c>
      <c r="BC51">
        <f>IF(OR($D51="51",$D51="52",$D51="61"),0,(AE51/'Totals and Drop Down Lists'!AA$5)*Inputs!I$39)</f>
        <v>0</v>
      </c>
      <c r="BD51">
        <f>IF(OR($D51="51",$D51="52",$D51="61"),0,(AF51/'Totals and Drop Down Lists'!AB$5)*Inputs!J$39)</f>
        <v>0</v>
      </c>
      <c r="BE51">
        <f>IF(OR($D51="51",$D51="52",$D51="61"),0,(AG51/'Totals and Drop Down Lists'!AC$5)*Inputs!K$39)</f>
        <v>0</v>
      </c>
      <c r="BF51">
        <f>IF(OR($D51="51",$D51="52",$D51="61"),0,(AH51/'Totals and Drop Down Lists'!AD$5)*Inputs!L$39)</f>
        <v>0</v>
      </c>
      <c r="BG51" s="10">
        <f t="shared" si="1"/>
        <v>1051769.7228738009</v>
      </c>
    </row>
    <row r="52" spans="1:59" ht="28.8">
      <c r="A52" s="1" t="s">
        <v>7331</v>
      </c>
      <c r="B52" s="1" t="s">
        <v>3718</v>
      </c>
      <c r="C52" s="1" t="s">
        <v>3721</v>
      </c>
      <c r="D52" s="1" t="s">
        <v>25</v>
      </c>
      <c r="E52" s="1" t="s">
        <v>3722</v>
      </c>
      <c r="F52" s="2">
        <v>54907</v>
      </c>
      <c r="G52" s="2">
        <v>318</v>
      </c>
      <c r="H52" s="2">
        <v>25</v>
      </c>
      <c r="I52" s="2">
        <v>6615</v>
      </c>
      <c r="J52" s="2">
        <v>20071</v>
      </c>
      <c r="K52" s="2">
        <v>4653</v>
      </c>
      <c r="L52" s="2">
        <v>169</v>
      </c>
      <c r="M52" s="2">
        <v>4</v>
      </c>
      <c r="N52" s="2">
        <v>0</v>
      </c>
      <c r="O52" s="2">
        <v>212</v>
      </c>
      <c r="P52" s="2">
        <v>46</v>
      </c>
      <c r="Q52" s="2">
        <v>0</v>
      </c>
      <c r="R52" s="2">
        <v>577</v>
      </c>
      <c r="S52" s="2">
        <v>3729300</v>
      </c>
      <c r="T52" s="2">
        <v>203609400</v>
      </c>
      <c r="U52" s="2">
        <v>234</v>
      </c>
      <c r="V52" s="2">
        <v>168</v>
      </c>
      <c r="W52" s="2">
        <v>10</v>
      </c>
      <c r="X52" s="2">
        <v>944</v>
      </c>
      <c r="Y52" s="2">
        <v>65</v>
      </c>
      <c r="Z52" s="2">
        <v>650</v>
      </c>
      <c r="AA52" s="9">
        <f t="shared" si="2"/>
        <v>54907</v>
      </c>
      <c r="AB52" s="9">
        <f t="shared" si="3"/>
        <v>6272</v>
      </c>
      <c r="AC52" s="9">
        <f t="shared" si="4"/>
        <v>1008</v>
      </c>
      <c r="AD52" s="9">
        <f t="shared" si="5"/>
        <v>577</v>
      </c>
      <c r="AE52" s="44">
        <f t="shared" si="6"/>
        <v>7.5334321314596208E-5</v>
      </c>
      <c r="AF52" s="9">
        <f t="shared" si="7"/>
        <v>766</v>
      </c>
      <c r="AG52" s="9">
        <f t="shared" si="0"/>
        <v>715</v>
      </c>
      <c r="AH52" s="44">
        <f t="shared" si="8"/>
        <v>6.1676705805920284E-5</v>
      </c>
      <c r="AI52">
        <f>AA52/'Totals and Drop Down Lists'!W$6*Inputs!E$37</f>
        <v>49808.358335377416</v>
      </c>
      <c r="AJ52">
        <f>AB52/'Totals and Drop Down Lists'!X$6*Inputs!F$37</f>
        <v>20637.308410251386</v>
      </c>
      <c r="AK52">
        <f>AC52/'Totals and Drop Down Lists'!Y$6*Inputs!G$37</f>
        <v>6645.0764886063853</v>
      </c>
      <c r="AL52">
        <f>AD52/'Totals and Drop Down Lists'!Z$6*Inputs!H$37</f>
        <v>4626.098232786474</v>
      </c>
      <c r="AM52">
        <f>AE52/'Totals and Drop Down Lists'!AA$6*Inputs!I$37</f>
        <v>9378.3207201452296</v>
      </c>
      <c r="AN52">
        <f>AF52/'Totals and Drop Down Lists'!AB$6*Inputs!J$37</f>
        <v>15286.826945504072</v>
      </c>
      <c r="AO52">
        <f>AG52/'Totals and Drop Down Lists'!AC$6*Inputs!K$37</f>
        <v>13315.856968050508</v>
      </c>
      <c r="AP52">
        <f>AH52/'Totals and Drop Down Lists'!AD$6*Inputs!L$37</f>
        <v>14514.373567795161</v>
      </c>
      <c r="AQ52">
        <f>IF(OR($D52="51",$D52="52",$D52="61"),(AA52/'Totals and Drop Down Lists'!W$4)*Inputs!E$38,0)</f>
        <v>0</v>
      </c>
      <c r="AR52">
        <f>IF(OR($D52="51",$D52="52",$D52="61"),(AB52/'Totals and Drop Down Lists'!X$4)*Inputs!F$38,0)</f>
        <v>0</v>
      </c>
      <c r="AS52">
        <f>IF(OR($D52="51",$D52="52",$D52="61"),(AC52/'Totals and Drop Down Lists'!Y$4)*Inputs!G$38,0)</f>
        <v>0</v>
      </c>
      <c r="AT52">
        <f>IF(OR($D52="51",$D52="52",$D52="61"),(AD52/'Totals and Drop Down Lists'!Z$4)*Inputs!H$38,0)</f>
        <v>0</v>
      </c>
      <c r="AU52">
        <f>IF(OR($D52="51",$D52="52",$D52="61"),(AE52/'Totals and Drop Down Lists'!AA$4)*Inputs!I$38,0)</f>
        <v>0</v>
      </c>
      <c r="AV52">
        <f>IF(OR($D52="51",$D52="52",$D52="61"),(AF52/'Totals and Drop Down Lists'!AB$4)*Inputs!J$38,0)</f>
        <v>0</v>
      </c>
      <c r="AW52">
        <f>IF(OR($D52="51",$D52="52",$D52="61"),(AG52/'Totals and Drop Down Lists'!AC$4)*Inputs!K$38,0)</f>
        <v>0</v>
      </c>
      <c r="AX52">
        <f>IF(OR($D52="51",$D52="52",$D52="61"),(AH52/'Totals and Drop Down Lists'!AD$4)*Inputs!L$38,0)</f>
        <v>0</v>
      </c>
      <c r="AY52">
        <f>IF(OR($D52="51",$D52="52",$D52="61"),0,(AA52/'Totals and Drop Down Lists'!W$5)*Inputs!E$39)</f>
        <v>0</v>
      </c>
      <c r="AZ52">
        <f>IF(OR($D52="51",$D52="52",$D52="61"),0,(AB52/'Totals and Drop Down Lists'!X$5)*Inputs!F$39)</f>
        <v>0</v>
      </c>
      <c r="BA52">
        <f>IF(OR($D52="51",$D52="52",$D52="61"),0,(AC52/'Totals and Drop Down Lists'!Y$5)*Inputs!G$39)</f>
        <v>0</v>
      </c>
      <c r="BB52">
        <f>IF(OR($D52="51",$D52="52",$D52="61"),0,(AD52/'Totals and Drop Down Lists'!Z$5)*Inputs!H$39)</f>
        <v>0</v>
      </c>
      <c r="BC52">
        <f>IF(OR($D52="51",$D52="52",$D52="61"),0,(AE52/'Totals and Drop Down Lists'!AA$5)*Inputs!I$39)</f>
        <v>0</v>
      </c>
      <c r="BD52">
        <f>IF(OR($D52="51",$D52="52",$D52="61"),0,(AF52/'Totals and Drop Down Lists'!AB$5)*Inputs!J$39)</f>
        <v>0</v>
      </c>
      <c r="BE52">
        <f>IF(OR($D52="51",$D52="52",$D52="61"),0,(AG52/'Totals and Drop Down Lists'!AC$5)*Inputs!K$39)</f>
        <v>0</v>
      </c>
      <c r="BF52">
        <f>IF(OR($D52="51",$D52="52",$D52="61"),0,(AH52/'Totals and Drop Down Lists'!AD$5)*Inputs!L$39)</f>
        <v>0</v>
      </c>
      <c r="BG52" s="10">
        <f t="shared" si="1"/>
        <v>134212.21966851663</v>
      </c>
    </row>
    <row r="53" spans="1:59" ht="28.8">
      <c r="A53" s="1" t="s">
        <v>7331</v>
      </c>
      <c r="B53" s="1" t="s">
        <v>3718</v>
      </c>
      <c r="C53" s="1" t="s">
        <v>3723</v>
      </c>
      <c r="D53" s="1" t="s">
        <v>25</v>
      </c>
      <c r="E53" s="1" t="s">
        <v>3724</v>
      </c>
      <c r="F53" s="2">
        <v>10746</v>
      </c>
      <c r="G53" s="2">
        <v>77</v>
      </c>
      <c r="H53" s="2">
        <v>0</v>
      </c>
      <c r="I53" s="2">
        <v>2211</v>
      </c>
      <c r="J53" s="2">
        <v>3741</v>
      </c>
      <c r="K53" s="2">
        <v>960</v>
      </c>
      <c r="L53" s="2">
        <v>4</v>
      </c>
      <c r="M53" s="2">
        <v>0</v>
      </c>
      <c r="N53" s="2">
        <v>127</v>
      </c>
      <c r="O53" s="2">
        <v>3</v>
      </c>
      <c r="P53" s="2">
        <v>0</v>
      </c>
      <c r="Q53" s="2">
        <v>0</v>
      </c>
      <c r="R53" s="2">
        <v>460</v>
      </c>
      <c r="S53" s="2">
        <v>344300</v>
      </c>
      <c r="T53" s="2">
        <v>22732000</v>
      </c>
      <c r="U53" s="2">
        <v>29</v>
      </c>
      <c r="V53" s="2">
        <v>195</v>
      </c>
      <c r="W53" s="2">
        <v>0</v>
      </c>
      <c r="X53" s="2">
        <v>409</v>
      </c>
      <c r="Y53" s="2">
        <v>65</v>
      </c>
      <c r="Z53" s="2">
        <v>204</v>
      </c>
      <c r="AA53" s="9">
        <f t="shared" si="2"/>
        <v>10746</v>
      </c>
      <c r="AB53" s="9">
        <f t="shared" si="3"/>
        <v>2134</v>
      </c>
      <c r="AC53" s="9">
        <f t="shared" si="4"/>
        <v>594</v>
      </c>
      <c r="AD53" s="9">
        <f t="shared" si="5"/>
        <v>460</v>
      </c>
      <c r="AE53" s="44">
        <f t="shared" si="6"/>
        <v>1.7204836262687943E-5</v>
      </c>
      <c r="AF53" s="9">
        <f t="shared" si="7"/>
        <v>214</v>
      </c>
      <c r="AG53" s="9">
        <f t="shared" si="0"/>
        <v>269</v>
      </c>
      <c r="AH53" s="44">
        <f t="shared" si="8"/>
        <v>2.568543298674388E-5</v>
      </c>
      <c r="AI53">
        <f>AA53/'Totals and Drop Down Lists'!W$6*Inputs!E$37</f>
        <v>9748.1308152324073</v>
      </c>
      <c r="AJ53">
        <f>AB53/'Totals and Drop Down Lists'!X$6*Inputs!F$37</f>
        <v>7021.6862480032623</v>
      </c>
      <c r="AK53">
        <f>AC53/'Totals and Drop Down Lists'!Y$6*Inputs!G$37</f>
        <v>3915.8486450716205</v>
      </c>
      <c r="AL53">
        <f>AD53/'Totals and Drop Down Lists'!Z$6*Inputs!H$37</f>
        <v>3688.0505841971885</v>
      </c>
      <c r="AM53">
        <f>AE53/'Totals and Drop Down Lists'!AA$6*Inputs!I$37</f>
        <v>2141.8188893647061</v>
      </c>
      <c r="AN53">
        <f>AF53/'Totals and Drop Down Lists'!AB$6*Inputs!J$37</f>
        <v>4270.7323320337746</v>
      </c>
      <c r="AO53">
        <f>AG53/'Totals and Drop Down Lists'!AC$6*Inputs!K$37</f>
        <v>5009.7419921756455</v>
      </c>
      <c r="AP53">
        <f>AH53/'Totals and Drop Down Lists'!AD$6*Inputs!L$37</f>
        <v>6044.5506086737832</v>
      </c>
      <c r="AQ53">
        <f>IF(OR($D53="51",$D53="52",$D53="61"),(AA53/'Totals and Drop Down Lists'!W$4)*Inputs!E$38,0)</f>
        <v>0</v>
      </c>
      <c r="AR53">
        <f>IF(OR($D53="51",$D53="52",$D53="61"),(AB53/'Totals and Drop Down Lists'!X$4)*Inputs!F$38,0)</f>
        <v>0</v>
      </c>
      <c r="AS53">
        <f>IF(OR($D53="51",$D53="52",$D53="61"),(AC53/'Totals and Drop Down Lists'!Y$4)*Inputs!G$38,0)</f>
        <v>0</v>
      </c>
      <c r="AT53">
        <f>IF(OR($D53="51",$D53="52",$D53="61"),(AD53/'Totals and Drop Down Lists'!Z$4)*Inputs!H$38,0)</f>
        <v>0</v>
      </c>
      <c r="AU53">
        <f>IF(OR($D53="51",$D53="52",$D53="61"),(AE53/'Totals and Drop Down Lists'!AA$4)*Inputs!I$38,0)</f>
        <v>0</v>
      </c>
      <c r="AV53">
        <f>IF(OR($D53="51",$D53="52",$D53="61"),(AF53/'Totals and Drop Down Lists'!AB$4)*Inputs!J$38,0)</f>
        <v>0</v>
      </c>
      <c r="AW53">
        <f>IF(OR($D53="51",$D53="52",$D53="61"),(AG53/'Totals and Drop Down Lists'!AC$4)*Inputs!K$38,0)</f>
        <v>0</v>
      </c>
      <c r="AX53">
        <f>IF(OR($D53="51",$D53="52",$D53="61"),(AH53/'Totals and Drop Down Lists'!AD$4)*Inputs!L$38,0)</f>
        <v>0</v>
      </c>
      <c r="AY53">
        <f>IF(OR($D53="51",$D53="52",$D53="61"),0,(AA53/'Totals and Drop Down Lists'!W$5)*Inputs!E$39)</f>
        <v>0</v>
      </c>
      <c r="AZ53">
        <f>IF(OR($D53="51",$D53="52",$D53="61"),0,(AB53/'Totals and Drop Down Lists'!X$5)*Inputs!F$39)</f>
        <v>0</v>
      </c>
      <c r="BA53">
        <f>IF(OR($D53="51",$D53="52",$D53="61"),0,(AC53/'Totals and Drop Down Lists'!Y$5)*Inputs!G$39)</f>
        <v>0</v>
      </c>
      <c r="BB53">
        <f>IF(OR($D53="51",$D53="52",$D53="61"),0,(AD53/'Totals and Drop Down Lists'!Z$5)*Inputs!H$39)</f>
        <v>0</v>
      </c>
      <c r="BC53">
        <f>IF(OR($D53="51",$D53="52",$D53="61"),0,(AE53/'Totals and Drop Down Lists'!AA$5)*Inputs!I$39)</f>
        <v>0</v>
      </c>
      <c r="BD53">
        <f>IF(OR($D53="51",$D53="52",$D53="61"),0,(AF53/'Totals and Drop Down Lists'!AB$5)*Inputs!J$39)</f>
        <v>0</v>
      </c>
      <c r="BE53">
        <f>IF(OR($D53="51",$D53="52",$D53="61"),0,(AG53/'Totals and Drop Down Lists'!AC$5)*Inputs!K$39)</f>
        <v>0</v>
      </c>
      <c r="BF53">
        <f>IF(OR($D53="51",$D53="52",$D53="61"),0,(AH53/'Totals and Drop Down Lists'!AD$5)*Inputs!L$39)</f>
        <v>0</v>
      </c>
      <c r="BG53" s="10">
        <f t="shared" si="1"/>
        <v>41840.560114752385</v>
      </c>
    </row>
    <row r="54" spans="1:59" ht="28.8">
      <c r="A54" s="1" t="s">
        <v>7331</v>
      </c>
      <c r="B54" s="1" t="s">
        <v>3718</v>
      </c>
      <c r="C54" s="1" t="s">
        <v>2018</v>
      </c>
      <c r="D54" s="1" t="s">
        <v>25</v>
      </c>
      <c r="E54" s="1" t="s">
        <v>3725</v>
      </c>
      <c r="F54" s="2">
        <v>79895</v>
      </c>
      <c r="G54" s="2">
        <v>520</v>
      </c>
      <c r="H54" s="2">
        <v>98</v>
      </c>
      <c r="I54" s="2">
        <v>9930</v>
      </c>
      <c r="J54" s="2">
        <v>28324</v>
      </c>
      <c r="K54" s="2">
        <v>6927</v>
      </c>
      <c r="L54" s="2">
        <v>157</v>
      </c>
      <c r="M54" s="2">
        <v>117</v>
      </c>
      <c r="N54" s="2">
        <v>0</v>
      </c>
      <c r="O54" s="2">
        <v>159</v>
      </c>
      <c r="P54" s="2">
        <v>30</v>
      </c>
      <c r="Q54" s="2">
        <v>0</v>
      </c>
      <c r="R54" s="2">
        <v>1428</v>
      </c>
      <c r="S54" s="2">
        <v>4825200</v>
      </c>
      <c r="T54" s="2">
        <v>272607300</v>
      </c>
      <c r="U54" s="2">
        <v>511</v>
      </c>
      <c r="V54" s="2">
        <v>543</v>
      </c>
      <c r="W54" s="2">
        <v>0</v>
      </c>
      <c r="X54" s="2">
        <v>1324</v>
      </c>
      <c r="Y54" s="2">
        <v>229</v>
      </c>
      <c r="Z54" s="2">
        <v>750</v>
      </c>
      <c r="AA54" s="9">
        <f t="shared" si="2"/>
        <v>79895</v>
      </c>
      <c r="AB54" s="9">
        <f t="shared" si="3"/>
        <v>9312</v>
      </c>
      <c r="AC54" s="9">
        <f t="shared" si="4"/>
        <v>1891</v>
      </c>
      <c r="AD54" s="9">
        <f t="shared" si="5"/>
        <v>1428</v>
      </c>
      <c r="AE54" s="44">
        <f t="shared" si="6"/>
        <v>1.1831275722205462E-4</v>
      </c>
      <c r="AF54" s="9">
        <f t="shared" si="7"/>
        <v>781</v>
      </c>
      <c r="AG54" s="9">
        <f t="shared" si="0"/>
        <v>979</v>
      </c>
      <c r="AH54" s="44">
        <f t="shared" si="8"/>
        <v>8.9089060700817176E-5</v>
      </c>
      <c r="AI54">
        <f>AA54/'Totals and Drop Down Lists'!W$6*Inputs!E$37</f>
        <v>72475.982829238157</v>
      </c>
      <c r="AJ54">
        <f>AB54/'Totals and Drop Down Lists'!X$6*Inputs!F$37</f>
        <v>30640.085445832417</v>
      </c>
      <c r="AK54">
        <f>AC54/'Totals and Drop Down Lists'!Y$6*Inputs!G$37</f>
        <v>12466.110753923289</v>
      </c>
      <c r="AL54">
        <f>AD54/'Totals and Drop Down Lists'!Z$6*Inputs!H$37</f>
        <v>11448.991813551273</v>
      </c>
      <c r="AM54">
        <f>AE54/'Totals and Drop Down Lists'!AA$6*Inputs!I$37</f>
        <v>14728.678285684964</v>
      </c>
      <c r="AN54">
        <f>AF54/'Totals and Drop Down Lists'!AB$6*Inputs!J$37</f>
        <v>15586.177342609244</v>
      </c>
      <c r="AO54">
        <f>AG54/'Totals and Drop Down Lists'!AC$6*Inputs!K$37</f>
        <v>18232.481079330697</v>
      </c>
      <c r="AP54">
        <f>AH54/'Totals and Drop Down Lists'!AD$6*Inputs!L$37</f>
        <v>20965.320552050609</v>
      </c>
      <c r="AQ54">
        <f>IF(OR($D54="51",$D54="52",$D54="61"),(AA54/'Totals and Drop Down Lists'!W$4)*Inputs!E$38,0)</f>
        <v>0</v>
      </c>
      <c r="AR54">
        <f>IF(OR($D54="51",$D54="52",$D54="61"),(AB54/'Totals and Drop Down Lists'!X$4)*Inputs!F$38,0)</f>
        <v>0</v>
      </c>
      <c r="AS54">
        <f>IF(OR($D54="51",$D54="52",$D54="61"),(AC54/'Totals and Drop Down Lists'!Y$4)*Inputs!G$38,0)</f>
        <v>0</v>
      </c>
      <c r="AT54">
        <f>IF(OR($D54="51",$D54="52",$D54="61"),(AD54/'Totals and Drop Down Lists'!Z$4)*Inputs!H$38,0)</f>
        <v>0</v>
      </c>
      <c r="AU54">
        <f>IF(OR($D54="51",$D54="52",$D54="61"),(AE54/'Totals and Drop Down Lists'!AA$4)*Inputs!I$38,0)</f>
        <v>0</v>
      </c>
      <c r="AV54">
        <f>IF(OR($D54="51",$D54="52",$D54="61"),(AF54/'Totals and Drop Down Lists'!AB$4)*Inputs!J$38,0)</f>
        <v>0</v>
      </c>
      <c r="AW54">
        <f>IF(OR($D54="51",$D54="52",$D54="61"),(AG54/'Totals and Drop Down Lists'!AC$4)*Inputs!K$38,0)</f>
        <v>0</v>
      </c>
      <c r="AX54">
        <f>IF(OR($D54="51",$D54="52",$D54="61"),(AH54/'Totals and Drop Down Lists'!AD$4)*Inputs!L$38,0)</f>
        <v>0</v>
      </c>
      <c r="AY54">
        <f>IF(OR($D54="51",$D54="52",$D54="61"),0,(AA54/'Totals and Drop Down Lists'!W$5)*Inputs!E$39)</f>
        <v>0</v>
      </c>
      <c r="AZ54">
        <f>IF(OR($D54="51",$D54="52",$D54="61"),0,(AB54/'Totals and Drop Down Lists'!X$5)*Inputs!F$39)</f>
        <v>0</v>
      </c>
      <c r="BA54">
        <f>IF(OR($D54="51",$D54="52",$D54="61"),0,(AC54/'Totals and Drop Down Lists'!Y$5)*Inputs!G$39)</f>
        <v>0</v>
      </c>
      <c r="BB54">
        <f>IF(OR($D54="51",$D54="52",$D54="61"),0,(AD54/'Totals and Drop Down Lists'!Z$5)*Inputs!H$39)</f>
        <v>0</v>
      </c>
      <c r="BC54">
        <f>IF(OR($D54="51",$D54="52",$D54="61"),0,(AE54/'Totals and Drop Down Lists'!AA$5)*Inputs!I$39)</f>
        <v>0</v>
      </c>
      <c r="BD54">
        <f>IF(OR($D54="51",$D54="52",$D54="61"),0,(AF54/'Totals and Drop Down Lists'!AB$5)*Inputs!J$39)</f>
        <v>0</v>
      </c>
      <c r="BE54">
        <f>IF(OR($D54="51",$D54="52",$D54="61"),0,(AG54/'Totals and Drop Down Lists'!AC$5)*Inputs!K$39)</f>
        <v>0</v>
      </c>
      <c r="BF54">
        <f>IF(OR($D54="51",$D54="52",$D54="61"),0,(AH54/'Totals and Drop Down Lists'!AD$5)*Inputs!L$39)</f>
        <v>0</v>
      </c>
      <c r="BG54" s="10">
        <f t="shared" si="1"/>
        <v>196543.82810222064</v>
      </c>
    </row>
    <row r="55" spans="1:59" ht="28.8">
      <c r="A55" s="1" t="s">
        <v>7331</v>
      </c>
      <c r="B55" s="1" t="s">
        <v>3718</v>
      </c>
      <c r="C55" s="1" t="s">
        <v>1658</v>
      </c>
      <c r="D55" s="1" t="s">
        <v>25</v>
      </c>
      <c r="E55" s="1" t="s">
        <v>3726</v>
      </c>
      <c r="F55" s="2">
        <v>11086</v>
      </c>
      <c r="G55" s="2">
        <v>58</v>
      </c>
      <c r="H55" s="2">
        <v>0</v>
      </c>
      <c r="I55" s="2">
        <v>2937</v>
      </c>
      <c r="J55" s="2">
        <v>4212</v>
      </c>
      <c r="K55" s="2">
        <v>1056</v>
      </c>
      <c r="L55" s="2">
        <v>55</v>
      </c>
      <c r="M55" s="2">
        <v>0</v>
      </c>
      <c r="N55" s="2">
        <v>0</v>
      </c>
      <c r="O55" s="2">
        <v>47</v>
      </c>
      <c r="P55" s="2">
        <v>3</v>
      </c>
      <c r="Q55" s="2">
        <v>68</v>
      </c>
      <c r="R55" s="2">
        <v>217</v>
      </c>
      <c r="S55" s="2">
        <v>373400</v>
      </c>
      <c r="T55" s="2">
        <v>26897000</v>
      </c>
      <c r="U55" s="2">
        <v>142</v>
      </c>
      <c r="V55" s="2">
        <v>232</v>
      </c>
      <c r="W55" s="2">
        <v>15</v>
      </c>
      <c r="X55" s="2">
        <v>449</v>
      </c>
      <c r="Y55" s="2">
        <v>63</v>
      </c>
      <c r="Z55" s="2">
        <v>144</v>
      </c>
      <c r="AA55" s="9">
        <f t="shared" si="2"/>
        <v>11086</v>
      </c>
      <c r="AB55" s="9">
        <f t="shared" si="3"/>
        <v>2879</v>
      </c>
      <c r="AC55" s="9">
        <f t="shared" si="4"/>
        <v>390</v>
      </c>
      <c r="AD55" s="9">
        <f t="shared" si="5"/>
        <v>217</v>
      </c>
      <c r="AE55" s="44">
        <f t="shared" si="6"/>
        <v>1.8489929694930167E-5</v>
      </c>
      <c r="AF55" s="9">
        <f t="shared" si="7"/>
        <v>202</v>
      </c>
      <c r="AG55" s="9">
        <f t="shared" si="0"/>
        <v>207</v>
      </c>
      <c r="AH55" s="44">
        <f t="shared" si="8"/>
        <v>1.9310654223669843E-5</v>
      </c>
      <c r="AI55">
        <f>AA55/'Totals and Drop Down Lists'!W$6*Inputs!E$37</f>
        <v>10056.558553663359</v>
      </c>
      <c r="AJ55">
        <f>AB55/'Totals and Drop Down Lists'!X$6*Inputs!F$37</f>
        <v>9473.0246991571657</v>
      </c>
      <c r="AK55">
        <f>AC55/'Totals and Drop Down Lists'!Y$6*Inputs!G$37</f>
        <v>2571.0117366631853</v>
      </c>
      <c r="AL55">
        <f>AD55/'Totals and Drop Down Lists'!Z$6*Inputs!H$37</f>
        <v>1739.7977755886739</v>
      </c>
      <c r="AM55">
        <f>AE55/'Totals and Drop Down Lists'!AA$6*Inputs!I$37</f>
        <v>2301.79933589439</v>
      </c>
      <c r="AN55">
        <f>AF55/'Totals and Drop Down Lists'!AB$6*Inputs!J$37</f>
        <v>4031.2520143496381</v>
      </c>
      <c r="AO55">
        <f>AG55/'Totals and Drop Down Lists'!AC$6*Inputs!K$37</f>
        <v>3855.0802690719652</v>
      </c>
      <c r="AP55">
        <f>AH55/'Totals and Drop Down Lists'!AD$6*Inputs!L$37</f>
        <v>4544.3745021473178</v>
      </c>
      <c r="AQ55">
        <f>IF(OR($D55="51",$D55="52",$D55="61"),(AA55/'Totals and Drop Down Lists'!W$4)*Inputs!E$38,0)</f>
        <v>0</v>
      </c>
      <c r="AR55">
        <f>IF(OR($D55="51",$D55="52",$D55="61"),(AB55/'Totals and Drop Down Lists'!X$4)*Inputs!F$38,0)</f>
        <v>0</v>
      </c>
      <c r="AS55">
        <f>IF(OR($D55="51",$D55="52",$D55="61"),(AC55/'Totals and Drop Down Lists'!Y$4)*Inputs!G$38,0)</f>
        <v>0</v>
      </c>
      <c r="AT55">
        <f>IF(OR($D55="51",$D55="52",$D55="61"),(AD55/'Totals and Drop Down Lists'!Z$4)*Inputs!H$38,0)</f>
        <v>0</v>
      </c>
      <c r="AU55">
        <f>IF(OR($D55="51",$D55="52",$D55="61"),(AE55/'Totals and Drop Down Lists'!AA$4)*Inputs!I$38,0)</f>
        <v>0</v>
      </c>
      <c r="AV55">
        <f>IF(OR($D55="51",$D55="52",$D55="61"),(AF55/'Totals and Drop Down Lists'!AB$4)*Inputs!J$38,0)</f>
        <v>0</v>
      </c>
      <c r="AW55">
        <f>IF(OR($D55="51",$D55="52",$D55="61"),(AG55/'Totals and Drop Down Lists'!AC$4)*Inputs!K$38,0)</f>
        <v>0</v>
      </c>
      <c r="AX55">
        <f>IF(OR($D55="51",$D55="52",$D55="61"),(AH55/'Totals and Drop Down Lists'!AD$4)*Inputs!L$38,0)</f>
        <v>0</v>
      </c>
      <c r="AY55">
        <f>IF(OR($D55="51",$D55="52",$D55="61"),0,(AA55/'Totals and Drop Down Lists'!W$5)*Inputs!E$39)</f>
        <v>0</v>
      </c>
      <c r="AZ55">
        <f>IF(OR($D55="51",$D55="52",$D55="61"),0,(AB55/'Totals and Drop Down Lists'!X$5)*Inputs!F$39)</f>
        <v>0</v>
      </c>
      <c r="BA55">
        <f>IF(OR($D55="51",$D55="52",$D55="61"),0,(AC55/'Totals and Drop Down Lists'!Y$5)*Inputs!G$39)</f>
        <v>0</v>
      </c>
      <c r="BB55">
        <f>IF(OR($D55="51",$D55="52",$D55="61"),0,(AD55/'Totals and Drop Down Lists'!Z$5)*Inputs!H$39)</f>
        <v>0</v>
      </c>
      <c r="BC55">
        <f>IF(OR($D55="51",$D55="52",$D55="61"),0,(AE55/'Totals and Drop Down Lists'!AA$5)*Inputs!I$39)</f>
        <v>0</v>
      </c>
      <c r="BD55">
        <f>IF(OR($D55="51",$D55="52",$D55="61"),0,(AF55/'Totals and Drop Down Lists'!AB$5)*Inputs!J$39)</f>
        <v>0</v>
      </c>
      <c r="BE55">
        <f>IF(OR($D55="51",$D55="52",$D55="61"),0,(AG55/'Totals and Drop Down Lists'!AC$5)*Inputs!K$39)</f>
        <v>0</v>
      </c>
      <c r="BF55">
        <f>IF(OR($D55="51",$D55="52",$D55="61"),0,(AH55/'Totals and Drop Down Lists'!AD$5)*Inputs!L$39)</f>
        <v>0</v>
      </c>
      <c r="BG55" s="10">
        <f t="shared" si="1"/>
        <v>38572.898886535695</v>
      </c>
    </row>
    <row r="56" spans="1:59" ht="28.8">
      <c r="A56" s="1" t="s">
        <v>7331</v>
      </c>
      <c r="B56" s="1" t="s">
        <v>3718</v>
      </c>
      <c r="C56" s="1" t="s">
        <v>314</v>
      </c>
      <c r="D56" s="1" t="s">
        <v>58</v>
      </c>
      <c r="E56" s="1" t="s">
        <v>3727</v>
      </c>
      <c r="F56" s="2">
        <v>24220</v>
      </c>
      <c r="G56" s="2">
        <v>65</v>
      </c>
      <c r="H56" s="2">
        <v>0</v>
      </c>
      <c r="I56" s="2">
        <v>2081</v>
      </c>
      <c r="J56" s="2">
        <v>8861</v>
      </c>
      <c r="K56" s="2">
        <v>1414</v>
      </c>
      <c r="L56" s="2">
        <v>50</v>
      </c>
      <c r="M56" s="2">
        <v>0</v>
      </c>
      <c r="N56" s="2">
        <v>15</v>
      </c>
      <c r="O56" s="2">
        <v>22</v>
      </c>
      <c r="P56" s="2">
        <v>0</v>
      </c>
      <c r="Q56" s="2">
        <v>0</v>
      </c>
      <c r="R56" s="2">
        <v>440</v>
      </c>
      <c r="S56" s="2">
        <v>843700</v>
      </c>
      <c r="T56" s="2">
        <v>63364200</v>
      </c>
      <c r="U56" s="2">
        <v>104</v>
      </c>
      <c r="V56" s="2">
        <v>85</v>
      </c>
      <c r="W56" s="2">
        <v>30</v>
      </c>
      <c r="X56" s="2">
        <v>275</v>
      </c>
      <c r="Y56" s="2">
        <v>0</v>
      </c>
      <c r="Z56" s="2">
        <v>204</v>
      </c>
      <c r="AA56" s="9">
        <f t="shared" si="2"/>
        <v>24220</v>
      </c>
      <c r="AB56" s="9">
        <f t="shared" si="3"/>
        <v>2016</v>
      </c>
      <c r="AC56" s="9">
        <f t="shared" si="4"/>
        <v>527</v>
      </c>
      <c r="AD56" s="9">
        <f t="shared" si="5"/>
        <v>440</v>
      </c>
      <c r="AE56" s="44">
        <f t="shared" si="6"/>
        <v>1.5758390863539692E-5</v>
      </c>
      <c r="AF56" s="9">
        <f t="shared" si="7"/>
        <v>160</v>
      </c>
      <c r="AG56" s="9">
        <f t="shared" si="0"/>
        <v>204</v>
      </c>
      <c r="AH56" s="44">
        <f t="shared" si="8"/>
        <v>1.2112894276412061E-5</v>
      </c>
      <c r="AI56">
        <f>AA56/'Totals and Drop Down Lists'!W$6*Inputs!E$37</f>
        <v>21970.940661169636</v>
      </c>
      <c r="AJ56">
        <f>AB56/'Totals and Drop Down Lists'!X$6*Inputs!F$37</f>
        <v>6633.4205604379458</v>
      </c>
      <c r="AK56">
        <f>AC56/'Totals and Drop Down Lists'!Y$6*Inputs!G$37</f>
        <v>3474.162013388458</v>
      </c>
      <c r="AL56">
        <f>AD56/'Totals and Drop Down Lists'!Z$6*Inputs!H$37</f>
        <v>3527.7005587973108</v>
      </c>
      <c r="AM56">
        <f>AE56/'Totals and Drop Down Lists'!AA$6*Inputs!I$37</f>
        <v>1961.7518412958404</v>
      </c>
      <c r="AN56">
        <f>AF56/'Totals and Drop Down Lists'!AB$6*Inputs!J$37</f>
        <v>3193.0709024551588</v>
      </c>
      <c r="AO56">
        <f>AG56/'Totals and Drop Down Lists'!AC$6*Inputs!K$37</f>
        <v>3799.2095405346904</v>
      </c>
      <c r="AP56">
        <f>AH56/'Totals and Drop Down Lists'!AD$6*Inputs!L$37</f>
        <v>2850.5263083972391</v>
      </c>
      <c r="AQ56">
        <f>IF(OR($D56="51",$D56="52",$D56="61"),(AA56/'Totals and Drop Down Lists'!W$4)*Inputs!E$38,0)</f>
        <v>0</v>
      </c>
      <c r="AR56">
        <f>IF(OR($D56="51",$D56="52",$D56="61"),(AB56/'Totals and Drop Down Lists'!X$4)*Inputs!F$38,0)</f>
        <v>0</v>
      </c>
      <c r="AS56">
        <f>IF(OR($D56="51",$D56="52",$D56="61"),(AC56/'Totals and Drop Down Lists'!Y$4)*Inputs!G$38,0)</f>
        <v>0</v>
      </c>
      <c r="AT56">
        <f>IF(OR($D56="51",$D56="52",$D56="61"),(AD56/'Totals and Drop Down Lists'!Z$4)*Inputs!H$38,0)</f>
        <v>0</v>
      </c>
      <c r="AU56">
        <f>IF(OR($D56="51",$D56="52",$D56="61"),(AE56/'Totals and Drop Down Lists'!AA$4)*Inputs!I$38,0)</f>
        <v>0</v>
      </c>
      <c r="AV56">
        <f>IF(OR($D56="51",$D56="52",$D56="61"),(AF56/'Totals and Drop Down Lists'!AB$4)*Inputs!J$38,0)</f>
        <v>0</v>
      </c>
      <c r="AW56">
        <f>IF(OR($D56="51",$D56="52",$D56="61"),(AG56/'Totals and Drop Down Lists'!AC$4)*Inputs!K$38,0)</f>
        <v>0</v>
      </c>
      <c r="AX56">
        <f>IF(OR($D56="51",$D56="52",$D56="61"),(AH56/'Totals and Drop Down Lists'!AD$4)*Inputs!L$38,0)</f>
        <v>0</v>
      </c>
      <c r="AY56">
        <f>IF(OR($D56="51",$D56="52",$D56="61"),0,(AA56/'Totals and Drop Down Lists'!W$5)*Inputs!E$39)</f>
        <v>0</v>
      </c>
      <c r="AZ56">
        <f>IF(OR($D56="51",$D56="52",$D56="61"),0,(AB56/'Totals and Drop Down Lists'!X$5)*Inputs!F$39)</f>
        <v>0</v>
      </c>
      <c r="BA56">
        <f>IF(OR($D56="51",$D56="52",$D56="61"),0,(AC56/'Totals and Drop Down Lists'!Y$5)*Inputs!G$39)</f>
        <v>0</v>
      </c>
      <c r="BB56">
        <f>IF(OR($D56="51",$D56="52",$D56="61"),0,(AD56/'Totals and Drop Down Lists'!Z$5)*Inputs!H$39)</f>
        <v>0</v>
      </c>
      <c r="BC56">
        <f>IF(OR($D56="51",$D56="52",$D56="61"),0,(AE56/'Totals and Drop Down Lists'!AA$5)*Inputs!I$39)</f>
        <v>0</v>
      </c>
      <c r="BD56">
        <f>IF(OR($D56="51",$D56="52",$D56="61"),0,(AF56/'Totals and Drop Down Lists'!AB$5)*Inputs!J$39)</f>
        <v>0</v>
      </c>
      <c r="BE56">
        <f>IF(OR($D56="51",$D56="52",$D56="61"),0,(AG56/'Totals and Drop Down Lists'!AC$5)*Inputs!K$39)</f>
        <v>0</v>
      </c>
      <c r="BF56">
        <f>IF(OR($D56="51",$D56="52",$D56="61"),0,(AH56/'Totals and Drop Down Lists'!AD$5)*Inputs!L$39)</f>
        <v>0</v>
      </c>
      <c r="BG56" s="10">
        <f t="shared" si="1"/>
        <v>47410.782386476283</v>
      </c>
    </row>
    <row r="57" spans="1:59" ht="28.8">
      <c r="A57" s="1" t="s">
        <v>7332</v>
      </c>
      <c r="B57" s="1" t="s">
        <v>6467</v>
      </c>
      <c r="C57" s="1" t="s">
        <v>6468</v>
      </c>
      <c r="D57" s="1" t="s">
        <v>10</v>
      </c>
      <c r="E57" s="1" t="s">
        <v>6469</v>
      </c>
      <c r="F57" s="2">
        <v>92461</v>
      </c>
      <c r="G57" s="2">
        <v>6075</v>
      </c>
      <c r="H57" s="2">
        <v>739</v>
      </c>
      <c r="I57" s="2">
        <v>21984</v>
      </c>
      <c r="J57" s="2">
        <v>31606</v>
      </c>
      <c r="K57" s="2">
        <v>15775</v>
      </c>
      <c r="L57" s="2">
        <v>48</v>
      </c>
      <c r="M57" s="2">
        <v>20</v>
      </c>
      <c r="N57" s="2">
        <v>0</v>
      </c>
      <c r="O57" s="2">
        <v>388</v>
      </c>
      <c r="P57" s="2">
        <v>54</v>
      </c>
      <c r="Q57" s="2">
        <v>36</v>
      </c>
      <c r="R57" s="2">
        <v>1678</v>
      </c>
      <c r="S57" s="2">
        <v>12252600</v>
      </c>
      <c r="T57" s="2">
        <v>476234400</v>
      </c>
      <c r="U57" s="2">
        <v>2711</v>
      </c>
      <c r="V57" s="2">
        <v>800</v>
      </c>
      <c r="W57" s="2">
        <v>255</v>
      </c>
      <c r="X57" s="2">
        <v>5265</v>
      </c>
      <c r="Y57" s="2">
        <v>260</v>
      </c>
      <c r="Z57" s="2">
        <v>3640</v>
      </c>
      <c r="AA57" s="9">
        <f t="shared" si="2"/>
        <v>92461</v>
      </c>
      <c r="AB57" s="9">
        <f t="shared" si="3"/>
        <v>15170</v>
      </c>
      <c r="AC57" s="9">
        <f t="shared" si="4"/>
        <v>2224</v>
      </c>
      <c r="AD57" s="9">
        <f t="shared" si="5"/>
        <v>1678</v>
      </c>
      <c r="AE57" s="44">
        <f t="shared" si="6"/>
        <v>5.4987628009113098E-4</v>
      </c>
      <c r="AF57" s="9">
        <f t="shared" si="7"/>
        <v>4210</v>
      </c>
      <c r="AG57" s="9">
        <f t="shared" si="0"/>
        <v>3900</v>
      </c>
      <c r="AH57" s="44">
        <f t="shared" si="8"/>
        <v>7.2429506390555914E-4</v>
      </c>
      <c r="AI57">
        <f>AA57/'Totals and Drop Down Lists'!W$6*Inputs!E$37</f>
        <v>83875.109185483292</v>
      </c>
      <c r="AJ57">
        <f>AB57/'Totals and Drop Down Lists'!X$6*Inputs!F$37</f>
        <v>49915.173562422438</v>
      </c>
      <c r="AK57">
        <f>AC57/'Totals and Drop Down Lists'!Y$6*Inputs!G$37</f>
        <v>14661.35923676647</v>
      </c>
      <c r="AL57">
        <f>AD57/'Totals and Drop Down Lists'!Z$6*Inputs!H$37</f>
        <v>13453.367131049747</v>
      </c>
      <c r="AM57">
        <f>AE57/'Totals and Drop Down Lists'!AA$6*Inputs!I$37</f>
        <v>68453.740886039828</v>
      </c>
      <c r="AN57">
        <f>AF57/'Totals and Drop Down Lists'!AB$6*Inputs!J$37</f>
        <v>84017.678120851357</v>
      </c>
      <c r="AO57">
        <f>AG57/'Totals and Drop Down Lists'!AC$6*Inputs!K$37</f>
        <v>72631.947098457313</v>
      </c>
      <c r="AP57">
        <f>AH57/'Totals and Drop Down Lists'!AD$6*Inputs!L$37</f>
        <v>170448.29151407519</v>
      </c>
      <c r="AQ57">
        <f>IF(OR($D57="51",$D57="52",$D57="61"),(AA57/'Totals and Drop Down Lists'!W$4)*Inputs!E$38,0)</f>
        <v>0</v>
      </c>
      <c r="AR57">
        <f>IF(OR($D57="51",$D57="52",$D57="61"),(AB57/'Totals and Drop Down Lists'!X$4)*Inputs!F$38,0)</f>
        <v>0</v>
      </c>
      <c r="AS57">
        <f>IF(OR($D57="51",$D57="52",$D57="61"),(AC57/'Totals and Drop Down Lists'!Y$4)*Inputs!G$38,0)</f>
        <v>0</v>
      </c>
      <c r="AT57">
        <f>IF(OR($D57="51",$D57="52",$D57="61"),(AD57/'Totals and Drop Down Lists'!Z$4)*Inputs!H$38,0)</f>
        <v>0</v>
      </c>
      <c r="AU57">
        <f>IF(OR($D57="51",$D57="52",$D57="61"),(AE57/'Totals and Drop Down Lists'!AA$4)*Inputs!I$38,0)</f>
        <v>0</v>
      </c>
      <c r="AV57">
        <f>IF(OR($D57="51",$D57="52",$D57="61"),(AF57/'Totals and Drop Down Lists'!AB$4)*Inputs!J$38,0)</f>
        <v>0</v>
      </c>
      <c r="AW57">
        <f>IF(OR($D57="51",$D57="52",$D57="61"),(AG57/'Totals and Drop Down Lists'!AC$4)*Inputs!K$38,0)</f>
        <v>0</v>
      </c>
      <c r="AX57">
        <f>IF(OR($D57="51",$D57="52",$D57="61"),(AH57/'Totals and Drop Down Lists'!AD$4)*Inputs!L$38,0)</f>
        <v>0</v>
      </c>
      <c r="AY57">
        <f>IF(OR($D57="51",$D57="52",$D57="61"),0,(AA57/'Totals and Drop Down Lists'!W$5)*Inputs!E$39)</f>
        <v>0</v>
      </c>
      <c r="AZ57">
        <f>IF(OR($D57="51",$D57="52",$D57="61"),0,(AB57/'Totals and Drop Down Lists'!X$5)*Inputs!F$39)</f>
        <v>0</v>
      </c>
      <c r="BA57">
        <f>IF(OR($D57="51",$D57="52",$D57="61"),0,(AC57/'Totals and Drop Down Lists'!Y$5)*Inputs!G$39)</f>
        <v>0</v>
      </c>
      <c r="BB57">
        <f>IF(OR($D57="51",$D57="52",$D57="61"),0,(AD57/'Totals and Drop Down Lists'!Z$5)*Inputs!H$39)</f>
        <v>0</v>
      </c>
      <c r="BC57">
        <f>IF(OR($D57="51",$D57="52",$D57="61"),0,(AE57/'Totals and Drop Down Lists'!AA$5)*Inputs!I$39)</f>
        <v>0</v>
      </c>
      <c r="BD57">
        <f>IF(OR($D57="51",$D57="52",$D57="61"),0,(AF57/'Totals and Drop Down Lists'!AB$5)*Inputs!J$39)</f>
        <v>0</v>
      </c>
      <c r="BE57">
        <f>IF(OR($D57="51",$D57="52",$D57="61"),0,(AG57/'Totals and Drop Down Lists'!AC$5)*Inputs!K$39)</f>
        <v>0</v>
      </c>
      <c r="BF57">
        <f>IF(OR($D57="51",$D57="52",$D57="61"),0,(AH57/'Totals and Drop Down Lists'!AD$5)*Inputs!L$39)</f>
        <v>0</v>
      </c>
      <c r="BG57" s="10">
        <f t="shared" si="1"/>
        <v>557456.66673514561</v>
      </c>
    </row>
    <row r="58" spans="1:59" ht="28.8">
      <c r="A58" s="1" t="s">
        <v>7332</v>
      </c>
      <c r="B58" s="1" t="s">
        <v>6467</v>
      </c>
      <c r="C58" s="1" t="s">
        <v>6470</v>
      </c>
      <c r="D58" s="1" t="s">
        <v>58</v>
      </c>
      <c r="E58" s="1" t="s">
        <v>6471</v>
      </c>
      <c r="F58" s="2">
        <v>104363</v>
      </c>
      <c r="G58" s="2">
        <v>1022</v>
      </c>
      <c r="H58" s="2">
        <v>239</v>
      </c>
      <c r="I58" s="2">
        <v>13309</v>
      </c>
      <c r="J58" s="2">
        <v>36276</v>
      </c>
      <c r="K58" s="2">
        <v>8394</v>
      </c>
      <c r="L58" s="2">
        <v>440</v>
      </c>
      <c r="M58" s="2">
        <v>57</v>
      </c>
      <c r="N58" s="2">
        <v>32</v>
      </c>
      <c r="O58" s="2">
        <v>177</v>
      </c>
      <c r="P58" s="2">
        <v>74</v>
      </c>
      <c r="Q58" s="2">
        <v>20</v>
      </c>
      <c r="R58" s="2">
        <v>1345</v>
      </c>
      <c r="S58" s="2">
        <v>5839300</v>
      </c>
      <c r="T58" s="2">
        <v>322839200</v>
      </c>
      <c r="U58" s="2">
        <v>678</v>
      </c>
      <c r="V58" s="2">
        <v>598</v>
      </c>
      <c r="W58" s="2">
        <v>130</v>
      </c>
      <c r="X58" s="2">
        <v>1777</v>
      </c>
      <c r="Y58" s="2">
        <v>220</v>
      </c>
      <c r="Z58" s="2">
        <v>929</v>
      </c>
      <c r="AA58" s="9">
        <f t="shared" si="2"/>
        <v>104363</v>
      </c>
      <c r="AB58" s="9">
        <f t="shared" si="3"/>
        <v>12048</v>
      </c>
      <c r="AC58" s="9">
        <f t="shared" si="4"/>
        <v>2145</v>
      </c>
      <c r="AD58" s="9">
        <f t="shared" si="5"/>
        <v>1345</v>
      </c>
      <c r="AE58" s="44">
        <f t="shared" si="6"/>
        <v>1.3564828972182302E-4</v>
      </c>
      <c r="AF58" s="9">
        <f t="shared" si="7"/>
        <v>1049</v>
      </c>
      <c r="AG58" s="9">
        <f t="shared" si="0"/>
        <v>1149</v>
      </c>
      <c r="AH58" s="44">
        <f t="shared" si="8"/>
        <v>9.8928332002179613E-5</v>
      </c>
      <c r="AI58">
        <f>AA58/'Totals and Drop Down Lists'!W$6*Inputs!E$37</f>
        <v>94671.894311380951</v>
      </c>
      <c r="AJ58">
        <f>AB58/'Totals and Drop Down Lists'!X$6*Inputs!F$37</f>
        <v>39642.584777855343</v>
      </c>
      <c r="AK58">
        <f>AC58/'Totals and Drop Down Lists'!Y$6*Inputs!G$37</f>
        <v>14140.564551647518</v>
      </c>
      <c r="AL58">
        <f>AD58/'Totals and Drop Down Lists'!Z$6*Inputs!H$37</f>
        <v>10783.539208141781</v>
      </c>
      <c r="AM58">
        <f>AE58/'Totals and Drop Down Lists'!AA$6*Inputs!I$37</f>
        <v>16886.767464698103</v>
      </c>
      <c r="AN58">
        <f>AF58/'Totals and Drop Down Lists'!AB$6*Inputs!J$37</f>
        <v>20934.571104221635</v>
      </c>
      <c r="AO58">
        <f>AG58/'Totals and Drop Down Lists'!AC$6*Inputs!K$37</f>
        <v>21398.489029776269</v>
      </c>
      <c r="AP58">
        <f>AH58/'Totals and Drop Down Lists'!AD$6*Inputs!L$37</f>
        <v>23280.795372516008</v>
      </c>
      <c r="AQ58">
        <f>IF(OR($D58="51",$D58="52",$D58="61"),(AA58/'Totals and Drop Down Lists'!W$4)*Inputs!E$38,0)</f>
        <v>0</v>
      </c>
      <c r="AR58">
        <f>IF(OR($D58="51",$D58="52",$D58="61"),(AB58/'Totals and Drop Down Lists'!X$4)*Inputs!F$38,0)</f>
        <v>0</v>
      </c>
      <c r="AS58">
        <f>IF(OR($D58="51",$D58="52",$D58="61"),(AC58/'Totals and Drop Down Lists'!Y$4)*Inputs!G$38,0)</f>
        <v>0</v>
      </c>
      <c r="AT58">
        <f>IF(OR($D58="51",$D58="52",$D58="61"),(AD58/'Totals and Drop Down Lists'!Z$4)*Inputs!H$38,0)</f>
        <v>0</v>
      </c>
      <c r="AU58">
        <f>IF(OR($D58="51",$D58="52",$D58="61"),(AE58/'Totals and Drop Down Lists'!AA$4)*Inputs!I$38,0)</f>
        <v>0</v>
      </c>
      <c r="AV58">
        <f>IF(OR($D58="51",$D58="52",$D58="61"),(AF58/'Totals and Drop Down Lists'!AB$4)*Inputs!J$38,0)</f>
        <v>0</v>
      </c>
      <c r="AW58">
        <f>IF(OR($D58="51",$D58="52",$D58="61"),(AG58/'Totals and Drop Down Lists'!AC$4)*Inputs!K$38,0)</f>
        <v>0</v>
      </c>
      <c r="AX58">
        <f>IF(OR($D58="51",$D58="52",$D58="61"),(AH58/'Totals and Drop Down Lists'!AD$4)*Inputs!L$38,0)</f>
        <v>0</v>
      </c>
      <c r="AY58">
        <f>IF(OR($D58="51",$D58="52",$D58="61"),0,(AA58/'Totals and Drop Down Lists'!W$5)*Inputs!E$39)</f>
        <v>0</v>
      </c>
      <c r="AZ58">
        <f>IF(OR($D58="51",$D58="52",$D58="61"),0,(AB58/'Totals and Drop Down Lists'!X$5)*Inputs!F$39)</f>
        <v>0</v>
      </c>
      <c r="BA58">
        <f>IF(OR($D58="51",$D58="52",$D58="61"),0,(AC58/'Totals and Drop Down Lists'!Y$5)*Inputs!G$39)</f>
        <v>0</v>
      </c>
      <c r="BB58">
        <f>IF(OR($D58="51",$D58="52",$D58="61"),0,(AD58/'Totals and Drop Down Lists'!Z$5)*Inputs!H$39)</f>
        <v>0</v>
      </c>
      <c r="BC58">
        <f>IF(OR($D58="51",$D58="52",$D58="61"),0,(AE58/'Totals and Drop Down Lists'!AA$5)*Inputs!I$39)</f>
        <v>0</v>
      </c>
      <c r="BD58">
        <f>IF(OR($D58="51",$D58="52",$D58="61"),0,(AF58/'Totals and Drop Down Lists'!AB$5)*Inputs!J$39)</f>
        <v>0</v>
      </c>
      <c r="BE58">
        <f>IF(OR($D58="51",$D58="52",$D58="61"),0,(AG58/'Totals and Drop Down Lists'!AC$5)*Inputs!K$39)</f>
        <v>0</v>
      </c>
      <c r="BF58">
        <f>IF(OR($D58="51",$D58="52",$D58="61"),0,(AH58/'Totals and Drop Down Lists'!AD$5)*Inputs!L$39)</f>
        <v>0</v>
      </c>
      <c r="BG58" s="10">
        <f t="shared" si="1"/>
        <v>241739.20582023764</v>
      </c>
    </row>
    <row r="59" spans="1:59" ht="28.8">
      <c r="A59" s="1" t="s">
        <v>7333</v>
      </c>
      <c r="B59" s="1" t="s">
        <v>17</v>
      </c>
      <c r="C59" s="1" t="s">
        <v>18</v>
      </c>
      <c r="D59" s="1" t="s">
        <v>10</v>
      </c>
      <c r="E59" s="1" t="s">
        <v>19</v>
      </c>
      <c r="F59" s="2">
        <v>55404</v>
      </c>
      <c r="G59" s="2">
        <v>9584</v>
      </c>
      <c r="H59" s="2">
        <v>1420</v>
      </c>
      <c r="I59" s="2">
        <v>14798</v>
      </c>
      <c r="J59" s="2">
        <v>21325</v>
      </c>
      <c r="K59" s="2">
        <v>11732</v>
      </c>
      <c r="L59" s="2">
        <v>55</v>
      </c>
      <c r="M59" s="2">
        <v>11</v>
      </c>
      <c r="N59" s="2">
        <v>0</v>
      </c>
      <c r="O59" s="2">
        <v>241</v>
      </c>
      <c r="P59" s="2">
        <v>63</v>
      </c>
      <c r="Q59" s="2">
        <v>9</v>
      </c>
      <c r="R59" s="2">
        <v>309</v>
      </c>
      <c r="S59" s="2">
        <v>9848900</v>
      </c>
      <c r="T59" s="2">
        <v>368771200</v>
      </c>
      <c r="U59" s="2">
        <v>869</v>
      </c>
      <c r="V59" s="2">
        <v>600</v>
      </c>
      <c r="W59" s="2">
        <v>45</v>
      </c>
      <c r="X59" s="2">
        <v>3970</v>
      </c>
      <c r="Y59" s="2">
        <v>185</v>
      </c>
      <c r="Z59" s="2">
        <v>3045</v>
      </c>
      <c r="AA59" s="9">
        <f t="shared" si="2"/>
        <v>55404</v>
      </c>
      <c r="AB59" s="9">
        <f t="shared" si="3"/>
        <v>3794</v>
      </c>
      <c r="AC59" s="9">
        <f t="shared" si="4"/>
        <v>688</v>
      </c>
      <c r="AD59" s="9">
        <f t="shared" si="5"/>
        <v>309</v>
      </c>
      <c r="AE59" s="44">
        <f t="shared" si="6"/>
        <v>4.5076569247417923E-4</v>
      </c>
      <c r="AF59" s="9">
        <f t="shared" si="7"/>
        <v>3325</v>
      </c>
      <c r="AG59" s="9">
        <f t="shared" si="0"/>
        <v>3230</v>
      </c>
      <c r="AH59" s="44">
        <f t="shared" si="8"/>
        <v>6.6120575222774201E-4</v>
      </c>
      <c r="AI59">
        <f>AA59/'Totals and Drop Down Lists'!W$6*Inputs!E$37</f>
        <v>50259.207117730904</v>
      </c>
      <c r="AJ59">
        <f>AB59/'Totals and Drop Down Lists'!X$6*Inputs!F$37</f>
        <v>12483.728971379745</v>
      </c>
      <c r="AK59">
        <f>AC59/'Totals and Drop Down Lists'!Y$6*Inputs!G$37</f>
        <v>4535.5283969853117</v>
      </c>
      <c r="AL59">
        <f>AD59/'Totals and Drop Down Lists'!Z$6*Inputs!H$37</f>
        <v>2477.4078924281116</v>
      </c>
      <c r="AM59">
        <f>AE59/'Totals and Drop Down Lists'!AA$6*Inputs!I$37</f>
        <v>56115.528219965978</v>
      </c>
      <c r="AN59">
        <f>AF59/'Totals and Drop Down Lists'!AB$6*Inputs!J$37</f>
        <v>66356.00469164626</v>
      </c>
      <c r="AO59">
        <f>AG59/'Totals and Drop Down Lists'!AC$6*Inputs!K$37</f>
        <v>60154.151058465926</v>
      </c>
      <c r="AP59">
        <f>AH59/'Totals and Drop Down Lists'!AD$6*Inputs!L$37</f>
        <v>155601.48953492343</v>
      </c>
      <c r="AQ59">
        <f>IF(OR($D59="51",$D59="52",$D59="61"),(AA59/'Totals and Drop Down Lists'!W$4)*Inputs!E$38,0)</f>
        <v>0</v>
      </c>
      <c r="AR59">
        <f>IF(OR($D59="51",$D59="52",$D59="61"),(AB59/'Totals and Drop Down Lists'!X$4)*Inputs!F$38,0)</f>
        <v>0</v>
      </c>
      <c r="AS59">
        <f>IF(OR($D59="51",$D59="52",$D59="61"),(AC59/'Totals and Drop Down Lists'!Y$4)*Inputs!G$38,0)</f>
        <v>0</v>
      </c>
      <c r="AT59">
        <f>IF(OR($D59="51",$D59="52",$D59="61"),(AD59/'Totals and Drop Down Lists'!Z$4)*Inputs!H$38,0)</f>
        <v>0</v>
      </c>
      <c r="AU59">
        <f>IF(OR($D59="51",$D59="52",$D59="61"),(AE59/'Totals and Drop Down Lists'!AA$4)*Inputs!I$38,0)</f>
        <v>0</v>
      </c>
      <c r="AV59">
        <f>IF(OR($D59="51",$D59="52",$D59="61"),(AF59/'Totals and Drop Down Lists'!AB$4)*Inputs!J$38,0)</f>
        <v>0</v>
      </c>
      <c r="AW59">
        <f>IF(OR($D59="51",$D59="52",$D59="61"),(AG59/'Totals and Drop Down Lists'!AC$4)*Inputs!K$38,0)</f>
        <v>0</v>
      </c>
      <c r="AX59">
        <f>IF(OR($D59="51",$D59="52",$D59="61"),(AH59/'Totals and Drop Down Lists'!AD$4)*Inputs!L$38,0)</f>
        <v>0</v>
      </c>
      <c r="AY59">
        <f>IF(OR($D59="51",$D59="52",$D59="61"),0,(AA59/'Totals and Drop Down Lists'!W$5)*Inputs!E$39)</f>
        <v>0</v>
      </c>
      <c r="AZ59">
        <f>IF(OR($D59="51",$D59="52",$D59="61"),0,(AB59/'Totals and Drop Down Lists'!X$5)*Inputs!F$39)</f>
        <v>0</v>
      </c>
      <c r="BA59">
        <f>IF(OR($D59="51",$D59="52",$D59="61"),0,(AC59/'Totals and Drop Down Lists'!Y$5)*Inputs!G$39)</f>
        <v>0</v>
      </c>
      <c r="BB59">
        <f>IF(OR($D59="51",$D59="52",$D59="61"),0,(AD59/'Totals and Drop Down Lists'!Z$5)*Inputs!H$39)</f>
        <v>0</v>
      </c>
      <c r="BC59">
        <f>IF(OR($D59="51",$D59="52",$D59="61"),0,(AE59/'Totals and Drop Down Lists'!AA$5)*Inputs!I$39)</f>
        <v>0</v>
      </c>
      <c r="BD59">
        <f>IF(OR($D59="51",$D59="52",$D59="61"),0,(AF59/'Totals and Drop Down Lists'!AB$5)*Inputs!J$39)</f>
        <v>0</v>
      </c>
      <c r="BE59">
        <f>IF(OR($D59="51",$D59="52",$D59="61"),0,(AG59/'Totals and Drop Down Lists'!AC$5)*Inputs!K$39)</f>
        <v>0</v>
      </c>
      <c r="BF59">
        <f>IF(OR($D59="51",$D59="52",$D59="61"),0,(AH59/'Totals and Drop Down Lists'!AD$5)*Inputs!L$39)</f>
        <v>0</v>
      </c>
      <c r="BG59" s="10">
        <f t="shared" si="1"/>
        <v>407983.04588352563</v>
      </c>
    </row>
    <row r="60" spans="1:59" ht="28.8">
      <c r="A60" s="1" t="s">
        <v>7333</v>
      </c>
      <c r="B60" s="1" t="s">
        <v>17</v>
      </c>
      <c r="C60" s="1" t="s">
        <v>20</v>
      </c>
      <c r="D60" s="1" t="s">
        <v>10</v>
      </c>
      <c r="E60" s="1" t="s">
        <v>21</v>
      </c>
      <c r="F60" s="2">
        <v>66972</v>
      </c>
      <c r="G60" s="2">
        <v>581</v>
      </c>
      <c r="H60" s="2">
        <v>56</v>
      </c>
      <c r="I60" s="2">
        <v>12340</v>
      </c>
      <c r="J60" s="2">
        <v>25803</v>
      </c>
      <c r="K60" s="2">
        <v>10399</v>
      </c>
      <c r="L60" s="2">
        <v>60</v>
      </c>
      <c r="M60" s="2">
        <v>4</v>
      </c>
      <c r="N60" s="2">
        <v>19</v>
      </c>
      <c r="O60" s="2">
        <v>181</v>
      </c>
      <c r="P60" s="2">
        <v>11</v>
      </c>
      <c r="Q60" s="2">
        <v>8</v>
      </c>
      <c r="R60" s="2">
        <v>928</v>
      </c>
      <c r="S60" s="2">
        <v>6853800</v>
      </c>
      <c r="T60" s="2">
        <v>368142800</v>
      </c>
      <c r="U60" s="2">
        <v>914</v>
      </c>
      <c r="V60" s="2">
        <v>765</v>
      </c>
      <c r="W60" s="2">
        <v>70</v>
      </c>
      <c r="X60" s="2">
        <v>2470</v>
      </c>
      <c r="Y60" s="2">
        <v>334</v>
      </c>
      <c r="Z60" s="2">
        <v>1565</v>
      </c>
      <c r="AA60" s="9">
        <f t="shared" si="2"/>
        <v>66972</v>
      </c>
      <c r="AB60" s="9">
        <f t="shared" si="3"/>
        <v>11703</v>
      </c>
      <c r="AC60" s="9">
        <f t="shared" si="4"/>
        <v>1211</v>
      </c>
      <c r="AD60" s="9">
        <f t="shared" si="5"/>
        <v>928</v>
      </c>
      <c r="AE60" s="44">
        <f t="shared" si="6"/>
        <v>2.9269057643721634E-4</v>
      </c>
      <c r="AF60" s="9">
        <f t="shared" si="7"/>
        <v>1635</v>
      </c>
      <c r="AG60" s="9">
        <f t="shared" si="0"/>
        <v>1899</v>
      </c>
      <c r="AH60" s="44">
        <f t="shared" si="8"/>
        <v>2.8477209277556943E-4</v>
      </c>
      <c r="AI60">
        <f>AA60/'Totals and Drop Down Lists'!W$6*Inputs!E$37</f>
        <v>60753.007347640494</v>
      </c>
      <c r="AJ60">
        <f>AB60/'Totals and Drop Down Lists'!X$6*Inputs!F$37</f>
        <v>38507.401199804204</v>
      </c>
      <c r="AK60">
        <f>AC60/'Totals and Drop Down Lists'!Y$6*Inputs!G$37</f>
        <v>7983.3210592285059</v>
      </c>
      <c r="AL60">
        <f>AD60/'Totals and Drop Down Lists'!Z$6*Inputs!H$37</f>
        <v>7440.2411785543291</v>
      </c>
      <c r="AM60">
        <f>AE60/'Totals and Drop Down Lists'!AA$6*Inputs!I$37</f>
        <v>36436.859716695391</v>
      </c>
      <c r="AN60">
        <f>AF60/'Totals and Drop Down Lists'!AB$6*Inputs!J$37</f>
        <v>32629.193284463654</v>
      </c>
      <c r="AO60">
        <f>AG60/'Totals and Drop Down Lists'!AC$6*Inputs!K$37</f>
        <v>35366.171164094987</v>
      </c>
      <c r="AP60">
        <f>AH60/'Totals and Drop Down Lists'!AD$6*Inputs!L$37</f>
        <v>67015.39069278058</v>
      </c>
      <c r="AQ60">
        <f>IF(OR($D60="51",$D60="52",$D60="61"),(AA60/'Totals and Drop Down Lists'!W$4)*Inputs!E$38,0)</f>
        <v>0</v>
      </c>
      <c r="AR60">
        <f>IF(OR($D60="51",$D60="52",$D60="61"),(AB60/'Totals and Drop Down Lists'!X$4)*Inputs!F$38,0)</f>
        <v>0</v>
      </c>
      <c r="AS60">
        <f>IF(OR($D60="51",$D60="52",$D60="61"),(AC60/'Totals and Drop Down Lists'!Y$4)*Inputs!G$38,0)</f>
        <v>0</v>
      </c>
      <c r="AT60">
        <f>IF(OR($D60="51",$D60="52",$D60="61"),(AD60/'Totals and Drop Down Lists'!Z$4)*Inputs!H$38,0)</f>
        <v>0</v>
      </c>
      <c r="AU60">
        <f>IF(OR($D60="51",$D60="52",$D60="61"),(AE60/'Totals and Drop Down Lists'!AA$4)*Inputs!I$38,0)</f>
        <v>0</v>
      </c>
      <c r="AV60">
        <f>IF(OR($D60="51",$D60="52",$D60="61"),(AF60/'Totals and Drop Down Lists'!AB$4)*Inputs!J$38,0)</f>
        <v>0</v>
      </c>
      <c r="AW60">
        <f>IF(OR($D60="51",$D60="52",$D60="61"),(AG60/'Totals and Drop Down Lists'!AC$4)*Inputs!K$38,0)</f>
        <v>0</v>
      </c>
      <c r="AX60">
        <f>IF(OR($D60="51",$D60="52",$D60="61"),(AH60/'Totals and Drop Down Lists'!AD$4)*Inputs!L$38,0)</f>
        <v>0</v>
      </c>
      <c r="AY60">
        <f>IF(OR($D60="51",$D60="52",$D60="61"),0,(AA60/'Totals and Drop Down Lists'!W$5)*Inputs!E$39)</f>
        <v>0</v>
      </c>
      <c r="AZ60">
        <f>IF(OR($D60="51",$D60="52",$D60="61"),0,(AB60/'Totals and Drop Down Lists'!X$5)*Inputs!F$39)</f>
        <v>0</v>
      </c>
      <c r="BA60">
        <f>IF(OR($D60="51",$D60="52",$D60="61"),0,(AC60/'Totals and Drop Down Lists'!Y$5)*Inputs!G$39)</f>
        <v>0</v>
      </c>
      <c r="BB60">
        <f>IF(OR($D60="51",$D60="52",$D60="61"),0,(AD60/'Totals and Drop Down Lists'!Z$5)*Inputs!H$39)</f>
        <v>0</v>
      </c>
      <c r="BC60">
        <f>IF(OR($D60="51",$D60="52",$D60="61"),0,(AE60/'Totals and Drop Down Lists'!AA$5)*Inputs!I$39)</f>
        <v>0</v>
      </c>
      <c r="BD60">
        <f>IF(OR($D60="51",$D60="52",$D60="61"),0,(AF60/'Totals and Drop Down Lists'!AB$5)*Inputs!J$39)</f>
        <v>0</v>
      </c>
      <c r="BE60">
        <f>IF(OR($D60="51",$D60="52",$D60="61"),0,(AG60/'Totals and Drop Down Lists'!AC$5)*Inputs!K$39)</f>
        <v>0</v>
      </c>
      <c r="BF60">
        <f>IF(OR($D60="51",$D60="52",$D60="61"),0,(AH60/'Totals and Drop Down Lists'!AD$5)*Inputs!L$39)</f>
        <v>0</v>
      </c>
      <c r="BG60" s="10">
        <f t="shared" si="1"/>
        <v>286131.58564326214</v>
      </c>
    </row>
    <row r="61" spans="1:59" ht="28.8">
      <c r="A61" s="1" t="s">
        <v>7333</v>
      </c>
      <c r="B61" s="1" t="s">
        <v>17</v>
      </c>
      <c r="C61" s="1" t="s">
        <v>22</v>
      </c>
      <c r="D61" s="1" t="s">
        <v>10</v>
      </c>
      <c r="E61" s="1" t="s">
        <v>23</v>
      </c>
      <c r="F61" s="2">
        <v>27381</v>
      </c>
      <c r="G61" s="2">
        <v>312</v>
      </c>
      <c r="H61" s="2">
        <v>51</v>
      </c>
      <c r="I61" s="2">
        <v>6429</v>
      </c>
      <c r="J61" s="2">
        <v>11009</v>
      </c>
      <c r="K61" s="2">
        <v>4010</v>
      </c>
      <c r="L61" s="2">
        <v>44</v>
      </c>
      <c r="M61" s="2">
        <v>0</v>
      </c>
      <c r="N61" s="2">
        <v>0</v>
      </c>
      <c r="O61" s="2">
        <v>86</v>
      </c>
      <c r="P61" s="2">
        <v>38</v>
      </c>
      <c r="Q61" s="2">
        <v>20</v>
      </c>
      <c r="R61" s="2">
        <v>872</v>
      </c>
      <c r="S61" s="2">
        <v>2480400</v>
      </c>
      <c r="T61" s="2">
        <v>111313000</v>
      </c>
      <c r="U61" s="2">
        <v>286</v>
      </c>
      <c r="V61" s="2">
        <v>635</v>
      </c>
      <c r="W61" s="2">
        <v>80</v>
      </c>
      <c r="X61" s="2">
        <v>1375</v>
      </c>
      <c r="Y61" s="2">
        <v>280</v>
      </c>
      <c r="Z61" s="2">
        <v>645</v>
      </c>
      <c r="AA61" s="9">
        <f t="shared" si="2"/>
        <v>27381</v>
      </c>
      <c r="AB61" s="9">
        <f t="shared" si="3"/>
        <v>6066</v>
      </c>
      <c r="AC61" s="9">
        <f t="shared" si="4"/>
        <v>1060</v>
      </c>
      <c r="AD61" s="9">
        <f t="shared" si="5"/>
        <v>872</v>
      </c>
      <c r="AE61" s="44">
        <f t="shared" si="6"/>
        <v>1.020085699951098E-4</v>
      </c>
      <c r="AF61" s="9">
        <f t="shared" si="7"/>
        <v>660</v>
      </c>
      <c r="AG61" s="9">
        <f t="shared" si="0"/>
        <v>925</v>
      </c>
      <c r="AH61" s="44">
        <f t="shared" si="8"/>
        <v>1.253687569937724E-4</v>
      </c>
      <c r="AI61">
        <f>AA61/'Totals and Drop Down Lists'!W$6*Inputs!E$37</f>
        <v>24838.411488170346</v>
      </c>
      <c r="AJ61">
        <f>AB61/'Totals and Drop Down Lists'!X$6*Inputs!F$37</f>
        <v>19959.488650603464</v>
      </c>
      <c r="AK61">
        <f>AC61/'Totals and Drop Down Lists'!Y$6*Inputs!G$37</f>
        <v>6987.878053494811</v>
      </c>
      <c r="AL61">
        <f>AD61/'Totals and Drop Down Lists'!Z$6*Inputs!H$37</f>
        <v>6991.2611074346705</v>
      </c>
      <c r="AM61">
        <f>AE61/'Totals and Drop Down Lists'!AA$6*Inputs!I$37</f>
        <v>12698.980609680842</v>
      </c>
      <c r="AN61">
        <f>AF61/'Totals and Drop Down Lists'!AB$6*Inputs!J$37</f>
        <v>13171.417472627531</v>
      </c>
      <c r="AO61">
        <f>AG61/'Totals and Drop Down Lists'!AC$6*Inputs!K$37</f>
        <v>17226.807965659747</v>
      </c>
      <c r="AP61">
        <f>AH61/'Totals and Drop Down Lists'!AD$6*Inputs!L$37</f>
        <v>29503.01818102417</v>
      </c>
      <c r="AQ61">
        <f>IF(OR($D61="51",$D61="52",$D61="61"),(AA61/'Totals and Drop Down Lists'!W$4)*Inputs!E$38,0)</f>
        <v>0</v>
      </c>
      <c r="AR61">
        <f>IF(OR($D61="51",$D61="52",$D61="61"),(AB61/'Totals and Drop Down Lists'!X$4)*Inputs!F$38,0)</f>
        <v>0</v>
      </c>
      <c r="AS61">
        <f>IF(OR($D61="51",$D61="52",$D61="61"),(AC61/'Totals and Drop Down Lists'!Y$4)*Inputs!G$38,0)</f>
        <v>0</v>
      </c>
      <c r="AT61">
        <f>IF(OR($D61="51",$D61="52",$D61="61"),(AD61/'Totals and Drop Down Lists'!Z$4)*Inputs!H$38,0)</f>
        <v>0</v>
      </c>
      <c r="AU61">
        <f>IF(OR($D61="51",$D61="52",$D61="61"),(AE61/'Totals and Drop Down Lists'!AA$4)*Inputs!I$38,0)</f>
        <v>0</v>
      </c>
      <c r="AV61">
        <f>IF(OR($D61="51",$D61="52",$D61="61"),(AF61/'Totals and Drop Down Lists'!AB$4)*Inputs!J$38,0)</f>
        <v>0</v>
      </c>
      <c r="AW61">
        <f>IF(OR($D61="51",$D61="52",$D61="61"),(AG61/'Totals and Drop Down Lists'!AC$4)*Inputs!K$38,0)</f>
        <v>0</v>
      </c>
      <c r="AX61">
        <f>IF(OR($D61="51",$D61="52",$D61="61"),(AH61/'Totals and Drop Down Lists'!AD$4)*Inputs!L$38,0)</f>
        <v>0</v>
      </c>
      <c r="AY61">
        <f>IF(OR($D61="51",$D61="52",$D61="61"),0,(AA61/'Totals and Drop Down Lists'!W$5)*Inputs!E$39)</f>
        <v>0</v>
      </c>
      <c r="AZ61">
        <f>IF(OR($D61="51",$D61="52",$D61="61"),0,(AB61/'Totals and Drop Down Lists'!X$5)*Inputs!F$39)</f>
        <v>0</v>
      </c>
      <c r="BA61">
        <f>IF(OR($D61="51",$D61="52",$D61="61"),0,(AC61/'Totals and Drop Down Lists'!Y$5)*Inputs!G$39)</f>
        <v>0</v>
      </c>
      <c r="BB61">
        <f>IF(OR($D61="51",$D61="52",$D61="61"),0,(AD61/'Totals and Drop Down Lists'!Z$5)*Inputs!H$39)</f>
        <v>0</v>
      </c>
      <c r="BC61">
        <f>IF(OR($D61="51",$D61="52",$D61="61"),0,(AE61/'Totals and Drop Down Lists'!AA$5)*Inputs!I$39)</f>
        <v>0</v>
      </c>
      <c r="BD61">
        <f>IF(OR($D61="51",$D61="52",$D61="61"),0,(AF61/'Totals and Drop Down Lists'!AB$5)*Inputs!J$39)</f>
        <v>0</v>
      </c>
      <c r="BE61">
        <f>IF(OR($D61="51",$D61="52",$D61="61"),0,(AG61/'Totals and Drop Down Lists'!AC$5)*Inputs!K$39)</f>
        <v>0</v>
      </c>
      <c r="BF61">
        <f>IF(OR($D61="51",$D61="52",$D61="61"),0,(AH61/'Totals and Drop Down Lists'!AD$5)*Inputs!L$39)</f>
        <v>0</v>
      </c>
      <c r="BG61" s="10">
        <f t="shared" si="1"/>
        <v>131377.26352869559</v>
      </c>
    </row>
    <row r="62" spans="1:59" ht="28.8">
      <c r="A62" s="1" t="s">
        <v>7333</v>
      </c>
      <c r="B62" s="1" t="s">
        <v>17</v>
      </c>
      <c r="C62" s="1" t="s">
        <v>24</v>
      </c>
      <c r="D62" s="1" t="s">
        <v>25</v>
      </c>
      <c r="E62" s="1" t="s">
        <v>26</v>
      </c>
      <c r="F62" s="2">
        <v>27321</v>
      </c>
      <c r="G62" s="2">
        <v>292</v>
      </c>
      <c r="H62" s="2">
        <v>9</v>
      </c>
      <c r="I62" s="2">
        <v>6512</v>
      </c>
      <c r="J62" s="2">
        <v>9200</v>
      </c>
      <c r="K62" s="2">
        <v>2973</v>
      </c>
      <c r="L62" s="2">
        <v>58</v>
      </c>
      <c r="M62" s="2">
        <v>52</v>
      </c>
      <c r="N62" s="2">
        <v>13</v>
      </c>
      <c r="O62" s="2">
        <v>31</v>
      </c>
      <c r="P62" s="2">
        <v>29</v>
      </c>
      <c r="Q62" s="2">
        <v>0</v>
      </c>
      <c r="R62" s="2">
        <v>1081</v>
      </c>
      <c r="S62" s="2">
        <v>1439600</v>
      </c>
      <c r="T62" s="2">
        <v>71640000</v>
      </c>
      <c r="U62" s="2">
        <v>227</v>
      </c>
      <c r="V62" s="2">
        <v>476</v>
      </c>
      <c r="W62" s="2">
        <v>90</v>
      </c>
      <c r="X62" s="2">
        <v>1114</v>
      </c>
      <c r="Y62" s="2">
        <v>84</v>
      </c>
      <c r="Z62" s="2">
        <v>538</v>
      </c>
      <c r="AA62" s="9">
        <f t="shared" si="2"/>
        <v>27321</v>
      </c>
      <c r="AB62" s="9">
        <f t="shared" si="3"/>
        <v>6211</v>
      </c>
      <c r="AC62" s="9">
        <f t="shared" si="4"/>
        <v>1264</v>
      </c>
      <c r="AD62" s="9">
        <f t="shared" si="5"/>
        <v>1081</v>
      </c>
      <c r="AE62" s="44">
        <f t="shared" si="6"/>
        <v>6.7096177204852947E-5</v>
      </c>
      <c r="AF62" s="9">
        <f t="shared" si="7"/>
        <v>548</v>
      </c>
      <c r="AG62" s="9">
        <f t="shared" si="0"/>
        <v>622</v>
      </c>
      <c r="AH62" s="44">
        <f t="shared" si="8"/>
        <v>7.4790864437569235E-5</v>
      </c>
      <c r="AI62">
        <f>AA62/'Totals and Drop Down Lists'!W$6*Inputs!E$37</f>
        <v>24783.983063741354</v>
      </c>
      <c r="AJ62">
        <f>AB62/'Totals and Drop Down Lists'!X$6*Inputs!F$37</f>
        <v>20436.594792103213</v>
      </c>
      <c r="AK62">
        <f>AC62/'Totals and Drop Down Lists'!Y$6*Inputs!G$37</f>
        <v>8332.7149619032461</v>
      </c>
      <c r="AL62">
        <f>AD62/'Totals and Drop Down Lists'!Z$6*Inputs!H$37</f>
        <v>8666.9188728633944</v>
      </c>
      <c r="AM62">
        <f>AE62/'Totals and Drop Down Lists'!AA$6*Inputs!I$37</f>
        <v>8352.7595117643923</v>
      </c>
      <c r="AN62">
        <f>AF62/'Totals and Drop Down Lists'!AB$6*Inputs!J$37</f>
        <v>10936.267840908919</v>
      </c>
      <c r="AO62">
        <f>AG62/'Totals and Drop Down Lists'!AC$6*Inputs!K$37</f>
        <v>11583.864383394988</v>
      </c>
      <c r="AP62">
        <f>AH62/'Totals and Drop Down Lists'!AD$6*Inputs!L$37</f>
        <v>17600.527325845054</v>
      </c>
      <c r="AQ62">
        <f>IF(OR($D62="51",$D62="52",$D62="61"),(AA62/'Totals and Drop Down Lists'!W$4)*Inputs!E$38,0)</f>
        <v>0</v>
      </c>
      <c r="AR62">
        <f>IF(OR($D62="51",$D62="52",$D62="61"),(AB62/'Totals and Drop Down Lists'!X$4)*Inputs!F$38,0)</f>
        <v>0</v>
      </c>
      <c r="AS62">
        <f>IF(OR($D62="51",$D62="52",$D62="61"),(AC62/'Totals and Drop Down Lists'!Y$4)*Inputs!G$38,0)</f>
        <v>0</v>
      </c>
      <c r="AT62">
        <f>IF(OR($D62="51",$D62="52",$D62="61"),(AD62/'Totals and Drop Down Lists'!Z$4)*Inputs!H$38,0)</f>
        <v>0</v>
      </c>
      <c r="AU62">
        <f>IF(OR($D62="51",$D62="52",$D62="61"),(AE62/'Totals and Drop Down Lists'!AA$4)*Inputs!I$38,0)</f>
        <v>0</v>
      </c>
      <c r="AV62">
        <f>IF(OR($D62="51",$D62="52",$D62="61"),(AF62/'Totals and Drop Down Lists'!AB$4)*Inputs!J$38,0)</f>
        <v>0</v>
      </c>
      <c r="AW62">
        <f>IF(OR($D62="51",$D62="52",$D62="61"),(AG62/'Totals and Drop Down Lists'!AC$4)*Inputs!K$38,0)</f>
        <v>0</v>
      </c>
      <c r="AX62">
        <f>IF(OR($D62="51",$D62="52",$D62="61"),(AH62/'Totals and Drop Down Lists'!AD$4)*Inputs!L$38,0)</f>
        <v>0</v>
      </c>
      <c r="AY62">
        <f>IF(OR($D62="51",$D62="52",$D62="61"),0,(AA62/'Totals and Drop Down Lists'!W$5)*Inputs!E$39)</f>
        <v>0</v>
      </c>
      <c r="AZ62">
        <f>IF(OR($D62="51",$D62="52",$D62="61"),0,(AB62/'Totals and Drop Down Lists'!X$5)*Inputs!F$39)</f>
        <v>0</v>
      </c>
      <c r="BA62">
        <f>IF(OR($D62="51",$D62="52",$D62="61"),0,(AC62/'Totals and Drop Down Lists'!Y$5)*Inputs!G$39)</f>
        <v>0</v>
      </c>
      <c r="BB62">
        <f>IF(OR($D62="51",$D62="52",$D62="61"),0,(AD62/'Totals and Drop Down Lists'!Z$5)*Inputs!H$39)</f>
        <v>0</v>
      </c>
      <c r="BC62">
        <f>IF(OR($D62="51",$D62="52",$D62="61"),0,(AE62/'Totals and Drop Down Lists'!AA$5)*Inputs!I$39)</f>
        <v>0</v>
      </c>
      <c r="BD62">
        <f>IF(OR($D62="51",$D62="52",$D62="61"),0,(AF62/'Totals and Drop Down Lists'!AB$5)*Inputs!J$39)</f>
        <v>0</v>
      </c>
      <c r="BE62">
        <f>IF(OR($D62="51",$D62="52",$D62="61"),0,(AG62/'Totals and Drop Down Lists'!AC$5)*Inputs!K$39)</f>
        <v>0</v>
      </c>
      <c r="BF62">
        <f>IF(OR($D62="51",$D62="52",$D62="61"),0,(AH62/'Totals and Drop Down Lists'!AD$5)*Inputs!L$39)</f>
        <v>0</v>
      </c>
      <c r="BG62" s="10">
        <f t="shared" si="1"/>
        <v>110693.63075252456</v>
      </c>
    </row>
    <row r="63" spans="1:59" ht="28.8">
      <c r="A63" s="1" t="s">
        <v>7333</v>
      </c>
      <c r="B63" s="1" t="s">
        <v>17</v>
      </c>
      <c r="C63" s="1" t="s">
        <v>27</v>
      </c>
      <c r="D63" s="1" t="s">
        <v>25</v>
      </c>
      <c r="E63" s="1" t="s">
        <v>28</v>
      </c>
      <c r="F63" s="2">
        <v>22754</v>
      </c>
      <c r="G63" s="2">
        <v>152</v>
      </c>
      <c r="H63" s="2">
        <v>4</v>
      </c>
      <c r="I63" s="2">
        <v>3898</v>
      </c>
      <c r="J63" s="2">
        <v>7091</v>
      </c>
      <c r="K63" s="2">
        <v>1492</v>
      </c>
      <c r="L63" s="2">
        <v>21</v>
      </c>
      <c r="M63" s="2">
        <v>0</v>
      </c>
      <c r="N63" s="2">
        <v>0</v>
      </c>
      <c r="O63" s="2">
        <v>9</v>
      </c>
      <c r="P63" s="2">
        <v>0</v>
      </c>
      <c r="Q63" s="2">
        <v>0</v>
      </c>
      <c r="R63" s="2">
        <v>690</v>
      </c>
      <c r="S63" s="2">
        <v>652200</v>
      </c>
      <c r="T63" s="2">
        <v>32604700</v>
      </c>
      <c r="U63" s="2">
        <v>67</v>
      </c>
      <c r="V63" s="2">
        <v>235</v>
      </c>
      <c r="W63" s="2">
        <v>4</v>
      </c>
      <c r="X63" s="2">
        <v>535</v>
      </c>
      <c r="Y63" s="2">
        <v>134</v>
      </c>
      <c r="Z63" s="2">
        <v>220</v>
      </c>
      <c r="AA63" s="9">
        <f t="shared" si="2"/>
        <v>22754</v>
      </c>
      <c r="AB63" s="9">
        <f t="shared" si="3"/>
        <v>3742</v>
      </c>
      <c r="AC63" s="9">
        <f t="shared" si="4"/>
        <v>720</v>
      </c>
      <c r="AD63" s="9">
        <f t="shared" si="5"/>
        <v>690</v>
      </c>
      <c r="AE63" s="44">
        <f t="shared" si="6"/>
        <v>2.1924310639485894E-5</v>
      </c>
      <c r="AF63" s="9">
        <f t="shared" si="7"/>
        <v>296</v>
      </c>
      <c r="AG63" s="9">
        <f t="shared" si="0"/>
        <v>354</v>
      </c>
      <c r="AH63" s="44">
        <f t="shared" si="8"/>
        <v>2.7715051254936732E-5</v>
      </c>
      <c r="AI63">
        <f>AA63/'Totals and Drop Down Lists'!W$6*Inputs!E$37</f>
        <v>20641.072824287938</v>
      </c>
      <c r="AJ63">
        <f>AB63/'Totals and Drop Down Lists'!X$6*Inputs!F$37</f>
        <v>12312.628837876386</v>
      </c>
      <c r="AK63">
        <f>AC63/'Totals and Drop Down Lists'!Y$6*Inputs!G$37</f>
        <v>4746.483206147419</v>
      </c>
      <c r="AL63">
        <f>AD63/'Totals and Drop Down Lists'!Z$6*Inputs!H$37</f>
        <v>5532.075876295783</v>
      </c>
      <c r="AM63">
        <f>AE63/'Totals and Drop Down Lists'!AA$6*Inputs!I$37</f>
        <v>2729.3431885654095</v>
      </c>
      <c r="AN63">
        <f>AF63/'Totals and Drop Down Lists'!AB$6*Inputs!J$37</f>
        <v>5907.1811695420429</v>
      </c>
      <c r="AO63">
        <f>AG63/'Totals and Drop Down Lists'!AC$6*Inputs!K$37</f>
        <v>6592.7459673984331</v>
      </c>
      <c r="AP63">
        <f>AH63/'Totals and Drop Down Lists'!AD$6*Inputs!L$37</f>
        <v>6522.1804911333102</v>
      </c>
      <c r="AQ63">
        <f>IF(OR($D63="51",$D63="52",$D63="61"),(AA63/'Totals and Drop Down Lists'!W$4)*Inputs!E$38,0)</f>
        <v>0</v>
      </c>
      <c r="AR63">
        <f>IF(OR($D63="51",$D63="52",$D63="61"),(AB63/'Totals and Drop Down Lists'!X$4)*Inputs!F$38,0)</f>
        <v>0</v>
      </c>
      <c r="AS63">
        <f>IF(OR($D63="51",$D63="52",$D63="61"),(AC63/'Totals and Drop Down Lists'!Y$4)*Inputs!G$38,0)</f>
        <v>0</v>
      </c>
      <c r="AT63">
        <f>IF(OR($D63="51",$D63="52",$D63="61"),(AD63/'Totals and Drop Down Lists'!Z$4)*Inputs!H$38,0)</f>
        <v>0</v>
      </c>
      <c r="AU63">
        <f>IF(OR($D63="51",$D63="52",$D63="61"),(AE63/'Totals and Drop Down Lists'!AA$4)*Inputs!I$38,0)</f>
        <v>0</v>
      </c>
      <c r="AV63">
        <f>IF(OR($D63="51",$D63="52",$D63="61"),(AF63/'Totals and Drop Down Lists'!AB$4)*Inputs!J$38,0)</f>
        <v>0</v>
      </c>
      <c r="AW63">
        <f>IF(OR($D63="51",$D63="52",$D63="61"),(AG63/'Totals and Drop Down Lists'!AC$4)*Inputs!K$38,0)</f>
        <v>0</v>
      </c>
      <c r="AX63">
        <f>IF(OR($D63="51",$D63="52",$D63="61"),(AH63/'Totals and Drop Down Lists'!AD$4)*Inputs!L$38,0)</f>
        <v>0</v>
      </c>
      <c r="AY63">
        <f>IF(OR($D63="51",$D63="52",$D63="61"),0,(AA63/'Totals and Drop Down Lists'!W$5)*Inputs!E$39)</f>
        <v>0</v>
      </c>
      <c r="AZ63">
        <f>IF(OR($D63="51",$D63="52",$D63="61"),0,(AB63/'Totals and Drop Down Lists'!X$5)*Inputs!F$39)</f>
        <v>0</v>
      </c>
      <c r="BA63">
        <f>IF(OR($D63="51",$D63="52",$D63="61"),0,(AC63/'Totals and Drop Down Lists'!Y$5)*Inputs!G$39)</f>
        <v>0</v>
      </c>
      <c r="BB63">
        <f>IF(OR($D63="51",$D63="52",$D63="61"),0,(AD63/'Totals and Drop Down Lists'!Z$5)*Inputs!H$39)</f>
        <v>0</v>
      </c>
      <c r="BC63">
        <f>IF(OR($D63="51",$D63="52",$D63="61"),0,(AE63/'Totals and Drop Down Lists'!AA$5)*Inputs!I$39)</f>
        <v>0</v>
      </c>
      <c r="BD63">
        <f>IF(OR($D63="51",$D63="52",$D63="61"),0,(AF63/'Totals and Drop Down Lists'!AB$5)*Inputs!J$39)</f>
        <v>0</v>
      </c>
      <c r="BE63">
        <f>IF(OR($D63="51",$D63="52",$D63="61"),0,(AG63/'Totals and Drop Down Lists'!AC$5)*Inputs!K$39)</f>
        <v>0</v>
      </c>
      <c r="BF63">
        <f>IF(OR($D63="51",$D63="52",$D63="61"),0,(AH63/'Totals and Drop Down Lists'!AD$5)*Inputs!L$39)</f>
        <v>0</v>
      </c>
      <c r="BG63" s="10">
        <f t="shared" si="1"/>
        <v>64983.711561246717</v>
      </c>
    </row>
    <row r="64" spans="1:59" ht="28.8">
      <c r="A64" s="1" t="s">
        <v>7333</v>
      </c>
      <c r="B64" s="1" t="s">
        <v>17</v>
      </c>
      <c r="C64" s="1" t="s">
        <v>29</v>
      </c>
      <c r="D64" s="1" t="s">
        <v>25</v>
      </c>
      <c r="E64" s="1" t="s">
        <v>30</v>
      </c>
      <c r="F64" s="2">
        <v>57623</v>
      </c>
      <c r="G64" s="2">
        <v>255</v>
      </c>
      <c r="H64" s="2">
        <v>0</v>
      </c>
      <c r="I64" s="2">
        <v>9023</v>
      </c>
      <c r="J64" s="2">
        <v>21108</v>
      </c>
      <c r="K64" s="2">
        <v>4000</v>
      </c>
      <c r="L64" s="2">
        <v>145</v>
      </c>
      <c r="M64" s="2">
        <v>48</v>
      </c>
      <c r="N64" s="2">
        <v>14</v>
      </c>
      <c r="O64" s="2">
        <v>97</v>
      </c>
      <c r="P64" s="2">
        <v>0</v>
      </c>
      <c r="Q64" s="2">
        <v>8</v>
      </c>
      <c r="R64" s="2">
        <v>1122</v>
      </c>
      <c r="S64" s="2">
        <v>2013100</v>
      </c>
      <c r="T64" s="2">
        <v>130745900</v>
      </c>
      <c r="U64" s="2">
        <v>305</v>
      </c>
      <c r="V64" s="2">
        <v>395</v>
      </c>
      <c r="W64" s="2">
        <v>104</v>
      </c>
      <c r="X64" s="2">
        <v>1012</v>
      </c>
      <c r="Y64" s="2">
        <v>174</v>
      </c>
      <c r="Z64" s="2">
        <v>486</v>
      </c>
      <c r="AA64" s="9">
        <f t="shared" si="2"/>
        <v>57623</v>
      </c>
      <c r="AB64" s="9">
        <f t="shared" si="3"/>
        <v>8768</v>
      </c>
      <c r="AC64" s="9">
        <f t="shared" si="4"/>
        <v>1434</v>
      </c>
      <c r="AD64" s="9">
        <f t="shared" si="5"/>
        <v>1122</v>
      </c>
      <c r="AE64" s="44">
        <f t="shared" si="6"/>
        <v>5.2938140603216848E-5</v>
      </c>
      <c r="AF64" s="9">
        <f t="shared" si="7"/>
        <v>513</v>
      </c>
      <c r="AG64" s="9">
        <f t="shared" si="0"/>
        <v>660</v>
      </c>
      <c r="AH64" s="44">
        <f t="shared" si="8"/>
        <v>4.6538022760160416E-5</v>
      </c>
      <c r="AI64">
        <f>AA64/'Totals and Drop Down Lists'!W$6*Inputs!E$37</f>
        <v>52272.151681196447</v>
      </c>
      <c r="AJ64">
        <f>AB64/'Totals and Drop Down Lists'!X$6*Inputs!F$37</f>
        <v>28850.114818412654</v>
      </c>
      <c r="AK64">
        <f>AC64/'Totals and Drop Down Lists'!Y$6*Inputs!G$37</f>
        <v>9453.4123855769431</v>
      </c>
      <c r="AL64">
        <f>AD64/'Totals and Drop Down Lists'!Z$6*Inputs!H$37</f>
        <v>8995.6364249331436</v>
      </c>
      <c r="AM64">
        <f>AE64/'Totals and Drop Down Lists'!AA$6*Inputs!I$37</f>
        <v>6590.2347328762307</v>
      </c>
      <c r="AN64">
        <f>AF64/'Totals and Drop Down Lists'!AB$6*Inputs!J$37</f>
        <v>10237.783580996853</v>
      </c>
      <c r="AO64">
        <f>AG64/'Totals and Drop Down Lists'!AC$6*Inputs!K$37</f>
        <v>12291.560278200468</v>
      </c>
      <c r="AP64">
        <f>AH64/'Totals and Drop Down Lists'!AD$6*Inputs!L$37</f>
        <v>10951.788663503559</v>
      </c>
      <c r="AQ64">
        <f>IF(OR($D64="51",$D64="52",$D64="61"),(AA64/'Totals and Drop Down Lists'!W$4)*Inputs!E$38,0)</f>
        <v>0</v>
      </c>
      <c r="AR64">
        <f>IF(OR($D64="51",$D64="52",$D64="61"),(AB64/'Totals and Drop Down Lists'!X$4)*Inputs!F$38,0)</f>
        <v>0</v>
      </c>
      <c r="AS64">
        <f>IF(OR($D64="51",$D64="52",$D64="61"),(AC64/'Totals and Drop Down Lists'!Y$4)*Inputs!G$38,0)</f>
        <v>0</v>
      </c>
      <c r="AT64">
        <f>IF(OR($D64="51",$D64="52",$D64="61"),(AD64/'Totals and Drop Down Lists'!Z$4)*Inputs!H$38,0)</f>
        <v>0</v>
      </c>
      <c r="AU64">
        <f>IF(OR($D64="51",$D64="52",$D64="61"),(AE64/'Totals and Drop Down Lists'!AA$4)*Inputs!I$38,0)</f>
        <v>0</v>
      </c>
      <c r="AV64">
        <f>IF(OR($D64="51",$D64="52",$D64="61"),(AF64/'Totals and Drop Down Lists'!AB$4)*Inputs!J$38,0)</f>
        <v>0</v>
      </c>
      <c r="AW64">
        <f>IF(OR($D64="51",$D64="52",$D64="61"),(AG64/'Totals and Drop Down Lists'!AC$4)*Inputs!K$38,0)</f>
        <v>0</v>
      </c>
      <c r="AX64">
        <f>IF(OR($D64="51",$D64="52",$D64="61"),(AH64/'Totals and Drop Down Lists'!AD$4)*Inputs!L$38,0)</f>
        <v>0</v>
      </c>
      <c r="AY64">
        <f>IF(OR($D64="51",$D64="52",$D64="61"),0,(AA64/'Totals and Drop Down Lists'!W$5)*Inputs!E$39)</f>
        <v>0</v>
      </c>
      <c r="AZ64">
        <f>IF(OR($D64="51",$D64="52",$D64="61"),0,(AB64/'Totals and Drop Down Lists'!X$5)*Inputs!F$39)</f>
        <v>0</v>
      </c>
      <c r="BA64">
        <f>IF(OR($D64="51",$D64="52",$D64="61"),0,(AC64/'Totals and Drop Down Lists'!Y$5)*Inputs!G$39)</f>
        <v>0</v>
      </c>
      <c r="BB64">
        <f>IF(OR($D64="51",$D64="52",$D64="61"),0,(AD64/'Totals and Drop Down Lists'!Z$5)*Inputs!H$39)</f>
        <v>0</v>
      </c>
      <c r="BC64">
        <f>IF(OR($D64="51",$D64="52",$D64="61"),0,(AE64/'Totals and Drop Down Lists'!AA$5)*Inputs!I$39)</f>
        <v>0</v>
      </c>
      <c r="BD64">
        <f>IF(OR($D64="51",$D64="52",$D64="61"),0,(AF64/'Totals and Drop Down Lists'!AB$5)*Inputs!J$39)</f>
        <v>0</v>
      </c>
      <c r="BE64">
        <f>IF(OR($D64="51",$D64="52",$D64="61"),0,(AG64/'Totals and Drop Down Lists'!AC$5)*Inputs!K$39)</f>
        <v>0</v>
      </c>
      <c r="BF64">
        <f>IF(OR($D64="51",$D64="52",$D64="61"),0,(AH64/'Totals and Drop Down Lists'!AD$5)*Inputs!L$39)</f>
        <v>0</v>
      </c>
      <c r="BG64" s="10">
        <f t="shared" si="1"/>
        <v>139642.6825656963</v>
      </c>
    </row>
    <row r="65" spans="1:59" ht="28.8">
      <c r="A65" s="1" t="s">
        <v>7333</v>
      </c>
      <c r="B65" s="1" t="s">
        <v>17</v>
      </c>
      <c r="C65" s="1" t="s">
        <v>31</v>
      </c>
      <c r="D65" s="1" t="s">
        <v>25</v>
      </c>
      <c r="E65" s="1" t="s">
        <v>32</v>
      </c>
      <c r="F65" s="2">
        <v>20624</v>
      </c>
      <c r="G65" s="2">
        <v>220</v>
      </c>
      <c r="H65" s="2">
        <v>0</v>
      </c>
      <c r="I65" s="2">
        <v>5776</v>
      </c>
      <c r="J65" s="2">
        <v>8235</v>
      </c>
      <c r="K65" s="2">
        <v>2447</v>
      </c>
      <c r="L65" s="2">
        <v>31</v>
      </c>
      <c r="M65" s="2">
        <v>6</v>
      </c>
      <c r="N65" s="2">
        <v>0</v>
      </c>
      <c r="O65" s="2">
        <v>29</v>
      </c>
      <c r="P65" s="2">
        <v>0</v>
      </c>
      <c r="Q65" s="2">
        <v>7</v>
      </c>
      <c r="R65" s="2">
        <v>943</v>
      </c>
      <c r="S65" s="2">
        <v>1295600</v>
      </c>
      <c r="T65" s="2">
        <v>60960400</v>
      </c>
      <c r="U65" s="2">
        <v>147</v>
      </c>
      <c r="V65" s="2">
        <v>215</v>
      </c>
      <c r="W65" s="2">
        <v>38</v>
      </c>
      <c r="X65" s="2">
        <v>760</v>
      </c>
      <c r="Y65" s="2">
        <v>160</v>
      </c>
      <c r="Z65" s="2">
        <v>405</v>
      </c>
      <c r="AA65" s="9">
        <f t="shared" si="2"/>
        <v>20624</v>
      </c>
      <c r="AB65" s="9">
        <f t="shared" si="3"/>
        <v>5556</v>
      </c>
      <c r="AC65" s="9">
        <f t="shared" si="4"/>
        <v>1016</v>
      </c>
      <c r="AD65" s="9">
        <f t="shared" si="5"/>
        <v>943</v>
      </c>
      <c r="AE65" s="44">
        <f t="shared" si="6"/>
        <v>5.0780868131178284E-5</v>
      </c>
      <c r="AF65" s="9">
        <f t="shared" si="7"/>
        <v>507</v>
      </c>
      <c r="AG65" s="9">
        <f t="shared" si="0"/>
        <v>565</v>
      </c>
      <c r="AH65" s="44">
        <f t="shared" si="8"/>
        <v>6.2469768992972518E-5</v>
      </c>
      <c r="AI65">
        <f>AA65/'Totals and Drop Down Lists'!W$6*Inputs!E$37</f>
        <v>18708.863757058734</v>
      </c>
      <c r="AJ65">
        <f>AB65/'Totals and Drop Down Lists'!X$6*Inputs!F$37</f>
        <v>18281.391187397432</v>
      </c>
      <c r="AK65">
        <f>AC65/'Totals and Drop Down Lists'!Y$6*Inputs!G$37</f>
        <v>6697.815190896913</v>
      </c>
      <c r="AL65">
        <f>AD65/'Totals and Drop Down Lists'!Z$6*Inputs!H$37</f>
        <v>7560.5036976042375</v>
      </c>
      <c r="AM65">
        <f>AE65/'Totals and Drop Down Lists'!AA$6*Inputs!I$37</f>
        <v>6321.6772842860855</v>
      </c>
      <c r="AN65">
        <f>AF65/'Totals and Drop Down Lists'!AB$6*Inputs!J$37</f>
        <v>10118.043422154784</v>
      </c>
      <c r="AO65">
        <f>AG65/'Totals and Drop Down Lists'!AC$6*Inputs!K$37</f>
        <v>10522.320541186764</v>
      </c>
      <c r="AP65">
        <f>AH65/'Totals and Drop Down Lists'!AD$6*Inputs!L$37</f>
        <v>14701.005055474865</v>
      </c>
      <c r="AQ65">
        <f>IF(OR($D65="51",$D65="52",$D65="61"),(AA65/'Totals and Drop Down Lists'!W$4)*Inputs!E$38,0)</f>
        <v>0</v>
      </c>
      <c r="AR65">
        <f>IF(OR($D65="51",$D65="52",$D65="61"),(AB65/'Totals and Drop Down Lists'!X$4)*Inputs!F$38,0)</f>
        <v>0</v>
      </c>
      <c r="AS65">
        <f>IF(OR($D65="51",$D65="52",$D65="61"),(AC65/'Totals and Drop Down Lists'!Y$4)*Inputs!G$38,0)</f>
        <v>0</v>
      </c>
      <c r="AT65">
        <f>IF(OR($D65="51",$D65="52",$D65="61"),(AD65/'Totals and Drop Down Lists'!Z$4)*Inputs!H$38,0)</f>
        <v>0</v>
      </c>
      <c r="AU65">
        <f>IF(OR($D65="51",$D65="52",$D65="61"),(AE65/'Totals and Drop Down Lists'!AA$4)*Inputs!I$38,0)</f>
        <v>0</v>
      </c>
      <c r="AV65">
        <f>IF(OR($D65="51",$D65="52",$D65="61"),(AF65/'Totals and Drop Down Lists'!AB$4)*Inputs!J$38,0)</f>
        <v>0</v>
      </c>
      <c r="AW65">
        <f>IF(OR($D65="51",$D65="52",$D65="61"),(AG65/'Totals and Drop Down Lists'!AC$4)*Inputs!K$38,0)</f>
        <v>0</v>
      </c>
      <c r="AX65">
        <f>IF(OR($D65="51",$D65="52",$D65="61"),(AH65/'Totals and Drop Down Lists'!AD$4)*Inputs!L$38,0)</f>
        <v>0</v>
      </c>
      <c r="AY65">
        <f>IF(OR($D65="51",$D65="52",$D65="61"),0,(AA65/'Totals and Drop Down Lists'!W$5)*Inputs!E$39)</f>
        <v>0</v>
      </c>
      <c r="AZ65">
        <f>IF(OR($D65="51",$D65="52",$D65="61"),0,(AB65/'Totals and Drop Down Lists'!X$5)*Inputs!F$39)</f>
        <v>0</v>
      </c>
      <c r="BA65">
        <f>IF(OR($D65="51",$D65="52",$D65="61"),0,(AC65/'Totals and Drop Down Lists'!Y$5)*Inputs!G$39)</f>
        <v>0</v>
      </c>
      <c r="BB65">
        <f>IF(OR($D65="51",$D65="52",$D65="61"),0,(AD65/'Totals and Drop Down Lists'!Z$5)*Inputs!H$39)</f>
        <v>0</v>
      </c>
      <c r="BC65">
        <f>IF(OR($D65="51",$D65="52",$D65="61"),0,(AE65/'Totals and Drop Down Lists'!AA$5)*Inputs!I$39)</f>
        <v>0</v>
      </c>
      <c r="BD65">
        <f>IF(OR($D65="51",$D65="52",$D65="61"),0,(AF65/'Totals and Drop Down Lists'!AB$5)*Inputs!J$39)</f>
        <v>0</v>
      </c>
      <c r="BE65">
        <f>IF(OR($D65="51",$D65="52",$D65="61"),0,(AG65/'Totals and Drop Down Lists'!AC$5)*Inputs!K$39)</f>
        <v>0</v>
      </c>
      <c r="BF65">
        <f>IF(OR($D65="51",$D65="52",$D65="61"),0,(AH65/'Totals and Drop Down Lists'!AD$5)*Inputs!L$39)</f>
        <v>0</v>
      </c>
      <c r="BG65" s="10">
        <f t="shared" si="1"/>
        <v>92911.620136059821</v>
      </c>
    </row>
    <row r="66" spans="1:59" ht="28.8">
      <c r="A66" s="1" t="s">
        <v>7333</v>
      </c>
      <c r="B66" s="1" t="s">
        <v>17</v>
      </c>
      <c r="C66" s="1" t="s">
        <v>33</v>
      </c>
      <c r="D66" s="1" t="s">
        <v>25</v>
      </c>
      <c r="E66" s="1" t="s">
        <v>34</v>
      </c>
      <c r="F66" s="2">
        <v>34145</v>
      </c>
      <c r="G66" s="2">
        <v>310</v>
      </c>
      <c r="H66" s="2">
        <v>0</v>
      </c>
      <c r="I66" s="2">
        <v>8114</v>
      </c>
      <c r="J66" s="2">
        <v>13722</v>
      </c>
      <c r="K66" s="2">
        <v>4398</v>
      </c>
      <c r="L66" s="2">
        <v>78</v>
      </c>
      <c r="M66" s="2">
        <v>1</v>
      </c>
      <c r="N66" s="2">
        <v>0</v>
      </c>
      <c r="O66" s="2">
        <v>118</v>
      </c>
      <c r="P66" s="2">
        <v>97</v>
      </c>
      <c r="Q66" s="2">
        <v>171</v>
      </c>
      <c r="R66" s="2">
        <v>2234</v>
      </c>
      <c r="S66" s="2">
        <v>2366000</v>
      </c>
      <c r="T66" s="2">
        <v>116276300</v>
      </c>
      <c r="U66" s="2">
        <v>611</v>
      </c>
      <c r="V66" s="2">
        <v>374</v>
      </c>
      <c r="W66" s="2">
        <v>44</v>
      </c>
      <c r="X66" s="2">
        <v>1089</v>
      </c>
      <c r="Y66" s="2">
        <v>144</v>
      </c>
      <c r="Z66" s="2">
        <v>599</v>
      </c>
      <c r="AA66" s="9">
        <f t="shared" si="2"/>
        <v>34145</v>
      </c>
      <c r="AB66" s="9">
        <f t="shared" si="3"/>
        <v>7804</v>
      </c>
      <c r="AC66" s="9">
        <f t="shared" si="4"/>
        <v>2699</v>
      </c>
      <c r="AD66" s="9">
        <f t="shared" si="5"/>
        <v>2234</v>
      </c>
      <c r="AE66" s="44">
        <f t="shared" si="6"/>
        <v>9.8443902360974956E-5</v>
      </c>
      <c r="AF66" s="9">
        <f t="shared" si="7"/>
        <v>671</v>
      </c>
      <c r="AG66" s="9">
        <f t="shared" ref="AG66:AG129" si="9">Y66+Z66</f>
        <v>743</v>
      </c>
      <c r="AH66" s="44">
        <f t="shared" si="8"/>
        <v>8.8608974447641206E-5</v>
      </c>
      <c r="AI66">
        <f>AA66/'Totals and Drop Down Lists'!W$6*Inputs!E$37</f>
        <v>30974.309202132004</v>
      </c>
      <c r="AJ66">
        <f>AB66/'Totals and Drop Down Lists'!X$6*Inputs!F$37</f>
        <v>25678.181574234986</v>
      </c>
      <c r="AK66">
        <f>AC66/'Totals and Drop Down Lists'!Y$6*Inputs!G$37</f>
        <v>17792.719685266504</v>
      </c>
      <c r="AL66">
        <f>AD66/'Totals and Drop Down Lists'!Z$6*Inputs!H$37</f>
        <v>17911.097837166348</v>
      </c>
      <c r="AM66">
        <f>AE66/'Totals and Drop Down Lists'!AA$6*Inputs!I$37</f>
        <v>12255.21745166377</v>
      </c>
      <c r="AN66">
        <f>AF66/'Totals and Drop Down Lists'!AB$6*Inputs!J$37</f>
        <v>13390.941097171322</v>
      </c>
      <c r="AO66">
        <f>AG66/'Totals and Drop Down Lists'!AC$6*Inputs!K$37</f>
        <v>13837.317101065073</v>
      </c>
      <c r="AP66">
        <f>AH66/'Totals and Drop Down Lists'!AD$6*Inputs!L$37</f>
        <v>20852.341897754675</v>
      </c>
      <c r="AQ66">
        <f>IF(OR($D66="51",$D66="52",$D66="61"),(AA66/'Totals and Drop Down Lists'!W$4)*Inputs!E$38,0)</f>
        <v>0</v>
      </c>
      <c r="AR66">
        <f>IF(OR($D66="51",$D66="52",$D66="61"),(AB66/'Totals and Drop Down Lists'!X$4)*Inputs!F$38,0)</f>
        <v>0</v>
      </c>
      <c r="AS66">
        <f>IF(OR($D66="51",$D66="52",$D66="61"),(AC66/'Totals and Drop Down Lists'!Y$4)*Inputs!G$38,0)</f>
        <v>0</v>
      </c>
      <c r="AT66">
        <f>IF(OR($D66="51",$D66="52",$D66="61"),(AD66/'Totals and Drop Down Lists'!Z$4)*Inputs!H$38,0)</f>
        <v>0</v>
      </c>
      <c r="AU66">
        <f>IF(OR($D66="51",$D66="52",$D66="61"),(AE66/'Totals and Drop Down Lists'!AA$4)*Inputs!I$38,0)</f>
        <v>0</v>
      </c>
      <c r="AV66">
        <f>IF(OR($D66="51",$D66="52",$D66="61"),(AF66/'Totals and Drop Down Lists'!AB$4)*Inputs!J$38,0)</f>
        <v>0</v>
      </c>
      <c r="AW66">
        <f>IF(OR($D66="51",$D66="52",$D66="61"),(AG66/'Totals and Drop Down Lists'!AC$4)*Inputs!K$38,0)</f>
        <v>0</v>
      </c>
      <c r="AX66">
        <f>IF(OR($D66="51",$D66="52",$D66="61"),(AH66/'Totals and Drop Down Lists'!AD$4)*Inputs!L$38,0)</f>
        <v>0</v>
      </c>
      <c r="AY66">
        <f>IF(OR($D66="51",$D66="52",$D66="61"),0,(AA66/'Totals and Drop Down Lists'!W$5)*Inputs!E$39)</f>
        <v>0</v>
      </c>
      <c r="AZ66">
        <f>IF(OR($D66="51",$D66="52",$D66="61"),0,(AB66/'Totals and Drop Down Lists'!X$5)*Inputs!F$39)</f>
        <v>0</v>
      </c>
      <c r="BA66">
        <f>IF(OR($D66="51",$D66="52",$D66="61"),0,(AC66/'Totals and Drop Down Lists'!Y$5)*Inputs!G$39)</f>
        <v>0</v>
      </c>
      <c r="BB66">
        <f>IF(OR($D66="51",$D66="52",$D66="61"),0,(AD66/'Totals and Drop Down Lists'!Z$5)*Inputs!H$39)</f>
        <v>0</v>
      </c>
      <c r="BC66">
        <f>IF(OR($D66="51",$D66="52",$D66="61"),0,(AE66/'Totals and Drop Down Lists'!AA$5)*Inputs!I$39)</f>
        <v>0</v>
      </c>
      <c r="BD66">
        <f>IF(OR($D66="51",$D66="52",$D66="61"),0,(AF66/'Totals and Drop Down Lists'!AB$5)*Inputs!J$39)</f>
        <v>0</v>
      </c>
      <c r="BE66">
        <f>IF(OR($D66="51",$D66="52",$D66="61"),0,(AG66/'Totals and Drop Down Lists'!AC$5)*Inputs!K$39)</f>
        <v>0</v>
      </c>
      <c r="BF66">
        <f>IF(OR($D66="51",$D66="52",$D66="61"),0,(AH66/'Totals and Drop Down Lists'!AD$5)*Inputs!L$39)</f>
        <v>0</v>
      </c>
      <c r="BG66" s="10">
        <f t="shared" ref="BG66:BG129" si="10">SUM(AI66:BF66)</f>
        <v>152692.1258464547</v>
      </c>
    </row>
    <row r="67" spans="1:59" ht="28.8">
      <c r="A67" s="1" t="s">
        <v>7333</v>
      </c>
      <c r="B67" s="1" t="s">
        <v>17</v>
      </c>
      <c r="C67" s="1" t="s">
        <v>35</v>
      </c>
      <c r="D67" s="1" t="s">
        <v>25</v>
      </c>
      <c r="E67" s="1" t="s">
        <v>36</v>
      </c>
      <c r="F67" s="2">
        <v>43744</v>
      </c>
      <c r="G67" s="2">
        <v>231</v>
      </c>
      <c r="H67" s="2">
        <v>0</v>
      </c>
      <c r="I67" s="2">
        <v>8443</v>
      </c>
      <c r="J67" s="2">
        <v>16232</v>
      </c>
      <c r="K67" s="2">
        <v>4139</v>
      </c>
      <c r="L67" s="2">
        <v>259</v>
      </c>
      <c r="M67" s="2">
        <v>71</v>
      </c>
      <c r="N67" s="2">
        <v>43</v>
      </c>
      <c r="O67" s="2">
        <v>164</v>
      </c>
      <c r="P67" s="2">
        <v>63</v>
      </c>
      <c r="Q67" s="2">
        <v>4</v>
      </c>
      <c r="R67" s="2">
        <v>886</v>
      </c>
      <c r="S67" s="2">
        <v>2222700</v>
      </c>
      <c r="T67" s="2">
        <v>128038500</v>
      </c>
      <c r="U67" s="2">
        <v>392</v>
      </c>
      <c r="V67" s="2">
        <v>309</v>
      </c>
      <c r="W67" s="2">
        <v>150</v>
      </c>
      <c r="X67" s="2">
        <v>1048</v>
      </c>
      <c r="Y67" s="2">
        <v>59</v>
      </c>
      <c r="Z67" s="2">
        <v>629</v>
      </c>
      <c r="AA67" s="9">
        <f t="shared" ref="AA67:AA130" si="11">F67</f>
        <v>43744</v>
      </c>
      <c r="AB67" s="9">
        <f t="shared" ref="AB67:AB130" si="12">I67-G67-H67</f>
        <v>8212</v>
      </c>
      <c r="AC67" s="9">
        <f t="shared" ref="AC67:AC130" si="13">L67+M67+N67+O67+P67+Q67+R67</f>
        <v>1490</v>
      </c>
      <c r="AD67" s="9">
        <f t="shared" ref="AD67:AD130" si="14">R67</f>
        <v>886</v>
      </c>
      <c r="AE67" s="44">
        <f t="shared" ref="AE67:AE130" si="15">IF(ISERROR(((K67^2)*SUM(J:J))/((SUM(K:K)^2)*J67)), 0, ((K67^2)*SUM(J:J))/((SUM(K:K)^2)*J67))</f>
        <v>7.3707996189524891E-5</v>
      </c>
      <c r="AF67" s="9">
        <f t="shared" ref="AF67:AF130" si="16">-IF((W67+V67-X67)&gt;0, 0, (W67+V67-X67))</f>
        <v>589</v>
      </c>
      <c r="AG67" s="9">
        <f t="shared" si="9"/>
        <v>688</v>
      </c>
      <c r="AH67" s="44">
        <f t="shared" ref="AH67:AH130" si="17">(K67*SUM(J:J)*AG67)/(J67*SUM(K:K)*SUM(AG:AG))</f>
        <v>6.527741033856775E-5</v>
      </c>
      <c r="AI67">
        <f>AA67/'Totals and Drop Down Lists'!W$6*Inputs!E$37</f>
        <v>39681.949970363523</v>
      </c>
      <c r="AJ67">
        <f>AB67/'Totals and Drop Down Lists'!X$6*Inputs!F$37</f>
        <v>27020.659544799804</v>
      </c>
      <c r="AK67">
        <f>AC67/'Totals and Drop Down Lists'!Y$6*Inputs!G$37</f>
        <v>9822.5833016106299</v>
      </c>
      <c r="AL67">
        <f>AD67/'Totals and Drop Down Lists'!Z$6*Inputs!H$37</f>
        <v>7103.5061252145852</v>
      </c>
      <c r="AM67">
        <f>AE67/'Totals and Drop Down Lists'!AA$6*Inputs!I$37</f>
        <v>9175.8605618535548</v>
      </c>
      <c r="AN67">
        <f>AF67/'Totals and Drop Down Lists'!AB$6*Inputs!J$37</f>
        <v>11754.492259663053</v>
      </c>
      <c r="AO67">
        <f>AG67/'Totals and Drop Down Lists'!AC$6*Inputs!K$37</f>
        <v>12813.020411215035</v>
      </c>
      <c r="AP67">
        <f>AH67/'Totals and Drop Down Lists'!AD$6*Inputs!L$37</f>
        <v>15361.727037978098</v>
      </c>
      <c r="AQ67">
        <f>IF(OR($D67="51",$D67="52",$D67="61"),(AA67/'Totals and Drop Down Lists'!W$4)*Inputs!E$38,0)</f>
        <v>0</v>
      </c>
      <c r="AR67">
        <f>IF(OR($D67="51",$D67="52",$D67="61"),(AB67/'Totals and Drop Down Lists'!X$4)*Inputs!F$38,0)</f>
        <v>0</v>
      </c>
      <c r="AS67">
        <f>IF(OR($D67="51",$D67="52",$D67="61"),(AC67/'Totals and Drop Down Lists'!Y$4)*Inputs!G$38,0)</f>
        <v>0</v>
      </c>
      <c r="AT67">
        <f>IF(OR($D67="51",$D67="52",$D67="61"),(AD67/'Totals and Drop Down Lists'!Z$4)*Inputs!H$38,0)</f>
        <v>0</v>
      </c>
      <c r="AU67">
        <f>IF(OR($D67="51",$D67="52",$D67="61"),(AE67/'Totals and Drop Down Lists'!AA$4)*Inputs!I$38,0)</f>
        <v>0</v>
      </c>
      <c r="AV67">
        <f>IF(OR($D67="51",$D67="52",$D67="61"),(AF67/'Totals and Drop Down Lists'!AB$4)*Inputs!J$38,0)</f>
        <v>0</v>
      </c>
      <c r="AW67">
        <f>IF(OR($D67="51",$D67="52",$D67="61"),(AG67/'Totals and Drop Down Lists'!AC$4)*Inputs!K$38,0)</f>
        <v>0</v>
      </c>
      <c r="AX67">
        <f>IF(OR($D67="51",$D67="52",$D67="61"),(AH67/'Totals and Drop Down Lists'!AD$4)*Inputs!L$38,0)</f>
        <v>0</v>
      </c>
      <c r="AY67">
        <f>IF(OR($D67="51",$D67="52",$D67="61"),0,(AA67/'Totals and Drop Down Lists'!W$5)*Inputs!E$39)</f>
        <v>0</v>
      </c>
      <c r="AZ67">
        <f>IF(OR($D67="51",$D67="52",$D67="61"),0,(AB67/'Totals and Drop Down Lists'!X$5)*Inputs!F$39)</f>
        <v>0</v>
      </c>
      <c r="BA67">
        <f>IF(OR($D67="51",$D67="52",$D67="61"),0,(AC67/'Totals and Drop Down Lists'!Y$5)*Inputs!G$39)</f>
        <v>0</v>
      </c>
      <c r="BB67">
        <f>IF(OR($D67="51",$D67="52",$D67="61"),0,(AD67/'Totals and Drop Down Lists'!Z$5)*Inputs!H$39)</f>
        <v>0</v>
      </c>
      <c r="BC67">
        <f>IF(OR($D67="51",$D67="52",$D67="61"),0,(AE67/'Totals and Drop Down Lists'!AA$5)*Inputs!I$39)</f>
        <v>0</v>
      </c>
      <c r="BD67">
        <f>IF(OR($D67="51",$D67="52",$D67="61"),0,(AF67/'Totals and Drop Down Lists'!AB$5)*Inputs!J$39)</f>
        <v>0</v>
      </c>
      <c r="BE67">
        <f>IF(OR($D67="51",$D67="52",$D67="61"),0,(AG67/'Totals and Drop Down Lists'!AC$5)*Inputs!K$39)</f>
        <v>0</v>
      </c>
      <c r="BF67">
        <f>IF(OR($D67="51",$D67="52",$D67="61"),0,(AH67/'Totals and Drop Down Lists'!AD$5)*Inputs!L$39)</f>
        <v>0</v>
      </c>
      <c r="BG67" s="10">
        <f t="shared" si="10"/>
        <v>132733.79921269827</v>
      </c>
    </row>
    <row r="68" spans="1:59" ht="28.8">
      <c r="A68" s="1" t="s">
        <v>7333</v>
      </c>
      <c r="B68" s="1" t="s">
        <v>17</v>
      </c>
      <c r="C68" s="1" t="s">
        <v>37</v>
      </c>
      <c r="D68" s="1" t="s">
        <v>25</v>
      </c>
      <c r="E68" s="1" t="s">
        <v>38</v>
      </c>
      <c r="F68" s="2">
        <v>13687</v>
      </c>
      <c r="G68" s="2">
        <v>123</v>
      </c>
      <c r="H68" s="2">
        <v>18</v>
      </c>
      <c r="I68" s="2">
        <v>2904</v>
      </c>
      <c r="J68" s="2">
        <v>5518</v>
      </c>
      <c r="K68" s="2">
        <v>898</v>
      </c>
      <c r="L68" s="2">
        <v>42</v>
      </c>
      <c r="M68" s="2">
        <v>13</v>
      </c>
      <c r="N68" s="2">
        <v>0</v>
      </c>
      <c r="O68" s="2">
        <v>42</v>
      </c>
      <c r="P68" s="2">
        <v>0</v>
      </c>
      <c r="Q68" s="2">
        <v>0</v>
      </c>
      <c r="R68" s="2">
        <v>485</v>
      </c>
      <c r="S68" s="2">
        <v>319000</v>
      </c>
      <c r="T68" s="2">
        <v>27443500</v>
      </c>
      <c r="U68" s="2">
        <v>0</v>
      </c>
      <c r="V68" s="2">
        <v>115</v>
      </c>
      <c r="W68" s="2">
        <v>0</v>
      </c>
      <c r="X68" s="2">
        <v>188</v>
      </c>
      <c r="Y68" s="2">
        <v>19</v>
      </c>
      <c r="Z68" s="2">
        <v>67</v>
      </c>
      <c r="AA68" s="9">
        <f t="shared" si="11"/>
        <v>13687</v>
      </c>
      <c r="AB68" s="9">
        <f t="shared" si="12"/>
        <v>2763</v>
      </c>
      <c r="AC68" s="9">
        <f t="shared" si="13"/>
        <v>582</v>
      </c>
      <c r="AD68" s="9">
        <f t="shared" si="14"/>
        <v>485</v>
      </c>
      <c r="AE68" s="44">
        <f t="shared" si="15"/>
        <v>1.0206263185201904E-5</v>
      </c>
      <c r="AF68" s="9">
        <f t="shared" si="16"/>
        <v>73</v>
      </c>
      <c r="AG68" s="9">
        <f t="shared" si="9"/>
        <v>86</v>
      </c>
      <c r="AH68" s="44">
        <f t="shared" si="17"/>
        <v>5.2076786581175771E-6</v>
      </c>
      <c r="AI68">
        <f>AA68/'Totals and Drop Down Lists'!W$6*Inputs!E$37</f>
        <v>12416.030752660148</v>
      </c>
      <c r="AJ68">
        <f>AB68/'Totals and Drop Down Lists'!X$6*Inputs!F$37</f>
        <v>9091.3397859573633</v>
      </c>
      <c r="AK68">
        <f>AC68/'Totals and Drop Down Lists'!Y$6*Inputs!G$37</f>
        <v>3836.7405916358302</v>
      </c>
      <c r="AL68">
        <f>AD68/'Totals and Drop Down Lists'!Z$6*Inputs!H$37</f>
        <v>3888.488115947036</v>
      </c>
      <c r="AM68">
        <f>AE68/'Totals and Drop Down Lists'!AA$6*Inputs!I$37</f>
        <v>1270.571073512664</v>
      </c>
      <c r="AN68">
        <f>AF68/'Totals and Drop Down Lists'!AB$6*Inputs!J$37</f>
        <v>1456.8385992451661</v>
      </c>
      <c r="AO68">
        <f>AG68/'Totals and Drop Down Lists'!AC$6*Inputs!K$37</f>
        <v>1601.6275514018794</v>
      </c>
      <c r="AP68">
        <f>AH68/'Totals and Drop Down Lists'!AD$6*Inputs!L$37</f>
        <v>1225.5225449751129</v>
      </c>
      <c r="AQ68">
        <f>IF(OR($D68="51",$D68="52",$D68="61"),(AA68/'Totals and Drop Down Lists'!W$4)*Inputs!E$38,0)</f>
        <v>0</v>
      </c>
      <c r="AR68">
        <f>IF(OR($D68="51",$D68="52",$D68="61"),(AB68/'Totals and Drop Down Lists'!X$4)*Inputs!F$38,0)</f>
        <v>0</v>
      </c>
      <c r="AS68">
        <f>IF(OR($D68="51",$D68="52",$D68="61"),(AC68/'Totals and Drop Down Lists'!Y$4)*Inputs!G$38,0)</f>
        <v>0</v>
      </c>
      <c r="AT68">
        <f>IF(OR($D68="51",$D68="52",$D68="61"),(AD68/'Totals and Drop Down Lists'!Z$4)*Inputs!H$38,0)</f>
        <v>0</v>
      </c>
      <c r="AU68">
        <f>IF(OR($D68="51",$D68="52",$D68="61"),(AE68/'Totals and Drop Down Lists'!AA$4)*Inputs!I$38,0)</f>
        <v>0</v>
      </c>
      <c r="AV68">
        <f>IF(OR($D68="51",$D68="52",$D68="61"),(AF68/'Totals and Drop Down Lists'!AB$4)*Inputs!J$38,0)</f>
        <v>0</v>
      </c>
      <c r="AW68">
        <f>IF(OR($D68="51",$D68="52",$D68="61"),(AG68/'Totals and Drop Down Lists'!AC$4)*Inputs!K$38,0)</f>
        <v>0</v>
      </c>
      <c r="AX68">
        <f>IF(OR($D68="51",$D68="52",$D68="61"),(AH68/'Totals and Drop Down Lists'!AD$4)*Inputs!L$38,0)</f>
        <v>0</v>
      </c>
      <c r="AY68">
        <f>IF(OR($D68="51",$D68="52",$D68="61"),0,(AA68/'Totals and Drop Down Lists'!W$5)*Inputs!E$39)</f>
        <v>0</v>
      </c>
      <c r="AZ68">
        <f>IF(OR($D68="51",$D68="52",$D68="61"),0,(AB68/'Totals and Drop Down Lists'!X$5)*Inputs!F$39)</f>
        <v>0</v>
      </c>
      <c r="BA68">
        <f>IF(OR($D68="51",$D68="52",$D68="61"),0,(AC68/'Totals and Drop Down Lists'!Y$5)*Inputs!G$39)</f>
        <v>0</v>
      </c>
      <c r="BB68">
        <f>IF(OR($D68="51",$D68="52",$D68="61"),0,(AD68/'Totals and Drop Down Lists'!Z$5)*Inputs!H$39)</f>
        <v>0</v>
      </c>
      <c r="BC68">
        <f>IF(OR($D68="51",$D68="52",$D68="61"),0,(AE68/'Totals and Drop Down Lists'!AA$5)*Inputs!I$39)</f>
        <v>0</v>
      </c>
      <c r="BD68">
        <f>IF(OR($D68="51",$D68="52",$D68="61"),0,(AF68/'Totals and Drop Down Lists'!AB$5)*Inputs!J$39)</f>
        <v>0</v>
      </c>
      <c r="BE68">
        <f>IF(OR($D68="51",$D68="52",$D68="61"),0,(AG68/'Totals and Drop Down Lists'!AC$5)*Inputs!K$39)</f>
        <v>0</v>
      </c>
      <c r="BF68">
        <f>IF(OR($D68="51",$D68="52",$D68="61"),0,(AH68/'Totals and Drop Down Lists'!AD$5)*Inputs!L$39)</f>
        <v>0</v>
      </c>
      <c r="BG68" s="10">
        <f t="shared" si="10"/>
        <v>34787.159015335201</v>
      </c>
    </row>
    <row r="69" spans="1:59" ht="28.8">
      <c r="A69" s="1" t="s">
        <v>7333</v>
      </c>
      <c r="B69" s="1" t="s">
        <v>17</v>
      </c>
      <c r="C69" s="1" t="s">
        <v>39</v>
      </c>
      <c r="D69" s="1" t="s">
        <v>25</v>
      </c>
      <c r="E69" s="1" t="s">
        <v>40</v>
      </c>
      <c r="F69" s="2">
        <v>25573</v>
      </c>
      <c r="G69" s="2">
        <v>240</v>
      </c>
      <c r="H69" s="2">
        <v>0</v>
      </c>
      <c r="I69" s="2">
        <v>7416</v>
      </c>
      <c r="J69" s="2">
        <v>9631</v>
      </c>
      <c r="K69" s="2">
        <v>2612</v>
      </c>
      <c r="L69" s="2">
        <v>40</v>
      </c>
      <c r="M69" s="2">
        <v>49</v>
      </c>
      <c r="N69" s="2">
        <v>0</v>
      </c>
      <c r="O69" s="2">
        <v>142</v>
      </c>
      <c r="P69" s="2">
        <v>9</v>
      </c>
      <c r="Q69" s="2">
        <v>7</v>
      </c>
      <c r="R69" s="2">
        <v>980</v>
      </c>
      <c r="S69" s="2">
        <v>962900</v>
      </c>
      <c r="T69" s="2">
        <v>61256200</v>
      </c>
      <c r="U69" s="2">
        <v>74</v>
      </c>
      <c r="V69" s="2">
        <v>395</v>
      </c>
      <c r="W69" s="2">
        <v>15</v>
      </c>
      <c r="X69" s="2">
        <v>849</v>
      </c>
      <c r="Y69" s="2">
        <v>140</v>
      </c>
      <c r="Z69" s="2">
        <v>218</v>
      </c>
      <c r="AA69" s="9">
        <f t="shared" si="11"/>
        <v>25573</v>
      </c>
      <c r="AB69" s="9">
        <f t="shared" si="12"/>
        <v>7176</v>
      </c>
      <c r="AC69" s="9">
        <f t="shared" si="13"/>
        <v>1227</v>
      </c>
      <c r="AD69" s="9">
        <f t="shared" si="14"/>
        <v>980</v>
      </c>
      <c r="AE69" s="44">
        <f t="shared" si="15"/>
        <v>4.9473285004925603E-5</v>
      </c>
      <c r="AF69" s="9">
        <f t="shared" si="16"/>
        <v>439</v>
      </c>
      <c r="AG69" s="9">
        <f t="shared" si="9"/>
        <v>358</v>
      </c>
      <c r="AH69" s="44">
        <f t="shared" si="17"/>
        <v>3.6127333043634949E-5</v>
      </c>
      <c r="AI69">
        <f>AA69/'Totals and Drop Down Lists'!W$6*Inputs!E$37</f>
        <v>23198.301632043396</v>
      </c>
      <c r="AJ69">
        <f>AB69/'Totals and Drop Down Lists'!X$6*Inputs!F$37</f>
        <v>23611.818423463639</v>
      </c>
      <c r="AK69">
        <f>AC69/'Totals and Drop Down Lists'!Y$6*Inputs!G$37</f>
        <v>8088.7984638095595</v>
      </c>
      <c r="AL69">
        <f>AD69/'Totals and Drop Down Lists'!Z$6*Inputs!H$37</f>
        <v>7857.1512445940107</v>
      </c>
      <c r="AM69">
        <f>AE69/'Totals and Drop Down Lists'!AA$6*Inputs!I$37</f>
        <v>6158.8971103592803</v>
      </c>
      <c r="AN69">
        <f>AF69/'Totals and Drop Down Lists'!AB$6*Inputs!J$37</f>
        <v>8760.9882886113428</v>
      </c>
      <c r="AO69">
        <f>AG69/'Totals and Drop Down Lists'!AC$6*Inputs!K$37</f>
        <v>6667.2402721147992</v>
      </c>
      <c r="AP69">
        <f>AH69/'Totals and Drop Down Lists'!AD$6*Inputs!L$37</f>
        <v>8501.8419993684965</v>
      </c>
      <c r="AQ69">
        <f>IF(OR($D69="51",$D69="52",$D69="61"),(AA69/'Totals and Drop Down Lists'!W$4)*Inputs!E$38,0)</f>
        <v>0</v>
      </c>
      <c r="AR69">
        <f>IF(OR($D69="51",$D69="52",$D69="61"),(AB69/'Totals and Drop Down Lists'!X$4)*Inputs!F$38,0)</f>
        <v>0</v>
      </c>
      <c r="AS69">
        <f>IF(OR($D69="51",$D69="52",$D69="61"),(AC69/'Totals and Drop Down Lists'!Y$4)*Inputs!G$38,0)</f>
        <v>0</v>
      </c>
      <c r="AT69">
        <f>IF(OR($D69="51",$D69="52",$D69="61"),(AD69/'Totals and Drop Down Lists'!Z$4)*Inputs!H$38,0)</f>
        <v>0</v>
      </c>
      <c r="AU69">
        <f>IF(OR($D69="51",$D69="52",$D69="61"),(AE69/'Totals and Drop Down Lists'!AA$4)*Inputs!I$38,0)</f>
        <v>0</v>
      </c>
      <c r="AV69">
        <f>IF(OR($D69="51",$D69="52",$D69="61"),(AF69/'Totals and Drop Down Lists'!AB$4)*Inputs!J$38,0)</f>
        <v>0</v>
      </c>
      <c r="AW69">
        <f>IF(OR($D69="51",$D69="52",$D69="61"),(AG69/'Totals and Drop Down Lists'!AC$4)*Inputs!K$38,0)</f>
        <v>0</v>
      </c>
      <c r="AX69">
        <f>IF(OR($D69="51",$D69="52",$D69="61"),(AH69/'Totals and Drop Down Lists'!AD$4)*Inputs!L$38,0)</f>
        <v>0</v>
      </c>
      <c r="AY69">
        <f>IF(OR($D69="51",$D69="52",$D69="61"),0,(AA69/'Totals and Drop Down Lists'!W$5)*Inputs!E$39)</f>
        <v>0</v>
      </c>
      <c r="AZ69">
        <f>IF(OR($D69="51",$D69="52",$D69="61"),0,(AB69/'Totals and Drop Down Lists'!X$5)*Inputs!F$39)</f>
        <v>0</v>
      </c>
      <c r="BA69">
        <f>IF(OR($D69="51",$D69="52",$D69="61"),0,(AC69/'Totals and Drop Down Lists'!Y$5)*Inputs!G$39)</f>
        <v>0</v>
      </c>
      <c r="BB69">
        <f>IF(OR($D69="51",$D69="52",$D69="61"),0,(AD69/'Totals and Drop Down Lists'!Z$5)*Inputs!H$39)</f>
        <v>0</v>
      </c>
      <c r="BC69">
        <f>IF(OR($D69="51",$D69="52",$D69="61"),0,(AE69/'Totals and Drop Down Lists'!AA$5)*Inputs!I$39)</f>
        <v>0</v>
      </c>
      <c r="BD69">
        <f>IF(OR($D69="51",$D69="52",$D69="61"),0,(AF69/'Totals and Drop Down Lists'!AB$5)*Inputs!J$39)</f>
        <v>0</v>
      </c>
      <c r="BE69">
        <f>IF(OR($D69="51",$D69="52",$D69="61"),0,(AG69/'Totals and Drop Down Lists'!AC$5)*Inputs!K$39)</f>
        <v>0</v>
      </c>
      <c r="BF69">
        <f>IF(OR($D69="51",$D69="52",$D69="61"),0,(AH69/'Totals and Drop Down Lists'!AD$5)*Inputs!L$39)</f>
        <v>0</v>
      </c>
      <c r="BG69" s="10">
        <f t="shared" si="10"/>
        <v>92845.037434364524</v>
      </c>
    </row>
    <row r="70" spans="1:59" ht="28.8">
      <c r="A70" s="1" t="s">
        <v>7333</v>
      </c>
      <c r="B70" s="1" t="s">
        <v>17</v>
      </c>
      <c r="C70" s="1" t="s">
        <v>41</v>
      </c>
      <c r="D70" s="1" t="s">
        <v>25</v>
      </c>
      <c r="E70" s="1" t="s">
        <v>42</v>
      </c>
      <c r="F70" s="2">
        <v>13703</v>
      </c>
      <c r="G70" s="2">
        <v>32</v>
      </c>
      <c r="H70" s="2">
        <v>12</v>
      </c>
      <c r="I70" s="2">
        <v>2540</v>
      </c>
      <c r="J70" s="2">
        <v>5649</v>
      </c>
      <c r="K70" s="2">
        <v>1412</v>
      </c>
      <c r="L70" s="2">
        <v>17</v>
      </c>
      <c r="M70" s="2">
        <v>6</v>
      </c>
      <c r="N70" s="2">
        <v>0</v>
      </c>
      <c r="O70" s="2">
        <v>21</v>
      </c>
      <c r="P70" s="2">
        <v>18</v>
      </c>
      <c r="Q70" s="2">
        <v>79</v>
      </c>
      <c r="R70" s="2">
        <v>742</v>
      </c>
      <c r="S70" s="2">
        <v>498400</v>
      </c>
      <c r="T70" s="2">
        <v>33660100</v>
      </c>
      <c r="U70" s="2">
        <v>107</v>
      </c>
      <c r="V70" s="2">
        <v>165</v>
      </c>
      <c r="W70" s="2">
        <v>85</v>
      </c>
      <c r="X70" s="2">
        <v>390</v>
      </c>
      <c r="Y70" s="2">
        <v>45</v>
      </c>
      <c r="Z70" s="2">
        <v>185</v>
      </c>
      <c r="AA70" s="9">
        <f t="shared" si="11"/>
        <v>13703</v>
      </c>
      <c r="AB70" s="9">
        <f t="shared" si="12"/>
        <v>2496</v>
      </c>
      <c r="AC70" s="9">
        <f t="shared" si="13"/>
        <v>883</v>
      </c>
      <c r="AD70" s="9">
        <f t="shared" si="14"/>
        <v>742</v>
      </c>
      <c r="AE70" s="44">
        <f t="shared" si="15"/>
        <v>2.4648676480313903E-5</v>
      </c>
      <c r="AF70" s="9">
        <f t="shared" si="16"/>
        <v>140</v>
      </c>
      <c r="AG70" s="9">
        <f t="shared" si="9"/>
        <v>230</v>
      </c>
      <c r="AH70" s="44">
        <f t="shared" si="17"/>
        <v>2.1391539668908637E-5</v>
      </c>
      <c r="AI70">
        <f>AA70/'Totals and Drop Down Lists'!W$6*Inputs!E$37</f>
        <v>12430.544999174546</v>
      </c>
      <c r="AJ70">
        <f>AB70/'Totals and Drop Down Lists'!X$6*Inputs!F$37</f>
        <v>8212.8064081612665</v>
      </c>
      <c r="AK70">
        <f>AC70/'Totals and Drop Down Lists'!Y$6*Inputs!G$37</f>
        <v>5821.0342653169037</v>
      </c>
      <c r="AL70">
        <f>AD70/'Totals and Drop Down Lists'!Z$6*Inputs!H$37</f>
        <v>5948.9859423354646</v>
      </c>
      <c r="AM70">
        <f>AE70/'Totals and Drop Down Lists'!AA$6*Inputs!I$37</f>
        <v>3068.4977222287112</v>
      </c>
      <c r="AN70">
        <f>AF70/'Totals and Drop Down Lists'!AB$6*Inputs!J$37</f>
        <v>2793.9370396482636</v>
      </c>
      <c r="AO70">
        <f>AG70/'Totals and Drop Down Lists'!AC$6*Inputs!K$37</f>
        <v>4283.4225211910725</v>
      </c>
      <c r="AP70">
        <f>AH70/'Totals and Drop Down Lists'!AD$6*Inputs!L$37</f>
        <v>5034.0690847183032</v>
      </c>
      <c r="AQ70">
        <f>IF(OR($D70="51",$D70="52",$D70="61"),(AA70/'Totals and Drop Down Lists'!W$4)*Inputs!E$38,0)</f>
        <v>0</v>
      </c>
      <c r="AR70">
        <f>IF(OR($D70="51",$D70="52",$D70="61"),(AB70/'Totals and Drop Down Lists'!X$4)*Inputs!F$38,0)</f>
        <v>0</v>
      </c>
      <c r="AS70">
        <f>IF(OR($D70="51",$D70="52",$D70="61"),(AC70/'Totals and Drop Down Lists'!Y$4)*Inputs!G$38,0)</f>
        <v>0</v>
      </c>
      <c r="AT70">
        <f>IF(OR($D70="51",$D70="52",$D70="61"),(AD70/'Totals and Drop Down Lists'!Z$4)*Inputs!H$38,0)</f>
        <v>0</v>
      </c>
      <c r="AU70">
        <f>IF(OR($D70="51",$D70="52",$D70="61"),(AE70/'Totals and Drop Down Lists'!AA$4)*Inputs!I$38,0)</f>
        <v>0</v>
      </c>
      <c r="AV70">
        <f>IF(OR($D70="51",$D70="52",$D70="61"),(AF70/'Totals and Drop Down Lists'!AB$4)*Inputs!J$38,0)</f>
        <v>0</v>
      </c>
      <c r="AW70">
        <f>IF(OR($D70="51",$D70="52",$D70="61"),(AG70/'Totals and Drop Down Lists'!AC$4)*Inputs!K$38,0)</f>
        <v>0</v>
      </c>
      <c r="AX70">
        <f>IF(OR($D70="51",$D70="52",$D70="61"),(AH70/'Totals and Drop Down Lists'!AD$4)*Inputs!L$38,0)</f>
        <v>0</v>
      </c>
      <c r="AY70">
        <f>IF(OR($D70="51",$D70="52",$D70="61"),0,(AA70/'Totals and Drop Down Lists'!W$5)*Inputs!E$39)</f>
        <v>0</v>
      </c>
      <c r="AZ70">
        <f>IF(OR($D70="51",$D70="52",$D70="61"),0,(AB70/'Totals and Drop Down Lists'!X$5)*Inputs!F$39)</f>
        <v>0</v>
      </c>
      <c r="BA70">
        <f>IF(OR($D70="51",$D70="52",$D70="61"),0,(AC70/'Totals and Drop Down Lists'!Y$5)*Inputs!G$39)</f>
        <v>0</v>
      </c>
      <c r="BB70">
        <f>IF(OR($D70="51",$D70="52",$D70="61"),0,(AD70/'Totals and Drop Down Lists'!Z$5)*Inputs!H$39)</f>
        <v>0</v>
      </c>
      <c r="BC70">
        <f>IF(OR($D70="51",$D70="52",$D70="61"),0,(AE70/'Totals and Drop Down Lists'!AA$5)*Inputs!I$39)</f>
        <v>0</v>
      </c>
      <c r="BD70">
        <f>IF(OR($D70="51",$D70="52",$D70="61"),0,(AF70/'Totals and Drop Down Lists'!AB$5)*Inputs!J$39)</f>
        <v>0</v>
      </c>
      <c r="BE70">
        <f>IF(OR($D70="51",$D70="52",$D70="61"),0,(AG70/'Totals and Drop Down Lists'!AC$5)*Inputs!K$39)</f>
        <v>0</v>
      </c>
      <c r="BF70">
        <f>IF(OR($D70="51",$D70="52",$D70="61"),0,(AH70/'Totals and Drop Down Lists'!AD$5)*Inputs!L$39)</f>
        <v>0</v>
      </c>
      <c r="BG70" s="10">
        <f t="shared" si="10"/>
        <v>47593.297982774529</v>
      </c>
    </row>
    <row r="71" spans="1:59" ht="28.8">
      <c r="A71" s="1" t="s">
        <v>7333</v>
      </c>
      <c r="B71" s="1" t="s">
        <v>17</v>
      </c>
      <c r="C71" s="1" t="s">
        <v>43</v>
      </c>
      <c r="D71" s="1" t="s">
        <v>25</v>
      </c>
      <c r="E71" s="1" t="s">
        <v>44</v>
      </c>
      <c r="F71" s="2">
        <v>14945</v>
      </c>
      <c r="G71" s="2">
        <v>57</v>
      </c>
      <c r="H71" s="2">
        <v>0</v>
      </c>
      <c r="I71" s="2">
        <v>2728</v>
      </c>
      <c r="J71" s="2">
        <v>5601</v>
      </c>
      <c r="K71" s="2">
        <v>1254</v>
      </c>
      <c r="L71" s="2">
        <v>58</v>
      </c>
      <c r="M71" s="2">
        <v>0</v>
      </c>
      <c r="N71" s="2">
        <v>0</v>
      </c>
      <c r="O71" s="2">
        <v>64</v>
      </c>
      <c r="P71" s="2">
        <v>18</v>
      </c>
      <c r="Q71" s="2">
        <v>159</v>
      </c>
      <c r="R71" s="2">
        <v>536</v>
      </c>
      <c r="S71" s="2">
        <v>564900</v>
      </c>
      <c r="T71" s="2">
        <v>39284400</v>
      </c>
      <c r="U71" s="2">
        <v>59</v>
      </c>
      <c r="V71" s="2">
        <v>150</v>
      </c>
      <c r="W71" s="2">
        <v>0</v>
      </c>
      <c r="X71" s="2">
        <v>354</v>
      </c>
      <c r="Y71" s="2">
        <v>75</v>
      </c>
      <c r="Z71" s="2">
        <v>159</v>
      </c>
      <c r="AA71" s="9">
        <f t="shared" si="11"/>
        <v>14945</v>
      </c>
      <c r="AB71" s="9">
        <f t="shared" si="12"/>
        <v>2671</v>
      </c>
      <c r="AC71" s="9">
        <f t="shared" si="13"/>
        <v>835</v>
      </c>
      <c r="AD71" s="9">
        <f t="shared" si="14"/>
        <v>536</v>
      </c>
      <c r="AE71" s="44">
        <f t="shared" si="15"/>
        <v>1.9607638269736682E-5</v>
      </c>
      <c r="AF71" s="9">
        <f t="shared" si="16"/>
        <v>204</v>
      </c>
      <c r="AG71" s="9">
        <f t="shared" si="9"/>
        <v>234</v>
      </c>
      <c r="AH71" s="44">
        <f t="shared" si="17"/>
        <v>1.9493907794759141E-5</v>
      </c>
      <c r="AI71">
        <f>AA71/'Totals and Drop Down Lists'!W$6*Inputs!E$37</f>
        <v>13557.213384854673</v>
      </c>
      <c r="AJ71">
        <f>AB71/'Totals and Drop Down Lists'!X$6*Inputs!F$37</f>
        <v>8788.6241651437267</v>
      </c>
      <c r="AK71">
        <f>AC71/'Totals and Drop Down Lists'!Y$6*Inputs!G$37</f>
        <v>5504.6020515737428</v>
      </c>
      <c r="AL71">
        <f>AD71/'Totals and Drop Down Lists'!Z$6*Inputs!H$37</f>
        <v>4297.3806807167239</v>
      </c>
      <c r="AM71">
        <f>AE71/'Totals and Drop Down Lists'!AA$6*Inputs!I$37</f>
        <v>2440.9421502620689</v>
      </c>
      <c r="AN71">
        <f>AF71/'Totals and Drop Down Lists'!AB$6*Inputs!J$37</f>
        <v>4071.1654006303274</v>
      </c>
      <c r="AO71">
        <f>AG71/'Totals and Drop Down Lists'!AC$6*Inputs!K$37</f>
        <v>4357.9168259074386</v>
      </c>
      <c r="AP71">
        <f>AH71/'Totals and Drop Down Lists'!AD$6*Inputs!L$37</f>
        <v>4587.4995483648036</v>
      </c>
      <c r="AQ71">
        <f>IF(OR($D71="51",$D71="52",$D71="61"),(AA71/'Totals and Drop Down Lists'!W$4)*Inputs!E$38,0)</f>
        <v>0</v>
      </c>
      <c r="AR71">
        <f>IF(OR($D71="51",$D71="52",$D71="61"),(AB71/'Totals and Drop Down Lists'!X$4)*Inputs!F$38,0)</f>
        <v>0</v>
      </c>
      <c r="AS71">
        <f>IF(OR($D71="51",$D71="52",$D71="61"),(AC71/'Totals and Drop Down Lists'!Y$4)*Inputs!G$38,0)</f>
        <v>0</v>
      </c>
      <c r="AT71">
        <f>IF(OR($D71="51",$D71="52",$D71="61"),(AD71/'Totals and Drop Down Lists'!Z$4)*Inputs!H$38,0)</f>
        <v>0</v>
      </c>
      <c r="AU71">
        <f>IF(OR($D71="51",$D71="52",$D71="61"),(AE71/'Totals and Drop Down Lists'!AA$4)*Inputs!I$38,0)</f>
        <v>0</v>
      </c>
      <c r="AV71">
        <f>IF(OR($D71="51",$D71="52",$D71="61"),(AF71/'Totals and Drop Down Lists'!AB$4)*Inputs!J$38,0)</f>
        <v>0</v>
      </c>
      <c r="AW71">
        <f>IF(OR($D71="51",$D71="52",$D71="61"),(AG71/'Totals and Drop Down Lists'!AC$4)*Inputs!K$38,0)</f>
        <v>0</v>
      </c>
      <c r="AX71">
        <f>IF(OR($D71="51",$D71="52",$D71="61"),(AH71/'Totals and Drop Down Lists'!AD$4)*Inputs!L$38,0)</f>
        <v>0</v>
      </c>
      <c r="AY71">
        <f>IF(OR($D71="51",$D71="52",$D71="61"),0,(AA71/'Totals and Drop Down Lists'!W$5)*Inputs!E$39)</f>
        <v>0</v>
      </c>
      <c r="AZ71">
        <f>IF(OR($D71="51",$D71="52",$D71="61"),0,(AB71/'Totals and Drop Down Lists'!X$5)*Inputs!F$39)</f>
        <v>0</v>
      </c>
      <c r="BA71">
        <f>IF(OR($D71="51",$D71="52",$D71="61"),0,(AC71/'Totals and Drop Down Lists'!Y$5)*Inputs!G$39)</f>
        <v>0</v>
      </c>
      <c r="BB71">
        <f>IF(OR($D71="51",$D71="52",$D71="61"),0,(AD71/'Totals and Drop Down Lists'!Z$5)*Inputs!H$39)</f>
        <v>0</v>
      </c>
      <c r="BC71">
        <f>IF(OR($D71="51",$D71="52",$D71="61"),0,(AE71/'Totals and Drop Down Lists'!AA$5)*Inputs!I$39)</f>
        <v>0</v>
      </c>
      <c r="BD71">
        <f>IF(OR($D71="51",$D71="52",$D71="61"),0,(AF71/'Totals and Drop Down Lists'!AB$5)*Inputs!J$39)</f>
        <v>0</v>
      </c>
      <c r="BE71">
        <f>IF(OR($D71="51",$D71="52",$D71="61"),0,(AG71/'Totals and Drop Down Lists'!AC$5)*Inputs!K$39)</f>
        <v>0</v>
      </c>
      <c r="BF71">
        <f>IF(OR($D71="51",$D71="52",$D71="61"),0,(AH71/'Totals and Drop Down Lists'!AD$5)*Inputs!L$39)</f>
        <v>0</v>
      </c>
      <c r="BG71" s="10">
        <f t="shared" si="10"/>
        <v>47605.344207453505</v>
      </c>
    </row>
    <row r="72" spans="1:59" ht="28.8">
      <c r="A72" s="1" t="s">
        <v>7333</v>
      </c>
      <c r="B72" s="1" t="s">
        <v>17</v>
      </c>
      <c r="C72" s="1" t="s">
        <v>45</v>
      </c>
      <c r="D72" s="1" t="s">
        <v>25</v>
      </c>
      <c r="E72" s="1" t="s">
        <v>46</v>
      </c>
      <c r="F72" s="2">
        <v>50468</v>
      </c>
      <c r="G72" s="2">
        <v>566</v>
      </c>
      <c r="H72" s="2">
        <v>39</v>
      </c>
      <c r="I72" s="2">
        <v>9238</v>
      </c>
      <c r="J72" s="2">
        <v>18820</v>
      </c>
      <c r="K72" s="2">
        <v>5667</v>
      </c>
      <c r="L72" s="2">
        <v>114</v>
      </c>
      <c r="M72" s="2">
        <v>23</v>
      </c>
      <c r="N72" s="2">
        <v>2</v>
      </c>
      <c r="O72" s="2">
        <v>51</v>
      </c>
      <c r="P72" s="2">
        <v>27</v>
      </c>
      <c r="Q72" s="2">
        <v>13</v>
      </c>
      <c r="R72" s="2">
        <v>802</v>
      </c>
      <c r="S72" s="2">
        <v>3665700</v>
      </c>
      <c r="T72" s="2">
        <v>214723200</v>
      </c>
      <c r="U72" s="2">
        <v>694</v>
      </c>
      <c r="V72" s="2">
        <v>649</v>
      </c>
      <c r="W72" s="2">
        <v>98</v>
      </c>
      <c r="X72" s="2">
        <v>1560</v>
      </c>
      <c r="Y72" s="2">
        <v>281</v>
      </c>
      <c r="Z72" s="2">
        <v>753</v>
      </c>
      <c r="AA72" s="9">
        <f t="shared" si="11"/>
        <v>50468</v>
      </c>
      <c r="AB72" s="9">
        <f t="shared" si="12"/>
        <v>8633</v>
      </c>
      <c r="AC72" s="9">
        <f t="shared" si="13"/>
        <v>1032</v>
      </c>
      <c r="AD72" s="9">
        <f t="shared" si="14"/>
        <v>802</v>
      </c>
      <c r="AE72" s="44">
        <f t="shared" si="15"/>
        <v>1.1917429518836783E-4</v>
      </c>
      <c r="AF72" s="9">
        <f t="shared" si="16"/>
        <v>813</v>
      </c>
      <c r="AG72" s="9">
        <f t="shared" si="9"/>
        <v>1034</v>
      </c>
      <c r="AH72" s="44">
        <f t="shared" si="17"/>
        <v>1.158524489621294E-4</v>
      </c>
      <c r="AI72">
        <f>AA72/'Totals and Drop Down Lists'!W$6*Inputs!E$37</f>
        <v>45781.562068039188</v>
      </c>
      <c r="AJ72">
        <f>AB72/'Totals and Drop Down Lists'!X$6*Inputs!F$37</f>
        <v>28405.912548740471</v>
      </c>
      <c r="AK72">
        <f>AC72/'Totals and Drop Down Lists'!Y$6*Inputs!G$37</f>
        <v>6803.2925954779666</v>
      </c>
      <c r="AL72">
        <f>AD72/'Totals and Drop Down Lists'!Z$6*Inputs!H$37</f>
        <v>6430.0360185350983</v>
      </c>
      <c r="AM72">
        <f>AE72/'Totals and Drop Down Lists'!AA$6*Inputs!I$37</f>
        <v>14835.930587420395</v>
      </c>
      <c r="AN72">
        <f>AF72/'Totals and Drop Down Lists'!AB$6*Inputs!J$37</f>
        <v>16224.791523100275</v>
      </c>
      <c r="AO72">
        <f>AG72/'Totals and Drop Down Lists'!AC$6*Inputs!K$37</f>
        <v>19256.777769180731</v>
      </c>
      <c r="AP72">
        <f>AH72/'Totals and Drop Down Lists'!AD$6*Inputs!L$37</f>
        <v>27263.546277448251</v>
      </c>
      <c r="AQ72">
        <f>IF(OR($D72="51",$D72="52",$D72="61"),(AA72/'Totals and Drop Down Lists'!W$4)*Inputs!E$38,0)</f>
        <v>0</v>
      </c>
      <c r="AR72">
        <f>IF(OR($D72="51",$D72="52",$D72="61"),(AB72/'Totals and Drop Down Lists'!X$4)*Inputs!F$38,0)</f>
        <v>0</v>
      </c>
      <c r="AS72">
        <f>IF(OR($D72="51",$D72="52",$D72="61"),(AC72/'Totals and Drop Down Lists'!Y$4)*Inputs!G$38,0)</f>
        <v>0</v>
      </c>
      <c r="AT72">
        <f>IF(OR($D72="51",$D72="52",$D72="61"),(AD72/'Totals and Drop Down Lists'!Z$4)*Inputs!H$38,0)</f>
        <v>0</v>
      </c>
      <c r="AU72">
        <f>IF(OR($D72="51",$D72="52",$D72="61"),(AE72/'Totals and Drop Down Lists'!AA$4)*Inputs!I$38,0)</f>
        <v>0</v>
      </c>
      <c r="AV72">
        <f>IF(OR($D72="51",$D72="52",$D72="61"),(AF72/'Totals and Drop Down Lists'!AB$4)*Inputs!J$38,0)</f>
        <v>0</v>
      </c>
      <c r="AW72">
        <f>IF(OR($D72="51",$D72="52",$D72="61"),(AG72/'Totals and Drop Down Lists'!AC$4)*Inputs!K$38,0)</f>
        <v>0</v>
      </c>
      <c r="AX72">
        <f>IF(OR($D72="51",$D72="52",$D72="61"),(AH72/'Totals and Drop Down Lists'!AD$4)*Inputs!L$38,0)</f>
        <v>0</v>
      </c>
      <c r="AY72">
        <f>IF(OR($D72="51",$D72="52",$D72="61"),0,(AA72/'Totals and Drop Down Lists'!W$5)*Inputs!E$39)</f>
        <v>0</v>
      </c>
      <c r="AZ72">
        <f>IF(OR($D72="51",$D72="52",$D72="61"),0,(AB72/'Totals and Drop Down Lists'!X$5)*Inputs!F$39)</f>
        <v>0</v>
      </c>
      <c r="BA72">
        <f>IF(OR($D72="51",$D72="52",$D72="61"),0,(AC72/'Totals and Drop Down Lists'!Y$5)*Inputs!G$39)</f>
        <v>0</v>
      </c>
      <c r="BB72">
        <f>IF(OR($D72="51",$D72="52",$D72="61"),0,(AD72/'Totals and Drop Down Lists'!Z$5)*Inputs!H$39)</f>
        <v>0</v>
      </c>
      <c r="BC72">
        <f>IF(OR($D72="51",$D72="52",$D72="61"),0,(AE72/'Totals and Drop Down Lists'!AA$5)*Inputs!I$39)</f>
        <v>0</v>
      </c>
      <c r="BD72">
        <f>IF(OR($D72="51",$D72="52",$D72="61"),0,(AF72/'Totals and Drop Down Lists'!AB$5)*Inputs!J$39)</f>
        <v>0</v>
      </c>
      <c r="BE72">
        <f>IF(OR($D72="51",$D72="52",$D72="61"),0,(AG72/'Totals and Drop Down Lists'!AC$5)*Inputs!K$39)</f>
        <v>0</v>
      </c>
      <c r="BF72">
        <f>IF(OR($D72="51",$D72="52",$D72="61"),0,(AH72/'Totals and Drop Down Lists'!AD$5)*Inputs!L$39)</f>
        <v>0</v>
      </c>
      <c r="BG72" s="10">
        <f t="shared" si="10"/>
        <v>165001.84938794238</v>
      </c>
    </row>
    <row r="73" spans="1:59" ht="28.8">
      <c r="A73" s="1" t="s">
        <v>7333</v>
      </c>
      <c r="B73" s="1" t="s">
        <v>17</v>
      </c>
      <c r="C73" s="1" t="s">
        <v>47</v>
      </c>
      <c r="D73" s="1" t="s">
        <v>25</v>
      </c>
      <c r="E73" s="1" t="s">
        <v>48</v>
      </c>
      <c r="F73" s="2">
        <v>13104</v>
      </c>
      <c r="G73" s="2">
        <v>34</v>
      </c>
      <c r="H73" s="2">
        <v>0</v>
      </c>
      <c r="I73" s="2">
        <v>4264</v>
      </c>
      <c r="J73" s="2">
        <v>4994</v>
      </c>
      <c r="K73" s="2">
        <v>1044</v>
      </c>
      <c r="L73" s="2">
        <v>7</v>
      </c>
      <c r="M73" s="2">
        <v>0</v>
      </c>
      <c r="N73" s="2">
        <v>0</v>
      </c>
      <c r="O73" s="2">
        <v>44</v>
      </c>
      <c r="P73" s="2">
        <v>0</v>
      </c>
      <c r="Q73" s="2">
        <v>0</v>
      </c>
      <c r="R73" s="2">
        <v>962</v>
      </c>
      <c r="S73" s="2">
        <v>436000</v>
      </c>
      <c r="T73" s="2">
        <v>16497300</v>
      </c>
      <c r="U73" s="2">
        <v>56</v>
      </c>
      <c r="V73" s="2">
        <v>203</v>
      </c>
      <c r="W73" s="2">
        <v>15</v>
      </c>
      <c r="X73" s="2">
        <v>539</v>
      </c>
      <c r="Y73" s="2">
        <v>120</v>
      </c>
      <c r="Z73" s="2">
        <v>245</v>
      </c>
      <c r="AA73" s="9">
        <f t="shared" si="11"/>
        <v>13104</v>
      </c>
      <c r="AB73" s="9">
        <f t="shared" si="12"/>
        <v>4230</v>
      </c>
      <c r="AC73" s="9">
        <f t="shared" si="13"/>
        <v>1013</v>
      </c>
      <c r="AD73" s="9">
        <f t="shared" si="14"/>
        <v>962</v>
      </c>
      <c r="AE73" s="44">
        <f t="shared" si="15"/>
        <v>1.5242220684196609E-5</v>
      </c>
      <c r="AF73" s="9">
        <f t="shared" si="16"/>
        <v>321</v>
      </c>
      <c r="AG73" s="9">
        <f t="shared" si="9"/>
        <v>365</v>
      </c>
      <c r="AH73" s="44">
        <f t="shared" si="17"/>
        <v>2.8391995101670779E-5</v>
      </c>
      <c r="AI73">
        <f>AA73/'Totals and Drop Down Lists'!W$6*Inputs!E$37</f>
        <v>11887.167895291779</v>
      </c>
      <c r="AJ73">
        <f>AB73/'Totals and Drop Down Lists'!X$6*Inputs!F$37</f>
        <v>13918.337783061761</v>
      </c>
      <c r="AK73">
        <f>AC73/'Totals and Drop Down Lists'!Y$6*Inputs!G$37</f>
        <v>6678.0381775379656</v>
      </c>
      <c r="AL73">
        <f>AD73/'Totals and Drop Down Lists'!Z$6*Inputs!H$37</f>
        <v>7712.836221734121</v>
      </c>
      <c r="AM73">
        <f>AE73/'Totals and Drop Down Lists'!AA$6*Inputs!I$37</f>
        <v>1897.4941509950399</v>
      </c>
      <c r="AN73">
        <f>AF73/'Totals and Drop Down Lists'!AB$6*Inputs!J$37</f>
        <v>6406.0984980506628</v>
      </c>
      <c r="AO73">
        <f>AG73/'Totals and Drop Down Lists'!AC$6*Inputs!K$37</f>
        <v>6797.6053053684409</v>
      </c>
      <c r="AP73">
        <f>AH73/'Totals and Drop Down Lists'!AD$6*Inputs!L$37</f>
        <v>6681.4856250170187</v>
      </c>
      <c r="AQ73">
        <f>IF(OR($D73="51",$D73="52",$D73="61"),(AA73/'Totals and Drop Down Lists'!W$4)*Inputs!E$38,0)</f>
        <v>0</v>
      </c>
      <c r="AR73">
        <f>IF(OR($D73="51",$D73="52",$D73="61"),(AB73/'Totals and Drop Down Lists'!X$4)*Inputs!F$38,0)</f>
        <v>0</v>
      </c>
      <c r="AS73">
        <f>IF(OR($D73="51",$D73="52",$D73="61"),(AC73/'Totals and Drop Down Lists'!Y$4)*Inputs!G$38,0)</f>
        <v>0</v>
      </c>
      <c r="AT73">
        <f>IF(OR($D73="51",$D73="52",$D73="61"),(AD73/'Totals and Drop Down Lists'!Z$4)*Inputs!H$38,0)</f>
        <v>0</v>
      </c>
      <c r="AU73">
        <f>IF(OR($D73="51",$D73="52",$D73="61"),(AE73/'Totals and Drop Down Lists'!AA$4)*Inputs!I$38,0)</f>
        <v>0</v>
      </c>
      <c r="AV73">
        <f>IF(OR($D73="51",$D73="52",$D73="61"),(AF73/'Totals and Drop Down Lists'!AB$4)*Inputs!J$38,0)</f>
        <v>0</v>
      </c>
      <c r="AW73">
        <f>IF(OR($D73="51",$D73="52",$D73="61"),(AG73/'Totals and Drop Down Lists'!AC$4)*Inputs!K$38,0)</f>
        <v>0</v>
      </c>
      <c r="AX73">
        <f>IF(OR($D73="51",$D73="52",$D73="61"),(AH73/'Totals and Drop Down Lists'!AD$4)*Inputs!L$38,0)</f>
        <v>0</v>
      </c>
      <c r="AY73">
        <f>IF(OR($D73="51",$D73="52",$D73="61"),0,(AA73/'Totals and Drop Down Lists'!W$5)*Inputs!E$39)</f>
        <v>0</v>
      </c>
      <c r="AZ73">
        <f>IF(OR($D73="51",$D73="52",$D73="61"),0,(AB73/'Totals and Drop Down Lists'!X$5)*Inputs!F$39)</f>
        <v>0</v>
      </c>
      <c r="BA73">
        <f>IF(OR($D73="51",$D73="52",$D73="61"),0,(AC73/'Totals and Drop Down Lists'!Y$5)*Inputs!G$39)</f>
        <v>0</v>
      </c>
      <c r="BB73">
        <f>IF(OR($D73="51",$D73="52",$D73="61"),0,(AD73/'Totals and Drop Down Lists'!Z$5)*Inputs!H$39)</f>
        <v>0</v>
      </c>
      <c r="BC73">
        <f>IF(OR($D73="51",$D73="52",$D73="61"),0,(AE73/'Totals and Drop Down Lists'!AA$5)*Inputs!I$39)</f>
        <v>0</v>
      </c>
      <c r="BD73">
        <f>IF(OR($D73="51",$D73="52",$D73="61"),0,(AF73/'Totals and Drop Down Lists'!AB$5)*Inputs!J$39)</f>
        <v>0</v>
      </c>
      <c r="BE73">
        <f>IF(OR($D73="51",$D73="52",$D73="61"),0,(AG73/'Totals and Drop Down Lists'!AC$5)*Inputs!K$39)</f>
        <v>0</v>
      </c>
      <c r="BF73">
        <f>IF(OR($D73="51",$D73="52",$D73="61"),0,(AH73/'Totals and Drop Down Lists'!AD$5)*Inputs!L$39)</f>
        <v>0</v>
      </c>
      <c r="BG73" s="10">
        <f t="shared" si="10"/>
        <v>61979.06365705678</v>
      </c>
    </row>
    <row r="74" spans="1:59" ht="28.8">
      <c r="A74" s="1" t="s">
        <v>7333</v>
      </c>
      <c r="B74" s="1" t="s">
        <v>17</v>
      </c>
      <c r="C74" s="1" t="s">
        <v>49</v>
      </c>
      <c r="D74" s="1" t="s">
        <v>25</v>
      </c>
      <c r="E74" s="1" t="s">
        <v>50</v>
      </c>
      <c r="F74" s="2">
        <v>11198</v>
      </c>
      <c r="G74" s="2">
        <v>83</v>
      </c>
      <c r="H74" s="2">
        <v>8</v>
      </c>
      <c r="I74" s="2">
        <v>2280</v>
      </c>
      <c r="J74" s="2">
        <v>4506</v>
      </c>
      <c r="K74" s="2">
        <v>766</v>
      </c>
      <c r="L74" s="2">
        <v>26</v>
      </c>
      <c r="M74" s="2">
        <v>23</v>
      </c>
      <c r="N74" s="2">
        <v>0</v>
      </c>
      <c r="O74" s="2">
        <v>29</v>
      </c>
      <c r="P74" s="2">
        <v>0</v>
      </c>
      <c r="Q74" s="2">
        <v>0</v>
      </c>
      <c r="R74" s="2">
        <v>510</v>
      </c>
      <c r="S74" s="2">
        <v>277900</v>
      </c>
      <c r="T74" s="2">
        <v>18864300</v>
      </c>
      <c r="U74" s="2">
        <v>99</v>
      </c>
      <c r="V74" s="2">
        <v>24</v>
      </c>
      <c r="W74" s="2">
        <v>8</v>
      </c>
      <c r="X74" s="2">
        <v>160</v>
      </c>
      <c r="Y74" s="2">
        <v>43</v>
      </c>
      <c r="Z74" s="2">
        <v>65</v>
      </c>
      <c r="AA74" s="9">
        <f t="shared" si="11"/>
        <v>11198</v>
      </c>
      <c r="AB74" s="9">
        <f t="shared" si="12"/>
        <v>2189</v>
      </c>
      <c r="AC74" s="9">
        <f t="shared" si="13"/>
        <v>588</v>
      </c>
      <c r="AD74" s="9">
        <f t="shared" si="14"/>
        <v>510</v>
      </c>
      <c r="AE74" s="44">
        <f t="shared" si="15"/>
        <v>9.0941505148580164E-6</v>
      </c>
      <c r="AF74" s="9">
        <f t="shared" si="16"/>
        <v>128</v>
      </c>
      <c r="AG74" s="9">
        <f t="shared" si="9"/>
        <v>108</v>
      </c>
      <c r="AH74" s="44">
        <f t="shared" si="17"/>
        <v>6.8314426068288608E-6</v>
      </c>
      <c r="AI74">
        <f>AA74/'Totals and Drop Down Lists'!W$6*Inputs!E$37</f>
        <v>10158.158279264144</v>
      </c>
      <c r="AJ74">
        <f>AB74/'Totals and Drop Down Lists'!X$6*Inputs!F$37</f>
        <v>7202.6575430548928</v>
      </c>
      <c r="AK74">
        <f>AC74/'Totals and Drop Down Lists'!Y$6*Inputs!G$37</f>
        <v>3876.2946183537251</v>
      </c>
      <c r="AL74">
        <f>AD74/'Totals and Drop Down Lists'!Z$6*Inputs!H$37</f>
        <v>4088.9256476968831</v>
      </c>
      <c r="AM74">
        <f>AE74/'Totals and Drop Down Lists'!AA$6*Inputs!I$37</f>
        <v>1132.1248896562051</v>
      </c>
      <c r="AN74">
        <f>AF74/'Totals and Drop Down Lists'!AB$6*Inputs!J$37</f>
        <v>2554.4567219641272</v>
      </c>
      <c r="AO74">
        <f>AG74/'Totals and Drop Down Lists'!AC$6*Inputs!K$37</f>
        <v>2011.346227341895</v>
      </c>
      <c r="AP74">
        <f>AH74/'Totals and Drop Down Lists'!AD$6*Inputs!L$37</f>
        <v>1607.6427673435958</v>
      </c>
      <c r="AQ74">
        <f>IF(OR($D74="51",$D74="52",$D74="61"),(AA74/'Totals and Drop Down Lists'!W$4)*Inputs!E$38,0)</f>
        <v>0</v>
      </c>
      <c r="AR74">
        <f>IF(OR($D74="51",$D74="52",$D74="61"),(AB74/'Totals and Drop Down Lists'!X$4)*Inputs!F$38,0)</f>
        <v>0</v>
      </c>
      <c r="AS74">
        <f>IF(OR($D74="51",$D74="52",$D74="61"),(AC74/'Totals and Drop Down Lists'!Y$4)*Inputs!G$38,0)</f>
        <v>0</v>
      </c>
      <c r="AT74">
        <f>IF(OR($D74="51",$D74="52",$D74="61"),(AD74/'Totals and Drop Down Lists'!Z$4)*Inputs!H$38,0)</f>
        <v>0</v>
      </c>
      <c r="AU74">
        <f>IF(OR($D74="51",$D74="52",$D74="61"),(AE74/'Totals and Drop Down Lists'!AA$4)*Inputs!I$38,0)</f>
        <v>0</v>
      </c>
      <c r="AV74">
        <f>IF(OR($D74="51",$D74="52",$D74="61"),(AF74/'Totals and Drop Down Lists'!AB$4)*Inputs!J$38,0)</f>
        <v>0</v>
      </c>
      <c r="AW74">
        <f>IF(OR($D74="51",$D74="52",$D74="61"),(AG74/'Totals and Drop Down Lists'!AC$4)*Inputs!K$38,0)</f>
        <v>0</v>
      </c>
      <c r="AX74">
        <f>IF(OR($D74="51",$D74="52",$D74="61"),(AH74/'Totals and Drop Down Lists'!AD$4)*Inputs!L$38,0)</f>
        <v>0</v>
      </c>
      <c r="AY74">
        <f>IF(OR($D74="51",$D74="52",$D74="61"),0,(AA74/'Totals and Drop Down Lists'!W$5)*Inputs!E$39)</f>
        <v>0</v>
      </c>
      <c r="AZ74">
        <f>IF(OR($D74="51",$D74="52",$D74="61"),0,(AB74/'Totals and Drop Down Lists'!X$5)*Inputs!F$39)</f>
        <v>0</v>
      </c>
      <c r="BA74">
        <f>IF(OR($D74="51",$D74="52",$D74="61"),0,(AC74/'Totals and Drop Down Lists'!Y$5)*Inputs!G$39)</f>
        <v>0</v>
      </c>
      <c r="BB74">
        <f>IF(OR($D74="51",$D74="52",$D74="61"),0,(AD74/'Totals and Drop Down Lists'!Z$5)*Inputs!H$39)</f>
        <v>0</v>
      </c>
      <c r="BC74">
        <f>IF(OR($D74="51",$D74="52",$D74="61"),0,(AE74/'Totals and Drop Down Lists'!AA$5)*Inputs!I$39)</f>
        <v>0</v>
      </c>
      <c r="BD74">
        <f>IF(OR($D74="51",$D74="52",$D74="61"),0,(AF74/'Totals and Drop Down Lists'!AB$5)*Inputs!J$39)</f>
        <v>0</v>
      </c>
      <c r="BE74">
        <f>IF(OR($D74="51",$D74="52",$D74="61"),0,(AG74/'Totals and Drop Down Lists'!AC$5)*Inputs!K$39)</f>
        <v>0</v>
      </c>
      <c r="BF74">
        <f>IF(OR($D74="51",$D74="52",$D74="61"),0,(AH74/'Totals and Drop Down Lists'!AD$5)*Inputs!L$39)</f>
        <v>0</v>
      </c>
      <c r="BG74" s="10">
        <f t="shared" si="10"/>
        <v>32631.606694675473</v>
      </c>
    </row>
    <row r="75" spans="1:59" ht="28.8">
      <c r="A75" s="1" t="s">
        <v>7333</v>
      </c>
      <c r="B75" s="1" t="s">
        <v>17</v>
      </c>
      <c r="C75" s="1" t="s">
        <v>51</v>
      </c>
      <c r="D75" s="1" t="s">
        <v>25</v>
      </c>
      <c r="E75" s="1" t="s">
        <v>52</v>
      </c>
      <c r="F75" s="2">
        <v>37847</v>
      </c>
      <c r="G75" s="2">
        <v>366</v>
      </c>
      <c r="H75" s="2">
        <v>23</v>
      </c>
      <c r="I75" s="2">
        <v>7446</v>
      </c>
      <c r="J75" s="2">
        <v>15041</v>
      </c>
      <c r="K75" s="2">
        <v>3748</v>
      </c>
      <c r="L75" s="2">
        <v>132</v>
      </c>
      <c r="M75" s="2">
        <v>35</v>
      </c>
      <c r="N75" s="2">
        <v>11</v>
      </c>
      <c r="O75" s="2">
        <v>107</v>
      </c>
      <c r="P75" s="2">
        <v>29</v>
      </c>
      <c r="Q75" s="2">
        <v>0</v>
      </c>
      <c r="R75" s="2">
        <v>1674</v>
      </c>
      <c r="S75" s="2">
        <v>1849000</v>
      </c>
      <c r="T75" s="2">
        <v>108065900</v>
      </c>
      <c r="U75" s="2">
        <v>356</v>
      </c>
      <c r="V75" s="2">
        <v>365</v>
      </c>
      <c r="W75" s="2">
        <v>101</v>
      </c>
      <c r="X75" s="2">
        <v>983</v>
      </c>
      <c r="Y75" s="2">
        <v>99</v>
      </c>
      <c r="Z75" s="2">
        <v>572</v>
      </c>
      <c r="AA75" s="9">
        <f t="shared" si="11"/>
        <v>37847</v>
      </c>
      <c r="AB75" s="9">
        <f t="shared" si="12"/>
        <v>7057</v>
      </c>
      <c r="AC75" s="9">
        <f t="shared" si="13"/>
        <v>1988</v>
      </c>
      <c r="AD75" s="9">
        <f t="shared" si="14"/>
        <v>1674</v>
      </c>
      <c r="AE75" s="44">
        <f t="shared" si="15"/>
        <v>6.5225623477178658E-5</v>
      </c>
      <c r="AF75" s="9">
        <f t="shared" si="16"/>
        <v>517</v>
      </c>
      <c r="AG75" s="9">
        <f t="shared" si="9"/>
        <v>671</v>
      </c>
      <c r="AH75" s="44">
        <f t="shared" si="17"/>
        <v>6.2215196542536776E-5</v>
      </c>
      <c r="AI75">
        <f>AA75/'Totals and Drop Down Lists'!W$6*Inputs!E$37</f>
        <v>34332.54298940079</v>
      </c>
      <c r="AJ75">
        <f>AB75/'Totals and Drop Down Lists'!X$6*Inputs!F$37</f>
        <v>23220.262348715565</v>
      </c>
      <c r="AK75">
        <f>AC75/'Totals and Drop Down Lists'!Y$6*Inputs!G$37</f>
        <v>13105.567519195927</v>
      </c>
      <c r="AL75">
        <f>AD75/'Totals and Drop Down Lists'!Z$6*Inputs!H$37</f>
        <v>13421.29712596977</v>
      </c>
      <c r="AM75">
        <f>AE75/'Totals and Drop Down Lists'!AA$6*Inputs!I$37</f>
        <v>8119.895493395732</v>
      </c>
      <c r="AN75">
        <f>AF75/'Totals and Drop Down Lists'!AB$6*Inputs!J$37</f>
        <v>10317.610353558232</v>
      </c>
      <c r="AO75">
        <f>AG75/'Totals and Drop Down Lists'!AC$6*Inputs!K$37</f>
        <v>12496.419616170477</v>
      </c>
      <c r="AP75">
        <f>AH75/'Totals and Drop Down Lists'!AD$6*Inputs!L$37</f>
        <v>14641.096543867252</v>
      </c>
      <c r="AQ75">
        <f>IF(OR($D75="51",$D75="52",$D75="61"),(AA75/'Totals and Drop Down Lists'!W$4)*Inputs!E$38,0)</f>
        <v>0</v>
      </c>
      <c r="AR75">
        <f>IF(OR($D75="51",$D75="52",$D75="61"),(AB75/'Totals and Drop Down Lists'!X$4)*Inputs!F$38,0)</f>
        <v>0</v>
      </c>
      <c r="AS75">
        <f>IF(OR($D75="51",$D75="52",$D75="61"),(AC75/'Totals and Drop Down Lists'!Y$4)*Inputs!G$38,0)</f>
        <v>0</v>
      </c>
      <c r="AT75">
        <f>IF(OR($D75="51",$D75="52",$D75="61"),(AD75/'Totals and Drop Down Lists'!Z$4)*Inputs!H$38,0)</f>
        <v>0</v>
      </c>
      <c r="AU75">
        <f>IF(OR($D75="51",$D75="52",$D75="61"),(AE75/'Totals and Drop Down Lists'!AA$4)*Inputs!I$38,0)</f>
        <v>0</v>
      </c>
      <c r="AV75">
        <f>IF(OR($D75="51",$D75="52",$D75="61"),(AF75/'Totals and Drop Down Lists'!AB$4)*Inputs!J$38,0)</f>
        <v>0</v>
      </c>
      <c r="AW75">
        <f>IF(OR($D75="51",$D75="52",$D75="61"),(AG75/'Totals and Drop Down Lists'!AC$4)*Inputs!K$38,0)</f>
        <v>0</v>
      </c>
      <c r="AX75">
        <f>IF(OR($D75="51",$D75="52",$D75="61"),(AH75/'Totals and Drop Down Lists'!AD$4)*Inputs!L$38,0)</f>
        <v>0</v>
      </c>
      <c r="AY75">
        <f>IF(OR($D75="51",$D75="52",$D75="61"),0,(AA75/'Totals and Drop Down Lists'!W$5)*Inputs!E$39)</f>
        <v>0</v>
      </c>
      <c r="AZ75">
        <f>IF(OR($D75="51",$D75="52",$D75="61"),0,(AB75/'Totals and Drop Down Lists'!X$5)*Inputs!F$39)</f>
        <v>0</v>
      </c>
      <c r="BA75">
        <f>IF(OR($D75="51",$D75="52",$D75="61"),0,(AC75/'Totals and Drop Down Lists'!Y$5)*Inputs!G$39)</f>
        <v>0</v>
      </c>
      <c r="BB75">
        <f>IF(OR($D75="51",$D75="52",$D75="61"),0,(AD75/'Totals and Drop Down Lists'!Z$5)*Inputs!H$39)</f>
        <v>0</v>
      </c>
      <c r="BC75">
        <f>IF(OR($D75="51",$D75="52",$D75="61"),0,(AE75/'Totals and Drop Down Lists'!AA$5)*Inputs!I$39)</f>
        <v>0</v>
      </c>
      <c r="BD75">
        <f>IF(OR($D75="51",$D75="52",$D75="61"),0,(AF75/'Totals and Drop Down Lists'!AB$5)*Inputs!J$39)</f>
        <v>0</v>
      </c>
      <c r="BE75">
        <f>IF(OR($D75="51",$D75="52",$D75="61"),0,(AG75/'Totals and Drop Down Lists'!AC$5)*Inputs!K$39)</f>
        <v>0</v>
      </c>
      <c r="BF75">
        <f>IF(OR($D75="51",$D75="52",$D75="61"),0,(AH75/'Totals and Drop Down Lists'!AD$5)*Inputs!L$39)</f>
        <v>0</v>
      </c>
      <c r="BG75" s="10">
        <f t="shared" si="10"/>
        <v>129654.69199027374</v>
      </c>
    </row>
    <row r="76" spans="1:59" ht="28.8">
      <c r="A76" s="1" t="s">
        <v>7333</v>
      </c>
      <c r="B76" s="1" t="s">
        <v>17</v>
      </c>
      <c r="C76" s="1" t="s">
        <v>53</v>
      </c>
      <c r="D76" s="1" t="s">
        <v>25</v>
      </c>
      <c r="E76" s="1" t="s">
        <v>54</v>
      </c>
      <c r="F76" s="2">
        <v>13955</v>
      </c>
      <c r="G76" s="2">
        <v>89</v>
      </c>
      <c r="H76" s="2">
        <v>0</v>
      </c>
      <c r="I76" s="2">
        <v>2621</v>
      </c>
      <c r="J76" s="2">
        <v>5601</v>
      </c>
      <c r="K76" s="2">
        <v>1685</v>
      </c>
      <c r="L76" s="2">
        <v>35</v>
      </c>
      <c r="M76" s="2">
        <v>0</v>
      </c>
      <c r="N76" s="2">
        <v>2</v>
      </c>
      <c r="O76" s="2">
        <v>52</v>
      </c>
      <c r="P76" s="2">
        <v>2</v>
      </c>
      <c r="Q76" s="2">
        <v>0</v>
      </c>
      <c r="R76" s="2">
        <v>602</v>
      </c>
      <c r="S76" s="2">
        <v>663400</v>
      </c>
      <c r="T76" s="2">
        <v>54983500</v>
      </c>
      <c r="U76" s="2">
        <v>82</v>
      </c>
      <c r="V76" s="2">
        <v>313</v>
      </c>
      <c r="W76" s="2">
        <v>27</v>
      </c>
      <c r="X76" s="2">
        <v>509</v>
      </c>
      <c r="Y76" s="2">
        <v>129</v>
      </c>
      <c r="Z76" s="2">
        <v>205</v>
      </c>
      <c r="AA76" s="9">
        <f t="shared" si="11"/>
        <v>13955</v>
      </c>
      <c r="AB76" s="9">
        <f t="shared" si="12"/>
        <v>2532</v>
      </c>
      <c r="AC76" s="9">
        <f t="shared" si="13"/>
        <v>693</v>
      </c>
      <c r="AD76" s="9">
        <f t="shared" si="14"/>
        <v>602</v>
      </c>
      <c r="AE76" s="44">
        <f t="shared" si="15"/>
        <v>3.5402181450867994E-5</v>
      </c>
      <c r="AF76" s="9">
        <f t="shared" si="16"/>
        <v>169</v>
      </c>
      <c r="AG76" s="9">
        <f t="shared" si="9"/>
        <v>334</v>
      </c>
      <c r="AH76" s="44">
        <f t="shared" si="17"/>
        <v>3.7387970009857336E-5</v>
      </c>
      <c r="AI76">
        <f>AA76/'Totals and Drop Down Lists'!W$6*Inputs!E$37</f>
        <v>12659.144381776312</v>
      </c>
      <c r="AJ76">
        <f>AB76/'Totals and Drop Down Lists'!X$6*Inputs!F$37</f>
        <v>8331.2603467405152</v>
      </c>
      <c r="AK76">
        <f>AC76/'Totals and Drop Down Lists'!Y$6*Inputs!G$37</f>
        <v>4568.4900859168902</v>
      </c>
      <c r="AL76">
        <f>AD76/'Totals and Drop Down Lists'!Z$6*Inputs!H$37</f>
        <v>4826.535764536321</v>
      </c>
      <c r="AM76">
        <f>AE76/'Totals and Drop Down Lists'!AA$6*Inputs!I$37</f>
        <v>4407.1945700888409</v>
      </c>
      <c r="AN76">
        <f>AF76/'Totals and Drop Down Lists'!AB$6*Inputs!J$37</f>
        <v>3372.6811407182613</v>
      </c>
      <c r="AO76">
        <f>AG76/'Totals and Drop Down Lists'!AC$6*Inputs!K$37</f>
        <v>6220.2744438166001</v>
      </c>
      <c r="AP76">
        <f>AH76/'Totals and Drop Down Lists'!AD$6*Inputs!L$37</f>
        <v>8798.5075819743579</v>
      </c>
      <c r="AQ76">
        <f>IF(OR($D76="51",$D76="52",$D76="61"),(AA76/'Totals and Drop Down Lists'!W$4)*Inputs!E$38,0)</f>
        <v>0</v>
      </c>
      <c r="AR76">
        <f>IF(OR($D76="51",$D76="52",$D76="61"),(AB76/'Totals and Drop Down Lists'!X$4)*Inputs!F$38,0)</f>
        <v>0</v>
      </c>
      <c r="AS76">
        <f>IF(OR($D76="51",$D76="52",$D76="61"),(AC76/'Totals and Drop Down Lists'!Y$4)*Inputs!G$38,0)</f>
        <v>0</v>
      </c>
      <c r="AT76">
        <f>IF(OR($D76="51",$D76="52",$D76="61"),(AD76/'Totals and Drop Down Lists'!Z$4)*Inputs!H$38,0)</f>
        <v>0</v>
      </c>
      <c r="AU76">
        <f>IF(OR($D76="51",$D76="52",$D76="61"),(AE76/'Totals and Drop Down Lists'!AA$4)*Inputs!I$38,0)</f>
        <v>0</v>
      </c>
      <c r="AV76">
        <f>IF(OR($D76="51",$D76="52",$D76="61"),(AF76/'Totals and Drop Down Lists'!AB$4)*Inputs!J$38,0)</f>
        <v>0</v>
      </c>
      <c r="AW76">
        <f>IF(OR($D76="51",$D76="52",$D76="61"),(AG76/'Totals and Drop Down Lists'!AC$4)*Inputs!K$38,0)</f>
        <v>0</v>
      </c>
      <c r="AX76">
        <f>IF(OR($D76="51",$D76="52",$D76="61"),(AH76/'Totals and Drop Down Lists'!AD$4)*Inputs!L$38,0)</f>
        <v>0</v>
      </c>
      <c r="AY76">
        <f>IF(OR($D76="51",$D76="52",$D76="61"),0,(AA76/'Totals and Drop Down Lists'!W$5)*Inputs!E$39)</f>
        <v>0</v>
      </c>
      <c r="AZ76">
        <f>IF(OR($D76="51",$D76="52",$D76="61"),0,(AB76/'Totals and Drop Down Lists'!X$5)*Inputs!F$39)</f>
        <v>0</v>
      </c>
      <c r="BA76">
        <f>IF(OR($D76="51",$D76="52",$D76="61"),0,(AC76/'Totals and Drop Down Lists'!Y$5)*Inputs!G$39)</f>
        <v>0</v>
      </c>
      <c r="BB76">
        <f>IF(OR($D76="51",$D76="52",$D76="61"),0,(AD76/'Totals and Drop Down Lists'!Z$5)*Inputs!H$39)</f>
        <v>0</v>
      </c>
      <c r="BC76">
        <f>IF(OR($D76="51",$D76="52",$D76="61"),0,(AE76/'Totals and Drop Down Lists'!AA$5)*Inputs!I$39)</f>
        <v>0</v>
      </c>
      <c r="BD76">
        <f>IF(OR($D76="51",$D76="52",$D76="61"),0,(AF76/'Totals and Drop Down Lists'!AB$5)*Inputs!J$39)</f>
        <v>0</v>
      </c>
      <c r="BE76">
        <f>IF(OR($D76="51",$D76="52",$D76="61"),0,(AG76/'Totals and Drop Down Lists'!AC$5)*Inputs!K$39)</f>
        <v>0</v>
      </c>
      <c r="BF76">
        <f>IF(OR($D76="51",$D76="52",$D76="61"),0,(AH76/'Totals and Drop Down Lists'!AD$5)*Inputs!L$39)</f>
        <v>0</v>
      </c>
      <c r="BG76" s="10">
        <f t="shared" si="10"/>
        <v>53184.0883155681</v>
      </c>
    </row>
    <row r="77" spans="1:59" ht="28.8">
      <c r="A77" s="1" t="s">
        <v>7333</v>
      </c>
      <c r="B77" s="1" t="s">
        <v>17</v>
      </c>
      <c r="C77" s="1" t="s">
        <v>55</v>
      </c>
      <c r="D77" s="1" t="s">
        <v>25</v>
      </c>
      <c r="E77" s="1" t="s">
        <v>56</v>
      </c>
      <c r="F77" s="2">
        <v>80499</v>
      </c>
      <c r="G77" s="2">
        <v>650</v>
      </c>
      <c r="H77" s="2">
        <v>61</v>
      </c>
      <c r="I77" s="2">
        <v>14903</v>
      </c>
      <c r="J77" s="2">
        <v>31342</v>
      </c>
      <c r="K77" s="2">
        <v>7845</v>
      </c>
      <c r="L77" s="2">
        <v>138</v>
      </c>
      <c r="M77" s="2">
        <v>35</v>
      </c>
      <c r="N77" s="2">
        <v>15</v>
      </c>
      <c r="O77" s="2">
        <v>247</v>
      </c>
      <c r="P77" s="2">
        <v>60</v>
      </c>
      <c r="Q77" s="2">
        <v>11</v>
      </c>
      <c r="R77" s="2">
        <v>2367</v>
      </c>
      <c r="S77" s="2">
        <v>4106200</v>
      </c>
      <c r="T77" s="2">
        <v>221872000</v>
      </c>
      <c r="U77" s="2">
        <v>405</v>
      </c>
      <c r="V77" s="2">
        <v>684</v>
      </c>
      <c r="W77" s="2">
        <v>49</v>
      </c>
      <c r="X77" s="2">
        <v>2203</v>
      </c>
      <c r="Y77" s="2">
        <v>124</v>
      </c>
      <c r="Z77" s="2">
        <v>1296</v>
      </c>
      <c r="AA77" s="9">
        <f t="shared" si="11"/>
        <v>80499</v>
      </c>
      <c r="AB77" s="9">
        <f t="shared" si="12"/>
        <v>14192</v>
      </c>
      <c r="AC77" s="9">
        <f t="shared" si="13"/>
        <v>2873</v>
      </c>
      <c r="AD77" s="9">
        <f t="shared" si="14"/>
        <v>2367</v>
      </c>
      <c r="AE77" s="44">
        <f t="shared" si="15"/>
        <v>1.3713710448112645E-4</v>
      </c>
      <c r="AF77" s="9">
        <f t="shared" si="16"/>
        <v>1470</v>
      </c>
      <c r="AG77" s="9">
        <f t="shared" si="9"/>
        <v>1420</v>
      </c>
      <c r="AH77" s="44">
        <f t="shared" si="17"/>
        <v>1.3225304265450621E-4</v>
      </c>
      <c r="AI77">
        <f>AA77/'Totals and Drop Down Lists'!W$6*Inputs!E$37</f>
        <v>73023.895635156674</v>
      </c>
      <c r="AJ77">
        <f>AB77/'Totals and Drop Down Lists'!X$6*Inputs!F$37</f>
        <v>46697.174897686171</v>
      </c>
      <c r="AK77">
        <f>AC77/'Totals and Drop Down Lists'!Y$6*Inputs!G$37</f>
        <v>18939.786460085463</v>
      </c>
      <c r="AL77">
        <f>AD77/'Totals and Drop Down Lists'!Z$6*Inputs!H$37</f>
        <v>18977.425506075535</v>
      </c>
      <c r="AM77">
        <f>AE77/'Totals and Drop Down Lists'!AA$6*Inputs!I$37</f>
        <v>17072.109046887788</v>
      </c>
      <c r="AN77">
        <f>AF77/'Totals and Drop Down Lists'!AB$6*Inputs!J$37</f>
        <v>29336.33891630677</v>
      </c>
      <c r="AO77">
        <f>AG77/'Totals and Drop Down Lists'!AC$6*Inputs!K$37</f>
        <v>26445.478174310101</v>
      </c>
      <c r="AP77">
        <f>AH77/'Totals and Drop Down Lists'!AD$6*Inputs!L$37</f>
        <v>31123.096499437124</v>
      </c>
      <c r="AQ77">
        <f>IF(OR($D77="51",$D77="52",$D77="61"),(AA77/'Totals and Drop Down Lists'!W$4)*Inputs!E$38,0)</f>
        <v>0</v>
      </c>
      <c r="AR77">
        <f>IF(OR($D77="51",$D77="52",$D77="61"),(AB77/'Totals and Drop Down Lists'!X$4)*Inputs!F$38,0)</f>
        <v>0</v>
      </c>
      <c r="AS77">
        <f>IF(OR($D77="51",$D77="52",$D77="61"),(AC77/'Totals and Drop Down Lists'!Y$4)*Inputs!G$38,0)</f>
        <v>0</v>
      </c>
      <c r="AT77">
        <f>IF(OR($D77="51",$D77="52",$D77="61"),(AD77/'Totals and Drop Down Lists'!Z$4)*Inputs!H$38,0)</f>
        <v>0</v>
      </c>
      <c r="AU77">
        <f>IF(OR($D77="51",$D77="52",$D77="61"),(AE77/'Totals and Drop Down Lists'!AA$4)*Inputs!I$38,0)</f>
        <v>0</v>
      </c>
      <c r="AV77">
        <f>IF(OR($D77="51",$D77="52",$D77="61"),(AF77/'Totals and Drop Down Lists'!AB$4)*Inputs!J$38,0)</f>
        <v>0</v>
      </c>
      <c r="AW77">
        <f>IF(OR($D77="51",$D77="52",$D77="61"),(AG77/'Totals and Drop Down Lists'!AC$4)*Inputs!K$38,0)</f>
        <v>0</v>
      </c>
      <c r="AX77">
        <f>IF(OR($D77="51",$D77="52",$D77="61"),(AH77/'Totals and Drop Down Lists'!AD$4)*Inputs!L$38,0)</f>
        <v>0</v>
      </c>
      <c r="AY77">
        <f>IF(OR($D77="51",$D77="52",$D77="61"),0,(AA77/'Totals and Drop Down Lists'!W$5)*Inputs!E$39)</f>
        <v>0</v>
      </c>
      <c r="AZ77">
        <f>IF(OR($D77="51",$D77="52",$D77="61"),0,(AB77/'Totals and Drop Down Lists'!X$5)*Inputs!F$39)</f>
        <v>0</v>
      </c>
      <c r="BA77">
        <f>IF(OR($D77="51",$D77="52",$D77="61"),0,(AC77/'Totals and Drop Down Lists'!Y$5)*Inputs!G$39)</f>
        <v>0</v>
      </c>
      <c r="BB77">
        <f>IF(OR($D77="51",$D77="52",$D77="61"),0,(AD77/'Totals and Drop Down Lists'!Z$5)*Inputs!H$39)</f>
        <v>0</v>
      </c>
      <c r="BC77">
        <f>IF(OR($D77="51",$D77="52",$D77="61"),0,(AE77/'Totals and Drop Down Lists'!AA$5)*Inputs!I$39)</f>
        <v>0</v>
      </c>
      <c r="BD77">
        <f>IF(OR($D77="51",$D77="52",$D77="61"),0,(AF77/'Totals and Drop Down Lists'!AB$5)*Inputs!J$39)</f>
        <v>0</v>
      </c>
      <c r="BE77">
        <f>IF(OR($D77="51",$D77="52",$D77="61"),0,(AG77/'Totals and Drop Down Lists'!AC$5)*Inputs!K$39)</f>
        <v>0</v>
      </c>
      <c r="BF77">
        <f>IF(OR($D77="51",$D77="52",$D77="61"),0,(AH77/'Totals and Drop Down Lists'!AD$5)*Inputs!L$39)</f>
        <v>0</v>
      </c>
      <c r="BG77" s="10">
        <f t="shared" si="10"/>
        <v>261615.30513594559</v>
      </c>
    </row>
    <row r="78" spans="1:59" ht="28.8">
      <c r="A78" s="1" t="s">
        <v>7333</v>
      </c>
      <c r="B78" s="1" t="s">
        <v>17</v>
      </c>
      <c r="C78" s="1" t="s">
        <v>57</v>
      </c>
      <c r="D78" s="1" t="s">
        <v>58</v>
      </c>
      <c r="E78" s="1" t="s">
        <v>59</v>
      </c>
      <c r="F78" s="2">
        <v>48576</v>
      </c>
      <c r="G78" s="2">
        <v>528</v>
      </c>
      <c r="H78" s="2">
        <v>17</v>
      </c>
      <c r="I78" s="2">
        <v>8139</v>
      </c>
      <c r="J78" s="2">
        <v>18725</v>
      </c>
      <c r="K78" s="2">
        <v>7435</v>
      </c>
      <c r="L78" s="2">
        <v>90</v>
      </c>
      <c r="M78" s="2">
        <v>0</v>
      </c>
      <c r="N78" s="2">
        <v>33</v>
      </c>
      <c r="O78" s="2">
        <v>116</v>
      </c>
      <c r="P78" s="2">
        <v>12</v>
      </c>
      <c r="Q78" s="2">
        <v>9</v>
      </c>
      <c r="R78" s="2">
        <v>1192</v>
      </c>
      <c r="S78" s="2">
        <v>4604200</v>
      </c>
      <c r="T78" s="2">
        <v>269128500</v>
      </c>
      <c r="U78" s="2">
        <v>507</v>
      </c>
      <c r="V78" s="2">
        <v>716</v>
      </c>
      <c r="W78" s="2">
        <v>65</v>
      </c>
      <c r="X78" s="2">
        <v>1750</v>
      </c>
      <c r="Y78" s="2">
        <v>317</v>
      </c>
      <c r="Z78" s="2">
        <v>724</v>
      </c>
      <c r="AA78" s="9">
        <f t="shared" si="11"/>
        <v>48576</v>
      </c>
      <c r="AB78" s="9">
        <f t="shared" si="12"/>
        <v>7594</v>
      </c>
      <c r="AC78" s="9">
        <f t="shared" si="13"/>
        <v>1452</v>
      </c>
      <c r="AD78" s="9">
        <f t="shared" si="14"/>
        <v>1192</v>
      </c>
      <c r="AE78" s="44">
        <f t="shared" si="15"/>
        <v>2.0617495350085658E-4</v>
      </c>
      <c r="AF78" s="9">
        <f t="shared" si="16"/>
        <v>969</v>
      </c>
      <c r="AG78" s="9">
        <f t="shared" si="9"/>
        <v>1041</v>
      </c>
      <c r="AH78" s="44">
        <f t="shared" si="17"/>
        <v>1.538016385456511E-4</v>
      </c>
      <c r="AI78">
        <f>AA78/'Totals and Drop Down Lists'!W$6*Inputs!E$37</f>
        <v>44065.25241771165</v>
      </c>
      <c r="AJ78">
        <f>AB78/'Totals and Drop Down Lists'!X$6*Inputs!F$37</f>
        <v>24987.20026585603</v>
      </c>
      <c r="AK78">
        <f>AC78/'Totals and Drop Down Lists'!Y$6*Inputs!G$37</f>
        <v>9572.0744657306277</v>
      </c>
      <c r="AL78">
        <f>AD78/'Totals and Drop Down Lists'!Z$6*Inputs!H$37</f>
        <v>9556.861513832715</v>
      </c>
      <c r="AM78">
        <f>AE78/'Totals and Drop Down Lists'!AA$6*Inputs!I$37</f>
        <v>25666.586021495459</v>
      </c>
      <c r="AN78">
        <f>AF78/'Totals and Drop Down Lists'!AB$6*Inputs!J$37</f>
        <v>19338.035652994055</v>
      </c>
      <c r="AO78">
        <f>AG78/'Totals and Drop Down Lists'!AC$6*Inputs!K$37</f>
        <v>19387.142802434373</v>
      </c>
      <c r="AP78">
        <f>AH78/'Totals and Drop Down Lists'!AD$6*Inputs!L$37</f>
        <v>36194.125610649986</v>
      </c>
      <c r="AQ78">
        <f>IF(OR($D78="51",$D78="52",$D78="61"),(AA78/'Totals and Drop Down Lists'!W$4)*Inputs!E$38,0)</f>
        <v>0</v>
      </c>
      <c r="AR78">
        <f>IF(OR($D78="51",$D78="52",$D78="61"),(AB78/'Totals and Drop Down Lists'!X$4)*Inputs!F$38,0)</f>
        <v>0</v>
      </c>
      <c r="AS78">
        <f>IF(OR($D78="51",$D78="52",$D78="61"),(AC78/'Totals and Drop Down Lists'!Y$4)*Inputs!G$38,0)</f>
        <v>0</v>
      </c>
      <c r="AT78">
        <f>IF(OR($D78="51",$D78="52",$D78="61"),(AD78/'Totals and Drop Down Lists'!Z$4)*Inputs!H$38,0)</f>
        <v>0</v>
      </c>
      <c r="AU78">
        <f>IF(OR($D78="51",$D78="52",$D78="61"),(AE78/'Totals and Drop Down Lists'!AA$4)*Inputs!I$38,0)</f>
        <v>0</v>
      </c>
      <c r="AV78">
        <f>IF(OR($D78="51",$D78="52",$D78="61"),(AF78/'Totals and Drop Down Lists'!AB$4)*Inputs!J$38,0)</f>
        <v>0</v>
      </c>
      <c r="AW78">
        <f>IF(OR($D78="51",$D78="52",$D78="61"),(AG78/'Totals and Drop Down Lists'!AC$4)*Inputs!K$38,0)</f>
        <v>0</v>
      </c>
      <c r="AX78">
        <f>IF(OR($D78="51",$D78="52",$D78="61"),(AH78/'Totals and Drop Down Lists'!AD$4)*Inputs!L$38,0)</f>
        <v>0</v>
      </c>
      <c r="AY78">
        <f>IF(OR($D78="51",$D78="52",$D78="61"),0,(AA78/'Totals and Drop Down Lists'!W$5)*Inputs!E$39)</f>
        <v>0</v>
      </c>
      <c r="AZ78">
        <f>IF(OR($D78="51",$D78="52",$D78="61"),0,(AB78/'Totals and Drop Down Lists'!X$5)*Inputs!F$39)</f>
        <v>0</v>
      </c>
      <c r="BA78">
        <f>IF(OR($D78="51",$D78="52",$D78="61"),0,(AC78/'Totals and Drop Down Lists'!Y$5)*Inputs!G$39)</f>
        <v>0</v>
      </c>
      <c r="BB78">
        <f>IF(OR($D78="51",$D78="52",$D78="61"),0,(AD78/'Totals and Drop Down Lists'!Z$5)*Inputs!H$39)</f>
        <v>0</v>
      </c>
      <c r="BC78">
        <f>IF(OR($D78="51",$D78="52",$D78="61"),0,(AE78/'Totals and Drop Down Lists'!AA$5)*Inputs!I$39)</f>
        <v>0</v>
      </c>
      <c r="BD78">
        <f>IF(OR($D78="51",$D78="52",$D78="61"),0,(AF78/'Totals and Drop Down Lists'!AB$5)*Inputs!J$39)</f>
        <v>0</v>
      </c>
      <c r="BE78">
        <f>IF(OR($D78="51",$D78="52",$D78="61"),0,(AG78/'Totals and Drop Down Lists'!AC$5)*Inputs!K$39)</f>
        <v>0</v>
      </c>
      <c r="BF78">
        <f>IF(OR($D78="51",$D78="52",$D78="61"),0,(AH78/'Totals and Drop Down Lists'!AD$5)*Inputs!L$39)</f>
        <v>0</v>
      </c>
      <c r="BG78" s="10">
        <f t="shared" si="10"/>
        <v>188767.27875070489</v>
      </c>
    </row>
    <row r="79" spans="1:59" ht="28.8">
      <c r="A79" s="1" t="s">
        <v>7333</v>
      </c>
      <c r="B79" s="1" t="s">
        <v>17</v>
      </c>
      <c r="C79" s="1" t="s">
        <v>60</v>
      </c>
      <c r="D79" s="1" t="s">
        <v>25</v>
      </c>
      <c r="E79" s="1" t="s">
        <v>61</v>
      </c>
      <c r="F79" s="2">
        <v>43091</v>
      </c>
      <c r="G79" s="2">
        <v>545</v>
      </c>
      <c r="H79" s="2">
        <v>101</v>
      </c>
      <c r="I79" s="2">
        <v>15143</v>
      </c>
      <c r="J79" s="2">
        <v>16173</v>
      </c>
      <c r="K79" s="2">
        <v>6326</v>
      </c>
      <c r="L79" s="2">
        <v>175</v>
      </c>
      <c r="M79" s="2">
        <v>24</v>
      </c>
      <c r="N79" s="2">
        <v>21</v>
      </c>
      <c r="O79" s="2">
        <v>236</v>
      </c>
      <c r="P79" s="2">
        <v>206</v>
      </c>
      <c r="Q79" s="2">
        <v>464</v>
      </c>
      <c r="R79" s="2">
        <v>1603</v>
      </c>
      <c r="S79" s="2">
        <v>2965500</v>
      </c>
      <c r="T79" s="2">
        <v>142873500</v>
      </c>
      <c r="U79" s="2">
        <v>312</v>
      </c>
      <c r="V79" s="2">
        <v>663</v>
      </c>
      <c r="W79" s="2">
        <v>25</v>
      </c>
      <c r="X79" s="2">
        <v>2420</v>
      </c>
      <c r="Y79" s="2">
        <v>345</v>
      </c>
      <c r="Z79" s="2">
        <v>1250</v>
      </c>
      <c r="AA79" s="9">
        <f t="shared" si="11"/>
        <v>43091</v>
      </c>
      <c r="AB79" s="9">
        <f t="shared" si="12"/>
        <v>14497</v>
      </c>
      <c r="AC79" s="9">
        <f t="shared" si="13"/>
        <v>2729</v>
      </c>
      <c r="AD79" s="9">
        <f t="shared" si="14"/>
        <v>1603</v>
      </c>
      <c r="AE79" s="44">
        <f t="shared" si="15"/>
        <v>1.7280789282463221E-4</v>
      </c>
      <c r="AF79" s="9">
        <f t="shared" si="16"/>
        <v>1732</v>
      </c>
      <c r="AG79" s="9">
        <f t="shared" si="9"/>
        <v>1595</v>
      </c>
      <c r="AH79" s="44">
        <f t="shared" si="17"/>
        <v>2.3214021093599367E-4</v>
      </c>
      <c r="AI79">
        <f>AA79/'Totals and Drop Down Lists'!W$6*Inputs!E$37</f>
        <v>39089.587284494664</v>
      </c>
      <c r="AJ79">
        <f>AB79/'Totals and Drop Down Lists'!X$6*Inputs!F$37</f>
        <v>47700.742988427039</v>
      </c>
      <c r="AK79">
        <f>AC79/'Totals and Drop Down Lists'!Y$6*Inputs!G$37</f>
        <v>17990.489818855978</v>
      </c>
      <c r="AL79">
        <f>AD79/'Totals and Drop Down Lists'!Z$6*Inputs!H$37</f>
        <v>12852.054535800204</v>
      </c>
      <c r="AM79">
        <f>AE79/'Totals and Drop Down Lists'!AA$6*Inputs!I$37</f>
        <v>21512.742314542891</v>
      </c>
      <c r="AN79">
        <f>AF79/'Totals and Drop Down Lists'!AB$6*Inputs!J$37</f>
        <v>34564.992519077095</v>
      </c>
      <c r="AO79">
        <f>AG79/'Totals and Drop Down Lists'!AC$6*Inputs!K$37</f>
        <v>29704.604005651134</v>
      </c>
      <c r="AP79">
        <f>AH79/'Totals and Drop Down Lists'!AD$6*Inputs!L$37</f>
        <v>54629.534726356243</v>
      </c>
      <c r="AQ79">
        <f>IF(OR($D79="51",$D79="52",$D79="61"),(AA79/'Totals and Drop Down Lists'!W$4)*Inputs!E$38,0)</f>
        <v>0</v>
      </c>
      <c r="AR79">
        <f>IF(OR($D79="51",$D79="52",$D79="61"),(AB79/'Totals and Drop Down Lists'!X$4)*Inputs!F$38,0)</f>
        <v>0</v>
      </c>
      <c r="AS79">
        <f>IF(OR($D79="51",$D79="52",$D79="61"),(AC79/'Totals and Drop Down Lists'!Y$4)*Inputs!G$38,0)</f>
        <v>0</v>
      </c>
      <c r="AT79">
        <f>IF(OR($D79="51",$D79="52",$D79="61"),(AD79/'Totals and Drop Down Lists'!Z$4)*Inputs!H$38,0)</f>
        <v>0</v>
      </c>
      <c r="AU79">
        <f>IF(OR($D79="51",$D79="52",$D79="61"),(AE79/'Totals and Drop Down Lists'!AA$4)*Inputs!I$38,0)</f>
        <v>0</v>
      </c>
      <c r="AV79">
        <f>IF(OR($D79="51",$D79="52",$D79="61"),(AF79/'Totals and Drop Down Lists'!AB$4)*Inputs!J$38,0)</f>
        <v>0</v>
      </c>
      <c r="AW79">
        <f>IF(OR($D79="51",$D79="52",$D79="61"),(AG79/'Totals and Drop Down Lists'!AC$4)*Inputs!K$38,0)</f>
        <v>0</v>
      </c>
      <c r="AX79">
        <f>IF(OR($D79="51",$D79="52",$D79="61"),(AH79/'Totals and Drop Down Lists'!AD$4)*Inputs!L$38,0)</f>
        <v>0</v>
      </c>
      <c r="AY79">
        <f>IF(OR($D79="51",$D79="52",$D79="61"),0,(AA79/'Totals and Drop Down Lists'!W$5)*Inputs!E$39)</f>
        <v>0</v>
      </c>
      <c r="AZ79">
        <f>IF(OR($D79="51",$D79="52",$D79="61"),0,(AB79/'Totals and Drop Down Lists'!X$5)*Inputs!F$39)</f>
        <v>0</v>
      </c>
      <c r="BA79">
        <f>IF(OR($D79="51",$D79="52",$D79="61"),0,(AC79/'Totals and Drop Down Lists'!Y$5)*Inputs!G$39)</f>
        <v>0</v>
      </c>
      <c r="BB79">
        <f>IF(OR($D79="51",$D79="52",$D79="61"),0,(AD79/'Totals and Drop Down Lists'!Z$5)*Inputs!H$39)</f>
        <v>0</v>
      </c>
      <c r="BC79">
        <f>IF(OR($D79="51",$D79="52",$D79="61"),0,(AE79/'Totals and Drop Down Lists'!AA$5)*Inputs!I$39)</f>
        <v>0</v>
      </c>
      <c r="BD79">
        <f>IF(OR($D79="51",$D79="52",$D79="61"),0,(AF79/'Totals and Drop Down Lists'!AB$5)*Inputs!J$39)</f>
        <v>0</v>
      </c>
      <c r="BE79">
        <f>IF(OR($D79="51",$D79="52",$D79="61"),0,(AG79/'Totals and Drop Down Lists'!AC$5)*Inputs!K$39)</f>
        <v>0</v>
      </c>
      <c r="BF79">
        <f>IF(OR($D79="51",$D79="52",$D79="61"),0,(AH79/'Totals and Drop Down Lists'!AD$5)*Inputs!L$39)</f>
        <v>0</v>
      </c>
      <c r="BG79" s="10">
        <f t="shared" si="10"/>
        <v>258044.74819320525</v>
      </c>
    </row>
    <row r="80" spans="1:59" ht="28.8">
      <c r="A80" s="1" t="s">
        <v>7333</v>
      </c>
      <c r="B80" s="1" t="s">
        <v>17</v>
      </c>
      <c r="C80" s="1" t="s">
        <v>62</v>
      </c>
      <c r="D80" s="1" t="s">
        <v>25</v>
      </c>
      <c r="E80" s="1" t="s">
        <v>63</v>
      </c>
      <c r="F80" s="2">
        <v>38169</v>
      </c>
      <c r="G80" s="2">
        <v>332</v>
      </c>
      <c r="H80" s="2">
        <v>10</v>
      </c>
      <c r="I80" s="2">
        <v>9087</v>
      </c>
      <c r="J80" s="2">
        <v>13681</v>
      </c>
      <c r="K80" s="2">
        <v>3766</v>
      </c>
      <c r="L80" s="2">
        <v>24</v>
      </c>
      <c r="M80" s="2">
        <v>5</v>
      </c>
      <c r="N80" s="2">
        <v>2</v>
      </c>
      <c r="O80" s="2">
        <v>80</v>
      </c>
      <c r="P80" s="2">
        <v>6</v>
      </c>
      <c r="Q80" s="2">
        <v>12</v>
      </c>
      <c r="R80" s="2">
        <v>828</v>
      </c>
      <c r="S80" s="2">
        <v>1920300</v>
      </c>
      <c r="T80" s="2">
        <v>95904300</v>
      </c>
      <c r="U80" s="2">
        <v>181</v>
      </c>
      <c r="V80" s="2">
        <v>238</v>
      </c>
      <c r="W80" s="2">
        <v>84</v>
      </c>
      <c r="X80" s="2">
        <v>1013</v>
      </c>
      <c r="Y80" s="2">
        <v>46</v>
      </c>
      <c r="Z80" s="2">
        <v>595</v>
      </c>
      <c r="AA80" s="9">
        <f t="shared" si="11"/>
        <v>38169</v>
      </c>
      <c r="AB80" s="9">
        <f t="shared" si="12"/>
        <v>8745</v>
      </c>
      <c r="AC80" s="9">
        <f t="shared" si="13"/>
        <v>957</v>
      </c>
      <c r="AD80" s="9">
        <f t="shared" si="14"/>
        <v>828</v>
      </c>
      <c r="AE80" s="44">
        <f t="shared" si="15"/>
        <v>7.2400001368816842E-5</v>
      </c>
      <c r="AF80" s="9">
        <f t="shared" si="16"/>
        <v>691</v>
      </c>
      <c r="AG80" s="9">
        <f t="shared" si="9"/>
        <v>641</v>
      </c>
      <c r="AH80" s="44">
        <f t="shared" si="17"/>
        <v>6.5655571893029184E-5</v>
      </c>
      <c r="AI80">
        <f>AA80/'Totals and Drop Down Lists'!W$6*Inputs!E$37</f>
        <v>34624.642200503047</v>
      </c>
      <c r="AJ80">
        <f>AB80/'Totals and Drop Down Lists'!X$6*Inputs!F$37</f>
        <v>28774.435913209247</v>
      </c>
      <c r="AK80">
        <f>AC80/'Totals and Drop Down Lists'!Y$6*Inputs!G$37</f>
        <v>6308.8672615042778</v>
      </c>
      <c r="AL80">
        <f>AD80/'Totals and Drop Down Lists'!Z$6*Inputs!H$37</f>
        <v>6638.49105155494</v>
      </c>
      <c r="AM80">
        <f>AE80/'Totals and Drop Down Lists'!AA$6*Inputs!I$37</f>
        <v>9013.0291363514534</v>
      </c>
      <c r="AN80">
        <f>AF80/'Totals and Drop Down Lists'!AB$6*Inputs!J$37</f>
        <v>13790.074959978218</v>
      </c>
      <c r="AO80">
        <f>AG80/'Totals and Drop Down Lists'!AC$6*Inputs!K$37</f>
        <v>11937.712330797727</v>
      </c>
      <c r="AP80">
        <f>AH80/'Totals and Drop Down Lists'!AD$6*Inputs!L$37</f>
        <v>15450.719762195618</v>
      </c>
      <c r="AQ80">
        <f>IF(OR($D80="51",$D80="52",$D80="61"),(AA80/'Totals and Drop Down Lists'!W$4)*Inputs!E$38,0)</f>
        <v>0</v>
      </c>
      <c r="AR80">
        <f>IF(OR($D80="51",$D80="52",$D80="61"),(AB80/'Totals and Drop Down Lists'!X$4)*Inputs!F$38,0)</f>
        <v>0</v>
      </c>
      <c r="AS80">
        <f>IF(OR($D80="51",$D80="52",$D80="61"),(AC80/'Totals and Drop Down Lists'!Y$4)*Inputs!G$38,0)</f>
        <v>0</v>
      </c>
      <c r="AT80">
        <f>IF(OR($D80="51",$D80="52",$D80="61"),(AD80/'Totals and Drop Down Lists'!Z$4)*Inputs!H$38,0)</f>
        <v>0</v>
      </c>
      <c r="AU80">
        <f>IF(OR($D80="51",$D80="52",$D80="61"),(AE80/'Totals and Drop Down Lists'!AA$4)*Inputs!I$38,0)</f>
        <v>0</v>
      </c>
      <c r="AV80">
        <f>IF(OR($D80="51",$D80="52",$D80="61"),(AF80/'Totals and Drop Down Lists'!AB$4)*Inputs!J$38,0)</f>
        <v>0</v>
      </c>
      <c r="AW80">
        <f>IF(OR($D80="51",$D80="52",$D80="61"),(AG80/'Totals and Drop Down Lists'!AC$4)*Inputs!K$38,0)</f>
        <v>0</v>
      </c>
      <c r="AX80">
        <f>IF(OR($D80="51",$D80="52",$D80="61"),(AH80/'Totals and Drop Down Lists'!AD$4)*Inputs!L$38,0)</f>
        <v>0</v>
      </c>
      <c r="AY80">
        <f>IF(OR($D80="51",$D80="52",$D80="61"),0,(AA80/'Totals and Drop Down Lists'!W$5)*Inputs!E$39)</f>
        <v>0</v>
      </c>
      <c r="AZ80">
        <f>IF(OR($D80="51",$D80="52",$D80="61"),0,(AB80/'Totals and Drop Down Lists'!X$5)*Inputs!F$39)</f>
        <v>0</v>
      </c>
      <c r="BA80">
        <f>IF(OR($D80="51",$D80="52",$D80="61"),0,(AC80/'Totals and Drop Down Lists'!Y$5)*Inputs!G$39)</f>
        <v>0</v>
      </c>
      <c r="BB80">
        <f>IF(OR($D80="51",$D80="52",$D80="61"),0,(AD80/'Totals and Drop Down Lists'!Z$5)*Inputs!H$39)</f>
        <v>0</v>
      </c>
      <c r="BC80">
        <f>IF(OR($D80="51",$D80="52",$D80="61"),0,(AE80/'Totals and Drop Down Lists'!AA$5)*Inputs!I$39)</f>
        <v>0</v>
      </c>
      <c r="BD80">
        <f>IF(OR($D80="51",$D80="52",$D80="61"),0,(AF80/'Totals and Drop Down Lists'!AB$5)*Inputs!J$39)</f>
        <v>0</v>
      </c>
      <c r="BE80">
        <f>IF(OR($D80="51",$D80="52",$D80="61"),0,(AG80/'Totals and Drop Down Lists'!AC$5)*Inputs!K$39)</f>
        <v>0</v>
      </c>
      <c r="BF80">
        <f>IF(OR($D80="51",$D80="52",$D80="61"),0,(AH80/'Totals and Drop Down Lists'!AD$5)*Inputs!L$39)</f>
        <v>0</v>
      </c>
      <c r="BG80" s="10">
        <f t="shared" si="10"/>
        <v>126537.97261609453</v>
      </c>
    </row>
    <row r="81" spans="1:59" ht="28.8">
      <c r="A81" s="1" t="s">
        <v>7333</v>
      </c>
      <c r="B81" s="1" t="s">
        <v>17</v>
      </c>
      <c r="C81" s="1" t="s">
        <v>64</v>
      </c>
      <c r="D81" s="1" t="s">
        <v>25</v>
      </c>
      <c r="E81" s="1" t="s">
        <v>65</v>
      </c>
      <c r="F81" s="2">
        <v>17110</v>
      </c>
      <c r="G81" s="2">
        <v>120</v>
      </c>
      <c r="H81" s="2">
        <v>0</v>
      </c>
      <c r="I81" s="2">
        <v>3349</v>
      </c>
      <c r="J81" s="2">
        <v>6956</v>
      </c>
      <c r="K81" s="2">
        <v>1749</v>
      </c>
      <c r="L81" s="2">
        <v>70</v>
      </c>
      <c r="M81" s="2">
        <v>29</v>
      </c>
      <c r="N81" s="2">
        <v>0</v>
      </c>
      <c r="O81" s="2">
        <v>0</v>
      </c>
      <c r="P81" s="2">
        <v>0</v>
      </c>
      <c r="Q81" s="2">
        <v>0</v>
      </c>
      <c r="R81" s="2">
        <v>603</v>
      </c>
      <c r="S81" s="2">
        <v>577200</v>
      </c>
      <c r="T81" s="2">
        <v>36636300</v>
      </c>
      <c r="U81" s="2">
        <v>46</v>
      </c>
      <c r="V81" s="2">
        <v>203</v>
      </c>
      <c r="W81" s="2">
        <v>0</v>
      </c>
      <c r="X81" s="2">
        <v>460</v>
      </c>
      <c r="Y81" s="2">
        <v>50</v>
      </c>
      <c r="Z81" s="2">
        <v>200</v>
      </c>
      <c r="AA81" s="9">
        <f t="shared" si="11"/>
        <v>17110</v>
      </c>
      <c r="AB81" s="9">
        <f t="shared" si="12"/>
        <v>3229</v>
      </c>
      <c r="AC81" s="9">
        <f t="shared" si="13"/>
        <v>702</v>
      </c>
      <c r="AD81" s="9">
        <f t="shared" si="14"/>
        <v>603</v>
      </c>
      <c r="AE81" s="44">
        <f t="shared" si="15"/>
        <v>3.0712546821230637E-5</v>
      </c>
      <c r="AF81" s="9">
        <f t="shared" si="16"/>
        <v>257</v>
      </c>
      <c r="AG81" s="9">
        <f t="shared" si="9"/>
        <v>250</v>
      </c>
      <c r="AH81" s="44">
        <f t="shared" si="17"/>
        <v>2.3389521175216403E-5</v>
      </c>
      <c r="AI81">
        <f>AA81/'Totals and Drop Down Lists'!W$6*Inputs!E$37</f>
        <v>15521.172366334122</v>
      </c>
      <c r="AJ81">
        <f>AB81/'Totals and Drop Down Lists'!X$6*Inputs!F$37</f>
        <v>10624.660213122088</v>
      </c>
      <c r="AK81">
        <f>AC81/'Totals and Drop Down Lists'!Y$6*Inputs!G$37</f>
        <v>4627.8211259937334</v>
      </c>
      <c r="AL81">
        <f>AD81/'Totals and Drop Down Lists'!Z$6*Inputs!H$37</f>
        <v>4834.5532658063157</v>
      </c>
      <c r="AM81">
        <f>AE81/'Totals and Drop Down Lists'!AA$6*Inputs!I$37</f>
        <v>3823.3850016270194</v>
      </c>
      <c r="AN81">
        <f>AF81/'Totals and Drop Down Lists'!AB$6*Inputs!J$37</f>
        <v>5128.8701370685985</v>
      </c>
      <c r="AO81">
        <f>AG81/'Totals and Drop Down Lists'!AC$6*Inputs!K$37</f>
        <v>4655.8940447729046</v>
      </c>
      <c r="AP81">
        <f>AH81/'Totals and Drop Down Lists'!AD$6*Inputs!L$37</f>
        <v>5504.2538908807846</v>
      </c>
      <c r="AQ81">
        <f>IF(OR($D81="51",$D81="52",$D81="61"),(AA81/'Totals and Drop Down Lists'!W$4)*Inputs!E$38,0)</f>
        <v>0</v>
      </c>
      <c r="AR81">
        <f>IF(OR($D81="51",$D81="52",$D81="61"),(AB81/'Totals and Drop Down Lists'!X$4)*Inputs!F$38,0)</f>
        <v>0</v>
      </c>
      <c r="AS81">
        <f>IF(OR($D81="51",$D81="52",$D81="61"),(AC81/'Totals and Drop Down Lists'!Y$4)*Inputs!G$38,0)</f>
        <v>0</v>
      </c>
      <c r="AT81">
        <f>IF(OR($D81="51",$D81="52",$D81="61"),(AD81/'Totals and Drop Down Lists'!Z$4)*Inputs!H$38,0)</f>
        <v>0</v>
      </c>
      <c r="AU81">
        <f>IF(OR($D81="51",$D81="52",$D81="61"),(AE81/'Totals and Drop Down Lists'!AA$4)*Inputs!I$38,0)</f>
        <v>0</v>
      </c>
      <c r="AV81">
        <f>IF(OR($D81="51",$D81="52",$D81="61"),(AF81/'Totals and Drop Down Lists'!AB$4)*Inputs!J$38,0)</f>
        <v>0</v>
      </c>
      <c r="AW81">
        <f>IF(OR($D81="51",$D81="52",$D81="61"),(AG81/'Totals and Drop Down Lists'!AC$4)*Inputs!K$38,0)</f>
        <v>0</v>
      </c>
      <c r="AX81">
        <f>IF(OR($D81="51",$D81="52",$D81="61"),(AH81/'Totals and Drop Down Lists'!AD$4)*Inputs!L$38,0)</f>
        <v>0</v>
      </c>
      <c r="AY81">
        <f>IF(OR($D81="51",$D81="52",$D81="61"),0,(AA81/'Totals and Drop Down Lists'!W$5)*Inputs!E$39)</f>
        <v>0</v>
      </c>
      <c r="AZ81">
        <f>IF(OR($D81="51",$D81="52",$D81="61"),0,(AB81/'Totals and Drop Down Lists'!X$5)*Inputs!F$39)</f>
        <v>0</v>
      </c>
      <c r="BA81">
        <f>IF(OR($D81="51",$D81="52",$D81="61"),0,(AC81/'Totals and Drop Down Lists'!Y$5)*Inputs!G$39)</f>
        <v>0</v>
      </c>
      <c r="BB81">
        <f>IF(OR($D81="51",$D81="52",$D81="61"),0,(AD81/'Totals and Drop Down Lists'!Z$5)*Inputs!H$39)</f>
        <v>0</v>
      </c>
      <c r="BC81">
        <f>IF(OR($D81="51",$D81="52",$D81="61"),0,(AE81/'Totals and Drop Down Lists'!AA$5)*Inputs!I$39)</f>
        <v>0</v>
      </c>
      <c r="BD81">
        <f>IF(OR($D81="51",$D81="52",$D81="61"),0,(AF81/'Totals and Drop Down Lists'!AB$5)*Inputs!J$39)</f>
        <v>0</v>
      </c>
      <c r="BE81">
        <f>IF(OR($D81="51",$D81="52",$D81="61"),0,(AG81/'Totals and Drop Down Lists'!AC$5)*Inputs!K$39)</f>
        <v>0</v>
      </c>
      <c r="BF81">
        <f>IF(OR($D81="51",$D81="52",$D81="61"),0,(AH81/'Totals and Drop Down Lists'!AD$5)*Inputs!L$39)</f>
        <v>0</v>
      </c>
      <c r="BG81" s="10">
        <f t="shared" si="10"/>
        <v>54720.610045605565</v>
      </c>
    </row>
    <row r="82" spans="1:59" ht="28.8">
      <c r="A82" s="1" t="s">
        <v>7333</v>
      </c>
      <c r="B82" s="1" t="s">
        <v>17</v>
      </c>
      <c r="C82" s="1" t="s">
        <v>66</v>
      </c>
      <c r="D82" s="1" t="s">
        <v>25</v>
      </c>
      <c r="E82" s="1" t="s">
        <v>67</v>
      </c>
      <c r="F82" s="2">
        <v>26791</v>
      </c>
      <c r="G82" s="2">
        <v>105</v>
      </c>
      <c r="H82" s="2">
        <v>0</v>
      </c>
      <c r="I82" s="2">
        <v>5591</v>
      </c>
      <c r="J82" s="2">
        <v>10945</v>
      </c>
      <c r="K82" s="2">
        <v>3057</v>
      </c>
      <c r="L82" s="2">
        <v>156</v>
      </c>
      <c r="M82" s="2">
        <v>34</v>
      </c>
      <c r="N82" s="2">
        <v>0</v>
      </c>
      <c r="O82" s="2">
        <v>66</v>
      </c>
      <c r="P82" s="2">
        <v>17</v>
      </c>
      <c r="Q82" s="2">
        <v>0</v>
      </c>
      <c r="R82" s="2">
        <v>1046</v>
      </c>
      <c r="S82" s="2">
        <v>1454300</v>
      </c>
      <c r="T82" s="2">
        <v>75415800</v>
      </c>
      <c r="U82" s="2">
        <v>108</v>
      </c>
      <c r="V82" s="2">
        <v>434</v>
      </c>
      <c r="W82" s="2">
        <v>95</v>
      </c>
      <c r="X82" s="2">
        <v>944</v>
      </c>
      <c r="Y82" s="2">
        <v>154</v>
      </c>
      <c r="Z82" s="2">
        <v>409</v>
      </c>
      <c r="AA82" s="9">
        <f t="shared" si="11"/>
        <v>26791</v>
      </c>
      <c r="AB82" s="9">
        <f t="shared" si="12"/>
        <v>5486</v>
      </c>
      <c r="AC82" s="9">
        <f t="shared" si="13"/>
        <v>1319</v>
      </c>
      <c r="AD82" s="9">
        <f t="shared" si="14"/>
        <v>1046</v>
      </c>
      <c r="AE82" s="44">
        <f t="shared" si="15"/>
        <v>5.963083592743938E-5</v>
      </c>
      <c r="AF82" s="9">
        <f t="shared" si="16"/>
        <v>415</v>
      </c>
      <c r="AG82" s="9">
        <f t="shared" si="9"/>
        <v>563</v>
      </c>
      <c r="AH82" s="44">
        <f t="shared" si="17"/>
        <v>5.8511220057814042E-5</v>
      </c>
      <c r="AI82">
        <f>AA82/'Totals and Drop Down Lists'!W$6*Inputs!E$37</f>
        <v>24303.198647951929</v>
      </c>
      <c r="AJ82">
        <f>AB82/'Totals and Drop Down Lists'!X$6*Inputs!F$37</f>
        <v>18051.064084604448</v>
      </c>
      <c r="AK82">
        <f>AC82/'Totals and Drop Down Lists'!Y$6*Inputs!G$37</f>
        <v>8695.2935401506184</v>
      </c>
      <c r="AL82">
        <f>AD82/'Totals and Drop Down Lists'!Z$6*Inputs!H$37</f>
        <v>8386.3063284136078</v>
      </c>
      <c r="AM82">
        <f>AE82/'Totals and Drop Down Lists'!AA$6*Inputs!I$37</f>
        <v>7423.4040259354115</v>
      </c>
      <c r="AN82">
        <f>AF82/'Totals and Drop Down Lists'!AB$6*Inputs!J$37</f>
        <v>8282.0276532430689</v>
      </c>
      <c r="AO82">
        <f>AG82/'Totals and Drop Down Lists'!AC$6*Inputs!K$37</f>
        <v>10485.073388828581</v>
      </c>
      <c r="AP82">
        <f>AH82/'Totals and Drop Down Lists'!AD$6*Inputs!L$37</f>
        <v>13769.440094595053</v>
      </c>
      <c r="AQ82">
        <f>IF(OR($D82="51",$D82="52",$D82="61"),(AA82/'Totals and Drop Down Lists'!W$4)*Inputs!E$38,0)</f>
        <v>0</v>
      </c>
      <c r="AR82">
        <f>IF(OR($D82="51",$D82="52",$D82="61"),(AB82/'Totals and Drop Down Lists'!X$4)*Inputs!F$38,0)</f>
        <v>0</v>
      </c>
      <c r="AS82">
        <f>IF(OR($D82="51",$D82="52",$D82="61"),(AC82/'Totals and Drop Down Lists'!Y$4)*Inputs!G$38,0)</f>
        <v>0</v>
      </c>
      <c r="AT82">
        <f>IF(OR($D82="51",$D82="52",$D82="61"),(AD82/'Totals and Drop Down Lists'!Z$4)*Inputs!H$38,0)</f>
        <v>0</v>
      </c>
      <c r="AU82">
        <f>IF(OR($D82="51",$D82="52",$D82="61"),(AE82/'Totals and Drop Down Lists'!AA$4)*Inputs!I$38,0)</f>
        <v>0</v>
      </c>
      <c r="AV82">
        <f>IF(OR($D82="51",$D82="52",$D82="61"),(AF82/'Totals and Drop Down Lists'!AB$4)*Inputs!J$38,0)</f>
        <v>0</v>
      </c>
      <c r="AW82">
        <f>IF(OR($D82="51",$D82="52",$D82="61"),(AG82/'Totals and Drop Down Lists'!AC$4)*Inputs!K$38,0)</f>
        <v>0</v>
      </c>
      <c r="AX82">
        <f>IF(OR($D82="51",$D82="52",$D82="61"),(AH82/'Totals and Drop Down Lists'!AD$4)*Inputs!L$38,0)</f>
        <v>0</v>
      </c>
      <c r="AY82">
        <f>IF(OR($D82="51",$D82="52",$D82="61"),0,(AA82/'Totals and Drop Down Lists'!W$5)*Inputs!E$39)</f>
        <v>0</v>
      </c>
      <c r="AZ82">
        <f>IF(OR($D82="51",$D82="52",$D82="61"),0,(AB82/'Totals and Drop Down Lists'!X$5)*Inputs!F$39)</f>
        <v>0</v>
      </c>
      <c r="BA82">
        <f>IF(OR($D82="51",$D82="52",$D82="61"),0,(AC82/'Totals and Drop Down Lists'!Y$5)*Inputs!G$39)</f>
        <v>0</v>
      </c>
      <c r="BB82">
        <f>IF(OR($D82="51",$D82="52",$D82="61"),0,(AD82/'Totals and Drop Down Lists'!Z$5)*Inputs!H$39)</f>
        <v>0</v>
      </c>
      <c r="BC82">
        <f>IF(OR($D82="51",$D82="52",$D82="61"),0,(AE82/'Totals and Drop Down Lists'!AA$5)*Inputs!I$39)</f>
        <v>0</v>
      </c>
      <c r="BD82">
        <f>IF(OR($D82="51",$D82="52",$D82="61"),0,(AF82/'Totals and Drop Down Lists'!AB$5)*Inputs!J$39)</f>
        <v>0</v>
      </c>
      <c r="BE82">
        <f>IF(OR($D82="51",$D82="52",$D82="61"),0,(AG82/'Totals and Drop Down Lists'!AC$5)*Inputs!K$39)</f>
        <v>0</v>
      </c>
      <c r="BF82">
        <f>IF(OR($D82="51",$D82="52",$D82="61"),0,(AH82/'Totals and Drop Down Lists'!AD$5)*Inputs!L$39)</f>
        <v>0</v>
      </c>
      <c r="BG82" s="10">
        <f t="shared" si="10"/>
        <v>99395.807763722711</v>
      </c>
    </row>
    <row r="83" spans="1:59" ht="28.8">
      <c r="A83" s="1" t="s">
        <v>7333</v>
      </c>
      <c r="B83" s="1" t="s">
        <v>17</v>
      </c>
      <c r="C83" s="1" t="s">
        <v>68</v>
      </c>
      <c r="D83" s="1" t="s">
        <v>25</v>
      </c>
      <c r="E83" s="1" t="s">
        <v>69</v>
      </c>
      <c r="F83" s="2">
        <v>8934</v>
      </c>
      <c r="G83" s="2">
        <v>102</v>
      </c>
      <c r="H83" s="2">
        <v>0</v>
      </c>
      <c r="I83" s="2">
        <v>2923</v>
      </c>
      <c r="J83" s="2">
        <v>3264</v>
      </c>
      <c r="K83" s="2">
        <v>875</v>
      </c>
      <c r="L83" s="2">
        <v>111</v>
      </c>
      <c r="M83" s="2">
        <v>22</v>
      </c>
      <c r="N83" s="2">
        <v>0</v>
      </c>
      <c r="O83" s="2">
        <v>0</v>
      </c>
      <c r="P83" s="2">
        <v>0</v>
      </c>
      <c r="Q83" s="2">
        <v>0</v>
      </c>
      <c r="R83" s="2">
        <v>286</v>
      </c>
      <c r="S83" s="2">
        <v>297100</v>
      </c>
      <c r="T83" s="2">
        <v>16358700</v>
      </c>
      <c r="U83" s="2">
        <v>58</v>
      </c>
      <c r="V83" s="2">
        <v>300</v>
      </c>
      <c r="W83" s="2">
        <v>38</v>
      </c>
      <c r="X83" s="2">
        <v>424</v>
      </c>
      <c r="Y83" s="2">
        <v>84</v>
      </c>
      <c r="Z83" s="2">
        <v>109</v>
      </c>
      <c r="AA83" s="9">
        <f t="shared" si="11"/>
        <v>8934</v>
      </c>
      <c r="AB83" s="9">
        <f t="shared" si="12"/>
        <v>2821</v>
      </c>
      <c r="AC83" s="9">
        <f t="shared" si="13"/>
        <v>419</v>
      </c>
      <c r="AD83" s="9">
        <f t="shared" si="14"/>
        <v>286</v>
      </c>
      <c r="AE83" s="44">
        <f t="shared" si="15"/>
        <v>1.6381804618321546E-5</v>
      </c>
      <c r="AF83" s="9">
        <f t="shared" si="16"/>
        <v>86</v>
      </c>
      <c r="AG83" s="9">
        <f t="shared" si="9"/>
        <v>193</v>
      </c>
      <c r="AH83" s="44">
        <f t="shared" si="17"/>
        <v>1.9251576448559011E-5</v>
      </c>
      <c r="AI83">
        <f>AA83/'Totals and Drop Down Lists'!W$6*Inputs!E$37</f>
        <v>8104.3923974768586</v>
      </c>
      <c r="AJ83">
        <f>AB83/'Totals and Drop Down Lists'!X$6*Inputs!F$37</f>
        <v>9282.1822425572645</v>
      </c>
      <c r="AK83">
        <f>AC83/'Totals and Drop Down Lists'!Y$6*Inputs!G$37</f>
        <v>2762.1895324663451</v>
      </c>
      <c r="AL83">
        <f>AD83/'Totals and Drop Down Lists'!Z$6*Inputs!H$37</f>
        <v>2293.0053632182521</v>
      </c>
      <c r="AM83">
        <f>AE83/'Totals and Drop Down Lists'!AA$6*Inputs!I$37</f>
        <v>2039.3602146331259</v>
      </c>
      <c r="AN83">
        <f>AF83/'Totals and Drop Down Lists'!AB$6*Inputs!J$37</f>
        <v>1716.2756100696479</v>
      </c>
      <c r="AO83">
        <f>AG83/'Totals and Drop Down Lists'!AC$6*Inputs!K$37</f>
        <v>3594.3502025646821</v>
      </c>
      <c r="AP83">
        <f>AH83/'Totals and Drop Down Lists'!AD$6*Inputs!L$37</f>
        <v>4530.471734703624</v>
      </c>
      <c r="AQ83">
        <f>IF(OR($D83="51",$D83="52",$D83="61"),(AA83/'Totals and Drop Down Lists'!W$4)*Inputs!E$38,0)</f>
        <v>0</v>
      </c>
      <c r="AR83">
        <f>IF(OR($D83="51",$D83="52",$D83="61"),(AB83/'Totals and Drop Down Lists'!X$4)*Inputs!F$38,0)</f>
        <v>0</v>
      </c>
      <c r="AS83">
        <f>IF(OR($D83="51",$D83="52",$D83="61"),(AC83/'Totals and Drop Down Lists'!Y$4)*Inputs!G$38,0)</f>
        <v>0</v>
      </c>
      <c r="AT83">
        <f>IF(OR($D83="51",$D83="52",$D83="61"),(AD83/'Totals and Drop Down Lists'!Z$4)*Inputs!H$38,0)</f>
        <v>0</v>
      </c>
      <c r="AU83">
        <f>IF(OR($D83="51",$D83="52",$D83="61"),(AE83/'Totals and Drop Down Lists'!AA$4)*Inputs!I$38,0)</f>
        <v>0</v>
      </c>
      <c r="AV83">
        <f>IF(OR($D83="51",$D83="52",$D83="61"),(AF83/'Totals and Drop Down Lists'!AB$4)*Inputs!J$38,0)</f>
        <v>0</v>
      </c>
      <c r="AW83">
        <f>IF(OR($D83="51",$D83="52",$D83="61"),(AG83/'Totals and Drop Down Lists'!AC$4)*Inputs!K$38,0)</f>
        <v>0</v>
      </c>
      <c r="AX83">
        <f>IF(OR($D83="51",$D83="52",$D83="61"),(AH83/'Totals and Drop Down Lists'!AD$4)*Inputs!L$38,0)</f>
        <v>0</v>
      </c>
      <c r="AY83">
        <f>IF(OR($D83="51",$D83="52",$D83="61"),0,(AA83/'Totals and Drop Down Lists'!W$5)*Inputs!E$39)</f>
        <v>0</v>
      </c>
      <c r="AZ83">
        <f>IF(OR($D83="51",$D83="52",$D83="61"),0,(AB83/'Totals and Drop Down Lists'!X$5)*Inputs!F$39)</f>
        <v>0</v>
      </c>
      <c r="BA83">
        <f>IF(OR($D83="51",$D83="52",$D83="61"),0,(AC83/'Totals and Drop Down Lists'!Y$5)*Inputs!G$39)</f>
        <v>0</v>
      </c>
      <c r="BB83">
        <f>IF(OR($D83="51",$D83="52",$D83="61"),0,(AD83/'Totals and Drop Down Lists'!Z$5)*Inputs!H$39)</f>
        <v>0</v>
      </c>
      <c r="BC83">
        <f>IF(OR($D83="51",$D83="52",$D83="61"),0,(AE83/'Totals and Drop Down Lists'!AA$5)*Inputs!I$39)</f>
        <v>0</v>
      </c>
      <c r="BD83">
        <f>IF(OR($D83="51",$D83="52",$D83="61"),0,(AF83/'Totals and Drop Down Lists'!AB$5)*Inputs!J$39)</f>
        <v>0</v>
      </c>
      <c r="BE83">
        <f>IF(OR($D83="51",$D83="52",$D83="61"),0,(AG83/'Totals and Drop Down Lists'!AC$5)*Inputs!K$39)</f>
        <v>0</v>
      </c>
      <c r="BF83">
        <f>IF(OR($D83="51",$D83="52",$D83="61"),0,(AH83/'Totals and Drop Down Lists'!AD$5)*Inputs!L$39)</f>
        <v>0</v>
      </c>
      <c r="BG83" s="10">
        <f t="shared" si="10"/>
        <v>34322.227297689795</v>
      </c>
    </row>
    <row r="84" spans="1:59" ht="28.8">
      <c r="A84" s="1" t="s">
        <v>7333</v>
      </c>
      <c r="B84" s="1" t="s">
        <v>17</v>
      </c>
      <c r="C84" s="1" t="s">
        <v>70</v>
      </c>
      <c r="D84" s="1" t="s">
        <v>25</v>
      </c>
      <c r="E84" s="1" t="s">
        <v>71</v>
      </c>
      <c r="F84" s="2">
        <v>15594</v>
      </c>
      <c r="G84" s="2">
        <v>220</v>
      </c>
      <c r="H84" s="2">
        <v>28</v>
      </c>
      <c r="I84" s="2">
        <v>4065</v>
      </c>
      <c r="J84" s="2">
        <v>5969</v>
      </c>
      <c r="K84" s="2">
        <v>1314</v>
      </c>
      <c r="L84" s="2">
        <v>56</v>
      </c>
      <c r="M84" s="2">
        <v>15</v>
      </c>
      <c r="N84" s="2">
        <v>0</v>
      </c>
      <c r="O84" s="2">
        <v>32</v>
      </c>
      <c r="P84" s="2">
        <v>23</v>
      </c>
      <c r="Q84" s="2">
        <v>0</v>
      </c>
      <c r="R84" s="2">
        <v>507</v>
      </c>
      <c r="S84" s="2">
        <v>380600</v>
      </c>
      <c r="T84" s="2">
        <v>30555800</v>
      </c>
      <c r="U84" s="2">
        <v>43</v>
      </c>
      <c r="V84" s="2">
        <v>223</v>
      </c>
      <c r="W84" s="2">
        <v>14</v>
      </c>
      <c r="X84" s="2">
        <v>419</v>
      </c>
      <c r="Y84" s="2">
        <v>43</v>
      </c>
      <c r="Z84" s="2">
        <v>217</v>
      </c>
      <c r="AA84" s="9">
        <f t="shared" si="11"/>
        <v>15594</v>
      </c>
      <c r="AB84" s="9">
        <f t="shared" si="12"/>
        <v>3817</v>
      </c>
      <c r="AC84" s="9">
        <f t="shared" si="13"/>
        <v>633</v>
      </c>
      <c r="AD84" s="9">
        <f t="shared" si="14"/>
        <v>507</v>
      </c>
      <c r="AE84" s="44">
        <f t="shared" si="15"/>
        <v>2.0201561384944992E-5</v>
      </c>
      <c r="AF84" s="9">
        <f t="shared" si="16"/>
        <v>182</v>
      </c>
      <c r="AG84" s="9">
        <f t="shared" si="9"/>
        <v>260</v>
      </c>
      <c r="AH84" s="44">
        <f t="shared" si="17"/>
        <v>2.1296989687993373E-5</v>
      </c>
      <c r="AI84">
        <f>AA84/'Totals and Drop Down Lists'!W$6*Inputs!E$37</f>
        <v>14145.947509094935</v>
      </c>
      <c r="AJ84">
        <f>AB84/'Totals and Drop Down Lists'!X$6*Inputs!F$37</f>
        <v>12559.407876583155</v>
      </c>
      <c r="AK84">
        <f>AC84/'Totals and Drop Down Lists'!Y$6*Inputs!G$37</f>
        <v>4172.9498187379386</v>
      </c>
      <c r="AL84">
        <f>AD84/'Totals and Drop Down Lists'!Z$6*Inputs!H$37</f>
        <v>4064.8731438869013</v>
      </c>
      <c r="AM84">
        <f>AE84/'Totals and Drop Down Lists'!AA$6*Inputs!I$37</f>
        <v>2514.8792530371902</v>
      </c>
      <c r="AN84">
        <f>AF84/'Totals and Drop Down Lists'!AB$6*Inputs!J$37</f>
        <v>3632.1181515427429</v>
      </c>
      <c r="AO84">
        <f>AG84/'Totals and Drop Down Lists'!AC$6*Inputs!K$37</f>
        <v>4842.1298065638211</v>
      </c>
      <c r="AP84">
        <f>AH84/'Totals and Drop Down Lists'!AD$6*Inputs!L$37</f>
        <v>5011.8186463088596</v>
      </c>
      <c r="AQ84">
        <f>IF(OR($D84="51",$D84="52",$D84="61"),(AA84/'Totals and Drop Down Lists'!W$4)*Inputs!E$38,0)</f>
        <v>0</v>
      </c>
      <c r="AR84">
        <f>IF(OR($D84="51",$D84="52",$D84="61"),(AB84/'Totals and Drop Down Lists'!X$4)*Inputs!F$38,0)</f>
        <v>0</v>
      </c>
      <c r="AS84">
        <f>IF(OR($D84="51",$D84="52",$D84="61"),(AC84/'Totals and Drop Down Lists'!Y$4)*Inputs!G$38,0)</f>
        <v>0</v>
      </c>
      <c r="AT84">
        <f>IF(OR($D84="51",$D84="52",$D84="61"),(AD84/'Totals and Drop Down Lists'!Z$4)*Inputs!H$38,0)</f>
        <v>0</v>
      </c>
      <c r="AU84">
        <f>IF(OR($D84="51",$D84="52",$D84="61"),(AE84/'Totals and Drop Down Lists'!AA$4)*Inputs!I$38,0)</f>
        <v>0</v>
      </c>
      <c r="AV84">
        <f>IF(OR($D84="51",$D84="52",$D84="61"),(AF84/'Totals and Drop Down Lists'!AB$4)*Inputs!J$38,0)</f>
        <v>0</v>
      </c>
      <c r="AW84">
        <f>IF(OR($D84="51",$D84="52",$D84="61"),(AG84/'Totals and Drop Down Lists'!AC$4)*Inputs!K$38,0)</f>
        <v>0</v>
      </c>
      <c r="AX84">
        <f>IF(OR($D84="51",$D84="52",$D84="61"),(AH84/'Totals and Drop Down Lists'!AD$4)*Inputs!L$38,0)</f>
        <v>0</v>
      </c>
      <c r="AY84">
        <f>IF(OR($D84="51",$D84="52",$D84="61"),0,(AA84/'Totals and Drop Down Lists'!W$5)*Inputs!E$39)</f>
        <v>0</v>
      </c>
      <c r="AZ84">
        <f>IF(OR($D84="51",$D84="52",$D84="61"),0,(AB84/'Totals and Drop Down Lists'!X$5)*Inputs!F$39)</f>
        <v>0</v>
      </c>
      <c r="BA84">
        <f>IF(OR($D84="51",$D84="52",$D84="61"),0,(AC84/'Totals and Drop Down Lists'!Y$5)*Inputs!G$39)</f>
        <v>0</v>
      </c>
      <c r="BB84">
        <f>IF(OR($D84="51",$D84="52",$D84="61"),0,(AD84/'Totals and Drop Down Lists'!Z$5)*Inputs!H$39)</f>
        <v>0</v>
      </c>
      <c r="BC84">
        <f>IF(OR($D84="51",$D84="52",$D84="61"),0,(AE84/'Totals and Drop Down Lists'!AA$5)*Inputs!I$39)</f>
        <v>0</v>
      </c>
      <c r="BD84">
        <f>IF(OR($D84="51",$D84="52",$D84="61"),0,(AF84/'Totals and Drop Down Lists'!AB$5)*Inputs!J$39)</f>
        <v>0</v>
      </c>
      <c r="BE84">
        <f>IF(OR($D84="51",$D84="52",$D84="61"),0,(AG84/'Totals and Drop Down Lists'!AC$5)*Inputs!K$39)</f>
        <v>0</v>
      </c>
      <c r="BF84">
        <f>IF(OR($D84="51",$D84="52",$D84="61"),0,(AH84/'Totals and Drop Down Lists'!AD$5)*Inputs!L$39)</f>
        <v>0</v>
      </c>
      <c r="BG84" s="10">
        <f t="shared" si="10"/>
        <v>50944.124205755536</v>
      </c>
    </row>
    <row r="85" spans="1:59" ht="28.8">
      <c r="A85" s="1" t="s">
        <v>7333</v>
      </c>
      <c r="B85" s="1" t="s">
        <v>17</v>
      </c>
      <c r="C85" s="1" t="s">
        <v>72</v>
      </c>
      <c r="D85" s="1" t="s">
        <v>58</v>
      </c>
      <c r="E85" s="1" t="s">
        <v>73</v>
      </c>
      <c r="F85" s="2">
        <v>17308</v>
      </c>
      <c r="G85" s="2">
        <v>134</v>
      </c>
      <c r="H85" s="2">
        <v>13</v>
      </c>
      <c r="I85" s="2">
        <v>2452</v>
      </c>
      <c r="J85" s="2">
        <v>7001</v>
      </c>
      <c r="K85" s="2">
        <v>1560</v>
      </c>
      <c r="L85" s="2">
        <v>61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691</v>
      </c>
      <c r="S85" s="2">
        <v>762500</v>
      </c>
      <c r="T85" s="2">
        <v>55308100</v>
      </c>
      <c r="U85" s="2">
        <v>88</v>
      </c>
      <c r="V85" s="2">
        <v>194</v>
      </c>
      <c r="W85" s="2">
        <v>0</v>
      </c>
      <c r="X85" s="2">
        <v>390</v>
      </c>
      <c r="Y85" s="2">
        <v>100</v>
      </c>
      <c r="Z85" s="2">
        <v>123</v>
      </c>
      <c r="AA85" s="9">
        <f t="shared" si="11"/>
        <v>17308</v>
      </c>
      <c r="AB85" s="9">
        <f t="shared" si="12"/>
        <v>2305</v>
      </c>
      <c r="AC85" s="9">
        <f t="shared" si="13"/>
        <v>752</v>
      </c>
      <c r="AD85" s="9">
        <f t="shared" si="14"/>
        <v>691</v>
      </c>
      <c r="AE85" s="44">
        <f t="shared" si="15"/>
        <v>2.427643467344606E-5</v>
      </c>
      <c r="AF85" s="9">
        <f t="shared" si="16"/>
        <v>196</v>
      </c>
      <c r="AG85" s="9">
        <f t="shared" si="9"/>
        <v>223</v>
      </c>
      <c r="AH85" s="44">
        <f t="shared" si="17"/>
        <v>1.8489300036604054E-5</v>
      </c>
      <c r="AI85">
        <f>AA85/'Totals and Drop Down Lists'!W$6*Inputs!E$37</f>
        <v>15700.786166949796</v>
      </c>
      <c r="AJ85">
        <f>AB85/'Totals and Drop Down Lists'!X$6*Inputs!F$37</f>
        <v>7584.3424562546952</v>
      </c>
      <c r="AK85">
        <f>AC85/'Totals and Drop Down Lists'!Y$6*Inputs!G$37</f>
        <v>4957.4380153095262</v>
      </c>
      <c r="AL85">
        <f>AD85/'Totals and Drop Down Lists'!Z$6*Inputs!H$37</f>
        <v>5540.0933775657777</v>
      </c>
      <c r="AM85">
        <f>AE85/'Totals and Drop Down Lists'!AA$6*Inputs!I$37</f>
        <v>3022.1575815154952</v>
      </c>
      <c r="AN85">
        <f>AF85/'Totals and Drop Down Lists'!AB$6*Inputs!J$37</f>
        <v>3911.5118555075696</v>
      </c>
      <c r="AO85">
        <f>AG85/'Totals and Drop Down Lists'!AC$6*Inputs!K$37</f>
        <v>4153.0574879374308</v>
      </c>
      <c r="AP85">
        <f>AH85/'Totals and Drop Down Lists'!AD$6*Inputs!L$37</f>
        <v>4351.0852960074972</v>
      </c>
      <c r="AQ85">
        <f>IF(OR($D85="51",$D85="52",$D85="61"),(AA85/'Totals and Drop Down Lists'!W$4)*Inputs!E$38,0)</f>
        <v>0</v>
      </c>
      <c r="AR85">
        <f>IF(OR($D85="51",$D85="52",$D85="61"),(AB85/'Totals and Drop Down Lists'!X$4)*Inputs!F$38,0)</f>
        <v>0</v>
      </c>
      <c r="AS85">
        <f>IF(OR($D85="51",$D85="52",$D85="61"),(AC85/'Totals and Drop Down Lists'!Y$4)*Inputs!G$38,0)</f>
        <v>0</v>
      </c>
      <c r="AT85">
        <f>IF(OR($D85="51",$D85="52",$D85="61"),(AD85/'Totals and Drop Down Lists'!Z$4)*Inputs!H$38,0)</f>
        <v>0</v>
      </c>
      <c r="AU85">
        <f>IF(OR($D85="51",$D85="52",$D85="61"),(AE85/'Totals and Drop Down Lists'!AA$4)*Inputs!I$38,0)</f>
        <v>0</v>
      </c>
      <c r="AV85">
        <f>IF(OR($D85="51",$D85="52",$D85="61"),(AF85/'Totals and Drop Down Lists'!AB$4)*Inputs!J$38,0)</f>
        <v>0</v>
      </c>
      <c r="AW85">
        <f>IF(OR($D85="51",$D85="52",$D85="61"),(AG85/'Totals and Drop Down Lists'!AC$4)*Inputs!K$38,0)</f>
        <v>0</v>
      </c>
      <c r="AX85">
        <f>IF(OR($D85="51",$D85="52",$D85="61"),(AH85/'Totals and Drop Down Lists'!AD$4)*Inputs!L$38,0)</f>
        <v>0</v>
      </c>
      <c r="AY85">
        <f>IF(OR($D85="51",$D85="52",$D85="61"),0,(AA85/'Totals and Drop Down Lists'!W$5)*Inputs!E$39)</f>
        <v>0</v>
      </c>
      <c r="AZ85">
        <f>IF(OR($D85="51",$D85="52",$D85="61"),0,(AB85/'Totals and Drop Down Lists'!X$5)*Inputs!F$39)</f>
        <v>0</v>
      </c>
      <c r="BA85">
        <f>IF(OR($D85="51",$D85="52",$D85="61"),0,(AC85/'Totals and Drop Down Lists'!Y$5)*Inputs!G$39)</f>
        <v>0</v>
      </c>
      <c r="BB85">
        <f>IF(OR($D85="51",$D85="52",$D85="61"),0,(AD85/'Totals and Drop Down Lists'!Z$5)*Inputs!H$39)</f>
        <v>0</v>
      </c>
      <c r="BC85">
        <f>IF(OR($D85="51",$D85="52",$D85="61"),0,(AE85/'Totals and Drop Down Lists'!AA$5)*Inputs!I$39)</f>
        <v>0</v>
      </c>
      <c r="BD85">
        <f>IF(OR($D85="51",$D85="52",$D85="61"),0,(AF85/'Totals and Drop Down Lists'!AB$5)*Inputs!J$39)</f>
        <v>0</v>
      </c>
      <c r="BE85">
        <f>IF(OR($D85="51",$D85="52",$D85="61"),0,(AG85/'Totals and Drop Down Lists'!AC$5)*Inputs!K$39)</f>
        <v>0</v>
      </c>
      <c r="BF85">
        <f>IF(OR($D85="51",$D85="52",$D85="61"),0,(AH85/'Totals and Drop Down Lists'!AD$5)*Inputs!L$39)</f>
        <v>0</v>
      </c>
      <c r="BG85" s="10">
        <f t="shared" si="10"/>
        <v>49220.47223704779</v>
      </c>
    </row>
    <row r="86" spans="1:59" ht="28.8">
      <c r="A86" s="1" t="s">
        <v>7333</v>
      </c>
      <c r="B86" s="1" t="s">
        <v>17</v>
      </c>
      <c r="C86" s="1" t="s">
        <v>74</v>
      </c>
      <c r="D86" s="1" t="s">
        <v>58</v>
      </c>
      <c r="E86" s="1" t="s">
        <v>75</v>
      </c>
      <c r="F86" s="2">
        <v>36880</v>
      </c>
      <c r="G86" s="2">
        <v>116</v>
      </c>
      <c r="H86" s="2">
        <v>11</v>
      </c>
      <c r="I86" s="2">
        <v>6207</v>
      </c>
      <c r="J86" s="2">
        <v>14067</v>
      </c>
      <c r="K86" s="2">
        <v>3567</v>
      </c>
      <c r="L86" s="2">
        <v>70</v>
      </c>
      <c r="M86" s="2">
        <v>29</v>
      </c>
      <c r="N86" s="2">
        <v>12</v>
      </c>
      <c r="O86" s="2">
        <v>94</v>
      </c>
      <c r="P86" s="2">
        <v>22</v>
      </c>
      <c r="Q86" s="2">
        <v>0</v>
      </c>
      <c r="R86" s="2">
        <v>685</v>
      </c>
      <c r="S86" s="2">
        <v>2000300</v>
      </c>
      <c r="T86" s="2">
        <v>123344800</v>
      </c>
      <c r="U86" s="2">
        <v>358</v>
      </c>
      <c r="V86" s="2">
        <v>244</v>
      </c>
      <c r="W86" s="2">
        <v>56</v>
      </c>
      <c r="X86" s="2">
        <v>771</v>
      </c>
      <c r="Y86" s="2">
        <v>133</v>
      </c>
      <c r="Z86" s="2">
        <v>426</v>
      </c>
      <c r="AA86" s="9">
        <f t="shared" si="11"/>
        <v>36880</v>
      </c>
      <c r="AB86" s="9">
        <f t="shared" si="12"/>
        <v>6080</v>
      </c>
      <c r="AC86" s="9">
        <f t="shared" si="13"/>
        <v>912</v>
      </c>
      <c r="AD86" s="9">
        <f t="shared" si="14"/>
        <v>685</v>
      </c>
      <c r="AE86" s="44">
        <f t="shared" si="15"/>
        <v>6.3168493150266814E-5</v>
      </c>
      <c r="AF86" s="9">
        <f t="shared" si="16"/>
        <v>471</v>
      </c>
      <c r="AG86" s="9">
        <f t="shared" si="9"/>
        <v>559</v>
      </c>
      <c r="AH86" s="44">
        <f t="shared" si="17"/>
        <v>5.2742962038839431E-5</v>
      </c>
      <c r="AI86">
        <f>AA86/'Totals and Drop Down Lists'!W$6*Inputs!E$37</f>
        <v>33455.338215686876</v>
      </c>
      <c r="AJ86">
        <f>AB86/'Totals and Drop Down Lists'!X$6*Inputs!F$37</f>
        <v>20005.554071162056</v>
      </c>
      <c r="AK86">
        <f>AC86/'Totals and Drop Down Lists'!Y$6*Inputs!G$37</f>
        <v>6012.2120611200635</v>
      </c>
      <c r="AL86">
        <f>AD86/'Totals and Drop Down Lists'!Z$6*Inputs!H$37</f>
        <v>5491.9883699458142</v>
      </c>
      <c r="AM86">
        <f>AE86/'Totals and Drop Down Lists'!AA$6*Inputs!I$37</f>
        <v>7863.8046753959088</v>
      </c>
      <c r="AN86">
        <f>AF86/'Totals and Drop Down Lists'!AB$6*Inputs!J$37</f>
        <v>9399.602469102374</v>
      </c>
      <c r="AO86">
        <f>AG86/'Totals and Drop Down Lists'!AC$6*Inputs!K$37</f>
        <v>10410.579084112216</v>
      </c>
      <c r="AP86">
        <f>AH86/'Totals and Drop Down Lists'!AD$6*Inputs!L$37</f>
        <v>12411.996459614289</v>
      </c>
      <c r="AQ86">
        <f>IF(OR($D86="51",$D86="52",$D86="61"),(AA86/'Totals and Drop Down Lists'!W$4)*Inputs!E$38,0)</f>
        <v>0</v>
      </c>
      <c r="AR86">
        <f>IF(OR($D86="51",$D86="52",$D86="61"),(AB86/'Totals and Drop Down Lists'!X$4)*Inputs!F$38,0)</f>
        <v>0</v>
      </c>
      <c r="AS86">
        <f>IF(OR($D86="51",$D86="52",$D86="61"),(AC86/'Totals and Drop Down Lists'!Y$4)*Inputs!G$38,0)</f>
        <v>0</v>
      </c>
      <c r="AT86">
        <f>IF(OR($D86="51",$D86="52",$D86="61"),(AD86/'Totals and Drop Down Lists'!Z$4)*Inputs!H$38,0)</f>
        <v>0</v>
      </c>
      <c r="AU86">
        <f>IF(OR($D86="51",$D86="52",$D86="61"),(AE86/'Totals and Drop Down Lists'!AA$4)*Inputs!I$38,0)</f>
        <v>0</v>
      </c>
      <c r="AV86">
        <f>IF(OR($D86="51",$D86="52",$D86="61"),(AF86/'Totals and Drop Down Lists'!AB$4)*Inputs!J$38,0)</f>
        <v>0</v>
      </c>
      <c r="AW86">
        <f>IF(OR($D86="51",$D86="52",$D86="61"),(AG86/'Totals and Drop Down Lists'!AC$4)*Inputs!K$38,0)</f>
        <v>0</v>
      </c>
      <c r="AX86">
        <f>IF(OR($D86="51",$D86="52",$D86="61"),(AH86/'Totals and Drop Down Lists'!AD$4)*Inputs!L$38,0)</f>
        <v>0</v>
      </c>
      <c r="AY86">
        <f>IF(OR($D86="51",$D86="52",$D86="61"),0,(AA86/'Totals and Drop Down Lists'!W$5)*Inputs!E$39)</f>
        <v>0</v>
      </c>
      <c r="AZ86">
        <f>IF(OR($D86="51",$D86="52",$D86="61"),0,(AB86/'Totals and Drop Down Lists'!X$5)*Inputs!F$39)</f>
        <v>0</v>
      </c>
      <c r="BA86">
        <f>IF(OR($D86="51",$D86="52",$D86="61"),0,(AC86/'Totals and Drop Down Lists'!Y$5)*Inputs!G$39)</f>
        <v>0</v>
      </c>
      <c r="BB86">
        <f>IF(OR($D86="51",$D86="52",$D86="61"),0,(AD86/'Totals and Drop Down Lists'!Z$5)*Inputs!H$39)</f>
        <v>0</v>
      </c>
      <c r="BC86">
        <f>IF(OR($D86="51",$D86="52",$D86="61"),0,(AE86/'Totals and Drop Down Lists'!AA$5)*Inputs!I$39)</f>
        <v>0</v>
      </c>
      <c r="BD86">
        <f>IF(OR($D86="51",$D86="52",$D86="61"),0,(AF86/'Totals and Drop Down Lists'!AB$5)*Inputs!J$39)</f>
        <v>0</v>
      </c>
      <c r="BE86">
        <f>IF(OR($D86="51",$D86="52",$D86="61"),0,(AG86/'Totals and Drop Down Lists'!AC$5)*Inputs!K$39)</f>
        <v>0</v>
      </c>
      <c r="BF86">
        <f>IF(OR($D86="51",$D86="52",$D86="61"),0,(AH86/'Totals and Drop Down Lists'!AD$5)*Inputs!L$39)</f>
        <v>0</v>
      </c>
      <c r="BG86" s="10">
        <f t="shared" si="10"/>
        <v>105051.0754061396</v>
      </c>
    </row>
    <row r="87" spans="1:59" ht="28.8">
      <c r="A87" s="1" t="s">
        <v>7333</v>
      </c>
      <c r="B87" s="1" t="s">
        <v>17</v>
      </c>
      <c r="C87" s="1" t="s">
        <v>76</v>
      </c>
      <c r="D87" s="1" t="s">
        <v>25</v>
      </c>
      <c r="E87" s="1" t="s">
        <v>77</v>
      </c>
      <c r="F87" s="2">
        <v>53171</v>
      </c>
      <c r="G87" s="2">
        <v>498</v>
      </c>
      <c r="H87" s="2">
        <v>0</v>
      </c>
      <c r="I87" s="2">
        <v>8397</v>
      </c>
      <c r="J87" s="2">
        <v>20765</v>
      </c>
      <c r="K87" s="2">
        <v>5141</v>
      </c>
      <c r="L87" s="2">
        <v>152</v>
      </c>
      <c r="M87" s="2">
        <v>11</v>
      </c>
      <c r="N87" s="2">
        <v>0</v>
      </c>
      <c r="O87" s="2">
        <v>16</v>
      </c>
      <c r="P87" s="2">
        <v>86</v>
      </c>
      <c r="Q87" s="2">
        <v>38</v>
      </c>
      <c r="R87" s="2">
        <v>1258</v>
      </c>
      <c r="S87" s="2">
        <v>2089500</v>
      </c>
      <c r="T87" s="2">
        <v>140764900</v>
      </c>
      <c r="U87" s="2">
        <v>639</v>
      </c>
      <c r="V87" s="2">
        <v>728</v>
      </c>
      <c r="W87" s="2">
        <v>87</v>
      </c>
      <c r="X87" s="2">
        <v>1272</v>
      </c>
      <c r="Y87" s="2">
        <v>170</v>
      </c>
      <c r="Z87" s="2">
        <v>407</v>
      </c>
      <c r="AA87" s="9">
        <f t="shared" si="11"/>
        <v>53171</v>
      </c>
      <c r="AB87" s="9">
        <f t="shared" si="12"/>
        <v>7899</v>
      </c>
      <c r="AC87" s="9">
        <f t="shared" si="13"/>
        <v>1561</v>
      </c>
      <c r="AD87" s="9">
        <f t="shared" si="14"/>
        <v>1258</v>
      </c>
      <c r="AE87" s="44">
        <f t="shared" si="15"/>
        <v>8.8891259187011019E-5</v>
      </c>
      <c r="AF87" s="9">
        <f t="shared" si="16"/>
        <v>457</v>
      </c>
      <c r="AG87" s="9">
        <f t="shared" si="9"/>
        <v>577</v>
      </c>
      <c r="AH87" s="44">
        <f t="shared" si="17"/>
        <v>5.3154809726278669E-5</v>
      </c>
      <c r="AI87">
        <f>AA87/'Totals and Drop Down Lists'!W$6*Inputs!E$37</f>
        <v>48233.56258856527</v>
      </c>
      <c r="AJ87">
        <f>AB87/'Totals and Drop Down Lists'!X$6*Inputs!F$37</f>
        <v>25990.768356596895</v>
      </c>
      <c r="AK87">
        <f>AC87/'Totals and Drop Down Lists'!Y$6*Inputs!G$37</f>
        <v>10290.639284439056</v>
      </c>
      <c r="AL87">
        <f>AD87/'Totals and Drop Down Lists'!Z$6*Inputs!H$37</f>
        <v>10086.016597652311</v>
      </c>
      <c r="AM87">
        <f>AE87/'Totals and Drop Down Lists'!AA$6*Inputs!I$37</f>
        <v>11066.015108731373</v>
      </c>
      <c r="AN87">
        <f>AF87/'Totals and Drop Down Lists'!AB$6*Inputs!J$37</f>
        <v>9120.2087651375477</v>
      </c>
      <c r="AO87">
        <f>AG87/'Totals and Drop Down Lists'!AC$6*Inputs!K$37</f>
        <v>10745.803455335865</v>
      </c>
      <c r="AP87">
        <f>AH87/'Totals and Drop Down Lists'!AD$6*Inputs!L$37</f>
        <v>12508.916538441714</v>
      </c>
      <c r="AQ87">
        <f>IF(OR($D87="51",$D87="52",$D87="61"),(AA87/'Totals and Drop Down Lists'!W$4)*Inputs!E$38,0)</f>
        <v>0</v>
      </c>
      <c r="AR87">
        <f>IF(OR($D87="51",$D87="52",$D87="61"),(AB87/'Totals and Drop Down Lists'!X$4)*Inputs!F$38,0)</f>
        <v>0</v>
      </c>
      <c r="AS87">
        <f>IF(OR($D87="51",$D87="52",$D87="61"),(AC87/'Totals and Drop Down Lists'!Y$4)*Inputs!G$38,0)</f>
        <v>0</v>
      </c>
      <c r="AT87">
        <f>IF(OR($D87="51",$D87="52",$D87="61"),(AD87/'Totals and Drop Down Lists'!Z$4)*Inputs!H$38,0)</f>
        <v>0</v>
      </c>
      <c r="AU87">
        <f>IF(OR($D87="51",$D87="52",$D87="61"),(AE87/'Totals and Drop Down Lists'!AA$4)*Inputs!I$38,0)</f>
        <v>0</v>
      </c>
      <c r="AV87">
        <f>IF(OR($D87="51",$D87="52",$D87="61"),(AF87/'Totals and Drop Down Lists'!AB$4)*Inputs!J$38,0)</f>
        <v>0</v>
      </c>
      <c r="AW87">
        <f>IF(OR($D87="51",$D87="52",$D87="61"),(AG87/'Totals and Drop Down Lists'!AC$4)*Inputs!K$38,0)</f>
        <v>0</v>
      </c>
      <c r="AX87">
        <f>IF(OR($D87="51",$D87="52",$D87="61"),(AH87/'Totals and Drop Down Lists'!AD$4)*Inputs!L$38,0)</f>
        <v>0</v>
      </c>
      <c r="AY87">
        <f>IF(OR($D87="51",$D87="52",$D87="61"),0,(AA87/'Totals and Drop Down Lists'!W$5)*Inputs!E$39)</f>
        <v>0</v>
      </c>
      <c r="AZ87">
        <f>IF(OR($D87="51",$D87="52",$D87="61"),0,(AB87/'Totals and Drop Down Lists'!X$5)*Inputs!F$39)</f>
        <v>0</v>
      </c>
      <c r="BA87">
        <f>IF(OR($D87="51",$D87="52",$D87="61"),0,(AC87/'Totals and Drop Down Lists'!Y$5)*Inputs!G$39)</f>
        <v>0</v>
      </c>
      <c r="BB87">
        <f>IF(OR($D87="51",$D87="52",$D87="61"),0,(AD87/'Totals and Drop Down Lists'!Z$5)*Inputs!H$39)</f>
        <v>0</v>
      </c>
      <c r="BC87">
        <f>IF(OR($D87="51",$D87="52",$D87="61"),0,(AE87/'Totals and Drop Down Lists'!AA$5)*Inputs!I$39)</f>
        <v>0</v>
      </c>
      <c r="BD87">
        <f>IF(OR($D87="51",$D87="52",$D87="61"),0,(AF87/'Totals and Drop Down Lists'!AB$5)*Inputs!J$39)</f>
        <v>0</v>
      </c>
      <c r="BE87">
        <f>IF(OR($D87="51",$D87="52",$D87="61"),0,(AG87/'Totals and Drop Down Lists'!AC$5)*Inputs!K$39)</f>
        <v>0</v>
      </c>
      <c r="BF87">
        <f>IF(OR($D87="51",$D87="52",$D87="61"),0,(AH87/'Totals and Drop Down Lists'!AD$5)*Inputs!L$39)</f>
        <v>0</v>
      </c>
      <c r="BG87" s="10">
        <f t="shared" si="10"/>
        <v>138041.93069490002</v>
      </c>
    </row>
    <row r="88" spans="1:59" ht="28.8">
      <c r="A88" s="1" t="s">
        <v>7333</v>
      </c>
      <c r="B88" s="1" t="s">
        <v>17</v>
      </c>
      <c r="C88" s="1" t="s">
        <v>78</v>
      </c>
      <c r="D88" s="1" t="s">
        <v>25</v>
      </c>
      <c r="E88" s="1" t="s">
        <v>79</v>
      </c>
      <c r="F88" s="2">
        <v>14396</v>
      </c>
      <c r="G88" s="2">
        <v>94</v>
      </c>
      <c r="H88" s="2">
        <v>0</v>
      </c>
      <c r="I88" s="2">
        <v>3170</v>
      </c>
      <c r="J88" s="2">
        <v>6084</v>
      </c>
      <c r="K88" s="2">
        <v>1733</v>
      </c>
      <c r="L88" s="2">
        <v>37</v>
      </c>
      <c r="M88" s="2">
        <v>14</v>
      </c>
      <c r="N88" s="2">
        <v>0</v>
      </c>
      <c r="O88" s="2">
        <v>81</v>
      </c>
      <c r="P88" s="2">
        <v>5</v>
      </c>
      <c r="Q88" s="2">
        <v>0</v>
      </c>
      <c r="R88" s="2">
        <v>575</v>
      </c>
      <c r="S88" s="2">
        <v>549700</v>
      </c>
      <c r="T88" s="2">
        <v>44139600</v>
      </c>
      <c r="U88" s="2">
        <v>50</v>
      </c>
      <c r="V88" s="2">
        <v>299</v>
      </c>
      <c r="W88" s="2">
        <v>15</v>
      </c>
      <c r="X88" s="2">
        <v>509</v>
      </c>
      <c r="Y88" s="2">
        <v>124</v>
      </c>
      <c r="Z88" s="2">
        <v>275</v>
      </c>
      <c r="AA88" s="9">
        <f t="shared" si="11"/>
        <v>14396</v>
      </c>
      <c r="AB88" s="9">
        <f t="shared" si="12"/>
        <v>3076</v>
      </c>
      <c r="AC88" s="9">
        <f t="shared" si="13"/>
        <v>712</v>
      </c>
      <c r="AD88" s="9">
        <f t="shared" si="14"/>
        <v>575</v>
      </c>
      <c r="AE88" s="44">
        <f t="shared" si="15"/>
        <v>3.4474954843177055E-5</v>
      </c>
      <c r="AF88" s="9">
        <f t="shared" si="16"/>
        <v>195</v>
      </c>
      <c r="AG88" s="9">
        <f t="shared" si="9"/>
        <v>399</v>
      </c>
      <c r="AH88" s="44">
        <f t="shared" si="17"/>
        <v>4.2289576821977032E-5</v>
      </c>
      <c r="AI88">
        <f>AA88/'Totals and Drop Down Lists'!W$6*Inputs!E$37</f>
        <v>13059.1933013294</v>
      </c>
      <c r="AJ88">
        <f>AB88/'Totals and Drop Down Lists'!X$6*Inputs!F$37</f>
        <v>10121.230974160278</v>
      </c>
      <c r="AK88">
        <f>AC88/'Totals and Drop Down Lists'!Y$6*Inputs!G$37</f>
        <v>4693.7445038568922</v>
      </c>
      <c r="AL88">
        <f>AD88/'Totals and Drop Down Lists'!Z$6*Inputs!H$37</f>
        <v>4610.0632302464855</v>
      </c>
      <c r="AM88">
        <f>AE88/'Totals and Drop Down Lists'!AA$6*Inputs!I$37</f>
        <v>4291.764732062371</v>
      </c>
      <c r="AN88">
        <f>AF88/'Totals and Drop Down Lists'!AB$6*Inputs!J$37</f>
        <v>3891.555162367225</v>
      </c>
      <c r="AO88">
        <f>AG88/'Totals and Drop Down Lists'!AC$6*Inputs!K$37</f>
        <v>7430.8068954575565</v>
      </c>
      <c r="AP88">
        <f>AH88/'Totals and Drop Down Lists'!AD$6*Inputs!L$37</f>
        <v>9952.0022672681007</v>
      </c>
      <c r="AQ88">
        <f>IF(OR($D88="51",$D88="52",$D88="61"),(AA88/'Totals and Drop Down Lists'!W$4)*Inputs!E$38,0)</f>
        <v>0</v>
      </c>
      <c r="AR88">
        <f>IF(OR($D88="51",$D88="52",$D88="61"),(AB88/'Totals and Drop Down Lists'!X$4)*Inputs!F$38,0)</f>
        <v>0</v>
      </c>
      <c r="AS88">
        <f>IF(OR($D88="51",$D88="52",$D88="61"),(AC88/'Totals and Drop Down Lists'!Y$4)*Inputs!G$38,0)</f>
        <v>0</v>
      </c>
      <c r="AT88">
        <f>IF(OR($D88="51",$D88="52",$D88="61"),(AD88/'Totals and Drop Down Lists'!Z$4)*Inputs!H$38,0)</f>
        <v>0</v>
      </c>
      <c r="AU88">
        <f>IF(OR($D88="51",$D88="52",$D88="61"),(AE88/'Totals and Drop Down Lists'!AA$4)*Inputs!I$38,0)</f>
        <v>0</v>
      </c>
      <c r="AV88">
        <f>IF(OR($D88="51",$D88="52",$D88="61"),(AF88/'Totals and Drop Down Lists'!AB$4)*Inputs!J$38,0)</f>
        <v>0</v>
      </c>
      <c r="AW88">
        <f>IF(OR($D88="51",$D88="52",$D88="61"),(AG88/'Totals and Drop Down Lists'!AC$4)*Inputs!K$38,0)</f>
        <v>0</v>
      </c>
      <c r="AX88">
        <f>IF(OR($D88="51",$D88="52",$D88="61"),(AH88/'Totals and Drop Down Lists'!AD$4)*Inputs!L$38,0)</f>
        <v>0</v>
      </c>
      <c r="AY88">
        <f>IF(OR($D88="51",$D88="52",$D88="61"),0,(AA88/'Totals and Drop Down Lists'!W$5)*Inputs!E$39)</f>
        <v>0</v>
      </c>
      <c r="AZ88">
        <f>IF(OR($D88="51",$D88="52",$D88="61"),0,(AB88/'Totals and Drop Down Lists'!X$5)*Inputs!F$39)</f>
        <v>0</v>
      </c>
      <c r="BA88">
        <f>IF(OR($D88="51",$D88="52",$D88="61"),0,(AC88/'Totals and Drop Down Lists'!Y$5)*Inputs!G$39)</f>
        <v>0</v>
      </c>
      <c r="BB88">
        <f>IF(OR($D88="51",$D88="52",$D88="61"),0,(AD88/'Totals and Drop Down Lists'!Z$5)*Inputs!H$39)</f>
        <v>0</v>
      </c>
      <c r="BC88">
        <f>IF(OR($D88="51",$D88="52",$D88="61"),0,(AE88/'Totals and Drop Down Lists'!AA$5)*Inputs!I$39)</f>
        <v>0</v>
      </c>
      <c r="BD88">
        <f>IF(OR($D88="51",$D88="52",$D88="61"),0,(AF88/'Totals and Drop Down Lists'!AB$5)*Inputs!J$39)</f>
        <v>0</v>
      </c>
      <c r="BE88">
        <f>IF(OR($D88="51",$D88="52",$D88="61"),0,(AG88/'Totals and Drop Down Lists'!AC$5)*Inputs!K$39)</f>
        <v>0</v>
      </c>
      <c r="BF88">
        <f>IF(OR($D88="51",$D88="52",$D88="61"),0,(AH88/'Totals and Drop Down Lists'!AD$5)*Inputs!L$39)</f>
        <v>0</v>
      </c>
      <c r="BG88" s="10">
        <f t="shared" si="10"/>
        <v>58050.361066748308</v>
      </c>
    </row>
    <row r="89" spans="1:59" ht="28.8">
      <c r="A89" s="1" t="s">
        <v>7333</v>
      </c>
      <c r="B89" s="1" t="s">
        <v>17</v>
      </c>
      <c r="C89" s="1" t="s">
        <v>80</v>
      </c>
      <c r="D89" s="1" t="s">
        <v>58</v>
      </c>
      <c r="E89" s="1" t="s">
        <v>81</v>
      </c>
      <c r="F89" s="2">
        <v>61620</v>
      </c>
      <c r="G89" s="2">
        <v>1388</v>
      </c>
      <c r="H89" s="2">
        <v>159</v>
      </c>
      <c r="I89" s="2">
        <v>9378</v>
      </c>
      <c r="J89" s="2">
        <v>23530</v>
      </c>
      <c r="K89" s="2">
        <v>5669</v>
      </c>
      <c r="L89" s="2">
        <v>195</v>
      </c>
      <c r="M89" s="2">
        <v>16</v>
      </c>
      <c r="N89" s="2">
        <v>19</v>
      </c>
      <c r="O89" s="2">
        <v>162</v>
      </c>
      <c r="P89" s="2">
        <v>7</v>
      </c>
      <c r="Q89" s="2">
        <v>0</v>
      </c>
      <c r="R89" s="2">
        <v>404</v>
      </c>
      <c r="S89" s="2">
        <v>4237600</v>
      </c>
      <c r="T89" s="2">
        <v>219968700</v>
      </c>
      <c r="U89" s="2">
        <v>256</v>
      </c>
      <c r="V89" s="2">
        <v>264</v>
      </c>
      <c r="W89" s="2">
        <v>70</v>
      </c>
      <c r="X89" s="2">
        <v>1093</v>
      </c>
      <c r="Y89" s="2">
        <v>90</v>
      </c>
      <c r="Z89" s="2">
        <v>665</v>
      </c>
      <c r="AA89" s="9">
        <f t="shared" si="11"/>
        <v>61620</v>
      </c>
      <c r="AB89" s="9">
        <f t="shared" si="12"/>
        <v>7831</v>
      </c>
      <c r="AC89" s="9">
        <f t="shared" si="13"/>
        <v>803</v>
      </c>
      <c r="AD89" s="9">
        <f t="shared" si="14"/>
        <v>404</v>
      </c>
      <c r="AE89" s="44">
        <f t="shared" si="15"/>
        <v>9.5386469066565996E-5</v>
      </c>
      <c r="AF89" s="9">
        <f t="shared" si="16"/>
        <v>759</v>
      </c>
      <c r="AG89" s="9">
        <f t="shared" si="9"/>
        <v>755</v>
      </c>
      <c r="AH89" s="44">
        <f t="shared" si="17"/>
        <v>6.768346247471626E-5</v>
      </c>
      <c r="AI89">
        <f>AA89/'Totals and Drop Down Lists'!W$6*Inputs!E$37</f>
        <v>55897.991888574434</v>
      </c>
      <c r="AJ89">
        <f>AB89/'Totals and Drop Down Lists'!X$6*Inputs!F$37</f>
        <v>25767.02202816942</v>
      </c>
      <c r="AK89">
        <f>AC89/'Totals and Drop Down Lists'!Y$6*Inputs!G$37</f>
        <v>5293.6472424116346</v>
      </c>
      <c r="AL89">
        <f>AD89/'Totals and Drop Down Lists'!Z$6*Inputs!H$37</f>
        <v>3239.0705130775309</v>
      </c>
      <c r="AM89">
        <f>AE89/'Totals and Drop Down Lists'!AA$6*Inputs!I$37</f>
        <v>11874.599567078649</v>
      </c>
      <c r="AN89">
        <f>AF89/'Totals and Drop Down Lists'!AB$6*Inputs!J$37</f>
        <v>15147.130093521659</v>
      </c>
      <c r="AO89">
        <f>AG89/'Totals and Drop Down Lists'!AC$6*Inputs!K$37</f>
        <v>14060.800015214172</v>
      </c>
      <c r="AP89">
        <f>AH89/'Totals and Drop Down Lists'!AD$6*Inputs!L$37</f>
        <v>15927.943068346874</v>
      </c>
      <c r="AQ89">
        <f>IF(OR($D89="51",$D89="52",$D89="61"),(AA89/'Totals and Drop Down Lists'!W$4)*Inputs!E$38,0)</f>
        <v>0</v>
      </c>
      <c r="AR89">
        <f>IF(OR($D89="51",$D89="52",$D89="61"),(AB89/'Totals and Drop Down Lists'!X$4)*Inputs!F$38,0)</f>
        <v>0</v>
      </c>
      <c r="AS89">
        <f>IF(OR($D89="51",$D89="52",$D89="61"),(AC89/'Totals and Drop Down Lists'!Y$4)*Inputs!G$38,0)</f>
        <v>0</v>
      </c>
      <c r="AT89">
        <f>IF(OR($D89="51",$D89="52",$D89="61"),(AD89/'Totals and Drop Down Lists'!Z$4)*Inputs!H$38,0)</f>
        <v>0</v>
      </c>
      <c r="AU89">
        <f>IF(OR($D89="51",$D89="52",$D89="61"),(AE89/'Totals and Drop Down Lists'!AA$4)*Inputs!I$38,0)</f>
        <v>0</v>
      </c>
      <c r="AV89">
        <f>IF(OR($D89="51",$D89="52",$D89="61"),(AF89/'Totals and Drop Down Lists'!AB$4)*Inputs!J$38,0)</f>
        <v>0</v>
      </c>
      <c r="AW89">
        <f>IF(OR($D89="51",$D89="52",$D89="61"),(AG89/'Totals and Drop Down Lists'!AC$4)*Inputs!K$38,0)</f>
        <v>0</v>
      </c>
      <c r="AX89">
        <f>IF(OR($D89="51",$D89="52",$D89="61"),(AH89/'Totals and Drop Down Lists'!AD$4)*Inputs!L$38,0)</f>
        <v>0</v>
      </c>
      <c r="AY89">
        <f>IF(OR($D89="51",$D89="52",$D89="61"),0,(AA89/'Totals and Drop Down Lists'!W$5)*Inputs!E$39)</f>
        <v>0</v>
      </c>
      <c r="AZ89">
        <f>IF(OR($D89="51",$D89="52",$D89="61"),0,(AB89/'Totals and Drop Down Lists'!X$5)*Inputs!F$39)</f>
        <v>0</v>
      </c>
      <c r="BA89">
        <f>IF(OR($D89="51",$D89="52",$D89="61"),0,(AC89/'Totals and Drop Down Lists'!Y$5)*Inputs!G$39)</f>
        <v>0</v>
      </c>
      <c r="BB89">
        <f>IF(OR($D89="51",$D89="52",$D89="61"),0,(AD89/'Totals and Drop Down Lists'!Z$5)*Inputs!H$39)</f>
        <v>0</v>
      </c>
      <c r="BC89">
        <f>IF(OR($D89="51",$D89="52",$D89="61"),0,(AE89/'Totals and Drop Down Lists'!AA$5)*Inputs!I$39)</f>
        <v>0</v>
      </c>
      <c r="BD89">
        <f>IF(OR($D89="51",$D89="52",$D89="61"),0,(AF89/'Totals and Drop Down Lists'!AB$5)*Inputs!J$39)</f>
        <v>0</v>
      </c>
      <c r="BE89">
        <f>IF(OR($D89="51",$D89="52",$D89="61"),0,(AG89/'Totals and Drop Down Lists'!AC$5)*Inputs!K$39)</f>
        <v>0</v>
      </c>
      <c r="BF89">
        <f>IF(OR($D89="51",$D89="52",$D89="61"),0,(AH89/'Totals and Drop Down Lists'!AD$5)*Inputs!L$39)</f>
        <v>0</v>
      </c>
      <c r="BG89" s="10">
        <f t="shared" si="10"/>
        <v>147208.20441639438</v>
      </c>
    </row>
    <row r="90" spans="1:59" ht="28.8">
      <c r="A90" s="1" t="s">
        <v>7333</v>
      </c>
      <c r="B90" s="1" t="s">
        <v>17</v>
      </c>
      <c r="C90" s="1" t="s">
        <v>82</v>
      </c>
      <c r="D90" s="1" t="s">
        <v>25</v>
      </c>
      <c r="E90" s="1" t="s">
        <v>83</v>
      </c>
      <c r="F90" s="2">
        <v>20803</v>
      </c>
      <c r="G90" s="2">
        <v>464</v>
      </c>
      <c r="H90" s="2">
        <v>182</v>
      </c>
      <c r="I90" s="2">
        <v>5066</v>
      </c>
      <c r="J90" s="2">
        <v>8107</v>
      </c>
      <c r="K90" s="2">
        <v>2778</v>
      </c>
      <c r="L90" s="2">
        <v>43</v>
      </c>
      <c r="M90" s="2">
        <v>69</v>
      </c>
      <c r="N90" s="2">
        <v>4</v>
      </c>
      <c r="O90" s="2">
        <v>29</v>
      </c>
      <c r="P90" s="2">
        <v>0</v>
      </c>
      <c r="Q90" s="2">
        <v>26</v>
      </c>
      <c r="R90" s="2">
        <v>703</v>
      </c>
      <c r="S90" s="2">
        <v>1479200</v>
      </c>
      <c r="T90" s="2">
        <v>73163400</v>
      </c>
      <c r="U90" s="2">
        <v>421</v>
      </c>
      <c r="V90" s="2">
        <v>279</v>
      </c>
      <c r="W90" s="2">
        <v>25</v>
      </c>
      <c r="X90" s="2">
        <v>1084</v>
      </c>
      <c r="Y90" s="2">
        <v>115</v>
      </c>
      <c r="Z90" s="2">
        <v>594</v>
      </c>
      <c r="AA90" s="9">
        <f t="shared" si="11"/>
        <v>20803</v>
      </c>
      <c r="AB90" s="9">
        <f t="shared" si="12"/>
        <v>4420</v>
      </c>
      <c r="AC90" s="9">
        <f t="shared" si="13"/>
        <v>874</v>
      </c>
      <c r="AD90" s="9">
        <f t="shared" si="14"/>
        <v>703</v>
      </c>
      <c r="AE90" s="44">
        <f t="shared" si="15"/>
        <v>6.6481390701527245E-5</v>
      </c>
      <c r="AF90" s="9">
        <f t="shared" si="16"/>
        <v>780</v>
      </c>
      <c r="AG90" s="9">
        <f t="shared" si="9"/>
        <v>709</v>
      </c>
      <c r="AH90" s="44">
        <f t="shared" si="17"/>
        <v>9.0400199702356365E-5</v>
      </c>
      <c r="AI90">
        <f>AA90/'Totals and Drop Down Lists'!W$6*Inputs!E$37</f>
        <v>18871.241889938559</v>
      </c>
      <c r="AJ90">
        <f>AB90/'Totals and Drop Down Lists'!X$6*Inputs!F$37</f>
        <v>14543.511347785574</v>
      </c>
      <c r="AK90">
        <f>AC90/'Totals and Drop Down Lists'!Y$6*Inputs!G$37</f>
        <v>5761.7032252400604</v>
      </c>
      <c r="AL90">
        <f>AD90/'Totals and Drop Down Lists'!Z$6*Inputs!H$37</f>
        <v>5636.3033928057039</v>
      </c>
      <c r="AM90">
        <f>AE90/'Totals and Drop Down Lists'!AA$6*Inputs!I$37</f>
        <v>8276.2251393562619</v>
      </c>
      <c r="AN90">
        <f>AF90/'Totals and Drop Down Lists'!AB$6*Inputs!J$37</f>
        <v>15566.2206494689</v>
      </c>
      <c r="AO90">
        <f>AG90/'Totals and Drop Down Lists'!AC$6*Inputs!K$37</f>
        <v>13204.115510975957</v>
      </c>
      <c r="AP90">
        <f>AH90/'Totals and Drop Down Lists'!AD$6*Inputs!L$37</f>
        <v>21273.8707740344</v>
      </c>
      <c r="AQ90">
        <f>IF(OR($D90="51",$D90="52",$D90="61"),(AA90/'Totals and Drop Down Lists'!W$4)*Inputs!E$38,0)</f>
        <v>0</v>
      </c>
      <c r="AR90">
        <f>IF(OR($D90="51",$D90="52",$D90="61"),(AB90/'Totals and Drop Down Lists'!X$4)*Inputs!F$38,0)</f>
        <v>0</v>
      </c>
      <c r="AS90">
        <f>IF(OR($D90="51",$D90="52",$D90="61"),(AC90/'Totals and Drop Down Lists'!Y$4)*Inputs!G$38,0)</f>
        <v>0</v>
      </c>
      <c r="AT90">
        <f>IF(OR($D90="51",$D90="52",$D90="61"),(AD90/'Totals and Drop Down Lists'!Z$4)*Inputs!H$38,0)</f>
        <v>0</v>
      </c>
      <c r="AU90">
        <f>IF(OR($D90="51",$D90="52",$D90="61"),(AE90/'Totals and Drop Down Lists'!AA$4)*Inputs!I$38,0)</f>
        <v>0</v>
      </c>
      <c r="AV90">
        <f>IF(OR($D90="51",$D90="52",$D90="61"),(AF90/'Totals and Drop Down Lists'!AB$4)*Inputs!J$38,0)</f>
        <v>0</v>
      </c>
      <c r="AW90">
        <f>IF(OR($D90="51",$D90="52",$D90="61"),(AG90/'Totals and Drop Down Lists'!AC$4)*Inputs!K$38,0)</f>
        <v>0</v>
      </c>
      <c r="AX90">
        <f>IF(OR($D90="51",$D90="52",$D90="61"),(AH90/'Totals and Drop Down Lists'!AD$4)*Inputs!L$38,0)</f>
        <v>0</v>
      </c>
      <c r="AY90">
        <f>IF(OR($D90="51",$D90="52",$D90="61"),0,(AA90/'Totals and Drop Down Lists'!W$5)*Inputs!E$39)</f>
        <v>0</v>
      </c>
      <c r="AZ90">
        <f>IF(OR($D90="51",$D90="52",$D90="61"),0,(AB90/'Totals and Drop Down Lists'!X$5)*Inputs!F$39)</f>
        <v>0</v>
      </c>
      <c r="BA90">
        <f>IF(OR($D90="51",$D90="52",$D90="61"),0,(AC90/'Totals and Drop Down Lists'!Y$5)*Inputs!G$39)</f>
        <v>0</v>
      </c>
      <c r="BB90">
        <f>IF(OR($D90="51",$D90="52",$D90="61"),0,(AD90/'Totals and Drop Down Lists'!Z$5)*Inputs!H$39)</f>
        <v>0</v>
      </c>
      <c r="BC90">
        <f>IF(OR($D90="51",$D90="52",$D90="61"),0,(AE90/'Totals and Drop Down Lists'!AA$5)*Inputs!I$39)</f>
        <v>0</v>
      </c>
      <c r="BD90">
        <f>IF(OR($D90="51",$D90="52",$D90="61"),0,(AF90/'Totals and Drop Down Lists'!AB$5)*Inputs!J$39)</f>
        <v>0</v>
      </c>
      <c r="BE90">
        <f>IF(OR($D90="51",$D90="52",$D90="61"),0,(AG90/'Totals and Drop Down Lists'!AC$5)*Inputs!K$39)</f>
        <v>0</v>
      </c>
      <c r="BF90">
        <f>IF(OR($D90="51",$D90="52",$D90="61"),0,(AH90/'Totals and Drop Down Lists'!AD$5)*Inputs!L$39)</f>
        <v>0</v>
      </c>
      <c r="BG90" s="10">
        <f t="shared" si="10"/>
        <v>103133.19192960541</v>
      </c>
    </row>
    <row r="91" spans="1:59" ht="28.8">
      <c r="A91" s="1" t="s">
        <v>7333</v>
      </c>
      <c r="B91" s="1" t="s">
        <v>17</v>
      </c>
      <c r="C91" s="1" t="s">
        <v>84</v>
      </c>
      <c r="D91" s="1" t="s">
        <v>25</v>
      </c>
      <c r="E91" s="1" t="s">
        <v>85</v>
      </c>
      <c r="F91" s="2">
        <v>20669</v>
      </c>
      <c r="G91" s="2">
        <v>304</v>
      </c>
      <c r="H91" s="2">
        <v>8</v>
      </c>
      <c r="I91" s="2">
        <v>4913</v>
      </c>
      <c r="J91" s="2">
        <v>8464</v>
      </c>
      <c r="K91" s="2">
        <v>2433</v>
      </c>
      <c r="L91" s="2">
        <v>117</v>
      </c>
      <c r="M91" s="2">
        <v>0</v>
      </c>
      <c r="N91" s="2">
        <v>0</v>
      </c>
      <c r="O91" s="2">
        <v>15</v>
      </c>
      <c r="P91" s="2">
        <v>11</v>
      </c>
      <c r="Q91" s="2">
        <v>0</v>
      </c>
      <c r="R91" s="2">
        <v>864</v>
      </c>
      <c r="S91" s="2">
        <v>943100</v>
      </c>
      <c r="T91" s="2">
        <v>72926400</v>
      </c>
      <c r="U91" s="2">
        <v>14</v>
      </c>
      <c r="V91" s="2">
        <v>354</v>
      </c>
      <c r="W91" s="2">
        <v>30</v>
      </c>
      <c r="X91" s="2">
        <v>832</v>
      </c>
      <c r="Y91" s="2">
        <v>110</v>
      </c>
      <c r="Z91" s="2">
        <v>267</v>
      </c>
      <c r="AA91" s="9">
        <f t="shared" si="11"/>
        <v>20669</v>
      </c>
      <c r="AB91" s="9">
        <f t="shared" si="12"/>
        <v>4601</v>
      </c>
      <c r="AC91" s="9">
        <f t="shared" si="13"/>
        <v>1007</v>
      </c>
      <c r="AD91" s="9">
        <f t="shared" si="14"/>
        <v>864</v>
      </c>
      <c r="AE91" s="44">
        <f t="shared" si="15"/>
        <v>4.8843226965907629E-5</v>
      </c>
      <c r="AF91" s="9">
        <f t="shared" si="16"/>
        <v>448</v>
      </c>
      <c r="AG91" s="9">
        <f t="shared" si="9"/>
        <v>377</v>
      </c>
      <c r="AH91" s="44">
        <f t="shared" si="17"/>
        <v>4.0323562187595311E-5</v>
      </c>
      <c r="AI91">
        <f>AA91/'Totals and Drop Down Lists'!W$6*Inputs!E$37</f>
        <v>18749.685075380479</v>
      </c>
      <c r="AJ91">
        <f>AB91/'Totals and Drop Down Lists'!X$6*Inputs!F$37</f>
        <v>15139.071427864577</v>
      </c>
      <c r="AK91">
        <f>AC91/'Totals and Drop Down Lists'!Y$6*Inputs!G$37</f>
        <v>6638.4841508200707</v>
      </c>
      <c r="AL91">
        <f>AD91/'Totals and Drop Down Lists'!Z$6*Inputs!H$37</f>
        <v>6927.1210972747203</v>
      </c>
      <c r="AM91">
        <f>AE91/'Totals and Drop Down Lists'!AA$6*Inputs!I$37</f>
        <v>6080.4615943938434</v>
      </c>
      <c r="AN91">
        <f>AF91/'Totals and Drop Down Lists'!AB$6*Inputs!J$37</f>
        <v>8940.5985268744444</v>
      </c>
      <c r="AO91">
        <f>AG91/'Totals and Drop Down Lists'!AC$6*Inputs!K$37</f>
        <v>7021.08821951754</v>
      </c>
      <c r="AP91">
        <f>AH91/'Totals and Drop Down Lists'!AD$6*Inputs!L$37</f>
        <v>9489.340222168581</v>
      </c>
      <c r="AQ91">
        <f>IF(OR($D91="51",$D91="52",$D91="61"),(AA91/'Totals and Drop Down Lists'!W$4)*Inputs!E$38,0)</f>
        <v>0</v>
      </c>
      <c r="AR91">
        <f>IF(OR($D91="51",$D91="52",$D91="61"),(AB91/'Totals and Drop Down Lists'!X$4)*Inputs!F$38,0)</f>
        <v>0</v>
      </c>
      <c r="AS91">
        <f>IF(OR($D91="51",$D91="52",$D91="61"),(AC91/'Totals and Drop Down Lists'!Y$4)*Inputs!G$38,0)</f>
        <v>0</v>
      </c>
      <c r="AT91">
        <f>IF(OR($D91="51",$D91="52",$D91="61"),(AD91/'Totals and Drop Down Lists'!Z$4)*Inputs!H$38,0)</f>
        <v>0</v>
      </c>
      <c r="AU91">
        <f>IF(OR($D91="51",$D91="52",$D91="61"),(AE91/'Totals and Drop Down Lists'!AA$4)*Inputs!I$38,0)</f>
        <v>0</v>
      </c>
      <c r="AV91">
        <f>IF(OR($D91="51",$D91="52",$D91="61"),(AF91/'Totals and Drop Down Lists'!AB$4)*Inputs!J$38,0)</f>
        <v>0</v>
      </c>
      <c r="AW91">
        <f>IF(OR($D91="51",$D91="52",$D91="61"),(AG91/'Totals and Drop Down Lists'!AC$4)*Inputs!K$38,0)</f>
        <v>0</v>
      </c>
      <c r="AX91">
        <f>IF(OR($D91="51",$D91="52",$D91="61"),(AH91/'Totals and Drop Down Lists'!AD$4)*Inputs!L$38,0)</f>
        <v>0</v>
      </c>
      <c r="AY91">
        <f>IF(OR($D91="51",$D91="52",$D91="61"),0,(AA91/'Totals and Drop Down Lists'!W$5)*Inputs!E$39)</f>
        <v>0</v>
      </c>
      <c r="AZ91">
        <f>IF(OR($D91="51",$D91="52",$D91="61"),0,(AB91/'Totals and Drop Down Lists'!X$5)*Inputs!F$39)</f>
        <v>0</v>
      </c>
      <c r="BA91">
        <f>IF(OR($D91="51",$D91="52",$D91="61"),0,(AC91/'Totals and Drop Down Lists'!Y$5)*Inputs!G$39)</f>
        <v>0</v>
      </c>
      <c r="BB91">
        <f>IF(OR($D91="51",$D91="52",$D91="61"),0,(AD91/'Totals and Drop Down Lists'!Z$5)*Inputs!H$39)</f>
        <v>0</v>
      </c>
      <c r="BC91">
        <f>IF(OR($D91="51",$D91="52",$D91="61"),0,(AE91/'Totals and Drop Down Lists'!AA$5)*Inputs!I$39)</f>
        <v>0</v>
      </c>
      <c r="BD91">
        <f>IF(OR($D91="51",$D91="52",$D91="61"),0,(AF91/'Totals and Drop Down Lists'!AB$5)*Inputs!J$39)</f>
        <v>0</v>
      </c>
      <c r="BE91">
        <f>IF(OR($D91="51",$D91="52",$D91="61"),0,(AG91/'Totals and Drop Down Lists'!AC$5)*Inputs!K$39)</f>
        <v>0</v>
      </c>
      <c r="BF91">
        <f>IF(OR($D91="51",$D91="52",$D91="61"),0,(AH91/'Totals and Drop Down Lists'!AD$5)*Inputs!L$39)</f>
        <v>0</v>
      </c>
      <c r="BG91" s="10">
        <f t="shared" si="10"/>
        <v>78985.85031429425</v>
      </c>
    </row>
    <row r="92" spans="1:59" ht="28.8">
      <c r="A92" s="1" t="s">
        <v>7333</v>
      </c>
      <c r="B92" s="1" t="s">
        <v>17</v>
      </c>
      <c r="C92" s="1" t="s">
        <v>86</v>
      </c>
      <c r="D92" s="1" t="s">
        <v>25</v>
      </c>
      <c r="E92" s="1" t="s">
        <v>87</v>
      </c>
      <c r="F92" s="2">
        <v>93699</v>
      </c>
      <c r="G92" s="2">
        <v>465</v>
      </c>
      <c r="H92" s="2">
        <v>34</v>
      </c>
      <c r="I92" s="2">
        <v>18046</v>
      </c>
      <c r="J92" s="2">
        <v>34250</v>
      </c>
      <c r="K92" s="2">
        <v>9633</v>
      </c>
      <c r="L92" s="2">
        <v>366</v>
      </c>
      <c r="M92" s="2">
        <v>80</v>
      </c>
      <c r="N92" s="2">
        <v>29</v>
      </c>
      <c r="O92" s="2">
        <v>436</v>
      </c>
      <c r="P92" s="2">
        <v>145</v>
      </c>
      <c r="Q92" s="2">
        <v>25</v>
      </c>
      <c r="R92" s="2">
        <v>2075</v>
      </c>
      <c r="S92" s="2">
        <v>5092000</v>
      </c>
      <c r="T92" s="2">
        <v>290546300</v>
      </c>
      <c r="U92" s="2">
        <v>647</v>
      </c>
      <c r="V92" s="2">
        <v>639</v>
      </c>
      <c r="W92" s="2">
        <v>55</v>
      </c>
      <c r="X92" s="2">
        <v>1873</v>
      </c>
      <c r="Y92" s="2">
        <v>177</v>
      </c>
      <c r="Z92" s="2">
        <v>1092</v>
      </c>
      <c r="AA92" s="9">
        <f t="shared" si="11"/>
        <v>93699</v>
      </c>
      <c r="AB92" s="9">
        <f t="shared" si="12"/>
        <v>17547</v>
      </c>
      <c r="AC92" s="9">
        <f t="shared" si="13"/>
        <v>3156</v>
      </c>
      <c r="AD92" s="9">
        <f t="shared" si="14"/>
        <v>2075</v>
      </c>
      <c r="AE92" s="44">
        <f t="shared" si="15"/>
        <v>1.8921620623994317E-4</v>
      </c>
      <c r="AF92" s="9">
        <f t="shared" si="16"/>
        <v>1179</v>
      </c>
      <c r="AG92" s="9">
        <f t="shared" si="9"/>
        <v>1269</v>
      </c>
      <c r="AH92" s="44">
        <f t="shared" si="17"/>
        <v>1.3280477575622522E-4</v>
      </c>
      <c r="AI92">
        <f>AA92/'Totals and Drop Down Lists'!W$6*Inputs!E$37</f>
        <v>84998.149009534842</v>
      </c>
      <c r="AJ92">
        <f>AB92/'Totals and Drop Down Lists'!X$6*Inputs!F$37</f>
        <v>57736.423895835636</v>
      </c>
      <c r="AK92">
        <f>AC92/'Totals and Drop Down Lists'!Y$6*Inputs!G$37</f>
        <v>20805.418053612852</v>
      </c>
      <c r="AL92">
        <f>AD92/'Totals and Drop Down Lists'!Z$6*Inputs!H$37</f>
        <v>16636.315135237317</v>
      </c>
      <c r="AM92">
        <f>AE92/'Totals and Drop Down Lists'!AA$6*Inputs!I$37</f>
        <v>23555.402592092014</v>
      </c>
      <c r="AN92">
        <f>AF92/'Totals and Drop Down Lists'!AB$6*Inputs!J$37</f>
        <v>23528.941212466452</v>
      </c>
      <c r="AO92">
        <f>AG92/'Totals and Drop Down Lists'!AC$6*Inputs!K$37</f>
        <v>23633.318171267267</v>
      </c>
      <c r="AP92">
        <f>AH92/'Totals and Drop Down Lists'!AD$6*Inputs!L$37</f>
        <v>31252.935800084393</v>
      </c>
      <c r="AQ92">
        <f>IF(OR($D92="51",$D92="52",$D92="61"),(AA92/'Totals and Drop Down Lists'!W$4)*Inputs!E$38,0)</f>
        <v>0</v>
      </c>
      <c r="AR92">
        <f>IF(OR($D92="51",$D92="52",$D92="61"),(AB92/'Totals and Drop Down Lists'!X$4)*Inputs!F$38,0)</f>
        <v>0</v>
      </c>
      <c r="AS92">
        <f>IF(OR($D92="51",$D92="52",$D92="61"),(AC92/'Totals and Drop Down Lists'!Y$4)*Inputs!G$38,0)</f>
        <v>0</v>
      </c>
      <c r="AT92">
        <f>IF(OR($D92="51",$D92="52",$D92="61"),(AD92/'Totals and Drop Down Lists'!Z$4)*Inputs!H$38,0)</f>
        <v>0</v>
      </c>
      <c r="AU92">
        <f>IF(OR($D92="51",$D92="52",$D92="61"),(AE92/'Totals and Drop Down Lists'!AA$4)*Inputs!I$38,0)</f>
        <v>0</v>
      </c>
      <c r="AV92">
        <f>IF(OR($D92="51",$D92="52",$D92="61"),(AF92/'Totals and Drop Down Lists'!AB$4)*Inputs!J$38,0)</f>
        <v>0</v>
      </c>
      <c r="AW92">
        <f>IF(OR($D92="51",$D92="52",$D92="61"),(AG92/'Totals and Drop Down Lists'!AC$4)*Inputs!K$38,0)</f>
        <v>0</v>
      </c>
      <c r="AX92">
        <f>IF(OR($D92="51",$D92="52",$D92="61"),(AH92/'Totals and Drop Down Lists'!AD$4)*Inputs!L$38,0)</f>
        <v>0</v>
      </c>
      <c r="AY92">
        <f>IF(OR($D92="51",$D92="52",$D92="61"),0,(AA92/'Totals and Drop Down Lists'!W$5)*Inputs!E$39)</f>
        <v>0</v>
      </c>
      <c r="AZ92">
        <f>IF(OR($D92="51",$D92="52",$D92="61"),0,(AB92/'Totals and Drop Down Lists'!X$5)*Inputs!F$39)</f>
        <v>0</v>
      </c>
      <c r="BA92">
        <f>IF(OR($D92="51",$D92="52",$D92="61"),0,(AC92/'Totals and Drop Down Lists'!Y$5)*Inputs!G$39)</f>
        <v>0</v>
      </c>
      <c r="BB92">
        <f>IF(OR($D92="51",$D92="52",$D92="61"),0,(AD92/'Totals and Drop Down Lists'!Z$5)*Inputs!H$39)</f>
        <v>0</v>
      </c>
      <c r="BC92">
        <f>IF(OR($D92="51",$D92="52",$D92="61"),0,(AE92/'Totals and Drop Down Lists'!AA$5)*Inputs!I$39)</f>
        <v>0</v>
      </c>
      <c r="BD92">
        <f>IF(OR($D92="51",$D92="52",$D92="61"),0,(AF92/'Totals and Drop Down Lists'!AB$5)*Inputs!J$39)</f>
        <v>0</v>
      </c>
      <c r="BE92">
        <f>IF(OR($D92="51",$D92="52",$D92="61"),0,(AG92/'Totals and Drop Down Lists'!AC$5)*Inputs!K$39)</f>
        <v>0</v>
      </c>
      <c r="BF92">
        <f>IF(OR($D92="51",$D92="52",$D92="61"),0,(AH92/'Totals and Drop Down Lists'!AD$5)*Inputs!L$39)</f>
        <v>0</v>
      </c>
      <c r="BG92" s="10">
        <f t="shared" si="10"/>
        <v>282146.90387013077</v>
      </c>
    </row>
    <row r="93" spans="1:59" ht="28.8">
      <c r="A93" s="1" t="s">
        <v>7333</v>
      </c>
      <c r="B93" s="1" t="s">
        <v>17</v>
      </c>
      <c r="C93" s="1" t="s">
        <v>88</v>
      </c>
      <c r="D93" s="1" t="s">
        <v>25</v>
      </c>
      <c r="E93" s="1" t="s">
        <v>89</v>
      </c>
      <c r="F93" s="2">
        <v>22778</v>
      </c>
      <c r="G93" s="2">
        <v>254</v>
      </c>
      <c r="H93" s="2">
        <v>0</v>
      </c>
      <c r="I93" s="2">
        <v>6452</v>
      </c>
      <c r="J93" s="2">
        <v>8333</v>
      </c>
      <c r="K93" s="2">
        <v>2167</v>
      </c>
      <c r="L93" s="2">
        <v>14</v>
      </c>
      <c r="M93" s="2">
        <v>7</v>
      </c>
      <c r="N93" s="2">
        <v>0</v>
      </c>
      <c r="O93" s="2">
        <v>65</v>
      </c>
      <c r="P93" s="2">
        <v>8</v>
      </c>
      <c r="Q93" s="2">
        <v>0</v>
      </c>
      <c r="R93" s="2">
        <v>573</v>
      </c>
      <c r="S93" s="2">
        <v>823100</v>
      </c>
      <c r="T93" s="2">
        <v>39118300</v>
      </c>
      <c r="U93" s="2">
        <v>126</v>
      </c>
      <c r="V93" s="2">
        <v>368</v>
      </c>
      <c r="W93" s="2">
        <v>39</v>
      </c>
      <c r="X93" s="2">
        <v>737</v>
      </c>
      <c r="Y93" s="2">
        <v>109</v>
      </c>
      <c r="Z93" s="2">
        <v>274</v>
      </c>
      <c r="AA93" s="9">
        <f t="shared" si="11"/>
        <v>22778</v>
      </c>
      <c r="AB93" s="9">
        <f t="shared" si="12"/>
        <v>6198</v>
      </c>
      <c r="AC93" s="9">
        <f t="shared" si="13"/>
        <v>667</v>
      </c>
      <c r="AD93" s="9">
        <f t="shared" si="14"/>
        <v>573</v>
      </c>
      <c r="AE93" s="44">
        <f t="shared" si="15"/>
        <v>3.9356115528561958E-5</v>
      </c>
      <c r="AF93" s="9">
        <f t="shared" si="16"/>
        <v>330</v>
      </c>
      <c r="AG93" s="9">
        <f t="shared" si="9"/>
        <v>383</v>
      </c>
      <c r="AH93" s="44">
        <f t="shared" si="17"/>
        <v>3.7060168516332664E-5</v>
      </c>
      <c r="AI93">
        <f>AA93/'Totals and Drop Down Lists'!W$6*Inputs!E$37</f>
        <v>20662.844194059533</v>
      </c>
      <c r="AJ93">
        <f>AB93/'Totals and Drop Down Lists'!X$6*Inputs!F$37</f>
        <v>20393.819758727375</v>
      </c>
      <c r="AK93">
        <f>AC93/'Totals and Drop Down Lists'!Y$6*Inputs!G$37</f>
        <v>4397.0893034726778</v>
      </c>
      <c r="AL93">
        <f>AD93/'Totals and Drop Down Lists'!Z$6*Inputs!H$37</f>
        <v>4594.0282277064989</v>
      </c>
      <c r="AM93">
        <f>AE93/'Totals and Drop Down Lists'!AA$6*Inputs!I$37</f>
        <v>4899.4172547809121</v>
      </c>
      <c r="AN93">
        <f>AF93/'Totals and Drop Down Lists'!AB$6*Inputs!J$37</f>
        <v>6585.7087363137653</v>
      </c>
      <c r="AO93">
        <f>AG93/'Totals and Drop Down Lists'!AC$6*Inputs!K$37</f>
        <v>7132.8296765920904</v>
      </c>
      <c r="AP93">
        <f>AH93/'Totals and Drop Down Lists'!AD$6*Inputs!L$37</f>
        <v>8721.3660863168261</v>
      </c>
      <c r="AQ93">
        <f>IF(OR($D93="51",$D93="52",$D93="61"),(AA93/'Totals and Drop Down Lists'!W$4)*Inputs!E$38,0)</f>
        <v>0</v>
      </c>
      <c r="AR93">
        <f>IF(OR($D93="51",$D93="52",$D93="61"),(AB93/'Totals and Drop Down Lists'!X$4)*Inputs!F$38,0)</f>
        <v>0</v>
      </c>
      <c r="AS93">
        <f>IF(OR($D93="51",$D93="52",$D93="61"),(AC93/'Totals and Drop Down Lists'!Y$4)*Inputs!G$38,0)</f>
        <v>0</v>
      </c>
      <c r="AT93">
        <f>IF(OR($D93="51",$D93="52",$D93="61"),(AD93/'Totals and Drop Down Lists'!Z$4)*Inputs!H$38,0)</f>
        <v>0</v>
      </c>
      <c r="AU93">
        <f>IF(OR($D93="51",$D93="52",$D93="61"),(AE93/'Totals and Drop Down Lists'!AA$4)*Inputs!I$38,0)</f>
        <v>0</v>
      </c>
      <c r="AV93">
        <f>IF(OR($D93="51",$D93="52",$D93="61"),(AF93/'Totals and Drop Down Lists'!AB$4)*Inputs!J$38,0)</f>
        <v>0</v>
      </c>
      <c r="AW93">
        <f>IF(OR($D93="51",$D93="52",$D93="61"),(AG93/'Totals and Drop Down Lists'!AC$4)*Inputs!K$38,0)</f>
        <v>0</v>
      </c>
      <c r="AX93">
        <f>IF(OR($D93="51",$D93="52",$D93="61"),(AH93/'Totals and Drop Down Lists'!AD$4)*Inputs!L$38,0)</f>
        <v>0</v>
      </c>
      <c r="AY93">
        <f>IF(OR($D93="51",$D93="52",$D93="61"),0,(AA93/'Totals and Drop Down Lists'!W$5)*Inputs!E$39)</f>
        <v>0</v>
      </c>
      <c r="AZ93">
        <f>IF(OR($D93="51",$D93="52",$D93="61"),0,(AB93/'Totals and Drop Down Lists'!X$5)*Inputs!F$39)</f>
        <v>0</v>
      </c>
      <c r="BA93">
        <f>IF(OR($D93="51",$D93="52",$D93="61"),0,(AC93/'Totals and Drop Down Lists'!Y$5)*Inputs!G$39)</f>
        <v>0</v>
      </c>
      <c r="BB93">
        <f>IF(OR($D93="51",$D93="52",$D93="61"),0,(AD93/'Totals and Drop Down Lists'!Z$5)*Inputs!H$39)</f>
        <v>0</v>
      </c>
      <c r="BC93">
        <f>IF(OR($D93="51",$D93="52",$D93="61"),0,(AE93/'Totals and Drop Down Lists'!AA$5)*Inputs!I$39)</f>
        <v>0</v>
      </c>
      <c r="BD93">
        <f>IF(OR($D93="51",$D93="52",$D93="61"),0,(AF93/'Totals and Drop Down Lists'!AB$5)*Inputs!J$39)</f>
        <v>0</v>
      </c>
      <c r="BE93">
        <f>IF(OR($D93="51",$D93="52",$D93="61"),0,(AG93/'Totals and Drop Down Lists'!AC$5)*Inputs!K$39)</f>
        <v>0</v>
      </c>
      <c r="BF93">
        <f>IF(OR($D93="51",$D93="52",$D93="61"),0,(AH93/'Totals and Drop Down Lists'!AD$5)*Inputs!L$39)</f>
        <v>0</v>
      </c>
      <c r="BG93" s="10">
        <f t="shared" si="10"/>
        <v>77387.103237969684</v>
      </c>
    </row>
    <row r="94" spans="1:59" ht="28.8">
      <c r="A94" s="1" t="s">
        <v>7333</v>
      </c>
      <c r="B94" s="1" t="s">
        <v>17</v>
      </c>
      <c r="C94" s="1" t="s">
        <v>90</v>
      </c>
      <c r="D94" s="1" t="s">
        <v>25</v>
      </c>
      <c r="E94" s="1" t="s">
        <v>91</v>
      </c>
      <c r="F94" s="2">
        <v>10390</v>
      </c>
      <c r="G94" s="2">
        <v>43</v>
      </c>
      <c r="H94" s="2">
        <v>0</v>
      </c>
      <c r="I94" s="2">
        <v>2469</v>
      </c>
      <c r="J94" s="2">
        <v>3400</v>
      </c>
      <c r="K94" s="2">
        <v>1123</v>
      </c>
      <c r="L94" s="2">
        <v>26</v>
      </c>
      <c r="M94" s="2">
        <v>2</v>
      </c>
      <c r="N94" s="2">
        <v>0</v>
      </c>
      <c r="O94" s="2">
        <v>45</v>
      </c>
      <c r="P94" s="2">
        <v>67</v>
      </c>
      <c r="Q94" s="2">
        <v>110</v>
      </c>
      <c r="R94" s="2">
        <v>713</v>
      </c>
      <c r="S94" s="2">
        <v>308900</v>
      </c>
      <c r="T94" s="2">
        <v>22693300</v>
      </c>
      <c r="U94" s="2">
        <v>54</v>
      </c>
      <c r="V94" s="2">
        <v>180</v>
      </c>
      <c r="W94" s="2">
        <v>20</v>
      </c>
      <c r="X94" s="2">
        <v>449</v>
      </c>
      <c r="Y94" s="2">
        <v>140</v>
      </c>
      <c r="Z94" s="2">
        <v>140</v>
      </c>
      <c r="AA94" s="9">
        <f t="shared" si="11"/>
        <v>10390</v>
      </c>
      <c r="AB94" s="9">
        <f t="shared" si="12"/>
        <v>2426</v>
      </c>
      <c r="AC94" s="9">
        <f t="shared" si="13"/>
        <v>963</v>
      </c>
      <c r="AD94" s="9">
        <f t="shared" si="14"/>
        <v>713</v>
      </c>
      <c r="AE94" s="44">
        <f t="shared" si="15"/>
        <v>2.5904569628002304E-5</v>
      </c>
      <c r="AF94" s="9">
        <f t="shared" si="16"/>
        <v>249</v>
      </c>
      <c r="AG94" s="9">
        <f t="shared" si="9"/>
        <v>280</v>
      </c>
      <c r="AH94" s="44">
        <f t="shared" si="17"/>
        <v>3.4412003378507769E-5</v>
      </c>
      <c r="AI94">
        <f>AA94/'Totals and Drop Down Lists'!W$6*Inputs!E$37</f>
        <v>9425.1888302870575</v>
      </c>
      <c r="AJ94">
        <f>AB94/'Totals and Drop Down Lists'!X$6*Inputs!F$37</f>
        <v>7982.4793053682824</v>
      </c>
      <c r="AK94">
        <f>AC94/'Totals and Drop Down Lists'!Y$6*Inputs!G$37</f>
        <v>6348.4212882221727</v>
      </c>
      <c r="AL94">
        <f>AD94/'Totals and Drop Down Lists'!Z$6*Inputs!H$37</f>
        <v>5716.4784055056425</v>
      </c>
      <c r="AM94">
        <f>AE94/'Totals and Drop Down Lists'!AA$6*Inputs!I$37</f>
        <v>3224.8430443040093</v>
      </c>
      <c r="AN94">
        <f>AF94/'Totals and Drop Down Lists'!AB$6*Inputs!J$37</f>
        <v>4969.2165919458412</v>
      </c>
      <c r="AO94">
        <f>AG94/'Totals and Drop Down Lists'!AC$6*Inputs!K$37</f>
        <v>5214.6013301456533</v>
      </c>
      <c r="AP94">
        <f>AH94/'Totals and Drop Down Lists'!AD$6*Inputs!L$37</f>
        <v>8098.1736252837854</v>
      </c>
      <c r="AQ94">
        <f>IF(OR($D94="51",$D94="52",$D94="61"),(AA94/'Totals and Drop Down Lists'!W$4)*Inputs!E$38,0)</f>
        <v>0</v>
      </c>
      <c r="AR94">
        <f>IF(OR($D94="51",$D94="52",$D94="61"),(AB94/'Totals and Drop Down Lists'!X$4)*Inputs!F$38,0)</f>
        <v>0</v>
      </c>
      <c r="AS94">
        <f>IF(OR($D94="51",$D94="52",$D94="61"),(AC94/'Totals and Drop Down Lists'!Y$4)*Inputs!G$38,0)</f>
        <v>0</v>
      </c>
      <c r="AT94">
        <f>IF(OR($D94="51",$D94="52",$D94="61"),(AD94/'Totals and Drop Down Lists'!Z$4)*Inputs!H$38,0)</f>
        <v>0</v>
      </c>
      <c r="AU94">
        <f>IF(OR($D94="51",$D94="52",$D94="61"),(AE94/'Totals and Drop Down Lists'!AA$4)*Inputs!I$38,0)</f>
        <v>0</v>
      </c>
      <c r="AV94">
        <f>IF(OR($D94="51",$D94="52",$D94="61"),(AF94/'Totals and Drop Down Lists'!AB$4)*Inputs!J$38,0)</f>
        <v>0</v>
      </c>
      <c r="AW94">
        <f>IF(OR($D94="51",$D94="52",$D94="61"),(AG94/'Totals and Drop Down Lists'!AC$4)*Inputs!K$38,0)</f>
        <v>0</v>
      </c>
      <c r="AX94">
        <f>IF(OR($D94="51",$D94="52",$D94="61"),(AH94/'Totals and Drop Down Lists'!AD$4)*Inputs!L$38,0)</f>
        <v>0</v>
      </c>
      <c r="AY94">
        <f>IF(OR($D94="51",$D94="52",$D94="61"),0,(AA94/'Totals and Drop Down Lists'!W$5)*Inputs!E$39)</f>
        <v>0</v>
      </c>
      <c r="AZ94">
        <f>IF(OR($D94="51",$D94="52",$D94="61"),0,(AB94/'Totals and Drop Down Lists'!X$5)*Inputs!F$39)</f>
        <v>0</v>
      </c>
      <c r="BA94">
        <f>IF(OR($D94="51",$D94="52",$D94="61"),0,(AC94/'Totals and Drop Down Lists'!Y$5)*Inputs!G$39)</f>
        <v>0</v>
      </c>
      <c r="BB94">
        <f>IF(OR($D94="51",$D94="52",$D94="61"),0,(AD94/'Totals and Drop Down Lists'!Z$5)*Inputs!H$39)</f>
        <v>0</v>
      </c>
      <c r="BC94">
        <f>IF(OR($D94="51",$D94="52",$D94="61"),0,(AE94/'Totals and Drop Down Lists'!AA$5)*Inputs!I$39)</f>
        <v>0</v>
      </c>
      <c r="BD94">
        <f>IF(OR($D94="51",$D94="52",$D94="61"),0,(AF94/'Totals and Drop Down Lists'!AB$5)*Inputs!J$39)</f>
        <v>0</v>
      </c>
      <c r="BE94">
        <f>IF(OR($D94="51",$D94="52",$D94="61"),0,(AG94/'Totals and Drop Down Lists'!AC$5)*Inputs!K$39)</f>
        <v>0</v>
      </c>
      <c r="BF94">
        <f>IF(OR($D94="51",$D94="52",$D94="61"),0,(AH94/'Totals and Drop Down Lists'!AD$5)*Inputs!L$39)</f>
        <v>0</v>
      </c>
      <c r="BG94" s="10">
        <f t="shared" si="10"/>
        <v>50979.402421062441</v>
      </c>
    </row>
    <row r="95" spans="1:59" ht="28.8">
      <c r="A95" s="1" t="s">
        <v>7333</v>
      </c>
      <c r="B95" s="1" t="s">
        <v>17</v>
      </c>
      <c r="C95" s="1" t="s">
        <v>92</v>
      </c>
      <c r="D95" s="1" t="s">
        <v>25</v>
      </c>
      <c r="E95" s="1" t="s">
        <v>93</v>
      </c>
      <c r="F95" s="2">
        <v>19516</v>
      </c>
      <c r="G95" s="2">
        <v>252</v>
      </c>
      <c r="H95" s="2">
        <v>30</v>
      </c>
      <c r="I95" s="2">
        <v>5213</v>
      </c>
      <c r="J95" s="2">
        <v>7926</v>
      </c>
      <c r="K95" s="2">
        <v>2219</v>
      </c>
      <c r="L95" s="2">
        <v>19</v>
      </c>
      <c r="M95" s="2">
        <v>16</v>
      </c>
      <c r="N95" s="2">
        <v>16</v>
      </c>
      <c r="O95" s="2">
        <v>69</v>
      </c>
      <c r="P95" s="2">
        <v>56</v>
      </c>
      <c r="Q95" s="2">
        <v>0</v>
      </c>
      <c r="R95" s="2">
        <v>725</v>
      </c>
      <c r="S95" s="2">
        <v>869600</v>
      </c>
      <c r="T95" s="2">
        <v>49391000</v>
      </c>
      <c r="U95" s="2">
        <v>92</v>
      </c>
      <c r="V95" s="2">
        <v>530</v>
      </c>
      <c r="W95" s="2">
        <v>29</v>
      </c>
      <c r="X95" s="2">
        <v>929</v>
      </c>
      <c r="Y95" s="2">
        <v>145</v>
      </c>
      <c r="Z95" s="2">
        <v>350</v>
      </c>
      <c r="AA95" s="9">
        <f t="shared" si="11"/>
        <v>19516</v>
      </c>
      <c r="AB95" s="9">
        <f t="shared" si="12"/>
        <v>4931</v>
      </c>
      <c r="AC95" s="9">
        <f t="shared" si="13"/>
        <v>901</v>
      </c>
      <c r="AD95" s="9">
        <f t="shared" si="14"/>
        <v>725</v>
      </c>
      <c r="AE95" s="44">
        <f t="shared" si="15"/>
        <v>4.3386670382996613E-5</v>
      </c>
      <c r="AF95" s="9">
        <f t="shared" si="16"/>
        <v>370</v>
      </c>
      <c r="AG95" s="9">
        <f t="shared" si="9"/>
        <v>495</v>
      </c>
      <c r="AH95" s="44">
        <f t="shared" si="17"/>
        <v>5.1565533990140827E-5</v>
      </c>
      <c r="AI95">
        <f>AA95/'Totals and Drop Down Lists'!W$6*Inputs!E$37</f>
        <v>17703.752185936686</v>
      </c>
      <c r="AJ95">
        <f>AB95/'Totals and Drop Down Lists'!X$6*Inputs!F$37</f>
        <v>16224.89919817436</v>
      </c>
      <c r="AK95">
        <f>AC95/'Totals and Drop Down Lists'!Y$6*Inputs!G$37</f>
        <v>5939.6963454705892</v>
      </c>
      <c r="AL95">
        <f>AD95/'Totals and Drop Down Lists'!Z$6*Inputs!H$37</f>
        <v>5812.6884207455696</v>
      </c>
      <c r="AM95">
        <f>AE95/'Totals and Drop Down Lists'!AA$6*Inputs!I$37</f>
        <v>5401.1784101933872</v>
      </c>
      <c r="AN95">
        <f>AF95/'Totals and Drop Down Lists'!AB$6*Inputs!J$37</f>
        <v>7383.9764619275547</v>
      </c>
      <c r="AO95">
        <f>AG95/'Totals and Drop Down Lists'!AC$6*Inputs!K$37</f>
        <v>9218.6702086503519</v>
      </c>
      <c r="AP95">
        <f>AH95/'Totals and Drop Down Lists'!AD$6*Inputs!L$37</f>
        <v>12134.912424001426</v>
      </c>
      <c r="AQ95">
        <f>IF(OR($D95="51",$D95="52",$D95="61"),(AA95/'Totals and Drop Down Lists'!W$4)*Inputs!E$38,0)</f>
        <v>0</v>
      </c>
      <c r="AR95">
        <f>IF(OR($D95="51",$D95="52",$D95="61"),(AB95/'Totals and Drop Down Lists'!X$4)*Inputs!F$38,0)</f>
        <v>0</v>
      </c>
      <c r="AS95">
        <f>IF(OR($D95="51",$D95="52",$D95="61"),(AC95/'Totals and Drop Down Lists'!Y$4)*Inputs!G$38,0)</f>
        <v>0</v>
      </c>
      <c r="AT95">
        <f>IF(OR($D95="51",$D95="52",$D95="61"),(AD95/'Totals and Drop Down Lists'!Z$4)*Inputs!H$38,0)</f>
        <v>0</v>
      </c>
      <c r="AU95">
        <f>IF(OR($D95="51",$D95="52",$D95="61"),(AE95/'Totals and Drop Down Lists'!AA$4)*Inputs!I$38,0)</f>
        <v>0</v>
      </c>
      <c r="AV95">
        <f>IF(OR($D95="51",$D95="52",$D95="61"),(AF95/'Totals and Drop Down Lists'!AB$4)*Inputs!J$38,0)</f>
        <v>0</v>
      </c>
      <c r="AW95">
        <f>IF(OR($D95="51",$D95="52",$D95="61"),(AG95/'Totals and Drop Down Lists'!AC$4)*Inputs!K$38,0)</f>
        <v>0</v>
      </c>
      <c r="AX95">
        <f>IF(OR($D95="51",$D95="52",$D95="61"),(AH95/'Totals and Drop Down Lists'!AD$4)*Inputs!L$38,0)</f>
        <v>0</v>
      </c>
      <c r="AY95">
        <f>IF(OR($D95="51",$D95="52",$D95="61"),0,(AA95/'Totals and Drop Down Lists'!W$5)*Inputs!E$39)</f>
        <v>0</v>
      </c>
      <c r="AZ95">
        <f>IF(OR($D95="51",$D95="52",$D95="61"),0,(AB95/'Totals and Drop Down Lists'!X$5)*Inputs!F$39)</f>
        <v>0</v>
      </c>
      <c r="BA95">
        <f>IF(OR($D95="51",$D95="52",$D95="61"),0,(AC95/'Totals and Drop Down Lists'!Y$5)*Inputs!G$39)</f>
        <v>0</v>
      </c>
      <c r="BB95">
        <f>IF(OR($D95="51",$D95="52",$D95="61"),0,(AD95/'Totals and Drop Down Lists'!Z$5)*Inputs!H$39)</f>
        <v>0</v>
      </c>
      <c r="BC95">
        <f>IF(OR($D95="51",$D95="52",$D95="61"),0,(AE95/'Totals and Drop Down Lists'!AA$5)*Inputs!I$39)</f>
        <v>0</v>
      </c>
      <c r="BD95">
        <f>IF(OR($D95="51",$D95="52",$D95="61"),0,(AF95/'Totals and Drop Down Lists'!AB$5)*Inputs!J$39)</f>
        <v>0</v>
      </c>
      <c r="BE95">
        <f>IF(OR($D95="51",$D95="52",$D95="61"),0,(AG95/'Totals and Drop Down Lists'!AC$5)*Inputs!K$39)</f>
        <v>0</v>
      </c>
      <c r="BF95">
        <f>IF(OR($D95="51",$D95="52",$D95="61"),0,(AH95/'Totals and Drop Down Lists'!AD$5)*Inputs!L$39)</f>
        <v>0</v>
      </c>
      <c r="BG95" s="10">
        <f t="shared" si="10"/>
        <v>79819.773655099911</v>
      </c>
    </row>
    <row r="96" spans="1:59" ht="28.8">
      <c r="A96" s="1" t="s">
        <v>7333</v>
      </c>
      <c r="B96" s="1" t="s">
        <v>17</v>
      </c>
      <c r="C96" s="1" t="s">
        <v>94</v>
      </c>
      <c r="D96" s="1" t="s">
        <v>25</v>
      </c>
      <c r="E96" s="1" t="s">
        <v>95</v>
      </c>
      <c r="F96" s="2">
        <v>32977</v>
      </c>
      <c r="G96" s="2">
        <v>2858</v>
      </c>
      <c r="H96" s="2">
        <v>284</v>
      </c>
      <c r="I96" s="2">
        <v>8563</v>
      </c>
      <c r="J96" s="2">
        <v>12959</v>
      </c>
      <c r="K96" s="2">
        <v>5465</v>
      </c>
      <c r="L96" s="2">
        <v>68</v>
      </c>
      <c r="M96" s="2">
        <v>0</v>
      </c>
      <c r="N96" s="2">
        <v>19</v>
      </c>
      <c r="O96" s="2">
        <v>102</v>
      </c>
      <c r="P96" s="2">
        <v>37</v>
      </c>
      <c r="Q96" s="2">
        <v>0</v>
      </c>
      <c r="R96" s="2">
        <v>997</v>
      </c>
      <c r="S96" s="2">
        <v>3129600</v>
      </c>
      <c r="T96" s="2">
        <v>132962500</v>
      </c>
      <c r="U96" s="2">
        <v>299</v>
      </c>
      <c r="V96" s="2">
        <v>643</v>
      </c>
      <c r="W96" s="2">
        <v>82</v>
      </c>
      <c r="X96" s="2">
        <v>1799</v>
      </c>
      <c r="Y96" s="2">
        <v>174</v>
      </c>
      <c r="Z96" s="2">
        <v>1046</v>
      </c>
      <c r="AA96" s="9">
        <f t="shared" si="11"/>
        <v>32977</v>
      </c>
      <c r="AB96" s="9">
        <f t="shared" si="12"/>
        <v>5421</v>
      </c>
      <c r="AC96" s="9">
        <f t="shared" si="13"/>
        <v>1223</v>
      </c>
      <c r="AD96" s="9">
        <f t="shared" si="14"/>
        <v>997</v>
      </c>
      <c r="AE96" s="44">
        <f t="shared" si="15"/>
        <v>1.6095505790504641E-4</v>
      </c>
      <c r="AF96" s="9">
        <f t="shared" si="16"/>
        <v>1074</v>
      </c>
      <c r="AG96" s="9">
        <f t="shared" si="9"/>
        <v>1220</v>
      </c>
      <c r="AH96" s="44">
        <f t="shared" si="17"/>
        <v>1.9143863693984876E-4</v>
      </c>
      <c r="AI96">
        <f>AA96/'Totals and Drop Down Lists'!W$6*Inputs!E$37</f>
        <v>29914.769206580968</v>
      </c>
      <c r="AJ96">
        <f>AB96/'Totals and Drop Down Lists'!X$6*Inputs!F$37</f>
        <v>17837.188917725252</v>
      </c>
      <c r="AK96">
        <f>AC96/'Totals and Drop Down Lists'!Y$6*Inputs!G$37</f>
        <v>8062.4291126642956</v>
      </c>
      <c r="AL96">
        <f>AD96/'Totals and Drop Down Lists'!Z$6*Inputs!H$37</f>
        <v>7993.4487661839075</v>
      </c>
      <c r="AM96">
        <f>AE96/'Totals and Drop Down Lists'!AA$6*Inputs!I$37</f>
        <v>20037.190595498269</v>
      </c>
      <c r="AN96">
        <f>AF96/'Totals and Drop Down Lists'!AB$6*Inputs!J$37</f>
        <v>21433.488432730253</v>
      </c>
      <c r="AO96">
        <f>AG96/'Totals and Drop Down Lists'!AC$6*Inputs!K$37</f>
        <v>22720.762938491775</v>
      </c>
      <c r="AP96">
        <f>AH96/'Totals and Drop Down Lists'!AD$6*Inputs!L$37</f>
        <v>45051.237019661959</v>
      </c>
      <c r="AQ96">
        <f>IF(OR($D96="51",$D96="52",$D96="61"),(AA96/'Totals and Drop Down Lists'!W$4)*Inputs!E$38,0)</f>
        <v>0</v>
      </c>
      <c r="AR96">
        <f>IF(OR($D96="51",$D96="52",$D96="61"),(AB96/'Totals and Drop Down Lists'!X$4)*Inputs!F$38,0)</f>
        <v>0</v>
      </c>
      <c r="AS96">
        <f>IF(OR($D96="51",$D96="52",$D96="61"),(AC96/'Totals and Drop Down Lists'!Y$4)*Inputs!G$38,0)</f>
        <v>0</v>
      </c>
      <c r="AT96">
        <f>IF(OR($D96="51",$D96="52",$D96="61"),(AD96/'Totals and Drop Down Lists'!Z$4)*Inputs!H$38,0)</f>
        <v>0</v>
      </c>
      <c r="AU96">
        <f>IF(OR($D96="51",$D96="52",$D96="61"),(AE96/'Totals and Drop Down Lists'!AA$4)*Inputs!I$38,0)</f>
        <v>0</v>
      </c>
      <c r="AV96">
        <f>IF(OR($D96="51",$D96="52",$D96="61"),(AF96/'Totals and Drop Down Lists'!AB$4)*Inputs!J$38,0)</f>
        <v>0</v>
      </c>
      <c r="AW96">
        <f>IF(OR($D96="51",$D96="52",$D96="61"),(AG96/'Totals and Drop Down Lists'!AC$4)*Inputs!K$38,0)</f>
        <v>0</v>
      </c>
      <c r="AX96">
        <f>IF(OR($D96="51",$D96="52",$D96="61"),(AH96/'Totals and Drop Down Lists'!AD$4)*Inputs!L$38,0)</f>
        <v>0</v>
      </c>
      <c r="AY96">
        <f>IF(OR($D96="51",$D96="52",$D96="61"),0,(AA96/'Totals and Drop Down Lists'!W$5)*Inputs!E$39)</f>
        <v>0</v>
      </c>
      <c r="AZ96">
        <f>IF(OR($D96="51",$D96="52",$D96="61"),0,(AB96/'Totals and Drop Down Lists'!X$5)*Inputs!F$39)</f>
        <v>0</v>
      </c>
      <c r="BA96">
        <f>IF(OR($D96="51",$D96="52",$D96="61"),0,(AC96/'Totals and Drop Down Lists'!Y$5)*Inputs!G$39)</f>
        <v>0</v>
      </c>
      <c r="BB96">
        <f>IF(OR($D96="51",$D96="52",$D96="61"),0,(AD96/'Totals and Drop Down Lists'!Z$5)*Inputs!H$39)</f>
        <v>0</v>
      </c>
      <c r="BC96">
        <f>IF(OR($D96="51",$D96="52",$D96="61"),0,(AE96/'Totals and Drop Down Lists'!AA$5)*Inputs!I$39)</f>
        <v>0</v>
      </c>
      <c r="BD96">
        <f>IF(OR($D96="51",$D96="52",$D96="61"),0,(AF96/'Totals and Drop Down Lists'!AB$5)*Inputs!J$39)</f>
        <v>0</v>
      </c>
      <c r="BE96">
        <f>IF(OR($D96="51",$D96="52",$D96="61"),0,(AG96/'Totals and Drop Down Lists'!AC$5)*Inputs!K$39)</f>
        <v>0</v>
      </c>
      <c r="BF96">
        <f>IF(OR($D96="51",$D96="52",$D96="61"),0,(AH96/'Totals and Drop Down Lists'!AD$5)*Inputs!L$39)</f>
        <v>0</v>
      </c>
      <c r="BG96" s="10">
        <f t="shared" si="10"/>
        <v>173050.51498953669</v>
      </c>
    </row>
    <row r="97" spans="1:59" ht="28.8">
      <c r="A97" s="1" t="s">
        <v>7333</v>
      </c>
      <c r="B97" s="1" t="s">
        <v>17</v>
      </c>
      <c r="C97" s="1" t="s">
        <v>96</v>
      </c>
      <c r="D97" s="1" t="s">
        <v>25</v>
      </c>
      <c r="E97" s="1" t="s">
        <v>97</v>
      </c>
      <c r="F97" s="2">
        <v>22819</v>
      </c>
      <c r="G97" s="2">
        <v>109</v>
      </c>
      <c r="H97" s="2">
        <v>0</v>
      </c>
      <c r="I97" s="2">
        <v>5437</v>
      </c>
      <c r="J97" s="2">
        <v>9013</v>
      </c>
      <c r="K97" s="2">
        <v>2500</v>
      </c>
      <c r="L97" s="2">
        <v>136</v>
      </c>
      <c r="M97" s="2">
        <v>4</v>
      </c>
      <c r="N97" s="2">
        <v>0</v>
      </c>
      <c r="O97" s="2">
        <v>72</v>
      </c>
      <c r="P97" s="2">
        <v>94</v>
      </c>
      <c r="Q97" s="2">
        <v>70</v>
      </c>
      <c r="R97" s="2">
        <v>1202</v>
      </c>
      <c r="S97" s="2">
        <v>1083200</v>
      </c>
      <c r="T97" s="2">
        <v>59086100</v>
      </c>
      <c r="U97" s="2">
        <v>152</v>
      </c>
      <c r="V97" s="2">
        <v>339</v>
      </c>
      <c r="W97" s="2">
        <v>24</v>
      </c>
      <c r="X97" s="2">
        <v>784</v>
      </c>
      <c r="Y97" s="2">
        <v>98</v>
      </c>
      <c r="Z97" s="2">
        <v>428</v>
      </c>
      <c r="AA97" s="9">
        <f t="shared" si="11"/>
        <v>22819</v>
      </c>
      <c r="AB97" s="9">
        <f t="shared" si="12"/>
        <v>5328</v>
      </c>
      <c r="AC97" s="9">
        <f t="shared" si="13"/>
        <v>1578</v>
      </c>
      <c r="AD97" s="9">
        <f t="shared" si="14"/>
        <v>1202</v>
      </c>
      <c r="AE97" s="44">
        <f t="shared" si="15"/>
        <v>4.8429103788135075E-5</v>
      </c>
      <c r="AF97" s="9">
        <f t="shared" si="16"/>
        <v>421</v>
      </c>
      <c r="AG97" s="9">
        <f t="shared" si="9"/>
        <v>526</v>
      </c>
      <c r="AH97" s="44">
        <f t="shared" si="17"/>
        <v>5.428845323229358E-5</v>
      </c>
      <c r="AI97">
        <f>AA97/'Totals and Drop Down Lists'!W$6*Inputs!E$37</f>
        <v>20700.036950752681</v>
      </c>
      <c r="AJ97">
        <f>AB97/'Totals and Drop Down Lists'!X$6*Inputs!F$37</f>
        <v>17531.182909728854</v>
      </c>
      <c r="AK97">
        <f>AC97/'Totals and Drop Down Lists'!Y$6*Inputs!G$37</f>
        <v>10402.709026806426</v>
      </c>
      <c r="AL97">
        <f>AD97/'Totals and Drop Down Lists'!Z$6*Inputs!H$37</f>
        <v>9637.0365265326545</v>
      </c>
      <c r="AM97">
        <f>AE97/'Totals and Drop Down Lists'!AA$6*Inputs!I$37</f>
        <v>6028.9076690245811</v>
      </c>
      <c r="AN97">
        <f>AF97/'Totals and Drop Down Lists'!AB$6*Inputs!J$37</f>
        <v>8401.767812085136</v>
      </c>
      <c r="AO97">
        <f>AG97/'Totals and Drop Down Lists'!AC$6*Inputs!K$37</f>
        <v>9796.0010702021918</v>
      </c>
      <c r="AP97">
        <f>AH97/'Totals and Drop Down Lists'!AD$6*Inputs!L$37</f>
        <v>12775.696761607038</v>
      </c>
      <c r="AQ97">
        <f>IF(OR($D97="51",$D97="52",$D97="61"),(AA97/'Totals and Drop Down Lists'!W$4)*Inputs!E$38,0)</f>
        <v>0</v>
      </c>
      <c r="AR97">
        <f>IF(OR($D97="51",$D97="52",$D97="61"),(AB97/'Totals and Drop Down Lists'!X$4)*Inputs!F$38,0)</f>
        <v>0</v>
      </c>
      <c r="AS97">
        <f>IF(OR($D97="51",$D97="52",$D97="61"),(AC97/'Totals and Drop Down Lists'!Y$4)*Inputs!G$38,0)</f>
        <v>0</v>
      </c>
      <c r="AT97">
        <f>IF(OR($D97="51",$D97="52",$D97="61"),(AD97/'Totals and Drop Down Lists'!Z$4)*Inputs!H$38,0)</f>
        <v>0</v>
      </c>
      <c r="AU97">
        <f>IF(OR($D97="51",$D97="52",$D97="61"),(AE97/'Totals and Drop Down Lists'!AA$4)*Inputs!I$38,0)</f>
        <v>0</v>
      </c>
      <c r="AV97">
        <f>IF(OR($D97="51",$D97="52",$D97="61"),(AF97/'Totals and Drop Down Lists'!AB$4)*Inputs!J$38,0)</f>
        <v>0</v>
      </c>
      <c r="AW97">
        <f>IF(OR($D97="51",$D97="52",$D97="61"),(AG97/'Totals and Drop Down Lists'!AC$4)*Inputs!K$38,0)</f>
        <v>0</v>
      </c>
      <c r="AX97">
        <f>IF(OR($D97="51",$D97="52",$D97="61"),(AH97/'Totals and Drop Down Lists'!AD$4)*Inputs!L$38,0)</f>
        <v>0</v>
      </c>
      <c r="AY97">
        <f>IF(OR($D97="51",$D97="52",$D97="61"),0,(AA97/'Totals and Drop Down Lists'!W$5)*Inputs!E$39)</f>
        <v>0</v>
      </c>
      <c r="AZ97">
        <f>IF(OR($D97="51",$D97="52",$D97="61"),0,(AB97/'Totals and Drop Down Lists'!X$5)*Inputs!F$39)</f>
        <v>0</v>
      </c>
      <c r="BA97">
        <f>IF(OR($D97="51",$D97="52",$D97="61"),0,(AC97/'Totals and Drop Down Lists'!Y$5)*Inputs!G$39)</f>
        <v>0</v>
      </c>
      <c r="BB97">
        <f>IF(OR($D97="51",$D97="52",$D97="61"),0,(AD97/'Totals and Drop Down Lists'!Z$5)*Inputs!H$39)</f>
        <v>0</v>
      </c>
      <c r="BC97">
        <f>IF(OR($D97="51",$D97="52",$D97="61"),0,(AE97/'Totals and Drop Down Lists'!AA$5)*Inputs!I$39)</f>
        <v>0</v>
      </c>
      <c r="BD97">
        <f>IF(OR($D97="51",$D97="52",$D97="61"),0,(AF97/'Totals and Drop Down Lists'!AB$5)*Inputs!J$39)</f>
        <v>0</v>
      </c>
      <c r="BE97">
        <f>IF(OR($D97="51",$D97="52",$D97="61"),0,(AG97/'Totals and Drop Down Lists'!AC$5)*Inputs!K$39)</f>
        <v>0</v>
      </c>
      <c r="BF97">
        <f>IF(OR($D97="51",$D97="52",$D97="61"),0,(AH97/'Totals and Drop Down Lists'!AD$5)*Inputs!L$39)</f>
        <v>0</v>
      </c>
      <c r="BG97" s="10">
        <f t="shared" si="10"/>
        <v>95273.338726739559</v>
      </c>
    </row>
    <row r="98" spans="1:59" ht="28.8">
      <c r="A98" s="1" t="s">
        <v>7333</v>
      </c>
      <c r="B98" s="1" t="s">
        <v>17</v>
      </c>
      <c r="C98" s="1" t="s">
        <v>98</v>
      </c>
      <c r="D98" s="1" t="s">
        <v>25</v>
      </c>
      <c r="E98" s="1" t="s">
        <v>99</v>
      </c>
      <c r="F98" s="2">
        <v>13552</v>
      </c>
      <c r="G98" s="2">
        <v>1049</v>
      </c>
      <c r="H98" s="2">
        <v>32</v>
      </c>
      <c r="I98" s="2">
        <v>4958</v>
      </c>
      <c r="J98" s="2">
        <v>5060</v>
      </c>
      <c r="K98" s="2">
        <v>1785</v>
      </c>
      <c r="L98" s="2">
        <v>40</v>
      </c>
      <c r="M98" s="2">
        <v>0</v>
      </c>
      <c r="N98" s="2">
        <v>0</v>
      </c>
      <c r="O98" s="2">
        <v>73</v>
      </c>
      <c r="P98" s="2">
        <v>33</v>
      </c>
      <c r="Q98" s="2">
        <v>0</v>
      </c>
      <c r="R98" s="2">
        <v>469</v>
      </c>
      <c r="S98" s="2">
        <v>676400</v>
      </c>
      <c r="T98" s="2">
        <v>31430700</v>
      </c>
      <c r="U98" s="2">
        <v>34</v>
      </c>
      <c r="V98" s="2">
        <v>334</v>
      </c>
      <c r="W98" s="2">
        <v>0</v>
      </c>
      <c r="X98" s="2">
        <v>779</v>
      </c>
      <c r="Y98" s="2">
        <v>115</v>
      </c>
      <c r="Z98" s="2">
        <v>319</v>
      </c>
      <c r="AA98" s="9">
        <f t="shared" si="11"/>
        <v>13552</v>
      </c>
      <c r="AB98" s="9">
        <f t="shared" si="12"/>
        <v>3877</v>
      </c>
      <c r="AC98" s="9">
        <f t="shared" si="13"/>
        <v>615</v>
      </c>
      <c r="AD98" s="9">
        <f t="shared" si="14"/>
        <v>469</v>
      </c>
      <c r="AE98" s="44">
        <f t="shared" si="15"/>
        <v>4.3976606141722739E-5</v>
      </c>
      <c r="AF98" s="9">
        <f t="shared" si="16"/>
        <v>445</v>
      </c>
      <c r="AG98" s="9">
        <f t="shared" si="9"/>
        <v>434</v>
      </c>
      <c r="AH98" s="44">
        <f t="shared" si="17"/>
        <v>5.6967678187916624E-5</v>
      </c>
      <c r="AI98">
        <f>AA98/'Totals and Drop Down Lists'!W$6*Inputs!E$37</f>
        <v>12293.566797694917</v>
      </c>
      <c r="AJ98">
        <f>AB98/'Totals and Drop Down Lists'!X$6*Inputs!F$37</f>
        <v>12756.831107548569</v>
      </c>
      <c r="AK98">
        <f>AC98/'Totals and Drop Down Lists'!Y$6*Inputs!G$37</f>
        <v>4054.287738584253</v>
      </c>
      <c r="AL98">
        <f>AD98/'Totals and Drop Down Lists'!Z$6*Inputs!H$37</f>
        <v>3760.2080956271338</v>
      </c>
      <c r="AM98">
        <f>AE98/'Totals and Drop Down Lists'!AA$6*Inputs!I$37</f>
        <v>5474.6191295503932</v>
      </c>
      <c r="AN98">
        <f>AF98/'Totals and Drop Down Lists'!AB$6*Inputs!J$37</f>
        <v>8880.7284474534117</v>
      </c>
      <c r="AO98">
        <f>AG98/'Totals and Drop Down Lists'!AC$6*Inputs!K$37</f>
        <v>8082.6320617257625</v>
      </c>
      <c r="AP98">
        <f>AH98/'Totals and Drop Down Lists'!AD$6*Inputs!L$37</f>
        <v>13406.198526737619</v>
      </c>
      <c r="AQ98">
        <f>IF(OR($D98="51",$D98="52",$D98="61"),(AA98/'Totals and Drop Down Lists'!W$4)*Inputs!E$38,0)</f>
        <v>0</v>
      </c>
      <c r="AR98">
        <f>IF(OR($D98="51",$D98="52",$D98="61"),(AB98/'Totals and Drop Down Lists'!X$4)*Inputs!F$38,0)</f>
        <v>0</v>
      </c>
      <c r="AS98">
        <f>IF(OR($D98="51",$D98="52",$D98="61"),(AC98/'Totals and Drop Down Lists'!Y$4)*Inputs!G$38,0)</f>
        <v>0</v>
      </c>
      <c r="AT98">
        <f>IF(OR($D98="51",$D98="52",$D98="61"),(AD98/'Totals and Drop Down Lists'!Z$4)*Inputs!H$38,0)</f>
        <v>0</v>
      </c>
      <c r="AU98">
        <f>IF(OR($D98="51",$D98="52",$D98="61"),(AE98/'Totals and Drop Down Lists'!AA$4)*Inputs!I$38,0)</f>
        <v>0</v>
      </c>
      <c r="AV98">
        <f>IF(OR($D98="51",$D98="52",$D98="61"),(AF98/'Totals and Drop Down Lists'!AB$4)*Inputs!J$38,0)</f>
        <v>0</v>
      </c>
      <c r="AW98">
        <f>IF(OR($D98="51",$D98="52",$D98="61"),(AG98/'Totals and Drop Down Lists'!AC$4)*Inputs!K$38,0)</f>
        <v>0</v>
      </c>
      <c r="AX98">
        <f>IF(OR($D98="51",$D98="52",$D98="61"),(AH98/'Totals and Drop Down Lists'!AD$4)*Inputs!L$38,0)</f>
        <v>0</v>
      </c>
      <c r="AY98">
        <f>IF(OR($D98="51",$D98="52",$D98="61"),0,(AA98/'Totals and Drop Down Lists'!W$5)*Inputs!E$39)</f>
        <v>0</v>
      </c>
      <c r="AZ98">
        <f>IF(OR($D98="51",$D98="52",$D98="61"),0,(AB98/'Totals and Drop Down Lists'!X$5)*Inputs!F$39)</f>
        <v>0</v>
      </c>
      <c r="BA98">
        <f>IF(OR($D98="51",$D98="52",$D98="61"),0,(AC98/'Totals and Drop Down Lists'!Y$5)*Inputs!G$39)</f>
        <v>0</v>
      </c>
      <c r="BB98">
        <f>IF(OR($D98="51",$D98="52",$D98="61"),0,(AD98/'Totals and Drop Down Lists'!Z$5)*Inputs!H$39)</f>
        <v>0</v>
      </c>
      <c r="BC98">
        <f>IF(OR($D98="51",$D98="52",$D98="61"),0,(AE98/'Totals and Drop Down Lists'!AA$5)*Inputs!I$39)</f>
        <v>0</v>
      </c>
      <c r="BD98">
        <f>IF(OR($D98="51",$D98="52",$D98="61"),0,(AF98/'Totals and Drop Down Lists'!AB$5)*Inputs!J$39)</f>
        <v>0</v>
      </c>
      <c r="BE98">
        <f>IF(OR($D98="51",$D98="52",$D98="61"),0,(AG98/'Totals and Drop Down Lists'!AC$5)*Inputs!K$39)</f>
        <v>0</v>
      </c>
      <c r="BF98">
        <f>IF(OR($D98="51",$D98="52",$D98="61"),0,(AH98/'Totals and Drop Down Lists'!AD$5)*Inputs!L$39)</f>
        <v>0</v>
      </c>
      <c r="BG98" s="10">
        <f t="shared" si="10"/>
        <v>68709.07190492205</v>
      </c>
    </row>
    <row r="99" spans="1:59" ht="28.8">
      <c r="A99" s="1" t="s">
        <v>7333</v>
      </c>
      <c r="B99" s="1" t="s">
        <v>17</v>
      </c>
      <c r="C99" s="1" t="s">
        <v>100</v>
      </c>
      <c r="D99" s="1" t="s">
        <v>25</v>
      </c>
      <c r="E99" s="1" t="s">
        <v>101</v>
      </c>
      <c r="F99" s="2">
        <v>81845</v>
      </c>
      <c r="G99" s="2">
        <v>605</v>
      </c>
      <c r="H99" s="2">
        <v>29</v>
      </c>
      <c r="I99" s="2">
        <v>17989</v>
      </c>
      <c r="J99" s="2">
        <v>31486</v>
      </c>
      <c r="K99" s="2">
        <v>9083</v>
      </c>
      <c r="L99" s="2">
        <v>263</v>
      </c>
      <c r="M99" s="2">
        <v>29</v>
      </c>
      <c r="N99" s="2">
        <v>69</v>
      </c>
      <c r="O99" s="2">
        <v>208</v>
      </c>
      <c r="P99" s="2">
        <v>70</v>
      </c>
      <c r="Q99" s="2">
        <v>47</v>
      </c>
      <c r="R99" s="2">
        <v>2386</v>
      </c>
      <c r="S99" s="2">
        <v>4603300</v>
      </c>
      <c r="T99" s="2">
        <v>243937100</v>
      </c>
      <c r="U99" s="2">
        <v>678</v>
      </c>
      <c r="V99" s="2">
        <v>1252</v>
      </c>
      <c r="W99" s="2">
        <v>253</v>
      </c>
      <c r="X99" s="2">
        <v>2717</v>
      </c>
      <c r="Y99" s="2">
        <v>444</v>
      </c>
      <c r="Z99" s="2">
        <v>1397</v>
      </c>
      <c r="AA99" s="9">
        <f t="shared" si="11"/>
        <v>81845</v>
      </c>
      <c r="AB99" s="9">
        <f t="shared" si="12"/>
        <v>17355</v>
      </c>
      <c r="AC99" s="9">
        <f t="shared" si="13"/>
        <v>3072</v>
      </c>
      <c r="AD99" s="9">
        <f t="shared" si="14"/>
        <v>2386</v>
      </c>
      <c r="AE99" s="44">
        <f t="shared" si="15"/>
        <v>1.8299403070549516E-4</v>
      </c>
      <c r="AF99" s="9">
        <f t="shared" si="16"/>
        <v>1212</v>
      </c>
      <c r="AG99" s="9">
        <f t="shared" si="9"/>
        <v>1841</v>
      </c>
      <c r="AH99" s="44">
        <f t="shared" si="17"/>
        <v>1.976135399132734E-4</v>
      </c>
      <c r="AI99">
        <f>AA99/'Totals and Drop Down Lists'!W$6*Inputs!E$37</f>
        <v>74244.906623180374</v>
      </c>
      <c r="AJ99">
        <f>AB99/'Totals and Drop Down Lists'!X$6*Inputs!F$37</f>
        <v>57104.66955674631</v>
      </c>
      <c r="AK99">
        <f>AC99/'Totals and Drop Down Lists'!Y$6*Inputs!G$37</f>
        <v>20251.661679562319</v>
      </c>
      <c r="AL99">
        <f>AD99/'Totals and Drop Down Lists'!Z$6*Inputs!H$37</f>
        <v>19129.758030205419</v>
      </c>
      <c r="AM99">
        <f>AE99/'Totals and Drop Down Lists'!AA$6*Inputs!I$37</f>
        <v>22780.808001992638</v>
      </c>
      <c r="AN99">
        <f>AF99/'Totals and Drop Down Lists'!AB$6*Inputs!J$37</f>
        <v>24187.512086097828</v>
      </c>
      <c r="AO99">
        <f>AG99/'Totals and Drop Down Lists'!AC$6*Inputs!K$37</f>
        <v>34286.003745707669</v>
      </c>
      <c r="AP99">
        <f>AH99/'Totals and Drop Down Lists'!AD$6*Inputs!L$37</f>
        <v>46504.376374788975</v>
      </c>
      <c r="AQ99">
        <f>IF(OR($D99="51",$D99="52",$D99="61"),(AA99/'Totals and Drop Down Lists'!W$4)*Inputs!E$38,0)</f>
        <v>0</v>
      </c>
      <c r="AR99">
        <f>IF(OR($D99="51",$D99="52",$D99="61"),(AB99/'Totals and Drop Down Lists'!X$4)*Inputs!F$38,0)</f>
        <v>0</v>
      </c>
      <c r="AS99">
        <f>IF(OR($D99="51",$D99="52",$D99="61"),(AC99/'Totals and Drop Down Lists'!Y$4)*Inputs!G$38,0)</f>
        <v>0</v>
      </c>
      <c r="AT99">
        <f>IF(OR($D99="51",$D99="52",$D99="61"),(AD99/'Totals and Drop Down Lists'!Z$4)*Inputs!H$38,0)</f>
        <v>0</v>
      </c>
      <c r="AU99">
        <f>IF(OR($D99="51",$D99="52",$D99="61"),(AE99/'Totals and Drop Down Lists'!AA$4)*Inputs!I$38,0)</f>
        <v>0</v>
      </c>
      <c r="AV99">
        <f>IF(OR($D99="51",$D99="52",$D99="61"),(AF99/'Totals and Drop Down Lists'!AB$4)*Inputs!J$38,0)</f>
        <v>0</v>
      </c>
      <c r="AW99">
        <f>IF(OR($D99="51",$D99="52",$D99="61"),(AG99/'Totals and Drop Down Lists'!AC$4)*Inputs!K$38,0)</f>
        <v>0</v>
      </c>
      <c r="AX99">
        <f>IF(OR($D99="51",$D99="52",$D99="61"),(AH99/'Totals and Drop Down Lists'!AD$4)*Inputs!L$38,0)</f>
        <v>0</v>
      </c>
      <c r="AY99">
        <f>IF(OR($D99="51",$D99="52",$D99="61"),0,(AA99/'Totals and Drop Down Lists'!W$5)*Inputs!E$39)</f>
        <v>0</v>
      </c>
      <c r="AZ99">
        <f>IF(OR($D99="51",$D99="52",$D99="61"),0,(AB99/'Totals and Drop Down Lists'!X$5)*Inputs!F$39)</f>
        <v>0</v>
      </c>
      <c r="BA99">
        <f>IF(OR($D99="51",$D99="52",$D99="61"),0,(AC99/'Totals and Drop Down Lists'!Y$5)*Inputs!G$39)</f>
        <v>0</v>
      </c>
      <c r="BB99">
        <f>IF(OR($D99="51",$D99="52",$D99="61"),0,(AD99/'Totals and Drop Down Lists'!Z$5)*Inputs!H$39)</f>
        <v>0</v>
      </c>
      <c r="BC99">
        <f>IF(OR($D99="51",$D99="52",$D99="61"),0,(AE99/'Totals and Drop Down Lists'!AA$5)*Inputs!I$39)</f>
        <v>0</v>
      </c>
      <c r="BD99">
        <f>IF(OR($D99="51",$D99="52",$D99="61"),0,(AF99/'Totals and Drop Down Lists'!AB$5)*Inputs!J$39)</f>
        <v>0</v>
      </c>
      <c r="BE99">
        <f>IF(OR($D99="51",$D99="52",$D99="61"),0,(AG99/'Totals and Drop Down Lists'!AC$5)*Inputs!K$39)</f>
        <v>0</v>
      </c>
      <c r="BF99">
        <f>IF(OR($D99="51",$D99="52",$D99="61"),0,(AH99/'Totals and Drop Down Lists'!AD$5)*Inputs!L$39)</f>
        <v>0</v>
      </c>
      <c r="BG99" s="10">
        <f t="shared" si="10"/>
        <v>298489.69609828154</v>
      </c>
    </row>
    <row r="100" spans="1:59" ht="28.8">
      <c r="A100" s="1" t="s">
        <v>7333</v>
      </c>
      <c r="B100" s="1" t="s">
        <v>17</v>
      </c>
      <c r="C100" s="1" t="s">
        <v>102</v>
      </c>
      <c r="D100" s="1" t="s">
        <v>25</v>
      </c>
      <c r="E100" s="1" t="s">
        <v>103</v>
      </c>
      <c r="F100" s="2">
        <v>41428</v>
      </c>
      <c r="G100" s="2">
        <v>460</v>
      </c>
      <c r="H100" s="2">
        <v>0</v>
      </c>
      <c r="I100" s="2">
        <v>8071</v>
      </c>
      <c r="J100" s="2">
        <v>16373</v>
      </c>
      <c r="K100" s="2">
        <v>4545</v>
      </c>
      <c r="L100" s="2">
        <v>79</v>
      </c>
      <c r="M100" s="2">
        <v>37</v>
      </c>
      <c r="N100" s="2">
        <v>10</v>
      </c>
      <c r="O100" s="2">
        <v>113</v>
      </c>
      <c r="P100" s="2">
        <v>122</v>
      </c>
      <c r="Q100" s="2">
        <v>272</v>
      </c>
      <c r="R100" s="2">
        <v>1638</v>
      </c>
      <c r="S100" s="2">
        <v>2329900</v>
      </c>
      <c r="T100" s="2">
        <v>140211800</v>
      </c>
      <c r="U100" s="2">
        <v>114</v>
      </c>
      <c r="V100" s="2">
        <v>369</v>
      </c>
      <c r="W100" s="2">
        <v>0</v>
      </c>
      <c r="X100" s="2">
        <v>1007</v>
      </c>
      <c r="Y100" s="2">
        <v>85</v>
      </c>
      <c r="Z100" s="2">
        <v>523</v>
      </c>
      <c r="AA100" s="9">
        <f t="shared" si="11"/>
        <v>41428</v>
      </c>
      <c r="AB100" s="9">
        <f t="shared" si="12"/>
        <v>7611</v>
      </c>
      <c r="AC100" s="9">
        <f t="shared" si="13"/>
        <v>2271</v>
      </c>
      <c r="AD100" s="9">
        <f t="shared" si="14"/>
        <v>1638</v>
      </c>
      <c r="AE100" s="44">
        <f t="shared" si="15"/>
        <v>8.811204871250705E-5</v>
      </c>
      <c r="AF100" s="9">
        <f t="shared" si="16"/>
        <v>638</v>
      </c>
      <c r="AG100" s="9">
        <f t="shared" si="9"/>
        <v>608</v>
      </c>
      <c r="AH100" s="44">
        <f t="shared" si="17"/>
        <v>6.2800093641020741E-5</v>
      </c>
      <c r="AI100">
        <f>AA100/'Totals and Drop Down Lists'!W$6*Inputs!E$37</f>
        <v>37581.012787404448</v>
      </c>
      <c r="AJ100">
        <f>AB100/'Totals and Drop Down Lists'!X$6*Inputs!F$37</f>
        <v>25043.136847962902</v>
      </c>
      <c r="AK100">
        <f>AC100/'Totals and Drop Down Lists'!Y$6*Inputs!G$37</f>
        <v>14971.199112723316</v>
      </c>
      <c r="AL100">
        <f>AD100/'Totals and Drop Down Lists'!Z$6*Inputs!H$37</f>
        <v>13132.66708024999</v>
      </c>
      <c r="AM100">
        <f>AE100/'Totals and Drop Down Lists'!AA$6*Inputs!I$37</f>
        <v>10969.011702967911</v>
      </c>
      <c r="AN100">
        <f>AF100/'Totals and Drop Down Lists'!AB$6*Inputs!J$37</f>
        <v>12732.370223539947</v>
      </c>
      <c r="AO100">
        <f>AG100/'Totals and Drop Down Lists'!AC$6*Inputs!K$37</f>
        <v>11323.134316887705</v>
      </c>
      <c r="AP100">
        <f>AH100/'Totals and Drop Down Lists'!AD$6*Inputs!L$37</f>
        <v>14778.740324856943</v>
      </c>
      <c r="AQ100">
        <f>IF(OR($D100="51",$D100="52",$D100="61"),(AA100/'Totals and Drop Down Lists'!W$4)*Inputs!E$38,0)</f>
        <v>0</v>
      </c>
      <c r="AR100">
        <f>IF(OR($D100="51",$D100="52",$D100="61"),(AB100/'Totals and Drop Down Lists'!X$4)*Inputs!F$38,0)</f>
        <v>0</v>
      </c>
      <c r="AS100">
        <f>IF(OR($D100="51",$D100="52",$D100="61"),(AC100/'Totals and Drop Down Lists'!Y$4)*Inputs!G$38,0)</f>
        <v>0</v>
      </c>
      <c r="AT100">
        <f>IF(OR($D100="51",$D100="52",$D100="61"),(AD100/'Totals and Drop Down Lists'!Z$4)*Inputs!H$38,0)</f>
        <v>0</v>
      </c>
      <c r="AU100">
        <f>IF(OR($D100="51",$D100="52",$D100="61"),(AE100/'Totals and Drop Down Lists'!AA$4)*Inputs!I$38,0)</f>
        <v>0</v>
      </c>
      <c r="AV100">
        <f>IF(OR($D100="51",$D100="52",$D100="61"),(AF100/'Totals and Drop Down Lists'!AB$4)*Inputs!J$38,0)</f>
        <v>0</v>
      </c>
      <c r="AW100">
        <f>IF(OR($D100="51",$D100="52",$D100="61"),(AG100/'Totals and Drop Down Lists'!AC$4)*Inputs!K$38,0)</f>
        <v>0</v>
      </c>
      <c r="AX100">
        <f>IF(OR($D100="51",$D100="52",$D100="61"),(AH100/'Totals and Drop Down Lists'!AD$4)*Inputs!L$38,0)</f>
        <v>0</v>
      </c>
      <c r="AY100">
        <f>IF(OR($D100="51",$D100="52",$D100="61"),0,(AA100/'Totals and Drop Down Lists'!W$5)*Inputs!E$39)</f>
        <v>0</v>
      </c>
      <c r="AZ100">
        <f>IF(OR($D100="51",$D100="52",$D100="61"),0,(AB100/'Totals and Drop Down Lists'!X$5)*Inputs!F$39)</f>
        <v>0</v>
      </c>
      <c r="BA100">
        <f>IF(OR($D100="51",$D100="52",$D100="61"),0,(AC100/'Totals and Drop Down Lists'!Y$5)*Inputs!G$39)</f>
        <v>0</v>
      </c>
      <c r="BB100">
        <f>IF(OR($D100="51",$D100="52",$D100="61"),0,(AD100/'Totals and Drop Down Lists'!Z$5)*Inputs!H$39)</f>
        <v>0</v>
      </c>
      <c r="BC100">
        <f>IF(OR($D100="51",$D100="52",$D100="61"),0,(AE100/'Totals and Drop Down Lists'!AA$5)*Inputs!I$39)</f>
        <v>0</v>
      </c>
      <c r="BD100">
        <f>IF(OR($D100="51",$D100="52",$D100="61"),0,(AF100/'Totals and Drop Down Lists'!AB$5)*Inputs!J$39)</f>
        <v>0</v>
      </c>
      <c r="BE100">
        <f>IF(OR($D100="51",$D100="52",$D100="61"),0,(AG100/'Totals and Drop Down Lists'!AC$5)*Inputs!K$39)</f>
        <v>0</v>
      </c>
      <c r="BF100">
        <f>IF(OR($D100="51",$D100="52",$D100="61"),0,(AH100/'Totals and Drop Down Lists'!AD$5)*Inputs!L$39)</f>
        <v>0</v>
      </c>
      <c r="BG100" s="10">
        <f t="shared" si="10"/>
        <v>140531.27239659315</v>
      </c>
    </row>
    <row r="101" spans="1:59" ht="28.8">
      <c r="A101" s="1" t="s">
        <v>7333</v>
      </c>
      <c r="B101" s="1" t="s">
        <v>17</v>
      </c>
      <c r="C101" s="1" t="s">
        <v>104</v>
      </c>
      <c r="D101" s="1" t="s">
        <v>25</v>
      </c>
      <c r="E101" s="1" t="s">
        <v>105</v>
      </c>
      <c r="F101" s="2">
        <v>66622</v>
      </c>
      <c r="G101" s="2">
        <v>478</v>
      </c>
      <c r="H101" s="2">
        <v>19</v>
      </c>
      <c r="I101" s="2">
        <v>13688</v>
      </c>
      <c r="J101" s="2">
        <v>25751</v>
      </c>
      <c r="K101" s="2">
        <v>6448</v>
      </c>
      <c r="L101" s="2">
        <v>139</v>
      </c>
      <c r="M101" s="2">
        <v>34</v>
      </c>
      <c r="N101" s="2">
        <v>45</v>
      </c>
      <c r="O101" s="2">
        <v>106</v>
      </c>
      <c r="P101" s="2">
        <v>0</v>
      </c>
      <c r="Q101" s="2">
        <v>0</v>
      </c>
      <c r="R101" s="2">
        <v>1790</v>
      </c>
      <c r="S101" s="2">
        <v>2920700</v>
      </c>
      <c r="T101" s="2">
        <v>199551500</v>
      </c>
      <c r="U101" s="2">
        <v>80</v>
      </c>
      <c r="V101" s="2">
        <v>679</v>
      </c>
      <c r="W101" s="2">
        <v>15</v>
      </c>
      <c r="X101" s="2">
        <v>1405</v>
      </c>
      <c r="Y101" s="2">
        <v>173</v>
      </c>
      <c r="Z101" s="2">
        <v>598</v>
      </c>
      <c r="AA101" s="9">
        <f t="shared" si="11"/>
        <v>66622</v>
      </c>
      <c r="AB101" s="9">
        <f t="shared" si="12"/>
        <v>13191</v>
      </c>
      <c r="AC101" s="9">
        <f t="shared" si="13"/>
        <v>2114</v>
      </c>
      <c r="AD101" s="9">
        <f t="shared" si="14"/>
        <v>1790</v>
      </c>
      <c r="AE101" s="44">
        <f t="shared" si="15"/>
        <v>1.1275913734663529E-4</v>
      </c>
      <c r="AF101" s="9">
        <f t="shared" si="16"/>
        <v>711</v>
      </c>
      <c r="AG101" s="9">
        <f t="shared" si="9"/>
        <v>771</v>
      </c>
      <c r="AH101" s="44">
        <f t="shared" si="17"/>
        <v>7.1835049324203229E-5</v>
      </c>
      <c r="AI101">
        <f>AA101/'Totals and Drop Down Lists'!W$6*Inputs!E$37</f>
        <v>60435.508205138038</v>
      </c>
      <c r="AJ101">
        <f>AB101/'Totals and Drop Down Lists'!X$6*Inputs!F$37</f>
        <v>43403.497327746503</v>
      </c>
      <c r="AK101">
        <f>AC101/'Totals and Drop Down Lists'!Y$6*Inputs!G$37</f>
        <v>13936.202080271725</v>
      </c>
      <c r="AL101">
        <f>AD101/'Totals and Drop Down Lists'!Z$6*Inputs!H$37</f>
        <v>14351.32727328906</v>
      </c>
      <c r="AM101">
        <f>AE101/'Totals and Drop Down Lists'!AA$6*Inputs!I$37</f>
        <v>14037.3117552565</v>
      </c>
      <c r="AN101">
        <f>AF101/'Totals and Drop Down Lists'!AB$6*Inputs!J$37</f>
        <v>14189.208822785111</v>
      </c>
      <c r="AO101">
        <f>AG101/'Totals and Drop Down Lists'!AC$6*Inputs!K$37</f>
        <v>14358.777234079638</v>
      </c>
      <c r="AP101">
        <f>AH101/'Totals and Drop Down Lists'!AD$6*Inputs!L$37</f>
        <v>16904.935624048765</v>
      </c>
      <c r="AQ101">
        <f>IF(OR($D101="51",$D101="52",$D101="61"),(AA101/'Totals and Drop Down Lists'!W$4)*Inputs!E$38,0)</f>
        <v>0</v>
      </c>
      <c r="AR101">
        <f>IF(OR($D101="51",$D101="52",$D101="61"),(AB101/'Totals and Drop Down Lists'!X$4)*Inputs!F$38,0)</f>
        <v>0</v>
      </c>
      <c r="AS101">
        <f>IF(OR($D101="51",$D101="52",$D101="61"),(AC101/'Totals and Drop Down Lists'!Y$4)*Inputs!G$38,0)</f>
        <v>0</v>
      </c>
      <c r="AT101">
        <f>IF(OR($D101="51",$D101="52",$D101="61"),(AD101/'Totals and Drop Down Lists'!Z$4)*Inputs!H$38,0)</f>
        <v>0</v>
      </c>
      <c r="AU101">
        <f>IF(OR($D101="51",$D101="52",$D101="61"),(AE101/'Totals and Drop Down Lists'!AA$4)*Inputs!I$38,0)</f>
        <v>0</v>
      </c>
      <c r="AV101">
        <f>IF(OR($D101="51",$D101="52",$D101="61"),(AF101/'Totals and Drop Down Lists'!AB$4)*Inputs!J$38,0)</f>
        <v>0</v>
      </c>
      <c r="AW101">
        <f>IF(OR($D101="51",$D101="52",$D101="61"),(AG101/'Totals and Drop Down Lists'!AC$4)*Inputs!K$38,0)</f>
        <v>0</v>
      </c>
      <c r="AX101">
        <f>IF(OR($D101="51",$D101="52",$D101="61"),(AH101/'Totals and Drop Down Lists'!AD$4)*Inputs!L$38,0)</f>
        <v>0</v>
      </c>
      <c r="AY101">
        <f>IF(OR($D101="51",$D101="52",$D101="61"),0,(AA101/'Totals and Drop Down Lists'!W$5)*Inputs!E$39)</f>
        <v>0</v>
      </c>
      <c r="AZ101">
        <f>IF(OR($D101="51",$D101="52",$D101="61"),0,(AB101/'Totals and Drop Down Lists'!X$5)*Inputs!F$39)</f>
        <v>0</v>
      </c>
      <c r="BA101">
        <f>IF(OR($D101="51",$D101="52",$D101="61"),0,(AC101/'Totals and Drop Down Lists'!Y$5)*Inputs!G$39)</f>
        <v>0</v>
      </c>
      <c r="BB101">
        <f>IF(OR($D101="51",$D101="52",$D101="61"),0,(AD101/'Totals and Drop Down Lists'!Z$5)*Inputs!H$39)</f>
        <v>0</v>
      </c>
      <c r="BC101">
        <f>IF(OR($D101="51",$D101="52",$D101="61"),0,(AE101/'Totals and Drop Down Lists'!AA$5)*Inputs!I$39)</f>
        <v>0</v>
      </c>
      <c r="BD101">
        <f>IF(OR($D101="51",$D101="52",$D101="61"),0,(AF101/'Totals and Drop Down Lists'!AB$5)*Inputs!J$39)</f>
        <v>0</v>
      </c>
      <c r="BE101">
        <f>IF(OR($D101="51",$D101="52",$D101="61"),0,(AG101/'Totals and Drop Down Lists'!AC$5)*Inputs!K$39)</f>
        <v>0</v>
      </c>
      <c r="BF101">
        <f>IF(OR($D101="51",$D101="52",$D101="61"),0,(AH101/'Totals and Drop Down Lists'!AD$5)*Inputs!L$39)</f>
        <v>0</v>
      </c>
      <c r="BG101" s="10">
        <f t="shared" si="10"/>
        <v>191616.76832261533</v>
      </c>
    </row>
    <row r="102" spans="1:59" ht="28.8">
      <c r="A102" s="1" t="s">
        <v>7333</v>
      </c>
      <c r="B102" s="1" t="s">
        <v>17</v>
      </c>
      <c r="C102" s="1" t="s">
        <v>106</v>
      </c>
      <c r="D102" s="1" t="s">
        <v>25</v>
      </c>
      <c r="E102" s="1" t="s">
        <v>107</v>
      </c>
      <c r="F102" s="2">
        <v>17284</v>
      </c>
      <c r="G102" s="2">
        <v>54</v>
      </c>
      <c r="H102" s="2">
        <v>0</v>
      </c>
      <c r="I102" s="2">
        <v>3132</v>
      </c>
      <c r="J102" s="2">
        <v>6620</v>
      </c>
      <c r="K102" s="2">
        <v>895</v>
      </c>
      <c r="L102" s="2">
        <v>62</v>
      </c>
      <c r="M102" s="2">
        <v>12</v>
      </c>
      <c r="N102" s="2">
        <v>0</v>
      </c>
      <c r="O102" s="2">
        <v>18</v>
      </c>
      <c r="P102" s="2">
        <v>0</v>
      </c>
      <c r="Q102" s="2">
        <v>0</v>
      </c>
      <c r="R102" s="2">
        <v>391</v>
      </c>
      <c r="S102" s="2">
        <v>242000</v>
      </c>
      <c r="T102" s="2">
        <v>19566500</v>
      </c>
      <c r="U102" s="2">
        <v>0</v>
      </c>
      <c r="V102" s="2">
        <v>213</v>
      </c>
      <c r="W102" s="2">
        <v>0</v>
      </c>
      <c r="X102" s="2">
        <v>388</v>
      </c>
      <c r="Y102" s="2">
        <v>73</v>
      </c>
      <c r="Z102" s="2">
        <v>118</v>
      </c>
      <c r="AA102" s="9">
        <f t="shared" si="11"/>
        <v>17284</v>
      </c>
      <c r="AB102" s="9">
        <f t="shared" si="12"/>
        <v>3078</v>
      </c>
      <c r="AC102" s="9">
        <f t="shared" si="13"/>
        <v>483</v>
      </c>
      <c r="AD102" s="9">
        <f t="shared" si="14"/>
        <v>391</v>
      </c>
      <c r="AE102" s="44">
        <f t="shared" si="15"/>
        <v>8.4505284291050799E-6</v>
      </c>
      <c r="AF102" s="9">
        <f t="shared" si="16"/>
        <v>175</v>
      </c>
      <c r="AG102" s="9">
        <f t="shared" si="9"/>
        <v>191</v>
      </c>
      <c r="AH102" s="44">
        <f t="shared" si="17"/>
        <v>9.6083651517398779E-6</v>
      </c>
      <c r="AI102">
        <f>AA102/'Totals and Drop Down Lists'!W$6*Inputs!E$37</f>
        <v>15679.014797178199</v>
      </c>
      <c r="AJ102">
        <f>AB102/'Totals and Drop Down Lists'!X$6*Inputs!F$37</f>
        <v>10127.811748525792</v>
      </c>
      <c r="AK102">
        <f>AC102/'Totals and Drop Down Lists'!Y$6*Inputs!G$37</f>
        <v>3184.0991507905601</v>
      </c>
      <c r="AL102">
        <f>AD102/'Totals and Drop Down Lists'!Z$6*Inputs!H$37</f>
        <v>3134.8429965676105</v>
      </c>
      <c r="AM102">
        <f>AE102/'Totals and Drop Down Lists'!AA$6*Inputs!I$37</f>
        <v>1052.0007943245023</v>
      </c>
      <c r="AN102">
        <f>AF102/'Totals and Drop Down Lists'!AB$6*Inputs!J$37</f>
        <v>3492.4212995603298</v>
      </c>
      <c r="AO102">
        <f>AG102/'Totals and Drop Down Lists'!AC$6*Inputs!K$37</f>
        <v>3557.1030502064991</v>
      </c>
      <c r="AP102">
        <f>AH102/'Totals and Drop Down Lists'!AD$6*Inputs!L$37</f>
        <v>2261.1356972756944</v>
      </c>
      <c r="AQ102">
        <f>IF(OR($D102="51",$D102="52",$D102="61"),(AA102/'Totals and Drop Down Lists'!W$4)*Inputs!E$38,0)</f>
        <v>0</v>
      </c>
      <c r="AR102">
        <f>IF(OR($D102="51",$D102="52",$D102="61"),(AB102/'Totals and Drop Down Lists'!X$4)*Inputs!F$38,0)</f>
        <v>0</v>
      </c>
      <c r="AS102">
        <f>IF(OR($D102="51",$D102="52",$D102="61"),(AC102/'Totals and Drop Down Lists'!Y$4)*Inputs!G$38,0)</f>
        <v>0</v>
      </c>
      <c r="AT102">
        <f>IF(OR($D102="51",$D102="52",$D102="61"),(AD102/'Totals and Drop Down Lists'!Z$4)*Inputs!H$38,0)</f>
        <v>0</v>
      </c>
      <c r="AU102">
        <f>IF(OR($D102="51",$D102="52",$D102="61"),(AE102/'Totals and Drop Down Lists'!AA$4)*Inputs!I$38,0)</f>
        <v>0</v>
      </c>
      <c r="AV102">
        <f>IF(OR($D102="51",$D102="52",$D102="61"),(AF102/'Totals and Drop Down Lists'!AB$4)*Inputs!J$38,0)</f>
        <v>0</v>
      </c>
      <c r="AW102">
        <f>IF(OR($D102="51",$D102="52",$D102="61"),(AG102/'Totals and Drop Down Lists'!AC$4)*Inputs!K$38,0)</f>
        <v>0</v>
      </c>
      <c r="AX102">
        <f>IF(OR($D102="51",$D102="52",$D102="61"),(AH102/'Totals and Drop Down Lists'!AD$4)*Inputs!L$38,0)</f>
        <v>0</v>
      </c>
      <c r="AY102">
        <f>IF(OR($D102="51",$D102="52",$D102="61"),0,(AA102/'Totals and Drop Down Lists'!W$5)*Inputs!E$39)</f>
        <v>0</v>
      </c>
      <c r="AZ102">
        <f>IF(OR($D102="51",$D102="52",$D102="61"),0,(AB102/'Totals and Drop Down Lists'!X$5)*Inputs!F$39)</f>
        <v>0</v>
      </c>
      <c r="BA102">
        <f>IF(OR($D102="51",$D102="52",$D102="61"),0,(AC102/'Totals and Drop Down Lists'!Y$5)*Inputs!G$39)</f>
        <v>0</v>
      </c>
      <c r="BB102">
        <f>IF(OR($D102="51",$D102="52",$D102="61"),0,(AD102/'Totals and Drop Down Lists'!Z$5)*Inputs!H$39)</f>
        <v>0</v>
      </c>
      <c r="BC102">
        <f>IF(OR($D102="51",$D102="52",$D102="61"),0,(AE102/'Totals and Drop Down Lists'!AA$5)*Inputs!I$39)</f>
        <v>0</v>
      </c>
      <c r="BD102">
        <f>IF(OR($D102="51",$D102="52",$D102="61"),0,(AF102/'Totals and Drop Down Lists'!AB$5)*Inputs!J$39)</f>
        <v>0</v>
      </c>
      <c r="BE102">
        <f>IF(OR($D102="51",$D102="52",$D102="61"),0,(AG102/'Totals and Drop Down Lists'!AC$5)*Inputs!K$39)</f>
        <v>0</v>
      </c>
      <c r="BF102">
        <f>IF(OR($D102="51",$D102="52",$D102="61"),0,(AH102/'Totals and Drop Down Lists'!AD$5)*Inputs!L$39)</f>
        <v>0</v>
      </c>
      <c r="BG102" s="10">
        <f t="shared" si="10"/>
        <v>42488.429534429182</v>
      </c>
    </row>
    <row r="103" spans="1:59" ht="28.8">
      <c r="A103" s="1" t="s">
        <v>7333</v>
      </c>
      <c r="B103" s="1" t="s">
        <v>17</v>
      </c>
      <c r="C103" s="1" t="s">
        <v>108</v>
      </c>
      <c r="D103" s="1" t="s">
        <v>25</v>
      </c>
      <c r="E103" s="1" t="s">
        <v>109</v>
      </c>
      <c r="F103" s="2">
        <v>11531</v>
      </c>
      <c r="G103" s="2">
        <v>74</v>
      </c>
      <c r="H103" s="2">
        <v>0</v>
      </c>
      <c r="I103" s="2">
        <v>4400</v>
      </c>
      <c r="J103" s="2">
        <v>3866</v>
      </c>
      <c r="K103" s="2">
        <v>986</v>
      </c>
      <c r="L103" s="2">
        <v>12</v>
      </c>
      <c r="M103" s="2">
        <v>0</v>
      </c>
      <c r="N103" s="2">
        <v>21</v>
      </c>
      <c r="O103" s="2">
        <v>81</v>
      </c>
      <c r="P103" s="2">
        <v>0</v>
      </c>
      <c r="Q103" s="2">
        <v>0</v>
      </c>
      <c r="R103" s="2">
        <v>290</v>
      </c>
      <c r="S103" s="2">
        <v>280600</v>
      </c>
      <c r="T103" s="2">
        <v>16139200</v>
      </c>
      <c r="U103" s="2">
        <v>24</v>
      </c>
      <c r="V103" s="2">
        <v>300</v>
      </c>
      <c r="W103" s="2">
        <v>4</v>
      </c>
      <c r="X103" s="2">
        <v>419</v>
      </c>
      <c r="Y103" s="2">
        <v>49</v>
      </c>
      <c r="Z103" s="2">
        <v>154</v>
      </c>
      <c r="AA103" s="9">
        <f t="shared" si="11"/>
        <v>11531</v>
      </c>
      <c r="AB103" s="9">
        <f t="shared" si="12"/>
        <v>4326</v>
      </c>
      <c r="AC103" s="9">
        <f t="shared" si="13"/>
        <v>404</v>
      </c>
      <c r="AD103" s="9">
        <f t="shared" si="14"/>
        <v>290</v>
      </c>
      <c r="AE103" s="44">
        <f t="shared" si="15"/>
        <v>1.7562557782949246E-5</v>
      </c>
      <c r="AF103" s="9">
        <f t="shared" si="16"/>
        <v>115</v>
      </c>
      <c r="AG103" s="9">
        <f t="shared" si="9"/>
        <v>203</v>
      </c>
      <c r="AH103" s="44">
        <f t="shared" si="17"/>
        <v>1.9264697299753072E-5</v>
      </c>
      <c r="AI103">
        <f>AA103/'Totals and Drop Down Lists'!W$6*Inputs!E$37</f>
        <v>10460.236034845047</v>
      </c>
      <c r="AJ103">
        <f>AB103/'Totals and Drop Down Lists'!X$6*Inputs!F$37</f>
        <v>14234.214952606424</v>
      </c>
      <c r="AK103">
        <f>AC103/'Totals and Drop Down Lists'!Y$6*Inputs!G$37</f>
        <v>2663.3044656716074</v>
      </c>
      <c r="AL103">
        <f>AD103/'Totals and Drop Down Lists'!Z$6*Inputs!H$37</f>
        <v>2325.0753682982277</v>
      </c>
      <c r="AM103">
        <f>AE103/'Totals and Drop Down Lists'!AA$6*Inputs!I$37</f>
        <v>2186.351409031256</v>
      </c>
      <c r="AN103">
        <f>AF103/'Totals and Drop Down Lists'!AB$6*Inputs!J$37</f>
        <v>2295.0197111396456</v>
      </c>
      <c r="AO103">
        <f>AG103/'Totals and Drop Down Lists'!AC$6*Inputs!K$37</f>
        <v>3780.5859643555987</v>
      </c>
      <c r="AP103">
        <f>AH103/'Totals and Drop Down Lists'!AD$6*Inputs!L$37</f>
        <v>4533.5594634217778</v>
      </c>
      <c r="AQ103">
        <f>IF(OR($D103="51",$D103="52",$D103="61"),(AA103/'Totals and Drop Down Lists'!W$4)*Inputs!E$38,0)</f>
        <v>0</v>
      </c>
      <c r="AR103">
        <f>IF(OR($D103="51",$D103="52",$D103="61"),(AB103/'Totals and Drop Down Lists'!X$4)*Inputs!F$38,0)</f>
        <v>0</v>
      </c>
      <c r="AS103">
        <f>IF(OR($D103="51",$D103="52",$D103="61"),(AC103/'Totals and Drop Down Lists'!Y$4)*Inputs!G$38,0)</f>
        <v>0</v>
      </c>
      <c r="AT103">
        <f>IF(OR($D103="51",$D103="52",$D103="61"),(AD103/'Totals and Drop Down Lists'!Z$4)*Inputs!H$38,0)</f>
        <v>0</v>
      </c>
      <c r="AU103">
        <f>IF(OR($D103="51",$D103="52",$D103="61"),(AE103/'Totals and Drop Down Lists'!AA$4)*Inputs!I$38,0)</f>
        <v>0</v>
      </c>
      <c r="AV103">
        <f>IF(OR($D103="51",$D103="52",$D103="61"),(AF103/'Totals and Drop Down Lists'!AB$4)*Inputs!J$38,0)</f>
        <v>0</v>
      </c>
      <c r="AW103">
        <f>IF(OR($D103="51",$D103="52",$D103="61"),(AG103/'Totals and Drop Down Lists'!AC$4)*Inputs!K$38,0)</f>
        <v>0</v>
      </c>
      <c r="AX103">
        <f>IF(OR($D103="51",$D103="52",$D103="61"),(AH103/'Totals and Drop Down Lists'!AD$4)*Inputs!L$38,0)</f>
        <v>0</v>
      </c>
      <c r="AY103">
        <f>IF(OR($D103="51",$D103="52",$D103="61"),0,(AA103/'Totals and Drop Down Lists'!W$5)*Inputs!E$39)</f>
        <v>0</v>
      </c>
      <c r="AZ103">
        <f>IF(OR($D103="51",$D103="52",$D103="61"),0,(AB103/'Totals and Drop Down Lists'!X$5)*Inputs!F$39)</f>
        <v>0</v>
      </c>
      <c r="BA103">
        <f>IF(OR($D103="51",$D103="52",$D103="61"),0,(AC103/'Totals and Drop Down Lists'!Y$5)*Inputs!G$39)</f>
        <v>0</v>
      </c>
      <c r="BB103">
        <f>IF(OR($D103="51",$D103="52",$D103="61"),0,(AD103/'Totals and Drop Down Lists'!Z$5)*Inputs!H$39)</f>
        <v>0</v>
      </c>
      <c r="BC103">
        <f>IF(OR($D103="51",$D103="52",$D103="61"),0,(AE103/'Totals and Drop Down Lists'!AA$5)*Inputs!I$39)</f>
        <v>0</v>
      </c>
      <c r="BD103">
        <f>IF(OR($D103="51",$D103="52",$D103="61"),0,(AF103/'Totals and Drop Down Lists'!AB$5)*Inputs!J$39)</f>
        <v>0</v>
      </c>
      <c r="BE103">
        <f>IF(OR($D103="51",$D103="52",$D103="61"),0,(AG103/'Totals and Drop Down Lists'!AC$5)*Inputs!K$39)</f>
        <v>0</v>
      </c>
      <c r="BF103">
        <f>IF(OR($D103="51",$D103="52",$D103="61"),0,(AH103/'Totals and Drop Down Lists'!AD$5)*Inputs!L$39)</f>
        <v>0</v>
      </c>
      <c r="BG103" s="10">
        <f t="shared" si="10"/>
        <v>42478.347369369585</v>
      </c>
    </row>
    <row r="104" spans="1:59" ht="28.8">
      <c r="A104" s="1" t="s">
        <v>7334</v>
      </c>
      <c r="B104" s="1" t="s">
        <v>2925</v>
      </c>
      <c r="C104" s="1" t="s">
        <v>2926</v>
      </c>
      <c r="D104" s="1" t="s">
        <v>10</v>
      </c>
      <c r="E104" s="1" t="s">
        <v>2927</v>
      </c>
      <c r="F104" s="2">
        <v>28609</v>
      </c>
      <c r="G104" s="2">
        <v>382</v>
      </c>
      <c r="H104" s="2">
        <v>10</v>
      </c>
      <c r="I104" s="2">
        <v>4826</v>
      </c>
      <c r="J104" s="2">
        <v>10389</v>
      </c>
      <c r="K104" s="2">
        <v>4852</v>
      </c>
      <c r="L104" s="2">
        <v>94</v>
      </c>
      <c r="M104" s="2">
        <v>15</v>
      </c>
      <c r="N104" s="2">
        <v>0</v>
      </c>
      <c r="O104" s="2">
        <v>87</v>
      </c>
      <c r="P104" s="2">
        <v>60</v>
      </c>
      <c r="Q104" s="2">
        <v>0</v>
      </c>
      <c r="R104" s="2">
        <v>114</v>
      </c>
      <c r="S104" s="2">
        <v>3691600</v>
      </c>
      <c r="T104" s="2">
        <v>185087500</v>
      </c>
      <c r="U104" s="2">
        <v>1038</v>
      </c>
      <c r="V104" s="2">
        <v>350</v>
      </c>
      <c r="W104" s="2">
        <v>170</v>
      </c>
      <c r="X104" s="2">
        <v>1165</v>
      </c>
      <c r="Y104" s="2">
        <v>205</v>
      </c>
      <c r="Z104" s="2">
        <v>795</v>
      </c>
      <c r="AA104" s="9">
        <f t="shared" si="11"/>
        <v>28609</v>
      </c>
      <c r="AB104" s="9">
        <f t="shared" si="12"/>
        <v>4434</v>
      </c>
      <c r="AC104" s="9">
        <f t="shared" si="13"/>
        <v>370</v>
      </c>
      <c r="AD104" s="9">
        <f t="shared" si="14"/>
        <v>114</v>
      </c>
      <c r="AE104" s="44">
        <f t="shared" si="15"/>
        <v>1.5825725336775793E-4</v>
      </c>
      <c r="AF104" s="9">
        <f t="shared" si="16"/>
        <v>645</v>
      </c>
      <c r="AG104" s="9">
        <f t="shared" si="9"/>
        <v>1000</v>
      </c>
      <c r="AH104" s="44">
        <f t="shared" si="17"/>
        <v>1.7377933550101626E-4</v>
      </c>
      <c r="AI104">
        <f>AA104/'Totals and Drop Down Lists'!W$6*Inputs!E$37</f>
        <v>25952.379908150375</v>
      </c>
      <c r="AJ104">
        <f>AB104/'Totals and Drop Down Lists'!X$6*Inputs!F$37</f>
        <v>14589.576768344172</v>
      </c>
      <c r="AK104">
        <f>AC104/'Totals and Drop Down Lists'!Y$6*Inputs!G$37</f>
        <v>2439.1649809368678</v>
      </c>
      <c r="AL104">
        <f>AD104/'Totals and Drop Down Lists'!Z$6*Inputs!H$37</f>
        <v>913.99514477930336</v>
      </c>
      <c r="AM104">
        <f>AE104/'Totals and Drop Down Lists'!AA$6*Inputs!I$37</f>
        <v>19701.34266125728</v>
      </c>
      <c r="AN104">
        <f>AF104/'Totals and Drop Down Lists'!AB$6*Inputs!J$37</f>
        <v>12872.06707552236</v>
      </c>
      <c r="AO104">
        <f>AG104/'Totals and Drop Down Lists'!AC$6*Inputs!K$37</f>
        <v>18623.576179091619</v>
      </c>
      <c r="AP104">
        <f>AH104/'Totals and Drop Down Lists'!AD$6*Inputs!L$37</f>
        <v>40895.475218179454</v>
      </c>
      <c r="AQ104">
        <f>IF(OR($D104="51",$D104="52",$D104="61"),(AA104/'Totals and Drop Down Lists'!W$4)*Inputs!E$38,0)</f>
        <v>0</v>
      </c>
      <c r="AR104">
        <f>IF(OR($D104="51",$D104="52",$D104="61"),(AB104/'Totals and Drop Down Lists'!X$4)*Inputs!F$38,0)</f>
        <v>0</v>
      </c>
      <c r="AS104">
        <f>IF(OR($D104="51",$D104="52",$D104="61"),(AC104/'Totals and Drop Down Lists'!Y$4)*Inputs!G$38,0)</f>
        <v>0</v>
      </c>
      <c r="AT104">
        <f>IF(OR($D104="51",$D104="52",$D104="61"),(AD104/'Totals and Drop Down Lists'!Z$4)*Inputs!H$38,0)</f>
        <v>0</v>
      </c>
      <c r="AU104">
        <f>IF(OR($D104="51",$D104="52",$D104="61"),(AE104/'Totals and Drop Down Lists'!AA$4)*Inputs!I$38,0)</f>
        <v>0</v>
      </c>
      <c r="AV104">
        <f>IF(OR($D104="51",$D104="52",$D104="61"),(AF104/'Totals and Drop Down Lists'!AB$4)*Inputs!J$38,0)</f>
        <v>0</v>
      </c>
      <c r="AW104">
        <f>IF(OR($D104="51",$D104="52",$D104="61"),(AG104/'Totals and Drop Down Lists'!AC$4)*Inputs!K$38,0)</f>
        <v>0</v>
      </c>
      <c r="AX104">
        <f>IF(OR($D104="51",$D104="52",$D104="61"),(AH104/'Totals and Drop Down Lists'!AD$4)*Inputs!L$38,0)</f>
        <v>0</v>
      </c>
      <c r="AY104">
        <f>IF(OR($D104="51",$D104="52",$D104="61"),0,(AA104/'Totals and Drop Down Lists'!W$5)*Inputs!E$39)</f>
        <v>0</v>
      </c>
      <c r="AZ104">
        <f>IF(OR($D104="51",$D104="52",$D104="61"),0,(AB104/'Totals and Drop Down Lists'!X$5)*Inputs!F$39)</f>
        <v>0</v>
      </c>
      <c r="BA104">
        <f>IF(OR($D104="51",$D104="52",$D104="61"),0,(AC104/'Totals and Drop Down Lists'!Y$5)*Inputs!G$39)</f>
        <v>0</v>
      </c>
      <c r="BB104">
        <f>IF(OR($D104="51",$D104="52",$D104="61"),0,(AD104/'Totals and Drop Down Lists'!Z$5)*Inputs!H$39)</f>
        <v>0</v>
      </c>
      <c r="BC104">
        <f>IF(OR($D104="51",$D104="52",$D104="61"),0,(AE104/'Totals and Drop Down Lists'!AA$5)*Inputs!I$39)</f>
        <v>0</v>
      </c>
      <c r="BD104">
        <f>IF(OR($D104="51",$D104="52",$D104="61"),0,(AF104/'Totals and Drop Down Lists'!AB$5)*Inputs!J$39)</f>
        <v>0</v>
      </c>
      <c r="BE104">
        <f>IF(OR($D104="51",$D104="52",$D104="61"),0,(AG104/'Totals and Drop Down Lists'!AC$5)*Inputs!K$39)</f>
        <v>0</v>
      </c>
      <c r="BF104">
        <f>IF(OR($D104="51",$D104="52",$D104="61"),0,(AH104/'Totals and Drop Down Lists'!AD$5)*Inputs!L$39)</f>
        <v>0</v>
      </c>
      <c r="BG104" s="10">
        <f t="shared" si="10"/>
        <v>135987.57793626143</v>
      </c>
    </row>
    <row r="105" spans="1:59" ht="28.8">
      <c r="A105" s="1" t="s">
        <v>7334</v>
      </c>
      <c r="B105" s="1" t="s">
        <v>2925</v>
      </c>
      <c r="C105" s="1" t="s">
        <v>2928</v>
      </c>
      <c r="D105" s="1" t="s">
        <v>7</v>
      </c>
      <c r="E105" s="1" t="s">
        <v>2929</v>
      </c>
      <c r="F105" s="2">
        <v>195092</v>
      </c>
      <c r="G105" s="2">
        <v>2669</v>
      </c>
      <c r="H105" s="2">
        <v>947</v>
      </c>
      <c r="I105" s="2">
        <v>35766</v>
      </c>
      <c r="J105" s="2">
        <v>79263</v>
      </c>
      <c r="K105" s="2">
        <v>34386</v>
      </c>
      <c r="L105" s="2">
        <v>270</v>
      </c>
      <c r="M105" s="2">
        <v>38</v>
      </c>
      <c r="N105" s="2">
        <v>10</v>
      </c>
      <c r="O105" s="2">
        <v>575</v>
      </c>
      <c r="P105" s="2">
        <v>250</v>
      </c>
      <c r="Q105" s="2">
        <v>52</v>
      </c>
      <c r="R105" s="2">
        <v>6553</v>
      </c>
      <c r="S105" s="2">
        <v>27335300</v>
      </c>
      <c r="T105" s="2">
        <v>1235993000</v>
      </c>
      <c r="U105" s="2">
        <v>6856</v>
      </c>
      <c r="V105" s="2">
        <v>1830</v>
      </c>
      <c r="W105" s="2">
        <v>395</v>
      </c>
      <c r="X105" s="2">
        <v>9100</v>
      </c>
      <c r="Y105" s="2">
        <v>895</v>
      </c>
      <c r="Z105" s="2">
        <v>5935</v>
      </c>
      <c r="AA105" s="9">
        <f t="shared" si="11"/>
        <v>195092</v>
      </c>
      <c r="AB105" s="9">
        <f t="shared" si="12"/>
        <v>32150</v>
      </c>
      <c r="AC105" s="9">
        <f t="shared" si="13"/>
        <v>7748</v>
      </c>
      <c r="AD105" s="9">
        <f t="shared" si="14"/>
        <v>6553</v>
      </c>
      <c r="AE105" s="44">
        <f t="shared" si="15"/>
        <v>1.0418101824891069E-3</v>
      </c>
      <c r="AF105" s="9">
        <f t="shared" si="16"/>
        <v>6875</v>
      </c>
      <c r="AG105" s="9">
        <f t="shared" si="9"/>
        <v>6830</v>
      </c>
      <c r="AH105" s="44">
        <f t="shared" si="17"/>
        <v>1.1025110300338357E-3</v>
      </c>
      <c r="AI105">
        <f>AA105/'Totals and Drop Down Lists'!W$6*Inputs!E$37</f>
        <v>176975.83631168067</v>
      </c>
      <c r="AJ105">
        <f>AB105/'Totals and Drop Down Lists'!X$6*Inputs!F$37</f>
        <v>105785.9479256349</v>
      </c>
      <c r="AK105">
        <f>AC105/'Totals and Drop Down Lists'!Y$6*Inputs!G$37</f>
        <v>51077.433168375275</v>
      </c>
      <c r="AL105">
        <f>AD105/'Totals and Drop Down Lists'!Z$6*Inputs!H$37</f>
        <v>52538.685822269952</v>
      </c>
      <c r="AM105">
        <f>AE105/'Totals and Drop Down Lists'!AA$6*Inputs!I$37</f>
        <v>129694.27281483759</v>
      </c>
      <c r="AN105">
        <f>AF105/'Totals and Drop Down Lists'!AB$6*Inputs!J$37</f>
        <v>137202.26533987009</v>
      </c>
      <c r="AO105">
        <f>AG105/'Totals and Drop Down Lists'!AC$6*Inputs!K$37</f>
        <v>127199.02530319575</v>
      </c>
      <c r="AP105">
        <f>AH105/'Totals and Drop Down Lists'!AD$6*Inputs!L$37</f>
        <v>259453.82042420434</v>
      </c>
      <c r="AQ105">
        <f>IF(OR($D105="51",$D105="52",$D105="61"),(AA105/'Totals and Drop Down Lists'!W$4)*Inputs!E$38,0)</f>
        <v>0</v>
      </c>
      <c r="AR105">
        <f>IF(OR($D105="51",$D105="52",$D105="61"),(AB105/'Totals and Drop Down Lists'!X$4)*Inputs!F$38,0)</f>
        <v>0</v>
      </c>
      <c r="AS105">
        <f>IF(OR($D105="51",$D105="52",$D105="61"),(AC105/'Totals and Drop Down Lists'!Y$4)*Inputs!G$38,0)</f>
        <v>0</v>
      </c>
      <c r="AT105">
        <f>IF(OR($D105="51",$D105="52",$D105="61"),(AD105/'Totals and Drop Down Lists'!Z$4)*Inputs!H$38,0)</f>
        <v>0</v>
      </c>
      <c r="AU105">
        <f>IF(OR($D105="51",$D105="52",$D105="61"),(AE105/'Totals and Drop Down Lists'!AA$4)*Inputs!I$38,0)</f>
        <v>0</v>
      </c>
      <c r="AV105">
        <f>IF(OR($D105="51",$D105="52",$D105="61"),(AF105/'Totals and Drop Down Lists'!AB$4)*Inputs!J$38,0)</f>
        <v>0</v>
      </c>
      <c r="AW105">
        <f>IF(OR($D105="51",$D105="52",$D105="61"),(AG105/'Totals and Drop Down Lists'!AC$4)*Inputs!K$38,0)</f>
        <v>0</v>
      </c>
      <c r="AX105">
        <f>IF(OR($D105="51",$D105="52",$D105="61"),(AH105/'Totals and Drop Down Lists'!AD$4)*Inputs!L$38,0)</f>
        <v>0</v>
      </c>
      <c r="AY105">
        <f>IF(OR($D105="51",$D105="52",$D105="61"),0,(AA105/'Totals and Drop Down Lists'!W$5)*Inputs!E$39)</f>
        <v>0</v>
      </c>
      <c r="AZ105">
        <f>IF(OR($D105="51",$D105="52",$D105="61"),0,(AB105/'Totals and Drop Down Lists'!X$5)*Inputs!F$39)</f>
        <v>0</v>
      </c>
      <c r="BA105">
        <f>IF(OR($D105="51",$D105="52",$D105="61"),0,(AC105/'Totals and Drop Down Lists'!Y$5)*Inputs!G$39)</f>
        <v>0</v>
      </c>
      <c r="BB105">
        <f>IF(OR($D105="51",$D105="52",$D105="61"),0,(AD105/'Totals and Drop Down Lists'!Z$5)*Inputs!H$39)</f>
        <v>0</v>
      </c>
      <c r="BC105">
        <f>IF(OR($D105="51",$D105="52",$D105="61"),0,(AE105/'Totals and Drop Down Lists'!AA$5)*Inputs!I$39)</f>
        <v>0</v>
      </c>
      <c r="BD105">
        <f>IF(OR($D105="51",$D105="52",$D105="61"),0,(AF105/'Totals and Drop Down Lists'!AB$5)*Inputs!J$39)</f>
        <v>0</v>
      </c>
      <c r="BE105">
        <f>IF(OR($D105="51",$D105="52",$D105="61"),0,(AG105/'Totals and Drop Down Lists'!AC$5)*Inputs!K$39)</f>
        <v>0</v>
      </c>
      <c r="BF105">
        <f>IF(OR($D105="51",$D105="52",$D105="61"),0,(AH105/'Totals and Drop Down Lists'!AD$5)*Inputs!L$39)</f>
        <v>0</v>
      </c>
      <c r="BG105" s="10">
        <f t="shared" si="10"/>
        <v>1039927.2871100685</v>
      </c>
    </row>
    <row r="106" spans="1:59" ht="28.8">
      <c r="A106" s="1" t="s">
        <v>7334</v>
      </c>
      <c r="B106" s="1" t="s">
        <v>2925</v>
      </c>
      <c r="C106" s="1" t="s">
        <v>2930</v>
      </c>
      <c r="D106" s="1" t="s">
        <v>10</v>
      </c>
      <c r="E106" s="1" t="s">
        <v>2931</v>
      </c>
      <c r="F106" s="2">
        <v>63723</v>
      </c>
      <c r="G106" s="2">
        <v>883</v>
      </c>
      <c r="H106" s="2">
        <v>93</v>
      </c>
      <c r="I106" s="2">
        <v>13824</v>
      </c>
      <c r="J106" s="2">
        <v>25772</v>
      </c>
      <c r="K106" s="2">
        <v>11907</v>
      </c>
      <c r="L106" s="2">
        <v>152</v>
      </c>
      <c r="M106" s="2">
        <v>0</v>
      </c>
      <c r="N106" s="2">
        <v>24</v>
      </c>
      <c r="O106" s="2">
        <v>291</v>
      </c>
      <c r="P106" s="2">
        <v>106</v>
      </c>
      <c r="Q106" s="2">
        <v>52</v>
      </c>
      <c r="R106" s="2">
        <v>1352</v>
      </c>
      <c r="S106" s="2">
        <v>8890300</v>
      </c>
      <c r="T106" s="2">
        <v>394059900</v>
      </c>
      <c r="U106" s="2">
        <v>1561</v>
      </c>
      <c r="V106" s="2">
        <v>880</v>
      </c>
      <c r="W106" s="2">
        <v>160</v>
      </c>
      <c r="X106" s="2">
        <v>3430</v>
      </c>
      <c r="Y106" s="2">
        <v>450</v>
      </c>
      <c r="Z106" s="2">
        <v>2195</v>
      </c>
      <c r="AA106" s="9">
        <f t="shared" si="11"/>
        <v>63723</v>
      </c>
      <c r="AB106" s="9">
        <f t="shared" si="12"/>
        <v>12848</v>
      </c>
      <c r="AC106" s="9">
        <f t="shared" si="13"/>
        <v>1977</v>
      </c>
      <c r="AD106" s="9">
        <f t="shared" si="14"/>
        <v>1352</v>
      </c>
      <c r="AE106" s="44">
        <f t="shared" si="15"/>
        <v>3.8419558560319098E-4</v>
      </c>
      <c r="AF106" s="9">
        <f t="shared" si="16"/>
        <v>2390</v>
      </c>
      <c r="AG106" s="9">
        <f t="shared" si="9"/>
        <v>2645</v>
      </c>
      <c r="AH106" s="44">
        <f t="shared" si="17"/>
        <v>4.5470632323308383E-4</v>
      </c>
      <c r="AI106">
        <f>AA106/'Totals and Drop Down Lists'!W$6*Inputs!E$37</f>
        <v>57805.708164810603</v>
      </c>
      <c r="AJ106">
        <f>AB106/'Totals and Drop Down Lists'!X$6*Inputs!F$37</f>
        <v>42274.894524060874</v>
      </c>
      <c r="AK106">
        <f>AC106/'Totals and Drop Down Lists'!Y$6*Inputs!G$37</f>
        <v>13033.051803546454</v>
      </c>
      <c r="AL106">
        <f>AD106/'Totals and Drop Down Lists'!Z$6*Inputs!H$37</f>
        <v>10839.661717031739</v>
      </c>
      <c r="AM106">
        <f>AE106/'Totals and Drop Down Lists'!AA$6*Inputs!I$37</f>
        <v>47828.25886230723</v>
      </c>
      <c r="AN106">
        <f>AF106/'Totals and Drop Down Lists'!AB$6*Inputs!J$37</f>
        <v>47696.496605423934</v>
      </c>
      <c r="AO106">
        <f>AG106/'Totals and Drop Down Lists'!AC$6*Inputs!K$37</f>
        <v>49259.358993697337</v>
      </c>
      <c r="AP106">
        <f>AH106/'Totals and Drop Down Lists'!AD$6*Inputs!L$37</f>
        <v>107005.99769078603</v>
      </c>
      <c r="AQ106">
        <f>IF(OR($D106="51",$D106="52",$D106="61"),(AA106/'Totals and Drop Down Lists'!W$4)*Inputs!E$38,0)</f>
        <v>0</v>
      </c>
      <c r="AR106">
        <f>IF(OR($D106="51",$D106="52",$D106="61"),(AB106/'Totals and Drop Down Lists'!X$4)*Inputs!F$38,0)</f>
        <v>0</v>
      </c>
      <c r="AS106">
        <f>IF(OR($D106="51",$D106="52",$D106="61"),(AC106/'Totals and Drop Down Lists'!Y$4)*Inputs!G$38,0)</f>
        <v>0</v>
      </c>
      <c r="AT106">
        <f>IF(OR($D106="51",$D106="52",$D106="61"),(AD106/'Totals and Drop Down Lists'!Z$4)*Inputs!H$38,0)</f>
        <v>0</v>
      </c>
      <c r="AU106">
        <f>IF(OR($D106="51",$D106="52",$D106="61"),(AE106/'Totals and Drop Down Lists'!AA$4)*Inputs!I$38,0)</f>
        <v>0</v>
      </c>
      <c r="AV106">
        <f>IF(OR($D106="51",$D106="52",$D106="61"),(AF106/'Totals and Drop Down Lists'!AB$4)*Inputs!J$38,0)</f>
        <v>0</v>
      </c>
      <c r="AW106">
        <f>IF(OR($D106="51",$D106="52",$D106="61"),(AG106/'Totals and Drop Down Lists'!AC$4)*Inputs!K$38,0)</f>
        <v>0</v>
      </c>
      <c r="AX106">
        <f>IF(OR($D106="51",$D106="52",$D106="61"),(AH106/'Totals and Drop Down Lists'!AD$4)*Inputs!L$38,0)</f>
        <v>0</v>
      </c>
      <c r="AY106">
        <f>IF(OR($D106="51",$D106="52",$D106="61"),0,(AA106/'Totals and Drop Down Lists'!W$5)*Inputs!E$39)</f>
        <v>0</v>
      </c>
      <c r="AZ106">
        <f>IF(OR($D106="51",$D106="52",$D106="61"),0,(AB106/'Totals and Drop Down Lists'!X$5)*Inputs!F$39)</f>
        <v>0</v>
      </c>
      <c r="BA106">
        <f>IF(OR($D106="51",$D106="52",$D106="61"),0,(AC106/'Totals and Drop Down Lists'!Y$5)*Inputs!G$39)</f>
        <v>0</v>
      </c>
      <c r="BB106">
        <f>IF(OR($D106="51",$D106="52",$D106="61"),0,(AD106/'Totals and Drop Down Lists'!Z$5)*Inputs!H$39)</f>
        <v>0</v>
      </c>
      <c r="BC106">
        <f>IF(OR($D106="51",$D106="52",$D106="61"),0,(AE106/'Totals and Drop Down Lists'!AA$5)*Inputs!I$39)</f>
        <v>0</v>
      </c>
      <c r="BD106">
        <f>IF(OR($D106="51",$D106="52",$D106="61"),0,(AF106/'Totals and Drop Down Lists'!AB$5)*Inputs!J$39)</f>
        <v>0</v>
      </c>
      <c r="BE106">
        <f>IF(OR($D106="51",$D106="52",$D106="61"),0,(AG106/'Totals and Drop Down Lists'!AC$5)*Inputs!K$39)</f>
        <v>0</v>
      </c>
      <c r="BF106">
        <f>IF(OR($D106="51",$D106="52",$D106="61"),0,(AH106/'Totals and Drop Down Lists'!AD$5)*Inputs!L$39)</f>
        <v>0</v>
      </c>
      <c r="BG106" s="10">
        <f t="shared" si="10"/>
        <v>375743.42836166418</v>
      </c>
    </row>
    <row r="107" spans="1:59" ht="28.8">
      <c r="A107" s="1" t="s">
        <v>7334</v>
      </c>
      <c r="B107" s="1" t="s">
        <v>2925</v>
      </c>
      <c r="C107" s="1" t="s">
        <v>2932</v>
      </c>
      <c r="D107" s="1" t="s">
        <v>25</v>
      </c>
      <c r="E107" s="1" t="s">
        <v>2933</v>
      </c>
      <c r="F107" s="2">
        <v>69266</v>
      </c>
      <c r="G107" s="2">
        <v>459</v>
      </c>
      <c r="H107" s="2">
        <v>0</v>
      </c>
      <c r="I107" s="2">
        <v>9076</v>
      </c>
      <c r="J107" s="2">
        <v>25052</v>
      </c>
      <c r="K107" s="2">
        <v>6706</v>
      </c>
      <c r="L107" s="2">
        <v>213</v>
      </c>
      <c r="M107" s="2">
        <v>29</v>
      </c>
      <c r="N107" s="2">
        <v>15</v>
      </c>
      <c r="O107" s="2">
        <v>152</v>
      </c>
      <c r="P107" s="2">
        <v>99</v>
      </c>
      <c r="Q107" s="2">
        <v>104</v>
      </c>
      <c r="R107" s="2">
        <v>819</v>
      </c>
      <c r="S107" s="2">
        <v>4263800</v>
      </c>
      <c r="T107" s="2">
        <v>238385600</v>
      </c>
      <c r="U107" s="2">
        <v>424</v>
      </c>
      <c r="V107" s="2">
        <v>628</v>
      </c>
      <c r="W107" s="2">
        <v>50</v>
      </c>
      <c r="X107" s="2">
        <v>1584</v>
      </c>
      <c r="Y107" s="2">
        <v>284</v>
      </c>
      <c r="Z107" s="2">
        <v>755</v>
      </c>
      <c r="AA107" s="9">
        <f t="shared" si="11"/>
        <v>69266</v>
      </c>
      <c r="AB107" s="9">
        <f t="shared" si="12"/>
        <v>8617</v>
      </c>
      <c r="AC107" s="9">
        <f t="shared" si="13"/>
        <v>1431</v>
      </c>
      <c r="AD107" s="9">
        <f t="shared" si="14"/>
        <v>819</v>
      </c>
      <c r="AE107" s="44">
        <f t="shared" si="15"/>
        <v>1.2536620549153388E-4</v>
      </c>
      <c r="AF107" s="9">
        <f t="shared" si="16"/>
        <v>906</v>
      </c>
      <c r="AG107" s="9">
        <f t="shared" si="9"/>
        <v>1039</v>
      </c>
      <c r="AH107" s="44">
        <f t="shared" si="17"/>
        <v>1.0348747243600635E-4</v>
      </c>
      <c r="AI107">
        <f>AA107/'Totals and Drop Down Lists'!W$6*Inputs!E$37</f>
        <v>62833.987441642275</v>
      </c>
      <c r="AJ107">
        <f>AB107/'Totals and Drop Down Lists'!X$6*Inputs!F$37</f>
        <v>28353.266353816358</v>
      </c>
      <c r="AK107">
        <f>AC107/'Totals and Drop Down Lists'!Y$6*Inputs!G$37</f>
        <v>9433.6353722179938</v>
      </c>
      <c r="AL107">
        <f>AD107/'Totals and Drop Down Lists'!Z$6*Inputs!H$37</f>
        <v>6566.3335401249951</v>
      </c>
      <c r="AM107">
        <f>AE107/'Totals and Drop Down Lists'!AA$6*Inputs!I$37</f>
        <v>15606.757478539035</v>
      </c>
      <c r="AN107">
        <f>AF107/'Totals and Drop Down Lists'!AB$6*Inputs!J$37</f>
        <v>18080.763985152338</v>
      </c>
      <c r="AO107">
        <f>AG107/'Totals and Drop Down Lists'!AC$6*Inputs!K$37</f>
        <v>19349.895650076192</v>
      </c>
      <c r="AP107">
        <f>AH107/'Totals and Drop Down Lists'!AD$6*Inputs!L$37</f>
        <v>24353.697476153469</v>
      </c>
      <c r="AQ107">
        <f>IF(OR($D107="51",$D107="52",$D107="61"),(AA107/'Totals and Drop Down Lists'!W$4)*Inputs!E$38,0)</f>
        <v>0</v>
      </c>
      <c r="AR107">
        <f>IF(OR($D107="51",$D107="52",$D107="61"),(AB107/'Totals and Drop Down Lists'!X$4)*Inputs!F$38,0)</f>
        <v>0</v>
      </c>
      <c r="AS107">
        <f>IF(OR($D107="51",$D107="52",$D107="61"),(AC107/'Totals and Drop Down Lists'!Y$4)*Inputs!G$38,0)</f>
        <v>0</v>
      </c>
      <c r="AT107">
        <f>IF(OR($D107="51",$D107="52",$D107="61"),(AD107/'Totals and Drop Down Lists'!Z$4)*Inputs!H$38,0)</f>
        <v>0</v>
      </c>
      <c r="AU107">
        <f>IF(OR($D107="51",$D107="52",$D107="61"),(AE107/'Totals and Drop Down Lists'!AA$4)*Inputs!I$38,0)</f>
        <v>0</v>
      </c>
      <c r="AV107">
        <f>IF(OR($D107="51",$D107="52",$D107="61"),(AF107/'Totals and Drop Down Lists'!AB$4)*Inputs!J$38,0)</f>
        <v>0</v>
      </c>
      <c r="AW107">
        <f>IF(OR($D107="51",$D107="52",$D107="61"),(AG107/'Totals and Drop Down Lists'!AC$4)*Inputs!K$38,0)</f>
        <v>0</v>
      </c>
      <c r="AX107">
        <f>IF(OR($D107="51",$D107="52",$D107="61"),(AH107/'Totals and Drop Down Lists'!AD$4)*Inputs!L$38,0)</f>
        <v>0</v>
      </c>
      <c r="AY107">
        <f>IF(OR($D107="51",$D107="52",$D107="61"),0,(AA107/'Totals and Drop Down Lists'!W$5)*Inputs!E$39)</f>
        <v>0</v>
      </c>
      <c r="AZ107">
        <f>IF(OR($D107="51",$D107="52",$D107="61"),0,(AB107/'Totals and Drop Down Lists'!X$5)*Inputs!F$39)</f>
        <v>0</v>
      </c>
      <c r="BA107">
        <f>IF(OR($D107="51",$D107="52",$D107="61"),0,(AC107/'Totals and Drop Down Lists'!Y$5)*Inputs!G$39)</f>
        <v>0</v>
      </c>
      <c r="BB107">
        <f>IF(OR($D107="51",$D107="52",$D107="61"),0,(AD107/'Totals and Drop Down Lists'!Z$5)*Inputs!H$39)</f>
        <v>0</v>
      </c>
      <c r="BC107">
        <f>IF(OR($D107="51",$D107="52",$D107="61"),0,(AE107/'Totals and Drop Down Lists'!AA$5)*Inputs!I$39)</f>
        <v>0</v>
      </c>
      <c r="BD107">
        <f>IF(OR($D107="51",$D107="52",$D107="61"),0,(AF107/'Totals and Drop Down Lists'!AB$5)*Inputs!J$39)</f>
        <v>0</v>
      </c>
      <c r="BE107">
        <f>IF(OR($D107="51",$D107="52",$D107="61"),0,(AG107/'Totals and Drop Down Lists'!AC$5)*Inputs!K$39)</f>
        <v>0</v>
      </c>
      <c r="BF107">
        <f>IF(OR($D107="51",$D107="52",$D107="61"),0,(AH107/'Totals and Drop Down Lists'!AD$5)*Inputs!L$39)</f>
        <v>0</v>
      </c>
      <c r="BG107" s="10">
        <f t="shared" si="10"/>
        <v>184578.33729772264</v>
      </c>
    </row>
    <row r="108" spans="1:59" ht="28.8">
      <c r="A108" s="1" t="s">
        <v>7334</v>
      </c>
      <c r="B108" s="1" t="s">
        <v>2925</v>
      </c>
      <c r="C108" s="1" t="s">
        <v>2934</v>
      </c>
      <c r="D108" s="1" t="s">
        <v>25</v>
      </c>
      <c r="E108" s="1" t="s">
        <v>2935</v>
      </c>
      <c r="F108" s="2">
        <v>8573</v>
      </c>
      <c r="G108" s="2">
        <v>43</v>
      </c>
      <c r="H108" s="2">
        <v>10</v>
      </c>
      <c r="I108" s="2">
        <v>1790</v>
      </c>
      <c r="J108" s="2">
        <v>3737</v>
      </c>
      <c r="K108" s="2">
        <v>1013</v>
      </c>
      <c r="L108" s="2">
        <v>23</v>
      </c>
      <c r="M108" s="2">
        <v>12</v>
      </c>
      <c r="N108" s="2">
        <v>0</v>
      </c>
      <c r="O108" s="2">
        <v>24</v>
      </c>
      <c r="P108" s="2">
        <v>0</v>
      </c>
      <c r="Q108" s="2">
        <v>9</v>
      </c>
      <c r="R108" s="2">
        <v>475</v>
      </c>
      <c r="S108" s="2">
        <v>322800</v>
      </c>
      <c r="T108" s="2">
        <v>22831600</v>
      </c>
      <c r="U108" s="2">
        <v>102</v>
      </c>
      <c r="V108" s="2">
        <v>113</v>
      </c>
      <c r="W108" s="2">
        <v>25</v>
      </c>
      <c r="X108" s="2">
        <v>249</v>
      </c>
      <c r="Y108" s="2">
        <v>65</v>
      </c>
      <c r="Z108" s="2">
        <v>94</v>
      </c>
      <c r="AA108" s="9">
        <f t="shared" si="11"/>
        <v>8573</v>
      </c>
      <c r="AB108" s="9">
        <f t="shared" si="12"/>
        <v>1737</v>
      </c>
      <c r="AC108" s="9">
        <f t="shared" si="13"/>
        <v>543</v>
      </c>
      <c r="AD108" s="9">
        <f t="shared" si="14"/>
        <v>475</v>
      </c>
      <c r="AE108" s="44">
        <f t="shared" si="15"/>
        <v>1.9177481780318679E-5</v>
      </c>
      <c r="AF108" s="9">
        <f t="shared" si="16"/>
        <v>111</v>
      </c>
      <c r="AG108" s="9">
        <f t="shared" si="9"/>
        <v>159</v>
      </c>
      <c r="AH108" s="44">
        <f t="shared" si="17"/>
        <v>1.6037422036698153E-5</v>
      </c>
      <c r="AI108">
        <f>AA108/'Totals and Drop Down Lists'!W$6*Inputs!E$37</f>
        <v>7776.9147104957592</v>
      </c>
      <c r="AJ108">
        <f>AB108/'Totals and Drop Down Lists'!X$6*Inputs!F$37</f>
        <v>5715.4025364487652</v>
      </c>
      <c r="AK108">
        <f>AC108/'Totals and Drop Down Lists'!Y$6*Inputs!G$37</f>
        <v>3579.6394179695117</v>
      </c>
      <c r="AL108">
        <f>AD108/'Totals and Drop Down Lists'!Z$6*Inputs!H$37</f>
        <v>3808.3131032470969</v>
      </c>
      <c r="AM108">
        <f>AE108/'Totals and Drop Down Lists'!AA$6*Inputs!I$37</f>
        <v>2387.392248341971</v>
      </c>
      <c r="AN108">
        <f>AF108/'Totals and Drop Down Lists'!AB$6*Inputs!J$37</f>
        <v>2215.1929385782664</v>
      </c>
      <c r="AO108">
        <f>AG108/'Totals and Drop Down Lists'!AC$6*Inputs!K$37</f>
        <v>2961.1486124755675</v>
      </c>
      <c r="AP108">
        <f>AH108/'Totals and Drop Down Lists'!AD$6*Inputs!L$37</f>
        <v>3774.0850692885688</v>
      </c>
      <c r="AQ108">
        <f>IF(OR($D108="51",$D108="52",$D108="61"),(AA108/'Totals and Drop Down Lists'!W$4)*Inputs!E$38,0)</f>
        <v>0</v>
      </c>
      <c r="AR108">
        <f>IF(OR($D108="51",$D108="52",$D108="61"),(AB108/'Totals and Drop Down Lists'!X$4)*Inputs!F$38,0)</f>
        <v>0</v>
      </c>
      <c r="AS108">
        <f>IF(OR($D108="51",$D108="52",$D108="61"),(AC108/'Totals and Drop Down Lists'!Y$4)*Inputs!G$38,0)</f>
        <v>0</v>
      </c>
      <c r="AT108">
        <f>IF(OR($D108="51",$D108="52",$D108="61"),(AD108/'Totals and Drop Down Lists'!Z$4)*Inputs!H$38,0)</f>
        <v>0</v>
      </c>
      <c r="AU108">
        <f>IF(OR($D108="51",$D108="52",$D108="61"),(AE108/'Totals and Drop Down Lists'!AA$4)*Inputs!I$38,0)</f>
        <v>0</v>
      </c>
      <c r="AV108">
        <f>IF(OR($D108="51",$D108="52",$D108="61"),(AF108/'Totals and Drop Down Lists'!AB$4)*Inputs!J$38,0)</f>
        <v>0</v>
      </c>
      <c r="AW108">
        <f>IF(OR($D108="51",$D108="52",$D108="61"),(AG108/'Totals and Drop Down Lists'!AC$4)*Inputs!K$38,0)</f>
        <v>0</v>
      </c>
      <c r="AX108">
        <f>IF(OR($D108="51",$D108="52",$D108="61"),(AH108/'Totals and Drop Down Lists'!AD$4)*Inputs!L$38,0)</f>
        <v>0</v>
      </c>
      <c r="AY108">
        <f>IF(OR($D108="51",$D108="52",$D108="61"),0,(AA108/'Totals and Drop Down Lists'!W$5)*Inputs!E$39)</f>
        <v>0</v>
      </c>
      <c r="AZ108">
        <f>IF(OR($D108="51",$D108="52",$D108="61"),0,(AB108/'Totals and Drop Down Lists'!X$5)*Inputs!F$39)</f>
        <v>0</v>
      </c>
      <c r="BA108">
        <f>IF(OR($D108="51",$D108="52",$D108="61"),0,(AC108/'Totals and Drop Down Lists'!Y$5)*Inputs!G$39)</f>
        <v>0</v>
      </c>
      <c r="BB108">
        <f>IF(OR($D108="51",$D108="52",$D108="61"),0,(AD108/'Totals and Drop Down Lists'!Z$5)*Inputs!H$39)</f>
        <v>0</v>
      </c>
      <c r="BC108">
        <f>IF(OR($D108="51",$D108="52",$D108="61"),0,(AE108/'Totals and Drop Down Lists'!AA$5)*Inputs!I$39)</f>
        <v>0</v>
      </c>
      <c r="BD108">
        <f>IF(OR($D108="51",$D108="52",$D108="61"),0,(AF108/'Totals and Drop Down Lists'!AB$5)*Inputs!J$39)</f>
        <v>0</v>
      </c>
      <c r="BE108">
        <f>IF(OR($D108="51",$D108="52",$D108="61"),0,(AG108/'Totals and Drop Down Lists'!AC$5)*Inputs!K$39)</f>
        <v>0</v>
      </c>
      <c r="BF108">
        <f>IF(OR($D108="51",$D108="52",$D108="61"),0,(AH108/'Totals and Drop Down Lists'!AD$5)*Inputs!L$39)</f>
        <v>0</v>
      </c>
      <c r="BG108" s="10">
        <f t="shared" si="10"/>
        <v>32218.088636845507</v>
      </c>
    </row>
    <row r="109" spans="1:59" ht="28.8">
      <c r="A109" s="1" t="s">
        <v>7334</v>
      </c>
      <c r="B109" s="1" t="s">
        <v>2925</v>
      </c>
      <c r="C109" s="1" t="s">
        <v>1694</v>
      </c>
      <c r="D109" s="1" t="s">
        <v>58</v>
      </c>
      <c r="E109" s="1" t="s">
        <v>2936</v>
      </c>
      <c r="F109" s="2">
        <v>98682</v>
      </c>
      <c r="G109" s="2">
        <v>458</v>
      </c>
      <c r="H109" s="2">
        <v>163</v>
      </c>
      <c r="I109" s="2">
        <v>10867</v>
      </c>
      <c r="J109" s="2">
        <v>38296</v>
      </c>
      <c r="K109" s="2">
        <v>9735</v>
      </c>
      <c r="L109" s="2">
        <v>288</v>
      </c>
      <c r="M109" s="2">
        <v>39</v>
      </c>
      <c r="N109" s="2">
        <v>7</v>
      </c>
      <c r="O109" s="2">
        <v>121</v>
      </c>
      <c r="P109" s="2">
        <v>119</v>
      </c>
      <c r="Q109" s="2">
        <v>0</v>
      </c>
      <c r="R109" s="2">
        <v>600</v>
      </c>
      <c r="S109" s="2">
        <v>7149700</v>
      </c>
      <c r="T109" s="2">
        <v>360611200</v>
      </c>
      <c r="U109" s="2">
        <v>1041</v>
      </c>
      <c r="V109" s="2">
        <v>579</v>
      </c>
      <c r="W109" s="2">
        <v>214</v>
      </c>
      <c r="X109" s="2">
        <v>2075</v>
      </c>
      <c r="Y109" s="2">
        <v>85</v>
      </c>
      <c r="Z109" s="2">
        <v>1423</v>
      </c>
      <c r="AA109" s="9">
        <f t="shared" si="11"/>
        <v>98682</v>
      </c>
      <c r="AB109" s="9">
        <f t="shared" si="12"/>
        <v>10246</v>
      </c>
      <c r="AC109" s="9">
        <f t="shared" si="13"/>
        <v>1174</v>
      </c>
      <c r="AD109" s="9">
        <f t="shared" si="14"/>
        <v>600</v>
      </c>
      <c r="AE109" s="44">
        <f t="shared" si="15"/>
        <v>1.7282807121271095E-4</v>
      </c>
      <c r="AF109" s="9">
        <f t="shared" si="16"/>
        <v>1282</v>
      </c>
      <c r="AG109" s="9">
        <f t="shared" si="9"/>
        <v>1508</v>
      </c>
      <c r="AH109" s="44">
        <f t="shared" si="17"/>
        <v>1.4263791082153924E-4</v>
      </c>
      <c r="AI109">
        <f>AA109/'Totals and Drop Down Lists'!W$6*Inputs!E$37</f>
        <v>89518.429658362584</v>
      </c>
      <c r="AJ109">
        <f>AB109/'Totals and Drop Down Lists'!X$6*Inputs!F$37</f>
        <v>33713.30707452738</v>
      </c>
      <c r="AK109">
        <f>AC109/'Totals and Drop Down Lists'!Y$6*Inputs!G$37</f>
        <v>7739.4045611348192</v>
      </c>
      <c r="AL109">
        <f>AD109/'Totals and Drop Down Lists'!Z$6*Inputs!H$37</f>
        <v>4810.5007619963326</v>
      </c>
      <c r="AM109">
        <f>AE109/'Totals and Drop Down Lists'!AA$6*Inputs!I$37</f>
        <v>21515.254308966098</v>
      </c>
      <c r="AN109">
        <f>AF109/'Totals and Drop Down Lists'!AB$6*Inputs!J$37</f>
        <v>25584.480605921959</v>
      </c>
      <c r="AO109">
        <f>AG109/'Totals and Drop Down Lists'!AC$6*Inputs!K$37</f>
        <v>28084.35287807016</v>
      </c>
      <c r="AP109">
        <f>AH109/'Totals and Drop Down Lists'!AD$6*Inputs!L$37</f>
        <v>33566.966580678614</v>
      </c>
      <c r="AQ109">
        <f>IF(OR($D109="51",$D109="52",$D109="61"),(AA109/'Totals and Drop Down Lists'!W$4)*Inputs!E$38,0)</f>
        <v>0</v>
      </c>
      <c r="AR109">
        <f>IF(OR($D109="51",$D109="52",$D109="61"),(AB109/'Totals and Drop Down Lists'!X$4)*Inputs!F$38,0)</f>
        <v>0</v>
      </c>
      <c r="AS109">
        <f>IF(OR($D109="51",$D109="52",$D109="61"),(AC109/'Totals and Drop Down Lists'!Y$4)*Inputs!G$38,0)</f>
        <v>0</v>
      </c>
      <c r="AT109">
        <f>IF(OR($D109="51",$D109="52",$D109="61"),(AD109/'Totals and Drop Down Lists'!Z$4)*Inputs!H$38,0)</f>
        <v>0</v>
      </c>
      <c r="AU109">
        <f>IF(OR($D109="51",$D109="52",$D109="61"),(AE109/'Totals and Drop Down Lists'!AA$4)*Inputs!I$38,0)</f>
        <v>0</v>
      </c>
      <c r="AV109">
        <f>IF(OR($D109="51",$D109="52",$D109="61"),(AF109/'Totals and Drop Down Lists'!AB$4)*Inputs!J$38,0)</f>
        <v>0</v>
      </c>
      <c r="AW109">
        <f>IF(OR($D109="51",$D109="52",$D109="61"),(AG109/'Totals and Drop Down Lists'!AC$4)*Inputs!K$38,0)</f>
        <v>0</v>
      </c>
      <c r="AX109">
        <f>IF(OR($D109="51",$D109="52",$D109="61"),(AH109/'Totals and Drop Down Lists'!AD$4)*Inputs!L$38,0)</f>
        <v>0</v>
      </c>
      <c r="AY109">
        <f>IF(OR($D109="51",$D109="52",$D109="61"),0,(AA109/'Totals and Drop Down Lists'!W$5)*Inputs!E$39)</f>
        <v>0</v>
      </c>
      <c r="AZ109">
        <f>IF(OR($D109="51",$D109="52",$D109="61"),0,(AB109/'Totals and Drop Down Lists'!X$5)*Inputs!F$39)</f>
        <v>0</v>
      </c>
      <c r="BA109">
        <f>IF(OR($D109="51",$D109="52",$D109="61"),0,(AC109/'Totals and Drop Down Lists'!Y$5)*Inputs!G$39)</f>
        <v>0</v>
      </c>
      <c r="BB109">
        <f>IF(OR($D109="51",$D109="52",$D109="61"),0,(AD109/'Totals and Drop Down Lists'!Z$5)*Inputs!H$39)</f>
        <v>0</v>
      </c>
      <c r="BC109">
        <f>IF(OR($D109="51",$D109="52",$D109="61"),0,(AE109/'Totals and Drop Down Lists'!AA$5)*Inputs!I$39)</f>
        <v>0</v>
      </c>
      <c r="BD109">
        <f>IF(OR($D109="51",$D109="52",$D109="61"),0,(AF109/'Totals and Drop Down Lists'!AB$5)*Inputs!J$39)</f>
        <v>0</v>
      </c>
      <c r="BE109">
        <f>IF(OR($D109="51",$D109="52",$D109="61"),0,(AG109/'Totals and Drop Down Lists'!AC$5)*Inputs!K$39)</f>
        <v>0</v>
      </c>
      <c r="BF109">
        <f>IF(OR($D109="51",$D109="52",$D109="61"),0,(AH109/'Totals and Drop Down Lists'!AD$5)*Inputs!L$39)</f>
        <v>0</v>
      </c>
      <c r="BG109" s="10">
        <f t="shared" si="10"/>
        <v>244532.69642965795</v>
      </c>
    </row>
    <row r="110" spans="1:59" ht="28.8">
      <c r="A110" s="1" t="s">
        <v>7334</v>
      </c>
      <c r="B110" s="1" t="s">
        <v>2925</v>
      </c>
      <c r="C110" s="1" t="s">
        <v>2625</v>
      </c>
      <c r="D110" s="1" t="s">
        <v>25</v>
      </c>
      <c r="E110" s="1" t="s">
        <v>2937</v>
      </c>
      <c r="F110" s="2">
        <v>109844</v>
      </c>
      <c r="G110" s="2">
        <v>646</v>
      </c>
      <c r="H110" s="2">
        <v>0</v>
      </c>
      <c r="I110" s="2">
        <v>9315</v>
      </c>
      <c r="J110" s="2">
        <v>41287</v>
      </c>
      <c r="K110" s="2">
        <v>9189</v>
      </c>
      <c r="L110" s="2">
        <v>319</v>
      </c>
      <c r="M110" s="2">
        <v>18</v>
      </c>
      <c r="N110" s="2">
        <v>12</v>
      </c>
      <c r="O110" s="2">
        <v>181</v>
      </c>
      <c r="P110" s="2">
        <v>75</v>
      </c>
      <c r="Q110" s="2">
        <v>0</v>
      </c>
      <c r="R110" s="2">
        <v>789</v>
      </c>
      <c r="S110" s="2">
        <v>6955600</v>
      </c>
      <c r="T110" s="2">
        <v>392548100</v>
      </c>
      <c r="U110" s="2">
        <v>664</v>
      </c>
      <c r="V110" s="2">
        <v>448</v>
      </c>
      <c r="W110" s="2">
        <v>120</v>
      </c>
      <c r="X110" s="2">
        <v>1698</v>
      </c>
      <c r="Y110" s="2">
        <v>130</v>
      </c>
      <c r="Z110" s="2">
        <v>994</v>
      </c>
      <c r="AA110" s="9">
        <f t="shared" si="11"/>
        <v>109844</v>
      </c>
      <c r="AB110" s="9">
        <f t="shared" si="12"/>
        <v>8669</v>
      </c>
      <c r="AC110" s="9">
        <f t="shared" si="13"/>
        <v>1394</v>
      </c>
      <c r="AD110" s="9">
        <f t="shared" si="14"/>
        <v>789</v>
      </c>
      <c r="AE110" s="44">
        <f t="shared" si="15"/>
        <v>1.4282984395663366E-4</v>
      </c>
      <c r="AF110" s="9">
        <f t="shared" si="16"/>
        <v>1130</v>
      </c>
      <c r="AG110" s="9">
        <f t="shared" si="9"/>
        <v>1124</v>
      </c>
      <c r="AH110" s="44">
        <f t="shared" si="17"/>
        <v>9.3083417935351545E-5</v>
      </c>
      <c r="AI110">
        <f>AA110/'Totals and Drop Down Lists'!W$6*Inputs!E$37</f>
        <v>99643.930882969333</v>
      </c>
      <c r="AJ110">
        <f>AB110/'Totals and Drop Down Lists'!X$6*Inputs!F$37</f>
        <v>28524.366487319719</v>
      </c>
      <c r="AK110">
        <f>AC110/'Totals and Drop Down Lists'!Y$6*Inputs!G$37</f>
        <v>9189.7188741243062</v>
      </c>
      <c r="AL110">
        <f>AD110/'Totals and Drop Down Lists'!Z$6*Inputs!H$37</f>
        <v>6325.8085020251783</v>
      </c>
      <c r="AM110">
        <f>AE110/'Totals and Drop Down Lists'!AA$6*Inputs!I$37</f>
        <v>17780.794485953313</v>
      </c>
      <c r="AN110">
        <f>AF110/'Totals and Drop Down Lists'!AB$6*Inputs!J$37</f>
        <v>22551.063248589558</v>
      </c>
      <c r="AO110">
        <f>AG110/'Totals and Drop Down Lists'!AC$6*Inputs!K$37</f>
        <v>20932.899625298978</v>
      </c>
      <c r="AP110">
        <f>AH110/'Totals and Drop Down Lists'!AD$6*Inputs!L$37</f>
        <v>21905.312276765773</v>
      </c>
      <c r="AQ110">
        <f>IF(OR($D110="51",$D110="52",$D110="61"),(AA110/'Totals and Drop Down Lists'!W$4)*Inputs!E$38,0)</f>
        <v>0</v>
      </c>
      <c r="AR110">
        <f>IF(OR($D110="51",$D110="52",$D110="61"),(AB110/'Totals and Drop Down Lists'!X$4)*Inputs!F$38,0)</f>
        <v>0</v>
      </c>
      <c r="AS110">
        <f>IF(OR($D110="51",$D110="52",$D110="61"),(AC110/'Totals and Drop Down Lists'!Y$4)*Inputs!G$38,0)</f>
        <v>0</v>
      </c>
      <c r="AT110">
        <f>IF(OR($D110="51",$D110="52",$D110="61"),(AD110/'Totals and Drop Down Lists'!Z$4)*Inputs!H$38,0)</f>
        <v>0</v>
      </c>
      <c r="AU110">
        <f>IF(OR($D110="51",$D110="52",$D110="61"),(AE110/'Totals and Drop Down Lists'!AA$4)*Inputs!I$38,0)</f>
        <v>0</v>
      </c>
      <c r="AV110">
        <f>IF(OR($D110="51",$D110="52",$D110="61"),(AF110/'Totals and Drop Down Lists'!AB$4)*Inputs!J$38,0)</f>
        <v>0</v>
      </c>
      <c r="AW110">
        <f>IF(OR($D110="51",$D110="52",$D110="61"),(AG110/'Totals and Drop Down Lists'!AC$4)*Inputs!K$38,0)</f>
        <v>0</v>
      </c>
      <c r="AX110">
        <f>IF(OR($D110="51",$D110="52",$D110="61"),(AH110/'Totals and Drop Down Lists'!AD$4)*Inputs!L$38,0)</f>
        <v>0</v>
      </c>
      <c r="AY110">
        <f>IF(OR($D110="51",$D110="52",$D110="61"),0,(AA110/'Totals and Drop Down Lists'!W$5)*Inputs!E$39)</f>
        <v>0</v>
      </c>
      <c r="AZ110">
        <f>IF(OR($D110="51",$D110="52",$D110="61"),0,(AB110/'Totals and Drop Down Lists'!X$5)*Inputs!F$39)</f>
        <v>0</v>
      </c>
      <c r="BA110">
        <f>IF(OR($D110="51",$D110="52",$D110="61"),0,(AC110/'Totals and Drop Down Lists'!Y$5)*Inputs!G$39)</f>
        <v>0</v>
      </c>
      <c r="BB110">
        <f>IF(OR($D110="51",$D110="52",$D110="61"),0,(AD110/'Totals and Drop Down Lists'!Z$5)*Inputs!H$39)</f>
        <v>0</v>
      </c>
      <c r="BC110">
        <f>IF(OR($D110="51",$D110="52",$D110="61"),0,(AE110/'Totals and Drop Down Lists'!AA$5)*Inputs!I$39)</f>
        <v>0</v>
      </c>
      <c r="BD110">
        <f>IF(OR($D110="51",$D110="52",$D110="61"),0,(AF110/'Totals and Drop Down Lists'!AB$5)*Inputs!J$39)</f>
        <v>0</v>
      </c>
      <c r="BE110">
        <f>IF(OR($D110="51",$D110="52",$D110="61"),0,(AG110/'Totals and Drop Down Lists'!AC$5)*Inputs!K$39)</f>
        <v>0</v>
      </c>
      <c r="BF110">
        <f>IF(OR($D110="51",$D110="52",$D110="61"),0,(AH110/'Totals and Drop Down Lists'!AD$5)*Inputs!L$39)</f>
        <v>0</v>
      </c>
      <c r="BG110" s="10">
        <f t="shared" si="10"/>
        <v>226853.89438304614</v>
      </c>
    </row>
    <row r="111" spans="1:59" ht="28.8">
      <c r="A111" s="1" t="s">
        <v>7335</v>
      </c>
      <c r="B111" s="1" t="s">
        <v>1346</v>
      </c>
      <c r="C111" s="1" t="s">
        <v>1343</v>
      </c>
      <c r="D111" s="1" t="s">
        <v>10</v>
      </c>
      <c r="E111" s="1" t="s">
        <v>1347</v>
      </c>
      <c r="F111" s="2">
        <v>75602</v>
      </c>
      <c r="G111" s="2">
        <v>7188</v>
      </c>
      <c r="H111" s="2">
        <v>1268</v>
      </c>
      <c r="I111" s="2">
        <v>17687</v>
      </c>
      <c r="J111" s="2">
        <v>31849</v>
      </c>
      <c r="K111" s="2">
        <v>18623</v>
      </c>
      <c r="L111" s="2">
        <v>91</v>
      </c>
      <c r="M111" s="2">
        <v>13</v>
      </c>
      <c r="N111" s="2">
        <v>0</v>
      </c>
      <c r="O111" s="2">
        <v>261</v>
      </c>
      <c r="P111" s="2">
        <v>190</v>
      </c>
      <c r="Q111" s="2">
        <v>56</v>
      </c>
      <c r="R111" s="2">
        <v>1363</v>
      </c>
      <c r="S111" s="2">
        <v>13836600</v>
      </c>
      <c r="T111" s="2">
        <v>622938100</v>
      </c>
      <c r="U111" s="2">
        <v>2468</v>
      </c>
      <c r="V111" s="2">
        <v>500</v>
      </c>
      <c r="W111" s="2">
        <v>145</v>
      </c>
      <c r="X111" s="2">
        <v>5330</v>
      </c>
      <c r="Y111" s="2">
        <v>375</v>
      </c>
      <c r="Z111" s="2">
        <v>3860</v>
      </c>
      <c r="AA111" s="9">
        <f t="shared" si="11"/>
        <v>75602</v>
      </c>
      <c r="AB111" s="9">
        <f t="shared" si="12"/>
        <v>9231</v>
      </c>
      <c r="AC111" s="9">
        <f t="shared" si="13"/>
        <v>1974</v>
      </c>
      <c r="AD111" s="9">
        <f t="shared" si="14"/>
        <v>1363</v>
      </c>
      <c r="AE111" s="44">
        <f t="shared" si="15"/>
        <v>7.6050009324826436E-4</v>
      </c>
      <c r="AF111" s="9">
        <f t="shared" si="16"/>
        <v>4685</v>
      </c>
      <c r="AG111" s="9">
        <f t="shared" si="9"/>
        <v>4235</v>
      </c>
      <c r="AH111" s="44">
        <f t="shared" si="17"/>
        <v>9.2142150371507872E-4</v>
      </c>
      <c r="AI111">
        <f>AA111/'Totals and Drop Down Lists'!W$6*Inputs!E$37</f>
        <v>68581.629061343789</v>
      </c>
      <c r="AJ111">
        <f>AB111/'Totals and Drop Down Lists'!X$6*Inputs!F$37</f>
        <v>30373.564084029109</v>
      </c>
      <c r="AK111">
        <f>AC111/'Totals and Drop Down Lists'!Y$6*Inputs!G$37</f>
        <v>13013.274790187506</v>
      </c>
      <c r="AL111">
        <f>AD111/'Totals and Drop Down Lists'!Z$6*Inputs!H$37</f>
        <v>10927.854231001671</v>
      </c>
      <c r="AM111">
        <f>AE111/'Totals and Drop Down Lists'!AA$6*Inputs!I$37</f>
        <v>94674.162555980904</v>
      </c>
      <c r="AN111">
        <f>AF111/'Totals and Drop Down Lists'!AB$6*Inputs!J$37</f>
        <v>93497.107362515118</v>
      </c>
      <c r="AO111">
        <f>AG111/'Totals and Drop Down Lists'!AC$6*Inputs!K$37</f>
        <v>78870.845118452999</v>
      </c>
      <c r="AP111">
        <f>AH111/'Totals and Drop Down Lists'!AD$6*Inputs!L$37</f>
        <v>216838.03866574966</v>
      </c>
      <c r="AQ111">
        <f>IF(OR($D111="51",$D111="52",$D111="61"),(AA111/'Totals and Drop Down Lists'!W$4)*Inputs!E$38,0)</f>
        <v>0</v>
      </c>
      <c r="AR111">
        <f>IF(OR($D111="51",$D111="52",$D111="61"),(AB111/'Totals and Drop Down Lists'!X$4)*Inputs!F$38,0)</f>
        <v>0</v>
      </c>
      <c r="AS111">
        <f>IF(OR($D111="51",$D111="52",$D111="61"),(AC111/'Totals and Drop Down Lists'!Y$4)*Inputs!G$38,0)</f>
        <v>0</v>
      </c>
      <c r="AT111">
        <f>IF(OR($D111="51",$D111="52",$D111="61"),(AD111/'Totals and Drop Down Lists'!Z$4)*Inputs!H$38,0)</f>
        <v>0</v>
      </c>
      <c r="AU111">
        <f>IF(OR($D111="51",$D111="52",$D111="61"),(AE111/'Totals and Drop Down Lists'!AA$4)*Inputs!I$38,0)</f>
        <v>0</v>
      </c>
      <c r="AV111">
        <f>IF(OR($D111="51",$D111="52",$D111="61"),(AF111/'Totals and Drop Down Lists'!AB$4)*Inputs!J$38,0)</f>
        <v>0</v>
      </c>
      <c r="AW111">
        <f>IF(OR($D111="51",$D111="52",$D111="61"),(AG111/'Totals and Drop Down Lists'!AC$4)*Inputs!K$38,0)</f>
        <v>0</v>
      </c>
      <c r="AX111">
        <f>IF(OR($D111="51",$D111="52",$D111="61"),(AH111/'Totals and Drop Down Lists'!AD$4)*Inputs!L$38,0)</f>
        <v>0</v>
      </c>
      <c r="AY111">
        <f>IF(OR($D111="51",$D111="52",$D111="61"),0,(AA111/'Totals and Drop Down Lists'!W$5)*Inputs!E$39)</f>
        <v>0</v>
      </c>
      <c r="AZ111">
        <f>IF(OR($D111="51",$D111="52",$D111="61"),0,(AB111/'Totals and Drop Down Lists'!X$5)*Inputs!F$39)</f>
        <v>0</v>
      </c>
      <c r="BA111">
        <f>IF(OR($D111="51",$D111="52",$D111="61"),0,(AC111/'Totals and Drop Down Lists'!Y$5)*Inputs!G$39)</f>
        <v>0</v>
      </c>
      <c r="BB111">
        <f>IF(OR($D111="51",$D111="52",$D111="61"),0,(AD111/'Totals and Drop Down Lists'!Z$5)*Inputs!H$39)</f>
        <v>0</v>
      </c>
      <c r="BC111">
        <f>IF(OR($D111="51",$D111="52",$D111="61"),0,(AE111/'Totals and Drop Down Lists'!AA$5)*Inputs!I$39)</f>
        <v>0</v>
      </c>
      <c r="BD111">
        <f>IF(OR($D111="51",$D111="52",$D111="61"),0,(AF111/'Totals and Drop Down Lists'!AB$5)*Inputs!J$39)</f>
        <v>0</v>
      </c>
      <c r="BE111">
        <f>IF(OR($D111="51",$D111="52",$D111="61"),0,(AG111/'Totals and Drop Down Lists'!AC$5)*Inputs!K$39)</f>
        <v>0</v>
      </c>
      <c r="BF111">
        <f>IF(OR($D111="51",$D111="52",$D111="61"),0,(AH111/'Totals and Drop Down Lists'!AD$5)*Inputs!L$39)</f>
        <v>0</v>
      </c>
      <c r="BG111" s="10">
        <f t="shared" si="10"/>
        <v>606776.47586926073</v>
      </c>
    </row>
    <row r="112" spans="1:59" ht="28.8">
      <c r="A112" s="1" t="s">
        <v>7335</v>
      </c>
      <c r="B112" s="1" t="s">
        <v>1346</v>
      </c>
      <c r="C112" s="1" t="s">
        <v>1348</v>
      </c>
      <c r="D112" s="1" t="s">
        <v>10</v>
      </c>
      <c r="E112" s="1" t="s">
        <v>1349</v>
      </c>
      <c r="F112" s="2">
        <v>57603</v>
      </c>
      <c r="G112" s="2">
        <v>143</v>
      </c>
      <c r="H112" s="2">
        <v>19</v>
      </c>
      <c r="I112" s="2">
        <v>8287</v>
      </c>
      <c r="J112" s="2">
        <v>19828</v>
      </c>
      <c r="K112" s="2">
        <v>7636</v>
      </c>
      <c r="L112" s="2">
        <v>291</v>
      </c>
      <c r="M112" s="2">
        <v>94</v>
      </c>
      <c r="N112" s="2">
        <v>0</v>
      </c>
      <c r="O112" s="2">
        <v>366</v>
      </c>
      <c r="P112" s="2">
        <v>123</v>
      </c>
      <c r="Q112" s="2">
        <v>73</v>
      </c>
      <c r="R112" s="2">
        <v>780</v>
      </c>
      <c r="S112" s="2">
        <v>6513300</v>
      </c>
      <c r="T112" s="2">
        <v>403654900</v>
      </c>
      <c r="U112" s="2">
        <v>688</v>
      </c>
      <c r="V112" s="2">
        <v>219</v>
      </c>
      <c r="W112" s="2">
        <v>75</v>
      </c>
      <c r="X112" s="2">
        <v>1000</v>
      </c>
      <c r="Y112" s="2">
        <v>114</v>
      </c>
      <c r="Z112" s="2">
        <v>524</v>
      </c>
      <c r="AA112" s="9">
        <f t="shared" si="11"/>
        <v>57603</v>
      </c>
      <c r="AB112" s="9">
        <f t="shared" si="12"/>
        <v>8125</v>
      </c>
      <c r="AC112" s="9">
        <f t="shared" si="13"/>
        <v>1727</v>
      </c>
      <c r="AD112" s="9">
        <f t="shared" si="14"/>
        <v>780</v>
      </c>
      <c r="AE112" s="44">
        <f t="shared" si="15"/>
        <v>2.0537553848928958E-4</v>
      </c>
      <c r="AF112" s="9">
        <f t="shared" si="16"/>
        <v>706</v>
      </c>
      <c r="AG112" s="9">
        <f t="shared" si="9"/>
        <v>638</v>
      </c>
      <c r="AH112" s="44">
        <f t="shared" si="17"/>
        <v>9.1423695982376408E-5</v>
      </c>
      <c r="AI112">
        <f>AA112/'Totals and Drop Down Lists'!W$6*Inputs!E$37</f>
        <v>52254.008873053448</v>
      </c>
      <c r="AJ112">
        <f>AB112/'Totals and Drop Down Lists'!X$6*Inputs!F$37</f>
        <v>26734.395859899956</v>
      </c>
      <c r="AK112">
        <f>AC112/'Totals and Drop Down Lists'!Y$6*Inputs!G$37</f>
        <v>11384.967356967491</v>
      </c>
      <c r="AL112">
        <f>AD112/'Totals and Drop Down Lists'!Z$6*Inputs!H$37</f>
        <v>6253.6509905952335</v>
      </c>
      <c r="AM112">
        <f>AE112/'Totals and Drop Down Lists'!AA$6*Inputs!I$37</f>
        <v>25567.067366038733</v>
      </c>
      <c r="AN112">
        <f>AF112/'Totals and Drop Down Lists'!AB$6*Inputs!J$37</f>
        <v>14089.425357083388</v>
      </c>
      <c r="AO112">
        <f>AG112/'Totals and Drop Down Lists'!AC$6*Inputs!K$37</f>
        <v>11881.841602260454</v>
      </c>
      <c r="AP112">
        <f>AH112/'Totals and Drop Down Lists'!AD$6*Inputs!L$37</f>
        <v>21514.730060524271</v>
      </c>
      <c r="AQ112">
        <f>IF(OR($D112="51",$D112="52",$D112="61"),(AA112/'Totals and Drop Down Lists'!W$4)*Inputs!E$38,0)</f>
        <v>0</v>
      </c>
      <c r="AR112">
        <f>IF(OR($D112="51",$D112="52",$D112="61"),(AB112/'Totals and Drop Down Lists'!X$4)*Inputs!F$38,0)</f>
        <v>0</v>
      </c>
      <c r="AS112">
        <f>IF(OR($D112="51",$D112="52",$D112="61"),(AC112/'Totals and Drop Down Lists'!Y$4)*Inputs!G$38,0)</f>
        <v>0</v>
      </c>
      <c r="AT112">
        <f>IF(OR($D112="51",$D112="52",$D112="61"),(AD112/'Totals and Drop Down Lists'!Z$4)*Inputs!H$38,0)</f>
        <v>0</v>
      </c>
      <c r="AU112">
        <f>IF(OR($D112="51",$D112="52",$D112="61"),(AE112/'Totals and Drop Down Lists'!AA$4)*Inputs!I$38,0)</f>
        <v>0</v>
      </c>
      <c r="AV112">
        <f>IF(OR($D112="51",$D112="52",$D112="61"),(AF112/'Totals and Drop Down Lists'!AB$4)*Inputs!J$38,0)</f>
        <v>0</v>
      </c>
      <c r="AW112">
        <f>IF(OR($D112="51",$D112="52",$D112="61"),(AG112/'Totals and Drop Down Lists'!AC$4)*Inputs!K$38,0)</f>
        <v>0</v>
      </c>
      <c r="AX112">
        <f>IF(OR($D112="51",$D112="52",$D112="61"),(AH112/'Totals and Drop Down Lists'!AD$4)*Inputs!L$38,0)</f>
        <v>0</v>
      </c>
      <c r="AY112">
        <f>IF(OR($D112="51",$D112="52",$D112="61"),0,(AA112/'Totals and Drop Down Lists'!W$5)*Inputs!E$39)</f>
        <v>0</v>
      </c>
      <c r="AZ112">
        <f>IF(OR($D112="51",$D112="52",$D112="61"),0,(AB112/'Totals and Drop Down Lists'!X$5)*Inputs!F$39)</f>
        <v>0</v>
      </c>
      <c r="BA112">
        <f>IF(OR($D112="51",$D112="52",$D112="61"),0,(AC112/'Totals and Drop Down Lists'!Y$5)*Inputs!G$39)</f>
        <v>0</v>
      </c>
      <c r="BB112">
        <f>IF(OR($D112="51",$D112="52",$D112="61"),0,(AD112/'Totals and Drop Down Lists'!Z$5)*Inputs!H$39)</f>
        <v>0</v>
      </c>
      <c r="BC112">
        <f>IF(OR($D112="51",$D112="52",$D112="61"),0,(AE112/'Totals and Drop Down Lists'!AA$5)*Inputs!I$39)</f>
        <v>0</v>
      </c>
      <c r="BD112">
        <f>IF(OR($D112="51",$D112="52",$D112="61"),0,(AF112/'Totals and Drop Down Lists'!AB$5)*Inputs!J$39)</f>
        <v>0</v>
      </c>
      <c r="BE112">
        <f>IF(OR($D112="51",$D112="52",$D112="61"),0,(AG112/'Totals and Drop Down Lists'!AC$5)*Inputs!K$39)</f>
        <v>0</v>
      </c>
      <c r="BF112">
        <f>IF(OR($D112="51",$D112="52",$D112="61"),0,(AH112/'Totals and Drop Down Lists'!AD$5)*Inputs!L$39)</f>
        <v>0</v>
      </c>
      <c r="BG112" s="10">
        <f t="shared" si="10"/>
        <v>169680.08746642299</v>
      </c>
    </row>
    <row r="113" spans="1:59" ht="28.8">
      <c r="A113" s="1" t="s">
        <v>7335</v>
      </c>
      <c r="B113" s="1" t="s">
        <v>1346</v>
      </c>
      <c r="C113" s="1" t="s">
        <v>1350</v>
      </c>
      <c r="D113" s="1" t="s">
        <v>10</v>
      </c>
      <c r="E113" s="1" t="s">
        <v>1351</v>
      </c>
      <c r="F113" s="2">
        <v>72070</v>
      </c>
      <c r="G113" s="2">
        <v>377</v>
      </c>
      <c r="H113" s="2">
        <v>58</v>
      </c>
      <c r="I113" s="2">
        <v>16901</v>
      </c>
      <c r="J113" s="2">
        <v>23613</v>
      </c>
      <c r="K113" s="2">
        <v>11282</v>
      </c>
      <c r="L113" s="2">
        <v>357</v>
      </c>
      <c r="M113" s="2">
        <v>175</v>
      </c>
      <c r="N113" s="2">
        <v>0</v>
      </c>
      <c r="O113" s="2">
        <v>1166</v>
      </c>
      <c r="P113" s="2">
        <v>535</v>
      </c>
      <c r="Q113" s="2">
        <v>151</v>
      </c>
      <c r="R113" s="2">
        <v>394</v>
      </c>
      <c r="S113" s="2">
        <v>8020500</v>
      </c>
      <c r="T113" s="2">
        <v>370635600</v>
      </c>
      <c r="U113" s="2">
        <v>1439</v>
      </c>
      <c r="V113" s="2">
        <v>300</v>
      </c>
      <c r="W113" s="2">
        <v>85</v>
      </c>
      <c r="X113" s="2">
        <v>2270</v>
      </c>
      <c r="Y113" s="2">
        <v>480</v>
      </c>
      <c r="Z113" s="2">
        <v>1295</v>
      </c>
      <c r="AA113" s="9">
        <f t="shared" si="11"/>
        <v>72070</v>
      </c>
      <c r="AB113" s="9">
        <f t="shared" si="12"/>
        <v>16466</v>
      </c>
      <c r="AC113" s="9">
        <f t="shared" si="13"/>
        <v>2778</v>
      </c>
      <c r="AD113" s="9">
        <f t="shared" si="14"/>
        <v>394</v>
      </c>
      <c r="AE113" s="44">
        <f t="shared" si="15"/>
        <v>3.7645824181436555E-4</v>
      </c>
      <c r="AF113" s="9">
        <f t="shared" si="16"/>
        <v>1885</v>
      </c>
      <c r="AG113" s="9">
        <f t="shared" si="9"/>
        <v>1775</v>
      </c>
      <c r="AH113" s="44">
        <f t="shared" si="17"/>
        <v>3.1556176171512621E-4</v>
      </c>
      <c r="AI113">
        <f>AA113/'Totals and Drop Down Lists'!W$6*Inputs!E$37</f>
        <v>65377.609143290487</v>
      </c>
      <c r="AJ113">
        <f>AB113/'Totals and Drop Down Lists'!X$6*Inputs!F$37</f>
        <v>54179.515351275411</v>
      </c>
      <c r="AK113">
        <f>AC113/'Totals and Drop Down Lists'!Y$6*Inputs!G$37</f>
        <v>18313.514370385459</v>
      </c>
      <c r="AL113">
        <f>AD113/'Totals and Drop Down Lists'!Z$6*Inputs!H$37</f>
        <v>3158.8955003775923</v>
      </c>
      <c r="AM113">
        <f>AE113/'Totals and Drop Down Lists'!AA$6*Inputs!I$37</f>
        <v>46865.041960536735</v>
      </c>
      <c r="AN113">
        <f>AF113/'Totals and Drop Down Lists'!AB$6*Inputs!J$37</f>
        <v>37618.366569549842</v>
      </c>
      <c r="AO113">
        <f>AG113/'Totals and Drop Down Lists'!AC$6*Inputs!K$37</f>
        <v>33056.847717887627</v>
      </c>
      <c r="AP113">
        <f>AH113/'Totals and Drop Down Lists'!AD$6*Inputs!L$37</f>
        <v>74261.120683998262</v>
      </c>
      <c r="AQ113">
        <f>IF(OR($D113="51",$D113="52",$D113="61"),(AA113/'Totals and Drop Down Lists'!W$4)*Inputs!E$38,0)</f>
        <v>0</v>
      </c>
      <c r="AR113">
        <f>IF(OR($D113="51",$D113="52",$D113="61"),(AB113/'Totals and Drop Down Lists'!X$4)*Inputs!F$38,0)</f>
        <v>0</v>
      </c>
      <c r="AS113">
        <f>IF(OR($D113="51",$D113="52",$D113="61"),(AC113/'Totals and Drop Down Lists'!Y$4)*Inputs!G$38,0)</f>
        <v>0</v>
      </c>
      <c r="AT113">
        <f>IF(OR($D113="51",$D113="52",$D113="61"),(AD113/'Totals and Drop Down Lists'!Z$4)*Inputs!H$38,0)</f>
        <v>0</v>
      </c>
      <c r="AU113">
        <f>IF(OR($D113="51",$D113="52",$D113="61"),(AE113/'Totals and Drop Down Lists'!AA$4)*Inputs!I$38,0)</f>
        <v>0</v>
      </c>
      <c r="AV113">
        <f>IF(OR($D113="51",$D113="52",$D113="61"),(AF113/'Totals and Drop Down Lists'!AB$4)*Inputs!J$38,0)</f>
        <v>0</v>
      </c>
      <c r="AW113">
        <f>IF(OR($D113="51",$D113="52",$D113="61"),(AG113/'Totals and Drop Down Lists'!AC$4)*Inputs!K$38,0)</f>
        <v>0</v>
      </c>
      <c r="AX113">
        <f>IF(OR($D113="51",$D113="52",$D113="61"),(AH113/'Totals and Drop Down Lists'!AD$4)*Inputs!L$38,0)</f>
        <v>0</v>
      </c>
      <c r="AY113">
        <f>IF(OR($D113="51",$D113="52",$D113="61"),0,(AA113/'Totals and Drop Down Lists'!W$5)*Inputs!E$39)</f>
        <v>0</v>
      </c>
      <c r="AZ113">
        <f>IF(OR($D113="51",$D113="52",$D113="61"),0,(AB113/'Totals and Drop Down Lists'!X$5)*Inputs!F$39)</f>
        <v>0</v>
      </c>
      <c r="BA113">
        <f>IF(OR($D113="51",$D113="52",$D113="61"),0,(AC113/'Totals and Drop Down Lists'!Y$5)*Inputs!G$39)</f>
        <v>0</v>
      </c>
      <c r="BB113">
        <f>IF(OR($D113="51",$D113="52",$D113="61"),0,(AD113/'Totals and Drop Down Lists'!Z$5)*Inputs!H$39)</f>
        <v>0</v>
      </c>
      <c r="BC113">
        <f>IF(OR($D113="51",$D113="52",$D113="61"),0,(AE113/'Totals and Drop Down Lists'!AA$5)*Inputs!I$39)</f>
        <v>0</v>
      </c>
      <c r="BD113">
        <f>IF(OR($D113="51",$D113="52",$D113="61"),0,(AF113/'Totals and Drop Down Lists'!AB$5)*Inputs!J$39)</f>
        <v>0</v>
      </c>
      <c r="BE113">
        <f>IF(OR($D113="51",$D113="52",$D113="61"),0,(AG113/'Totals and Drop Down Lists'!AC$5)*Inputs!K$39)</f>
        <v>0</v>
      </c>
      <c r="BF113">
        <f>IF(OR($D113="51",$D113="52",$D113="61"),0,(AH113/'Totals and Drop Down Lists'!AD$5)*Inputs!L$39)</f>
        <v>0</v>
      </c>
      <c r="BG113" s="10">
        <f t="shared" si="10"/>
        <v>332830.91129730141</v>
      </c>
    </row>
    <row r="114" spans="1:59" ht="28.8">
      <c r="A114" s="1" t="s">
        <v>7335</v>
      </c>
      <c r="B114" s="1" t="s">
        <v>1346</v>
      </c>
      <c r="C114" s="1" t="s">
        <v>1352</v>
      </c>
      <c r="D114" s="1" t="s">
        <v>58</v>
      </c>
      <c r="E114" s="1" t="s">
        <v>1353</v>
      </c>
      <c r="F114" s="2">
        <v>163283</v>
      </c>
      <c r="G114" s="2">
        <v>1095</v>
      </c>
      <c r="H114" s="2">
        <v>91</v>
      </c>
      <c r="I114" s="2">
        <v>17561</v>
      </c>
      <c r="J114" s="2">
        <v>60576</v>
      </c>
      <c r="K114" s="2">
        <v>17474</v>
      </c>
      <c r="L114" s="2">
        <v>372</v>
      </c>
      <c r="M114" s="2">
        <v>149</v>
      </c>
      <c r="N114" s="2">
        <v>2</v>
      </c>
      <c r="O114" s="2">
        <v>423</v>
      </c>
      <c r="P114" s="2">
        <v>135</v>
      </c>
      <c r="Q114" s="2">
        <v>86</v>
      </c>
      <c r="R114" s="2">
        <v>2116</v>
      </c>
      <c r="S114" s="2">
        <v>12761400</v>
      </c>
      <c r="T114" s="2">
        <v>784234200</v>
      </c>
      <c r="U114" s="2">
        <v>1304</v>
      </c>
      <c r="V114" s="2">
        <v>671</v>
      </c>
      <c r="W114" s="2">
        <v>284</v>
      </c>
      <c r="X114" s="2">
        <v>2956</v>
      </c>
      <c r="Y114" s="2">
        <v>245</v>
      </c>
      <c r="Z114" s="2">
        <v>1766</v>
      </c>
      <c r="AA114" s="9">
        <f t="shared" si="11"/>
        <v>163283</v>
      </c>
      <c r="AB114" s="9">
        <f t="shared" si="12"/>
        <v>16375</v>
      </c>
      <c r="AC114" s="9">
        <f t="shared" si="13"/>
        <v>3283</v>
      </c>
      <c r="AD114" s="9">
        <f t="shared" si="14"/>
        <v>2116</v>
      </c>
      <c r="AE114" s="44">
        <f t="shared" si="15"/>
        <v>3.5203014653313147E-4</v>
      </c>
      <c r="AF114" s="9">
        <f t="shared" si="16"/>
        <v>2001</v>
      </c>
      <c r="AG114" s="9">
        <f t="shared" si="9"/>
        <v>2011</v>
      </c>
      <c r="AH114" s="44">
        <f t="shared" si="17"/>
        <v>2.1585141301355083E-4</v>
      </c>
      <c r="AI114">
        <f>AA114/'Totals and Drop Down Lists'!W$6*Inputs!E$37</f>
        <v>148120.60710065076</v>
      </c>
      <c r="AJ114">
        <f>AB114/'Totals and Drop Down Lists'!X$6*Inputs!F$37</f>
        <v>53880.090117644526</v>
      </c>
      <c r="AK114">
        <f>AC114/'Totals and Drop Down Lists'!Y$6*Inputs!G$37</f>
        <v>21642.644952474966</v>
      </c>
      <c r="AL114">
        <f>AD114/'Totals and Drop Down Lists'!Z$6*Inputs!H$37</f>
        <v>16965.032687307066</v>
      </c>
      <c r="AM114">
        <f>AE114/'Totals and Drop Down Lists'!AA$6*Inputs!I$37</f>
        <v>43824.00424848275</v>
      </c>
      <c r="AN114">
        <f>AF114/'Totals and Drop Down Lists'!AB$6*Inputs!J$37</f>
        <v>39933.342973829829</v>
      </c>
      <c r="AO114">
        <f>AG114/'Totals and Drop Down Lists'!AC$6*Inputs!K$37</f>
        <v>37452.01169615324</v>
      </c>
      <c r="AP114">
        <f>AH114/'Totals and Drop Down Lists'!AD$6*Inputs!L$37</f>
        <v>50796.29339273808</v>
      </c>
      <c r="AQ114">
        <f>IF(OR($D114="51",$D114="52",$D114="61"),(AA114/'Totals and Drop Down Lists'!W$4)*Inputs!E$38,0)</f>
        <v>0</v>
      </c>
      <c r="AR114">
        <f>IF(OR($D114="51",$D114="52",$D114="61"),(AB114/'Totals and Drop Down Lists'!X$4)*Inputs!F$38,0)</f>
        <v>0</v>
      </c>
      <c r="AS114">
        <f>IF(OR($D114="51",$D114="52",$D114="61"),(AC114/'Totals and Drop Down Lists'!Y$4)*Inputs!G$38,0)</f>
        <v>0</v>
      </c>
      <c r="AT114">
        <f>IF(OR($D114="51",$D114="52",$D114="61"),(AD114/'Totals and Drop Down Lists'!Z$4)*Inputs!H$38,0)</f>
        <v>0</v>
      </c>
      <c r="AU114">
        <f>IF(OR($D114="51",$D114="52",$D114="61"),(AE114/'Totals and Drop Down Lists'!AA$4)*Inputs!I$38,0)</f>
        <v>0</v>
      </c>
      <c r="AV114">
        <f>IF(OR($D114="51",$D114="52",$D114="61"),(AF114/'Totals and Drop Down Lists'!AB$4)*Inputs!J$38,0)</f>
        <v>0</v>
      </c>
      <c r="AW114">
        <f>IF(OR($D114="51",$D114="52",$D114="61"),(AG114/'Totals and Drop Down Lists'!AC$4)*Inputs!K$38,0)</f>
        <v>0</v>
      </c>
      <c r="AX114">
        <f>IF(OR($D114="51",$D114="52",$D114="61"),(AH114/'Totals and Drop Down Lists'!AD$4)*Inputs!L$38,0)</f>
        <v>0</v>
      </c>
      <c r="AY114">
        <f>IF(OR($D114="51",$D114="52",$D114="61"),0,(AA114/'Totals and Drop Down Lists'!W$5)*Inputs!E$39)</f>
        <v>0</v>
      </c>
      <c r="AZ114">
        <f>IF(OR($D114="51",$D114="52",$D114="61"),0,(AB114/'Totals and Drop Down Lists'!X$5)*Inputs!F$39)</f>
        <v>0</v>
      </c>
      <c r="BA114">
        <f>IF(OR($D114="51",$D114="52",$D114="61"),0,(AC114/'Totals and Drop Down Lists'!Y$5)*Inputs!G$39)</f>
        <v>0</v>
      </c>
      <c r="BB114">
        <f>IF(OR($D114="51",$D114="52",$D114="61"),0,(AD114/'Totals and Drop Down Lists'!Z$5)*Inputs!H$39)</f>
        <v>0</v>
      </c>
      <c r="BC114">
        <f>IF(OR($D114="51",$D114="52",$D114="61"),0,(AE114/'Totals and Drop Down Lists'!AA$5)*Inputs!I$39)</f>
        <v>0</v>
      </c>
      <c r="BD114">
        <f>IF(OR($D114="51",$D114="52",$D114="61"),0,(AF114/'Totals and Drop Down Lists'!AB$5)*Inputs!J$39)</f>
        <v>0</v>
      </c>
      <c r="BE114">
        <f>IF(OR($D114="51",$D114="52",$D114="61"),0,(AG114/'Totals and Drop Down Lists'!AC$5)*Inputs!K$39)</f>
        <v>0</v>
      </c>
      <c r="BF114">
        <f>IF(OR($D114="51",$D114="52",$D114="61"),0,(AH114/'Totals and Drop Down Lists'!AD$5)*Inputs!L$39)</f>
        <v>0</v>
      </c>
      <c r="BG114" s="10">
        <f t="shared" si="10"/>
        <v>412614.02716928127</v>
      </c>
    </row>
    <row r="115" spans="1:59" ht="28.8">
      <c r="A115" s="1" t="s">
        <v>7335</v>
      </c>
      <c r="B115" s="1" t="s">
        <v>1346</v>
      </c>
      <c r="C115" s="1" t="s">
        <v>612</v>
      </c>
      <c r="D115" s="1" t="s">
        <v>25</v>
      </c>
      <c r="E115" s="1" t="s">
        <v>1354</v>
      </c>
      <c r="F115" s="2">
        <v>27531</v>
      </c>
      <c r="G115" s="2">
        <v>105</v>
      </c>
      <c r="H115" s="2">
        <v>17</v>
      </c>
      <c r="I115" s="2">
        <v>5101</v>
      </c>
      <c r="J115" s="2">
        <v>11019</v>
      </c>
      <c r="K115" s="2">
        <v>2954</v>
      </c>
      <c r="L115" s="2">
        <v>59</v>
      </c>
      <c r="M115" s="2">
        <v>46</v>
      </c>
      <c r="N115" s="2">
        <v>0</v>
      </c>
      <c r="O115" s="2">
        <v>108</v>
      </c>
      <c r="P115" s="2">
        <v>20</v>
      </c>
      <c r="Q115" s="2">
        <v>0</v>
      </c>
      <c r="R115" s="2">
        <v>1738</v>
      </c>
      <c r="S115" s="2">
        <v>1471400</v>
      </c>
      <c r="T115" s="2">
        <v>83665800</v>
      </c>
      <c r="U115" s="2">
        <v>413</v>
      </c>
      <c r="V115" s="2">
        <v>158</v>
      </c>
      <c r="W115" s="2">
        <v>80</v>
      </c>
      <c r="X115" s="2">
        <v>513</v>
      </c>
      <c r="Y115" s="2">
        <v>100</v>
      </c>
      <c r="Z115" s="2">
        <v>279</v>
      </c>
      <c r="AA115" s="9">
        <f t="shared" si="11"/>
        <v>27531</v>
      </c>
      <c r="AB115" s="9">
        <f t="shared" si="12"/>
        <v>4979</v>
      </c>
      <c r="AC115" s="9">
        <f t="shared" si="13"/>
        <v>1971</v>
      </c>
      <c r="AD115" s="9">
        <f t="shared" si="14"/>
        <v>1738</v>
      </c>
      <c r="AE115" s="44">
        <f t="shared" si="15"/>
        <v>5.5306297422101632E-5</v>
      </c>
      <c r="AF115" s="9">
        <f t="shared" si="16"/>
        <v>275</v>
      </c>
      <c r="AG115" s="9">
        <f t="shared" si="9"/>
        <v>379</v>
      </c>
      <c r="AH115" s="44">
        <f t="shared" si="17"/>
        <v>3.7805814945067437E-5</v>
      </c>
      <c r="AI115">
        <f>AA115/'Totals and Drop Down Lists'!W$6*Inputs!E$37</f>
        <v>24974.482549242824</v>
      </c>
      <c r="AJ115">
        <f>AB115/'Totals and Drop Down Lists'!X$6*Inputs!F$37</f>
        <v>16382.837782946694</v>
      </c>
      <c r="AK115">
        <f>AC115/'Totals and Drop Down Lists'!Y$6*Inputs!G$37</f>
        <v>12993.497776828559</v>
      </c>
      <c r="AL115">
        <f>AD115/'Totals and Drop Down Lists'!Z$6*Inputs!H$37</f>
        <v>13934.417207249378</v>
      </c>
      <c r="AM115">
        <f>AE115/'Totals and Drop Down Lists'!AA$6*Inputs!I$37</f>
        <v>6885.0450368060183</v>
      </c>
      <c r="AN115">
        <f>AF115/'Totals and Drop Down Lists'!AB$6*Inputs!J$37</f>
        <v>5488.0906135948035</v>
      </c>
      <c r="AO115">
        <f>AG115/'Totals and Drop Down Lists'!AC$6*Inputs!K$37</f>
        <v>7058.3353718757244</v>
      </c>
      <c r="AP115">
        <f>AH115/'Totals and Drop Down Lists'!AD$6*Inputs!L$37</f>
        <v>8896.8389925742486</v>
      </c>
      <c r="AQ115">
        <f>IF(OR($D115="51",$D115="52",$D115="61"),(AA115/'Totals and Drop Down Lists'!W$4)*Inputs!E$38,0)</f>
        <v>0</v>
      </c>
      <c r="AR115">
        <f>IF(OR($D115="51",$D115="52",$D115="61"),(AB115/'Totals and Drop Down Lists'!X$4)*Inputs!F$38,0)</f>
        <v>0</v>
      </c>
      <c r="AS115">
        <f>IF(OR($D115="51",$D115="52",$D115="61"),(AC115/'Totals and Drop Down Lists'!Y$4)*Inputs!G$38,0)</f>
        <v>0</v>
      </c>
      <c r="AT115">
        <f>IF(OR($D115="51",$D115="52",$D115="61"),(AD115/'Totals and Drop Down Lists'!Z$4)*Inputs!H$38,0)</f>
        <v>0</v>
      </c>
      <c r="AU115">
        <f>IF(OR($D115="51",$D115="52",$D115="61"),(AE115/'Totals and Drop Down Lists'!AA$4)*Inputs!I$38,0)</f>
        <v>0</v>
      </c>
      <c r="AV115">
        <f>IF(OR($D115="51",$D115="52",$D115="61"),(AF115/'Totals and Drop Down Lists'!AB$4)*Inputs!J$38,0)</f>
        <v>0</v>
      </c>
      <c r="AW115">
        <f>IF(OR($D115="51",$D115="52",$D115="61"),(AG115/'Totals and Drop Down Lists'!AC$4)*Inputs!K$38,0)</f>
        <v>0</v>
      </c>
      <c r="AX115">
        <f>IF(OR($D115="51",$D115="52",$D115="61"),(AH115/'Totals and Drop Down Lists'!AD$4)*Inputs!L$38,0)</f>
        <v>0</v>
      </c>
      <c r="AY115">
        <f>IF(OR($D115="51",$D115="52",$D115="61"),0,(AA115/'Totals and Drop Down Lists'!W$5)*Inputs!E$39)</f>
        <v>0</v>
      </c>
      <c r="AZ115">
        <f>IF(OR($D115="51",$D115="52",$D115="61"),0,(AB115/'Totals and Drop Down Lists'!X$5)*Inputs!F$39)</f>
        <v>0</v>
      </c>
      <c r="BA115">
        <f>IF(OR($D115="51",$D115="52",$D115="61"),0,(AC115/'Totals and Drop Down Lists'!Y$5)*Inputs!G$39)</f>
        <v>0</v>
      </c>
      <c r="BB115">
        <f>IF(OR($D115="51",$D115="52",$D115="61"),0,(AD115/'Totals and Drop Down Lists'!Z$5)*Inputs!H$39)</f>
        <v>0</v>
      </c>
      <c r="BC115">
        <f>IF(OR($D115="51",$D115="52",$D115="61"),0,(AE115/'Totals and Drop Down Lists'!AA$5)*Inputs!I$39)</f>
        <v>0</v>
      </c>
      <c r="BD115">
        <f>IF(OR($D115="51",$D115="52",$D115="61"),0,(AF115/'Totals and Drop Down Lists'!AB$5)*Inputs!J$39)</f>
        <v>0</v>
      </c>
      <c r="BE115">
        <f>IF(OR($D115="51",$D115="52",$D115="61"),0,(AG115/'Totals and Drop Down Lists'!AC$5)*Inputs!K$39)</f>
        <v>0</v>
      </c>
      <c r="BF115">
        <f>IF(OR($D115="51",$D115="52",$D115="61"),0,(AH115/'Totals and Drop Down Lists'!AD$5)*Inputs!L$39)</f>
        <v>0</v>
      </c>
      <c r="BG115" s="10">
        <f t="shared" si="10"/>
        <v>96613.54533111825</v>
      </c>
    </row>
    <row r="116" spans="1:59" ht="28.8">
      <c r="A116" s="1" t="s">
        <v>7335</v>
      </c>
      <c r="B116" s="1" t="s">
        <v>1346</v>
      </c>
      <c r="C116" s="1" t="s">
        <v>527</v>
      </c>
      <c r="D116" s="1" t="s">
        <v>25</v>
      </c>
      <c r="E116" s="1" t="s">
        <v>1355</v>
      </c>
      <c r="F116" s="2">
        <v>15671</v>
      </c>
      <c r="G116" s="2">
        <v>79</v>
      </c>
      <c r="H116" s="2">
        <v>0</v>
      </c>
      <c r="I116" s="2">
        <v>3518</v>
      </c>
      <c r="J116" s="2">
        <v>6048</v>
      </c>
      <c r="K116" s="2">
        <v>1420</v>
      </c>
      <c r="L116" s="2">
        <v>85</v>
      </c>
      <c r="M116" s="2">
        <v>21</v>
      </c>
      <c r="N116" s="2">
        <v>0</v>
      </c>
      <c r="O116" s="2">
        <v>36</v>
      </c>
      <c r="P116" s="2">
        <v>0</v>
      </c>
      <c r="Q116" s="2">
        <v>0</v>
      </c>
      <c r="R116" s="2">
        <v>598</v>
      </c>
      <c r="S116" s="2">
        <v>432600</v>
      </c>
      <c r="T116" s="2">
        <v>31002500</v>
      </c>
      <c r="U116" s="2">
        <v>138</v>
      </c>
      <c r="V116" s="2">
        <v>130</v>
      </c>
      <c r="W116" s="2">
        <v>40</v>
      </c>
      <c r="X116" s="2">
        <v>369</v>
      </c>
      <c r="Y116" s="2">
        <v>50</v>
      </c>
      <c r="Z116" s="2">
        <v>179</v>
      </c>
      <c r="AA116" s="9">
        <f t="shared" si="11"/>
        <v>15671</v>
      </c>
      <c r="AB116" s="9">
        <f t="shared" si="12"/>
        <v>3439</v>
      </c>
      <c r="AC116" s="9">
        <f t="shared" si="13"/>
        <v>740</v>
      </c>
      <c r="AD116" s="9">
        <f t="shared" si="14"/>
        <v>598</v>
      </c>
      <c r="AE116" s="44">
        <f t="shared" si="15"/>
        <v>2.3284166288068231E-5</v>
      </c>
      <c r="AF116" s="9">
        <f t="shared" si="16"/>
        <v>199</v>
      </c>
      <c r="AG116" s="9">
        <f t="shared" si="9"/>
        <v>229</v>
      </c>
      <c r="AH116" s="44">
        <f t="shared" si="17"/>
        <v>2.0006132027252454E-5</v>
      </c>
      <c r="AI116">
        <f>AA116/'Totals and Drop Down Lists'!W$6*Inputs!E$37</f>
        <v>14215.797320445472</v>
      </c>
      <c r="AJ116">
        <f>AB116/'Totals and Drop Down Lists'!X$6*Inputs!F$37</f>
        <v>11315.641521501038</v>
      </c>
      <c r="AK116">
        <f>AC116/'Totals and Drop Down Lists'!Y$6*Inputs!G$37</f>
        <v>4878.3299618737356</v>
      </c>
      <c r="AL116">
        <f>AD116/'Totals and Drop Down Lists'!Z$6*Inputs!H$37</f>
        <v>4794.4657594563459</v>
      </c>
      <c r="AM116">
        <f>AE116/'Totals and Drop Down Lists'!AA$6*Inputs!I$37</f>
        <v>2898.6307348386285</v>
      </c>
      <c r="AN116">
        <f>AF116/'Totals and Drop Down Lists'!AB$6*Inputs!J$37</f>
        <v>3971.3819349286036</v>
      </c>
      <c r="AO116">
        <f>AG116/'Totals and Drop Down Lists'!AC$6*Inputs!K$37</f>
        <v>4264.7989450119812</v>
      </c>
      <c r="AP116">
        <f>AH116/'Totals and Drop Down Lists'!AD$6*Inputs!L$37</f>
        <v>4708.0412304105312</v>
      </c>
      <c r="AQ116">
        <f>IF(OR($D116="51",$D116="52",$D116="61"),(AA116/'Totals and Drop Down Lists'!W$4)*Inputs!E$38,0)</f>
        <v>0</v>
      </c>
      <c r="AR116">
        <f>IF(OR($D116="51",$D116="52",$D116="61"),(AB116/'Totals and Drop Down Lists'!X$4)*Inputs!F$38,0)</f>
        <v>0</v>
      </c>
      <c r="AS116">
        <f>IF(OR($D116="51",$D116="52",$D116="61"),(AC116/'Totals and Drop Down Lists'!Y$4)*Inputs!G$38,0)</f>
        <v>0</v>
      </c>
      <c r="AT116">
        <f>IF(OR($D116="51",$D116="52",$D116="61"),(AD116/'Totals and Drop Down Lists'!Z$4)*Inputs!H$38,0)</f>
        <v>0</v>
      </c>
      <c r="AU116">
        <f>IF(OR($D116="51",$D116="52",$D116="61"),(AE116/'Totals and Drop Down Lists'!AA$4)*Inputs!I$38,0)</f>
        <v>0</v>
      </c>
      <c r="AV116">
        <f>IF(OR($D116="51",$D116="52",$D116="61"),(AF116/'Totals and Drop Down Lists'!AB$4)*Inputs!J$38,0)</f>
        <v>0</v>
      </c>
      <c r="AW116">
        <f>IF(OR($D116="51",$D116="52",$D116="61"),(AG116/'Totals and Drop Down Lists'!AC$4)*Inputs!K$38,0)</f>
        <v>0</v>
      </c>
      <c r="AX116">
        <f>IF(OR($D116="51",$D116="52",$D116="61"),(AH116/'Totals and Drop Down Lists'!AD$4)*Inputs!L$38,0)</f>
        <v>0</v>
      </c>
      <c r="AY116">
        <f>IF(OR($D116="51",$D116="52",$D116="61"),0,(AA116/'Totals and Drop Down Lists'!W$5)*Inputs!E$39)</f>
        <v>0</v>
      </c>
      <c r="AZ116">
        <f>IF(OR($D116="51",$D116="52",$D116="61"),0,(AB116/'Totals and Drop Down Lists'!X$5)*Inputs!F$39)</f>
        <v>0</v>
      </c>
      <c r="BA116">
        <f>IF(OR($D116="51",$D116="52",$D116="61"),0,(AC116/'Totals and Drop Down Lists'!Y$5)*Inputs!G$39)</f>
        <v>0</v>
      </c>
      <c r="BB116">
        <f>IF(OR($D116="51",$D116="52",$D116="61"),0,(AD116/'Totals and Drop Down Lists'!Z$5)*Inputs!H$39)</f>
        <v>0</v>
      </c>
      <c r="BC116">
        <f>IF(OR($D116="51",$D116="52",$D116="61"),0,(AE116/'Totals and Drop Down Lists'!AA$5)*Inputs!I$39)</f>
        <v>0</v>
      </c>
      <c r="BD116">
        <f>IF(OR($D116="51",$D116="52",$D116="61"),0,(AF116/'Totals and Drop Down Lists'!AB$5)*Inputs!J$39)</f>
        <v>0</v>
      </c>
      <c r="BE116">
        <f>IF(OR($D116="51",$D116="52",$D116="61"),0,(AG116/'Totals and Drop Down Lists'!AC$5)*Inputs!K$39)</f>
        <v>0</v>
      </c>
      <c r="BF116">
        <f>IF(OR($D116="51",$D116="52",$D116="61"),0,(AH116/'Totals and Drop Down Lists'!AD$5)*Inputs!L$39)</f>
        <v>0</v>
      </c>
      <c r="BG116" s="10">
        <f t="shared" si="10"/>
        <v>51047.087408466337</v>
      </c>
    </row>
    <row r="117" spans="1:59" ht="28.8">
      <c r="A117" s="1" t="s">
        <v>7335</v>
      </c>
      <c r="B117" s="1" t="s">
        <v>1346</v>
      </c>
      <c r="C117" s="1" t="s">
        <v>106</v>
      </c>
      <c r="D117" s="1" t="s">
        <v>58</v>
      </c>
      <c r="E117" s="1" t="s">
        <v>1356</v>
      </c>
      <c r="F117" s="2">
        <v>66792</v>
      </c>
      <c r="G117" s="2">
        <v>384</v>
      </c>
      <c r="H117" s="2">
        <v>63</v>
      </c>
      <c r="I117" s="2">
        <v>8422</v>
      </c>
      <c r="J117" s="2">
        <v>25498</v>
      </c>
      <c r="K117" s="2">
        <v>5650</v>
      </c>
      <c r="L117" s="2">
        <v>234</v>
      </c>
      <c r="M117" s="2">
        <v>51</v>
      </c>
      <c r="N117" s="2">
        <v>43</v>
      </c>
      <c r="O117" s="2">
        <v>188</v>
      </c>
      <c r="P117" s="2">
        <v>69</v>
      </c>
      <c r="Q117" s="2">
        <v>30</v>
      </c>
      <c r="R117" s="2">
        <v>1691</v>
      </c>
      <c r="S117" s="2">
        <v>3590000</v>
      </c>
      <c r="T117" s="2">
        <v>197516800</v>
      </c>
      <c r="U117" s="2">
        <v>437</v>
      </c>
      <c r="V117" s="2">
        <v>221</v>
      </c>
      <c r="W117" s="2">
        <v>45</v>
      </c>
      <c r="X117" s="2">
        <v>870</v>
      </c>
      <c r="Y117" s="2">
        <v>55</v>
      </c>
      <c r="Z117" s="2">
        <v>609</v>
      </c>
      <c r="AA117" s="9">
        <f t="shared" si="11"/>
        <v>66792</v>
      </c>
      <c r="AB117" s="9">
        <f t="shared" si="12"/>
        <v>7975</v>
      </c>
      <c r="AC117" s="9">
        <f t="shared" si="13"/>
        <v>2306</v>
      </c>
      <c r="AD117" s="9">
        <f t="shared" si="14"/>
        <v>1691</v>
      </c>
      <c r="AE117" s="44">
        <f t="shared" si="15"/>
        <v>8.7435251743317753E-5</v>
      </c>
      <c r="AF117" s="9">
        <f t="shared" si="16"/>
        <v>604</v>
      </c>
      <c r="AG117" s="9">
        <f t="shared" si="9"/>
        <v>664</v>
      </c>
      <c r="AH117" s="44">
        <f t="shared" si="17"/>
        <v>5.4747147591426828E-5</v>
      </c>
      <c r="AI117">
        <f>AA117/'Totals and Drop Down Lists'!W$6*Inputs!E$37</f>
        <v>60589.722074353514</v>
      </c>
      <c r="AJ117">
        <f>AB117/'Totals and Drop Down Lists'!X$6*Inputs!F$37</f>
        <v>26240.837782486418</v>
      </c>
      <c r="AK117">
        <f>AC117/'Totals and Drop Down Lists'!Y$6*Inputs!G$37</f>
        <v>15201.930935244371</v>
      </c>
      <c r="AL117">
        <f>AD117/'Totals and Drop Down Lists'!Z$6*Inputs!H$37</f>
        <v>13557.594647559665</v>
      </c>
      <c r="AM117">
        <f>AE117/'Totals and Drop Down Lists'!AA$6*Inputs!I$37</f>
        <v>10884.757687948999</v>
      </c>
      <c r="AN117">
        <f>AF117/'Totals and Drop Down Lists'!AB$6*Inputs!J$37</f>
        <v>12053.842656768225</v>
      </c>
      <c r="AO117">
        <f>AG117/'Totals and Drop Down Lists'!AC$6*Inputs!K$37</f>
        <v>12366.054582916835</v>
      </c>
      <c r="AP117">
        <f>AH117/'Totals and Drop Down Lists'!AD$6*Inputs!L$37</f>
        <v>12883.641263423495</v>
      </c>
      <c r="AQ117">
        <f>IF(OR($D117="51",$D117="52",$D117="61"),(AA117/'Totals and Drop Down Lists'!W$4)*Inputs!E$38,0)</f>
        <v>0</v>
      </c>
      <c r="AR117">
        <f>IF(OR($D117="51",$D117="52",$D117="61"),(AB117/'Totals and Drop Down Lists'!X$4)*Inputs!F$38,0)</f>
        <v>0</v>
      </c>
      <c r="AS117">
        <f>IF(OR($D117="51",$D117="52",$D117="61"),(AC117/'Totals and Drop Down Lists'!Y$4)*Inputs!G$38,0)</f>
        <v>0</v>
      </c>
      <c r="AT117">
        <f>IF(OR($D117="51",$D117="52",$D117="61"),(AD117/'Totals and Drop Down Lists'!Z$4)*Inputs!H$38,0)</f>
        <v>0</v>
      </c>
      <c r="AU117">
        <f>IF(OR($D117="51",$D117="52",$D117="61"),(AE117/'Totals and Drop Down Lists'!AA$4)*Inputs!I$38,0)</f>
        <v>0</v>
      </c>
      <c r="AV117">
        <f>IF(OR($D117="51",$D117="52",$D117="61"),(AF117/'Totals and Drop Down Lists'!AB$4)*Inputs!J$38,0)</f>
        <v>0</v>
      </c>
      <c r="AW117">
        <f>IF(OR($D117="51",$D117="52",$D117="61"),(AG117/'Totals and Drop Down Lists'!AC$4)*Inputs!K$38,0)</f>
        <v>0</v>
      </c>
      <c r="AX117">
        <f>IF(OR($D117="51",$D117="52",$D117="61"),(AH117/'Totals and Drop Down Lists'!AD$4)*Inputs!L$38,0)</f>
        <v>0</v>
      </c>
      <c r="AY117">
        <f>IF(OR($D117="51",$D117="52",$D117="61"),0,(AA117/'Totals and Drop Down Lists'!W$5)*Inputs!E$39)</f>
        <v>0</v>
      </c>
      <c r="AZ117">
        <f>IF(OR($D117="51",$D117="52",$D117="61"),0,(AB117/'Totals and Drop Down Lists'!X$5)*Inputs!F$39)</f>
        <v>0</v>
      </c>
      <c r="BA117">
        <f>IF(OR($D117="51",$D117="52",$D117="61"),0,(AC117/'Totals and Drop Down Lists'!Y$5)*Inputs!G$39)</f>
        <v>0</v>
      </c>
      <c r="BB117">
        <f>IF(OR($D117="51",$D117="52",$D117="61"),0,(AD117/'Totals and Drop Down Lists'!Z$5)*Inputs!H$39)</f>
        <v>0</v>
      </c>
      <c r="BC117">
        <f>IF(OR($D117="51",$D117="52",$D117="61"),0,(AE117/'Totals and Drop Down Lists'!AA$5)*Inputs!I$39)</f>
        <v>0</v>
      </c>
      <c r="BD117">
        <f>IF(OR($D117="51",$D117="52",$D117="61"),0,(AF117/'Totals and Drop Down Lists'!AB$5)*Inputs!J$39)</f>
        <v>0</v>
      </c>
      <c r="BE117">
        <f>IF(OR($D117="51",$D117="52",$D117="61"),0,(AG117/'Totals and Drop Down Lists'!AC$5)*Inputs!K$39)</f>
        <v>0</v>
      </c>
      <c r="BF117">
        <f>IF(OR($D117="51",$D117="52",$D117="61"),0,(AH117/'Totals and Drop Down Lists'!AD$5)*Inputs!L$39)</f>
        <v>0</v>
      </c>
      <c r="BG117" s="10">
        <f t="shared" si="10"/>
        <v>163778.38163070151</v>
      </c>
    </row>
    <row r="118" spans="1:59" ht="28.8">
      <c r="A118" s="1" t="s">
        <v>7336</v>
      </c>
      <c r="B118" s="1" t="s">
        <v>275</v>
      </c>
      <c r="C118" s="1" t="s">
        <v>276</v>
      </c>
      <c r="D118" s="1" t="s">
        <v>10</v>
      </c>
      <c r="E118" s="1" t="s">
        <v>277</v>
      </c>
      <c r="F118" s="2">
        <v>61172</v>
      </c>
      <c r="G118" s="2">
        <v>3330</v>
      </c>
      <c r="H118" s="2">
        <v>215</v>
      </c>
      <c r="I118" s="2">
        <v>9662</v>
      </c>
      <c r="J118" s="2">
        <v>22680</v>
      </c>
      <c r="K118" s="2">
        <v>10928</v>
      </c>
      <c r="L118" s="2">
        <v>34</v>
      </c>
      <c r="M118" s="2">
        <v>17</v>
      </c>
      <c r="N118" s="2">
        <v>16</v>
      </c>
      <c r="O118" s="2">
        <v>238</v>
      </c>
      <c r="P118" s="2">
        <v>88</v>
      </c>
      <c r="Q118" s="2">
        <v>0</v>
      </c>
      <c r="R118" s="2">
        <v>622</v>
      </c>
      <c r="S118" s="2">
        <v>8308000</v>
      </c>
      <c r="T118" s="2">
        <v>426493400</v>
      </c>
      <c r="U118" s="2">
        <v>1605</v>
      </c>
      <c r="V118" s="2">
        <v>520</v>
      </c>
      <c r="W118" s="2">
        <v>135</v>
      </c>
      <c r="X118" s="2">
        <v>2770</v>
      </c>
      <c r="Y118" s="2">
        <v>305</v>
      </c>
      <c r="Z118" s="2">
        <v>1985</v>
      </c>
      <c r="AA118" s="9">
        <f t="shared" si="11"/>
        <v>61172</v>
      </c>
      <c r="AB118" s="9">
        <f t="shared" si="12"/>
        <v>6117</v>
      </c>
      <c r="AC118" s="9">
        <f t="shared" si="13"/>
        <v>1015</v>
      </c>
      <c r="AD118" s="9">
        <f t="shared" si="14"/>
        <v>622</v>
      </c>
      <c r="AE118" s="44">
        <f t="shared" si="15"/>
        <v>3.6773427316987283E-4</v>
      </c>
      <c r="AF118" s="9">
        <f t="shared" si="16"/>
        <v>2115</v>
      </c>
      <c r="AG118" s="9">
        <f t="shared" si="9"/>
        <v>2290</v>
      </c>
      <c r="AH118" s="44">
        <f t="shared" si="17"/>
        <v>4.1056715642030951E-4</v>
      </c>
      <c r="AI118">
        <f>AA118/'Totals and Drop Down Lists'!W$6*Inputs!E$37</f>
        <v>55491.592986171301</v>
      </c>
      <c r="AJ118">
        <f>AB118/'Totals and Drop Down Lists'!X$6*Inputs!F$37</f>
        <v>20127.298396924063</v>
      </c>
      <c r="AK118">
        <f>AC118/'Totals and Drop Down Lists'!Y$6*Inputs!G$37</f>
        <v>6691.2228531105966</v>
      </c>
      <c r="AL118">
        <f>AD118/'Totals and Drop Down Lists'!Z$6*Inputs!H$37</f>
        <v>4986.8857899361992</v>
      </c>
      <c r="AM118">
        <f>AE118/'Totals and Drop Down Lists'!AA$6*Inputs!I$37</f>
        <v>45779.00077143676</v>
      </c>
      <c r="AN118">
        <f>AF118/'Totals and Drop Down Lists'!AB$6*Inputs!J$37</f>
        <v>42208.405991829131</v>
      </c>
      <c r="AO118">
        <f>AG118/'Totals and Drop Down Lists'!AC$6*Inputs!K$37</f>
        <v>42647.989450119807</v>
      </c>
      <c r="AP118">
        <f>AH118/'Totals and Drop Down Lists'!AD$6*Inputs!L$37</f>
        <v>96618.731579204279</v>
      </c>
      <c r="AQ118">
        <f>IF(OR($D118="51",$D118="52",$D118="61"),(AA118/'Totals and Drop Down Lists'!W$4)*Inputs!E$38,0)</f>
        <v>0</v>
      </c>
      <c r="AR118">
        <f>IF(OR($D118="51",$D118="52",$D118="61"),(AB118/'Totals and Drop Down Lists'!X$4)*Inputs!F$38,0)</f>
        <v>0</v>
      </c>
      <c r="AS118">
        <f>IF(OR($D118="51",$D118="52",$D118="61"),(AC118/'Totals and Drop Down Lists'!Y$4)*Inputs!G$38,0)</f>
        <v>0</v>
      </c>
      <c r="AT118">
        <f>IF(OR($D118="51",$D118="52",$D118="61"),(AD118/'Totals and Drop Down Lists'!Z$4)*Inputs!H$38,0)</f>
        <v>0</v>
      </c>
      <c r="AU118">
        <f>IF(OR($D118="51",$D118="52",$D118="61"),(AE118/'Totals and Drop Down Lists'!AA$4)*Inputs!I$38,0)</f>
        <v>0</v>
      </c>
      <c r="AV118">
        <f>IF(OR($D118="51",$D118="52",$D118="61"),(AF118/'Totals and Drop Down Lists'!AB$4)*Inputs!J$38,0)</f>
        <v>0</v>
      </c>
      <c r="AW118">
        <f>IF(OR($D118="51",$D118="52",$D118="61"),(AG118/'Totals and Drop Down Lists'!AC$4)*Inputs!K$38,0)</f>
        <v>0</v>
      </c>
      <c r="AX118">
        <f>IF(OR($D118="51",$D118="52",$D118="61"),(AH118/'Totals and Drop Down Lists'!AD$4)*Inputs!L$38,0)</f>
        <v>0</v>
      </c>
      <c r="AY118">
        <f>IF(OR($D118="51",$D118="52",$D118="61"),0,(AA118/'Totals and Drop Down Lists'!W$5)*Inputs!E$39)</f>
        <v>0</v>
      </c>
      <c r="AZ118">
        <f>IF(OR($D118="51",$D118="52",$D118="61"),0,(AB118/'Totals and Drop Down Lists'!X$5)*Inputs!F$39)</f>
        <v>0</v>
      </c>
      <c r="BA118">
        <f>IF(OR($D118="51",$D118="52",$D118="61"),0,(AC118/'Totals and Drop Down Lists'!Y$5)*Inputs!G$39)</f>
        <v>0</v>
      </c>
      <c r="BB118">
        <f>IF(OR($D118="51",$D118="52",$D118="61"),0,(AD118/'Totals and Drop Down Lists'!Z$5)*Inputs!H$39)</f>
        <v>0</v>
      </c>
      <c r="BC118">
        <f>IF(OR($D118="51",$D118="52",$D118="61"),0,(AE118/'Totals and Drop Down Lists'!AA$5)*Inputs!I$39)</f>
        <v>0</v>
      </c>
      <c r="BD118">
        <f>IF(OR($D118="51",$D118="52",$D118="61"),0,(AF118/'Totals and Drop Down Lists'!AB$5)*Inputs!J$39)</f>
        <v>0</v>
      </c>
      <c r="BE118">
        <f>IF(OR($D118="51",$D118="52",$D118="61"),0,(AG118/'Totals and Drop Down Lists'!AC$5)*Inputs!K$39)</f>
        <v>0</v>
      </c>
      <c r="BF118">
        <f>IF(OR($D118="51",$D118="52",$D118="61"),0,(AH118/'Totals and Drop Down Lists'!AD$5)*Inputs!L$39)</f>
        <v>0</v>
      </c>
      <c r="BG118" s="10">
        <f t="shared" si="10"/>
        <v>314551.12781873217</v>
      </c>
    </row>
    <row r="119" spans="1:59" ht="28.8">
      <c r="A119" s="1" t="s">
        <v>7336</v>
      </c>
      <c r="B119" s="1" t="s">
        <v>275</v>
      </c>
      <c r="C119" s="1" t="s">
        <v>278</v>
      </c>
      <c r="D119" s="1" t="s">
        <v>10</v>
      </c>
      <c r="E119" s="1" t="s">
        <v>279</v>
      </c>
      <c r="F119" s="2">
        <v>35451</v>
      </c>
      <c r="G119" s="2">
        <v>446</v>
      </c>
      <c r="H119" s="2">
        <v>57</v>
      </c>
      <c r="I119" s="2">
        <v>8915</v>
      </c>
      <c r="J119" s="2">
        <v>15095</v>
      </c>
      <c r="K119" s="2">
        <v>6817</v>
      </c>
      <c r="L119" s="2">
        <v>89</v>
      </c>
      <c r="M119" s="2">
        <v>0</v>
      </c>
      <c r="N119" s="2">
        <v>0</v>
      </c>
      <c r="O119" s="2">
        <v>260</v>
      </c>
      <c r="P119" s="2">
        <v>37</v>
      </c>
      <c r="Q119" s="2">
        <v>11</v>
      </c>
      <c r="R119" s="2">
        <v>2449</v>
      </c>
      <c r="S119" s="2">
        <v>4351900</v>
      </c>
      <c r="T119" s="2">
        <v>206968600</v>
      </c>
      <c r="U119" s="2">
        <v>1055</v>
      </c>
      <c r="V119" s="2">
        <v>490</v>
      </c>
      <c r="W119" s="2">
        <v>195</v>
      </c>
      <c r="X119" s="2">
        <v>1590</v>
      </c>
      <c r="Y119" s="2">
        <v>160</v>
      </c>
      <c r="Z119" s="2">
        <v>995</v>
      </c>
      <c r="AA119" s="9">
        <f t="shared" si="11"/>
        <v>35451</v>
      </c>
      <c r="AB119" s="9">
        <f t="shared" si="12"/>
        <v>8412</v>
      </c>
      <c r="AC119" s="9">
        <f t="shared" si="13"/>
        <v>2846</v>
      </c>
      <c r="AD119" s="9">
        <f t="shared" si="14"/>
        <v>2449</v>
      </c>
      <c r="AE119" s="44">
        <f t="shared" si="15"/>
        <v>2.1500534501822546E-4</v>
      </c>
      <c r="AF119" s="9">
        <f t="shared" si="16"/>
        <v>905</v>
      </c>
      <c r="AG119" s="9">
        <f t="shared" si="9"/>
        <v>1155</v>
      </c>
      <c r="AH119" s="44">
        <f t="shared" si="17"/>
        <v>1.9408556990728693E-4</v>
      </c>
      <c r="AI119">
        <f>AA119/'Totals and Drop Down Lists'!W$6*Inputs!E$37</f>
        <v>32159.034573869725</v>
      </c>
      <c r="AJ119">
        <f>AB119/'Totals and Drop Down Lists'!X$6*Inputs!F$37</f>
        <v>27678.73698135119</v>
      </c>
      <c r="AK119">
        <f>AC119/'Totals and Drop Down Lists'!Y$6*Inputs!G$37</f>
        <v>18761.793339854936</v>
      </c>
      <c r="AL119">
        <f>AD119/'Totals and Drop Down Lists'!Z$6*Inputs!H$37</f>
        <v>19634.860610215033</v>
      </c>
      <c r="AM119">
        <f>AE119/'Totals and Drop Down Lists'!AA$6*Inputs!I$37</f>
        <v>26765.875724903064</v>
      </c>
      <c r="AN119">
        <f>AF119/'Totals and Drop Down Lists'!AB$6*Inputs!J$37</f>
        <v>18060.807292011992</v>
      </c>
      <c r="AO119">
        <f>AG119/'Totals and Drop Down Lists'!AC$6*Inputs!K$37</f>
        <v>21510.230486850822</v>
      </c>
      <c r="AP119">
        <f>AH119/'Totals and Drop Down Lists'!AD$6*Inputs!L$37</f>
        <v>45674.139514149952</v>
      </c>
      <c r="AQ119">
        <f>IF(OR($D119="51",$D119="52",$D119="61"),(AA119/'Totals and Drop Down Lists'!W$4)*Inputs!E$38,0)</f>
        <v>0</v>
      </c>
      <c r="AR119">
        <f>IF(OR($D119="51",$D119="52",$D119="61"),(AB119/'Totals and Drop Down Lists'!X$4)*Inputs!F$38,0)</f>
        <v>0</v>
      </c>
      <c r="AS119">
        <f>IF(OR($D119="51",$D119="52",$D119="61"),(AC119/'Totals and Drop Down Lists'!Y$4)*Inputs!G$38,0)</f>
        <v>0</v>
      </c>
      <c r="AT119">
        <f>IF(OR($D119="51",$D119="52",$D119="61"),(AD119/'Totals and Drop Down Lists'!Z$4)*Inputs!H$38,0)</f>
        <v>0</v>
      </c>
      <c r="AU119">
        <f>IF(OR($D119="51",$D119="52",$D119="61"),(AE119/'Totals and Drop Down Lists'!AA$4)*Inputs!I$38,0)</f>
        <v>0</v>
      </c>
      <c r="AV119">
        <f>IF(OR($D119="51",$D119="52",$D119="61"),(AF119/'Totals and Drop Down Lists'!AB$4)*Inputs!J$38,0)</f>
        <v>0</v>
      </c>
      <c r="AW119">
        <f>IF(OR($D119="51",$D119="52",$D119="61"),(AG119/'Totals and Drop Down Lists'!AC$4)*Inputs!K$38,0)</f>
        <v>0</v>
      </c>
      <c r="AX119">
        <f>IF(OR($D119="51",$D119="52",$D119="61"),(AH119/'Totals and Drop Down Lists'!AD$4)*Inputs!L$38,0)</f>
        <v>0</v>
      </c>
      <c r="AY119">
        <f>IF(OR($D119="51",$D119="52",$D119="61"),0,(AA119/'Totals and Drop Down Lists'!W$5)*Inputs!E$39)</f>
        <v>0</v>
      </c>
      <c r="AZ119">
        <f>IF(OR($D119="51",$D119="52",$D119="61"),0,(AB119/'Totals and Drop Down Lists'!X$5)*Inputs!F$39)</f>
        <v>0</v>
      </c>
      <c r="BA119">
        <f>IF(OR($D119="51",$D119="52",$D119="61"),0,(AC119/'Totals and Drop Down Lists'!Y$5)*Inputs!G$39)</f>
        <v>0</v>
      </c>
      <c r="BB119">
        <f>IF(OR($D119="51",$D119="52",$D119="61"),0,(AD119/'Totals and Drop Down Lists'!Z$5)*Inputs!H$39)</f>
        <v>0</v>
      </c>
      <c r="BC119">
        <f>IF(OR($D119="51",$D119="52",$D119="61"),0,(AE119/'Totals and Drop Down Lists'!AA$5)*Inputs!I$39)</f>
        <v>0</v>
      </c>
      <c r="BD119">
        <f>IF(OR($D119="51",$D119="52",$D119="61"),0,(AF119/'Totals and Drop Down Lists'!AB$5)*Inputs!J$39)</f>
        <v>0</v>
      </c>
      <c r="BE119">
        <f>IF(OR($D119="51",$D119="52",$D119="61"),0,(AG119/'Totals and Drop Down Lists'!AC$5)*Inputs!K$39)</f>
        <v>0</v>
      </c>
      <c r="BF119">
        <f>IF(OR($D119="51",$D119="52",$D119="61"),0,(AH119/'Totals and Drop Down Lists'!AD$5)*Inputs!L$39)</f>
        <v>0</v>
      </c>
      <c r="BG119" s="10">
        <f t="shared" si="10"/>
        <v>210245.47852320669</v>
      </c>
    </row>
    <row r="120" spans="1:59" ht="28.8">
      <c r="A120" s="1" t="s">
        <v>7336</v>
      </c>
      <c r="B120" s="1" t="s">
        <v>275</v>
      </c>
      <c r="C120" s="1" t="s">
        <v>280</v>
      </c>
      <c r="D120" s="1" t="s">
        <v>10</v>
      </c>
      <c r="E120" s="1" t="s">
        <v>281</v>
      </c>
      <c r="F120" s="2">
        <v>69049</v>
      </c>
      <c r="G120" s="2">
        <v>2139</v>
      </c>
      <c r="H120" s="2">
        <v>308</v>
      </c>
      <c r="I120" s="2">
        <v>15945</v>
      </c>
      <c r="J120" s="2">
        <v>26471</v>
      </c>
      <c r="K120" s="2">
        <v>12540</v>
      </c>
      <c r="L120" s="2">
        <v>149</v>
      </c>
      <c r="M120" s="2">
        <v>0</v>
      </c>
      <c r="N120" s="2">
        <v>0</v>
      </c>
      <c r="O120" s="2">
        <v>494</v>
      </c>
      <c r="P120" s="2">
        <v>134</v>
      </c>
      <c r="Q120" s="2">
        <v>8</v>
      </c>
      <c r="R120" s="2">
        <v>1107</v>
      </c>
      <c r="S120" s="2">
        <v>8501600</v>
      </c>
      <c r="T120" s="2">
        <v>412723400</v>
      </c>
      <c r="U120" s="2">
        <v>1069</v>
      </c>
      <c r="V120" s="2">
        <v>685</v>
      </c>
      <c r="W120" s="2">
        <v>95</v>
      </c>
      <c r="X120" s="2">
        <v>3485</v>
      </c>
      <c r="Y120" s="2">
        <v>315</v>
      </c>
      <c r="Z120" s="2">
        <v>2525</v>
      </c>
      <c r="AA120" s="9">
        <f t="shared" si="11"/>
        <v>69049</v>
      </c>
      <c r="AB120" s="9">
        <f t="shared" si="12"/>
        <v>13498</v>
      </c>
      <c r="AC120" s="9">
        <f t="shared" si="13"/>
        <v>1892</v>
      </c>
      <c r="AD120" s="9">
        <f t="shared" si="14"/>
        <v>1107</v>
      </c>
      <c r="AE120" s="44">
        <f t="shared" si="15"/>
        <v>4.1487810036944261E-4</v>
      </c>
      <c r="AF120" s="9">
        <f t="shared" si="16"/>
        <v>2705</v>
      </c>
      <c r="AG120" s="9">
        <f t="shared" si="9"/>
        <v>2840</v>
      </c>
      <c r="AH120" s="44">
        <f t="shared" si="17"/>
        <v>5.0060665044182595E-4</v>
      </c>
      <c r="AI120">
        <f>AA120/'Totals and Drop Down Lists'!W$6*Inputs!E$37</f>
        <v>62637.137973290752</v>
      </c>
      <c r="AJ120">
        <f>AB120/'Totals and Drop Down Lists'!X$6*Inputs!F$37</f>
        <v>44413.646192852873</v>
      </c>
      <c r="AK120">
        <f>AC120/'Totals and Drop Down Lists'!Y$6*Inputs!G$37</f>
        <v>12472.703091709605</v>
      </c>
      <c r="AL120">
        <f>AD120/'Totals and Drop Down Lists'!Z$6*Inputs!H$37</f>
        <v>8875.3739058832361</v>
      </c>
      <c r="AM120">
        <f>AE120/'Totals and Drop Down Lists'!AA$6*Inputs!I$37</f>
        <v>51647.905192919985</v>
      </c>
      <c r="AN120">
        <f>AF120/'Totals and Drop Down Lists'!AB$6*Inputs!J$37</f>
        <v>53982.854944632527</v>
      </c>
      <c r="AO120">
        <f>AG120/'Totals and Drop Down Lists'!AC$6*Inputs!K$37</f>
        <v>52890.956348620202</v>
      </c>
      <c r="AP120">
        <f>AH120/'Totals and Drop Down Lists'!AD$6*Inputs!L$37</f>
        <v>117807.7175181729</v>
      </c>
      <c r="AQ120">
        <f>IF(OR($D120="51",$D120="52",$D120="61"),(AA120/'Totals and Drop Down Lists'!W$4)*Inputs!E$38,0)</f>
        <v>0</v>
      </c>
      <c r="AR120">
        <f>IF(OR($D120="51",$D120="52",$D120="61"),(AB120/'Totals and Drop Down Lists'!X$4)*Inputs!F$38,0)</f>
        <v>0</v>
      </c>
      <c r="AS120">
        <f>IF(OR($D120="51",$D120="52",$D120="61"),(AC120/'Totals and Drop Down Lists'!Y$4)*Inputs!G$38,0)</f>
        <v>0</v>
      </c>
      <c r="AT120">
        <f>IF(OR($D120="51",$D120="52",$D120="61"),(AD120/'Totals and Drop Down Lists'!Z$4)*Inputs!H$38,0)</f>
        <v>0</v>
      </c>
      <c r="AU120">
        <f>IF(OR($D120="51",$D120="52",$D120="61"),(AE120/'Totals and Drop Down Lists'!AA$4)*Inputs!I$38,0)</f>
        <v>0</v>
      </c>
      <c r="AV120">
        <f>IF(OR($D120="51",$D120="52",$D120="61"),(AF120/'Totals and Drop Down Lists'!AB$4)*Inputs!J$38,0)</f>
        <v>0</v>
      </c>
      <c r="AW120">
        <f>IF(OR($D120="51",$D120="52",$D120="61"),(AG120/'Totals and Drop Down Lists'!AC$4)*Inputs!K$38,0)</f>
        <v>0</v>
      </c>
      <c r="AX120">
        <f>IF(OR($D120="51",$D120="52",$D120="61"),(AH120/'Totals and Drop Down Lists'!AD$4)*Inputs!L$38,0)</f>
        <v>0</v>
      </c>
      <c r="AY120">
        <f>IF(OR($D120="51",$D120="52",$D120="61"),0,(AA120/'Totals and Drop Down Lists'!W$5)*Inputs!E$39)</f>
        <v>0</v>
      </c>
      <c r="AZ120">
        <f>IF(OR($D120="51",$D120="52",$D120="61"),0,(AB120/'Totals and Drop Down Lists'!X$5)*Inputs!F$39)</f>
        <v>0</v>
      </c>
      <c r="BA120">
        <f>IF(OR($D120="51",$D120="52",$D120="61"),0,(AC120/'Totals and Drop Down Lists'!Y$5)*Inputs!G$39)</f>
        <v>0</v>
      </c>
      <c r="BB120">
        <f>IF(OR($D120="51",$D120="52",$D120="61"),0,(AD120/'Totals and Drop Down Lists'!Z$5)*Inputs!H$39)</f>
        <v>0</v>
      </c>
      <c r="BC120">
        <f>IF(OR($D120="51",$D120="52",$D120="61"),0,(AE120/'Totals and Drop Down Lists'!AA$5)*Inputs!I$39)</f>
        <v>0</v>
      </c>
      <c r="BD120">
        <f>IF(OR($D120="51",$D120="52",$D120="61"),0,(AF120/'Totals and Drop Down Lists'!AB$5)*Inputs!J$39)</f>
        <v>0</v>
      </c>
      <c r="BE120">
        <f>IF(OR($D120="51",$D120="52",$D120="61"),0,(AG120/'Totals and Drop Down Lists'!AC$5)*Inputs!K$39)</f>
        <v>0</v>
      </c>
      <c r="BF120">
        <f>IF(OR($D120="51",$D120="52",$D120="61"),0,(AH120/'Totals and Drop Down Lists'!AD$5)*Inputs!L$39)</f>
        <v>0</v>
      </c>
      <c r="BG120" s="10">
        <f t="shared" si="10"/>
        <v>404728.29516808211</v>
      </c>
    </row>
    <row r="121" spans="1:59" ht="28.8">
      <c r="A121" s="1" t="s">
        <v>7336</v>
      </c>
      <c r="B121" s="1" t="s">
        <v>275</v>
      </c>
      <c r="C121" s="1" t="s">
        <v>282</v>
      </c>
      <c r="D121" s="1" t="s">
        <v>10</v>
      </c>
      <c r="E121" s="1" t="s">
        <v>283</v>
      </c>
      <c r="F121" s="2">
        <v>30013</v>
      </c>
      <c r="G121" s="2">
        <v>252</v>
      </c>
      <c r="H121" s="2">
        <v>14</v>
      </c>
      <c r="I121" s="2">
        <v>6049</v>
      </c>
      <c r="J121" s="2">
        <v>11910</v>
      </c>
      <c r="K121" s="2">
        <v>4685</v>
      </c>
      <c r="L121" s="2">
        <v>82</v>
      </c>
      <c r="M121" s="2">
        <v>0</v>
      </c>
      <c r="N121" s="2">
        <v>0</v>
      </c>
      <c r="O121" s="2">
        <v>227</v>
      </c>
      <c r="P121" s="2">
        <v>46</v>
      </c>
      <c r="Q121" s="2">
        <v>25</v>
      </c>
      <c r="R121" s="2">
        <v>983</v>
      </c>
      <c r="S121" s="2">
        <v>3014800</v>
      </c>
      <c r="T121" s="2">
        <v>151635500</v>
      </c>
      <c r="U121" s="2">
        <v>666</v>
      </c>
      <c r="V121" s="2">
        <v>245</v>
      </c>
      <c r="W121" s="2">
        <v>130</v>
      </c>
      <c r="X121" s="2">
        <v>1060</v>
      </c>
      <c r="Y121" s="2">
        <v>110</v>
      </c>
      <c r="Z121" s="2">
        <v>705</v>
      </c>
      <c r="AA121" s="9">
        <f t="shared" si="11"/>
        <v>30013</v>
      </c>
      <c r="AB121" s="9">
        <f t="shared" si="12"/>
        <v>5783</v>
      </c>
      <c r="AC121" s="9">
        <f t="shared" si="13"/>
        <v>1363</v>
      </c>
      <c r="AD121" s="9">
        <f t="shared" si="14"/>
        <v>983</v>
      </c>
      <c r="AE121" s="44">
        <f t="shared" si="15"/>
        <v>1.2870731039046025E-4</v>
      </c>
      <c r="AF121" s="9">
        <f t="shared" si="16"/>
        <v>685</v>
      </c>
      <c r="AG121" s="9">
        <f t="shared" si="9"/>
        <v>815</v>
      </c>
      <c r="AH121" s="44">
        <f t="shared" si="17"/>
        <v>1.1929068399937259E-4</v>
      </c>
      <c r="AI121">
        <f>AA121/'Totals and Drop Down Lists'!W$6*Inputs!E$37</f>
        <v>27226.005039788783</v>
      </c>
      <c r="AJ121">
        <f>AB121/'Totals and Drop Down Lists'!X$6*Inputs!F$37</f>
        <v>19028.309077883252</v>
      </c>
      <c r="AK121">
        <f>AC121/'Totals and Drop Down Lists'!Y$6*Inputs!G$37</f>
        <v>8985.3564027485154</v>
      </c>
      <c r="AL121">
        <f>AD121/'Totals and Drop Down Lists'!Z$6*Inputs!H$37</f>
        <v>7881.2037484039929</v>
      </c>
      <c r="AM121">
        <f>AE121/'Totals and Drop Down Lists'!AA$6*Inputs!I$37</f>
        <v>16022.689456885655</v>
      </c>
      <c r="AN121">
        <f>AF121/'Totals and Drop Down Lists'!AB$6*Inputs!J$37</f>
        <v>13670.334801136149</v>
      </c>
      <c r="AO121">
        <f>AG121/'Totals and Drop Down Lists'!AC$6*Inputs!K$37</f>
        <v>15178.214585959669</v>
      </c>
      <c r="AP121">
        <f>AH121/'Totals and Drop Down Lists'!AD$6*Inputs!L$37</f>
        <v>28072.665816054345</v>
      </c>
      <c r="AQ121">
        <f>IF(OR($D121="51",$D121="52",$D121="61"),(AA121/'Totals and Drop Down Lists'!W$4)*Inputs!E$38,0)</f>
        <v>0</v>
      </c>
      <c r="AR121">
        <f>IF(OR($D121="51",$D121="52",$D121="61"),(AB121/'Totals and Drop Down Lists'!X$4)*Inputs!F$38,0)</f>
        <v>0</v>
      </c>
      <c r="AS121">
        <f>IF(OR($D121="51",$D121="52",$D121="61"),(AC121/'Totals and Drop Down Lists'!Y$4)*Inputs!G$38,0)</f>
        <v>0</v>
      </c>
      <c r="AT121">
        <f>IF(OR($D121="51",$D121="52",$D121="61"),(AD121/'Totals and Drop Down Lists'!Z$4)*Inputs!H$38,0)</f>
        <v>0</v>
      </c>
      <c r="AU121">
        <f>IF(OR($D121="51",$D121="52",$D121="61"),(AE121/'Totals and Drop Down Lists'!AA$4)*Inputs!I$38,0)</f>
        <v>0</v>
      </c>
      <c r="AV121">
        <f>IF(OR($D121="51",$D121="52",$D121="61"),(AF121/'Totals and Drop Down Lists'!AB$4)*Inputs!J$38,0)</f>
        <v>0</v>
      </c>
      <c r="AW121">
        <f>IF(OR($D121="51",$D121="52",$D121="61"),(AG121/'Totals and Drop Down Lists'!AC$4)*Inputs!K$38,0)</f>
        <v>0</v>
      </c>
      <c r="AX121">
        <f>IF(OR($D121="51",$D121="52",$D121="61"),(AH121/'Totals and Drop Down Lists'!AD$4)*Inputs!L$38,0)</f>
        <v>0</v>
      </c>
      <c r="AY121">
        <f>IF(OR($D121="51",$D121="52",$D121="61"),0,(AA121/'Totals and Drop Down Lists'!W$5)*Inputs!E$39)</f>
        <v>0</v>
      </c>
      <c r="AZ121">
        <f>IF(OR($D121="51",$D121="52",$D121="61"),0,(AB121/'Totals and Drop Down Lists'!X$5)*Inputs!F$39)</f>
        <v>0</v>
      </c>
      <c r="BA121">
        <f>IF(OR($D121="51",$D121="52",$D121="61"),0,(AC121/'Totals and Drop Down Lists'!Y$5)*Inputs!G$39)</f>
        <v>0</v>
      </c>
      <c r="BB121">
        <f>IF(OR($D121="51",$D121="52",$D121="61"),0,(AD121/'Totals and Drop Down Lists'!Z$5)*Inputs!H$39)</f>
        <v>0</v>
      </c>
      <c r="BC121">
        <f>IF(OR($D121="51",$D121="52",$D121="61"),0,(AE121/'Totals and Drop Down Lists'!AA$5)*Inputs!I$39)</f>
        <v>0</v>
      </c>
      <c r="BD121">
        <f>IF(OR($D121="51",$D121="52",$D121="61"),0,(AF121/'Totals and Drop Down Lists'!AB$5)*Inputs!J$39)</f>
        <v>0</v>
      </c>
      <c r="BE121">
        <f>IF(OR($D121="51",$D121="52",$D121="61"),0,(AG121/'Totals and Drop Down Lists'!AC$5)*Inputs!K$39)</f>
        <v>0</v>
      </c>
      <c r="BF121">
        <f>IF(OR($D121="51",$D121="52",$D121="61"),0,(AH121/'Totals and Drop Down Lists'!AD$5)*Inputs!L$39)</f>
        <v>0</v>
      </c>
      <c r="BG121" s="10">
        <f t="shared" si="10"/>
        <v>136064.77892886035</v>
      </c>
    </row>
    <row r="122" spans="1:59" ht="28.8">
      <c r="A122" s="1" t="s">
        <v>7336</v>
      </c>
      <c r="B122" s="1" t="s">
        <v>275</v>
      </c>
      <c r="C122" s="1" t="s">
        <v>284</v>
      </c>
      <c r="D122" s="1" t="s">
        <v>10</v>
      </c>
      <c r="E122" s="1" t="s">
        <v>285</v>
      </c>
      <c r="F122" s="2">
        <v>25986</v>
      </c>
      <c r="G122" s="2">
        <v>591</v>
      </c>
      <c r="H122" s="2">
        <v>27</v>
      </c>
      <c r="I122" s="2">
        <v>8686</v>
      </c>
      <c r="J122" s="2">
        <v>9852</v>
      </c>
      <c r="K122" s="2">
        <v>5238</v>
      </c>
      <c r="L122" s="2">
        <v>51</v>
      </c>
      <c r="M122" s="2">
        <v>0</v>
      </c>
      <c r="N122" s="2">
        <v>10</v>
      </c>
      <c r="O122" s="2">
        <v>253</v>
      </c>
      <c r="P122" s="2">
        <v>31</v>
      </c>
      <c r="Q122" s="2">
        <v>27</v>
      </c>
      <c r="R122" s="2">
        <v>455</v>
      </c>
      <c r="S122" s="2">
        <v>3476400</v>
      </c>
      <c r="T122" s="2">
        <v>137253400</v>
      </c>
      <c r="U122" s="2">
        <v>566</v>
      </c>
      <c r="V122" s="2">
        <v>575</v>
      </c>
      <c r="W122" s="2">
        <v>185</v>
      </c>
      <c r="X122" s="2">
        <v>1840</v>
      </c>
      <c r="Y122" s="2">
        <v>345</v>
      </c>
      <c r="Z122" s="2">
        <v>1145</v>
      </c>
      <c r="AA122" s="9">
        <f t="shared" si="11"/>
        <v>25986</v>
      </c>
      <c r="AB122" s="9">
        <f t="shared" si="12"/>
        <v>8068</v>
      </c>
      <c r="AC122" s="9">
        <f t="shared" si="13"/>
        <v>827</v>
      </c>
      <c r="AD122" s="9">
        <f t="shared" si="14"/>
        <v>455</v>
      </c>
      <c r="AE122" s="44">
        <f t="shared" si="15"/>
        <v>1.9449228154129735E-4</v>
      </c>
      <c r="AF122" s="9">
        <f t="shared" si="16"/>
        <v>1080</v>
      </c>
      <c r="AG122" s="9">
        <f t="shared" si="9"/>
        <v>1490</v>
      </c>
      <c r="AH122" s="44">
        <f t="shared" si="17"/>
        <v>2.9476671780485507E-4</v>
      </c>
      <c r="AI122">
        <f>AA122/'Totals and Drop Down Lists'!W$6*Inputs!E$37</f>
        <v>23572.95062019629</v>
      </c>
      <c r="AJ122">
        <f>AB122/'Totals and Drop Down Lists'!X$6*Inputs!F$37</f>
        <v>26546.84379048281</v>
      </c>
      <c r="AK122">
        <f>AC122/'Totals and Drop Down Lists'!Y$6*Inputs!G$37</f>
        <v>5451.863349283215</v>
      </c>
      <c r="AL122">
        <f>AD122/'Totals and Drop Down Lists'!Z$6*Inputs!H$37</f>
        <v>3647.9630778472192</v>
      </c>
      <c r="AM122">
        <f>AE122/'Totals and Drop Down Lists'!AA$6*Inputs!I$37</f>
        <v>24212.217778799612</v>
      </c>
      <c r="AN122">
        <f>AF122/'Totals and Drop Down Lists'!AB$6*Inputs!J$37</f>
        <v>21553.228591572322</v>
      </c>
      <c r="AO122">
        <f>AG122/'Totals and Drop Down Lists'!AC$6*Inputs!K$37</f>
        <v>27749.128506846511</v>
      </c>
      <c r="AP122">
        <f>AH122/'Totals and Drop Down Lists'!AD$6*Inputs!L$37</f>
        <v>69367.424891908697</v>
      </c>
      <c r="AQ122">
        <f>IF(OR($D122="51",$D122="52",$D122="61"),(AA122/'Totals and Drop Down Lists'!W$4)*Inputs!E$38,0)</f>
        <v>0</v>
      </c>
      <c r="AR122">
        <f>IF(OR($D122="51",$D122="52",$D122="61"),(AB122/'Totals and Drop Down Lists'!X$4)*Inputs!F$38,0)</f>
        <v>0</v>
      </c>
      <c r="AS122">
        <f>IF(OR($D122="51",$D122="52",$D122="61"),(AC122/'Totals and Drop Down Lists'!Y$4)*Inputs!G$38,0)</f>
        <v>0</v>
      </c>
      <c r="AT122">
        <f>IF(OR($D122="51",$D122="52",$D122="61"),(AD122/'Totals and Drop Down Lists'!Z$4)*Inputs!H$38,0)</f>
        <v>0</v>
      </c>
      <c r="AU122">
        <f>IF(OR($D122="51",$D122="52",$D122="61"),(AE122/'Totals and Drop Down Lists'!AA$4)*Inputs!I$38,0)</f>
        <v>0</v>
      </c>
      <c r="AV122">
        <f>IF(OR($D122="51",$D122="52",$D122="61"),(AF122/'Totals and Drop Down Lists'!AB$4)*Inputs!J$38,0)</f>
        <v>0</v>
      </c>
      <c r="AW122">
        <f>IF(OR($D122="51",$D122="52",$D122="61"),(AG122/'Totals and Drop Down Lists'!AC$4)*Inputs!K$38,0)</f>
        <v>0</v>
      </c>
      <c r="AX122">
        <f>IF(OR($D122="51",$D122="52",$D122="61"),(AH122/'Totals and Drop Down Lists'!AD$4)*Inputs!L$38,0)</f>
        <v>0</v>
      </c>
      <c r="AY122">
        <f>IF(OR($D122="51",$D122="52",$D122="61"),0,(AA122/'Totals and Drop Down Lists'!W$5)*Inputs!E$39)</f>
        <v>0</v>
      </c>
      <c r="AZ122">
        <f>IF(OR($D122="51",$D122="52",$D122="61"),0,(AB122/'Totals and Drop Down Lists'!X$5)*Inputs!F$39)</f>
        <v>0</v>
      </c>
      <c r="BA122">
        <f>IF(OR($D122="51",$D122="52",$D122="61"),0,(AC122/'Totals and Drop Down Lists'!Y$5)*Inputs!G$39)</f>
        <v>0</v>
      </c>
      <c r="BB122">
        <f>IF(OR($D122="51",$D122="52",$D122="61"),0,(AD122/'Totals and Drop Down Lists'!Z$5)*Inputs!H$39)</f>
        <v>0</v>
      </c>
      <c r="BC122">
        <f>IF(OR($D122="51",$D122="52",$D122="61"),0,(AE122/'Totals and Drop Down Lists'!AA$5)*Inputs!I$39)</f>
        <v>0</v>
      </c>
      <c r="BD122">
        <f>IF(OR($D122="51",$D122="52",$D122="61"),0,(AF122/'Totals and Drop Down Lists'!AB$5)*Inputs!J$39)</f>
        <v>0</v>
      </c>
      <c r="BE122">
        <f>IF(OR($D122="51",$D122="52",$D122="61"),0,(AG122/'Totals and Drop Down Lists'!AC$5)*Inputs!K$39)</f>
        <v>0</v>
      </c>
      <c r="BF122">
        <f>IF(OR($D122="51",$D122="52",$D122="61"),0,(AH122/'Totals and Drop Down Lists'!AD$5)*Inputs!L$39)</f>
        <v>0</v>
      </c>
      <c r="BG122" s="10">
        <f t="shared" si="10"/>
        <v>202101.62060693669</v>
      </c>
    </row>
    <row r="123" spans="1:59" ht="28.8">
      <c r="A123" s="1" t="s">
        <v>7336</v>
      </c>
      <c r="B123" s="1" t="s">
        <v>275</v>
      </c>
      <c r="C123" s="1" t="s">
        <v>286</v>
      </c>
      <c r="D123" s="1" t="s">
        <v>25</v>
      </c>
      <c r="E123" s="1" t="s">
        <v>287</v>
      </c>
      <c r="F123" s="2">
        <v>22912</v>
      </c>
      <c r="G123" s="2">
        <v>978</v>
      </c>
      <c r="H123" s="2">
        <v>52</v>
      </c>
      <c r="I123" s="2">
        <v>4912</v>
      </c>
      <c r="J123" s="2">
        <v>8341</v>
      </c>
      <c r="K123" s="2">
        <v>3048</v>
      </c>
      <c r="L123" s="2">
        <v>41</v>
      </c>
      <c r="M123" s="2">
        <v>32</v>
      </c>
      <c r="N123" s="2">
        <v>4</v>
      </c>
      <c r="O123" s="2">
        <v>26</v>
      </c>
      <c r="P123" s="2">
        <v>2</v>
      </c>
      <c r="Q123" s="2">
        <v>14</v>
      </c>
      <c r="R123" s="2">
        <v>902</v>
      </c>
      <c r="S123" s="2">
        <v>1614700</v>
      </c>
      <c r="T123" s="2">
        <v>82769100</v>
      </c>
      <c r="U123" s="2">
        <v>468</v>
      </c>
      <c r="V123" s="2">
        <v>252</v>
      </c>
      <c r="W123" s="2">
        <v>60</v>
      </c>
      <c r="X123" s="2">
        <v>787</v>
      </c>
      <c r="Y123" s="2">
        <v>78</v>
      </c>
      <c r="Z123" s="2">
        <v>544</v>
      </c>
      <c r="AA123" s="9">
        <f t="shared" si="11"/>
        <v>22912</v>
      </c>
      <c r="AB123" s="9">
        <f t="shared" si="12"/>
        <v>3882</v>
      </c>
      <c r="AC123" s="9">
        <f t="shared" si="13"/>
        <v>1021</v>
      </c>
      <c r="AD123" s="9">
        <f t="shared" si="14"/>
        <v>902</v>
      </c>
      <c r="AE123" s="44">
        <f t="shared" si="15"/>
        <v>7.7787101671459032E-5</v>
      </c>
      <c r="AF123" s="9">
        <f t="shared" si="16"/>
        <v>475</v>
      </c>
      <c r="AG123" s="9">
        <f t="shared" si="9"/>
        <v>622</v>
      </c>
      <c r="AH123" s="44">
        <f t="shared" si="17"/>
        <v>8.4574280631044113E-5</v>
      </c>
      <c r="AI123">
        <f>AA123/'Totals and Drop Down Lists'!W$6*Inputs!E$37</f>
        <v>20784.401008617617</v>
      </c>
      <c r="AJ123">
        <f>AB123/'Totals and Drop Down Lists'!X$6*Inputs!F$37</f>
        <v>12773.283043462354</v>
      </c>
      <c r="AK123">
        <f>AC123/'Totals and Drop Down Lists'!Y$6*Inputs!G$37</f>
        <v>6730.7768798284924</v>
      </c>
      <c r="AL123">
        <f>AD123/'Totals and Drop Down Lists'!Z$6*Inputs!H$37</f>
        <v>7231.7861455344873</v>
      </c>
      <c r="AM123">
        <f>AE123/'Totals and Drop Down Lists'!AA$6*Inputs!I$37</f>
        <v>9683.6657533429352</v>
      </c>
      <c r="AN123">
        <f>AF123/'Totals and Drop Down Lists'!AB$6*Inputs!J$37</f>
        <v>9479.4292416637527</v>
      </c>
      <c r="AO123">
        <f>AG123/'Totals and Drop Down Lists'!AC$6*Inputs!K$37</f>
        <v>11583.864383394988</v>
      </c>
      <c r="AP123">
        <f>AH123/'Totals and Drop Down Lists'!AD$6*Inputs!L$37</f>
        <v>19902.857768851303</v>
      </c>
      <c r="AQ123">
        <f>IF(OR($D123="51",$D123="52",$D123="61"),(AA123/'Totals and Drop Down Lists'!W$4)*Inputs!E$38,0)</f>
        <v>0</v>
      </c>
      <c r="AR123">
        <f>IF(OR($D123="51",$D123="52",$D123="61"),(AB123/'Totals and Drop Down Lists'!X$4)*Inputs!F$38,0)</f>
        <v>0</v>
      </c>
      <c r="AS123">
        <f>IF(OR($D123="51",$D123="52",$D123="61"),(AC123/'Totals and Drop Down Lists'!Y$4)*Inputs!G$38,0)</f>
        <v>0</v>
      </c>
      <c r="AT123">
        <f>IF(OR($D123="51",$D123="52",$D123="61"),(AD123/'Totals and Drop Down Lists'!Z$4)*Inputs!H$38,0)</f>
        <v>0</v>
      </c>
      <c r="AU123">
        <f>IF(OR($D123="51",$D123="52",$D123="61"),(AE123/'Totals and Drop Down Lists'!AA$4)*Inputs!I$38,0)</f>
        <v>0</v>
      </c>
      <c r="AV123">
        <f>IF(OR($D123="51",$D123="52",$D123="61"),(AF123/'Totals and Drop Down Lists'!AB$4)*Inputs!J$38,0)</f>
        <v>0</v>
      </c>
      <c r="AW123">
        <f>IF(OR($D123="51",$D123="52",$D123="61"),(AG123/'Totals and Drop Down Lists'!AC$4)*Inputs!K$38,0)</f>
        <v>0</v>
      </c>
      <c r="AX123">
        <f>IF(OR($D123="51",$D123="52",$D123="61"),(AH123/'Totals and Drop Down Lists'!AD$4)*Inputs!L$38,0)</f>
        <v>0</v>
      </c>
      <c r="AY123">
        <f>IF(OR($D123="51",$D123="52",$D123="61"),0,(AA123/'Totals and Drop Down Lists'!W$5)*Inputs!E$39)</f>
        <v>0</v>
      </c>
      <c r="AZ123">
        <f>IF(OR($D123="51",$D123="52",$D123="61"),0,(AB123/'Totals and Drop Down Lists'!X$5)*Inputs!F$39)</f>
        <v>0</v>
      </c>
      <c r="BA123">
        <f>IF(OR($D123="51",$D123="52",$D123="61"),0,(AC123/'Totals and Drop Down Lists'!Y$5)*Inputs!G$39)</f>
        <v>0</v>
      </c>
      <c r="BB123">
        <f>IF(OR($D123="51",$D123="52",$D123="61"),0,(AD123/'Totals and Drop Down Lists'!Z$5)*Inputs!H$39)</f>
        <v>0</v>
      </c>
      <c r="BC123">
        <f>IF(OR($D123="51",$D123="52",$D123="61"),0,(AE123/'Totals and Drop Down Lists'!AA$5)*Inputs!I$39)</f>
        <v>0</v>
      </c>
      <c r="BD123">
        <f>IF(OR($D123="51",$D123="52",$D123="61"),0,(AF123/'Totals and Drop Down Lists'!AB$5)*Inputs!J$39)</f>
        <v>0</v>
      </c>
      <c r="BE123">
        <f>IF(OR($D123="51",$D123="52",$D123="61"),0,(AG123/'Totals and Drop Down Lists'!AC$5)*Inputs!K$39)</f>
        <v>0</v>
      </c>
      <c r="BF123">
        <f>IF(OR($D123="51",$D123="52",$D123="61"),0,(AH123/'Totals and Drop Down Lists'!AD$5)*Inputs!L$39)</f>
        <v>0</v>
      </c>
      <c r="BG123" s="10">
        <f t="shared" si="10"/>
        <v>98170.064224695932</v>
      </c>
    </row>
    <row r="124" spans="1:59" ht="28.8">
      <c r="A124" s="1" t="s">
        <v>7336</v>
      </c>
      <c r="B124" s="1" t="s">
        <v>275</v>
      </c>
      <c r="C124" s="1" t="s">
        <v>288</v>
      </c>
      <c r="D124" s="1" t="s">
        <v>25</v>
      </c>
      <c r="E124" s="1" t="s">
        <v>289</v>
      </c>
      <c r="F124" s="2">
        <v>21235</v>
      </c>
      <c r="G124" s="2">
        <v>135</v>
      </c>
      <c r="H124" s="2">
        <v>13</v>
      </c>
      <c r="I124" s="2">
        <v>5037</v>
      </c>
      <c r="J124" s="2">
        <v>8154</v>
      </c>
      <c r="K124" s="2">
        <v>2124</v>
      </c>
      <c r="L124" s="2">
        <v>144</v>
      </c>
      <c r="M124" s="2">
        <v>13</v>
      </c>
      <c r="N124" s="2">
        <v>0</v>
      </c>
      <c r="O124" s="2">
        <v>101</v>
      </c>
      <c r="P124" s="2">
        <v>17</v>
      </c>
      <c r="Q124" s="2">
        <v>0</v>
      </c>
      <c r="R124" s="2">
        <v>711</v>
      </c>
      <c r="S124" s="2">
        <v>995800</v>
      </c>
      <c r="T124" s="2">
        <v>42226600</v>
      </c>
      <c r="U124" s="2">
        <v>419</v>
      </c>
      <c r="V124" s="2">
        <v>92</v>
      </c>
      <c r="W124" s="2">
        <v>220</v>
      </c>
      <c r="X124" s="2">
        <v>532</v>
      </c>
      <c r="Y124" s="2">
        <v>35</v>
      </c>
      <c r="Z124" s="2">
        <v>347</v>
      </c>
      <c r="AA124" s="9">
        <f t="shared" si="11"/>
        <v>21235</v>
      </c>
      <c r="AB124" s="9">
        <f t="shared" si="12"/>
        <v>4889</v>
      </c>
      <c r="AC124" s="9">
        <f t="shared" si="13"/>
        <v>986</v>
      </c>
      <c r="AD124" s="9">
        <f t="shared" si="14"/>
        <v>711</v>
      </c>
      <c r="AE124" s="44">
        <f t="shared" si="15"/>
        <v>3.8639731830985956E-5</v>
      </c>
      <c r="AF124" s="9">
        <f t="shared" si="16"/>
        <v>220</v>
      </c>
      <c r="AG124" s="9">
        <f t="shared" si="9"/>
        <v>382</v>
      </c>
      <c r="AH124" s="44">
        <f t="shared" si="17"/>
        <v>3.7025271730033784E-5</v>
      </c>
      <c r="AI124">
        <f>AA124/'Totals and Drop Down Lists'!W$6*Inputs!E$37</f>
        <v>19263.126545827301</v>
      </c>
      <c r="AJ124">
        <f>AB124/'Totals and Drop Down Lists'!X$6*Inputs!F$37</f>
        <v>16086.70293649857</v>
      </c>
      <c r="AK124">
        <f>AC124/'Totals and Drop Down Lists'!Y$6*Inputs!G$37</f>
        <v>6500.0450573074368</v>
      </c>
      <c r="AL124">
        <f>AD124/'Totals and Drop Down Lists'!Z$6*Inputs!H$37</f>
        <v>5700.443402965655</v>
      </c>
      <c r="AM124">
        <f>AE124/'Totals and Drop Down Lists'!AA$6*Inputs!I$37</f>
        <v>4810.2351136623247</v>
      </c>
      <c r="AN124">
        <f>AF124/'Totals and Drop Down Lists'!AB$6*Inputs!J$37</f>
        <v>4390.4724908758435</v>
      </c>
      <c r="AO124">
        <f>AG124/'Totals and Drop Down Lists'!AC$6*Inputs!K$37</f>
        <v>7114.2061004129982</v>
      </c>
      <c r="AP124">
        <f>AH124/'Totals and Drop Down Lists'!AD$6*Inputs!L$37</f>
        <v>8713.1538287709827</v>
      </c>
      <c r="AQ124">
        <f>IF(OR($D124="51",$D124="52",$D124="61"),(AA124/'Totals and Drop Down Lists'!W$4)*Inputs!E$38,0)</f>
        <v>0</v>
      </c>
      <c r="AR124">
        <f>IF(OR($D124="51",$D124="52",$D124="61"),(AB124/'Totals and Drop Down Lists'!X$4)*Inputs!F$38,0)</f>
        <v>0</v>
      </c>
      <c r="AS124">
        <f>IF(OR($D124="51",$D124="52",$D124="61"),(AC124/'Totals and Drop Down Lists'!Y$4)*Inputs!G$38,0)</f>
        <v>0</v>
      </c>
      <c r="AT124">
        <f>IF(OR($D124="51",$D124="52",$D124="61"),(AD124/'Totals and Drop Down Lists'!Z$4)*Inputs!H$38,0)</f>
        <v>0</v>
      </c>
      <c r="AU124">
        <f>IF(OR($D124="51",$D124="52",$D124="61"),(AE124/'Totals and Drop Down Lists'!AA$4)*Inputs!I$38,0)</f>
        <v>0</v>
      </c>
      <c r="AV124">
        <f>IF(OR($D124="51",$D124="52",$D124="61"),(AF124/'Totals and Drop Down Lists'!AB$4)*Inputs!J$38,0)</f>
        <v>0</v>
      </c>
      <c r="AW124">
        <f>IF(OR($D124="51",$D124="52",$D124="61"),(AG124/'Totals and Drop Down Lists'!AC$4)*Inputs!K$38,0)</f>
        <v>0</v>
      </c>
      <c r="AX124">
        <f>IF(OR($D124="51",$D124="52",$D124="61"),(AH124/'Totals and Drop Down Lists'!AD$4)*Inputs!L$38,0)</f>
        <v>0</v>
      </c>
      <c r="AY124">
        <f>IF(OR($D124="51",$D124="52",$D124="61"),0,(AA124/'Totals and Drop Down Lists'!W$5)*Inputs!E$39)</f>
        <v>0</v>
      </c>
      <c r="AZ124">
        <f>IF(OR($D124="51",$D124="52",$D124="61"),0,(AB124/'Totals and Drop Down Lists'!X$5)*Inputs!F$39)</f>
        <v>0</v>
      </c>
      <c r="BA124">
        <f>IF(OR($D124="51",$D124="52",$D124="61"),0,(AC124/'Totals and Drop Down Lists'!Y$5)*Inputs!G$39)</f>
        <v>0</v>
      </c>
      <c r="BB124">
        <f>IF(OR($D124="51",$D124="52",$D124="61"),0,(AD124/'Totals and Drop Down Lists'!Z$5)*Inputs!H$39)</f>
        <v>0</v>
      </c>
      <c r="BC124">
        <f>IF(OR($D124="51",$D124="52",$D124="61"),0,(AE124/'Totals and Drop Down Lists'!AA$5)*Inputs!I$39)</f>
        <v>0</v>
      </c>
      <c r="BD124">
        <f>IF(OR($D124="51",$D124="52",$D124="61"),0,(AF124/'Totals and Drop Down Lists'!AB$5)*Inputs!J$39)</f>
        <v>0</v>
      </c>
      <c r="BE124">
        <f>IF(OR($D124="51",$D124="52",$D124="61"),0,(AG124/'Totals and Drop Down Lists'!AC$5)*Inputs!K$39)</f>
        <v>0</v>
      </c>
      <c r="BF124">
        <f>IF(OR($D124="51",$D124="52",$D124="61"),0,(AH124/'Totals and Drop Down Lists'!AD$5)*Inputs!L$39)</f>
        <v>0</v>
      </c>
      <c r="BG124" s="10">
        <f t="shared" si="10"/>
        <v>72578.385476321113</v>
      </c>
    </row>
    <row r="125" spans="1:59" ht="28.8">
      <c r="A125" s="1" t="s">
        <v>7336</v>
      </c>
      <c r="B125" s="1" t="s">
        <v>275</v>
      </c>
      <c r="C125" s="1" t="s">
        <v>290</v>
      </c>
      <c r="D125" s="1" t="s">
        <v>58</v>
      </c>
      <c r="E125" s="1" t="s">
        <v>291</v>
      </c>
      <c r="F125" s="2">
        <v>29349</v>
      </c>
      <c r="G125" s="2">
        <v>142</v>
      </c>
      <c r="H125" s="2">
        <v>0</v>
      </c>
      <c r="I125" s="2">
        <v>3597</v>
      </c>
      <c r="J125" s="2">
        <v>11363</v>
      </c>
      <c r="K125" s="2">
        <v>3237</v>
      </c>
      <c r="L125" s="2">
        <v>119</v>
      </c>
      <c r="M125" s="2">
        <v>0</v>
      </c>
      <c r="N125" s="2">
        <v>7</v>
      </c>
      <c r="O125" s="2">
        <v>46</v>
      </c>
      <c r="P125" s="2">
        <v>10</v>
      </c>
      <c r="Q125" s="2">
        <v>3</v>
      </c>
      <c r="R125" s="2">
        <v>458</v>
      </c>
      <c r="S125" s="2">
        <v>1691300</v>
      </c>
      <c r="T125" s="2">
        <v>103025500</v>
      </c>
      <c r="U125" s="2">
        <v>189</v>
      </c>
      <c r="V125" s="2">
        <v>258</v>
      </c>
      <c r="W125" s="2">
        <v>69</v>
      </c>
      <c r="X125" s="2">
        <v>543</v>
      </c>
      <c r="Y125" s="2">
        <v>63</v>
      </c>
      <c r="Z125" s="2">
        <v>233</v>
      </c>
      <c r="AA125" s="9">
        <f t="shared" si="11"/>
        <v>29349</v>
      </c>
      <c r="AB125" s="9">
        <f t="shared" si="12"/>
        <v>3455</v>
      </c>
      <c r="AC125" s="9">
        <f t="shared" si="13"/>
        <v>643</v>
      </c>
      <c r="AD125" s="9">
        <f t="shared" si="14"/>
        <v>458</v>
      </c>
      <c r="AE125" s="44">
        <f t="shared" si="15"/>
        <v>6.44003426480713E-5</v>
      </c>
      <c r="AF125" s="9">
        <f t="shared" si="16"/>
        <v>216</v>
      </c>
      <c r="AG125" s="9">
        <f t="shared" si="9"/>
        <v>296</v>
      </c>
      <c r="AH125" s="44">
        <f t="shared" si="17"/>
        <v>3.1375632542508928E-5</v>
      </c>
      <c r="AI125">
        <f>AA125/'Totals and Drop Down Lists'!W$6*Inputs!E$37</f>
        <v>26623.663809441274</v>
      </c>
      <c r="AJ125">
        <f>AB125/'Totals and Drop Down Lists'!X$6*Inputs!F$37</f>
        <v>11368.287716425151</v>
      </c>
      <c r="AK125">
        <f>AC125/'Totals and Drop Down Lists'!Y$6*Inputs!G$37</f>
        <v>4238.8731966010973</v>
      </c>
      <c r="AL125">
        <f>AD125/'Totals and Drop Down Lists'!Z$6*Inputs!H$37</f>
        <v>3672.015581657201</v>
      </c>
      <c r="AM125">
        <f>AE125/'Totals and Drop Down Lists'!AA$6*Inputs!I$37</f>
        <v>8017.1568191169135</v>
      </c>
      <c r="AN125">
        <f>AF125/'Totals and Drop Down Lists'!AB$6*Inputs!J$37</f>
        <v>4310.6457183144639</v>
      </c>
      <c r="AO125">
        <f>AG125/'Totals and Drop Down Lists'!AC$6*Inputs!K$37</f>
        <v>5512.5785490111193</v>
      </c>
      <c r="AP125">
        <f>AH125/'Totals and Drop Down Lists'!AD$6*Inputs!L$37</f>
        <v>7383.6247526068773</v>
      </c>
      <c r="AQ125">
        <f>IF(OR($D125="51",$D125="52",$D125="61"),(AA125/'Totals and Drop Down Lists'!W$4)*Inputs!E$38,0)</f>
        <v>0</v>
      </c>
      <c r="AR125">
        <f>IF(OR($D125="51",$D125="52",$D125="61"),(AB125/'Totals and Drop Down Lists'!X$4)*Inputs!F$38,0)</f>
        <v>0</v>
      </c>
      <c r="AS125">
        <f>IF(OR($D125="51",$D125="52",$D125="61"),(AC125/'Totals and Drop Down Lists'!Y$4)*Inputs!G$38,0)</f>
        <v>0</v>
      </c>
      <c r="AT125">
        <f>IF(OR($D125="51",$D125="52",$D125="61"),(AD125/'Totals and Drop Down Lists'!Z$4)*Inputs!H$38,0)</f>
        <v>0</v>
      </c>
      <c r="AU125">
        <f>IF(OR($D125="51",$D125="52",$D125="61"),(AE125/'Totals and Drop Down Lists'!AA$4)*Inputs!I$38,0)</f>
        <v>0</v>
      </c>
      <c r="AV125">
        <f>IF(OR($D125="51",$D125="52",$D125="61"),(AF125/'Totals and Drop Down Lists'!AB$4)*Inputs!J$38,0)</f>
        <v>0</v>
      </c>
      <c r="AW125">
        <f>IF(OR($D125="51",$D125="52",$D125="61"),(AG125/'Totals and Drop Down Lists'!AC$4)*Inputs!K$38,0)</f>
        <v>0</v>
      </c>
      <c r="AX125">
        <f>IF(OR($D125="51",$D125="52",$D125="61"),(AH125/'Totals and Drop Down Lists'!AD$4)*Inputs!L$38,0)</f>
        <v>0</v>
      </c>
      <c r="AY125">
        <f>IF(OR($D125="51",$D125="52",$D125="61"),0,(AA125/'Totals and Drop Down Lists'!W$5)*Inputs!E$39)</f>
        <v>0</v>
      </c>
      <c r="AZ125">
        <f>IF(OR($D125="51",$D125="52",$D125="61"),0,(AB125/'Totals and Drop Down Lists'!X$5)*Inputs!F$39)</f>
        <v>0</v>
      </c>
      <c r="BA125">
        <f>IF(OR($D125="51",$D125="52",$D125="61"),0,(AC125/'Totals and Drop Down Lists'!Y$5)*Inputs!G$39)</f>
        <v>0</v>
      </c>
      <c r="BB125">
        <f>IF(OR($D125="51",$D125="52",$D125="61"),0,(AD125/'Totals and Drop Down Lists'!Z$5)*Inputs!H$39)</f>
        <v>0</v>
      </c>
      <c r="BC125">
        <f>IF(OR($D125="51",$D125="52",$D125="61"),0,(AE125/'Totals and Drop Down Lists'!AA$5)*Inputs!I$39)</f>
        <v>0</v>
      </c>
      <c r="BD125">
        <f>IF(OR($D125="51",$D125="52",$D125="61"),0,(AF125/'Totals and Drop Down Lists'!AB$5)*Inputs!J$39)</f>
        <v>0</v>
      </c>
      <c r="BE125">
        <f>IF(OR($D125="51",$D125="52",$D125="61"),0,(AG125/'Totals and Drop Down Lists'!AC$5)*Inputs!K$39)</f>
        <v>0</v>
      </c>
      <c r="BF125">
        <f>IF(OR($D125="51",$D125="52",$D125="61"),0,(AH125/'Totals and Drop Down Lists'!AD$5)*Inputs!L$39)</f>
        <v>0</v>
      </c>
      <c r="BG125" s="10">
        <f t="shared" si="10"/>
        <v>71126.846143174102</v>
      </c>
    </row>
    <row r="126" spans="1:59" ht="28.8">
      <c r="A126" s="1" t="s">
        <v>7336</v>
      </c>
      <c r="B126" s="1" t="s">
        <v>275</v>
      </c>
      <c r="C126" s="1" t="s">
        <v>292</v>
      </c>
      <c r="D126" s="1" t="s">
        <v>58</v>
      </c>
      <c r="E126" s="1" t="s">
        <v>293</v>
      </c>
      <c r="F126" s="2">
        <v>24461</v>
      </c>
      <c r="G126" s="2">
        <v>328</v>
      </c>
      <c r="H126" s="2">
        <v>6</v>
      </c>
      <c r="I126" s="2">
        <v>4436</v>
      </c>
      <c r="J126" s="2">
        <v>8457</v>
      </c>
      <c r="K126" s="2">
        <v>2758</v>
      </c>
      <c r="L126" s="2">
        <v>134</v>
      </c>
      <c r="M126" s="2">
        <v>3</v>
      </c>
      <c r="N126" s="2">
        <v>6</v>
      </c>
      <c r="O126" s="2">
        <v>183</v>
      </c>
      <c r="P126" s="2">
        <v>55</v>
      </c>
      <c r="Q126" s="2">
        <v>0</v>
      </c>
      <c r="R126" s="2">
        <v>336</v>
      </c>
      <c r="S126" s="2">
        <v>1715900</v>
      </c>
      <c r="T126" s="2">
        <v>100938300</v>
      </c>
      <c r="U126" s="2">
        <v>341</v>
      </c>
      <c r="V126" s="2">
        <v>149</v>
      </c>
      <c r="W126" s="2">
        <v>29</v>
      </c>
      <c r="X126" s="2">
        <v>558</v>
      </c>
      <c r="Y126" s="2">
        <v>23</v>
      </c>
      <c r="Z126" s="2">
        <v>360</v>
      </c>
      <c r="AA126" s="9">
        <f t="shared" si="11"/>
        <v>24461</v>
      </c>
      <c r="AB126" s="9">
        <f t="shared" si="12"/>
        <v>4102</v>
      </c>
      <c r="AC126" s="9">
        <f t="shared" si="13"/>
        <v>717</v>
      </c>
      <c r="AD126" s="9">
        <f t="shared" si="14"/>
        <v>336</v>
      </c>
      <c r="AE126" s="44">
        <f t="shared" si="15"/>
        <v>6.2815667491552632E-5</v>
      </c>
      <c r="AF126" s="9">
        <f t="shared" si="16"/>
        <v>380</v>
      </c>
      <c r="AG126" s="9">
        <f t="shared" si="9"/>
        <v>383</v>
      </c>
      <c r="AH126" s="44">
        <f t="shared" si="17"/>
        <v>4.6475898174211809E-5</v>
      </c>
      <c r="AI126">
        <f>AA126/'Totals and Drop Down Lists'!W$6*Inputs!E$37</f>
        <v>22189.561499292751</v>
      </c>
      <c r="AJ126">
        <f>AB126/'Totals and Drop Down Lists'!X$6*Inputs!F$37</f>
        <v>13497.168223668876</v>
      </c>
      <c r="AK126">
        <f>AC126/'Totals and Drop Down Lists'!Y$6*Inputs!G$37</f>
        <v>4726.7061927884715</v>
      </c>
      <c r="AL126">
        <f>AD126/'Totals and Drop Down Lists'!Z$6*Inputs!H$37</f>
        <v>2693.8804267179466</v>
      </c>
      <c r="AM126">
        <f>AE126/'Totals and Drop Down Lists'!AA$6*Inputs!I$37</f>
        <v>7819.8816383528047</v>
      </c>
      <c r="AN126">
        <f>AF126/'Totals and Drop Down Lists'!AB$6*Inputs!J$37</f>
        <v>7583.5433933310014</v>
      </c>
      <c r="AO126">
        <f>AG126/'Totals and Drop Down Lists'!AC$6*Inputs!K$37</f>
        <v>7132.8296765920904</v>
      </c>
      <c r="AP126">
        <f>AH126/'Totals and Drop Down Lists'!AD$6*Inputs!L$37</f>
        <v>10937.168890342522</v>
      </c>
      <c r="AQ126">
        <f>IF(OR($D126="51",$D126="52",$D126="61"),(AA126/'Totals and Drop Down Lists'!W$4)*Inputs!E$38,0)</f>
        <v>0</v>
      </c>
      <c r="AR126">
        <f>IF(OR($D126="51",$D126="52",$D126="61"),(AB126/'Totals and Drop Down Lists'!X$4)*Inputs!F$38,0)</f>
        <v>0</v>
      </c>
      <c r="AS126">
        <f>IF(OR($D126="51",$D126="52",$D126="61"),(AC126/'Totals and Drop Down Lists'!Y$4)*Inputs!G$38,0)</f>
        <v>0</v>
      </c>
      <c r="AT126">
        <f>IF(OR($D126="51",$D126="52",$D126="61"),(AD126/'Totals and Drop Down Lists'!Z$4)*Inputs!H$38,0)</f>
        <v>0</v>
      </c>
      <c r="AU126">
        <f>IF(OR($D126="51",$D126="52",$D126="61"),(AE126/'Totals and Drop Down Lists'!AA$4)*Inputs!I$38,0)</f>
        <v>0</v>
      </c>
      <c r="AV126">
        <f>IF(OR($D126="51",$D126="52",$D126="61"),(AF126/'Totals and Drop Down Lists'!AB$4)*Inputs!J$38,0)</f>
        <v>0</v>
      </c>
      <c r="AW126">
        <f>IF(OR($D126="51",$D126="52",$D126="61"),(AG126/'Totals and Drop Down Lists'!AC$4)*Inputs!K$38,0)</f>
        <v>0</v>
      </c>
      <c r="AX126">
        <f>IF(OR($D126="51",$D126="52",$D126="61"),(AH126/'Totals and Drop Down Lists'!AD$4)*Inputs!L$38,0)</f>
        <v>0</v>
      </c>
      <c r="AY126">
        <f>IF(OR($D126="51",$D126="52",$D126="61"),0,(AA126/'Totals and Drop Down Lists'!W$5)*Inputs!E$39)</f>
        <v>0</v>
      </c>
      <c r="AZ126">
        <f>IF(OR($D126="51",$D126="52",$D126="61"),0,(AB126/'Totals and Drop Down Lists'!X$5)*Inputs!F$39)</f>
        <v>0</v>
      </c>
      <c r="BA126">
        <f>IF(OR($D126="51",$D126="52",$D126="61"),0,(AC126/'Totals and Drop Down Lists'!Y$5)*Inputs!G$39)</f>
        <v>0</v>
      </c>
      <c r="BB126">
        <f>IF(OR($D126="51",$D126="52",$D126="61"),0,(AD126/'Totals and Drop Down Lists'!Z$5)*Inputs!H$39)</f>
        <v>0</v>
      </c>
      <c r="BC126">
        <f>IF(OR($D126="51",$D126="52",$D126="61"),0,(AE126/'Totals and Drop Down Lists'!AA$5)*Inputs!I$39)</f>
        <v>0</v>
      </c>
      <c r="BD126">
        <f>IF(OR($D126="51",$D126="52",$D126="61"),0,(AF126/'Totals and Drop Down Lists'!AB$5)*Inputs!J$39)</f>
        <v>0</v>
      </c>
      <c r="BE126">
        <f>IF(OR($D126="51",$D126="52",$D126="61"),0,(AG126/'Totals and Drop Down Lists'!AC$5)*Inputs!K$39)</f>
        <v>0</v>
      </c>
      <c r="BF126">
        <f>IF(OR($D126="51",$D126="52",$D126="61"),0,(AH126/'Totals and Drop Down Lists'!AD$5)*Inputs!L$39)</f>
        <v>0</v>
      </c>
      <c r="BG126" s="10">
        <f t="shared" si="10"/>
        <v>76580.73994108646</v>
      </c>
    </row>
    <row r="127" spans="1:59" ht="28.8">
      <c r="A127" s="1" t="s">
        <v>7336</v>
      </c>
      <c r="B127" s="1" t="s">
        <v>275</v>
      </c>
      <c r="C127" s="1" t="s">
        <v>294</v>
      </c>
      <c r="D127" s="1" t="s">
        <v>58</v>
      </c>
      <c r="E127" s="1" t="s">
        <v>295</v>
      </c>
      <c r="F127" s="2">
        <v>54756</v>
      </c>
      <c r="G127" s="2">
        <v>341</v>
      </c>
      <c r="H127" s="2">
        <v>17</v>
      </c>
      <c r="I127" s="2">
        <v>6485</v>
      </c>
      <c r="J127" s="2">
        <v>19733</v>
      </c>
      <c r="K127" s="2">
        <v>3847</v>
      </c>
      <c r="L127" s="2">
        <v>170</v>
      </c>
      <c r="M127" s="2">
        <v>45</v>
      </c>
      <c r="N127" s="2">
        <v>0</v>
      </c>
      <c r="O127" s="2">
        <v>117</v>
      </c>
      <c r="P127" s="2">
        <v>17</v>
      </c>
      <c r="Q127" s="2">
        <v>8</v>
      </c>
      <c r="R127" s="2">
        <v>562</v>
      </c>
      <c r="S127" s="2">
        <v>2464300</v>
      </c>
      <c r="T127" s="2">
        <v>147888800</v>
      </c>
      <c r="U127" s="2">
        <v>510</v>
      </c>
      <c r="V127" s="2">
        <v>247</v>
      </c>
      <c r="W127" s="2">
        <v>154</v>
      </c>
      <c r="X127" s="2">
        <v>811</v>
      </c>
      <c r="Y127" s="2">
        <v>131</v>
      </c>
      <c r="Z127" s="2">
        <v>417</v>
      </c>
      <c r="AA127" s="9">
        <f t="shared" si="11"/>
        <v>54756</v>
      </c>
      <c r="AB127" s="9">
        <f t="shared" si="12"/>
        <v>6127</v>
      </c>
      <c r="AC127" s="9">
        <f t="shared" si="13"/>
        <v>919</v>
      </c>
      <c r="AD127" s="9">
        <f t="shared" si="14"/>
        <v>562</v>
      </c>
      <c r="AE127" s="44">
        <f t="shared" si="15"/>
        <v>5.2377774632662651E-5</v>
      </c>
      <c r="AF127" s="9">
        <f t="shared" si="16"/>
        <v>410</v>
      </c>
      <c r="AG127" s="9">
        <f t="shared" si="9"/>
        <v>548</v>
      </c>
      <c r="AH127" s="44">
        <f t="shared" si="17"/>
        <v>3.9752158486161852E-5</v>
      </c>
      <c r="AI127">
        <f>AA127/'Totals and Drop Down Lists'!W$6*Inputs!E$37</f>
        <v>49671.380133897794</v>
      </c>
      <c r="AJ127">
        <f>AB127/'Totals and Drop Down Lists'!X$6*Inputs!F$37</f>
        <v>20160.202268751633</v>
      </c>
      <c r="AK127">
        <f>AC127/'Totals and Drop Down Lists'!Y$6*Inputs!G$37</f>
        <v>6058.3584256242748</v>
      </c>
      <c r="AL127">
        <f>AD127/'Totals and Drop Down Lists'!Z$6*Inputs!H$37</f>
        <v>4505.8357137365656</v>
      </c>
      <c r="AM127">
        <f>AE127/'Totals and Drop Down Lists'!AA$6*Inputs!I$37</f>
        <v>6520.4751372389828</v>
      </c>
      <c r="AN127">
        <f>AF127/'Totals and Drop Down Lists'!AB$6*Inputs!J$37</f>
        <v>8182.2441875413442</v>
      </c>
      <c r="AO127">
        <f>AG127/'Totals and Drop Down Lists'!AC$6*Inputs!K$37</f>
        <v>10205.719746142207</v>
      </c>
      <c r="AP127">
        <f>AH127/'Totals and Drop Down Lists'!AD$6*Inputs!L$37</f>
        <v>9354.8718410795573</v>
      </c>
      <c r="AQ127">
        <f>IF(OR($D127="51",$D127="52",$D127="61"),(AA127/'Totals and Drop Down Lists'!W$4)*Inputs!E$38,0)</f>
        <v>0</v>
      </c>
      <c r="AR127">
        <f>IF(OR($D127="51",$D127="52",$D127="61"),(AB127/'Totals and Drop Down Lists'!X$4)*Inputs!F$38,0)</f>
        <v>0</v>
      </c>
      <c r="AS127">
        <f>IF(OR($D127="51",$D127="52",$D127="61"),(AC127/'Totals and Drop Down Lists'!Y$4)*Inputs!G$38,0)</f>
        <v>0</v>
      </c>
      <c r="AT127">
        <f>IF(OR($D127="51",$D127="52",$D127="61"),(AD127/'Totals and Drop Down Lists'!Z$4)*Inputs!H$38,0)</f>
        <v>0</v>
      </c>
      <c r="AU127">
        <f>IF(OR($D127="51",$D127="52",$D127="61"),(AE127/'Totals and Drop Down Lists'!AA$4)*Inputs!I$38,0)</f>
        <v>0</v>
      </c>
      <c r="AV127">
        <f>IF(OR($D127="51",$D127="52",$D127="61"),(AF127/'Totals and Drop Down Lists'!AB$4)*Inputs!J$38,0)</f>
        <v>0</v>
      </c>
      <c r="AW127">
        <f>IF(OR($D127="51",$D127="52",$D127="61"),(AG127/'Totals and Drop Down Lists'!AC$4)*Inputs!K$38,0)</f>
        <v>0</v>
      </c>
      <c r="AX127">
        <f>IF(OR($D127="51",$D127="52",$D127="61"),(AH127/'Totals and Drop Down Lists'!AD$4)*Inputs!L$38,0)</f>
        <v>0</v>
      </c>
      <c r="AY127">
        <f>IF(OR($D127="51",$D127="52",$D127="61"),0,(AA127/'Totals and Drop Down Lists'!W$5)*Inputs!E$39)</f>
        <v>0</v>
      </c>
      <c r="AZ127">
        <f>IF(OR($D127="51",$D127="52",$D127="61"),0,(AB127/'Totals and Drop Down Lists'!X$5)*Inputs!F$39)</f>
        <v>0</v>
      </c>
      <c r="BA127">
        <f>IF(OR($D127="51",$D127="52",$D127="61"),0,(AC127/'Totals and Drop Down Lists'!Y$5)*Inputs!G$39)</f>
        <v>0</v>
      </c>
      <c r="BB127">
        <f>IF(OR($D127="51",$D127="52",$D127="61"),0,(AD127/'Totals and Drop Down Lists'!Z$5)*Inputs!H$39)</f>
        <v>0</v>
      </c>
      <c r="BC127">
        <f>IF(OR($D127="51",$D127="52",$D127="61"),0,(AE127/'Totals and Drop Down Lists'!AA$5)*Inputs!I$39)</f>
        <v>0</v>
      </c>
      <c r="BD127">
        <f>IF(OR($D127="51",$D127="52",$D127="61"),0,(AF127/'Totals and Drop Down Lists'!AB$5)*Inputs!J$39)</f>
        <v>0</v>
      </c>
      <c r="BE127">
        <f>IF(OR($D127="51",$D127="52",$D127="61"),0,(AG127/'Totals and Drop Down Lists'!AC$5)*Inputs!K$39)</f>
        <v>0</v>
      </c>
      <c r="BF127">
        <f>IF(OR($D127="51",$D127="52",$D127="61"),0,(AH127/'Totals and Drop Down Lists'!AD$5)*Inputs!L$39)</f>
        <v>0</v>
      </c>
      <c r="BG127" s="10">
        <f t="shared" si="10"/>
        <v>114659.08745401236</v>
      </c>
    </row>
    <row r="128" spans="1:59" ht="28.8">
      <c r="A128" s="1" t="s">
        <v>7336</v>
      </c>
      <c r="B128" s="1" t="s">
        <v>275</v>
      </c>
      <c r="C128" s="1" t="s">
        <v>296</v>
      </c>
      <c r="D128" s="1" t="s">
        <v>58</v>
      </c>
      <c r="E128" s="1" t="s">
        <v>297</v>
      </c>
      <c r="F128" s="2">
        <v>61096</v>
      </c>
      <c r="G128" s="2">
        <v>683</v>
      </c>
      <c r="H128" s="2">
        <v>59</v>
      </c>
      <c r="I128" s="2">
        <v>10643</v>
      </c>
      <c r="J128" s="2">
        <v>24786</v>
      </c>
      <c r="K128" s="2">
        <v>5704</v>
      </c>
      <c r="L128" s="2">
        <v>211</v>
      </c>
      <c r="M128" s="2">
        <v>42</v>
      </c>
      <c r="N128" s="2">
        <v>6</v>
      </c>
      <c r="O128" s="2">
        <v>234</v>
      </c>
      <c r="P128" s="2">
        <v>202</v>
      </c>
      <c r="Q128" s="2">
        <v>0</v>
      </c>
      <c r="R128" s="2">
        <v>883</v>
      </c>
      <c r="S128" s="2">
        <v>4139100</v>
      </c>
      <c r="T128" s="2">
        <v>239817100</v>
      </c>
      <c r="U128" s="2">
        <v>530</v>
      </c>
      <c r="V128" s="2">
        <v>184</v>
      </c>
      <c r="W128" s="2">
        <v>0</v>
      </c>
      <c r="X128" s="2">
        <v>829</v>
      </c>
      <c r="Y128" s="2">
        <v>85</v>
      </c>
      <c r="Z128" s="2">
        <v>499</v>
      </c>
      <c r="AA128" s="9">
        <f t="shared" si="11"/>
        <v>61096</v>
      </c>
      <c r="AB128" s="9">
        <f t="shared" si="12"/>
        <v>9901</v>
      </c>
      <c r="AC128" s="9">
        <f t="shared" si="13"/>
        <v>1578</v>
      </c>
      <c r="AD128" s="9">
        <f t="shared" si="14"/>
        <v>883</v>
      </c>
      <c r="AE128" s="44">
        <f t="shared" si="15"/>
        <v>9.1674462913497279E-5</v>
      </c>
      <c r="AF128" s="9">
        <f t="shared" si="16"/>
        <v>645</v>
      </c>
      <c r="AG128" s="9">
        <f t="shared" si="9"/>
        <v>584</v>
      </c>
      <c r="AH128" s="44">
        <f t="shared" si="17"/>
        <v>5.0007714320208016E-5</v>
      </c>
      <c r="AI128">
        <f>AA128/'Totals and Drop Down Lists'!W$6*Inputs!E$37</f>
        <v>55422.650315227918</v>
      </c>
      <c r="AJ128">
        <f>AB128/'Totals and Drop Down Lists'!X$6*Inputs!F$37</f>
        <v>32578.123496476241</v>
      </c>
      <c r="AK128">
        <f>AC128/'Totals and Drop Down Lists'!Y$6*Inputs!G$37</f>
        <v>10402.709026806426</v>
      </c>
      <c r="AL128">
        <f>AD128/'Totals and Drop Down Lists'!Z$6*Inputs!H$37</f>
        <v>7079.4536214046038</v>
      </c>
      <c r="AM128">
        <f>AE128/'Totals and Drop Down Lists'!AA$6*Inputs!I$37</f>
        <v>11412.494332556731</v>
      </c>
      <c r="AN128">
        <f>AF128/'Totals and Drop Down Lists'!AB$6*Inputs!J$37</f>
        <v>12872.06707552236</v>
      </c>
      <c r="AO128">
        <f>AG128/'Totals and Drop Down Lists'!AC$6*Inputs!K$37</f>
        <v>10876.168488589507</v>
      </c>
      <c r="AP128">
        <f>AH128/'Totals and Drop Down Lists'!AD$6*Inputs!L$37</f>
        <v>11768.310862760232</v>
      </c>
      <c r="AQ128">
        <f>IF(OR($D128="51",$D128="52",$D128="61"),(AA128/'Totals and Drop Down Lists'!W$4)*Inputs!E$38,0)</f>
        <v>0</v>
      </c>
      <c r="AR128">
        <f>IF(OR($D128="51",$D128="52",$D128="61"),(AB128/'Totals and Drop Down Lists'!X$4)*Inputs!F$38,0)</f>
        <v>0</v>
      </c>
      <c r="AS128">
        <f>IF(OR($D128="51",$D128="52",$D128="61"),(AC128/'Totals and Drop Down Lists'!Y$4)*Inputs!G$38,0)</f>
        <v>0</v>
      </c>
      <c r="AT128">
        <f>IF(OR($D128="51",$D128="52",$D128="61"),(AD128/'Totals and Drop Down Lists'!Z$4)*Inputs!H$38,0)</f>
        <v>0</v>
      </c>
      <c r="AU128">
        <f>IF(OR($D128="51",$D128="52",$D128="61"),(AE128/'Totals and Drop Down Lists'!AA$4)*Inputs!I$38,0)</f>
        <v>0</v>
      </c>
      <c r="AV128">
        <f>IF(OR($D128="51",$D128="52",$D128="61"),(AF128/'Totals and Drop Down Lists'!AB$4)*Inputs!J$38,0)</f>
        <v>0</v>
      </c>
      <c r="AW128">
        <f>IF(OR($D128="51",$D128="52",$D128="61"),(AG128/'Totals and Drop Down Lists'!AC$4)*Inputs!K$38,0)</f>
        <v>0</v>
      </c>
      <c r="AX128">
        <f>IF(OR($D128="51",$D128="52",$D128="61"),(AH128/'Totals and Drop Down Lists'!AD$4)*Inputs!L$38,0)</f>
        <v>0</v>
      </c>
      <c r="AY128">
        <f>IF(OR($D128="51",$D128="52",$D128="61"),0,(AA128/'Totals and Drop Down Lists'!W$5)*Inputs!E$39)</f>
        <v>0</v>
      </c>
      <c r="AZ128">
        <f>IF(OR($D128="51",$D128="52",$D128="61"),0,(AB128/'Totals and Drop Down Lists'!X$5)*Inputs!F$39)</f>
        <v>0</v>
      </c>
      <c r="BA128">
        <f>IF(OR($D128="51",$D128="52",$D128="61"),0,(AC128/'Totals and Drop Down Lists'!Y$5)*Inputs!G$39)</f>
        <v>0</v>
      </c>
      <c r="BB128">
        <f>IF(OR($D128="51",$D128="52",$D128="61"),0,(AD128/'Totals and Drop Down Lists'!Z$5)*Inputs!H$39)</f>
        <v>0</v>
      </c>
      <c r="BC128">
        <f>IF(OR($D128="51",$D128="52",$D128="61"),0,(AE128/'Totals and Drop Down Lists'!AA$5)*Inputs!I$39)</f>
        <v>0</v>
      </c>
      <c r="BD128">
        <f>IF(OR($D128="51",$D128="52",$D128="61"),0,(AF128/'Totals and Drop Down Lists'!AB$5)*Inputs!J$39)</f>
        <v>0</v>
      </c>
      <c r="BE128">
        <f>IF(OR($D128="51",$D128="52",$D128="61"),0,(AG128/'Totals and Drop Down Lists'!AC$5)*Inputs!K$39)</f>
        <v>0</v>
      </c>
      <c r="BF128">
        <f>IF(OR($D128="51",$D128="52",$D128="61"),0,(AH128/'Totals and Drop Down Lists'!AD$5)*Inputs!L$39)</f>
        <v>0</v>
      </c>
      <c r="BG128" s="10">
        <f t="shared" si="10"/>
        <v>152411.977219344</v>
      </c>
    </row>
    <row r="129" spans="1:59" ht="28.8">
      <c r="A129" s="1" t="s">
        <v>7336</v>
      </c>
      <c r="B129" s="1" t="s">
        <v>275</v>
      </c>
      <c r="C129" s="1" t="s">
        <v>68</v>
      </c>
      <c r="D129" s="1" t="s">
        <v>25</v>
      </c>
      <c r="E129" s="1" t="s">
        <v>298</v>
      </c>
      <c r="F129" s="2">
        <v>42580</v>
      </c>
      <c r="G129" s="2">
        <v>671</v>
      </c>
      <c r="H129" s="2">
        <v>0</v>
      </c>
      <c r="I129" s="2">
        <v>7155</v>
      </c>
      <c r="J129" s="2">
        <v>16603</v>
      </c>
      <c r="K129" s="2">
        <v>6089</v>
      </c>
      <c r="L129" s="2">
        <v>67</v>
      </c>
      <c r="M129" s="2">
        <v>0</v>
      </c>
      <c r="N129" s="2">
        <v>19</v>
      </c>
      <c r="O129" s="2">
        <v>122</v>
      </c>
      <c r="P129" s="2">
        <v>24</v>
      </c>
      <c r="Q129" s="2">
        <v>0</v>
      </c>
      <c r="R129" s="2">
        <v>923</v>
      </c>
      <c r="S129" s="2">
        <v>3281500</v>
      </c>
      <c r="T129" s="2">
        <v>168608200</v>
      </c>
      <c r="U129" s="2">
        <v>203</v>
      </c>
      <c r="V129" s="2">
        <v>335</v>
      </c>
      <c r="W129" s="2">
        <v>0</v>
      </c>
      <c r="X129" s="2">
        <v>1240</v>
      </c>
      <c r="Y129" s="2">
        <v>179</v>
      </c>
      <c r="Z129" s="2">
        <v>705</v>
      </c>
      <c r="AA129" s="9">
        <f t="shared" si="11"/>
        <v>42580</v>
      </c>
      <c r="AB129" s="9">
        <f t="shared" si="12"/>
        <v>6484</v>
      </c>
      <c r="AC129" s="9">
        <f t="shared" si="13"/>
        <v>1155</v>
      </c>
      <c r="AD129" s="9">
        <f t="shared" si="14"/>
        <v>923</v>
      </c>
      <c r="AE129" s="44">
        <f t="shared" si="15"/>
        <v>1.5595566904763928E-4</v>
      </c>
      <c r="AF129" s="9">
        <f t="shared" si="16"/>
        <v>905</v>
      </c>
      <c r="AG129" s="9">
        <f t="shared" si="9"/>
        <v>884</v>
      </c>
      <c r="AH129" s="44">
        <f t="shared" si="17"/>
        <v>1.2063206368270883E-4</v>
      </c>
      <c r="AI129">
        <f>AA129/'Totals and Drop Down Lists'!W$6*Inputs!E$37</f>
        <v>38626.038536441083</v>
      </c>
      <c r="AJ129">
        <f>AB129/'Totals and Drop Down Lists'!X$6*Inputs!F$37</f>
        <v>21334.870492995851</v>
      </c>
      <c r="AK129">
        <f>AC129/'Totals and Drop Down Lists'!Y$6*Inputs!G$37</f>
        <v>7614.1501431948172</v>
      </c>
      <c r="AL129">
        <f>AD129/'Totals and Drop Down Lists'!Z$6*Inputs!H$37</f>
        <v>7400.1536722043593</v>
      </c>
      <c r="AM129">
        <f>AE129/'Totals and Drop Down Lists'!AA$6*Inputs!I$37</f>
        <v>19414.819924450621</v>
      </c>
      <c r="AN129">
        <f>AF129/'Totals and Drop Down Lists'!AB$6*Inputs!J$37</f>
        <v>18060.807292011992</v>
      </c>
      <c r="AO129">
        <f>AG129/'Totals and Drop Down Lists'!AC$6*Inputs!K$37</f>
        <v>16463.241342316993</v>
      </c>
      <c r="AP129">
        <f>AH129/'Totals and Drop Down Lists'!AD$6*Inputs!L$37</f>
        <v>28388.332574935037</v>
      </c>
      <c r="AQ129">
        <f>IF(OR($D129="51",$D129="52",$D129="61"),(AA129/'Totals and Drop Down Lists'!W$4)*Inputs!E$38,0)</f>
        <v>0</v>
      </c>
      <c r="AR129">
        <f>IF(OR($D129="51",$D129="52",$D129="61"),(AB129/'Totals and Drop Down Lists'!X$4)*Inputs!F$38,0)</f>
        <v>0</v>
      </c>
      <c r="AS129">
        <f>IF(OR($D129="51",$D129="52",$D129="61"),(AC129/'Totals and Drop Down Lists'!Y$4)*Inputs!G$38,0)</f>
        <v>0</v>
      </c>
      <c r="AT129">
        <f>IF(OR($D129="51",$D129="52",$D129="61"),(AD129/'Totals and Drop Down Lists'!Z$4)*Inputs!H$38,0)</f>
        <v>0</v>
      </c>
      <c r="AU129">
        <f>IF(OR($D129="51",$D129="52",$D129="61"),(AE129/'Totals and Drop Down Lists'!AA$4)*Inputs!I$38,0)</f>
        <v>0</v>
      </c>
      <c r="AV129">
        <f>IF(OR($D129="51",$D129="52",$D129="61"),(AF129/'Totals and Drop Down Lists'!AB$4)*Inputs!J$38,0)</f>
        <v>0</v>
      </c>
      <c r="AW129">
        <f>IF(OR($D129="51",$D129="52",$D129="61"),(AG129/'Totals and Drop Down Lists'!AC$4)*Inputs!K$38,0)</f>
        <v>0</v>
      </c>
      <c r="AX129">
        <f>IF(OR($D129="51",$D129="52",$D129="61"),(AH129/'Totals and Drop Down Lists'!AD$4)*Inputs!L$38,0)</f>
        <v>0</v>
      </c>
      <c r="AY129">
        <f>IF(OR($D129="51",$D129="52",$D129="61"),0,(AA129/'Totals and Drop Down Lists'!W$5)*Inputs!E$39)</f>
        <v>0</v>
      </c>
      <c r="AZ129">
        <f>IF(OR($D129="51",$D129="52",$D129="61"),0,(AB129/'Totals and Drop Down Lists'!X$5)*Inputs!F$39)</f>
        <v>0</v>
      </c>
      <c r="BA129">
        <f>IF(OR($D129="51",$D129="52",$D129="61"),0,(AC129/'Totals and Drop Down Lists'!Y$5)*Inputs!G$39)</f>
        <v>0</v>
      </c>
      <c r="BB129">
        <f>IF(OR($D129="51",$D129="52",$D129="61"),0,(AD129/'Totals and Drop Down Lists'!Z$5)*Inputs!H$39)</f>
        <v>0</v>
      </c>
      <c r="BC129">
        <f>IF(OR($D129="51",$D129="52",$D129="61"),0,(AE129/'Totals and Drop Down Lists'!AA$5)*Inputs!I$39)</f>
        <v>0</v>
      </c>
      <c r="BD129">
        <f>IF(OR($D129="51",$D129="52",$D129="61"),0,(AF129/'Totals and Drop Down Lists'!AB$5)*Inputs!J$39)</f>
        <v>0</v>
      </c>
      <c r="BE129">
        <f>IF(OR($D129="51",$D129="52",$D129="61"),0,(AG129/'Totals and Drop Down Lists'!AC$5)*Inputs!K$39)</f>
        <v>0</v>
      </c>
      <c r="BF129">
        <f>IF(OR($D129="51",$D129="52",$D129="61"),0,(AH129/'Totals and Drop Down Lists'!AD$5)*Inputs!L$39)</f>
        <v>0</v>
      </c>
      <c r="BG129" s="10">
        <f t="shared" si="10"/>
        <v>157302.41397855076</v>
      </c>
    </row>
    <row r="130" spans="1:59" ht="28.8">
      <c r="A130" s="1" t="s">
        <v>7336</v>
      </c>
      <c r="B130" s="1" t="s">
        <v>275</v>
      </c>
      <c r="C130" s="1" t="s">
        <v>299</v>
      </c>
      <c r="D130" s="1" t="s">
        <v>25</v>
      </c>
      <c r="E130" s="1" t="s">
        <v>300</v>
      </c>
      <c r="F130" s="2">
        <v>22509</v>
      </c>
      <c r="G130" s="2">
        <v>275</v>
      </c>
      <c r="H130" s="2">
        <v>22</v>
      </c>
      <c r="I130" s="2">
        <v>6080</v>
      </c>
      <c r="J130" s="2">
        <v>8296</v>
      </c>
      <c r="K130" s="2">
        <v>2656</v>
      </c>
      <c r="L130" s="2">
        <v>142</v>
      </c>
      <c r="M130" s="2">
        <v>0</v>
      </c>
      <c r="N130" s="2">
        <v>0</v>
      </c>
      <c r="O130" s="2">
        <v>37</v>
      </c>
      <c r="P130" s="2">
        <v>0</v>
      </c>
      <c r="Q130" s="2">
        <v>0</v>
      </c>
      <c r="R130" s="2">
        <v>875</v>
      </c>
      <c r="S130" s="2">
        <v>1291400</v>
      </c>
      <c r="T130" s="2">
        <v>57972000</v>
      </c>
      <c r="U130" s="2">
        <v>222</v>
      </c>
      <c r="V130" s="2">
        <v>154</v>
      </c>
      <c r="W130" s="2">
        <v>4</v>
      </c>
      <c r="X130" s="2">
        <v>812</v>
      </c>
      <c r="Y130" s="2">
        <v>0</v>
      </c>
      <c r="Z130" s="2">
        <v>607</v>
      </c>
      <c r="AA130" s="9">
        <f t="shared" si="11"/>
        <v>22509</v>
      </c>
      <c r="AB130" s="9">
        <f t="shared" si="12"/>
        <v>5783</v>
      </c>
      <c r="AC130" s="9">
        <f t="shared" si="13"/>
        <v>1054</v>
      </c>
      <c r="AD130" s="9">
        <f t="shared" si="14"/>
        <v>875</v>
      </c>
      <c r="AE130" s="44">
        <f t="shared" si="15"/>
        <v>5.9385878301201612E-5</v>
      </c>
      <c r="AF130" s="9">
        <f t="shared" si="16"/>
        <v>654</v>
      </c>
      <c r="AG130" s="9">
        <f t="shared" ref="AG130:AG193" si="18">Y130+Z130</f>
        <v>607</v>
      </c>
      <c r="AH130" s="44">
        <f t="shared" si="17"/>
        <v>7.2310123736503713E-5</v>
      </c>
      <c r="AI130">
        <f>AA130/'Totals and Drop Down Lists'!W$6*Inputs!E$37</f>
        <v>20418.823424536226</v>
      </c>
      <c r="AJ130">
        <f>AB130/'Totals and Drop Down Lists'!X$6*Inputs!F$37</f>
        <v>19028.309077883252</v>
      </c>
      <c r="AK130">
        <f>AC130/'Totals and Drop Down Lists'!Y$6*Inputs!G$37</f>
        <v>6948.3240267769161</v>
      </c>
      <c r="AL130">
        <f>AD130/'Totals and Drop Down Lists'!Z$6*Inputs!H$37</f>
        <v>7015.3136112446518</v>
      </c>
      <c r="AM130">
        <f>AE130/'Totals and Drop Down Lists'!AA$6*Inputs!I$37</f>
        <v>7392.9094101797355</v>
      </c>
      <c r="AN130">
        <f>AF130/'Totals and Drop Down Lists'!AB$6*Inputs!J$37</f>
        <v>13051.677313785462</v>
      </c>
      <c r="AO130">
        <f>AG130/'Totals and Drop Down Lists'!AC$6*Inputs!K$37</f>
        <v>11304.510740708613</v>
      </c>
      <c r="AP130">
        <f>AH130/'Totals and Drop Down Lists'!AD$6*Inputs!L$37</f>
        <v>17016.734842287296</v>
      </c>
      <c r="AQ130">
        <f>IF(OR($D130="51",$D130="52",$D130="61"),(AA130/'Totals and Drop Down Lists'!W$4)*Inputs!E$38,0)</f>
        <v>0</v>
      </c>
      <c r="AR130">
        <f>IF(OR($D130="51",$D130="52",$D130="61"),(AB130/'Totals and Drop Down Lists'!X$4)*Inputs!F$38,0)</f>
        <v>0</v>
      </c>
      <c r="AS130">
        <f>IF(OR($D130="51",$D130="52",$D130="61"),(AC130/'Totals and Drop Down Lists'!Y$4)*Inputs!G$38,0)</f>
        <v>0</v>
      </c>
      <c r="AT130">
        <f>IF(OR($D130="51",$D130="52",$D130="61"),(AD130/'Totals and Drop Down Lists'!Z$4)*Inputs!H$38,0)</f>
        <v>0</v>
      </c>
      <c r="AU130">
        <f>IF(OR($D130="51",$D130="52",$D130="61"),(AE130/'Totals and Drop Down Lists'!AA$4)*Inputs!I$38,0)</f>
        <v>0</v>
      </c>
      <c r="AV130">
        <f>IF(OR($D130="51",$D130="52",$D130="61"),(AF130/'Totals and Drop Down Lists'!AB$4)*Inputs!J$38,0)</f>
        <v>0</v>
      </c>
      <c r="AW130">
        <f>IF(OR($D130="51",$D130="52",$D130="61"),(AG130/'Totals and Drop Down Lists'!AC$4)*Inputs!K$38,0)</f>
        <v>0</v>
      </c>
      <c r="AX130">
        <f>IF(OR($D130="51",$D130="52",$D130="61"),(AH130/'Totals and Drop Down Lists'!AD$4)*Inputs!L$38,0)</f>
        <v>0</v>
      </c>
      <c r="AY130">
        <f>IF(OR($D130="51",$D130="52",$D130="61"),0,(AA130/'Totals and Drop Down Lists'!W$5)*Inputs!E$39)</f>
        <v>0</v>
      </c>
      <c r="AZ130">
        <f>IF(OR($D130="51",$D130="52",$D130="61"),0,(AB130/'Totals and Drop Down Lists'!X$5)*Inputs!F$39)</f>
        <v>0</v>
      </c>
      <c r="BA130">
        <f>IF(OR($D130="51",$D130="52",$D130="61"),0,(AC130/'Totals and Drop Down Lists'!Y$5)*Inputs!G$39)</f>
        <v>0</v>
      </c>
      <c r="BB130">
        <f>IF(OR($D130="51",$D130="52",$D130="61"),0,(AD130/'Totals and Drop Down Lists'!Z$5)*Inputs!H$39)</f>
        <v>0</v>
      </c>
      <c r="BC130">
        <f>IF(OR($D130="51",$D130="52",$D130="61"),0,(AE130/'Totals and Drop Down Lists'!AA$5)*Inputs!I$39)</f>
        <v>0</v>
      </c>
      <c r="BD130">
        <f>IF(OR($D130="51",$D130="52",$D130="61"),0,(AF130/'Totals and Drop Down Lists'!AB$5)*Inputs!J$39)</f>
        <v>0</v>
      </c>
      <c r="BE130">
        <f>IF(OR($D130="51",$D130="52",$D130="61"),0,(AG130/'Totals and Drop Down Lists'!AC$5)*Inputs!K$39)</f>
        <v>0</v>
      </c>
      <c r="BF130">
        <f>IF(OR($D130="51",$D130="52",$D130="61"),0,(AH130/'Totals and Drop Down Lists'!AD$5)*Inputs!L$39)</f>
        <v>0</v>
      </c>
      <c r="BG130" s="10">
        <f t="shared" ref="BG130:BG193" si="19">SUM(AI130:BF130)</f>
        <v>102176.60244740217</v>
      </c>
    </row>
    <row r="131" spans="1:59" ht="28.8">
      <c r="A131" s="1" t="s">
        <v>7336</v>
      </c>
      <c r="B131" s="1" t="s">
        <v>275</v>
      </c>
      <c r="C131" s="1" t="s">
        <v>301</v>
      </c>
      <c r="D131" s="1" t="s">
        <v>25</v>
      </c>
      <c r="E131" s="1" t="s">
        <v>302</v>
      </c>
      <c r="F131" s="2">
        <v>33182</v>
      </c>
      <c r="G131" s="2">
        <v>176</v>
      </c>
      <c r="H131" s="2">
        <v>59</v>
      </c>
      <c r="I131" s="2">
        <v>4458</v>
      </c>
      <c r="J131" s="2">
        <v>12231</v>
      </c>
      <c r="K131" s="2">
        <v>3368</v>
      </c>
      <c r="L131" s="2">
        <v>42</v>
      </c>
      <c r="M131" s="2">
        <v>19</v>
      </c>
      <c r="N131" s="2">
        <v>0</v>
      </c>
      <c r="O131" s="2">
        <v>44</v>
      </c>
      <c r="P131" s="2">
        <v>52</v>
      </c>
      <c r="Q131" s="2">
        <v>6</v>
      </c>
      <c r="R131" s="2">
        <v>761</v>
      </c>
      <c r="S131" s="2">
        <v>1655800</v>
      </c>
      <c r="T131" s="2">
        <v>111366100</v>
      </c>
      <c r="U131" s="2">
        <v>15</v>
      </c>
      <c r="V131" s="2">
        <v>188</v>
      </c>
      <c r="W131" s="2">
        <v>10</v>
      </c>
      <c r="X131" s="2">
        <v>727</v>
      </c>
      <c r="Y131" s="2">
        <v>75</v>
      </c>
      <c r="Z131" s="2">
        <v>432</v>
      </c>
      <c r="AA131" s="9">
        <f t="shared" ref="AA131:AA194" si="20">F131</f>
        <v>33182</v>
      </c>
      <c r="AB131" s="9">
        <f t="shared" ref="AB131:AB194" si="21">I131-G131-H131</f>
        <v>4223</v>
      </c>
      <c r="AC131" s="9">
        <f t="shared" ref="AC131:AC194" si="22">L131+M131+N131+O131+P131+Q131+R131</f>
        <v>924</v>
      </c>
      <c r="AD131" s="9">
        <f t="shared" ref="AD131:AD194" si="23">R131</f>
        <v>761</v>
      </c>
      <c r="AE131" s="44">
        <f t="shared" ref="AE131:AE194" si="24">IF(ISERROR(((K131^2)*SUM(J:J))/((SUM(K:K)^2)*J131)), 0, ((K131^2)*SUM(J:J))/((SUM(K:K)^2)*J131))</f>
        <v>6.4770609736389381E-5</v>
      </c>
      <c r="AF131" s="9">
        <f t="shared" ref="AF131:AF194" si="25">-IF((W131+V131-X131)&gt;0, 0, (W131+V131-X131))</f>
        <v>529</v>
      </c>
      <c r="AG131" s="9">
        <f t="shared" si="18"/>
        <v>507</v>
      </c>
      <c r="AH131" s="44">
        <f t="shared" ref="AH131:AH194" si="26">(K131*SUM(J:J)*AG131)/(J131*SUM(K:K)*SUM(AG:AG))</f>
        <v>5.1948039524756675E-5</v>
      </c>
      <c r="AI131">
        <f>AA131/'Totals and Drop Down Lists'!W$6*Inputs!E$37</f>
        <v>30100.73299004669</v>
      </c>
      <c r="AJ131">
        <f>AB131/'Totals and Drop Down Lists'!X$6*Inputs!F$37</f>
        <v>13895.305072782463</v>
      </c>
      <c r="AK131">
        <f>AC131/'Totals and Drop Down Lists'!Y$6*Inputs!G$37</f>
        <v>6091.3201145558542</v>
      </c>
      <c r="AL131">
        <f>AD131/'Totals and Drop Down Lists'!Z$6*Inputs!H$37</f>
        <v>6101.31846646535</v>
      </c>
      <c r="AM131">
        <f>AE131/'Totals and Drop Down Lists'!AA$6*Inputs!I$37</f>
        <v>8063.2511284007278</v>
      </c>
      <c r="AN131">
        <f>AF131/'Totals and Drop Down Lists'!AB$6*Inputs!J$37</f>
        <v>10557.090671242368</v>
      </c>
      <c r="AO131">
        <f>AG131/'Totals and Drop Down Lists'!AC$6*Inputs!K$37</f>
        <v>9442.153122799451</v>
      </c>
      <c r="AP131">
        <f>AH131/'Totals and Drop Down Lists'!AD$6*Inputs!L$37</f>
        <v>12224.9274166736</v>
      </c>
      <c r="AQ131">
        <f>IF(OR($D131="51",$D131="52",$D131="61"),(AA131/'Totals and Drop Down Lists'!W$4)*Inputs!E$38,0)</f>
        <v>0</v>
      </c>
      <c r="AR131">
        <f>IF(OR($D131="51",$D131="52",$D131="61"),(AB131/'Totals and Drop Down Lists'!X$4)*Inputs!F$38,0)</f>
        <v>0</v>
      </c>
      <c r="AS131">
        <f>IF(OR($D131="51",$D131="52",$D131="61"),(AC131/'Totals and Drop Down Lists'!Y$4)*Inputs!G$38,0)</f>
        <v>0</v>
      </c>
      <c r="AT131">
        <f>IF(OR($D131="51",$D131="52",$D131="61"),(AD131/'Totals and Drop Down Lists'!Z$4)*Inputs!H$38,0)</f>
        <v>0</v>
      </c>
      <c r="AU131">
        <f>IF(OR($D131="51",$D131="52",$D131="61"),(AE131/'Totals and Drop Down Lists'!AA$4)*Inputs!I$38,0)</f>
        <v>0</v>
      </c>
      <c r="AV131">
        <f>IF(OR($D131="51",$D131="52",$D131="61"),(AF131/'Totals and Drop Down Lists'!AB$4)*Inputs!J$38,0)</f>
        <v>0</v>
      </c>
      <c r="AW131">
        <f>IF(OR($D131="51",$D131="52",$D131="61"),(AG131/'Totals and Drop Down Lists'!AC$4)*Inputs!K$38,0)</f>
        <v>0</v>
      </c>
      <c r="AX131">
        <f>IF(OR($D131="51",$D131="52",$D131="61"),(AH131/'Totals and Drop Down Lists'!AD$4)*Inputs!L$38,0)</f>
        <v>0</v>
      </c>
      <c r="AY131">
        <f>IF(OR($D131="51",$D131="52",$D131="61"),0,(AA131/'Totals and Drop Down Lists'!W$5)*Inputs!E$39)</f>
        <v>0</v>
      </c>
      <c r="AZ131">
        <f>IF(OR($D131="51",$D131="52",$D131="61"),0,(AB131/'Totals and Drop Down Lists'!X$5)*Inputs!F$39)</f>
        <v>0</v>
      </c>
      <c r="BA131">
        <f>IF(OR($D131="51",$D131="52",$D131="61"),0,(AC131/'Totals and Drop Down Lists'!Y$5)*Inputs!G$39)</f>
        <v>0</v>
      </c>
      <c r="BB131">
        <f>IF(OR($D131="51",$D131="52",$D131="61"),0,(AD131/'Totals and Drop Down Lists'!Z$5)*Inputs!H$39)</f>
        <v>0</v>
      </c>
      <c r="BC131">
        <f>IF(OR($D131="51",$D131="52",$D131="61"),0,(AE131/'Totals and Drop Down Lists'!AA$5)*Inputs!I$39)</f>
        <v>0</v>
      </c>
      <c r="BD131">
        <f>IF(OR($D131="51",$D131="52",$D131="61"),0,(AF131/'Totals and Drop Down Lists'!AB$5)*Inputs!J$39)</f>
        <v>0</v>
      </c>
      <c r="BE131">
        <f>IF(OR($D131="51",$D131="52",$D131="61"),0,(AG131/'Totals and Drop Down Lists'!AC$5)*Inputs!K$39)</f>
        <v>0</v>
      </c>
      <c r="BF131">
        <f>IF(OR($D131="51",$D131="52",$D131="61"),0,(AH131/'Totals and Drop Down Lists'!AD$5)*Inputs!L$39)</f>
        <v>0</v>
      </c>
      <c r="BG131" s="10">
        <f t="shared" si="19"/>
        <v>96476.09898296652</v>
      </c>
    </row>
    <row r="132" spans="1:59" ht="28.8">
      <c r="A132" s="1" t="s">
        <v>7336</v>
      </c>
      <c r="B132" s="1" t="s">
        <v>275</v>
      </c>
      <c r="C132" s="1" t="s">
        <v>303</v>
      </c>
      <c r="D132" s="1" t="s">
        <v>25</v>
      </c>
      <c r="E132" s="1" t="s">
        <v>304</v>
      </c>
      <c r="F132" s="2">
        <v>13748</v>
      </c>
      <c r="G132" s="2">
        <v>105</v>
      </c>
      <c r="H132" s="2">
        <v>10</v>
      </c>
      <c r="I132" s="2">
        <v>3137</v>
      </c>
      <c r="J132" s="2">
        <v>5208</v>
      </c>
      <c r="K132" s="2">
        <v>1909</v>
      </c>
      <c r="L132" s="2">
        <v>26</v>
      </c>
      <c r="M132" s="2">
        <v>31</v>
      </c>
      <c r="N132" s="2">
        <v>0</v>
      </c>
      <c r="O132" s="2">
        <v>109</v>
      </c>
      <c r="P132" s="2">
        <v>5</v>
      </c>
      <c r="Q132" s="2">
        <v>0</v>
      </c>
      <c r="R132" s="2">
        <v>457</v>
      </c>
      <c r="S132" s="2">
        <v>750000</v>
      </c>
      <c r="T132" s="2">
        <v>51284900</v>
      </c>
      <c r="U132" s="2">
        <v>98</v>
      </c>
      <c r="V132" s="2">
        <v>139</v>
      </c>
      <c r="W132" s="2">
        <v>15</v>
      </c>
      <c r="X132" s="2">
        <v>370</v>
      </c>
      <c r="Y132" s="2">
        <v>8</v>
      </c>
      <c r="Z132" s="2">
        <v>250</v>
      </c>
      <c r="AA132" s="9">
        <f t="shared" si="20"/>
        <v>13748</v>
      </c>
      <c r="AB132" s="9">
        <f t="shared" si="21"/>
        <v>3022</v>
      </c>
      <c r="AC132" s="9">
        <f t="shared" si="22"/>
        <v>628</v>
      </c>
      <c r="AD132" s="9">
        <f t="shared" si="23"/>
        <v>457</v>
      </c>
      <c r="AE132" s="44">
        <f t="shared" si="24"/>
        <v>4.8869361765140572E-5</v>
      </c>
      <c r="AF132" s="9">
        <f t="shared" si="25"/>
        <v>216</v>
      </c>
      <c r="AG132" s="9">
        <f t="shared" si="18"/>
        <v>258</v>
      </c>
      <c r="AH132" s="44">
        <f t="shared" si="26"/>
        <v>3.5188904378493266E-5</v>
      </c>
      <c r="AI132">
        <f>AA132/'Totals and Drop Down Lists'!W$6*Inputs!E$37</f>
        <v>12471.366317496289</v>
      </c>
      <c r="AJ132">
        <f>AB132/'Totals and Drop Down Lists'!X$6*Inputs!F$37</f>
        <v>9943.5500662914037</v>
      </c>
      <c r="AK132">
        <f>AC132/'Totals and Drop Down Lists'!Y$6*Inputs!G$37</f>
        <v>4139.9881298063592</v>
      </c>
      <c r="AL132">
        <f>AD132/'Totals and Drop Down Lists'!Z$6*Inputs!H$37</f>
        <v>3663.9980803872072</v>
      </c>
      <c r="AM132">
        <f>AE132/'Totals and Drop Down Lists'!AA$6*Inputs!I$37</f>
        <v>6083.7150985721</v>
      </c>
      <c r="AN132">
        <f>AF132/'Totals and Drop Down Lists'!AB$6*Inputs!J$37</f>
        <v>4310.6457183144639</v>
      </c>
      <c r="AO132">
        <f>AG132/'Totals and Drop Down Lists'!AC$6*Inputs!K$37</f>
        <v>4804.8826542056377</v>
      </c>
      <c r="AP132">
        <f>AH132/'Totals and Drop Down Lists'!AD$6*Inputs!L$37</f>
        <v>8281.0016669510296</v>
      </c>
      <c r="AQ132">
        <f>IF(OR($D132="51",$D132="52",$D132="61"),(AA132/'Totals and Drop Down Lists'!W$4)*Inputs!E$38,0)</f>
        <v>0</v>
      </c>
      <c r="AR132">
        <f>IF(OR($D132="51",$D132="52",$D132="61"),(AB132/'Totals and Drop Down Lists'!X$4)*Inputs!F$38,0)</f>
        <v>0</v>
      </c>
      <c r="AS132">
        <f>IF(OR($D132="51",$D132="52",$D132="61"),(AC132/'Totals and Drop Down Lists'!Y$4)*Inputs!G$38,0)</f>
        <v>0</v>
      </c>
      <c r="AT132">
        <f>IF(OR($D132="51",$D132="52",$D132="61"),(AD132/'Totals and Drop Down Lists'!Z$4)*Inputs!H$38,0)</f>
        <v>0</v>
      </c>
      <c r="AU132">
        <f>IF(OR($D132="51",$D132="52",$D132="61"),(AE132/'Totals and Drop Down Lists'!AA$4)*Inputs!I$38,0)</f>
        <v>0</v>
      </c>
      <c r="AV132">
        <f>IF(OR($D132="51",$D132="52",$D132="61"),(AF132/'Totals and Drop Down Lists'!AB$4)*Inputs!J$38,0)</f>
        <v>0</v>
      </c>
      <c r="AW132">
        <f>IF(OR($D132="51",$D132="52",$D132="61"),(AG132/'Totals and Drop Down Lists'!AC$4)*Inputs!K$38,0)</f>
        <v>0</v>
      </c>
      <c r="AX132">
        <f>IF(OR($D132="51",$D132="52",$D132="61"),(AH132/'Totals and Drop Down Lists'!AD$4)*Inputs!L$38,0)</f>
        <v>0</v>
      </c>
      <c r="AY132">
        <f>IF(OR($D132="51",$D132="52",$D132="61"),0,(AA132/'Totals and Drop Down Lists'!W$5)*Inputs!E$39)</f>
        <v>0</v>
      </c>
      <c r="AZ132">
        <f>IF(OR($D132="51",$D132="52",$D132="61"),0,(AB132/'Totals and Drop Down Lists'!X$5)*Inputs!F$39)</f>
        <v>0</v>
      </c>
      <c r="BA132">
        <f>IF(OR($D132="51",$D132="52",$D132="61"),0,(AC132/'Totals and Drop Down Lists'!Y$5)*Inputs!G$39)</f>
        <v>0</v>
      </c>
      <c r="BB132">
        <f>IF(OR($D132="51",$D132="52",$D132="61"),0,(AD132/'Totals and Drop Down Lists'!Z$5)*Inputs!H$39)</f>
        <v>0</v>
      </c>
      <c r="BC132">
        <f>IF(OR($D132="51",$D132="52",$D132="61"),0,(AE132/'Totals and Drop Down Lists'!AA$5)*Inputs!I$39)</f>
        <v>0</v>
      </c>
      <c r="BD132">
        <f>IF(OR($D132="51",$D132="52",$D132="61"),0,(AF132/'Totals and Drop Down Lists'!AB$5)*Inputs!J$39)</f>
        <v>0</v>
      </c>
      <c r="BE132">
        <f>IF(OR($D132="51",$D132="52",$D132="61"),0,(AG132/'Totals and Drop Down Lists'!AC$5)*Inputs!K$39)</f>
        <v>0</v>
      </c>
      <c r="BF132">
        <f>IF(OR($D132="51",$D132="52",$D132="61"),0,(AH132/'Totals and Drop Down Lists'!AD$5)*Inputs!L$39)</f>
        <v>0</v>
      </c>
      <c r="BG132" s="10">
        <f t="shared" si="19"/>
        <v>53699.147732024496</v>
      </c>
    </row>
    <row r="133" spans="1:59" ht="28.8">
      <c r="A133" s="1" t="s">
        <v>7336</v>
      </c>
      <c r="B133" s="1" t="s">
        <v>275</v>
      </c>
      <c r="C133" s="1" t="s">
        <v>231</v>
      </c>
      <c r="D133" s="1" t="s">
        <v>25</v>
      </c>
      <c r="E133" s="1" t="s">
        <v>305</v>
      </c>
      <c r="F133" s="2">
        <v>25655</v>
      </c>
      <c r="G133" s="2">
        <v>105</v>
      </c>
      <c r="H133" s="2">
        <v>0</v>
      </c>
      <c r="I133" s="2">
        <v>4999</v>
      </c>
      <c r="J133" s="2">
        <v>10046</v>
      </c>
      <c r="K133" s="2">
        <v>3392</v>
      </c>
      <c r="L133" s="2">
        <v>71</v>
      </c>
      <c r="M133" s="2">
        <v>32</v>
      </c>
      <c r="N133" s="2">
        <v>24</v>
      </c>
      <c r="O133" s="2">
        <v>94</v>
      </c>
      <c r="P133" s="2">
        <v>27</v>
      </c>
      <c r="Q133" s="2">
        <v>40</v>
      </c>
      <c r="R133" s="2">
        <v>731</v>
      </c>
      <c r="S133" s="2">
        <v>1697200</v>
      </c>
      <c r="T133" s="2">
        <v>105797700</v>
      </c>
      <c r="U133" s="2">
        <v>110</v>
      </c>
      <c r="V133" s="2">
        <v>250</v>
      </c>
      <c r="W133" s="2">
        <v>115</v>
      </c>
      <c r="X133" s="2">
        <v>594</v>
      </c>
      <c r="Y133" s="2">
        <v>65</v>
      </c>
      <c r="Z133" s="2">
        <v>324</v>
      </c>
      <c r="AA133" s="9">
        <f t="shared" si="20"/>
        <v>25655</v>
      </c>
      <c r="AB133" s="9">
        <f t="shared" si="21"/>
        <v>4894</v>
      </c>
      <c r="AC133" s="9">
        <f t="shared" si="22"/>
        <v>1019</v>
      </c>
      <c r="AD133" s="9">
        <f t="shared" si="23"/>
        <v>731</v>
      </c>
      <c r="AE133" s="44">
        <f t="shared" si="24"/>
        <v>7.9986059024722762E-5</v>
      </c>
      <c r="AF133" s="9">
        <f t="shared" si="25"/>
        <v>229</v>
      </c>
      <c r="AG133" s="9">
        <f t="shared" si="18"/>
        <v>389</v>
      </c>
      <c r="AH133" s="44">
        <f t="shared" si="26"/>
        <v>4.8872365197708394E-5</v>
      </c>
      <c r="AI133">
        <f>AA133/'Totals and Drop Down Lists'!W$6*Inputs!E$37</f>
        <v>23272.687145429685</v>
      </c>
      <c r="AJ133">
        <f>AB133/'Totals and Drop Down Lists'!X$6*Inputs!F$37</f>
        <v>16103.154872412355</v>
      </c>
      <c r="AK133">
        <f>AC133/'Totals and Drop Down Lists'!Y$6*Inputs!G$37</f>
        <v>6717.5922042558605</v>
      </c>
      <c r="AL133">
        <f>AD133/'Totals and Drop Down Lists'!Z$6*Inputs!H$37</f>
        <v>5860.7934283655331</v>
      </c>
      <c r="AM133">
        <f>AE133/'Totals and Drop Down Lists'!AA$6*Inputs!I$37</f>
        <v>9957.412525716567</v>
      </c>
      <c r="AN133">
        <f>AF133/'Totals and Drop Down Lists'!AB$6*Inputs!J$37</f>
        <v>4570.082729138946</v>
      </c>
      <c r="AO133">
        <f>AG133/'Totals and Drop Down Lists'!AC$6*Inputs!K$37</f>
        <v>7244.57113366664</v>
      </c>
      <c r="AP133">
        <f>AH133/'Totals and Drop Down Lists'!AD$6*Inputs!L$37</f>
        <v>11501.129257022689</v>
      </c>
      <c r="AQ133">
        <f>IF(OR($D133="51",$D133="52",$D133="61"),(AA133/'Totals and Drop Down Lists'!W$4)*Inputs!E$38,0)</f>
        <v>0</v>
      </c>
      <c r="AR133">
        <f>IF(OR($D133="51",$D133="52",$D133="61"),(AB133/'Totals and Drop Down Lists'!X$4)*Inputs!F$38,0)</f>
        <v>0</v>
      </c>
      <c r="AS133">
        <f>IF(OR($D133="51",$D133="52",$D133="61"),(AC133/'Totals and Drop Down Lists'!Y$4)*Inputs!G$38,0)</f>
        <v>0</v>
      </c>
      <c r="AT133">
        <f>IF(OR($D133="51",$D133="52",$D133="61"),(AD133/'Totals and Drop Down Lists'!Z$4)*Inputs!H$38,0)</f>
        <v>0</v>
      </c>
      <c r="AU133">
        <f>IF(OR($D133="51",$D133="52",$D133="61"),(AE133/'Totals and Drop Down Lists'!AA$4)*Inputs!I$38,0)</f>
        <v>0</v>
      </c>
      <c r="AV133">
        <f>IF(OR($D133="51",$D133="52",$D133="61"),(AF133/'Totals and Drop Down Lists'!AB$4)*Inputs!J$38,0)</f>
        <v>0</v>
      </c>
      <c r="AW133">
        <f>IF(OR($D133="51",$D133="52",$D133="61"),(AG133/'Totals and Drop Down Lists'!AC$4)*Inputs!K$38,0)</f>
        <v>0</v>
      </c>
      <c r="AX133">
        <f>IF(OR($D133="51",$D133="52",$D133="61"),(AH133/'Totals and Drop Down Lists'!AD$4)*Inputs!L$38,0)</f>
        <v>0</v>
      </c>
      <c r="AY133">
        <f>IF(OR($D133="51",$D133="52",$D133="61"),0,(AA133/'Totals and Drop Down Lists'!W$5)*Inputs!E$39)</f>
        <v>0</v>
      </c>
      <c r="AZ133">
        <f>IF(OR($D133="51",$D133="52",$D133="61"),0,(AB133/'Totals and Drop Down Lists'!X$5)*Inputs!F$39)</f>
        <v>0</v>
      </c>
      <c r="BA133">
        <f>IF(OR($D133="51",$D133="52",$D133="61"),0,(AC133/'Totals and Drop Down Lists'!Y$5)*Inputs!G$39)</f>
        <v>0</v>
      </c>
      <c r="BB133">
        <f>IF(OR($D133="51",$D133="52",$D133="61"),0,(AD133/'Totals and Drop Down Lists'!Z$5)*Inputs!H$39)</f>
        <v>0</v>
      </c>
      <c r="BC133">
        <f>IF(OR($D133="51",$D133="52",$D133="61"),0,(AE133/'Totals and Drop Down Lists'!AA$5)*Inputs!I$39)</f>
        <v>0</v>
      </c>
      <c r="BD133">
        <f>IF(OR($D133="51",$D133="52",$D133="61"),0,(AF133/'Totals and Drop Down Lists'!AB$5)*Inputs!J$39)</f>
        <v>0</v>
      </c>
      <c r="BE133">
        <f>IF(OR($D133="51",$D133="52",$D133="61"),0,(AG133/'Totals and Drop Down Lists'!AC$5)*Inputs!K$39)</f>
        <v>0</v>
      </c>
      <c r="BF133">
        <f>IF(OR($D133="51",$D133="52",$D133="61"),0,(AH133/'Totals and Drop Down Lists'!AD$5)*Inputs!L$39)</f>
        <v>0</v>
      </c>
      <c r="BG133" s="10">
        <f t="shared" si="19"/>
        <v>85227.423296008288</v>
      </c>
    </row>
    <row r="134" spans="1:59" ht="28.8">
      <c r="A134" s="1" t="s">
        <v>7336</v>
      </c>
      <c r="B134" s="1" t="s">
        <v>275</v>
      </c>
      <c r="C134" s="1" t="s">
        <v>306</v>
      </c>
      <c r="D134" s="1" t="s">
        <v>25</v>
      </c>
      <c r="E134" s="1" t="s">
        <v>307</v>
      </c>
      <c r="F134" s="2">
        <v>7501</v>
      </c>
      <c r="G134" s="2">
        <v>47</v>
      </c>
      <c r="H134" s="2">
        <v>0</v>
      </c>
      <c r="I134" s="2">
        <v>1766</v>
      </c>
      <c r="J134" s="2">
        <v>2722</v>
      </c>
      <c r="K134" s="2">
        <v>742</v>
      </c>
      <c r="L134" s="2">
        <v>11</v>
      </c>
      <c r="M134" s="2">
        <v>0</v>
      </c>
      <c r="N134" s="2">
        <v>0</v>
      </c>
      <c r="O134" s="2">
        <v>2</v>
      </c>
      <c r="P134" s="2">
        <v>2</v>
      </c>
      <c r="Q134" s="2">
        <v>0</v>
      </c>
      <c r="R134" s="2">
        <v>538</v>
      </c>
      <c r="S134" s="2">
        <v>256600</v>
      </c>
      <c r="T134" s="2">
        <v>18039800</v>
      </c>
      <c r="U134" s="2">
        <v>125</v>
      </c>
      <c r="V134" s="2">
        <v>54</v>
      </c>
      <c r="W134" s="2">
        <v>54</v>
      </c>
      <c r="X134" s="2">
        <v>174</v>
      </c>
      <c r="Y134" s="2">
        <v>25</v>
      </c>
      <c r="Z134" s="2">
        <v>94</v>
      </c>
      <c r="AA134" s="9">
        <f t="shared" si="20"/>
        <v>7501</v>
      </c>
      <c r="AB134" s="9">
        <f t="shared" si="21"/>
        <v>1719</v>
      </c>
      <c r="AC134" s="9">
        <f t="shared" si="22"/>
        <v>553</v>
      </c>
      <c r="AD134" s="9">
        <f t="shared" si="23"/>
        <v>538</v>
      </c>
      <c r="AE134" s="44">
        <f t="shared" si="24"/>
        <v>1.4125878798317199E-5</v>
      </c>
      <c r="AF134" s="9">
        <f t="shared" si="25"/>
        <v>66</v>
      </c>
      <c r="AG134" s="9">
        <f t="shared" si="18"/>
        <v>119</v>
      </c>
      <c r="AH134" s="44">
        <f t="shared" si="26"/>
        <v>1.2070182374152055E-5</v>
      </c>
      <c r="AI134">
        <f>AA134/'Totals and Drop Down Lists'!W$6*Inputs!E$37</f>
        <v>6804.4601940311077</v>
      </c>
      <c r="AJ134">
        <f>AB134/'Totals and Drop Down Lists'!X$6*Inputs!F$37</f>
        <v>5656.1755671591409</v>
      </c>
      <c r="AK134">
        <f>AC134/'Totals and Drop Down Lists'!Y$6*Inputs!G$37</f>
        <v>3645.56279583267</v>
      </c>
      <c r="AL134">
        <f>AD134/'Totals and Drop Down Lists'!Z$6*Inputs!H$37</f>
        <v>4313.4156832567123</v>
      </c>
      <c r="AM134">
        <f>AE134/'Totals and Drop Down Lists'!AA$6*Inputs!I$37</f>
        <v>1758.5214748440383</v>
      </c>
      <c r="AN134">
        <f>AF134/'Totals and Drop Down Lists'!AB$6*Inputs!J$37</f>
        <v>1317.1417472627529</v>
      </c>
      <c r="AO134">
        <f>AG134/'Totals and Drop Down Lists'!AC$6*Inputs!K$37</f>
        <v>2216.2055653119023</v>
      </c>
      <c r="AP134">
        <f>AH134/'Totals and Drop Down Lists'!AD$6*Inputs!L$37</f>
        <v>2840.4749203230504</v>
      </c>
      <c r="AQ134">
        <f>IF(OR($D134="51",$D134="52",$D134="61"),(AA134/'Totals and Drop Down Lists'!W$4)*Inputs!E$38,0)</f>
        <v>0</v>
      </c>
      <c r="AR134">
        <f>IF(OR($D134="51",$D134="52",$D134="61"),(AB134/'Totals and Drop Down Lists'!X$4)*Inputs!F$38,0)</f>
        <v>0</v>
      </c>
      <c r="AS134">
        <f>IF(OR($D134="51",$D134="52",$D134="61"),(AC134/'Totals and Drop Down Lists'!Y$4)*Inputs!G$38,0)</f>
        <v>0</v>
      </c>
      <c r="AT134">
        <f>IF(OR($D134="51",$D134="52",$D134="61"),(AD134/'Totals and Drop Down Lists'!Z$4)*Inputs!H$38,0)</f>
        <v>0</v>
      </c>
      <c r="AU134">
        <f>IF(OR($D134="51",$D134="52",$D134="61"),(AE134/'Totals and Drop Down Lists'!AA$4)*Inputs!I$38,0)</f>
        <v>0</v>
      </c>
      <c r="AV134">
        <f>IF(OR($D134="51",$D134="52",$D134="61"),(AF134/'Totals and Drop Down Lists'!AB$4)*Inputs!J$38,0)</f>
        <v>0</v>
      </c>
      <c r="AW134">
        <f>IF(OR($D134="51",$D134="52",$D134="61"),(AG134/'Totals and Drop Down Lists'!AC$4)*Inputs!K$38,0)</f>
        <v>0</v>
      </c>
      <c r="AX134">
        <f>IF(OR($D134="51",$D134="52",$D134="61"),(AH134/'Totals and Drop Down Lists'!AD$4)*Inputs!L$38,0)</f>
        <v>0</v>
      </c>
      <c r="AY134">
        <f>IF(OR($D134="51",$D134="52",$D134="61"),0,(AA134/'Totals and Drop Down Lists'!W$5)*Inputs!E$39)</f>
        <v>0</v>
      </c>
      <c r="AZ134">
        <f>IF(OR($D134="51",$D134="52",$D134="61"),0,(AB134/'Totals and Drop Down Lists'!X$5)*Inputs!F$39)</f>
        <v>0</v>
      </c>
      <c r="BA134">
        <f>IF(OR($D134="51",$D134="52",$D134="61"),0,(AC134/'Totals and Drop Down Lists'!Y$5)*Inputs!G$39)</f>
        <v>0</v>
      </c>
      <c r="BB134">
        <f>IF(OR($D134="51",$D134="52",$D134="61"),0,(AD134/'Totals and Drop Down Lists'!Z$5)*Inputs!H$39)</f>
        <v>0</v>
      </c>
      <c r="BC134">
        <f>IF(OR($D134="51",$D134="52",$D134="61"),0,(AE134/'Totals and Drop Down Lists'!AA$5)*Inputs!I$39)</f>
        <v>0</v>
      </c>
      <c r="BD134">
        <f>IF(OR($D134="51",$D134="52",$D134="61"),0,(AF134/'Totals and Drop Down Lists'!AB$5)*Inputs!J$39)</f>
        <v>0</v>
      </c>
      <c r="BE134">
        <f>IF(OR($D134="51",$D134="52",$D134="61"),0,(AG134/'Totals and Drop Down Lists'!AC$5)*Inputs!K$39)</f>
        <v>0</v>
      </c>
      <c r="BF134">
        <f>IF(OR($D134="51",$D134="52",$D134="61"),0,(AH134/'Totals and Drop Down Lists'!AD$5)*Inputs!L$39)</f>
        <v>0</v>
      </c>
      <c r="BG134" s="10">
        <f t="shared" si="19"/>
        <v>28551.957948021376</v>
      </c>
    </row>
    <row r="135" spans="1:59" ht="28.8">
      <c r="A135" s="1" t="s">
        <v>7336</v>
      </c>
      <c r="B135" s="1" t="s">
        <v>275</v>
      </c>
      <c r="C135" s="1" t="s">
        <v>308</v>
      </c>
      <c r="D135" s="1" t="s">
        <v>25</v>
      </c>
      <c r="E135" s="1" t="s">
        <v>309</v>
      </c>
      <c r="F135" s="2">
        <v>12992</v>
      </c>
      <c r="G135" s="2">
        <v>29</v>
      </c>
      <c r="H135" s="2">
        <v>0</v>
      </c>
      <c r="I135" s="2">
        <v>1788</v>
      </c>
      <c r="J135" s="2">
        <v>5315</v>
      </c>
      <c r="K135" s="2">
        <v>1168</v>
      </c>
      <c r="L135" s="2">
        <v>37</v>
      </c>
      <c r="M135" s="2">
        <v>0</v>
      </c>
      <c r="N135" s="2">
        <v>4</v>
      </c>
      <c r="O135" s="2">
        <v>18</v>
      </c>
      <c r="P135" s="2">
        <v>11</v>
      </c>
      <c r="Q135" s="2">
        <v>0</v>
      </c>
      <c r="R135" s="2">
        <v>212</v>
      </c>
      <c r="S135" s="2">
        <v>387900</v>
      </c>
      <c r="T135" s="2">
        <v>23835200</v>
      </c>
      <c r="U135" s="2">
        <v>227</v>
      </c>
      <c r="V135" s="2">
        <v>167</v>
      </c>
      <c r="W135" s="2">
        <v>64</v>
      </c>
      <c r="X135" s="2">
        <v>341</v>
      </c>
      <c r="Y135" s="2">
        <v>108</v>
      </c>
      <c r="Z135" s="2">
        <v>109</v>
      </c>
      <c r="AA135" s="9">
        <f t="shared" si="20"/>
        <v>12992</v>
      </c>
      <c r="AB135" s="9">
        <f t="shared" si="21"/>
        <v>1759</v>
      </c>
      <c r="AC135" s="9">
        <f t="shared" si="22"/>
        <v>282</v>
      </c>
      <c r="AD135" s="9">
        <f t="shared" si="23"/>
        <v>212</v>
      </c>
      <c r="AE135" s="44">
        <f t="shared" si="24"/>
        <v>1.7925785800799381E-5</v>
      </c>
      <c r="AF135" s="9">
        <f t="shared" si="25"/>
        <v>110</v>
      </c>
      <c r="AG135" s="9">
        <f t="shared" si="18"/>
        <v>217</v>
      </c>
      <c r="AH135" s="44">
        <f t="shared" si="26"/>
        <v>1.7743953638154385E-5</v>
      </c>
      <c r="AI135">
        <f>AA135/'Totals and Drop Down Lists'!W$6*Inputs!E$37</f>
        <v>11785.568169690994</v>
      </c>
      <c r="AJ135">
        <f>AB135/'Totals and Drop Down Lists'!X$6*Inputs!F$37</f>
        <v>5787.7910544694178</v>
      </c>
      <c r="AK135">
        <f>AC135/'Totals and Drop Down Lists'!Y$6*Inputs!G$37</f>
        <v>1859.0392557410721</v>
      </c>
      <c r="AL135">
        <f>AD135/'Totals and Drop Down Lists'!Z$6*Inputs!H$37</f>
        <v>1699.7102692387045</v>
      </c>
      <c r="AM135">
        <f>AE135/'Totals and Drop Down Lists'!AA$6*Inputs!I$37</f>
        <v>2231.5694290053893</v>
      </c>
      <c r="AN135">
        <f>AF135/'Totals and Drop Down Lists'!AB$6*Inputs!J$37</f>
        <v>2195.2362454379218</v>
      </c>
      <c r="AO135">
        <f>AG135/'Totals and Drop Down Lists'!AC$6*Inputs!K$37</f>
        <v>4041.3160308628812</v>
      </c>
      <c r="AP135">
        <f>AH135/'Totals and Drop Down Lists'!AD$6*Inputs!L$37</f>
        <v>4175.682995849781</v>
      </c>
      <c r="AQ135">
        <f>IF(OR($D135="51",$D135="52",$D135="61"),(AA135/'Totals and Drop Down Lists'!W$4)*Inputs!E$38,0)</f>
        <v>0</v>
      </c>
      <c r="AR135">
        <f>IF(OR($D135="51",$D135="52",$D135="61"),(AB135/'Totals and Drop Down Lists'!X$4)*Inputs!F$38,0)</f>
        <v>0</v>
      </c>
      <c r="AS135">
        <f>IF(OR($D135="51",$D135="52",$D135="61"),(AC135/'Totals and Drop Down Lists'!Y$4)*Inputs!G$38,0)</f>
        <v>0</v>
      </c>
      <c r="AT135">
        <f>IF(OR($D135="51",$D135="52",$D135="61"),(AD135/'Totals and Drop Down Lists'!Z$4)*Inputs!H$38,0)</f>
        <v>0</v>
      </c>
      <c r="AU135">
        <f>IF(OR($D135="51",$D135="52",$D135="61"),(AE135/'Totals and Drop Down Lists'!AA$4)*Inputs!I$38,0)</f>
        <v>0</v>
      </c>
      <c r="AV135">
        <f>IF(OR($D135="51",$D135="52",$D135="61"),(AF135/'Totals and Drop Down Lists'!AB$4)*Inputs!J$38,0)</f>
        <v>0</v>
      </c>
      <c r="AW135">
        <f>IF(OR($D135="51",$D135="52",$D135="61"),(AG135/'Totals and Drop Down Lists'!AC$4)*Inputs!K$38,0)</f>
        <v>0</v>
      </c>
      <c r="AX135">
        <f>IF(OR($D135="51",$D135="52",$D135="61"),(AH135/'Totals and Drop Down Lists'!AD$4)*Inputs!L$38,0)</f>
        <v>0</v>
      </c>
      <c r="AY135">
        <f>IF(OR($D135="51",$D135="52",$D135="61"),0,(AA135/'Totals and Drop Down Lists'!W$5)*Inputs!E$39)</f>
        <v>0</v>
      </c>
      <c r="AZ135">
        <f>IF(OR($D135="51",$D135="52",$D135="61"),0,(AB135/'Totals and Drop Down Lists'!X$5)*Inputs!F$39)</f>
        <v>0</v>
      </c>
      <c r="BA135">
        <f>IF(OR($D135="51",$D135="52",$D135="61"),0,(AC135/'Totals and Drop Down Lists'!Y$5)*Inputs!G$39)</f>
        <v>0</v>
      </c>
      <c r="BB135">
        <f>IF(OR($D135="51",$D135="52",$D135="61"),0,(AD135/'Totals and Drop Down Lists'!Z$5)*Inputs!H$39)</f>
        <v>0</v>
      </c>
      <c r="BC135">
        <f>IF(OR($D135="51",$D135="52",$D135="61"),0,(AE135/'Totals and Drop Down Lists'!AA$5)*Inputs!I$39)</f>
        <v>0</v>
      </c>
      <c r="BD135">
        <f>IF(OR($D135="51",$D135="52",$D135="61"),0,(AF135/'Totals and Drop Down Lists'!AB$5)*Inputs!J$39)</f>
        <v>0</v>
      </c>
      <c r="BE135">
        <f>IF(OR($D135="51",$D135="52",$D135="61"),0,(AG135/'Totals and Drop Down Lists'!AC$5)*Inputs!K$39)</f>
        <v>0</v>
      </c>
      <c r="BF135">
        <f>IF(OR($D135="51",$D135="52",$D135="61"),0,(AH135/'Totals and Drop Down Lists'!AD$5)*Inputs!L$39)</f>
        <v>0</v>
      </c>
      <c r="BG135" s="10">
        <f t="shared" si="19"/>
        <v>33775.913450296168</v>
      </c>
    </row>
    <row r="136" spans="1:59" ht="28.8">
      <c r="A136" s="1" t="s">
        <v>7336</v>
      </c>
      <c r="B136" s="1" t="s">
        <v>275</v>
      </c>
      <c r="C136" s="1" t="s">
        <v>310</v>
      </c>
      <c r="D136" s="1" t="s">
        <v>58</v>
      </c>
      <c r="E136" s="1" t="s">
        <v>311</v>
      </c>
      <c r="F136" s="2">
        <v>13502</v>
      </c>
      <c r="G136" s="2">
        <v>80</v>
      </c>
      <c r="H136" s="2">
        <v>0</v>
      </c>
      <c r="I136" s="2">
        <v>2208</v>
      </c>
      <c r="J136" s="2">
        <v>5040</v>
      </c>
      <c r="K136" s="2">
        <v>876</v>
      </c>
      <c r="L136" s="2">
        <v>85</v>
      </c>
      <c r="M136" s="2">
        <v>0</v>
      </c>
      <c r="N136" s="2">
        <v>0</v>
      </c>
      <c r="O136" s="2">
        <v>23</v>
      </c>
      <c r="P136" s="2">
        <v>0</v>
      </c>
      <c r="Q136" s="2">
        <v>0</v>
      </c>
      <c r="R136" s="2">
        <v>310</v>
      </c>
      <c r="S136" s="2">
        <v>310700</v>
      </c>
      <c r="T136" s="2">
        <v>26469800</v>
      </c>
      <c r="U136" s="2">
        <v>2</v>
      </c>
      <c r="V136" s="2">
        <v>65</v>
      </c>
      <c r="W136" s="2">
        <v>0</v>
      </c>
      <c r="X136" s="2">
        <v>175</v>
      </c>
      <c r="Y136" s="2">
        <v>0</v>
      </c>
      <c r="Z136" s="2">
        <v>134</v>
      </c>
      <c r="AA136" s="9">
        <f t="shared" si="20"/>
        <v>13502</v>
      </c>
      <c r="AB136" s="9">
        <f t="shared" si="21"/>
        <v>2128</v>
      </c>
      <c r="AC136" s="9">
        <f t="shared" si="22"/>
        <v>418</v>
      </c>
      <c r="AD136" s="9">
        <f t="shared" si="23"/>
        <v>310</v>
      </c>
      <c r="AE136" s="44">
        <f t="shared" si="24"/>
        <v>1.0633432090541152E-5</v>
      </c>
      <c r="AF136" s="9">
        <f t="shared" si="25"/>
        <v>110</v>
      </c>
      <c r="AG136" s="9">
        <f t="shared" si="18"/>
        <v>134</v>
      </c>
      <c r="AH136" s="44">
        <f t="shared" si="26"/>
        <v>8.6662149033286256E-6</v>
      </c>
      <c r="AI136">
        <f>AA136/'Totals and Drop Down Lists'!W$6*Inputs!E$37</f>
        <v>12248.209777337424</v>
      </c>
      <c r="AJ136">
        <f>AB136/'Totals and Drop Down Lists'!X$6*Inputs!F$37</f>
        <v>7001.9439249067209</v>
      </c>
      <c r="AK136">
        <f>AC136/'Totals and Drop Down Lists'!Y$6*Inputs!G$37</f>
        <v>2755.5971946800291</v>
      </c>
      <c r="AL136">
        <f>AD136/'Totals and Drop Down Lists'!Z$6*Inputs!H$37</f>
        <v>2485.4253936981054</v>
      </c>
      <c r="AM136">
        <f>AE136/'Totals and Drop Down Lists'!AA$6*Inputs!I$37</f>
        <v>1323.7490530316568</v>
      </c>
      <c r="AN136">
        <f>AF136/'Totals and Drop Down Lists'!AB$6*Inputs!J$37</f>
        <v>2195.2362454379218</v>
      </c>
      <c r="AO136">
        <f>AG136/'Totals and Drop Down Lists'!AC$6*Inputs!K$37</f>
        <v>2495.5592079982771</v>
      </c>
      <c r="AP136">
        <f>AH136/'Totals and Drop Down Lists'!AD$6*Inputs!L$37</f>
        <v>2039.4195650058789</v>
      </c>
      <c r="AQ136">
        <f>IF(OR($D136="51",$D136="52",$D136="61"),(AA136/'Totals and Drop Down Lists'!W$4)*Inputs!E$38,0)</f>
        <v>0</v>
      </c>
      <c r="AR136">
        <f>IF(OR($D136="51",$D136="52",$D136="61"),(AB136/'Totals and Drop Down Lists'!X$4)*Inputs!F$38,0)</f>
        <v>0</v>
      </c>
      <c r="AS136">
        <f>IF(OR($D136="51",$D136="52",$D136="61"),(AC136/'Totals and Drop Down Lists'!Y$4)*Inputs!G$38,0)</f>
        <v>0</v>
      </c>
      <c r="AT136">
        <f>IF(OR($D136="51",$D136="52",$D136="61"),(AD136/'Totals and Drop Down Lists'!Z$4)*Inputs!H$38,0)</f>
        <v>0</v>
      </c>
      <c r="AU136">
        <f>IF(OR($D136="51",$D136="52",$D136="61"),(AE136/'Totals and Drop Down Lists'!AA$4)*Inputs!I$38,0)</f>
        <v>0</v>
      </c>
      <c r="AV136">
        <f>IF(OR($D136="51",$D136="52",$D136="61"),(AF136/'Totals and Drop Down Lists'!AB$4)*Inputs!J$38,0)</f>
        <v>0</v>
      </c>
      <c r="AW136">
        <f>IF(OR($D136="51",$D136="52",$D136="61"),(AG136/'Totals and Drop Down Lists'!AC$4)*Inputs!K$38,0)</f>
        <v>0</v>
      </c>
      <c r="AX136">
        <f>IF(OR($D136="51",$D136="52",$D136="61"),(AH136/'Totals and Drop Down Lists'!AD$4)*Inputs!L$38,0)</f>
        <v>0</v>
      </c>
      <c r="AY136">
        <f>IF(OR($D136="51",$D136="52",$D136="61"),0,(AA136/'Totals and Drop Down Lists'!W$5)*Inputs!E$39)</f>
        <v>0</v>
      </c>
      <c r="AZ136">
        <f>IF(OR($D136="51",$D136="52",$D136="61"),0,(AB136/'Totals and Drop Down Lists'!X$5)*Inputs!F$39)</f>
        <v>0</v>
      </c>
      <c r="BA136">
        <f>IF(OR($D136="51",$D136="52",$D136="61"),0,(AC136/'Totals and Drop Down Lists'!Y$5)*Inputs!G$39)</f>
        <v>0</v>
      </c>
      <c r="BB136">
        <f>IF(OR($D136="51",$D136="52",$D136="61"),0,(AD136/'Totals and Drop Down Lists'!Z$5)*Inputs!H$39)</f>
        <v>0</v>
      </c>
      <c r="BC136">
        <f>IF(OR($D136="51",$D136="52",$D136="61"),0,(AE136/'Totals and Drop Down Lists'!AA$5)*Inputs!I$39)</f>
        <v>0</v>
      </c>
      <c r="BD136">
        <f>IF(OR($D136="51",$D136="52",$D136="61"),0,(AF136/'Totals and Drop Down Lists'!AB$5)*Inputs!J$39)</f>
        <v>0</v>
      </c>
      <c r="BE136">
        <f>IF(OR($D136="51",$D136="52",$D136="61"),0,(AG136/'Totals and Drop Down Lists'!AC$5)*Inputs!K$39)</f>
        <v>0</v>
      </c>
      <c r="BF136">
        <f>IF(OR($D136="51",$D136="52",$D136="61"),0,(AH136/'Totals and Drop Down Lists'!AD$5)*Inputs!L$39)</f>
        <v>0</v>
      </c>
      <c r="BG136" s="10">
        <f t="shared" si="19"/>
        <v>32545.140362096015</v>
      </c>
    </row>
    <row r="137" spans="1:59" ht="28.8">
      <c r="A137" s="1" t="s">
        <v>7336</v>
      </c>
      <c r="B137" s="1" t="s">
        <v>275</v>
      </c>
      <c r="C137" s="1" t="s">
        <v>312</v>
      </c>
      <c r="D137" s="1" t="s">
        <v>25</v>
      </c>
      <c r="E137" s="1" t="s">
        <v>313</v>
      </c>
      <c r="F137" s="2">
        <v>45912</v>
      </c>
      <c r="G137" s="2">
        <v>399</v>
      </c>
      <c r="H137" s="2">
        <v>3</v>
      </c>
      <c r="I137" s="2">
        <v>11188</v>
      </c>
      <c r="J137" s="2">
        <v>17058</v>
      </c>
      <c r="K137" s="2">
        <v>7030</v>
      </c>
      <c r="L137" s="2">
        <v>195</v>
      </c>
      <c r="M137" s="2">
        <v>10</v>
      </c>
      <c r="N137" s="2">
        <v>0</v>
      </c>
      <c r="O137" s="2">
        <v>191</v>
      </c>
      <c r="P137" s="2">
        <v>26</v>
      </c>
      <c r="Q137" s="2">
        <v>26</v>
      </c>
      <c r="R137" s="2">
        <v>988</v>
      </c>
      <c r="S137" s="2">
        <v>3705800</v>
      </c>
      <c r="T137" s="2">
        <v>203125900</v>
      </c>
      <c r="U137" s="2">
        <v>939</v>
      </c>
      <c r="V137" s="2">
        <v>369</v>
      </c>
      <c r="W137" s="2">
        <v>374</v>
      </c>
      <c r="X137" s="2">
        <v>1509</v>
      </c>
      <c r="Y137" s="2">
        <v>246</v>
      </c>
      <c r="Z137" s="2">
        <v>891</v>
      </c>
      <c r="AA137" s="9">
        <f t="shared" si="20"/>
        <v>45912</v>
      </c>
      <c r="AB137" s="9">
        <f t="shared" si="21"/>
        <v>10786</v>
      </c>
      <c r="AC137" s="9">
        <f t="shared" si="22"/>
        <v>1436</v>
      </c>
      <c r="AD137" s="9">
        <f t="shared" si="23"/>
        <v>988</v>
      </c>
      <c r="AE137" s="44">
        <f t="shared" si="24"/>
        <v>2.023384067278006E-4</v>
      </c>
      <c r="AF137" s="9">
        <f t="shared" si="25"/>
        <v>766</v>
      </c>
      <c r="AG137" s="9">
        <f t="shared" si="18"/>
        <v>1137</v>
      </c>
      <c r="AH137" s="44">
        <f t="shared" si="26"/>
        <v>1.7435675029811533E-4</v>
      </c>
      <c r="AI137">
        <f>AA137/'Totals and Drop Down Lists'!W$6*Inputs!E$37</f>
        <v>41648.630373064421</v>
      </c>
      <c r="AJ137">
        <f>AB137/'Totals and Drop Down Lists'!X$6*Inputs!F$37</f>
        <v>35490.116153216113</v>
      </c>
      <c r="AK137">
        <f>AC137/'Totals and Drop Down Lists'!Y$6*Inputs!G$37</f>
        <v>9466.5970611495741</v>
      </c>
      <c r="AL137">
        <f>AD137/'Totals and Drop Down Lists'!Z$6*Inputs!H$37</f>
        <v>7921.2912547539627</v>
      </c>
      <c r="AM137">
        <f>AE137/'Totals and Drop Down Lists'!AA$6*Inputs!I$37</f>
        <v>25188.976806098097</v>
      </c>
      <c r="AN137">
        <f>AF137/'Totals and Drop Down Lists'!AB$6*Inputs!J$37</f>
        <v>15286.826945504072</v>
      </c>
      <c r="AO137">
        <f>AG137/'Totals and Drop Down Lists'!AC$6*Inputs!K$37</f>
        <v>21175.006115627169</v>
      </c>
      <c r="AP137">
        <f>AH137/'Totals and Drop Down Lists'!AD$6*Inputs!L$37</f>
        <v>41031.358189864754</v>
      </c>
      <c r="AQ137">
        <f>IF(OR($D137="51",$D137="52",$D137="61"),(AA137/'Totals and Drop Down Lists'!W$4)*Inputs!E$38,0)</f>
        <v>0</v>
      </c>
      <c r="AR137">
        <f>IF(OR($D137="51",$D137="52",$D137="61"),(AB137/'Totals and Drop Down Lists'!X$4)*Inputs!F$38,0)</f>
        <v>0</v>
      </c>
      <c r="AS137">
        <f>IF(OR($D137="51",$D137="52",$D137="61"),(AC137/'Totals and Drop Down Lists'!Y$4)*Inputs!G$38,0)</f>
        <v>0</v>
      </c>
      <c r="AT137">
        <f>IF(OR($D137="51",$D137="52",$D137="61"),(AD137/'Totals and Drop Down Lists'!Z$4)*Inputs!H$38,0)</f>
        <v>0</v>
      </c>
      <c r="AU137">
        <f>IF(OR($D137="51",$D137="52",$D137="61"),(AE137/'Totals and Drop Down Lists'!AA$4)*Inputs!I$38,0)</f>
        <v>0</v>
      </c>
      <c r="AV137">
        <f>IF(OR($D137="51",$D137="52",$D137="61"),(AF137/'Totals and Drop Down Lists'!AB$4)*Inputs!J$38,0)</f>
        <v>0</v>
      </c>
      <c r="AW137">
        <f>IF(OR($D137="51",$D137="52",$D137="61"),(AG137/'Totals and Drop Down Lists'!AC$4)*Inputs!K$38,0)</f>
        <v>0</v>
      </c>
      <c r="AX137">
        <f>IF(OR($D137="51",$D137="52",$D137="61"),(AH137/'Totals and Drop Down Lists'!AD$4)*Inputs!L$38,0)</f>
        <v>0</v>
      </c>
      <c r="AY137">
        <f>IF(OR($D137="51",$D137="52",$D137="61"),0,(AA137/'Totals and Drop Down Lists'!W$5)*Inputs!E$39)</f>
        <v>0</v>
      </c>
      <c r="AZ137">
        <f>IF(OR($D137="51",$D137="52",$D137="61"),0,(AB137/'Totals and Drop Down Lists'!X$5)*Inputs!F$39)</f>
        <v>0</v>
      </c>
      <c r="BA137">
        <f>IF(OR($D137="51",$D137="52",$D137="61"),0,(AC137/'Totals and Drop Down Lists'!Y$5)*Inputs!G$39)</f>
        <v>0</v>
      </c>
      <c r="BB137">
        <f>IF(OR($D137="51",$D137="52",$D137="61"),0,(AD137/'Totals and Drop Down Lists'!Z$5)*Inputs!H$39)</f>
        <v>0</v>
      </c>
      <c r="BC137">
        <f>IF(OR($D137="51",$D137="52",$D137="61"),0,(AE137/'Totals and Drop Down Lists'!AA$5)*Inputs!I$39)</f>
        <v>0</v>
      </c>
      <c r="BD137">
        <f>IF(OR($D137="51",$D137="52",$D137="61"),0,(AF137/'Totals and Drop Down Lists'!AB$5)*Inputs!J$39)</f>
        <v>0</v>
      </c>
      <c r="BE137">
        <f>IF(OR($D137="51",$D137="52",$D137="61"),0,(AG137/'Totals and Drop Down Lists'!AC$5)*Inputs!K$39)</f>
        <v>0</v>
      </c>
      <c r="BF137">
        <f>IF(OR($D137="51",$D137="52",$D137="61"),0,(AH137/'Totals and Drop Down Lists'!AD$5)*Inputs!L$39)</f>
        <v>0</v>
      </c>
      <c r="BG137" s="10">
        <f t="shared" si="19"/>
        <v>197208.80289927815</v>
      </c>
    </row>
    <row r="138" spans="1:59" ht="28.8">
      <c r="A138" s="1" t="s">
        <v>7336</v>
      </c>
      <c r="B138" s="1" t="s">
        <v>275</v>
      </c>
      <c r="C138" s="1" t="s">
        <v>314</v>
      </c>
      <c r="D138" s="1" t="s">
        <v>25</v>
      </c>
      <c r="E138" s="1" t="s">
        <v>315</v>
      </c>
      <c r="F138" s="2">
        <v>9387</v>
      </c>
      <c r="G138" s="2">
        <v>137</v>
      </c>
      <c r="H138" s="2">
        <v>0</v>
      </c>
      <c r="I138" s="2">
        <v>2031</v>
      </c>
      <c r="J138" s="2">
        <v>3873</v>
      </c>
      <c r="K138" s="2">
        <v>784</v>
      </c>
      <c r="L138" s="2">
        <v>31</v>
      </c>
      <c r="M138" s="2">
        <v>6</v>
      </c>
      <c r="N138" s="2">
        <v>0</v>
      </c>
      <c r="O138" s="2">
        <v>21</v>
      </c>
      <c r="P138" s="2">
        <v>24</v>
      </c>
      <c r="Q138" s="2">
        <v>3</v>
      </c>
      <c r="R138" s="2">
        <v>411</v>
      </c>
      <c r="S138" s="2">
        <v>274900</v>
      </c>
      <c r="T138" s="2">
        <v>18988800</v>
      </c>
      <c r="U138" s="2">
        <v>25</v>
      </c>
      <c r="V138" s="2">
        <v>23</v>
      </c>
      <c r="W138" s="2">
        <v>25</v>
      </c>
      <c r="X138" s="2">
        <v>190</v>
      </c>
      <c r="Y138" s="2">
        <v>18</v>
      </c>
      <c r="Z138" s="2">
        <v>145</v>
      </c>
      <c r="AA138" s="9">
        <f t="shared" si="20"/>
        <v>9387</v>
      </c>
      <c r="AB138" s="9">
        <f t="shared" si="21"/>
        <v>1894</v>
      </c>
      <c r="AC138" s="9">
        <f t="shared" si="22"/>
        <v>496</v>
      </c>
      <c r="AD138" s="9">
        <f t="shared" si="23"/>
        <v>411</v>
      </c>
      <c r="AE138" s="44">
        <f t="shared" si="24"/>
        <v>1.1083589034725889E-5</v>
      </c>
      <c r="AF138" s="9">
        <f t="shared" si="25"/>
        <v>142</v>
      </c>
      <c r="AG138" s="9">
        <f t="shared" si="18"/>
        <v>163</v>
      </c>
      <c r="AH138" s="44">
        <f t="shared" si="26"/>
        <v>1.227742405585561E-5</v>
      </c>
      <c r="AI138">
        <f>AA138/'Totals and Drop Down Lists'!W$6*Inputs!E$37</f>
        <v>8515.3270019157462</v>
      </c>
      <c r="AJ138">
        <f>AB138/'Totals and Drop Down Lists'!X$6*Inputs!F$37</f>
        <v>6231.993324141602</v>
      </c>
      <c r="AK138">
        <f>AC138/'Totals and Drop Down Lists'!Y$6*Inputs!G$37</f>
        <v>3269.7995420126658</v>
      </c>
      <c r="AL138">
        <f>AD138/'Totals and Drop Down Lists'!Z$6*Inputs!H$37</f>
        <v>3295.1930219674882</v>
      </c>
      <c r="AM138">
        <f>AE138/'Totals and Drop Down Lists'!AA$6*Inputs!I$37</f>
        <v>1379.7887985725383</v>
      </c>
      <c r="AN138">
        <f>AF138/'Totals and Drop Down Lists'!AB$6*Inputs!J$37</f>
        <v>2833.8504259289534</v>
      </c>
      <c r="AO138">
        <f>AG138/'Totals and Drop Down Lists'!AC$6*Inputs!K$37</f>
        <v>3035.6429171919335</v>
      </c>
      <c r="AP138">
        <f>AH138/'Totals and Drop Down Lists'!AD$6*Inputs!L$37</f>
        <v>2889.2450864296643</v>
      </c>
      <c r="AQ138">
        <f>IF(OR($D138="51",$D138="52",$D138="61"),(AA138/'Totals and Drop Down Lists'!W$4)*Inputs!E$38,0)</f>
        <v>0</v>
      </c>
      <c r="AR138">
        <f>IF(OR($D138="51",$D138="52",$D138="61"),(AB138/'Totals and Drop Down Lists'!X$4)*Inputs!F$38,0)</f>
        <v>0</v>
      </c>
      <c r="AS138">
        <f>IF(OR($D138="51",$D138="52",$D138="61"),(AC138/'Totals and Drop Down Lists'!Y$4)*Inputs!G$38,0)</f>
        <v>0</v>
      </c>
      <c r="AT138">
        <f>IF(OR($D138="51",$D138="52",$D138="61"),(AD138/'Totals and Drop Down Lists'!Z$4)*Inputs!H$38,0)</f>
        <v>0</v>
      </c>
      <c r="AU138">
        <f>IF(OR($D138="51",$D138="52",$D138="61"),(AE138/'Totals and Drop Down Lists'!AA$4)*Inputs!I$38,0)</f>
        <v>0</v>
      </c>
      <c r="AV138">
        <f>IF(OR($D138="51",$D138="52",$D138="61"),(AF138/'Totals and Drop Down Lists'!AB$4)*Inputs!J$38,0)</f>
        <v>0</v>
      </c>
      <c r="AW138">
        <f>IF(OR($D138="51",$D138="52",$D138="61"),(AG138/'Totals and Drop Down Lists'!AC$4)*Inputs!K$38,0)</f>
        <v>0</v>
      </c>
      <c r="AX138">
        <f>IF(OR($D138="51",$D138="52",$D138="61"),(AH138/'Totals and Drop Down Lists'!AD$4)*Inputs!L$38,0)</f>
        <v>0</v>
      </c>
      <c r="AY138">
        <f>IF(OR($D138="51",$D138="52",$D138="61"),0,(AA138/'Totals and Drop Down Lists'!W$5)*Inputs!E$39)</f>
        <v>0</v>
      </c>
      <c r="AZ138">
        <f>IF(OR($D138="51",$D138="52",$D138="61"),0,(AB138/'Totals and Drop Down Lists'!X$5)*Inputs!F$39)</f>
        <v>0</v>
      </c>
      <c r="BA138">
        <f>IF(OR($D138="51",$D138="52",$D138="61"),0,(AC138/'Totals and Drop Down Lists'!Y$5)*Inputs!G$39)</f>
        <v>0</v>
      </c>
      <c r="BB138">
        <f>IF(OR($D138="51",$D138="52",$D138="61"),0,(AD138/'Totals and Drop Down Lists'!Z$5)*Inputs!H$39)</f>
        <v>0</v>
      </c>
      <c r="BC138">
        <f>IF(OR($D138="51",$D138="52",$D138="61"),0,(AE138/'Totals and Drop Down Lists'!AA$5)*Inputs!I$39)</f>
        <v>0</v>
      </c>
      <c r="BD138">
        <f>IF(OR($D138="51",$D138="52",$D138="61"),0,(AF138/'Totals and Drop Down Lists'!AB$5)*Inputs!J$39)</f>
        <v>0</v>
      </c>
      <c r="BE138">
        <f>IF(OR($D138="51",$D138="52",$D138="61"),0,(AG138/'Totals and Drop Down Lists'!AC$5)*Inputs!K$39)</f>
        <v>0</v>
      </c>
      <c r="BF138">
        <f>IF(OR($D138="51",$D138="52",$D138="61"),0,(AH138/'Totals and Drop Down Lists'!AD$5)*Inputs!L$39)</f>
        <v>0</v>
      </c>
      <c r="BG138" s="10">
        <f t="shared" si="19"/>
        <v>31450.840118160595</v>
      </c>
    </row>
    <row r="139" spans="1:59" ht="28.8">
      <c r="A139" s="1" t="s">
        <v>7336</v>
      </c>
      <c r="B139" s="1" t="s">
        <v>275</v>
      </c>
      <c r="C139" s="1" t="s">
        <v>316</v>
      </c>
      <c r="D139" s="1" t="s">
        <v>25</v>
      </c>
      <c r="E139" s="1" t="s">
        <v>317</v>
      </c>
      <c r="F139" s="2">
        <v>8948</v>
      </c>
      <c r="G139" s="2">
        <v>137</v>
      </c>
      <c r="H139" s="2">
        <v>0</v>
      </c>
      <c r="I139" s="2">
        <v>2332</v>
      </c>
      <c r="J139" s="2">
        <v>3622</v>
      </c>
      <c r="K139" s="2">
        <v>976</v>
      </c>
      <c r="L139" s="2">
        <v>21</v>
      </c>
      <c r="M139" s="2">
        <v>0</v>
      </c>
      <c r="N139" s="2">
        <v>0</v>
      </c>
      <c r="O139" s="2">
        <v>33</v>
      </c>
      <c r="P139" s="2">
        <v>0</v>
      </c>
      <c r="Q139" s="2">
        <v>0</v>
      </c>
      <c r="R139" s="2">
        <v>338</v>
      </c>
      <c r="S139" s="2">
        <v>307400</v>
      </c>
      <c r="T139" s="2">
        <v>15382300</v>
      </c>
      <c r="U139" s="2">
        <v>74</v>
      </c>
      <c r="V139" s="2">
        <v>169</v>
      </c>
      <c r="W139" s="2">
        <v>20</v>
      </c>
      <c r="X139" s="2">
        <v>319</v>
      </c>
      <c r="Y139" s="2">
        <v>20</v>
      </c>
      <c r="Z139" s="2">
        <v>145</v>
      </c>
      <c r="AA139" s="9">
        <f t="shared" si="20"/>
        <v>8948</v>
      </c>
      <c r="AB139" s="9">
        <f t="shared" si="21"/>
        <v>2195</v>
      </c>
      <c r="AC139" s="9">
        <f t="shared" si="22"/>
        <v>392</v>
      </c>
      <c r="AD139" s="9">
        <f t="shared" si="23"/>
        <v>338</v>
      </c>
      <c r="AE139" s="44">
        <f t="shared" si="24"/>
        <v>1.8367370025682613E-5</v>
      </c>
      <c r="AF139" s="9">
        <f t="shared" si="25"/>
        <v>130</v>
      </c>
      <c r="AG139" s="9">
        <f t="shared" si="18"/>
        <v>165</v>
      </c>
      <c r="AH139" s="44">
        <f t="shared" si="26"/>
        <v>1.6543843083851305E-5</v>
      </c>
      <c r="AI139">
        <f>AA139/'Totals and Drop Down Lists'!W$6*Inputs!E$37</f>
        <v>8117.0923631769565</v>
      </c>
      <c r="AJ139">
        <f>AB139/'Totals and Drop Down Lists'!X$6*Inputs!F$37</f>
        <v>7222.3998661514343</v>
      </c>
      <c r="AK139">
        <f>AC139/'Totals and Drop Down Lists'!Y$6*Inputs!G$37</f>
        <v>2584.1964122358172</v>
      </c>
      <c r="AL139">
        <f>AD139/'Totals and Drop Down Lists'!Z$6*Inputs!H$37</f>
        <v>2709.9154292579346</v>
      </c>
      <c r="AM139">
        <f>AE139/'Totals and Drop Down Lists'!AA$6*Inputs!I$37</f>
        <v>2286.5419622896216</v>
      </c>
      <c r="AN139">
        <f>AF139/'Totals and Drop Down Lists'!AB$6*Inputs!J$37</f>
        <v>2594.3701082448165</v>
      </c>
      <c r="AO139">
        <f>AG139/'Totals and Drop Down Lists'!AC$6*Inputs!K$37</f>
        <v>3072.890069550117</v>
      </c>
      <c r="AP139">
        <f>AH139/'Totals and Drop Down Lists'!AD$6*Inputs!L$37</f>
        <v>3893.261088255997</v>
      </c>
      <c r="AQ139">
        <f>IF(OR($D139="51",$D139="52",$D139="61"),(AA139/'Totals and Drop Down Lists'!W$4)*Inputs!E$38,0)</f>
        <v>0</v>
      </c>
      <c r="AR139">
        <f>IF(OR($D139="51",$D139="52",$D139="61"),(AB139/'Totals and Drop Down Lists'!X$4)*Inputs!F$38,0)</f>
        <v>0</v>
      </c>
      <c r="AS139">
        <f>IF(OR($D139="51",$D139="52",$D139="61"),(AC139/'Totals and Drop Down Lists'!Y$4)*Inputs!G$38,0)</f>
        <v>0</v>
      </c>
      <c r="AT139">
        <f>IF(OR($D139="51",$D139="52",$D139="61"),(AD139/'Totals and Drop Down Lists'!Z$4)*Inputs!H$38,0)</f>
        <v>0</v>
      </c>
      <c r="AU139">
        <f>IF(OR($D139="51",$D139="52",$D139="61"),(AE139/'Totals and Drop Down Lists'!AA$4)*Inputs!I$38,0)</f>
        <v>0</v>
      </c>
      <c r="AV139">
        <f>IF(OR($D139="51",$D139="52",$D139="61"),(AF139/'Totals and Drop Down Lists'!AB$4)*Inputs!J$38,0)</f>
        <v>0</v>
      </c>
      <c r="AW139">
        <f>IF(OR($D139="51",$D139="52",$D139="61"),(AG139/'Totals and Drop Down Lists'!AC$4)*Inputs!K$38,0)</f>
        <v>0</v>
      </c>
      <c r="AX139">
        <f>IF(OR($D139="51",$D139="52",$D139="61"),(AH139/'Totals and Drop Down Lists'!AD$4)*Inputs!L$38,0)</f>
        <v>0</v>
      </c>
      <c r="AY139">
        <f>IF(OR($D139="51",$D139="52",$D139="61"),0,(AA139/'Totals and Drop Down Lists'!W$5)*Inputs!E$39)</f>
        <v>0</v>
      </c>
      <c r="AZ139">
        <f>IF(OR($D139="51",$D139="52",$D139="61"),0,(AB139/'Totals and Drop Down Lists'!X$5)*Inputs!F$39)</f>
        <v>0</v>
      </c>
      <c r="BA139">
        <f>IF(OR($D139="51",$D139="52",$D139="61"),0,(AC139/'Totals and Drop Down Lists'!Y$5)*Inputs!G$39)</f>
        <v>0</v>
      </c>
      <c r="BB139">
        <f>IF(OR($D139="51",$D139="52",$D139="61"),0,(AD139/'Totals and Drop Down Lists'!Z$5)*Inputs!H$39)</f>
        <v>0</v>
      </c>
      <c r="BC139">
        <f>IF(OR($D139="51",$D139="52",$D139="61"),0,(AE139/'Totals and Drop Down Lists'!AA$5)*Inputs!I$39)</f>
        <v>0</v>
      </c>
      <c r="BD139">
        <f>IF(OR($D139="51",$D139="52",$D139="61"),0,(AF139/'Totals and Drop Down Lists'!AB$5)*Inputs!J$39)</f>
        <v>0</v>
      </c>
      <c r="BE139">
        <f>IF(OR($D139="51",$D139="52",$D139="61"),0,(AG139/'Totals and Drop Down Lists'!AC$5)*Inputs!K$39)</f>
        <v>0</v>
      </c>
      <c r="BF139">
        <f>IF(OR($D139="51",$D139="52",$D139="61"),0,(AH139/'Totals and Drop Down Lists'!AD$5)*Inputs!L$39)</f>
        <v>0</v>
      </c>
      <c r="BG139" s="10">
        <f t="shared" si="19"/>
        <v>32480.667299162695</v>
      </c>
    </row>
    <row r="140" spans="1:59" ht="28.8">
      <c r="A140" s="1" t="s">
        <v>7336</v>
      </c>
      <c r="B140" s="1" t="s">
        <v>275</v>
      </c>
      <c r="C140" s="1" t="s">
        <v>90</v>
      </c>
      <c r="D140" s="1" t="s">
        <v>25</v>
      </c>
      <c r="E140" s="1" t="s">
        <v>318</v>
      </c>
      <c r="F140" s="2">
        <v>10381</v>
      </c>
      <c r="G140" s="2">
        <v>57</v>
      </c>
      <c r="H140" s="2">
        <v>2</v>
      </c>
      <c r="I140" s="2">
        <v>1587</v>
      </c>
      <c r="J140" s="2">
        <v>3903</v>
      </c>
      <c r="K140" s="2">
        <v>799</v>
      </c>
      <c r="L140" s="2">
        <v>111</v>
      </c>
      <c r="M140" s="2">
        <v>1</v>
      </c>
      <c r="N140" s="2">
        <v>0</v>
      </c>
      <c r="O140" s="2">
        <v>59</v>
      </c>
      <c r="P140" s="2">
        <v>13</v>
      </c>
      <c r="Q140" s="2">
        <v>0</v>
      </c>
      <c r="R140" s="2">
        <v>254</v>
      </c>
      <c r="S140" s="2">
        <v>249600</v>
      </c>
      <c r="T140" s="2">
        <v>20154300</v>
      </c>
      <c r="U140" s="2">
        <v>41</v>
      </c>
      <c r="V140" s="2">
        <v>117</v>
      </c>
      <c r="W140" s="2">
        <v>15</v>
      </c>
      <c r="X140" s="2">
        <v>247</v>
      </c>
      <c r="Y140" s="2">
        <v>39</v>
      </c>
      <c r="Z140" s="2">
        <v>92</v>
      </c>
      <c r="AA140" s="9">
        <f t="shared" si="20"/>
        <v>10381</v>
      </c>
      <c r="AB140" s="9">
        <f t="shared" si="21"/>
        <v>1528</v>
      </c>
      <c r="AC140" s="9">
        <f t="shared" si="22"/>
        <v>438</v>
      </c>
      <c r="AD140" s="9">
        <f t="shared" si="23"/>
        <v>254</v>
      </c>
      <c r="AE140" s="44">
        <f t="shared" si="24"/>
        <v>1.1423279243034787E-5</v>
      </c>
      <c r="AF140" s="9">
        <f t="shared" si="25"/>
        <v>115</v>
      </c>
      <c r="AG140" s="9">
        <f t="shared" si="18"/>
        <v>131</v>
      </c>
      <c r="AH140" s="44">
        <f t="shared" si="26"/>
        <v>9.9786228859318018E-6</v>
      </c>
      <c r="AI140">
        <f>AA140/'Totals and Drop Down Lists'!W$6*Inputs!E$37</f>
        <v>9417.0245666227074</v>
      </c>
      <c r="AJ140">
        <f>AB140/'Totals and Drop Down Lists'!X$6*Inputs!F$37</f>
        <v>5027.7116152525705</v>
      </c>
      <c r="AK140">
        <f>AC140/'Totals and Drop Down Lists'!Y$6*Inputs!G$37</f>
        <v>2887.4439504063462</v>
      </c>
      <c r="AL140">
        <f>AD140/'Totals and Drop Down Lists'!Z$6*Inputs!H$37</f>
        <v>2036.4453225784478</v>
      </c>
      <c r="AM140">
        <f>AE140/'Totals and Drop Down Lists'!AA$6*Inputs!I$37</f>
        <v>1422.0766119280236</v>
      </c>
      <c r="AN140">
        <f>AF140/'Totals and Drop Down Lists'!AB$6*Inputs!J$37</f>
        <v>2295.0197111396456</v>
      </c>
      <c r="AO140">
        <f>AG140/'Totals and Drop Down Lists'!AC$6*Inputs!K$37</f>
        <v>2439.6884794610019</v>
      </c>
      <c r="AP140">
        <f>AH140/'Totals and Drop Down Lists'!AD$6*Inputs!L$37</f>
        <v>2348.2684161880447</v>
      </c>
      <c r="AQ140">
        <f>IF(OR($D140="51",$D140="52",$D140="61"),(AA140/'Totals and Drop Down Lists'!W$4)*Inputs!E$38,0)</f>
        <v>0</v>
      </c>
      <c r="AR140">
        <f>IF(OR($D140="51",$D140="52",$D140="61"),(AB140/'Totals and Drop Down Lists'!X$4)*Inputs!F$38,0)</f>
        <v>0</v>
      </c>
      <c r="AS140">
        <f>IF(OR($D140="51",$D140="52",$D140="61"),(AC140/'Totals and Drop Down Lists'!Y$4)*Inputs!G$38,0)</f>
        <v>0</v>
      </c>
      <c r="AT140">
        <f>IF(OR($D140="51",$D140="52",$D140="61"),(AD140/'Totals and Drop Down Lists'!Z$4)*Inputs!H$38,0)</f>
        <v>0</v>
      </c>
      <c r="AU140">
        <f>IF(OR($D140="51",$D140="52",$D140="61"),(AE140/'Totals and Drop Down Lists'!AA$4)*Inputs!I$38,0)</f>
        <v>0</v>
      </c>
      <c r="AV140">
        <f>IF(OR($D140="51",$D140="52",$D140="61"),(AF140/'Totals and Drop Down Lists'!AB$4)*Inputs!J$38,0)</f>
        <v>0</v>
      </c>
      <c r="AW140">
        <f>IF(OR($D140="51",$D140="52",$D140="61"),(AG140/'Totals and Drop Down Lists'!AC$4)*Inputs!K$38,0)</f>
        <v>0</v>
      </c>
      <c r="AX140">
        <f>IF(OR($D140="51",$D140="52",$D140="61"),(AH140/'Totals and Drop Down Lists'!AD$4)*Inputs!L$38,0)</f>
        <v>0</v>
      </c>
      <c r="AY140">
        <f>IF(OR($D140="51",$D140="52",$D140="61"),0,(AA140/'Totals and Drop Down Lists'!W$5)*Inputs!E$39)</f>
        <v>0</v>
      </c>
      <c r="AZ140">
        <f>IF(OR($D140="51",$D140="52",$D140="61"),0,(AB140/'Totals and Drop Down Lists'!X$5)*Inputs!F$39)</f>
        <v>0</v>
      </c>
      <c r="BA140">
        <f>IF(OR($D140="51",$D140="52",$D140="61"),0,(AC140/'Totals and Drop Down Lists'!Y$5)*Inputs!G$39)</f>
        <v>0</v>
      </c>
      <c r="BB140">
        <f>IF(OR($D140="51",$D140="52",$D140="61"),0,(AD140/'Totals and Drop Down Lists'!Z$5)*Inputs!H$39)</f>
        <v>0</v>
      </c>
      <c r="BC140">
        <f>IF(OR($D140="51",$D140="52",$D140="61"),0,(AE140/'Totals and Drop Down Lists'!AA$5)*Inputs!I$39)</f>
        <v>0</v>
      </c>
      <c r="BD140">
        <f>IF(OR($D140="51",$D140="52",$D140="61"),0,(AF140/'Totals and Drop Down Lists'!AB$5)*Inputs!J$39)</f>
        <v>0</v>
      </c>
      <c r="BE140">
        <f>IF(OR($D140="51",$D140="52",$D140="61"),0,(AG140/'Totals and Drop Down Lists'!AC$5)*Inputs!K$39)</f>
        <v>0</v>
      </c>
      <c r="BF140">
        <f>IF(OR($D140="51",$D140="52",$D140="61"),0,(AH140/'Totals and Drop Down Lists'!AD$5)*Inputs!L$39)</f>
        <v>0</v>
      </c>
      <c r="BG140" s="10">
        <f t="shared" si="19"/>
        <v>27873.678673576789</v>
      </c>
    </row>
    <row r="141" spans="1:59" ht="28.8">
      <c r="A141" s="1" t="s">
        <v>7336</v>
      </c>
      <c r="B141" s="1" t="s">
        <v>275</v>
      </c>
      <c r="C141" s="1" t="s">
        <v>319</v>
      </c>
      <c r="D141" s="1" t="s">
        <v>25</v>
      </c>
      <c r="E141" s="1" t="s">
        <v>320</v>
      </c>
      <c r="F141" s="2">
        <v>21253</v>
      </c>
      <c r="G141" s="2">
        <v>279</v>
      </c>
      <c r="H141" s="2">
        <v>0</v>
      </c>
      <c r="I141" s="2">
        <v>7041</v>
      </c>
      <c r="J141" s="2">
        <v>8339</v>
      </c>
      <c r="K141" s="2">
        <v>3796</v>
      </c>
      <c r="L141" s="2">
        <v>29</v>
      </c>
      <c r="M141" s="2">
        <v>39</v>
      </c>
      <c r="N141" s="2">
        <v>0</v>
      </c>
      <c r="O141" s="2">
        <v>212</v>
      </c>
      <c r="P141" s="2">
        <v>52</v>
      </c>
      <c r="Q141" s="2">
        <v>0</v>
      </c>
      <c r="R141" s="2">
        <v>665</v>
      </c>
      <c r="S141" s="2">
        <v>1842700</v>
      </c>
      <c r="T141" s="2">
        <v>83794700</v>
      </c>
      <c r="U141" s="2">
        <v>323</v>
      </c>
      <c r="V141" s="2">
        <v>379</v>
      </c>
      <c r="W141" s="2">
        <v>30</v>
      </c>
      <c r="X141" s="2">
        <v>1139</v>
      </c>
      <c r="Y141" s="2">
        <v>210</v>
      </c>
      <c r="Z141" s="2">
        <v>589</v>
      </c>
      <c r="AA141" s="9">
        <f t="shared" si="20"/>
        <v>21253</v>
      </c>
      <c r="AB141" s="9">
        <f t="shared" si="21"/>
        <v>6762</v>
      </c>
      <c r="AC141" s="9">
        <f t="shared" si="22"/>
        <v>997</v>
      </c>
      <c r="AD141" s="9">
        <f t="shared" si="23"/>
        <v>665</v>
      </c>
      <c r="AE141" s="44">
        <f t="shared" si="24"/>
        <v>1.2067969937028596E-4</v>
      </c>
      <c r="AF141" s="9">
        <f t="shared" si="25"/>
        <v>730</v>
      </c>
      <c r="AG141" s="9">
        <f t="shared" si="18"/>
        <v>799</v>
      </c>
      <c r="AH141" s="44">
        <f t="shared" si="26"/>
        <v>1.3533499010893701E-4</v>
      </c>
      <c r="AI141">
        <f>AA141/'Totals and Drop Down Lists'!W$6*Inputs!E$37</f>
        <v>19279.455073155998</v>
      </c>
      <c r="AJ141">
        <f>AB141/'Totals and Drop Down Lists'!X$6*Inputs!F$37</f>
        <v>22249.598129802278</v>
      </c>
      <c r="AK141">
        <f>AC141/'Totals and Drop Down Lists'!Y$6*Inputs!G$37</f>
        <v>6572.5607729569119</v>
      </c>
      <c r="AL141">
        <f>AD141/'Totals and Drop Down Lists'!Z$6*Inputs!H$37</f>
        <v>5331.638344545936</v>
      </c>
      <c r="AM141">
        <f>AE141/'Totals and Drop Down Lists'!AA$6*Inputs!I$37</f>
        <v>15023.337376054204</v>
      </c>
      <c r="AN141">
        <f>AF141/'Totals and Drop Down Lists'!AB$6*Inputs!J$37</f>
        <v>14568.385992451662</v>
      </c>
      <c r="AO141">
        <f>AG141/'Totals and Drop Down Lists'!AC$6*Inputs!K$37</f>
        <v>14880.237367094203</v>
      </c>
      <c r="AP141">
        <f>AH141/'Totals and Drop Down Lists'!AD$6*Inputs!L$37</f>
        <v>31848.370913584422</v>
      </c>
      <c r="AQ141">
        <f>IF(OR($D141="51",$D141="52",$D141="61"),(AA141/'Totals and Drop Down Lists'!W$4)*Inputs!E$38,0)</f>
        <v>0</v>
      </c>
      <c r="AR141">
        <f>IF(OR($D141="51",$D141="52",$D141="61"),(AB141/'Totals and Drop Down Lists'!X$4)*Inputs!F$38,0)</f>
        <v>0</v>
      </c>
      <c r="AS141">
        <f>IF(OR($D141="51",$D141="52",$D141="61"),(AC141/'Totals and Drop Down Lists'!Y$4)*Inputs!G$38,0)</f>
        <v>0</v>
      </c>
      <c r="AT141">
        <f>IF(OR($D141="51",$D141="52",$D141="61"),(AD141/'Totals and Drop Down Lists'!Z$4)*Inputs!H$38,0)</f>
        <v>0</v>
      </c>
      <c r="AU141">
        <f>IF(OR($D141="51",$D141="52",$D141="61"),(AE141/'Totals and Drop Down Lists'!AA$4)*Inputs!I$38,0)</f>
        <v>0</v>
      </c>
      <c r="AV141">
        <f>IF(OR($D141="51",$D141="52",$D141="61"),(AF141/'Totals and Drop Down Lists'!AB$4)*Inputs!J$38,0)</f>
        <v>0</v>
      </c>
      <c r="AW141">
        <f>IF(OR($D141="51",$D141="52",$D141="61"),(AG141/'Totals and Drop Down Lists'!AC$4)*Inputs!K$38,0)</f>
        <v>0</v>
      </c>
      <c r="AX141">
        <f>IF(OR($D141="51",$D141="52",$D141="61"),(AH141/'Totals and Drop Down Lists'!AD$4)*Inputs!L$38,0)</f>
        <v>0</v>
      </c>
      <c r="AY141">
        <f>IF(OR($D141="51",$D141="52",$D141="61"),0,(AA141/'Totals and Drop Down Lists'!W$5)*Inputs!E$39)</f>
        <v>0</v>
      </c>
      <c r="AZ141">
        <f>IF(OR($D141="51",$D141="52",$D141="61"),0,(AB141/'Totals and Drop Down Lists'!X$5)*Inputs!F$39)</f>
        <v>0</v>
      </c>
      <c r="BA141">
        <f>IF(OR($D141="51",$D141="52",$D141="61"),0,(AC141/'Totals and Drop Down Lists'!Y$5)*Inputs!G$39)</f>
        <v>0</v>
      </c>
      <c r="BB141">
        <f>IF(OR($D141="51",$D141="52",$D141="61"),0,(AD141/'Totals and Drop Down Lists'!Z$5)*Inputs!H$39)</f>
        <v>0</v>
      </c>
      <c r="BC141">
        <f>IF(OR($D141="51",$D141="52",$D141="61"),0,(AE141/'Totals and Drop Down Lists'!AA$5)*Inputs!I$39)</f>
        <v>0</v>
      </c>
      <c r="BD141">
        <f>IF(OR($D141="51",$D141="52",$D141="61"),0,(AF141/'Totals and Drop Down Lists'!AB$5)*Inputs!J$39)</f>
        <v>0</v>
      </c>
      <c r="BE141">
        <f>IF(OR($D141="51",$D141="52",$D141="61"),0,(AG141/'Totals and Drop Down Lists'!AC$5)*Inputs!K$39)</f>
        <v>0</v>
      </c>
      <c r="BF141">
        <f>IF(OR($D141="51",$D141="52",$D141="61"),0,(AH141/'Totals and Drop Down Lists'!AD$5)*Inputs!L$39)</f>
        <v>0</v>
      </c>
      <c r="BG141" s="10">
        <f t="shared" si="19"/>
        <v>129753.58396964561</v>
      </c>
    </row>
    <row r="142" spans="1:59" ht="28.8">
      <c r="A142" s="1" t="s">
        <v>7336</v>
      </c>
      <c r="B142" s="1" t="s">
        <v>275</v>
      </c>
      <c r="C142" s="1" t="s">
        <v>94</v>
      </c>
      <c r="D142" s="1" t="s">
        <v>25</v>
      </c>
      <c r="E142" s="1" t="s">
        <v>321</v>
      </c>
      <c r="F142" s="2">
        <v>11250</v>
      </c>
      <c r="G142" s="2">
        <v>84</v>
      </c>
      <c r="H142" s="2">
        <v>6</v>
      </c>
      <c r="I142" s="2">
        <v>2737</v>
      </c>
      <c r="J142" s="2">
        <v>4325</v>
      </c>
      <c r="K142" s="2">
        <v>1162</v>
      </c>
      <c r="L142" s="2">
        <v>41</v>
      </c>
      <c r="M142" s="2">
        <v>1</v>
      </c>
      <c r="N142" s="2">
        <v>0</v>
      </c>
      <c r="O142" s="2">
        <v>2</v>
      </c>
      <c r="P142" s="2">
        <v>0</v>
      </c>
      <c r="Q142" s="2">
        <v>0</v>
      </c>
      <c r="R142" s="2">
        <v>518</v>
      </c>
      <c r="S142" s="2">
        <v>443600</v>
      </c>
      <c r="T142" s="2">
        <v>25184100</v>
      </c>
      <c r="U142" s="2">
        <v>88</v>
      </c>
      <c r="V142" s="2">
        <v>63</v>
      </c>
      <c r="W142" s="2">
        <v>4</v>
      </c>
      <c r="X142" s="2">
        <v>227</v>
      </c>
      <c r="Y142" s="2">
        <v>16</v>
      </c>
      <c r="Z142" s="2">
        <v>148</v>
      </c>
      <c r="AA142" s="9">
        <f t="shared" si="20"/>
        <v>11250</v>
      </c>
      <c r="AB142" s="9">
        <f t="shared" si="21"/>
        <v>2647</v>
      </c>
      <c r="AC142" s="9">
        <f t="shared" si="22"/>
        <v>562</v>
      </c>
      <c r="AD142" s="9">
        <f t="shared" si="23"/>
        <v>518</v>
      </c>
      <c r="AE142" s="44">
        <f t="shared" si="24"/>
        <v>2.1803284928605183E-5</v>
      </c>
      <c r="AF142" s="9">
        <f t="shared" si="25"/>
        <v>160</v>
      </c>
      <c r="AG142" s="9">
        <f t="shared" si="18"/>
        <v>164</v>
      </c>
      <c r="AH142" s="44">
        <f t="shared" si="26"/>
        <v>1.6395133246105266E-5</v>
      </c>
      <c r="AI142">
        <f>AA142/'Totals and Drop Down Lists'!W$6*Inputs!E$37</f>
        <v>10205.329580435937</v>
      </c>
      <c r="AJ142">
        <f>AB142/'Totals and Drop Down Lists'!X$6*Inputs!F$37</f>
        <v>8709.654872757561</v>
      </c>
      <c r="AK142">
        <f>AC142/'Totals and Drop Down Lists'!Y$6*Inputs!G$37</f>
        <v>3704.8938359095127</v>
      </c>
      <c r="AL142">
        <f>AD142/'Totals and Drop Down Lists'!Z$6*Inputs!H$37</f>
        <v>4153.0656578568342</v>
      </c>
      <c r="AM142">
        <f>AE142/'Totals and Drop Down Lists'!AA$6*Inputs!I$37</f>
        <v>2714.2767764412056</v>
      </c>
      <c r="AN142">
        <f>AF142/'Totals and Drop Down Lists'!AB$6*Inputs!J$37</f>
        <v>3193.0709024551588</v>
      </c>
      <c r="AO142">
        <f>AG142/'Totals and Drop Down Lists'!AC$6*Inputs!K$37</f>
        <v>3054.2664933710257</v>
      </c>
      <c r="AP142">
        <f>AH142/'Totals and Drop Down Lists'!AD$6*Inputs!L$37</f>
        <v>3858.265215664419</v>
      </c>
      <c r="AQ142">
        <f>IF(OR($D142="51",$D142="52",$D142="61"),(AA142/'Totals and Drop Down Lists'!W$4)*Inputs!E$38,0)</f>
        <v>0</v>
      </c>
      <c r="AR142">
        <f>IF(OR($D142="51",$D142="52",$D142="61"),(AB142/'Totals and Drop Down Lists'!X$4)*Inputs!F$38,0)</f>
        <v>0</v>
      </c>
      <c r="AS142">
        <f>IF(OR($D142="51",$D142="52",$D142="61"),(AC142/'Totals and Drop Down Lists'!Y$4)*Inputs!G$38,0)</f>
        <v>0</v>
      </c>
      <c r="AT142">
        <f>IF(OR($D142="51",$D142="52",$D142="61"),(AD142/'Totals and Drop Down Lists'!Z$4)*Inputs!H$38,0)</f>
        <v>0</v>
      </c>
      <c r="AU142">
        <f>IF(OR($D142="51",$D142="52",$D142="61"),(AE142/'Totals and Drop Down Lists'!AA$4)*Inputs!I$38,0)</f>
        <v>0</v>
      </c>
      <c r="AV142">
        <f>IF(OR($D142="51",$D142="52",$D142="61"),(AF142/'Totals and Drop Down Lists'!AB$4)*Inputs!J$38,0)</f>
        <v>0</v>
      </c>
      <c r="AW142">
        <f>IF(OR($D142="51",$D142="52",$D142="61"),(AG142/'Totals and Drop Down Lists'!AC$4)*Inputs!K$38,0)</f>
        <v>0</v>
      </c>
      <c r="AX142">
        <f>IF(OR($D142="51",$D142="52",$D142="61"),(AH142/'Totals and Drop Down Lists'!AD$4)*Inputs!L$38,0)</f>
        <v>0</v>
      </c>
      <c r="AY142">
        <f>IF(OR($D142="51",$D142="52",$D142="61"),0,(AA142/'Totals and Drop Down Lists'!W$5)*Inputs!E$39)</f>
        <v>0</v>
      </c>
      <c r="AZ142">
        <f>IF(OR($D142="51",$D142="52",$D142="61"),0,(AB142/'Totals and Drop Down Lists'!X$5)*Inputs!F$39)</f>
        <v>0</v>
      </c>
      <c r="BA142">
        <f>IF(OR($D142="51",$D142="52",$D142="61"),0,(AC142/'Totals and Drop Down Lists'!Y$5)*Inputs!G$39)</f>
        <v>0</v>
      </c>
      <c r="BB142">
        <f>IF(OR($D142="51",$D142="52",$D142="61"),0,(AD142/'Totals and Drop Down Lists'!Z$5)*Inputs!H$39)</f>
        <v>0</v>
      </c>
      <c r="BC142">
        <f>IF(OR($D142="51",$D142="52",$D142="61"),0,(AE142/'Totals and Drop Down Lists'!AA$5)*Inputs!I$39)</f>
        <v>0</v>
      </c>
      <c r="BD142">
        <f>IF(OR($D142="51",$D142="52",$D142="61"),0,(AF142/'Totals and Drop Down Lists'!AB$5)*Inputs!J$39)</f>
        <v>0</v>
      </c>
      <c r="BE142">
        <f>IF(OR($D142="51",$D142="52",$D142="61"),0,(AG142/'Totals and Drop Down Lists'!AC$5)*Inputs!K$39)</f>
        <v>0</v>
      </c>
      <c r="BF142">
        <f>IF(OR($D142="51",$D142="52",$D142="61"),0,(AH142/'Totals and Drop Down Lists'!AD$5)*Inputs!L$39)</f>
        <v>0</v>
      </c>
      <c r="BG142" s="10">
        <f t="shared" si="19"/>
        <v>39592.823334891655</v>
      </c>
    </row>
    <row r="143" spans="1:59" ht="28.8">
      <c r="A143" s="1" t="s">
        <v>7336</v>
      </c>
      <c r="B143" s="1" t="s">
        <v>275</v>
      </c>
      <c r="C143" s="1" t="s">
        <v>322</v>
      </c>
      <c r="D143" s="1" t="s">
        <v>25</v>
      </c>
      <c r="E143" s="1" t="s">
        <v>323</v>
      </c>
      <c r="F143" s="2">
        <v>24403</v>
      </c>
      <c r="G143" s="2">
        <v>231</v>
      </c>
      <c r="H143" s="2">
        <v>0</v>
      </c>
      <c r="I143" s="2">
        <v>6665</v>
      </c>
      <c r="J143" s="2">
        <v>9369</v>
      </c>
      <c r="K143" s="2">
        <v>3516</v>
      </c>
      <c r="L143" s="2">
        <v>31</v>
      </c>
      <c r="M143" s="2">
        <v>20</v>
      </c>
      <c r="N143" s="2">
        <v>14</v>
      </c>
      <c r="O143" s="2">
        <v>253</v>
      </c>
      <c r="P143" s="2">
        <v>63</v>
      </c>
      <c r="Q143" s="2">
        <v>12</v>
      </c>
      <c r="R143" s="2">
        <v>724</v>
      </c>
      <c r="S143" s="2">
        <v>1479000</v>
      </c>
      <c r="T143" s="2">
        <v>88351700</v>
      </c>
      <c r="U143" s="2">
        <v>484</v>
      </c>
      <c r="V143" s="2">
        <v>329</v>
      </c>
      <c r="W143" s="2">
        <v>194</v>
      </c>
      <c r="X143" s="2">
        <v>894</v>
      </c>
      <c r="Y143" s="2">
        <v>187</v>
      </c>
      <c r="Z143" s="2">
        <v>479</v>
      </c>
      <c r="AA143" s="9">
        <f t="shared" si="20"/>
        <v>24403</v>
      </c>
      <c r="AB143" s="9">
        <f t="shared" si="21"/>
        <v>6434</v>
      </c>
      <c r="AC143" s="9">
        <f t="shared" si="22"/>
        <v>1117</v>
      </c>
      <c r="AD143" s="9">
        <f t="shared" si="23"/>
        <v>724</v>
      </c>
      <c r="AE143" s="44">
        <f t="shared" si="24"/>
        <v>9.2151048242346349E-5</v>
      </c>
      <c r="AF143" s="9">
        <f t="shared" si="25"/>
        <v>371</v>
      </c>
      <c r="AG143" s="9">
        <f t="shared" si="18"/>
        <v>666</v>
      </c>
      <c r="AH143" s="44">
        <f t="shared" si="26"/>
        <v>9.2999570515353352E-5</v>
      </c>
      <c r="AI143">
        <f>AA143/'Totals and Drop Down Lists'!W$6*Inputs!E$37</f>
        <v>22136.947355678058</v>
      </c>
      <c r="AJ143">
        <f>AB143/'Totals and Drop Down Lists'!X$6*Inputs!F$37</f>
        <v>21170.35113385801</v>
      </c>
      <c r="AK143">
        <f>AC143/'Totals and Drop Down Lists'!Y$6*Inputs!G$37</f>
        <v>7363.6413073148151</v>
      </c>
      <c r="AL143">
        <f>AD143/'Totals and Drop Down Lists'!Z$6*Inputs!H$37</f>
        <v>5804.6709194755758</v>
      </c>
      <c r="AM143">
        <f>AE143/'Totals and Drop Down Lists'!AA$6*Inputs!I$37</f>
        <v>11471.824130535499</v>
      </c>
      <c r="AN143">
        <f>AF143/'Totals and Drop Down Lists'!AB$6*Inputs!J$37</f>
        <v>7403.933155067899</v>
      </c>
      <c r="AO143">
        <f>AG143/'Totals and Drop Down Lists'!AC$6*Inputs!K$37</f>
        <v>12403.301735275018</v>
      </c>
      <c r="AP143">
        <f>AH143/'Totals and Drop Down Lists'!AD$6*Inputs!L$37</f>
        <v>21885.580471043544</v>
      </c>
      <c r="AQ143">
        <f>IF(OR($D143="51",$D143="52",$D143="61"),(AA143/'Totals and Drop Down Lists'!W$4)*Inputs!E$38,0)</f>
        <v>0</v>
      </c>
      <c r="AR143">
        <f>IF(OR($D143="51",$D143="52",$D143="61"),(AB143/'Totals and Drop Down Lists'!X$4)*Inputs!F$38,0)</f>
        <v>0</v>
      </c>
      <c r="AS143">
        <f>IF(OR($D143="51",$D143="52",$D143="61"),(AC143/'Totals and Drop Down Lists'!Y$4)*Inputs!G$38,0)</f>
        <v>0</v>
      </c>
      <c r="AT143">
        <f>IF(OR($D143="51",$D143="52",$D143="61"),(AD143/'Totals and Drop Down Lists'!Z$4)*Inputs!H$38,0)</f>
        <v>0</v>
      </c>
      <c r="AU143">
        <f>IF(OR($D143="51",$D143="52",$D143="61"),(AE143/'Totals and Drop Down Lists'!AA$4)*Inputs!I$38,0)</f>
        <v>0</v>
      </c>
      <c r="AV143">
        <f>IF(OR($D143="51",$D143="52",$D143="61"),(AF143/'Totals and Drop Down Lists'!AB$4)*Inputs!J$38,0)</f>
        <v>0</v>
      </c>
      <c r="AW143">
        <f>IF(OR($D143="51",$D143="52",$D143="61"),(AG143/'Totals and Drop Down Lists'!AC$4)*Inputs!K$38,0)</f>
        <v>0</v>
      </c>
      <c r="AX143">
        <f>IF(OR($D143="51",$D143="52",$D143="61"),(AH143/'Totals and Drop Down Lists'!AD$4)*Inputs!L$38,0)</f>
        <v>0</v>
      </c>
      <c r="AY143">
        <f>IF(OR($D143="51",$D143="52",$D143="61"),0,(AA143/'Totals and Drop Down Lists'!W$5)*Inputs!E$39)</f>
        <v>0</v>
      </c>
      <c r="AZ143">
        <f>IF(OR($D143="51",$D143="52",$D143="61"),0,(AB143/'Totals and Drop Down Lists'!X$5)*Inputs!F$39)</f>
        <v>0</v>
      </c>
      <c r="BA143">
        <f>IF(OR($D143="51",$D143="52",$D143="61"),0,(AC143/'Totals and Drop Down Lists'!Y$5)*Inputs!G$39)</f>
        <v>0</v>
      </c>
      <c r="BB143">
        <f>IF(OR($D143="51",$D143="52",$D143="61"),0,(AD143/'Totals and Drop Down Lists'!Z$5)*Inputs!H$39)</f>
        <v>0</v>
      </c>
      <c r="BC143">
        <f>IF(OR($D143="51",$D143="52",$D143="61"),0,(AE143/'Totals and Drop Down Lists'!AA$5)*Inputs!I$39)</f>
        <v>0</v>
      </c>
      <c r="BD143">
        <f>IF(OR($D143="51",$D143="52",$D143="61"),0,(AF143/'Totals and Drop Down Lists'!AB$5)*Inputs!J$39)</f>
        <v>0</v>
      </c>
      <c r="BE143">
        <f>IF(OR($D143="51",$D143="52",$D143="61"),0,(AG143/'Totals and Drop Down Lists'!AC$5)*Inputs!K$39)</f>
        <v>0</v>
      </c>
      <c r="BF143">
        <f>IF(OR($D143="51",$D143="52",$D143="61"),0,(AH143/'Totals and Drop Down Lists'!AD$5)*Inputs!L$39)</f>
        <v>0</v>
      </c>
      <c r="BG143" s="10">
        <f t="shared" si="19"/>
        <v>109640.25020824843</v>
      </c>
    </row>
    <row r="144" spans="1:59" ht="28.8">
      <c r="A144" s="1" t="s">
        <v>7336</v>
      </c>
      <c r="B144" s="1" t="s">
        <v>275</v>
      </c>
      <c r="C144" s="1" t="s">
        <v>324</v>
      </c>
      <c r="D144" s="1" t="s">
        <v>25</v>
      </c>
      <c r="E144" s="1" t="s">
        <v>325</v>
      </c>
      <c r="F144" s="2">
        <v>62248</v>
      </c>
      <c r="G144" s="2">
        <v>1212</v>
      </c>
      <c r="H144" s="2">
        <v>13</v>
      </c>
      <c r="I144" s="2">
        <v>11455</v>
      </c>
      <c r="J144" s="2">
        <v>22603</v>
      </c>
      <c r="K144" s="2">
        <v>6815</v>
      </c>
      <c r="L144" s="2">
        <v>276</v>
      </c>
      <c r="M144" s="2">
        <v>41</v>
      </c>
      <c r="N144" s="2">
        <v>0</v>
      </c>
      <c r="O144" s="2">
        <v>199</v>
      </c>
      <c r="P144" s="2">
        <v>34</v>
      </c>
      <c r="Q144" s="2">
        <v>4</v>
      </c>
      <c r="R144" s="2">
        <v>984</v>
      </c>
      <c r="S144" s="2">
        <v>3846800</v>
      </c>
      <c r="T144" s="2">
        <v>206176600</v>
      </c>
      <c r="U144" s="2">
        <v>886</v>
      </c>
      <c r="V144" s="2">
        <v>232</v>
      </c>
      <c r="W144" s="2">
        <v>35</v>
      </c>
      <c r="X144" s="2">
        <v>1446</v>
      </c>
      <c r="Y144" s="2">
        <v>102</v>
      </c>
      <c r="Z144" s="2">
        <v>1039</v>
      </c>
      <c r="AA144" s="9">
        <f t="shared" si="20"/>
        <v>62248</v>
      </c>
      <c r="AB144" s="9">
        <f t="shared" si="21"/>
        <v>10230</v>
      </c>
      <c r="AC144" s="9">
        <f t="shared" si="22"/>
        <v>1538</v>
      </c>
      <c r="AD144" s="9">
        <f t="shared" si="23"/>
        <v>984</v>
      </c>
      <c r="AE144" s="44">
        <f t="shared" si="24"/>
        <v>1.4350314570255612E-4</v>
      </c>
      <c r="AF144" s="9">
        <f t="shared" si="25"/>
        <v>1179</v>
      </c>
      <c r="AG144" s="9">
        <f t="shared" si="18"/>
        <v>1141</v>
      </c>
      <c r="AH144" s="44">
        <f t="shared" si="26"/>
        <v>1.2800782128129351E-4</v>
      </c>
      <c r="AI144">
        <f>AA144/'Totals and Drop Down Lists'!W$6*Inputs!E$37</f>
        <v>56467.676064264546</v>
      </c>
      <c r="AJ144">
        <f>AB144/'Totals and Drop Down Lists'!X$6*Inputs!F$37</f>
        <v>33660.660879603267</v>
      </c>
      <c r="AK144">
        <f>AC144/'Totals and Drop Down Lists'!Y$6*Inputs!G$37</f>
        <v>10139.015515353791</v>
      </c>
      <c r="AL144">
        <f>AD144/'Totals and Drop Down Lists'!Z$6*Inputs!H$37</f>
        <v>7889.2212496739867</v>
      </c>
      <c r="AM144">
        <f>AE144/'Totals and Drop Down Lists'!AA$6*Inputs!I$37</f>
        <v>17864.613382898377</v>
      </c>
      <c r="AN144">
        <f>AF144/'Totals and Drop Down Lists'!AB$6*Inputs!J$37</f>
        <v>23528.941212466452</v>
      </c>
      <c r="AO144">
        <f>AG144/'Totals and Drop Down Lists'!AC$6*Inputs!K$37</f>
        <v>21249.500420343538</v>
      </c>
      <c r="AP144">
        <f>AH144/'Totals and Drop Down Lists'!AD$6*Inputs!L$37</f>
        <v>30124.068939782941</v>
      </c>
      <c r="AQ144">
        <f>IF(OR($D144="51",$D144="52",$D144="61"),(AA144/'Totals and Drop Down Lists'!W$4)*Inputs!E$38,0)</f>
        <v>0</v>
      </c>
      <c r="AR144">
        <f>IF(OR($D144="51",$D144="52",$D144="61"),(AB144/'Totals and Drop Down Lists'!X$4)*Inputs!F$38,0)</f>
        <v>0</v>
      </c>
      <c r="AS144">
        <f>IF(OR($D144="51",$D144="52",$D144="61"),(AC144/'Totals and Drop Down Lists'!Y$4)*Inputs!G$38,0)</f>
        <v>0</v>
      </c>
      <c r="AT144">
        <f>IF(OR($D144="51",$D144="52",$D144="61"),(AD144/'Totals and Drop Down Lists'!Z$4)*Inputs!H$38,0)</f>
        <v>0</v>
      </c>
      <c r="AU144">
        <f>IF(OR($D144="51",$D144="52",$D144="61"),(AE144/'Totals and Drop Down Lists'!AA$4)*Inputs!I$38,0)</f>
        <v>0</v>
      </c>
      <c r="AV144">
        <f>IF(OR($D144="51",$D144="52",$D144="61"),(AF144/'Totals and Drop Down Lists'!AB$4)*Inputs!J$38,0)</f>
        <v>0</v>
      </c>
      <c r="AW144">
        <f>IF(OR($D144="51",$D144="52",$D144="61"),(AG144/'Totals and Drop Down Lists'!AC$4)*Inputs!K$38,0)</f>
        <v>0</v>
      </c>
      <c r="AX144">
        <f>IF(OR($D144="51",$D144="52",$D144="61"),(AH144/'Totals and Drop Down Lists'!AD$4)*Inputs!L$38,0)</f>
        <v>0</v>
      </c>
      <c r="AY144">
        <f>IF(OR($D144="51",$D144="52",$D144="61"),0,(AA144/'Totals and Drop Down Lists'!W$5)*Inputs!E$39)</f>
        <v>0</v>
      </c>
      <c r="AZ144">
        <f>IF(OR($D144="51",$D144="52",$D144="61"),0,(AB144/'Totals and Drop Down Lists'!X$5)*Inputs!F$39)</f>
        <v>0</v>
      </c>
      <c r="BA144">
        <f>IF(OR($D144="51",$D144="52",$D144="61"),0,(AC144/'Totals and Drop Down Lists'!Y$5)*Inputs!G$39)</f>
        <v>0</v>
      </c>
      <c r="BB144">
        <f>IF(OR($D144="51",$D144="52",$D144="61"),0,(AD144/'Totals and Drop Down Lists'!Z$5)*Inputs!H$39)</f>
        <v>0</v>
      </c>
      <c r="BC144">
        <f>IF(OR($D144="51",$D144="52",$D144="61"),0,(AE144/'Totals and Drop Down Lists'!AA$5)*Inputs!I$39)</f>
        <v>0</v>
      </c>
      <c r="BD144">
        <f>IF(OR($D144="51",$D144="52",$D144="61"),0,(AF144/'Totals and Drop Down Lists'!AB$5)*Inputs!J$39)</f>
        <v>0</v>
      </c>
      <c r="BE144">
        <f>IF(OR($D144="51",$D144="52",$D144="61"),0,(AG144/'Totals and Drop Down Lists'!AC$5)*Inputs!K$39)</f>
        <v>0</v>
      </c>
      <c r="BF144">
        <f>IF(OR($D144="51",$D144="52",$D144="61"),0,(AH144/'Totals and Drop Down Lists'!AD$5)*Inputs!L$39)</f>
        <v>0</v>
      </c>
      <c r="BG144" s="10">
        <f t="shared" si="19"/>
        <v>200923.69766438691</v>
      </c>
    </row>
    <row r="145" spans="1:59" ht="28.8">
      <c r="A145" s="1" t="s">
        <v>7336</v>
      </c>
      <c r="B145" s="1" t="s">
        <v>275</v>
      </c>
      <c r="C145" s="1" t="s">
        <v>326</v>
      </c>
      <c r="D145" s="1" t="s">
        <v>25</v>
      </c>
      <c r="E145" s="1" t="s">
        <v>327</v>
      </c>
      <c r="F145" s="2">
        <v>17137</v>
      </c>
      <c r="G145" s="2">
        <v>148</v>
      </c>
      <c r="H145" s="2">
        <v>0</v>
      </c>
      <c r="I145" s="2">
        <v>4125</v>
      </c>
      <c r="J145" s="2">
        <v>5745</v>
      </c>
      <c r="K145" s="2">
        <v>1745</v>
      </c>
      <c r="L145" s="2">
        <v>128</v>
      </c>
      <c r="M145" s="2">
        <v>0</v>
      </c>
      <c r="N145" s="2">
        <v>12</v>
      </c>
      <c r="O145" s="2">
        <v>71</v>
      </c>
      <c r="P145" s="2">
        <v>87</v>
      </c>
      <c r="Q145" s="2">
        <v>0</v>
      </c>
      <c r="R145" s="2">
        <v>437</v>
      </c>
      <c r="S145" s="2">
        <v>736700</v>
      </c>
      <c r="T145" s="2">
        <v>46032100</v>
      </c>
      <c r="U145" s="2">
        <v>101</v>
      </c>
      <c r="V145" s="2">
        <v>71</v>
      </c>
      <c r="W145" s="2">
        <v>45</v>
      </c>
      <c r="X145" s="2">
        <v>272</v>
      </c>
      <c r="Y145" s="2">
        <v>53</v>
      </c>
      <c r="Z145" s="2">
        <v>113</v>
      </c>
      <c r="AA145" s="9">
        <f t="shared" si="20"/>
        <v>17137</v>
      </c>
      <c r="AB145" s="9">
        <f t="shared" si="21"/>
        <v>3977</v>
      </c>
      <c r="AC145" s="9">
        <f t="shared" si="22"/>
        <v>735</v>
      </c>
      <c r="AD145" s="9">
        <f t="shared" si="23"/>
        <v>437</v>
      </c>
      <c r="AE145" s="44">
        <f t="shared" si="24"/>
        <v>3.7016607628897643E-5</v>
      </c>
      <c r="AF145" s="9">
        <f t="shared" si="25"/>
        <v>156</v>
      </c>
      <c r="AG145" s="9">
        <f t="shared" si="18"/>
        <v>166</v>
      </c>
      <c r="AH145" s="44">
        <f t="shared" si="26"/>
        <v>1.8761371045267694E-5</v>
      </c>
      <c r="AI145">
        <f>AA145/'Totals and Drop Down Lists'!W$6*Inputs!E$37</f>
        <v>15545.665157327168</v>
      </c>
      <c r="AJ145">
        <f>AB145/'Totals and Drop Down Lists'!X$6*Inputs!F$37</f>
        <v>13085.869825824262</v>
      </c>
      <c r="AK145">
        <f>AC145/'Totals and Drop Down Lists'!Y$6*Inputs!G$37</f>
        <v>4845.3682729421571</v>
      </c>
      <c r="AL145">
        <f>AD145/'Totals and Drop Down Lists'!Z$6*Inputs!H$37</f>
        <v>3503.6480549873295</v>
      </c>
      <c r="AM145">
        <f>AE145/'Totals and Drop Down Lists'!AA$6*Inputs!I$37</f>
        <v>4608.1734361933504</v>
      </c>
      <c r="AN145">
        <f>AF145/'Totals and Drop Down Lists'!AB$6*Inputs!J$37</f>
        <v>3113.2441298937802</v>
      </c>
      <c r="AO145">
        <f>AG145/'Totals and Drop Down Lists'!AC$6*Inputs!K$37</f>
        <v>3091.5136457292087</v>
      </c>
      <c r="AP145">
        <f>AH145/'Totals and Drop Down Lists'!AD$6*Inputs!L$37</f>
        <v>4415.1117417313844</v>
      </c>
      <c r="AQ145">
        <f>IF(OR($D145="51",$D145="52",$D145="61"),(AA145/'Totals and Drop Down Lists'!W$4)*Inputs!E$38,0)</f>
        <v>0</v>
      </c>
      <c r="AR145">
        <f>IF(OR($D145="51",$D145="52",$D145="61"),(AB145/'Totals and Drop Down Lists'!X$4)*Inputs!F$38,0)</f>
        <v>0</v>
      </c>
      <c r="AS145">
        <f>IF(OR($D145="51",$D145="52",$D145="61"),(AC145/'Totals and Drop Down Lists'!Y$4)*Inputs!G$38,0)</f>
        <v>0</v>
      </c>
      <c r="AT145">
        <f>IF(OR($D145="51",$D145="52",$D145="61"),(AD145/'Totals and Drop Down Lists'!Z$4)*Inputs!H$38,0)</f>
        <v>0</v>
      </c>
      <c r="AU145">
        <f>IF(OR($D145="51",$D145="52",$D145="61"),(AE145/'Totals and Drop Down Lists'!AA$4)*Inputs!I$38,0)</f>
        <v>0</v>
      </c>
      <c r="AV145">
        <f>IF(OR($D145="51",$D145="52",$D145="61"),(AF145/'Totals and Drop Down Lists'!AB$4)*Inputs!J$38,0)</f>
        <v>0</v>
      </c>
      <c r="AW145">
        <f>IF(OR($D145="51",$D145="52",$D145="61"),(AG145/'Totals and Drop Down Lists'!AC$4)*Inputs!K$38,0)</f>
        <v>0</v>
      </c>
      <c r="AX145">
        <f>IF(OR($D145="51",$D145="52",$D145="61"),(AH145/'Totals and Drop Down Lists'!AD$4)*Inputs!L$38,0)</f>
        <v>0</v>
      </c>
      <c r="AY145">
        <f>IF(OR($D145="51",$D145="52",$D145="61"),0,(AA145/'Totals and Drop Down Lists'!W$5)*Inputs!E$39)</f>
        <v>0</v>
      </c>
      <c r="AZ145">
        <f>IF(OR($D145="51",$D145="52",$D145="61"),0,(AB145/'Totals and Drop Down Lists'!X$5)*Inputs!F$39)</f>
        <v>0</v>
      </c>
      <c r="BA145">
        <f>IF(OR($D145="51",$D145="52",$D145="61"),0,(AC145/'Totals and Drop Down Lists'!Y$5)*Inputs!G$39)</f>
        <v>0</v>
      </c>
      <c r="BB145">
        <f>IF(OR($D145="51",$D145="52",$D145="61"),0,(AD145/'Totals and Drop Down Lists'!Z$5)*Inputs!H$39)</f>
        <v>0</v>
      </c>
      <c r="BC145">
        <f>IF(OR($D145="51",$D145="52",$D145="61"),0,(AE145/'Totals and Drop Down Lists'!AA$5)*Inputs!I$39)</f>
        <v>0</v>
      </c>
      <c r="BD145">
        <f>IF(OR($D145="51",$D145="52",$D145="61"),0,(AF145/'Totals and Drop Down Lists'!AB$5)*Inputs!J$39)</f>
        <v>0</v>
      </c>
      <c r="BE145">
        <f>IF(OR($D145="51",$D145="52",$D145="61"),0,(AG145/'Totals and Drop Down Lists'!AC$5)*Inputs!K$39)</f>
        <v>0</v>
      </c>
      <c r="BF145">
        <f>IF(OR($D145="51",$D145="52",$D145="61"),0,(AH145/'Totals and Drop Down Lists'!AD$5)*Inputs!L$39)</f>
        <v>0</v>
      </c>
      <c r="BG145" s="10">
        <f t="shared" si="19"/>
        <v>52208.594264628642</v>
      </c>
    </row>
    <row r="146" spans="1:59" ht="28.8">
      <c r="A146" s="1" t="s">
        <v>7336</v>
      </c>
      <c r="B146" s="1" t="s">
        <v>275</v>
      </c>
      <c r="C146" s="1" t="s">
        <v>328</v>
      </c>
      <c r="D146" s="1" t="s">
        <v>25</v>
      </c>
      <c r="E146" s="1" t="s">
        <v>329</v>
      </c>
      <c r="F146" s="2">
        <v>22014</v>
      </c>
      <c r="G146" s="2">
        <v>339</v>
      </c>
      <c r="H146" s="2">
        <v>0</v>
      </c>
      <c r="I146" s="2">
        <v>4927</v>
      </c>
      <c r="J146" s="2">
        <v>7917</v>
      </c>
      <c r="K146" s="2">
        <v>2659</v>
      </c>
      <c r="L146" s="2">
        <v>118</v>
      </c>
      <c r="M146" s="2">
        <v>34</v>
      </c>
      <c r="N146" s="2">
        <v>17</v>
      </c>
      <c r="O146" s="2">
        <v>68</v>
      </c>
      <c r="P146" s="2">
        <v>103</v>
      </c>
      <c r="Q146" s="2">
        <v>92</v>
      </c>
      <c r="R146" s="2">
        <v>785</v>
      </c>
      <c r="S146" s="2">
        <v>1237000</v>
      </c>
      <c r="T146" s="2">
        <v>78400900</v>
      </c>
      <c r="U146" s="2">
        <v>164</v>
      </c>
      <c r="V146" s="2">
        <v>79</v>
      </c>
      <c r="W146" s="2">
        <v>34</v>
      </c>
      <c r="X146" s="2">
        <v>374</v>
      </c>
      <c r="Y146" s="2">
        <v>108</v>
      </c>
      <c r="Z146" s="2">
        <v>199</v>
      </c>
      <c r="AA146" s="9">
        <f t="shared" si="20"/>
        <v>22014</v>
      </c>
      <c r="AB146" s="9">
        <f t="shared" si="21"/>
        <v>4588</v>
      </c>
      <c r="AC146" s="9">
        <f t="shared" si="22"/>
        <v>1217</v>
      </c>
      <c r="AD146" s="9">
        <f t="shared" si="23"/>
        <v>785</v>
      </c>
      <c r="AE146" s="44">
        <f t="shared" si="24"/>
        <v>6.2369435838488277E-5</v>
      </c>
      <c r="AF146" s="9">
        <f t="shared" si="25"/>
        <v>261</v>
      </c>
      <c r="AG146" s="9">
        <f t="shared" si="18"/>
        <v>307</v>
      </c>
      <c r="AH146" s="44">
        <f t="shared" si="26"/>
        <v>3.8366055806398583E-5</v>
      </c>
      <c r="AI146">
        <f>AA146/'Totals and Drop Down Lists'!W$6*Inputs!E$37</f>
        <v>19969.788922997042</v>
      </c>
      <c r="AJ146">
        <f>AB146/'Totals and Drop Down Lists'!X$6*Inputs!F$37</f>
        <v>15096.296394488738</v>
      </c>
      <c r="AK146">
        <f>AC146/'Totals and Drop Down Lists'!Y$6*Inputs!G$37</f>
        <v>8022.8750859464008</v>
      </c>
      <c r="AL146">
        <f>AD146/'Totals and Drop Down Lists'!Z$6*Inputs!H$37</f>
        <v>6293.7384969452032</v>
      </c>
      <c r="AM146">
        <f>AE146/'Totals and Drop Down Lists'!AA$6*Inputs!I$37</f>
        <v>7764.3305497534675</v>
      </c>
      <c r="AN146">
        <f>AF146/'Totals and Drop Down Lists'!AB$6*Inputs!J$37</f>
        <v>5208.6969096299781</v>
      </c>
      <c r="AO146">
        <f>AG146/'Totals and Drop Down Lists'!AC$6*Inputs!K$37</f>
        <v>5717.4378869811271</v>
      </c>
      <c r="AP146">
        <f>AH146/'Totals and Drop Down Lists'!AD$6*Inputs!L$37</f>
        <v>9028.6804235172585</v>
      </c>
      <c r="AQ146">
        <f>IF(OR($D146="51",$D146="52",$D146="61"),(AA146/'Totals and Drop Down Lists'!W$4)*Inputs!E$38,0)</f>
        <v>0</v>
      </c>
      <c r="AR146">
        <f>IF(OR($D146="51",$D146="52",$D146="61"),(AB146/'Totals and Drop Down Lists'!X$4)*Inputs!F$38,0)</f>
        <v>0</v>
      </c>
      <c r="AS146">
        <f>IF(OR($D146="51",$D146="52",$D146="61"),(AC146/'Totals and Drop Down Lists'!Y$4)*Inputs!G$38,0)</f>
        <v>0</v>
      </c>
      <c r="AT146">
        <f>IF(OR($D146="51",$D146="52",$D146="61"),(AD146/'Totals and Drop Down Lists'!Z$4)*Inputs!H$38,0)</f>
        <v>0</v>
      </c>
      <c r="AU146">
        <f>IF(OR($D146="51",$D146="52",$D146="61"),(AE146/'Totals and Drop Down Lists'!AA$4)*Inputs!I$38,0)</f>
        <v>0</v>
      </c>
      <c r="AV146">
        <f>IF(OR($D146="51",$D146="52",$D146="61"),(AF146/'Totals and Drop Down Lists'!AB$4)*Inputs!J$38,0)</f>
        <v>0</v>
      </c>
      <c r="AW146">
        <f>IF(OR($D146="51",$D146="52",$D146="61"),(AG146/'Totals and Drop Down Lists'!AC$4)*Inputs!K$38,0)</f>
        <v>0</v>
      </c>
      <c r="AX146">
        <f>IF(OR($D146="51",$D146="52",$D146="61"),(AH146/'Totals and Drop Down Lists'!AD$4)*Inputs!L$38,0)</f>
        <v>0</v>
      </c>
      <c r="AY146">
        <f>IF(OR($D146="51",$D146="52",$D146="61"),0,(AA146/'Totals and Drop Down Lists'!W$5)*Inputs!E$39)</f>
        <v>0</v>
      </c>
      <c r="AZ146">
        <f>IF(OR($D146="51",$D146="52",$D146="61"),0,(AB146/'Totals and Drop Down Lists'!X$5)*Inputs!F$39)</f>
        <v>0</v>
      </c>
      <c r="BA146">
        <f>IF(OR($D146="51",$D146="52",$D146="61"),0,(AC146/'Totals and Drop Down Lists'!Y$5)*Inputs!G$39)</f>
        <v>0</v>
      </c>
      <c r="BB146">
        <f>IF(OR($D146="51",$D146="52",$D146="61"),0,(AD146/'Totals and Drop Down Lists'!Z$5)*Inputs!H$39)</f>
        <v>0</v>
      </c>
      <c r="BC146">
        <f>IF(OR($D146="51",$D146="52",$D146="61"),0,(AE146/'Totals and Drop Down Lists'!AA$5)*Inputs!I$39)</f>
        <v>0</v>
      </c>
      <c r="BD146">
        <f>IF(OR($D146="51",$D146="52",$D146="61"),0,(AF146/'Totals and Drop Down Lists'!AB$5)*Inputs!J$39)</f>
        <v>0</v>
      </c>
      <c r="BE146">
        <f>IF(OR($D146="51",$D146="52",$D146="61"),0,(AG146/'Totals and Drop Down Lists'!AC$5)*Inputs!K$39)</f>
        <v>0</v>
      </c>
      <c r="BF146">
        <f>IF(OR($D146="51",$D146="52",$D146="61"),0,(AH146/'Totals and Drop Down Lists'!AD$5)*Inputs!L$39)</f>
        <v>0</v>
      </c>
      <c r="BG146" s="10">
        <f t="shared" si="19"/>
        <v>77101.844670259219</v>
      </c>
    </row>
    <row r="147" spans="1:59">
      <c r="A147" s="1" t="s">
        <v>7337</v>
      </c>
      <c r="B147" s="1" t="s">
        <v>1167</v>
      </c>
      <c r="C147" s="1" t="s">
        <v>41</v>
      </c>
      <c r="D147" s="1" t="s">
        <v>25</v>
      </c>
      <c r="E147" s="1" t="s">
        <v>1168</v>
      </c>
      <c r="F147" s="2">
        <v>15790</v>
      </c>
      <c r="G147" s="2">
        <v>171</v>
      </c>
      <c r="H147" s="2">
        <v>0</v>
      </c>
      <c r="I147" s="2">
        <v>3160</v>
      </c>
      <c r="J147" s="2">
        <v>6814</v>
      </c>
      <c r="K147" s="2">
        <v>1866</v>
      </c>
      <c r="L147" s="2">
        <v>69</v>
      </c>
      <c r="M147" s="2">
        <v>36</v>
      </c>
      <c r="N147" s="2">
        <v>0</v>
      </c>
      <c r="O147" s="2">
        <v>15</v>
      </c>
      <c r="P147" s="2">
        <v>12</v>
      </c>
      <c r="Q147" s="2">
        <v>6</v>
      </c>
      <c r="R147" s="2">
        <v>748</v>
      </c>
      <c r="S147" s="2">
        <v>642700</v>
      </c>
      <c r="T147" s="2">
        <v>39023300</v>
      </c>
      <c r="U147" s="2">
        <v>215</v>
      </c>
      <c r="V147" s="2">
        <v>138</v>
      </c>
      <c r="W147" s="2">
        <v>65</v>
      </c>
      <c r="X147" s="2">
        <v>375</v>
      </c>
      <c r="Y147" s="2">
        <v>93</v>
      </c>
      <c r="Z147" s="2">
        <v>168</v>
      </c>
      <c r="AA147" s="9">
        <f t="shared" si="20"/>
        <v>15790</v>
      </c>
      <c r="AB147" s="9">
        <f t="shared" si="21"/>
        <v>2989</v>
      </c>
      <c r="AC147" s="9">
        <f t="shared" si="22"/>
        <v>886</v>
      </c>
      <c r="AD147" s="9">
        <f t="shared" si="23"/>
        <v>748</v>
      </c>
      <c r="AE147" s="44">
        <f t="shared" si="24"/>
        <v>3.5687566555869757E-5</v>
      </c>
      <c r="AF147" s="9">
        <f t="shared" si="25"/>
        <v>172</v>
      </c>
      <c r="AG147" s="9">
        <f t="shared" si="18"/>
        <v>261</v>
      </c>
      <c r="AH147" s="44">
        <f t="shared" si="26"/>
        <v>2.6595067922350645E-5</v>
      </c>
      <c r="AI147">
        <f>AA147/'Totals and Drop Down Lists'!W$6*Inputs!E$37</f>
        <v>14323.747028896307</v>
      </c>
      <c r="AJ147">
        <f>AB147/'Totals and Drop Down Lists'!X$6*Inputs!F$37</f>
        <v>9834.9672892604267</v>
      </c>
      <c r="AK147">
        <f>AC147/'Totals and Drop Down Lists'!Y$6*Inputs!G$37</f>
        <v>5840.8112786758511</v>
      </c>
      <c r="AL147">
        <f>AD147/'Totals and Drop Down Lists'!Z$6*Inputs!H$37</f>
        <v>5997.0909499554282</v>
      </c>
      <c r="AM147">
        <f>AE147/'Totals and Drop Down Lists'!AA$6*Inputs!I$37</f>
        <v>4442.7219764124757</v>
      </c>
      <c r="AN147">
        <f>AF147/'Totals and Drop Down Lists'!AB$6*Inputs!J$37</f>
        <v>3432.5512201392958</v>
      </c>
      <c r="AO147">
        <f>AG147/'Totals and Drop Down Lists'!AC$6*Inputs!K$37</f>
        <v>4860.7533827429124</v>
      </c>
      <c r="AP147">
        <f>AH147/'Totals and Drop Down Lists'!AD$6*Inputs!L$37</f>
        <v>6258.614915338595</v>
      </c>
      <c r="AQ147">
        <f>IF(OR($D147="51",$D147="52",$D147="61"),(AA147/'Totals and Drop Down Lists'!W$4)*Inputs!E$38,0)</f>
        <v>0</v>
      </c>
      <c r="AR147">
        <f>IF(OR($D147="51",$D147="52",$D147="61"),(AB147/'Totals and Drop Down Lists'!X$4)*Inputs!F$38,0)</f>
        <v>0</v>
      </c>
      <c r="AS147">
        <f>IF(OR($D147="51",$D147="52",$D147="61"),(AC147/'Totals and Drop Down Lists'!Y$4)*Inputs!G$38,0)</f>
        <v>0</v>
      </c>
      <c r="AT147">
        <f>IF(OR($D147="51",$D147="52",$D147="61"),(AD147/'Totals and Drop Down Lists'!Z$4)*Inputs!H$38,0)</f>
        <v>0</v>
      </c>
      <c r="AU147">
        <f>IF(OR($D147="51",$D147="52",$D147="61"),(AE147/'Totals and Drop Down Lists'!AA$4)*Inputs!I$38,0)</f>
        <v>0</v>
      </c>
      <c r="AV147">
        <f>IF(OR($D147="51",$D147="52",$D147="61"),(AF147/'Totals and Drop Down Lists'!AB$4)*Inputs!J$38,0)</f>
        <v>0</v>
      </c>
      <c r="AW147">
        <f>IF(OR($D147="51",$D147="52",$D147="61"),(AG147/'Totals and Drop Down Lists'!AC$4)*Inputs!K$38,0)</f>
        <v>0</v>
      </c>
      <c r="AX147">
        <f>IF(OR($D147="51",$D147="52",$D147="61"),(AH147/'Totals and Drop Down Lists'!AD$4)*Inputs!L$38,0)</f>
        <v>0</v>
      </c>
      <c r="AY147">
        <f>IF(OR($D147="51",$D147="52",$D147="61"),0,(AA147/'Totals and Drop Down Lists'!W$5)*Inputs!E$39)</f>
        <v>0</v>
      </c>
      <c r="AZ147">
        <f>IF(OR($D147="51",$D147="52",$D147="61"),0,(AB147/'Totals and Drop Down Lists'!X$5)*Inputs!F$39)</f>
        <v>0</v>
      </c>
      <c r="BA147">
        <f>IF(OR($D147="51",$D147="52",$D147="61"),0,(AC147/'Totals and Drop Down Lists'!Y$5)*Inputs!G$39)</f>
        <v>0</v>
      </c>
      <c r="BB147">
        <f>IF(OR($D147="51",$D147="52",$D147="61"),0,(AD147/'Totals and Drop Down Lists'!Z$5)*Inputs!H$39)</f>
        <v>0</v>
      </c>
      <c r="BC147">
        <f>IF(OR($D147="51",$D147="52",$D147="61"),0,(AE147/'Totals and Drop Down Lists'!AA$5)*Inputs!I$39)</f>
        <v>0</v>
      </c>
      <c r="BD147">
        <f>IF(OR($D147="51",$D147="52",$D147="61"),0,(AF147/'Totals and Drop Down Lists'!AB$5)*Inputs!J$39)</f>
        <v>0</v>
      </c>
      <c r="BE147">
        <f>IF(OR($D147="51",$D147="52",$D147="61"),0,(AG147/'Totals and Drop Down Lists'!AC$5)*Inputs!K$39)</f>
        <v>0</v>
      </c>
      <c r="BF147">
        <f>IF(OR($D147="51",$D147="52",$D147="61"),0,(AH147/'Totals and Drop Down Lists'!AD$5)*Inputs!L$39)</f>
        <v>0</v>
      </c>
      <c r="BG147" s="10">
        <f t="shared" si="19"/>
        <v>54991.258041421286</v>
      </c>
    </row>
    <row r="148" spans="1:59">
      <c r="A148" s="1" t="s">
        <v>7337</v>
      </c>
      <c r="B148" s="1" t="s">
        <v>1167</v>
      </c>
      <c r="C148" s="1" t="s">
        <v>43</v>
      </c>
      <c r="D148" s="1" t="s">
        <v>25</v>
      </c>
      <c r="E148" s="1" t="s">
        <v>1169</v>
      </c>
      <c r="F148" s="2">
        <v>25856</v>
      </c>
      <c r="G148" s="2">
        <v>108</v>
      </c>
      <c r="H148" s="2">
        <v>0</v>
      </c>
      <c r="I148" s="2">
        <v>4003</v>
      </c>
      <c r="J148" s="2">
        <v>10286</v>
      </c>
      <c r="K148" s="2">
        <v>2374</v>
      </c>
      <c r="L148" s="2">
        <v>72</v>
      </c>
      <c r="M148" s="2">
        <v>19</v>
      </c>
      <c r="N148" s="2">
        <v>0</v>
      </c>
      <c r="O148" s="2">
        <v>134</v>
      </c>
      <c r="P148" s="2">
        <v>77</v>
      </c>
      <c r="Q148" s="2">
        <v>19</v>
      </c>
      <c r="R148" s="2">
        <v>496</v>
      </c>
      <c r="S148" s="2">
        <v>1118700</v>
      </c>
      <c r="T148" s="2">
        <v>81793300</v>
      </c>
      <c r="U148" s="2">
        <v>177</v>
      </c>
      <c r="V148" s="2">
        <v>224</v>
      </c>
      <c r="W148" s="2">
        <v>40</v>
      </c>
      <c r="X148" s="2">
        <v>519</v>
      </c>
      <c r="Y148" s="2">
        <v>75</v>
      </c>
      <c r="Z148" s="2">
        <v>303</v>
      </c>
      <c r="AA148" s="9">
        <f t="shared" si="20"/>
        <v>25856</v>
      </c>
      <c r="AB148" s="9">
        <f t="shared" si="21"/>
        <v>3895</v>
      </c>
      <c r="AC148" s="9">
        <f t="shared" si="22"/>
        <v>817</v>
      </c>
      <c r="AD148" s="9">
        <f t="shared" si="23"/>
        <v>496</v>
      </c>
      <c r="AE148" s="44">
        <f t="shared" si="24"/>
        <v>3.8265791004132522E-5</v>
      </c>
      <c r="AF148" s="9">
        <f t="shared" si="25"/>
        <v>255</v>
      </c>
      <c r="AG148" s="9">
        <f t="shared" si="18"/>
        <v>378</v>
      </c>
      <c r="AH148" s="44">
        <f t="shared" si="26"/>
        <v>3.2462135094312502E-5</v>
      </c>
      <c r="AI148">
        <f>AA148/'Totals and Drop Down Lists'!W$6*Inputs!E$37</f>
        <v>23455.022367266811</v>
      </c>
      <c r="AJ148">
        <f>AB148/'Totals and Drop Down Lists'!X$6*Inputs!F$37</f>
        <v>12816.058076838195</v>
      </c>
      <c r="AK148">
        <f>AC148/'Totals and Drop Down Lists'!Y$6*Inputs!G$37</f>
        <v>5385.9399714200563</v>
      </c>
      <c r="AL148">
        <f>AD148/'Totals and Drop Down Lists'!Z$6*Inputs!H$37</f>
        <v>3976.6806299169689</v>
      </c>
      <c r="AM148">
        <f>AE148/'Totals and Drop Down Lists'!AA$6*Inputs!I$37</f>
        <v>4763.6834630548565</v>
      </c>
      <c r="AN148">
        <f>AF148/'Totals and Drop Down Lists'!AB$6*Inputs!J$37</f>
        <v>5088.9567507879092</v>
      </c>
      <c r="AO148">
        <f>AG148/'Totals and Drop Down Lists'!AC$6*Inputs!K$37</f>
        <v>7039.7117956966313</v>
      </c>
      <c r="AP148">
        <f>AH148/'Totals and Drop Down Lists'!AD$6*Inputs!L$37</f>
        <v>7639.3112993051291</v>
      </c>
      <c r="AQ148">
        <f>IF(OR($D148="51",$D148="52",$D148="61"),(AA148/'Totals and Drop Down Lists'!W$4)*Inputs!E$38,0)</f>
        <v>0</v>
      </c>
      <c r="AR148">
        <f>IF(OR($D148="51",$D148="52",$D148="61"),(AB148/'Totals and Drop Down Lists'!X$4)*Inputs!F$38,0)</f>
        <v>0</v>
      </c>
      <c r="AS148">
        <f>IF(OR($D148="51",$D148="52",$D148="61"),(AC148/'Totals and Drop Down Lists'!Y$4)*Inputs!G$38,0)</f>
        <v>0</v>
      </c>
      <c r="AT148">
        <f>IF(OR($D148="51",$D148="52",$D148="61"),(AD148/'Totals and Drop Down Lists'!Z$4)*Inputs!H$38,0)</f>
        <v>0</v>
      </c>
      <c r="AU148">
        <f>IF(OR($D148="51",$D148="52",$D148="61"),(AE148/'Totals and Drop Down Lists'!AA$4)*Inputs!I$38,0)</f>
        <v>0</v>
      </c>
      <c r="AV148">
        <f>IF(OR($D148="51",$D148="52",$D148="61"),(AF148/'Totals and Drop Down Lists'!AB$4)*Inputs!J$38,0)</f>
        <v>0</v>
      </c>
      <c r="AW148">
        <f>IF(OR($D148="51",$D148="52",$D148="61"),(AG148/'Totals and Drop Down Lists'!AC$4)*Inputs!K$38,0)</f>
        <v>0</v>
      </c>
      <c r="AX148">
        <f>IF(OR($D148="51",$D148="52",$D148="61"),(AH148/'Totals and Drop Down Lists'!AD$4)*Inputs!L$38,0)</f>
        <v>0</v>
      </c>
      <c r="AY148">
        <f>IF(OR($D148="51",$D148="52",$D148="61"),0,(AA148/'Totals and Drop Down Lists'!W$5)*Inputs!E$39)</f>
        <v>0</v>
      </c>
      <c r="AZ148">
        <f>IF(OR($D148="51",$D148="52",$D148="61"),0,(AB148/'Totals and Drop Down Lists'!X$5)*Inputs!F$39)</f>
        <v>0</v>
      </c>
      <c r="BA148">
        <f>IF(OR($D148="51",$D148="52",$D148="61"),0,(AC148/'Totals and Drop Down Lists'!Y$5)*Inputs!G$39)</f>
        <v>0</v>
      </c>
      <c r="BB148">
        <f>IF(OR($D148="51",$D148="52",$D148="61"),0,(AD148/'Totals and Drop Down Lists'!Z$5)*Inputs!H$39)</f>
        <v>0</v>
      </c>
      <c r="BC148">
        <f>IF(OR($D148="51",$D148="52",$D148="61"),0,(AE148/'Totals and Drop Down Lists'!AA$5)*Inputs!I$39)</f>
        <v>0</v>
      </c>
      <c r="BD148">
        <f>IF(OR($D148="51",$D148="52",$D148="61"),0,(AF148/'Totals and Drop Down Lists'!AB$5)*Inputs!J$39)</f>
        <v>0</v>
      </c>
      <c r="BE148">
        <f>IF(OR($D148="51",$D148="52",$D148="61"),0,(AG148/'Totals and Drop Down Lists'!AC$5)*Inputs!K$39)</f>
        <v>0</v>
      </c>
      <c r="BF148">
        <f>IF(OR($D148="51",$D148="52",$D148="61"),0,(AH148/'Totals and Drop Down Lists'!AD$5)*Inputs!L$39)</f>
        <v>0</v>
      </c>
      <c r="BG148" s="10">
        <f t="shared" si="19"/>
        <v>70165.364354286561</v>
      </c>
    </row>
    <row r="149" spans="1:59">
      <c r="A149" s="1" t="s">
        <v>7337</v>
      </c>
      <c r="B149" s="1" t="s">
        <v>1167</v>
      </c>
      <c r="C149" s="1" t="s">
        <v>1170</v>
      </c>
      <c r="D149" s="1" t="s">
        <v>25</v>
      </c>
      <c r="E149" s="1" t="s">
        <v>1171</v>
      </c>
      <c r="F149" s="2">
        <v>17760</v>
      </c>
      <c r="G149" s="2">
        <v>75</v>
      </c>
      <c r="H149" s="2">
        <v>0</v>
      </c>
      <c r="I149" s="2">
        <v>3042</v>
      </c>
      <c r="J149" s="2">
        <v>6818</v>
      </c>
      <c r="K149" s="2">
        <v>2361</v>
      </c>
      <c r="L149" s="2">
        <v>34</v>
      </c>
      <c r="M149" s="2">
        <v>0</v>
      </c>
      <c r="N149" s="2">
        <v>0</v>
      </c>
      <c r="O149" s="2">
        <v>34</v>
      </c>
      <c r="P149" s="2">
        <v>0</v>
      </c>
      <c r="Q149" s="2">
        <v>2</v>
      </c>
      <c r="R149" s="2">
        <v>650</v>
      </c>
      <c r="S149" s="2">
        <v>1171700</v>
      </c>
      <c r="T149" s="2">
        <v>59559600</v>
      </c>
      <c r="U149" s="2">
        <v>518</v>
      </c>
      <c r="V149" s="2">
        <v>172</v>
      </c>
      <c r="W149" s="2">
        <v>250</v>
      </c>
      <c r="X149" s="2">
        <v>453</v>
      </c>
      <c r="Y149" s="2">
        <v>124</v>
      </c>
      <c r="Z149" s="2">
        <v>209</v>
      </c>
      <c r="AA149" s="9">
        <f t="shared" si="20"/>
        <v>17760</v>
      </c>
      <c r="AB149" s="9">
        <f t="shared" si="21"/>
        <v>2967</v>
      </c>
      <c r="AC149" s="9">
        <f t="shared" si="22"/>
        <v>720</v>
      </c>
      <c r="AD149" s="9">
        <f t="shared" si="23"/>
        <v>650</v>
      </c>
      <c r="AE149" s="44">
        <f t="shared" si="24"/>
        <v>5.7099297251505396E-5</v>
      </c>
      <c r="AF149" s="9">
        <f t="shared" si="25"/>
        <v>31</v>
      </c>
      <c r="AG149" s="9">
        <f t="shared" si="18"/>
        <v>333</v>
      </c>
      <c r="AH149" s="44">
        <f t="shared" si="26"/>
        <v>4.2907608563548032E-5</v>
      </c>
      <c r="AI149">
        <f>AA149/'Totals and Drop Down Lists'!W$6*Inputs!E$37</f>
        <v>16110.813630981533</v>
      </c>
      <c r="AJ149">
        <f>AB149/'Totals and Drop Down Lists'!X$6*Inputs!F$37</f>
        <v>9762.578771239776</v>
      </c>
      <c r="AK149">
        <f>AC149/'Totals and Drop Down Lists'!Y$6*Inputs!G$37</f>
        <v>4746.483206147419</v>
      </c>
      <c r="AL149">
        <f>AD149/'Totals and Drop Down Lists'!Z$6*Inputs!H$37</f>
        <v>5211.3758254960276</v>
      </c>
      <c r="AM149">
        <f>AE149/'Totals and Drop Down Lists'!AA$6*Inputs!I$37</f>
        <v>7108.2544207612191</v>
      </c>
      <c r="AN149">
        <f>AF149/'Totals and Drop Down Lists'!AB$6*Inputs!J$37</f>
        <v>618.65748735068701</v>
      </c>
      <c r="AO149">
        <f>AG149/'Totals and Drop Down Lists'!AC$6*Inputs!K$37</f>
        <v>6201.6508676375088</v>
      </c>
      <c r="AP149">
        <f>AH149/'Totals and Drop Down Lists'!AD$6*Inputs!L$37</f>
        <v>10097.443620801861</v>
      </c>
      <c r="AQ149">
        <f>IF(OR($D149="51",$D149="52",$D149="61"),(AA149/'Totals and Drop Down Lists'!W$4)*Inputs!E$38,0)</f>
        <v>0</v>
      </c>
      <c r="AR149">
        <f>IF(OR($D149="51",$D149="52",$D149="61"),(AB149/'Totals and Drop Down Lists'!X$4)*Inputs!F$38,0)</f>
        <v>0</v>
      </c>
      <c r="AS149">
        <f>IF(OR($D149="51",$D149="52",$D149="61"),(AC149/'Totals and Drop Down Lists'!Y$4)*Inputs!G$38,0)</f>
        <v>0</v>
      </c>
      <c r="AT149">
        <f>IF(OR($D149="51",$D149="52",$D149="61"),(AD149/'Totals and Drop Down Lists'!Z$4)*Inputs!H$38,0)</f>
        <v>0</v>
      </c>
      <c r="AU149">
        <f>IF(OR($D149="51",$D149="52",$D149="61"),(AE149/'Totals and Drop Down Lists'!AA$4)*Inputs!I$38,0)</f>
        <v>0</v>
      </c>
      <c r="AV149">
        <f>IF(OR($D149="51",$D149="52",$D149="61"),(AF149/'Totals and Drop Down Lists'!AB$4)*Inputs!J$38,0)</f>
        <v>0</v>
      </c>
      <c r="AW149">
        <f>IF(OR($D149="51",$D149="52",$D149="61"),(AG149/'Totals and Drop Down Lists'!AC$4)*Inputs!K$38,0)</f>
        <v>0</v>
      </c>
      <c r="AX149">
        <f>IF(OR($D149="51",$D149="52",$D149="61"),(AH149/'Totals and Drop Down Lists'!AD$4)*Inputs!L$38,0)</f>
        <v>0</v>
      </c>
      <c r="AY149">
        <f>IF(OR($D149="51",$D149="52",$D149="61"),0,(AA149/'Totals and Drop Down Lists'!W$5)*Inputs!E$39)</f>
        <v>0</v>
      </c>
      <c r="AZ149">
        <f>IF(OR($D149="51",$D149="52",$D149="61"),0,(AB149/'Totals and Drop Down Lists'!X$5)*Inputs!F$39)</f>
        <v>0</v>
      </c>
      <c r="BA149">
        <f>IF(OR($D149="51",$D149="52",$D149="61"),0,(AC149/'Totals and Drop Down Lists'!Y$5)*Inputs!G$39)</f>
        <v>0</v>
      </c>
      <c r="BB149">
        <f>IF(OR($D149="51",$D149="52",$D149="61"),0,(AD149/'Totals and Drop Down Lists'!Z$5)*Inputs!H$39)</f>
        <v>0</v>
      </c>
      <c r="BC149">
        <f>IF(OR($D149="51",$D149="52",$D149="61"),0,(AE149/'Totals and Drop Down Lists'!AA$5)*Inputs!I$39)</f>
        <v>0</v>
      </c>
      <c r="BD149">
        <f>IF(OR($D149="51",$D149="52",$D149="61"),0,(AF149/'Totals and Drop Down Lists'!AB$5)*Inputs!J$39)</f>
        <v>0</v>
      </c>
      <c r="BE149">
        <f>IF(OR($D149="51",$D149="52",$D149="61"),0,(AG149/'Totals and Drop Down Lists'!AC$5)*Inputs!K$39)</f>
        <v>0</v>
      </c>
      <c r="BF149">
        <f>IF(OR($D149="51",$D149="52",$D149="61"),0,(AH149/'Totals and Drop Down Lists'!AD$5)*Inputs!L$39)</f>
        <v>0</v>
      </c>
      <c r="BG149" s="10">
        <f t="shared" si="19"/>
        <v>59857.257830416042</v>
      </c>
    </row>
    <row r="150" spans="1:59">
      <c r="A150" s="1" t="s">
        <v>7337</v>
      </c>
      <c r="B150" s="1" t="s">
        <v>1167</v>
      </c>
      <c r="C150" s="1" t="s">
        <v>1172</v>
      </c>
      <c r="D150" s="1" t="s">
        <v>25</v>
      </c>
      <c r="E150" s="1" t="s">
        <v>1173</v>
      </c>
      <c r="F150" s="2">
        <v>12266</v>
      </c>
      <c r="G150" s="2">
        <v>136</v>
      </c>
      <c r="H150" s="2">
        <v>0</v>
      </c>
      <c r="I150" s="2">
        <v>2241</v>
      </c>
      <c r="J150" s="2">
        <v>5140</v>
      </c>
      <c r="K150" s="2">
        <v>1126</v>
      </c>
      <c r="L150" s="2">
        <v>73</v>
      </c>
      <c r="M150" s="2">
        <v>0</v>
      </c>
      <c r="N150" s="2">
        <v>0</v>
      </c>
      <c r="O150" s="2">
        <v>65</v>
      </c>
      <c r="P150" s="2">
        <v>13</v>
      </c>
      <c r="Q150" s="2">
        <v>0</v>
      </c>
      <c r="R150" s="2">
        <v>500</v>
      </c>
      <c r="S150" s="2">
        <v>366700</v>
      </c>
      <c r="T150" s="2">
        <v>24211600</v>
      </c>
      <c r="U150" s="2">
        <v>112</v>
      </c>
      <c r="V150" s="2">
        <v>114</v>
      </c>
      <c r="W150" s="2">
        <v>45</v>
      </c>
      <c r="X150" s="2">
        <v>264</v>
      </c>
      <c r="Y150" s="2">
        <v>83</v>
      </c>
      <c r="Z150" s="2">
        <v>104</v>
      </c>
      <c r="AA150" s="9">
        <f t="shared" si="20"/>
        <v>12266</v>
      </c>
      <c r="AB150" s="9">
        <f t="shared" si="21"/>
        <v>2105</v>
      </c>
      <c r="AC150" s="9">
        <f t="shared" si="22"/>
        <v>651</v>
      </c>
      <c r="AD150" s="9">
        <f t="shared" si="23"/>
        <v>500</v>
      </c>
      <c r="AE150" s="44">
        <f t="shared" si="24"/>
        <v>1.7226991839050527E-5</v>
      </c>
      <c r="AF150" s="9">
        <f t="shared" si="25"/>
        <v>105</v>
      </c>
      <c r="AG150" s="9">
        <f t="shared" si="18"/>
        <v>187</v>
      </c>
      <c r="AH150" s="44">
        <f t="shared" si="26"/>
        <v>1.524291277155942E-5</v>
      </c>
      <c r="AI150">
        <f>AA150/'Totals and Drop Down Lists'!W$6*Inputs!E$37</f>
        <v>11126.984234100195</v>
      </c>
      <c r="AJ150">
        <f>AB150/'Totals and Drop Down Lists'!X$6*Inputs!F$37</f>
        <v>6926.2650197033117</v>
      </c>
      <c r="AK150">
        <f>AC150/'Totals and Drop Down Lists'!Y$6*Inputs!G$37</f>
        <v>4291.6118988916242</v>
      </c>
      <c r="AL150">
        <f>AD150/'Totals and Drop Down Lists'!Z$6*Inputs!H$37</f>
        <v>4008.7506349969444</v>
      </c>
      <c r="AM150">
        <f>AE150/'Totals and Drop Down Lists'!AA$6*Inputs!I$37</f>
        <v>2144.5770226729001</v>
      </c>
      <c r="AN150">
        <f>AF150/'Totals and Drop Down Lists'!AB$6*Inputs!J$37</f>
        <v>2095.452779736198</v>
      </c>
      <c r="AO150">
        <f>AG150/'Totals and Drop Down Lists'!AC$6*Inputs!K$37</f>
        <v>3482.6087454901326</v>
      </c>
      <c r="AP150">
        <f>AH150/'Totals and Drop Down Lists'!AD$6*Inputs!L$37</f>
        <v>3587.11327618429</v>
      </c>
      <c r="AQ150">
        <f>IF(OR($D150="51",$D150="52",$D150="61"),(AA150/'Totals and Drop Down Lists'!W$4)*Inputs!E$38,0)</f>
        <v>0</v>
      </c>
      <c r="AR150">
        <f>IF(OR($D150="51",$D150="52",$D150="61"),(AB150/'Totals and Drop Down Lists'!X$4)*Inputs!F$38,0)</f>
        <v>0</v>
      </c>
      <c r="AS150">
        <f>IF(OR($D150="51",$D150="52",$D150="61"),(AC150/'Totals and Drop Down Lists'!Y$4)*Inputs!G$38,0)</f>
        <v>0</v>
      </c>
      <c r="AT150">
        <f>IF(OR($D150="51",$D150="52",$D150="61"),(AD150/'Totals and Drop Down Lists'!Z$4)*Inputs!H$38,0)</f>
        <v>0</v>
      </c>
      <c r="AU150">
        <f>IF(OR($D150="51",$D150="52",$D150="61"),(AE150/'Totals and Drop Down Lists'!AA$4)*Inputs!I$38,0)</f>
        <v>0</v>
      </c>
      <c r="AV150">
        <f>IF(OR($D150="51",$D150="52",$D150="61"),(AF150/'Totals and Drop Down Lists'!AB$4)*Inputs!J$38,0)</f>
        <v>0</v>
      </c>
      <c r="AW150">
        <f>IF(OR($D150="51",$D150="52",$D150="61"),(AG150/'Totals and Drop Down Lists'!AC$4)*Inputs!K$38,0)</f>
        <v>0</v>
      </c>
      <c r="AX150">
        <f>IF(OR($D150="51",$D150="52",$D150="61"),(AH150/'Totals and Drop Down Lists'!AD$4)*Inputs!L$38,0)</f>
        <v>0</v>
      </c>
      <c r="AY150">
        <f>IF(OR($D150="51",$D150="52",$D150="61"),0,(AA150/'Totals and Drop Down Lists'!W$5)*Inputs!E$39)</f>
        <v>0</v>
      </c>
      <c r="AZ150">
        <f>IF(OR($D150="51",$D150="52",$D150="61"),0,(AB150/'Totals and Drop Down Lists'!X$5)*Inputs!F$39)</f>
        <v>0</v>
      </c>
      <c r="BA150">
        <f>IF(OR($D150="51",$D150="52",$D150="61"),0,(AC150/'Totals and Drop Down Lists'!Y$5)*Inputs!G$39)</f>
        <v>0</v>
      </c>
      <c r="BB150">
        <f>IF(OR($D150="51",$D150="52",$D150="61"),0,(AD150/'Totals and Drop Down Lists'!Z$5)*Inputs!H$39)</f>
        <v>0</v>
      </c>
      <c r="BC150">
        <f>IF(OR($D150="51",$D150="52",$D150="61"),0,(AE150/'Totals and Drop Down Lists'!AA$5)*Inputs!I$39)</f>
        <v>0</v>
      </c>
      <c r="BD150">
        <f>IF(OR($D150="51",$D150="52",$D150="61"),0,(AF150/'Totals and Drop Down Lists'!AB$5)*Inputs!J$39)</f>
        <v>0</v>
      </c>
      <c r="BE150">
        <f>IF(OR($D150="51",$D150="52",$D150="61"),0,(AG150/'Totals and Drop Down Lists'!AC$5)*Inputs!K$39)</f>
        <v>0</v>
      </c>
      <c r="BF150">
        <f>IF(OR($D150="51",$D150="52",$D150="61"),0,(AH150/'Totals and Drop Down Lists'!AD$5)*Inputs!L$39)</f>
        <v>0</v>
      </c>
      <c r="BG150" s="10">
        <f t="shared" si="19"/>
        <v>37663.363611775596</v>
      </c>
    </row>
    <row r="151" spans="1:59">
      <c r="A151" s="1" t="s">
        <v>7337</v>
      </c>
      <c r="B151" s="1" t="s">
        <v>1167</v>
      </c>
      <c r="C151" s="1" t="s">
        <v>1174</v>
      </c>
      <c r="D151" s="1" t="s">
        <v>25</v>
      </c>
      <c r="E151" s="1" t="s">
        <v>1175</v>
      </c>
      <c r="F151" s="2">
        <v>36786</v>
      </c>
      <c r="G151" s="2">
        <v>446</v>
      </c>
      <c r="H151" s="2">
        <v>4</v>
      </c>
      <c r="I151" s="2">
        <v>8417</v>
      </c>
      <c r="J151" s="2">
        <v>14544</v>
      </c>
      <c r="K151" s="2">
        <v>4273</v>
      </c>
      <c r="L151" s="2">
        <v>53</v>
      </c>
      <c r="M151" s="2">
        <v>50</v>
      </c>
      <c r="N151" s="2">
        <v>0</v>
      </c>
      <c r="O151" s="2">
        <v>191</v>
      </c>
      <c r="P151" s="2">
        <v>60</v>
      </c>
      <c r="Q151" s="2">
        <v>31</v>
      </c>
      <c r="R151" s="2">
        <v>949</v>
      </c>
      <c r="S151" s="2">
        <v>2144800</v>
      </c>
      <c r="T151" s="2">
        <v>108284100</v>
      </c>
      <c r="U151" s="2">
        <v>219</v>
      </c>
      <c r="V151" s="2">
        <v>115</v>
      </c>
      <c r="W151" s="2">
        <v>94</v>
      </c>
      <c r="X151" s="2">
        <v>1080</v>
      </c>
      <c r="Y151" s="2">
        <v>62</v>
      </c>
      <c r="Z151" s="2">
        <v>780</v>
      </c>
      <c r="AA151" s="9">
        <f t="shared" si="20"/>
        <v>36786</v>
      </c>
      <c r="AB151" s="9">
        <f t="shared" si="21"/>
        <v>7967</v>
      </c>
      <c r="AC151" s="9">
        <f t="shared" si="22"/>
        <v>1334</v>
      </c>
      <c r="AD151" s="9">
        <f t="shared" si="23"/>
        <v>949</v>
      </c>
      <c r="AE151" s="44">
        <f t="shared" si="24"/>
        <v>8.7675389859015869E-5</v>
      </c>
      <c r="AF151" s="9">
        <f t="shared" si="25"/>
        <v>871</v>
      </c>
      <c r="AG151" s="9">
        <f t="shared" si="18"/>
        <v>842</v>
      </c>
      <c r="AH151" s="44">
        <f t="shared" si="26"/>
        <v>9.2047543901632915E-5</v>
      </c>
      <c r="AI151">
        <f>AA151/'Totals and Drop Down Lists'!W$6*Inputs!E$37</f>
        <v>33370.067017414789</v>
      </c>
      <c r="AJ151">
        <f>AB151/'Totals and Drop Down Lists'!X$6*Inputs!F$37</f>
        <v>26214.514685024362</v>
      </c>
      <c r="AK151">
        <f>AC151/'Totals and Drop Down Lists'!Y$6*Inputs!G$37</f>
        <v>8794.1786069453556</v>
      </c>
      <c r="AL151">
        <f>AD151/'Totals and Drop Down Lists'!Z$6*Inputs!H$37</f>
        <v>7608.6087052242001</v>
      </c>
      <c r="AM151">
        <f>AE151/'Totals and Drop Down Lists'!AA$6*Inputs!I$37</f>
        <v>10914.652325968549</v>
      </c>
      <c r="AN151">
        <f>AF151/'Totals and Drop Down Lists'!AB$6*Inputs!J$37</f>
        <v>17382.279725240271</v>
      </c>
      <c r="AO151">
        <f>AG151/'Totals and Drop Down Lists'!AC$6*Inputs!K$37</f>
        <v>15681.051142795142</v>
      </c>
      <c r="AP151">
        <f>AH151/'Totals and Drop Down Lists'!AD$6*Inputs!L$37</f>
        <v>21661.540134623774</v>
      </c>
      <c r="AQ151">
        <f>IF(OR($D151="51",$D151="52",$D151="61"),(AA151/'Totals and Drop Down Lists'!W$4)*Inputs!E$38,0)</f>
        <v>0</v>
      </c>
      <c r="AR151">
        <f>IF(OR($D151="51",$D151="52",$D151="61"),(AB151/'Totals and Drop Down Lists'!X$4)*Inputs!F$38,0)</f>
        <v>0</v>
      </c>
      <c r="AS151">
        <f>IF(OR($D151="51",$D151="52",$D151="61"),(AC151/'Totals and Drop Down Lists'!Y$4)*Inputs!G$38,0)</f>
        <v>0</v>
      </c>
      <c r="AT151">
        <f>IF(OR($D151="51",$D151="52",$D151="61"),(AD151/'Totals and Drop Down Lists'!Z$4)*Inputs!H$38,0)</f>
        <v>0</v>
      </c>
      <c r="AU151">
        <f>IF(OR($D151="51",$D151="52",$D151="61"),(AE151/'Totals and Drop Down Lists'!AA$4)*Inputs!I$38,0)</f>
        <v>0</v>
      </c>
      <c r="AV151">
        <f>IF(OR($D151="51",$D151="52",$D151="61"),(AF151/'Totals and Drop Down Lists'!AB$4)*Inputs!J$38,0)</f>
        <v>0</v>
      </c>
      <c r="AW151">
        <f>IF(OR($D151="51",$D151="52",$D151="61"),(AG151/'Totals and Drop Down Lists'!AC$4)*Inputs!K$38,0)</f>
        <v>0</v>
      </c>
      <c r="AX151">
        <f>IF(OR($D151="51",$D151="52",$D151="61"),(AH151/'Totals and Drop Down Lists'!AD$4)*Inputs!L$38,0)</f>
        <v>0</v>
      </c>
      <c r="AY151">
        <f>IF(OR($D151="51",$D151="52",$D151="61"),0,(AA151/'Totals and Drop Down Lists'!W$5)*Inputs!E$39)</f>
        <v>0</v>
      </c>
      <c r="AZ151">
        <f>IF(OR($D151="51",$D151="52",$D151="61"),0,(AB151/'Totals and Drop Down Lists'!X$5)*Inputs!F$39)</f>
        <v>0</v>
      </c>
      <c r="BA151">
        <f>IF(OR($D151="51",$D151="52",$D151="61"),0,(AC151/'Totals and Drop Down Lists'!Y$5)*Inputs!G$39)</f>
        <v>0</v>
      </c>
      <c r="BB151">
        <f>IF(OR($D151="51",$D151="52",$D151="61"),0,(AD151/'Totals and Drop Down Lists'!Z$5)*Inputs!H$39)</f>
        <v>0</v>
      </c>
      <c r="BC151">
        <f>IF(OR($D151="51",$D151="52",$D151="61"),0,(AE151/'Totals and Drop Down Lists'!AA$5)*Inputs!I$39)</f>
        <v>0</v>
      </c>
      <c r="BD151">
        <f>IF(OR($D151="51",$D151="52",$D151="61"),0,(AF151/'Totals and Drop Down Lists'!AB$5)*Inputs!J$39)</f>
        <v>0</v>
      </c>
      <c r="BE151">
        <f>IF(OR($D151="51",$D151="52",$D151="61"),0,(AG151/'Totals and Drop Down Lists'!AC$5)*Inputs!K$39)</f>
        <v>0</v>
      </c>
      <c r="BF151">
        <f>IF(OR($D151="51",$D151="52",$D151="61"),0,(AH151/'Totals and Drop Down Lists'!AD$5)*Inputs!L$39)</f>
        <v>0</v>
      </c>
      <c r="BG151" s="10">
        <f t="shared" si="19"/>
        <v>141626.89234323642</v>
      </c>
    </row>
    <row r="152" spans="1:59">
      <c r="A152" s="1" t="s">
        <v>7337</v>
      </c>
      <c r="B152" s="1" t="s">
        <v>1167</v>
      </c>
      <c r="C152" s="1" t="s">
        <v>1176</v>
      </c>
      <c r="D152" s="1" t="s">
        <v>25</v>
      </c>
      <c r="E152" s="1" t="s">
        <v>1177</v>
      </c>
      <c r="F152" s="2">
        <v>13560</v>
      </c>
      <c r="G152" s="2">
        <v>106</v>
      </c>
      <c r="H152" s="2">
        <v>3</v>
      </c>
      <c r="I152" s="2">
        <v>2402</v>
      </c>
      <c r="J152" s="2">
        <v>5682</v>
      </c>
      <c r="K152" s="2">
        <v>1252</v>
      </c>
      <c r="L152" s="2">
        <v>83</v>
      </c>
      <c r="M152" s="2">
        <v>5</v>
      </c>
      <c r="N152" s="2">
        <v>17</v>
      </c>
      <c r="O152" s="2">
        <v>35</v>
      </c>
      <c r="P152" s="2">
        <v>0</v>
      </c>
      <c r="Q152" s="2">
        <v>0</v>
      </c>
      <c r="R152" s="2">
        <v>499</v>
      </c>
      <c r="S152" s="2">
        <v>403400</v>
      </c>
      <c r="T152" s="2">
        <v>25767300</v>
      </c>
      <c r="U152" s="2">
        <v>242</v>
      </c>
      <c r="V152" s="2">
        <v>58</v>
      </c>
      <c r="W152" s="2">
        <v>44</v>
      </c>
      <c r="X152" s="2">
        <v>341</v>
      </c>
      <c r="Y152" s="2">
        <v>42</v>
      </c>
      <c r="Z152" s="2">
        <v>217</v>
      </c>
      <c r="AA152" s="9">
        <f t="shared" si="20"/>
        <v>13560</v>
      </c>
      <c r="AB152" s="9">
        <f t="shared" si="21"/>
        <v>2293</v>
      </c>
      <c r="AC152" s="9">
        <f t="shared" si="22"/>
        <v>639</v>
      </c>
      <c r="AD152" s="9">
        <f t="shared" si="23"/>
        <v>499</v>
      </c>
      <c r="AE152" s="44">
        <f t="shared" si="24"/>
        <v>1.9266517190274075E-5</v>
      </c>
      <c r="AF152" s="9">
        <f t="shared" si="25"/>
        <v>239</v>
      </c>
      <c r="AG152" s="9">
        <f t="shared" si="18"/>
        <v>259</v>
      </c>
      <c r="AH152" s="44">
        <f t="shared" si="26"/>
        <v>2.1235082366776257E-5</v>
      </c>
      <c r="AI152">
        <f>AA152/'Totals and Drop Down Lists'!W$6*Inputs!E$37</f>
        <v>12300.823920952116</v>
      </c>
      <c r="AJ152">
        <f>AB152/'Totals and Drop Down Lists'!X$6*Inputs!F$37</f>
        <v>7544.8578100616123</v>
      </c>
      <c r="AK152">
        <f>AC152/'Totals and Drop Down Lists'!Y$6*Inputs!G$37</f>
        <v>4212.5038454558335</v>
      </c>
      <c r="AL152">
        <f>AD152/'Totals and Drop Down Lists'!Z$6*Inputs!H$37</f>
        <v>4000.7331337269502</v>
      </c>
      <c r="AM152">
        <f>AE152/'Totals and Drop Down Lists'!AA$6*Inputs!I$37</f>
        <v>2398.4762086862124</v>
      </c>
      <c r="AN152">
        <f>AF152/'Totals and Drop Down Lists'!AB$6*Inputs!J$37</f>
        <v>4769.6496605423936</v>
      </c>
      <c r="AO152">
        <f>AG152/'Totals and Drop Down Lists'!AC$6*Inputs!K$37</f>
        <v>4823.5062303847299</v>
      </c>
      <c r="AP152">
        <f>AH152/'Totals and Drop Down Lists'!AD$6*Inputs!L$37</f>
        <v>4997.2500020373218</v>
      </c>
      <c r="AQ152">
        <f>IF(OR($D152="51",$D152="52",$D152="61"),(AA152/'Totals and Drop Down Lists'!W$4)*Inputs!E$38,0)</f>
        <v>0</v>
      </c>
      <c r="AR152">
        <f>IF(OR($D152="51",$D152="52",$D152="61"),(AB152/'Totals and Drop Down Lists'!X$4)*Inputs!F$38,0)</f>
        <v>0</v>
      </c>
      <c r="AS152">
        <f>IF(OR($D152="51",$D152="52",$D152="61"),(AC152/'Totals and Drop Down Lists'!Y$4)*Inputs!G$38,0)</f>
        <v>0</v>
      </c>
      <c r="AT152">
        <f>IF(OR($D152="51",$D152="52",$D152="61"),(AD152/'Totals and Drop Down Lists'!Z$4)*Inputs!H$38,0)</f>
        <v>0</v>
      </c>
      <c r="AU152">
        <f>IF(OR($D152="51",$D152="52",$D152="61"),(AE152/'Totals and Drop Down Lists'!AA$4)*Inputs!I$38,0)</f>
        <v>0</v>
      </c>
      <c r="AV152">
        <f>IF(OR($D152="51",$D152="52",$D152="61"),(AF152/'Totals and Drop Down Lists'!AB$4)*Inputs!J$38,0)</f>
        <v>0</v>
      </c>
      <c r="AW152">
        <f>IF(OR($D152="51",$D152="52",$D152="61"),(AG152/'Totals and Drop Down Lists'!AC$4)*Inputs!K$38,0)</f>
        <v>0</v>
      </c>
      <c r="AX152">
        <f>IF(OR($D152="51",$D152="52",$D152="61"),(AH152/'Totals and Drop Down Lists'!AD$4)*Inputs!L$38,0)</f>
        <v>0</v>
      </c>
      <c r="AY152">
        <f>IF(OR($D152="51",$D152="52",$D152="61"),0,(AA152/'Totals and Drop Down Lists'!W$5)*Inputs!E$39)</f>
        <v>0</v>
      </c>
      <c r="AZ152">
        <f>IF(OR($D152="51",$D152="52",$D152="61"),0,(AB152/'Totals and Drop Down Lists'!X$5)*Inputs!F$39)</f>
        <v>0</v>
      </c>
      <c r="BA152">
        <f>IF(OR($D152="51",$D152="52",$D152="61"),0,(AC152/'Totals and Drop Down Lists'!Y$5)*Inputs!G$39)</f>
        <v>0</v>
      </c>
      <c r="BB152">
        <f>IF(OR($D152="51",$D152="52",$D152="61"),0,(AD152/'Totals and Drop Down Lists'!Z$5)*Inputs!H$39)</f>
        <v>0</v>
      </c>
      <c r="BC152">
        <f>IF(OR($D152="51",$D152="52",$D152="61"),0,(AE152/'Totals and Drop Down Lists'!AA$5)*Inputs!I$39)</f>
        <v>0</v>
      </c>
      <c r="BD152">
        <f>IF(OR($D152="51",$D152="52",$D152="61"),0,(AF152/'Totals and Drop Down Lists'!AB$5)*Inputs!J$39)</f>
        <v>0</v>
      </c>
      <c r="BE152">
        <f>IF(OR($D152="51",$D152="52",$D152="61"),0,(AG152/'Totals and Drop Down Lists'!AC$5)*Inputs!K$39)</f>
        <v>0</v>
      </c>
      <c r="BF152">
        <f>IF(OR($D152="51",$D152="52",$D152="61"),0,(AH152/'Totals and Drop Down Lists'!AD$5)*Inputs!L$39)</f>
        <v>0</v>
      </c>
      <c r="BG152" s="10">
        <f t="shared" si="19"/>
        <v>45047.80081184717</v>
      </c>
    </row>
    <row r="153" spans="1:59">
      <c r="A153" s="1" t="s">
        <v>7337</v>
      </c>
      <c r="B153" s="1" t="s">
        <v>1167</v>
      </c>
      <c r="C153" s="1" t="s">
        <v>76</v>
      </c>
      <c r="D153" s="1" t="s">
        <v>25</v>
      </c>
      <c r="E153" s="1" t="s">
        <v>1178</v>
      </c>
      <c r="F153" s="2">
        <v>17809</v>
      </c>
      <c r="G153" s="2">
        <v>131</v>
      </c>
      <c r="H153" s="2">
        <v>0</v>
      </c>
      <c r="I153" s="2">
        <v>4237</v>
      </c>
      <c r="J153" s="2">
        <v>6541</v>
      </c>
      <c r="K153" s="2">
        <v>2146</v>
      </c>
      <c r="L153" s="2">
        <v>22</v>
      </c>
      <c r="M153" s="2">
        <v>17</v>
      </c>
      <c r="N153" s="2">
        <v>4</v>
      </c>
      <c r="O153" s="2">
        <v>42</v>
      </c>
      <c r="P153" s="2">
        <v>17</v>
      </c>
      <c r="Q153" s="2">
        <v>12</v>
      </c>
      <c r="R153" s="2">
        <v>583</v>
      </c>
      <c r="S153" s="2">
        <v>901500</v>
      </c>
      <c r="T153" s="2">
        <v>47153100</v>
      </c>
      <c r="U153" s="2">
        <v>244</v>
      </c>
      <c r="V153" s="2">
        <v>191</v>
      </c>
      <c r="W153" s="2">
        <v>39</v>
      </c>
      <c r="X153" s="2">
        <v>507</v>
      </c>
      <c r="Y153" s="2">
        <v>95</v>
      </c>
      <c r="Z153" s="2">
        <v>206</v>
      </c>
      <c r="AA153" s="9">
        <f t="shared" si="20"/>
        <v>17809</v>
      </c>
      <c r="AB153" s="9">
        <f t="shared" si="21"/>
        <v>4106</v>
      </c>
      <c r="AC153" s="9">
        <f t="shared" si="22"/>
        <v>697</v>
      </c>
      <c r="AD153" s="9">
        <f t="shared" si="23"/>
        <v>583</v>
      </c>
      <c r="AE153" s="44">
        <f t="shared" si="24"/>
        <v>4.9171229992122712E-5</v>
      </c>
      <c r="AF153" s="9">
        <f t="shared" si="25"/>
        <v>277</v>
      </c>
      <c r="AG153" s="9">
        <f t="shared" si="18"/>
        <v>301</v>
      </c>
      <c r="AH153" s="44">
        <f t="shared" si="26"/>
        <v>3.6745414472390255E-5</v>
      </c>
      <c r="AI153">
        <f>AA153/'Totals and Drop Down Lists'!W$6*Inputs!E$37</f>
        <v>16155.263510931876</v>
      </c>
      <c r="AJ153">
        <f>AB153/'Totals and Drop Down Lists'!X$6*Inputs!F$37</f>
        <v>13510.329772399902</v>
      </c>
      <c r="AK153">
        <f>AC153/'Totals and Drop Down Lists'!Y$6*Inputs!G$37</f>
        <v>4594.8594370621531</v>
      </c>
      <c r="AL153">
        <f>AD153/'Totals and Drop Down Lists'!Z$6*Inputs!H$37</f>
        <v>4674.2032404064375</v>
      </c>
      <c r="AM153">
        <f>AE153/'Totals and Drop Down Lists'!AA$6*Inputs!I$37</f>
        <v>6121.2944780429489</v>
      </c>
      <c r="AN153">
        <f>AF153/'Totals and Drop Down Lists'!AB$6*Inputs!J$37</f>
        <v>5528.0039998754937</v>
      </c>
      <c r="AO153">
        <f>AG153/'Totals and Drop Down Lists'!AC$6*Inputs!K$37</f>
        <v>5605.6964299065776</v>
      </c>
      <c r="AP153">
        <f>AH153/'Totals and Drop Down Lists'!AD$6*Inputs!L$37</f>
        <v>8647.2950457828192</v>
      </c>
      <c r="AQ153">
        <f>IF(OR($D153="51",$D153="52",$D153="61"),(AA153/'Totals and Drop Down Lists'!W$4)*Inputs!E$38,0)</f>
        <v>0</v>
      </c>
      <c r="AR153">
        <f>IF(OR($D153="51",$D153="52",$D153="61"),(AB153/'Totals and Drop Down Lists'!X$4)*Inputs!F$38,0)</f>
        <v>0</v>
      </c>
      <c r="AS153">
        <f>IF(OR($D153="51",$D153="52",$D153="61"),(AC153/'Totals and Drop Down Lists'!Y$4)*Inputs!G$38,0)</f>
        <v>0</v>
      </c>
      <c r="AT153">
        <f>IF(OR($D153="51",$D153="52",$D153="61"),(AD153/'Totals and Drop Down Lists'!Z$4)*Inputs!H$38,0)</f>
        <v>0</v>
      </c>
      <c r="AU153">
        <f>IF(OR($D153="51",$D153="52",$D153="61"),(AE153/'Totals and Drop Down Lists'!AA$4)*Inputs!I$38,0)</f>
        <v>0</v>
      </c>
      <c r="AV153">
        <f>IF(OR($D153="51",$D153="52",$D153="61"),(AF153/'Totals and Drop Down Lists'!AB$4)*Inputs!J$38,0)</f>
        <v>0</v>
      </c>
      <c r="AW153">
        <f>IF(OR($D153="51",$D153="52",$D153="61"),(AG153/'Totals and Drop Down Lists'!AC$4)*Inputs!K$38,0)</f>
        <v>0</v>
      </c>
      <c r="AX153">
        <f>IF(OR($D153="51",$D153="52",$D153="61"),(AH153/'Totals and Drop Down Lists'!AD$4)*Inputs!L$38,0)</f>
        <v>0</v>
      </c>
      <c r="AY153">
        <f>IF(OR($D153="51",$D153="52",$D153="61"),0,(AA153/'Totals and Drop Down Lists'!W$5)*Inputs!E$39)</f>
        <v>0</v>
      </c>
      <c r="AZ153">
        <f>IF(OR($D153="51",$D153="52",$D153="61"),0,(AB153/'Totals and Drop Down Lists'!X$5)*Inputs!F$39)</f>
        <v>0</v>
      </c>
      <c r="BA153">
        <f>IF(OR($D153="51",$D153="52",$D153="61"),0,(AC153/'Totals and Drop Down Lists'!Y$5)*Inputs!G$39)</f>
        <v>0</v>
      </c>
      <c r="BB153">
        <f>IF(OR($D153="51",$D153="52",$D153="61"),0,(AD153/'Totals and Drop Down Lists'!Z$5)*Inputs!H$39)</f>
        <v>0</v>
      </c>
      <c r="BC153">
        <f>IF(OR($D153="51",$D153="52",$D153="61"),0,(AE153/'Totals and Drop Down Lists'!AA$5)*Inputs!I$39)</f>
        <v>0</v>
      </c>
      <c r="BD153">
        <f>IF(OR($D153="51",$D153="52",$D153="61"),0,(AF153/'Totals and Drop Down Lists'!AB$5)*Inputs!J$39)</f>
        <v>0</v>
      </c>
      <c r="BE153">
        <f>IF(OR($D153="51",$D153="52",$D153="61"),0,(AG153/'Totals and Drop Down Lists'!AC$5)*Inputs!K$39)</f>
        <v>0</v>
      </c>
      <c r="BF153">
        <f>IF(OR($D153="51",$D153="52",$D153="61"),0,(AH153/'Totals and Drop Down Lists'!AD$5)*Inputs!L$39)</f>
        <v>0</v>
      </c>
      <c r="BG153" s="10">
        <f t="shared" si="19"/>
        <v>64836.945914408207</v>
      </c>
    </row>
    <row r="154" spans="1:59">
      <c r="A154" s="1" t="s">
        <v>7337</v>
      </c>
      <c r="B154" s="1" t="s">
        <v>1167</v>
      </c>
      <c r="C154" s="1" t="s">
        <v>648</v>
      </c>
      <c r="D154" s="1" t="s">
        <v>25</v>
      </c>
      <c r="E154" s="1" t="s">
        <v>1179</v>
      </c>
      <c r="F154" s="2">
        <v>17227</v>
      </c>
      <c r="G154" s="2">
        <v>233</v>
      </c>
      <c r="H154" s="2">
        <v>0</v>
      </c>
      <c r="I154" s="2">
        <v>4191</v>
      </c>
      <c r="J154" s="2">
        <v>6580</v>
      </c>
      <c r="K154" s="2">
        <v>1927</v>
      </c>
      <c r="L154" s="2">
        <v>85</v>
      </c>
      <c r="M154" s="2">
        <v>0</v>
      </c>
      <c r="N154" s="2">
        <v>3</v>
      </c>
      <c r="O154" s="2">
        <v>36</v>
      </c>
      <c r="P154" s="2">
        <v>5</v>
      </c>
      <c r="Q154" s="2">
        <v>1</v>
      </c>
      <c r="R154" s="2">
        <v>692</v>
      </c>
      <c r="S154" s="2">
        <v>763100</v>
      </c>
      <c r="T154" s="2">
        <v>42679500</v>
      </c>
      <c r="U154" s="2">
        <v>213</v>
      </c>
      <c r="V154" s="2">
        <v>81</v>
      </c>
      <c r="W154" s="2">
        <v>18</v>
      </c>
      <c r="X154" s="2">
        <v>459</v>
      </c>
      <c r="Y154" s="2">
        <v>40</v>
      </c>
      <c r="Z154" s="2">
        <v>262</v>
      </c>
      <c r="AA154" s="9">
        <f t="shared" si="20"/>
        <v>17227</v>
      </c>
      <c r="AB154" s="9">
        <f t="shared" si="21"/>
        <v>3958</v>
      </c>
      <c r="AC154" s="9">
        <f t="shared" si="22"/>
        <v>822</v>
      </c>
      <c r="AD154" s="9">
        <f t="shared" si="23"/>
        <v>692</v>
      </c>
      <c r="AE154" s="44">
        <f t="shared" si="24"/>
        <v>3.9412439912618907E-5</v>
      </c>
      <c r="AF154" s="9">
        <f t="shared" si="25"/>
        <v>360</v>
      </c>
      <c r="AG154" s="9">
        <f t="shared" si="18"/>
        <v>302</v>
      </c>
      <c r="AH154" s="44">
        <f t="shared" si="26"/>
        <v>3.2908936699963719E-5</v>
      </c>
      <c r="AI154">
        <f>AA154/'Totals and Drop Down Lists'!W$6*Inputs!E$37</f>
        <v>15627.307793970656</v>
      </c>
      <c r="AJ154">
        <f>AB154/'Totals and Drop Down Lists'!X$6*Inputs!F$37</f>
        <v>13023.352469351879</v>
      </c>
      <c r="AK154">
        <f>AC154/'Totals and Drop Down Lists'!Y$6*Inputs!G$37</f>
        <v>5418.9016603516366</v>
      </c>
      <c r="AL154">
        <f>AD154/'Totals and Drop Down Lists'!Z$6*Inputs!H$37</f>
        <v>5548.1108788357715</v>
      </c>
      <c r="AM154">
        <f>AE154/'Totals and Drop Down Lists'!AA$6*Inputs!I$37</f>
        <v>4906.429040761499</v>
      </c>
      <c r="AN154">
        <f>AF154/'Totals and Drop Down Lists'!AB$6*Inputs!J$37</f>
        <v>7184.4095305241071</v>
      </c>
      <c r="AO154">
        <f>AG154/'Totals and Drop Down Lists'!AC$6*Inputs!K$37</f>
        <v>5624.3200060856689</v>
      </c>
      <c r="AP154">
        <f>AH154/'Totals and Drop Down Lists'!AD$6*Inputs!L$37</f>
        <v>7744.4570805263102</v>
      </c>
      <c r="AQ154">
        <f>IF(OR($D154="51",$D154="52",$D154="61"),(AA154/'Totals and Drop Down Lists'!W$4)*Inputs!E$38,0)</f>
        <v>0</v>
      </c>
      <c r="AR154">
        <f>IF(OR($D154="51",$D154="52",$D154="61"),(AB154/'Totals and Drop Down Lists'!X$4)*Inputs!F$38,0)</f>
        <v>0</v>
      </c>
      <c r="AS154">
        <f>IF(OR($D154="51",$D154="52",$D154="61"),(AC154/'Totals and Drop Down Lists'!Y$4)*Inputs!G$38,0)</f>
        <v>0</v>
      </c>
      <c r="AT154">
        <f>IF(OR($D154="51",$D154="52",$D154="61"),(AD154/'Totals and Drop Down Lists'!Z$4)*Inputs!H$38,0)</f>
        <v>0</v>
      </c>
      <c r="AU154">
        <f>IF(OR($D154="51",$D154="52",$D154="61"),(AE154/'Totals and Drop Down Lists'!AA$4)*Inputs!I$38,0)</f>
        <v>0</v>
      </c>
      <c r="AV154">
        <f>IF(OR($D154="51",$D154="52",$D154="61"),(AF154/'Totals and Drop Down Lists'!AB$4)*Inputs!J$38,0)</f>
        <v>0</v>
      </c>
      <c r="AW154">
        <f>IF(OR($D154="51",$D154="52",$D154="61"),(AG154/'Totals and Drop Down Lists'!AC$4)*Inputs!K$38,0)</f>
        <v>0</v>
      </c>
      <c r="AX154">
        <f>IF(OR($D154="51",$D154="52",$D154="61"),(AH154/'Totals and Drop Down Lists'!AD$4)*Inputs!L$38,0)</f>
        <v>0</v>
      </c>
      <c r="AY154">
        <f>IF(OR($D154="51",$D154="52",$D154="61"),0,(AA154/'Totals and Drop Down Lists'!W$5)*Inputs!E$39)</f>
        <v>0</v>
      </c>
      <c r="AZ154">
        <f>IF(OR($D154="51",$D154="52",$D154="61"),0,(AB154/'Totals and Drop Down Lists'!X$5)*Inputs!F$39)</f>
        <v>0</v>
      </c>
      <c r="BA154">
        <f>IF(OR($D154="51",$D154="52",$D154="61"),0,(AC154/'Totals and Drop Down Lists'!Y$5)*Inputs!G$39)</f>
        <v>0</v>
      </c>
      <c r="BB154">
        <f>IF(OR($D154="51",$D154="52",$D154="61"),0,(AD154/'Totals and Drop Down Lists'!Z$5)*Inputs!H$39)</f>
        <v>0</v>
      </c>
      <c r="BC154">
        <f>IF(OR($D154="51",$D154="52",$D154="61"),0,(AE154/'Totals and Drop Down Lists'!AA$5)*Inputs!I$39)</f>
        <v>0</v>
      </c>
      <c r="BD154">
        <f>IF(OR($D154="51",$D154="52",$D154="61"),0,(AF154/'Totals and Drop Down Lists'!AB$5)*Inputs!J$39)</f>
        <v>0</v>
      </c>
      <c r="BE154">
        <f>IF(OR($D154="51",$D154="52",$D154="61"),0,(AG154/'Totals and Drop Down Lists'!AC$5)*Inputs!K$39)</f>
        <v>0</v>
      </c>
      <c r="BF154">
        <f>IF(OR($D154="51",$D154="52",$D154="61"),0,(AH154/'Totals and Drop Down Lists'!AD$5)*Inputs!L$39)</f>
        <v>0</v>
      </c>
      <c r="BG154" s="10">
        <f t="shared" si="19"/>
        <v>65077.288460407523</v>
      </c>
    </row>
    <row r="155" spans="1:59">
      <c r="A155" s="1" t="s">
        <v>7337</v>
      </c>
      <c r="B155" s="1" t="s">
        <v>1167</v>
      </c>
      <c r="C155" s="1" t="s">
        <v>80</v>
      </c>
      <c r="D155" s="1" t="s">
        <v>25</v>
      </c>
      <c r="E155" s="1" t="s">
        <v>1180</v>
      </c>
      <c r="F155" s="2">
        <v>10267</v>
      </c>
      <c r="G155" s="2">
        <v>73</v>
      </c>
      <c r="H155" s="2">
        <v>0</v>
      </c>
      <c r="I155" s="2">
        <v>2780</v>
      </c>
      <c r="J155" s="2">
        <v>3491</v>
      </c>
      <c r="K155" s="2">
        <v>1502</v>
      </c>
      <c r="L155" s="2">
        <v>0</v>
      </c>
      <c r="M155" s="2">
        <v>0</v>
      </c>
      <c r="N155" s="2">
        <v>0</v>
      </c>
      <c r="O155" s="2">
        <v>0</v>
      </c>
      <c r="P155" s="2">
        <v>17</v>
      </c>
      <c r="Q155" s="2">
        <v>0</v>
      </c>
      <c r="R155" s="2">
        <v>403</v>
      </c>
      <c r="S155" s="2">
        <v>518200</v>
      </c>
      <c r="T155" s="2">
        <v>31354900</v>
      </c>
      <c r="U155" s="2">
        <v>174</v>
      </c>
      <c r="V155" s="2">
        <v>158</v>
      </c>
      <c r="W155" s="2">
        <v>115</v>
      </c>
      <c r="X155" s="2">
        <v>406</v>
      </c>
      <c r="Y155" s="2">
        <v>84</v>
      </c>
      <c r="Z155" s="2">
        <v>212</v>
      </c>
      <c r="AA155" s="9">
        <f t="shared" si="20"/>
        <v>10267</v>
      </c>
      <c r="AB155" s="9">
        <f t="shared" si="21"/>
        <v>2707</v>
      </c>
      <c r="AC155" s="9">
        <f t="shared" si="22"/>
        <v>420</v>
      </c>
      <c r="AD155" s="9">
        <f t="shared" si="23"/>
        <v>403</v>
      </c>
      <c r="AE155" s="44">
        <f t="shared" si="24"/>
        <v>4.5132127094184712E-5</v>
      </c>
      <c r="AF155" s="9">
        <f t="shared" si="25"/>
        <v>133</v>
      </c>
      <c r="AG155" s="9">
        <f t="shared" si="18"/>
        <v>296</v>
      </c>
      <c r="AH155" s="44">
        <f t="shared" si="26"/>
        <v>4.7387400028331334E-5</v>
      </c>
      <c r="AI155">
        <f>AA155/'Totals and Drop Down Lists'!W$6*Inputs!E$37</f>
        <v>9313.6105602076241</v>
      </c>
      <c r="AJ155">
        <f>AB155/'Totals and Drop Down Lists'!X$6*Inputs!F$37</f>
        <v>8907.0781037229754</v>
      </c>
      <c r="AK155">
        <f>AC155/'Totals and Drop Down Lists'!Y$6*Inputs!G$37</f>
        <v>2768.7818702526606</v>
      </c>
      <c r="AL155">
        <f>AD155/'Totals and Drop Down Lists'!Z$6*Inputs!H$37</f>
        <v>3231.0530118075371</v>
      </c>
      <c r="AM155">
        <f>AE155/'Totals and Drop Down Lists'!AA$6*Inputs!I$37</f>
        <v>5618.4691822479072</v>
      </c>
      <c r="AN155">
        <f>AF155/'Totals and Drop Down Lists'!AB$6*Inputs!J$37</f>
        <v>2654.2401876658505</v>
      </c>
      <c r="AO155">
        <f>AG155/'Totals and Drop Down Lists'!AC$6*Inputs!K$37</f>
        <v>5512.5785490111193</v>
      </c>
      <c r="AP155">
        <f>AH155/'Totals and Drop Down Lists'!AD$6*Inputs!L$37</f>
        <v>11151.672538771145</v>
      </c>
      <c r="AQ155">
        <f>IF(OR($D155="51",$D155="52",$D155="61"),(AA155/'Totals and Drop Down Lists'!W$4)*Inputs!E$38,0)</f>
        <v>0</v>
      </c>
      <c r="AR155">
        <f>IF(OR($D155="51",$D155="52",$D155="61"),(AB155/'Totals and Drop Down Lists'!X$4)*Inputs!F$38,0)</f>
        <v>0</v>
      </c>
      <c r="AS155">
        <f>IF(OR($D155="51",$D155="52",$D155="61"),(AC155/'Totals and Drop Down Lists'!Y$4)*Inputs!G$38,0)</f>
        <v>0</v>
      </c>
      <c r="AT155">
        <f>IF(OR($D155="51",$D155="52",$D155="61"),(AD155/'Totals and Drop Down Lists'!Z$4)*Inputs!H$38,0)</f>
        <v>0</v>
      </c>
      <c r="AU155">
        <f>IF(OR($D155="51",$D155="52",$D155="61"),(AE155/'Totals and Drop Down Lists'!AA$4)*Inputs!I$38,0)</f>
        <v>0</v>
      </c>
      <c r="AV155">
        <f>IF(OR($D155="51",$D155="52",$D155="61"),(AF155/'Totals and Drop Down Lists'!AB$4)*Inputs!J$38,0)</f>
        <v>0</v>
      </c>
      <c r="AW155">
        <f>IF(OR($D155="51",$D155="52",$D155="61"),(AG155/'Totals and Drop Down Lists'!AC$4)*Inputs!K$38,0)</f>
        <v>0</v>
      </c>
      <c r="AX155">
        <f>IF(OR($D155="51",$D155="52",$D155="61"),(AH155/'Totals and Drop Down Lists'!AD$4)*Inputs!L$38,0)</f>
        <v>0</v>
      </c>
      <c r="AY155">
        <f>IF(OR($D155="51",$D155="52",$D155="61"),0,(AA155/'Totals and Drop Down Lists'!W$5)*Inputs!E$39)</f>
        <v>0</v>
      </c>
      <c r="AZ155">
        <f>IF(OR($D155="51",$D155="52",$D155="61"),0,(AB155/'Totals and Drop Down Lists'!X$5)*Inputs!F$39)</f>
        <v>0</v>
      </c>
      <c r="BA155">
        <f>IF(OR($D155="51",$D155="52",$D155="61"),0,(AC155/'Totals and Drop Down Lists'!Y$5)*Inputs!G$39)</f>
        <v>0</v>
      </c>
      <c r="BB155">
        <f>IF(OR($D155="51",$D155="52",$D155="61"),0,(AD155/'Totals and Drop Down Lists'!Z$5)*Inputs!H$39)</f>
        <v>0</v>
      </c>
      <c r="BC155">
        <f>IF(OR($D155="51",$D155="52",$D155="61"),0,(AE155/'Totals and Drop Down Lists'!AA$5)*Inputs!I$39)</f>
        <v>0</v>
      </c>
      <c r="BD155">
        <f>IF(OR($D155="51",$D155="52",$D155="61"),0,(AF155/'Totals and Drop Down Lists'!AB$5)*Inputs!J$39)</f>
        <v>0</v>
      </c>
      <c r="BE155">
        <f>IF(OR($D155="51",$D155="52",$D155="61"),0,(AG155/'Totals and Drop Down Lists'!AC$5)*Inputs!K$39)</f>
        <v>0</v>
      </c>
      <c r="BF155">
        <f>IF(OR($D155="51",$D155="52",$D155="61"),0,(AH155/'Totals and Drop Down Lists'!AD$5)*Inputs!L$39)</f>
        <v>0</v>
      </c>
      <c r="BG155" s="10">
        <f t="shared" si="19"/>
        <v>49157.484003686826</v>
      </c>
    </row>
    <row r="156" spans="1:59">
      <c r="A156" s="1" t="s">
        <v>7337</v>
      </c>
      <c r="B156" s="1" t="s">
        <v>1167</v>
      </c>
      <c r="C156" s="1" t="s">
        <v>88</v>
      </c>
      <c r="D156" s="1" t="s">
        <v>25</v>
      </c>
      <c r="E156" s="1" t="s">
        <v>1181</v>
      </c>
      <c r="F156" s="2">
        <v>8002</v>
      </c>
      <c r="G156" s="2">
        <v>103</v>
      </c>
      <c r="H156" s="2">
        <v>0</v>
      </c>
      <c r="I156" s="2">
        <v>2268</v>
      </c>
      <c r="J156" s="2">
        <v>3393</v>
      </c>
      <c r="K156" s="2">
        <v>1237</v>
      </c>
      <c r="L156" s="2">
        <v>56</v>
      </c>
      <c r="M156" s="2">
        <v>0</v>
      </c>
      <c r="N156" s="2">
        <v>0</v>
      </c>
      <c r="O156" s="2">
        <v>11</v>
      </c>
      <c r="P156" s="2">
        <v>0</v>
      </c>
      <c r="Q156" s="2">
        <v>0</v>
      </c>
      <c r="R156" s="2">
        <v>380</v>
      </c>
      <c r="S156" s="2">
        <v>482700</v>
      </c>
      <c r="T156" s="2">
        <v>26639800</v>
      </c>
      <c r="U156" s="2">
        <v>77</v>
      </c>
      <c r="V156" s="2">
        <v>204</v>
      </c>
      <c r="W156" s="2">
        <v>35</v>
      </c>
      <c r="X156" s="2">
        <v>438</v>
      </c>
      <c r="Y156" s="2">
        <v>90</v>
      </c>
      <c r="Z156" s="2">
        <v>214</v>
      </c>
      <c r="AA156" s="9">
        <f t="shared" si="20"/>
        <v>8002</v>
      </c>
      <c r="AB156" s="9">
        <f t="shared" si="21"/>
        <v>2165</v>
      </c>
      <c r="AC156" s="9">
        <f t="shared" si="22"/>
        <v>447</v>
      </c>
      <c r="AD156" s="9">
        <f t="shared" si="23"/>
        <v>380</v>
      </c>
      <c r="AE156" s="44">
        <f t="shared" si="24"/>
        <v>3.1495704384441788E-5</v>
      </c>
      <c r="AF156" s="9">
        <f t="shared" si="25"/>
        <v>199</v>
      </c>
      <c r="AG156" s="9">
        <f t="shared" si="18"/>
        <v>304</v>
      </c>
      <c r="AH156" s="44">
        <f t="shared" si="26"/>
        <v>4.1239226406697775E-5</v>
      </c>
      <c r="AI156">
        <f>AA156/'Totals and Drop Down Lists'!W$6*Inputs!E$37</f>
        <v>7258.9375380131887</v>
      </c>
      <c r="AJ156">
        <f>AB156/'Totals and Drop Down Lists'!X$6*Inputs!F$37</f>
        <v>7123.6882506687271</v>
      </c>
      <c r="AK156">
        <f>AC156/'Totals and Drop Down Lists'!Y$6*Inputs!G$37</f>
        <v>2946.7749904831894</v>
      </c>
      <c r="AL156">
        <f>AD156/'Totals and Drop Down Lists'!Z$6*Inputs!H$37</f>
        <v>3046.6504825976776</v>
      </c>
      <c r="AM156">
        <f>AE156/'Totals and Drop Down Lists'!AA$6*Inputs!I$37</f>
        <v>3920.8797778994449</v>
      </c>
      <c r="AN156">
        <f>AF156/'Totals and Drop Down Lists'!AB$6*Inputs!J$37</f>
        <v>3971.3819349286036</v>
      </c>
      <c r="AO156">
        <f>AG156/'Totals and Drop Down Lists'!AC$6*Inputs!K$37</f>
        <v>5661.5671584438523</v>
      </c>
      <c r="AP156">
        <f>AH156/'Totals and Drop Down Lists'!AD$6*Inputs!L$37</f>
        <v>9704.8233995700703</v>
      </c>
      <c r="AQ156">
        <f>IF(OR($D156="51",$D156="52",$D156="61"),(AA156/'Totals and Drop Down Lists'!W$4)*Inputs!E$38,0)</f>
        <v>0</v>
      </c>
      <c r="AR156">
        <f>IF(OR($D156="51",$D156="52",$D156="61"),(AB156/'Totals and Drop Down Lists'!X$4)*Inputs!F$38,0)</f>
        <v>0</v>
      </c>
      <c r="AS156">
        <f>IF(OR($D156="51",$D156="52",$D156="61"),(AC156/'Totals and Drop Down Lists'!Y$4)*Inputs!G$38,0)</f>
        <v>0</v>
      </c>
      <c r="AT156">
        <f>IF(OR($D156="51",$D156="52",$D156="61"),(AD156/'Totals and Drop Down Lists'!Z$4)*Inputs!H$38,0)</f>
        <v>0</v>
      </c>
      <c r="AU156">
        <f>IF(OR($D156="51",$D156="52",$D156="61"),(AE156/'Totals and Drop Down Lists'!AA$4)*Inputs!I$38,0)</f>
        <v>0</v>
      </c>
      <c r="AV156">
        <f>IF(OR($D156="51",$D156="52",$D156="61"),(AF156/'Totals and Drop Down Lists'!AB$4)*Inputs!J$38,0)</f>
        <v>0</v>
      </c>
      <c r="AW156">
        <f>IF(OR($D156="51",$D156="52",$D156="61"),(AG156/'Totals and Drop Down Lists'!AC$4)*Inputs!K$38,0)</f>
        <v>0</v>
      </c>
      <c r="AX156">
        <f>IF(OR($D156="51",$D156="52",$D156="61"),(AH156/'Totals and Drop Down Lists'!AD$4)*Inputs!L$38,0)</f>
        <v>0</v>
      </c>
      <c r="AY156">
        <f>IF(OR($D156="51",$D156="52",$D156="61"),0,(AA156/'Totals and Drop Down Lists'!W$5)*Inputs!E$39)</f>
        <v>0</v>
      </c>
      <c r="AZ156">
        <f>IF(OR($D156="51",$D156="52",$D156="61"),0,(AB156/'Totals and Drop Down Lists'!X$5)*Inputs!F$39)</f>
        <v>0</v>
      </c>
      <c r="BA156">
        <f>IF(OR($D156="51",$D156="52",$D156="61"),0,(AC156/'Totals and Drop Down Lists'!Y$5)*Inputs!G$39)</f>
        <v>0</v>
      </c>
      <c r="BB156">
        <f>IF(OR($D156="51",$D156="52",$D156="61"),0,(AD156/'Totals and Drop Down Lists'!Z$5)*Inputs!H$39)</f>
        <v>0</v>
      </c>
      <c r="BC156">
        <f>IF(OR($D156="51",$D156="52",$D156="61"),0,(AE156/'Totals and Drop Down Lists'!AA$5)*Inputs!I$39)</f>
        <v>0</v>
      </c>
      <c r="BD156">
        <f>IF(OR($D156="51",$D156="52",$D156="61"),0,(AF156/'Totals and Drop Down Lists'!AB$5)*Inputs!J$39)</f>
        <v>0</v>
      </c>
      <c r="BE156">
        <f>IF(OR($D156="51",$D156="52",$D156="61"),0,(AG156/'Totals and Drop Down Lists'!AC$5)*Inputs!K$39)</f>
        <v>0</v>
      </c>
      <c r="BF156">
        <f>IF(OR($D156="51",$D156="52",$D156="61"),0,(AH156/'Totals and Drop Down Lists'!AD$5)*Inputs!L$39)</f>
        <v>0</v>
      </c>
      <c r="BG156" s="10">
        <f t="shared" si="19"/>
        <v>43634.703532604755</v>
      </c>
    </row>
    <row r="157" spans="1:59">
      <c r="A157" s="1" t="s">
        <v>7337</v>
      </c>
      <c r="B157" s="1" t="s">
        <v>1167</v>
      </c>
      <c r="C157" s="1" t="s">
        <v>96</v>
      </c>
      <c r="D157" s="1" t="s">
        <v>25</v>
      </c>
      <c r="E157" s="1" t="s">
        <v>1182</v>
      </c>
      <c r="F157" s="2">
        <v>17896</v>
      </c>
      <c r="G157" s="2">
        <v>628</v>
      </c>
      <c r="H157" s="2">
        <v>4</v>
      </c>
      <c r="I157" s="2">
        <v>3809</v>
      </c>
      <c r="J157" s="2">
        <v>7244</v>
      </c>
      <c r="K157" s="2">
        <v>1787</v>
      </c>
      <c r="L157" s="2">
        <v>92</v>
      </c>
      <c r="M157" s="2">
        <v>0</v>
      </c>
      <c r="N157" s="2">
        <v>0</v>
      </c>
      <c r="O157" s="2">
        <v>44</v>
      </c>
      <c r="P157" s="2">
        <v>0</v>
      </c>
      <c r="Q157" s="2">
        <v>0</v>
      </c>
      <c r="R157" s="2">
        <v>443</v>
      </c>
      <c r="S157" s="2">
        <v>504700</v>
      </c>
      <c r="T157" s="2">
        <v>31906200</v>
      </c>
      <c r="U157" s="2">
        <v>74</v>
      </c>
      <c r="V157" s="2">
        <v>229</v>
      </c>
      <c r="W157" s="2">
        <v>4</v>
      </c>
      <c r="X157" s="2">
        <v>560</v>
      </c>
      <c r="Y157" s="2">
        <v>48</v>
      </c>
      <c r="Z157" s="2">
        <v>287</v>
      </c>
      <c r="AA157" s="9">
        <f t="shared" si="20"/>
        <v>17896</v>
      </c>
      <c r="AB157" s="9">
        <f t="shared" si="21"/>
        <v>3177</v>
      </c>
      <c r="AC157" s="9">
        <f t="shared" si="22"/>
        <v>579</v>
      </c>
      <c r="AD157" s="9">
        <f t="shared" si="23"/>
        <v>443</v>
      </c>
      <c r="AE157" s="44">
        <f t="shared" si="24"/>
        <v>3.078693461285192E-5</v>
      </c>
      <c r="AF157" s="9">
        <f t="shared" si="25"/>
        <v>327</v>
      </c>
      <c r="AG157" s="9">
        <f t="shared" si="18"/>
        <v>335</v>
      </c>
      <c r="AH157" s="44">
        <f t="shared" si="26"/>
        <v>3.074977938068854E-5</v>
      </c>
      <c r="AI157">
        <f>AA157/'Totals and Drop Down Lists'!W$6*Inputs!E$37</f>
        <v>16234.184726353913</v>
      </c>
      <c r="AJ157">
        <f>AB157/'Totals and Drop Down Lists'!X$6*Inputs!F$37</f>
        <v>10453.560079618726</v>
      </c>
      <c r="AK157">
        <f>AC157/'Totals and Drop Down Lists'!Y$6*Inputs!G$37</f>
        <v>3816.9635782768828</v>
      </c>
      <c r="AL157">
        <f>AD157/'Totals and Drop Down Lists'!Z$6*Inputs!H$37</f>
        <v>3551.7530626072926</v>
      </c>
      <c r="AM157">
        <f>AE157/'Totals and Drop Down Lists'!AA$6*Inputs!I$37</f>
        <v>3832.6454894805488</v>
      </c>
      <c r="AN157">
        <f>AF157/'Totals and Drop Down Lists'!AB$6*Inputs!J$37</f>
        <v>6525.8386568927308</v>
      </c>
      <c r="AO157">
        <f>AG157/'Totals and Drop Down Lists'!AC$6*Inputs!K$37</f>
        <v>6238.8980199956932</v>
      </c>
      <c r="AP157">
        <f>AH157/'Totals and Drop Down Lists'!AD$6*Inputs!L$37</f>
        <v>7236.342784957189</v>
      </c>
      <c r="AQ157">
        <f>IF(OR($D157="51",$D157="52",$D157="61"),(AA157/'Totals and Drop Down Lists'!W$4)*Inputs!E$38,0)</f>
        <v>0</v>
      </c>
      <c r="AR157">
        <f>IF(OR($D157="51",$D157="52",$D157="61"),(AB157/'Totals and Drop Down Lists'!X$4)*Inputs!F$38,0)</f>
        <v>0</v>
      </c>
      <c r="AS157">
        <f>IF(OR($D157="51",$D157="52",$D157="61"),(AC157/'Totals and Drop Down Lists'!Y$4)*Inputs!G$38,0)</f>
        <v>0</v>
      </c>
      <c r="AT157">
        <f>IF(OR($D157="51",$D157="52",$D157="61"),(AD157/'Totals and Drop Down Lists'!Z$4)*Inputs!H$38,0)</f>
        <v>0</v>
      </c>
      <c r="AU157">
        <f>IF(OR($D157="51",$D157="52",$D157="61"),(AE157/'Totals and Drop Down Lists'!AA$4)*Inputs!I$38,0)</f>
        <v>0</v>
      </c>
      <c r="AV157">
        <f>IF(OR($D157="51",$D157="52",$D157="61"),(AF157/'Totals and Drop Down Lists'!AB$4)*Inputs!J$38,0)</f>
        <v>0</v>
      </c>
      <c r="AW157">
        <f>IF(OR($D157="51",$D157="52",$D157="61"),(AG157/'Totals and Drop Down Lists'!AC$4)*Inputs!K$38,0)</f>
        <v>0</v>
      </c>
      <c r="AX157">
        <f>IF(OR($D157="51",$D157="52",$D157="61"),(AH157/'Totals and Drop Down Lists'!AD$4)*Inputs!L$38,0)</f>
        <v>0</v>
      </c>
      <c r="AY157">
        <f>IF(OR($D157="51",$D157="52",$D157="61"),0,(AA157/'Totals and Drop Down Lists'!W$5)*Inputs!E$39)</f>
        <v>0</v>
      </c>
      <c r="AZ157">
        <f>IF(OR($D157="51",$D157="52",$D157="61"),0,(AB157/'Totals and Drop Down Lists'!X$5)*Inputs!F$39)</f>
        <v>0</v>
      </c>
      <c r="BA157">
        <f>IF(OR($D157="51",$D157="52",$D157="61"),0,(AC157/'Totals and Drop Down Lists'!Y$5)*Inputs!G$39)</f>
        <v>0</v>
      </c>
      <c r="BB157">
        <f>IF(OR($D157="51",$D157="52",$D157="61"),0,(AD157/'Totals and Drop Down Lists'!Z$5)*Inputs!H$39)</f>
        <v>0</v>
      </c>
      <c r="BC157">
        <f>IF(OR($D157="51",$D157="52",$D157="61"),0,(AE157/'Totals and Drop Down Lists'!AA$5)*Inputs!I$39)</f>
        <v>0</v>
      </c>
      <c r="BD157">
        <f>IF(OR($D157="51",$D157="52",$D157="61"),0,(AF157/'Totals and Drop Down Lists'!AB$5)*Inputs!J$39)</f>
        <v>0</v>
      </c>
      <c r="BE157">
        <f>IF(OR($D157="51",$D157="52",$D157="61"),0,(AG157/'Totals and Drop Down Lists'!AC$5)*Inputs!K$39)</f>
        <v>0</v>
      </c>
      <c r="BF157">
        <f>IF(OR($D157="51",$D157="52",$D157="61"),0,(AH157/'Totals and Drop Down Lists'!AD$5)*Inputs!L$39)</f>
        <v>0</v>
      </c>
      <c r="BG157" s="10">
        <f t="shared" si="19"/>
        <v>57890.186398182974</v>
      </c>
    </row>
    <row r="158" spans="1:59">
      <c r="A158" s="1" t="s">
        <v>7337</v>
      </c>
      <c r="B158" s="1" t="s">
        <v>1167</v>
      </c>
      <c r="C158" s="1" t="s">
        <v>1183</v>
      </c>
      <c r="D158" s="1" t="s">
        <v>25</v>
      </c>
      <c r="E158" s="1" t="s">
        <v>1184</v>
      </c>
      <c r="F158" s="2">
        <v>27914</v>
      </c>
      <c r="G158" s="2">
        <v>436</v>
      </c>
      <c r="H158" s="2">
        <v>0</v>
      </c>
      <c r="I158" s="2">
        <v>6816</v>
      </c>
      <c r="J158" s="2">
        <v>9358</v>
      </c>
      <c r="K158" s="2">
        <v>4184</v>
      </c>
      <c r="L158" s="2">
        <v>40</v>
      </c>
      <c r="M158" s="2">
        <v>26</v>
      </c>
      <c r="N158" s="2">
        <v>3</v>
      </c>
      <c r="O158" s="2">
        <v>217</v>
      </c>
      <c r="P158" s="2">
        <v>13</v>
      </c>
      <c r="Q158" s="2">
        <v>7</v>
      </c>
      <c r="R158" s="2">
        <v>573</v>
      </c>
      <c r="S158" s="2">
        <v>2209600</v>
      </c>
      <c r="T158" s="2">
        <v>108431500</v>
      </c>
      <c r="U158" s="2">
        <v>322</v>
      </c>
      <c r="V158" s="2">
        <v>435</v>
      </c>
      <c r="W158" s="2">
        <v>112</v>
      </c>
      <c r="X158" s="2">
        <v>1246</v>
      </c>
      <c r="Y158" s="2">
        <v>184</v>
      </c>
      <c r="Z158" s="2">
        <v>661</v>
      </c>
      <c r="AA158" s="9">
        <f t="shared" si="20"/>
        <v>27914</v>
      </c>
      <c r="AB158" s="9">
        <f t="shared" si="21"/>
        <v>6380</v>
      </c>
      <c r="AC158" s="9">
        <f t="shared" si="22"/>
        <v>879</v>
      </c>
      <c r="AD158" s="9">
        <f t="shared" si="23"/>
        <v>573</v>
      </c>
      <c r="AE158" s="44">
        <f t="shared" si="24"/>
        <v>1.3064599379422848E-4</v>
      </c>
      <c r="AF158" s="9">
        <f t="shared" si="25"/>
        <v>699</v>
      </c>
      <c r="AG158" s="9">
        <f t="shared" si="18"/>
        <v>845</v>
      </c>
      <c r="AH158" s="44">
        <f t="shared" si="26"/>
        <v>1.4057769894379807E-4</v>
      </c>
      <c r="AI158">
        <f>AA158/'Totals and Drop Down Lists'!W$6*Inputs!E$37</f>
        <v>25321.917325181224</v>
      </c>
      <c r="AJ158">
        <f>AB158/'Totals and Drop Down Lists'!X$6*Inputs!F$37</f>
        <v>20992.670225989132</v>
      </c>
      <c r="AK158">
        <f>AC158/'Totals and Drop Down Lists'!Y$6*Inputs!G$37</f>
        <v>5794.6649141716407</v>
      </c>
      <c r="AL158">
        <f>AD158/'Totals and Drop Down Lists'!Z$6*Inputs!H$37</f>
        <v>4594.0282277064989</v>
      </c>
      <c r="AM158">
        <f>AE158/'Totals and Drop Down Lists'!AA$6*Inputs!I$37</f>
        <v>16264.034894371378</v>
      </c>
      <c r="AN158">
        <f>AF158/'Totals and Drop Down Lists'!AB$6*Inputs!J$37</f>
        <v>13949.728505100975</v>
      </c>
      <c r="AO158">
        <f>AG158/'Totals and Drop Down Lists'!AC$6*Inputs!K$37</f>
        <v>15736.921871332417</v>
      </c>
      <c r="AP158">
        <f>AH158/'Totals and Drop Down Lists'!AD$6*Inputs!L$37</f>
        <v>33082.137106866576</v>
      </c>
      <c r="AQ158">
        <f>IF(OR($D158="51",$D158="52",$D158="61"),(AA158/'Totals and Drop Down Lists'!W$4)*Inputs!E$38,0)</f>
        <v>0</v>
      </c>
      <c r="AR158">
        <f>IF(OR($D158="51",$D158="52",$D158="61"),(AB158/'Totals and Drop Down Lists'!X$4)*Inputs!F$38,0)</f>
        <v>0</v>
      </c>
      <c r="AS158">
        <f>IF(OR($D158="51",$D158="52",$D158="61"),(AC158/'Totals and Drop Down Lists'!Y$4)*Inputs!G$38,0)</f>
        <v>0</v>
      </c>
      <c r="AT158">
        <f>IF(OR($D158="51",$D158="52",$D158="61"),(AD158/'Totals and Drop Down Lists'!Z$4)*Inputs!H$38,0)</f>
        <v>0</v>
      </c>
      <c r="AU158">
        <f>IF(OR($D158="51",$D158="52",$D158="61"),(AE158/'Totals and Drop Down Lists'!AA$4)*Inputs!I$38,0)</f>
        <v>0</v>
      </c>
      <c r="AV158">
        <f>IF(OR($D158="51",$D158="52",$D158="61"),(AF158/'Totals and Drop Down Lists'!AB$4)*Inputs!J$38,0)</f>
        <v>0</v>
      </c>
      <c r="AW158">
        <f>IF(OR($D158="51",$D158="52",$D158="61"),(AG158/'Totals and Drop Down Lists'!AC$4)*Inputs!K$38,0)</f>
        <v>0</v>
      </c>
      <c r="AX158">
        <f>IF(OR($D158="51",$D158="52",$D158="61"),(AH158/'Totals and Drop Down Lists'!AD$4)*Inputs!L$38,0)</f>
        <v>0</v>
      </c>
      <c r="AY158">
        <f>IF(OR($D158="51",$D158="52",$D158="61"),0,(AA158/'Totals and Drop Down Lists'!W$5)*Inputs!E$39)</f>
        <v>0</v>
      </c>
      <c r="AZ158">
        <f>IF(OR($D158="51",$D158="52",$D158="61"),0,(AB158/'Totals and Drop Down Lists'!X$5)*Inputs!F$39)</f>
        <v>0</v>
      </c>
      <c r="BA158">
        <f>IF(OR($D158="51",$D158="52",$D158="61"),0,(AC158/'Totals and Drop Down Lists'!Y$5)*Inputs!G$39)</f>
        <v>0</v>
      </c>
      <c r="BB158">
        <f>IF(OR($D158="51",$D158="52",$D158="61"),0,(AD158/'Totals and Drop Down Lists'!Z$5)*Inputs!H$39)</f>
        <v>0</v>
      </c>
      <c r="BC158">
        <f>IF(OR($D158="51",$D158="52",$D158="61"),0,(AE158/'Totals and Drop Down Lists'!AA$5)*Inputs!I$39)</f>
        <v>0</v>
      </c>
      <c r="BD158">
        <f>IF(OR($D158="51",$D158="52",$D158="61"),0,(AF158/'Totals and Drop Down Lists'!AB$5)*Inputs!J$39)</f>
        <v>0</v>
      </c>
      <c r="BE158">
        <f>IF(OR($D158="51",$D158="52",$D158="61"),0,(AG158/'Totals and Drop Down Lists'!AC$5)*Inputs!K$39)</f>
        <v>0</v>
      </c>
      <c r="BF158">
        <f>IF(OR($D158="51",$D158="52",$D158="61"),0,(AH158/'Totals and Drop Down Lists'!AD$5)*Inputs!L$39)</f>
        <v>0</v>
      </c>
      <c r="BG158" s="10">
        <f t="shared" si="19"/>
        <v>135736.10307071984</v>
      </c>
    </row>
    <row r="159" spans="1:59">
      <c r="A159" s="1" t="s">
        <v>7337</v>
      </c>
      <c r="B159" s="1" t="s">
        <v>1167</v>
      </c>
      <c r="C159" s="1" t="s">
        <v>1185</v>
      </c>
      <c r="D159" s="1" t="s">
        <v>25</v>
      </c>
      <c r="E159" s="1" t="s">
        <v>1186</v>
      </c>
      <c r="F159" s="2">
        <v>8101</v>
      </c>
      <c r="G159" s="2">
        <v>107</v>
      </c>
      <c r="H159" s="2">
        <v>4</v>
      </c>
      <c r="I159" s="2">
        <v>2090</v>
      </c>
      <c r="J159" s="2">
        <v>3296</v>
      </c>
      <c r="K159" s="2">
        <v>742</v>
      </c>
      <c r="L159" s="2">
        <v>31</v>
      </c>
      <c r="M159" s="2">
        <v>9</v>
      </c>
      <c r="N159" s="2">
        <v>0</v>
      </c>
      <c r="O159" s="2">
        <v>12</v>
      </c>
      <c r="P159" s="2">
        <v>0</v>
      </c>
      <c r="Q159" s="2">
        <v>0</v>
      </c>
      <c r="R159" s="2">
        <v>468</v>
      </c>
      <c r="S159" s="2">
        <v>200500</v>
      </c>
      <c r="T159" s="2">
        <v>14470000</v>
      </c>
      <c r="U159" s="2">
        <v>47</v>
      </c>
      <c r="V159" s="2">
        <v>133</v>
      </c>
      <c r="W159" s="2">
        <v>8</v>
      </c>
      <c r="X159" s="2">
        <v>252</v>
      </c>
      <c r="Y159" s="2">
        <v>23</v>
      </c>
      <c r="Z159" s="2">
        <v>111</v>
      </c>
      <c r="AA159" s="9">
        <f t="shared" si="20"/>
        <v>8101</v>
      </c>
      <c r="AB159" s="9">
        <f t="shared" si="21"/>
        <v>1979</v>
      </c>
      <c r="AC159" s="9">
        <f t="shared" si="22"/>
        <v>520</v>
      </c>
      <c r="AD159" s="9">
        <f t="shared" si="23"/>
        <v>468</v>
      </c>
      <c r="AE159" s="44">
        <f t="shared" si="24"/>
        <v>1.1665850148367541E-5</v>
      </c>
      <c r="AF159" s="9">
        <f t="shared" si="25"/>
        <v>111</v>
      </c>
      <c r="AG159" s="9">
        <f t="shared" si="18"/>
        <v>134</v>
      </c>
      <c r="AH159" s="44">
        <f t="shared" si="26"/>
        <v>1.1224644286446556E-5</v>
      </c>
      <c r="AI159">
        <f>AA159/'Totals and Drop Down Lists'!W$6*Inputs!E$37</f>
        <v>7348.744438321025</v>
      </c>
      <c r="AJ159">
        <f>AB159/'Totals and Drop Down Lists'!X$6*Inputs!F$37</f>
        <v>6511.6762346759397</v>
      </c>
      <c r="AK159">
        <f>AC159/'Totals and Drop Down Lists'!Y$6*Inputs!G$37</f>
        <v>3428.0156488842467</v>
      </c>
      <c r="AL159">
        <f>AD159/'Totals and Drop Down Lists'!Z$6*Inputs!H$37</f>
        <v>3752.1905943571401</v>
      </c>
      <c r="AM159">
        <f>AE159/'Totals and Drop Down Lists'!AA$6*Inputs!I$37</f>
        <v>1452.2741063487476</v>
      </c>
      <c r="AN159">
        <f>AF159/'Totals and Drop Down Lists'!AB$6*Inputs!J$37</f>
        <v>2215.1929385782664</v>
      </c>
      <c r="AO159">
        <f>AG159/'Totals and Drop Down Lists'!AC$6*Inputs!K$37</f>
        <v>2495.5592079982771</v>
      </c>
      <c r="AP159">
        <f>AH159/'Totals and Drop Down Lists'!AD$6*Inputs!L$37</f>
        <v>2641.4945190452195</v>
      </c>
      <c r="AQ159">
        <f>IF(OR($D159="51",$D159="52",$D159="61"),(AA159/'Totals and Drop Down Lists'!W$4)*Inputs!E$38,0)</f>
        <v>0</v>
      </c>
      <c r="AR159">
        <f>IF(OR($D159="51",$D159="52",$D159="61"),(AB159/'Totals and Drop Down Lists'!X$4)*Inputs!F$38,0)</f>
        <v>0</v>
      </c>
      <c r="AS159">
        <f>IF(OR($D159="51",$D159="52",$D159="61"),(AC159/'Totals and Drop Down Lists'!Y$4)*Inputs!G$38,0)</f>
        <v>0</v>
      </c>
      <c r="AT159">
        <f>IF(OR($D159="51",$D159="52",$D159="61"),(AD159/'Totals and Drop Down Lists'!Z$4)*Inputs!H$38,0)</f>
        <v>0</v>
      </c>
      <c r="AU159">
        <f>IF(OR($D159="51",$D159="52",$D159="61"),(AE159/'Totals and Drop Down Lists'!AA$4)*Inputs!I$38,0)</f>
        <v>0</v>
      </c>
      <c r="AV159">
        <f>IF(OR($D159="51",$D159="52",$D159="61"),(AF159/'Totals and Drop Down Lists'!AB$4)*Inputs!J$38,0)</f>
        <v>0</v>
      </c>
      <c r="AW159">
        <f>IF(OR($D159="51",$D159="52",$D159="61"),(AG159/'Totals and Drop Down Lists'!AC$4)*Inputs!K$38,0)</f>
        <v>0</v>
      </c>
      <c r="AX159">
        <f>IF(OR($D159="51",$D159="52",$D159="61"),(AH159/'Totals and Drop Down Lists'!AD$4)*Inputs!L$38,0)</f>
        <v>0</v>
      </c>
      <c r="AY159">
        <f>IF(OR($D159="51",$D159="52",$D159="61"),0,(AA159/'Totals and Drop Down Lists'!W$5)*Inputs!E$39)</f>
        <v>0</v>
      </c>
      <c r="AZ159">
        <f>IF(OR($D159="51",$D159="52",$D159="61"),0,(AB159/'Totals and Drop Down Lists'!X$5)*Inputs!F$39)</f>
        <v>0</v>
      </c>
      <c r="BA159">
        <f>IF(OR($D159="51",$D159="52",$D159="61"),0,(AC159/'Totals and Drop Down Lists'!Y$5)*Inputs!G$39)</f>
        <v>0</v>
      </c>
      <c r="BB159">
        <f>IF(OR($D159="51",$D159="52",$D159="61"),0,(AD159/'Totals and Drop Down Lists'!Z$5)*Inputs!H$39)</f>
        <v>0</v>
      </c>
      <c r="BC159">
        <f>IF(OR($D159="51",$D159="52",$D159="61"),0,(AE159/'Totals and Drop Down Lists'!AA$5)*Inputs!I$39)</f>
        <v>0</v>
      </c>
      <c r="BD159">
        <f>IF(OR($D159="51",$D159="52",$D159="61"),0,(AF159/'Totals and Drop Down Lists'!AB$5)*Inputs!J$39)</f>
        <v>0</v>
      </c>
      <c r="BE159">
        <f>IF(OR($D159="51",$D159="52",$D159="61"),0,(AG159/'Totals and Drop Down Lists'!AC$5)*Inputs!K$39)</f>
        <v>0</v>
      </c>
      <c r="BF159">
        <f>IF(OR($D159="51",$D159="52",$D159="61"),0,(AH159/'Totals and Drop Down Lists'!AD$5)*Inputs!L$39)</f>
        <v>0</v>
      </c>
      <c r="BG159" s="10">
        <f t="shared" si="19"/>
        <v>29845.147688208865</v>
      </c>
    </row>
    <row r="160" spans="1:59">
      <c r="A160" s="1" t="s">
        <v>7337</v>
      </c>
      <c r="B160" s="1" t="s">
        <v>1167</v>
      </c>
      <c r="C160" s="1" t="s">
        <v>1187</v>
      </c>
      <c r="D160" s="1" t="s">
        <v>25</v>
      </c>
      <c r="E160" s="1" t="s">
        <v>1188</v>
      </c>
      <c r="F160" s="2">
        <v>17203</v>
      </c>
      <c r="G160" s="2">
        <v>176</v>
      </c>
      <c r="H160" s="2">
        <v>0</v>
      </c>
      <c r="I160" s="2">
        <v>4062</v>
      </c>
      <c r="J160" s="2">
        <v>7023</v>
      </c>
      <c r="K160" s="2">
        <v>1407</v>
      </c>
      <c r="L160" s="2">
        <v>105</v>
      </c>
      <c r="M160" s="2">
        <v>1</v>
      </c>
      <c r="N160" s="2">
        <v>0</v>
      </c>
      <c r="O160" s="2">
        <v>61</v>
      </c>
      <c r="P160" s="2">
        <v>9</v>
      </c>
      <c r="Q160" s="2">
        <v>0</v>
      </c>
      <c r="R160" s="2">
        <v>384</v>
      </c>
      <c r="S160" s="2">
        <v>686300</v>
      </c>
      <c r="T160" s="2">
        <v>35988900</v>
      </c>
      <c r="U160" s="2">
        <v>284</v>
      </c>
      <c r="V160" s="2">
        <v>69</v>
      </c>
      <c r="W160" s="2">
        <v>40</v>
      </c>
      <c r="X160" s="2">
        <v>295</v>
      </c>
      <c r="Y160" s="2">
        <v>8</v>
      </c>
      <c r="Z160" s="2">
        <v>210</v>
      </c>
      <c r="AA160" s="9">
        <f t="shared" si="20"/>
        <v>17203</v>
      </c>
      <c r="AB160" s="9">
        <f t="shared" si="21"/>
        <v>3886</v>
      </c>
      <c r="AC160" s="9">
        <f t="shared" si="22"/>
        <v>560</v>
      </c>
      <c r="AD160" s="9">
        <f t="shared" si="23"/>
        <v>384</v>
      </c>
      <c r="AE160" s="44">
        <f t="shared" si="24"/>
        <v>1.968617368338787E-5</v>
      </c>
      <c r="AF160" s="9">
        <f t="shared" si="25"/>
        <v>186</v>
      </c>
      <c r="AG160" s="9">
        <f t="shared" si="18"/>
        <v>218</v>
      </c>
      <c r="AH160" s="44">
        <f t="shared" si="26"/>
        <v>1.6250959535619897E-5</v>
      </c>
      <c r="AI160">
        <f>AA160/'Totals and Drop Down Lists'!W$6*Inputs!E$37</f>
        <v>15605.536424199061</v>
      </c>
      <c r="AJ160">
        <f>AB160/'Totals and Drop Down Lists'!X$6*Inputs!F$37</f>
        <v>12786.444592193382</v>
      </c>
      <c r="AK160">
        <f>AC160/'Totals and Drop Down Lists'!Y$6*Inputs!G$37</f>
        <v>3691.7091603368808</v>
      </c>
      <c r="AL160">
        <f>AD160/'Totals and Drop Down Lists'!Z$6*Inputs!H$37</f>
        <v>3078.7204876776532</v>
      </c>
      <c r="AM160">
        <f>AE160/'Totals and Drop Down Lists'!AA$6*Inputs!I$37</f>
        <v>2450.7189728876338</v>
      </c>
      <c r="AN160">
        <f>AF160/'Totals and Drop Down Lists'!AB$6*Inputs!J$37</f>
        <v>3711.944924104122</v>
      </c>
      <c r="AO160">
        <f>AG160/'Totals and Drop Down Lists'!AC$6*Inputs!K$37</f>
        <v>4059.939607041973</v>
      </c>
      <c r="AP160">
        <f>AH160/'Totals and Drop Down Lists'!AD$6*Inputs!L$37</f>
        <v>3824.3368294885331</v>
      </c>
      <c r="AQ160">
        <f>IF(OR($D160="51",$D160="52",$D160="61"),(AA160/'Totals and Drop Down Lists'!W$4)*Inputs!E$38,0)</f>
        <v>0</v>
      </c>
      <c r="AR160">
        <f>IF(OR($D160="51",$D160="52",$D160="61"),(AB160/'Totals and Drop Down Lists'!X$4)*Inputs!F$38,0)</f>
        <v>0</v>
      </c>
      <c r="AS160">
        <f>IF(OR($D160="51",$D160="52",$D160="61"),(AC160/'Totals and Drop Down Lists'!Y$4)*Inputs!G$38,0)</f>
        <v>0</v>
      </c>
      <c r="AT160">
        <f>IF(OR($D160="51",$D160="52",$D160="61"),(AD160/'Totals and Drop Down Lists'!Z$4)*Inputs!H$38,0)</f>
        <v>0</v>
      </c>
      <c r="AU160">
        <f>IF(OR($D160="51",$D160="52",$D160="61"),(AE160/'Totals and Drop Down Lists'!AA$4)*Inputs!I$38,0)</f>
        <v>0</v>
      </c>
      <c r="AV160">
        <f>IF(OR($D160="51",$D160="52",$D160="61"),(AF160/'Totals and Drop Down Lists'!AB$4)*Inputs!J$38,0)</f>
        <v>0</v>
      </c>
      <c r="AW160">
        <f>IF(OR($D160="51",$D160="52",$D160="61"),(AG160/'Totals and Drop Down Lists'!AC$4)*Inputs!K$38,0)</f>
        <v>0</v>
      </c>
      <c r="AX160">
        <f>IF(OR($D160="51",$D160="52",$D160="61"),(AH160/'Totals and Drop Down Lists'!AD$4)*Inputs!L$38,0)</f>
        <v>0</v>
      </c>
      <c r="AY160">
        <f>IF(OR($D160="51",$D160="52",$D160="61"),0,(AA160/'Totals and Drop Down Lists'!W$5)*Inputs!E$39)</f>
        <v>0</v>
      </c>
      <c r="AZ160">
        <f>IF(OR($D160="51",$D160="52",$D160="61"),0,(AB160/'Totals and Drop Down Lists'!X$5)*Inputs!F$39)</f>
        <v>0</v>
      </c>
      <c r="BA160">
        <f>IF(OR($D160="51",$D160="52",$D160="61"),0,(AC160/'Totals and Drop Down Lists'!Y$5)*Inputs!G$39)</f>
        <v>0</v>
      </c>
      <c r="BB160">
        <f>IF(OR($D160="51",$D160="52",$D160="61"),0,(AD160/'Totals and Drop Down Lists'!Z$5)*Inputs!H$39)</f>
        <v>0</v>
      </c>
      <c r="BC160">
        <f>IF(OR($D160="51",$D160="52",$D160="61"),0,(AE160/'Totals and Drop Down Lists'!AA$5)*Inputs!I$39)</f>
        <v>0</v>
      </c>
      <c r="BD160">
        <f>IF(OR($D160="51",$D160="52",$D160="61"),0,(AF160/'Totals and Drop Down Lists'!AB$5)*Inputs!J$39)</f>
        <v>0</v>
      </c>
      <c r="BE160">
        <f>IF(OR($D160="51",$D160="52",$D160="61"),0,(AG160/'Totals and Drop Down Lists'!AC$5)*Inputs!K$39)</f>
        <v>0</v>
      </c>
      <c r="BF160">
        <f>IF(OR($D160="51",$D160="52",$D160="61"),0,(AH160/'Totals and Drop Down Lists'!AD$5)*Inputs!L$39)</f>
        <v>0</v>
      </c>
      <c r="BG160" s="10">
        <f t="shared" si="19"/>
        <v>49209.350997929243</v>
      </c>
    </row>
    <row r="161" spans="1:59">
      <c r="A161" s="1" t="s">
        <v>7337</v>
      </c>
      <c r="B161" s="1" t="s">
        <v>1167</v>
      </c>
      <c r="C161" s="1" t="s">
        <v>1189</v>
      </c>
      <c r="D161" s="1" t="s">
        <v>25</v>
      </c>
      <c r="E161" s="1" t="s">
        <v>1190</v>
      </c>
      <c r="F161" s="2">
        <v>12517</v>
      </c>
      <c r="G161" s="2">
        <v>212</v>
      </c>
      <c r="H161" s="2">
        <v>0</v>
      </c>
      <c r="I161" s="2">
        <v>3164</v>
      </c>
      <c r="J161" s="2">
        <v>5135</v>
      </c>
      <c r="K161" s="2">
        <v>1115</v>
      </c>
      <c r="L161" s="2">
        <v>41</v>
      </c>
      <c r="M161" s="2">
        <v>12</v>
      </c>
      <c r="N161" s="2">
        <v>38</v>
      </c>
      <c r="O161" s="2">
        <v>51</v>
      </c>
      <c r="P161" s="2">
        <v>33</v>
      </c>
      <c r="Q161" s="2">
        <v>31</v>
      </c>
      <c r="R161" s="2">
        <v>263</v>
      </c>
      <c r="S161" s="2">
        <v>273900</v>
      </c>
      <c r="T161" s="2">
        <v>14486200</v>
      </c>
      <c r="U161" s="2">
        <v>64</v>
      </c>
      <c r="V161" s="2">
        <v>64</v>
      </c>
      <c r="W161" s="2">
        <v>0</v>
      </c>
      <c r="X161" s="2">
        <v>254</v>
      </c>
      <c r="Y161" s="2">
        <v>0</v>
      </c>
      <c r="Z161" s="2">
        <v>159</v>
      </c>
      <c r="AA161" s="9">
        <f t="shared" si="20"/>
        <v>12517</v>
      </c>
      <c r="AB161" s="9">
        <f t="shared" si="21"/>
        <v>2952</v>
      </c>
      <c r="AC161" s="9">
        <f t="shared" si="22"/>
        <v>469</v>
      </c>
      <c r="AD161" s="9">
        <f t="shared" si="23"/>
        <v>263</v>
      </c>
      <c r="AE161" s="44">
        <f t="shared" si="24"/>
        <v>1.6908499647323205E-5</v>
      </c>
      <c r="AF161" s="9">
        <f t="shared" si="25"/>
        <v>190</v>
      </c>
      <c r="AG161" s="9">
        <f t="shared" si="18"/>
        <v>159</v>
      </c>
      <c r="AH161" s="44">
        <f t="shared" si="26"/>
        <v>1.2846435185533001E-5</v>
      </c>
      <c r="AI161">
        <f>AA161/'Totals and Drop Down Lists'!W$6*Inputs!E$37</f>
        <v>11354.676476294811</v>
      </c>
      <c r="AJ161">
        <f>AB161/'Totals and Drop Down Lists'!X$6*Inputs!F$37</f>
        <v>9713.2229634984196</v>
      </c>
      <c r="AK161">
        <f>AC161/'Totals and Drop Down Lists'!Y$6*Inputs!G$37</f>
        <v>3091.8064217821379</v>
      </c>
      <c r="AL161">
        <f>AD161/'Totals and Drop Down Lists'!Z$6*Inputs!H$37</f>
        <v>2108.6028340083931</v>
      </c>
      <c r="AM161">
        <f>AE161/'Totals and Drop Down Lists'!AA$6*Inputs!I$37</f>
        <v>2104.9281366305422</v>
      </c>
      <c r="AN161">
        <f>AF161/'Totals and Drop Down Lists'!AB$6*Inputs!J$37</f>
        <v>3791.7716966655007</v>
      </c>
      <c r="AO161">
        <f>AG161/'Totals and Drop Down Lists'!AC$6*Inputs!K$37</f>
        <v>2961.1486124755675</v>
      </c>
      <c r="AP161">
        <f>AH161/'Totals and Drop Down Lists'!AD$6*Inputs!L$37</f>
        <v>3023.1504238249381</v>
      </c>
      <c r="AQ161">
        <f>IF(OR($D161="51",$D161="52",$D161="61"),(AA161/'Totals and Drop Down Lists'!W$4)*Inputs!E$38,0)</f>
        <v>0</v>
      </c>
      <c r="AR161">
        <f>IF(OR($D161="51",$D161="52",$D161="61"),(AB161/'Totals and Drop Down Lists'!X$4)*Inputs!F$38,0)</f>
        <v>0</v>
      </c>
      <c r="AS161">
        <f>IF(OR($D161="51",$D161="52",$D161="61"),(AC161/'Totals and Drop Down Lists'!Y$4)*Inputs!G$38,0)</f>
        <v>0</v>
      </c>
      <c r="AT161">
        <f>IF(OR($D161="51",$D161="52",$D161="61"),(AD161/'Totals and Drop Down Lists'!Z$4)*Inputs!H$38,0)</f>
        <v>0</v>
      </c>
      <c r="AU161">
        <f>IF(OR($D161="51",$D161="52",$D161="61"),(AE161/'Totals and Drop Down Lists'!AA$4)*Inputs!I$38,0)</f>
        <v>0</v>
      </c>
      <c r="AV161">
        <f>IF(OR($D161="51",$D161="52",$D161="61"),(AF161/'Totals and Drop Down Lists'!AB$4)*Inputs!J$38,0)</f>
        <v>0</v>
      </c>
      <c r="AW161">
        <f>IF(OR($D161="51",$D161="52",$D161="61"),(AG161/'Totals and Drop Down Lists'!AC$4)*Inputs!K$38,0)</f>
        <v>0</v>
      </c>
      <c r="AX161">
        <f>IF(OR($D161="51",$D161="52",$D161="61"),(AH161/'Totals and Drop Down Lists'!AD$4)*Inputs!L$38,0)</f>
        <v>0</v>
      </c>
      <c r="AY161">
        <f>IF(OR($D161="51",$D161="52",$D161="61"),0,(AA161/'Totals and Drop Down Lists'!W$5)*Inputs!E$39)</f>
        <v>0</v>
      </c>
      <c r="AZ161">
        <f>IF(OR($D161="51",$D161="52",$D161="61"),0,(AB161/'Totals and Drop Down Lists'!X$5)*Inputs!F$39)</f>
        <v>0</v>
      </c>
      <c r="BA161">
        <f>IF(OR($D161="51",$D161="52",$D161="61"),0,(AC161/'Totals and Drop Down Lists'!Y$5)*Inputs!G$39)</f>
        <v>0</v>
      </c>
      <c r="BB161">
        <f>IF(OR($D161="51",$D161="52",$D161="61"),0,(AD161/'Totals and Drop Down Lists'!Z$5)*Inputs!H$39)</f>
        <v>0</v>
      </c>
      <c r="BC161">
        <f>IF(OR($D161="51",$D161="52",$D161="61"),0,(AE161/'Totals and Drop Down Lists'!AA$5)*Inputs!I$39)</f>
        <v>0</v>
      </c>
      <c r="BD161">
        <f>IF(OR($D161="51",$D161="52",$D161="61"),0,(AF161/'Totals and Drop Down Lists'!AB$5)*Inputs!J$39)</f>
        <v>0</v>
      </c>
      <c r="BE161">
        <f>IF(OR($D161="51",$D161="52",$D161="61"),0,(AG161/'Totals and Drop Down Lists'!AC$5)*Inputs!K$39)</f>
        <v>0</v>
      </c>
      <c r="BF161">
        <f>IF(OR($D161="51",$D161="52",$D161="61"),0,(AH161/'Totals and Drop Down Lists'!AD$5)*Inputs!L$39)</f>
        <v>0</v>
      </c>
      <c r="BG161" s="10">
        <f t="shared" si="19"/>
        <v>38149.307565180316</v>
      </c>
    </row>
    <row r="162" spans="1:59">
      <c r="A162" s="1" t="s">
        <v>7337</v>
      </c>
      <c r="B162" s="1" t="s">
        <v>1167</v>
      </c>
      <c r="C162" s="1" t="s">
        <v>1191</v>
      </c>
      <c r="D162" s="1" t="s">
        <v>25</v>
      </c>
      <c r="E162" s="1" t="s">
        <v>1192</v>
      </c>
      <c r="F162" s="2">
        <v>17147</v>
      </c>
      <c r="G162" s="2">
        <v>110</v>
      </c>
      <c r="H162" s="2">
        <v>0</v>
      </c>
      <c r="I162" s="2">
        <v>4120</v>
      </c>
      <c r="J162" s="2">
        <v>7063</v>
      </c>
      <c r="K162" s="2">
        <v>1544</v>
      </c>
      <c r="L162" s="2">
        <v>78</v>
      </c>
      <c r="M162" s="2">
        <v>4</v>
      </c>
      <c r="N162" s="2">
        <v>0</v>
      </c>
      <c r="O162" s="2">
        <v>55</v>
      </c>
      <c r="P162" s="2">
        <v>50</v>
      </c>
      <c r="Q162" s="2">
        <v>22</v>
      </c>
      <c r="R162" s="2">
        <v>536</v>
      </c>
      <c r="S162" s="2">
        <v>448600</v>
      </c>
      <c r="T162" s="2">
        <v>26443600</v>
      </c>
      <c r="U162" s="2">
        <v>20</v>
      </c>
      <c r="V162" s="2">
        <v>165</v>
      </c>
      <c r="W162" s="2">
        <v>0</v>
      </c>
      <c r="X162" s="2">
        <v>349</v>
      </c>
      <c r="Y162" s="2">
        <v>27</v>
      </c>
      <c r="Z162" s="2">
        <v>178</v>
      </c>
      <c r="AA162" s="9">
        <f t="shared" si="20"/>
        <v>17147</v>
      </c>
      <c r="AB162" s="9">
        <f t="shared" si="21"/>
        <v>4010</v>
      </c>
      <c r="AC162" s="9">
        <f t="shared" si="22"/>
        <v>745</v>
      </c>
      <c r="AD162" s="9">
        <f t="shared" si="23"/>
        <v>536</v>
      </c>
      <c r="AE162" s="44">
        <f t="shared" si="24"/>
        <v>2.3572257232474173E-5</v>
      </c>
      <c r="AF162" s="9">
        <f t="shared" si="25"/>
        <v>184</v>
      </c>
      <c r="AG162" s="9">
        <f t="shared" si="18"/>
        <v>205</v>
      </c>
      <c r="AH162" s="44">
        <f t="shared" si="26"/>
        <v>1.6674892282288539E-5</v>
      </c>
      <c r="AI162">
        <f>AA162/'Totals and Drop Down Lists'!W$6*Inputs!E$37</f>
        <v>15554.736561398669</v>
      </c>
      <c r="AJ162">
        <f>AB162/'Totals and Drop Down Lists'!X$6*Inputs!F$37</f>
        <v>13194.452602855239</v>
      </c>
      <c r="AK162">
        <f>AC162/'Totals and Drop Down Lists'!Y$6*Inputs!G$37</f>
        <v>4911.2916508053149</v>
      </c>
      <c r="AL162">
        <f>AD162/'Totals and Drop Down Lists'!Z$6*Inputs!H$37</f>
        <v>4297.3806807167239</v>
      </c>
      <c r="AM162">
        <f>AE162/'Totals and Drop Down Lists'!AA$6*Inputs!I$37</f>
        <v>2934.4949893518624</v>
      </c>
      <c r="AN162">
        <f>AF162/'Totals and Drop Down Lists'!AB$6*Inputs!J$37</f>
        <v>3672.0315378234322</v>
      </c>
      <c r="AO162">
        <f>AG162/'Totals and Drop Down Lists'!AC$6*Inputs!K$37</f>
        <v>3817.8331167137817</v>
      </c>
      <c r="AP162">
        <f>AH162/'Totals and Drop Down Lists'!AD$6*Inputs!L$37</f>
        <v>3924.1008842052734</v>
      </c>
      <c r="AQ162">
        <f>IF(OR($D162="51",$D162="52",$D162="61"),(AA162/'Totals and Drop Down Lists'!W$4)*Inputs!E$38,0)</f>
        <v>0</v>
      </c>
      <c r="AR162">
        <f>IF(OR($D162="51",$D162="52",$D162="61"),(AB162/'Totals and Drop Down Lists'!X$4)*Inputs!F$38,0)</f>
        <v>0</v>
      </c>
      <c r="AS162">
        <f>IF(OR($D162="51",$D162="52",$D162="61"),(AC162/'Totals and Drop Down Lists'!Y$4)*Inputs!G$38,0)</f>
        <v>0</v>
      </c>
      <c r="AT162">
        <f>IF(OR($D162="51",$D162="52",$D162="61"),(AD162/'Totals and Drop Down Lists'!Z$4)*Inputs!H$38,0)</f>
        <v>0</v>
      </c>
      <c r="AU162">
        <f>IF(OR($D162="51",$D162="52",$D162="61"),(AE162/'Totals and Drop Down Lists'!AA$4)*Inputs!I$38,0)</f>
        <v>0</v>
      </c>
      <c r="AV162">
        <f>IF(OR($D162="51",$D162="52",$D162="61"),(AF162/'Totals and Drop Down Lists'!AB$4)*Inputs!J$38,0)</f>
        <v>0</v>
      </c>
      <c r="AW162">
        <f>IF(OR($D162="51",$D162="52",$D162="61"),(AG162/'Totals and Drop Down Lists'!AC$4)*Inputs!K$38,0)</f>
        <v>0</v>
      </c>
      <c r="AX162">
        <f>IF(OR($D162="51",$D162="52",$D162="61"),(AH162/'Totals and Drop Down Lists'!AD$4)*Inputs!L$38,0)</f>
        <v>0</v>
      </c>
      <c r="AY162">
        <f>IF(OR($D162="51",$D162="52",$D162="61"),0,(AA162/'Totals and Drop Down Lists'!W$5)*Inputs!E$39)</f>
        <v>0</v>
      </c>
      <c r="AZ162">
        <f>IF(OR($D162="51",$D162="52",$D162="61"),0,(AB162/'Totals and Drop Down Lists'!X$5)*Inputs!F$39)</f>
        <v>0</v>
      </c>
      <c r="BA162">
        <f>IF(OR($D162="51",$D162="52",$D162="61"),0,(AC162/'Totals and Drop Down Lists'!Y$5)*Inputs!G$39)</f>
        <v>0</v>
      </c>
      <c r="BB162">
        <f>IF(OR($D162="51",$D162="52",$D162="61"),0,(AD162/'Totals and Drop Down Lists'!Z$5)*Inputs!H$39)</f>
        <v>0</v>
      </c>
      <c r="BC162">
        <f>IF(OR($D162="51",$D162="52",$D162="61"),0,(AE162/'Totals and Drop Down Lists'!AA$5)*Inputs!I$39)</f>
        <v>0</v>
      </c>
      <c r="BD162">
        <f>IF(OR($D162="51",$D162="52",$D162="61"),0,(AF162/'Totals and Drop Down Lists'!AB$5)*Inputs!J$39)</f>
        <v>0</v>
      </c>
      <c r="BE162">
        <f>IF(OR($D162="51",$D162="52",$D162="61"),0,(AG162/'Totals and Drop Down Lists'!AC$5)*Inputs!K$39)</f>
        <v>0</v>
      </c>
      <c r="BF162">
        <f>IF(OR($D162="51",$D162="52",$D162="61"),0,(AH162/'Totals and Drop Down Lists'!AD$5)*Inputs!L$39)</f>
        <v>0</v>
      </c>
      <c r="BG162" s="10">
        <f t="shared" si="19"/>
        <v>52306.322023870292</v>
      </c>
    </row>
    <row r="163" spans="1:59">
      <c r="A163" s="1" t="s">
        <v>7337</v>
      </c>
      <c r="B163" s="1" t="s">
        <v>1167</v>
      </c>
      <c r="C163" s="1" t="s">
        <v>1193</v>
      </c>
      <c r="D163" s="1" t="s">
        <v>25</v>
      </c>
      <c r="E163" s="1" t="s">
        <v>1194</v>
      </c>
      <c r="F163" s="2">
        <v>77767</v>
      </c>
      <c r="G163" s="2">
        <v>1190</v>
      </c>
      <c r="H163" s="2">
        <v>305</v>
      </c>
      <c r="I163" s="2">
        <v>12914</v>
      </c>
      <c r="J163" s="2">
        <v>29632</v>
      </c>
      <c r="K163" s="2">
        <v>9371</v>
      </c>
      <c r="L163" s="2">
        <v>178</v>
      </c>
      <c r="M163" s="2">
        <v>120</v>
      </c>
      <c r="N163" s="2">
        <v>15</v>
      </c>
      <c r="O163" s="2">
        <v>172</v>
      </c>
      <c r="P163" s="2">
        <v>165</v>
      </c>
      <c r="Q163" s="2">
        <v>108</v>
      </c>
      <c r="R163" s="2">
        <v>1265</v>
      </c>
      <c r="S163" s="2">
        <v>5157000</v>
      </c>
      <c r="T163" s="2">
        <v>262415000</v>
      </c>
      <c r="U163" s="2">
        <v>829</v>
      </c>
      <c r="V163" s="2">
        <v>614</v>
      </c>
      <c r="W163" s="2">
        <v>143</v>
      </c>
      <c r="X163" s="2">
        <v>2294</v>
      </c>
      <c r="Y163" s="2">
        <v>231</v>
      </c>
      <c r="Z163" s="2">
        <v>1438</v>
      </c>
      <c r="AA163" s="9">
        <f t="shared" si="20"/>
        <v>77767</v>
      </c>
      <c r="AB163" s="9">
        <f t="shared" si="21"/>
        <v>11419</v>
      </c>
      <c r="AC163" s="9">
        <f t="shared" si="22"/>
        <v>2023</v>
      </c>
      <c r="AD163" s="9">
        <f t="shared" si="23"/>
        <v>1265</v>
      </c>
      <c r="AE163" s="44">
        <f t="shared" si="24"/>
        <v>2.0696966499024957E-4</v>
      </c>
      <c r="AF163" s="9">
        <f t="shared" si="25"/>
        <v>1537</v>
      </c>
      <c r="AG163" s="9">
        <f t="shared" si="18"/>
        <v>1669</v>
      </c>
      <c r="AH163" s="44">
        <f t="shared" si="26"/>
        <v>1.9639589038345152E-4</v>
      </c>
      <c r="AI163">
        <f>AA163/'Totals and Drop Down Lists'!W$6*Inputs!E$37</f>
        <v>70545.588042823249</v>
      </c>
      <c r="AJ163">
        <f>AB163/'Totals and Drop Down Lists'!X$6*Inputs!F$37</f>
        <v>37572.931239901241</v>
      </c>
      <c r="AK163">
        <f>AC163/'Totals and Drop Down Lists'!Y$6*Inputs!G$37</f>
        <v>13336.299341716984</v>
      </c>
      <c r="AL163">
        <f>AD163/'Totals and Drop Down Lists'!Z$6*Inputs!H$37</f>
        <v>10142.13910654227</v>
      </c>
      <c r="AM163">
        <f>AE163/'Totals and Drop Down Lists'!AA$6*Inputs!I$37</f>
        <v>25765.519138532352</v>
      </c>
      <c r="AN163">
        <f>AF163/'Totals and Drop Down Lists'!AB$6*Inputs!J$37</f>
        <v>30673.43735670987</v>
      </c>
      <c r="AO163">
        <f>AG163/'Totals and Drop Down Lists'!AC$6*Inputs!K$37</f>
        <v>31082.748642903913</v>
      </c>
      <c r="AP163">
        <f>AH163/'Totals and Drop Down Lists'!AD$6*Inputs!L$37</f>
        <v>46217.827021681536</v>
      </c>
      <c r="AQ163">
        <f>IF(OR($D163="51",$D163="52",$D163="61"),(AA163/'Totals and Drop Down Lists'!W$4)*Inputs!E$38,0)</f>
        <v>0</v>
      </c>
      <c r="AR163">
        <f>IF(OR($D163="51",$D163="52",$D163="61"),(AB163/'Totals and Drop Down Lists'!X$4)*Inputs!F$38,0)</f>
        <v>0</v>
      </c>
      <c r="AS163">
        <f>IF(OR($D163="51",$D163="52",$D163="61"),(AC163/'Totals and Drop Down Lists'!Y$4)*Inputs!G$38,0)</f>
        <v>0</v>
      </c>
      <c r="AT163">
        <f>IF(OR($D163="51",$D163="52",$D163="61"),(AD163/'Totals and Drop Down Lists'!Z$4)*Inputs!H$38,0)</f>
        <v>0</v>
      </c>
      <c r="AU163">
        <f>IF(OR($D163="51",$D163="52",$D163="61"),(AE163/'Totals and Drop Down Lists'!AA$4)*Inputs!I$38,0)</f>
        <v>0</v>
      </c>
      <c r="AV163">
        <f>IF(OR($D163="51",$D163="52",$D163="61"),(AF163/'Totals and Drop Down Lists'!AB$4)*Inputs!J$38,0)</f>
        <v>0</v>
      </c>
      <c r="AW163">
        <f>IF(OR($D163="51",$D163="52",$D163="61"),(AG163/'Totals and Drop Down Lists'!AC$4)*Inputs!K$38,0)</f>
        <v>0</v>
      </c>
      <c r="AX163">
        <f>IF(OR($D163="51",$D163="52",$D163="61"),(AH163/'Totals and Drop Down Lists'!AD$4)*Inputs!L$38,0)</f>
        <v>0</v>
      </c>
      <c r="AY163">
        <f>IF(OR($D163="51",$D163="52",$D163="61"),0,(AA163/'Totals and Drop Down Lists'!W$5)*Inputs!E$39)</f>
        <v>0</v>
      </c>
      <c r="AZ163">
        <f>IF(OR($D163="51",$D163="52",$D163="61"),0,(AB163/'Totals and Drop Down Lists'!X$5)*Inputs!F$39)</f>
        <v>0</v>
      </c>
      <c r="BA163">
        <f>IF(OR($D163="51",$D163="52",$D163="61"),0,(AC163/'Totals and Drop Down Lists'!Y$5)*Inputs!G$39)</f>
        <v>0</v>
      </c>
      <c r="BB163">
        <f>IF(OR($D163="51",$D163="52",$D163="61"),0,(AD163/'Totals and Drop Down Lists'!Z$5)*Inputs!H$39)</f>
        <v>0</v>
      </c>
      <c r="BC163">
        <f>IF(OR($D163="51",$D163="52",$D163="61"),0,(AE163/'Totals and Drop Down Lists'!AA$5)*Inputs!I$39)</f>
        <v>0</v>
      </c>
      <c r="BD163">
        <f>IF(OR($D163="51",$D163="52",$D163="61"),0,(AF163/'Totals and Drop Down Lists'!AB$5)*Inputs!J$39)</f>
        <v>0</v>
      </c>
      <c r="BE163">
        <f>IF(OR($D163="51",$D163="52",$D163="61"),0,(AG163/'Totals and Drop Down Lists'!AC$5)*Inputs!K$39)</f>
        <v>0</v>
      </c>
      <c r="BF163">
        <f>IF(OR($D163="51",$D163="52",$D163="61"),0,(AH163/'Totals and Drop Down Lists'!AD$5)*Inputs!L$39)</f>
        <v>0</v>
      </c>
      <c r="BG163" s="10">
        <f t="shared" si="19"/>
        <v>265336.48989081138</v>
      </c>
    </row>
    <row r="164" spans="1:59">
      <c r="A164" s="1" t="s">
        <v>7337</v>
      </c>
      <c r="B164" s="1" t="s">
        <v>1167</v>
      </c>
      <c r="C164" s="1" t="s">
        <v>1195</v>
      </c>
      <c r="D164" s="1" t="s">
        <v>25</v>
      </c>
      <c r="E164" s="1" t="s">
        <v>1196</v>
      </c>
      <c r="F164" s="2">
        <v>7180</v>
      </c>
      <c r="G164" s="2">
        <v>24</v>
      </c>
      <c r="H164" s="2">
        <v>0</v>
      </c>
      <c r="I164" s="2">
        <v>1708</v>
      </c>
      <c r="J164" s="2">
        <v>3070</v>
      </c>
      <c r="K164" s="2">
        <v>1138</v>
      </c>
      <c r="L164" s="2">
        <v>44</v>
      </c>
      <c r="M164" s="2">
        <v>0</v>
      </c>
      <c r="N164" s="2">
        <v>0</v>
      </c>
      <c r="O164" s="2">
        <v>0</v>
      </c>
      <c r="P164" s="2">
        <v>3</v>
      </c>
      <c r="Q164" s="2">
        <v>16</v>
      </c>
      <c r="R164" s="2">
        <v>403</v>
      </c>
      <c r="S164" s="2">
        <v>412000</v>
      </c>
      <c r="T164" s="2">
        <v>18893500</v>
      </c>
      <c r="U164" s="2">
        <v>114</v>
      </c>
      <c r="V164" s="2">
        <v>209</v>
      </c>
      <c r="W164" s="2">
        <v>50</v>
      </c>
      <c r="X164" s="2">
        <v>465</v>
      </c>
      <c r="Y164" s="2">
        <v>109</v>
      </c>
      <c r="Z164" s="2">
        <v>189</v>
      </c>
      <c r="AA164" s="9">
        <f t="shared" si="20"/>
        <v>7180</v>
      </c>
      <c r="AB164" s="9">
        <f t="shared" si="21"/>
        <v>1684</v>
      </c>
      <c r="AC164" s="9">
        <f t="shared" si="22"/>
        <v>466</v>
      </c>
      <c r="AD164" s="9">
        <f t="shared" si="23"/>
        <v>403</v>
      </c>
      <c r="AE164" s="44">
        <f t="shared" si="24"/>
        <v>2.9460623543428533E-5</v>
      </c>
      <c r="AF164" s="9">
        <f t="shared" si="25"/>
        <v>206</v>
      </c>
      <c r="AG164" s="9">
        <f t="shared" si="18"/>
        <v>298</v>
      </c>
      <c r="AH164" s="44">
        <f t="shared" si="26"/>
        <v>4.1102783827774307E-5</v>
      </c>
      <c r="AI164">
        <f>AA164/'Totals and Drop Down Lists'!W$6*Inputs!E$37</f>
        <v>6513.2681233360026</v>
      </c>
      <c r="AJ164">
        <f>AB164/'Totals and Drop Down Lists'!X$6*Inputs!F$37</f>
        <v>5541.0120157626488</v>
      </c>
      <c r="AK164">
        <f>AC164/'Totals and Drop Down Lists'!Y$6*Inputs!G$37</f>
        <v>3072.0294084231905</v>
      </c>
      <c r="AL164">
        <f>AD164/'Totals and Drop Down Lists'!Z$6*Inputs!H$37</f>
        <v>3231.0530118075371</v>
      </c>
      <c r="AM164">
        <f>AE164/'Totals and Drop Down Lists'!AA$6*Inputs!I$37</f>
        <v>3667.5338860748734</v>
      </c>
      <c r="AN164">
        <f>AF164/'Totals and Drop Down Lists'!AB$6*Inputs!J$37</f>
        <v>4111.0787869110172</v>
      </c>
      <c r="AO164">
        <f>AG164/'Totals and Drop Down Lists'!AC$6*Inputs!K$37</f>
        <v>5549.8257013693019</v>
      </c>
      <c r="AP164">
        <f>AH164/'Totals and Drop Down Lists'!AD$6*Inputs!L$37</f>
        <v>9672.7143798814996</v>
      </c>
      <c r="AQ164">
        <f>IF(OR($D164="51",$D164="52",$D164="61"),(AA164/'Totals and Drop Down Lists'!W$4)*Inputs!E$38,0)</f>
        <v>0</v>
      </c>
      <c r="AR164">
        <f>IF(OR($D164="51",$D164="52",$D164="61"),(AB164/'Totals and Drop Down Lists'!X$4)*Inputs!F$38,0)</f>
        <v>0</v>
      </c>
      <c r="AS164">
        <f>IF(OR($D164="51",$D164="52",$D164="61"),(AC164/'Totals and Drop Down Lists'!Y$4)*Inputs!G$38,0)</f>
        <v>0</v>
      </c>
      <c r="AT164">
        <f>IF(OR($D164="51",$D164="52",$D164="61"),(AD164/'Totals and Drop Down Lists'!Z$4)*Inputs!H$38,0)</f>
        <v>0</v>
      </c>
      <c r="AU164">
        <f>IF(OR($D164="51",$D164="52",$D164="61"),(AE164/'Totals and Drop Down Lists'!AA$4)*Inputs!I$38,0)</f>
        <v>0</v>
      </c>
      <c r="AV164">
        <f>IF(OR($D164="51",$D164="52",$D164="61"),(AF164/'Totals and Drop Down Lists'!AB$4)*Inputs!J$38,0)</f>
        <v>0</v>
      </c>
      <c r="AW164">
        <f>IF(OR($D164="51",$D164="52",$D164="61"),(AG164/'Totals and Drop Down Lists'!AC$4)*Inputs!K$38,0)</f>
        <v>0</v>
      </c>
      <c r="AX164">
        <f>IF(OR($D164="51",$D164="52",$D164="61"),(AH164/'Totals and Drop Down Lists'!AD$4)*Inputs!L$38,0)</f>
        <v>0</v>
      </c>
      <c r="AY164">
        <f>IF(OR($D164="51",$D164="52",$D164="61"),0,(AA164/'Totals and Drop Down Lists'!W$5)*Inputs!E$39)</f>
        <v>0</v>
      </c>
      <c r="AZ164">
        <f>IF(OR($D164="51",$D164="52",$D164="61"),0,(AB164/'Totals and Drop Down Lists'!X$5)*Inputs!F$39)</f>
        <v>0</v>
      </c>
      <c r="BA164">
        <f>IF(OR($D164="51",$D164="52",$D164="61"),0,(AC164/'Totals and Drop Down Lists'!Y$5)*Inputs!G$39)</f>
        <v>0</v>
      </c>
      <c r="BB164">
        <f>IF(OR($D164="51",$D164="52",$D164="61"),0,(AD164/'Totals and Drop Down Lists'!Z$5)*Inputs!H$39)</f>
        <v>0</v>
      </c>
      <c r="BC164">
        <f>IF(OR($D164="51",$D164="52",$D164="61"),0,(AE164/'Totals and Drop Down Lists'!AA$5)*Inputs!I$39)</f>
        <v>0</v>
      </c>
      <c r="BD164">
        <f>IF(OR($D164="51",$D164="52",$D164="61"),0,(AF164/'Totals and Drop Down Lists'!AB$5)*Inputs!J$39)</f>
        <v>0</v>
      </c>
      <c r="BE164">
        <f>IF(OR($D164="51",$D164="52",$D164="61"),0,(AG164/'Totals and Drop Down Lists'!AC$5)*Inputs!K$39)</f>
        <v>0</v>
      </c>
      <c r="BF164">
        <f>IF(OR($D164="51",$D164="52",$D164="61"),0,(AH164/'Totals and Drop Down Lists'!AD$5)*Inputs!L$39)</f>
        <v>0</v>
      </c>
      <c r="BG164" s="10">
        <f t="shared" si="19"/>
        <v>41358.515313566073</v>
      </c>
    </row>
    <row r="165" spans="1:59">
      <c r="A165" s="1" t="s">
        <v>7338</v>
      </c>
      <c r="B165" s="1" t="s">
        <v>5601</v>
      </c>
      <c r="C165" s="1" t="s">
        <v>5602</v>
      </c>
      <c r="D165" s="1" t="s">
        <v>10</v>
      </c>
      <c r="E165" s="1" t="s">
        <v>5603</v>
      </c>
      <c r="F165" s="2">
        <v>47931</v>
      </c>
      <c r="G165" s="2">
        <v>1283</v>
      </c>
      <c r="H165" s="2">
        <v>88</v>
      </c>
      <c r="I165" s="2">
        <v>13286</v>
      </c>
      <c r="J165" s="2">
        <v>17827</v>
      </c>
      <c r="K165" s="2">
        <v>8032</v>
      </c>
      <c r="L165" s="2">
        <v>86</v>
      </c>
      <c r="M165" s="2">
        <v>33</v>
      </c>
      <c r="N165" s="2">
        <v>0</v>
      </c>
      <c r="O165" s="2">
        <v>192</v>
      </c>
      <c r="P165" s="2">
        <v>22</v>
      </c>
      <c r="Q165" s="2">
        <v>0</v>
      </c>
      <c r="R165" s="2">
        <v>1311</v>
      </c>
      <c r="S165" s="2">
        <v>4804900</v>
      </c>
      <c r="T165" s="2">
        <v>212233500</v>
      </c>
      <c r="U165" s="2">
        <v>821</v>
      </c>
      <c r="V165" s="2">
        <v>565</v>
      </c>
      <c r="W165" s="2">
        <v>135</v>
      </c>
      <c r="X165" s="2">
        <v>2580</v>
      </c>
      <c r="Y165" s="2">
        <v>230</v>
      </c>
      <c r="Z165" s="2">
        <v>1630</v>
      </c>
      <c r="AA165" s="9">
        <f t="shared" si="20"/>
        <v>47931</v>
      </c>
      <c r="AB165" s="9">
        <f t="shared" si="21"/>
        <v>11915</v>
      </c>
      <c r="AC165" s="9">
        <f t="shared" si="22"/>
        <v>1644</v>
      </c>
      <c r="AD165" s="9">
        <f t="shared" si="23"/>
        <v>1311</v>
      </c>
      <c r="AE165" s="44">
        <f t="shared" si="24"/>
        <v>2.5273472748524653E-4</v>
      </c>
      <c r="AF165" s="9">
        <f t="shared" si="25"/>
        <v>1880</v>
      </c>
      <c r="AG165" s="9">
        <f t="shared" si="18"/>
        <v>1860</v>
      </c>
      <c r="AH165" s="44">
        <f t="shared" si="26"/>
        <v>3.1182394800056815E-4</v>
      </c>
      <c r="AI165">
        <f>AA165/'Totals and Drop Down Lists'!W$6*Inputs!E$37</f>
        <v>43480.146855099985</v>
      </c>
      <c r="AJ165">
        <f>AB165/'Totals and Drop Down Lists'!X$6*Inputs!F$37</f>
        <v>39204.96328254867</v>
      </c>
      <c r="AK165">
        <f>AC165/'Totals and Drop Down Lists'!Y$6*Inputs!G$37</f>
        <v>10837.803320703273</v>
      </c>
      <c r="AL165">
        <f>AD165/'Totals and Drop Down Lists'!Z$6*Inputs!H$37</f>
        <v>10510.944164961988</v>
      </c>
      <c r="AM165">
        <f>AE165/'Totals and Drop Down Lists'!AA$6*Inputs!I$37</f>
        <v>31462.782037646211</v>
      </c>
      <c r="AN165">
        <f>AF165/'Totals and Drop Down Lists'!AB$6*Inputs!J$37</f>
        <v>37518.583103848119</v>
      </c>
      <c r="AO165">
        <f>AG165/'Totals and Drop Down Lists'!AC$6*Inputs!K$37</f>
        <v>34639.85169311041</v>
      </c>
      <c r="AP165">
        <f>AH165/'Totals and Drop Down Lists'!AD$6*Inputs!L$37</f>
        <v>73381.501322506432</v>
      </c>
      <c r="AQ165">
        <f>IF(OR($D165="51",$D165="52",$D165="61"),(AA165/'Totals and Drop Down Lists'!W$4)*Inputs!E$38,0)</f>
        <v>0</v>
      </c>
      <c r="AR165">
        <f>IF(OR($D165="51",$D165="52",$D165="61"),(AB165/'Totals and Drop Down Lists'!X$4)*Inputs!F$38,0)</f>
        <v>0</v>
      </c>
      <c r="AS165">
        <f>IF(OR($D165="51",$D165="52",$D165="61"),(AC165/'Totals and Drop Down Lists'!Y$4)*Inputs!G$38,0)</f>
        <v>0</v>
      </c>
      <c r="AT165">
        <f>IF(OR($D165="51",$D165="52",$D165="61"),(AD165/'Totals and Drop Down Lists'!Z$4)*Inputs!H$38,0)</f>
        <v>0</v>
      </c>
      <c r="AU165">
        <f>IF(OR($D165="51",$D165="52",$D165="61"),(AE165/'Totals and Drop Down Lists'!AA$4)*Inputs!I$38,0)</f>
        <v>0</v>
      </c>
      <c r="AV165">
        <f>IF(OR($D165="51",$D165="52",$D165="61"),(AF165/'Totals and Drop Down Lists'!AB$4)*Inputs!J$38,0)</f>
        <v>0</v>
      </c>
      <c r="AW165">
        <f>IF(OR($D165="51",$D165="52",$D165="61"),(AG165/'Totals and Drop Down Lists'!AC$4)*Inputs!K$38,0)</f>
        <v>0</v>
      </c>
      <c r="AX165">
        <f>IF(OR($D165="51",$D165="52",$D165="61"),(AH165/'Totals and Drop Down Lists'!AD$4)*Inputs!L$38,0)</f>
        <v>0</v>
      </c>
      <c r="AY165">
        <f>IF(OR($D165="51",$D165="52",$D165="61"),0,(AA165/'Totals and Drop Down Lists'!W$5)*Inputs!E$39)</f>
        <v>0</v>
      </c>
      <c r="AZ165">
        <f>IF(OR($D165="51",$D165="52",$D165="61"),0,(AB165/'Totals and Drop Down Lists'!X$5)*Inputs!F$39)</f>
        <v>0</v>
      </c>
      <c r="BA165">
        <f>IF(OR($D165="51",$D165="52",$D165="61"),0,(AC165/'Totals and Drop Down Lists'!Y$5)*Inputs!G$39)</f>
        <v>0</v>
      </c>
      <c r="BB165">
        <f>IF(OR($D165="51",$D165="52",$D165="61"),0,(AD165/'Totals and Drop Down Lists'!Z$5)*Inputs!H$39)</f>
        <v>0</v>
      </c>
      <c r="BC165">
        <f>IF(OR($D165="51",$D165="52",$D165="61"),0,(AE165/'Totals and Drop Down Lists'!AA$5)*Inputs!I$39)</f>
        <v>0</v>
      </c>
      <c r="BD165">
        <f>IF(OR($D165="51",$D165="52",$D165="61"),0,(AF165/'Totals and Drop Down Lists'!AB$5)*Inputs!J$39)</f>
        <v>0</v>
      </c>
      <c r="BE165">
        <f>IF(OR($D165="51",$D165="52",$D165="61"),0,(AG165/'Totals and Drop Down Lists'!AC$5)*Inputs!K$39)</f>
        <v>0</v>
      </c>
      <c r="BF165">
        <f>IF(OR($D165="51",$D165="52",$D165="61"),0,(AH165/'Totals and Drop Down Lists'!AD$5)*Inputs!L$39)</f>
        <v>0</v>
      </c>
      <c r="BG165" s="10">
        <f t="shared" si="19"/>
        <v>281036.5757804251</v>
      </c>
    </row>
    <row r="166" spans="1:59">
      <c r="A166" s="1" t="s">
        <v>7338</v>
      </c>
      <c r="B166" s="1" t="s">
        <v>5601</v>
      </c>
      <c r="C166" s="1" t="s">
        <v>5604</v>
      </c>
      <c r="D166" s="1" t="s">
        <v>25</v>
      </c>
      <c r="E166" s="1" t="s">
        <v>5605</v>
      </c>
      <c r="F166" s="2">
        <v>18957</v>
      </c>
      <c r="G166" s="2">
        <v>204</v>
      </c>
      <c r="H166" s="2">
        <v>11</v>
      </c>
      <c r="I166" s="2">
        <v>2924</v>
      </c>
      <c r="J166" s="2">
        <v>7883</v>
      </c>
      <c r="K166" s="2">
        <v>2562</v>
      </c>
      <c r="L166" s="2">
        <v>23</v>
      </c>
      <c r="M166" s="2">
        <v>30</v>
      </c>
      <c r="N166" s="2">
        <v>0</v>
      </c>
      <c r="O166" s="2">
        <v>53</v>
      </c>
      <c r="P166" s="2">
        <v>1</v>
      </c>
      <c r="Q166" s="2">
        <v>0</v>
      </c>
      <c r="R166" s="2">
        <v>821</v>
      </c>
      <c r="S166" s="2">
        <v>1332700</v>
      </c>
      <c r="T166" s="2">
        <v>84200400</v>
      </c>
      <c r="U166" s="2">
        <v>190</v>
      </c>
      <c r="V166" s="2">
        <v>223</v>
      </c>
      <c r="W166" s="2">
        <v>0</v>
      </c>
      <c r="X166" s="2">
        <v>599</v>
      </c>
      <c r="Y166" s="2">
        <v>104</v>
      </c>
      <c r="Z166" s="2">
        <v>248</v>
      </c>
      <c r="AA166" s="9">
        <f t="shared" si="20"/>
        <v>18957</v>
      </c>
      <c r="AB166" s="9">
        <f t="shared" si="21"/>
        <v>2709</v>
      </c>
      <c r="AC166" s="9">
        <f t="shared" si="22"/>
        <v>928</v>
      </c>
      <c r="AD166" s="9">
        <f t="shared" si="23"/>
        <v>821</v>
      </c>
      <c r="AE166" s="44">
        <f t="shared" si="24"/>
        <v>5.8151712698137783E-5</v>
      </c>
      <c r="AF166" s="9">
        <f t="shared" si="25"/>
        <v>376</v>
      </c>
      <c r="AG166" s="9">
        <f t="shared" si="18"/>
        <v>352</v>
      </c>
      <c r="AH166" s="44">
        <f t="shared" si="26"/>
        <v>4.2567814035059332E-5</v>
      </c>
      <c r="AI166">
        <f>AA166/'Totals and Drop Down Lists'!W$6*Inputs!E$37</f>
        <v>17196.660698339918</v>
      </c>
      <c r="AJ166">
        <f>AB166/'Totals and Drop Down Lists'!X$6*Inputs!F$37</f>
        <v>8913.6588780884904</v>
      </c>
      <c r="AK166">
        <f>AC166/'Totals and Drop Down Lists'!Y$6*Inputs!G$37</f>
        <v>6117.6894657011171</v>
      </c>
      <c r="AL166">
        <f>AD166/'Totals and Drop Down Lists'!Z$6*Inputs!H$37</f>
        <v>6582.3685426649827</v>
      </c>
      <c r="AM166">
        <f>AE166/'Totals and Drop Down Lists'!AA$6*Inputs!I$37</f>
        <v>7239.2689360196327</v>
      </c>
      <c r="AN166">
        <f>AF166/'Totals and Drop Down Lists'!AB$6*Inputs!J$37</f>
        <v>7503.7166207696228</v>
      </c>
      <c r="AO166">
        <f>AG166/'Totals and Drop Down Lists'!AC$6*Inputs!K$37</f>
        <v>6555.4988150402496</v>
      </c>
      <c r="AP166">
        <f>AH166/'Totals and Drop Down Lists'!AD$6*Inputs!L$37</f>
        <v>10017.479805317014</v>
      </c>
      <c r="AQ166">
        <f>IF(OR($D166="51",$D166="52",$D166="61"),(AA166/'Totals and Drop Down Lists'!W$4)*Inputs!E$38,0)</f>
        <v>0</v>
      </c>
      <c r="AR166">
        <f>IF(OR($D166="51",$D166="52",$D166="61"),(AB166/'Totals and Drop Down Lists'!X$4)*Inputs!F$38,0)</f>
        <v>0</v>
      </c>
      <c r="AS166">
        <f>IF(OR($D166="51",$D166="52",$D166="61"),(AC166/'Totals and Drop Down Lists'!Y$4)*Inputs!G$38,0)</f>
        <v>0</v>
      </c>
      <c r="AT166">
        <f>IF(OR($D166="51",$D166="52",$D166="61"),(AD166/'Totals and Drop Down Lists'!Z$4)*Inputs!H$38,0)</f>
        <v>0</v>
      </c>
      <c r="AU166">
        <f>IF(OR($D166="51",$D166="52",$D166="61"),(AE166/'Totals and Drop Down Lists'!AA$4)*Inputs!I$38,0)</f>
        <v>0</v>
      </c>
      <c r="AV166">
        <f>IF(OR($D166="51",$D166="52",$D166="61"),(AF166/'Totals and Drop Down Lists'!AB$4)*Inputs!J$38,0)</f>
        <v>0</v>
      </c>
      <c r="AW166">
        <f>IF(OR($D166="51",$D166="52",$D166="61"),(AG166/'Totals and Drop Down Lists'!AC$4)*Inputs!K$38,0)</f>
        <v>0</v>
      </c>
      <c r="AX166">
        <f>IF(OR($D166="51",$D166="52",$D166="61"),(AH166/'Totals and Drop Down Lists'!AD$4)*Inputs!L$38,0)</f>
        <v>0</v>
      </c>
      <c r="AY166">
        <f>IF(OR($D166="51",$D166="52",$D166="61"),0,(AA166/'Totals and Drop Down Lists'!W$5)*Inputs!E$39)</f>
        <v>0</v>
      </c>
      <c r="AZ166">
        <f>IF(OR($D166="51",$D166="52",$D166="61"),0,(AB166/'Totals and Drop Down Lists'!X$5)*Inputs!F$39)</f>
        <v>0</v>
      </c>
      <c r="BA166">
        <f>IF(OR($D166="51",$D166="52",$D166="61"),0,(AC166/'Totals and Drop Down Lists'!Y$5)*Inputs!G$39)</f>
        <v>0</v>
      </c>
      <c r="BB166">
        <f>IF(OR($D166="51",$D166="52",$D166="61"),0,(AD166/'Totals and Drop Down Lists'!Z$5)*Inputs!H$39)</f>
        <v>0</v>
      </c>
      <c r="BC166">
        <f>IF(OR($D166="51",$D166="52",$D166="61"),0,(AE166/'Totals and Drop Down Lists'!AA$5)*Inputs!I$39)</f>
        <v>0</v>
      </c>
      <c r="BD166">
        <f>IF(OR($D166="51",$D166="52",$D166="61"),0,(AF166/'Totals and Drop Down Lists'!AB$5)*Inputs!J$39)</f>
        <v>0</v>
      </c>
      <c r="BE166">
        <f>IF(OR($D166="51",$D166="52",$D166="61"),0,(AG166/'Totals and Drop Down Lists'!AC$5)*Inputs!K$39)</f>
        <v>0</v>
      </c>
      <c r="BF166">
        <f>IF(OR($D166="51",$D166="52",$D166="61"),0,(AH166/'Totals and Drop Down Lists'!AD$5)*Inputs!L$39)</f>
        <v>0</v>
      </c>
      <c r="BG166" s="10">
        <f t="shared" si="19"/>
        <v>70126.341761941017</v>
      </c>
    </row>
    <row r="167" spans="1:59">
      <c r="A167" s="1" t="s">
        <v>7338</v>
      </c>
      <c r="B167" s="1" t="s">
        <v>5601</v>
      </c>
      <c r="C167" s="1" t="s">
        <v>5606</v>
      </c>
      <c r="D167" s="1" t="s">
        <v>25</v>
      </c>
      <c r="E167" s="1" t="s">
        <v>5607</v>
      </c>
      <c r="F167" s="2">
        <v>21645</v>
      </c>
      <c r="G167" s="2">
        <v>158</v>
      </c>
      <c r="H167" s="2">
        <v>52</v>
      </c>
      <c r="I167" s="2">
        <v>4044</v>
      </c>
      <c r="J167" s="2">
        <v>8656</v>
      </c>
      <c r="K167" s="2">
        <v>2110</v>
      </c>
      <c r="L167" s="2">
        <v>70</v>
      </c>
      <c r="M167" s="2">
        <v>18</v>
      </c>
      <c r="N167" s="2">
        <v>10</v>
      </c>
      <c r="O167" s="2">
        <v>39</v>
      </c>
      <c r="P167" s="2">
        <v>2</v>
      </c>
      <c r="Q167" s="2">
        <v>0</v>
      </c>
      <c r="R167" s="2">
        <v>358</v>
      </c>
      <c r="S167" s="2">
        <v>914700</v>
      </c>
      <c r="T167" s="2">
        <v>52339500</v>
      </c>
      <c r="U167" s="2">
        <v>205</v>
      </c>
      <c r="V167" s="2">
        <v>148</v>
      </c>
      <c r="W167" s="2">
        <v>104</v>
      </c>
      <c r="X167" s="2">
        <v>434</v>
      </c>
      <c r="Y167" s="2">
        <v>78</v>
      </c>
      <c r="Z167" s="2">
        <v>124</v>
      </c>
      <c r="AA167" s="9">
        <f t="shared" si="20"/>
        <v>21645</v>
      </c>
      <c r="AB167" s="9">
        <f t="shared" si="21"/>
        <v>3834</v>
      </c>
      <c r="AC167" s="9">
        <f t="shared" si="22"/>
        <v>497</v>
      </c>
      <c r="AD167" s="9">
        <f t="shared" si="23"/>
        <v>358</v>
      </c>
      <c r="AE167" s="44">
        <f t="shared" si="24"/>
        <v>3.5920588956471031E-5</v>
      </c>
      <c r="AF167" s="9">
        <f t="shared" si="25"/>
        <v>182</v>
      </c>
      <c r="AG167" s="9">
        <f t="shared" si="18"/>
        <v>202</v>
      </c>
      <c r="AH167" s="44">
        <f t="shared" si="26"/>
        <v>1.8321779969232988E-5</v>
      </c>
      <c r="AI167">
        <f>AA167/'Totals and Drop Down Lists'!W$6*Inputs!E$37</f>
        <v>19635.054112758742</v>
      </c>
      <c r="AJ167">
        <f>AB167/'Totals and Drop Down Lists'!X$6*Inputs!F$37</f>
        <v>12615.344458690022</v>
      </c>
      <c r="AK167">
        <f>AC167/'Totals and Drop Down Lists'!Y$6*Inputs!G$37</f>
        <v>3276.3918797989818</v>
      </c>
      <c r="AL167">
        <f>AD167/'Totals and Drop Down Lists'!Z$6*Inputs!H$37</f>
        <v>2870.2654546578124</v>
      </c>
      <c r="AM167">
        <f>AE167/'Totals and Drop Down Lists'!AA$6*Inputs!I$37</f>
        <v>4471.7307836822829</v>
      </c>
      <c r="AN167">
        <f>AF167/'Totals and Drop Down Lists'!AB$6*Inputs!J$37</f>
        <v>3632.1181515427429</v>
      </c>
      <c r="AO167">
        <f>AG167/'Totals and Drop Down Lists'!AC$6*Inputs!K$37</f>
        <v>3761.9623881765069</v>
      </c>
      <c r="AP167">
        <f>AH167/'Totals and Drop Down Lists'!AD$6*Inputs!L$37</f>
        <v>4311.6628137890575</v>
      </c>
      <c r="AQ167">
        <f>IF(OR($D167="51",$D167="52",$D167="61"),(AA167/'Totals and Drop Down Lists'!W$4)*Inputs!E$38,0)</f>
        <v>0</v>
      </c>
      <c r="AR167">
        <f>IF(OR($D167="51",$D167="52",$D167="61"),(AB167/'Totals and Drop Down Lists'!X$4)*Inputs!F$38,0)</f>
        <v>0</v>
      </c>
      <c r="AS167">
        <f>IF(OR($D167="51",$D167="52",$D167="61"),(AC167/'Totals and Drop Down Lists'!Y$4)*Inputs!G$38,0)</f>
        <v>0</v>
      </c>
      <c r="AT167">
        <f>IF(OR($D167="51",$D167="52",$D167="61"),(AD167/'Totals and Drop Down Lists'!Z$4)*Inputs!H$38,0)</f>
        <v>0</v>
      </c>
      <c r="AU167">
        <f>IF(OR($D167="51",$D167="52",$D167="61"),(AE167/'Totals and Drop Down Lists'!AA$4)*Inputs!I$38,0)</f>
        <v>0</v>
      </c>
      <c r="AV167">
        <f>IF(OR($D167="51",$D167="52",$D167="61"),(AF167/'Totals and Drop Down Lists'!AB$4)*Inputs!J$38,0)</f>
        <v>0</v>
      </c>
      <c r="AW167">
        <f>IF(OR($D167="51",$D167="52",$D167="61"),(AG167/'Totals and Drop Down Lists'!AC$4)*Inputs!K$38,0)</f>
        <v>0</v>
      </c>
      <c r="AX167">
        <f>IF(OR($D167="51",$D167="52",$D167="61"),(AH167/'Totals and Drop Down Lists'!AD$4)*Inputs!L$38,0)</f>
        <v>0</v>
      </c>
      <c r="AY167">
        <f>IF(OR($D167="51",$D167="52",$D167="61"),0,(AA167/'Totals and Drop Down Lists'!W$5)*Inputs!E$39)</f>
        <v>0</v>
      </c>
      <c r="AZ167">
        <f>IF(OR($D167="51",$D167="52",$D167="61"),0,(AB167/'Totals and Drop Down Lists'!X$5)*Inputs!F$39)</f>
        <v>0</v>
      </c>
      <c r="BA167">
        <f>IF(OR($D167="51",$D167="52",$D167="61"),0,(AC167/'Totals and Drop Down Lists'!Y$5)*Inputs!G$39)</f>
        <v>0</v>
      </c>
      <c r="BB167">
        <f>IF(OR($D167="51",$D167="52",$D167="61"),0,(AD167/'Totals and Drop Down Lists'!Z$5)*Inputs!H$39)</f>
        <v>0</v>
      </c>
      <c r="BC167">
        <f>IF(OR($D167="51",$D167="52",$D167="61"),0,(AE167/'Totals and Drop Down Lists'!AA$5)*Inputs!I$39)</f>
        <v>0</v>
      </c>
      <c r="BD167">
        <f>IF(OR($D167="51",$D167="52",$D167="61"),0,(AF167/'Totals and Drop Down Lists'!AB$5)*Inputs!J$39)</f>
        <v>0</v>
      </c>
      <c r="BE167">
        <f>IF(OR($D167="51",$D167="52",$D167="61"),0,(AG167/'Totals and Drop Down Lists'!AC$5)*Inputs!K$39)</f>
        <v>0</v>
      </c>
      <c r="BF167">
        <f>IF(OR($D167="51",$D167="52",$D167="61"),0,(AH167/'Totals and Drop Down Lists'!AD$5)*Inputs!L$39)</f>
        <v>0</v>
      </c>
      <c r="BG167" s="10">
        <f t="shared" si="19"/>
        <v>54574.530043096151</v>
      </c>
    </row>
    <row r="168" spans="1:59">
      <c r="A168" s="1" t="s">
        <v>7338</v>
      </c>
      <c r="B168" s="1" t="s">
        <v>5601</v>
      </c>
      <c r="C168" s="1" t="s">
        <v>743</v>
      </c>
      <c r="D168" s="1" t="s">
        <v>25</v>
      </c>
      <c r="E168" s="1" t="s">
        <v>5608</v>
      </c>
      <c r="F168" s="2">
        <v>11418</v>
      </c>
      <c r="G168" s="2">
        <v>166</v>
      </c>
      <c r="H168" s="2">
        <v>17</v>
      </c>
      <c r="I168" s="2">
        <v>3522</v>
      </c>
      <c r="J168" s="2">
        <v>4789</v>
      </c>
      <c r="K168" s="2">
        <v>1495</v>
      </c>
      <c r="L168" s="2">
        <v>141</v>
      </c>
      <c r="M168" s="2">
        <v>47</v>
      </c>
      <c r="N168" s="2">
        <v>0</v>
      </c>
      <c r="O168" s="2">
        <v>45</v>
      </c>
      <c r="P168" s="2">
        <v>22</v>
      </c>
      <c r="Q168" s="2">
        <v>17</v>
      </c>
      <c r="R168" s="2">
        <v>388</v>
      </c>
      <c r="S168" s="2">
        <v>624900</v>
      </c>
      <c r="T168" s="2">
        <v>35790800</v>
      </c>
      <c r="U168" s="2">
        <v>175</v>
      </c>
      <c r="V168" s="2">
        <v>199</v>
      </c>
      <c r="W168" s="2">
        <v>20</v>
      </c>
      <c r="X168" s="2">
        <v>445</v>
      </c>
      <c r="Y168" s="2">
        <v>95</v>
      </c>
      <c r="Z168" s="2">
        <v>130</v>
      </c>
      <c r="AA168" s="9">
        <f t="shared" si="20"/>
        <v>11418</v>
      </c>
      <c r="AB168" s="9">
        <f t="shared" si="21"/>
        <v>3339</v>
      </c>
      <c r="AC168" s="9">
        <f t="shared" si="22"/>
        <v>660</v>
      </c>
      <c r="AD168" s="9">
        <f t="shared" si="23"/>
        <v>388</v>
      </c>
      <c r="AE168" s="44">
        <f t="shared" si="24"/>
        <v>3.2593675259025675E-5</v>
      </c>
      <c r="AF168" s="9">
        <f t="shared" si="25"/>
        <v>226</v>
      </c>
      <c r="AG168" s="9">
        <f t="shared" si="18"/>
        <v>225</v>
      </c>
      <c r="AH168" s="44">
        <f t="shared" si="26"/>
        <v>2.6135448667461622E-5</v>
      </c>
      <c r="AI168">
        <f>AA168/'Totals and Drop Down Lists'!W$6*Inputs!E$37</f>
        <v>10357.729168837113</v>
      </c>
      <c r="AJ168">
        <f>AB168/'Totals and Drop Down Lists'!X$6*Inputs!F$37</f>
        <v>10986.602803225347</v>
      </c>
      <c r="AK168">
        <f>AC168/'Totals and Drop Down Lists'!Y$6*Inputs!G$37</f>
        <v>4350.9429389684674</v>
      </c>
      <c r="AL168">
        <f>AD168/'Totals and Drop Down Lists'!Z$6*Inputs!H$37</f>
        <v>3110.7904927576292</v>
      </c>
      <c r="AM168">
        <f>AE168/'Totals and Drop Down Lists'!AA$6*Inputs!I$37</f>
        <v>4057.5654587888398</v>
      </c>
      <c r="AN168">
        <f>AF168/'Totals and Drop Down Lists'!AB$6*Inputs!J$37</f>
        <v>4510.2126497179124</v>
      </c>
      <c r="AO168">
        <f>AG168/'Totals and Drop Down Lists'!AC$6*Inputs!K$37</f>
        <v>4190.3046402956143</v>
      </c>
      <c r="AP168">
        <f>AH168/'Totals and Drop Down Lists'!AD$6*Inputs!L$37</f>
        <v>6150.4527578880488</v>
      </c>
      <c r="AQ168">
        <f>IF(OR($D168="51",$D168="52",$D168="61"),(AA168/'Totals and Drop Down Lists'!W$4)*Inputs!E$38,0)</f>
        <v>0</v>
      </c>
      <c r="AR168">
        <f>IF(OR($D168="51",$D168="52",$D168="61"),(AB168/'Totals and Drop Down Lists'!X$4)*Inputs!F$38,0)</f>
        <v>0</v>
      </c>
      <c r="AS168">
        <f>IF(OR($D168="51",$D168="52",$D168="61"),(AC168/'Totals and Drop Down Lists'!Y$4)*Inputs!G$38,0)</f>
        <v>0</v>
      </c>
      <c r="AT168">
        <f>IF(OR($D168="51",$D168="52",$D168="61"),(AD168/'Totals and Drop Down Lists'!Z$4)*Inputs!H$38,0)</f>
        <v>0</v>
      </c>
      <c r="AU168">
        <f>IF(OR($D168="51",$D168="52",$D168="61"),(AE168/'Totals and Drop Down Lists'!AA$4)*Inputs!I$38,0)</f>
        <v>0</v>
      </c>
      <c r="AV168">
        <f>IF(OR($D168="51",$D168="52",$D168="61"),(AF168/'Totals and Drop Down Lists'!AB$4)*Inputs!J$38,0)</f>
        <v>0</v>
      </c>
      <c r="AW168">
        <f>IF(OR($D168="51",$D168="52",$D168="61"),(AG168/'Totals and Drop Down Lists'!AC$4)*Inputs!K$38,0)</f>
        <v>0</v>
      </c>
      <c r="AX168">
        <f>IF(OR($D168="51",$D168="52",$D168="61"),(AH168/'Totals and Drop Down Lists'!AD$4)*Inputs!L$38,0)</f>
        <v>0</v>
      </c>
      <c r="AY168">
        <f>IF(OR($D168="51",$D168="52",$D168="61"),0,(AA168/'Totals and Drop Down Lists'!W$5)*Inputs!E$39)</f>
        <v>0</v>
      </c>
      <c r="AZ168">
        <f>IF(OR($D168="51",$D168="52",$D168="61"),0,(AB168/'Totals and Drop Down Lists'!X$5)*Inputs!F$39)</f>
        <v>0</v>
      </c>
      <c r="BA168">
        <f>IF(OR($D168="51",$D168="52",$D168="61"),0,(AC168/'Totals and Drop Down Lists'!Y$5)*Inputs!G$39)</f>
        <v>0</v>
      </c>
      <c r="BB168">
        <f>IF(OR($D168="51",$D168="52",$D168="61"),0,(AD168/'Totals and Drop Down Lists'!Z$5)*Inputs!H$39)</f>
        <v>0</v>
      </c>
      <c r="BC168">
        <f>IF(OR($D168="51",$D168="52",$D168="61"),0,(AE168/'Totals and Drop Down Lists'!AA$5)*Inputs!I$39)</f>
        <v>0</v>
      </c>
      <c r="BD168">
        <f>IF(OR($D168="51",$D168="52",$D168="61"),0,(AF168/'Totals and Drop Down Lists'!AB$5)*Inputs!J$39)</f>
        <v>0</v>
      </c>
      <c r="BE168">
        <f>IF(OR($D168="51",$D168="52",$D168="61"),0,(AG168/'Totals and Drop Down Lists'!AC$5)*Inputs!K$39)</f>
        <v>0</v>
      </c>
      <c r="BF168">
        <f>IF(OR($D168="51",$D168="52",$D168="61"),0,(AH168/'Totals and Drop Down Lists'!AD$5)*Inputs!L$39)</f>
        <v>0</v>
      </c>
      <c r="BG168" s="10">
        <f t="shared" si="19"/>
        <v>47714.600910478977</v>
      </c>
    </row>
    <row r="169" spans="1:59">
      <c r="A169" s="1" t="s">
        <v>7338</v>
      </c>
      <c r="B169" s="1" t="s">
        <v>5601</v>
      </c>
      <c r="C169" s="1" t="s">
        <v>410</v>
      </c>
      <c r="D169" s="1" t="s">
        <v>25</v>
      </c>
      <c r="E169" s="1" t="s">
        <v>5609</v>
      </c>
      <c r="F169" s="2">
        <v>5319</v>
      </c>
      <c r="G169" s="2">
        <v>33</v>
      </c>
      <c r="H169" s="2">
        <v>0</v>
      </c>
      <c r="I169" s="2">
        <v>777</v>
      </c>
      <c r="J169" s="2">
        <v>2046</v>
      </c>
      <c r="K169" s="2">
        <v>409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251</v>
      </c>
      <c r="S169" s="2">
        <v>132200</v>
      </c>
      <c r="T169" s="2">
        <v>10312600</v>
      </c>
      <c r="U169" s="2">
        <v>35</v>
      </c>
      <c r="V169" s="2">
        <v>14</v>
      </c>
      <c r="W169" s="2">
        <v>4</v>
      </c>
      <c r="X169" s="2">
        <v>45</v>
      </c>
      <c r="Y169" s="2">
        <v>0</v>
      </c>
      <c r="Z169" s="2">
        <v>34</v>
      </c>
      <c r="AA169" s="9">
        <f t="shared" si="20"/>
        <v>5319</v>
      </c>
      <c r="AB169" s="9">
        <f t="shared" si="21"/>
        <v>744</v>
      </c>
      <c r="AC169" s="9">
        <f t="shared" si="22"/>
        <v>251</v>
      </c>
      <c r="AD169" s="9">
        <f t="shared" si="23"/>
        <v>251</v>
      </c>
      <c r="AE169" s="44">
        <f t="shared" si="24"/>
        <v>5.710008734536648E-6</v>
      </c>
      <c r="AF169" s="9">
        <f t="shared" si="25"/>
        <v>27</v>
      </c>
      <c r="AG169" s="9">
        <f t="shared" si="18"/>
        <v>34</v>
      </c>
      <c r="AH169" s="44">
        <f t="shared" si="26"/>
        <v>2.5289933186270525E-6</v>
      </c>
      <c r="AI169">
        <f>AA169/'Totals and Drop Down Lists'!W$6*Inputs!E$37</f>
        <v>4825.0798256301114</v>
      </c>
      <c r="AJ169">
        <f>AB169/'Totals and Drop Down Lists'!X$6*Inputs!F$37</f>
        <v>2448.0480639711468</v>
      </c>
      <c r="AK169">
        <f>AC169/'Totals and Drop Down Lists'!Y$6*Inputs!G$37</f>
        <v>1654.6767843652806</v>
      </c>
      <c r="AL169">
        <f>AD169/'Totals and Drop Down Lists'!Z$6*Inputs!H$37</f>
        <v>2012.392818768466</v>
      </c>
      <c r="AM169">
        <f>AE169/'Totals and Drop Down Lists'!AA$6*Inputs!I$37</f>
        <v>710.83527790327082</v>
      </c>
      <c r="AN169">
        <f>AF169/'Totals and Drop Down Lists'!AB$6*Inputs!J$37</f>
        <v>538.83071478930799</v>
      </c>
      <c r="AO169">
        <f>AG169/'Totals and Drop Down Lists'!AC$6*Inputs!K$37</f>
        <v>633.20159008911503</v>
      </c>
      <c r="AP169">
        <f>AH169/'Totals and Drop Down Lists'!AD$6*Inputs!L$37</f>
        <v>595.14776765991951</v>
      </c>
      <c r="AQ169">
        <f>IF(OR($D169="51",$D169="52",$D169="61"),(AA169/'Totals and Drop Down Lists'!W$4)*Inputs!E$38,0)</f>
        <v>0</v>
      </c>
      <c r="AR169">
        <f>IF(OR($D169="51",$D169="52",$D169="61"),(AB169/'Totals and Drop Down Lists'!X$4)*Inputs!F$38,0)</f>
        <v>0</v>
      </c>
      <c r="AS169">
        <f>IF(OR($D169="51",$D169="52",$D169="61"),(AC169/'Totals and Drop Down Lists'!Y$4)*Inputs!G$38,0)</f>
        <v>0</v>
      </c>
      <c r="AT169">
        <f>IF(OR($D169="51",$D169="52",$D169="61"),(AD169/'Totals and Drop Down Lists'!Z$4)*Inputs!H$38,0)</f>
        <v>0</v>
      </c>
      <c r="AU169">
        <f>IF(OR($D169="51",$D169="52",$D169="61"),(AE169/'Totals and Drop Down Lists'!AA$4)*Inputs!I$38,0)</f>
        <v>0</v>
      </c>
      <c r="AV169">
        <f>IF(OR($D169="51",$D169="52",$D169="61"),(AF169/'Totals and Drop Down Lists'!AB$4)*Inputs!J$38,0)</f>
        <v>0</v>
      </c>
      <c r="AW169">
        <f>IF(OR($D169="51",$D169="52",$D169="61"),(AG169/'Totals and Drop Down Lists'!AC$4)*Inputs!K$38,0)</f>
        <v>0</v>
      </c>
      <c r="AX169">
        <f>IF(OR($D169="51",$D169="52",$D169="61"),(AH169/'Totals and Drop Down Lists'!AD$4)*Inputs!L$38,0)</f>
        <v>0</v>
      </c>
      <c r="AY169">
        <f>IF(OR($D169="51",$D169="52",$D169="61"),0,(AA169/'Totals and Drop Down Lists'!W$5)*Inputs!E$39)</f>
        <v>0</v>
      </c>
      <c r="AZ169">
        <f>IF(OR($D169="51",$D169="52",$D169="61"),0,(AB169/'Totals and Drop Down Lists'!X$5)*Inputs!F$39)</f>
        <v>0</v>
      </c>
      <c r="BA169">
        <f>IF(OR($D169="51",$D169="52",$D169="61"),0,(AC169/'Totals and Drop Down Lists'!Y$5)*Inputs!G$39)</f>
        <v>0</v>
      </c>
      <c r="BB169">
        <f>IF(OR($D169="51",$D169="52",$D169="61"),0,(AD169/'Totals and Drop Down Lists'!Z$5)*Inputs!H$39)</f>
        <v>0</v>
      </c>
      <c r="BC169">
        <f>IF(OR($D169="51",$D169="52",$D169="61"),0,(AE169/'Totals and Drop Down Lists'!AA$5)*Inputs!I$39)</f>
        <v>0</v>
      </c>
      <c r="BD169">
        <f>IF(OR($D169="51",$D169="52",$D169="61"),0,(AF169/'Totals and Drop Down Lists'!AB$5)*Inputs!J$39)</f>
        <v>0</v>
      </c>
      <c r="BE169">
        <f>IF(OR($D169="51",$D169="52",$D169="61"),0,(AG169/'Totals and Drop Down Lists'!AC$5)*Inputs!K$39)</f>
        <v>0</v>
      </c>
      <c r="BF169">
        <f>IF(OR($D169="51",$D169="52",$D169="61"),0,(AH169/'Totals and Drop Down Lists'!AD$5)*Inputs!L$39)</f>
        <v>0</v>
      </c>
      <c r="BG169" s="10">
        <f t="shared" si="19"/>
        <v>13418.212843176618</v>
      </c>
    </row>
    <row r="170" spans="1:59">
      <c r="A170" s="1" t="s">
        <v>7338</v>
      </c>
      <c r="B170" s="1" t="s">
        <v>5601</v>
      </c>
      <c r="C170" s="1" t="s">
        <v>5610</v>
      </c>
      <c r="D170" s="1" t="s">
        <v>25</v>
      </c>
      <c r="E170" s="1" t="s">
        <v>5611</v>
      </c>
      <c r="F170" s="2">
        <v>11621</v>
      </c>
      <c r="G170" s="2">
        <v>136</v>
      </c>
      <c r="H170" s="2">
        <v>0</v>
      </c>
      <c r="I170" s="2">
        <v>3592</v>
      </c>
      <c r="J170" s="2">
        <v>4510</v>
      </c>
      <c r="K170" s="2">
        <v>1520</v>
      </c>
      <c r="L170" s="2">
        <v>24</v>
      </c>
      <c r="M170" s="2">
        <v>0</v>
      </c>
      <c r="N170" s="2">
        <v>0</v>
      </c>
      <c r="O170" s="2">
        <v>50</v>
      </c>
      <c r="P170" s="2">
        <v>42</v>
      </c>
      <c r="Q170" s="2">
        <v>0</v>
      </c>
      <c r="R170" s="2">
        <v>525</v>
      </c>
      <c r="S170" s="2">
        <v>640200</v>
      </c>
      <c r="T170" s="2">
        <v>30009300</v>
      </c>
      <c r="U170" s="2">
        <v>156</v>
      </c>
      <c r="V170" s="2">
        <v>185</v>
      </c>
      <c r="W170" s="2">
        <v>35</v>
      </c>
      <c r="X170" s="2">
        <v>425</v>
      </c>
      <c r="Y170" s="2">
        <v>30</v>
      </c>
      <c r="Z170" s="2">
        <v>235</v>
      </c>
      <c r="AA170" s="9">
        <f t="shared" si="20"/>
        <v>11621</v>
      </c>
      <c r="AB170" s="9">
        <f t="shared" si="21"/>
        <v>3456</v>
      </c>
      <c r="AC170" s="9">
        <f t="shared" si="22"/>
        <v>641</v>
      </c>
      <c r="AD170" s="9">
        <f t="shared" si="23"/>
        <v>525</v>
      </c>
      <c r="AE170" s="44">
        <f t="shared" si="24"/>
        <v>3.5777205865971188E-5</v>
      </c>
      <c r="AF170" s="9">
        <f t="shared" si="25"/>
        <v>205</v>
      </c>
      <c r="AG170" s="9">
        <f t="shared" si="18"/>
        <v>265</v>
      </c>
      <c r="AH170" s="44">
        <f t="shared" si="26"/>
        <v>3.3232575976362833E-5</v>
      </c>
      <c r="AI170">
        <f>AA170/'Totals and Drop Down Lists'!W$6*Inputs!E$37</f>
        <v>10541.878671488535</v>
      </c>
      <c r="AJ170">
        <f>AB170/'Totals and Drop Down Lists'!X$6*Inputs!F$37</f>
        <v>11371.578103607906</v>
      </c>
      <c r="AK170">
        <f>AC170/'Totals and Drop Down Lists'!Y$6*Inputs!G$37</f>
        <v>4225.6885210284654</v>
      </c>
      <c r="AL170">
        <f>AD170/'Totals and Drop Down Lists'!Z$6*Inputs!H$37</f>
        <v>4209.1881667467915</v>
      </c>
      <c r="AM170">
        <f>AE170/'Totals and Drop Down Lists'!AA$6*Inputs!I$37</f>
        <v>4453.8811158935778</v>
      </c>
      <c r="AN170">
        <f>AF170/'Totals and Drop Down Lists'!AB$6*Inputs!J$37</f>
        <v>4091.1220937706721</v>
      </c>
      <c r="AO170">
        <f>AG170/'Totals and Drop Down Lists'!AC$6*Inputs!K$37</f>
        <v>4935.2476874592785</v>
      </c>
      <c r="AP170">
        <f>AH170/'Totals and Drop Down Lists'!AD$6*Inputs!L$37</f>
        <v>7820.6190820062402</v>
      </c>
      <c r="AQ170">
        <f>IF(OR($D170="51",$D170="52",$D170="61"),(AA170/'Totals and Drop Down Lists'!W$4)*Inputs!E$38,0)</f>
        <v>0</v>
      </c>
      <c r="AR170">
        <f>IF(OR($D170="51",$D170="52",$D170="61"),(AB170/'Totals and Drop Down Lists'!X$4)*Inputs!F$38,0)</f>
        <v>0</v>
      </c>
      <c r="AS170">
        <f>IF(OR($D170="51",$D170="52",$D170="61"),(AC170/'Totals and Drop Down Lists'!Y$4)*Inputs!G$38,0)</f>
        <v>0</v>
      </c>
      <c r="AT170">
        <f>IF(OR($D170="51",$D170="52",$D170="61"),(AD170/'Totals and Drop Down Lists'!Z$4)*Inputs!H$38,0)</f>
        <v>0</v>
      </c>
      <c r="AU170">
        <f>IF(OR($D170="51",$D170="52",$D170="61"),(AE170/'Totals and Drop Down Lists'!AA$4)*Inputs!I$38,0)</f>
        <v>0</v>
      </c>
      <c r="AV170">
        <f>IF(OR($D170="51",$D170="52",$D170="61"),(AF170/'Totals and Drop Down Lists'!AB$4)*Inputs!J$38,0)</f>
        <v>0</v>
      </c>
      <c r="AW170">
        <f>IF(OR($D170="51",$D170="52",$D170="61"),(AG170/'Totals and Drop Down Lists'!AC$4)*Inputs!K$38,0)</f>
        <v>0</v>
      </c>
      <c r="AX170">
        <f>IF(OR($D170="51",$D170="52",$D170="61"),(AH170/'Totals and Drop Down Lists'!AD$4)*Inputs!L$38,0)</f>
        <v>0</v>
      </c>
      <c r="AY170">
        <f>IF(OR($D170="51",$D170="52",$D170="61"),0,(AA170/'Totals and Drop Down Lists'!W$5)*Inputs!E$39)</f>
        <v>0</v>
      </c>
      <c r="AZ170">
        <f>IF(OR($D170="51",$D170="52",$D170="61"),0,(AB170/'Totals and Drop Down Lists'!X$5)*Inputs!F$39)</f>
        <v>0</v>
      </c>
      <c r="BA170">
        <f>IF(OR($D170="51",$D170="52",$D170="61"),0,(AC170/'Totals and Drop Down Lists'!Y$5)*Inputs!G$39)</f>
        <v>0</v>
      </c>
      <c r="BB170">
        <f>IF(OR($D170="51",$D170="52",$D170="61"),0,(AD170/'Totals and Drop Down Lists'!Z$5)*Inputs!H$39)</f>
        <v>0</v>
      </c>
      <c r="BC170">
        <f>IF(OR($D170="51",$D170="52",$D170="61"),0,(AE170/'Totals and Drop Down Lists'!AA$5)*Inputs!I$39)</f>
        <v>0</v>
      </c>
      <c r="BD170">
        <f>IF(OR($D170="51",$D170="52",$D170="61"),0,(AF170/'Totals and Drop Down Lists'!AB$5)*Inputs!J$39)</f>
        <v>0</v>
      </c>
      <c r="BE170">
        <f>IF(OR($D170="51",$D170="52",$D170="61"),0,(AG170/'Totals and Drop Down Lists'!AC$5)*Inputs!K$39)</f>
        <v>0</v>
      </c>
      <c r="BF170">
        <f>IF(OR($D170="51",$D170="52",$D170="61"),0,(AH170/'Totals and Drop Down Lists'!AD$5)*Inputs!L$39)</f>
        <v>0</v>
      </c>
      <c r="BG170" s="10">
        <f t="shared" si="19"/>
        <v>51649.203442001468</v>
      </c>
    </row>
    <row r="171" spans="1:59">
      <c r="A171" s="1" t="s">
        <v>7338</v>
      </c>
      <c r="B171" s="1" t="s">
        <v>5601</v>
      </c>
      <c r="C171" s="1" t="s">
        <v>4148</v>
      </c>
      <c r="D171" s="1" t="s">
        <v>25</v>
      </c>
      <c r="E171" s="1" t="s">
        <v>5612</v>
      </c>
      <c r="F171" s="2">
        <v>8648</v>
      </c>
      <c r="G171" s="2">
        <v>11</v>
      </c>
      <c r="H171" s="2">
        <v>0</v>
      </c>
      <c r="I171" s="2">
        <v>1520</v>
      </c>
      <c r="J171" s="2">
        <v>3346</v>
      </c>
      <c r="K171" s="2">
        <v>754</v>
      </c>
      <c r="L171" s="2">
        <v>16</v>
      </c>
      <c r="M171" s="2">
        <v>0</v>
      </c>
      <c r="N171" s="2">
        <v>4</v>
      </c>
      <c r="O171" s="2">
        <v>0</v>
      </c>
      <c r="P171" s="2">
        <v>0</v>
      </c>
      <c r="Q171" s="2">
        <v>16</v>
      </c>
      <c r="R171" s="2">
        <v>233</v>
      </c>
      <c r="S171" s="2">
        <v>179100</v>
      </c>
      <c r="T171" s="2">
        <v>22269900</v>
      </c>
      <c r="U171" s="2">
        <v>5</v>
      </c>
      <c r="V171" s="2">
        <v>74</v>
      </c>
      <c r="W171" s="2">
        <v>4</v>
      </c>
      <c r="X171" s="2">
        <v>179</v>
      </c>
      <c r="Y171" s="2">
        <v>14</v>
      </c>
      <c r="Z171" s="2">
        <v>85</v>
      </c>
      <c r="AA171" s="9">
        <f t="shared" si="20"/>
        <v>8648</v>
      </c>
      <c r="AB171" s="9">
        <f t="shared" si="21"/>
        <v>1509</v>
      </c>
      <c r="AC171" s="9">
        <f t="shared" si="22"/>
        <v>269</v>
      </c>
      <c r="AD171" s="9">
        <f t="shared" si="23"/>
        <v>233</v>
      </c>
      <c r="AE171" s="44">
        <f t="shared" si="24"/>
        <v>1.1866223965940869E-5</v>
      </c>
      <c r="AF171" s="9">
        <f t="shared" si="25"/>
        <v>101</v>
      </c>
      <c r="AG171" s="9">
        <f t="shared" si="18"/>
        <v>99</v>
      </c>
      <c r="AH171" s="44">
        <f t="shared" si="26"/>
        <v>8.3010243946553943E-6</v>
      </c>
      <c r="AI171">
        <f>AA171/'Totals and Drop Down Lists'!W$6*Inputs!E$37</f>
        <v>7844.9502410319983</v>
      </c>
      <c r="AJ171">
        <f>AB171/'Totals and Drop Down Lists'!X$6*Inputs!F$37</f>
        <v>4965.1942587801886</v>
      </c>
      <c r="AK171">
        <f>AC171/'Totals and Drop Down Lists'!Y$6*Inputs!G$37</f>
        <v>1773.3388645189661</v>
      </c>
      <c r="AL171">
        <f>AD171/'Totals and Drop Down Lists'!Z$6*Inputs!H$37</f>
        <v>1868.077795908576</v>
      </c>
      <c r="AM171">
        <f>AE171/'Totals and Drop Down Lists'!AA$6*Inputs!I$37</f>
        <v>1477.2185127272842</v>
      </c>
      <c r="AN171">
        <f>AF171/'Totals and Drop Down Lists'!AB$6*Inputs!J$37</f>
        <v>2015.6260071748191</v>
      </c>
      <c r="AO171">
        <f>AG171/'Totals and Drop Down Lists'!AC$6*Inputs!K$37</f>
        <v>1843.7340417300704</v>
      </c>
      <c r="AP171">
        <f>AH171/'Totals and Drop Down Lists'!AD$6*Inputs!L$37</f>
        <v>1953.4793158139769</v>
      </c>
      <c r="AQ171">
        <f>IF(OR($D171="51",$D171="52",$D171="61"),(AA171/'Totals and Drop Down Lists'!W$4)*Inputs!E$38,0)</f>
        <v>0</v>
      </c>
      <c r="AR171">
        <f>IF(OR($D171="51",$D171="52",$D171="61"),(AB171/'Totals and Drop Down Lists'!X$4)*Inputs!F$38,0)</f>
        <v>0</v>
      </c>
      <c r="AS171">
        <f>IF(OR($D171="51",$D171="52",$D171="61"),(AC171/'Totals and Drop Down Lists'!Y$4)*Inputs!G$38,0)</f>
        <v>0</v>
      </c>
      <c r="AT171">
        <f>IF(OR($D171="51",$D171="52",$D171="61"),(AD171/'Totals and Drop Down Lists'!Z$4)*Inputs!H$38,0)</f>
        <v>0</v>
      </c>
      <c r="AU171">
        <f>IF(OR($D171="51",$D171="52",$D171="61"),(AE171/'Totals and Drop Down Lists'!AA$4)*Inputs!I$38,0)</f>
        <v>0</v>
      </c>
      <c r="AV171">
        <f>IF(OR($D171="51",$D171="52",$D171="61"),(AF171/'Totals and Drop Down Lists'!AB$4)*Inputs!J$38,0)</f>
        <v>0</v>
      </c>
      <c r="AW171">
        <f>IF(OR($D171="51",$D171="52",$D171="61"),(AG171/'Totals and Drop Down Lists'!AC$4)*Inputs!K$38,0)</f>
        <v>0</v>
      </c>
      <c r="AX171">
        <f>IF(OR($D171="51",$D171="52",$D171="61"),(AH171/'Totals and Drop Down Lists'!AD$4)*Inputs!L$38,0)</f>
        <v>0</v>
      </c>
      <c r="AY171">
        <f>IF(OR($D171="51",$D171="52",$D171="61"),0,(AA171/'Totals and Drop Down Lists'!W$5)*Inputs!E$39)</f>
        <v>0</v>
      </c>
      <c r="AZ171">
        <f>IF(OR($D171="51",$D171="52",$D171="61"),0,(AB171/'Totals and Drop Down Lists'!X$5)*Inputs!F$39)</f>
        <v>0</v>
      </c>
      <c r="BA171">
        <f>IF(OR($D171="51",$D171="52",$D171="61"),0,(AC171/'Totals and Drop Down Lists'!Y$5)*Inputs!G$39)</f>
        <v>0</v>
      </c>
      <c r="BB171">
        <f>IF(OR($D171="51",$D171="52",$D171="61"),0,(AD171/'Totals and Drop Down Lists'!Z$5)*Inputs!H$39)</f>
        <v>0</v>
      </c>
      <c r="BC171">
        <f>IF(OR($D171="51",$D171="52",$D171="61"),0,(AE171/'Totals and Drop Down Lists'!AA$5)*Inputs!I$39)</f>
        <v>0</v>
      </c>
      <c r="BD171">
        <f>IF(OR($D171="51",$D171="52",$D171="61"),0,(AF171/'Totals and Drop Down Lists'!AB$5)*Inputs!J$39)</f>
        <v>0</v>
      </c>
      <c r="BE171">
        <f>IF(OR($D171="51",$D171="52",$D171="61"),0,(AG171/'Totals and Drop Down Lists'!AC$5)*Inputs!K$39)</f>
        <v>0</v>
      </c>
      <c r="BF171">
        <f>IF(OR($D171="51",$D171="52",$D171="61"),0,(AH171/'Totals and Drop Down Lists'!AD$5)*Inputs!L$39)</f>
        <v>0</v>
      </c>
      <c r="BG171" s="10">
        <f t="shared" si="19"/>
        <v>23741.619037685879</v>
      </c>
    </row>
    <row r="172" spans="1:59">
      <c r="A172" s="1" t="s">
        <v>7338</v>
      </c>
      <c r="B172" s="1" t="s">
        <v>5601</v>
      </c>
      <c r="C172" s="1" t="s">
        <v>929</v>
      </c>
      <c r="D172" s="1" t="s">
        <v>25</v>
      </c>
      <c r="E172" s="1" t="s">
        <v>5613</v>
      </c>
      <c r="F172" s="2">
        <v>24512</v>
      </c>
      <c r="G172" s="2">
        <v>797</v>
      </c>
      <c r="H172" s="2">
        <v>202</v>
      </c>
      <c r="I172" s="2">
        <v>5831</v>
      </c>
      <c r="J172" s="2">
        <v>9449</v>
      </c>
      <c r="K172" s="2">
        <v>2943</v>
      </c>
      <c r="L172" s="2">
        <v>114</v>
      </c>
      <c r="M172" s="2">
        <v>10</v>
      </c>
      <c r="N172" s="2">
        <v>0</v>
      </c>
      <c r="O172" s="2">
        <v>62</v>
      </c>
      <c r="P172" s="2">
        <v>6</v>
      </c>
      <c r="Q172" s="2">
        <v>20</v>
      </c>
      <c r="R172" s="2">
        <v>956</v>
      </c>
      <c r="S172" s="2">
        <v>1289500</v>
      </c>
      <c r="T172" s="2">
        <v>73311800</v>
      </c>
      <c r="U172" s="2">
        <v>238</v>
      </c>
      <c r="V172" s="2">
        <v>164</v>
      </c>
      <c r="W172" s="2">
        <v>30</v>
      </c>
      <c r="X172" s="2">
        <v>954</v>
      </c>
      <c r="Y172" s="2">
        <v>190</v>
      </c>
      <c r="Z172" s="2">
        <v>544</v>
      </c>
      <c r="AA172" s="9">
        <f t="shared" si="20"/>
        <v>24512</v>
      </c>
      <c r="AB172" s="9">
        <f t="shared" si="21"/>
        <v>4832</v>
      </c>
      <c r="AC172" s="9">
        <f t="shared" si="22"/>
        <v>1168</v>
      </c>
      <c r="AD172" s="9">
        <f t="shared" si="23"/>
        <v>956</v>
      </c>
      <c r="AE172" s="44">
        <f t="shared" si="24"/>
        <v>6.4016284062241616E-5</v>
      </c>
      <c r="AF172" s="9">
        <f t="shared" si="25"/>
        <v>760</v>
      </c>
      <c r="AG172" s="9">
        <f t="shared" si="18"/>
        <v>734</v>
      </c>
      <c r="AH172" s="44">
        <f t="shared" si="26"/>
        <v>8.5065127900861844E-5</v>
      </c>
      <c r="AI172">
        <f>AA172/'Totals and Drop Down Lists'!W$6*Inputs!E$37</f>
        <v>22235.825660057395</v>
      </c>
      <c r="AJ172">
        <f>AB172/'Totals and Drop Down Lists'!X$6*Inputs!F$37</f>
        <v>15899.150867081426</v>
      </c>
      <c r="AK172">
        <f>AC172/'Totals and Drop Down Lists'!Y$6*Inputs!G$37</f>
        <v>7699.8505344169234</v>
      </c>
      <c r="AL172">
        <f>AD172/'Totals and Drop Down Lists'!Z$6*Inputs!H$37</f>
        <v>7664.7312141141574</v>
      </c>
      <c r="AM172">
        <f>AE172/'Totals and Drop Down Lists'!AA$6*Inputs!I$37</f>
        <v>7969.3456152674089</v>
      </c>
      <c r="AN172">
        <f>AF172/'Totals and Drop Down Lists'!AB$6*Inputs!J$37</f>
        <v>15167.086786662003</v>
      </c>
      <c r="AO172">
        <f>AG172/'Totals and Drop Down Lists'!AC$6*Inputs!K$37</f>
        <v>13669.704915453249</v>
      </c>
      <c r="AP172">
        <f>AH172/'Totals and Drop Down Lists'!AD$6*Inputs!L$37</f>
        <v>20018.368812214831</v>
      </c>
      <c r="AQ172">
        <f>IF(OR($D172="51",$D172="52",$D172="61"),(AA172/'Totals and Drop Down Lists'!W$4)*Inputs!E$38,0)</f>
        <v>0</v>
      </c>
      <c r="AR172">
        <f>IF(OR($D172="51",$D172="52",$D172="61"),(AB172/'Totals and Drop Down Lists'!X$4)*Inputs!F$38,0)</f>
        <v>0</v>
      </c>
      <c r="AS172">
        <f>IF(OR($D172="51",$D172="52",$D172="61"),(AC172/'Totals and Drop Down Lists'!Y$4)*Inputs!G$38,0)</f>
        <v>0</v>
      </c>
      <c r="AT172">
        <f>IF(OR($D172="51",$D172="52",$D172="61"),(AD172/'Totals and Drop Down Lists'!Z$4)*Inputs!H$38,0)</f>
        <v>0</v>
      </c>
      <c r="AU172">
        <f>IF(OR($D172="51",$D172="52",$D172="61"),(AE172/'Totals and Drop Down Lists'!AA$4)*Inputs!I$38,0)</f>
        <v>0</v>
      </c>
      <c r="AV172">
        <f>IF(OR($D172="51",$D172="52",$D172="61"),(AF172/'Totals and Drop Down Lists'!AB$4)*Inputs!J$38,0)</f>
        <v>0</v>
      </c>
      <c r="AW172">
        <f>IF(OR($D172="51",$D172="52",$D172="61"),(AG172/'Totals and Drop Down Lists'!AC$4)*Inputs!K$38,0)</f>
        <v>0</v>
      </c>
      <c r="AX172">
        <f>IF(OR($D172="51",$D172="52",$D172="61"),(AH172/'Totals and Drop Down Lists'!AD$4)*Inputs!L$38,0)</f>
        <v>0</v>
      </c>
      <c r="AY172">
        <f>IF(OR($D172="51",$D172="52",$D172="61"),0,(AA172/'Totals and Drop Down Lists'!W$5)*Inputs!E$39)</f>
        <v>0</v>
      </c>
      <c r="AZ172">
        <f>IF(OR($D172="51",$D172="52",$D172="61"),0,(AB172/'Totals and Drop Down Lists'!X$5)*Inputs!F$39)</f>
        <v>0</v>
      </c>
      <c r="BA172">
        <f>IF(OR($D172="51",$D172="52",$D172="61"),0,(AC172/'Totals and Drop Down Lists'!Y$5)*Inputs!G$39)</f>
        <v>0</v>
      </c>
      <c r="BB172">
        <f>IF(OR($D172="51",$D172="52",$D172="61"),0,(AD172/'Totals and Drop Down Lists'!Z$5)*Inputs!H$39)</f>
        <v>0</v>
      </c>
      <c r="BC172">
        <f>IF(OR($D172="51",$D172="52",$D172="61"),0,(AE172/'Totals and Drop Down Lists'!AA$5)*Inputs!I$39)</f>
        <v>0</v>
      </c>
      <c r="BD172">
        <f>IF(OR($D172="51",$D172="52",$D172="61"),0,(AF172/'Totals and Drop Down Lists'!AB$5)*Inputs!J$39)</f>
        <v>0</v>
      </c>
      <c r="BE172">
        <f>IF(OR($D172="51",$D172="52",$D172="61"),0,(AG172/'Totals and Drop Down Lists'!AC$5)*Inputs!K$39)</f>
        <v>0</v>
      </c>
      <c r="BF172">
        <f>IF(OR($D172="51",$D172="52",$D172="61"),0,(AH172/'Totals and Drop Down Lists'!AD$5)*Inputs!L$39)</f>
        <v>0</v>
      </c>
      <c r="BG172" s="10">
        <f t="shared" si="19"/>
        <v>110324.06440526739</v>
      </c>
    </row>
    <row r="173" spans="1:59">
      <c r="A173" s="1" t="s">
        <v>7338</v>
      </c>
      <c r="B173" s="1" t="s">
        <v>5601</v>
      </c>
      <c r="C173" s="1" t="s">
        <v>60</v>
      </c>
      <c r="D173" s="1" t="s">
        <v>25</v>
      </c>
      <c r="E173" s="1" t="s">
        <v>5614</v>
      </c>
      <c r="F173" s="2">
        <v>8045</v>
      </c>
      <c r="G173" s="2">
        <v>35</v>
      </c>
      <c r="H173" s="2">
        <v>0</v>
      </c>
      <c r="I173" s="2">
        <v>1498</v>
      </c>
      <c r="J173" s="2">
        <v>3269</v>
      </c>
      <c r="K173" s="2">
        <v>1098</v>
      </c>
      <c r="L173" s="2">
        <v>54</v>
      </c>
      <c r="M173" s="2">
        <v>0</v>
      </c>
      <c r="N173" s="2">
        <v>5</v>
      </c>
      <c r="O173" s="2">
        <v>0</v>
      </c>
      <c r="P173" s="2">
        <v>0</v>
      </c>
      <c r="Q173" s="2">
        <v>0</v>
      </c>
      <c r="R173" s="2">
        <v>311</v>
      </c>
      <c r="S173" s="2">
        <v>401800</v>
      </c>
      <c r="T173" s="2">
        <v>20936500</v>
      </c>
      <c r="U173" s="2">
        <v>26</v>
      </c>
      <c r="V173" s="2">
        <v>63</v>
      </c>
      <c r="W173" s="2">
        <v>0</v>
      </c>
      <c r="X173" s="2">
        <v>295</v>
      </c>
      <c r="Y173" s="2">
        <v>39</v>
      </c>
      <c r="Z173" s="2">
        <v>123</v>
      </c>
      <c r="AA173" s="9">
        <f t="shared" si="20"/>
        <v>8045</v>
      </c>
      <c r="AB173" s="9">
        <f t="shared" si="21"/>
        <v>1463</v>
      </c>
      <c r="AC173" s="9">
        <f t="shared" si="22"/>
        <v>370</v>
      </c>
      <c r="AD173" s="9">
        <f t="shared" si="23"/>
        <v>311</v>
      </c>
      <c r="AE173" s="44">
        <f t="shared" si="24"/>
        <v>2.5756422801672988E-5</v>
      </c>
      <c r="AF173" s="9">
        <f t="shared" si="25"/>
        <v>232</v>
      </c>
      <c r="AG173" s="9">
        <f t="shared" si="18"/>
        <v>162</v>
      </c>
      <c r="AH173" s="44">
        <f t="shared" si="26"/>
        <v>2.0246666084817974E-5</v>
      </c>
      <c r="AI173">
        <f>AA173/'Totals and Drop Down Lists'!W$6*Inputs!E$37</f>
        <v>7297.9445755206316</v>
      </c>
      <c r="AJ173">
        <f>AB173/'Totals and Drop Down Lists'!X$6*Inputs!F$37</f>
        <v>4813.8364483733712</v>
      </c>
      <c r="AK173">
        <f>AC173/'Totals and Drop Down Lists'!Y$6*Inputs!G$37</f>
        <v>2439.1649809368678</v>
      </c>
      <c r="AL173">
        <f>AD173/'Totals and Drop Down Lists'!Z$6*Inputs!H$37</f>
        <v>2493.4428949680996</v>
      </c>
      <c r="AM173">
        <f>AE173/'Totals and Drop Down Lists'!AA$6*Inputs!I$37</f>
        <v>3206.4003421366133</v>
      </c>
      <c r="AN173">
        <f>AF173/'Totals and Drop Down Lists'!AB$6*Inputs!J$37</f>
        <v>4629.9528085599804</v>
      </c>
      <c r="AO173">
        <f>AG173/'Totals and Drop Down Lists'!AC$6*Inputs!K$37</f>
        <v>3017.0193410128422</v>
      </c>
      <c r="AP173">
        <f>AH173/'Totals and Drop Down Lists'!AD$6*Inputs!L$37</f>
        <v>4764.6460883007912</v>
      </c>
      <c r="AQ173">
        <f>IF(OR($D173="51",$D173="52",$D173="61"),(AA173/'Totals and Drop Down Lists'!W$4)*Inputs!E$38,0)</f>
        <v>0</v>
      </c>
      <c r="AR173">
        <f>IF(OR($D173="51",$D173="52",$D173="61"),(AB173/'Totals and Drop Down Lists'!X$4)*Inputs!F$38,0)</f>
        <v>0</v>
      </c>
      <c r="AS173">
        <f>IF(OR($D173="51",$D173="52",$D173="61"),(AC173/'Totals and Drop Down Lists'!Y$4)*Inputs!G$38,0)</f>
        <v>0</v>
      </c>
      <c r="AT173">
        <f>IF(OR($D173="51",$D173="52",$D173="61"),(AD173/'Totals and Drop Down Lists'!Z$4)*Inputs!H$38,0)</f>
        <v>0</v>
      </c>
      <c r="AU173">
        <f>IF(OR($D173="51",$D173="52",$D173="61"),(AE173/'Totals and Drop Down Lists'!AA$4)*Inputs!I$38,0)</f>
        <v>0</v>
      </c>
      <c r="AV173">
        <f>IF(OR($D173="51",$D173="52",$D173="61"),(AF173/'Totals and Drop Down Lists'!AB$4)*Inputs!J$38,0)</f>
        <v>0</v>
      </c>
      <c r="AW173">
        <f>IF(OR($D173="51",$D173="52",$D173="61"),(AG173/'Totals and Drop Down Lists'!AC$4)*Inputs!K$38,0)</f>
        <v>0</v>
      </c>
      <c r="AX173">
        <f>IF(OR($D173="51",$D173="52",$D173="61"),(AH173/'Totals and Drop Down Lists'!AD$4)*Inputs!L$38,0)</f>
        <v>0</v>
      </c>
      <c r="AY173">
        <f>IF(OR($D173="51",$D173="52",$D173="61"),0,(AA173/'Totals and Drop Down Lists'!W$5)*Inputs!E$39)</f>
        <v>0</v>
      </c>
      <c r="AZ173">
        <f>IF(OR($D173="51",$D173="52",$D173="61"),0,(AB173/'Totals and Drop Down Lists'!X$5)*Inputs!F$39)</f>
        <v>0</v>
      </c>
      <c r="BA173">
        <f>IF(OR($D173="51",$D173="52",$D173="61"),0,(AC173/'Totals and Drop Down Lists'!Y$5)*Inputs!G$39)</f>
        <v>0</v>
      </c>
      <c r="BB173">
        <f>IF(OR($D173="51",$D173="52",$D173="61"),0,(AD173/'Totals and Drop Down Lists'!Z$5)*Inputs!H$39)</f>
        <v>0</v>
      </c>
      <c r="BC173">
        <f>IF(OR($D173="51",$D173="52",$D173="61"),0,(AE173/'Totals and Drop Down Lists'!AA$5)*Inputs!I$39)</f>
        <v>0</v>
      </c>
      <c r="BD173">
        <f>IF(OR($D173="51",$D173="52",$D173="61"),0,(AF173/'Totals and Drop Down Lists'!AB$5)*Inputs!J$39)</f>
        <v>0</v>
      </c>
      <c r="BE173">
        <f>IF(OR($D173="51",$D173="52",$D173="61"),0,(AG173/'Totals and Drop Down Lists'!AC$5)*Inputs!K$39)</f>
        <v>0</v>
      </c>
      <c r="BF173">
        <f>IF(OR($D173="51",$D173="52",$D173="61"),0,(AH173/'Totals and Drop Down Lists'!AD$5)*Inputs!L$39)</f>
        <v>0</v>
      </c>
      <c r="BG173" s="10">
        <f t="shared" si="19"/>
        <v>32662.407479809197</v>
      </c>
    </row>
    <row r="174" spans="1:59">
      <c r="A174" s="1" t="s">
        <v>7338</v>
      </c>
      <c r="B174" s="1" t="s">
        <v>5601</v>
      </c>
      <c r="C174" s="1" t="s">
        <v>5615</v>
      </c>
      <c r="D174" s="1" t="s">
        <v>25</v>
      </c>
      <c r="E174" s="1" t="s">
        <v>5616</v>
      </c>
      <c r="F174" s="2">
        <v>12774</v>
      </c>
      <c r="G174" s="2">
        <v>172</v>
      </c>
      <c r="H174" s="2">
        <v>16</v>
      </c>
      <c r="I174" s="2">
        <v>3809</v>
      </c>
      <c r="J174" s="2">
        <v>5305</v>
      </c>
      <c r="K174" s="2">
        <v>2337</v>
      </c>
      <c r="L174" s="2">
        <v>9</v>
      </c>
      <c r="M174" s="2">
        <v>14</v>
      </c>
      <c r="N174" s="2">
        <v>0</v>
      </c>
      <c r="O174" s="2">
        <v>70</v>
      </c>
      <c r="P174" s="2">
        <v>8</v>
      </c>
      <c r="Q174" s="2">
        <v>0</v>
      </c>
      <c r="R174" s="2">
        <v>571</v>
      </c>
      <c r="S174" s="2">
        <v>836300</v>
      </c>
      <c r="T174" s="2">
        <v>46886700</v>
      </c>
      <c r="U174" s="2">
        <v>245</v>
      </c>
      <c r="V174" s="2">
        <v>383</v>
      </c>
      <c r="W174" s="2">
        <v>58</v>
      </c>
      <c r="X174" s="2">
        <v>716</v>
      </c>
      <c r="Y174" s="2">
        <v>55</v>
      </c>
      <c r="Z174" s="2">
        <v>257</v>
      </c>
      <c r="AA174" s="9">
        <f t="shared" si="20"/>
        <v>12774</v>
      </c>
      <c r="AB174" s="9">
        <f t="shared" si="21"/>
        <v>3621</v>
      </c>
      <c r="AC174" s="9">
        <f t="shared" si="22"/>
        <v>672</v>
      </c>
      <c r="AD174" s="9">
        <f t="shared" si="23"/>
        <v>571</v>
      </c>
      <c r="AE174" s="44">
        <f t="shared" si="24"/>
        <v>7.1899823204338894E-5</v>
      </c>
      <c r="AF174" s="9">
        <f t="shared" si="25"/>
        <v>275</v>
      </c>
      <c r="AG174" s="9">
        <f t="shared" si="18"/>
        <v>312</v>
      </c>
      <c r="AH174" s="44">
        <f t="shared" si="26"/>
        <v>5.1142152684960255E-5</v>
      </c>
      <c r="AI174">
        <f>AA174/'Totals and Drop Down Lists'!W$6*Inputs!E$37</f>
        <v>11587.811560932325</v>
      </c>
      <c r="AJ174">
        <f>AB174/'Totals and Drop Down Lists'!X$6*Inputs!F$37</f>
        <v>11914.491988762798</v>
      </c>
      <c r="AK174">
        <f>AC174/'Totals and Drop Down Lists'!Y$6*Inputs!G$37</f>
        <v>4430.0509924042581</v>
      </c>
      <c r="AL174">
        <f>AD174/'Totals and Drop Down Lists'!Z$6*Inputs!H$37</f>
        <v>4577.9932251665105</v>
      </c>
      <c r="AM174">
        <f>AE174/'Totals and Drop Down Lists'!AA$6*Inputs!I$37</f>
        <v>8950.7622815921368</v>
      </c>
      <c r="AN174">
        <f>AF174/'Totals and Drop Down Lists'!AB$6*Inputs!J$37</f>
        <v>5488.0906135948035</v>
      </c>
      <c r="AO174">
        <f>AG174/'Totals and Drop Down Lists'!AC$6*Inputs!K$37</f>
        <v>5810.5557678765854</v>
      </c>
      <c r="AP174">
        <f>AH174/'Totals and Drop Down Lists'!AD$6*Inputs!L$37</f>
        <v>12035.278139959919</v>
      </c>
      <c r="AQ174">
        <f>IF(OR($D174="51",$D174="52",$D174="61"),(AA174/'Totals and Drop Down Lists'!W$4)*Inputs!E$38,0)</f>
        <v>0</v>
      </c>
      <c r="AR174">
        <f>IF(OR($D174="51",$D174="52",$D174="61"),(AB174/'Totals and Drop Down Lists'!X$4)*Inputs!F$38,0)</f>
        <v>0</v>
      </c>
      <c r="AS174">
        <f>IF(OR($D174="51",$D174="52",$D174="61"),(AC174/'Totals and Drop Down Lists'!Y$4)*Inputs!G$38,0)</f>
        <v>0</v>
      </c>
      <c r="AT174">
        <f>IF(OR($D174="51",$D174="52",$D174="61"),(AD174/'Totals and Drop Down Lists'!Z$4)*Inputs!H$38,0)</f>
        <v>0</v>
      </c>
      <c r="AU174">
        <f>IF(OR($D174="51",$D174="52",$D174="61"),(AE174/'Totals and Drop Down Lists'!AA$4)*Inputs!I$38,0)</f>
        <v>0</v>
      </c>
      <c r="AV174">
        <f>IF(OR($D174="51",$D174="52",$D174="61"),(AF174/'Totals and Drop Down Lists'!AB$4)*Inputs!J$38,0)</f>
        <v>0</v>
      </c>
      <c r="AW174">
        <f>IF(OR($D174="51",$D174="52",$D174="61"),(AG174/'Totals and Drop Down Lists'!AC$4)*Inputs!K$38,0)</f>
        <v>0</v>
      </c>
      <c r="AX174">
        <f>IF(OR($D174="51",$D174="52",$D174="61"),(AH174/'Totals and Drop Down Lists'!AD$4)*Inputs!L$38,0)</f>
        <v>0</v>
      </c>
      <c r="AY174">
        <f>IF(OR($D174="51",$D174="52",$D174="61"),0,(AA174/'Totals and Drop Down Lists'!W$5)*Inputs!E$39)</f>
        <v>0</v>
      </c>
      <c r="AZ174">
        <f>IF(OR($D174="51",$D174="52",$D174="61"),0,(AB174/'Totals and Drop Down Lists'!X$5)*Inputs!F$39)</f>
        <v>0</v>
      </c>
      <c r="BA174">
        <f>IF(OR($D174="51",$D174="52",$D174="61"),0,(AC174/'Totals and Drop Down Lists'!Y$5)*Inputs!G$39)</f>
        <v>0</v>
      </c>
      <c r="BB174">
        <f>IF(OR($D174="51",$D174="52",$D174="61"),0,(AD174/'Totals and Drop Down Lists'!Z$5)*Inputs!H$39)</f>
        <v>0</v>
      </c>
      <c r="BC174">
        <f>IF(OR($D174="51",$D174="52",$D174="61"),0,(AE174/'Totals and Drop Down Lists'!AA$5)*Inputs!I$39)</f>
        <v>0</v>
      </c>
      <c r="BD174">
        <f>IF(OR($D174="51",$D174="52",$D174="61"),0,(AF174/'Totals and Drop Down Lists'!AB$5)*Inputs!J$39)</f>
        <v>0</v>
      </c>
      <c r="BE174">
        <f>IF(OR($D174="51",$D174="52",$D174="61"),0,(AG174/'Totals and Drop Down Lists'!AC$5)*Inputs!K$39)</f>
        <v>0</v>
      </c>
      <c r="BF174">
        <f>IF(OR($D174="51",$D174="52",$D174="61"),0,(AH174/'Totals and Drop Down Lists'!AD$5)*Inputs!L$39)</f>
        <v>0</v>
      </c>
      <c r="BG174" s="10">
        <f t="shared" si="19"/>
        <v>64795.034570289332</v>
      </c>
    </row>
    <row r="175" spans="1:59">
      <c r="A175" s="1" t="s">
        <v>7338</v>
      </c>
      <c r="B175" s="1" t="s">
        <v>5601</v>
      </c>
      <c r="C175" s="1" t="s">
        <v>5617</v>
      </c>
      <c r="D175" s="1" t="s">
        <v>25</v>
      </c>
      <c r="E175" s="1" t="s">
        <v>5618</v>
      </c>
      <c r="F175" s="2">
        <v>18686</v>
      </c>
      <c r="G175" s="2">
        <v>632</v>
      </c>
      <c r="H175" s="2">
        <v>46</v>
      </c>
      <c r="I175" s="2">
        <v>4999</v>
      </c>
      <c r="J175" s="2">
        <v>7496</v>
      </c>
      <c r="K175" s="2">
        <v>2910</v>
      </c>
      <c r="L175" s="2">
        <v>29</v>
      </c>
      <c r="M175" s="2">
        <v>12</v>
      </c>
      <c r="N175" s="2">
        <v>0</v>
      </c>
      <c r="O175" s="2">
        <v>22</v>
      </c>
      <c r="P175" s="2">
        <v>53</v>
      </c>
      <c r="Q175" s="2">
        <v>42</v>
      </c>
      <c r="R175" s="2">
        <v>528</v>
      </c>
      <c r="S175" s="2">
        <v>1409900</v>
      </c>
      <c r="T175" s="2">
        <v>64706900</v>
      </c>
      <c r="U175" s="2">
        <v>254</v>
      </c>
      <c r="V175" s="2">
        <v>146</v>
      </c>
      <c r="W175" s="2">
        <v>0</v>
      </c>
      <c r="X175" s="2">
        <v>892</v>
      </c>
      <c r="Y175" s="2">
        <v>70</v>
      </c>
      <c r="Z175" s="2">
        <v>619</v>
      </c>
      <c r="AA175" s="9">
        <f t="shared" si="20"/>
        <v>18686</v>
      </c>
      <c r="AB175" s="9">
        <f t="shared" si="21"/>
        <v>4321</v>
      </c>
      <c r="AC175" s="9">
        <f t="shared" si="22"/>
        <v>686</v>
      </c>
      <c r="AD175" s="9">
        <f t="shared" si="23"/>
        <v>528</v>
      </c>
      <c r="AE175" s="44">
        <f t="shared" si="24"/>
        <v>7.889549149442919E-5</v>
      </c>
      <c r="AF175" s="9">
        <f t="shared" si="25"/>
        <v>746</v>
      </c>
      <c r="AG175" s="9">
        <f t="shared" si="18"/>
        <v>689</v>
      </c>
      <c r="AH175" s="44">
        <f t="shared" si="26"/>
        <v>9.9525351324706259E-5</v>
      </c>
      <c r="AI175">
        <f>AA175/'Totals and Drop Down Lists'!W$6*Inputs!E$37</f>
        <v>16950.825648002305</v>
      </c>
      <c r="AJ175">
        <f>AB175/'Totals and Drop Down Lists'!X$6*Inputs!F$37</f>
        <v>14217.763016692641</v>
      </c>
      <c r="AK175">
        <f>AC175/'Totals and Drop Down Lists'!Y$6*Inputs!G$37</f>
        <v>4522.3437214126798</v>
      </c>
      <c r="AL175">
        <f>AD175/'Totals and Drop Down Lists'!Z$6*Inputs!H$37</f>
        <v>4233.2406705567737</v>
      </c>
      <c r="AM175">
        <f>AE175/'Totals and Drop Down Lists'!AA$6*Inputs!I$37</f>
        <v>9821.6484823483534</v>
      </c>
      <c r="AN175">
        <f>AF175/'Totals and Drop Down Lists'!AB$6*Inputs!J$37</f>
        <v>14887.693082697177</v>
      </c>
      <c r="AO175">
        <f>AG175/'Totals and Drop Down Lists'!AC$6*Inputs!K$37</f>
        <v>12831.643987394125</v>
      </c>
      <c r="AP175">
        <f>AH175/'Totals and Drop Down Lists'!AD$6*Inputs!L$37</f>
        <v>23421.291875387142</v>
      </c>
      <c r="AQ175">
        <f>IF(OR($D175="51",$D175="52",$D175="61"),(AA175/'Totals and Drop Down Lists'!W$4)*Inputs!E$38,0)</f>
        <v>0</v>
      </c>
      <c r="AR175">
        <f>IF(OR($D175="51",$D175="52",$D175="61"),(AB175/'Totals and Drop Down Lists'!X$4)*Inputs!F$38,0)</f>
        <v>0</v>
      </c>
      <c r="AS175">
        <f>IF(OR($D175="51",$D175="52",$D175="61"),(AC175/'Totals and Drop Down Lists'!Y$4)*Inputs!G$38,0)</f>
        <v>0</v>
      </c>
      <c r="AT175">
        <f>IF(OR($D175="51",$D175="52",$D175="61"),(AD175/'Totals and Drop Down Lists'!Z$4)*Inputs!H$38,0)</f>
        <v>0</v>
      </c>
      <c r="AU175">
        <f>IF(OR($D175="51",$D175="52",$D175="61"),(AE175/'Totals and Drop Down Lists'!AA$4)*Inputs!I$38,0)</f>
        <v>0</v>
      </c>
      <c r="AV175">
        <f>IF(OR($D175="51",$D175="52",$D175="61"),(AF175/'Totals and Drop Down Lists'!AB$4)*Inputs!J$38,0)</f>
        <v>0</v>
      </c>
      <c r="AW175">
        <f>IF(OR($D175="51",$D175="52",$D175="61"),(AG175/'Totals and Drop Down Lists'!AC$4)*Inputs!K$38,0)</f>
        <v>0</v>
      </c>
      <c r="AX175">
        <f>IF(OR($D175="51",$D175="52",$D175="61"),(AH175/'Totals and Drop Down Lists'!AD$4)*Inputs!L$38,0)</f>
        <v>0</v>
      </c>
      <c r="AY175">
        <f>IF(OR($D175="51",$D175="52",$D175="61"),0,(AA175/'Totals and Drop Down Lists'!W$5)*Inputs!E$39)</f>
        <v>0</v>
      </c>
      <c r="AZ175">
        <f>IF(OR($D175="51",$D175="52",$D175="61"),0,(AB175/'Totals and Drop Down Lists'!X$5)*Inputs!F$39)</f>
        <v>0</v>
      </c>
      <c r="BA175">
        <f>IF(OR($D175="51",$D175="52",$D175="61"),0,(AC175/'Totals and Drop Down Lists'!Y$5)*Inputs!G$39)</f>
        <v>0</v>
      </c>
      <c r="BB175">
        <f>IF(OR($D175="51",$D175="52",$D175="61"),0,(AD175/'Totals and Drop Down Lists'!Z$5)*Inputs!H$39)</f>
        <v>0</v>
      </c>
      <c r="BC175">
        <f>IF(OR($D175="51",$D175="52",$D175="61"),0,(AE175/'Totals and Drop Down Lists'!AA$5)*Inputs!I$39)</f>
        <v>0</v>
      </c>
      <c r="BD175">
        <f>IF(OR($D175="51",$D175="52",$D175="61"),0,(AF175/'Totals and Drop Down Lists'!AB$5)*Inputs!J$39)</f>
        <v>0</v>
      </c>
      <c r="BE175">
        <f>IF(OR($D175="51",$D175="52",$D175="61"),0,(AG175/'Totals and Drop Down Lists'!AC$5)*Inputs!K$39)</f>
        <v>0</v>
      </c>
      <c r="BF175">
        <f>IF(OR($D175="51",$D175="52",$D175="61"),0,(AH175/'Totals and Drop Down Lists'!AD$5)*Inputs!L$39)</f>
        <v>0</v>
      </c>
      <c r="BG175" s="10">
        <f t="shared" si="19"/>
        <v>100886.45048449119</v>
      </c>
    </row>
    <row r="176" spans="1:59">
      <c r="A176" s="1" t="s">
        <v>7338</v>
      </c>
      <c r="B176" s="1" t="s">
        <v>5601</v>
      </c>
      <c r="C176" s="1" t="s">
        <v>2137</v>
      </c>
      <c r="D176" s="1" t="s">
        <v>25</v>
      </c>
      <c r="E176" s="1" t="s">
        <v>5619</v>
      </c>
      <c r="F176" s="2">
        <v>17922</v>
      </c>
      <c r="G176" s="2">
        <v>36</v>
      </c>
      <c r="H176" s="2">
        <v>7</v>
      </c>
      <c r="I176" s="2">
        <v>1752</v>
      </c>
      <c r="J176" s="2">
        <v>6855</v>
      </c>
      <c r="K176" s="2">
        <v>1519</v>
      </c>
      <c r="L176" s="2">
        <v>91</v>
      </c>
      <c r="M176" s="2">
        <v>4</v>
      </c>
      <c r="N176" s="2">
        <v>2</v>
      </c>
      <c r="O176" s="2">
        <v>36</v>
      </c>
      <c r="P176" s="2">
        <v>0</v>
      </c>
      <c r="Q176" s="2">
        <v>0</v>
      </c>
      <c r="R176" s="2">
        <v>220</v>
      </c>
      <c r="S176" s="2">
        <v>913100</v>
      </c>
      <c r="T176" s="2">
        <v>52538200</v>
      </c>
      <c r="U176" s="2">
        <v>168</v>
      </c>
      <c r="V176" s="2">
        <v>45</v>
      </c>
      <c r="W176" s="2">
        <v>4</v>
      </c>
      <c r="X176" s="2">
        <v>227</v>
      </c>
      <c r="Y176" s="2">
        <v>50</v>
      </c>
      <c r="Z176" s="2">
        <v>152</v>
      </c>
      <c r="AA176" s="9">
        <f t="shared" si="20"/>
        <v>17922</v>
      </c>
      <c r="AB176" s="9">
        <f t="shared" si="21"/>
        <v>1709</v>
      </c>
      <c r="AC176" s="9">
        <f t="shared" si="22"/>
        <v>353</v>
      </c>
      <c r="AD176" s="9">
        <f t="shared" si="23"/>
        <v>220</v>
      </c>
      <c r="AE176" s="44">
        <f t="shared" si="24"/>
        <v>2.3507360878558723E-5</v>
      </c>
      <c r="AF176" s="9">
        <f t="shared" si="25"/>
        <v>178</v>
      </c>
      <c r="AG176" s="9">
        <f t="shared" si="18"/>
        <v>202</v>
      </c>
      <c r="AH176" s="44">
        <f t="shared" si="26"/>
        <v>1.6655311917573644E-5</v>
      </c>
      <c r="AI176">
        <f>AA176/'Totals and Drop Down Lists'!W$6*Inputs!E$37</f>
        <v>16257.77037693981</v>
      </c>
      <c r="AJ176">
        <f>AB176/'Totals and Drop Down Lists'!X$6*Inputs!F$37</f>
        <v>5623.2716953315721</v>
      </c>
      <c r="AK176">
        <f>AC176/'Totals and Drop Down Lists'!Y$6*Inputs!G$37</f>
        <v>2327.0952385694982</v>
      </c>
      <c r="AL176">
        <f>AD176/'Totals and Drop Down Lists'!Z$6*Inputs!H$37</f>
        <v>1763.8502793986554</v>
      </c>
      <c r="AM176">
        <f>AE176/'Totals and Drop Down Lists'!AA$6*Inputs!I$37</f>
        <v>2926.4160844122994</v>
      </c>
      <c r="AN176">
        <f>AF176/'Totals and Drop Down Lists'!AB$6*Inputs!J$37</f>
        <v>3552.2913789813642</v>
      </c>
      <c r="AO176">
        <f>AG176/'Totals and Drop Down Lists'!AC$6*Inputs!K$37</f>
        <v>3761.9623881765069</v>
      </c>
      <c r="AP176">
        <f>AH176/'Totals and Drop Down Lists'!AD$6*Inputs!L$37</f>
        <v>3919.4930387577565</v>
      </c>
      <c r="AQ176">
        <f>IF(OR($D176="51",$D176="52",$D176="61"),(AA176/'Totals and Drop Down Lists'!W$4)*Inputs!E$38,0)</f>
        <v>0</v>
      </c>
      <c r="AR176">
        <f>IF(OR($D176="51",$D176="52",$D176="61"),(AB176/'Totals and Drop Down Lists'!X$4)*Inputs!F$38,0)</f>
        <v>0</v>
      </c>
      <c r="AS176">
        <f>IF(OR($D176="51",$D176="52",$D176="61"),(AC176/'Totals and Drop Down Lists'!Y$4)*Inputs!G$38,0)</f>
        <v>0</v>
      </c>
      <c r="AT176">
        <f>IF(OR($D176="51",$D176="52",$D176="61"),(AD176/'Totals and Drop Down Lists'!Z$4)*Inputs!H$38,0)</f>
        <v>0</v>
      </c>
      <c r="AU176">
        <f>IF(OR($D176="51",$D176="52",$D176="61"),(AE176/'Totals and Drop Down Lists'!AA$4)*Inputs!I$38,0)</f>
        <v>0</v>
      </c>
      <c r="AV176">
        <f>IF(OR($D176="51",$D176="52",$D176="61"),(AF176/'Totals and Drop Down Lists'!AB$4)*Inputs!J$38,0)</f>
        <v>0</v>
      </c>
      <c r="AW176">
        <f>IF(OR($D176="51",$D176="52",$D176="61"),(AG176/'Totals and Drop Down Lists'!AC$4)*Inputs!K$38,0)</f>
        <v>0</v>
      </c>
      <c r="AX176">
        <f>IF(OR($D176="51",$D176="52",$D176="61"),(AH176/'Totals and Drop Down Lists'!AD$4)*Inputs!L$38,0)</f>
        <v>0</v>
      </c>
      <c r="AY176">
        <f>IF(OR($D176="51",$D176="52",$D176="61"),0,(AA176/'Totals and Drop Down Lists'!W$5)*Inputs!E$39)</f>
        <v>0</v>
      </c>
      <c r="AZ176">
        <f>IF(OR($D176="51",$D176="52",$D176="61"),0,(AB176/'Totals and Drop Down Lists'!X$5)*Inputs!F$39)</f>
        <v>0</v>
      </c>
      <c r="BA176">
        <f>IF(OR($D176="51",$D176="52",$D176="61"),0,(AC176/'Totals and Drop Down Lists'!Y$5)*Inputs!G$39)</f>
        <v>0</v>
      </c>
      <c r="BB176">
        <f>IF(OR($D176="51",$D176="52",$D176="61"),0,(AD176/'Totals and Drop Down Lists'!Z$5)*Inputs!H$39)</f>
        <v>0</v>
      </c>
      <c r="BC176">
        <f>IF(OR($D176="51",$D176="52",$D176="61"),0,(AE176/'Totals and Drop Down Lists'!AA$5)*Inputs!I$39)</f>
        <v>0</v>
      </c>
      <c r="BD176">
        <f>IF(OR($D176="51",$D176="52",$D176="61"),0,(AF176/'Totals and Drop Down Lists'!AB$5)*Inputs!J$39)</f>
        <v>0</v>
      </c>
      <c r="BE176">
        <f>IF(OR($D176="51",$D176="52",$D176="61"),0,(AG176/'Totals and Drop Down Lists'!AC$5)*Inputs!K$39)</f>
        <v>0</v>
      </c>
      <c r="BF176">
        <f>IF(OR($D176="51",$D176="52",$D176="61"),0,(AH176/'Totals and Drop Down Lists'!AD$5)*Inputs!L$39)</f>
        <v>0</v>
      </c>
      <c r="BG176" s="10">
        <f t="shared" si="19"/>
        <v>40132.150480567463</v>
      </c>
    </row>
    <row r="177" spans="1:59">
      <c r="A177" s="1" t="s">
        <v>7338</v>
      </c>
      <c r="B177" s="1" t="s">
        <v>5601</v>
      </c>
      <c r="C177" s="1" t="s">
        <v>438</v>
      </c>
      <c r="D177" s="1" t="s">
        <v>58</v>
      </c>
      <c r="E177" s="1" t="s">
        <v>5620</v>
      </c>
      <c r="F177" s="2">
        <v>27851</v>
      </c>
      <c r="G177" s="2">
        <v>210</v>
      </c>
      <c r="H177" s="2">
        <v>19</v>
      </c>
      <c r="I177" s="2">
        <v>3430</v>
      </c>
      <c r="J177" s="2">
        <v>10540</v>
      </c>
      <c r="K177" s="2">
        <v>2048</v>
      </c>
      <c r="L177" s="2">
        <v>90</v>
      </c>
      <c r="M177" s="2">
        <v>46</v>
      </c>
      <c r="N177" s="2">
        <v>0</v>
      </c>
      <c r="O177" s="2">
        <v>7</v>
      </c>
      <c r="P177" s="2">
        <v>0</v>
      </c>
      <c r="Q177" s="2">
        <v>3</v>
      </c>
      <c r="R177" s="2">
        <v>312</v>
      </c>
      <c r="S177" s="2">
        <v>1171100</v>
      </c>
      <c r="T177" s="2">
        <v>90419000</v>
      </c>
      <c r="U177" s="2">
        <v>118</v>
      </c>
      <c r="V177" s="2">
        <v>98</v>
      </c>
      <c r="W177" s="2">
        <v>8</v>
      </c>
      <c r="X177" s="2">
        <v>353</v>
      </c>
      <c r="Y177" s="2">
        <v>34</v>
      </c>
      <c r="Z177" s="2">
        <v>186</v>
      </c>
      <c r="AA177" s="9">
        <f t="shared" si="20"/>
        <v>27851</v>
      </c>
      <c r="AB177" s="9">
        <f t="shared" si="21"/>
        <v>3201</v>
      </c>
      <c r="AC177" s="9">
        <f t="shared" si="22"/>
        <v>458</v>
      </c>
      <c r="AD177" s="9">
        <f t="shared" si="23"/>
        <v>312</v>
      </c>
      <c r="AE177" s="44">
        <f t="shared" si="24"/>
        <v>2.7791697861153182E-5</v>
      </c>
      <c r="AF177" s="9">
        <f t="shared" si="25"/>
        <v>247</v>
      </c>
      <c r="AG177" s="9">
        <f t="shared" si="18"/>
        <v>220</v>
      </c>
      <c r="AH177" s="44">
        <f t="shared" si="26"/>
        <v>1.5906078027317856E-5</v>
      </c>
      <c r="AI177">
        <f>AA177/'Totals and Drop Down Lists'!W$6*Inputs!E$37</f>
        <v>25264.767479530783</v>
      </c>
      <c r="AJ177">
        <f>AB177/'Totals and Drop Down Lists'!X$6*Inputs!F$37</f>
        <v>10532.529372004892</v>
      </c>
      <c r="AK177">
        <f>AC177/'Totals and Drop Down Lists'!Y$6*Inputs!G$37</f>
        <v>3019.2907061326637</v>
      </c>
      <c r="AL177">
        <f>AD177/'Totals and Drop Down Lists'!Z$6*Inputs!H$37</f>
        <v>2501.4603962380929</v>
      </c>
      <c r="AM177">
        <f>AE177/'Totals and Drop Down Lists'!AA$6*Inputs!I$37</f>
        <v>3459.7704120919616</v>
      </c>
      <c r="AN177">
        <f>AF177/'Totals and Drop Down Lists'!AB$6*Inputs!J$37</f>
        <v>4929.3032056651518</v>
      </c>
      <c r="AO177">
        <f>AG177/'Totals and Drop Down Lists'!AC$6*Inputs!K$37</f>
        <v>4097.186759400156</v>
      </c>
      <c r="AP177">
        <f>AH177/'Totals and Drop Down Lists'!AD$6*Inputs!L$37</f>
        <v>3743.1758955068744</v>
      </c>
      <c r="AQ177">
        <f>IF(OR($D177="51",$D177="52",$D177="61"),(AA177/'Totals and Drop Down Lists'!W$4)*Inputs!E$38,0)</f>
        <v>0</v>
      </c>
      <c r="AR177">
        <f>IF(OR($D177="51",$D177="52",$D177="61"),(AB177/'Totals and Drop Down Lists'!X$4)*Inputs!F$38,0)</f>
        <v>0</v>
      </c>
      <c r="AS177">
        <f>IF(OR($D177="51",$D177="52",$D177="61"),(AC177/'Totals and Drop Down Lists'!Y$4)*Inputs!G$38,0)</f>
        <v>0</v>
      </c>
      <c r="AT177">
        <f>IF(OR($D177="51",$D177="52",$D177="61"),(AD177/'Totals and Drop Down Lists'!Z$4)*Inputs!H$38,0)</f>
        <v>0</v>
      </c>
      <c r="AU177">
        <f>IF(OR($D177="51",$D177="52",$D177="61"),(AE177/'Totals and Drop Down Lists'!AA$4)*Inputs!I$38,0)</f>
        <v>0</v>
      </c>
      <c r="AV177">
        <f>IF(OR($D177="51",$D177="52",$D177="61"),(AF177/'Totals and Drop Down Lists'!AB$4)*Inputs!J$38,0)</f>
        <v>0</v>
      </c>
      <c r="AW177">
        <f>IF(OR($D177="51",$D177="52",$D177="61"),(AG177/'Totals and Drop Down Lists'!AC$4)*Inputs!K$38,0)</f>
        <v>0</v>
      </c>
      <c r="AX177">
        <f>IF(OR($D177="51",$D177="52",$D177="61"),(AH177/'Totals and Drop Down Lists'!AD$4)*Inputs!L$38,0)</f>
        <v>0</v>
      </c>
      <c r="AY177">
        <f>IF(OR($D177="51",$D177="52",$D177="61"),0,(AA177/'Totals and Drop Down Lists'!W$5)*Inputs!E$39)</f>
        <v>0</v>
      </c>
      <c r="AZ177">
        <f>IF(OR($D177="51",$D177="52",$D177="61"),0,(AB177/'Totals and Drop Down Lists'!X$5)*Inputs!F$39)</f>
        <v>0</v>
      </c>
      <c r="BA177">
        <f>IF(OR($D177="51",$D177="52",$D177="61"),0,(AC177/'Totals and Drop Down Lists'!Y$5)*Inputs!G$39)</f>
        <v>0</v>
      </c>
      <c r="BB177">
        <f>IF(OR($D177="51",$D177="52",$D177="61"),0,(AD177/'Totals and Drop Down Lists'!Z$5)*Inputs!H$39)</f>
        <v>0</v>
      </c>
      <c r="BC177">
        <f>IF(OR($D177="51",$D177="52",$D177="61"),0,(AE177/'Totals and Drop Down Lists'!AA$5)*Inputs!I$39)</f>
        <v>0</v>
      </c>
      <c r="BD177">
        <f>IF(OR($D177="51",$D177="52",$D177="61"),0,(AF177/'Totals and Drop Down Lists'!AB$5)*Inputs!J$39)</f>
        <v>0</v>
      </c>
      <c r="BE177">
        <f>IF(OR($D177="51",$D177="52",$D177="61"),0,(AG177/'Totals and Drop Down Lists'!AC$5)*Inputs!K$39)</f>
        <v>0</v>
      </c>
      <c r="BF177">
        <f>IF(OR($D177="51",$D177="52",$D177="61"),0,(AH177/'Totals and Drop Down Lists'!AD$5)*Inputs!L$39)</f>
        <v>0</v>
      </c>
      <c r="BG177" s="10">
        <f t="shared" si="19"/>
        <v>57547.484226570574</v>
      </c>
    </row>
    <row r="178" spans="1:59">
      <c r="A178" s="1" t="s">
        <v>7338</v>
      </c>
      <c r="B178" s="1" t="s">
        <v>5601</v>
      </c>
      <c r="C178" s="1" t="s">
        <v>652</v>
      </c>
      <c r="D178" s="1" t="s">
        <v>25</v>
      </c>
      <c r="E178" s="1" t="s">
        <v>5621</v>
      </c>
      <c r="F178" s="2">
        <v>14148</v>
      </c>
      <c r="G178" s="2">
        <v>138</v>
      </c>
      <c r="H178" s="2">
        <v>38</v>
      </c>
      <c r="I178" s="2">
        <v>2869</v>
      </c>
      <c r="J178" s="2">
        <v>4188</v>
      </c>
      <c r="K178" s="2">
        <v>1271</v>
      </c>
      <c r="L178" s="2">
        <v>41</v>
      </c>
      <c r="M178" s="2">
        <v>0</v>
      </c>
      <c r="N178" s="2">
        <v>14</v>
      </c>
      <c r="O178" s="2">
        <v>73</v>
      </c>
      <c r="P178" s="2">
        <v>40</v>
      </c>
      <c r="Q178" s="2">
        <v>0</v>
      </c>
      <c r="R178" s="2">
        <v>310</v>
      </c>
      <c r="S178" s="2">
        <v>427500</v>
      </c>
      <c r="T178" s="2">
        <v>24031700</v>
      </c>
      <c r="U178" s="2">
        <v>90</v>
      </c>
      <c r="V178" s="2">
        <v>195</v>
      </c>
      <c r="W178" s="2">
        <v>75</v>
      </c>
      <c r="X178" s="2">
        <v>415</v>
      </c>
      <c r="Y178" s="2">
        <v>19</v>
      </c>
      <c r="Z178" s="2">
        <v>225</v>
      </c>
      <c r="AA178" s="9">
        <f t="shared" si="20"/>
        <v>14148</v>
      </c>
      <c r="AB178" s="9">
        <f t="shared" si="21"/>
        <v>2693</v>
      </c>
      <c r="AC178" s="9">
        <f t="shared" si="22"/>
        <v>478</v>
      </c>
      <c r="AD178" s="9">
        <f t="shared" si="23"/>
        <v>310</v>
      </c>
      <c r="AE178" s="44">
        <f t="shared" si="24"/>
        <v>2.6938922076468472E-5</v>
      </c>
      <c r="AF178" s="9">
        <f t="shared" si="25"/>
        <v>145</v>
      </c>
      <c r="AG178" s="9">
        <f t="shared" si="18"/>
        <v>244</v>
      </c>
      <c r="AH178" s="44">
        <f t="shared" si="26"/>
        <v>2.7553691410806011E-5</v>
      </c>
      <c r="AI178">
        <f>AA178/'Totals and Drop Down Lists'!W$6*Inputs!E$37</f>
        <v>12834.222480356235</v>
      </c>
      <c r="AJ178">
        <f>AB178/'Totals and Drop Down Lists'!X$6*Inputs!F$37</f>
        <v>8861.0126831643793</v>
      </c>
      <c r="AK178">
        <f>AC178/'Totals and Drop Down Lists'!Y$6*Inputs!G$37</f>
        <v>3151.1374618589807</v>
      </c>
      <c r="AL178">
        <f>AD178/'Totals and Drop Down Lists'!Z$6*Inputs!H$37</f>
        <v>2485.4253936981054</v>
      </c>
      <c r="AM178">
        <f>AE178/'Totals and Drop Down Lists'!AA$6*Inputs!I$37</f>
        <v>3353.6089086551851</v>
      </c>
      <c r="AN178">
        <f>AF178/'Totals and Drop Down Lists'!AB$6*Inputs!J$37</f>
        <v>2893.7205053499874</v>
      </c>
      <c r="AO178">
        <f>AG178/'Totals and Drop Down Lists'!AC$6*Inputs!K$37</f>
        <v>4544.1525876983551</v>
      </c>
      <c r="AP178">
        <f>AH178/'Totals and Drop Down Lists'!AD$6*Inputs!L$37</f>
        <v>6484.2076936897465</v>
      </c>
      <c r="AQ178">
        <f>IF(OR($D178="51",$D178="52",$D178="61"),(AA178/'Totals and Drop Down Lists'!W$4)*Inputs!E$38,0)</f>
        <v>0</v>
      </c>
      <c r="AR178">
        <f>IF(OR($D178="51",$D178="52",$D178="61"),(AB178/'Totals and Drop Down Lists'!X$4)*Inputs!F$38,0)</f>
        <v>0</v>
      </c>
      <c r="AS178">
        <f>IF(OR($D178="51",$D178="52",$D178="61"),(AC178/'Totals and Drop Down Lists'!Y$4)*Inputs!G$38,0)</f>
        <v>0</v>
      </c>
      <c r="AT178">
        <f>IF(OR($D178="51",$D178="52",$D178="61"),(AD178/'Totals and Drop Down Lists'!Z$4)*Inputs!H$38,0)</f>
        <v>0</v>
      </c>
      <c r="AU178">
        <f>IF(OR($D178="51",$D178="52",$D178="61"),(AE178/'Totals and Drop Down Lists'!AA$4)*Inputs!I$38,0)</f>
        <v>0</v>
      </c>
      <c r="AV178">
        <f>IF(OR($D178="51",$D178="52",$D178="61"),(AF178/'Totals and Drop Down Lists'!AB$4)*Inputs!J$38,0)</f>
        <v>0</v>
      </c>
      <c r="AW178">
        <f>IF(OR($D178="51",$D178="52",$D178="61"),(AG178/'Totals and Drop Down Lists'!AC$4)*Inputs!K$38,0)</f>
        <v>0</v>
      </c>
      <c r="AX178">
        <f>IF(OR($D178="51",$D178="52",$D178="61"),(AH178/'Totals and Drop Down Lists'!AD$4)*Inputs!L$38,0)</f>
        <v>0</v>
      </c>
      <c r="AY178">
        <f>IF(OR($D178="51",$D178="52",$D178="61"),0,(AA178/'Totals and Drop Down Lists'!W$5)*Inputs!E$39)</f>
        <v>0</v>
      </c>
      <c r="AZ178">
        <f>IF(OR($D178="51",$D178="52",$D178="61"),0,(AB178/'Totals and Drop Down Lists'!X$5)*Inputs!F$39)</f>
        <v>0</v>
      </c>
      <c r="BA178">
        <f>IF(OR($D178="51",$D178="52",$D178="61"),0,(AC178/'Totals and Drop Down Lists'!Y$5)*Inputs!G$39)</f>
        <v>0</v>
      </c>
      <c r="BB178">
        <f>IF(OR($D178="51",$D178="52",$D178="61"),0,(AD178/'Totals and Drop Down Lists'!Z$5)*Inputs!H$39)</f>
        <v>0</v>
      </c>
      <c r="BC178">
        <f>IF(OR($D178="51",$D178="52",$D178="61"),0,(AE178/'Totals and Drop Down Lists'!AA$5)*Inputs!I$39)</f>
        <v>0</v>
      </c>
      <c r="BD178">
        <f>IF(OR($D178="51",$D178="52",$D178="61"),0,(AF178/'Totals and Drop Down Lists'!AB$5)*Inputs!J$39)</f>
        <v>0</v>
      </c>
      <c r="BE178">
        <f>IF(OR($D178="51",$D178="52",$D178="61"),0,(AG178/'Totals and Drop Down Lists'!AC$5)*Inputs!K$39)</f>
        <v>0</v>
      </c>
      <c r="BF178">
        <f>IF(OR($D178="51",$D178="52",$D178="61"),0,(AH178/'Totals and Drop Down Lists'!AD$5)*Inputs!L$39)</f>
        <v>0</v>
      </c>
      <c r="BG178" s="10">
        <f t="shared" si="19"/>
        <v>44607.487714470975</v>
      </c>
    </row>
    <row r="179" spans="1:59">
      <c r="A179" s="1" t="s">
        <v>7338</v>
      </c>
      <c r="B179" s="1" t="s">
        <v>5601</v>
      </c>
      <c r="C179" s="1" t="s">
        <v>5622</v>
      </c>
      <c r="D179" s="1" t="s">
        <v>25</v>
      </c>
      <c r="E179" s="1" t="s">
        <v>5623</v>
      </c>
      <c r="F179" s="2">
        <v>25651</v>
      </c>
      <c r="G179" s="2">
        <v>268</v>
      </c>
      <c r="H179" s="2">
        <v>5</v>
      </c>
      <c r="I179" s="2">
        <v>5847</v>
      </c>
      <c r="J179" s="2">
        <v>10733</v>
      </c>
      <c r="K179" s="2">
        <v>3617</v>
      </c>
      <c r="L179" s="2">
        <v>39</v>
      </c>
      <c r="M179" s="2">
        <v>0</v>
      </c>
      <c r="N179" s="2">
        <v>0</v>
      </c>
      <c r="O179" s="2">
        <v>115</v>
      </c>
      <c r="P179" s="2">
        <v>22</v>
      </c>
      <c r="Q179" s="2">
        <v>12</v>
      </c>
      <c r="R179" s="2">
        <v>814</v>
      </c>
      <c r="S179" s="2">
        <v>1556400</v>
      </c>
      <c r="T179" s="2">
        <v>87492800</v>
      </c>
      <c r="U179" s="2">
        <v>234</v>
      </c>
      <c r="V179" s="2">
        <v>358</v>
      </c>
      <c r="W179" s="2">
        <v>124</v>
      </c>
      <c r="X179" s="2">
        <v>918</v>
      </c>
      <c r="Y179" s="2">
        <v>144</v>
      </c>
      <c r="Z179" s="2">
        <v>513</v>
      </c>
      <c r="AA179" s="9">
        <f t="shared" si="20"/>
        <v>25651</v>
      </c>
      <c r="AB179" s="9">
        <f t="shared" si="21"/>
        <v>5574</v>
      </c>
      <c r="AC179" s="9">
        <f t="shared" si="22"/>
        <v>1002</v>
      </c>
      <c r="AD179" s="9">
        <f t="shared" si="23"/>
        <v>814</v>
      </c>
      <c r="AE179" s="44">
        <f t="shared" si="24"/>
        <v>8.5127851797996504E-5</v>
      </c>
      <c r="AF179" s="9">
        <f t="shared" si="25"/>
        <v>436</v>
      </c>
      <c r="AG179" s="9">
        <f t="shared" si="18"/>
        <v>657</v>
      </c>
      <c r="AH179" s="44">
        <f t="shared" si="26"/>
        <v>8.2384182257109012E-5</v>
      </c>
      <c r="AI179">
        <f>AA179/'Totals and Drop Down Lists'!W$6*Inputs!E$37</f>
        <v>23269.058583801085</v>
      </c>
      <c r="AJ179">
        <f>AB179/'Totals and Drop Down Lists'!X$6*Inputs!F$37</f>
        <v>18340.618156687058</v>
      </c>
      <c r="AK179">
        <f>AC179/'Totals and Drop Down Lists'!Y$6*Inputs!G$37</f>
        <v>6605.5224618884904</v>
      </c>
      <c r="AL179">
        <f>AD179/'Totals and Drop Down Lists'!Z$6*Inputs!H$37</f>
        <v>6526.2460337750254</v>
      </c>
      <c r="AM179">
        <f>AE179/'Totals and Drop Down Lists'!AA$6*Inputs!I$37</f>
        <v>10597.510967738943</v>
      </c>
      <c r="AN179">
        <f>AF179/'Totals and Drop Down Lists'!AB$6*Inputs!J$37</f>
        <v>8701.1182091903083</v>
      </c>
      <c r="AO179">
        <f>AG179/'Totals and Drop Down Lists'!AC$6*Inputs!K$37</f>
        <v>12235.689549663193</v>
      </c>
      <c r="AP179">
        <f>AH179/'Totals and Drop Down Lists'!AD$6*Inputs!L$37</f>
        <v>19387.462117703162</v>
      </c>
      <c r="AQ179">
        <f>IF(OR($D179="51",$D179="52",$D179="61"),(AA179/'Totals and Drop Down Lists'!W$4)*Inputs!E$38,0)</f>
        <v>0</v>
      </c>
      <c r="AR179">
        <f>IF(OR($D179="51",$D179="52",$D179="61"),(AB179/'Totals and Drop Down Lists'!X$4)*Inputs!F$38,0)</f>
        <v>0</v>
      </c>
      <c r="AS179">
        <f>IF(OR($D179="51",$D179="52",$D179="61"),(AC179/'Totals and Drop Down Lists'!Y$4)*Inputs!G$38,0)</f>
        <v>0</v>
      </c>
      <c r="AT179">
        <f>IF(OR($D179="51",$D179="52",$D179="61"),(AD179/'Totals and Drop Down Lists'!Z$4)*Inputs!H$38,0)</f>
        <v>0</v>
      </c>
      <c r="AU179">
        <f>IF(OR($D179="51",$D179="52",$D179="61"),(AE179/'Totals and Drop Down Lists'!AA$4)*Inputs!I$38,0)</f>
        <v>0</v>
      </c>
      <c r="AV179">
        <f>IF(OR($D179="51",$D179="52",$D179="61"),(AF179/'Totals and Drop Down Lists'!AB$4)*Inputs!J$38,0)</f>
        <v>0</v>
      </c>
      <c r="AW179">
        <f>IF(OR($D179="51",$D179="52",$D179="61"),(AG179/'Totals and Drop Down Lists'!AC$4)*Inputs!K$38,0)</f>
        <v>0</v>
      </c>
      <c r="AX179">
        <f>IF(OR($D179="51",$D179="52",$D179="61"),(AH179/'Totals and Drop Down Lists'!AD$4)*Inputs!L$38,0)</f>
        <v>0</v>
      </c>
      <c r="AY179">
        <f>IF(OR($D179="51",$D179="52",$D179="61"),0,(AA179/'Totals and Drop Down Lists'!W$5)*Inputs!E$39)</f>
        <v>0</v>
      </c>
      <c r="AZ179">
        <f>IF(OR($D179="51",$D179="52",$D179="61"),0,(AB179/'Totals and Drop Down Lists'!X$5)*Inputs!F$39)</f>
        <v>0</v>
      </c>
      <c r="BA179">
        <f>IF(OR($D179="51",$D179="52",$D179="61"),0,(AC179/'Totals and Drop Down Lists'!Y$5)*Inputs!G$39)</f>
        <v>0</v>
      </c>
      <c r="BB179">
        <f>IF(OR($D179="51",$D179="52",$D179="61"),0,(AD179/'Totals and Drop Down Lists'!Z$5)*Inputs!H$39)</f>
        <v>0</v>
      </c>
      <c r="BC179">
        <f>IF(OR($D179="51",$D179="52",$D179="61"),0,(AE179/'Totals and Drop Down Lists'!AA$5)*Inputs!I$39)</f>
        <v>0</v>
      </c>
      <c r="BD179">
        <f>IF(OR($D179="51",$D179="52",$D179="61"),0,(AF179/'Totals and Drop Down Lists'!AB$5)*Inputs!J$39)</f>
        <v>0</v>
      </c>
      <c r="BE179">
        <f>IF(OR($D179="51",$D179="52",$D179="61"),0,(AG179/'Totals and Drop Down Lists'!AC$5)*Inputs!K$39)</f>
        <v>0</v>
      </c>
      <c r="BF179">
        <f>IF(OR($D179="51",$D179="52",$D179="61"),0,(AH179/'Totals and Drop Down Lists'!AD$5)*Inputs!L$39)</f>
        <v>0</v>
      </c>
      <c r="BG179" s="10">
        <f t="shared" si="19"/>
        <v>105663.22608044726</v>
      </c>
    </row>
    <row r="180" spans="1:59">
      <c r="A180" s="1" t="s">
        <v>7338</v>
      </c>
      <c r="B180" s="1" t="s">
        <v>5601</v>
      </c>
      <c r="C180" s="1" t="s">
        <v>1296</v>
      </c>
      <c r="D180" s="1" t="s">
        <v>25</v>
      </c>
      <c r="E180" s="1" t="s">
        <v>5624</v>
      </c>
      <c r="F180" s="2">
        <v>41307</v>
      </c>
      <c r="G180" s="2">
        <v>429</v>
      </c>
      <c r="H180" s="2">
        <v>0</v>
      </c>
      <c r="I180" s="2">
        <v>8734</v>
      </c>
      <c r="J180" s="2">
        <v>16596</v>
      </c>
      <c r="K180" s="2">
        <v>5090</v>
      </c>
      <c r="L180" s="2">
        <v>159</v>
      </c>
      <c r="M180" s="2">
        <v>37</v>
      </c>
      <c r="N180" s="2">
        <v>28</v>
      </c>
      <c r="O180" s="2">
        <v>126</v>
      </c>
      <c r="P180" s="2">
        <v>122</v>
      </c>
      <c r="Q180" s="2">
        <v>69</v>
      </c>
      <c r="R180" s="2">
        <v>1087</v>
      </c>
      <c r="S180" s="2">
        <v>2600400</v>
      </c>
      <c r="T180" s="2">
        <v>154691300</v>
      </c>
      <c r="U180" s="2">
        <v>346</v>
      </c>
      <c r="V180" s="2">
        <v>353</v>
      </c>
      <c r="W180" s="2">
        <v>73</v>
      </c>
      <c r="X180" s="2">
        <v>1433</v>
      </c>
      <c r="Y180" s="2">
        <v>73</v>
      </c>
      <c r="Z180" s="2">
        <v>908</v>
      </c>
      <c r="AA180" s="9">
        <f t="shared" si="20"/>
        <v>41307</v>
      </c>
      <c r="AB180" s="9">
        <f t="shared" si="21"/>
        <v>8305</v>
      </c>
      <c r="AC180" s="9">
        <f t="shared" si="22"/>
        <v>1628</v>
      </c>
      <c r="AD180" s="9">
        <f t="shared" si="23"/>
        <v>1087</v>
      </c>
      <c r="AE180" s="44">
        <f t="shared" si="24"/>
        <v>1.0902545918062699E-4</v>
      </c>
      <c r="AF180" s="9">
        <f t="shared" si="25"/>
        <v>1007</v>
      </c>
      <c r="AG180" s="9">
        <f t="shared" si="18"/>
        <v>981</v>
      </c>
      <c r="AH180" s="44">
        <f t="shared" si="26"/>
        <v>1.119526684995714E-4</v>
      </c>
      <c r="AI180">
        <f>AA180/'Totals and Drop Down Lists'!W$6*Inputs!E$37</f>
        <v>37471.248798139313</v>
      </c>
      <c r="AJ180">
        <f>AB180/'Totals and Drop Down Lists'!X$6*Inputs!F$37</f>
        <v>27326.665552796199</v>
      </c>
      <c r="AK180">
        <f>AC180/'Totals and Drop Down Lists'!Y$6*Inputs!G$37</f>
        <v>10732.325916122219</v>
      </c>
      <c r="AL180">
        <f>AD180/'Totals and Drop Down Lists'!Z$6*Inputs!H$37</f>
        <v>8715.0238804833571</v>
      </c>
      <c r="AM180">
        <f>AE180/'Totals and Drop Down Lists'!AA$6*Inputs!I$37</f>
        <v>13572.508585922775</v>
      </c>
      <c r="AN180">
        <f>AF180/'Totals and Drop Down Lists'!AB$6*Inputs!J$37</f>
        <v>20096.389992327153</v>
      </c>
      <c r="AO180">
        <f>AG180/'Totals and Drop Down Lists'!AC$6*Inputs!K$37</f>
        <v>18269.728231688878</v>
      </c>
      <c r="AP180">
        <f>AH180/'Totals and Drop Down Lists'!AD$6*Inputs!L$37</f>
        <v>26345.811295880503</v>
      </c>
      <c r="AQ180">
        <f>IF(OR($D180="51",$D180="52",$D180="61"),(AA180/'Totals and Drop Down Lists'!W$4)*Inputs!E$38,0)</f>
        <v>0</v>
      </c>
      <c r="AR180">
        <f>IF(OR($D180="51",$D180="52",$D180="61"),(AB180/'Totals and Drop Down Lists'!X$4)*Inputs!F$38,0)</f>
        <v>0</v>
      </c>
      <c r="AS180">
        <f>IF(OR($D180="51",$D180="52",$D180="61"),(AC180/'Totals and Drop Down Lists'!Y$4)*Inputs!G$38,0)</f>
        <v>0</v>
      </c>
      <c r="AT180">
        <f>IF(OR($D180="51",$D180="52",$D180="61"),(AD180/'Totals and Drop Down Lists'!Z$4)*Inputs!H$38,0)</f>
        <v>0</v>
      </c>
      <c r="AU180">
        <f>IF(OR($D180="51",$D180="52",$D180="61"),(AE180/'Totals and Drop Down Lists'!AA$4)*Inputs!I$38,0)</f>
        <v>0</v>
      </c>
      <c r="AV180">
        <f>IF(OR($D180="51",$D180="52",$D180="61"),(AF180/'Totals and Drop Down Lists'!AB$4)*Inputs!J$38,0)</f>
        <v>0</v>
      </c>
      <c r="AW180">
        <f>IF(OR($D180="51",$D180="52",$D180="61"),(AG180/'Totals and Drop Down Lists'!AC$4)*Inputs!K$38,0)</f>
        <v>0</v>
      </c>
      <c r="AX180">
        <f>IF(OR($D180="51",$D180="52",$D180="61"),(AH180/'Totals and Drop Down Lists'!AD$4)*Inputs!L$38,0)</f>
        <v>0</v>
      </c>
      <c r="AY180">
        <f>IF(OR($D180="51",$D180="52",$D180="61"),0,(AA180/'Totals and Drop Down Lists'!W$5)*Inputs!E$39)</f>
        <v>0</v>
      </c>
      <c r="AZ180">
        <f>IF(OR($D180="51",$D180="52",$D180="61"),0,(AB180/'Totals and Drop Down Lists'!X$5)*Inputs!F$39)</f>
        <v>0</v>
      </c>
      <c r="BA180">
        <f>IF(OR($D180="51",$D180="52",$D180="61"),0,(AC180/'Totals and Drop Down Lists'!Y$5)*Inputs!G$39)</f>
        <v>0</v>
      </c>
      <c r="BB180">
        <f>IF(OR($D180="51",$D180="52",$D180="61"),0,(AD180/'Totals and Drop Down Lists'!Z$5)*Inputs!H$39)</f>
        <v>0</v>
      </c>
      <c r="BC180">
        <f>IF(OR($D180="51",$D180="52",$D180="61"),0,(AE180/'Totals and Drop Down Lists'!AA$5)*Inputs!I$39)</f>
        <v>0</v>
      </c>
      <c r="BD180">
        <f>IF(OR($D180="51",$D180="52",$D180="61"),0,(AF180/'Totals and Drop Down Lists'!AB$5)*Inputs!J$39)</f>
        <v>0</v>
      </c>
      <c r="BE180">
        <f>IF(OR($D180="51",$D180="52",$D180="61"),0,(AG180/'Totals and Drop Down Lists'!AC$5)*Inputs!K$39)</f>
        <v>0</v>
      </c>
      <c r="BF180">
        <f>IF(OR($D180="51",$D180="52",$D180="61"),0,(AH180/'Totals and Drop Down Lists'!AD$5)*Inputs!L$39)</f>
        <v>0</v>
      </c>
      <c r="BG180" s="10">
        <f t="shared" si="19"/>
        <v>162529.70225336039</v>
      </c>
    </row>
    <row r="181" spans="1:59" ht="28.8">
      <c r="A181" s="1" t="s">
        <v>7339</v>
      </c>
      <c r="B181" s="1" t="s">
        <v>238</v>
      </c>
      <c r="C181" s="1" t="s">
        <v>239</v>
      </c>
      <c r="D181" s="1" t="s">
        <v>10</v>
      </c>
      <c r="E181" s="1" t="s">
        <v>240</v>
      </c>
      <c r="F181" s="2">
        <v>17288</v>
      </c>
      <c r="G181" s="2">
        <v>128</v>
      </c>
      <c r="H181" s="2">
        <v>0</v>
      </c>
      <c r="I181" s="2">
        <v>4051</v>
      </c>
      <c r="J181" s="2">
        <v>4303</v>
      </c>
      <c r="K181" s="2">
        <v>1706</v>
      </c>
      <c r="L181" s="2">
        <v>64</v>
      </c>
      <c r="M181" s="2">
        <v>8</v>
      </c>
      <c r="N181" s="2">
        <v>19</v>
      </c>
      <c r="O181" s="2">
        <v>186</v>
      </c>
      <c r="P181" s="2">
        <v>25</v>
      </c>
      <c r="Q181" s="2">
        <v>40</v>
      </c>
      <c r="R181" s="2">
        <v>1315</v>
      </c>
      <c r="S181" s="2">
        <v>904200</v>
      </c>
      <c r="T181" s="2">
        <v>50004200</v>
      </c>
      <c r="U181" s="2">
        <v>190</v>
      </c>
      <c r="V181" s="2">
        <v>270</v>
      </c>
      <c r="W181" s="2">
        <v>70</v>
      </c>
      <c r="X181" s="2">
        <v>605</v>
      </c>
      <c r="Y181" s="2">
        <v>215</v>
      </c>
      <c r="Z181" s="2">
        <v>255</v>
      </c>
      <c r="AA181" s="9">
        <f t="shared" si="20"/>
        <v>17288</v>
      </c>
      <c r="AB181" s="9">
        <f t="shared" si="21"/>
        <v>3923</v>
      </c>
      <c r="AC181" s="9">
        <f t="shared" si="22"/>
        <v>1657</v>
      </c>
      <c r="AD181" s="9">
        <f t="shared" si="23"/>
        <v>1315</v>
      </c>
      <c r="AE181" s="44">
        <f t="shared" si="24"/>
        <v>4.7237020181528712E-5</v>
      </c>
      <c r="AF181" s="9">
        <f t="shared" si="25"/>
        <v>265</v>
      </c>
      <c r="AG181" s="9">
        <f t="shared" si="18"/>
        <v>470</v>
      </c>
      <c r="AH181" s="44">
        <f t="shared" si="26"/>
        <v>6.9335655381448085E-5</v>
      </c>
      <c r="AI181">
        <f>AA181/'Totals and Drop Down Lists'!W$6*Inputs!E$37</f>
        <v>15682.643358806798</v>
      </c>
      <c r="AJ181">
        <f>AB181/'Totals and Drop Down Lists'!X$6*Inputs!F$37</f>
        <v>12908.188917955387</v>
      </c>
      <c r="AK181">
        <f>AC181/'Totals and Drop Down Lists'!Y$6*Inputs!G$37</f>
        <v>10923.503711925379</v>
      </c>
      <c r="AL181">
        <f>AD181/'Totals and Drop Down Lists'!Z$6*Inputs!H$37</f>
        <v>10543.014170041964</v>
      </c>
      <c r="AM181">
        <f>AE181/'Totals and Drop Down Lists'!AA$6*Inputs!I$37</f>
        <v>5880.5059552652538</v>
      </c>
      <c r="AN181">
        <f>AF181/'Totals and Drop Down Lists'!AB$6*Inputs!J$37</f>
        <v>5288.5236821913568</v>
      </c>
      <c r="AO181">
        <f>AG181/'Totals and Drop Down Lists'!AC$6*Inputs!K$37</f>
        <v>8753.0808041730616</v>
      </c>
      <c r="AP181">
        <f>AH181/'Totals and Drop Down Lists'!AD$6*Inputs!L$37</f>
        <v>16316.753474820711</v>
      </c>
      <c r="AQ181">
        <f>IF(OR($D181="51",$D181="52",$D181="61"),(AA181/'Totals and Drop Down Lists'!W$4)*Inputs!E$38,0)</f>
        <v>0</v>
      </c>
      <c r="AR181">
        <f>IF(OR($D181="51",$D181="52",$D181="61"),(AB181/'Totals and Drop Down Lists'!X$4)*Inputs!F$38,0)</f>
        <v>0</v>
      </c>
      <c r="AS181">
        <f>IF(OR($D181="51",$D181="52",$D181="61"),(AC181/'Totals and Drop Down Lists'!Y$4)*Inputs!G$38,0)</f>
        <v>0</v>
      </c>
      <c r="AT181">
        <f>IF(OR($D181="51",$D181="52",$D181="61"),(AD181/'Totals and Drop Down Lists'!Z$4)*Inputs!H$38,0)</f>
        <v>0</v>
      </c>
      <c r="AU181">
        <f>IF(OR($D181="51",$D181="52",$D181="61"),(AE181/'Totals and Drop Down Lists'!AA$4)*Inputs!I$38,0)</f>
        <v>0</v>
      </c>
      <c r="AV181">
        <f>IF(OR($D181="51",$D181="52",$D181="61"),(AF181/'Totals and Drop Down Lists'!AB$4)*Inputs!J$38,0)</f>
        <v>0</v>
      </c>
      <c r="AW181">
        <f>IF(OR($D181="51",$D181="52",$D181="61"),(AG181/'Totals and Drop Down Lists'!AC$4)*Inputs!K$38,0)</f>
        <v>0</v>
      </c>
      <c r="AX181">
        <f>IF(OR($D181="51",$D181="52",$D181="61"),(AH181/'Totals and Drop Down Lists'!AD$4)*Inputs!L$38,0)</f>
        <v>0</v>
      </c>
      <c r="AY181">
        <f>IF(OR($D181="51",$D181="52",$D181="61"),0,(AA181/'Totals and Drop Down Lists'!W$5)*Inputs!E$39)</f>
        <v>0</v>
      </c>
      <c r="AZ181">
        <f>IF(OR($D181="51",$D181="52",$D181="61"),0,(AB181/'Totals and Drop Down Lists'!X$5)*Inputs!F$39)</f>
        <v>0</v>
      </c>
      <c r="BA181">
        <f>IF(OR($D181="51",$D181="52",$D181="61"),0,(AC181/'Totals and Drop Down Lists'!Y$5)*Inputs!G$39)</f>
        <v>0</v>
      </c>
      <c r="BB181">
        <f>IF(OR($D181="51",$D181="52",$D181="61"),0,(AD181/'Totals and Drop Down Lists'!Z$5)*Inputs!H$39)</f>
        <v>0</v>
      </c>
      <c r="BC181">
        <f>IF(OR($D181="51",$D181="52",$D181="61"),0,(AE181/'Totals and Drop Down Lists'!AA$5)*Inputs!I$39)</f>
        <v>0</v>
      </c>
      <c r="BD181">
        <f>IF(OR($D181="51",$D181="52",$D181="61"),0,(AF181/'Totals and Drop Down Lists'!AB$5)*Inputs!J$39)</f>
        <v>0</v>
      </c>
      <c r="BE181">
        <f>IF(OR($D181="51",$D181="52",$D181="61"),0,(AG181/'Totals and Drop Down Lists'!AC$5)*Inputs!K$39)</f>
        <v>0</v>
      </c>
      <c r="BF181">
        <f>IF(OR($D181="51",$D181="52",$D181="61"),0,(AH181/'Totals and Drop Down Lists'!AD$5)*Inputs!L$39)</f>
        <v>0</v>
      </c>
      <c r="BG181" s="10">
        <f t="shared" si="19"/>
        <v>86296.214075179916</v>
      </c>
    </row>
    <row r="182" spans="1:59" ht="28.8">
      <c r="A182" s="1" t="s">
        <v>7339</v>
      </c>
      <c r="B182" s="1" t="s">
        <v>238</v>
      </c>
      <c r="C182" s="1" t="s">
        <v>241</v>
      </c>
      <c r="D182" s="1" t="s">
        <v>10</v>
      </c>
      <c r="E182" s="1" t="s">
        <v>242</v>
      </c>
      <c r="F182" s="2">
        <v>66569</v>
      </c>
      <c r="G182" s="2">
        <v>5464</v>
      </c>
      <c r="H182" s="2">
        <v>550</v>
      </c>
      <c r="I182" s="2">
        <v>14525</v>
      </c>
      <c r="J182" s="2">
        <v>23006</v>
      </c>
      <c r="K182" s="2">
        <v>12836</v>
      </c>
      <c r="L182" s="2">
        <v>153</v>
      </c>
      <c r="M182" s="2">
        <v>17</v>
      </c>
      <c r="N182" s="2">
        <v>0</v>
      </c>
      <c r="O182" s="2">
        <v>421</v>
      </c>
      <c r="P182" s="2">
        <v>429</v>
      </c>
      <c r="Q182" s="2">
        <v>130</v>
      </c>
      <c r="R182" s="2">
        <v>661</v>
      </c>
      <c r="S182" s="2">
        <v>13383700</v>
      </c>
      <c r="T182" s="2">
        <v>542162200</v>
      </c>
      <c r="U182" s="2">
        <v>809</v>
      </c>
      <c r="V182" s="2">
        <v>345</v>
      </c>
      <c r="W182" s="2">
        <v>110</v>
      </c>
      <c r="X182" s="2">
        <v>3270</v>
      </c>
      <c r="Y182" s="2">
        <v>80</v>
      </c>
      <c r="Z182" s="2">
        <v>2805</v>
      </c>
      <c r="AA182" s="9">
        <f t="shared" si="20"/>
        <v>66569</v>
      </c>
      <c r="AB182" s="9">
        <f t="shared" si="21"/>
        <v>8511</v>
      </c>
      <c r="AC182" s="9">
        <f t="shared" si="22"/>
        <v>1811</v>
      </c>
      <c r="AD182" s="9">
        <f t="shared" si="23"/>
        <v>661</v>
      </c>
      <c r="AE182" s="44">
        <f t="shared" si="24"/>
        <v>5.0016590920239925E-4</v>
      </c>
      <c r="AF182" s="9">
        <f t="shared" si="25"/>
        <v>2815</v>
      </c>
      <c r="AG182" s="9">
        <f t="shared" si="18"/>
        <v>2885</v>
      </c>
      <c r="AH182" s="44">
        <f t="shared" si="26"/>
        <v>5.9894300440817001E-4</v>
      </c>
      <c r="AI182">
        <f>AA182/'Totals and Drop Down Lists'!W$6*Inputs!E$37</f>
        <v>60387.429763559107</v>
      </c>
      <c r="AJ182">
        <f>AB182/'Totals and Drop Down Lists'!X$6*Inputs!F$37</f>
        <v>28004.485312444125</v>
      </c>
      <c r="AK182">
        <f>AC182/'Totals and Drop Down Lists'!Y$6*Inputs!G$37</f>
        <v>11938.723731018021</v>
      </c>
      <c r="AL182">
        <f>AD182/'Totals and Drop Down Lists'!Z$6*Inputs!H$37</f>
        <v>5299.5683394659609</v>
      </c>
      <c r="AM182">
        <f>AE182/'Totals and Drop Down Lists'!AA$6*Inputs!I$37</f>
        <v>62265.329108026373</v>
      </c>
      <c r="AN182">
        <f>AF182/'Totals and Drop Down Lists'!AB$6*Inputs!J$37</f>
        <v>56178.091190070452</v>
      </c>
      <c r="AO182">
        <f>AG182/'Totals and Drop Down Lists'!AC$6*Inputs!K$37</f>
        <v>53729.017276679318</v>
      </c>
      <c r="AP182">
        <f>AH182/'Totals and Drop Down Lists'!AD$6*Inputs!L$37</f>
        <v>140949.20275335628</v>
      </c>
      <c r="AQ182">
        <f>IF(OR($D182="51",$D182="52",$D182="61"),(AA182/'Totals and Drop Down Lists'!W$4)*Inputs!E$38,0)</f>
        <v>0</v>
      </c>
      <c r="AR182">
        <f>IF(OR($D182="51",$D182="52",$D182="61"),(AB182/'Totals and Drop Down Lists'!X$4)*Inputs!F$38,0)</f>
        <v>0</v>
      </c>
      <c r="AS182">
        <f>IF(OR($D182="51",$D182="52",$D182="61"),(AC182/'Totals and Drop Down Lists'!Y$4)*Inputs!G$38,0)</f>
        <v>0</v>
      </c>
      <c r="AT182">
        <f>IF(OR($D182="51",$D182="52",$D182="61"),(AD182/'Totals and Drop Down Lists'!Z$4)*Inputs!H$38,0)</f>
        <v>0</v>
      </c>
      <c r="AU182">
        <f>IF(OR($D182="51",$D182="52",$D182="61"),(AE182/'Totals and Drop Down Lists'!AA$4)*Inputs!I$38,0)</f>
        <v>0</v>
      </c>
      <c r="AV182">
        <f>IF(OR($D182="51",$D182="52",$D182="61"),(AF182/'Totals and Drop Down Lists'!AB$4)*Inputs!J$38,0)</f>
        <v>0</v>
      </c>
      <c r="AW182">
        <f>IF(OR($D182="51",$D182="52",$D182="61"),(AG182/'Totals and Drop Down Lists'!AC$4)*Inputs!K$38,0)</f>
        <v>0</v>
      </c>
      <c r="AX182">
        <f>IF(OR($D182="51",$D182="52",$D182="61"),(AH182/'Totals and Drop Down Lists'!AD$4)*Inputs!L$38,0)</f>
        <v>0</v>
      </c>
      <c r="AY182">
        <f>IF(OR($D182="51",$D182="52",$D182="61"),0,(AA182/'Totals and Drop Down Lists'!W$5)*Inputs!E$39)</f>
        <v>0</v>
      </c>
      <c r="AZ182">
        <f>IF(OR($D182="51",$D182="52",$D182="61"),0,(AB182/'Totals and Drop Down Lists'!X$5)*Inputs!F$39)</f>
        <v>0</v>
      </c>
      <c r="BA182">
        <f>IF(OR($D182="51",$D182="52",$D182="61"),0,(AC182/'Totals and Drop Down Lists'!Y$5)*Inputs!G$39)</f>
        <v>0</v>
      </c>
      <c r="BB182">
        <f>IF(OR($D182="51",$D182="52",$D182="61"),0,(AD182/'Totals and Drop Down Lists'!Z$5)*Inputs!H$39)</f>
        <v>0</v>
      </c>
      <c r="BC182">
        <f>IF(OR($D182="51",$D182="52",$D182="61"),0,(AE182/'Totals and Drop Down Lists'!AA$5)*Inputs!I$39)</f>
        <v>0</v>
      </c>
      <c r="BD182">
        <f>IF(OR($D182="51",$D182="52",$D182="61"),0,(AF182/'Totals and Drop Down Lists'!AB$5)*Inputs!J$39)</f>
        <v>0</v>
      </c>
      <c r="BE182">
        <f>IF(OR($D182="51",$D182="52",$D182="61"),0,(AG182/'Totals and Drop Down Lists'!AC$5)*Inputs!K$39)</f>
        <v>0</v>
      </c>
      <c r="BF182">
        <f>IF(OR($D182="51",$D182="52",$D182="61"),0,(AH182/'Totals and Drop Down Lists'!AD$5)*Inputs!L$39)</f>
        <v>0</v>
      </c>
      <c r="BG182" s="10">
        <f t="shared" si="19"/>
        <v>418751.84747461963</v>
      </c>
    </row>
    <row r="183" spans="1:59" ht="28.8">
      <c r="A183" s="1" t="s">
        <v>7339</v>
      </c>
      <c r="B183" s="1" t="s">
        <v>238</v>
      </c>
      <c r="C183" s="1" t="s">
        <v>243</v>
      </c>
      <c r="D183" s="1" t="s">
        <v>10</v>
      </c>
      <c r="E183" s="1" t="s">
        <v>244</v>
      </c>
      <c r="F183" s="2">
        <v>40003</v>
      </c>
      <c r="G183" s="2">
        <v>1116</v>
      </c>
      <c r="H183" s="2">
        <v>84</v>
      </c>
      <c r="I183" s="2">
        <v>5800</v>
      </c>
      <c r="J183" s="2">
        <v>18592</v>
      </c>
      <c r="K183" s="2">
        <v>6446</v>
      </c>
      <c r="L183" s="2">
        <v>15</v>
      </c>
      <c r="M183" s="2">
        <v>15</v>
      </c>
      <c r="N183" s="2">
        <v>0</v>
      </c>
      <c r="O183" s="2">
        <v>76</v>
      </c>
      <c r="P183" s="2">
        <v>144</v>
      </c>
      <c r="Q183" s="2">
        <v>0</v>
      </c>
      <c r="R183" s="2">
        <v>1541</v>
      </c>
      <c r="S183" s="2">
        <v>5420800</v>
      </c>
      <c r="T183" s="2">
        <v>275057600</v>
      </c>
      <c r="U183" s="2">
        <v>439</v>
      </c>
      <c r="V183" s="2">
        <v>120</v>
      </c>
      <c r="W183" s="2">
        <v>15</v>
      </c>
      <c r="X183" s="2">
        <v>1245</v>
      </c>
      <c r="Y183" s="2">
        <v>110</v>
      </c>
      <c r="Z183" s="2">
        <v>930</v>
      </c>
      <c r="AA183" s="9">
        <f t="shared" si="20"/>
        <v>40003</v>
      </c>
      <c r="AB183" s="9">
        <f t="shared" si="21"/>
        <v>4600</v>
      </c>
      <c r="AC183" s="9">
        <f t="shared" si="22"/>
        <v>1791</v>
      </c>
      <c r="AD183" s="9">
        <f t="shared" si="23"/>
        <v>1541</v>
      </c>
      <c r="AE183" s="44">
        <f t="shared" si="24"/>
        <v>1.5608108578493693E-4</v>
      </c>
      <c r="AF183" s="9">
        <f t="shared" si="25"/>
        <v>1110</v>
      </c>
      <c r="AG183" s="9">
        <f t="shared" si="18"/>
        <v>1040</v>
      </c>
      <c r="AH183" s="44">
        <f t="shared" si="26"/>
        <v>1.3416789809456983E-4</v>
      </c>
      <c r="AI183">
        <f>AA183/'Totals and Drop Down Lists'!W$6*Inputs!E$37</f>
        <v>36288.337707215891</v>
      </c>
      <c r="AJ183">
        <f>AB183/'Totals and Drop Down Lists'!X$6*Inputs!F$37</f>
        <v>15135.781040681821</v>
      </c>
      <c r="AK183">
        <f>AC183/'Totals and Drop Down Lists'!Y$6*Inputs!G$37</f>
        <v>11806.876975291705</v>
      </c>
      <c r="AL183">
        <f>AD183/'Totals and Drop Down Lists'!Z$6*Inputs!H$37</f>
        <v>12354.969457060582</v>
      </c>
      <c r="AM183">
        <f>AE183/'Totals and Drop Down Lists'!AA$6*Inputs!I$37</f>
        <v>19430.432972600876</v>
      </c>
      <c r="AN183">
        <f>AF183/'Totals and Drop Down Lists'!AB$6*Inputs!J$37</f>
        <v>22151.929385782663</v>
      </c>
      <c r="AO183">
        <f>AG183/'Totals and Drop Down Lists'!AC$6*Inputs!K$37</f>
        <v>19368.519226255285</v>
      </c>
      <c r="AP183">
        <f>AH183/'Totals and Drop Down Lists'!AD$6*Inputs!L$37</f>
        <v>31573.719255990705</v>
      </c>
      <c r="AQ183">
        <f>IF(OR($D183="51",$D183="52",$D183="61"),(AA183/'Totals and Drop Down Lists'!W$4)*Inputs!E$38,0)</f>
        <v>0</v>
      </c>
      <c r="AR183">
        <f>IF(OR($D183="51",$D183="52",$D183="61"),(AB183/'Totals and Drop Down Lists'!X$4)*Inputs!F$38,0)</f>
        <v>0</v>
      </c>
      <c r="AS183">
        <f>IF(OR($D183="51",$D183="52",$D183="61"),(AC183/'Totals and Drop Down Lists'!Y$4)*Inputs!G$38,0)</f>
        <v>0</v>
      </c>
      <c r="AT183">
        <f>IF(OR($D183="51",$D183="52",$D183="61"),(AD183/'Totals and Drop Down Lists'!Z$4)*Inputs!H$38,0)</f>
        <v>0</v>
      </c>
      <c r="AU183">
        <f>IF(OR($D183="51",$D183="52",$D183="61"),(AE183/'Totals and Drop Down Lists'!AA$4)*Inputs!I$38,0)</f>
        <v>0</v>
      </c>
      <c r="AV183">
        <f>IF(OR($D183="51",$D183="52",$D183="61"),(AF183/'Totals and Drop Down Lists'!AB$4)*Inputs!J$38,0)</f>
        <v>0</v>
      </c>
      <c r="AW183">
        <f>IF(OR($D183="51",$D183="52",$D183="61"),(AG183/'Totals and Drop Down Lists'!AC$4)*Inputs!K$38,0)</f>
        <v>0</v>
      </c>
      <c r="AX183">
        <f>IF(OR($D183="51",$D183="52",$D183="61"),(AH183/'Totals and Drop Down Lists'!AD$4)*Inputs!L$38,0)</f>
        <v>0</v>
      </c>
      <c r="AY183">
        <f>IF(OR($D183="51",$D183="52",$D183="61"),0,(AA183/'Totals and Drop Down Lists'!W$5)*Inputs!E$39)</f>
        <v>0</v>
      </c>
      <c r="AZ183">
        <f>IF(OR($D183="51",$D183="52",$D183="61"),0,(AB183/'Totals and Drop Down Lists'!X$5)*Inputs!F$39)</f>
        <v>0</v>
      </c>
      <c r="BA183">
        <f>IF(OR($D183="51",$D183="52",$D183="61"),0,(AC183/'Totals and Drop Down Lists'!Y$5)*Inputs!G$39)</f>
        <v>0</v>
      </c>
      <c r="BB183">
        <f>IF(OR($D183="51",$D183="52",$D183="61"),0,(AD183/'Totals and Drop Down Lists'!Z$5)*Inputs!H$39)</f>
        <v>0</v>
      </c>
      <c r="BC183">
        <f>IF(OR($D183="51",$D183="52",$D183="61"),0,(AE183/'Totals and Drop Down Lists'!AA$5)*Inputs!I$39)</f>
        <v>0</v>
      </c>
      <c r="BD183">
        <f>IF(OR($D183="51",$D183="52",$D183="61"),0,(AF183/'Totals and Drop Down Lists'!AB$5)*Inputs!J$39)</f>
        <v>0</v>
      </c>
      <c r="BE183">
        <f>IF(OR($D183="51",$D183="52",$D183="61"),0,(AG183/'Totals and Drop Down Lists'!AC$5)*Inputs!K$39)</f>
        <v>0</v>
      </c>
      <c r="BF183">
        <f>IF(OR($D183="51",$D183="52",$D183="61"),0,(AH183/'Totals and Drop Down Lists'!AD$5)*Inputs!L$39)</f>
        <v>0</v>
      </c>
      <c r="BG183" s="10">
        <f t="shared" si="19"/>
        <v>168110.56602087952</v>
      </c>
    </row>
    <row r="184" spans="1:59" ht="28.8">
      <c r="A184" s="1" t="s">
        <v>7339</v>
      </c>
      <c r="B184" s="1" t="s">
        <v>238</v>
      </c>
      <c r="C184" s="1" t="s">
        <v>245</v>
      </c>
      <c r="D184" s="1" t="s">
        <v>10</v>
      </c>
      <c r="E184" s="1" t="s">
        <v>246</v>
      </c>
      <c r="F184" s="2">
        <v>45187</v>
      </c>
      <c r="G184" s="2">
        <v>244</v>
      </c>
      <c r="H184" s="2">
        <v>15</v>
      </c>
      <c r="I184" s="2">
        <v>4664</v>
      </c>
      <c r="J184" s="2">
        <v>17270</v>
      </c>
      <c r="K184" s="2">
        <v>7668</v>
      </c>
      <c r="L184" s="2">
        <v>78</v>
      </c>
      <c r="M184" s="2">
        <v>18</v>
      </c>
      <c r="N184" s="2">
        <v>0</v>
      </c>
      <c r="O184" s="2">
        <v>77</v>
      </c>
      <c r="P184" s="2">
        <v>62</v>
      </c>
      <c r="Q184" s="2">
        <v>59</v>
      </c>
      <c r="R184" s="2">
        <v>122</v>
      </c>
      <c r="S184" s="2">
        <v>7336800</v>
      </c>
      <c r="T184" s="2">
        <v>403127300</v>
      </c>
      <c r="U184" s="2">
        <v>1120</v>
      </c>
      <c r="V184" s="2">
        <v>180</v>
      </c>
      <c r="W184" s="2">
        <v>0</v>
      </c>
      <c r="X184" s="2">
        <v>990</v>
      </c>
      <c r="Y184" s="2">
        <v>75</v>
      </c>
      <c r="Z184" s="2">
        <v>770</v>
      </c>
      <c r="AA184" s="9">
        <f t="shared" si="20"/>
        <v>45187</v>
      </c>
      <c r="AB184" s="9">
        <f t="shared" si="21"/>
        <v>4405</v>
      </c>
      <c r="AC184" s="9">
        <f t="shared" si="22"/>
        <v>416</v>
      </c>
      <c r="AD184" s="9">
        <f t="shared" si="23"/>
        <v>122</v>
      </c>
      <c r="AE184" s="44">
        <f t="shared" si="24"/>
        <v>2.3777580287379855E-4</v>
      </c>
      <c r="AF184" s="9">
        <f t="shared" si="25"/>
        <v>810</v>
      </c>
      <c r="AG184" s="9">
        <f t="shared" si="18"/>
        <v>845</v>
      </c>
      <c r="AH184" s="44">
        <f t="shared" si="26"/>
        <v>1.3960390350615693E-4</v>
      </c>
      <c r="AI184">
        <f>AA184/'Totals and Drop Down Lists'!W$6*Inputs!E$37</f>
        <v>40990.953577880769</v>
      </c>
      <c r="AJ184">
        <f>AB184/'Totals and Drop Down Lists'!X$6*Inputs!F$37</f>
        <v>14494.155540044221</v>
      </c>
      <c r="AK184">
        <f>AC184/'Totals and Drop Down Lists'!Y$6*Inputs!G$37</f>
        <v>2742.4125191073972</v>
      </c>
      <c r="AL184">
        <f>AD184/'Totals and Drop Down Lists'!Z$6*Inputs!H$37</f>
        <v>978.13515493925445</v>
      </c>
      <c r="AM184">
        <f>AE184/'Totals and Drop Down Lists'!AA$6*Inputs!I$37</f>
        <v>29600.555230706734</v>
      </c>
      <c r="AN184">
        <f>AF184/'Totals and Drop Down Lists'!AB$6*Inputs!J$37</f>
        <v>16164.921443679241</v>
      </c>
      <c r="AO184">
        <f>AG184/'Totals and Drop Down Lists'!AC$6*Inputs!K$37</f>
        <v>15736.921871332417</v>
      </c>
      <c r="AP184">
        <f>AH184/'Totals and Drop Down Lists'!AD$6*Inputs!L$37</f>
        <v>32852.973915093426</v>
      </c>
      <c r="AQ184">
        <f>IF(OR($D184="51",$D184="52",$D184="61"),(AA184/'Totals and Drop Down Lists'!W$4)*Inputs!E$38,0)</f>
        <v>0</v>
      </c>
      <c r="AR184">
        <f>IF(OR($D184="51",$D184="52",$D184="61"),(AB184/'Totals and Drop Down Lists'!X$4)*Inputs!F$38,0)</f>
        <v>0</v>
      </c>
      <c r="AS184">
        <f>IF(OR($D184="51",$D184="52",$D184="61"),(AC184/'Totals and Drop Down Lists'!Y$4)*Inputs!G$38,0)</f>
        <v>0</v>
      </c>
      <c r="AT184">
        <f>IF(OR($D184="51",$D184="52",$D184="61"),(AD184/'Totals and Drop Down Lists'!Z$4)*Inputs!H$38,0)</f>
        <v>0</v>
      </c>
      <c r="AU184">
        <f>IF(OR($D184="51",$D184="52",$D184="61"),(AE184/'Totals and Drop Down Lists'!AA$4)*Inputs!I$38,0)</f>
        <v>0</v>
      </c>
      <c r="AV184">
        <f>IF(OR($D184="51",$D184="52",$D184="61"),(AF184/'Totals and Drop Down Lists'!AB$4)*Inputs!J$38,0)</f>
        <v>0</v>
      </c>
      <c r="AW184">
        <f>IF(OR($D184="51",$D184="52",$D184="61"),(AG184/'Totals and Drop Down Lists'!AC$4)*Inputs!K$38,0)</f>
        <v>0</v>
      </c>
      <c r="AX184">
        <f>IF(OR($D184="51",$D184="52",$D184="61"),(AH184/'Totals and Drop Down Lists'!AD$4)*Inputs!L$38,0)</f>
        <v>0</v>
      </c>
      <c r="AY184">
        <f>IF(OR($D184="51",$D184="52",$D184="61"),0,(AA184/'Totals and Drop Down Lists'!W$5)*Inputs!E$39)</f>
        <v>0</v>
      </c>
      <c r="AZ184">
        <f>IF(OR($D184="51",$D184="52",$D184="61"),0,(AB184/'Totals and Drop Down Lists'!X$5)*Inputs!F$39)</f>
        <v>0</v>
      </c>
      <c r="BA184">
        <f>IF(OR($D184="51",$D184="52",$D184="61"),0,(AC184/'Totals and Drop Down Lists'!Y$5)*Inputs!G$39)</f>
        <v>0</v>
      </c>
      <c r="BB184">
        <f>IF(OR($D184="51",$D184="52",$D184="61"),0,(AD184/'Totals and Drop Down Lists'!Z$5)*Inputs!H$39)</f>
        <v>0</v>
      </c>
      <c r="BC184">
        <f>IF(OR($D184="51",$D184="52",$D184="61"),0,(AE184/'Totals and Drop Down Lists'!AA$5)*Inputs!I$39)</f>
        <v>0</v>
      </c>
      <c r="BD184">
        <f>IF(OR($D184="51",$D184="52",$D184="61"),0,(AF184/'Totals and Drop Down Lists'!AB$5)*Inputs!J$39)</f>
        <v>0</v>
      </c>
      <c r="BE184">
        <f>IF(OR($D184="51",$D184="52",$D184="61"),0,(AG184/'Totals and Drop Down Lists'!AC$5)*Inputs!K$39)</f>
        <v>0</v>
      </c>
      <c r="BF184">
        <f>IF(OR($D184="51",$D184="52",$D184="61"),0,(AH184/'Totals and Drop Down Lists'!AD$5)*Inputs!L$39)</f>
        <v>0</v>
      </c>
      <c r="BG184" s="10">
        <f t="shared" si="19"/>
        <v>153561.02925278345</v>
      </c>
    </row>
    <row r="185" spans="1:59" ht="28.8">
      <c r="A185" s="1" t="s">
        <v>7339</v>
      </c>
      <c r="B185" s="1" t="s">
        <v>238</v>
      </c>
      <c r="C185" s="1" t="s">
        <v>247</v>
      </c>
      <c r="D185" s="1" t="s">
        <v>10</v>
      </c>
      <c r="E185" s="1" t="s">
        <v>248</v>
      </c>
      <c r="F185" s="2">
        <v>92492</v>
      </c>
      <c r="G185" s="2">
        <v>815</v>
      </c>
      <c r="H185" s="2">
        <v>17</v>
      </c>
      <c r="I185" s="2">
        <v>14487</v>
      </c>
      <c r="J185" s="2">
        <v>32668</v>
      </c>
      <c r="K185" s="2">
        <v>13180</v>
      </c>
      <c r="L185" s="2">
        <v>671</v>
      </c>
      <c r="M185" s="2">
        <v>89</v>
      </c>
      <c r="N185" s="2">
        <v>218</v>
      </c>
      <c r="O185" s="2">
        <v>757</v>
      </c>
      <c r="P185" s="2">
        <v>133</v>
      </c>
      <c r="Q185" s="2">
        <v>119</v>
      </c>
      <c r="R185" s="2">
        <v>1243</v>
      </c>
      <c r="S185" s="2">
        <v>11656400</v>
      </c>
      <c r="T185" s="2">
        <v>517218900</v>
      </c>
      <c r="U185" s="2">
        <v>1410</v>
      </c>
      <c r="V185" s="2">
        <v>560</v>
      </c>
      <c r="W185" s="2">
        <v>55</v>
      </c>
      <c r="X185" s="2">
        <v>2110</v>
      </c>
      <c r="Y185" s="2">
        <v>285</v>
      </c>
      <c r="Z185" s="2">
        <v>1310</v>
      </c>
      <c r="AA185" s="9">
        <f t="shared" si="20"/>
        <v>92492</v>
      </c>
      <c r="AB185" s="9">
        <f t="shared" si="21"/>
        <v>13655</v>
      </c>
      <c r="AC185" s="9">
        <f t="shared" si="22"/>
        <v>3230</v>
      </c>
      <c r="AD185" s="9">
        <f t="shared" si="23"/>
        <v>1243</v>
      </c>
      <c r="AE185" s="44">
        <f t="shared" si="24"/>
        <v>3.713676415134558E-4</v>
      </c>
      <c r="AF185" s="9">
        <f t="shared" si="25"/>
        <v>1495</v>
      </c>
      <c r="AG185" s="9">
        <f t="shared" si="18"/>
        <v>1595</v>
      </c>
      <c r="AH185" s="44">
        <f t="shared" si="26"/>
        <v>2.3944437386329431E-4</v>
      </c>
      <c r="AI185">
        <f>AA185/'Totals and Drop Down Lists'!W$6*Inputs!E$37</f>
        <v>83903.230538104952</v>
      </c>
      <c r="AJ185">
        <f>AB185/'Totals and Drop Down Lists'!X$6*Inputs!F$37</f>
        <v>44930.236980545706</v>
      </c>
      <c r="AK185">
        <f>AC185/'Totals and Drop Down Lists'!Y$6*Inputs!G$37</f>
        <v>21293.251049800227</v>
      </c>
      <c r="AL185">
        <f>AD185/'Totals and Drop Down Lists'!Z$6*Inputs!H$37</f>
        <v>9965.7540786024038</v>
      </c>
      <c r="AM185">
        <f>AE185/'Totals and Drop Down Lists'!AA$6*Inputs!I$37</f>
        <v>46231.316436142188</v>
      </c>
      <c r="AN185">
        <f>AF185/'Totals and Drop Down Lists'!AB$6*Inputs!J$37</f>
        <v>29835.256244815391</v>
      </c>
      <c r="AO185">
        <f>AG185/'Totals and Drop Down Lists'!AC$6*Inputs!K$37</f>
        <v>29704.604005651134</v>
      </c>
      <c r="AP185">
        <f>AH185/'Totals and Drop Down Lists'!AD$6*Inputs!L$37</f>
        <v>56348.422723722433</v>
      </c>
      <c r="AQ185">
        <f>IF(OR($D185="51",$D185="52",$D185="61"),(AA185/'Totals and Drop Down Lists'!W$4)*Inputs!E$38,0)</f>
        <v>0</v>
      </c>
      <c r="AR185">
        <f>IF(OR($D185="51",$D185="52",$D185="61"),(AB185/'Totals and Drop Down Lists'!X$4)*Inputs!F$38,0)</f>
        <v>0</v>
      </c>
      <c r="AS185">
        <f>IF(OR($D185="51",$D185="52",$D185="61"),(AC185/'Totals and Drop Down Lists'!Y$4)*Inputs!G$38,0)</f>
        <v>0</v>
      </c>
      <c r="AT185">
        <f>IF(OR($D185="51",$D185="52",$D185="61"),(AD185/'Totals and Drop Down Lists'!Z$4)*Inputs!H$38,0)</f>
        <v>0</v>
      </c>
      <c r="AU185">
        <f>IF(OR($D185="51",$D185="52",$D185="61"),(AE185/'Totals and Drop Down Lists'!AA$4)*Inputs!I$38,0)</f>
        <v>0</v>
      </c>
      <c r="AV185">
        <f>IF(OR($D185="51",$D185="52",$D185="61"),(AF185/'Totals and Drop Down Lists'!AB$4)*Inputs!J$38,0)</f>
        <v>0</v>
      </c>
      <c r="AW185">
        <f>IF(OR($D185="51",$D185="52",$D185="61"),(AG185/'Totals and Drop Down Lists'!AC$4)*Inputs!K$38,0)</f>
        <v>0</v>
      </c>
      <c r="AX185">
        <f>IF(OR($D185="51",$D185="52",$D185="61"),(AH185/'Totals and Drop Down Lists'!AD$4)*Inputs!L$38,0)</f>
        <v>0</v>
      </c>
      <c r="AY185">
        <f>IF(OR($D185="51",$D185="52",$D185="61"),0,(AA185/'Totals and Drop Down Lists'!W$5)*Inputs!E$39)</f>
        <v>0</v>
      </c>
      <c r="AZ185">
        <f>IF(OR($D185="51",$D185="52",$D185="61"),0,(AB185/'Totals and Drop Down Lists'!X$5)*Inputs!F$39)</f>
        <v>0</v>
      </c>
      <c r="BA185">
        <f>IF(OR($D185="51",$D185="52",$D185="61"),0,(AC185/'Totals and Drop Down Lists'!Y$5)*Inputs!G$39)</f>
        <v>0</v>
      </c>
      <c r="BB185">
        <f>IF(OR($D185="51",$D185="52",$D185="61"),0,(AD185/'Totals and Drop Down Lists'!Z$5)*Inputs!H$39)</f>
        <v>0</v>
      </c>
      <c r="BC185">
        <f>IF(OR($D185="51",$D185="52",$D185="61"),0,(AE185/'Totals and Drop Down Lists'!AA$5)*Inputs!I$39)</f>
        <v>0</v>
      </c>
      <c r="BD185">
        <f>IF(OR($D185="51",$D185="52",$D185="61"),0,(AF185/'Totals and Drop Down Lists'!AB$5)*Inputs!J$39)</f>
        <v>0</v>
      </c>
      <c r="BE185">
        <f>IF(OR($D185="51",$D185="52",$D185="61"),0,(AG185/'Totals and Drop Down Lists'!AC$5)*Inputs!K$39)</f>
        <v>0</v>
      </c>
      <c r="BF185">
        <f>IF(OR($D185="51",$D185="52",$D185="61"),0,(AH185/'Totals and Drop Down Lists'!AD$5)*Inputs!L$39)</f>
        <v>0</v>
      </c>
      <c r="BG185" s="10">
        <f t="shared" si="19"/>
        <v>322212.07205738442</v>
      </c>
    </row>
    <row r="186" spans="1:59" ht="28.8">
      <c r="A186" s="1" t="s">
        <v>7339</v>
      </c>
      <c r="B186" s="1" t="s">
        <v>238</v>
      </c>
      <c r="C186" s="1" t="s">
        <v>249</v>
      </c>
      <c r="D186" s="1" t="s">
        <v>25</v>
      </c>
      <c r="E186" s="1" t="s">
        <v>250</v>
      </c>
      <c r="F186" s="2">
        <v>71978</v>
      </c>
      <c r="G186" s="2">
        <v>923</v>
      </c>
      <c r="H186" s="2">
        <v>13</v>
      </c>
      <c r="I186" s="2">
        <v>25573</v>
      </c>
      <c r="J186" s="2">
        <v>19055</v>
      </c>
      <c r="K186" s="2">
        <v>4470</v>
      </c>
      <c r="L186" s="2">
        <v>1104</v>
      </c>
      <c r="M186" s="2">
        <v>674</v>
      </c>
      <c r="N186" s="2">
        <v>484</v>
      </c>
      <c r="O186" s="2">
        <v>406</v>
      </c>
      <c r="P186" s="2">
        <v>111</v>
      </c>
      <c r="Q186" s="2">
        <v>76</v>
      </c>
      <c r="R186" s="2">
        <v>771</v>
      </c>
      <c r="S186" s="2">
        <v>2314100</v>
      </c>
      <c r="T186" s="2">
        <v>160014200</v>
      </c>
      <c r="U186" s="2">
        <v>436</v>
      </c>
      <c r="V186" s="2">
        <v>267</v>
      </c>
      <c r="W186" s="2">
        <v>155</v>
      </c>
      <c r="X186" s="2">
        <v>826</v>
      </c>
      <c r="Y186" s="2">
        <v>62</v>
      </c>
      <c r="Z186" s="2">
        <v>434</v>
      </c>
      <c r="AA186" s="9">
        <f t="shared" si="20"/>
        <v>71978</v>
      </c>
      <c r="AB186" s="9">
        <f t="shared" si="21"/>
        <v>24637</v>
      </c>
      <c r="AC186" s="9">
        <f t="shared" si="22"/>
        <v>3626</v>
      </c>
      <c r="AD186" s="9">
        <f t="shared" si="23"/>
        <v>771</v>
      </c>
      <c r="AE186" s="44">
        <f t="shared" si="24"/>
        <v>7.323216592778023E-5</v>
      </c>
      <c r="AF186" s="9">
        <f t="shared" si="25"/>
        <v>404</v>
      </c>
      <c r="AG186" s="9">
        <f t="shared" si="18"/>
        <v>496</v>
      </c>
      <c r="AH186" s="44">
        <f t="shared" si="26"/>
        <v>4.3294360873478699E-5</v>
      </c>
      <c r="AI186">
        <f>AA186/'Totals and Drop Down Lists'!W$6*Inputs!E$37</f>
        <v>65294.152225832695</v>
      </c>
      <c r="AJ186">
        <f>AB186/'Totals and Drop Down Lists'!X$6*Inputs!F$37</f>
        <v>81065.269021582179</v>
      </c>
      <c r="AK186">
        <f>AC186/'Totals and Drop Down Lists'!Y$6*Inputs!G$37</f>
        <v>23903.816813181304</v>
      </c>
      <c r="AL186">
        <f>AD186/'Totals and Drop Down Lists'!Z$6*Inputs!H$37</f>
        <v>6181.4934791652886</v>
      </c>
      <c r="AM186">
        <f>AE186/'Totals and Drop Down Lists'!AA$6*Inputs!I$37</f>
        <v>9116.6247616880937</v>
      </c>
      <c r="AN186">
        <f>AF186/'Totals and Drop Down Lists'!AB$6*Inputs!J$37</f>
        <v>8062.5040286992762</v>
      </c>
      <c r="AO186">
        <f>AG186/'Totals and Drop Down Lists'!AC$6*Inputs!K$37</f>
        <v>9237.2937848294441</v>
      </c>
      <c r="AP186">
        <f>AH186/'Totals and Drop Down Lists'!AD$6*Inputs!L$37</f>
        <v>10188.458006722625</v>
      </c>
      <c r="AQ186">
        <f>IF(OR($D186="51",$D186="52",$D186="61"),(AA186/'Totals and Drop Down Lists'!W$4)*Inputs!E$38,0)</f>
        <v>0</v>
      </c>
      <c r="AR186">
        <f>IF(OR($D186="51",$D186="52",$D186="61"),(AB186/'Totals and Drop Down Lists'!X$4)*Inputs!F$38,0)</f>
        <v>0</v>
      </c>
      <c r="AS186">
        <f>IF(OR($D186="51",$D186="52",$D186="61"),(AC186/'Totals and Drop Down Lists'!Y$4)*Inputs!G$38,0)</f>
        <v>0</v>
      </c>
      <c r="AT186">
        <f>IF(OR($D186="51",$D186="52",$D186="61"),(AD186/'Totals and Drop Down Lists'!Z$4)*Inputs!H$38,0)</f>
        <v>0</v>
      </c>
      <c r="AU186">
        <f>IF(OR($D186="51",$D186="52",$D186="61"),(AE186/'Totals and Drop Down Lists'!AA$4)*Inputs!I$38,0)</f>
        <v>0</v>
      </c>
      <c r="AV186">
        <f>IF(OR($D186="51",$D186="52",$D186="61"),(AF186/'Totals and Drop Down Lists'!AB$4)*Inputs!J$38,0)</f>
        <v>0</v>
      </c>
      <c r="AW186">
        <f>IF(OR($D186="51",$D186="52",$D186="61"),(AG186/'Totals and Drop Down Lists'!AC$4)*Inputs!K$38,0)</f>
        <v>0</v>
      </c>
      <c r="AX186">
        <f>IF(OR($D186="51",$D186="52",$D186="61"),(AH186/'Totals and Drop Down Lists'!AD$4)*Inputs!L$38,0)</f>
        <v>0</v>
      </c>
      <c r="AY186">
        <f>IF(OR($D186="51",$D186="52",$D186="61"),0,(AA186/'Totals and Drop Down Lists'!W$5)*Inputs!E$39)</f>
        <v>0</v>
      </c>
      <c r="AZ186">
        <f>IF(OR($D186="51",$D186="52",$D186="61"),0,(AB186/'Totals and Drop Down Lists'!X$5)*Inputs!F$39)</f>
        <v>0</v>
      </c>
      <c r="BA186">
        <f>IF(OR($D186="51",$D186="52",$D186="61"),0,(AC186/'Totals and Drop Down Lists'!Y$5)*Inputs!G$39)</f>
        <v>0</v>
      </c>
      <c r="BB186">
        <f>IF(OR($D186="51",$D186="52",$D186="61"),0,(AD186/'Totals and Drop Down Lists'!Z$5)*Inputs!H$39)</f>
        <v>0</v>
      </c>
      <c r="BC186">
        <f>IF(OR($D186="51",$D186="52",$D186="61"),0,(AE186/'Totals and Drop Down Lists'!AA$5)*Inputs!I$39)</f>
        <v>0</v>
      </c>
      <c r="BD186">
        <f>IF(OR($D186="51",$D186="52",$D186="61"),0,(AF186/'Totals and Drop Down Lists'!AB$5)*Inputs!J$39)</f>
        <v>0</v>
      </c>
      <c r="BE186">
        <f>IF(OR($D186="51",$D186="52",$D186="61"),0,(AG186/'Totals and Drop Down Lists'!AC$5)*Inputs!K$39)</f>
        <v>0</v>
      </c>
      <c r="BF186">
        <f>IF(OR($D186="51",$D186="52",$D186="61"),0,(AH186/'Totals and Drop Down Lists'!AD$5)*Inputs!L$39)</f>
        <v>0</v>
      </c>
      <c r="BG186" s="10">
        <f t="shared" si="19"/>
        <v>213049.61212170086</v>
      </c>
    </row>
    <row r="187" spans="1:59" ht="28.8">
      <c r="A187" s="1" t="s">
        <v>7339</v>
      </c>
      <c r="B187" s="1" t="s">
        <v>238</v>
      </c>
      <c r="C187" s="1" t="s">
        <v>251</v>
      </c>
      <c r="D187" s="1" t="s">
        <v>58</v>
      </c>
      <c r="E187" s="1" t="s">
        <v>252</v>
      </c>
      <c r="F187" s="2">
        <v>68563</v>
      </c>
      <c r="G187" s="2">
        <v>444</v>
      </c>
      <c r="H187" s="2">
        <v>21</v>
      </c>
      <c r="I187" s="2">
        <v>12071</v>
      </c>
      <c r="J187" s="2">
        <v>27601</v>
      </c>
      <c r="K187" s="2">
        <v>5968</v>
      </c>
      <c r="L187" s="2">
        <v>364</v>
      </c>
      <c r="M187" s="2">
        <v>94</v>
      </c>
      <c r="N187" s="2">
        <v>26</v>
      </c>
      <c r="O187" s="2">
        <v>273</v>
      </c>
      <c r="P187" s="2">
        <v>25</v>
      </c>
      <c r="Q187" s="2">
        <v>24</v>
      </c>
      <c r="R187" s="2">
        <v>3020</v>
      </c>
      <c r="S187" s="2">
        <v>3574100</v>
      </c>
      <c r="T187" s="2">
        <v>212560200</v>
      </c>
      <c r="U187" s="2">
        <v>1083</v>
      </c>
      <c r="V187" s="2">
        <v>532</v>
      </c>
      <c r="W187" s="2">
        <v>184</v>
      </c>
      <c r="X187" s="2">
        <v>1428</v>
      </c>
      <c r="Y187" s="2">
        <v>74</v>
      </c>
      <c r="Z187" s="2">
        <v>773</v>
      </c>
      <c r="AA187" s="9">
        <f t="shared" si="20"/>
        <v>68563</v>
      </c>
      <c r="AB187" s="9">
        <f t="shared" si="21"/>
        <v>11606</v>
      </c>
      <c r="AC187" s="9">
        <f t="shared" si="22"/>
        <v>3826</v>
      </c>
      <c r="AD187" s="9">
        <f t="shared" si="23"/>
        <v>3020</v>
      </c>
      <c r="AE187" s="44">
        <f t="shared" si="24"/>
        <v>9.0121538636770833E-5</v>
      </c>
      <c r="AF187" s="9">
        <f t="shared" si="25"/>
        <v>712</v>
      </c>
      <c r="AG187" s="9">
        <f t="shared" si="18"/>
        <v>847</v>
      </c>
      <c r="AH187" s="44">
        <f t="shared" si="26"/>
        <v>6.8145705805753231E-5</v>
      </c>
      <c r="AI187">
        <f>AA187/'Totals and Drop Down Lists'!W$6*Inputs!E$37</f>
        <v>62196.267735415924</v>
      </c>
      <c r="AJ187">
        <f>AB187/'Totals and Drop Down Lists'!X$6*Inputs!F$37</f>
        <v>38188.23364307679</v>
      </c>
      <c r="AK187">
        <f>AC187/'Totals and Drop Down Lists'!Y$6*Inputs!G$37</f>
        <v>25222.284370444479</v>
      </c>
      <c r="AL187">
        <f>AD187/'Totals and Drop Down Lists'!Z$6*Inputs!H$37</f>
        <v>24212.853835381546</v>
      </c>
      <c r="AM187">
        <f>AE187/'Totals and Drop Down Lists'!AA$6*Inputs!I$37</f>
        <v>11219.171798191264</v>
      </c>
      <c r="AN187">
        <f>AF187/'Totals and Drop Down Lists'!AB$6*Inputs!J$37</f>
        <v>14209.165515925457</v>
      </c>
      <c r="AO187">
        <f>AG187/'Totals and Drop Down Lists'!AC$6*Inputs!K$37</f>
        <v>15774.169023690602</v>
      </c>
      <c r="AP187">
        <f>AH187/'Totals and Drop Down Lists'!AD$6*Inputs!L$37</f>
        <v>16036.722749398656</v>
      </c>
      <c r="AQ187">
        <f>IF(OR($D187="51",$D187="52",$D187="61"),(AA187/'Totals and Drop Down Lists'!W$4)*Inputs!E$38,0)</f>
        <v>0</v>
      </c>
      <c r="AR187">
        <f>IF(OR($D187="51",$D187="52",$D187="61"),(AB187/'Totals and Drop Down Lists'!X$4)*Inputs!F$38,0)</f>
        <v>0</v>
      </c>
      <c r="AS187">
        <f>IF(OR($D187="51",$D187="52",$D187="61"),(AC187/'Totals and Drop Down Lists'!Y$4)*Inputs!G$38,0)</f>
        <v>0</v>
      </c>
      <c r="AT187">
        <f>IF(OR($D187="51",$D187="52",$D187="61"),(AD187/'Totals and Drop Down Lists'!Z$4)*Inputs!H$38,0)</f>
        <v>0</v>
      </c>
      <c r="AU187">
        <f>IF(OR($D187="51",$D187="52",$D187="61"),(AE187/'Totals and Drop Down Lists'!AA$4)*Inputs!I$38,0)</f>
        <v>0</v>
      </c>
      <c r="AV187">
        <f>IF(OR($D187="51",$D187="52",$D187="61"),(AF187/'Totals and Drop Down Lists'!AB$4)*Inputs!J$38,0)</f>
        <v>0</v>
      </c>
      <c r="AW187">
        <f>IF(OR($D187="51",$D187="52",$D187="61"),(AG187/'Totals and Drop Down Lists'!AC$4)*Inputs!K$38,0)</f>
        <v>0</v>
      </c>
      <c r="AX187">
        <f>IF(OR($D187="51",$D187="52",$D187="61"),(AH187/'Totals and Drop Down Lists'!AD$4)*Inputs!L$38,0)</f>
        <v>0</v>
      </c>
      <c r="AY187">
        <f>IF(OR($D187="51",$D187="52",$D187="61"),0,(AA187/'Totals and Drop Down Lists'!W$5)*Inputs!E$39)</f>
        <v>0</v>
      </c>
      <c r="AZ187">
        <f>IF(OR($D187="51",$D187="52",$D187="61"),0,(AB187/'Totals and Drop Down Lists'!X$5)*Inputs!F$39)</f>
        <v>0</v>
      </c>
      <c r="BA187">
        <f>IF(OR($D187="51",$D187="52",$D187="61"),0,(AC187/'Totals and Drop Down Lists'!Y$5)*Inputs!G$39)</f>
        <v>0</v>
      </c>
      <c r="BB187">
        <f>IF(OR($D187="51",$D187="52",$D187="61"),0,(AD187/'Totals and Drop Down Lists'!Z$5)*Inputs!H$39)</f>
        <v>0</v>
      </c>
      <c r="BC187">
        <f>IF(OR($D187="51",$D187="52",$D187="61"),0,(AE187/'Totals and Drop Down Lists'!AA$5)*Inputs!I$39)</f>
        <v>0</v>
      </c>
      <c r="BD187">
        <f>IF(OR($D187="51",$D187="52",$D187="61"),0,(AF187/'Totals and Drop Down Lists'!AB$5)*Inputs!J$39)</f>
        <v>0</v>
      </c>
      <c r="BE187">
        <f>IF(OR($D187="51",$D187="52",$D187="61"),0,(AG187/'Totals and Drop Down Lists'!AC$5)*Inputs!K$39)</f>
        <v>0</v>
      </c>
      <c r="BF187">
        <f>IF(OR($D187="51",$D187="52",$D187="61"),0,(AH187/'Totals and Drop Down Lists'!AD$5)*Inputs!L$39)</f>
        <v>0</v>
      </c>
      <c r="BG187" s="10">
        <f t="shared" si="19"/>
        <v>207058.86867152469</v>
      </c>
    </row>
    <row r="188" spans="1:59" ht="28.8">
      <c r="A188" s="1" t="s">
        <v>7339</v>
      </c>
      <c r="B188" s="1" t="s">
        <v>238</v>
      </c>
      <c r="C188" s="1" t="s">
        <v>253</v>
      </c>
      <c r="D188" s="1" t="s">
        <v>58</v>
      </c>
      <c r="E188" s="1" t="s">
        <v>254</v>
      </c>
      <c r="F188" s="2">
        <v>68226</v>
      </c>
      <c r="G188" s="2">
        <v>671</v>
      </c>
      <c r="H188" s="2">
        <v>74</v>
      </c>
      <c r="I188" s="2">
        <v>14646</v>
      </c>
      <c r="J188" s="2">
        <v>23192</v>
      </c>
      <c r="K188" s="2">
        <v>5862</v>
      </c>
      <c r="L188" s="2">
        <v>896</v>
      </c>
      <c r="M188" s="2">
        <v>467</v>
      </c>
      <c r="N188" s="2">
        <v>314</v>
      </c>
      <c r="O188" s="2">
        <v>416</v>
      </c>
      <c r="P188" s="2">
        <v>126</v>
      </c>
      <c r="Q188" s="2">
        <v>84</v>
      </c>
      <c r="R188" s="2">
        <v>780</v>
      </c>
      <c r="S188" s="2">
        <v>4487900</v>
      </c>
      <c r="T188" s="2">
        <v>270089600</v>
      </c>
      <c r="U188" s="2">
        <v>285</v>
      </c>
      <c r="V188" s="2">
        <v>283</v>
      </c>
      <c r="W188" s="2">
        <v>59</v>
      </c>
      <c r="X188" s="2">
        <v>1054</v>
      </c>
      <c r="Y188" s="2">
        <v>134</v>
      </c>
      <c r="Z188" s="2">
        <v>585</v>
      </c>
      <c r="AA188" s="9">
        <f t="shared" si="20"/>
        <v>68226</v>
      </c>
      <c r="AB188" s="9">
        <f t="shared" si="21"/>
        <v>13901</v>
      </c>
      <c r="AC188" s="9">
        <f t="shared" si="22"/>
        <v>3083</v>
      </c>
      <c r="AD188" s="9">
        <f t="shared" si="23"/>
        <v>780</v>
      </c>
      <c r="AE188" s="44">
        <f t="shared" si="24"/>
        <v>1.0347828249525249E-4</v>
      </c>
      <c r="AF188" s="9">
        <f t="shared" si="25"/>
        <v>712</v>
      </c>
      <c r="AG188" s="9">
        <f t="shared" si="18"/>
        <v>719</v>
      </c>
      <c r="AH188" s="44">
        <f t="shared" si="26"/>
        <v>6.7621934145243684E-5</v>
      </c>
      <c r="AI188">
        <f>AA188/'Totals and Drop Down Lists'!W$6*Inputs!E$37</f>
        <v>61890.561418206424</v>
      </c>
      <c r="AJ188">
        <f>AB188/'Totals and Drop Down Lists'!X$6*Inputs!F$37</f>
        <v>45739.672227503914</v>
      </c>
      <c r="AK188">
        <f>AC188/'Totals and Drop Down Lists'!Y$6*Inputs!G$37</f>
        <v>20324.177395211795</v>
      </c>
      <c r="AL188">
        <f>AD188/'Totals and Drop Down Lists'!Z$6*Inputs!H$37</f>
        <v>6253.6509905952335</v>
      </c>
      <c r="AM188">
        <f>AE188/'Totals and Drop Down Lists'!AA$6*Inputs!I$37</f>
        <v>12881.944164037226</v>
      </c>
      <c r="AN188">
        <f>AF188/'Totals and Drop Down Lists'!AB$6*Inputs!J$37</f>
        <v>14209.165515925457</v>
      </c>
      <c r="AO188">
        <f>AG188/'Totals and Drop Down Lists'!AC$6*Inputs!K$37</f>
        <v>13390.351272766875</v>
      </c>
      <c r="AP188">
        <f>AH188/'Totals and Drop Down Lists'!AD$6*Inputs!L$37</f>
        <v>15913.463612168109</v>
      </c>
      <c r="AQ188">
        <f>IF(OR($D188="51",$D188="52",$D188="61"),(AA188/'Totals and Drop Down Lists'!W$4)*Inputs!E$38,0)</f>
        <v>0</v>
      </c>
      <c r="AR188">
        <f>IF(OR($D188="51",$D188="52",$D188="61"),(AB188/'Totals and Drop Down Lists'!X$4)*Inputs!F$38,0)</f>
        <v>0</v>
      </c>
      <c r="AS188">
        <f>IF(OR($D188="51",$D188="52",$D188="61"),(AC188/'Totals and Drop Down Lists'!Y$4)*Inputs!G$38,0)</f>
        <v>0</v>
      </c>
      <c r="AT188">
        <f>IF(OR($D188="51",$D188="52",$D188="61"),(AD188/'Totals and Drop Down Lists'!Z$4)*Inputs!H$38,0)</f>
        <v>0</v>
      </c>
      <c r="AU188">
        <f>IF(OR($D188="51",$D188="52",$D188="61"),(AE188/'Totals and Drop Down Lists'!AA$4)*Inputs!I$38,0)</f>
        <v>0</v>
      </c>
      <c r="AV188">
        <f>IF(OR($D188="51",$D188="52",$D188="61"),(AF188/'Totals and Drop Down Lists'!AB$4)*Inputs!J$38,0)</f>
        <v>0</v>
      </c>
      <c r="AW188">
        <f>IF(OR($D188="51",$D188="52",$D188="61"),(AG188/'Totals and Drop Down Lists'!AC$4)*Inputs!K$38,0)</f>
        <v>0</v>
      </c>
      <c r="AX188">
        <f>IF(OR($D188="51",$D188="52",$D188="61"),(AH188/'Totals and Drop Down Lists'!AD$4)*Inputs!L$38,0)</f>
        <v>0</v>
      </c>
      <c r="AY188">
        <f>IF(OR($D188="51",$D188="52",$D188="61"),0,(AA188/'Totals and Drop Down Lists'!W$5)*Inputs!E$39)</f>
        <v>0</v>
      </c>
      <c r="AZ188">
        <f>IF(OR($D188="51",$D188="52",$D188="61"),0,(AB188/'Totals and Drop Down Lists'!X$5)*Inputs!F$39)</f>
        <v>0</v>
      </c>
      <c r="BA188">
        <f>IF(OR($D188="51",$D188="52",$D188="61"),0,(AC188/'Totals and Drop Down Lists'!Y$5)*Inputs!G$39)</f>
        <v>0</v>
      </c>
      <c r="BB188">
        <f>IF(OR($D188="51",$D188="52",$D188="61"),0,(AD188/'Totals and Drop Down Lists'!Z$5)*Inputs!H$39)</f>
        <v>0</v>
      </c>
      <c r="BC188">
        <f>IF(OR($D188="51",$D188="52",$D188="61"),0,(AE188/'Totals and Drop Down Lists'!AA$5)*Inputs!I$39)</f>
        <v>0</v>
      </c>
      <c r="BD188">
        <f>IF(OR($D188="51",$D188="52",$D188="61"),0,(AF188/'Totals and Drop Down Lists'!AB$5)*Inputs!J$39)</f>
        <v>0</v>
      </c>
      <c r="BE188">
        <f>IF(OR($D188="51",$D188="52",$D188="61"),0,(AG188/'Totals and Drop Down Lists'!AC$5)*Inputs!K$39)</f>
        <v>0</v>
      </c>
      <c r="BF188">
        <f>IF(OR($D188="51",$D188="52",$D188="61"),0,(AH188/'Totals and Drop Down Lists'!AD$5)*Inputs!L$39)</f>
        <v>0</v>
      </c>
      <c r="BG188" s="10">
        <f t="shared" si="19"/>
        <v>190602.98659641502</v>
      </c>
    </row>
    <row r="189" spans="1:59" ht="28.8">
      <c r="A189" s="1" t="s">
        <v>7339</v>
      </c>
      <c r="B189" s="1" t="s">
        <v>238</v>
      </c>
      <c r="C189" s="1" t="s">
        <v>255</v>
      </c>
      <c r="D189" s="1" t="s">
        <v>25</v>
      </c>
      <c r="E189" s="1" t="s">
        <v>256</v>
      </c>
      <c r="F189" s="2">
        <v>53335</v>
      </c>
      <c r="G189" s="2">
        <v>434</v>
      </c>
      <c r="H189" s="2">
        <v>46</v>
      </c>
      <c r="I189" s="2">
        <v>11301</v>
      </c>
      <c r="J189" s="2">
        <v>20601</v>
      </c>
      <c r="K189" s="2">
        <v>4982</v>
      </c>
      <c r="L189" s="2">
        <v>343</v>
      </c>
      <c r="M189" s="2">
        <v>88</v>
      </c>
      <c r="N189" s="2">
        <v>20</v>
      </c>
      <c r="O189" s="2">
        <v>182</v>
      </c>
      <c r="P189" s="2">
        <v>34</v>
      </c>
      <c r="Q189" s="2">
        <v>59</v>
      </c>
      <c r="R189" s="2">
        <v>1895</v>
      </c>
      <c r="S189" s="2">
        <v>3048600</v>
      </c>
      <c r="T189" s="2">
        <v>167722600</v>
      </c>
      <c r="U189" s="2">
        <v>525</v>
      </c>
      <c r="V189" s="2">
        <v>332</v>
      </c>
      <c r="W189" s="2">
        <v>30</v>
      </c>
      <c r="X189" s="2">
        <v>1324</v>
      </c>
      <c r="Y189" s="2">
        <v>99</v>
      </c>
      <c r="Z189" s="2">
        <v>769</v>
      </c>
      <c r="AA189" s="9">
        <f t="shared" si="20"/>
        <v>53335</v>
      </c>
      <c r="AB189" s="9">
        <f t="shared" si="21"/>
        <v>10821</v>
      </c>
      <c r="AC189" s="9">
        <f t="shared" si="22"/>
        <v>2621</v>
      </c>
      <c r="AD189" s="9">
        <f t="shared" si="23"/>
        <v>1895</v>
      </c>
      <c r="AE189" s="44">
        <f t="shared" si="24"/>
        <v>8.4142406773045377E-5</v>
      </c>
      <c r="AF189" s="9">
        <f t="shared" si="25"/>
        <v>962</v>
      </c>
      <c r="AG189" s="9">
        <f t="shared" si="18"/>
        <v>868</v>
      </c>
      <c r="AH189" s="44">
        <f t="shared" si="26"/>
        <v>7.8106330103903482E-5</v>
      </c>
      <c r="AI189">
        <f>AA189/'Totals and Drop Down Lists'!W$6*Inputs!E$37</f>
        <v>48382.33361533784</v>
      </c>
      <c r="AJ189">
        <f>AB189/'Totals and Drop Down Lists'!X$6*Inputs!F$37</f>
        <v>35605.279704612607</v>
      </c>
      <c r="AK189">
        <f>AC189/'Totals and Drop Down Lists'!Y$6*Inputs!G$37</f>
        <v>17278.517337933867</v>
      </c>
      <c r="AL189">
        <f>AD189/'Totals and Drop Down Lists'!Z$6*Inputs!H$37</f>
        <v>15193.16490663842</v>
      </c>
      <c r="AM189">
        <f>AE189/'Totals and Drop Down Lists'!AA$6*Inputs!I$37</f>
        <v>10474.833556768859</v>
      </c>
      <c r="AN189">
        <f>AF189/'Totals and Drop Down Lists'!AB$6*Inputs!J$37</f>
        <v>19198.338801011643</v>
      </c>
      <c r="AO189">
        <f>AG189/'Totals and Drop Down Lists'!AC$6*Inputs!K$37</f>
        <v>16165.264123451525</v>
      </c>
      <c r="AP189">
        <f>AH189/'Totals and Drop Down Lists'!AD$6*Inputs!L$37</f>
        <v>18380.755559561043</v>
      </c>
      <c r="AQ189">
        <f>IF(OR($D189="51",$D189="52",$D189="61"),(AA189/'Totals and Drop Down Lists'!W$4)*Inputs!E$38,0)</f>
        <v>0</v>
      </c>
      <c r="AR189">
        <f>IF(OR($D189="51",$D189="52",$D189="61"),(AB189/'Totals and Drop Down Lists'!X$4)*Inputs!F$38,0)</f>
        <v>0</v>
      </c>
      <c r="AS189">
        <f>IF(OR($D189="51",$D189="52",$D189="61"),(AC189/'Totals and Drop Down Lists'!Y$4)*Inputs!G$38,0)</f>
        <v>0</v>
      </c>
      <c r="AT189">
        <f>IF(OR($D189="51",$D189="52",$D189="61"),(AD189/'Totals and Drop Down Lists'!Z$4)*Inputs!H$38,0)</f>
        <v>0</v>
      </c>
      <c r="AU189">
        <f>IF(OR($D189="51",$D189="52",$D189="61"),(AE189/'Totals and Drop Down Lists'!AA$4)*Inputs!I$38,0)</f>
        <v>0</v>
      </c>
      <c r="AV189">
        <f>IF(OR($D189="51",$D189="52",$D189="61"),(AF189/'Totals and Drop Down Lists'!AB$4)*Inputs!J$38,0)</f>
        <v>0</v>
      </c>
      <c r="AW189">
        <f>IF(OR($D189="51",$D189="52",$D189="61"),(AG189/'Totals and Drop Down Lists'!AC$4)*Inputs!K$38,0)</f>
        <v>0</v>
      </c>
      <c r="AX189">
        <f>IF(OR($D189="51",$D189="52",$D189="61"),(AH189/'Totals and Drop Down Lists'!AD$4)*Inputs!L$38,0)</f>
        <v>0</v>
      </c>
      <c r="AY189">
        <f>IF(OR($D189="51",$D189="52",$D189="61"),0,(AA189/'Totals and Drop Down Lists'!W$5)*Inputs!E$39)</f>
        <v>0</v>
      </c>
      <c r="AZ189">
        <f>IF(OR($D189="51",$D189="52",$D189="61"),0,(AB189/'Totals and Drop Down Lists'!X$5)*Inputs!F$39)</f>
        <v>0</v>
      </c>
      <c r="BA189">
        <f>IF(OR($D189="51",$D189="52",$D189="61"),0,(AC189/'Totals and Drop Down Lists'!Y$5)*Inputs!G$39)</f>
        <v>0</v>
      </c>
      <c r="BB189">
        <f>IF(OR($D189="51",$D189="52",$D189="61"),0,(AD189/'Totals and Drop Down Lists'!Z$5)*Inputs!H$39)</f>
        <v>0</v>
      </c>
      <c r="BC189">
        <f>IF(OR($D189="51",$D189="52",$D189="61"),0,(AE189/'Totals and Drop Down Lists'!AA$5)*Inputs!I$39)</f>
        <v>0</v>
      </c>
      <c r="BD189">
        <f>IF(OR($D189="51",$D189="52",$D189="61"),0,(AF189/'Totals and Drop Down Lists'!AB$5)*Inputs!J$39)</f>
        <v>0</v>
      </c>
      <c r="BE189">
        <f>IF(OR($D189="51",$D189="52",$D189="61"),0,(AG189/'Totals and Drop Down Lists'!AC$5)*Inputs!K$39)</f>
        <v>0</v>
      </c>
      <c r="BF189">
        <f>IF(OR($D189="51",$D189="52",$D189="61"),0,(AH189/'Totals and Drop Down Lists'!AD$5)*Inputs!L$39)</f>
        <v>0</v>
      </c>
      <c r="BG189" s="10">
        <f t="shared" si="19"/>
        <v>180678.48760531581</v>
      </c>
    </row>
    <row r="190" spans="1:59" ht="28.8">
      <c r="A190" s="1" t="s">
        <v>7339</v>
      </c>
      <c r="B190" s="1" t="s">
        <v>238</v>
      </c>
      <c r="C190" s="1" t="s">
        <v>257</v>
      </c>
      <c r="D190" s="1" t="s">
        <v>25</v>
      </c>
      <c r="E190" s="1" t="s">
        <v>258</v>
      </c>
      <c r="F190" s="2">
        <v>37168</v>
      </c>
      <c r="G190" s="2">
        <v>533</v>
      </c>
      <c r="H190" s="2">
        <v>32</v>
      </c>
      <c r="I190" s="2">
        <v>7402</v>
      </c>
      <c r="J190" s="2">
        <v>11031</v>
      </c>
      <c r="K190" s="2">
        <v>2838</v>
      </c>
      <c r="L190" s="2">
        <v>265</v>
      </c>
      <c r="M190" s="2">
        <v>107</v>
      </c>
      <c r="N190" s="2">
        <v>35</v>
      </c>
      <c r="O190" s="2">
        <v>319</v>
      </c>
      <c r="P190" s="2">
        <v>38</v>
      </c>
      <c r="Q190" s="2">
        <v>11</v>
      </c>
      <c r="R190" s="2">
        <v>877</v>
      </c>
      <c r="S190" s="2">
        <v>1810200</v>
      </c>
      <c r="T190" s="2">
        <v>113567500</v>
      </c>
      <c r="U190" s="2">
        <v>290</v>
      </c>
      <c r="V190" s="2">
        <v>299</v>
      </c>
      <c r="W190" s="2">
        <v>25</v>
      </c>
      <c r="X190" s="2">
        <v>740</v>
      </c>
      <c r="Y190" s="2">
        <v>43</v>
      </c>
      <c r="Z190" s="2">
        <v>379</v>
      </c>
      <c r="AA190" s="9">
        <f t="shared" si="20"/>
        <v>37168</v>
      </c>
      <c r="AB190" s="9">
        <f t="shared" si="21"/>
        <v>6837</v>
      </c>
      <c r="AC190" s="9">
        <f t="shared" si="22"/>
        <v>1652</v>
      </c>
      <c r="AD190" s="9">
        <f t="shared" si="23"/>
        <v>877</v>
      </c>
      <c r="AE190" s="44">
        <f t="shared" si="24"/>
        <v>5.0992427089339062E-5</v>
      </c>
      <c r="AF190" s="9">
        <f t="shared" si="25"/>
        <v>416</v>
      </c>
      <c r="AG190" s="9">
        <f t="shared" si="18"/>
        <v>422</v>
      </c>
      <c r="AH190" s="44">
        <f t="shared" si="26"/>
        <v>4.0398109665741821E-5</v>
      </c>
      <c r="AI190">
        <f>AA190/'Totals and Drop Down Lists'!W$6*Inputs!E$37</f>
        <v>33716.594652946034</v>
      </c>
      <c r="AJ190">
        <f>AB190/'Totals and Drop Down Lists'!X$6*Inputs!F$37</f>
        <v>22496.377168509047</v>
      </c>
      <c r="AK190">
        <f>AC190/'Totals and Drop Down Lists'!Y$6*Inputs!G$37</f>
        <v>10890.542022993799</v>
      </c>
      <c r="AL190">
        <f>AD190/'Totals and Drop Down Lists'!Z$6*Inputs!H$37</f>
        <v>7031.3486137846403</v>
      </c>
      <c r="AM190">
        <f>AE190/'Totals and Drop Down Lists'!AA$6*Inputs!I$37</f>
        <v>6348.0141215500207</v>
      </c>
      <c r="AN190">
        <f>AF190/'Totals and Drop Down Lists'!AB$6*Inputs!J$37</f>
        <v>8301.9843463834131</v>
      </c>
      <c r="AO190">
        <f>AG190/'Totals and Drop Down Lists'!AC$6*Inputs!K$37</f>
        <v>7859.1491475766634</v>
      </c>
      <c r="AP190">
        <f>AH190/'Totals and Drop Down Lists'!AD$6*Inputs!L$37</f>
        <v>9506.8834734206885</v>
      </c>
      <c r="AQ190">
        <f>IF(OR($D190="51",$D190="52",$D190="61"),(AA190/'Totals and Drop Down Lists'!W$4)*Inputs!E$38,0)</f>
        <v>0</v>
      </c>
      <c r="AR190">
        <f>IF(OR($D190="51",$D190="52",$D190="61"),(AB190/'Totals and Drop Down Lists'!X$4)*Inputs!F$38,0)</f>
        <v>0</v>
      </c>
      <c r="AS190">
        <f>IF(OR($D190="51",$D190="52",$D190="61"),(AC190/'Totals and Drop Down Lists'!Y$4)*Inputs!G$38,0)</f>
        <v>0</v>
      </c>
      <c r="AT190">
        <f>IF(OR($D190="51",$D190="52",$D190="61"),(AD190/'Totals and Drop Down Lists'!Z$4)*Inputs!H$38,0)</f>
        <v>0</v>
      </c>
      <c r="AU190">
        <f>IF(OR($D190="51",$D190="52",$D190="61"),(AE190/'Totals and Drop Down Lists'!AA$4)*Inputs!I$38,0)</f>
        <v>0</v>
      </c>
      <c r="AV190">
        <f>IF(OR($D190="51",$D190="52",$D190="61"),(AF190/'Totals and Drop Down Lists'!AB$4)*Inputs!J$38,0)</f>
        <v>0</v>
      </c>
      <c r="AW190">
        <f>IF(OR($D190="51",$D190="52",$D190="61"),(AG190/'Totals and Drop Down Lists'!AC$4)*Inputs!K$38,0)</f>
        <v>0</v>
      </c>
      <c r="AX190">
        <f>IF(OR($D190="51",$D190="52",$D190="61"),(AH190/'Totals and Drop Down Lists'!AD$4)*Inputs!L$38,0)</f>
        <v>0</v>
      </c>
      <c r="AY190">
        <f>IF(OR($D190="51",$D190="52",$D190="61"),0,(AA190/'Totals and Drop Down Lists'!W$5)*Inputs!E$39)</f>
        <v>0</v>
      </c>
      <c r="AZ190">
        <f>IF(OR($D190="51",$D190="52",$D190="61"),0,(AB190/'Totals and Drop Down Lists'!X$5)*Inputs!F$39)</f>
        <v>0</v>
      </c>
      <c r="BA190">
        <f>IF(OR($D190="51",$D190="52",$D190="61"),0,(AC190/'Totals and Drop Down Lists'!Y$5)*Inputs!G$39)</f>
        <v>0</v>
      </c>
      <c r="BB190">
        <f>IF(OR($D190="51",$D190="52",$D190="61"),0,(AD190/'Totals and Drop Down Lists'!Z$5)*Inputs!H$39)</f>
        <v>0</v>
      </c>
      <c r="BC190">
        <f>IF(OR($D190="51",$D190="52",$D190="61"),0,(AE190/'Totals and Drop Down Lists'!AA$5)*Inputs!I$39)</f>
        <v>0</v>
      </c>
      <c r="BD190">
        <f>IF(OR($D190="51",$D190="52",$D190="61"),0,(AF190/'Totals and Drop Down Lists'!AB$5)*Inputs!J$39)</f>
        <v>0</v>
      </c>
      <c r="BE190">
        <f>IF(OR($D190="51",$D190="52",$D190="61"),0,(AG190/'Totals and Drop Down Lists'!AC$5)*Inputs!K$39)</f>
        <v>0</v>
      </c>
      <c r="BF190">
        <f>IF(OR($D190="51",$D190="52",$D190="61"),0,(AH190/'Totals and Drop Down Lists'!AD$5)*Inputs!L$39)</f>
        <v>0</v>
      </c>
      <c r="BG190" s="10">
        <f t="shared" si="19"/>
        <v>106150.89354716431</v>
      </c>
    </row>
    <row r="191" spans="1:59" ht="28.8">
      <c r="A191" s="1" t="s">
        <v>7339</v>
      </c>
      <c r="B191" s="1" t="s">
        <v>238</v>
      </c>
      <c r="C191" s="1" t="s">
        <v>259</v>
      </c>
      <c r="D191" s="1" t="s">
        <v>25</v>
      </c>
      <c r="E191" s="1" t="s">
        <v>260</v>
      </c>
      <c r="F191" s="2">
        <v>8679</v>
      </c>
      <c r="G191" s="2">
        <v>95</v>
      </c>
      <c r="H191" s="2">
        <v>14</v>
      </c>
      <c r="I191" s="2">
        <v>1366</v>
      </c>
      <c r="J191" s="2">
        <v>3386</v>
      </c>
      <c r="K191" s="2">
        <v>1825</v>
      </c>
      <c r="L191" s="2">
        <v>38</v>
      </c>
      <c r="M191" s="2">
        <v>22</v>
      </c>
      <c r="N191" s="2">
        <v>0</v>
      </c>
      <c r="O191" s="2">
        <v>207</v>
      </c>
      <c r="P191" s="2">
        <v>18</v>
      </c>
      <c r="Q191" s="2">
        <v>0</v>
      </c>
      <c r="R191" s="2">
        <v>551</v>
      </c>
      <c r="S191" s="2">
        <v>789700</v>
      </c>
      <c r="T191" s="2">
        <v>106075600</v>
      </c>
      <c r="U191" s="2">
        <v>211</v>
      </c>
      <c r="V191" s="2">
        <v>35</v>
      </c>
      <c r="W191" s="2">
        <v>235</v>
      </c>
      <c r="X191" s="2">
        <v>165</v>
      </c>
      <c r="Y191" s="2">
        <v>18</v>
      </c>
      <c r="Z191" s="2">
        <v>104</v>
      </c>
      <c r="AA191" s="9">
        <f t="shared" si="20"/>
        <v>8679</v>
      </c>
      <c r="AB191" s="9">
        <f t="shared" si="21"/>
        <v>1257</v>
      </c>
      <c r="AC191" s="9">
        <f t="shared" si="22"/>
        <v>836</v>
      </c>
      <c r="AD191" s="9">
        <f t="shared" si="23"/>
        <v>551</v>
      </c>
      <c r="AE191" s="44">
        <f t="shared" si="24"/>
        <v>6.8696493496924892E-5</v>
      </c>
      <c r="AF191" s="9">
        <f t="shared" si="25"/>
        <v>0</v>
      </c>
      <c r="AG191" s="9">
        <f t="shared" si="18"/>
        <v>122</v>
      </c>
      <c r="AH191" s="44">
        <f t="shared" si="26"/>
        <v>2.4467344225044232E-5</v>
      </c>
      <c r="AI191">
        <f>AA191/'Totals and Drop Down Lists'!W$6*Inputs!E$37</f>
        <v>7873.0715936536444</v>
      </c>
      <c r="AJ191">
        <f>AB191/'Totals and Drop Down Lists'!X$6*Inputs!F$37</f>
        <v>4136.0166887254454</v>
      </c>
      <c r="AK191">
        <f>AC191/'Totals and Drop Down Lists'!Y$6*Inputs!G$37</f>
        <v>5511.1943893600583</v>
      </c>
      <c r="AL191">
        <f>AD191/'Totals and Drop Down Lists'!Z$6*Inputs!H$37</f>
        <v>4417.6431997666323</v>
      </c>
      <c r="AM191">
        <f>AE191/'Totals and Drop Down Lists'!AA$6*Inputs!I$37</f>
        <v>8551.9818473323958</v>
      </c>
      <c r="AN191">
        <f>AF191/'Totals and Drop Down Lists'!AB$6*Inputs!J$37</f>
        <v>0</v>
      </c>
      <c r="AO191">
        <f>AG191/'Totals and Drop Down Lists'!AC$6*Inputs!K$37</f>
        <v>2272.0762938491775</v>
      </c>
      <c r="AP191">
        <f>AH191/'Totals and Drop Down Lists'!AD$6*Inputs!L$37</f>
        <v>5757.8978911684871</v>
      </c>
      <c r="AQ191">
        <f>IF(OR($D191="51",$D191="52",$D191="61"),(AA191/'Totals and Drop Down Lists'!W$4)*Inputs!E$38,0)</f>
        <v>0</v>
      </c>
      <c r="AR191">
        <f>IF(OR($D191="51",$D191="52",$D191="61"),(AB191/'Totals and Drop Down Lists'!X$4)*Inputs!F$38,0)</f>
        <v>0</v>
      </c>
      <c r="AS191">
        <f>IF(OR($D191="51",$D191="52",$D191="61"),(AC191/'Totals and Drop Down Lists'!Y$4)*Inputs!G$38,0)</f>
        <v>0</v>
      </c>
      <c r="AT191">
        <f>IF(OR($D191="51",$D191="52",$D191="61"),(AD191/'Totals and Drop Down Lists'!Z$4)*Inputs!H$38,0)</f>
        <v>0</v>
      </c>
      <c r="AU191">
        <f>IF(OR($D191="51",$D191="52",$D191="61"),(AE191/'Totals and Drop Down Lists'!AA$4)*Inputs!I$38,0)</f>
        <v>0</v>
      </c>
      <c r="AV191">
        <f>IF(OR($D191="51",$D191="52",$D191="61"),(AF191/'Totals and Drop Down Lists'!AB$4)*Inputs!J$38,0)</f>
        <v>0</v>
      </c>
      <c r="AW191">
        <f>IF(OR($D191="51",$D191="52",$D191="61"),(AG191/'Totals and Drop Down Lists'!AC$4)*Inputs!K$38,0)</f>
        <v>0</v>
      </c>
      <c r="AX191">
        <f>IF(OR($D191="51",$D191="52",$D191="61"),(AH191/'Totals and Drop Down Lists'!AD$4)*Inputs!L$38,0)</f>
        <v>0</v>
      </c>
      <c r="AY191">
        <f>IF(OR($D191="51",$D191="52",$D191="61"),0,(AA191/'Totals and Drop Down Lists'!W$5)*Inputs!E$39)</f>
        <v>0</v>
      </c>
      <c r="AZ191">
        <f>IF(OR($D191="51",$D191="52",$D191="61"),0,(AB191/'Totals and Drop Down Lists'!X$5)*Inputs!F$39)</f>
        <v>0</v>
      </c>
      <c r="BA191">
        <f>IF(OR($D191="51",$D191="52",$D191="61"),0,(AC191/'Totals and Drop Down Lists'!Y$5)*Inputs!G$39)</f>
        <v>0</v>
      </c>
      <c r="BB191">
        <f>IF(OR($D191="51",$D191="52",$D191="61"),0,(AD191/'Totals and Drop Down Lists'!Z$5)*Inputs!H$39)</f>
        <v>0</v>
      </c>
      <c r="BC191">
        <f>IF(OR($D191="51",$D191="52",$D191="61"),0,(AE191/'Totals and Drop Down Lists'!AA$5)*Inputs!I$39)</f>
        <v>0</v>
      </c>
      <c r="BD191">
        <f>IF(OR($D191="51",$D191="52",$D191="61"),0,(AF191/'Totals and Drop Down Lists'!AB$5)*Inputs!J$39)</f>
        <v>0</v>
      </c>
      <c r="BE191">
        <f>IF(OR($D191="51",$D191="52",$D191="61"),0,(AG191/'Totals and Drop Down Lists'!AC$5)*Inputs!K$39)</f>
        <v>0</v>
      </c>
      <c r="BF191">
        <f>IF(OR($D191="51",$D191="52",$D191="61"),0,(AH191/'Totals and Drop Down Lists'!AD$5)*Inputs!L$39)</f>
        <v>0</v>
      </c>
      <c r="BG191" s="10">
        <f t="shared" si="19"/>
        <v>38519.881903855843</v>
      </c>
    </row>
    <row r="192" spans="1:59" ht="28.8">
      <c r="A192" s="1" t="s">
        <v>7339</v>
      </c>
      <c r="B192" s="1" t="s">
        <v>238</v>
      </c>
      <c r="C192" s="1" t="s">
        <v>261</v>
      </c>
      <c r="D192" s="1" t="s">
        <v>25</v>
      </c>
      <c r="E192" s="1" t="s">
        <v>262</v>
      </c>
      <c r="F192" s="2">
        <v>20408</v>
      </c>
      <c r="G192" s="2">
        <v>85</v>
      </c>
      <c r="H192" s="2">
        <v>4</v>
      </c>
      <c r="I192" s="2">
        <v>3921</v>
      </c>
      <c r="J192" s="2">
        <v>10221</v>
      </c>
      <c r="K192" s="2">
        <v>2655</v>
      </c>
      <c r="L192" s="2">
        <v>204</v>
      </c>
      <c r="M192" s="2">
        <v>44</v>
      </c>
      <c r="N192" s="2">
        <v>36</v>
      </c>
      <c r="O192" s="2">
        <v>365</v>
      </c>
      <c r="P192" s="2">
        <v>156</v>
      </c>
      <c r="Q192" s="2">
        <v>9</v>
      </c>
      <c r="R192" s="2">
        <v>121</v>
      </c>
      <c r="S192" s="2">
        <v>1075700</v>
      </c>
      <c r="T192" s="2">
        <v>79199200</v>
      </c>
      <c r="U192" s="2">
        <v>286</v>
      </c>
      <c r="V192" s="2">
        <v>254</v>
      </c>
      <c r="W192" s="2">
        <v>4</v>
      </c>
      <c r="X192" s="2">
        <v>453</v>
      </c>
      <c r="Y192" s="2">
        <v>83</v>
      </c>
      <c r="Z192" s="2">
        <v>124</v>
      </c>
      <c r="AA192" s="9">
        <f t="shared" si="20"/>
        <v>20408</v>
      </c>
      <c r="AB192" s="9">
        <f t="shared" si="21"/>
        <v>3832</v>
      </c>
      <c r="AC192" s="9">
        <f t="shared" si="22"/>
        <v>935</v>
      </c>
      <c r="AD192" s="9">
        <f t="shared" si="23"/>
        <v>121</v>
      </c>
      <c r="AE192" s="44">
        <f t="shared" si="24"/>
        <v>4.8164987120551357E-5</v>
      </c>
      <c r="AF192" s="9">
        <f t="shared" si="25"/>
        <v>195</v>
      </c>
      <c r="AG192" s="9">
        <f t="shared" si="18"/>
        <v>207</v>
      </c>
      <c r="AH192" s="44">
        <f t="shared" si="26"/>
        <v>2.0007488175313131E-5</v>
      </c>
      <c r="AI192">
        <f>AA192/'Totals and Drop Down Lists'!W$6*Inputs!E$37</f>
        <v>18512.921429114365</v>
      </c>
      <c r="AJ192">
        <f>AB192/'Totals and Drop Down Lists'!X$6*Inputs!F$37</f>
        <v>12608.763684324507</v>
      </c>
      <c r="AK192">
        <f>AC192/'Totals and Drop Down Lists'!Y$6*Inputs!G$37</f>
        <v>6163.8358302053284</v>
      </c>
      <c r="AL192">
        <f>AD192/'Totals and Drop Down Lists'!Z$6*Inputs!H$37</f>
        <v>970.11765366926056</v>
      </c>
      <c r="AM192">
        <f>AE192/'Totals and Drop Down Lists'!AA$6*Inputs!I$37</f>
        <v>5996.0279566582576</v>
      </c>
      <c r="AN192">
        <f>AF192/'Totals and Drop Down Lists'!AB$6*Inputs!J$37</f>
        <v>3891.555162367225</v>
      </c>
      <c r="AO192">
        <f>AG192/'Totals and Drop Down Lists'!AC$6*Inputs!K$37</f>
        <v>3855.0802690719652</v>
      </c>
      <c r="AP192">
        <f>AH192/'Totals and Drop Down Lists'!AD$6*Inputs!L$37</f>
        <v>4708.3603726103083</v>
      </c>
      <c r="AQ192">
        <f>IF(OR($D192="51",$D192="52",$D192="61"),(AA192/'Totals and Drop Down Lists'!W$4)*Inputs!E$38,0)</f>
        <v>0</v>
      </c>
      <c r="AR192">
        <f>IF(OR($D192="51",$D192="52",$D192="61"),(AB192/'Totals and Drop Down Lists'!X$4)*Inputs!F$38,0)</f>
        <v>0</v>
      </c>
      <c r="AS192">
        <f>IF(OR($D192="51",$D192="52",$D192="61"),(AC192/'Totals and Drop Down Lists'!Y$4)*Inputs!G$38,0)</f>
        <v>0</v>
      </c>
      <c r="AT192">
        <f>IF(OR($D192="51",$D192="52",$D192="61"),(AD192/'Totals and Drop Down Lists'!Z$4)*Inputs!H$38,0)</f>
        <v>0</v>
      </c>
      <c r="AU192">
        <f>IF(OR($D192="51",$D192="52",$D192="61"),(AE192/'Totals and Drop Down Lists'!AA$4)*Inputs!I$38,0)</f>
        <v>0</v>
      </c>
      <c r="AV192">
        <f>IF(OR($D192="51",$D192="52",$D192="61"),(AF192/'Totals and Drop Down Lists'!AB$4)*Inputs!J$38,0)</f>
        <v>0</v>
      </c>
      <c r="AW192">
        <f>IF(OR($D192="51",$D192="52",$D192="61"),(AG192/'Totals and Drop Down Lists'!AC$4)*Inputs!K$38,0)</f>
        <v>0</v>
      </c>
      <c r="AX192">
        <f>IF(OR($D192="51",$D192="52",$D192="61"),(AH192/'Totals and Drop Down Lists'!AD$4)*Inputs!L$38,0)</f>
        <v>0</v>
      </c>
      <c r="AY192">
        <f>IF(OR($D192="51",$D192="52",$D192="61"),0,(AA192/'Totals and Drop Down Lists'!W$5)*Inputs!E$39)</f>
        <v>0</v>
      </c>
      <c r="AZ192">
        <f>IF(OR($D192="51",$D192="52",$D192="61"),0,(AB192/'Totals and Drop Down Lists'!X$5)*Inputs!F$39)</f>
        <v>0</v>
      </c>
      <c r="BA192">
        <f>IF(OR($D192="51",$D192="52",$D192="61"),0,(AC192/'Totals and Drop Down Lists'!Y$5)*Inputs!G$39)</f>
        <v>0</v>
      </c>
      <c r="BB192">
        <f>IF(OR($D192="51",$D192="52",$D192="61"),0,(AD192/'Totals and Drop Down Lists'!Z$5)*Inputs!H$39)</f>
        <v>0</v>
      </c>
      <c r="BC192">
        <f>IF(OR($D192="51",$D192="52",$D192="61"),0,(AE192/'Totals and Drop Down Lists'!AA$5)*Inputs!I$39)</f>
        <v>0</v>
      </c>
      <c r="BD192">
        <f>IF(OR($D192="51",$D192="52",$D192="61"),0,(AF192/'Totals and Drop Down Lists'!AB$5)*Inputs!J$39)</f>
        <v>0</v>
      </c>
      <c r="BE192">
        <f>IF(OR($D192="51",$D192="52",$D192="61"),0,(AG192/'Totals and Drop Down Lists'!AC$5)*Inputs!K$39)</f>
        <v>0</v>
      </c>
      <c r="BF192">
        <f>IF(OR($D192="51",$D192="52",$D192="61"),0,(AH192/'Totals and Drop Down Lists'!AD$5)*Inputs!L$39)</f>
        <v>0</v>
      </c>
      <c r="BG192" s="10">
        <f t="shared" si="19"/>
        <v>56706.662358021218</v>
      </c>
    </row>
    <row r="193" spans="1:59" ht="28.8">
      <c r="A193" s="1" t="s">
        <v>7339</v>
      </c>
      <c r="B193" s="1" t="s">
        <v>238</v>
      </c>
      <c r="C193" s="1" t="s">
        <v>263</v>
      </c>
      <c r="D193" s="1" t="s">
        <v>25</v>
      </c>
      <c r="E193" s="1" t="s">
        <v>264</v>
      </c>
      <c r="F193" s="2">
        <v>201680</v>
      </c>
      <c r="G193" s="2">
        <v>1616</v>
      </c>
      <c r="H193" s="2">
        <v>89</v>
      </c>
      <c r="I193" s="2">
        <v>37644</v>
      </c>
      <c r="J193" s="2">
        <v>80230</v>
      </c>
      <c r="K193" s="2">
        <v>24561</v>
      </c>
      <c r="L193" s="2">
        <v>661</v>
      </c>
      <c r="M193" s="2">
        <v>136</v>
      </c>
      <c r="N193" s="2">
        <v>44</v>
      </c>
      <c r="O193" s="2">
        <v>1126</v>
      </c>
      <c r="P193" s="2">
        <v>468</v>
      </c>
      <c r="Q193" s="2">
        <v>68</v>
      </c>
      <c r="R193" s="2">
        <v>1073</v>
      </c>
      <c r="S193" s="2">
        <v>18560700</v>
      </c>
      <c r="T193" s="2">
        <v>938959200</v>
      </c>
      <c r="U193" s="2">
        <v>2711</v>
      </c>
      <c r="V193" s="2">
        <v>727</v>
      </c>
      <c r="W193" s="2">
        <v>57</v>
      </c>
      <c r="X193" s="2">
        <v>3647</v>
      </c>
      <c r="Y193" s="2">
        <v>154</v>
      </c>
      <c r="Z193" s="2">
        <v>2488</v>
      </c>
      <c r="AA193" s="9">
        <f t="shared" si="20"/>
        <v>201680</v>
      </c>
      <c r="AB193" s="9">
        <f t="shared" si="21"/>
        <v>35939</v>
      </c>
      <c r="AC193" s="9">
        <f t="shared" si="22"/>
        <v>3576</v>
      </c>
      <c r="AD193" s="9">
        <f t="shared" si="23"/>
        <v>1073</v>
      </c>
      <c r="AE193" s="44">
        <f t="shared" si="24"/>
        <v>5.2511096130464078E-4</v>
      </c>
      <c r="AF193" s="9">
        <f t="shared" si="25"/>
        <v>2863</v>
      </c>
      <c r="AG193" s="9">
        <f t="shared" si="18"/>
        <v>2642</v>
      </c>
      <c r="AH193" s="44">
        <f t="shared" si="26"/>
        <v>3.0094917179251512E-4</v>
      </c>
      <c r="AI193">
        <f>AA193/'Totals and Drop Down Lists'!W$6*Inputs!E$37</f>
        <v>182952.07731398399</v>
      </c>
      <c r="AJ193">
        <f>AB193/'Totals and Drop Down Lists'!X$6*Inputs!F$37</f>
        <v>118253.22496110086</v>
      </c>
      <c r="AK193">
        <f>AC193/'Totals and Drop Down Lists'!Y$6*Inputs!G$37</f>
        <v>23574.199923865515</v>
      </c>
      <c r="AL193">
        <f>AD193/'Totals and Drop Down Lists'!Z$6*Inputs!H$37</f>
        <v>8602.7788627034424</v>
      </c>
      <c r="AM193">
        <f>AE193/'Totals and Drop Down Lists'!AA$6*Inputs!I$37</f>
        <v>65370.722438890924</v>
      </c>
      <c r="AN193">
        <f>AF193/'Totals and Drop Down Lists'!AB$6*Inputs!J$37</f>
        <v>57136.012460806996</v>
      </c>
      <c r="AO193">
        <f>AG193/'Totals and Drop Down Lists'!AC$6*Inputs!K$37</f>
        <v>49203.488265160056</v>
      </c>
      <c r="AP193">
        <f>AH193/'Totals and Drop Down Lists'!AD$6*Inputs!L$37</f>
        <v>70822.341226528966</v>
      </c>
      <c r="AQ193">
        <f>IF(OR($D193="51",$D193="52",$D193="61"),(AA193/'Totals and Drop Down Lists'!W$4)*Inputs!E$38,0)</f>
        <v>0</v>
      </c>
      <c r="AR193">
        <f>IF(OR($D193="51",$D193="52",$D193="61"),(AB193/'Totals and Drop Down Lists'!X$4)*Inputs!F$38,0)</f>
        <v>0</v>
      </c>
      <c r="AS193">
        <f>IF(OR($D193="51",$D193="52",$D193="61"),(AC193/'Totals and Drop Down Lists'!Y$4)*Inputs!G$38,0)</f>
        <v>0</v>
      </c>
      <c r="AT193">
        <f>IF(OR($D193="51",$D193="52",$D193="61"),(AD193/'Totals and Drop Down Lists'!Z$4)*Inputs!H$38,0)</f>
        <v>0</v>
      </c>
      <c r="AU193">
        <f>IF(OR($D193="51",$D193="52",$D193="61"),(AE193/'Totals and Drop Down Lists'!AA$4)*Inputs!I$38,0)</f>
        <v>0</v>
      </c>
      <c r="AV193">
        <f>IF(OR($D193="51",$D193="52",$D193="61"),(AF193/'Totals and Drop Down Lists'!AB$4)*Inputs!J$38,0)</f>
        <v>0</v>
      </c>
      <c r="AW193">
        <f>IF(OR($D193="51",$D193="52",$D193="61"),(AG193/'Totals and Drop Down Lists'!AC$4)*Inputs!K$38,0)</f>
        <v>0</v>
      </c>
      <c r="AX193">
        <f>IF(OR($D193="51",$D193="52",$D193="61"),(AH193/'Totals and Drop Down Lists'!AD$4)*Inputs!L$38,0)</f>
        <v>0</v>
      </c>
      <c r="AY193">
        <f>IF(OR($D193="51",$D193="52",$D193="61"),0,(AA193/'Totals and Drop Down Lists'!W$5)*Inputs!E$39)</f>
        <v>0</v>
      </c>
      <c r="AZ193">
        <f>IF(OR($D193="51",$D193="52",$D193="61"),0,(AB193/'Totals and Drop Down Lists'!X$5)*Inputs!F$39)</f>
        <v>0</v>
      </c>
      <c r="BA193">
        <f>IF(OR($D193="51",$D193="52",$D193="61"),0,(AC193/'Totals and Drop Down Lists'!Y$5)*Inputs!G$39)</f>
        <v>0</v>
      </c>
      <c r="BB193">
        <f>IF(OR($D193="51",$D193="52",$D193="61"),0,(AD193/'Totals and Drop Down Lists'!Z$5)*Inputs!H$39)</f>
        <v>0</v>
      </c>
      <c r="BC193">
        <f>IF(OR($D193="51",$D193="52",$D193="61"),0,(AE193/'Totals and Drop Down Lists'!AA$5)*Inputs!I$39)</f>
        <v>0</v>
      </c>
      <c r="BD193">
        <f>IF(OR($D193="51",$D193="52",$D193="61"),0,(AF193/'Totals and Drop Down Lists'!AB$5)*Inputs!J$39)</f>
        <v>0</v>
      </c>
      <c r="BE193">
        <f>IF(OR($D193="51",$D193="52",$D193="61"),0,(AG193/'Totals and Drop Down Lists'!AC$5)*Inputs!K$39)</f>
        <v>0</v>
      </c>
      <c r="BF193">
        <f>IF(OR($D193="51",$D193="52",$D193="61"),0,(AH193/'Totals and Drop Down Lists'!AD$5)*Inputs!L$39)</f>
        <v>0</v>
      </c>
      <c r="BG193" s="10">
        <f t="shared" si="19"/>
        <v>575914.84545304067</v>
      </c>
    </row>
    <row r="194" spans="1:59" ht="28.8">
      <c r="A194" s="1" t="s">
        <v>7339</v>
      </c>
      <c r="B194" s="1" t="s">
        <v>238</v>
      </c>
      <c r="C194" s="1" t="s">
        <v>265</v>
      </c>
      <c r="D194" s="1" t="s">
        <v>25</v>
      </c>
      <c r="E194" s="1" t="s">
        <v>266</v>
      </c>
      <c r="F194" s="2">
        <v>107326</v>
      </c>
      <c r="G194" s="2">
        <v>909</v>
      </c>
      <c r="H194" s="2">
        <v>66</v>
      </c>
      <c r="I194" s="2">
        <v>31677</v>
      </c>
      <c r="J194" s="2">
        <v>34343</v>
      </c>
      <c r="K194" s="2">
        <v>9631</v>
      </c>
      <c r="L194" s="2">
        <v>1236</v>
      </c>
      <c r="M194" s="2">
        <v>689</v>
      </c>
      <c r="N194" s="2">
        <v>326</v>
      </c>
      <c r="O194" s="2">
        <v>580</v>
      </c>
      <c r="P194" s="2">
        <v>292</v>
      </c>
      <c r="Q194" s="2">
        <v>173</v>
      </c>
      <c r="R194" s="2">
        <v>1677</v>
      </c>
      <c r="S194" s="2">
        <v>5768600</v>
      </c>
      <c r="T194" s="2">
        <v>340884100</v>
      </c>
      <c r="U194" s="2">
        <v>541</v>
      </c>
      <c r="V194" s="2">
        <v>805</v>
      </c>
      <c r="W194" s="2">
        <v>153</v>
      </c>
      <c r="X194" s="2">
        <v>2105</v>
      </c>
      <c r="Y194" s="2">
        <v>189</v>
      </c>
      <c r="Z194" s="2">
        <v>965</v>
      </c>
      <c r="AA194" s="9">
        <f t="shared" si="20"/>
        <v>107326</v>
      </c>
      <c r="AB194" s="9">
        <f t="shared" si="21"/>
        <v>30702</v>
      </c>
      <c r="AC194" s="9">
        <f t="shared" si="22"/>
        <v>4973</v>
      </c>
      <c r="AD194" s="9">
        <f t="shared" si="23"/>
        <v>1677</v>
      </c>
      <c r="AE194" s="44">
        <f t="shared" si="24"/>
        <v>1.8862546430187905E-4</v>
      </c>
      <c r="AF194" s="9">
        <f t="shared" si="25"/>
        <v>1147</v>
      </c>
      <c r="AG194" s="9">
        <f t="shared" ref="AG194:AG257" si="27">Y194+Z194</f>
        <v>1154</v>
      </c>
      <c r="AH194" s="44">
        <f t="shared" si="26"/>
        <v>1.2041762244056905E-4</v>
      </c>
      <c r="AI194">
        <f>AA194/'Totals and Drop Down Lists'!W$6*Inputs!E$37</f>
        <v>97359.751337765993</v>
      </c>
      <c r="AJ194">
        <f>AB194/'Totals and Drop Down Lists'!X$6*Inputs!F$37</f>
        <v>101021.46728500289</v>
      </c>
      <c r="AK194">
        <f>AC194/'Totals and Drop Down Lists'!Y$6*Inputs!G$37</f>
        <v>32783.695811348771</v>
      </c>
      <c r="AL194">
        <f>AD194/'Totals and Drop Down Lists'!Z$6*Inputs!H$37</f>
        <v>13445.349629779752</v>
      </c>
      <c r="AM194">
        <f>AE194/'Totals and Drop Down Lists'!AA$6*Inputs!I$37</f>
        <v>23481.861511992949</v>
      </c>
      <c r="AN194">
        <f>AF194/'Totals and Drop Down Lists'!AB$6*Inputs!J$37</f>
        <v>22890.327031975419</v>
      </c>
      <c r="AO194">
        <f>AG194/'Totals and Drop Down Lists'!AC$6*Inputs!K$37</f>
        <v>21491.60691067173</v>
      </c>
      <c r="AP194">
        <f>AH194/'Totals and Drop Down Lists'!AD$6*Inputs!L$37</f>
        <v>28337.868136925772</v>
      </c>
      <c r="AQ194">
        <f>IF(OR($D194="51",$D194="52",$D194="61"),(AA194/'Totals and Drop Down Lists'!W$4)*Inputs!E$38,0)</f>
        <v>0</v>
      </c>
      <c r="AR194">
        <f>IF(OR($D194="51",$D194="52",$D194="61"),(AB194/'Totals and Drop Down Lists'!X$4)*Inputs!F$38,0)</f>
        <v>0</v>
      </c>
      <c r="AS194">
        <f>IF(OR($D194="51",$D194="52",$D194="61"),(AC194/'Totals and Drop Down Lists'!Y$4)*Inputs!G$38,0)</f>
        <v>0</v>
      </c>
      <c r="AT194">
        <f>IF(OR($D194="51",$D194="52",$D194="61"),(AD194/'Totals and Drop Down Lists'!Z$4)*Inputs!H$38,0)</f>
        <v>0</v>
      </c>
      <c r="AU194">
        <f>IF(OR($D194="51",$D194="52",$D194="61"),(AE194/'Totals and Drop Down Lists'!AA$4)*Inputs!I$38,0)</f>
        <v>0</v>
      </c>
      <c r="AV194">
        <f>IF(OR($D194="51",$D194="52",$D194="61"),(AF194/'Totals and Drop Down Lists'!AB$4)*Inputs!J$38,0)</f>
        <v>0</v>
      </c>
      <c r="AW194">
        <f>IF(OR($D194="51",$D194="52",$D194="61"),(AG194/'Totals and Drop Down Lists'!AC$4)*Inputs!K$38,0)</f>
        <v>0</v>
      </c>
      <c r="AX194">
        <f>IF(OR($D194="51",$D194="52",$D194="61"),(AH194/'Totals and Drop Down Lists'!AD$4)*Inputs!L$38,0)</f>
        <v>0</v>
      </c>
      <c r="AY194">
        <f>IF(OR($D194="51",$D194="52",$D194="61"),0,(AA194/'Totals and Drop Down Lists'!W$5)*Inputs!E$39)</f>
        <v>0</v>
      </c>
      <c r="AZ194">
        <f>IF(OR($D194="51",$D194="52",$D194="61"),0,(AB194/'Totals and Drop Down Lists'!X$5)*Inputs!F$39)</f>
        <v>0</v>
      </c>
      <c r="BA194">
        <f>IF(OR($D194="51",$D194="52",$D194="61"),0,(AC194/'Totals and Drop Down Lists'!Y$5)*Inputs!G$39)</f>
        <v>0</v>
      </c>
      <c r="BB194">
        <f>IF(OR($D194="51",$D194="52",$D194="61"),0,(AD194/'Totals and Drop Down Lists'!Z$5)*Inputs!H$39)</f>
        <v>0</v>
      </c>
      <c r="BC194">
        <f>IF(OR($D194="51",$D194="52",$D194="61"),0,(AE194/'Totals and Drop Down Lists'!AA$5)*Inputs!I$39)</f>
        <v>0</v>
      </c>
      <c r="BD194">
        <f>IF(OR($D194="51",$D194="52",$D194="61"),0,(AF194/'Totals and Drop Down Lists'!AB$5)*Inputs!J$39)</f>
        <v>0</v>
      </c>
      <c r="BE194">
        <f>IF(OR($D194="51",$D194="52",$D194="61"),0,(AG194/'Totals and Drop Down Lists'!AC$5)*Inputs!K$39)</f>
        <v>0</v>
      </c>
      <c r="BF194">
        <f>IF(OR($D194="51",$D194="52",$D194="61"),0,(AH194/'Totals and Drop Down Lists'!AD$5)*Inputs!L$39)</f>
        <v>0</v>
      </c>
      <c r="BG194" s="10">
        <f t="shared" ref="BG194:BG257" si="28">SUM(AI194:BF194)</f>
        <v>340811.92765546334</v>
      </c>
    </row>
    <row r="195" spans="1:59" ht="28.8">
      <c r="A195" s="1" t="s">
        <v>7339</v>
      </c>
      <c r="B195" s="1" t="s">
        <v>238</v>
      </c>
      <c r="C195" s="1" t="s">
        <v>267</v>
      </c>
      <c r="D195" s="1" t="s">
        <v>25</v>
      </c>
      <c r="E195" s="1" t="s">
        <v>268</v>
      </c>
      <c r="F195" s="2">
        <v>379128</v>
      </c>
      <c r="G195" s="2">
        <v>2040</v>
      </c>
      <c r="H195" s="2">
        <v>73</v>
      </c>
      <c r="I195" s="2">
        <v>55245</v>
      </c>
      <c r="J195" s="2">
        <v>123733</v>
      </c>
      <c r="K195" s="2">
        <v>31656</v>
      </c>
      <c r="L195" s="2">
        <v>1778</v>
      </c>
      <c r="M195" s="2">
        <v>300</v>
      </c>
      <c r="N195" s="2">
        <v>93</v>
      </c>
      <c r="O195" s="2">
        <v>1884</v>
      </c>
      <c r="P195" s="2">
        <v>475</v>
      </c>
      <c r="Q195" s="2">
        <v>66</v>
      </c>
      <c r="R195" s="2">
        <v>1660</v>
      </c>
      <c r="S195" s="2">
        <v>27266300</v>
      </c>
      <c r="T195" s="2">
        <v>1341180300</v>
      </c>
      <c r="U195" s="2">
        <v>4339</v>
      </c>
      <c r="V195" s="2">
        <v>1873</v>
      </c>
      <c r="W195" s="2">
        <v>425</v>
      </c>
      <c r="X195" s="2">
        <v>6203</v>
      </c>
      <c r="Y195" s="2">
        <v>603</v>
      </c>
      <c r="Z195" s="2">
        <v>3578</v>
      </c>
      <c r="AA195" s="9">
        <f t="shared" ref="AA195:AA258" si="29">F195</f>
        <v>379128</v>
      </c>
      <c r="AB195" s="9">
        <f t="shared" ref="AB195:AB258" si="30">I195-G195-H195</f>
        <v>53132</v>
      </c>
      <c r="AC195" s="9">
        <f t="shared" ref="AC195:AC258" si="31">L195+M195+N195+O195+P195+Q195+R195</f>
        <v>6256</v>
      </c>
      <c r="AD195" s="9">
        <f t="shared" ref="AD195:AD258" si="32">R195</f>
        <v>1660</v>
      </c>
      <c r="AE195" s="44">
        <f t="shared" ref="AE195:AE258" si="33">IF(ISERROR(((K195^2)*SUM(J:J))/((SUM(K:K)^2)*J195)), 0, ((K195^2)*SUM(J:J))/((SUM(K:K)^2)*J195))</f>
        <v>5.6561682236785807E-4</v>
      </c>
      <c r="AF195" s="9">
        <f t="shared" ref="AF195:AF258" si="34">-IF((W195+V195-X195)&gt;0, 0, (W195+V195-X195))</f>
        <v>3905</v>
      </c>
      <c r="AG195" s="9">
        <f t="shared" si="27"/>
        <v>4181</v>
      </c>
      <c r="AH195" s="44">
        <f t="shared" ref="AH195:AH258" si="35">(K195*SUM(J:J)*AG195)/(J195*SUM(K:K)*SUM(AG:AG))</f>
        <v>3.9801711576670961E-4</v>
      </c>
      <c r="AI195">
        <f>AA195/'Totals and Drop Down Lists'!W$6*Inputs!E$37</f>
        <v>343922.32828191249</v>
      </c>
      <c r="AJ195">
        <f>AB195/'Totals and Drop Down Lists'!X$6*Inputs!F$37</f>
        <v>174824.85179424056</v>
      </c>
      <c r="AK195">
        <f>AC195/'Totals and Drop Down Lists'!Y$6*Inputs!G$37</f>
        <v>41241.66519119202</v>
      </c>
      <c r="AL195">
        <f>AD195/'Totals and Drop Down Lists'!Z$6*Inputs!H$37</f>
        <v>13309.052108189857</v>
      </c>
      <c r="AM195">
        <f>AE195/'Totals and Drop Down Lists'!AA$6*Inputs!I$37</f>
        <v>70413.270768358547</v>
      </c>
      <c r="AN195">
        <f>AF195/'Totals and Drop Down Lists'!AB$6*Inputs!J$37</f>
        <v>77930.886713046217</v>
      </c>
      <c r="AO195">
        <f>AG195/'Totals and Drop Down Lists'!AC$6*Inputs!K$37</f>
        <v>77865.172004782056</v>
      </c>
      <c r="AP195">
        <f>AH195/'Totals and Drop Down Lists'!AD$6*Inputs!L$37</f>
        <v>93665.331653622008</v>
      </c>
      <c r="AQ195">
        <f>IF(OR($D195="51",$D195="52",$D195="61"),(AA195/'Totals and Drop Down Lists'!W$4)*Inputs!E$38,0)</f>
        <v>0</v>
      </c>
      <c r="AR195">
        <f>IF(OR($D195="51",$D195="52",$D195="61"),(AB195/'Totals and Drop Down Lists'!X$4)*Inputs!F$38,0)</f>
        <v>0</v>
      </c>
      <c r="AS195">
        <f>IF(OR($D195="51",$D195="52",$D195="61"),(AC195/'Totals and Drop Down Lists'!Y$4)*Inputs!G$38,0)</f>
        <v>0</v>
      </c>
      <c r="AT195">
        <f>IF(OR($D195="51",$D195="52",$D195="61"),(AD195/'Totals and Drop Down Lists'!Z$4)*Inputs!H$38,0)</f>
        <v>0</v>
      </c>
      <c r="AU195">
        <f>IF(OR($D195="51",$D195="52",$D195="61"),(AE195/'Totals and Drop Down Lists'!AA$4)*Inputs!I$38,0)</f>
        <v>0</v>
      </c>
      <c r="AV195">
        <f>IF(OR($D195="51",$D195="52",$D195="61"),(AF195/'Totals and Drop Down Lists'!AB$4)*Inputs!J$38,0)</f>
        <v>0</v>
      </c>
      <c r="AW195">
        <f>IF(OR($D195="51",$D195="52",$D195="61"),(AG195/'Totals and Drop Down Lists'!AC$4)*Inputs!K$38,0)</f>
        <v>0</v>
      </c>
      <c r="AX195">
        <f>IF(OR($D195="51",$D195="52",$D195="61"),(AH195/'Totals and Drop Down Lists'!AD$4)*Inputs!L$38,0)</f>
        <v>0</v>
      </c>
      <c r="AY195">
        <f>IF(OR($D195="51",$D195="52",$D195="61"),0,(AA195/'Totals and Drop Down Lists'!W$5)*Inputs!E$39)</f>
        <v>0</v>
      </c>
      <c r="AZ195">
        <f>IF(OR($D195="51",$D195="52",$D195="61"),0,(AB195/'Totals and Drop Down Lists'!X$5)*Inputs!F$39)</f>
        <v>0</v>
      </c>
      <c r="BA195">
        <f>IF(OR($D195="51",$D195="52",$D195="61"),0,(AC195/'Totals and Drop Down Lists'!Y$5)*Inputs!G$39)</f>
        <v>0</v>
      </c>
      <c r="BB195">
        <f>IF(OR($D195="51",$D195="52",$D195="61"),0,(AD195/'Totals and Drop Down Lists'!Z$5)*Inputs!H$39)</f>
        <v>0</v>
      </c>
      <c r="BC195">
        <f>IF(OR($D195="51",$D195="52",$D195="61"),0,(AE195/'Totals and Drop Down Lists'!AA$5)*Inputs!I$39)</f>
        <v>0</v>
      </c>
      <c r="BD195">
        <f>IF(OR($D195="51",$D195="52",$D195="61"),0,(AF195/'Totals and Drop Down Lists'!AB$5)*Inputs!J$39)</f>
        <v>0</v>
      </c>
      <c r="BE195">
        <f>IF(OR($D195="51",$D195="52",$D195="61"),0,(AG195/'Totals and Drop Down Lists'!AC$5)*Inputs!K$39)</f>
        <v>0</v>
      </c>
      <c r="BF195">
        <f>IF(OR($D195="51",$D195="52",$D195="61"),0,(AH195/'Totals and Drop Down Lists'!AD$5)*Inputs!L$39)</f>
        <v>0</v>
      </c>
      <c r="BG195" s="10">
        <f t="shared" si="28"/>
        <v>893172.55851534382</v>
      </c>
    </row>
    <row r="196" spans="1:59" ht="28.8">
      <c r="A196" s="1" t="s">
        <v>7339</v>
      </c>
      <c r="B196" s="1" t="s">
        <v>238</v>
      </c>
      <c r="C196" s="1" t="s">
        <v>269</v>
      </c>
      <c r="D196" s="1" t="s">
        <v>25</v>
      </c>
      <c r="E196" s="1" t="s">
        <v>270</v>
      </c>
      <c r="F196" s="2">
        <v>47122</v>
      </c>
      <c r="G196" s="2">
        <v>684</v>
      </c>
      <c r="H196" s="2">
        <v>9</v>
      </c>
      <c r="I196" s="2">
        <v>12285</v>
      </c>
      <c r="J196" s="2">
        <v>15078</v>
      </c>
      <c r="K196" s="2">
        <v>5075</v>
      </c>
      <c r="L196" s="2">
        <v>219</v>
      </c>
      <c r="M196" s="2">
        <v>80</v>
      </c>
      <c r="N196" s="2">
        <v>48</v>
      </c>
      <c r="O196" s="2">
        <v>237</v>
      </c>
      <c r="P196" s="2">
        <v>113</v>
      </c>
      <c r="Q196" s="2">
        <v>31</v>
      </c>
      <c r="R196" s="2">
        <v>1345</v>
      </c>
      <c r="S196" s="2">
        <v>2910300</v>
      </c>
      <c r="T196" s="2">
        <v>147967100</v>
      </c>
      <c r="U196" s="2">
        <v>518</v>
      </c>
      <c r="V196" s="2">
        <v>350</v>
      </c>
      <c r="W196" s="2">
        <v>4</v>
      </c>
      <c r="X196" s="2">
        <v>1180</v>
      </c>
      <c r="Y196" s="2">
        <v>120</v>
      </c>
      <c r="Z196" s="2">
        <v>615</v>
      </c>
      <c r="AA196" s="9">
        <f t="shared" si="29"/>
        <v>47122</v>
      </c>
      <c r="AB196" s="9">
        <f t="shared" si="30"/>
        <v>11592</v>
      </c>
      <c r="AC196" s="9">
        <f t="shared" si="31"/>
        <v>2073</v>
      </c>
      <c r="AD196" s="9">
        <f t="shared" si="32"/>
        <v>1345</v>
      </c>
      <c r="AE196" s="44">
        <f t="shared" si="33"/>
        <v>1.1929552152965509E-4</v>
      </c>
      <c r="AF196" s="9">
        <f t="shared" si="34"/>
        <v>826</v>
      </c>
      <c r="AG196" s="9">
        <f t="shared" si="27"/>
        <v>735</v>
      </c>
      <c r="AH196" s="44">
        <f t="shared" si="35"/>
        <v>9.205147099891476E-5</v>
      </c>
      <c r="AI196">
        <f>AA196/'Totals and Drop Down Lists'!W$6*Inputs!E$37</f>
        <v>42746.27026571575</v>
      </c>
      <c r="AJ196">
        <f>AB196/'Totals and Drop Down Lists'!X$6*Inputs!F$37</f>
        <v>38142.168222518187</v>
      </c>
      <c r="AK196">
        <f>AC196/'Totals and Drop Down Lists'!Y$6*Inputs!G$37</f>
        <v>13665.916231032776</v>
      </c>
      <c r="AL196">
        <f>AD196/'Totals and Drop Down Lists'!Z$6*Inputs!H$37</f>
        <v>10783.539208141781</v>
      </c>
      <c r="AM196">
        <f>AE196/'Totals and Drop Down Lists'!AA$6*Inputs!I$37</f>
        <v>14851.021975893571</v>
      </c>
      <c r="AN196">
        <f>AF196/'Totals and Drop Down Lists'!AB$6*Inputs!J$37</f>
        <v>16484.228533924757</v>
      </c>
      <c r="AO196">
        <f>AG196/'Totals and Drop Down Lists'!AC$6*Inputs!K$37</f>
        <v>13688.328491632341</v>
      </c>
      <c r="AP196">
        <f>AH196/'Totals and Drop Down Lists'!AD$6*Inputs!L$37</f>
        <v>21662.464298069943</v>
      </c>
      <c r="AQ196">
        <f>IF(OR($D196="51",$D196="52",$D196="61"),(AA196/'Totals and Drop Down Lists'!W$4)*Inputs!E$38,0)</f>
        <v>0</v>
      </c>
      <c r="AR196">
        <f>IF(OR($D196="51",$D196="52",$D196="61"),(AB196/'Totals and Drop Down Lists'!X$4)*Inputs!F$38,0)</f>
        <v>0</v>
      </c>
      <c r="AS196">
        <f>IF(OR($D196="51",$D196="52",$D196="61"),(AC196/'Totals and Drop Down Lists'!Y$4)*Inputs!G$38,0)</f>
        <v>0</v>
      </c>
      <c r="AT196">
        <f>IF(OR($D196="51",$D196="52",$D196="61"),(AD196/'Totals and Drop Down Lists'!Z$4)*Inputs!H$38,0)</f>
        <v>0</v>
      </c>
      <c r="AU196">
        <f>IF(OR($D196="51",$D196="52",$D196="61"),(AE196/'Totals and Drop Down Lists'!AA$4)*Inputs!I$38,0)</f>
        <v>0</v>
      </c>
      <c r="AV196">
        <f>IF(OR($D196="51",$D196="52",$D196="61"),(AF196/'Totals and Drop Down Lists'!AB$4)*Inputs!J$38,0)</f>
        <v>0</v>
      </c>
      <c r="AW196">
        <f>IF(OR($D196="51",$D196="52",$D196="61"),(AG196/'Totals and Drop Down Lists'!AC$4)*Inputs!K$38,0)</f>
        <v>0</v>
      </c>
      <c r="AX196">
        <f>IF(OR($D196="51",$D196="52",$D196="61"),(AH196/'Totals and Drop Down Lists'!AD$4)*Inputs!L$38,0)</f>
        <v>0</v>
      </c>
      <c r="AY196">
        <f>IF(OR($D196="51",$D196="52",$D196="61"),0,(AA196/'Totals and Drop Down Lists'!W$5)*Inputs!E$39)</f>
        <v>0</v>
      </c>
      <c r="AZ196">
        <f>IF(OR($D196="51",$D196="52",$D196="61"),0,(AB196/'Totals and Drop Down Lists'!X$5)*Inputs!F$39)</f>
        <v>0</v>
      </c>
      <c r="BA196">
        <f>IF(OR($D196="51",$D196="52",$D196="61"),0,(AC196/'Totals and Drop Down Lists'!Y$5)*Inputs!G$39)</f>
        <v>0</v>
      </c>
      <c r="BB196">
        <f>IF(OR($D196="51",$D196="52",$D196="61"),0,(AD196/'Totals and Drop Down Lists'!Z$5)*Inputs!H$39)</f>
        <v>0</v>
      </c>
      <c r="BC196">
        <f>IF(OR($D196="51",$D196="52",$D196="61"),0,(AE196/'Totals and Drop Down Lists'!AA$5)*Inputs!I$39)</f>
        <v>0</v>
      </c>
      <c r="BD196">
        <f>IF(OR($D196="51",$D196="52",$D196="61"),0,(AF196/'Totals and Drop Down Lists'!AB$5)*Inputs!J$39)</f>
        <v>0</v>
      </c>
      <c r="BE196">
        <f>IF(OR($D196="51",$D196="52",$D196="61"),0,(AG196/'Totals and Drop Down Lists'!AC$5)*Inputs!K$39)</f>
        <v>0</v>
      </c>
      <c r="BF196">
        <f>IF(OR($D196="51",$D196="52",$D196="61"),0,(AH196/'Totals and Drop Down Lists'!AD$5)*Inputs!L$39)</f>
        <v>0</v>
      </c>
      <c r="BG196" s="10">
        <f t="shared" si="28"/>
        <v>172023.93722692909</v>
      </c>
    </row>
    <row r="197" spans="1:59" ht="28.8">
      <c r="A197" s="1" t="s">
        <v>7339</v>
      </c>
      <c r="B197" s="1" t="s">
        <v>238</v>
      </c>
      <c r="C197" s="1" t="s">
        <v>271</v>
      </c>
      <c r="D197" s="1" t="s">
        <v>58</v>
      </c>
      <c r="E197" s="1" t="s">
        <v>272</v>
      </c>
      <c r="F197" s="2">
        <v>171945</v>
      </c>
      <c r="G197" s="2">
        <v>1355</v>
      </c>
      <c r="H197" s="2">
        <v>107</v>
      </c>
      <c r="I197" s="2">
        <v>27226</v>
      </c>
      <c r="J197" s="2">
        <v>72747</v>
      </c>
      <c r="K197" s="2">
        <v>21000</v>
      </c>
      <c r="L197" s="2">
        <v>667</v>
      </c>
      <c r="M197" s="2">
        <v>268</v>
      </c>
      <c r="N197" s="2">
        <v>76</v>
      </c>
      <c r="O197" s="2">
        <v>1078</v>
      </c>
      <c r="P197" s="2">
        <v>276</v>
      </c>
      <c r="Q197" s="2">
        <v>76</v>
      </c>
      <c r="R197" s="2">
        <v>2246</v>
      </c>
      <c r="S197" s="2">
        <v>17397000</v>
      </c>
      <c r="T197" s="2">
        <v>884848200</v>
      </c>
      <c r="U197" s="2">
        <v>1251</v>
      </c>
      <c r="V197" s="2">
        <v>694</v>
      </c>
      <c r="W197" s="2">
        <v>59</v>
      </c>
      <c r="X197" s="2">
        <v>3573</v>
      </c>
      <c r="Y197" s="2">
        <v>224</v>
      </c>
      <c r="Z197" s="2">
        <v>2403</v>
      </c>
      <c r="AA197" s="9">
        <f t="shared" si="29"/>
        <v>171945</v>
      </c>
      <c r="AB197" s="9">
        <f t="shared" si="30"/>
        <v>25764</v>
      </c>
      <c r="AC197" s="9">
        <f t="shared" si="31"/>
        <v>4687</v>
      </c>
      <c r="AD197" s="9">
        <f t="shared" si="32"/>
        <v>2246</v>
      </c>
      <c r="AE197" s="44">
        <f t="shared" si="33"/>
        <v>4.2336922646899633E-4</v>
      </c>
      <c r="AF197" s="9">
        <f t="shared" si="34"/>
        <v>2820</v>
      </c>
      <c r="AG197" s="9">
        <f t="shared" si="27"/>
        <v>2627</v>
      </c>
      <c r="AH197" s="44">
        <f t="shared" si="35"/>
        <v>2.8217294157282239E-4</v>
      </c>
      <c r="AI197">
        <f>AA197/'Totals and Drop Down Lists'!W$6*Inputs!E$37</f>
        <v>155978.25730738288</v>
      </c>
      <c r="AJ197">
        <f>AB197/'Totals and Drop Down Lists'!X$6*Inputs!F$37</f>
        <v>84773.535376549218</v>
      </c>
      <c r="AK197">
        <f>AC197/'Totals and Drop Down Lists'!Y$6*Inputs!G$37</f>
        <v>30898.287204462431</v>
      </c>
      <c r="AL197">
        <f>AD197/'Totals and Drop Down Lists'!Z$6*Inputs!H$37</f>
        <v>18007.307852406273</v>
      </c>
      <c r="AM197">
        <f>AE197/'Totals and Drop Down Lists'!AA$6*Inputs!I$37</f>
        <v>52704.959964864705</v>
      </c>
      <c r="AN197">
        <f>AF197/'Totals and Drop Down Lists'!AB$6*Inputs!J$37</f>
        <v>56277.874655772175</v>
      </c>
      <c r="AO197">
        <f>AG197/'Totals and Drop Down Lists'!AC$6*Inputs!K$37</f>
        <v>48924.134622473684</v>
      </c>
      <c r="AP197">
        <f>AH197/'Totals and Drop Down Lists'!AD$6*Inputs!L$37</f>
        <v>66403.732676631582</v>
      </c>
      <c r="AQ197">
        <f>IF(OR($D197="51",$D197="52",$D197="61"),(AA197/'Totals and Drop Down Lists'!W$4)*Inputs!E$38,0)</f>
        <v>0</v>
      </c>
      <c r="AR197">
        <f>IF(OR($D197="51",$D197="52",$D197="61"),(AB197/'Totals and Drop Down Lists'!X$4)*Inputs!F$38,0)</f>
        <v>0</v>
      </c>
      <c r="AS197">
        <f>IF(OR($D197="51",$D197="52",$D197="61"),(AC197/'Totals and Drop Down Lists'!Y$4)*Inputs!G$38,0)</f>
        <v>0</v>
      </c>
      <c r="AT197">
        <f>IF(OR($D197="51",$D197="52",$D197="61"),(AD197/'Totals and Drop Down Lists'!Z$4)*Inputs!H$38,0)</f>
        <v>0</v>
      </c>
      <c r="AU197">
        <f>IF(OR($D197="51",$D197="52",$D197="61"),(AE197/'Totals and Drop Down Lists'!AA$4)*Inputs!I$38,0)</f>
        <v>0</v>
      </c>
      <c r="AV197">
        <f>IF(OR($D197="51",$D197="52",$D197="61"),(AF197/'Totals and Drop Down Lists'!AB$4)*Inputs!J$38,0)</f>
        <v>0</v>
      </c>
      <c r="AW197">
        <f>IF(OR($D197="51",$D197="52",$D197="61"),(AG197/'Totals and Drop Down Lists'!AC$4)*Inputs!K$38,0)</f>
        <v>0</v>
      </c>
      <c r="AX197">
        <f>IF(OR($D197="51",$D197="52",$D197="61"),(AH197/'Totals and Drop Down Lists'!AD$4)*Inputs!L$38,0)</f>
        <v>0</v>
      </c>
      <c r="AY197">
        <f>IF(OR($D197="51",$D197="52",$D197="61"),0,(AA197/'Totals and Drop Down Lists'!W$5)*Inputs!E$39)</f>
        <v>0</v>
      </c>
      <c r="AZ197">
        <f>IF(OR($D197="51",$D197="52",$D197="61"),0,(AB197/'Totals and Drop Down Lists'!X$5)*Inputs!F$39)</f>
        <v>0</v>
      </c>
      <c r="BA197">
        <f>IF(OR($D197="51",$D197="52",$D197="61"),0,(AC197/'Totals and Drop Down Lists'!Y$5)*Inputs!G$39)</f>
        <v>0</v>
      </c>
      <c r="BB197">
        <f>IF(OR($D197="51",$D197="52",$D197="61"),0,(AD197/'Totals and Drop Down Lists'!Z$5)*Inputs!H$39)</f>
        <v>0</v>
      </c>
      <c r="BC197">
        <f>IF(OR($D197="51",$D197="52",$D197="61"),0,(AE197/'Totals and Drop Down Lists'!AA$5)*Inputs!I$39)</f>
        <v>0</v>
      </c>
      <c r="BD197">
        <f>IF(OR($D197="51",$D197="52",$D197="61"),0,(AF197/'Totals and Drop Down Lists'!AB$5)*Inputs!J$39)</f>
        <v>0</v>
      </c>
      <c r="BE197">
        <f>IF(OR($D197="51",$D197="52",$D197="61"),0,(AG197/'Totals and Drop Down Lists'!AC$5)*Inputs!K$39)</f>
        <v>0</v>
      </c>
      <c r="BF197">
        <f>IF(OR($D197="51",$D197="52",$D197="61"),0,(AH197/'Totals and Drop Down Lists'!AD$5)*Inputs!L$39)</f>
        <v>0</v>
      </c>
      <c r="BG197" s="10">
        <f t="shared" si="28"/>
        <v>513968.08966054302</v>
      </c>
    </row>
    <row r="198" spans="1:59" ht="28.8">
      <c r="A198" s="1" t="s">
        <v>7339</v>
      </c>
      <c r="B198" s="1" t="s">
        <v>238</v>
      </c>
      <c r="C198" s="1" t="s">
        <v>273</v>
      </c>
      <c r="D198" s="1" t="s">
        <v>58</v>
      </c>
      <c r="E198" s="1" t="s">
        <v>274</v>
      </c>
      <c r="F198" s="2">
        <v>106534</v>
      </c>
      <c r="G198" s="2">
        <v>1032</v>
      </c>
      <c r="H198" s="2">
        <v>31</v>
      </c>
      <c r="I198" s="2">
        <v>24116</v>
      </c>
      <c r="J198" s="2">
        <v>37454</v>
      </c>
      <c r="K198" s="2">
        <v>8164</v>
      </c>
      <c r="L198" s="2">
        <v>1508</v>
      </c>
      <c r="M198" s="2">
        <v>296</v>
      </c>
      <c r="N198" s="2">
        <v>160</v>
      </c>
      <c r="O198" s="2">
        <v>713</v>
      </c>
      <c r="P198" s="2">
        <v>149</v>
      </c>
      <c r="Q198" s="2">
        <v>145</v>
      </c>
      <c r="R198" s="2">
        <v>458</v>
      </c>
      <c r="S198" s="2">
        <v>5732700</v>
      </c>
      <c r="T198" s="2">
        <v>282446700</v>
      </c>
      <c r="U198" s="2">
        <v>817</v>
      </c>
      <c r="V198" s="2">
        <v>449</v>
      </c>
      <c r="W198" s="2">
        <v>40</v>
      </c>
      <c r="X198" s="2">
        <v>1730</v>
      </c>
      <c r="Y198" s="2">
        <v>154</v>
      </c>
      <c r="Z198" s="2">
        <v>899</v>
      </c>
      <c r="AA198" s="9">
        <f t="shared" si="29"/>
        <v>106534</v>
      </c>
      <c r="AB198" s="9">
        <f t="shared" si="30"/>
        <v>23053</v>
      </c>
      <c r="AC198" s="9">
        <f t="shared" si="31"/>
        <v>3429</v>
      </c>
      <c r="AD198" s="9">
        <f t="shared" si="32"/>
        <v>458</v>
      </c>
      <c r="AE198" s="44">
        <f t="shared" si="33"/>
        <v>1.2428066599320852E-4</v>
      </c>
      <c r="AF198" s="9">
        <f t="shared" si="34"/>
        <v>1241</v>
      </c>
      <c r="AG198" s="9">
        <f t="shared" si="27"/>
        <v>1053</v>
      </c>
      <c r="AH198" s="44">
        <f t="shared" si="35"/>
        <v>8.5405186890862283E-5</v>
      </c>
      <c r="AI198">
        <f>AA198/'Totals and Drop Down Lists'!W$6*Inputs!E$37</f>
        <v>96641.296135303288</v>
      </c>
      <c r="AJ198">
        <f>AB198/'Totals and Drop Down Lists'!X$6*Inputs!F$37</f>
        <v>75853.295724095224</v>
      </c>
      <c r="AK198">
        <f>AC198/'Totals and Drop Down Lists'!Y$6*Inputs!G$37</f>
        <v>22605.12626927708</v>
      </c>
      <c r="AL198">
        <f>AD198/'Totals and Drop Down Lists'!Z$6*Inputs!H$37</f>
        <v>3672.015581657201</v>
      </c>
      <c r="AM198">
        <f>AE198/'Totals and Drop Down Lists'!AA$6*Inputs!I$37</f>
        <v>15471.619371604125</v>
      </c>
      <c r="AN198">
        <f>AF198/'Totals and Drop Down Lists'!AB$6*Inputs!J$37</f>
        <v>24766.256187167826</v>
      </c>
      <c r="AO198">
        <f>AG198/'Totals and Drop Down Lists'!AC$6*Inputs!K$37</f>
        <v>19610.625716583476</v>
      </c>
      <c r="AP198">
        <f>AH198/'Totals and Drop Down Lists'!AD$6*Inputs!L$37</f>
        <v>20098.39486340318</v>
      </c>
      <c r="AQ198">
        <f>IF(OR($D198="51",$D198="52",$D198="61"),(AA198/'Totals and Drop Down Lists'!W$4)*Inputs!E$38,0)</f>
        <v>0</v>
      </c>
      <c r="AR198">
        <f>IF(OR($D198="51",$D198="52",$D198="61"),(AB198/'Totals and Drop Down Lists'!X$4)*Inputs!F$38,0)</f>
        <v>0</v>
      </c>
      <c r="AS198">
        <f>IF(OR($D198="51",$D198="52",$D198="61"),(AC198/'Totals and Drop Down Lists'!Y$4)*Inputs!G$38,0)</f>
        <v>0</v>
      </c>
      <c r="AT198">
        <f>IF(OR($D198="51",$D198="52",$D198="61"),(AD198/'Totals and Drop Down Lists'!Z$4)*Inputs!H$38,0)</f>
        <v>0</v>
      </c>
      <c r="AU198">
        <f>IF(OR($D198="51",$D198="52",$D198="61"),(AE198/'Totals and Drop Down Lists'!AA$4)*Inputs!I$38,0)</f>
        <v>0</v>
      </c>
      <c r="AV198">
        <f>IF(OR($D198="51",$D198="52",$D198="61"),(AF198/'Totals and Drop Down Lists'!AB$4)*Inputs!J$38,0)</f>
        <v>0</v>
      </c>
      <c r="AW198">
        <f>IF(OR($D198="51",$D198="52",$D198="61"),(AG198/'Totals and Drop Down Lists'!AC$4)*Inputs!K$38,0)</f>
        <v>0</v>
      </c>
      <c r="AX198">
        <f>IF(OR($D198="51",$D198="52",$D198="61"),(AH198/'Totals and Drop Down Lists'!AD$4)*Inputs!L$38,0)</f>
        <v>0</v>
      </c>
      <c r="AY198">
        <f>IF(OR($D198="51",$D198="52",$D198="61"),0,(AA198/'Totals and Drop Down Lists'!W$5)*Inputs!E$39)</f>
        <v>0</v>
      </c>
      <c r="AZ198">
        <f>IF(OR($D198="51",$D198="52",$D198="61"),0,(AB198/'Totals and Drop Down Lists'!X$5)*Inputs!F$39)</f>
        <v>0</v>
      </c>
      <c r="BA198">
        <f>IF(OR($D198="51",$D198="52",$D198="61"),0,(AC198/'Totals and Drop Down Lists'!Y$5)*Inputs!G$39)</f>
        <v>0</v>
      </c>
      <c r="BB198">
        <f>IF(OR($D198="51",$D198="52",$D198="61"),0,(AD198/'Totals and Drop Down Lists'!Z$5)*Inputs!H$39)</f>
        <v>0</v>
      </c>
      <c r="BC198">
        <f>IF(OR($D198="51",$D198="52",$D198="61"),0,(AE198/'Totals and Drop Down Lists'!AA$5)*Inputs!I$39)</f>
        <v>0</v>
      </c>
      <c r="BD198">
        <f>IF(OR($D198="51",$D198="52",$D198="61"),0,(AF198/'Totals and Drop Down Lists'!AB$5)*Inputs!J$39)</f>
        <v>0</v>
      </c>
      <c r="BE198">
        <f>IF(OR($D198="51",$D198="52",$D198="61"),0,(AG198/'Totals and Drop Down Lists'!AC$5)*Inputs!K$39)</f>
        <v>0</v>
      </c>
      <c r="BF198">
        <f>IF(OR($D198="51",$D198="52",$D198="61"),0,(AH198/'Totals and Drop Down Lists'!AD$5)*Inputs!L$39)</f>
        <v>0</v>
      </c>
      <c r="BG198" s="10">
        <f t="shared" si="28"/>
        <v>278718.62984909141</v>
      </c>
    </row>
    <row r="199" spans="1:59">
      <c r="A199" s="1" t="s">
        <v>7340</v>
      </c>
      <c r="B199" s="1" t="s">
        <v>6441</v>
      </c>
      <c r="C199" s="1" t="s">
        <v>6442</v>
      </c>
      <c r="D199" s="1" t="s">
        <v>7</v>
      </c>
      <c r="E199" s="1" t="s">
        <v>6443</v>
      </c>
      <c r="F199" s="2">
        <v>523278</v>
      </c>
      <c r="G199" s="2">
        <v>20404</v>
      </c>
      <c r="H199" s="2">
        <v>2415</v>
      </c>
      <c r="I199" s="2">
        <v>126367</v>
      </c>
      <c r="J199" s="2">
        <v>203353</v>
      </c>
      <c r="K199" s="2">
        <v>100813</v>
      </c>
      <c r="L199" s="2">
        <v>2385</v>
      </c>
      <c r="M199" s="2">
        <v>503</v>
      </c>
      <c r="N199" s="2">
        <v>106</v>
      </c>
      <c r="O199" s="2">
        <v>4380</v>
      </c>
      <c r="P199" s="2">
        <v>1870</v>
      </c>
      <c r="Q199" s="2">
        <v>285</v>
      </c>
      <c r="R199" s="2">
        <v>8950</v>
      </c>
      <c r="S199" s="2">
        <v>79478000</v>
      </c>
      <c r="T199" s="2">
        <v>3304333100</v>
      </c>
      <c r="U199" s="2">
        <v>11620</v>
      </c>
      <c r="V199" s="2">
        <v>4430</v>
      </c>
      <c r="W199" s="2">
        <v>580</v>
      </c>
      <c r="X199" s="2">
        <v>27075</v>
      </c>
      <c r="Y199" s="2">
        <v>2205</v>
      </c>
      <c r="Z199" s="2">
        <v>19230</v>
      </c>
      <c r="AA199" s="9">
        <f t="shared" si="29"/>
        <v>523278</v>
      </c>
      <c r="AB199" s="9">
        <f t="shared" si="30"/>
        <v>103548</v>
      </c>
      <c r="AC199" s="9">
        <f t="shared" si="31"/>
        <v>18479</v>
      </c>
      <c r="AD199" s="9">
        <f t="shared" si="32"/>
        <v>8950</v>
      </c>
      <c r="AE199" s="44">
        <f t="shared" si="33"/>
        <v>3.4904247504241362E-3</v>
      </c>
      <c r="AF199" s="9">
        <f t="shared" si="34"/>
        <v>22065</v>
      </c>
      <c r="AG199" s="9">
        <f t="shared" si="27"/>
        <v>21435</v>
      </c>
      <c r="AH199" s="44">
        <f t="shared" si="35"/>
        <v>3.954035180386695E-3</v>
      </c>
      <c r="AI199">
        <f>AA199/'Totals and Drop Down Lists'!W$6*Inputs!E$37</f>
        <v>474686.61797256494</v>
      </c>
      <c r="AJ199">
        <f>AB199/'Totals and Drop Down Lists'!X$6*Inputs!F$37</f>
        <v>340713.01200011332</v>
      </c>
      <c r="AK199">
        <f>AC199/'Totals and Drop Down Lists'!Y$6*Inputs!G$37</f>
        <v>121819.80995333077</v>
      </c>
      <c r="AL199">
        <f>AD199/'Totals and Drop Down Lists'!Z$6*Inputs!H$37</f>
        <v>71756.636366445309</v>
      </c>
      <c r="AM199">
        <f>AE199/'Totals and Drop Down Lists'!AA$6*Inputs!I$37</f>
        <v>434520.70965518965</v>
      </c>
      <c r="AN199">
        <f>AF199/'Totals and Drop Down Lists'!AB$6*Inputs!J$37</f>
        <v>440344.43414170673</v>
      </c>
      <c r="AO199">
        <f>AG199/'Totals and Drop Down Lists'!AC$6*Inputs!K$37</f>
        <v>399196.35539882886</v>
      </c>
      <c r="AP199">
        <f>AH199/'Totals and Drop Down Lists'!AD$6*Inputs!L$37</f>
        <v>930502.73937989702</v>
      </c>
      <c r="AQ199">
        <f>IF(OR($D199="51",$D199="52",$D199="61"),(AA199/'Totals and Drop Down Lists'!W$4)*Inputs!E$38,0)</f>
        <v>0</v>
      </c>
      <c r="AR199">
        <f>IF(OR($D199="51",$D199="52",$D199="61"),(AB199/'Totals and Drop Down Lists'!X$4)*Inputs!F$38,0)</f>
        <v>0</v>
      </c>
      <c r="AS199">
        <f>IF(OR($D199="51",$D199="52",$D199="61"),(AC199/'Totals and Drop Down Lists'!Y$4)*Inputs!G$38,0)</f>
        <v>0</v>
      </c>
      <c r="AT199">
        <f>IF(OR($D199="51",$D199="52",$D199="61"),(AD199/'Totals and Drop Down Lists'!Z$4)*Inputs!H$38,0)</f>
        <v>0</v>
      </c>
      <c r="AU199">
        <f>IF(OR($D199="51",$D199="52",$D199="61"),(AE199/'Totals and Drop Down Lists'!AA$4)*Inputs!I$38,0)</f>
        <v>0</v>
      </c>
      <c r="AV199">
        <f>IF(OR($D199="51",$D199="52",$D199="61"),(AF199/'Totals and Drop Down Lists'!AB$4)*Inputs!J$38,0)</f>
        <v>0</v>
      </c>
      <c r="AW199">
        <f>IF(OR($D199="51",$D199="52",$D199="61"),(AG199/'Totals and Drop Down Lists'!AC$4)*Inputs!K$38,0)</f>
        <v>0</v>
      </c>
      <c r="AX199">
        <f>IF(OR($D199="51",$D199="52",$D199="61"),(AH199/'Totals and Drop Down Lists'!AD$4)*Inputs!L$38,0)</f>
        <v>0</v>
      </c>
      <c r="AY199">
        <f>IF(OR($D199="51",$D199="52",$D199="61"),0,(AA199/'Totals and Drop Down Lists'!W$5)*Inputs!E$39)</f>
        <v>0</v>
      </c>
      <c r="AZ199">
        <f>IF(OR($D199="51",$D199="52",$D199="61"),0,(AB199/'Totals and Drop Down Lists'!X$5)*Inputs!F$39)</f>
        <v>0</v>
      </c>
      <c r="BA199">
        <f>IF(OR($D199="51",$D199="52",$D199="61"),0,(AC199/'Totals and Drop Down Lists'!Y$5)*Inputs!G$39)</f>
        <v>0</v>
      </c>
      <c r="BB199">
        <f>IF(OR($D199="51",$D199="52",$D199="61"),0,(AD199/'Totals and Drop Down Lists'!Z$5)*Inputs!H$39)</f>
        <v>0</v>
      </c>
      <c r="BC199">
        <f>IF(OR($D199="51",$D199="52",$D199="61"),0,(AE199/'Totals and Drop Down Lists'!AA$5)*Inputs!I$39)</f>
        <v>0</v>
      </c>
      <c r="BD199">
        <f>IF(OR($D199="51",$D199="52",$D199="61"),0,(AF199/'Totals and Drop Down Lists'!AB$5)*Inputs!J$39)</f>
        <v>0</v>
      </c>
      <c r="BE199">
        <f>IF(OR($D199="51",$D199="52",$D199="61"),0,(AG199/'Totals and Drop Down Lists'!AC$5)*Inputs!K$39)</f>
        <v>0</v>
      </c>
      <c r="BF199">
        <f>IF(OR($D199="51",$D199="52",$D199="61"),0,(AH199/'Totals and Drop Down Lists'!AD$5)*Inputs!L$39)</f>
        <v>0</v>
      </c>
      <c r="BG199" s="10">
        <f t="shared" si="28"/>
        <v>3213540.3148680767</v>
      </c>
    </row>
    <row r="200" spans="1:59">
      <c r="A200" s="1" t="s">
        <v>7340</v>
      </c>
      <c r="B200" s="1" t="s">
        <v>6441</v>
      </c>
      <c r="C200" s="1" t="s">
        <v>6444</v>
      </c>
      <c r="D200" s="1" t="s">
        <v>215</v>
      </c>
      <c r="E200" s="1" t="s">
        <v>6445</v>
      </c>
      <c r="F200" s="2">
        <v>463613</v>
      </c>
      <c r="G200" s="2">
        <v>3532</v>
      </c>
      <c r="H200" s="2">
        <v>441</v>
      </c>
      <c r="I200" s="2">
        <v>58301</v>
      </c>
      <c r="J200" s="2">
        <v>180688</v>
      </c>
      <c r="K200" s="2">
        <v>42613</v>
      </c>
      <c r="L200" s="2">
        <v>1847</v>
      </c>
      <c r="M200" s="2">
        <v>456</v>
      </c>
      <c r="N200" s="2">
        <v>170</v>
      </c>
      <c r="O200" s="2">
        <v>2034</v>
      </c>
      <c r="P200" s="2">
        <v>410</v>
      </c>
      <c r="Q200" s="2">
        <v>156</v>
      </c>
      <c r="R200" s="2">
        <v>1530</v>
      </c>
      <c r="S200" s="2">
        <v>41926700</v>
      </c>
      <c r="T200" s="2">
        <v>2118059500</v>
      </c>
      <c r="U200" s="2">
        <v>3663</v>
      </c>
      <c r="V200" s="2">
        <v>1172</v>
      </c>
      <c r="W200" s="2">
        <v>160</v>
      </c>
      <c r="X200" s="2">
        <v>5836</v>
      </c>
      <c r="Y200" s="2">
        <v>354</v>
      </c>
      <c r="Z200" s="2">
        <v>3713</v>
      </c>
      <c r="AA200" s="9">
        <f t="shared" si="29"/>
        <v>463613</v>
      </c>
      <c r="AB200" s="9">
        <f t="shared" si="30"/>
        <v>54328</v>
      </c>
      <c r="AC200" s="9">
        <f t="shared" si="31"/>
        <v>6603</v>
      </c>
      <c r="AD200" s="9">
        <f t="shared" si="32"/>
        <v>1530</v>
      </c>
      <c r="AE200" s="44">
        <f t="shared" si="33"/>
        <v>7.0186032842143632E-4</v>
      </c>
      <c r="AF200" s="9">
        <f t="shared" si="34"/>
        <v>4504</v>
      </c>
      <c r="AG200" s="9">
        <f t="shared" si="27"/>
        <v>4067</v>
      </c>
      <c r="AH200" s="44">
        <f t="shared" si="35"/>
        <v>3.5689302306758918E-4</v>
      </c>
      <c r="AI200">
        <f>AA200/'Totals and Drop Down Lists'!W$6*Inputs!E$37</f>
        <v>420562.08557996852</v>
      </c>
      <c r="AJ200">
        <f>AB200/'Totals and Drop Down Lists'!X$6*Inputs!F$37</f>
        <v>178760.15486481783</v>
      </c>
      <c r="AK200">
        <f>AC200/'Totals and Drop Down Lists'!Y$6*Inputs!G$37</f>
        <v>43529.206403043623</v>
      </c>
      <c r="AL200">
        <f>AD200/'Totals and Drop Down Lists'!Z$6*Inputs!H$37</f>
        <v>12266.77694309065</v>
      </c>
      <c r="AM200">
        <f>AE200/'Totals and Drop Down Lists'!AA$6*Inputs!I$37</f>
        <v>87374.136327519576</v>
      </c>
      <c r="AN200">
        <f>AF200/'Totals and Drop Down Lists'!AB$6*Inputs!J$37</f>
        <v>89884.945904112712</v>
      </c>
      <c r="AO200">
        <f>AG200/'Totals and Drop Down Lists'!AC$6*Inputs!K$37</f>
        <v>75742.084320365611</v>
      </c>
      <c r="AP200">
        <f>AH200/'Totals and Drop Down Lists'!AD$6*Inputs!L$37</f>
        <v>83987.602658984673</v>
      </c>
      <c r="AQ200">
        <f>IF(OR($D200="51",$D200="52",$D200="61"),(AA200/'Totals and Drop Down Lists'!W$4)*Inputs!E$38,0)</f>
        <v>0</v>
      </c>
      <c r="AR200">
        <f>IF(OR($D200="51",$D200="52",$D200="61"),(AB200/'Totals and Drop Down Lists'!X$4)*Inputs!F$38,0)</f>
        <v>0</v>
      </c>
      <c r="AS200">
        <f>IF(OR($D200="51",$D200="52",$D200="61"),(AC200/'Totals and Drop Down Lists'!Y$4)*Inputs!G$38,0)</f>
        <v>0</v>
      </c>
      <c r="AT200">
        <f>IF(OR($D200="51",$D200="52",$D200="61"),(AD200/'Totals and Drop Down Lists'!Z$4)*Inputs!H$38,0)</f>
        <v>0</v>
      </c>
      <c r="AU200">
        <f>IF(OR($D200="51",$D200="52",$D200="61"),(AE200/'Totals and Drop Down Lists'!AA$4)*Inputs!I$38,0)</f>
        <v>0</v>
      </c>
      <c r="AV200">
        <f>IF(OR($D200="51",$D200="52",$D200="61"),(AF200/'Totals and Drop Down Lists'!AB$4)*Inputs!J$38,0)</f>
        <v>0</v>
      </c>
      <c r="AW200">
        <f>IF(OR($D200="51",$D200="52",$D200="61"),(AG200/'Totals and Drop Down Lists'!AC$4)*Inputs!K$38,0)</f>
        <v>0</v>
      </c>
      <c r="AX200">
        <f>IF(OR($D200="51",$D200="52",$D200="61"),(AH200/'Totals and Drop Down Lists'!AD$4)*Inputs!L$38,0)</f>
        <v>0</v>
      </c>
      <c r="AY200">
        <f>IF(OR($D200="51",$D200="52",$D200="61"),0,(AA200/'Totals and Drop Down Lists'!W$5)*Inputs!E$39)</f>
        <v>0</v>
      </c>
      <c r="AZ200">
        <f>IF(OR($D200="51",$D200="52",$D200="61"),0,(AB200/'Totals and Drop Down Lists'!X$5)*Inputs!F$39)</f>
        <v>0</v>
      </c>
      <c r="BA200">
        <f>IF(OR($D200="51",$D200="52",$D200="61"),0,(AC200/'Totals and Drop Down Lists'!Y$5)*Inputs!G$39)</f>
        <v>0</v>
      </c>
      <c r="BB200">
        <f>IF(OR($D200="51",$D200="52",$D200="61"),0,(AD200/'Totals and Drop Down Lists'!Z$5)*Inputs!H$39)</f>
        <v>0</v>
      </c>
      <c r="BC200">
        <f>IF(OR($D200="51",$D200="52",$D200="61"),0,(AE200/'Totals and Drop Down Lists'!AA$5)*Inputs!I$39)</f>
        <v>0</v>
      </c>
      <c r="BD200">
        <f>IF(OR($D200="51",$D200="52",$D200="61"),0,(AF200/'Totals and Drop Down Lists'!AB$5)*Inputs!J$39)</f>
        <v>0</v>
      </c>
      <c r="BE200">
        <f>IF(OR($D200="51",$D200="52",$D200="61"),0,(AG200/'Totals and Drop Down Lists'!AC$5)*Inputs!K$39)</f>
        <v>0</v>
      </c>
      <c r="BF200">
        <f>IF(OR($D200="51",$D200="52",$D200="61"),0,(AH200/'Totals and Drop Down Lists'!AD$5)*Inputs!L$39)</f>
        <v>0</v>
      </c>
      <c r="BG200" s="10">
        <f t="shared" si="28"/>
        <v>992106.99300190306</v>
      </c>
    </row>
    <row r="201" spans="1:59" ht="28.8">
      <c r="A201" s="1" t="s">
        <v>7341</v>
      </c>
      <c r="B201" s="1" t="s">
        <v>4827</v>
      </c>
      <c r="C201" s="1" t="s">
        <v>4828</v>
      </c>
      <c r="D201" s="1" t="s">
        <v>10</v>
      </c>
      <c r="E201" s="1" t="s">
        <v>4829</v>
      </c>
      <c r="F201" s="2">
        <v>76872</v>
      </c>
      <c r="G201" s="2">
        <v>706</v>
      </c>
      <c r="H201" s="2">
        <v>96</v>
      </c>
      <c r="I201" s="2">
        <v>13094</v>
      </c>
      <c r="J201" s="2">
        <v>23148</v>
      </c>
      <c r="K201" s="2">
        <v>9597</v>
      </c>
      <c r="L201" s="2">
        <v>413</v>
      </c>
      <c r="M201" s="2">
        <v>42</v>
      </c>
      <c r="N201" s="2">
        <v>69</v>
      </c>
      <c r="O201" s="2">
        <v>341</v>
      </c>
      <c r="P201" s="2">
        <v>121</v>
      </c>
      <c r="Q201" s="2">
        <v>86</v>
      </c>
      <c r="R201" s="2">
        <v>138</v>
      </c>
      <c r="S201" s="2">
        <v>9702900</v>
      </c>
      <c r="T201" s="2">
        <v>510210900</v>
      </c>
      <c r="U201" s="2">
        <v>1138</v>
      </c>
      <c r="V201" s="2">
        <v>280</v>
      </c>
      <c r="W201" s="2">
        <v>15</v>
      </c>
      <c r="X201" s="2">
        <v>1280</v>
      </c>
      <c r="Y201" s="2">
        <v>100</v>
      </c>
      <c r="Z201" s="2">
        <v>800</v>
      </c>
      <c r="AA201" s="9">
        <f t="shared" si="29"/>
        <v>76872</v>
      </c>
      <c r="AB201" s="9">
        <f t="shared" si="30"/>
        <v>12292</v>
      </c>
      <c r="AC201" s="9">
        <f t="shared" si="31"/>
        <v>1210</v>
      </c>
      <c r="AD201" s="9">
        <f t="shared" si="32"/>
        <v>138</v>
      </c>
      <c r="AE201" s="44">
        <f t="shared" si="33"/>
        <v>2.7787744810094464E-4</v>
      </c>
      <c r="AF201" s="9">
        <f t="shared" si="34"/>
        <v>985</v>
      </c>
      <c r="AG201" s="9">
        <f t="shared" si="27"/>
        <v>900</v>
      </c>
      <c r="AH201" s="44">
        <f t="shared" si="35"/>
        <v>1.3884032348209166E-4</v>
      </c>
      <c r="AI201">
        <f>AA201/'Totals and Drop Down Lists'!W$6*Inputs!E$37</f>
        <v>69733.697378424113</v>
      </c>
      <c r="AJ201">
        <f>AB201/'Totals and Drop Down Lists'!X$6*Inputs!F$37</f>
        <v>40445.439250448035</v>
      </c>
      <c r="AK201">
        <f>AC201/'Totals and Drop Down Lists'!Y$6*Inputs!G$37</f>
        <v>7976.7287214421895</v>
      </c>
      <c r="AL201">
        <f>AD201/'Totals and Drop Down Lists'!Z$6*Inputs!H$37</f>
        <v>1106.4151752591567</v>
      </c>
      <c r="AM201">
        <f>AE201/'Totals and Drop Down Lists'!AA$6*Inputs!I$37</f>
        <v>34592.782993337278</v>
      </c>
      <c r="AN201">
        <f>AF201/'Totals and Drop Down Lists'!AB$6*Inputs!J$37</f>
        <v>19657.342743239569</v>
      </c>
      <c r="AO201">
        <f>AG201/'Totals and Drop Down Lists'!AC$6*Inputs!K$37</f>
        <v>16761.218561182457</v>
      </c>
      <c r="AP201">
        <f>AH201/'Totals and Drop Down Lists'!AD$6*Inputs!L$37</f>
        <v>32673.280697477949</v>
      </c>
      <c r="AQ201">
        <f>IF(OR($D201="51",$D201="52",$D201="61"),(AA201/'Totals and Drop Down Lists'!W$4)*Inputs!E$38,0)</f>
        <v>0</v>
      </c>
      <c r="AR201">
        <f>IF(OR($D201="51",$D201="52",$D201="61"),(AB201/'Totals and Drop Down Lists'!X$4)*Inputs!F$38,0)</f>
        <v>0</v>
      </c>
      <c r="AS201">
        <f>IF(OR($D201="51",$D201="52",$D201="61"),(AC201/'Totals and Drop Down Lists'!Y$4)*Inputs!G$38,0)</f>
        <v>0</v>
      </c>
      <c r="AT201">
        <f>IF(OR($D201="51",$D201="52",$D201="61"),(AD201/'Totals and Drop Down Lists'!Z$4)*Inputs!H$38,0)</f>
        <v>0</v>
      </c>
      <c r="AU201">
        <f>IF(OR($D201="51",$D201="52",$D201="61"),(AE201/'Totals and Drop Down Lists'!AA$4)*Inputs!I$38,0)</f>
        <v>0</v>
      </c>
      <c r="AV201">
        <f>IF(OR($D201="51",$D201="52",$D201="61"),(AF201/'Totals and Drop Down Lists'!AB$4)*Inputs!J$38,0)</f>
        <v>0</v>
      </c>
      <c r="AW201">
        <f>IF(OR($D201="51",$D201="52",$D201="61"),(AG201/'Totals and Drop Down Lists'!AC$4)*Inputs!K$38,0)</f>
        <v>0</v>
      </c>
      <c r="AX201">
        <f>IF(OR($D201="51",$D201="52",$D201="61"),(AH201/'Totals and Drop Down Lists'!AD$4)*Inputs!L$38,0)</f>
        <v>0</v>
      </c>
      <c r="AY201">
        <f>IF(OR($D201="51",$D201="52",$D201="61"),0,(AA201/'Totals and Drop Down Lists'!W$5)*Inputs!E$39)</f>
        <v>0</v>
      </c>
      <c r="AZ201">
        <f>IF(OR($D201="51",$D201="52",$D201="61"),0,(AB201/'Totals and Drop Down Lists'!X$5)*Inputs!F$39)</f>
        <v>0</v>
      </c>
      <c r="BA201">
        <f>IF(OR($D201="51",$D201="52",$D201="61"),0,(AC201/'Totals and Drop Down Lists'!Y$5)*Inputs!G$39)</f>
        <v>0</v>
      </c>
      <c r="BB201">
        <f>IF(OR($D201="51",$D201="52",$D201="61"),0,(AD201/'Totals and Drop Down Lists'!Z$5)*Inputs!H$39)</f>
        <v>0</v>
      </c>
      <c r="BC201">
        <f>IF(OR($D201="51",$D201="52",$D201="61"),0,(AE201/'Totals and Drop Down Lists'!AA$5)*Inputs!I$39)</f>
        <v>0</v>
      </c>
      <c r="BD201">
        <f>IF(OR($D201="51",$D201="52",$D201="61"),0,(AF201/'Totals and Drop Down Lists'!AB$5)*Inputs!J$39)</f>
        <v>0</v>
      </c>
      <c r="BE201">
        <f>IF(OR($D201="51",$D201="52",$D201="61"),0,(AG201/'Totals and Drop Down Lists'!AC$5)*Inputs!K$39)</f>
        <v>0</v>
      </c>
      <c r="BF201">
        <f>IF(OR($D201="51",$D201="52",$D201="61"),0,(AH201/'Totals and Drop Down Lists'!AD$5)*Inputs!L$39)</f>
        <v>0</v>
      </c>
      <c r="BG201" s="10">
        <f t="shared" si="28"/>
        <v>222946.90552081077</v>
      </c>
    </row>
    <row r="202" spans="1:59" ht="28.8">
      <c r="A202" s="1" t="s">
        <v>7341</v>
      </c>
      <c r="B202" s="1" t="s">
        <v>4827</v>
      </c>
      <c r="C202" s="1" t="s">
        <v>4830</v>
      </c>
      <c r="D202" s="1" t="s">
        <v>10</v>
      </c>
      <c r="E202" s="1" t="s">
        <v>4831</v>
      </c>
      <c r="F202" s="2">
        <v>241096</v>
      </c>
      <c r="G202" s="2">
        <v>1959</v>
      </c>
      <c r="H202" s="2">
        <v>275</v>
      </c>
      <c r="I202" s="2">
        <v>21914</v>
      </c>
      <c r="J202" s="2">
        <v>85954</v>
      </c>
      <c r="K202" s="2">
        <v>31356</v>
      </c>
      <c r="L202" s="2">
        <v>698</v>
      </c>
      <c r="M202" s="2">
        <v>220</v>
      </c>
      <c r="N202" s="2">
        <v>27</v>
      </c>
      <c r="O202" s="2">
        <v>1337</v>
      </c>
      <c r="P202" s="2">
        <v>356</v>
      </c>
      <c r="Q202" s="2">
        <v>71</v>
      </c>
      <c r="R202" s="2">
        <v>328</v>
      </c>
      <c r="S202" s="2">
        <v>35011200</v>
      </c>
      <c r="T202" s="2">
        <v>1845223200</v>
      </c>
      <c r="U202" s="2">
        <v>1981</v>
      </c>
      <c r="V202" s="2">
        <v>534</v>
      </c>
      <c r="W202" s="2">
        <v>30</v>
      </c>
      <c r="X202" s="2">
        <v>3100</v>
      </c>
      <c r="Y202" s="2">
        <v>160</v>
      </c>
      <c r="Z202" s="2">
        <v>2145</v>
      </c>
      <c r="AA202" s="9">
        <f t="shared" si="29"/>
        <v>241096</v>
      </c>
      <c r="AB202" s="9">
        <f t="shared" si="30"/>
        <v>19680</v>
      </c>
      <c r="AC202" s="9">
        <f t="shared" si="31"/>
        <v>3037</v>
      </c>
      <c r="AD202" s="9">
        <f t="shared" si="32"/>
        <v>328</v>
      </c>
      <c r="AE202" s="44">
        <f t="shared" si="33"/>
        <v>7.9886060601374004E-4</v>
      </c>
      <c r="AF202" s="9">
        <f t="shared" si="34"/>
        <v>2536</v>
      </c>
      <c r="AG202" s="9">
        <f t="shared" si="27"/>
        <v>2305</v>
      </c>
      <c r="AH202" s="44">
        <f t="shared" si="35"/>
        <v>3.1287911877865088E-4</v>
      </c>
      <c r="AI202">
        <f>AA202/'Totals and Drop Down Lists'!W$6*Inputs!E$37</f>
        <v>218707.92360220291</v>
      </c>
      <c r="AJ202">
        <f>AB202/'Totals and Drop Down Lists'!X$6*Inputs!F$37</f>
        <v>64754.819756656143</v>
      </c>
      <c r="AK202">
        <f>AC202/'Totals and Drop Down Lists'!Y$6*Inputs!G$37</f>
        <v>20020.929857041265</v>
      </c>
      <c r="AL202">
        <f>AD202/'Totals and Drop Down Lists'!Z$6*Inputs!H$37</f>
        <v>2629.7404165579956</v>
      </c>
      <c r="AM202">
        <f>AE202/'Totals and Drop Down Lists'!AA$6*Inputs!I$37</f>
        <v>99449.637869570157</v>
      </c>
      <c r="AN202">
        <f>AF202/'Totals and Drop Down Lists'!AB$6*Inputs!J$37</f>
        <v>50610.173803914266</v>
      </c>
      <c r="AO202">
        <f>AG202/'Totals and Drop Down Lists'!AC$6*Inputs!K$37</f>
        <v>42927.343092806179</v>
      </c>
      <c r="AP202">
        <f>AH202/'Totals and Drop Down Lists'!AD$6*Inputs!L$37</f>
        <v>73629.814565744586</v>
      </c>
      <c r="AQ202">
        <f>IF(OR($D202="51",$D202="52",$D202="61"),(AA202/'Totals and Drop Down Lists'!W$4)*Inputs!E$38,0)</f>
        <v>0</v>
      </c>
      <c r="AR202">
        <f>IF(OR($D202="51",$D202="52",$D202="61"),(AB202/'Totals and Drop Down Lists'!X$4)*Inputs!F$38,0)</f>
        <v>0</v>
      </c>
      <c r="AS202">
        <f>IF(OR($D202="51",$D202="52",$D202="61"),(AC202/'Totals and Drop Down Lists'!Y$4)*Inputs!G$38,0)</f>
        <v>0</v>
      </c>
      <c r="AT202">
        <f>IF(OR($D202="51",$D202="52",$D202="61"),(AD202/'Totals and Drop Down Lists'!Z$4)*Inputs!H$38,0)</f>
        <v>0</v>
      </c>
      <c r="AU202">
        <f>IF(OR($D202="51",$D202="52",$D202="61"),(AE202/'Totals and Drop Down Lists'!AA$4)*Inputs!I$38,0)</f>
        <v>0</v>
      </c>
      <c r="AV202">
        <f>IF(OR($D202="51",$D202="52",$D202="61"),(AF202/'Totals and Drop Down Lists'!AB$4)*Inputs!J$38,0)</f>
        <v>0</v>
      </c>
      <c r="AW202">
        <f>IF(OR($D202="51",$D202="52",$D202="61"),(AG202/'Totals and Drop Down Lists'!AC$4)*Inputs!K$38,0)</f>
        <v>0</v>
      </c>
      <c r="AX202">
        <f>IF(OR($D202="51",$D202="52",$D202="61"),(AH202/'Totals and Drop Down Lists'!AD$4)*Inputs!L$38,0)</f>
        <v>0</v>
      </c>
      <c r="AY202">
        <f>IF(OR($D202="51",$D202="52",$D202="61"),0,(AA202/'Totals and Drop Down Lists'!W$5)*Inputs!E$39)</f>
        <v>0</v>
      </c>
      <c r="AZ202">
        <f>IF(OR($D202="51",$D202="52",$D202="61"),0,(AB202/'Totals and Drop Down Lists'!X$5)*Inputs!F$39)</f>
        <v>0</v>
      </c>
      <c r="BA202">
        <f>IF(OR($D202="51",$D202="52",$D202="61"),0,(AC202/'Totals and Drop Down Lists'!Y$5)*Inputs!G$39)</f>
        <v>0</v>
      </c>
      <c r="BB202">
        <f>IF(OR($D202="51",$D202="52",$D202="61"),0,(AD202/'Totals and Drop Down Lists'!Z$5)*Inputs!H$39)</f>
        <v>0</v>
      </c>
      <c r="BC202">
        <f>IF(OR($D202="51",$D202="52",$D202="61"),0,(AE202/'Totals and Drop Down Lists'!AA$5)*Inputs!I$39)</f>
        <v>0</v>
      </c>
      <c r="BD202">
        <f>IF(OR($D202="51",$D202="52",$D202="61"),0,(AF202/'Totals and Drop Down Lists'!AB$5)*Inputs!J$39)</f>
        <v>0</v>
      </c>
      <c r="BE202">
        <f>IF(OR($D202="51",$D202="52",$D202="61"),0,(AG202/'Totals and Drop Down Lists'!AC$5)*Inputs!K$39)</f>
        <v>0</v>
      </c>
      <c r="BF202">
        <f>IF(OR($D202="51",$D202="52",$D202="61"),0,(AH202/'Totals and Drop Down Lists'!AD$5)*Inputs!L$39)</f>
        <v>0</v>
      </c>
      <c r="BG202" s="10">
        <f t="shared" si="28"/>
        <v>572730.38296449347</v>
      </c>
    </row>
    <row r="203" spans="1:59" ht="28.8">
      <c r="A203" s="1" t="s">
        <v>7341</v>
      </c>
      <c r="B203" s="1" t="s">
        <v>4827</v>
      </c>
      <c r="C203" s="1" t="s">
        <v>4832</v>
      </c>
      <c r="D203" s="1" t="s">
        <v>10</v>
      </c>
      <c r="E203" s="1" t="s">
        <v>4833</v>
      </c>
      <c r="F203" s="2">
        <v>215683</v>
      </c>
      <c r="G203" s="2">
        <v>1385</v>
      </c>
      <c r="H203" s="2">
        <v>389</v>
      </c>
      <c r="I203" s="2">
        <v>14398</v>
      </c>
      <c r="J203" s="2">
        <v>70284</v>
      </c>
      <c r="K203" s="2">
        <v>20131</v>
      </c>
      <c r="L203" s="2">
        <v>345</v>
      </c>
      <c r="M203" s="2">
        <v>54</v>
      </c>
      <c r="N203" s="2">
        <v>9</v>
      </c>
      <c r="O203" s="2">
        <v>452</v>
      </c>
      <c r="P203" s="2">
        <v>73</v>
      </c>
      <c r="Q203" s="2">
        <v>43</v>
      </c>
      <c r="R203" s="2">
        <v>155</v>
      </c>
      <c r="S203" s="2">
        <v>25037700</v>
      </c>
      <c r="T203" s="2">
        <v>1314589300</v>
      </c>
      <c r="U203" s="2">
        <v>945</v>
      </c>
      <c r="V203" s="2">
        <v>315</v>
      </c>
      <c r="W203" s="2">
        <v>0</v>
      </c>
      <c r="X203" s="2">
        <v>1760</v>
      </c>
      <c r="Y203" s="2">
        <v>45</v>
      </c>
      <c r="Z203" s="2">
        <v>1165</v>
      </c>
      <c r="AA203" s="9">
        <f t="shared" si="29"/>
        <v>215683</v>
      </c>
      <c r="AB203" s="9">
        <f t="shared" si="30"/>
        <v>12624</v>
      </c>
      <c r="AC203" s="9">
        <f t="shared" si="31"/>
        <v>1131</v>
      </c>
      <c r="AD203" s="9">
        <f t="shared" si="32"/>
        <v>155</v>
      </c>
      <c r="AE203" s="44">
        <f t="shared" si="33"/>
        <v>4.0268922914581552E-4</v>
      </c>
      <c r="AF203" s="9">
        <f t="shared" si="34"/>
        <v>1445</v>
      </c>
      <c r="AG203" s="9">
        <f t="shared" si="27"/>
        <v>1210</v>
      </c>
      <c r="AH203" s="44">
        <f t="shared" si="35"/>
        <v>1.2895712294575925E-4</v>
      </c>
      <c r="AI203">
        <f>AA203/'Totals and Drop Down Lists'!W$6*Inputs!E$37</f>
        <v>195654.76443530348</v>
      </c>
      <c r="AJ203">
        <f>AB203/'Totals and Drop Down Lists'!X$6*Inputs!F$37</f>
        <v>41537.847795123329</v>
      </c>
      <c r="AK203">
        <f>AC203/'Totals and Drop Down Lists'!Y$6*Inputs!G$37</f>
        <v>7455.9340363232368</v>
      </c>
      <c r="AL203">
        <f>AD203/'Totals and Drop Down Lists'!Z$6*Inputs!H$37</f>
        <v>1242.7126968490527</v>
      </c>
      <c r="AM203">
        <f>AE203/'Totals and Drop Down Lists'!AA$6*Inputs!I$37</f>
        <v>50130.520532688424</v>
      </c>
      <c r="AN203">
        <f>AF203/'Totals and Drop Down Lists'!AB$6*Inputs!J$37</f>
        <v>28837.421587798155</v>
      </c>
      <c r="AO203">
        <f>AG203/'Totals and Drop Down Lists'!AC$6*Inputs!K$37</f>
        <v>22534.527176700856</v>
      </c>
      <c r="AP203">
        <f>AH203/'Totals and Drop Down Lists'!AD$6*Inputs!L$37</f>
        <v>30347.468014142436</v>
      </c>
      <c r="AQ203">
        <f>IF(OR($D203="51",$D203="52",$D203="61"),(AA203/'Totals and Drop Down Lists'!W$4)*Inputs!E$38,0)</f>
        <v>0</v>
      </c>
      <c r="AR203">
        <f>IF(OR($D203="51",$D203="52",$D203="61"),(AB203/'Totals and Drop Down Lists'!X$4)*Inputs!F$38,0)</f>
        <v>0</v>
      </c>
      <c r="AS203">
        <f>IF(OR($D203="51",$D203="52",$D203="61"),(AC203/'Totals and Drop Down Lists'!Y$4)*Inputs!G$38,0)</f>
        <v>0</v>
      </c>
      <c r="AT203">
        <f>IF(OR($D203="51",$D203="52",$D203="61"),(AD203/'Totals and Drop Down Lists'!Z$4)*Inputs!H$38,0)</f>
        <v>0</v>
      </c>
      <c r="AU203">
        <f>IF(OR($D203="51",$D203="52",$D203="61"),(AE203/'Totals and Drop Down Lists'!AA$4)*Inputs!I$38,0)</f>
        <v>0</v>
      </c>
      <c r="AV203">
        <f>IF(OR($D203="51",$D203="52",$D203="61"),(AF203/'Totals and Drop Down Lists'!AB$4)*Inputs!J$38,0)</f>
        <v>0</v>
      </c>
      <c r="AW203">
        <f>IF(OR($D203="51",$D203="52",$D203="61"),(AG203/'Totals and Drop Down Lists'!AC$4)*Inputs!K$38,0)</f>
        <v>0</v>
      </c>
      <c r="AX203">
        <f>IF(OR($D203="51",$D203="52",$D203="61"),(AH203/'Totals and Drop Down Lists'!AD$4)*Inputs!L$38,0)</f>
        <v>0</v>
      </c>
      <c r="AY203">
        <f>IF(OR($D203="51",$D203="52",$D203="61"),0,(AA203/'Totals and Drop Down Lists'!W$5)*Inputs!E$39)</f>
        <v>0</v>
      </c>
      <c r="AZ203">
        <f>IF(OR($D203="51",$D203="52",$D203="61"),0,(AB203/'Totals and Drop Down Lists'!X$5)*Inputs!F$39)</f>
        <v>0</v>
      </c>
      <c r="BA203">
        <f>IF(OR($D203="51",$D203="52",$D203="61"),0,(AC203/'Totals and Drop Down Lists'!Y$5)*Inputs!G$39)</f>
        <v>0</v>
      </c>
      <c r="BB203">
        <f>IF(OR($D203="51",$D203="52",$D203="61"),0,(AD203/'Totals and Drop Down Lists'!Z$5)*Inputs!H$39)</f>
        <v>0</v>
      </c>
      <c r="BC203">
        <f>IF(OR($D203="51",$D203="52",$D203="61"),0,(AE203/'Totals and Drop Down Lists'!AA$5)*Inputs!I$39)</f>
        <v>0</v>
      </c>
      <c r="BD203">
        <f>IF(OR($D203="51",$D203="52",$D203="61"),0,(AF203/'Totals and Drop Down Lists'!AB$5)*Inputs!J$39)</f>
        <v>0</v>
      </c>
      <c r="BE203">
        <f>IF(OR($D203="51",$D203="52",$D203="61"),0,(AG203/'Totals and Drop Down Lists'!AC$5)*Inputs!K$39)</f>
        <v>0</v>
      </c>
      <c r="BF203">
        <f>IF(OR($D203="51",$D203="52",$D203="61"),0,(AH203/'Totals and Drop Down Lists'!AD$5)*Inputs!L$39)</f>
        <v>0</v>
      </c>
      <c r="BG203" s="10">
        <f t="shared" si="28"/>
        <v>377741.19627492898</v>
      </c>
    </row>
    <row r="204" spans="1:59" ht="28.8">
      <c r="A204" s="1" t="s">
        <v>7341</v>
      </c>
      <c r="B204" s="1" t="s">
        <v>4827</v>
      </c>
      <c r="C204" s="1" t="s">
        <v>1771</v>
      </c>
      <c r="D204" s="1" t="s">
        <v>7</v>
      </c>
      <c r="E204" s="1" t="s">
        <v>4834</v>
      </c>
      <c r="F204" s="2">
        <v>230047</v>
      </c>
      <c r="G204" s="2">
        <v>2589</v>
      </c>
      <c r="H204" s="2">
        <v>1012</v>
      </c>
      <c r="I204" s="2">
        <v>46571</v>
      </c>
      <c r="J204" s="2">
        <v>78393</v>
      </c>
      <c r="K204" s="2">
        <v>33082</v>
      </c>
      <c r="L204" s="2">
        <v>1243</v>
      </c>
      <c r="M204" s="2">
        <v>355</v>
      </c>
      <c r="N204" s="2">
        <v>70</v>
      </c>
      <c r="O204" s="2">
        <v>2434</v>
      </c>
      <c r="P204" s="2">
        <v>968</v>
      </c>
      <c r="Q204" s="2">
        <v>508</v>
      </c>
      <c r="R204" s="2">
        <v>808</v>
      </c>
      <c r="S204" s="2">
        <v>29607400</v>
      </c>
      <c r="T204" s="2">
        <v>1258073200</v>
      </c>
      <c r="U204" s="2">
        <v>4787</v>
      </c>
      <c r="V204" s="2">
        <v>1210</v>
      </c>
      <c r="W204" s="2">
        <v>100</v>
      </c>
      <c r="X204" s="2">
        <v>7690</v>
      </c>
      <c r="Y204" s="2">
        <v>570</v>
      </c>
      <c r="Z204" s="2">
        <v>5560</v>
      </c>
      <c r="AA204" s="9">
        <f t="shared" si="29"/>
        <v>230047</v>
      </c>
      <c r="AB204" s="9">
        <f t="shared" si="30"/>
        <v>42970</v>
      </c>
      <c r="AC204" s="9">
        <f t="shared" si="31"/>
        <v>6386</v>
      </c>
      <c r="AD204" s="9">
        <f t="shared" si="32"/>
        <v>808</v>
      </c>
      <c r="AE204" s="44">
        <f t="shared" si="33"/>
        <v>9.7499416342603808E-4</v>
      </c>
      <c r="AF204" s="9">
        <f t="shared" si="34"/>
        <v>6380</v>
      </c>
      <c r="AG204" s="9">
        <f t="shared" si="27"/>
        <v>6130</v>
      </c>
      <c r="AH204" s="44">
        <f t="shared" si="35"/>
        <v>9.6255606202772263E-4</v>
      </c>
      <c r="AI204">
        <f>AA204/'Totals and Drop Down Lists'!W$6*Inputs!E$37</f>
        <v>208684.9292436041</v>
      </c>
      <c r="AJ204">
        <f>AB204/'Totals and Drop Down Lists'!X$6*Inputs!F$37</f>
        <v>141387.93724306475</v>
      </c>
      <c r="AK204">
        <f>AC204/'Totals and Drop Down Lists'!Y$6*Inputs!G$37</f>
        <v>42098.669103413078</v>
      </c>
      <c r="AL204">
        <f>AD204/'Totals and Drop Down Lists'!Z$6*Inputs!H$37</f>
        <v>6478.1410261550618</v>
      </c>
      <c r="AM204">
        <f>AE204/'Totals and Drop Down Lists'!AA$6*Inputs!I$37</f>
        <v>121376.39000814152</v>
      </c>
      <c r="AN204">
        <f>AF204/'Totals and Drop Down Lists'!AB$6*Inputs!J$37</f>
        <v>127323.70223539945</v>
      </c>
      <c r="AO204">
        <f>AG204/'Totals and Drop Down Lists'!AC$6*Inputs!K$37</f>
        <v>114162.52197783162</v>
      </c>
      <c r="AP204">
        <f>AH204/'Totals and Drop Down Lists'!AD$6*Inputs!L$37</f>
        <v>226518.23053226562</v>
      </c>
      <c r="AQ204">
        <f>IF(OR($D204="51",$D204="52",$D204="61"),(AA204/'Totals and Drop Down Lists'!W$4)*Inputs!E$38,0)</f>
        <v>0</v>
      </c>
      <c r="AR204">
        <f>IF(OR($D204="51",$D204="52",$D204="61"),(AB204/'Totals and Drop Down Lists'!X$4)*Inputs!F$38,0)</f>
        <v>0</v>
      </c>
      <c r="AS204">
        <f>IF(OR($D204="51",$D204="52",$D204="61"),(AC204/'Totals and Drop Down Lists'!Y$4)*Inputs!G$38,0)</f>
        <v>0</v>
      </c>
      <c r="AT204">
        <f>IF(OR($D204="51",$D204="52",$D204="61"),(AD204/'Totals and Drop Down Lists'!Z$4)*Inputs!H$38,0)</f>
        <v>0</v>
      </c>
      <c r="AU204">
        <f>IF(OR($D204="51",$D204="52",$D204="61"),(AE204/'Totals and Drop Down Lists'!AA$4)*Inputs!I$38,0)</f>
        <v>0</v>
      </c>
      <c r="AV204">
        <f>IF(OR($D204="51",$D204="52",$D204="61"),(AF204/'Totals and Drop Down Lists'!AB$4)*Inputs!J$38,0)</f>
        <v>0</v>
      </c>
      <c r="AW204">
        <f>IF(OR($D204="51",$D204="52",$D204="61"),(AG204/'Totals and Drop Down Lists'!AC$4)*Inputs!K$38,0)</f>
        <v>0</v>
      </c>
      <c r="AX204">
        <f>IF(OR($D204="51",$D204="52",$D204="61"),(AH204/'Totals and Drop Down Lists'!AD$4)*Inputs!L$38,0)</f>
        <v>0</v>
      </c>
      <c r="AY204">
        <f>IF(OR($D204="51",$D204="52",$D204="61"),0,(AA204/'Totals and Drop Down Lists'!W$5)*Inputs!E$39)</f>
        <v>0</v>
      </c>
      <c r="AZ204">
        <f>IF(OR($D204="51",$D204="52",$D204="61"),0,(AB204/'Totals and Drop Down Lists'!X$5)*Inputs!F$39)</f>
        <v>0</v>
      </c>
      <c r="BA204">
        <f>IF(OR($D204="51",$D204="52",$D204="61"),0,(AC204/'Totals and Drop Down Lists'!Y$5)*Inputs!G$39)</f>
        <v>0</v>
      </c>
      <c r="BB204">
        <f>IF(OR($D204="51",$D204="52",$D204="61"),0,(AD204/'Totals and Drop Down Lists'!Z$5)*Inputs!H$39)</f>
        <v>0</v>
      </c>
      <c r="BC204">
        <f>IF(OR($D204="51",$D204="52",$D204="61"),0,(AE204/'Totals and Drop Down Lists'!AA$5)*Inputs!I$39)</f>
        <v>0</v>
      </c>
      <c r="BD204">
        <f>IF(OR($D204="51",$D204="52",$D204="61"),0,(AF204/'Totals and Drop Down Lists'!AB$5)*Inputs!J$39)</f>
        <v>0</v>
      </c>
      <c r="BE204">
        <f>IF(OR($D204="51",$D204="52",$D204="61"),0,(AG204/'Totals and Drop Down Lists'!AC$5)*Inputs!K$39)</f>
        <v>0</v>
      </c>
      <c r="BF204">
        <f>IF(OR($D204="51",$D204="52",$D204="61"),0,(AH204/'Totals and Drop Down Lists'!AD$5)*Inputs!L$39)</f>
        <v>0</v>
      </c>
      <c r="BG204" s="10">
        <f t="shared" si="28"/>
        <v>988030.52136987506</v>
      </c>
    </row>
    <row r="205" spans="1:59" ht="28.8">
      <c r="A205" s="1" t="s">
        <v>7341</v>
      </c>
      <c r="B205" s="1" t="s">
        <v>4827</v>
      </c>
      <c r="C205" s="1" t="s">
        <v>4835</v>
      </c>
      <c r="D205" s="1" t="s">
        <v>7</v>
      </c>
      <c r="E205" s="1" t="s">
        <v>4836</v>
      </c>
      <c r="F205" s="2">
        <v>447002</v>
      </c>
      <c r="G205" s="2">
        <v>6317</v>
      </c>
      <c r="H205" s="2">
        <v>892</v>
      </c>
      <c r="I205" s="2">
        <v>69449</v>
      </c>
      <c r="J205" s="2">
        <v>166716</v>
      </c>
      <c r="K205" s="2">
        <v>63525</v>
      </c>
      <c r="L205" s="2">
        <v>1334</v>
      </c>
      <c r="M205" s="2">
        <v>249</v>
      </c>
      <c r="N205" s="2">
        <v>82</v>
      </c>
      <c r="O205" s="2">
        <v>3639</v>
      </c>
      <c r="P205" s="2">
        <v>895</v>
      </c>
      <c r="Q205" s="2">
        <v>310</v>
      </c>
      <c r="R205" s="2">
        <v>1259</v>
      </c>
      <c r="S205" s="2">
        <v>59561000</v>
      </c>
      <c r="T205" s="2">
        <v>2601072400</v>
      </c>
      <c r="U205" s="2">
        <v>8356</v>
      </c>
      <c r="V205" s="2">
        <v>1289</v>
      </c>
      <c r="W205" s="2">
        <v>190</v>
      </c>
      <c r="X205" s="2">
        <v>11270</v>
      </c>
      <c r="Y205" s="2">
        <v>545</v>
      </c>
      <c r="Z205" s="2">
        <v>8515</v>
      </c>
      <c r="AA205" s="9">
        <f t="shared" si="29"/>
        <v>447002</v>
      </c>
      <c r="AB205" s="9">
        <f t="shared" si="30"/>
        <v>62240</v>
      </c>
      <c r="AC205" s="9">
        <f t="shared" si="31"/>
        <v>7768</v>
      </c>
      <c r="AD205" s="9">
        <f t="shared" si="32"/>
        <v>1259</v>
      </c>
      <c r="AE205" s="44">
        <f t="shared" si="33"/>
        <v>1.6904714934670361E-3</v>
      </c>
      <c r="AF205" s="9">
        <f t="shared" si="34"/>
        <v>9791</v>
      </c>
      <c r="AG205" s="9">
        <f t="shared" si="27"/>
        <v>9060</v>
      </c>
      <c r="AH205" s="44">
        <f t="shared" si="35"/>
        <v>1.2845371705926978E-3</v>
      </c>
      <c r="AI205">
        <f>AA205/'Totals and Drop Down Lists'!W$6*Inputs!E$37</f>
        <v>405493.57627680217</v>
      </c>
      <c r="AJ205">
        <f>AB205/'Totals and Drop Down Lists'!X$6*Inputs!F$37</f>
        <v>204793.69825479056</v>
      </c>
      <c r="AK205">
        <f>AC205/'Totals and Drop Down Lists'!Y$6*Inputs!G$37</f>
        <v>51209.279924101596</v>
      </c>
      <c r="AL205">
        <f>AD205/'Totals and Drop Down Lists'!Z$6*Inputs!H$37</f>
        <v>10094.034098922306</v>
      </c>
      <c r="AM205">
        <f>AE205/'Totals and Drop Down Lists'!AA$6*Inputs!I$37</f>
        <v>210445.69802110965</v>
      </c>
      <c r="AN205">
        <f>AF205/'Totals and Drop Down Lists'!AB$6*Inputs!J$37</f>
        <v>195395.98253711537</v>
      </c>
      <c r="AO205">
        <f>AG205/'Totals and Drop Down Lists'!AC$6*Inputs!K$37</f>
        <v>168729.60018257008</v>
      </c>
      <c r="AP205">
        <f>AH205/'Totals and Drop Down Lists'!AD$6*Inputs!L$37</f>
        <v>302290.01552659768</v>
      </c>
      <c r="AQ205">
        <f>IF(OR($D205="51",$D205="52",$D205="61"),(AA205/'Totals and Drop Down Lists'!W$4)*Inputs!E$38,0)</f>
        <v>0</v>
      </c>
      <c r="AR205">
        <f>IF(OR($D205="51",$D205="52",$D205="61"),(AB205/'Totals and Drop Down Lists'!X$4)*Inputs!F$38,0)</f>
        <v>0</v>
      </c>
      <c r="AS205">
        <f>IF(OR($D205="51",$D205="52",$D205="61"),(AC205/'Totals and Drop Down Lists'!Y$4)*Inputs!G$38,0)</f>
        <v>0</v>
      </c>
      <c r="AT205">
        <f>IF(OR($D205="51",$D205="52",$D205="61"),(AD205/'Totals and Drop Down Lists'!Z$4)*Inputs!H$38,0)</f>
        <v>0</v>
      </c>
      <c r="AU205">
        <f>IF(OR($D205="51",$D205="52",$D205="61"),(AE205/'Totals and Drop Down Lists'!AA$4)*Inputs!I$38,0)</f>
        <v>0</v>
      </c>
      <c r="AV205">
        <f>IF(OR($D205="51",$D205="52",$D205="61"),(AF205/'Totals and Drop Down Lists'!AB$4)*Inputs!J$38,0)</f>
        <v>0</v>
      </c>
      <c r="AW205">
        <f>IF(OR($D205="51",$D205="52",$D205="61"),(AG205/'Totals and Drop Down Lists'!AC$4)*Inputs!K$38,0)</f>
        <v>0</v>
      </c>
      <c r="AX205">
        <f>IF(OR($D205="51",$D205="52",$D205="61"),(AH205/'Totals and Drop Down Lists'!AD$4)*Inputs!L$38,0)</f>
        <v>0</v>
      </c>
      <c r="AY205">
        <f>IF(OR($D205="51",$D205="52",$D205="61"),0,(AA205/'Totals and Drop Down Lists'!W$5)*Inputs!E$39)</f>
        <v>0</v>
      </c>
      <c r="AZ205">
        <f>IF(OR($D205="51",$D205="52",$D205="61"),0,(AB205/'Totals and Drop Down Lists'!X$5)*Inputs!F$39)</f>
        <v>0</v>
      </c>
      <c r="BA205">
        <f>IF(OR($D205="51",$D205="52",$D205="61"),0,(AC205/'Totals and Drop Down Lists'!Y$5)*Inputs!G$39)</f>
        <v>0</v>
      </c>
      <c r="BB205">
        <f>IF(OR($D205="51",$D205="52",$D205="61"),0,(AD205/'Totals and Drop Down Lists'!Z$5)*Inputs!H$39)</f>
        <v>0</v>
      </c>
      <c r="BC205">
        <f>IF(OR($D205="51",$D205="52",$D205="61"),0,(AE205/'Totals and Drop Down Lists'!AA$5)*Inputs!I$39)</f>
        <v>0</v>
      </c>
      <c r="BD205">
        <f>IF(OR($D205="51",$D205="52",$D205="61"),0,(AF205/'Totals and Drop Down Lists'!AB$5)*Inputs!J$39)</f>
        <v>0</v>
      </c>
      <c r="BE205">
        <f>IF(OR($D205="51",$D205="52",$D205="61"),0,(AG205/'Totals and Drop Down Lists'!AC$5)*Inputs!K$39)</f>
        <v>0</v>
      </c>
      <c r="BF205">
        <f>IF(OR($D205="51",$D205="52",$D205="61"),0,(AH205/'Totals and Drop Down Lists'!AD$5)*Inputs!L$39)</f>
        <v>0</v>
      </c>
      <c r="BG205" s="10">
        <f t="shared" si="28"/>
        <v>1548451.8848220094</v>
      </c>
    </row>
    <row r="206" spans="1:59" ht="28.8">
      <c r="A206" s="1" t="s">
        <v>7341</v>
      </c>
      <c r="B206" s="1" t="s">
        <v>4827</v>
      </c>
      <c r="C206" s="1" t="s">
        <v>4837</v>
      </c>
      <c r="D206" s="1" t="s">
        <v>10</v>
      </c>
      <c r="E206" s="1" t="s">
        <v>4838</v>
      </c>
      <c r="F206" s="2">
        <v>157152</v>
      </c>
      <c r="G206" s="2">
        <v>1028</v>
      </c>
      <c r="H206" s="2">
        <v>276</v>
      </c>
      <c r="I206" s="2">
        <v>15451</v>
      </c>
      <c r="J206" s="2">
        <v>57424</v>
      </c>
      <c r="K206" s="2">
        <v>16518</v>
      </c>
      <c r="L206" s="2">
        <v>295</v>
      </c>
      <c r="M206" s="2">
        <v>66</v>
      </c>
      <c r="N206" s="2">
        <v>31</v>
      </c>
      <c r="O206" s="2">
        <v>485</v>
      </c>
      <c r="P206" s="2">
        <v>146</v>
      </c>
      <c r="Q206" s="2">
        <v>52</v>
      </c>
      <c r="R206" s="2">
        <v>162</v>
      </c>
      <c r="S206" s="2">
        <v>19331300</v>
      </c>
      <c r="T206" s="2">
        <v>881011200</v>
      </c>
      <c r="U206" s="2">
        <v>1823</v>
      </c>
      <c r="V206" s="2">
        <v>375</v>
      </c>
      <c r="W206" s="2">
        <v>0</v>
      </c>
      <c r="X206" s="2">
        <v>2055</v>
      </c>
      <c r="Y206" s="2">
        <v>105</v>
      </c>
      <c r="Z206" s="2">
        <v>1460</v>
      </c>
      <c r="AA206" s="9">
        <f t="shared" si="29"/>
        <v>157152</v>
      </c>
      <c r="AB206" s="9">
        <f t="shared" si="30"/>
        <v>14147</v>
      </c>
      <c r="AC206" s="9">
        <f t="shared" si="31"/>
        <v>1237</v>
      </c>
      <c r="AD206" s="9">
        <f t="shared" si="32"/>
        <v>162</v>
      </c>
      <c r="AE206" s="44">
        <f t="shared" si="33"/>
        <v>3.3183123890805511E-4</v>
      </c>
      <c r="AF206" s="9">
        <f t="shared" si="34"/>
        <v>1680</v>
      </c>
      <c r="AG206" s="9">
        <f t="shared" si="27"/>
        <v>1565</v>
      </c>
      <c r="AH206" s="44">
        <f t="shared" si="35"/>
        <v>1.6750564556978643E-4</v>
      </c>
      <c r="AI206">
        <f>AA206/'Totals and Drop Down Lists'!W$6*Inputs!E$37</f>
        <v>142558.92926441497</v>
      </c>
      <c r="AJ206">
        <f>AB206/'Totals and Drop Down Lists'!X$6*Inputs!F$37</f>
        <v>46549.107474462107</v>
      </c>
      <c r="AK206">
        <f>AC206/'Totals and Drop Down Lists'!Y$6*Inputs!G$37</f>
        <v>8154.7218416727183</v>
      </c>
      <c r="AL206">
        <f>AD206/'Totals and Drop Down Lists'!Z$6*Inputs!H$37</f>
        <v>1298.83520573901</v>
      </c>
      <c r="AM206">
        <f>AE206/'Totals and Drop Down Lists'!AA$6*Inputs!I$37</f>
        <v>41309.455360287611</v>
      </c>
      <c r="AN206">
        <f>AF206/'Totals and Drop Down Lists'!AB$6*Inputs!J$37</f>
        <v>33527.244475779167</v>
      </c>
      <c r="AO206">
        <f>AG206/'Totals and Drop Down Lists'!AC$6*Inputs!K$37</f>
        <v>29145.896720278382</v>
      </c>
      <c r="AP206">
        <f>AH206/'Totals and Drop Down Lists'!AD$6*Inputs!L$37</f>
        <v>39419.088337256835</v>
      </c>
      <c r="AQ206">
        <f>IF(OR($D206="51",$D206="52",$D206="61"),(AA206/'Totals and Drop Down Lists'!W$4)*Inputs!E$38,0)</f>
        <v>0</v>
      </c>
      <c r="AR206">
        <f>IF(OR($D206="51",$D206="52",$D206="61"),(AB206/'Totals and Drop Down Lists'!X$4)*Inputs!F$38,0)</f>
        <v>0</v>
      </c>
      <c r="AS206">
        <f>IF(OR($D206="51",$D206="52",$D206="61"),(AC206/'Totals and Drop Down Lists'!Y$4)*Inputs!G$38,0)</f>
        <v>0</v>
      </c>
      <c r="AT206">
        <f>IF(OR($D206="51",$D206="52",$D206="61"),(AD206/'Totals and Drop Down Lists'!Z$4)*Inputs!H$38,0)</f>
        <v>0</v>
      </c>
      <c r="AU206">
        <f>IF(OR($D206="51",$D206="52",$D206="61"),(AE206/'Totals and Drop Down Lists'!AA$4)*Inputs!I$38,0)</f>
        <v>0</v>
      </c>
      <c r="AV206">
        <f>IF(OR($D206="51",$D206="52",$D206="61"),(AF206/'Totals and Drop Down Lists'!AB$4)*Inputs!J$38,0)</f>
        <v>0</v>
      </c>
      <c r="AW206">
        <f>IF(OR($D206="51",$D206="52",$D206="61"),(AG206/'Totals and Drop Down Lists'!AC$4)*Inputs!K$38,0)</f>
        <v>0</v>
      </c>
      <c r="AX206">
        <f>IF(OR($D206="51",$D206="52",$D206="61"),(AH206/'Totals and Drop Down Lists'!AD$4)*Inputs!L$38,0)</f>
        <v>0</v>
      </c>
      <c r="AY206">
        <f>IF(OR($D206="51",$D206="52",$D206="61"),0,(AA206/'Totals and Drop Down Lists'!W$5)*Inputs!E$39)</f>
        <v>0</v>
      </c>
      <c r="AZ206">
        <f>IF(OR($D206="51",$D206="52",$D206="61"),0,(AB206/'Totals and Drop Down Lists'!X$5)*Inputs!F$39)</f>
        <v>0</v>
      </c>
      <c r="BA206">
        <f>IF(OR($D206="51",$D206="52",$D206="61"),0,(AC206/'Totals and Drop Down Lists'!Y$5)*Inputs!G$39)</f>
        <v>0</v>
      </c>
      <c r="BB206">
        <f>IF(OR($D206="51",$D206="52",$D206="61"),0,(AD206/'Totals and Drop Down Lists'!Z$5)*Inputs!H$39)</f>
        <v>0</v>
      </c>
      <c r="BC206">
        <f>IF(OR($D206="51",$D206="52",$D206="61"),0,(AE206/'Totals and Drop Down Lists'!AA$5)*Inputs!I$39)</f>
        <v>0</v>
      </c>
      <c r="BD206">
        <f>IF(OR($D206="51",$D206="52",$D206="61"),0,(AF206/'Totals and Drop Down Lists'!AB$5)*Inputs!J$39)</f>
        <v>0</v>
      </c>
      <c r="BE206">
        <f>IF(OR($D206="51",$D206="52",$D206="61"),0,(AG206/'Totals and Drop Down Lists'!AC$5)*Inputs!K$39)</f>
        <v>0</v>
      </c>
      <c r="BF206">
        <f>IF(OR($D206="51",$D206="52",$D206="61"),0,(AH206/'Totals and Drop Down Lists'!AD$5)*Inputs!L$39)</f>
        <v>0</v>
      </c>
      <c r="BG206" s="10">
        <f t="shared" si="28"/>
        <v>341963.27867989079</v>
      </c>
    </row>
    <row r="207" spans="1:59" ht="28.8">
      <c r="A207" s="1" t="s">
        <v>7341</v>
      </c>
      <c r="B207" s="1" t="s">
        <v>4827</v>
      </c>
      <c r="C207" s="1" t="s">
        <v>4839</v>
      </c>
      <c r="D207" s="1" t="s">
        <v>7</v>
      </c>
      <c r="E207" s="1" t="s">
        <v>4840</v>
      </c>
      <c r="F207" s="2">
        <v>1473639</v>
      </c>
      <c r="G207" s="2">
        <v>16318</v>
      </c>
      <c r="H207" s="2">
        <v>2450</v>
      </c>
      <c r="I207" s="2">
        <v>331487</v>
      </c>
      <c r="J207" s="2">
        <v>517348</v>
      </c>
      <c r="K207" s="2">
        <v>230270</v>
      </c>
      <c r="L207" s="2">
        <v>6761</v>
      </c>
      <c r="M207" s="2">
        <v>1624</v>
      </c>
      <c r="N207" s="2">
        <v>666</v>
      </c>
      <c r="O207" s="2">
        <v>15869</v>
      </c>
      <c r="P207" s="2">
        <v>5950</v>
      </c>
      <c r="Q207" s="2">
        <v>2135</v>
      </c>
      <c r="R207" s="2">
        <v>11939</v>
      </c>
      <c r="S207" s="2">
        <v>212305100</v>
      </c>
      <c r="T207" s="2">
        <v>9591472700</v>
      </c>
      <c r="U207" s="2">
        <v>30990</v>
      </c>
      <c r="V207" s="2">
        <v>6845</v>
      </c>
      <c r="W207" s="2">
        <v>730</v>
      </c>
      <c r="X207" s="2">
        <v>52585</v>
      </c>
      <c r="Y207" s="2">
        <v>4275</v>
      </c>
      <c r="Z207" s="2">
        <v>34260</v>
      </c>
      <c r="AA207" s="9">
        <f t="shared" si="29"/>
        <v>1473639</v>
      </c>
      <c r="AB207" s="9">
        <f t="shared" si="30"/>
        <v>312719</v>
      </c>
      <c r="AC207" s="9">
        <f t="shared" si="31"/>
        <v>44944</v>
      </c>
      <c r="AD207" s="9">
        <f t="shared" si="32"/>
        <v>11939</v>
      </c>
      <c r="AE207" s="44">
        <f t="shared" si="33"/>
        <v>7.1579347207010573E-3</v>
      </c>
      <c r="AF207" s="9">
        <f t="shared" si="34"/>
        <v>45010</v>
      </c>
      <c r="AG207" s="9">
        <f t="shared" si="27"/>
        <v>38535</v>
      </c>
      <c r="AH207" s="44">
        <f t="shared" si="35"/>
        <v>6.3820622521736274E-3</v>
      </c>
      <c r="AI207">
        <f>AA207/'Totals and Drop Down Lists'!W$6*Inputs!E$37</f>
        <v>1336797.4824519141</v>
      </c>
      <c r="AJ207">
        <f>AB207/'Totals and Drop Down Lists'!X$6*Inputs!F$37</f>
        <v>1028966.5894045605</v>
      </c>
      <c r="AK207">
        <f>AC207/'Totals and Drop Down Lists'!Y$6*Inputs!G$37</f>
        <v>296286.02946817997</v>
      </c>
      <c r="AL207">
        <f>AD207/'Totals and Drop Down Lists'!Z$6*Inputs!H$37</f>
        <v>95720.947662457038</v>
      </c>
      <c r="AM207">
        <f>AE207/'Totals and Drop Down Lists'!AA$6*Inputs!I$37</f>
        <v>891086.64328792726</v>
      </c>
      <c r="AN207">
        <f>AF207/'Totals and Drop Down Lists'!AB$6*Inputs!J$37</f>
        <v>898250.75824691693</v>
      </c>
      <c r="AO207">
        <f>AG207/'Totals and Drop Down Lists'!AC$6*Inputs!K$37</f>
        <v>717659.50806129549</v>
      </c>
      <c r="AP207">
        <f>AH207/'Totals and Drop Down Lists'!AD$6*Inputs!L$37</f>
        <v>1501890.1293538369</v>
      </c>
      <c r="AQ207">
        <f>IF(OR($D207="51",$D207="52",$D207="61"),(AA207/'Totals and Drop Down Lists'!W$4)*Inputs!E$38,0)</f>
        <v>0</v>
      </c>
      <c r="AR207">
        <f>IF(OR($D207="51",$D207="52",$D207="61"),(AB207/'Totals and Drop Down Lists'!X$4)*Inputs!F$38,0)</f>
        <v>0</v>
      </c>
      <c r="AS207">
        <f>IF(OR($D207="51",$D207="52",$D207="61"),(AC207/'Totals and Drop Down Lists'!Y$4)*Inputs!G$38,0)</f>
        <v>0</v>
      </c>
      <c r="AT207">
        <f>IF(OR($D207="51",$D207="52",$D207="61"),(AD207/'Totals and Drop Down Lists'!Z$4)*Inputs!H$38,0)</f>
        <v>0</v>
      </c>
      <c r="AU207">
        <f>IF(OR($D207="51",$D207="52",$D207="61"),(AE207/'Totals and Drop Down Lists'!AA$4)*Inputs!I$38,0)</f>
        <v>0</v>
      </c>
      <c r="AV207">
        <f>IF(OR($D207="51",$D207="52",$D207="61"),(AF207/'Totals and Drop Down Lists'!AB$4)*Inputs!J$38,0)</f>
        <v>0</v>
      </c>
      <c r="AW207">
        <f>IF(OR($D207="51",$D207="52",$D207="61"),(AG207/'Totals and Drop Down Lists'!AC$4)*Inputs!K$38,0)</f>
        <v>0</v>
      </c>
      <c r="AX207">
        <f>IF(OR($D207="51",$D207="52",$D207="61"),(AH207/'Totals and Drop Down Lists'!AD$4)*Inputs!L$38,0)</f>
        <v>0</v>
      </c>
      <c r="AY207">
        <f>IF(OR($D207="51",$D207="52",$D207="61"),0,(AA207/'Totals and Drop Down Lists'!W$5)*Inputs!E$39)</f>
        <v>0</v>
      </c>
      <c r="AZ207">
        <f>IF(OR($D207="51",$D207="52",$D207="61"),0,(AB207/'Totals and Drop Down Lists'!X$5)*Inputs!F$39)</f>
        <v>0</v>
      </c>
      <c r="BA207">
        <f>IF(OR($D207="51",$D207="52",$D207="61"),0,(AC207/'Totals and Drop Down Lists'!Y$5)*Inputs!G$39)</f>
        <v>0</v>
      </c>
      <c r="BB207">
        <f>IF(OR($D207="51",$D207="52",$D207="61"),0,(AD207/'Totals and Drop Down Lists'!Z$5)*Inputs!H$39)</f>
        <v>0</v>
      </c>
      <c r="BC207">
        <f>IF(OR($D207="51",$D207="52",$D207="61"),0,(AE207/'Totals and Drop Down Lists'!AA$5)*Inputs!I$39)</f>
        <v>0</v>
      </c>
      <c r="BD207">
        <f>IF(OR($D207="51",$D207="52",$D207="61"),0,(AF207/'Totals and Drop Down Lists'!AB$5)*Inputs!J$39)</f>
        <v>0</v>
      </c>
      <c r="BE207">
        <f>IF(OR($D207="51",$D207="52",$D207="61"),0,(AG207/'Totals and Drop Down Lists'!AC$5)*Inputs!K$39)</f>
        <v>0</v>
      </c>
      <c r="BF207">
        <f>IF(OR($D207="51",$D207="52",$D207="61"),0,(AH207/'Totals and Drop Down Lists'!AD$5)*Inputs!L$39)</f>
        <v>0</v>
      </c>
      <c r="BG207" s="10">
        <f t="shared" si="28"/>
        <v>6766658.0879370887</v>
      </c>
    </row>
    <row r="208" spans="1:59" ht="28.8">
      <c r="A208" s="1" t="s">
        <v>7341</v>
      </c>
      <c r="B208" s="1" t="s">
        <v>4827</v>
      </c>
      <c r="C208" s="1" t="s">
        <v>4841</v>
      </c>
      <c r="D208" s="1" t="s">
        <v>10</v>
      </c>
      <c r="E208" s="1" t="s">
        <v>4842</v>
      </c>
      <c r="F208" s="2">
        <v>221283</v>
      </c>
      <c r="G208" s="2">
        <v>1629</v>
      </c>
      <c r="H208" s="2">
        <v>397</v>
      </c>
      <c r="I208" s="2">
        <v>19235</v>
      </c>
      <c r="J208" s="2">
        <v>100251</v>
      </c>
      <c r="K208" s="2">
        <v>32268</v>
      </c>
      <c r="L208" s="2">
        <v>174</v>
      </c>
      <c r="M208" s="2">
        <v>75</v>
      </c>
      <c r="N208" s="2">
        <v>0</v>
      </c>
      <c r="O208" s="2">
        <v>311</v>
      </c>
      <c r="P208" s="2">
        <v>337</v>
      </c>
      <c r="Q208" s="2">
        <v>0</v>
      </c>
      <c r="R208" s="2">
        <v>377</v>
      </c>
      <c r="S208" s="2">
        <v>39306000</v>
      </c>
      <c r="T208" s="2">
        <v>2113139300</v>
      </c>
      <c r="U208" s="2">
        <v>2918</v>
      </c>
      <c r="V208" s="2">
        <v>565</v>
      </c>
      <c r="W208" s="2">
        <v>125</v>
      </c>
      <c r="X208" s="2">
        <v>3860</v>
      </c>
      <c r="Y208" s="2">
        <v>65</v>
      </c>
      <c r="Z208" s="2">
        <v>2700</v>
      </c>
      <c r="AA208" s="9">
        <f t="shared" si="29"/>
        <v>221283</v>
      </c>
      <c r="AB208" s="9">
        <f t="shared" si="30"/>
        <v>17209</v>
      </c>
      <c r="AC208" s="9">
        <f t="shared" si="31"/>
        <v>1274</v>
      </c>
      <c r="AD208" s="9">
        <f t="shared" si="32"/>
        <v>377</v>
      </c>
      <c r="AE208" s="44">
        <f t="shared" si="33"/>
        <v>7.2535593536843842E-4</v>
      </c>
      <c r="AF208" s="9">
        <f t="shared" si="34"/>
        <v>3170</v>
      </c>
      <c r="AG208" s="9">
        <f t="shared" si="27"/>
        <v>2765</v>
      </c>
      <c r="AH208" s="44">
        <f t="shared" si="35"/>
        <v>3.3115365808018582E-4</v>
      </c>
      <c r="AI208">
        <f>AA208/'Totals and Drop Down Lists'!W$6*Inputs!E$37</f>
        <v>200734.75071534273</v>
      </c>
      <c r="AJ208">
        <f>AB208/'Totals and Drop Down Lists'!X$6*Inputs!F$37</f>
        <v>56624.273028063799</v>
      </c>
      <c r="AK208">
        <f>AC208/'Totals and Drop Down Lists'!Y$6*Inputs!G$37</f>
        <v>8398.6383397664049</v>
      </c>
      <c r="AL208">
        <f>AD208/'Totals and Drop Down Lists'!Z$6*Inputs!H$37</f>
        <v>3022.5979787876959</v>
      </c>
      <c r="AM208">
        <f>AE208/'Totals and Drop Down Lists'!AA$6*Inputs!I$37</f>
        <v>90299.089172628228</v>
      </c>
      <c r="AN208">
        <f>AF208/'Totals and Drop Down Lists'!AB$6*Inputs!J$37</f>
        <v>63262.717254892828</v>
      </c>
      <c r="AO208">
        <f>AG208/'Totals and Drop Down Lists'!AC$6*Inputs!K$37</f>
        <v>51494.18813518832</v>
      </c>
      <c r="AP208">
        <f>AH208/'Totals and Drop Down Lists'!AD$6*Inputs!L$37</f>
        <v>77930.360237500819</v>
      </c>
      <c r="AQ208">
        <f>IF(OR($D208="51",$D208="52",$D208="61"),(AA208/'Totals and Drop Down Lists'!W$4)*Inputs!E$38,0)</f>
        <v>0</v>
      </c>
      <c r="AR208">
        <f>IF(OR($D208="51",$D208="52",$D208="61"),(AB208/'Totals and Drop Down Lists'!X$4)*Inputs!F$38,0)</f>
        <v>0</v>
      </c>
      <c r="AS208">
        <f>IF(OR($D208="51",$D208="52",$D208="61"),(AC208/'Totals and Drop Down Lists'!Y$4)*Inputs!G$38,0)</f>
        <v>0</v>
      </c>
      <c r="AT208">
        <f>IF(OR($D208="51",$D208="52",$D208="61"),(AD208/'Totals and Drop Down Lists'!Z$4)*Inputs!H$38,0)</f>
        <v>0</v>
      </c>
      <c r="AU208">
        <f>IF(OR($D208="51",$D208="52",$D208="61"),(AE208/'Totals and Drop Down Lists'!AA$4)*Inputs!I$38,0)</f>
        <v>0</v>
      </c>
      <c r="AV208">
        <f>IF(OR($D208="51",$D208="52",$D208="61"),(AF208/'Totals and Drop Down Lists'!AB$4)*Inputs!J$38,0)</f>
        <v>0</v>
      </c>
      <c r="AW208">
        <f>IF(OR($D208="51",$D208="52",$D208="61"),(AG208/'Totals and Drop Down Lists'!AC$4)*Inputs!K$38,0)</f>
        <v>0</v>
      </c>
      <c r="AX208">
        <f>IF(OR($D208="51",$D208="52",$D208="61"),(AH208/'Totals and Drop Down Lists'!AD$4)*Inputs!L$38,0)</f>
        <v>0</v>
      </c>
      <c r="AY208">
        <f>IF(OR($D208="51",$D208="52",$D208="61"),0,(AA208/'Totals and Drop Down Lists'!W$5)*Inputs!E$39)</f>
        <v>0</v>
      </c>
      <c r="AZ208">
        <f>IF(OR($D208="51",$D208="52",$D208="61"),0,(AB208/'Totals and Drop Down Lists'!X$5)*Inputs!F$39)</f>
        <v>0</v>
      </c>
      <c r="BA208">
        <f>IF(OR($D208="51",$D208="52",$D208="61"),0,(AC208/'Totals and Drop Down Lists'!Y$5)*Inputs!G$39)</f>
        <v>0</v>
      </c>
      <c r="BB208">
        <f>IF(OR($D208="51",$D208="52",$D208="61"),0,(AD208/'Totals and Drop Down Lists'!Z$5)*Inputs!H$39)</f>
        <v>0</v>
      </c>
      <c r="BC208">
        <f>IF(OR($D208="51",$D208="52",$D208="61"),0,(AE208/'Totals and Drop Down Lists'!AA$5)*Inputs!I$39)</f>
        <v>0</v>
      </c>
      <c r="BD208">
        <f>IF(OR($D208="51",$D208="52",$D208="61"),0,(AF208/'Totals and Drop Down Lists'!AB$5)*Inputs!J$39)</f>
        <v>0</v>
      </c>
      <c r="BE208">
        <f>IF(OR($D208="51",$D208="52",$D208="61"),0,(AG208/'Totals and Drop Down Lists'!AC$5)*Inputs!K$39)</f>
        <v>0</v>
      </c>
      <c r="BF208">
        <f>IF(OR($D208="51",$D208="52",$D208="61"),0,(AH208/'Totals and Drop Down Lists'!AD$5)*Inputs!L$39)</f>
        <v>0</v>
      </c>
      <c r="BG208" s="10">
        <f t="shared" si="28"/>
        <v>551766.61486217077</v>
      </c>
    </row>
    <row r="209" spans="1:59" ht="28.8">
      <c r="A209" s="1" t="s">
        <v>7341</v>
      </c>
      <c r="B209" s="1" t="s">
        <v>4827</v>
      </c>
      <c r="C209" s="1" t="s">
        <v>4843</v>
      </c>
      <c r="D209" s="1" t="s">
        <v>10</v>
      </c>
      <c r="E209" s="1" t="s">
        <v>4844</v>
      </c>
      <c r="F209" s="2">
        <v>118784</v>
      </c>
      <c r="G209" s="2">
        <v>407</v>
      </c>
      <c r="H209" s="2">
        <v>59</v>
      </c>
      <c r="I209" s="2">
        <v>10910</v>
      </c>
      <c r="J209" s="2">
        <v>43079</v>
      </c>
      <c r="K209" s="2">
        <v>10421</v>
      </c>
      <c r="L209" s="2">
        <v>328</v>
      </c>
      <c r="M209" s="2">
        <v>73</v>
      </c>
      <c r="N209" s="2">
        <v>36</v>
      </c>
      <c r="O209" s="2">
        <v>427</v>
      </c>
      <c r="P209" s="2">
        <v>76</v>
      </c>
      <c r="Q209" s="2">
        <v>8</v>
      </c>
      <c r="R209" s="2">
        <v>108</v>
      </c>
      <c r="S209" s="2">
        <v>12439900</v>
      </c>
      <c r="T209" s="2">
        <v>554799900</v>
      </c>
      <c r="U209" s="2">
        <v>1406</v>
      </c>
      <c r="V209" s="2">
        <v>90</v>
      </c>
      <c r="W209" s="2">
        <v>20</v>
      </c>
      <c r="X209" s="2">
        <v>900</v>
      </c>
      <c r="Y209" s="2">
        <v>40</v>
      </c>
      <c r="Z209" s="2">
        <v>760</v>
      </c>
      <c r="AA209" s="9">
        <f t="shared" si="29"/>
        <v>118784</v>
      </c>
      <c r="AB209" s="9">
        <f t="shared" si="30"/>
        <v>10444</v>
      </c>
      <c r="AC209" s="9">
        <f t="shared" si="31"/>
        <v>1056</v>
      </c>
      <c r="AD209" s="9">
        <f t="shared" si="32"/>
        <v>108</v>
      </c>
      <c r="AE209" s="44">
        <f t="shared" si="33"/>
        <v>1.7605524351509917E-4</v>
      </c>
      <c r="AF209" s="9">
        <f t="shared" si="34"/>
        <v>790</v>
      </c>
      <c r="AG209" s="9">
        <f t="shared" si="27"/>
        <v>800</v>
      </c>
      <c r="AH209" s="44">
        <f t="shared" si="35"/>
        <v>7.2008680980440419E-5</v>
      </c>
      <c r="AI209">
        <f>AA209/'Totals and Drop Down Lists'!W$6*Inputs!E$37</f>
        <v>107753.76612288909</v>
      </c>
      <c r="AJ209">
        <f>AB209/'Totals and Drop Down Lists'!X$6*Inputs!F$37</f>
        <v>34364.803736713249</v>
      </c>
      <c r="AK209">
        <f>AC209/'Totals and Drop Down Lists'!Y$6*Inputs!G$37</f>
        <v>6961.5087023495471</v>
      </c>
      <c r="AL209">
        <f>AD209/'Totals and Drop Down Lists'!Z$6*Inputs!H$37</f>
        <v>865.89013715934004</v>
      </c>
      <c r="AM209">
        <f>AE209/'Totals and Drop Down Lists'!AA$6*Inputs!I$37</f>
        <v>21917.002892385033</v>
      </c>
      <c r="AN209">
        <f>AF209/'Totals and Drop Down Lists'!AB$6*Inputs!J$37</f>
        <v>15765.787580872347</v>
      </c>
      <c r="AO209">
        <f>AG209/'Totals and Drop Down Lists'!AC$6*Inputs!K$37</f>
        <v>14898.860943273296</v>
      </c>
      <c r="AP209">
        <f>AH209/'Totals and Drop Down Lists'!AD$6*Inputs!L$37</f>
        <v>16945.796345919218</v>
      </c>
      <c r="AQ209">
        <f>IF(OR($D209="51",$D209="52",$D209="61"),(AA209/'Totals and Drop Down Lists'!W$4)*Inputs!E$38,0)</f>
        <v>0</v>
      </c>
      <c r="AR209">
        <f>IF(OR($D209="51",$D209="52",$D209="61"),(AB209/'Totals and Drop Down Lists'!X$4)*Inputs!F$38,0)</f>
        <v>0</v>
      </c>
      <c r="AS209">
        <f>IF(OR($D209="51",$D209="52",$D209="61"),(AC209/'Totals and Drop Down Lists'!Y$4)*Inputs!G$38,0)</f>
        <v>0</v>
      </c>
      <c r="AT209">
        <f>IF(OR($D209="51",$D209="52",$D209="61"),(AD209/'Totals and Drop Down Lists'!Z$4)*Inputs!H$38,0)</f>
        <v>0</v>
      </c>
      <c r="AU209">
        <f>IF(OR($D209="51",$D209="52",$D209="61"),(AE209/'Totals and Drop Down Lists'!AA$4)*Inputs!I$38,0)</f>
        <v>0</v>
      </c>
      <c r="AV209">
        <f>IF(OR($D209="51",$D209="52",$D209="61"),(AF209/'Totals and Drop Down Lists'!AB$4)*Inputs!J$38,0)</f>
        <v>0</v>
      </c>
      <c r="AW209">
        <f>IF(OR($D209="51",$D209="52",$D209="61"),(AG209/'Totals and Drop Down Lists'!AC$4)*Inputs!K$38,0)</f>
        <v>0</v>
      </c>
      <c r="AX209">
        <f>IF(OR($D209="51",$D209="52",$D209="61"),(AH209/'Totals and Drop Down Lists'!AD$4)*Inputs!L$38,0)</f>
        <v>0</v>
      </c>
      <c r="AY209">
        <f>IF(OR($D209="51",$D209="52",$D209="61"),0,(AA209/'Totals and Drop Down Lists'!W$5)*Inputs!E$39)</f>
        <v>0</v>
      </c>
      <c r="AZ209">
        <f>IF(OR($D209="51",$D209="52",$D209="61"),0,(AB209/'Totals and Drop Down Lists'!X$5)*Inputs!F$39)</f>
        <v>0</v>
      </c>
      <c r="BA209">
        <f>IF(OR($D209="51",$D209="52",$D209="61"),0,(AC209/'Totals and Drop Down Lists'!Y$5)*Inputs!G$39)</f>
        <v>0</v>
      </c>
      <c r="BB209">
        <f>IF(OR($D209="51",$D209="52",$D209="61"),0,(AD209/'Totals and Drop Down Lists'!Z$5)*Inputs!H$39)</f>
        <v>0</v>
      </c>
      <c r="BC209">
        <f>IF(OR($D209="51",$D209="52",$D209="61"),0,(AE209/'Totals and Drop Down Lists'!AA$5)*Inputs!I$39)</f>
        <v>0</v>
      </c>
      <c r="BD209">
        <f>IF(OR($D209="51",$D209="52",$D209="61"),0,(AF209/'Totals and Drop Down Lists'!AB$5)*Inputs!J$39)</f>
        <v>0</v>
      </c>
      <c r="BE209">
        <f>IF(OR($D209="51",$D209="52",$D209="61"),0,(AG209/'Totals and Drop Down Lists'!AC$5)*Inputs!K$39)</f>
        <v>0</v>
      </c>
      <c r="BF209">
        <f>IF(OR($D209="51",$D209="52",$D209="61"),0,(AH209/'Totals and Drop Down Lists'!AD$5)*Inputs!L$39)</f>
        <v>0</v>
      </c>
      <c r="BG209" s="10">
        <f t="shared" si="28"/>
        <v>219473.41646156114</v>
      </c>
    </row>
    <row r="210" spans="1:59" ht="28.8">
      <c r="A210" s="1" t="s">
        <v>7341</v>
      </c>
      <c r="B210" s="1" t="s">
        <v>4827</v>
      </c>
      <c r="C210" s="1" t="s">
        <v>4845</v>
      </c>
      <c r="D210" s="1" t="s">
        <v>10</v>
      </c>
      <c r="E210" s="1" t="s">
        <v>4846</v>
      </c>
      <c r="F210" s="2">
        <v>164742</v>
      </c>
      <c r="G210" s="2">
        <v>11897</v>
      </c>
      <c r="H210" s="2">
        <v>2894</v>
      </c>
      <c r="I210" s="2">
        <v>34433</v>
      </c>
      <c r="J210" s="2">
        <v>63959</v>
      </c>
      <c r="K210" s="2">
        <v>35623</v>
      </c>
      <c r="L210" s="2">
        <v>359</v>
      </c>
      <c r="M210" s="2">
        <v>36</v>
      </c>
      <c r="N210" s="2">
        <v>26</v>
      </c>
      <c r="O210" s="2">
        <v>868</v>
      </c>
      <c r="P210" s="2">
        <v>812</v>
      </c>
      <c r="Q210" s="2">
        <v>161</v>
      </c>
      <c r="R210" s="2">
        <v>349</v>
      </c>
      <c r="S210" s="2">
        <v>35075900</v>
      </c>
      <c r="T210" s="2">
        <v>1506240900</v>
      </c>
      <c r="U210" s="2">
        <v>4062</v>
      </c>
      <c r="V210" s="2">
        <v>615</v>
      </c>
      <c r="W210" s="2">
        <v>80</v>
      </c>
      <c r="X210" s="2">
        <v>7870</v>
      </c>
      <c r="Y210" s="2">
        <v>145</v>
      </c>
      <c r="Z210" s="2">
        <v>5545</v>
      </c>
      <c r="AA210" s="9">
        <f t="shared" si="29"/>
        <v>164742</v>
      </c>
      <c r="AB210" s="9">
        <f t="shared" si="30"/>
        <v>19642</v>
      </c>
      <c r="AC210" s="9">
        <f t="shared" si="31"/>
        <v>2611</v>
      </c>
      <c r="AD210" s="9">
        <f t="shared" si="32"/>
        <v>349</v>
      </c>
      <c r="AE210" s="44">
        <f t="shared" si="33"/>
        <v>1.3856549667477323E-3</v>
      </c>
      <c r="AF210" s="9">
        <f t="shared" si="34"/>
        <v>7175</v>
      </c>
      <c r="AG210" s="9">
        <f t="shared" si="27"/>
        <v>5690</v>
      </c>
      <c r="AH210" s="44">
        <f t="shared" si="35"/>
        <v>1.1792127836696108E-3</v>
      </c>
      <c r="AI210">
        <f>AA210/'Totals and Drop Down Lists'!W$6*Inputs!E$37</f>
        <v>149444.1249546824</v>
      </c>
      <c r="AJ210">
        <f>AB210/'Totals and Drop Down Lists'!X$6*Inputs!F$37</f>
        <v>64629.785043711374</v>
      </c>
      <c r="AK210">
        <f>AC210/'Totals and Drop Down Lists'!Y$6*Inputs!G$37</f>
        <v>17212.59396007071</v>
      </c>
      <c r="AL210">
        <f>AD210/'Totals and Drop Down Lists'!Z$6*Inputs!H$37</f>
        <v>2798.1079432278671</v>
      </c>
      <c r="AM210">
        <f>AE210/'Totals and Drop Down Lists'!AA$6*Inputs!I$37</f>
        <v>172499.28663131889</v>
      </c>
      <c r="AN210">
        <f>AF210/'Totals and Drop Down Lists'!AB$6*Inputs!J$37</f>
        <v>143189.27328197352</v>
      </c>
      <c r="AO210">
        <f>AG210/'Totals and Drop Down Lists'!AC$6*Inputs!K$37</f>
        <v>105968.14845903132</v>
      </c>
      <c r="AP210">
        <f>AH210/'Totals and Drop Down Lists'!AD$6*Inputs!L$37</f>
        <v>277504.03713126731</v>
      </c>
      <c r="AQ210">
        <f>IF(OR($D210="51",$D210="52",$D210="61"),(AA210/'Totals and Drop Down Lists'!W$4)*Inputs!E$38,0)</f>
        <v>0</v>
      </c>
      <c r="AR210">
        <f>IF(OR($D210="51",$D210="52",$D210="61"),(AB210/'Totals and Drop Down Lists'!X$4)*Inputs!F$38,0)</f>
        <v>0</v>
      </c>
      <c r="AS210">
        <f>IF(OR($D210="51",$D210="52",$D210="61"),(AC210/'Totals and Drop Down Lists'!Y$4)*Inputs!G$38,0)</f>
        <v>0</v>
      </c>
      <c r="AT210">
        <f>IF(OR($D210="51",$D210="52",$D210="61"),(AD210/'Totals and Drop Down Lists'!Z$4)*Inputs!H$38,0)</f>
        <v>0</v>
      </c>
      <c r="AU210">
        <f>IF(OR($D210="51",$D210="52",$D210="61"),(AE210/'Totals and Drop Down Lists'!AA$4)*Inputs!I$38,0)</f>
        <v>0</v>
      </c>
      <c r="AV210">
        <f>IF(OR($D210="51",$D210="52",$D210="61"),(AF210/'Totals and Drop Down Lists'!AB$4)*Inputs!J$38,0)</f>
        <v>0</v>
      </c>
      <c r="AW210">
        <f>IF(OR($D210="51",$D210="52",$D210="61"),(AG210/'Totals and Drop Down Lists'!AC$4)*Inputs!K$38,0)</f>
        <v>0</v>
      </c>
      <c r="AX210">
        <f>IF(OR($D210="51",$D210="52",$D210="61"),(AH210/'Totals and Drop Down Lists'!AD$4)*Inputs!L$38,0)</f>
        <v>0</v>
      </c>
      <c r="AY210">
        <f>IF(OR($D210="51",$D210="52",$D210="61"),0,(AA210/'Totals and Drop Down Lists'!W$5)*Inputs!E$39)</f>
        <v>0</v>
      </c>
      <c r="AZ210">
        <f>IF(OR($D210="51",$D210="52",$D210="61"),0,(AB210/'Totals and Drop Down Lists'!X$5)*Inputs!F$39)</f>
        <v>0</v>
      </c>
      <c r="BA210">
        <f>IF(OR($D210="51",$D210="52",$D210="61"),0,(AC210/'Totals and Drop Down Lists'!Y$5)*Inputs!G$39)</f>
        <v>0</v>
      </c>
      <c r="BB210">
        <f>IF(OR($D210="51",$D210="52",$D210="61"),0,(AD210/'Totals and Drop Down Lists'!Z$5)*Inputs!H$39)</f>
        <v>0</v>
      </c>
      <c r="BC210">
        <f>IF(OR($D210="51",$D210="52",$D210="61"),0,(AE210/'Totals and Drop Down Lists'!AA$5)*Inputs!I$39)</f>
        <v>0</v>
      </c>
      <c r="BD210">
        <f>IF(OR($D210="51",$D210="52",$D210="61"),0,(AF210/'Totals and Drop Down Lists'!AB$5)*Inputs!J$39)</f>
        <v>0</v>
      </c>
      <c r="BE210">
        <f>IF(OR($D210="51",$D210="52",$D210="61"),0,(AG210/'Totals and Drop Down Lists'!AC$5)*Inputs!K$39)</f>
        <v>0</v>
      </c>
      <c r="BF210">
        <f>IF(OR($D210="51",$D210="52",$D210="61"),0,(AH210/'Totals and Drop Down Lists'!AD$5)*Inputs!L$39)</f>
        <v>0</v>
      </c>
      <c r="BG210" s="10">
        <f t="shared" si="28"/>
        <v>933245.35740528349</v>
      </c>
    </row>
    <row r="211" spans="1:59" ht="28.8">
      <c r="A211" s="1" t="s">
        <v>7341</v>
      </c>
      <c r="B211" s="1" t="s">
        <v>4827</v>
      </c>
      <c r="C211" s="1" t="s">
        <v>4847</v>
      </c>
      <c r="D211" s="1" t="s">
        <v>215</v>
      </c>
      <c r="E211" s="1" t="s">
        <v>4848</v>
      </c>
      <c r="F211" s="2">
        <v>542881</v>
      </c>
      <c r="G211" s="2">
        <v>2278</v>
      </c>
      <c r="H211" s="2">
        <v>230</v>
      </c>
      <c r="I211" s="2">
        <v>62291</v>
      </c>
      <c r="J211" s="2">
        <v>205181</v>
      </c>
      <c r="K211" s="2">
        <v>46074</v>
      </c>
      <c r="L211" s="2">
        <v>1755</v>
      </c>
      <c r="M211" s="2">
        <v>416</v>
      </c>
      <c r="N211" s="2">
        <v>164</v>
      </c>
      <c r="O211" s="2">
        <v>1637</v>
      </c>
      <c r="P211" s="2">
        <v>391</v>
      </c>
      <c r="Q211" s="2">
        <v>316</v>
      </c>
      <c r="R211" s="2">
        <v>1293</v>
      </c>
      <c r="S211" s="2">
        <v>50153100</v>
      </c>
      <c r="T211" s="2">
        <v>2310091200</v>
      </c>
      <c r="U211" s="2">
        <v>4564</v>
      </c>
      <c r="V211" s="2">
        <v>1418</v>
      </c>
      <c r="W211" s="2">
        <v>175</v>
      </c>
      <c r="X211" s="2">
        <v>6818</v>
      </c>
      <c r="Y211" s="2">
        <v>519</v>
      </c>
      <c r="Z211" s="2">
        <v>4251</v>
      </c>
      <c r="AA211" s="9">
        <f t="shared" si="29"/>
        <v>542881</v>
      </c>
      <c r="AB211" s="9">
        <f t="shared" si="30"/>
        <v>59783</v>
      </c>
      <c r="AC211" s="9">
        <f t="shared" si="31"/>
        <v>5972</v>
      </c>
      <c r="AD211" s="9">
        <f t="shared" si="32"/>
        <v>1293</v>
      </c>
      <c r="AE211" s="44">
        <f t="shared" si="33"/>
        <v>7.2255428311391711E-4</v>
      </c>
      <c r="AF211" s="9">
        <f t="shared" si="34"/>
        <v>5225</v>
      </c>
      <c r="AG211" s="9">
        <f t="shared" si="27"/>
        <v>4770</v>
      </c>
      <c r="AH211" s="44">
        <f t="shared" si="35"/>
        <v>3.9855498102999223E-4</v>
      </c>
      <c r="AI211">
        <f>AA211/'Totals and Drop Down Lists'!W$6*Inputs!E$37</f>
        <v>492469.29137392371</v>
      </c>
      <c r="AJ211">
        <f>AB211/'Totals and Drop Down Lists'!X$6*Inputs!F$37</f>
        <v>196709.21694675682</v>
      </c>
      <c r="AK211">
        <f>AC211/'Totals and Drop Down Lists'!Y$6*Inputs!G$37</f>
        <v>39369.441259878309</v>
      </c>
      <c r="AL211">
        <f>AD211/'Totals and Drop Down Lists'!Z$6*Inputs!H$37</f>
        <v>10366.629142102098</v>
      </c>
      <c r="AM211">
        <f>AE211/'Totals and Drop Down Lists'!AA$6*Inputs!I$37</f>
        <v>89950.313303532719</v>
      </c>
      <c r="AN211">
        <f>AF211/'Totals and Drop Down Lists'!AB$6*Inputs!J$37</f>
        <v>104273.72165830128</v>
      </c>
      <c r="AO211">
        <f>AG211/'Totals and Drop Down Lists'!AC$6*Inputs!K$37</f>
        <v>88834.458374267022</v>
      </c>
      <c r="AP211">
        <f>AH211/'Totals and Drop Down Lists'!AD$6*Inputs!L$37</f>
        <v>93791.907437111309</v>
      </c>
      <c r="AQ211">
        <f>IF(OR($D211="51",$D211="52",$D211="61"),(AA211/'Totals and Drop Down Lists'!W$4)*Inputs!E$38,0)</f>
        <v>0</v>
      </c>
      <c r="AR211">
        <f>IF(OR($D211="51",$D211="52",$D211="61"),(AB211/'Totals and Drop Down Lists'!X$4)*Inputs!F$38,0)</f>
        <v>0</v>
      </c>
      <c r="AS211">
        <f>IF(OR($D211="51",$D211="52",$D211="61"),(AC211/'Totals and Drop Down Lists'!Y$4)*Inputs!G$38,0)</f>
        <v>0</v>
      </c>
      <c r="AT211">
        <f>IF(OR($D211="51",$D211="52",$D211="61"),(AD211/'Totals and Drop Down Lists'!Z$4)*Inputs!H$38,0)</f>
        <v>0</v>
      </c>
      <c r="AU211">
        <f>IF(OR($D211="51",$D211="52",$D211="61"),(AE211/'Totals and Drop Down Lists'!AA$4)*Inputs!I$38,0)</f>
        <v>0</v>
      </c>
      <c r="AV211">
        <f>IF(OR($D211="51",$D211="52",$D211="61"),(AF211/'Totals and Drop Down Lists'!AB$4)*Inputs!J$38,0)</f>
        <v>0</v>
      </c>
      <c r="AW211">
        <f>IF(OR($D211="51",$D211="52",$D211="61"),(AG211/'Totals and Drop Down Lists'!AC$4)*Inputs!K$38,0)</f>
        <v>0</v>
      </c>
      <c r="AX211">
        <f>IF(OR($D211="51",$D211="52",$D211="61"),(AH211/'Totals and Drop Down Lists'!AD$4)*Inputs!L$38,0)</f>
        <v>0</v>
      </c>
      <c r="AY211">
        <f>IF(OR($D211="51",$D211="52",$D211="61"),0,(AA211/'Totals and Drop Down Lists'!W$5)*Inputs!E$39)</f>
        <v>0</v>
      </c>
      <c r="AZ211">
        <f>IF(OR($D211="51",$D211="52",$D211="61"),0,(AB211/'Totals and Drop Down Lists'!X$5)*Inputs!F$39)</f>
        <v>0</v>
      </c>
      <c r="BA211">
        <f>IF(OR($D211="51",$D211="52",$D211="61"),0,(AC211/'Totals and Drop Down Lists'!Y$5)*Inputs!G$39)</f>
        <v>0</v>
      </c>
      <c r="BB211">
        <f>IF(OR($D211="51",$D211="52",$D211="61"),0,(AD211/'Totals and Drop Down Lists'!Z$5)*Inputs!H$39)</f>
        <v>0</v>
      </c>
      <c r="BC211">
        <f>IF(OR($D211="51",$D211="52",$D211="61"),0,(AE211/'Totals and Drop Down Lists'!AA$5)*Inputs!I$39)</f>
        <v>0</v>
      </c>
      <c r="BD211">
        <f>IF(OR($D211="51",$D211="52",$D211="61"),0,(AF211/'Totals and Drop Down Lists'!AB$5)*Inputs!J$39)</f>
        <v>0</v>
      </c>
      <c r="BE211">
        <f>IF(OR($D211="51",$D211="52",$D211="61"),0,(AG211/'Totals and Drop Down Lists'!AC$5)*Inputs!K$39)</f>
        <v>0</v>
      </c>
      <c r="BF211">
        <f>IF(OR($D211="51",$D211="52",$D211="61"),0,(AH211/'Totals and Drop Down Lists'!AD$5)*Inputs!L$39)</f>
        <v>0</v>
      </c>
      <c r="BG211" s="10">
        <f t="shared" si="28"/>
        <v>1115764.9794958732</v>
      </c>
    </row>
    <row r="212" spans="1:59" ht="28.8">
      <c r="A212" s="1" t="s">
        <v>7342</v>
      </c>
      <c r="B212" s="1" t="s">
        <v>5304</v>
      </c>
      <c r="C212" s="1" t="s">
        <v>5305</v>
      </c>
      <c r="D212" s="1" t="s">
        <v>10</v>
      </c>
      <c r="E212" s="1" t="s">
        <v>5306</v>
      </c>
      <c r="F212" s="2">
        <v>59080</v>
      </c>
      <c r="G212" s="2">
        <v>585</v>
      </c>
      <c r="H212" s="2">
        <v>101</v>
      </c>
      <c r="I212" s="2">
        <v>2529</v>
      </c>
      <c r="J212" s="2">
        <v>20494</v>
      </c>
      <c r="K212" s="2">
        <v>7439</v>
      </c>
      <c r="L212" s="2">
        <v>337</v>
      </c>
      <c r="M212" s="2">
        <v>48</v>
      </c>
      <c r="N212" s="2">
        <v>0</v>
      </c>
      <c r="O212" s="2">
        <v>617</v>
      </c>
      <c r="P212" s="2">
        <v>106</v>
      </c>
      <c r="Q212" s="2">
        <v>11</v>
      </c>
      <c r="R212" s="2">
        <v>171</v>
      </c>
      <c r="S212" s="2">
        <v>15903200</v>
      </c>
      <c r="T212" s="2">
        <v>932336900</v>
      </c>
      <c r="U212" s="2">
        <v>388</v>
      </c>
      <c r="V212" s="2">
        <v>165</v>
      </c>
      <c r="W212" s="2">
        <v>0</v>
      </c>
      <c r="X212" s="2">
        <v>920</v>
      </c>
      <c r="Y212" s="2">
        <v>85</v>
      </c>
      <c r="Z212" s="2">
        <v>555</v>
      </c>
      <c r="AA212" s="9">
        <f t="shared" si="29"/>
        <v>59080</v>
      </c>
      <c r="AB212" s="9">
        <f t="shared" si="30"/>
        <v>1843</v>
      </c>
      <c r="AC212" s="9">
        <f t="shared" si="31"/>
        <v>1290</v>
      </c>
      <c r="AD212" s="9">
        <f t="shared" si="32"/>
        <v>171</v>
      </c>
      <c r="AE212" s="44">
        <f t="shared" si="33"/>
        <v>1.8858110296415654E-4</v>
      </c>
      <c r="AF212" s="9">
        <f t="shared" si="34"/>
        <v>755</v>
      </c>
      <c r="AG212" s="9">
        <f t="shared" si="27"/>
        <v>640</v>
      </c>
      <c r="AH212" s="44">
        <f t="shared" si="35"/>
        <v>8.6440821804593634E-5</v>
      </c>
      <c r="AI212">
        <f>AA212/'Totals and Drop Down Lists'!W$6*Inputs!E$37</f>
        <v>53593.855254413793</v>
      </c>
      <c r="AJ212">
        <f>AB212/'Totals and Drop Down Lists'!X$6*Inputs!F$37</f>
        <v>6064.1835778209988</v>
      </c>
      <c r="AK212">
        <f>AC212/'Totals and Drop Down Lists'!Y$6*Inputs!G$37</f>
        <v>8504.1157443474585</v>
      </c>
      <c r="AL212">
        <f>AD212/'Totals and Drop Down Lists'!Z$6*Inputs!H$37</f>
        <v>1370.9927171689549</v>
      </c>
      <c r="AM212">
        <f>AE212/'Totals and Drop Down Lists'!AA$6*Inputs!I$37</f>
        <v>23476.338997878844</v>
      </c>
      <c r="AN212">
        <f>AF212/'Totals and Drop Down Lists'!AB$6*Inputs!J$37</f>
        <v>15067.30332096028</v>
      </c>
      <c r="AO212">
        <f>AG212/'Totals and Drop Down Lists'!AC$6*Inputs!K$37</f>
        <v>11919.088754618637</v>
      </c>
      <c r="AP212">
        <f>AH212/'Totals and Drop Down Lists'!AD$6*Inputs!L$37</f>
        <v>20342.110733460322</v>
      </c>
      <c r="AQ212">
        <f>IF(OR($D212="51",$D212="52",$D212="61"),(AA212/'Totals and Drop Down Lists'!W$4)*Inputs!E$38,0)</f>
        <v>0</v>
      </c>
      <c r="AR212">
        <f>IF(OR($D212="51",$D212="52",$D212="61"),(AB212/'Totals and Drop Down Lists'!X$4)*Inputs!F$38,0)</f>
        <v>0</v>
      </c>
      <c r="AS212">
        <f>IF(OR($D212="51",$D212="52",$D212="61"),(AC212/'Totals and Drop Down Lists'!Y$4)*Inputs!G$38,0)</f>
        <v>0</v>
      </c>
      <c r="AT212">
        <f>IF(OR($D212="51",$D212="52",$D212="61"),(AD212/'Totals and Drop Down Lists'!Z$4)*Inputs!H$38,0)</f>
        <v>0</v>
      </c>
      <c r="AU212">
        <f>IF(OR($D212="51",$D212="52",$D212="61"),(AE212/'Totals and Drop Down Lists'!AA$4)*Inputs!I$38,0)</f>
        <v>0</v>
      </c>
      <c r="AV212">
        <f>IF(OR($D212="51",$D212="52",$D212="61"),(AF212/'Totals and Drop Down Lists'!AB$4)*Inputs!J$38,0)</f>
        <v>0</v>
      </c>
      <c r="AW212">
        <f>IF(OR($D212="51",$D212="52",$D212="61"),(AG212/'Totals and Drop Down Lists'!AC$4)*Inputs!K$38,0)</f>
        <v>0</v>
      </c>
      <c r="AX212">
        <f>IF(OR($D212="51",$D212="52",$D212="61"),(AH212/'Totals and Drop Down Lists'!AD$4)*Inputs!L$38,0)</f>
        <v>0</v>
      </c>
      <c r="AY212">
        <f>IF(OR($D212="51",$D212="52",$D212="61"),0,(AA212/'Totals and Drop Down Lists'!W$5)*Inputs!E$39)</f>
        <v>0</v>
      </c>
      <c r="AZ212">
        <f>IF(OR($D212="51",$D212="52",$D212="61"),0,(AB212/'Totals and Drop Down Lists'!X$5)*Inputs!F$39)</f>
        <v>0</v>
      </c>
      <c r="BA212">
        <f>IF(OR($D212="51",$D212="52",$D212="61"),0,(AC212/'Totals and Drop Down Lists'!Y$5)*Inputs!G$39)</f>
        <v>0</v>
      </c>
      <c r="BB212">
        <f>IF(OR($D212="51",$D212="52",$D212="61"),0,(AD212/'Totals and Drop Down Lists'!Z$5)*Inputs!H$39)</f>
        <v>0</v>
      </c>
      <c r="BC212">
        <f>IF(OR($D212="51",$D212="52",$D212="61"),0,(AE212/'Totals and Drop Down Lists'!AA$5)*Inputs!I$39)</f>
        <v>0</v>
      </c>
      <c r="BD212">
        <f>IF(OR($D212="51",$D212="52",$D212="61"),0,(AF212/'Totals and Drop Down Lists'!AB$5)*Inputs!J$39)</f>
        <v>0</v>
      </c>
      <c r="BE212">
        <f>IF(OR($D212="51",$D212="52",$D212="61"),0,(AG212/'Totals and Drop Down Lists'!AC$5)*Inputs!K$39)</f>
        <v>0</v>
      </c>
      <c r="BF212">
        <f>IF(OR($D212="51",$D212="52",$D212="61"),0,(AH212/'Totals and Drop Down Lists'!AD$5)*Inputs!L$39)</f>
        <v>0</v>
      </c>
      <c r="BG212" s="10">
        <f t="shared" si="28"/>
        <v>140337.98910066931</v>
      </c>
    </row>
    <row r="213" spans="1:59" ht="28.8">
      <c r="A213" s="1" t="s">
        <v>7342</v>
      </c>
      <c r="B213" s="1" t="s">
        <v>5304</v>
      </c>
      <c r="C213" s="1" t="s">
        <v>5307</v>
      </c>
      <c r="D213" s="1" t="s">
        <v>10</v>
      </c>
      <c r="E213" s="1" t="s">
        <v>5308</v>
      </c>
      <c r="F213" s="2">
        <v>49767</v>
      </c>
      <c r="G213" s="2">
        <v>415</v>
      </c>
      <c r="H213" s="2">
        <v>29</v>
      </c>
      <c r="I213" s="2">
        <v>7613</v>
      </c>
      <c r="J213" s="2">
        <v>14534</v>
      </c>
      <c r="K213" s="2">
        <v>5897</v>
      </c>
      <c r="L213" s="2">
        <v>223</v>
      </c>
      <c r="M213" s="2">
        <v>83</v>
      </c>
      <c r="N213" s="2">
        <v>69</v>
      </c>
      <c r="O213" s="2">
        <v>842</v>
      </c>
      <c r="P213" s="2">
        <v>243</v>
      </c>
      <c r="Q213" s="2">
        <v>108</v>
      </c>
      <c r="R213" s="2">
        <v>676</v>
      </c>
      <c r="S213" s="2">
        <v>8133100</v>
      </c>
      <c r="T213" s="2">
        <v>317101800</v>
      </c>
      <c r="U213" s="2">
        <v>236</v>
      </c>
      <c r="V213" s="2">
        <v>610</v>
      </c>
      <c r="W213" s="2">
        <v>50</v>
      </c>
      <c r="X213" s="2">
        <v>1855</v>
      </c>
      <c r="Y213" s="2">
        <v>515</v>
      </c>
      <c r="Z213" s="2">
        <v>1135</v>
      </c>
      <c r="AA213" s="9">
        <f t="shared" si="29"/>
        <v>49767</v>
      </c>
      <c r="AB213" s="9">
        <f t="shared" si="30"/>
        <v>7169</v>
      </c>
      <c r="AC213" s="9">
        <f t="shared" si="31"/>
        <v>2244</v>
      </c>
      <c r="AD213" s="9">
        <f t="shared" si="32"/>
        <v>676</v>
      </c>
      <c r="AE213" s="44">
        <f t="shared" si="33"/>
        <v>1.6709862861709348E-4</v>
      </c>
      <c r="AF213" s="9">
        <f t="shared" si="34"/>
        <v>1195</v>
      </c>
      <c r="AG213" s="9">
        <f t="shared" si="27"/>
        <v>1650</v>
      </c>
      <c r="AH213" s="44">
        <f t="shared" si="35"/>
        <v>2.4910417273003751E-4</v>
      </c>
      <c r="AI213">
        <f>AA213/'Totals and Drop Down Lists'!W$6*Inputs!E$37</f>
        <v>45145.656642627138</v>
      </c>
      <c r="AJ213">
        <f>AB213/'Totals and Drop Down Lists'!X$6*Inputs!F$37</f>
        <v>23588.785713184341</v>
      </c>
      <c r="AK213">
        <f>AC213/'Totals and Drop Down Lists'!Y$6*Inputs!G$37</f>
        <v>14793.205992492787</v>
      </c>
      <c r="AL213">
        <f>AD213/'Totals and Drop Down Lists'!Z$6*Inputs!H$37</f>
        <v>5419.8308585158693</v>
      </c>
      <c r="AM213">
        <f>AE213/'Totals and Drop Down Lists'!AA$6*Inputs!I$37</f>
        <v>20801.999722321918</v>
      </c>
      <c r="AN213">
        <f>AF213/'Totals and Drop Down Lists'!AB$6*Inputs!J$37</f>
        <v>23848.248302711967</v>
      </c>
      <c r="AO213">
        <f>AG213/'Totals and Drop Down Lists'!AC$6*Inputs!K$37</f>
        <v>30728.900695501172</v>
      </c>
      <c r="AP213">
        <f>AH213/'Totals and Drop Down Lists'!AD$6*Inputs!L$37</f>
        <v>58621.662312471948</v>
      </c>
      <c r="AQ213">
        <f>IF(OR($D213="51",$D213="52",$D213="61"),(AA213/'Totals and Drop Down Lists'!W$4)*Inputs!E$38,0)</f>
        <v>0</v>
      </c>
      <c r="AR213">
        <f>IF(OR($D213="51",$D213="52",$D213="61"),(AB213/'Totals and Drop Down Lists'!X$4)*Inputs!F$38,0)</f>
        <v>0</v>
      </c>
      <c r="AS213">
        <f>IF(OR($D213="51",$D213="52",$D213="61"),(AC213/'Totals and Drop Down Lists'!Y$4)*Inputs!G$38,0)</f>
        <v>0</v>
      </c>
      <c r="AT213">
        <f>IF(OR($D213="51",$D213="52",$D213="61"),(AD213/'Totals and Drop Down Lists'!Z$4)*Inputs!H$38,0)</f>
        <v>0</v>
      </c>
      <c r="AU213">
        <f>IF(OR($D213="51",$D213="52",$D213="61"),(AE213/'Totals and Drop Down Lists'!AA$4)*Inputs!I$38,0)</f>
        <v>0</v>
      </c>
      <c r="AV213">
        <f>IF(OR($D213="51",$D213="52",$D213="61"),(AF213/'Totals and Drop Down Lists'!AB$4)*Inputs!J$38,0)</f>
        <v>0</v>
      </c>
      <c r="AW213">
        <f>IF(OR($D213="51",$D213="52",$D213="61"),(AG213/'Totals and Drop Down Lists'!AC$4)*Inputs!K$38,0)</f>
        <v>0</v>
      </c>
      <c r="AX213">
        <f>IF(OR($D213="51",$D213="52",$D213="61"),(AH213/'Totals and Drop Down Lists'!AD$4)*Inputs!L$38,0)</f>
        <v>0</v>
      </c>
      <c r="AY213">
        <f>IF(OR($D213="51",$D213="52",$D213="61"),0,(AA213/'Totals and Drop Down Lists'!W$5)*Inputs!E$39)</f>
        <v>0</v>
      </c>
      <c r="AZ213">
        <f>IF(OR($D213="51",$D213="52",$D213="61"),0,(AB213/'Totals and Drop Down Lists'!X$5)*Inputs!F$39)</f>
        <v>0</v>
      </c>
      <c r="BA213">
        <f>IF(OR($D213="51",$D213="52",$D213="61"),0,(AC213/'Totals and Drop Down Lists'!Y$5)*Inputs!G$39)</f>
        <v>0</v>
      </c>
      <c r="BB213">
        <f>IF(OR($D213="51",$D213="52",$D213="61"),0,(AD213/'Totals and Drop Down Lists'!Z$5)*Inputs!H$39)</f>
        <v>0</v>
      </c>
      <c r="BC213">
        <f>IF(OR($D213="51",$D213="52",$D213="61"),0,(AE213/'Totals and Drop Down Lists'!AA$5)*Inputs!I$39)</f>
        <v>0</v>
      </c>
      <c r="BD213">
        <f>IF(OR($D213="51",$D213="52",$D213="61"),0,(AF213/'Totals and Drop Down Lists'!AB$5)*Inputs!J$39)</f>
        <v>0</v>
      </c>
      <c r="BE213">
        <f>IF(OR($D213="51",$D213="52",$D213="61"),0,(AG213/'Totals and Drop Down Lists'!AC$5)*Inputs!K$39)</f>
        <v>0</v>
      </c>
      <c r="BF213">
        <f>IF(OR($D213="51",$D213="52",$D213="61"),0,(AH213/'Totals and Drop Down Lists'!AD$5)*Inputs!L$39)</f>
        <v>0</v>
      </c>
      <c r="BG213" s="10">
        <f t="shared" si="28"/>
        <v>222948.29023982713</v>
      </c>
    </row>
    <row r="214" spans="1:59" ht="28.8">
      <c r="A214" s="1" t="s">
        <v>7342</v>
      </c>
      <c r="B214" s="1" t="s">
        <v>5304</v>
      </c>
      <c r="C214" s="1" t="s">
        <v>5309</v>
      </c>
      <c r="D214" s="1" t="s">
        <v>10</v>
      </c>
      <c r="E214" s="1" t="s">
        <v>5310</v>
      </c>
      <c r="F214" s="2">
        <v>67695</v>
      </c>
      <c r="G214" s="2">
        <v>352</v>
      </c>
      <c r="H214" s="2">
        <v>232</v>
      </c>
      <c r="I214" s="2">
        <v>4702</v>
      </c>
      <c r="J214" s="2">
        <v>19535</v>
      </c>
      <c r="K214" s="2">
        <v>6722</v>
      </c>
      <c r="L214" s="2">
        <v>504</v>
      </c>
      <c r="M214" s="2">
        <v>151</v>
      </c>
      <c r="N214" s="2">
        <v>44</v>
      </c>
      <c r="O214" s="2">
        <v>461</v>
      </c>
      <c r="P214" s="2">
        <v>235</v>
      </c>
      <c r="Q214" s="2">
        <v>36</v>
      </c>
      <c r="R214" s="2">
        <v>164</v>
      </c>
      <c r="S214" s="2">
        <v>11178600</v>
      </c>
      <c r="T214" s="2">
        <v>557500800</v>
      </c>
      <c r="U214" s="2">
        <v>80</v>
      </c>
      <c r="V214" s="2">
        <v>365</v>
      </c>
      <c r="W214" s="2">
        <v>0</v>
      </c>
      <c r="X214" s="2">
        <v>1180</v>
      </c>
      <c r="Y214" s="2">
        <v>140</v>
      </c>
      <c r="Z214" s="2">
        <v>800</v>
      </c>
      <c r="AA214" s="9">
        <f t="shared" si="29"/>
        <v>67695</v>
      </c>
      <c r="AB214" s="9">
        <f t="shared" si="30"/>
        <v>4118</v>
      </c>
      <c r="AC214" s="9">
        <f t="shared" si="31"/>
        <v>1595</v>
      </c>
      <c r="AD214" s="9">
        <f t="shared" si="32"/>
        <v>164</v>
      </c>
      <c r="AE214" s="44">
        <f t="shared" si="33"/>
        <v>1.615397426428638E-4</v>
      </c>
      <c r="AF214" s="9">
        <f t="shared" si="34"/>
        <v>815</v>
      </c>
      <c r="AG214" s="9">
        <f t="shared" si="27"/>
        <v>940</v>
      </c>
      <c r="AH214" s="44">
        <f t="shared" si="35"/>
        <v>1.2035497097463428E-4</v>
      </c>
      <c r="AI214">
        <f>AA214/'Totals and Drop Down Lists'!W$6*Inputs!E$37</f>
        <v>61408.869862009844</v>
      </c>
      <c r="AJ214">
        <f>AB214/'Totals and Drop Down Lists'!X$6*Inputs!F$37</f>
        <v>13549.814418592987</v>
      </c>
      <c r="AK214">
        <f>AC214/'Totals and Drop Down Lists'!Y$6*Inputs!G$37</f>
        <v>10514.778769173796</v>
      </c>
      <c r="AL214">
        <f>AD214/'Totals and Drop Down Lists'!Z$6*Inputs!H$37</f>
        <v>1314.8702082789978</v>
      </c>
      <c r="AM214">
        <f>AE214/'Totals and Drop Down Lists'!AA$6*Inputs!I$37</f>
        <v>20109.977618673631</v>
      </c>
      <c r="AN214">
        <f>AF214/'Totals and Drop Down Lists'!AB$6*Inputs!J$37</f>
        <v>16264.704909380966</v>
      </c>
      <c r="AO214">
        <f>AG214/'Totals and Drop Down Lists'!AC$6*Inputs!K$37</f>
        <v>17506.161608346123</v>
      </c>
      <c r="AP214">
        <f>AH214/'Totals and Drop Down Lists'!AD$6*Inputs!L$37</f>
        <v>28323.124373145503</v>
      </c>
      <c r="AQ214">
        <f>IF(OR($D214="51",$D214="52",$D214="61"),(AA214/'Totals and Drop Down Lists'!W$4)*Inputs!E$38,0)</f>
        <v>0</v>
      </c>
      <c r="AR214">
        <f>IF(OR($D214="51",$D214="52",$D214="61"),(AB214/'Totals and Drop Down Lists'!X$4)*Inputs!F$38,0)</f>
        <v>0</v>
      </c>
      <c r="AS214">
        <f>IF(OR($D214="51",$D214="52",$D214="61"),(AC214/'Totals and Drop Down Lists'!Y$4)*Inputs!G$38,0)</f>
        <v>0</v>
      </c>
      <c r="AT214">
        <f>IF(OR($D214="51",$D214="52",$D214="61"),(AD214/'Totals and Drop Down Lists'!Z$4)*Inputs!H$38,0)</f>
        <v>0</v>
      </c>
      <c r="AU214">
        <f>IF(OR($D214="51",$D214="52",$D214="61"),(AE214/'Totals and Drop Down Lists'!AA$4)*Inputs!I$38,0)</f>
        <v>0</v>
      </c>
      <c r="AV214">
        <f>IF(OR($D214="51",$D214="52",$D214="61"),(AF214/'Totals and Drop Down Lists'!AB$4)*Inputs!J$38,0)</f>
        <v>0</v>
      </c>
      <c r="AW214">
        <f>IF(OR($D214="51",$D214="52",$D214="61"),(AG214/'Totals and Drop Down Lists'!AC$4)*Inputs!K$38,0)</f>
        <v>0</v>
      </c>
      <c r="AX214">
        <f>IF(OR($D214="51",$D214="52",$D214="61"),(AH214/'Totals and Drop Down Lists'!AD$4)*Inputs!L$38,0)</f>
        <v>0</v>
      </c>
      <c r="AY214">
        <f>IF(OR($D214="51",$D214="52",$D214="61"),0,(AA214/'Totals and Drop Down Lists'!W$5)*Inputs!E$39)</f>
        <v>0</v>
      </c>
      <c r="AZ214">
        <f>IF(OR($D214="51",$D214="52",$D214="61"),0,(AB214/'Totals and Drop Down Lists'!X$5)*Inputs!F$39)</f>
        <v>0</v>
      </c>
      <c r="BA214">
        <f>IF(OR($D214="51",$D214="52",$D214="61"),0,(AC214/'Totals and Drop Down Lists'!Y$5)*Inputs!G$39)</f>
        <v>0</v>
      </c>
      <c r="BB214">
        <f>IF(OR($D214="51",$D214="52",$D214="61"),0,(AD214/'Totals and Drop Down Lists'!Z$5)*Inputs!H$39)</f>
        <v>0</v>
      </c>
      <c r="BC214">
        <f>IF(OR($D214="51",$D214="52",$D214="61"),0,(AE214/'Totals and Drop Down Lists'!AA$5)*Inputs!I$39)</f>
        <v>0</v>
      </c>
      <c r="BD214">
        <f>IF(OR($D214="51",$D214="52",$D214="61"),0,(AF214/'Totals and Drop Down Lists'!AB$5)*Inputs!J$39)</f>
        <v>0</v>
      </c>
      <c r="BE214">
        <f>IF(OR($D214="51",$D214="52",$D214="61"),0,(AG214/'Totals and Drop Down Lists'!AC$5)*Inputs!K$39)</f>
        <v>0</v>
      </c>
      <c r="BF214">
        <f>IF(OR($D214="51",$D214="52",$D214="61"),0,(AH214/'Totals and Drop Down Lists'!AD$5)*Inputs!L$39)</f>
        <v>0</v>
      </c>
      <c r="BG214" s="10">
        <f t="shared" si="28"/>
        <v>168992.30176760181</v>
      </c>
    </row>
    <row r="215" spans="1:59" ht="28.8">
      <c r="A215" s="1" t="s">
        <v>7342</v>
      </c>
      <c r="B215" s="1" t="s">
        <v>5304</v>
      </c>
      <c r="C215" s="1" t="s">
        <v>5311</v>
      </c>
      <c r="D215" s="1" t="s">
        <v>10</v>
      </c>
      <c r="E215" s="1" t="s">
        <v>5312</v>
      </c>
      <c r="F215" s="2">
        <v>75477</v>
      </c>
      <c r="G215" s="2">
        <v>607</v>
      </c>
      <c r="H215" s="2">
        <v>330</v>
      </c>
      <c r="I215" s="2">
        <v>6107</v>
      </c>
      <c r="J215" s="2">
        <v>32047</v>
      </c>
      <c r="K215" s="2">
        <v>18641</v>
      </c>
      <c r="L215" s="2">
        <v>132</v>
      </c>
      <c r="M215" s="2">
        <v>64</v>
      </c>
      <c r="N215" s="2">
        <v>0</v>
      </c>
      <c r="O215" s="2">
        <v>934</v>
      </c>
      <c r="P215" s="2">
        <v>356</v>
      </c>
      <c r="Q215" s="2">
        <v>132</v>
      </c>
      <c r="R215" s="2">
        <v>1325</v>
      </c>
      <c r="S215" s="2">
        <v>30975500</v>
      </c>
      <c r="T215" s="2">
        <v>1848977800</v>
      </c>
      <c r="U215" s="2">
        <v>650</v>
      </c>
      <c r="V215" s="2">
        <v>715</v>
      </c>
      <c r="W215" s="2">
        <v>0</v>
      </c>
      <c r="X215" s="2">
        <v>3070</v>
      </c>
      <c r="Y215" s="2">
        <v>270</v>
      </c>
      <c r="Z215" s="2">
        <v>2055</v>
      </c>
      <c r="AA215" s="9">
        <f t="shared" si="29"/>
        <v>75477</v>
      </c>
      <c r="AB215" s="9">
        <f t="shared" si="30"/>
        <v>5170</v>
      </c>
      <c r="AC215" s="9">
        <f t="shared" si="31"/>
        <v>2943</v>
      </c>
      <c r="AD215" s="9">
        <f t="shared" si="32"/>
        <v>1325</v>
      </c>
      <c r="AE215" s="44">
        <f t="shared" si="33"/>
        <v>7.5726314096971874E-4</v>
      </c>
      <c r="AF215" s="9">
        <f t="shared" si="34"/>
        <v>2355</v>
      </c>
      <c r="AG215" s="9">
        <f t="shared" si="27"/>
        <v>2325</v>
      </c>
      <c r="AH215" s="44">
        <f t="shared" si="35"/>
        <v>5.0321765503881467E-4</v>
      </c>
      <c r="AI215">
        <f>AA215/'Totals and Drop Down Lists'!W$6*Inputs!E$37</f>
        <v>68468.236510450064</v>
      </c>
      <c r="AJ215">
        <f>AB215/'Totals and Drop Down Lists'!X$6*Inputs!F$37</f>
        <v>17011.301734853263</v>
      </c>
      <c r="AK215">
        <f>AC215/'Totals and Drop Down Lists'!Y$6*Inputs!G$37</f>
        <v>19401.250105127576</v>
      </c>
      <c r="AL215">
        <f>AD215/'Totals and Drop Down Lists'!Z$6*Inputs!H$37</f>
        <v>10623.189182741904</v>
      </c>
      <c r="AM215">
        <f>AE215/'Totals and Drop Down Lists'!AA$6*Inputs!I$37</f>
        <v>94271.196469683593</v>
      </c>
      <c r="AN215">
        <f>AF215/'Totals and Drop Down Lists'!AB$6*Inputs!J$37</f>
        <v>46998.012345511866</v>
      </c>
      <c r="AO215">
        <f>AG215/'Totals and Drop Down Lists'!AC$6*Inputs!K$37</f>
        <v>43299.814616388016</v>
      </c>
      <c r="AP215">
        <f>AH215/'Totals and Drop Down Lists'!AD$6*Inputs!L$37</f>
        <v>118422.16499251072</v>
      </c>
      <c r="AQ215">
        <f>IF(OR($D215="51",$D215="52",$D215="61"),(AA215/'Totals and Drop Down Lists'!W$4)*Inputs!E$38,0)</f>
        <v>0</v>
      </c>
      <c r="AR215">
        <f>IF(OR($D215="51",$D215="52",$D215="61"),(AB215/'Totals and Drop Down Lists'!X$4)*Inputs!F$38,0)</f>
        <v>0</v>
      </c>
      <c r="AS215">
        <f>IF(OR($D215="51",$D215="52",$D215="61"),(AC215/'Totals and Drop Down Lists'!Y$4)*Inputs!G$38,0)</f>
        <v>0</v>
      </c>
      <c r="AT215">
        <f>IF(OR($D215="51",$D215="52",$D215="61"),(AD215/'Totals and Drop Down Lists'!Z$4)*Inputs!H$38,0)</f>
        <v>0</v>
      </c>
      <c r="AU215">
        <f>IF(OR($D215="51",$D215="52",$D215="61"),(AE215/'Totals and Drop Down Lists'!AA$4)*Inputs!I$38,0)</f>
        <v>0</v>
      </c>
      <c r="AV215">
        <f>IF(OR($D215="51",$D215="52",$D215="61"),(AF215/'Totals and Drop Down Lists'!AB$4)*Inputs!J$38,0)</f>
        <v>0</v>
      </c>
      <c r="AW215">
        <f>IF(OR($D215="51",$D215="52",$D215="61"),(AG215/'Totals and Drop Down Lists'!AC$4)*Inputs!K$38,0)</f>
        <v>0</v>
      </c>
      <c r="AX215">
        <f>IF(OR($D215="51",$D215="52",$D215="61"),(AH215/'Totals and Drop Down Lists'!AD$4)*Inputs!L$38,0)</f>
        <v>0</v>
      </c>
      <c r="AY215">
        <f>IF(OR($D215="51",$D215="52",$D215="61"),0,(AA215/'Totals and Drop Down Lists'!W$5)*Inputs!E$39)</f>
        <v>0</v>
      </c>
      <c r="AZ215">
        <f>IF(OR($D215="51",$D215="52",$D215="61"),0,(AB215/'Totals and Drop Down Lists'!X$5)*Inputs!F$39)</f>
        <v>0</v>
      </c>
      <c r="BA215">
        <f>IF(OR($D215="51",$D215="52",$D215="61"),0,(AC215/'Totals and Drop Down Lists'!Y$5)*Inputs!G$39)</f>
        <v>0</v>
      </c>
      <c r="BB215">
        <f>IF(OR($D215="51",$D215="52",$D215="61"),0,(AD215/'Totals and Drop Down Lists'!Z$5)*Inputs!H$39)</f>
        <v>0</v>
      </c>
      <c r="BC215">
        <f>IF(OR($D215="51",$D215="52",$D215="61"),0,(AE215/'Totals and Drop Down Lists'!AA$5)*Inputs!I$39)</f>
        <v>0</v>
      </c>
      <c r="BD215">
        <f>IF(OR($D215="51",$D215="52",$D215="61"),0,(AF215/'Totals and Drop Down Lists'!AB$5)*Inputs!J$39)</f>
        <v>0</v>
      </c>
      <c r="BE215">
        <f>IF(OR($D215="51",$D215="52",$D215="61"),0,(AG215/'Totals and Drop Down Lists'!AC$5)*Inputs!K$39)</f>
        <v>0</v>
      </c>
      <c r="BF215">
        <f>IF(OR($D215="51",$D215="52",$D215="61"),0,(AH215/'Totals and Drop Down Lists'!AD$5)*Inputs!L$39)</f>
        <v>0</v>
      </c>
      <c r="BG215" s="10">
        <f t="shared" si="28"/>
        <v>418495.16595726705</v>
      </c>
    </row>
    <row r="216" spans="1:59" ht="28.8">
      <c r="A216" s="1" t="s">
        <v>7342</v>
      </c>
      <c r="B216" s="1" t="s">
        <v>5304</v>
      </c>
      <c r="C216" s="1" t="s">
        <v>5313</v>
      </c>
      <c r="D216" s="1" t="s">
        <v>10</v>
      </c>
      <c r="E216" s="1" t="s">
        <v>5314</v>
      </c>
      <c r="F216" s="2">
        <v>65234</v>
      </c>
      <c r="G216" s="2">
        <v>395</v>
      </c>
      <c r="H216" s="2">
        <v>285</v>
      </c>
      <c r="I216" s="2">
        <v>3714</v>
      </c>
      <c r="J216" s="2">
        <v>26229</v>
      </c>
      <c r="K216" s="2">
        <v>11700</v>
      </c>
      <c r="L216" s="2">
        <v>100</v>
      </c>
      <c r="M216" s="2">
        <v>12</v>
      </c>
      <c r="N216" s="2">
        <v>17</v>
      </c>
      <c r="O216" s="2">
        <v>473</v>
      </c>
      <c r="P216" s="2">
        <v>125</v>
      </c>
      <c r="Q216" s="2">
        <v>83</v>
      </c>
      <c r="R216" s="2">
        <v>3728</v>
      </c>
      <c r="S216" s="2">
        <v>23217100</v>
      </c>
      <c r="T216" s="2">
        <v>1373416900</v>
      </c>
      <c r="U216" s="2">
        <v>455</v>
      </c>
      <c r="V216" s="2">
        <v>705</v>
      </c>
      <c r="W216" s="2">
        <v>45</v>
      </c>
      <c r="X216" s="2">
        <v>1700</v>
      </c>
      <c r="Y216" s="2">
        <v>265</v>
      </c>
      <c r="Z216" s="2">
        <v>850</v>
      </c>
      <c r="AA216" s="9">
        <f t="shared" si="29"/>
        <v>65234</v>
      </c>
      <c r="AB216" s="9">
        <f t="shared" si="30"/>
        <v>3034</v>
      </c>
      <c r="AC216" s="9">
        <f t="shared" si="31"/>
        <v>4538</v>
      </c>
      <c r="AD216" s="9">
        <f t="shared" si="32"/>
        <v>3728</v>
      </c>
      <c r="AE216" s="44">
        <f t="shared" si="33"/>
        <v>3.6449013313964571E-4</v>
      </c>
      <c r="AF216" s="9">
        <f t="shared" si="34"/>
        <v>950</v>
      </c>
      <c r="AG216" s="9">
        <f t="shared" si="27"/>
        <v>1115</v>
      </c>
      <c r="AH216" s="44">
        <f t="shared" si="35"/>
        <v>1.8506746762590785E-4</v>
      </c>
      <c r="AI216">
        <f>AA216/'Totals and Drop Down Lists'!W$6*Inputs!E$37</f>
        <v>59176.397320014039</v>
      </c>
      <c r="AJ216">
        <f>AB216/'Totals and Drop Down Lists'!X$6*Inputs!F$37</f>
        <v>9983.0347124844866</v>
      </c>
      <c r="AK216">
        <f>AC216/'Totals and Drop Down Lists'!Y$6*Inputs!G$37</f>
        <v>29916.028874301366</v>
      </c>
      <c r="AL216">
        <f>AD216/'Totals and Drop Down Lists'!Z$6*Inputs!H$37</f>
        <v>29889.244734537217</v>
      </c>
      <c r="AM216">
        <f>AE216/'Totals and Drop Down Lists'!AA$6*Inputs!I$37</f>
        <v>45375.139886602097</v>
      </c>
      <c r="AN216">
        <f>AF216/'Totals and Drop Down Lists'!AB$6*Inputs!J$37</f>
        <v>18958.858483327505</v>
      </c>
      <c r="AO216">
        <f>AG216/'Totals and Drop Down Lists'!AC$6*Inputs!K$37</f>
        <v>20765.287439687156</v>
      </c>
      <c r="AP216">
        <f>AH216/'Totals and Drop Down Lists'!AD$6*Inputs!L$37</f>
        <v>43551.910324471704</v>
      </c>
      <c r="AQ216">
        <f>IF(OR($D216="51",$D216="52",$D216="61"),(AA216/'Totals and Drop Down Lists'!W$4)*Inputs!E$38,0)</f>
        <v>0</v>
      </c>
      <c r="AR216">
        <f>IF(OR($D216="51",$D216="52",$D216="61"),(AB216/'Totals and Drop Down Lists'!X$4)*Inputs!F$38,0)</f>
        <v>0</v>
      </c>
      <c r="AS216">
        <f>IF(OR($D216="51",$D216="52",$D216="61"),(AC216/'Totals and Drop Down Lists'!Y$4)*Inputs!G$38,0)</f>
        <v>0</v>
      </c>
      <c r="AT216">
        <f>IF(OR($D216="51",$D216="52",$D216="61"),(AD216/'Totals and Drop Down Lists'!Z$4)*Inputs!H$38,0)</f>
        <v>0</v>
      </c>
      <c r="AU216">
        <f>IF(OR($D216="51",$D216="52",$D216="61"),(AE216/'Totals and Drop Down Lists'!AA$4)*Inputs!I$38,0)</f>
        <v>0</v>
      </c>
      <c r="AV216">
        <f>IF(OR($D216="51",$D216="52",$D216="61"),(AF216/'Totals and Drop Down Lists'!AB$4)*Inputs!J$38,0)</f>
        <v>0</v>
      </c>
      <c r="AW216">
        <f>IF(OR($D216="51",$D216="52",$D216="61"),(AG216/'Totals and Drop Down Lists'!AC$4)*Inputs!K$38,0)</f>
        <v>0</v>
      </c>
      <c r="AX216">
        <f>IF(OR($D216="51",$D216="52",$D216="61"),(AH216/'Totals and Drop Down Lists'!AD$4)*Inputs!L$38,0)</f>
        <v>0</v>
      </c>
      <c r="AY216">
        <f>IF(OR($D216="51",$D216="52",$D216="61"),0,(AA216/'Totals and Drop Down Lists'!W$5)*Inputs!E$39)</f>
        <v>0</v>
      </c>
      <c r="AZ216">
        <f>IF(OR($D216="51",$D216="52",$D216="61"),0,(AB216/'Totals and Drop Down Lists'!X$5)*Inputs!F$39)</f>
        <v>0</v>
      </c>
      <c r="BA216">
        <f>IF(OR($D216="51",$D216="52",$D216="61"),0,(AC216/'Totals and Drop Down Lists'!Y$5)*Inputs!G$39)</f>
        <v>0</v>
      </c>
      <c r="BB216">
        <f>IF(OR($D216="51",$D216="52",$D216="61"),0,(AD216/'Totals and Drop Down Lists'!Z$5)*Inputs!H$39)</f>
        <v>0</v>
      </c>
      <c r="BC216">
        <f>IF(OR($D216="51",$D216="52",$D216="61"),0,(AE216/'Totals and Drop Down Lists'!AA$5)*Inputs!I$39)</f>
        <v>0</v>
      </c>
      <c r="BD216">
        <f>IF(OR($D216="51",$D216="52",$D216="61"),0,(AF216/'Totals and Drop Down Lists'!AB$5)*Inputs!J$39)</f>
        <v>0</v>
      </c>
      <c r="BE216">
        <f>IF(OR($D216="51",$D216="52",$D216="61"),0,(AG216/'Totals and Drop Down Lists'!AC$5)*Inputs!K$39)</f>
        <v>0</v>
      </c>
      <c r="BF216">
        <f>IF(OR($D216="51",$D216="52",$D216="61"),0,(AH216/'Totals and Drop Down Lists'!AD$5)*Inputs!L$39)</f>
        <v>0</v>
      </c>
      <c r="BG216" s="10">
        <f t="shared" si="28"/>
        <v>257615.90177542556</v>
      </c>
    </row>
    <row r="217" spans="1:59" ht="28.8">
      <c r="A217" s="1" t="s">
        <v>7342</v>
      </c>
      <c r="B217" s="1" t="s">
        <v>5304</v>
      </c>
      <c r="C217" s="1" t="s">
        <v>5315</v>
      </c>
      <c r="D217" s="1" t="s">
        <v>7</v>
      </c>
      <c r="E217" s="1" t="s">
        <v>5316</v>
      </c>
      <c r="F217" s="2">
        <v>968903</v>
      </c>
      <c r="G217" s="2">
        <v>12544</v>
      </c>
      <c r="H217" s="2">
        <v>1740</v>
      </c>
      <c r="I217" s="2">
        <v>117443</v>
      </c>
      <c r="J217" s="2">
        <v>306952</v>
      </c>
      <c r="K217" s="2">
        <v>128955</v>
      </c>
      <c r="L217" s="2">
        <v>6446</v>
      </c>
      <c r="M217" s="2">
        <v>1529</v>
      </c>
      <c r="N217" s="2">
        <v>636</v>
      </c>
      <c r="O217" s="2">
        <v>13230</v>
      </c>
      <c r="P217" s="2">
        <v>5678</v>
      </c>
      <c r="Q217" s="2">
        <v>2669</v>
      </c>
      <c r="R217" s="2">
        <v>17535</v>
      </c>
      <c r="S217" s="2">
        <v>193862300</v>
      </c>
      <c r="T217" s="2">
        <v>8825800200</v>
      </c>
      <c r="U217" s="2">
        <v>3684</v>
      </c>
      <c r="V217" s="2">
        <v>8730</v>
      </c>
      <c r="W217" s="2">
        <v>95</v>
      </c>
      <c r="X217" s="2">
        <v>34775</v>
      </c>
      <c r="Y217" s="2">
        <v>4110</v>
      </c>
      <c r="Z217" s="2">
        <v>23500</v>
      </c>
      <c r="AA217" s="9">
        <f t="shared" si="29"/>
        <v>968903</v>
      </c>
      <c r="AB217" s="9">
        <f t="shared" si="30"/>
        <v>103159</v>
      </c>
      <c r="AC217" s="9">
        <f t="shared" si="31"/>
        <v>47723</v>
      </c>
      <c r="AD217" s="9">
        <f t="shared" si="32"/>
        <v>17535</v>
      </c>
      <c r="AE217" s="44">
        <f t="shared" si="33"/>
        <v>3.7835692751913555E-3</v>
      </c>
      <c r="AF217" s="9">
        <f t="shared" si="34"/>
        <v>25950</v>
      </c>
      <c r="AG217" s="9">
        <f t="shared" si="27"/>
        <v>27610</v>
      </c>
      <c r="AH217" s="44">
        <f t="shared" si="35"/>
        <v>4.3160375187327885E-3</v>
      </c>
      <c r="AI217">
        <f>AA217/'Totals and Drop Down Lists'!W$6*Inputs!E$37</f>
        <v>878931.06190872181</v>
      </c>
      <c r="AJ217">
        <f>AB217/'Totals and Drop Down Lists'!X$6*Inputs!F$37</f>
        <v>339433.05138602084</v>
      </c>
      <c r="AK217">
        <f>AC217/'Totals and Drop Down Lists'!Y$6*Inputs!G$37</f>
        <v>314606.13617635175</v>
      </c>
      <c r="AL217">
        <f>AD217/'Totals and Drop Down Lists'!Z$6*Inputs!H$37</f>
        <v>140586.88476934284</v>
      </c>
      <c r="AM217">
        <f>AE217/'Totals and Drop Down Lists'!AA$6*Inputs!I$37</f>
        <v>471014.08110458334</v>
      </c>
      <c r="AN217">
        <f>AF217/'Totals and Drop Down Lists'!AB$6*Inputs!J$37</f>
        <v>517876.18699194607</v>
      </c>
      <c r="AO217">
        <f>AG217/'Totals and Drop Down Lists'!AC$6*Inputs!K$37</f>
        <v>514196.93830471957</v>
      </c>
      <c r="AP217">
        <f>AH217/'Totals and Drop Down Lists'!AD$6*Inputs!L$37</f>
        <v>1015692.7167386786</v>
      </c>
      <c r="AQ217">
        <f>IF(OR($D217="51",$D217="52",$D217="61"),(AA217/'Totals and Drop Down Lists'!W$4)*Inputs!E$38,0)</f>
        <v>0</v>
      </c>
      <c r="AR217">
        <f>IF(OR($D217="51",$D217="52",$D217="61"),(AB217/'Totals and Drop Down Lists'!X$4)*Inputs!F$38,0)</f>
        <v>0</v>
      </c>
      <c r="AS217">
        <f>IF(OR($D217="51",$D217="52",$D217="61"),(AC217/'Totals and Drop Down Lists'!Y$4)*Inputs!G$38,0)</f>
        <v>0</v>
      </c>
      <c r="AT217">
        <f>IF(OR($D217="51",$D217="52",$D217="61"),(AD217/'Totals and Drop Down Lists'!Z$4)*Inputs!H$38,0)</f>
        <v>0</v>
      </c>
      <c r="AU217">
        <f>IF(OR($D217="51",$D217="52",$D217="61"),(AE217/'Totals and Drop Down Lists'!AA$4)*Inputs!I$38,0)</f>
        <v>0</v>
      </c>
      <c r="AV217">
        <f>IF(OR($D217="51",$D217="52",$D217="61"),(AF217/'Totals and Drop Down Lists'!AB$4)*Inputs!J$38,0)</f>
        <v>0</v>
      </c>
      <c r="AW217">
        <f>IF(OR($D217="51",$D217="52",$D217="61"),(AG217/'Totals and Drop Down Lists'!AC$4)*Inputs!K$38,0)</f>
        <v>0</v>
      </c>
      <c r="AX217">
        <f>IF(OR($D217="51",$D217="52",$D217="61"),(AH217/'Totals and Drop Down Lists'!AD$4)*Inputs!L$38,0)</f>
        <v>0</v>
      </c>
      <c r="AY217">
        <f>IF(OR($D217="51",$D217="52",$D217="61"),0,(AA217/'Totals and Drop Down Lists'!W$5)*Inputs!E$39)</f>
        <v>0</v>
      </c>
      <c r="AZ217">
        <f>IF(OR($D217="51",$D217="52",$D217="61"),0,(AB217/'Totals and Drop Down Lists'!X$5)*Inputs!F$39)</f>
        <v>0</v>
      </c>
      <c r="BA217">
        <f>IF(OR($D217="51",$D217="52",$D217="61"),0,(AC217/'Totals and Drop Down Lists'!Y$5)*Inputs!G$39)</f>
        <v>0</v>
      </c>
      <c r="BB217">
        <f>IF(OR($D217="51",$D217="52",$D217="61"),0,(AD217/'Totals and Drop Down Lists'!Z$5)*Inputs!H$39)</f>
        <v>0</v>
      </c>
      <c r="BC217">
        <f>IF(OR($D217="51",$D217="52",$D217="61"),0,(AE217/'Totals and Drop Down Lists'!AA$5)*Inputs!I$39)</f>
        <v>0</v>
      </c>
      <c r="BD217">
        <f>IF(OR($D217="51",$D217="52",$D217="61"),0,(AF217/'Totals and Drop Down Lists'!AB$5)*Inputs!J$39)</f>
        <v>0</v>
      </c>
      <c r="BE217">
        <f>IF(OR($D217="51",$D217="52",$D217="61"),0,(AG217/'Totals and Drop Down Lists'!AC$5)*Inputs!K$39)</f>
        <v>0</v>
      </c>
      <c r="BF217">
        <f>IF(OR($D217="51",$D217="52",$D217="61"),0,(AH217/'Totals and Drop Down Lists'!AD$5)*Inputs!L$39)</f>
        <v>0</v>
      </c>
      <c r="BG217" s="10">
        <f t="shared" si="28"/>
        <v>4192337.0573803643</v>
      </c>
    </row>
    <row r="218" spans="1:59" ht="28.8">
      <c r="A218" s="1" t="s">
        <v>7342</v>
      </c>
      <c r="B218" s="1" t="s">
        <v>5304</v>
      </c>
      <c r="C218" s="1" t="s">
        <v>5317</v>
      </c>
      <c r="D218" s="1" t="s">
        <v>10</v>
      </c>
      <c r="E218" s="1" t="s">
        <v>5318</v>
      </c>
      <c r="F218" s="2">
        <v>117817</v>
      </c>
      <c r="G218" s="2">
        <v>2068</v>
      </c>
      <c r="H218" s="2">
        <v>492</v>
      </c>
      <c r="I218" s="2">
        <v>10319</v>
      </c>
      <c r="J218" s="2">
        <v>42343</v>
      </c>
      <c r="K218" s="2">
        <v>23264</v>
      </c>
      <c r="L218" s="2">
        <v>357</v>
      </c>
      <c r="M218" s="2">
        <v>97</v>
      </c>
      <c r="N218" s="2">
        <v>2</v>
      </c>
      <c r="O218" s="2">
        <v>2055</v>
      </c>
      <c r="P218" s="2">
        <v>523</v>
      </c>
      <c r="Q218" s="2">
        <v>413</v>
      </c>
      <c r="R218" s="2">
        <v>1632</v>
      </c>
      <c r="S218" s="2">
        <v>37742100</v>
      </c>
      <c r="T218" s="2">
        <v>2058224300</v>
      </c>
      <c r="U218" s="2">
        <v>979</v>
      </c>
      <c r="V218" s="2">
        <v>770</v>
      </c>
      <c r="W218" s="2">
        <v>40</v>
      </c>
      <c r="X218" s="2">
        <v>4150</v>
      </c>
      <c r="Y218" s="2">
        <v>320</v>
      </c>
      <c r="Z218" s="2">
        <v>3110</v>
      </c>
      <c r="AA218" s="9">
        <f t="shared" si="29"/>
        <v>117817</v>
      </c>
      <c r="AB218" s="9">
        <f t="shared" si="30"/>
        <v>7759</v>
      </c>
      <c r="AC218" s="9">
        <f t="shared" si="31"/>
        <v>5079</v>
      </c>
      <c r="AD218" s="9">
        <f t="shared" si="32"/>
        <v>1632</v>
      </c>
      <c r="AE218" s="44">
        <f t="shared" si="33"/>
        <v>8.926535567970698E-4</v>
      </c>
      <c r="AF218" s="9">
        <f t="shared" si="34"/>
        <v>3340</v>
      </c>
      <c r="AG218" s="9">
        <f t="shared" si="27"/>
        <v>3430</v>
      </c>
      <c r="AH218" s="44">
        <f t="shared" si="35"/>
        <v>7.012097901650837E-4</v>
      </c>
      <c r="AI218">
        <f>AA218/'Totals and Drop Down Lists'!W$6*Inputs!E$37</f>
        <v>106876.56134917517</v>
      </c>
      <c r="AJ218">
        <f>AB218/'Totals and Drop Down Lists'!X$6*Inputs!F$37</f>
        <v>25530.114151010923</v>
      </c>
      <c r="AK218">
        <f>AC218/'Totals and Drop Down Lists'!Y$6*Inputs!G$37</f>
        <v>33482.48361669825</v>
      </c>
      <c r="AL218">
        <f>AD218/'Totals and Drop Down Lists'!Z$6*Inputs!H$37</f>
        <v>13084.562072630026</v>
      </c>
      <c r="AM218">
        <f>AE218/'Totals and Drop Down Lists'!AA$6*Inputs!I$37</f>
        <v>111125.8613807845</v>
      </c>
      <c r="AN218">
        <f>AF218/'Totals and Drop Down Lists'!AB$6*Inputs!J$37</f>
        <v>66655.355088751443</v>
      </c>
      <c r="AO218">
        <f>AG218/'Totals and Drop Down Lists'!AC$6*Inputs!K$37</f>
        <v>63878.866294284249</v>
      </c>
      <c r="AP218">
        <f>AH218/'Totals and Drop Down Lists'!AD$6*Inputs!L$37</f>
        <v>165015.63614434065</v>
      </c>
      <c r="AQ218">
        <f>IF(OR($D218="51",$D218="52",$D218="61"),(AA218/'Totals and Drop Down Lists'!W$4)*Inputs!E$38,0)</f>
        <v>0</v>
      </c>
      <c r="AR218">
        <f>IF(OR($D218="51",$D218="52",$D218="61"),(AB218/'Totals and Drop Down Lists'!X$4)*Inputs!F$38,0)</f>
        <v>0</v>
      </c>
      <c r="AS218">
        <f>IF(OR($D218="51",$D218="52",$D218="61"),(AC218/'Totals and Drop Down Lists'!Y$4)*Inputs!G$38,0)</f>
        <v>0</v>
      </c>
      <c r="AT218">
        <f>IF(OR($D218="51",$D218="52",$D218="61"),(AD218/'Totals and Drop Down Lists'!Z$4)*Inputs!H$38,0)</f>
        <v>0</v>
      </c>
      <c r="AU218">
        <f>IF(OR($D218="51",$D218="52",$D218="61"),(AE218/'Totals and Drop Down Lists'!AA$4)*Inputs!I$38,0)</f>
        <v>0</v>
      </c>
      <c r="AV218">
        <f>IF(OR($D218="51",$D218="52",$D218="61"),(AF218/'Totals and Drop Down Lists'!AB$4)*Inputs!J$38,0)</f>
        <v>0</v>
      </c>
      <c r="AW218">
        <f>IF(OR($D218="51",$D218="52",$D218="61"),(AG218/'Totals and Drop Down Lists'!AC$4)*Inputs!K$38,0)</f>
        <v>0</v>
      </c>
      <c r="AX218">
        <f>IF(OR($D218="51",$D218="52",$D218="61"),(AH218/'Totals and Drop Down Lists'!AD$4)*Inputs!L$38,0)</f>
        <v>0</v>
      </c>
      <c r="AY218">
        <f>IF(OR($D218="51",$D218="52",$D218="61"),0,(AA218/'Totals and Drop Down Lists'!W$5)*Inputs!E$39)</f>
        <v>0</v>
      </c>
      <c r="AZ218">
        <f>IF(OR($D218="51",$D218="52",$D218="61"),0,(AB218/'Totals and Drop Down Lists'!X$5)*Inputs!F$39)</f>
        <v>0</v>
      </c>
      <c r="BA218">
        <f>IF(OR($D218="51",$D218="52",$D218="61"),0,(AC218/'Totals and Drop Down Lists'!Y$5)*Inputs!G$39)</f>
        <v>0</v>
      </c>
      <c r="BB218">
        <f>IF(OR($D218="51",$D218="52",$D218="61"),0,(AD218/'Totals and Drop Down Lists'!Z$5)*Inputs!H$39)</f>
        <v>0</v>
      </c>
      <c r="BC218">
        <f>IF(OR($D218="51",$D218="52",$D218="61"),0,(AE218/'Totals and Drop Down Lists'!AA$5)*Inputs!I$39)</f>
        <v>0</v>
      </c>
      <c r="BD218">
        <f>IF(OR($D218="51",$D218="52",$D218="61"),0,(AF218/'Totals and Drop Down Lists'!AB$5)*Inputs!J$39)</f>
        <v>0</v>
      </c>
      <c r="BE218">
        <f>IF(OR($D218="51",$D218="52",$D218="61"),0,(AG218/'Totals and Drop Down Lists'!AC$5)*Inputs!K$39)</f>
        <v>0</v>
      </c>
      <c r="BF218">
        <f>IF(OR($D218="51",$D218="52",$D218="61"),0,(AH218/'Totals and Drop Down Lists'!AD$5)*Inputs!L$39)</f>
        <v>0</v>
      </c>
      <c r="BG218" s="10">
        <f t="shared" si="28"/>
        <v>585649.44009767519</v>
      </c>
    </row>
    <row r="219" spans="1:59" ht="28.8">
      <c r="A219" s="1" t="s">
        <v>7342</v>
      </c>
      <c r="B219" s="1" t="s">
        <v>5304</v>
      </c>
      <c r="C219" s="1" t="s">
        <v>5319</v>
      </c>
      <c r="D219" s="1" t="s">
        <v>10</v>
      </c>
      <c r="E219" s="1" t="s">
        <v>5320</v>
      </c>
      <c r="F219" s="2">
        <v>143315</v>
      </c>
      <c r="G219" s="2">
        <v>1438</v>
      </c>
      <c r="H219" s="2">
        <v>458</v>
      </c>
      <c r="I219" s="2">
        <v>11586</v>
      </c>
      <c r="J219" s="2">
        <v>54016</v>
      </c>
      <c r="K219" s="2">
        <v>28646</v>
      </c>
      <c r="L219" s="2">
        <v>492</v>
      </c>
      <c r="M219" s="2">
        <v>138</v>
      </c>
      <c r="N219" s="2">
        <v>78</v>
      </c>
      <c r="O219" s="2">
        <v>1853</v>
      </c>
      <c r="P219" s="2">
        <v>905</v>
      </c>
      <c r="Q219" s="2">
        <v>463</v>
      </c>
      <c r="R219" s="2">
        <v>1095</v>
      </c>
      <c r="S219" s="2">
        <v>46563200</v>
      </c>
      <c r="T219" s="2">
        <v>2828367100</v>
      </c>
      <c r="U219" s="2">
        <v>1155</v>
      </c>
      <c r="V219" s="2">
        <v>830</v>
      </c>
      <c r="W219" s="2">
        <v>80</v>
      </c>
      <c r="X219" s="2">
        <v>3860</v>
      </c>
      <c r="Y219" s="2">
        <v>355</v>
      </c>
      <c r="Z219" s="2">
        <v>2670</v>
      </c>
      <c r="AA219" s="9">
        <f t="shared" si="29"/>
        <v>143315</v>
      </c>
      <c r="AB219" s="9">
        <f t="shared" si="30"/>
        <v>9690</v>
      </c>
      <c r="AC219" s="9">
        <f t="shared" si="31"/>
        <v>5024</v>
      </c>
      <c r="AD219" s="9">
        <f t="shared" si="32"/>
        <v>1095</v>
      </c>
      <c r="AE219" s="44">
        <f t="shared" si="33"/>
        <v>1.0609656919461335E-3</v>
      </c>
      <c r="AF219" s="9">
        <f t="shared" si="34"/>
        <v>2950</v>
      </c>
      <c r="AG219" s="9">
        <f t="shared" si="27"/>
        <v>3025</v>
      </c>
      <c r="AH219" s="44">
        <f t="shared" si="35"/>
        <v>5.9692261416893148E-4</v>
      </c>
      <c r="AI219">
        <f>AA219/'Totals and Drop Down Lists'!W$6*Inputs!E$37</f>
        <v>130006.82745068234</v>
      </c>
      <c r="AJ219">
        <f>AB219/'Totals and Drop Down Lists'!X$6*Inputs!F$37</f>
        <v>31883.85180091453</v>
      </c>
      <c r="AK219">
        <f>AC219/'Totals and Drop Down Lists'!Y$6*Inputs!G$37</f>
        <v>33119.905038450874</v>
      </c>
      <c r="AL219">
        <f>AD219/'Totals and Drop Down Lists'!Z$6*Inputs!H$37</f>
        <v>8779.1638906433091</v>
      </c>
      <c r="AM219">
        <f>AE219/'Totals and Drop Down Lists'!AA$6*Inputs!I$37</f>
        <v>132078.92974292705</v>
      </c>
      <c r="AN219">
        <f>AF219/'Totals and Drop Down Lists'!AB$6*Inputs!J$37</f>
        <v>58872.244764016992</v>
      </c>
      <c r="AO219">
        <f>AG219/'Totals and Drop Down Lists'!AC$6*Inputs!K$37</f>
        <v>56336.317941752153</v>
      </c>
      <c r="AP219">
        <f>AH219/'Totals and Drop Down Lists'!AD$6*Inputs!L$37</f>
        <v>140473.74450211125</v>
      </c>
      <c r="AQ219">
        <f>IF(OR($D219="51",$D219="52",$D219="61"),(AA219/'Totals and Drop Down Lists'!W$4)*Inputs!E$38,0)</f>
        <v>0</v>
      </c>
      <c r="AR219">
        <f>IF(OR($D219="51",$D219="52",$D219="61"),(AB219/'Totals and Drop Down Lists'!X$4)*Inputs!F$38,0)</f>
        <v>0</v>
      </c>
      <c r="AS219">
        <f>IF(OR($D219="51",$D219="52",$D219="61"),(AC219/'Totals and Drop Down Lists'!Y$4)*Inputs!G$38,0)</f>
        <v>0</v>
      </c>
      <c r="AT219">
        <f>IF(OR($D219="51",$D219="52",$D219="61"),(AD219/'Totals and Drop Down Lists'!Z$4)*Inputs!H$38,0)</f>
        <v>0</v>
      </c>
      <c r="AU219">
        <f>IF(OR($D219="51",$D219="52",$D219="61"),(AE219/'Totals and Drop Down Lists'!AA$4)*Inputs!I$38,0)</f>
        <v>0</v>
      </c>
      <c r="AV219">
        <f>IF(OR($D219="51",$D219="52",$D219="61"),(AF219/'Totals and Drop Down Lists'!AB$4)*Inputs!J$38,0)</f>
        <v>0</v>
      </c>
      <c r="AW219">
        <f>IF(OR($D219="51",$D219="52",$D219="61"),(AG219/'Totals and Drop Down Lists'!AC$4)*Inputs!K$38,0)</f>
        <v>0</v>
      </c>
      <c r="AX219">
        <f>IF(OR($D219="51",$D219="52",$D219="61"),(AH219/'Totals and Drop Down Lists'!AD$4)*Inputs!L$38,0)</f>
        <v>0</v>
      </c>
      <c r="AY219">
        <f>IF(OR($D219="51",$D219="52",$D219="61"),0,(AA219/'Totals and Drop Down Lists'!W$5)*Inputs!E$39)</f>
        <v>0</v>
      </c>
      <c r="AZ219">
        <f>IF(OR($D219="51",$D219="52",$D219="61"),0,(AB219/'Totals and Drop Down Lists'!X$5)*Inputs!F$39)</f>
        <v>0</v>
      </c>
      <c r="BA219">
        <f>IF(OR($D219="51",$D219="52",$D219="61"),0,(AC219/'Totals and Drop Down Lists'!Y$5)*Inputs!G$39)</f>
        <v>0</v>
      </c>
      <c r="BB219">
        <f>IF(OR($D219="51",$D219="52",$D219="61"),0,(AD219/'Totals and Drop Down Lists'!Z$5)*Inputs!H$39)</f>
        <v>0</v>
      </c>
      <c r="BC219">
        <f>IF(OR($D219="51",$D219="52",$D219="61"),0,(AE219/'Totals and Drop Down Lists'!AA$5)*Inputs!I$39)</f>
        <v>0</v>
      </c>
      <c r="BD219">
        <f>IF(OR($D219="51",$D219="52",$D219="61"),0,(AF219/'Totals and Drop Down Lists'!AB$5)*Inputs!J$39)</f>
        <v>0</v>
      </c>
      <c r="BE219">
        <f>IF(OR($D219="51",$D219="52",$D219="61"),0,(AG219/'Totals and Drop Down Lists'!AC$5)*Inputs!K$39)</f>
        <v>0</v>
      </c>
      <c r="BF219">
        <f>IF(OR($D219="51",$D219="52",$D219="61"),0,(AH219/'Totals and Drop Down Lists'!AD$5)*Inputs!L$39)</f>
        <v>0</v>
      </c>
      <c r="BG219" s="10">
        <f t="shared" si="28"/>
        <v>591550.98513149854</v>
      </c>
    </row>
    <row r="220" spans="1:59" ht="28.8">
      <c r="A220" s="1" t="s">
        <v>7342</v>
      </c>
      <c r="B220" s="1" t="s">
        <v>5304</v>
      </c>
      <c r="C220" s="1" t="s">
        <v>5321</v>
      </c>
      <c r="D220" s="1" t="s">
        <v>215</v>
      </c>
      <c r="E220" s="1" t="s">
        <v>5322</v>
      </c>
      <c r="F220" s="2">
        <v>264920</v>
      </c>
      <c r="G220" s="2">
        <v>1423</v>
      </c>
      <c r="H220" s="2">
        <v>1240</v>
      </c>
      <c r="I220" s="2">
        <v>17363</v>
      </c>
      <c r="J220" s="2">
        <v>93227</v>
      </c>
      <c r="K220" s="2">
        <v>27746</v>
      </c>
      <c r="L220" s="2">
        <v>809</v>
      </c>
      <c r="M220" s="2">
        <v>129</v>
      </c>
      <c r="N220" s="2">
        <v>18</v>
      </c>
      <c r="O220" s="2">
        <v>1377</v>
      </c>
      <c r="P220" s="2">
        <v>491</v>
      </c>
      <c r="Q220" s="2">
        <v>206</v>
      </c>
      <c r="R220" s="2">
        <v>6371</v>
      </c>
      <c r="S220" s="2">
        <v>45868000</v>
      </c>
      <c r="T220" s="2">
        <v>2364479400</v>
      </c>
      <c r="U220" s="2">
        <v>715</v>
      </c>
      <c r="V220" s="2">
        <v>1593</v>
      </c>
      <c r="W220" s="2">
        <v>30</v>
      </c>
      <c r="X220" s="2">
        <v>5794</v>
      </c>
      <c r="Y220" s="2">
        <v>740</v>
      </c>
      <c r="Z220" s="2">
        <v>3844</v>
      </c>
      <c r="AA220" s="9">
        <f t="shared" si="29"/>
        <v>264920</v>
      </c>
      <c r="AB220" s="9">
        <f t="shared" si="30"/>
        <v>14700</v>
      </c>
      <c r="AC220" s="9">
        <f t="shared" si="31"/>
        <v>9401</v>
      </c>
      <c r="AD220" s="9">
        <f t="shared" si="32"/>
        <v>6371</v>
      </c>
      <c r="AE220" s="44">
        <f t="shared" si="33"/>
        <v>5.7670649261407092E-4</v>
      </c>
      <c r="AF220" s="9">
        <f t="shared" si="34"/>
        <v>4171</v>
      </c>
      <c r="AG220" s="9">
        <f t="shared" si="27"/>
        <v>4584</v>
      </c>
      <c r="AH220" s="44">
        <f t="shared" si="35"/>
        <v>5.0763828490940264E-4</v>
      </c>
      <c r="AI220">
        <f>AA220/'Totals and Drop Down Lists'!W$6*Inputs!E$37</f>
        <v>240319.63666214119</v>
      </c>
      <c r="AJ220">
        <f>AB220/'Totals and Drop Down Lists'!X$6*Inputs!F$37</f>
        <v>48368.691586526693</v>
      </c>
      <c r="AK220">
        <f>AC220/'Totals and Drop Down Lists'!Y$6*Inputs!G$37</f>
        <v>61974.567529155393</v>
      </c>
      <c r="AL220">
        <f>AD220/'Totals and Drop Down Lists'!Z$6*Inputs!H$37</f>
        <v>51079.500591131065</v>
      </c>
      <c r="AM220">
        <f>AE220/'Totals and Drop Down Lists'!AA$6*Inputs!I$37</f>
        <v>71793.816612998504</v>
      </c>
      <c r="AN220">
        <f>AF220/'Totals and Drop Down Lists'!AB$6*Inputs!J$37</f>
        <v>83239.367088377912</v>
      </c>
      <c r="AO220">
        <f>AG220/'Totals and Drop Down Lists'!AC$6*Inputs!K$37</f>
        <v>85370.473204955968</v>
      </c>
      <c r="AP220">
        <f>AH220/'Totals and Drop Down Lists'!AD$6*Inputs!L$37</f>
        <v>119462.47141789878</v>
      </c>
      <c r="AQ220">
        <f>IF(OR($D220="51",$D220="52",$D220="61"),(AA220/'Totals and Drop Down Lists'!W$4)*Inputs!E$38,0)</f>
        <v>0</v>
      </c>
      <c r="AR220">
        <f>IF(OR($D220="51",$D220="52",$D220="61"),(AB220/'Totals and Drop Down Lists'!X$4)*Inputs!F$38,0)</f>
        <v>0</v>
      </c>
      <c r="AS220">
        <f>IF(OR($D220="51",$D220="52",$D220="61"),(AC220/'Totals and Drop Down Lists'!Y$4)*Inputs!G$38,0)</f>
        <v>0</v>
      </c>
      <c r="AT220">
        <f>IF(OR($D220="51",$D220="52",$D220="61"),(AD220/'Totals and Drop Down Lists'!Z$4)*Inputs!H$38,0)</f>
        <v>0</v>
      </c>
      <c r="AU220">
        <f>IF(OR($D220="51",$D220="52",$D220="61"),(AE220/'Totals and Drop Down Lists'!AA$4)*Inputs!I$38,0)</f>
        <v>0</v>
      </c>
      <c r="AV220">
        <f>IF(OR($D220="51",$D220="52",$D220="61"),(AF220/'Totals and Drop Down Lists'!AB$4)*Inputs!J$38,0)</f>
        <v>0</v>
      </c>
      <c r="AW220">
        <f>IF(OR($D220="51",$D220="52",$D220="61"),(AG220/'Totals and Drop Down Lists'!AC$4)*Inputs!K$38,0)</f>
        <v>0</v>
      </c>
      <c r="AX220">
        <f>IF(OR($D220="51",$D220="52",$D220="61"),(AH220/'Totals and Drop Down Lists'!AD$4)*Inputs!L$38,0)</f>
        <v>0</v>
      </c>
      <c r="AY220">
        <f>IF(OR($D220="51",$D220="52",$D220="61"),0,(AA220/'Totals and Drop Down Lists'!W$5)*Inputs!E$39)</f>
        <v>0</v>
      </c>
      <c r="AZ220">
        <f>IF(OR($D220="51",$D220="52",$D220="61"),0,(AB220/'Totals and Drop Down Lists'!X$5)*Inputs!F$39)</f>
        <v>0</v>
      </c>
      <c r="BA220">
        <f>IF(OR($D220="51",$D220="52",$D220="61"),0,(AC220/'Totals and Drop Down Lists'!Y$5)*Inputs!G$39)</f>
        <v>0</v>
      </c>
      <c r="BB220">
        <f>IF(OR($D220="51",$D220="52",$D220="61"),0,(AD220/'Totals and Drop Down Lists'!Z$5)*Inputs!H$39)</f>
        <v>0</v>
      </c>
      <c r="BC220">
        <f>IF(OR($D220="51",$D220="52",$D220="61"),0,(AE220/'Totals and Drop Down Lists'!AA$5)*Inputs!I$39)</f>
        <v>0</v>
      </c>
      <c r="BD220">
        <f>IF(OR($D220="51",$D220="52",$D220="61"),0,(AF220/'Totals and Drop Down Lists'!AB$5)*Inputs!J$39)</f>
        <v>0</v>
      </c>
      <c r="BE220">
        <f>IF(OR($D220="51",$D220="52",$D220="61"),0,(AG220/'Totals and Drop Down Lists'!AC$5)*Inputs!K$39)</f>
        <v>0</v>
      </c>
      <c r="BF220">
        <f>IF(OR($D220="51",$D220="52",$D220="61"),0,(AH220/'Totals and Drop Down Lists'!AD$5)*Inputs!L$39)</f>
        <v>0</v>
      </c>
      <c r="BG220" s="10">
        <f t="shared" si="28"/>
        <v>761608.52469318546</v>
      </c>
    </row>
    <row r="221" spans="1:59">
      <c r="A221" s="1" t="s">
        <v>7343</v>
      </c>
      <c r="B221" s="1" t="s">
        <v>5301</v>
      </c>
      <c r="C221" s="1" t="s">
        <v>5302</v>
      </c>
      <c r="D221" s="1" t="s">
        <v>7</v>
      </c>
      <c r="E221" s="1" t="s">
        <v>5303</v>
      </c>
      <c r="F221" s="2">
        <v>817501</v>
      </c>
      <c r="G221" s="2">
        <v>17473</v>
      </c>
      <c r="H221" s="2">
        <v>7370</v>
      </c>
      <c r="I221" s="2">
        <v>108306</v>
      </c>
      <c r="J221" s="2">
        <v>345344</v>
      </c>
      <c r="K221" s="2">
        <v>218950</v>
      </c>
      <c r="L221" s="2">
        <v>3888</v>
      </c>
      <c r="M221" s="2">
        <v>1223</v>
      </c>
      <c r="N221" s="2">
        <v>320</v>
      </c>
      <c r="O221" s="2">
        <v>5823</v>
      </c>
      <c r="P221" s="2">
        <v>7879</v>
      </c>
      <c r="Q221" s="2">
        <v>2101</v>
      </c>
      <c r="R221" s="2">
        <v>183972</v>
      </c>
      <c r="S221" s="2">
        <v>335604900</v>
      </c>
      <c r="T221" s="2">
        <v>18618006000</v>
      </c>
      <c r="U221" s="2">
        <v>8438</v>
      </c>
      <c r="V221" s="2">
        <v>22435</v>
      </c>
      <c r="W221" s="2">
        <v>1025</v>
      </c>
      <c r="X221" s="2">
        <v>62780</v>
      </c>
      <c r="Y221" s="2">
        <v>12455</v>
      </c>
      <c r="Z221" s="2">
        <v>32815</v>
      </c>
      <c r="AA221" s="9">
        <f t="shared" si="29"/>
        <v>817501</v>
      </c>
      <c r="AB221" s="9">
        <f t="shared" si="30"/>
        <v>83463</v>
      </c>
      <c r="AC221" s="9">
        <f t="shared" si="31"/>
        <v>205206</v>
      </c>
      <c r="AD221" s="9">
        <f t="shared" si="32"/>
        <v>183972</v>
      </c>
      <c r="AE221" s="44">
        <f t="shared" si="33"/>
        <v>9.694686506374714E-3</v>
      </c>
      <c r="AF221" s="9">
        <f t="shared" si="34"/>
        <v>39320</v>
      </c>
      <c r="AG221" s="9">
        <f t="shared" si="27"/>
        <v>45270</v>
      </c>
      <c r="AH221" s="44">
        <f t="shared" si="35"/>
        <v>1.0679590868698104E-2</v>
      </c>
      <c r="AI221">
        <f>AA221/'Totals and Drop Down Lists'!W$6*Inputs!E$37</f>
        <v>741588.18998541846</v>
      </c>
      <c r="AJ221">
        <f>AB221/'Totals and Drop Down Lists'!X$6*Inputs!F$37</f>
        <v>274625.58543444064</v>
      </c>
      <c r="AK221">
        <f>AC221/'Totals and Drop Down Lists'!Y$6*Inputs!G$37</f>
        <v>1352787.2677787321</v>
      </c>
      <c r="AL221">
        <f>AD221/'Totals and Drop Down Lists'!Z$6*Inputs!H$37</f>
        <v>1474995.7436433157</v>
      </c>
      <c r="AM221">
        <f>AE221/'Totals and Drop Down Lists'!AA$6*Inputs!I$37</f>
        <v>1206885.2251069581</v>
      </c>
      <c r="AN221">
        <f>AF221/'Totals and Drop Down Lists'!AB$6*Inputs!J$37</f>
        <v>784697.17427835532</v>
      </c>
      <c r="AO221">
        <f>AG221/'Totals and Drop Down Lists'!AC$6*Inputs!K$37</f>
        <v>843089.2936274776</v>
      </c>
      <c r="AP221">
        <f>AH221/'Totals and Drop Down Lists'!AD$6*Inputs!L$37</f>
        <v>2513227.1478192229</v>
      </c>
      <c r="AQ221">
        <f>IF(OR($D221="51",$D221="52",$D221="61"),(AA221/'Totals and Drop Down Lists'!W$4)*Inputs!E$38,0)</f>
        <v>0</v>
      </c>
      <c r="AR221">
        <f>IF(OR($D221="51",$D221="52",$D221="61"),(AB221/'Totals and Drop Down Lists'!X$4)*Inputs!F$38,0)</f>
        <v>0</v>
      </c>
      <c r="AS221">
        <f>IF(OR($D221="51",$D221="52",$D221="61"),(AC221/'Totals and Drop Down Lists'!Y$4)*Inputs!G$38,0)</f>
        <v>0</v>
      </c>
      <c r="AT221">
        <f>IF(OR($D221="51",$D221="52",$D221="61"),(AD221/'Totals and Drop Down Lists'!Z$4)*Inputs!H$38,0)</f>
        <v>0</v>
      </c>
      <c r="AU221">
        <f>IF(OR($D221="51",$D221="52",$D221="61"),(AE221/'Totals and Drop Down Lists'!AA$4)*Inputs!I$38,0)</f>
        <v>0</v>
      </c>
      <c r="AV221">
        <f>IF(OR($D221="51",$D221="52",$D221="61"),(AF221/'Totals and Drop Down Lists'!AB$4)*Inputs!J$38,0)</f>
        <v>0</v>
      </c>
      <c r="AW221">
        <f>IF(OR($D221="51",$D221="52",$D221="61"),(AG221/'Totals and Drop Down Lists'!AC$4)*Inputs!K$38,0)</f>
        <v>0</v>
      </c>
      <c r="AX221">
        <f>IF(OR($D221="51",$D221="52",$D221="61"),(AH221/'Totals and Drop Down Lists'!AD$4)*Inputs!L$38,0)</f>
        <v>0</v>
      </c>
      <c r="AY221">
        <f>IF(OR($D221="51",$D221="52",$D221="61"),0,(AA221/'Totals and Drop Down Lists'!W$5)*Inputs!E$39)</f>
        <v>0</v>
      </c>
      <c r="AZ221">
        <f>IF(OR($D221="51",$D221="52",$D221="61"),0,(AB221/'Totals and Drop Down Lists'!X$5)*Inputs!F$39)</f>
        <v>0</v>
      </c>
      <c r="BA221">
        <f>IF(OR($D221="51",$D221="52",$D221="61"),0,(AC221/'Totals and Drop Down Lists'!Y$5)*Inputs!G$39)</f>
        <v>0</v>
      </c>
      <c r="BB221">
        <f>IF(OR($D221="51",$D221="52",$D221="61"),0,(AD221/'Totals and Drop Down Lists'!Z$5)*Inputs!H$39)</f>
        <v>0</v>
      </c>
      <c r="BC221">
        <f>IF(OR($D221="51",$D221="52",$D221="61"),0,(AE221/'Totals and Drop Down Lists'!AA$5)*Inputs!I$39)</f>
        <v>0</v>
      </c>
      <c r="BD221">
        <f>IF(OR($D221="51",$D221="52",$D221="61"),0,(AF221/'Totals and Drop Down Lists'!AB$5)*Inputs!J$39)</f>
        <v>0</v>
      </c>
      <c r="BE221">
        <f>IF(OR($D221="51",$D221="52",$D221="61"),0,(AG221/'Totals and Drop Down Lists'!AC$5)*Inputs!K$39)</f>
        <v>0</v>
      </c>
      <c r="BF221">
        <f>IF(OR($D221="51",$D221="52",$D221="61"),0,(AH221/'Totals and Drop Down Lists'!AD$5)*Inputs!L$39)</f>
        <v>0</v>
      </c>
      <c r="BG221" s="10">
        <f t="shared" si="28"/>
        <v>9191895.6276739202</v>
      </c>
    </row>
    <row r="222" spans="1:59" ht="28.8">
      <c r="A222" s="1" t="s">
        <v>7344</v>
      </c>
      <c r="B222" s="1" t="s">
        <v>4480</v>
      </c>
      <c r="C222" s="1" t="s">
        <v>4481</v>
      </c>
      <c r="D222" s="1" t="s">
        <v>10</v>
      </c>
      <c r="E222" s="1" t="s">
        <v>4482</v>
      </c>
      <c r="F222" s="2">
        <v>74818</v>
      </c>
      <c r="G222" s="2">
        <v>947</v>
      </c>
      <c r="H222" s="2">
        <v>226</v>
      </c>
      <c r="I222" s="2">
        <v>7592</v>
      </c>
      <c r="J222" s="2">
        <v>29796</v>
      </c>
      <c r="K222" s="2">
        <v>15472</v>
      </c>
      <c r="L222" s="2">
        <v>122</v>
      </c>
      <c r="M222" s="2">
        <v>71</v>
      </c>
      <c r="N222" s="2">
        <v>0</v>
      </c>
      <c r="O222" s="2">
        <v>706</v>
      </c>
      <c r="P222" s="2">
        <v>122</v>
      </c>
      <c r="Q222" s="2">
        <v>74</v>
      </c>
      <c r="R222" s="2">
        <v>11291</v>
      </c>
      <c r="S222" s="2">
        <v>20774400</v>
      </c>
      <c r="T222" s="2">
        <v>1049838400</v>
      </c>
      <c r="U222" s="2">
        <v>561</v>
      </c>
      <c r="V222" s="2">
        <v>775</v>
      </c>
      <c r="W222" s="2">
        <v>0</v>
      </c>
      <c r="X222" s="2">
        <v>2920</v>
      </c>
      <c r="Y222" s="2">
        <v>305</v>
      </c>
      <c r="Z222" s="2">
        <v>1925</v>
      </c>
      <c r="AA222" s="9">
        <f t="shared" si="29"/>
        <v>74818</v>
      </c>
      <c r="AB222" s="9">
        <f t="shared" si="30"/>
        <v>6419</v>
      </c>
      <c r="AC222" s="9">
        <f t="shared" si="31"/>
        <v>12386</v>
      </c>
      <c r="AD222" s="9">
        <f t="shared" si="32"/>
        <v>11291</v>
      </c>
      <c r="AE222" s="44">
        <f t="shared" si="33"/>
        <v>5.6108768125035337E-4</v>
      </c>
      <c r="AF222" s="9">
        <f t="shared" si="34"/>
        <v>2145</v>
      </c>
      <c r="AG222" s="9">
        <f t="shared" si="27"/>
        <v>2230</v>
      </c>
      <c r="AH222" s="44">
        <f t="shared" si="35"/>
        <v>4.3086819810922216E-4</v>
      </c>
      <c r="AI222">
        <f>AA222/'Totals and Drop Down Lists'!W$6*Inputs!E$37</f>
        <v>67870.430982138307</v>
      </c>
      <c r="AJ222">
        <f>AB222/'Totals and Drop Down Lists'!X$6*Inputs!F$37</f>
        <v>21120.995326116656</v>
      </c>
      <c r="AK222">
        <f>AC222/'Totals and Drop Down Lists'!Y$6*Inputs!G$37</f>
        <v>81652.695821308225</v>
      </c>
      <c r="AL222">
        <f>AD222/'Totals and Drop Down Lists'!Z$6*Inputs!H$37</f>
        <v>90525.606839500993</v>
      </c>
      <c r="AM222">
        <f>AE222/'Totals and Drop Down Lists'!AA$6*Inputs!I$37</f>
        <v>69849.440932958867</v>
      </c>
      <c r="AN222">
        <f>AF222/'Totals and Drop Down Lists'!AB$6*Inputs!J$37</f>
        <v>42807.106786039469</v>
      </c>
      <c r="AO222">
        <f>AG222/'Totals and Drop Down Lists'!AC$6*Inputs!K$37</f>
        <v>41530.574879374311</v>
      </c>
      <c r="AP222">
        <f>AH222/'Totals and Drop Down Lists'!AD$6*Inputs!L$37</f>
        <v>101396.1738734712</v>
      </c>
      <c r="AQ222">
        <f>IF(OR($D222="51",$D222="52",$D222="61"),(AA222/'Totals and Drop Down Lists'!W$4)*Inputs!E$38,0)</f>
        <v>0</v>
      </c>
      <c r="AR222">
        <f>IF(OR($D222="51",$D222="52",$D222="61"),(AB222/'Totals and Drop Down Lists'!X$4)*Inputs!F$38,0)</f>
        <v>0</v>
      </c>
      <c r="AS222">
        <f>IF(OR($D222="51",$D222="52",$D222="61"),(AC222/'Totals and Drop Down Lists'!Y$4)*Inputs!G$38,0)</f>
        <v>0</v>
      </c>
      <c r="AT222">
        <f>IF(OR($D222="51",$D222="52",$D222="61"),(AD222/'Totals and Drop Down Lists'!Z$4)*Inputs!H$38,0)</f>
        <v>0</v>
      </c>
      <c r="AU222">
        <f>IF(OR($D222="51",$D222="52",$D222="61"),(AE222/'Totals and Drop Down Lists'!AA$4)*Inputs!I$38,0)</f>
        <v>0</v>
      </c>
      <c r="AV222">
        <f>IF(OR($D222="51",$D222="52",$D222="61"),(AF222/'Totals and Drop Down Lists'!AB$4)*Inputs!J$38,0)</f>
        <v>0</v>
      </c>
      <c r="AW222">
        <f>IF(OR($D222="51",$D222="52",$D222="61"),(AG222/'Totals and Drop Down Lists'!AC$4)*Inputs!K$38,0)</f>
        <v>0</v>
      </c>
      <c r="AX222">
        <f>IF(OR($D222="51",$D222="52",$D222="61"),(AH222/'Totals and Drop Down Lists'!AD$4)*Inputs!L$38,0)</f>
        <v>0</v>
      </c>
      <c r="AY222">
        <f>IF(OR($D222="51",$D222="52",$D222="61"),0,(AA222/'Totals and Drop Down Lists'!W$5)*Inputs!E$39)</f>
        <v>0</v>
      </c>
      <c r="AZ222">
        <f>IF(OR($D222="51",$D222="52",$D222="61"),0,(AB222/'Totals and Drop Down Lists'!X$5)*Inputs!F$39)</f>
        <v>0</v>
      </c>
      <c r="BA222">
        <f>IF(OR($D222="51",$D222="52",$D222="61"),0,(AC222/'Totals and Drop Down Lists'!Y$5)*Inputs!G$39)</f>
        <v>0</v>
      </c>
      <c r="BB222">
        <f>IF(OR($D222="51",$D222="52",$D222="61"),0,(AD222/'Totals and Drop Down Lists'!Z$5)*Inputs!H$39)</f>
        <v>0</v>
      </c>
      <c r="BC222">
        <f>IF(OR($D222="51",$D222="52",$D222="61"),0,(AE222/'Totals and Drop Down Lists'!AA$5)*Inputs!I$39)</f>
        <v>0</v>
      </c>
      <c r="BD222">
        <f>IF(OR($D222="51",$D222="52",$D222="61"),0,(AF222/'Totals and Drop Down Lists'!AB$5)*Inputs!J$39)</f>
        <v>0</v>
      </c>
      <c r="BE222">
        <f>IF(OR($D222="51",$D222="52",$D222="61"),0,(AG222/'Totals and Drop Down Lists'!AC$5)*Inputs!K$39)</f>
        <v>0</v>
      </c>
      <c r="BF222">
        <f>IF(OR($D222="51",$D222="52",$D222="61"),0,(AH222/'Totals and Drop Down Lists'!AD$5)*Inputs!L$39)</f>
        <v>0</v>
      </c>
      <c r="BG222" s="10">
        <f t="shared" si="28"/>
        <v>516753.02544090804</v>
      </c>
    </row>
    <row r="223" spans="1:59" ht="28.8">
      <c r="A223" s="1" t="s">
        <v>7344</v>
      </c>
      <c r="B223" s="1" t="s">
        <v>4480</v>
      </c>
      <c r="C223" s="1" t="s">
        <v>4483</v>
      </c>
      <c r="D223" s="1" t="s">
        <v>7</v>
      </c>
      <c r="E223" s="1" t="s">
        <v>4484</v>
      </c>
      <c r="F223" s="2">
        <v>114037</v>
      </c>
      <c r="G223" s="2">
        <v>8540</v>
      </c>
      <c r="H223" s="2">
        <v>2095</v>
      </c>
      <c r="I223" s="2">
        <v>19464</v>
      </c>
      <c r="J223" s="2">
        <v>45423</v>
      </c>
      <c r="K223" s="2">
        <v>26295</v>
      </c>
      <c r="L223" s="2">
        <v>88</v>
      </c>
      <c r="M223" s="2">
        <v>119</v>
      </c>
      <c r="N223" s="2">
        <v>0</v>
      </c>
      <c r="O223" s="2">
        <v>589</v>
      </c>
      <c r="P223" s="2">
        <v>348</v>
      </c>
      <c r="Q223" s="2">
        <v>59</v>
      </c>
      <c r="R223" s="2">
        <v>25461</v>
      </c>
      <c r="S223" s="2">
        <v>35403300</v>
      </c>
      <c r="T223" s="2">
        <v>1466998900</v>
      </c>
      <c r="U223" s="2">
        <v>1091</v>
      </c>
      <c r="V223" s="2">
        <v>1695</v>
      </c>
      <c r="W223" s="2">
        <v>35</v>
      </c>
      <c r="X223" s="2">
        <v>8150</v>
      </c>
      <c r="Y223" s="2">
        <v>700</v>
      </c>
      <c r="Z223" s="2">
        <v>5530</v>
      </c>
      <c r="AA223" s="9">
        <f t="shared" si="29"/>
        <v>114037</v>
      </c>
      <c r="AB223" s="9">
        <f t="shared" si="30"/>
        <v>8829</v>
      </c>
      <c r="AC223" s="9">
        <f t="shared" si="31"/>
        <v>26664</v>
      </c>
      <c r="AD223" s="9">
        <f t="shared" si="32"/>
        <v>25461</v>
      </c>
      <c r="AE223" s="44">
        <f t="shared" si="33"/>
        <v>1.0630809163140842E-3</v>
      </c>
      <c r="AF223" s="9">
        <f t="shared" si="34"/>
        <v>6420</v>
      </c>
      <c r="AG223" s="9">
        <f t="shared" si="27"/>
        <v>6230</v>
      </c>
      <c r="AH223" s="44">
        <f t="shared" si="35"/>
        <v>1.341950492158792E-3</v>
      </c>
      <c r="AI223">
        <f>AA223/'Totals and Drop Down Lists'!W$6*Inputs!E$37</f>
        <v>103447.5706101487</v>
      </c>
      <c r="AJ223">
        <f>AB223/'Totals and Drop Down Lists'!X$6*Inputs!F$37</f>
        <v>29050.828436560823</v>
      </c>
      <c r="AK223">
        <f>AC223/'Totals and Drop Down Lists'!Y$6*Inputs!G$37</f>
        <v>175778.09473432606</v>
      </c>
      <c r="AL223">
        <f>AD223/'Totals and Drop Down Lists'!Z$6*Inputs!H$37</f>
        <v>204133.59983531438</v>
      </c>
      <c r="AM223">
        <f>AE223/'Totals and Drop Down Lists'!AA$6*Inputs!I$37</f>
        <v>132342.25265035551</v>
      </c>
      <c r="AN223">
        <f>AF223/'Totals and Drop Down Lists'!AB$6*Inputs!J$37</f>
        <v>128121.96996101324</v>
      </c>
      <c r="AO223">
        <f>AG223/'Totals and Drop Down Lists'!AC$6*Inputs!K$37</f>
        <v>116024.87959574079</v>
      </c>
      <c r="AP223">
        <f>AH223/'Totals and Drop Down Lists'!AD$6*Inputs!L$37</f>
        <v>315801.08726899041</v>
      </c>
      <c r="AQ223">
        <f>IF(OR($D223="51",$D223="52",$D223="61"),(AA223/'Totals and Drop Down Lists'!W$4)*Inputs!E$38,0)</f>
        <v>0</v>
      </c>
      <c r="AR223">
        <f>IF(OR($D223="51",$D223="52",$D223="61"),(AB223/'Totals and Drop Down Lists'!X$4)*Inputs!F$38,0)</f>
        <v>0</v>
      </c>
      <c r="AS223">
        <f>IF(OR($D223="51",$D223="52",$D223="61"),(AC223/'Totals and Drop Down Lists'!Y$4)*Inputs!G$38,0)</f>
        <v>0</v>
      </c>
      <c r="AT223">
        <f>IF(OR($D223="51",$D223="52",$D223="61"),(AD223/'Totals and Drop Down Lists'!Z$4)*Inputs!H$38,0)</f>
        <v>0</v>
      </c>
      <c r="AU223">
        <f>IF(OR($D223="51",$D223="52",$D223="61"),(AE223/'Totals and Drop Down Lists'!AA$4)*Inputs!I$38,0)</f>
        <v>0</v>
      </c>
      <c r="AV223">
        <f>IF(OR($D223="51",$D223="52",$D223="61"),(AF223/'Totals and Drop Down Lists'!AB$4)*Inputs!J$38,0)</f>
        <v>0</v>
      </c>
      <c r="AW223">
        <f>IF(OR($D223="51",$D223="52",$D223="61"),(AG223/'Totals and Drop Down Lists'!AC$4)*Inputs!K$38,0)</f>
        <v>0</v>
      </c>
      <c r="AX223">
        <f>IF(OR($D223="51",$D223="52",$D223="61"),(AH223/'Totals and Drop Down Lists'!AD$4)*Inputs!L$38,0)</f>
        <v>0</v>
      </c>
      <c r="AY223">
        <f>IF(OR($D223="51",$D223="52",$D223="61"),0,(AA223/'Totals and Drop Down Lists'!W$5)*Inputs!E$39)</f>
        <v>0</v>
      </c>
      <c r="AZ223">
        <f>IF(OR($D223="51",$D223="52",$D223="61"),0,(AB223/'Totals and Drop Down Lists'!X$5)*Inputs!F$39)</f>
        <v>0</v>
      </c>
      <c r="BA223">
        <f>IF(OR($D223="51",$D223="52",$D223="61"),0,(AC223/'Totals and Drop Down Lists'!Y$5)*Inputs!G$39)</f>
        <v>0</v>
      </c>
      <c r="BB223">
        <f>IF(OR($D223="51",$D223="52",$D223="61"),0,(AD223/'Totals and Drop Down Lists'!Z$5)*Inputs!H$39)</f>
        <v>0</v>
      </c>
      <c r="BC223">
        <f>IF(OR($D223="51",$D223="52",$D223="61"),0,(AE223/'Totals and Drop Down Lists'!AA$5)*Inputs!I$39)</f>
        <v>0</v>
      </c>
      <c r="BD223">
        <f>IF(OR($D223="51",$D223="52",$D223="61"),0,(AF223/'Totals and Drop Down Lists'!AB$5)*Inputs!J$39)</f>
        <v>0</v>
      </c>
      <c r="BE223">
        <f>IF(OR($D223="51",$D223="52",$D223="61"),0,(AG223/'Totals and Drop Down Lists'!AC$5)*Inputs!K$39)</f>
        <v>0</v>
      </c>
      <c r="BF223">
        <f>IF(OR($D223="51",$D223="52",$D223="61"),0,(AH223/'Totals and Drop Down Lists'!AD$5)*Inputs!L$39)</f>
        <v>0</v>
      </c>
      <c r="BG223" s="10">
        <f t="shared" si="28"/>
        <v>1204700.2830924499</v>
      </c>
    </row>
    <row r="224" spans="1:59" ht="28.8">
      <c r="A224" s="1" t="s">
        <v>7344</v>
      </c>
      <c r="B224" s="1" t="s">
        <v>4480</v>
      </c>
      <c r="C224" s="1" t="s">
        <v>4485</v>
      </c>
      <c r="D224" s="1" t="s">
        <v>10</v>
      </c>
      <c r="E224" s="1" t="s">
        <v>4486</v>
      </c>
      <c r="F224" s="2">
        <v>218172</v>
      </c>
      <c r="G224" s="2">
        <v>1315</v>
      </c>
      <c r="H224" s="2">
        <v>168</v>
      </c>
      <c r="I224" s="2">
        <v>13088</v>
      </c>
      <c r="J224" s="2">
        <v>71055</v>
      </c>
      <c r="K224" s="2">
        <v>26165</v>
      </c>
      <c r="L224" s="2">
        <v>949</v>
      </c>
      <c r="M224" s="2">
        <v>112</v>
      </c>
      <c r="N224" s="2">
        <v>48</v>
      </c>
      <c r="O224" s="2">
        <v>1945</v>
      </c>
      <c r="P224" s="2">
        <v>368</v>
      </c>
      <c r="Q224" s="2">
        <v>89</v>
      </c>
      <c r="R224" s="2">
        <v>1306</v>
      </c>
      <c r="S224" s="2">
        <v>41621400</v>
      </c>
      <c r="T224" s="2">
        <v>2206244800</v>
      </c>
      <c r="U224" s="2">
        <v>974</v>
      </c>
      <c r="V224" s="2">
        <v>810</v>
      </c>
      <c r="W224" s="2">
        <v>50</v>
      </c>
      <c r="X224" s="2">
        <v>3110</v>
      </c>
      <c r="Y224" s="2">
        <v>315</v>
      </c>
      <c r="Z224" s="2">
        <v>1900</v>
      </c>
      <c r="AA224" s="9">
        <f t="shared" si="29"/>
        <v>218172</v>
      </c>
      <c r="AB224" s="9">
        <f t="shared" si="30"/>
        <v>11605</v>
      </c>
      <c r="AC224" s="9">
        <f t="shared" si="31"/>
        <v>4817</v>
      </c>
      <c r="AD224" s="9">
        <f t="shared" si="32"/>
        <v>1306</v>
      </c>
      <c r="AE224" s="44">
        <f t="shared" si="33"/>
        <v>6.7288774739407268E-4</v>
      </c>
      <c r="AF224" s="9">
        <f t="shared" si="34"/>
        <v>2250</v>
      </c>
      <c r="AG224" s="9">
        <f t="shared" si="27"/>
        <v>2215</v>
      </c>
      <c r="AH224" s="44">
        <f t="shared" si="35"/>
        <v>3.034945608412799E-4</v>
      </c>
      <c r="AI224">
        <f>AA224/'Totals and Drop Down Lists'!W$6*Inputs!E$37</f>
        <v>197912.6369086995</v>
      </c>
      <c r="AJ224">
        <f>AB224/'Totals and Drop Down Lists'!X$6*Inputs!F$37</f>
        <v>38184.943255894024</v>
      </c>
      <c r="AK224">
        <f>AC224/'Totals and Drop Down Lists'!Y$6*Inputs!G$37</f>
        <v>31755.291116683497</v>
      </c>
      <c r="AL224">
        <f>AD224/'Totals and Drop Down Lists'!Z$6*Inputs!H$37</f>
        <v>10470.856658612018</v>
      </c>
      <c r="AM224">
        <f>AE224/'Totals and Drop Down Lists'!AA$6*Inputs!I$37</f>
        <v>83767.358537216889</v>
      </c>
      <c r="AN224">
        <f>AF224/'Totals and Drop Down Lists'!AB$6*Inputs!J$37</f>
        <v>44902.559565775671</v>
      </c>
      <c r="AO224">
        <f>AG224/'Totals and Drop Down Lists'!AC$6*Inputs!K$37</f>
        <v>41251.221236687939</v>
      </c>
      <c r="AP224">
        <f>AH224/'Totals and Drop Down Lists'!AD$6*Inputs!L$37</f>
        <v>71421.347399870996</v>
      </c>
      <c r="AQ224">
        <f>IF(OR($D224="51",$D224="52",$D224="61"),(AA224/'Totals and Drop Down Lists'!W$4)*Inputs!E$38,0)</f>
        <v>0</v>
      </c>
      <c r="AR224">
        <f>IF(OR($D224="51",$D224="52",$D224="61"),(AB224/'Totals and Drop Down Lists'!X$4)*Inputs!F$38,0)</f>
        <v>0</v>
      </c>
      <c r="AS224">
        <f>IF(OR($D224="51",$D224="52",$D224="61"),(AC224/'Totals and Drop Down Lists'!Y$4)*Inputs!G$38,0)</f>
        <v>0</v>
      </c>
      <c r="AT224">
        <f>IF(OR($D224="51",$D224="52",$D224="61"),(AD224/'Totals and Drop Down Lists'!Z$4)*Inputs!H$38,0)</f>
        <v>0</v>
      </c>
      <c r="AU224">
        <f>IF(OR($D224="51",$D224="52",$D224="61"),(AE224/'Totals and Drop Down Lists'!AA$4)*Inputs!I$38,0)</f>
        <v>0</v>
      </c>
      <c r="AV224">
        <f>IF(OR($D224="51",$D224="52",$D224="61"),(AF224/'Totals and Drop Down Lists'!AB$4)*Inputs!J$38,0)</f>
        <v>0</v>
      </c>
      <c r="AW224">
        <f>IF(OR($D224="51",$D224="52",$D224="61"),(AG224/'Totals and Drop Down Lists'!AC$4)*Inputs!K$38,0)</f>
        <v>0</v>
      </c>
      <c r="AX224">
        <f>IF(OR($D224="51",$D224="52",$D224="61"),(AH224/'Totals and Drop Down Lists'!AD$4)*Inputs!L$38,0)</f>
        <v>0</v>
      </c>
      <c r="AY224">
        <f>IF(OR($D224="51",$D224="52",$D224="61"),0,(AA224/'Totals and Drop Down Lists'!W$5)*Inputs!E$39)</f>
        <v>0</v>
      </c>
      <c r="AZ224">
        <f>IF(OR($D224="51",$D224="52",$D224="61"),0,(AB224/'Totals and Drop Down Lists'!X$5)*Inputs!F$39)</f>
        <v>0</v>
      </c>
      <c r="BA224">
        <f>IF(OR($D224="51",$D224="52",$D224="61"),0,(AC224/'Totals and Drop Down Lists'!Y$5)*Inputs!G$39)</f>
        <v>0</v>
      </c>
      <c r="BB224">
        <f>IF(OR($D224="51",$D224="52",$D224="61"),0,(AD224/'Totals and Drop Down Lists'!Z$5)*Inputs!H$39)</f>
        <v>0</v>
      </c>
      <c r="BC224">
        <f>IF(OR($D224="51",$D224="52",$D224="61"),0,(AE224/'Totals and Drop Down Lists'!AA$5)*Inputs!I$39)</f>
        <v>0</v>
      </c>
      <c r="BD224">
        <f>IF(OR($D224="51",$D224="52",$D224="61"),0,(AF224/'Totals and Drop Down Lists'!AB$5)*Inputs!J$39)</f>
        <v>0</v>
      </c>
      <c r="BE224">
        <f>IF(OR($D224="51",$D224="52",$D224="61"),0,(AG224/'Totals and Drop Down Lists'!AC$5)*Inputs!K$39)</f>
        <v>0</v>
      </c>
      <c r="BF224">
        <f>IF(OR($D224="51",$D224="52",$D224="61"),0,(AH224/'Totals and Drop Down Lists'!AD$5)*Inputs!L$39)</f>
        <v>0</v>
      </c>
      <c r="BG224" s="10">
        <f t="shared" si="28"/>
        <v>519666.2146794406</v>
      </c>
    </row>
    <row r="225" spans="1:59" ht="28.8">
      <c r="A225" s="1" t="s">
        <v>7344</v>
      </c>
      <c r="B225" s="1" t="s">
        <v>4480</v>
      </c>
      <c r="C225" s="1" t="s">
        <v>4487</v>
      </c>
      <c r="D225" s="1" t="s">
        <v>10</v>
      </c>
      <c r="E225" s="1" t="s">
        <v>4488</v>
      </c>
      <c r="F225" s="2">
        <v>147163</v>
      </c>
      <c r="G225" s="2">
        <v>1882</v>
      </c>
      <c r="H225" s="2">
        <v>347</v>
      </c>
      <c r="I225" s="2">
        <v>20931</v>
      </c>
      <c r="J225" s="2">
        <v>45178</v>
      </c>
      <c r="K225" s="2">
        <v>21293</v>
      </c>
      <c r="L225" s="2">
        <v>1379</v>
      </c>
      <c r="M225" s="2">
        <v>312</v>
      </c>
      <c r="N225" s="2">
        <v>61</v>
      </c>
      <c r="O225" s="2">
        <v>2232</v>
      </c>
      <c r="P225" s="2">
        <v>812</v>
      </c>
      <c r="Q225" s="2">
        <v>236</v>
      </c>
      <c r="R225" s="2">
        <v>2151</v>
      </c>
      <c r="S225" s="2">
        <v>28022200</v>
      </c>
      <c r="T225" s="2">
        <v>1140772500</v>
      </c>
      <c r="U225" s="2">
        <v>944</v>
      </c>
      <c r="V225" s="2">
        <v>900</v>
      </c>
      <c r="W225" s="2">
        <v>0</v>
      </c>
      <c r="X225" s="2">
        <v>5145</v>
      </c>
      <c r="Y225" s="2">
        <v>475</v>
      </c>
      <c r="Z225" s="2">
        <v>3840</v>
      </c>
      <c r="AA225" s="9">
        <f t="shared" si="29"/>
        <v>147163</v>
      </c>
      <c r="AB225" s="9">
        <f t="shared" si="30"/>
        <v>18702</v>
      </c>
      <c r="AC225" s="9">
        <f t="shared" si="31"/>
        <v>7183</v>
      </c>
      <c r="AD225" s="9">
        <f t="shared" si="32"/>
        <v>2151</v>
      </c>
      <c r="AE225" s="44">
        <f t="shared" si="33"/>
        <v>7.0087810491511484E-4</v>
      </c>
      <c r="AF225" s="9">
        <f t="shared" si="34"/>
        <v>4245</v>
      </c>
      <c r="AG225" s="9">
        <f t="shared" si="27"/>
        <v>4315</v>
      </c>
      <c r="AH225" s="44">
        <f t="shared" si="35"/>
        <v>7.567313726529897E-4</v>
      </c>
      <c r="AI225">
        <f>AA225/'Totals and Drop Down Lists'!W$6*Inputs!E$37</f>
        <v>133497.50373739499</v>
      </c>
      <c r="AJ225">
        <f>AB225/'Totals and Drop Down Lists'!X$6*Inputs!F$37</f>
        <v>61536.821091919875</v>
      </c>
      <c r="AK225">
        <f>AC225/'Totals and Drop Down Lists'!Y$6*Inputs!G$37</f>
        <v>47352.76231910682</v>
      </c>
      <c r="AL225">
        <f>AD225/'Totals and Drop Down Lists'!Z$6*Inputs!H$37</f>
        <v>17245.645231756855</v>
      </c>
      <c r="AM225">
        <f>AE225/'Totals and Drop Down Lists'!AA$6*Inputs!I$37</f>
        <v>87251.859961310853</v>
      </c>
      <c r="AN225">
        <f>AF225/'Totals and Drop Down Lists'!AB$6*Inputs!J$37</f>
        <v>84716.162380763431</v>
      </c>
      <c r="AO225">
        <f>AG225/'Totals and Drop Down Lists'!AC$6*Inputs!K$37</f>
        <v>80360.731212780345</v>
      </c>
      <c r="AP225">
        <f>AH225/'Totals and Drop Down Lists'!AD$6*Inputs!L$37</f>
        <v>178081.52510151753</v>
      </c>
      <c r="AQ225">
        <f>IF(OR($D225="51",$D225="52",$D225="61"),(AA225/'Totals and Drop Down Lists'!W$4)*Inputs!E$38,0)</f>
        <v>0</v>
      </c>
      <c r="AR225">
        <f>IF(OR($D225="51",$D225="52",$D225="61"),(AB225/'Totals and Drop Down Lists'!X$4)*Inputs!F$38,0)</f>
        <v>0</v>
      </c>
      <c r="AS225">
        <f>IF(OR($D225="51",$D225="52",$D225="61"),(AC225/'Totals and Drop Down Lists'!Y$4)*Inputs!G$38,0)</f>
        <v>0</v>
      </c>
      <c r="AT225">
        <f>IF(OR($D225="51",$D225="52",$D225="61"),(AD225/'Totals and Drop Down Lists'!Z$4)*Inputs!H$38,0)</f>
        <v>0</v>
      </c>
      <c r="AU225">
        <f>IF(OR($D225="51",$D225="52",$D225="61"),(AE225/'Totals and Drop Down Lists'!AA$4)*Inputs!I$38,0)</f>
        <v>0</v>
      </c>
      <c r="AV225">
        <f>IF(OR($D225="51",$D225="52",$D225="61"),(AF225/'Totals and Drop Down Lists'!AB$4)*Inputs!J$38,0)</f>
        <v>0</v>
      </c>
      <c r="AW225">
        <f>IF(OR($D225="51",$D225="52",$D225="61"),(AG225/'Totals and Drop Down Lists'!AC$4)*Inputs!K$38,0)</f>
        <v>0</v>
      </c>
      <c r="AX225">
        <f>IF(OR($D225="51",$D225="52",$D225="61"),(AH225/'Totals and Drop Down Lists'!AD$4)*Inputs!L$38,0)</f>
        <v>0</v>
      </c>
      <c r="AY225">
        <f>IF(OR($D225="51",$D225="52",$D225="61"),0,(AA225/'Totals and Drop Down Lists'!W$5)*Inputs!E$39)</f>
        <v>0</v>
      </c>
      <c r="AZ225">
        <f>IF(OR($D225="51",$D225="52",$D225="61"),0,(AB225/'Totals and Drop Down Lists'!X$5)*Inputs!F$39)</f>
        <v>0</v>
      </c>
      <c r="BA225">
        <f>IF(OR($D225="51",$D225="52",$D225="61"),0,(AC225/'Totals and Drop Down Lists'!Y$5)*Inputs!G$39)</f>
        <v>0</v>
      </c>
      <c r="BB225">
        <f>IF(OR($D225="51",$D225="52",$D225="61"),0,(AD225/'Totals and Drop Down Lists'!Z$5)*Inputs!H$39)</f>
        <v>0</v>
      </c>
      <c r="BC225">
        <f>IF(OR($D225="51",$D225="52",$D225="61"),0,(AE225/'Totals and Drop Down Lists'!AA$5)*Inputs!I$39)</f>
        <v>0</v>
      </c>
      <c r="BD225">
        <f>IF(OR($D225="51",$D225="52",$D225="61"),0,(AF225/'Totals and Drop Down Lists'!AB$5)*Inputs!J$39)</f>
        <v>0</v>
      </c>
      <c r="BE225">
        <f>IF(OR($D225="51",$D225="52",$D225="61"),0,(AG225/'Totals and Drop Down Lists'!AC$5)*Inputs!K$39)</f>
        <v>0</v>
      </c>
      <c r="BF225">
        <f>IF(OR($D225="51",$D225="52",$D225="61"),0,(AH225/'Totals and Drop Down Lists'!AD$5)*Inputs!L$39)</f>
        <v>0</v>
      </c>
      <c r="BG225" s="10">
        <f t="shared" si="28"/>
        <v>690043.01103655074</v>
      </c>
    </row>
    <row r="226" spans="1:59" ht="28.8">
      <c r="A226" s="1" t="s">
        <v>7344</v>
      </c>
      <c r="B226" s="1" t="s">
        <v>4480</v>
      </c>
      <c r="C226" s="1" t="s">
        <v>4489</v>
      </c>
      <c r="D226" s="1" t="s">
        <v>10</v>
      </c>
      <c r="E226" s="1" t="s">
        <v>4490</v>
      </c>
      <c r="F226" s="2">
        <v>82442</v>
      </c>
      <c r="G226" s="2">
        <v>377</v>
      </c>
      <c r="H226" s="2">
        <v>46</v>
      </c>
      <c r="I226" s="2">
        <v>4694</v>
      </c>
      <c r="J226" s="2">
        <v>29280</v>
      </c>
      <c r="K226" s="2">
        <v>8584</v>
      </c>
      <c r="L226" s="2">
        <v>295</v>
      </c>
      <c r="M226" s="2">
        <v>0</v>
      </c>
      <c r="N226" s="2">
        <v>37</v>
      </c>
      <c r="O226" s="2">
        <v>435</v>
      </c>
      <c r="P226" s="2">
        <v>52</v>
      </c>
      <c r="Q226" s="2">
        <v>46</v>
      </c>
      <c r="R226" s="2">
        <v>871</v>
      </c>
      <c r="S226" s="2">
        <v>12585600</v>
      </c>
      <c r="T226" s="2">
        <v>588475900</v>
      </c>
      <c r="U226" s="2">
        <v>386</v>
      </c>
      <c r="V226" s="2">
        <v>520</v>
      </c>
      <c r="W226" s="2">
        <v>25</v>
      </c>
      <c r="X226" s="2">
        <v>1885</v>
      </c>
      <c r="Y226" s="2">
        <v>200</v>
      </c>
      <c r="Z226" s="2">
        <v>1290</v>
      </c>
      <c r="AA226" s="9">
        <f t="shared" si="29"/>
        <v>82442</v>
      </c>
      <c r="AB226" s="9">
        <f t="shared" si="30"/>
        <v>4271</v>
      </c>
      <c r="AC226" s="9">
        <f t="shared" si="31"/>
        <v>1736</v>
      </c>
      <c r="AD226" s="9">
        <f t="shared" si="32"/>
        <v>871</v>
      </c>
      <c r="AE226" s="44">
        <f t="shared" si="33"/>
        <v>1.7575356031610637E-4</v>
      </c>
      <c r="AF226" s="9">
        <f t="shared" si="34"/>
        <v>1340</v>
      </c>
      <c r="AG226" s="9">
        <f t="shared" si="27"/>
        <v>1490</v>
      </c>
      <c r="AH226" s="44">
        <f t="shared" si="35"/>
        <v>1.6253840410617519E-4</v>
      </c>
      <c r="AI226">
        <f>AA226/'Totals and Drop Down Lists'!W$6*Inputs!E$37</f>
        <v>74786.469446248841</v>
      </c>
      <c r="AJ226">
        <f>AB226/'Totals and Drop Down Lists'!X$6*Inputs!F$37</f>
        <v>14053.243657554796</v>
      </c>
      <c r="AK226">
        <f>AC226/'Totals and Drop Down Lists'!Y$6*Inputs!G$37</f>
        <v>11444.298397044331</v>
      </c>
      <c r="AL226">
        <f>AD226/'Totals and Drop Down Lists'!Z$6*Inputs!H$37</f>
        <v>6983.2436061646767</v>
      </c>
      <c r="AM226">
        <f>AE226/'Totals and Drop Down Lists'!AA$6*Inputs!I$37</f>
        <v>21879.446546928379</v>
      </c>
      <c r="AN226">
        <f>AF226/'Totals and Drop Down Lists'!AB$6*Inputs!J$37</f>
        <v>26741.968808061956</v>
      </c>
      <c r="AO226">
        <f>AG226/'Totals and Drop Down Lists'!AC$6*Inputs!K$37</f>
        <v>27749.128506846511</v>
      </c>
      <c r="AP226">
        <f>AH226/'Totals and Drop Down Lists'!AD$6*Inputs!L$37</f>
        <v>38250.147855397066</v>
      </c>
      <c r="AQ226">
        <f>IF(OR($D226="51",$D226="52",$D226="61"),(AA226/'Totals and Drop Down Lists'!W$4)*Inputs!E$38,0)</f>
        <v>0</v>
      </c>
      <c r="AR226">
        <f>IF(OR($D226="51",$D226="52",$D226="61"),(AB226/'Totals and Drop Down Lists'!X$4)*Inputs!F$38,0)</f>
        <v>0</v>
      </c>
      <c r="AS226">
        <f>IF(OR($D226="51",$D226="52",$D226="61"),(AC226/'Totals and Drop Down Lists'!Y$4)*Inputs!G$38,0)</f>
        <v>0</v>
      </c>
      <c r="AT226">
        <f>IF(OR($D226="51",$D226="52",$D226="61"),(AD226/'Totals and Drop Down Lists'!Z$4)*Inputs!H$38,0)</f>
        <v>0</v>
      </c>
      <c r="AU226">
        <f>IF(OR($D226="51",$D226="52",$D226="61"),(AE226/'Totals and Drop Down Lists'!AA$4)*Inputs!I$38,0)</f>
        <v>0</v>
      </c>
      <c r="AV226">
        <f>IF(OR($D226="51",$D226="52",$D226="61"),(AF226/'Totals and Drop Down Lists'!AB$4)*Inputs!J$38,0)</f>
        <v>0</v>
      </c>
      <c r="AW226">
        <f>IF(OR($D226="51",$D226="52",$D226="61"),(AG226/'Totals and Drop Down Lists'!AC$4)*Inputs!K$38,0)</f>
        <v>0</v>
      </c>
      <c r="AX226">
        <f>IF(OR($D226="51",$D226="52",$D226="61"),(AH226/'Totals and Drop Down Lists'!AD$4)*Inputs!L$38,0)</f>
        <v>0</v>
      </c>
      <c r="AY226">
        <f>IF(OR($D226="51",$D226="52",$D226="61"),0,(AA226/'Totals and Drop Down Lists'!W$5)*Inputs!E$39)</f>
        <v>0</v>
      </c>
      <c r="AZ226">
        <f>IF(OR($D226="51",$D226="52",$D226="61"),0,(AB226/'Totals and Drop Down Lists'!X$5)*Inputs!F$39)</f>
        <v>0</v>
      </c>
      <c r="BA226">
        <f>IF(OR($D226="51",$D226="52",$D226="61"),0,(AC226/'Totals and Drop Down Lists'!Y$5)*Inputs!G$39)</f>
        <v>0</v>
      </c>
      <c r="BB226">
        <f>IF(OR($D226="51",$D226="52",$D226="61"),0,(AD226/'Totals and Drop Down Lists'!Z$5)*Inputs!H$39)</f>
        <v>0</v>
      </c>
      <c r="BC226">
        <f>IF(OR($D226="51",$D226="52",$D226="61"),0,(AE226/'Totals and Drop Down Lists'!AA$5)*Inputs!I$39)</f>
        <v>0</v>
      </c>
      <c r="BD226">
        <f>IF(OR($D226="51",$D226="52",$D226="61"),0,(AF226/'Totals and Drop Down Lists'!AB$5)*Inputs!J$39)</f>
        <v>0</v>
      </c>
      <c r="BE226">
        <f>IF(OR($D226="51",$D226="52",$D226="61"),0,(AG226/'Totals and Drop Down Lists'!AC$5)*Inputs!K$39)</f>
        <v>0</v>
      </c>
      <c r="BF226">
        <f>IF(OR($D226="51",$D226="52",$D226="61"),0,(AH226/'Totals and Drop Down Lists'!AD$5)*Inputs!L$39)</f>
        <v>0</v>
      </c>
      <c r="BG226" s="10">
        <f t="shared" si="28"/>
        <v>221887.94682424655</v>
      </c>
    </row>
    <row r="227" spans="1:59" ht="28.8">
      <c r="A227" s="1" t="s">
        <v>7344</v>
      </c>
      <c r="B227" s="1" t="s">
        <v>4480</v>
      </c>
      <c r="C227" s="1" t="s">
        <v>4491</v>
      </c>
      <c r="D227" s="1" t="s">
        <v>7</v>
      </c>
      <c r="E227" s="1" t="s">
        <v>4492</v>
      </c>
      <c r="F227" s="2">
        <v>397011</v>
      </c>
      <c r="G227" s="2">
        <v>6680</v>
      </c>
      <c r="H227" s="2">
        <v>1472</v>
      </c>
      <c r="I227" s="2">
        <v>80274</v>
      </c>
      <c r="J227" s="2">
        <v>154786</v>
      </c>
      <c r="K227" s="2">
        <v>92248</v>
      </c>
      <c r="L227" s="2">
        <v>1755</v>
      </c>
      <c r="M227" s="2">
        <v>553</v>
      </c>
      <c r="N227" s="2">
        <v>195</v>
      </c>
      <c r="O227" s="2">
        <v>4939</v>
      </c>
      <c r="P227" s="2">
        <v>2645</v>
      </c>
      <c r="Q227" s="2">
        <v>840</v>
      </c>
      <c r="R227" s="2">
        <v>67072</v>
      </c>
      <c r="S227" s="2">
        <v>104244700</v>
      </c>
      <c r="T227" s="2">
        <v>4558366200</v>
      </c>
      <c r="U227" s="2">
        <v>5650</v>
      </c>
      <c r="V227" s="2">
        <v>9795</v>
      </c>
      <c r="W227" s="2">
        <v>305</v>
      </c>
      <c r="X227" s="2">
        <v>31385</v>
      </c>
      <c r="Y227" s="2">
        <v>4535</v>
      </c>
      <c r="Z227" s="2">
        <v>20375</v>
      </c>
      <c r="AA227" s="9">
        <f t="shared" si="29"/>
        <v>397011</v>
      </c>
      <c r="AB227" s="9">
        <f t="shared" si="30"/>
        <v>72122</v>
      </c>
      <c r="AC227" s="9">
        <f t="shared" si="31"/>
        <v>77999</v>
      </c>
      <c r="AD227" s="9">
        <f t="shared" si="32"/>
        <v>67072</v>
      </c>
      <c r="AE227" s="44">
        <f t="shared" si="33"/>
        <v>3.8395296608042064E-3</v>
      </c>
      <c r="AF227" s="9">
        <f t="shared" si="34"/>
        <v>21285</v>
      </c>
      <c r="AG227" s="9">
        <f t="shared" si="27"/>
        <v>24910</v>
      </c>
      <c r="AH227" s="44">
        <f t="shared" si="35"/>
        <v>5.5239545378904633E-3</v>
      </c>
      <c r="AI227">
        <f>AA227/'Totals and Drop Down Lists'!W$6*Inputs!E$37</f>
        <v>360144.72018297348</v>
      </c>
      <c r="AJ227">
        <f>AB227/'Totals and Drop Down Lists'!X$6*Inputs!F$37</f>
        <v>237309.30439479442</v>
      </c>
      <c r="AK227">
        <f>AC227/'Totals and Drop Down Lists'!Y$6*Inputs!G$37</f>
        <v>514195.75499485072</v>
      </c>
      <c r="AL227">
        <f>AD227/'Totals and Drop Down Lists'!Z$6*Inputs!H$37</f>
        <v>537749.8451810301</v>
      </c>
      <c r="AM227">
        <f>AE227/'Totals and Drop Down Lists'!AA$6*Inputs!I$37</f>
        <v>477980.5531553328</v>
      </c>
      <c r="AN227">
        <f>AF227/'Totals and Drop Down Lists'!AB$6*Inputs!J$37</f>
        <v>424778.21349223785</v>
      </c>
      <c r="AO227">
        <f>AG227/'Totals and Drop Down Lists'!AC$6*Inputs!K$37</f>
        <v>463913.28262117226</v>
      </c>
      <c r="AP227">
        <f>AH227/'Totals and Drop Down Lists'!AD$6*Inputs!L$37</f>
        <v>1299951.7189966943</v>
      </c>
      <c r="AQ227">
        <f>IF(OR($D227="51",$D227="52",$D227="61"),(AA227/'Totals and Drop Down Lists'!W$4)*Inputs!E$38,0)</f>
        <v>0</v>
      </c>
      <c r="AR227">
        <f>IF(OR($D227="51",$D227="52",$D227="61"),(AB227/'Totals and Drop Down Lists'!X$4)*Inputs!F$38,0)</f>
        <v>0</v>
      </c>
      <c r="AS227">
        <f>IF(OR($D227="51",$D227="52",$D227="61"),(AC227/'Totals and Drop Down Lists'!Y$4)*Inputs!G$38,0)</f>
        <v>0</v>
      </c>
      <c r="AT227">
        <f>IF(OR($D227="51",$D227="52",$D227="61"),(AD227/'Totals and Drop Down Lists'!Z$4)*Inputs!H$38,0)</f>
        <v>0</v>
      </c>
      <c r="AU227">
        <f>IF(OR($D227="51",$D227="52",$D227="61"),(AE227/'Totals and Drop Down Lists'!AA$4)*Inputs!I$38,0)</f>
        <v>0</v>
      </c>
      <c r="AV227">
        <f>IF(OR($D227="51",$D227="52",$D227="61"),(AF227/'Totals and Drop Down Lists'!AB$4)*Inputs!J$38,0)</f>
        <v>0</v>
      </c>
      <c r="AW227">
        <f>IF(OR($D227="51",$D227="52",$D227="61"),(AG227/'Totals and Drop Down Lists'!AC$4)*Inputs!K$38,0)</f>
        <v>0</v>
      </c>
      <c r="AX227">
        <f>IF(OR($D227="51",$D227="52",$D227="61"),(AH227/'Totals and Drop Down Lists'!AD$4)*Inputs!L$38,0)</f>
        <v>0</v>
      </c>
      <c r="AY227">
        <f>IF(OR($D227="51",$D227="52",$D227="61"),0,(AA227/'Totals and Drop Down Lists'!W$5)*Inputs!E$39)</f>
        <v>0</v>
      </c>
      <c r="AZ227">
        <f>IF(OR($D227="51",$D227="52",$D227="61"),0,(AB227/'Totals and Drop Down Lists'!X$5)*Inputs!F$39)</f>
        <v>0</v>
      </c>
      <c r="BA227">
        <f>IF(OR($D227="51",$D227="52",$D227="61"),0,(AC227/'Totals and Drop Down Lists'!Y$5)*Inputs!G$39)</f>
        <v>0</v>
      </c>
      <c r="BB227">
        <f>IF(OR($D227="51",$D227="52",$D227="61"),0,(AD227/'Totals and Drop Down Lists'!Z$5)*Inputs!H$39)</f>
        <v>0</v>
      </c>
      <c r="BC227">
        <f>IF(OR($D227="51",$D227="52",$D227="61"),0,(AE227/'Totals and Drop Down Lists'!AA$5)*Inputs!I$39)</f>
        <v>0</v>
      </c>
      <c r="BD227">
        <f>IF(OR($D227="51",$D227="52",$D227="61"),0,(AF227/'Totals and Drop Down Lists'!AB$5)*Inputs!J$39)</f>
        <v>0</v>
      </c>
      <c r="BE227">
        <f>IF(OR($D227="51",$D227="52",$D227="61"),0,(AG227/'Totals and Drop Down Lists'!AC$5)*Inputs!K$39)</f>
        <v>0</v>
      </c>
      <c r="BF227">
        <f>IF(OR($D227="51",$D227="52",$D227="61"),0,(AH227/'Totals and Drop Down Lists'!AD$5)*Inputs!L$39)</f>
        <v>0</v>
      </c>
      <c r="BG227" s="10">
        <f t="shared" si="28"/>
        <v>4316023.3930190857</v>
      </c>
    </row>
    <row r="228" spans="1:59" ht="28.8">
      <c r="A228" s="1" t="s">
        <v>7344</v>
      </c>
      <c r="B228" s="1" t="s">
        <v>4480</v>
      </c>
      <c r="C228" s="1" t="s">
        <v>4493</v>
      </c>
      <c r="D228" s="1" t="s">
        <v>10</v>
      </c>
      <c r="E228" s="1" t="s">
        <v>4494</v>
      </c>
      <c r="F228" s="2">
        <v>71488</v>
      </c>
      <c r="G228" s="2">
        <v>174</v>
      </c>
      <c r="H228" s="2">
        <v>65</v>
      </c>
      <c r="I228" s="2">
        <v>3450</v>
      </c>
      <c r="J228" s="2">
        <v>24894</v>
      </c>
      <c r="K228" s="2">
        <v>7779</v>
      </c>
      <c r="L228" s="2">
        <v>63</v>
      </c>
      <c r="M228" s="2">
        <v>8</v>
      </c>
      <c r="N228" s="2">
        <v>18</v>
      </c>
      <c r="O228" s="2">
        <v>300</v>
      </c>
      <c r="P228" s="2">
        <v>83</v>
      </c>
      <c r="Q228" s="2">
        <v>15</v>
      </c>
      <c r="R228" s="2">
        <v>591</v>
      </c>
      <c r="S228" s="2">
        <v>13372400</v>
      </c>
      <c r="T228" s="2">
        <v>687337300</v>
      </c>
      <c r="U228" s="2">
        <v>277</v>
      </c>
      <c r="V228" s="2">
        <v>165</v>
      </c>
      <c r="W228" s="2">
        <v>0</v>
      </c>
      <c r="X228" s="2">
        <v>845</v>
      </c>
      <c r="Y228" s="2">
        <v>95</v>
      </c>
      <c r="Z228" s="2">
        <v>660</v>
      </c>
      <c r="AA228" s="9">
        <f t="shared" si="29"/>
        <v>71488</v>
      </c>
      <c r="AB228" s="9">
        <f t="shared" si="30"/>
        <v>3211</v>
      </c>
      <c r="AC228" s="9">
        <f t="shared" si="31"/>
        <v>1078</v>
      </c>
      <c r="AD228" s="9">
        <f t="shared" si="32"/>
        <v>591</v>
      </c>
      <c r="AE228" s="44">
        <f t="shared" si="33"/>
        <v>1.6976518994315216E-4</v>
      </c>
      <c r="AF228" s="9">
        <f t="shared" si="34"/>
        <v>680</v>
      </c>
      <c r="AG228" s="9">
        <f t="shared" si="27"/>
        <v>755</v>
      </c>
      <c r="AH228" s="44">
        <f t="shared" si="35"/>
        <v>8.7786376682162841E-5</v>
      </c>
      <c r="AI228">
        <f>AA228/'Totals and Drop Down Lists'!W$6*Inputs!E$37</f>
        <v>64849.653426329271</v>
      </c>
      <c r="AJ228">
        <f>AB228/'Totals and Drop Down Lists'!X$6*Inputs!F$37</f>
        <v>10565.433243832464</v>
      </c>
      <c r="AK228">
        <f>AC228/'Totals and Drop Down Lists'!Y$6*Inputs!G$37</f>
        <v>7106.5401336484965</v>
      </c>
      <c r="AL228">
        <f>AD228/'Totals and Drop Down Lists'!Z$6*Inputs!H$37</f>
        <v>4738.3432505663886</v>
      </c>
      <c r="AM228">
        <f>AE228/'Totals and Drop Down Lists'!AA$6*Inputs!I$37</f>
        <v>21133.958209493805</v>
      </c>
      <c r="AN228">
        <f>AF228/'Totals and Drop Down Lists'!AB$6*Inputs!J$37</f>
        <v>13570.551335434424</v>
      </c>
      <c r="AO228">
        <f>AG228/'Totals and Drop Down Lists'!AC$6*Inputs!K$37</f>
        <v>14060.800015214172</v>
      </c>
      <c r="AP228">
        <f>AH228/'Totals and Drop Down Lists'!AD$6*Inputs!L$37</f>
        <v>20658.760040420126</v>
      </c>
      <c r="AQ228">
        <f>IF(OR($D228="51",$D228="52",$D228="61"),(AA228/'Totals and Drop Down Lists'!W$4)*Inputs!E$38,0)</f>
        <v>0</v>
      </c>
      <c r="AR228">
        <f>IF(OR($D228="51",$D228="52",$D228="61"),(AB228/'Totals and Drop Down Lists'!X$4)*Inputs!F$38,0)</f>
        <v>0</v>
      </c>
      <c r="AS228">
        <f>IF(OR($D228="51",$D228="52",$D228="61"),(AC228/'Totals and Drop Down Lists'!Y$4)*Inputs!G$38,0)</f>
        <v>0</v>
      </c>
      <c r="AT228">
        <f>IF(OR($D228="51",$D228="52",$D228="61"),(AD228/'Totals and Drop Down Lists'!Z$4)*Inputs!H$38,0)</f>
        <v>0</v>
      </c>
      <c r="AU228">
        <f>IF(OR($D228="51",$D228="52",$D228="61"),(AE228/'Totals and Drop Down Lists'!AA$4)*Inputs!I$38,0)</f>
        <v>0</v>
      </c>
      <c r="AV228">
        <f>IF(OR($D228="51",$D228="52",$D228="61"),(AF228/'Totals and Drop Down Lists'!AB$4)*Inputs!J$38,0)</f>
        <v>0</v>
      </c>
      <c r="AW228">
        <f>IF(OR($D228="51",$D228="52",$D228="61"),(AG228/'Totals and Drop Down Lists'!AC$4)*Inputs!K$38,0)</f>
        <v>0</v>
      </c>
      <c r="AX228">
        <f>IF(OR($D228="51",$D228="52",$D228="61"),(AH228/'Totals and Drop Down Lists'!AD$4)*Inputs!L$38,0)</f>
        <v>0</v>
      </c>
      <c r="AY228">
        <f>IF(OR($D228="51",$D228="52",$D228="61"),0,(AA228/'Totals and Drop Down Lists'!W$5)*Inputs!E$39)</f>
        <v>0</v>
      </c>
      <c r="AZ228">
        <f>IF(OR($D228="51",$D228="52",$D228="61"),0,(AB228/'Totals and Drop Down Lists'!X$5)*Inputs!F$39)</f>
        <v>0</v>
      </c>
      <c r="BA228">
        <f>IF(OR($D228="51",$D228="52",$D228="61"),0,(AC228/'Totals and Drop Down Lists'!Y$5)*Inputs!G$39)</f>
        <v>0</v>
      </c>
      <c r="BB228">
        <f>IF(OR($D228="51",$D228="52",$D228="61"),0,(AD228/'Totals and Drop Down Lists'!Z$5)*Inputs!H$39)</f>
        <v>0</v>
      </c>
      <c r="BC228">
        <f>IF(OR($D228="51",$D228="52",$D228="61"),0,(AE228/'Totals and Drop Down Lists'!AA$5)*Inputs!I$39)</f>
        <v>0</v>
      </c>
      <c r="BD228">
        <f>IF(OR($D228="51",$D228="52",$D228="61"),0,(AF228/'Totals and Drop Down Lists'!AB$5)*Inputs!J$39)</f>
        <v>0</v>
      </c>
      <c r="BE228">
        <f>IF(OR($D228="51",$D228="52",$D228="61"),0,(AG228/'Totals and Drop Down Lists'!AC$5)*Inputs!K$39)</f>
        <v>0</v>
      </c>
      <c r="BF228">
        <f>IF(OR($D228="51",$D228="52",$D228="61"),0,(AH228/'Totals and Drop Down Lists'!AD$5)*Inputs!L$39)</f>
        <v>0</v>
      </c>
      <c r="BG228" s="10">
        <f t="shared" si="28"/>
        <v>156684.03965493917</v>
      </c>
    </row>
    <row r="229" spans="1:59" ht="28.8">
      <c r="A229" s="1" t="s">
        <v>7344</v>
      </c>
      <c r="B229" s="1" t="s">
        <v>4480</v>
      </c>
      <c r="C229" s="1" t="s">
        <v>4495</v>
      </c>
      <c r="D229" s="1" t="s">
        <v>10</v>
      </c>
      <c r="E229" s="1" t="s">
        <v>4496</v>
      </c>
      <c r="F229" s="2">
        <v>86038</v>
      </c>
      <c r="G229" s="2">
        <v>602</v>
      </c>
      <c r="H229" s="2">
        <v>95</v>
      </c>
      <c r="I229" s="2">
        <v>8555</v>
      </c>
      <c r="J229" s="2">
        <v>30759</v>
      </c>
      <c r="K229" s="2">
        <v>13630</v>
      </c>
      <c r="L229" s="2">
        <v>581</v>
      </c>
      <c r="M229" s="2">
        <v>88</v>
      </c>
      <c r="N229" s="2">
        <v>51</v>
      </c>
      <c r="O229" s="2">
        <v>959</v>
      </c>
      <c r="P229" s="2">
        <v>531</v>
      </c>
      <c r="Q229" s="2">
        <v>91</v>
      </c>
      <c r="R229" s="2">
        <v>3358</v>
      </c>
      <c r="S229" s="2">
        <v>16574000</v>
      </c>
      <c r="T229" s="2">
        <v>764190200</v>
      </c>
      <c r="U229" s="2">
        <v>207</v>
      </c>
      <c r="V229" s="2">
        <v>595</v>
      </c>
      <c r="W229" s="2">
        <v>0</v>
      </c>
      <c r="X229" s="2">
        <v>2720</v>
      </c>
      <c r="Y229" s="2">
        <v>270</v>
      </c>
      <c r="Z229" s="2">
        <v>1860</v>
      </c>
      <c r="AA229" s="9">
        <f t="shared" si="29"/>
        <v>86038</v>
      </c>
      <c r="AB229" s="9">
        <f t="shared" si="30"/>
        <v>7858</v>
      </c>
      <c r="AC229" s="9">
        <f t="shared" si="31"/>
        <v>5659</v>
      </c>
      <c r="AD229" s="9">
        <f t="shared" si="32"/>
        <v>3358</v>
      </c>
      <c r="AE229" s="44">
        <f t="shared" si="33"/>
        <v>4.218084596137555E-4</v>
      </c>
      <c r="AF229" s="9">
        <f t="shared" si="34"/>
        <v>2125</v>
      </c>
      <c r="AG229" s="9">
        <f t="shared" si="27"/>
        <v>2130</v>
      </c>
      <c r="AH229" s="44">
        <f t="shared" si="35"/>
        <v>3.5119985949499824E-4</v>
      </c>
      <c r="AI229">
        <f>AA229/'Totals and Drop Down Lists'!W$6*Inputs!E$37</f>
        <v>78048.546350359757</v>
      </c>
      <c r="AJ229">
        <f>AB229/'Totals and Drop Down Lists'!X$6*Inputs!F$37</f>
        <v>25855.862482103857</v>
      </c>
      <c r="AK229">
        <f>AC229/'Totals and Drop Down Lists'!Y$6*Inputs!G$37</f>
        <v>37306.039532761453</v>
      </c>
      <c r="AL229">
        <f>AD229/'Totals and Drop Down Lists'!Z$6*Inputs!H$37</f>
        <v>26922.769264639479</v>
      </c>
      <c r="AM229">
        <f>AE229/'Totals and Drop Down Lists'!AA$6*Inputs!I$37</f>
        <v>52510.661112994843</v>
      </c>
      <c r="AN229">
        <f>AF229/'Totals and Drop Down Lists'!AB$6*Inputs!J$37</f>
        <v>42407.972923232577</v>
      </c>
      <c r="AO229">
        <f>AG229/'Totals and Drop Down Lists'!AC$6*Inputs!K$37</f>
        <v>39668.21726146515</v>
      </c>
      <c r="AP229">
        <f>AH229/'Totals and Drop Down Lists'!AD$6*Inputs!L$37</f>
        <v>82647.830993241514</v>
      </c>
      <c r="AQ229">
        <f>IF(OR($D229="51",$D229="52",$D229="61"),(AA229/'Totals and Drop Down Lists'!W$4)*Inputs!E$38,0)</f>
        <v>0</v>
      </c>
      <c r="AR229">
        <f>IF(OR($D229="51",$D229="52",$D229="61"),(AB229/'Totals and Drop Down Lists'!X$4)*Inputs!F$38,0)</f>
        <v>0</v>
      </c>
      <c r="AS229">
        <f>IF(OR($D229="51",$D229="52",$D229="61"),(AC229/'Totals and Drop Down Lists'!Y$4)*Inputs!G$38,0)</f>
        <v>0</v>
      </c>
      <c r="AT229">
        <f>IF(OR($D229="51",$D229="52",$D229="61"),(AD229/'Totals and Drop Down Lists'!Z$4)*Inputs!H$38,0)</f>
        <v>0</v>
      </c>
      <c r="AU229">
        <f>IF(OR($D229="51",$D229="52",$D229="61"),(AE229/'Totals and Drop Down Lists'!AA$4)*Inputs!I$38,0)</f>
        <v>0</v>
      </c>
      <c r="AV229">
        <f>IF(OR($D229="51",$D229="52",$D229="61"),(AF229/'Totals and Drop Down Lists'!AB$4)*Inputs!J$38,0)</f>
        <v>0</v>
      </c>
      <c r="AW229">
        <f>IF(OR($D229="51",$D229="52",$D229="61"),(AG229/'Totals and Drop Down Lists'!AC$4)*Inputs!K$38,0)</f>
        <v>0</v>
      </c>
      <c r="AX229">
        <f>IF(OR($D229="51",$D229="52",$D229="61"),(AH229/'Totals and Drop Down Lists'!AD$4)*Inputs!L$38,0)</f>
        <v>0</v>
      </c>
      <c r="AY229">
        <f>IF(OR($D229="51",$D229="52",$D229="61"),0,(AA229/'Totals and Drop Down Lists'!W$5)*Inputs!E$39)</f>
        <v>0</v>
      </c>
      <c r="AZ229">
        <f>IF(OR($D229="51",$D229="52",$D229="61"),0,(AB229/'Totals and Drop Down Lists'!X$5)*Inputs!F$39)</f>
        <v>0</v>
      </c>
      <c r="BA229">
        <f>IF(OR($D229="51",$D229="52",$D229="61"),0,(AC229/'Totals and Drop Down Lists'!Y$5)*Inputs!G$39)</f>
        <v>0</v>
      </c>
      <c r="BB229">
        <f>IF(OR($D229="51",$D229="52",$D229="61"),0,(AD229/'Totals and Drop Down Lists'!Z$5)*Inputs!H$39)</f>
        <v>0</v>
      </c>
      <c r="BC229">
        <f>IF(OR($D229="51",$D229="52",$D229="61"),0,(AE229/'Totals and Drop Down Lists'!AA$5)*Inputs!I$39)</f>
        <v>0</v>
      </c>
      <c r="BD229">
        <f>IF(OR($D229="51",$D229="52",$D229="61"),0,(AF229/'Totals and Drop Down Lists'!AB$5)*Inputs!J$39)</f>
        <v>0</v>
      </c>
      <c r="BE229">
        <f>IF(OR($D229="51",$D229="52",$D229="61"),0,(AG229/'Totals and Drop Down Lists'!AC$5)*Inputs!K$39)</f>
        <v>0</v>
      </c>
      <c r="BF229">
        <f>IF(OR($D229="51",$D229="52",$D229="61"),0,(AH229/'Totals and Drop Down Lists'!AD$5)*Inputs!L$39)</f>
        <v>0</v>
      </c>
      <c r="BG229" s="10">
        <f t="shared" si="28"/>
        <v>385367.89992079861</v>
      </c>
    </row>
    <row r="230" spans="1:59" ht="28.8">
      <c r="A230" s="1" t="s">
        <v>7344</v>
      </c>
      <c r="B230" s="1" t="s">
        <v>4480</v>
      </c>
      <c r="C230" s="1" t="s">
        <v>2471</v>
      </c>
      <c r="D230" s="1" t="s">
        <v>10</v>
      </c>
      <c r="E230" s="1" t="s">
        <v>4497</v>
      </c>
      <c r="F230" s="2">
        <v>70687</v>
      </c>
      <c r="G230" s="2">
        <v>665</v>
      </c>
      <c r="H230" s="2">
        <v>127</v>
      </c>
      <c r="I230" s="2">
        <v>5905</v>
      </c>
      <c r="J230" s="2">
        <v>20441</v>
      </c>
      <c r="K230" s="2">
        <v>6865</v>
      </c>
      <c r="L230" s="2">
        <v>418</v>
      </c>
      <c r="M230" s="2">
        <v>66</v>
      </c>
      <c r="N230" s="2">
        <v>89</v>
      </c>
      <c r="O230" s="2">
        <v>750</v>
      </c>
      <c r="P230" s="2">
        <v>208</v>
      </c>
      <c r="Q230" s="2">
        <v>30</v>
      </c>
      <c r="R230" s="2">
        <v>475</v>
      </c>
      <c r="S230" s="2">
        <v>9825200</v>
      </c>
      <c r="T230" s="2">
        <v>408266100</v>
      </c>
      <c r="U230" s="2">
        <v>260</v>
      </c>
      <c r="V230" s="2">
        <v>585</v>
      </c>
      <c r="W230" s="2">
        <v>0</v>
      </c>
      <c r="X230" s="2">
        <v>1700</v>
      </c>
      <c r="Y230" s="2">
        <v>240</v>
      </c>
      <c r="Z230" s="2">
        <v>1050</v>
      </c>
      <c r="AA230" s="9">
        <f t="shared" si="29"/>
        <v>70687</v>
      </c>
      <c r="AB230" s="9">
        <f t="shared" si="30"/>
        <v>5113</v>
      </c>
      <c r="AC230" s="9">
        <f t="shared" si="31"/>
        <v>2036</v>
      </c>
      <c r="AD230" s="9">
        <f t="shared" si="32"/>
        <v>475</v>
      </c>
      <c r="AE230" s="44">
        <f t="shared" si="33"/>
        <v>1.6101811229570859E-4</v>
      </c>
      <c r="AF230" s="9">
        <f t="shared" si="34"/>
        <v>1115</v>
      </c>
      <c r="AG230" s="9">
        <f t="shared" si="27"/>
        <v>1290</v>
      </c>
      <c r="AH230" s="44">
        <f t="shared" si="35"/>
        <v>1.6120525686915706E-4</v>
      </c>
      <c r="AI230">
        <f>AA230/'Totals and Drop Down Lists'!W$6*Inputs!E$37</f>
        <v>64123.033960202229</v>
      </c>
      <c r="AJ230">
        <f>AB230/'Totals and Drop Down Lists'!X$6*Inputs!F$37</f>
        <v>16823.74966543612</v>
      </c>
      <c r="AK230">
        <f>AC230/'Totals and Drop Down Lists'!Y$6*Inputs!G$37</f>
        <v>13421.99973293909</v>
      </c>
      <c r="AL230">
        <f>AD230/'Totals and Drop Down Lists'!Z$6*Inputs!H$37</f>
        <v>3808.3131032470969</v>
      </c>
      <c r="AM230">
        <f>AE230/'Totals and Drop Down Lists'!AA$6*Inputs!I$37</f>
        <v>20045.040195629052</v>
      </c>
      <c r="AN230">
        <f>AF230/'Totals and Drop Down Lists'!AB$6*Inputs!J$37</f>
        <v>22251.71285148439</v>
      </c>
      <c r="AO230">
        <f>AG230/'Totals and Drop Down Lists'!AC$6*Inputs!K$37</f>
        <v>24024.413271028188</v>
      </c>
      <c r="AP230">
        <f>AH230/'Totals and Drop Down Lists'!AD$6*Inputs!L$37</f>
        <v>37936.418437359673</v>
      </c>
      <c r="AQ230">
        <f>IF(OR($D230="51",$D230="52",$D230="61"),(AA230/'Totals and Drop Down Lists'!W$4)*Inputs!E$38,0)</f>
        <v>0</v>
      </c>
      <c r="AR230">
        <f>IF(OR($D230="51",$D230="52",$D230="61"),(AB230/'Totals and Drop Down Lists'!X$4)*Inputs!F$38,0)</f>
        <v>0</v>
      </c>
      <c r="AS230">
        <f>IF(OR($D230="51",$D230="52",$D230="61"),(AC230/'Totals and Drop Down Lists'!Y$4)*Inputs!G$38,0)</f>
        <v>0</v>
      </c>
      <c r="AT230">
        <f>IF(OR($D230="51",$D230="52",$D230="61"),(AD230/'Totals and Drop Down Lists'!Z$4)*Inputs!H$38,0)</f>
        <v>0</v>
      </c>
      <c r="AU230">
        <f>IF(OR($D230="51",$D230="52",$D230="61"),(AE230/'Totals and Drop Down Lists'!AA$4)*Inputs!I$38,0)</f>
        <v>0</v>
      </c>
      <c r="AV230">
        <f>IF(OR($D230="51",$D230="52",$D230="61"),(AF230/'Totals and Drop Down Lists'!AB$4)*Inputs!J$38,0)</f>
        <v>0</v>
      </c>
      <c r="AW230">
        <f>IF(OR($D230="51",$D230="52",$D230="61"),(AG230/'Totals and Drop Down Lists'!AC$4)*Inputs!K$38,0)</f>
        <v>0</v>
      </c>
      <c r="AX230">
        <f>IF(OR($D230="51",$D230="52",$D230="61"),(AH230/'Totals and Drop Down Lists'!AD$4)*Inputs!L$38,0)</f>
        <v>0</v>
      </c>
      <c r="AY230">
        <f>IF(OR($D230="51",$D230="52",$D230="61"),0,(AA230/'Totals and Drop Down Lists'!W$5)*Inputs!E$39)</f>
        <v>0</v>
      </c>
      <c r="AZ230">
        <f>IF(OR($D230="51",$D230="52",$D230="61"),0,(AB230/'Totals and Drop Down Lists'!X$5)*Inputs!F$39)</f>
        <v>0</v>
      </c>
      <c r="BA230">
        <f>IF(OR($D230="51",$D230="52",$D230="61"),0,(AC230/'Totals and Drop Down Lists'!Y$5)*Inputs!G$39)</f>
        <v>0</v>
      </c>
      <c r="BB230">
        <f>IF(OR($D230="51",$D230="52",$D230="61"),0,(AD230/'Totals and Drop Down Lists'!Z$5)*Inputs!H$39)</f>
        <v>0</v>
      </c>
      <c r="BC230">
        <f>IF(OR($D230="51",$D230="52",$D230="61"),0,(AE230/'Totals and Drop Down Lists'!AA$5)*Inputs!I$39)</f>
        <v>0</v>
      </c>
      <c r="BD230">
        <f>IF(OR($D230="51",$D230="52",$D230="61"),0,(AF230/'Totals and Drop Down Lists'!AB$5)*Inputs!J$39)</f>
        <v>0</v>
      </c>
      <c r="BE230">
        <f>IF(OR($D230="51",$D230="52",$D230="61"),0,(AG230/'Totals and Drop Down Lists'!AC$5)*Inputs!K$39)</f>
        <v>0</v>
      </c>
      <c r="BF230">
        <f>IF(OR($D230="51",$D230="52",$D230="61"),0,(AH230/'Totals and Drop Down Lists'!AD$5)*Inputs!L$39)</f>
        <v>0</v>
      </c>
      <c r="BG230" s="10">
        <f t="shared" si="28"/>
        <v>202434.68121732585</v>
      </c>
    </row>
    <row r="231" spans="1:59" ht="28.8">
      <c r="A231" s="1" t="s">
        <v>7344</v>
      </c>
      <c r="B231" s="1" t="s">
        <v>4480</v>
      </c>
      <c r="C231" s="1" t="s">
        <v>4498</v>
      </c>
      <c r="D231" s="1" t="s">
        <v>215</v>
      </c>
      <c r="E231" s="1" t="s">
        <v>4499</v>
      </c>
      <c r="F231" s="2">
        <v>273392</v>
      </c>
      <c r="G231" s="2">
        <v>1780</v>
      </c>
      <c r="H231" s="2">
        <v>704</v>
      </c>
      <c r="I231" s="2">
        <v>24548</v>
      </c>
      <c r="J231" s="2">
        <v>93459</v>
      </c>
      <c r="K231" s="2">
        <v>36780</v>
      </c>
      <c r="L231" s="2">
        <v>1077</v>
      </c>
      <c r="M231" s="2">
        <v>223</v>
      </c>
      <c r="N231" s="2">
        <v>51</v>
      </c>
      <c r="O231" s="2">
        <v>2475</v>
      </c>
      <c r="P231" s="2">
        <v>773</v>
      </c>
      <c r="Q231" s="2">
        <v>143</v>
      </c>
      <c r="R231" s="2">
        <v>9637</v>
      </c>
      <c r="S231" s="2">
        <v>53768300</v>
      </c>
      <c r="T231" s="2">
        <v>2507515000</v>
      </c>
      <c r="U231" s="2">
        <v>1257</v>
      </c>
      <c r="V231" s="2">
        <v>1250</v>
      </c>
      <c r="W231" s="2">
        <v>34</v>
      </c>
      <c r="X231" s="2">
        <v>6959</v>
      </c>
      <c r="Y231" s="2">
        <v>530</v>
      </c>
      <c r="Z231" s="2">
        <v>5385</v>
      </c>
      <c r="AA231" s="9">
        <f t="shared" si="29"/>
        <v>273392</v>
      </c>
      <c r="AB231" s="9">
        <f t="shared" si="30"/>
        <v>22064</v>
      </c>
      <c r="AC231" s="9">
        <f t="shared" si="31"/>
        <v>14379</v>
      </c>
      <c r="AD231" s="9">
        <f t="shared" si="32"/>
        <v>9637</v>
      </c>
      <c r="AE231" s="44">
        <f t="shared" si="33"/>
        <v>1.0108765125248396E-3</v>
      </c>
      <c r="AF231" s="9">
        <f t="shared" si="34"/>
        <v>5675</v>
      </c>
      <c r="AG231" s="9">
        <f t="shared" si="27"/>
        <v>5915</v>
      </c>
      <c r="AH231" s="44">
        <f t="shared" si="35"/>
        <v>8.6615662264903507E-4</v>
      </c>
      <c r="AI231">
        <f>AA231/'Totals and Drop Down Lists'!W$6*Inputs!E$37</f>
        <v>248004.93019151481</v>
      </c>
      <c r="AJ231">
        <f>AB231/'Totals and Drop Down Lists'!X$6*Inputs!F$37</f>
        <v>72599.102800348628</v>
      </c>
      <c r="AK231">
        <f>AC231/'Totals and Drop Down Lists'!Y$6*Inputs!G$37</f>
        <v>94791.225029435736</v>
      </c>
      <c r="AL231">
        <f>AD231/'Totals and Drop Down Lists'!Z$6*Inputs!H$37</f>
        <v>77264.659738931106</v>
      </c>
      <c r="AM231">
        <f>AE231/'Totals and Drop Down Lists'!AA$6*Inputs!I$37</f>
        <v>125843.36033678472</v>
      </c>
      <c r="AN231">
        <f>AF231/'Totals and Drop Down Lists'!AB$6*Inputs!J$37</f>
        <v>113254.23357145643</v>
      </c>
      <c r="AO231">
        <f>AG231/'Totals and Drop Down Lists'!AC$6*Inputs!K$37</f>
        <v>110158.45309932693</v>
      </c>
      <c r="AP231">
        <f>AH231/'Totals and Drop Down Lists'!AD$6*Inputs!L$37</f>
        <v>203832.55923083259</v>
      </c>
      <c r="AQ231">
        <f>IF(OR($D231="51",$D231="52",$D231="61"),(AA231/'Totals and Drop Down Lists'!W$4)*Inputs!E$38,0)</f>
        <v>0</v>
      </c>
      <c r="AR231">
        <f>IF(OR($D231="51",$D231="52",$D231="61"),(AB231/'Totals and Drop Down Lists'!X$4)*Inputs!F$38,0)</f>
        <v>0</v>
      </c>
      <c r="AS231">
        <f>IF(OR($D231="51",$D231="52",$D231="61"),(AC231/'Totals and Drop Down Lists'!Y$4)*Inputs!G$38,0)</f>
        <v>0</v>
      </c>
      <c r="AT231">
        <f>IF(OR($D231="51",$D231="52",$D231="61"),(AD231/'Totals and Drop Down Lists'!Z$4)*Inputs!H$38,0)</f>
        <v>0</v>
      </c>
      <c r="AU231">
        <f>IF(OR($D231="51",$D231="52",$D231="61"),(AE231/'Totals and Drop Down Lists'!AA$4)*Inputs!I$38,0)</f>
        <v>0</v>
      </c>
      <c r="AV231">
        <f>IF(OR($D231="51",$D231="52",$D231="61"),(AF231/'Totals and Drop Down Lists'!AB$4)*Inputs!J$38,0)</f>
        <v>0</v>
      </c>
      <c r="AW231">
        <f>IF(OR($D231="51",$D231="52",$D231="61"),(AG231/'Totals and Drop Down Lists'!AC$4)*Inputs!K$38,0)</f>
        <v>0</v>
      </c>
      <c r="AX231">
        <f>IF(OR($D231="51",$D231="52",$D231="61"),(AH231/'Totals and Drop Down Lists'!AD$4)*Inputs!L$38,0)</f>
        <v>0</v>
      </c>
      <c r="AY231">
        <f>IF(OR($D231="51",$D231="52",$D231="61"),0,(AA231/'Totals and Drop Down Lists'!W$5)*Inputs!E$39)</f>
        <v>0</v>
      </c>
      <c r="AZ231">
        <f>IF(OR($D231="51",$D231="52",$D231="61"),0,(AB231/'Totals and Drop Down Lists'!X$5)*Inputs!F$39)</f>
        <v>0</v>
      </c>
      <c r="BA231">
        <f>IF(OR($D231="51",$D231="52",$D231="61"),0,(AC231/'Totals and Drop Down Lists'!Y$5)*Inputs!G$39)</f>
        <v>0</v>
      </c>
      <c r="BB231">
        <f>IF(OR($D231="51",$D231="52",$D231="61"),0,(AD231/'Totals and Drop Down Lists'!Z$5)*Inputs!H$39)</f>
        <v>0</v>
      </c>
      <c r="BC231">
        <f>IF(OR($D231="51",$D231="52",$D231="61"),0,(AE231/'Totals and Drop Down Lists'!AA$5)*Inputs!I$39)</f>
        <v>0</v>
      </c>
      <c r="BD231">
        <f>IF(OR($D231="51",$D231="52",$D231="61"),0,(AF231/'Totals and Drop Down Lists'!AB$5)*Inputs!J$39)</f>
        <v>0</v>
      </c>
      <c r="BE231">
        <f>IF(OR($D231="51",$D231="52",$D231="61"),0,(AG231/'Totals and Drop Down Lists'!AC$5)*Inputs!K$39)</f>
        <v>0</v>
      </c>
      <c r="BF231">
        <f>IF(OR($D231="51",$D231="52",$D231="61"),0,(AH231/'Totals and Drop Down Lists'!AD$5)*Inputs!L$39)</f>
        <v>0</v>
      </c>
      <c r="BG231" s="10">
        <f t="shared" si="28"/>
        <v>1045748.5239986309</v>
      </c>
    </row>
    <row r="232" spans="1:59" ht="28.8">
      <c r="A232" s="1" t="s">
        <v>7345</v>
      </c>
      <c r="B232" s="1" t="s">
        <v>5200</v>
      </c>
      <c r="C232" s="1" t="s">
        <v>5201</v>
      </c>
      <c r="D232" s="1" t="s">
        <v>10</v>
      </c>
      <c r="E232" s="1" t="s">
        <v>5202</v>
      </c>
      <c r="F232" s="2">
        <v>84218</v>
      </c>
      <c r="G232" s="2">
        <v>1286</v>
      </c>
      <c r="H232" s="2">
        <v>23</v>
      </c>
      <c r="I232" s="2">
        <v>12322</v>
      </c>
      <c r="J232" s="2">
        <v>32593</v>
      </c>
      <c r="K232" s="2">
        <v>14431</v>
      </c>
      <c r="L232" s="2">
        <v>215</v>
      </c>
      <c r="M232" s="2">
        <v>45</v>
      </c>
      <c r="N232" s="2">
        <v>20</v>
      </c>
      <c r="O232" s="2">
        <v>843</v>
      </c>
      <c r="P232" s="2">
        <v>148</v>
      </c>
      <c r="Q232" s="2">
        <v>20</v>
      </c>
      <c r="R232" s="2">
        <v>370</v>
      </c>
      <c r="S232" s="2">
        <v>15555900</v>
      </c>
      <c r="T232" s="2">
        <v>682873400</v>
      </c>
      <c r="U232" s="2">
        <v>836</v>
      </c>
      <c r="V232" s="2">
        <v>280</v>
      </c>
      <c r="W232" s="2">
        <v>0</v>
      </c>
      <c r="X232" s="2">
        <v>1955</v>
      </c>
      <c r="Y232" s="2">
        <v>130</v>
      </c>
      <c r="Z232" s="2">
        <v>1475</v>
      </c>
      <c r="AA232" s="9">
        <f t="shared" si="29"/>
        <v>84218</v>
      </c>
      <c r="AB232" s="9">
        <f t="shared" si="30"/>
        <v>11013</v>
      </c>
      <c r="AC232" s="9">
        <f t="shared" si="31"/>
        <v>1661</v>
      </c>
      <c r="AD232" s="9">
        <f t="shared" si="32"/>
        <v>370</v>
      </c>
      <c r="AE232" s="44">
        <f t="shared" si="33"/>
        <v>4.4623569041559054E-4</v>
      </c>
      <c r="AF232" s="9">
        <f t="shared" si="34"/>
        <v>1675</v>
      </c>
      <c r="AG232" s="9">
        <f t="shared" si="27"/>
        <v>1605</v>
      </c>
      <c r="AH232" s="44">
        <f t="shared" si="35"/>
        <v>2.6442238195372413E-4</v>
      </c>
      <c r="AI232">
        <f>AA232/'Totals and Drop Down Lists'!W$6*Inputs!E$37</f>
        <v>76397.550809346998</v>
      </c>
      <c r="AJ232">
        <f>AB232/'Totals and Drop Down Lists'!X$6*Inputs!F$37</f>
        <v>36237.034043701933</v>
      </c>
      <c r="AK232">
        <f>AC232/'Totals and Drop Down Lists'!Y$6*Inputs!G$37</f>
        <v>10949.873063070643</v>
      </c>
      <c r="AL232">
        <f>AD232/'Totals and Drop Down Lists'!Z$6*Inputs!H$37</f>
        <v>2966.475469897739</v>
      </c>
      <c r="AM232">
        <f>AE232/'Totals and Drop Down Lists'!AA$6*Inputs!I$37</f>
        <v>55551.59120657004</v>
      </c>
      <c r="AN232">
        <f>AF232/'Totals and Drop Down Lists'!AB$6*Inputs!J$37</f>
        <v>33427.461010077444</v>
      </c>
      <c r="AO232">
        <f>AG232/'Totals and Drop Down Lists'!AC$6*Inputs!K$37</f>
        <v>29890.839767442048</v>
      </c>
      <c r="AP232">
        <f>AH232/'Totals and Drop Down Lists'!AD$6*Inputs!L$37</f>
        <v>62226.495095887098</v>
      </c>
      <c r="AQ232">
        <f>IF(OR($D232="51",$D232="52",$D232="61"),(AA232/'Totals and Drop Down Lists'!W$4)*Inputs!E$38,0)</f>
        <v>0</v>
      </c>
      <c r="AR232">
        <f>IF(OR($D232="51",$D232="52",$D232="61"),(AB232/'Totals and Drop Down Lists'!X$4)*Inputs!F$38,0)</f>
        <v>0</v>
      </c>
      <c r="AS232">
        <f>IF(OR($D232="51",$D232="52",$D232="61"),(AC232/'Totals and Drop Down Lists'!Y$4)*Inputs!G$38,0)</f>
        <v>0</v>
      </c>
      <c r="AT232">
        <f>IF(OR($D232="51",$D232="52",$D232="61"),(AD232/'Totals and Drop Down Lists'!Z$4)*Inputs!H$38,0)</f>
        <v>0</v>
      </c>
      <c r="AU232">
        <f>IF(OR($D232="51",$D232="52",$D232="61"),(AE232/'Totals and Drop Down Lists'!AA$4)*Inputs!I$38,0)</f>
        <v>0</v>
      </c>
      <c r="AV232">
        <f>IF(OR($D232="51",$D232="52",$D232="61"),(AF232/'Totals and Drop Down Lists'!AB$4)*Inputs!J$38,0)</f>
        <v>0</v>
      </c>
      <c r="AW232">
        <f>IF(OR($D232="51",$D232="52",$D232="61"),(AG232/'Totals and Drop Down Lists'!AC$4)*Inputs!K$38,0)</f>
        <v>0</v>
      </c>
      <c r="AX232">
        <f>IF(OR($D232="51",$D232="52",$D232="61"),(AH232/'Totals and Drop Down Lists'!AD$4)*Inputs!L$38,0)</f>
        <v>0</v>
      </c>
      <c r="AY232">
        <f>IF(OR($D232="51",$D232="52",$D232="61"),0,(AA232/'Totals and Drop Down Lists'!W$5)*Inputs!E$39)</f>
        <v>0</v>
      </c>
      <c r="AZ232">
        <f>IF(OR($D232="51",$D232="52",$D232="61"),0,(AB232/'Totals and Drop Down Lists'!X$5)*Inputs!F$39)</f>
        <v>0</v>
      </c>
      <c r="BA232">
        <f>IF(OR($D232="51",$D232="52",$D232="61"),0,(AC232/'Totals and Drop Down Lists'!Y$5)*Inputs!G$39)</f>
        <v>0</v>
      </c>
      <c r="BB232">
        <f>IF(OR($D232="51",$D232="52",$D232="61"),0,(AD232/'Totals and Drop Down Lists'!Z$5)*Inputs!H$39)</f>
        <v>0</v>
      </c>
      <c r="BC232">
        <f>IF(OR($D232="51",$D232="52",$D232="61"),0,(AE232/'Totals and Drop Down Lists'!AA$5)*Inputs!I$39)</f>
        <v>0</v>
      </c>
      <c r="BD232">
        <f>IF(OR($D232="51",$D232="52",$D232="61"),0,(AF232/'Totals and Drop Down Lists'!AB$5)*Inputs!J$39)</f>
        <v>0</v>
      </c>
      <c r="BE232">
        <f>IF(OR($D232="51",$D232="52",$D232="61"),0,(AG232/'Totals and Drop Down Lists'!AC$5)*Inputs!K$39)</f>
        <v>0</v>
      </c>
      <c r="BF232">
        <f>IF(OR($D232="51",$D232="52",$D232="61"),0,(AH232/'Totals and Drop Down Lists'!AD$5)*Inputs!L$39)</f>
        <v>0</v>
      </c>
      <c r="BG232" s="10">
        <f t="shared" si="28"/>
        <v>307647.32046599395</v>
      </c>
    </row>
    <row r="233" spans="1:59" ht="28.8">
      <c r="A233" s="1" t="s">
        <v>7345</v>
      </c>
      <c r="B233" s="1" t="s">
        <v>5200</v>
      </c>
      <c r="C233" s="1" t="s">
        <v>5203</v>
      </c>
      <c r="D233" s="1" t="s">
        <v>10</v>
      </c>
      <c r="E233" s="1" t="s">
        <v>5204</v>
      </c>
      <c r="F233" s="2">
        <v>155350</v>
      </c>
      <c r="G233" s="2">
        <v>1738</v>
      </c>
      <c r="H233" s="2">
        <v>77</v>
      </c>
      <c r="I233" s="2">
        <v>14711</v>
      </c>
      <c r="J233" s="2">
        <v>47657</v>
      </c>
      <c r="K233" s="2">
        <v>12840</v>
      </c>
      <c r="L233" s="2">
        <v>358</v>
      </c>
      <c r="M233" s="2">
        <v>113</v>
      </c>
      <c r="N233" s="2">
        <v>68</v>
      </c>
      <c r="O233" s="2">
        <v>775</v>
      </c>
      <c r="P233" s="2">
        <v>281</v>
      </c>
      <c r="Q233" s="2">
        <v>0</v>
      </c>
      <c r="R233" s="2">
        <v>345</v>
      </c>
      <c r="S233" s="2">
        <v>18047100</v>
      </c>
      <c r="T233" s="2">
        <v>799376500</v>
      </c>
      <c r="U233" s="2">
        <v>434</v>
      </c>
      <c r="V233" s="2">
        <v>190</v>
      </c>
      <c r="W233" s="2">
        <v>0</v>
      </c>
      <c r="X233" s="2">
        <v>1910</v>
      </c>
      <c r="Y233" s="2">
        <v>45</v>
      </c>
      <c r="Z233" s="2">
        <v>1635</v>
      </c>
      <c r="AA233" s="9">
        <f t="shared" si="29"/>
        <v>155350</v>
      </c>
      <c r="AB233" s="9">
        <f t="shared" si="30"/>
        <v>12896</v>
      </c>
      <c r="AC233" s="9">
        <f t="shared" si="31"/>
        <v>1940</v>
      </c>
      <c r="AD233" s="9">
        <f t="shared" si="32"/>
        <v>345</v>
      </c>
      <c r="AE233" s="44">
        <f t="shared" si="33"/>
        <v>2.4160122573803258E-4</v>
      </c>
      <c r="AF233" s="9">
        <f t="shared" si="34"/>
        <v>1720</v>
      </c>
      <c r="AG233" s="9">
        <f t="shared" si="27"/>
        <v>1680</v>
      </c>
      <c r="AH233" s="44">
        <f t="shared" si="35"/>
        <v>1.684219501242808E-4</v>
      </c>
      <c r="AI233">
        <f>AA233/'Totals and Drop Down Lists'!W$6*Inputs!E$37</f>
        <v>140924.26225073091</v>
      </c>
      <c r="AJ233">
        <f>AB233/'Totals and Drop Down Lists'!X$6*Inputs!F$37</f>
        <v>42432.833108833205</v>
      </c>
      <c r="AK233">
        <f>AC233/'Totals and Drop Down Lists'!Y$6*Inputs!G$37</f>
        <v>12789.135305452766</v>
      </c>
      <c r="AL233">
        <f>AD233/'Totals and Drop Down Lists'!Z$6*Inputs!H$37</f>
        <v>2766.0379381478915</v>
      </c>
      <c r="AM233">
        <f>AE233/'Totals and Drop Down Lists'!AA$6*Inputs!I$37</f>
        <v>30076.779637921409</v>
      </c>
      <c r="AN233">
        <f>AF233/'Totals and Drop Down Lists'!AB$6*Inputs!J$37</f>
        <v>34325.512201392958</v>
      </c>
      <c r="AO233">
        <f>AG233/'Totals and Drop Down Lists'!AC$6*Inputs!K$37</f>
        <v>31287.60798087392</v>
      </c>
      <c r="AP233">
        <f>AH233/'Totals and Drop Down Lists'!AD$6*Inputs!L$37</f>
        <v>39634.722204727863</v>
      </c>
      <c r="AQ233">
        <f>IF(OR($D233="51",$D233="52",$D233="61"),(AA233/'Totals and Drop Down Lists'!W$4)*Inputs!E$38,0)</f>
        <v>0</v>
      </c>
      <c r="AR233">
        <f>IF(OR($D233="51",$D233="52",$D233="61"),(AB233/'Totals and Drop Down Lists'!X$4)*Inputs!F$38,0)</f>
        <v>0</v>
      </c>
      <c r="AS233">
        <f>IF(OR($D233="51",$D233="52",$D233="61"),(AC233/'Totals and Drop Down Lists'!Y$4)*Inputs!G$38,0)</f>
        <v>0</v>
      </c>
      <c r="AT233">
        <f>IF(OR($D233="51",$D233="52",$D233="61"),(AD233/'Totals and Drop Down Lists'!Z$4)*Inputs!H$38,0)</f>
        <v>0</v>
      </c>
      <c r="AU233">
        <f>IF(OR($D233="51",$D233="52",$D233="61"),(AE233/'Totals and Drop Down Lists'!AA$4)*Inputs!I$38,0)</f>
        <v>0</v>
      </c>
      <c r="AV233">
        <f>IF(OR($D233="51",$D233="52",$D233="61"),(AF233/'Totals and Drop Down Lists'!AB$4)*Inputs!J$38,0)</f>
        <v>0</v>
      </c>
      <c r="AW233">
        <f>IF(OR($D233="51",$D233="52",$D233="61"),(AG233/'Totals and Drop Down Lists'!AC$4)*Inputs!K$38,0)</f>
        <v>0</v>
      </c>
      <c r="AX233">
        <f>IF(OR($D233="51",$D233="52",$D233="61"),(AH233/'Totals and Drop Down Lists'!AD$4)*Inputs!L$38,0)</f>
        <v>0</v>
      </c>
      <c r="AY233">
        <f>IF(OR($D233="51",$D233="52",$D233="61"),0,(AA233/'Totals and Drop Down Lists'!W$5)*Inputs!E$39)</f>
        <v>0</v>
      </c>
      <c r="AZ233">
        <f>IF(OR($D233="51",$D233="52",$D233="61"),0,(AB233/'Totals and Drop Down Lists'!X$5)*Inputs!F$39)</f>
        <v>0</v>
      </c>
      <c r="BA233">
        <f>IF(OR($D233="51",$D233="52",$D233="61"),0,(AC233/'Totals and Drop Down Lists'!Y$5)*Inputs!G$39)</f>
        <v>0</v>
      </c>
      <c r="BB233">
        <f>IF(OR($D233="51",$D233="52",$D233="61"),0,(AD233/'Totals and Drop Down Lists'!Z$5)*Inputs!H$39)</f>
        <v>0</v>
      </c>
      <c r="BC233">
        <f>IF(OR($D233="51",$D233="52",$D233="61"),0,(AE233/'Totals and Drop Down Lists'!AA$5)*Inputs!I$39)</f>
        <v>0</v>
      </c>
      <c r="BD233">
        <f>IF(OR($D233="51",$D233="52",$D233="61"),0,(AF233/'Totals and Drop Down Lists'!AB$5)*Inputs!J$39)</f>
        <v>0</v>
      </c>
      <c r="BE233">
        <f>IF(OR($D233="51",$D233="52",$D233="61"),0,(AG233/'Totals and Drop Down Lists'!AC$5)*Inputs!K$39)</f>
        <v>0</v>
      </c>
      <c r="BF233">
        <f>IF(OR($D233="51",$D233="52",$D233="61"),0,(AH233/'Totals and Drop Down Lists'!AD$5)*Inputs!L$39)</f>
        <v>0</v>
      </c>
      <c r="BG233" s="10">
        <f t="shared" si="28"/>
        <v>334236.89062808093</v>
      </c>
    </row>
    <row r="234" spans="1:59" ht="28.8">
      <c r="A234" s="1" t="s">
        <v>7345</v>
      </c>
      <c r="B234" s="1" t="s">
        <v>5200</v>
      </c>
      <c r="C234" s="1" t="s">
        <v>5205</v>
      </c>
      <c r="D234" s="1" t="s">
        <v>10</v>
      </c>
      <c r="E234" s="1" t="s">
        <v>5206</v>
      </c>
      <c r="F234" s="2">
        <v>66027</v>
      </c>
      <c r="G234" s="2">
        <v>1461</v>
      </c>
      <c r="H234" s="2">
        <v>353</v>
      </c>
      <c r="I234" s="2">
        <v>11661</v>
      </c>
      <c r="J234" s="2">
        <v>23618</v>
      </c>
      <c r="K234" s="2">
        <v>10449</v>
      </c>
      <c r="L234" s="2">
        <v>325</v>
      </c>
      <c r="M234" s="2">
        <v>15</v>
      </c>
      <c r="N234" s="2">
        <v>17</v>
      </c>
      <c r="O234" s="2">
        <v>699</v>
      </c>
      <c r="P234" s="2">
        <v>220</v>
      </c>
      <c r="Q234" s="2">
        <v>55</v>
      </c>
      <c r="R234" s="2">
        <v>138</v>
      </c>
      <c r="S234" s="2">
        <v>10801600</v>
      </c>
      <c r="T234" s="2">
        <v>474187400</v>
      </c>
      <c r="U234" s="2">
        <v>690</v>
      </c>
      <c r="V234" s="2">
        <v>350</v>
      </c>
      <c r="W234" s="2">
        <v>0</v>
      </c>
      <c r="X234" s="2">
        <v>1975</v>
      </c>
      <c r="Y234" s="2">
        <v>100</v>
      </c>
      <c r="Z234" s="2">
        <v>1545</v>
      </c>
      <c r="AA234" s="9">
        <f t="shared" si="29"/>
        <v>66027</v>
      </c>
      <c r="AB234" s="9">
        <f t="shared" si="30"/>
        <v>9847</v>
      </c>
      <c r="AC234" s="9">
        <f t="shared" si="31"/>
        <v>1469</v>
      </c>
      <c r="AD234" s="9">
        <f t="shared" si="32"/>
        <v>138</v>
      </c>
      <c r="AE234" s="44">
        <f t="shared" si="33"/>
        <v>3.2285099264208221E-4</v>
      </c>
      <c r="AF234" s="9">
        <f t="shared" si="34"/>
        <v>1625</v>
      </c>
      <c r="AG234" s="9">
        <f t="shared" si="27"/>
        <v>1645</v>
      </c>
      <c r="AH234" s="44">
        <f t="shared" si="35"/>
        <v>2.7079996226891874E-4</v>
      </c>
      <c r="AI234">
        <f>AA234/'Totals and Drop Down Lists'!W$6*Inputs!E$37</f>
        <v>59895.759662883873</v>
      </c>
      <c r="AJ234">
        <f>AB234/'Totals and Drop Down Lists'!X$6*Inputs!F$37</f>
        <v>32400.442588607366</v>
      </c>
      <c r="AK234">
        <f>AC234/'Totals and Drop Down Lists'!Y$6*Inputs!G$37</f>
        <v>9684.1442080979978</v>
      </c>
      <c r="AL234">
        <f>AD234/'Totals and Drop Down Lists'!Z$6*Inputs!H$37</f>
        <v>1106.4151752591567</v>
      </c>
      <c r="AM234">
        <f>AE234/'Totals and Drop Down Lists'!AA$6*Inputs!I$37</f>
        <v>40191.510336578169</v>
      </c>
      <c r="AN234">
        <f>AF234/'Totals and Drop Down Lists'!AB$6*Inputs!J$37</f>
        <v>32429.626353060205</v>
      </c>
      <c r="AO234">
        <f>AG234/'Totals and Drop Down Lists'!AC$6*Inputs!K$37</f>
        <v>30635.782814605715</v>
      </c>
      <c r="AP234">
        <f>AH234/'Totals and Drop Down Lists'!AD$6*Inputs!L$37</f>
        <v>63727.3304914193</v>
      </c>
      <c r="AQ234">
        <f>IF(OR($D234="51",$D234="52",$D234="61"),(AA234/'Totals and Drop Down Lists'!W$4)*Inputs!E$38,0)</f>
        <v>0</v>
      </c>
      <c r="AR234">
        <f>IF(OR($D234="51",$D234="52",$D234="61"),(AB234/'Totals and Drop Down Lists'!X$4)*Inputs!F$38,0)</f>
        <v>0</v>
      </c>
      <c r="AS234">
        <f>IF(OR($D234="51",$D234="52",$D234="61"),(AC234/'Totals and Drop Down Lists'!Y$4)*Inputs!G$38,0)</f>
        <v>0</v>
      </c>
      <c r="AT234">
        <f>IF(OR($D234="51",$D234="52",$D234="61"),(AD234/'Totals and Drop Down Lists'!Z$4)*Inputs!H$38,0)</f>
        <v>0</v>
      </c>
      <c r="AU234">
        <f>IF(OR($D234="51",$D234="52",$D234="61"),(AE234/'Totals and Drop Down Lists'!AA$4)*Inputs!I$38,0)</f>
        <v>0</v>
      </c>
      <c r="AV234">
        <f>IF(OR($D234="51",$D234="52",$D234="61"),(AF234/'Totals and Drop Down Lists'!AB$4)*Inputs!J$38,0)</f>
        <v>0</v>
      </c>
      <c r="AW234">
        <f>IF(OR($D234="51",$D234="52",$D234="61"),(AG234/'Totals and Drop Down Lists'!AC$4)*Inputs!K$38,0)</f>
        <v>0</v>
      </c>
      <c r="AX234">
        <f>IF(OR($D234="51",$D234="52",$D234="61"),(AH234/'Totals and Drop Down Lists'!AD$4)*Inputs!L$38,0)</f>
        <v>0</v>
      </c>
      <c r="AY234">
        <f>IF(OR($D234="51",$D234="52",$D234="61"),0,(AA234/'Totals and Drop Down Lists'!W$5)*Inputs!E$39)</f>
        <v>0</v>
      </c>
      <c r="AZ234">
        <f>IF(OR($D234="51",$D234="52",$D234="61"),0,(AB234/'Totals and Drop Down Lists'!X$5)*Inputs!F$39)</f>
        <v>0</v>
      </c>
      <c r="BA234">
        <f>IF(OR($D234="51",$D234="52",$D234="61"),0,(AC234/'Totals and Drop Down Lists'!Y$5)*Inputs!G$39)</f>
        <v>0</v>
      </c>
      <c r="BB234">
        <f>IF(OR($D234="51",$D234="52",$D234="61"),0,(AD234/'Totals and Drop Down Lists'!Z$5)*Inputs!H$39)</f>
        <v>0</v>
      </c>
      <c r="BC234">
        <f>IF(OR($D234="51",$D234="52",$D234="61"),0,(AE234/'Totals and Drop Down Lists'!AA$5)*Inputs!I$39)</f>
        <v>0</v>
      </c>
      <c r="BD234">
        <f>IF(OR($D234="51",$D234="52",$D234="61"),0,(AF234/'Totals and Drop Down Lists'!AB$5)*Inputs!J$39)</f>
        <v>0</v>
      </c>
      <c r="BE234">
        <f>IF(OR($D234="51",$D234="52",$D234="61"),0,(AG234/'Totals and Drop Down Lists'!AC$5)*Inputs!K$39)</f>
        <v>0</v>
      </c>
      <c r="BF234">
        <f>IF(OR($D234="51",$D234="52",$D234="61"),0,(AH234/'Totals and Drop Down Lists'!AD$5)*Inputs!L$39)</f>
        <v>0</v>
      </c>
      <c r="BG234" s="10">
        <f t="shared" si="28"/>
        <v>270071.01163051178</v>
      </c>
    </row>
    <row r="235" spans="1:59" ht="28.8">
      <c r="A235" s="1" t="s">
        <v>7345</v>
      </c>
      <c r="B235" s="1" t="s">
        <v>5200</v>
      </c>
      <c r="C235" s="1" t="s">
        <v>5207</v>
      </c>
      <c r="D235" s="1" t="s">
        <v>7</v>
      </c>
      <c r="E235" s="1" t="s">
        <v>5208</v>
      </c>
      <c r="F235" s="2">
        <v>471477</v>
      </c>
      <c r="G235" s="2">
        <v>10951</v>
      </c>
      <c r="H235" s="2">
        <v>1577</v>
      </c>
      <c r="I235" s="2">
        <v>101466</v>
      </c>
      <c r="J235" s="2">
        <v>177328</v>
      </c>
      <c r="K235" s="2">
        <v>91442</v>
      </c>
      <c r="L235" s="2">
        <v>2216</v>
      </c>
      <c r="M235" s="2">
        <v>568</v>
      </c>
      <c r="N235" s="2">
        <v>107</v>
      </c>
      <c r="O235" s="2">
        <v>5157</v>
      </c>
      <c r="P235" s="2">
        <v>1394</v>
      </c>
      <c r="Q235" s="2">
        <v>300</v>
      </c>
      <c r="R235" s="2">
        <v>21822</v>
      </c>
      <c r="S235" s="2">
        <v>94477300</v>
      </c>
      <c r="T235" s="2">
        <v>4111757000</v>
      </c>
      <c r="U235" s="2">
        <v>5475</v>
      </c>
      <c r="V235" s="2">
        <v>4795</v>
      </c>
      <c r="W235" s="2">
        <v>115</v>
      </c>
      <c r="X235" s="2">
        <v>22540</v>
      </c>
      <c r="Y235" s="2">
        <v>1950</v>
      </c>
      <c r="Z235" s="2">
        <v>15990</v>
      </c>
      <c r="AA235" s="9">
        <f t="shared" si="29"/>
        <v>471477</v>
      </c>
      <c r="AB235" s="9">
        <f t="shared" si="30"/>
        <v>88938</v>
      </c>
      <c r="AC235" s="9">
        <f t="shared" si="31"/>
        <v>31564</v>
      </c>
      <c r="AD235" s="9">
        <f t="shared" si="32"/>
        <v>21822</v>
      </c>
      <c r="AE235" s="44">
        <f t="shared" si="33"/>
        <v>3.2931377898500237E-3</v>
      </c>
      <c r="AF235" s="9">
        <f t="shared" si="34"/>
        <v>17630</v>
      </c>
      <c r="AG235" s="9">
        <f t="shared" si="27"/>
        <v>17940</v>
      </c>
      <c r="AH235" s="44">
        <f t="shared" si="35"/>
        <v>3.4422461701622822E-3</v>
      </c>
      <c r="AI235">
        <f>AA235/'Totals and Drop Down Lists'!W$6*Inputs!E$37</f>
        <v>427695.83774179505</v>
      </c>
      <c r="AJ235">
        <f>AB235/'Totals and Drop Down Lists'!X$6*Inputs!F$37</f>
        <v>292640.45526003471</v>
      </c>
      <c r="AK235">
        <f>AC235/'Totals and Drop Down Lists'!Y$6*Inputs!G$37</f>
        <v>208080.54988727378</v>
      </c>
      <c r="AL235">
        <f>AD235/'Totals and Drop Down Lists'!Z$6*Inputs!H$37</f>
        <v>174957.91271380664</v>
      </c>
      <c r="AM235">
        <f>AE235/'Totals and Drop Down Lists'!AA$6*Inputs!I$37</f>
        <v>409960.5840991346</v>
      </c>
      <c r="AN235">
        <f>AF235/'Totals and Drop Down Lists'!AB$6*Inputs!J$37</f>
        <v>351836.50006427785</v>
      </c>
      <c r="AO235">
        <f>AG235/'Totals and Drop Down Lists'!AC$6*Inputs!K$37</f>
        <v>334106.9566529037</v>
      </c>
      <c r="AP235">
        <f>AH235/'Totals and Drop Down Lists'!AD$6*Inputs!L$37</f>
        <v>810063.47815112642</v>
      </c>
      <c r="AQ235">
        <f>IF(OR($D235="51",$D235="52",$D235="61"),(AA235/'Totals and Drop Down Lists'!W$4)*Inputs!E$38,0)</f>
        <v>0</v>
      </c>
      <c r="AR235">
        <f>IF(OR($D235="51",$D235="52",$D235="61"),(AB235/'Totals and Drop Down Lists'!X$4)*Inputs!F$38,0)</f>
        <v>0</v>
      </c>
      <c r="AS235">
        <f>IF(OR($D235="51",$D235="52",$D235="61"),(AC235/'Totals and Drop Down Lists'!Y$4)*Inputs!G$38,0)</f>
        <v>0</v>
      </c>
      <c r="AT235">
        <f>IF(OR($D235="51",$D235="52",$D235="61"),(AD235/'Totals and Drop Down Lists'!Z$4)*Inputs!H$38,0)</f>
        <v>0</v>
      </c>
      <c r="AU235">
        <f>IF(OR($D235="51",$D235="52",$D235="61"),(AE235/'Totals and Drop Down Lists'!AA$4)*Inputs!I$38,0)</f>
        <v>0</v>
      </c>
      <c r="AV235">
        <f>IF(OR($D235="51",$D235="52",$D235="61"),(AF235/'Totals and Drop Down Lists'!AB$4)*Inputs!J$38,0)</f>
        <v>0</v>
      </c>
      <c r="AW235">
        <f>IF(OR($D235="51",$D235="52",$D235="61"),(AG235/'Totals and Drop Down Lists'!AC$4)*Inputs!K$38,0)</f>
        <v>0</v>
      </c>
      <c r="AX235">
        <f>IF(OR($D235="51",$D235="52",$D235="61"),(AH235/'Totals and Drop Down Lists'!AD$4)*Inputs!L$38,0)</f>
        <v>0</v>
      </c>
      <c r="AY235">
        <f>IF(OR($D235="51",$D235="52",$D235="61"),0,(AA235/'Totals and Drop Down Lists'!W$5)*Inputs!E$39)</f>
        <v>0</v>
      </c>
      <c r="AZ235">
        <f>IF(OR($D235="51",$D235="52",$D235="61"),0,(AB235/'Totals and Drop Down Lists'!X$5)*Inputs!F$39)</f>
        <v>0</v>
      </c>
      <c r="BA235">
        <f>IF(OR($D235="51",$D235="52",$D235="61"),0,(AC235/'Totals and Drop Down Lists'!Y$5)*Inputs!G$39)</f>
        <v>0</v>
      </c>
      <c r="BB235">
        <f>IF(OR($D235="51",$D235="52",$D235="61"),0,(AD235/'Totals and Drop Down Lists'!Z$5)*Inputs!H$39)</f>
        <v>0</v>
      </c>
      <c r="BC235">
        <f>IF(OR($D235="51",$D235="52",$D235="61"),0,(AE235/'Totals and Drop Down Lists'!AA$5)*Inputs!I$39)</f>
        <v>0</v>
      </c>
      <c r="BD235">
        <f>IF(OR($D235="51",$D235="52",$D235="61"),0,(AF235/'Totals and Drop Down Lists'!AB$5)*Inputs!J$39)</f>
        <v>0</v>
      </c>
      <c r="BE235">
        <f>IF(OR($D235="51",$D235="52",$D235="61"),0,(AG235/'Totals and Drop Down Lists'!AC$5)*Inputs!K$39)</f>
        <v>0</v>
      </c>
      <c r="BF235">
        <f>IF(OR($D235="51",$D235="52",$D235="61"),0,(AH235/'Totals and Drop Down Lists'!AD$5)*Inputs!L$39)</f>
        <v>0</v>
      </c>
      <c r="BG235" s="10">
        <f t="shared" si="28"/>
        <v>3009342.2745703529</v>
      </c>
    </row>
    <row r="236" spans="1:59" ht="28.8">
      <c r="A236" s="1" t="s">
        <v>7345</v>
      </c>
      <c r="B236" s="1" t="s">
        <v>5200</v>
      </c>
      <c r="C236" s="1" t="s">
        <v>5209</v>
      </c>
      <c r="D236" s="1" t="s">
        <v>215</v>
      </c>
      <c r="E236" s="1" t="s">
        <v>5210</v>
      </c>
      <c r="F236" s="2">
        <v>658135</v>
      </c>
      <c r="G236" s="2">
        <v>9914</v>
      </c>
      <c r="H236" s="2">
        <v>786</v>
      </c>
      <c r="I236" s="2">
        <v>108144</v>
      </c>
      <c r="J236" s="2">
        <v>236047</v>
      </c>
      <c r="K236" s="2">
        <v>94818</v>
      </c>
      <c r="L236" s="2">
        <v>2521</v>
      </c>
      <c r="M236" s="2">
        <v>401</v>
      </c>
      <c r="N236" s="2">
        <v>136</v>
      </c>
      <c r="O236" s="2">
        <v>6162</v>
      </c>
      <c r="P236" s="2">
        <v>1857</v>
      </c>
      <c r="Q236" s="2">
        <v>218</v>
      </c>
      <c r="R236" s="2">
        <v>4712</v>
      </c>
      <c r="S236" s="2">
        <v>101122400</v>
      </c>
      <c r="T236" s="2">
        <v>4274423900</v>
      </c>
      <c r="U236" s="2">
        <v>8015</v>
      </c>
      <c r="V236" s="2">
        <v>3193</v>
      </c>
      <c r="W236" s="2">
        <v>120</v>
      </c>
      <c r="X236" s="2">
        <v>21850</v>
      </c>
      <c r="Y236" s="2">
        <v>2008</v>
      </c>
      <c r="Z236" s="2">
        <v>15920</v>
      </c>
      <c r="AA236" s="9">
        <f t="shared" si="29"/>
        <v>658135</v>
      </c>
      <c r="AB236" s="9">
        <f t="shared" si="30"/>
        <v>97444</v>
      </c>
      <c r="AC236" s="9">
        <f t="shared" si="31"/>
        <v>16007</v>
      </c>
      <c r="AD236" s="9">
        <f t="shared" si="32"/>
        <v>4712</v>
      </c>
      <c r="AE236" s="44">
        <f t="shared" si="33"/>
        <v>2.659983126504679E-3</v>
      </c>
      <c r="AF236" s="9">
        <f t="shared" si="34"/>
        <v>18537</v>
      </c>
      <c r="AG236" s="9">
        <f t="shared" si="27"/>
        <v>17928</v>
      </c>
      <c r="AH236" s="44">
        <f t="shared" si="35"/>
        <v>2.6796324914074854E-3</v>
      </c>
      <c r="AI236">
        <f>AA236/'Totals and Drop Down Lists'!W$6*Inputs!E$37</f>
        <v>597020.85185957386</v>
      </c>
      <c r="AJ236">
        <f>AB236/'Totals and Drop Down Lists'!X$6*Inputs!F$37</f>
        <v>320628.48863656505</v>
      </c>
      <c r="AK236">
        <f>AC236/'Totals and Drop Down Lists'!Y$6*Inputs!G$37</f>
        <v>105523.55094555796</v>
      </c>
      <c r="AL236">
        <f>AD236/'Totals and Drop Down Lists'!Z$6*Inputs!H$37</f>
        <v>37778.465984211201</v>
      </c>
      <c r="AM236">
        <f>AE236/'Totals and Drop Down Lists'!AA$6*Inputs!I$37</f>
        <v>331139.57138287963</v>
      </c>
      <c r="AN236">
        <f>AF236/'Totals and Drop Down Lists'!AB$6*Inputs!J$37</f>
        <v>369937.22074257047</v>
      </c>
      <c r="AO236">
        <f>AG236/'Totals and Drop Down Lists'!AC$6*Inputs!K$37</f>
        <v>333883.47373875452</v>
      </c>
      <c r="AP236">
        <f>AH236/'Totals and Drop Down Lists'!AD$6*Inputs!L$37</f>
        <v>630597.67048966791</v>
      </c>
      <c r="AQ236">
        <f>IF(OR($D236="51",$D236="52",$D236="61"),(AA236/'Totals and Drop Down Lists'!W$4)*Inputs!E$38,0)</f>
        <v>0</v>
      </c>
      <c r="AR236">
        <f>IF(OR($D236="51",$D236="52",$D236="61"),(AB236/'Totals and Drop Down Lists'!X$4)*Inputs!F$38,0)</f>
        <v>0</v>
      </c>
      <c r="AS236">
        <f>IF(OR($D236="51",$D236="52",$D236="61"),(AC236/'Totals and Drop Down Lists'!Y$4)*Inputs!G$38,0)</f>
        <v>0</v>
      </c>
      <c r="AT236">
        <f>IF(OR($D236="51",$D236="52",$D236="61"),(AD236/'Totals and Drop Down Lists'!Z$4)*Inputs!H$38,0)</f>
        <v>0</v>
      </c>
      <c r="AU236">
        <f>IF(OR($D236="51",$D236="52",$D236="61"),(AE236/'Totals and Drop Down Lists'!AA$4)*Inputs!I$38,0)</f>
        <v>0</v>
      </c>
      <c r="AV236">
        <f>IF(OR($D236="51",$D236="52",$D236="61"),(AF236/'Totals and Drop Down Lists'!AB$4)*Inputs!J$38,0)</f>
        <v>0</v>
      </c>
      <c r="AW236">
        <f>IF(OR($D236="51",$D236="52",$D236="61"),(AG236/'Totals and Drop Down Lists'!AC$4)*Inputs!K$38,0)</f>
        <v>0</v>
      </c>
      <c r="AX236">
        <f>IF(OR($D236="51",$D236="52",$D236="61"),(AH236/'Totals and Drop Down Lists'!AD$4)*Inputs!L$38,0)</f>
        <v>0</v>
      </c>
      <c r="AY236">
        <f>IF(OR($D236="51",$D236="52",$D236="61"),0,(AA236/'Totals and Drop Down Lists'!W$5)*Inputs!E$39)</f>
        <v>0</v>
      </c>
      <c r="AZ236">
        <f>IF(OR($D236="51",$D236="52",$D236="61"),0,(AB236/'Totals and Drop Down Lists'!X$5)*Inputs!F$39)</f>
        <v>0</v>
      </c>
      <c r="BA236">
        <f>IF(OR($D236="51",$D236="52",$D236="61"),0,(AC236/'Totals and Drop Down Lists'!Y$5)*Inputs!G$39)</f>
        <v>0</v>
      </c>
      <c r="BB236">
        <f>IF(OR($D236="51",$D236="52",$D236="61"),0,(AD236/'Totals and Drop Down Lists'!Z$5)*Inputs!H$39)</f>
        <v>0</v>
      </c>
      <c r="BC236">
        <f>IF(OR($D236="51",$D236="52",$D236="61"),0,(AE236/'Totals and Drop Down Lists'!AA$5)*Inputs!I$39)</f>
        <v>0</v>
      </c>
      <c r="BD236">
        <f>IF(OR($D236="51",$D236="52",$D236="61"),0,(AF236/'Totals and Drop Down Lists'!AB$5)*Inputs!J$39)</f>
        <v>0</v>
      </c>
      <c r="BE236">
        <f>IF(OR($D236="51",$D236="52",$D236="61"),0,(AG236/'Totals and Drop Down Lists'!AC$5)*Inputs!K$39)</f>
        <v>0</v>
      </c>
      <c r="BF236">
        <f>IF(OR($D236="51",$D236="52",$D236="61"),0,(AH236/'Totals and Drop Down Lists'!AD$5)*Inputs!L$39)</f>
        <v>0</v>
      </c>
      <c r="BG236" s="10">
        <f t="shared" si="28"/>
        <v>2726509.2937797806</v>
      </c>
    </row>
    <row r="237" spans="1:59" ht="43.2">
      <c r="A237" s="1" t="s">
        <v>7346</v>
      </c>
      <c r="B237" s="1" t="s">
        <v>5374</v>
      </c>
      <c r="C237" s="1" t="s">
        <v>5375</v>
      </c>
      <c r="D237" s="1" t="s">
        <v>10</v>
      </c>
      <c r="E237" s="1" t="s">
        <v>5376</v>
      </c>
      <c r="F237" s="2">
        <v>58357</v>
      </c>
      <c r="G237" s="2">
        <v>348</v>
      </c>
      <c r="H237" s="2">
        <v>34</v>
      </c>
      <c r="I237" s="2">
        <v>5539</v>
      </c>
      <c r="J237" s="2">
        <v>21403</v>
      </c>
      <c r="K237" s="2">
        <v>7063</v>
      </c>
      <c r="L237" s="2">
        <v>158</v>
      </c>
      <c r="M237" s="2">
        <v>24</v>
      </c>
      <c r="N237" s="2">
        <v>0</v>
      </c>
      <c r="O237" s="2">
        <v>490</v>
      </c>
      <c r="P237" s="2">
        <v>134</v>
      </c>
      <c r="Q237" s="2">
        <v>81</v>
      </c>
      <c r="R237" s="2">
        <v>2334</v>
      </c>
      <c r="S237" s="2">
        <v>10054500</v>
      </c>
      <c r="T237" s="2">
        <v>466058800</v>
      </c>
      <c r="U237" s="2">
        <v>299</v>
      </c>
      <c r="V237" s="2">
        <v>195</v>
      </c>
      <c r="W237" s="2">
        <v>0</v>
      </c>
      <c r="X237" s="2">
        <v>940</v>
      </c>
      <c r="Y237" s="2">
        <v>90</v>
      </c>
      <c r="Z237" s="2">
        <v>685</v>
      </c>
      <c r="AA237" s="9">
        <f t="shared" si="29"/>
        <v>58357</v>
      </c>
      <c r="AB237" s="9">
        <f t="shared" si="30"/>
        <v>5157</v>
      </c>
      <c r="AC237" s="9">
        <f t="shared" si="31"/>
        <v>3221</v>
      </c>
      <c r="AD237" s="9">
        <f t="shared" si="32"/>
        <v>2334</v>
      </c>
      <c r="AE237" s="44">
        <f t="shared" si="33"/>
        <v>1.6277943883356722E-4</v>
      </c>
      <c r="AF237" s="9">
        <f t="shared" si="34"/>
        <v>745</v>
      </c>
      <c r="AG237" s="9">
        <f t="shared" si="27"/>
        <v>775</v>
      </c>
      <c r="AH237" s="44">
        <f t="shared" si="35"/>
        <v>9.5162828850119257E-5</v>
      </c>
      <c r="AI237">
        <f>AA237/'Totals and Drop Down Lists'!W$6*Inputs!E$37</f>
        <v>52937.992740044443</v>
      </c>
      <c r="AJ237">
        <f>AB237/'Totals and Drop Down Lists'!X$6*Inputs!F$37</f>
        <v>16968.526701477422</v>
      </c>
      <c r="AK237">
        <f>AC237/'Totals and Drop Down Lists'!Y$6*Inputs!G$37</f>
        <v>21233.920009723384</v>
      </c>
      <c r="AL237">
        <f>AD237/'Totals and Drop Down Lists'!Z$6*Inputs!H$37</f>
        <v>18712.84796416574</v>
      </c>
      <c r="AM237">
        <f>AE237/'Totals and Drop Down Lists'!AA$6*Inputs!I$37</f>
        <v>20264.306592096087</v>
      </c>
      <c r="AN237">
        <f>AF237/'Totals and Drop Down Lists'!AB$6*Inputs!J$37</f>
        <v>14867.736389556832</v>
      </c>
      <c r="AO237">
        <f>AG237/'Totals and Drop Down Lists'!AC$6*Inputs!K$37</f>
        <v>14433.271538796005</v>
      </c>
      <c r="AP237">
        <f>AH237/'Totals and Drop Down Lists'!AD$6*Inputs!L$37</f>
        <v>22394.659858215113</v>
      </c>
      <c r="AQ237">
        <f>IF(OR($D237="51",$D237="52",$D237="61"),(AA237/'Totals and Drop Down Lists'!W$4)*Inputs!E$38,0)</f>
        <v>0</v>
      </c>
      <c r="AR237">
        <f>IF(OR($D237="51",$D237="52",$D237="61"),(AB237/'Totals and Drop Down Lists'!X$4)*Inputs!F$38,0)</f>
        <v>0</v>
      </c>
      <c r="AS237">
        <f>IF(OR($D237="51",$D237="52",$D237="61"),(AC237/'Totals and Drop Down Lists'!Y$4)*Inputs!G$38,0)</f>
        <v>0</v>
      </c>
      <c r="AT237">
        <f>IF(OR($D237="51",$D237="52",$D237="61"),(AD237/'Totals and Drop Down Lists'!Z$4)*Inputs!H$38,0)</f>
        <v>0</v>
      </c>
      <c r="AU237">
        <f>IF(OR($D237="51",$D237="52",$D237="61"),(AE237/'Totals and Drop Down Lists'!AA$4)*Inputs!I$38,0)</f>
        <v>0</v>
      </c>
      <c r="AV237">
        <f>IF(OR($D237="51",$D237="52",$D237="61"),(AF237/'Totals and Drop Down Lists'!AB$4)*Inputs!J$38,0)</f>
        <v>0</v>
      </c>
      <c r="AW237">
        <f>IF(OR($D237="51",$D237="52",$D237="61"),(AG237/'Totals and Drop Down Lists'!AC$4)*Inputs!K$38,0)</f>
        <v>0</v>
      </c>
      <c r="AX237">
        <f>IF(OR($D237="51",$D237="52",$D237="61"),(AH237/'Totals and Drop Down Lists'!AD$4)*Inputs!L$38,0)</f>
        <v>0</v>
      </c>
      <c r="AY237">
        <f>IF(OR($D237="51",$D237="52",$D237="61"),0,(AA237/'Totals and Drop Down Lists'!W$5)*Inputs!E$39)</f>
        <v>0</v>
      </c>
      <c r="AZ237">
        <f>IF(OR($D237="51",$D237="52",$D237="61"),0,(AB237/'Totals and Drop Down Lists'!X$5)*Inputs!F$39)</f>
        <v>0</v>
      </c>
      <c r="BA237">
        <f>IF(OR($D237="51",$D237="52",$D237="61"),0,(AC237/'Totals and Drop Down Lists'!Y$5)*Inputs!G$39)</f>
        <v>0</v>
      </c>
      <c r="BB237">
        <f>IF(OR($D237="51",$D237="52",$D237="61"),0,(AD237/'Totals and Drop Down Lists'!Z$5)*Inputs!H$39)</f>
        <v>0</v>
      </c>
      <c r="BC237">
        <f>IF(OR($D237="51",$D237="52",$D237="61"),0,(AE237/'Totals and Drop Down Lists'!AA$5)*Inputs!I$39)</f>
        <v>0</v>
      </c>
      <c r="BD237">
        <f>IF(OR($D237="51",$D237="52",$D237="61"),0,(AF237/'Totals and Drop Down Lists'!AB$5)*Inputs!J$39)</f>
        <v>0</v>
      </c>
      <c r="BE237">
        <f>IF(OR($D237="51",$D237="52",$D237="61"),0,(AG237/'Totals and Drop Down Lists'!AC$5)*Inputs!K$39)</f>
        <v>0</v>
      </c>
      <c r="BF237">
        <f>IF(OR($D237="51",$D237="52",$D237="61"),0,(AH237/'Totals and Drop Down Lists'!AD$5)*Inputs!L$39)</f>
        <v>0</v>
      </c>
      <c r="BG237" s="10">
        <f t="shared" si="28"/>
        <v>181813.26179407505</v>
      </c>
    </row>
    <row r="238" spans="1:59" ht="43.2">
      <c r="A238" s="1" t="s">
        <v>7346</v>
      </c>
      <c r="B238" s="1" t="s">
        <v>5374</v>
      </c>
      <c r="C238" s="1" t="s">
        <v>5377</v>
      </c>
      <c r="D238" s="1" t="s">
        <v>10</v>
      </c>
      <c r="E238" s="1" t="s">
        <v>5378</v>
      </c>
      <c r="F238" s="2">
        <v>169005</v>
      </c>
      <c r="G238" s="2">
        <v>2269</v>
      </c>
      <c r="H238" s="2">
        <v>191</v>
      </c>
      <c r="I238" s="2">
        <v>22423</v>
      </c>
      <c r="J238" s="2">
        <v>62765</v>
      </c>
      <c r="K238" s="2">
        <v>29251</v>
      </c>
      <c r="L238" s="2">
        <v>478</v>
      </c>
      <c r="M238" s="2">
        <v>199</v>
      </c>
      <c r="N238" s="2">
        <v>12</v>
      </c>
      <c r="O238" s="2">
        <v>2223</v>
      </c>
      <c r="P238" s="2">
        <v>741</v>
      </c>
      <c r="Q238" s="2">
        <v>215</v>
      </c>
      <c r="R238" s="2">
        <v>3801</v>
      </c>
      <c r="S238" s="2">
        <v>37652500</v>
      </c>
      <c r="T238" s="2">
        <v>1574015400</v>
      </c>
      <c r="U238" s="2">
        <v>1443</v>
      </c>
      <c r="V238" s="2">
        <v>1055</v>
      </c>
      <c r="W238" s="2">
        <v>40</v>
      </c>
      <c r="X238" s="2">
        <v>4940</v>
      </c>
      <c r="Y238" s="2">
        <v>185</v>
      </c>
      <c r="Z238" s="2">
        <v>3710</v>
      </c>
      <c r="AA238" s="9">
        <f t="shared" si="29"/>
        <v>169005</v>
      </c>
      <c r="AB238" s="9">
        <f t="shared" si="30"/>
        <v>19963</v>
      </c>
      <c r="AC238" s="9">
        <f t="shared" si="31"/>
        <v>7669</v>
      </c>
      <c r="AD238" s="9">
        <f t="shared" si="32"/>
        <v>3801</v>
      </c>
      <c r="AE238" s="44">
        <f t="shared" si="33"/>
        <v>9.520498489387979E-4</v>
      </c>
      <c r="AF238" s="9">
        <f t="shared" si="34"/>
        <v>3845</v>
      </c>
      <c r="AG238" s="9">
        <f t="shared" si="27"/>
        <v>3895</v>
      </c>
      <c r="AH238" s="44">
        <f t="shared" si="35"/>
        <v>6.7543215645459256E-4</v>
      </c>
      <c r="AI238">
        <f>AA238/'Totals and Drop Down Lists'!W$6*Inputs!E$37</f>
        <v>153311.26451036229</v>
      </c>
      <c r="AJ238">
        <f>AB238/'Totals and Drop Down Lists'!X$6*Inputs!F$37</f>
        <v>65685.999329376355</v>
      </c>
      <c r="AK238">
        <f>AC238/'Totals and Drop Down Lists'!Y$6*Inputs!G$37</f>
        <v>50556.63848325632</v>
      </c>
      <c r="AL238">
        <f>AD238/'Totals and Drop Down Lists'!Z$6*Inputs!H$37</f>
        <v>30474.52232724677</v>
      </c>
      <c r="AM238">
        <f>AE238/'Totals and Drop Down Lists'!AA$6*Inputs!I$37</f>
        <v>118520.0672032061</v>
      </c>
      <c r="AN238">
        <f>AF238/'Totals and Drop Down Lists'!AB$6*Inputs!J$37</f>
        <v>76733.485124625528</v>
      </c>
      <c r="AO238">
        <f>AG238/'Totals and Drop Down Lists'!AC$6*Inputs!K$37</f>
        <v>72538.829217561855</v>
      </c>
      <c r="AP238">
        <f>AH238/'Totals and Drop Down Lists'!AD$6*Inputs!L$37</f>
        <v>158949.38794773308</v>
      </c>
      <c r="AQ238">
        <f>IF(OR($D238="51",$D238="52",$D238="61"),(AA238/'Totals and Drop Down Lists'!W$4)*Inputs!E$38,0)</f>
        <v>0</v>
      </c>
      <c r="AR238">
        <f>IF(OR($D238="51",$D238="52",$D238="61"),(AB238/'Totals and Drop Down Lists'!X$4)*Inputs!F$38,0)</f>
        <v>0</v>
      </c>
      <c r="AS238">
        <f>IF(OR($D238="51",$D238="52",$D238="61"),(AC238/'Totals and Drop Down Lists'!Y$4)*Inputs!G$38,0)</f>
        <v>0</v>
      </c>
      <c r="AT238">
        <f>IF(OR($D238="51",$D238="52",$D238="61"),(AD238/'Totals and Drop Down Lists'!Z$4)*Inputs!H$38,0)</f>
        <v>0</v>
      </c>
      <c r="AU238">
        <f>IF(OR($D238="51",$D238="52",$D238="61"),(AE238/'Totals and Drop Down Lists'!AA$4)*Inputs!I$38,0)</f>
        <v>0</v>
      </c>
      <c r="AV238">
        <f>IF(OR($D238="51",$D238="52",$D238="61"),(AF238/'Totals and Drop Down Lists'!AB$4)*Inputs!J$38,0)</f>
        <v>0</v>
      </c>
      <c r="AW238">
        <f>IF(OR($D238="51",$D238="52",$D238="61"),(AG238/'Totals and Drop Down Lists'!AC$4)*Inputs!K$38,0)</f>
        <v>0</v>
      </c>
      <c r="AX238">
        <f>IF(OR($D238="51",$D238="52",$D238="61"),(AH238/'Totals and Drop Down Lists'!AD$4)*Inputs!L$38,0)</f>
        <v>0</v>
      </c>
      <c r="AY238">
        <f>IF(OR($D238="51",$D238="52",$D238="61"),0,(AA238/'Totals and Drop Down Lists'!W$5)*Inputs!E$39)</f>
        <v>0</v>
      </c>
      <c r="AZ238">
        <f>IF(OR($D238="51",$D238="52",$D238="61"),0,(AB238/'Totals and Drop Down Lists'!X$5)*Inputs!F$39)</f>
        <v>0</v>
      </c>
      <c r="BA238">
        <f>IF(OR($D238="51",$D238="52",$D238="61"),0,(AC238/'Totals and Drop Down Lists'!Y$5)*Inputs!G$39)</f>
        <v>0</v>
      </c>
      <c r="BB238">
        <f>IF(OR($D238="51",$D238="52",$D238="61"),0,(AD238/'Totals and Drop Down Lists'!Z$5)*Inputs!H$39)</f>
        <v>0</v>
      </c>
      <c r="BC238">
        <f>IF(OR($D238="51",$D238="52",$D238="61"),0,(AE238/'Totals and Drop Down Lists'!AA$5)*Inputs!I$39)</f>
        <v>0</v>
      </c>
      <c r="BD238">
        <f>IF(OR($D238="51",$D238="52",$D238="61"),0,(AF238/'Totals and Drop Down Lists'!AB$5)*Inputs!J$39)</f>
        <v>0</v>
      </c>
      <c r="BE238">
        <f>IF(OR($D238="51",$D238="52",$D238="61"),0,(AG238/'Totals and Drop Down Lists'!AC$5)*Inputs!K$39)</f>
        <v>0</v>
      </c>
      <c r="BF238">
        <f>IF(OR($D238="51",$D238="52",$D238="61"),0,(AH238/'Totals and Drop Down Lists'!AD$5)*Inputs!L$39)</f>
        <v>0</v>
      </c>
      <c r="BG238" s="10">
        <f t="shared" si="28"/>
        <v>726770.19414336828</v>
      </c>
    </row>
    <row r="239" spans="1:59" ht="43.2">
      <c r="A239" s="1" t="s">
        <v>7346</v>
      </c>
      <c r="B239" s="1" t="s">
        <v>5374</v>
      </c>
      <c r="C239" s="1" t="s">
        <v>5379</v>
      </c>
      <c r="D239" s="1" t="s">
        <v>215</v>
      </c>
      <c r="E239" s="1" t="s">
        <v>5380</v>
      </c>
      <c r="F239" s="2">
        <v>260107</v>
      </c>
      <c r="G239" s="2">
        <v>3863</v>
      </c>
      <c r="H239" s="2">
        <v>193</v>
      </c>
      <c r="I239" s="2">
        <v>29086</v>
      </c>
      <c r="J239" s="2">
        <v>101492</v>
      </c>
      <c r="K239" s="2">
        <v>37712</v>
      </c>
      <c r="L239" s="2">
        <v>771</v>
      </c>
      <c r="M239" s="2">
        <v>345</v>
      </c>
      <c r="N239" s="2">
        <v>137</v>
      </c>
      <c r="O239" s="2">
        <v>2125</v>
      </c>
      <c r="P239" s="2">
        <v>588</v>
      </c>
      <c r="Q239" s="2">
        <v>182</v>
      </c>
      <c r="R239" s="2">
        <v>12612</v>
      </c>
      <c r="S239" s="2">
        <v>47442300</v>
      </c>
      <c r="T239" s="2">
        <v>2045012300</v>
      </c>
      <c r="U239" s="2">
        <v>2001</v>
      </c>
      <c r="V239" s="2">
        <v>1315</v>
      </c>
      <c r="W239" s="2">
        <v>69</v>
      </c>
      <c r="X239" s="2">
        <v>6559</v>
      </c>
      <c r="Y239" s="2">
        <v>419</v>
      </c>
      <c r="Z239" s="2">
        <v>4594</v>
      </c>
      <c r="AA239" s="9">
        <f t="shared" si="29"/>
        <v>260107</v>
      </c>
      <c r="AB239" s="9">
        <f t="shared" si="30"/>
        <v>25030</v>
      </c>
      <c r="AC239" s="9">
        <f t="shared" si="31"/>
        <v>16760</v>
      </c>
      <c r="AD239" s="9">
        <f t="shared" si="32"/>
        <v>12612</v>
      </c>
      <c r="AE239" s="44">
        <f t="shared" si="33"/>
        <v>9.7864032175080874E-4</v>
      </c>
      <c r="AF239" s="9">
        <f t="shared" si="34"/>
        <v>5175</v>
      </c>
      <c r="AG239" s="9">
        <f t="shared" si="27"/>
        <v>5013</v>
      </c>
      <c r="AH239" s="44">
        <f t="shared" si="35"/>
        <v>6.9310103169786981E-4</v>
      </c>
      <c r="AI239">
        <f>AA239/'Totals and Drop Down Lists'!W$6*Inputs!E$37</f>
        <v>235953.56988252891</v>
      </c>
      <c r="AJ239">
        <f>AB239/'Totals and Drop Down Lists'!X$6*Inputs!F$37</f>
        <v>82358.391184405642</v>
      </c>
      <c r="AK239">
        <f>AC239/'Totals and Drop Down Lists'!Y$6*Inputs!G$37</f>
        <v>110487.58129865379</v>
      </c>
      <c r="AL239">
        <f>AD239/'Totals and Drop Down Lists'!Z$6*Inputs!H$37</f>
        <v>101116.72601716293</v>
      </c>
      <c r="AM239">
        <f>AE239/'Totals and Drop Down Lists'!AA$6*Inputs!I$37</f>
        <v>121830.2978892961</v>
      </c>
      <c r="AN239">
        <f>AF239/'Totals and Drop Down Lists'!AB$6*Inputs!J$37</f>
        <v>103275.88700128405</v>
      </c>
      <c r="AO239">
        <f>AG239/'Totals and Drop Down Lists'!AC$6*Inputs!K$37</f>
        <v>93359.987385786284</v>
      </c>
      <c r="AP239">
        <f>AH239/'Totals and Drop Down Lists'!AD$6*Inputs!L$37</f>
        <v>163107.40275174484</v>
      </c>
      <c r="AQ239">
        <f>IF(OR($D239="51",$D239="52",$D239="61"),(AA239/'Totals and Drop Down Lists'!W$4)*Inputs!E$38,0)</f>
        <v>0</v>
      </c>
      <c r="AR239">
        <f>IF(OR($D239="51",$D239="52",$D239="61"),(AB239/'Totals and Drop Down Lists'!X$4)*Inputs!F$38,0)</f>
        <v>0</v>
      </c>
      <c r="AS239">
        <f>IF(OR($D239="51",$D239="52",$D239="61"),(AC239/'Totals and Drop Down Lists'!Y$4)*Inputs!G$38,0)</f>
        <v>0</v>
      </c>
      <c r="AT239">
        <f>IF(OR($D239="51",$D239="52",$D239="61"),(AD239/'Totals and Drop Down Lists'!Z$4)*Inputs!H$38,0)</f>
        <v>0</v>
      </c>
      <c r="AU239">
        <f>IF(OR($D239="51",$D239="52",$D239="61"),(AE239/'Totals and Drop Down Lists'!AA$4)*Inputs!I$38,0)</f>
        <v>0</v>
      </c>
      <c r="AV239">
        <f>IF(OR($D239="51",$D239="52",$D239="61"),(AF239/'Totals and Drop Down Lists'!AB$4)*Inputs!J$38,0)</f>
        <v>0</v>
      </c>
      <c r="AW239">
        <f>IF(OR($D239="51",$D239="52",$D239="61"),(AG239/'Totals and Drop Down Lists'!AC$4)*Inputs!K$38,0)</f>
        <v>0</v>
      </c>
      <c r="AX239">
        <f>IF(OR($D239="51",$D239="52",$D239="61"),(AH239/'Totals and Drop Down Lists'!AD$4)*Inputs!L$38,0)</f>
        <v>0</v>
      </c>
      <c r="AY239">
        <f>IF(OR($D239="51",$D239="52",$D239="61"),0,(AA239/'Totals and Drop Down Lists'!W$5)*Inputs!E$39)</f>
        <v>0</v>
      </c>
      <c r="AZ239">
        <f>IF(OR($D239="51",$D239="52",$D239="61"),0,(AB239/'Totals and Drop Down Lists'!X$5)*Inputs!F$39)</f>
        <v>0</v>
      </c>
      <c r="BA239">
        <f>IF(OR($D239="51",$D239="52",$D239="61"),0,(AC239/'Totals and Drop Down Lists'!Y$5)*Inputs!G$39)</f>
        <v>0</v>
      </c>
      <c r="BB239">
        <f>IF(OR($D239="51",$D239="52",$D239="61"),0,(AD239/'Totals and Drop Down Lists'!Z$5)*Inputs!H$39)</f>
        <v>0</v>
      </c>
      <c r="BC239">
        <f>IF(OR($D239="51",$D239="52",$D239="61"),0,(AE239/'Totals and Drop Down Lists'!AA$5)*Inputs!I$39)</f>
        <v>0</v>
      </c>
      <c r="BD239">
        <f>IF(OR($D239="51",$D239="52",$D239="61"),0,(AF239/'Totals and Drop Down Lists'!AB$5)*Inputs!J$39)</f>
        <v>0</v>
      </c>
      <c r="BE239">
        <f>IF(OR($D239="51",$D239="52",$D239="61"),0,(AG239/'Totals and Drop Down Lists'!AC$5)*Inputs!K$39)</f>
        <v>0</v>
      </c>
      <c r="BF239">
        <f>IF(OR($D239="51",$D239="52",$D239="61"),0,(AH239/'Totals and Drop Down Lists'!AD$5)*Inputs!L$39)</f>
        <v>0</v>
      </c>
      <c r="BG239" s="10">
        <f t="shared" si="28"/>
        <v>1011489.8434108625</v>
      </c>
    </row>
    <row r="240" spans="1:59" ht="28.8">
      <c r="A240" s="1" t="s">
        <v>7347</v>
      </c>
      <c r="B240" s="1" t="s">
        <v>5047</v>
      </c>
      <c r="C240" s="1" t="s">
        <v>5048</v>
      </c>
      <c r="D240" s="1" t="s">
        <v>10</v>
      </c>
      <c r="E240" s="1" t="s">
        <v>5049</v>
      </c>
      <c r="F240" s="2">
        <v>104035</v>
      </c>
      <c r="G240" s="2">
        <v>1546</v>
      </c>
      <c r="H240" s="2">
        <v>118</v>
      </c>
      <c r="I240" s="2">
        <v>15335</v>
      </c>
      <c r="J240" s="2">
        <v>32217</v>
      </c>
      <c r="K240" s="2">
        <v>12221</v>
      </c>
      <c r="L240" s="2">
        <v>439</v>
      </c>
      <c r="M240" s="2">
        <v>83</v>
      </c>
      <c r="N240" s="2">
        <v>30</v>
      </c>
      <c r="O240" s="2">
        <v>873</v>
      </c>
      <c r="P240" s="2">
        <v>185</v>
      </c>
      <c r="Q240" s="2">
        <v>22</v>
      </c>
      <c r="R240" s="2">
        <v>1228</v>
      </c>
      <c r="S240" s="2">
        <v>16646400</v>
      </c>
      <c r="T240" s="2">
        <v>617157200</v>
      </c>
      <c r="U240" s="2">
        <v>1349</v>
      </c>
      <c r="V240" s="2">
        <v>890</v>
      </c>
      <c r="W240" s="2">
        <v>25</v>
      </c>
      <c r="X240" s="2">
        <v>3755</v>
      </c>
      <c r="Y240" s="2">
        <v>510</v>
      </c>
      <c r="Z240" s="2">
        <v>2570</v>
      </c>
      <c r="AA240" s="9">
        <f t="shared" si="29"/>
        <v>104035</v>
      </c>
      <c r="AB240" s="9">
        <f t="shared" si="30"/>
        <v>13671</v>
      </c>
      <c r="AC240" s="9">
        <f t="shared" si="31"/>
        <v>2860</v>
      </c>
      <c r="AD240" s="9">
        <f t="shared" si="32"/>
        <v>1228</v>
      </c>
      <c r="AE240" s="44">
        <f t="shared" si="33"/>
        <v>3.2376073479551028E-4</v>
      </c>
      <c r="AF240" s="9">
        <f t="shared" si="34"/>
        <v>2840</v>
      </c>
      <c r="AG240" s="9">
        <f t="shared" si="27"/>
        <v>3080</v>
      </c>
      <c r="AH240" s="44">
        <f t="shared" si="35"/>
        <v>4.3473384250293913E-4</v>
      </c>
      <c r="AI240">
        <f>AA240/'Totals and Drop Down Lists'!W$6*Inputs!E$37</f>
        <v>94374.352257835795</v>
      </c>
      <c r="AJ240">
        <f>AB240/'Totals and Drop Down Lists'!X$6*Inputs!F$37</f>
        <v>44982.883175469819</v>
      </c>
      <c r="AK240">
        <f>AC240/'Totals and Drop Down Lists'!Y$6*Inputs!G$37</f>
        <v>18854.086068863355</v>
      </c>
      <c r="AL240">
        <f>AD240/'Totals and Drop Down Lists'!Z$6*Inputs!H$37</f>
        <v>9845.4915595524944</v>
      </c>
      <c r="AM240">
        <f>AE240/'Totals and Drop Down Lists'!AA$6*Inputs!I$37</f>
        <v>40304.763546252085</v>
      </c>
      <c r="AN240">
        <f>AF240/'Totals and Drop Down Lists'!AB$6*Inputs!J$37</f>
        <v>56677.008518579067</v>
      </c>
      <c r="AO240">
        <f>AG240/'Totals and Drop Down Lists'!AC$6*Inputs!K$37</f>
        <v>57360.614631602184</v>
      </c>
      <c r="AP240">
        <f>AH240/'Totals and Drop Down Lists'!AD$6*Inputs!L$37</f>
        <v>102305.87561706327</v>
      </c>
      <c r="AQ240">
        <f>IF(OR($D240="51",$D240="52",$D240="61"),(AA240/'Totals and Drop Down Lists'!W$4)*Inputs!E$38,0)</f>
        <v>0</v>
      </c>
      <c r="AR240">
        <f>IF(OR($D240="51",$D240="52",$D240="61"),(AB240/'Totals and Drop Down Lists'!X$4)*Inputs!F$38,0)</f>
        <v>0</v>
      </c>
      <c r="AS240">
        <f>IF(OR($D240="51",$D240="52",$D240="61"),(AC240/'Totals and Drop Down Lists'!Y$4)*Inputs!G$38,0)</f>
        <v>0</v>
      </c>
      <c r="AT240">
        <f>IF(OR($D240="51",$D240="52",$D240="61"),(AD240/'Totals and Drop Down Lists'!Z$4)*Inputs!H$38,0)</f>
        <v>0</v>
      </c>
      <c r="AU240">
        <f>IF(OR($D240="51",$D240="52",$D240="61"),(AE240/'Totals and Drop Down Lists'!AA$4)*Inputs!I$38,0)</f>
        <v>0</v>
      </c>
      <c r="AV240">
        <f>IF(OR($D240="51",$D240="52",$D240="61"),(AF240/'Totals and Drop Down Lists'!AB$4)*Inputs!J$38,0)</f>
        <v>0</v>
      </c>
      <c r="AW240">
        <f>IF(OR($D240="51",$D240="52",$D240="61"),(AG240/'Totals and Drop Down Lists'!AC$4)*Inputs!K$38,0)</f>
        <v>0</v>
      </c>
      <c r="AX240">
        <f>IF(OR($D240="51",$D240="52",$D240="61"),(AH240/'Totals and Drop Down Lists'!AD$4)*Inputs!L$38,0)</f>
        <v>0</v>
      </c>
      <c r="AY240">
        <f>IF(OR($D240="51",$D240="52",$D240="61"),0,(AA240/'Totals and Drop Down Lists'!W$5)*Inputs!E$39)</f>
        <v>0</v>
      </c>
      <c r="AZ240">
        <f>IF(OR($D240="51",$D240="52",$D240="61"),0,(AB240/'Totals and Drop Down Lists'!X$5)*Inputs!F$39)</f>
        <v>0</v>
      </c>
      <c r="BA240">
        <f>IF(OR($D240="51",$D240="52",$D240="61"),0,(AC240/'Totals and Drop Down Lists'!Y$5)*Inputs!G$39)</f>
        <v>0</v>
      </c>
      <c r="BB240">
        <f>IF(OR($D240="51",$D240="52",$D240="61"),0,(AD240/'Totals and Drop Down Lists'!Z$5)*Inputs!H$39)</f>
        <v>0</v>
      </c>
      <c r="BC240">
        <f>IF(OR($D240="51",$D240="52",$D240="61"),0,(AE240/'Totals and Drop Down Lists'!AA$5)*Inputs!I$39)</f>
        <v>0</v>
      </c>
      <c r="BD240">
        <f>IF(OR($D240="51",$D240="52",$D240="61"),0,(AF240/'Totals and Drop Down Lists'!AB$5)*Inputs!J$39)</f>
        <v>0</v>
      </c>
      <c r="BE240">
        <f>IF(OR($D240="51",$D240="52",$D240="61"),0,(AG240/'Totals and Drop Down Lists'!AC$5)*Inputs!K$39)</f>
        <v>0</v>
      </c>
      <c r="BF240">
        <f>IF(OR($D240="51",$D240="52",$D240="61"),0,(AH240/'Totals and Drop Down Lists'!AD$5)*Inputs!L$39)</f>
        <v>0</v>
      </c>
      <c r="BG240" s="10">
        <f t="shared" si="28"/>
        <v>424705.07537521806</v>
      </c>
    </row>
    <row r="241" spans="1:59" ht="28.8">
      <c r="A241" s="1" t="s">
        <v>7347</v>
      </c>
      <c r="B241" s="1" t="s">
        <v>5047</v>
      </c>
      <c r="C241" s="1" t="s">
        <v>4152</v>
      </c>
      <c r="D241" s="1" t="s">
        <v>10</v>
      </c>
      <c r="E241" s="1" t="s">
        <v>5050</v>
      </c>
      <c r="F241" s="2">
        <v>123658</v>
      </c>
      <c r="G241" s="2">
        <v>1214</v>
      </c>
      <c r="H241" s="2">
        <v>194</v>
      </c>
      <c r="I241" s="2">
        <v>14827</v>
      </c>
      <c r="J241" s="2">
        <v>44878</v>
      </c>
      <c r="K241" s="2">
        <v>17713</v>
      </c>
      <c r="L241" s="2">
        <v>341</v>
      </c>
      <c r="M241" s="2">
        <v>23</v>
      </c>
      <c r="N241" s="2">
        <v>49</v>
      </c>
      <c r="O241" s="2">
        <v>1987</v>
      </c>
      <c r="P241" s="2">
        <v>196</v>
      </c>
      <c r="Q241" s="2">
        <v>20</v>
      </c>
      <c r="R241" s="2">
        <v>565</v>
      </c>
      <c r="S241" s="2">
        <v>23528200</v>
      </c>
      <c r="T241" s="2">
        <v>972656500</v>
      </c>
      <c r="U241" s="2">
        <v>1170</v>
      </c>
      <c r="V241" s="2">
        <v>840</v>
      </c>
      <c r="W241" s="2">
        <v>0</v>
      </c>
      <c r="X241" s="2">
        <v>4240</v>
      </c>
      <c r="Y241" s="2">
        <v>595</v>
      </c>
      <c r="Z241" s="2">
        <v>3035</v>
      </c>
      <c r="AA241" s="9">
        <f t="shared" si="29"/>
        <v>123658</v>
      </c>
      <c r="AB241" s="9">
        <f t="shared" si="30"/>
        <v>13419</v>
      </c>
      <c r="AC241" s="9">
        <f t="shared" si="31"/>
        <v>3181</v>
      </c>
      <c r="AD241" s="9">
        <f t="shared" si="32"/>
        <v>565</v>
      </c>
      <c r="AE241" s="44">
        <f t="shared" si="33"/>
        <v>4.8825481739539326E-4</v>
      </c>
      <c r="AF241" s="9">
        <f t="shared" si="34"/>
        <v>3400</v>
      </c>
      <c r="AG241" s="9">
        <f t="shared" si="27"/>
        <v>3630</v>
      </c>
      <c r="AH241" s="44">
        <f t="shared" si="35"/>
        <v>5.3310939937840278E-4</v>
      </c>
      <c r="AI241">
        <f>AA241/'Totals and Drop Down Lists'!W$6*Inputs!E$37</f>
        <v>112175.16846733751</v>
      </c>
      <c r="AJ241">
        <f>AB241/'Totals and Drop Down Lists'!X$6*Inputs!F$37</f>
        <v>44153.705605415074</v>
      </c>
      <c r="AK241">
        <f>AC241/'Totals and Drop Down Lists'!Y$6*Inputs!G$37</f>
        <v>20970.226498270749</v>
      </c>
      <c r="AL241">
        <f>AD241/'Totals and Drop Down Lists'!Z$6*Inputs!H$37</f>
        <v>4529.8882175465469</v>
      </c>
      <c r="AM241">
        <f>AE241/'Totals and Drop Down Lists'!AA$6*Inputs!I$37</f>
        <v>60782.525026912903</v>
      </c>
      <c r="AN241">
        <f>AF241/'Totals and Drop Down Lists'!AB$6*Inputs!J$37</f>
        <v>67852.756677172118</v>
      </c>
      <c r="AO241">
        <f>AG241/'Totals and Drop Down Lists'!AC$6*Inputs!K$37</f>
        <v>67603.581530102572</v>
      </c>
      <c r="AP241">
        <f>AH241/'Totals and Drop Down Lists'!AD$6*Inputs!L$37</f>
        <v>125456.58646928424</v>
      </c>
      <c r="AQ241">
        <f>IF(OR($D241="51",$D241="52",$D241="61"),(AA241/'Totals and Drop Down Lists'!W$4)*Inputs!E$38,0)</f>
        <v>0</v>
      </c>
      <c r="AR241">
        <f>IF(OR($D241="51",$D241="52",$D241="61"),(AB241/'Totals and Drop Down Lists'!X$4)*Inputs!F$38,0)</f>
        <v>0</v>
      </c>
      <c r="AS241">
        <f>IF(OR($D241="51",$D241="52",$D241="61"),(AC241/'Totals and Drop Down Lists'!Y$4)*Inputs!G$38,0)</f>
        <v>0</v>
      </c>
      <c r="AT241">
        <f>IF(OR($D241="51",$D241="52",$D241="61"),(AD241/'Totals and Drop Down Lists'!Z$4)*Inputs!H$38,0)</f>
        <v>0</v>
      </c>
      <c r="AU241">
        <f>IF(OR($D241="51",$D241="52",$D241="61"),(AE241/'Totals and Drop Down Lists'!AA$4)*Inputs!I$38,0)</f>
        <v>0</v>
      </c>
      <c r="AV241">
        <f>IF(OR($D241="51",$D241="52",$D241="61"),(AF241/'Totals and Drop Down Lists'!AB$4)*Inputs!J$38,0)</f>
        <v>0</v>
      </c>
      <c r="AW241">
        <f>IF(OR($D241="51",$D241="52",$D241="61"),(AG241/'Totals and Drop Down Lists'!AC$4)*Inputs!K$38,0)</f>
        <v>0</v>
      </c>
      <c r="AX241">
        <f>IF(OR($D241="51",$D241="52",$D241="61"),(AH241/'Totals and Drop Down Lists'!AD$4)*Inputs!L$38,0)</f>
        <v>0</v>
      </c>
      <c r="AY241">
        <f>IF(OR($D241="51",$D241="52",$D241="61"),0,(AA241/'Totals and Drop Down Lists'!W$5)*Inputs!E$39)</f>
        <v>0</v>
      </c>
      <c r="AZ241">
        <f>IF(OR($D241="51",$D241="52",$D241="61"),0,(AB241/'Totals and Drop Down Lists'!X$5)*Inputs!F$39)</f>
        <v>0</v>
      </c>
      <c r="BA241">
        <f>IF(OR($D241="51",$D241="52",$D241="61"),0,(AC241/'Totals and Drop Down Lists'!Y$5)*Inputs!G$39)</f>
        <v>0</v>
      </c>
      <c r="BB241">
        <f>IF(OR($D241="51",$D241="52",$D241="61"),0,(AD241/'Totals and Drop Down Lists'!Z$5)*Inputs!H$39)</f>
        <v>0</v>
      </c>
      <c r="BC241">
        <f>IF(OR($D241="51",$D241="52",$D241="61"),0,(AE241/'Totals and Drop Down Lists'!AA$5)*Inputs!I$39)</f>
        <v>0</v>
      </c>
      <c r="BD241">
        <f>IF(OR($D241="51",$D241="52",$D241="61"),0,(AF241/'Totals and Drop Down Lists'!AB$5)*Inputs!J$39)</f>
        <v>0</v>
      </c>
      <c r="BE241">
        <f>IF(OR($D241="51",$D241="52",$D241="61"),0,(AG241/'Totals and Drop Down Lists'!AC$5)*Inputs!K$39)</f>
        <v>0</v>
      </c>
      <c r="BF241">
        <f>IF(OR($D241="51",$D241="52",$D241="61"),0,(AH241/'Totals and Drop Down Lists'!AD$5)*Inputs!L$39)</f>
        <v>0</v>
      </c>
      <c r="BG241" s="10">
        <f t="shared" si="28"/>
        <v>503524.43849204172</v>
      </c>
    </row>
    <row r="242" spans="1:59" ht="28.8">
      <c r="A242" s="1" t="s">
        <v>7347</v>
      </c>
      <c r="B242" s="1" t="s">
        <v>5047</v>
      </c>
      <c r="C242" s="1" t="s">
        <v>5051</v>
      </c>
      <c r="D242" s="1" t="s">
        <v>10</v>
      </c>
      <c r="E242" s="1" t="s">
        <v>5052</v>
      </c>
      <c r="F242" s="2">
        <v>64588</v>
      </c>
      <c r="G242" s="2">
        <v>646</v>
      </c>
      <c r="H242" s="2">
        <v>86</v>
      </c>
      <c r="I242" s="2">
        <v>10776</v>
      </c>
      <c r="J242" s="2">
        <v>19610</v>
      </c>
      <c r="K242" s="2">
        <v>8580</v>
      </c>
      <c r="L242" s="2">
        <v>411</v>
      </c>
      <c r="M242" s="2">
        <v>52</v>
      </c>
      <c r="N242" s="2">
        <v>15</v>
      </c>
      <c r="O242" s="2">
        <v>913</v>
      </c>
      <c r="P242" s="2">
        <v>177</v>
      </c>
      <c r="Q242" s="2">
        <v>45</v>
      </c>
      <c r="R242" s="2">
        <v>610</v>
      </c>
      <c r="S242" s="2">
        <v>11201100</v>
      </c>
      <c r="T242" s="2">
        <v>444959200</v>
      </c>
      <c r="U242" s="2">
        <v>373</v>
      </c>
      <c r="V242" s="2">
        <v>665</v>
      </c>
      <c r="W242" s="2">
        <v>25</v>
      </c>
      <c r="X242" s="2">
        <v>2410</v>
      </c>
      <c r="Y242" s="2">
        <v>305</v>
      </c>
      <c r="Z242" s="2">
        <v>1590</v>
      </c>
      <c r="AA242" s="9">
        <f t="shared" si="29"/>
        <v>64588</v>
      </c>
      <c r="AB242" s="9">
        <f t="shared" si="30"/>
        <v>10044</v>
      </c>
      <c r="AC242" s="9">
        <f t="shared" si="31"/>
        <v>2223</v>
      </c>
      <c r="AD242" s="9">
        <f t="shared" si="32"/>
        <v>610</v>
      </c>
      <c r="AE242" s="44">
        <f t="shared" si="33"/>
        <v>2.6217590026777533E-4</v>
      </c>
      <c r="AF242" s="9">
        <f t="shared" si="34"/>
        <v>1720</v>
      </c>
      <c r="AG242" s="9">
        <f t="shared" si="27"/>
        <v>1895</v>
      </c>
      <c r="AH242" s="44">
        <f t="shared" si="35"/>
        <v>3.0851053209106084E-4</v>
      </c>
      <c r="AI242">
        <f>AA242/'Totals and Drop Down Lists'!W$6*Inputs!E$37</f>
        <v>58590.384616995223</v>
      </c>
      <c r="AJ242">
        <f>AB242/'Totals and Drop Down Lists'!X$6*Inputs!F$37</f>
        <v>33048.648863610477</v>
      </c>
      <c r="AK242">
        <f>AC242/'Totals and Drop Down Lists'!Y$6*Inputs!G$37</f>
        <v>14654.766898980155</v>
      </c>
      <c r="AL242">
        <f>AD242/'Totals and Drop Down Lists'!Z$6*Inputs!H$37</f>
        <v>4890.6757746962721</v>
      </c>
      <c r="AM242">
        <f>AE242/'Totals and Drop Down Lists'!AA$6*Inputs!I$37</f>
        <v>32638.107503964653</v>
      </c>
      <c r="AN242">
        <f>AF242/'Totals and Drop Down Lists'!AB$6*Inputs!J$37</f>
        <v>34325.512201392958</v>
      </c>
      <c r="AO242">
        <f>AG242/'Totals and Drop Down Lists'!AC$6*Inputs!K$37</f>
        <v>35291.676859378618</v>
      </c>
      <c r="AP242">
        <f>AH242/'Totals and Drop Down Lists'!AD$6*Inputs!L$37</f>
        <v>72601.755457878084</v>
      </c>
      <c r="AQ242">
        <f>IF(OR($D242="51",$D242="52",$D242="61"),(AA242/'Totals and Drop Down Lists'!W$4)*Inputs!E$38,0)</f>
        <v>0</v>
      </c>
      <c r="AR242">
        <f>IF(OR($D242="51",$D242="52",$D242="61"),(AB242/'Totals and Drop Down Lists'!X$4)*Inputs!F$38,0)</f>
        <v>0</v>
      </c>
      <c r="AS242">
        <f>IF(OR($D242="51",$D242="52",$D242="61"),(AC242/'Totals and Drop Down Lists'!Y$4)*Inputs!G$38,0)</f>
        <v>0</v>
      </c>
      <c r="AT242">
        <f>IF(OR($D242="51",$D242="52",$D242="61"),(AD242/'Totals and Drop Down Lists'!Z$4)*Inputs!H$38,0)</f>
        <v>0</v>
      </c>
      <c r="AU242">
        <f>IF(OR($D242="51",$D242="52",$D242="61"),(AE242/'Totals and Drop Down Lists'!AA$4)*Inputs!I$38,0)</f>
        <v>0</v>
      </c>
      <c r="AV242">
        <f>IF(OR($D242="51",$D242="52",$D242="61"),(AF242/'Totals and Drop Down Lists'!AB$4)*Inputs!J$38,0)</f>
        <v>0</v>
      </c>
      <c r="AW242">
        <f>IF(OR($D242="51",$D242="52",$D242="61"),(AG242/'Totals and Drop Down Lists'!AC$4)*Inputs!K$38,0)</f>
        <v>0</v>
      </c>
      <c r="AX242">
        <f>IF(OR($D242="51",$D242="52",$D242="61"),(AH242/'Totals and Drop Down Lists'!AD$4)*Inputs!L$38,0)</f>
        <v>0</v>
      </c>
      <c r="AY242">
        <f>IF(OR($D242="51",$D242="52",$D242="61"),0,(AA242/'Totals and Drop Down Lists'!W$5)*Inputs!E$39)</f>
        <v>0</v>
      </c>
      <c r="AZ242">
        <f>IF(OR($D242="51",$D242="52",$D242="61"),0,(AB242/'Totals and Drop Down Lists'!X$5)*Inputs!F$39)</f>
        <v>0</v>
      </c>
      <c r="BA242">
        <f>IF(OR($D242="51",$D242="52",$D242="61"),0,(AC242/'Totals and Drop Down Lists'!Y$5)*Inputs!G$39)</f>
        <v>0</v>
      </c>
      <c r="BB242">
        <f>IF(OR($D242="51",$D242="52",$D242="61"),0,(AD242/'Totals and Drop Down Lists'!Z$5)*Inputs!H$39)</f>
        <v>0</v>
      </c>
      <c r="BC242">
        <f>IF(OR($D242="51",$D242="52",$D242="61"),0,(AE242/'Totals and Drop Down Lists'!AA$5)*Inputs!I$39)</f>
        <v>0</v>
      </c>
      <c r="BD242">
        <f>IF(OR($D242="51",$D242="52",$D242="61"),0,(AF242/'Totals and Drop Down Lists'!AB$5)*Inputs!J$39)</f>
        <v>0</v>
      </c>
      <c r="BE242">
        <f>IF(OR($D242="51",$D242="52",$D242="61"),0,(AG242/'Totals and Drop Down Lists'!AC$5)*Inputs!K$39)</f>
        <v>0</v>
      </c>
      <c r="BF242">
        <f>IF(OR($D242="51",$D242="52",$D242="61"),0,(AH242/'Totals and Drop Down Lists'!AD$5)*Inputs!L$39)</f>
        <v>0</v>
      </c>
      <c r="BG242" s="10">
        <f t="shared" si="28"/>
        <v>286041.52817689645</v>
      </c>
    </row>
    <row r="243" spans="1:59" ht="28.8">
      <c r="A243" s="1" t="s">
        <v>7347</v>
      </c>
      <c r="B243" s="1" t="s">
        <v>5047</v>
      </c>
      <c r="C243" s="1" t="s">
        <v>5053</v>
      </c>
      <c r="D243" s="1" t="s">
        <v>10</v>
      </c>
      <c r="E243" s="1" t="s">
        <v>5054</v>
      </c>
      <c r="F243" s="2">
        <v>65122</v>
      </c>
      <c r="G243" s="2">
        <v>304</v>
      </c>
      <c r="H243" s="2">
        <v>247</v>
      </c>
      <c r="I243" s="2">
        <v>3412</v>
      </c>
      <c r="J243" s="2">
        <v>29852</v>
      </c>
      <c r="K243" s="2">
        <v>9897</v>
      </c>
      <c r="L243" s="2">
        <v>111</v>
      </c>
      <c r="M243" s="2">
        <v>0</v>
      </c>
      <c r="N243" s="2">
        <v>0</v>
      </c>
      <c r="O243" s="2">
        <v>214</v>
      </c>
      <c r="P243" s="2">
        <v>91</v>
      </c>
      <c r="Q243" s="2">
        <v>17</v>
      </c>
      <c r="R243" s="2">
        <v>447</v>
      </c>
      <c r="S243" s="2">
        <v>14945400</v>
      </c>
      <c r="T243" s="2">
        <v>698094200</v>
      </c>
      <c r="U243" s="2">
        <v>321</v>
      </c>
      <c r="V243" s="2">
        <v>340</v>
      </c>
      <c r="W243" s="2">
        <v>0</v>
      </c>
      <c r="X243" s="2">
        <v>1500</v>
      </c>
      <c r="Y243" s="2">
        <v>150</v>
      </c>
      <c r="Z243" s="2">
        <v>1045</v>
      </c>
      <c r="AA243" s="9">
        <f t="shared" si="29"/>
        <v>65122</v>
      </c>
      <c r="AB243" s="9">
        <f t="shared" si="30"/>
        <v>2861</v>
      </c>
      <c r="AC243" s="9">
        <f t="shared" si="31"/>
        <v>880</v>
      </c>
      <c r="AD243" s="9">
        <f t="shared" si="32"/>
        <v>447</v>
      </c>
      <c r="AE243" s="44">
        <f t="shared" si="33"/>
        <v>2.2915508223004247E-4</v>
      </c>
      <c r="AF243" s="9">
        <f t="shared" si="34"/>
        <v>1160</v>
      </c>
      <c r="AG243" s="9">
        <f t="shared" si="27"/>
        <v>1195</v>
      </c>
      <c r="AH243" s="44">
        <f t="shared" si="35"/>
        <v>1.4741752953919898E-4</v>
      </c>
      <c r="AI243">
        <f>AA243/'Totals and Drop Down Lists'!W$6*Inputs!E$37</f>
        <v>59074.797594413249</v>
      </c>
      <c r="AJ243">
        <f>AB243/'Totals and Drop Down Lists'!X$6*Inputs!F$37</f>
        <v>9413.7977298675396</v>
      </c>
      <c r="AK243">
        <f>AC243/'Totals and Drop Down Lists'!Y$6*Inputs!G$37</f>
        <v>5801.2572519579553</v>
      </c>
      <c r="AL243">
        <f>AD243/'Totals and Drop Down Lists'!Z$6*Inputs!H$37</f>
        <v>3583.8230676872686</v>
      </c>
      <c r="AM243">
        <f>AE243/'Totals and Drop Down Lists'!AA$6*Inputs!I$37</f>
        <v>28527.367318144275</v>
      </c>
      <c r="AN243">
        <f>AF243/'Totals and Drop Down Lists'!AB$6*Inputs!J$37</f>
        <v>23149.764042799899</v>
      </c>
      <c r="AO243">
        <f>AG243/'Totals and Drop Down Lists'!AC$6*Inputs!K$37</f>
        <v>22255.173534014484</v>
      </c>
      <c r="AP243">
        <f>AH243/'Totals and Drop Down Lists'!AD$6*Inputs!L$37</f>
        <v>34691.753818797944</v>
      </c>
      <c r="AQ243">
        <f>IF(OR($D243="51",$D243="52",$D243="61"),(AA243/'Totals and Drop Down Lists'!W$4)*Inputs!E$38,0)</f>
        <v>0</v>
      </c>
      <c r="AR243">
        <f>IF(OR($D243="51",$D243="52",$D243="61"),(AB243/'Totals and Drop Down Lists'!X$4)*Inputs!F$38,0)</f>
        <v>0</v>
      </c>
      <c r="AS243">
        <f>IF(OR($D243="51",$D243="52",$D243="61"),(AC243/'Totals and Drop Down Lists'!Y$4)*Inputs!G$38,0)</f>
        <v>0</v>
      </c>
      <c r="AT243">
        <f>IF(OR($D243="51",$D243="52",$D243="61"),(AD243/'Totals and Drop Down Lists'!Z$4)*Inputs!H$38,0)</f>
        <v>0</v>
      </c>
      <c r="AU243">
        <f>IF(OR($D243="51",$D243="52",$D243="61"),(AE243/'Totals and Drop Down Lists'!AA$4)*Inputs!I$38,0)</f>
        <v>0</v>
      </c>
      <c r="AV243">
        <f>IF(OR($D243="51",$D243="52",$D243="61"),(AF243/'Totals and Drop Down Lists'!AB$4)*Inputs!J$38,0)</f>
        <v>0</v>
      </c>
      <c r="AW243">
        <f>IF(OR($D243="51",$D243="52",$D243="61"),(AG243/'Totals and Drop Down Lists'!AC$4)*Inputs!K$38,0)</f>
        <v>0</v>
      </c>
      <c r="AX243">
        <f>IF(OR($D243="51",$D243="52",$D243="61"),(AH243/'Totals and Drop Down Lists'!AD$4)*Inputs!L$38,0)</f>
        <v>0</v>
      </c>
      <c r="AY243">
        <f>IF(OR($D243="51",$D243="52",$D243="61"),0,(AA243/'Totals and Drop Down Lists'!W$5)*Inputs!E$39)</f>
        <v>0</v>
      </c>
      <c r="AZ243">
        <f>IF(OR($D243="51",$D243="52",$D243="61"),0,(AB243/'Totals and Drop Down Lists'!X$5)*Inputs!F$39)</f>
        <v>0</v>
      </c>
      <c r="BA243">
        <f>IF(OR($D243="51",$D243="52",$D243="61"),0,(AC243/'Totals and Drop Down Lists'!Y$5)*Inputs!G$39)</f>
        <v>0</v>
      </c>
      <c r="BB243">
        <f>IF(OR($D243="51",$D243="52",$D243="61"),0,(AD243/'Totals and Drop Down Lists'!Z$5)*Inputs!H$39)</f>
        <v>0</v>
      </c>
      <c r="BC243">
        <f>IF(OR($D243="51",$D243="52",$D243="61"),0,(AE243/'Totals and Drop Down Lists'!AA$5)*Inputs!I$39)</f>
        <v>0</v>
      </c>
      <c r="BD243">
        <f>IF(OR($D243="51",$D243="52",$D243="61"),0,(AF243/'Totals and Drop Down Lists'!AB$5)*Inputs!J$39)</f>
        <v>0</v>
      </c>
      <c r="BE243">
        <f>IF(OR($D243="51",$D243="52",$D243="61"),0,(AG243/'Totals and Drop Down Lists'!AC$5)*Inputs!K$39)</f>
        <v>0</v>
      </c>
      <c r="BF243">
        <f>IF(OR($D243="51",$D243="52",$D243="61"),0,(AH243/'Totals and Drop Down Lists'!AD$5)*Inputs!L$39)</f>
        <v>0</v>
      </c>
      <c r="BG243" s="10">
        <f t="shared" si="28"/>
        <v>186497.73435768261</v>
      </c>
    </row>
    <row r="244" spans="1:59" ht="28.8">
      <c r="A244" s="1" t="s">
        <v>7347</v>
      </c>
      <c r="B244" s="1" t="s">
        <v>5047</v>
      </c>
      <c r="C244" s="1" t="s">
        <v>5055</v>
      </c>
      <c r="D244" s="1" t="s">
        <v>215</v>
      </c>
      <c r="E244" s="1" t="s">
        <v>5056</v>
      </c>
      <c r="F244" s="2">
        <v>708391</v>
      </c>
      <c r="G244" s="2">
        <v>6450</v>
      </c>
      <c r="H244" s="2">
        <v>720</v>
      </c>
      <c r="I244" s="2">
        <v>66823</v>
      </c>
      <c r="J244" s="2">
        <v>249298</v>
      </c>
      <c r="K244" s="2">
        <v>79601</v>
      </c>
      <c r="L244" s="2">
        <v>2561</v>
      </c>
      <c r="M244" s="2">
        <v>574</v>
      </c>
      <c r="N244" s="2">
        <v>260</v>
      </c>
      <c r="O244" s="2">
        <v>4364</v>
      </c>
      <c r="P244" s="2">
        <v>1574</v>
      </c>
      <c r="Q244" s="2">
        <v>458</v>
      </c>
      <c r="R244" s="2">
        <v>14924</v>
      </c>
      <c r="S244" s="2">
        <v>115486000</v>
      </c>
      <c r="T244" s="2">
        <v>5255072800</v>
      </c>
      <c r="U244" s="2">
        <v>3901</v>
      </c>
      <c r="V244" s="2">
        <v>4599</v>
      </c>
      <c r="W244" s="2">
        <v>365</v>
      </c>
      <c r="X244" s="2">
        <v>18234</v>
      </c>
      <c r="Y244" s="2">
        <v>2059</v>
      </c>
      <c r="Z244" s="2">
        <v>12524</v>
      </c>
      <c r="AA244" s="9">
        <f t="shared" si="29"/>
        <v>708391</v>
      </c>
      <c r="AB244" s="9">
        <f t="shared" si="30"/>
        <v>59653</v>
      </c>
      <c r="AC244" s="9">
        <f t="shared" si="31"/>
        <v>24715</v>
      </c>
      <c r="AD244" s="9">
        <f t="shared" si="32"/>
        <v>14924</v>
      </c>
      <c r="AE244" s="44">
        <f t="shared" si="33"/>
        <v>1.7750640928448356E-3</v>
      </c>
      <c r="AF244" s="9">
        <f t="shared" si="34"/>
        <v>13270</v>
      </c>
      <c r="AG244" s="9">
        <f t="shared" si="27"/>
        <v>14583</v>
      </c>
      <c r="AH244" s="44">
        <f t="shared" si="35"/>
        <v>1.7325975318133111E-3</v>
      </c>
      <c r="AI244">
        <f>AA244/'Totals and Drop Down Lists'!W$6*Inputs!E$37</f>
        <v>642610.10016129725</v>
      </c>
      <c r="AJ244">
        <f>AB244/'Totals and Drop Down Lists'!X$6*Inputs!F$37</f>
        <v>196281.46661299843</v>
      </c>
      <c r="AK244">
        <f>AC244/'Totals and Drop Down Lists'!Y$6*Inputs!G$37</f>
        <v>162929.62838879647</v>
      </c>
      <c r="AL244">
        <f>AD244/'Totals and Drop Down Lists'!Z$6*Inputs!H$37</f>
        <v>119653.1889533888</v>
      </c>
      <c r="AM244">
        <f>AE244/'Totals and Drop Down Lists'!AA$6*Inputs!I$37</f>
        <v>220976.5757627805</v>
      </c>
      <c r="AN244">
        <f>AF244/'Totals and Drop Down Lists'!AB$6*Inputs!J$37</f>
        <v>264825.31797237473</v>
      </c>
      <c r="AO244">
        <f>AG244/'Totals and Drop Down Lists'!AC$6*Inputs!K$37</f>
        <v>271587.6114196931</v>
      </c>
      <c r="AP244">
        <f>AH244/'Totals and Drop Down Lists'!AD$6*Inputs!L$37</f>
        <v>407732.01958144095</v>
      </c>
      <c r="AQ244">
        <f>IF(OR($D244="51",$D244="52",$D244="61"),(AA244/'Totals and Drop Down Lists'!W$4)*Inputs!E$38,0)</f>
        <v>0</v>
      </c>
      <c r="AR244">
        <f>IF(OR($D244="51",$D244="52",$D244="61"),(AB244/'Totals and Drop Down Lists'!X$4)*Inputs!F$38,0)</f>
        <v>0</v>
      </c>
      <c r="AS244">
        <f>IF(OR($D244="51",$D244="52",$D244="61"),(AC244/'Totals and Drop Down Lists'!Y$4)*Inputs!G$38,0)</f>
        <v>0</v>
      </c>
      <c r="AT244">
        <f>IF(OR($D244="51",$D244="52",$D244="61"),(AD244/'Totals and Drop Down Lists'!Z$4)*Inputs!H$38,0)</f>
        <v>0</v>
      </c>
      <c r="AU244">
        <f>IF(OR($D244="51",$D244="52",$D244="61"),(AE244/'Totals and Drop Down Lists'!AA$4)*Inputs!I$38,0)</f>
        <v>0</v>
      </c>
      <c r="AV244">
        <f>IF(OR($D244="51",$D244="52",$D244="61"),(AF244/'Totals and Drop Down Lists'!AB$4)*Inputs!J$38,0)</f>
        <v>0</v>
      </c>
      <c r="AW244">
        <f>IF(OR($D244="51",$D244="52",$D244="61"),(AG244/'Totals and Drop Down Lists'!AC$4)*Inputs!K$38,0)</f>
        <v>0</v>
      </c>
      <c r="AX244">
        <f>IF(OR($D244="51",$D244="52",$D244="61"),(AH244/'Totals and Drop Down Lists'!AD$4)*Inputs!L$38,0)</f>
        <v>0</v>
      </c>
      <c r="AY244">
        <f>IF(OR($D244="51",$D244="52",$D244="61"),0,(AA244/'Totals and Drop Down Lists'!W$5)*Inputs!E$39)</f>
        <v>0</v>
      </c>
      <c r="AZ244">
        <f>IF(OR($D244="51",$D244="52",$D244="61"),0,(AB244/'Totals and Drop Down Lists'!X$5)*Inputs!F$39)</f>
        <v>0</v>
      </c>
      <c r="BA244">
        <f>IF(OR($D244="51",$D244="52",$D244="61"),0,(AC244/'Totals and Drop Down Lists'!Y$5)*Inputs!G$39)</f>
        <v>0</v>
      </c>
      <c r="BB244">
        <f>IF(OR($D244="51",$D244="52",$D244="61"),0,(AD244/'Totals and Drop Down Lists'!Z$5)*Inputs!H$39)</f>
        <v>0</v>
      </c>
      <c r="BC244">
        <f>IF(OR($D244="51",$D244="52",$D244="61"),0,(AE244/'Totals and Drop Down Lists'!AA$5)*Inputs!I$39)</f>
        <v>0</v>
      </c>
      <c r="BD244">
        <f>IF(OR($D244="51",$D244="52",$D244="61"),0,(AF244/'Totals and Drop Down Lists'!AB$5)*Inputs!J$39)</f>
        <v>0</v>
      </c>
      <c r="BE244">
        <f>IF(OR($D244="51",$D244="52",$D244="61"),0,(AG244/'Totals and Drop Down Lists'!AC$5)*Inputs!K$39)</f>
        <v>0</v>
      </c>
      <c r="BF244">
        <f>IF(OR($D244="51",$D244="52",$D244="61"),0,(AH244/'Totals and Drop Down Lists'!AD$5)*Inputs!L$39)</f>
        <v>0</v>
      </c>
      <c r="BG244" s="10">
        <f t="shared" si="28"/>
        <v>2286595.90885277</v>
      </c>
    </row>
    <row r="245" spans="1:59" ht="28.8">
      <c r="A245" s="1" t="s">
        <v>7348</v>
      </c>
      <c r="B245" s="1" t="s">
        <v>5216</v>
      </c>
      <c r="C245" s="1" t="s">
        <v>5217</v>
      </c>
      <c r="D245" s="1" t="s">
        <v>10</v>
      </c>
      <c r="E245" s="1" t="s">
        <v>5218</v>
      </c>
      <c r="F245" s="2">
        <v>27939</v>
      </c>
      <c r="G245" s="2">
        <v>316</v>
      </c>
      <c r="H245" s="2">
        <v>628</v>
      </c>
      <c r="I245" s="2">
        <v>2824</v>
      </c>
      <c r="J245" s="2">
        <v>12995</v>
      </c>
      <c r="K245" s="2">
        <v>8549</v>
      </c>
      <c r="L245" s="2">
        <v>68</v>
      </c>
      <c r="M245" s="2">
        <v>0</v>
      </c>
      <c r="N245" s="2">
        <v>0</v>
      </c>
      <c r="O245" s="2">
        <v>272</v>
      </c>
      <c r="P245" s="2">
        <v>30</v>
      </c>
      <c r="Q245" s="2">
        <v>0</v>
      </c>
      <c r="R245" s="2">
        <v>1626</v>
      </c>
      <c r="S245" s="2">
        <v>12939800</v>
      </c>
      <c r="T245" s="2">
        <v>535513800</v>
      </c>
      <c r="U245" s="2">
        <v>282</v>
      </c>
      <c r="V245" s="2">
        <v>175</v>
      </c>
      <c r="W245" s="2">
        <v>75</v>
      </c>
      <c r="X245" s="2">
        <v>930</v>
      </c>
      <c r="Y245" s="2">
        <v>30</v>
      </c>
      <c r="Z245" s="2">
        <v>540</v>
      </c>
      <c r="AA245" s="9">
        <f t="shared" si="29"/>
        <v>27939</v>
      </c>
      <c r="AB245" s="9">
        <f t="shared" si="30"/>
        <v>1880</v>
      </c>
      <c r="AC245" s="9">
        <f t="shared" si="31"/>
        <v>1996</v>
      </c>
      <c r="AD245" s="9">
        <f t="shared" si="32"/>
        <v>1626</v>
      </c>
      <c r="AE245" s="44">
        <f t="shared" si="33"/>
        <v>3.9278069682128548E-4</v>
      </c>
      <c r="AF245" s="9">
        <f t="shared" si="34"/>
        <v>680</v>
      </c>
      <c r="AG245" s="9">
        <f t="shared" si="27"/>
        <v>570</v>
      </c>
      <c r="AH245" s="44">
        <f t="shared" si="35"/>
        <v>1.3952915856812334E-4</v>
      </c>
      <c r="AI245">
        <f>AA245/'Totals and Drop Down Lists'!W$6*Inputs!E$37</f>
        <v>25344.595835359967</v>
      </c>
      <c r="AJ245">
        <f>AB245/'Totals and Drop Down Lists'!X$6*Inputs!F$37</f>
        <v>6185.927903583005</v>
      </c>
      <c r="AK245">
        <f>AC245/'Totals and Drop Down Lists'!Y$6*Inputs!G$37</f>
        <v>13158.306221486455</v>
      </c>
      <c r="AL245">
        <f>AD245/'Totals and Drop Down Lists'!Z$6*Inputs!H$37</f>
        <v>13036.457065010063</v>
      </c>
      <c r="AM245">
        <f>AE245/'Totals and Drop Down Lists'!AA$6*Inputs!I$37</f>
        <v>48897.013780602443</v>
      </c>
      <c r="AN245">
        <f>AF245/'Totals and Drop Down Lists'!AB$6*Inputs!J$37</f>
        <v>13570.551335434424</v>
      </c>
      <c r="AO245">
        <f>AG245/'Totals and Drop Down Lists'!AC$6*Inputs!K$37</f>
        <v>10615.438422082223</v>
      </c>
      <c r="AP245">
        <f>AH245/'Totals and Drop Down Lists'!AD$6*Inputs!L$37</f>
        <v>32835.38419562405</v>
      </c>
      <c r="AQ245">
        <f>IF(OR($D245="51",$D245="52",$D245="61"),(AA245/'Totals and Drop Down Lists'!W$4)*Inputs!E$38,0)</f>
        <v>0</v>
      </c>
      <c r="AR245">
        <f>IF(OR($D245="51",$D245="52",$D245="61"),(AB245/'Totals and Drop Down Lists'!X$4)*Inputs!F$38,0)</f>
        <v>0</v>
      </c>
      <c r="AS245">
        <f>IF(OR($D245="51",$D245="52",$D245="61"),(AC245/'Totals and Drop Down Lists'!Y$4)*Inputs!G$38,0)</f>
        <v>0</v>
      </c>
      <c r="AT245">
        <f>IF(OR($D245="51",$D245="52",$D245="61"),(AD245/'Totals and Drop Down Lists'!Z$4)*Inputs!H$38,0)</f>
        <v>0</v>
      </c>
      <c r="AU245">
        <f>IF(OR($D245="51",$D245="52",$D245="61"),(AE245/'Totals and Drop Down Lists'!AA$4)*Inputs!I$38,0)</f>
        <v>0</v>
      </c>
      <c r="AV245">
        <f>IF(OR($D245="51",$D245="52",$D245="61"),(AF245/'Totals and Drop Down Lists'!AB$4)*Inputs!J$38,0)</f>
        <v>0</v>
      </c>
      <c r="AW245">
        <f>IF(OR($D245="51",$D245="52",$D245="61"),(AG245/'Totals and Drop Down Lists'!AC$4)*Inputs!K$38,0)</f>
        <v>0</v>
      </c>
      <c r="AX245">
        <f>IF(OR($D245="51",$D245="52",$D245="61"),(AH245/'Totals and Drop Down Lists'!AD$4)*Inputs!L$38,0)</f>
        <v>0</v>
      </c>
      <c r="AY245">
        <f>IF(OR($D245="51",$D245="52",$D245="61"),0,(AA245/'Totals and Drop Down Lists'!W$5)*Inputs!E$39)</f>
        <v>0</v>
      </c>
      <c r="AZ245">
        <f>IF(OR($D245="51",$D245="52",$D245="61"),0,(AB245/'Totals and Drop Down Lists'!X$5)*Inputs!F$39)</f>
        <v>0</v>
      </c>
      <c r="BA245">
        <f>IF(OR($D245="51",$D245="52",$D245="61"),0,(AC245/'Totals and Drop Down Lists'!Y$5)*Inputs!G$39)</f>
        <v>0</v>
      </c>
      <c r="BB245">
        <f>IF(OR($D245="51",$D245="52",$D245="61"),0,(AD245/'Totals and Drop Down Lists'!Z$5)*Inputs!H$39)</f>
        <v>0</v>
      </c>
      <c r="BC245">
        <f>IF(OR($D245="51",$D245="52",$D245="61"),0,(AE245/'Totals and Drop Down Lists'!AA$5)*Inputs!I$39)</f>
        <v>0</v>
      </c>
      <c r="BD245">
        <f>IF(OR($D245="51",$D245="52",$D245="61"),0,(AF245/'Totals and Drop Down Lists'!AB$5)*Inputs!J$39)</f>
        <v>0</v>
      </c>
      <c r="BE245">
        <f>IF(OR($D245="51",$D245="52",$D245="61"),0,(AG245/'Totals and Drop Down Lists'!AC$5)*Inputs!K$39)</f>
        <v>0</v>
      </c>
      <c r="BF245">
        <f>IF(OR($D245="51",$D245="52",$D245="61"),0,(AH245/'Totals and Drop Down Lists'!AD$5)*Inputs!L$39)</f>
        <v>0</v>
      </c>
      <c r="BG245" s="10">
        <f t="shared" si="28"/>
        <v>163643.67475918264</v>
      </c>
    </row>
    <row r="246" spans="1:59" ht="28.8">
      <c r="A246" s="1" t="s">
        <v>7348</v>
      </c>
      <c r="B246" s="1" t="s">
        <v>5216</v>
      </c>
      <c r="C246" s="1" t="s">
        <v>5219</v>
      </c>
      <c r="D246" s="1" t="s">
        <v>7</v>
      </c>
      <c r="E246" s="1" t="s">
        <v>5220</v>
      </c>
      <c r="F246" s="2">
        <v>152340</v>
      </c>
      <c r="G246" s="2">
        <v>1639</v>
      </c>
      <c r="H246" s="2">
        <v>39</v>
      </c>
      <c r="I246" s="2">
        <v>31514</v>
      </c>
      <c r="J246" s="2">
        <v>40454</v>
      </c>
      <c r="K246" s="2">
        <v>23085</v>
      </c>
      <c r="L246" s="2">
        <v>1256</v>
      </c>
      <c r="M246" s="2">
        <v>363</v>
      </c>
      <c r="N246" s="2">
        <v>50</v>
      </c>
      <c r="O246" s="2">
        <v>3761</v>
      </c>
      <c r="P246" s="2">
        <v>1334</v>
      </c>
      <c r="Q246" s="2">
        <v>322</v>
      </c>
      <c r="R246" s="2">
        <v>1906</v>
      </c>
      <c r="S246" s="2">
        <v>26831000</v>
      </c>
      <c r="T246" s="2">
        <v>1064556100</v>
      </c>
      <c r="U246" s="2">
        <v>798</v>
      </c>
      <c r="V246" s="2">
        <v>925</v>
      </c>
      <c r="W246" s="2">
        <v>0</v>
      </c>
      <c r="X246" s="2">
        <v>4285</v>
      </c>
      <c r="Y246" s="2">
        <v>600</v>
      </c>
      <c r="Z246" s="2">
        <v>2795</v>
      </c>
      <c r="AA246" s="9">
        <f t="shared" si="29"/>
        <v>152340</v>
      </c>
      <c r="AB246" s="9">
        <f t="shared" si="30"/>
        <v>29836</v>
      </c>
      <c r="AC246" s="9">
        <f t="shared" si="31"/>
        <v>8992</v>
      </c>
      <c r="AD246" s="9">
        <f t="shared" si="32"/>
        <v>1906</v>
      </c>
      <c r="AE246" s="44">
        <f t="shared" si="33"/>
        <v>9.2001323200430923E-4</v>
      </c>
      <c r="AF246" s="9">
        <f t="shared" si="34"/>
        <v>3360</v>
      </c>
      <c r="AG246" s="9">
        <f t="shared" si="27"/>
        <v>3395</v>
      </c>
      <c r="AH246" s="44">
        <f t="shared" si="35"/>
        <v>7.2087385346300168E-4</v>
      </c>
      <c r="AI246">
        <f>AA246/'Totals and Drop Down Lists'!W$6*Inputs!E$37</f>
        <v>138193.76962520982</v>
      </c>
      <c r="AJ246">
        <f>AB246/'Totals and Drop Down Lists'!X$6*Inputs!F$37</f>
        <v>98171.991984735403</v>
      </c>
      <c r="AK246">
        <f>AC246/'Totals and Drop Down Lists'!Y$6*Inputs!G$37</f>
        <v>59278.301374552204</v>
      </c>
      <c r="AL246">
        <f>AD246/'Totals and Drop Down Lists'!Z$6*Inputs!H$37</f>
        <v>15281.357420608352</v>
      </c>
      <c r="AM246">
        <f>AE246/'Totals and Drop Down Lists'!AA$6*Inputs!I$37</f>
        <v>114531.84957335063</v>
      </c>
      <c r="AN246">
        <f>AF246/'Totals and Drop Down Lists'!AB$6*Inputs!J$37</f>
        <v>67054.488951558335</v>
      </c>
      <c r="AO246">
        <f>AG246/'Totals and Drop Down Lists'!AC$6*Inputs!K$37</f>
        <v>63227.041128016048</v>
      </c>
      <c r="AP246">
        <f>AH246/'Totals and Drop Down Lists'!AD$6*Inputs!L$37</f>
        <v>169643.17837178812</v>
      </c>
      <c r="AQ246">
        <f>IF(OR($D246="51",$D246="52",$D246="61"),(AA246/'Totals and Drop Down Lists'!W$4)*Inputs!E$38,0)</f>
        <v>0</v>
      </c>
      <c r="AR246">
        <f>IF(OR($D246="51",$D246="52",$D246="61"),(AB246/'Totals and Drop Down Lists'!X$4)*Inputs!F$38,0)</f>
        <v>0</v>
      </c>
      <c r="AS246">
        <f>IF(OR($D246="51",$D246="52",$D246="61"),(AC246/'Totals and Drop Down Lists'!Y$4)*Inputs!G$38,0)</f>
        <v>0</v>
      </c>
      <c r="AT246">
        <f>IF(OR($D246="51",$D246="52",$D246="61"),(AD246/'Totals and Drop Down Lists'!Z$4)*Inputs!H$38,0)</f>
        <v>0</v>
      </c>
      <c r="AU246">
        <f>IF(OR($D246="51",$D246="52",$D246="61"),(AE246/'Totals and Drop Down Lists'!AA$4)*Inputs!I$38,0)</f>
        <v>0</v>
      </c>
      <c r="AV246">
        <f>IF(OR($D246="51",$D246="52",$D246="61"),(AF246/'Totals and Drop Down Lists'!AB$4)*Inputs!J$38,0)</f>
        <v>0</v>
      </c>
      <c r="AW246">
        <f>IF(OR($D246="51",$D246="52",$D246="61"),(AG246/'Totals and Drop Down Lists'!AC$4)*Inputs!K$38,0)</f>
        <v>0</v>
      </c>
      <c r="AX246">
        <f>IF(OR($D246="51",$D246="52",$D246="61"),(AH246/'Totals and Drop Down Lists'!AD$4)*Inputs!L$38,0)</f>
        <v>0</v>
      </c>
      <c r="AY246">
        <f>IF(OR($D246="51",$D246="52",$D246="61"),0,(AA246/'Totals and Drop Down Lists'!W$5)*Inputs!E$39)</f>
        <v>0</v>
      </c>
      <c r="AZ246">
        <f>IF(OR($D246="51",$D246="52",$D246="61"),0,(AB246/'Totals and Drop Down Lists'!X$5)*Inputs!F$39)</f>
        <v>0</v>
      </c>
      <c r="BA246">
        <f>IF(OR($D246="51",$D246="52",$D246="61"),0,(AC246/'Totals and Drop Down Lists'!Y$5)*Inputs!G$39)</f>
        <v>0</v>
      </c>
      <c r="BB246">
        <f>IF(OR($D246="51",$D246="52",$D246="61"),0,(AD246/'Totals and Drop Down Lists'!Z$5)*Inputs!H$39)</f>
        <v>0</v>
      </c>
      <c r="BC246">
        <f>IF(OR($D246="51",$D246="52",$D246="61"),0,(AE246/'Totals and Drop Down Lists'!AA$5)*Inputs!I$39)</f>
        <v>0</v>
      </c>
      <c r="BD246">
        <f>IF(OR($D246="51",$D246="52",$D246="61"),0,(AF246/'Totals and Drop Down Lists'!AB$5)*Inputs!J$39)</f>
        <v>0</v>
      </c>
      <c r="BE246">
        <f>IF(OR($D246="51",$D246="52",$D246="61"),0,(AG246/'Totals and Drop Down Lists'!AC$5)*Inputs!K$39)</f>
        <v>0</v>
      </c>
      <c r="BF246">
        <f>IF(OR($D246="51",$D246="52",$D246="61"),0,(AH246/'Totals and Drop Down Lists'!AD$5)*Inputs!L$39)</f>
        <v>0</v>
      </c>
      <c r="BG246" s="10">
        <f t="shared" si="28"/>
        <v>725381.97842981888</v>
      </c>
    </row>
    <row r="247" spans="1:59" ht="28.8">
      <c r="A247" s="1" t="s">
        <v>7348</v>
      </c>
      <c r="B247" s="1" t="s">
        <v>5216</v>
      </c>
      <c r="C247" s="1" t="s">
        <v>5221</v>
      </c>
      <c r="D247" s="1" t="s">
        <v>10</v>
      </c>
      <c r="E247" s="1" t="s">
        <v>5222</v>
      </c>
      <c r="F247" s="2">
        <v>33402</v>
      </c>
      <c r="G247" s="2">
        <v>415</v>
      </c>
      <c r="H247" s="2">
        <v>63</v>
      </c>
      <c r="I247" s="2">
        <v>5281</v>
      </c>
      <c r="J247" s="2">
        <v>10411</v>
      </c>
      <c r="K247" s="2">
        <v>6321</v>
      </c>
      <c r="L247" s="2">
        <v>93</v>
      </c>
      <c r="M247" s="2">
        <v>58</v>
      </c>
      <c r="N247" s="2">
        <v>0</v>
      </c>
      <c r="O247" s="2">
        <v>884</v>
      </c>
      <c r="P247" s="2">
        <v>302</v>
      </c>
      <c r="Q247" s="2">
        <v>59</v>
      </c>
      <c r="R247" s="2">
        <v>229</v>
      </c>
      <c r="S247" s="2">
        <v>9196700</v>
      </c>
      <c r="T247" s="2">
        <v>353426800</v>
      </c>
      <c r="U247" s="2">
        <v>274</v>
      </c>
      <c r="V247" s="2">
        <v>115</v>
      </c>
      <c r="W247" s="2">
        <v>0</v>
      </c>
      <c r="X247" s="2">
        <v>830</v>
      </c>
      <c r="Y247" s="2">
        <v>100</v>
      </c>
      <c r="Z247" s="2">
        <v>610</v>
      </c>
      <c r="AA247" s="9">
        <f t="shared" si="29"/>
        <v>33402</v>
      </c>
      <c r="AB247" s="9">
        <f t="shared" si="30"/>
        <v>4803</v>
      </c>
      <c r="AC247" s="9">
        <f t="shared" si="31"/>
        <v>1625</v>
      </c>
      <c r="AD247" s="9">
        <f t="shared" si="32"/>
        <v>229</v>
      </c>
      <c r="AE247" s="44">
        <f t="shared" si="33"/>
        <v>2.6802476266703381E-4</v>
      </c>
      <c r="AF247" s="9">
        <f t="shared" si="34"/>
        <v>715</v>
      </c>
      <c r="AG247" s="9">
        <f t="shared" si="27"/>
        <v>710</v>
      </c>
      <c r="AH247" s="44">
        <f t="shared" si="35"/>
        <v>1.6039941457865592E-4</v>
      </c>
      <c r="AI247">
        <f>AA247/'Totals and Drop Down Lists'!W$6*Inputs!E$37</f>
        <v>30300.30387961966</v>
      </c>
      <c r="AJ247">
        <f>AB247/'Totals and Drop Down Lists'!X$6*Inputs!F$37</f>
        <v>15803.729638781475</v>
      </c>
      <c r="AK247">
        <f>AC247/'Totals and Drop Down Lists'!Y$6*Inputs!G$37</f>
        <v>10712.548902763272</v>
      </c>
      <c r="AL247">
        <f>AD247/'Totals and Drop Down Lists'!Z$6*Inputs!H$37</f>
        <v>1836.0077908286005</v>
      </c>
      <c r="AM247">
        <f>AE247/'Totals and Drop Down Lists'!AA$6*Inputs!I$37</f>
        <v>33366.228584384029</v>
      </c>
      <c r="AN247">
        <f>AF247/'Totals and Drop Down Lists'!AB$6*Inputs!J$37</f>
        <v>14269.03559534649</v>
      </c>
      <c r="AO247">
        <f>AG247/'Totals and Drop Down Lists'!AC$6*Inputs!K$37</f>
        <v>13222.739087155051</v>
      </c>
      <c r="AP247">
        <f>AH247/'Totals and Drop Down Lists'!AD$6*Inputs!L$37</f>
        <v>37746.779644427603</v>
      </c>
      <c r="AQ247">
        <f>IF(OR($D247="51",$D247="52",$D247="61"),(AA247/'Totals and Drop Down Lists'!W$4)*Inputs!E$38,0)</f>
        <v>0</v>
      </c>
      <c r="AR247">
        <f>IF(OR($D247="51",$D247="52",$D247="61"),(AB247/'Totals and Drop Down Lists'!X$4)*Inputs!F$38,0)</f>
        <v>0</v>
      </c>
      <c r="AS247">
        <f>IF(OR($D247="51",$D247="52",$D247="61"),(AC247/'Totals and Drop Down Lists'!Y$4)*Inputs!G$38,0)</f>
        <v>0</v>
      </c>
      <c r="AT247">
        <f>IF(OR($D247="51",$D247="52",$D247="61"),(AD247/'Totals and Drop Down Lists'!Z$4)*Inputs!H$38,0)</f>
        <v>0</v>
      </c>
      <c r="AU247">
        <f>IF(OR($D247="51",$D247="52",$D247="61"),(AE247/'Totals and Drop Down Lists'!AA$4)*Inputs!I$38,0)</f>
        <v>0</v>
      </c>
      <c r="AV247">
        <f>IF(OR($D247="51",$D247="52",$D247="61"),(AF247/'Totals and Drop Down Lists'!AB$4)*Inputs!J$38,0)</f>
        <v>0</v>
      </c>
      <c r="AW247">
        <f>IF(OR($D247="51",$D247="52",$D247="61"),(AG247/'Totals and Drop Down Lists'!AC$4)*Inputs!K$38,0)</f>
        <v>0</v>
      </c>
      <c r="AX247">
        <f>IF(OR($D247="51",$D247="52",$D247="61"),(AH247/'Totals and Drop Down Lists'!AD$4)*Inputs!L$38,0)</f>
        <v>0</v>
      </c>
      <c r="AY247">
        <f>IF(OR($D247="51",$D247="52",$D247="61"),0,(AA247/'Totals and Drop Down Lists'!W$5)*Inputs!E$39)</f>
        <v>0</v>
      </c>
      <c r="AZ247">
        <f>IF(OR($D247="51",$D247="52",$D247="61"),0,(AB247/'Totals and Drop Down Lists'!X$5)*Inputs!F$39)</f>
        <v>0</v>
      </c>
      <c r="BA247">
        <f>IF(OR($D247="51",$D247="52",$D247="61"),0,(AC247/'Totals and Drop Down Lists'!Y$5)*Inputs!G$39)</f>
        <v>0</v>
      </c>
      <c r="BB247">
        <f>IF(OR($D247="51",$D247="52",$D247="61"),0,(AD247/'Totals and Drop Down Lists'!Z$5)*Inputs!H$39)</f>
        <v>0</v>
      </c>
      <c r="BC247">
        <f>IF(OR($D247="51",$D247="52",$D247="61"),0,(AE247/'Totals and Drop Down Lists'!AA$5)*Inputs!I$39)</f>
        <v>0</v>
      </c>
      <c r="BD247">
        <f>IF(OR($D247="51",$D247="52",$D247="61"),0,(AF247/'Totals and Drop Down Lists'!AB$5)*Inputs!J$39)</f>
        <v>0</v>
      </c>
      <c r="BE247">
        <f>IF(OR($D247="51",$D247="52",$D247="61"),0,(AG247/'Totals and Drop Down Lists'!AC$5)*Inputs!K$39)</f>
        <v>0</v>
      </c>
      <c r="BF247">
        <f>IF(OR($D247="51",$D247="52",$D247="61"),0,(AH247/'Totals and Drop Down Lists'!AD$5)*Inputs!L$39)</f>
        <v>0</v>
      </c>
      <c r="BG247" s="10">
        <f t="shared" si="28"/>
        <v>157257.3731233062</v>
      </c>
    </row>
    <row r="248" spans="1:59" ht="28.8">
      <c r="A248" s="1" t="s">
        <v>7348</v>
      </c>
      <c r="B248" s="1" t="s">
        <v>5216</v>
      </c>
      <c r="C248" s="1" t="s">
        <v>5223</v>
      </c>
      <c r="D248" s="1" t="s">
        <v>15</v>
      </c>
      <c r="E248" s="1" t="s">
        <v>5224</v>
      </c>
      <c r="F248" s="2">
        <v>206888</v>
      </c>
      <c r="G248" s="2">
        <v>2006</v>
      </c>
      <c r="H248" s="2">
        <v>119</v>
      </c>
      <c r="I248" s="2">
        <v>28566</v>
      </c>
      <c r="J248" s="2">
        <v>61568</v>
      </c>
      <c r="K248" s="2">
        <v>25075</v>
      </c>
      <c r="L248" s="2">
        <v>1464</v>
      </c>
      <c r="M248" s="2">
        <v>355</v>
      </c>
      <c r="N248" s="2">
        <v>159</v>
      </c>
      <c r="O248" s="2">
        <v>2664</v>
      </c>
      <c r="P248" s="2">
        <v>1226</v>
      </c>
      <c r="Q248" s="2">
        <v>536</v>
      </c>
      <c r="R248" s="2">
        <v>6593</v>
      </c>
      <c r="S248" s="2">
        <v>33005100</v>
      </c>
      <c r="T248" s="2">
        <v>1497047900</v>
      </c>
      <c r="U248" s="2">
        <v>1262</v>
      </c>
      <c r="V248" s="2">
        <v>726</v>
      </c>
      <c r="W248" s="2">
        <v>19</v>
      </c>
      <c r="X248" s="2">
        <v>3916</v>
      </c>
      <c r="Y248" s="2">
        <v>276</v>
      </c>
      <c r="Z248" s="2">
        <v>2837</v>
      </c>
      <c r="AA248" s="9">
        <f t="shared" si="29"/>
        <v>206888</v>
      </c>
      <c r="AB248" s="9">
        <f t="shared" si="30"/>
        <v>26441</v>
      </c>
      <c r="AC248" s="9">
        <f t="shared" si="31"/>
        <v>12997</v>
      </c>
      <c r="AD248" s="9">
        <f t="shared" si="32"/>
        <v>6593</v>
      </c>
      <c r="AE248" s="44">
        <f t="shared" si="33"/>
        <v>7.1321853875508097E-4</v>
      </c>
      <c r="AF248" s="9">
        <f t="shared" si="34"/>
        <v>3171</v>
      </c>
      <c r="AG248" s="9">
        <f t="shared" si="27"/>
        <v>3113</v>
      </c>
      <c r="AH248" s="44">
        <f t="shared" si="35"/>
        <v>4.7175455553792936E-4</v>
      </c>
      <c r="AI248">
        <f>AA248/'Totals and Drop Down Lists'!W$6*Inputs!E$37</f>
        <v>187676.46455442047</v>
      </c>
      <c r="AJ248">
        <f>AB248/'Totals and Drop Down Lists'!X$6*Inputs!F$37</f>
        <v>87001.127499275666</v>
      </c>
      <c r="AK248">
        <f>AC248/'Totals and Drop Down Lists'!Y$6*Inputs!G$37</f>
        <v>85680.614208747225</v>
      </c>
      <c r="AL248">
        <f>AD248/'Totals and Drop Down Lists'!Z$6*Inputs!H$37</f>
        <v>52859.385873069703</v>
      </c>
      <c r="AM248">
        <f>AE248/'Totals and Drop Down Lists'!AA$6*Inputs!I$37</f>
        <v>88788.112553189087</v>
      </c>
      <c r="AN248">
        <f>AF248/'Totals and Drop Down Lists'!AB$6*Inputs!J$37</f>
        <v>63282.673948033174</v>
      </c>
      <c r="AO248">
        <f>AG248/'Totals and Drop Down Lists'!AC$6*Inputs!K$37</f>
        <v>57975.192645512208</v>
      </c>
      <c r="AP248">
        <f>AH248/'Totals and Drop Down Lists'!AD$6*Inputs!L$37</f>
        <v>111017.95664854426</v>
      </c>
      <c r="AQ248">
        <f>IF(OR($D248="51",$D248="52",$D248="61"),(AA248/'Totals and Drop Down Lists'!W$4)*Inputs!E$38,0)</f>
        <v>0</v>
      </c>
      <c r="AR248">
        <f>IF(OR($D248="51",$D248="52",$D248="61"),(AB248/'Totals and Drop Down Lists'!X$4)*Inputs!F$38,0)</f>
        <v>0</v>
      </c>
      <c r="AS248">
        <f>IF(OR($D248="51",$D248="52",$D248="61"),(AC248/'Totals and Drop Down Lists'!Y$4)*Inputs!G$38,0)</f>
        <v>0</v>
      </c>
      <c r="AT248">
        <f>IF(OR($D248="51",$D248="52",$D248="61"),(AD248/'Totals and Drop Down Lists'!Z$4)*Inputs!H$38,0)</f>
        <v>0</v>
      </c>
      <c r="AU248">
        <f>IF(OR($D248="51",$D248="52",$D248="61"),(AE248/'Totals and Drop Down Lists'!AA$4)*Inputs!I$38,0)</f>
        <v>0</v>
      </c>
      <c r="AV248">
        <f>IF(OR($D248="51",$D248="52",$D248="61"),(AF248/'Totals and Drop Down Lists'!AB$4)*Inputs!J$38,0)</f>
        <v>0</v>
      </c>
      <c r="AW248">
        <f>IF(OR($D248="51",$D248="52",$D248="61"),(AG248/'Totals and Drop Down Lists'!AC$4)*Inputs!K$38,0)</f>
        <v>0</v>
      </c>
      <c r="AX248">
        <f>IF(OR($D248="51",$D248="52",$D248="61"),(AH248/'Totals and Drop Down Lists'!AD$4)*Inputs!L$38,0)</f>
        <v>0</v>
      </c>
      <c r="AY248">
        <f>IF(OR($D248="51",$D248="52",$D248="61"),0,(AA248/'Totals and Drop Down Lists'!W$5)*Inputs!E$39)</f>
        <v>0</v>
      </c>
      <c r="AZ248">
        <f>IF(OR($D248="51",$D248="52",$D248="61"),0,(AB248/'Totals and Drop Down Lists'!X$5)*Inputs!F$39)</f>
        <v>0</v>
      </c>
      <c r="BA248">
        <f>IF(OR($D248="51",$D248="52",$D248="61"),0,(AC248/'Totals and Drop Down Lists'!Y$5)*Inputs!G$39)</f>
        <v>0</v>
      </c>
      <c r="BB248">
        <f>IF(OR($D248="51",$D248="52",$D248="61"),0,(AD248/'Totals and Drop Down Lists'!Z$5)*Inputs!H$39)</f>
        <v>0</v>
      </c>
      <c r="BC248">
        <f>IF(OR($D248="51",$D248="52",$D248="61"),0,(AE248/'Totals and Drop Down Lists'!AA$5)*Inputs!I$39)</f>
        <v>0</v>
      </c>
      <c r="BD248">
        <f>IF(OR($D248="51",$D248="52",$D248="61"),0,(AF248/'Totals and Drop Down Lists'!AB$5)*Inputs!J$39)</f>
        <v>0</v>
      </c>
      <c r="BE248">
        <f>IF(OR($D248="51",$D248="52",$D248="61"),0,(AG248/'Totals and Drop Down Lists'!AC$5)*Inputs!K$39)</f>
        <v>0</v>
      </c>
      <c r="BF248">
        <f>IF(OR($D248="51",$D248="52",$D248="61"),0,(AH248/'Totals and Drop Down Lists'!AD$5)*Inputs!L$39)</f>
        <v>0</v>
      </c>
      <c r="BG248" s="10">
        <f t="shared" si="28"/>
        <v>734281.52793079184</v>
      </c>
    </row>
    <row r="249" spans="1:59" ht="28.8">
      <c r="A249" s="1" t="s">
        <v>7348</v>
      </c>
      <c r="B249" s="1" t="s">
        <v>5216</v>
      </c>
      <c r="C249" s="1" t="s">
        <v>5225</v>
      </c>
      <c r="D249" s="1" t="s">
        <v>25</v>
      </c>
      <c r="E249" s="1" t="s">
        <v>5226</v>
      </c>
      <c r="F249" s="2">
        <v>56115</v>
      </c>
      <c r="G249" s="2">
        <v>331</v>
      </c>
      <c r="H249" s="2">
        <v>53</v>
      </c>
      <c r="I249" s="2">
        <v>6639</v>
      </c>
      <c r="J249" s="2">
        <v>16995</v>
      </c>
      <c r="K249" s="2">
        <v>6530</v>
      </c>
      <c r="L249" s="2">
        <v>356</v>
      </c>
      <c r="M249" s="2">
        <v>76</v>
      </c>
      <c r="N249" s="2">
        <v>24</v>
      </c>
      <c r="O249" s="2">
        <v>469</v>
      </c>
      <c r="P249" s="2">
        <v>272</v>
      </c>
      <c r="Q249" s="2">
        <v>101</v>
      </c>
      <c r="R249" s="2">
        <v>1804</v>
      </c>
      <c r="S249" s="2">
        <v>8008400</v>
      </c>
      <c r="T249" s="2">
        <v>333083200</v>
      </c>
      <c r="U249" s="2">
        <v>116</v>
      </c>
      <c r="V249" s="2">
        <v>313</v>
      </c>
      <c r="W249" s="2">
        <v>0</v>
      </c>
      <c r="X249" s="2">
        <v>1240</v>
      </c>
      <c r="Y249" s="2">
        <v>109</v>
      </c>
      <c r="Z249" s="2">
        <v>899</v>
      </c>
      <c r="AA249" s="9">
        <f t="shared" si="29"/>
        <v>56115</v>
      </c>
      <c r="AB249" s="9">
        <f t="shared" si="30"/>
        <v>6255</v>
      </c>
      <c r="AC249" s="9">
        <f t="shared" si="31"/>
        <v>3102</v>
      </c>
      <c r="AD249" s="9">
        <f t="shared" si="32"/>
        <v>1804</v>
      </c>
      <c r="AE249" s="44">
        <f t="shared" si="33"/>
        <v>1.7522698142190295E-4</v>
      </c>
      <c r="AF249" s="9">
        <f t="shared" si="34"/>
        <v>927</v>
      </c>
      <c r="AG249" s="9">
        <f t="shared" si="27"/>
        <v>1008</v>
      </c>
      <c r="AH249" s="44">
        <f t="shared" si="35"/>
        <v>1.4411315655590216E-4</v>
      </c>
      <c r="AI249">
        <f>AA249/'Totals and Drop Down Lists'!W$6*Inputs!E$37</f>
        <v>50904.183947214457</v>
      </c>
      <c r="AJ249">
        <f>AB249/'Totals and Drop Down Lists'!X$6*Inputs!F$37</f>
        <v>20581.371828144522</v>
      </c>
      <c r="AK249">
        <f>AC249/'Totals and Drop Down Lists'!Y$6*Inputs!G$37</f>
        <v>20449.431813151798</v>
      </c>
      <c r="AL249">
        <f>AD249/'Totals and Drop Down Lists'!Z$6*Inputs!H$37</f>
        <v>14463.572291068975</v>
      </c>
      <c r="AM249">
        <f>AE249/'Totals and Drop Down Lists'!AA$6*Inputs!I$37</f>
        <v>21813.893082476548</v>
      </c>
      <c r="AN249">
        <f>AF249/'Totals and Drop Down Lists'!AB$6*Inputs!J$37</f>
        <v>18499.854541099576</v>
      </c>
      <c r="AO249">
        <f>AG249/'Totals and Drop Down Lists'!AC$6*Inputs!K$37</f>
        <v>18772.564788524352</v>
      </c>
      <c r="AP249">
        <f>AH249/'Totals and Drop Down Lists'!AD$6*Inputs!L$37</f>
        <v>33914.136025172258</v>
      </c>
      <c r="AQ249">
        <f>IF(OR($D249="51",$D249="52",$D249="61"),(AA249/'Totals and Drop Down Lists'!W$4)*Inputs!E$38,0)</f>
        <v>0</v>
      </c>
      <c r="AR249">
        <f>IF(OR($D249="51",$D249="52",$D249="61"),(AB249/'Totals and Drop Down Lists'!X$4)*Inputs!F$38,0)</f>
        <v>0</v>
      </c>
      <c r="AS249">
        <f>IF(OR($D249="51",$D249="52",$D249="61"),(AC249/'Totals and Drop Down Lists'!Y$4)*Inputs!G$38,0)</f>
        <v>0</v>
      </c>
      <c r="AT249">
        <f>IF(OR($D249="51",$D249="52",$D249="61"),(AD249/'Totals and Drop Down Lists'!Z$4)*Inputs!H$38,0)</f>
        <v>0</v>
      </c>
      <c r="AU249">
        <f>IF(OR($D249="51",$D249="52",$D249="61"),(AE249/'Totals and Drop Down Lists'!AA$4)*Inputs!I$38,0)</f>
        <v>0</v>
      </c>
      <c r="AV249">
        <f>IF(OR($D249="51",$D249="52",$D249="61"),(AF249/'Totals and Drop Down Lists'!AB$4)*Inputs!J$38,0)</f>
        <v>0</v>
      </c>
      <c r="AW249">
        <f>IF(OR($D249="51",$D249="52",$D249="61"),(AG249/'Totals and Drop Down Lists'!AC$4)*Inputs!K$38,0)</f>
        <v>0</v>
      </c>
      <c r="AX249">
        <f>IF(OR($D249="51",$D249="52",$D249="61"),(AH249/'Totals and Drop Down Lists'!AD$4)*Inputs!L$38,0)</f>
        <v>0</v>
      </c>
      <c r="AY249">
        <f>IF(OR($D249="51",$D249="52",$D249="61"),0,(AA249/'Totals and Drop Down Lists'!W$5)*Inputs!E$39)</f>
        <v>0</v>
      </c>
      <c r="AZ249">
        <f>IF(OR($D249="51",$D249="52",$D249="61"),0,(AB249/'Totals and Drop Down Lists'!X$5)*Inputs!F$39)</f>
        <v>0</v>
      </c>
      <c r="BA249">
        <f>IF(OR($D249="51",$D249="52",$D249="61"),0,(AC249/'Totals and Drop Down Lists'!Y$5)*Inputs!G$39)</f>
        <v>0</v>
      </c>
      <c r="BB249">
        <f>IF(OR($D249="51",$D249="52",$D249="61"),0,(AD249/'Totals and Drop Down Lists'!Z$5)*Inputs!H$39)</f>
        <v>0</v>
      </c>
      <c r="BC249">
        <f>IF(OR($D249="51",$D249="52",$D249="61"),0,(AE249/'Totals and Drop Down Lists'!AA$5)*Inputs!I$39)</f>
        <v>0</v>
      </c>
      <c r="BD249">
        <f>IF(OR($D249="51",$D249="52",$D249="61"),0,(AF249/'Totals and Drop Down Lists'!AB$5)*Inputs!J$39)</f>
        <v>0</v>
      </c>
      <c r="BE249">
        <f>IF(OR($D249="51",$D249="52",$D249="61"),0,(AG249/'Totals and Drop Down Lists'!AC$5)*Inputs!K$39)</f>
        <v>0</v>
      </c>
      <c r="BF249">
        <f>IF(OR($D249="51",$D249="52",$D249="61"),0,(AH249/'Totals and Drop Down Lists'!AD$5)*Inputs!L$39)</f>
        <v>0</v>
      </c>
      <c r="BG249" s="10">
        <f t="shared" si="28"/>
        <v>199399.00831685247</v>
      </c>
    </row>
    <row r="250" spans="1:59">
      <c r="A250" s="1" t="s">
        <v>7349</v>
      </c>
      <c r="B250" s="1" t="s">
        <v>3103</v>
      </c>
      <c r="C250" s="1" t="s">
        <v>3104</v>
      </c>
      <c r="D250" s="1" t="s">
        <v>15</v>
      </c>
      <c r="E250" s="1" t="s">
        <v>3105</v>
      </c>
      <c r="F250" s="2">
        <v>254643</v>
      </c>
      <c r="G250" s="2">
        <v>1309</v>
      </c>
      <c r="H250" s="2">
        <v>440</v>
      </c>
      <c r="I250" s="2">
        <v>19121</v>
      </c>
      <c r="J250" s="2">
        <v>102912</v>
      </c>
      <c r="K250" s="2">
        <v>38316</v>
      </c>
      <c r="L250" s="2">
        <v>266</v>
      </c>
      <c r="M250" s="2">
        <v>84</v>
      </c>
      <c r="N250" s="2">
        <v>42</v>
      </c>
      <c r="O250" s="2">
        <v>1572</v>
      </c>
      <c r="P250" s="2">
        <v>1037</v>
      </c>
      <c r="Q250" s="2">
        <v>246</v>
      </c>
      <c r="R250" s="2">
        <v>13433</v>
      </c>
      <c r="S250" s="2">
        <v>63078600</v>
      </c>
      <c r="T250" s="2">
        <v>3038080900</v>
      </c>
      <c r="U250" s="2">
        <v>1357</v>
      </c>
      <c r="V250" s="2">
        <v>2271</v>
      </c>
      <c r="W250" s="2">
        <v>64</v>
      </c>
      <c r="X250" s="2">
        <v>9633</v>
      </c>
      <c r="Y250" s="2">
        <v>1394</v>
      </c>
      <c r="Z250" s="2">
        <v>6714</v>
      </c>
      <c r="AA250" s="9">
        <f t="shared" si="29"/>
        <v>254643</v>
      </c>
      <c r="AB250" s="9">
        <f t="shared" si="30"/>
        <v>17372</v>
      </c>
      <c r="AC250" s="9">
        <f t="shared" si="31"/>
        <v>16680</v>
      </c>
      <c r="AD250" s="9">
        <f t="shared" si="32"/>
        <v>13433</v>
      </c>
      <c r="AE250" s="44">
        <f t="shared" si="33"/>
        <v>9.9629992292630414E-4</v>
      </c>
      <c r="AF250" s="9">
        <f t="shared" si="34"/>
        <v>7298</v>
      </c>
      <c r="AG250" s="9">
        <f t="shared" si="27"/>
        <v>8108</v>
      </c>
      <c r="AH250" s="44">
        <f t="shared" si="35"/>
        <v>1.123256583005258E-3</v>
      </c>
      <c r="AI250">
        <f>AA250/'Totals and Drop Down Lists'!W$6*Inputs!E$37</f>
        <v>230996.95469786206</v>
      </c>
      <c r="AJ250">
        <f>AB250/'Totals and Drop Down Lists'!X$6*Inputs!F$37</f>
        <v>57160.606138853167</v>
      </c>
      <c r="AK250">
        <f>AC250/'Totals and Drop Down Lists'!Y$6*Inputs!G$37</f>
        <v>109960.19427574854</v>
      </c>
      <c r="AL250">
        <f>AD250/'Totals and Drop Down Lists'!Z$6*Inputs!H$37</f>
        <v>107699.09455982791</v>
      </c>
      <c r="AM250">
        <f>AE250/'Totals and Drop Down Lists'!AA$6*Inputs!I$37</f>
        <v>124028.73016722201</v>
      </c>
      <c r="AN250">
        <f>AF250/'Totals and Drop Down Lists'!AB$6*Inputs!J$37</f>
        <v>145643.94653823593</v>
      </c>
      <c r="AO250">
        <f>AG250/'Totals and Drop Down Lists'!AC$6*Inputs!K$37</f>
        <v>150999.95566007486</v>
      </c>
      <c r="AP250">
        <f>AH250/'Totals and Drop Down Lists'!AD$6*Inputs!L$37</f>
        <v>264335.86951815587</v>
      </c>
      <c r="AQ250">
        <f>IF(OR($D250="51",$D250="52",$D250="61"),(AA250/'Totals and Drop Down Lists'!W$4)*Inputs!E$38,0)</f>
        <v>0</v>
      </c>
      <c r="AR250">
        <f>IF(OR($D250="51",$D250="52",$D250="61"),(AB250/'Totals and Drop Down Lists'!X$4)*Inputs!F$38,0)</f>
        <v>0</v>
      </c>
      <c r="AS250">
        <f>IF(OR($D250="51",$D250="52",$D250="61"),(AC250/'Totals and Drop Down Lists'!Y$4)*Inputs!G$38,0)</f>
        <v>0</v>
      </c>
      <c r="AT250">
        <f>IF(OR($D250="51",$D250="52",$D250="61"),(AD250/'Totals and Drop Down Lists'!Z$4)*Inputs!H$38,0)</f>
        <v>0</v>
      </c>
      <c r="AU250">
        <f>IF(OR($D250="51",$D250="52",$D250="61"),(AE250/'Totals and Drop Down Lists'!AA$4)*Inputs!I$38,0)</f>
        <v>0</v>
      </c>
      <c r="AV250">
        <f>IF(OR($D250="51",$D250="52",$D250="61"),(AF250/'Totals and Drop Down Lists'!AB$4)*Inputs!J$38,0)</f>
        <v>0</v>
      </c>
      <c r="AW250">
        <f>IF(OR($D250="51",$D250="52",$D250="61"),(AG250/'Totals and Drop Down Lists'!AC$4)*Inputs!K$38,0)</f>
        <v>0</v>
      </c>
      <c r="AX250">
        <f>IF(OR($D250="51",$D250="52",$D250="61"),(AH250/'Totals and Drop Down Lists'!AD$4)*Inputs!L$38,0)</f>
        <v>0</v>
      </c>
      <c r="AY250">
        <f>IF(OR($D250="51",$D250="52",$D250="61"),0,(AA250/'Totals and Drop Down Lists'!W$5)*Inputs!E$39)</f>
        <v>0</v>
      </c>
      <c r="AZ250">
        <f>IF(OR($D250="51",$D250="52",$D250="61"),0,(AB250/'Totals and Drop Down Lists'!X$5)*Inputs!F$39)</f>
        <v>0</v>
      </c>
      <c r="BA250">
        <f>IF(OR($D250="51",$D250="52",$D250="61"),0,(AC250/'Totals and Drop Down Lists'!Y$5)*Inputs!G$39)</f>
        <v>0</v>
      </c>
      <c r="BB250">
        <f>IF(OR($D250="51",$D250="52",$D250="61"),0,(AD250/'Totals and Drop Down Lists'!Z$5)*Inputs!H$39)</f>
        <v>0</v>
      </c>
      <c r="BC250">
        <f>IF(OR($D250="51",$D250="52",$D250="61"),0,(AE250/'Totals and Drop Down Lists'!AA$5)*Inputs!I$39)</f>
        <v>0</v>
      </c>
      <c r="BD250">
        <f>IF(OR($D250="51",$D250="52",$D250="61"),0,(AF250/'Totals and Drop Down Lists'!AB$5)*Inputs!J$39)</f>
        <v>0</v>
      </c>
      <c r="BE250">
        <f>IF(OR($D250="51",$D250="52",$D250="61"),0,(AG250/'Totals and Drop Down Lists'!AC$5)*Inputs!K$39)</f>
        <v>0</v>
      </c>
      <c r="BF250">
        <f>IF(OR($D250="51",$D250="52",$D250="61"),0,(AH250/'Totals and Drop Down Lists'!AD$5)*Inputs!L$39)</f>
        <v>0</v>
      </c>
      <c r="BG250" s="10">
        <f t="shared" si="28"/>
        <v>1190825.3515559803</v>
      </c>
    </row>
    <row r="251" spans="1:59" ht="28.8">
      <c r="A251" s="1" t="s">
        <v>7350</v>
      </c>
      <c r="B251" s="1" t="s">
        <v>6885</v>
      </c>
      <c r="C251" s="1" t="s">
        <v>6886</v>
      </c>
      <c r="D251" s="1" t="s">
        <v>10</v>
      </c>
      <c r="E251" s="1" t="s">
        <v>6887</v>
      </c>
      <c r="F251" s="2">
        <v>61245</v>
      </c>
      <c r="G251" s="2">
        <v>5992</v>
      </c>
      <c r="H251" s="2">
        <v>654</v>
      </c>
      <c r="I251" s="2">
        <v>11804</v>
      </c>
      <c r="J251" s="2">
        <v>20990</v>
      </c>
      <c r="K251" s="2">
        <v>11849</v>
      </c>
      <c r="L251" s="2">
        <v>90</v>
      </c>
      <c r="M251" s="2">
        <v>57</v>
      </c>
      <c r="N251" s="2">
        <v>0</v>
      </c>
      <c r="O251" s="2">
        <v>419</v>
      </c>
      <c r="P251" s="2">
        <v>167</v>
      </c>
      <c r="Q251" s="2">
        <v>15</v>
      </c>
      <c r="R251" s="2">
        <v>4985</v>
      </c>
      <c r="S251" s="2">
        <v>17510000</v>
      </c>
      <c r="T251" s="2">
        <v>605733300</v>
      </c>
      <c r="U251" s="2">
        <v>657</v>
      </c>
      <c r="V251" s="2">
        <v>800</v>
      </c>
      <c r="W251" s="2">
        <v>0</v>
      </c>
      <c r="X251" s="2">
        <v>4015</v>
      </c>
      <c r="Y251" s="2">
        <v>360</v>
      </c>
      <c r="Z251" s="2">
        <v>2925</v>
      </c>
      <c r="AA251" s="9">
        <f t="shared" si="29"/>
        <v>61245</v>
      </c>
      <c r="AB251" s="9">
        <f t="shared" si="30"/>
        <v>5158</v>
      </c>
      <c r="AC251" s="9">
        <f t="shared" si="31"/>
        <v>5733</v>
      </c>
      <c r="AD251" s="9">
        <f t="shared" si="32"/>
        <v>4985</v>
      </c>
      <c r="AE251" s="44">
        <f t="shared" si="33"/>
        <v>4.6713966645906175E-4</v>
      </c>
      <c r="AF251" s="9">
        <f t="shared" si="34"/>
        <v>3215</v>
      </c>
      <c r="AG251" s="9">
        <f t="shared" si="27"/>
        <v>3285</v>
      </c>
      <c r="AH251" s="44">
        <f t="shared" si="35"/>
        <v>6.9001053428509763E-4</v>
      </c>
      <c r="AI251">
        <f>AA251/'Totals and Drop Down Lists'!W$6*Inputs!E$37</f>
        <v>55557.814235893238</v>
      </c>
      <c r="AJ251">
        <f>AB251/'Totals and Drop Down Lists'!X$6*Inputs!F$37</f>
        <v>16971.81708866018</v>
      </c>
      <c r="AK251">
        <f>AC251/'Totals and Drop Down Lists'!Y$6*Inputs!G$37</f>
        <v>37793.872528948814</v>
      </c>
      <c r="AL251">
        <f>AD251/'Totals and Drop Down Lists'!Z$6*Inputs!H$37</f>
        <v>39967.243830919535</v>
      </c>
      <c r="AM251">
        <f>AE251/'Totals and Drop Down Lists'!AA$6*Inputs!I$37</f>
        <v>58153.913604129382</v>
      </c>
      <c r="AN251">
        <f>AF251/'Totals and Drop Down Lists'!AB$6*Inputs!J$37</f>
        <v>64160.768446208342</v>
      </c>
      <c r="AO251">
        <f>AG251/'Totals and Drop Down Lists'!AC$6*Inputs!K$37</f>
        <v>61178.447748315972</v>
      </c>
      <c r="AP251">
        <f>AH251/'Totals and Drop Down Lists'!AD$6*Inputs!L$37</f>
        <v>162380.11627667866</v>
      </c>
      <c r="AQ251">
        <f>IF(OR($D251="51",$D251="52",$D251="61"),(AA251/'Totals and Drop Down Lists'!W$4)*Inputs!E$38,0)</f>
        <v>0</v>
      </c>
      <c r="AR251">
        <f>IF(OR($D251="51",$D251="52",$D251="61"),(AB251/'Totals and Drop Down Lists'!X$4)*Inputs!F$38,0)</f>
        <v>0</v>
      </c>
      <c r="AS251">
        <f>IF(OR($D251="51",$D251="52",$D251="61"),(AC251/'Totals and Drop Down Lists'!Y$4)*Inputs!G$38,0)</f>
        <v>0</v>
      </c>
      <c r="AT251">
        <f>IF(OR($D251="51",$D251="52",$D251="61"),(AD251/'Totals and Drop Down Lists'!Z$4)*Inputs!H$38,0)</f>
        <v>0</v>
      </c>
      <c r="AU251">
        <f>IF(OR($D251="51",$D251="52",$D251="61"),(AE251/'Totals and Drop Down Lists'!AA$4)*Inputs!I$38,0)</f>
        <v>0</v>
      </c>
      <c r="AV251">
        <f>IF(OR($D251="51",$D251="52",$D251="61"),(AF251/'Totals and Drop Down Lists'!AB$4)*Inputs!J$38,0)</f>
        <v>0</v>
      </c>
      <c r="AW251">
        <f>IF(OR($D251="51",$D251="52",$D251="61"),(AG251/'Totals and Drop Down Lists'!AC$4)*Inputs!K$38,0)</f>
        <v>0</v>
      </c>
      <c r="AX251">
        <f>IF(OR($D251="51",$D251="52",$D251="61"),(AH251/'Totals and Drop Down Lists'!AD$4)*Inputs!L$38,0)</f>
        <v>0</v>
      </c>
      <c r="AY251">
        <f>IF(OR($D251="51",$D251="52",$D251="61"),0,(AA251/'Totals and Drop Down Lists'!W$5)*Inputs!E$39)</f>
        <v>0</v>
      </c>
      <c r="AZ251">
        <f>IF(OR($D251="51",$D251="52",$D251="61"),0,(AB251/'Totals and Drop Down Lists'!X$5)*Inputs!F$39)</f>
        <v>0</v>
      </c>
      <c r="BA251">
        <f>IF(OR($D251="51",$D251="52",$D251="61"),0,(AC251/'Totals and Drop Down Lists'!Y$5)*Inputs!G$39)</f>
        <v>0</v>
      </c>
      <c r="BB251">
        <f>IF(OR($D251="51",$D251="52",$D251="61"),0,(AD251/'Totals and Drop Down Lists'!Z$5)*Inputs!H$39)</f>
        <v>0</v>
      </c>
      <c r="BC251">
        <f>IF(OR($D251="51",$D251="52",$D251="61"),0,(AE251/'Totals and Drop Down Lists'!AA$5)*Inputs!I$39)</f>
        <v>0</v>
      </c>
      <c r="BD251">
        <f>IF(OR($D251="51",$D251="52",$D251="61"),0,(AF251/'Totals and Drop Down Lists'!AB$5)*Inputs!J$39)</f>
        <v>0</v>
      </c>
      <c r="BE251">
        <f>IF(OR($D251="51",$D251="52",$D251="61"),0,(AG251/'Totals and Drop Down Lists'!AC$5)*Inputs!K$39)</f>
        <v>0</v>
      </c>
      <c r="BF251">
        <f>IF(OR($D251="51",$D251="52",$D251="61"),0,(AH251/'Totals and Drop Down Lists'!AD$5)*Inputs!L$39)</f>
        <v>0</v>
      </c>
      <c r="BG251" s="10">
        <f t="shared" si="28"/>
        <v>496163.99375975411</v>
      </c>
    </row>
    <row r="252" spans="1:59" ht="28.8">
      <c r="A252" s="1" t="s">
        <v>7350</v>
      </c>
      <c r="B252" s="1" t="s">
        <v>6885</v>
      </c>
      <c r="C252" s="1" t="s">
        <v>6888</v>
      </c>
      <c r="D252" s="1" t="s">
        <v>10</v>
      </c>
      <c r="E252" s="1" t="s">
        <v>6889</v>
      </c>
      <c r="F252" s="2">
        <v>51544</v>
      </c>
      <c r="G252" s="2">
        <v>664</v>
      </c>
      <c r="H252" s="2">
        <v>0</v>
      </c>
      <c r="I252" s="2">
        <v>10592</v>
      </c>
      <c r="J252" s="2">
        <v>13793</v>
      </c>
      <c r="K252" s="2">
        <v>8059</v>
      </c>
      <c r="L252" s="2">
        <v>377</v>
      </c>
      <c r="M252" s="2">
        <v>88</v>
      </c>
      <c r="N252" s="2">
        <v>91</v>
      </c>
      <c r="O252" s="2">
        <v>1359</v>
      </c>
      <c r="P252" s="2">
        <v>642</v>
      </c>
      <c r="Q252" s="2">
        <v>203</v>
      </c>
      <c r="R252" s="2">
        <v>2203</v>
      </c>
      <c r="S252" s="2">
        <v>9220400</v>
      </c>
      <c r="T252" s="2">
        <v>334130900</v>
      </c>
      <c r="U252" s="2">
        <v>303</v>
      </c>
      <c r="V252" s="2">
        <v>1015</v>
      </c>
      <c r="W252" s="2">
        <v>60</v>
      </c>
      <c r="X252" s="2">
        <v>2785</v>
      </c>
      <c r="Y252" s="2">
        <v>480</v>
      </c>
      <c r="Z252" s="2">
        <v>1725</v>
      </c>
      <c r="AA252" s="9">
        <f t="shared" si="29"/>
        <v>51544</v>
      </c>
      <c r="AB252" s="9">
        <f t="shared" si="30"/>
        <v>9928</v>
      </c>
      <c r="AC252" s="9">
        <f t="shared" si="31"/>
        <v>4963</v>
      </c>
      <c r="AD252" s="9">
        <f t="shared" si="32"/>
        <v>2203</v>
      </c>
      <c r="AE252" s="44">
        <f t="shared" si="33"/>
        <v>3.2885114723141333E-4</v>
      </c>
      <c r="AF252" s="9">
        <f t="shared" si="34"/>
        <v>1710</v>
      </c>
      <c r="AG252" s="9">
        <f t="shared" si="27"/>
        <v>2205</v>
      </c>
      <c r="AH252" s="44">
        <f t="shared" si="35"/>
        <v>4.7938241581711873E-4</v>
      </c>
      <c r="AI252">
        <f>AA252/'Totals and Drop Down Lists'!W$6*Inputs!E$37</f>
        <v>46757.64514613244</v>
      </c>
      <c r="AJ252">
        <f>AB252/'Totals and Drop Down Lists'!X$6*Inputs!F$37</f>
        <v>32666.963950410678</v>
      </c>
      <c r="AK252">
        <f>AC252/'Totals and Drop Down Lists'!Y$6*Inputs!G$37</f>
        <v>32717.77243348561</v>
      </c>
      <c r="AL252">
        <f>AD252/'Totals and Drop Down Lists'!Z$6*Inputs!H$37</f>
        <v>17662.555297796534</v>
      </c>
      <c r="AM252">
        <f>AE252/'Totals and Drop Down Lists'!AA$6*Inputs!I$37</f>
        <v>40938.465683453986</v>
      </c>
      <c r="AN252">
        <f>AF252/'Totals and Drop Down Lists'!AB$6*Inputs!J$37</f>
        <v>34125.945269989512</v>
      </c>
      <c r="AO252">
        <f>AG252/'Totals and Drop Down Lists'!AC$6*Inputs!K$37</f>
        <v>41064.985474897017</v>
      </c>
      <c r="AP252">
        <f>AH252/'Totals and Drop Down Lists'!AD$6*Inputs!L$37</f>
        <v>112813.02031429007</v>
      </c>
      <c r="AQ252">
        <f>IF(OR($D252="51",$D252="52",$D252="61"),(AA252/'Totals and Drop Down Lists'!W$4)*Inputs!E$38,0)</f>
        <v>0</v>
      </c>
      <c r="AR252">
        <f>IF(OR($D252="51",$D252="52",$D252="61"),(AB252/'Totals and Drop Down Lists'!X$4)*Inputs!F$38,0)</f>
        <v>0</v>
      </c>
      <c r="AS252">
        <f>IF(OR($D252="51",$D252="52",$D252="61"),(AC252/'Totals and Drop Down Lists'!Y$4)*Inputs!G$38,0)</f>
        <v>0</v>
      </c>
      <c r="AT252">
        <f>IF(OR($D252="51",$D252="52",$D252="61"),(AD252/'Totals and Drop Down Lists'!Z$4)*Inputs!H$38,0)</f>
        <v>0</v>
      </c>
      <c r="AU252">
        <f>IF(OR($D252="51",$D252="52",$D252="61"),(AE252/'Totals and Drop Down Lists'!AA$4)*Inputs!I$38,0)</f>
        <v>0</v>
      </c>
      <c r="AV252">
        <f>IF(OR($D252="51",$D252="52",$D252="61"),(AF252/'Totals and Drop Down Lists'!AB$4)*Inputs!J$38,0)</f>
        <v>0</v>
      </c>
      <c r="AW252">
        <f>IF(OR($D252="51",$D252="52",$D252="61"),(AG252/'Totals and Drop Down Lists'!AC$4)*Inputs!K$38,0)</f>
        <v>0</v>
      </c>
      <c r="AX252">
        <f>IF(OR($D252="51",$D252="52",$D252="61"),(AH252/'Totals and Drop Down Lists'!AD$4)*Inputs!L$38,0)</f>
        <v>0</v>
      </c>
      <c r="AY252">
        <f>IF(OR($D252="51",$D252="52",$D252="61"),0,(AA252/'Totals and Drop Down Lists'!W$5)*Inputs!E$39)</f>
        <v>0</v>
      </c>
      <c r="AZ252">
        <f>IF(OR($D252="51",$D252="52",$D252="61"),0,(AB252/'Totals and Drop Down Lists'!X$5)*Inputs!F$39)</f>
        <v>0</v>
      </c>
      <c r="BA252">
        <f>IF(OR($D252="51",$D252="52",$D252="61"),0,(AC252/'Totals and Drop Down Lists'!Y$5)*Inputs!G$39)</f>
        <v>0</v>
      </c>
      <c r="BB252">
        <f>IF(OR($D252="51",$D252="52",$D252="61"),0,(AD252/'Totals and Drop Down Lists'!Z$5)*Inputs!H$39)</f>
        <v>0</v>
      </c>
      <c r="BC252">
        <f>IF(OR($D252="51",$D252="52",$D252="61"),0,(AE252/'Totals and Drop Down Lists'!AA$5)*Inputs!I$39)</f>
        <v>0</v>
      </c>
      <c r="BD252">
        <f>IF(OR($D252="51",$D252="52",$D252="61"),0,(AF252/'Totals and Drop Down Lists'!AB$5)*Inputs!J$39)</f>
        <v>0</v>
      </c>
      <c r="BE252">
        <f>IF(OR($D252="51",$D252="52",$D252="61"),0,(AG252/'Totals and Drop Down Lists'!AC$5)*Inputs!K$39)</f>
        <v>0</v>
      </c>
      <c r="BF252">
        <f>IF(OR($D252="51",$D252="52",$D252="61"),0,(AH252/'Totals and Drop Down Lists'!AD$5)*Inputs!L$39)</f>
        <v>0</v>
      </c>
      <c r="BG252" s="10">
        <f t="shared" si="28"/>
        <v>358747.35357045586</v>
      </c>
    </row>
    <row r="253" spans="1:59" ht="28.8">
      <c r="A253" s="1" t="s">
        <v>7350</v>
      </c>
      <c r="B253" s="1" t="s">
        <v>6885</v>
      </c>
      <c r="C253" s="1" t="s">
        <v>269</v>
      </c>
      <c r="D253" s="1" t="s">
        <v>58</v>
      </c>
      <c r="E253" s="1" t="s">
        <v>6890</v>
      </c>
      <c r="F253" s="2">
        <v>152019</v>
      </c>
      <c r="G253" s="2">
        <v>1743</v>
      </c>
      <c r="H253" s="2">
        <v>270</v>
      </c>
      <c r="I253" s="2">
        <v>14843</v>
      </c>
      <c r="J253" s="2">
        <v>58721</v>
      </c>
      <c r="K253" s="2">
        <v>18589</v>
      </c>
      <c r="L253" s="2">
        <v>500</v>
      </c>
      <c r="M253" s="2">
        <v>303</v>
      </c>
      <c r="N253" s="2">
        <v>33</v>
      </c>
      <c r="O253" s="2">
        <v>840</v>
      </c>
      <c r="P253" s="2">
        <v>511</v>
      </c>
      <c r="Q253" s="2">
        <v>29</v>
      </c>
      <c r="R253" s="2">
        <v>6457</v>
      </c>
      <c r="S253" s="2">
        <v>26576900</v>
      </c>
      <c r="T253" s="2">
        <v>1124731600</v>
      </c>
      <c r="U253" s="2">
        <v>662</v>
      </c>
      <c r="V253" s="2">
        <v>1299</v>
      </c>
      <c r="W253" s="2">
        <v>24</v>
      </c>
      <c r="X253" s="2">
        <v>4234</v>
      </c>
      <c r="Y253" s="2">
        <v>513</v>
      </c>
      <c r="Z253" s="2">
        <v>2604</v>
      </c>
      <c r="AA253" s="9">
        <f t="shared" si="29"/>
        <v>152019</v>
      </c>
      <c r="AB253" s="9">
        <f t="shared" si="30"/>
        <v>12830</v>
      </c>
      <c r="AC253" s="9">
        <f t="shared" si="31"/>
        <v>8673</v>
      </c>
      <c r="AD253" s="9">
        <f t="shared" si="32"/>
        <v>6457</v>
      </c>
      <c r="AE253" s="44">
        <f t="shared" si="33"/>
        <v>4.10974047807566E-4</v>
      </c>
      <c r="AF253" s="9">
        <f t="shared" si="34"/>
        <v>2911</v>
      </c>
      <c r="AG253" s="9">
        <f t="shared" si="27"/>
        <v>3117</v>
      </c>
      <c r="AH253" s="44">
        <f t="shared" si="35"/>
        <v>3.6715586757918501E-4</v>
      </c>
      <c r="AI253">
        <f>AA253/'Totals and Drop Down Lists'!W$6*Inputs!E$37</f>
        <v>137902.57755451475</v>
      </c>
      <c r="AJ253">
        <f>AB253/'Totals and Drop Down Lists'!X$6*Inputs!F$37</f>
        <v>42215.667554771251</v>
      </c>
      <c r="AK253">
        <f>AC253/'Totals and Drop Down Lists'!Y$6*Inputs!G$37</f>
        <v>57175.345620717446</v>
      </c>
      <c r="AL253">
        <f>AD253/'Totals and Drop Down Lists'!Z$6*Inputs!H$37</f>
        <v>51769.005700350543</v>
      </c>
      <c r="AM253">
        <f>AE253/'Totals and Drop Down Lists'!AA$6*Inputs!I$37</f>
        <v>51161.892225726908</v>
      </c>
      <c r="AN253">
        <f>AF253/'Totals and Drop Down Lists'!AB$6*Inputs!J$37</f>
        <v>58093.933731543548</v>
      </c>
      <c r="AO253">
        <f>AG253/'Totals and Drop Down Lists'!AC$6*Inputs!K$37</f>
        <v>58049.68695022857</v>
      </c>
      <c r="AP253">
        <f>AH253/'Totals and Drop Down Lists'!AD$6*Inputs!L$37</f>
        <v>86402.756924490197</v>
      </c>
      <c r="AQ253">
        <f>IF(OR($D253="51",$D253="52",$D253="61"),(AA253/'Totals and Drop Down Lists'!W$4)*Inputs!E$38,0)</f>
        <v>0</v>
      </c>
      <c r="AR253">
        <f>IF(OR($D253="51",$D253="52",$D253="61"),(AB253/'Totals and Drop Down Lists'!X$4)*Inputs!F$38,0)</f>
        <v>0</v>
      </c>
      <c r="AS253">
        <f>IF(OR($D253="51",$D253="52",$D253="61"),(AC253/'Totals and Drop Down Lists'!Y$4)*Inputs!G$38,0)</f>
        <v>0</v>
      </c>
      <c r="AT253">
        <f>IF(OR($D253="51",$D253="52",$D253="61"),(AD253/'Totals and Drop Down Lists'!Z$4)*Inputs!H$38,0)</f>
        <v>0</v>
      </c>
      <c r="AU253">
        <f>IF(OR($D253="51",$D253="52",$D253="61"),(AE253/'Totals and Drop Down Lists'!AA$4)*Inputs!I$38,0)</f>
        <v>0</v>
      </c>
      <c r="AV253">
        <f>IF(OR($D253="51",$D253="52",$D253="61"),(AF253/'Totals and Drop Down Lists'!AB$4)*Inputs!J$38,0)</f>
        <v>0</v>
      </c>
      <c r="AW253">
        <f>IF(OR($D253="51",$D253="52",$D253="61"),(AG253/'Totals and Drop Down Lists'!AC$4)*Inputs!K$38,0)</f>
        <v>0</v>
      </c>
      <c r="AX253">
        <f>IF(OR($D253="51",$D253="52",$D253="61"),(AH253/'Totals and Drop Down Lists'!AD$4)*Inputs!L$38,0)</f>
        <v>0</v>
      </c>
      <c r="AY253">
        <f>IF(OR($D253="51",$D253="52",$D253="61"),0,(AA253/'Totals and Drop Down Lists'!W$5)*Inputs!E$39)</f>
        <v>0</v>
      </c>
      <c r="AZ253">
        <f>IF(OR($D253="51",$D253="52",$D253="61"),0,(AB253/'Totals and Drop Down Lists'!X$5)*Inputs!F$39)</f>
        <v>0</v>
      </c>
      <c r="BA253">
        <f>IF(OR($D253="51",$D253="52",$D253="61"),0,(AC253/'Totals and Drop Down Lists'!Y$5)*Inputs!G$39)</f>
        <v>0</v>
      </c>
      <c r="BB253">
        <f>IF(OR($D253="51",$D253="52",$D253="61"),0,(AD253/'Totals and Drop Down Lists'!Z$5)*Inputs!H$39)</f>
        <v>0</v>
      </c>
      <c r="BC253">
        <f>IF(OR($D253="51",$D253="52",$D253="61"),0,(AE253/'Totals and Drop Down Lists'!AA$5)*Inputs!I$39)</f>
        <v>0</v>
      </c>
      <c r="BD253">
        <f>IF(OR($D253="51",$D253="52",$D253="61"),0,(AF253/'Totals and Drop Down Lists'!AB$5)*Inputs!J$39)</f>
        <v>0</v>
      </c>
      <c r="BE253">
        <f>IF(OR($D253="51",$D253="52",$D253="61"),0,(AG253/'Totals and Drop Down Lists'!AC$5)*Inputs!K$39)</f>
        <v>0</v>
      </c>
      <c r="BF253">
        <f>IF(OR($D253="51",$D253="52",$D253="61"),0,(AH253/'Totals and Drop Down Lists'!AD$5)*Inputs!L$39)</f>
        <v>0</v>
      </c>
      <c r="BG253" s="10">
        <f t="shared" si="28"/>
        <v>542770.86626234325</v>
      </c>
    </row>
    <row r="254" spans="1:59">
      <c r="A254" s="1" t="s">
        <v>7351</v>
      </c>
      <c r="B254" s="1" t="s">
        <v>3136</v>
      </c>
      <c r="C254" s="1" t="s">
        <v>3137</v>
      </c>
      <c r="D254" s="1" t="s">
        <v>25</v>
      </c>
      <c r="E254" s="1" t="s">
        <v>3138</v>
      </c>
      <c r="F254" s="2">
        <v>87497</v>
      </c>
      <c r="G254" s="2">
        <v>888</v>
      </c>
      <c r="H254" s="2">
        <v>92</v>
      </c>
      <c r="I254" s="2">
        <v>17221</v>
      </c>
      <c r="J254" s="2">
        <v>33878</v>
      </c>
      <c r="K254" s="2">
        <v>14151</v>
      </c>
      <c r="L254" s="2">
        <v>609</v>
      </c>
      <c r="M254" s="2">
        <v>172</v>
      </c>
      <c r="N254" s="2">
        <v>1</v>
      </c>
      <c r="O254" s="2">
        <v>653</v>
      </c>
      <c r="P254" s="2">
        <v>280</v>
      </c>
      <c r="Q254" s="2">
        <v>78</v>
      </c>
      <c r="R254" s="2">
        <v>4352</v>
      </c>
      <c r="S254" s="2">
        <v>13390700</v>
      </c>
      <c r="T254" s="2">
        <v>574150000</v>
      </c>
      <c r="U254" s="2">
        <v>468</v>
      </c>
      <c r="V254" s="2">
        <v>703</v>
      </c>
      <c r="W254" s="2">
        <v>53</v>
      </c>
      <c r="X254" s="2">
        <v>3053</v>
      </c>
      <c r="Y254" s="2">
        <v>347</v>
      </c>
      <c r="Z254" s="2">
        <v>2102</v>
      </c>
      <c r="AA254" s="9">
        <f t="shared" si="29"/>
        <v>87497</v>
      </c>
      <c r="AB254" s="9">
        <f t="shared" si="30"/>
        <v>16241</v>
      </c>
      <c r="AC254" s="9">
        <f t="shared" si="31"/>
        <v>6145</v>
      </c>
      <c r="AD254" s="9">
        <f t="shared" si="32"/>
        <v>4352</v>
      </c>
      <c r="AE254" s="44">
        <f t="shared" si="33"/>
        <v>4.128119723539966E-4</v>
      </c>
      <c r="AF254" s="9">
        <f t="shared" si="34"/>
        <v>2297</v>
      </c>
      <c r="AG254" s="9">
        <f t="shared" si="27"/>
        <v>2449</v>
      </c>
      <c r="AH254" s="44">
        <f t="shared" si="35"/>
        <v>3.8063545474300892E-4</v>
      </c>
      <c r="AI254">
        <f>AA254/'Totals and Drop Down Lists'!W$6*Inputs!E$37</f>
        <v>79372.064204391398</v>
      </c>
      <c r="AJ254">
        <f>AB254/'Totals and Drop Down Lists'!X$6*Inputs!F$37</f>
        <v>53439.178235155094</v>
      </c>
      <c r="AK254">
        <f>AC254/'Totals and Drop Down Lists'!Y$6*Inputs!G$37</f>
        <v>40509.915696910954</v>
      </c>
      <c r="AL254">
        <f>AD254/'Totals and Drop Down Lists'!Z$6*Inputs!H$37</f>
        <v>34892.1655270134</v>
      </c>
      <c r="AM254">
        <f>AE254/'Totals and Drop Down Lists'!AA$6*Inputs!I$37</f>
        <v>51390.694258519812</v>
      </c>
      <c r="AN254">
        <f>AF254/'Totals and Drop Down Lists'!AB$6*Inputs!J$37</f>
        <v>45840.524143371877</v>
      </c>
      <c r="AO254">
        <f>AG254/'Totals and Drop Down Lists'!AC$6*Inputs!K$37</f>
        <v>45609.138062595375</v>
      </c>
      <c r="AP254">
        <f>AH254/'Totals and Drop Down Lists'!AD$6*Inputs!L$37</f>
        <v>89574.906945780996</v>
      </c>
      <c r="AQ254">
        <f>IF(OR($D254="51",$D254="52",$D254="61"),(AA254/'Totals and Drop Down Lists'!W$4)*Inputs!E$38,0)</f>
        <v>0</v>
      </c>
      <c r="AR254">
        <f>IF(OR($D254="51",$D254="52",$D254="61"),(AB254/'Totals and Drop Down Lists'!X$4)*Inputs!F$38,0)</f>
        <v>0</v>
      </c>
      <c r="AS254">
        <f>IF(OR($D254="51",$D254="52",$D254="61"),(AC254/'Totals and Drop Down Lists'!Y$4)*Inputs!G$38,0)</f>
        <v>0</v>
      </c>
      <c r="AT254">
        <f>IF(OR($D254="51",$D254="52",$D254="61"),(AD254/'Totals and Drop Down Lists'!Z$4)*Inputs!H$38,0)</f>
        <v>0</v>
      </c>
      <c r="AU254">
        <f>IF(OR($D254="51",$D254="52",$D254="61"),(AE254/'Totals and Drop Down Lists'!AA$4)*Inputs!I$38,0)</f>
        <v>0</v>
      </c>
      <c r="AV254">
        <f>IF(OR($D254="51",$D254="52",$D254="61"),(AF254/'Totals and Drop Down Lists'!AB$4)*Inputs!J$38,0)</f>
        <v>0</v>
      </c>
      <c r="AW254">
        <f>IF(OR($D254="51",$D254="52",$D254="61"),(AG254/'Totals and Drop Down Lists'!AC$4)*Inputs!K$38,0)</f>
        <v>0</v>
      </c>
      <c r="AX254">
        <f>IF(OR($D254="51",$D254="52",$D254="61"),(AH254/'Totals and Drop Down Lists'!AD$4)*Inputs!L$38,0)</f>
        <v>0</v>
      </c>
      <c r="AY254">
        <f>IF(OR($D254="51",$D254="52",$D254="61"),0,(AA254/'Totals and Drop Down Lists'!W$5)*Inputs!E$39)</f>
        <v>0</v>
      </c>
      <c r="AZ254">
        <f>IF(OR($D254="51",$D254="52",$D254="61"),0,(AB254/'Totals and Drop Down Lists'!X$5)*Inputs!F$39)</f>
        <v>0</v>
      </c>
      <c r="BA254">
        <f>IF(OR($D254="51",$D254="52",$D254="61"),0,(AC254/'Totals and Drop Down Lists'!Y$5)*Inputs!G$39)</f>
        <v>0</v>
      </c>
      <c r="BB254">
        <f>IF(OR($D254="51",$D254="52",$D254="61"),0,(AD254/'Totals and Drop Down Lists'!Z$5)*Inputs!H$39)</f>
        <v>0</v>
      </c>
      <c r="BC254">
        <f>IF(OR($D254="51",$D254="52",$D254="61"),0,(AE254/'Totals and Drop Down Lists'!AA$5)*Inputs!I$39)</f>
        <v>0</v>
      </c>
      <c r="BD254">
        <f>IF(OR($D254="51",$D254="52",$D254="61"),0,(AF254/'Totals and Drop Down Lists'!AB$5)*Inputs!J$39)</f>
        <v>0</v>
      </c>
      <c r="BE254">
        <f>IF(OR($D254="51",$D254="52",$D254="61"),0,(AG254/'Totals and Drop Down Lists'!AC$5)*Inputs!K$39)</f>
        <v>0</v>
      </c>
      <c r="BF254">
        <f>IF(OR($D254="51",$D254="52",$D254="61"),0,(AH254/'Totals and Drop Down Lists'!AD$5)*Inputs!L$39)</f>
        <v>0</v>
      </c>
      <c r="BG254" s="10">
        <f t="shared" si="28"/>
        <v>440628.58707373892</v>
      </c>
    </row>
    <row r="255" spans="1:59" ht="43.2">
      <c r="A255" s="1" t="s">
        <v>7352</v>
      </c>
      <c r="B255" s="1" t="s">
        <v>6460</v>
      </c>
      <c r="C255" s="1" t="s">
        <v>6461</v>
      </c>
      <c r="D255" s="1" t="s">
        <v>7</v>
      </c>
      <c r="E255" s="1" t="s">
        <v>6462</v>
      </c>
      <c r="F255" s="2">
        <v>202629</v>
      </c>
      <c r="G255" s="2">
        <v>2724</v>
      </c>
      <c r="H255" s="2">
        <v>191</v>
      </c>
      <c r="I255" s="2">
        <v>41546</v>
      </c>
      <c r="J255" s="2">
        <v>68897</v>
      </c>
      <c r="K255" s="2">
        <v>31326</v>
      </c>
      <c r="L255" s="2">
        <v>933</v>
      </c>
      <c r="M255" s="2">
        <v>180</v>
      </c>
      <c r="N255" s="2">
        <v>107</v>
      </c>
      <c r="O255" s="2">
        <v>2243</v>
      </c>
      <c r="P255" s="2">
        <v>630</v>
      </c>
      <c r="Q255" s="2">
        <v>225</v>
      </c>
      <c r="R255" s="2">
        <v>3906</v>
      </c>
      <c r="S255" s="2">
        <v>32564400</v>
      </c>
      <c r="T255" s="2">
        <v>1308608700</v>
      </c>
      <c r="U255" s="2">
        <v>2593</v>
      </c>
      <c r="V255" s="2">
        <v>620</v>
      </c>
      <c r="W255" s="2">
        <v>30</v>
      </c>
      <c r="X255" s="2">
        <v>5955</v>
      </c>
      <c r="Y255" s="2">
        <v>470</v>
      </c>
      <c r="Z255" s="2">
        <v>4625</v>
      </c>
      <c r="AA255" s="9">
        <f t="shared" si="29"/>
        <v>202629</v>
      </c>
      <c r="AB255" s="9">
        <f t="shared" si="30"/>
        <v>38631</v>
      </c>
      <c r="AC255" s="9">
        <f t="shared" si="31"/>
        <v>8224</v>
      </c>
      <c r="AD255" s="9">
        <f t="shared" si="32"/>
        <v>3906</v>
      </c>
      <c r="AE255" s="44">
        <f t="shared" si="33"/>
        <v>9.9473033305640308E-4</v>
      </c>
      <c r="AF255" s="9">
        <f t="shared" si="34"/>
        <v>5305</v>
      </c>
      <c r="AG255" s="9">
        <f t="shared" si="27"/>
        <v>5095</v>
      </c>
      <c r="AH255" s="44">
        <f t="shared" si="35"/>
        <v>8.6198539316834262E-4</v>
      </c>
      <c r="AI255">
        <f>AA255/'Totals and Drop Down Lists'!W$6*Inputs!E$37</f>
        <v>183812.95356036921</v>
      </c>
      <c r="AJ255">
        <f>AB255/'Totals and Drop Down Lists'!X$6*Inputs!F$37</f>
        <v>127110.94725708249</v>
      </c>
      <c r="AK255">
        <f>AC255/'Totals and Drop Down Lists'!Y$6*Inputs!G$37</f>
        <v>54215.38595466163</v>
      </c>
      <c r="AL255">
        <f>AD255/'Totals and Drop Down Lists'!Z$6*Inputs!H$37</f>
        <v>31316.359960596132</v>
      </c>
      <c r="AM255">
        <f>AE255/'Totals and Drop Down Lists'!AA$6*Inputs!I$37</f>
        <v>123833.33294398889</v>
      </c>
      <c r="AN255">
        <f>AF255/'Totals and Drop Down Lists'!AB$6*Inputs!J$37</f>
        <v>105870.25710952886</v>
      </c>
      <c r="AO255">
        <f>AG255/'Totals and Drop Down Lists'!AC$6*Inputs!K$37</f>
        <v>94887.120632471793</v>
      </c>
      <c r="AP255">
        <f>AH255/'Totals and Drop Down Lists'!AD$6*Inputs!L$37</f>
        <v>202850.94417651562</v>
      </c>
      <c r="AQ255">
        <f>IF(OR($D255="51",$D255="52",$D255="61"),(AA255/'Totals and Drop Down Lists'!W$4)*Inputs!E$38,0)</f>
        <v>0</v>
      </c>
      <c r="AR255">
        <f>IF(OR($D255="51",$D255="52",$D255="61"),(AB255/'Totals and Drop Down Lists'!X$4)*Inputs!F$38,0)</f>
        <v>0</v>
      </c>
      <c r="AS255">
        <f>IF(OR($D255="51",$D255="52",$D255="61"),(AC255/'Totals and Drop Down Lists'!Y$4)*Inputs!G$38,0)</f>
        <v>0</v>
      </c>
      <c r="AT255">
        <f>IF(OR($D255="51",$D255="52",$D255="61"),(AD255/'Totals and Drop Down Lists'!Z$4)*Inputs!H$38,0)</f>
        <v>0</v>
      </c>
      <c r="AU255">
        <f>IF(OR($D255="51",$D255="52",$D255="61"),(AE255/'Totals and Drop Down Lists'!AA$4)*Inputs!I$38,0)</f>
        <v>0</v>
      </c>
      <c r="AV255">
        <f>IF(OR($D255="51",$D255="52",$D255="61"),(AF255/'Totals and Drop Down Lists'!AB$4)*Inputs!J$38,0)</f>
        <v>0</v>
      </c>
      <c r="AW255">
        <f>IF(OR($D255="51",$D255="52",$D255="61"),(AG255/'Totals and Drop Down Lists'!AC$4)*Inputs!K$38,0)</f>
        <v>0</v>
      </c>
      <c r="AX255">
        <f>IF(OR($D255="51",$D255="52",$D255="61"),(AH255/'Totals and Drop Down Lists'!AD$4)*Inputs!L$38,0)</f>
        <v>0</v>
      </c>
      <c r="AY255">
        <f>IF(OR($D255="51",$D255="52",$D255="61"),0,(AA255/'Totals and Drop Down Lists'!W$5)*Inputs!E$39)</f>
        <v>0</v>
      </c>
      <c r="AZ255">
        <f>IF(OR($D255="51",$D255="52",$D255="61"),0,(AB255/'Totals and Drop Down Lists'!X$5)*Inputs!F$39)</f>
        <v>0</v>
      </c>
      <c r="BA255">
        <f>IF(OR($D255="51",$D255="52",$D255="61"),0,(AC255/'Totals and Drop Down Lists'!Y$5)*Inputs!G$39)</f>
        <v>0</v>
      </c>
      <c r="BB255">
        <f>IF(OR($D255="51",$D255="52",$D255="61"),0,(AD255/'Totals and Drop Down Lists'!Z$5)*Inputs!H$39)</f>
        <v>0</v>
      </c>
      <c r="BC255">
        <f>IF(OR($D255="51",$D255="52",$D255="61"),0,(AE255/'Totals and Drop Down Lists'!AA$5)*Inputs!I$39)</f>
        <v>0</v>
      </c>
      <c r="BD255">
        <f>IF(OR($D255="51",$D255="52",$D255="61"),0,(AF255/'Totals and Drop Down Lists'!AB$5)*Inputs!J$39)</f>
        <v>0</v>
      </c>
      <c r="BE255">
        <f>IF(OR($D255="51",$D255="52",$D255="61"),0,(AG255/'Totals and Drop Down Lists'!AC$5)*Inputs!K$39)</f>
        <v>0</v>
      </c>
      <c r="BF255">
        <f>IF(OR($D255="51",$D255="52",$D255="61"),0,(AH255/'Totals and Drop Down Lists'!AD$5)*Inputs!L$39)</f>
        <v>0</v>
      </c>
      <c r="BG255" s="10">
        <f t="shared" si="28"/>
        <v>923897.30159521452</v>
      </c>
    </row>
    <row r="256" spans="1:59" ht="43.2">
      <c r="A256" s="1" t="s">
        <v>7352</v>
      </c>
      <c r="B256" s="1" t="s">
        <v>6460</v>
      </c>
      <c r="C256" s="1" t="s">
        <v>6463</v>
      </c>
      <c r="D256" s="1" t="s">
        <v>10</v>
      </c>
      <c r="E256" s="1" t="s">
        <v>6464</v>
      </c>
      <c r="F256" s="2">
        <v>69185</v>
      </c>
      <c r="G256" s="2">
        <v>1673</v>
      </c>
      <c r="H256" s="2">
        <v>151</v>
      </c>
      <c r="I256" s="2">
        <v>11764</v>
      </c>
      <c r="J256" s="2">
        <v>23294</v>
      </c>
      <c r="K256" s="2">
        <v>10864</v>
      </c>
      <c r="L256" s="2">
        <v>246</v>
      </c>
      <c r="M256" s="2">
        <v>87</v>
      </c>
      <c r="N256" s="2">
        <v>5</v>
      </c>
      <c r="O256" s="2">
        <v>862</v>
      </c>
      <c r="P256" s="2">
        <v>293</v>
      </c>
      <c r="Q256" s="2">
        <v>54</v>
      </c>
      <c r="R256" s="2">
        <v>1280</v>
      </c>
      <c r="S256" s="2">
        <v>10895200</v>
      </c>
      <c r="T256" s="2">
        <v>485815600</v>
      </c>
      <c r="U256" s="2">
        <v>613</v>
      </c>
      <c r="V256" s="2">
        <v>230</v>
      </c>
      <c r="W256" s="2">
        <v>10</v>
      </c>
      <c r="X256" s="2">
        <v>1920</v>
      </c>
      <c r="Y256" s="2">
        <v>130</v>
      </c>
      <c r="Z256" s="2">
        <v>1530</v>
      </c>
      <c r="AA256" s="9">
        <f t="shared" si="29"/>
        <v>69185</v>
      </c>
      <c r="AB256" s="9">
        <f t="shared" si="30"/>
        <v>9940</v>
      </c>
      <c r="AC256" s="9">
        <f t="shared" si="31"/>
        <v>2827</v>
      </c>
      <c r="AD256" s="9">
        <f t="shared" si="32"/>
        <v>1280</v>
      </c>
      <c r="AE256" s="44">
        <f t="shared" si="33"/>
        <v>3.5385980078869495E-4</v>
      </c>
      <c r="AF256" s="9">
        <f t="shared" si="34"/>
        <v>1680</v>
      </c>
      <c r="AG256" s="9">
        <f t="shared" si="27"/>
        <v>1660</v>
      </c>
      <c r="AH256" s="44">
        <f t="shared" si="35"/>
        <v>2.8807452877312954E-4</v>
      </c>
      <c r="AI256">
        <f>AA256/'Totals and Drop Down Lists'!W$6*Inputs!E$37</f>
        <v>62760.509068663137</v>
      </c>
      <c r="AJ256">
        <f>AB256/'Totals and Drop Down Lists'!X$6*Inputs!F$37</f>
        <v>32706.448596603761</v>
      </c>
      <c r="AK256">
        <f>AC256/'Totals and Drop Down Lists'!Y$6*Inputs!G$37</f>
        <v>18636.538921914933</v>
      </c>
      <c r="AL256">
        <f>AD256/'Totals and Drop Down Lists'!Z$6*Inputs!H$37</f>
        <v>10262.401625592178</v>
      </c>
      <c r="AM256">
        <f>AE256/'Totals and Drop Down Lists'!AA$6*Inputs!I$37</f>
        <v>44051.776718138324</v>
      </c>
      <c r="AN256">
        <f>AF256/'Totals and Drop Down Lists'!AB$6*Inputs!J$37</f>
        <v>33527.244475779167</v>
      </c>
      <c r="AO256">
        <f>AG256/'Totals and Drop Down Lists'!AC$6*Inputs!K$37</f>
        <v>30915.13645729209</v>
      </c>
      <c r="AP256">
        <f>AH256/'Totals and Drop Down Lists'!AD$6*Inputs!L$37</f>
        <v>67792.552655729014</v>
      </c>
      <c r="AQ256">
        <f>IF(OR($D256="51",$D256="52",$D256="61"),(AA256/'Totals and Drop Down Lists'!W$4)*Inputs!E$38,0)</f>
        <v>0</v>
      </c>
      <c r="AR256">
        <f>IF(OR($D256="51",$D256="52",$D256="61"),(AB256/'Totals and Drop Down Lists'!X$4)*Inputs!F$38,0)</f>
        <v>0</v>
      </c>
      <c r="AS256">
        <f>IF(OR($D256="51",$D256="52",$D256="61"),(AC256/'Totals and Drop Down Lists'!Y$4)*Inputs!G$38,0)</f>
        <v>0</v>
      </c>
      <c r="AT256">
        <f>IF(OR($D256="51",$D256="52",$D256="61"),(AD256/'Totals and Drop Down Lists'!Z$4)*Inputs!H$38,0)</f>
        <v>0</v>
      </c>
      <c r="AU256">
        <f>IF(OR($D256="51",$D256="52",$D256="61"),(AE256/'Totals and Drop Down Lists'!AA$4)*Inputs!I$38,0)</f>
        <v>0</v>
      </c>
      <c r="AV256">
        <f>IF(OR($D256="51",$D256="52",$D256="61"),(AF256/'Totals and Drop Down Lists'!AB$4)*Inputs!J$38,0)</f>
        <v>0</v>
      </c>
      <c r="AW256">
        <f>IF(OR($D256="51",$D256="52",$D256="61"),(AG256/'Totals and Drop Down Lists'!AC$4)*Inputs!K$38,0)</f>
        <v>0</v>
      </c>
      <c r="AX256">
        <f>IF(OR($D256="51",$D256="52",$D256="61"),(AH256/'Totals and Drop Down Lists'!AD$4)*Inputs!L$38,0)</f>
        <v>0</v>
      </c>
      <c r="AY256">
        <f>IF(OR($D256="51",$D256="52",$D256="61"),0,(AA256/'Totals and Drop Down Lists'!W$5)*Inputs!E$39)</f>
        <v>0</v>
      </c>
      <c r="AZ256">
        <f>IF(OR($D256="51",$D256="52",$D256="61"),0,(AB256/'Totals and Drop Down Lists'!X$5)*Inputs!F$39)</f>
        <v>0</v>
      </c>
      <c r="BA256">
        <f>IF(OR($D256="51",$D256="52",$D256="61"),0,(AC256/'Totals and Drop Down Lists'!Y$5)*Inputs!G$39)</f>
        <v>0</v>
      </c>
      <c r="BB256">
        <f>IF(OR($D256="51",$D256="52",$D256="61"),0,(AD256/'Totals and Drop Down Lists'!Z$5)*Inputs!H$39)</f>
        <v>0</v>
      </c>
      <c r="BC256">
        <f>IF(OR($D256="51",$D256="52",$D256="61"),0,(AE256/'Totals and Drop Down Lists'!AA$5)*Inputs!I$39)</f>
        <v>0</v>
      </c>
      <c r="BD256">
        <f>IF(OR($D256="51",$D256="52",$D256="61"),0,(AF256/'Totals and Drop Down Lists'!AB$5)*Inputs!J$39)</f>
        <v>0</v>
      </c>
      <c r="BE256">
        <f>IF(OR($D256="51",$D256="52",$D256="61"),0,(AG256/'Totals and Drop Down Lists'!AC$5)*Inputs!K$39)</f>
        <v>0</v>
      </c>
      <c r="BF256">
        <f>IF(OR($D256="51",$D256="52",$D256="61"),0,(AH256/'Totals and Drop Down Lists'!AD$5)*Inputs!L$39)</f>
        <v>0</v>
      </c>
      <c r="BG256" s="10">
        <f t="shared" si="28"/>
        <v>300652.60851971264</v>
      </c>
    </row>
    <row r="257" spans="1:59" ht="43.2">
      <c r="A257" s="1" t="s">
        <v>7352</v>
      </c>
      <c r="B257" s="1" t="s">
        <v>6460</v>
      </c>
      <c r="C257" s="1" t="s">
        <v>6465</v>
      </c>
      <c r="D257" s="1" t="s">
        <v>215</v>
      </c>
      <c r="E257" s="1" t="s">
        <v>6466</v>
      </c>
      <c r="F257" s="2">
        <v>246507</v>
      </c>
      <c r="G257" s="2">
        <v>2053</v>
      </c>
      <c r="H257" s="2">
        <v>189</v>
      </c>
      <c r="I257" s="2">
        <v>50863</v>
      </c>
      <c r="J257" s="2">
        <v>74692</v>
      </c>
      <c r="K257" s="2">
        <v>27689</v>
      </c>
      <c r="L257" s="2">
        <v>1676</v>
      </c>
      <c r="M257" s="2">
        <v>295</v>
      </c>
      <c r="N257" s="2">
        <v>76</v>
      </c>
      <c r="O257" s="2">
        <v>3001</v>
      </c>
      <c r="P257" s="2">
        <v>626</v>
      </c>
      <c r="Q257" s="2">
        <v>213</v>
      </c>
      <c r="R257" s="2">
        <v>6083</v>
      </c>
      <c r="S257" s="2">
        <v>26580200</v>
      </c>
      <c r="T257" s="2">
        <v>1202598200</v>
      </c>
      <c r="U257" s="2">
        <v>1485</v>
      </c>
      <c r="V257" s="2">
        <v>1023</v>
      </c>
      <c r="W257" s="2">
        <v>4</v>
      </c>
      <c r="X257" s="2">
        <v>5918</v>
      </c>
      <c r="Y257" s="2">
        <v>493</v>
      </c>
      <c r="Z257" s="2">
        <v>4174</v>
      </c>
      <c r="AA257" s="9">
        <f t="shared" si="29"/>
        <v>246507</v>
      </c>
      <c r="AB257" s="9">
        <f t="shared" si="30"/>
        <v>48621</v>
      </c>
      <c r="AC257" s="9">
        <f t="shared" si="31"/>
        <v>11970</v>
      </c>
      <c r="AD257" s="9">
        <f t="shared" si="32"/>
        <v>6083</v>
      </c>
      <c r="AE257" s="44">
        <f t="shared" si="33"/>
        <v>7.1686312316128487E-4</v>
      </c>
      <c r="AF257" s="9">
        <f t="shared" si="34"/>
        <v>4891</v>
      </c>
      <c r="AG257" s="9">
        <f t="shared" si="27"/>
        <v>4667</v>
      </c>
      <c r="AH257" s="44">
        <f t="shared" si="35"/>
        <v>6.4375715638900787E-4</v>
      </c>
      <c r="AI257">
        <f>AA257/'Totals and Drop Down Lists'!W$6*Inputs!E$37</f>
        <v>223616.4603452908</v>
      </c>
      <c r="AJ257">
        <f>AB257/'Totals and Drop Down Lists'!X$6*Inputs!F$37</f>
        <v>159981.91521282407</v>
      </c>
      <c r="AK257">
        <f>AC257/'Totals and Drop Down Lists'!Y$6*Inputs!G$37</f>
        <v>78910.283302200842</v>
      </c>
      <c r="AL257">
        <f>AD257/'Totals and Drop Down Lists'!Z$6*Inputs!H$37</f>
        <v>48770.460225372823</v>
      </c>
      <c r="AM257">
        <f>AE257/'Totals and Drop Down Lists'!AA$6*Inputs!I$37</f>
        <v>89241.824498243775</v>
      </c>
      <c r="AN257">
        <f>AF257/'Totals and Drop Down Lists'!AB$6*Inputs!J$37</f>
        <v>97608.186149426139</v>
      </c>
      <c r="AO257">
        <f>AG257/'Totals and Drop Down Lists'!AC$6*Inputs!K$37</f>
        <v>86916.23002782058</v>
      </c>
      <c r="AP257">
        <f>AH257/'Totals and Drop Down Lists'!AD$6*Inputs!L$37</f>
        <v>151495.31306314835</v>
      </c>
      <c r="AQ257">
        <f>IF(OR($D257="51",$D257="52",$D257="61"),(AA257/'Totals and Drop Down Lists'!W$4)*Inputs!E$38,0)</f>
        <v>0</v>
      </c>
      <c r="AR257">
        <f>IF(OR($D257="51",$D257="52",$D257="61"),(AB257/'Totals and Drop Down Lists'!X$4)*Inputs!F$38,0)</f>
        <v>0</v>
      </c>
      <c r="AS257">
        <f>IF(OR($D257="51",$D257="52",$D257="61"),(AC257/'Totals and Drop Down Lists'!Y$4)*Inputs!G$38,0)</f>
        <v>0</v>
      </c>
      <c r="AT257">
        <f>IF(OR($D257="51",$D257="52",$D257="61"),(AD257/'Totals and Drop Down Lists'!Z$4)*Inputs!H$38,0)</f>
        <v>0</v>
      </c>
      <c r="AU257">
        <f>IF(OR($D257="51",$D257="52",$D257="61"),(AE257/'Totals and Drop Down Lists'!AA$4)*Inputs!I$38,0)</f>
        <v>0</v>
      </c>
      <c r="AV257">
        <f>IF(OR($D257="51",$D257="52",$D257="61"),(AF257/'Totals and Drop Down Lists'!AB$4)*Inputs!J$38,0)</f>
        <v>0</v>
      </c>
      <c r="AW257">
        <f>IF(OR($D257="51",$D257="52",$D257="61"),(AG257/'Totals and Drop Down Lists'!AC$4)*Inputs!K$38,0)</f>
        <v>0</v>
      </c>
      <c r="AX257">
        <f>IF(OR($D257="51",$D257="52",$D257="61"),(AH257/'Totals and Drop Down Lists'!AD$4)*Inputs!L$38,0)</f>
        <v>0</v>
      </c>
      <c r="AY257">
        <f>IF(OR($D257="51",$D257="52",$D257="61"),0,(AA257/'Totals and Drop Down Lists'!W$5)*Inputs!E$39)</f>
        <v>0</v>
      </c>
      <c r="AZ257">
        <f>IF(OR($D257="51",$D257="52",$D257="61"),0,(AB257/'Totals and Drop Down Lists'!X$5)*Inputs!F$39)</f>
        <v>0</v>
      </c>
      <c r="BA257">
        <f>IF(OR($D257="51",$D257="52",$D257="61"),0,(AC257/'Totals and Drop Down Lists'!Y$5)*Inputs!G$39)</f>
        <v>0</v>
      </c>
      <c r="BB257">
        <f>IF(OR($D257="51",$D257="52",$D257="61"),0,(AD257/'Totals and Drop Down Lists'!Z$5)*Inputs!H$39)</f>
        <v>0</v>
      </c>
      <c r="BC257">
        <f>IF(OR($D257="51",$D257="52",$D257="61"),0,(AE257/'Totals and Drop Down Lists'!AA$5)*Inputs!I$39)</f>
        <v>0</v>
      </c>
      <c r="BD257">
        <f>IF(OR($D257="51",$D257="52",$D257="61"),0,(AF257/'Totals and Drop Down Lists'!AB$5)*Inputs!J$39)</f>
        <v>0</v>
      </c>
      <c r="BE257">
        <f>IF(OR($D257="51",$D257="52",$D257="61"),0,(AG257/'Totals and Drop Down Lists'!AC$5)*Inputs!K$39)</f>
        <v>0</v>
      </c>
      <c r="BF257">
        <f>IF(OR($D257="51",$D257="52",$D257="61"),0,(AH257/'Totals and Drop Down Lists'!AD$5)*Inputs!L$39)</f>
        <v>0</v>
      </c>
      <c r="BG257" s="10">
        <f t="shared" si="28"/>
        <v>936540.67282432737</v>
      </c>
    </row>
    <row r="258" spans="1:59" ht="28.8">
      <c r="A258" s="1" t="s">
        <v>7353</v>
      </c>
      <c r="B258" s="1" t="s">
        <v>5951</v>
      </c>
      <c r="C258" s="1" t="s">
        <v>5952</v>
      </c>
      <c r="D258" s="1" t="s">
        <v>10</v>
      </c>
      <c r="E258" s="1" t="s">
        <v>5953</v>
      </c>
      <c r="F258" s="2">
        <v>62703</v>
      </c>
      <c r="G258" s="2">
        <v>586</v>
      </c>
      <c r="H258" s="2">
        <v>13</v>
      </c>
      <c r="I258" s="2">
        <v>11276</v>
      </c>
      <c r="J258" s="2">
        <v>21881</v>
      </c>
      <c r="K258" s="2">
        <v>10072</v>
      </c>
      <c r="L258" s="2">
        <v>415</v>
      </c>
      <c r="M258" s="2">
        <v>26</v>
      </c>
      <c r="N258" s="2">
        <v>56</v>
      </c>
      <c r="O258" s="2">
        <v>908</v>
      </c>
      <c r="P258" s="2">
        <v>366</v>
      </c>
      <c r="Q258" s="2">
        <v>108</v>
      </c>
      <c r="R258" s="2">
        <v>2001</v>
      </c>
      <c r="S258" s="2">
        <v>10474000</v>
      </c>
      <c r="T258" s="2">
        <v>432842100</v>
      </c>
      <c r="U258" s="2">
        <v>450</v>
      </c>
      <c r="V258" s="2">
        <v>60</v>
      </c>
      <c r="W258" s="2">
        <v>0</v>
      </c>
      <c r="X258" s="2">
        <v>1630</v>
      </c>
      <c r="Y258" s="2">
        <v>50</v>
      </c>
      <c r="Z258" s="2">
        <v>1375</v>
      </c>
      <c r="AA258" s="9">
        <f t="shared" si="29"/>
        <v>62703</v>
      </c>
      <c r="AB258" s="9">
        <f t="shared" si="30"/>
        <v>10677</v>
      </c>
      <c r="AC258" s="9">
        <f t="shared" si="31"/>
        <v>3880</v>
      </c>
      <c r="AD258" s="9">
        <f t="shared" si="32"/>
        <v>2001</v>
      </c>
      <c r="AE258" s="44">
        <f t="shared" si="33"/>
        <v>3.2378748169947471E-4</v>
      </c>
      <c r="AF258" s="9">
        <f t="shared" si="34"/>
        <v>1570</v>
      </c>
      <c r="AG258" s="9">
        <f t="shared" ref="AG258:AG321" si="36">Y258+Z258</f>
        <v>1425</v>
      </c>
      <c r="AH258" s="44">
        <f t="shared" si="35"/>
        <v>2.4407005646187317E-4</v>
      </c>
      <c r="AI258">
        <f>AA258/'Totals and Drop Down Lists'!W$6*Inputs!E$37</f>
        <v>56880.424949517743</v>
      </c>
      <c r="AJ258">
        <f>AB258/'Totals and Drop Down Lists'!X$6*Inputs!F$37</f>
        <v>35131.463950295605</v>
      </c>
      <c r="AK258">
        <f>AC258/'Totals and Drop Down Lists'!Y$6*Inputs!G$37</f>
        <v>25578.270610905533</v>
      </c>
      <c r="AL258">
        <f>AD258/'Totals and Drop Down Lists'!Z$6*Inputs!H$37</f>
        <v>16043.020041257771</v>
      </c>
      <c r="AM258">
        <f>AE258/'Totals and Drop Down Lists'!AA$6*Inputs!I$37</f>
        <v>40308.093250950718</v>
      </c>
      <c r="AN258">
        <f>AF258/'Totals and Drop Down Lists'!AB$6*Inputs!J$37</f>
        <v>31332.008230341246</v>
      </c>
      <c r="AO258">
        <f>AG258/'Totals and Drop Down Lists'!AC$6*Inputs!K$37</f>
        <v>26538.596055205555</v>
      </c>
      <c r="AP258">
        <f>AH258/'Totals and Drop Down Lists'!AD$6*Inputs!L$37</f>
        <v>57436.984188938979</v>
      </c>
      <c r="AQ258">
        <f>IF(OR($D258="51",$D258="52",$D258="61"),(AA258/'Totals and Drop Down Lists'!W$4)*Inputs!E$38,0)</f>
        <v>0</v>
      </c>
      <c r="AR258">
        <f>IF(OR($D258="51",$D258="52",$D258="61"),(AB258/'Totals and Drop Down Lists'!X$4)*Inputs!F$38,0)</f>
        <v>0</v>
      </c>
      <c r="AS258">
        <f>IF(OR($D258="51",$D258="52",$D258="61"),(AC258/'Totals and Drop Down Lists'!Y$4)*Inputs!G$38,0)</f>
        <v>0</v>
      </c>
      <c r="AT258">
        <f>IF(OR($D258="51",$D258="52",$D258="61"),(AD258/'Totals and Drop Down Lists'!Z$4)*Inputs!H$38,0)</f>
        <v>0</v>
      </c>
      <c r="AU258">
        <f>IF(OR($D258="51",$D258="52",$D258="61"),(AE258/'Totals and Drop Down Lists'!AA$4)*Inputs!I$38,0)</f>
        <v>0</v>
      </c>
      <c r="AV258">
        <f>IF(OR($D258="51",$D258="52",$D258="61"),(AF258/'Totals and Drop Down Lists'!AB$4)*Inputs!J$38,0)</f>
        <v>0</v>
      </c>
      <c r="AW258">
        <f>IF(OR($D258="51",$D258="52",$D258="61"),(AG258/'Totals and Drop Down Lists'!AC$4)*Inputs!K$38,0)</f>
        <v>0</v>
      </c>
      <c r="AX258">
        <f>IF(OR($D258="51",$D258="52",$D258="61"),(AH258/'Totals and Drop Down Lists'!AD$4)*Inputs!L$38,0)</f>
        <v>0</v>
      </c>
      <c r="AY258">
        <f>IF(OR($D258="51",$D258="52",$D258="61"),0,(AA258/'Totals and Drop Down Lists'!W$5)*Inputs!E$39)</f>
        <v>0</v>
      </c>
      <c r="AZ258">
        <f>IF(OR($D258="51",$D258="52",$D258="61"),0,(AB258/'Totals and Drop Down Lists'!X$5)*Inputs!F$39)</f>
        <v>0</v>
      </c>
      <c r="BA258">
        <f>IF(OR($D258="51",$D258="52",$D258="61"),0,(AC258/'Totals and Drop Down Lists'!Y$5)*Inputs!G$39)</f>
        <v>0</v>
      </c>
      <c r="BB258">
        <f>IF(OR($D258="51",$D258="52",$D258="61"),0,(AD258/'Totals and Drop Down Lists'!Z$5)*Inputs!H$39)</f>
        <v>0</v>
      </c>
      <c r="BC258">
        <f>IF(OR($D258="51",$D258="52",$D258="61"),0,(AE258/'Totals and Drop Down Lists'!AA$5)*Inputs!I$39)</f>
        <v>0</v>
      </c>
      <c r="BD258">
        <f>IF(OR($D258="51",$D258="52",$D258="61"),0,(AF258/'Totals and Drop Down Lists'!AB$5)*Inputs!J$39)</f>
        <v>0</v>
      </c>
      <c r="BE258">
        <f>IF(OR($D258="51",$D258="52",$D258="61"),0,(AG258/'Totals and Drop Down Lists'!AC$5)*Inputs!K$39)</f>
        <v>0</v>
      </c>
      <c r="BF258">
        <f>IF(OR($D258="51",$D258="52",$D258="61"),0,(AH258/'Totals and Drop Down Lists'!AD$5)*Inputs!L$39)</f>
        <v>0</v>
      </c>
      <c r="BG258" s="10">
        <f t="shared" ref="BG258:BG321" si="37">SUM(AI258:BF258)</f>
        <v>289248.86127741315</v>
      </c>
    </row>
    <row r="259" spans="1:59" ht="28.8">
      <c r="A259" s="1" t="s">
        <v>7353</v>
      </c>
      <c r="B259" s="1" t="s">
        <v>5951</v>
      </c>
      <c r="C259" s="1" t="s">
        <v>5954</v>
      </c>
      <c r="D259" s="1" t="s">
        <v>7</v>
      </c>
      <c r="E259" s="1" t="s">
        <v>5955</v>
      </c>
      <c r="F259" s="2">
        <v>294406</v>
      </c>
      <c r="G259" s="2">
        <v>4941</v>
      </c>
      <c r="H259" s="2">
        <v>569</v>
      </c>
      <c r="I259" s="2">
        <v>70269</v>
      </c>
      <c r="J259" s="2">
        <v>90372</v>
      </c>
      <c r="K259" s="2">
        <v>44137</v>
      </c>
      <c r="L259" s="2">
        <v>2100</v>
      </c>
      <c r="M259" s="2">
        <v>376</v>
      </c>
      <c r="N259" s="2">
        <v>108</v>
      </c>
      <c r="O259" s="2">
        <v>3903</v>
      </c>
      <c r="P259" s="2">
        <v>1019</v>
      </c>
      <c r="Q259" s="2">
        <v>281</v>
      </c>
      <c r="R259" s="2">
        <v>9045</v>
      </c>
      <c r="S259" s="2">
        <v>44407600</v>
      </c>
      <c r="T259" s="2">
        <v>1865514300</v>
      </c>
      <c r="U259" s="2">
        <v>3596</v>
      </c>
      <c r="V259" s="2">
        <v>1455</v>
      </c>
      <c r="W259" s="2">
        <v>70</v>
      </c>
      <c r="X259" s="2">
        <v>10315</v>
      </c>
      <c r="Y259" s="2">
        <v>775</v>
      </c>
      <c r="Z259" s="2">
        <v>8085</v>
      </c>
      <c r="AA259" s="9">
        <f t="shared" ref="AA259:AA322" si="38">F259</f>
        <v>294406</v>
      </c>
      <c r="AB259" s="9">
        <f t="shared" ref="AB259:AB322" si="39">I259-G259-H259</f>
        <v>64759</v>
      </c>
      <c r="AC259" s="9">
        <f t="shared" ref="AC259:AC322" si="40">L259+M259+N259+O259+P259+Q259+R259</f>
        <v>16832</v>
      </c>
      <c r="AD259" s="9">
        <f t="shared" ref="AD259:AD322" si="41">R259</f>
        <v>9045</v>
      </c>
      <c r="AE259" s="44">
        <f t="shared" ref="AE259:AE322" si="42">IF(ISERROR(((K259^2)*SUM(J:J))/((SUM(K:K)^2)*J259)), 0, ((K259^2)*SUM(J:J))/((SUM(K:K)^2)*J259))</f>
        <v>1.5054540827190877E-3</v>
      </c>
      <c r="AF259" s="9">
        <f t="shared" ref="AF259:AF322" si="43">-IF((W259+V259-X259)&gt;0, 0, (W259+V259-X259))</f>
        <v>8790</v>
      </c>
      <c r="AG259" s="9">
        <f t="shared" si="36"/>
        <v>8860</v>
      </c>
      <c r="AH259" s="44">
        <f t="shared" ref="AH259:AH322" si="44">(K259*SUM(J:J)*AG259)/(J259*SUM(K:K)*SUM(AG:AG))</f>
        <v>1.6101032450464292E-3</v>
      </c>
      <c r="AI259">
        <f>AA259/'Totals and Drop Down Lists'!W$6*Inputs!E$37</f>
        <v>267067.578707362</v>
      </c>
      <c r="AJ259">
        <f>AB259/'Totals and Drop Down Lists'!X$6*Inputs!F$37</f>
        <v>213082.18356815522</v>
      </c>
      <c r="AK259">
        <f>AC259/'Totals and Drop Down Lists'!Y$6*Inputs!G$37</f>
        <v>110962.22961926855</v>
      </c>
      <c r="AL259">
        <f>AD259/'Totals and Drop Down Lists'!Z$6*Inputs!H$37</f>
        <v>72518.29898709472</v>
      </c>
      <c r="AM259">
        <f>AE259/'Totals and Drop Down Lists'!AA$6*Inputs!I$37</f>
        <v>187413.00075210386</v>
      </c>
      <c r="AN259">
        <f>AF259/'Totals and Drop Down Lists'!AB$6*Inputs!J$37</f>
        <v>175419.33270363029</v>
      </c>
      <c r="AO259">
        <f>AG259/'Totals and Drop Down Lists'!AC$6*Inputs!K$37</f>
        <v>165004.88494675176</v>
      </c>
      <c r="AP259">
        <f>AH259/'Totals and Drop Down Lists'!AD$6*Inputs!L$37</f>
        <v>378905.45021747705</v>
      </c>
      <c r="AQ259">
        <f>IF(OR($D259="51",$D259="52",$D259="61"),(AA259/'Totals and Drop Down Lists'!W$4)*Inputs!E$38,0)</f>
        <v>0</v>
      </c>
      <c r="AR259">
        <f>IF(OR($D259="51",$D259="52",$D259="61"),(AB259/'Totals and Drop Down Lists'!X$4)*Inputs!F$38,0)</f>
        <v>0</v>
      </c>
      <c r="AS259">
        <f>IF(OR($D259="51",$D259="52",$D259="61"),(AC259/'Totals and Drop Down Lists'!Y$4)*Inputs!G$38,0)</f>
        <v>0</v>
      </c>
      <c r="AT259">
        <f>IF(OR($D259="51",$D259="52",$D259="61"),(AD259/'Totals and Drop Down Lists'!Z$4)*Inputs!H$38,0)</f>
        <v>0</v>
      </c>
      <c r="AU259">
        <f>IF(OR($D259="51",$D259="52",$D259="61"),(AE259/'Totals and Drop Down Lists'!AA$4)*Inputs!I$38,0)</f>
        <v>0</v>
      </c>
      <c r="AV259">
        <f>IF(OR($D259="51",$D259="52",$D259="61"),(AF259/'Totals and Drop Down Lists'!AB$4)*Inputs!J$38,0)</f>
        <v>0</v>
      </c>
      <c r="AW259">
        <f>IF(OR($D259="51",$D259="52",$D259="61"),(AG259/'Totals and Drop Down Lists'!AC$4)*Inputs!K$38,0)</f>
        <v>0</v>
      </c>
      <c r="AX259">
        <f>IF(OR($D259="51",$D259="52",$D259="61"),(AH259/'Totals and Drop Down Lists'!AD$4)*Inputs!L$38,0)</f>
        <v>0</v>
      </c>
      <c r="AY259">
        <f>IF(OR($D259="51",$D259="52",$D259="61"),0,(AA259/'Totals and Drop Down Lists'!W$5)*Inputs!E$39)</f>
        <v>0</v>
      </c>
      <c r="AZ259">
        <f>IF(OR($D259="51",$D259="52",$D259="61"),0,(AB259/'Totals and Drop Down Lists'!X$5)*Inputs!F$39)</f>
        <v>0</v>
      </c>
      <c r="BA259">
        <f>IF(OR($D259="51",$D259="52",$D259="61"),0,(AC259/'Totals and Drop Down Lists'!Y$5)*Inputs!G$39)</f>
        <v>0</v>
      </c>
      <c r="BB259">
        <f>IF(OR($D259="51",$D259="52",$D259="61"),0,(AD259/'Totals and Drop Down Lists'!Z$5)*Inputs!H$39)</f>
        <v>0</v>
      </c>
      <c r="BC259">
        <f>IF(OR($D259="51",$D259="52",$D259="61"),0,(AE259/'Totals and Drop Down Lists'!AA$5)*Inputs!I$39)</f>
        <v>0</v>
      </c>
      <c r="BD259">
        <f>IF(OR($D259="51",$D259="52",$D259="61"),0,(AF259/'Totals and Drop Down Lists'!AB$5)*Inputs!J$39)</f>
        <v>0</v>
      </c>
      <c r="BE259">
        <f>IF(OR($D259="51",$D259="52",$D259="61"),0,(AG259/'Totals and Drop Down Lists'!AC$5)*Inputs!K$39)</f>
        <v>0</v>
      </c>
      <c r="BF259">
        <f>IF(OR($D259="51",$D259="52",$D259="61"),0,(AH259/'Totals and Drop Down Lists'!AD$5)*Inputs!L$39)</f>
        <v>0</v>
      </c>
      <c r="BG259" s="10">
        <f t="shared" si="37"/>
        <v>1570372.9595018434</v>
      </c>
    </row>
    <row r="260" spans="1:59" ht="28.8">
      <c r="A260" s="1" t="s">
        <v>7353</v>
      </c>
      <c r="B260" s="1" t="s">
        <v>5951</v>
      </c>
      <c r="C260" s="1" t="s">
        <v>5956</v>
      </c>
      <c r="D260" s="1" t="s">
        <v>215</v>
      </c>
      <c r="E260" s="1" t="s">
        <v>5957</v>
      </c>
      <c r="F260" s="2">
        <v>336068</v>
      </c>
      <c r="G260" s="2">
        <v>2058</v>
      </c>
      <c r="H260" s="2">
        <v>172</v>
      </c>
      <c r="I260" s="2">
        <v>41570</v>
      </c>
      <c r="J260" s="2">
        <v>103310</v>
      </c>
      <c r="K260" s="2">
        <v>35674</v>
      </c>
      <c r="L260" s="2">
        <v>1489</v>
      </c>
      <c r="M260" s="2">
        <v>293</v>
      </c>
      <c r="N260" s="2">
        <v>132</v>
      </c>
      <c r="O260" s="2">
        <v>3308</v>
      </c>
      <c r="P260" s="2">
        <v>847</v>
      </c>
      <c r="Q260" s="2">
        <v>219</v>
      </c>
      <c r="R260" s="2">
        <v>6098</v>
      </c>
      <c r="S260" s="2">
        <v>40538700</v>
      </c>
      <c r="T260" s="2">
        <v>1819992300</v>
      </c>
      <c r="U260" s="2">
        <v>2001</v>
      </c>
      <c r="V260" s="2">
        <v>642</v>
      </c>
      <c r="W260" s="2">
        <v>0</v>
      </c>
      <c r="X260" s="2">
        <v>4569</v>
      </c>
      <c r="Y260" s="2">
        <v>210</v>
      </c>
      <c r="Z260" s="2">
        <v>3374</v>
      </c>
      <c r="AA260" s="9">
        <f t="shared" si="38"/>
        <v>336068</v>
      </c>
      <c r="AB260" s="9">
        <f t="shared" si="39"/>
        <v>39340</v>
      </c>
      <c r="AC260" s="9">
        <f t="shared" si="40"/>
        <v>12386</v>
      </c>
      <c r="AD260" s="9">
        <f t="shared" si="41"/>
        <v>6098</v>
      </c>
      <c r="AE260" s="44">
        <f t="shared" si="42"/>
        <v>8.6031409918475561E-4</v>
      </c>
      <c r="AF260" s="9">
        <f t="shared" si="43"/>
        <v>3927</v>
      </c>
      <c r="AG260" s="9">
        <f t="shared" si="36"/>
        <v>3584</v>
      </c>
      <c r="AH260" s="44">
        <f t="shared" si="44"/>
        <v>4.6049883277584139E-4</v>
      </c>
      <c r="AI260">
        <f>AA260/'Totals and Drop Down Lists'!W$6*Inputs!E$37</f>
        <v>304860.86235003953</v>
      </c>
      <c r="AJ260">
        <f>AB260/'Totals and Drop Down Lists'!X$6*Inputs!F$37</f>
        <v>129443.83176965713</v>
      </c>
      <c r="AK260">
        <f>AC260/'Totals and Drop Down Lists'!Y$6*Inputs!G$37</f>
        <v>81652.695821308225</v>
      </c>
      <c r="AL260">
        <f>AD260/'Totals and Drop Down Lists'!Z$6*Inputs!H$37</f>
        <v>48890.722744422732</v>
      </c>
      <c r="AM260">
        <f>AE260/'Totals and Drop Down Lists'!AA$6*Inputs!I$37</f>
        <v>107099.9433116844</v>
      </c>
      <c r="AN260">
        <f>AF260/'Totals and Drop Down Lists'!AB$6*Inputs!J$37</f>
        <v>78369.9339621338</v>
      </c>
      <c r="AO260">
        <f>AG260/'Totals and Drop Down Lists'!AC$6*Inputs!K$37</f>
        <v>66746.897025864368</v>
      </c>
      <c r="AP260">
        <f>AH260/'Totals and Drop Down Lists'!AD$6*Inputs!L$37</f>
        <v>108369.14843465295</v>
      </c>
      <c r="AQ260">
        <f>IF(OR($D260="51",$D260="52",$D260="61"),(AA260/'Totals and Drop Down Lists'!W$4)*Inputs!E$38,0)</f>
        <v>0</v>
      </c>
      <c r="AR260">
        <f>IF(OR($D260="51",$D260="52",$D260="61"),(AB260/'Totals and Drop Down Lists'!X$4)*Inputs!F$38,0)</f>
        <v>0</v>
      </c>
      <c r="AS260">
        <f>IF(OR($D260="51",$D260="52",$D260="61"),(AC260/'Totals and Drop Down Lists'!Y$4)*Inputs!G$38,0)</f>
        <v>0</v>
      </c>
      <c r="AT260">
        <f>IF(OR($D260="51",$D260="52",$D260="61"),(AD260/'Totals and Drop Down Lists'!Z$4)*Inputs!H$38,0)</f>
        <v>0</v>
      </c>
      <c r="AU260">
        <f>IF(OR($D260="51",$D260="52",$D260="61"),(AE260/'Totals and Drop Down Lists'!AA$4)*Inputs!I$38,0)</f>
        <v>0</v>
      </c>
      <c r="AV260">
        <f>IF(OR($D260="51",$D260="52",$D260="61"),(AF260/'Totals and Drop Down Lists'!AB$4)*Inputs!J$38,0)</f>
        <v>0</v>
      </c>
      <c r="AW260">
        <f>IF(OR($D260="51",$D260="52",$D260="61"),(AG260/'Totals and Drop Down Lists'!AC$4)*Inputs!K$38,0)</f>
        <v>0</v>
      </c>
      <c r="AX260">
        <f>IF(OR($D260="51",$D260="52",$D260="61"),(AH260/'Totals and Drop Down Lists'!AD$4)*Inputs!L$38,0)</f>
        <v>0</v>
      </c>
      <c r="AY260">
        <f>IF(OR($D260="51",$D260="52",$D260="61"),0,(AA260/'Totals and Drop Down Lists'!W$5)*Inputs!E$39)</f>
        <v>0</v>
      </c>
      <c r="AZ260">
        <f>IF(OR($D260="51",$D260="52",$D260="61"),0,(AB260/'Totals and Drop Down Lists'!X$5)*Inputs!F$39)</f>
        <v>0</v>
      </c>
      <c r="BA260">
        <f>IF(OR($D260="51",$D260="52",$D260="61"),0,(AC260/'Totals and Drop Down Lists'!Y$5)*Inputs!G$39)</f>
        <v>0</v>
      </c>
      <c r="BB260">
        <f>IF(OR($D260="51",$D260="52",$D260="61"),0,(AD260/'Totals and Drop Down Lists'!Z$5)*Inputs!H$39)</f>
        <v>0</v>
      </c>
      <c r="BC260">
        <f>IF(OR($D260="51",$D260="52",$D260="61"),0,(AE260/'Totals and Drop Down Lists'!AA$5)*Inputs!I$39)</f>
        <v>0</v>
      </c>
      <c r="BD260">
        <f>IF(OR($D260="51",$D260="52",$D260="61"),0,(AF260/'Totals and Drop Down Lists'!AB$5)*Inputs!J$39)</f>
        <v>0</v>
      </c>
      <c r="BE260">
        <f>IF(OR($D260="51",$D260="52",$D260="61"),0,(AG260/'Totals and Drop Down Lists'!AC$5)*Inputs!K$39)</f>
        <v>0</v>
      </c>
      <c r="BF260">
        <f>IF(OR($D260="51",$D260="52",$D260="61"),0,(AH260/'Totals and Drop Down Lists'!AD$5)*Inputs!L$39)</f>
        <v>0</v>
      </c>
      <c r="BG260" s="10">
        <f t="shared" si="37"/>
        <v>925434.03541976318</v>
      </c>
    </row>
    <row r="261" spans="1:59" ht="28.8">
      <c r="A261" s="1" t="s">
        <v>7354</v>
      </c>
      <c r="B261" s="1" t="s">
        <v>1089</v>
      </c>
      <c r="C261" s="1" t="s">
        <v>1090</v>
      </c>
      <c r="D261" s="1" t="s">
        <v>10</v>
      </c>
      <c r="E261" s="1" t="s">
        <v>1091</v>
      </c>
      <c r="F261" s="2">
        <v>102605</v>
      </c>
      <c r="G261" s="2">
        <v>1374</v>
      </c>
      <c r="H261" s="2">
        <v>294</v>
      </c>
      <c r="I261" s="2">
        <v>8777</v>
      </c>
      <c r="J261" s="2">
        <v>31226</v>
      </c>
      <c r="K261" s="2">
        <v>13513</v>
      </c>
      <c r="L261" s="2">
        <v>1178</v>
      </c>
      <c r="M261" s="2">
        <v>175</v>
      </c>
      <c r="N261" s="2">
        <v>91</v>
      </c>
      <c r="O261" s="2">
        <v>1727</v>
      </c>
      <c r="P261" s="2">
        <v>662</v>
      </c>
      <c r="Q261" s="2">
        <v>257</v>
      </c>
      <c r="R261" s="2">
        <v>2444</v>
      </c>
      <c r="S261" s="2">
        <v>21310000</v>
      </c>
      <c r="T261" s="2">
        <v>902462100</v>
      </c>
      <c r="U261" s="2">
        <v>416</v>
      </c>
      <c r="V261" s="2">
        <v>640</v>
      </c>
      <c r="W261" s="2">
        <v>0</v>
      </c>
      <c r="X261" s="2">
        <v>3095</v>
      </c>
      <c r="Y261" s="2">
        <v>295</v>
      </c>
      <c r="Z261" s="2">
        <v>2200</v>
      </c>
      <c r="AA261" s="9">
        <f t="shared" si="38"/>
        <v>102605</v>
      </c>
      <c r="AB261" s="9">
        <f t="shared" si="39"/>
        <v>7109</v>
      </c>
      <c r="AC261" s="9">
        <f t="shared" si="40"/>
        <v>6534</v>
      </c>
      <c r="AD261" s="9">
        <f t="shared" si="41"/>
        <v>2444</v>
      </c>
      <c r="AE261" s="44">
        <f t="shared" si="42"/>
        <v>4.0839741461895344E-4</v>
      </c>
      <c r="AF261" s="9">
        <f t="shared" si="43"/>
        <v>2455</v>
      </c>
      <c r="AG261" s="9">
        <f t="shared" si="36"/>
        <v>2495</v>
      </c>
      <c r="AH261" s="44">
        <f t="shared" si="44"/>
        <v>4.0175108438034033E-4</v>
      </c>
      <c r="AI261">
        <f>AA261/'Totals and Drop Down Lists'!W$6*Inputs!E$37</f>
        <v>93077.141475611497</v>
      </c>
      <c r="AJ261">
        <f>AB261/'Totals and Drop Down Lists'!X$6*Inputs!F$37</f>
        <v>23391.362482218927</v>
      </c>
      <c r="AK261">
        <f>AC261/'Totals and Drop Down Lists'!Y$6*Inputs!G$37</f>
        <v>43074.335095787821</v>
      </c>
      <c r="AL261">
        <f>AD261/'Totals and Drop Down Lists'!Z$6*Inputs!H$37</f>
        <v>19594.773103865064</v>
      </c>
      <c r="AM261">
        <f>AE261/'Totals and Drop Down Lists'!AA$6*Inputs!I$37</f>
        <v>50841.128833964634</v>
      </c>
      <c r="AN261">
        <f>AF261/'Totals and Drop Down Lists'!AB$6*Inputs!J$37</f>
        <v>48993.681659546339</v>
      </c>
      <c r="AO261">
        <f>AG261/'Totals and Drop Down Lists'!AC$6*Inputs!K$37</f>
        <v>46465.822566833594</v>
      </c>
      <c r="AP261">
        <f>AH261/'Totals and Drop Down Lists'!AD$6*Inputs!L$37</f>
        <v>94544.046147862318</v>
      </c>
      <c r="AQ261">
        <f>IF(OR($D261="51",$D261="52",$D261="61"),(AA261/'Totals and Drop Down Lists'!W$4)*Inputs!E$38,0)</f>
        <v>0</v>
      </c>
      <c r="AR261">
        <f>IF(OR($D261="51",$D261="52",$D261="61"),(AB261/'Totals and Drop Down Lists'!X$4)*Inputs!F$38,0)</f>
        <v>0</v>
      </c>
      <c r="AS261">
        <f>IF(OR($D261="51",$D261="52",$D261="61"),(AC261/'Totals and Drop Down Lists'!Y$4)*Inputs!G$38,0)</f>
        <v>0</v>
      </c>
      <c r="AT261">
        <f>IF(OR($D261="51",$D261="52",$D261="61"),(AD261/'Totals and Drop Down Lists'!Z$4)*Inputs!H$38,0)</f>
        <v>0</v>
      </c>
      <c r="AU261">
        <f>IF(OR($D261="51",$D261="52",$D261="61"),(AE261/'Totals and Drop Down Lists'!AA$4)*Inputs!I$38,0)</f>
        <v>0</v>
      </c>
      <c r="AV261">
        <f>IF(OR($D261="51",$D261="52",$D261="61"),(AF261/'Totals and Drop Down Lists'!AB$4)*Inputs!J$38,0)</f>
        <v>0</v>
      </c>
      <c r="AW261">
        <f>IF(OR($D261="51",$D261="52",$D261="61"),(AG261/'Totals and Drop Down Lists'!AC$4)*Inputs!K$38,0)</f>
        <v>0</v>
      </c>
      <c r="AX261">
        <f>IF(OR($D261="51",$D261="52",$D261="61"),(AH261/'Totals and Drop Down Lists'!AD$4)*Inputs!L$38,0)</f>
        <v>0</v>
      </c>
      <c r="AY261">
        <f>IF(OR($D261="51",$D261="52",$D261="61"),0,(AA261/'Totals and Drop Down Lists'!W$5)*Inputs!E$39)</f>
        <v>0</v>
      </c>
      <c r="AZ261">
        <f>IF(OR($D261="51",$D261="52",$D261="61"),0,(AB261/'Totals and Drop Down Lists'!X$5)*Inputs!F$39)</f>
        <v>0</v>
      </c>
      <c r="BA261">
        <f>IF(OR($D261="51",$D261="52",$D261="61"),0,(AC261/'Totals and Drop Down Lists'!Y$5)*Inputs!G$39)</f>
        <v>0</v>
      </c>
      <c r="BB261">
        <f>IF(OR($D261="51",$D261="52",$D261="61"),0,(AD261/'Totals and Drop Down Lists'!Z$5)*Inputs!H$39)</f>
        <v>0</v>
      </c>
      <c r="BC261">
        <f>IF(OR($D261="51",$D261="52",$D261="61"),0,(AE261/'Totals and Drop Down Lists'!AA$5)*Inputs!I$39)</f>
        <v>0</v>
      </c>
      <c r="BD261">
        <f>IF(OR($D261="51",$D261="52",$D261="61"),0,(AF261/'Totals and Drop Down Lists'!AB$5)*Inputs!J$39)</f>
        <v>0</v>
      </c>
      <c r="BE261">
        <f>IF(OR($D261="51",$D261="52",$D261="61"),0,(AG261/'Totals and Drop Down Lists'!AC$5)*Inputs!K$39)</f>
        <v>0</v>
      </c>
      <c r="BF261">
        <f>IF(OR($D261="51",$D261="52",$D261="61"),0,(AH261/'Totals and Drop Down Lists'!AD$5)*Inputs!L$39)</f>
        <v>0</v>
      </c>
      <c r="BG261" s="10">
        <f t="shared" si="37"/>
        <v>419982.29136569024</v>
      </c>
    </row>
    <row r="262" spans="1:59" ht="28.8">
      <c r="A262" s="1" t="s">
        <v>7354</v>
      </c>
      <c r="B262" s="1" t="s">
        <v>1089</v>
      </c>
      <c r="C262" s="1" t="s">
        <v>1092</v>
      </c>
      <c r="D262" s="1" t="s">
        <v>10</v>
      </c>
      <c r="E262" s="1" t="s">
        <v>1093</v>
      </c>
      <c r="F262" s="2">
        <v>78241</v>
      </c>
      <c r="G262" s="2">
        <v>295</v>
      </c>
      <c r="H262" s="2">
        <v>96</v>
      </c>
      <c r="I262" s="2">
        <v>6890</v>
      </c>
      <c r="J262" s="2">
        <v>27787</v>
      </c>
      <c r="K262" s="2">
        <v>13247</v>
      </c>
      <c r="L262" s="2">
        <v>181</v>
      </c>
      <c r="M262" s="2">
        <v>126</v>
      </c>
      <c r="N262" s="2">
        <v>68</v>
      </c>
      <c r="O262" s="2">
        <v>1468</v>
      </c>
      <c r="P262" s="2">
        <v>616</v>
      </c>
      <c r="Q262" s="2">
        <v>423</v>
      </c>
      <c r="R262" s="2">
        <v>2728</v>
      </c>
      <c r="S262" s="2">
        <v>21215200</v>
      </c>
      <c r="T262" s="2">
        <v>984042500</v>
      </c>
      <c r="U262" s="2">
        <v>531</v>
      </c>
      <c r="V262" s="2">
        <v>570</v>
      </c>
      <c r="W262" s="2">
        <v>0</v>
      </c>
      <c r="X262" s="2">
        <v>3595</v>
      </c>
      <c r="Y262" s="2">
        <v>630</v>
      </c>
      <c r="Z262" s="2">
        <v>2605</v>
      </c>
      <c r="AA262" s="9">
        <f t="shared" si="38"/>
        <v>78241</v>
      </c>
      <c r="AB262" s="9">
        <f t="shared" si="39"/>
        <v>6499</v>
      </c>
      <c r="AC262" s="9">
        <f t="shared" si="40"/>
        <v>5610</v>
      </c>
      <c r="AD262" s="9">
        <f t="shared" si="41"/>
        <v>2728</v>
      </c>
      <c r="AE262" s="44">
        <f t="shared" si="42"/>
        <v>4.4105139241437544E-4</v>
      </c>
      <c r="AF262" s="9">
        <f t="shared" si="43"/>
        <v>3025</v>
      </c>
      <c r="AG262" s="9">
        <f t="shared" si="36"/>
        <v>3235</v>
      </c>
      <c r="AH262" s="44">
        <f t="shared" si="44"/>
        <v>5.7385377980061257E-4</v>
      </c>
      <c r="AI262">
        <f>AA262/'Totals and Drop Down Lists'!W$6*Inputs!E$37</f>
        <v>70975.572595812278</v>
      </c>
      <c r="AJ262">
        <f>AB262/'Totals and Drop Down Lists'!X$6*Inputs!F$37</f>
        <v>21384.226300737206</v>
      </c>
      <c r="AK262">
        <f>AC262/'Totals and Drop Down Lists'!Y$6*Inputs!G$37</f>
        <v>36983.014981231972</v>
      </c>
      <c r="AL262">
        <f>AD262/'Totals and Drop Down Lists'!Z$6*Inputs!H$37</f>
        <v>21871.743464543331</v>
      </c>
      <c r="AM262">
        <f>AE262/'Totals and Drop Down Lists'!AA$6*Inputs!I$37</f>
        <v>54906.201316334416</v>
      </c>
      <c r="AN262">
        <f>AF262/'Totals and Drop Down Lists'!AB$6*Inputs!J$37</f>
        <v>60368.99674954285</v>
      </c>
      <c r="AO262">
        <f>AG262/'Totals and Drop Down Lists'!AC$6*Inputs!K$37</f>
        <v>60247.268939361391</v>
      </c>
      <c r="AP262">
        <f>AH262/'Totals and Drop Down Lists'!AD$6*Inputs!L$37</f>
        <v>135044.95780833112</v>
      </c>
      <c r="AQ262">
        <f>IF(OR($D262="51",$D262="52",$D262="61"),(AA262/'Totals and Drop Down Lists'!W$4)*Inputs!E$38,0)</f>
        <v>0</v>
      </c>
      <c r="AR262">
        <f>IF(OR($D262="51",$D262="52",$D262="61"),(AB262/'Totals and Drop Down Lists'!X$4)*Inputs!F$38,0)</f>
        <v>0</v>
      </c>
      <c r="AS262">
        <f>IF(OR($D262="51",$D262="52",$D262="61"),(AC262/'Totals and Drop Down Lists'!Y$4)*Inputs!G$38,0)</f>
        <v>0</v>
      </c>
      <c r="AT262">
        <f>IF(OR($D262="51",$D262="52",$D262="61"),(AD262/'Totals and Drop Down Lists'!Z$4)*Inputs!H$38,0)</f>
        <v>0</v>
      </c>
      <c r="AU262">
        <f>IF(OR($D262="51",$D262="52",$D262="61"),(AE262/'Totals and Drop Down Lists'!AA$4)*Inputs!I$38,0)</f>
        <v>0</v>
      </c>
      <c r="AV262">
        <f>IF(OR($D262="51",$D262="52",$D262="61"),(AF262/'Totals and Drop Down Lists'!AB$4)*Inputs!J$38,0)</f>
        <v>0</v>
      </c>
      <c r="AW262">
        <f>IF(OR($D262="51",$D262="52",$D262="61"),(AG262/'Totals and Drop Down Lists'!AC$4)*Inputs!K$38,0)</f>
        <v>0</v>
      </c>
      <c r="AX262">
        <f>IF(OR($D262="51",$D262="52",$D262="61"),(AH262/'Totals and Drop Down Lists'!AD$4)*Inputs!L$38,0)</f>
        <v>0</v>
      </c>
      <c r="AY262">
        <f>IF(OR($D262="51",$D262="52",$D262="61"),0,(AA262/'Totals and Drop Down Lists'!W$5)*Inputs!E$39)</f>
        <v>0</v>
      </c>
      <c r="AZ262">
        <f>IF(OR($D262="51",$D262="52",$D262="61"),0,(AB262/'Totals and Drop Down Lists'!X$5)*Inputs!F$39)</f>
        <v>0</v>
      </c>
      <c r="BA262">
        <f>IF(OR($D262="51",$D262="52",$D262="61"),0,(AC262/'Totals and Drop Down Lists'!Y$5)*Inputs!G$39)</f>
        <v>0</v>
      </c>
      <c r="BB262">
        <f>IF(OR($D262="51",$D262="52",$D262="61"),0,(AD262/'Totals and Drop Down Lists'!Z$5)*Inputs!H$39)</f>
        <v>0</v>
      </c>
      <c r="BC262">
        <f>IF(OR($D262="51",$D262="52",$D262="61"),0,(AE262/'Totals and Drop Down Lists'!AA$5)*Inputs!I$39)</f>
        <v>0</v>
      </c>
      <c r="BD262">
        <f>IF(OR($D262="51",$D262="52",$D262="61"),0,(AF262/'Totals and Drop Down Lists'!AB$5)*Inputs!J$39)</f>
        <v>0</v>
      </c>
      <c r="BE262">
        <f>IF(OR($D262="51",$D262="52",$D262="61"),0,(AG262/'Totals and Drop Down Lists'!AC$5)*Inputs!K$39)</f>
        <v>0</v>
      </c>
      <c r="BF262">
        <f>IF(OR($D262="51",$D262="52",$D262="61"),0,(AH262/'Totals and Drop Down Lists'!AD$5)*Inputs!L$39)</f>
        <v>0</v>
      </c>
      <c r="BG262" s="10">
        <f t="shared" si="37"/>
        <v>461781.98215589457</v>
      </c>
    </row>
    <row r="263" spans="1:59" ht="28.8">
      <c r="A263" s="1" t="s">
        <v>7354</v>
      </c>
      <c r="B263" s="1" t="s">
        <v>1089</v>
      </c>
      <c r="C263" s="1" t="s">
        <v>1094</v>
      </c>
      <c r="D263" s="1" t="s">
        <v>10</v>
      </c>
      <c r="E263" s="1" t="s">
        <v>1095</v>
      </c>
      <c r="F263" s="2">
        <v>98601</v>
      </c>
      <c r="G263" s="2">
        <v>918</v>
      </c>
      <c r="H263" s="2">
        <v>107</v>
      </c>
      <c r="I263" s="2">
        <v>6899</v>
      </c>
      <c r="J263" s="2">
        <v>38080</v>
      </c>
      <c r="K263" s="2">
        <v>17684</v>
      </c>
      <c r="L263" s="2">
        <v>324</v>
      </c>
      <c r="M263" s="2">
        <v>64</v>
      </c>
      <c r="N263" s="2">
        <v>24</v>
      </c>
      <c r="O263" s="2">
        <v>1245</v>
      </c>
      <c r="P263" s="2">
        <v>631</v>
      </c>
      <c r="Q263" s="2">
        <v>134</v>
      </c>
      <c r="R263" s="2">
        <v>4067</v>
      </c>
      <c r="S263" s="2">
        <v>30415800</v>
      </c>
      <c r="T263" s="2">
        <v>1465735100</v>
      </c>
      <c r="U263" s="2">
        <v>665</v>
      </c>
      <c r="V263" s="2">
        <v>540</v>
      </c>
      <c r="W263" s="2">
        <v>0</v>
      </c>
      <c r="X263" s="2">
        <v>2830</v>
      </c>
      <c r="Y263" s="2">
        <v>325</v>
      </c>
      <c r="Z263" s="2">
        <v>2040</v>
      </c>
      <c r="AA263" s="9">
        <f t="shared" si="38"/>
        <v>98601</v>
      </c>
      <c r="AB263" s="9">
        <f t="shared" si="39"/>
        <v>5874</v>
      </c>
      <c r="AC263" s="9">
        <f t="shared" si="40"/>
        <v>6489</v>
      </c>
      <c r="AD263" s="9">
        <f t="shared" si="41"/>
        <v>4067</v>
      </c>
      <c r="AE263" s="44">
        <f t="shared" si="42"/>
        <v>5.7353491127007774E-4</v>
      </c>
      <c r="AF263" s="9">
        <f t="shared" si="43"/>
        <v>2290</v>
      </c>
      <c r="AG263" s="9">
        <f t="shared" si="36"/>
        <v>2365</v>
      </c>
      <c r="AH263" s="44">
        <f t="shared" si="44"/>
        <v>4.0866345078841465E-4</v>
      </c>
      <c r="AI263">
        <f>AA263/'Totals and Drop Down Lists'!W$6*Inputs!E$37</f>
        <v>89444.951285383446</v>
      </c>
      <c r="AJ263">
        <f>AB263/'Totals and Drop Down Lists'!X$6*Inputs!F$37</f>
        <v>19327.734311514134</v>
      </c>
      <c r="AK263">
        <f>AC263/'Totals and Drop Down Lists'!Y$6*Inputs!G$37</f>
        <v>42777.679895403613</v>
      </c>
      <c r="AL263">
        <f>AD263/'Totals and Drop Down Lists'!Z$6*Inputs!H$37</f>
        <v>32607.177665065148</v>
      </c>
      <c r="AM263">
        <f>AE263/'Totals and Drop Down Lists'!AA$6*Inputs!I$37</f>
        <v>71398.988511875941</v>
      </c>
      <c r="AN263">
        <f>AF263/'Totals and Drop Down Lists'!AB$6*Inputs!J$37</f>
        <v>45700.827291389462</v>
      </c>
      <c r="AO263">
        <f>AG263/'Totals and Drop Down Lists'!AC$6*Inputs!K$37</f>
        <v>44044.757663551682</v>
      </c>
      <c r="AP263">
        <f>AH263/'Totals and Drop Down Lists'!AD$6*Inputs!L$37</f>
        <v>96170.732705992981</v>
      </c>
      <c r="AQ263">
        <f>IF(OR($D263="51",$D263="52",$D263="61"),(AA263/'Totals and Drop Down Lists'!W$4)*Inputs!E$38,0)</f>
        <v>0</v>
      </c>
      <c r="AR263">
        <f>IF(OR($D263="51",$D263="52",$D263="61"),(AB263/'Totals and Drop Down Lists'!X$4)*Inputs!F$38,0)</f>
        <v>0</v>
      </c>
      <c r="AS263">
        <f>IF(OR($D263="51",$D263="52",$D263="61"),(AC263/'Totals and Drop Down Lists'!Y$4)*Inputs!G$38,0)</f>
        <v>0</v>
      </c>
      <c r="AT263">
        <f>IF(OR($D263="51",$D263="52",$D263="61"),(AD263/'Totals and Drop Down Lists'!Z$4)*Inputs!H$38,0)</f>
        <v>0</v>
      </c>
      <c r="AU263">
        <f>IF(OR($D263="51",$D263="52",$D263="61"),(AE263/'Totals and Drop Down Lists'!AA$4)*Inputs!I$38,0)</f>
        <v>0</v>
      </c>
      <c r="AV263">
        <f>IF(OR($D263="51",$D263="52",$D263="61"),(AF263/'Totals and Drop Down Lists'!AB$4)*Inputs!J$38,0)</f>
        <v>0</v>
      </c>
      <c r="AW263">
        <f>IF(OR($D263="51",$D263="52",$D263="61"),(AG263/'Totals and Drop Down Lists'!AC$4)*Inputs!K$38,0)</f>
        <v>0</v>
      </c>
      <c r="AX263">
        <f>IF(OR($D263="51",$D263="52",$D263="61"),(AH263/'Totals and Drop Down Lists'!AD$4)*Inputs!L$38,0)</f>
        <v>0</v>
      </c>
      <c r="AY263">
        <f>IF(OR($D263="51",$D263="52",$D263="61"),0,(AA263/'Totals and Drop Down Lists'!W$5)*Inputs!E$39)</f>
        <v>0</v>
      </c>
      <c r="AZ263">
        <f>IF(OR($D263="51",$D263="52",$D263="61"),0,(AB263/'Totals and Drop Down Lists'!X$5)*Inputs!F$39)</f>
        <v>0</v>
      </c>
      <c r="BA263">
        <f>IF(OR($D263="51",$D263="52",$D263="61"),0,(AC263/'Totals and Drop Down Lists'!Y$5)*Inputs!G$39)</f>
        <v>0</v>
      </c>
      <c r="BB263">
        <f>IF(OR($D263="51",$D263="52",$D263="61"),0,(AD263/'Totals and Drop Down Lists'!Z$5)*Inputs!H$39)</f>
        <v>0</v>
      </c>
      <c r="BC263">
        <f>IF(OR($D263="51",$D263="52",$D263="61"),0,(AE263/'Totals and Drop Down Lists'!AA$5)*Inputs!I$39)</f>
        <v>0</v>
      </c>
      <c r="BD263">
        <f>IF(OR($D263="51",$D263="52",$D263="61"),0,(AF263/'Totals and Drop Down Lists'!AB$5)*Inputs!J$39)</f>
        <v>0</v>
      </c>
      <c r="BE263">
        <f>IF(OR($D263="51",$D263="52",$D263="61"),0,(AG263/'Totals and Drop Down Lists'!AC$5)*Inputs!K$39)</f>
        <v>0</v>
      </c>
      <c r="BF263">
        <f>IF(OR($D263="51",$D263="52",$D263="61"),0,(AH263/'Totals and Drop Down Lists'!AD$5)*Inputs!L$39)</f>
        <v>0</v>
      </c>
      <c r="BG263" s="10">
        <f t="shared" si="37"/>
        <v>441472.84933017642</v>
      </c>
    </row>
    <row r="264" spans="1:59" ht="28.8">
      <c r="A264" s="1" t="s">
        <v>7354</v>
      </c>
      <c r="B264" s="1" t="s">
        <v>1089</v>
      </c>
      <c r="C264" s="1" t="s">
        <v>1096</v>
      </c>
      <c r="D264" s="1" t="s">
        <v>10</v>
      </c>
      <c r="E264" s="1" t="s">
        <v>1097</v>
      </c>
      <c r="F264" s="2">
        <v>64630</v>
      </c>
      <c r="G264" s="2">
        <v>246</v>
      </c>
      <c r="H264" s="2">
        <v>16</v>
      </c>
      <c r="I264" s="2">
        <v>4564</v>
      </c>
      <c r="J264" s="2">
        <v>21019</v>
      </c>
      <c r="K264" s="2">
        <v>8482</v>
      </c>
      <c r="L264" s="2">
        <v>532</v>
      </c>
      <c r="M264" s="2">
        <v>78</v>
      </c>
      <c r="N264" s="2">
        <v>9</v>
      </c>
      <c r="O264" s="2">
        <v>677</v>
      </c>
      <c r="P264" s="2">
        <v>250</v>
      </c>
      <c r="Q264" s="2">
        <v>44</v>
      </c>
      <c r="R264" s="2">
        <v>1617</v>
      </c>
      <c r="S264" s="2">
        <v>12716600</v>
      </c>
      <c r="T264" s="2">
        <v>586607500</v>
      </c>
      <c r="U264" s="2">
        <v>187</v>
      </c>
      <c r="V264" s="2">
        <v>600</v>
      </c>
      <c r="W264" s="2">
        <v>15</v>
      </c>
      <c r="X264" s="2">
        <v>2245</v>
      </c>
      <c r="Y264" s="2">
        <v>285</v>
      </c>
      <c r="Z264" s="2">
        <v>1545</v>
      </c>
      <c r="AA264" s="9">
        <f t="shared" si="38"/>
        <v>64630</v>
      </c>
      <c r="AB264" s="9">
        <f t="shared" si="39"/>
        <v>4302</v>
      </c>
      <c r="AC264" s="9">
        <f t="shared" si="40"/>
        <v>3207</v>
      </c>
      <c r="AD264" s="9">
        <f t="shared" si="41"/>
        <v>1617</v>
      </c>
      <c r="AE264" s="44">
        <f t="shared" si="42"/>
        <v>2.3904533455947839E-4</v>
      </c>
      <c r="AF264" s="9">
        <f t="shared" si="43"/>
        <v>1630</v>
      </c>
      <c r="AG264" s="9">
        <f t="shared" si="36"/>
        <v>1830</v>
      </c>
      <c r="AH264" s="44">
        <f t="shared" si="44"/>
        <v>2.7478207197213089E-4</v>
      </c>
      <c r="AI264">
        <f>AA264/'Totals and Drop Down Lists'!W$6*Inputs!E$37</f>
        <v>58628.484514095522</v>
      </c>
      <c r="AJ264">
        <f>AB264/'Totals and Drop Down Lists'!X$6*Inputs!F$37</f>
        <v>14155.245660220258</v>
      </c>
      <c r="AK264">
        <f>AC264/'Totals and Drop Down Lists'!Y$6*Inputs!G$37</f>
        <v>21141.627280714958</v>
      </c>
      <c r="AL264">
        <f>AD264/'Totals and Drop Down Lists'!Z$6*Inputs!H$37</f>
        <v>12964.299553580118</v>
      </c>
      <c r="AM264">
        <f>AE264/'Totals and Drop Down Lists'!AA$6*Inputs!I$37</f>
        <v>29758.598405516426</v>
      </c>
      <c r="AN264">
        <f>AF264/'Totals and Drop Down Lists'!AB$6*Inputs!J$37</f>
        <v>32529.409818761931</v>
      </c>
      <c r="AO264">
        <f>AG264/'Totals and Drop Down Lists'!AC$6*Inputs!K$37</f>
        <v>34081.144407737665</v>
      </c>
      <c r="AP264">
        <f>AH264/'Totals and Drop Down Lists'!AD$6*Inputs!L$37</f>
        <v>64664.440005702323</v>
      </c>
      <c r="AQ264">
        <f>IF(OR($D264="51",$D264="52",$D264="61"),(AA264/'Totals and Drop Down Lists'!W$4)*Inputs!E$38,0)</f>
        <v>0</v>
      </c>
      <c r="AR264">
        <f>IF(OR($D264="51",$D264="52",$D264="61"),(AB264/'Totals and Drop Down Lists'!X$4)*Inputs!F$38,0)</f>
        <v>0</v>
      </c>
      <c r="AS264">
        <f>IF(OR($D264="51",$D264="52",$D264="61"),(AC264/'Totals and Drop Down Lists'!Y$4)*Inputs!G$38,0)</f>
        <v>0</v>
      </c>
      <c r="AT264">
        <f>IF(OR($D264="51",$D264="52",$D264="61"),(AD264/'Totals and Drop Down Lists'!Z$4)*Inputs!H$38,0)</f>
        <v>0</v>
      </c>
      <c r="AU264">
        <f>IF(OR($D264="51",$D264="52",$D264="61"),(AE264/'Totals and Drop Down Lists'!AA$4)*Inputs!I$38,0)</f>
        <v>0</v>
      </c>
      <c r="AV264">
        <f>IF(OR($D264="51",$D264="52",$D264="61"),(AF264/'Totals and Drop Down Lists'!AB$4)*Inputs!J$38,0)</f>
        <v>0</v>
      </c>
      <c r="AW264">
        <f>IF(OR($D264="51",$D264="52",$D264="61"),(AG264/'Totals and Drop Down Lists'!AC$4)*Inputs!K$38,0)</f>
        <v>0</v>
      </c>
      <c r="AX264">
        <f>IF(OR($D264="51",$D264="52",$D264="61"),(AH264/'Totals and Drop Down Lists'!AD$4)*Inputs!L$38,0)</f>
        <v>0</v>
      </c>
      <c r="AY264">
        <f>IF(OR($D264="51",$D264="52",$D264="61"),0,(AA264/'Totals and Drop Down Lists'!W$5)*Inputs!E$39)</f>
        <v>0</v>
      </c>
      <c r="AZ264">
        <f>IF(OR($D264="51",$D264="52",$D264="61"),0,(AB264/'Totals and Drop Down Lists'!X$5)*Inputs!F$39)</f>
        <v>0</v>
      </c>
      <c r="BA264">
        <f>IF(OR($D264="51",$D264="52",$D264="61"),0,(AC264/'Totals and Drop Down Lists'!Y$5)*Inputs!G$39)</f>
        <v>0</v>
      </c>
      <c r="BB264">
        <f>IF(OR($D264="51",$D264="52",$D264="61"),0,(AD264/'Totals and Drop Down Lists'!Z$5)*Inputs!H$39)</f>
        <v>0</v>
      </c>
      <c r="BC264">
        <f>IF(OR($D264="51",$D264="52",$D264="61"),0,(AE264/'Totals and Drop Down Lists'!AA$5)*Inputs!I$39)</f>
        <v>0</v>
      </c>
      <c r="BD264">
        <f>IF(OR($D264="51",$D264="52",$D264="61"),0,(AF264/'Totals and Drop Down Lists'!AB$5)*Inputs!J$39)</f>
        <v>0</v>
      </c>
      <c r="BE264">
        <f>IF(OR($D264="51",$D264="52",$D264="61"),0,(AG264/'Totals and Drop Down Lists'!AC$5)*Inputs!K$39)</f>
        <v>0</v>
      </c>
      <c r="BF264">
        <f>IF(OR($D264="51",$D264="52",$D264="61"),0,(AH264/'Totals and Drop Down Lists'!AD$5)*Inputs!L$39)</f>
        <v>0</v>
      </c>
      <c r="BG264" s="10">
        <f t="shared" si="37"/>
        <v>267923.24964632915</v>
      </c>
    </row>
    <row r="265" spans="1:59" ht="28.8">
      <c r="A265" s="1" t="s">
        <v>7354</v>
      </c>
      <c r="B265" s="1" t="s">
        <v>1089</v>
      </c>
      <c r="C265" s="1" t="s">
        <v>1098</v>
      </c>
      <c r="D265" s="1" t="s">
        <v>215</v>
      </c>
      <c r="E265" s="1" t="s">
        <v>1099</v>
      </c>
      <c r="F265" s="2">
        <v>385466</v>
      </c>
      <c r="G265" s="2">
        <v>2302</v>
      </c>
      <c r="H265" s="2">
        <v>480</v>
      </c>
      <c r="I265" s="2">
        <v>27775</v>
      </c>
      <c r="J265" s="2">
        <v>139829</v>
      </c>
      <c r="K265" s="2">
        <v>51697</v>
      </c>
      <c r="L265" s="2">
        <v>1715</v>
      </c>
      <c r="M265" s="2">
        <v>277</v>
      </c>
      <c r="N265" s="2">
        <v>116</v>
      </c>
      <c r="O265" s="2">
        <v>3069</v>
      </c>
      <c r="P265" s="2">
        <v>1750</v>
      </c>
      <c r="Q265" s="2">
        <v>563</v>
      </c>
      <c r="R265" s="2">
        <v>13303</v>
      </c>
      <c r="S265" s="2">
        <v>87319700</v>
      </c>
      <c r="T265" s="2">
        <v>4496241200</v>
      </c>
      <c r="U265" s="2">
        <v>1585</v>
      </c>
      <c r="V265" s="2">
        <v>1779</v>
      </c>
      <c r="W265" s="2">
        <v>65</v>
      </c>
      <c r="X265" s="2">
        <v>9590</v>
      </c>
      <c r="Y265" s="2">
        <v>1159</v>
      </c>
      <c r="Z265" s="2">
        <v>6865</v>
      </c>
      <c r="AA265" s="9">
        <f t="shared" si="38"/>
        <v>385466</v>
      </c>
      <c r="AB265" s="9">
        <f t="shared" si="39"/>
        <v>24993</v>
      </c>
      <c r="AC265" s="9">
        <f t="shared" si="40"/>
        <v>20793</v>
      </c>
      <c r="AD265" s="9">
        <f t="shared" si="41"/>
        <v>13303</v>
      </c>
      <c r="AE265" s="44">
        <f t="shared" si="42"/>
        <v>1.3348400151082763E-3</v>
      </c>
      <c r="AF265" s="9">
        <f t="shared" si="43"/>
        <v>7746</v>
      </c>
      <c r="AG265" s="9">
        <f t="shared" si="36"/>
        <v>8024</v>
      </c>
      <c r="AH265" s="44">
        <f t="shared" si="44"/>
        <v>1.1038500866525722E-3</v>
      </c>
      <c r="AI265">
        <f>AA265/'Totals and Drop Down Lists'!W$6*Inputs!E$37</f>
        <v>349671.78418242832</v>
      </c>
      <c r="AJ265">
        <f>AB265/'Totals and Drop Down Lists'!X$6*Inputs!F$37</f>
        <v>82236.646858643639</v>
      </c>
      <c r="AK265">
        <f>AC265/'Totals and Drop Down Lists'!Y$6*Inputs!G$37</f>
        <v>137074.47959086567</v>
      </c>
      <c r="AL265">
        <f>AD265/'Totals and Drop Down Lists'!Z$6*Inputs!H$37</f>
        <v>106656.81939472871</v>
      </c>
      <c r="AM265">
        <f>AE265/'Totals and Drop Down Lists'!AA$6*Inputs!I$37</f>
        <v>166173.36631322937</v>
      </c>
      <c r="AN265">
        <f>AF265/'Totals and Drop Down Lists'!AB$6*Inputs!J$37</f>
        <v>154584.54506511037</v>
      </c>
      <c r="AO265">
        <f>AG265/'Totals and Drop Down Lists'!AC$6*Inputs!K$37</f>
        <v>149435.57526103116</v>
      </c>
      <c r="AP265">
        <f>AH265/'Totals and Drop Down Lists'!AD$6*Inputs!L$37</f>
        <v>259768.94049650407</v>
      </c>
      <c r="AQ265">
        <f>IF(OR($D265="51",$D265="52",$D265="61"),(AA265/'Totals and Drop Down Lists'!W$4)*Inputs!E$38,0)</f>
        <v>0</v>
      </c>
      <c r="AR265">
        <f>IF(OR($D265="51",$D265="52",$D265="61"),(AB265/'Totals and Drop Down Lists'!X$4)*Inputs!F$38,0)</f>
        <v>0</v>
      </c>
      <c r="AS265">
        <f>IF(OR($D265="51",$D265="52",$D265="61"),(AC265/'Totals and Drop Down Lists'!Y$4)*Inputs!G$38,0)</f>
        <v>0</v>
      </c>
      <c r="AT265">
        <f>IF(OR($D265="51",$D265="52",$D265="61"),(AD265/'Totals and Drop Down Lists'!Z$4)*Inputs!H$38,0)</f>
        <v>0</v>
      </c>
      <c r="AU265">
        <f>IF(OR($D265="51",$D265="52",$D265="61"),(AE265/'Totals and Drop Down Lists'!AA$4)*Inputs!I$38,0)</f>
        <v>0</v>
      </c>
      <c r="AV265">
        <f>IF(OR($D265="51",$D265="52",$D265="61"),(AF265/'Totals and Drop Down Lists'!AB$4)*Inputs!J$38,0)</f>
        <v>0</v>
      </c>
      <c r="AW265">
        <f>IF(OR($D265="51",$D265="52",$D265="61"),(AG265/'Totals and Drop Down Lists'!AC$4)*Inputs!K$38,0)</f>
        <v>0</v>
      </c>
      <c r="AX265">
        <f>IF(OR($D265="51",$D265="52",$D265="61"),(AH265/'Totals and Drop Down Lists'!AD$4)*Inputs!L$38,0)</f>
        <v>0</v>
      </c>
      <c r="AY265">
        <f>IF(OR($D265="51",$D265="52",$D265="61"),0,(AA265/'Totals and Drop Down Lists'!W$5)*Inputs!E$39)</f>
        <v>0</v>
      </c>
      <c r="AZ265">
        <f>IF(OR($D265="51",$D265="52",$D265="61"),0,(AB265/'Totals and Drop Down Lists'!X$5)*Inputs!F$39)</f>
        <v>0</v>
      </c>
      <c r="BA265">
        <f>IF(OR($D265="51",$D265="52",$D265="61"),0,(AC265/'Totals and Drop Down Lists'!Y$5)*Inputs!G$39)</f>
        <v>0</v>
      </c>
      <c r="BB265">
        <f>IF(OR($D265="51",$D265="52",$D265="61"),0,(AD265/'Totals and Drop Down Lists'!Z$5)*Inputs!H$39)</f>
        <v>0</v>
      </c>
      <c r="BC265">
        <f>IF(OR($D265="51",$D265="52",$D265="61"),0,(AE265/'Totals and Drop Down Lists'!AA$5)*Inputs!I$39)</f>
        <v>0</v>
      </c>
      <c r="BD265">
        <f>IF(OR($D265="51",$D265="52",$D265="61"),0,(AF265/'Totals and Drop Down Lists'!AB$5)*Inputs!J$39)</f>
        <v>0</v>
      </c>
      <c r="BE265">
        <f>IF(OR($D265="51",$D265="52",$D265="61"),0,(AG265/'Totals and Drop Down Lists'!AC$5)*Inputs!K$39)</f>
        <v>0</v>
      </c>
      <c r="BF265">
        <f>IF(OR($D265="51",$D265="52",$D265="61"),0,(AH265/'Totals and Drop Down Lists'!AD$5)*Inputs!L$39)</f>
        <v>0</v>
      </c>
      <c r="BG265" s="10">
        <f t="shared" si="37"/>
        <v>1405602.1571625413</v>
      </c>
    </row>
    <row r="266" spans="1:59" ht="28.8">
      <c r="A266" s="1" t="s">
        <v>7355</v>
      </c>
      <c r="B266" s="1" t="s">
        <v>6775</v>
      </c>
      <c r="C266" s="1" t="s">
        <v>6776</v>
      </c>
      <c r="D266" s="1" t="s">
        <v>10</v>
      </c>
      <c r="E266" s="1" t="s">
        <v>6777</v>
      </c>
      <c r="F266" s="2">
        <v>54195</v>
      </c>
      <c r="G266" s="2">
        <v>609</v>
      </c>
      <c r="H266" s="2">
        <v>19</v>
      </c>
      <c r="I266" s="2">
        <v>10419</v>
      </c>
      <c r="J266" s="2">
        <v>17161</v>
      </c>
      <c r="K266" s="2">
        <v>7503</v>
      </c>
      <c r="L266" s="2">
        <v>310</v>
      </c>
      <c r="M266" s="2">
        <v>62</v>
      </c>
      <c r="N266" s="2">
        <v>38</v>
      </c>
      <c r="O266" s="2">
        <v>839</v>
      </c>
      <c r="P266" s="2">
        <v>120</v>
      </c>
      <c r="Q266" s="2">
        <v>65</v>
      </c>
      <c r="R266" s="2">
        <v>1204</v>
      </c>
      <c r="S266" s="2">
        <v>7197300</v>
      </c>
      <c r="T266" s="2">
        <v>330107200</v>
      </c>
      <c r="U266" s="2">
        <v>550</v>
      </c>
      <c r="V266" s="2">
        <v>265</v>
      </c>
      <c r="W266" s="2">
        <v>25</v>
      </c>
      <c r="X266" s="2">
        <v>1150</v>
      </c>
      <c r="Y266" s="2">
        <v>80</v>
      </c>
      <c r="Z266" s="2">
        <v>810</v>
      </c>
      <c r="AA266" s="9">
        <f t="shared" si="38"/>
        <v>54195</v>
      </c>
      <c r="AB266" s="9">
        <f t="shared" si="39"/>
        <v>9791</v>
      </c>
      <c r="AC266" s="9">
        <f t="shared" si="40"/>
        <v>2638</v>
      </c>
      <c r="AD266" s="9">
        <f t="shared" si="41"/>
        <v>1204</v>
      </c>
      <c r="AE266" s="44">
        <f t="shared" si="42"/>
        <v>2.2909894408364991E-4</v>
      </c>
      <c r="AF266" s="9">
        <f t="shared" si="43"/>
        <v>860</v>
      </c>
      <c r="AG266" s="9">
        <f t="shared" si="36"/>
        <v>890</v>
      </c>
      <c r="AH266" s="44">
        <f t="shared" si="44"/>
        <v>1.447882930387809E-4</v>
      </c>
      <c r="AI266">
        <f>AA266/'Totals and Drop Down Lists'!W$6*Inputs!E$37</f>
        <v>49162.47436548672</v>
      </c>
      <c r="AJ266">
        <f>AB266/'Totals and Drop Down Lists'!X$6*Inputs!F$37</f>
        <v>32216.180906372982</v>
      </c>
      <c r="AK266">
        <f>AC266/'Totals and Drop Down Lists'!Y$6*Inputs!G$37</f>
        <v>17390.587080301237</v>
      </c>
      <c r="AL266">
        <f>AD266/'Totals and Drop Down Lists'!Z$6*Inputs!H$37</f>
        <v>9653.0715290726421</v>
      </c>
      <c r="AM266">
        <f>AE266/'Totals and Drop Down Lists'!AA$6*Inputs!I$37</f>
        <v>28520.378716769537</v>
      </c>
      <c r="AN266">
        <f>AF266/'Totals and Drop Down Lists'!AB$6*Inputs!J$37</f>
        <v>17162.756100696479</v>
      </c>
      <c r="AO266">
        <f>AG266/'Totals and Drop Down Lists'!AC$6*Inputs!K$37</f>
        <v>16574.982799391539</v>
      </c>
      <c r="AP266">
        <f>AH266/'Totals and Drop Down Lists'!AD$6*Inputs!L$37</f>
        <v>34073.015832284284</v>
      </c>
      <c r="AQ266">
        <f>IF(OR($D266="51",$D266="52",$D266="61"),(AA266/'Totals and Drop Down Lists'!W$4)*Inputs!E$38,0)</f>
        <v>0</v>
      </c>
      <c r="AR266">
        <f>IF(OR($D266="51",$D266="52",$D266="61"),(AB266/'Totals and Drop Down Lists'!X$4)*Inputs!F$38,0)</f>
        <v>0</v>
      </c>
      <c r="AS266">
        <f>IF(OR($D266="51",$D266="52",$D266="61"),(AC266/'Totals and Drop Down Lists'!Y$4)*Inputs!G$38,0)</f>
        <v>0</v>
      </c>
      <c r="AT266">
        <f>IF(OR($D266="51",$D266="52",$D266="61"),(AD266/'Totals and Drop Down Lists'!Z$4)*Inputs!H$38,0)</f>
        <v>0</v>
      </c>
      <c r="AU266">
        <f>IF(OR($D266="51",$D266="52",$D266="61"),(AE266/'Totals and Drop Down Lists'!AA$4)*Inputs!I$38,0)</f>
        <v>0</v>
      </c>
      <c r="AV266">
        <f>IF(OR($D266="51",$D266="52",$D266="61"),(AF266/'Totals and Drop Down Lists'!AB$4)*Inputs!J$38,0)</f>
        <v>0</v>
      </c>
      <c r="AW266">
        <f>IF(OR($D266="51",$D266="52",$D266="61"),(AG266/'Totals and Drop Down Lists'!AC$4)*Inputs!K$38,0)</f>
        <v>0</v>
      </c>
      <c r="AX266">
        <f>IF(OR($D266="51",$D266="52",$D266="61"),(AH266/'Totals and Drop Down Lists'!AD$4)*Inputs!L$38,0)</f>
        <v>0</v>
      </c>
      <c r="AY266">
        <f>IF(OR($D266="51",$D266="52",$D266="61"),0,(AA266/'Totals and Drop Down Lists'!W$5)*Inputs!E$39)</f>
        <v>0</v>
      </c>
      <c r="AZ266">
        <f>IF(OR($D266="51",$D266="52",$D266="61"),0,(AB266/'Totals and Drop Down Lists'!X$5)*Inputs!F$39)</f>
        <v>0</v>
      </c>
      <c r="BA266">
        <f>IF(OR($D266="51",$D266="52",$D266="61"),0,(AC266/'Totals and Drop Down Lists'!Y$5)*Inputs!G$39)</f>
        <v>0</v>
      </c>
      <c r="BB266">
        <f>IF(OR($D266="51",$D266="52",$D266="61"),0,(AD266/'Totals and Drop Down Lists'!Z$5)*Inputs!H$39)</f>
        <v>0</v>
      </c>
      <c r="BC266">
        <f>IF(OR($D266="51",$D266="52",$D266="61"),0,(AE266/'Totals and Drop Down Lists'!AA$5)*Inputs!I$39)</f>
        <v>0</v>
      </c>
      <c r="BD266">
        <f>IF(OR($D266="51",$D266="52",$D266="61"),0,(AF266/'Totals and Drop Down Lists'!AB$5)*Inputs!J$39)</f>
        <v>0</v>
      </c>
      <c r="BE266">
        <f>IF(OR($D266="51",$D266="52",$D266="61"),0,(AG266/'Totals and Drop Down Lists'!AC$5)*Inputs!K$39)</f>
        <v>0</v>
      </c>
      <c r="BF266">
        <f>IF(OR($D266="51",$D266="52",$D266="61"),0,(AH266/'Totals and Drop Down Lists'!AD$5)*Inputs!L$39)</f>
        <v>0</v>
      </c>
      <c r="BG266" s="10">
        <f t="shared" si="37"/>
        <v>204753.44733037543</v>
      </c>
    </row>
    <row r="267" spans="1:59" ht="28.8">
      <c r="A267" s="1" t="s">
        <v>7355</v>
      </c>
      <c r="B267" s="1" t="s">
        <v>6775</v>
      </c>
      <c r="C267" s="1" t="s">
        <v>6778</v>
      </c>
      <c r="D267" s="1" t="s">
        <v>10</v>
      </c>
      <c r="E267" s="1" t="s">
        <v>6779</v>
      </c>
      <c r="F267" s="2">
        <v>54534</v>
      </c>
      <c r="G267" s="2">
        <v>609</v>
      </c>
      <c r="H267" s="2">
        <v>58</v>
      </c>
      <c r="I267" s="2">
        <v>14405</v>
      </c>
      <c r="J267" s="2">
        <v>16417</v>
      </c>
      <c r="K267" s="2">
        <v>6969</v>
      </c>
      <c r="L267" s="2">
        <v>447</v>
      </c>
      <c r="M267" s="2">
        <v>66</v>
      </c>
      <c r="N267" s="2">
        <v>71</v>
      </c>
      <c r="O267" s="2">
        <v>831</v>
      </c>
      <c r="P267" s="2">
        <v>156</v>
      </c>
      <c r="Q267" s="2">
        <v>31</v>
      </c>
      <c r="R267" s="2">
        <v>860</v>
      </c>
      <c r="S267" s="2">
        <v>5845800</v>
      </c>
      <c r="T267" s="2">
        <v>276550300</v>
      </c>
      <c r="U267" s="2">
        <v>597</v>
      </c>
      <c r="V267" s="2">
        <v>165</v>
      </c>
      <c r="W267" s="2">
        <v>0</v>
      </c>
      <c r="X267" s="2">
        <v>1415</v>
      </c>
      <c r="Y267" s="2">
        <v>275</v>
      </c>
      <c r="Z267" s="2">
        <v>1000</v>
      </c>
      <c r="AA267" s="9">
        <f t="shared" si="38"/>
        <v>54534</v>
      </c>
      <c r="AB267" s="9">
        <f t="shared" si="39"/>
        <v>13738</v>
      </c>
      <c r="AC267" s="9">
        <f t="shared" si="40"/>
        <v>2462</v>
      </c>
      <c r="AD267" s="9">
        <f t="shared" si="41"/>
        <v>860</v>
      </c>
      <c r="AE267" s="44">
        <f t="shared" si="42"/>
        <v>2.0660599390021601E-4</v>
      </c>
      <c r="AF267" s="9">
        <f t="shared" si="43"/>
        <v>1250</v>
      </c>
      <c r="AG267" s="9">
        <f t="shared" si="36"/>
        <v>1275</v>
      </c>
      <c r="AH267" s="44">
        <f t="shared" si="44"/>
        <v>2.0139001646395563E-4</v>
      </c>
      <c r="AI267">
        <f>AA267/'Totals and Drop Down Lists'!W$6*Inputs!E$37</f>
        <v>49469.994963510529</v>
      </c>
      <c r="AJ267">
        <f>AB267/'Totals and Drop Down Lists'!X$6*Inputs!F$37</f>
        <v>45203.339116714531</v>
      </c>
      <c r="AK267">
        <f>AC267/'Totals and Drop Down Lists'!Y$6*Inputs!G$37</f>
        <v>16230.335629909645</v>
      </c>
      <c r="AL267">
        <f>AD267/'Totals and Drop Down Lists'!Z$6*Inputs!H$37</f>
        <v>6895.0510921947434</v>
      </c>
      <c r="AM267">
        <f>AE267/'Totals and Drop Down Lists'!AA$6*Inputs!I$37</f>
        <v>25720.245960789944</v>
      </c>
      <c r="AN267">
        <f>AF267/'Totals and Drop Down Lists'!AB$6*Inputs!J$37</f>
        <v>24945.86642543093</v>
      </c>
      <c r="AO267">
        <f>AG267/'Totals and Drop Down Lists'!AC$6*Inputs!K$37</f>
        <v>23745.059628341813</v>
      </c>
      <c r="AP267">
        <f>AH267/'Totals and Drop Down Lists'!AD$6*Inputs!L$37</f>
        <v>47393.094257989527</v>
      </c>
      <c r="AQ267">
        <f>IF(OR($D267="51",$D267="52",$D267="61"),(AA267/'Totals and Drop Down Lists'!W$4)*Inputs!E$38,0)</f>
        <v>0</v>
      </c>
      <c r="AR267">
        <f>IF(OR($D267="51",$D267="52",$D267="61"),(AB267/'Totals and Drop Down Lists'!X$4)*Inputs!F$38,0)</f>
        <v>0</v>
      </c>
      <c r="AS267">
        <f>IF(OR($D267="51",$D267="52",$D267="61"),(AC267/'Totals and Drop Down Lists'!Y$4)*Inputs!G$38,0)</f>
        <v>0</v>
      </c>
      <c r="AT267">
        <f>IF(OR($D267="51",$D267="52",$D267="61"),(AD267/'Totals and Drop Down Lists'!Z$4)*Inputs!H$38,0)</f>
        <v>0</v>
      </c>
      <c r="AU267">
        <f>IF(OR($D267="51",$D267="52",$D267="61"),(AE267/'Totals and Drop Down Lists'!AA$4)*Inputs!I$38,0)</f>
        <v>0</v>
      </c>
      <c r="AV267">
        <f>IF(OR($D267="51",$D267="52",$D267="61"),(AF267/'Totals and Drop Down Lists'!AB$4)*Inputs!J$38,0)</f>
        <v>0</v>
      </c>
      <c r="AW267">
        <f>IF(OR($D267="51",$D267="52",$D267="61"),(AG267/'Totals and Drop Down Lists'!AC$4)*Inputs!K$38,0)</f>
        <v>0</v>
      </c>
      <c r="AX267">
        <f>IF(OR($D267="51",$D267="52",$D267="61"),(AH267/'Totals and Drop Down Lists'!AD$4)*Inputs!L$38,0)</f>
        <v>0</v>
      </c>
      <c r="AY267">
        <f>IF(OR($D267="51",$D267="52",$D267="61"),0,(AA267/'Totals and Drop Down Lists'!W$5)*Inputs!E$39)</f>
        <v>0</v>
      </c>
      <c r="AZ267">
        <f>IF(OR($D267="51",$D267="52",$D267="61"),0,(AB267/'Totals and Drop Down Lists'!X$5)*Inputs!F$39)</f>
        <v>0</v>
      </c>
      <c r="BA267">
        <f>IF(OR($D267="51",$D267="52",$D267="61"),0,(AC267/'Totals and Drop Down Lists'!Y$5)*Inputs!G$39)</f>
        <v>0</v>
      </c>
      <c r="BB267">
        <f>IF(OR($D267="51",$D267="52",$D267="61"),0,(AD267/'Totals and Drop Down Lists'!Z$5)*Inputs!H$39)</f>
        <v>0</v>
      </c>
      <c r="BC267">
        <f>IF(OR($D267="51",$D267="52",$D267="61"),0,(AE267/'Totals and Drop Down Lists'!AA$5)*Inputs!I$39)</f>
        <v>0</v>
      </c>
      <c r="BD267">
        <f>IF(OR($D267="51",$D267="52",$D267="61"),0,(AF267/'Totals and Drop Down Lists'!AB$5)*Inputs!J$39)</f>
        <v>0</v>
      </c>
      <c r="BE267">
        <f>IF(OR($D267="51",$D267="52",$D267="61"),0,(AG267/'Totals and Drop Down Lists'!AC$5)*Inputs!K$39)</f>
        <v>0</v>
      </c>
      <c r="BF267">
        <f>IF(OR($D267="51",$D267="52",$D267="61"),0,(AH267/'Totals and Drop Down Lists'!AD$5)*Inputs!L$39)</f>
        <v>0</v>
      </c>
      <c r="BG267" s="10">
        <f t="shared" si="37"/>
        <v>239602.98707488165</v>
      </c>
    </row>
    <row r="268" spans="1:59" ht="28.8">
      <c r="A268" s="1" t="s">
        <v>7355</v>
      </c>
      <c r="B268" s="1" t="s">
        <v>6775</v>
      </c>
      <c r="C268" s="1" t="s">
        <v>6780</v>
      </c>
      <c r="D268" s="1" t="s">
        <v>10</v>
      </c>
      <c r="E268" s="1" t="s">
        <v>6781</v>
      </c>
      <c r="F268" s="2">
        <v>59949</v>
      </c>
      <c r="G268" s="2">
        <v>595</v>
      </c>
      <c r="H268" s="2">
        <v>42</v>
      </c>
      <c r="I268" s="2">
        <v>12722</v>
      </c>
      <c r="J268" s="2">
        <v>18034</v>
      </c>
      <c r="K268" s="2">
        <v>7148</v>
      </c>
      <c r="L268" s="2">
        <v>591</v>
      </c>
      <c r="M268" s="2">
        <v>85</v>
      </c>
      <c r="N268" s="2">
        <v>73</v>
      </c>
      <c r="O268" s="2">
        <v>578</v>
      </c>
      <c r="P268" s="2">
        <v>173</v>
      </c>
      <c r="Q268" s="2">
        <v>93</v>
      </c>
      <c r="R268" s="2">
        <v>1085</v>
      </c>
      <c r="S268" s="2">
        <v>6483600</v>
      </c>
      <c r="T268" s="2">
        <v>275618700</v>
      </c>
      <c r="U268" s="2">
        <v>429</v>
      </c>
      <c r="V268" s="2">
        <v>215</v>
      </c>
      <c r="W268" s="2">
        <v>4</v>
      </c>
      <c r="X268" s="2">
        <v>1505</v>
      </c>
      <c r="Y268" s="2">
        <v>190</v>
      </c>
      <c r="Z268" s="2">
        <v>1160</v>
      </c>
      <c r="AA268" s="9">
        <f t="shared" si="38"/>
        <v>59949</v>
      </c>
      <c r="AB268" s="9">
        <f t="shared" si="39"/>
        <v>12085</v>
      </c>
      <c r="AC268" s="9">
        <f t="shared" si="40"/>
        <v>2678</v>
      </c>
      <c r="AD268" s="9">
        <f t="shared" si="41"/>
        <v>1085</v>
      </c>
      <c r="AE268" s="44">
        <f t="shared" si="42"/>
        <v>1.9786674444759834E-4</v>
      </c>
      <c r="AF268" s="9">
        <f t="shared" si="43"/>
        <v>1286</v>
      </c>
      <c r="AG268" s="9">
        <f t="shared" si="36"/>
        <v>1350</v>
      </c>
      <c r="AH268" s="44">
        <f t="shared" si="44"/>
        <v>1.9910278427680086E-4</v>
      </c>
      <c r="AI268">
        <f>AA268/'Totals and Drop Down Lists'!W$6*Inputs!E$37</f>
        <v>54382.160268227024</v>
      </c>
      <c r="AJ268">
        <f>AB268/'Totals and Drop Down Lists'!X$6*Inputs!F$37</f>
        <v>39764.329103617347</v>
      </c>
      <c r="AK268">
        <f>AC268/'Totals and Drop Down Lists'!Y$6*Inputs!G$37</f>
        <v>17654.280591753872</v>
      </c>
      <c r="AL268">
        <f>AD268/'Totals and Drop Down Lists'!Z$6*Inputs!H$37</f>
        <v>8698.9888779433695</v>
      </c>
      <c r="AM268">
        <f>AE268/'Totals and Drop Down Lists'!AA$6*Inputs!I$37</f>
        <v>24632.302473813546</v>
      </c>
      <c r="AN268">
        <f>AF268/'Totals and Drop Down Lists'!AB$6*Inputs!J$37</f>
        <v>25664.30737848334</v>
      </c>
      <c r="AO268">
        <f>AG268/'Totals and Drop Down Lists'!AC$6*Inputs!K$37</f>
        <v>25141.827841773684</v>
      </c>
      <c r="AP268">
        <f>AH268/'Totals and Drop Down Lists'!AD$6*Inputs!L$37</f>
        <v>46854.840115410749</v>
      </c>
      <c r="AQ268">
        <f>IF(OR($D268="51",$D268="52",$D268="61"),(AA268/'Totals and Drop Down Lists'!W$4)*Inputs!E$38,0)</f>
        <v>0</v>
      </c>
      <c r="AR268">
        <f>IF(OR($D268="51",$D268="52",$D268="61"),(AB268/'Totals and Drop Down Lists'!X$4)*Inputs!F$38,0)</f>
        <v>0</v>
      </c>
      <c r="AS268">
        <f>IF(OR($D268="51",$D268="52",$D268="61"),(AC268/'Totals and Drop Down Lists'!Y$4)*Inputs!G$38,0)</f>
        <v>0</v>
      </c>
      <c r="AT268">
        <f>IF(OR($D268="51",$D268="52",$D268="61"),(AD268/'Totals and Drop Down Lists'!Z$4)*Inputs!H$38,0)</f>
        <v>0</v>
      </c>
      <c r="AU268">
        <f>IF(OR($D268="51",$D268="52",$D268="61"),(AE268/'Totals and Drop Down Lists'!AA$4)*Inputs!I$38,0)</f>
        <v>0</v>
      </c>
      <c r="AV268">
        <f>IF(OR($D268="51",$D268="52",$D268="61"),(AF268/'Totals and Drop Down Lists'!AB$4)*Inputs!J$38,0)</f>
        <v>0</v>
      </c>
      <c r="AW268">
        <f>IF(OR($D268="51",$D268="52",$D268="61"),(AG268/'Totals and Drop Down Lists'!AC$4)*Inputs!K$38,0)</f>
        <v>0</v>
      </c>
      <c r="AX268">
        <f>IF(OR($D268="51",$D268="52",$D268="61"),(AH268/'Totals and Drop Down Lists'!AD$4)*Inputs!L$38,0)</f>
        <v>0</v>
      </c>
      <c r="AY268">
        <f>IF(OR($D268="51",$D268="52",$D268="61"),0,(AA268/'Totals and Drop Down Lists'!W$5)*Inputs!E$39)</f>
        <v>0</v>
      </c>
      <c r="AZ268">
        <f>IF(OR($D268="51",$D268="52",$D268="61"),0,(AB268/'Totals and Drop Down Lists'!X$5)*Inputs!F$39)</f>
        <v>0</v>
      </c>
      <c r="BA268">
        <f>IF(OR($D268="51",$D268="52",$D268="61"),0,(AC268/'Totals and Drop Down Lists'!Y$5)*Inputs!G$39)</f>
        <v>0</v>
      </c>
      <c r="BB268">
        <f>IF(OR($D268="51",$D268="52",$D268="61"),0,(AD268/'Totals and Drop Down Lists'!Z$5)*Inputs!H$39)</f>
        <v>0</v>
      </c>
      <c r="BC268">
        <f>IF(OR($D268="51",$D268="52",$D268="61"),0,(AE268/'Totals and Drop Down Lists'!AA$5)*Inputs!I$39)</f>
        <v>0</v>
      </c>
      <c r="BD268">
        <f>IF(OR($D268="51",$D268="52",$D268="61"),0,(AF268/'Totals and Drop Down Lists'!AB$5)*Inputs!J$39)</f>
        <v>0</v>
      </c>
      <c r="BE268">
        <f>IF(OR($D268="51",$D268="52",$D268="61"),0,(AG268/'Totals and Drop Down Lists'!AC$5)*Inputs!K$39)</f>
        <v>0</v>
      </c>
      <c r="BF268">
        <f>IF(OR($D268="51",$D268="52",$D268="61"),0,(AH268/'Totals and Drop Down Lists'!AD$5)*Inputs!L$39)</f>
        <v>0</v>
      </c>
      <c r="BG268" s="10">
        <f t="shared" si="37"/>
        <v>242793.03665102291</v>
      </c>
    </row>
    <row r="269" spans="1:59" ht="28.8">
      <c r="A269" s="1" t="s">
        <v>7355</v>
      </c>
      <c r="B269" s="1" t="s">
        <v>6775</v>
      </c>
      <c r="C269" s="1" t="s">
        <v>6782</v>
      </c>
      <c r="D269" s="1" t="s">
        <v>10</v>
      </c>
      <c r="E269" s="1" t="s">
        <v>6783</v>
      </c>
      <c r="F269" s="2">
        <v>125502</v>
      </c>
      <c r="G269" s="2">
        <v>1602</v>
      </c>
      <c r="H269" s="2">
        <v>203</v>
      </c>
      <c r="I269" s="2">
        <v>23784</v>
      </c>
      <c r="J269" s="2">
        <v>41066</v>
      </c>
      <c r="K269" s="2">
        <v>16639</v>
      </c>
      <c r="L269" s="2">
        <v>667</v>
      </c>
      <c r="M269" s="2">
        <v>202</v>
      </c>
      <c r="N269" s="2">
        <v>81</v>
      </c>
      <c r="O269" s="2">
        <v>1170</v>
      </c>
      <c r="P269" s="2">
        <v>371</v>
      </c>
      <c r="Q269" s="2">
        <v>205</v>
      </c>
      <c r="R269" s="2">
        <v>1473</v>
      </c>
      <c r="S269" s="2">
        <v>16331700</v>
      </c>
      <c r="T269" s="2">
        <v>726801700</v>
      </c>
      <c r="U269" s="2">
        <v>1161</v>
      </c>
      <c r="V269" s="2">
        <v>300</v>
      </c>
      <c r="W269" s="2">
        <v>45</v>
      </c>
      <c r="X269" s="2">
        <v>2875</v>
      </c>
      <c r="Y269" s="2">
        <v>215</v>
      </c>
      <c r="Z269" s="2">
        <v>2250</v>
      </c>
      <c r="AA269" s="9">
        <f t="shared" si="38"/>
        <v>125502</v>
      </c>
      <c r="AB269" s="9">
        <f t="shared" si="39"/>
        <v>21979</v>
      </c>
      <c r="AC269" s="9">
        <f t="shared" si="40"/>
        <v>4169</v>
      </c>
      <c r="AD269" s="9">
        <f t="shared" si="41"/>
        <v>1473</v>
      </c>
      <c r="AE269" s="44">
        <f t="shared" si="42"/>
        <v>4.7083401074385855E-4</v>
      </c>
      <c r="AF269" s="9">
        <f t="shared" si="43"/>
        <v>2530</v>
      </c>
      <c r="AG269" s="9">
        <f t="shared" si="36"/>
        <v>2465</v>
      </c>
      <c r="AH269" s="44">
        <f t="shared" si="44"/>
        <v>3.7163176575203885E-4</v>
      </c>
      <c r="AI269">
        <f>AA269/'Totals and Drop Down Lists'!W$6*Inputs!E$37</f>
        <v>113847.93537812187</v>
      </c>
      <c r="AJ269">
        <f>AB269/'Totals and Drop Down Lists'!X$6*Inputs!F$37</f>
        <v>72319.419889814293</v>
      </c>
      <c r="AK269">
        <f>AC269/'Totals and Drop Down Lists'!Y$6*Inputs!G$37</f>
        <v>27483.456231150816</v>
      </c>
      <c r="AL269">
        <f>AD269/'Totals and Drop Down Lists'!Z$6*Inputs!H$37</f>
        <v>11809.779370700999</v>
      </c>
      <c r="AM269">
        <f>AE269/'Totals and Drop Down Lists'!AA$6*Inputs!I$37</f>
        <v>58613.820124144011</v>
      </c>
      <c r="AN269">
        <f>AF269/'Totals and Drop Down Lists'!AB$6*Inputs!J$37</f>
        <v>50490.433645072197</v>
      </c>
      <c r="AO269">
        <f>AG269/'Totals and Drop Down Lists'!AC$6*Inputs!K$37</f>
        <v>45907.115281460843</v>
      </c>
      <c r="AP269">
        <f>AH269/'Totals and Drop Down Lists'!AD$6*Inputs!L$37</f>
        <v>87456.069634423824</v>
      </c>
      <c r="AQ269">
        <f>IF(OR($D269="51",$D269="52",$D269="61"),(AA269/'Totals and Drop Down Lists'!W$4)*Inputs!E$38,0)</f>
        <v>0</v>
      </c>
      <c r="AR269">
        <f>IF(OR($D269="51",$D269="52",$D269="61"),(AB269/'Totals and Drop Down Lists'!X$4)*Inputs!F$38,0)</f>
        <v>0</v>
      </c>
      <c r="AS269">
        <f>IF(OR($D269="51",$D269="52",$D269="61"),(AC269/'Totals and Drop Down Lists'!Y$4)*Inputs!G$38,0)</f>
        <v>0</v>
      </c>
      <c r="AT269">
        <f>IF(OR($D269="51",$D269="52",$D269="61"),(AD269/'Totals and Drop Down Lists'!Z$4)*Inputs!H$38,0)</f>
        <v>0</v>
      </c>
      <c r="AU269">
        <f>IF(OR($D269="51",$D269="52",$D269="61"),(AE269/'Totals and Drop Down Lists'!AA$4)*Inputs!I$38,0)</f>
        <v>0</v>
      </c>
      <c r="AV269">
        <f>IF(OR($D269="51",$D269="52",$D269="61"),(AF269/'Totals and Drop Down Lists'!AB$4)*Inputs!J$38,0)</f>
        <v>0</v>
      </c>
      <c r="AW269">
        <f>IF(OR($D269="51",$D269="52",$D269="61"),(AG269/'Totals and Drop Down Lists'!AC$4)*Inputs!K$38,0)</f>
        <v>0</v>
      </c>
      <c r="AX269">
        <f>IF(OR($D269="51",$D269="52",$D269="61"),(AH269/'Totals and Drop Down Lists'!AD$4)*Inputs!L$38,0)</f>
        <v>0</v>
      </c>
      <c r="AY269">
        <f>IF(OR($D269="51",$D269="52",$D269="61"),0,(AA269/'Totals and Drop Down Lists'!W$5)*Inputs!E$39)</f>
        <v>0</v>
      </c>
      <c r="AZ269">
        <f>IF(OR($D269="51",$D269="52",$D269="61"),0,(AB269/'Totals and Drop Down Lists'!X$5)*Inputs!F$39)</f>
        <v>0</v>
      </c>
      <c r="BA269">
        <f>IF(OR($D269="51",$D269="52",$D269="61"),0,(AC269/'Totals and Drop Down Lists'!Y$5)*Inputs!G$39)</f>
        <v>0</v>
      </c>
      <c r="BB269">
        <f>IF(OR($D269="51",$D269="52",$D269="61"),0,(AD269/'Totals and Drop Down Lists'!Z$5)*Inputs!H$39)</f>
        <v>0</v>
      </c>
      <c r="BC269">
        <f>IF(OR($D269="51",$D269="52",$D269="61"),0,(AE269/'Totals and Drop Down Lists'!AA$5)*Inputs!I$39)</f>
        <v>0</v>
      </c>
      <c r="BD269">
        <f>IF(OR($D269="51",$D269="52",$D269="61"),0,(AF269/'Totals and Drop Down Lists'!AB$5)*Inputs!J$39)</f>
        <v>0</v>
      </c>
      <c r="BE269">
        <f>IF(OR($D269="51",$D269="52",$D269="61"),0,(AG269/'Totals and Drop Down Lists'!AC$5)*Inputs!K$39)</f>
        <v>0</v>
      </c>
      <c r="BF269">
        <f>IF(OR($D269="51",$D269="52",$D269="61"),0,(AH269/'Totals and Drop Down Lists'!AD$5)*Inputs!L$39)</f>
        <v>0</v>
      </c>
      <c r="BG269" s="10">
        <f t="shared" si="37"/>
        <v>467928.0295548889</v>
      </c>
    </row>
    <row r="270" spans="1:59" ht="28.8">
      <c r="A270" s="1" t="s">
        <v>7355</v>
      </c>
      <c r="B270" s="1" t="s">
        <v>6775</v>
      </c>
      <c r="C270" s="1" t="s">
        <v>6784</v>
      </c>
      <c r="D270" s="1" t="s">
        <v>58</v>
      </c>
      <c r="E270" s="1" t="s">
        <v>6785</v>
      </c>
      <c r="F270" s="2">
        <v>97611</v>
      </c>
      <c r="G270" s="2">
        <v>790</v>
      </c>
      <c r="H270" s="2">
        <v>29</v>
      </c>
      <c r="I270" s="2">
        <v>17600</v>
      </c>
      <c r="J270" s="2">
        <v>23624</v>
      </c>
      <c r="K270" s="2">
        <v>12155</v>
      </c>
      <c r="L270" s="2">
        <v>582</v>
      </c>
      <c r="M270" s="2">
        <v>194</v>
      </c>
      <c r="N270" s="2">
        <v>3</v>
      </c>
      <c r="O270" s="2">
        <v>967</v>
      </c>
      <c r="P270" s="2">
        <v>325</v>
      </c>
      <c r="Q270" s="2">
        <v>58</v>
      </c>
      <c r="R270" s="2">
        <v>1709</v>
      </c>
      <c r="S270" s="2">
        <v>10009000</v>
      </c>
      <c r="T270" s="2">
        <v>454881600</v>
      </c>
      <c r="U270" s="2">
        <v>488</v>
      </c>
      <c r="V270" s="2">
        <v>524</v>
      </c>
      <c r="W270" s="2">
        <v>4</v>
      </c>
      <c r="X270" s="2">
        <v>2325</v>
      </c>
      <c r="Y270" s="2">
        <v>210</v>
      </c>
      <c r="Z270" s="2">
        <v>1650</v>
      </c>
      <c r="AA270" s="9">
        <f t="shared" si="38"/>
        <v>97611</v>
      </c>
      <c r="AB270" s="9">
        <f t="shared" si="39"/>
        <v>16781</v>
      </c>
      <c r="AC270" s="9">
        <f t="shared" si="40"/>
        <v>3838</v>
      </c>
      <c r="AD270" s="9">
        <f t="shared" si="41"/>
        <v>1709</v>
      </c>
      <c r="AE270" s="44">
        <f t="shared" si="42"/>
        <v>4.3676947461284679E-4</v>
      </c>
      <c r="AF270" s="9">
        <f t="shared" si="43"/>
        <v>1797</v>
      </c>
      <c r="AG270" s="9">
        <f t="shared" si="36"/>
        <v>1860</v>
      </c>
      <c r="AH270" s="44">
        <f t="shared" si="44"/>
        <v>3.5609474093461433E-4</v>
      </c>
      <c r="AI270">
        <f>AA270/'Totals and Drop Down Lists'!W$6*Inputs!E$37</f>
        <v>88546.882282305087</v>
      </c>
      <c r="AJ270">
        <f>AB270/'Totals and Drop Down Lists'!X$6*Inputs!F$37</f>
        <v>55215.987313843834</v>
      </c>
      <c r="AK270">
        <f>AC270/'Totals and Drop Down Lists'!Y$6*Inputs!G$37</f>
        <v>25301.392423880265</v>
      </c>
      <c r="AL270">
        <f>AD270/'Totals and Drop Down Lists'!Z$6*Inputs!H$37</f>
        <v>13701.909670419556</v>
      </c>
      <c r="AM270">
        <f>AE270/'Totals and Drop Down Lists'!AA$6*Inputs!I$37</f>
        <v>54373.14815093403</v>
      </c>
      <c r="AN270">
        <f>AF270/'Totals and Drop Down Lists'!AB$6*Inputs!J$37</f>
        <v>35862.1775731995</v>
      </c>
      <c r="AO270">
        <f>AG270/'Totals and Drop Down Lists'!AC$6*Inputs!K$37</f>
        <v>34639.85169311041</v>
      </c>
      <c r="AP270">
        <f>AH270/'Totals and Drop Down Lists'!AD$6*Inputs!L$37</f>
        <v>83799.742997235648</v>
      </c>
      <c r="AQ270">
        <f>IF(OR($D270="51",$D270="52",$D270="61"),(AA270/'Totals and Drop Down Lists'!W$4)*Inputs!E$38,0)</f>
        <v>0</v>
      </c>
      <c r="AR270">
        <f>IF(OR($D270="51",$D270="52",$D270="61"),(AB270/'Totals and Drop Down Lists'!X$4)*Inputs!F$38,0)</f>
        <v>0</v>
      </c>
      <c r="AS270">
        <f>IF(OR($D270="51",$D270="52",$D270="61"),(AC270/'Totals and Drop Down Lists'!Y$4)*Inputs!G$38,0)</f>
        <v>0</v>
      </c>
      <c r="AT270">
        <f>IF(OR($D270="51",$D270="52",$D270="61"),(AD270/'Totals and Drop Down Lists'!Z$4)*Inputs!H$38,0)</f>
        <v>0</v>
      </c>
      <c r="AU270">
        <f>IF(OR($D270="51",$D270="52",$D270="61"),(AE270/'Totals and Drop Down Lists'!AA$4)*Inputs!I$38,0)</f>
        <v>0</v>
      </c>
      <c r="AV270">
        <f>IF(OR($D270="51",$D270="52",$D270="61"),(AF270/'Totals and Drop Down Lists'!AB$4)*Inputs!J$38,0)</f>
        <v>0</v>
      </c>
      <c r="AW270">
        <f>IF(OR($D270="51",$D270="52",$D270="61"),(AG270/'Totals and Drop Down Lists'!AC$4)*Inputs!K$38,0)</f>
        <v>0</v>
      </c>
      <c r="AX270">
        <f>IF(OR($D270="51",$D270="52",$D270="61"),(AH270/'Totals and Drop Down Lists'!AD$4)*Inputs!L$38,0)</f>
        <v>0</v>
      </c>
      <c r="AY270">
        <f>IF(OR($D270="51",$D270="52",$D270="61"),0,(AA270/'Totals and Drop Down Lists'!W$5)*Inputs!E$39)</f>
        <v>0</v>
      </c>
      <c r="AZ270">
        <f>IF(OR($D270="51",$D270="52",$D270="61"),0,(AB270/'Totals and Drop Down Lists'!X$5)*Inputs!F$39)</f>
        <v>0</v>
      </c>
      <c r="BA270">
        <f>IF(OR($D270="51",$D270="52",$D270="61"),0,(AC270/'Totals and Drop Down Lists'!Y$5)*Inputs!G$39)</f>
        <v>0</v>
      </c>
      <c r="BB270">
        <f>IF(OR($D270="51",$D270="52",$D270="61"),0,(AD270/'Totals and Drop Down Lists'!Z$5)*Inputs!H$39)</f>
        <v>0</v>
      </c>
      <c r="BC270">
        <f>IF(OR($D270="51",$D270="52",$D270="61"),0,(AE270/'Totals and Drop Down Lists'!AA$5)*Inputs!I$39)</f>
        <v>0</v>
      </c>
      <c r="BD270">
        <f>IF(OR($D270="51",$D270="52",$D270="61"),0,(AF270/'Totals and Drop Down Lists'!AB$5)*Inputs!J$39)</f>
        <v>0</v>
      </c>
      <c r="BE270">
        <f>IF(OR($D270="51",$D270="52",$D270="61"),0,(AG270/'Totals and Drop Down Lists'!AC$5)*Inputs!K$39)</f>
        <v>0</v>
      </c>
      <c r="BF270">
        <f>IF(OR($D270="51",$D270="52",$D270="61"),0,(AH270/'Totals and Drop Down Lists'!AD$5)*Inputs!L$39)</f>
        <v>0</v>
      </c>
      <c r="BG270" s="10">
        <f t="shared" si="37"/>
        <v>391441.09210492834</v>
      </c>
    </row>
    <row r="271" spans="1:59" ht="28.8">
      <c r="A271" s="1" t="s">
        <v>7355</v>
      </c>
      <c r="B271" s="1" t="s">
        <v>6775</v>
      </c>
      <c r="C271" s="1" t="s">
        <v>6786</v>
      </c>
      <c r="D271" s="1" t="s">
        <v>58</v>
      </c>
      <c r="E271" s="1" t="s">
        <v>6787</v>
      </c>
      <c r="F271" s="2">
        <v>206659</v>
      </c>
      <c r="G271" s="2">
        <v>2483</v>
      </c>
      <c r="H271" s="2">
        <v>133</v>
      </c>
      <c r="I271" s="2">
        <v>64402</v>
      </c>
      <c r="J271" s="2">
        <v>56125</v>
      </c>
      <c r="K271" s="2">
        <v>25198</v>
      </c>
      <c r="L271" s="2">
        <v>2430</v>
      </c>
      <c r="M271" s="2">
        <v>335</v>
      </c>
      <c r="N271" s="2">
        <v>206</v>
      </c>
      <c r="O271" s="2">
        <v>3828</v>
      </c>
      <c r="P271" s="2">
        <v>1056</v>
      </c>
      <c r="Q271" s="2">
        <v>380</v>
      </c>
      <c r="R271" s="2">
        <v>5206</v>
      </c>
      <c r="S271" s="2">
        <v>17568000</v>
      </c>
      <c r="T271" s="2">
        <v>857927500</v>
      </c>
      <c r="U271" s="2">
        <v>778</v>
      </c>
      <c r="V271" s="2">
        <v>1319</v>
      </c>
      <c r="W271" s="2">
        <v>29</v>
      </c>
      <c r="X271" s="2">
        <v>6236</v>
      </c>
      <c r="Y271" s="2">
        <v>999</v>
      </c>
      <c r="Z271" s="2">
        <v>4100</v>
      </c>
      <c r="AA271" s="9">
        <f t="shared" si="38"/>
        <v>206659</v>
      </c>
      <c r="AB271" s="9">
        <f t="shared" si="39"/>
        <v>61786</v>
      </c>
      <c r="AC271" s="9">
        <f t="shared" si="40"/>
        <v>13441</v>
      </c>
      <c r="AD271" s="9">
        <f t="shared" si="41"/>
        <v>5206</v>
      </c>
      <c r="AE271" s="44">
        <f t="shared" si="42"/>
        <v>7.9008092212161439E-4</v>
      </c>
      <c r="AF271" s="9">
        <f t="shared" si="43"/>
        <v>4888</v>
      </c>
      <c r="AG271" s="9">
        <f t="shared" si="36"/>
        <v>5099</v>
      </c>
      <c r="AH271" s="44">
        <f t="shared" si="44"/>
        <v>8.5181604416688568E-4</v>
      </c>
      <c r="AI271">
        <f>AA271/'Totals and Drop Down Lists'!W$6*Inputs!E$37</f>
        <v>187468.72940118314</v>
      </c>
      <c r="AJ271">
        <f>AB271/'Totals and Drop Down Lists'!X$6*Inputs!F$37</f>
        <v>203299.86247381891</v>
      </c>
      <c r="AK271">
        <f>AC271/'Totals and Drop Down Lists'!Y$6*Inputs!G$37</f>
        <v>88607.612185871461</v>
      </c>
      <c r="AL271">
        <f>AD271/'Totals and Drop Down Lists'!Z$6*Inputs!H$37</f>
        <v>41739.111611588189</v>
      </c>
      <c r="AM271">
        <f>AE271/'Totals and Drop Down Lists'!AA$6*Inputs!I$37</f>
        <v>98356.660725487309</v>
      </c>
      <c r="AN271">
        <f>AF271/'Totals and Drop Down Lists'!AB$6*Inputs!J$37</f>
        <v>97548.316070005108</v>
      </c>
      <c r="AO271">
        <f>AG271/'Totals and Drop Down Lists'!AC$6*Inputs!K$37</f>
        <v>94961.614937188162</v>
      </c>
      <c r="AP271">
        <f>AH271/'Totals and Drop Down Lists'!AD$6*Inputs!L$37</f>
        <v>200457.79220090763</v>
      </c>
      <c r="AQ271">
        <f>IF(OR($D271="51",$D271="52",$D271="61"),(AA271/'Totals and Drop Down Lists'!W$4)*Inputs!E$38,0)</f>
        <v>0</v>
      </c>
      <c r="AR271">
        <f>IF(OR($D271="51",$D271="52",$D271="61"),(AB271/'Totals and Drop Down Lists'!X$4)*Inputs!F$38,0)</f>
        <v>0</v>
      </c>
      <c r="AS271">
        <f>IF(OR($D271="51",$D271="52",$D271="61"),(AC271/'Totals and Drop Down Lists'!Y$4)*Inputs!G$38,0)</f>
        <v>0</v>
      </c>
      <c r="AT271">
        <f>IF(OR($D271="51",$D271="52",$D271="61"),(AD271/'Totals and Drop Down Lists'!Z$4)*Inputs!H$38,0)</f>
        <v>0</v>
      </c>
      <c r="AU271">
        <f>IF(OR($D271="51",$D271="52",$D271="61"),(AE271/'Totals and Drop Down Lists'!AA$4)*Inputs!I$38,0)</f>
        <v>0</v>
      </c>
      <c r="AV271">
        <f>IF(OR($D271="51",$D271="52",$D271="61"),(AF271/'Totals and Drop Down Lists'!AB$4)*Inputs!J$38,0)</f>
        <v>0</v>
      </c>
      <c r="AW271">
        <f>IF(OR($D271="51",$D271="52",$D271="61"),(AG271/'Totals and Drop Down Lists'!AC$4)*Inputs!K$38,0)</f>
        <v>0</v>
      </c>
      <c r="AX271">
        <f>IF(OR($D271="51",$D271="52",$D271="61"),(AH271/'Totals and Drop Down Lists'!AD$4)*Inputs!L$38,0)</f>
        <v>0</v>
      </c>
      <c r="AY271">
        <f>IF(OR($D271="51",$D271="52",$D271="61"),0,(AA271/'Totals and Drop Down Lists'!W$5)*Inputs!E$39)</f>
        <v>0</v>
      </c>
      <c r="AZ271">
        <f>IF(OR($D271="51",$D271="52",$D271="61"),0,(AB271/'Totals and Drop Down Lists'!X$5)*Inputs!F$39)</f>
        <v>0</v>
      </c>
      <c r="BA271">
        <f>IF(OR($D271="51",$D271="52",$D271="61"),0,(AC271/'Totals and Drop Down Lists'!Y$5)*Inputs!G$39)</f>
        <v>0</v>
      </c>
      <c r="BB271">
        <f>IF(OR($D271="51",$D271="52",$D271="61"),0,(AD271/'Totals and Drop Down Lists'!Z$5)*Inputs!H$39)</f>
        <v>0</v>
      </c>
      <c r="BC271">
        <f>IF(OR($D271="51",$D271="52",$D271="61"),0,(AE271/'Totals and Drop Down Lists'!AA$5)*Inputs!I$39)</f>
        <v>0</v>
      </c>
      <c r="BD271">
        <f>IF(OR($D271="51",$D271="52",$D271="61"),0,(AF271/'Totals and Drop Down Lists'!AB$5)*Inputs!J$39)</f>
        <v>0</v>
      </c>
      <c r="BE271">
        <f>IF(OR($D271="51",$D271="52",$D271="61"),0,(AG271/'Totals and Drop Down Lists'!AC$5)*Inputs!K$39)</f>
        <v>0</v>
      </c>
      <c r="BF271">
        <f>IF(OR($D271="51",$D271="52",$D271="61"),0,(AH271/'Totals and Drop Down Lists'!AD$5)*Inputs!L$39)</f>
        <v>0</v>
      </c>
      <c r="BG271" s="10">
        <f t="shared" si="37"/>
        <v>1012439.6996060498</v>
      </c>
    </row>
    <row r="272" spans="1:59" ht="43.2">
      <c r="A272" s="1" t="s">
        <v>7356</v>
      </c>
      <c r="B272" s="1" t="s">
        <v>1422</v>
      </c>
      <c r="C272" s="1" t="s">
        <v>1423</v>
      </c>
      <c r="D272" s="1" t="s">
        <v>10</v>
      </c>
      <c r="E272" s="1" t="s">
        <v>1424</v>
      </c>
      <c r="F272" s="2">
        <v>97100</v>
      </c>
      <c r="G272" s="2">
        <v>1246</v>
      </c>
      <c r="H272" s="2">
        <v>62</v>
      </c>
      <c r="I272" s="2">
        <v>12711</v>
      </c>
      <c r="J272" s="2">
        <v>33017</v>
      </c>
      <c r="K272" s="2">
        <v>12562</v>
      </c>
      <c r="L272" s="2">
        <v>446</v>
      </c>
      <c r="M272" s="2">
        <v>38</v>
      </c>
      <c r="N272" s="2">
        <v>30</v>
      </c>
      <c r="O272" s="2">
        <v>841</v>
      </c>
      <c r="P272" s="2">
        <v>198</v>
      </c>
      <c r="Q272" s="2">
        <v>45</v>
      </c>
      <c r="R272" s="2">
        <v>413</v>
      </c>
      <c r="S272" s="2">
        <v>13972900</v>
      </c>
      <c r="T272" s="2">
        <v>621615000</v>
      </c>
      <c r="U272" s="2">
        <v>663</v>
      </c>
      <c r="V272" s="2">
        <v>80</v>
      </c>
      <c r="W272" s="2">
        <v>0</v>
      </c>
      <c r="X272" s="2">
        <v>1595</v>
      </c>
      <c r="Y272" s="2">
        <v>40</v>
      </c>
      <c r="Z272" s="2">
        <v>1230</v>
      </c>
      <c r="AA272" s="9">
        <f t="shared" si="38"/>
        <v>97100</v>
      </c>
      <c r="AB272" s="9">
        <f t="shared" si="39"/>
        <v>11403</v>
      </c>
      <c r="AC272" s="9">
        <f t="shared" si="40"/>
        <v>2011</v>
      </c>
      <c r="AD272" s="9">
        <f t="shared" si="41"/>
        <v>413</v>
      </c>
      <c r="AE272" s="44">
        <f t="shared" si="42"/>
        <v>3.3379186982121571E-4</v>
      </c>
      <c r="AF272" s="9">
        <f t="shared" si="43"/>
        <v>1515</v>
      </c>
      <c r="AG272" s="9">
        <f t="shared" si="36"/>
        <v>1270</v>
      </c>
      <c r="AH272" s="44">
        <f t="shared" si="44"/>
        <v>1.7979432789293255E-4</v>
      </c>
      <c r="AI272">
        <f>AA272/'Totals and Drop Down Lists'!W$6*Inputs!E$37</f>
        <v>88083.33353425152</v>
      </c>
      <c r="AJ272">
        <f>AB272/'Totals and Drop Down Lists'!X$6*Inputs!F$37</f>
        <v>37520.285044977136</v>
      </c>
      <c r="AK272">
        <f>AC272/'Totals and Drop Down Lists'!Y$6*Inputs!G$37</f>
        <v>13257.191288281194</v>
      </c>
      <c r="AL272">
        <f>AD272/'Totals and Drop Down Lists'!Z$6*Inputs!H$37</f>
        <v>3311.2280245074758</v>
      </c>
      <c r="AM272">
        <f>AE272/'Totals and Drop Down Lists'!AA$6*Inputs!I$37</f>
        <v>41553.533028959573</v>
      </c>
      <c r="AN272">
        <f>AF272/'Totals and Drop Down Lists'!AB$6*Inputs!J$37</f>
        <v>30234.390107622286</v>
      </c>
      <c r="AO272">
        <f>AG272/'Totals and Drop Down Lists'!AC$6*Inputs!K$37</f>
        <v>23651.941747446355</v>
      </c>
      <c r="AP272">
        <f>AH272/'Totals and Drop Down Lists'!AD$6*Inputs!L$37</f>
        <v>42310.98283070403</v>
      </c>
      <c r="AQ272">
        <f>IF(OR($D272="51",$D272="52",$D272="61"),(AA272/'Totals and Drop Down Lists'!W$4)*Inputs!E$38,0)</f>
        <v>0</v>
      </c>
      <c r="AR272">
        <f>IF(OR($D272="51",$D272="52",$D272="61"),(AB272/'Totals and Drop Down Lists'!X$4)*Inputs!F$38,0)</f>
        <v>0</v>
      </c>
      <c r="AS272">
        <f>IF(OR($D272="51",$D272="52",$D272="61"),(AC272/'Totals and Drop Down Lists'!Y$4)*Inputs!G$38,0)</f>
        <v>0</v>
      </c>
      <c r="AT272">
        <f>IF(OR($D272="51",$D272="52",$D272="61"),(AD272/'Totals and Drop Down Lists'!Z$4)*Inputs!H$38,0)</f>
        <v>0</v>
      </c>
      <c r="AU272">
        <f>IF(OR($D272="51",$D272="52",$D272="61"),(AE272/'Totals and Drop Down Lists'!AA$4)*Inputs!I$38,0)</f>
        <v>0</v>
      </c>
      <c r="AV272">
        <f>IF(OR($D272="51",$D272="52",$D272="61"),(AF272/'Totals and Drop Down Lists'!AB$4)*Inputs!J$38,0)</f>
        <v>0</v>
      </c>
      <c r="AW272">
        <f>IF(OR($D272="51",$D272="52",$D272="61"),(AG272/'Totals and Drop Down Lists'!AC$4)*Inputs!K$38,0)</f>
        <v>0</v>
      </c>
      <c r="AX272">
        <f>IF(OR($D272="51",$D272="52",$D272="61"),(AH272/'Totals and Drop Down Lists'!AD$4)*Inputs!L$38,0)</f>
        <v>0</v>
      </c>
      <c r="AY272">
        <f>IF(OR($D272="51",$D272="52",$D272="61"),0,(AA272/'Totals and Drop Down Lists'!W$5)*Inputs!E$39)</f>
        <v>0</v>
      </c>
      <c r="AZ272">
        <f>IF(OR($D272="51",$D272="52",$D272="61"),0,(AB272/'Totals and Drop Down Lists'!X$5)*Inputs!F$39)</f>
        <v>0</v>
      </c>
      <c r="BA272">
        <f>IF(OR($D272="51",$D272="52",$D272="61"),0,(AC272/'Totals and Drop Down Lists'!Y$5)*Inputs!G$39)</f>
        <v>0</v>
      </c>
      <c r="BB272">
        <f>IF(OR($D272="51",$D272="52",$D272="61"),0,(AD272/'Totals and Drop Down Lists'!Z$5)*Inputs!H$39)</f>
        <v>0</v>
      </c>
      <c r="BC272">
        <f>IF(OR($D272="51",$D272="52",$D272="61"),0,(AE272/'Totals and Drop Down Lists'!AA$5)*Inputs!I$39)</f>
        <v>0</v>
      </c>
      <c r="BD272">
        <f>IF(OR($D272="51",$D272="52",$D272="61"),0,(AF272/'Totals and Drop Down Lists'!AB$5)*Inputs!J$39)</f>
        <v>0</v>
      </c>
      <c r="BE272">
        <f>IF(OR($D272="51",$D272="52",$D272="61"),0,(AG272/'Totals and Drop Down Lists'!AC$5)*Inputs!K$39)</f>
        <v>0</v>
      </c>
      <c r="BF272">
        <f>IF(OR($D272="51",$D272="52",$D272="61"),0,(AH272/'Totals and Drop Down Lists'!AD$5)*Inputs!L$39)</f>
        <v>0</v>
      </c>
      <c r="BG272" s="10">
        <f t="shared" si="37"/>
        <v>279922.88560674951</v>
      </c>
    </row>
    <row r="273" spans="1:59" ht="43.2">
      <c r="A273" s="1" t="s">
        <v>7356</v>
      </c>
      <c r="B273" s="1" t="s">
        <v>1422</v>
      </c>
      <c r="C273" s="1" t="s">
        <v>1425</v>
      </c>
      <c r="D273" s="1" t="s">
        <v>7</v>
      </c>
      <c r="E273" s="1" t="s">
        <v>1426</v>
      </c>
      <c r="F273" s="2">
        <v>500819</v>
      </c>
      <c r="G273" s="2">
        <v>11719</v>
      </c>
      <c r="H273" s="2">
        <v>729</v>
      </c>
      <c r="I273" s="2">
        <v>142471</v>
      </c>
      <c r="J273" s="2">
        <v>159163</v>
      </c>
      <c r="K273" s="2">
        <v>82829</v>
      </c>
      <c r="L273" s="2">
        <v>3084</v>
      </c>
      <c r="M273" s="2">
        <v>767</v>
      </c>
      <c r="N273" s="2">
        <v>149</v>
      </c>
      <c r="O273" s="2">
        <v>7593</v>
      </c>
      <c r="P273" s="2">
        <v>3530</v>
      </c>
      <c r="Q273" s="2">
        <v>1548</v>
      </c>
      <c r="R273" s="2">
        <v>11067</v>
      </c>
      <c r="S273" s="2">
        <v>77166400</v>
      </c>
      <c r="T273" s="2">
        <v>3157658800</v>
      </c>
      <c r="U273" s="2">
        <v>6577</v>
      </c>
      <c r="V273" s="2">
        <v>3285</v>
      </c>
      <c r="W273" s="2">
        <v>345</v>
      </c>
      <c r="X273" s="2">
        <v>20415</v>
      </c>
      <c r="Y273" s="2">
        <v>1760</v>
      </c>
      <c r="Z273" s="2">
        <v>15520</v>
      </c>
      <c r="AA273" s="9">
        <f t="shared" si="38"/>
        <v>500819</v>
      </c>
      <c r="AB273" s="9">
        <f t="shared" si="39"/>
        <v>130023</v>
      </c>
      <c r="AC273" s="9">
        <f t="shared" si="40"/>
        <v>27738</v>
      </c>
      <c r="AD273" s="9">
        <f t="shared" si="41"/>
        <v>11067</v>
      </c>
      <c r="AE273" s="44">
        <f t="shared" si="42"/>
        <v>3.0103604929208327E-3</v>
      </c>
      <c r="AF273" s="9">
        <f t="shared" si="43"/>
        <v>16785</v>
      </c>
      <c r="AG273" s="9">
        <f t="shared" si="36"/>
        <v>17280</v>
      </c>
      <c r="AH273" s="44">
        <f t="shared" si="44"/>
        <v>3.3460708011851109E-3</v>
      </c>
      <c r="AI273">
        <f>AA273/'Totals and Drop Down Lists'!W$6*Inputs!E$37</f>
        <v>454313.15156838624</v>
      </c>
      <c r="AJ273">
        <f>AB273/'Totals and Drop Down Lists'!X$6*Inputs!F$37</f>
        <v>427826.01266360265</v>
      </c>
      <c r="AK273">
        <f>AC273/'Totals and Drop Down Lists'!Y$6*Inputs!G$37</f>
        <v>182858.2655168293</v>
      </c>
      <c r="AL273">
        <f>AD273/'Totals and Drop Down Lists'!Z$6*Inputs!H$37</f>
        <v>88729.686555022374</v>
      </c>
      <c r="AM273">
        <f>AE273/'Totals and Drop Down Lists'!AA$6*Inputs!I$37</f>
        <v>374757.82210831455</v>
      </c>
      <c r="AN273">
        <f>AF273/'Totals and Drop Down Lists'!AB$6*Inputs!J$37</f>
        <v>334973.09436068649</v>
      </c>
      <c r="AO273">
        <f>AG273/'Totals and Drop Down Lists'!AC$6*Inputs!K$37</f>
        <v>321815.39637470315</v>
      </c>
      <c r="AP273">
        <f>AH273/'Totals and Drop Down Lists'!AD$6*Inputs!L$37</f>
        <v>787430.53731690289</v>
      </c>
      <c r="AQ273">
        <f>IF(OR($D273="51",$D273="52",$D273="61"),(AA273/'Totals and Drop Down Lists'!W$4)*Inputs!E$38,0)</f>
        <v>0</v>
      </c>
      <c r="AR273">
        <f>IF(OR($D273="51",$D273="52",$D273="61"),(AB273/'Totals and Drop Down Lists'!X$4)*Inputs!F$38,0)</f>
        <v>0</v>
      </c>
      <c r="AS273">
        <f>IF(OR($D273="51",$D273="52",$D273="61"),(AC273/'Totals and Drop Down Lists'!Y$4)*Inputs!G$38,0)</f>
        <v>0</v>
      </c>
      <c r="AT273">
        <f>IF(OR($D273="51",$D273="52",$D273="61"),(AD273/'Totals and Drop Down Lists'!Z$4)*Inputs!H$38,0)</f>
        <v>0</v>
      </c>
      <c r="AU273">
        <f>IF(OR($D273="51",$D273="52",$D273="61"),(AE273/'Totals and Drop Down Lists'!AA$4)*Inputs!I$38,0)</f>
        <v>0</v>
      </c>
      <c r="AV273">
        <f>IF(OR($D273="51",$D273="52",$D273="61"),(AF273/'Totals and Drop Down Lists'!AB$4)*Inputs!J$38,0)</f>
        <v>0</v>
      </c>
      <c r="AW273">
        <f>IF(OR($D273="51",$D273="52",$D273="61"),(AG273/'Totals and Drop Down Lists'!AC$4)*Inputs!K$38,0)</f>
        <v>0</v>
      </c>
      <c r="AX273">
        <f>IF(OR($D273="51",$D273="52",$D273="61"),(AH273/'Totals and Drop Down Lists'!AD$4)*Inputs!L$38,0)</f>
        <v>0</v>
      </c>
      <c r="AY273">
        <f>IF(OR($D273="51",$D273="52",$D273="61"),0,(AA273/'Totals and Drop Down Lists'!W$5)*Inputs!E$39)</f>
        <v>0</v>
      </c>
      <c r="AZ273">
        <f>IF(OR($D273="51",$D273="52",$D273="61"),0,(AB273/'Totals and Drop Down Lists'!X$5)*Inputs!F$39)</f>
        <v>0</v>
      </c>
      <c r="BA273">
        <f>IF(OR($D273="51",$D273="52",$D273="61"),0,(AC273/'Totals and Drop Down Lists'!Y$5)*Inputs!G$39)</f>
        <v>0</v>
      </c>
      <c r="BB273">
        <f>IF(OR($D273="51",$D273="52",$D273="61"),0,(AD273/'Totals and Drop Down Lists'!Z$5)*Inputs!H$39)</f>
        <v>0</v>
      </c>
      <c r="BC273">
        <f>IF(OR($D273="51",$D273="52",$D273="61"),0,(AE273/'Totals and Drop Down Lists'!AA$5)*Inputs!I$39)</f>
        <v>0</v>
      </c>
      <c r="BD273">
        <f>IF(OR($D273="51",$D273="52",$D273="61"),0,(AF273/'Totals and Drop Down Lists'!AB$5)*Inputs!J$39)</f>
        <v>0</v>
      </c>
      <c r="BE273">
        <f>IF(OR($D273="51",$D273="52",$D273="61"),0,(AG273/'Totals and Drop Down Lists'!AC$5)*Inputs!K$39)</f>
        <v>0</v>
      </c>
      <c r="BF273">
        <f>IF(OR($D273="51",$D273="52",$D273="61"),0,(AH273/'Totals and Drop Down Lists'!AD$5)*Inputs!L$39)</f>
        <v>0</v>
      </c>
      <c r="BG273" s="10">
        <f t="shared" si="37"/>
        <v>2972703.9664644473</v>
      </c>
    </row>
    <row r="274" spans="1:59" ht="43.2">
      <c r="A274" s="1" t="s">
        <v>7356</v>
      </c>
      <c r="B274" s="1" t="s">
        <v>1422</v>
      </c>
      <c r="C274" s="1" t="s">
        <v>1427</v>
      </c>
      <c r="D274" s="1" t="s">
        <v>10</v>
      </c>
      <c r="E274" s="1" t="s">
        <v>1428</v>
      </c>
      <c r="F274" s="2">
        <v>61899</v>
      </c>
      <c r="G274" s="2">
        <v>700</v>
      </c>
      <c r="H274" s="2">
        <v>34</v>
      </c>
      <c r="I274" s="2">
        <v>16998</v>
      </c>
      <c r="J274" s="2">
        <v>16184</v>
      </c>
      <c r="K274" s="2">
        <v>8376</v>
      </c>
      <c r="L274" s="2">
        <v>479</v>
      </c>
      <c r="M274" s="2">
        <v>78</v>
      </c>
      <c r="N274" s="2">
        <v>47</v>
      </c>
      <c r="O274" s="2">
        <v>1132</v>
      </c>
      <c r="P274" s="2">
        <v>507</v>
      </c>
      <c r="Q274" s="2">
        <v>318</v>
      </c>
      <c r="R274" s="2">
        <v>1062</v>
      </c>
      <c r="S274" s="2">
        <v>7640600</v>
      </c>
      <c r="T274" s="2">
        <v>326123400</v>
      </c>
      <c r="U274" s="2">
        <v>498</v>
      </c>
      <c r="V274" s="2">
        <v>205</v>
      </c>
      <c r="W274" s="2">
        <v>0</v>
      </c>
      <c r="X274" s="2">
        <v>1555</v>
      </c>
      <c r="Y274" s="2">
        <v>90</v>
      </c>
      <c r="Z274" s="2">
        <v>1205</v>
      </c>
      <c r="AA274" s="9">
        <f t="shared" si="38"/>
        <v>61899</v>
      </c>
      <c r="AB274" s="9">
        <f t="shared" si="39"/>
        <v>16264</v>
      </c>
      <c r="AC274" s="9">
        <f t="shared" si="40"/>
        <v>3623</v>
      </c>
      <c r="AD274" s="9">
        <f t="shared" si="41"/>
        <v>1062</v>
      </c>
      <c r="AE274" s="44">
        <f t="shared" si="42"/>
        <v>3.0274937379371668E-4</v>
      </c>
      <c r="AF274" s="9">
        <f t="shared" si="43"/>
        <v>1350</v>
      </c>
      <c r="AG274" s="9">
        <f t="shared" si="36"/>
        <v>1295</v>
      </c>
      <c r="AH274" s="44">
        <f t="shared" si="44"/>
        <v>2.4938576121882644E-4</v>
      </c>
      <c r="AI274">
        <f>AA274/'Totals and Drop Down Lists'!W$6*Inputs!E$37</f>
        <v>56151.084062169255</v>
      </c>
      <c r="AJ274">
        <f>AB274/'Totals and Drop Down Lists'!X$6*Inputs!F$37</f>
        <v>53514.857140358508</v>
      </c>
      <c r="AK274">
        <f>AC274/'Totals and Drop Down Lists'!Y$6*Inputs!G$37</f>
        <v>23884.039799822356</v>
      </c>
      <c r="AL274">
        <f>AD274/'Totals and Drop Down Lists'!Z$6*Inputs!H$37</f>
        <v>8514.58634873351</v>
      </c>
      <c r="AM274">
        <f>AE274/'Totals and Drop Down Lists'!AA$6*Inputs!I$37</f>
        <v>37689.07286499293</v>
      </c>
      <c r="AN274">
        <f>AF274/'Totals and Drop Down Lists'!AB$6*Inputs!J$37</f>
        <v>26941.535739465402</v>
      </c>
      <c r="AO274">
        <f>AG274/'Totals and Drop Down Lists'!AC$6*Inputs!K$37</f>
        <v>24117.531151923646</v>
      </c>
      <c r="AP274">
        <f>AH274/'Totals and Drop Down Lists'!AD$6*Inputs!L$37</f>
        <v>58687.928505928103</v>
      </c>
      <c r="AQ274">
        <f>IF(OR($D274="51",$D274="52",$D274="61"),(AA274/'Totals and Drop Down Lists'!W$4)*Inputs!E$38,0)</f>
        <v>0</v>
      </c>
      <c r="AR274">
        <f>IF(OR($D274="51",$D274="52",$D274="61"),(AB274/'Totals and Drop Down Lists'!X$4)*Inputs!F$38,0)</f>
        <v>0</v>
      </c>
      <c r="AS274">
        <f>IF(OR($D274="51",$D274="52",$D274="61"),(AC274/'Totals and Drop Down Lists'!Y$4)*Inputs!G$38,0)</f>
        <v>0</v>
      </c>
      <c r="AT274">
        <f>IF(OR($D274="51",$D274="52",$D274="61"),(AD274/'Totals and Drop Down Lists'!Z$4)*Inputs!H$38,0)</f>
        <v>0</v>
      </c>
      <c r="AU274">
        <f>IF(OR($D274="51",$D274="52",$D274="61"),(AE274/'Totals and Drop Down Lists'!AA$4)*Inputs!I$38,0)</f>
        <v>0</v>
      </c>
      <c r="AV274">
        <f>IF(OR($D274="51",$D274="52",$D274="61"),(AF274/'Totals and Drop Down Lists'!AB$4)*Inputs!J$38,0)</f>
        <v>0</v>
      </c>
      <c r="AW274">
        <f>IF(OR($D274="51",$D274="52",$D274="61"),(AG274/'Totals and Drop Down Lists'!AC$4)*Inputs!K$38,0)</f>
        <v>0</v>
      </c>
      <c r="AX274">
        <f>IF(OR($D274="51",$D274="52",$D274="61"),(AH274/'Totals and Drop Down Lists'!AD$4)*Inputs!L$38,0)</f>
        <v>0</v>
      </c>
      <c r="AY274">
        <f>IF(OR($D274="51",$D274="52",$D274="61"),0,(AA274/'Totals and Drop Down Lists'!W$5)*Inputs!E$39)</f>
        <v>0</v>
      </c>
      <c r="AZ274">
        <f>IF(OR($D274="51",$D274="52",$D274="61"),0,(AB274/'Totals and Drop Down Lists'!X$5)*Inputs!F$39)</f>
        <v>0</v>
      </c>
      <c r="BA274">
        <f>IF(OR($D274="51",$D274="52",$D274="61"),0,(AC274/'Totals and Drop Down Lists'!Y$5)*Inputs!G$39)</f>
        <v>0</v>
      </c>
      <c r="BB274">
        <f>IF(OR($D274="51",$D274="52",$D274="61"),0,(AD274/'Totals and Drop Down Lists'!Z$5)*Inputs!H$39)</f>
        <v>0</v>
      </c>
      <c r="BC274">
        <f>IF(OR($D274="51",$D274="52",$D274="61"),0,(AE274/'Totals and Drop Down Lists'!AA$5)*Inputs!I$39)</f>
        <v>0</v>
      </c>
      <c r="BD274">
        <f>IF(OR($D274="51",$D274="52",$D274="61"),0,(AF274/'Totals and Drop Down Lists'!AB$5)*Inputs!J$39)</f>
        <v>0</v>
      </c>
      <c r="BE274">
        <f>IF(OR($D274="51",$D274="52",$D274="61"),0,(AG274/'Totals and Drop Down Lists'!AC$5)*Inputs!K$39)</f>
        <v>0</v>
      </c>
      <c r="BF274">
        <f>IF(OR($D274="51",$D274="52",$D274="61"),0,(AH274/'Totals and Drop Down Lists'!AD$5)*Inputs!L$39)</f>
        <v>0</v>
      </c>
      <c r="BG274" s="10">
        <f t="shared" si="37"/>
        <v>289500.63561339368</v>
      </c>
    </row>
    <row r="275" spans="1:59" ht="43.2">
      <c r="A275" s="1" t="s">
        <v>7356</v>
      </c>
      <c r="B275" s="1" t="s">
        <v>1422</v>
      </c>
      <c r="C275" s="1" t="s">
        <v>1429</v>
      </c>
      <c r="D275" s="1" t="s">
        <v>215</v>
      </c>
      <c r="E275" s="1" t="s">
        <v>1430</v>
      </c>
      <c r="F275" s="2">
        <v>341686</v>
      </c>
      <c r="G275" s="2">
        <v>4409</v>
      </c>
      <c r="H275" s="2">
        <v>131</v>
      </c>
      <c r="I275" s="2">
        <v>84402</v>
      </c>
      <c r="J275" s="2">
        <v>97631</v>
      </c>
      <c r="K275" s="2">
        <v>38562</v>
      </c>
      <c r="L275" s="2">
        <v>3132</v>
      </c>
      <c r="M275" s="2">
        <v>554</v>
      </c>
      <c r="N275" s="2">
        <v>214</v>
      </c>
      <c r="O275" s="2">
        <v>5329</v>
      </c>
      <c r="P275" s="2">
        <v>1607</v>
      </c>
      <c r="Q275" s="2">
        <v>539</v>
      </c>
      <c r="R275" s="2">
        <v>8548</v>
      </c>
      <c r="S275" s="2">
        <v>30043900</v>
      </c>
      <c r="T275" s="2">
        <v>1455520600</v>
      </c>
      <c r="U275" s="2">
        <v>2078</v>
      </c>
      <c r="V275" s="2">
        <v>1770</v>
      </c>
      <c r="W275" s="2">
        <v>350</v>
      </c>
      <c r="X275" s="2">
        <v>7817</v>
      </c>
      <c r="Y275" s="2">
        <v>820</v>
      </c>
      <c r="Z275" s="2">
        <v>5412</v>
      </c>
      <c r="AA275" s="9">
        <f t="shared" si="38"/>
        <v>341686</v>
      </c>
      <c r="AB275" s="9">
        <f t="shared" si="39"/>
        <v>79862</v>
      </c>
      <c r="AC275" s="9">
        <f t="shared" si="40"/>
        <v>19923</v>
      </c>
      <c r="AD275" s="9">
        <f t="shared" si="41"/>
        <v>8548</v>
      </c>
      <c r="AE275" s="44">
        <f t="shared" si="42"/>
        <v>1.0637195688608949E-3</v>
      </c>
      <c r="AF275" s="9">
        <f t="shared" si="43"/>
        <v>5697</v>
      </c>
      <c r="AG275" s="9">
        <f t="shared" si="36"/>
        <v>6232</v>
      </c>
      <c r="AH275" s="44">
        <f t="shared" si="44"/>
        <v>9.1590481806277946E-4</v>
      </c>
      <c r="AI275">
        <f>AA275/'Totals and Drop Down Lists'!W$6*Inputs!E$37</f>
        <v>309957.17715740745</v>
      </c>
      <c r="AJ275">
        <f>AB275/'Totals and Drop Down Lists'!X$6*Inputs!F$37</f>
        <v>262776.90118933294</v>
      </c>
      <c r="AK275">
        <f>AC275/'Totals and Drop Down Lists'!Y$6*Inputs!G$37</f>
        <v>131339.14571677084</v>
      </c>
      <c r="AL275">
        <f>AD275/'Totals and Drop Down Lists'!Z$6*Inputs!H$37</f>
        <v>68533.60085590776</v>
      </c>
      <c r="AM275">
        <f>AE275/'Totals and Drop Down Lists'!AA$6*Inputs!I$37</f>
        <v>132421.75809101271</v>
      </c>
      <c r="AN275">
        <f>AF275/'Totals and Drop Down Lists'!AB$6*Inputs!J$37</f>
        <v>113693.28082054399</v>
      </c>
      <c r="AO275">
        <f>AG275/'Totals and Drop Down Lists'!AC$6*Inputs!K$37</f>
        <v>116062.12674809896</v>
      </c>
      <c r="AP275">
        <f>AH275/'Totals and Drop Down Lists'!AD$6*Inputs!L$37</f>
        <v>215539.79753293804</v>
      </c>
      <c r="AQ275">
        <f>IF(OR($D275="51",$D275="52",$D275="61"),(AA275/'Totals and Drop Down Lists'!W$4)*Inputs!E$38,0)</f>
        <v>0</v>
      </c>
      <c r="AR275">
        <f>IF(OR($D275="51",$D275="52",$D275="61"),(AB275/'Totals and Drop Down Lists'!X$4)*Inputs!F$38,0)</f>
        <v>0</v>
      </c>
      <c r="AS275">
        <f>IF(OR($D275="51",$D275="52",$D275="61"),(AC275/'Totals and Drop Down Lists'!Y$4)*Inputs!G$38,0)</f>
        <v>0</v>
      </c>
      <c r="AT275">
        <f>IF(OR($D275="51",$D275="52",$D275="61"),(AD275/'Totals and Drop Down Lists'!Z$4)*Inputs!H$38,0)</f>
        <v>0</v>
      </c>
      <c r="AU275">
        <f>IF(OR($D275="51",$D275="52",$D275="61"),(AE275/'Totals and Drop Down Lists'!AA$4)*Inputs!I$38,0)</f>
        <v>0</v>
      </c>
      <c r="AV275">
        <f>IF(OR($D275="51",$D275="52",$D275="61"),(AF275/'Totals and Drop Down Lists'!AB$4)*Inputs!J$38,0)</f>
        <v>0</v>
      </c>
      <c r="AW275">
        <f>IF(OR($D275="51",$D275="52",$D275="61"),(AG275/'Totals and Drop Down Lists'!AC$4)*Inputs!K$38,0)</f>
        <v>0</v>
      </c>
      <c r="AX275">
        <f>IF(OR($D275="51",$D275="52",$D275="61"),(AH275/'Totals and Drop Down Lists'!AD$4)*Inputs!L$38,0)</f>
        <v>0</v>
      </c>
      <c r="AY275">
        <f>IF(OR($D275="51",$D275="52",$D275="61"),0,(AA275/'Totals and Drop Down Lists'!W$5)*Inputs!E$39)</f>
        <v>0</v>
      </c>
      <c r="AZ275">
        <f>IF(OR($D275="51",$D275="52",$D275="61"),0,(AB275/'Totals and Drop Down Lists'!X$5)*Inputs!F$39)</f>
        <v>0</v>
      </c>
      <c r="BA275">
        <f>IF(OR($D275="51",$D275="52",$D275="61"),0,(AC275/'Totals and Drop Down Lists'!Y$5)*Inputs!G$39)</f>
        <v>0</v>
      </c>
      <c r="BB275">
        <f>IF(OR($D275="51",$D275="52",$D275="61"),0,(AD275/'Totals and Drop Down Lists'!Z$5)*Inputs!H$39)</f>
        <v>0</v>
      </c>
      <c r="BC275">
        <f>IF(OR($D275="51",$D275="52",$D275="61"),0,(AE275/'Totals and Drop Down Lists'!AA$5)*Inputs!I$39)</f>
        <v>0</v>
      </c>
      <c r="BD275">
        <f>IF(OR($D275="51",$D275="52",$D275="61"),0,(AF275/'Totals and Drop Down Lists'!AB$5)*Inputs!J$39)</f>
        <v>0</v>
      </c>
      <c r="BE275">
        <f>IF(OR($D275="51",$D275="52",$D275="61"),0,(AG275/'Totals and Drop Down Lists'!AC$5)*Inputs!K$39)</f>
        <v>0</v>
      </c>
      <c r="BF275">
        <f>IF(OR($D275="51",$D275="52",$D275="61"),0,(AH275/'Totals and Drop Down Lists'!AD$5)*Inputs!L$39)</f>
        <v>0</v>
      </c>
      <c r="BG275" s="10">
        <f t="shared" si="37"/>
        <v>1350323.7881120127</v>
      </c>
    </row>
    <row r="276" spans="1:59" ht="43.2">
      <c r="A276" s="1" t="s">
        <v>7356</v>
      </c>
      <c r="B276" s="1" t="s">
        <v>1422</v>
      </c>
      <c r="C276" s="1" t="s">
        <v>1431</v>
      </c>
      <c r="D276" s="1" t="s">
        <v>58</v>
      </c>
      <c r="E276" s="1" t="s">
        <v>1432</v>
      </c>
      <c r="F276" s="2">
        <v>89536</v>
      </c>
      <c r="G276" s="2">
        <v>688</v>
      </c>
      <c r="H276" s="2">
        <v>14</v>
      </c>
      <c r="I276" s="2">
        <v>15606</v>
      </c>
      <c r="J276" s="2">
        <v>26332</v>
      </c>
      <c r="K276" s="2">
        <v>8302</v>
      </c>
      <c r="L276" s="2">
        <v>624</v>
      </c>
      <c r="M276" s="2">
        <v>213</v>
      </c>
      <c r="N276" s="2">
        <v>55</v>
      </c>
      <c r="O276" s="2">
        <v>879</v>
      </c>
      <c r="P276" s="2">
        <v>183</v>
      </c>
      <c r="Q276" s="2">
        <v>88</v>
      </c>
      <c r="R276" s="2">
        <v>1224</v>
      </c>
      <c r="S276" s="2">
        <v>6832200</v>
      </c>
      <c r="T276" s="2">
        <v>347251100</v>
      </c>
      <c r="U276" s="2">
        <v>461</v>
      </c>
      <c r="V276" s="2">
        <v>374</v>
      </c>
      <c r="W276" s="2">
        <v>40</v>
      </c>
      <c r="X276" s="2">
        <v>1329</v>
      </c>
      <c r="Y276" s="2">
        <v>29</v>
      </c>
      <c r="Z276" s="2">
        <v>799</v>
      </c>
      <c r="AA276" s="9">
        <f t="shared" si="38"/>
        <v>89536</v>
      </c>
      <c r="AB276" s="9">
        <f t="shared" si="39"/>
        <v>14904</v>
      </c>
      <c r="AC276" s="9">
        <f t="shared" si="40"/>
        <v>3266</v>
      </c>
      <c r="AD276" s="9">
        <f t="shared" si="41"/>
        <v>1224</v>
      </c>
      <c r="AE276" s="44">
        <f t="shared" si="42"/>
        <v>1.8280050770979985E-4</v>
      </c>
      <c r="AF276" s="9">
        <f t="shared" si="43"/>
        <v>915</v>
      </c>
      <c r="AG276" s="9">
        <f t="shared" si="36"/>
        <v>828</v>
      </c>
      <c r="AH276" s="44">
        <f t="shared" si="44"/>
        <v>9.7136020170898832E-5</v>
      </c>
      <c r="AI276">
        <f>AA276/'Totals and Drop Down Lists'!W$6*Inputs!E$37</f>
        <v>81221.72349456996</v>
      </c>
      <c r="AJ276">
        <f>AB276/'Totals and Drop Down Lists'!X$6*Inputs!F$37</f>
        <v>49039.930571809098</v>
      </c>
      <c r="AK276">
        <f>AC276/'Totals and Drop Down Lists'!Y$6*Inputs!G$37</f>
        <v>21530.575210107596</v>
      </c>
      <c r="AL276">
        <f>AD276/'Totals and Drop Down Lists'!Z$6*Inputs!H$37</f>
        <v>9813.4215544725193</v>
      </c>
      <c r="AM276">
        <f>AE276/'Totals and Drop Down Lists'!AA$6*Inputs!I$37</f>
        <v>22756.716449979114</v>
      </c>
      <c r="AN276">
        <f>AF276/'Totals and Drop Down Lists'!AB$6*Inputs!J$37</f>
        <v>18260.374223415438</v>
      </c>
      <c r="AO276">
        <f>AG276/'Totals and Drop Down Lists'!AC$6*Inputs!K$37</f>
        <v>15420.321076287861</v>
      </c>
      <c r="AP276">
        <f>AH276/'Totals and Drop Down Lists'!AD$6*Inputs!L$37</f>
        <v>22859.010792271918</v>
      </c>
      <c r="AQ276">
        <f>IF(OR($D276="51",$D276="52",$D276="61"),(AA276/'Totals and Drop Down Lists'!W$4)*Inputs!E$38,0)</f>
        <v>0</v>
      </c>
      <c r="AR276">
        <f>IF(OR($D276="51",$D276="52",$D276="61"),(AB276/'Totals and Drop Down Lists'!X$4)*Inputs!F$38,0)</f>
        <v>0</v>
      </c>
      <c r="AS276">
        <f>IF(OR($D276="51",$D276="52",$D276="61"),(AC276/'Totals and Drop Down Lists'!Y$4)*Inputs!G$38,0)</f>
        <v>0</v>
      </c>
      <c r="AT276">
        <f>IF(OR($D276="51",$D276="52",$D276="61"),(AD276/'Totals and Drop Down Lists'!Z$4)*Inputs!H$38,0)</f>
        <v>0</v>
      </c>
      <c r="AU276">
        <f>IF(OR($D276="51",$D276="52",$D276="61"),(AE276/'Totals and Drop Down Lists'!AA$4)*Inputs!I$38,0)</f>
        <v>0</v>
      </c>
      <c r="AV276">
        <f>IF(OR($D276="51",$D276="52",$D276="61"),(AF276/'Totals and Drop Down Lists'!AB$4)*Inputs!J$38,0)</f>
        <v>0</v>
      </c>
      <c r="AW276">
        <f>IF(OR($D276="51",$D276="52",$D276="61"),(AG276/'Totals and Drop Down Lists'!AC$4)*Inputs!K$38,0)</f>
        <v>0</v>
      </c>
      <c r="AX276">
        <f>IF(OR($D276="51",$D276="52",$D276="61"),(AH276/'Totals and Drop Down Lists'!AD$4)*Inputs!L$38,0)</f>
        <v>0</v>
      </c>
      <c r="AY276">
        <f>IF(OR($D276="51",$D276="52",$D276="61"),0,(AA276/'Totals and Drop Down Lists'!W$5)*Inputs!E$39)</f>
        <v>0</v>
      </c>
      <c r="AZ276">
        <f>IF(OR($D276="51",$D276="52",$D276="61"),0,(AB276/'Totals and Drop Down Lists'!X$5)*Inputs!F$39)</f>
        <v>0</v>
      </c>
      <c r="BA276">
        <f>IF(OR($D276="51",$D276="52",$D276="61"),0,(AC276/'Totals and Drop Down Lists'!Y$5)*Inputs!G$39)</f>
        <v>0</v>
      </c>
      <c r="BB276">
        <f>IF(OR($D276="51",$D276="52",$D276="61"),0,(AD276/'Totals and Drop Down Lists'!Z$5)*Inputs!H$39)</f>
        <v>0</v>
      </c>
      <c r="BC276">
        <f>IF(OR($D276="51",$D276="52",$D276="61"),0,(AE276/'Totals and Drop Down Lists'!AA$5)*Inputs!I$39)</f>
        <v>0</v>
      </c>
      <c r="BD276">
        <f>IF(OR($D276="51",$D276="52",$D276="61"),0,(AF276/'Totals and Drop Down Lists'!AB$5)*Inputs!J$39)</f>
        <v>0</v>
      </c>
      <c r="BE276">
        <f>IF(OR($D276="51",$D276="52",$D276="61"),0,(AG276/'Totals and Drop Down Lists'!AC$5)*Inputs!K$39)</f>
        <v>0</v>
      </c>
      <c r="BF276">
        <f>IF(OR($D276="51",$D276="52",$D276="61"),0,(AH276/'Totals and Drop Down Lists'!AD$5)*Inputs!L$39)</f>
        <v>0</v>
      </c>
      <c r="BG276" s="10">
        <f t="shared" si="37"/>
        <v>240902.07337291352</v>
      </c>
    </row>
    <row r="277" spans="1:59" ht="28.8">
      <c r="A277" s="1" t="s">
        <v>7357</v>
      </c>
      <c r="B277" s="1" t="s">
        <v>5192</v>
      </c>
      <c r="C277" s="1" t="s">
        <v>5193</v>
      </c>
      <c r="D277" s="1" t="s">
        <v>10</v>
      </c>
      <c r="E277" s="1" t="s">
        <v>5194</v>
      </c>
      <c r="F277" s="2">
        <v>58020</v>
      </c>
      <c r="G277" s="2">
        <v>630</v>
      </c>
      <c r="H277" s="2">
        <v>114</v>
      </c>
      <c r="I277" s="2">
        <v>4571</v>
      </c>
      <c r="J277" s="2">
        <v>21394</v>
      </c>
      <c r="K277" s="2">
        <v>7185</v>
      </c>
      <c r="L277" s="2">
        <v>43</v>
      </c>
      <c r="M277" s="2">
        <v>28</v>
      </c>
      <c r="N277" s="2">
        <v>0</v>
      </c>
      <c r="O277" s="2">
        <v>224</v>
      </c>
      <c r="P277" s="2">
        <v>60</v>
      </c>
      <c r="Q277" s="2">
        <v>17</v>
      </c>
      <c r="R277" s="2">
        <v>267</v>
      </c>
      <c r="S277" s="2">
        <v>10089600</v>
      </c>
      <c r="T277" s="2">
        <v>411198900</v>
      </c>
      <c r="U277" s="2">
        <v>235</v>
      </c>
      <c r="V277" s="2">
        <v>205</v>
      </c>
      <c r="W277" s="2">
        <v>0</v>
      </c>
      <c r="X277" s="2">
        <v>1115</v>
      </c>
      <c r="Y277" s="2">
        <v>95</v>
      </c>
      <c r="Z277" s="2">
        <v>875</v>
      </c>
      <c r="AA277" s="9">
        <f t="shared" si="38"/>
        <v>58020</v>
      </c>
      <c r="AB277" s="9">
        <f t="shared" si="39"/>
        <v>3827</v>
      </c>
      <c r="AC277" s="9">
        <f t="shared" si="40"/>
        <v>639</v>
      </c>
      <c r="AD277" s="9">
        <f t="shared" si="41"/>
        <v>267</v>
      </c>
      <c r="AE277" s="44">
        <f t="shared" si="42"/>
        <v>1.6852228511859345E-4</v>
      </c>
      <c r="AF277" s="9">
        <f t="shared" si="43"/>
        <v>910</v>
      </c>
      <c r="AG277" s="9">
        <f t="shared" si="36"/>
        <v>970</v>
      </c>
      <c r="AH277" s="44">
        <f t="shared" si="44"/>
        <v>1.2121534490865795E-4</v>
      </c>
      <c r="AI277">
        <f>AA277/'Totals and Drop Down Lists'!W$6*Inputs!E$37</f>
        <v>52632.286422834935</v>
      </c>
      <c r="AJ277">
        <f>AB277/'Totals and Drop Down Lists'!X$6*Inputs!F$37</f>
        <v>12592.311748410722</v>
      </c>
      <c r="AK277">
        <f>AC277/'Totals and Drop Down Lists'!Y$6*Inputs!G$37</f>
        <v>4212.5038454558335</v>
      </c>
      <c r="AL277">
        <f>AD277/'Totals and Drop Down Lists'!Z$6*Inputs!H$37</f>
        <v>2140.6728390883682</v>
      </c>
      <c r="AM277">
        <f>AE277/'Totals and Drop Down Lists'!AA$6*Inputs!I$37</f>
        <v>20979.229795327166</v>
      </c>
      <c r="AN277">
        <f>AF277/'Totals and Drop Down Lists'!AB$6*Inputs!J$37</f>
        <v>18160.590757713715</v>
      </c>
      <c r="AO277">
        <f>AG277/'Totals and Drop Down Lists'!AC$6*Inputs!K$37</f>
        <v>18064.868893718867</v>
      </c>
      <c r="AP277">
        <f>AH277/'Totals and Drop Down Lists'!AD$6*Inputs!L$37</f>
        <v>28525.596092788066</v>
      </c>
      <c r="AQ277">
        <f>IF(OR($D277="51",$D277="52",$D277="61"),(AA277/'Totals and Drop Down Lists'!W$4)*Inputs!E$38,0)</f>
        <v>0</v>
      </c>
      <c r="AR277">
        <f>IF(OR($D277="51",$D277="52",$D277="61"),(AB277/'Totals and Drop Down Lists'!X$4)*Inputs!F$38,0)</f>
        <v>0</v>
      </c>
      <c r="AS277">
        <f>IF(OR($D277="51",$D277="52",$D277="61"),(AC277/'Totals and Drop Down Lists'!Y$4)*Inputs!G$38,0)</f>
        <v>0</v>
      </c>
      <c r="AT277">
        <f>IF(OR($D277="51",$D277="52",$D277="61"),(AD277/'Totals and Drop Down Lists'!Z$4)*Inputs!H$38,0)</f>
        <v>0</v>
      </c>
      <c r="AU277">
        <f>IF(OR($D277="51",$D277="52",$D277="61"),(AE277/'Totals and Drop Down Lists'!AA$4)*Inputs!I$38,0)</f>
        <v>0</v>
      </c>
      <c r="AV277">
        <f>IF(OR($D277="51",$D277="52",$D277="61"),(AF277/'Totals and Drop Down Lists'!AB$4)*Inputs!J$38,0)</f>
        <v>0</v>
      </c>
      <c r="AW277">
        <f>IF(OR($D277="51",$D277="52",$D277="61"),(AG277/'Totals and Drop Down Lists'!AC$4)*Inputs!K$38,0)</f>
        <v>0</v>
      </c>
      <c r="AX277">
        <f>IF(OR($D277="51",$D277="52",$D277="61"),(AH277/'Totals and Drop Down Lists'!AD$4)*Inputs!L$38,0)</f>
        <v>0</v>
      </c>
      <c r="AY277">
        <f>IF(OR($D277="51",$D277="52",$D277="61"),0,(AA277/'Totals and Drop Down Lists'!W$5)*Inputs!E$39)</f>
        <v>0</v>
      </c>
      <c r="AZ277">
        <f>IF(OR($D277="51",$D277="52",$D277="61"),0,(AB277/'Totals and Drop Down Lists'!X$5)*Inputs!F$39)</f>
        <v>0</v>
      </c>
      <c r="BA277">
        <f>IF(OR($D277="51",$D277="52",$D277="61"),0,(AC277/'Totals and Drop Down Lists'!Y$5)*Inputs!G$39)</f>
        <v>0</v>
      </c>
      <c r="BB277">
        <f>IF(OR($D277="51",$D277="52",$D277="61"),0,(AD277/'Totals and Drop Down Lists'!Z$5)*Inputs!H$39)</f>
        <v>0</v>
      </c>
      <c r="BC277">
        <f>IF(OR($D277="51",$D277="52",$D277="61"),0,(AE277/'Totals and Drop Down Lists'!AA$5)*Inputs!I$39)</f>
        <v>0</v>
      </c>
      <c r="BD277">
        <f>IF(OR($D277="51",$D277="52",$D277="61"),0,(AF277/'Totals and Drop Down Lists'!AB$5)*Inputs!J$39)</f>
        <v>0</v>
      </c>
      <c r="BE277">
        <f>IF(OR($D277="51",$D277="52",$D277="61"),0,(AG277/'Totals and Drop Down Lists'!AC$5)*Inputs!K$39)</f>
        <v>0</v>
      </c>
      <c r="BF277">
        <f>IF(OR($D277="51",$D277="52",$D277="61"),0,(AH277/'Totals and Drop Down Lists'!AD$5)*Inputs!L$39)</f>
        <v>0</v>
      </c>
      <c r="BG277" s="10">
        <f t="shared" si="37"/>
        <v>157308.06039533767</v>
      </c>
    </row>
    <row r="278" spans="1:59" ht="28.8">
      <c r="A278" s="1" t="s">
        <v>7357</v>
      </c>
      <c r="B278" s="1" t="s">
        <v>5192</v>
      </c>
      <c r="C278" s="1" t="s">
        <v>5195</v>
      </c>
      <c r="D278" s="1" t="s">
        <v>10</v>
      </c>
      <c r="E278" s="1" t="s">
        <v>5196</v>
      </c>
      <c r="F278" s="2">
        <v>122039</v>
      </c>
      <c r="G278" s="2">
        <v>1317</v>
      </c>
      <c r="H278" s="2">
        <v>57</v>
      </c>
      <c r="I278" s="2">
        <v>10018</v>
      </c>
      <c r="J278" s="2">
        <v>45141</v>
      </c>
      <c r="K278" s="2">
        <v>16155</v>
      </c>
      <c r="L278" s="2">
        <v>139</v>
      </c>
      <c r="M278" s="2">
        <v>14</v>
      </c>
      <c r="N278" s="2">
        <v>11</v>
      </c>
      <c r="O278" s="2">
        <v>628</v>
      </c>
      <c r="P278" s="2">
        <v>203</v>
      </c>
      <c r="Q278" s="2">
        <v>91</v>
      </c>
      <c r="R278" s="2">
        <v>1671</v>
      </c>
      <c r="S278" s="2">
        <v>21592300</v>
      </c>
      <c r="T278" s="2">
        <v>952222600</v>
      </c>
      <c r="U278" s="2">
        <v>1101</v>
      </c>
      <c r="V278" s="2">
        <v>295</v>
      </c>
      <c r="W278" s="2">
        <v>0</v>
      </c>
      <c r="X278" s="2">
        <v>2310</v>
      </c>
      <c r="Y278" s="2">
        <v>55</v>
      </c>
      <c r="Z278" s="2">
        <v>1825</v>
      </c>
      <c r="AA278" s="9">
        <f t="shared" si="38"/>
        <v>122039</v>
      </c>
      <c r="AB278" s="9">
        <f t="shared" si="39"/>
        <v>8644</v>
      </c>
      <c r="AC278" s="9">
        <f t="shared" si="40"/>
        <v>2757</v>
      </c>
      <c r="AD278" s="9">
        <f t="shared" si="41"/>
        <v>1671</v>
      </c>
      <c r="AE278" s="44">
        <f t="shared" si="42"/>
        <v>4.0377417175719156E-4</v>
      </c>
      <c r="AF278" s="9">
        <f t="shared" si="43"/>
        <v>2015</v>
      </c>
      <c r="AG278" s="9">
        <f t="shared" si="36"/>
        <v>1880</v>
      </c>
      <c r="AH278" s="44">
        <f t="shared" si="44"/>
        <v>2.5034834356808355E-4</v>
      </c>
      <c r="AI278">
        <f>AA278/'Totals and Drop Down Lists'!W$6*Inputs!E$37</f>
        <v>110706.50814816188</v>
      </c>
      <c r="AJ278">
        <f>AB278/'Totals and Drop Down Lists'!X$6*Inputs!F$37</f>
        <v>28442.106807750795</v>
      </c>
      <c r="AK278">
        <f>AC278/'Totals and Drop Down Lists'!Y$6*Inputs!G$37</f>
        <v>18175.075276872823</v>
      </c>
      <c r="AL278">
        <f>AD278/'Totals and Drop Down Lists'!Z$6*Inputs!H$37</f>
        <v>13397.244622159787</v>
      </c>
      <c r="AM278">
        <f>AE278/'Totals and Drop Down Lists'!AA$6*Inputs!I$37</f>
        <v>50265.584333554776</v>
      </c>
      <c r="AN278">
        <f>AF278/'Totals and Drop Down Lists'!AB$6*Inputs!J$37</f>
        <v>40212.736677794659</v>
      </c>
      <c r="AO278">
        <f>AG278/'Totals and Drop Down Lists'!AC$6*Inputs!K$37</f>
        <v>35012.323216692246</v>
      </c>
      <c r="AP278">
        <f>AH278/'Totals and Drop Down Lists'!AD$6*Inputs!L$37</f>
        <v>58914.452922631674</v>
      </c>
      <c r="AQ278">
        <f>IF(OR($D278="51",$D278="52",$D278="61"),(AA278/'Totals and Drop Down Lists'!W$4)*Inputs!E$38,0)</f>
        <v>0</v>
      </c>
      <c r="AR278">
        <f>IF(OR($D278="51",$D278="52",$D278="61"),(AB278/'Totals and Drop Down Lists'!X$4)*Inputs!F$38,0)</f>
        <v>0</v>
      </c>
      <c r="AS278">
        <f>IF(OR($D278="51",$D278="52",$D278="61"),(AC278/'Totals and Drop Down Lists'!Y$4)*Inputs!G$38,0)</f>
        <v>0</v>
      </c>
      <c r="AT278">
        <f>IF(OR($D278="51",$D278="52",$D278="61"),(AD278/'Totals and Drop Down Lists'!Z$4)*Inputs!H$38,0)</f>
        <v>0</v>
      </c>
      <c r="AU278">
        <f>IF(OR($D278="51",$D278="52",$D278="61"),(AE278/'Totals and Drop Down Lists'!AA$4)*Inputs!I$38,0)</f>
        <v>0</v>
      </c>
      <c r="AV278">
        <f>IF(OR($D278="51",$D278="52",$D278="61"),(AF278/'Totals and Drop Down Lists'!AB$4)*Inputs!J$38,0)</f>
        <v>0</v>
      </c>
      <c r="AW278">
        <f>IF(OR($D278="51",$D278="52",$D278="61"),(AG278/'Totals and Drop Down Lists'!AC$4)*Inputs!K$38,0)</f>
        <v>0</v>
      </c>
      <c r="AX278">
        <f>IF(OR($D278="51",$D278="52",$D278="61"),(AH278/'Totals and Drop Down Lists'!AD$4)*Inputs!L$38,0)</f>
        <v>0</v>
      </c>
      <c r="AY278">
        <f>IF(OR($D278="51",$D278="52",$D278="61"),0,(AA278/'Totals and Drop Down Lists'!W$5)*Inputs!E$39)</f>
        <v>0</v>
      </c>
      <c r="AZ278">
        <f>IF(OR($D278="51",$D278="52",$D278="61"),0,(AB278/'Totals and Drop Down Lists'!X$5)*Inputs!F$39)</f>
        <v>0</v>
      </c>
      <c r="BA278">
        <f>IF(OR($D278="51",$D278="52",$D278="61"),0,(AC278/'Totals and Drop Down Lists'!Y$5)*Inputs!G$39)</f>
        <v>0</v>
      </c>
      <c r="BB278">
        <f>IF(OR($D278="51",$D278="52",$D278="61"),0,(AD278/'Totals and Drop Down Lists'!Z$5)*Inputs!H$39)</f>
        <v>0</v>
      </c>
      <c r="BC278">
        <f>IF(OR($D278="51",$D278="52",$D278="61"),0,(AE278/'Totals and Drop Down Lists'!AA$5)*Inputs!I$39)</f>
        <v>0</v>
      </c>
      <c r="BD278">
        <f>IF(OR($D278="51",$D278="52",$D278="61"),0,(AF278/'Totals and Drop Down Lists'!AB$5)*Inputs!J$39)</f>
        <v>0</v>
      </c>
      <c r="BE278">
        <f>IF(OR($D278="51",$D278="52",$D278="61"),0,(AG278/'Totals and Drop Down Lists'!AC$5)*Inputs!K$39)</f>
        <v>0</v>
      </c>
      <c r="BF278">
        <f>IF(OR($D278="51",$D278="52",$D278="61"),0,(AH278/'Totals and Drop Down Lists'!AD$5)*Inputs!L$39)</f>
        <v>0</v>
      </c>
      <c r="BG278" s="10">
        <f t="shared" si="37"/>
        <v>355126.03200561868</v>
      </c>
    </row>
    <row r="279" spans="1:59" ht="28.8">
      <c r="A279" s="1" t="s">
        <v>7357</v>
      </c>
      <c r="B279" s="1" t="s">
        <v>5192</v>
      </c>
      <c r="C279" s="1" t="s">
        <v>316</v>
      </c>
      <c r="D279" s="1" t="s">
        <v>25</v>
      </c>
      <c r="E279" s="1" t="s">
        <v>5197</v>
      </c>
      <c r="F279" s="2">
        <v>98509</v>
      </c>
      <c r="G279" s="2">
        <v>772</v>
      </c>
      <c r="H279" s="2">
        <v>70</v>
      </c>
      <c r="I279" s="2">
        <v>11696</v>
      </c>
      <c r="J279" s="2">
        <v>40991</v>
      </c>
      <c r="K279" s="2">
        <v>11223</v>
      </c>
      <c r="L279" s="2">
        <v>207</v>
      </c>
      <c r="M279" s="2">
        <v>83</v>
      </c>
      <c r="N279" s="2">
        <v>45</v>
      </c>
      <c r="O279" s="2">
        <v>444</v>
      </c>
      <c r="P279" s="2">
        <v>150</v>
      </c>
      <c r="Q279" s="2">
        <v>0</v>
      </c>
      <c r="R279" s="2">
        <v>3748</v>
      </c>
      <c r="S279" s="2">
        <v>13087500</v>
      </c>
      <c r="T279" s="2">
        <v>540215600</v>
      </c>
      <c r="U279" s="2">
        <v>743</v>
      </c>
      <c r="V279" s="2">
        <v>465</v>
      </c>
      <c r="W279" s="2">
        <v>90</v>
      </c>
      <c r="X279" s="2">
        <v>2245</v>
      </c>
      <c r="Y279" s="2">
        <v>214</v>
      </c>
      <c r="Z279" s="2">
        <v>1540</v>
      </c>
      <c r="AA279" s="9">
        <f t="shared" si="38"/>
        <v>98509</v>
      </c>
      <c r="AB279" s="9">
        <f t="shared" si="39"/>
        <v>10854</v>
      </c>
      <c r="AC279" s="9">
        <f t="shared" si="40"/>
        <v>4677</v>
      </c>
      <c r="AD279" s="9">
        <f t="shared" si="41"/>
        <v>3748</v>
      </c>
      <c r="AE279" s="44">
        <f t="shared" si="42"/>
        <v>2.1459776693226435E-4</v>
      </c>
      <c r="AF279" s="9">
        <f t="shared" si="43"/>
        <v>1690</v>
      </c>
      <c r="AG279" s="9">
        <f t="shared" si="36"/>
        <v>1754</v>
      </c>
      <c r="AH279" s="44">
        <f t="shared" si="44"/>
        <v>1.7869036047110439E-4</v>
      </c>
      <c r="AI279">
        <f>AA279/'Totals and Drop Down Lists'!W$6*Inputs!E$37</f>
        <v>89361.494367925668</v>
      </c>
      <c r="AJ279">
        <f>AB279/'Totals and Drop Down Lists'!X$6*Inputs!F$37</f>
        <v>35713.862481643584</v>
      </c>
      <c r="AK279">
        <f>AC279/'Totals and Drop Down Lists'!Y$6*Inputs!G$37</f>
        <v>30832.363826599274</v>
      </c>
      <c r="AL279">
        <f>AD279/'Totals and Drop Down Lists'!Z$6*Inputs!H$37</f>
        <v>30049.594759937096</v>
      </c>
      <c r="AM279">
        <f>AE279/'Totals and Drop Down Lists'!AA$6*Inputs!I$37</f>
        <v>26715.136593761439</v>
      </c>
      <c r="AN279">
        <f>AF279/'Totals and Drop Down Lists'!AB$6*Inputs!J$37</f>
        <v>33726.811407182613</v>
      </c>
      <c r="AO279">
        <f>AG279/'Totals and Drop Down Lists'!AC$6*Inputs!K$37</f>
        <v>32665.752618126699</v>
      </c>
      <c r="AP279">
        <f>AH279/'Totals and Drop Down Lists'!AD$6*Inputs!L$37</f>
        <v>42051.186277731329</v>
      </c>
      <c r="AQ279">
        <f>IF(OR($D279="51",$D279="52",$D279="61"),(AA279/'Totals and Drop Down Lists'!W$4)*Inputs!E$38,0)</f>
        <v>0</v>
      </c>
      <c r="AR279">
        <f>IF(OR($D279="51",$D279="52",$D279="61"),(AB279/'Totals and Drop Down Lists'!X$4)*Inputs!F$38,0)</f>
        <v>0</v>
      </c>
      <c r="AS279">
        <f>IF(OR($D279="51",$D279="52",$D279="61"),(AC279/'Totals and Drop Down Lists'!Y$4)*Inputs!G$38,0)</f>
        <v>0</v>
      </c>
      <c r="AT279">
        <f>IF(OR($D279="51",$D279="52",$D279="61"),(AD279/'Totals and Drop Down Lists'!Z$4)*Inputs!H$38,0)</f>
        <v>0</v>
      </c>
      <c r="AU279">
        <f>IF(OR($D279="51",$D279="52",$D279="61"),(AE279/'Totals and Drop Down Lists'!AA$4)*Inputs!I$38,0)</f>
        <v>0</v>
      </c>
      <c r="AV279">
        <f>IF(OR($D279="51",$D279="52",$D279="61"),(AF279/'Totals and Drop Down Lists'!AB$4)*Inputs!J$38,0)</f>
        <v>0</v>
      </c>
      <c r="AW279">
        <f>IF(OR($D279="51",$D279="52",$D279="61"),(AG279/'Totals and Drop Down Lists'!AC$4)*Inputs!K$38,0)</f>
        <v>0</v>
      </c>
      <c r="AX279">
        <f>IF(OR($D279="51",$D279="52",$D279="61"),(AH279/'Totals and Drop Down Lists'!AD$4)*Inputs!L$38,0)</f>
        <v>0</v>
      </c>
      <c r="AY279">
        <f>IF(OR($D279="51",$D279="52",$D279="61"),0,(AA279/'Totals and Drop Down Lists'!W$5)*Inputs!E$39)</f>
        <v>0</v>
      </c>
      <c r="AZ279">
        <f>IF(OR($D279="51",$D279="52",$D279="61"),0,(AB279/'Totals and Drop Down Lists'!X$5)*Inputs!F$39)</f>
        <v>0</v>
      </c>
      <c r="BA279">
        <f>IF(OR($D279="51",$D279="52",$D279="61"),0,(AC279/'Totals and Drop Down Lists'!Y$5)*Inputs!G$39)</f>
        <v>0</v>
      </c>
      <c r="BB279">
        <f>IF(OR($D279="51",$D279="52",$D279="61"),0,(AD279/'Totals and Drop Down Lists'!Z$5)*Inputs!H$39)</f>
        <v>0</v>
      </c>
      <c r="BC279">
        <f>IF(OR($D279="51",$D279="52",$D279="61"),0,(AE279/'Totals and Drop Down Lists'!AA$5)*Inputs!I$39)</f>
        <v>0</v>
      </c>
      <c r="BD279">
        <f>IF(OR($D279="51",$D279="52",$D279="61"),0,(AF279/'Totals and Drop Down Lists'!AB$5)*Inputs!J$39)</f>
        <v>0</v>
      </c>
      <c r="BE279">
        <f>IF(OR($D279="51",$D279="52",$D279="61"),0,(AG279/'Totals and Drop Down Lists'!AC$5)*Inputs!K$39)</f>
        <v>0</v>
      </c>
      <c r="BF279">
        <f>IF(OR($D279="51",$D279="52",$D279="61"),0,(AH279/'Totals and Drop Down Lists'!AD$5)*Inputs!L$39)</f>
        <v>0</v>
      </c>
      <c r="BG279" s="10">
        <f t="shared" si="37"/>
        <v>321116.20233290765</v>
      </c>
    </row>
    <row r="280" spans="1:59" ht="28.8">
      <c r="A280" s="1" t="s">
        <v>7357</v>
      </c>
      <c r="B280" s="1" t="s">
        <v>5192</v>
      </c>
      <c r="C280" s="1" t="s">
        <v>5198</v>
      </c>
      <c r="D280" s="1" t="s">
        <v>58</v>
      </c>
      <c r="E280" s="1" t="s">
        <v>5199</v>
      </c>
      <c r="F280" s="2">
        <v>175865</v>
      </c>
      <c r="G280" s="2">
        <v>1037</v>
      </c>
      <c r="H280" s="2">
        <v>76</v>
      </c>
      <c r="I280" s="2">
        <v>16261</v>
      </c>
      <c r="J280" s="2">
        <v>66174</v>
      </c>
      <c r="K280" s="2">
        <v>15713</v>
      </c>
      <c r="L280" s="2">
        <v>491</v>
      </c>
      <c r="M280" s="2">
        <v>92</v>
      </c>
      <c r="N280" s="2">
        <v>58</v>
      </c>
      <c r="O280" s="2">
        <v>530</v>
      </c>
      <c r="P280" s="2">
        <v>323</v>
      </c>
      <c r="Q280" s="2">
        <v>69</v>
      </c>
      <c r="R280" s="2">
        <v>3944</v>
      </c>
      <c r="S280" s="2">
        <v>19199500</v>
      </c>
      <c r="T280" s="2">
        <v>841460600</v>
      </c>
      <c r="U280" s="2">
        <v>1118</v>
      </c>
      <c r="V280" s="2">
        <v>538</v>
      </c>
      <c r="W280" s="2">
        <v>55</v>
      </c>
      <c r="X280" s="2">
        <v>2708</v>
      </c>
      <c r="Y280" s="2">
        <v>170</v>
      </c>
      <c r="Z280" s="2">
        <v>1928</v>
      </c>
      <c r="AA280" s="9">
        <f t="shared" si="38"/>
        <v>175865</v>
      </c>
      <c r="AB280" s="9">
        <f t="shared" si="39"/>
        <v>15148</v>
      </c>
      <c r="AC280" s="9">
        <f t="shared" si="40"/>
        <v>5507</v>
      </c>
      <c r="AD280" s="9">
        <f t="shared" si="41"/>
        <v>3944</v>
      </c>
      <c r="AE280" s="44">
        <f t="shared" si="42"/>
        <v>2.6057132409559506E-4</v>
      </c>
      <c r="AF280" s="9">
        <f t="shared" si="43"/>
        <v>2115</v>
      </c>
      <c r="AG280" s="9">
        <f t="shared" si="36"/>
        <v>2098</v>
      </c>
      <c r="AH280" s="44">
        <f t="shared" si="44"/>
        <v>1.8536523818484744E-4</v>
      </c>
      <c r="AI280">
        <f>AA280/'Totals and Drop Down Lists'!W$6*Inputs!E$37</f>
        <v>159534.24770341031</v>
      </c>
      <c r="AJ280">
        <f>AB280/'Totals and Drop Down Lists'!X$6*Inputs!F$37</f>
        <v>49842.785044401789</v>
      </c>
      <c r="AK280">
        <f>AC280/'Totals and Drop Down Lists'!Y$6*Inputs!G$37</f>
        <v>36304.004189241437</v>
      </c>
      <c r="AL280">
        <f>AD280/'Totals and Drop Down Lists'!Z$6*Inputs!H$37</f>
        <v>31621.025008855897</v>
      </c>
      <c r="AM280">
        <f>AE280/'Totals and Drop Down Lists'!AA$6*Inputs!I$37</f>
        <v>32438.354858689359</v>
      </c>
      <c r="AN280">
        <f>AF280/'Totals and Drop Down Lists'!AB$6*Inputs!J$37</f>
        <v>42208.405991829131</v>
      </c>
      <c r="AO280">
        <f>AG280/'Totals and Drop Down Lists'!AC$6*Inputs!K$37</f>
        <v>39072.262823734214</v>
      </c>
      <c r="AP280">
        <f>AH280/'Totals and Drop Down Lists'!AD$6*Inputs!L$37</f>
        <v>43621.984643024654</v>
      </c>
      <c r="AQ280">
        <f>IF(OR($D280="51",$D280="52",$D280="61"),(AA280/'Totals and Drop Down Lists'!W$4)*Inputs!E$38,0)</f>
        <v>0</v>
      </c>
      <c r="AR280">
        <f>IF(OR($D280="51",$D280="52",$D280="61"),(AB280/'Totals and Drop Down Lists'!X$4)*Inputs!F$38,0)</f>
        <v>0</v>
      </c>
      <c r="AS280">
        <f>IF(OR($D280="51",$D280="52",$D280="61"),(AC280/'Totals and Drop Down Lists'!Y$4)*Inputs!G$38,0)</f>
        <v>0</v>
      </c>
      <c r="AT280">
        <f>IF(OR($D280="51",$D280="52",$D280="61"),(AD280/'Totals and Drop Down Lists'!Z$4)*Inputs!H$38,0)</f>
        <v>0</v>
      </c>
      <c r="AU280">
        <f>IF(OR($D280="51",$D280="52",$D280="61"),(AE280/'Totals and Drop Down Lists'!AA$4)*Inputs!I$38,0)</f>
        <v>0</v>
      </c>
      <c r="AV280">
        <f>IF(OR($D280="51",$D280="52",$D280="61"),(AF280/'Totals and Drop Down Lists'!AB$4)*Inputs!J$38,0)</f>
        <v>0</v>
      </c>
      <c r="AW280">
        <f>IF(OR($D280="51",$D280="52",$D280="61"),(AG280/'Totals and Drop Down Lists'!AC$4)*Inputs!K$38,0)</f>
        <v>0</v>
      </c>
      <c r="AX280">
        <f>IF(OR($D280="51",$D280="52",$D280="61"),(AH280/'Totals and Drop Down Lists'!AD$4)*Inputs!L$38,0)</f>
        <v>0</v>
      </c>
      <c r="AY280">
        <f>IF(OR($D280="51",$D280="52",$D280="61"),0,(AA280/'Totals and Drop Down Lists'!W$5)*Inputs!E$39)</f>
        <v>0</v>
      </c>
      <c r="AZ280">
        <f>IF(OR($D280="51",$D280="52",$D280="61"),0,(AB280/'Totals and Drop Down Lists'!X$5)*Inputs!F$39)</f>
        <v>0</v>
      </c>
      <c r="BA280">
        <f>IF(OR($D280="51",$D280="52",$D280="61"),0,(AC280/'Totals and Drop Down Lists'!Y$5)*Inputs!G$39)</f>
        <v>0</v>
      </c>
      <c r="BB280">
        <f>IF(OR($D280="51",$D280="52",$D280="61"),0,(AD280/'Totals and Drop Down Lists'!Z$5)*Inputs!H$39)</f>
        <v>0</v>
      </c>
      <c r="BC280">
        <f>IF(OR($D280="51",$D280="52",$D280="61"),0,(AE280/'Totals and Drop Down Lists'!AA$5)*Inputs!I$39)</f>
        <v>0</v>
      </c>
      <c r="BD280">
        <f>IF(OR($D280="51",$D280="52",$D280="61"),0,(AF280/'Totals and Drop Down Lists'!AB$5)*Inputs!J$39)</f>
        <v>0</v>
      </c>
      <c r="BE280">
        <f>IF(OR($D280="51",$D280="52",$D280="61"),0,(AG280/'Totals and Drop Down Lists'!AC$5)*Inputs!K$39)</f>
        <v>0</v>
      </c>
      <c r="BF280">
        <f>IF(OR($D280="51",$D280="52",$D280="61"),0,(AH280/'Totals and Drop Down Lists'!AD$5)*Inputs!L$39)</f>
        <v>0</v>
      </c>
      <c r="BG280" s="10">
        <f t="shared" si="37"/>
        <v>434643.07026318682</v>
      </c>
    </row>
    <row r="281" spans="1:59" ht="43.2">
      <c r="A281" s="1" t="s">
        <v>7358</v>
      </c>
      <c r="B281" s="1" t="s">
        <v>5004</v>
      </c>
      <c r="C281" s="1" t="s">
        <v>5005</v>
      </c>
      <c r="D281" s="1" t="s">
        <v>10</v>
      </c>
      <c r="E281" s="1" t="s">
        <v>5006</v>
      </c>
      <c r="F281" s="2">
        <v>90370</v>
      </c>
      <c r="G281" s="2">
        <v>2302</v>
      </c>
      <c r="H281" s="2">
        <v>163</v>
      </c>
      <c r="I281" s="2">
        <v>16070</v>
      </c>
      <c r="J281" s="2">
        <v>34865</v>
      </c>
      <c r="K281" s="2">
        <v>15645</v>
      </c>
      <c r="L281" s="2">
        <v>82</v>
      </c>
      <c r="M281" s="2">
        <v>38</v>
      </c>
      <c r="N281" s="2">
        <v>0</v>
      </c>
      <c r="O281" s="2">
        <v>646</v>
      </c>
      <c r="P281" s="2">
        <v>192</v>
      </c>
      <c r="Q281" s="2">
        <v>156</v>
      </c>
      <c r="R281" s="2">
        <v>1036</v>
      </c>
      <c r="S281" s="2">
        <v>15608000</v>
      </c>
      <c r="T281" s="2">
        <v>615115100</v>
      </c>
      <c r="U281" s="2">
        <v>1513</v>
      </c>
      <c r="V281" s="2">
        <v>405</v>
      </c>
      <c r="W281" s="2">
        <v>0</v>
      </c>
      <c r="X281" s="2">
        <v>3095</v>
      </c>
      <c r="Y281" s="2">
        <v>105</v>
      </c>
      <c r="Z281" s="2">
        <v>2410</v>
      </c>
      <c r="AA281" s="9">
        <f t="shared" si="38"/>
        <v>90370</v>
      </c>
      <c r="AB281" s="9">
        <f t="shared" si="39"/>
        <v>13605</v>
      </c>
      <c r="AC281" s="9">
        <f t="shared" si="40"/>
        <v>2150</v>
      </c>
      <c r="AD281" s="9">
        <f t="shared" si="41"/>
        <v>1036</v>
      </c>
      <c r="AE281" s="44">
        <f t="shared" si="42"/>
        <v>4.9029475954351614E-4</v>
      </c>
      <c r="AF281" s="9">
        <f t="shared" si="43"/>
        <v>2690</v>
      </c>
      <c r="AG281" s="9">
        <f t="shared" si="36"/>
        <v>2515</v>
      </c>
      <c r="AH281" s="44">
        <f t="shared" si="44"/>
        <v>4.1992813547094736E-4</v>
      </c>
      <c r="AI281">
        <f>AA281/'Totals and Drop Down Lists'!W$6*Inputs!E$37</f>
        <v>81978.278594132949</v>
      </c>
      <c r="AJ281">
        <f>AB281/'Totals and Drop Down Lists'!X$6*Inputs!F$37</f>
        <v>44765.717621407864</v>
      </c>
      <c r="AK281">
        <f>AC281/'Totals and Drop Down Lists'!Y$6*Inputs!G$37</f>
        <v>14173.526240579098</v>
      </c>
      <c r="AL281">
        <f>AD281/'Totals and Drop Down Lists'!Z$6*Inputs!H$37</f>
        <v>8306.1313157136683</v>
      </c>
      <c r="AM281">
        <f>AE281/'Totals and Drop Down Lists'!AA$6*Inputs!I$37</f>
        <v>61036.476099701453</v>
      </c>
      <c r="AN281">
        <f>AF281/'Totals and Drop Down Lists'!AB$6*Inputs!J$37</f>
        <v>53683.504547527351</v>
      </c>
      <c r="AO281">
        <f>AG281/'Totals and Drop Down Lists'!AC$6*Inputs!K$37</f>
        <v>46838.294090415424</v>
      </c>
      <c r="AP281">
        <f>AH281/'Totals and Drop Down Lists'!AD$6*Inputs!L$37</f>
        <v>98821.649927807463</v>
      </c>
      <c r="AQ281">
        <f>IF(OR($D281="51",$D281="52",$D281="61"),(AA281/'Totals and Drop Down Lists'!W$4)*Inputs!E$38,0)</f>
        <v>0</v>
      </c>
      <c r="AR281">
        <f>IF(OR($D281="51",$D281="52",$D281="61"),(AB281/'Totals and Drop Down Lists'!X$4)*Inputs!F$38,0)</f>
        <v>0</v>
      </c>
      <c r="AS281">
        <f>IF(OR($D281="51",$D281="52",$D281="61"),(AC281/'Totals and Drop Down Lists'!Y$4)*Inputs!G$38,0)</f>
        <v>0</v>
      </c>
      <c r="AT281">
        <f>IF(OR($D281="51",$D281="52",$D281="61"),(AD281/'Totals and Drop Down Lists'!Z$4)*Inputs!H$38,0)</f>
        <v>0</v>
      </c>
      <c r="AU281">
        <f>IF(OR($D281="51",$D281="52",$D281="61"),(AE281/'Totals and Drop Down Lists'!AA$4)*Inputs!I$38,0)</f>
        <v>0</v>
      </c>
      <c r="AV281">
        <f>IF(OR($D281="51",$D281="52",$D281="61"),(AF281/'Totals and Drop Down Lists'!AB$4)*Inputs!J$38,0)</f>
        <v>0</v>
      </c>
      <c r="AW281">
        <f>IF(OR($D281="51",$D281="52",$D281="61"),(AG281/'Totals and Drop Down Lists'!AC$4)*Inputs!K$38,0)</f>
        <v>0</v>
      </c>
      <c r="AX281">
        <f>IF(OR($D281="51",$D281="52",$D281="61"),(AH281/'Totals and Drop Down Lists'!AD$4)*Inputs!L$38,0)</f>
        <v>0</v>
      </c>
      <c r="AY281">
        <f>IF(OR($D281="51",$D281="52",$D281="61"),0,(AA281/'Totals and Drop Down Lists'!W$5)*Inputs!E$39)</f>
        <v>0</v>
      </c>
      <c r="AZ281">
        <f>IF(OR($D281="51",$D281="52",$D281="61"),0,(AB281/'Totals and Drop Down Lists'!X$5)*Inputs!F$39)</f>
        <v>0</v>
      </c>
      <c r="BA281">
        <f>IF(OR($D281="51",$D281="52",$D281="61"),0,(AC281/'Totals and Drop Down Lists'!Y$5)*Inputs!G$39)</f>
        <v>0</v>
      </c>
      <c r="BB281">
        <f>IF(OR($D281="51",$D281="52",$D281="61"),0,(AD281/'Totals and Drop Down Lists'!Z$5)*Inputs!H$39)</f>
        <v>0</v>
      </c>
      <c r="BC281">
        <f>IF(OR($D281="51",$D281="52",$D281="61"),0,(AE281/'Totals and Drop Down Lists'!AA$5)*Inputs!I$39)</f>
        <v>0</v>
      </c>
      <c r="BD281">
        <f>IF(OR($D281="51",$D281="52",$D281="61"),0,(AF281/'Totals and Drop Down Lists'!AB$5)*Inputs!J$39)</f>
        <v>0</v>
      </c>
      <c r="BE281">
        <f>IF(OR($D281="51",$D281="52",$D281="61"),0,(AG281/'Totals and Drop Down Lists'!AC$5)*Inputs!K$39)</f>
        <v>0</v>
      </c>
      <c r="BF281">
        <f>IF(OR($D281="51",$D281="52",$D281="61"),0,(AH281/'Totals and Drop Down Lists'!AD$5)*Inputs!L$39)</f>
        <v>0</v>
      </c>
      <c r="BG281" s="10">
        <f t="shared" si="37"/>
        <v>409603.57843728526</v>
      </c>
    </row>
    <row r="282" spans="1:59" ht="43.2">
      <c r="A282" s="1" t="s">
        <v>7358</v>
      </c>
      <c r="B282" s="1" t="s">
        <v>5004</v>
      </c>
      <c r="C282" s="1" t="s">
        <v>5007</v>
      </c>
      <c r="D282" s="1" t="s">
        <v>25</v>
      </c>
      <c r="E282" s="1" t="s">
        <v>5008</v>
      </c>
      <c r="F282" s="2">
        <v>28357</v>
      </c>
      <c r="G282" s="2">
        <v>469</v>
      </c>
      <c r="H282" s="2">
        <v>0</v>
      </c>
      <c r="I282" s="2">
        <v>5406</v>
      </c>
      <c r="J282" s="2">
        <v>9593</v>
      </c>
      <c r="K282" s="2">
        <v>3819</v>
      </c>
      <c r="L282" s="2">
        <v>62</v>
      </c>
      <c r="M282" s="2">
        <v>21</v>
      </c>
      <c r="N282" s="2">
        <v>0</v>
      </c>
      <c r="O282" s="2">
        <v>233</v>
      </c>
      <c r="P282" s="2">
        <v>0</v>
      </c>
      <c r="Q282" s="2">
        <v>32</v>
      </c>
      <c r="R282" s="2">
        <v>651</v>
      </c>
      <c r="S282" s="2">
        <v>3498400</v>
      </c>
      <c r="T282" s="2">
        <v>144578600</v>
      </c>
      <c r="U282" s="2">
        <v>167</v>
      </c>
      <c r="V282" s="2">
        <v>305</v>
      </c>
      <c r="W282" s="2">
        <v>20</v>
      </c>
      <c r="X282" s="2">
        <v>909</v>
      </c>
      <c r="Y282" s="2">
        <v>75</v>
      </c>
      <c r="Z282" s="2">
        <v>544</v>
      </c>
      <c r="AA282" s="9">
        <f t="shared" si="38"/>
        <v>28357</v>
      </c>
      <c r="AB282" s="9">
        <f t="shared" si="39"/>
        <v>4937</v>
      </c>
      <c r="AC282" s="9">
        <f t="shared" si="40"/>
        <v>999</v>
      </c>
      <c r="AD282" s="9">
        <f t="shared" si="41"/>
        <v>651</v>
      </c>
      <c r="AE282" s="44">
        <f t="shared" si="42"/>
        <v>1.0617949567395936E-4</v>
      </c>
      <c r="AF282" s="9">
        <f t="shared" si="43"/>
        <v>584</v>
      </c>
      <c r="AG282" s="9">
        <f t="shared" si="36"/>
        <v>619</v>
      </c>
      <c r="AH282" s="44">
        <f t="shared" si="44"/>
        <v>9.1693161953379558E-5</v>
      </c>
      <c r="AI282">
        <f>AA282/'Totals and Drop Down Lists'!W$6*Inputs!E$37</f>
        <v>25723.780525548613</v>
      </c>
      <c r="AJ282">
        <f>AB282/'Totals and Drop Down Lists'!X$6*Inputs!F$37</f>
        <v>16244.641521270903</v>
      </c>
      <c r="AK282">
        <f>AC282/'Totals and Drop Down Lists'!Y$6*Inputs!G$37</f>
        <v>6585.7454485295439</v>
      </c>
      <c r="AL282">
        <f>AD282/'Totals and Drop Down Lists'!Z$6*Inputs!H$37</f>
        <v>5219.3933267660213</v>
      </c>
      <c r="AM282">
        <f>AE282/'Totals and Drop Down Lists'!AA$6*Inputs!I$37</f>
        <v>13218.216437834</v>
      </c>
      <c r="AN282">
        <f>AF282/'Totals and Drop Down Lists'!AB$6*Inputs!J$37</f>
        <v>11654.708793961328</v>
      </c>
      <c r="AO282">
        <f>AG282/'Totals and Drop Down Lists'!AC$6*Inputs!K$37</f>
        <v>11527.993654857712</v>
      </c>
      <c r="AP282">
        <f>AH282/'Totals and Drop Down Lists'!AD$6*Inputs!L$37</f>
        <v>21578.143462972439</v>
      </c>
      <c r="AQ282">
        <f>IF(OR($D282="51",$D282="52",$D282="61"),(AA282/'Totals and Drop Down Lists'!W$4)*Inputs!E$38,0)</f>
        <v>0</v>
      </c>
      <c r="AR282">
        <f>IF(OR($D282="51",$D282="52",$D282="61"),(AB282/'Totals and Drop Down Lists'!X$4)*Inputs!F$38,0)</f>
        <v>0</v>
      </c>
      <c r="AS282">
        <f>IF(OR($D282="51",$D282="52",$D282="61"),(AC282/'Totals and Drop Down Lists'!Y$4)*Inputs!G$38,0)</f>
        <v>0</v>
      </c>
      <c r="AT282">
        <f>IF(OR($D282="51",$D282="52",$D282="61"),(AD282/'Totals and Drop Down Lists'!Z$4)*Inputs!H$38,0)</f>
        <v>0</v>
      </c>
      <c r="AU282">
        <f>IF(OR($D282="51",$D282="52",$D282="61"),(AE282/'Totals and Drop Down Lists'!AA$4)*Inputs!I$38,0)</f>
        <v>0</v>
      </c>
      <c r="AV282">
        <f>IF(OR($D282="51",$D282="52",$D282="61"),(AF282/'Totals and Drop Down Lists'!AB$4)*Inputs!J$38,0)</f>
        <v>0</v>
      </c>
      <c r="AW282">
        <f>IF(OR($D282="51",$D282="52",$D282="61"),(AG282/'Totals and Drop Down Lists'!AC$4)*Inputs!K$38,0)</f>
        <v>0</v>
      </c>
      <c r="AX282">
        <f>IF(OR($D282="51",$D282="52",$D282="61"),(AH282/'Totals and Drop Down Lists'!AD$4)*Inputs!L$38,0)</f>
        <v>0</v>
      </c>
      <c r="AY282">
        <f>IF(OR($D282="51",$D282="52",$D282="61"),0,(AA282/'Totals and Drop Down Lists'!W$5)*Inputs!E$39)</f>
        <v>0</v>
      </c>
      <c r="AZ282">
        <f>IF(OR($D282="51",$D282="52",$D282="61"),0,(AB282/'Totals and Drop Down Lists'!X$5)*Inputs!F$39)</f>
        <v>0</v>
      </c>
      <c r="BA282">
        <f>IF(OR($D282="51",$D282="52",$D282="61"),0,(AC282/'Totals and Drop Down Lists'!Y$5)*Inputs!G$39)</f>
        <v>0</v>
      </c>
      <c r="BB282">
        <f>IF(OR($D282="51",$D282="52",$D282="61"),0,(AD282/'Totals and Drop Down Lists'!Z$5)*Inputs!H$39)</f>
        <v>0</v>
      </c>
      <c r="BC282">
        <f>IF(OR($D282="51",$D282="52",$D282="61"),0,(AE282/'Totals and Drop Down Lists'!AA$5)*Inputs!I$39)</f>
        <v>0</v>
      </c>
      <c r="BD282">
        <f>IF(OR($D282="51",$D282="52",$D282="61"),0,(AF282/'Totals and Drop Down Lists'!AB$5)*Inputs!J$39)</f>
        <v>0</v>
      </c>
      <c r="BE282">
        <f>IF(OR($D282="51",$D282="52",$D282="61"),0,(AG282/'Totals and Drop Down Lists'!AC$5)*Inputs!K$39)</f>
        <v>0</v>
      </c>
      <c r="BF282">
        <f>IF(OR($D282="51",$D282="52",$D282="61"),0,(AH282/'Totals and Drop Down Lists'!AD$5)*Inputs!L$39)</f>
        <v>0</v>
      </c>
      <c r="BG282" s="10">
        <f t="shared" si="37"/>
        <v>111752.62317174055</v>
      </c>
    </row>
    <row r="283" spans="1:59" ht="43.2">
      <c r="A283" s="1" t="s">
        <v>7358</v>
      </c>
      <c r="B283" s="1" t="s">
        <v>5004</v>
      </c>
      <c r="C283" s="1" t="s">
        <v>5009</v>
      </c>
      <c r="D283" s="1" t="s">
        <v>25</v>
      </c>
      <c r="E283" s="1" t="s">
        <v>5010</v>
      </c>
      <c r="F283" s="2">
        <v>34018</v>
      </c>
      <c r="G283" s="2">
        <v>388</v>
      </c>
      <c r="H283" s="2">
        <v>12</v>
      </c>
      <c r="I283" s="2">
        <v>3953</v>
      </c>
      <c r="J283" s="2">
        <v>9945</v>
      </c>
      <c r="K283" s="2">
        <v>3686</v>
      </c>
      <c r="L283" s="2">
        <v>61</v>
      </c>
      <c r="M283" s="2">
        <v>10</v>
      </c>
      <c r="N283" s="2">
        <v>0</v>
      </c>
      <c r="O283" s="2">
        <v>177</v>
      </c>
      <c r="P283" s="2">
        <v>34</v>
      </c>
      <c r="Q283" s="2">
        <v>17</v>
      </c>
      <c r="R283" s="2">
        <v>1634</v>
      </c>
      <c r="S283" s="2">
        <v>3061000</v>
      </c>
      <c r="T283" s="2">
        <v>152620700</v>
      </c>
      <c r="U283" s="2">
        <v>383</v>
      </c>
      <c r="V283" s="2">
        <v>308</v>
      </c>
      <c r="W283" s="2">
        <v>55</v>
      </c>
      <c r="X283" s="2">
        <v>927</v>
      </c>
      <c r="Y283" s="2">
        <v>38</v>
      </c>
      <c r="Z283" s="2">
        <v>682</v>
      </c>
      <c r="AA283" s="9">
        <f t="shared" si="38"/>
        <v>34018</v>
      </c>
      <c r="AB283" s="9">
        <f t="shared" si="39"/>
        <v>3553</v>
      </c>
      <c r="AC283" s="9">
        <f t="shared" si="40"/>
        <v>1933</v>
      </c>
      <c r="AD283" s="9">
        <f t="shared" si="41"/>
        <v>1634</v>
      </c>
      <c r="AE283" s="44">
        <f t="shared" si="42"/>
        <v>9.5411705773509444E-5</v>
      </c>
      <c r="AF283" s="9">
        <f t="shared" si="43"/>
        <v>564</v>
      </c>
      <c r="AG283" s="9">
        <f t="shared" si="36"/>
        <v>720</v>
      </c>
      <c r="AH283" s="44">
        <f t="shared" si="44"/>
        <v>9.9296542387975414E-5</v>
      </c>
      <c r="AI283">
        <f>AA283/'Totals and Drop Down Lists'!W$6*Inputs!E$37</f>
        <v>30859.102370423974</v>
      </c>
      <c r="AJ283">
        <f>AB283/'Totals and Drop Down Lists'!X$6*Inputs!F$37</f>
        <v>11690.745660335328</v>
      </c>
      <c r="AK283">
        <f>AC283/'Totals and Drop Down Lists'!Y$6*Inputs!G$37</f>
        <v>12742.988940948557</v>
      </c>
      <c r="AL283">
        <f>AD283/'Totals and Drop Down Lists'!Z$6*Inputs!H$37</f>
        <v>13100.597075170013</v>
      </c>
      <c r="AM283">
        <f>AE283/'Totals and Drop Down Lists'!AA$6*Inputs!I$37</f>
        <v>11877.741268331225</v>
      </c>
      <c r="AN283">
        <f>AF283/'Totals and Drop Down Lists'!AB$6*Inputs!J$37</f>
        <v>11255.574931154433</v>
      </c>
      <c r="AO283">
        <f>AG283/'Totals and Drop Down Lists'!AC$6*Inputs!K$37</f>
        <v>13408.974848945965</v>
      </c>
      <c r="AP283">
        <f>AH283/'Totals and Drop Down Lists'!AD$6*Inputs!L$37</f>
        <v>23367.446289116502</v>
      </c>
      <c r="AQ283">
        <f>IF(OR($D283="51",$D283="52",$D283="61"),(AA283/'Totals and Drop Down Lists'!W$4)*Inputs!E$38,0)</f>
        <v>0</v>
      </c>
      <c r="AR283">
        <f>IF(OR($D283="51",$D283="52",$D283="61"),(AB283/'Totals and Drop Down Lists'!X$4)*Inputs!F$38,0)</f>
        <v>0</v>
      </c>
      <c r="AS283">
        <f>IF(OR($D283="51",$D283="52",$D283="61"),(AC283/'Totals and Drop Down Lists'!Y$4)*Inputs!G$38,0)</f>
        <v>0</v>
      </c>
      <c r="AT283">
        <f>IF(OR($D283="51",$D283="52",$D283="61"),(AD283/'Totals and Drop Down Lists'!Z$4)*Inputs!H$38,0)</f>
        <v>0</v>
      </c>
      <c r="AU283">
        <f>IF(OR($D283="51",$D283="52",$D283="61"),(AE283/'Totals and Drop Down Lists'!AA$4)*Inputs!I$38,0)</f>
        <v>0</v>
      </c>
      <c r="AV283">
        <f>IF(OR($D283="51",$D283="52",$D283="61"),(AF283/'Totals and Drop Down Lists'!AB$4)*Inputs!J$38,0)</f>
        <v>0</v>
      </c>
      <c r="AW283">
        <f>IF(OR($D283="51",$D283="52",$D283="61"),(AG283/'Totals and Drop Down Lists'!AC$4)*Inputs!K$38,0)</f>
        <v>0</v>
      </c>
      <c r="AX283">
        <f>IF(OR($D283="51",$D283="52",$D283="61"),(AH283/'Totals and Drop Down Lists'!AD$4)*Inputs!L$38,0)</f>
        <v>0</v>
      </c>
      <c r="AY283">
        <f>IF(OR($D283="51",$D283="52",$D283="61"),0,(AA283/'Totals and Drop Down Lists'!W$5)*Inputs!E$39)</f>
        <v>0</v>
      </c>
      <c r="AZ283">
        <f>IF(OR($D283="51",$D283="52",$D283="61"),0,(AB283/'Totals and Drop Down Lists'!X$5)*Inputs!F$39)</f>
        <v>0</v>
      </c>
      <c r="BA283">
        <f>IF(OR($D283="51",$D283="52",$D283="61"),0,(AC283/'Totals and Drop Down Lists'!Y$5)*Inputs!G$39)</f>
        <v>0</v>
      </c>
      <c r="BB283">
        <f>IF(OR($D283="51",$D283="52",$D283="61"),0,(AD283/'Totals and Drop Down Lists'!Z$5)*Inputs!H$39)</f>
        <v>0</v>
      </c>
      <c r="BC283">
        <f>IF(OR($D283="51",$D283="52",$D283="61"),0,(AE283/'Totals and Drop Down Lists'!AA$5)*Inputs!I$39)</f>
        <v>0</v>
      </c>
      <c r="BD283">
        <f>IF(OR($D283="51",$D283="52",$D283="61"),0,(AF283/'Totals and Drop Down Lists'!AB$5)*Inputs!J$39)</f>
        <v>0</v>
      </c>
      <c r="BE283">
        <f>IF(OR($D283="51",$D283="52",$D283="61"),0,(AG283/'Totals and Drop Down Lists'!AC$5)*Inputs!K$39)</f>
        <v>0</v>
      </c>
      <c r="BF283">
        <f>IF(OR($D283="51",$D283="52",$D283="61"),0,(AH283/'Totals and Drop Down Lists'!AD$5)*Inputs!L$39)</f>
        <v>0</v>
      </c>
      <c r="BG283" s="10">
        <f t="shared" si="37"/>
        <v>128303.17138442599</v>
      </c>
    </row>
    <row r="284" spans="1:59" ht="43.2">
      <c r="A284" s="1" t="s">
        <v>7358</v>
      </c>
      <c r="B284" s="1" t="s">
        <v>5004</v>
      </c>
      <c r="C284" s="1" t="s">
        <v>5011</v>
      </c>
      <c r="D284" s="1" t="s">
        <v>25</v>
      </c>
      <c r="E284" s="1" t="s">
        <v>5012</v>
      </c>
      <c r="F284" s="2">
        <v>9468</v>
      </c>
      <c r="G284" s="2">
        <v>100</v>
      </c>
      <c r="H284" s="2">
        <v>0</v>
      </c>
      <c r="I284" s="2">
        <v>1917</v>
      </c>
      <c r="J284" s="2">
        <v>3983</v>
      </c>
      <c r="K284" s="2">
        <v>1242</v>
      </c>
      <c r="L284" s="2">
        <v>24</v>
      </c>
      <c r="M284" s="2">
        <v>4</v>
      </c>
      <c r="N284" s="2">
        <v>0</v>
      </c>
      <c r="O284" s="2">
        <v>14</v>
      </c>
      <c r="P284" s="2">
        <v>11</v>
      </c>
      <c r="Q284" s="2">
        <v>0</v>
      </c>
      <c r="R284" s="2">
        <v>946</v>
      </c>
      <c r="S284" s="2">
        <v>761200</v>
      </c>
      <c r="T284" s="2">
        <v>38706800</v>
      </c>
      <c r="U284" s="2">
        <v>45</v>
      </c>
      <c r="V284" s="2">
        <v>68</v>
      </c>
      <c r="W284" s="2">
        <v>40</v>
      </c>
      <c r="X284" s="2">
        <v>284</v>
      </c>
      <c r="Y284" s="2">
        <v>25</v>
      </c>
      <c r="Z284" s="2">
        <v>215</v>
      </c>
      <c r="AA284" s="9">
        <f t="shared" si="38"/>
        <v>9468</v>
      </c>
      <c r="AB284" s="9">
        <f t="shared" si="39"/>
        <v>1817</v>
      </c>
      <c r="AC284" s="9">
        <f t="shared" si="40"/>
        <v>999</v>
      </c>
      <c r="AD284" s="9">
        <f t="shared" si="41"/>
        <v>946</v>
      </c>
      <c r="AE284" s="44">
        <f t="shared" si="42"/>
        <v>2.7047596019052699E-5</v>
      </c>
      <c r="AF284" s="9">
        <f t="shared" si="43"/>
        <v>176</v>
      </c>
      <c r="AG284" s="9">
        <f t="shared" si="36"/>
        <v>240</v>
      </c>
      <c r="AH284" s="44">
        <f t="shared" si="44"/>
        <v>2.7846692393843395E-5</v>
      </c>
      <c r="AI284">
        <f>AA284/'Totals and Drop Down Lists'!W$6*Inputs!E$37</f>
        <v>8588.8053748948842</v>
      </c>
      <c r="AJ284">
        <f>AB284/'Totals and Drop Down Lists'!X$6*Inputs!F$37</f>
        <v>5978.6335110693199</v>
      </c>
      <c r="AK284">
        <f>AC284/'Totals and Drop Down Lists'!Y$6*Inputs!G$37</f>
        <v>6585.7454485295439</v>
      </c>
      <c r="AL284">
        <f>AD284/'Totals and Drop Down Lists'!Z$6*Inputs!H$37</f>
        <v>7584.5562014142188</v>
      </c>
      <c r="AM284">
        <f>AE284/'Totals and Drop Down Lists'!AA$6*Inputs!I$37</f>
        <v>3367.1376571683818</v>
      </c>
      <c r="AN284">
        <f>AF284/'Totals and Drop Down Lists'!AB$6*Inputs!J$37</f>
        <v>3512.3779927006744</v>
      </c>
      <c r="AO284">
        <f>AG284/'Totals and Drop Down Lists'!AC$6*Inputs!K$37</f>
        <v>4469.658282981989</v>
      </c>
      <c r="AP284">
        <f>AH284/'Totals and Drop Down Lists'!AD$6*Inputs!L$37</f>
        <v>6553.1595883794198</v>
      </c>
      <c r="AQ284">
        <f>IF(OR($D284="51",$D284="52",$D284="61"),(AA284/'Totals and Drop Down Lists'!W$4)*Inputs!E$38,0)</f>
        <v>0</v>
      </c>
      <c r="AR284">
        <f>IF(OR($D284="51",$D284="52",$D284="61"),(AB284/'Totals and Drop Down Lists'!X$4)*Inputs!F$38,0)</f>
        <v>0</v>
      </c>
      <c r="AS284">
        <f>IF(OR($D284="51",$D284="52",$D284="61"),(AC284/'Totals and Drop Down Lists'!Y$4)*Inputs!G$38,0)</f>
        <v>0</v>
      </c>
      <c r="AT284">
        <f>IF(OR($D284="51",$D284="52",$D284="61"),(AD284/'Totals and Drop Down Lists'!Z$4)*Inputs!H$38,0)</f>
        <v>0</v>
      </c>
      <c r="AU284">
        <f>IF(OR($D284="51",$D284="52",$D284="61"),(AE284/'Totals and Drop Down Lists'!AA$4)*Inputs!I$38,0)</f>
        <v>0</v>
      </c>
      <c r="AV284">
        <f>IF(OR($D284="51",$D284="52",$D284="61"),(AF284/'Totals and Drop Down Lists'!AB$4)*Inputs!J$38,0)</f>
        <v>0</v>
      </c>
      <c r="AW284">
        <f>IF(OR($D284="51",$D284="52",$D284="61"),(AG284/'Totals and Drop Down Lists'!AC$4)*Inputs!K$38,0)</f>
        <v>0</v>
      </c>
      <c r="AX284">
        <f>IF(OR($D284="51",$D284="52",$D284="61"),(AH284/'Totals and Drop Down Lists'!AD$4)*Inputs!L$38,0)</f>
        <v>0</v>
      </c>
      <c r="AY284">
        <f>IF(OR($D284="51",$D284="52",$D284="61"),0,(AA284/'Totals and Drop Down Lists'!W$5)*Inputs!E$39)</f>
        <v>0</v>
      </c>
      <c r="AZ284">
        <f>IF(OR($D284="51",$D284="52",$D284="61"),0,(AB284/'Totals and Drop Down Lists'!X$5)*Inputs!F$39)</f>
        <v>0</v>
      </c>
      <c r="BA284">
        <f>IF(OR($D284="51",$D284="52",$D284="61"),0,(AC284/'Totals and Drop Down Lists'!Y$5)*Inputs!G$39)</f>
        <v>0</v>
      </c>
      <c r="BB284">
        <f>IF(OR($D284="51",$D284="52",$D284="61"),0,(AD284/'Totals and Drop Down Lists'!Z$5)*Inputs!H$39)</f>
        <v>0</v>
      </c>
      <c r="BC284">
        <f>IF(OR($D284="51",$D284="52",$D284="61"),0,(AE284/'Totals and Drop Down Lists'!AA$5)*Inputs!I$39)</f>
        <v>0</v>
      </c>
      <c r="BD284">
        <f>IF(OR($D284="51",$D284="52",$D284="61"),0,(AF284/'Totals and Drop Down Lists'!AB$5)*Inputs!J$39)</f>
        <v>0</v>
      </c>
      <c r="BE284">
        <f>IF(OR($D284="51",$D284="52",$D284="61"),0,(AG284/'Totals and Drop Down Lists'!AC$5)*Inputs!K$39)</f>
        <v>0</v>
      </c>
      <c r="BF284">
        <f>IF(OR($D284="51",$D284="52",$D284="61"),0,(AH284/'Totals and Drop Down Lists'!AD$5)*Inputs!L$39)</f>
        <v>0</v>
      </c>
      <c r="BG284" s="10">
        <f t="shared" si="37"/>
        <v>46640.074057138438</v>
      </c>
    </row>
    <row r="285" spans="1:59" ht="43.2">
      <c r="A285" s="1" t="s">
        <v>7358</v>
      </c>
      <c r="B285" s="1" t="s">
        <v>5004</v>
      </c>
      <c r="C285" s="1" t="s">
        <v>5013</v>
      </c>
      <c r="D285" s="1" t="s">
        <v>25</v>
      </c>
      <c r="E285" s="1" t="s">
        <v>5014</v>
      </c>
      <c r="F285" s="2">
        <v>19586</v>
      </c>
      <c r="G285" s="2">
        <v>297</v>
      </c>
      <c r="H285" s="2">
        <v>14</v>
      </c>
      <c r="I285" s="2">
        <v>2917</v>
      </c>
      <c r="J285" s="2">
        <v>8997</v>
      </c>
      <c r="K285" s="2">
        <v>2722</v>
      </c>
      <c r="L285" s="2">
        <v>33</v>
      </c>
      <c r="M285" s="2">
        <v>33</v>
      </c>
      <c r="N285" s="2">
        <v>0</v>
      </c>
      <c r="O285" s="2">
        <v>81</v>
      </c>
      <c r="P285" s="2">
        <v>85</v>
      </c>
      <c r="Q285" s="2">
        <v>0</v>
      </c>
      <c r="R285" s="2">
        <v>1440</v>
      </c>
      <c r="S285" s="2">
        <v>2006600</v>
      </c>
      <c r="T285" s="2">
        <v>100437400</v>
      </c>
      <c r="U285" s="2">
        <v>423</v>
      </c>
      <c r="V285" s="2">
        <v>85</v>
      </c>
      <c r="W285" s="2">
        <v>0</v>
      </c>
      <c r="X285" s="2">
        <v>425</v>
      </c>
      <c r="Y285" s="2">
        <v>28</v>
      </c>
      <c r="Z285" s="2">
        <v>259</v>
      </c>
      <c r="AA285" s="9">
        <f t="shared" si="38"/>
        <v>19586</v>
      </c>
      <c r="AB285" s="9">
        <f t="shared" si="39"/>
        <v>2606</v>
      </c>
      <c r="AC285" s="9">
        <f t="shared" si="40"/>
        <v>1672</v>
      </c>
      <c r="AD285" s="9">
        <f t="shared" si="41"/>
        <v>1440</v>
      </c>
      <c r="AE285" s="44">
        <f t="shared" si="42"/>
        <v>5.7514097219530608E-5</v>
      </c>
      <c r="AF285" s="9">
        <f t="shared" si="43"/>
        <v>340</v>
      </c>
      <c r="AG285" s="9">
        <f t="shared" si="36"/>
        <v>287</v>
      </c>
      <c r="AH285" s="44">
        <f t="shared" si="44"/>
        <v>3.2308990113465055E-5</v>
      </c>
      <c r="AI285">
        <f>AA285/'Totals and Drop Down Lists'!W$6*Inputs!E$37</f>
        <v>17767.252014437177</v>
      </c>
      <c r="AJ285">
        <f>AB285/'Totals and Drop Down Lists'!X$6*Inputs!F$37</f>
        <v>8574.7489982645275</v>
      </c>
      <c r="AK285">
        <f>AC285/'Totals and Drop Down Lists'!Y$6*Inputs!G$37</f>
        <v>11022.388778720117</v>
      </c>
      <c r="AL285">
        <f>AD285/'Totals and Drop Down Lists'!Z$6*Inputs!H$37</f>
        <v>11545.2018287912</v>
      </c>
      <c r="AM285">
        <f>AE285/'Totals and Drop Down Lists'!AA$6*Inputs!I$37</f>
        <v>7159.8925993093644</v>
      </c>
      <c r="AN285">
        <f>AF285/'Totals and Drop Down Lists'!AB$6*Inputs!J$37</f>
        <v>6785.2756677172119</v>
      </c>
      <c r="AO285">
        <f>AG285/'Totals and Drop Down Lists'!AC$6*Inputs!K$37</f>
        <v>5344.966363399295</v>
      </c>
      <c r="AP285">
        <f>AH285/'Totals and Drop Down Lists'!AD$6*Inputs!L$37</f>
        <v>7603.2717048908744</v>
      </c>
      <c r="AQ285">
        <f>IF(OR($D285="51",$D285="52",$D285="61"),(AA285/'Totals and Drop Down Lists'!W$4)*Inputs!E$38,0)</f>
        <v>0</v>
      </c>
      <c r="AR285">
        <f>IF(OR($D285="51",$D285="52",$D285="61"),(AB285/'Totals and Drop Down Lists'!X$4)*Inputs!F$38,0)</f>
        <v>0</v>
      </c>
      <c r="AS285">
        <f>IF(OR($D285="51",$D285="52",$D285="61"),(AC285/'Totals and Drop Down Lists'!Y$4)*Inputs!G$38,0)</f>
        <v>0</v>
      </c>
      <c r="AT285">
        <f>IF(OR($D285="51",$D285="52",$D285="61"),(AD285/'Totals and Drop Down Lists'!Z$4)*Inputs!H$38,0)</f>
        <v>0</v>
      </c>
      <c r="AU285">
        <f>IF(OR($D285="51",$D285="52",$D285="61"),(AE285/'Totals and Drop Down Lists'!AA$4)*Inputs!I$38,0)</f>
        <v>0</v>
      </c>
      <c r="AV285">
        <f>IF(OR($D285="51",$D285="52",$D285="61"),(AF285/'Totals and Drop Down Lists'!AB$4)*Inputs!J$38,0)</f>
        <v>0</v>
      </c>
      <c r="AW285">
        <f>IF(OR($D285="51",$D285="52",$D285="61"),(AG285/'Totals and Drop Down Lists'!AC$4)*Inputs!K$38,0)</f>
        <v>0</v>
      </c>
      <c r="AX285">
        <f>IF(OR($D285="51",$D285="52",$D285="61"),(AH285/'Totals and Drop Down Lists'!AD$4)*Inputs!L$38,0)</f>
        <v>0</v>
      </c>
      <c r="AY285">
        <f>IF(OR($D285="51",$D285="52",$D285="61"),0,(AA285/'Totals and Drop Down Lists'!W$5)*Inputs!E$39)</f>
        <v>0</v>
      </c>
      <c r="AZ285">
        <f>IF(OR($D285="51",$D285="52",$D285="61"),0,(AB285/'Totals and Drop Down Lists'!X$5)*Inputs!F$39)</f>
        <v>0</v>
      </c>
      <c r="BA285">
        <f>IF(OR($D285="51",$D285="52",$D285="61"),0,(AC285/'Totals and Drop Down Lists'!Y$5)*Inputs!G$39)</f>
        <v>0</v>
      </c>
      <c r="BB285">
        <f>IF(OR($D285="51",$D285="52",$D285="61"),0,(AD285/'Totals and Drop Down Lists'!Z$5)*Inputs!H$39)</f>
        <v>0</v>
      </c>
      <c r="BC285">
        <f>IF(OR($D285="51",$D285="52",$D285="61"),0,(AE285/'Totals and Drop Down Lists'!AA$5)*Inputs!I$39)</f>
        <v>0</v>
      </c>
      <c r="BD285">
        <f>IF(OR($D285="51",$D285="52",$D285="61"),0,(AF285/'Totals and Drop Down Lists'!AB$5)*Inputs!J$39)</f>
        <v>0</v>
      </c>
      <c r="BE285">
        <f>IF(OR($D285="51",$D285="52",$D285="61"),0,(AG285/'Totals and Drop Down Lists'!AC$5)*Inputs!K$39)</f>
        <v>0</v>
      </c>
      <c r="BF285">
        <f>IF(OR($D285="51",$D285="52",$D285="61"),0,(AH285/'Totals and Drop Down Lists'!AD$5)*Inputs!L$39)</f>
        <v>0</v>
      </c>
      <c r="BG285" s="10">
        <f t="shared" si="37"/>
        <v>75802.997955529776</v>
      </c>
    </row>
    <row r="286" spans="1:59" ht="43.2">
      <c r="A286" s="1" t="s">
        <v>7358</v>
      </c>
      <c r="B286" s="1" t="s">
        <v>5004</v>
      </c>
      <c r="C286" s="1" t="s">
        <v>5015</v>
      </c>
      <c r="D286" s="1" t="s">
        <v>58</v>
      </c>
      <c r="E286" s="1" t="s">
        <v>5016</v>
      </c>
      <c r="F286" s="2">
        <v>87596</v>
      </c>
      <c r="G286" s="2">
        <v>821</v>
      </c>
      <c r="H286" s="2">
        <v>1</v>
      </c>
      <c r="I286" s="2">
        <v>14505</v>
      </c>
      <c r="J286" s="2">
        <v>34115</v>
      </c>
      <c r="K286" s="2">
        <v>9083</v>
      </c>
      <c r="L286" s="2">
        <v>273</v>
      </c>
      <c r="M286" s="2">
        <v>41</v>
      </c>
      <c r="N286" s="2">
        <v>38</v>
      </c>
      <c r="O286" s="2">
        <v>369</v>
      </c>
      <c r="P286" s="2">
        <v>115</v>
      </c>
      <c r="Q286" s="2">
        <v>3</v>
      </c>
      <c r="R286" s="2">
        <v>1535</v>
      </c>
      <c r="S286" s="2">
        <v>7800300</v>
      </c>
      <c r="T286" s="2">
        <v>314996500</v>
      </c>
      <c r="U286" s="2">
        <v>647</v>
      </c>
      <c r="V286" s="2">
        <v>473</v>
      </c>
      <c r="W286" s="2">
        <v>0</v>
      </c>
      <c r="X286" s="2">
        <v>2237</v>
      </c>
      <c r="Y286" s="2">
        <v>159</v>
      </c>
      <c r="Z286" s="2">
        <v>1486</v>
      </c>
      <c r="AA286" s="9">
        <f t="shared" si="38"/>
        <v>87596</v>
      </c>
      <c r="AB286" s="9">
        <f t="shared" si="39"/>
        <v>13683</v>
      </c>
      <c r="AC286" s="9">
        <f t="shared" si="40"/>
        <v>2374</v>
      </c>
      <c r="AD286" s="9">
        <f t="shared" si="41"/>
        <v>1535</v>
      </c>
      <c r="AE286" s="44">
        <f t="shared" si="42"/>
        <v>1.6889198448756326E-4</v>
      </c>
      <c r="AF286" s="9">
        <f t="shared" si="43"/>
        <v>1764</v>
      </c>
      <c r="AG286" s="9">
        <f t="shared" si="36"/>
        <v>1645</v>
      </c>
      <c r="AH286" s="44">
        <f t="shared" si="44"/>
        <v>1.6296747142567907E-4</v>
      </c>
      <c r="AI286">
        <f>AA286/'Totals and Drop Down Lists'!W$6*Inputs!E$37</f>
        <v>79461.871104699239</v>
      </c>
      <c r="AJ286">
        <f>AB286/'Totals and Drop Down Lists'!X$6*Inputs!F$37</f>
        <v>45022.367821662905</v>
      </c>
      <c r="AK286">
        <f>AC286/'Totals and Drop Down Lists'!Y$6*Inputs!G$37</f>
        <v>15650.209904713849</v>
      </c>
      <c r="AL286">
        <f>AD286/'Totals and Drop Down Lists'!Z$6*Inputs!H$37</f>
        <v>12306.864449440618</v>
      </c>
      <c r="AM286">
        <f>AE286/'Totals and Drop Down Lists'!AA$6*Inputs!I$37</f>
        <v>21025.253429598128</v>
      </c>
      <c r="AN286">
        <f>AF286/'Totals and Drop Down Lists'!AB$6*Inputs!J$37</f>
        <v>35203.606699568125</v>
      </c>
      <c r="AO286">
        <f>AG286/'Totals and Drop Down Lists'!AC$6*Inputs!K$37</f>
        <v>30635.782814605715</v>
      </c>
      <c r="AP286">
        <f>AH286/'Totals and Drop Down Lists'!AD$6*Inputs!L$37</f>
        <v>38351.120228672138</v>
      </c>
      <c r="AQ286">
        <f>IF(OR($D286="51",$D286="52",$D286="61"),(AA286/'Totals and Drop Down Lists'!W$4)*Inputs!E$38,0)</f>
        <v>0</v>
      </c>
      <c r="AR286">
        <f>IF(OR($D286="51",$D286="52",$D286="61"),(AB286/'Totals and Drop Down Lists'!X$4)*Inputs!F$38,0)</f>
        <v>0</v>
      </c>
      <c r="AS286">
        <f>IF(OR($D286="51",$D286="52",$D286="61"),(AC286/'Totals and Drop Down Lists'!Y$4)*Inputs!G$38,0)</f>
        <v>0</v>
      </c>
      <c r="AT286">
        <f>IF(OR($D286="51",$D286="52",$D286="61"),(AD286/'Totals and Drop Down Lists'!Z$4)*Inputs!H$38,0)</f>
        <v>0</v>
      </c>
      <c r="AU286">
        <f>IF(OR($D286="51",$D286="52",$D286="61"),(AE286/'Totals and Drop Down Lists'!AA$4)*Inputs!I$38,0)</f>
        <v>0</v>
      </c>
      <c r="AV286">
        <f>IF(OR($D286="51",$D286="52",$D286="61"),(AF286/'Totals and Drop Down Lists'!AB$4)*Inputs!J$38,0)</f>
        <v>0</v>
      </c>
      <c r="AW286">
        <f>IF(OR($D286="51",$D286="52",$D286="61"),(AG286/'Totals and Drop Down Lists'!AC$4)*Inputs!K$38,0)</f>
        <v>0</v>
      </c>
      <c r="AX286">
        <f>IF(OR($D286="51",$D286="52",$D286="61"),(AH286/'Totals and Drop Down Lists'!AD$4)*Inputs!L$38,0)</f>
        <v>0</v>
      </c>
      <c r="AY286">
        <f>IF(OR($D286="51",$D286="52",$D286="61"),0,(AA286/'Totals and Drop Down Lists'!W$5)*Inputs!E$39)</f>
        <v>0</v>
      </c>
      <c r="AZ286">
        <f>IF(OR($D286="51",$D286="52",$D286="61"),0,(AB286/'Totals and Drop Down Lists'!X$5)*Inputs!F$39)</f>
        <v>0</v>
      </c>
      <c r="BA286">
        <f>IF(OR($D286="51",$D286="52",$D286="61"),0,(AC286/'Totals and Drop Down Lists'!Y$5)*Inputs!G$39)</f>
        <v>0</v>
      </c>
      <c r="BB286">
        <f>IF(OR($D286="51",$D286="52",$D286="61"),0,(AD286/'Totals and Drop Down Lists'!Z$5)*Inputs!H$39)</f>
        <v>0</v>
      </c>
      <c r="BC286">
        <f>IF(OR($D286="51",$D286="52",$D286="61"),0,(AE286/'Totals and Drop Down Lists'!AA$5)*Inputs!I$39)</f>
        <v>0</v>
      </c>
      <c r="BD286">
        <f>IF(OR($D286="51",$D286="52",$D286="61"),0,(AF286/'Totals and Drop Down Lists'!AB$5)*Inputs!J$39)</f>
        <v>0</v>
      </c>
      <c r="BE286">
        <f>IF(OR($D286="51",$D286="52",$D286="61"),0,(AG286/'Totals and Drop Down Lists'!AC$5)*Inputs!K$39)</f>
        <v>0</v>
      </c>
      <c r="BF286">
        <f>IF(OR($D286="51",$D286="52",$D286="61"),0,(AH286/'Totals and Drop Down Lists'!AD$5)*Inputs!L$39)</f>
        <v>0</v>
      </c>
      <c r="BG286" s="10">
        <f t="shared" si="37"/>
        <v>277657.07645296073</v>
      </c>
    </row>
    <row r="287" spans="1:59" ht="43.2">
      <c r="A287" s="1" t="s">
        <v>7358</v>
      </c>
      <c r="B287" s="1" t="s">
        <v>5004</v>
      </c>
      <c r="C287" s="1" t="s">
        <v>4083</v>
      </c>
      <c r="D287" s="1" t="s">
        <v>25</v>
      </c>
      <c r="E287" s="1" t="s">
        <v>5017</v>
      </c>
      <c r="F287" s="2">
        <v>3127</v>
      </c>
      <c r="G287" s="2">
        <v>1</v>
      </c>
      <c r="H287" s="2">
        <v>0</v>
      </c>
      <c r="I287" s="2">
        <v>599</v>
      </c>
      <c r="J287" s="2">
        <v>1253</v>
      </c>
      <c r="K287" s="2">
        <v>278</v>
      </c>
      <c r="L287" s="2">
        <v>4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498</v>
      </c>
      <c r="S287" s="2">
        <v>51000</v>
      </c>
      <c r="T287" s="2">
        <v>3230000</v>
      </c>
      <c r="U287" s="2">
        <v>14</v>
      </c>
      <c r="V287" s="2">
        <v>49</v>
      </c>
      <c r="W287" s="2">
        <v>0</v>
      </c>
      <c r="X287" s="2">
        <v>104</v>
      </c>
      <c r="Y287" s="2">
        <v>24</v>
      </c>
      <c r="Z287" s="2">
        <v>30</v>
      </c>
      <c r="AA287" s="9">
        <f t="shared" si="38"/>
        <v>3127</v>
      </c>
      <c r="AB287" s="9">
        <f t="shared" si="39"/>
        <v>598</v>
      </c>
      <c r="AC287" s="9">
        <f t="shared" si="40"/>
        <v>502</v>
      </c>
      <c r="AD287" s="9">
        <f t="shared" si="41"/>
        <v>498</v>
      </c>
      <c r="AE287" s="44">
        <f t="shared" si="42"/>
        <v>4.3075894713619394E-6</v>
      </c>
      <c r="AF287" s="9">
        <f t="shared" si="43"/>
        <v>55</v>
      </c>
      <c r="AG287" s="9">
        <f t="shared" si="36"/>
        <v>54</v>
      </c>
      <c r="AH287" s="44">
        <f t="shared" si="44"/>
        <v>4.4579846735516718E-6</v>
      </c>
      <c r="AI287">
        <f>AA287/'Totals and Drop Down Lists'!W$6*Inputs!E$37</f>
        <v>2836.6280531576153</v>
      </c>
      <c r="AJ287">
        <f>AB287/'Totals and Drop Down Lists'!X$6*Inputs!F$37</f>
        <v>1967.6515352886365</v>
      </c>
      <c r="AK287">
        <f>AC287/'Totals and Drop Down Lists'!Y$6*Inputs!G$37</f>
        <v>3309.3535687305612</v>
      </c>
      <c r="AL287">
        <f>AD287/'Totals and Drop Down Lists'!Z$6*Inputs!H$37</f>
        <v>3992.7156324569564</v>
      </c>
      <c r="AM287">
        <f>AE287/'Totals and Drop Down Lists'!AA$6*Inputs!I$37</f>
        <v>536.24901490054197</v>
      </c>
      <c r="AN287">
        <f>AF287/'Totals and Drop Down Lists'!AB$6*Inputs!J$37</f>
        <v>1097.6181227189609</v>
      </c>
      <c r="AO287">
        <f>AG287/'Totals and Drop Down Lists'!AC$6*Inputs!K$37</f>
        <v>1005.6731136709475</v>
      </c>
      <c r="AP287">
        <f>AH287/'Totals and Drop Down Lists'!AD$6*Inputs!L$37</f>
        <v>1049.0971277720764</v>
      </c>
      <c r="AQ287">
        <f>IF(OR($D287="51",$D287="52",$D287="61"),(AA287/'Totals and Drop Down Lists'!W$4)*Inputs!E$38,0)</f>
        <v>0</v>
      </c>
      <c r="AR287">
        <f>IF(OR($D287="51",$D287="52",$D287="61"),(AB287/'Totals and Drop Down Lists'!X$4)*Inputs!F$38,0)</f>
        <v>0</v>
      </c>
      <c r="AS287">
        <f>IF(OR($D287="51",$D287="52",$D287="61"),(AC287/'Totals and Drop Down Lists'!Y$4)*Inputs!G$38,0)</f>
        <v>0</v>
      </c>
      <c r="AT287">
        <f>IF(OR($D287="51",$D287="52",$D287="61"),(AD287/'Totals and Drop Down Lists'!Z$4)*Inputs!H$38,0)</f>
        <v>0</v>
      </c>
      <c r="AU287">
        <f>IF(OR($D287="51",$D287="52",$D287="61"),(AE287/'Totals and Drop Down Lists'!AA$4)*Inputs!I$38,0)</f>
        <v>0</v>
      </c>
      <c r="AV287">
        <f>IF(OR($D287="51",$D287="52",$D287="61"),(AF287/'Totals and Drop Down Lists'!AB$4)*Inputs!J$38,0)</f>
        <v>0</v>
      </c>
      <c r="AW287">
        <f>IF(OR($D287="51",$D287="52",$D287="61"),(AG287/'Totals and Drop Down Lists'!AC$4)*Inputs!K$38,0)</f>
        <v>0</v>
      </c>
      <c r="AX287">
        <f>IF(OR($D287="51",$D287="52",$D287="61"),(AH287/'Totals and Drop Down Lists'!AD$4)*Inputs!L$38,0)</f>
        <v>0</v>
      </c>
      <c r="AY287">
        <f>IF(OR($D287="51",$D287="52",$D287="61"),0,(AA287/'Totals and Drop Down Lists'!W$5)*Inputs!E$39)</f>
        <v>0</v>
      </c>
      <c r="AZ287">
        <f>IF(OR($D287="51",$D287="52",$D287="61"),0,(AB287/'Totals and Drop Down Lists'!X$5)*Inputs!F$39)</f>
        <v>0</v>
      </c>
      <c r="BA287">
        <f>IF(OR($D287="51",$D287="52",$D287="61"),0,(AC287/'Totals and Drop Down Lists'!Y$5)*Inputs!G$39)</f>
        <v>0</v>
      </c>
      <c r="BB287">
        <f>IF(OR($D287="51",$D287="52",$D287="61"),0,(AD287/'Totals and Drop Down Lists'!Z$5)*Inputs!H$39)</f>
        <v>0</v>
      </c>
      <c r="BC287">
        <f>IF(OR($D287="51",$D287="52",$D287="61"),0,(AE287/'Totals and Drop Down Lists'!AA$5)*Inputs!I$39)</f>
        <v>0</v>
      </c>
      <c r="BD287">
        <f>IF(OR($D287="51",$D287="52",$D287="61"),0,(AF287/'Totals and Drop Down Lists'!AB$5)*Inputs!J$39)</f>
        <v>0</v>
      </c>
      <c r="BE287">
        <f>IF(OR($D287="51",$D287="52",$D287="61"),0,(AG287/'Totals and Drop Down Lists'!AC$5)*Inputs!K$39)</f>
        <v>0</v>
      </c>
      <c r="BF287">
        <f>IF(OR($D287="51",$D287="52",$D287="61"),0,(AH287/'Totals and Drop Down Lists'!AD$5)*Inputs!L$39)</f>
        <v>0</v>
      </c>
      <c r="BG287" s="10">
        <f t="shared" si="37"/>
        <v>15794.986168696298</v>
      </c>
    </row>
    <row r="288" spans="1:59" ht="43.2">
      <c r="A288" s="1" t="s">
        <v>7358</v>
      </c>
      <c r="B288" s="1" t="s">
        <v>5004</v>
      </c>
      <c r="C288" s="1" t="s">
        <v>5018</v>
      </c>
      <c r="D288" s="1" t="s">
        <v>25</v>
      </c>
      <c r="E288" s="1" t="s">
        <v>5019</v>
      </c>
      <c r="F288" s="2">
        <v>44503</v>
      </c>
      <c r="G288" s="2">
        <v>609</v>
      </c>
      <c r="H288" s="2">
        <v>25</v>
      </c>
      <c r="I288" s="2">
        <v>9216</v>
      </c>
      <c r="J288" s="2">
        <v>19417</v>
      </c>
      <c r="K288" s="2">
        <v>7237</v>
      </c>
      <c r="L288" s="2">
        <v>103</v>
      </c>
      <c r="M288" s="2">
        <v>68</v>
      </c>
      <c r="N288" s="2">
        <v>2</v>
      </c>
      <c r="O288" s="2">
        <v>478</v>
      </c>
      <c r="P288" s="2">
        <v>33</v>
      </c>
      <c r="Q288" s="2">
        <v>9</v>
      </c>
      <c r="R288" s="2">
        <v>3704</v>
      </c>
      <c r="S288" s="2">
        <v>5863700</v>
      </c>
      <c r="T288" s="2">
        <v>247134700</v>
      </c>
      <c r="U288" s="2">
        <v>290</v>
      </c>
      <c r="V288" s="2">
        <v>391</v>
      </c>
      <c r="W288" s="2">
        <v>24</v>
      </c>
      <c r="X288" s="2">
        <v>1600</v>
      </c>
      <c r="Y288" s="2">
        <v>136</v>
      </c>
      <c r="Z288" s="2">
        <v>1100</v>
      </c>
      <c r="AA288" s="9">
        <f t="shared" si="38"/>
        <v>44503</v>
      </c>
      <c r="AB288" s="9">
        <f t="shared" si="39"/>
        <v>8582</v>
      </c>
      <c r="AC288" s="9">
        <f t="shared" si="40"/>
        <v>4397</v>
      </c>
      <c r="AD288" s="9">
        <f t="shared" si="41"/>
        <v>3704</v>
      </c>
      <c r="AE288" s="44">
        <f t="shared" si="42"/>
        <v>1.8837826844292797E-4</v>
      </c>
      <c r="AF288" s="9">
        <f t="shared" si="43"/>
        <v>1185</v>
      </c>
      <c r="AG288" s="9">
        <f t="shared" si="36"/>
        <v>1236</v>
      </c>
      <c r="AH288" s="44">
        <f t="shared" si="44"/>
        <v>1.7141388539522288E-4</v>
      </c>
      <c r="AI288">
        <f>AA288/'Totals and Drop Down Lists'!W$6*Inputs!E$37</f>
        <v>40370.469539390266</v>
      </c>
      <c r="AJ288">
        <f>AB288/'Totals and Drop Down Lists'!X$6*Inputs!F$37</f>
        <v>28238.102802419864</v>
      </c>
      <c r="AK288">
        <f>AC288/'Totals and Drop Down Lists'!Y$6*Inputs!G$37</f>
        <v>28986.509246430833</v>
      </c>
      <c r="AL288">
        <f>AD288/'Totals and Drop Down Lists'!Z$6*Inputs!H$37</f>
        <v>29696.824704057362</v>
      </c>
      <c r="AM288">
        <f>AE288/'Totals and Drop Down Lists'!AA$6*Inputs!I$37</f>
        <v>23451.088260100842</v>
      </c>
      <c r="AN288">
        <f>AF288/'Totals and Drop Down Lists'!AB$6*Inputs!J$37</f>
        <v>23648.681371308521</v>
      </c>
      <c r="AO288">
        <f>AG288/'Totals and Drop Down Lists'!AC$6*Inputs!K$37</f>
        <v>23018.740157357242</v>
      </c>
      <c r="AP288">
        <f>AH288/'Totals and Drop Down Lists'!AD$6*Inputs!L$37</f>
        <v>40338.814059921388</v>
      </c>
      <c r="AQ288">
        <f>IF(OR($D288="51",$D288="52",$D288="61"),(AA288/'Totals and Drop Down Lists'!W$4)*Inputs!E$38,0)</f>
        <v>0</v>
      </c>
      <c r="AR288">
        <f>IF(OR($D288="51",$D288="52",$D288="61"),(AB288/'Totals and Drop Down Lists'!X$4)*Inputs!F$38,0)</f>
        <v>0</v>
      </c>
      <c r="AS288">
        <f>IF(OR($D288="51",$D288="52",$D288="61"),(AC288/'Totals and Drop Down Lists'!Y$4)*Inputs!G$38,0)</f>
        <v>0</v>
      </c>
      <c r="AT288">
        <f>IF(OR($D288="51",$D288="52",$D288="61"),(AD288/'Totals and Drop Down Lists'!Z$4)*Inputs!H$38,0)</f>
        <v>0</v>
      </c>
      <c r="AU288">
        <f>IF(OR($D288="51",$D288="52",$D288="61"),(AE288/'Totals and Drop Down Lists'!AA$4)*Inputs!I$38,0)</f>
        <v>0</v>
      </c>
      <c r="AV288">
        <f>IF(OR($D288="51",$D288="52",$D288="61"),(AF288/'Totals and Drop Down Lists'!AB$4)*Inputs!J$38,0)</f>
        <v>0</v>
      </c>
      <c r="AW288">
        <f>IF(OR($D288="51",$D288="52",$D288="61"),(AG288/'Totals and Drop Down Lists'!AC$4)*Inputs!K$38,0)</f>
        <v>0</v>
      </c>
      <c r="AX288">
        <f>IF(OR($D288="51",$D288="52",$D288="61"),(AH288/'Totals and Drop Down Lists'!AD$4)*Inputs!L$38,0)</f>
        <v>0</v>
      </c>
      <c r="AY288">
        <f>IF(OR($D288="51",$D288="52",$D288="61"),0,(AA288/'Totals and Drop Down Lists'!W$5)*Inputs!E$39)</f>
        <v>0</v>
      </c>
      <c r="AZ288">
        <f>IF(OR($D288="51",$D288="52",$D288="61"),0,(AB288/'Totals and Drop Down Lists'!X$5)*Inputs!F$39)</f>
        <v>0</v>
      </c>
      <c r="BA288">
        <f>IF(OR($D288="51",$D288="52",$D288="61"),0,(AC288/'Totals and Drop Down Lists'!Y$5)*Inputs!G$39)</f>
        <v>0</v>
      </c>
      <c r="BB288">
        <f>IF(OR($D288="51",$D288="52",$D288="61"),0,(AD288/'Totals and Drop Down Lists'!Z$5)*Inputs!H$39)</f>
        <v>0</v>
      </c>
      <c r="BC288">
        <f>IF(OR($D288="51",$D288="52",$D288="61"),0,(AE288/'Totals and Drop Down Lists'!AA$5)*Inputs!I$39)</f>
        <v>0</v>
      </c>
      <c r="BD288">
        <f>IF(OR($D288="51",$D288="52",$D288="61"),0,(AF288/'Totals and Drop Down Lists'!AB$5)*Inputs!J$39)</f>
        <v>0</v>
      </c>
      <c r="BE288">
        <f>IF(OR($D288="51",$D288="52",$D288="61"),0,(AG288/'Totals and Drop Down Lists'!AC$5)*Inputs!K$39)</f>
        <v>0</v>
      </c>
      <c r="BF288">
        <f>IF(OR($D288="51",$D288="52",$D288="61"),0,(AH288/'Totals and Drop Down Lists'!AD$5)*Inputs!L$39)</f>
        <v>0</v>
      </c>
      <c r="BG288" s="10">
        <f t="shared" si="37"/>
        <v>237749.2301409863</v>
      </c>
    </row>
    <row r="289" spans="1:59">
      <c r="A289" s="1" t="s">
        <v>7359</v>
      </c>
      <c r="B289" s="1" t="s">
        <v>3805</v>
      </c>
      <c r="C289" s="1" t="s">
        <v>3806</v>
      </c>
      <c r="D289" s="1" t="s">
        <v>10</v>
      </c>
      <c r="E289" s="1" t="s">
        <v>3807</v>
      </c>
      <c r="F289" s="2">
        <v>77698</v>
      </c>
      <c r="G289" s="2">
        <v>405</v>
      </c>
      <c r="H289" s="2">
        <v>69</v>
      </c>
      <c r="I289" s="2">
        <v>8507</v>
      </c>
      <c r="J289" s="2">
        <v>28568</v>
      </c>
      <c r="K289" s="2">
        <v>12561</v>
      </c>
      <c r="L289" s="2">
        <v>361</v>
      </c>
      <c r="M289" s="2">
        <v>99</v>
      </c>
      <c r="N289" s="2">
        <v>7</v>
      </c>
      <c r="O289" s="2">
        <v>1143</v>
      </c>
      <c r="P289" s="2">
        <v>508</v>
      </c>
      <c r="Q289" s="2">
        <v>54</v>
      </c>
      <c r="R289" s="2">
        <v>2609</v>
      </c>
      <c r="S289" s="2">
        <v>16975100</v>
      </c>
      <c r="T289" s="2">
        <v>699683000</v>
      </c>
      <c r="U289" s="2">
        <v>709</v>
      </c>
      <c r="V289" s="2">
        <v>510</v>
      </c>
      <c r="W289" s="2">
        <v>30</v>
      </c>
      <c r="X289" s="2">
        <v>2445</v>
      </c>
      <c r="Y289" s="2">
        <v>285</v>
      </c>
      <c r="Z289" s="2">
        <v>1795</v>
      </c>
      <c r="AA289" s="9">
        <f t="shared" si="38"/>
        <v>77698</v>
      </c>
      <c r="AB289" s="9">
        <f t="shared" si="39"/>
        <v>8033</v>
      </c>
      <c r="AC289" s="9">
        <f t="shared" si="40"/>
        <v>4781</v>
      </c>
      <c r="AD289" s="9">
        <f t="shared" si="41"/>
        <v>2609</v>
      </c>
      <c r="AE289" s="44">
        <f t="shared" si="42"/>
        <v>3.8571309190998118E-4</v>
      </c>
      <c r="AF289" s="9">
        <f t="shared" si="43"/>
        <v>1905</v>
      </c>
      <c r="AG289" s="9">
        <f t="shared" si="36"/>
        <v>2080</v>
      </c>
      <c r="AH289" s="44">
        <f t="shared" si="44"/>
        <v>3.4029753223342594E-4</v>
      </c>
      <c r="AI289">
        <f>AA289/'Totals and Drop Down Lists'!W$6*Inputs!E$37</f>
        <v>70482.995354729908</v>
      </c>
      <c r="AJ289">
        <f>AB289/'Totals and Drop Down Lists'!X$6*Inputs!F$37</f>
        <v>26431.680239086319</v>
      </c>
      <c r="AK289">
        <f>AC289/'Totals and Drop Down Lists'!Y$6*Inputs!G$37</f>
        <v>31517.966956376124</v>
      </c>
      <c r="AL289">
        <f>AD289/'Totals and Drop Down Lists'!Z$6*Inputs!H$37</f>
        <v>20917.660813414059</v>
      </c>
      <c r="AM289">
        <f>AE289/'Totals and Drop Down Lists'!AA$6*Inputs!I$37</f>
        <v>48017.172236604318</v>
      </c>
      <c r="AN289">
        <f>AF289/'Totals and Drop Down Lists'!AB$6*Inputs!J$37</f>
        <v>38017.500432356734</v>
      </c>
      <c r="AO289">
        <f>AG289/'Totals and Drop Down Lists'!AC$6*Inputs!K$37</f>
        <v>38737.038452510569</v>
      </c>
      <c r="AP289">
        <f>AH289/'Totals and Drop Down Lists'!AD$6*Inputs!L$37</f>
        <v>80082.187310345122</v>
      </c>
      <c r="AQ289">
        <f>IF(OR($D289="51",$D289="52",$D289="61"),(AA289/'Totals and Drop Down Lists'!W$4)*Inputs!E$38,0)</f>
        <v>0</v>
      </c>
      <c r="AR289">
        <f>IF(OR($D289="51",$D289="52",$D289="61"),(AB289/'Totals and Drop Down Lists'!X$4)*Inputs!F$38,0)</f>
        <v>0</v>
      </c>
      <c r="AS289">
        <f>IF(OR($D289="51",$D289="52",$D289="61"),(AC289/'Totals and Drop Down Lists'!Y$4)*Inputs!G$38,0)</f>
        <v>0</v>
      </c>
      <c r="AT289">
        <f>IF(OR($D289="51",$D289="52",$D289="61"),(AD289/'Totals and Drop Down Lists'!Z$4)*Inputs!H$38,0)</f>
        <v>0</v>
      </c>
      <c r="AU289">
        <f>IF(OR($D289="51",$D289="52",$D289="61"),(AE289/'Totals and Drop Down Lists'!AA$4)*Inputs!I$38,0)</f>
        <v>0</v>
      </c>
      <c r="AV289">
        <f>IF(OR($D289="51",$D289="52",$D289="61"),(AF289/'Totals and Drop Down Lists'!AB$4)*Inputs!J$38,0)</f>
        <v>0</v>
      </c>
      <c r="AW289">
        <f>IF(OR($D289="51",$D289="52",$D289="61"),(AG289/'Totals and Drop Down Lists'!AC$4)*Inputs!K$38,0)</f>
        <v>0</v>
      </c>
      <c r="AX289">
        <f>IF(OR($D289="51",$D289="52",$D289="61"),(AH289/'Totals and Drop Down Lists'!AD$4)*Inputs!L$38,0)</f>
        <v>0</v>
      </c>
      <c r="AY289">
        <f>IF(OR($D289="51",$D289="52",$D289="61"),0,(AA289/'Totals and Drop Down Lists'!W$5)*Inputs!E$39)</f>
        <v>0</v>
      </c>
      <c r="AZ289">
        <f>IF(OR($D289="51",$D289="52",$D289="61"),0,(AB289/'Totals and Drop Down Lists'!X$5)*Inputs!F$39)</f>
        <v>0</v>
      </c>
      <c r="BA289">
        <f>IF(OR($D289="51",$D289="52",$D289="61"),0,(AC289/'Totals and Drop Down Lists'!Y$5)*Inputs!G$39)</f>
        <v>0</v>
      </c>
      <c r="BB289">
        <f>IF(OR($D289="51",$D289="52",$D289="61"),0,(AD289/'Totals and Drop Down Lists'!Z$5)*Inputs!H$39)</f>
        <v>0</v>
      </c>
      <c r="BC289">
        <f>IF(OR($D289="51",$D289="52",$D289="61"),0,(AE289/'Totals and Drop Down Lists'!AA$5)*Inputs!I$39)</f>
        <v>0</v>
      </c>
      <c r="BD289">
        <f>IF(OR($D289="51",$D289="52",$D289="61"),0,(AF289/'Totals and Drop Down Lists'!AB$5)*Inputs!J$39)</f>
        <v>0</v>
      </c>
      <c r="BE289">
        <f>IF(OR($D289="51",$D289="52",$D289="61"),0,(AG289/'Totals and Drop Down Lists'!AC$5)*Inputs!K$39)</f>
        <v>0</v>
      </c>
      <c r="BF289">
        <f>IF(OR($D289="51",$D289="52",$D289="61"),0,(AH289/'Totals and Drop Down Lists'!AD$5)*Inputs!L$39)</f>
        <v>0</v>
      </c>
      <c r="BG289" s="10">
        <f t="shared" si="37"/>
        <v>354204.20179542317</v>
      </c>
    </row>
    <row r="290" spans="1:59">
      <c r="A290" s="1" t="s">
        <v>7359</v>
      </c>
      <c r="B290" s="1" t="s">
        <v>3805</v>
      </c>
      <c r="C290" s="1" t="s">
        <v>3808</v>
      </c>
      <c r="D290" s="1" t="s">
        <v>58</v>
      </c>
      <c r="E290" s="1" t="s">
        <v>3809</v>
      </c>
      <c r="F290" s="2">
        <v>60139</v>
      </c>
      <c r="G290" s="2">
        <v>452</v>
      </c>
      <c r="H290" s="2">
        <v>26</v>
      </c>
      <c r="I290" s="2">
        <v>5056</v>
      </c>
      <c r="J290" s="2">
        <v>20863</v>
      </c>
      <c r="K290" s="2">
        <v>6901</v>
      </c>
      <c r="L290" s="2">
        <v>272</v>
      </c>
      <c r="M290" s="2">
        <v>61</v>
      </c>
      <c r="N290" s="2">
        <v>20</v>
      </c>
      <c r="O290" s="2">
        <v>398</v>
      </c>
      <c r="P290" s="2">
        <v>134</v>
      </c>
      <c r="Q290" s="2">
        <v>0</v>
      </c>
      <c r="R290" s="2">
        <v>2360</v>
      </c>
      <c r="S290" s="2">
        <v>9432800</v>
      </c>
      <c r="T290" s="2">
        <v>487132400</v>
      </c>
      <c r="U290" s="2">
        <v>619</v>
      </c>
      <c r="V290" s="2">
        <v>225</v>
      </c>
      <c r="W290" s="2">
        <v>45</v>
      </c>
      <c r="X290" s="2">
        <v>875</v>
      </c>
      <c r="Y290" s="2">
        <v>93</v>
      </c>
      <c r="Z290" s="2">
        <v>595</v>
      </c>
      <c r="AA290" s="9">
        <f t="shared" si="38"/>
        <v>60139</v>
      </c>
      <c r="AB290" s="9">
        <f t="shared" si="39"/>
        <v>4578</v>
      </c>
      <c r="AC290" s="9">
        <f t="shared" si="40"/>
        <v>3245</v>
      </c>
      <c r="AD290" s="9">
        <f t="shared" si="41"/>
        <v>2360</v>
      </c>
      <c r="AE290" s="44">
        <f t="shared" si="42"/>
        <v>1.5942010201216552E-4</v>
      </c>
      <c r="AF290" s="9">
        <f t="shared" si="43"/>
        <v>605</v>
      </c>
      <c r="AG290" s="9">
        <f t="shared" si="36"/>
        <v>688</v>
      </c>
      <c r="AH290" s="44">
        <f t="shared" si="44"/>
        <v>8.4678819297314526E-5</v>
      </c>
      <c r="AI290">
        <f>AA290/'Totals and Drop Down Lists'!W$6*Inputs!E$37</f>
        <v>54554.516945585499</v>
      </c>
      <c r="AJ290">
        <f>AB290/'Totals and Drop Down Lists'!X$6*Inputs!F$37</f>
        <v>15063.392522661168</v>
      </c>
      <c r="AK290">
        <f>AC290/'Totals and Drop Down Lists'!Y$6*Inputs!G$37</f>
        <v>21392.136116594964</v>
      </c>
      <c r="AL290">
        <f>AD290/'Totals and Drop Down Lists'!Z$6*Inputs!H$37</f>
        <v>18921.302997185576</v>
      </c>
      <c r="AM290">
        <f>AE290/'Totals and Drop Down Lists'!AA$6*Inputs!I$37</f>
        <v>19846.104933564726</v>
      </c>
      <c r="AN290">
        <f>AF290/'Totals and Drop Down Lists'!AB$6*Inputs!J$37</f>
        <v>12073.79934990857</v>
      </c>
      <c r="AO290">
        <f>AG290/'Totals and Drop Down Lists'!AC$6*Inputs!K$37</f>
        <v>12813.020411215035</v>
      </c>
      <c r="AP290">
        <f>AH290/'Totals and Drop Down Lists'!AD$6*Inputs!L$37</f>
        <v>19927.458843676905</v>
      </c>
      <c r="AQ290">
        <f>IF(OR($D290="51",$D290="52",$D290="61"),(AA290/'Totals and Drop Down Lists'!W$4)*Inputs!E$38,0)</f>
        <v>0</v>
      </c>
      <c r="AR290">
        <f>IF(OR($D290="51",$D290="52",$D290="61"),(AB290/'Totals and Drop Down Lists'!X$4)*Inputs!F$38,0)</f>
        <v>0</v>
      </c>
      <c r="AS290">
        <f>IF(OR($D290="51",$D290="52",$D290="61"),(AC290/'Totals and Drop Down Lists'!Y$4)*Inputs!G$38,0)</f>
        <v>0</v>
      </c>
      <c r="AT290">
        <f>IF(OR($D290="51",$D290="52",$D290="61"),(AD290/'Totals and Drop Down Lists'!Z$4)*Inputs!H$38,0)</f>
        <v>0</v>
      </c>
      <c r="AU290">
        <f>IF(OR($D290="51",$D290="52",$D290="61"),(AE290/'Totals and Drop Down Lists'!AA$4)*Inputs!I$38,0)</f>
        <v>0</v>
      </c>
      <c r="AV290">
        <f>IF(OR($D290="51",$D290="52",$D290="61"),(AF290/'Totals and Drop Down Lists'!AB$4)*Inputs!J$38,0)</f>
        <v>0</v>
      </c>
      <c r="AW290">
        <f>IF(OR($D290="51",$D290="52",$D290="61"),(AG290/'Totals and Drop Down Lists'!AC$4)*Inputs!K$38,0)</f>
        <v>0</v>
      </c>
      <c r="AX290">
        <f>IF(OR($D290="51",$D290="52",$D290="61"),(AH290/'Totals and Drop Down Lists'!AD$4)*Inputs!L$38,0)</f>
        <v>0</v>
      </c>
      <c r="AY290">
        <f>IF(OR($D290="51",$D290="52",$D290="61"),0,(AA290/'Totals and Drop Down Lists'!W$5)*Inputs!E$39)</f>
        <v>0</v>
      </c>
      <c r="AZ290">
        <f>IF(OR($D290="51",$D290="52",$D290="61"),0,(AB290/'Totals and Drop Down Lists'!X$5)*Inputs!F$39)</f>
        <v>0</v>
      </c>
      <c r="BA290">
        <f>IF(OR($D290="51",$D290="52",$D290="61"),0,(AC290/'Totals and Drop Down Lists'!Y$5)*Inputs!G$39)</f>
        <v>0</v>
      </c>
      <c r="BB290">
        <f>IF(OR($D290="51",$D290="52",$D290="61"),0,(AD290/'Totals and Drop Down Lists'!Z$5)*Inputs!H$39)</f>
        <v>0</v>
      </c>
      <c r="BC290">
        <f>IF(OR($D290="51",$D290="52",$D290="61"),0,(AE290/'Totals and Drop Down Lists'!AA$5)*Inputs!I$39)</f>
        <v>0</v>
      </c>
      <c r="BD290">
        <f>IF(OR($D290="51",$D290="52",$D290="61"),0,(AF290/'Totals and Drop Down Lists'!AB$5)*Inputs!J$39)</f>
        <v>0</v>
      </c>
      <c r="BE290">
        <f>IF(OR($D290="51",$D290="52",$D290="61"),0,(AG290/'Totals and Drop Down Lists'!AC$5)*Inputs!K$39)</f>
        <v>0</v>
      </c>
      <c r="BF290">
        <f>IF(OR($D290="51",$D290="52",$D290="61"),0,(AH290/'Totals and Drop Down Lists'!AD$5)*Inputs!L$39)</f>
        <v>0</v>
      </c>
      <c r="BG290" s="10">
        <f t="shared" si="37"/>
        <v>174591.73212039241</v>
      </c>
    </row>
    <row r="291" spans="1:59">
      <c r="A291" s="1" t="s">
        <v>7360</v>
      </c>
      <c r="B291" s="1" t="s">
        <v>6625</v>
      </c>
      <c r="C291" s="1" t="s">
        <v>488</v>
      </c>
      <c r="D291" s="1" t="s">
        <v>10</v>
      </c>
      <c r="E291" s="1" t="s">
        <v>6626</v>
      </c>
      <c r="F291" s="2">
        <v>106533</v>
      </c>
      <c r="G291" s="2">
        <v>815</v>
      </c>
      <c r="H291" s="2">
        <v>93</v>
      </c>
      <c r="I291" s="2">
        <v>14048</v>
      </c>
      <c r="J291" s="2">
        <v>34119</v>
      </c>
      <c r="K291" s="2">
        <v>14379</v>
      </c>
      <c r="L291" s="2">
        <v>368</v>
      </c>
      <c r="M291" s="2">
        <v>31</v>
      </c>
      <c r="N291" s="2">
        <v>12</v>
      </c>
      <c r="O291" s="2">
        <v>1017</v>
      </c>
      <c r="P291" s="2">
        <v>276</v>
      </c>
      <c r="Q291" s="2">
        <v>86</v>
      </c>
      <c r="R291" s="2">
        <v>589</v>
      </c>
      <c r="S291" s="2">
        <v>19063100</v>
      </c>
      <c r="T291" s="2">
        <v>768994500</v>
      </c>
      <c r="U291" s="2">
        <v>918</v>
      </c>
      <c r="V291" s="2">
        <v>420</v>
      </c>
      <c r="W291" s="2">
        <v>55</v>
      </c>
      <c r="X291" s="2">
        <v>2555</v>
      </c>
      <c r="Y291" s="2">
        <v>145</v>
      </c>
      <c r="Z291" s="2">
        <v>2065</v>
      </c>
      <c r="AA291" s="9">
        <f t="shared" si="38"/>
        <v>106533</v>
      </c>
      <c r="AB291" s="9">
        <f t="shared" si="39"/>
        <v>13140</v>
      </c>
      <c r="AC291" s="9">
        <f t="shared" si="40"/>
        <v>2379</v>
      </c>
      <c r="AD291" s="9">
        <f t="shared" si="41"/>
        <v>589</v>
      </c>
      <c r="AE291" s="44">
        <f t="shared" si="42"/>
        <v>4.2321091448682826E-4</v>
      </c>
      <c r="AF291" s="9">
        <f t="shared" si="43"/>
        <v>2080</v>
      </c>
      <c r="AG291" s="9">
        <f t="shared" si="36"/>
        <v>2210</v>
      </c>
      <c r="AH291" s="44">
        <f t="shared" si="44"/>
        <v>3.4655785733295468E-4</v>
      </c>
      <c r="AI291">
        <f>AA291/'Totals and Drop Down Lists'!W$6*Inputs!E$37</f>
        <v>96640.388994896159</v>
      </c>
      <c r="AJ291">
        <f>AB291/'Totals and Drop Down Lists'!X$6*Inputs!F$37</f>
        <v>43235.687581425896</v>
      </c>
      <c r="AK291">
        <f>AC291/'Totals and Drop Down Lists'!Y$6*Inputs!G$37</f>
        <v>15683.171593645429</v>
      </c>
      <c r="AL291">
        <f>AD291/'Totals and Drop Down Lists'!Z$6*Inputs!H$37</f>
        <v>4722.3082480264002</v>
      </c>
      <c r="AM291">
        <f>AE291/'Totals and Drop Down Lists'!AA$6*Inputs!I$37</f>
        <v>52685.251809050649</v>
      </c>
      <c r="AN291">
        <f>AF291/'Totals and Drop Down Lists'!AB$6*Inputs!J$37</f>
        <v>41509.921731917064</v>
      </c>
      <c r="AO291">
        <f>AG291/'Totals and Drop Down Lists'!AC$6*Inputs!K$37</f>
        <v>41158.103355792475</v>
      </c>
      <c r="AP291">
        <f>AH291/'Totals and Drop Down Lists'!AD$6*Inputs!L$37</f>
        <v>81555.429046639081</v>
      </c>
      <c r="AQ291">
        <f>IF(OR($D291="51",$D291="52",$D291="61"),(AA291/'Totals and Drop Down Lists'!W$4)*Inputs!E$38,0)</f>
        <v>0</v>
      </c>
      <c r="AR291">
        <f>IF(OR($D291="51",$D291="52",$D291="61"),(AB291/'Totals and Drop Down Lists'!X$4)*Inputs!F$38,0)</f>
        <v>0</v>
      </c>
      <c r="AS291">
        <f>IF(OR($D291="51",$D291="52",$D291="61"),(AC291/'Totals and Drop Down Lists'!Y$4)*Inputs!G$38,0)</f>
        <v>0</v>
      </c>
      <c r="AT291">
        <f>IF(OR($D291="51",$D291="52",$D291="61"),(AD291/'Totals and Drop Down Lists'!Z$4)*Inputs!H$38,0)</f>
        <v>0</v>
      </c>
      <c r="AU291">
        <f>IF(OR($D291="51",$D291="52",$D291="61"),(AE291/'Totals and Drop Down Lists'!AA$4)*Inputs!I$38,0)</f>
        <v>0</v>
      </c>
      <c r="AV291">
        <f>IF(OR($D291="51",$D291="52",$D291="61"),(AF291/'Totals and Drop Down Lists'!AB$4)*Inputs!J$38,0)</f>
        <v>0</v>
      </c>
      <c r="AW291">
        <f>IF(OR($D291="51",$D291="52",$D291="61"),(AG291/'Totals and Drop Down Lists'!AC$4)*Inputs!K$38,0)</f>
        <v>0</v>
      </c>
      <c r="AX291">
        <f>IF(OR($D291="51",$D291="52",$D291="61"),(AH291/'Totals and Drop Down Lists'!AD$4)*Inputs!L$38,0)</f>
        <v>0</v>
      </c>
      <c r="AY291">
        <f>IF(OR($D291="51",$D291="52",$D291="61"),0,(AA291/'Totals and Drop Down Lists'!W$5)*Inputs!E$39)</f>
        <v>0</v>
      </c>
      <c r="AZ291">
        <f>IF(OR($D291="51",$D291="52",$D291="61"),0,(AB291/'Totals and Drop Down Lists'!X$5)*Inputs!F$39)</f>
        <v>0</v>
      </c>
      <c r="BA291">
        <f>IF(OR($D291="51",$D291="52",$D291="61"),0,(AC291/'Totals and Drop Down Lists'!Y$5)*Inputs!G$39)</f>
        <v>0</v>
      </c>
      <c r="BB291">
        <f>IF(OR($D291="51",$D291="52",$D291="61"),0,(AD291/'Totals and Drop Down Lists'!Z$5)*Inputs!H$39)</f>
        <v>0</v>
      </c>
      <c r="BC291">
        <f>IF(OR($D291="51",$D291="52",$D291="61"),0,(AE291/'Totals and Drop Down Lists'!AA$5)*Inputs!I$39)</f>
        <v>0</v>
      </c>
      <c r="BD291">
        <f>IF(OR($D291="51",$D291="52",$D291="61"),0,(AF291/'Totals and Drop Down Lists'!AB$5)*Inputs!J$39)</f>
        <v>0</v>
      </c>
      <c r="BE291">
        <f>IF(OR($D291="51",$D291="52",$D291="61"),0,(AG291/'Totals and Drop Down Lists'!AC$5)*Inputs!K$39)</f>
        <v>0</v>
      </c>
      <c r="BF291">
        <f>IF(OR($D291="51",$D291="52",$D291="61"),0,(AH291/'Totals and Drop Down Lists'!AD$5)*Inputs!L$39)</f>
        <v>0</v>
      </c>
      <c r="BG291" s="10">
        <f t="shared" si="37"/>
        <v>377190.26236139319</v>
      </c>
    </row>
    <row r="292" spans="1:59">
      <c r="A292" s="1" t="s">
        <v>7360</v>
      </c>
      <c r="B292" s="1" t="s">
        <v>6625</v>
      </c>
      <c r="C292" s="1" t="s">
        <v>6627</v>
      </c>
      <c r="D292" s="1" t="s">
        <v>10</v>
      </c>
      <c r="E292" s="1" t="s">
        <v>6628</v>
      </c>
      <c r="F292" s="2">
        <v>93137</v>
      </c>
      <c r="G292" s="2">
        <v>724</v>
      </c>
      <c r="H292" s="2">
        <v>46</v>
      </c>
      <c r="I292" s="2">
        <v>8382</v>
      </c>
      <c r="J292" s="2">
        <v>30749</v>
      </c>
      <c r="K292" s="2">
        <v>11712</v>
      </c>
      <c r="L292" s="2">
        <v>346</v>
      </c>
      <c r="M292" s="2">
        <v>13</v>
      </c>
      <c r="N292" s="2">
        <v>51</v>
      </c>
      <c r="O292" s="2">
        <v>170</v>
      </c>
      <c r="P292" s="2">
        <v>80</v>
      </c>
      <c r="Q292" s="2">
        <v>8</v>
      </c>
      <c r="R292" s="2">
        <v>499</v>
      </c>
      <c r="S292" s="2">
        <v>16344700</v>
      </c>
      <c r="T292" s="2">
        <v>722147300</v>
      </c>
      <c r="U292" s="2">
        <v>545</v>
      </c>
      <c r="V292" s="2">
        <v>170</v>
      </c>
      <c r="W292" s="2">
        <v>0</v>
      </c>
      <c r="X292" s="2">
        <v>1605</v>
      </c>
      <c r="Y292" s="2">
        <v>165</v>
      </c>
      <c r="Z292" s="2">
        <v>1300</v>
      </c>
      <c r="AA292" s="9">
        <f t="shared" si="38"/>
        <v>93137</v>
      </c>
      <c r="AB292" s="9">
        <f t="shared" si="39"/>
        <v>7612</v>
      </c>
      <c r="AC292" s="9">
        <f t="shared" si="40"/>
        <v>1167</v>
      </c>
      <c r="AD292" s="9">
        <f t="shared" si="41"/>
        <v>499</v>
      </c>
      <c r="AE292" s="44">
        <f t="shared" si="42"/>
        <v>3.1154939833995341E-4</v>
      </c>
      <c r="AF292" s="9">
        <f t="shared" si="43"/>
        <v>1435</v>
      </c>
      <c r="AG292" s="9">
        <f t="shared" si="36"/>
        <v>1465</v>
      </c>
      <c r="AH292" s="44">
        <f t="shared" si="44"/>
        <v>2.0762936618621579E-4</v>
      </c>
      <c r="AI292">
        <f>AA292/'Totals and Drop Down Lists'!W$6*Inputs!E$37</f>
        <v>84488.33610071661</v>
      </c>
      <c r="AJ292">
        <f>AB292/'Totals and Drop Down Lists'!X$6*Inputs!F$37</f>
        <v>25046.427235145657</v>
      </c>
      <c r="AK292">
        <f>AC292/'Totals and Drop Down Lists'!Y$6*Inputs!G$37</f>
        <v>7693.258196630607</v>
      </c>
      <c r="AL292">
        <f>AD292/'Totals and Drop Down Lists'!Z$6*Inputs!H$37</f>
        <v>4000.7331337269502</v>
      </c>
      <c r="AM292">
        <f>AE292/'Totals and Drop Down Lists'!AA$6*Inputs!I$37</f>
        <v>38784.582203891936</v>
      </c>
      <c r="AN292">
        <f>AF292/'Totals and Drop Down Lists'!AB$6*Inputs!J$37</f>
        <v>28637.854656394706</v>
      </c>
      <c r="AO292">
        <f>AG292/'Totals and Drop Down Lists'!AC$6*Inputs!K$37</f>
        <v>27283.539102369221</v>
      </c>
      <c r="AP292">
        <f>AH292/'Totals and Drop Down Lists'!AD$6*Inputs!L$37</f>
        <v>48861.399860658566</v>
      </c>
      <c r="AQ292">
        <f>IF(OR($D292="51",$D292="52",$D292="61"),(AA292/'Totals and Drop Down Lists'!W$4)*Inputs!E$38,0)</f>
        <v>0</v>
      </c>
      <c r="AR292">
        <f>IF(OR($D292="51",$D292="52",$D292="61"),(AB292/'Totals and Drop Down Lists'!X$4)*Inputs!F$38,0)</f>
        <v>0</v>
      </c>
      <c r="AS292">
        <f>IF(OR($D292="51",$D292="52",$D292="61"),(AC292/'Totals and Drop Down Lists'!Y$4)*Inputs!G$38,0)</f>
        <v>0</v>
      </c>
      <c r="AT292">
        <f>IF(OR($D292="51",$D292="52",$D292="61"),(AD292/'Totals and Drop Down Lists'!Z$4)*Inputs!H$38,0)</f>
        <v>0</v>
      </c>
      <c r="AU292">
        <f>IF(OR($D292="51",$D292="52",$D292="61"),(AE292/'Totals and Drop Down Lists'!AA$4)*Inputs!I$38,0)</f>
        <v>0</v>
      </c>
      <c r="AV292">
        <f>IF(OR($D292="51",$D292="52",$D292="61"),(AF292/'Totals and Drop Down Lists'!AB$4)*Inputs!J$38,0)</f>
        <v>0</v>
      </c>
      <c r="AW292">
        <f>IF(OR($D292="51",$D292="52",$D292="61"),(AG292/'Totals and Drop Down Lists'!AC$4)*Inputs!K$38,0)</f>
        <v>0</v>
      </c>
      <c r="AX292">
        <f>IF(OR($D292="51",$D292="52",$D292="61"),(AH292/'Totals and Drop Down Lists'!AD$4)*Inputs!L$38,0)</f>
        <v>0</v>
      </c>
      <c r="AY292">
        <f>IF(OR($D292="51",$D292="52",$D292="61"),0,(AA292/'Totals and Drop Down Lists'!W$5)*Inputs!E$39)</f>
        <v>0</v>
      </c>
      <c r="AZ292">
        <f>IF(OR($D292="51",$D292="52",$D292="61"),0,(AB292/'Totals and Drop Down Lists'!X$5)*Inputs!F$39)</f>
        <v>0</v>
      </c>
      <c r="BA292">
        <f>IF(OR($D292="51",$D292="52",$D292="61"),0,(AC292/'Totals and Drop Down Lists'!Y$5)*Inputs!G$39)</f>
        <v>0</v>
      </c>
      <c r="BB292">
        <f>IF(OR($D292="51",$D292="52",$D292="61"),0,(AD292/'Totals and Drop Down Lists'!Z$5)*Inputs!H$39)</f>
        <v>0</v>
      </c>
      <c r="BC292">
        <f>IF(OR($D292="51",$D292="52",$D292="61"),0,(AE292/'Totals and Drop Down Lists'!AA$5)*Inputs!I$39)</f>
        <v>0</v>
      </c>
      <c r="BD292">
        <f>IF(OR($D292="51",$D292="52",$D292="61"),0,(AF292/'Totals and Drop Down Lists'!AB$5)*Inputs!J$39)</f>
        <v>0</v>
      </c>
      <c r="BE292">
        <f>IF(OR($D292="51",$D292="52",$D292="61"),0,(AG292/'Totals and Drop Down Lists'!AC$5)*Inputs!K$39)</f>
        <v>0</v>
      </c>
      <c r="BF292">
        <f>IF(OR($D292="51",$D292="52",$D292="61"),0,(AH292/'Totals and Drop Down Lists'!AD$5)*Inputs!L$39)</f>
        <v>0</v>
      </c>
      <c r="BG292" s="10">
        <f t="shared" si="37"/>
        <v>264796.13048953423</v>
      </c>
    </row>
    <row r="293" spans="1:59">
      <c r="A293" s="1" t="s">
        <v>7360</v>
      </c>
      <c r="B293" s="1" t="s">
        <v>6625</v>
      </c>
      <c r="C293" s="1" t="s">
        <v>6629</v>
      </c>
      <c r="D293" s="1" t="s">
        <v>10</v>
      </c>
      <c r="E293" s="1" t="s">
        <v>6630</v>
      </c>
      <c r="F293" s="2">
        <v>117079</v>
      </c>
      <c r="G293" s="2">
        <v>1111</v>
      </c>
      <c r="H293" s="2">
        <v>101</v>
      </c>
      <c r="I293" s="2">
        <v>20242</v>
      </c>
      <c r="J293" s="2">
        <v>40717</v>
      </c>
      <c r="K293" s="2">
        <v>16708</v>
      </c>
      <c r="L293" s="2">
        <v>516</v>
      </c>
      <c r="M293" s="2">
        <v>162</v>
      </c>
      <c r="N293" s="2">
        <v>7</v>
      </c>
      <c r="O293" s="2">
        <v>1000</v>
      </c>
      <c r="P293" s="2">
        <v>290</v>
      </c>
      <c r="Q293" s="2">
        <v>33</v>
      </c>
      <c r="R293" s="2">
        <v>6925</v>
      </c>
      <c r="S293" s="2">
        <v>20088600</v>
      </c>
      <c r="T293" s="2">
        <v>786582900</v>
      </c>
      <c r="U293" s="2">
        <v>1946</v>
      </c>
      <c r="V293" s="2">
        <v>1125</v>
      </c>
      <c r="W293" s="2">
        <v>50</v>
      </c>
      <c r="X293" s="2">
        <v>4560</v>
      </c>
      <c r="Y293" s="2">
        <v>485</v>
      </c>
      <c r="Z293" s="2">
        <v>3270</v>
      </c>
      <c r="AA293" s="9">
        <f t="shared" si="38"/>
        <v>117079</v>
      </c>
      <c r="AB293" s="9">
        <f t="shared" si="39"/>
        <v>19030</v>
      </c>
      <c r="AC293" s="9">
        <f t="shared" si="40"/>
        <v>8933</v>
      </c>
      <c r="AD293" s="9">
        <f t="shared" si="41"/>
        <v>6925</v>
      </c>
      <c r="AE293" s="44">
        <f t="shared" si="42"/>
        <v>4.7881632290260864E-4</v>
      </c>
      <c r="AF293" s="9">
        <f t="shared" si="43"/>
        <v>3385</v>
      </c>
      <c r="AG293" s="9">
        <f t="shared" si="36"/>
        <v>3755</v>
      </c>
      <c r="AH293" s="44">
        <f t="shared" si="44"/>
        <v>5.7333667339371246E-4</v>
      </c>
      <c r="AI293">
        <f>AA293/'Totals and Drop Down Lists'!W$6*Inputs!E$37</f>
        <v>106207.09172869859</v>
      </c>
      <c r="AJ293">
        <f>AB293/'Totals and Drop Down Lists'!X$6*Inputs!F$37</f>
        <v>62616.068087864143</v>
      </c>
      <c r="AK293">
        <f>AC293/'Totals and Drop Down Lists'!Y$6*Inputs!G$37</f>
        <v>58889.35344515957</v>
      </c>
      <c r="AL293">
        <f>AD293/'Totals and Drop Down Lists'!Z$6*Inputs!H$37</f>
        <v>55521.196294707683</v>
      </c>
      <c r="AM293">
        <f>AE293/'Totals and Drop Down Lists'!AA$6*Inputs!I$37</f>
        <v>59607.532979144788</v>
      </c>
      <c r="AN293">
        <f>AF293/'Totals and Drop Down Lists'!AB$6*Inputs!J$37</f>
        <v>67553.406280066949</v>
      </c>
      <c r="AO293">
        <f>AG293/'Totals and Drop Down Lists'!AC$6*Inputs!K$37</f>
        <v>69931.528552489035</v>
      </c>
      <c r="AP293">
        <f>AH293/'Totals and Drop Down Lists'!AD$6*Inputs!L$37</f>
        <v>134923.26720462629</v>
      </c>
      <c r="AQ293">
        <f>IF(OR($D293="51",$D293="52",$D293="61"),(AA293/'Totals and Drop Down Lists'!W$4)*Inputs!E$38,0)</f>
        <v>0</v>
      </c>
      <c r="AR293">
        <f>IF(OR($D293="51",$D293="52",$D293="61"),(AB293/'Totals and Drop Down Lists'!X$4)*Inputs!F$38,0)</f>
        <v>0</v>
      </c>
      <c r="AS293">
        <f>IF(OR($D293="51",$D293="52",$D293="61"),(AC293/'Totals and Drop Down Lists'!Y$4)*Inputs!G$38,0)</f>
        <v>0</v>
      </c>
      <c r="AT293">
        <f>IF(OR($D293="51",$D293="52",$D293="61"),(AD293/'Totals and Drop Down Lists'!Z$4)*Inputs!H$38,0)</f>
        <v>0</v>
      </c>
      <c r="AU293">
        <f>IF(OR($D293="51",$D293="52",$D293="61"),(AE293/'Totals and Drop Down Lists'!AA$4)*Inputs!I$38,0)</f>
        <v>0</v>
      </c>
      <c r="AV293">
        <f>IF(OR($D293="51",$D293="52",$D293="61"),(AF293/'Totals and Drop Down Lists'!AB$4)*Inputs!J$38,0)</f>
        <v>0</v>
      </c>
      <c r="AW293">
        <f>IF(OR($D293="51",$D293="52",$D293="61"),(AG293/'Totals and Drop Down Lists'!AC$4)*Inputs!K$38,0)</f>
        <v>0</v>
      </c>
      <c r="AX293">
        <f>IF(OR($D293="51",$D293="52",$D293="61"),(AH293/'Totals and Drop Down Lists'!AD$4)*Inputs!L$38,0)</f>
        <v>0</v>
      </c>
      <c r="AY293">
        <f>IF(OR($D293="51",$D293="52",$D293="61"),0,(AA293/'Totals and Drop Down Lists'!W$5)*Inputs!E$39)</f>
        <v>0</v>
      </c>
      <c r="AZ293">
        <f>IF(OR($D293="51",$D293="52",$D293="61"),0,(AB293/'Totals and Drop Down Lists'!X$5)*Inputs!F$39)</f>
        <v>0</v>
      </c>
      <c r="BA293">
        <f>IF(OR($D293="51",$D293="52",$D293="61"),0,(AC293/'Totals and Drop Down Lists'!Y$5)*Inputs!G$39)</f>
        <v>0</v>
      </c>
      <c r="BB293">
        <f>IF(OR($D293="51",$D293="52",$D293="61"),0,(AD293/'Totals and Drop Down Lists'!Z$5)*Inputs!H$39)</f>
        <v>0</v>
      </c>
      <c r="BC293">
        <f>IF(OR($D293="51",$D293="52",$D293="61"),0,(AE293/'Totals and Drop Down Lists'!AA$5)*Inputs!I$39)</f>
        <v>0</v>
      </c>
      <c r="BD293">
        <f>IF(OR($D293="51",$D293="52",$D293="61"),0,(AF293/'Totals and Drop Down Lists'!AB$5)*Inputs!J$39)</f>
        <v>0</v>
      </c>
      <c r="BE293">
        <f>IF(OR($D293="51",$D293="52",$D293="61"),0,(AG293/'Totals and Drop Down Lists'!AC$5)*Inputs!K$39)</f>
        <v>0</v>
      </c>
      <c r="BF293">
        <f>IF(OR($D293="51",$D293="52",$D293="61"),0,(AH293/'Totals and Drop Down Lists'!AD$5)*Inputs!L$39)</f>
        <v>0</v>
      </c>
      <c r="BG293" s="10">
        <f t="shared" si="37"/>
        <v>615249.444572757</v>
      </c>
    </row>
    <row r="294" spans="1:59">
      <c r="A294" s="1" t="s">
        <v>7360</v>
      </c>
      <c r="B294" s="1" t="s">
        <v>6625</v>
      </c>
      <c r="C294" s="1" t="s">
        <v>6631</v>
      </c>
      <c r="D294" s="1" t="s">
        <v>58</v>
      </c>
      <c r="E294" s="1" t="s">
        <v>6632</v>
      </c>
      <c r="F294" s="2">
        <v>100509</v>
      </c>
      <c r="G294" s="2">
        <v>524</v>
      </c>
      <c r="H294" s="2">
        <v>147</v>
      </c>
      <c r="I294" s="2">
        <v>9686</v>
      </c>
      <c r="J294" s="2">
        <v>35879</v>
      </c>
      <c r="K294" s="2">
        <v>11398</v>
      </c>
      <c r="L294" s="2">
        <v>318</v>
      </c>
      <c r="M294" s="2">
        <v>50</v>
      </c>
      <c r="N294" s="2">
        <v>29</v>
      </c>
      <c r="O294" s="2">
        <v>770</v>
      </c>
      <c r="P294" s="2">
        <v>47</v>
      </c>
      <c r="Q294" s="2">
        <v>128</v>
      </c>
      <c r="R294" s="2">
        <v>2558</v>
      </c>
      <c r="S294" s="2">
        <v>14336100</v>
      </c>
      <c r="T294" s="2">
        <v>630336100</v>
      </c>
      <c r="U294" s="2">
        <v>577</v>
      </c>
      <c r="V294" s="2">
        <v>335</v>
      </c>
      <c r="W294" s="2">
        <v>0</v>
      </c>
      <c r="X294" s="2">
        <v>1865</v>
      </c>
      <c r="Y294" s="2">
        <v>110</v>
      </c>
      <c r="Z294" s="2">
        <v>1550</v>
      </c>
      <c r="AA294" s="9">
        <f t="shared" si="38"/>
        <v>100509</v>
      </c>
      <c r="AB294" s="9">
        <f t="shared" si="39"/>
        <v>9015</v>
      </c>
      <c r="AC294" s="9">
        <f t="shared" si="40"/>
        <v>3900</v>
      </c>
      <c r="AD294" s="9">
        <f t="shared" si="41"/>
        <v>2558</v>
      </c>
      <c r="AE294" s="44">
        <f t="shared" si="42"/>
        <v>2.5287899747493945E-4</v>
      </c>
      <c r="AF294" s="9">
        <f t="shared" si="43"/>
        <v>1530</v>
      </c>
      <c r="AG294" s="9">
        <f t="shared" si="36"/>
        <v>1660</v>
      </c>
      <c r="AH294" s="44">
        <f t="shared" si="44"/>
        <v>1.9622190913959486E-4</v>
      </c>
      <c r="AI294">
        <f>AA294/'Totals and Drop Down Lists'!W$6*Inputs!E$37</f>
        <v>91175.775182225392</v>
      </c>
      <c r="AJ294">
        <f>AB294/'Totals and Drop Down Lists'!X$6*Inputs!F$37</f>
        <v>29662.840452553613</v>
      </c>
      <c r="AK294">
        <f>AC294/'Totals and Drop Down Lists'!Y$6*Inputs!G$37</f>
        <v>25710.117366631854</v>
      </c>
      <c r="AL294">
        <f>AD294/'Totals and Drop Down Lists'!Z$6*Inputs!H$37</f>
        <v>20508.768248644366</v>
      </c>
      <c r="AM294">
        <f>AE294/'Totals and Drop Down Lists'!AA$6*Inputs!I$37</f>
        <v>31480.742114939298</v>
      </c>
      <c r="AN294">
        <f>AF294/'Totals and Drop Down Lists'!AB$6*Inputs!J$37</f>
        <v>30533.740504727455</v>
      </c>
      <c r="AO294">
        <f>AG294/'Totals and Drop Down Lists'!AC$6*Inputs!K$37</f>
        <v>30915.13645729209</v>
      </c>
      <c r="AP294">
        <f>AH294/'Totals and Drop Down Lists'!AD$6*Inputs!L$37</f>
        <v>46176.884031388377</v>
      </c>
      <c r="AQ294">
        <f>IF(OR($D294="51",$D294="52",$D294="61"),(AA294/'Totals and Drop Down Lists'!W$4)*Inputs!E$38,0)</f>
        <v>0</v>
      </c>
      <c r="AR294">
        <f>IF(OR($D294="51",$D294="52",$D294="61"),(AB294/'Totals and Drop Down Lists'!X$4)*Inputs!F$38,0)</f>
        <v>0</v>
      </c>
      <c r="AS294">
        <f>IF(OR($D294="51",$D294="52",$D294="61"),(AC294/'Totals and Drop Down Lists'!Y$4)*Inputs!G$38,0)</f>
        <v>0</v>
      </c>
      <c r="AT294">
        <f>IF(OR($D294="51",$D294="52",$D294="61"),(AD294/'Totals and Drop Down Lists'!Z$4)*Inputs!H$38,0)</f>
        <v>0</v>
      </c>
      <c r="AU294">
        <f>IF(OR($D294="51",$D294="52",$D294="61"),(AE294/'Totals and Drop Down Lists'!AA$4)*Inputs!I$38,0)</f>
        <v>0</v>
      </c>
      <c r="AV294">
        <f>IF(OR($D294="51",$D294="52",$D294="61"),(AF294/'Totals and Drop Down Lists'!AB$4)*Inputs!J$38,0)</f>
        <v>0</v>
      </c>
      <c r="AW294">
        <f>IF(OR($D294="51",$D294="52",$D294="61"),(AG294/'Totals and Drop Down Lists'!AC$4)*Inputs!K$38,0)</f>
        <v>0</v>
      </c>
      <c r="AX294">
        <f>IF(OR($D294="51",$D294="52",$D294="61"),(AH294/'Totals and Drop Down Lists'!AD$4)*Inputs!L$38,0)</f>
        <v>0</v>
      </c>
      <c r="AY294">
        <f>IF(OR($D294="51",$D294="52",$D294="61"),0,(AA294/'Totals and Drop Down Lists'!W$5)*Inputs!E$39)</f>
        <v>0</v>
      </c>
      <c r="AZ294">
        <f>IF(OR($D294="51",$D294="52",$D294="61"),0,(AB294/'Totals and Drop Down Lists'!X$5)*Inputs!F$39)</f>
        <v>0</v>
      </c>
      <c r="BA294">
        <f>IF(OR($D294="51",$D294="52",$D294="61"),0,(AC294/'Totals and Drop Down Lists'!Y$5)*Inputs!G$39)</f>
        <v>0</v>
      </c>
      <c r="BB294">
        <f>IF(OR($D294="51",$D294="52",$D294="61"),0,(AD294/'Totals and Drop Down Lists'!Z$5)*Inputs!H$39)</f>
        <v>0</v>
      </c>
      <c r="BC294">
        <f>IF(OR($D294="51",$D294="52",$D294="61"),0,(AE294/'Totals and Drop Down Lists'!AA$5)*Inputs!I$39)</f>
        <v>0</v>
      </c>
      <c r="BD294">
        <f>IF(OR($D294="51",$D294="52",$D294="61"),0,(AF294/'Totals and Drop Down Lists'!AB$5)*Inputs!J$39)</f>
        <v>0</v>
      </c>
      <c r="BE294">
        <f>IF(OR($D294="51",$D294="52",$D294="61"),0,(AG294/'Totals and Drop Down Lists'!AC$5)*Inputs!K$39)</f>
        <v>0</v>
      </c>
      <c r="BF294">
        <f>IF(OR($D294="51",$D294="52",$D294="61"),0,(AH294/'Totals and Drop Down Lists'!AD$5)*Inputs!L$39)</f>
        <v>0</v>
      </c>
      <c r="BG294" s="10">
        <f t="shared" si="37"/>
        <v>306164.00435840245</v>
      </c>
    </row>
    <row r="295" spans="1:59" ht="28.8">
      <c r="A295" s="1" t="s">
        <v>7361</v>
      </c>
      <c r="B295" s="1" t="s">
        <v>769</v>
      </c>
      <c r="C295" s="1" t="s">
        <v>770</v>
      </c>
      <c r="D295" s="1" t="s">
        <v>10</v>
      </c>
      <c r="E295" s="1" t="s">
        <v>771</v>
      </c>
      <c r="F295" s="2">
        <v>86833</v>
      </c>
      <c r="G295" s="2">
        <v>7707</v>
      </c>
      <c r="H295" s="2">
        <v>585</v>
      </c>
      <c r="I295" s="2">
        <v>19368</v>
      </c>
      <c r="J295" s="2">
        <v>33790</v>
      </c>
      <c r="K295" s="2">
        <v>18848</v>
      </c>
      <c r="L295" s="2">
        <v>101</v>
      </c>
      <c r="M295" s="2">
        <v>55</v>
      </c>
      <c r="N295" s="2">
        <v>17</v>
      </c>
      <c r="O295" s="2">
        <v>501</v>
      </c>
      <c r="P295" s="2">
        <v>138</v>
      </c>
      <c r="Q295" s="2">
        <v>111</v>
      </c>
      <c r="R295" s="2">
        <v>3076</v>
      </c>
      <c r="S295" s="2">
        <v>18347900</v>
      </c>
      <c r="T295" s="2">
        <v>745409600</v>
      </c>
      <c r="U295" s="2">
        <v>915</v>
      </c>
      <c r="V295" s="2">
        <v>410</v>
      </c>
      <c r="W295" s="2">
        <v>0</v>
      </c>
      <c r="X295" s="2">
        <v>3650</v>
      </c>
      <c r="Y295" s="2">
        <v>195</v>
      </c>
      <c r="Z295" s="2">
        <v>2855</v>
      </c>
      <c r="AA295" s="9">
        <f t="shared" si="38"/>
        <v>86833</v>
      </c>
      <c r="AB295" s="9">
        <f t="shared" si="39"/>
        <v>11076</v>
      </c>
      <c r="AC295" s="9">
        <f t="shared" si="40"/>
        <v>3999</v>
      </c>
      <c r="AD295" s="9">
        <f t="shared" si="41"/>
        <v>3076</v>
      </c>
      <c r="AE295" s="44">
        <f t="shared" si="42"/>
        <v>7.3424016911874228E-4</v>
      </c>
      <c r="AF295" s="9">
        <f t="shared" si="43"/>
        <v>3240</v>
      </c>
      <c r="AG295" s="9">
        <f t="shared" si="36"/>
        <v>3050</v>
      </c>
      <c r="AH295" s="44">
        <f t="shared" si="44"/>
        <v>6.3303541470363027E-4</v>
      </c>
      <c r="AI295">
        <f>AA295/'Totals and Drop Down Lists'!W$6*Inputs!E$37</f>
        <v>78769.722974043892</v>
      </c>
      <c r="AJ295">
        <f>AB295/'Totals and Drop Down Lists'!X$6*Inputs!F$37</f>
        <v>36444.328436215619</v>
      </c>
      <c r="AK295">
        <f>AC295/'Totals and Drop Down Lists'!Y$6*Inputs!G$37</f>
        <v>26362.758807477119</v>
      </c>
      <c r="AL295">
        <f>AD295/'Totals and Drop Down Lists'!Z$6*Inputs!H$37</f>
        <v>24661.833906501201</v>
      </c>
      <c r="AM295">
        <f>AE295/'Totals and Drop Down Lists'!AA$6*Inputs!I$37</f>
        <v>91405.08166063574</v>
      </c>
      <c r="AN295">
        <f>AF295/'Totals and Drop Down Lists'!AB$6*Inputs!J$37</f>
        <v>64659.685774716963</v>
      </c>
      <c r="AO295">
        <f>AG295/'Totals and Drop Down Lists'!AC$6*Inputs!K$37</f>
        <v>56801.90734622944</v>
      </c>
      <c r="AP295">
        <f>AH295/'Totals and Drop Down Lists'!AD$6*Inputs!L$37</f>
        <v>148972.16656747356</v>
      </c>
      <c r="AQ295">
        <f>IF(OR($D295="51",$D295="52",$D295="61"),(AA295/'Totals and Drop Down Lists'!W$4)*Inputs!E$38,0)</f>
        <v>0</v>
      </c>
      <c r="AR295">
        <f>IF(OR($D295="51",$D295="52",$D295="61"),(AB295/'Totals and Drop Down Lists'!X$4)*Inputs!F$38,0)</f>
        <v>0</v>
      </c>
      <c r="AS295">
        <f>IF(OR($D295="51",$D295="52",$D295="61"),(AC295/'Totals and Drop Down Lists'!Y$4)*Inputs!G$38,0)</f>
        <v>0</v>
      </c>
      <c r="AT295">
        <f>IF(OR($D295="51",$D295="52",$D295="61"),(AD295/'Totals and Drop Down Lists'!Z$4)*Inputs!H$38,0)</f>
        <v>0</v>
      </c>
      <c r="AU295">
        <f>IF(OR($D295="51",$D295="52",$D295="61"),(AE295/'Totals and Drop Down Lists'!AA$4)*Inputs!I$38,0)</f>
        <v>0</v>
      </c>
      <c r="AV295">
        <f>IF(OR($D295="51",$D295="52",$D295="61"),(AF295/'Totals and Drop Down Lists'!AB$4)*Inputs!J$38,0)</f>
        <v>0</v>
      </c>
      <c r="AW295">
        <f>IF(OR($D295="51",$D295="52",$D295="61"),(AG295/'Totals and Drop Down Lists'!AC$4)*Inputs!K$38,0)</f>
        <v>0</v>
      </c>
      <c r="AX295">
        <f>IF(OR($D295="51",$D295="52",$D295="61"),(AH295/'Totals and Drop Down Lists'!AD$4)*Inputs!L$38,0)</f>
        <v>0</v>
      </c>
      <c r="AY295">
        <f>IF(OR($D295="51",$D295="52",$D295="61"),0,(AA295/'Totals and Drop Down Lists'!W$5)*Inputs!E$39)</f>
        <v>0</v>
      </c>
      <c r="AZ295">
        <f>IF(OR($D295="51",$D295="52",$D295="61"),0,(AB295/'Totals and Drop Down Lists'!X$5)*Inputs!F$39)</f>
        <v>0</v>
      </c>
      <c r="BA295">
        <f>IF(OR($D295="51",$D295="52",$D295="61"),0,(AC295/'Totals and Drop Down Lists'!Y$5)*Inputs!G$39)</f>
        <v>0</v>
      </c>
      <c r="BB295">
        <f>IF(OR($D295="51",$D295="52",$D295="61"),0,(AD295/'Totals and Drop Down Lists'!Z$5)*Inputs!H$39)</f>
        <v>0</v>
      </c>
      <c r="BC295">
        <f>IF(OR($D295="51",$D295="52",$D295="61"),0,(AE295/'Totals and Drop Down Lists'!AA$5)*Inputs!I$39)</f>
        <v>0</v>
      </c>
      <c r="BD295">
        <f>IF(OR($D295="51",$D295="52",$D295="61"),0,(AF295/'Totals and Drop Down Lists'!AB$5)*Inputs!J$39)</f>
        <v>0</v>
      </c>
      <c r="BE295">
        <f>IF(OR($D295="51",$D295="52",$D295="61"),0,(AG295/'Totals and Drop Down Lists'!AC$5)*Inputs!K$39)</f>
        <v>0</v>
      </c>
      <c r="BF295">
        <f>IF(OR($D295="51",$D295="52",$D295="61"),0,(AH295/'Totals and Drop Down Lists'!AD$5)*Inputs!L$39)</f>
        <v>0</v>
      </c>
      <c r="BG295" s="10">
        <f t="shared" si="37"/>
        <v>528077.48547329358</v>
      </c>
    </row>
    <row r="296" spans="1:59" ht="28.8">
      <c r="A296" s="1" t="s">
        <v>7361</v>
      </c>
      <c r="B296" s="1" t="s">
        <v>769</v>
      </c>
      <c r="C296" s="1" t="s">
        <v>772</v>
      </c>
      <c r="D296" s="1" t="s">
        <v>10</v>
      </c>
      <c r="E296" s="1" t="s">
        <v>773</v>
      </c>
      <c r="F296" s="2">
        <v>26219</v>
      </c>
      <c r="G296" s="2">
        <v>518</v>
      </c>
      <c r="H296" s="2">
        <v>44</v>
      </c>
      <c r="I296" s="2">
        <v>4543</v>
      </c>
      <c r="J296" s="2">
        <v>11416</v>
      </c>
      <c r="K296" s="2">
        <v>3326</v>
      </c>
      <c r="L296" s="2">
        <v>81</v>
      </c>
      <c r="M296" s="2">
        <v>24</v>
      </c>
      <c r="N296" s="2">
        <v>0</v>
      </c>
      <c r="O296" s="2">
        <v>45</v>
      </c>
      <c r="P296" s="2">
        <v>35</v>
      </c>
      <c r="Q296" s="2">
        <v>0</v>
      </c>
      <c r="R296" s="2">
        <v>545</v>
      </c>
      <c r="S296" s="2">
        <v>3131900</v>
      </c>
      <c r="T296" s="2">
        <v>122218800</v>
      </c>
      <c r="U296" s="2">
        <v>121</v>
      </c>
      <c r="V296" s="2">
        <v>40</v>
      </c>
      <c r="W296" s="2">
        <v>0</v>
      </c>
      <c r="X296" s="2">
        <v>670</v>
      </c>
      <c r="Y296" s="2">
        <v>20</v>
      </c>
      <c r="Z296" s="2">
        <v>605</v>
      </c>
      <c r="AA296" s="9">
        <f t="shared" si="38"/>
        <v>26219</v>
      </c>
      <c r="AB296" s="9">
        <f t="shared" si="39"/>
        <v>3981</v>
      </c>
      <c r="AC296" s="9">
        <f t="shared" si="40"/>
        <v>730</v>
      </c>
      <c r="AD296" s="9">
        <f t="shared" si="41"/>
        <v>545</v>
      </c>
      <c r="AE296" s="44">
        <f t="shared" si="42"/>
        <v>6.76746963180931E-5</v>
      </c>
      <c r="AF296" s="9">
        <f t="shared" si="43"/>
        <v>630</v>
      </c>
      <c r="AG296" s="9">
        <f t="shared" si="36"/>
        <v>625</v>
      </c>
      <c r="AH296" s="44">
        <f t="shared" si="44"/>
        <v>6.7754694032104142E-5</v>
      </c>
      <c r="AI296">
        <f>AA296/'Totals and Drop Down Lists'!W$6*Inputs!E$37</f>
        <v>23784.314335062209</v>
      </c>
      <c r="AJ296">
        <f>AB296/'Totals and Drop Down Lists'!X$6*Inputs!F$37</f>
        <v>13099.031374555288</v>
      </c>
      <c r="AK296">
        <f>AC296/'Totals and Drop Down Lists'!Y$6*Inputs!G$37</f>
        <v>4812.4065840105768</v>
      </c>
      <c r="AL296">
        <f>AD296/'Totals and Drop Down Lists'!Z$6*Inputs!H$37</f>
        <v>4369.5381921466687</v>
      </c>
      <c r="AM296">
        <f>AE296/'Totals and Drop Down Lists'!AA$6*Inputs!I$37</f>
        <v>8424.7789803415781</v>
      </c>
      <c r="AN296">
        <f>AF296/'Totals and Drop Down Lists'!AB$6*Inputs!J$37</f>
        <v>12572.716678417188</v>
      </c>
      <c r="AO296">
        <f>AG296/'Totals and Drop Down Lists'!AC$6*Inputs!K$37</f>
        <v>11639.735111932261</v>
      </c>
      <c r="AP296">
        <f>AH296/'Totals and Drop Down Lists'!AD$6*Inputs!L$37</f>
        <v>15944.705984268436</v>
      </c>
      <c r="AQ296">
        <f>IF(OR($D296="51",$D296="52",$D296="61"),(AA296/'Totals and Drop Down Lists'!W$4)*Inputs!E$38,0)</f>
        <v>0</v>
      </c>
      <c r="AR296">
        <f>IF(OR($D296="51",$D296="52",$D296="61"),(AB296/'Totals and Drop Down Lists'!X$4)*Inputs!F$38,0)</f>
        <v>0</v>
      </c>
      <c r="AS296">
        <f>IF(OR($D296="51",$D296="52",$D296="61"),(AC296/'Totals and Drop Down Lists'!Y$4)*Inputs!G$38,0)</f>
        <v>0</v>
      </c>
      <c r="AT296">
        <f>IF(OR($D296="51",$D296="52",$D296="61"),(AD296/'Totals and Drop Down Lists'!Z$4)*Inputs!H$38,0)</f>
        <v>0</v>
      </c>
      <c r="AU296">
        <f>IF(OR($D296="51",$D296="52",$D296="61"),(AE296/'Totals and Drop Down Lists'!AA$4)*Inputs!I$38,0)</f>
        <v>0</v>
      </c>
      <c r="AV296">
        <f>IF(OR($D296="51",$D296="52",$D296="61"),(AF296/'Totals and Drop Down Lists'!AB$4)*Inputs!J$38,0)</f>
        <v>0</v>
      </c>
      <c r="AW296">
        <f>IF(OR($D296="51",$D296="52",$D296="61"),(AG296/'Totals and Drop Down Lists'!AC$4)*Inputs!K$38,0)</f>
        <v>0</v>
      </c>
      <c r="AX296">
        <f>IF(OR($D296="51",$D296="52",$D296="61"),(AH296/'Totals and Drop Down Lists'!AD$4)*Inputs!L$38,0)</f>
        <v>0</v>
      </c>
      <c r="AY296">
        <f>IF(OR($D296="51",$D296="52",$D296="61"),0,(AA296/'Totals and Drop Down Lists'!W$5)*Inputs!E$39)</f>
        <v>0</v>
      </c>
      <c r="AZ296">
        <f>IF(OR($D296="51",$D296="52",$D296="61"),0,(AB296/'Totals and Drop Down Lists'!X$5)*Inputs!F$39)</f>
        <v>0</v>
      </c>
      <c r="BA296">
        <f>IF(OR($D296="51",$D296="52",$D296="61"),0,(AC296/'Totals and Drop Down Lists'!Y$5)*Inputs!G$39)</f>
        <v>0</v>
      </c>
      <c r="BB296">
        <f>IF(OR($D296="51",$D296="52",$D296="61"),0,(AD296/'Totals and Drop Down Lists'!Z$5)*Inputs!H$39)</f>
        <v>0</v>
      </c>
      <c r="BC296">
        <f>IF(OR($D296="51",$D296="52",$D296="61"),0,(AE296/'Totals and Drop Down Lists'!AA$5)*Inputs!I$39)</f>
        <v>0</v>
      </c>
      <c r="BD296">
        <f>IF(OR($D296="51",$D296="52",$D296="61"),0,(AF296/'Totals and Drop Down Lists'!AB$5)*Inputs!J$39)</f>
        <v>0</v>
      </c>
      <c r="BE296">
        <f>IF(OR($D296="51",$D296="52",$D296="61"),0,(AG296/'Totals and Drop Down Lists'!AC$5)*Inputs!K$39)</f>
        <v>0</v>
      </c>
      <c r="BF296">
        <f>IF(OR($D296="51",$D296="52",$D296="61"),0,(AH296/'Totals and Drop Down Lists'!AD$5)*Inputs!L$39)</f>
        <v>0</v>
      </c>
      <c r="BG296" s="10">
        <f t="shared" si="37"/>
        <v>94647.22724073421</v>
      </c>
    </row>
    <row r="297" spans="1:59" ht="28.8">
      <c r="A297" s="1" t="s">
        <v>7361</v>
      </c>
      <c r="B297" s="1" t="s">
        <v>769</v>
      </c>
      <c r="C297" s="1" t="s">
        <v>774</v>
      </c>
      <c r="D297" s="1" t="s">
        <v>58</v>
      </c>
      <c r="E297" s="1" t="s">
        <v>775</v>
      </c>
      <c r="F297" s="2">
        <v>107490</v>
      </c>
      <c r="G297" s="2">
        <v>2109</v>
      </c>
      <c r="H297" s="2">
        <v>167</v>
      </c>
      <c r="I297" s="2">
        <v>20031</v>
      </c>
      <c r="J297" s="2">
        <v>39610</v>
      </c>
      <c r="K297" s="2">
        <v>11637</v>
      </c>
      <c r="L297" s="2">
        <v>489</v>
      </c>
      <c r="M297" s="2">
        <v>120</v>
      </c>
      <c r="N297" s="2">
        <v>38</v>
      </c>
      <c r="O297" s="2">
        <v>545</v>
      </c>
      <c r="P297" s="2">
        <v>189</v>
      </c>
      <c r="Q297" s="2">
        <v>107</v>
      </c>
      <c r="R297" s="2">
        <v>4089</v>
      </c>
      <c r="S297" s="2">
        <v>9650800</v>
      </c>
      <c r="T297" s="2">
        <v>432495100</v>
      </c>
      <c r="U297" s="2">
        <v>739</v>
      </c>
      <c r="V297" s="2">
        <v>407</v>
      </c>
      <c r="W297" s="2">
        <v>4</v>
      </c>
      <c r="X297" s="2">
        <v>2373</v>
      </c>
      <c r="Y297" s="2">
        <v>210</v>
      </c>
      <c r="Z297" s="2">
        <v>1684</v>
      </c>
      <c r="AA297" s="9">
        <f t="shared" si="38"/>
        <v>107490</v>
      </c>
      <c r="AB297" s="9">
        <f t="shared" si="39"/>
        <v>17755</v>
      </c>
      <c r="AC297" s="9">
        <f t="shared" si="40"/>
        <v>5577</v>
      </c>
      <c r="AD297" s="9">
        <f t="shared" si="41"/>
        <v>4089</v>
      </c>
      <c r="AE297" s="44">
        <f t="shared" si="42"/>
        <v>2.387662904737945E-4</v>
      </c>
      <c r="AF297" s="9">
        <f t="shared" si="43"/>
        <v>1962</v>
      </c>
      <c r="AG297" s="9">
        <f t="shared" si="36"/>
        <v>1894</v>
      </c>
      <c r="AH297" s="44">
        <f t="shared" si="44"/>
        <v>2.070461946382577E-4</v>
      </c>
      <c r="AI297">
        <f>AA297/'Totals and Drop Down Lists'!W$6*Inputs!E$37</f>
        <v>97508.522364538556</v>
      </c>
      <c r="AJ297">
        <f>AB297/'Totals and Drop Down Lists'!X$6*Inputs!F$37</f>
        <v>58420.824429849075</v>
      </c>
      <c r="AK297">
        <f>AC297/'Totals and Drop Down Lists'!Y$6*Inputs!G$37</f>
        <v>36765.467834283547</v>
      </c>
      <c r="AL297">
        <f>AD297/'Totals and Drop Down Lists'!Z$6*Inputs!H$37</f>
        <v>32783.562693005013</v>
      </c>
      <c r="AM297">
        <f>AE297/'Totals and Drop Down Lists'!AA$6*Inputs!I$37</f>
        <v>29723.860388568282</v>
      </c>
      <c r="AN297">
        <f>AF297/'Totals and Drop Down Lists'!AB$6*Inputs!J$37</f>
        <v>39155.031941356385</v>
      </c>
      <c r="AO297">
        <f>AG297/'Totals and Drop Down Lists'!AC$6*Inputs!K$37</f>
        <v>35273.05328319953</v>
      </c>
      <c r="AP297">
        <f>AH297/'Totals and Drop Down Lists'!AD$6*Inputs!L$37</f>
        <v>48724.162153317193</v>
      </c>
      <c r="AQ297">
        <f>IF(OR($D297="51",$D297="52",$D297="61"),(AA297/'Totals and Drop Down Lists'!W$4)*Inputs!E$38,0)</f>
        <v>0</v>
      </c>
      <c r="AR297">
        <f>IF(OR($D297="51",$D297="52",$D297="61"),(AB297/'Totals and Drop Down Lists'!X$4)*Inputs!F$38,0)</f>
        <v>0</v>
      </c>
      <c r="AS297">
        <f>IF(OR($D297="51",$D297="52",$D297="61"),(AC297/'Totals and Drop Down Lists'!Y$4)*Inputs!G$38,0)</f>
        <v>0</v>
      </c>
      <c r="AT297">
        <f>IF(OR($D297="51",$D297="52",$D297="61"),(AD297/'Totals and Drop Down Lists'!Z$4)*Inputs!H$38,0)</f>
        <v>0</v>
      </c>
      <c r="AU297">
        <f>IF(OR($D297="51",$D297="52",$D297="61"),(AE297/'Totals and Drop Down Lists'!AA$4)*Inputs!I$38,0)</f>
        <v>0</v>
      </c>
      <c r="AV297">
        <f>IF(OR($D297="51",$D297="52",$D297="61"),(AF297/'Totals and Drop Down Lists'!AB$4)*Inputs!J$38,0)</f>
        <v>0</v>
      </c>
      <c r="AW297">
        <f>IF(OR($D297="51",$D297="52",$D297="61"),(AG297/'Totals and Drop Down Lists'!AC$4)*Inputs!K$38,0)</f>
        <v>0</v>
      </c>
      <c r="AX297">
        <f>IF(OR($D297="51",$D297="52",$D297="61"),(AH297/'Totals and Drop Down Lists'!AD$4)*Inputs!L$38,0)</f>
        <v>0</v>
      </c>
      <c r="AY297">
        <f>IF(OR($D297="51",$D297="52",$D297="61"),0,(AA297/'Totals and Drop Down Lists'!W$5)*Inputs!E$39)</f>
        <v>0</v>
      </c>
      <c r="AZ297">
        <f>IF(OR($D297="51",$D297="52",$D297="61"),0,(AB297/'Totals and Drop Down Lists'!X$5)*Inputs!F$39)</f>
        <v>0</v>
      </c>
      <c r="BA297">
        <f>IF(OR($D297="51",$D297="52",$D297="61"),0,(AC297/'Totals and Drop Down Lists'!Y$5)*Inputs!G$39)</f>
        <v>0</v>
      </c>
      <c r="BB297">
        <f>IF(OR($D297="51",$D297="52",$D297="61"),0,(AD297/'Totals and Drop Down Lists'!Z$5)*Inputs!H$39)</f>
        <v>0</v>
      </c>
      <c r="BC297">
        <f>IF(OR($D297="51",$D297="52",$D297="61"),0,(AE297/'Totals and Drop Down Lists'!AA$5)*Inputs!I$39)</f>
        <v>0</v>
      </c>
      <c r="BD297">
        <f>IF(OR($D297="51",$D297="52",$D297="61"),0,(AF297/'Totals and Drop Down Lists'!AB$5)*Inputs!J$39)</f>
        <v>0</v>
      </c>
      <c r="BE297">
        <f>IF(OR($D297="51",$D297="52",$D297="61"),0,(AG297/'Totals and Drop Down Lists'!AC$5)*Inputs!K$39)</f>
        <v>0</v>
      </c>
      <c r="BF297">
        <f>IF(OR($D297="51",$D297="52",$D297="61"),0,(AH297/'Totals and Drop Down Lists'!AD$5)*Inputs!L$39)</f>
        <v>0</v>
      </c>
      <c r="BG297" s="10">
        <f t="shared" si="37"/>
        <v>378354.4850881176</v>
      </c>
    </row>
    <row r="298" spans="1:59">
      <c r="A298" s="1" t="s">
        <v>7362</v>
      </c>
      <c r="B298" s="1" t="s">
        <v>3139</v>
      </c>
      <c r="C298" s="1" t="s">
        <v>3140</v>
      </c>
      <c r="D298" s="1" t="s">
        <v>10</v>
      </c>
      <c r="E298" s="1" t="s">
        <v>3141</v>
      </c>
      <c r="F298" s="2">
        <v>79639</v>
      </c>
      <c r="G298" s="2">
        <v>3062</v>
      </c>
      <c r="H298" s="2">
        <v>24</v>
      </c>
      <c r="I298" s="2">
        <v>23629</v>
      </c>
      <c r="J298" s="2">
        <v>24494</v>
      </c>
      <c r="K298" s="2">
        <v>14079</v>
      </c>
      <c r="L298" s="2">
        <v>486</v>
      </c>
      <c r="M298" s="2">
        <v>156</v>
      </c>
      <c r="N298" s="2">
        <v>24</v>
      </c>
      <c r="O298" s="2">
        <v>1042</v>
      </c>
      <c r="P298" s="2">
        <v>334</v>
      </c>
      <c r="Q298" s="2">
        <v>93</v>
      </c>
      <c r="R298" s="2">
        <v>1247</v>
      </c>
      <c r="S298" s="2">
        <v>12331500</v>
      </c>
      <c r="T298" s="2">
        <v>531137800</v>
      </c>
      <c r="U298" s="2">
        <v>1445</v>
      </c>
      <c r="V298" s="2">
        <v>550</v>
      </c>
      <c r="W298" s="2">
        <v>25</v>
      </c>
      <c r="X298" s="2">
        <v>3300</v>
      </c>
      <c r="Y298" s="2">
        <v>285</v>
      </c>
      <c r="Z298" s="2">
        <v>2450</v>
      </c>
      <c r="AA298" s="9">
        <f t="shared" si="38"/>
        <v>79639</v>
      </c>
      <c r="AB298" s="9">
        <f t="shared" si="39"/>
        <v>20543</v>
      </c>
      <c r="AC298" s="9">
        <f t="shared" si="40"/>
        <v>3382</v>
      </c>
      <c r="AD298" s="9">
        <f t="shared" si="41"/>
        <v>1247</v>
      </c>
      <c r="AE298" s="44">
        <f t="shared" si="42"/>
        <v>5.6517076709577409E-4</v>
      </c>
      <c r="AF298" s="9">
        <f t="shared" si="43"/>
        <v>2725</v>
      </c>
      <c r="AG298" s="9">
        <f t="shared" si="36"/>
        <v>2735</v>
      </c>
      <c r="AH298" s="44">
        <f t="shared" si="44"/>
        <v>5.8495238009479984E-4</v>
      </c>
      <c r="AI298">
        <f>AA298/'Totals and Drop Down Lists'!W$6*Inputs!E$37</f>
        <v>72243.754885007787</v>
      </c>
      <c r="AJ298">
        <f>AB298/'Totals and Drop Down Lists'!X$6*Inputs!F$37</f>
        <v>67594.423895375352</v>
      </c>
      <c r="AK298">
        <f>AC298/'Totals and Drop Down Lists'!Y$6*Inputs!G$37</f>
        <v>22295.286393320235</v>
      </c>
      <c r="AL298">
        <f>AD298/'Totals and Drop Down Lists'!Z$6*Inputs!H$37</f>
        <v>9997.8240836823788</v>
      </c>
      <c r="AM298">
        <f>AE298/'Totals and Drop Down Lists'!AA$6*Inputs!I$37</f>
        <v>70357.74163731288</v>
      </c>
      <c r="AN298">
        <f>AF298/'Totals and Drop Down Lists'!AB$6*Inputs!J$37</f>
        <v>54381.988807439418</v>
      </c>
      <c r="AO298">
        <f>AG298/'Totals and Drop Down Lists'!AC$6*Inputs!K$37</f>
        <v>50935.480849815576</v>
      </c>
      <c r="AP298">
        <f>AH298/'Totals and Drop Down Lists'!AD$6*Inputs!L$37</f>
        <v>137656.79040614169</v>
      </c>
      <c r="AQ298">
        <f>IF(OR($D298="51",$D298="52",$D298="61"),(AA298/'Totals and Drop Down Lists'!W$4)*Inputs!E$38,0)</f>
        <v>0</v>
      </c>
      <c r="AR298">
        <f>IF(OR($D298="51",$D298="52",$D298="61"),(AB298/'Totals and Drop Down Lists'!X$4)*Inputs!F$38,0)</f>
        <v>0</v>
      </c>
      <c r="AS298">
        <f>IF(OR($D298="51",$D298="52",$D298="61"),(AC298/'Totals and Drop Down Lists'!Y$4)*Inputs!G$38,0)</f>
        <v>0</v>
      </c>
      <c r="AT298">
        <f>IF(OR($D298="51",$D298="52",$D298="61"),(AD298/'Totals and Drop Down Lists'!Z$4)*Inputs!H$38,0)</f>
        <v>0</v>
      </c>
      <c r="AU298">
        <f>IF(OR($D298="51",$D298="52",$D298="61"),(AE298/'Totals and Drop Down Lists'!AA$4)*Inputs!I$38,0)</f>
        <v>0</v>
      </c>
      <c r="AV298">
        <f>IF(OR($D298="51",$D298="52",$D298="61"),(AF298/'Totals and Drop Down Lists'!AB$4)*Inputs!J$38,0)</f>
        <v>0</v>
      </c>
      <c r="AW298">
        <f>IF(OR($D298="51",$D298="52",$D298="61"),(AG298/'Totals and Drop Down Lists'!AC$4)*Inputs!K$38,0)</f>
        <v>0</v>
      </c>
      <c r="AX298">
        <f>IF(OR($D298="51",$D298="52",$D298="61"),(AH298/'Totals and Drop Down Lists'!AD$4)*Inputs!L$38,0)</f>
        <v>0</v>
      </c>
      <c r="AY298">
        <f>IF(OR($D298="51",$D298="52",$D298="61"),0,(AA298/'Totals and Drop Down Lists'!W$5)*Inputs!E$39)</f>
        <v>0</v>
      </c>
      <c r="AZ298">
        <f>IF(OR($D298="51",$D298="52",$D298="61"),0,(AB298/'Totals and Drop Down Lists'!X$5)*Inputs!F$39)</f>
        <v>0</v>
      </c>
      <c r="BA298">
        <f>IF(OR($D298="51",$D298="52",$D298="61"),0,(AC298/'Totals and Drop Down Lists'!Y$5)*Inputs!G$39)</f>
        <v>0</v>
      </c>
      <c r="BB298">
        <f>IF(OR($D298="51",$D298="52",$D298="61"),0,(AD298/'Totals and Drop Down Lists'!Z$5)*Inputs!H$39)</f>
        <v>0</v>
      </c>
      <c r="BC298">
        <f>IF(OR($D298="51",$D298="52",$D298="61"),0,(AE298/'Totals and Drop Down Lists'!AA$5)*Inputs!I$39)</f>
        <v>0</v>
      </c>
      <c r="BD298">
        <f>IF(OR($D298="51",$D298="52",$D298="61"),0,(AF298/'Totals and Drop Down Lists'!AB$5)*Inputs!J$39)</f>
        <v>0</v>
      </c>
      <c r="BE298">
        <f>IF(OR($D298="51",$D298="52",$D298="61"),0,(AG298/'Totals and Drop Down Lists'!AC$5)*Inputs!K$39)</f>
        <v>0</v>
      </c>
      <c r="BF298">
        <f>IF(OR($D298="51",$D298="52",$D298="61"),0,(AH298/'Totals and Drop Down Lists'!AD$5)*Inputs!L$39)</f>
        <v>0</v>
      </c>
      <c r="BG298" s="10">
        <f t="shared" si="37"/>
        <v>485463.29095809534</v>
      </c>
    </row>
    <row r="299" spans="1:59">
      <c r="A299" s="1" t="s">
        <v>7362</v>
      </c>
      <c r="B299" s="1" t="s">
        <v>3139</v>
      </c>
      <c r="C299" s="1" t="s">
        <v>3142</v>
      </c>
      <c r="D299" s="1" t="s">
        <v>58</v>
      </c>
      <c r="E299" s="1" t="s">
        <v>3143</v>
      </c>
      <c r="F299" s="2">
        <v>179068</v>
      </c>
      <c r="G299" s="2">
        <v>1856</v>
      </c>
      <c r="H299" s="2">
        <v>37</v>
      </c>
      <c r="I299" s="2">
        <v>40861</v>
      </c>
      <c r="J299" s="2">
        <v>50915</v>
      </c>
      <c r="K299" s="2">
        <v>20932</v>
      </c>
      <c r="L299" s="2">
        <v>1298</v>
      </c>
      <c r="M299" s="2">
        <v>280</v>
      </c>
      <c r="N299" s="2">
        <v>95</v>
      </c>
      <c r="O299" s="2">
        <v>2093</v>
      </c>
      <c r="P299" s="2">
        <v>456</v>
      </c>
      <c r="Q299" s="2">
        <v>237</v>
      </c>
      <c r="R299" s="2">
        <v>2586</v>
      </c>
      <c r="S299" s="2">
        <v>17030300</v>
      </c>
      <c r="T299" s="2">
        <v>836421400</v>
      </c>
      <c r="U299" s="2">
        <v>1172</v>
      </c>
      <c r="V299" s="2">
        <v>690</v>
      </c>
      <c r="W299" s="2">
        <v>24</v>
      </c>
      <c r="X299" s="2">
        <v>4238</v>
      </c>
      <c r="Y299" s="2">
        <v>283</v>
      </c>
      <c r="Z299" s="2">
        <v>3019</v>
      </c>
      <c r="AA299" s="9">
        <f t="shared" si="38"/>
        <v>179068</v>
      </c>
      <c r="AB299" s="9">
        <f t="shared" si="39"/>
        <v>38968</v>
      </c>
      <c r="AC299" s="9">
        <f t="shared" si="40"/>
        <v>7045</v>
      </c>
      <c r="AD299" s="9">
        <f t="shared" si="41"/>
        <v>2586</v>
      </c>
      <c r="AE299" s="44">
        <f t="shared" si="42"/>
        <v>6.0099587332406823E-4</v>
      </c>
      <c r="AF299" s="9">
        <f t="shared" si="43"/>
        <v>3524</v>
      </c>
      <c r="AG299" s="9">
        <f t="shared" si="36"/>
        <v>3302</v>
      </c>
      <c r="AH299" s="44">
        <f t="shared" si="44"/>
        <v>5.0511833522348323E-4</v>
      </c>
      <c r="AI299">
        <f>AA299/'Totals and Drop Down Lists'!W$6*Inputs!E$37</f>
        <v>162439.81842751132</v>
      </c>
      <c r="AJ299">
        <f>AB299/'Totals and Drop Down Lists'!X$6*Inputs!F$37</f>
        <v>128219.80773767157</v>
      </c>
      <c r="AK299">
        <f>AC299/'Totals and Drop Down Lists'!Y$6*Inputs!G$37</f>
        <v>46443.01970459523</v>
      </c>
      <c r="AL299">
        <f>AD299/'Totals and Drop Down Lists'!Z$6*Inputs!H$37</f>
        <v>20733.258284204196</v>
      </c>
      <c r="AM299">
        <f>AE299/'Totals and Drop Down Lists'!AA$6*Inputs!I$37</f>
        <v>74817.585838193962</v>
      </c>
      <c r="AN299">
        <f>AF299/'Totals and Drop Down Lists'!AB$6*Inputs!J$37</f>
        <v>70327.386626574866</v>
      </c>
      <c r="AO299">
        <f>AG299/'Totals and Drop Down Lists'!AC$6*Inputs!K$37</f>
        <v>61495.048543360521</v>
      </c>
      <c r="AP299">
        <f>AH299/'Totals and Drop Down Lists'!AD$6*Inputs!L$37</f>
        <v>118869.45188750143</v>
      </c>
      <c r="AQ299">
        <f>IF(OR($D299="51",$D299="52",$D299="61"),(AA299/'Totals and Drop Down Lists'!W$4)*Inputs!E$38,0)</f>
        <v>0</v>
      </c>
      <c r="AR299">
        <f>IF(OR($D299="51",$D299="52",$D299="61"),(AB299/'Totals and Drop Down Lists'!X$4)*Inputs!F$38,0)</f>
        <v>0</v>
      </c>
      <c r="AS299">
        <f>IF(OR($D299="51",$D299="52",$D299="61"),(AC299/'Totals and Drop Down Lists'!Y$4)*Inputs!G$38,0)</f>
        <v>0</v>
      </c>
      <c r="AT299">
        <f>IF(OR($D299="51",$D299="52",$D299="61"),(AD299/'Totals and Drop Down Lists'!Z$4)*Inputs!H$38,0)</f>
        <v>0</v>
      </c>
      <c r="AU299">
        <f>IF(OR($D299="51",$D299="52",$D299="61"),(AE299/'Totals and Drop Down Lists'!AA$4)*Inputs!I$38,0)</f>
        <v>0</v>
      </c>
      <c r="AV299">
        <f>IF(OR($D299="51",$D299="52",$D299="61"),(AF299/'Totals and Drop Down Lists'!AB$4)*Inputs!J$38,0)</f>
        <v>0</v>
      </c>
      <c r="AW299">
        <f>IF(OR($D299="51",$D299="52",$D299="61"),(AG299/'Totals and Drop Down Lists'!AC$4)*Inputs!K$38,0)</f>
        <v>0</v>
      </c>
      <c r="AX299">
        <f>IF(OR($D299="51",$D299="52",$D299="61"),(AH299/'Totals and Drop Down Lists'!AD$4)*Inputs!L$38,0)</f>
        <v>0</v>
      </c>
      <c r="AY299">
        <f>IF(OR($D299="51",$D299="52",$D299="61"),0,(AA299/'Totals and Drop Down Lists'!W$5)*Inputs!E$39)</f>
        <v>0</v>
      </c>
      <c r="AZ299">
        <f>IF(OR($D299="51",$D299="52",$D299="61"),0,(AB299/'Totals and Drop Down Lists'!X$5)*Inputs!F$39)</f>
        <v>0</v>
      </c>
      <c r="BA299">
        <f>IF(OR($D299="51",$D299="52",$D299="61"),0,(AC299/'Totals and Drop Down Lists'!Y$5)*Inputs!G$39)</f>
        <v>0</v>
      </c>
      <c r="BB299">
        <f>IF(OR($D299="51",$D299="52",$D299="61"),0,(AD299/'Totals and Drop Down Lists'!Z$5)*Inputs!H$39)</f>
        <v>0</v>
      </c>
      <c r="BC299">
        <f>IF(OR($D299="51",$D299="52",$D299="61"),0,(AE299/'Totals and Drop Down Lists'!AA$5)*Inputs!I$39)</f>
        <v>0</v>
      </c>
      <c r="BD299">
        <f>IF(OR($D299="51",$D299="52",$D299="61"),0,(AF299/'Totals and Drop Down Lists'!AB$5)*Inputs!J$39)</f>
        <v>0</v>
      </c>
      <c r="BE299">
        <f>IF(OR($D299="51",$D299="52",$D299="61"),0,(AG299/'Totals and Drop Down Lists'!AC$5)*Inputs!K$39)</f>
        <v>0</v>
      </c>
      <c r="BF299">
        <f>IF(OR($D299="51",$D299="52",$D299="61"),0,(AH299/'Totals and Drop Down Lists'!AD$5)*Inputs!L$39)</f>
        <v>0</v>
      </c>
      <c r="BG299" s="10">
        <f t="shared" si="37"/>
        <v>683345.37704961305</v>
      </c>
    </row>
    <row r="300" spans="1:59" ht="28.8">
      <c r="A300" s="1" t="s">
        <v>7363</v>
      </c>
      <c r="B300" s="1" t="s">
        <v>1100</v>
      </c>
      <c r="C300" s="1" t="s">
        <v>1101</v>
      </c>
      <c r="D300" s="1" t="s">
        <v>10</v>
      </c>
      <c r="E300" s="1" t="s">
        <v>1102</v>
      </c>
      <c r="F300" s="2">
        <v>65770</v>
      </c>
      <c r="G300" s="2">
        <v>11400</v>
      </c>
      <c r="H300" s="2">
        <v>1276</v>
      </c>
      <c r="I300" s="2">
        <v>16747</v>
      </c>
      <c r="J300" s="2">
        <v>23853</v>
      </c>
      <c r="K300" s="2">
        <v>13219</v>
      </c>
      <c r="L300" s="2">
        <v>95</v>
      </c>
      <c r="M300" s="2">
        <v>18</v>
      </c>
      <c r="N300" s="2">
        <v>0</v>
      </c>
      <c r="O300" s="2">
        <v>339</v>
      </c>
      <c r="P300" s="2">
        <v>110</v>
      </c>
      <c r="Q300" s="2">
        <v>0</v>
      </c>
      <c r="R300" s="2">
        <v>547</v>
      </c>
      <c r="S300" s="2">
        <v>17821500</v>
      </c>
      <c r="T300" s="2">
        <v>596955500</v>
      </c>
      <c r="U300" s="2">
        <v>271</v>
      </c>
      <c r="V300" s="2">
        <v>500</v>
      </c>
      <c r="W300" s="2">
        <v>0</v>
      </c>
      <c r="X300" s="2">
        <v>3580</v>
      </c>
      <c r="Y300" s="2">
        <v>190</v>
      </c>
      <c r="Z300" s="2">
        <v>2660</v>
      </c>
      <c r="AA300" s="9">
        <f t="shared" si="38"/>
        <v>65770</v>
      </c>
      <c r="AB300" s="9">
        <f t="shared" si="39"/>
        <v>4071</v>
      </c>
      <c r="AC300" s="9">
        <f t="shared" si="40"/>
        <v>1109</v>
      </c>
      <c r="AD300" s="9">
        <f t="shared" si="41"/>
        <v>547</v>
      </c>
      <c r="AE300" s="44">
        <f t="shared" si="42"/>
        <v>5.1162290927968214E-4</v>
      </c>
      <c r="AF300" s="9">
        <f t="shared" si="43"/>
        <v>3080</v>
      </c>
      <c r="AG300" s="9">
        <f t="shared" si="36"/>
        <v>2850</v>
      </c>
      <c r="AH300" s="44">
        <f t="shared" si="44"/>
        <v>5.8769438413473773E-4</v>
      </c>
      <c r="AI300">
        <f>AA300/'Totals and Drop Down Lists'!W$6*Inputs!E$37</f>
        <v>59662.624578246359</v>
      </c>
      <c r="AJ300">
        <f>AB300/'Totals and Drop Down Lists'!X$6*Inputs!F$37</f>
        <v>13395.166221003412</v>
      </c>
      <c r="AK300">
        <f>AC300/'Totals and Drop Down Lists'!Y$6*Inputs!G$37</f>
        <v>7310.9026050242883</v>
      </c>
      <c r="AL300">
        <f>AD300/'Totals and Drop Down Lists'!Z$6*Inputs!H$37</f>
        <v>4385.5731946866572</v>
      </c>
      <c r="AM300">
        <f>AE300/'Totals and Drop Down Lists'!AA$6*Inputs!I$37</f>
        <v>63691.603604703487</v>
      </c>
      <c r="AN300">
        <f>AF300/'Totals and Drop Down Lists'!AB$6*Inputs!J$37</f>
        <v>61466.614872261809</v>
      </c>
      <c r="AO300">
        <f>AG300/'Totals and Drop Down Lists'!AC$6*Inputs!K$37</f>
        <v>53077.19211041111</v>
      </c>
      <c r="AP300">
        <f>AH300/'Totals and Drop Down Lists'!AD$6*Inputs!L$37</f>
        <v>138302.06596747434</v>
      </c>
      <c r="AQ300">
        <f>IF(OR($D300="51",$D300="52",$D300="61"),(AA300/'Totals and Drop Down Lists'!W$4)*Inputs!E$38,0)</f>
        <v>0</v>
      </c>
      <c r="AR300">
        <f>IF(OR($D300="51",$D300="52",$D300="61"),(AB300/'Totals and Drop Down Lists'!X$4)*Inputs!F$38,0)</f>
        <v>0</v>
      </c>
      <c r="AS300">
        <f>IF(OR($D300="51",$D300="52",$D300="61"),(AC300/'Totals and Drop Down Lists'!Y$4)*Inputs!G$38,0)</f>
        <v>0</v>
      </c>
      <c r="AT300">
        <f>IF(OR($D300="51",$D300="52",$D300="61"),(AD300/'Totals and Drop Down Lists'!Z$4)*Inputs!H$38,0)</f>
        <v>0</v>
      </c>
      <c r="AU300">
        <f>IF(OR($D300="51",$D300="52",$D300="61"),(AE300/'Totals and Drop Down Lists'!AA$4)*Inputs!I$38,0)</f>
        <v>0</v>
      </c>
      <c r="AV300">
        <f>IF(OR($D300="51",$D300="52",$D300="61"),(AF300/'Totals and Drop Down Lists'!AB$4)*Inputs!J$38,0)</f>
        <v>0</v>
      </c>
      <c r="AW300">
        <f>IF(OR($D300="51",$D300="52",$D300="61"),(AG300/'Totals and Drop Down Lists'!AC$4)*Inputs!K$38,0)</f>
        <v>0</v>
      </c>
      <c r="AX300">
        <f>IF(OR($D300="51",$D300="52",$D300="61"),(AH300/'Totals and Drop Down Lists'!AD$4)*Inputs!L$38,0)</f>
        <v>0</v>
      </c>
      <c r="AY300">
        <f>IF(OR($D300="51",$D300="52",$D300="61"),0,(AA300/'Totals and Drop Down Lists'!W$5)*Inputs!E$39)</f>
        <v>0</v>
      </c>
      <c r="AZ300">
        <f>IF(OR($D300="51",$D300="52",$D300="61"),0,(AB300/'Totals and Drop Down Lists'!X$5)*Inputs!F$39)</f>
        <v>0</v>
      </c>
      <c r="BA300">
        <f>IF(OR($D300="51",$D300="52",$D300="61"),0,(AC300/'Totals and Drop Down Lists'!Y$5)*Inputs!G$39)</f>
        <v>0</v>
      </c>
      <c r="BB300">
        <f>IF(OR($D300="51",$D300="52",$D300="61"),0,(AD300/'Totals and Drop Down Lists'!Z$5)*Inputs!H$39)</f>
        <v>0</v>
      </c>
      <c r="BC300">
        <f>IF(OR($D300="51",$D300="52",$D300="61"),0,(AE300/'Totals and Drop Down Lists'!AA$5)*Inputs!I$39)</f>
        <v>0</v>
      </c>
      <c r="BD300">
        <f>IF(OR($D300="51",$D300="52",$D300="61"),0,(AF300/'Totals and Drop Down Lists'!AB$5)*Inputs!J$39)</f>
        <v>0</v>
      </c>
      <c r="BE300">
        <f>IF(OR($D300="51",$D300="52",$D300="61"),0,(AG300/'Totals and Drop Down Lists'!AC$5)*Inputs!K$39)</f>
        <v>0</v>
      </c>
      <c r="BF300">
        <f>IF(OR($D300="51",$D300="52",$D300="61"),0,(AH300/'Totals and Drop Down Lists'!AD$5)*Inputs!L$39)</f>
        <v>0</v>
      </c>
      <c r="BG300" s="10">
        <f t="shared" si="37"/>
        <v>401291.74315381143</v>
      </c>
    </row>
    <row r="301" spans="1:59" ht="28.8">
      <c r="A301" s="1" t="s">
        <v>7363</v>
      </c>
      <c r="B301" s="1" t="s">
        <v>1100</v>
      </c>
      <c r="C301" s="1" t="s">
        <v>1103</v>
      </c>
      <c r="D301" s="1" t="s">
        <v>10</v>
      </c>
      <c r="E301" s="1" t="s">
        <v>1104</v>
      </c>
      <c r="F301" s="2">
        <v>55888</v>
      </c>
      <c r="G301" s="2">
        <v>361</v>
      </c>
      <c r="H301" s="2">
        <v>46</v>
      </c>
      <c r="I301" s="2">
        <v>6993</v>
      </c>
      <c r="J301" s="2">
        <v>19447</v>
      </c>
      <c r="K301" s="2">
        <v>8697</v>
      </c>
      <c r="L301" s="2">
        <v>243</v>
      </c>
      <c r="M301" s="2">
        <v>158</v>
      </c>
      <c r="N301" s="2">
        <v>30</v>
      </c>
      <c r="O301" s="2">
        <v>721</v>
      </c>
      <c r="P301" s="2">
        <v>211</v>
      </c>
      <c r="Q301" s="2">
        <v>30</v>
      </c>
      <c r="R301" s="2">
        <v>1825</v>
      </c>
      <c r="S301" s="2">
        <v>8890500</v>
      </c>
      <c r="T301" s="2">
        <v>387884600</v>
      </c>
      <c r="U301" s="2">
        <v>681</v>
      </c>
      <c r="V301" s="2">
        <v>360</v>
      </c>
      <c r="W301" s="2">
        <v>0</v>
      </c>
      <c r="X301" s="2">
        <v>1495</v>
      </c>
      <c r="Y301" s="2">
        <v>75</v>
      </c>
      <c r="Z301" s="2">
        <v>1075</v>
      </c>
      <c r="AA301" s="9">
        <f t="shared" si="38"/>
        <v>55888</v>
      </c>
      <c r="AB301" s="9">
        <f t="shared" si="39"/>
        <v>6586</v>
      </c>
      <c r="AC301" s="9">
        <f t="shared" si="40"/>
        <v>3218</v>
      </c>
      <c r="AD301" s="9">
        <f t="shared" si="41"/>
        <v>1825</v>
      </c>
      <c r="AE301" s="44">
        <f t="shared" si="42"/>
        <v>2.7163273840278928E-4</v>
      </c>
      <c r="AF301" s="9">
        <f t="shared" si="43"/>
        <v>1135</v>
      </c>
      <c r="AG301" s="9">
        <f t="shared" si="36"/>
        <v>1150</v>
      </c>
      <c r="AH301" s="44">
        <f t="shared" si="44"/>
        <v>1.9136644211151431E-4</v>
      </c>
      <c r="AI301">
        <f>AA301/'Totals and Drop Down Lists'!W$6*Inputs!E$37</f>
        <v>50698.263074791437</v>
      </c>
      <c r="AJ301">
        <f>AB301/'Totals and Drop Down Lists'!X$6*Inputs!F$37</f>
        <v>21670.489985637061</v>
      </c>
      <c r="AK301">
        <f>AC301/'Totals and Drop Down Lists'!Y$6*Inputs!G$37</f>
        <v>21214.142996364437</v>
      </c>
      <c r="AL301">
        <f>AD301/'Totals and Drop Down Lists'!Z$6*Inputs!H$37</f>
        <v>14631.939817738847</v>
      </c>
      <c r="AM301">
        <f>AE301/'Totals and Drop Down Lists'!AA$6*Inputs!I$37</f>
        <v>33815.383139837104</v>
      </c>
      <c r="AN301">
        <f>AF301/'Totals and Drop Down Lists'!AB$6*Inputs!J$37</f>
        <v>22650.846714291281</v>
      </c>
      <c r="AO301">
        <f>AG301/'Totals and Drop Down Lists'!AC$6*Inputs!K$37</f>
        <v>21417.112605955364</v>
      </c>
      <c r="AP301">
        <f>AH301/'Totals and Drop Down Lists'!AD$6*Inputs!L$37</f>
        <v>45034.247417276143</v>
      </c>
      <c r="AQ301">
        <f>IF(OR($D301="51",$D301="52",$D301="61"),(AA301/'Totals and Drop Down Lists'!W$4)*Inputs!E$38,0)</f>
        <v>0</v>
      </c>
      <c r="AR301">
        <f>IF(OR($D301="51",$D301="52",$D301="61"),(AB301/'Totals and Drop Down Lists'!X$4)*Inputs!F$38,0)</f>
        <v>0</v>
      </c>
      <c r="AS301">
        <f>IF(OR($D301="51",$D301="52",$D301="61"),(AC301/'Totals and Drop Down Lists'!Y$4)*Inputs!G$38,0)</f>
        <v>0</v>
      </c>
      <c r="AT301">
        <f>IF(OR($D301="51",$D301="52",$D301="61"),(AD301/'Totals and Drop Down Lists'!Z$4)*Inputs!H$38,0)</f>
        <v>0</v>
      </c>
      <c r="AU301">
        <f>IF(OR($D301="51",$D301="52",$D301="61"),(AE301/'Totals and Drop Down Lists'!AA$4)*Inputs!I$38,0)</f>
        <v>0</v>
      </c>
      <c r="AV301">
        <f>IF(OR($D301="51",$D301="52",$D301="61"),(AF301/'Totals and Drop Down Lists'!AB$4)*Inputs!J$38,0)</f>
        <v>0</v>
      </c>
      <c r="AW301">
        <f>IF(OR($D301="51",$D301="52",$D301="61"),(AG301/'Totals and Drop Down Lists'!AC$4)*Inputs!K$38,0)</f>
        <v>0</v>
      </c>
      <c r="AX301">
        <f>IF(OR($D301="51",$D301="52",$D301="61"),(AH301/'Totals and Drop Down Lists'!AD$4)*Inputs!L$38,0)</f>
        <v>0</v>
      </c>
      <c r="AY301">
        <f>IF(OR($D301="51",$D301="52",$D301="61"),0,(AA301/'Totals and Drop Down Lists'!W$5)*Inputs!E$39)</f>
        <v>0</v>
      </c>
      <c r="AZ301">
        <f>IF(OR($D301="51",$D301="52",$D301="61"),0,(AB301/'Totals and Drop Down Lists'!X$5)*Inputs!F$39)</f>
        <v>0</v>
      </c>
      <c r="BA301">
        <f>IF(OR($D301="51",$D301="52",$D301="61"),0,(AC301/'Totals and Drop Down Lists'!Y$5)*Inputs!G$39)</f>
        <v>0</v>
      </c>
      <c r="BB301">
        <f>IF(OR($D301="51",$D301="52",$D301="61"),0,(AD301/'Totals and Drop Down Lists'!Z$5)*Inputs!H$39)</f>
        <v>0</v>
      </c>
      <c r="BC301">
        <f>IF(OR($D301="51",$D301="52",$D301="61"),0,(AE301/'Totals and Drop Down Lists'!AA$5)*Inputs!I$39)</f>
        <v>0</v>
      </c>
      <c r="BD301">
        <f>IF(OR($D301="51",$D301="52",$D301="61"),0,(AF301/'Totals and Drop Down Lists'!AB$5)*Inputs!J$39)</f>
        <v>0</v>
      </c>
      <c r="BE301">
        <f>IF(OR($D301="51",$D301="52",$D301="61"),0,(AG301/'Totals and Drop Down Lists'!AC$5)*Inputs!K$39)</f>
        <v>0</v>
      </c>
      <c r="BF301">
        <f>IF(OR($D301="51",$D301="52",$D301="61"),0,(AH301/'Totals and Drop Down Lists'!AD$5)*Inputs!L$39)</f>
        <v>0</v>
      </c>
      <c r="BG301" s="10">
        <f t="shared" si="37"/>
        <v>231132.42575189169</v>
      </c>
    </row>
    <row r="302" spans="1:59" ht="28.8">
      <c r="A302" s="1" t="s">
        <v>7363</v>
      </c>
      <c r="B302" s="1" t="s">
        <v>1100</v>
      </c>
      <c r="C302" s="1" t="s">
        <v>1105</v>
      </c>
      <c r="D302" s="1" t="s">
        <v>58</v>
      </c>
      <c r="E302" s="1" t="s">
        <v>1106</v>
      </c>
      <c r="F302" s="2">
        <v>80630</v>
      </c>
      <c r="G302" s="2">
        <v>1409</v>
      </c>
      <c r="H302" s="2">
        <v>290</v>
      </c>
      <c r="I302" s="2">
        <v>13448</v>
      </c>
      <c r="J302" s="2">
        <v>27047</v>
      </c>
      <c r="K302" s="2">
        <v>11199</v>
      </c>
      <c r="L302" s="2">
        <v>238</v>
      </c>
      <c r="M302" s="2">
        <v>108</v>
      </c>
      <c r="N302" s="2">
        <v>12</v>
      </c>
      <c r="O302" s="2">
        <v>867</v>
      </c>
      <c r="P302" s="2">
        <v>199</v>
      </c>
      <c r="Q302" s="2">
        <v>40</v>
      </c>
      <c r="R302" s="2">
        <v>2085</v>
      </c>
      <c r="S302" s="2">
        <v>10647100</v>
      </c>
      <c r="T302" s="2">
        <v>457922800</v>
      </c>
      <c r="U302" s="2">
        <v>431</v>
      </c>
      <c r="V302" s="2">
        <v>840</v>
      </c>
      <c r="W302" s="2">
        <v>0</v>
      </c>
      <c r="X302" s="2">
        <v>2854</v>
      </c>
      <c r="Y302" s="2">
        <v>615</v>
      </c>
      <c r="Z302" s="2">
        <v>1859</v>
      </c>
      <c r="AA302" s="9">
        <f t="shared" si="38"/>
        <v>80630</v>
      </c>
      <c r="AB302" s="9">
        <f t="shared" si="39"/>
        <v>11749</v>
      </c>
      <c r="AC302" s="9">
        <f t="shared" si="40"/>
        <v>3549</v>
      </c>
      <c r="AD302" s="9">
        <f t="shared" si="41"/>
        <v>2085</v>
      </c>
      <c r="AE302" s="44">
        <f t="shared" si="42"/>
        <v>3.2384349227578755E-4</v>
      </c>
      <c r="AF302" s="9">
        <f t="shared" si="43"/>
        <v>2014</v>
      </c>
      <c r="AG302" s="9">
        <f t="shared" si="36"/>
        <v>2474</v>
      </c>
      <c r="AH302" s="44">
        <f t="shared" si="44"/>
        <v>3.8116316565938048E-4</v>
      </c>
      <c r="AI302">
        <f>AA302/'Totals and Drop Down Lists'!W$6*Inputs!E$37</f>
        <v>73142.731028493305</v>
      </c>
      <c r="AJ302">
        <f>AB302/'Totals and Drop Down Lists'!X$6*Inputs!F$37</f>
        <v>38658.759010211026</v>
      </c>
      <c r="AK302">
        <f>AC302/'Totals and Drop Down Lists'!Y$6*Inputs!G$37</f>
        <v>23396.206803634985</v>
      </c>
      <c r="AL302">
        <f>AD302/'Totals and Drop Down Lists'!Z$6*Inputs!H$37</f>
        <v>16716.490147937257</v>
      </c>
      <c r="AM302">
        <f>AE302/'Totals and Drop Down Lists'!AA$6*Inputs!I$37</f>
        <v>40315.065971209107</v>
      </c>
      <c r="AN302">
        <f>AF302/'Totals and Drop Down Lists'!AB$6*Inputs!J$37</f>
        <v>40192.779984654306</v>
      </c>
      <c r="AO302">
        <f>AG302/'Totals and Drop Down Lists'!AC$6*Inputs!K$37</f>
        <v>46074.727467072669</v>
      </c>
      <c r="AP302">
        <f>AH302/'Totals and Drop Down Lists'!AD$6*Inputs!L$37</f>
        <v>89699.093107735272</v>
      </c>
      <c r="AQ302">
        <f>IF(OR($D302="51",$D302="52",$D302="61"),(AA302/'Totals and Drop Down Lists'!W$4)*Inputs!E$38,0)</f>
        <v>0</v>
      </c>
      <c r="AR302">
        <f>IF(OR($D302="51",$D302="52",$D302="61"),(AB302/'Totals and Drop Down Lists'!X$4)*Inputs!F$38,0)</f>
        <v>0</v>
      </c>
      <c r="AS302">
        <f>IF(OR($D302="51",$D302="52",$D302="61"),(AC302/'Totals and Drop Down Lists'!Y$4)*Inputs!G$38,0)</f>
        <v>0</v>
      </c>
      <c r="AT302">
        <f>IF(OR($D302="51",$D302="52",$D302="61"),(AD302/'Totals and Drop Down Lists'!Z$4)*Inputs!H$38,0)</f>
        <v>0</v>
      </c>
      <c r="AU302">
        <f>IF(OR($D302="51",$D302="52",$D302="61"),(AE302/'Totals and Drop Down Lists'!AA$4)*Inputs!I$38,0)</f>
        <v>0</v>
      </c>
      <c r="AV302">
        <f>IF(OR($D302="51",$D302="52",$D302="61"),(AF302/'Totals and Drop Down Lists'!AB$4)*Inputs!J$38,0)</f>
        <v>0</v>
      </c>
      <c r="AW302">
        <f>IF(OR($D302="51",$D302="52",$D302="61"),(AG302/'Totals and Drop Down Lists'!AC$4)*Inputs!K$38,0)</f>
        <v>0</v>
      </c>
      <c r="AX302">
        <f>IF(OR($D302="51",$D302="52",$D302="61"),(AH302/'Totals and Drop Down Lists'!AD$4)*Inputs!L$38,0)</f>
        <v>0</v>
      </c>
      <c r="AY302">
        <f>IF(OR($D302="51",$D302="52",$D302="61"),0,(AA302/'Totals and Drop Down Lists'!W$5)*Inputs!E$39)</f>
        <v>0</v>
      </c>
      <c r="AZ302">
        <f>IF(OR($D302="51",$D302="52",$D302="61"),0,(AB302/'Totals and Drop Down Lists'!X$5)*Inputs!F$39)</f>
        <v>0</v>
      </c>
      <c r="BA302">
        <f>IF(OR($D302="51",$D302="52",$D302="61"),0,(AC302/'Totals and Drop Down Lists'!Y$5)*Inputs!G$39)</f>
        <v>0</v>
      </c>
      <c r="BB302">
        <f>IF(OR($D302="51",$D302="52",$D302="61"),0,(AD302/'Totals and Drop Down Lists'!Z$5)*Inputs!H$39)</f>
        <v>0</v>
      </c>
      <c r="BC302">
        <f>IF(OR($D302="51",$D302="52",$D302="61"),0,(AE302/'Totals and Drop Down Lists'!AA$5)*Inputs!I$39)</f>
        <v>0</v>
      </c>
      <c r="BD302">
        <f>IF(OR($D302="51",$D302="52",$D302="61"),0,(AF302/'Totals and Drop Down Lists'!AB$5)*Inputs!J$39)</f>
        <v>0</v>
      </c>
      <c r="BE302">
        <f>IF(OR($D302="51",$D302="52",$D302="61"),0,(AG302/'Totals and Drop Down Lists'!AC$5)*Inputs!K$39)</f>
        <v>0</v>
      </c>
      <c r="BF302">
        <f>IF(OR($D302="51",$D302="52",$D302="61"),0,(AH302/'Totals and Drop Down Lists'!AD$5)*Inputs!L$39)</f>
        <v>0</v>
      </c>
      <c r="BG302" s="10">
        <f t="shared" si="37"/>
        <v>368195.85352094797</v>
      </c>
    </row>
    <row r="303" spans="1:59">
      <c r="A303" s="1" t="s">
        <v>7364</v>
      </c>
      <c r="B303" s="1" t="s">
        <v>1958</v>
      </c>
      <c r="C303" s="1" t="s">
        <v>1959</v>
      </c>
      <c r="D303" s="1" t="s">
        <v>25</v>
      </c>
      <c r="E303" s="1" t="s">
        <v>1960</v>
      </c>
      <c r="F303" s="2">
        <v>134613</v>
      </c>
      <c r="G303" s="2">
        <v>5166</v>
      </c>
      <c r="H303" s="2">
        <v>399</v>
      </c>
      <c r="I303" s="2">
        <v>26600</v>
      </c>
      <c r="J303" s="2">
        <v>53296</v>
      </c>
      <c r="K303" s="2">
        <v>23519</v>
      </c>
      <c r="L303" s="2">
        <v>520</v>
      </c>
      <c r="M303" s="2">
        <v>169</v>
      </c>
      <c r="N303" s="2">
        <v>28</v>
      </c>
      <c r="O303" s="2">
        <v>698</v>
      </c>
      <c r="P303" s="2">
        <v>373</v>
      </c>
      <c r="Q303" s="2">
        <v>79</v>
      </c>
      <c r="R303" s="2">
        <v>9050</v>
      </c>
      <c r="S303" s="2">
        <v>21515100</v>
      </c>
      <c r="T303" s="2">
        <v>843717600</v>
      </c>
      <c r="U303" s="2">
        <v>1300</v>
      </c>
      <c r="V303" s="2">
        <v>719</v>
      </c>
      <c r="W303" s="2">
        <v>65</v>
      </c>
      <c r="X303" s="2">
        <v>5121</v>
      </c>
      <c r="Y303" s="2">
        <v>354</v>
      </c>
      <c r="Z303" s="2">
        <v>3946</v>
      </c>
      <c r="AA303" s="9">
        <f t="shared" si="38"/>
        <v>134613</v>
      </c>
      <c r="AB303" s="9">
        <f t="shared" si="39"/>
        <v>21035</v>
      </c>
      <c r="AC303" s="9">
        <f t="shared" si="40"/>
        <v>10917</v>
      </c>
      <c r="AD303" s="9">
        <f t="shared" si="41"/>
        <v>9050</v>
      </c>
      <c r="AE303" s="44">
        <f t="shared" si="42"/>
        <v>7.2483453089281424E-4</v>
      </c>
      <c r="AF303" s="9">
        <f t="shared" si="43"/>
        <v>4337</v>
      </c>
      <c r="AG303" s="9">
        <f t="shared" si="36"/>
        <v>4300</v>
      </c>
      <c r="AH303" s="44">
        <f t="shared" si="44"/>
        <v>7.0606352837850397E-4</v>
      </c>
      <c r="AI303">
        <f>AA303/'Totals and Drop Down Lists'!W$6*Inputs!E$37</f>
        <v>122112.89162766426</v>
      </c>
      <c r="AJ303">
        <f>AB303/'Totals and Drop Down Lists'!X$6*Inputs!F$37</f>
        <v>69213.294389291768</v>
      </c>
      <c r="AK303">
        <f>AC303/'Totals and Drop Down Lists'!Y$6*Inputs!G$37</f>
        <v>71968.551613210235</v>
      </c>
      <c r="AL303">
        <f>AD303/'Totals and Drop Down Lists'!Z$6*Inputs!H$37</f>
        <v>72558.386493444705</v>
      </c>
      <c r="AM303">
        <f>AE303/'Totals and Drop Down Lists'!AA$6*Inputs!I$37</f>
        <v>90234.179868183812</v>
      </c>
      <c r="AN303">
        <f>AF303/'Totals and Drop Down Lists'!AB$6*Inputs!J$37</f>
        <v>86552.178149675136</v>
      </c>
      <c r="AO303">
        <f>AG303/'Totals and Drop Down Lists'!AC$6*Inputs!K$37</f>
        <v>80081.377570093973</v>
      </c>
      <c r="AP303">
        <f>AH303/'Totals and Drop Down Lists'!AD$6*Inputs!L$37</f>
        <v>166157.8659166561</v>
      </c>
      <c r="AQ303">
        <f>IF(OR($D303="51",$D303="52",$D303="61"),(AA303/'Totals and Drop Down Lists'!W$4)*Inputs!E$38,0)</f>
        <v>0</v>
      </c>
      <c r="AR303">
        <f>IF(OR($D303="51",$D303="52",$D303="61"),(AB303/'Totals and Drop Down Lists'!X$4)*Inputs!F$38,0)</f>
        <v>0</v>
      </c>
      <c r="AS303">
        <f>IF(OR($D303="51",$D303="52",$D303="61"),(AC303/'Totals and Drop Down Lists'!Y$4)*Inputs!G$38,0)</f>
        <v>0</v>
      </c>
      <c r="AT303">
        <f>IF(OR($D303="51",$D303="52",$D303="61"),(AD303/'Totals and Drop Down Lists'!Z$4)*Inputs!H$38,0)</f>
        <v>0</v>
      </c>
      <c r="AU303">
        <f>IF(OR($D303="51",$D303="52",$D303="61"),(AE303/'Totals and Drop Down Lists'!AA$4)*Inputs!I$38,0)</f>
        <v>0</v>
      </c>
      <c r="AV303">
        <f>IF(OR($D303="51",$D303="52",$D303="61"),(AF303/'Totals and Drop Down Lists'!AB$4)*Inputs!J$38,0)</f>
        <v>0</v>
      </c>
      <c r="AW303">
        <f>IF(OR($D303="51",$D303="52",$D303="61"),(AG303/'Totals and Drop Down Lists'!AC$4)*Inputs!K$38,0)</f>
        <v>0</v>
      </c>
      <c r="AX303">
        <f>IF(OR($D303="51",$D303="52",$D303="61"),(AH303/'Totals and Drop Down Lists'!AD$4)*Inputs!L$38,0)</f>
        <v>0</v>
      </c>
      <c r="AY303">
        <f>IF(OR($D303="51",$D303="52",$D303="61"),0,(AA303/'Totals and Drop Down Lists'!W$5)*Inputs!E$39)</f>
        <v>0</v>
      </c>
      <c r="AZ303">
        <f>IF(OR($D303="51",$D303="52",$D303="61"),0,(AB303/'Totals and Drop Down Lists'!X$5)*Inputs!F$39)</f>
        <v>0</v>
      </c>
      <c r="BA303">
        <f>IF(OR($D303="51",$D303="52",$D303="61"),0,(AC303/'Totals and Drop Down Lists'!Y$5)*Inputs!G$39)</f>
        <v>0</v>
      </c>
      <c r="BB303">
        <f>IF(OR($D303="51",$D303="52",$D303="61"),0,(AD303/'Totals and Drop Down Lists'!Z$5)*Inputs!H$39)</f>
        <v>0</v>
      </c>
      <c r="BC303">
        <f>IF(OR($D303="51",$D303="52",$D303="61"),0,(AE303/'Totals and Drop Down Lists'!AA$5)*Inputs!I$39)</f>
        <v>0</v>
      </c>
      <c r="BD303">
        <f>IF(OR($D303="51",$D303="52",$D303="61"),0,(AF303/'Totals and Drop Down Lists'!AB$5)*Inputs!J$39)</f>
        <v>0</v>
      </c>
      <c r="BE303">
        <f>IF(OR($D303="51",$D303="52",$D303="61"),0,(AG303/'Totals and Drop Down Lists'!AC$5)*Inputs!K$39)</f>
        <v>0</v>
      </c>
      <c r="BF303">
        <f>IF(OR($D303="51",$D303="52",$D303="61"),0,(AH303/'Totals and Drop Down Lists'!AD$5)*Inputs!L$39)</f>
        <v>0</v>
      </c>
      <c r="BG303" s="10">
        <f t="shared" si="37"/>
        <v>758878.72562821989</v>
      </c>
    </row>
    <row r="304" spans="1:59" ht="28.8">
      <c r="A304" s="1" t="s">
        <v>7365</v>
      </c>
      <c r="B304" s="1" t="s">
        <v>7297</v>
      </c>
      <c r="C304" s="1" t="s">
        <v>7298</v>
      </c>
      <c r="D304" s="1" t="s">
        <v>10</v>
      </c>
      <c r="E304" s="1" t="s">
        <v>7299</v>
      </c>
      <c r="F304" s="2">
        <v>64911</v>
      </c>
      <c r="G304" s="2">
        <v>873</v>
      </c>
      <c r="H304" s="2">
        <v>36</v>
      </c>
      <c r="I304" s="2">
        <v>11186</v>
      </c>
      <c r="J304" s="2">
        <v>21623</v>
      </c>
      <c r="K304" s="2">
        <v>9306</v>
      </c>
      <c r="L304" s="2">
        <v>308</v>
      </c>
      <c r="M304" s="2">
        <v>213</v>
      </c>
      <c r="N304" s="2">
        <v>54</v>
      </c>
      <c r="O304" s="2">
        <v>641</v>
      </c>
      <c r="P304" s="2">
        <v>322</v>
      </c>
      <c r="Q304" s="2">
        <v>81</v>
      </c>
      <c r="R304" s="2">
        <v>1057</v>
      </c>
      <c r="S304" s="2">
        <v>8826500</v>
      </c>
      <c r="T304" s="2">
        <v>376243800</v>
      </c>
      <c r="U304" s="2">
        <v>492</v>
      </c>
      <c r="V304" s="2">
        <v>335</v>
      </c>
      <c r="W304" s="2">
        <v>45</v>
      </c>
      <c r="X304" s="2">
        <v>1605</v>
      </c>
      <c r="Y304" s="2">
        <v>125</v>
      </c>
      <c r="Z304" s="2">
        <v>1170</v>
      </c>
      <c r="AA304" s="9">
        <f t="shared" si="38"/>
        <v>64911</v>
      </c>
      <c r="AB304" s="9">
        <f t="shared" si="39"/>
        <v>10277</v>
      </c>
      <c r="AC304" s="9">
        <f t="shared" si="40"/>
        <v>2676</v>
      </c>
      <c r="AD304" s="9">
        <f t="shared" si="41"/>
        <v>1057</v>
      </c>
      <c r="AE304" s="44">
        <f t="shared" si="42"/>
        <v>2.7970867374652188E-4</v>
      </c>
      <c r="AF304" s="9">
        <f t="shared" si="43"/>
        <v>1225</v>
      </c>
      <c r="AG304" s="9">
        <f t="shared" si="36"/>
        <v>1295</v>
      </c>
      <c r="AH304" s="44">
        <f t="shared" si="44"/>
        <v>2.0738051784261849E-4</v>
      </c>
      <c r="AI304">
        <f>AA304/'Totals and Drop Down Lists'!W$6*Inputs!E$37</f>
        <v>58883.390968504631</v>
      </c>
      <c r="AJ304">
        <f>AB304/'Totals and Drop Down Lists'!X$6*Inputs!F$37</f>
        <v>33815.30907719284</v>
      </c>
      <c r="AK304">
        <f>AC304/'Totals and Drop Down Lists'!Y$6*Inputs!G$37</f>
        <v>17641.095916181239</v>
      </c>
      <c r="AL304">
        <f>AD304/'Totals and Drop Down Lists'!Z$6*Inputs!H$37</f>
        <v>8474.4988423835403</v>
      </c>
      <c r="AM304">
        <f>AE304/'Totals and Drop Down Lists'!AA$6*Inputs!I$37</f>
        <v>34820.751084314841</v>
      </c>
      <c r="AN304">
        <f>AF304/'Totals and Drop Down Lists'!AB$6*Inputs!J$37</f>
        <v>24446.949096922308</v>
      </c>
      <c r="AO304">
        <f>AG304/'Totals and Drop Down Lists'!AC$6*Inputs!K$37</f>
        <v>24117.531151923646</v>
      </c>
      <c r="AP304">
        <f>AH304/'Totals and Drop Down Lists'!AD$6*Inputs!L$37</f>
        <v>48802.838402592635</v>
      </c>
      <c r="AQ304">
        <f>IF(OR($D304="51",$D304="52",$D304="61"),(AA304/'Totals and Drop Down Lists'!W$4)*Inputs!E$38,0)</f>
        <v>0</v>
      </c>
      <c r="AR304">
        <f>IF(OR($D304="51",$D304="52",$D304="61"),(AB304/'Totals and Drop Down Lists'!X$4)*Inputs!F$38,0)</f>
        <v>0</v>
      </c>
      <c r="AS304">
        <f>IF(OR($D304="51",$D304="52",$D304="61"),(AC304/'Totals and Drop Down Lists'!Y$4)*Inputs!G$38,0)</f>
        <v>0</v>
      </c>
      <c r="AT304">
        <f>IF(OR($D304="51",$D304="52",$D304="61"),(AD304/'Totals and Drop Down Lists'!Z$4)*Inputs!H$38,0)</f>
        <v>0</v>
      </c>
      <c r="AU304">
        <f>IF(OR($D304="51",$D304="52",$D304="61"),(AE304/'Totals and Drop Down Lists'!AA$4)*Inputs!I$38,0)</f>
        <v>0</v>
      </c>
      <c r="AV304">
        <f>IF(OR($D304="51",$D304="52",$D304="61"),(AF304/'Totals and Drop Down Lists'!AB$4)*Inputs!J$38,0)</f>
        <v>0</v>
      </c>
      <c r="AW304">
        <f>IF(OR($D304="51",$D304="52",$D304="61"),(AG304/'Totals and Drop Down Lists'!AC$4)*Inputs!K$38,0)</f>
        <v>0</v>
      </c>
      <c r="AX304">
        <f>IF(OR($D304="51",$D304="52",$D304="61"),(AH304/'Totals and Drop Down Lists'!AD$4)*Inputs!L$38,0)</f>
        <v>0</v>
      </c>
      <c r="AY304">
        <f>IF(OR($D304="51",$D304="52",$D304="61"),0,(AA304/'Totals and Drop Down Lists'!W$5)*Inputs!E$39)</f>
        <v>0</v>
      </c>
      <c r="AZ304">
        <f>IF(OR($D304="51",$D304="52",$D304="61"),0,(AB304/'Totals and Drop Down Lists'!X$5)*Inputs!F$39)</f>
        <v>0</v>
      </c>
      <c r="BA304">
        <f>IF(OR($D304="51",$D304="52",$D304="61"),0,(AC304/'Totals and Drop Down Lists'!Y$5)*Inputs!G$39)</f>
        <v>0</v>
      </c>
      <c r="BB304">
        <f>IF(OR($D304="51",$D304="52",$D304="61"),0,(AD304/'Totals and Drop Down Lists'!Z$5)*Inputs!H$39)</f>
        <v>0</v>
      </c>
      <c r="BC304">
        <f>IF(OR($D304="51",$D304="52",$D304="61"),0,(AE304/'Totals and Drop Down Lists'!AA$5)*Inputs!I$39)</f>
        <v>0</v>
      </c>
      <c r="BD304">
        <f>IF(OR($D304="51",$D304="52",$D304="61"),0,(AF304/'Totals and Drop Down Lists'!AB$5)*Inputs!J$39)</f>
        <v>0</v>
      </c>
      <c r="BE304">
        <f>IF(OR($D304="51",$D304="52",$D304="61"),0,(AG304/'Totals and Drop Down Lists'!AC$5)*Inputs!K$39)</f>
        <v>0</v>
      </c>
      <c r="BF304">
        <f>IF(OR($D304="51",$D304="52",$D304="61"),0,(AH304/'Totals and Drop Down Lists'!AD$5)*Inputs!L$39)</f>
        <v>0</v>
      </c>
      <c r="BG304" s="10">
        <f t="shared" si="37"/>
        <v>251002.36454001567</v>
      </c>
    </row>
    <row r="305" spans="1:59" ht="28.8">
      <c r="A305" s="1" t="s">
        <v>7365</v>
      </c>
      <c r="B305" s="1" t="s">
        <v>7297</v>
      </c>
      <c r="C305" s="1" t="s">
        <v>7300</v>
      </c>
      <c r="D305" s="1" t="s">
        <v>58</v>
      </c>
      <c r="E305" s="1" t="s">
        <v>7301</v>
      </c>
      <c r="F305" s="2">
        <v>29876</v>
      </c>
      <c r="G305" s="2">
        <v>228</v>
      </c>
      <c r="H305" s="2">
        <v>26</v>
      </c>
      <c r="I305" s="2">
        <v>4410</v>
      </c>
      <c r="J305" s="2">
        <v>10102</v>
      </c>
      <c r="K305" s="2">
        <v>3521</v>
      </c>
      <c r="L305" s="2">
        <v>147</v>
      </c>
      <c r="M305" s="2">
        <v>25</v>
      </c>
      <c r="N305" s="2">
        <v>0</v>
      </c>
      <c r="O305" s="2">
        <v>264</v>
      </c>
      <c r="P305" s="2">
        <v>137</v>
      </c>
      <c r="Q305" s="2">
        <v>5</v>
      </c>
      <c r="R305" s="2">
        <v>1012</v>
      </c>
      <c r="S305" s="2">
        <v>3046400</v>
      </c>
      <c r="T305" s="2">
        <v>162948800</v>
      </c>
      <c r="U305" s="2">
        <v>145</v>
      </c>
      <c r="V305" s="2">
        <v>142</v>
      </c>
      <c r="W305" s="2">
        <v>20</v>
      </c>
      <c r="X305" s="2">
        <v>532</v>
      </c>
      <c r="Y305" s="2">
        <v>70</v>
      </c>
      <c r="Z305" s="2">
        <v>370</v>
      </c>
      <c r="AA305" s="9">
        <f t="shared" si="38"/>
        <v>29876</v>
      </c>
      <c r="AB305" s="9">
        <f t="shared" si="39"/>
        <v>4156</v>
      </c>
      <c r="AC305" s="9">
        <f t="shared" si="40"/>
        <v>1590</v>
      </c>
      <c r="AD305" s="9">
        <f t="shared" si="41"/>
        <v>1012</v>
      </c>
      <c r="AE305" s="44">
        <f t="shared" si="42"/>
        <v>8.5707824549692045E-5</v>
      </c>
      <c r="AF305" s="9">
        <f t="shared" si="43"/>
        <v>370</v>
      </c>
      <c r="AG305" s="9">
        <f t="shared" si="36"/>
        <v>440</v>
      </c>
      <c r="AH305" s="44">
        <f t="shared" si="44"/>
        <v>5.7064027944103175E-5</v>
      </c>
      <c r="AI305">
        <f>AA305/'Totals and Drop Down Lists'!W$6*Inputs!E$37</f>
        <v>27101.726804009249</v>
      </c>
      <c r="AJ305">
        <f>AB305/'Totals and Drop Down Lists'!X$6*Inputs!F$37</f>
        <v>13674.849131537751</v>
      </c>
      <c r="AK305">
        <f>AC305/'Totals and Drop Down Lists'!Y$6*Inputs!G$37</f>
        <v>10481.817080242216</v>
      </c>
      <c r="AL305">
        <f>AD305/'Totals and Drop Down Lists'!Z$6*Inputs!H$37</f>
        <v>8113.7112852338159</v>
      </c>
      <c r="AM305">
        <f>AE305/'Totals and Drop Down Lists'!AA$6*Inputs!I$37</f>
        <v>10669.711398823098</v>
      </c>
      <c r="AN305">
        <f>AF305/'Totals and Drop Down Lists'!AB$6*Inputs!J$37</f>
        <v>7383.9764619275547</v>
      </c>
      <c r="AO305">
        <f>AG305/'Totals and Drop Down Lists'!AC$6*Inputs!K$37</f>
        <v>8194.373518800312</v>
      </c>
      <c r="AP305">
        <f>AH305/'Totals and Drop Down Lists'!AD$6*Inputs!L$37</f>
        <v>13428.872506097965</v>
      </c>
      <c r="AQ305">
        <f>IF(OR($D305="51",$D305="52",$D305="61"),(AA305/'Totals and Drop Down Lists'!W$4)*Inputs!E$38,0)</f>
        <v>0</v>
      </c>
      <c r="AR305">
        <f>IF(OR($D305="51",$D305="52",$D305="61"),(AB305/'Totals and Drop Down Lists'!X$4)*Inputs!F$38,0)</f>
        <v>0</v>
      </c>
      <c r="AS305">
        <f>IF(OR($D305="51",$D305="52",$D305="61"),(AC305/'Totals and Drop Down Lists'!Y$4)*Inputs!G$38,0)</f>
        <v>0</v>
      </c>
      <c r="AT305">
        <f>IF(OR($D305="51",$D305="52",$D305="61"),(AD305/'Totals and Drop Down Lists'!Z$4)*Inputs!H$38,0)</f>
        <v>0</v>
      </c>
      <c r="AU305">
        <f>IF(OR($D305="51",$D305="52",$D305="61"),(AE305/'Totals and Drop Down Lists'!AA$4)*Inputs!I$38,0)</f>
        <v>0</v>
      </c>
      <c r="AV305">
        <f>IF(OR($D305="51",$D305="52",$D305="61"),(AF305/'Totals and Drop Down Lists'!AB$4)*Inputs!J$38,0)</f>
        <v>0</v>
      </c>
      <c r="AW305">
        <f>IF(OR($D305="51",$D305="52",$D305="61"),(AG305/'Totals and Drop Down Lists'!AC$4)*Inputs!K$38,0)</f>
        <v>0</v>
      </c>
      <c r="AX305">
        <f>IF(OR($D305="51",$D305="52",$D305="61"),(AH305/'Totals and Drop Down Lists'!AD$4)*Inputs!L$38,0)</f>
        <v>0</v>
      </c>
      <c r="AY305">
        <f>IF(OR($D305="51",$D305="52",$D305="61"),0,(AA305/'Totals and Drop Down Lists'!W$5)*Inputs!E$39)</f>
        <v>0</v>
      </c>
      <c r="AZ305">
        <f>IF(OR($D305="51",$D305="52",$D305="61"),0,(AB305/'Totals and Drop Down Lists'!X$5)*Inputs!F$39)</f>
        <v>0</v>
      </c>
      <c r="BA305">
        <f>IF(OR($D305="51",$D305="52",$D305="61"),0,(AC305/'Totals and Drop Down Lists'!Y$5)*Inputs!G$39)</f>
        <v>0</v>
      </c>
      <c r="BB305">
        <f>IF(OR($D305="51",$D305="52",$D305="61"),0,(AD305/'Totals and Drop Down Lists'!Z$5)*Inputs!H$39)</f>
        <v>0</v>
      </c>
      <c r="BC305">
        <f>IF(OR($D305="51",$D305="52",$D305="61"),0,(AE305/'Totals and Drop Down Lists'!AA$5)*Inputs!I$39)</f>
        <v>0</v>
      </c>
      <c r="BD305">
        <f>IF(OR($D305="51",$D305="52",$D305="61"),0,(AF305/'Totals and Drop Down Lists'!AB$5)*Inputs!J$39)</f>
        <v>0</v>
      </c>
      <c r="BE305">
        <f>IF(OR($D305="51",$D305="52",$D305="61"),0,(AG305/'Totals and Drop Down Lists'!AC$5)*Inputs!K$39)</f>
        <v>0</v>
      </c>
      <c r="BF305">
        <f>IF(OR($D305="51",$D305="52",$D305="61"),0,(AH305/'Totals and Drop Down Lists'!AD$5)*Inputs!L$39)</f>
        <v>0</v>
      </c>
      <c r="BG305" s="10">
        <f t="shared" si="37"/>
        <v>99049.038186671954</v>
      </c>
    </row>
    <row r="306" spans="1:59" ht="28.8">
      <c r="A306" s="1" t="s">
        <v>7365</v>
      </c>
      <c r="B306" s="1" t="s">
        <v>7297</v>
      </c>
      <c r="C306" s="1" t="s">
        <v>7302</v>
      </c>
      <c r="D306" s="1" t="s">
        <v>25</v>
      </c>
      <c r="E306" s="1" t="s">
        <v>7303</v>
      </c>
      <c r="F306" s="2">
        <v>72574</v>
      </c>
      <c r="G306" s="2">
        <v>758</v>
      </c>
      <c r="H306" s="2">
        <v>84</v>
      </c>
      <c r="I306" s="2">
        <v>15392</v>
      </c>
      <c r="J306" s="2">
        <v>24300</v>
      </c>
      <c r="K306" s="2">
        <v>9944</v>
      </c>
      <c r="L306" s="2">
        <v>556</v>
      </c>
      <c r="M306" s="2">
        <v>117</v>
      </c>
      <c r="N306" s="2">
        <v>0</v>
      </c>
      <c r="O306" s="2">
        <v>1019</v>
      </c>
      <c r="P306" s="2">
        <v>300</v>
      </c>
      <c r="Q306" s="2">
        <v>15</v>
      </c>
      <c r="R306" s="2">
        <v>1551</v>
      </c>
      <c r="S306" s="2">
        <v>8782100</v>
      </c>
      <c r="T306" s="2">
        <v>348931200</v>
      </c>
      <c r="U306" s="2">
        <v>739</v>
      </c>
      <c r="V306" s="2">
        <v>410</v>
      </c>
      <c r="W306" s="2">
        <v>0</v>
      </c>
      <c r="X306" s="2">
        <v>1673</v>
      </c>
      <c r="Y306" s="2">
        <v>239</v>
      </c>
      <c r="Z306" s="2">
        <v>1013</v>
      </c>
      <c r="AA306" s="9">
        <f t="shared" si="38"/>
        <v>72574</v>
      </c>
      <c r="AB306" s="9">
        <f t="shared" si="39"/>
        <v>14550</v>
      </c>
      <c r="AC306" s="9">
        <f t="shared" si="40"/>
        <v>3558</v>
      </c>
      <c r="AD306" s="9">
        <f t="shared" si="41"/>
        <v>1551</v>
      </c>
      <c r="AE306" s="44">
        <f t="shared" si="42"/>
        <v>2.8419193144160396E-4</v>
      </c>
      <c r="AF306" s="9">
        <f t="shared" si="43"/>
        <v>1263</v>
      </c>
      <c r="AG306" s="9">
        <f t="shared" si="36"/>
        <v>1252</v>
      </c>
      <c r="AH306" s="44">
        <f t="shared" si="44"/>
        <v>1.9063834417779331E-4</v>
      </c>
      <c r="AI306">
        <f>AA306/'Totals and Drop Down Lists'!W$6*Inputs!E$37</f>
        <v>65834.807908494011</v>
      </c>
      <c r="AJ306">
        <f>AB306/'Totals and Drop Down Lists'!X$6*Inputs!F$37</f>
        <v>47875.133509113148</v>
      </c>
      <c r="AK306">
        <f>AC306/'Totals and Drop Down Lists'!Y$6*Inputs!G$37</f>
        <v>23455.537843711827</v>
      </c>
      <c r="AL306">
        <f>AD306/'Totals and Drop Down Lists'!Z$6*Inputs!H$37</f>
        <v>12435.144469760522</v>
      </c>
      <c r="AM306">
        <f>AE306/'Totals and Drop Down Lists'!AA$6*Inputs!I$37</f>
        <v>35378.868922264919</v>
      </c>
      <c r="AN306">
        <f>AF306/'Totals and Drop Down Lists'!AB$6*Inputs!J$37</f>
        <v>25205.30343625541</v>
      </c>
      <c r="AO306">
        <f>AG306/'Totals and Drop Down Lists'!AC$6*Inputs!K$37</f>
        <v>23316.717376222707</v>
      </c>
      <c r="AP306">
        <f>AH306/'Totals and Drop Down Lists'!AD$6*Inputs!L$37</f>
        <v>44862.90419675428</v>
      </c>
      <c r="AQ306">
        <f>IF(OR($D306="51",$D306="52",$D306="61"),(AA306/'Totals and Drop Down Lists'!W$4)*Inputs!E$38,0)</f>
        <v>0</v>
      </c>
      <c r="AR306">
        <f>IF(OR($D306="51",$D306="52",$D306="61"),(AB306/'Totals and Drop Down Lists'!X$4)*Inputs!F$38,0)</f>
        <v>0</v>
      </c>
      <c r="AS306">
        <f>IF(OR($D306="51",$D306="52",$D306="61"),(AC306/'Totals and Drop Down Lists'!Y$4)*Inputs!G$38,0)</f>
        <v>0</v>
      </c>
      <c r="AT306">
        <f>IF(OR($D306="51",$D306="52",$D306="61"),(AD306/'Totals and Drop Down Lists'!Z$4)*Inputs!H$38,0)</f>
        <v>0</v>
      </c>
      <c r="AU306">
        <f>IF(OR($D306="51",$D306="52",$D306="61"),(AE306/'Totals and Drop Down Lists'!AA$4)*Inputs!I$38,0)</f>
        <v>0</v>
      </c>
      <c r="AV306">
        <f>IF(OR($D306="51",$D306="52",$D306="61"),(AF306/'Totals and Drop Down Lists'!AB$4)*Inputs!J$38,0)</f>
        <v>0</v>
      </c>
      <c r="AW306">
        <f>IF(OR($D306="51",$D306="52",$D306="61"),(AG306/'Totals and Drop Down Lists'!AC$4)*Inputs!K$38,0)</f>
        <v>0</v>
      </c>
      <c r="AX306">
        <f>IF(OR($D306="51",$D306="52",$D306="61"),(AH306/'Totals and Drop Down Lists'!AD$4)*Inputs!L$38,0)</f>
        <v>0</v>
      </c>
      <c r="AY306">
        <f>IF(OR($D306="51",$D306="52",$D306="61"),0,(AA306/'Totals and Drop Down Lists'!W$5)*Inputs!E$39)</f>
        <v>0</v>
      </c>
      <c r="AZ306">
        <f>IF(OR($D306="51",$D306="52",$D306="61"),0,(AB306/'Totals and Drop Down Lists'!X$5)*Inputs!F$39)</f>
        <v>0</v>
      </c>
      <c r="BA306">
        <f>IF(OR($D306="51",$D306="52",$D306="61"),0,(AC306/'Totals and Drop Down Lists'!Y$5)*Inputs!G$39)</f>
        <v>0</v>
      </c>
      <c r="BB306">
        <f>IF(OR($D306="51",$D306="52",$D306="61"),0,(AD306/'Totals and Drop Down Lists'!Z$5)*Inputs!H$39)</f>
        <v>0</v>
      </c>
      <c r="BC306">
        <f>IF(OR($D306="51",$D306="52",$D306="61"),0,(AE306/'Totals and Drop Down Lists'!AA$5)*Inputs!I$39)</f>
        <v>0</v>
      </c>
      <c r="BD306">
        <f>IF(OR($D306="51",$D306="52",$D306="61"),0,(AF306/'Totals and Drop Down Lists'!AB$5)*Inputs!J$39)</f>
        <v>0</v>
      </c>
      <c r="BE306">
        <f>IF(OR($D306="51",$D306="52",$D306="61"),0,(AG306/'Totals and Drop Down Lists'!AC$5)*Inputs!K$39)</f>
        <v>0</v>
      </c>
      <c r="BF306">
        <f>IF(OR($D306="51",$D306="52",$D306="61"),0,(AH306/'Totals and Drop Down Lists'!AD$5)*Inputs!L$39)</f>
        <v>0</v>
      </c>
      <c r="BG306" s="10">
        <f t="shared" si="37"/>
        <v>278364.41766257683</v>
      </c>
    </row>
    <row r="307" spans="1:59">
      <c r="A307" s="1" t="s">
        <v>7366</v>
      </c>
      <c r="B307" s="1" t="s">
        <v>1303</v>
      </c>
      <c r="C307" s="1" t="s">
        <v>1304</v>
      </c>
      <c r="D307" s="1" t="s">
        <v>25</v>
      </c>
      <c r="E307" s="1" t="s">
        <v>1305</v>
      </c>
      <c r="F307" s="2">
        <v>180982</v>
      </c>
      <c r="G307" s="2">
        <v>1040</v>
      </c>
      <c r="H307" s="2">
        <v>56</v>
      </c>
      <c r="I307" s="2">
        <v>16206</v>
      </c>
      <c r="J307" s="2">
        <v>67885</v>
      </c>
      <c r="K307" s="2">
        <v>17088</v>
      </c>
      <c r="L307" s="2">
        <v>453</v>
      </c>
      <c r="M307" s="2">
        <v>64</v>
      </c>
      <c r="N307" s="2">
        <v>25</v>
      </c>
      <c r="O307" s="2">
        <v>832</v>
      </c>
      <c r="P307" s="2">
        <v>146</v>
      </c>
      <c r="Q307" s="2">
        <v>55</v>
      </c>
      <c r="R307" s="2">
        <v>2569</v>
      </c>
      <c r="S307" s="2">
        <v>19391500</v>
      </c>
      <c r="T307" s="2">
        <v>849748900</v>
      </c>
      <c r="U307" s="2">
        <v>1899</v>
      </c>
      <c r="V307" s="2">
        <v>640</v>
      </c>
      <c r="W307" s="2">
        <v>65</v>
      </c>
      <c r="X307" s="2">
        <v>2910</v>
      </c>
      <c r="Y307" s="2">
        <v>244</v>
      </c>
      <c r="Z307" s="2">
        <v>2120</v>
      </c>
      <c r="AA307" s="9">
        <f t="shared" si="38"/>
        <v>180982</v>
      </c>
      <c r="AB307" s="9">
        <f t="shared" si="39"/>
        <v>15110</v>
      </c>
      <c r="AC307" s="9">
        <f t="shared" si="40"/>
        <v>4144</v>
      </c>
      <c r="AD307" s="9">
        <f t="shared" si="41"/>
        <v>2569</v>
      </c>
      <c r="AE307" s="44">
        <f t="shared" si="42"/>
        <v>3.0040311678013475E-4</v>
      </c>
      <c r="AF307" s="9">
        <f t="shared" si="43"/>
        <v>2205</v>
      </c>
      <c r="AG307" s="9">
        <f t="shared" si="36"/>
        <v>2364</v>
      </c>
      <c r="AH307" s="44">
        <f t="shared" si="44"/>
        <v>2.2141955393968542E-4</v>
      </c>
      <c r="AI307">
        <f>AA307/'Totals and Drop Down Lists'!W$6*Inputs!E$37</f>
        <v>164176.08516679617</v>
      </c>
      <c r="AJ307">
        <f>AB307/'Totals and Drop Down Lists'!X$6*Inputs!F$37</f>
        <v>49717.75033145702</v>
      </c>
      <c r="AK307">
        <f>AC307/'Totals and Drop Down Lists'!Y$6*Inputs!G$37</f>
        <v>27318.647786492922</v>
      </c>
      <c r="AL307">
        <f>AD307/'Totals and Drop Down Lists'!Z$6*Inputs!H$37</f>
        <v>20596.960762614301</v>
      </c>
      <c r="AM307">
        <f>AE307/'Totals and Drop Down Lists'!AA$6*Inputs!I$37</f>
        <v>37396.988853598268</v>
      </c>
      <c r="AN307">
        <f>AF307/'Totals and Drop Down Lists'!AB$6*Inputs!J$37</f>
        <v>44004.508374460151</v>
      </c>
      <c r="AO307">
        <f>AG307/'Totals and Drop Down Lists'!AC$6*Inputs!K$37</f>
        <v>44026.134087372586</v>
      </c>
      <c r="AP307">
        <f>AH307/'Totals and Drop Down Lists'!AD$6*Inputs!L$37</f>
        <v>52106.643490461502</v>
      </c>
      <c r="AQ307">
        <f>IF(OR($D307="51",$D307="52",$D307="61"),(AA307/'Totals and Drop Down Lists'!W$4)*Inputs!E$38,0)</f>
        <v>0</v>
      </c>
      <c r="AR307">
        <f>IF(OR($D307="51",$D307="52",$D307="61"),(AB307/'Totals and Drop Down Lists'!X$4)*Inputs!F$38,0)</f>
        <v>0</v>
      </c>
      <c r="AS307">
        <f>IF(OR($D307="51",$D307="52",$D307="61"),(AC307/'Totals and Drop Down Lists'!Y$4)*Inputs!G$38,0)</f>
        <v>0</v>
      </c>
      <c r="AT307">
        <f>IF(OR($D307="51",$D307="52",$D307="61"),(AD307/'Totals and Drop Down Lists'!Z$4)*Inputs!H$38,0)</f>
        <v>0</v>
      </c>
      <c r="AU307">
        <f>IF(OR($D307="51",$D307="52",$D307="61"),(AE307/'Totals and Drop Down Lists'!AA$4)*Inputs!I$38,0)</f>
        <v>0</v>
      </c>
      <c r="AV307">
        <f>IF(OR($D307="51",$D307="52",$D307="61"),(AF307/'Totals and Drop Down Lists'!AB$4)*Inputs!J$38,0)</f>
        <v>0</v>
      </c>
      <c r="AW307">
        <f>IF(OR($D307="51",$D307="52",$D307="61"),(AG307/'Totals and Drop Down Lists'!AC$4)*Inputs!K$38,0)</f>
        <v>0</v>
      </c>
      <c r="AX307">
        <f>IF(OR($D307="51",$D307="52",$D307="61"),(AH307/'Totals and Drop Down Lists'!AD$4)*Inputs!L$38,0)</f>
        <v>0</v>
      </c>
      <c r="AY307">
        <f>IF(OR($D307="51",$D307="52",$D307="61"),0,(AA307/'Totals and Drop Down Lists'!W$5)*Inputs!E$39)</f>
        <v>0</v>
      </c>
      <c r="AZ307">
        <f>IF(OR($D307="51",$D307="52",$D307="61"),0,(AB307/'Totals and Drop Down Lists'!X$5)*Inputs!F$39)</f>
        <v>0</v>
      </c>
      <c r="BA307">
        <f>IF(OR($D307="51",$D307="52",$D307="61"),0,(AC307/'Totals and Drop Down Lists'!Y$5)*Inputs!G$39)</f>
        <v>0</v>
      </c>
      <c r="BB307">
        <f>IF(OR($D307="51",$D307="52",$D307="61"),0,(AD307/'Totals and Drop Down Lists'!Z$5)*Inputs!H$39)</f>
        <v>0</v>
      </c>
      <c r="BC307">
        <f>IF(OR($D307="51",$D307="52",$D307="61"),0,(AE307/'Totals and Drop Down Lists'!AA$5)*Inputs!I$39)</f>
        <v>0</v>
      </c>
      <c r="BD307">
        <f>IF(OR($D307="51",$D307="52",$D307="61"),0,(AF307/'Totals and Drop Down Lists'!AB$5)*Inputs!J$39)</f>
        <v>0</v>
      </c>
      <c r="BE307">
        <f>IF(OR($D307="51",$D307="52",$D307="61"),0,(AG307/'Totals and Drop Down Lists'!AC$5)*Inputs!K$39)</f>
        <v>0</v>
      </c>
      <c r="BF307">
        <f>IF(OR($D307="51",$D307="52",$D307="61"),0,(AH307/'Totals and Drop Down Lists'!AD$5)*Inputs!L$39)</f>
        <v>0</v>
      </c>
      <c r="BG307" s="10">
        <f t="shared" si="37"/>
        <v>439343.71885325288</v>
      </c>
    </row>
    <row r="308" spans="1:59" ht="43.2">
      <c r="A308" s="1" t="s">
        <v>7367</v>
      </c>
      <c r="B308" s="1" t="s">
        <v>6451</v>
      </c>
      <c r="C308" s="1" t="s">
        <v>6452</v>
      </c>
      <c r="D308" s="1" t="s">
        <v>25</v>
      </c>
      <c r="E308" s="1" t="s">
        <v>6453</v>
      </c>
      <c r="F308" s="2">
        <v>37422</v>
      </c>
      <c r="G308" s="2">
        <v>171</v>
      </c>
      <c r="H308" s="2">
        <v>34</v>
      </c>
      <c r="I308" s="2">
        <v>4150</v>
      </c>
      <c r="J308" s="2">
        <v>14262</v>
      </c>
      <c r="K308" s="2">
        <v>3403</v>
      </c>
      <c r="L308" s="2">
        <v>112</v>
      </c>
      <c r="M308" s="2">
        <v>11</v>
      </c>
      <c r="N308" s="2">
        <v>7</v>
      </c>
      <c r="O308" s="2">
        <v>45</v>
      </c>
      <c r="P308" s="2">
        <v>8</v>
      </c>
      <c r="Q308" s="2">
        <v>14</v>
      </c>
      <c r="R308" s="2">
        <v>1888</v>
      </c>
      <c r="S308" s="2">
        <v>3031800</v>
      </c>
      <c r="T308" s="2">
        <v>137995600</v>
      </c>
      <c r="U308" s="2">
        <v>382</v>
      </c>
      <c r="V308" s="2">
        <v>134</v>
      </c>
      <c r="W308" s="2">
        <v>15</v>
      </c>
      <c r="X308" s="2">
        <v>665</v>
      </c>
      <c r="Y308" s="2">
        <v>90</v>
      </c>
      <c r="Z308" s="2">
        <v>410</v>
      </c>
      <c r="AA308" s="9">
        <f t="shared" si="38"/>
        <v>37422</v>
      </c>
      <c r="AB308" s="9">
        <f t="shared" si="39"/>
        <v>3945</v>
      </c>
      <c r="AC308" s="9">
        <f t="shared" si="40"/>
        <v>2085</v>
      </c>
      <c r="AD308" s="9">
        <f t="shared" si="41"/>
        <v>1888</v>
      </c>
      <c r="AE308" s="44">
        <f t="shared" si="42"/>
        <v>5.6707336857240687E-5</v>
      </c>
      <c r="AF308" s="9">
        <f t="shared" si="43"/>
        <v>516</v>
      </c>
      <c r="AG308" s="9">
        <f t="shared" si="36"/>
        <v>500</v>
      </c>
      <c r="AH308" s="44">
        <f t="shared" si="44"/>
        <v>4.4391784918843574E-5</v>
      </c>
      <c r="AI308">
        <f>AA308/'Totals and Drop Down Lists'!W$6*Inputs!E$37</f>
        <v>33947.008316362102</v>
      </c>
      <c r="AJ308">
        <f>AB308/'Totals and Drop Down Lists'!X$6*Inputs!F$37</f>
        <v>12980.57743597604</v>
      </c>
      <c r="AK308">
        <f>AC308/'Totals and Drop Down Lists'!Y$6*Inputs!G$37</f>
        <v>13745.024284468567</v>
      </c>
      <c r="AL308">
        <f>AD308/'Totals and Drop Down Lists'!Z$6*Inputs!H$37</f>
        <v>15137.042397748461</v>
      </c>
      <c r="AM308">
        <f>AE308/'Totals and Drop Down Lists'!AA$6*Inputs!I$37</f>
        <v>7059.4595259129819</v>
      </c>
      <c r="AN308">
        <f>AF308/'Totals and Drop Down Lists'!AB$6*Inputs!J$37</f>
        <v>10297.653660417887</v>
      </c>
      <c r="AO308">
        <f>AG308/'Totals and Drop Down Lists'!AC$6*Inputs!K$37</f>
        <v>9311.7880895458093</v>
      </c>
      <c r="AP308">
        <f>AH308/'Totals and Drop Down Lists'!AD$6*Inputs!L$37</f>
        <v>10446.714707507344</v>
      </c>
      <c r="AQ308">
        <f>IF(OR($D308="51",$D308="52",$D308="61"),(AA308/'Totals and Drop Down Lists'!W$4)*Inputs!E$38,0)</f>
        <v>0</v>
      </c>
      <c r="AR308">
        <f>IF(OR($D308="51",$D308="52",$D308="61"),(AB308/'Totals and Drop Down Lists'!X$4)*Inputs!F$38,0)</f>
        <v>0</v>
      </c>
      <c r="AS308">
        <f>IF(OR($D308="51",$D308="52",$D308="61"),(AC308/'Totals and Drop Down Lists'!Y$4)*Inputs!G$38,0)</f>
        <v>0</v>
      </c>
      <c r="AT308">
        <f>IF(OR($D308="51",$D308="52",$D308="61"),(AD308/'Totals and Drop Down Lists'!Z$4)*Inputs!H$38,0)</f>
        <v>0</v>
      </c>
      <c r="AU308">
        <f>IF(OR($D308="51",$D308="52",$D308="61"),(AE308/'Totals and Drop Down Lists'!AA$4)*Inputs!I$38,0)</f>
        <v>0</v>
      </c>
      <c r="AV308">
        <f>IF(OR($D308="51",$D308="52",$D308="61"),(AF308/'Totals and Drop Down Lists'!AB$4)*Inputs!J$38,0)</f>
        <v>0</v>
      </c>
      <c r="AW308">
        <f>IF(OR($D308="51",$D308="52",$D308="61"),(AG308/'Totals and Drop Down Lists'!AC$4)*Inputs!K$38,0)</f>
        <v>0</v>
      </c>
      <c r="AX308">
        <f>IF(OR($D308="51",$D308="52",$D308="61"),(AH308/'Totals and Drop Down Lists'!AD$4)*Inputs!L$38,0)</f>
        <v>0</v>
      </c>
      <c r="AY308">
        <f>IF(OR($D308="51",$D308="52",$D308="61"),0,(AA308/'Totals and Drop Down Lists'!W$5)*Inputs!E$39)</f>
        <v>0</v>
      </c>
      <c r="AZ308">
        <f>IF(OR($D308="51",$D308="52",$D308="61"),0,(AB308/'Totals and Drop Down Lists'!X$5)*Inputs!F$39)</f>
        <v>0</v>
      </c>
      <c r="BA308">
        <f>IF(OR($D308="51",$D308="52",$D308="61"),0,(AC308/'Totals and Drop Down Lists'!Y$5)*Inputs!G$39)</f>
        <v>0</v>
      </c>
      <c r="BB308">
        <f>IF(OR($D308="51",$D308="52",$D308="61"),0,(AD308/'Totals and Drop Down Lists'!Z$5)*Inputs!H$39)</f>
        <v>0</v>
      </c>
      <c r="BC308">
        <f>IF(OR($D308="51",$D308="52",$D308="61"),0,(AE308/'Totals and Drop Down Lists'!AA$5)*Inputs!I$39)</f>
        <v>0</v>
      </c>
      <c r="BD308">
        <f>IF(OR($D308="51",$D308="52",$D308="61"),0,(AF308/'Totals and Drop Down Lists'!AB$5)*Inputs!J$39)</f>
        <v>0</v>
      </c>
      <c r="BE308">
        <f>IF(OR($D308="51",$D308="52",$D308="61"),0,(AG308/'Totals and Drop Down Lists'!AC$5)*Inputs!K$39)</f>
        <v>0</v>
      </c>
      <c r="BF308">
        <f>IF(OR($D308="51",$D308="52",$D308="61"),0,(AH308/'Totals and Drop Down Lists'!AD$5)*Inputs!L$39)</f>
        <v>0</v>
      </c>
      <c r="BG308" s="10">
        <f t="shared" si="37"/>
        <v>112925.26841793919</v>
      </c>
    </row>
    <row r="309" spans="1:59" ht="43.2">
      <c r="A309" s="1" t="s">
        <v>7367</v>
      </c>
      <c r="B309" s="1" t="s">
        <v>6451</v>
      </c>
      <c r="C309" s="1" t="s">
        <v>6454</v>
      </c>
      <c r="D309" s="1" t="s">
        <v>25</v>
      </c>
      <c r="E309" s="1" t="s">
        <v>6455</v>
      </c>
      <c r="F309" s="2">
        <v>45147</v>
      </c>
      <c r="G309" s="2">
        <v>168</v>
      </c>
      <c r="H309" s="2">
        <v>98</v>
      </c>
      <c r="I309" s="2">
        <v>4849</v>
      </c>
      <c r="J309" s="2">
        <v>18702</v>
      </c>
      <c r="K309" s="2">
        <v>4036</v>
      </c>
      <c r="L309" s="2">
        <v>198</v>
      </c>
      <c r="M309" s="2">
        <v>18</v>
      </c>
      <c r="N309" s="2">
        <v>37</v>
      </c>
      <c r="O309" s="2">
        <v>67</v>
      </c>
      <c r="P309" s="2">
        <v>39</v>
      </c>
      <c r="Q309" s="2">
        <v>0</v>
      </c>
      <c r="R309" s="2">
        <v>1398</v>
      </c>
      <c r="S309" s="2">
        <v>4053900</v>
      </c>
      <c r="T309" s="2">
        <v>182676100</v>
      </c>
      <c r="U309" s="2">
        <v>562</v>
      </c>
      <c r="V309" s="2">
        <v>160</v>
      </c>
      <c r="W309" s="2">
        <v>60</v>
      </c>
      <c r="X309" s="2">
        <v>800</v>
      </c>
      <c r="Y309" s="2">
        <v>100</v>
      </c>
      <c r="Z309" s="2">
        <v>550</v>
      </c>
      <c r="AA309" s="9">
        <f t="shared" si="38"/>
        <v>45147</v>
      </c>
      <c r="AB309" s="9">
        <f t="shared" si="39"/>
        <v>4583</v>
      </c>
      <c r="AC309" s="9">
        <f t="shared" si="40"/>
        <v>1757</v>
      </c>
      <c r="AD309" s="9">
        <f t="shared" si="41"/>
        <v>1398</v>
      </c>
      <c r="AE309" s="44">
        <f t="shared" si="42"/>
        <v>6.0828911968028547E-5</v>
      </c>
      <c r="AF309" s="9">
        <f t="shared" si="43"/>
        <v>580</v>
      </c>
      <c r="AG309" s="9">
        <f t="shared" si="36"/>
        <v>650</v>
      </c>
      <c r="AH309" s="44">
        <f t="shared" si="44"/>
        <v>5.2194837263622632E-5</v>
      </c>
      <c r="AI309">
        <f>AA309/'Totals and Drop Down Lists'!W$6*Inputs!E$37</f>
        <v>40954.66796159478</v>
      </c>
      <c r="AJ309">
        <f>AB309/'Totals and Drop Down Lists'!X$6*Inputs!F$37</f>
        <v>15079.844458574953</v>
      </c>
      <c r="AK309">
        <f>AC309/'Totals and Drop Down Lists'!Y$6*Inputs!G$37</f>
        <v>11582.737490556965</v>
      </c>
      <c r="AL309">
        <f>AD309/'Totals and Drop Down Lists'!Z$6*Inputs!H$37</f>
        <v>11208.466775451456</v>
      </c>
      <c r="AM309">
        <f>AE309/'Totals and Drop Down Lists'!AA$6*Inputs!I$37</f>
        <v>7572.5517339083235</v>
      </c>
      <c r="AN309">
        <f>AF309/'Totals and Drop Down Lists'!AB$6*Inputs!J$37</f>
        <v>11574.88202139995</v>
      </c>
      <c r="AO309">
        <f>AG309/'Totals and Drop Down Lists'!AC$6*Inputs!K$37</f>
        <v>12105.324516409552</v>
      </c>
      <c r="AP309">
        <f>AH309/'Totals and Drop Down Lists'!AD$6*Inputs!L$37</f>
        <v>12283.006306114607</v>
      </c>
      <c r="AQ309">
        <f>IF(OR($D309="51",$D309="52",$D309="61"),(AA309/'Totals and Drop Down Lists'!W$4)*Inputs!E$38,0)</f>
        <v>0</v>
      </c>
      <c r="AR309">
        <f>IF(OR($D309="51",$D309="52",$D309="61"),(AB309/'Totals and Drop Down Lists'!X$4)*Inputs!F$38,0)</f>
        <v>0</v>
      </c>
      <c r="AS309">
        <f>IF(OR($D309="51",$D309="52",$D309="61"),(AC309/'Totals and Drop Down Lists'!Y$4)*Inputs!G$38,0)</f>
        <v>0</v>
      </c>
      <c r="AT309">
        <f>IF(OR($D309="51",$D309="52",$D309="61"),(AD309/'Totals and Drop Down Lists'!Z$4)*Inputs!H$38,0)</f>
        <v>0</v>
      </c>
      <c r="AU309">
        <f>IF(OR($D309="51",$D309="52",$D309="61"),(AE309/'Totals and Drop Down Lists'!AA$4)*Inputs!I$38,0)</f>
        <v>0</v>
      </c>
      <c r="AV309">
        <f>IF(OR($D309="51",$D309="52",$D309="61"),(AF309/'Totals and Drop Down Lists'!AB$4)*Inputs!J$38,0)</f>
        <v>0</v>
      </c>
      <c r="AW309">
        <f>IF(OR($D309="51",$D309="52",$D309="61"),(AG309/'Totals and Drop Down Lists'!AC$4)*Inputs!K$38,0)</f>
        <v>0</v>
      </c>
      <c r="AX309">
        <f>IF(OR($D309="51",$D309="52",$D309="61"),(AH309/'Totals and Drop Down Lists'!AD$4)*Inputs!L$38,0)</f>
        <v>0</v>
      </c>
      <c r="AY309">
        <f>IF(OR($D309="51",$D309="52",$D309="61"),0,(AA309/'Totals and Drop Down Lists'!W$5)*Inputs!E$39)</f>
        <v>0</v>
      </c>
      <c r="AZ309">
        <f>IF(OR($D309="51",$D309="52",$D309="61"),0,(AB309/'Totals and Drop Down Lists'!X$5)*Inputs!F$39)</f>
        <v>0</v>
      </c>
      <c r="BA309">
        <f>IF(OR($D309="51",$D309="52",$D309="61"),0,(AC309/'Totals and Drop Down Lists'!Y$5)*Inputs!G$39)</f>
        <v>0</v>
      </c>
      <c r="BB309">
        <f>IF(OR($D309="51",$D309="52",$D309="61"),0,(AD309/'Totals and Drop Down Lists'!Z$5)*Inputs!H$39)</f>
        <v>0</v>
      </c>
      <c r="BC309">
        <f>IF(OR($D309="51",$D309="52",$D309="61"),0,(AE309/'Totals and Drop Down Lists'!AA$5)*Inputs!I$39)</f>
        <v>0</v>
      </c>
      <c r="BD309">
        <f>IF(OR($D309="51",$D309="52",$D309="61"),0,(AF309/'Totals and Drop Down Lists'!AB$5)*Inputs!J$39)</f>
        <v>0</v>
      </c>
      <c r="BE309">
        <f>IF(OR($D309="51",$D309="52",$D309="61"),0,(AG309/'Totals and Drop Down Lists'!AC$5)*Inputs!K$39)</f>
        <v>0</v>
      </c>
      <c r="BF309">
        <f>IF(OR($D309="51",$D309="52",$D309="61"),0,(AH309/'Totals and Drop Down Lists'!AD$5)*Inputs!L$39)</f>
        <v>0</v>
      </c>
      <c r="BG309" s="10">
        <f t="shared" si="37"/>
        <v>122361.48126401058</v>
      </c>
    </row>
    <row r="310" spans="1:59" ht="43.2">
      <c r="A310" s="1" t="s">
        <v>7367</v>
      </c>
      <c r="B310" s="1" t="s">
        <v>6451</v>
      </c>
      <c r="C310" s="1" t="s">
        <v>6456</v>
      </c>
      <c r="D310" s="1" t="s">
        <v>25</v>
      </c>
      <c r="E310" s="1" t="s">
        <v>6457</v>
      </c>
      <c r="F310" s="2">
        <v>18061</v>
      </c>
      <c r="G310" s="2">
        <v>94</v>
      </c>
      <c r="H310" s="2">
        <v>13</v>
      </c>
      <c r="I310" s="2">
        <v>2876</v>
      </c>
      <c r="J310" s="2">
        <v>7238</v>
      </c>
      <c r="K310" s="2">
        <v>2053</v>
      </c>
      <c r="L310" s="2">
        <v>37</v>
      </c>
      <c r="M310" s="2">
        <v>42</v>
      </c>
      <c r="N310" s="2">
        <v>5</v>
      </c>
      <c r="O310" s="2">
        <v>44</v>
      </c>
      <c r="P310" s="2">
        <v>0</v>
      </c>
      <c r="Q310" s="2">
        <v>0</v>
      </c>
      <c r="R310" s="2">
        <v>883</v>
      </c>
      <c r="S310" s="2">
        <v>1446300</v>
      </c>
      <c r="T310" s="2">
        <v>79004000</v>
      </c>
      <c r="U310" s="2">
        <v>197</v>
      </c>
      <c r="V310" s="2">
        <v>135</v>
      </c>
      <c r="W310" s="2">
        <v>15</v>
      </c>
      <c r="X310" s="2">
        <v>465</v>
      </c>
      <c r="Y310" s="2">
        <v>70</v>
      </c>
      <c r="Z310" s="2">
        <v>225</v>
      </c>
      <c r="AA310" s="9">
        <f t="shared" si="38"/>
        <v>18061</v>
      </c>
      <c r="AB310" s="9">
        <f t="shared" si="39"/>
        <v>2769</v>
      </c>
      <c r="AC310" s="9">
        <f t="shared" si="40"/>
        <v>1011</v>
      </c>
      <c r="AD310" s="9">
        <f t="shared" si="41"/>
        <v>883</v>
      </c>
      <c r="AE310" s="44">
        <f t="shared" si="42"/>
        <v>4.0668214535862908E-5</v>
      </c>
      <c r="AF310" s="9">
        <f t="shared" si="43"/>
        <v>315</v>
      </c>
      <c r="AG310" s="9">
        <f t="shared" si="36"/>
        <v>295</v>
      </c>
      <c r="AH310" s="44">
        <f t="shared" si="44"/>
        <v>3.1134613073577091E-5</v>
      </c>
      <c r="AI310">
        <f>AA310/'Totals and Drop Down Lists'!W$6*Inputs!E$37</f>
        <v>16383.86289353364</v>
      </c>
      <c r="AJ310">
        <f>AB310/'Totals and Drop Down Lists'!X$6*Inputs!F$37</f>
        <v>9111.0821090539048</v>
      </c>
      <c r="AK310">
        <f>AC310/'Totals and Drop Down Lists'!Y$6*Inputs!G$37</f>
        <v>6664.8535019653336</v>
      </c>
      <c r="AL310">
        <f>AD310/'Totals and Drop Down Lists'!Z$6*Inputs!H$37</f>
        <v>7079.4536214046038</v>
      </c>
      <c r="AM310">
        <f>AE310/'Totals and Drop Down Lists'!AA$6*Inputs!I$37</f>
        <v>5062.7596078057113</v>
      </c>
      <c r="AN310">
        <f>AF310/'Totals and Drop Down Lists'!AB$6*Inputs!J$37</f>
        <v>6286.3583392085939</v>
      </c>
      <c r="AO310">
        <f>AG310/'Totals and Drop Down Lists'!AC$6*Inputs!K$37</f>
        <v>5493.954972832028</v>
      </c>
      <c r="AP310">
        <f>AH310/'Totals and Drop Down Lists'!AD$6*Inputs!L$37</f>
        <v>7326.9056629039305</v>
      </c>
      <c r="AQ310">
        <f>IF(OR($D310="51",$D310="52",$D310="61"),(AA310/'Totals and Drop Down Lists'!W$4)*Inputs!E$38,0)</f>
        <v>0</v>
      </c>
      <c r="AR310">
        <f>IF(OR($D310="51",$D310="52",$D310="61"),(AB310/'Totals and Drop Down Lists'!X$4)*Inputs!F$38,0)</f>
        <v>0</v>
      </c>
      <c r="AS310">
        <f>IF(OR($D310="51",$D310="52",$D310="61"),(AC310/'Totals and Drop Down Lists'!Y$4)*Inputs!G$38,0)</f>
        <v>0</v>
      </c>
      <c r="AT310">
        <f>IF(OR($D310="51",$D310="52",$D310="61"),(AD310/'Totals and Drop Down Lists'!Z$4)*Inputs!H$38,0)</f>
        <v>0</v>
      </c>
      <c r="AU310">
        <f>IF(OR($D310="51",$D310="52",$D310="61"),(AE310/'Totals and Drop Down Lists'!AA$4)*Inputs!I$38,0)</f>
        <v>0</v>
      </c>
      <c r="AV310">
        <f>IF(OR($D310="51",$D310="52",$D310="61"),(AF310/'Totals and Drop Down Lists'!AB$4)*Inputs!J$38,0)</f>
        <v>0</v>
      </c>
      <c r="AW310">
        <f>IF(OR($D310="51",$D310="52",$D310="61"),(AG310/'Totals and Drop Down Lists'!AC$4)*Inputs!K$38,0)</f>
        <v>0</v>
      </c>
      <c r="AX310">
        <f>IF(OR($D310="51",$D310="52",$D310="61"),(AH310/'Totals and Drop Down Lists'!AD$4)*Inputs!L$38,0)</f>
        <v>0</v>
      </c>
      <c r="AY310">
        <f>IF(OR($D310="51",$D310="52",$D310="61"),0,(AA310/'Totals and Drop Down Lists'!W$5)*Inputs!E$39)</f>
        <v>0</v>
      </c>
      <c r="AZ310">
        <f>IF(OR($D310="51",$D310="52",$D310="61"),0,(AB310/'Totals and Drop Down Lists'!X$5)*Inputs!F$39)</f>
        <v>0</v>
      </c>
      <c r="BA310">
        <f>IF(OR($D310="51",$D310="52",$D310="61"),0,(AC310/'Totals and Drop Down Lists'!Y$5)*Inputs!G$39)</f>
        <v>0</v>
      </c>
      <c r="BB310">
        <f>IF(OR($D310="51",$D310="52",$D310="61"),0,(AD310/'Totals and Drop Down Lists'!Z$5)*Inputs!H$39)</f>
        <v>0</v>
      </c>
      <c r="BC310">
        <f>IF(OR($D310="51",$D310="52",$D310="61"),0,(AE310/'Totals and Drop Down Lists'!AA$5)*Inputs!I$39)</f>
        <v>0</v>
      </c>
      <c r="BD310">
        <f>IF(OR($D310="51",$D310="52",$D310="61"),0,(AF310/'Totals and Drop Down Lists'!AB$5)*Inputs!J$39)</f>
        <v>0</v>
      </c>
      <c r="BE310">
        <f>IF(OR($D310="51",$D310="52",$D310="61"),0,(AG310/'Totals and Drop Down Lists'!AC$5)*Inputs!K$39)</f>
        <v>0</v>
      </c>
      <c r="BF310">
        <f>IF(OR($D310="51",$D310="52",$D310="61"),0,(AH310/'Totals and Drop Down Lists'!AD$5)*Inputs!L$39)</f>
        <v>0</v>
      </c>
      <c r="BG310" s="10">
        <f t="shared" si="37"/>
        <v>63409.230708707742</v>
      </c>
    </row>
    <row r="311" spans="1:59" ht="43.2">
      <c r="A311" s="1" t="s">
        <v>7367</v>
      </c>
      <c r="B311" s="1" t="s">
        <v>6451</v>
      </c>
      <c r="C311" s="1" t="s">
        <v>6458</v>
      </c>
      <c r="D311" s="1" t="s">
        <v>25</v>
      </c>
      <c r="E311" s="1" t="s">
        <v>6459</v>
      </c>
      <c r="F311" s="2">
        <v>54728</v>
      </c>
      <c r="G311" s="2">
        <v>500</v>
      </c>
      <c r="H311" s="2">
        <v>38</v>
      </c>
      <c r="I311" s="2">
        <v>7411</v>
      </c>
      <c r="J311" s="2">
        <v>22025</v>
      </c>
      <c r="K311" s="2">
        <v>6624</v>
      </c>
      <c r="L311" s="2">
        <v>217</v>
      </c>
      <c r="M311" s="2">
        <v>25</v>
      </c>
      <c r="N311" s="2">
        <v>0</v>
      </c>
      <c r="O311" s="2">
        <v>285</v>
      </c>
      <c r="P311" s="2">
        <v>84</v>
      </c>
      <c r="Q311" s="2">
        <v>39</v>
      </c>
      <c r="R311" s="2">
        <v>2182</v>
      </c>
      <c r="S311" s="2">
        <v>5630800</v>
      </c>
      <c r="T311" s="2">
        <v>231683900</v>
      </c>
      <c r="U311" s="2">
        <v>712</v>
      </c>
      <c r="V311" s="2">
        <v>539</v>
      </c>
      <c r="W311" s="2">
        <v>0</v>
      </c>
      <c r="X311" s="2">
        <v>1550</v>
      </c>
      <c r="Y311" s="2">
        <v>349</v>
      </c>
      <c r="Z311" s="2">
        <v>903</v>
      </c>
      <c r="AA311" s="9">
        <f t="shared" si="38"/>
        <v>54728</v>
      </c>
      <c r="AB311" s="9">
        <f t="shared" si="39"/>
        <v>6873</v>
      </c>
      <c r="AC311" s="9">
        <f t="shared" si="40"/>
        <v>2832</v>
      </c>
      <c r="AD311" s="9">
        <f t="shared" si="41"/>
        <v>2182</v>
      </c>
      <c r="AE311" s="44">
        <f t="shared" si="42"/>
        <v>1.3912991391416341E-4</v>
      </c>
      <c r="AF311" s="9">
        <f t="shared" si="43"/>
        <v>1011</v>
      </c>
      <c r="AG311" s="9">
        <f t="shared" si="36"/>
        <v>1252</v>
      </c>
      <c r="AH311" s="44">
        <f t="shared" si="44"/>
        <v>1.4010699609782535E-4</v>
      </c>
      <c r="AI311">
        <f>AA311/'Totals and Drop Down Lists'!W$6*Inputs!E$37</f>
        <v>49645.980202497602</v>
      </c>
      <c r="AJ311">
        <f>AB311/'Totals and Drop Down Lists'!X$6*Inputs!F$37</f>
        <v>22614.831107088296</v>
      </c>
      <c r="AK311">
        <f>AC311/'Totals and Drop Down Lists'!Y$6*Inputs!G$37</f>
        <v>18669.500610846513</v>
      </c>
      <c r="AL311">
        <f>AD311/'Totals and Drop Down Lists'!Z$6*Inputs!H$37</f>
        <v>17494.187771126664</v>
      </c>
      <c r="AM311">
        <f>AE311/'Totals and Drop Down Lists'!AA$6*Inputs!I$37</f>
        <v>17320.192598594655</v>
      </c>
      <c r="AN311">
        <f>AF311/'Totals and Drop Down Lists'!AB$6*Inputs!J$37</f>
        <v>20176.216764888533</v>
      </c>
      <c r="AO311">
        <f>AG311/'Totals and Drop Down Lists'!AC$6*Inputs!K$37</f>
        <v>23316.717376222707</v>
      </c>
      <c r="AP311">
        <f>AH311/'Totals and Drop Down Lists'!AD$6*Inputs!L$37</f>
        <v>32971.36664893436</v>
      </c>
      <c r="AQ311">
        <f>IF(OR($D311="51",$D311="52",$D311="61"),(AA311/'Totals and Drop Down Lists'!W$4)*Inputs!E$38,0)</f>
        <v>0</v>
      </c>
      <c r="AR311">
        <f>IF(OR($D311="51",$D311="52",$D311="61"),(AB311/'Totals and Drop Down Lists'!X$4)*Inputs!F$38,0)</f>
        <v>0</v>
      </c>
      <c r="AS311">
        <f>IF(OR($D311="51",$D311="52",$D311="61"),(AC311/'Totals and Drop Down Lists'!Y$4)*Inputs!G$38,0)</f>
        <v>0</v>
      </c>
      <c r="AT311">
        <f>IF(OR($D311="51",$D311="52",$D311="61"),(AD311/'Totals and Drop Down Lists'!Z$4)*Inputs!H$38,0)</f>
        <v>0</v>
      </c>
      <c r="AU311">
        <f>IF(OR($D311="51",$D311="52",$D311="61"),(AE311/'Totals and Drop Down Lists'!AA$4)*Inputs!I$38,0)</f>
        <v>0</v>
      </c>
      <c r="AV311">
        <f>IF(OR($D311="51",$D311="52",$D311="61"),(AF311/'Totals and Drop Down Lists'!AB$4)*Inputs!J$38,0)</f>
        <v>0</v>
      </c>
      <c r="AW311">
        <f>IF(OR($D311="51",$D311="52",$D311="61"),(AG311/'Totals and Drop Down Lists'!AC$4)*Inputs!K$38,0)</f>
        <v>0</v>
      </c>
      <c r="AX311">
        <f>IF(OR($D311="51",$D311="52",$D311="61"),(AH311/'Totals and Drop Down Lists'!AD$4)*Inputs!L$38,0)</f>
        <v>0</v>
      </c>
      <c r="AY311">
        <f>IF(OR($D311="51",$D311="52",$D311="61"),0,(AA311/'Totals and Drop Down Lists'!W$5)*Inputs!E$39)</f>
        <v>0</v>
      </c>
      <c r="AZ311">
        <f>IF(OR($D311="51",$D311="52",$D311="61"),0,(AB311/'Totals and Drop Down Lists'!X$5)*Inputs!F$39)</f>
        <v>0</v>
      </c>
      <c r="BA311">
        <f>IF(OR($D311="51",$D311="52",$D311="61"),0,(AC311/'Totals and Drop Down Lists'!Y$5)*Inputs!G$39)</f>
        <v>0</v>
      </c>
      <c r="BB311">
        <f>IF(OR($D311="51",$D311="52",$D311="61"),0,(AD311/'Totals and Drop Down Lists'!Z$5)*Inputs!H$39)</f>
        <v>0</v>
      </c>
      <c r="BC311">
        <f>IF(OR($D311="51",$D311="52",$D311="61"),0,(AE311/'Totals and Drop Down Lists'!AA$5)*Inputs!I$39)</f>
        <v>0</v>
      </c>
      <c r="BD311">
        <f>IF(OR($D311="51",$D311="52",$D311="61"),0,(AF311/'Totals and Drop Down Lists'!AB$5)*Inputs!J$39)</f>
        <v>0</v>
      </c>
      <c r="BE311">
        <f>IF(OR($D311="51",$D311="52",$D311="61"),0,(AG311/'Totals and Drop Down Lists'!AC$5)*Inputs!K$39)</f>
        <v>0</v>
      </c>
      <c r="BF311">
        <f>IF(OR($D311="51",$D311="52",$D311="61"),0,(AH311/'Totals and Drop Down Lists'!AD$5)*Inputs!L$39)</f>
        <v>0</v>
      </c>
      <c r="BG311" s="10">
        <f t="shared" si="37"/>
        <v>202208.99308019935</v>
      </c>
    </row>
    <row r="312" spans="1:59">
      <c r="A312" s="1" t="s">
        <v>7368</v>
      </c>
      <c r="B312" s="1" t="s">
        <v>5989</v>
      </c>
      <c r="C312" s="1" t="s">
        <v>5990</v>
      </c>
      <c r="D312" s="1" t="s">
        <v>25</v>
      </c>
      <c r="E312" s="1" t="s">
        <v>5991</v>
      </c>
      <c r="F312" s="2">
        <v>63241</v>
      </c>
      <c r="G312" s="2">
        <v>558</v>
      </c>
      <c r="H312" s="2">
        <v>38</v>
      </c>
      <c r="I312" s="2">
        <v>12271</v>
      </c>
      <c r="J312" s="2">
        <v>23374</v>
      </c>
      <c r="K312" s="2">
        <v>7599</v>
      </c>
      <c r="L312" s="2">
        <v>272</v>
      </c>
      <c r="M312" s="2">
        <v>30</v>
      </c>
      <c r="N312" s="2">
        <v>8</v>
      </c>
      <c r="O312" s="2">
        <v>561</v>
      </c>
      <c r="P312" s="2">
        <v>138</v>
      </c>
      <c r="Q312" s="2">
        <v>102</v>
      </c>
      <c r="R312" s="2">
        <v>2185</v>
      </c>
      <c r="S312" s="2">
        <v>6139200</v>
      </c>
      <c r="T312" s="2">
        <v>275167200</v>
      </c>
      <c r="U312" s="2">
        <v>416</v>
      </c>
      <c r="V312" s="2">
        <v>372</v>
      </c>
      <c r="W312" s="2">
        <v>4</v>
      </c>
      <c r="X312" s="2">
        <v>1397</v>
      </c>
      <c r="Y312" s="2">
        <v>249</v>
      </c>
      <c r="Z312" s="2">
        <v>848</v>
      </c>
      <c r="AA312" s="9">
        <f t="shared" si="38"/>
        <v>63241</v>
      </c>
      <c r="AB312" s="9">
        <f t="shared" si="39"/>
        <v>11675</v>
      </c>
      <c r="AC312" s="9">
        <f t="shared" si="40"/>
        <v>3296</v>
      </c>
      <c r="AD312" s="9">
        <f t="shared" si="41"/>
        <v>2185</v>
      </c>
      <c r="AE312" s="44">
        <f t="shared" si="42"/>
        <v>1.7253437511203189E-4</v>
      </c>
      <c r="AF312" s="9">
        <f t="shared" si="43"/>
        <v>1021</v>
      </c>
      <c r="AG312" s="9">
        <f t="shared" si="36"/>
        <v>1097</v>
      </c>
      <c r="AH312" s="44">
        <f t="shared" si="44"/>
        <v>1.3270311540097544E-4</v>
      </c>
      <c r="AI312">
        <f>AA312/'Totals and Drop Down Lists'!W$6*Inputs!E$37</f>
        <v>57368.466488564358</v>
      </c>
      <c r="AJ312">
        <f>AB312/'Totals and Drop Down Lists'!X$6*Inputs!F$37</f>
        <v>38415.270358687012</v>
      </c>
      <c r="AK312">
        <f>AC312/'Totals and Drop Down Lists'!Y$6*Inputs!G$37</f>
        <v>21728.34534369707</v>
      </c>
      <c r="AL312">
        <f>AD312/'Totals and Drop Down Lists'!Z$6*Inputs!H$37</f>
        <v>17518.240274936645</v>
      </c>
      <c r="AM312">
        <f>AE312/'Totals and Drop Down Lists'!AA$6*Inputs!I$37</f>
        <v>21478.692272189764</v>
      </c>
      <c r="AN312">
        <f>AF312/'Totals and Drop Down Lists'!AB$6*Inputs!J$37</f>
        <v>20375.783696291979</v>
      </c>
      <c r="AO312">
        <f>AG312/'Totals and Drop Down Lists'!AC$6*Inputs!K$37</f>
        <v>20430.063068463507</v>
      </c>
      <c r="AP312">
        <f>AH312/'Totals and Drop Down Lists'!AD$6*Inputs!L$37</f>
        <v>31229.012077929499</v>
      </c>
      <c r="AQ312">
        <f>IF(OR($D312="51",$D312="52",$D312="61"),(AA312/'Totals and Drop Down Lists'!W$4)*Inputs!E$38,0)</f>
        <v>0</v>
      </c>
      <c r="AR312">
        <f>IF(OR($D312="51",$D312="52",$D312="61"),(AB312/'Totals and Drop Down Lists'!X$4)*Inputs!F$38,0)</f>
        <v>0</v>
      </c>
      <c r="AS312">
        <f>IF(OR($D312="51",$D312="52",$D312="61"),(AC312/'Totals and Drop Down Lists'!Y$4)*Inputs!G$38,0)</f>
        <v>0</v>
      </c>
      <c r="AT312">
        <f>IF(OR($D312="51",$D312="52",$D312="61"),(AD312/'Totals and Drop Down Lists'!Z$4)*Inputs!H$38,0)</f>
        <v>0</v>
      </c>
      <c r="AU312">
        <f>IF(OR($D312="51",$D312="52",$D312="61"),(AE312/'Totals and Drop Down Lists'!AA$4)*Inputs!I$38,0)</f>
        <v>0</v>
      </c>
      <c r="AV312">
        <f>IF(OR($D312="51",$D312="52",$D312="61"),(AF312/'Totals and Drop Down Lists'!AB$4)*Inputs!J$38,0)</f>
        <v>0</v>
      </c>
      <c r="AW312">
        <f>IF(OR($D312="51",$D312="52",$D312="61"),(AG312/'Totals and Drop Down Lists'!AC$4)*Inputs!K$38,0)</f>
        <v>0</v>
      </c>
      <c r="AX312">
        <f>IF(OR($D312="51",$D312="52",$D312="61"),(AH312/'Totals and Drop Down Lists'!AD$4)*Inputs!L$38,0)</f>
        <v>0</v>
      </c>
      <c r="AY312">
        <f>IF(OR($D312="51",$D312="52",$D312="61"),0,(AA312/'Totals and Drop Down Lists'!W$5)*Inputs!E$39)</f>
        <v>0</v>
      </c>
      <c r="AZ312">
        <f>IF(OR($D312="51",$D312="52",$D312="61"),0,(AB312/'Totals and Drop Down Lists'!X$5)*Inputs!F$39)</f>
        <v>0</v>
      </c>
      <c r="BA312">
        <f>IF(OR($D312="51",$D312="52",$D312="61"),0,(AC312/'Totals and Drop Down Lists'!Y$5)*Inputs!G$39)</f>
        <v>0</v>
      </c>
      <c r="BB312">
        <f>IF(OR($D312="51",$D312="52",$D312="61"),0,(AD312/'Totals and Drop Down Lists'!Z$5)*Inputs!H$39)</f>
        <v>0</v>
      </c>
      <c r="BC312">
        <f>IF(OR($D312="51",$D312="52",$D312="61"),0,(AE312/'Totals and Drop Down Lists'!AA$5)*Inputs!I$39)</f>
        <v>0</v>
      </c>
      <c r="BD312">
        <f>IF(OR($D312="51",$D312="52",$D312="61"),0,(AF312/'Totals and Drop Down Lists'!AB$5)*Inputs!J$39)</f>
        <v>0</v>
      </c>
      <c r="BE312">
        <f>IF(OR($D312="51",$D312="52",$D312="61"),0,(AG312/'Totals and Drop Down Lists'!AC$5)*Inputs!K$39)</f>
        <v>0</v>
      </c>
      <c r="BF312">
        <f>IF(OR($D312="51",$D312="52",$D312="61"),0,(AH312/'Totals and Drop Down Lists'!AD$5)*Inputs!L$39)</f>
        <v>0</v>
      </c>
      <c r="BG312" s="10">
        <f t="shared" si="37"/>
        <v>228543.87358075983</v>
      </c>
    </row>
    <row r="313" spans="1:59" ht="28.8">
      <c r="A313" s="1" t="s">
        <v>7369</v>
      </c>
      <c r="B313" s="1" t="s">
        <v>2943</v>
      </c>
      <c r="C313" s="1" t="s">
        <v>2944</v>
      </c>
      <c r="D313" s="1" t="s">
        <v>10</v>
      </c>
      <c r="E313" s="1" t="s">
        <v>2945</v>
      </c>
      <c r="F313" s="2">
        <v>83799</v>
      </c>
      <c r="G313" s="2">
        <v>1664</v>
      </c>
      <c r="H313" s="2">
        <v>441</v>
      </c>
      <c r="I313" s="2">
        <v>11565</v>
      </c>
      <c r="J313" s="2">
        <v>29359</v>
      </c>
      <c r="K313" s="2">
        <v>17409</v>
      </c>
      <c r="L313" s="2">
        <v>528</v>
      </c>
      <c r="M313" s="2">
        <v>199</v>
      </c>
      <c r="N313" s="2">
        <v>113</v>
      </c>
      <c r="O313" s="2">
        <v>1663</v>
      </c>
      <c r="P313" s="2">
        <v>379</v>
      </c>
      <c r="Q313" s="2">
        <v>181</v>
      </c>
      <c r="R313" s="2">
        <v>8339</v>
      </c>
      <c r="S313" s="2">
        <v>21065600</v>
      </c>
      <c r="T313" s="2">
        <v>939823300</v>
      </c>
      <c r="U313" s="2">
        <v>700</v>
      </c>
      <c r="V313" s="2">
        <v>745</v>
      </c>
      <c r="W313" s="2">
        <v>0</v>
      </c>
      <c r="X313" s="2">
        <v>3990</v>
      </c>
      <c r="Y313" s="2">
        <v>325</v>
      </c>
      <c r="Z313" s="2">
        <v>2870</v>
      </c>
      <c r="AA313" s="9">
        <f t="shared" si="38"/>
        <v>83799</v>
      </c>
      <c r="AB313" s="9">
        <f t="shared" si="39"/>
        <v>9460</v>
      </c>
      <c r="AC313" s="9">
        <f t="shared" si="40"/>
        <v>11402</v>
      </c>
      <c r="AD313" s="9">
        <f t="shared" si="41"/>
        <v>8339</v>
      </c>
      <c r="AE313" s="44">
        <f t="shared" si="42"/>
        <v>7.2094507199612571E-4</v>
      </c>
      <c r="AF313" s="9">
        <f t="shared" si="43"/>
        <v>3245</v>
      </c>
      <c r="AG313" s="9">
        <f t="shared" si="36"/>
        <v>3195</v>
      </c>
      <c r="AH313" s="44">
        <f t="shared" si="44"/>
        <v>7.0494383227134416E-4</v>
      </c>
      <c r="AI313">
        <f>AA313/'Totals and Drop Down Lists'!W$6*Inputs!E$37</f>
        <v>76017.458978751209</v>
      </c>
      <c r="AJ313">
        <f>AB313/'Totals and Drop Down Lists'!X$6*Inputs!F$37</f>
        <v>31127.062748880438</v>
      </c>
      <c r="AK313">
        <f>AC313/'Totals and Drop Down Lists'!Y$6*Inputs!G$37</f>
        <v>75165.83543957342</v>
      </c>
      <c r="AL313">
        <f>AD313/'Totals and Drop Down Lists'!Z$6*Inputs!H$37</f>
        <v>66857.943090479035</v>
      </c>
      <c r="AM313">
        <f>AE313/'Totals and Drop Down Lists'!AA$6*Inputs!I$37</f>
        <v>89749.983656889337</v>
      </c>
      <c r="AN313">
        <f>AF313/'Totals and Drop Down Lists'!AB$6*Inputs!J$37</f>
        <v>64759.469240418686</v>
      </c>
      <c r="AO313">
        <f>AG313/'Totals and Drop Down Lists'!AC$6*Inputs!K$37</f>
        <v>59502.325892197718</v>
      </c>
      <c r="AP313">
        <f>AH313/'Totals and Drop Down Lists'!AD$6*Inputs!L$37</f>
        <v>165894.36793359483</v>
      </c>
      <c r="AQ313">
        <f>IF(OR($D313="51",$D313="52",$D313="61"),(AA313/'Totals and Drop Down Lists'!W$4)*Inputs!E$38,0)</f>
        <v>0</v>
      </c>
      <c r="AR313">
        <f>IF(OR($D313="51",$D313="52",$D313="61"),(AB313/'Totals and Drop Down Lists'!X$4)*Inputs!F$38,0)</f>
        <v>0</v>
      </c>
      <c r="AS313">
        <f>IF(OR($D313="51",$D313="52",$D313="61"),(AC313/'Totals and Drop Down Lists'!Y$4)*Inputs!G$38,0)</f>
        <v>0</v>
      </c>
      <c r="AT313">
        <f>IF(OR($D313="51",$D313="52",$D313="61"),(AD313/'Totals and Drop Down Lists'!Z$4)*Inputs!H$38,0)</f>
        <v>0</v>
      </c>
      <c r="AU313">
        <f>IF(OR($D313="51",$D313="52",$D313="61"),(AE313/'Totals and Drop Down Lists'!AA$4)*Inputs!I$38,0)</f>
        <v>0</v>
      </c>
      <c r="AV313">
        <f>IF(OR($D313="51",$D313="52",$D313="61"),(AF313/'Totals and Drop Down Lists'!AB$4)*Inputs!J$38,0)</f>
        <v>0</v>
      </c>
      <c r="AW313">
        <f>IF(OR($D313="51",$D313="52",$D313="61"),(AG313/'Totals and Drop Down Lists'!AC$4)*Inputs!K$38,0)</f>
        <v>0</v>
      </c>
      <c r="AX313">
        <f>IF(OR($D313="51",$D313="52",$D313="61"),(AH313/'Totals and Drop Down Lists'!AD$4)*Inputs!L$38,0)</f>
        <v>0</v>
      </c>
      <c r="AY313">
        <f>IF(OR($D313="51",$D313="52",$D313="61"),0,(AA313/'Totals and Drop Down Lists'!W$5)*Inputs!E$39)</f>
        <v>0</v>
      </c>
      <c r="AZ313">
        <f>IF(OR($D313="51",$D313="52",$D313="61"),0,(AB313/'Totals and Drop Down Lists'!X$5)*Inputs!F$39)</f>
        <v>0</v>
      </c>
      <c r="BA313">
        <f>IF(OR($D313="51",$D313="52",$D313="61"),0,(AC313/'Totals and Drop Down Lists'!Y$5)*Inputs!G$39)</f>
        <v>0</v>
      </c>
      <c r="BB313">
        <f>IF(OR($D313="51",$D313="52",$D313="61"),0,(AD313/'Totals and Drop Down Lists'!Z$5)*Inputs!H$39)</f>
        <v>0</v>
      </c>
      <c r="BC313">
        <f>IF(OR($D313="51",$D313="52",$D313="61"),0,(AE313/'Totals and Drop Down Lists'!AA$5)*Inputs!I$39)</f>
        <v>0</v>
      </c>
      <c r="BD313">
        <f>IF(OR($D313="51",$D313="52",$D313="61"),0,(AF313/'Totals and Drop Down Lists'!AB$5)*Inputs!J$39)</f>
        <v>0</v>
      </c>
      <c r="BE313">
        <f>IF(OR($D313="51",$D313="52",$D313="61"),0,(AG313/'Totals and Drop Down Lists'!AC$5)*Inputs!K$39)</f>
        <v>0</v>
      </c>
      <c r="BF313">
        <f>IF(OR($D313="51",$D313="52",$D313="61"),0,(AH313/'Totals and Drop Down Lists'!AD$5)*Inputs!L$39)</f>
        <v>0</v>
      </c>
      <c r="BG313" s="10">
        <f t="shared" si="37"/>
        <v>629074.44698078465</v>
      </c>
    </row>
    <row r="314" spans="1:59" ht="28.8">
      <c r="A314" s="1" t="s">
        <v>7369</v>
      </c>
      <c r="B314" s="1" t="s">
        <v>2943</v>
      </c>
      <c r="C314" s="1" t="s">
        <v>2946</v>
      </c>
      <c r="D314" s="1" t="s">
        <v>10</v>
      </c>
      <c r="E314" s="1" t="s">
        <v>2947</v>
      </c>
      <c r="F314" s="2">
        <v>75933</v>
      </c>
      <c r="G314" s="2">
        <v>817</v>
      </c>
      <c r="H314" s="2">
        <v>4</v>
      </c>
      <c r="I314" s="2">
        <v>13164</v>
      </c>
      <c r="J314" s="2">
        <v>17240</v>
      </c>
      <c r="K314" s="2">
        <v>6826</v>
      </c>
      <c r="L314" s="2">
        <v>1228</v>
      </c>
      <c r="M314" s="2">
        <v>355</v>
      </c>
      <c r="N314" s="2">
        <v>141</v>
      </c>
      <c r="O314" s="2">
        <v>1515</v>
      </c>
      <c r="P314" s="2">
        <v>507</v>
      </c>
      <c r="Q314" s="2">
        <v>122</v>
      </c>
      <c r="R314" s="2">
        <v>985</v>
      </c>
      <c r="S314" s="2">
        <v>7997800</v>
      </c>
      <c r="T314" s="2">
        <v>313563800</v>
      </c>
      <c r="U314" s="2">
        <v>318</v>
      </c>
      <c r="V314" s="2">
        <v>395</v>
      </c>
      <c r="W314" s="2">
        <v>0</v>
      </c>
      <c r="X314" s="2">
        <v>1985</v>
      </c>
      <c r="Y314" s="2">
        <v>260</v>
      </c>
      <c r="Z314" s="2">
        <v>1470</v>
      </c>
      <c r="AA314" s="9">
        <f t="shared" si="38"/>
        <v>75933</v>
      </c>
      <c r="AB314" s="9">
        <f t="shared" si="39"/>
        <v>12343</v>
      </c>
      <c r="AC314" s="9">
        <f t="shared" si="40"/>
        <v>4853</v>
      </c>
      <c r="AD314" s="9">
        <f t="shared" si="41"/>
        <v>985</v>
      </c>
      <c r="AE314" s="44">
        <f t="shared" si="42"/>
        <v>1.8875179584595342E-4</v>
      </c>
      <c r="AF314" s="9">
        <f t="shared" si="43"/>
        <v>1590</v>
      </c>
      <c r="AG314" s="9">
        <f t="shared" si="36"/>
        <v>1730</v>
      </c>
      <c r="AH314" s="44">
        <f t="shared" si="44"/>
        <v>2.5487439734368198E-4</v>
      </c>
      <c r="AI314">
        <f>AA314/'Totals and Drop Down Lists'!W$6*Inputs!E$37</f>
        <v>68881.892536110405</v>
      </c>
      <c r="AJ314">
        <f>AB314/'Totals and Drop Down Lists'!X$6*Inputs!F$37</f>
        <v>40613.248996768634</v>
      </c>
      <c r="AK314">
        <f>AC314/'Totals and Drop Down Lists'!Y$6*Inputs!G$37</f>
        <v>31992.615276990866</v>
      </c>
      <c r="AL314">
        <f>AD314/'Totals and Drop Down Lists'!Z$6*Inputs!H$37</f>
        <v>7897.2387509439804</v>
      </c>
      <c r="AM314">
        <f>AE314/'Totals and Drop Down Lists'!AA$6*Inputs!I$37</f>
        <v>23497.588443844543</v>
      </c>
      <c r="AN314">
        <f>AF314/'Totals and Drop Down Lists'!AB$6*Inputs!J$37</f>
        <v>31731.142093148141</v>
      </c>
      <c r="AO314">
        <f>AG314/'Totals and Drop Down Lists'!AC$6*Inputs!K$37</f>
        <v>32218.7867898285</v>
      </c>
      <c r="AP314">
        <f>AH314/'Totals and Drop Down Lists'!AD$6*Inputs!L$37</f>
        <v>59979.568745997509</v>
      </c>
      <c r="AQ314">
        <f>IF(OR($D314="51",$D314="52",$D314="61"),(AA314/'Totals and Drop Down Lists'!W$4)*Inputs!E$38,0)</f>
        <v>0</v>
      </c>
      <c r="AR314">
        <f>IF(OR($D314="51",$D314="52",$D314="61"),(AB314/'Totals and Drop Down Lists'!X$4)*Inputs!F$38,0)</f>
        <v>0</v>
      </c>
      <c r="AS314">
        <f>IF(OR($D314="51",$D314="52",$D314="61"),(AC314/'Totals and Drop Down Lists'!Y$4)*Inputs!G$38,0)</f>
        <v>0</v>
      </c>
      <c r="AT314">
        <f>IF(OR($D314="51",$D314="52",$D314="61"),(AD314/'Totals and Drop Down Lists'!Z$4)*Inputs!H$38,0)</f>
        <v>0</v>
      </c>
      <c r="AU314">
        <f>IF(OR($D314="51",$D314="52",$D314="61"),(AE314/'Totals and Drop Down Lists'!AA$4)*Inputs!I$38,0)</f>
        <v>0</v>
      </c>
      <c r="AV314">
        <f>IF(OR($D314="51",$D314="52",$D314="61"),(AF314/'Totals and Drop Down Lists'!AB$4)*Inputs!J$38,0)</f>
        <v>0</v>
      </c>
      <c r="AW314">
        <f>IF(OR($D314="51",$D314="52",$D314="61"),(AG314/'Totals and Drop Down Lists'!AC$4)*Inputs!K$38,0)</f>
        <v>0</v>
      </c>
      <c r="AX314">
        <f>IF(OR($D314="51",$D314="52",$D314="61"),(AH314/'Totals and Drop Down Lists'!AD$4)*Inputs!L$38,0)</f>
        <v>0</v>
      </c>
      <c r="AY314">
        <f>IF(OR($D314="51",$D314="52",$D314="61"),0,(AA314/'Totals and Drop Down Lists'!W$5)*Inputs!E$39)</f>
        <v>0</v>
      </c>
      <c r="AZ314">
        <f>IF(OR($D314="51",$D314="52",$D314="61"),0,(AB314/'Totals and Drop Down Lists'!X$5)*Inputs!F$39)</f>
        <v>0</v>
      </c>
      <c r="BA314">
        <f>IF(OR($D314="51",$D314="52",$D314="61"),0,(AC314/'Totals and Drop Down Lists'!Y$5)*Inputs!G$39)</f>
        <v>0</v>
      </c>
      <c r="BB314">
        <f>IF(OR($D314="51",$D314="52",$D314="61"),0,(AD314/'Totals and Drop Down Lists'!Z$5)*Inputs!H$39)</f>
        <v>0</v>
      </c>
      <c r="BC314">
        <f>IF(OR($D314="51",$D314="52",$D314="61"),0,(AE314/'Totals and Drop Down Lists'!AA$5)*Inputs!I$39)</f>
        <v>0</v>
      </c>
      <c r="BD314">
        <f>IF(OR($D314="51",$D314="52",$D314="61"),0,(AF314/'Totals and Drop Down Lists'!AB$5)*Inputs!J$39)</f>
        <v>0</v>
      </c>
      <c r="BE314">
        <f>IF(OR($D314="51",$D314="52",$D314="61"),0,(AG314/'Totals and Drop Down Lists'!AC$5)*Inputs!K$39)</f>
        <v>0</v>
      </c>
      <c r="BF314">
        <f>IF(OR($D314="51",$D314="52",$D314="61"),0,(AH314/'Totals and Drop Down Lists'!AD$5)*Inputs!L$39)</f>
        <v>0</v>
      </c>
      <c r="BG314" s="10">
        <f t="shared" si="37"/>
        <v>296812.0816336326</v>
      </c>
    </row>
    <row r="315" spans="1:59" ht="28.8">
      <c r="A315" s="1" t="s">
        <v>7369</v>
      </c>
      <c r="B315" s="1" t="s">
        <v>2943</v>
      </c>
      <c r="C315" s="1" t="s">
        <v>2948</v>
      </c>
      <c r="D315" s="1" t="s">
        <v>10</v>
      </c>
      <c r="E315" s="1" t="s">
        <v>2949</v>
      </c>
      <c r="F315" s="2">
        <v>76989</v>
      </c>
      <c r="G315" s="2">
        <v>617</v>
      </c>
      <c r="H315" s="2">
        <v>134</v>
      </c>
      <c r="I315" s="2">
        <v>13075</v>
      </c>
      <c r="J315" s="2">
        <v>23509</v>
      </c>
      <c r="K315" s="2">
        <v>14319</v>
      </c>
      <c r="L315" s="2">
        <v>648</v>
      </c>
      <c r="M315" s="2">
        <v>153</v>
      </c>
      <c r="N315" s="2">
        <v>86</v>
      </c>
      <c r="O315" s="2">
        <v>1381</v>
      </c>
      <c r="P315" s="2">
        <v>834</v>
      </c>
      <c r="Q315" s="2">
        <v>848</v>
      </c>
      <c r="R315" s="2">
        <v>1856</v>
      </c>
      <c r="S315" s="2">
        <v>17056400</v>
      </c>
      <c r="T315" s="2">
        <v>714354800</v>
      </c>
      <c r="U315" s="2">
        <v>608</v>
      </c>
      <c r="V315" s="2">
        <v>325</v>
      </c>
      <c r="W315" s="2">
        <v>0</v>
      </c>
      <c r="X315" s="2">
        <v>3505</v>
      </c>
      <c r="Y315" s="2">
        <v>350</v>
      </c>
      <c r="Z315" s="2">
        <v>2785</v>
      </c>
      <c r="AA315" s="9">
        <f t="shared" si="38"/>
        <v>76989</v>
      </c>
      <c r="AB315" s="9">
        <f t="shared" si="39"/>
        <v>12324</v>
      </c>
      <c r="AC315" s="9">
        <f t="shared" si="40"/>
        <v>5806</v>
      </c>
      <c r="AD315" s="9">
        <f t="shared" si="41"/>
        <v>1856</v>
      </c>
      <c r="AE315" s="44">
        <f t="shared" si="42"/>
        <v>6.0909776811029755E-4</v>
      </c>
      <c r="AF315" s="9">
        <f t="shared" si="43"/>
        <v>3180</v>
      </c>
      <c r="AG315" s="9">
        <f t="shared" si="36"/>
        <v>3135</v>
      </c>
      <c r="AH315" s="44">
        <f t="shared" si="44"/>
        <v>7.1050504264932705E-4</v>
      </c>
      <c r="AI315">
        <f>AA315/'Totals and Drop Down Lists'!W$6*Inputs!E$37</f>
        <v>69839.832806060644</v>
      </c>
      <c r="AJ315">
        <f>AB315/'Totals and Drop Down Lists'!X$6*Inputs!F$37</f>
        <v>40550.731640296246</v>
      </c>
      <c r="AK315">
        <f>AC315/'Totals and Drop Down Lists'!Y$6*Inputs!G$37</f>
        <v>38275.113187349882</v>
      </c>
      <c r="AL315">
        <f>AD315/'Totals and Drop Down Lists'!Z$6*Inputs!H$37</f>
        <v>14880.482357108658</v>
      </c>
      <c r="AM315">
        <f>AE315/'Totals and Drop Down Lists'!AA$6*Inputs!I$37</f>
        <v>75826.185456803796</v>
      </c>
      <c r="AN315">
        <f>AF315/'Totals and Drop Down Lists'!AB$6*Inputs!J$37</f>
        <v>63462.284186296281</v>
      </c>
      <c r="AO315">
        <f>AG315/'Totals and Drop Down Lists'!AC$6*Inputs!K$37</f>
        <v>58384.911321452229</v>
      </c>
      <c r="AP315">
        <f>AH315/'Totals and Drop Down Lists'!AD$6*Inputs!L$37</f>
        <v>167203.08706605204</v>
      </c>
      <c r="AQ315">
        <f>IF(OR($D315="51",$D315="52",$D315="61"),(AA315/'Totals and Drop Down Lists'!W$4)*Inputs!E$38,0)</f>
        <v>0</v>
      </c>
      <c r="AR315">
        <f>IF(OR($D315="51",$D315="52",$D315="61"),(AB315/'Totals and Drop Down Lists'!X$4)*Inputs!F$38,0)</f>
        <v>0</v>
      </c>
      <c r="AS315">
        <f>IF(OR($D315="51",$D315="52",$D315="61"),(AC315/'Totals and Drop Down Lists'!Y$4)*Inputs!G$38,0)</f>
        <v>0</v>
      </c>
      <c r="AT315">
        <f>IF(OR($D315="51",$D315="52",$D315="61"),(AD315/'Totals and Drop Down Lists'!Z$4)*Inputs!H$38,0)</f>
        <v>0</v>
      </c>
      <c r="AU315">
        <f>IF(OR($D315="51",$D315="52",$D315="61"),(AE315/'Totals and Drop Down Lists'!AA$4)*Inputs!I$38,0)</f>
        <v>0</v>
      </c>
      <c r="AV315">
        <f>IF(OR($D315="51",$D315="52",$D315="61"),(AF315/'Totals and Drop Down Lists'!AB$4)*Inputs!J$38,0)</f>
        <v>0</v>
      </c>
      <c r="AW315">
        <f>IF(OR($D315="51",$D315="52",$D315="61"),(AG315/'Totals and Drop Down Lists'!AC$4)*Inputs!K$38,0)</f>
        <v>0</v>
      </c>
      <c r="AX315">
        <f>IF(OR($D315="51",$D315="52",$D315="61"),(AH315/'Totals and Drop Down Lists'!AD$4)*Inputs!L$38,0)</f>
        <v>0</v>
      </c>
      <c r="AY315">
        <f>IF(OR($D315="51",$D315="52",$D315="61"),0,(AA315/'Totals and Drop Down Lists'!W$5)*Inputs!E$39)</f>
        <v>0</v>
      </c>
      <c r="AZ315">
        <f>IF(OR($D315="51",$D315="52",$D315="61"),0,(AB315/'Totals and Drop Down Lists'!X$5)*Inputs!F$39)</f>
        <v>0</v>
      </c>
      <c r="BA315">
        <f>IF(OR($D315="51",$D315="52",$D315="61"),0,(AC315/'Totals and Drop Down Lists'!Y$5)*Inputs!G$39)</f>
        <v>0</v>
      </c>
      <c r="BB315">
        <f>IF(OR($D315="51",$D315="52",$D315="61"),0,(AD315/'Totals and Drop Down Lists'!Z$5)*Inputs!H$39)</f>
        <v>0</v>
      </c>
      <c r="BC315">
        <f>IF(OR($D315="51",$D315="52",$D315="61"),0,(AE315/'Totals and Drop Down Lists'!AA$5)*Inputs!I$39)</f>
        <v>0</v>
      </c>
      <c r="BD315">
        <f>IF(OR($D315="51",$D315="52",$D315="61"),0,(AF315/'Totals and Drop Down Lists'!AB$5)*Inputs!J$39)</f>
        <v>0</v>
      </c>
      <c r="BE315">
        <f>IF(OR($D315="51",$D315="52",$D315="61"),0,(AG315/'Totals and Drop Down Lists'!AC$5)*Inputs!K$39)</f>
        <v>0</v>
      </c>
      <c r="BF315">
        <f>IF(OR($D315="51",$D315="52",$D315="61"),0,(AH315/'Totals and Drop Down Lists'!AD$5)*Inputs!L$39)</f>
        <v>0</v>
      </c>
      <c r="BG315" s="10">
        <f t="shared" si="37"/>
        <v>528422.62802141975</v>
      </c>
    </row>
    <row r="316" spans="1:59" ht="28.8">
      <c r="A316" s="1" t="s">
        <v>7369</v>
      </c>
      <c r="B316" s="1" t="s">
        <v>2943</v>
      </c>
      <c r="C316" s="1" t="s">
        <v>2950</v>
      </c>
      <c r="D316" s="1" t="s">
        <v>10</v>
      </c>
      <c r="E316" s="1" t="s">
        <v>2951</v>
      </c>
      <c r="F316" s="2">
        <v>103850</v>
      </c>
      <c r="G316" s="2">
        <v>1325</v>
      </c>
      <c r="H316" s="2">
        <v>103</v>
      </c>
      <c r="I316" s="2">
        <v>9710</v>
      </c>
      <c r="J316" s="2">
        <v>41066</v>
      </c>
      <c r="K316" s="2">
        <v>23647</v>
      </c>
      <c r="L316" s="2">
        <v>322</v>
      </c>
      <c r="M316" s="2">
        <v>53</v>
      </c>
      <c r="N316" s="2">
        <v>16</v>
      </c>
      <c r="O316" s="2">
        <v>1487</v>
      </c>
      <c r="P316" s="2">
        <v>230</v>
      </c>
      <c r="Q316" s="2">
        <v>69</v>
      </c>
      <c r="R316" s="2">
        <v>5902</v>
      </c>
      <c r="S316" s="2">
        <v>33518600</v>
      </c>
      <c r="T316" s="2">
        <v>1479471800</v>
      </c>
      <c r="U316" s="2">
        <v>590</v>
      </c>
      <c r="V316" s="2">
        <v>955</v>
      </c>
      <c r="W316" s="2">
        <v>0</v>
      </c>
      <c r="X316" s="2">
        <v>4535</v>
      </c>
      <c r="Y316" s="2">
        <v>360</v>
      </c>
      <c r="Z316" s="2">
        <v>3200</v>
      </c>
      <c r="AA316" s="9">
        <f t="shared" si="38"/>
        <v>103850</v>
      </c>
      <c r="AB316" s="9">
        <f t="shared" si="39"/>
        <v>8282</v>
      </c>
      <c r="AC316" s="9">
        <f t="shared" si="40"/>
        <v>8079</v>
      </c>
      <c r="AD316" s="9">
        <f t="shared" si="41"/>
        <v>5902</v>
      </c>
      <c r="AE316" s="44">
        <f t="shared" si="42"/>
        <v>9.5096708615752853E-4</v>
      </c>
      <c r="AF316" s="9">
        <f t="shared" si="43"/>
        <v>3580</v>
      </c>
      <c r="AG316" s="9">
        <f t="shared" si="36"/>
        <v>3560</v>
      </c>
      <c r="AH316" s="44">
        <f t="shared" si="44"/>
        <v>7.6277198303672362E-4</v>
      </c>
      <c r="AI316">
        <f>AA316/'Totals and Drop Down Lists'!W$6*Inputs!E$37</f>
        <v>94206.531282513068</v>
      </c>
      <c r="AJ316">
        <f>AB316/'Totals and Drop Down Lists'!X$6*Inputs!F$37</f>
        <v>27250.986647592788</v>
      </c>
      <c r="AK316">
        <f>AC316/'Totals and Drop Down Lists'!Y$6*Inputs!G$37</f>
        <v>53259.49697564583</v>
      </c>
      <c r="AL316">
        <f>AD316/'Totals and Drop Down Lists'!Z$6*Inputs!H$37</f>
        <v>47319.292495503927</v>
      </c>
      <c r="AM316">
        <f>AE316/'Totals and Drop Down Lists'!AA$6*Inputs!I$37</f>
        <v>118385.27476797362</v>
      </c>
      <c r="AN316">
        <f>AF316/'Totals and Drop Down Lists'!AB$6*Inputs!J$37</f>
        <v>71444.961442434171</v>
      </c>
      <c r="AO316">
        <f>AG316/'Totals and Drop Down Lists'!AC$6*Inputs!K$37</f>
        <v>66299.931197566155</v>
      </c>
      <c r="AP316">
        <f>AH316/'Totals and Drop Down Lists'!AD$6*Inputs!L$37</f>
        <v>179503.06139372656</v>
      </c>
      <c r="AQ316">
        <f>IF(OR($D316="51",$D316="52",$D316="61"),(AA316/'Totals and Drop Down Lists'!W$4)*Inputs!E$38,0)</f>
        <v>0</v>
      </c>
      <c r="AR316">
        <f>IF(OR($D316="51",$D316="52",$D316="61"),(AB316/'Totals and Drop Down Lists'!X$4)*Inputs!F$38,0)</f>
        <v>0</v>
      </c>
      <c r="AS316">
        <f>IF(OR($D316="51",$D316="52",$D316="61"),(AC316/'Totals and Drop Down Lists'!Y$4)*Inputs!G$38,0)</f>
        <v>0</v>
      </c>
      <c r="AT316">
        <f>IF(OR($D316="51",$D316="52",$D316="61"),(AD316/'Totals and Drop Down Lists'!Z$4)*Inputs!H$38,0)</f>
        <v>0</v>
      </c>
      <c r="AU316">
        <f>IF(OR($D316="51",$D316="52",$D316="61"),(AE316/'Totals and Drop Down Lists'!AA$4)*Inputs!I$38,0)</f>
        <v>0</v>
      </c>
      <c r="AV316">
        <f>IF(OR($D316="51",$D316="52",$D316="61"),(AF316/'Totals and Drop Down Lists'!AB$4)*Inputs!J$38,0)</f>
        <v>0</v>
      </c>
      <c r="AW316">
        <f>IF(OR($D316="51",$D316="52",$D316="61"),(AG316/'Totals and Drop Down Lists'!AC$4)*Inputs!K$38,0)</f>
        <v>0</v>
      </c>
      <c r="AX316">
        <f>IF(OR($D316="51",$D316="52",$D316="61"),(AH316/'Totals and Drop Down Lists'!AD$4)*Inputs!L$38,0)</f>
        <v>0</v>
      </c>
      <c r="AY316">
        <f>IF(OR($D316="51",$D316="52",$D316="61"),0,(AA316/'Totals and Drop Down Lists'!W$5)*Inputs!E$39)</f>
        <v>0</v>
      </c>
      <c r="AZ316">
        <f>IF(OR($D316="51",$D316="52",$D316="61"),0,(AB316/'Totals and Drop Down Lists'!X$5)*Inputs!F$39)</f>
        <v>0</v>
      </c>
      <c r="BA316">
        <f>IF(OR($D316="51",$D316="52",$D316="61"),0,(AC316/'Totals and Drop Down Lists'!Y$5)*Inputs!G$39)</f>
        <v>0</v>
      </c>
      <c r="BB316">
        <f>IF(OR($D316="51",$D316="52",$D316="61"),0,(AD316/'Totals and Drop Down Lists'!Z$5)*Inputs!H$39)</f>
        <v>0</v>
      </c>
      <c r="BC316">
        <f>IF(OR($D316="51",$D316="52",$D316="61"),0,(AE316/'Totals and Drop Down Lists'!AA$5)*Inputs!I$39)</f>
        <v>0</v>
      </c>
      <c r="BD316">
        <f>IF(OR($D316="51",$D316="52",$D316="61"),0,(AF316/'Totals and Drop Down Lists'!AB$5)*Inputs!J$39)</f>
        <v>0</v>
      </c>
      <c r="BE316">
        <f>IF(OR($D316="51",$D316="52",$D316="61"),0,(AG316/'Totals and Drop Down Lists'!AC$5)*Inputs!K$39)</f>
        <v>0</v>
      </c>
      <c r="BF316">
        <f>IF(OR($D316="51",$D316="52",$D316="61"),0,(AH316/'Totals and Drop Down Lists'!AD$5)*Inputs!L$39)</f>
        <v>0</v>
      </c>
      <c r="BG316" s="10">
        <f t="shared" si="37"/>
        <v>657669.53620295611</v>
      </c>
    </row>
    <row r="317" spans="1:59" ht="28.8">
      <c r="A317" s="1" t="s">
        <v>7369</v>
      </c>
      <c r="B317" s="1" t="s">
        <v>2943</v>
      </c>
      <c r="C317" s="1" t="s">
        <v>2952</v>
      </c>
      <c r="D317" s="1" t="s">
        <v>10</v>
      </c>
      <c r="E317" s="1" t="s">
        <v>2953</v>
      </c>
      <c r="F317" s="2">
        <v>91994</v>
      </c>
      <c r="G317" s="2">
        <v>441</v>
      </c>
      <c r="H317" s="2">
        <v>33</v>
      </c>
      <c r="I317" s="2">
        <v>9142</v>
      </c>
      <c r="J317" s="2">
        <v>25001</v>
      </c>
      <c r="K317" s="2">
        <v>6085</v>
      </c>
      <c r="L317" s="2">
        <v>1089</v>
      </c>
      <c r="M317" s="2">
        <v>356</v>
      </c>
      <c r="N317" s="2">
        <v>98</v>
      </c>
      <c r="O317" s="2">
        <v>704</v>
      </c>
      <c r="P317" s="2">
        <v>348</v>
      </c>
      <c r="Q317" s="2">
        <v>51</v>
      </c>
      <c r="R317" s="2">
        <v>624</v>
      </c>
      <c r="S317" s="2">
        <v>7936300</v>
      </c>
      <c r="T317" s="2">
        <v>348041400</v>
      </c>
      <c r="U317" s="2">
        <v>74</v>
      </c>
      <c r="V317" s="2">
        <v>410</v>
      </c>
      <c r="W317" s="2">
        <v>0</v>
      </c>
      <c r="X317" s="2">
        <v>1215</v>
      </c>
      <c r="Y317" s="2">
        <v>160</v>
      </c>
      <c r="Z317" s="2">
        <v>695</v>
      </c>
      <c r="AA317" s="9">
        <f t="shared" si="38"/>
        <v>91994</v>
      </c>
      <c r="AB317" s="9">
        <f t="shared" si="39"/>
        <v>8668</v>
      </c>
      <c r="AC317" s="9">
        <f t="shared" si="40"/>
        <v>3270</v>
      </c>
      <c r="AD317" s="9">
        <f t="shared" si="41"/>
        <v>624</v>
      </c>
      <c r="AE317" s="44">
        <f t="shared" si="42"/>
        <v>1.0343310710321871E-4</v>
      </c>
      <c r="AF317" s="9">
        <f t="shared" si="43"/>
        <v>805</v>
      </c>
      <c r="AG317" s="9">
        <f t="shared" si="36"/>
        <v>855</v>
      </c>
      <c r="AH317" s="44">
        <f t="shared" si="44"/>
        <v>7.7431986921355726E-5</v>
      </c>
      <c r="AI317">
        <f>AA317/'Totals and Drop Down Lists'!W$6*Inputs!E$37</f>
        <v>83451.474615344327</v>
      </c>
      <c r="AJ317">
        <f>AB317/'Totals and Drop Down Lists'!X$6*Inputs!F$37</f>
        <v>28521.076100136961</v>
      </c>
      <c r="AK317">
        <f>AC317/'Totals and Drop Down Lists'!Y$6*Inputs!G$37</f>
        <v>21556.944561252858</v>
      </c>
      <c r="AL317">
        <f>AD317/'Totals and Drop Down Lists'!Z$6*Inputs!H$37</f>
        <v>5002.9207924761859</v>
      </c>
      <c r="AM317">
        <f>AE317/'Totals and Drop Down Lists'!AA$6*Inputs!I$37</f>
        <v>12876.320308830755</v>
      </c>
      <c r="AN317">
        <f>AF317/'Totals and Drop Down Lists'!AB$6*Inputs!J$37</f>
        <v>16065.137977977518</v>
      </c>
      <c r="AO317">
        <f>AG317/'Totals and Drop Down Lists'!AC$6*Inputs!K$37</f>
        <v>15923.157633123335</v>
      </c>
      <c r="AP317">
        <f>AH317/'Totals and Drop Down Lists'!AD$6*Inputs!L$37</f>
        <v>18222.062439743764</v>
      </c>
      <c r="AQ317">
        <f>IF(OR($D317="51",$D317="52",$D317="61"),(AA317/'Totals and Drop Down Lists'!W$4)*Inputs!E$38,0)</f>
        <v>0</v>
      </c>
      <c r="AR317">
        <f>IF(OR($D317="51",$D317="52",$D317="61"),(AB317/'Totals and Drop Down Lists'!X$4)*Inputs!F$38,0)</f>
        <v>0</v>
      </c>
      <c r="AS317">
        <f>IF(OR($D317="51",$D317="52",$D317="61"),(AC317/'Totals and Drop Down Lists'!Y$4)*Inputs!G$38,0)</f>
        <v>0</v>
      </c>
      <c r="AT317">
        <f>IF(OR($D317="51",$D317="52",$D317="61"),(AD317/'Totals and Drop Down Lists'!Z$4)*Inputs!H$38,0)</f>
        <v>0</v>
      </c>
      <c r="AU317">
        <f>IF(OR($D317="51",$D317="52",$D317="61"),(AE317/'Totals and Drop Down Lists'!AA$4)*Inputs!I$38,0)</f>
        <v>0</v>
      </c>
      <c r="AV317">
        <f>IF(OR($D317="51",$D317="52",$D317="61"),(AF317/'Totals and Drop Down Lists'!AB$4)*Inputs!J$38,0)</f>
        <v>0</v>
      </c>
      <c r="AW317">
        <f>IF(OR($D317="51",$D317="52",$D317="61"),(AG317/'Totals and Drop Down Lists'!AC$4)*Inputs!K$38,0)</f>
        <v>0</v>
      </c>
      <c r="AX317">
        <f>IF(OR($D317="51",$D317="52",$D317="61"),(AH317/'Totals and Drop Down Lists'!AD$4)*Inputs!L$38,0)</f>
        <v>0</v>
      </c>
      <c r="AY317">
        <f>IF(OR($D317="51",$D317="52",$D317="61"),0,(AA317/'Totals and Drop Down Lists'!W$5)*Inputs!E$39)</f>
        <v>0</v>
      </c>
      <c r="AZ317">
        <f>IF(OR($D317="51",$D317="52",$D317="61"),0,(AB317/'Totals and Drop Down Lists'!X$5)*Inputs!F$39)</f>
        <v>0</v>
      </c>
      <c r="BA317">
        <f>IF(OR($D317="51",$D317="52",$D317="61"),0,(AC317/'Totals and Drop Down Lists'!Y$5)*Inputs!G$39)</f>
        <v>0</v>
      </c>
      <c r="BB317">
        <f>IF(OR($D317="51",$D317="52",$D317="61"),0,(AD317/'Totals and Drop Down Lists'!Z$5)*Inputs!H$39)</f>
        <v>0</v>
      </c>
      <c r="BC317">
        <f>IF(OR($D317="51",$D317="52",$D317="61"),0,(AE317/'Totals and Drop Down Lists'!AA$5)*Inputs!I$39)</f>
        <v>0</v>
      </c>
      <c r="BD317">
        <f>IF(OR($D317="51",$D317="52",$D317="61"),0,(AF317/'Totals and Drop Down Lists'!AB$5)*Inputs!J$39)</f>
        <v>0</v>
      </c>
      <c r="BE317">
        <f>IF(OR($D317="51",$D317="52",$D317="61"),0,(AG317/'Totals and Drop Down Lists'!AC$5)*Inputs!K$39)</f>
        <v>0</v>
      </c>
      <c r="BF317">
        <f>IF(OR($D317="51",$D317="52",$D317="61"),0,(AH317/'Totals and Drop Down Lists'!AD$5)*Inputs!L$39)</f>
        <v>0</v>
      </c>
      <c r="BG317" s="10">
        <f t="shared" si="37"/>
        <v>201619.09442888573</v>
      </c>
    </row>
    <row r="318" spans="1:59" ht="28.8">
      <c r="A318" s="1" t="s">
        <v>7369</v>
      </c>
      <c r="B318" s="1" t="s">
        <v>2943</v>
      </c>
      <c r="C318" s="1" t="s">
        <v>2954</v>
      </c>
      <c r="D318" s="1" t="s">
        <v>7</v>
      </c>
      <c r="E318" s="1" t="s">
        <v>2955</v>
      </c>
      <c r="F318" s="2">
        <v>97040</v>
      </c>
      <c r="G318" s="2">
        <v>1453</v>
      </c>
      <c r="H318" s="2">
        <v>72</v>
      </c>
      <c r="I318" s="2">
        <v>25343</v>
      </c>
      <c r="J318" s="2">
        <v>23229</v>
      </c>
      <c r="K318" s="2">
        <v>10775</v>
      </c>
      <c r="L318" s="2">
        <v>1579</v>
      </c>
      <c r="M318" s="2">
        <v>438</v>
      </c>
      <c r="N318" s="2">
        <v>183</v>
      </c>
      <c r="O318" s="2">
        <v>2345</v>
      </c>
      <c r="P318" s="2">
        <v>835</v>
      </c>
      <c r="Q318" s="2">
        <v>245</v>
      </c>
      <c r="R318" s="2">
        <v>3634</v>
      </c>
      <c r="S318" s="2">
        <v>11183800</v>
      </c>
      <c r="T318" s="2">
        <v>395856200</v>
      </c>
      <c r="U318" s="2">
        <v>466</v>
      </c>
      <c r="V318" s="2">
        <v>890</v>
      </c>
      <c r="W318" s="2">
        <v>40</v>
      </c>
      <c r="X318" s="2">
        <v>4290</v>
      </c>
      <c r="Y318" s="2">
        <v>575</v>
      </c>
      <c r="Z318" s="2">
        <v>3115</v>
      </c>
      <c r="AA318" s="9">
        <f t="shared" si="38"/>
        <v>97040</v>
      </c>
      <c r="AB318" s="9">
        <f t="shared" si="39"/>
        <v>23818</v>
      </c>
      <c r="AC318" s="9">
        <f t="shared" si="40"/>
        <v>9259</v>
      </c>
      <c r="AD318" s="9">
        <f t="shared" si="41"/>
        <v>3634</v>
      </c>
      <c r="AE318" s="44">
        <f t="shared" si="42"/>
        <v>3.4905979526808764E-4</v>
      </c>
      <c r="AF318" s="9">
        <f t="shared" si="43"/>
        <v>3360</v>
      </c>
      <c r="AG318" s="9">
        <f t="shared" si="36"/>
        <v>3690</v>
      </c>
      <c r="AH318" s="44">
        <f t="shared" si="44"/>
        <v>6.3688968816818874E-4</v>
      </c>
      <c r="AI318">
        <f>AA318/'Totals and Drop Down Lists'!W$6*Inputs!E$37</f>
        <v>88028.905109822517</v>
      </c>
      <c r="AJ318">
        <f>AB318/'Totals and Drop Down Lists'!X$6*Inputs!F$37</f>
        <v>78370.441918904253</v>
      </c>
      <c r="AK318">
        <f>AC318/'Totals and Drop Down Lists'!Y$6*Inputs!G$37</f>
        <v>61038.455563498537</v>
      </c>
      <c r="AL318">
        <f>AD318/'Totals and Drop Down Lists'!Z$6*Inputs!H$37</f>
        <v>29135.599615157793</v>
      </c>
      <c r="AM318">
        <f>AE318/'Totals and Drop Down Lists'!AA$6*Inputs!I$37</f>
        <v>43454.227149161183</v>
      </c>
      <c r="AN318">
        <f>AF318/'Totals and Drop Down Lists'!AB$6*Inputs!J$37</f>
        <v>67054.488951558335</v>
      </c>
      <c r="AO318">
        <f>AG318/'Totals and Drop Down Lists'!AC$6*Inputs!K$37</f>
        <v>68720.996100848075</v>
      </c>
      <c r="AP318">
        <f>AH318/'Totals and Drop Down Lists'!AD$6*Inputs!L$37</f>
        <v>149879.19239134097</v>
      </c>
      <c r="AQ318">
        <f>IF(OR($D318="51",$D318="52",$D318="61"),(AA318/'Totals and Drop Down Lists'!W$4)*Inputs!E$38,0)</f>
        <v>0</v>
      </c>
      <c r="AR318">
        <f>IF(OR($D318="51",$D318="52",$D318="61"),(AB318/'Totals and Drop Down Lists'!X$4)*Inputs!F$38,0)</f>
        <v>0</v>
      </c>
      <c r="AS318">
        <f>IF(OR($D318="51",$D318="52",$D318="61"),(AC318/'Totals and Drop Down Lists'!Y$4)*Inputs!G$38,0)</f>
        <v>0</v>
      </c>
      <c r="AT318">
        <f>IF(OR($D318="51",$D318="52",$D318="61"),(AD318/'Totals and Drop Down Lists'!Z$4)*Inputs!H$38,0)</f>
        <v>0</v>
      </c>
      <c r="AU318">
        <f>IF(OR($D318="51",$D318="52",$D318="61"),(AE318/'Totals and Drop Down Lists'!AA$4)*Inputs!I$38,0)</f>
        <v>0</v>
      </c>
      <c r="AV318">
        <f>IF(OR($D318="51",$D318="52",$D318="61"),(AF318/'Totals and Drop Down Lists'!AB$4)*Inputs!J$38,0)</f>
        <v>0</v>
      </c>
      <c r="AW318">
        <f>IF(OR($D318="51",$D318="52",$D318="61"),(AG318/'Totals and Drop Down Lists'!AC$4)*Inputs!K$38,0)</f>
        <v>0</v>
      </c>
      <c r="AX318">
        <f>IF(OR($D318="51",$D318="52",$D318="61"),(AH318/'Totals and Drop Down Lists'!AD$4)*Inputs!L$38,0)</f>
        <v>0</v>
      </c>
      <c r="AY318">
        <f>IF(OR($D318="51",$D318="52",$D318="61"),0,(AA318/'Totals and Drop Down Lists'!W$5)*Inputs!E$39)</f>
        <v>0</v>
      </c>
      <c r="AZ318">
        <f>IF(OR($D318="51",$D318="52",$D318="61"),0,(AB318/'Totals and Drop Down Lists'!X$5)*Inputs!F$39)</f>
        <v>0</v>
      </c>
      <c r="BA318">
        <f>IF(OR($D318="51",$D318="52",$D318="61"),0,(AC318/'Totals and Drop Down Lists'!Y$5)*Inputs!G$39)</f>
        <v>0</v>
      </c>
      <c r="BB318">
        <f>IF(OR($D318="51",$D318="52",$D318="61"),0,(AD318/'Totals and Drop Down Lists'!Z$5)*Inputs!H$39)</f>
        <v>0</v>
      </c>
      <c r="BC318">
        <f>IF(OR($D318="51",$D318="52",$D318="61"),0,(AE318/'Totals and Drop Down Lists'!AA$5)*Inputs!I$39)</f>
        <v>0</v>
      </c>
      <c r="BD318">
        <f>IF(OR($D318="51",$D318="52",$D318="61"),0,(AF318/'Totals and Drop Down Lists'!AB$5)*Inputs!J$39)</f>
        <v>0</v>
      </c>
      <c r="BE318">
        <f>IF(OR($D318="51",$D318="52",$D318="61"),0,(AG318/'Totals and Drop Down Lists'!AC$5)*Inputs!K$39)</f>
        <v>0</v>
      </c>
      <c r="BF318">
        <f>IF(OR($D318="51",$D318="52",$D318="61"),0,(AH318/'Totals and Drop Down Lists'!AD$5)*Inputs!L$39)</f>
        <v>0</v>
      </c>
      <c r="BG318" s="10">
        <f t="shared" si="37"/>
        <v>585682.30680029164</v>
      </c>
    </row>
    <row r="319" spans="1:59" ht="28.8">
      <c r="A319" s="1" t="s">
        <v>7369</v>
      </c>
      <c r="B319" s="1" t="s">
        <v>2943</v>
      </c>
      <c r="C319" s="1" t="s">
        <v>2956</v>
      </c>
      <c r="D319" s="1" t="s">
        <v>10</v>
      </c>
      <c r="E319" s="1" t="s">
        <v>2957</v>
      </c>
      <c r="F319" s="2">
        <v>112334</v>
      </c>
      <c r="G319" s="2">
        <v>750</v>
      </c>
      <c r="H319" s="2">
        <v>23</v>
      </c>
      <c r="I319" s="2">
        <v>13178</v>
      </c>
      <c r="J319" s="2">
        <v>32726</v>
      </c>
      <c r="K319" s="2">
        <v>16215</v>
      </c>
      <c r="L319" s="2">
        <v>950</v>
      </c>
      <c r="M319" s="2">
        <v>153</v>
      </c>
      <c r="N319" s="2">
        <v>43</v>
      </c>
      <c r="O319" s="2">
        <v>2160</v>
      </c>
      <c r="P319" s="2">
        <v>485</v>
      </c>
      <c r="Q319" s="2">
        <v>246</v>
      </c>
      <c r="R319" s="2">
        <v>1237</v>
      </c>
      <c r="S319" s="2">
        <v>21069900</v>
      </c>
      <c r="T319" s="2">
        <v>855333600</v>
      </c>
      <c r="U319" s="2">
        <v>424</v>
      </c>
      <c r="V319" s="2">
        <v>170</v>
      </c>
      <c r="W319" s="2">
        <v>0</v>
      </c>
      <c r="X319" s="2">
        <v>3560</v>
      </c>
      <c r="Y319" s="2">
        <v>275</v>
      </c>
      <c r="Z319" s="2">
        <v>2920</v>
      </c>
      <c r="AA319" s="9">
        <f t="shared" si="38"/>
        <v>112334</v>
      </c>
      <c r="AB319" s="9">
        <f t="shared" si="39"/>
        <v>12405</v>
      </c>
      <c r="AC319" s="9">
        <f t="shared" si="40"/>
        <v>5274</v>
      </c>
      <c r="AD319" s="9">
        <f t="shared" si="41"/>
        <v>1237</v>
      </c>
      <c r="AE319" s="44">
        <f t="shared" si="42"/>
        <v>5.6109547447796566E-4</v>
      </c>
      <c r="AF319" s="9">
        <f t="shared" si="43"/>
        <v>3390</v>
      </c>
      <c r="AG319" s="9">
        <f t="shared" si="36"/>
        <v>3195</v>
      </c>
      <c r="AH319" s="44">
        <f t="shared" si="44"/>
        <v>5.8904161169669395E-4</v>
      </c>
      <c r="AI319">
        <f>AA319/'Totals and Drop Down Lists'!W$6*Inputs!E$37</f>
        <v>101902.71049677249</v>
      </c>
      <c r="AJ319">
        <f>AB319/'Totals and Drop Down Lists'!X$6*Inputs!F$37</f>
        <v>40817.253002099569</v>
      </c>
      <c r="AK319">
        <f>AC319/'Totals and Drop Down Lists'!Y$6*Inputs!G$37</f>
        <v>34767.989485029837</v>
      </c>
      <c r="AL319">
        <f>AD319/'Totals and Drop Down Lists'!Z$6*Inputs!H$37</f>
        <v>9917.6490709824393</v>
      </c>
      <c r="AM319">
        <f>AE319/'Totals and Drop Down Lists'!AA$6*Inputs!I$37</f>
        <v>69850.411106801505</v>
      </c>
      <c r="AN319">
        <f>AF319/'Totals and Drop Down Lists'!AB$6*Inputs!J$37</f>
        <v>67653.189745768672</v>
      </c>
      <c r="AO319">
        <f>AG319/'Totals and Drop Down Lists'!AC$6*Inputs!K$37</f>
        <v>59502.325892197718</v>
      </c>
      <c r="AP319">
        <f>AH319/'Totals and Drop Down Lists'!AD$6*Inputs!L$37</f>
        <v>138619.10890709879</v>
      </c>
      <c r="AQ319">
        <f>IF(OR($D319="51",$D319="52",$D319="61"),(AA319/'Totals and Drop Down Lists'!W$4)*Inputs!E$38,0)</f>
        <v>0</v>
      </c>
      <c r="AR319">
        <f>IF(OR($D319="51",$D319="52",$D319="61"),(AB319/'Totals and Drop Down Lists'!X$4)*Inputs!F$38,0)</f>
        <v>0</v>
      </c>
      <c r="AS319">
        <f>IF(OR($D319="51",$D319="52",$D319="61"),(AC319/'Totals and Drop Down Lists'!Y$4)*Inputs!G$38,0)</f>
        <v>0</v>
      </c>
      <c r="AT319">
        <f>IF(OR($D319="51",$D319="52",$D319="61"),(AD319/'Totals and Drop Down Lists'!Z$4)*Inputs!H$38,0)</f>
        <v>0</v>
      </c>
      <c r="AU319">
        <f>IF(OR($D319="51",$D319="52",$D319="61"),(AE319/'Totals and Drop Down Lists'!AA$4)*Inputs!I$38,0)</f>
        <v>0</v>
      </c>
      <c r="AV319">
        <f>IF(OR($D319="51",$D319="52",$D319="61"),(AF319/'Totals and Drop Down Lists'!AB$4)*Inputs!J$38,0)</f>
        <v>0</v>
      </c>
      <c r="AW319">
        <f>IF(OR($D319="51",$D319="52",$D319="61"),(AG319/'Totals and Drop Down Lists'!AC$4)*Inputs!K$38,0)</f>
        <v>0</v>
      </c>
      <c r="AX319">
        <f>IF(OR($D319="51",$D319="52",$D319="61"),(AH319/'Totals and Drop Down Lists'!AD$4)*Inputs!L$38,0)</f>
        <v>0</v>
      </c>
      <c r="AY319">
        <f>IF(OR($D319="51",$D319="52",$D319="61"),0,(AA319/'Totals and Drop Down Lists'!W$5)*Inputs!E$39)</f>
        <v>0</v>
      </c>
      <c r="AZ319">
        <f>IF(OR($D319="51",$D319="52",$D319="61"),0,(AB319/'Totals and Drop Down Lists'!X$5)*Inputs!F$39)</f>
        <v>0</v>
      </c>
      <c r="BA319">
        <f>IF(OR($D319="51",$D319="52",$D319="61"),0,(AC319/'Totals and Drop Down Lists'!Y$5)*Inputs!G$39)</f>
        <v>0</v>
      </c>
      <c r="BB319">
        <f>IF(OR($D319="51",$D319="52",$D319="61"),0,(AD319/'Totals and Drop Down Lists'!Z$5)*Inputs!H$39)</f>
        <v>0</v>
      </c>
      <c r="BC319">
        <f>IF(OR($D319="51",$D319="52",$D319="61"),0,(AE319/'Totals and Drop Down Lists'!AA$5)*Inputs!I$39)</f>
        <v>0</v>
      </c>
      <c r="BD319">
        <f>IF(OR($D319="51",$D319="52",$D319="61"),0,(AF319/'Totals and Drop Down Lists'!AB$5)*Inputs!J$39)</f>
        <v>0</v>
      </c>
      <c r="BE319">
        <f>IF(OR($D319="51",$D319="52",$D319="61"),0,(AG319/'Totals and Drop Down Lists'!AC$5)*Inputs!K$39)</f>
        <v>0</v>
      </c>
      <c r="BF319">
        <f>IF(OR($D319="51",$D319="52",$D319="61"),0,(AH319/'Totals and Drop Down Lists'!AD$5)*Inputs!L$39)</f>
        <v>0</v>
      </c>
      <c r="BG319" s="10">
        <f t="shared" si="37"/>
        <v>523030.637706751</v>
      </c>
    </row>
    <row r="320" spans="1:59" ht="28.8">
      <c r="A320" s="1" t="s">
        <v>7369</v>
      </c>
      <c r="B320" s="1" t="s">
        <v>2943</v>
      </c>
      <c r="C320" s="1" t="s">
        <v>2958</v>
      </c>
      <c r="D320" s="1" t="s">
        <v>545</v>
      </c>
      <c r="E320" s="1" t="s">
        <v>2959</v>
      </c>
      <c r="F320" s="2">
        <v>114412</v>
      </c>
      <c r="G320" s="2">
        <v>1406</v>
      </c>
      <c r="H320" s="2">
        <v>42</v>
      </c>
      <c r="I320" s="2">
        <v>27574</v>
      </c>
      <c r="J320" s="2">
        <v>29021</v>
      </c>
      <c r="K320" s="2">
        <v>17326</v>
      </c>
      <c r="L320" s="2">
        <v>1167</v>
      </c>
      <c r="M320" s="2">
        <v>358</v>
      </c>
      <c r="N320" s="2">
        <v>58</v>
      </c>
      <c r="O320" s="2">
        <v>3305</v>
      </c>
      <c r="P320" s="2">
        <v>1245</v>
      </c>
      <c r="Q320" s="2">
        <v>387</v>
      </c>
      <c r="R320" s="2">
        <v>1828</v>
      </c>
      <c r="S320" s="2">
        <v>18678500</v>
      </c>
      <c r="T320" s="2">
        <v>700193700</v>
      </c>
      <c r="U320" s="2">
        <v>1054</v>
      </c>
      <c r="V320" s="2">
        <v>890</v>
      </c>
      <c r="W320" s="2">
        <v>0</v>
      </c>
      <c r="X320" s="2">
        <v>5770</v>
      </c>
      <c r="Y320" s="2">
        <v>815</v>
      </c>
      <c r="Z320" s="2">
        <v>4285</v>
      </c>
      <c r="AA320" s="9">
        <f t="shared" si="38"/>
        <v>114412</v>
      </c>
      <c r="AB320" s="9">
        <f t="shared" si="39"/>
        <v>26126</v>
      </c>
      <c r="AC320" s="9">
        <f t="shared" si="40"/>
        <v>8348</v>
      </c>
      <c r="AD320" s="9">
        <f t="shared" si="41"/>
        <v>1828</v>
      </c>
      <c r="AE320" s="44">
        <f t="shared" si="42"/>
        <v>7.2240381843084625E-4</v>
      </c>
      <c r="AF320" s="9">
        <f t="shared" si="43"/>
        <v>4880</v>
      </c>
      <c r="AG320" s="9">
        <f t="shared" si="36"/>
        <v>5100</v>
      </c>
      <c r="AH320" s="44">
        <f t="shared" si="44"/>
        <v>1.1329407535008637E-3</v>
      </c>
      <c r="AI320">
        <f>AA320/'Totals and Drop Down Lists'!W$6*Inputs!E$37</f>
        <v>103787.7482628299</v>
      </c>
      <c r="AJ320">
        <f>AB320/'Totals and Drop Down Lists'!X$6*Inputs!F$37</f>
        <v>85964.655536707229</v>
      </c>
      <c r="AK320">
        <f>AC320/'Totals and Drop Down Lists'!Y$6*Inputs!G$37</f>
        <v>55032.835840164793</v>
      </c>
      <c r="AL320">
        <f>AD320/'Totals and Drop Down Lists'!Z$6*Inputs!H$37</f>
        <v>14655.992321548829</v>
      </c>
      <c r="AM320">
        <f>AE320/'Totals and Drop Down Lists'!AA$6*Inputs!I$37</f>
        <v>89931.582052885336</v>
      </c>
      <c r="AN320">
        <f>AF320/'Totals and Drop Down Lists'!AB$6*Inputs!J$37</f>
        <v>97388.662524882355</v>
      </c>
      <c r="AO320">
        <f>AG320/'Totals and Drop Down Lists'!AC$6*Inputs!K$37</f>
        <v>94980.238513367251</v>
      </c>
      <c r="AP320">
        <f>AH320/'Totals and Drop Down Lists'!AD$6*Inputs!L$37</f>
        <v>266614.84448010899</v>
      </c>
      <c r="AQ320">
        <f>IF(OR($D320="51",$D320="52",$D320="61"),(AA320/'Totals and Drop Down Lists'!W$4)*Inputs!E$38,0)</f>
        <v>0</v>
      </c>
      <c r="AR320">
        <f>IF(OR($D320="51",$D320="52",$D320="61"),(AB320/'Totals and Drop Down Lists'!X$4)*Inputs!F$38,0)</f>
        <v>0</v>
      </c>
      <c r="AS320">
        <f>IF(OR($D320="51",$D320="52",$D320="61"),(AC320/'Totals and Drop Down Lists'!Y$4)*Inputs!G$38,0)</f>
        <v>0</v>
      </c>
      <c r="AT320">
        <f>IF(OR($D320="51",$D320="52",$D320="61"),(AD320/'Totals and Drop Down Lists'!Z$4)*Inputs!H$38,0)</f>
        <v>0</v>
      </c>
      <c r="AU320">
        <f>IF(OR($D320="51",$D320="52",$D320="61"),(AE320/'Totals and Drop Down Lists'!AA$4)*Inputs!I$38,0)</f>
        <v>0</v>
      </c>
      <c r="AV320">
        <f>IF(OR($D320="51",$D320="52",$D320="61"),(AF320/'Totals and Drop Down Lists'!AB$4)*Inputs!J$38,0)</f>
        <v>0</v>
      </c>
      <c r="AW320">
        <f>IF(OR($D320="51",$D320="52",$D320="61"),(AG320/'Totals and Drop Down Lists'!AC$4)*Inputs!K$38,0)</f>
        <v>0</v>
      </c>
      <c r="AX320">
        <f>IF(OR($D320="51",$D320="52",$D320="61"),(AH320/'Totals and Drop Down Lists'!AD$4)*Inputs!L$38,0)</f>
        <v>0</v>
      </c>
      <c r="AY320">
        <f>IF(OR($D320="51",$D320="52",$D320="61"),0,(AA320/'Totals and Drop Down Lists'!W$5)*Inputs!E$39)</f>
        <v>0</v>
      </c>
      <c r="AZ320">
        <f>IF(OR($D320="51",$D320="52",$D320="61"),0,(AB320/'Totals and Drop Down Lists'!X$5)*Inputs!F$39)</f>
        <v>0</v>
      </c>
      <c r="BA320">
        <f>IF(OR($D320="51",$D320="52",$D320="61"),0,(AC320/'Totals and Drop Down Lists'!Y$5)*Inputs!G$39)</f>
        <v>0</v>
      </c>
      <c r="BB320">
        <f>IF(OR($D320="51",$D320="52",$D320="61"),0,(AD320/'Totals and Drop Down Lists'!Z$5)*Inputs!H$39)</f>
        <v>0</v>
      </c>
      <c r="BC320">
        <f>IF(OR($D320="51",$D320="52",$D320="61"),0,(AE320/'Totals and Drop Down Lists'!AA$5)*Inputs!I$39)</f>
        <v>0</v>
      </c>
      <c r="BD320">
        <f>IF(OR($D320="51",$D320="52",$D320="61"),0,(AF320/'Totals and Drop Down Lists'!AB$5)*Inputs!J$39)</f>
        <v>0</v>
      </c>
      <c r="BE320">
        <f>IF(OR($D320="51",$D320="52",$D320="61"),0,(AG320/'Totals and Drop Down Lists'!AC$5)*Inputs!K$39)</f>
        <v>0</v>
      </c>
      <c r="BF320">
        <f>IF(OR($D320="51",$D320="52",$D320="61"),0,(AH320/'Totals and Drop Down Lists'!AD$5)*Inputs!L$39)</f>
        <v>0</v>
      </c>
      <c r="BG320" s="10">
        <f t="shared" si="37"/>
        <v>808356.55953249475</v>
      </c>
    </row>
    <row r="321" spans="1:59" ht="28.8">
      <c r="A321" s="1" t="s">
        <v>7369</v>
      </c>
      <c r="B321" s="1" t="s">
        <v>2943</v>
      </c>
      <c r="C321" s="1" t="s">
        <v>2960</v>
      </c>
      <c r="D321" s="1" t="s">
        <v>10</v>
      </c>
      <c r="E321" s="1" t="s">
        <v>2961</v>
      </c>
      <c r="F321" s="2">
        <v>59226</v>
      </c>
      <c r="G321" s="2">
        <v>658</v>
      </c>
      <c r="H321" s="2">
        <v>100</v>
      </c>
      <c r="I321" s="2">
        <v>9030</v>
      </c>
      <c r="J321" s="2">
        <v>20919</v>
      </c>
      <c r="K321" s="2">
        <v>10750</v>
      </c>
      <c r="L321" s="2">
        <v>661</v>
      </c>
      <c r="M321" s="2">
        <v>92</v>
      </c>
      <c r="N321" s="2">
        <v>26</v>
      </c>
      <c r="O321" s="2">
        <v>920</v>
      </c>
      <c r="P321" s="2">
        <v>468</v>
      </c>
      <c r="Q321" s="2">
        <v>275</v>
      </c>
      <c r="R321" s="2">
        <v>1109</v>
      </c>
      <c r="S321" s="2">
        <v>12174800</v>
      </c>
      <c r="T321" s="2">
        <v>510002300</v>
      </c>
      <c r="U321" s="2">
        <v>481</v>
      </c>
      <c r="V321" s="2">
        <v>335</v>
      </c>
      <c r="W321" s="2">
        <v>0</v>
      </c>
      <c r="X321" s="2">
        <v>2810</v>
      </c>
      <c r="Y321" s="2">
        <v>170</v>
      </c>
      <c r="Z321" s="2">
        <v>2215</v>
      </c>
      <c r="AA321" s="9">
        <f t="shared" si="38"/>
        <v>59226</v>
      </c>
      <c r="AB321" s="9">
        <f t="shared" si="39"/>
        <v>8272</v>
      </c>
      <c r="AC321" s="9">
        <f t="shared" si="40"/>
        <v>3551</v>
      </c>
      <c r="AD321" s="9">
        <f t="shared" si="41"/>
        <v>1109</v>
      </c>
      <c r="AE321" s="44">
        <f t="shared" si="42"/>
        <v>3.8580850256040498E-4</v>
      </c>
      <c r="AF321" s="9">
        <f t="shared" si="43"/>
        <v>2475</v>
      </c>
      <c r="AG321" s="9">
        <f t="shared" si="36"/>
        <v>2385</v>
      </c>
      <c r="AH321" s="44">
        <f t="shared" si="44"/>
        <v>4.5604428116740079E-4</v>
      </c>
      <c r="AI321">
        <f>AA321/'Totals and Drop Down Lists'!W$6*Inputs!E$37</f>
        <v>53726.297753857667</v>
      </c>
      <c r="AJ321">
        <f>AB321/'Totals and Drop Down Lists'!X$6*Inputs!F$37</f>
        <v>27218.082775765222</v>
      </c>
      <c r="AK321">
        <f>AC321/'Totals and Drop Down Lists'!Y$6*Inputs!G$37</f>
        <v>23409.391479207614</v>
      </c>
      <c r="AL321">
        <f>AD321/'Totals and Drop Down Lists'!Z$6*Inputs!H$37</f>
        <v>8891.4089084232219</v>
      </c>
      <c r="AM321">
        <f>AE321/'Totals and Drop Down Lists'!AA$6*Inputs!I$37</f>
        <v>48029.049846492853</v>
      </c>
      <c r="AN321">
        <f>AF321/'Totals and Drop Down Lists'!AB$6*Inputs!J$37</f>
        <v>49392.815522353238</v>
      </c>
      <c r="AO321">
        <f>AG321/'Totals and Drop Down Lists'!AC$6*Inputs!K$37</f>
        <v>44417.229187133511</v>
      </c>
      <c r="AP321">
        <f>AH321/'Totals and Drop Down Lists'!AD$6*Inputs!L$37</f>
        <v>107320.85920978124</v>
      </c>
      <c r="AQ321">
        <f>IF(OR($D321="51",$D321="52",$D321="61"),(AA321/'Totals and Drop Down Lists'!W$4)*Inputs!E$38,0)</f>
        <v>0</v>
      </c>
      <c r="AR321">
        <f>IF(OR($D321="51",$D321="52",$D321="61"),(AB321/'Totals and Drop Down Lists'!X$4)*Inputs!F$38,0)</f>
        <v>0</v>
      </c>
      <c r="AS321">
        <f>IF(OR($D321="51",$D321="52",$D321="61"),(AC321/'Totals and Drop Down Lists'!Y$4)*Inputs!G$38,0)</f>
        <v>0</v>
      </c>
      <c r="AT321">
        <f>IF(OR($D321="51",$D321="52",$D321="61"),(AD321/'Totals and Drop Down Lists'!Z$4)*Inputs!H$38,0)</f>
        <v>0</v>
      </c>
      <c r="AU321">
        <f>IF(OR($D321="51",$D321="52",$D321="61"),(AE321/'Totals and Drop Down Lists'!AA$4)*Inputs!I$38,0)</f>
        <v>0</v>
      </c>
      <c r="AV321">
        <f>IF(OR($D321="51",$D321="52",$D321="61"),(AF321/'Totals and Drop Down Lists'!AB$4)*Inputs!J$38,0)</f>
        <v>0</v>
      </c>
      <c r="AW321">
        <f>IF(OR($D321="51",$D321="52",$D321="61"),(AG321/'Totals and Drop Down Lists'!AC$4)*Inputs!K$38,0)</f>
        <v>0</v>
      </c>
      <c r="AX321">
        <f>IF(OR($D321="51",$D321="52",$D321="61"),(AH321/'Totals and Drop Down Lists'!AD$4)*Inputs!L$38,0)</f>
        <v>0</v>
      </c>
      <c r="AY321">
        <f>IF(OR($D321="51",$D321="52",$D321="61"),0,(AA321/'Totals and Drop Down Lists'!W$5)*Inputs!E$39)</f>
        <v>0</v>
      </c>
      <c r="AZ321">
        <f>IF(OR($D321="51",$D321="52",$D321="61"),0,(AB321/'Totals and Drop Down Lists'!X$5)*Inputs!F$39)</f>
        <v>0</v>
      </c>
      <c r="BA321">
        <f>IF(OR($D321="51",$D321="52",$D321="61"),0,(AC321/'Totals and Drop Down Lists'!Y$5)*Inputs!G$39)</f>
        <v>0</v>
      </c>
      <c r="BB321">
        <f>IF(OR($D321="51",$D321="52",$D321="61"),0,(AD321/'Totals and Drop Down Lists'!Z$5)*Inputs!H$39)</f>
        <v>0</v>
      </c>
      <c r="BC321">
        <f>IF(OR($D321="51",$D321="52",$D321="61"),0,(AE321/'Totals and Drop Down Lists'!AA$5)*Inputs!I$39)</f>
        <v>0</v>
      </c>
      <c r="BD321">
        <f>IF(OR($D321="51",$D321="52",$D321="61"),0,(AF321/'Totals and Drop Down Lists'!AB$5)*Inputs!J$39)</f>
        <v>0</v>
      </c>
      <c r="BE321">
        <f>IF(OR($D321="51",$D321="52",$D321="61"),0,(AG321/'Totals and Drop Down Lists'!AC$5)*Inputs!K$39)</f>
        <v>0</v>
      </c>
      <c r="BF321">
        <f>IF(OR($D321="51",$D321="52",$D321="61"),0,(AH321/'Totals and Drop Down Lists'!AD$5)*Inputs!L$39)</f>
        <v>0</v>
      </c>
      <c r="BG321" s="10">
        <f t="shared" si="37"/>
        <v>362405.13468301459</v>
      </c>
    </row>
    <row r="322" spans="1:59" ht="28.8">
      <c r="A322" s="1" t="s">
        <v>7369</v>
      </c>
      <c r="B322" s="1" t="s">
        <v>2943</v>
      </c>
      <c r="C322" s="1" t="s">
        <v>2962</v>
      </c>
      <c r="D322" s="1" t="s">
        <v>10</v>
      </c>
      <c r="E322" s="1" t="s">
        <v>2963</v>
      </c>
      <c r="F322" s="2">
        <v>50500</v>
      </c>
      <c r="G322" s="2">
        <v>394</v>
      </c>
      <c r="H322" s="2">
        <v>45</v>
      </c>
      <c r="I322" s="2">
        <v>3858</v>
      </c>
      <c r="J322" s="2">
        <v>16529</v>
      </c>
      <c r="K322" s="2">
        <v>5016</v>
      </c>
      <c r="L322" s="2">
        <v>278</v>
      </c>
      <c r="M322" s="2">
        <v>29</v>
      </c>
      <c r="N322" s="2">
        <v>19</v>
      </c>
      <c r="O322" s="2">
        <v>211</v>
      </c>
      <c r="P322" s="2">
        <v>48</v>
      </c>
      <c r="Q322" s="2">
        <v>0</v>
      </c>
      <c r="R322" s="2">
        <v>694</v>
      </c>
      <c r="S322" s="2">
        <v>7125900</v>
      </c>
      <c r="T322" s="2">
        <v>321201100</v>
      </c>
      <c r="U322" s="2">
        <v>195</v>
      </c>
      <c r="V322" s="2">
        <v>200</v>
      </c>
      <c r="W322" s="2">
        <v>0</v>
      </c>
      <c r="X322" s="2">
        <v>810</v>
      </c>
      <c r="Y322" s="2">
        <v>30</v>
      </c>
      <c r="Z322" s="2">
        <v>530</v>
      </c>
      <c r="AA322" s="9">
        <f t="shared" si="38"/>
        <v>50500</v>
      </c>
      <c r="AB322" s="9">
        <f t="shared" si="39"/>
        <v>3419</v>
      </c>
      <c r="AC322" s="9">
        <f t="shared" si="40"/>
        <v>1279</v>
      </c>
      <c r="AD322" s="9">
        <f t="shared" si="41"/>
        <v>694</v>
      </c>
      <c r="AE322" s="44">
        <f t="shared" si="42"/>
        <v>1.0630758734229066E-4</v>
      </c>
      <c r="AF322" s="9">
        <f t="shared" si="43"/>
        <v>610</v>
      </c>
      <c r="AG322" s="9">
        <f t="shared" ref="AG322:AG385" si="45">Y322+Z322</f>
        <v>560</v>
      </c>
      <c r="AH322" s="44">
        <f t="shared" si="44"/>
        <v>6.323391359576742E-5</v>
      </c>
      <c r="AI322">
        <f>AA322/'Totals and Drop Down Lists'!W$6*Inputs!E$37</f>
        <v>45810.590561067984</v>
      </c>
      <c r="AJ322">
        <f>AB322/'Totals and Drop Down Lists'!X$6*Inputs!F$37</f>
        <v>11249.833777845901</v>
      </c>
      <c r="AK322">
        <f>AC322/'Totals and Drop Down Lists'!Y$6*Inputs!G$37</f>
        <v>8431.6000286979834</v>
      </c>
      <c r="AL322">
        <f>AD322/'Totals and Drop Down Lists'!Z$6*Inputs!H$37</f>
        <v>5564.145881375759</v>
      </c>
      <c r="AM322">
        <f>AE322/'Totals and Drop Down Lists'!AA$6*Inputs!I$37</f>
        <v>13234.162486410887</v>
      </c>
      <c r="AN322">
        <f>AF322/'Totals and Drop Down Lists'!AB$6*Inputs!J$37</f>
        <v>12173.582815610294</v>
      </c>
      <c r="AO322">
        <f>AG322/'Totals and Drop Down Lists'!AC$6*Inputs!K$37</f>
        <v>10429.202660291307</v>
      </c>
      <c r="AP322">
        <f>AH322/'Totals and Drop Down Lists'!AD$6*Inputs!L$37</f>
        <v>14880.831135351445</v>
      </c>
      <c r="AQ322">
        <f>IF(OR($D322="51",$D322="52",$D322="61"),(AA322/'Totals and Drop Down Lists'!W$4)*Inputs!E$38,0)</f>
        <v>0</v>
      </c>
      <c r="AR322">
        <f>IF(OR($D322="51",$D322="52",$D322="61"),(AB322/'Totals and Drop Down Lists'!X$4)*Inputs!F$38,0)</f>
        <v>0</v>
      </c>
      <c r="AS322">
        <f>IF(OR($D322="51",$D322="52",$D322="61"),(AC322/'Totals and Drop Down Lists'!Y$4)*Inputs!G$38,0)</f>
        <v>0</v>
      </c>
      <c r="AT322">
        <f>IF(OR($D322="51",$D322="52",$D322="61"),(AD322/'Totals and Drop Down Lists'!Z$4)*Inputs!H$38,0)</f>
        <v>0</v>
      </c>
      <c r="AU322">
        <f>IF(OR($D322="51",$D322="52",$D322="61"),(AE322/'Totals and Drop Down Lists'!AA$4)*Inputs!I$38,0)</f>
        <v>0</v>
      </c>
      <c r="AV322">
        <f>IF(OR($D322="51",$D322="52",$D322="61"),(AF322/'Totals and Drop Down Lists'!AB$4)*Inputs!J$38,0)</f>
        <v>0</v>
      </c>
      <c r="AW322">
        <f>IF(OR($D322="51",$D322="52",$D322="61"),(AG322/'Totals and Drop Down Lists'!AC$4)*Inputs!K$38,0)</f>
        <v>0</v>
      </c>
      <c r="AX322">
        <f>IF(OR($D322="51",$D322="52",$D322="61"),(AH322/'Totals and Drop Down Lists'!AD$4)*Inputs!L$38,0)</f>
        <v>0</v>
      </c>
      <c r="AY322">
        <f>IF(OR($D322="51",$D322="52",$D322="61"),0,(AA322/'Totals and Drop Down Lists'!W$5)*Inputs!E$39)</f>
        <v>0</v>
      </c>
      <c r="AZ322">
        <f>IF(OR($D322="51",$D322="52",$D322="61"),0,(AB322/'Totals and Drop Down Lists'!X$5)*Inputs!F$39)</f>
        <v>0</v>
      </c>
      <c r="BA322">
        <f>IF(OR($D322="51",$D322="52",$D322="61"),0,(AC322/'Totals and Drop Down Lists'!Y$5)*Inputs!G$39)</f>
        <v>0</v>
      </c>
      <c r="BB322">
        <f>IF(OR($D322="51",$D322="52",$D322="61"),0,(AD322/'Totals and Drop Down Lists'!Z$5)*Inputs!H$39)</f>
        <v>0</v>
      </c>
      <c r="BC322">
        <f>IF(OR($D322="51",$D322="52",$D322="61"),0,(AE322/'Totals and Drop Down Lists'!AA$5)*Inputs!I$39)</f>
        <v>0</v>
      </c>
      <c r="BD322">
        <f>IF(OR($D322="51",$D322="52",$D322="61"),0,(AF322/'Totals and Drop Down Lists'!AB$5)*Inputs!J$39)</f>
        <v>0</v>
      </c>
      <c r="BE322">
        <f>IF(OR($D322="51",$D322="52",$D322="61"),0,(AG322/'Totals and Drop Down Lists'!AC$5)*Inputs!K$39)</f>
        <v>0</v>
      </c>
      <c r="BF322">
        <f>IF(OR($D322="51",$D322="52",$D322="61"),0,(AH322/'Totals and Drop Down Lists'!AD$5)*Inputs!L$39)</f>
        <v>0</v>
      </c>
      <c r="BG322" s="10">
        <f t="shared" ref="BG322:BG385" si="46">SUM(AI322:BF322)</f>
        <v>121773.94934665157</v>
      </c>
    </row>
    <row r="323" spans="1:59" ht="28.8">
      <c r="A323" s="1" t="s">
        <v>7369</v>
      </c>
      <c r="B323" s="1" t="s">
        <v>2943</v>
      </c>
      <c r="C323" s="1" t="s">
        <v>2964</v>
      </c>
      <c r="D323" s="1" t="s">
        <v>10</v>
      </c>
      <c r="E323" s="1" t="s">
        <v>2965</v>
      </c>
      <c r="F323" s="2">
        <v>85092</v>
      </c>
      <c r="G323" s="2">
        <v>1103</v>
      </c>
      <c r="H323" s="2">
        <v>130</v>
      </c>
      <c r="I323" s="2">
        <v>16196</v>
      </c>
      <c r="J323" s="2">
        <v>28619</v>
      </c>
      <c r="K323" s="2">
        <v>20931</v>
      </c>
      <c r="L323" s="2">
        <v>662</v>
      </c>
      <c r="M323" s="2">
        <v>71</v>
      </c>
      <c r="N323" s="2">
        <v>36</v>
      </c>
      <c r="O323" s="2">
        <v>2381</v>
      </c>
      <c r="P323" s="2">
        <v>1355</v>
      </c>
      <c r="Q323" s="2">
        <v>272</v>
      </c>
      <c r="R323" s="2">
        <v>1471</v>
      </c>
      <c r="S323" s="2">
        <v>22535800</v>
      </c>
      <c r="T323" s="2">
        <v>952541000</v>
      </c>
      <c r="U323" s="2">
        <v>880</v>
      </c>
      <c r="V323" s="2">
        <v>505</v>
      </c>
      <c r="W323" s="2">
        <v>0</v>
      </c>
      <c r="X323" s="2">
        <v>5685</v>
      </c>
      <c r="Y323" s="2">
        <v>530</v>
      </c>
      <c r="Z323" s="2">
        <v>4335</v>
      </c>
      <c r="AA323" s="9">
        <f t="shared" ref="AA323:AA386" si="47">F323</f>
        <v>85092</v>
      </c>
      <c r="AB323" s="9">
        <f t="shared" ref="AB323:AB386" si="48">I323-G323-H323</f>
        <v>14963</v>
      </c>
      <c r="AC323" s="9">
        <f t="shared" ref="AC323:AC386" si="49">L323+M323+N323+O323+P323+Q323+R323</f>
        <v>6248</v>
      </c>
      <c r="AD323" s="9">
        <f t="shared" ref="AD323:AD386" si="50">R323</f>
        <v>1471</v>
      </c>
      <c r="AE323" s="44">
        <f t="shared" ref="AE323:AE386" si="51">IF(ISERROR(((K323^2)*SUM(J:J))/((SUM(K:K)^2)*J323)), 0, ((K323^2)*SUM(J:J))/((SUM(K:K)^2)*J323))</f>
        <v>1.0691072796123302E-3</v>
      </c>
      <c r="AF323" s="9">
        <f t="shared" ref="AF323:AF386" si="52">-IF((W323+V323-X323)&gt;0, 0, (W323+V323-X323))</f>
        <v>5180</v>
      </c>
      <c r="AG323" s="9">
        <f t="shared" si="45"/>
        <v>4865</v>
      </c>
      <c r="AH323" s="44">
        <f t="shared" ref="AH323:AH386" si="53">(K323*SUM(J:J)*AG323)/(J323*SUM(K:K)*SUM(AG:AG))</f>
        <v>1.3239435067413567E-3</v>
      </c>
      <c r="AI323">
        <f>AA323/'Totals and Drop Down Lists'!W$6*Inputs!E$37</f>
        <v>77190.39152519597</v>
      </c>
      <c r="AJ323">
        <f>AB323/'Totals and Drop Down Lists'!X$6*Inputs!F$37</f>
        <v>49234.063415591758</v>
      </c>
      <c r="AK323">
        <f>AC323/'Totals and Drop Down Lists'!Y$6*Inputs!G$37</f>
        <v>41188.926488901488</v>
      </c>
      <c r="AL323">
        <f>AD323/'Totals and Drop Down Lists'!Z$6*Inputs!H$37</f>
        <v>11793.744368161011</v>
      </c>
      <c r="AM323">
        <f>AE323/'Totals and Drop Down Lists'!AA$6*Inputs!I$37</f>
        <v>133092.47070237788</v>
      </c>
      <c r="AN323">
        <f>AF323/'Totals and Drop Down Lists'!AB$6*Inputs!J$37</f>
        <v>103375.67046698576</v>
      </c>
      <c r="AO323">
        <f>AG323/'Totals and Drop Down Lists'!AC$6*Inputs!K$37</f>
        <v>90603.698111280726</v>
      </c>
      <c r="AP323">
        <f>AH323/'Totals and Drop Down Lists'!AD$6*Inputs!L$37</f>
        <v>311563.50502844527</v>
      </c>
      <c r="AQ323">
        <f>IF(OR($D323="51",$D323="52",$D323="61"),(AA323/'Totals and Drop Down Lists'!W$4)*Inputs!E$38,0)</f>
        <v>0</v>
      </c>
      <c r="AR323">
        <f>IF(OR($D323="51",$D323="52",$D323="61"),(AB323/'Totals and Drop Down Lists'!X$4)*Inputs!F$38,0)</f>
        <v>0</v>
      </c>
      <c r="AS323">
        <f>IF(OR($D323="51",$D323="52",$D323="61"),(AC323/'Totals and Drop Down Lists'!Y$4)*Inputs!G$38,0)</f>
        <v>0</v>
      </c>
      <c r="AT323">
        <f>IF(OR($D323="51",$D323="52",$D323="61"),(AD323/'Totals and Drop Down Lists'!Z$4)*Inputs!H$38,0)</f>
        <v>0</v>
      </c>
      <c r="AU323">
        <f>IF(OR($D323="51",$D323="52",$D323="61"),(AE323/'Totals and Drop Down Lists'!AA$4)*Inputs!I$38,0)</f>
        <v>0</v>
      </c>
      <c r="AV323">
        <f>IF(OR($D323="51",$D323="52",$D323="61"),(AF323/'Totals and Drop Down Lists'!AB$4)*Inputs!J$38,0)</f>
        <v>0</v>
      </c>
      <c r="AW323">
        <f>IF(OR($D323="51",$D323="52",$D323="61"),(AG323/'Totals and Drop Down Lists'!AC$4)*Inputs!K$38,0)</f>
        <v>0</v>
      </c>
      <c r="AX323">
        <f>IF(OR($D323="51",$D323="52",$D323="61"),(AH323/'Totals and Drop Down Lists'!AD$4)*Inputs!L$38,0)</f>
        <v>0</v>
      </c>
      <c r="AY323">
        <f>IF(OR($D323="51",$D323="52",$D323="61"),0,(AA323/'Totals and Drop Down Lists'!W$5)*Inputs!E$39)</f>
        <v>0</v>
      </c>
      <c r="AZ323">
        <f>IF(OR($D323="51",$D323="52",$D323="61"),0,(AB323/'Totals and Drop Down Lists'!X$5)*Inputs!F$39)</f>
        <v>0</v>
      </c>
      <c r="BA323">
        <f>IF(OR($D323="51",$D323="52",$D323="61"),0,(AC323/'Totals and Drop Down Lists'!Y$5)*Inputs!G$39)</f>
        <v>0</v>
      </c>
      <c r="BB323">
        <f>IF(OR($D323="51",$D323="52",$D323="61"),0,(AD323/'Totals and Drop Down Lists'!Z$5)*Inputs!H$39)</f>
        <v>0</v>
      </c>
      <c r="BC323">
        <f>IF(OR($D323="51",$D323="52",$D323="61"),0,(AE323/'Totals and Drop Down Lists'!AA$5)*Inputs!I$39)</f>
        <v>0</v>
      </c>
      <c r="BD323">
        <f>IF(OR($D323="51",$D323="52",$D323="61"),0,(AF323/'Totals and Drop Down Lists'!AB$5)*Inputs!J$39)</f>
        <v>0</v>
      </c>
      <c r="BE323">
        <f>IF(OR($D323="51",$D323="52",$D323="61"),0,(AG323/'Totals and Drop Down Lists'!AC$5)*Inputs!K$39)</f>
        <v>0</v>
      </c>
      <c r="BF323">
        <f>IF(OR($D323="51",$D323="52",$D323="61"),0,(AH323/'Totals and Drop Down Lists'!AD$5)*Inputs!L$39)</f>
        <v>0</v>
      </c>
      <c r="BG323" s="10">
        <f t="shared" si="46"/>
        <v>818042.47010693979</v>
      </c>
    </row>
    <row r="324" spans="1:59" ht="28.8">
      <c r="A324" s="1" t="s">
        <v>7369</v>
      </c>
      <c r="B324" s="1" t="s">
        <v>2943</v>
      </c>
      <c r="C324" s="1" t="s">
        <v>2966</v>
      </c>
      <c r="D324" s="1" t="s">
        <v>545</v>
      </c>
      <c r="E324" s="1" t="s">
        <v>2967</v>
      </c>
      <c r="F324" s="2">
        <v>58473</v>
      </c>
      <c r="G324" s="2">
        <v>726</v>
      </c>
      <c r="H324" s="2">
        <v>31</v>
      </c>
      <c r="I324" s="2">
        <v>16691</v>
      </c>
      <c r="J324" s="2">
        <v>14455</v>
      </c>
      <c r="K324" s="2">
        <v>10588</v>
      </c>
      <c r="L324" s="2">
        <v>479</v>
      </c>
      <c r="M324" s="2">
        <v>230</v>
      </c>
      <c r="N324" s="2">
        <v>49</v>
      </c>
      <c r="O324" s="2">
        <v>2325</v>
      </c>
      <c r="P324" s="2">
        <v>1783</v>
      </c>
      <c r="Q324" s="2">
        <v>897</v>
      </c>
      <c r="R324" s="2">
        <v>4485</v>
      </c>
      <c r="S324" s="2">
        <v>10235900</v>
      </c>
      <c r="T324" s="2">
        <v>384920400</v>
      </c>
      <c r="U324" s="2">
        <v>233</v>
      </c>
      <c r="V324" s="2">
        <v>475</v>
      </c>
      <c r="W324" s="2">
        <v>0</v>
      </c>
      <c r="X324" s="2">
        <v>4130</v>
      </c>
      <c r="Y324" s="2">
        <v>800</v>
      </c>
      <c r="Z324" s="2">
        <v>2945</v>
      </c>
      <c r="AA324" s="9">
        <f t="shared" si="47"/>
        <v>58473</v>
      </c>
      <c r="AB324" s="9">
        <f t="shared" si="48"/>
        <v>15934</v>
      </c>
      <c r="AC324" s="9">
        <f t="shared" si="49"/>
        <v>10248</v>
      </c>
      <c r="AD324" s="9">
        <f t="shared" si="50"/>
        <v>4485</v>
      </c>
      <c r="AE324" s="44">
        <f t="shared" si="51"/>
        <v>5.4163354689225763E-4</v>
      </c>
      <c r="AF324" s="9">
        <f t="shared" si="52"/>
        <v>3655</v>
      </c>
      <c r="AG324" s="9">
        <f t="shared" si="45"/>
        <v>3745</v>
      </c>
      <c r="AH324" s="44">
        <f t="shared" si="53"/>
        <v>1.0207014811105268E-3</v>
      </c>
      <c r="AI324">
        <f>AA324/'Totals and Drop Down Lists'!W$6*Inputs!E$37</f>
        <v>53043.221027273823</v>
      </c>
      <c r="AJ324">
        <f>AB324/'Totals and Drop Down Lists'!X$6*Inputs!F$37</f>
        <v>52429.029370048724</v>
      </c>
      <c r="AK324">
        <f>AC324/'Totals and Drop Down Lists'!Y$6*Inputs!G$37</f>
        <v>67558.27763416493</v>
      </c>
      <c r="AL324">
        <f>AD324/'Totals and Drop Down Lists'!Z$6*Inputs!H$37</f>
        <v>35958.493195922594</v>
      </c>
      <c r="AM324">
        <f>AE324/'Totals and Drop Down Lists'!AA$6*Inputs!I$37</f>
        <v>67427.608384934443</v>
      </c>
      <c r="AN324">
        <f>AF324/'Totals and Drop Down Lists'!AB$6*Inputs!J$37</f>
        <v>72941.713427960043</v>
      </c>
      <c r="AO324">
        <f>AG324/'Totals and Drop Down Lists'!AC$6*Inputs!K$37</f>
        <v>69745.29279069812</v>
      </c>
      <c r="AP324">
        <f>AH324/'Totals and Drop Down Lists'!AD$6*Inputs!L$37</f>
        <v>240201.58671668131</v>
      </c>
      <c r="AQ324">
        <f>IF(OR($D324="51",$D324="52",$D324="61"),(AA324/'Totals and Drop Down Lists'!W$4)*Inputs!E$38,0)</f>
        <v>0</v>
      </c>
      <c r="AR324">
        <f>IF(OR($D324="51",$D324="52",$D324="61"),(AB324/'Totals and Drop Down Lists'!X$4)*Inputs!F$38,0)</f>
        <v>0</v>
      </c>
      <c r="AS324">
        <f>IF(OR($D324="51",$D324="52",$D324="61"),(AC324/'Totals and Drop Down Lists'!Y$4)*Inputs!G$38,0)</f>
        <v>0</v>
      </c>
      <c r="AT324">
        <f>IF(OR($D324="51",$D324="52",$D324="61"),(AD324/'Totals and Drop Down Lists'!Z$4)*Inputs!H$38,0)</f>
        <v>0</v>
      </c>
      <c r="AU324">
        <f>IF(OR($D324="51",$D324="52",$D324="61"),(AE324/'Totals and Drop Down Lists'!AA$4)*Inputs!I$38,0)</f>
        <v>0</v>
      </c>
      <c r="AV324">
        <f>IF(OR($D324="51",$D324="52",$D324="61"),(AF324/'Totals and Drop Down Lists'!AB$4)*Inputs!J$38,0)</f>
        <v>0</v>
      </c>
      <c r="AW324">
        <f>IF(OR($D324="51",$D324="52",$D324="61"),(AG324/'Totals and Drop Down Lists'!AC$4)*Inputs!K$38,0)</f>
        <v>0</v>
      </c>
      <c r="AX324">
        <f>IF(OR($D324="51",$D324="52",$D324="61"),(AH324/'Totals and Drop Down Lists'!AD$4)*Inputs!L$38,0)</f>
        <v>0</v>
      </c>
      <c r="AY324">
        <f>IF(OR($D324="51",$D324="52",$D324="61"),0,(AA324/'Totals and Drop Down Lists'!W$5)*Inputs!E$39)</f>
        <v>0</v>
      </c>
      <c r="AZ324">
        <f>IF(OR($D324="51",$D324="52",$D324="61"),0,(AB324/'Totals and Drop Down Lists'!X$5)*Inputs!F$39)</f>
        <v>0</v>
      </c>
      <c r="BA324">
        <f>IF(OR($D324="51",$D324="52",$D324="61"),0,(AC324/'Totals and Drop Down Lists'!Y$5)*Inputs!G$39)</f>
        <v>0</v>
      </c>
      <c r="BB324">
        <f>IF(OR($D324="51",$D324="52",$D324="61"),0,(AD324/'Totals and Drop Down Lists'!Z$5)*Inputs!H$39)</f>
        <v>0</v>
      </c>
      <c r="BC324">
        <f>IF(OR($D324="51",$D324="52",$D324="61"),0,(AE324/'Totals and Drop Down Lists'!AA$5)*Inputs!I$39)</f>
        <v>0</v>
      </c>
      <c r="BD324">
        <f>IF(OR($D324="51",$D324="52",$D324="61"),0,(AF324/'Totals and Drop Down Lists'!AB$5)*Inputs!J$39)</f>
        <v>0</v>
      </c>
      <c r="BE324">
        <f>IF(OR($D324="51",$D324="52",$D324="61"),0,(AG324/'Totals and Drop Down Lists'!AC$5)*Inputs!K$39)</f>
        <v>0</v>
      </c>
      <c r="BF324">
        <f>IF(OR($D324="51",$D324="52",$D324="61"),0,(AH324/'Totals and Drop Down Lists'!AD$5)*Inputs!L$39)</f>
        <v>0</v>
      </c>
      <c r="BG324" s="10">
        <f t="shared" si="46"/>
        <v>659305.22254768398</v>
      </c>
    </row>
    <row r="325" spans="1:59" ht="28.8">
      <c r="A325" s="1" t="s">
        <v>7369</v>
      </c>
      <c r="B325" s="1" t="s">
        <v>2943</v>
      </c>
      <c r="C325" s="1" t="s">
        <v>2968</v>
      </c>
      <c r="D325" s="1" t="s">
        <v>545</v>
      </c>
      <c r="E325" s="1" t="s">
        <v>2969</v>
      </c>
      <c r="F325" s="2">
        <v>110585</v>
      </c>
      <c r="G325" s="2">
        <v>1325</v>
      </c>
      <c r="H325" s="2">
        <v>94</v>
      </c>
      <c r="I325" s="2">
        <v>24470</v>
      </c>
      <c r="J325" s="2">
        <v>36461</v>
      </c>
      <c r="K325" s="2">
        <v>23477</v>
      </c>
      <c r="L325" s="2">
        <v>627</v>
      </c>
      <c r="M325" s="2">
        <v>184</v>
      </c>
      <c r="N325" s="2">
        <v>177</v>
      </c>
      <c r="O325" s="2">
        <v>2723</v>
      </c>
      <c r="P325" s="2">
        <v>994</v>
      </c>
      <c r="Q325" s="2">
        <v>401</v>
      </c>
      <c r="R325" s="2">
        <v>6214</v>
      </c>
      <c r="S325" s="2">
        <v>25773200</v>
      </c>
      <c r="T325" s="2">
        <v>1004303500</v>
      </c>
      <c r="U325" s="2">
        <v>516</v>
      </c>
      <c r="V325" s="2">
        <v>855</v>
      </c>
      <c r="W325" s="2">
        <v>0</v>
      </c>
      <c r="X325" s="2">
        <v>7130</v>
      </c>
      <c r="Y325" s="2">
        <v>810</v>
      </c>
      <c r="Z325" s="2">
        <v>5470</v>
      </c>
      <c r="AA325" s="9">
        <f t="shared" si="47"/>
        <v>110585</v>
      </c>
      <c r="AB325" s="9">
        <f t="shared" si="48"/>
        <v>23051</v>
      </c>
      <c r="AC325" s="9">
        <f t="shared" si="49"/>
        <v>11320</v>
      </c>
      <c r="AD325" s="9">
        <f t="shared" si="50"/>
        <v>6214</v>
      </c>
      <c r="AE325" s="44">
        <f t="shared" si="51"/>
        <v>1.0557288997028458E-3</v>
      </c>
      <c r="AF325" s="9">
        <f t="shared" si="52"/>
        <v>6275</v>
      </c>
      <c r="AG325" s="9">
        <f t="shared" si="45"/>
        <v>6280</v>
      </c>
      <c r="AH325" s="44">
        <f t="shared" si="53"/>
        <v>1.5046128076029151E-3</v>
      </c>
      <c r="AI325">
        <f>AA325/'Totals and Drop Down Lists'!W$6*Inputs!E$37</f>
        <v>100316.12192466739</v>
      </c>
      <c r="AJ325">
        <f>AB325/'Totals and Drop Down Lists'!X$6*Inputs!F$37</f>
        <v>75846.714949729707</v>
      </c>
      <c r="AK325">
        <f>AC325/'Totals and Drop Down Lists'!Y$6*Inputs!G$37</f>
        <v>74625.263741095521</v>
      </c>
      <c r="AL325">
        <f>AD325/'Totals and Drop Down Lists'!Z$6*Inputs!H$37</f>
        <v>49820.75289174202</v>
      </c>
      <c r="AM325">
        <f>AE325/'Totals and Drop Down Lists'!AA$6*Inputs!I$37</f>
        <v>131427.00487859827</v>
      </c>
      <c r="AN325">
        <f>AF325/'Totals and Drop Down Lists'!AB$6*Inputs!J$37</f>
        <v>125228.24945566326</v>
      </c>
      <c r="AO325">
        <f>AG325/'Totals and Drop Down Lists'!AC$6*Inputs!K$37</f>
        <v>116956.05840469537</v>
      </c>
      <c r="AP325">
        <f>AH325/'Totals and Drop Down Lists'!AD$6*Inputs!L$37</f>
        <v>354080.39516827697</v>
      </c>
      <c r="AQ325">
        <f>IF(OR($D325="51",$D325="52",$D325="61"),(AA325/'Totals and Drop Down Lists'!W$4)*Inputs!E$38,0)</f>
        <v>0</v>
      </c>
      <c r="AR325">
        <f>IF(OR($D325="51",$D325="52",$D325="61"),(AB325/'Totals and Drop Down Lists'!X$4)*Inputs!F$38,0)</f>
        <v>0</v>
      </c>
      <c r="AS325">
        <f>IF(OR($D325="51",$D325="52",$D325="61"),(AC325/'Totals and Drop Down Lists'!Y$4)*Inputs!G$38,0)</f>
        <v>0</v>
      </c>
      <c r="AT325">
        <f>IF(OR($D325="51",$D325="52",$D325="61"),(AD325/'Totals and Drop Down Lists'!Z$4)*Inputs!H$38,0)</f>
        <v>0</v>
      </c>
      <c r="AU325">
        <f>IF(OR($D325="51",$D325="52",$D325="61"),(AE325/'Totals and Drop Down Lists'!AA$4)*Inputs!I$38,0)</f>
        <v>0</v>
      </c>
      <c r="AV325">
        <f>IF(OR($D325="51",$D325="52",$D325="61"),(AF325/'Totals and Drop Down Lists'!AB$4)*Inputs!J$38,0)</f>
        <v>0</v>
      </c>
      <c r="AW325">
        <f>IF(OR($D325="51",$D325="52",$D325="61"),(AG325/'Totals and Drop Down Lists'!AC$4)*Inputs!K$38,0)</f>
        <v>0</v>
      </c>
      <c r="AX325">
        <f>IF(OR($D325="51",$D325="52",$D325="61"),(AH325/'Totals and Drop Down Lists'!AD$4)*Inputs!L$38,0)</f>
        <v>0</v>
      </c>
      <c r="AY325">
        <f>IF(OR($D325="51",$D325="52",$D325="61"),0,(AA325/'Totals and Drop Down Lists'!W$5)*Inputs!E$39)</f>
        <v>0</v>
      </c>
      <c r="AZ325">
        <f>IF(OR($D325="51",$D325="52",$D325="61"),0,(AB325/'Totals and Drop Down Lists'!X$5)*Inputs!F$39)</f>
        <v>0</v>
      </c>
      <c r="BA325">
        <f>IF(OR($D325="51",$D325="52",$D325="61"),0,(AC325/'Totals and Drop Down Lists'!Y$5)*Inputs!G$39)</f>
        <v>0</v>
      </c>
      <c r="BB325">
        <f>IF(OR($D325="51",$D325="52",$D325="61"),0,(AD325/'Totals and Drop Down Lists'!Z$5)*Inputs!H$39)</f>
        <v>0</v>
      </c>
      <c r="BC325">
        <f>IF(OR($D325="51",$D325="52",$D325="61"),0,(AE325/'Totals and Drop Down Lists'!AA$5)*Inputs!I$39)</f>
        <v>0</v>
      </c>
      <c r="BD325">
        <f>IF(OR($D325="51",$D325="52",$D325="61"),0,(AF325/'Totals and Drop Down Lists'!AB$5)*Inputs!J$39)</f>
        <v>0</v>
      </c>
      <c r="BE325">
        <f>IF(OR($D325="51",$D325="52",$D325="61"),0,(AG325/'Totals and Drop Down Lists'!AC$5)*Inputs!K$39)</f>
        <v>0</v>
      </c>
      <c r="BF325">
        <f>IF(OR($D325="51",$D325="52",$D325="61"),0,(AH325/'Totals and Drop Down Lists'!AD$5)*Inputs!L$39)</f>
        <v>0</v>
      </c>
      <c r="BG325" s="10">
        <f t="shared" si="46"/>
        <v>1028300.5614144685</v>
      </c>
    </row>
    <row r="326" spans="1:59" ht="28.8">
      <c r="A326" s="1" t="s">
        <v>7369</v>
      </c>
      <c r="B326" s="1" t="s">
        <v>2943</v>
      </c>
      <c r="C326" s="1" t="s">
        <v>799</v>
      </c>
      <c r="D326" s="1" t="s">
        <v>10</v>
      </c>
      <c r="E326" s="1" t="s">
        <v>2970</v>
      </c>
      <c r="F326" s="2">
        <v>80511</v>
      </c>
      <c r="G326" s="2">
        <v>488</v>
      </c>
      <c r="H326" s="2">
        <v>111</v>
      </c>
      <c r="I326" s="2">
        <v>6538</v>
      </c>
      <c r="J326" s="2">
        <v>26397</v>
      </c>
      <c r="K326" s="2">
        <v>7826</v>
      </c>
      <c r="L326" s="2">
        <v>528</v>
      </c>
      <c r="M326" s="2">
        <v>130</v>
      </c>
      <c r="N326" s="2">
        <v>29</v>
      </c>
      <c r="O326" s="2">
        <v>548</v>
      </c>
      <c r="P326" s="2">
        <v>262</v>
      </c>
      <c r="Q326" s="2">
        <v>336</v>
      </c>
      <c r="R326" s="2">
        <v>452</v>
      </c>
      <c r="S326" s="2">
        <v>11491500</v>
      </c>
      <c r="T326" s="2">
        <v>485737000</v>
      </c>
      <c r="U326" s="2">
        <v>458</v>
      </c>
      <c r="V326" s="2">
        <v>275</v>
      </c>
      <c r="W326" s="2">
        <v>25</v>
      </c>
      <c r="X326" s="2">
        <v>1100</v>
      </c>
      <c r="Y326" s="2">
        <v>105</v>
      </c>
      <c r="Z326" s="2">
        <v>740</v>
      </c>
      <c r="AA326" s="9">
        <f t="shared" si="47"/>
        <v>80511</v>
      </c>
      <c r="AB326" s="9">
        <f t="shared" si="48"/>
        <v>5939</v>
      </c>
      <c r="AC326" s="9">
        <f t="shared" si="49"/>
        <v>2285</v>
      </c>
      <c r="AD326" s="9">
        <f t="shared" si="50"/>
        <v>452</v>
      </c>
      <c r="AE326" s="44">
        <f t="shared" si="51"/>
        <v>1.6203950232349692E-4</v>
      </c>
      <c r="AF326" s="9">
        <f t="shared" si="52"/>
        <v>800</v>
      </c>
      <c r="AG326" s="9">
        <f t="shared" si="45"/>
        <v>845</v>
      </c>
      <c r="AH326" s="44">
        <f t="shared" si="53"/>
        <v>9.3216558800897099E-5</v>
      </c>
      <c r="AI326">
        <f>AA326/'Totals and Drop Down Lists'!W$6*Inputs!E$37</f>
        <v>73034.781320042457</v>
      </c>
      <c r="AJ326">
        <f>AB326/'Totals and Drop Down Lists'!X$6*Inputs!F$37</f>
        <v>19541.609478393333</v>
      </c>
      <c r="AK326">
        <f>AC326/'Totals and Drop Down Lists'!Y$6*Inputs!G$37</f>
        <v>15063.491841731737</v>
      </c>
      <c r="AL326">
        <f>AD326/'Totals and Drop Down Lists'!Z$6*Inputs!H$37</f>
        <v>3623.9105740372379</v>
      </c>
      <c r="AM326">
        <f>AE326/'Totals and Drop Down Lists'!AA$6*Inputs!I$37</f>
        <v>20172.192376650972</v>
      </c>
      <c r="AN326">
        <f>AF326/'Totals and Drop Down Lists'!AB$6*Inputs!J$37</f>
        <v>15965.354512275795</v>
      </c>
      <c r="AO326">
        <f>AG326/'Totals and Drop Down Lists'!AC$6*Inputs!K$37</f>
        <v>15736.921871332417</v>
      </c>
      <c r="AP326">
        <f>AH326/'Totals and Drop Down Lists'!AD$6*Inputs!L$37</f>
        <v>21936.644304545414</v>
      </c>
      <c r="AQ326">
        <f>IF(OR($D326="51",$D326="52",$D326="61"),(AA326/'Totals and Drop Down Lists'!W$4)*Inputs!E$38,0)</f>
        <v>0</v>
      </c>
      <c r="AR326">
        <f>IF(OR($D326="51",$D326="52",$D326="61"),(AB326/'Totals and Drop Down Lists'!X$4)*Inputs!F$38,0)</f>
        <v>0</v>
      </c>
      <c r="AS326">
        <f>IF(OR($D326="51",$D326="52",$D326="61"),(AC326/'Totals and Drop Down Lists'!Y$4)*Inputs!G$38,0)</f>
        <v>0</v>
      </c>
      <c r="AT326">
        <f>IF(OR($D326="51",$D326="52",$D326="61"),(AD326/'Totals and Drop Down Lists'!Z$4)*Inputs!H$38,0)</f>
        <v>0</v>
      </c>
      <c r="AU326">
        <f>IF(OR($D326="51",$D326="52",$D326="61"),(AE326/'Totals and Drop Down Lists'!AA$4)*Inputs!I$38,0)</f>
        <v>0</v>
      </c>
      <c r="AV326">
        <f>IF(OR($D326="51",$D326="52",$D326="61"),(AF326/'Totals and Drop Down Lists'!AB$4)*Inputs!J$38,0)</f>
        <v>0</v>
      </c>
      <c r="AW326">
        <f>IF(OR($D326="51",$D326="52",$D326="61"),(AG326/'Totals and Drop Down Lists'!AC$4)*Inputs!K$38,0)</f>
        <v>0</v>
      </c>
      <c r="AX326">
        <f>IF(OR($D326="51",$D326="52",$D326="61"),(AH326/'Totals and Drop Down Lists'!AD$4)*Inputs!L$38,0)</f>
        <v>0</v>
      </c>
      <c r="AY326">
        <f>IF(OR($D326="51",$D326="52",$D326="61"),0,(AA326/'Totals and Drop Down Lists'!W$5)*Inputs!E$39)</f>
        <v>0</v>
      </c>
      <c r="AZ326">
        <f>IF(OR($D326="51",$D326="52",$D326="61"),0,(AB326/'Totals and Drop Down Lists'!X$5)*Inputs!F$39)</f>
        <v>0</v>
      </c>
      <c r="BA326">
        <f>IF(OR($D326="51",$D326="52",$D326="61"),0,(AC326/'Totals and Drop Down Lists'!Y$5)*Inputs!G$39)</f>
        <v>0</v>
      </c>
      <c r="BB326">
        <f>IF(OR($D326="51",$D326="52",$D326="61"),0,(AD326/'Totals and Drop Down Lists'!Z$5)*Inputs!H$39)</f>
        <v>0</v>
      </c>
      <c r="BC326">
        <f>IF(OR($D326="51",$D326="52",$D326="61"),0,(AE326/'Totals and Drop Down Lists'!AA$5)*Inputs!I$39)</f>
        <v>0</v>
      </c>
      <c r="BD326">
        <f>IF(OR($D326="51",$D326="52",$D326="61"),0,(AF326/'Totals and Drop Down Lists'!AB$5)*Inputs!J$39)</f>
        <v>0</v>
      </c>
      <c r="BE326">
        <f>IF(OR($D326="51",$D326="52",$D326="61"),0,(AG326/'Totals and Drop Down Lists'!AC$5)*Inputs!K$39)</f>
        <v>0</v>
      </c>
      <c r="BF326">
        <f>IF(OR($D326="51",$D326="52",$D326="61"),0,(AH326/'Totals and Drop Down Lists'!AD$5)*Inputs!L$39)</f>
        <v>0</v>
      </c>
      <c r="BG326" s="10">
        <f t="shared" si="46"/>
        <v>185074.90627900939</v>
      </c>
    </row>
    <row r="327" spans="1:59" ht="28.8">
      <c r="A327" s="1" t="s">
        <v>7369</v>
      </c>
      <c r="B327" s="1" t="s">
        <v>2943</v>
      </c>
      <c r="C327" s="1" t="s">
        <v>2971</v>
      </c>
      <c r="D327" s="1" t="s">
        <v>10</v>
      </c>
      <c r="E327" s="1" t="s">
        <v>2972</v>
      </c>
      <c r="F327" s="2">
        <v>157368</v>
      </c>
      <c r="G327" s="2">
        <v>2560</v>
      </c>
      <c r="H327" s="2">
        <v>139</v>
      </c>
      <c r="I327" s="2">
        <v>32236</v>
      </c>
      <c r="J327" s="2">
        <v>48001</v>
      </c>
      <c r="K327" s="2">
        <v>19153</v>
      </c>
      <c r="L327" s="2">
        <v>892</v>
      </c>
      <c r="M327" s="2">
        <v>153</v>
      </c>
      <c r="N327" s="2">
        <v>88</v>
      </c>
      <c r="O327" s="2">
        <v>771</v>
      </c>
      <c r="P327" s="2">
        <v>187</v>
      </c>
      <c r="Q327" s="2">
        <v>72</v>
      </c>
      <c r="R327" s="2">
        <v>783</v>
      </c>
      <c r="S327" s="2">
        <v>20855600</v>
      </c>
      <c r="T327" s="2">
        <v>783329700</v>
      </c>
      <c r="U327" s="2">
        <v>1661</v>
      </c>
      <c r="V327" s="2">
        <v>1695</v>
      </c>
      <c r="W327" s="2">
        <v>65</v>
      </c>
      <c r="X327" s="2">
        <v>7350</v>
      </c>
      <c r="Y327" s="2">
        <v>630</v>
      </c>
      <c r="Z327" s="2">
        <v>4840</v>
      </c>
      <c r="AA327" s="9">
        <f t="shared" si="47"/>
        <v>157368</v>
      </c>
      <c r="AB327" s="9">
        <f t="shared" si="48"/>
        <v>29537</v>
      </c>
      <c r="AC327" s="9">
        <f t="shared" si="49"/>
        <v>2946</v>
      </c>
      <c r="AD327" s="9">
        <f t="shared" si="50"/>
        <v>783</v>
      </c>
      <c r="AE327" s="44">
        <f t="shared" si="51"/>
        <v>5.3372693227185704E-4</v>
      </c>
      <c r="AF327" s="9">
        <f t="shared" si="52"/>
        <v>5590</v>
      </c>
      <c r="AG327" s="9">
        <f t="shared" si="45"/>
        <v>5470</v>
      </c>
      <c r="AH327" s="44">
        <f t="shared" si="53"/>
        <v>8.121288455391327E-4</v>
      </c>
      <c r="AI327">
        <f>AA327/'Totals and Drop Down Lists'!W$6*Inputs!E$37</f>
        <v>142754.87159235933</v>
      </c>
      <c r="AJ327">
        <f>AB327/'Totals and Drop Down Lists'!X$6*Inputs!F$37</f>
        <v>97188.166217091086</v>
      </c>
      <c r="AK327">
        <f>AC327/'Totals and Drop Down Lists'!Y$6*Inputs!G$37</f>
        <v>19421.02711848652</v>
      </c>
      <c r="AL327">
        <f>AD327/'Totals and Drop Down Lists'!Z$6*Inputs!H$37</f>
        <v>6277.7034944052148</v>
      </c>
      <c r="AM327">
        <f>AE327/'Totals and Drop Down Lists'!AA$6*Inputs!I$37</f>
        <v>66443.319067306526</v>
      </c>
      <c r="AN327">
        <f>AF327/'Totals and Drop Down Lists'!AB$6*Inputs!J$37</f>
        <v>111557.91465452711</v>
      </c>
      <c r="AO327">
        <f>AG327/'Totals and Drop Down Lists'!AC$6*Inputs!K$37</f>
        <v>101870.96169963115</v>
      </c>
      <c r="AP327">
        <f>AH327/'Totals and Drop Down Lists'!AD$6*Inputs!L$37</f>
        <v>191118.20735739931</v>
      </c>
      <c r="AQ327">
        <f>IF(OR($D327="51",$D327="52",$D327="61"),(AA327/'Totals and Drop Down Lists'!W$4)*Inputs!E$38,0)</f>
        <v>0</v>
      </c>
      <c r="AR327">
        <f>IF(OR($D327="51",$D327="52",$D327="61"),(AB327/'Totals and Drop Down Lists'!X$4)*Inputs!F$38,0)</f>
        <v>0</v>
      </c>
      <c r="AS327">
        <f>IF(OR($D327="51",$D327="52",$D327="61"),(AC327/'Totals and Drop Down Lists'!Y$4)*Inputs!G$38,0)</f>
        <v>0</v>
      </c>
      <c r="AT327">
        <f>IF(OR($D327="51",$D327="52",$D327="61"),(AD327/'Totals and Drop Down Lists'!Z$4)*Inputs!H$38,0)</f>
        <v>0</v>
      </c>
      <c r="AU327">
        <f>IF(OR($D327="51",$D327="52",$D327="61"),(AE327/'Totals and Drop Down Lists'!AA$4)*Inputs!I$38,0)</f>
        <v>0</v>
      </c>
      <c r="AV327">
        <f>IF(OR($D327="51",$D327="52",$D327="61"),(AF327/'Totals and Drop Down Lists'!AB$4)*Inputs!J$38,0)</f>
        <v>0</v>
      </c>
      <c r="AW327">
        <f>IF(OR($D327="51",$D327="52",$D327="61"),(AG327/'Totals and Drop Down Lists'!AC$4)*Inputs!K$38,0)</f>
        <v>0</v>
      </c>
      <c r="AX327">
        <f>IF(OR($D327="51",$D327="52",$D327="61"),(AH327/'Totals and Drop Down Lists'!AD$4)*Inputs!L$38,0)</f>
        <v>0</v>
      </c>
      <c r="AY327">
        <f>IF(OR($D327="51",$D327="52",$D327="61"),0,(AA327/'Totals and Drop Down Lists'!W$5)*Inputs!E$39)</f>
        <v>0</v>
      </c>
      <c r="AZ327">
        <f>IF(OR($D327="51",$D327="52",$D327="61"),0,(AB327/'Totals and Drop Down Lists'!X$5)*Inputs!F$39)</f>
        <v>0</v>
      </c>
      <c r="BA327">
        <f>IF(OR($D327="51",$D327="52",$D327="61"),0,(AC327/'Totals and Drop Down Lists'!Y$5)*Inputs!G$39)</f>
        <v>0</v>
      </c>
      <c r="BB327">
        <f>IF(OR($D327="51",$D327="52",$D327="61"),0,(AD327/'Totals and Drop Down Lists'!Z$5)*Inputs!H$39)</f>
        <v>0</v>
      </c>
      <c r="BC327">
        <f>IF(OR($D327="51",$D327="52",$D327="61"),0,(AE327/'Totals and Drop Down Lists'!AA$5)*Inputs!I$39)</f>
        <v>0</v>
      </c>
      <c r="BD327">
        <f>IF(OR($D327="51",$D327="52",$D327="61"),0,(AF327/'Totals and Drop Down Lists'!AB$5)*Inputs!J$39)</f>
        <v>0</v>
      </c>
      <c r="BE327">
        <f>IF(OR($D327="51",$D327="52",$D327="61"),0,(AG327/'Totals and Drop Down Lists'!AC$5)*Inputs!K$39)</f>
        <v>0</v>
      </c>
      <c r="BF327">
        <f>IF(OR($D327="51",$D327="52",$D327="61"),0,(AH327/'Totals and Drop Down Lists'!AD$5)*Inputs!L$39)</f>
        <v>0</v>
      </c>
      <c r="BG327" s="10">
        <f t="shared" si="46"/>
        <v>736632.17120120616</v>
      </c>
    </row>
    <row r="328" spans="1:59" ht="28.8">
      <c r="A328" s="1" t="s">
        <v>7369</v>
      </c>
      <c r="B328" s="1" t="s">
        <v>2943</v>
      </c>
      <c r="C328" s="1" t="s">
        <v>2973</v>
      </c>
      <c r="D328" s="1" t="s">
        <v>7</v>
      </c>
      <c r="E328" s="1" t="s">
        <v>2974</v>
      </c>
      <c r="F328" s="2">
        <v>3827261</v>
      </c>
      <c r="G328" s="2">
        <v>71869</v>
      </c>
      <c r="H328" s="2">
        <v>13778</v>
      </c>
      <c r="I328" s="2">
        <v>825131</v>
      </c>
      <c r="J328" s="2">
        <v>1320960</v>
      </c>
      <c r="K328" s="2">
        <v>824597</v>
      </c>
      <c r="L328" s="2">
        <v>21058</v>
      </c>
      <c r="M328" s="2">
        <v>5988</v>
      </c>
      <c r="N328" s="2">
        <v>1919</v>
      </c>
      <c r="O328" s="2">
        <v>70824</v>
      </c>
      <c r="P328" s="2">
        <v>52808</v>
      </c>
      <c r="Q328" s="2">
        <v>30430</v>
      </c>
      <c r="R328" s="2">
        <v>289258</v>
      </c>
      <c r="S328" s="2">
        <v>1041222500</v>
      </c>
      <c r="T328" s="2">
        <v>42512347900</v>
      </c>
      <c r="U328" s="2">
        <v>40790</v>
      </c>
      <c r="V328" s="2">
        <v>47170</v>
      </c>
      <c r="W328" s="2">
        <v>1050</v>
      </c>
      <c r="X328" s="2">
        <v>253545</v>
      </c>
      <c r="Y328" s="2">
        <v>32330</v>
      </c>
      <c r="Z328" s="2">
        <v>174875</v>
      </c>
      <c r="AA328" s="9">
        <f t="shared" si="47"/>
        <v>3827261</v>
      </c>
      <c r="AB328" s="9">
        <f t="shared" si="48"/>
        <v>739484</v>
      </c>
      <c r="AC328" s="9">
        <f t="shared" si="49"/>
        <v>472285</v>
      </c>
      <c r="AD328" s="9">
        <f t="shared" si="50"/>
        <v>289258</v>
      </c>
      <c r="AE328" s="44">
        <f t="shared" si="51"/>
        <v>3.5949232257158639E-2</v>
      </c>
      <c r="AF328" s="9">
        <f t="shared" si="52"/>
        <v>205325</v>
      </c>
      <c r="AG328" s="9">
        <f t="shared" si="45"/>
        <v>207205</v>
      </c>
      <c r="AH328" s="44">
        <f t="shared" si="53"/>
        <v>4.8128619066761573E-2</v>
      </c>
      <c r="AI328">
        <f>AA328/'Totals and Drop Down Lists'!W$6*Inputs!E$37</f>
        <v>3471863.1018087845</v>
      </c>
      <c r="AJ328">
        <f>AB328/'Totals and Drop Down Lists'!X$6*Inputs!F$37</f>
        <v>2433188.6754538165</v>
      </c>
      <c r="AK328">
        <f>AC328/'Totals and Drop Down Lists'!Y$6*Inputs!G$37</f>
        <v>3113462.2514101858</v>
      </c>
      <c r="AL328">
        <f>AD328/'Totals and Drop Down Lists'!Z$6*Inputs!H$37</f>
        <v>2319126.3823558926</v>
      </c>
      <c r="AM328">
        <f>AE328/'Totals and Drop Down Lists'!AA$6*Inputs!I$37</f>
        <v>4475296.5695770038</v>
      </c>
      <c r="AN328">
        <f>AF328/'Totals and Drop Down Lists'!AB$6*Inputs!J$37</f>
        <v>4097608.0190412845</v>
      </c>
      <c r="AO328">
        <f>AG328/'Totals and Drop Down Lists'!AC$6*Inputs!K$37</f>
        <v>3858898.1021886789</v>
      </c>
      <c r="AP328">
        <f>AH328/'Totals and Drop Down Lists'!AD$6*Inputs!L$37</f>
        <v>11326103.547670873</v>
      </c>
      <c r="AQ328">
        <f>IF(OR($D328="51",$D328="52",$D328="61"),(AA328/'Totals and Drop Down Lists'!W$4)*Inputs!E$38,0)</f>
        <v>0</v>
      </c>
      <c r="AR328">
        <f>IF(OR($D328="51",$D328="52",$D328="61"),(AB328/'Totals and Drop Down Lists'!X$4)*Inputs!F$38,0)</f>
        <v>0</v>
      </c>
      <c r="AS328">
        <f>IF(OR($D328="51",$D328="52",$D328="61"),(AC328/'Totals and Drop Down Lists'!Y$4)*Inputs!G$38,0)</f>
        <v>0</v>
      </c>
      <c r="AT328">
        <f>IF(OR($D328="51",$D328="52",$D328="61"),(AD328/'Totals and Drop Down Lists'!Z$4)*Inputs!H$38,0)</f>
        <v>0</v>
      </c>
      <c r="AU328">
        <f>IF(OR($D328="51",$D328="52",$D328="61"),(AE328/'Totals and Drop Down Lists'!AA$4)*Inputs!I$38,0)</f>
        <v>0</v>
      </c>
      <c r="AV328">
        <f>IF(OR($D328="51",$D328="52",$D328="61"),(AF328/'Totals and Drop Down Lists'!AB$4)*Inputs!J$38,0)</f>
        <v>0</v>
      </c>
      <c r="AW328">
        <f>IF(OR($D328="51",$D328="52",$D328="61"),(AG328/'Totals and Drop Down Lists'!AC$4)*Inputs!K$38,0)</f>
        <v>0</v>
      </c>
      <c r="AX328">
        <f>IF(OR($D328="51",$D328="52",$D328="61"),(AH328/'Totals and Drop Down Lists'!AD$4)*Inputs!L$38,0)</f>
        <v>0</v>
      </c>
      <c r="AY328">
        <f>IF(OR($D328="51",$D328="52",$D328="61"),0,(AA328/'Totals and Drop Down Lists'!W$5)*Inputs!E$39)</f>
        <v>0</v>
      </c>
      <c r="AZ328">
        <f>IF(OR($D328="51",$D328="52",$D328="61"),0,(AB328/'Totals and Drop Down Lists'!X$5)*Inputs!F$39)</f>
        <v>0</v>
      </c>
      <c r="BA328">
        <f>IF(OR($D328="51",$D328="52",$D328="61"),0,(AC328/'Totals and Drop Down Lists'!Y$5)*Inputs!G$39)</f>
        <v>0</v>
      </c>
      <c r="BB328">
        <f>IF(OR($D328="51",$D328="52",$D328="61"),0,(AD328/'Totals and Drop Down Lists'!Z$5)*Inputs!H$39)</f>
        <v>0</v>
      </c>
      <c r="BC328">
        <f>IF(OR($D328="51",$D328="52",$D328="61"),0,(AE328/'Totals and Drop Down Lists'!AA$5)*Inputs!I$39)</f>
        <v>0</v>
      </c>
      <c r="BD328">
        <f>IF(OR($D328="51",$D328="52",$D328="61"),0,(AF328/'Totals and Drop Down Lists'!AB$5)*Inputs!J$39)</f>
        <v>0</v>
      </c>
      <c r="BE328">
        <f>IF(OR($D328="51",$D328="52",$D328="61"),0,(AG328/'Totals and Drop Down Lists'!AC$5)*Inputs!K$39)</f>
        <v>0</v>
      </c>
      <c r="BF328">
        <f>IF(OR($D328="51",$D328="52",$D328="61"),0,(AH328/'Totals and Drop Down Lists'!AD$5)*Inputs!L$39)</f>
        <v>0</v>
      </c>
      <c r="BG328" s="10">
        <f t="shared" si="46"/>
        <v>35095546.649506524</v>
      </c>
    </row>
    <row r="329" spans="1:59" ht="28.8">
      <c r="A329" s="1" t="s">
        <v>7369</v>
      </c>
      <c r="B329" s="1" t="s">
        <v>2943</v>
      </c>
      <c r="C329" s="1" t="s">
        <v>2975</v>
      </c>
      <c r="D329" s="1" t="s">
        <v>10</v>
      </c>
      <c r="E329" s="1" t="s">
        <v>2976</v>
      </c>
      <c r="F329" s="2">
        <v>70257</v>
      </c>
      <c r="G329" s="2">
        <v>990</v>
      </c>
      <c r="H329" s="2">
        <v>26</v>
      </c>
      <c r="I329" s="2">
        <v>16951</v>
      </c>
      <c r="J329" s="2">
        <v>15309</v>
      </c>
      <c r="K329" s="2">
        <v>8248</v>
      </c>
      <c r="L329" s="2">
        <v>1325</v>
      </c>
      <c r="M329" s="2">
        <v>308</v>
      </c>
      <c r="N329" s="2">
        <v>136</v>
      </c>
      <c r="O329" s="2">
        <v>2043</v>
      </c>
      <c r="P329" s="2">
        <v>873</v>
      </c>
      <c r="Q329" s="2">
        <v>333</v>
      </c>
      <c r="R329" s="2">
        <v>2811</v>
      </c>
      <c r="S329" s="2">
        <v>8713800</v>
      </c>
      <c r="T329" s="2">
        <v>315748200</v>
      </c>
      <c r="U329" s="2">
        <v>281</v>
      </c>
      <c r="V329" s="2">
        <v>160</v>
      </c>
      <c r="W329" s="2">
        <v>0</v>
      </c>
      <c r="X329" s="2">
        <v>3305</v>
      </c>
      <c r="Y329" s="2">
        <v>555</v>
      </c>
      <c r="Z329" s="2">
        <v>2485</v>
      </c>
      <c r="AA329" s="9">
        <f t="shared" si="47"/>
        <v>70257</v>
      </c>
      <c r="AB329" s="9">
        <f t="shared" si="48"/>
        <v>15935</v>
      </c>
      <c r="AC329" s="9">
        <f t="shared" si="49"/>
        <v>7829</v>
      </c>
      <c r="AD329" s="9">
        <f t="shared" si="50"/>
        <v>2811</v>
      </c>
      <c r="AE329" s="44">
        <f t="shared" si="51"/>
        <v>3.1034608234811398E-4</v>
      </c>
      <c r="AF329" s="9">
        <f t="shared" si="52"/>
        <v>3145</v>
      </c>
      <c r="AG329" s="9">
        <f t="shared" si="45"/>
        <v>3040</v>
      </c>
      <c r="AH329" s="44">
        <f t="shared" si="53"/>
        <v>6.0943374673189576E-4</v>
      </c>
      <c r="AI329">
        <f>AA329/'Totals and Drop Down Lists'!W$6*Inputs!E$37</f>
        <v>63732.963585127793</v>
      </c>
      <c r="AJ329">
        <f>AB329/'Totals and Drop Down Lists'!X$6*Inputs!F$37</f>
        <v>52432.319757231482</v>
      </c>
      <c r="AK329">
        <f>AC329/'Totals and Drop Down Lists'!Y$6*Inputs!G$37</f>
        <v>51611.412529066867</v>
      </c>
      <c r="AL329">
        <f>AD329/'Totals and Drop Down Lists'!Z$6*Inputs!H$37</f>
        <v>22537.196069952821</v>
      </c>
      <c r="AM329">
        <f>AE329/'Totals and Drop Down Lists'!AA$6*Inputs!I$37</f>
        <v>38634.782177791967</v>
      </c>
      <c r="AN329">
        <f>AF329/'Totals and Drop Down Lists'!AB$6*Inputs!J$37</f>
        <v>62763.799926384214</v>
      </c>
      <c r="AO329">
        <f>AG329/'Totals and Drop Down Lists'!AC$6*Inputs!K$37</f>
        <v>56615.671584438525</v>
      </c>
      <c r="AP329">
        <f>AH329/'Totals and Drop Down Lists'!AD$6*Inputs!L$37</f>
        <v>143417.98819026296</v>
      </c>
      <c r="AQ329">
        <f>IF(OR($D329="51",$D329="52",$D329="61"),(AA329/'Totals and Drop Down Lists'!W$4)*Inputs!E$38,0)</f>
        <v>0</v>
      </c>
      <c r="AR329">
        <f>IF(OR($D329="51",$D329="52",$D329="61"),(AB329/'Totals and Drop Down Lists'!X$4)*Inputs!F$38,0)</f>
        <v>0</v>
      </c>
      <c r="AS329">
        <f>IF(OR($D329="51",$D329="52",$D329="61"),(AC329/'Totals and Drop Down Lists'!Y$4)*Inputs!G$38,0)</f>
        <v>0</v>
      </c>
      <c r="AT329">
        <f>IF(OR($D329="51",$D329="52",$D329="61"),(AD329/'Totals and Drop Down Lists'!Z$4)*Inputs!H$38,0)</f>
        <v>0</v>
      </c>
      <c r="AU329">
        <f>IF(OR($D329="51",$D329="52",$D329="61"),(AE329/'Totals and Drop Down Lists'!AA$4)*Inputs!I$38,0)</f>
        <v>0</v>
      </c>
      <c r="AV329">
        <f>IF(OR($D329="51",$D329="52",$D329="61"),(AF329/'Totals and Drop Down Lists'!AB$4)*Inputs!J$38,0)</f>
        <v>0</v>
      </c>
      <c r="AW329">
        <f>IF(OR($D329="51",$D329="52",$D329="61"),(AG329/'Totals and Drop Down Lists'!AC$4)*Inputs!K$38,0)</f>
        <v>0</v>
      </c>
      <c r="AX329">
        <f>IF(OR($D329="51",$D329="52",$D329="61"),(AH329/'Totals and Drop Down Lists'!AD$4)*Inputs!L$38,0)</f>
        <v>0</v>
      </c>
      <c r="AY329">
        <f>IF(OR($D329="51",$D329="52",$D329="61"),0,(AA329/'Totals and Drop Down Lists'!W$5)*Inputs!E$39)</f>
        <v>0</v>
      </c>
      <c r="AZ329">
        <f>IF(OR($D329="51",$D329="52",$D329="61"),0,(AB329/'Totals and Drop Down Lists'!X$5)*Inputs!F$39)</f>
        <v>0</v>
      </c>
      <c r="BA329">
        <f>IF(OR($D329="51",$D329="52",$D329="61"),0,(AC329/'Totals and Drop Down Lists'!Y$5)*Inputs!G$39)</f>
        <v>0</v>
      </c>
      <c r="BB329">
        <f>IF(OR($D329="51",$D329="52",$D329="61"),0,(AD329/'Totals and Drop Down Lists'!Z$5)*Inputs!H$39)</f>
        <v>0</v>
      </c>
      <c r="BC329">
        <f>IF(OR($D329="51",$D329="52",$D329="61"),0,(AE329/'Totals and Drop Down Lists'!AA$5)*Inputs!I$39)</f>
        <v>0</v>
      </c>
      <c r="BD329">
        <f>IF(OR($D329="51",$D329="52",$D329="61"),0,(AF329/'Totals and Drop Down Lists'!AB$5)*Inputs!J$39)</f>
        <v>0</v>
      </c>
      <c r="BE329">
        <f>IF(OR($D329="51",$D329="52",$D329="61"),0,(AG329/'Totals and Drop Down Lists'!AC$5)*Inputs!K$39)</f>
        <v>0</v>
      </c>
      <c r="BF329">
        <f>IF(OR($D329="51",$D329="52",$D329="61"),0,(AH329/'Totals and Drop Down Lists'!AD$5)*Inputs!L$39)</f>
        <v>0</v>
      </c>
      <c r="BG329" s="10">
        <f t="shared" si="46"/>
        <v>491746.13382025668</v>
      </c>
    </row>
    <row r="330" spans="1:59" ht="28.8">
      <c r="A330" s="1" t="s">
        <v>7369</v>
      </c>
      <c r="B330" s="1" t="s">
        <v>2943</v>
      </c>
      <c r="C330" s="1" t="s">
        <v>2977</v>
      </c>
      <c r="D330" s="1" t="s">
        <v>10</v>
      </c>
      <c r="E330" s="1" t="s">
        <v>2978</v>
      </c>
      <c r="F330" s="2">
        <v>62943</v>
      </c>
      <c r="G330" s="2">
        <v>540</v>
      </c>
      <c r="H330" s="2">
        <v>54</v>
      </c>
      <c r="I330" s="2">
        <v>9614</v>
      </c>
      <c r="J330" s="2">
        <v>19360</v>
      </c>
      <c r="K330" s="2">
        <v>10247</v>
      </c>
      <c r="L330" s="2">
        <v>473</v>
      </c>
      <c r="M330" s="2">
        <v>74</v>
      </c>
      <c r="N330" s="2">
        <v>45</v>
      </c>
      <c r="O330" s="2">
        <v>1221</v>
      </c>
      <c r="P330" s="2">
        <v>365</v>
      </c>
      <c r="Q330" s="2">
        <v>119</v>
      </c>
      <c r="R330" s="2">
        <v>1874</v>
      </c>
      <c r="S330" s="2">
        <v>11182800</v>
      </c>
      <c r="T330" s="2">
        <v>452076800</v>
      </c>
      <c r="U330" s="2">
        <v>810</v>
      </c>
      <c r="V330" s="2">
        <v>710</v>
      </c>
      <c r="W330" s="2">
        <v>20</v>
      </c>
      <c r="X330" s="2">
        <v>2790</v>
      </c>
      <c r="Y330" s="2">
        <v>415</v>
      </c>
      <c r="Z330" s="2">
        <v>1790</v>
      </c>
      <c r="AA330" s="9">
        <f t="shared" si="47"/>
        <v>62943</v>
      </c>
      <c r="AB330" s="9">
        <f t="shared" si="48"/>
        <v>9020</v>
      </c>
      <c r="AC330" s="9">
        <f t="shared" si="49"/>
        <v>4171</v>
      </c>
      <c r="AD330" s="9">
        <f t="shared" si="50"/>
        <v>1874</v>
      </c>
      <c r="AE330" s="44">
        <f t="shared" si="51"/>
        <v>3.7877726633383889E-4</v>
      </c>
      <c r="AF330" s="9">
        <f t="shared" si="52"/>
        <v>2060</v>
      </c>
      <c r="AG330" s="9">
        <f t="shared" si="45"/>
        <v>2205</v>
      </c>
      <c r="AH330" s="44">
        <f t="shared" si="53"/>
        <v>4.3426123521885386E-4</v>
      </c>
      <c r="AI330">
        <f>AA330/'Totals and Drop Down Lists'!W$6*Inputs!E$37</f>
        <v>57098.138647233704</v>
      </c>
      <c r="AJ330">
        <f>AB330/'Totals and Drop Down Lists'!X$6*Inputs!F$37</f>
        <v>29679.292388467395</v>
      </c>
      <c r="AK330">
        <f>AC330/'Totals and Drop Down Lists'!Y$6*Inputs!G$37</f>
        <v>27496.640906723449</v>
      </c>
      <c r="AL330">
        <f>AD330/'Totals and Drop Down Lists'!Z$6*Inputs!H$37</f>
        <v>15024.797379968548</v>
      </c>
      <c r="AM330">
        <f>AE330/'Totals and Drop Down Lists'!AA$6*Inputs!I$37</f>
        <v>47153.735816431174</v>
      </c>
      <c r="AN330">
        <f>AF330/'Totals and Drop Down Lists'!AB$6*Inputs!J$37</f>
        <v>41110.787869110172</v>
      </c>
      <c r="AO330">
        <f>AG330/'Totals and Drop Down Lists'!AC$6*Inputs!K$37</f>
        <v>41064.985474897017</v>
      </c>
      <c r="AP330">
        <f>AH330/'Totals and Drop Down Lists'!AD$6*Inputs!L$37</f>
        <v>102194.65698788324</v>
      </c>
      <c r="AQ330">
        <f>IF(OR($D330="51",$D330="52",$D330="61"),(AA330/'Totals and Drop Down Lists'!W$4)*Inputs!E$38,0)</f>
        <v>0</v>
      </c>
      <c r="AR330">
        <f>IF(OR($D330="51",$D330="52",$D330="61"),(AB330/'Totals and Drop Down Lists'!X$4)*Inputs!F$38,0)</f>
        <v>0</v>
      </c>
      <c r="AS330">
        <f>IF(OR($D330="51",$D330="52",$D330="61"),(AC330/'Totals and Drop Down Lists'!Y$4)*Inputs!G$38,0)</f>
        <v>0</v>
      </c>
      <c r="AT330">
        <f>IF(OR($D330="51",$D330="52",$D330="61"),(AD330/'Totals and Drop Down Lists'!Z$4)*Inputs!H$38,0)</f>
        <v>0</v>
      </c>
      <c r="AU330">
        <f>IF(OR($D330="51",$D330="52",$D330="61"),(AE330/'Totals and Drop Down Lists'!AA$4)*Inputs!I$38,0)</f>
        <v>0</v>
      </c>
      <c r="AV330">
        <f>IF(OR($D330="51",$D330="52",$D330="61"),(AF330/'Totals and Drop Down Lists'!AB$4)*Inputs!J$38,0)</f>
        <v>0</v>
      </c>
      <c r="AW330">
        <f>IF(OR($D330="51",$D330="52",$D330="61"),(AG330/'Totals and Drop Down Lists'!AC$4)*Inputs!K$38,0)</f>
        <v>0</v>
      </c>
      <c r="AX330">
        <f>IF(OR($D330="51",$D330="52",$D330="61"),(AH330/'Totals and Drop Down Lists'!AD$4)*Inputs!L$38,0)</f>
        <v>0</v>
      </c>
      <c r="AY330">
        <f>IF(OR($D330="51",$D330="52",$D330="61"),0,(AA330/'Totals and Drop Down Lists'!W$5)*Inputs!E$39)</f>
        <v>0</v>
      </c>
      <c r="AZ330">
        <f>IF(OR($D330="51",$D330="52",$D330="61"),0,(AB330/'Totals and Drop Down Lists'!X$5)*Inputs!F$39)</f>
        <v>0</v>
      </c>
      <c r="BA330">
        <f>IF(OR($D330="51",$D330="52",$D330="61"),0,(AC330/'Totals and Drop Down Lists'!Y$5)*Inputs!G$39)</f>
        <v>0</v>
      </c>
      <c r="BB330">
        <f>IF(OR($D330="51",$D330="52",$D330="61"),0,(AD330/'Totals and Drop Down Lists'!Z$5)*Inputs!H$39)</f>
        <v>0</v>
      </c>
      <c r="BC330">
        <f>IF(OR($D330="51",$D330="52",$D330="61"),0,(AE330/'Totals and Drop Down Lists'!AA$5)*Inputs!I$39)</f>
        <v>0</v>
      </c>
      <c r="BD330">
        <f>IF(OR($D330="51",$D330="52",$D330="61"),0,(AF330/'Totals and Drop Down Lists'!AB$5)*Inputs!J$39)</f>
        <v>0</v>
      </c>
      <c r="BE330">
        <f>IF(OR($D330="51",$D330="52",$D330="61"),0,(AG330/'Totals and Drop Down Lists'!AC$5)*Inputs!K$39)</f>
        <v>0</v>
      </c>
      <c r="BF330">
        <f>IF(OR($D330="51",$D330="52",$D330="61"),0,(AH330/'Totals and Drop Down Lists'!AD$5)*Inputs!L$39)</f>
        <v>0</v>
      </c>
      <c r="BG330" s="10">
        <f t="shared" si="46"/>
        <v>360823.03547071468</v>
      </c>
    </row>
    <row r="331" spans="1:59" ht="28.8">
      <c r="A331" s="1" t="s">
        <v>7369</v>
      </c>
      <c r="B331" s="1" t="s">
        <v>2943</v>
      </c>
      <c r="C331" s="1" t="s">
        <v>2979</v>
      </c>
      <c r="D331" s="1" t="s">
        <v>10</v>
      </c>
      <c r="E331" s="1" t="s">
        <v>2980</v>
      </c>
      <c r="F331" s="2">
        <v>60591</v>
      </c>
      <c r="G331" s="2">
        <v>1018</v>
      </c>
      <c r="H331" s="2">
        <v>117</v>
      </c>
      <c r="I331" s="2">
        <v>9145</v>
      </c>
      <c r="J331" s="2">
        <v>18804</v>
      </c>
      <c r="K331" s="2">
        <v>8550</v>
      </c>
      <c r="L331" s="2">
        <v>497</v>
      </c>
      <c r="M331" s="2">
        <v>49</v>
      </c>
      <c r="N331" s="2">
        <v>43</v>
      </c>
      <c r="O331" s="2">
        <v>1130</v>
      </c>
      <c r="P331" s="2">
        <v>342</v>
      </c>
      <c r="Q331" s="2">
        <v>54</v>
      </c>
      <c r="R331" s="2">
        <v>1084</v>
      </c>
      <c r="S331" s="2">
        <v>10058700</v>
      </c>
      <c r="T331" s="2">
        <v>428620900</v>
      </c>
      <c r="U331" s="2">
        <v>155</v>
      </c>
      <c r="V331" s="2">
        <v>650</v>
      </c>
      <c r="W331" s="2">
        <v>0</v>
      </c>
      <c r="X331" s="2">
        <v>2620</v>
      </c>
      <c r="Y331" s="2">
        <v>275</v>
      </c>
      <c r="Z331" s="2">
        <v>1735</v>
      </c>
      <c r="AA331" s="9">
        <f t="shared" si="47"/>
        <v>60591</v>
      </c>
      <c r="AB331" s="9">
        <f t="shared" si="48"/>
        <v>8010</v>
      </c>
      <c r="AC331" s="9">
        <f t="shared" si="49"/>
        <v>3199</v>
      </c>
      <c r="AD331" s="9">
        <f t="shared" si="50"/>
        <v>1084</v>
      </c>
      <c r="AE331" s="44">
        <f t="shared" si="51"/>
        <v>2.7150496309997905E-4</v>
      </c>
      <c r="AF331" s="9">
        <f t="shared" si="52"/>
        <v>1970</v>
      </c>
      <c r="AG331" s="9">
        <f t="shared" si="45"/>
        <v>2010</v>
      </c>
      <c r="AH331" s="44">
        <f t="shared" si="53"/>
        <v>3.4006584562873275E-4</v>
      </c>
      <c r="AI331">
        <f>AA331/'Totals and Drop Down Lists'!W$6*Inputs!E$37</f>
        <v>54964.544409617236</v>
      </c>
      <c r="AJ331">
        <f>AB331/'Totals and Drop Down Lists'!X$6*Inputs!F$37</f>
        <v>26356.001333882909</v>
      </c>
      <c r="AK331">
        <f>AC331/'Totals and Drop Down Lists'!Y$6*Inputs!G$37</f>
        <v>21088.888578424434</v>
      </c>
      <c r="AL331">
        <f>AD331/'Totals and Drop Down Lists'!Z$6*Inputs!H$37</f>
        <v>8690.9713766733748</v>
      </c>
      <c r="AM331">
        <f>AE331/'Totals and Drop Down Lists'!AA$6*Inputs!I$37</f>
        <v>33799.476475398413</v>
      </c>
      <c r="AN331">
        <f>AF331/'Totals and Drop Down Lists'!AB$6*Inputs!J$37</f>
        <v>39314.685486479138</v>
      </c>
      <c r="AO331">
        <f>AG331/'Totals and Drop Down Lists'!AC$6*Inputs!K$37</f>
        <v>37433.388119974152</v>
      </c>
      <c r="AP331">
        <f>AH331/'Totals and Drop Down Lists'!AD$6*Inputs!L$37</f>
        <v>80027.664522734645</v>
      </c>
      <c r="AQ331">
        <f>IF(OR($D331="51",$D331="52",$D331="61"),(AA331/'Totals and Drop Down Lists'!W$4)*Inputs!E$38,0)</f>
        <v>0</v>
      </c>
      <c r="AR331">
        <f>IF(OR($D331="51",$D331="52",$D331="61"),(AB331/'Totals and Drop Down Lists'!X$4)*Inputs!F$38,0)</f>
        <v>0</v>
      </c>
      <c r="AS331">
        <f>IF(OR($D331="51",$D331="52",$D331="61"),(AC331/'Totals and Drop Down Lists'!Y$4)*Inputs!G$38,0)</f>
        <v>0</v>
      </c>
      <c r="AT331">
        <f>IF(OR($D331="51",$D331="52",$D331="61"),(AD331/'Totals and Drop Down Lists'!Z$4)*Inputs!H$38,0)</f>
        <v>0</v>
      </c>
      <c r="AU331">
        <f>IF(OR($D331="51",$D331="52",$D331="61"),(AE331/'Totals and Drop Down Lists'!AA$4)*Inputs!I$38,0)</f>
        <v>0</v>
      </c>
      <c r="AV331">
        <f>IF(OR($D331="51",$D331="52",$D331="61"),(AF331/'Totals and Drop Down Lists'!AB$4)*Inputs!J$38,0)</f>
        <v>0</v>
      </c>
      <c r="AW331">
        <f>IF(OR($D331="51",$D331="52",$D331="61"),(AG331/'Totals and Drop Down Lists'!AC$4)*Inputs!K$38,0)</f>
        <v>0</v>
      </c>
      <c r="AX331">
        <f>IF(OR($D331="51",$D331="52",$D331="61"),(AH331/'Totals and Drop Down Lists'!AD$4)*Inputs!L$38,0)</f>
        <v>0</v>
      </c>
      <c r="AY331">
        <f>IF(OR($D331="51",$D331="52",$D331="61"),0,(AA331/'Totals and Drop Down Lists'!W$5)*Inputs!E$39)</f>
        <v>0</v>
      </c>
      <c r="AZ331">
        <f>IF(OR($D331="51",$D331="52",$D331="61"),0,(AB331/'Totals and Drop Down Lists'!X$5)*Inputs!F$39)</f>
        <v>0</v>
      </c>
      <c r="BA331">
        <f>IF(OR($D331="51",$D331="52",$D331="61"),0,(AC331/'Totals and Drop Down Lists'!Y$5)*Inputs!G$39)</f>
        <v>0</v>
      </c>
      <c r="BB331">
        <f>IF(OR($D331="51",$D331="52",$D331="61"),0,(AD331/'Totals and Drop Down Lists'!Z$5)*Inputs!H$39)</f>
        <v>0</v>
      </c>
      <c r="BC331">
        <f>IF(OR($D331="51",$D331="52",$D331="61"),0,(AE331/'Totals and Drop Down Lists'!AA$5)*Inputs!I$39)</f>
        <v>0</v>
      </c>
      <c r="BD331">
        <f>IF(OR($D331="51",$D331="52",$D331="61"),0,(AF331/'Totals and Drop Down Lists'!AB$5)*Inputs!J$39)</f>
        <v>0</v>
      </c>
      <c r="BE331">
        <f>IF(OR($D331="51",$D331="52",$D331="61"),0,(AG331/'Totals and Drop Down Lists'!AC$5)*Inputs!K$39)</f>
        <v>0</v>
      </c>
      <c r="BF331">
        <f>IF(OR($D331="51",$D331="52",$D331="61"),0,(AH331/'Totals and Drop Down Lists'!AD$5)*Inputs!L$39)</f>
        <v>0</v>
      </c>
      <c r="BG331" s="10">
        <f t="shared" si="46"/>
        <v>301675.62030318426</v>
      </c>
    </row>
    <row r="332" spans="1:59" ht="28.8">
      <c r="A332" s="1" t="s">
        <v>7369</v>
      </c>
      <c r="B332" s="1" t="s">
        <v>2943</v>
      </c>
      <c r="C332" s="1" t="s">
        <v>492</v>
      </c>
      <c r="D332" s="1" t="s">
        <v>10</v>
      </c>
      <c r="E332" s="1" t="s">
        <v>2981</v>
      </c>
      <c r="F332" s="2">
        <v>105940</v>
      </c>
      <c r="G332" s="2">
        <v>1118</v>
      </c>
      <c r="H332" s="2">
        <v>80</v>
      </c>
      <c r="I332" s="2">
        <v>13469</v>
      </c>
      <c r="J332" s="2">
        <v>27076</v>
      </c>
      <c r="K332" s="2">
        <v>9444</v>
      </c>
      <c r="L332" s="2">
        <v>1710</v>
      </c>
      <c r="M332" s="2">
        <v>417</v>
      </c>
      <c r="N332" s="2">
        <v>265</v>
      </c>
      <c r="O332" s="2">
        <v>1442</v>
      </c>
      <c r="P332" s="2">
        <v>613</v>
      </c>
      <c r="Q332" s="2">
        <v>478</v>
      </c>
      <c r="R332" s="2">
        <v>795</v>
      </c>
      <c r="S332" s="2">
        <v>12299300</v>
      </c>
      <c r="T332" s="2">
        <v>501707900</v>
      </c>
      <c r="U332" s="2">
        <v>426</v>
      </c>
      <c r="V332" s="2">
        <v>635</v>
      </c>
      <c r="W332" s="2">
        <v>0</v>
      </c>
      <c r="X332" s="2">
        <v>2635</v>
      </c>
      <c r="Y332" s="2">
        <v>325</v>
      </c>
      <c r="Z332" s="2">
        <v>1695</v>
      </c>
      <c r="AA332" s="9">
        <f t="shared" si="47"/>
        <v>105940</v>
      </c>
      <c r="AB332" s="9">
        <f t="shared" si="48"/>
        <v>12271</v>
      </c>
      <c r="AC332" s="9">
        <f t="shared" si="49"/>
        <v>5720</v>
      </c>
      <c r="AD332" s="9">
        <f t="shared" si="50"/>
        <v>795</v>
      </c>
      <c r="AE332" s="44">
        <f t="shared" si="51"/>
        <v>2.300505295675957E-4</v>
      </c>
      <c r="AF332" s="9">
        <f t="shared" si="52"/>
        <v>2000</v>
      </c>
      <c r="AG332" s="9">
        <f t="shared" si="45"/>
        <v>2020</v>
      </c>
      <c r="AH332" s="44">
        <f t="shared" si="53"/>
        <v>2.6216452759877603E-4</v>
      </c>
      <c r="AI332">
        <f>AA332/'Totals and Drop Down Lists'!W$6*Inputs!E$37</f>
        <v>96102.454733456281</v>
      </c>
      <c r="AJ332">
        <f>AB332/'Totals and Drop Down Lists'!X$6*Inputs!F$37</f>
        <v>40376.341119610137</v>
      </c>
      <c r="AK332">
        <f>AC332/'Totals and Drop Down Lists'!Y$6*Inputs!G$37</f>
        <v>37708.172137726709</v>
      </c>
      <c r="AL332">
        <f>AD332/'Totals and Drop Down Lists'!Z$6*Inputs!H$37</f>
        <v>6373.9135096451419</v>
      </c>
      <c r="AM332">
        <f>AE332/'Totals and Drop Down Lists'!AA$6*Inputs!I$37</f>
        <v>28638.840975476436</v>
      </c>
      <c r="AN332">
        <f>AF332/'Totals and Drop Down Lists'!AB$6*Inputs!J$37</f>
        <v>39913.386280689483</v>
      </c>
      <c r="AO332">
        <f>AG332/'Totals and Drop Down Lists'!AC$6*Inputs!K$37</f>
        <v>37619.623881765074</v>
      </c>
      <c r="AP332">
        <f>AH332/'Totals and Drop Down Lists'!AD$6*Inputs!L$37</f>
        <v>61695.154435889592</v>
      </c>
      <c r="AQ332">
        <f>IF(OR($D332="51",$D332="52",$D332="61"),(AA332/'Totals and Drop Down Lists'!W$4)*Inputs!E$38,0)</f>
        <v>0</v>
      </c>
      <c r="AR332">
        <f>IF(OR($D332="51",$D332="52",$D332="61"),(AB332/'Totals and Drop Down Lists'!X$4)*Inputs!F$38,0)</f>
        <v>0</v>
      </c>
      <c r="AS332">
        <f>IF(OR($D332="51",$D332="52",$D332="61"),(AC332/'Totals and Drop Down Lists'!Y$4)*Inputs!G$38,0)</f>
        <v>0</v>
      </c>
      <c r="AT332">
        <f>IF(OR($D332="51",$D332="52",$D332="61"),(AD332/'Totals and Drop Down Lists'!Z$4)*Inputs!H$38,0)</f>
        <v>0</v>
      </c>
      <c r="AU332">
        <f>IF(OR($D332="51",$D332="52",$D332="61"),(AE332/'Totals and Drop Down Lists'!AA$4)*Inputs!I$38,0)</f>
        <v>0</v>
      </c>
      <c r="AV332">
        <f>IF(OR($D332="51",$D332="52",$D332="61"),(AF332/'Totals and Drop Down Lists'!AB$4)*Inputs!J$38,0)</f>
        <v>0</v>
      </c>
      <c r="AW332">
        <f>IF(OR($D332="51",$D332="52",$D332="61"),(AG332/'Totals and Drop Down Lists'!AC$4)*Inputs!K$38,0)</f>
        <v>0</v>
      </c>
      <c r="AX332">
        <f>IF(OR($D332="51",$D332="52",$D332="61"),(AH332/'Totals and Drop Down Lists'!AD$4)*Inputs!L$38,0)</f>
        <v>0</v>
      </c>
      <c r="AY332">
        <f>IF(OR($D332="51",$D332="52",$D332="61"),0,(AA332/'Totals and Drop Down Lists'!W$5)*Inputs!E$39)</f>
        <v>0</v>
      </c>
      <c r="AZ332">
        <f>IF(OR($D332="51",$D332="52",$D332="61"),0,(AB332/'Totals and Drop Down Lists'!X$5)*Inputs!F$39)</f>
        <v>0</v>
      </c>
      <c r="BA332">
        <f>IF(OR($D332="51",$D332="52",$D332="61"),0,(AC332/'Totals and Drop Down Lists'!Y$5)*Inputs!G$39)</f>
        <v>0</v>
      </c>
      <c r="BB332">
        <f>IF(OR($D332="51",$D332="52",$D332="61"),0,(AD332/'Totals and Drop Down Lists'!Z$5)*Inputs!H$39)</f>
        <v>0</v>
      </c>
      <c r="BC332">
        <f>IF(OR($D332="51",$D332="52",$D332="61"),0,(AE332/'Totals and Drop Down Lists'!AA$5)*Inputs!I$39)</f>
        <v>0</v>
      </c>
      <c r="BD332">
        <f>IF(OR($D332="51",$D332="52",$D332="61"),0,(AF332/'Totals and Drop Down Lists'!AB$5)*Inputs!J$39)</f>
        <v>0</v>
      </c>
      <c r="BE332">
        <f>IF(OR($D332="51",$D332="52",$D332="61"),0,(AG332/'Totals and Drop Down Lists'!AC$5)*Inputs!K$39)</f>
        <v>0</v>
      </c>
      <c r="BF332">
        <f>IF(OR($D332="51",$D332="52",$D332="61"),0,(AH332/'Totals and Drop Down Lists'!AD$5)*Inputs!L$39)</f>
        <v>0</v>
      </c>
      <c r="BG332" s="10">
        <f t="shared" si="46"/>
        <v>348427.88707425888</v>
      </c>
    </row>
    <row r="333" spans="1:59" ht="28.8">
      <c r="A333" s="1" t="s">
        <v>7369</v>
      </c>
      <c r="B333" s="1" t="s">
        <v>2943</v>
      </c>
      <c r="C333" s="1" t="s">
        <v>2982</v>
      </c>
      <c r="D333" s="1" t="s">
        <v>10</v>
      </c>
      <c r="E333" s="1" t="s">
        <v>2983</v>
      </c>
      <c r="F333" s="2">
        <v>153885</v>
      </c>
      <c r="G333" s="2">
        <v>2191</v>
      </c>
      <c r="H333" s="2">
        <v>63</v>
      </c>
      <c r="I333" s="2">
        <v>32318</v>
      </c>
      <c r="J333" s="2">
        <v>41520</v>
      </c>
      <c r="K333" s="2">
        <v>14808</v>
      </c>
      <c r="L333" s="2">
        <v>1264</v>
      </c>
      <c r="M333" s="2">
        <v>175</v>
      </c>
      <c r="N333" s="2">
        <v>82</v>
      </c>
      <c r="O333" s="2">
        <v>1463</v>
      </c>
      <c r="P333" s="2">
        <v>385</v>
      </c>
      <c r="Q333" s="2">
        <v>87</v>
      </c>
      <c r="R333" s="2">
        <v>494</v>
      </c>
      <c r="S333" s="2">
        <v>17969400</v>
      </c>
      <c r="T333" s="2">
        <v>636291800</v>
      </c>
      <c r="U333" s="2">
        <v>1017</v>
      </c>
      <c r="V333" s="2">
        <v>870</v>
      </c>
      <c r="W333" s="2">
        <v>55</v>
      </c>
      <c r="X333" s="2">
        <v>5075</v>
      </c>
      <c r="Y333" s="2">
        <v>705</v>
      </c>
      <c r="Z333" s="2">
        <v>3770</v>
      </c>
      <c r="AA333" s="9">
        <f t="shared" si="47"/>
        <v>153885</v>
      </c>
      <c r="AB333" s="9">
        <f t="shared" si="48"/>
        <v>30064</v>
      </c>
      <c r="AC333" s="9">
        <f t="shared" si="49"/>
        <v>3950</v>
      </c>
      <c r="AD333" s="9">
        <f t="shared" si="50"/>
        <v>494</v>
      </c>
      <c r="AE333" s="44">
        <f t="shared" si="51"/>
        <v>3.6883425823121355E-4</v>
      </c>
      <c r="AF333" s="9">
        <f t="shared" si="52"/>
        <v>4150</v>
      </c>
      <c r="AG333" s="9">
        <f t="shared" si="45"/>
        <v>4475</v>
      </c>
      <c r="AH333" s="44">
        <f t="shared" si="53"/>
        <v>5.9385878698797929E-4</v>
      </c>
      <c r="AI333">
        <f>AA333/'Totals and Drop Down Lists'!W$6*Inputs!E$37</f>
        <v>139595.30155425635</v>
      </c>
      <c r="AJ333">
        <f>AB333/'Totals and Drop Down Lists'!X$6*Inputs!F$37</f>
        <v>98922.200262403974</v>
      </c>
      <c r="AK333">
        <f>AC333/'Totals and Drop Down Lists'!Y$6*Inputs!G$37</f>
        <v>26039.734255947646</v>
      </c>
      <c r="AL333">
        <f>AD333/'Totals and Drop Down Lists'!Z$6*Inputs!H$37</f>
        <v>3960.6456273769813</v>
      </c>
      <c r="AM333">
        <f>AE333/'Totals and Drop Down Lists'!AA$6*Inputs!I$37</f>
        <v>45915.937197127016</v>
      </c>
      <c r="AN333">
        <f>AF333/'Totals and Drop Down Lists'!AB$6*Inputs!J$37</f>
        <v>82820.276532430682</v>
      </c>
      <c r="AO333">
        <f>AG333/'Totals and Drop Down Lists'!AC$6*Inputs!K$37</f>
        <v>83340.503401434995</v>
      </c>
      <c r="AP333">
        <f>AH333/'Totals and Drop Down Lists'!AD$6*Inputs!L$37</f>
        <v>139752.73433027367</v>
      </c>
      <c r="AQ333">
        <f>IF(OR($D333="51",$D333="52",$D333="61"),(AA333/'Totals and Drop Down Lists'!W$4)*Inputs!E$38,0)</f>
        <v>0</v>
      </c>
      <c r="AR333">
        <f>IF(OR($D333="51",$D333="52",$D333="61"),(AB333/'Totals and Drop Down Lists'!X$4)*Inputs!F$38,0)</f>
        <v>0</v>
      </c>
      <c r="AS333">
        <f>IF(OR($D333="51",$D333="52",$D333="61"),(AC333/'Totals and Drop Down Lists'!Y$4)*Inputs!G$38,0)</f>
        <v>0</v>
      </c>
      <c r="AT333">
        <f>IF(OR($D333="51",$D333="52",$D333="61"),(AD333/'Totals and Drop Down Lists'!Z$4)*Inputs!H$38,0)</f>
        <v>0</v>
      </c>
      <c r="AU333">
        <f>IF(OR($D333="51",$D333="52",$D333="61"),(AE333/'Totals and Drop Down Lists'!AA$4)*Inputs!I$38,0)</f>
        <v>0</v>
      </c>
      <c r="AV333">
        <f>IF(OR($D333="51",$D333="52",$D333="61"),(AF333/'Totals and Drop Down Lists'!AB$4)*Inputs!J$38,0)</f>
        <v>0</v>
      </c>
      <c r="AW333">
        <f>IF(OR($D333="51",$D333="52",$D333="61"),(AG333/'Totals and Drop Down Lists'!AC$4)*Inputs!K$38,0)</f>
        <v>0</v>
      </c>
      <c r="AX333">
        <f>IF(OR($D333="51",$D333="52",$D333="61"),(AH333/'Totals and Drop Down Lists'!AD$4)*Inputs!L$38,0)</f>
        <v>0</v>
      </c>
      <c r="AY333">
        <f>IF(OR($D333="51",$D333="52",$D333="61"),0,(AA333/'Totals and Drop Down Lists'!W$5)*Inputs!E$39)</f>
        <v>0</v>
      </c>
      <c r="AZ333">
        <f>IF(OR($D333="51",$D333="52",$D333="61"),0,(AB333/'Totals and Drop Down Lists'!X$5)*Inputs!F$39)</f>
        <v>0</v>
      </c>
      <c r="BA333">
        <f>IF(OR($D333="51",$D333="52",$D333="61"),0,(AC333/'Totals and Drop Down Lists'!Y$5)*Inputs!G$39)</f>
        <v>0</v>
      </c>
      <c r="BB333">
        <f>IF(OR($D333="51",$D333="52",$D333="61"),0,(AD333/'Totals and Drop Down Lists'!Z$5)*Inputs!H$39)</f>
        <v>0</v>
      </c>
      <c r="BC333">
        <f>IF(OR($D333="51",$D333="52",$D333="61"),0,(AE333/'Totals and Drop Down Lists'!AA$5)*Inputs!I$39)</f>
        <v>0</v>
      </c>
      <c r="BD333">
        <f>IF(OR($D333="51",$D333="52",$D333="61"),0,(AF333/'Totals and Drop Down Lists'!AB$5)*Inputs!J$39)</f>
        <v>0</v>
      </c>
      <c r="BE333">
        <f>IF(OR($D333="51",$D333="52",$D333="61"),0,(AG333/'Totals and Drop Down Lists'!AC$5)*Inputs!K$39)</f>
        <v>0</v>
      </c>
      <c r="BF333">
        <f>IF(OR($D333="51",$D333="52",$D333="61"),0,(AH333/'Totals and Drop Down Lists'!AD$5)*Inputs!L$39)</f>
        <v>0</v>
      </c>
      <c r="BG333" s="10">
        <f t="shared" si="46"/>
        <v>620347.33316125127</v>
      </c>
    </row>
    <row r="334" spans="1:59" ht="28.8">
      <c r="A334" s="1" t="s">
        <v>7369</v>
      </c>
      <c r="B334" s="1" t="s">
        <v>2943</v>
      </c>
      <c r="C334" s="1" t="s">
        <v>2984</v>
      </c>
      <c r="D334" s="1" t="s">
        <v>10</v>
      </c>
      <c r="E334" s="1" t="s">
        <v>2985</v>
      </c>
      <c r="F334" s="2">
        <v>54468</v>
      </c>
      <c r="G334" s="2">
        <v>866</v>
      </c>
      <c r="H334" s="2">
        <v>25</v>
      </c>
      <c r="I334" s="2">
        <v>11897</v>
      </c>
      <c r="J334" s="2">
        <v>13826</v>
      </c>
      <c r="K334" s="2">
        <v>8165</v>
      </c>
      <c r="L334" s="2">
        <v>510</v>
      </c>
      <c r="M334" s="2">
        <v>267</v>
      </c>
      <c r="N334" s="2">
        <v>140</v>
      </c>
      <c r="O334" s="2">
        <v>1361</v>
      </c>
      <c r="P334" s="2">
        <v>605</v>
      </c>
      <c r="Q334" s="2">
        <v>446</v>
      </c>
      <c r="R334" s="2">
        <v>625</v>
      </c>
      <c r="S334" s="2">
        <v>9472700</v>
      </c>
      <c r="T334" s="2">
        <v>359834800</v>
      </c>
      <c r="U334" s="2">
        <v>229</v>
      </c>
      <c r="V334" s="2">
        <v>235</v>
      </c>
      <c r="W334" s="2">
        <v>0</v>
      </c>
      <c r="X334" s="2">
        <v>2460</v>
      </c>
      <c r="Y334" s="2">
        <v>135</v>
      </c>
      <c r="Z334" s="2">
        <v>1990</v>
      </c>
      <c r="AA334" s="9">
        <f t="shared" si="47"/>
        <v>54468</v>
      </c>
      <c r="AB334" s="9">
        <f t="shared" si="48"/>
        <v>11006</v>
      </c>
      <c r="AC334" s="9">
        <f t="shared" si="49"/>
        <v>3954</v>
      </c>
      <c r="AD334" s="9">
        <f t="shared" si="50"/>
        <v>625</v>
      </c>
      <c r="AE334" s="44">
        <f t="shared" si="51"/>
        <v>3.3675310713834081E-4</v>
      </c>
      <c r="AF334" s="9">
        <f t="shared" si="52"/>
        <v>2225</v>
      </c>
      <c r="AG334" s="9">
        <f t="shared" si="45"/>
        <v>2125</v>
      </c>
      <c r="AH334" s="44">
        <f t="shared" si="53"/>
        <v>4.6694922315273645E-4</v>
      </c>
      <c r="AI334">
        <f>AA334/'Totals and Drop Down Lists'!W$6*Inputs!E$37</f>
        <v>49410.123696638635</v>
      </c>
      <c r="AJ334">
        <f>AB334/'Totals and Drop Down Lists'!X$6*Inputs!F$37</f>
        <v>36214.001333422639</v>
      </c>
      <c r="AK334">
        <f>AC334/'Totals and Drop Down Lists'!Y$6*Inputs!G$37</f>
        <v>26066.103607092908</v>
      </c>
      <c r="AL334">
        <f>AD334/'Totals and Drop Down Lists'!Z$6*Inputs!H$37</f>
        <v>5010.9382937461805</v>
      </c>
      <c r="AM334">
        <f>AE334/'Totals and Drop Down Lists'!AA$6*Inputs!I$37</f>
        <v>41922.175538825533</v>
      </c>
      <c r="AN334">
        <f>AF334/'Totals and Drop Down Lists'!AB$6*Inputs!J$37</f>
        <v>44403.642237267057</v>
      </c>
      <c r="AO334">
        <f>AG334/'Totals and Drop Down Lists'!AC$6*Inputs!K$37</f>
        <v>39575.099380569693</v>
      </c>
      <c r="AP334">
        <f>AH334/'Totals and Drop Down Lists'!AD$6*Inputs!L$37</f>
        <v>109887.11821538302</v>
      </c>
      <c r="AQ334">
        <f>IF(OR($D334="51",$D334="52",$D334="61"),(AA334/'Totals and Drop Down Lists'!W$4)*Inputs!E$38,0)</f>
        <v>0</v>
      </c>
      <c r="AR334">
        <f>IF(OR($D334="51",$D334="52",$D334="61"),(AB334/'Totals and Drop Down Lists'!X$4)*Inputs!F$38,0)</f>
        <v>0</v>
      </c>
      <c r="AS334">
        <f>IF(OR($D334="51",$D334="52",$D334="61"),(AC334/'Totals and Drop Down Lists'!Y$4)*Inputs!G$38,0)</f>
        <v>0</v>
      </c>
      <c r="AT334">
        <f>IF(OR($D334="51",$D334="52",$D334="61"),(AD334/'Totals and Drop Down Lists'!Z$4)*Inputs!H$38,0)</f>
        <v>0</v>
      </c>
      <c r="AU334">
        <f>IF(OR($D334="51",$D334="52",$D334="61"),(AE334/'Totals and Drop Down Lists'!AA$4)*Inputs!I$38,0)</f>
        <v>0</v>
      </c>
      <c r="AV334">
        <f>IF(OR($D334="51",$D334="52",$D334="61"),(AF334/'Totals and Drop Down Lists'!AB$4)*Inputs!J$38,0)</f>
        <v>0</v>
      </c>
      <c r="AW334">
        <f>IF(OR($D334="51",$D334="52",$D334="61"),(AG334/'Totals and Drop Down Lists'!AC$4)*Inputs!K$38,0)</f>
        <v>0</v>
      </c>
      <c r="AX334">
        <f>IF(OR($D334="51",$D334="52",$D334="61"),(AH334/'Totals and Drop Down Lists'!AD$4)*Inputs!L$38,0)</f>
        <v>0</v>
      </c>
      <c r="AY334">
        <f>IF(OR($D334="51",$D334="52",$D334="61"),0,(AA334/'Totals and Drop Down Lists'!W$5)*Inputs!E$39)</f>
        <v>0</v>
      </c>
      <c r="AZ334">
        <f>IF(OR($D334="51",$D334="52",$D334="61"),0,(AB334/'Totals and Drop Down Lists'!X$5)*Inputs!F$39)</f>
        <v>0</v>
      </c>
      <c r="BA334">
        <f>IF(OR($D334="51",$D334="52",$D334="61"),0,(AC334/'Totals and Drop Down Lists'!Y$5)*Inputs!G$39)</f>
        <v>0</v>
      </c>
      <c r="BB334">
        <f>IF(OR($D334="51",$D334="52",$D334="61"),0,(AD334/'Totals and Drop Down Lists'!Z$5)*Inputs!H$39)</f>
        <v>0</v>
      </c>
      <c r="BC334">
        <f>IF(OR($D334="51",$D334="52",$D334="61"),0,(AE334/'Totals and Drop Down Lists'!AA$5)*Inputs!I$39)</f>
        <v>0</v>
      </c>
      <c r="BD334">
        <f>IF(OR($D334="51",$D334="52",$D334="61"),0,(AF334/'Totals and Drop Down Lists'!AB$5)*Inputs!J$39)</f>
        <v>0</v>
      </c>
      <c r="BE334">
        <f>IF(OR($D334="51",$D334="52",$D334="61"),0,(AG334/'Totals and Drop Down Lists'!AC$5)*Inputs!K$39)</f>
        <v>0</v>
      </c>
      <c r="BF334">
        <f>IF(OR($D334="51",$D334="52",$D334="61"),0,(AH334/'Totals and Drop Down Lists'!AD$5)*Inputs!L$39)</f>
        <v>0</v>
      </c>
      <c r="BG334" s="10">
        <f t="shared" si="46"/>
        <v>352489.20230294566</v>
      </c>
    </row>
    <row r="335" spans="1:59" ht="28.8">
      <c r="A335" s="1" t="s">
        <v>7369</v>
      </c>
      <c r="B335" s="1" t="s">
        <v>2943</v>
      </c>
      <c r="C335" s="1" t="s">
        <v>2986</v>
      </c>
      <c r="D335" s="1" t="s">
        <v>10</v>
      </c>
      <c r="E335" s="1" t="s">
        <v>2987</v>
      </c>
      <c r="F335" s="2">
        <v>63308</v>
      </c>
      <c r="G335" s="2">
        <v>499</v>
      </c>
      <c r="H335" s="2">
        <v>41</v>
      </c>
      <c r="I335" s="2">
        <v>8130</v>
      </c>
      <c r="J335" s="2">
        <v>16615</v>
      </c>
      <c r="K335" s="2">
        <v>5244</v>
      </c>
      <c r="L335" s="2">
        <v>978</v>
      </c>
      <c r="M335" s="2">
        <v>202</v>
      </c>
      <c r="N335" s="2">
        <v>71</v>
      </c>
      <c r="O335" s="2">
        <v>708</v>
      </c>
      <c r="P335" s="2">
        <v>281</v>
      </c>
      <c r="Q335" s="2">
        <v>145</v>
      </c>
      <c r="R335" s="2">
        <v>1213</v>
      </c>
      <c r="S335" s="2">
        <v>6292900</v>
      </c>
      <c r="T335" s="2">
        <v>246627800</v>
      </c>
      <c r="U335" s="2">
        <v>254</v>
      </c>
      <c r="V335" s="2">
        <v>390</v>
      </c>
      <c r="W335" s="2">
        <v>20</v>
      </c>
      <c r="X335" s="2">
        <v>1430</v>
      </c>
      <c r="Y335" s="2">
        <v>280</v>
      </c>
      <c r="Z335" s="2">
        <v>900</v>
      </c>
      <c r="AA335" s="9">
        <f t="shared" si="47"/>
        <v>63308</v>
      </c>
      <c r="AB335" s="9">
        <f t="shared" si="48"/>
        <v>7590</v>
      </c>
      <c r="AC335" s="9">
        <f t="shared" si="49"/>
        <v>3598</v>
      </c>
      <c r="AD335" s="9">
        <f t="shared" si="50"/>
        <v>1213</v>
      </c>
      <c r="AE335" s="44">
        <f t="shared" si="51"/>
        <v>1.1559014442473347E-4</v>
      </c>
      <c r="AF335" s="9">
        <f t="shared" si="52"/>
        <v>1020</v>
      </c>
      <c r="AG335" s="9">
        <f t="shared" si="45"/>
        <v>1180</v>
      </c>
      <c r="AH335" s="44">
        <f t="shared" si="53"/>
        <v>1.385783643484182E-4</v>
      </c>
      <c r="AI335">
        <f>AA335/'Totals and Drop Down Lists'!W$6*Inputs!E$37</f>
        <v>57429.244895843403</v>
      </c>
      <c r="AJ335">
        <f>AB335/'Totals and Drop Down Lists'!X$6*Inputs!F$37</f>
        <v>24974.038717125008</v>
      </c>
      <c r="AK335">
        <f>AC335/'Totals and Drop Down Lists'!Y$6*Inputs!G$37</f>
        <v>23719.231355164462</v>
      </c>
      <c r="AL335">
        <f>AD335/'Totals and Drop Down Lists'!Z$6*Inputs!H$37</f>
        <v>9725.2290405025869</v>
      </c>
      <c r="AM335">
        <f>AE335/'Totals and Drop Down Lists'!AA$6*Inputs!I$37</f>
        <v>14389.741987268979</v>
      </c>
      <c r="AN335">
        <f>AF335/'Totals and Drop Down Lists'!AB$6*Inputs!J$37</f>
        <v>20355.827003151637</v>
      </c>
      <c r="AO335">
        <f>AG335/'Totals and Drop Down Lists'!AC$6*Inputs!K$37</f>
        <v>21975.819891328112</v>
      </c>
      <c r="AP335">
        <f>AH335/'Totals and Drop Down Lists'!AD$6*Inputs!L$37</f>
        <v>32611.633878375822</v>
      </c>
      <c r="AQ335">
        <f>IF(OR($D335="51",$D335="52",$D335="61"),(AA335/'Totals and Drop Down Lists'!W$4)*Inputs!E$38,0)</f>
        <v>0</v>
      </c>
      <c r="AR335">
        <f>IF(OR($D335="51",$D335="52",$D335="61"),(AB335/'Totals and Drop Down Lists'!X$4)*Inputs!F$38,0)</f>
        <v>0</v>
      </c>
      <c r="AS335">
        <f>IF(OR($D335="51",$D335="52",$D335="61"),(AC335/'Totals and Drop Down Lists'!Y$4)*Inputs!G$38,0)</f>
        <v>0</v>
      </c>
      <c r="AT335">
        <f>IF(OR($D335="51",$D335="52",$D335="61"),(AD335/'Totals and Drop Down Lists'!Z$4)*Inputs!H$38,0)</f>
        <v>0</v>
      </c>
      <c r="AU335">
        <f>IF(OR($D335="51",$D335="52",$D335="61"),(AE335/'Totals and Drop Down Lists'!AA$4)*Inputs!I$38,0)</f>
        <v>0</v>
      </c>
      <c r="AV335">
        <f>IF(OR($D335="51",$D335="52",$D335="61"),(AF335/'Totals and Drop Down Lists'!AB$4)*Inputs!J$38,0)</f>
        <v>0</v>
      </c>
      <c r="AW335">
        <f>IF(OR($D335="51",$D335="52",$D335="61"),(AG335/'Totals and Drop Down Lists'!AC$4)*Inputs!K$38,0)</f>
        <v>0</v>
      </c>
      <c r="AX335">
        <f>IF(OR($D335="51",$D335="52",$D335="61"),(AH335/'Totals and Drop Down Lists'!AD$4)*Inputs!L$38,0)</f>
        <v>0</v>
      </c>
      <c r="AY335">
        <f>IF(OR($D335="51",$D335="52",$D335="61"),0,(AA335/'Totals and Drop Down Lists'!W$5)*Inputs!E$39)</f>
        <v>0</v>
      </c>
      <c r="AZ335">
        <f>IF(OR($D335="51",$D335="52",$D335="61"),0,(AB335/'Totals and Drop Down Lists'!X$5)*Inputs!F$39)</f>
        <v>0</v>
      </c>
      <c r="BA335">
        <f>IF(OR($D335="51",$D335="52",$D335="61"),0,(AC335/'Totals and Drop Down Lists'!Y$5)*Inputs!G$39)</f>
        <v>0</v>
      </c>
      <c r="BB335">
        <f>IF(OR($D335="51",$D335="52",$D335="61"),0,(AD335/'Totals and Drop Down Lists'!Z$5)*Inputs!H$39)</f>
        <v>0</v>
      </c>
      <c r="BC335">
        <f>IF(OR($D335="51",$D335="52",$D335="61"),0,(AE335/'Totals and Drop Down Lists'!AA$5)*Inputs!I$39)</f>
        <v>0</v>
      </c>
      <c r="BD335">
        <f>IF(OR($D335="51",$D335="52",$D335="61"),0,(AF335/'Totals and Drop Down Lists'!AB$5)*Inputs!J$39)</f>
        <v>0</v>
      </c>
      <c r="BE335">
        <f>IF(OR($D335="51",$D335="52",$D335="61"),0,(AG335/'Totals and Drop Down Lists'!AC$5)*Inputs!K$39)</f>
        <v>0</v>
      </c>
      <c r="BF335">
        <f>IF(OR($D335="51",$D335="52",$D335="61"),0,(AH335/'Totals and Drop Down Lists'!AD$5)*Inputs!L$39)</f>
        <v>0</v>
      </c>
      <c r="BG335" s="10">
        <f t="shared" si="46"/>
        <v>205180.76676875999</v>
      </c>
    </row>
    <row r="336" spans="1:59" ht="28.8">
      <c r="A336" s="1" t="s">
        <v>7369</v>
      </c>
      <c r="B336" s="1" t="s">
        <v>2943</v>
      </c>
      <c r="C336" s="1" t="s">
        <v>2988</v>
      </c>
      <c r="D336" s="1" t="s">
        <v>7</v>
      </c>
      <c r="E336" s="1" t="s">
        <v>2989</v>
      </c>
      <c r="F336" s="2">
        <v>150006</v>
      </c>
      <c r="G336" s="2">
        <v>2533</v>
      </c>
      <c r="H336" s="2">
        <v>746</v>
      </c>
      <c r="I336" s="2">
        <v>31533</v>
      </c>
      <c r="J336" s="2">
        <v>38527</v>
      </c>
      <c r="K336" s="2">
        <v>17891</v>
      </c>
      <c r="L336" s="2">
        <v>1746</v>
      </c>
      <c r="M336" s="2">
        <v>586</v>
      </c>
      <c r="N336" s="2">
        <v>137</v>
      </c>
      <c r="O336" s="2">
        <v>3102</v>
      </c>
      <c r="P336" s="2">
        <v>1437</v>
      </c>
      <c r="Q336" s="2">
        <v>555</v>
      </c>
      <c r="R336" s="2">
        <v>5113</v>
      </c>
      <c r="S336" s="2">
        <v>20569600</v>
      </c>
      <c r="T336" s="2">
        <v>780858900</v>
      </c>
      <c r="U336" s="2">
        <v>1081</v>
      </c>
      <c r="V336" s="2">
        <v>705</v>
      </c>
      <c r="W336" s="2">
        <v>20</v>
      </c>
      <c r="X336" s="2">
        <v>6030</v>
      </c>
      <c r="Y336" s="2">
        <v>905</v>
      </c>
      <c r="Z336" s="2">
        <v>4275</v>
      </c>
      <c r="AA336" s="9">
        <f t="shared" si="47"/>
        <v>150006</v>
      </c>
      <c r="AB336" s="9">
        <f t="shared" si="48"/>
        <v>28254</v>
      </c>
      <c r="AC336" s="9">
        <f t="shared" si="49"/>
        <v>12676</v>
      </c>
      <c r="AD336" s="9">
        <f t="shared" si="50"/>
        <v>5113</v>
      </c>
      <c r="AE336" s="44">
        <f t="shared" si="51"/>
        <v>5.8022952544321696E-4</v>
      </c>
      <c r="AF336" s="9">
        <f t="shared" si="52"/>
        <v>5305</v>
      </c>
      <c r="AG336" s="9">
        <f t="shared" si="45"/>
        <v>5180</v>
      </c>
      <c r="AH336" s="44">
        <f t="shared" si="53"/>
        <v>8.950561249902808E-4</v>
      </c>
      <c r="AI336">
        <f>AA336/'Totals and Drop Down Lists'!W$6*Inputs!E$37</f>
        <v>136076.50391492207</v>
      </c>
      <c r="AJ336">
        <f>AB336/'Totals and Drop Down Lists'!X$6*Inputs!F$37</f>
        <v>92966.599461613951</v>
      </c>
      <c r="AK336">
        <f>AC336/'Totals and Drop Down Lists'!Y$6*Inputs!G$37</f>
        <v>83564.473779339824</v>
      </c>
      <c r="AL336">
        <f>AD336/'Totals and Drop Down Lists'!Z$6*Inputs!H$37</f>
        <v>40993.483993478752</v>
      </c>
      <c r="AM336">
        <f>AE336/'Totals and Drop Down Lists'!AA$6*Inputs!I$37</f>
        <v>72232.396681190206</v>
      </c>
      <c r="AN336">
        <f>AF336/'Totals and Drop Down Lists'!AB$6*Inputs!J$37</f>
        <v>105870.25710952886</v>
      </c>
      <c r="AO336">
        <f>AG336/'Totals and Drop Down Lists'!AC$6*Inputs!K$37</f>
        <v>96470.124607694583</v>
      </c>
      <c r="AP336">
        <f>AH336/'Totals and Drop Down Lists'!AD$6*Inputs!L$37</f>
        <v>210633.47648838087</v>
      </c>
      <c r="AQ336">
        <f>IF(OR($D336="51",$D336="52",$D336="61"),(AA336/'Totals and Drop Down Lists'!W$4)*Inputs!E$38,0)</f>
        <v>0</v>
      </c>
      <c r="AR336">
        <f>IF(OR($D336="51",$D336="52",$D336="61"),(AB336/'Totals and Drop Down Lists'!X$4)*Inputs!F$38,0)</f>
        <v>0</v>
      </c>
      <c r="AS336">
        <f>IF(OR($D336="51",$D336="52",$D336="61"),(AC336/'Totals and Drop Down Lists'!Y$4)*Inputs!G$38,0)</f>
        <v>0</v>
      </c>
      <c r="AT336">
        <f>IF(OR($D336="51",$D336="52",$D336="61"),(AD336/'Totals and Drop Down Lists'!Z$4)*Inputs!H$38,0)</f>
        <v>0</v>
      </c>
      <c r="AU336">
        <f>IF(OR($D336="51",$D336="52",$D336="61"),(AE336/'Totals and Drop Down Lists'!AA$4)*Inputs!I$38,0)</f>
        <v>0</v>
      </c>
      <c r="AV336">
        <f>IF(OR($D336="51",$D336="52",$D336="61"),(AF336/'Totals and Drop Down Lists'!AB$4)*Inputs!J$38,0)</f>
        <v>0</v>
      </c>
      <c r="AW336">
        <f>IF(OR($D336="51",$D336="52",$D336="61"),(AG336/'Totals and Drop Down Lists'!AC$4)*Inputs!K$38,0)</f>
        <v>0</v>
      </c>
      <c r="AX336">
        <f>IF(OR($D336="51",$D336="52",$D336="61"),(AH336/'Totals and Drop Down Lists'!AD$4)*Inputs!L$38,0)</f>
        <v>0</v>
      </c>
      <c r="AY336">
        <f>IF(OR($D336="51",$D336="52",$D336="61"),0,(AA336/'Totals and Drop Down Lists'!W$5)*Inputs!E$39)</f>
        <v>0</v>
      </c>
      <c r="AZ336">
        <f>IF(OR($D336="51",$D336="52",$D336="61"),0,(AB336/'Totals and Drop Down Lists'!X$5)*Inputs!F$39)</f>
        <v>0</v>
      </c>
      <c r="BA336">
        <f>IF(OR($D336="51",$D336="52",$D336="61"),0,(AC336/'Totals and Drop Down Lists'!Y$5)*Inputs!G$39)</f>
        <v>0</v>
      </c>
      <c r="BB336">
        <f>IF(OR($D336="51",$D336="52",$D336="61"),0,(AD336/'Totals and Drop Down Lists'!Z$5)*Inputs!H$39)</f>
        <v>0</v>
      </c>
      <c r="BC336">
        <f>IF(OR($D336="51",$D336="52",$D336="61"),0,(AE336/'Totals and Drop Down Lists'!AA$5)*Inputs!I$39)</f>
        <v>0</v>
      </c>
      <c r="BD336">
        <f>IF(OR($D336="51",$D336="52",$D336="61"),0,(AF336/'Totals and Drop Down Lists'!AB$5)*Inputs!J$39)</f>
        <v>0</v>
      </c>
      <c r="BE336">
        <f>IF(OR($D336="51",$D336="52",$D336="61"),0,(AG336/'Totals and Drop Down Lists'!AC$5)*Inputs!K$39)</f>
        <v>0</v>
      </c>
      <c r="BF336">
        <f>IF(OR($D336="51",$D336="52",$D336="61"),0,(AH336/'Totals and Drop Down Lists'!AD$5)*Inputs!L$39)</f>
        <v>0</v>
      </c>
      <c r="BG336" s="10">
        <f t="shared" si="46"/>
        <v>838807.31603614916</v>
      </c>
    </row>
    <row r="337" spans="1:59" ht="28.8">
      <c r="A337" s="1" t="s">
        <v>7369</v>
      </c>
      <c r="B337" s="1" t="s">
        <v>2943</v>
      </c>
      <c r="C337" s="1" t="s">
        <v>2990</v>
      </c>
      <c r="D337" s="1" t="s">
        <v>10</v>
      </c>
      <c r="E337" s="1" t="s">
        <v>2991</v>
      </c>
      <c r="F337" s="2">
        <v>67094</v>
      </c>
      <c r="G337" s="2">
        <v>381</v>
      </c>
      <c r="H337" s="2">
        <v>182</v>
      </c>
      <c r="I337" s="2">
        <v>3634</v>
      </c>
      <c r="J337" s="2">
        <v>28453</v>
      </c>
      <c r="K337" s="2">
        <v>13467</v>
      </c>
      <c r="L337" s="2">
        <v>100</v>
      </c>
      <c r="M337" s="2">
        <v>0</v>
      </c>
      <c r="N337" s="2">
        <v>0</v>
      </c>
      <c r="O337" s="2">
        <v>236</v>
      </c>
      <c r="P337" s="2">
        <v>87</v>
      </c>
      <c r="Q337" s="2">
        <v>0</v>
      </c>
      <c r="R337" s="2">
        <v>1621</v>
      </c>
      <c r="S337" s="2">
        <v>23255200</v>
      </c>
      <c r="T337" s="2">
        <v>1234755500</v>
      </c>
      <c r="U337" s="2">
        <v>607</v>
      </c>
      <c r="V337" s="2">
        <v>235</v>
      </c>
      <c r="W337" s="2">
        <v>0</v>
      </c>
      <c r="X337" s="2">
        <v>1710</v>
      </c>
      <c r="Y337" s="2">
        <v>130</v>
      </c>
      <c r="Z337" s="2">
        <v>1215</v>
      </c>
      <c r="AA337" s="9">
        <f t="shared" si="47"/>
        <v>67094</v>
      </c>
      <c r="AB337" s="9">
        <f t="shared" si="48"/>
        <v>3071</v>
      </c>
      <c r="AC337" s="9">
        <f t="shared" si="49"/>
        <v>2044</v>
      </c>
      <c r="AD337" s="9">
        <f t="shared" si="50"/>
        <v>1621</v>
      </c>
      <c r="AE337" s="44">
        <f t="shared" si="51"/>
        <v>4.4515314121848336E-4</v>
      </c>
      <c r="AF337" s="9">
        <f t="shared" si="52"/>
        <v>1475</v>
      </c>
      <c r="AG337" s="9">
        <f t="shared" si="45"/>
        <v>1345</v>
      </c>
      <c r="AH337" s="44">
        <f t="shared" si="53"/>
        <v>2.3687333077932377E-4</v>
      </c>
      <c r="AI337">
        <f>AA337/'Totals and Drop Down Lists'!W$6*Inputs!E$37</f>
        <v>60863.678477312773</v>
      </c>
      <c r="AJ337">
        <f>AB337/'Totals and Drop Down Lists'!X$6*Inputs!F$37</f>
        <v>10104.779038246494</v>
      </c>
      <c r="AK337">
        <f>AC337/'Totals and Drop Down Lists'!Y$6*Inputs!G$37</f>
        <v>13474.738435229618</v>
      </c>
      <c r="AL337">
        <f>AD337/'Totals and Drop Down Lists'!Z$6*Inputs!H$37</f>
        <v>12996.369558660095</v>
      </c>
      <c r="AM337">
        <f>AE337/'Totals and Drop Down Lists'!AA$6*Inputs!I$37</f>
        <v>55416.825360291165</v>
      </c>
      <c r="AN337">
        <f>AF337/'Totals and Drop Down Lists'!AB$6*Inputs!J$37</f>
        <v>29436.122382008496</v>
      </c>
      <c r="AO337">
        <f>AG337/'Totals and Drop Down Lists'!AC$6*Inputs!K$37</f>
        <v>25048.709960878226</v>
      </c>
      <c r="AP337">
        <f>AH337/'Totals and Drop Down Lists'!AD$6*Inputs!L$37</f>
        <v>55743.379388608664</v>
      </c>
      <c r="AQ337">
        <f>IF(OR($D337="51",$D337="52",$D337="61"),(AA337/'Totals and Drop Down Lists'!W$4)*Inputs!E$38,0)</f>
        <v>0</v>
      </c>
      <c r="AR337">
        <f>IF(OR($D337="51",$D337="52",$D337="61"),(AB337/'Totals and Drop Down Lists'!X$4)*Inputs!F$38,0)</f>
        <v>0</v>
      </c>
      <c r="AS337">
        <f>IF(OR($D337="51",$D337="52",$D337="61"),(AC337/'Totals and Drop Down Lists'!Y$4)*Inputs!G$38,0)</f>
        <v>0</v>
      </c>
      <c r="AT337">
        <f>IF(OR($D337="51",$D337="52",$D337="61"),(AD337/'Totals and Drop Down Lists'!Z$4)*Inputs!H$38,0)</f>
        <v>0</v>
      </c>
      <c r="AU337">
        <f>IF(OR($D337="51",$D337="52",$D337="61"),(AE337/'Totals and Drop Down Lists'!AA$4)*Inputs!I$38,0)</f>
        <v>0</v>
      </c>
      <c r="AV337">
        <f>IF(OR($D337="51",$D337="52",$D337="61"),(AF337/'Totals and Drop Down Lists'!AB$4)*Inputs!J$38,0)</f>
        <v>0</v>
      </c>
      <c r="AW337">
        <f>IF(OR($D337="51",$D337="52",$D337="61"),(AG337/'Totals and Drop Down Lists'!AC$4)*Inputs!K$38,0)</f>
        <v>0</v>
      </c>
      <c r="AX337">
        <f>IF(OR($D337="51",$D337="52",$D337="61"),(AH337/'Totals and Drop Down Lists'!AD$4)*Inputs!L$38,0)</f>
        <v>0</v>
      </c>
      <c r="AY337">
        <f>IF(OR($D337="51",$D337="52",$D337="61"),0,(AA337/'Totals and Drop Down Lists'!W$5)*Inputs!E$39)</f>
        <v>0</v>
      </c>
      <c r="AZ337">
        <f>IF(OR($D337="51",$D337="52",$D337="61"),0,(AB337/'Totals and Drop Down Lists'!X$5)*Inputs!F$39)</f>
        <v>0</v>
      </c>
      <c r="BA337">
        <f>IF(OR($D337="51",$D337="52",$D337="61"),0,(AC337/'Totals and Drop Down Lists'!Y$5)*Inputs!G$39)</f>
        <v>0</v>
      </c>
      <c r="BB337">
        <f>IF(OR($D337="51",$D337="52",$D337="61"),0,(AD337/'Totals and Drop Down Lists'!Z$5)*Inputs!H$39)</f>
        <v>0</v>
      </c>
      <c r="BC337">
        <f>IF(OR($D337="51",$D337="52",$D337="61"),0,(AE337/'Totals and Drop Down Lists'!AA$5)*Inputs!I$39)</f>
        <v>0</v>
      </c>
      <c r="BD337">
        <f>IF(OR($D337="51",$D337="52",$D337="61"),0,(AF337/'Totals and Drop Down Lists'!AB$5)*Inputs!J$39)</f>
        <v>0</v>
      </c>
      <c r="BE337">
        <f>IF(OR($D337="51",$D337="52",$D337="61"),0,(AG337/'Totals and Drop Down Lists'!AC$5)*Inputs!K$39)</f>
        <v>0</v>
      </c>
      <c r="BF337">
        <f>IF(OR($D337="51",$D337="52",$D337="61"),0,(AH337/'Totals and Drop Down Lists'!AD$5)*Inputs!L$39)</f>
        <v>0</v>
      </c>
      <c r="BG337" s="10">
        <f t="shared" si="46"/>
        <v>263084.6026012355</v>
      </c>
    </row>
    <row r="338" spans="1:59" ht="28.8">
      <c r="A338" s="1" t="s">
        <v>7369</v>
      </c>
      <c r="B338" s="1" t="s">
        <v>2943</v>
      </c>
      <c r="C338" s="1" t="s">
        <v>2992</v>
      </c>
      <c r="D338" s="1" t="s">
        <v>10</v>
      </c>
      <c r="E338" s="1" t="s">
        <v>2993</v>
      </c>
      <c r="F338" s="2">
        <v>54116</v>
      </c>
      <c r="G338" s="2">
        <v>1214</v>
      </c>
      <c r="H338" s="2">
        <v>13</v>
      </c>
      <c r="I338" s="2">
        <v>10099</v>
      </c>
      <c r="J338" s="2">
        <v>14414</v>
      </c>
      <c r="K338" s="2">
        <v>7449</v>
      </c>
      <c r="L338" s="2">
        <v>563</v>
      </c>
      <c r="M338" s="2">
        <v>115</v>
      </c>
      <c r="N338" s="2">
        <v>32</v>
      </c>
      <c r="O338" s="2">
        <v>1017</v>
      </c>
      <c r="P338" s="2">
        <v>474</v>
      </c>
      <c r="Q338" s="2">
        <v>120</v>
      </c>
      <c r="R338" s="2">
        <v>1564</v>
      </c>
      <c r="S338" s="2">
        <v>8752700</v>
      </c>
      <c r="T338" s="2">
        <v>322305300</v>
      </c>
      <c r="U338" s="2">
        <v>279</v>
      </c>
      <c r="V338" s="2">
        <v>280</v>
      </c>
      <c r="W338" s="2">
        <v>10</v>
      </c>
      <c r="X338" s="2">
        <v>2220</v>
      </c>
      <c r="Y338" s="2">
        <v>210</v>
      </c>
      <c r="Z338" s="2">
        <v>1735</v>
      </c>
      <c r="AA338" s="9">
        <f t="shared" si="47"/>
        <v>54116</v>
      </c>
      <c r="AB338" s="9">
        <f t="shared" si="48"/>
        <v>8872</v>
      </c>
      <c r="AC338" s="9">
        <f t="shared" si="49"/>
        <v>3885</v>
      </c>
      <c r="AD338" s="9">
        <f t="shared" si="50"/>
        <v>1564</v>
      </c>
      <c r="AE338" s="44">
        <f t="shared" si="51"/>
        <v>2.6884825178070026E-4</v>
      </c>
      <c r="AF338" s="9">
        <f t="shared" si="52"/>
        <v>1930</v>
      </c>
      <c r="AG338" s="9">
        <f t="shared" si="45"/>
        <v>1945</v>
      </c>
      <c r="AH338" s="44">
        <f t="shared" si="53"/>
        <v>3.7401080462850849E-4</v>
      </c>
      <c r="AI338">
        <f>AA338/'Totals and Drop Down Lists'!W$6*Inputs!E$37</f>
        <v>49090.810273321884</v>
      </c>
      <c r="AJ338">
        <f>AB338/'Totals and Drop Down Lists'!X$6*Inputs!F$37</f>
        <v>29192.315085419374</v>
      </c>
      <c r="AK338">
        <f>AC338/'Totals and Drop Down Lists'!Y$6*Inputs!G$37</f>
        <v>25611.232299837113</v>
      </c>
      <c r="AL338">
        <f>AD338/'Totals and Drop Down Lists'!Z$6*Inputs!H$37</f>
        <v>12539.371986270442</v>
      </c>
      <c r="AM338">
        <f>AE338/'Totals and Drop Down Lists'!AA$6*Inputs!I$37</f>
        <v>33468.744209171586</v>
      </c>
      <c r="AN338">
        <f>AF338/'Totals and Drop Down Lists'!AB$6*Inputs!J$37</f>
        <v>38516.417760865348</v>
      </c>
      <c r="AO338">
        <f>AG338/'Totals and Drop Down Lists'!AC$6*Inputs!K$37</f>
        <v>36222.855668333199</v>
      </c>
      <c r="AP338">
        <f>AH338/'Totals and Drop Down Lists'!AD$6*Inputs!L$37</f>
        <v>88015.928636849218</v>
      </c>
      <c r="AQ338">
        <f>IF(OR($D338="51",$D338="52",$D338="61"),(AA338/'Totals and Drop Down Lists'!W$4)*Inputs!E$38,0)</f>
        <v>0</v>
      </c>
      <c r="AR338">
        <f>IF(OR($D338="51",$D338="52",$D338="61"),(AB338/'Totals and Drop Down Lists'!X$4)*Inputs!F$38,0)</f>
        <v>0</v>
      </c>
      <c r="AS338">
        <f>IF(OR($D338="51",$D338="52",$D338="61"),(AC338/'Totals and Drop Down Lists'!Y$4)*Inputs!G$38,0)</f>
        <v>0</v>
      </c>
      <c r="AT338">
        <f>IF(OR($D338="51",$D338="52",$D338="61"),(AD338/'Totals and Drop Down Lists'!Z$4)*Inputs!H$38,0)</f>
        <v>0</v>
      </c>
      <c r="AU338">
        <f>IF(OR($D338="51",$D338="52",$D338="61"),(AE338/'Totals and Drop Down Lists'!AA$4)*Inputs!I$38,0)</f>
        <v>0</v>
      </c>
      <c r="AV338">
        <f>IF(OR($D338="51",$D338="52",$D338="61"),(AF338/'Totals and Drop Down Lists'!AB$4)*Inputs!J$38,0)</f>
        <v>0</v>
      </c>
      <c r="AW338">
        <f>IF(OR($D338="51",$D338="52",$D338="61"),(AG338/'Totals and Drop Down Lists'!AC$4)*Inputs!K$38,0)</f>
        <v>0</v>
      </c>
      <c r="AX338">
        <f>IF(OR($D338="51",$D338="52",$D338="61"),(AH338/'Totals and Drop Down Lists'!AD$4)*Inputs!L$38,0)</f>
        <v>0</v>
      </c>
      <c r="AY338">
        <f>IF(OR($D338="51",$D338="52",$D338="61"),0,(AA338/'Totals and Drop Down Lists'!W$5)*Inputs!E$39)</f>
        <v>0</v>
      </c>
      <c r="AZ338">
        <f>IF(OR($D338="51",$D338="52",$D338="61"),0,(AB338/'Totals and Drop Down Lists'!X$5)*Inputs!F$39)</f>
        <v>0</v>
      </c>
      <c r="BA338">
        <f>IF(OR($D338="51",$D338="52",$D338="61"),0,(AC338/'Totals and Drop Down Lists'!Y$5)*Inputs!G$39)</f>
        <v>0</v>
      </c>
      <c r="BB338">
        <f>IF(OR($D338="51",$D338="52",$D338="61"),0,(AD338/'Totals and Drop Down Lists'!Z$5)*Inputs!H$39)</f>
        <v>0</v>
      </c>
      <c r="BC338">
        <f>IF(OR($D338="51",$D338="52",$D338="61"),0,(AE338/'Totals and Drop Down Lists'!AA$5)*Inputs!I$39)</f>
        <v>0</v>
      </c>
      <c r="BD338">
        <f>IF(OR($D338="51",$D338="52",$D338="61"),0,(AF338/'Totals and Drop Down Lists'!AB$5)*Inputs!J$39)</f>
        <v>0</v>
      </c>
      <c r="BE338">
        <f>IF(OR($D338="51",$D338="52",$D338="61"),0,(AG338/'Totals and Drop Down Lists'!AC$5)*Inputs!K$39)</f>
        <v>0</v>
      </c>
      <c r="BF338">
        <f>IF(OR($D338="51",$D338="52",$D338="61"),0,(AH338/'Totals and Drop Down Lists'!AD$5)*Inputs!L$39)</f>
        <v>0</v>
      </c>
      <c r="BG338" s="10">
        <f t="shared" si="46"/>
        <v>312657.67592006817</v>
      </c>
    </row>
    <row r="339" spans="1:59" ht="28.8">
      <c r="A339" s="1" t="s">
        <v>7369</v>
      </c>
      <c r="B339" s="1" t="s">
        <v>2943</v>
      </c>
      <c r="C339" s="1" t="s">
        <v>2994</v>
      </c>
      <c r="D339" s="1" t="s">
        <v>10</v>
      </c>
      <c r="E339" s="1" t="s">
        <v>2995</v>
      </c>
      <c r="F339" s="2">
        <v>177366</v>
      </c>
      <c r="G339" s="2">
        <v>1067</v>
      </c>
      <c r="H339" s="2">
        <v>380</v>
      </c>
      <c r="I339" s="2">
        <v>16538</v>
      </c>
      <c r="J339" s="2">
        <v>58825</v>
      </c>
      <c r="K339" s="2">
        <v>17796</v>
      </c>
      <c r="L339" s="2">
        <v>988</v>
      </c>
      <c r="M339" s="2">
        <v>151</v>
      </c>
      <c r="N339" s="2">
        <v>55</v>
      </c>
      <c r="O339" s="2">
        <v>1678</v>
      </c>
      <c r="P339" s="2">
        <v>576</v>
      </c>
      <c r="Q339" s="2">
        <v>137</v>
      </c>
      <c r="R339" s="2">
        <v>591</v>
      </c>
      <c r="S339" s="2">
        <v>26892200</v>
      </c>
      <c r="T339" s="2">
        <v>1171541100</v>
      </c>
      <c r="U339" s="2">
        <v>830</v>
      </c>
      <c r="V339" s="2">
        <v>570</v>
      </c>
      <c r="W339" s="2">
        <v>0</v>
      </c>
      <c r="X339" s="2">
        <v>3130</v>
      </c>
      <c r="Y339" s="2">
        <v>295</v>
      </c>
      <c r="Z339" s="2">
        <v>2190</v>
      </c>
      <c r="AA339" s="9">
        <f t="shared" si="47"/>
        <v>177366</v>
      </c>
      <c r="AB339" s="9">
        <f t="shared" si="48"/>
        <v>15091</v>
      </c>
      <c r="AC339" s="9">
        <f t="shared" si="49"/>
        <v>4176</v>
      </c>
      <c r="AD339" s="9">
        <f t="shared" si="50"/>
        <v>591</v>
      </c>
      <c r="AE339" s="44">
        <f t="shared" si="51"/>
        <v>3.7599203439289247E-4</v>
      </c>
      <c r="AF339" s="9">
        <f t="shared" si="52"/>
        <v>2560</v>
      </c>
      <c r="AG339" s="9">
        <f t="shared" si="45"/>
        <v>2485</v>
      </c>
      <c r="AH339" s="44">
        <f t="shared" si="53"/>
        <v>2.7972928844122624E-4</v>
      </c>
      <c r="AI339">
        <f>AA339/'Totals and Drop Down Lists'!W$6*Inputs!E$37</f>
        <v>160895.86545454225</v>
      </c>
      <c r="AJ339">
        <f>AB339/'Totals and Drop Down Lists'!X$6*Inputs!F$37</f>
        <v>49655.232974984647</v>
      </c>
      <c r="AK339">
        <f>AC339/'Totals and Drop Down Lists'!Y$6*Inputs!G$37</f>
        <v>27529.602595655029</v>
      </c>
      <c r="AL339">
        <f>AD339/'Totals and Drop Down Lists'!Z$6*Inputs!H$37</f>
        <v>4738.3432505663886</v>
      </c>
      <c r="AM339">
        <f>AE339/'Totals and Drop Down Lists'!AA$6*Inputs!I$37</f>
        <v>46807.004101505278</v>
      </c>
      <c r="AN339">
        <f>AF339/'Totals and Drop Down Lists'!AB$6*Inputs!J$37</f>
        <v>51089.134439282541</v>
      </c>
      <c r="AO339">
        <f>AG339/'Totals and Drop Down Lists'!AC$6*Inputs!K$37</f>
        <v>46279.586805042672</v>
      </c>
      <c r="AP339">
        <f>AH339/'Totals and Drop Down Lists'!AD$6*Inputs!L$37</f>
        <v>65828.668007423941</v>
      </c>
      <c r="AQ339">
        <f>IF(OR($D339="51",$D339="52",$D339="61"),(AA339/'Totals and Drop Down Lists'!W$4)*Inputs!E$38,0)</f>
        <v>0</v>
      </c>
      <c r="AR339">
        <f>IF(OR($D339="51",$D339="52",$D339="61"),(AB339/'Totals and Drop Down Lists'!X$4)*Inputs!F$38,0)</f>
        <v>0</v>
      </c>
      <c r="AS339">
        <f>IF(OR($D339="51",$D339="52",$D339="61"),(AC339/'Totals and Drop Down Lists'!Y$4)*Inputs!G$38,0)</f>
        <v>0</v>
      </c>
      <c r="AT339">
        <f>IF(OR($D339="51",$D339="52",$D339="61"),(AD339/'Totals and Drop Down Lists'!Z$4)*Inputs!H$38,0)</f>
        <v>0</v>
      </c>
      <c r="AU339">
        <f>IF(OR($D339="51",$D339="52",$D339="61"),(AE339/'Totals and Drop Down Lists'!AA$4)*Inputs!I$38,0)</f>
        <v>0</v>
      </c>
      <c r="AV339">
        <f>IF(OR($D339="51",$D339="52",$D339="61"),(AF339/'Totals and Drop Down Lists'!AB$4)*Inputs!J$38,0)</f>
        <v>0</v>
      </c>
      <c r="AW339">
        <f>IF(OR($D339="51",$D339="52",$D339="61"),(AG339/'Totals and Drop Down Lists'!AC$4)*Inputs!K$38,0)</f>
        <v>0</v>
      </c>
      <c r="AX339">
        <f>IF(OR($D339="51",$D339="52",$D339="61"),(AH339/'Totals and Drop Down Lists'!AD$4)*Inputs!L$38,0)</f>
        <v>0</v>
      </c>
      <c r="AY339">
        <f>IF(OR($D339="51",$D339="52",$D339="61"),0,(AA339/'Totals and Drop Down Lists'!W$5)*Inputs!E$39)</f>
        <v>0</v>
      </c>
      <c r="AZ339">
        <f>IF(OR($D339="51",$D339="52",$D339="61"),0,(AB339/'Totals and Drop Down Lists'!X$5)*Inputs!F$39)</f>
        <v>0</v>
      </c>
      <c r="BA339">
        <f>IF(OR($D339="51",$D339="52",$D339="61"),0,(AC339/'Totals and Drop Down Lists'!Y$5)*Inputs!G$39)</f>
        <v>0</v>
      </c>
      <c r="BB339">
        <f>IF(OR($D339="51",$D339="52",$D339="61"),0,(AD339/'Totals and Drop Down Lists'!Z$5)*Inputs!H$39)</f>
        <v>0</v>
      </c>
      <c r="BC339">
        <f>IF(OR($D339="51",$D339="52",$D339="61"),0,(AE339/'Totals and Drop Down Lists'!AA$5)*Inputs!I$39)</f>
        <v>0</v>
      </c>
      <c r="BD339">
        <f>IF(OR($D339="51",$D339="52",$D339="61"),0,(AF339/'Totals and Drop Down Lists'!AB$5)*Inputs!J$39)</f>
        <v>0</v>
      </c>
      <c r="BE339">
        <f>IF(OR($D339="51",$D339="52",$D339="61"),0,(AG339/'Totals and Drop Down Lists'!AC$5)*Inputs!K$39)</f>
        <v>0</v>
      </c>
      <c r="BF339">
        <f>IF(OR($D339="51",$D339="52",$D339="61"),0,(AH339/'Totals and Drop Down Lists'!AD$5)*Inputs!L$39)</f>
        <v>0</v>
      </c>
      <c r="BG339" s="10">
        <f t="shared" si="46"/>
        <v>452823.43762900273</v>
      </c>
    </row>
    <row r="340" spans="1:59" ht="28.8">
      <c r="A340" s="1" t="s">
        <v>7369</v>
      </c>
      <c r="B340" s="1" t="s">
        <v>2943</v>
      </c>
      <c r="C340" s="1" t="s">
        <v>2996</v>
      </c>
      <c r="D340" s="1" t="s">
        <v>10</v>
      </c>
      <c r="E340" s="1" t="s">
        <v>2997</v>
      </c>
      <c r="F340" s="2">
        <v>90752</v>
      </c>
      <c r="G340" s="2">
        <v>1564</v>
      </c>
      <c r="H340" s="2">
        <v>540</v>
      </c>
      <c r="I340" s="2">
        <v>10026</v>
      </c>
      <c r="J340" s="2">
        <v>46439</v>
      </c>
      <c r="K340" s="2">
        <v>33717</v>
      </c>
      <c r="L340" s="2">
        <v>116</v>
      </c>
      <c r="M340" s="2">
        <v>47</v>
      </c>
      <c r="N340" s="2">
        <v>0</v>
      </c>
      <c r="O340" s="2">
        <v>552</v>
      </c>
      <c r="P340" s="2">
        <v>518</v>
      </c>
      <c r="Q340" s="2">
        <v>103</v>
      </c>
      <c r="R340" s="2">
        <v>7908</v>
      </c>
      <c r="S340" s="2">
        <v>53896600</v>
      </c>
      <c r="T340" s="2">
        <v>2704529400</v>
      </c>
      <c r="U340" s="2">
        <v>1260</v>
      </c>
      <c r="V340" s="2">
        <v>1640</v>
      </c>
      <c r="W340" s="2">
        <v>35</v>
      </c>
      <c r="X340" s="2">
        <v>6730</v>
      </c>
      <c r="Y340" s="2">
        <v>900</v>
      </c>
      <c r="Z340" s="2">
        <v>4375</v>
      </c>
      <c r="AA340" s="9">
        <f t="shared" si="47"/>
        <v>90752</v>
      </c>
      <c r="AB340" s="9">
        <f t="shared" si="48"/>
        <v>7922</v>
      </c>
      <c r="AC340" s="9">
        <f t="shared" si="49"/>
        <v>9244</v>
      </c>
      <c r="AD340" s="9">
        <f t="shared" si="50"/>
        <v>7908</v>
      </c>
      <c r="AE340" s="44">
        <f t="shared" si="51"/>
        <v>1.7096640457780149E-3</v>
      </c>
      <c r="AF340" s="9">
        <f t="shared" si="52"/>
        <v>5055</v>
      </c>
      <c r="AG340" s="9">
        <f t="shared" si="45"/>
        <v>5275</v>
      </c>
      <c r="AH340" s="44">
        <f t="shared" si="53"/>
        <v>1.425081220250571E-3</v>
      </c>
      <c r="AI340">
        <f>AA340/'Totals and Drop Down Lists'!W$6*Inputs!E$37</f>
        <v>82324.806229664187</v>
      </c>
      <c r="AJ340">
        <f>AB340/'Totals and Drop Down Lists'!X$6*Inputs!F$37</f>
        <v>26066.447261800302</v>
      </c>
      <c r="AK340">
        <f>AC340/'Totals and Drop Down Lists'!Y$6*Inputs!G$37</f>
        <v>60939.570496703804</v>
      </c>
      <c r="AL340">
        <f>AD340/'Totals and Drop Down Lists'!Z$6*Inputs!H$37</f>
        <v>63402.400043111666</v>
      </c>
      <c r="AM340">
        <f>AE340/'Totals and Drop Down Lists'!AA$6*Inputs!I$37</f>
        <v>212834.96639002304</v>
      </c>
      <c r="AN340">
        <f>AF340/'Totals and Drop Down Lists'!AB$6*Inputs!J$37</f>
        <v>100881.08382444268</v>
      </c>
      <c r="AO340">
        <f>AG340/'Totals and Drop Down Lists'!AC$6*Inputs!K$37</f>
        <v>98239.364344708301</v>
      </c>
      <c r="AP340">
        <f>AH340/'Totals and Drop Down Lists'!AD$6*Inputs!L$37</f>
        <v>335364.23395006789</v>
      </c>
      <c r="AQ340">
        <f>IF(OR($D340="51",$D340="52",$D340="61"),(AA340/'Totals and Drop Down Lists'!W$4)*Inputs!E$38,0)</f>
        <v>0</v>
      </c>
      <c r="AR340">
        <f>IF(OR($D340="51",$D340="52",$D340="61"),(AB340/'Totals and Drop Down Lists'!X$4)*Inputs!F$38,0)</f>
        <v>0</v>
      </c>
      <c r="AS340">
        <f>IF(OR($D340="51",$D340="52",$D340="61"),(AC340/'Totals and Drop Down Lists'!Y$4)*Inputs!G$38,0)</f>
        <v>0</v>
      </c>
      <c r="AT340">
        <f>IF(OR($D340="51",$D340="52",$D340="61"),(AD340/'Totals and Drop Down Lists'!Z$4)*Inputs!H$38,0)</f>
        <v>0</v>
      </c>
      <c r="AU340">
        <f>IF(OR($D340="51",$D340="52",$D340="61"),(AE340/'Totals and Drop Down Lists'!AA$4)*Inputs!I$38,0)</f>
        <v>0</v>
      </c>
      <c r="AV340">
        <f>IF(OR($D340="51",$D340="52",$D340="61"),(AF340/'Totals and Drop Down Lists'!AB$4)*Inputs!J$38,0)</f>
        <v>0</v>
      </c>
      <c r="AW340">
        <f>IF(OR($D340="51",$D340="52",$D340="61"),(AG340/'Totals and Drop Down Lists'!AC$4)*Inputs!K$38,0)</f>
        <v>0</v>
      </c>
      <c r="AX340">
        <f>IF(OR($D340="51",$D340="52",$D340="61"),(AH340/'Totals and Drop Down Lists'!AD$4)*Inputs!L$38,0)</f>
        <v>0</v>
      </c>
      <c r="AY340">
        <f>IF(OR($D340="51",$D340="52",$D340="61"),0,(AA340/'Totals and Drop Down Lists'!W$5)*Inputs!E$39)</f>
        <v>0</v>
      </c>
      <c r="AZ340">
        <f>IF(OR($D340="51",$D340="52",$D340="61"),0,(AB340/'Totals and Drop Down Lists'!X$5)*Inputs!F$39)</f>
        <v>0</v>
      </c>
      <c r="BA340">
        <f>IF(OR($D340="51",$D340="52",$D340="61"),0,(AC340/'Totals and Drop Down Lists'!Y$5)*Inputs!G$39)</f>
        <v>0</v>
      </c>
      <c r="BB340">
        <f>IF(OR($D340="51",$D340="52",$D340="61"),0,(AD340/'Totals and Drop Down Lists'!Z$5)*Inputs!H$39)</f>
        <v>0</v>
      </c>
      <c r="BC340">
        <f>IF(OR($D340="51",$D340="52",$D340="61"),0,(AE340/'Totals and Drop Down Lists'!AA$5)*Inputs!I$39)</f>
        <v>0</v>
      </c>
      <c r="BD340">
        <f>IF(OR($D340="51",$D340="52",$D340="61"),0,(AF340/'Totals and Drop Down Lists'!AB$5)*Inputs!J$39)</f>
        <v>0</v>
      </c>
      <c r="BE340">
        <f>IF(OR($D340="51",$D340="52",$D340="61"),0,(AG340/'Totals and Drop Down Lists'!AC$5)*Inputs!K$39)</f>
        <v>0</v>
      </c>
      <c r="BF340">
        <f>IF(OR($D340="51",$D340="52",$D340="61"),0,(AH340/'Totals and Drop Down Lists'!AD$5)*Inputs!L$39)</f>
        <v>0</v>
      </c>
      <c r="BG340" s="10">
        <f t="shared" si="46"/>
        <v>980052.8725405219</v>
      </c>
    </row>
    <row r="341" spans="1:59" ht="28.8">
      <c r="A341" s="1" t="s">
        <v>7369</v>
      </c>
      <c r="B341" s="1" t="s">
        <v>2943</v>
      </c>
      <c r="C341" s="1" t="s">
        <v>2998</v>
      </c>
      <c r="D341" s="1" t="s">
        <v>545</v>
      </c>
      <c r="E341" s="1" t="s">
        <v>2999</v>
      </c>
      <c r="F341" s="2">
        <v>95000</v>
      </c>
      <c r="G341" s="2">
        <v>646</v>
      </c>
      <c r="H341" s="2">
        <v>13</v>
      </c>
      <c r="I341" s="2">
        <v>19954</v>
      </c>
      <c r="J341" s="2">
        <v>23616</v>
      </c>
      <c r="K341" s="2">
        <v>12369</v>
      </c>
      <c r="L341" s="2">
        <v>1706</v>
      </c>
      <c r="M341" s="2">
        <v>389</v>
      </c>
      <c r="N341" s="2">
        <v>175</v>
      </c>
      <c r="O341" s="2">
        <v>2324</v>
      </c>
      <c r="P341" s="2">
        <v>954</v>
      </c>
      <c r="Q341" s="2">
        <v>295</v>
      </c>
      <c r="R341" s="2">
        <v>4392</v>
      </c>
      <c r="S341" s="2">
        <v>13070200</v>
      </c>
      <c r="T341" s="2">
        <v>476867100</v>
      </c>
      <c r="U341" s="2">
        <v>410</v>
      </c>
      <c r="V341" s="2">
        <v>525</v>
      </c>
      <c r="W341" s="2">
        <v>0</v>
      </c>
      <c r="X341" s="2">
        <v>4500</v>
      </c>
      <c r="Y341" s="2">
        <v>590</v>
      </c>
      <c r="Z341" s="2">
        <v>3395</v>
      </c>
      <c r="AA341" s="9">
        <f t="shared" si="47"/>
        <v>95000</v>
      </c>
      <c r="AB341" s="9">
        <f t="shared" si="48"/>
        <v>19295</v>
      </c>
      <c r="AC341" s="9">
        <f t="shared" si="49"/>
        <v>10235</v>
      </c>
      <c r="AD341" s="9">
        <f t="shared" si="50"/>
        <v>4392</v>
      </c>
      <c r="AE341" s="44">
        <f t="shared" si="51"/>
        <v>4.5243753215942116E-4</v>
      </c>
      <c r="AF341" s="9">
        <f t="shared" si="52"/>
        <v>3975</v>
      </c>
      <c r="AG341" s="9">
        <f t="shared" si="45"/>
        <v>3985</v>
      </c>
      <c r="AH341" s="44">
        <f t="shared" si="53"/>
        <v>7.7661837421255577E-4</v>
      </c>
      <c r="AI341">
        <f>AA341/'Totals and Drop Down Lists'!W$6*Inputs!E$37</f>
        <v>86178.338679236811</v>
      </c>
      <c r="AJ341">
        <f>AB341/'Totals and Drop Down Lists'!X$6*Inputs!F$37</f>
        <v>63488.020691294725</v>
      </c>
      <c r="AK341">
        <f>AC341/'Totals and Drop Down Lists'!Y$6*Inputs!G$37</f>
        <v>67472.577242942818</v>
      </c>
      <c r="AL341">
        <f>AD341/'Totals and Drop Down Lists'!Z$6*Inputs!H$37</f>
        <v>35212.865577813165</v>
      </c>
      <c r="AM341">
        <f>AE341/'Totals and Drop Down Lists'!AA$6*Inputs!I$37</f>
        <v>56323.654456285141</v>
      </c>
      <c r="AN341">
        <f>AF341/'Totals and Drop Down Lists'!AB$6*Inputs!J$37</f>
        <v>79327.855232870352</v>
      </c>
      <c r="AO341">
        <f>AG341/'Totals and Drop Down Lists'!AC$6*Inputs!K$37</f>
        <v>74214.951073680102</v>
      </c>
      <c r="AP341">
        <f>AH341/'Totals and Drop Down Lists'!AD$6*Inputs!L$37</f>
        <v>182761.53136980234</v>
      </c>
      <c r="AQ341">
        <f>IF(OR($D341="51",$D341="52",$D341="61"),(AA341/'Totals and Drop Down Lists'!W$4)*Inputs!E$38,0)</f>
        <v>0</v>
      </c>
      <c r="AR341">
        <f>IF(OR($D341="51",$D341="52",$D341="61"),(AB341/'Totals and Drop Down Lists'!X$4)*Inputs!F$38,0)</f>
        <v>0</v>
      </c>
      <c r="AS341">
        <f>IF(OR($D341="51",$D341="52",$D341="61"),(AC341/'Totals and Drop Down Lists'!Y$4)*Inputs!G$38,0)</f>
        <v>0</v>
      </c>
      <c r="AT341">
        <f>IF(OR($D341="51",$D341="52",$D341="61"),(AD341/'Totals and Drop Down Lists'!Z$4)*Inputs!H$38,0)</f>
        <v>0</v>
      </c>
      <c r="AU341">
        <f>IF(OR($D341="51",$D341="52",$D341="61"),(AE341/'Totals and Drop Down Lists'!AA$4)*Inputs!I$38,0)</f>
        <v>0</v>
      </c>
      <c r="AV341">
        <f>IF(OR($D341="51",$D341="52",$D341="61"),(AF341/'Totals and Drop Down Lists'!AB$4)*Inputs!J$38,0)</f>
        <v>0</v>
      </c>
      <c r="AW341">
        <f>IF(OR($D341="51",$D341="52",$D341="61"),(AG341/'Totals and Drop Down Lists'!AC$4)*Inputs!K$38,0)</f>
        <v>0</v>
      </c>
      <c r="AX341">
        <f>IF(OR($D341="51",$D341="52",$D341="61"),(AH341/'Totals and Drop Down Lists'!AD$4)*Inputs!L$38,0)</f>
        <v>0</v>
      </c>
      <c r="AY341">
        <f>IF(OR($D341="51",$D341="52",$D341="61"),0,(AA341/'Totals and Drop Down Lists'!W$5)*Inputs!E$39)</f>
        <v>0</v>
      </c>
      <c r="AZ341">
        <f>IF(OR($D341="51",$D341="52",$D341="61"),0,(AB341/'Totals and Drop Down Lists'!X$5)*Inputs!F$39)</f>
        <v>0</v>
      </c>
      <c r="BA341">
        <f>IF(OR($D341="51",$D341="52",$D341="61"),0,(AC341/'Totals and Drop Down Lists'!Y$5)*Inputs!G$39)</f>
        <v>0</v>
      </c>
      <c r="BB341">
        <f>IF(OR($D341="51",$D341="52",$D341="61"),0,(AD341/'Totals and Drop Down Lists'!Z$5)*Inputs!H$39)</f>
        <v>0</v>
      </c>
      <c r="BC341">
        <f>IF(OR($D341="51",$D341="52",$D341="61"),0,(AE341/'Totals and Drop Down Lists'!AA$5)*Inputs!I$39)</f>
        <v>0</v>
      </c>
      <c r="BD341">
        <f>IF(OR($D341="51",$D341="52",$D341="61"),0,(AF341/'Totals and Drop Down Lists'!AB$5)*Inputs!J$39)</f>
        <v>0</v>
      </c>
      <c r="BE341">
        <f>IF(OR($D341="51",$D341="52",$D341="61"),0,(AG341/'Totals and Drop Down Lists'!AC$5)*Inputs!K$39)</f>
        <v>0</v>
      </c>
      <c r="BF341">
        <f>IF(OR($D341="51",$D341="52",$D341="61"),0,(AH341/'Totals and Drop Down Lists'!AD$5)*Inputs!L$39)</f>
        <v>0</v>
      </c>
      <c r="BG341" s="10">
        <f t="shared" si="46"/>
        <v>644979.79432392539</v>
      </c>
    </row>
    <row r="342" spans="1:59" ht="28.8">
      <c r="A342" s="1" t="s">
        <v>7369</v>
      </c>
      <c r="B342" s="1" t="s">
        <v>2943</v>
      </c>
      <c r="C342" s="1" t="s">
        <v>3000</v>
      </c>
      <c r="D342" s="1" t="s">
        <v>10</v>
      </c>
      <c r="E342" s="1" t="s">
        <v>3001</v>
      </c>
      <c r="F342" s="2">
        <v>106731</v>
      </c>
      <c r="G342" s="2">
        <v>916</v>
      </c>
      <c r="H342" s="2">
        <v>37</v>
      </c>
      <c r="I342" s="2">
        <v>10590</v>
      </c>
      <c r="J342" s="2">
        <v>31194</v>
      </c>
      <c r="K342" s="2">
        <v>11171</v>
      </c>
      <c r="L342" s="2">
        <v>849</v>
      </c>
      <c r="M342" s="2">
        <v>154</v>
      </c>
      <c r="N342" s="2">
        <v>31</v>
      </c>
      <c r="O342" s="2">
        <v>1064</v>
      </c>
      <c r="P342" s="2">
        <v>247</v>
      </c>
      <c r="Q342" s="2">
        <v>47</v>
      </c>
      <c r="R342" s="2">
        <v>566</v>
      </c>
      <c r="S342" s="2">
        <v>15173300</v>
      </c>
      <c r="T342" s="2">
        <v>598554000</v>
      </c>
      <c r="U342" s="2">
        <v>400</v>
      </c>
      <c r="V342" s="2">
        <v>475</v>
      </c>
      <c r="W342" s="2">
        <v>0</v>
      </c>
      <c r="X342" s="2">
        <v>2170</v>
      </c>
      <c r="Y342" s="2">
        <v>205</v>
      </c>
      <c r="Z342" s="2">
        <v>1555</v>
      </c>
      <c r="AA342" s="9">
        <f t="shared" si="47"/>
        <v>106731</v>
      </c>
      <c r="AB342" s="9">
        <f t="shared" si="48"/>
        <v>9637</v>
      </c>
      <c r="AC342" s="9">
        <f t="shared" si="49"/>
        <v>2958</v>
      </c>
      <c r="AD342" s="9">
        <f t="shared" si="50"/>
        <v>566</v>
      </c>
      <c r="AE342" s="44">
        <f t="shared" si="51"/>
        <v>2.7938869025408321E-4</v>
      </c>
      <c r="AF342" s="9">
        <f t="shared" si="52"/>
        <v>1695</v>
      </c>
      <c r="AG342" s="9">
        <f t="shared" si="45"/>
        <v>1760</v>
      </c>
      <c r="AH342" s="44">
        <f t="shared" si="53"/>
        <v>2.3452262043068532E-4</v>
      </c>
      <c r="AI342">
        <f>AA342/'Totals and Drop Down Lists'!W$6*Inputs!E$37</f>
        <v>96820.002795511828</v>
      </c>
      <c r="AJ342">
        <f>AB342/'Totals and Drop Down Lists'!X$6*Inputs!F$37</f>
        <v>31709.461280228417</v>
      </c>
      <c r="AK342">
        <f>AC342/'Totals and Drop Down Lists'!Y$6*Inputs!G$37</f>
        <v>19500.135171922309</v>
      </c>
      <c r="AL342">
        <f>AD342/'Totals and Drop Down Lists'!Z$6*Inputs!H$37</f>
        <v>4537.9057188165407</v>
      </c>
      <c r="AM342">
        <f>AE342/'Totals and Drop Down Lists'!AA$6*Inputs!I$37</f>
        <v>34780.916547215733</v>
      </c>
      <c r="AN342">
        <f>AF342/'Totals and Drop Down Lists'!AB$6*Inputs!J$37</f>
        <v>33826.594872884336</v>
      </c>
      <c r="AO342">
        <f>AG342/'Totals and Drop Down Lists'!AC$6*Inputs!K$37</f>
        <v>32777.494075201248</v>
      </c>
      <c r="AP342">
        <f>AH342/'Totals and Drop Down Lists'!AD$6*Inputs!L$37</f>
        <v>55190.186936061284</v>
      </c>
      <c r="AQ342">
        <f>IF(OR($D342="51",$D342="52",$D342="61"),(AA342/'Totals and Drop Down Lists'!W$4)*Inputs!E$38,0)</f>
        <v>0</v>
      </c>
      <c r="AR342">
        <f>IF(OR($D342="51",$D342="52",$D342="61"),(AB342/'Totals and Drop Down Lists'!X$4)*Inputs!F$38,0)</f>
        <v>0</v>
      </c>
      <c r="AS342">
        <f>IF(OR($D342="51",$D342="52",$D342="61"),(AC342/'Totals and Drop Down Lists'!Y$4)*Inputs!G$38,0)</f>
        <v>0</v>
      </c>
      <c r="AT342">
        <f>IF(OR($D342="51",$D342="52",$D342="61"),(AD342/'Totals and Drop Down Lists'!Z$4)*Inputs!H$38,0)</f>
        <v>0</v>
      </c>
      <c r="AU342">
        <f>IF(OR($D342="51",$D342="52",$D342="61"),(AE342/'Totals and Drop Down Lists'!AA$4)*Inputs!I$38,0)</f>
        <v>0</v>
      </c>
      <c r="AV342">
        <f>IF(OR($D342="51",$D342="52",$D342="61"),(AF342/'Totals and Drop Down Lists'!AB$4)*Inputs!J$38,0)</f>
        <v>0</v>
      </c>
      <c r="AW342">
        <f>IF(OR($D342="51",$D342="52",$D342="61"),(AG342/'Totals and Drop Down Lists'!AC$4)*Inputs!K$38,0)</f>
        <v>0</v>
      </c>
      <c r="AX342">
        <f>IF(OR($D342="51",$D342="52",$D342="61"),(AH342/'Totals and Drop Down Lists'!AD$4)*Inputs!L$38,0)</f>
        <v>0</v>
      </c>
      <c r="AY342">
        <f>IF(OR($D342="51",$D342="52",$D342="61"),0,(AA342/'Totals and Drop Down Lists'!W$5)*Inputs!E$39)</f>
        <v>0</v>
      </c>
      <c r="AZ342">
        <f>IF(OR($D342="51",$D342="52",$D342="61"),0,(AB342/'Totals and Drop Down Lists'!X$5)*Inputs!F$39)</f>
        <v>0</v>
      </c>
      <c r="BA342">
        <f>IF(OR($D342="51",$D342="52",$D342="61"),0,(AC342/'Totals and Drop Down Lists'!Y$5)*Inputs!G$39)</f>
        <v>0</v>
      </c>
      <c r="BB342">
        <f>IF(OR($D342="51",$D342="52",$D342="61"),0,(AD342/'Totals and Drop Down Lists'!Z$5)*Inputs!H$39)</f>
        <v>0</v>
      </c>
      <c r="BC342">
        <f>IF(OR($D342="51",$D342="52",$D342="61"),0,(AE342/'Totals and Drop Down Lists'!AA$5)*Inputs!I$39)</f>
        <v>0</v>
      </c>
      <c r="BD342">
        <f>IF(OR($D342="51",$D342="52",$D342="61"),0,(AF342/'Totals and Drop Down Lists'!AB$5)*Inputs!J$39)</f>
        <v>0</v>
      </c>
      <c r="BE342">
        <f>IF(OR($D342="51",$D342="52",$D342="61"),0,(AG342/'Totals and Drop Down Lists'!AC$5)*Inputs!K$39)</f>
        <v>0</v>
      </c>
      <c r="BF342">
        <f>IF(OR($D342="51",$D342="52",$D342="61"),0,(AH342/'Totals and Drop Down Lists'!AD$5)*Inputs!L$39)</f>
        <v>0</v>
      </c>
      <c r="BG342" s="10">
        <f t="shared" si="46"/>
        <v>309142.69739784166</v>
      </c>
    </row>
    <row r="343" spans="1:59" ht="28.8">
      <c r="A343" s="1" t="s">
        <v>7369</v>
      </c>
      <c r="B343" s="1" t="s">
        <v>2943</v>
      </c>
      <c r="C343" s="1" t="s">
        <v>3002</v>
      </c>
      <c r="D343" s="1" t="s">
        <v>10</v>
      </c>
      <c r="E343" s="1" t="s">
        <v>3003</v>
      </c>
      <c r="F343" s="2">
        <v>85832</v>
      </c>
      <c r="G343" s="2">
        <v>958</v>
      </c>
      <c r="H343" s="2">
        <v>159</v>
      </c>
      <c r="I343" s="2">
        <v>10466</v>
      </c>
      <c r="J343" s="2">
        <v>27204</v>
      </c>
      <c r="K343" s="2">
        <v>11679</v>
      </c>
      <c r="L343" s="2">
        <v>538</v>
      </c>
      <c r="M343" s="2">
        <v>162</v>
      </c>
      <c r="N343" s="2">
        <v>6</v>
      </c>
      <c r="O343" s="2">
        <v>900</v>
      </c>
      <c r="P343" s="2">
        <v>490</v>
      </c>
      <c r="Q343" s="2">
        <v>230</v>
      </c>
      <c r="R343" s="2">
        <v>3639</v>
      </c>
      <c r="S343" s="2">
        <v>14347000</v>
      </c>
      <c r="T343" s="2">
        <v>592763700</v>
      </c>
      <c r="U343" s="2">
        <v>461</v>
      </c>
      <c r="V343" s="2">
        <v>360</v>
      </c>
      <c r="W343" s="2">
        <v>30</v>
      </c>
      <c r="X343" s="2">
        <v>2660</v>
      </c>
      <c r="Y343" s="2">
        <v>275</v>
      </c>
      <c r="Z343" s="2">
        <v>1940</v>
      </c>
      <c r="AA343" s="9">
        <f t="shared" si="47"/>
        <v>85832</v>
      </c>
      <c r="AB343" s="9">
        <f t="shared" si="48"/>
        <v>9349</v>
      </c>
      <c r="AC343" s="9">
        <f t="shared" si="49"/>
        <v>5965</v>
      </c>
      <c r="AD343" s="9">
        <f t="shared" si="50"/>
        <v>3639</v>
      </c>
      <c r="AE343" s="44">
        <f t="shared" si="51"/>
        <v>3.5016629143826676E-4</v>
      </c>
      <c r="AF343" s="9">
        <f t="shared" si="52"/>
        <v>2270</v>
      </c>
      <c r="AG343" s="9">
        <f t="shared" si="45"/>
        <v>2215</v>
      </c>
      <c r="AH343" s="44">
        <f t="shared" si="53"/>
        <v>3.5383249036920449E-4</v>
      </c>
      <c r="AI343">
        <f>AA343/'Totals and Drop Down Lists'!W$6*Inputs!E$37</f>
        <v>77861.67542648688</v>
      </c>
      <c r="AJ343">
        <f>AB343/'Totals and Drop Down Lists'!X$6*Inputs!F$37</f>
        <v>30761.829771594425</v>
      </c>
      <c r="AK343">
        <f>AC343/'Totals and Drop Down Lists'!Y$6*Inputs!G$37</f>
        <v>39323.2948953741</v>
      </c>
      <c r="AL343">
        <f>AD343/'Totals and Drop Down Lists'!Z$6*Inputs!H$37</f>
        <v>29175.687121507759</v>
      </c>
      <c r="AM343">
        <f>AE343/'Totals and Drop Down Lists'!AA$6*Inputs!I$37</f>
        <v>43591.974138560843</v>
      </c>
      <c r="AN343">
        <f>AF343/'Totals and Drop Down Lists'!AB$6*Inputs!J$37</f>
        <v>45301.693428582563</v>
      </c>
      <c r="AO343">
        <f>AG343/'Totals and Drop Down Lists'!AC$6*Inputs!K$37</f>
        <v>41251.221236687939</v>
      </c>
      <c r="AP343">
        <f>AH343/'Totals and Drop Down Lists'!AD$6*Inputs!L$37</f>
        <v>83267.36777743003</v>
      </c>
      <c r="AQ343">
        <f>IF(OR($D343="51",$D343="52",$D343="61"),(AA343/'Totals and Drop Down Lists'!W$4)*Inputs!E$38,0)</f>
        <v>0</v>
      </c>
      <c r="AR343">
        <f>IF(OR($D343="51",$D343="52",$D343="61"),(AB343/'Totals and Drop Down Lists'!X$4)*Inputs!F$38,0)</f>
        <v>0</v>
      </c>
      <c r="AS343">
        <f>IF(OR($D343="51",$D343="52",$D343="61"),(AC343/'Totals and Drop Down Lists'!Y$4)*Inputs!G$38,0)</f>
        <v>0</v>
      </c>
      <c r="AT343">
        <f>IF(OR($D343="51",$D343="52",$D343="61"),(AD343/'Totals and Drop Down Lists'!Z$4)*Inputs!H$38,0)</f>
        <v>0</v>
      </c>
      <c r="AU343">
        <f>IF(OR($D343="51",$D343="52",$D343="61"),(AE343/'Totals and Drop Down Lists'!AA$4)*Inputs!I$38,0)</f>
        <v>0</v>
      </c>
      <c r="AV343">
        <f>IF(OR($D343="51",$D343="52",$D343="61"),(AF343/'Totals and Drop Down Lists'!AB$4)*Inputs!J$38,0)</f>
        <v>0</v>
      </c>
      <c r="AW343">
        <f>IF(OR($D343="51",$D343="52",$D343="61"),(AG343/'Totals and Drop Down Lists'!AC$4)*Inputs!K$38,0)</f>
        <v>0</v>
      </c>
      <c r="AX343">
        <f>IF(OR($D343="51",$D343="52",$D343="61"),(AH343/'Totals and Drop Down Lists'!AD$4)*Inputs!L$38,0)</f>
        <v>0</v>
      </c>
      <c r="AY343">
        <f>IF(OR($D343="51",$D343="52",$D343="61"),0,(AA343/'Totals and Drop Down Lists'!W$5)*Inputs!E$39)</f>
        <v>0</v>
      </c>
      <c r="AZ343">
        <f>IF(OR($D343="51",$D343="52",$D343="61"),0,(AB343/'Totals and Drop Down Lists'!X$5)*Inputs!F$39)</f>
        <v>0</v>
      </c>
      <c r="BA343">
        <f>IF(OR($D343="51",$D343="52",$D343="61"),0,(AC343/'Totals and Drop Down Lists'!Y$5)*Inputs!G$39)</f>
        <v>0</v>
      </c>
      <c r="BB343">
        <f>IF(OR($D343="51",$D343="52",$D343="61"),0,(AD343/'Totals and Drop Down Lists'!Z$5)*Inputs!H$39)</f>
        <v>0</v>
      </c>
      <c r="BC343">
        <f>IF(OR($D343="51",$D343="52",$D343="61"),0,(AE343/'Totals and Drop Down Lists'!AA$5)*Inputs!I$39)</f>
        <v>0</v>
      </c>
      <c r="BD343">
        <f>IF(OR($D343="51",$D343="52",$D343="61"),0,(AF343/'Totals and Drop Down Lists'!AB$5)*Inputs!J$39)</f>
        <v>0</v>
      </c>
      <c r="BE343">
        <f>IF(OR($D343="51",$D343="52",$D343="61"),0,(AG343/'Totals and Drop Down Lists'!AC$5)*Inputs!K$39)</f>
        <v>0</v>
      </c>
      <c r="BF343">
        <f>IF(OR($D343="51",$D343="52",$D343="61"),0,(AH343/'Totals and Drop Down Lists'!AD$5)*Inputs!L$39)</f>
        <v>0</v>
      </c>
      <c r="BG343" s="10">
        <f t="shared" si="46"/>
        <v>390534.74379622453</v>
      </c>
    </row>
    <row r="344" spans="1:59" ht="28.8">
      <c r="A344" s="1" t="s">
        <v>7369</v>
      </c>
      <c r="B344" s="1" t="s">
        <v>2943</v>
      </c>
      <c r="C344" s="1" t="s">
        <v>3004</v>
      </c>
      <c r="D344" s="1" t="s">
        <v>215</v>
      </c>
      <c r="E344" s="1" t="s">
        <v>3005</v>
      </c>
      <c r="F344" s="2">
        <v>2513016</v>
      </c>
      <c r="G344" s="2">
        <v>21825</v>
      </c>
      <c r="H344" s="2">
        <v>3684</v>
      </c>
      <c r="I344" s="2">
        <v>327969</v>
      </c>
      <c r="J344" s="2">
        <v>785982</v>
      </c>
      <c r="K344" s="2">
        <v>318553</v>
      </c>
      <c r="L344" s="2">
        <v>17943</v>
      </c>
      <c r="M344" s="2">
        <v>4981</v>
      </c>
      <c r="N344" s="2">
        <v>1937</v>
      </c>
      <c r="O344" s="2">
        <v>31756</v>
      </c>
      <c r="P344" s="2">
        <v>13670</v>
      </c>
      <c r="Q344" s="2">
        <v>6891</v>
      </c>
      <c r="R344" s="2">
        <v>85243</v>
      </c>
      <c r="S344" s="2">
        <v>435152700</v>
      </c>
      <c r="T344" s="2">
        <v>19366757900</v>
      </c>
      <c r="U344" s="2">
        <v>14045</v>
      </c>
      <c r="V344" s="2">
        <v>13926</v>
      </c>
      <c r="W344" s="2">
        <v>403</v>
      </c>
      <c r="X344" s="2">
        <v>76390</v>
      </c>
      <c r="Y344" s="2">
        <v>8055</v>
      </c>
      <c r="Z344" s="2">
        <v>54194</v>
      </c>
      <c r="AA344" s="9">
        <f t="shared" si="47"/>
        <v>2513016</v>
      </c>
      <c r="AB344" s="9">
        <f t="shared" si="48"/>
        <v>302460</v>
      </c>
      <c r="AC344" s="9">
        <f t="shared" si="49"/>
        <v>162421</v>
      </c>
      <c r="AD344" s="9">
        <f t="shared" si="50"/>
        <v>85243</v>
      </c>
      <c r="AE344" s="44">
        <f t="shared" si="51"/>
        <v>9.0166784978022423E-3</v>
      </c>
      <c r="AF344" s="9">
        <f t="shared" si="52"/>
        <v>62061</v>
      </c>
      <c r="AG344" s="9">
        <f t="shared" si="45"/>
        <v>62249</v>
      </c>
      <c r="AH344" s="44">
        <f t="shared" si="53"/>
        <v>9.3875565156491831E-3</v>
      </c>
      <c r="AI344">
        <f>AA344/'Totals and Drop Down Lists'!W$6*Inputs!E$37</f>
        <v>2279658.3574141152</v>
      </c>
      <c r="AJ344">
        <f>AB344/'Totals and Drop Down Lists'!X$6*Inputs!F$37</f>
        <v>995210.50729665731</v>
      </c>
      <c r="AK344">
        <f>AC344/'Totals and Drop Down Lists'!Y$6*Inputs!G$37</f>
        <v>1070734.0955912082</v>
      </c>
      <c r="AL344">
        <f>AD344/'Totals and Drop Down Lists'!Z$6*Inputs!H$37</f>
        <v>683435.86075808899</v>
      </c>
      <c r="AM344">
        <f>AE344/'Totals and Drop Down Lists'!AA$6*Inputs!I$37</f>
        <v>1122480.448581977</v>
      </c>
      <c r="AN344">
        <f>AF344/'Totals and Drop Down Lists'!AB$6*Inputs!J$37</f>
        <v>1238532.332982935</v>
      </c>
      <c r="AO344">
        <f>AG344/'Totals and Drop Down Lists'!AC$6*Inputs!K$37</f>
        <v>1159298.9935722742</v>
      </c>
      <c r="AP344">
        <f>AH344/'Totals and Drop Down Lists'!AD$6*Inputs!L$37</f>
        <v>2209172.8210270726</v>
      </c>
      <c r="AQ344">
        <f>IF(OR($D344="51",$D344="52",$D344="61"),(AA344/'Totals and Drop Down Lists'!W$4)*Inputs!E$38,0)</f>
        <v>0</v>
      </c>
      <c r="AR344">
        <f>IF(OR($D344="51",$D344="52",$D344="61"),(AB344/'Totals and Drop Down Lists'!X$4)*Inputs!F$38,0)</f>
        <v>0</v>
      </c>
      <c r="AS344">
        <f>IF(OR($D344="51",$D344="52",$D344="61"),(AC344/'Totals and Drop Down Lists'!Y$4)*Inputs!G$38,0)</f>
        <v>0</v>
      </c>
      <c r="AT344">
        <f>IF(OR($D344="51",$D344="52",$D344="61"),(AD344/'Totals and Drop Down Lists'!Z$4)*Inputs!H$38,0)</f>
        <v>0</v>
      </c>
      <c r="AU344">
        <f>IF(OR($D344="51",$D344="52",$D344="61"),(AE344/'Totals and Drop Down Lists'!AA$4)*Inputs!I$38,0)</f>
        <v>0</v>
      </c>
      <c r="AV344">
        <f>IF(OR($D344="51",$D344="52",$D344="61"),(AF344/'Totals and Drop Down Lists'!AB$4)*Inputs!J$38,0)</f>
        <v>0</v>
      </c>
      <c r="AW344">
        <f>IF(OR($D344="51",$D344="52",$D344="61"),(AG344/'Totals and Drop Down Lists'!AC$4)*Inputs!K$38,0)</f>
        <v>0</v>
      </c>
      <c r="AX344">
        <f>IF(OR($D344="51",$D344="52",$D344="61"),(AH344/'Totals and Drop Down Lists'!AD$4)*Inputs!L$38,0)</f>
        <v>0</v>
      </c>
      <c r="AY344">
        <f>IF(OR($D344="51",$D344="52",$D344="61"),0,(AA344/'Totals and Drop Down Lists'!W$5)*Inputs!E$39)</f>
        <v>0</v>
      </c>
      <c r="AZ344">
        <f>IF(OR($D344="51",$D344="52",$D344="61"),0,(AB344/'Totals and Drop Down Lists'!X$5)*Inputs!F$39)</f>
        <v>0</v>
      </c>
      <c r="BA344">
        <f>IF(OR($D344="51",$D344="52",$D344="61"),0,(AC344/'Totals and Drop Down Lists'!Y$5)*Inputs!G$39)</f>
        <v>0</v>
      </c>
      <c r="BB344">
        <f>IF(OR($D344="51",$D344="52",$D344="61"),0,(AD344/'Totals and Drop Down Lists'!Z$5)*Inputs!H$39)</f>
        <v>0</v>
      </c>
      <c r="BC344">
        <f>IF(OR($D344="51",$D344="52",$D344="61"),0,(AE344/'Totals and Drop Down Lists'!AA$5)*Inputs!I$39)</f>
        <v>0</v>
      </c>
      <c r="BD344">
        <f>IF(OR($D344="51",$D344="52",$D344="61"),0,(AF344/'Totals and Drop Down Lists'!AB$5)*Inputs!J$39)</f>
        <v>0</v>
      </c>
      <c r="BE344">
        <f>IF(OR($D344="51",$D344="52",$D344="61"),0,(AG344/'Totals and Drop Down Lists'!AC$5)*Inputs!K$39)</f>
        <v>0</v>
      </c>
      <c r="BF344">
        <f>IF(OR($D344="51",$D344="52",$D344="61"),0,(AH344/'Totals and Drop Down Lists'!AD$5)*Inputs!L$39)</f>
        <v>0</v>
      </c>
      <c r="BG344" s="10">
        <f t="shared" si="46"/>
        <v>10758523.417224327</v>
      </c>
    </row>
    <row r="345" spans="1:59" ht="28.8">
      <c r="A345" s="1" t="s">
        <v>7370</v>
      </c>
      <c r="B345" s="1" t="s">
        <v>5274</v>
      </c>
      <c r="C345" s="1" t="s">
        <v>5275</v>
      </c>
      <c r="D345" s="1" t="s">
        <v>10</v>
      </c>
      <c r="E345" s="1" t="s">
        <v>5276</v>
      </c>
      <c r="F345" s="2">
        <v>107307</v>
      </c>
      <c r="G345" s="2">
        <v>698</v>
      </c>
      <c r="H345" s="2">
        <v>109</v>
      </c>
      <c r="I345" s="2">
        <v>11358</v>
      </c>
      <c r="J345" s="2">
        <v>42102</v>
      </c>
      <c r="K345" s="2">
        <v>15051</v>
      </c>
      <c r="L345" s="2">
        <v>177</v>
      </c>
      <c r="M345" s="2">
        <v>13</v>
      </c>
      <c r="N345" s="2">
        <v>20</v>
      </c>
      <c r="O345" s="2">
        <v>207</v>
      </c>
      <c r="P345" s="2">
        <v>94</v>
      </c>
      <c r="Q345" s="2">
        <v>30</v>
      </c>
      <c r="R345" s="2">
        <v>391</v>
      </c>
      <c r="S345" s="2">
        <v>25320100</v>
      </c>
      <c r="T345" s="2">
        <v>1043944000</v>
      </c>
      <c r="U345" s="2">
        <v>555</v>
      </c>
      <c r="V345" s="2">
        <v>165</v>
      </c>
      <c r="W345" s="2">
        <v>35</v>
      </c>
      <c r="X345" s="2">
        <v>2070</v>
      </c>
      <c r="Y345" s="2">
        <v>80</v>
      </c>
      <c r="Z345" s="2">
        <v>1355</v>
      </c>
      <c r="AA345" s="9">
        <f t="shared" si="47"/>
        <v>107307</v>
      </c>
      <c r="AB345" s="9">
        <f t="shared" si="48"/>
        <v>10551</v>
      </c>
      <c r="AC345" s="9">
        <f t="shared" si="49"/>
        <v>932</v>
      </c>
      <c r="AD345" s="9">
        <f t="shared" si="50"/>
        <v>391</v>
      </c>
      <c r="AE345" s="44">
        <f t="shared" si="51"/>
        <v>3.7577144127315431E-4</v>
      </c>
      <c r="AF345" s="9">
        <f t="shared" si="52"/>
        <v>1870</v>
      </c>
      <c r="AG345" s="9">
        <f t="shared" si="45"/>
        <v>1435</v>
      </c>
      <c r="AH345" s="44">
        <f t="shared" si="53"/>
        <v>1.9088228105825731E-4</v>
      </c>
      <c r="AI345">
        <f>AA345/'Totals and Drop Down Lists'!W$6*Inputs!E$37</f>
        <v>97342.515670030145</v>
      </c>
      <c r="AJ345">
        <f>AB345/'Totals and Drop Down Lists'!X$6*Inputs!F$37</f>
        <v>34716.875165268233</v>
      </c>
      <c r="AK345">
        <f>AC345/'Totals and Drop Down Lists'!Y$6*Inputs!G$37</f>
        <v>6144.058816846381</v>
      </c>
      <c r="AL345">
        <f>AD345/'Totals and Drop Down Lists'!Z$6*Inputs!H$37</f>
        <v>3134.8429965676105</v>
      </c>
      <c r="AM345">
        <f>AE345/'Totals and Drop Down Lists'!AA$6*Inputs!I$37</f>
        <v>46779.542607335541</v>
      </c>
      <c r="AN345">
        <f>AF345/'Totals and Drop Down Lists'!AB$6*Inputs!J$37</f>
        <v>37319.016172444666</v>
      </c>
      <c r="AO345">
        <f>AG345/'Totals and Drop Down Lists'!AC$6*Inputs!K$37</f>
        <v>26724.831816996473</v>
      </c>
      <c r="AP345">
        <f>AH345/'Totals and Drop Down Lists'!AD$6*Inputs!L$37</f>
        <v>44920.309840647744</v>
      </c>
      <c r="AQ345">
        <f>IF(OR($D345="51",$D345="52",$D345="61"),(AA345/'Totals and Drop Down Lists'!W$4)*Inputs!E$38,0)</f>
        <v>0</v>
      </c>
      <c r="AR345">
        <f>IF(OR($D345="51",$D345="52",$D345="61"),(AB345/'Totals and Drop Down Lists'!X$4)*Inputs!F$38,0)</f>
        <v>0</v>
      </c>
      <c r="AS345">
        <f>IF(OR($D345="51",$D345="52",$D345="61"),(AC345/'Totals and Drop Down Lists'!Y$4)*Inputs!G$38,0)</f>
        <v>0</v>
      </c>
      <c r="AT345">
        <f>IF(OR($D345="51",$D345="52",$D345="61"),(AD345/'Totals and Drop Down Lists'!Z$4)*Inputs!H$38,0)</f>
        <v>0</v>
      </c>
      <c r="AU345">
        <f>IF(OR($D345="51",$D345="52",$D345="61"),(AE345/'Totals and Drop Down Lists'!AA$4)*Inputs!I$38,0)</f>
        <v>0</v>
      </c>
      <c r="AV345">
        <f>IF(OR($D345="51",$D345="52",$D345="61"),(AF345/'Totals and Drop Down Lists'!AB$4)*Inputs!J$38,0)</f>
        <v>0</v>
      </c>
      <c r="AW345">
        <f>IF(OR($D345="51",$D345="52",$D345="61"),(AG345/'Totals and Drop Down Lists'!AC$4)*Inputs!K$38,0)</f>
        <v>0</v>
      </c>
      <c r="AX345">
        <f>IF(OR($D345="51",$D345="52",$D345="61"),(AH345/'Totals and Drop Down Lists'!AD$4)*Inputs!L$38,0)</f>
        <v>0</v>
      </c>
      <c r="AY345">
        <f>IF(OR($D345="51",$D345="52",$D345="61"),0,(AA345/'Totals and Drop Down Lists'!W$5)*Inputs!E$39)</f>
        <v>0</v>
      </c>
      <c r="AZ345">
        <f>IF(OR($D345="51",$D345="52",$D345="61"),0,(AB345/'Totals and Drop Down Lists'!X$5)*Inputs!F$39)</f>
        <v>0</v>
      </c>
      <c r="BA345">
        <f>IF(OR($D345="51",$D345="52",$D345="61"),0,(AC345/'Totals and Drop Down Lists'!Y$5)*Inputs!G$39)</f>
        <v>0</v>
      </c>
      <c r="BB345">
        <f>IF(OR($D345="51",$D345="52",$D345="61"),0,(AD345/'Totals and Drop Down Lists'!Z$5)*Inputs!H$39)</f>
        <v>0</v>
      </c>
      <c r="BC345">
        <f>IF(OR($D345="51",$D345="52",$D345="61"),0,(AE345/'Totals and Drop Down Lists'!AA$5)*Inputs!I$39)</f>
        <v>0</v>
      </c>
      <c r="BD345">
        <f>IF(OR($D345="51",$D345="52",$D345="61"),0,(AF345/'Totals and Drop Down Lists'!AB$5)*Inputs!J$39)</f>
        <v>0</v>
      </c>
      <c r="BE345">
        <f>IF(OR($D345="51",$D345="52",$D345="61"),0,(AG345/'Totals and Drop Down Lists'!AC$5)*Inputs!K$39)</f>
        <v>0</v>
      </c>
      <c r="BF345">
        <f>IF(OR($D345="51",$D345="52",$D345="61"),0,(AH345/'Totals and Drop Down Lists'!AD$5)*Inputs!L$39)</f>
        <v>0</v>
      </c>
      <c r="BG345" s="10">
        <f t="shared" si="46"/>
        <v>297081.99308613682</v>
      </c>
    </row>
    <row r="346" spans="1:59" ht="28.8">
      <c r="A346" s="1" t="s">
        <v>7370</v>
      </c>
      <c r="B346" s="1" t="s">
        <v>5274</v>
      </c>
      <c r="C346" s="1" t="s">
        <v>5277</v>
      </c>
      <c r="D346" s="1" t="s">
        <v>545</v>
      </c>
      <c r="E346" s="1" t="s">
        <v>5278</v>
      </c>
      <c r="F346" s="2">
        <v>248048</v>
      </c>
      <c r="G346" s="2">
        <v>2703</v>
      </c>
      <c r="H346" s="2">
        <v>124</v>
      </c>
      <c r="I346" s="2">
        <v>29118</v>
      </c>
      <c r="J346" s="2">
        <v>75799</v>
      </c>
      <c r="K346" s="2">
        <v>31322</v>
      </c>
      <c r="L346" s="2">
        <v>1325</v>
      </c>
      <c r="M346" s="2">
        <v>400</v>
      </c>
      <c r="N346" s="2">
        <v>114</v>
      </c>
      <c r="O346" s="2">
        <v>2979</v>
      </c>
      <c r="P346" s="2">
        <v>1012</v>
      </c>
      <c r="Q346" s="2">
        <v>343</v>
      </c>
      <c r="R346" s="2">
        <v>1232</v>
      </c>
      <c r="S346" s="2">
        <v>42658200</v>
      </c>
      <c r="T346" s="2">
        <v>1607598700</v>
      </c>
      <c r="U346" s="2">
        <v>1530</v>
      </c>
      <c r="V346" s="2">
        <v>1445</v>
      </c>
      <c r="W346" s="2">
        <v>0</v>
      </c>
      <c r="X346" s="2">
        <v>7095</v>
      </c>
      <c r="Y346" s="2">
        <v>800</v>
      </c>
      <c r="Z346" s="2">
        <v>5320</v>
      </c>
      <c r="AA346" s="9">
        <f t="shared" si="47"/>
        <v>248048</v>
      </c>
      <c r="AB346" s="9">
        <f t="shared" si="48"/>
        <v>26291</v>
      </c>
      <c r="AC346" s="9">
        <f t="shared" si="49"/>
        <v>7405</v>
      </c>
      <c r="AD346" s="9">
        <f t="shared" si="50"/>
        <v>1232</v>
      </c>
      <c r="AE346" s="44">
        <f t="shared" si="51"/>
        <v>9.0392267380325932E-4</v>
      </c>
      <c r="AF346" s="9">
        <f t="shared" si="52"/>
        <v>5650</v>
      </c>
      <c r="AG346" s="9">
        <f t="shared" si="45"/>
        <v>6120</v>
      </c>
      <c r="AH346" s="44">
        <f t="shared" si="53"/>
        <v>9.4099760388761846E-4</v>
      </c>
      <c r="AI346">
        <f>AA346/'Totals and Drop Down Lists'!W$6*Inputs!E$37</f>
        <v>225014.36371270876</v>
      </c>
      <c r="AJ346">
        <f>AB346/'Totals and Drop Down Lists'!X$6*Inputs!F$37</f>
        <v>86507.569421862121</v>
      </c>
      <c r="AK346">
        <f>AC346/'Totals and Drop Down Lists'!Y$6*Inputs!G$37</f>
        <v>48816.261307668938</v>
      </c>
      <c r="AL346">
        <f>AD346/'Totals and Drop Down Lists'!Z$6*Inputs!H$37</f>
        <v>9877.5615646324713</v>
      </c>
      <c r="AM346">
        <f>AE346/'Totals and Drop Down Lists'!AA$6*Inputs!I$37</f>
        <v>112528.74643599785</v>
      </c>
      <c r="AN346">
        <f>AF346/'Totals and Drop Down Lists'!AB$6*Inputs!J$37</f>
        <v>112755.31624294778</v>
      </c>
      <c r="AO346">
        <f>AG346/'Totals and Drop Down Lists'!AC$6*Inputs!K$37</f>
        <v>113976.28621604069</v>
      </c>
      <c r="AP346">
        <f>AH346/'Totals and Drop Down Lists'!AD$6*Inputs!L$37</f>
        <v>221444.88053890216</v>
      </c>
      <c r="AQ346">
        <f>IF(OR($D346="51",$D346="52",$D346="61"),(AA346/'Totals and Drop Down Lists'!W$4)*Inputs!E$38,0)</f>
        <v>0</v>
      </c>
      <c r="AR346">
        <f>IF(OR($D346="51",$D346="52",$D346="61"),(AB346/'Totals and Drop Down Lists'!X$4)*Inputs!F$38,0)</f>
        <v>0</v>
      </c>
      <c r="AS346">
        <f>IF(OR($D346="51",$D346="52",$D346="61"),(AC346/'Totals and Drop Down Lists'!Y$4)*Inputs!G$38,0)</f>
        <v>0</v>
      </c>
      <c r="AT346">
        <f>IF(OR($D346="51",$D346="52",$D346="61"),(AD346/'Totals and Drop Down Lists'!Z$4)*Inputs!H$38,0)</f>
        <v>0</v>
      </c>
      <c r="AU346">
        <f>IF(OR($D346="51",$D346="52",$D346="61"),(AE346/'Totals and Drop Down Lists'!AA$4)*Inputs!I$38,0)</f>
        <v>0</v>
      </c>
      <c r="AV346">
        <f>IF(OR($D346="51",$D346="52",$D346="61"),(AF346/'Totals and Drop Down Lists'!AB$4)*Inputs!J$38,0)</f>
        <v>0</v>
      </c>
      <c r="AW346">
        <f>IF(OR($D346="51",$D346="52",$D346="61"),(AG346/'Totals and Drop Down Lists'!AC$4)*Inputs!K$38,0)</f>
        <v>0</v>
      </c>
      <c r="AX346">
        <f>IF(OR($D346="51",$D346="52",$D346="61"),(AH346/'Totals and Drop Down Lists'!AD$4)*Inputs!L$38,0)</f>
        <v>0</v>
      </c>
      <c r="AY346">
        <f>IF(OR($D346="51",$D346="52",$D346="61"),0,(AA346/'Totals and Drop Down Lists'!W$5)*Inputs!E$39)</f>
        <v>0</v>
      </c>
      <c r="AZ346">
        <f>IF(OR($D346="51",$D346="52",$D346="61"),0,(AB346/'Totals and Drop Down Lists'!X$5)*Inputs!F$39)</f>
        <v>0</v>
      </c>
      <c r="BA346">
        <f>IF(OR($D346="51",$D346="52",$D346="61"),0,(AC346/'Totals and Drop Down Lists'!Y$5)*Inputs!G$39)</f>
        <v>0</v>
      </c>
      <c r="BB346">
        <f>IF(OR($D346="51",$D346="52",$D346="61"),0,(AD346/'Totals and Drop Down Lists'!Z$5)*Inputs!H$39)</f>
        <v>0</v>
      </c>
      <c r="BC346">
        <f>IF(OR($D346="51",$D346="52",$D346="61"),0,(AE346/'Totals and Drop Down Lists'!AA$5)*Inputs!I$39)</f>
        <v>0</v>
      </c>
      <c r="BD346">
        <f>IF(OR($D346="51",$D346="52",$D346="61"),0,(AF346/'Totals and Drop Down Lists'!AB$5)*Inputs!J$39)</f>
        <v>0</v>
      </c>
      <c r="BE346">
        <f>IF(OR($D346="51",$D346="52",$D346="61"),0,(AG346/'Totals and Drop Down Lists'!AC$5)*Inputs!K$39)</f>
        <v>0</v>
      </c>
      <c r="BF346">
        <f>IF(OR($D346="51",$D346="52",$D346="61"),0,(AH346/'Totals and Drop Down Lists'!AD$5)*Inputs!L$39)</f>
        <v>0</v>
      </c>
      <c r="BG346" s="10">
        <f t="shared" si="46"/>
        <v>930920.98544076073</v>
      </c>
    </row>
    <row r="347" spans="1:59" ht="28.8">
      <c r="A347" s="1" t="s">
        <v>7370</v>
      </c>
      <c r="B347" s="1" t="s">
        <v>5274</v>
      </c>
      <c r="C347" s="1" t="s">
        <v>5279</v>
      </c>
      <c r="D347" s="1" t="s">
        <v>10</v>
      </c>
      <c r="E347" s="1" t="s">
        <v>5280</v>
      </c>
      <c r="F347" s="2">
        <v>100590</v>
      </c>
      <c r="G347" s="2">
        <v>2233</v>
      </c>
      <c r="H347" s="2">
        <v>60</v>
      </c>
      <c r="I347" s="2">
        <v>26152</v>
      </c>
      <c r="J347" s="2">
        <v>32342</v>
      </c>
      <c r="K347" s="2">
        <v>19694</v>
      </c>
      <c r="L347" s="2">
        <v>382</v>
      </c>
      <c r="M347" s="2">
        <v>69</v>
      </c>
      <c r="N347" s="2">
        <v>24</v>
      </c>
      <c r="O347" s="2">
        <v>2295</v>
      </c>
      <c r="P347" s="2">
        <v>698</v>
      </c>
      <c r="Q347" s="2">
        <v>69</v>
      </c>
      <c r="R347" s="2">
        <v>503</v>
      </c>
      <c r="S347" s="2">
        <v>22589500</v>
      </c>
      <c r="T347" s="2">
        <v>801960600</v>
      </c>
      <c r="U347" s="2">
        <v>935</v>
      </c>
      <c r="V347" s="2">
        <v>805</v>
      </c>
      <c r="W347" s="2">
        <v>20</v>
      </c>
      <c r="X347" s="2">
        <v>6480</v>
      </c>
      <c r="Y347" s="2">
        <v>650</v>
      </c>
      <c r="Z347" s="2">
        <v>5085</v>
      </c>
      <c r="AA347" s="9">
        <f t="shared" si="47"/>
        <v>100590</v>
      </c>
      <c r="AB347" s="9">
        <f t="shared" si="48"/>
        <v>23859</v>
      </c>
      <c r="AC347" s="9">
        <f t="shared" si="49"/>
        <v>4040</v>
      </c>
      <c r="AD347" s="9">
        <f t="shared" si="50"/>
        <v>503</v>
      </c>
      <c r="AE347" s="44">
        <f t="shared" si="51"/>
        <v>8.3752307307623718E-4</v>
      </c>
      <c r="AF347" s="9">
        <f t="shared" si="52"/>
        <v>5655</v>
      </c>
      <c r="AG347" s="9">
        <f t="shared" si="45"/>
        <v>5735</v>
      </c>
      <c r="AH347" s="44">
        <f t="shared" si="53"/>
        <v>1.2994260511790545E-3</v>
      </c>
      <c r="AI347">
        <f>AA347/'Totals and Drop Down Lists'!W$6*Inputs!E$37</f>
        <v>91249.253555204516</v>
      </c>
      <c r="AJ347">
        <f>AB347/'Totals and Drop Down Lists'!X$6*Inputs!F$37</f>
        <v>78505.34779339729</v>
      </c>
      <c r="AK347">
        <f>AC347/'Totals and Drop Down Lists'!Y$6*Inputs!G$37</f>
        <v>26633.044656716069</v>
      </c>
      <c r="AL347">
        <f>AD347/'Totals and Drop Down Lists'!Z$6*Inputs!H$37</f>
        <v>4032.8031388069262</v>
      </c>
      <c r="AM347">
        <f>AE347/'Totals and Drop Down Lists'!AA$6*Inputs!I$37</f>
        <v>104262.70327743357</v>
      </c>
      <c r="AN347">
        <f>AF347/'Totals and Drop Down Lists'!AB$6*Inputs!J$37</f>
        <v>112855.09970864952</v>
      </c>
      <c r="AO347">
        <f>AG347/'Totals and Drop Down Lists'!AC$6*Inputs!K$37</f>
        <v>106806.20938709044</v>
      </c>
      <c r="AP347">
        <f>AH347/'Totals and Drop Down Lists'!AD$6*Inputs!L$37</f>
        <v>305793.81444083754</v>
      </c>
      <c r="AQ347">
        <f>IF(OR($D347="51",$D347="52",$D347="61"),(AA347/'Totals and Drop Down Lists'!W$4)*Inputs!E$38,0)</f>
        <v>0</v>
      </c>
      <c r="AR347">
        <f>IF(OR($D347="51",$D347="52",$D347="61"),(AB347/'Totals and Drop Down Lists'!X$4)*Inputs!F$38,0)</f>
        <v>0</v>
      </c>
      <c r="AS347">
        <f>IF(OR($D347="51",$D347="52",$D347="61"),(AC347/'Totals and Drop Down Lists'!Y$4)*Inputs!G$38,0)</f>
        <v>0</v>
      </c>
      <c r="AT347">
        <f>IF(OR($D347="51",$D347="52",$D347="61"),(AD347/'Totals and Drop Down Lists'!Z$4)*Inputs!H$38,0)</f>
        <v>0</v>
      </c>
      <c r="AU347">
        <f>IF(OR($D347="51",$D347="52",$D347="61"),(AE347/'Totals and Drop Down Lists'!AA$4)*Inputs!I$38,0)</f>
        <v>0</v>
      </c>
      <c r="AV347">
        <f>IF(OR($D347="51",$D347="52",$D347="61"),(AF347/'Totals and Drop Down Lists'!AB$4)*Inputs!J$38,0)</f>
        <v>0</v>
      </c>
      <c r="AW347">
        <f>IF(OR($D347="51",$D347="52",$D347="61"),(AG347/'Totals and Drop Down Lists'!AC$4)*Inputs!K$38,0)</f>
        <v>0</v>
      </c>
      <c r="AX347">
        <f>IF(OR($D347="51",$D347="52",$D347="61"),(AH347/'Totals and Drop Down Lists'!AD$4)*Inputs!L$38,0)</f>
        <v>0</v>
      </c>
      <c r="AY347">
        <f>IF(OR($D347="51",$D347="52",$D347="61"),0,(AA347/'Totals and Drop Down Lists'!W$5)*Inputs!E$39)</f>
        <v>0</v>
      </c>
      <c r="AZ347">
        <f>IF(OR($D347="51",$D347="52",$D347="61"),0,(AB347/'Totals and Drop Down Lists'!X$5)*Inputs!F$39)</f>
        <v>0</v>
      </c>
      <c r="BA347">
        <f>IF(OR($D347="51",$D347="52",$D347="61"),0,(AC347/'Totals and Drop Down Lists'!Y$5)*Inputs!G$39)</f>
        <v>0</v>
      </c>
      <c r="BB347">
        <f>IF(OR($D347="51",$D347="52",$D347="61"),0,(AD347/'Totals and Drop Down Lists'!Z$5)*Inputs!H$39)</f>
        <v>0</v>
      </c>
      <c r="BC347">
        <f>IF(OR($D347="51",$D347="52",$D347="61"),0,(AE347/'Totals and Drop Down Lists'!AA$5)*Inputs!I$39)</f>
        <v>0</v>
      </c>
      <c r="BD347">
        <f>IF(OR($D347="51",$D347="52",$D347="61"),0,(AF347/'Totals and Drop Down Lists'!AB$5)*Inputs!J$39)</f>
        <v>0</v>
      </c>
      <c r="BE347">
        <f>IF(OR($D347="51",$D347="52",$D347="61"),0,(AG347/'Totals and Drop Down Lists'!AC$5)*Inputs!K$39)</f>
        <v>0</v>
      </c>
      <c r="BF347">
        <f>IF(OR($D347="51",$D347="52",$D347="61"),0,(AH347/'Totals and Drop Down Lists'!AD$5)*Inputs!L$39)</f>
        <v>0</v>
      </c>
      <c r="BG347" s="10">
        <f t="shared" si="46"/>
        <v>830138.27595813572</v>
      </c>
    </row>
    <row r="348" spans="1:59" ht="28.8">
      <c r="A348" s="1" t="s">
        <v>7370</v>
      </c>
      <c r="B348" s="1" t="s">
        <v>5274</v>
      </c>
      <c r="C348" s="1" t="s">
        <v>5281</v>
      </c>
      <c r="D348" s="1" t="s">
        <v>10</v>
      </c>
      <c r="E348" s="1" t="s">
        <v>5282</v>
      </c>
      <c r="F348" s="2">
        <v>60321</v>
      </c>
      <c r="G348" s="2">
        <v>475</v>
      </c>
      <c r="H348" s="2">
        <v>85</v>
      </c>
      <c r="I348" s="2">
        <v>5574</v>
      </c>
      <c r="J348" s="2">
        <v>23081</v>
      </c>
      <c r="K348" s="2">
        <v>8133</v>
      </c>
      <c r="L348" s="2">
        <v>101</v>
      </c>
      <c r="M348" s="2">
        <v>17</v>
      </c>
      <c r="N348" s="2">
        <v>0</v>
      </c>
      <c r="O348" s="2">
        <v>149</v>
      </c>
      <c r="P348" s="2">
        <v>32</v>
      </c>
      <c r="Q348" s="2">
        <v>28</v>
      </c>
      <c r="R348" s="2">
        <v>726</v>
      </c>
      <c r="S348" s="2">
        <v>14161200</v>
      </c>
      <c r="T348" s="2">
        <v>628464400</v>
      </c>
      <c r="U348" s="2">
        <v>368</v>
      </c>
      <c r="V348" s="2">
        <v>215</v>
      </c>
      <c r="W348" s="2">
        <v>0</v>
      </c>
      <c r="X348" s="2">
        <v>1290</v>
      </c>
      <c r="Y348" s="2">
        <v>90</v>
      </c>
      <c r="Z348" s="2">
        <v>800</v>
      </c>
      <c r="AA348" s="9">
        <f t="shared" si="47"/>
        <v>60321</v>
      </c>
      <c r="AB348" s="9">
        <f t="shared" si="48"/>
        <v>5014</v>
      </c>
      <c r="AC348" s="9">
        <f t="shared" si="49"/>
        <v>1053</v>
      </c>
      <c r="AD348" s="9">
        <f t="shared" si="50"/>
        <v>726</v>
      </c>
      <c r="AE348" s="44">
        <f t="shared" si="51"/>
        <v>2.0014406192562665E-4</v>
      </c>
      <c r="AF348" s="9">
        <f t="shared" si="52"/>
        <v>1075</v>
      </c>
      <c r="AG348" s="9">
        <f t="shared" si="45"/>
        <v>890</v>
      </c>
      <c r="AH348" s="44">
        <f t="shared" si="53"/>
        <v>1.1669096846906098E-4</v>
      </c>
      <c r="AI348">
        <f>AA348/'Totals and Drop Down Lists'!W$6*Inputs!E$37</f>
        <v>54719.616499686766</v>
      </c>
      <c r="AJ348">
        <f>AB348/'Totals and Drop Down Lists'!X$6*Inputs!F$37</f>
        <v>16498.001334343186</v>
      </c>
      <c r="AK348">
        <f>AC348/'Totals and Drop Down Lists'!Y$6*Inputs!G$37</f>
        <v>6941.7316889905997</v>
      </c>
      <c r="AL348">
        <f>AD348/'Totals and Drop Down Lists'!Z$6*Inputs!H$37</f>
        <v>5820.7059220155634</v>
      </c>
      <c r="AM348">
        <f>AE348/'Totals and Drop Down Lists'!AA$6*Inputs!I$37</f>
        <v>24915.804247213127</v>
      </c>
      <c r="AN348">
        <f>AF348/'Totals and Drop Down Lists'!AB$6*Inputs!J$37</f>
        <v>21453.445125870599</v>
      </c>
      <c r="AO348">
        <f>AG348/'Totals and Drop Down Lists'!AC$6*Inputs!K$37</f>
        <v>16574.982799391539</v>
      </c>
      <c r="AP348">
        <f>AH348/'Totals and Drop Down Lists'!AD$6*Inputs!L$37</f>
        <v>27460.874996750896</v>
      </c>
      <c r="AQ348">
        <f>IF(OR($D348="51",$D348="52",$D348="61"),(AA348/'Totals and Drop Down Lists'!W$4)*Inputs!E$38,0)</f>
        <v>0</v>
      </c>
      <c r="AR348">
        <f>IF(OR($D348="51",$D348="52",$D348="61"),(AB348/'Totals and Drop Down Lists'!X$4)*Inputs!F$38,0)</f>
        <v>0</v>
      </c>
      <c r="AS348">
        <f>IF(OR($D348="51",$D348="52",$D348="61"),(AC348/'Totals and Drop Down Lists'!Y$4)*Inputs!G$38,0)</f>
        <v>0</v>
      </c>
      <c r="AT348">
        <f>IF(OR($D348="51",$D348="52",$D348="61"),(AD348/'Totals and Drop Down Lists'!Z$4)*Inputs!H$38,0)</f>
        <v>0</v>
      </c>
      <c r="AU348">
        <f>IF(OR($D348="51",$D348="52",$D348="61"),(AE348/'Totals and Drop Down Lists'!AA$4)*Inputs!I$38,0)</f>
        <v>0</v>
      </c>
      <c r="AV348">
        <f>IF(OR($D348="51",$D348="52",$D348="61"),(AF348/'Totals and Drop Down Lists'!AB$4)*Inputs!J$38,0)</f>
        <v>0</v>
      </c>
      <c r="AW348">
        <f>IF(OR($D348="51",$D348="52",$D348="61"),(AG348/'Totals and Drop Down Lists'!AC$4)*Inputs!K$38,0)</f>
        <v>0</v>
      </c>
      <c r="AX348">
        <f>IF(OR($D348="51",$D348="52",$D348="61"),(AH348/'Totals and Drop Down Lists'!AD$4)*Inputs!L$38,0)</f>
        <v>0</v>
      </c>
      <c r="AY348">
        <f>IF(OR($D348="51",$D348="52",$D348="61"),0,(AA348/'Totals and Drop Down Lists'!W$5)*Inputs!E$39)</f>
        <v>0</v>
      </c>
      <c r="AZ348">
        <f>IF(OR($D348="51",$D348="52",$D348="61"),0,(AB348/'Totals and Drop Down Lists'!X$5)*Inputs!F$39)</f>
        <v>0</v>
      </c>
      <c r="BA348">
        <f>IF(OR($D348="51",$D348="52",$D348="61"),0,(AC348/'Totals and Drop Down Lists'!Y$5)*Inputs!G$39)</f>
        <v>0</v>
      </c>
      <c r="BB348">
        <f>IF(OR($D348="51",$D348="52",$D348="61"),0,(AD348/'Totals and Drop Down Lists'!Z$5)*Inputs!H$39)</f>
        <v>0</v>
      </c>
      <c r="BC348">
        <f>IF(OR($D348="51",$D348="52",$D348="61"),0,(AE348/'Totals and Drop Down Lists'!AA$5)*Inputs!I$39)</f>
        <v>0</v>
      </c>
      <c r="BD348">
        <f>IF(OR($D348="51",$D348="52",$D348="61"),0,(AF348/'Totals and Drop Down Lists'!AB$5)*Inputs!J$39)</f>
        <v>0</v>
      </c>
      <c r="BE348">
        <f>IF(OR($D348="51",$D348="52",$D348="61"),0,(AG348/'Totals and Drop Down Lists'!AC$5)*Inputs!K$39)</f>
        <v>0</v>
      </c>
      <c r="BF348">
        <f>IF(OR($D348="51",$D348="52",$D348="61"),0,(AH348/'Totals and Drop Down Lists'!AD$5)*Inputs!L$39)</f>
        <v>0</v>
      </c>
      <c r="BG348" s="10">
        <f t="shared" si="46"/>
        <v>174385.16261426228</v>
      </c>
    </row>
    <row r="349" spans="1:59" ht="28.8">
      <c r="A349" s="1" t="s">
        <v>7370</v>
      </c>
      <c r="B349" s="1" t="s">
        <v>5274</v>
      </c>
      <c r="C349" s="1" t="s">
        <v>5283</v>
      </c>
      <c r="D349" s="1" t="s">
        <v>10</v>
      </c>
      <c r="E349" s="1" t="s">
        <v>5284</v>
      </c>
      <c r="F349" s="2">
        <v>145859</v>
      </c>
      <c r="G349" s="2">
        <v>1164</v>
      </c>
      <c r="H349" s="2">
        <v>130</v>
      </c>
      <c r="I349" s="2">
        <v>26931</v>
      </c>
      <c r="J349" s="2">
        <v>44411</v>
      </c>
      <c r="K349" s="2">
        <v>22057</v>
      </c>
      <c r="L349" s="2">
        <v>730</v>
      </c>
      <c r="M349" s="2">
        <v>155</v>
      </c>
      <c r="N349" s="2">
        <v>66</v>
      </c>
      <c r="O349" s="2">
        <v>2259</v>
      </c>
      <c r="P349" s="2">
        <v>1221</v>
      </c>
      <c r="Q349" s="2">
        <v>453</v>
      </c>
      <c r="R349" s="2">
        <v>921</v>
      </c>
      <c r="S349" s="2">
        <v>27310900</v>
      </c>
      <c r="T349" s="2">
        <v>991958500</v>
      </c>
      <c r="U349" s="2">
        <v>1204</v>
      </c>
      <c r="V349" s="2">
        <v>610</v>
      </c>
      <c r="W349" s="2">
        <v>0</v>
      </c>
      <c r="X349" s="2">
        <v>5010</v>
      </c>
      <c r="Y349" s="2">
        <v>345</v>
      </c>
      <c r="Z349" s="2">
        <v>3515</v>
      </c>
      <c r="AA349" s="9">
        <f t="shared" si="47"/>
        <v>145859</v>
      </c>
      <c r="AB349" s="9">
        <f t="shared" si="48"/>
        <v>25637</v>
      </c>
      <c r="AC349" s="9">
        <f t="shared" si="49"/>
        <v>5805</v>
      </c>
      <c r="AD349" s="9">
        <f t="shared" si="50"/>
        <v>921</v>
      </c>
      <c r="AE349" s="44">
        <f t="shared" si="51"/>
        <v>7.6506462235493363E-4</v>
      </c>
      <c r="AF349" s="9">
        <f t="shared" si="52"/>
        <v>4400</v>
      </c>
      <c r="AG349" s="9">
        <f t="shared" si="45"/>
        <v>3860</v>
      </c>
      <c r="AH349" s="44">
        <f t="shared" si="53"/>
        <v>7.133362295252345E-4</v>
      </c>
      <c r="AI349">
        <f>AA349/'Totals and Drop Down Lists'!W$6*Inputs!E$37</f>
        <v>132314.59264647157</v>
      </c>
      <c r="AJ349">
        <f>AB349/'Totals and Drop Down Lists'!X$6*Inputs!F$37</f>
        <v>84355.656204339088</v>
      </c>
      <c r="AK349">
        <f>AC349/'Totals and Drop Down Lists'!Y$6*Inputs!G$37</f>
        <v>38268.52084956356</v>
      </c>
      <c r="AL349">
        <f>AD349/'Totals and Drop Down Lists'!Z$6*Inputs!H$37</f>
        <v>7384.1186696643717</v>
      </c>
      <c r="AM349">
        <f>AE349/'Totals and Drop Down Lists'!AA$6*Inputs!I$37</f>
        <v>95242.397819162172</v>
      </c>
      <c r="AN349">
        <f>AF349/'Totals and Drop Down Lists'!AB$6*Inputs!J$37</f>
        <v>87809.449817516856</v>
      </c>
      <c r="AO349">
        <f>AG349/'Totals and Drop Down Lists'!AC$6*Inputs!K$37</f>
        <v>71887.004051293654</v>
      </c>
      <c r="AP349">
        <f>AH349/'Totals and Drop Down Lists'!AD$6*Inputs!L$37</f>
        <v>167869.35001606218</v>
      </c>
      <c r="AQ349">
        <f>IF(OR($D349="51",$D349="52",$D349="61"),(AA349/'Totals and Drop Down Lists'!W$4)*Inputs!E$38,0)</f>
        <v>0</v>
      </c>
      <c r="AR349">
        <f>IF(OR($D349="51",$D349="52",$D349="61"),(AB349/'Totals and Drop Down Lists'!X$4)*Inputs!F$38,0)</f>
        <v>0</v>
      </c>
      <c r="AS349">
        <f>IF(OR($D349="51",$D349="52",$D349="61"),(AC349/'Totals and Drop Down Lists'!Y$4)*Inputs!G$38,0)</f>
        <v>0</v>
      </c>
      <c r="AT349">
        <f>IF(OR($D349="51",$D349="52",$D349="61"),(AD349/'Totals and Drop Down Lists'!Z$4)*Inputs!H$38,0)</f>
        <v>0</v>
      </c>
      <c r="AU349">
        <f>IF(OR($D349="51",$D349="52",$D349="61"),(AE349/'Totals and Drop Down Lists'!AA$4)*Inputs!I$38,0)</f>
        <v>0</v>
      </c>
      <c r="AV349">
        <f>IF(OR($D349="51",$D349="52",$D349="61"),(AF349/'Totals and Drop Down Lists'!AB$4)*Inputs!J$38,0)</f>
        <v>0</v>
      </c>
      <c r="AW349">
        <f>IF(OR($D349="51",$D349="52",$D349="61"),(AG349/'Totals and Drop Down Lists'!AC$4)*Inputs!K$38,0)</f>
        <v>0</v>
      </c>
      <c r="AX349">
        <f>IF(OR($D349="51",$D349="52",$D349="61"),(AH349/'Totals and Drop Down Lists'!AD$4)*Inputs!L$38,0)</f>
        <v>0</v>
      </c>
      <c r="AY349">
        <f>IF(OR($D349="51",$D349="52",$D349="61"),0,(AA349/'Totals and Drop Down Lists'!W$5)*Inputs!E$39)</f>
        <v>0</v>
      </c>
      <c r="AZ349">
        <f>IF(OR($D349="51",$D349="52",$D349="61"),0,(AB349/'Totals and Drop Down Lists'!X$5)*Inputs!F$39)</f>
        <v>0</v>
      </c>
      <c r="BA349">
        <f>IF(OR($D349="51",$D349="52",$D349="61"),0,(AC349/'Totals and Drop Down Lists'!Y$5)*Inputs!G$39)</f>
        <v>0</v>
      </c>
      <c r="BB349">
        <f>IF(OR($D349="51",$D349="52",$D349="61"),0,(AD349/'Totals and Drop Down Lists'!Z$5)*Inputs!H$39)</f>
        <v>0</v>
      </c>
      <c r="BC349">
        <f>IF(OR($D349="51",$D349="52",$D349="61"),0,(AE349/'Totals and Drop Down Lists'!AA$5)*Inputs!I$39)</f>
        <v>0</v>
      </c>
      <c r="BD349">
        <f>IF(OR($D349="51",$D349="52",$D349="61"),0,(AF349/'Totals and Drop Down Lists'!AB$5)*Inputs!J$39)</f>
        <v>0</v>
      </c>
      <c r="BE349">
        <f>IF(OR($D349="51",$D349="52",$D349="61"),0,(AG349/'Totals and Drop Down Lists'!AC$5)*Inputs!K$39)</f>
        <v>0</v>
      </c>
      <c r="BF349">
        <f>IF(OR($D349="51",$D349="52",$D349="61"),0,(AH349/'Totals and Drop Down Lists'!AD$5)*Inputs!L$39)</f>
        <v>0</v>
      </c>
      <c r="BG349" s="10">
        <f t="shared" si="46"/>
        <v>685131.09007407341</v>
      </c>
    </row>
    <row r="350" spans="1:59" ht="28.8">
      <c r="A350" s="1" t="s">
        <v>7370</v>
      </c>
      <c r="B350" s="1" t="s">
        <v>5274</v>
      </c>
      <c r="C350" s="1" t="s">
        <v>5285</v>
      </c>
      <c r="D350" s="1" t="s">
        <v>10</v>
      </c>
      <c r="E350" s="1" t="s">
        <v>5286</v>
      </c>
      <c r="F350" s="2">
        <v>57681</v>
      </c>
      <c r="G350" s="2">
        <v>1341</v>
      </c>
      <c r="H350" s="2">
        <v>362</v>
      </c>
      <c r="I350" s="2">
        <v>7242</v>
      </c>
      <c r="J350" s="2">
        <v>23653</v>
      </c>
      <c r="K350" s="2">
        <v>12948</v>
      </c>
      <c r="L350" s="2">
        <v>173</v>
      </c>
      <c r="M350" s="2">
        <v>35</v>
      </c>
      <c r="N350" s="2">
        <v>16</v>
      </c>
      <c r="O350" s="2">
        <v>367</v>
      </c>
      <c r="P350" s="2">
        <v>111</v>
      </c>
      <c r="Q350" s="2">
        <v>25</v>
      </c>
      <c r="R350" s="2">
        <v>1091</v>
      </c>
      <c r="S350" s="2">
        <v>16391300</v>
      </c>
      <c r="T350" s="2">
        <v>645287700</v>
      </c>
      <c r="U350" s="2">
        <v>884</v>
      </c>
      <c r="V350" s="2">
        <v>400</v>
      </c>
      <c r="W350" s="2">
        <v>45</v>
      </c>
      <c r="X350" s="2">
        <v>2735</v>
      </c>
      <c r="Y350" s="2">
        <v>130</v>
      </c>
      <c r="Z350" s="2">
        <v>2110</v>
      </c>
      <c r="AA350" s="9">
        <f t="shared" si="47"/>
        <v>57681</v>
      </c>
      <c r="AB350" s="9">
        <f t="shared" si="48"/>
        <v>5539</v>
      </c>
      <c r="AC350" s="9">
        <f t="shared" si="49"/>
        <v>1818</v>
      </c>
      <c r="AD350" s="9">
        <f t="shared" si="50"/>
        <v>1091</v>
      </c>
      <c r="AE350" s="44">
        <f t="shared" si="51"/>
        <v>4.9501109779565152E-4</v>
      </c>
      <c r="AF350" s="9">
        <f t="shared" si="52"/>
        <v>2290</v>
      </c>
      <c r="AG350" s="9">
        <f t="shared" si="45"/>
        <v>2240</v>
      </c>
      <c r="AH350" s="44">
        <f t="shared" si="53"/>
        <v>4.562633276507893E-4</v>
      </c>
      <c r="AI350">
        <f>AA350/'Totals and Drop Down Lists'!W$6*Inputs!E$37</f>
        <v>52324.76582481114</v>
      </c>
      <c r="AJ350">
        <f>AB350/'Totals and Drop Down Lists'!X$6*Inputs!F$37</f>
        <v>18225.454605290568</v>
      </c>
      <c r="AK350">
        <f>AC350/'Totals and Drop Down Lists'!Y$6*Inputs!G$37</f>
        <v>11984.870095522232</v>
      </c>
      <c r="AL350">
        <f>AD350/'Totals and Drop Down Lists'!Z$6*Inputs!H$37</f>
        <v>8747.0938855633322</v>
      </c>
      <c r="AM350">
        <f>AE350/'Totals and Drop Down Lists'!AA$6*Inputs!I$37</f>
        <v>61623.609984780262</v>
      </c>
      <c r="AN350">
        <f>AF350/'Totals and Drop Down Lists'!AB$6*Inputs!J$37</f>
        <v>45700.827291389462</v>
      </c>
      <c r="AO350">
        <f>AG350/'Totals and Drop Down Lists'!AC$6*Inputs!K$37</f>
        <v>41716.810641165226</v>
      </c>
      <c r="AP350">
        <f>AH350/'Totals and Drop Down Lists'!AD$6*Inputs!L$37</f>
        <v>107372.4073987947</v>
      </c>
      <c r="AQ350">
        <f>IF(OR($D350="51",$D350="52",$D350="61"),(AA350/'Totals and Drop Down Lists'!W$4)*Inputs!E$38,0)</f>
        <v>0</v>
      </c>
      <c r="AR350">
        <f>IF(OR($D350="51",$D350="52",$D350="61"),(AB350/'Totals and Drop Down Lists'!X$4)*Inputs!F$38,0)</f>
        <v>0</v>
      </c>
      <c r="AS350">
        <f>IF(OR($D350="51",$D350="52",$D350="61"),(AC350/'Totals and Drop Down Lists'!Y$4)*Inputs!G$38,0)</f>
        <v>0</v>
      </c>
      <c r="AT350">
        <f>IF(OR($D350="51",$D350="52",$D350="61"),(AD350/'Totals and Drop Down Lists'!Z$4)*Inputs!H$38,0)</f>
        <v>0</v>
      </c>
      <c r="AU350">
        <f>IF(OR($D350="51",$D350="52",$D350="61"),(AE350/'Totals and Drop Down Lists'!AA$4)*Inputs!I$38,0)</f>
        <v>0</v>
      </c>
      <c r="AV350">
        <f>IF(OR($D350="51",$D350="52",$D350="61"),(AF350/'Totals and Drop Down Lists'!AB$4)*Inputs!J$38,0)</f>
        <v>0</v>
      </c>
      <c r="AW350">
        <f>IF(OR($D350="51",$D350="52",$D350="61"),(AG350/'Totals and Drop Down Lists'!AC$4)*Inputs!K$38,0)</f>
        <v>0</v>
      </c>
      <c r="AX350">
        <f>IF(OR($D350="51",$D350="52",$D350="61"),(AH350/'Totals and Drop Down Lists'!AD$4)*Inputs!L$38,0)</f>
        <v>0</v>
      </c>
      <c r="AY350">
        <f>IF(OR($D350="51",$D350="52",$D350="61"),0,(AA350/'Totals and Drop Down Lists'!W$5)*Inputs!E$39)</f>
        <v>0</v>
      </c>
      <c r="AZ350">
        <f>IF(OR($D350="51",$D350="52",$D350="61"),0,(AB350/'Totals and Drop Down Lists'!X$5)*Inputs!F$39)</f>
        <v>0</v>
      </c>
      <c r="BA350">
        <f>IF(OR($D350="51",$D350="52",$D350="61"),0,(AC350/'Totals and Drop Down Lists'!Y$5)*Inputs!G$39)</f>
        <v>0</v>
      </c>
      <c r="BB350">
        <f>IF(OR($D350="51",$D350="52",$D350="61"),0,(AD350/'Totals and Drop Down Lists'!Z$5)*Inputs!H$39)</f>
        <v>0</v>
      </c>
      <c r="BC350">
        <f>IF(OR($D350="51",$D350="52",$D350="61"),0,(AE350/'Totals and Drop Down Lists'!AA$5)*Inputs!I$39)</f>
        <v>0</v>
      </c>
      <c r="BD350">
        <f>IF(OR($D350="51",$D350="52",$D350="61"),0,(AF350/'Totals and Drop Down Lists'!AB$5)*Inputs!J$39)</f>
        <v>0</v>
      </c>
      <c r="BE350">
        <f>IF(OR($D350="51",$D350="52",$D350="61"),0,(AG350/'Totals and Drop Down Lists'!AC$5)*Inputs!K$39)</f>
        <v>0</v>
      </c>
      <c r="BF350">
        <f>IF(OR($D350="51",$D350="52",$D350="61"),0,(AH350/'Totals and Drop Down Lists'!AD$5)*Inputs!L$39)</f>
        <v>0</v>
      </c>
      <c r="BG350" s="10">
        <f t="shared" si="46"/>
        <v>347695.83972731692</v>
      </c>
    </row>
    <row r="351" spans="1:59" ht="28.8">
      <c r="A351" s="1" t="s">
        <v>7370</v>
      </c>
      <c r="B351" s="1" t="s">
        <v>5274</v>
      </c>
      <c r="C351" s="1" t="s">
        <v>5287</v>
      </c>
      <c r="D351" s="1" t="s">
        <v>10</v>
      </c>
      <c r="E351" s="1" t="s">
        <v>5288</v>
      </c>
      <c r="F351" s="2">
        <v>59025</v>
      </c>
      <c r="G351" s="2">
        <v>772</v>
      </c>
      <c r="H351" s="2">
        <v>100</v>
      </c>
      <c r="I351" s="2">
        <v>13998</v>
      </c>
      <c r="J351" s="2">
        <v>15425</v>
      </c>
      <c r="K351" s="2">
        <v>10380</v>
      </c>
      <c r="L351" s="2">
        <v>433</v>
      </c>
      <c r="M351" s="2">
        <v>153</v>
      </c>
      <c r="N351" s="2">
        <v>43</v>
      </c>
      <c r="O351" s="2">
        <v>1575</v>
      </c>
      <c r="P351" s="2">
        <v>486</v>
      </c>
      <c r="Q351" s="2">
        <v>192</v>
      </c>
      <c r="R351" s="2">
        <v>1135</v>
      </c>
      <c r="S351" s="2">
        <v>10308700</v>
      </c>
      <c r="T351" s="2">
        <v>409394300</v>
      </c>
      <c r="U351" s="2">
        <v>760</v>
      </c>
      <c r="V351" s="2">
        <v>1010</v>
      </c>
      <c r="W351" s="2">
        <v>0</v>
      </c>
      <c r="X351" s="2">
        <v>3435</v>
      </c>
      <c r="Y351" s="2">
        <v>745</v>
      </c>
      <c r="Z351" s="2">
        <v>2060</v>
      </c>
      <c r="AA351" s="9">
        <f t="shared" si="47"/>
        <v>59025</v>
      </c>
      <c r="AB351" s="9">
        <f t="shared" si="48"/>
        <v>13126</v>
      </c>
      <c r="AC351" s="9">
        <f t="shared" si="49"/>
        <v>4017</v>
      </c>
      <c r="AD351" s="9">
        <f t="shared" si="50"/>
        <v>1135</v>
      </c>
      <c r="AE351" s="44">
        <f t="shared" si="51"/>
        <v>4.8782642321639456E-4</v>
      </c>
      <c r="AF351" s="9">
        <f t="shared" si="52"/>
        <v>2425</v>
      </c>
      <c r="AG351" s="9">
        <f t="shared" si="45"/>
        <v>2805</v>
      </c>
      <c r="AH351" s="44">
        <f t="shared" si="53"/>
        <v>7.0235411737038856E-4</v>
      </c>
      <c r="AI351">
        <f>AA351/'Totals and Drop Down Lists'!W$6*Inputs!E$37</f>
        <v>53543.962532020552</v>
      </c>
      <c r="AJ351">
        <f>AB351/'Totals and Drop Down Lists'!X$6*Inputs!F$37</f>
        <v>43189.6221608673</v>
      </c>
      <c r="AK351">
        <f>AC351/'Totals and Drop Down Lists'!Y$6*Inputs!G$37</f>
        <v>26481.420887630808</v>
      </c>
      <c r="AL351">
        <f>AD351/'Totals and Drop Down Lists'!Z$6*Inputs!H$37</f>
        <v>9099.8639414430636</v>
      </c>
      <c r="AM351">
        <f>AE351/'Totals and Drop Down Lists'!AA$6*Inputs!I$37</f>
        <v>60729.194513872033</v>
      </c>
      <c r="AN351">
        <f>AF351/'Totals and Drop Down Lists'!AB$6*Inputs!J$37</f>
        <v>48394.980865336001</v>
      </c>
      <c r="AO351">
        <f>AG351/'Totals and Drop Down Lists'!AC$6*Inputs!K$37</f>
        <v>52239.131182351994</v>
      </c>
      <c r="AP351">
        <f>AH351/'Totals and Drop Down Lists'!AD$6*Inputs!L$37</f>
        <v>165284.93056148817</v>
      </c>
      <c r="AQ351">
        <f>IF(OR($D351="51",$D351="52",$D351="61"),(AA351/'Totals and Drop Down Lists'!W$4)*Inputs!E$38,0)</f>
        <v>0</v>
      </c>
      <c r="AR351">
        <f>IF(OR($D351="51",$D351="52",$D351="61"),(AB351/'Totals and Drop Down Lists'!X$4)*Inputs!F$38,0)</f>
        <v>0</v>
      </c>
      <c r="AS351">
        <f>IF(OR($D351="51",$D351="52",$D351="61"),(AC351/'Totals and Drop Down Lists'!Y$4)*Inputs!G$38,0)</f>
        <v>0</v>
      </c>
      <c r="AT351">
        <f>IF(OR($D351="51",$D351="52",$D351="61"),(AD351/'Totals and Drop Down Lists'!Z$4)*Inputs!H$38,0)</f>
        <v>0</v>
      </c>
      <c r="AU351">
        <f>IF(OR($D351="51",$D351="52",$D351="61"),(AE351/'Totals and Drop Down Lists'!AA$4)*Inputs!I$38,0)</f>
        <v>0</v>
      </c>
      <c r="AV351">
        <f>IF(OR($D351="51",$D351="52",$D351="61"),(AF351/'Totals and Drop Down Lists'!AB$4)*Inputs!J$38,0)</f>
        <v>0</v>
      </c>
      <c r="AW351">
        <f>IF(OR($D351="51",$D351="52",$D351="61"),(AG351/'Totals and Drop Down Lists'!AC$4)*Inputs!K$38,0)</f>
        <v>0</v>
      </c>
      <c r="AX351">
        <f>IF(OR($D351="51",$D351="52",$D351="61"),(AH351/'Totals and Drop Down Lists'!AD$4)*Inputs!L$38,0)</f>
        <v>0</v>
      </c>
      <c r="AY351">
        <f>IF(OR($D351="51",$D351="52",$D351="61"),0,(AA351/'Totals and Drop Down Lists'!W$5)*Inputs!E$39)</f>
        <v>0</v>
      </c>
      <c r="AZ351">
        <f>IF(OR($D351="51",$D351="52",$D351="61"),0,(AB351/'Totals and Drop Down Lists'!X$5)*Inputs!F$39)</f>
        <v>0</v>
      </c>
      <c r="BA351">
        <f>IF(OR($D351="51",$D351="52",$D351="61"),0,(AC351/'Totals and Drop Down Lists'!Y$5)*Inputs!G$39)</f>
        <v>0</v>
      </c>
      <c r="BB351">
        <f>IF(OR($D351="51",$D351="52",$D351="61"),0,(AD351/'Totals and Drop Down Lists'!Z$5)*Inputs!H$39)</f>
        <v>0</v>
      </c>
      <c r="BC351">
        <f>IF(OR($D351="51",$D351="52",$D351="61"),0,(AE351/'Totals and Drop Down Lists'!AA$5)*Inputs!I$39)</f>
        <v>0</v>
      </c>
      <c r="BD351">
        <f>IF(OR($D351="51",$D351="52",$D351="61"),0,(AF351/'Totals and Drop Down Lists'!AB$5)*Inputs!J$39)</f>
        <v>0</v>
      </c>
      <c r="BE351">
        <f>IF(OR($D351="51",$D351="52",$D351="61"),0,(AG351/'Totals and Drop Down Lists'!AC$5)*Inputs!K$39)</f>
        <v>0</v>
      </c>
      <c r="BF351">
        <f>IF(OR($D351="51",$D351="52",$D351="61"),0,(AH351/'Totals and Drop Down Lists'!AD$5)*Inputs!L$39)</f>
        <v>0</v>
      </c>
      <c r="BG351" s="10">
        <f t="shared" si="46"/>
        <v>458963.10664500995</v>
      </c>
    </row>
    <row r="352" spans="1:59" ht="28.8">
      <c r="A352" s="1" t="s">
        <v>7370</v>
      </c>
      <c r="B352" s="1" t="s">
        <v>5274</v>
      </c>
      <c r="C352" s="1" t="s">
        <v>5289</v>
      </c>
      <c r="D352" s="1" t="s">
        <v>545</v>
      </c>
      <c r="E352" s="1" t="s">
        <v>5290</v>
      </c>
      <c r="F352" s="2">
        <v>169407</v>
      </c>
      <c r="G352" s="2">
        <v>1914</v>
      </c>
      <c r="H352" s="2">
        <v>139</v>
      </c>
      <c r="I352" s="2">
        <v>22398</v>
      </c>
      <c r="J352" s="2">
        <v>58944</v>
      </c>
      <c r="K352" s="2">
        <v>25271</v>
      </c>
      <c r="L352" s="2">
        <v>623</v>
      </c>
      <c r="M352" s="2">
        <v>185</v>
      </c>
      <c r="N352" s="2">
        <v>55</v>
      </c>
      <c r="O352" s="2">
        <v>1459</v>
      </c>
      <c r="P352" s="2">
        <v>530</v>
      </c>
      <c r="Q352" s="2">
        <v>229</v>
      </c>
      <c r="R352" s="2">
        <v>919</v>
      </c>
      <c r="S352" s="2">
        <v>35762100</v>
      </c>
      <c r="T352" s="2">
        <v>1340730700</v>
      </c>
      <c r="U352" s="2">
        <v>1397</v>
      </c>
      <c r="V352" s="2">
        <v>600</v>
      </c>
      <c r="W352" s="2">
        <v>0</v>
      </c>
      <c r="X352" s="2">
        <v>4725</v>
      </c>
      <c r="Y352" s="2">
        <v>345</v>
      </c>
      <c r="Z352" s="2">
        <v>3225</v>
      </c>
      <c r="AA352" s="9">
        <f t="shared" si="47"/>
        <v>169407</v>
      </c>
      <c r="AB352" s="9">
        <f t="shared" si="48"/>
        <v>20345</v>
      </c>
      <c r="AC352" s="9">
        <f t="shared" si="49"/>
        <v>4000</v>
      </c>
      <c r="AD352" s="9">
        <f t="shared" si="50"/>
        <v>919</v>
      </c>
      <c r="AE352" s="44">
        <f t="shared" si="51"/>
        <v>7.5666045505781503E-4</v>
      </c>
      <c r="AF352" s="9">
        <f t="shared" si="52"/>
        <v>4125</v>
      </c>
      <c r="AG352" s="9">
        <f t="shared" si="45"/>
        <v>3570</v>
      </c>
      <c r="AH352" s="44">
        <f t="shared" si="53"/>
        <v>5.6951101202699114E-4</v>
      </c>
      <c r="AI352">
        <f>AA352/'Totals and Drop Down Lists'!W$6*Inputs!E$37</f>
        <v>153675.93495403652</v>
      </c>
      <c r="AJ352">
        <f>AB352/'Totals and Drop Down Lists'!X$6*Inputs!F$37</f>
        <v>66942.92723318949</v>
      </c>
      <c r="AK352">
        <f>AC352/'Totals and Drop Down Lists'!Y$6*Inputs!G$37</f>
        <v>26369.351145263434</v>
      </c>
      <c r="AL352">
        <f>AD352/'Totals and Drop Down Lists'!Z$6*Inputs!H$37</f>
        <v>7368.0836671243842</v>
      </c>
      <c r="AM352">
        <f>AE352/'Totals and Drop Down Lists'!AA$6*Inputs!I$37</f>
        <v>94196.168492040539</v>
      </c>
      <c r="AN352">
        <f>AF352/'Totals and Drop Down Lists'!AB$6*Inputs!J$37</f>
        <v>82321.359203922068</v>
      </c>
      <c r="AO352">
        <f>AG352/'Totals and Drop Down Lists'!AC$6*Inputs!K$37</f>
        <v>66486.166959357084</v>
      </c>
      <c r="AP352">
        <f>AH352/'Totals and Drop Down Lists'!AD$6*Inputs!L$37</f>
        <v>134022.97466314063</v>
      </c>
      <c r="AQ352">
        <f>IF(OR($D352="51",$D352="52",$D352="61"),(AA352/'Totals and Drop Down Lists'!W$4)*Inputs!E$38,0)</f>
        <v>0</v>
      </c>
      <c r="AR352">
        <f>IF(OR($D352="51",$D352="52",$D352="61"),(AB352/'Totals and Drop Down Lists'!X$4)*Inputs!F$38,0)</f>
        <v>0</v>
      </c>
      <c r="AS352">
        <f>IF(OR($D352="51",$D352="52",$D352="61"),(AC352/'Totals and Drop Down Lists'!Y$4)*Inputs!G$38,0)</f>
        <v>0</v>
      </c>
      <c r="AT352">
        <f>IF(OR($D352="51",$D352="52",$D352="61"),(AD352/'Totals and Drop Down Lists'!Z$4)*Inputs!H$38,0)</f>
        <v>0</v>
      </c>
      <c r="AU352">
        <f>IF(OR($D352="51",$D352="52",$D352="61"),(AE352/'Totals and Drop Down Lists'!AA$4)*Inputs!I$38,0)</f>
        <v>0</v>
      </c>
      <c r="AV352">
        <f>IF(OR($D352="51",$D352="52",$D352="61"),(AF352/'Totals and Drop Down Lists'!AB$4)*Inputs!J$38,0)</f>
        <v>0</v>
      </c>
      <c r="AW352">
        <f>IF(OR($D352="51",$D352="52",$D352="61"),(AG352/'Totals and Drop Down Lists'!AC$4)*Inputs!K$38,0)</f>
        <v>0</v>
      </c>
      <c r="AX352">
        <f>IF(OR($D352="51",$D352="52",$D352="61"),(AH352/'Totals and Drop Down Lists'!AD$4)*Inputs!L$38,0)</f>
        <v>0</v>
      </c>
      <c r="AY352">
        <f>IF(OR($D352="51",$D352="52",$D352="61"),0,(AA352/'Totals and Drop Down Lists'!W$5)*Inputs!E$39)</f>
        <v>0</v>
      </c>
      <c r="AZ352">
        <f>IF(OR($D352="51",$D352="52",$D352="61"),0,(AB352/'Totals and Drop Down Lists'!X$5)*Inputs!F$39)</f>
        <v>0</v>
      </c>
      <c r="BA352">
        <f>IF(OR($D352="51",$D352="52",$D352="61"),0,(AC352/'Totals and Drop Down Lists'!Y$5)*Inputs!G$39)</f>
        <v>0</v>
      </c>
      <c r="BB352">
        <f>IF(OR($D352="51",$D352="52",$D352="61"),0,(AD352/'Totals and Drop Down Lists'!Z$5)*Inputs!H$39)</f>
        <v>0</v>
      </c>
      <c r="BC352">
        <f>IF(OR($D352="51",$D352="52",$D352="61"),0,(AE352/'Totals and Drop Down Lists'!AA$5)*Inputs!I$39)</f>
        <v>0</v>
      </c>
      <c r="BD352">
        <f>IF(OR($D352="51",$D352="52",$D352="61"),0,(AF352/'Totals and Drop Down Lists'!AB$5)*Inputs!J$39)</f>
        <v>0</v>
      </c>
      <c r="BE352">
        <f>IF(OR($D352="51",$D352="52",$D352="61"),0,(AG352/'Totals and Drop Down Lists'!AC$5)*Inputs!K$39)</f>
        <v>0</v>
      </c>
      <c r="BF352">
        <f>IF(OR($D352="51",$D352="52",$D352="61"),0,(AH352/'Totals and Drop Down Lists'!AD$5)*Inputs!L$39)</f>
        <v>0</v>
      </c>
      <c r="BG352" s="10">
        <f t="shared" si="46"/>
        <v>631382.96631807415</v>
      </c>
    </row>
    <row r="353" spans="1:59" ht="28.8">
      <c r="A353" s="1" t="s">
        <v>7370</v>
      </c>
      <c r="B353" s="1" t="s">
        <v>5274</v>
      </c>
      <c r="C353" s="1" t="s">
        <v>5291</v>
      </c>
      <c r="D353" s="1" t="s">
        <v>7</v>
      </c>
      <c r="E353" s="1" t="s">
        <v>5292</v>
      </c>
      <c r="F353" s="2">
        <v>1322838</v>
      </c>
      <c r="G353" s="2">
        <v>34762</v>
      </c>
      <c r="H353" s="2">
        <v>5276</v>
      </c>
      <c r="I353" s="2">
        <v>200777</v>
      </c>
      <c r="J353" s="2">
        <v>476551</v>
      </c>
      <c r="K353" s="2">
        <v>248424</v>
      </c>
      <c r="L353" s="2">
        <v>4921</v>
      </c>
      <c r="M353" s="2">
        <v>1134</v>
      </c>
      <c r="N353" s="2">
        <v>633</v>
      </c>
      <c r="O353" s="2">
        <v>14353</v>
      </c>
      <c r="P353" s="2">
        <v>6218</v>
      </c>
      <c r="Q353" s="2">
        <v>2914</v>
      </c>
      <c r="R353" s="2">
        <v>35783</v>
      </c>
      <c r="S353" s="2">
        <v>344214400</v>
      </c>
      <c r="T353" s="2">
        <v>15077730400</v>
      </c>
      <c r="U353" s="2">
        <v>11589</v>
      </c>
      <c r="V353" s="2">
        <v>9480</v>
      </c>
      <c r="W353" s="2">
        <v>75</v>
      </c>
      <c r="X353" s="2">
        <v>55024</v>
      </c>
      <c r="Y353" s="2">
        <v>5645</v>
      </c>
      <c r="Z353" s="2">
        <v>37839</v>
      </c>
      <c r="AA353" s="9">
        <f t="shared" si="47"/>
        <v>1322838</v>
      </c>
      <c r="AB353" s="9">
        <f t="shared" si="48"/>
        <v>160739</v>
      </c>
      <c r="AC353" s="9">
        <f t="shared" si="49"/>
        <v>65956</v>
      </c>
      <c r="AD353" s="9">
        <f t="shared" si="50"/>
        <v>35783</v>
      </c>
      <c r="AE353" s="44">
        <f t="shared" si="51"/>
        <v>9.0442696334258419E-3</v>
      </c>
      <c r="AF353" s="9">
        <f t="shared" si="52"/>
        <v>45469</v>
      </c>
      <c r="AG353" s="9">
        <f t="shared" si="45"/>
        <v>43484</v>
      </c>
      <c r="AH353" s="44">
        <f t="shared" si="53"/>
        <v>8.4346047951789054E-3</v>
      </c>
      <c r="AI353">
        <f>AA353/'Totals and Drop Down Lists'!W$6*Inputs!E$37</f>
        <v>1199999.801913308</v>
      </c>
      <c r="AJ353">
        <f>AB353/'Totals and Drop Down Lists'!X$6*Inputs!F$37</f>
        <v>528893.5453691642</v>
      </c>
      <c r="AK353">
        <f>AC353/'Totals and Drop Down Lists'!Y$6*Inputs!G$37</f>
        <v>434804.23103424883</v>
      </c>
      <c r="AL353">
        <f>AD353/'Totals and Drop Down Lists'!Z$6*Inputs!H$37</f>
        <v>286890.24794419133</v>
      </c>
      <c r="AM353">
        <f>AE353/'Totals and Drop Down Lists'!AA$6*Inputs!I$37</f>
        <v>1125915.2511314093</v>
      </c>
      <c r="AN353">
        <f>AF353/'Totals and Drop Down Lists'!AB$6*Inputs!J$37</f>
        <v>907410.88039833517</v>
      </c>
      <c r="AO353">
        <f>AG353/'Totals and Drop Down Lists'!AC$6*Inputs!K$37</f>
        <v>809827.58657161996</v>
      </c>
      <c r="AP353">
        <f>AH353/'Totals and Drop Down Lists'!AD$6*Inputs!L$37</f>
        <v>1984914.7793200035</v>
      </c>
      <c r="AQ353">
        <f>IF(OR($D353="51",$D353="52",$D353="61"),(AA353/'Totals and Drop Down Lists'!W$4)*Inputs!E$38,0)</f>
        <v>0</v>
      </c>
      <c r="AR353">
        <f>IF(OR($D353="51",$D353="52",$D353="61"),(AB353/'Totals and Drop Down Lists'!X$4)*Inputs!F$38,0)</f>
        <v>0</v>
      </c>
      <c r="AS353">
        <f>IF(OR($D353="51",$D353="52",$D353="61"),(AC353/'Totals and Drop Down Lists'!Y$4)*Inputs!G$38,0)</f>
        <v>0</v>
      </c>
      <c r="AT353">
        <f>IF(OR($D353="51",$D353="52",$D353="61"),(AD353/'Totals and Drop Down Lists'!Z$4)*Inputs!H$38,0)</f>
        <v>0</v>
      </c>
      <c r="AU353">
        <f>IF(OR($D353="51",$D353="52",$D353="61"),(AE353/'Totals and Drop Down Lists'!AA$4)*Inputs!I$38,0)</f>
        <v>0</v>
      </c>
      <c r="AV353">
        <f>IF(OR($D353="51",$D353="52",$D353="61"),(AF353/'Totals and Drop Down Lists'!AB$4)*Inputs!J$38,0)</f>
        <v>0</v>
      </c>
      <c r="AW353">
        <f>IF(OR($D353="51",$D353="52",$D353="61"),(AG353/'Totals and Drop Down Lists'!AC$4)*Inputs!K$38,0)</f>
        <v>0</v>
      </c>
      <c r="AX353">
        <f>IF(OR($D353="51",$D353="52",$D353="61"),(AH353/'Totals and Drop Down Lists'!AD$4)*Inputs!L$38,0)</f>
        <v>0</v>
      </c>
      <c r="AY353">
        <f>IF(OR($D353="51",$D353="52",$D353="61"),0,(AA353/'Totals and Drop Down Lists'!W$5)*Inputs!E$39)</f>
        <v>0</v>
      </c>
      <c r="AZ353">
        <f>IF(OR($D353="51",$D353="52",$D353="61"),0,(AB353/'Totals and Drop Down Lists'!X$5)*Inputs!F$39)</f>
        <v>0</v>
      </c>
      <c r="BA353">
        <f>IF(OR($D353="51",$D353="52",$D353="61"),0,(AC353/'Totals and Drop Down Lists'!Y$5)*Inputs!G$39)</f>
        <v>0</v>
      </c>
      <c r="BB353">
        <f>IF(OR($D353="51",$D353="52",$D353="61"),0,(AD353/'Totals and Drop Down Lists'!Z$5)*Inputs!H$39)</f>
        <v>0</v>
      </c>
      <c r="BC353">
        <f>IF(OR($D353="51",$D353="52",$D353="61"),0,(AE353/'Totals and Drop Down Lists'!AA$5)*Inputs!I$39)</f>
        <v>0</v>
      </c>
      <c r="BD353">
        <f>IF(OR($D353="51",$D353="52",$D353="61"),0,(AF353/'Totals and Drop Down Lists'!AB$5)*Inputs!J$39)</f>
        <v>0</v>
      </c>
      <c r="BE353">
        <f>IF(OR($D353="51",$D353="52",$D353="61"),0,(AG353/'Totals and Drop Down Lists'!AC$5)*Inputs!K$39)</f>
        <v>0</v>
      </c>
      <c r="BF353">
        <f>IF(OR($D353="51",$D353="52",$D353="61"),0,(AH353/'Totals and Drop Down Lists'!AD$5)*Inputs!L$39)</f>
        <v>0</v>
      </c>
      <c r="BG353" s="10">
        <f t="shared" si="46"/>
        <v>7278656.3236822803</v>
      </c>
    </row>
    <row r="354" spans="1:59" ht="28.8">
      <c r="A354" s="1" t="s">
        <v>7370</v>
      </c>
      <c r="B354" s="1" t="s">
        <v>5274</v>
      </c>
      <c r="C354" s="1" t="s">
        <v>5293</v>
      </c>
      <c r="D354" s="1" t="s">
        <v>10</v>
      </c>
      <c r="E354" s="1" t="s">
        <v>5294</v>
      </c>
      <c r="F354" s="2">
        <v>85322</v>
      </c>
      <c r="G354" s="2">
        <v>1177</v>
      </c>
      <c r="H354" s="2">
        <v>178</v>
      </c>
      <c r="I354" s="2">
        <v>12342</v>
      </c>
      <c r="J354" s="2">
        <v>28091</v>
      </c>
      <c r="K354" s="2">
        <v>11188</v>
      </c>
      <c r="L354" s="2">
        <v>177</v>
      </c>
      <c r="M354" s="2">
        <v>53</v>
      </c>
      <c r="N354" s="2">
        <v>22</v>
      </c>
      <c r="O354" s="2">
        <v>468</v>
      </c>
      <c r="P354" s="2">
        <v>124</v>
      </c>
      <c r="Q354" s="2">
        <v>114</v>
      </c>
      <c r="R354" s="2">
        <v>141</v>
      </c>
      <c r="S354" s="2">
        <v>15328300</v>
      </c>
      <c r="T354" s="2">
        <v>457577700</v>
      </c>
      <c r="U354" s="2">
        <v>433</v>
      </c>
      <c r="V354" s="2">
        <v>355</v>
      </c>
      <c r="W354" s="2">
        <v>0</v>
      </c>
      <c r="X354" s="2">
        <v>2320</v>
      </c>
      <c r="Y354" s="2">
        <v>225</v>
      </c>
      <c r="Z354" s="2">
        <v>1210</v>
      </c>
      <c r="AA354" s="9">
        <f t="shared" si="47"/>
        <v>85322</v>
      </c>
      <c r="AB354" s="9">
        <f t="shared" si="48"/>
        <v>10987</v>
      </c>
      <c r="AC354" s="9">
        <f t="shared" si="49"/>
        <v>1099</v>
      </c>
      <c r="AD354" s="9">
        <f t="shared" si="50"/>
        <v>141</v>
      </c>
      <c r="AE354" s="44">
        <f t="shared" si="51"/>
        <v>3.1119563850067638E-4</v>
      </c>
      <c r="AF354" s="9">
        <f t="shared" si="52"/>
        <v>1965</v>
      </c>
      <c r="AG354" s="9">
        <f t="shared" si="45"/>
        <v>1435</v>
      </c>
      <c r="AH354" s="44">
        <f t="shared" si="53"/>
        <v>2.1266119272912362E-4</v>
      </c>
      <c r="AI354">
        <f>AA354/'Totals and Drop Down Lists'!W$6*Inputs!E$37</f>
        <v>77399.033818840442</v>
      </c>
      <c r="AJ354">
        <f>AB354/'Totals and Drop Down Lists'!X$6*Inputs!F$37</f>
        <v>36151.483976950251</v>
      </c>
      <c r="AK354">
        <f>AC354/'Totals and Drop Down Lists'!Y$6*Inputs!G$37</f>
        <v>7244.9792271611295</v>
      </c>
      <c r="AL354">
        <f>AD354/'Totals and Drop Down Lists'!Z$6*Inputs!H$37</f>
        <v>1130.4676790691385</v>
      </c>
      <c r="AM354">
        <f>AE354/'Totals and Drop Down Lists'!AA$6*Inputs!I$37</f>
        <v>38740.542871317448</v>
      </c>
      <c r="AN354">
        <f>AF354/'Totals and Drop Down Lists'!AB$6*Inputs!J$37</f>
        <v>39214.902020777416</v>
      </c>
      <c r="AO354">
        <f>AG354/'Totals and Drop Down Lists'!AC$6*Inputs!K$37</f>
        <v>26724.831816996473</v>
      </c>
      <c r="AP354">
        <f>AH354/'Totals and Drop Down Lists'!AD$6*Inputs!L$37</f>
        <v>50045.53914335517</v>
      </c>
      <c r="AQ354">
        <f>IF(OR($D354="51",$D354="52",$D354="61"),(AA354/'Totals and Drop Down Lists'!W$4)*Inputs!E$38,0)</f>
        <v>0</v>
      </c>
      <c r="AR354">
        <f>IF(OR($D354="51",$D354="52",$D354="61"),(AB354/'Totals and Drop Down Lists'!X$4)*Inputs!F$38,0)</f>
        <v>0</v>
      </c>
      <c r="AS354">
        <f>IF(OR($D354="51",$D354="52",$D354="61"),(AC354/'Totals and Drop Down Lists'!Y$4)*Inputs!G$38,0)</f>
        <v>0</v>
      </c>
      <c r="AT354">
        <f>IF(OR($D354="51",$D354="52",$D354="61"),(AD354/'Totals and Drop Down Lists'!Z$4)*Inputs!H$38,0)</f>
        <v>0</v>
      </c>
      <c r="AU354">
        <f>IF(OR($D354="51",$D354="52",$D354="61"),(AE354/'Totals and Drop Down Lists'!AA$4)*Inputs!I$38,0)</f>
        <v>0</v>
      </c>
      <c r="AV354">
        <f>IF(OR($D354="51",$D354="52",$D354="61"),(AF354/'Totals and Drop Down Lists'!AB$4)*Inputs!J$38,0)</f>
        <v>0</v>
      </c>
      <c r="AW354">
        <f>IF(OR($D354="51",$D354="52",$D354="61"),(AG354/'Totals and Drop Down Lists'!AC$4)*Inputs!K$38,0)</f>
        <v>0</v>
      </c>
      <c r="AX354">
        <f>IF(OR($D354="51",$D354="52",$D354="61"),(AH354/'Totals and Drop Down Lists'!AD$4)*Inputs!L$38,0)</f>
        <v>0</v>
      </c>
      <c r="AY354">
        <f>IF(OR($D354="51",$D354="52",$D354="61"),0,(AA354/'Totals and Drop Down Lists'!W$5)*Inputs!E$39)</f>
        <v>0</v>
      </c>
      <c r="AZ354">
        <f>IF(OR($D354="51",$D354="52",$D354="61"),0,(AB354/'Totals and Drop Down Lists'!X$5)*Inputs!F$39)</f>
        <v>0</v>
      </c>
      <c r="BA354">
        <f>IF(OR($D354="51",$D354="52",$D354="61"),0,(AC354/'Totals and Drop Down Lists'!Y$5)*Inputs!G$39)</f>
        <v>0</v>
      </c>
      <c r="BB354">
        <f>IF(OR($D354="51",$D354="52",$D354="61"),0,(AD354/'Totals and Drop Down Lists'!Z$5)*Inputs!H$39)</f>
        <v>0</v>
      </c>
      <c r="BC354">
        <f>IF(OR($D354="51",$D354="52",$D354="61"),0,(AE354/'Totals and Drop Down Lists'!AA$5)*Inputs!I$39)</f>
        <v>0</v>
      </c>
      <c r="BD354">
        <f>IF(OR($D354="51",$D354="52",$D354="61"),0,(AF354/'Totals and Drop Down Lists'!AB$5)*Inputs!J$39)</f>
        <v>0</v>
      </c>
      <c r="BE354">
        <f>IF(OR($D354="51",$D354="52",$D354="61"),0,(AG354/'Totals and Drop Down Lists'!AC$5)*Inputs!K$39)</f>
        <v>0</v>
      </c>
      <c r="BF354">
        <f>IF(OR($D354="51",$D354="52",$D354="61"),0,(AH354/'Totals and Drop Down Lists'!AD$5)*Inputs!L$39)</f>
        <v>0</v>
      </c>
      <c r="BG354" s="10">
        <f t="shared" si="46"/>
        <v>276651.78055446746</v>
      </c>
    </row>
    <row r="355" spans="1:59" ht="28.8">
      <c r="A355" s="1" t="s">
        <v>7370</v>
      </c>
      <c r="B355" s="1" t="s">
        <v>5274</v>
      </c>
      <c r="C355" s="1" t="s">
        <v>5295</v>
      </c>
      <c r="D355" s="1" t="s">
        <v>10</v>
      </c>
      <c r="E355" s="1" t="s">
        <v>5296</v>
      </c>
      <c r="F355" s="2">
        <v>54576</v>
      </c>
      <c r="G355" s="2">
        <v>445</v>
      </c>
      <c r="H355" s="2">
        <v>53</v>
      </c>
      <c r="I355" s="2">
        <v>4113</v>
      </c>
      <c r="J355" s="2">
        <v>18703</v>
      </c>
      <c r="K355" s="2">
        <v>5569</v>
      </c>
      <c r="L355" s="2">
        <v>129</v>
      </c>
      <c r="M355" s="2">
        <v>21</v>
      </c>
      <c r="N355" s="2">
        <v>32</v>
      </c>
      <c r="O355" s="2">
        <v>292</v>
      </c>
      <c r="P355" s="2">
        <v>0</v>
      </c>
      <c r="Q355" s="2">
        <v>0</v>
      </c>
      <c r="R355" s="2">
        <v>88</v>
      </c>
      <c r="S355" s="2">
        <v>7445400</v>
      </c>
      <c r="T355" s="2">
        <v>317775000</v>
      </c>
      <c r="U355" s="2">
        <v>290</v>
      </c>
      <c r="V355" s="2">
        <v>290</v>
      </c>
      <c r="W355" s="2">
        <v>35</v>
      </c>
      <c r="X355" s="2">
        <v>970</v>
      </c>
      <c r="Y355" s="2">
        <v>115</v>
      </c>
      <c r="Z355" s="2">
        <v>630</v>
      </c>
      <c r="AA355" s="9">
        <f t="shared" si="47"/>
        <v>54576</v>
      </c>
      <c r="AB355" s="9">
        <f t="shared" si="48"/>
        <v>3615</v>
      </c>
      <c r="AC355" s="9">
        <f t="shared" si="49"/>
        <v>562</v>
      </c>
      <c r="AD355" s="9">
        <f t="shared" si="50"/>
        <v>88</v>
      </c>
      <c r="AE355" s="44">
        <f t="shared" si="51"/>
        <v>1.1580810304587733E-4</v>
      </c>
      <c r="AF355" s="9">
        <f t="shared" si="52"/>
        <v>645</v>
      </c>
      <c r="AG355" s="9">
        <f t="shared" si="45"/>
        <v>745</v>
      </c>
      <c r="AH355" s="44">
        <f t="shared" si="53"/>
        <v>8.2541679829543281E-5</v>
      </c>
      <c r="AI355">
        <f>AA355/'Totals and Drop Down Lists'!W$6*Inputs!E$37</f>
        <v>49508.094860610814</v>
      </c>
      <c r="AJ355">
        <f>AB355/'Totals and Drop Down Lists'!X$6*Inputs!F$37</f>
        <v>11894.749665666257</v>
      </c>
      <c r="AK355">
        <f>AC355/'Totals and Drop Down Lists'!Y$6*Inputs!G$37</f>
        <v>3704.8938359095127</v>
      </c>
      <c r="AL355">
        <f>AD355/'Totals and Drop Down Lists'!Z$6*Inputs!H$37</f>
        <v>705.54011175946221</v>
      </c>
      <c r="AM355">
        <f>AE355/'Totals and Drop Down Lists'!AA$6*Inputs!I$37</f>
        <v>14416.875514420193</v>
      </c>
      <c r="AN355">
        <f>AF355/'Totals and Drop Down Lists'!AB$6*Inputs!J$37</f>
        <v>12872.06707552236</v>
      </c>
      <c r="AO355">
        <f>AG355/'Totals and Drop Down Lists'!AC$6*Inputs!K$37</f>
        <v>13874.564253423256</v>
      </c>
      <c r="AP355">
        <f>AH355/'Totals and Drop Down Lists'!AD$6*Inputs!L$37</f>
        <v>19424.526007099677</v>
      </c>
      <c r="AQ355">
        <f>IF(OR($D355="51",$D355="52",$D355="61"),(AA355/'Totals and Drop Down Lists'!W$4)*Inputs!E$38,0)</f>
        <v>0</v>
      </c>
      <c r="AR355">
        <f>IF(OR($D355="51",$D355="52",$D355="61"),(AB355/'Totals and Drop Down Lists'!X$4)*Inputs!F$38,0)</f>
        <v>0</v>
      </c>
      <c r="AS355">
        <f>IF(OR($D355="51",$D355="52",$D355="61"),(AC355/'Totals and Drop Down Lists'!Y$4)*Inputs!G$38,0)</f>
        <v>0</v>
      </c>
      <c r="AT355">
        <f>IF(OR($D355="51",$D355="52",$D355="61"),(AD355/'Totals and Drop Down Lists'!Z$4)*Inputs!H$38,0)</f>
        <v>0</v>
      </c>
      <c r="AU355">
        <f>IF(OR($D355="51",$D355="52",$D355="61"),(AE355/'Totals and Drop Down Lists'!AA$4)*Inputs!I$38,0)</f>
        <v>0</v>
      </c>
      <c r="AV355">
        <f>IF(OR($D355="51",$D355="52",$D355="61"),(AF355/'Totals and Drop Down Lists'!AB$4)*Inputs!J$38,0)</f>
        <v>0</v>
      </c>
      <c r="AW355">
        <f>IF(OR($D355="51",$D355="52",$D355="61"),(AG355/'Totals and Drop Down Lists'!AC$4)*Inputs!K$38,0)</f>
        <v>0</v>
      </c>
      <c r="AX355">
        <f>IF(OR($D355="51",$D355="52",$D355="61"),(AH355/'Totals and Drop Down Lists'!AD$4)*Inputs!L$38,0)</f>
        <v>0</v>
      </c>
      <c r="AY355">
        <f>IF(OR($D355="51",$D355="52",$D355="61"),0,(AA355/'Totals and Drop Down Lists'!W$5)*Inputs!E$39)</f>
        <v>0</v>
      </c>
      <c r="AZ355">
        <f>IF(OR($D355="51",$D355="52",$D355="61"),0,(AB355/'Totals and Drop Down Lists'!X$5)*Inputs!F$39)</f>
        <v>0</v>
      </c>
      <c r="BA355">
        <f>IF(OR($D355="51",$D355="52",$D355="61"),0,(AC355/'Totals and Drop Down Lists'!Y$5)*Inputs!G$39)</f>
        <v>0</v>
      </c>
      <c r="BB355">
        <f>IF(OR($D355="51",$D355="52",$D355="61"),0,(AD355/'Totals and Drop Down Lists'!Z$5)*Inputs!H$39)</f>
        <v>0</v>
      </c>
      <c r="BC355">
        <f>IF(OR($D355="51",$D355="52",$D355="61"),0,(AE355/'Totals and Drop Down Lists'!AA$5)*Inputs!I$39)</f>
        <v>0</v>
      </c>
      <c r="BD355">
        <f>IF(OR($D355="51",$D355="52",$D355="61"),0,(AF355/'Totals and Drop Down Lists'!AB$5)*Inputs!J$39)</f>
        <v>0</v>
      </c>
      <c r="BE355">
        <f>IF(OR($D355="51",$D355="52",$D355="61"),0,(AG355/'Totals and Drop Down Lists'!AC$5)*Inputs!K$39)</f>
        <v>0</v>
      </c>
      <c r="BF355">
        <f>IF(OR($D355="51",$D355="52",$D355="61"),0,(AH355/'Totals and Drop Down Lists'!AD$5)*Inputs!L$39)</f>
        <v>0</v>
      </c>
      <c r="BG355" s="10">
        <f t="shared" si="46"/>
        <v>126401.31132441154</v>
      </c>
    </row>
    <row r="356" spans="1:59" ht="28.8">
      <c r="A356" s="1" t="s">
        <v>7370</v>
      </c>
      <c r="B356" s="1" t="s">
        <v>5274</v>
      </c>
      <c r="C356" s="1" t="s">
        <v>5297</v>
      </c>
      <c r="D356" s="1" t="s">
        <v>10</v>
      </c>
      <c r="E356" s="1" t="s">
        <v>5298</v>
      </c>
      <c r="F356" s="2">
        <v>95066</v>
      </c>
      <c r="G356" s="2">
        <v>570</v>
      </c>
      <c r="H356" s="2">
        <v>71</v>
      </c>
      <c r="I356" s="2">
        <v>14917</v>
      </c>
      <c r="J356" s="2">
        <v>30518</v>
      </c>
      <c r="K356" s="2">
        <v>15517</v>
      </c>
      <c r="L356" s="2">
        <v>269</v>
      </c>
      <c r="M356" s="2">
        <v>105</v>
      </c>
      <c r="N356" s="2">
        <v>54</v>
      </c>
      <c r="O356" s="2">
        <v>755</v>
      </c>
      <c r="P356" s="2">
        <v>360</v>
      </c>
      <c r="Q356" s="2">
        <v>253</v>
      </c>
      <c r="R356" s="2">
        <v>295</v>
      </c>
      <c r="S356" s="2">
        <v>19520800</v>
      </c>
      <c r="T356" s="2">
        <v>700881600</v>
      </c>
      <c r="U356" s="2">
        <v>906</v>
      </c>
      <c r="V356" s="2">
        <v>190</v>
      </c>
      <c r="W356" s="2">
        <v>45</v>
      </c>
      <c r="X356" s="2">
        <v>2845</v>
      </c>
      <c r="Y356" s="2">
        <v>165</v>
      </c>
      <c r="Z356" s="2">
        <v>1375</v>
      </c>
      <c r="AA356" s="9">
        <f t="shared" si="47"/>
        <v>95066</v>
      </c>
      <c r="AB356" s="9">
        <f t="shared" si="48"/>
        <v>14276</v>
      </c>
      <c r="AC356" s="9">
        <f t="shared" si="49"/>
        <v>2091</v>
      </c>
      <c r="AD356" s="9">
        <f t="shared" si="50"/>
        <v>295</v>
      </c>
      <c r="AE356" s="44">
        <f t="shared" si="51"/>
        <v>5.5100461648813486E-4</v>
      </c>
      <c r="AF356" s="9">
        <f t="shared" si="52"/>
        <v>2610</v>
      </c>
      <c r="AG356" s="9">
        <f t="shared" si="45"/>
        <v>1540</v>
      </c>
      <c r="AH356" s="44">
        <f t="shared" si="53"/>
        <v>2.9135568635798328E-4</v>
      </c>
      <c r="AI356">
        <f>AA356/'Totals and Drop Down Lists'!W$6*Inputs!E$37</f>
        <v>86238.209946108705</v>
      </c>
      <c r="AJ356">
        <f>AB356/'Totals and Drop Down Lists'!X$6*Inputs!F$37</f>
        <v>46973.567421037755</v>
      </c>
      <c r="AK356">
        <f>AC356/'Totals and Drop Down Lists'!Y$6*Inputs!G$37</f>
        <v>13784.578311186462</v>
      </c>
      <c r="AL356">
        <f>AD356/'Totals and Drop Down Lists'!Z$6*Inputs!H$37</f>
        <v>2365.162874648197</v>
      </c>
      <c r="AM356">
        <f>AE356/'Totals and Drop Down Lists'!AA$6*Inputs!I$37</f>
        <v>68594.206751088583</v>
      </c>
      <c r="AN356">
        <f>AF356/'Totals and Drop Down Lists'!AB$6*Inputs!J$37</f>
        <v>52086.969096299777</v>
      </c>
      <c r="AO356">
        <f>AG356/'Totals and Drop Down Lists'!AC$6*Inputs!K$37</f>
        <v>28680.307315801092</v>
      </c>
      <c r="AP356">
        <f>AH356/'Totals and Drop Down Lists'!AD$6*Inputs!L$37</f>
        <v>68564.707171750531</v>
      </c>
      <c r="AQ356">
        <f>IF(OR($D356="51",$D356="52",$D356="61"),(AA356/'Totals and Drop Down Lists'!W$4)*Inputs!E$38,0)</f>
        <v>0</v>
      </c>
      <c r="AR356">
        <f>IF(OR($D356="51",$D356="52",$D356="61"),(AB356/'Totals and Drop Down Lists'!X$4)*Inputs!F$38,0)</f>
        <v>0</v>
      </c>
      <c r="AS356">
        <f>IF(OR($D356="51",$D356="52",$D356="61"),(AC356/'Totals and Drop Down Lists'!Y$4)*Inputs!G$38,0)</f>
        <v>0</v>
      </c>
      <c r="AT356">
        <f>IF(OR($D356="51",$D356="52",$D356="61"),(AD356/'Totals and Drop Down Lists'!Z$4)*Inputs!H$38,0)</f>
        <v>0</v>
      </c>
      <c r="AU356">
        <f>IF(OR($D356="51",$D356="52",$D356="61"),(AE356/'Totals and Drop Down Lists'!AA$4)*Inputs!I$38,0)</f>
        <v>0</v>
      </c>
      <c r="AV356">
        <f>IF(OR($D356="51",$D356="52",$D356="61"),(AF356/'Totals and Drop Down Lists'!AB$4)*Inputs!J$38,0)</f>
        <v>0</v>
      </c>
      <c r="AW356">
        <f>IF(OR($D356="51",$D356="52",$D356="61"),(AG356/'Totals and Drop Down Lists'!AC$4)*Inputs!K$38,0)</f>
        <v>0</v>
      </c>
      <c r="AX356">
        <f>IF(OR($D356="51",$D356="52",$D356="61"),(AH356/'Totals and Drop Down Lists'!AD$4)*Inputs!L$38,0)</f>
        <v>0</v>
      </c>
      <c r="AY356">
        <f>IF(OR($D356="51",$D356="52",$D356="61"),0,(AA356/'Totals and Drop Down Lists'!W$5)*Inputs!E$39)</f>
        <v>0</v>
      </c>
      <c r="AZ356">
        <f>IF(OR($D356="51",$D356="52",$D356="61"),0,(AB356/'Totals and Drop Down Lists'!X$5)*Inputs!F$39)</f>
        <v>0</v>
      </c>
      <c r="BA356">
        <f>IF(OR($D356="51",$D356="52",$D356="61"),0,(AC356/'Totals and Drop Down Lists'!Y$5)*Inputs!G$39)</f>
        <v>0</v>
      </c>
      <c r="BB356">
        <f>IF(OR($D356="51",$D356="52",$D356="61"),0,(AD356/'Totals and Drop Down Lists'!Z$5)*Inputs!H$39)</f>
        <v>0</v>
      </c>
      <c r="BC356">
        <f>IF(OR($D356="51",$D356="52",$D356="61"),0,(AE356/'Totals and Drop Down Lists'!AA$5)*Inputs!I$39)</f>
        <v>0</v>
      </c>
      <c r="BD356">
        <f>IF(OR($D356="51",$D356="52",$D356="61"),0,(AF356/'Totals and Drop Down Lists'!AB$5)*Inputs!J$39)</f>
        <v>0</v>
      </c>
      <c r="BE356">
        <f>IF(OR($D356="51",$D356="52",$D356="61"),0,(AG356/'Totals and Drop Down Lists'!AC$5)*Inputs!K$39)</f>
        <v>0</v>
      </c>
      <c r="BF356">
        <f>IF(OR($D356="51",$D356="52",$D356="61"),0,(AH356/'Totals and Drop Down Lists'!AD$5)*Inputs!L$39)</f>
        <v>0</v>
      </c>
      <c r="BG356" s="10">
        <f t="shared" si="46"/>
        <v>367287.70888792112</v>
      </c>
    </row>
    <row r="357" spans="1:59" ht="28.8">
      <c r="A357" s="1" t="s">
        <v>7370</v>
      </c>
      <c r="B357" s="1" t="s">
        <v>5274</v>
      </c>
      <c r="C357" s="1" t="s">
        <v>5299</v>
      </c>
      <c r="D357" s="1" t="s">
        <v>215</v>
      </c>
      <c r="E357" s="1" t="s">
        <v>5300</v>
      </c>
      <c r="F357" s="2">
        <v>632225</v>
      </c>
      <c r="G357" s="2">
        <v>4388</v>
      </c>
      <c r="H357" s="2">
        <v>486</v>
      </c>
      <c r="I357" s="2">
        <v>66728</v>
      </c>
      <c r="J357" s="2">
        <v>206863</v>
      </c>
      <c r="K357" s="2">
        <v>71268</v>
      </c>
      <c r="L357" s="2">
        <v>2070</v>
      </c>
      <c r="M357" s="2">
        <v>457</v>
      </c>
      <c r="N357" s="2">
        <v>244</v>
      </c>
      <c r="O357" s="2">
        <v>3406</v>
      </c>
      <c r="P357" s="2">
        <v>1198</v>
      </c>
      <c r="Q357" s="2">
        <v>949</v>
      </c>
      <c r="R357" s="2">
        <v>6803</v>
      </c>
      <c r="S357" s="2">
        <v>100882900</v>
      </c>
      <c r="T357" s="2">
        <v>4096458200</v>
      </c>
      <c r="U357" s="2">
        <v>4251</v>
      </c>
      <c r="V357" s="2">
        <v>2610</v>
      </c>
      <c r="W357" s="2">
        <v>165</v>
      </c>
      <c r="X357" s="2">
        <v>13754</v>
      </c>
      <c r="Y357" s="2">
        <v>1265</v>
      </c>
      <c r="Z357" s="2">
        <v>9298</v>
      </c>
      <c r="AA357" s="9">
        <f t="shared" si="47"/>
        <v>632225</v>
      </c>
      <c r="AB357" s="9">
        <f t="shared" si="48"/>
        <v>61854</v>
      </c>
      <c r="AC357" s="9">
        <f t="shared" si="49"/>
        <v>15127</v>
      </c>
      <c r="AD357" s="9">
        <f t="shared" si="50"/>
        <v>6803</v>
      </c>
      <c r="AE357" s="44">
        <f t="shared" si="51"/>
        <v>1.714755126464451E-3</v>
      </c>
      <c r="AF357" s="9">
        <f t="shared" si="52"/>
        <v>10979</v>
      </c>
      <c r="AG357" s="9">
        <f t="shared" si="45"/>
        <v>10563</v>
      </c>
      <c r="AH357" s="44">
        <f t="shared" si="53"/>
        <v>1.3540980688968014E-3</v>
      </c>
      <c r="AI357">
        <f>AA357/'Totals and Drop Down Lists'!W$6*Inputs!E$37</f>
        <v>573516.84391032089</v>
      </c>
      <c r="AJ357">
        <f>AB357/'Totals and Drop Down Lists'!X$6*Inputs!F$37</f>
        <v>203523.6088022464</v>
      </c>
      <c r="AK357">
        <f>AC357/'Totals and Drop Down Lists'!Y$6*Inputs!G$37</f>
        <v>99722.293693600004</v>
      </c>
      <c r="AL357">
        <f>AD357/'Totals and Drop Down Lists'!Z$6*Inputs!H$37</f>
        <v>54543.061139768426</v>
      </c>
      <c r="AM357">
        <f>AE357/'Totals and Drop Down Lists'!AA$6*Inputs!I$37</f>
        <v>213468.75171729966</v>
      </c>
      <c r="AN357">
        <f>AF357/'Totals and Drop Down Lists'!AB$6*Inputs!J$37</f>
        <v>219104.53398784494</v>
      </c>
      <c r="AO357">
        <f>AG357/'Totals and Drop Down Lists'!AC$6*Inputs!K$37</f>
        <v>196720.83517974478</v>
      </c>
      <c r="AP357">
        <f>AH357/'Totals and Drop Down Lists'!AD$6*Inputs!L$37</f>
        <v>318659.77539792098</v>
      </c>
      <c r="AQ357">
        <f>IF(OR($D357="51",$D357="52",$D357="61"),(AA357/'Totals and Drop Down Lists'!W$4)*Inputs!E$38,0)</f>
        <v>0</v>
      </c>
      <c r="AR357">
        <f>IF(OR($D357="51",$D357="52",$D357="61"),(AB357/'Totals and Drop Down Lists'!X$4)*Inputs!F$38,0)</f>
        <v>0</v>
      </c>
      <c r="AS357">
        <f>IF(OR($D357="51",$D357="52",$D357="61"),(AC357/'Totals and Drop Down Lists'!Y$4)*Inputs!G$38,0)</f>
        <v>0</v>
      </c>
      <c r="AT357">
        <f>IF(OR($D357="51",$D357="52",$D357="61"),(AD357/'Totals and Drop Down Lists'!Z$4)*Inputs!H$38,0)</f>
        <v>0</v>
      </c>
      <c r="AU357">
        <f>IF(OR($D357="51",$D357="52",$D357="61"),(AE357/'Totals and Drop Down Lists'!AA$4)*Inputs!I$38,0)</f>
        <v>0</v>
      </c>
      <c r="AV357">
        <f>IF(OR($D357="51",$D357="52",$D357="61"),(AF357/'Totals and Drop Down Lists'!AB$4)*Inputs!J$38,0)</f>
        <v>0</v>
      </c>
      <c r="AW357">
        <f>IF(OR($D357="51",$D357="52",$D357="61"),(AG357/'Totals and Drop Down Lists'!AC$4)*Inputs!K$38,0)</f>
        <v>0</v>
      </c>
      <c r="AX357">
        <f>IF(OR($D357="51",$D357="52",$D357="61"),(AH357/'Totals and Drop Down Lists'!AD$4)*Inputs!L$38,0)</f>
        <v>0</v>
      </c>
      <c r="AY357">
        <f>IF(OR($D357="51",$D357="52",$D357="61"),0,(AA357/'Totals and Drop Down Lists'!W$5)*Inputs!E$39)</f>
        <v>0</v>
      </c>
      <c r="AZ357">
        <f>IF(OR($D357="51",$D357="52",$D357="61"),0,(AB357/'Totals and Drop Down Lists'!X$5)*Inputs!F$39)</f>
        <v>0</v>
      </c>
      <c r="BA357">
        <f>IF(OR($D357="51",$D357="52",$D357="61"),0,(AC357/'Totals and Drop Down Lists'!Y$5)*Inputs!G$39)</f>
        <v>0</v>
      </c>
      <c r="BB357">
        <f>IF(OR($D357="51",$D357="52",$D357="61"),0,(AD357/'Totals and Drop Down Lists'!Z$5)*Inputs!H$39)</f>
        <v>0</v>
      </c>
      <c r="BC357">
        <f>IF(OR($D357="51",$D357="52",$D357="61"),0,(AE357/'Totals and Drop Down Lists'!AA$5)*Inputs!I$39)</f>
        <v>0</v>
      </c>
      <c r="BD357">
        <f>IF(OR($D357="51",$D357="52",$D357="61"),0,(AF357/'Totals and Drop Down Lists'!AB$5)*Inputs!J$39)</f>
        <v>0</v>
      </c>
      <c r="BE357">
        <f>IF(OR($D357="51",$D357="52",$D357="61"),0,(AG357/'Totals and Drop Down Lists'!AC$5)*Inputs!K$39)</f>
        <v>0</v>
      </c>
      <c r="BF357">
        <f>IF(OR($D357="51",$D357="52",$D357="61"),0,(AH357/'Totals and Drop Down Lists'!AD$5)*Inputs!L$39)</f>
        <v>0</v>
      </c>
      <c r="BG357" s="10">
        <f t="shared" si="46"/>
        <v>1879259.703828746</v>
      </c>
    </row>
    <row r="358" spans="1:59" ht="43.2">
      <c r="A358" s="1" t="s">
        <v>7371</v>
      </c>
      <c r="B358" s="1" t="s">
        <v>5326</v>
      </c>
      <c r="C358" s="1" t="s">
        <v>5327</v>
      </c>
      <c r="D358" s="1" t="s">
        <v>7</v>
      </c>
      <c r="E358" s="1" t="s">
        <v>5328</v>
      </c>
      <c r="F358" s="2">
        <v>340081</v>
      </c>
      <c r="G358" s="2">
        <v>2866</v>
      </c>
      <c r="H358" s="2">
        <v>290</v>
      </c>
      <c r="I358" s="2">
        <v>54093</v>
      </c>
      <c r="J358" s="2">
        <v>99056</v>
      </c>
      <c r="K358" s="2">
        <v>51732</v>
      </c>
      <c r="L358" s="2">
        <v>3017</v>
      </c>
      <c r="M358" s="2">
        <v>552</v>
      </c>
      <c r="N358" s="2">
        <v>276</v>
      </c>
      <c r="O358" s="2">
        <v>8124</v>
      </c>
      <c r="P358" s="2">
        <v>4296</v>
      </c>
      <c r="Q358" s="2">
        <v>1153</v>
      </c>
      <c r="R358" s="2">
        <v>2694</v>
      </c>
      <c r="S358" s="2">
        <v>71308900</v>
      </c>
      <c r="T358" s="2">
        <v>2652297600</v>
      </c>
      <c r="U358" s="2">
        <v>3012</v>
      </c>
      <c r="V358" s="2">
        <v>2705</v>
      </c>
      <c r="W358" s="2">
        <v>55</v>
      </c>
      <c r="X358" s="2">
        <v>14985</v>
      </c>
      <c r="Y358" s="2">
        <v>1590</v>
      </c>
      <c r="Z358" s="2">
        <v>11175</v>
      </c>
      <c r="AA358" s="9">
        <f t="shared" si="47"/>
        <v>340081</v>
      </c>
      <c r="AB358" s="9">
        <f t="shared" si="48"/>
        <v>50937</v>
      </c>
      <c r="AC358" s="9">
        <f t="shared" si="49"/>
        <v>20112</v>
      </c>
      <c r="AD358" s="9">
        <f t="shared" si="50"/>
        <v>2694</v>
      </c>
      <c r="AE358" s="44">
        <f t="shared" si="51"/>
        <v>1.8868333205879649E-3</v>
      </c>
      <c r="AF358" s="9">
        <f t="shared" si="52"/>
        <v>12225</v>
      </c>
      <c r="AG358" s="9">
        <f t="shared" si="45"/>
        <v>12765</v>
      </c>
      <c r="AH358" s="44">
        <f t="shared" si="53"/>
        <v>2.4805637207568352E-3</v>
      </c>
      <c r="AI358">
        <f>AA358/'Totals and Drop Down Lists'!W$6*Inputs!E$37</f>
        <v>308501.21680393186</v>
      </c>
      <c r="AJ358">
        <f>AB358/'Totals and Drop Down Lists'!X$6*Inputs!F$37</f>
        <v>167602.45192808911</v>
      </c>
      <c r="AK358">
        <f>AC358/'Totals and Drop Down Lists'!Y$6*Inputs!G$37</f>
        <v>132585.09755838456</v>
      </c>
      <c r="AL358">
        <f>AD358/'Totals and Drop Down Lists'!Z$6*Inputs!H$37</f>
        <v>21599.148421363534</v>
      </c>
      <c r="AM358">
        <f>AE358/'Totals and Drop Down Lists'!AA$6*Inputs!I$37</f>
        <v>234890.65431458299</v>
      </c>
      <c r="AN358">
        <f>AF358/'Totals and Drop Down Lists'!AB$6*Inputs!J$37</f>
        <v>243970.57364071446</v>
      </c>
      <c r="AO358">
        <f>AG358/'Totals and Drop Down Lists'!AC$6*Inputs!K$37</f>
        <v>237729.94992610451</v>
      </c>
      <c r="AP358">
        <f>AH358/'Totals and Drop Down Lists'!AD$6*Inputs!L$37</f>
        <v>583750.83479780552</v>
      </c>
      <c r="AQ358">
        <f>IF(OR($D358="51",$D358="52",$D358="61"),(AA358/'Totals and Drop Down Lists'!W$4)*Inputs!E$38,0)</f>
        <v>0</v>
      </c>
      <c r="AR358">
        <f>IF(OR($D358="51",$D358="52",$D358="61"),(AB358/'Totals and Drop Down Lists'!X$4)*Inputs!F$38,0)</f>
        <v>0</v>
      </c>
      <c r="AS358">
        <f>IF(OR($D358="51",$D358="52",$D358="61"),(AC358/'Totals and Drop Down Lists'!Y$4)*Inputs!G$38,0)</f>
        <v>0</v>
      </c>
      <c r="AT358">
        <f>IF(OR($D358="51",$D358="52",$D358="61"),(AD358/'Totals and Drop Down Lists'!Z$4)*Inputs!H$38,0)</f>
        <v>0</v>
      </c>
      <c r="AU358">
        <f>IF(OR($D358="51",$D358="52",$D358="61"),(AE358/'Totals and Drop Down Lists'!AA$4)*Inputs!I$38,0)</f>
        <v>0</v>
      </c>
      <c r="AV358">
        <f>IF(OR($D358="51",$D358="52",$D358="61"),(AF358/'Totals and Drop Down Lists'!AB$4)*Inputs!J$38,0)</f>
        <v>0</v>
      </c>
      <c r="AW358">
        <f>IF(OR($D358="51",$D358="52",$D358="61"),(AG358/'Totals and Drop Down Lists'!AC$4)*Inputs!K$38,0)</f>
        <v>0</v>
      </c>
      <c r="AX358">
        <f>IF(OR($D358="51",$D358="52",$D358="61"),(AH358/'Totals and Drop Down Lists'!AD$4)*Inputs!L$38,0)</f>
        <v>0</v>
      </c>
      <c r="AY358">
        <f>IF(OR($D358="51",$D358="52",$D358="61"),0,(AA358/'Totals and Drop Down Lists'!W$5)*Inputs!E$39)</f>
        <v>0</v>
      </c>
      <c r="AZ358">
        <f>IF(OR($D358="51",$D358="52",$D358="61"),0,(AB358/'Totals and Drop Down Lists'!X$5)*Inputs!F$39)</f>
        <v>0</v>
      </c>
      <c r="BA358">
        <f>IF(OR($D358="51",$D358="52",$D358="61"),0,(AC358/'Totals and Drop Down Lists'!Y$5)*Inputs!G$39)</f>
        <v>0</v>
      </c>
      <c r="BB358">
        <f>IF(OR($D358="51",$D358="52",$D358="61"),0,(AD358/'Totals and Drop Down Lists'!Z$5)*Inputs!H$39)</f>
        <v>0</v>
      </c>
      <c r="BC358">
        <f>IF(OR($D358="51",$D358="52",$D358="61"),0,(AE358/'Totals and Drop Down Lists'!AA$5)*Inputs!I$39)</f>
        <v>0</v>
      </c>
      <c r="BD358">
        <f>IF(OR($D358="51",$D358="52",$D358="61"),0,(AF358/'Totals and Drop Down Lists'!AB$5)*Inputs!J$39)</f>
        <v>0</v>
      </c>
      <c r="BE358">
        <f>IF(OR($D358="51",$D358="52",$D358="61"),0,(AG358/'Totals and Drop Down Lists'!AC$5)*Inputs!K$39)</f>
        <v>0</v>
      </c>
      <c r="BF358">
        <f>IF(OR($D358="51",$D358="52",$D358="61"),0,(AH358/'Totals and Drop Down Lists'!AD$5)*Inputs!L$39)</f>
        <v>0</v>
      </c>
      <c r="BG358" s="10">
        <f t="shared" si="46"/>
        <v>1930629.9273909768</v>
      </c>
    </row>
    <row r="359" spans="1:59" ht="43.2">
      <c r="A359" s="1" t="s">
        <v>7371</v>
      </c>
      <c r="B359" s="1" t="s">
        <v>5326</v>
      </c>
      <c r="C359" s="1" t="s">
        <v>5329</v>
      </c>
      <c r="D359" s="1" t="s">
        <v>10</v>
      </c>
      <c r="E359" s="1" t="s">
        <v>5330</v>
      </c>
      <c r="F359" s="2">
        <v>81522</v>
      </c>
      <c r="G359" s="2">
        <v>803</v>
      </c>
      <c r="H359" s="2">
        <v>132</v>
      </c>
      <c r="I359" s="2">
        <v>9746</v>
      </c>
      <c r="J359" s="2">
        <v>23013</v>
      </c>
      <c r="K359" s="2">
        <v>10110</v>
      </c>
      <c r="L359" s="2">
        <v>475</v>
      </c>
      <c r="M359" s="2">
        <v>55</v>
      </c>
      <c r="N359" s="2">
        <v>0</v>
      </c>
      <c r="O359" s="2">
        <v>1476</v>
      </c>
      <c r="P359" s="2">
        <v>511</v>
      </c>
      <c r="Q359" s="2">
        <v>165</v>
      </c>
      <c r="R359" s="2">
        <v>572</v>
      </c>
      <c r="S359" s="2">
        <v>14234600</v>
      </c>
      <c r="T359" s="2">
        <v>574030400</v>
      </c>
      <c r="U359" s="2">
        <v>325</v>
      </c>
      <c r="V359" s="2">
        <v>480</v>
      </c>
      <c r="W359" s="2">
        <v>0</v>
      </c>
      <c r="X359" s="2">
        <v>2730</v>
      </c>
      <c r="Y359" s="2">
        <v>305</v>
      </c>
      <c r="Z359" s="2">
        <v>1835</v>
      </c>
      <c r="AA359" s="9">
        <f t="shared" si="47"/>
        <v>81522</v>
      </c>
      <c r="AB359" s="9">
        <f t="shared" si="48"/>
        <v>8811</v>
      </c>
      <c r="AC359" s="9">
        <f t="shared" si="49"/>
        <v>3254</v>
      </c>
      <c r="AD359" s="9">
        <f t="shared" si="50"/>
        <v>572</v>
      </c>
      <c r="AE359" s="44">
        <f t="shared" si="51"/>
        <v>3.1018790505484803E-4</v>
      </c>
      <c r="AF359" s="9">
        <f t="shared" si="52"/>
        <v>2250</v>
      </c>
      <c r="AG359" s="9">
        <f t="shared" si="45"/>
        <v>2140</v>
      </c>
      <c r="AH359" s="44">
        <f t="shared" si="53"/>
        <v>3.4981850366841709E-4</v>
      </c>
      <c r="AI359">
        <f>AA359/'Totals and Drop Down Lists'!W$6*Inputs!E$37</f>
        <v>73951.90027167098</v>
      </c>
      <c r="AJ359">
        <f>AB359/'Totals and Drop Down Lists'!X$6*Inputs!F$37</f>
        <v>28991.601467271201</v>
      </c>
      <c r="AK359">
        <f>AC359/'Totals and Drop Down Lists'!Y$6*Inputs!G$37</f>
        <v>21451.467156671806</v>
      </c>
      <c r="AL359">
        <f>AD359/'Totals and Drop Down Lists'!Z$6*Inputs!H$37</f>
        <v>4586.0107264365042</v>
      </c>
      <c r="AM359">
        <f>AE359/'Totals and Drop Down Lists'!AA$6*Inputs!I$37</f>
        <v>38615.090789311842</v>
      </c>
      <c r="AN359">
        <f>AF359/'Totals and Drop Down Lists'!AB$6*Inputs!J$37</f>
        <v>44902.559565775671</v>
      </c>
      <c r="AO359">
        <f>AG359/'Totals and Drop Down Lists'!AC$6*Inputs!K$37</f>
        <v>39854.453023256065</v>
      </c>
      <c r="AP359">
        <f>AH359/'Totals and Drop Down Lists'!AD$6*Inputs!L$37</f>
        <v>82322.756652206823</v>
      </c>
      <c r="AQ359">
        <f>IF(OR($D359="51",$D359="52",$D359="61"),(AA359/'Totals and Drop Down Lists'!W$4)*Inputs!E$38,0)</f>
        <v>0</v>
      </c>
      <c r="AR359">
        <f>IF(OR($D359="51",$D359="52",$D359="61"),(AB359/'Totals and Drop Down Lists'!X$4)*Inputs!F$38,0)</f>
        <v>0</v>
      </c>
      <c r="AS359">
        <f>IF(OR($D359="51",$D359="52",$D359="61"),(AC359/'Totals and Drop Down Lists'!Y$4)*Inputs!G$38,0)</f>
        <v>0</v>
      </c>
      <c r="AT359">
        <f>IF(OR($D359="51",$D359="52",$D359="61"),(AD359/'Totals and Drop Down Lists'!Z$4)*Inputs!H$38,0)</f>
        <v>0</v>
      </c>
      <c r="AU359">
        <f>IF(OR($D359="51",$D359="52",$D359="61"),(AE359/'Totals and Drop Down Lists'!AA$4)*Inputs!I$38,0)</f>
        <v>0</v>
      </c>
      <c r="AV359">
        <f>IF(OR($D359="51",$D359="52",$D359="61"),(AF359/'Totals and Drop Down Lists'!AB$4)*Inputs!J$38,0)</f>
        <v>0</v>
      </c>
      <c r="AW359">
        <f>IF(OR($D359="51",$D359="52",$D359="61"),(AG359/'Totals and Drop Down Lists'!AC$4)*Inputs!K$38,0)</f>
        <v>0</v>
      </c>
      <c r="AX359">
        <f>IF(OR($D359="51",$D359="52",$D359="61"),(AH359/'Totals and Drop Down Lists'!AD$4)*Inputs!L$38,0)</f>
        <v>0</v>
      </c>
      <c r="AY359">
        <f>IF(OR($D359="51",$D359="52",$D359="61"),0,(AA359/'Totals and Drop Down Lists'!W$5)*Inputs!E$39)</f>
        <v>0</v>
      </c>
      <c r="AZ359">
        <f>IF(OR($D359="51",$D359="52",$D359="61"),0,(AB359/'Totals and Drop Down Lists'!X$5)*Inputs!F$39)</f>
        <v>0</v>
      </c>
      <c r="BA359">
        <f>IF(OR($D359="51",$D359="52",$D359="61"),0,(AC359/'Totals and Drop Down Lists'!Y$5)*Inputs!G$39)</f>
        <v>0</v>
      </c>
      <c r="BB359">
        <f>IF(OR($D359="51",$D359="52",$D359="61"),0,(AD359/'Totals and Drop Down Lists'!Z$5)*Inputs!H$39)</f>
        <v>0</v>
      </c>
      <c r="BC359">
        <f>IF(OR($D359="51",$D359="52",$D359="61"),0,(AE359/'Totals and Drop Down Lists'!AA$5)*Inputs!I$39)</f>
        <v>0</v>
      </c>
      <c r="BD359">
        <f>IF(OR($D359="51",$D359="52",$D359="61"),0,(AF359/'Totals and Drop Down Lists'!AB$5)*Inputs!J$39)</f>
        <v>0</v>
      </c>
      <c r="BE359">
        <f>IF(OR($D359="51",$D359="52",$D359="61"),0,(AG359/'Totals and Drop Down Lists'!AC$5)*Inputs!K$39)</f>
        <v>0</v>
      </c>
      <c r="BF359">
        <f>IF(OR($D359="51",$D359="52",$D359="61"),0,(AH359/'Totals and Drop Down Lists'!AD$5)*Inputs!L$39)</f>
        <v>0</v>
      </c>
      <c r="BG359" s="10">
        <f t="shared" si="46"/>
        <v>334675.83965260093</v>
      </c>
    </row>
    <row r="360" spans="1:59" ht="43.2">
      <c r="A360" s="1" t="s">
        <v>7371</v>
      </c>
      <c r="B360" s="1" t="s">
        <v>5326</v>
      </c>
      <c r="C360" s="1" t="s">
        <v>5331</v>
      </c>
      <c r="D360" s="1" t="s">
        <v>10</v>
      </c>
      <c r="E360" s="1" t="s">
        <v>5332</v>
      </c>
      <c r="F360" s="2">
        <v>110871</v>
      </c>
      <c r="G360" s="2">
        <v>1713</v>
      </c>
      <c r="H360" s="2">
        <v>327</v>
      </c>
      <c r="I360" s="2">
        <v>16548</v>
      </c>
      <c r="J360" s="2">
        <v>40588</v>
      </c>
      <c r="K360" s="2">
        <v>24215</v>
      </c>
      <c r="L360" s="2">
        <v>243</v>
      </c>
      <c r="M360" s="2">
        <v>34</v>
      </c>
      <c r="N360" s="2">
        <v>12</v>
      </c>
      <c r="O360" s="2">
        <v>1901</v>
      </c>
      <c r="P360" s="2">
        <v>731</v>
      </c>
      <c r="Q360" s="2">
        <v>271</v>
      </c>
      <c r="R360" s="2">
        <v>678</v>
      </c>
      <c r="S360" s="2">
        <v>37486700</v>
      </c>
      <c r="T360" s="2">
        <v>1710069500</v>
      </c>
      <c r="U360" s="2">
        <v>1474</v>
      </c>
      <c r="V360" s="2">
        <v>575</v>
      </c>
      <c r="W360" s="2">
        <v>30</v>
      </c>
      <c r="X360" s="2">
        <v>4390</v>
      </c>
      <c r="Y360" s="2">
        <v>270</v>
      </c>
      <c r="Z360" s="2">
        <v>3415</v>
      </c>
      <c r="AA360" s="9">
        <f t="shared" si="47"/>
        <v>110871</v>
      </c>
      <c r="AB360" s="9">
        <f t="shared" si="48"/>
        <v>14508</v>
      </c>
      <c r="AC360" s="9">
        <f t="shared" si="49"/>
        <v>3870</v>
      </c>
      <c r="AD360" s="9">
        <f t="shared" si="50"/>
        <v>678</v>
      </c>
      <c r="AE360" s="44">
        <f t="shared" si="51"/>
        <v>1.0089440441329522E-3</v>
      </c>
      <c r="AF360" s="9">
        <f t="shared" si="52"/>
        <v>3785</v>
      </c>
      <c r="AG360" s="9">
        <f t="shared" si="45"/>
        <v>3685</v>
      </c>
      <c r="AH360" s="44">
        <f t="shared" si="53"/>
        <v>8.1804162015677276E-4</v>
      </c>
      <c r="AI360">
        <f>AA360/'Totals and Drop Down Lists'!W$6*Inputs!E$37</f>
        <v>100575.56408111224</v>
      </c>
      <c r="AJ360">
        <f>AB360/'Totals and Drop Down Lists'!X$6*Inputs!F$37</f>
        <v>47736.937247437359</v>
      </c>
      <c r="AK360">
        <f>AC360/'Totals and Drop Down Lists'!Y$6*Inputs!G$37</f>
        <v>25512.347233042372</v>
      </c>
      <c r="AL360">
        <f>AD360/'Totals and Drop Down Lists'!Z$6*Inputs!H$37</f>
        <v>5435.8658610558559</v>
      </c>
      <c r="AM360">
        <f>AE360/'Totals and Drop Down Lists'!AA$6*Inputs!I$37</f>
        <v>125602.78860209051</v>
      </c>
      <c r="AN360">
        <f>AF360/'Totals and Drop Down Lists'!AB$6*Inputs!J$37</f>
        <v>75536.083536204853</v>
      </c>
      <c r="AO360">
        <f>AG360/'Totals and Drop Down Lists'!AC$6*Inputs!K$37</f>
        <v>68627.878219952618</v>
      </c>
      <c r="AP360">
        <f>AH360/'Totals and Drop Down Lists'!AD$6*Inputs!L$37</f>
        <v>192509.66007040019</v>
      </c>
      <c r="AQ360">
        <f>IF(OR($D360="51",$D360="52",$D360="61"),(AA360/'Totals and Drop Down Lists'!W$4)*Inputs!E$38,0)</f>
        <v>0</v>
      </c>
      <c r="AR360">
        <f>IF(OR($D360="51",$D360="52",$D360="61"),(AB360/'Totals and Drop Down Lists'!X$4)*Inputs!F$38,0)</f>
        <v>0</v>
      </c>
      <c r="AS360">
        <f>IF(OR($D360="51",$D360="52",$D360="61"),(AC360/'Totals and Drop Down Lists'!Y$4)*Inputs!G$38,0)</f>
        <v>0</v>
      </c>
      <c r="AT360">
        <f>IF(OR($D360="51",$D360="52",$D360="61"),(AD360/'Totals and Drop Down Lists'!Z$4)*Inputs!H$38,0)</f>
        <v>0</v>
      </c>
      <c r="AU360">
        <f>IF(OR($D360="51",$D360="52",$D360="61"),(AE360/'Totals and Drop Down Lists'!AA$4)*Inputs!I$38,0)</f>
        <v>0</v>
      </c>
      <c r="AV360">
        <f>IF(OR($D360="51",$D360="52",$D360="61"),(AF360/'Totals and Drop Down Lists'!AB$4)*Inputs!J$38,0)</f>
        <v>0</v>
      </c>
      <c r="AW360">
        <f>IF(OR($D360="51",$D360="52",$D360="61"),(AG360/'Totals and Drop Down Lists'!AC$4)*Inputs!K$38,0)</f>
        <v>0</v>
      </c>
      <c r="AX360">
        <f>IF(OR($D360="51",$D360="52",$D360="61"),(AH360/'Totals and Drop Down Lists'!AD$4)*Inputs!L$38,0)</f>
        <v>0</v>
      </c>
      <c r="AY360">
        <f>IF(OR($D360="51",$D360="52",$D360="61"),0,(AA360/'Totals and Drop Down Lists'!W$5)*Inputs!E$39)</f>
        <v>0</v>
      </c>
      <c r="AZ360">
        <f>IF(OR($D360="51",$D360="52",$D360="61"),0,(AB360/'Totals and Drop Down Lists'!X$5)*Inputs!F$39)</f>
        <v>0</v>
      </c>
      <c r="BA360">
        <f>IF(OR($D360="51",$D360="52",$D360="61"),0,(AC360/'Totals and Drop Down Lists'!Y$5)*Inputs!G$39)</f>
        <v>0</v>
      </c>
      <c r="BB360">
        <f>IF(OR($D360="51",$D360="52",$D360="61"),0,(AD360/'Totals and Drop Down Lists'!Z$5)*Inputs!H$39)</f>
        <v>0</v>
      </c>
      <c r="BC360">
        <f>IF(OR($D360="51",$D360="52",$D360="61"),0,(AE360/'Totals and Drop Down Lists'!AA$5)*Inputs!I$39)</f>
        <v>0</v>
      </c>
      <c r="BD360">
        <f>IF(OR($D360="51",$D360="52",$D360="61"),0,(AF360/'Totals and Drop Down Lists'!AB$5)*Inputs!J$39)</f>
        <v>0</v>
      </c>
      <c r="BE360">
        <f>IF(OR($D360="51",$D360="52",$D360="61"),0,(AG360/'Totals and Drop Down Lists'!AC$5)*Inputs!K$39)</f>
        <v>0</v>
      </c>
      <c r="BF360">
        <f>IF(OR($D360="51",$D360="52",$D360="61"),0,(AH360/'Totals and Drop Down Lists'!AD$5)*Inputs!L$39)</f>
        <v>0</v>
      </c>
      <c r="BG360" s="10">
        <f t="shared" si="46"/>
        <v>641537.12485129596</v>
      </c>
    </row>
    <row r="361" spans="1:59" ht="43.2">
      <c r="A361" s="1" t="s">
        <v>7371</v>
      </c>
      <c r="B361" s="1" t="s">
        <v>5326</v>
      </c>
      <c r="C361" s="1" t="s">
        <v>5333</v>
      </c>
      <c r="D361" s="1" t="s">
        <v>10</v>
      </c>
      <c r="E361" s="1" t="s">
        <v>5334</v>
      </c>
      <c r="F361" s="2">
        <v>55911</v>
      </c>
      <c r="G361" s="2">
        <v>613</v>
      </c>
      <c r="H361" s="2">
        <v>60</v>
      </c>
      <c r="I361" s="2">
        <v>4444</v>
      </c>
      <c r="J361" s="2">
        <v>18683</v>
      </c>
      <c r="K361" s="2">
        <v>5425</v>
      </c>
      <c r="L361" s="2">
        <v>201</v>
      </c>
      <c r="M361" s="2">
        <v>10</v>
      </c>
      <c r="N361" s="2">
        <v>23</v>
      </c>
      <c r="O361" s="2">
        <v>308</v>
      </c>
      <c r="P361" s="2">
        <v>34</v>
      </c>
      <c r="Q361" s="2">
        <v>8</v>
      </c>
      <c r="R361" s="2">
        <v>101</v>
      </c>
      <c r="S361" s="2">
        <v>8744900</v>
      </c>
      <c r="T361" s="2">
        <v>353116900</v>
      </c>
      <c r="U361" s="2">
        <v>158</v>
      </c>
      <c r="V361" s="2">
        <v>270</v>
      </c>
      <c r="W361" s="2">
        <v>0</v>
      </c>
      <c r="X361" s="2">
        <v>1095</v>
      </c>
      <c r="Y361" s="2">
        <v>20</v>
      </c>
      <c r="Z361" s="2">
        <v>835</v>
      </c>
      <c r="AA361" s="9">
        <f t="shared" si="47"/>
        <v>55911</v>
      </c>
      <c r="AB361" s="9">
        <f t="shared" si="48"/>
        <v>3771</v>
      </c>
      <c r="AC361" s="9">
        <f t="shared" si="49"/>
        <v>685</v>
      </c>
      <c r="AD361" s="9">
        <f t="shared" si="50"/>
        <v>101</v>
      </c>
      <c r="AE361" s="44">
        <f t="shared" si="51"/>
        <v>1.1001417775198343E-4</v>
      </c>
      <c r="AF361" s="9">
        <f t="shared" si="52"/>
        <v>825</v>
      </c>
      <c r="AG361" s="9">
        <f t="shared" si="45"/>
        <v>855</v>
      </c>
      <c r="AH361" s="44">
        <f t="shared" si="53"/>
        <v>9.2378377407307502E-5</v>
      </c>
      <c r="AI361">
        <f>AA361/'Totals and Drop Down Lists'!W$6*Inputs!E$37</f>
        <v>50719.127304155882</v>
      </c>
      <c r="AJ361">
        <f>AB361/'Totals and Drop Down Lists'!X$6*Inputs!F$37</f>
        <v>12408.050066176336</v>
      </c>
      <c r="AK361">
        <f>AC361/'Totals and Drop Down Lists'!Y$6*Inputs!G$37</f>
        <v>4515.7513836263633</v>
      </c>
      <c r="AL361">
        <f>AD361/'Totals and Drop Down Lists'!Z$6*Inputs!H$37</f>
        <v>809.76762826938273</v>
      </c>
      <c r="AM361">
        <f>AE361/'Totals and Drop Down Lists'!AA$6*Inputs!I$37</f>
        <v>13695.593518558224</v>
      </c>
      <c r="AN361">
        <f>AF361/'Totals and Drop Down Lists'!AB$6*Inputs!J$37</f>
        <v>16464.271840784411</v>
      </c>
      <c r="AO361">
        <f>AG361/'Totals and Drop Down Lists'!AC$6*Inputs!K$37</f>
        <v>15923.157633123335</v>
      </c>
      <c r="AP361">
        <f>AH361/'Totals and Drop Down Lists'!AD$6*Inputs!L$37</f>
        <v>21739.395153424786</v>
      </c>
      <c r="AQ361">
        <f>IF(OR($D361="51",$D361="52",$D361="61"),(AA361/'Totals and Drop Down Lists'!W$4)*Inputs!E$38,0)</f>
        <v>0</v>
      </c>
      <c r="AR361">
        <f>IF(OR($D361="51",$D361="52",$D361="61"),(AB361/'Totals and Drop Down Lists'!X$4)*Inputs!F$38,0)</f>
        <v>0</v>
      </c>
      <c r="AS361">
        <f>IF(OR($D361="51",$D361="52",$D361="61"),(AC361/'Totals and Drop Down Lists'!Y$4)*Inputs!G$38,0)</f>
        <v>0</v>
      </c>
      <c r="AT361">
        <f>IF(OR($D361="51",$D361="52",$D361="61"),(AD361/'Totals and Drop Down Lists'!Z$4)*Inputs!H$38,0)</f>
        <v>0</v>
      </c>
      <c r="AU361">
        <f>IF(OR($D361="51",$D361="52",$D361="61"),(AE361/'Totals and Drop Down Lists'!AA$4)*Inputs!I$38,0)</f>
        <v>0</v>
      </c>
      <c r="AV361">
        <f>IF(OR($D361="51",$D361="52",$D361="61"),(AF361/'Totals and Drop Down Lists'!AB$4)*Inputs!J$38,0)</f>
        <v>0</v>
      </c>
      <c r="AW361">
        <f>IF(OR($D361="51",$D361="52",$D361="61"),(AG361/'Totals and Drop Down Lists'!AC$4)*Inputs!K$38,0)</f>
        <v>0</v>
      </c>
      <c r="AX361">
        <f>IF(OR($D361="51",$D361="52",$D361="61"),(AH361/'Totals and Drop Down Lists'!AD$4)*Inputs!L$38,0)</f>
        <v>0</v>
      </c>
      <c r="AY361">
        <f>IF(OR($D361="51",$D361="52",$D361="61"),0,(AA361/'Totals and Drop Down Lists'!W$5)*Inputs!E$39)</f>
        <v>0</v>
      </c>
      <c r="AZ361">
        <f>IF(OR($D361="51",$D361="52",$D361="61"),0,(AB361/'Totals and Drop Down Lists'!X$5)*Inputs!F$39)</f>
        <v>0</v>
      </c>
      <c r="BA361">
        <f>IF(OR($D361="51",$D361="52",$D361="61"),0,(AC361/'Totals and Drop Down Lists'!Y$5)*Inputs!G$39)</f>
        <v>0</v>
      </c>
      <c r="BB361">
        <f>IF(OR($D361="51",$D361="52",$D361="61"),0,(AD361/'Totals and Drop Down Lists'!Z$5)*Inputs!H$39)</f>
        <v>0</v>
      </c>
      <c r="BC361">
        <f>IF(OR($D361="51",$D361="52",$D361="61"),0,(AE361/'Totals and Drop Down Lists'!AA$5)*Inputs!I$39)</f>
        <v>0</v>
      </c>
      <c r="BD361">
        <f>IF(OR($D361="51",$D361="52",$D361="61"),0,(AF361/'Totals and Drop Down Lists'!AB$5)*Inputs!J$39)</f>
        <v>0</v>
      </c>
      <c r="BE361">
        <f>IF(OR($D361="51",$D361="52",$D361="61"),0,(AG361/'Totals and Drop Down Lists'!AC$5)*Inputs!K$39)</f>
        <v>0</v>
      </c>
      <c r="BF361">
        <f>IF(OR($D361="51",$D361="52",$D361="61"),0,(AH361/'Totals and Drop Down Lists'!AD$5)*Inputs!L$39)</f>
        <v>0</v>
      </c>
      <c r="BG361" s="10">
        <f t="shared" si="46"/>
        <v>136275.11452811872</v>
      </c>
    </row>
    <row r="362" spans="1:59" ht="43.2">
      <c r="A362" s="1" t="s">
        <v>7371</v>
      </c>
      <c r="B362" s="1" t="s">
        <v>5326</v>
      </c>
      <c r="C362" s="1" t="s">
        <v>5335</v>
      </c>
      <c r="D362" s="1" t="s">
        <v>10</v>
      </c>
      <c r="E362" s="1" t="s">
        <v>5336</v>
      </c>
      <c r="F362" s="2">
        <v>136702</v>
      </c>
      <c r="G362" s="2">
        <v>3826</v>
      </c>
      <c r="H362" s="2">
        <v>517</v>
      </c>
      <c r="I362" s="2">
        <v>21438</v>
      </c>
      <c r="J362" s="2">
        <v>44186</v>
      </c>
      <c r="K362" s="2">
        <v>20162</v>
      </c>
      <c r="L362" s="2">
        <v>520</v>
      </c>
      <c r="M362" s="2">
        <v>168</v>
      </c>
      <c r="N362" s="2">
        <v>75</v>
      </c>
      <c r="O362" s="2">
        <v>2106</v>
      </c>
      <c r="P362" s="2">
        <v>1163</v>
      </c>
      <c r="Q362" s="2">
        <v>255</v>
      </c>
      <c r="R362" s="2">
        <v>2566</v>
      </c>
      <c r="S362" s="2">
        <v>28598200</v>
      </c>
      <c r="T362" s="2">
        <v>1142960200</v>
      </c>
      <c r="U362" s="2">
        <v>1380</v>
      </c>
      <c r="V362" s="2">
        <v>635</v>
      </c>
      <c r="W362" s="2">
        <v>0</v>
      </c>
      <c r="X362" s="2">
        <v>5725</v>
      </c>
      <c r="Y362" s="2">
        <v>495</v>
      </c>
      <c r="Z362" s="2">
        <v>4175</v>
      </c>
      <c r="AA362" s="9">
        <f t="shared" si="47"/>
        <v>136702</v>
      </c>
      <c r="AB362" s="9">
        <f t="shared" si="48"/>
        <v>17095</v>
      </c>
      <c r="AC362" s="9">
        <f t="shared" si="49"/>
        <v>6853</v>
      </c>
      <c r="AD362" s="9">
        <f t="shared" si="50"/>
        <v>2566</v>
      </c>
      <c r="AE362" s="44">
        <f t="shared" si="51"/>
        <v>6.4250767305794332E-4</v>
      </c>
      <c r="AF362" s="9">
        <f t="shared" si="52"/>
        <v>5090</v>
      </c>
      <c r="AG362" s="9">
        <f t="shared" si="45"/>
        <v>4670</v>
      </c>
      <c r="AH362" s="44">
        <f t="shared" si="53"/>
        <v>7.928972088552587E-4</v>
      </c>
      <c r="AI362">
        <f>AA362/'Totals and Drop Down Lists'!W$6*Inputs!E$37</f>
        <v>124007.90793820031</v>
      </c>
      <c r="AJ362">
        <f>AB362/'Totals and Drop Down Lists'!X$6*Inputs!F$37</f>
        <v>56249.168889229506</v>
      </c>
      <c r="AK362">
        <f>AC362/'Totals and Drop Down Lists'!Y$6*Inputs!G$37</f>
        <v>45177.290849622586</v>
      </c>
      <c r="AL362">
        <f>AD362/'Totals and Drop Down Lists'!Z$6*Inputs!H$37</f>
        <v>20572.90825880432</v>
      </c>
      <c r="AM362">
        <f>AE362/'Totals and Drop Down Lists'!AA$6*Inputs!I$37</f>
        <v>79985.362819272181</v>
      </c>
      <c r="AN362">
        <f>AF362/'Totals and Drop Down Lists'!AB$6*Inputs!J$37</f>
        <v>101579.56808435475</v>
      </c>
      <c r="AO362">
        <f>AG362/'Totals and Drop Down Lists'!AC$6*Inputs!K$37</f>
        <v>86972.100756357861</v>
      </c>
      <c r="AP362">
        <f>AH362/'Totals and Drop Down Lists'!AD$6*Inputs!L$37</f>
        <v>186592.42804570548</v>
      </c>
      <c r="AQ362">
        <f>IF(OR($D362="51",$D362="52",$D362="61"),(AA362/'Totals and Drop Down Lists'!W$4)*Inputs!E$38,0)</f>
        <v>0</v>
      </c>
      <c r="AR362">
        <f>IF(OR($D362="51",$D362="52",$D362="61"),(AB362/'Totals and Drop Down Lists'!X$4)*Inputs!F$38,0)</f>
        <v>0</v>
      </c>
      <c r="AS362">
        <f>IF(OR($D362="51",$D362="52",$D362="61"),(AC362/'Totals and Drop Down Lists'!Y$4)*Inputs!G$38,0)</f>
        <v>0</v>
      </c>
      <c r="AT362">
        <f>IF(OR($D362="51",$D362="52",$D362="61"),(AD362/'Totals and Drop Down Lists'!Z$4)*Inputs!H$38,0)</f>
        <v>0</v>
      </c>
      <c r="AU362">
        <f>IF(OR($D362="51",$D362="52",$D362="61"),(AE362/'Totals and Drop Down Lists'!AA$4)*Inputs!I$38,0)</f>
        <v>0</v>
      </c>
      <c r="AV362">
        <f>IF(OR($D362="51",$D362="52",$D362="61"),(AF362/'Totals and Drop Down Lists'!AB$4)*Inputs!J$38,0)</f>
        <v>0</v>
      </c>
      <c r="AW362">
        <f>IF(OR($D362="51",$D362="52",$D362="61"),(AG362/'Totals and Drop Down Lists'!AC$4)*Inputs!K$38,0)</f>
        <v>0</v>
      </c>
      <c r="AX362">
        <f>IF(OR($D362="51",$D362="52",$D362="61"),(AH362/'Totals and Drop Down Lists'!AD$4)*Inputs!L$38,0)</f>
        <v>0</v>
      </c>
      <c r="AY362">
        <f>IF(OR($D362="51",$D362="52",$D362="61"),0,(AA362/'Totals and Drop Down Lists'!W$5)*Inputs!E$39)</f>
        <v>0</v>
      </c>
      <c r="AZ362">
        <f>IF(OR($D362="51",$D362="52",$D362="61"),0,(AB362/'Totals and Drop Down Lists'!X$5)*Inputs!F$39)</f>
        <v>0</v>
      </c>
      <c r="BA362">
        <f>IF(OR($D362="51",$D362="52",$D362="61"),0,(AC362/'Totals and Drop Down Lists'!Y$5)*Inputs!G$39)</f>
        <v>0</v>
      </c>
      <c r="BB362">
        <f>IF(OR($D362="51",$D362="52",$D362="61"),0,(AD362/'Totals and Drop Down Lists'!Z$5)*Inputs!H$39)</f>
        <v>0</v>
      </c>
      <c r="BC362">
        <f>IF(OR($D362="51",$D362="52",$D362="61"),0,(AE362/'Totals and Drop Down Lists'!AA$5)*Inputs!I$39)</f>
        <v>0</v>
      </c>
      <c r="BD362">
        <f>IF(OR($D362="51",$D362="52",$D362="61"),0,(AF362/'Totals and Drop Down Lists'!AB$5)*Inputs!J$39)</f>
        <v>0</v>
      </c>
      <c r="BE362">
        <f>IF(OR($D362="51",$D362="52",$D362="61"),0,(AG362/'Totals and Drop Down Lists'!AC$5)*Inputs!K$39)</f>
        <v>0</v>
      </c>
      <c r="BF362">
        <f>IF(OR($D362="51",$D362="52",$D362="61"),0,(AH362/'Totals and Drop Down Lists'!AD$5)*Inputs!L$39)</f>
        <v>0</v>
      </c>
      <c r="BG362" s="10">
        <f t="shared" si="46"/>
        <v>701136.73564154701</v>
      </c>
    </row>
    <row r="363" spans="1:59" ht="43.2">
      <c r="A363" s="1" t="s">
        <v>7371</v>
      </c>
      <c r="B363" s="1" t="s">
        <v>5326</v>
      </c>
      <c r="C363" s="1" t="s">
        <v>5337</v>
      </c>
      <c r="D363" s="1" t="s">
        <v>545</v>
      </c>
      <c r="E363" s="1" t="s">
        <v>5338</v>
      </c>
      <c r="F363" s="2">
        <v>172785</v>
      </c>
      <c r="G363" s="2">
        <v>2345</v>
      </c>
      <c r="H363" s="2">
        <v>166</v>
      </c>
      <c r="I363" s="2">
        <v>28535</v>
      </c>
      <c r="J363" s="2">
        <v>45912</v>
      </c>
      <c r="K363" s="2">
        <v>20295</v>
      </c>
      <c r="L363" s="2">
        <v>2048</v>
      </c>
      <c r="M363" s="2">
        <v>542</v>
      </c>
      <c r="N363" s="2">
        <v>98</v>
      </c>
      <c r="O363" s="2">
        <v>3042</v>
      </c>
      <c r="P363" s="2">
        <v>1257</v>
      </c>
      <c r="Q363" s="2">
        <v>440</v>
      </c>
      <c r="R363" s="2">
        <v>873</v>
      </c>
      <c r="S363" s="2">
        <v>26292300</v>
      </c>
      <c r="T363" s="2">
        <v>1059058000</v>
      </c>
      <c r="U363" s="2">
        <v>787</v>
      </c>
      <c r="V363" s="2">
        <v>1740</v>
      </c>
      <c r="W363" s="2">
        <v>35</v>
      </c>
      <c r="X363" s="2">
        <v>6890</v>
      </c>
      <c r="Y363" s="2">
        <v>835</v>
      </c>
      <c r="Z363" s="2">
        <v>4625</v>
      </c>
      <c r="AA363" s="9">
        <f t="shared" si="47"/>
        <v>172785</v>
      </c>
      <c r="AB363" s="9">
        <f t="shared" si="48"/>
        <v>26024</v>
      </c>
      <c r="AC363" s="9">
        <f t="shared" si="49"/>
        <v>8300</v>
      </c>
      <c r="AD363" s="9">
        <f t="shared" si="50"/>
        <v>873</v>
      </c>
      <c r="AE363" s="44">
        <f t="shared" si="51"/>
        <v>6.2653838821284517E-4</v>
      </c>
      <c r="AF363" s="9">
        <f t="shared" si="52"/>
        <v>5115</v>
      </c>
      <c r="AG363" s="9">
        <f t="shared" si="45"/>
        <v>5460</v>
      </c>
      <c r="AH363" s="44">
        <f t="shared" si="53"/>
        <v>8.9806252233317013E-4</v>
      </c>
      <c r="AI363">
        <f>AA363/'Totals and Drop Down Lists'!W$6*Inputs!E$37</f>
        <v>156740.25524938875</v>
      </c>
      <c r="AJ363">
        <f>AB363/'Totals and Drop Down Lists'!X$6*Inputs!F$37</f>
        <v>85629.03604406603</v>
      </c>
      <c r="AK363">
        <f>AC363/'Totals and Drop Down Lists'!Y$6*Inputs!G$37</f>
        <v>54716.403626421634</v>
      </c>
      <c r="AL363">
        <f>AD363/'Totals and Drop Down Lists'!Z$6*Inputs!H$37</f>
        <v>6999.2786087046652</v>
      </c>
      <c r="AM363">
        <f>AE363/'Totals and Drop Down Lists'!AA$6*Inputs!I$37</f>
        <v>77997.356923217623</v>
      </c>
      <c r="AN363">
        <f>AF363/'Totals and Drop Down Lists'!AB$6*Inputs!J$37</f>
        <v>102078.48541286336</v>
      </c>
      <c r="AO363">
        <f>AG363/'Totals and Drop Down Lists'!AC$6*Inputs!K$37</f>
        <v>101684.72593784025</v>
      </c>
      <c r="AP363">
        <f>AH363/'Totals and Drop Down Lists'!AD$6*Inputs!L$37</f>
        <v>211340.97170165041</v>
      </c>
      <c r="AQ363">
        <f>IF(OR($D363="51",$D363="52",$D363="61"),(AA363/'Totals and Drop Down Lists'!W$4)*Inputs!E$38,0)</f>
        <v>0</v>
      </c>
      <c r="AR363">
        <f>IF(OR($D363="51",$D363="52",$D363="61"),(AB363/'Totals and Drop Down Lists'!X$4)*Inputs!F$38,0)</f>
        <v>0</v>
      </c>
      <c r="AS363">
        <f>IF(OR($D363="51",$D363="52",$D363="61"),(AC363/'Totals and Drop Down Lists'!Y$4)*Inputs!G$38,0)</f>
        <v>0</v>
      </c>
      <c r="AT363">
        <f>IF(OR($D363="51",$D363="52",$D363="61"),(AD363/'Totals and Drop Down Lists'!Z$4)*Inputs!H$38,0)</f>
        <v>0</v>
      </c>
      <c r="AU363">
        <f>IF(OR($D363="51",$D363="52",$D363="61"),(AE363/'Totals and Drop Down Lists'!AA$4)*Inputs!I$38,0)</f>
        <v>0</v>
      </c>
      <c r="AV363">
        <f>IF(OR($D363="51",$D363="52",$D363="61"),(AF363/'Totals and Drop Down Lists'!AB$4)*Inputs!J$38,0)</f>
        <v>0</v>
      </c>
      <c r="AW363">
        <f>IF(OR($D363="51",$D363="52",$D363="61"),(AG363/'Totals and Drop Down Lists'!AC$4)*Inputs!K$38,0)</f>
        <v>0</v>
      </c>
      <c r="AX363">
        <f>IF(OR($D363="51",$D363="52",$D363="61"),(AH363/'Totals and Drop Down Lists'!AD$4)*Inputs!L$38,0)</f>
        <v>0</v>
      </c>
      <c r="AY363">
        <f>IF(OR($D363="51",$D363="52",$D363="61"),0,(AA363/'Totals and Drop Down Lists'!W$5)*Inputs!E$39)</f>
        <v>0</v>
      </c>
      <c r="AZ363">
        <f>IF(OR($D363="51",$D363="52",$D363="61"),0,(AB363/'Totals and Drop Down Lists'!X$5)*Inputs!F$39)</f>
        <v>0</v>
      </c>
      <c r="BA363">
        <f>IF(OR($D363="51",$D363="52",$D363="61"),0,(AC363/'Totals and Drop Down Lists'!Y$5)*Inputs!G$39)</f>
        <v>0</v>
      </c>
      <c r="BB363">
        <f>IF(OR($D363="51",$D363="52",$D363="61"),0,(AD363/'Totals and Drop Down Lists'!Z$5)*Inputs!H$39)</f>
        <v>0</v>
      </c>
      <c r="BC363">
        <f>IF(OR($D363="51",$D363="52",$D363="61"),0,(AE363/'Totals and Drop Down Lists'!AA$5)*Inputs!I$39)</f>
        <v>0</v>
      </c>
      <c r="BD363">
        <f>IF(OR($D363="51",$D363="52",$D363="61"),0,(AF363/'Totals and Drop Down Lists'!AB$5)*Inputs!J$39)</f>
        <v>0</v>
      </c>
      <c r="BE363">
        <f>IF(OR($D363="51",$D363="52",$D363="61"),0,(AG363/'Totals and Drop Down Lists'!AC$5)*Inputs!K$39)</f>
        <v>0</v>
      </c>
      <c r="BF363">
        <f>IF(OR($D363="51",$D363="52",$D363="61"),0,(AH363/'Totals and Drop Down Lists'!AD$5)*Inputs!L$39)</f>
        <v>0</v>
      </c>
      <c r="BG363" s="10">
        <f t="shared" si="46"/>
        <v>797186.51350415277</v>
      </c>
    </row>
    <row r="364" spans="1:59" ht="43.2">
      <c r="A364" s="1" t="s">
        <v>7371</v>
      </c>
      <c r="B364" s="1" t="s">
        <v>5326</v>
      </c>
      <c r="C364" s="1" t="s">
        <v>5339</v>
      </c>
      <c r="D364" s="1" t="s">
        <v>10</v>
      </c>
      <c r="E364" s="1" t="s">
        <v>5340</v>
      </c>
      <c r="F364" s="2">
        <v>193197</v>
      </c>
      <c r="G364" s="2">
        <v>1653</v>
      </c>
      <c r="H364" s="2">
        <v>289</v>
      </c>
      <c r="I364" s="2">
        <v>17045</v>
      </c>
      <c r="J364" s="2">
        <v>74156</v>
      </c>
      <c r="K364" s="2">
        <v>30246</v>
      </c>
      <c r="L364" s="2">
        <v>173</v>
      </c>
      <c r="M364" s="2">
        <v>30</v>
      </c>
      <c r="N364" s="2">
        <v>8</v>
      </c>
      <c r="O364" s="2">
        <v>1218</v>
      </c>
      <c r="P364" s="2">
        <v>400</v>
      </c>
      <c r="Q364" s="2">
        <v>215</v>
      </c>
      <c r="R364" s="2">
        <v>1218</v>
      </c>
      <c r="S364" s="2">
        <v>49262700</v>
      </c>
      <c r="T364" s="2">
        <v>2228023900</v>
      </c>
      <c r="U364" s="2">
        <v>1048</v>
      </c>
      <c r="V364" s="2">
        <v>770</v>
      </c>
      <c r="W364" s="2">
        <v>30</v>
      </c>
      <c r="X364" s="2">
        <v>5010</v>
      </c>
      <c r="Y364" s="2">
        <v>295</v>
      </c>
      <c r="Z364" s="2">
        <v>4000</v>
      </c>
      <c r="AA364" s="9">
        <f t="shared" si="47"/>
        <v>193197</v>
      </c>
      <c r="AB364" s="9">
        <f t="shared" si="48"/>
        <v>15103</v>
      </c>
      <c r="AC364" s="9">
        <f t="shared" si="49"/>
        <v>3262</v>
      </c>
      <c r="AD364" s="9">
        <f t="shared" si="50"/>
        <v>1218</v>
      </c>
      <c r="AE364" s="44">
        <f t="shared" si="51"/>
        <v>8.6155971873829861E-4</v>
      </c>
      <c r="AF364" s="9">
        <f t="shared" si="52"/>
        <v>4210</v>
      </c>
      <c r="AG364" s="9">
        <f t="shared" si="45"/>
        <v>4295</v>
      </c>
      <c r="AH364" s="44">
        <f t="shared" si="53"/>
        <v>6.518323441658824E-4</v>
      </c>
      <c r="AI364">
        <f>AA364/'Totals and Drop Down Lists'!W$6*Inputs!E$37</f>
        <v>175256.80524013171</v>
      </c>
      <c r="AJ364">
        <f>AB364/'Totals and Drop Down Lists'!X$6*Inputs!F$37</f>
        <v>49694.717621177726</v>
      </c>
      <c r="AK364">
        <f>AC364/'Totals and Drop Down Lists'!Y$6*Inputs!G$37</f>
        <v>21504.205858962334</v>
      </c>
      <c r="AL364">
        <f>AD364/'Totals and Drop Down Lists'!Z$6*Inputs!H$37</f>
        <v>9765.3165468525549</v>
      </c>
      <c r="AM364">
        <f>AE364/'Totals and Drop Down Lists'!AA$6*Inputs!I$37</f>
        <v>107255.0096806987</v>
      </c>
      <c r="AN364">
        <f>AF364/'Totals and Drop Down Lists'!AB$6*Inputs!J$37</f>
        <v>84017.678120851357</v>
      </c>
      <c r="AO364">
        <f>AG364/'Totals and Drop Down Lists'!AC$6*Inputs!K$37</f>
        <v>79988.259689198501</v>
      </c>
      <c r="AP364">
        <f>AH364/'Totals and Drop Down Lists'!AD$6*Inputs!L$37</f>
        <v>153395.64626823983</v>
      </c>
      <c r="AQ364">
        <f>IF(OR($D364="51",$D364="52",$D364="61"),(AA364/'Totals and Drop Down Lists'!W$4)*Inputs!E$38,0)</f>
        <v>0</v>
      </c>
      <c r="AR364">
        <f>IF(OR($D364="51",$D364="52",$D364="61"),(AB364/'Totals and Drop Down Lists'!X$4)*Inputs!F$38,0)</f>
        <v>0</v>
      </c>
      <c r="AS364">
        <f>IF(OR($D364="51",$D364="52",$D364="61"),(AC364/'Totals and Drop Down Lists'!Y$4)*Inputs!G$38,0)</f>
        <v>0</v>
      </c>
      <c r="AT364">
        <f>IF(OR($D364="51",$D364="52",$D364="61"),(AD364/'Totals and Drop Down Lists'!Z$4)*Inputs!H$38,0)</f>
        <v>0</v>
      </c>
      <c r="AU364">
        <f>IF(OR($D364="51",$D364="52",$D364="61"),(AE364/'Totals and Drop Down Lists'!AA$4)*Inputs!I$38,0)</f>
        <v>0</v>
      </c>
      <c r="AV364">
        <f>IF(OR($D364="51",$D364="52",$D364="61"),(AF364/'Totals and Drop Down Lists'!AB$4)*Inputs!J$38,0)</f>
        <v>0</v>
      </c>
      <c r="AW364">
        <f>IF(OR($D364="51",$D364="52",$D364="61"),(AG364/'Totals and Drop Down Lists'!AC$4)*Inputs!K$38,0)</f>
        <v>0</v>
      </c>
      <c r="AX364">
        <f>IF(OR($D364="51",$D364="52",$D364="61"),(AH364/'Totals and Drop Down Lists'!AD$4)*Inputs!L$38,0)</f>
        <v>0</v>
      </c>
      <c r="AY364">
        <f>IF(OR($D364="51",$D364="52",$D364="61"),0,(AA364/'Totals and Drop Down Lists'!W$5)*Inputs!E$39)</f>
        <v>0</v>
      </c>
      <c r="AZ364">
        <f>IF(OR($D364="51",$D364="52",$D364="61"),0,(AB364/'Totals and Drop Down Lists'!X$5)*Inputs!F$39)</f>
        <v>0</v>
      </c>
      <c r="BA364">
        <f>IF(OR($D364="51",$D364="52",$D364="61"),0,(AC364/'Totals and Drop Down Lists'!Y$5)*Inputs!G$39)</f>
        <v>0</v>
      </c>
      <c r="BB364">
        <f>IF(OR($D364="51",$D364="52",$D364="61"),0,(AD364/'Totals and Drop Down Lists'!Z$5)*Inputs!H$39)</f>
        <v>0</v>
      </c>
      <c r="BC364">
        <f>IF(OR($D364="51",$D364="52",$D364="61"),0,(AE364/'Totals and Drop Down Lists'!AA$5)*Inputs!I$39)</f>
        <v>0</v>
      </c>
      <c r="BD364">
        <f>IF(OR($D364="51",$D364="52",$D364="61"),0,(AF364/'Totals and Drop Down Lists'!AB$5)*Inputs!J$39)</f>
        <v>0</v>
      </c>
      <c r="BE364">
        <f>IF(OR($D364="51",$D364="52",$D364="61"),0,(AG364/'Totals and Drop Down Lists'!AC$5)*Inputs!K$39)</f>
        <v>0</v>
      </c>
      <c r="BF364">
        <f>IF(OR($D364="51",$D364="52",$D364="61"),0,(AH364/'Totals and Drop Down Lists'!AD$5)*Inputs!L$39)</f>
        <v>0</v>
      </c>
      <c r="BG364" s="10">
        <f t="shared" si="46"/>
        <v>680877.63902611274</v>
      </c>
    </row>
    <row r="365" spans="1:59" ht="43.2">
      <c r="A365" s="1" t="s">
        <v>7371</v>
      </c>
      <c r="B365" s="1" t="s">
        <v>5326</v>
      </c>
      <c r="C365" s="1" t="s">
        <v>5341</v>
      </c>
      <c r="D365" s="1" t="s">
        <v>10</v>
      </c>
      <c r="E365" s="1" t="s">
        <v>5342</v>
      </c>
      <c r="F365" s="2">
        <v>221266</v>
      </c>
      <c r="G365" s="2">
        <v>11315</v>
      </c>
      <c r="H365" s="2">
        <v>1939</v>
      </c>
      <c r="I365" s="2">
        <v>25971</v>
      </c>
      <c r="J365" s="2">
        <v>81058</v>
      </c>
      <c r="K365" s="2">
        <v>40701</v>
      </c>
      <c r="L365" s="2">
        <v>315</v>
      </c>
      <c r="M365" s="2">
        <v>59</v>
      </c>
      <c r="N365" s="2">
        <v>35</v>
      </c>
      <c r="O365" s="2">
        <v>1420</v>
      </c>
      <c r="P365" s="2">
        <v>526</v>
      </c>
      <c r="Q365" s="2">
        <v>8</v>
      </c>
      <c r="R365" s="2">
        <v>203</v>
      </c>
      <c r="S365" s="2">
        <v>74351500</v>
      </c>
      <c r="T365" s="2">
        <v>3374664200</v>
      </c>
      <c r="U365" s="2">
        <v>1837</v>
      </c>
      <c r="V365" s="2">
        <v>1559</v>
      </c>
      <c r="W365" s="2">
        <v>30</v>
      </c>
      <c r="X365" s="2">
        <v>8650</v>
      </c>
      <c r="Y365" s="2">
        <v>689</v>
      </c>
      <c r="Z365" s="2">
        <v>4770</v>
      </c>
      <c r="AA365" s="9">
        <f t="shared" si="47"/>
        <v>221266</v>
      </c>
      <c r="AB365" s="9">
        <f t="shared" si="48"/>
        <v>12717</v>
      </c>
      <c r="AC365" s="9">
        <f t="shared" si="49"/>
        <v>2566</v>
      </c>
      <c r="AD365" s="9">
        <f t="shared" si="50"/>
        <v>203</v>
      </c>
      <c r="AE365" s="44">
        <f t="shared" si="51"/>
        <v>1.4272828962795378E-3</v>
      </c>
      <c r="AF365" s="9">
        <f t="shared" si="52"/>
        <v>7061</v>
      </c>
      <c r="AG365" s="9">
        <f t="shared" si="45"/>
        <v>5459</v>
      </c>
      <c r="AH365" s="44">
        <f t="shared" si="53"/>
        <v>1.0199370694657258E-3</v>
      </c>
      <c r="AI365">
        <f>AA365/'Totals and Drop Down Lists'!W$6*Inputs!E$37</f>
        <v>200719.32932842115</v>
      </c>
      <c r="AJ365">
        <f>AB365/'Totals and Drop Down Lists'!X$6*Inputs!F$37</f>
        <v>41843.853803119717</v>
      </c>
      <c r="AK365">
        <f>AC365/'Totals and Drop Down Lists'!Y$6*Inputs!G$37</f>
        <v>16915.938759686494</v>
      </c>
      <c r="AL365">
        <f>AD365/'Totals and Drop Down Lists'!Z$6*Inputs!H$37</f>
        <v>1627.5527578087595</v>
      </c>
      <c r="AM365">
        <f>AE365/'Totals and Drop Down Lists'!AA$6*Inputs!I$37</f>
        <v>177681.52053549874</v>
      </c>
      <c r="AN365">
        <f>AF365/'Totals and Drop Down Lists'!AB$6*Inputs!J$37</f>
        <v>140914.21026397421</v>
      </c>
      <c r="AO365">
        <f>AG365/'Totals and Drop Down Lists'!AC$6*Inputs!K$37</f>
        <v>101666.10236166113</v>
      </c>
      <c r="AP365">
        <f>AH365/'Totals and Drop Down Lists'!AD$6*Inputs!L$37</f>
        <v>240021.69779383374</v>
      </c>
      <c r="AQ365">
        <f>IF(OR($D365="51",$D365="52",$D365="61"),(AA365/'Totals and Drop Down Lists'!W$4)*Inputs!E$38,0)</f>
        <v>0</v>
      </c>
      <c r="AR365">
        <f>IF(OR($D365="51",$D365="52",$D365="61"),(AB365/'Totals and Drop Down Lists'!X$4)*Inputs!F$38,0)</f>
        <v>0</v>
      </c>
      <c r="AS365">
        <f>IF(OR($D365="51",$D365="52",$D365="61"),(AC365/'Totals and Drop Down Lists'!Y$4)*Inputs!G$38,0)</f>
        <v>0</v>
      </c>
      <c r="AT365">
        <f>IF(OR($D365="51",$D365="52",$D365="61"),(AD365/'Totals and Drop Down Lists'!Z$4)*Inputs!H$38,0)</f>
        <v>0</v>
      </c>
      <c r="AU365">
        <f>IF(OR($D365="51",$D365="52",$D365="61"),(AE365/'Totals and Drop Down Lists'!AA$4)*Inputs!I$38,0)</f>
        <v>0</v>
      </c>
      <c r="AV365">
        <f>IF(OR($D365="51",$D365="52",$D365="61"),(AF365/'Totals and Drop Down Lists'!AB$4)*Inputs!J$38,0)</f>
        <v>0</v>
      </c>
      <c r="AW365">
        <f>IF(OR($D365="51",$D365="52",$D365="61"),(AG365/'Totals and Drop Down Lists'!AC$4)*Inputs!K$38,0)</f>
        <v>0</v>
      </c>
      <c r="AX365">
        <f>IF(OR($D365="51",$D365="52",$D365="61"),(AH365/'Totals and Drop Down Lists'!AD$4)*Inputs!L$38,0)</f>
        <v>0</v>
      </c>
      <c r="AY365">
        <f>IF(OR($D365="51",$D365="52",$D365="61"),0,(AA365/'Totals and Drop Down Lists'!W$5)*Inputs!E$39)</f>
        <v>0</v>
      </c>
      <c r="AZ365">
        <f>IF(OR($D365="51",$D365="52",$D365="61"),0,(AB365/'Totals and Drop Down Lists'!X$5)*Inputs!F$39)</f>
        <v>0</v>
      </c>
      <c r="BA365">
        <f>IF(OR($D365="51",$D365="52",$D365="61"),0,(AC365/'Totals and Drop Down Lists'!Y$5)*Inputs!G$39)</f>
        <v>0</v>
      </c>
      <c r="BB365">
        <f>IF(OR($D365="51",$D365="52",$D365="61"),0,(AD365/'Totals and Drop Down Lists'!Z$5)*Inputs!H$39)</f>
        <v>0</v>
      </c>
      <c r="BC365">
        <f>IF(OR($D365="51",$D365="52",$D365="61"),0,(AE365/'Totals and Drop Down Lists'!AA$5)*Inputs!I$39)</f>
        <v>0</v>
      </c>
      <c r="BD365">
        <f>IF(OR($D365="51",$D365="52",$D365="61"),0,(AF365/'Totals and Drop Down Lists'!AB$5)*Inputs!J$39)</f>
        <v>0</v>
      </c>
      <c r="BE365">
        <f>IF(OR($D365="51",$D365="52",$D365="61"),0,(AG365/'Totals and Drop Down Lists'!AC$5)*Inputs!K$39)</f>
        <v>0</v>
      </c>
      <c r="BF365">
        <f>IF(OR($D365="51",$D365="52",$D365="61"),0,(AH365/'Totals and Drop Down Lists'!AD$5)*Inputs!L$39)</f>
        <v>0</v>
      </c>
      <c r="BG365" s="10">
        <f t="shared" si="46"/>
        <v>921390.20560400398</v>
      </c>
    </row>
    <row r="366" spans="1:59" ht="43.2">
      <c r="A366" s="1" t="s">
        <v>7371</v>
      </c>
      <c r="B366" s="1" t="s">
        <v>5326</v>
      </c>
      <c r="C366" s="1" t="s">
        <v>5343</v>
      </c>
      <c r="D366" s="1" t="s">
        <v>10</v>
      </c>
      <c r="E366" s="1" t="s">
        <v>5344</v>
      </c>
      <c r="F366" s="2">
        <v>63698</v>
      </c>
      <c r="G366" s="2">
        <v>302</v>
      </c>
      <c r="H366" s="2">
        <v>50</v>
      </c>
      <c r="I366" s="2">
        <v>4028</v>
      </c>
      <c r="J366" s="2">
        <v>24381</v>
      </c>
      <c r="K366" s="2">
        <v>6617</v>
      </c>
      <c r="L366" s="2">
        <v>97</v>
      </c>
      <c r="M366" s="2">
        <v>8</v>
      </c>
      <c r="N366" s="2">
        <v>14</v>
      </c>
      <c r="O366" s="2">
        <v>450</v>
      </c>
      <c r="P366" s="2">
        <v>23</v>
      </c>
      <c r="Q366" s="2">
        <v>14</v>
      </c>
      <c r="R366" s="2">
        <v>116</v>
      </c>
      <c r="S366" s="2">
        <v>12442200</v>
      </c>
      <c r="T366" s="2">
        <v>520479900</v>
      </c>
      <c r="U366" s="2">
        <v>208</v>
      </c>
      <c r="V366" s="2">
        <v>260</v>
      </c>
      <c r="W366" s="2">
        <v>0</v>
      </c>
      <c r="X366" s="2">
        <v>895</v>
      </c>
      <c r="Y366" s="2">
        <v>130</v>
      </c>
      <c r="Z366" s="2">
        <v>585</v>
      </c>
      <c r="AA366" s="9">
        <f t="shared" si="47"/>
        <v>63698</v>
      </c>
      <c r="AB366" s="9">
        <f t="shared" si="48"/>
        <v>3676</v>
      </c>
      <c r="AC366" s="9">
        <f t="shared" si="49"/>
        <v>722</v>
      </c>
      <c r="AD366" s="9">
        <f t="shared" si="50"/>
        <v>116</v>
      </c>
      <c r="AE366" s="44">
        <f t="shared" si="51"/>
        <v>1.2541992616173448E-4</v>
      </c>
      <c r="AF366" s="9">
        <f t="shared" si="52"/>
        <v>635</v>
      </c>
      <c r="AG366" s="9">
        <f t="shared" si="45"/>
        <v>715</v>
      </c>
      <c r="AH366" s="44">
        <f t="shared" si="53"/>
        <v>7.2204912873172184E-5</v>
      </c>
      <c r="AI366">
        <f>AA366/'Totals and Drop Down Lists'!W$6*Inputs!E$37</f>
        <v>57783.02965463185</v>
      </c>
      <c r="AJ366">
        <f>AB366/'Totals and Drop Down Lists'!X$6*Inputs!F$37</f>
        <v>12095.463283814428</v>
      </c>
      <c r="AK366">
        <f>AC366/'Totals and Drop Down Lists'!Y$6*Inputs!G$37</f>
        <v>4759.66788172005</v>
      </c>
      <c r="AL366">
        <f>AD366/'Totals and Drop Down Lists'!Z$6*Inputs!H$37</f>
        <v>930.03014731929113</v>
      </c>
      <c r="AM366">
        <f>AE366/'Totals and Drop Down Lists'!AA$6*Inputs!I$37</f>
        <v>15613.445129873126</v>
      </c>
      <c r="AN366">
        <f>AF366/'Totals and Drop Down Lists'!AB$6*Inputs!J$37</f>
        <v>12672.500144118912</v>
      </c>
      <c r="AO366">
        <f>AG366/'Totals and Drop Down Lists'!AC$6*Inputs!K$37</f>
        <v>13315.856968050508</v>
      </c>
      <c r="AP366">
        <f>AH366/'Totals and Drop Down Lists'!AD$6*Inputs!L$37</f>
        <v>16991.975579388443</v>
      </c>
      <c r="AQ366">
        <f>IF(OR($D366="51",$D366="52",$D366="61"),(AA366/'Totals and Drop Down Lists'!W$4)*Inputs!E$38,0)</f>
        <v>0</v>
      </c>
      <c r="AR366">
        <f>IF(OR($D366="51",$D366="52",$D366="61"),(AB366/'Totals and Drop Down Lists'!X$4)*Inputs!F$38,0)</f>
        <v>0</v>
      </c>
      <c r="AS366">
        <f>IF(OR($D366="51",$D366="52",$D366="61"),(AC366/'Totals and Drop Down Lists'!Y$4)*Inputs!G$38,0)</f>
        <v>0</v>
      </c>
      <c r="AT366">
        <f>IF(OR($D366="51",$D366="52",$D366="61"),(AD366/'Totals and Drop Down Lists'!Z$4)*Inputs!H$38,0)</f>
        <v>0</v>
      </c>
      <c r="AU366">
        <f>IF(OR($D366="51",$D366="52",$D366="61"),(AE366/'Totals and Drop Down Lists'!AA$4)*Inputs!I$38,0)</f>
        <v>0</v>
      </c>
      <c r="AV366">
        <f>IF(OR($D366="51",$D366="52",$D366="61"),(AF366/'Totals and Drop Down Lists'!AB$4)*Inputs!J$38,0)</f>
        <v>0</v>
      </c>
      <c r="AW366">
        <f>IF(OR($D366="51",$D366="52",$D366="61"),(AG366/'Totals and Drop Down Lists'!AC$4)*Inputs!K$38,0)</f>
        <v>0</v>
      </c>
      <c r="AX366">
        <f>IF(OR($D366="51",$D366="52",$D366="61"),(AH366/'Totals and Drop Down Lists'!AD$4)*Inputs!L$38,0)</f>
        <v>0</v>
      </c>
      <c r="AY366">
        <f>IF(OR($D366="51",$D366="52",$D366="61"),0,(AA366/'Totals and Drop Down Lists'!W$5)*Inputs!E$39)</f>
        <v>0</v>
      </c>
      <c r="AZ366">
        <f>IF(OR($D366="51",$D366="52",$D366="61"),0,(AB366/'Totals and Drop Down Lists'!X$5)*Inputs!F$39)</f>
        <v>0</v>
      </c>
      <c r="BA366">
        <f>IF(OR($D366="51",$D366="52",$D366="61"),0,(AC366/'Totals and Drop Down Lists'!Y$5)*Inputs!G$39)</f>
        <v>0</v>
      </c>
      <c r="BB366">
        <f>IF(OR($D366="51",$D366="52",$D366="61"),0,(AD366/'Totals and Drop Down Lists'!Z$5)*Inputs!H$39)</f>
        <v>0</v>
      </c>
      <c r="BC366">
        <f>IF(OR($D366="51",$D366="52",$D366="61"),0,(AE366/'Totals and Drop Down Lists'!AA$5)*Inputs!I$39)</f>
        <v>0</v>
      </c>
      <c r="BD366">
        <f>IF(OR($D366="51",$D366="52",$D366="61"),0,(AF366/'Totals and Drop Down Lists'!AB$5)*Inputs!J$39)</f>
        <v>0</v>
      </c>
      <c r="BE366">
        <f>IF(OR($D366="51",$D366="52",$D366="61"),0,(AG366/'Totals and Drop Down Lists'!AC$5)*Inputs!K$39)</f>
        <v>0</v>
      </c>
      <c r="BF366">
        <f>IF(OR($D366="51",$D366="52",$D366="61"),0,(AH366/'Totals and Drop Down Lists'!AD$5)*Inputs!L$39)</f>
        <v>0</v>
      </c>
      <c r="BG366" s="10">
        <f t="shared" si="46"/>
        <v>134161.96878891659</v>
      </c>
    </row>
    <row r="367" spans="1:59" ht="43.2">
      <c r="A367" s="1" t="s">
        <v>7371</v>
      </c>
      <c r="B367" s="1" t="s">
        <v>5326</v>
      </c>
      <c r="C367" s="1" t="s">
        <v>5345</v>
      </c>
      <c r="D367" s="1" t="s">
        <v>10</v>
      </c>
      <c r="E367" s="1" t="s">
        <v>5346</v>
      </c>
      <c r="F367" s="2">
        <v>60898</v>
      </c>
      <c r="G367" s="2">
        <v>540</v>
      </c>
      <c r="H367" s="2">
        <v>95</v>
      </c>
      <c r="I367" s="2">
        <v>8086</v>
      </c>
      <c r="J367" s="2">
        <v>18619</v>
      </c>
      <c r="K367" s="2">
        <v>8316</v>
      </c>
      <c r="L367" s="2">
        <v>528</v>
      </c>
      <c r="M367" s="2">
        <v>130</v>
      </c>
      <c r="N367" s="2">
        <v>142</v>
      </c>
      <c r="O367" s="2">
        <v>1000</v>
      </c>
      <c r="P367" s="2">
        <v>731</v>
      </c>
      <c r="Q367" s="2">
        <v>1024</v>
      </c>
      <c r="R367" s="2">
        <v>418</v>
      </c>
      <c r="S367" s="2">
        <v>10922000</v>
      </c>
      <c r="T367" s="2">
        <v>455237000</v>
      </c>
      <c r="U367" s="2">
        <v>234</v>
      </c>
      <c r="V367" s="2">
        <v>210</v>
      </c>
      <c r="W367" s="2">
        <v>0</v>
      </c>
      <c r="X367" s="2">
        <v>2215</v>
      </c>
      <c r="Y367" s="2">
        <v>250</v>
      </c>
      <c r="Z367" s="2">
        <v>1755</v>
      </c>
      <c r="AA367" s="9">
        <f t="shared" si="47"/>
        <v>60898</v>
      </c>
      <c r="AB367" s="9">
        <f t="shared" si="48"/>
        <v>7451</v>
      </c>
      <c r="AC367" s="9">
        <f t="shared" si="49"/>
        <v>3973</v>
      </c>
      <c r="AD367" s="9">
        <f t="shared" si="50"/>
        <v>418</v>
      </c>
      <c r="AE367" s="44">
        <f t="shared" si="51"/>
        <v>2.5939905842155275E-4</v>
      </c>
      <c r="AF367" s="9">
        <f t="shared" si="52"/>
        <v>2005</v>
      </c>
      <c r="AG367" s="9">
        <f t="shared" si="45"/>
        <v>2005</v>
      </c>
      <c r="AH367" s="44">
        <f t="shared" si="53"/>
        <v>3.3321427004994218E-4</v>
      </c>
      <c r="AI367">
        <f>AA367/'Totals and Drop Down Lists'!W$6*Inputs!E$37</f>
        <v>55243.036514612242</v>
      </c>
      <c r="AJ367">
        <f>AB367/'Totals and Drop Down Lists'!X$6*Inputs!F$37</f>
        <v>24516.674898721791</v>
      </c>
      <c r="AK367">
        <f>AC367/'Totals and Drop Down Lists'!Y$6*Inputs!G$37</f>
        <v>26191.358025032907</v>
      </c>
      <c r="AL367">
        <f>AD367/'Totals and Drop Down Lists'!Z$6*Inputs!H$37</f>
        <v>3351.3155308574455</v>
      </c>
      <c r="AM367">
        <f>AE367/'Totals and Drop Down Lists'!AA$6*Inputs!I$37</f>
        <v>32292.420266480378</v>
      </c>
      <c r="AN367">
        <f>AF367/'Totals and Drop Down Lists'!AB$6*Inputs!J$37</f>
        <v>40013.169746391206</v>
      </c>
      <c r="AO367">
        <f>AG367/'Totals and Drop Down Lists'!AC$6*Inputs!K$37</f>
        <v>37340.270239078694</v>
      </c>
      <c r="AP367">
        <f>AH367/'Totals and Drop Down Lists'!AD$6*Inputs!L$37</f>
        <v>78415.283864930403</v>
      </c>
      <c r="AQ367">
        <f>IF(OR($D367="51",$D367="52",$D367="61"),(AA367/'Totals and Drop Down Lists'!W$4)*Inputs!E$38,0)</f>
        <v>0</v>
      </c>
      <c r="AR367">
        <f>IF(OR($D367="51",$D367="52",$D367="61"),(AB367/'Totals and Drop Down Lists'!X$4)*Inputs!F$38,0)</f>
        <v>0</v>
      </c>
      <c r="AS367">
        <f>IF(OR($D367="51",$D367="52",$D367="61"),(AC367/'Totals and Drop Down Lists'!Y$4)*Inputs!G$38,0)</f>
        <v>0</v>
      </c>
      <c r="AT367">
        <f>IF(OR($D367="51",$D367="52",$D367="61"),(AD367/'Totals and Drop Down Lists'!Z$4)*Inputs!H$38,0)</f>
        <v>0</v>
      </c>
      <c r="AU367">
        <f>IF(OR($D367="51",$D367="52",$D367="61"),(AE367/'Totals and Drop Down Lists'!AA$4)*Inputs!I$38,0)</f>
        <v>0</v>
      </c>
      <c r="AV367">
        <f>IF(OR($D367="51",$D367="52",$D367="61"),(AF367/'Totals and Drop Down Lists'!AB$4)*Inputs!J$38,0)</f>
        <v>0</v>
      </c>
      <c r="AW367">
        <f>IF(OR($D367="51",$D367="52",$D367="61"),(AG367/'Totals and Drop Down Lists'!AC$4)*Inputs!K$38,0)</f>
        <v>0</v>
      </c>
      <c r="AX367">
        <f>IF(OR($D367="51",$D367="52",$D367="61"),(AH367/'Totals and Drop Down Lists'!AD$4)*Inputs!L$38,0)</f>
        <v>0</v>
      </c>
      <c r="AY367">
        <f>IF(OR($D367="51",$D367="52",$D367="61"),0,(AA367/'Totals and Drop Down Lists'!W$5)*Inputs!E$39)</f>
        <v>0</v>
      </c>
      <c r="AZ367">
        <f>IF(OR($D367="51",$D367="52",$D367="61"),0,(AB367/'Totals and Drop Down Lists'!X$5)*Inputs!F$39)</f>
        <v>0</v>
      </c>
      <c r="BA367">
        <f>IF(OR($D367="51",$D367="52",$D367="61"),0,(AC367/'Totals and Drop Down Lists'!Y$5)*Inputs!G$39)</f>
        <v>0</v>
      </c>
      <c r="BB367">
        <f>IF(OR($D367="51",$D367="52",$D367="61"),0,(AD367/'Totals and Drop Down Lists'!Z$5)*Inputs!H$39)</f>
        <v>0</v>
      </c>
      <c r="BC367">
        <f>IF(OR($D367="51",$D367="52",$D367="61"),0,(AE367/'Totals and Drop Down Lists'!AA$5)*Inputs!I$39)</f>
        <v>0</v>
      </c>
      <c r="BD367">
        <f>IF(OR($D367="51",$D367="52",$D367="61"),0,(AF367/'Totals and Drop Down Lists'!AB$5)*Inputs!J$39)</f>
        <v>0</v>
      </c>
      <c r="BE367">
        <f>IF(OR($D367="51",$D367="52",$D367="61"),0,(AG367/'Totals and Drop Down Lists'!AC$5)*Inputs!K$39)</f>
        <v>0</v>
      </c>
      <c r="BF367">
        <f>IF(OR($D367="51",$D367="52",$D367="61"),0,(AH367/'Totals and Drop Down Lists'!AD$5)*Inputs!L$39)</f>
        <v>0</v>
      </c>
      <c r="BG367" s="10">
        <f t="shared" si="46"/>
        <v>297363.52908610512</v>
      </c>
    </row>
    <row r="368" spans="1:59" ht="43.2">
      <c r="A368" s="1" t="s">
        <v>7371</v>
      </c>
      <c r="B368" s="1" t="s">
        <v>5326</v>
      </c>
      <c r="C368" s="1" t="s">
        <v>5347</v>
      </c>
      <c r="D368" s="1" t="s">
        <v>10</v>
      </c>
      <c r="E368" s="1" t="s">
        <v>5348</v>
      </c>
      <c r="F368" s="2">
        <v>78253</v>
      </c>
      <c r="G368" s="2">
        <v>499</v>
      </c>
      <c r="H368" s="2">
        <v>61</v>
      </c>
      <c r="I368" s="2">
        <v>4646</v>
      </c>
      <c r="J368" s="2">
        <v>26861</v>
      </c>
      <c r="K368" s="2">
        <v>8040</v>
      </c>
      <c r="L368" s="2">
        <v>147</v>
      </c>
      <c r="M368" s="2">
        <v>48</v>
      </c>
      <c r="N368" s="2">
        <v>0</v>
      </c>
      <c r="O368" s="2">
        <v>710</v>
      </c>
      <c r="P368" s="2">
        <v>221</v>
      </c>
      <c r="Q368" s="2">
        <v>74</v>
      </c>
      <c r="R368" s="2">
        <v>45</v>
      </c>
      <c r="S368" s="2">
        <v>13785100</v>
      </c>
      <c r="T368" s="2">
        <v>590500600</v>
      </c>
      <c r="U368" s="2">
        <v>556</v>
      </c>
      <c r="V368" s="2">
        <v>225</v>
      </c>
      <c r="W368" s="2">
        <v>0</v>
      </c>
      <c r="X368" s="2">
        <v>1065</v>
      </c>
      <c r="Y368" s="2">
        <v>75</v>
      </c>
      <c r="Z368" s="2">
        <v>775</v>
      </c>
      <c r="AA368" s="9">
        <f t="shared" si="47"/>
        <v>78253</v>
      </c>
      <c r="AB368" s="9">
        <f t="shared" si="48"/>
        <v>4086</v>
      </c>
      <c r="AC368" s="9">
        <f t="shared" si="49"/>
        <v>1245</v>
      </c>
      <c r="AD368" s="9">
        <f t="shared" si="50"/>
        <v>45</v>
      </c>
      <c r="AE368" s="44">
        <f t="shared" si="51"/>
        <v>1.6806826105178878E-4</v>
      </c>
      <c r="AF368" s="9">
        <f t="shared" si="52"/>
        <v>840</v>
      </c>
      <c r="AG368" s="9">
        <f t="shared" si="45"/>
        <v>850</v>
      </c>
      <c r="AH368" s="44">
        <f t="shared" si="53"/>
        <v>9.4668148621696353E-5</v>
      </c>
      <c r="AI368">
        <f>AA368/'Totals and Drop Down Lists'!W$6*Inputs!E$37</f>
        <v>70986.458280698076</v>
      </c>
      <c r="AJ368">
        <f>AB368/'Totals and Drop Down Lists'!X$6*Inputs!F$37</f>
        <v>13444.522028744766</v>
      </c>
      <c r="AK368">
        <f>AC368/'Totals and Drop Down Lists'!Y$6*Inputs!G$37</f>
        <v>8207.4605439632451</v>
      </c>
      <c r="AL368">
        <f>AD368/'Totals and Drop Down Lists'!Z$6*Inputs!H$37</f>
        <v>360.78755714972499</v>
      </c>
      <c r="AM368">
        <f>AE368/'Totals and Drop Down Lists'!AA$6*Inputs!I$37</f>
        <v>20922.708634203573</v>
      </c>
      <c r="AN368">
        <f>AF368/'Totals and Drop Down Lists'!AB$6*Inputs!J$37</f>
        <v>16763.622237889584</v>
      </c>
      <c r="AO368">
        <f>AG368/'Totals and Drop Down Lists'!AC$6*Inputs!K$37</f>
        <v>15830.039752227876</v>
      </c>
      <c r="AP368">
        <f>AH368/'Totals and Drop Down Lists'!AD$6*Inputs!L$37</f>
        <v>22278.24680505164</v>
      </c>
      <c r="AQ368">
        <f>IF(OR($D368="51",$D368="52",$D368="61"),(AA368/'Totals and Drop Down Lists'!W$4)*Inputs!E$38,0)</f>
        <v>0</v>
      </c>
      <c r="AR368">
        <f>IF(OR($D368="51",$D368="52",$D368="61"),(AB368/'Totals and Drop Down Lists'!X$4)*Inputs!F$38,0)</f>
        <v>0</v>
      </c>
      <c r="AS368">
        <f>IF(OR($D368="51",$D368="52",$D368="61"),(AC368/'Totals and Drop Down Lists'!Y$4)*Inputs!G$38,0)</f>
        <v>0</v>
      </c>
      <c r="AT368">
        <f>IF(OR($D368="51",$D368="52",$D368="61"),(AD368/'Totals and Drop Down Lists'!Z$4)*Inputs!H$38,0)</f>
        <v>0</v>
      </c>
      <c r="AU368">
        <f>IF(OR($D368="51",$D368="52",$D368="61"),(AE368/'Totals and Drop Down Lists'!AA$4)*Inputs!I$38,0)</f>
        <v>0</v>
      </c>
      <c r="AV368">
        <f>IF(OR($D368="51",$D368="52",$D368="61"),(AF368/'Totals and Drop Down Lists'!AB$4)*Inputs!J$38,0)</f>
        <v>0</v>
      </c>
      <c r="AW368">
        <f>IF(OR($D368="51",$D368="52",$D368="61"),(AG368/'Totals and Drop Down Lists'!AC$4)*Inputs!K$38,0)</f>
        <v>0</v>
      </c>
      <c r="AX368">
        <f>IF(OR($D368="51",$D368="52",$D368="61"),(AH368/'Totals and Drop Down Lists'!AD$4)*Inputs!L$38,0)</f>
        <v>0</v>
      </c>
      <c r="AY368">
        <f>IF(OR($D368="51",$D368="52",$D368="61"),0,(AA368/'Totals and Drop Down Lists'!W$5)*Inputs!E$39)</f>
        <v>0</v>
      </c>
      <c r="AZ368">
        <f>IF(OR($D368="51",$D368="52",$D368="61"),0,(AB368/'Totals and Drop Down Lists'!X$5)*Inputs!F$39)</f>
        <v>0</v>
      </c>
      <c r="BA368">
        <f>IF(OR($D368="51",$D368="52",$D368="61"),0,(AC368/'Totals and Drop Down Lists'!Y$5)*Inputs!G$39)</f>
        <v>0</v>
      </c>
      <c r="BB368">
        <f>IF(OR($D368="51",$D368="52",$D368="61"),0,(AD368/'Totals and Drop Down Lists'!Z$5)*Inputs!H$39)</f>
        <v>0</v>
      </c>
      <c r="BC368">
        <f>IF(OR($D368="51",$D368="52",$D368="61"),0,(AE368/'Totals and Drop Down Lists'!AA$5)*Inputs!I$39)</f>
        <v>0</v>
      </c>
      <c r="BD368">
        <f>IF(OR($D368="51",$D368="52",$D368="61"),0,(AF368/'Totals and Drop Down Lists'!AB$5)*Inputs!J$39)</f>
        <v>0</v>
      </c>
      <c r="BE368">
        <f>IF(OR($D368="51",$D368="52",$D368="61"),0,(AG368/'Totals and Drop Down Lists'!AC$5)*Inputs!K$39)</f>
        <v>0</v>
      </c>
      <c r="BF368">
        <f>IF(OR($D368="51",$D368="52",$D368="61"),0,(AH368/'Totals and Drop Down Lists'!AD$5)*Inputs!L$39)</f>
        <v>0</v>
      </c>
      <c r="BG368" s="10">
        <f t="shared" si="46"/>
        <v>168793.84583992849</v>
      </c>
    </row>
    <row r="369" spans="1:59" ht="43.2">
      <c r="A369" s="1" t="s">
        <v>7371</v>
      </c>
      <c r="B369" s="1" t="s">
        <v>5326</v>
      </c>
      <c r="C369" s="1" t="s">
        <v>5349</v>
      </c>
      <c r="D369" s="1" t="s">
        <v>10</v>
      </c>
      <c r="E369" s="1" t="s">
        <v>5350</v>
      </c>
      <c r="F369" s="2">
        <v>94311</v>
      </c>
      <c r="G369" s="2">
        <v>418</v>
      </c>
      <c r="H369" s="2">
        <v>23</v>
      </c>
      <c r="I369" s="2">
        <v>4964</v>
      </c>
      <c r="J369" s="2">
        <v>33295</v>
      </c>
      <c r="K369" s="2">
        <v>7191</v>
      </c>
      <c r="L369" s="2">
        <v>184</v>
      </c>
      <c r="M369" s="2">
        <v>73</v>
      </c>
      <c r="N369" s="2">
        <v>20</v>
      </c>
      <c r="O369" s="2">
        <v>585</v>
      </c>
      <c r="P369" s="2">
        <v>71</v>
      </c>
      <c r="Q369" s="2">
        <v>12</v>
      </c>
      <c r="R369" s="2">
        <v>136</v>
      </c>
      <c r="S369" s="2">
        <v>13264400</v>
      </c>
      <c r="T369" s="2">
        <v>521733300</v>
      </c>
      <c r="U369" s="2">
        <v>330</v>
      </c>
      <c r="V369" s="2">
        <v>190</v>
      </c>
      <c r="W369" s="2">
        <v>4</v>
      </c>
      <c r="X369" s="2">
        <v>1170</v>
      </c>
      <c r="Y369" s="2">
        <v>0</v>
      </c>
      <c r="Z369" s="2">
        <v>940</v>
      </c>
      <c r="AA369" s="9">
        <f t="shared" si="47"/>
        <v>94311</v>
      </c>
      <c r="AB369" s="9">
        <f t="shared" si="48"/>
        <v>4523</v>
      </c>
      <c r="AC369" s="9">
        <f t="shared" si="49"/>
        <v>1081</v>
      </c>
      <c r="AD369" s="9">
        <f t="shared" si="50"/>
        <v>136</v>
      </c>
      <c r="AE369" s="44">
        <f t="shared" si="51"/>
        <v>1.084664294858311E-4</v>
      </c>
      <c r="AF369" s="9">
        <f t="shared" si="52"/>
        <v>976</v>
      </c>
      <c r="AG369" s="9">
        <f t="shared" si="45"/>
        <v>940</v>
      </c>
      <c r="AH369" s="44">
        <f t="shared" si="53"/>
        <v>7.5542127098211529E-5</v>
      </c>
      <c r="AI369">
        <f>AA369/'Totals and Drop Down Lists'!W$6*Inputs!E$37</f>
        <v>85553.318938710552</v>
      </c>
      <c r="AJ369">
        <f>AB369/'Totals and Drop Down Lists'!X$6*Inputs!F$37</f>
        <v>14882.421227609539</v>
      </c>
      <c r="AK369">
        <f>AC369/'Totals and Drop Down Lists'!Y$6*Inputs!G$37</f>
        <v>7126.317147007444</v>
      </c>
      <c r="AL369">
        <f>AD369/'Totals and Drop Down Lists'!Z$6*Inputs!H$37</f>
        <v>1090.3801727191687</v>
      </c>
      <c r="AM369">
        <f>AE369/'Totals and Drop Down Lists'!AA$6*Inputs!I$37</f>
        <v>13502.915342386577</v>
      </c>
      <c r="AN369">
        <f>AF369/'Totals and Drop Down Lists'!AB$6*Inputs!J$37</f>
        <v>19477.732504976469</v>
      </c>
      <c r="AO369">
        <f>AG369/'Totals and Drop Down Lists'!AC$6*Inputs!K$37</f>
        <v>17506.161608346123</v>
      </c>
      <c r="AP369">
        <f>AH369/'Totals and Drop Down Lists'!AD$6*Inputs!L$37</f>
        <v>17777.321899446473</v>
      </c>
      <c r="AQ369">
        <f>IF(OR($D369="51",$D369="52",$D369="61"),(AA369/'Totals and Drop Down Lists'!W$4)*Inputs!E$38,0)</f>
        <v>0</v>
      </c>
      <c r="AR369">
        <f>IF(OR($D369="51",$D369="52",$D369="61"),(AB369/'Totals and Drop Down Lists'!X$4)*Inputs!F$38,0)</f>
        <v>0</v>
      </c>
      <c r="AS369">
        <f>IF(OR($D369="51",$D369="52",$D369="61"),(AC369/'Totals and Drop Down Lists'!Y$4)*Inputs!G$38,0)</f>
        <v>0</v>
      </c>
      <c r="AT369">
        <f>IF(OR($D369="51",$D369="52",$D369="61"),(AD369/'Totals and Drop Down Lists'!Z$4)*Inputs!H$38,0)</f>
        <v>0</v>
      </c>
      <c r="AU369">
        <f>IF(OR($D369="51",$D369="52",$D369="61"),(AE369/'Totals and Drop Down Lists'!AA$4)*Inputs!I$38,0)</f>
        <v>0</v>
      </c>
      <c r="AV369">
        <f>IF(OR($D369="51",$D369="52",$D369="61"),(AF369/'Totals and Drop Down Lists'!AB$4)*Inputs!J$38,0)</f>
        <v>0</v>
      </c>
      <c r="AW369">
        <f>IF(OR($D369="51",$D369="52",$D369="61"),(AG369/'Totals and Drop Down Lists'!AC$4)*Inputs!K$38,0)</f>
        <v>0</v>
      </c>
      <c r="AX369">
        <f>IF(OR($D369="51",$D369="52",$D369="61"),(AH369/'Totals and Drop Down Lists'!AD$4)*Inputs!L$38,0)</f>
        <v>0</v>
      </c>
      <c r="AY369">
        <f>IF(OR($D369="51",$D369="52",$D369="61"),0,(AA369/'Totals and Drop Down Lists'!W$5)*Inputs!E$39)</f>
        <v>0</v>
      </c>
      <c r="AZ369">
        <f>IF(OR($D369="51",$D369="52",$D369="61"),0,(AB369/'Totals and Drop Down Lists'!X$5)*Inputs!F$39)</f>
        <v>0</v>
      </c>
      <c r="BA369">
        <f>IF(OR($D369="51",$D369="52",$D369="61"),0,(AC369/'Totals and Drop Down Lists'!Y$5)*Inputs!G$39)</f>
        <v>0</v>
      </c>
      <c r="BB369">
        <f>IF(OR($D369="51",$D369="52",$D369="61"),0,(AD369/'Totals and Drop Down Lists'!Z$5)*Inputs!H$39)</f>
        <v>0</v>
      </c>
      <c r="BC369">
        <f>IF(OR($D369="51",$D369="52",$D369="61"),0,(AE369/'Totals and Drop Down Lists'!AA$5)*Inputs!I$39)</f>
        <v>0</v>
      </c>
      <c r="BD369">
        <f>IF(OR($D369="51",$D369="52",$D369="61"),0,(AF369/'Totals and Drop Down Lists'!AB$5)*Inputs!J$39)</f>
        <v>0</v>
      </c>
      <c r="BE369">
        <f>IF(OR($D369="51",$D369="52",$D369="61"),0,(AG369/'Totals and Drop Down Lists'!AC$5)*Inputs!K$39)</f>
        <v>0</v>
      </c>
      <c r="BF369">
        <f>IF(OR($D369="51",$D369="52",$D369="61"),0,(AH369/'Totals and Drop Down Lists'!AD$5)*Inputs!L$39)</f>
        <v>0</v>
      </c>
      <c r="BG369" s="10">
        <f t="shared" si="46"/>
        <v>176916.56884120236</v>
      </c>
    </row>
    <row r="370" spans="1:59" ht="43.2">
      <c r="A370" s="1" t="s">
        <v>7371</v>
      </c>
      <c r="B370" s="1" t="s">
        <v>5326</v>
      </c>
      <c r="C370" s="1" t="s">
        <v>5351</v>
      </c>
      <c r="D370" s="1" t="s">
        <v>10</v>
      </c>
      <c r="E370" s="1" t="s">
        <v>5352</v>
      </c>
      <c r="F370" s="2">
        <v>86001</v>
      </c>
      <c r="G370" s="2">
        <v>1803</v>
      </c>
      <c r="H370" s="2">
        <v>361</v>
      </c>
      <c r="I370" s="2">
        <v>6799</v>
      </c>
      <c r="J370" s="2">
        <v>38249</v>
      </c>
      <c r="K370" s="2">
        <v>17065</v>
      </c>
      <c r="L370" s="2">
        <v>84</v>
      </c>
      <c r="M370" s="2">
        <v>0</v>
      </c>
      <c r="N370" s="2">
        <v>16</v>
      </c>
      <c r="O370" s="2">
        <v>180</v>
      </c>
      <c r="P370" s="2">
        <v>167</v>
      </c>
      <c r="Q370" s="2">
        <v>0</v>
      </c>
      <c r="R370" s="2">
        <v>1663</v>
      </c>
      <c r="S370" s="2">
        <v>33896700</v>
      </c>
      <c r="T370" s="2">
        <v>1813060800</v>
      </c>
      <c r="U370" s="2">
        <v>600</v>
      </c>
      <c r="V370" s="2">
        <v>420</v>
      </c>
      <c r="W370" s="2">
        <v>0</v>
      </c>
      <c r="X370" s="2">
        <v>2570</v>
      </c>
      <c r="Y370" s="2">
        <v>115</v>
      </c>
      <c r="Z370" s="2">
        <v>1790</v>
      </c>
      <c r="AA370" s="9">
        <f t="shared" si="47"/>
        <v>86001</v>
      </c>
      <c r="AB370" s="9">
        <f t="shared" si="48"/>
        <v>4635</v>
      </c>
      <c r="AC370" s="9">
        <f t="shared" si="49"/>
        <v>2110</v>
      </c>
      <c r="AD370" s="9">
        <f t="shared" si="50"/>
        <v>1663</v>
      </c>
      <c r="AE370" s="44">
        <f t="shared" si="51"/>
        <v>5.3172647657197529E-4</v>
      </c>
      <c r="AF370" s="9">
        <f t="shared" si="52"/>
        <v>2150</v>
      </c>
      <c r="AG370" s="9">
        <f t="shared" si="45"/>
        <v>1905</v>
      </c>
      <c r="AH370" s="44">
        <f t="shared" si="53"/>
        <v>3.1625126670131959E-4</v>
      </c>
      <c r="AI370">
        <f>AA370/'Totals and Drop Down Lists'!W$6*Inputs!E$37</f>
        <v>78014.982155295191</v>
      </c>
      <c r="AJ370">
        <f>AB370/'Totals and Drop Down Lists'!X$6*Inputs!F$37</f>
        <v>15250.944592078313</v>
      </c>
      <c r="AK370">
        <f>AC370/'Totals and Drop Down Lists'!Y$6*Inputs!G$37</f>
        <v>13909.832729126461</v>
      </c>
      <c r="AL370">
        <f>AD370/'Totals and Drop Down Lists'!Z$6*Inputs!H$37</f>
        <v>13333.104611999837</v>
      </c>
      <c r="AM370">
        <f>AE370/'Totals and Drop Down Lists'!AA$6*Inputs!I$37</f>
        <v>66194.283636807493</v>
      </c>
      <c r="AN370">
        <f>AF370/'Totals and Drop Down Lists'!AB$6*Inputs!J$37</f>
        <v>42906.890251741199</v>
      </c>
      <c r="AO370">
        <f>AG370/'Totals and Drop Down Lists'!AC$6*Inputs!K$37</f>
        <v>35477.91262116954</v>
      </c>
      <c r="AP370">
        <f>AH370/'Totals and Drop Down Lists'!AD$6*Inputs!L$37</f>
        <v>74423.3818296885</v>
      </c>
      <c r="AQ370">
        <f>IF(OR($D370="51",$D370="52",$D370="61"),(AA370/'Totals and Drop Down Lists'!W$4)*Inputs!E$38,0)</f>
        <v>0</v>
      </c>
      <c r="AR370">
        <f>IF(OR($D370="51",$D370="52",$D370="61"),(AB370/'Totals and Drop Down Lists'!X$4)*Inputs!F$38,0)</f>
        <v>0</v>
      </c>
      <c r="AS370">
        <f>IF(OR($D370="51",$D370="52",$D370="61"),(AC370/'Totals and Drop Down Lists'!Y$4)*Inputs!G$38,0)</f>
        <v>0</v>
      </c>
      <c r="AT370">
        <f>IF(OR($D370="51",$D370="52",$D370="61"),(AD370/'Totals and Drop Down Lists'!Z$4)*Inputs!H$38,0)</f>
        <v>0</v>
      </c>
      <c r="AU370">
        <f>IF(OR($D370="51",$D370="52",$D370="61"),(AE370/'Totals and Drop Down Lists'!AA$4)*Inputs!I$38,0)</f>
        <v>0</v>
      </c>
      <c r="AV370">
        <f>IF(OR($D370="51",$D370="52",$D370="61"),(AF370/'Totals and Drop Down Lists'!AB$4)*Inputs!J$38,0)</f>
        <v>0</v>
      </c>
      <c r="AW370">
        <f>IF(OR($D370="51",$D370="52",$D370="61"),(AG370/'Totals and Drop Down Lists'!AC$4)*Inputs!K$38,0)</f>
        <v>0</v>
      </c>
      <c r="AX370">
        <f>IF(OR($D370="51",$D370="52",$D370="61"),(AH370/'Totals and Drop Down Lists'!AD$4)*Inputs!L$38,0)</f>
        <v>0</v>
      </c>
      <c r="AY370">
        <f>IF(OR($D370="51",$D370="52",$D370="61"),0,(AA370/'Totals and Drop Down Lists'!W$5)*Inputs!E$39)</f>
        <v>0</v>
      </c>
      <c r="AZ370">
        <f>IF(OR($D370="51",$D370="52",$D370="61"),0,(AB370/'Totals and Drop Down Lists'!X$5)*Inputs!F$39)</f>
        <v>0</v>
      </c>
      <c r="BA370">
        <f>IF(OR($D370="51",$D370="52",$D370="61"),0,(AC370/'Totals and Drop Down Lists'!Y$5)*Inputs!G$39)</f>
        <v>0</v>
      </c>
      <c r="BB370">
        <f>IF(OR($D370="51",$D370="52",$D370="61"),0,(AD370/'Totals and Drop Down Lists'!Z$5)*Inputs!H$39)</f>
        <v>0</v>
      </c>
      <c r="BC370">
        <f>IF(OR($D370="51",$D370="52",$D370="61"),0,(AE370/'Totals and Drop Down Lists'!AA$5)*Inputs!I$39)</f>
        <v>0</v>
      </c>
      <c r="BD370">
        <f>IF(OR($D370="51",$D370="52",$D370="61"),0,(AF370/'Totals and Drop Down Lists'!AB$5)*Inputs!J$39)</f>
        <v>0</v>
      </c>
      <c r="BE370">
        <f>IF(OR($D370="51",$D370="52",$D370="61"),0,(AG370/'Totals and Drop Down Lists'!AC$5)*Inputs!K$39)</f>
        <v>0</v>
      </c>
      <c r="BF370">
        <f>IF(OR($D370="51",$D370="52",$D370="61"),0,(AH370/'Totals and Drop Down Lists'!AD$5)*Inputs!L$39)</f>
        <v>0</v>
      </c>
      <c r="BG370" s="10">
        <f t="shared" si="46"/>
        <v>339511.33242790651</v>
      </c>
    </row>
    <row r="371" spans="1:59" ht="43.2">
      <c r="A371" s="1" t="s">
        <v>7371</v>
      </c>
      <c r="B371" s="1" t="s">
        <v>5326</v>
      </c>
      <c r="C371" s="1" t="s">
        <v>5353</v>
      </c>
      <c r="D371" s="1" t="s">
        <v>10</v>
      </c>
      <c r="E371" s="1" t="s">
        <v>5354</v>
      </c>
      <c r="F371" s="2">
        <v>137999</v>
      </c>
      <c r="G371" s="2">
        <v>1906</v>
      </c>
      <c r="H371" s="2">
        <v>268</v>
      </c>
      <c r="I371" s="2">
        <v>15623</v>
      </c>
      <c r="J371" s="2">
        <v>42873</v>
      </c>
      <c r="K371" s="2">
        <v>17349</v>
      </c>
      <c r="L371" s="2">
        <v>645</v>
      </c>
      <c r="M371" s="2">
        <v>141</v>
      </c>
      <c r="N371" s="2">
        <v>21</v>
      </c>
      <c r="O371" s="2">
        <v>2249</v>
      </c>
      <c r="P371" s="2">
        <v>972</v>
      </c>
      <c r="Q371" s="2">
        <v>422</v>
      </c>
      <c r="R371" s="2">
        <v>2374</v>
      </c>
      <c r="S371" s="2">
        <v>26410400</v>
      </c>
      <c r="T371" s="2">
        <v>1128882400</v>
      </c>
      <c r="U371" s="2">
        <v>774</v>
      </c>
      <c r="V371" s="2">
        <v>555</v>
      </c>
      <c r="W371" s="2">
        <v>0</v>
      </c>
      <c r="X371" s="2">
        <v>3980</v>
      </c>
      <c r="Y371" s="2">
        <v>390</v>
      </c>
      <c r="Z371" s="2">
        <v>2990</v>
      </c>
      <c r="AA371" s="9">
        <f t="shared" si="47"/>
        <v>137999</v>
      </c>
      <c r="AB371" s="9">
        <f t="shared" si="48"/>
        <v>13449</v>
      </c>
      <c r="AC371" s="9">
        <f t="shared" si="49"/>
        <v>6824</v>
      </c>
      <c r="AD371" s="9">
        <f t="shared" si="50"/>
        <v>2374</v>
      </c>
      <c r="AE371" s="44">
        <f t="shared" si="51"/>
        <v>4.9029877259896193E-4</v>
      </c>
      <c r="AF371" s="9">
        <f t="shared" si="52"/>
        <v>3425</v>
      </c>
      <c r="AG371" s="9">
        <f t="shared" si="45"/>
        <v>3380</v>
      </c>
      <c r="AH371" s="44">
        <f t="shared" si="53"/>
        <v>5.0893036045088669E-4</v>
      </c>
      <c r="AI371">
        <f>AA371/'Totals and Drop Down Lists'!W$6*Inputs!E$37</f>
        <v>125184.46904627368</v>
      </c>
      <c r="AJ371">
        <f>AB371/'Totals and Drop Down Lists'!X$6*Inputs!F$37</f>
        <v>44252.417220897783</v>
      </c>
      <c r="AK371">
        <f>AC371/'Totals and Drop Down Lists'!Y$6*Inputs!G$37</f>
        <v>44986.113053819427</v>
      </c>
      <c r="AL371">
        <f>AD371/'Totals and Drop Down Lists'!Z$6*Inputs!H$37</f>
        <v>19033.548014965494</v>
      </c>
      <c r="AM371">
        <f>AE371/'Totals and Drop Down Lists'!AA$6*Inputs!I$37</f>
        <v>61036.975682366843</v>
      </c>
      <c r="AN371">
        <f>AF371/'Totals and Drop Down Lists'!AB$6*Inputs!J$37</f>
        <v>68351.674005680747</v>
      </c>
      <c r="AO371">
        <f>AG371/'Totals and Drop Down Lists'!AC$6*Inputs!K$37</f>
        <v>62947.687485329669</v>
      </c>
      <c r="AP371">
        <f>AH371/'Totals and Drop Down Lists'!AD$6*Inputs!L$37</f>
        <v>119766.53543756162</v>
      </c>
      <c r="AQ371">
        <f>IF(OR($D371="51",$D371="52",$D371="61"),(AA371/'Totals and Drop Down Lists'!W$4)*Inputs!E$38,0)</f>
        <v>0</v>
      </c>
      <c r="AR371">
        <f>IF(OR($D371="51",$D371="52",$D371="61"),(AB371/'Totals and Drop Down Lists'!X$4)*Inputs!F$38,0)</f>
        <v>0</v>
      </c>
      <c r="AS371">
        <f>IF(OR($D371="51",$D371="52",$D371="61"),(AC371/'Totals and Drop Down Lists'!Y$4)*Inputs!G$38,0)</f>
        <v>0</v>
      </c>
      <c r="AT371">
        <f>IF(OR($D371="51",$D371="52",$D371="61"),(AD371/'Totals and Drop Down Lists'!Z$4)*Inputs!H$38,0)</f>
        <v>0</v>
      </c>
      <c r="AU371">
        <f>IF(OR($D371="51",$D371="52",$D371="61"),(AE371/'Totals and Drop Down Lists'!AA$4)*Inputs!I$38,0)</f>
        <v>0</v>
      </c>
      <c r="AV371">
        <f>IF(OR($D371="51",$D371="52",$D371="61"),(AF371/'Totals and Drop Down Lists'!AB$4)*Inputs!J$38,0)</f>
        <v>0</v>
      </c>
      <c r="AW371">
        <f>IF(OR($D371="51",$D371="52",$D371="61"),(AG371/'Totals and Drop Down Lists'!AC$4)*Inputs!K$38,0)</f>
        <v>0</v>
      </c>
      <c r="AX371">
        <f>IF(OR($D371="51",$D371="52",$D371="61"),(AH371/'Totals and Drop Down Lists'!AD$4)*Inputs!L$38,0)</f>
        <v>0</v>
      </c>
      <c r="AY371">
        <f>IF(OR($D371="51",$D371="52",$D371="61"),0,(AA371/'Totals and Drop Down Lists'!W$5)*Inputs!E$39)</f>
        <v>0</v>
      </c>
      <c r="AZ371">
        <f>IF(OR($D371="51",$D371="52",$D371="61"),0,(AB371/'Totals and Drop Down Lists'!X$5)*Inputs!F$39)</f>
        <v>0</v>
      </c>
      <c r="BA371">
        <f>IF(OR($D371="51",$D371="52",$D371="61"),0,(AC371/'Totals and Drop Down Lists'!Y$5)*Inputs!G$39)</f>
        <v>0</v>
      </c>
      <c r="BB371">
        <f>IF(OR($D371="51",$D371="52",$D371="61"),0,(AD371/'Totals and Drop Down Lists'!Z$5)*Inputs!H$39)</f>
        <v>0</v>
      </c>
      <c r="BC371">
        <f>IF(OR($D371="51",$D371="52",$D371="61"),0,(AE371/'Totals and Drop Down Lists'!AA$5)*Inputs!I$39)</f>
        <v>0</v>
      </c>
      <c r="BD371">
        <f>IF(OR($D371="51",$D371="52",$D371="61"),0,(AF371/'Totals and Drop Down Lists'!AB$5)*Inputs!J$39)</f>
        <v>0</v>
      </c>
      <c r="BE371">
        <f>IF(OR($D371="51",$D371="52",$D371="61"),0,(AG371/'Totals and Drop Down Lists'!AC$5)*Inputs!K$39)</f>
        <v>0</v>
      </c>
      <c r="BF371">
        <f>IF(OR($D371="51",$D371="52",$D371="61"),0,(AH371/'Totals and Drop Down Lists'!AD$5)*Inputs!L$39)</f>
        <v>0</v>
      </c>
      <c r="BG371" s="10">
        <f t="shared" si="46"/>
        <v>545559.41994689521</v>
      </c>
    </row>
    <row r="372" spans="1:59" ht="43.2">
      <c r="A372" s="1" t="s">
        <v>7371</v>
      </c>
      <c r="B372" s="1" t="s">
        <v>5326</v>
      </c>
      <c r="C372" s="1" t="s">
        <v>5355</v>
      </c>
      <c r="D372" s="1" t="s">
        <v>10</v>
      </c>
      <c r="E372" s="1" t="s">
        <v>5356</v>
      </c>
      <c r="F372" s="2">
        <v>48355</v>
      </c>
      <c r="G372" s="2">
        <v>175</v>
      </c>
      <c r="H372" s="2">
        <v>63</v>
      </c>
      <c r="I372" s="2">
        <v>1880</v>
      </c>
      <c r="J372" s="2">
        <v>16454</v>
      </c>
      <c r="K372" s="2">
        <v>4632</v>
      </c>
      <c r="L372" s="2">
        <v>89</v>
      </c>
      <c r="M372" s="2">
        <v>7</v>
      </c>
      <c r="N372" s="2">
        <v>14</v>
      </c>
      <c r="O372" s="2">
        <v>300</v>
      </c>
      <c r="P372" s="2">
        <v>72</v>
      </c>
      <c r="Q372" s="2">
        <v>60</v>
      </c>
      <c r="R372" s="2">
        <v>29</v>
      </c>
      <c r="S372" s="2">
        <v>8241300</v>
      </c>
      <c r="T372" s="2">
        <v>351271000</v>
      </c>
      <c r="U372" s="2">
        <v>202</v>
      </c>
      <c r="V372" s="2">
        <v>90</v>
      </c>
      <c r="W372" s="2">
        <v>0</v>
      </c>
      <c r="X372" s="2">
        <v>670</v>
      </c>
      <c r="Y372" s="2">
        <v>65</v>
      </c>
      <c r="Z372" s="2">
        <v>555</v>
      </c>
      <c r="AA372" s="9">
        <f t="shared" si="47"/>
        <v>48355</v>
      </c>
      <c r="AB372" s="9">
        <f t="shared" si="48"/>
        <v>1642</v>
      </c>
      <c r="AC372" s="9">
        <f t="shared" si="49"/>
        <v>571</v>
      </c>
      <c r="AD372" s="9">
        <f t="shared" si="50"/>
        <v>29</v>
      </c>
      <c r="AE372" s="44">
        <f t="shared" si="51"/>
        <v>9.1067076424983936E-5</v>
      </c>
      <c r="AF372" s="9">
        <f t="shared" si="52"/>
        <v>580</v>
      </c>
      <c r="AG372" s="9">
        <f t="shared" si="45"/>
        <v>620</v>
      </c>
      <c r="AH372" s="44">
        <f t="shared" si="53"/>
        <v>6.4944119568534104E-5</v>
      </c>
      <c r="AI372">
        <f>AA372/'Totals and Drop Down Lists'!W$6*Inputs!E$37</f>
        <v>43864.774387731537</v>
      </c>
      <c r="AJ372">
        <f>AB372/'Totals and Drop Down Lists'!X$6*Inputs!F$37</f>
        <v>5402.8157540868588</v>
      </c>
      <c r="AK372">
        <f>AC372/'Totals and Drop Down Lists'!Y$6*Inputs!G$37</f>
        <v>3764.224875986356</v>
      </c>
      <c r="AL372">
        <f>AD372/'Totals and Drop Down Lists'!Z$6*Inputs!H$37</f>
        <v>232.50753682982278</v>
      </c>
      <c r="AM372">
        <f>AE372/'Totals and Drop Down Lists'!AA$6*Inputs!I$37</f>
        <v>11336.881183185234</v>
      </c>
      <c r="AN372">
        <f>AF372/'Totals and Drop Down Lists'!AB$6*Inputs!J$37</f>
        <v>11574.88202139995</v>
      </c>
      <c r="AO372">
        <f>AG372/'Totals and Drop Down Lists'!AC$6*Inputs!K$37</f>
        <v>11546.617231036804</v>
      </c>
      <c r="AP372">
        <f>AH372/'Totals and Drop Down Lists'!AD$6*Inputs!L$37</f>
        <v>15283.29375137896</v>
      </c>
      <c r="AQ372">
        <f>IF(OR($D372="51",$D372="52",$D372="61"),(AA372/'Totals and Drop Down Lists'!W$4)*Inputs!E$38,0)</f>
        <v>0</v>
      </c>
      <c r="AR372">
        <f>IF(OR($D372="51",$D372="52",$D372="61"),(AB372/'Totals and Drop Down Lists'!X$4)*Inputs!F$38,0)</f>
        <v>0</v>
      </c>
      <c r="AS372">
        <f>IF(OR($D372="51",$D372="52",$D372="61"),(AC372/'Totals and Drop Down Lists'!Y$4)*Inputs!G$38,0)</f>
        <v>0</v>
      </c>
      <c r="AT372">
        <f>IF(OR($D372="51",$D372="52",$D372="61"),(AD372/'Totals and Drop Down Lists'!Z$4)*Inputs!H$38,0)</f>
        <v>0</v>
      </c>
      <c r="AU372">
        <f>IF(OR($D372="51",$D372="52",$D372="61"),(AE372/'Totals and Drop Down Lists'!AA$4)*Inputs!I$38,0)</f>
        <v>0</v>
      </c>
      <c r="AV372">
        <f>IF(OR($D372="51",$D372="52",$D372="61"),(AF372/'Totals and Drop Down Lists'!AB$4)*Inputs!J$38,0)</f>
        <v>0</v>
      </c>
      <c r="AW372">
        <f>IF(OR($D372="51",$D372="52",$D372="61"),(AG372/'Totals and Drop Down Lists'!AC$4)*Inputs!K$38,0)</f>
        <v>0</v>
      </c>
      <c r="AX372">
        <f>IF(OR($D372="51",$D372="52",$D372="61"),(AH372/'Totals and Drop Down Lists'!AD$4)*Inputs!L$38,0)</f>
        <v>0</v>
      </c>
      <c r="AY372">
        <f>IF(OR($D372="51",$D372="52",$D372="61"),0,(AA372/'Totals and Drop Down Lists'!W$5)*Inputs!E$39)</f>
        <v>0</v>
      </c>
      <c r="AZ372">
        <f>IF(OR($D372="51",$D372="52",$D372="61"),0,(AB372/'Totals and Drop Down Lists'!X$5)*Inputs!F$39)</f>
        <v>0</v>
      </c>
      <c r="BA372">
        <f>IF(OR($D372="51",$D372="52",$D372="61"),0,(AC372/'Totals and Drop Down Lists'!Y$5)*Inputs!G$39)</f>
        <v>0</v>
      </c>
      <c r="BB372">
        <f>IF(OR($D372="51",$D372="52",$D372="61"),0,(AD372/'Totals and Drop Down Lists'!Z$5)*Inputs!H$39)</f>
        <v>0</v>
      </c>
      <c r="BC372">
        <f>IF(OR($D372="51",$D372="52",$D372="61"),0,(AE372/'Totals and Drop Down Lists'!AA$5)*Inputs!I$39)</f>
        <v>0</v>
      </c>
      <c r="BD372">
        <f>IF(OR($D372="51",$D372="52",$D372="61"),0,(AF372/'Totals and Drop Down Lists'!AB$5)*Inputs!J$39)</f>
        <v>0</v>
      </c>
      <c r="BE372">
        <f>IF(OR($D372="51",$D372="52",$D372="61"),0,(AG372/'Totals and Drop Down Lists'!AC$5)*Inputs!K$39)</f>
        <v>0</v>
      </c>
      <c r="BF372">
        <f>IF(OR($D372="51",$D372="52",$D372="61"),0,(AH372/'Totals and Drop Down Lists'!AD$5)*Inputs!L$39)</f>
        <v>0</v>
      </c>
      <c r="BG372" s="10">
        <f t="shared" si="46"/>
        <v>103005.99674163552</v>
      </c>
    </row>
    <row r="373" spans="1:59" ht="43.2">
      <c r="A373" s="1" t="s">
        <v>7371</v>
      </c>
      <c r="B373" s="1" t="s">
        <v>5326</v>
      </c>
      <c r="C373" s="1" t="s">
        <v>5357</v>
      </c>
      <c r="D373" s="1" t="s">
        <v>10</v>
      </c>
      <c r="E373" s="1" t="s">
        <v>5358</v>
      </c>
      <c r="F373" s="2">
        <v>63994</v>
      </c>
      <c r="G373" s="2">
        <v>288</v>
      </c>
      <c r="H373" s="2">
        <v>87</v>
      </c>
      <c r="I373" s="2">
        <v>5519</v>
      </c>
      <c r="J373" s="2">
        <v>24184</v>
      </c>
      <c r="K373" s="2">
        <v>8315</v>
      </c>
      <c r="L373" s="2">
        <v>123</v>
      </c>
      <c r="M373" s="2">
        <v>13</v>
      </c>
      <c r="N373" s="2">
        <v>0</v>
      </c>
      <c r="O373" s="2">
        <v>318</v>
      </c>
      <c r="P373" s="2">
        <v>278</v>
      </c>
      <c r="Q373" s="2">
        <v>98</v>
      </c>
      <c r="R373" s="2">
        <v>550</v>
      </c>
      <c r="S373" s="2">
        <v>14573600</v>
      </c>
      <c r="T373" s="2">
        <v>597908900</v>
      </c>
      <c r="U373" s="2">
        <v>485</v>
      </c>
      <c r="V373" s="2">
        <v>180</v>
      </c>
      <c r="W373" s="2">
        <v>0</v>
      </c>
      <c r="X373" s="2">
        <v>1400</v>
      </c>
      <c r="Y373" s="2">
        <v>60</v>
      </c>
      <c r="Z373" s="2">
        <v>1095</v>
      </c>
      <c r="AA373" s="9">
        <f t="shared" si="47"/>
        <v>63994</v>
      </c>
      <c r="AB373" s="9">
        <f t="shared" si="48"/>
        <v>5144</v>
      </c>
      <c r="AC373" s="9">
        <f t="shared" si="49"/>
        <v>1380</v>
      </c>
      <c r="AD373" s="9">
        <f t="shared" si="50"/>
        <v>550</v>
      </c>
      <c r="AE373" s="44">
        <f t="shared" si="51"/>
        <v>1.9966050207971976E-4</v>
      </c>
      <c r="AF373" s="9">
        <f t="shared" si="52"/>
        <v>1220</v>
      </c>
      <c r="AG373" s="9">
        <f t="shared" si="45"/>
        <v>1155</v>
      </c>
      <c r="AH373" s="44">
        <f t="shared" si="53"/>
        <v>1.4776350695772884E-4</v>
      </c>
      <c r="AI373">
        <f>AA373/'Totals and Drop Down Lists'!W$6*Inputs!E$37</f>
        <v>58051.543215148209</v>
      </c>
      <c r="AJ373">
        <f>AB373/'Totals and Drop Down Lists'!X$6*Inputs!F$37</f>
        <v>16925.751668101584</v>
      </c>
      <c r="AK373">
        <f>AC373/'Totals and Drop Down Lists'!Y$6*Inputs!G$37</f>
        <v>9097.4261451158854</v>
      </c>
      <c r="AL373">
        <f>AD373/'Totals and Drop Down Lists'!Z$6*Inputs!H$37</f>
        <v>4409.6256984966385</v>
      </c>
      <c r="AM373">
        <f>AE373/'Totals and Drop Down Lists'!AA$6*Inputs!I$37</f>
        <v>24855.606196136767</v>
      </c>
      <c r="AN373">
        <f>AF373/'Totals and Drop Down Lists'!AB$6*Inputs!J$37</f>
        <v>24347.165631220589</v>
      </c>
      <c r="AO373">
        <f>AG373/'Totals and Drop Down Lists'!AC$6*Inputs!K$37</f>
        <v>21510.230486850822</v>
      </c>
      <c r="AP373">
        <f>AH373/'Totals and Drop Down Lists'!AD$6*Inputs!L$37</f>
        <v>34773.172653233836</v>
      </c>
      <c r="AQ373">
        <f>IF(OR($D373="51",$D373="52",$D373="61"),(AA373/'Totals and Drop Down Lists'!W$4)*Inputs!E$38,0)</f>
        <v>0</v>
      </c>
      <c r="AR373">
        <f>IF(OR($D373="51",$D373="52",$D373="61"),(AB373/'Totals and Drop Down Lists'!X$4)*Inputs!F$38,0)</f>
        <v>0</v>
      </c>
      <c r="AS373">
        <f>IF(OR($D373="51",$D373="52",$D373="61"),(AC373/'Totals and Drop Down Lists'!Y$4)*Inputs!G$38,0)</f>
        <v>0</v>
      </c>
      <c r="AT373">
        <f>IF(OR($D373="51",$D373="52",$D373="61"),(AD373/'Totals and Drop Down Lists'!Z$4)*Inputs!H$38,0)</f>
        <v>0</v>
      </c>
      <c r="AU373">
        <f>IF(OR($D373="51",$D373="52",$D373="61"),(AE373/'Totals and Drop Down Lists'!AA$4)*Inputs!I$38,0)</f>
        <v>0</v>
      </c>
      <c r="AV373">
        <f>IF(OR($D373="51",$D373="52",$D373="61"),(AF373/'Totals and Drop Down Lists'!AB$4)*Inputs!J$38,0)</f>
        <v>0</v>
      </c>
      <c r="AW373">
        <f>IF(OR($D373="51",$D373="52",$D373="61"),(AG373/'Totals and Drop Down Lists'!AC$4)*Inputs!K$38,0)</f>
        <v>0</v>
      </c>
      <c r="AX373">
        <f>IF(OR($D373="51",$D373="52",$D373="61"),(AH373/'Totals and Drop Down Lists'!AD$4)*Inputs!L$38,0)</f>
        <v>0</v>
      </c>
      <c r="AY373">
        <f>IF(OR($D373="51",$D373="52",$D373="61"),0,(AA373/'Totals and Drop Down Lists'!W$5)*Inputs!E$39)</f>
        <v>0</v>
      </c>
      <c r="AZ373">
        <f>IF(OR($D373="51",$D373="52",$D373="61"),0,(AB373/'Totals and Drop Down Lists'!X$5)*Inputs!F$39)</f>
        <v>0</v>
      </c>
      <c r="BA373">
        <f>IF(OR($D373="51",$D373="52",$D373="61"),0,(AC373/'Totals and Drop Down Lists'!Y$5)*Inputs!G$39)</f>
        <v>0</v>
      </c>
      <c r="BB373">
        <f>IF(OR($D373="51",$D373="52",$D373="61"),0,(AD373/'Totals and Drop Down Lists'!Z$5)*Inputs!H$39)</f>
        <v>0</v>
      </c>
      <c r="BC373">
        <f>IF(OR($D373="51",$D373="52",$D373="61"),0,(AE373/'Totals and Drop Down Lists'!AA$5)*Inputs!I$39)</f>
        <v>0</v>
      </c>
      <c r="BD373">
        <f>IF(OR($D373="51",$D373="52",$D373="61"),0,(AF373/'Totals and Drop Down Lists'!AB$5)*Inputs!J$39)</f>
        <v>0</v>
      </c>
      <c r="BE373">
        <f>IF(OR($D373="51",$D373="52",$D373="61"),0,(AG373/'Totals and Drop Down Lists'!AC$5)*Inputs!K$39)</f>
        <v>0</v>
      </c>
      <c r="BF373">
        <f>IF(OR($D373="51",$D373="52",$D373="61"),0,(AH373/'Totals and Drop Down Lists'!AD$5)*Inputs!L$39)</f>
        <v>0</v>
      </c>
      <c r="BG373" s="10">
        <f t="shared" si="46"/>
        <v>193970.52169430433</v>
      </c>
    </row>
    <row r="374" spans="1:59" ht="43.2">
      <c r="A374" s="1" t="s">
        <v>7371</v>
      </c>
      <c r="B374" s="1" t="s">
        <v>5326</v>
      </c>
      <c r="C374" s="1" t="s">
        <v>5359</v>
      </c>
      <c r="D374" s="1" t="s">
        <v>7</v>
      </c>
      <c r="E374" s="1" t="s">
        <v>5360</v>
      </c>
      <c r="F374" s="2">
        <v>328719</v>
      </c>
      <c r="G374" s="2">
        <v>3415</v>
      </c>
      <c r="H374" s="2">
        <v>379</v>
      </c>
      <c r="I374" s="2">
        <v>68903</v>
      </c>
      <c r="J374" s="2">
        <v>72821</v>
      </c>
      <c r="K374" s="2">
        <v>39318</v>
      </c>
      <c r="L374" s="2">
        <v>4551</v>
      </c>
      <c r="M374" s="2">
        <v>1768</v>
      </c>
      <c r="N374" s="2">
        <v>615</v>
      </c>
      <c r="O374" s="2">
        <v>7992</v>
      </c>
      <c r="P374" s="2">
        <v>5560</v>
      </c>
      <c r="Q374" s="2">
        <v>3213</v>
      </c>
      <c r="R374" s="2">
        <v>5587</v>
      </c>
      <c r="S374" s="2">
        <v>51941600</v>
      </c>
      <c r="T374" s="2">
        <v>2075930900</v>
      </c>
      <c r="U374" s="2">
        <v>1493</v>
      </c>
      <c r="V374" s="2">
        <v>1675</v>
      </c>
      <c r="W374" s="2">
        <v>25</v>
      </c>
      <c r="X374" s="2">
        <v>11665</v>
      </c>
      <c r="Y374" s="2">
        <v>1930</v>
      </c>
      <c r="Z374" s="2">
        <v>8360</v>
      </c>
      <c r="AA374" s="9">
        <f t="shared" si="47"/>
        <v>328719</v>
      </c>
      <c r="AB374" s="9">
        <f t="shared" si="48"/>
        <v>65109</v>
      </c>
      <c r="AC374" s="9">
        <f t="shared" si="49"/>
        <v>29286</v>
      </c>
      <c r="AD374" s="9">
        <f t="shared" si="50"/>
        <v>5587</v>
      </c>
      <c r="AE374" s="44">
        <f t="shared" si="51"/>
        <v>1.4825931325684863E-3</v>
      </c>
      <c r="AF374" s="9">
        <f t="shared" si="52"/>
        <v>9965</v>
      </c>
      <c r="AG374" s="9">
        <f t="shared" si="45"/>
        <v>10290</v>
      </c>
      <c r="AH374" s="44">
        <f t="shared" si="53"/>
        <v>2.0672892243757011E-3</v>
      </c>
      <c r="AI374">
        <f>AA374/'Totals and Drop Down Lists'!W$6*Inputs!E$37</f>
        <v>298194.28749789519</v>
      </c>
      <c r="AJ374">
        <f>AB374/'Totals and Drop Down Lists'!X$6*Inputs!F$37</f>
        <v>214233.81908212014</v>
      </c>
      <c r="AK374">
        <f>AC374/'Totals and Drop Down Lists'!Y$6*Inputs!G$37</f>
        <v>193063.20441004625</v>
      </c>
      <c r="AL374">
        <f>AD374/'Totals and Drop Down Lists'!Z$6*Inputs!H$37</f>
        <v>44793.779595455861</v>
      </c>
      <c r="AM374">
        <f>AE374/'Totals and Drop Down Lists'!AA$6*Inputs!I$37</f>
        <v>184567.05591927966</v>
      </c>
      <c r="AN374">
        <f>AF374/'Totals and Drop Down Lists'!AB$6*Inputs!J$37</f>
        <v>198868.44714353536</v>
      </c>
      <c r="AO374">
        <f>AG374/'Totals and Drop Down Lists'!AC$6*Inputs!K$37</f>
        <v>191636.59888285276</v>
      </c>
      <c r="AP374">
        <f>AH374/'Totals and Drop Down Lists'!AD$6*Inputs!L$37</f>
        <v>486494.9851518537</v>
      </c>
      <c r="AQ374">
        <f>IF(OR($D374="51",$D374="52",$D374="61"),(AA374/'Totals and Drop Down Lists'!W$4)*Inputs!E$38,0)</f>
        <v>0</v>
      </c>
      <c r="AR374">
        <f>IF(OR($D374="51",$D374="52",$D374="61"),(AB374/'Totals and Drop Down Lists'!X$4)*Inputs!F$38,0)</f>
        <v>0</v>
      </c>
      <c r="AS374">
        <f>IF(OR($D374="51",$D374="52",$D374="61"),(AC374/'Totals and Drop Down Lists'!Y$4)*Inputs!G$38,0)</f>
        <v>0</v>
      </c>
      <c r="AT374">
        <f>IF(OR($D374="51",$D374="52",$D374="61"),(AD374/'Totals and Drop Down Lists'!Z$4)*Inputs!H$38,0)</f>
        <v>0</v>
      </c>
      <c r="AU374">
        <f>IF(OR($D374="51",$D374="52",$D374="61"),(AE374/'Totals and Drop Down Lists'!AA$4)*Inputs!I$38,0)</f>
        <v>0</v>
      </c>
      <c r="AV374">
        <f>IF(OR($D374="51",$D374="52",$D374="61"),(AF374/'Totals and Drop Down Lists'!AB$4)*Inputs!J$38,0)</f>
        <v>0</v>
      </c>
      <c r="AW374">
        <f>IF(OR($D374="51",$D374="52",$D374="61"),(AG374/'Totals and Drop Down Lists'!AC$4)*Inputs!K$38,0)</f>
        <v>0</v>
      </c>
      <c r="AX374">
        <f>IF(OR($D374="51",$D374="52",$D374="61"),(AH374/'Totals and Drop Down Lists'!AD$4)*Inputs!L$38,0)</f>
        <v>0</v>
      </c>
      <c r="AY374">
        <f>IF(OR($D374="51",$D374="52",$D374="61"),0,(AA374/'Totals and Drop Down Lists'!W$5)*Inputs!E$39)</f>
        <v>0</v>
      </c>
      <c r="AZ374">
        <f>IF(OR($D374="51",$D374="52",$D374="61"),0,(AB374/'Totals and Drop Down Lists'!X$5)*Inputs!F$39)</f>
        <v>0</v>
      </c>
      <c r="BA374">
        <f>IF(OR($D374="51",$D374="52",$D374="61"),0,(AC374/'Totals and Drop Down Lists'!Y$5)*Inputs!G$39)</f>
        <v>0</v>
      </c>
      <c r="BB374">
        <f>IF(OR($D374="51",$D374="52",$D374="61"),0,(AD374/'Totals and Drop Down Lists'!Z$5)*Inputs!H$39)</f>
        <v>0</v>
      </c>
      <c r="BC374">
        <f>IF(OR($D374="51",$D374="52",$D374="61"),0,(AE374/'Totals and Drop Down Lists'!AA$5)*Inputs!I$39)</f>
        <v>0</v>
      </c>
      <c r="BD374">
        <f>IF(OR($D374="51",$D374="52",$D374="61"),0,(AF374/'Totals and Drop Down Lists'!AB$5)*Inputs!J$39)</f>
        <v>0</v>
      </c>
      <c r="BE374">
        <f>IF(OR($D374="51",$D374="52",$D374="61"),0,(AG374/'Totals and Drop Down Lists'!AC$5)*Inputs!K$39)</f>
        <v>0</v>
      </c>
      <c r="BF374">
        <f>IF(OR($D374="51",$D374="52",$D374="61"),0,(AH374/'Totals and Drop Down Lists'!AD$5)*Inputs!L$39)</f>
        <v>0</v>
      </c>
      <c r="BG374" s="10">
        <f t="shared" si="46"/>
        <v>1811852.1776830391</v>
      </c>
    </row>
    <row r="375" spans="1:59" ht="43.2">
      <c r="A375" s="1" t="s">
        <v>7371</v>
      </c>
      <c r="B375" s="1" t="s">
        <v>5326</v>
      </c>
      <c r="C375" s="1" t="s">
        <v>5361</v>
      </c>
      <c r="D375" s="1" t="s">
        <v>10</v>
      </c>
      <c r="E375" s="1" t="s">
        <v>5362</v>
      </c>
      <c r="F375" s="2">
        <v>76497</v>
      </c>
      <c r="G375" s="2">
        <v>835</v>
      </c>
      <c r="H375" s="2">
        <v>196</v>
      </c>
      <c r="I375" s="2">
        <v>9312</v>
      </c>
      <c r="J375" s="2">
        <v>24972</v>
      </c>
      <c r="K375" s="2">
        <v>12326</v>
      </c>
      <c r="L375" s="2">
        <v>361</v>
      </c>
      <c r="M375" s="2">
        <v>134</v>
      </c>
      <c r="N375" s="2">
        <v>26</v>
      </c>
      <c r="O375" s="2">
        <v>1447</v>
      </c>
      <c r="P375" s="2">
        <v>368</v>
      </c>
      <c r="Q375" s="2">
        <v>171</v>
      </c>
      <c r="R375" s="2">
        <v>475</v>
      </c>
      <c r="S375" s="2">
        <v>19024700</v>
      </c>
      <c r="T375" s="2">
        <v>789678700</v>
      </c>
      <c r="U375" s="2">
        <v>655</v>
      </c>
      <c r="V375" s="2">
        <v>349</v>
      </c>
      <c r="W375" s="2">
        <v>0</v>
      </c>
      <c r="X375" s="2">
        <v>2620</v>
      </c>
      <c r="Y375" s="2">
        <v>175</v>
      </c>
      <c r="Z375" s="2">
        <v>2125</v>
      </c>
      <c r="AA375" s="9">
        <f t="shared" si="47"/>
        <v>76497</v>
      </c>
      <c r="AB375" s="9">
        <f t="shared" si="48"/>
        <v>8281</v>
      </c>
      <c r="AC375" s="9">
        <f t="shared" si="49"/>
        <v>2982</v>
      </c>
      <c r="AD375" s="9">
        <f t="shared" si="50"/>
        <v>475</v>
      </c>
      <c r="AE375" s="44">
        <f t="shared" si="51"/>
        <v>4.2490005418574782E-4</v>
      </c>
      <c r="AF375" s="9">
        <f t="shared" si="52"/>
        <v>2271</v>
      </c>
      <c r="AG375" s="9">
        <f t="shared" si="45"/>
        <v>2300</v>
      </c>
      <c r="AH375" s="44">
        <f t="shared" si="53"/>
        <v>4.2242319736637872E-4</v>
      </c>
      <c r="AI375">
        <f>AA375/'Totals and Drop Down Lists'!W$6*Inputs!E$37</f>
        <v>69393.519725742924</v>
      </c>
      <c r="AJ375">
        <f>AB375/'Totals and Drop Down Lists'!X$6*Inputs!F$37</f>
        <v>27247.696260410034</v>
      </c>
      <c r="AK375">
        <f>AC375/'Totals and Drop Down Lists'!Y$6*Inputs!G$37</f>
        <v>19658.351278793889</v>
      </c>
      <c r="AL375">
        <f>AD375/'Totals and Drop Down Lists'!Z$6*Inputs!H$37</f>
        <v>3808.3131032470969</v>
      </c>
      <c r="AM375">
        <f>AE375/'Totals and Drop Down Lists'!AA$6*Inputs!I$37</f>
        <v>52895.531712833734</v>
      </c>
      <c r="AN375">
        <f>AF375/'Totals and Drop Down Lists'!AB$6*Inputs!J$37</f>
        <v>45321.650121722909</v>
      </c>
      <c r="AO375">
        <f>AG375/'Totals and Drop Down Lists'!AC$6*Inputs!K$37</f>
        <v>42834.225211910729</v>
      </c>
      <c r="AP375">
        <f>AH375/'Totals and Drop Down Lists'!AD$6*Inputs!L$37</f>
        <v>99408.812616732801</v>
      </c>
      <c r="AQ375">
        <f>IF(OR($D375="51",$D375="52",$D375="61"),(AA375/'Totals and Drop Down Lists'!W$4)*Inputs!E$38,0)</f>
        <v>0</v>
      </c>
      <c r="AR375">
        <f>IF(OR($D375="51",$D375="52",$D375="61"),(AB375/'Totals and Drop Down Lists'!X$4)*Inputs!F$38,0)</f>
        <v>0</v>
      </c>
      <c r="AS375">
        <f>IF(OR($D375="51",$D375="52",$D375="61"),(AC375/'Totals and Drop Down Lists'!Y$4)*Inputs!G$38,0)</f>
        <v>0</v>
      </c>
      <c r="AT375">
        <f>IF(OR($D375="51",$D375="52",$D375="61"),(AD375/'Totals and Drop Down Lists'!Z$4)*Inputs!H$38,0)</f>
        <v>0</v>
      </c>
      <c r="AU375">
        <f>IF(OR($D375="51",$D375="52",$D375="61"),(AE375/'Totals and Drop Down Lists'!AA$4)*Inputs!I$38,0)</f>
        <v>0</v>
      </c>
      <c r="AV375">
        <f>IF(OR($D375="51",$D375="52",$D375="61"),(AF375/'Totals and Drop Down Lists'!AB$4)*Inputs!J$38,0)</f>
        <v>0</v>
      </c>
      <c r="AW375">
        <f>IF(OR($D375="51",$D375="52",$D375="61"),(AG375/'Totals and Drop Down Lists'!AC$4)*Inputs!K$38,0)</f>
        <v>0</v>
      </c>
      <c r="AX375">
        <f>IF(OR($D375="51",$D375="52",$D375="61"),(AH375/'Totals and Drop Down Lists'!AD$4)*Inputs!L$38,0)</f>
        <v>0</v>
      </c>
      <c r="AY375">
        <f>IF(OR($D375="51",$D375="52",$D375="61"),0,(AA375/'Totals and Drop Down Lists'!W$5)*Inputs!E$39)</f>
        <v>0</v>
      </c>
      <c r="AZ375">
        <f>IF(OR($D375="51",$D375="52",$D375="61"),0,(AB375/'Totals and Drop Down Lists'!X$5)*Inputs!F$39)</f>
        <v>0</v>
      </c>
      <c r="BA375">
        <f>IF(OR($D375="51",$D375="52",$D375="61"),0,(AC375/'Totals and Drop Down Lists'!Y$5)*Inputs!G$39)</f>
        <v>0</v>
      </c>
      <c r="BB375">
        <f>IF(OR($D375="51",$D375="52",$D375="61"),0,(AD375/'Totals and Drop Down Lists'!Z$5)*Inputs!H$39)</f>
        <v>0</v>
      </c>
      <c r="BC375">
        <f>IF(OR($D375="51",$D375="52",$D375="61"),0,(AE375/'Totals and Drop Down Lists'!AA$5)*Inputs!I$39)</f>
        <v>0</v>
      </c>
      <c r="BD375">
        <f>IF(OR($D375="51",$D375="52",$D375="61"),0,(AF375/'Totals and Drop Down Lists'!AB$5)*Inputs!J$39)</f>
        <v>0</v>
      </c>
      <c r="BE375">
        <f>IF(OR($D375="51",$D375="52",$D375="61"),0,(AG375/'Totals and Drop Down Lists'!AC$5)*Inputs!K$39)</f>
        <v>0</v>
      </c>
      <c r="BF375">
        <f>IF(OR($D375="51",$D375="52",$D375="61"),0,(AH375/'Totals and Drop Down Lists'!AD$5)*Inputs!L$39)</f>
        <v>0</v>
      </c>
      <c r="BG375" s="10">
        <f t="shared" si="46"/>
        <v>360568.1000313941</v>
      </c>
    </row>
    <row r="376" spans="1:59" ht="43.2">
      <c r="A376" s="1" t="s">
        <v>7371</v>
      </c>
      <c r="B376" s="1" t="s">
        <v>5326</v>
      </c>
      <c r="C376" s="1" t="s">
        <v>3159</v>
      </c>
      <c r="D376" s="1" t="s">
        <v>10</v>
      </c>
      <c r="E376" s="1" t="s">
        <v>5363</v>
      </c>
      <c r="F376" s="2">
        <v>90625</v>
      </c>
      <c r="G376" s="2">
        <v>1385</v>
      </c>
      <c r="H376" s="2">
        <v>129</v>
      </c>
      <c r="I376" s="2">
        <v>15083</v>
      </c>
      <c r="J376" s="2">
        <v>27116</v>
      </c>
      <c r="K376" s="2">
        <v>12520</v>
      </c>
      <c r="L376" s="2">
        <v>739</v>
      </c>
      <c r="M376" s="2">
        <v>175</v>
      </c>
      <c r="N376" s="2">
        <v>74</v>
      </c>
      <c r="O376" s="2">
        <v>1443</v>
      </c>
      <c r="P376" s="2">
        <v>775</v>
      </c>
      <c r="Q376" s="2">
        <v>155</v>
      </c>
      <c r="R376" s="2">
        <v>637</v>
      </c>
      <c r="S376" s="2">
        <v>16200800</v>
      </c>
      <c r="T376" s="2">
        <v>624583200</v>
      </c>
      <c r="U376" s="2">
        <v>653</v>
      </c>
      <c r="V376" s="2">
        <v>1105</v>
      </c>
      <c r="W376" s="2">
        <v>0</v>
      </c>
      <c r="X376" s="2">
        <v>4580</v>
      </c>
      <c r="Y376" s="2">
        <v>660</v>
      </c>
      <c r="Z376" s="2">
        <v>3160</v>
      </c>
      <c r="AA376" s="9">
        <f t="shared" si="47"/>
        <v>90625</v>
      </c>
      <c r="AB376" s="9">
        <f t="shared" si="48"/>
        <v>13569</v>
      </c>
      <c r="AC376" s="9">
        <f t="shared" si="49"/>
        <v>3998</v>
      </c>
      <c r="AD376" s="9">
        <f t="shared" si="50"/>
        <v>637</v>
      </c>
      <c r="AE376" s="44">
        <f t="shared" si="51"/>
        <v>4.0371865568349785E-4</v>
      </c>
      <c r="AF376" s="9">
        <f t="shared" si="52"/>
        <v>3475</v>
      </c>
      <c r="AG376" s="9">
        <f t="shared" si="45"/>
        <v>3820</v>
      </c>
      <c r="AH376" s="44">
        <f t="shared" si="53"/>
        <v>6.5628601955312644E-4</v>
      </c>
      <c r="AI376">
        <f>AA376/'Totals and Drop Down Lists'!W$6*Inputs!E$37</f>
        <v>82209.599397956161</v>
      </c>
      <c r="AJ376">
        <f>AB376/'Totals and Drop Down Lists'!X$6*Inputs!F$37</f>
        <v>44647.263682828619</v>
      </c>
      <c r="AK376">
        <f>AC376/'Totals and Drop Down Lists'!Y$6*Inputs!G$37</f>
        <v>26356.166469690805</v>
      </c>
      <c r="AL376">
        <f>AD376/'Totals and Drop Down Lists'!Z$6*Inputs!H$37</f>
        <v>5107.1483089861076</v>
      </c>
      <c r="AM376">
        <f>AE376/'Totals and Drop Down Lists'!AA$6*Inputs!I$37</f>
        <v>50258.673173606192</v>
      </c>
      <c r="AN376">
        <f>AF376/'Totals and Drop Down Lists'!AB$6*Inputs!J$37</f>
        <v>69349.508662697976</v>
      </c>
      <c r="AO376">
        <f>AG376/'Totals and Drop Down Lists'!AC$6*Inputs!K$37</f>
        <v>71142.061004129981</v>
      </c>
      <c r="AP376">
        <f>AH376/'Totals and Drop Down Lists'!AD$6*Inputs!L$37</f>
        <v>154443.72929205708</v>
      </c>
      <c r="AQ376">
        <f>IF(OR($D376="51",$D376="52",$D376="61"),(AA376/'Totals and Drop Down Lists'!W$4)*Inputs!E$38,0)</f>
        <v>0</v>
      </c>
      <c r="AR376">
        <f>IF(OR($D376="51",$D376="52",$D376="61"),(AB376/'Totals and Drop Down Lists'!X$4)*Inputs!F$38,0)</f>
        <v>0</v>
      </c>
      <c r="AS376">
        <f>IF(OR($D376="51",$D376="52",$D376="61"),(AC376/'Totals and Drop Down Lists'!Y$4)*Inputs!G$38,0)</f>
        <v>0</v>
      </c>
      <c r="AT376">
        <f>IF(OR($D376="51",$D376="52",$D376="61"),(AD376/'Totals and Drop Down Lists'!Z$4)*Inputs!H$38,0)</f>
        <v>0</v>
      </c>
      <c r="AU376">
        <f>IF(OR($D376="51",$D376="52",$D376="61"),(AE376/'Totals and Drop Down Lists'!AA$4)*Inputs!I$38,0)</f>
        <v>0</v>
      </c>
      <c r="AV376">
        <f>IF(OR($D376="51",$D376="52",$D376="61"),(AF376/'Totals and Drop Down Lists'!AB$4)*Inputs!J$38,0)</f>
        <v>0</v>
      </c>
      <c r="AW376">
        <f>IF(OR($D376="51",$D376="52",$D376="61"),(AG376/'Totals and Drop Down Lists'!AC$4)*Inputs!K$38,0)</f>
        <v>0</v>
      </c>
      <c r="AX376">
        <f>IF(OR($D376="51",$D376="52",$D376="61"),(AH376/'Totals and Drop Down Lists'!AD$4)*Inputs!L$38,0)</f>
        <v>0</v>
      </c>
      <c r="AY376">
        <f>IF(OR($D376="51",$D376="52",$D376="61"),0,(AA376/'Totals and Drop Down Lists'!W$5)*Inputs!E$39)</f>
        <v>0</v>
      </c>
      <c r="AZ376">
        <f>IF(OR($D376="51",$D376="52",$D376="61"),0,(AB376/'Totals and Drop Down Lists'!X$5)*Inputs!F$39)</f>
        <v>0</v>
      </c>
      <c r="BA376">
        <f>IF(OR($D376="51",$D376="52",$D376="61"),0,(AC376/'Totals and Drop Down Lists'!Y$5)*Inputs!G$39)</f>
        <v>0</v>
      </c>
      <c r="BB376">
        <f>IF(OR($D376="51",$D376="52",$D376="61"),0,(AD376/'Totals and Drop Down Lists'!Z$5)*Inputs!H$39)</f>
        <v>0</v>
      </c>
      <c r="BC376">
        <f>IF(OR($D376="51",$D376="52",$D376="61"),0,(AE376/'Totals and Drop Down Lists'!AA$5)*Inputs!I$39)</f>
        <v>0</v>
      </c>
      <c r="BD376">
        <f>IF(OR($D376="51",$D376="52",$D376="61"),0,(AF376/'Totals and Drop Down Lists'!AB$5)*Inputs!J$39)</f>
        <v>0</v>
      </c>
      <c r="BE376">
        <f>IF(OR($D376="51",$D376="52",$D376="61"),0,(AG376/'Totals and Drop Down Lists'!AC$5)*Inputs!K$39)</f>
        <v>0</v>
      </c>
      <c r="BF376">
        <f>IF(OR($D376="51",$D376="52",$D376="61"),0,(AH376/'Totals and Drop Down Lists'!AD$5)*Inputs!L$39)</f>
        <v>0</v>
      </c>
      <c r="BG376" s="10">
        <f t="shared" si="46"/>
        <v>503514.14999195293</v>
      </c>
    </row>
    <row r="377" spans="1:59" ht="43.2">
      <c r="A377" s="1" t="s">
        <v>7371</v>
      </c>
      <c r="B377" s="1" t="s">
        <v>5326</v>
      </c>
      <c r="C377" s="1" t="s">
        <v>682</v>
      </c>
      <c r="D377" s="1" t="s">
        <v>215</v>
      </c>
      <c r="E377" s="1" t="s">
        <v>5364</v>
      </c>
      <c r="F377" s="2">
        <v>610086</v>
      </c>
      <c r="G377" s="2">
        <v>4017</v>
      </c>
      <c r="H377" s="2">
        <v>656</v>
      </c>
      <c r="I377" s="2">
        <v>50386</v>
      </c>
      <c r="J377" s="2">
        <v>219035</v>
      </c>
      <c r="K377" s="2">
        <v>66687</v>
      </c>
      <c r="L377" s="2">
        <v>2450</v>
      </c>
      <c r="M377" s="2">
        <v>652</v>
      </c>
      <c r="N377" s="2">
        <v>280</v>
      </c>
      <c r="O377" s="2">
        <v>4596</v>
      </c>
      <c r="P377" s="2">
        <v>1751</v>
      </c>
      <c r="Q377" s="2">
        <v>538</v>
      </c>
      <c r="R377" s="2">
        <v>6015</v>
      </c>
      <c r="S377" s="2">
        <v>108932600</v>
      </c>
      <c r="T377" s="2">
        <v>4721365200</v>
      </c>
      <c r="U377" s="2">
        <v>3144</v>
      </c>
      <c r="V377" s="2">
        <v>2864</v>
      </c>
      <c r="W377" s="2">
        <v>20</v>
      </c>
      <c r="X377" s="2">
        <v>13165</v>
      </c>
      <c r="Y377" s="2">
        <v>1142</v>
      </c>
      <c r="Z377" s="2">
        <v>9215</v>
      </c>
      <c r="AA377" s="9">
        <f t="shared" si="47"/>
        <v>610086</v>
      </c>
      <c r="AB377" s="9">
        <f t="shared" si="48"/>
        <v>45713</v>
      </c>
      <c r="AC377" s="9">
        <f t="shared" si="49"/>
        <v>16282</v>
      </c>
      <c r="AD377" s="9">
        <f t="shared" si="50"/>
        <v>6015</v>
      </c>
      <c r="AE377" s="44">
        <f t="shared" si="51"/>
        <v>1.417962122931097E-3</v>
      </c>
      <c r="AF377" s="9">
        <f t="shared" si="52"/>
        <v>10281</v>
      </c>
      <c r="AG377" s="9">
        <f t="shared" si="45"/>
        <v>10357</v>
      </c>
      <c r="AH377" s="44">
        <f t="shared" si="53"/>
        <v>1.1733098754393967E-3</v>
      </c>
      <c r="AI377">
        <f>AA377/'Totals and Drop Down Lists'!W$6*Inputs!E$37</f>
        <v>553433.66243643011</v>
      </c>
      <c r="AJ377">
        <f>AB377/'Totals and Drop Down Lists'!X$6*Inputs!F$37</f>
        <v>150413.46928536697</v>
      </c>
      <c r="AK377">
        <f>AC377/'Totals and Drop Down Lists'!Y$6*Inputs!G$37</f>
        <v>107336.44383679483</v>
      </c>
      <c r="AL377">
        <f>AD377/'Totals and Drop Down Lists'!Z$6*Inputs!H$37</f>
        <v>48225.270139013242</v>
      </c>
      <c r="AM377">
        <f>AE377/'Totals and Drop Down Lists'!AA$6*Inputs!I$37</f>
        <v>176521.18351651341</v>
      </c>
      <c r="AN377">
        <f>AF377/'Totals and Drop Down Lists'!AB$6*Inputs!J$37</f>
        <v>205174.7621758843</v>
      </c>
      <c r="AO377">
        <f>AG377/'Totals and Drop Down Lists'!AC$6*Inputs!K$37</f>
        <v>192884.3784868519</v>
      </c>
      <c r="AP377">
        <f>AH377/'Totals and Drop Down Lists'!AD$6*Inputs!L$37</f>
        <v>276114.90627432207</v>
      </c>
      <c r="AQ377">
        <f>IF(OR($D377="51",$D377="52",$D377="61"),(AA377/'Totals and Drop Down Lists'!W$4)*Inputs!E$38,0)</f>
        <v>0</v>
      </c>
      <c r="AR377">
        <f>IF(OR($D377="51",$D377="52",$D377="61"),(AB377/'Totals and Drop Down Lists'!X$4)*Inputs!F$38,0)</f>
        <v>0</v>
      </c>
      <c r="AS377">
        <f>IF(OR($D377="51",$D377="52",$D377="61"),(AC377/'Totals and Drop Down Lists'!Y$4)*Inputs!G$38,0)</f>
        <v>0</v>
      </c>
      <c r="AT377">
        <f>IF(OR($D377="51",$D377="52",$D377="61"),(AD377/'Totals and Drop Down Lists'!Z$4)*Inputs!H$38,0)</f>
        <v>0</v>
      </c>
      <c r="AU377">
        <f>IF(OR($D377="51",$D377="52",$D377="61"),(AE377/'Totals and Drop Down Lists'!AA$4)*Inputs!I$38,0)</f>
        <v>0</v>
      </c>
      <c r="AV377">
        <f>IF(OR($D377="51",$D377="52",$D377="61"),(AF377/'Totals and Drop Down Lists'!AB$4)*Inputs!J$38,0)</f>
        <v>0</v>
      </c>
      <c r="AW377">
        <f>IF(OR($D377="51",$D377="52",$D377="61"),(AG377/'Totals and Drop Down Lists'!AC$4)*Inputs!K$38,0)</f>
        <v>0</v>
      </c>
      <c r="AX377">
        <f>IF(OR($D377="51",$D377="52",$D377="61"),(AH377/'Totals and Drop Down Lists'!AD$4)*Inputs!L$38,0)</f>
        <v>0</v>
      </c>
      <c r="AY377">
        <f>IF(OR($D377="51",$D377="52",$D377="61"),0,(AA377/'Totals and Drop Down Lists'!W$5)*Inputs!E$39)</f>
        <v>0</v>
      </c>
      <c r="AZ377">
        <f>IF(OR($D377="51",$D377="52",$D377="61"),0,(AB377/'Totals and Drop Down Lists'!X$5)*Inputs!F$39)</f>
        <v>0</v>
      </c>
      <c r="BA377">
        <f>IF(OR($D377="51",$D377="52",$D377="61"),0,(AC377/'Totals and Drop Down Lists'!Y$5)*Inputs!G$39)</f>
        <v>0</v>
      </c>
      <c r="BB377">
        <f>IF(OR($D377="51",$D377="52",$D377="61"),0,(AD377/'Totals and Drop Down Lists'!Z$5)*Inputs!H$39)</f>
        <v>0</v>
      </c>
      <c r="BC377">
        <f>IF(OR($D377="51",$D377="52",$D377="61"),0,(AE377/'Totals and Drop Down Lists'!AA$5)*Inputs!I$39)</f>
        <v>0</v>
      </c>
      <c r="BD377">
        <f>IF(OR($D377="51",$D377="52",$D377="61"),0,(AF377/'Totals and Drop Down Lists'!AB$5)*Inputs!J$39)</f>
        <v>0</v>
      </c>
      <c r="BE377">
        <f>IF(OR($D377="51",$D377="52",$D377="61"),0,(AG377/'Totals and Drop Down Lists'!AC$5)*Inputs!K$39)</f>
        <v>0</v>
      </c>
      <c r="BF377">
        <f>IF(OR($D377="51",$D377="52",$D377="61"),0,(AH377/'Totals and Drop Down Lists'!AD$5)*Inputs!L$39)</f>
        <v>0</v>
      </c>
      <c r="BG377" s="10">
        <f t="shared" si="46"/>
        <v>1710104.0761511768</v>
      </c>
    </row>
    <row r="378" spans="1:59" ht="28.8">
      <c r="A378" s="1" t="s">
        <v>7372</v>
      </c>
      <c r="B378" s="1" t="s">
        <v>5365</v>
      </c>
      <c r="C378" s="1" t="s">
        <v>5366</v>
      </c>
      <c r="D378" s="1" t="s">
        <v>10</v>
      </c>
      <c r="E378" s="1" t="s">
        <v>5367</v>
      </c>
      <c r="F378" s="2">
        <v>30074</v>
      </c>
      <c r="G378" s="2">
        <v>511</v>
      </c>
      <c r="H378" s="2">
        <v>142</v>
      </c>
      <c r="I378" s="2">
        <v>1957</v>
      </c>
      <c r="J378" s="2">
        <v>10556</v>
      </c>
      <c r="K378" s="2">
        <v>4722</v>
      </c>
      <c r="L378" s="2">
        <v>122</v>
      </c>
      <c r="M378" s="2">
        <v>0</v>
      </c>
      <c r="N378" s="2">
        <v>20</v>
      </c>
      <c r="O378" s="2">
        <v>275</v>
      </c>
      <c r="P378" s="2">
        <v>38</v>
      </c>
      <c r="Q378" s="2">
        <v>0</v>
      </c>
      <c r="R378" s="2">
        <v>141</v>
      </c>
      <c r="S378" s="2">
        <v>7747000</v>
      </c>
      <c r="T378" s="2">
        <v>348021000</v>
      </c>
      <c r="U378" s="2">
        <v>224</v>
      </c>
      <c r="V378" s="2">
        <v>135</v>
      </c>
      <c r="W378" s="2">
        <v>0</v>
      </c>
      <c r="X378" s="2">
        <v>690</v>
      </c>
      <c r="Y378" s="2">
        <v>50</v>
      </c>
      <c r="Z378" s="2">
        <v>450</v>
      </c>
      <c r="AA378" s="9">
        <f t="shared" si="47"/>
        <v>30074</v>
      </c>
      <c r="AB378" s="9">
        <f t="shared" si="48"/>
        <v>1304</v>
      </c>
      <c r="AC378" s="9">
        <f t="shared" si="49"/>
        <v>596</v>
      </c>
      <c r="AD378" s="9">
        <f t="shared" si="50"/>
        <v>141</v>
      </c>
      <c r="AE378" s="44">
        <f t="shared" si="51"/>
        <v>1.475191393182129E-4</v>
      </c>
      <c r="AF378" s="9">
        <f t="shared" si="52"/>
        <v>555</v>
      </c>
      <c r="AG378" s="9">
        <f t="shared" si="45"/>
        <v>500</v>
      </c>
      <c r="AH378" s="44">
        <f t="shared" si="53"/>
        <v>8.3223828750957413E-5</v>
      </c>
      <c r="AI378">
        <f>AA378/'Totals and Drop Down Lists'!W$6*Inputs!E$37</f>
        <v>27281.340604624922</v>
      </c>
      <c r="AJ378">
        <f>AB378/'Totals and Drop Down Lists'!X$6*Inputs!F$37</f>
        <v>4290.6648863150203</v>
      </c>
      <c r="AK378">
        <f>AC378/'Totals and Drop Down Lists'!Y$6*Inputs!G$37</f>
        <v>3929.0333206442519</v>
      </c>
      <c r="AL378">
        <f>AD378/'Totals and Drop Down Lists'!Z$6*Inputs!H$37</f>
        <v>1130.4676790691385</v>
      </c>
      <c r="AM378">
        <f>AE378/'Totals and Drop Down Lists'!AA$6*Inputs!I$37</f>
        <v>18364.561819154984</v>
      </c>
      <c r="AN378">
        <f>AF378/'Totals and Drop Down Lists'!AB$6*Inputs!J$37</f>
        <v>11075.964692891332</v>
      </c>
      <c r="AO378">
        <f>AG378/'Totals and Drop Down Lists'!AC$6*Inputs!K$37</f>
        <v>9311.7880895458093</v>
      </c>
      <c r="AP378">
        <f>AH378/'Totals and Drop Down Lists'!AD$6*Inputs!L$37</f>
        <v>19585.056050734442</v>
      </c>
      <c r="AQ378">
        <f>IF(OR($D378="51",$D378="52",$D378="61"),(AA378/'Totals and Drop Down Lists'!W$4)*Inputs!E$38,0)</f>
        <v>0</v>
      </c>
      <c r="AR378">
        <f>IF(OR($D378="51",$D378="52",$D378="61"),(AB378/'Totals and Drop Down Lists'!X$4)*Inputs!F$38,0)</f>
        <v>0</v>
      </c>
      <c r="AS378">
        <f>IF(OR($D378="51",$D378="52",$D378="61"),(AC378/'Totals and Drop Down Lists'!Y$4)*Inputs!G$38,0)</f>
        <v>0</v>
      </c>
      <c r="AT378">
        <f>IF(OR($D378="51",$D378="52",$D378="61"),(AD378/'Totals and Drop Down Lists'!Z$4)*Inputs!H$38,0)</f>
        <v>0</v>
      </c>
      <c r="AU378">
        <f>IF(OR($D378="51",$D378="52",$D378="61"),(AE378/'Totals and Drop Down Lists'!AA$4)*Inputs!I$38,0)</f>
        <v>0</v>
      </c>
      <c r="AV378">
        <f>IF(OR($D378="51",$D378="52",$D378="61"),(AF378/'Totals and Drop Down Lists'!AB$4)*Inputs!J$38,0)</f>
        <v>0</v>
      </c>
      <c r="AW378">
        <f>IF(OR($D378="51",$D378="52",$D378="61"),(AG378/'Totals and Drop Down Lists'!AC$4)*Inputs!K$38,0)</f>
        <v>0</v>
      </c>
      <c r="AX378">
        <f>IF(OR($D378="51",$D378="52",$D378="61"),(AH378/'Totals and Drop Down Lists'!AD$4)*Inputs!L$38,0)</f>
        <v>0</v>
      </c>
      <c r="AY378">
        <f>IF(OR($D378="51",$D378="52",$D378="61"),0,(AA378/'Totals and Drop Down Lists'!W$5)*Inputs!E$39)</f>
        <v>0</v>
      </c>
      <c r="AZ378">
        <f>IF(OR($D378="51",$D378="52",$D378="61"),0,(AB378/'Totals and Drop Down Lists'!X$5)*Inputs!F$39)</f>
        <v>0</v>
      </c>
      <c r="BA378">
        <f>IF(OR($D378="51",$D378="52",$D378="61"),0,(AC378/'Totals and Drop Down Lists'!Y$5)*Inputs!G$39)</f>
        <v>0</v>
      </c>
      <c r="BB378">
        <f>IF(OR($D378="51",$D378="52",$D378="61"),0,(AD378/'Totals and Drop Down Lists'!Z$5)*Inputs!H$39)</f>
        <v>0</v>
      </c>
      <c r="BC378">
        <f>IF(OR($D378="51",$D378="52",$D378="61"),0,(AE378/'Totals and Drop Down Lists'!AA$5)*Inputs!I$39)</f>
        <v>0</v>
      </c>
      <c r="BD378">
        <f>IF(OR($D378="51",$D378="52",$D378="61"),0,(AF378/'Totals and Drop Down Lists'!AB$5)*Inputs!J$39)</f>
        <v>0</v>
      </c>
      <c r="BE378">
        <f>IF(OR($D378="51",$D378="52",$D378="61"),0,(AG378/'Totals and Drop Down Lists'!AC$5)*Inputs!K$39)</f>
        <v>0</v>
      </c>
      <c r="BF378">
        <f>IF(OR($D378="51",$D378="52",$D378="61"),0,(AH378/'Totals and Drop Down Lists'!AD$5)*Inputs!L$39)</f>
        <v>0</v>
      </c>
      <c r="BG378" s="10">
        <f t="shared" si="46"/>
        <v>94968.87714297988</v>
      </c>
    </row>
    <row r="379" spans="1:59" ht="28.8">
      <c r="A379" s="1" t="s">
        <v>7372</v>
      </c>
      <c r="B379" s="1" t="s">
        <v>5365</v>
      </c>
      <c r="C379" s="1" t="s">
        <v>5368</v>
      </c>
      <c r="D379" s="1" t="s">
        <v>10</v>
      </c>
      <c r="E379" s="1" t="s">
        <v>5369</v>
      </c>
      <c r="F379" s="2">
        <v>89062</v>
      </c>
      <c r="G379" s="2">
        <v>2331</v>
      </c>
      <c r="H379" s="2">
        <v>154</v>
      </c>
      <c r="I379" s="2">
        <v>12343</v>
      </c>
      <c r="J379" s="2">
        <v>34444</v>
      </c>
      <c r="K379" s="2">
        <v>20682</v>
      </c>
      <c r="L379" s="2">
        <v>280</v>
      </c>
      <c r="M379" s="2">
        <v>95</v>
      </c>
      <c r="N379" s="2">
        <v>7</v>
      </c>
      <c r="O379" s="2">
        <v>1389</v>
      </c>
      <c r="P379" s="2">
        <v>906</v>
      </c>
      <c r="Q379" s="2">
        <v>334</v>
      </c>
      <c r="R379" s="2">
        <v>7108</v>
      </c>
      <c r="S379" s="2">
        <v>31779500</v>
      </c>
      <c r="T379" s="2">
        <v>1361985700</v>
      </c>
      <c r="U379" s="2">
        <v>477</v>
      </c>
      <c r="V379" s="2">
        <v>615</v>
      </c>
      <c r="W379" s="2">
        <v>0</v>
      </c>
      <c r="X379" s="2">
        <v>3300</v>
      </c>
      <c r="Y379" s="2">
        <v>355</v>
      </c>
      <c r="Z379" s="2">
        <v>2195</v>
      </c>
      <c r="AA379" s="9">
        <f t="shared" si="47"/>
        <v>89062</v>
      </c>
      <c r="AB379" s="9">
        <f t="shared" si="48"/>
        <v>9858</v>
      </c>
      <c r="AC379" s="9">
        <f t="shared" si="49"/>
        <v>10119</v>
      </c>
      <c r="AD379" s="9">
        <f t="shared" si="50"/>
        <v>7108</v>
      </c>
      <c r="AE379" s="44">
        <f t="shared" si="51"/>
        <v>8.6729585931784087E-4</v>
      </c>
      <c r="AF379" s="9">
        <f t="shared" si="52"/>
        <v>2685</v>
      </c>
      <c r="AG379" s="9">
        <f t="shared" si="45"/>
        <v>2550</v>
      </c>
      <c r="AH379" s="44">
        <f t="shared" si="53"/>
        <v>5.6973148433141956E-4</v>
      </c>
      <c r="AI379">
        <f>AA379/'Totals and Drop Down Lists'!W$6*Inputs!E$37</f>
        <v>80791.73894158093</v>
      </c>
      <c r="AJ379">
        <f>AB379/'Totals and Drop Down Lists'!X$6*Inputs!F$37</f>
        <v>32436.636847617694</v>
      </c>
      <c r="AK379">
        <f>AC379/'Totals and Drop Down Lists'!Y$6*Inputs!G$37</f>
        <v>66707.866059730179</v>
      </c>
      <c r="AL379">
        <f>AD379/'Totals and Drop Down Lists'!Z$6*Inputs!H$37</f>
        <v>56988.39902711656</v>
      </c>
      <c r="AM379">
        <f>AE379/'Totals and Drop Down Lists'!AA$6*Inputs!I$37</f>
        <v>107969.09809501038</v>
      </c>
      <c r="AN379">
        <f>AF379/'Totals and Drop Down Lists'!AB$6*Inputs!J$37</f>
        <v>53583.721081825628</v>
      </c>
      <c r="AO379">
        <f>AG379/'Totals and Drop Down Lists'!AC$6*Inputs!K$37</f>
        <v>47490.119256683625</v>
      </c>
      <c r="AP379">
        <f>AH379/'Totals and Drop Down Lists'!AD$6*Inputs!L$37</f>
        <v>134074.85839048974</v>
      </c>
      <c r="AQ379">
        <f>IF(OR($D379="51",$D379="52",$D379="61"),(AA379/'Totals and Drop Down Lists'!W$4)*Inputs!E$38,0)</f>
        <v>0</v>
      </c>
      <c r="AR379">
        <f>IF(OR($D379="51",$D379="52",$D379="61"),(AB379/'Totals and Drop Down Lists'!X$4)*Inputs!F$38,0)</f>
        <v>0</v>
      </c>
      <c r="AS379">
        <f>IF(OR($D379="51",$D379="52",$D379="61"),(AC379/'Totals and Drop Down Lists'!Y$4)*Inputs!G$38,0)</f>
        <v>0</v>
      </c>
      <c r="AT379">
        <f>IF(OR($D379="51",$D379="52",$D379="61"),(AD379/'Totals and Drop Down Lists'!Z$4)*Inputs!H$38,0)</f>
        <v>0</v>
      </c>
      <c r="AU379">
        <f>IF(OR($D379="51",$D379="52",$D379="61"),(AE379/'Totals and Drop Down Lists'!AA$4)*Inputs!I$38,0)</f>
        <v>0</v>
      </c>
      <c r="AV379">
        <f>IF(OR($D379="51",$D379="52",$D379="61"),(AF379/'Totals and Drop Down Lists'!AB$4)*Inputs!J$38,0)</f>
        <v>0</v>
      </c>
      <c r="AW379">
        <f>IF(OR($D379="51",$D379="52",$D379="61"),(AG379/'Totals and Drop Down Lists'!AC$4)*Inputs!K$38,0)</f>
        <v>0</v>
      </c>
      <c r="AX379">
        <f>IF(OR($D379="51",$D379="52",$D379="61"),(AH379/'Totals and Drop Down Lists'!AD$4)*Inputs!L$38,0)</f>
        <v>0</v>
      </c>
      <c r="AY379">
        <f>IF(OR($D379="51",$D379="52",$D379="61"),0,(AA379/'Totals and Drop Down Lists'!W$5)*Inputs!E$39)</f>
        <v>0</v>
      </c>
      <c r="AZ379">
        <f>IF(OR($D379="51",$D379="52",$D379="61"),0,(AB379/'Totals and Drop Down Lists'!X$5)*Inputs!F$39)</f>
        <v>0</v>
      </c>
      <c r="BA379">
        <f>IF(OR($D379="51",$D379="52",$D379="61"),0,(AC379/'Totals and Drop Down Lists'!Y$5)*Inputs!G$39)</f>
        <v>0</v>
      </c>
      <c r="BB379">
        <f>IF(OR($D379="51",$D379="52",$D379="61"),0,(AD379/'Totals and Drop Down Lists'!Z$5)*Inputs!H$39)</f>
        <v>0</v>
      </c>
      <c r="BC379">
        <f>IF(OR($D379="51",$D379="52",$D379="61"),0,(AE379/'Totals and Drop Down Lists'!AA$5)*Inputs!I$39)</f>
        <v>0</v>
      </c>
      <c r="BD379">
        <f>IF(OR($D379="51",$D379="52",$D379="61"),0,(AF379/'Totals and Drop Down Lists'!AB$5)*Inputs!J$39)</f>
        <v>0</v>
      </c>
      <c r="BE379">
        <f>IF(OR($D379="51",$D379="52",$D379="61"),0,(AG379/'Totals and Drop Down Lists'!AC$5)*Inputs!K$39)</f>
        <v>0</v>
      </c>
      <c r="BF379">
        <f>IF(OR($D379="51",$D379="52",$D379="61"),0,(AH379/'Totals and Drop Down Lists'!AD$5)*Inputs!L$39)</f>
        <v>0</v>
      </c>
      <c r="BG379" s="10">
        <f t="shared" si="46"/>
        <v>580042.43770005472</v>
      </c>
    </row>
    <row r="380" spans="1:59" ht="28.8">
      <c r="A380" s="1" t="s">
        <v>7372</v>
      </c>
      <c r="B380" s="1" t="s">
        <v>5365</v>
      </c>
      <c r="C380" s="1" t="s">
        <v>5370</v>
      </c>
      <c r="D380" s="1" t="s">
        <v>10</v>
      </c>
      <c r="E380" s="1" t="s">
        <v>5371</v>
      </c>
      <c r="F380" s="2">
        <v>100152</v>
      </c>
      <c r="G380" s="2">
        <v>727</v>
      </c>
      <c r="H380" s="2">
        <v>62</v>
      </c>
      <c r="I380" s="2">
        <v>20448</v>
      </c>
      <c r="J380" s="2">
        <v>27337</v>
      </c>
      <c r="K380" s="2">
        <v>13381</v>
      </c>
      <c r="L380" s="2">
        <v>877</v>
      </c>
      <c r="M380" s="2">
        <v>346</v>
      </c>
      <c r="N380" s="2">
        <v>75</v>
      </c>
      <c r="O380" s="2">
        <v>1841</v>
      </c>
      <c r="P380" s="2">
        <v>1199</v>
      </c>
      <c r="Q380" s="2">
        <v>911</v>
      </c>
      <c r="R380" s="2">
        <v>1222</v>
      </c>
      <c r="S380" s="2">
        <v>15231000</v>
      </c>
      <c r="T380" s="2">
        <v>612438200</v>
      </c>
      <c r="U380" s="2">
        <v>647</v>
      </c>
      <c r="V380" s="2">
        <v>885</v>
      </c>
      <c r="W380" s="2">
        <v>0</v>
      </c>
      <c r="X380" s="2">
        <v>3230</v>
      </c>
      <c r="Y380" s="2">
        <v>570</v>
      </c>
      <c r="Z380" s="2">
        <v>2070</v>
      </c>
      <c r="AA380" s="9">
        <f t="shared" si="47"/>
        <v>100152</v>
      </c>
      <c r="AB380" s="9">
        <f t="shared" si="48"/>
        <v>19659</v>
      </c>
      <c r="AC380" s="9">
        <f t="shared" si="49"/>
        <v>6471</v>
      </c>
      <c r="AD380" s="9">
        <f t="shared" si="50"/>
        <v>1222</v>
      </c>
      <c r="AE380" s="44">
        <f t="shared" si="51"/>
        <v>4.5742729381845063E-4</v>
      </c>
      <c r="AF380" s="9">
        <f t="shared" si="52"/>
        <v>2345</v>
      </c>
      <c r="AG380" s="9">
        <f t="shared" si="45"/>
        <v>2640</v>
      </c>
      <c r="AH380" s="44">
        <f t="shared" si="53"/>
        <v>4.8083130058688354E-4</v>
      </c>
      <c r="AI380">
        <f>AA380/'Totals and Drop Down Lists'!W$6*Inputs!E$37</f>
        <v>90851.926056872879</v>
      </c>
      <c r="AJ380">
        <f>AB380/'Totals and Drop Down Lists'!X$6*Inputs!F$37</f>
        <v>64685.721625818245</v>
      </c>
      <c r="AK380">
        <f>AC380/'Totals and Drop Down Lists'!Y$6*Inputs!G$37</f>
        <v>42659.017815249928</v>
      </c>
      <c r="AL380">
        <f>AD380/'Totals and Drop Down Lists'!Z$6*Inputs!H$37</f>
        <v>9797.3865519325318</v>
      </c>
      <c r="AM380">
        <f>AE380/'Totals and Drop Down Lists'!AA$6*Inputs!I$37</f>
        <v>56944.826643660985</v>
      </c>
      <c r="AN380">
        <f>AF380/'Totals and Drop Down Lists'!AB$6*Inputs!J$37</f>
        <v>46798.445414108421</v>
      </c>
      <c r="AO380">
        <f>AG380/'Totals and Drop Down Lists'!AC$6*Inputs!K$37</f>
        <v>49166.241112801872</v>
      </c>
      <c r="AP380">
        <f>AH380/'Totals and Drop Down Lists'!AD$6*Inputs!L$37</f>
        <v>113153.9862353824</v>
      </c>
      <c r="AQ380">
        <f>IF(OR($D380="51",$D380="52",$D380="61"),(AA380/'Totals and Drop Down Lists'!W$4)*Inputs!E$38,0)</f>
        <v>0</v>
      </c>
      <c r="AR380">
        <f>IF(OR($D380="51",$D380="52",$D380="61"),(AB380/'Totals and Drop Down Lists'!X$4)*Inputs!F$38,0)</f>
        <v>0</v>
      </c>
      <c r="AS380">
        <f>IF(OR($D380="51",$D380="52",$D380="61"),(AC380/'Totals and Drop Down Lists'!Y$4)*Inputs!G$38,0)</f>
        <v>0</v>
      </c>
      <c r="AT380">
        <f>IF(OR($D380="51",$D380="52",$D380="61"),(AD380/'Totals and Drop Down Lists'!Z$4)*Inputs!H$38,0)</f>
        <v>0</v>
      </c>
      <c r="AU380">
        <f>IF(OR($D380="51",$D380="52",$D380="61"),(AE380/'Totals and Drop Down Lists'!AA$4)*Inputs!I$38,0)</f>
        <v>0</v>
      </c>
      <c r="AV380">
        <f>IF(OR($D380="51",$D380="52",$D380="61"),(AF380/'Totals and Drop Down Lists'!AB$4)*Inputs!J$38,0)</f>
        <v>0</v>
      </c>
      <c r="AW380">
        <f>IF(OR($D380="51",$D380="52",$D380="61"),(AG380/'Totals and Drop Down Lists'!AC$4)*Inputs!K$38,0)</f>
        <v>0</v>
      </c>
      <c r="AX380">
        <f>IF(OR($D380="51",$D380="52",$D380="61"),(AH380/'Totals and Drop Down Lists'!AD$4)*Inputs!L$38,0)</f>
        <v>0</v>
      </c>
      <c r="AY380">
        <f>IF(OR($D380="51",$D380="52",$D380="61"),0,(AA380/'Totals and Drop Down Lists'!W$5)*Inputs!E$39)</f>
        <v>0</v>
      </c>
      <c r="AZ380">
        <f>IF(OR($D380="51",$D380="52",$D380="61"),0,(AB380/'Totals and Drop Down Lists'!X$5)*Inputs!F$39)</f>
        <v>0</v>
      </c>
      <c r="BA380">
        <f>IF(OR($D380="51",$D380="52",$D380="61"),0,(AC380/'Totals and Drop Down Lists'!Y$5)*Inputs!G$39)</f>
        <v>0</v>
      </c>
      <c r="BB380">
        <f>IF(OR($D380="51",$D380="52",$D380="61"),0,(AD380/'Totals and Drop Down Lists'!Z$5)*Inputs!H$39)</f>
        <v>0</v>
      </c>
      <c r="BC380">
        <f>IF(OR($D380="51",$D380="52",$D380="61"),0,(AE380/'Totals and Drop Down Lists'!AA$5)*Inputs!I$39)</f>
        <v>0</v>
      </c>
      <c r="BD380">
        <f>IF(OR($D380="51",$D380="52",$D380="61"),0,(AF380/'Totals and Drop Down Lists'!AB$5)*Inputs!J$39)</f>
        <v>0</v>
      </c>
      <c r="BE380">
        <f>IF(OR($D380="51",$D380="52",$D380="61"),0,(AG380/'Totals and Drop Down Lists'!AC$5)*Inputs!K$39)</f>
        <v>0</v>
      </c>
      <c r="BF380">
        <f>IF(OR($D380="51",$D380="52",$D380="61"),0,(AH380/'Totals and Drop Down Lists'!AD$5)*Inputs!L$39)</f>
        <v>0</v>
      </c>
      <c r="BG380" s="10">
        <f t="shared" si="46"/>
        <v>474057.5514558272</v>
      </c>
    </row>
    <row r="381" spans="1:59" ht="28.8">
      <c r="A381" s="1" t="s">
        <v>7372</v>
      </c>
      <c r="B381" s="1" t="s">
        <v>5365</v>
      </c>
      <c r="C381" s="1" t="s">
        <v>5372</v>
      </c>
      <c r="D381" s="1" t="s">
        <v>215</v>
      </c>
      <c r="E381" s="1" t="s">
        <v>5373</v>
      </c>
      <c r="F381" s="2">
        <v>208000</v>
      </c>
      <c r="G381" s="2">
        <v>10916</v>
      </c>
      <c r="H381" s="2">
        <v>215</v>
      </c>
      <c r="I381" s="2">
        <v>30992</v>
      </c>
      <c r="J381" s="2">
        <v>69383</v>
      </c>
      <c r="K381" s="2">
        <v>28356</v>
      </c>
      <c r="L381" s="2">
        <v>675</v>
      </c>
      <c r="M381" s="2">
        <v>143</v>
      </c>
      <c r="N381" s="2">
        <v>87</v>
      </c>
      <c r="O381" s="2">
        <v>2407</v>
      </c>
      <c r="P381" s="2">
        <v>670</v>
      </c>
      <c r="Q381" s="2">
        <v>203</v>
      </c>
      <c r="R381" s="2">
        <v>4041</v>
      </c>
      <c r="S381" s="2">
        <v>38430900</v>
      </c>
      <c r="T381" s="2">
        <v>1553529600</v>
      </c>
      <c r="U381" s="2">
        <v>1000</v>
      </c>
      <c r="V381" s="2">
        <v>900</v>
      </c>
      <c r="W381" s="2">
        <v>4</v>
      </c>
      <c r="X381" s="2">
        <v>6096</v>
      </c>
      <c r="Y381" s="2">
        <v>524</v>
      </c>
      <c r="Z381" s="2">
        <v>4584</v>
      </c>
      <c r="AA381" s="9">
        <f t="shared" si="47"/>
        <v>208000</v>
      </c>
      <c r="AB381" s="9">
        <f t="shared" si="48"/>
        <v>19861</v>
      </c>
      <c r="AC381" s="9">
        <f t="shared" si="49"/>
        <v>8226</v>
      </c>
      <c r="AD381" s="9">
        <f t="shared" si="50"/>
        <v>4041</v>
      </c>
      <c r="AE381" s="44">
        <f t="shared" si="51"/>
        <v>8.0934306036986245E-4</v>
      </c>
      <c r="AF381" s="9">
        <f t="shared" si="52"/>
        <v>5192</v>
      </c>
      <c r="AG381" s="9">
        <f t="shared" si="45"/>
        <v>5108</v>
      </c>
      <c r="AH381" s="44">
        <f t="shared" si="53"/>
        <v>7.7677254764936629E-4</v>
      </c>
      <c r="AI381">
        <f>AA381/'Totals and Drop Down Lists'!W$6*Inputs!E$37</f>
        <v>188685.20468717112</v>
      </c>
      <c r="AJ381">
        <f>AB381/'Totals and Drop Down Lists'!X$6*Inputs!F$37</f>
        <v>65350.379836735134</v>
      </c>
      <c r="AK381">
        <f>AC381/'Totals and Drop Down Lists'!Y$6*Inputs!G$37</f>
        <v>54228.570630234259</v>
      </c>
      <c r="AL381">
        <f>AD381/'Totals and Drop Down Lists'!Z$6*Inputs!H$37</f>
        <v>32398.722632045305</v>
      </c>
      <c r="AM381">
        <f>AE381/'Totals and Drop Down Lists'!AA$6*Inputs!I$37</f>
        <v>100754.59180252545</v>
      </c>
      <c r="AN381">
        <f>AF381/'Totals and Drop Down Lists'!AB$6*Inputs!J$37</f>
        <v>103615.15078466991</v>
      </c>
      <c r="AO381">
        <f>AG381/'Totals and Drop Down Lists'!AC$6*Inputs!K$37</f>
        <v>95129.227122799988</v>
      </c>
      <c r="AP381">
        <f>AH381/'Totals and Drop Down Lists'!AD$6*Inputs!L$37</f>
        <v>182797.81299066485</v>
      </c>
      <c r="AQ381">
        <f>IF(OR($D381="51",$D381="52",$D381="61"),(AA381/'Totals and Drop Down Lists'!W$4)*Inputs!E$38,0)</f>
        <v>0</v>
      </c>
      <c r="AR381">
        <f>IF(OR($D381="51",$D381="52",$D381="61"),(AB381/'Totals and Drop Down Lists'!X$4)*Inputs!F$38,0)</f>
        <v>0</v>
      </c>
      <c r="AS381">
        <f>IF(OR($D381="51",$D381="52",$D381="61"),(AC381/'Totals and Drop Down Lists'!Y$4)*Inputs!G$38,0)</f>
        <v>0</v>
      </c>
      <c r="AT381">
        <f>IF(OR($D381="51",$D381="52",$D381="61"),(AD381/'Totals and Drop Down Lists'!Z$4)*Inputs!H$38,0)</f>
        <v>0</v>
      </c>
      <c r="AU381">
        <f>IF(OR($D381="51",$D381="52",$D381="61"),(AE381/'Totals and Drop Down Lists'!AA$4)*Inputs!I$38,0)</f>
        <v>0</v>
      </c>
      <c r="AV381">
        <f>IF(OR($D381="51",$D381="52",$D381="61"),(AF381/'Totals and Drop Down Lists'!AB$4)*Inputs!J$38,0)</f>
        <v>0</v>
      </c>
      <c r="AW381">
        <f>IF(OR($D381="51",$D381="52",$D381="61"),(AG381/'Totals and Drop Down Lists'!AC$4)*Inputs!K$38,0)</f>
        <v>0</v>
      </c>
      <c r="AX381">
        <f>IF(OR($D381="51",$D381="52",$D381="61"),(AH381/'Totals and Drop Down Lists'!AD$4)*Inputs!L$38,0)</f>
        <v>0</v>
      </c>
      <c r="AY381">
        <f>IF(OR($D381="51",$D381="52",$D381="61"),0,(AA381/'Totals and Drop Down Lists'!W$5)*Inputs!E$39)</f>
        <v>0</v>
      </c>
      <c r="AZ381">
        <f>IF(OR($D381="51",$D381="52",$D381="61"),0,(AB381/'Totals and Drop Down Lists'!X$5)*Inputs!F$39)</f>
        <v>0</v>
      </c>
      <c r="BA381">
        <f>IF(OR($D381="51",$D381="52",$D381="61"),0,(AC381/'Totals and Drop Down Lists'!Y$5)*Inputs!G$39)</f>
        <v>0</v>
      </c>
      <c r="BB381">
        <f>IF(OR($D381="51",$D381="52",$D381="61"),0,(AD381/'Totals and Drop Down Lists'!Z$5)*Inputs!H$39)</f>
        <v>0</v>
      </c>
      <c r="BC381">
        <f>IF(OR($D381="51",$D381="52",$D381="61"),0,(AE381/'Totals and Drop Down Lists'!AA$5)*Inputs!I$39)</f>
        <v>0</v>
      </c>
      <c r="BD381">
        <f>IF(OR($D381="51",$D381="52",$D381="61"),0,(AF381/'Totals and Drop Down Lists'!AB$5)*Inputs!J$39)</f>
        <v>0</v>
      </c>
      <c r="BE381">
        <f>IF(OR($D381="51",$D381="52",$D381="61"),0,(AG381/'Totals and Drop Down Lists'!AC$5)*Inputs!K$39)</f>
        <v>0</v>
      </c>
      <c r="BF381">
        <f>IF(OR($D381="51",$D381="52",$D381="61"),0,(AH381/'Totals and Drop Down Lists'!AD$5)*Inputs!L$39)</f>
        <v>0</v>
      </c>
      <c r="BG381" s="10">
        <f t="shared" si="46"/>
        <v>822959.660486846</v>
      </c>
    </row>
    <row r="382" spans="1:59" ht="28.8">
      <c r="A382" s="1" t="s">
        <v>7373</v>
      </c>
      <c r="B382" s="1" t="s">
        <v>377</v>
      </c>
      <c r="C382" s="1" t="s">
        <v>378</v>
      </c>
      <c r="D382" s="1" t="s">
        <v>7</v>
      </c>
      <c r="E382" s="1" t="s">
        <v>379</v>
      </c>
      <c r="F382" s="2">
        <v>352918</v>
      </c>
      <c r="G382" s="2">
        <v>4634</v>
      </c>
      <c r="H382" s="2">
        <v>468</v>
      </c>
      <c r="I382" s="2">
        <v>71445</v>
      </c>
      <c r="J382" s="2">
        <v>109932</v>
      </c>
      <c r="K382" s="2">
        <v>46383</v>
      </c>
      <c r="L382" s="2">
        <v>2324</v>
      </c>
      <c r="M382" s="2">
        <v>296</v>
      </c>
      <c r="N382" s="2">
        <v>103</v>
      </c>
      <c r="O382" s="2">
        <v>3233</v>
      </c>
      <c r="P382" s="2">
        <v>1297</v>
      </c>
      <c r="Q382" s="2">
        <v>326</v>
      </c>
      <c r="R382" s="2">
        <v>4303</v>
      </c>
      <c r="S382" s="2">
        <v>48313700</v>
      </c>
      <c r="T382" s="2">
        <v>2174134800</v>
      </c>
      <c r="U382" s="2">
        <v>2811</v>
      </c>
      <c r="V382" s="2">
        <v>880</v>
      </c>
      <c r="W382" s="2">
        <v>10</v>
      </c>
      <c r="X382" s="2">
        <v>8780</v>
      </c>
      <c r="Y382" s="2">
        <v>640</v>
      </c>
      <c r="Z382" s="2">
        <v>6945</v>
      </c>
      <c r="AA382" s="9">
        <f t="shared" si="47"/>
        <v>352918</v>
      </c>
      <c r="AB382" s="9">
        <f t="shared" si="48"/>
        <v>66343</v>
      </c>
      <c r="AC382" s="9">
        <f t="shared" si="49"/>
        <v>11882</v>
      </c>
      <c r="AD382" s="9">
        <f t="shared" si="50"/>
        <v>4303</v>
      </c>
      <c r="AE382" s="44">
        <f t="shared" si="51"/>
        <v>1.366750767767914E-3</v>
      </c>
      <c r="AF382" s="9">
        <f t="shared" si="52"/>
        <v>7890</v>
      </c>
      <c r="AG382" s="9">
        <f t="shared" si="45"/>
        <v>7585</v>
      </c>
      <c r="AH382" s="44">
        <f t="shared" si="53"/>
        <v>1.1908069950683361E-3</v>
      </c>
      <c r="AI382">
        <f>AA382/'Totals and Drop Down Lists'!W$6*Inputs!E$37</f>
        <v>320146.17821051466</v>
      </c>
      <c r="AJ382">
        <f>AB382/'Totals and Drop Down Lists'!X$6*Inputs!F$37</f>
        <v>218294.15686564217</v>
      </c>
      <c r="AK382">
        <f>AC382/'Totals and Drop Down Lists'!Y$6*Inputs!G$37</f>
        <v>78330.15757700504</v>
      </c>
      <c r="AL382">
        <f>AD382/'Totals and Drop Down Lists'!Z$6*Inputs!H$37</f>
        <v>34499.307964783708</v>
      </c>
      <c r="AM382">
        <f>AE382/'Totals and Drop Down Lists'!AA$6*Inputs!I$37</f>
        <v>170145.91518127537</v>
      </c>
      <c r="AN382">
        <f>AF382/'Totals and Drop Down Lists'!AB$6*Inputs!J$37</f>
        <v>157458.30887732003</v>
      </c>
      <c r="AO382">
        <f>AG382/'Totals and Drop Down Lists'!AC$6*Inputs!K$37</f>
        <v>141259.82531840992</v>
      </c>
      <c r="AP382">
        <f>AH382/'Totals and Drop Down Lists'!AD$6*Inputs!L$37</f>
        <v>280232.50184523285</v>
      </c>
      <c r="AQ382">
        <f>IF(OR($D382="51",$D382="52",$D382="61"),(AA382/'Totals and Drop Down Lists'!W$4)*Inputs!E$38,0)</f>
        <v>0</v>
      </c>
      <c r="AR382">
        <f>IF(OR($D382="51",$D382="52",$D382="61"),(AB382/'Totals and Drop Down Lists'!X$4)*Inputs!F$38,0)</f>
        <v>0</v>
      </c>
      <c r="AS382">
        <f>IF(OR($D382="51",$D382="52",$D382="61"),(AC382/'Totals and Drop Down Lists'!Y$4)*Inputs!G$38,0)</f>
        <v>0</v>
      </c>
      <c r="AT382">
        <f>IF(OR($D382="51",$D382="52",$D382="61"),(AD382/'Totals and Drop Down Lists'!Z$4)*Inputs!H$38,0)</f>
        <v>0</v>
      </c>
      <c r="AU382">
        <f>IF(OR($D382="51",$D382="52",$D382="61"),(AE382/'Totals and Drop Down Lists'!AA$4)*Inputs!I$38,0)</f>
        <v>0</v>
      </c>
      <c r="AV382">
        <f>IF(OR($D382="51",$D382="52",$D382="61"),(AF382/'Totals and Drop Down Lists'!AB$4)*Inputs!J$38,0)</f>
        <v>0</v>
      </c>
      <c r="AW382">
        <f>IF(OR($D382="51",$D382="52",$D382="61"),(AG382/'Totals and Drop Down Lists'!AC$4)*Inputs!K$38,0)</f>
        <v>0</v>
      </c>
      <c r="AX382">
        <f>IF(OR($D382="51",$D382="52",$D382="61"),(AH382/'Totals and Drop Down Lists'!AD$4)*Inputs!L$38,0)</f>
        <v>0</v>
      </c>
      <c r="AY382">
        <f>IF(OR($D382="51",$D382="52",$D382="61"),0,(AA382/'Totals and Drop Down Lists'!W$5)*Inputs!E$39)</f>
        <v>0</v>
      </c>
      <c r="AZ382">
        <f>IF(OR($D382="51",$D382="52",$D382="61"),0,(AB382/'Totals and Drop Down Lists'!X$5)*Inputs!F$39)</f>
        <v>0</v>
      </c>
      <c r="BA382">
        <f>IF(OR($D382="51",$D382="52",$D382="61"),0,(AC382/'Totals and Drop Down Lists'!Y$5)*Inputs!G$39)</f>
        <v>0</v>
      </c>
      <c r="BB382">
        <f>IF(OR($D382="51",$D382="52",$D382="61"),0,(AD382/'Totals and Drop Down Lists'!Z$5)*Inputs!H$39)</f>
        <v>0</v>
      </c>
      <c r="BC382">
        <f>IF(OR($D382="51",$D382="52",$D382="61"),0,(AE382/'Totals and Drop Down Lists'!AA$5)*Inputs!I$39)</f>
        <v>0</v>
      </c>
      <c r="BD382">
        <f>IF(OR($D382="51",$D382="52",$D382="61"),0,(AF382/'Totals and Drop Down Lists'!AB$5)*Inputs!J$39)</f>
        <v>0</v>
      </c>
      <c r="BE382">
        <f>IF(OR($D382="51",$D382="52",$D382="61"),0,(AG382/'Totals and Drop Down Lists'!AC$5)*Inputs!K$39)</f>
        <v>0</v>
      </c>
      <c r="BF382">
        <f>IF(OR($D382="51",$D382="52",$D382="61"),0,(AH382/'Totals and Drop Down Lists'!AD$5)*Inputs!L$39)</f>
        <v>0</v>
      </c>
      <c r="BG382" s="10">
        <f t="shared" si="46"/>
        <v>1400366.3518401836</v>
      </c>
    </row>
    <row r="383" spans="1:59" ht="28.8">
      <c r="A383" s="1" t="s">
        <v>7373</v>
      </c>
      <c r="B383" s="1" t="s">
        <v>377</v>
      </c>
      <c r="C383" s="1" t="s">
        <v>380</v>
      </c>
      <c r="D383" s="1" t="s">
        <v>10</v>
      </c>
      <c r="E383" s="1" t="s">
        <v>381</v>
      </c>
      <c r="F383" s="2">
        <v>52792</v>
      </c>
      <c r="G383" s="2">
        <v>381</v>
      </c>
      <c r="H383" s="2">
        <v>24</v>
      </c>
      <c r="I383" s="2">
        <v>12958</v>
      </c>
      <c r="J383" s="2">
        <v>10532</v>
      </c>
      <c r="K383" s="2">
        <v>4817</v>
      </c>
      <c r="L383" s="2">
        <v>554</v>
      </c>
      <c r="M383" s="2">
        <v>70</v>
      </c>
      <c r="N383" s="2">
        <v>23</v>
      </c>
      <c r="O383" s="2">
        <v>787</v>
      </c>
      <c r="P383" s="2">
        <v>277</v>
      </c>
      <c r="Q383" s="2">
        <v>3</v>
      </c>
      <c r="R383" s="2">
        <v>188</v>
      </c>
      <c r="S383" s="2">
        <v>3494500</v>
      </c>
      <c r="T383" s="2">
        <v>157859800</v>
      </c>
      <c r="U383" s="2">
        <v>138</v>
      </c>
      <c r="V383" s="2">
        <v>265</v>
      </c>
      <c r="W383" s="2">
        <v>0</v>
      </c>
      <c r="X383" s="2">
        <v>1325</v>
      </c>
      <c r="Y383" s="2">
        <v>265</v>
      </c>
      <c r="Z383" s="2">
        <v>965</v>
      </c>
      <c r="AA383" s="9">
        <f t="shared" si="47"/>
        <v>52792</v>
      </c>
      <c r="AB383" s="9">
        <f t="shared" si="48"/>
        <v>12553</v>
      </c>
      <c r="AC383" s="9">
        <f t="shared" si="49"/>
        <v>1902</v>
      </c>
      <c r="AD383" s="9">
        <f t="shared" si="50"/>
        <v>188</v>
      </c>
      <c r="AE383" s="44">
        <f t="shared" si="51"/>
        <v>1.5386442852338803E-4</v>
      </c>
      <c r="AF383" s="9">
        <f t="shared" si="52"/>
        <v>1060</v>
      </c>
      <c r="AG383" s="9">
        <f t="shared" si="45"/>
        <v>1230</v>
      </c>
      <c r="AH383" s="44">
        <f t="shared" si="53"/>
        <v>2.0932543077534945E-4</v>
      </c>
      <c r="AI383">
        <f>AA383/'Totals and Drop Down Lists'!W$6*Inputs!E$37</f>
        <v>47889.75637425547</v>
      </c>
      <c r="AJ383">
        <f>AB383/'Totals and Drop Down Lists'!X$6*Inputs!F$37</f>
        <v>41304.230305147583</v>
      </c>
      <c r="AK383">
        <f>AC383/'Totals and Drop Down Lists'!Y$6*Inputs!G$37</f>
        <v>12538.626469572766</v>
      </c>
      <c r="AL383">
        <f>AD383/'Totals and Drop Down Lists'!Z$6*Inputs!H$37</f>
        <v>1507.290238758851</v>
      </c>
      <c r="AM383">
        <f>AE383/'Totals and Drop Down Lists'!AA$6*Inputs!I$37</f>
        <v>19154.482750143419</v>
      </c>
      <c r="AN383">
        <f>AF383/'Totals and Drop Down Lists'!AB$6*Inputs!J$37</f>
        <v>21154.094728765427</v>
      </c>
      <c r="AO383">
        <f>AG383/'Totals and Drop Down Lists'!AC$6*Inputs!K$37</f>
        <v>22906.998700282693</v>
      </c>
      <c r="AP383">
        <f>AH383/'Totals and Drop Down Lists'!AD$6*Inputs!L$37</f>
        <v>49260.534586161892</v>
      </c>
      <c r="AQ383">
        <f>IF(OR($D383="51",$D383="52",$D383="61"),(AA383/'Totals and Drop Down Lists'!W$4)*Inputs!E$38,0)</f>
        <v>0</v>
      </c>
      <c r="AR383">
        <f>IF(OR($D383="51",$D383="52",$D383="61"),(AB383/'Totals and Drop Down Lists'!X$4)*Inputs!F$38,0)</f>
        <v>0</v>
      </c>
      <c r="AS383">
        <f>IF(OR($D383="51",$D383="52",$D383="61"),(AC383/'Totals and Drop Down Lists'!Y$4)*Inputs!G$38,0)</f>
        <v>0</v>
      </c>
      <c r="AT383">
        <f>IF(OR($D383="51",$D383="52",$D383="61"),(AD383/'Totals and Drop Down Lists'!Z$4)*Inputs!H$38,0)</f>
        <v>0</v>
      </c>
      <c r="AU383">
        <f>IF(OR($D383="51",$D383="52",$D383="61"),(AE383/'Totals and Drop Down Lists'!AA$4)*Inputs!I$38,0)</f>
        <v>0</v>
      </c>
      <c r="AV383">
        <f>IF(OR($D383="51",$D383="52",$D383="61"),(AF383/'Totals and Drop Down Lists'!AB$4)*Inputs!J$38,0)</f>
        <v>0</v>
      </c>
      <c r="AW383">
        <f>IF(OR($D383="51",$D383="52",$D383="61"),(AG383/'Totals and Drop Down Lists'!AC$4)*Inputs!K$38,0)</f>
        <v>0</v>
      </c>
      <c r="AX383">
        <f>IF(OR($D383="51",$D383="52",$D383="61"),(AH383/'Totals and Drop Down Lists'!AD$4)*Inputs!L$38,0)</f>
        <v>0</v>
      </c>
      <c r="AY383">
        <f>IF(OR($D383="51",$D383="52",$D383="61"),0,(AA383/'Totals and Drop Down Lists'!W$5)*Inputs!E$39)</f>
        <v>0</v>
      </c>
      <c r="AZ383">
        <f>IF(OR($D383="51",$D383="52",$D383="61"),0,(AB383/'Totals and Drop Down Lists'!X$5)*Inputs!F$39)</f>
        <v>0</v>
      </c>
      <c r="BA383">
        <f>IF(OR($D383="51",$D383="52",$D383="61"),0,(AC383/'Totals and Drop Down Lists'!Y$5)*Inputs!G$39)</f>
        <v>0</v>
      </c>
      <c r="BB383">
        <f>IF(OR($D383="51",$D383="52",$D383="61"),0,(AD383/'Totals and Drop Down Lists'!Z$5)*Inputs!H$39)</f>
        <v>0</v>
      </c>
      <c r="BC383">
        <f>IF(OR($D383="51",$D383="52",$D383="61"),0,(AE383/'Totals and Drop Down Lists'!AA$5)*Inputs!I$39)</f>
        <v>0</v>
      </c>
      <c r="BD383">
        <f>IF(OR($D383="51",$D383="52",$D383="61"),0,(AF383/'Totals and Drop Down Lists'!AB$5)*Inputs!J$39)</f>
        <v>0</v>
      </c>
      <c r="BE383">
        <f>IF(OR($D383="51",$D383="52",$D383="61"),0,(AG383/'Totals and Drop Down Lists'!AC$5)*Inputs!K$39)</f>
        <v>0</v>
      </c>
      <c r="BF383">
        <f>IF(OR($D383="51",$D383="52",$D383="61"),0,(AH383/'Totals and Drop Down Lists'!AD$5)*Inputs!L$39)</f>
        <v>0</v>
      </c>
      <c r="BG383" s="10">
        <f t="shared" si="46"/>
        <v>215716.01415308812</v>
      </c>
    </row>
    <row r="384" spans="1:59" ht="28.8">
      <c r="A384" s="1" t="s">
        <v>7373</v>
      </c>
      <c r="B384" s="1" t="s">
        <v>377</v>
      </c>
      <c r="C384" s="1" t="s">
        <v>382</v>
      </c>
      <c r="D384" s="1" t="s">
        <v>215</v>
      </c>
      <c r="E384" s="1" t="s">
        <v>383</v>
      </c>
      <c r="F384" s="2">
        <v>442494</v>
      </c>
      <c r="G384" s="2">
        <v>3889</v>
      </c>
      <c r="H384" s="2">
        <v>195</v>
      </c>
      <c r="I384" s="2">
        <v>102408</v>
      </c>
      <c r="J384" s="2">
        <v>134807</v>
      </c>
      <c r="K384" s="2">
        <v>55908</v>
      </c>
      <c r="L384" s="2">
        <v>3423</v>
      </c>
      <c r="M384" s="2">
        <v>740</v>
      </c>
      <c r="N384" s="2">
        <v>275</v>
      </c>
      <c r="O384" s="2">
        <v>6844</v>
      </c>
      <c r="P384" s="2">
        <v>1494</v>
      </c>
      <c r="Q384" s="2">
        <v>505</v>
      </c>
      <c r="R384" s="2">
        <v>9088</v>
      </c>
      <c r="S384" s="2">
        <v>45838900</v>
      </c>
      <c r="T384" s="2">
        <v>2084824400</v>
      </c>
      <c r="U384" s="2">
        <v>3915</v>
      </c>
      <c r="V384" s="2">
        <v>1777</v>
      </c>
      <c r="W384" s="2">
        <v>209</v>
      </c>
      <c r="X384" s="2">
        <v>11865</v>
      </c>
      <c r="Y384" s="2">
        <v>1340</v>
      </c>
      <c r="Z384" s="2">
        <v>8686</v>
      </c>
      <c r="AA384" s="9">
        <f t="shared" si="47"/>
        <v>442494</v>
      </c>
      <c r="AB384" s="9">
        <f t="shared" si="48"/>
        <v>98324</v>
      </c>
      <c r="AC384" s="9">
        <f t="shared" si="49"/>
        <v>22369</v>
      </c>
      <c r="AD384" s="9">
        <f t="shared" si="50"/>
        <v>9088</v>
      </c>
      <c r="AE384" s="44">
        <f t="shared" si="51"/>
        <v>1.6193146871477159E-3</v>
      </c>
      <c r="AF384" s="9">
        <f t="shared" si="52"/>
        <v>9879</v>
      </c>
      <c r="AG384" s="9">
        <f t="shared" si="45"/>
        <v>10026</v>
      </c>
      <c r="AH384" s="44">
        <f t="shared" si="53"/>
        <v>1.5471780631301656E-3</v>
      </c>
      <c r="AI384">
        <f>AA384/'Totals and Drop Down Lists'!W$6*Inputs!E$37</f>
        <v>401404.18732137064</v>
      </c>
      <c r="AJ384">
        <f>AB384/'Totals and Drop Down Lists'!X$6*Inputs!F$37</f>
        <v>323524.02935739118</v>
      </c>
      <c r="AK384">
        <f>AC384/'Totals and Drop Down Lists'!Y$6*Inputs!G$37</f>
        <v>147464.00394209946</v>
      </c>
      <c r="AL384">
        <f>AD384/'Totals and Drop Down Lists'!Z$6*Inputs!H$37</f>
        <v>72863.051541704466</v>
      </c>
      <c r="AM384">
        <f>AE384/'Totals and Drop Down Lists'!AA$6*Inputs!I$37</f>
        <v>201587.43342883879</v>
      </c>
      <c r="AN384">
        <f>AF384/'Totals and Drop Down Lists'!AB$6*Inputs!J$37</f>
        <v>197152.17153346573</v>
      </c>
      <c r="AO384">
        <f>AG384/'Totals and Drop Down Lists'!AC$6*Inputs!K$37</f>
        <v>186719.97477157257</v>
      </c>
      <c r="AP384">
        <f>AH384/'Totals and Drop Down Lists'!AD$6*Inputs!L$37</f>
        <v>364097.27288018406</v>
      </c>
      <c r="AQ384">
        <f>IF(OR($D384="51",$D384="52",$D384="61"),(AA384/'Totals and Drop Down Lists'!W$4)*Inputs!E$38,0)</f>
        <v>0</v>
      </c>
      <c r="AR384">
        <f>IF(OR($D384="51",$D384="52",$D384="61"),(AB384/'Totals and Drop Down Lists'!X$4)*Inputs!F$38,0)</f>
        <v>0</v>
      </c>
      <c r="AS384">
        <f>IF(OR($D384="51",$D384="52",$D384="61"),(AC384/'Totals and Drop Down Lists'!Y$4)*Inputs!G$38,0)</f>
        <v>0</v>
      </c>
      <c r="AT384">
        <f>IF(OR($D384="51",$D384="52",$D384="61"),(AD384/'Totals and Drop Down Lists'!Z$4)*Inputs!H$38,0)</f>
        <v>0</v>
      </c>
      <c r="AU384">
        <f>IF(OR($D384="51",$D384="52",$D384="61"),(AE384/'Totals and Drop Down Lists'!AA$4)*Inputs!I$38,0)</f>
        <v>0</v>
      </c>
      <c r="AV384">
        <f>IF(OR($D384="51",$D384="52",$D384="61"),(AF384/'Totals and Drop Down Lists'!AB$4)*Inputs!J$38,0)</f>
        <v>0</v>
      </c>
      <c r="AW384">
        <f>IF(OR($D384="51",$D384="52",$D384="61"),(AG384/'Totals and Drop Down Lists'!AC$4)*Inputs!K$38,0)</f>
        <v>0</v>
      </c>
      <c r="AX384">
        <f>IF(OR($D384="51",$D384="52",$D384="61"),(AH384/'Totals and Drop Down Lists'!AD$4)*Inputs!L$38,0)</f>
        <v>0</v>
      </c>
      <c r="AY384">
        <f>IF(OR($D384="51",$D384="52",$D384="61"),0,(AA384/'Totals and Drop Down Lists'!W$5)*Inputs!E$39)</f>
        <v>0</v>
      </c>
      <c r="AZ384">
        <f>IF(OR($D384="51",$D384="52",$D384="61"),0,(AB384/'Totals and Drop Down Lists'!X$5)*Inputs!F$39)</f>
        <v>0</v>
      </c>
      <c r="BA384">
        <f>IF(OR($D384="51",$D384="52",$D384="61"),0,(AC384/'Totals and Drop Down Lists'!Y$5)*Inputs!G$39)</f>
        <v>0</v>
      </c>
      <c r="BB384">
        <f>IF(OR($D384="51",$D384="52",$D384="61"),0,(AD384/'Totals and Drop Down Lists'!Z$5)*Inputs!H$39)</f>
        <v>0</v>
      </c>
      <c r="BC384">
        <f>IF(OR($D384="51",$D384="52",$D384="61"),0,(AE384/'Totals and Drop Down Lists'!AA$5)*Inputs!I$39)</f>
        <v>0</v>
      </c>
      <c r="BD384">
        <f>IF(OR($D384="51",$D384="52",$D384="61"),0,(AF384/'Totals and Drop Down Lists'!AB$5)*Inputs!J$39)</f>
        <v>0</v>
      </c>
      <c r="BE384">
        <f>IF(OR($D384="51",$D384="52",$D384="61"),0,(AG384/'Totals and Drop Down Lists'!AC$5)*Inputs!K$39)</f>
        <v>0</v>
      </c>
      <c r="BF384">
        <f>IF(OR($D384="51",$D384="52",$D384="61"),0,(AH384/'Totals and Drop Down Lists'!AD$5)*Inputs!L$39)</f>
        <v>0</v>
      </c>
      <c r="BG384" s="10">
        <f t="shared" si="46"/>
        <v>1894812.1247766267</v>
      </c>
    </row>
    <row r="385" spans="1:59">
      <c r="A385" s="1" t="s">
        <v>7374</v>
      </c>
      <c r="B385" s="1" t="s">
        <v>2940</v>
      </c>
      <c r="C385" s="1" t="s">
        <v>2941</v>
      </c>
      <c r="D385" s="1" t="s">
        <v>7</v>
      </c>
      <c r="E385" s="1" t="s">
        <v>2942</v>
      </c>
      <c r="F385" s="2">
        <v>465424</v>
      </c>
      <c r="G385" s="2">
        <v>10161</v>
      </c>
      <c r="H385" s="2">
        <v>1118</v>
      </c>
      <c r="I385" s="2">
        <v>92847</v>
      </c>
      <c r="J385" s="2">
        <v>163863</v>
      </c>
      <c r="K385" s="2">
        <v>96899</v>
      </c>
      <c r="L385" s="2">
        <v>2882</v>
      </c>
      <c r="M385" s="2">
        <v>837</v>
      </c>
      <c r="N385" s="2">
        <v>187</v>
      </c>
      <c r="O385" s="2">
        <v>8769</v>
      </c>
      <c r="P385" s="2">
        <v>4971</v>
      </c>
      <c r="Q385" s="2">
        <v>1498</v>
      </c>
      <c r="R385" s="2">
        <v>37660</v>
      </c>
      <c r="S385" s="2">
        <v>113263700</v>
      </c>
      <c r="T385" s="2">
        <v>4837707400</v>
      </c>
      <c r="U385" s="2">
        <v>5352</v>
      </c>
      <c r="V385" s="2">
        <v>4660</v>
      </c>
      <c r="W385" s="2">
        <v>70</v>
      </c>
      <c r="X385" s="2">
        <v>27935</v>
      </c>
      <c r="Y385" s="2">
        <v>3720</v>
      </c>
      <c r="Z385" s="2">
        <v>20275</v>
      </c>
      <c r="AA385" s="9">
        <f t="shared" si="47"/>
        <v>465424</v>
      </c>
      <c r="AB385" s="9">
        <f t="shared" si="48"/>
        <v>81568</v>
      </c>
      <c r="AC385" s="9">
        <f t="shared" si="49"/>
        <v>56804</v>
      </c>
      <c r="AD385" s="9">
        <f t="shared" si="50"/>
        <v>37660</v>
      </c>
      <c r="AE385" s="44">
        <f t="shared" si="51"/>
        <v>4.0017824436523099E-3</v>
      </c>
      <c r="AF385" s="9">
        <f t="shared" si="52"/>
        <v>23205</v>
      </c>
      <c r="AG385" s="9">
        <f t="shared" si="45"/>
        <v>23995</v>
      </c>
      <c r="AH385" s="44">
        <f t="shared" si="53"/>
        <v>5.2797120118057922E-3</v>
      </c>
      <c r="AI385">
        <f>AA385/'Totals and Drop Down Lists'!W$6*Inputs!E$37</f>
        <v>422204.91685731697</v>
      </c>
      <c r="AJ385">
        <f>AB385/'Totals and Drop Down Lists'!X$6*Inputs!F$37</f>
        <v>268390.30172311625</v>
      </c>
      <c r="AK385">
        <f>AC385/'Totals and Drop Down Lists'!Y$6*Inputs!G$37</f>
        <v>374471.15561388608</v>
      </c>
      <c r="AL385">
        <f>AD385/'Totals and Drop Down Lists'!Z$6*Inputs!H$37</f>
        <v>301939.09782796988</v>
      </c>
      <c r="AM385">
        <f>AE385/'Totals and Drop Down Lists'!AA$6*Inputs!I$37</f>
        <v>498179.29668593622</v>
      </c>
      <c r="AN385">
        <f>AF385/'Totals and Drop Down Lists'!AB$6*Inputs!J$37</f>
        <v>463095.06432169979</v>
      </c>
      <c r="AO385">
        <f>AG385/'Totals and Drop Down Lists'!AC$6*Inputs!K$37</f>
        <v>446872.71041730343</v>
      </c>
      <c r="AP385">
        <f>AH385/'Totals and Drop Down Lists'!AD$6*Inputs!L$37</f>
        <v>1242474.1475471086</v>
      </c>
      <c r="AQ385">
        <f>IF(OR($D385="51",$D385="52",$D385="61"),(AA385/'Totals and Drop Down Lists'!W$4)*Inputs!E$38,0)</f>
        <v>0</v>
      </c>
      <c r="AR385">
        <f>IF(OR($D385="51",$D385="52",$D385="61"),(AB385/'Totals and Drop Down Lists'!X$4)*Inputs!F$38,0)</f>
        <v>0</v>
      </c>
      <c r="AS385">
        <f>IF(OR($D385="51",$D385="52",$D385="61"),(AC385/'Totals and Drop Down Lists'!Y$4)*Inputs!G$38,0)</f>
        <v>0</v>
      </c>
      <c r="AT385">
        <f>IF(OR($D385="51",$D385="52",$D385="61"),(AD385/'Totals and Drop Down Lists'!Z$4)*Inputs!H$38,0)</f>
        <v>0</v>
      </c>
      <c r="AU385">
        <f>IF(OR($D385="51",$D385="52",$D385="61"),(AE385/'Totals and Drop Down Lists'!AA$4)*Inputs!I$38,0)</f>
        <v>0</v>
      </c>
      <c r="AV385">
        <f>IF(OR($D385="51",$D385="52",$D385="61"),(AF385/'Totals and Drop Down Lists'!AB$4)*Inputs!J$38,0)</f>
        <v>0</v>
      </c>
      <c r="AW385">
        <f>IF(OR($D385="51",$D385="52",$D385="61"),(AG385/'Totals and Drop Down Lists'!AC$4)*Inputs!K$38,0)</f>
        <v>0</v>
      </c>
      <c r="AX385">
        <f>IF(OR($D385="51",$D385="52",$D385="61"),(AH385/'Totals and Drop Down Lists'!AD$4)*Inputs!L$38,0)</f>
        <v>0</v>
      </c>
      <c r="AY385">
        <f>IF(OR($D385="51",$D385="52",$D385="61"),0,(AA385/'Totals and Drop Down Lists'!W$5)*Inputs!E$39)</f>
        <v>0</v>
      </c>
      <c r="AZ385">
        <f>IF(OR($D385="51",$D385="52",$D385="61"),0,(AB385/'Totals and Drop Down Lists'!X$5)*Inputs!F$39)</f>
        <v>0</v>
      </c>
      <c r="BA385">
        <f>IF(OR($D385="51",$D385="52",$D385="61"),0,(AC385/'Totals and Drop Down Lists'!Y$5)*Inputs!G$39)</f>
        <v>0</v>
      </c>
      <c r="BB385">
        <f>IF(OR($D385="51",$D385="52",$D385="61"),0,(AD385/'Totals and Drop Down Lists'!Z$5)*Inputs!H$39)</f>
        <v>0</v>
      </c>
      <c r="BC385">
        <f>IF(OR($D385="51",$D385="52",$D385="61"),0,(AE385/'Totals and Drop Down Lists'!AA$5)*Inputs!I$39)</f>
        <v>0</v>
      </c>
      <c r="BD385">
        <f>IF(OR($D385="51",$D385="52",$D385="61"),0,(AF385/'Totals and Drop Down Lists'!AB$5)*Inputs!J$39)</f>
        <v>0</v>
      </c>
      <c r="BE385">
        <f>IF(OR($D385="51",$D385="52",$D385="61"),0,(AG385/'Totals and Drop Down Lists'!AC$5)*Inputs!K$39)</f>
        <v>0</v>
      </c>
      <c r="BF385">
        <f>IF(OR($D385="51",$D385="52",$D385="61"),0,(AH385/'Totals and Drop Down Lists'!AD$5)*Inputs!L$39)</f>
        <v>0</v>
      </c>
      <c r="BG385" s="10">
        <f t="shared" si="46"/>
        <v>4017626.6909943367</v>
      </c>
    </row>
    <row r="386" spans="1:59">
      <c r="A386" s="1" t="s">
        <v>7375</v>
      </c>
      <c r="B386" s="1" t="s">
        <v>4791</v>
      </c>
      <c r="C386" s="1" t="s">
        <v>1949</v>
      </c>
      <c r="D386" s="1" t="s">
        <v>7</v>
      </c>
      <c r="E386" s="1" t="s">
        <v>4792</v>
      </c>
      <c r="F386" s="2">
        <v>138004</v>
      </c>
      <c r="G386" s="2">
        <v>2363</v>
      </c>
      <c r="H386" s="2">
        <v>1179</v>
      </c>
      <c r="I386" s="2">
        <v>17904</v>
      </c>
      <c r="J386" s="2">
        <v>55110</v>
      </c>
      <c r="K386" s="2">
        <v>30344</v>
      </c>
      <c r="L386" s="2">
        <v>346</v>
      </c>
      <c r="M386" s="2">
        <v>62</v>
      </c>
      <c r="N386" s="2">
        <v>16</v>
      </c>
      <c r="O386" s="2">
        <v>1879</v>
      </c>
      <c r="P386" s="2">
        <v>775</v>
      </c>
      <c r="Q386" s="2">
        <v>202</v>
      </c>
      <c r="R386" s="2">
        <v>17498</v>
      </c>
      <c r="S386" s="2">
        <v>43423700</v>
      </c>
      <c r="T386" s="2">
        <v>1970589500</v>
      </c>
      <c r="U386" s="2">
        <v>1076</v>
      </c>
      <c r="V386" s="2">
        <v>1680</v>
      </c>
      <c r="W386" s="2">
        <v>45</v>
      </c>
      <c r="X386" s="2">
        <v>6760</v>
      </c>
      <c r="Y386" s="2">
        <v>745</v>
      </c>
      <c r="Z386" s="2">
        <v>4010</v>
      </c>
      <c r="AA386" s="9">
        <f t="shared" si="47"/>
        <v>138004</v>
      </c>
      <c r="AB386" s="9">
        <f t="shared" si="48"/>
        <v>14362</v>
      </c>
      <c r="AC386" s="9">
        <f t="shared" si="49"/>
        <v>20778</v>
      </c>
      <c r="AD386" s="9">
        <f t="shared" si="50"/>
        <v>17498</v>
      </c>
      <c r="AE386" s="44">
        <f t="shared" si="51"/>
        <v>1.1668392630728188E-3</v>
      </c>
      <c r="AF386" s="9">
        <f t="shared" si="52"/>
        <v>5035</v>
      </c>
      <c r="AG386" s="9">
        <f t="shared" ref="AG386:AG449" si="54">Y386+Z386</f>
        <v>4755</v>
      </c>
      <c r="AH386" s="44">
        <f t="shared" si="53"/>
        <v>9.7419080528304272E-4</v>
      </c>
      <c r="AI386">
        <f>AA386/'Totals and Drop Down Lists'!W$6*Inputs!E$37</f>
        <v>125189.00474830944</v>
      </c>
      <c r="AJ386">
        <f>AB386/'Totals and Drop Down Lists'!X$6*Inputs!F$37</f>
        <v>47256.540718754848</v>
      </c>
      <c r="AK386">
        <f>AC386/'Totals and Drop Down Lists'!Y$6*Inputs!G$37</f>
        <v>136975.59452407091</v>
      </c>
      <c r="AL386">
        <f>AD386/'Totals and Drop Down Lists'!Z$6*Inputs!H$37</f>
        <v>140290.23722235308</v>
      </c>
      <c r="AM386">
        <f>AE386/'Totals and Drop Down Lists'!AA$6*Inputs!I$37</f>
        <v>145259.06183261223</v>
      </c>
      <c r="AN386">
        <f>AF386/'Totals and Drop Down Lists'!AB$6*Inputs!J$37</f>
        <v>100481.94996163578</v>
      </c>
      <c r="AO386">
        <f>AG386/'Totals and Drop Down Lists'!AC$6*Inputs!K$37</f>
        <v>88555.104731580635</v>
      </c>
      <c r="AP386">
        <f>AH386/'Totals and Drop Down Lists'!AD$6*Inputs!L$37</f>
        <v>229256.23360435729</v>
      </c>
      <c r="AQ386">
        <f>IF(OR($D386="51",$D386="52",$D386="61"),(AA386/'Totals and Drop Down Lists'!W$4)*Inputs!E$38,0)</f>
        <v>0</v>
      </c>
      <c r="AR386">
        <f>IF(OR($D386="51",$D386="52",$D386="61"),(AB386/'Totals and Drop Down Lists'!X$4)*Inputs!F$38,0)</f>
        <v>0</v>
      </c>
      <c r="AS386">
        <f>IF(OR($D386="51",$D386="52",$D386="61"),(AC386/'Totals and Drop Down Lists'!Y$4)*Inputs!G$38,0)</f>
        <v>0</v>
      </c>
      <c r="AT386">
        <f>IF(OR($D386="51",$D386="52",$D386="61"),(AD386/'Totals and Drop Down Lists'!Z$4)*Inputs!H$38,0)</f>
        <v>0</v>
      </c>
      <c r="AU386">
        <f>IF(OR($D386="51",$D386="52",$D386="61"),(AE386/'Totals and Drop Down Lists'!AA$4)*Inputs!I$38,0)</f>
        <v>0</v>
      </c>
      <c r="AV386">
        <f>IF(OR($D386="51",$D386="52",$D386="61"),(AF386/'Totals and Drop Down Lists'!AB$4)*Inputs!J$38,0)</f>
        <v>0</v>
      </c>
      <c r="AW386">
        <f>IF(OR($D386="51",$D386="52",$D386="61"),(AG386/'Totals and Drop Down Lists'!AC$4)*Inputs!K$38,0)</f>
        <v>0</v>
      </c>
      <c r="AX386">
        <f>IF(OR($D386="51",$D386="52",$D386="61"),(AH386/'Totals and Drop Down Lists'!AD$4)*Inputs!L$38,0)</f>
        <v>0</v>
      </c>
      <c r="AY386">
        <f>IF(OR($D386="51",$D386="52",$D386="61"),0,(AA386/'Totals and Drop Down Lists'!W$5)*Inputs!E$39)</f>
        <v>0</v>
      </c>
      <c r="AZ386">
        <f>IF(OR($D386="51",$D386="52",$D386="61"),0,(AB386/'Totals and Drop Down Lists'!X$5)*Inputs!F$39)</f>
        <v>0</v>
      </c>
      <c r="BA386">
        <f>IF(OR($D386="51",$D386="52",$D386="61"),0,(AC386/'Totals and Drop Down Lists'!Y$5)*Inputs!G$39)</f>
        <v>0</v>
      </c>
      <c r="BB386">
        <f>IF(OR($D386="51",$D386="52",$D386="61"),0,(AD386/'Totals and Drop Down Lists'!Z$5)*Inputs!H$39)</f>
        <v>0</v>
      </c>
      <c r="BC386">
        <f>IF(OR($D386="51",$D386="52",$D386="61"),0,(AE386/'Totals and Drop Down Lists'!AA$5)*Inputs!I$39)</f>
        <v>0</v>
      </c>
      <c r="BD386">
        <f>IF(OR($D386="51",$D386="52",$D386="61"),0,(AF386/'Totals and Drop Down Lists'!AB$5)*Inputs!J$39)</f>
        <v>0</v>
      </c>
      <c r="BE386">
        <f>IF(OR($D386="51",$D386="52",$D386="61"),0,(AG386/'Totals and Drop Down Lists'!AC$5)*Inputs!K$39)</f>
        <v>0</v>
      </c>
      <c r="BF386">
        <f>IF(OR($D386="51",$D386="52",$D386="61"),0,(AH386/'Totals and Drop Down Lists'!AD$5)*Inputs!L$39)</f>
        <v>0</v>
      </c>
      <c r="BG386" s="10">
        <f t="shared" ref="BG386:BG449" si="55">SUM(AI386:BF386)</f>
        <v>1013263.7273436743</v>
      </c>
    </row>
    <row r="387" spans="1:59">
      <c r="A387" s="1" t="s">
        <v>7376</v>
      </c>
      <c r="B387" s="1" t="s">
        <v>5073</v>
      </c>
      <c r="C387" s="1" t="s">
        <v>5074</v>
      </c>
      <c r="D387" s="1" t="s">
        <v>10</v>
      </c>
      <c r="E387" s="1" t="s">
        <v>5075</v>
      </c>
      <c r="F387" s="2">
        <v>51942</v>
      </c>
      <c r="G387" s="2">
        <v>490</v>
      </c>
      <c r="H387" s="2">
        <v>33</v>
      </c>
      <c r="I387" s="2">
        <v>10600</v>
      </c>
      <c r="J387" s="2">
        <v>16639</v>
      </c>
      <c r="K387" s="2">
        <v>6225</v>
      </c>
      <c r="L387" s="2">
        <v>405</v>
      </c>
      <c r="M387" s="2">
        <v>62</v>
      </c>
      <c r="N387" s="2">
        <v>25</v>
      </c>
      <c r="O387" s="2">
        <v>677</v>
      </c>
      <c r="P387" s="2">
        <v>238</v>
      </c>
      <c r="Q387" s="2">
        <v>69</v>
      </c>
      <c r="R387" s="2">
        <v>116</v>
      </c>
      <c r="S387" s="2">
        <v>6843600</v>
      </c>
      <c r="T387" s="2">
        <v>264229500</v>
      </c>
      <c r="U387" s="2">
        <v>468</v>
      </c>
      <c r="V387" s="2">
        <v>319</v>
      </c>
      <c r="W387" s="2">
        <v>35</v>
      </c>
      <c r="X387" s="2">
        <v>1534</v>
      </c>
      <c r="Y387" s="2">
        <v>120</v>
      </c>
      <c r="Z387" s="2">
        <v>1190</v>
      </c>
      <c r="AA387" s="9">
        <f t="shared" ref="AA387:AA450" si="56">F387</f>
        <v>51942</v>
      </c>
      <c r="AB387" s="9">
        <f t="shared" ref="AB387:AB450" si="57">I387-G387-H387</f>
        <v>10077</v>
      </c>
      <c r="AC387" s="9">
        <f t="shared" ref="AC387:AC450" si="58">L387+M387+N387+O387+P387+Q387+R387</f>
        <v>1592</v>
      </c>
      <c r="AD387" s="9">
        <f t="shared" ref="AD387:AD450" si="59">R387</f>
        <v>116</v>
      </c>
      <c r="AE387" s="44">
        <f t="shared" ref="AE387:AE450" si="60">IF(ISERROR(((K387^2)*SUM(J:J))/((SUM(K:K)^2)*J387)), 0, ((K387^2)*SUM(J:J))/((SUM(K:K)^2)*J387))</f>
        <v>1.6264745635521997E-4</v>
      </c>
      <c r="AF387" s="9">
        <f t="shared" ref="AF387:AF450" si="61">-IF((W387+V387-X387)&gt;0, 0, (W387+V387-X387))</f>
        <v>1180</v>
      </c>
      <c r="AG387" s="9">
        <f t="shared" si="54"/>
        <v>1310</v>
      </c>
      <c r="AH387" s="44">
        <f t="shared" ref="AH387:AH450" si="62">(K387*SUM(J:J)*AG387)/(J387*SUM(K:K)*SUM(AG:AG))</f>
        <v>1.823620711474445E-4</v>
      </c>
      <c r="AI387">
        <f>AA387/'Totals and Drop Down Lists'!W$6*Inputs!E$37</f>
        <v>47118.687028178087</v>
      </c>
      <c r="AJ387">
        <f>AB387/'Totals and Drop Down Lists'!X$6*Inputs!F$37</f>
        <v>33157.231640641461</v>
      </c>
      <c r="AK387">
        <f>AC387/'Totals and Drop Down Lists'!Y$6*Inputs!G$37</f>
        <v>10495.001755814848</v>
      </c>
      <c r="AL387">
        <f>AD387/'Totals and Drop Down Lists'!Z$6*Inputs!H$37</f>
        <v>930.03014731929113</v>
      </c>
      <c r="AM387">
        <f>AE387/'Totals and Drop Down Lists'!AA$6*Inputs!I$37</f>
        <v>20247.876179107945</v>
      </c>
      <c r="AN387">
        <f>AF387/'Totals and Drop Down Lists'!AB$6*Inputs!J$37</f>
        <v>23548.897905606795</v>
      </c>
      <c r="AO387">
        <f>AG387/'Totals and Drop Down Lists'!AC$6*Inputs!K$37</f>
        <v>24396.884794610021</v>
      </c>
      <c r="AP387">
        <f>AH387/'Totals and Drop Down Lists'!AD$6*Inputs!L$37</f>
        <v>42915.249617251429</v>
      </c>
      <c r="AQ387">
        <f>IF(OR($D387="51",$D387="52",$D387="61"),(AA387/'Totals and Drop Down Lists'!W$4)*Inputs!E$38,0)</f>
        <v>0</v>
      </c>
      <c r="AR387">
        <f>IF(OR($D387="51",$D387="52",$D387="61"),(AB387/'Totals and Drop Down Lists'!X$4)*Inputs!F$38,0)</f>
        <v>0</v>
      </c>
      <c r="AS387">
        <f>IF(OR($D387="51",$D387="52",$D387="61"),(AC387/'Totals and Drop Down Lists'!Y$4)*Inputs!G$38,0)</f>
        <v>0</v>
      </c>
      <c r="AT387">
        <f>IF(OR($D387="51",$D387="52",$D387="61"),(AD387/'Totals and Drop Down Lists'!Z$4)*Inputs!H$38,0)</f>
        <v>0</v>
      </c>
      <c r="AU387">
        <f>IF(OR($D387="51",$D387="52",$D387="61"),(AE387/'Totals and Drop Down Lists'!AA$4)*Inputs!I$38,0)</f>
        <v>0</v>
      </c>
      <c r="AV387">
        <f>IF(OR($D387="51",$D387="52",$D387="61"),(AF387/'Totals and Drop Down Lists'!AB$4)*Inputs!J$38,0)</f>
        <v>0</v>
      </c>
      <c r="AW387">
        <f>IF(OR($D387="51",$D387="52",$D387="61"),(AG387/'Totals and Drop Down Lists'!AC$4)*Inputs!K$38,0)</f>
        <v>0</v>
      </c>
      <c r="AX387">
        <f>IF(OR($D387="51",$D387="52",$D387="61"),(AH387/'Totals and Drop Down Lists'!AD$4)*Inputs!L$38,0)</f>
        <v>0</v>
      </c>
      <c r="AY387">
        <f>IF(OR($D387="51",$D387="52",$D387="61"),0,(AA387/'Totals and Drop Down Lists'!W$5)*Inputs!E$39)</f>
        <v>0</v>
      </c>
      <c r="AZ387">
        <f>IF(OR($D387="51",$D387="52",$D387="61"),0,(AB387/'Totals and Drop Down Lists'!X$5)*Inputs!F$39)</f>
        <v>0</v>
      </c>
      <c r="BA387">
        <f>IF(OR($D387="51",$D387="52",$D387="61"),0,(AC387/'Totals and Drop Down Lists'!Y$5)*Inputs!G$39)</f>
        <v>0</v>
      </c>
      <c r="BB387">
        <f>IF(OR($D387="51",$D387="52",$D387="61"),0,(AD387/'Totals and Drop Down Lists'!Z$5)*Inputs!H$39)</f>
        <v>0</v>
      </c>
      <c r="BC387">
        <f>IF(OR($D387="51",$D387="52",$D387="61"),0,(AE387/'Totals and Drop Down Lists'!AA$5)*Inputs!I$39)</f>
        <v>0</v>
      </c>
      <c r="BD387">
        <f>IF(OR($D387="51",$D387="52",$D387="61"),0,(AF387/'Totals and Drop Down Lists'!AB$5)*Inputs!J$39)</f>
        <v>0</v>
      </c>
      <c r="BE387">
        <f>IF(OR($D387="51",$D387="52",$D387="61"),0,(AG387/'Totals and Drop Down Lists'!AC$5)*Inputs!K$39)</f>
        <v>0</v>
      </c>
      <c r="BF387">
        <f>IF(OR($D387="51",$D387="52",$D387="61"),0,(AH387/'Totals and Drop Down Lists'!AD$5)*Inputs!L$39)</f>
        <v>0</v>
      </c>
      <c r="BG387" s="10">
        <f t="shared" si="55"/>
        <v>202809.85906852988</v>
      </c>
    </row>
    <row r="388" spans="1:59">
      <c r="A388" s="1" t="s">
        <v>7376</v>
      </c>
      <c r="B388" s="1" t="s">
        <v>5073</v>
      </c>
      <c r="C388" s="1" t="s">
        <v>5076</v>
      </c>
      <c r="D388" s="1" t="s">
        <v>10</v>
      </c>
      <c r="E388" s="1" t="s">
        <v>5077</v>
      </c>
      <c r="F388" s="2">
        <v>155227</v>
      </c>
      <c r="G388" s="2">
        <v>987</v>
      </c>
      <c r="H388" s="2">
        <v>133</v>
      </c>
      <c r="I388" s="2">
        <v>16722</v>
      </c>
      <c r="J388" s="2">
        <v>44400</v>
      </c>
      <c r="K388" s="2">
        <v>14511</v>
      </c>
      <c r="L388" s="2">
        <v>891</v>
      </c>
      <c r="M388" s="2">
        <v>178</v>
      </c>
      <c r="N388" s="2">
        <v>114</v>
      </c>
      <c r="O388" s="2">
        <v>1753</v>
      </c>
      <c r="P388" s="2">
        <v>569</v>
      </c>
      <c r="Q388" s="2">
        <v>126</v>
      </c>
      <c r="R388" s="2">
        <v>1068</v>
      </c>
      <c r="S388" s="2">
        <v>20698400</v>
      </c>
      <c r="T388" s="2">
        <v>849542200</v>
      </c>
      <c r="U388" s="2">
        <v>963</v>
      </c>
      <c r="V388" s="2">
        <v>295</v>
      </c>
      <c r="W388" s="2">
        <v>0</v>
      </c>
      <c r="X388" s="2">
        <v>2160</v>
      </c>
      <c r="Y388" s="2">
        <v>90</v>
      </c>
      <c r="Z388" s="2">
        <v>1760</v>
      </c>
      <c r="AA388" s="9">
        <f t="shared" si="56"/>
        <v>155227</v>
      </c>
      <c r="AB388" s="9">
        <f t="shared" si="57"/>
        <v>15602</v>
      </c>
      <c r="AC388" s="9">
        <f t="shared" si="58"/>
        <v>4699</v>
      </c>
      <c r="AD388" s="9">
        <f t="shared" si="59"/>
        <v>1068</v>
      </c>
      <c r="AE388" s="44">
        <f t="shared" si="60"/>
        <v>3.3121309585214292E-4</v>
      </c>
      <c r="AF388" s="9">
        <f t="shared" si="61"/>
        <v>1865</v>
      </c>
      <c r="AG388" s="9">
        <f t="shared" si="54"/>
        <v>1850</v>
      </c>
      <c r="AH388" s="44">
        <f t="shared" si="62"/>
        <v>2.249765158544806E-4</v>
      </c>
      <c r="AI388">
        <f>AA388/'Totals and Drop Down Lists'!W$6*Inputs!E$37</f>
        <v>140812.68398065149</v>
      </c>
      <c r="AJ388">
        <f>AB388/'Totals and Drop Down Lists'!X$6*Inputs!F$37</f>
        <v>51336.620825373429</v>
      </c>
      <c r="AK388">
        <f>AC388/'Totals and Drop Down Lists'!Y$6*Inputs!G$37</f>
        <v>30977.395257898221</v>
      </c>
      <c r="AL388">
        <f>AD388/'Totals and Drop Down Lists'!Z$6*Inputs!H$37</f>
        <v>8562.6913563534727</v>
      </c>
      <c r="AM388">
        <f>AE388/'Totals and Drop Down Lists'!AA$6*Inputs!I$37</f>
        <v>41232.503132828548</v>
      </c>
      <c r="AN388">
        <f>AF388/'Totals and Drop Down Lists'!AB$6*Inputs!J$37</f>
        <v>37219.232706742943</v>
      </c>
      <c r="AO388">
        <f>AG388/'Totals and Drop Down Lists'!AC$6*Inputs!K$37</f>
        <v>34453.615931319495</v>
      </c>
      <c r="AP388">
        <f>AH388/'Totals and Drop Down Lists'!AD$6*Inputs!L$37</f>
        <v>52943.703014363658</v>
      </c>
      <c r="AQ388">
        <f>IF(OR($D388="51",$D388="52",$D388="61"),(AA388/'Totals and Drop Down Lists'!W$4)*Inputs!E$38,0)</f>
        <v>0</v>
      </c>
      <c r="AR388">
        <f>IF(OR($D388="51",$D388="52",$D388="61"),(AB388/'Totals and Drop Down Lists'!X$4)*Inputs!F$38,0)</f>
        <v>0</v>
      </c>
      <c r="AS388">
        <f>IF(OR($D388="51",$D388="52",$D388="61"),(AC388/'Totals and Drop Down Lists'!Y$4)*Inputs!G$38,0)</f>
        <v>0</v>
      </c>
      <c r="AT388">
        <f>IF(OR($D388="51",$D388="52",$D388="61"),(AD388/'Totals and Drop Down Lists'!Z$4)*Inputs!H$38,0)</f>
        <v>0</v>
      </c>
      <c r="AU388">
        <f>IF(OR($D388="51",$D388="52",$D388="61"),(AE388/'Totals and Drop Down Lists'!AA$4)*Inputs!I$38,0)</f>
        <v>0</v>
      </c>
      <c r="AV388">
        <f>IF(OR($D388="51",$D388="52",$D388="61"),(AF388/'Totals and Drop Down Lists'!AB$4)*Inputs!J$38,0)</f>
        <v>0</v>
      </c>
      <c r="AW388">
        <f>IF(OR($D388="51",$D388="52",$D388="61"),(AG388/'Totals and Drop Down Lists'!AC$4)*Inputs!K$38,0)</f>
        <v>0</v>
      </c>
      <c r="AX388">
        <f>IF(OR($D388="51",$D388="52",$D388="61"),(AH388/'Totals and Drop Down Lists'!AD$4)*Inputs!L$38,0)</f>
        <v>0</v>
      </c>
      <c r="AY388">
        <f>IF(OR($D388="51",$D388="52",$D388="61"),0,(AA388/'Totals and Drop Down Lists'!W$5)*Inputs!E$39)</f>
        <v>0</v>
      </c>
      <c r="AZ388">
        <f>IF(OR($D388="51",$D388="52",$D388="61"),0,(AB388/'Totals and Drop Down Lists'!X$5)*Inputs!F$39)</f>
        <v>0</v>
      </c>
      <c r="BA388">
        <f>IF(OR($D388="51",$D388="52",$D388="61"),0,(AC388/'Totals and Drop Down Lists'!Y$5)*Inputs!G$39)</f>
        <v>0</v>
      </c>
      <c r="BB388">
        <f>IF(OR($D388="51",$D388="52",$D388="61"),0,(AD388/'Totals and Drop Down Lists'!Z$5)*Inputs!H$39)</f>
        <v>0</v>
      </c>
      <c r="BC388">
        <f>IF(OR($D388="51",$D388="52",$D388="61"),0,(AE388/'Totals and Drop Down Lists'!AA$5)*Inputs!I$39)</f>
        <v>0</v>
      </c>
      <c r="BD388">
        <f>IF(OR($D388="51",$D388="52",$D388="61"),0,(AF388/'Totals and Drop Down Lists'!AB$5)*Inputs!J$39)</f>
        <v>0</v>
      </c>
      <c r="BE388">
        <f>IF(OR($D388="51",$D388="52",$D388="61"),0,(AG388/'Totals and Drop Down Lists'!AC$5)*Inputs!K$39)</f>
        <v>0</v>
      </c>
      <c r="BF388">
        <f>IF(OR($D388="51",$D388="52",$D388="61"),0,(AH388/'Totals and Drop Down Lists'!AD$5)*Inputs!L$39)</f>
        <v>0</v>
      </c>
      <c r="BG388" s="10">
        <f t="shared" si="55"/>
        <v>397538.44620553125</v>
      </c>
    </row>
    <row r="389" spans="1:59">
      <c r="A389" s="1" t="s">
        <v>7376</v>
      </c>
      <c r="B389" s="1" t="s">
        <v>5073</v>
      </c>
      <c r="C389" s="1" t="s">
        <v>5078</v>
      </c>
      <c r="D389" s="1" t="s">
        <v>10</v>
      </c>
      <c r="E389" s="1" t="s">
        <v>5079</v>
      </c>
      <c r="F389" s="2">
        <v>79986</v>
      </c>
      <c r="G389" s="2">
        <v>967</v>
      </c>
      <c r="H389" s="2">
        <v>7</v>
      </c>
      <c r="I389" s="2">
        <v>18460</v>
      </c>
      <c r="J389" s="2">
        <v>30560</v>
      </c>
      <c r="K389" s="2">
        <v>12478</v>
      </c>
      <c r="L389" s="2">
        <v>376</v>
      </c>
      <c r="M389" s="2">
        <v>98</v>
      </c>
      <c r="N389" s="2">
        <v>25</v>
      </c>
      <c r="O389" s="2">
        <v>636</v>
      </c>
      <c r="P389" s="2">
        <v>242</v>
      </c>
      <c r="Q389" s="2">
        <v>71</v>
      </c>
      <c r="R389" s="2">
        <v>292</v>
      </c>
      <c r="S389" s="2">
        <v>12602700</v>
      </c>
      <c r="T389" s="2">
        <v>424514200</v>
      </c>
      <c r="U389" s="2">
        <v>1171</v>
      </c>
      <c r="V389" s="2">
        <v>535</v>
      </c>
      <c r="W389" s="2">
        <v>20</v>
      </c>
      <c r="X389" s="2">
        <v>3650</v>
      </c>
      <c r="Y389" s="2">
        <v>225</v>
      </c>
      <c r="Z389" s="2">
        <v>2940</v>
      </c>
      <c r="AA389" s="9">
        <f t="shared" si="56"/>
        <v>79986</v>
      </c>
      <c r="AB389" s="9">
        <f t="shared" si="57"/>
        <v>17486</v>
      </c>
      <c r="AC389" s="9">
        <f t="shared" si="58"/>
        <v>1740</v>
      </c>
      <c r="AD389" s="9">
        <f t="shared" si="59"/>
        <v>292</v>
      </c>
      <c r="AE389" s="44">
        <f t="shared" si="60"/>
        <v>3.5582167407949354E-4</v>
      </c>
      <c r="AF389" s="9">
        <f t="shared" si="61"/>
        <v>3095</v>
      </c>
      <c r="AG389" s="9">
        <f t="shared" si="54"/>
        <v>3165</v>
      </c>
      <c r="AH389" s="44">
        <f t="shared" si="62"/>
        <v>4.8085754192399679E-4</v>
      </c>
      <c r="AI389">
        <f>AA389/'Totals and Drop Down Lists'!W$6*Inputs!E$37</f>
        <v>72558.532606288791</v>
      </c>
      <c r="AJ389">
        <f>AB389/'Totals and Drop Down Lists'!X$6*Inputs!F$37</f>
        <v>57535.71027768746</v>
      </c>
      <c r="AK389">
        <f>AC389/'Totals and Drop Down Lists'!Y$6*Inputs!G$37</f>
        <v>11470.667748189595</v>
      </c>
      <c r="AL389">
        <f>AD389/'Totals and Drop Down Lists'!Z$6*Inputs!H$37</f>
        <v>2341.1103708382152</v>
      </c>
      <c r="AM389">
        <f>AE389/'Totals and Drop Down Lists'!AA$6*Inputs!I$37</f>
        <v>44296.009049595348</v>
      </c>
      <c r="AN389">
        <f>AF389/'Totals and Drop Down Lists'!AB$6*Inputs!J$37</f>
        <v>61765.965269366978</v>
      </c>
      <c r="AO389">
        <f>AG389/'Totals and Drop Down Lists'!AC$6*Inputs!K$37</f>
        <v>58943.618606824974</v>
      </c>
      <c r="AP389">
        <f>AH389/'Totals and Drop Down Lists'!AD$6*Inputs!L$37</f>
        <v>113160.16160685859</v>
      </c>
      <c r="AQ389">
        <f>IF(OR($D389="51",$D389="52",$D389="61"),(AA389/'Totals and Drop Down Lists'!W$4)*Inputs!E$38,0)</f>
        <v>0</v>
      </c>
      <c r="AR389">
        <f>IF(OR($D389="51",$D389="52",$D389="61"),(AB389/'Totals and Drop Down Lists'!X$4)*Inputs!F$38,0)</f>
        <v>0</v>
      </c>
      <c r="AS389">
        <f>IF(OR($D389="51",$D389="52",$D389="61"),(AC389/'Totals and Drop Down Lists'!Y$4)*Inputs!G$38,0)</f>
        <v>0</v>
      </c>
      <c r="AT389">
        <f>IF(OR($D389="51",$D389="52",$D389="61"),(AD389/'Totals and Drop Down Lists'!Z$4)*Inputs!H$38,0)</f>
        <v>0</v>
      </c>
      <c r="AU389">
        <f>IF(OR($D389="51",$D389="52",$D389="61"),(AE389/'Totals and Drop Down Lists'!AA$4)*Inputs!I$38,0)</f>
        <v>0</v>
      </c>
      <c r="AV389">
        <f>IF(OR($D389="51",$D389="52",$D389="61"),(AF389/'Totals and Drop Down Lists'!AB$4)*Inputs!J$38,0)</f>
        <v>0</v>
      </c>
      <c r="AW389">
        <f>IF(OR($D389="51",$D389="52",$D389="61"),(AG389/'Totals and Drop Down Lists'!AC$4)*Inputs!K$38,0)</f>
        <v>0</v>
      </c>
      <c r="AX389">
        <f>IF(OR($D389="51",$D389="52",$D389="61"),(AH389/'Totals and Drop Down Lists'!AD$4)*Inputs!L$38,0)</f>
        <v>0</v>
      </c>
      <c r="AY389">
        <f>IF(OR($D389="51",$D389="52",$D389="61"),0,(AA389/'Totals and Drop Down Lists'!W$5)*Inputs!E$39)</f>
        <v>0</v>
      </c>
      <c r="AZ389">
        <f>IF(OR($D389="51",$D389="52",$D389="61"),0,(AB389/'Totals and Drop Down Lists'!X$5)*Inputs!F$39)</f>
        <v>0</v>
      </c>
      <c r="BA389">
        <f>IF(OR($D389="51",$D389="52",$D389="61"),0,(AC389/'Totals and Drop Down Lists'!Y$5)*Inputs!G$39)</f>
        <v>0</v>
      </c>
      <c r="BB389">
        <f>IF(OR($D389="51",$D389="52",$D389="61"),0,(AD389/'Totals and Drop Down Lists'!Z$5)*Inputs!H$39)</f>
        <v>0</v>
      </c>
      <c r="BC389">
        <f>IF(OR($D389="51",$D389="52",$D389="61"),0,(AE389/'Totals and Drop Down Lists'!AA$5)*Inputs!I$39)</f>
        <v>0</v>
      </c>
      <c r="BD389">
        <f>IF(OR($D389="51",$D389="52",$D389="61"),0,(AF389/'Totals and Drop Down Lists'!AB$5)*Inputs!J$39)</f>
        <v>0</v>
      </c>
      <c r="BE389">
        <f>IF(OR($D389="51",$D389="52",$D389="61"),0,(AG389/'Totals and Drop Down Lists'!AC$5)*Inputs!K$39)</f>
        <v>0</v>
      </c>
      <c r="BF389">
        <f>IF(OR($D389="51",$D389="52",$D389="61"),0,(AH389/'Totals and Drop Down Lists'!AD$5)*Inputs!L$39)</f>
        <v>0</v>
      </c>
      <c r="BG389" s="10">
        <f t="shared" si="55"/>
        <v>422071.77553564997</v>
      </c>
    </row>
    <row r="390" spans="1:59">
      <c r="A390" s="1" t="s">
        <v>7376</v>
      </c>
      <c r="B390" s="1" t="s">
        <v>5073</v>
      </c>
      <c r="C390" s="1" t="s">
        <v>5080</v>
      </c>
      <c r="D390" s="1" t="s">
        <v>10</v>
      </c>
      <c r="E390" s="1" t="s">
        <v>5081</v>
      </c>
      <c r="F390" s="2">
        <v>80167</v>
      </c>
      <c r="G390" s="2">
        <v>301</v>
      </c>
      <c r="H390" s="2">
        <v>13</v>
      </c>
      <c r="I390" s="2">
        <v>17333</v>
      </c>
      <c r="J390" s="2">
        <v>24371</v>
      </c>
      <c r="K390" s="2">
        <v>8929</v>
      </c>
      <c r="L390" s="2">
        <v>576</v>
      </c>
      <c r="M390" s="2">
        <v>85</v>
      </c>
      <c r="N390" s="2">
        <v>43</v>
      </c>
      <c r="O390" s="2">
        <v>1039</v>
      </c>
      <c r="P390" s="2">
        <v>340</v>
      </c>
      <c r="Q390" s="2">
        <v>323</v>
      </c>
      <c r="R390" s="2">
        <v>252</v>
      </c>
      <c r="S390" s="2">
        <v>9337300</v>
      </c>
      <c r="T390" s="2">
        <v>354888600</v>
      </c>
      <c r="U390" s="2">
        <v>692</v>
      </c>
      <c r="V390" s="2">
        <v>630</v>
      </c>
      <c r="W390" s="2">
        <v>20</v>
      </c>
      <c r="X390" s="2">
        <v>2465</v>
      </c>
      <c r="Y390" s="2">
        <v>555</v>
      </c>
      <c r="Z390" s="2">
        <v>1470</v>
      </c>
      <c r="AA390" s="9">
        <f t="shared" si="56"/>
        <v>80167</v>
      </c>
      <c r="AB390" s="9">
        <f t="shared" si="57"/>
        <v>17019</v>
      </c>
      <c r="AC390" s="9">
        <f t="shared" si="58"/>
        <v>2658</v>
      </c>
      <c r="AD390" s="9">
        <f t="shared" si="59"/>
        <v>252</v>
      </c>
      <c r="AE390" s="44">
        <f t="shared" si="60"/>
        <v>2.2846942158238648E-4</v>
      </c>
      <c r="AF390" s="9">
        <f t="shared" si="61"/>
        <v>1815</v>
      </c>
      <c r="AG390" s="9">
        <f t="shared" si="54"/>
        <v>2025</v>
      </c>
      <c r="AH390" s="44">
        <f t="shared" si="62"/>
        <v>2.7606133708897715E-4</v>
      </c>
      <c r="AI390">
        <f>AA390/'Totals and Drop Down Lists'!W$6*Inputs!E$37</f>
        <v>72722.725019982914</v>
      </c>
      <c r="AJ390">
        <f>AB390/'Totals and Drop Down Lists'!X$6*Inputs!F$37</f>
        <v>55999.099463339982</v>
      </c>
      <c r="AK390">
        <f>AC390/'Totals and Drop Down Lists'!Y$6*Inputs!G$37</f>
        <v>17522.433836027554</v>
      </c>
      <c r="AL390">
        <f>AD390/'Totals and Drop Down Lists'!Z$6*Inputs!H$37</f>
        <v>2020.4103200384598</v>
      </c>
      <c r="AM390">
        <f>AE390/'Totals and Drop Down Lists'!AA$6*Inputs!I$37</f>
        <v>28442.009869551257</v>
      </c>
      <c r="AN390">
        <f>AF390/'Totals and Drop Down Lists'!AB$6*Inputs!J$37</f>
        <v>36221.398049725707</v>
      </c>
      <c r="AO390">
        <f>AG390/'Totals and Drop Down Lists'!AC$6*Inputs!K$37</f>
        <v>37712.741762660524</v>
      </c>
      <c r="AP390">
        <f>AH390/'Totals and Drop Down Lists'!AD$6*Inputs!L$37</f>
        <v>64965.48934930026</v>
      </c>
      <c r="AQ390">
        <f>IF(OR($D390="51",$D390="52",$D390="61"),(AA390/'Totals and Drop Down Lists'!W$4)*Inputs!E$38,0)</f>
        <v>0</v>
      </c>
      <c r="AR390">
        <f>IF(OR($D390="51",$D390="52",$D390="61"),(AB390/'Totals and Drop Down Lists'!X$4)*Inputs!F$38,0)</f>
        <v>0</v>
      </c>
      <c r="AS390">
        <f>IF(OR($D390="51",$D390="52",$D390="61"),(AC390/'Totals and Drop Down Lists'!Y$4)*Inputs!G$38,0)</f>
        <v>0</v>
      </c>
      <c r="AT390">
        <f>IF(OR($D390="51",$D390="52",$D390="61"),(AD390/'Totals and Drop Down Lists'!Z$4)*Inputs!H$38,0)</f>
        <v>0</v>
      </c>
      <c r="AU390">
        <f>IF(OR($D390="51",$D390="52",$D390="61"),(AE390/'Totals and Drop Down Lists'!AA$4)*Inputs!I$38,0)</f>
        <v>0</v>
      </c>
      <c r="AV390">
        <f>IF(OR($D390="51",$D390="52",$D390="61"),(AF390/'Totals and Drop Down Lists'!AB$4)*Inputs!J$38,0)</f>
        <v>0</v>
      </c>
      <c r="AW390">
        <f>IF(OR($D390="51",$D390="52",$D390="61"),(AG390/'Totals and Drop Down Lists'!AC$4)*Inputs!K$38,0)</f>
        <v>0</v>
      </c>
      <c r="AX390">
        <f>IF(OR($D390="51",$D390="52",$D390="61"),(AH390/'Totals and Drop Down Lists'!AD$4)*Inputs!L$38,0)</f>
        <v>0</v>
      </c>
      <c r="AY390">
        <f>IF(OR($D390="51",$D390="52",$D390="61"),0,(AA390/'Totals and Drop Down Lists'!W$5)*Inputs!E$39)</f>
        <v>0</v>
      </c>
      <c r="AZ390">
        <f>IF(OR($D390="51",$D390="52",$D390="61"),0,(AB390/'Totals and Drop Down Lists'!X$5)*Inputs!F$39)</f>
        <v>0</v>
      </c>
      <c r="BA390">
        <f>IF(OR($D390="51",$D390="52",$D390="61"),0,(AC390/'Totals and Drop Down Lists'!Y$5)*Inputs!G$39)</f>
        <v>0</v>
      </c>
      <c r="BB390">
        <f>IF(OR($D390="51",$D390="52",$D390="61"),0,(AD390/'Totals and Drop Down Lists'!Z$5)*Inputs!H$39)</f>
        <v>0</v>
      </c>
      <c r="BC390">
        <f>IF(OR($D390="51",$D390="52",$D390="61"),0,(AE390/'Totals and Drop Down Lists'!AA$5)*Inputs!I$39)</f>
        <v>0</v>
      </c>
      <c r="BD390">
        <f>IF(OR($D390="51",$D390="52",$D390="61"),0,(AF390/'Totals and Drop Down Lists'!AB$5)*Inputs!J$39)</f>
        <v>0</v>
      </c>
      <c r="BE390">
        <f>IF(OR($D390="51",$D390="52",$D390="61"),0,(AG390/'Totals and Drop Down Lists'!AC$5)*Inputs!K$39)</f>
        <v>0</v>
      </c>
      <c r="BF390">
        <f>IF(OR($D390="51",$D390="52",$D390="61"),0,(AH390/'Totals and Drop Down Lists'!AD$5)*Inputs!L$39)</f>
        <v>0</v>
      </c>
      <c r="BG390" s="10">
        <f t="shared" si="55"/>
        <v>315606.30767062667</v>
      </c>
    </row>
    <row r="391" spans="1:59">
      <c r="A391" s="1" t="s">
        <v>7376</v>
      </c>
      <c r="B391" s="1" t="s">
        <v>5073</v>
      </c>
      <c r="C391" s="1" t="s">
        <v>5082</v>
      </c>
      <c r="D391" s="1" t="s">
        <v>10</v>
      </c>
      <c r="E391" s="1" t="s">
        <v>5083</v>
      </c>
      <c r="F391" s="2">
        <v>79604</v>
      </c>
      <c r="G391" s="2">
        <v>354</v>
      </c>
      <c r="H391" s="2">
        <v>14</v>
      </c>
      <c r="I391" s="2">
        <v>8108</v>
      </c>
      <c r="J391" s="2">
        <v>26818</v>
      </c>
      <c r="K391" s="2">
        <v>6300</v>
      </c>
      <c r="L391" s="2">
        <v>612</v>
      </c>
      <c r="M391" s="2">
        <v>94</v>
      </c>
      <c r="N391" s="2">
        <v>20</v>
      </c>
      <c r="O391" s="2">
        <v>302</v>
      </c>
      <c r="P391" s="2">
        <v>142</v>
      </c>
      <c r="Q391" s="2">
        <v>0</v>
      </c>
      <c r="R391" s="2">
        <v>121</v>
      </c>
      <c r="S391" s="2">
        <v>7900800</v>
      </c>
      <c r="T391" s="2">
        <v>296858200</v>
      </c>
      <c r="U391" s="2">
        <v>497</v>
      </c>
      <c r="V391" s="2">
        <v>285</v>
      </c>
      <c r="W391" s="2">
        <v>0</v>
      </c>
      <c r="X391" s="2">
        <v>1030</v>
      </c>
      <c r="Y391" s="2">
        <v>20</v>
      </c>
      <c r="Z391" s="2">
        <v>810</v>
      </c>
      <c r="AA391" s="9">
        <f t="shared" si="56"/>
        <v>79604</v>
      </c>
      <c r="AB391" s="9">
        <f t="shared" si="57"/>
        <v>7740</v>
      </c>
      <c r="AC391" s="9">
        <f t="shared" si="58"/>
        <v>1291</v>
      </c>
      <c r="AD391" s="9">
        <f t="shared" si="59"/>
        <v>121</v>
      </c>
      <c r="AE391" s="44">
        <f t="shared" si="60"/>
        <v>1.0335952347731401E-4</v>
      </c>
      <c r="AF391" s="9">
        <f t="shared" si="61"/>
        <v>745</v>
      </c>
      <c r="AG391" s="9">
        <f t="shared" si="54"/>
        <v>830</v>
      </c>
      <c r="AH391" s="44">
        <f t="shared" si="62"/>
        <v>7.2550989779872024E-5</v>
      </c>
      <c r="AI391">
        <f>AA391/'Totals and Drop Down Lists'!W$6*Inputs!E$37</f>
        <v>72212.004970757538</v>
      </c>
      <c r="AJ391">
        <f>AB391/'Totals and Drop Down Lists'!X$6*Inputs!F$37</f>
        <v>25467.596794538542</v>
      </c>
      <c r="AK391">
        <f>AC391/'Totals and Drop Down Lists'!Y$6*Inputs!G$37</f>
        <v>8510.708082133775</v>
      </c>
      <c r="AL391">
        <f>AD391/'Totals and Drop Down Lists'!Z$6*Inputs!H$37</f>
        <v>970.11765366926056</v>
      </c>
      <c r="AM391">
        <f>AE391/'Totals and Drop Down Lists'!AA$6*Inputs!I$37</f>
        <v>12867.159931044864</v>
      </c>
      <c r="AN391">
        <f>AF391/'Totals and Drop Down Lists'!AB$6*Inputs!J$37</f>
        <v>14867.736389556832</v>
      </c>
      <c r="AO391">
        <f>AG391/'Totals and Drop Down Lists'!AC$6*Inputs!K$37</f>
        <v>15457.568228646045</v>
      </c>
      <c r="AP391">
        <f>AH391/'Totals and Drop Down Lists'!AD$6*Inputs!L$37</f>
        <v>17073.417826366334</v>
      </c>
      <c r="AQ391">
        <f>IF(OR($D391="51",$D391="52",$D391="61"),(AA391/'Totals and Drop Down Lists'!W$4)*Inputs!E$38,0)</f>
        <v>0</v>
      </c>
      <c r="AR391">
        <f>IF(OR($D391="51",$D391="52",$D391="61"),(AB391/'Totals and Drop Down Lists'!X$4)*Inputs!F$38,0)</f>
        <v>0</v>
      </c>
      <c r="AS391">
        <f>IF(OR($D391="51",$D391="52",$D391="61"),(AC391/'Totals and Drop Down Lists'!Y$4)*Inputs!G$38,0)</f>
        <v>0</v>
      </c>
      <c r="AT391">
        <f>IF(OR($D391="51",$D391="52",$D391="61"),(AD391/'Totals and Drop Down Lists'!Z$4)*Inputs!H$38,0)</f>
        <v>0</v>
      </c>
      <c r="AU391">
        <f>IF(OR($D391="51",$D391="52",$D391="61"),(AE391/'Totals and Drop Down Lists'!AA$4)*Inputs!I$38,0)</f>
        <v>0</v>
      </c>
      <c r="AV391">
        <f>IF(OR($D391="51",$D391="52",$D391="61"),(AF391/'Totals and Drop Down Lists'!AB$4)*Inputs!J$38,0)</f>
        <v>0</v>
      </c>
      <c r="AW391">
        <f>IF(OR($D391="51",$D391="52",$D391="61"),(AG391/'Totals and Drop Down Lists'!AC$4)*Inputs!K$38,0)</f>
        <v>0</v>
      </c>
      <c r="AX391">
        <f>IF(OR($D391="51",$D391="52",$D391="61"),(AH391/'Totals and Drop Down Lists'!AD$4)*Inputs!L$38,0)</f>
        <v>0</v>
      </c>
      <c r="AY391">
        <f>IF(OR($D391="51",$D391="52",$D391="61"),0,(AA391/'Totals and Drop Down Lists'!W$5)*Inputs!E$39)</f>
        <v>0</v>
      </c>
      <c r="AZ391">
        <f>IF(OR($D391="51",$D391="52",$D391="61"),0,(AB391/'Totals and Drop Down Lists'!X$5)*Inputs!F$39)</f>
        <v>0</v>
      </c>
      <c r="BA391">
        <f>IF(OR($D391="51",$D391="52",$D391="61"),0,(AC391/'Totals and Drop Down Lists'!Y$5)*Inputs!G$39)</f>
        <v>0</v>
      </c>
      <c r="BB391">
        <f>IF(OR($D391="51",$D391="52",$D391="61"),0,(AD391/'Totals and Drop Down Lists'!Z$5)*Inputs!H$39)</f>
        <v>0</v>
      </c>
      <c r="BC391">
        <f>IF(OR($D391="51",$D391="52",$D391="61"),0,(AE391/'Totals and Drop Down Lists'!AA$5)*Inputs!I$39)</f>
        <v>0</v>
      </c>
      <c r="BD391">
        <f>IF(OR($D391="51",$D391="52",$D391="61"),0,(AF391/'Totals and Drop Down Lists'!AB$5)*Inputs!J$39)</f>
        <v>0</v>
      </c>
      <c r="BE391">
        <f>IF(OR($D391="51",$D391="52",$D391="61"),0,(AG391/'Totals and Drop Down Lists'!AC$5)*Inputs!K$39)</f>
        <v>0</v>
      </c>
      <c r="BF391">
        <f>IF(OR($D391="51",$D391="52",$D391="61"),0,(AH391/'Totals and Drop Down Lists'!AD$5)*Inputs!L$39)</f>
        <v>0</v>
      </c>
      <c r="BG391" s="10">
        <f t="shared" si="55"/>
        <v>167426.3098767132</v>
      </c>
    </row>
    <row r="392" spans="1:59">
      <c r="A392" s="1" t="s">
        <v>7376</v>
      </c>
      <c r="B392" s="1" t="s">
        <v>5073</v>
      </c>
      <c r="C392" s="1" t="s">
        <v>5084</v>
      </c>
      <c r="D392" s="1" t="s">
        <v>545</v>
      </c>
      <c r="E392" s="1" t="s">
        <v>5085</v>
      </c>
      <c r="F392" s="2">
        <v>196234</v>
      </c>
      <c r="G392" s="2">
        <v>2274</v>
      </c>
      <c r="H392" s="2">
        <v>276</v>
      </c>
      <c r="I392" s="2">
        <v>38015</v>
      </c>
      <c r="J392" s="2">
        <v>51222</v>
      </c>
      <c r="K392" s="2">
        <v>19716</v>
      </c>
      <c r="L392" s="2">
        <v>1994</v>
      </c>
      <c r="M392" s="2">
        <v>161</v>
      </c>
      <c r="N392" s="2">
        <v>112</v>
      </c>
      <c r="O392" s="2">
        <v>2225</v>
      </c>
      <c r="P392" s="2">
        <v>810</v>
      </c>
      <c r="Q392" s="2">
        <v>161</v>
      </c>
      <c r="R392" s="2">
        <v>303</v>
      </c>
      <c r="S392" s="2">
        <v>25144600</v>
      </c>
      <c r="T392" s="2">
        <v>911882700</v>
      </c>
      <c r="U392" s="2">
        <v>1086</v>
      </c>
      <c r="V392" s="2">
        <v>590</v>
      </c>
      <c r="W392" s="2">
        <v>0</v>
      </c>
      <c r="X392" s="2">
        <v>4870</v>
      </c>
      <c r="Y392" s="2">
        <v>200</v>
      </c>
      <c r="Z392" s="2">
        <v>4070</v>
      </c>
      <c r="AA392" s="9">
        <f t="shared" si="56"/>
        <v>196234</v>
      </c>
      <c r="AB392" s="9">
        <f t="shared" si="57"/>
        <v>35465</v>
      </c>
      <c r="AC392" s="9">
        <f t="shared" si="58"/>
        <v>5766</v>
      </c>
      <c r="AD392" s="9">
        <f t="shared" si="59"/>
        <v>303</v>
      </c>
      <c r="AE392" s="44">
        <f t="shared" si="60"/>
        <v>5.3000122464586549E-4</v>
      </c>
      <c r="AF392" s="9">
        <f t="shared" si="61"/>
        <v>4280</v>
      </c>
      <c r="AG392" s="9">
        <f t="shared" si="54"/>
        <v>4270</v>
      </c>
      <c r="AH392" s="44">
        <f t="shared" si="62"/>
        <v>6.1156305153973979E-4</v>
      </c>
      <c r="AI392">
        <f>AA392/'Totals and Drop Down Lists'!W$6*Inputs!E$37</f>
        <v>178011.79065664584</v>
      </c>
      <c r="AJ392">
        <f>AB392/'Totals and Drop Down Lists'!X$6*Inputs!F$37</f>
        <v>116693.58143647408</v>
      </c>
      <c r="AK392">
        <f>AC392/'Totals and Drop Down Lists'!Y$6*Inputs!G$37</f>
        <v>38011.419675897239</v>
      </c>
      <c r="AL392">
        <f>AD392/'Totals and Drop Down Lists'!Z$6*Inputs!H$37</f>
        <v>2429.3028848081481</v>
      </c>
      <c r="AM392">
        <f>AE392/'Totals and Drop Down Lists'!AA$6*Inputs!I$37</f>
        <v>65979.508145321495</v>
      </c>
      <c r="AN392">
        <f>AF392/'Totals and Drop Down Lists'!AB$6*Inputs!J$37</f>
        <v>85414.646640675492</v>
      </c>
      <c r="AO392">
        <f>AG392/'Totals and Drop Down Lists'!AC$6*Inputs!K$37</f>
        <v>79522.670284721215</v>
      </c>
      <c r="AP392">
        <f>AH392/'Totals and Drop Down Lists'!AD$6*Inputs!L$37</f>
        <v>143919.07729703211</v>
      </c>
      <c r="AQ392">
        <f>IF(OR($D392="51",$D392="52",$D392="61"),(AA392/'Totals and Drop Down Lists'!W$4)*Inputs!E$38,0)</f>
        <v>0</v>
      </c>
      <c r="AR392">
        <f>IF(OR($D392="51",$D392="52",$D392="61"),(AB392/'Totals and Drop Down Lists'!X$4)*Inputs!F$38,0)</f>
        <v>0</v>
      </c>
      <c r="AS392">
        <f>IF(OR($D392="51",$D392="52",$D392="61"),(AC392/'Totals and Drop Down Lists'!Y$4)*Inputs!G$38,0)</f>
        <v>0</v>
      </c>
      <c r="AT392">
        <f>IF(OR($D392="51",$D392="52",$D392="61"),(AD392/'Totals and Drop Down Lists'!Z$4)*Inputs!H$38,0)</f>
        <v>0</v>
      </c>
      <c r="AU392">
        <f>IF(OR($D392="51",$D392="52",$D392="61"),(AE392/'Totals and Drop Down Lists'!AA$4)*Inputs!I$38,0)</f>
        <v>0</v>
      </c>
      <c r="AV392">
        <f>IF(OR($D392="51",$D392="52",$D392="61"),(AF392/'Totals and Drop Down Lists'!AB$4)*Inputs!J$38,0)</f>
        <v>0</v>
      </c>
      <c r="AW392">
        <f>IF(OR($D392="51",$D392="52",$D392="61"),(AG392/'Totals and Drop Down Lists'!AC$4)*Inputs!K$38,0)</f>
        <v>0</v>
      </c>
      <c r="AX392">
        <f>IF(OR($D392="51",$D392="52",$D392="61"),(AH392/'Totals and Drop Down Lists'!AD$4)*Inputs!L$38,0)</f>
        <v>0</v>
      </c>
      <c r="AY392">
        <f>IF(OR($D392="51",$D392="52",$D392="61"),0,(AA392/'Totals and Drop Down Lists'!W$5)*Inputs!E$39)</f>
        <v>0</v>
      </c>
      <c r="AZ392">
        <f>IF(OR($D392="51",$D392="52",$D392="61"),0,(AB392/'Totals and Drop Down Lists'!X$5)*Inputs!F$39)</f>
        <v>0</v>
      </c>
      <c r="BA392">
        <f>IF(OR($D392="51",$D392="52",$D392="61"),0,(AC392/'Totals and Drop Down Lists'!Y$5)*Inputs!G$39)</f>
        <v>0</v>
      </c>
      <c r="BB392">
        <f>IF(OR($D392="51",$D392="52",$D392="61"),0,(AD392/'Totals and Drop Down Lists'!Z$5)*Inputs!H$39)</f>
        <v>0</v>
      </c>
      <c r="BC392">
        <f>IF(OR($D392="51",$D392="52",$D392="61"),0,(AE392/'Totals and Drop Down Lists'!AA$5)*Inputs!I$39)</f>
        <v>0</v>
      </c>
      <c r="BD392">
        <f>IF(OR($D392="51",$D392="52",$D392="61"),0,(AF392/'Totals and Drop Down Lists'!AB$5)*Inputs!J$39)</f>
        <v>0</v>
      </c>
      <c r="BE392">
        <f>IF(OR($D392="51",$D392="52",$D392="61"),0,(AG392/'Totals and Drop Down Lists'!AC$5)*Inputs!K$39)</f>
        <v>0</v>
      </c>
      <c r="BF392">
        <f>IF(OR($D392="51",$D392="52",$D392="61"),0,(AH392/'Totals and Drop Down Lists'!AD$5)*Inputs!L$39)</f>
        <v>0</v>
      </c>
      <c r="BG392" s="10">
        <f t="shared" si="55"/>
        <v>709981.99702157557</v>
      </c>
    </row>
    <row r="393" spans="1:59">
      <c r="A393" s="1" t="s">
        <v>7376</v>
      </c>
      <c r="B393" s="1" t="s">
        <v>5073</v>
      </c>
      <c r="C393" s="1" t="s">
        <v>5086</v>
      </c>
      <c r="D393" s="1" t="s">
        <v>10</v>
      </c>
      <c r="E393" s="1" t="s">
        <v>5087</v>
      </c>
      <c r="F393" s="2">
        <v>49306</v>
      </c>
      <c r="G393" s="2">
        <v>585</v>
      </c>
      <c r="H393" s="2">
        <v>18</v>
      </c>
      <c r="I393" s="2">
        <v>4823</v>
      </c>
      <c r="J393" s="2">
        <v>23904</v>
      </c>
      <c r="K393" s="2">
        <v>8452</v>
      </c>
      <c r="L393" s="2">
        <v>219</v>
      </c>
      <c r="M393" s="2">
        <v>26</v>
      </c>
      <c r="N393" s="2">
        <v>13</v>
      </c>
      <c r="O393" s="2">
        <v>366</v>
      </c>
      <c r="P393" s="2">
        <v>123</v>
      </c>
      <c r="Q393" s="2">
        <v>0</v>
      </c>
      <c r="R393" s="2">
        <v>161</v>
      </c>
      <c r="S393" s="2">
        <v>10236600</v>
      </c>
      <c r="T393" s="2">
        <v>448343000</v>
      </c>
      <c r="U393" s="2">
        <v>1335</v>
      </c>
      <c r="V393" s="2">
        <v>240</v>
      </c>
      <c r="W393" s="2">
        <v>40</v>
      </c>
      <c r="X393" s="2">
        <v>1215</v>
      </c>
      <c r="Y393" s="2">
        <v>140</v>
      </c>
      <c r="Z393" s="2">
        <v>800</v>
      </c>
      <c r="AA393" s="9">
        <f t="shared" si="56"/>
        <v>49306</v>
      </c>
      <c r="AB393" s="9">
        <f t="shared" si="57"/>
        <v>4220</v>
      </c>
      <c r="AC393" s="9">
        <f t="shared" si="58"/>
        <v>908</v>
      </c>
      <c r="AD393" s="9">
        <f t="shared" si="59"/>
        <v>161</v>
      </c>
      <c r="AE393" s="44">
        <f t="shared" si="60"/>
        <v>2.0871044428553851E-4</v>
      </c>
      <c r="AF393" s="9">
        <f t="shared" si="61"/>
        <v>935</v>
      </c>
      <c r="AG393" s="9">
        <f t="shared" si="54"/>
        <v>940</v>
      </c>
      <c r="AH393" s="44">
        <f t="shared" si="62"/>
        <v>1.2367099306757358E-4</v>
      </c>
      <c r="AI393">
        <f>AA393/'Totals and Drop Down Lists'!W$6*Inputs!E$37</f>
        <v>44727.46491493105</v>
      </c>
      <c r="AJ393">
        <f>AB393/'Totals and Drop Down Lists'!X$6*Inputs!F$37</f>
        <v>13885.433911234191</v>
      </c>
      <c r="AK393">
        <f>AC393/'Totals and Drop Down Lists'!Y$6*Inputs!G$37</f>
        <v>5985.8427099748005</v>
      </c>
      <c r="AL393">
        <f>AD393/'Totals and Drop Down Lists'!Z$6*Inputs!H$37</f>
        <v>1290.817704469016</v>
      </c>
      <c r="AM393">
        <f>AE393/'Totals and Drop Down Lists'!AA$6*Inputs!I$37</f>
        <v>25982.227622120234</v>
      </c>
      <c r="AN393">
        <f>AF393/'Totals and Drop Down Lists'!AB$6*Inputs!J$37</f>
        <v>18659.508086222333</v>
      </c>
      <c r="AO393">
        <f>AG393/'Totals and Drop Down Lists'!AC$6*Inputs!K$37</f>
        <v>17506.161608346123</v>
      </c>
      <c r="AP393">
        <f>AH393/'Totals and Drop Down Lists'!AD$6*Inputs!L$37</f>
        <v>29103.483550683861</v>
      </c>
      <c r="AQ393">
        <f>IF(OR($D393="51",$D393="52",$D393="61"),(AA393/'Totals and Drop Down Lists'!W$4)*Inputs!E$38,0)</f>
        <v>0</v>
      </c>
      <c r="AR393">
        <f>IF(OR($D393="51",$D393="52",$D393="61"),(AB393/'Totals and Drop Down Lists'!X$4)*Inputs!F$38,0)</f>
        <v>0</v>
      </c>
      <c r="AS393">
        <f>IF(OR($D393="51",$D393="52",$D393="61"),(AC393/'Totals and Drop Down Lists'!Y$4)*Inputs!G$38,0)</f>
        <v>0</v>
      </c>
      <c r="AT393">
        <f>IF(OR($D393="51",$D393="52",$D393="61"),(AD393/'Totals and Drop Down Lists'!Z$4)*Inputs!H$38,0)</f>
        <v>0</v>
      </c>
      <c r="AU393">
        <f>IF(OR($D393="51",$D393="52",$D393="61"),(AE393/'Totals and Drop Down Lists'!AA$4)*Inputs!I$38,0)</f>
        <v>0</v>
      </c>
      <c r="AV393">
        <f>IF(OR($D393="51",$D393="52",$D393="61"),(AF393/'Totals and Drop Down Lists'!AB$4)*Inputs!J$38,0)</f>
        <v>0</v>
      </c>
      <c r="AW393">
        <f>IF(OR($D393="51",$D393="52",$D393="61"),(AG393/'Totals and Drop Down Lists'!AC$4)*Inputs!K$38,0)</f>
        <v>0</v>
      </c>
      <c r="AX393">
        <f>IF(OR($D393="51",$D393="52",$D393="61"),(AH393/'Totals and Drop Down Lists'!AD$4)*Inputs!L$38,0)</f>
        <v>0</v>
      </c>
      <c r="AY393">
        <f>IF(OR($D393="51",$D393="52",$D393="61"),0,(AA393/'Totals and Drop Down Lists'!W$5)*Inputs!E$39)</f>
        <v>0</v>
      </c>
      <c r="AZ393">
        <f>IF(OR($D393="51",$D393="52",$D393="61"),0,(AB393/'Totals and Drop Down Lists'!X$5)*Inputs!F$39)</f>
        <v>0</v>
      </c>
      <c r="BA393">
        <f>IF(OR($D393="51",$D393="52",$D393="61"),0,(AC393/'Totals and Drop Down Lists'!Y$5)*Inputs!G$39)</f>
        <v>0</v>
      </c>
      <c r="BB393">
        <f>IF(OR($D393="51",$D393="52",$D393="61"),0,(AD393/'Totals and Drop Down Lists'!Z$5)*Inputs!H$39)</f>
        <v>0</v>
      </c>
      <c r="BC393">
        <f>IF(OR($D393="51",$D393="52",$D393="61"),0,(AE393/'Totals and Drop Down Lists'!AA$5)*Inputs!I$39)</f>
        <v>0</v>
      </c>
      <c r="BD393">
        <f>IF(OR($D393="51",$D393="52",$D393="61"),0,(AF393/'Totals and Drop Down Lists'!AB$5)*Inputs!J$39)</f>
        <v>0</v>
      </c>
      <c r="BE393">
        <f>IF(OR($D393="51",$D393="52",$D393="61"),0,(AG393/'Totals and Drop Down Lists'!AC$5)*Inputs!K$39)</f>
        <v>0</v>
      </c>
      <c r="BF393">
        <f>IF(OR($D393="51",$D393="52",$D393="61"),0,(AH393/'Totals and Drop Down Lists'!AD$5)*Inputs!L$39)</f>
        <v>0</v>
      </c>
      <c r="BG393" s="10">
        <f t="shared" si="55"/>
        <v>157140.94010798162</v>
      </c>
    </row>
    <row r="394" spans="1:59">
      <c r="A394" s="1" t="s">
        <v>7376</v>
      </c>
      <c r="B394" s="1" t="s">
        <v>5073</v>
      </c>
      <c r="C394" s="1" t="s">
        <v>5088</v>
      </c>
      <c r="D394" s="1" t="s">
        <v>10</v>
      </c>
      <c r="E394" s="1" t="s">
        <v>5089</v>
      </c>
      <c r="F394" s="2">
        <v>45317</v>
      </c>
      <c r="G394" s="2">
        <v>371</v>
      </c>
      <c r="H394" s="2">
        <v>11</v>
      </c>
      <c r="I394" s="2">
        <v>8212</v>
      </c>
      <c r="J394" s="2">
        <v>22650</v>
      </c>
      <c r="K394" s="2">
        <v>9656</v>
      </c>
      <c r="L394" s="2">
        <v>153</v>
      </c>
      <c r="M394" s="2">
        <v>53</v>
      </c>
      <c r="N394" s="2">
        <v>23</v>
      </c>
      <c r="O394" s="2">
        <v>546</v>
      </c>
      <c r="P394" s="2">
        <v>94</v>
      </c>
      <c r="Q394" s="2">
        <v>48</v>
      </c>
      <c r="R394" s="2">
        <v>1010</v>
      </c>
      <c r="S394" s="2">
        <v>9720200</v>
      </c>
      <c r="T394" s="2">
        <v>446323600</v>
      </c>
      <c r="U394" s="2">
        <v>1216</v>
      </c>
      <c r="V394" s="2">
        <v>514</v>
      </c>
      <c r="W394" s="2">
        <v>75</v>
      </c>
      <c r="X394" s="2">
        <v>1975</v>
      </c>
      <c r="Y394" s="2">
        <v>209</v>
      </c>
      <c r="Z394" s="2">
        <v>1255</v>
      </c>
      <c r="AA394" s="9">
        <f t="shared" si="56"/>
        <v>45317</v>
      </c>
      <c r="AB394" s="9">
        <f t="shared" si="57"/>
        <v>7830</v>
      </c>
      <c r="AC394" s="9">
        <f t="shared" si="58"/>
        <v>1927</v>
      </c>
      <c r="AD394" s="9">
        <f t="shared" si="59"/>
        <v>1010</v>
      </c>
      <c r="AE394" s="44">
        <f t="shared" si="60"/>
        <v>2.8748957031882313E-4</v>
      </c>
      <c r="AF394" s="9">
        <f t="shared" si="61"/>
        <v>1386</v>
      </c>
      <c r="AG394" s="9">
        <f t="shared" si="54"/>
        <v>1464</v>
      </c>
      <c r="AH394" s="44">
        <f t="shared" si="62"/>
        <v>2.3223154622419996E-4</v>
      </c>
      <c r="AI394">
        <f>AA394/'Totals and Drop Down Lists'!W$6*Inputs!E$37</f>
        <v>41108.881830810256</v>
      </c>
      <c r="AJ394">
        <f>AB394/'Totals and Drop Down Lists'!X$6*Inputs!F$37</f>
        <v>25763.731640986662</v>
      </c>
      <c r="AK394">
        <f>AC394/'Totals and Drop Down Lists'!Y$6*Inputs!G$37</f>
        <v>12703.43491423066</v>
      </c>
      <c r="AL394">
        <f>AD394/'Totals and Drop Down Lists'!Z$6*Inputs!H$37</f>
        <v>8097.6762826938275</v>
      </c>
      <c r="AM394">
        <f>AE394/'Totals and Drop Down Lists'!AA$6*Inputs!I$37</f>
        <v>35789.389843806544</v>
      </c>
      <c r="AN394">
        <f>AF394/'Totals and Drop Down Lists'!AB$6*Inputs!J$37</f>
        <v>27659.976692517812</v>
      </c>
      <c r="AO394">
        <f>AG394/'Totals and Drop Down Lists'!AC$6*Inputs!K$37</f>
        <v>27264.915526190129</v>
      </c>
      <c r="AP394">
        <f>AH394/'Totals and Drop Down Lists'!AD$6*Inputs!L$37</f>
        <v>54651.028651422865</v>
      </c>
      <c r="AQ394">
        <f>IF(OR($D394="51",$D394="52",$D394="61"),(AA394/'Totals and Drop Down Lists'!W$4)*Inputs!E$38,0)</f>
        <v>0</v>
      </c>
      <c r="AR394">
        <f>IF(OR($D394="51",$D394="52",$D394="61"),(AB394/'Totals and Drop Down Lists'!X$4)*Inputs!F$38,0)</f>
        <v>0</v>
      </c>
      <c r="AS394">
        <f>IF(OR($D394="51",$D394="52",$D394="61"),(AC394/'Totals and Drop Down Lists'!Y$4)*Inputs!G$38,0)</f>
        <v>0</v>
      </c>
      <c r="AT394">
        <f>IF(OR($D394="51",$D394="52",$D394="61"),(AD394/'Totals and Drop Down Lists'!Z$4)*Inputs!H$38,0)</f>
        <v>0</v>
      </c>
      <c r="AU394">
        <f>IF(OR($D394="51",$D394="52",$D394="61"),(AE394/'Totals and Drop Down Lists'!AA$4)*Inputs!I$38,0)</f>
        <v>0</v>
      </c>
      <c r="AV394">
        <f>IF(OR($D394="51",$D394="52",$D394="61"),(AF394/'Totals and Drop Down Lists'!AB$4)*Inputs!J$38,0)</f>
        <v>0</v>
      </c>
      <c r="AW394">
        <f>IF(OR($D394="51",$D394="52",$D394="61"),(AG394/'Totals and Drop Down Lists'!AC$4)*Inputs!K$38,0)</f>
        <v>0</v>
      </c>
      <c r="AX394">
        <f>IF(OR($D394="51",$D394="52",$D394="61"),(AH394/'Totals and Drop Down Lists'!AD$4)*Inputs!L$38,0)</f>
        <v>0</v>
      </c>
      <c r="AY394">
        <f>IF(OR($D394="51",$D394="52",$D394="61"),0,(AA394/'Totals and Drop Down Lists'!W$5)*Inputs!E$39)</f>
        <v>0</v>
      </c>
      <c r="AZ394">
        <f>IF(OR($D394="51",$D394="52",$D394="61"),0,(AB394/'Totals and Drop Down Lists'!X$5)*Inputs!F$39)</f>
        <v>0</v>
      </c>
      <c r="BA394">
        <f>IF(OR($D394="51",$D394="52",$D394="61"),0,(AC394/'Totals and Drop Down Lists'!Y$5)*Inputs!G$39)</f>
        <v>0</v>
      </c>
      <c r="BB394">
        <f>IF(OR($D394="51",$D394="52",$D394="61"),0,(AD394/'Totals and Drop Down Lists'!Z$5)*Inputs!H$39)</f>
        <v>0</v>
      </c>
      <c r="BC394">
        <f>IF(OR($D394="51",$D394="52",$D394="61"),0,(AE394/'Totals and Drop Down Lists'!AA$5)*Inputs!I$39)</f>
        <v>0</v>
      </c>
      <c r="BD394">
        <f>IF(OR($D394="51",$D394="52",$D394="61"),0,(AF394/'Totals and Drop Down Lists'!AB$5)*Inputs!J$39)</f>
        <v>0</v>
      </c>
      <c r="BE394">
        <f>IF(OR($D394="51",$D394="52",$D394="61"),0,(AG394/'Totals and Drop Down Lists'!AC$5)*Inputs!K$39)</f>
        <v>0</v>
      </c>
      <c r="BF394">
        <f>IF(OR($D394="51",$D394="52",$D394="61"),0,(AH394/'Totals and Drop Down Lists'!AD$5)*Inputs!L$39)</f>
        <v>0</v>
      </c>
      <c r="BG394" s="10">
        <f t="shared" si="55"/>
        <v>233039.03538265877</v>
      </c>
    </row>
    <row r="395" spans="1:59">
      <c r="A395" s="1" t="s">
        <v>7376</v>
      </c>
      <c r="B395" s="1" t="s">
        <v>5073</v>
      </c>
      <c r="C395" s="1" t="s">
        <v>5090</v>
      </c>
      <c r="D395" s="1" t="s">
        <v>10</v>
      </c>
      <c r="E395" s="1" t="s">
        <v>5091</v>
      </c>
      <c r="F395" s="2">
        <v>69743</v>
      </c>
      <c r="G395" s="2">
        <v>769</v>
      </c>
      <c r="H395" s="2">
        <v>67</v>
      </c>
      <c r="I395" s="2">
        <v>17860</v>
      </c>
      <c r="J395" s="2">
        <v>16155</v>
      </c>
      <c r="K395" s="2">
        <v>5806</v>
      </c>
      <c r="L395" s="2">
        <v>990</v>
      </c>
      <c r="M395" s="2">
        <v>193</v>
      </c>
      <c r="N395" s="2">
        <v>45</v>
      </c>
      <c r="O395" s="2">
        <v>845</v>
      </c>
      <c r="P395" s="2">
        <v>189</v>
      </c>
      <c r="Q395" s="2">
        <v>98</v>
      </c>
      <c r="R395" s="2">
        <v>148</v>
      </c>
      <c r="S395" s="2">
        <v>6964000</v>
      </c>
      <c r="T395" s="2">
        <v>231898700</v>
      </c>
      <c r="U395" s="2">
        <v>194</v>
      </c>
      <c r="V395" s="2">
        <v>335</v>
      </c>
      <c r="W395" s="2">
        <v>0</v>
      </c>
      <c r="X395" s="2">
        <v>1805</v>
      </c>
      <c r="Y395" s="2">
        <v>110</v>
      </c>
      <c r="Z395" s="2">
        <v>1375</v>
      </c>
      <c r="AA395" s="9">
        <f t="shared" si="56"/>
        <v>69743</v>
      </c>
      <c r="AB395" s="9">
        <f t="shared" si="57"/>
        <v>17024</v>
      </c>
      <c r="AC395" s="9">
        <f t="shared" si="58"/>
        <v>2508</v>
      </c>
      <c r="AD395" s="9">
        <f t="shared" si="59"/>
        <v>148</v>
      </c>
      <c r="AE395" s="44">
        <f t="shared" si="60"/>
        <v>1.4572796039888426E-4</v>
      </c>
      <c r="AF395" s="9">
        <f t="shared" si="61"/>
        <v>1470</v>
      </c>
      <c r="AG395" s="9">
        <f t="shared" si="54"/>
        <v>1485</v>
      </c>
      <c r="AH395" s="44">
        <f t="shared" si="62"/>
        <v>1.985855340233646E-4</v>
      </c>
      <c r="AI395">
        <f>AA395/'Totals and Drop Down Lists'!W$6*Inputs!E$37</f>
        <v>63266.693415852758</v>
      </c>
      <c r="AJ395">
        <f>AB395/'Totals and Drop Down Lists'!X$6*Inputs!F$37</f>
        <v>56015.551399253767</v>
      </c>
      <c r="AK395">
        <f>AC395/'Totals and Drop Down Lists'!Y$6*Inputs!G$37</f>
        <v>16533.583168080175</v>
      </c>
      <c r="AL395">
        <f>AD395/'Totals and Drop Down Lists'!Z$6*Inputs!H$37</f>
        <v>1186.5901879590956</v>
      </c>
      <c r="AM395">
        <f>AE395/'Totals and Drop Down Lists'!AA$6*Inputs!I$37</f>
        <v>18141.579119112095</v>
      </c>
      <c r="AN395">
        <f>AF395/'Totals and Drop Down Lists'!AB$6*Inputs!J$37</f>
        <v>29336.33891630677</v>
      </c>
      <c r="AO395">
        <f>AG395/'Totals and Drop Down Lists'!AC$6*Inputs!K$37</f>
        <v>27656.010625951054</v>
      </c>
      <c r="AP395">
        <f>AH395/'Totals and Drop Down Lists'!AD$6*Inputs!L$37</f>
        <v>46733.115660313633</v>
      </c>
      <c r="AQ395">
        <f>IF(OR($D395="51",$D395="52",$D395="61"),(AA395/'Totals and Drop Down Lists'!W$4)*Inputs!E$38,0)</f>
        <v>0</v>
      </c>
      <c r="AR395">
        <f>IF(OR($D395="51",$D395="52",$D395="61"),(AB395/'Totals and Drop Down Lists'!X$4)*Inputs!F$38,0)</f>
        <v>0</v>
      </c>
      <c r="AS395">
        <f>IF(OR($D395="51",$D395="52",$D395="61"),(AC395/'Totals and Drop Down Lists'!Y$4)*Inputs!G$38,0)</f>
        <v>0</v>
      </c>
      <c r="AT395">
        <f>IF(OR($D395="51",$D395="52",$D395="61"),(AD395/'Totals and Drop Down Lists'!Z$4)*Inputs!H$38,0)</f>
        <v>0</v>
      </c>
      <c r="AU395">
        <f>IF(OR($D395="51",$D395="52",$D395="61"),(AE395/'Totals and Drop Down Lists'!AA$4)*Inputs!I$38,0)</f>
        <v>0</v>
      </c>
      <c r="AV395">
        <f>IF(OR($D395="51",$D395="52",$D395="61"),(AF395/'Totals and Drop Down Lists'!AB$4)*Inputs!J$38,0)</f>
        <v>0</v>
      </c>
      <c r="AW395">
        <f>IF(OR($D395="51",$D395="52",$D395="61"),(AG395/'Totals and Drop Down Lists'!AC$4)*Inputs!K$38,0)</f>
        <v>0</v>
      </c>
      <c r="AX395">
        <f>IF(OR($D395="51",$D395="52",$D395="61"),(AH395/'Totals and Drop Down Lists'!AD$4)*Inputs!L$38,0)</f>
        <v>0</v>
      </c>
      <c r="AY395">
        <f>IF(OR($D395="51",$D395="52",$D395="61"),0,(AA395/'Totals and Drop Down Lists'!W$5)*Inputs!E$39)</f>
        <v>0</v>
      </c>
      <c r="AZ395">
        <f>IF(OR($D395="51",$D395="52",$D395="61"),0,(AB395/'Totals and Drop Down Lists'!X$5)*Inputs!F$39)</f>
        <v>0</v>
      </c>
      <c r="BA395">
        <f>IF(OR($D395="51",$D395="52",$D395="61"),0,(AC395/'Totals and Drop Down Lists'!Y$5)*Inputs!G$39)</f>
        <v>0</v>
      </c>
      <c r="BB395">
        <f>IF(OR($D395="51",$D395="52",$D395="61"),0,(AD395/'Totals and Drop Down Lists'!Z$5)*Inputs!H$39)</f>
        <v>0</v>
      </c>
      <c r="BC395">
        <f>IF(OR($D395="51",$D395="52",$D395="61"),0,(AE395/'Totals and Drop Down Lists'!AA$5)*Inputs!I$39)</f>
        <v>0</v>
      </c>
      <c r="BD395">
        <f>IF(OR($D395="51",$D395="52",$D395="61"),0,(AF395/'Totals and Drop Down Lists'!AB$5)*Inputs!J$39)</f>
        <v>0</v>
      </c>
      <c r="BE395">
        <f>IF(OR($D395="51",$D395="52",$D395="61"),0,(AG395/'Totals and Drop Down Lists'!AC$5)*Inputs!K$39)</f>
        <v>0</v>
      </c>
      <c r="BF395">
        <f>IF(OR($D395="51",$D395="52",$D395="61"),0,(AH395/'Totals and Drop Down Lists'!AD$5)*Inputs!L$39)</f>
        <v>0</v>
      </c>
      <c r="BG395" s="10">
        <f t="shared" si="55"/>
        <v>258869.46249282933</v>
      </c>
    </row>
    <row r="396" spans="1:59">
      <c r="A396" s="1" t="s">
        <v>7376</v>
      </c>
      <c r="B396" s="1" t="s">
        <v>5073</v>
      </c>
      <c r="C396" s="1" t="s">
        <v>5092</v>
      </c>
      <c r="D396" s="1" t="s">
        <v>7</v>
      </c>
      <c r="E396" s="1" t="s">
        <v>5093</v>
      </c>
      <c r="F396" s="2">
        <v>309150</v>
      </c>
      <c r="G396" s="2">
        <v>8282</v>
      </c>
      <c r="H396" s="2">
        <v>782</v>
      </c>
      <c r="I396" s="2">
        <v>57144</v>
      </c>
      <c r="J396" s="2">
        <v>90408</v>
      </c>
      <c r="K396" s="2">
        <v>39503</v>
      </c>
      <c r="L396" s="2">
        <v>2357</v>
      </c>
      <c r="M396" s="2">
        <v>692</v>
      </c>
      <c r="N396" s="2">
        <v>134</v>
      </c>
      <c r="O396" s="2">
        <v>4342</v>
      </c>
      <c r="P396" s="2">
        <v>1274</v>
      </c>
      <c r="Q396" s="2">
        <v>460</v>
      </c>
      <c r="R396" s="2">
        <v>6525</v>
      </c>
      <c r="S396" s="2">
        <v>45974200</v>
      </c>
      <c r="T396" s="2">
        <v>1776141700</v>
      </c>
      <c r="U396" s="2">
        <v>3148</v>
      </c>
      <c r="V396" s="2">
        <v>1105</v>
      </c>
      <c r="W396" s="2">
        <v>10</v>
      </c>
      <c r="X396" s="2">
        <v>8240</v>
      </c>
      <c r="Y396" s="2">
        <v>795</v>
      </c>
      <c r="Z396" s="2">
        <v>6155</v>
      </c>
      <c r="AA396" s="9">
        <f t="shared" si="56"/>
        <v>309150</v>
      </c>
      <c r="AB396" s="9">
        <f t="shared" si="57"/>
        <v>48080</v>
      </c>
      <c r="AC396" s="9">
        <f t="shared" si="58"/>
        <v>15784</v>
      </c>
      <c r="AD396" s="9">
        <f t="shared" si="59"/>
        <v>6525</v>
      </c>
      <c r="AE396" s="44">
        <f t="shared" si="60"/>
        <v>1.205449667649275E-3</v>
      </c>
      <c r="AF396" s="9">
        <f t="shared" si="61"/>
        <v>7125</v>
      </c>
      <c r="AG396" s="9">
        <f t="shared" si="54"/>
        <v>6950</v>
      </c>
      <c r="AH396" s="44">
        <f t="shared" si="62"/>
        <v>1.1299496910549621E-3</v>
      </c>
      <c r="AI396">
        <f>AA396/'Totals and Drop Down Lists'!W$6*Inputs!E$37</f>
        <v>280442.45687037957</v>
      </c>
      <c r="AJ396">
        <f>AB396/'Totals and Drop Down Lists'!X$6*Inputs!F$37</f>
        <v>158201.81574695258</v>
      </c>
      <c r="AK396">
        <f>AC396/'Totals and Drop Down Lists'!Y$6*Inputs!G$37</f>
        <v>104053.45961920952</v>
      </c>
      <c r="AL396">
        <f>AD396/'Totals and Drop Down Lists'!Z$6*Inputs!H$37</f>
        <v>52314.195786710123</v>
      </c>
      <c r="AM396">
        <f>AE396/'Totals and Drop Down Lists'!AA$6*Inputs!I$37</f>
        <v>150065.64601541034</v>
      </c>
      <c r="AN396">
        <f>AF396/'Totals and Drop Down Lists'!AB$6*Inputs!J$37</f>
        <v>142191.43862495627</v>
      </c>
      <c r="AO396">
        <f>AG396/'Totals and Drop Down Lists'!AC$6*Inputs!K$37</f>
        <v>129433.85444468675</v>
      </c>
      <c r="AP396">
        <f>AH396/'Totals and Drop Down Lists'!AD$6*Inputs!L$37</f>
        <v>265910.95802675281</v>
      </c>
      <c r="AQ396">
        <f>IF(OR($D396="51",$D396="52",$D396="61"),(AA396/'Totals and Drop Down Lists'!W$4)*Inputs!E$38,0)</f>
        <v>0</v>
      </c>
      <c r="AR396">
        <f>IF(OR($D396="51",$D396="52",$D396="61"),(AB396/'Totals and Drop Down Lists'!X$4)*Inputs!F$38,0)</f>
        <v>0</v>
      </c>
      <c r="AS396">
        <f>IF(OR($D396="51",$D396="52",$D396="61"),(AC396/'Totals and Drop Down Lists'!Y$4)*Inputs!G$38,0)</f>
        <v>0</v>
      </c>
      <c r="AT396">
        <f>IF(OR($D396="51",$D396="52",$D396="61"),(AD396/'Totals and Drop Down Lists'!Z$4)*Inputs!H$38,0)</f>
        <v>0</v>
      </c>
      <c r="AU396">
        <f>IF(OR($D396="51",$D396="52",$D396="61"),(AE396/'Totals and Drop Down Lists'!AA$4)*Inputs!I$38,0)</f>
        <v>0</v>
      </c>
      <c r="AV396">
        <f>IF(OR($D396="51",$D396="52",$D396="61"),(AF396/'Totals and Drop Down Lists'!AB$4)*Inputs!J$38,0)</f>
        <v>0</v>
      </c>
      <c r="AW396">
        <f>IF(OR($D396="51",$D396="52",$D396="61"),(AG396/'Totals and Drop Down Lists'!AC$4)*Inputs!K$38,0)</f>
        <v>0</v>
      </c>
      <c r="AX396">
        <f>IF(OR($D396="51",$D396="52",$D396="61"),(AH396/'Totals and Drop Down Lists'!AD$4)*Inputs!L$38,0)</f>
        <v>0</v>
      </c>
      <c r="AY396">
        <f>IF(OR($D396="51",$D396="52",$D396="61"),0,(AA396/'Totals and Drop Down Lists'!W$5)*Inputs!E$39)</f>
        <v>0</v>
      </c>
      <c r="AZ396">
        <f>IF(OR($D396="51",$D396="52",$D396="61"),0,(AB396/'Totals and Drop Down Lists'!X$5)*Inputs!F$39)</f>
        <v>0</v>
      </c>
      <c r="BA396">
        <f>IF(OR($D396="51",$D396="52",$D396="61"),0,(AC396/'Totals and Drop Down Lists'!Y$5)*Inputs!G$39)</f>
        <v>0</v>
      </c>
      <c r="BB396">
        <f>IF(OR($D396="51",$D396="52",$D396="61"),0,(AD396/'Totals and Drop Down Lists'!Z$5)*Inputs!H$39)</f>
        <v>0</v>
      </c>
      <c r="BC396">
        <f>IF(OR($D396="51",$D396="52",$D396="61"),0,(AE396/'Totals and Drop Down Lists'!AA$5)*Inputs!I$39)</f>
        <v>0</v>
      </c>
      <c r="BD396">
        <f>IF(OR($D396="51",$D396="52",$D396="61"),0,(AF396/'Totals and Drop Down Lists'!AB$5)*Inputs!J$39)</f>
        <v>0</v>
      </c>
      <c r="BE396">
        <f>IF(OR($D396="51",$D396="52",$D396="61"),0,(AG396/'Totals and Drop Down Lists'!AC$5)*Inputs!K$39)</f>
        <v>0</v>
      </c>
      <c r="BF396">
        <f>IF(OR($D396="51",$D396="52",$D396="61"),0,(AH396/'Totals and Drop Down Lists'!AD$5)*Inputs!L$39)</f>
        <v>0</v>
      </c>
      <c r="BG396" s="10">
        <f t="shared" si="55"/>
        <v>1282613.825135058</v>
      </c>
    </row>
    <row r="397" spans="1:59">
      <c r="A397" s="1" t="s">
        <v>7376</v>
      </c>
      <c r="B397" s="1" t="s">
        <v>5073</v>
      </c>
      <c r="C397" s="1" t="s">
        <v>5094</v>
      </c>
      <c r="D397" s="1" t="s">
        <v>10</v>
      </c>
      <c r="E397" s="1" t="s">
        <v>5095</v>
      </c>
      <c r="F397" s="2">
        <v>102605</v>
      </c>
      <c r="G397" s="2">
        <v>567</v>
      </c>
      <c r="H397" s="2">
        <v>0</v>
      </c>
      <c r="I397" s="2">
        <v>8697</v>
      </c>
      <c r="J397" s="2">
        <v>31368</v>
      </c>
      <c r="K397" s="2">
        <v>10634</v>
      </c>
      <c r="L397" s="2">
        <v>268</v>
      </c>
      <c r="M397" s="2">
        <v>25</v>
      </c>
      <c r="N397" s="2">
        <v>20</v>
      </c>
      <c r="O397" s="2">
        <v>589</v>
      </c>
      <c r="P397" s="2">
        <v>47</v>
      </c>
      <c r="Q397" s="2">
        <v>67</v>
      </c>
      <c r="R397" s="2">
        <v>103</v>
      </c>
      <c r="S397" s="2">
        <v>16009300</v>
      </c>
      <c r="T397" s="2">
        <v>656526900</v>
      </c>
      <c r="U397" s="2">
        <v>635</v>
      </c>
      <c r="V397" s="2">
        <v>230</v>
      </c>
      <c r="W397" s="2">
        <v>0</v>
      </c>
      <c r="X397" s="2">
        <v>1245</v>
      </c>
      <c r="Y397" s="2">
        <v>60</v>
      </c>
      <c r="Z397" s="2">
        <v>960</v>
      </c>
      <c r="AA397" s="9">
        <f t="shared" si="56"/>
        <v>102605</v>
      </c>
      <c r="AB397" s="9">
        <f t="shared" si="57"/>
        <v>8130</v>
      </c>
      <c r="AC397" s="9">
        <f t="shared" si="58"/>
        <v>1119</v>
      </c>
      <c r="AD397" s="9">
        <f t="shared" si="59"/>
        <v>103</v>
      </c>
      <c r="AE397" s="44">
        <f t="shared" si="60"/>
        <v>2.5176900792854817E-4</v>
      </c>
      <c r="AF397" s="9">
        <f t="shared" si="61"/>
        <v>1015</v>
      </c>
      <c r="AG397" s="9">
        <f t="shared" si="54"/>
        <v>1020</v>
      </c>
      <c r="AH397" s="44">
        <f t="shared" si="62"/>
        <v>1.2866519565578108E-4</v>
      </c>
      <c r="AI397">
        <f>AA397/'Totals and Drop Down Lists'!W$6*Inputs!E$37</f>
        <v>93077.141475611497</v>
      </c>
      <c r="AJ397">
        <f>AB397/'Totals and Drop Down Lists'!X$6*Inputs!F$37</f>
        <v>26750.847795813741</v>
      </c>
      <c r="AK397">
        <f>AC397/'Totals and Drop Down Lists'!Y$6*Inputs!G$37</f>
        <v>7376.8259828874461</v>
      </c>
      <c r="AL397">
        <f>AD397/'Totals and Drop Down Lists'!Z$6*Inputs!H$37</f>
        <v>825.80263080937061</v>
      </c>
      <c r="AM397">
        <f>AE397/'Totals and Drop Down Lists'!AA$6*Inputs!I$37</f>
        <v>31342.560237404428</v>
      </c>
      <c r="AN397">
        <f>AF397/'Totals and Drop Down Lists'!AB$6*Inputs!J$37</f>
        <v>20256.04353744991</v>
      </c>
      <c r="AO397">
        <f>AG397/'Totals and Drop Down Lists'!AC$6*Inputs!K$37</f>
        <v>18996.047702673452</v>
      </c>
      <c r="AP397">
        <f>AH397/'Totals and Drop Down Lists'!AD$6*Inputs!L$37</f>
        <v>30278.768791542734</v>
      </c>
      <c r="AQ397">
        <f>IF(OR($D397="51",$D397="52",$D397="61"),(AA397/'Totals and Drop Down Lists'!W$4)*Inputs!E$38,0)</f>
        <v>0</v>
      </c>
      <c r="AR397">
        <f>IF(OR($D397="51",$D397="52",$D397="61"),(AB397/'Totals and Drop Down Lists'!X$4)*Inputs!F$38,0)</f>
        <v>0</v>
      </c>
      <c r="AS397">
        <f>IF(OR($D397="51",$D397="52",$D397="61"),(AC397/'Totals and Drop Down Lists'!Y$4)*Inputs!G$38,0)</f>
        <v>0</v>
      </c>
      <c r="AT397">
        <f>IF(OR($D397="51",$D397="52",$D397="61"),(AD397/'Totals and Drop Down Lists'!Z$4)*Inputs!H$38,0)</f>
        <v>0</v>
      </c>
      <c r="AU397">
        <f>IF(OR($D397="51",$D397="52",$D397="61"),(AE397/'Totals and Drop Down Lists'!AA$4)*Inputs!I$38,0)</f>
        <v>0</v>
      </c>
      <c r="AV397">
        <f>IF(OR($D397="51",$D397="52",$D397="61"),(AF397/'Totals and Drop Down Lists'!AB$4)*Inputs!J$38,0)</f>
        <v>0</v>
      </c>
      <c r="AW397">
        <f>IF(OR($D397="51",$D397="52",$D397="61"),(AG397/'Totals and Drop Down Lists'!AC$4)*Inputs!K$38,0)</f>
        <v>0</v>
      </c>
      <c r="AX397">
        <f>IF(OR($D397="51",$D397="52",$D397="61"),(AH397/'Totals and Drop Down Lists'!AD$4)*Inputs!L$38,0)</f>
        <v>0</v>
      </c>
      <c r="AY397">
        <f>IF(OR($D397="51",$D397="52",$D397="61"),0,(AA397/'Totals and Drop Down Lists'!W$5)*Inputs!E$39)</f>
        <v>0</v>
      </c>
      <c r="AZ397">
        <f>IF(OR($D397="51",$D397="52",$D397="61"),0,(AB397/'Totals and Drop Down Lists'!X$5)*Inputs!F$39)</f>
        <v>0</v>
      </c>
      <c r="BA397">
        <f>IF(OR($D397="51",$D397="52",$D397="61"),0,(AC397/'Totals and Drop Down Lists'!Y$5)*Inputs!G$39)</f>
        <v>0</v>
      </c>
      <c r="BB397">
        <f>IF(OR($D397="51",$D397="52",$D397="61"),0,(AD397/'Totals and Drop Down Lists'!Z$5)*Inputs!H$39)</f>
        <v>0</v>
      </c>
      <c r="BC397">
        <f>IF(OR($D397="51",$D397="52",$D397="61"),0,(AE397/'Totals and Drop Down Lists'!AA$5)*Inputs!I$39)</f>
        <v>0</v>
      </c>
      <c r="BD397">
        <f>IF(OR($D397="51",$D397="52",$D397="61"),0,(AF397/'Totals and Drop Down Lists'!AB$5)*Inputs!J$39)</f>
        <v>0</v>
      </c>
      <c r="BE397">
        <f>IF(OR($D397="51",$D397="52",$D397="61"),0,(AG397/'Totals and Drop Down Lists'!AC$5)*Inputs!K$39)</f>
        <v>0</v>
      </c>
      <c r="BF397">
        <f>IF(OR($D397="51",$D397="52",$D397="61"),0,(AH397/'Totals and Drop Down Lists'!AD$5)*Inputs!L$39)</f>
        <v>0</v>
      </c>
      <c r="BG397" s="10">
        <f t="shared" si="55"/>
        <v>228904.03815419256</v>
      </c>
    </row>
    <row r="398" spans="1:59">
      <c r="A398" s="1" t="s">
        <v>7376</v>
      </c>
      <c r="B398" s="1" t="s">
        <v>5073</v>
      </c>
      <c r="C398" s="1" t="s">
        <v>5096</v>
      </c>
      <c r="D398" s="1" t="s">
        <v>215</v>
      </c>
      <c r="E398" s="1" t="s">
        <v>5097</v>
      </c>
      <c r="F398" s="2">
        <v>1009247</v>
      </c>
      <c r="G398" s="2">
        <v>6165</v>
      </c>
      <c r="H398" s="2">
        <v>550</v>
      </c>
      <c r="I398" s="2">
        <v>149537</v>
      </c>
      <c r="J398" s="2">
        <v>304649</v>
      </c>
      <c r="K398" s="2">
        <v>86479</v>
      </c>
      <c r="L398" s="2">
        <v>7491</v>
      </c>
      <c r="M398" s="2">
        <v>1802</v>
      </c>
      <c r="N398" s="2">
        <v>617</v>
      </c>
      <c r="O398" s="2">
        <v>7637</v>
      </c>
      <c r="P398" s="2">
        <v>2238</v>
      </c>
      <c r="Q398" s="2">
        <v>640</v>
      </c>
      <c r="R398" s="2">
        <v>6584</v>
      </c>
      <c r="S398" s="2">
        <v>105069000</v>
      </c>
      <c r="T398" s="2">
        <v>4419645000</v>
      </c>
      <c r="U398" s="2">
        <v>6778</v>
      </c>
      <c r="V398" s="2">
        <v>3555</v>
      </c>
      <c r="W398" s="2">
        <v>158</v>
      </c>
      <c r="X398" s="2">
        <v>17331</v>
      </c>
      <c r="Y398" s="2">
        <v>1902</v>
      </c>
      <c r="Z398" s="2">
        <v>12446</v>
      </c>
      <c r="AA398" s="9">
        <f t="shared" si="56"/>
        <v>1009247</v>
      </c>
      <c r="AB398" s="9">
        <f t="shared" si="57"/>
        <v>142822</v>
      </c>
      <c r="AC398" s="9">
        <f t="shared" si="58"/>
        <v>27009</v>
      </c>
      <c r="AD398" s="9">
        <f t="shared" si="59"/>
        <v>6584</v>
      </c>
      <c r="AE398" s="44">
        <f t="shared" si="60"/>
        <v>1.7144204840590504E-3</v>
      </c>
      <c r="AF398" s="9">
        <f t="shared" si="61"/>
        <v>13618</v>
      </c>
      <c r="AG398" s="9">
        <f t="shared" si="54"/>
        <v>14348</v>
      </c>
      <c r="AH398" s="44">
        <f t="shared" si="62"/>
        <v>1.5154909819700699E-3</v>
      </c>
      <c r="AI398">
        <f>AA398/'Totals and Drop Down Lists'!W$6*Inputs!E$37</f>
        <v>915528.73449477577</v>
      </c>
      <c r="AJ398">
        <f>AB398/'Totals and Drop Down Lists'!X$6*Inputs!F$37</f>
        <v>469939.67821570847</v>
      </c>
      <c r="AK398">
        <f>AC398/'Totals and Drop Down Lists'!Y$6*Inputs!G$37</f>
        <v>178052.45127060506</v>
      </c>
      <c r="AL398">
        <f>AD398/'Totals and Drop Down Lists'!Z$6*Inputs!H$37</f>
        <v>52787.228361639762</v>
      </c>
      <c r="AM398">
        <f>AE398/'Totals and Drop Down Lists'!AA$6*Inputs!I$37</f>
        <v>213427.09230164898</v>
      </c>
      <c r="AN398">
        <f>AF398/'Totals and Drop Down Lists'!AB$6*Inputs!J$37</f>
        <v>271770.24718521471</v>
      </c>
      <c r="AO398">
        <f>AG398/'Totals and Drop Down Lists'!AC$6*Inputs!K$37</f>
        <v>267211.07101760653</v>
      </c>
      <c r="AP398">
        <f>AH398/'Totals and Drop Down Lists'!AD$6*Inputs!L$37</f>
        <v>356640.3549527268</v>
      </c>
      <c r="AQ398">
        <f>IF(OR($D398="51",$D398="52",$D398="61"),(AA398/'Totals and Drop Down Lists'!W$4)*Inputs!E$38,0)</f>
        <v>0</v>
      </c>
      <c r="AR398">
        <f>IF(OR($D398="51",$D398="52",$D398="61"),(AB398/'Totals and Drop Down Lists'!X$4)*Inputs!F$38,0)</f>
        <v>0</v>
      </c>
      <c r="AS398">
        <f>IF(OR($D398="51",$D398="52",$D398="61"),(AC398/'Totals and Drop Down Lists'!Y$4)*Inputs!G$38,0)</f>
        <v>0</v>
      </c>
      <c r="AT398">
        <f>IF(OR($D398="51",$D398="52",$D398="61"),(AD398/'Totals and Drop Down Lists'!Z$4)*Inputs!H$38,0)</f>
        <v>0</v>
      </c>
      <c r="AU398">
        <f>IF(OR($D398="51",$D398="52",$D398="61"),(AE398/'Totals and Drop Down Lists'!AA$4)*Inputs!I$38,0)</f>
        <v>0</v>
      </c>
      <c r="AV398">
        <f>IF(OR($D398="51",$D398="52",$D398="61"),(AF398/'Totals and Drop Down Lists'!AB$4)*Inputs!J$38,0)</f>
        <v>0</v>
      </c>
      <c r="AW398">
        <f>IF(OR($D398="51",$D398="52",$D398="61"),(AG398/'Totals and Drop Down Lists'!AC$4)*Inputs!K$38,0)</f>
        <v>0</v>
      </c>
      <c r="AX398">
        <f>IF(OR($D398="51",$D398="52",$D398="61"),(AH398/'Totals and Drop Down Lists'!AD$4)*Inputs!L$38,0)</f>
        <v>0</v>
      </c>
      <c r="AY398">
        <f>IF(OR($D398="51",$D398="52",$D398="61"),0,(AA398/'Totals and Drop Down Lists'!W$5)*Inputs!E$39)</f>
        <v>0</v>
      </c>
      <c r="AZ398">
        <f>IF(OR($D398="51",$D398="52",$D398="61"),0,(AB398/'Totals and Drop Down Lists'!X$5)*Inputs!F$39)</f>
        <v>0</v>
      </c>
      <c r="BA398">
        <f>IF(OR($D398="51",$D398="52",$D398="61"),0,(AC398/'Totals and Drop Down Lists'!Y$5)*Inputs!G$39)</f>
        <v>0</v>
      </c>
      <c r="BB398">
        <f>IF(OR($D398="51",$D398="52",$D398="61"),0,(AD398/'Totals and Drop Down Lists'!Z$5)*Inputs!H$39)</f>
        <v>0</v>
      </c>
      <c r="BC398">
        <f>IF(OR($D398="51",$D398="52",$D398="61"),0,(AE398/'Totals and Drop Down Lists'!AA$5)*Inputs!I$39)</f>
        <v>0</v>
      </c>
      <c r="BD398">
        <f>IF(OR($D398="51",$D398="52",$D398="61"),0,(AF398/'Totals and Drop Down Lists'!AB$5)*Inputs!J$39)</f>
        <v>0</v>
      </c>
      <c r="BE398">
        <f>IF(OR($D398="51",$D398="52",$D398="61"),0,(AG398/'Totals and Drop Down Lists'!AC$5)*Inputs!K$39)</f>
        <v>0</v>
      </c>
      <c r="BF398">
        <f>IF(OR($D398="51",$D398="52",$D398="61"),0,(AH398/'Totals and Drop Down Lists'!AD$5)*Inputs!L$39)</f>
        <v>0</v>
      </c>
      <c r="BG398" s="10">
        <f t="shared" si="55"/>
        <v>2725356.8577999263</v>
      </c>
    </row>
    <row r="399" spans="1:59" ht="28.8">
      <c r="A399" s="1" t="s">
        <v>7377</v>
      </c>
      <c r="B399" s="1" t="s">
        <v>5249</v>
      </c>
      <c r="C399" s="1" t="s">
        <v>5250</v>
      </c>
      <c r="D399" s="1" t="s">
        <v>10</v>
      </c>
      <c r="E399" s="1" t="s">
        <v>5251</v>
      </c>
      <c r="F399" s="2">
        <v>69785</v>
      </c>
      <c r="G399" s="2">
        <v>891</v>
      </c>
      <c r="H399" s="2">
        <v>0</v>
      </c>
      <c r="I399" s="2">
        <v>13990</v>
      </c>
      <c r="J399" s="2">
        <v>23272</v>
      </c>
      <c r="K399" s="2">
        <v>7189</v>
      </c>
      <c r="L399" s="2">
        <v>238</v>
      </c>
      <c r="M399" s="2">
        <v>21</v>
      </c>
      <c r="N399" s="2">
        <v>6</v>
      </c>
      <c r="O399" s="2">
        <v>455</v>
      </c>
      <c r="P399" s="2">
        <v>188</v>
      </c>
      <c r="Q399" s="2">
        <v>0</v>
      </c>
      <c r="R399" s="2">
        <v>369</v>
      </c>
      <c r="S399" s="2">
        <v>7274800</v>
      </c>
      <c r="T399" s="2">
        <v>305129500</v>
      </c>
      <c r="U399" s="2">
        <v>679</v>
      </c>
      <c r="V399" s="2">
        <v>325</v>
      </c>
      <c r="W399" s="2">
        <v>0</v>
      </c>
      <c r="X399" s="2">
        <v>2320</v>
      </c>
      <c r="Y399" s="2">
        <v>115</v>
      </c>
      <c r="Z399" s="2">
        <v>1750</v>
      </c>
      <c r="AA399" s="9">
        <f t="shared" si="56"/>
        <v>69785</v>
      </c>
      <c r="AB399" s="9">
        <f t="shared" si="57"/>
        <v>13099</v>
      </c>
      <c r="AC399" s="9">
        <f t="shared" si="58"/>
        <v>1277</v>
      </c>
      <c r="AD399" s="9">
        <f t="shared" si="59"/>
        <v>369</v>
      </c>
      <c r="AE399" s="44">
        <f t="shared" si="60"/>
        <v>1.5509544561649586E-4</v>
      </c>
      <c r="AF399" s="9">
        <f t="shared" si="61"/>
        <v>1995</v>
      </c>
      <c r="AG399" s="9">
        <f t="shared" si="54"/>
        <v>1865</v>
      </c>
      <c r="AH399" s="44">
        <f t="shared" si="62"/>
        <v>2.1437034052434643E-4</v>
      </c>
      <c r="AI399">
        <f>AA399/'Totals and Drop Down Lists'!W$6*Inputs!E$37</f>
        <v>63304.793312953057</v>
      </c>
      <c r="AJ399">
        <f>AB399/'Totals and Drop Down Lists'!X$6*Inputs!F$37</f>
        <v>43100.781706932859</v>
      </c>
      <c r="AK399">
        <f>AC399/'Totals and Drop Down Lists'!Y$6*Inputs!G$37</f>
        <v>8418.4153531253523</v>
      </c>
      <c r="AL399">
        <f>AD399/'Totals and Drop Down Lists'!Z$6*Inputs!H$37</f>
        <v>2958.4579686277448</v>
      </c>
      <c r="AM399">
        <f>AE399/'Totals and Drop Down Lists'!AA$6*Inputs!I$37</f>
        <v>19307.731268344502</v>
      </c>
      <c r="AN399">
        <f>AF399/'Totals and Drop Down Lists'!AB$6*Inputs!J$37</f>
        <v>39813.60281498776</v>
      </c>
      <c r="AO399">
        <f>AG399/'Totals and Drop Down Lists'!AC$6*Inputs!K$37</f>
        <v>34732.969574005867</v>
      </c>
      <c r="AP399">
        <f>AH399/'Totals and Drop Down Lists'!AD$6*Inputs!L$37</f>
        <v>50447.752738557523</v>
      </c>
      <c r="AQ399">
        <f>IF(OR($D399="51",$D399="52",$D399="61"),(AA399/'Totals and Drop Down Lists'!W$4)*Inputs!E$38,0)</f>
        <v>0</v>
      </c>
      <c r="AR399">
        <f>IF(OR($D399="51",$D399="52",$D399="61"),(AB399/'Totals and Drop Down Lists'!X$4)*Inputs!F$38,0)</f>
        <v>0</v>
      </c>
      <c r="AS399">
        <f>IF(OR($D399="51",$D399="52",$D399="61"),(AC399/'Totals and Drop Down Lists'!Y$4)*Inputs!G$38,0)</f>
        <v>0</v>
      </c>
      <c r="AT399">
        <f>IF(OR($D399="51",$D399="52",$D399="61"),(AD399/'Totals and Drop Down Lists'!Z$4)*Inputs!H$38,0)</f>
        <v>0</v>
      </c>
      <c r="AU399">
        <f>IF(OR($D399="51",$D399="52",$D399="61"),(AE399/'Totals and Drop Down Lists'!AA$4)*Inputs!I$38,0)</f>
        <v>0</v>
      </c>
      <c r="AV399">
        <f>IF(OR($D399="51",$D399="52",$D399="61"),(AF399/'Totals and Drop Down Lists'!AB$4)*Inputs!J$38,0)</f>
        <v>0</v>
      </c>
      <c r="AW399">
        <f>IF(OR($D399="51",$D399="52",$D399="61"),(AG399/'Totals and Drop Down Lists'!AC$4)*Inputs!K$38,0)</f>
        <v>0</v>
      </c>
      <c r="AX399">
        <f>IF(OR($D399="51",$D399="52",$D399="61"),(AH399/'Totals and Drop Down Lists'!AD$4)*Inputs!L$38,0)</f>
        <v>0</v>
      </c>
      <c r="AY399">
        <f>IF(OR($D399="51",$D399="52",$D399="61"),0,(AA399/'Totals and Drop Down Lists'!W$5)*Inputs!E$39)</f>
        <v>0</v>
      </c>
      <c r="AZ399">
        <f>IF(OR($D399="51",$D399="52",$D399="61"),0,(AB399/'Totals and Drop Down Lists'!X$5)*Inputs!F$39)</f>
        <v>0</v>
      </c>
      <c r="BA399">
        <f>IF(OR($D399="51",$D399="52",$D399="61"),0,(AC399/'Totals and Drop Down Lists'!Y$5)*Inputs!G$39)</f>
        <v>0</v>
      </c>
      <c r="BB399">
        <f>IF(OR($D399="51",$D399="52",$D399="61"),0,(AD399/'Totals and Drop Down Lists'!Z$5)*Inputs!H$39)</f>
        <v>0</v>
      </c>
      <c r="BC399">
        <f>IF(OR($D399="51",$D399="52",$D399="61"),0,(AE399/'Totals and Drop Down Lists'!AA$5)*Inputs!I$39)</f>
        <v>0</v>
      </c>
      <c r="BD399">
        <f>IF(OR($D399="51",$D399="52",$D399="61"),0,(AF399/'Totals and Drop Down Lists'!AB$5)*Inputs!J$39)</f>
        <v>0</v>
      </c>
      <c r="BE399">
        <f>IF(OR($D399="51",$D399="52",$D399="61"),0,(AG399/'Totals and Drop Down Lists'!AC$5)*Inputs!K$39)</f>
        <v>0</v>
      </c>
      <c r="BF399">
        <f>IF(OR($D399="51",$D399="52",$D399="61"),0,(AH399/'Totals and Drop Down Lists'!AD$5)*Inputs!L$39)</f>
        <v>0</v>
      </c>
      <c r="BG399" s="10">
        <f t="shared" si="55"/>
        <v>262084.50473753468</v>
      </c>
    </row>
    <row r="400" spans="1:59" ht="28.8">
      <c r="A400" s="1" t="s">
        <v>7377</v>
      </c>
      <c r="B400" s="1" t="s">
        <v>5249</v>
      </c>
      <c r="C400" s="1" t="s">
        <v>5252</v>
      </c>
      <c r="D400" s="1" t="s">
        <v>10</v>
      </c>
      <c r="E400" s="1" t="s">
        <v>5253</v>
      </c>
      <c r="F400" s="2">
        <v>79342</v>
      </c>
      <c r="G400" s="2">
        <v>360</v>
      </c>
      <c r="H400" s="2">
        <v>32</v>
      </c>
      <c r="I400" s="2">
        <v>7134</v>
      </c>
      <c r="J400" s="2">
        <v>20970</v>
      </c>
      <c r="K400" s="2">
        <v>6205</v>
      </c>
      <c r="L400" s="2">
        <v>462</v>
      </c>
      <c r="M400" s="2">
        <v>32</v>
      </c>
      <c r="N400" s="2">
        <v>0</v>
      </c>
      <c r="O400" s="2">
        <v>539</v>
      </c>
      <c r="P400" s="2">
        <v>149</v>
      </c>
      <c r="Q400" s="2">
        <v>40</v>
      </c>
      <c r="R400" s="2">
        <v>614</v>
      </c>
      <c r="S400" s="2">
        <v>8297100</v>
      </c>
      <c r="T400" s="2">
        <v>327070400</v>
      </c>
      <c r="U400" s="2">
        <v>477</v>
      </c>
      <c r="V400" s="2">
        <v>105</v>
      </c>
      <c r="W400" s="2">
        <v>0</v>
      </c>
      <c r="X400" s="2">
        <v>1010</v>
      </c>
      <c r="Y400" s="2">
        <v>110</v>
      </c>
      <c r="Z400" s="2">
        <v>705</v>
      </c>
      <c r="AA400" s="9">
        <f t="shared" si="56"/>
        <v>79342</v>
      </c>
      <c r="AB400" s="9">
        <f t="shared" si="57"/>
        <v>6742</v>
      </c>
      <c r="AC400" s="9">
        <f t="shared" si="58"/>
        <v>1836</v>
      </c>
      <c r="AD400" s="9">
        <f t="shared" si="59"/>
        <v>614</v>
      </c>
      <c r="AE400" s="44">
        <f t="shared" si="60"/>
        <v>1.282274267952119E-4</v>
      </c>
      <c r="AF400" s="9">
        <f t="shared" si="61"/>
        <v>905</v>
      </c>
      <c r="AG400" s="9">
        <f t="shared" si="54"/>
        <v>815</v>
      </c>
      <c r="AH400" s="44">
        <f t="shared" si="62"/>
        <v>8.9732971665206887E-5</v>
      </c>
      <c r="AI400">
        <f>AA400/'Totals and Drop Down Lists'!W$6*Inputs!E$37</f>
        <v>71974.334184084277</v>
      </c>
      <c r="AJ400">
        <f>AB400/'Totals and Drop Down Lists'!X$6*Inputs!F$37</f>
        <v>22183.790386147139</v>
      </c>
      <c r="AK400">
        <f>AC400/'Totals and Drop Down Lists'!Y$6*Inputs!G$37</f>
        <v>12103.532175675919</v>
      </c>
      <c r="AL400">
        <f>AD400/'Totals and Drop Down Lists'!Z$6*Inputs!H$37</f>
        <v>4922.7457797762472</v>
      </c>
      <c r="AM400">
        <f>AE400/'Totals and Drop Down Lists'!AA$6*Inputs!I$37</f>
        <v>15962.949059865532</v>
      </c>
      <c r="AN400">
        <f>AF400/'Totals and Drop Down Lists'!AB$6*Inputs!J$37</f>
        <v>18060.807292011992</v>
      </c>
      <c r="AO400">
        <f>AG400/'Totals and Drop Down Lists'!AC$6*Inputs!K$37</f>
        <v>15178.214585959669</v>
      </c>
      <c r="AP400">
        <f>AH400/'Totals and Drop Down Lists'!AD$6*Inputs!L$37</f>
        <v>21116.852060736572</v>
      </c>
      <c r="AQ400">
        <f>IF(OR($D400="51",$D400="52",$D400="61"),(AA400/'Totals and Drop Down Lists'!W$4)*Inputs!E$38,0)</f>
        <v>0</v>
      </c>
      <c r="AR400">
        <f>IF(OR($D400="51",$D400="52",$D400="61"),(AB400/'Totals and Drop Down Lists'!X$4)*Inputs!F$38,0)</f>
        <v>0</v>
      </c>
      <c r="AS400">
        <f>IF(OR($D400="51",$D400="52",$D400="61"),(AC400/'Totals and Drop Down Lists'!Y$4)*Inputs!G$38,0)</f>
        <v>0</v>
      </c>
      <c r="AT400">
        <f>IF(OR($D400="51",$D400="52",$D400="61"),(AD400/'Totals and Drop Down Lists'!Z$4)*Inputs!H$38,0)</f>
        <v>0</v>
      </c>
      <c r="AU400">
        <f>IF(OR($D400="51",$D400="52",$D400="61"),(AE400/'Totals and Drop Down Lists'!AA$4)*Inputs!I$38,0)</f>
        <v>0</v>
      </c>
      <c r="AV400">
        <f>IF(OR($D400="51",$D400="52",$D400="61"),(AF400/'Totals and Drop Down Lists'!AB$4)*Inputs!J$38,0)</f>
        <v>0</v>
      </c>
      <c r="AW400">
        <f>IF(OR($D400="51",$D400="52",$D400="61"),(AG400/'Totals and Drop Down Lists'!AC$4)*Inputs!K$38,0)</f>
        <v>0</v>
      </c>
      <c r="AX400">
        <f>IF(OR($D400="51",$D400="52",$D400="61"),(AH400/'Totals and Drop Down Lists'!AD$4)*Inputs!L$38,0)</f>
        <v>0</v>
      </c>
      <c r="AY400">
        <f>IF(OR($D400="51",$D400="52",$D400="61"),0,(AA400/'Totals and Drop Down Lists'!W$5)*Inputs!E$39)</f>
        <v>0</v>
      </c>
      <c r="AZ400">
        <f>IF(OR($D400="51",$D400="52",$D400="61"),0,(AB400/'Totals and Drop Down Lists'!X$5)*Inputs!F$39)</f>
        <v>0</v>
      </c>
      <c r="BA400">
        <f>IF(OR($D400="51",$D400="52",$D400="61"),0,(AC400/'Totals and Drop Down Lists'!Y$5)*Inputs!G$39)</f>
        <v>0</v>
      </c>
      <c r="BB400">
        <f>IF(OR($D400="51",$D400="52",$D400="61"),0,(AD400/'Totals and Drop Down Lists'!Z$5)*Inputs!H$39)</f>
        <v>0</v>
      </c>
      <c r="BC400">
        <f>IF(OR($D400="51",$D400="52",$D400="61"),0,(AE400/'Totals and Drop Down Lists'!AA$5)*Inputs!I$39)</f>
        <v>0</v>
      </c>
      <c r="BD400">
        <f>IF(OR($D400="51",$D400="52",$D400="61"),0,(AF400/'Totals and Drop Down Lists'!AB$5)*Inputs!J$39)</f>
        <v>0</v>
      </c>
      <c r="BE400">
        <f>IF(OR($D400="51",$D400="52",$D400="61"),0,(AG400/'Totals and Drop Down Lists'!AC$5)*Inputs!K$39)</f>
        <v>0</v>
      </c>
      <c r="BF400">
        <f>IF(OR($D400="51",$D400="52",$D400="61"),0,(AH400/'Totals and Drop Down Lists'!AD$5)*Inputs!L$39)</f>
        <v>0</v>
      </c>
      <c r="BG400" s="10">
        <f t="shared" si="55"/>
        <v>181503.22552425737</v>
      </c>
    </row>
    <row r="401" spans="1:59" ht="28.8">
      <c r="A401" s="1" t="s">
        <v>7377</v>
      </c>
      <c r="B401" s="1" t="s">
        <v>5249</v>
      </c>
      <c r="C401" s="1" t="s">
        <v>5254</v>
      </c>
      <c r="D401" s="1" t="s">
        <v>10</v>
      </c>
      <c r="E401" s="1" t="s">
        <v>5255</v>
      </c>
      <c r="F401" s="2">
        <v>75551</v>
      </c>
      <c r="G401" s="2">
        <v>589</v>
      </c>
      <c r="H401" s="2">
        <v>236</v>
      </c>
      <c r="I401" s="2">
        <v>4603</v>
      </c>
      <c r="J401" s="2">
        <v>22743</v>
      </c>
      <c r="K401" s="2">
        <v>4645</v>
      </c>
      <c r="L401" s="2">
        <v>208</v>
      </c>
      <c r="M401" s="2">
        <v>92</v>
      </c>
      <c r="N401" s="2">
        <v>0</v>
      </c>
      <c r="O401" s="2">
        <v>193</v>
      </c>
      <c r="P401" s="2">
        <v>66</v>
      </c>
      <c r="Q401" s="2">
        <v>0</v>
      </c>
      <c r="R401" s="2">
        <v>106</v>
      </c>
      <c r="S401" s="2">
        <v>7961600</v>
      </c>
      <c r="T401" s="2">
        <v>328308700</v>
      </c>
      <c r="U401" s="2">
        <v>208</v>
      </c>
      <c r="V401" s="2">
        <v>30</v>
      </c>
      <c r="W401" s="2">
        <v>30</v>
      </c>
      <c r="X401" s="2">
        <v>770</v>
      </c>
      <c r="Y401" s="2">
        <v>30</v>
      </c>
      <c r="Z401" s="2">
        <v>595</v>
      </c>
      <c r="AA401" s="9">
        <f t="shared" si="56"/>
        <v>75551</v>
      </c>
      <c r="AB401" s="9">
        <f t="shared" si="57"/>
        <v>3778</v>
      </c>
      <c r="AC401" s="9">
        <f t="shared" si="58"/>
        <v>665</v>
      </c>
      <c r="AD401" s="9">
        <f t="shared" si="59"/>
        <v>106</v>
      </c>
      <c r="AE401" s="44">
        <f t="shared" si="60"/>
        <v>6.6255124018793358E-5</v>
      </c>
      <c r="AF401" s="9">
        <f t="shared" si="61"/>
        <v>710</v>
      </c>
      <c r="AG401" s="9">
        <f t="shared" si="54"/>
        <v>625</v>
      </c>
      <c r="AH401" s="44">
        <f t="shared" si="62"/>
        <v>4.749731617634877E-5</v>
      </c>
      <c r="AI401">
        <f>AA401/'Totals and Drop Down Lists'!W$6*Inputs!E$37</f>
        <v>68535.364900579152</v>
      </c>
      <c r="AJ401">
        <f>AB401/'Totals and Drop Down Lists'!X$6*Inputs!F$37</f>
        <v>12431.082776455634</v>
      </c>
      <c r="AK401">
        <f>AC401/'Totals and Drop Down Lists'!Y$6*Inputs!G$37</f>
        <v>4383.9046279000459</v>
      </c>
      <c r="AL401">
        <f>AD401/'Totals and Drop Down Lists'!Z$6*Inputs!H$37</f>
        <v>849.85513461935227</v>
      </c>
      <c r="AM401">
        <f>AE401/'Totals and Drop Down Lists'!AA$6*Inputs!I$37</f>
        <v>8248.0573470149702</v>
      </c>
      <c r="AN401">
        <f>AF401/'Totals and Drop Down Lists'!AB$6*Inputs!J$37</f>
        <v>14169.252129644767</v>
      </c>
      <c r="AO401">
        <f>AG401/'Totals and Drop Down Lists'!AC$6*Inputs!K$37</f>
        <v>11639.735111932261</v>
      </c>
      <c r="AP401">
        <f>AH401/'Totals and Drop Down Lists'!AD$6*Inputs!L$37</f>
        <v>11177.539095887185</v>
      </c>
      <c r="AQ401">
        <f>IF(OR($D401="51",$D401="52",$D401="61"),(AA401/'Totals and Drop Down Lists'!W$4)*Inputs!E$38,0)</f>
        <v>0</v>
      </c>
      <c r="AR401">
        <f>IF(OR($D401="51",$D401="52",$D401="61"),(AB401/'Totals and Drop Down Lists'!X$4)*Inputs!F$38,0)</f>
        <v>0</v>
      </c>
      <c r="AS401">
        <f>IF(OR($D401="51",$D401="52",$D401="61"),(AC401/'Totals and Drop Down Lists'!Y$4)*Inputs!G$38,0)</f>
        <v>0</v>
      </c>
      <c r="AT401">
        <f>IF(OR($D401="51",$D401="52",$D401="61"),(AD401/'Totals and Drop Down Lists'!Z$4)*Inputs!H$38,0)</f>
        <v>0</v>
      </c>
      <c r="AU401">
        <f>IF(OR($D401="51",$D401="52",$D401="61"),(AE401/'Totals and Drop Down Lists'!AA$4)*Inputs!I$38,0)</f>
        <v>0</v>
      </c>
      <c r="AV401">
        <f>IF(OR($D401="51",$D401="52",$D401="61"),(AF401/'Totals and Drop Down Lists'!AB$4)*Inputs!J$38,0)</f>
        <v>0</v>
      </c>
      <c r="AW401">
        <f>IF(OR($D401="51",$D401="52",$D401="61"),(AG401/'Totals and Drop Down Lists'!AC$4)*Inputs!K$38,0)</f>
        <v>0</v>
      </c>
      <c r="AX401">
        <f>IF(OR($D401="51",$D401="52",$D401="61"),(AH401/'Totals and Drop Down Lists'!AD$4)*Inputs!L$38,0)</f>
        <v>0</v>
      </c>
      <c r="AY401">
        <f>IF(OR($D401="51",$D401="52",$D401="61"),0,(AA401/'Totals and Drop Down Lists'!W$5)*Inputs!E$39)</f>
        <v>0</v>
      </c>
      <c r="AZ401">
        <f>IF(OR($D401="51",$D401="52",$D401="61"),0,(AB401/'Totals and Drop Down Lists'!X$5)*Inputs!F$39)</f>
        <v>0</v>
      </c>
      <c r="BA401">
        <f>IF(OR($D401="51",$D401="52",$D401="61"),0,(AC401/'Totals and Drop Down Lists'!Y$5)*Inputs!G$39)</f>
        <v>0</v>
      </c>
      <c r="BB401">
        <f>IF(OR($D401="51",$D401="52",$D401="61"),0,(AD401/'Totals and Drop Down Lists'!Z$5)*Inputs!H$39)</f>
        <v>0</v>
      </c>
      <c r="BC401">
        <f>IF(OR($D401="51",$D401="52",$D401="61"),0,(AE401/'Totals and Drop Down Lists'!AA$5)*Inputs!I$39)</f>
        <v>0</v>
      </c>
      <c r="BD401">
        <f>IF(OR($D401="51",$D401="52",$D401="61"),0,(AF401/'Totals and Drop Down Lists'!AB$5)*Inputs!J$39)</f>
        <v>0</v>
      </c>
      <c r="BE401">
        <f>IF(OR($D401="51",$D401="52",$D401="61"),0,(AG401/'Totals and Drop Down Lists'!AC$5)*Inputs!K$39)</f>
        <v>0</v>
      </c>
      <c r="BF401">
        <f>IF(OR($D401="51",$D401="52",$D401="61"),0,(AH401/'Totals and Drop Down Lists'!AD$5)*Inputs!L$39)</f>
        <v>0</v>
      </c>
      <c r="BG401" s="10">
        <f t="shared" si="55"/>
        <v>131434.79112403336</v>
      </c>
    </row>
    <row r="402" spans="1:59" ht="28.8">
      <c r="A402" s="1" t="s">
        <v>7377</v>
      </c>
      <c r="B402" s="1" t="s">
        <v>5249</v>
      </c>
      <c r="C402" s="1" t="s">
        <v>5256</v>
      </c>
      <c r="D402" s="1" t="s">
        <v>545</v>
      </c>
      <c r="E402" s="1" t="s">
        <v>5257</v>
      </c>
      <c r="F402" s="2">
        <v>198692</v>
      </c>
      <c r="G402" s="2">
        <v>1965</v>
      </c>
      <c r="H402" s="2">
        <v>8</v>
      </c>
      <c r="I402" s="2">
        <v>30547</v>
      </c>
      <c r="J402" s="2">
        <v>48130</v>
      </c>
      <c r="K402" s="2">
        <v>15345</v>
      </c>
      <c r="L402" s="2">
        <v>2137</v>
      </c>
      <c r="M402" s="2">
        <v>503</v>
      </c>
      <c r="N402" s="2">
        <v>206</v>
      </c>
      <c r="O402" s="2">
        <v>2404</v>
      </c>
      <c r="P402" s="2">
        <v>884</v>
      </c>
      <c r="Q402" s="2">
        <v>243</v>
      </c>
      <c r="R402" s="2">
        <v>994</v>
      </c>
      <c r="S402" s="2">
        <v>18585800</v>
      </c>
      <c r="T402" s="2">
        <v>724775200</v>
      </c>
      <c r="U402" s="2">
        <v>852</v>
      </c>
      <c r="V402" s="2">
        <v>419</v>
      </c>
      <c r="W402" s="2">
        <v>0</v>
      </c>
      <c r="X402" s="2">
        <v>3159</v>
      </c>
      <c r="Y402" s="2">
        <v>140</v>
      </c>
      <c r="Z402" s="2">
        <v>2630</v>
      </c>
      <c r="AA402" s="9">
        <f t="shared" si="56"/>
        <v>198692</v>
      </c>
      <c r="AB402" s="9">
        <f t="shared" si="57"/>
        <v>28574</v>
      </c>
      <c r="AC402" s="9">
        <f t="shared" si="58"/>
        <v>7371</v>
      </c>
      <c r="AD402" s="9">
        <f t="shared" si="59"/>
        <v>994</v>
      </c>
      <c r="AE402" s="44">
        <f t="shared" si="60"/>
        <v>3.4167539864733601E-4</v>
      </c>
      <c r="AF402" s="9">
        <f t="shared" si="61"/>
        <v>2740</v>
      </c>
      <c r="AG402" s="9">
        <f t="shared" si="54"/>
        <v>2770</v>
      </c>
      <c r="AH402" s="44">
        <f t="shared" si="62"/>
        <v>3.2861084068254448E-4</v>
      </c>
      <c r="AI402">
        <f>AA402/'Totals and Drop Down Lists'!W$6*Inputs!E$37</f>
        <v>180241.54177742018</v>
      </c>
      <c r="AJ402">
        <f>AB402/'Totals and Drop Down Lists'!X$6*Inputs!F$37</f>
        <v>94019.523360096151</v>
      </c>
      <c r="AK402">
        <f>AC402/'Totals and Drop Down Lists'!Y$6*Inputs!G$37</f>
        <v>48592.121822934198</v>
      </c>
      <c r="AL402">
        <f>AD402/'Totals and Drop Down Lists'!Z$6*Inputs!H$37</f>
        <v>7969.3962623739253</v>
      </c>
      <c r="AM402">
        <f>AE402/'Totals and Drop Down Lists'!AA$6*Inputs!I$37</f>
        <v>42534.948411055026</v>
      </c>
      <c r="AN402">
        <f>AF402/'Totals and Drop Down Lists'!AB$6*Inputs!J$37</f>
        <v>54681.339204544594</v>
      </c>
      <c r="AO402">
        <f>AG402/'Totals and Drop Down Lists'!AC$6*Inputs!K$37</f>
        <v>51587.306016083785</v>
      </c>
      <c r="AP402">
        <f>AH402/'Totals and Drop Down Lists'!AD$6*Inputs!L$37</f>
        <v>77331.959250583765</v>
      </c>
      <c r="AQ402">
        <f>IF(OR($D402="51",$D402="52",$D402="61"),(AA402/'Totals and Drop Down Lists'!W$4)*Inputs!E$38,0)</f>
        <v>0</v>
      </c>
      <c r="AR402">
        <f>IF(OR($D402="51",$D402="52",$D402="61"),(AB402/'Totals and Drop Down Lists'!X$4)*Inputs!F$38,0)</f>
        <v>0</v>
      </c>
      <c r="AS402">
        <f>IF(OR($D402="51",$D402="52",$D402="61"),(AC402/'Totals and Drop Down Lists'!Y$4)*Inputs!G$38,0)</f>
        <v>0</v>
      </c>
      <c r="AT402">
        <f>IF(OR($D402="51",$D402="52",$D402="61"),(AD402/'Totals and Drop Down Lists'!Z$4)*Inputs!H$38,0)</f>
        <v>0</v>
      </c>
      <c r="AU402">
        <f>IF(OR($D402="51",$D402="52",$D402="61"),(AE402/'Totals and Drop Down Lists'!AA$4)*Inputs!I$38,0)</f>
        <v>0</v>
      </c>
      <c r="AV402">
        <f>IF(OR($D402="51",$D402="52",$D402="61"),(AF402/'Totals and Drop Down Lists'!AB$4)*Inputs!J$38,0)</f>
        <v>0</v>
      </c>
      <c r="AW402">
        <f>IF(OR($D402="51",$D402="52",$D402="61"),(AG402/'Totals and Drop Down Lists'!AC$4)*Inputs!K$38,0)</f>
        <v>0</v>
      </c>
      <c r="AX402">
        <f>IF(OR($D402="51",$D402="52",$D402="61"),(AH402/'Totals and Drop Down Lists'!AD$4)*Inputs!L$38,0)</f>
        <v>0</v>
      </c>
      <c r="AY402">
        <f>IF(OR($D402="51",$D402="52",$D402="61"),0,(AA402/'Totals and Drop Down Lists'!W$5)*Inputs!E$39)</f>
        <v>0</v>
      </c>
      <c r="AZ402">
        <f>IF(OR($D402="51",$D402="52",$D402="61"),0,(AB402/'Totals and Drop Down Lists'!X$5)*Inputs!F$39)</f>
        <v>0</v>
      </c>
      <c r="BA402">
        <f>IF(OR($D402="51",$D402="52",$D402="61"),0,(AC402/'Totals and Drop Down Lists'!Y$5)*Inputs!G$39)</f>
        <v>0</v>
      </c>
      <c r="BB402">
        <f>IF(OR($D402="51",$D402="52",$D402="61"),0,(AD402/'Totals and Drop Down Lists'!Z$5)*Inputs!H$39)</f>
        <v>0</v>
      </c>
      <c r="BC402">
        <f>IF(OR($D402="51",$D402="52",$D402="61"),0,(AE402/'Totals and Drop Down Lists'!AA$5)*Inputs!I$39)</f>
        <v>0</v>
      </c>
      <c r="BD402">
        <f>IF(OR($D402="51",$D402="52",$D402="61"),0,(AF402/'Totals and Drop Down Lists'!AB$5)*Inputs!J$39)</f>
        <v>0</v>
      </c>
      <c r="BE402">
        <f>IF(OR($D402="51",$D402="52",$D402="61"),0,(AG402/'Totals and Drop Down Lists'!AC$5)*Inputs!K$39)</f>
        <v>0</v>
      </c>
      <c r="BF402">
        <f>IF(OR($D402="51",$D402="52",$D402="61"),0,(AH402/'Totals and Drop Down Lists'!AD$5)*Inputs!L$39)</f>
        <v>0</v>
      </c>
      <c r="BG402" s="10">
        <f t="shared" si="55"/>
        <v>556958.13610509166</v>
      </c>
    </row>
    <row r="403" spans="1:59" ht="28.8">
      <c r="A403" s="1" t="s">
        <v>7377</v>
      </c>
      <c r="B403" s="1" t="s">
        <v>5249</v>
      </c>
      <c r="C403" s="1" t="s">
        <v>5258</v>
      </c>
      <c r="D403" s="1" t="s">
        <v>10</v>
      </c>
      <c r="E403" s="1" t="s">
        <v>5259</v>
      </c>
      <c r="F403" s="2">
        <v>90804</v>
      </c>
      <c r="G403" s="2">
        <v>1176</v>
      </c>
      <c r="H403" s="2">
        <v>46</v>
      </c>
      <c r="I403" s="2">
        <v>22730</v>
      </c>
      <c r="J403" s="2">
        <v>25883</v>
      </c>
      <c r="K403" s="2">
        <v>9344</v>
      </c>
      <c r="L403" s="2">
        <v>764</v>
      </c>
      <c r="M403" s="2">
        <v>147</v>
      </c>
      <c r="N403" s="2">
        <v>41</v>
      </c>
      <c r="O403" s="2">
        <v>942</v>
      </c>
      <c r="P403" s="2">
        <v>267</v>
      </c>
      <c r="Q403" s="2">
        <v>174</v>
      </c>
      <c r="R403" s="2">
        <v>188</v>
      </c>
      <c r="S403" s="2">
        <v>9695100</v>
      </c>
      <c r="T403" s="2">
        <v>358075600</v>
      </c>
      <c r="U403" s="2">
        <v>548</v>
      </c>
      <c r="V403" s="2">
        <v>335</v>
      </c>
      <c r="W403" s="2">
        <v>90</v>
      </c>
      <c r="X403" s="2">
        <v>2315</v>
      </c>
      <c r="Y403" s="2">
        <v>200</v>
      </c>
      <c r="Z403" s="2">
        <v>1730</v>
      </c>
      <c r="AA403" s="9">
        <f t="shared" si="56"/>
        <v>90804</v>
      </c>
      <c r="AB403" s="9">
        <f t="shared" si="57"/>
        <v>21508</v>
      </c>
      <c r="AC403" s="9">
        <f t="shared" si="58"/>
        <v>2523</v>
      </c>
      <c r="AD403" s="9">
        <f t="shared" si="59"/>
        <v>188</v>
      </c>
      <c r="AE403" s="44">
        <f t="shared" si="60"/>
        <v>2.3558456508132434E-4</v>
      </c>
      <c r="AF403" s="9">
        <f t="shared" si="61"/>
        <v>1890</v>
      </c>
      <c r="AG403" s="9">
        <f t="shared" si="54"/>
        <v>1930</v>
      </c>
      <c r="AH403" s="44">
        <f t="shared" si="62"/>
        <v>2.5925468468085937E-4</v>
      </c>
      <c r="AI403">
        <f>AA403/'Totals and Drop Down Lists'!W$6*Inputs!E$37</f>
        <v>82371.977530835997</v>
      </c>
      <c r="AJ403">
        <f>AB403/'Totals and Drop Down Lists'!X$6*Inputs!F$37</f>
        <v>70769.647526735775</v>
      </c>
      <c r="AK403">
        <f>AC403/'Totals and Drop Down Lists'!Y$6*Inputs!G$37</f>
        <v>16632.468234874912</v>
      </c>
      <c r="AL403">
        <f>AD403/'Totals and Drop Down Lists'!Z$6*Inputs!H$37</f>
        <v>1507.290238758851</v>
      </c>
      <c r="AM403">
        <f>AE403/'Totals and Drop Down Lists'!AA$6*Inputs!I$37</f>
        <v>29327.769461440843</v>
      </c>
      <c r="AN403">
        <f>AF403/'Totals and Drop Down Lists'!AB$6*Inputs!J$37</f>
        <v>37718.150035251558</v>
      </c>
      <c r="AO403">
        <f>AG403/'Totals and Drop Down Lists'!AC$6*Inputs!K$37</f>
        <v>35943.502025646827</v>
      </c>
      <c r="AP403">
        <f>AH403/'Totals and Drop Down Lists'!AD$6*Inputs!L$37</f>
        <v>61010.381366667214</v>
      </c>
      <c r="AQ403">
        <f>IF(OR($D403="51",$D403="52",$D403="61"),(AA403/'Totals and Drop Down Lists'!W$4)*Inputs!E$38,0)</f>
        <v>0</v>
      </c>
      <c r="AR403">
        <f>IF(OR($D403="51",$D403="52",$D403="61"),(AB403/'Totals and Drop Down Lists'!X$4)*Inputs!F$38,0)</f>
        <v>0</v>
      </c>
      <c r="AS403">
        <f>IF(OR($D403="51",$D403="52",$D403="61"),(AC403/'Totals and Drop Down Lists'!Y$4)*Inputs!G$38,0)</f>
        <v>0</v>
      </c>
      <c r="AT403">
        <f>IF(OR($D403="51",$D403="52",$D403="61"),(AD403/'Totals and Drop Down Lists'!Z$4)*Inputs!H$38,0)</f>
        <v>0</v>
      </c>
      <c r="AU403">
        <f>IF(OR($D403="51",$D403="52",$D403="61"),(AE403/'Totals and Drop Down Lists'!AA$4)*Inputs!I$38,0)</f>
        <v>0</v>
      </c>
      <c r="AV403">
        <f>IF(OR($D403="51",$D403="52",$D403="61"),(AF403/'Totals and Drop Down Lists'!AB$4)*Inputs!J$38,0)</f>
        <v>0</v>
      </c>
      <c r="AW403">
        <f>IF(OR($D403="51",$D403="52",$D403="61"),(AG403/'Totals and Drop Down Lists'!AC$4)*Inputs!K$38,0)</f>
        <v>0</v>
      </c>
      <c r="AX403">
        <f>IF(OR($D403="51",$D403="52",$D403="61"),(AH403/'Totals and Drop Down Lists'!AD$4)*Inputs!L$38,0)</f>
        <v>0</v>
      </c>
      <c r="AY403">
        <f>IF(OR($D403="51",$D403="52",$D403="61"),0,(AA403/'Totals and Drop Down Lists'!W$5)*Inputs!E$39)</f>
        <v>0</v>
      </c>
      <c r="AZ403">
        <f>IF(OR($D403="51",$D403="52",$D403="61"),0,(AB403/'Totals and Drop Down Lists'!X$5)*Inputs!F$39)</f>
        <v>0</v>
      </c>
      <c r="BA403">
        <f>IF(OR($D403="51",$D403="52",$D403="61"),0,(AC403/'Totals and Drop Down Lists'!Y$5)*Inputs!G$39)</f>
        <v>0</v>
      </c>
      <c r="BB403">
        <f>IF(OR($D403="51",$D403="52",$D403="61"),0,(AD403/'Totals and Drop Down Lists'!Z$5)*Inputs!H$39)</f>
        <v>0</v>
      </c>
      <c r="BC403">
        <f>IF(OR($D403="51",$D403="52",$D403="61"),0,(AE403/'Totals and Drop Down Lists'!AA$5)*Inputs!I$39)</f>
        <v>0</v>
      </c>
      <c r="BD403">
        <f>IF(OR($D403="51",$D403="52",$D403="61"),0,(AF403/'Totals and Drop Down Lists'!AB$5)*Inputs!J$39)</f>
        <v>0</v>
      </c>
      <c r="BE403">
        <f>IF(OR($D403="51",$D403="52",$D403="61"),0,(AG403/'Totals and Drop Down Lists'!AC$5)*Inputs!K$39)</f>
        <v>0</v>
      </c>
      <c r="BF403">
        <f>IF(OR($D403="51",$D403="52",$D403="61"),0,(AH403/'Totals and Drop Down Lists'!AD$5)*Inputs!L$39)</f>
        <v>0</v>
      </c>
      <c r="BG403" s="10">
        <f t="shared" si="55"/>
        <v>335281.18642021203</v>
      </c>
    </row>
    <row r="404" spans="1:59" ht="28.8">
      <c r="A404" s="1" t="s">
        <v>7377</v>
      </c>
      <c r="B404" s="1" t="s">
        <v>5249</v>
      </c>
      <c r="C404" s="1" t="s">
        <v>5260</v>
      </c>
      <c r="D404" s="1" t="s">
        <v>7</v>
      </c>
      <c r="E404" s="1" t="s">
        <v>5261</v>
      </c>
      <c r="F404" s="2">
        <v>165702</v>
      </c>
      <c r="G404" s="2">
        <v>1641</v>
      </c>
      <c r="H404" s="2">
        <v>126</v>
      </c>
      <c r="I404" s="2">
        <v>29801</v>
      </c>
      <c r="J404" s="2">
        <v>45270</v>
      </c>
      <c r="K404" s="2">
        <v>19686</v>
      </c>
      <c r="L404" s="2">
        <v>1695</v>
      </c>
      <c r="M404" s="2">
        <v>405</v>
      </c>
      <c r="N404" s="2">
        <v>151</v>
      </c>
      <c r="O404" s="2">
        <v>2388</v>
      </c>
      <c r="P404" s="2">
        <v>978</v>
      </c>
      <c r="Q404" s="2">
        <v>311</v>
      </c>
      <c r="R404" s="2">
        <v>2714</v>
      </c>
      <c r="S404" s="2">
        <v>24345200</v>
      </c>
      <c r="T404" s="2">
        <v>958679300</v>
      </c>
      <c r="U404" s="2">
        <v>1320</v>
      </c>
      <c r="V404" s="2">
        <v>460</v>
      </c>
      <c r="W404" s="2">
        <v>0</v>
      </c>
      <c r="X404" s="2">
        <v>3385</v>
      </c>
      <c r="Y404" s="2">
        <v>215</v>
      </c>
      <c r="Z404" s="2">
        <v>2735</v>
      </c>
      <c r="AA404" s="9">
        <f t="shared" si="56"/>
        <v>165702</v>
      </c>
      <c r="AB404" s="9">
        <f t="shared" si="57"/>
        <v>28034</v>
      </c>
      <c r="AC404" s="9">
        <f t="shared" si="58"/>
        <v>8642</v>
      </c>
      <c r="AD404" s="9">
        <f t="shared" si="59"/>
        <v>2714</v>
      </c>
      <c r="AE404" s="44">
        <f t="shared" si="60"/>
        <v>5.9786103962135816E-4</v>
      </c>
      <c r="AF404" s="9">
        <f t="shared" si="61"/>
        <v>2925</v>
      </c>
      <c r="AG404" s="9">
        <f t="shared" si="54"/>
        <v>2950</v>
      </c>
      <c r="AH404" s="44">
        <f t="shared" si="62"/>
        <v>4.7733149267958647E-4</v>
      </c>
      <c r="AI404">
        <f>AA404/'Totals and Drop Down Lists'!W$6*Inputs!E$37</f>
        <v>150314.9797455463</v>
      </c>
      <c r="AJ404">
        <f>AB404/'Totals and Drop Down Lists'!X$6*Inputs!F$37</f>
        <v>92242.714281407432</v>
      </c>
      <c r="AK404">
        <f>AC404/'Totals and Drop Down Lists'!Y$6*Inputs!G$37</f>
        <v>56970.98314934165</v>
      </c>
      <c r="AL404">
        <f>AD404/'Totals and Drop Down Lists'!Z$6*Inputs!H$37</f>
        <v>21759.498446763413</v>
      </c>
      <c r="AM404">
        <f>AE404/'Totals and Drop Down Lists'!AA$6*Inputs!I$37</f>
        <v>74427.332427061963</v>
      </c>
      <c r="AN404">
        <f>AF404/'Totals and Drop Down Lists'!AB$6*Inputs!J$37</f>
        <v>58373.327435508378</v>
      </c>
      <c r="AO404">
        <f>AG404/'Totals and Drop Down Lists'!AC$6*Inputs!K$37</f>
        <v>54939.549728320271</v>
      </c>
      <c r="AP404">
        <f>AH404/'Totals and Drop Down Lists'!AD$6*Inputs!L$37</f>
        <v>112330.37675886659</v>
      </c>
      <c r="AQ404">
        <f>IF(OR($D404="51",$D404="52",$D404="61"),(AA404/'Totals and Drop Down Lists'!W$4)*Inputs!E$38,0)</f>
        <v>0</v>
      </c>
      <c r="AR404">
        <f>IF(OR($D404="51",$D404="52",$D404="61"),(AB404/'Totals and Drop Down Lists'!X$4)*Inputs!F$38,0)</f>
        <v>0</v>
      </c>
      <c r="AS404">
        <f>IF(OR($D404="51",$D404="52",$D404="61"),(AC404/'Totals and Drop Down Lists'!Y$4)*Inputs!G$38,0)</f>
        <v>0</v>
      </c>
      <c r="AT404">
        <f>IF(OR($D404="51",$D404="52",$D404="61"),(AD404/'Totals and Drop Down Lists'!Z$4)*Inputs!H$38,0)</f>
        <v>0</v>
      </c>
      <c r="AU404">
        <f>IF(OR($D404="51",$D404="52",$D404="61"),(AE404/'Totals and Drop Down Lists'!AA$4)*Inputs!I$38,0)</f>
        <v>0</v>
      </c>
      <c r="AV404">
        <f>IF(OR($D404="51",$D404="52",$D404="61"),(AF404/'Totals and Drop Down Lists'!AB$4)*Inputs!J$38,0)</f>
        <v>0</v>
      </c>
      <c r="AW404">
        <f>IF(OR($D404="51",$D404="52",$D404="61"),(AG404/'Totals and Drop Down Lists'!AC$4)*Inputs!K$38,0)</f>
        <v>0</v>
      </c>
      <c r="AX404">
        <f>IF(OR($D404="51",$D404="52",$D404="61"),(AH404/'Totals and Drop Down Lists'!AD$4)*Inputs!L$38,0)</f>
        <v>0</v>
      </c>
      <c r="AY404">
        <f>IF(OR($D404="51",$D404="52",$D404="61"),0,(AA404/'Totals and Drop Down Lists'!W$5)*Inputs!E$39)</f>
        <v>0</v>
      </c>
      <c r="AZ404">
        <f>IF(OR($D404="51",$D404="52",$D404="61"),0,(AB404/'Totals and Drop Down Lists'!X$5)*Inputs!F$39)</f>
        <v>0</v>
      </c>
      <c r="BA404">
        <f>IF(OR($D404="51",$D404="52",$D404="61"),0,(AC404/'Totals and Drop Down Lists'!Y$5)*Inputs!G$39)</f>
        <v>0</v>
      </c>
      <c r="BB404">
        <f>IF(OR($D404="51",$D404="52",$D404="61"),0,(AD404/'Totals and Drop Down Lists'!Z$5)*Inputs!H$39)</f>
        <v>0</v>
      </c>
      <c r="BC404">
        <f>IF(OR($D404="51",$D404="52",$D404="61"),0,(AE404/'Totals and Drop Down Lists'!AA$5)*Inputs!I$39)</f>
        <v>0</v>
      </c>
      <c r="BD404">
        <f>IF(OR($D404="51",$D404="52",$D404="61"),0,(AF404/'Totals and Drop Down Lists'!AB$5)*Inputs!J$39)</f>
        <v>0</v>
      </c>
      <c r="BE404">
        <f>IF(OR($D404="51",$D404="52",$D404="61"),0,(AG404/'Totals and Drop Down Lists'!AC$5)*Inputs!K$39)</f>
        <v>0</v>
      </c>
      <c r="BF404">
        <f>IF(OR($D404="51",$D404="52",$D404="61"),0,(AH404/'Totals and Drop Down Lists'!AD$5)*Inputs!L$39)</f>
        <v>0</v>
      </c>
      <c r="BG404" s="10">
        <f t="shared" si="55"/>
        <v>621358.76197281596</v>
      </c>
    </row>
    <row r="405" spans="1:59" ht="28.8">
      <c r="A405" s="1" t="s">
        <v>7377</v>
      </c>
      <c r="B405" s="1" t="s">
        <v>5249</v>
      </c>
      <c r="C405" s="1" t="s">
        <v>5262</v>
      </c>
      <c r="D405" s="1" t="s">
        <v>10</v>
      </c>
      <c r="E405" s="1" t="s">
        <v>5263</v>
      </c>
      <c r="F405" s="2">
        <v>167743</v>
      </c>
      <c r="G405" s="2">
        <v>1223</v>
      </c>
      <c r="H405" s="2">
        <v>316</v>
      </c>
      <c r="I405" s="2">
        <v>11296</v>
      </c>
      <c r="J405" s="2">
        <v>54514</v>
      </c>
      <c r="K405" s="2">
        <v>19443</v>
      </c>
      <c r="L405" s="2">
        <v>424</v>
      </c>
      <c r="M405" s="2">
        <v>106</v>
      </c>
      <c r="N405" s="2">
        <v>0</v>
      </c>
      <c r="O405" s="2">
        <v>1168</v>
      </c>
      <c r="P405" s="2">
        <v>315</v>
      </c>
      <c r="Q405" s="2">
        <v>12</v>
      </c>
      <c r="R405" s="2">
        <v>590</v>
      </c>
      <c r="S405" s="2">
        <v>28624200</v>
      </c>
      <c r="T405" s="2">
        <v>1195145200</v>
      </c>
      <c r="U405" s="2">
        <v>576</v>
      </c>
      <c r="V405" s="2">
        <v>235</v>
      </c>
      <c r="W405" s="2">
        <v>0</v>
      </c>
      <c r="X405" s="2">
        <v>1655</v>
      </c>
      <c r="Y405" s="2">
        <v>125</v>
      </c>
      <c r="Z405" s="2">
        <v>1220</v>
      </c>
      <c r="AA405" s="9">
        <f t="shared" si="56"/>
        <v>167743</v>
      </c>
      <c r="AB405" s="9">
        <f t="shared" si="57"/>
        <v>9757</v>
      </c>
      <c r="AC405" s="9">
        <f t="shared" si="58"/>
        <v>2615</v>
      </c>
      <c r="AD405" s="9">
        <f t="shared" si="59"/>
        <v>590</v>
      </c>
      <c r="AE405" s="44">
        <f t="shared" si="60"/>
        <v>4.8429979861323055E-4</v>
      </c>
      <c r="AF405" s="9">
        <f t="shared" si="61"/>
        <v>1420</v>
      </c>
      <c r="AG405" s="9">
        <f t="shared" si="54"/>
        <v>1345</v>
      </c>
      <c r="AH405" s="44">
        <f t="shared" si="62"/>
        <v>1.7849604468889093E-4</v>
      </c>
      <c r="AI405">
        <f>AA405/'Totals and Drop Down Lists'!W$6*Inputs!E$37</f>
        <v>152166.45331653915</v>
      </c>
      <c r="AJ405">
        <f>AB405/'Totals and Drop Down Lists'!X$6*Inputs!F$37</f>
        <v>32104.307742159242</v>
      </c>
      <c r="AK405">
        <f>AC405/'Totals and Drop Down Lists'!Y$6*Inputs!G$37</f>
        <v>17238.963311215972</v>
      </c>
      <c r="AL405">
        <f>AD405/'Totals and Drop Down Lists'!Z$6*Inputs!H$37</f>
        <v>4730.325749296394</v>
      </c>
      <c r="AM405">
        <f>AE405/'Totals and Drop Down Lists'!AA$6*Inputs!I$37</f>
        <v>60290.167308066193</v>
      </c>
      <c r="AN405">
        <f>AF405/'Totals and Drop Down Lists'!AB$6*Inputs!J$37</f>
        <v>28338.504259289533</v>
      </c>
      <c r="AO405">
        <f>AG405/'Totals and Drop Down Lists'!AC$6*Inputs!K$37</f>
        <v>25048.709960878226</v>
      </c>
      <c r="AP405">
        <f>AH405/'Totals and Drop Down Lists'!AD$6*Inputs!L$37</f>
        <v>42005.457962376095</v>
      </c>
      <c r="AQ405">
        <f>IF(OR($D405="51",$D405="52",$D405="61"),(AA405/'Totals and Drop Down Lists'!W$4)*Inputs!E$38,0)</f>
        <v>0</v>
      </c>
      <c r="AR405">
        <f>IF(OR($D405="51",$D405="52",$D405="61"),(AB405/'Totals and Drop Down Lists'!X$4)*Inputs!F$38,0)</f>
        <v>0</v>
      </c>
      <c r="AS405">
        <f>IF(OR($D405="51",$D405="52",$D405="61"),(AC405/'Totals and Drop Down Lists'!Y$4)*Inputs!G$38,0)</f>
        <v>0</v>
      </c>
      <c r="AT405">
        <f>IF(OR($D405="51",$D405="52",$D405="61"),(AD405/'Totals and Drop Down Lists'!Z$4)*Inputs!H$38,0)</f>
        <v>0</v>
      </c>
      <c r="AU405">
        <f>IF(OR($D405="51",$D405="52",$D405="61"),(AE405/'Totals and Drop Down Lists'!AA$4)*Inputs!I$38,0)</f>
        <v>0</v>
      </c>
      <c r="AV405">
        <f>IF(OR($D405="51",$D405="52",$D405="61"),(AF405/'Totals and Drop Down Lists'!AB$4)*Inputs!J$38,0)</f>
        <v>0</v>
      </c>
      <c r="AW405">
        <f>IF(OR($D405="51",$D405="52",$D405="61"),(AG405/'Totals and Drop Down Lists'!AC$4)*Inputs!K$38,0)</f>
        <v>0</v>
      </c>
      <c r="AX405">
        <f>IF(OR($D405="51",$D405="52",$D405="61"),(AH405/'Totals and Drop Down Lists'!AD$4)*Inputs!L$38,0)</f>
        <v>0</v>
      </c>
      <c r="AY405">
        <f>IF(OR($D405="51",$D405="52",$D405="61"),0,(AA405/'Totals and Drop Down Lists'!W$5)*Inputs!E$39)</f>
        <v>0</v>
      </c>
      <c r="AZ405">
        <f>IF(OR($D405="51",$D405="52",$D405="61"),0,(AB405/'Totals and Drop Down Lists'!X$5)*Inputs!F$39)</f>
        <v>0</v>
      </c>
      <c r="BA405">
        <f>IF(OR($D405="51",$D405="52",$D405="61"),0,(AC405/'Totals and Drop Down Lists'!Y$5)*Inputs!G$39)</f>
        <v>0</v>
      </c>
      <c r="BB405">
        <f>IF(OR($D405="51",$D405="52",$D405="61"),0,(AD405/'Totals and Drop Down Lists'!Z$5)*Inputs!H$39)</f>
        <v>0</v>
      </c>
      <c r="BC405">
        <f>IF(OR($D405="51",$D405="52",$D405="61"),0,(AE405/'Totals and Drop Down Lists'!AA$5)*Inputs!I$39)</f>
        <v>0</v>
      </c>
      <c r="BD405">
        <f>IF(OR($D405="51",$D405="52",$D405="61"),0,(AF405/'Totals and Drop Down Lists'!AB$5)*Inputs!J$39)</f>
        <v>0</v>
      </c>
      <c r="BE405">
        <f>IF(OR($D405="51",$D405="52",$D405="61"),0,(AG405/'Totals and Drop Down Lists'!AC$5)*Inputs!K$39)</f>
        <v>0</v>
      </c>
      <c r="BF405">
        <f>IF(OR($D405="51",$D405="52",$D405="61"),0,(AH405/'Totals and Drop Down Lists'!AD$5)*Inputs!L$39)</f>
        <v>0</v>
      </c>
      <c r="BG405" s="10">
        <f t="shared" si="55"/>
        <v>361922.88960982079</v>
      </c>
    </row>
    <row r="406" spans="1:59" ht="28.8">
      <c r="A406" s="1" t="s">
        <v>7377</v>
      </c>
      <c r="B406" s="1" t="s">
        <v>5249</v>
      </c>
      <c r="C406" s="1" t="s">
        <v>5264</v>
      </c>
      <c r="D406" s="1" t="s">
        <v>10</v>
      </c>
      <c r="E406" s="1" t="s">
        <v>5265</v>
      </c>
      <c r="F406" s="2">
        <v>100479</v>
      </c>
      <c r="G406" s="2">
        <v>995</v>
      </c>
      <c r="H406" s="2">
        <v>46</v>
      </c>
      <c r="I406" s="2">
        <v>19048</v>
      </c>
      <c r="J406" s="2">
        <v>24945</v>
      </c>
      <c r="K406" s="2">
        <v>9366</v>
      </c>
      <c r="L406" s="2">
        <v>1288</v>
      </c>
      <c r="M406" s="2">
        <v>369</v>
      </c>
      <c r="N406" s="2">
        <v>58</v>
      </c>
      <c r="O406" s="2">
        <v>1414</v>
      </c>
      <c r="P406" s="2">
        <v>395</v>
      </c>
      <c r="Q406" s="2">
        <v>104</v>
      </c>
      <c r="R406" s="2">
        <v>287</v>
      </c>
      <c r="S406" s="2">
        <v>10690500</v>
      </c>
      <c r="T406" s="2">
        <v>415812700</v>
      </c>
      <c r="U406" s="2">
        <v>932</v>
      </c>
      <c r="V406" s="2">
        <v>310</v>
      </c>
      <c r="W406" s="2">
        <v>0</v>
      </c>
      <c r="X406" s="2">
        <v>2455</v>
      </c>
      <c r="Y406" s="2">
        <v>220</v>
      </c>
      <c r="Z406" s="2">
        <v>1975</v>
      </c>
      <c r="AA406" s="9">
        <f t="shared" si="56"/>
        <v>100479</v>
      </c>
      <c r="AB406" s="9">
        <f t="shared" si="57"/>
        <v>18007</v>
      </c>
      <c r="AC406" s="9">
        <f t="shared" si="58"/>
        <v>3915</v>
      </c>
      <c r="AD406" s="9">
        <f t="shared" si="59"/>
        <v>287</v>
      </c>
      <c r="AE406" s="44">
        <f t="shared" si="60"/>
        <v>2.4559560151598186E-4</v>
      </c>
      <c r="AF406" s="9">
        <f t="shared" si="61"/>
        <v>2145</v>
      </c>
      <c r="AG406" s="9">
        <f t="shared" si="54"/>
        <v>2195</v>
      </c>
      <c r="AH406" s="44">
        <f t="shared" si="62"/>
        <v>3.0665938195291356E-4</v>
      </c>
      <c r="AI406">
        <f>AA406/'Totals and Drop Down Lists'!W$6*Inputs!E$37</f>
        <v>91148.560970010891</v>
      </c>
      <c r="AJ406">
        <f>AB406/'Totals and Drop Down Lists'!X$6*Inputs!F$37</f>
        <v>59250.001999903812</v>
      </c>
      <c r="AK406">
        <f>AC406/'Totals and Drop Down Lists'!Y$6*Inputs!G$37</f>
        <v>25809.002433426587</v>
      </c>
      <c r="AL406">
        <f>AD406/'Totals and Drop Down Lists'!Z$6*Inputs!H$37</f>
        <v>2301.0228644882463</v>
      </c>
      <c r="AM406">
        <f>AE406/'Totals and Drop Down Lists'!AA$6*Inputs!I$37</f>
        <v>30574.036883605655</v>
      </c>
      <c r="AN406">
        <f>AF406/'Totals and Drop Down Lists'!AB$6*Inputs!J$37</f>
        <v>42807.106786039469</v>
      </c>
      <c r="AO406">
        <f>AG406/'Totals and Drop Down Lists'!AC$6*Inputs!K$37</f>
        <v>40878.749713106103</v>
      </c>
      <c r="AP406">
        <f>AH406/'Totals and Drop Down Lists'!AD$6*Inputs!L$37</f>
        <v>72166.124464230466</v>
      </c>
      <c r="AQ406">
        <f>IF(OR($D406="51",$D406="52",$D406="61"),(AA406/'Totals and Drop Down Lists'!W$4)*Inputs!E$38,0)</f>
        <v>0</v>
      </c>
      <c r="AR406">
        <f>IF(OR($D406="51",$D406="52",$D406="61"),(AB406/'Totals and Drop Down Lists'!X$4)*Inputs!F$38,0)</f>
        <v>0</v>
      </c>
      <c r="AS406">
        <f>IF(OR($D406="51",$D406="52",$D406="61"),(AC406/'Totals and Drop Down Lists'!Y$4)*Inputs!G$38,0)</f>
        <v>0</v>
      </c>
      <c r="AT406">
        <f>IF(OR($D406="51",$D406="52",$D406="61"),(AD406/'Totals and Drop Down Lists'!Z$4)*Inputs!H$38,0)</f>
        <v>0</v>
      </c>
      <c r="AU406">
        <f>IF(OR($D406="51",$D406="52",$D406="61"),(AE406/'Totals and Drop Down Lists'!AA$4)*Inputs!I$38,0)</f>
        <v>0</v>
      </c>
      <c r="AV406">
        <f>IF(OR($D406="51",$D406="52",$D406="61"),(AF406/'Totals and Drop Down Lists'!AB$4)*Inputs!J$38,0)</f>
        <v>0</v>
      </c>
      <c r="AW406">
        <f>IF(OR($D406="51",$D406="52",$D406="61"),(AG406/'Totals and Drop Down Lists'!AC$4)*Inputs!K$38,0)</f>
        <v>0</v>
      </c>
      <c r="AX406">
        <f>IF(OR($D406="51",$D406="52",$D406="61"),(AH406/'Totals and Drop Down Lists'!AD$4)*Inputs!L$38,0)</f>
        <v>0</v>
      </c>
      <c r="AY406">
        <f>IF(OR($D406="51",$D406="52",$D406="61"),0,(AA406/'Totals and Drop Down Lists'!W$5)*Inputs!E$39)</f>
        <v>0</v>
      </c>
      <c r="AZ406">
        <f>IF(OR($D406="51",$D406="52",$D406="61"),0,(AB406/'Totals and Drop Down Lists'!X$5)*Inputs!F$39)</f>
        <v>0</v>
      </c>
      <c r="BA406">
        <f>IF(OR($D406="51",$D406="52",$D406="61"),0,(AC406/'Totals and Drop Down Lists'!Y$5)*Inputs!G$39)</f>
        <v>0</v>
      </c>
      <c r="BB406">
        <f>IF(OR($D406="51",$D406="52",$D406="61"),0,(AD406/'Totals and Drop Down Lists'!Z$5)*Inputs!H$39)</f>
        <v>0</v>
      </c>
      <c r="BC406">
        <f>IF(OR($D406="51",$D406="52",$D406="61"),0,(AE406/'Totals and Drop Down Lists'!AA$5)*Inputs!I$39)</f>
        <v>0</v>
      </c>
      <c r="BD406">
        <f>IF(OR($D406="51",$D406="52",$D406="61"),0,(AF406/'Totals and Drop Down Lists'!AB$5)*Inputs!J$39)</f>
        <v>0</v>
      </c>
      <c r="BE406">
        <f>IF(OR($D406="51",$D406="52",$D406="61"),0,(AG406/'Totals and Drop Down Lists'!AC$5)*Inputs!K$39)</f>
        <v>0</v>
      </c>
      <c r="BF406">
        <f>IF(OR($D406="51",$D406="52",$D406="61"),0,(AH406/'Totals and Drop Down Lists'!AD$5)*Inputs!L$39)</f>
        <v>0</v>
      </c>
      <c r="BG406" s="10">
        <f t="shared" si="55"/>
        <v>364934.60611481115</v>
      </c>
    </row>
    <row r="407" spans="1:59" ht="28.8">
      <c r="A407" s="1" t="s">
        <v>7377</v>
      </c>
      <c r="B407" s="1" t="s">
        <v>5249</v>
      </c>
      <c r="C407" s="1" t="s">
        <v>5266</v>
      </c>
      <c r="D407" s="1" t="s">
        <v>7</v>
      </c>
      <c r="E407" s="1" t="s">
        <v>5267</v>
      </c>
      <c r="F407" s="2">
        <v>211528</v>
      </c>
      <c r="G407" s="2">
        <v>3371</v>
      </c>
      <c r="H407" s="2">
        <v>324</v>
      </c>
      <c r="I407" s="2">
        <v>66825</v>
      </c>
      <c r="J407" s="2">
        <v>58376</v>
      </c>
      <c r="K407" s="2">
        <v>29535</v>
      </c>
      <c r="L407" s="2">
        <v>2447</v>
      </c>
      <c r="M407" s="2">
        <v>645</v>
      </c>
      <c r="N407" s="2">
        <v>179</v>
      </c>
      <c r="O407" s="2">
        <v>4154</v>
      </c>
      <c r="P407" s="2">
        <v>1545</v>
      </c>
      <c r="Q407" s="2">
        <v>530</v>
      </c>
      <c r="R407" s="2">
        <v>5657</v>
      </c>
      <c r="S407" s="2">
        <v>28252000</v>
      </c>
      <c r="T407" s="2">
        <v>984502800</v>
      </c>
      <c r="U407" s="2">
        <v>2836</v>
      </c>
      <c r="V407" s="2">
        <v>2050</v>
      </c>
      <c r="W407" s="2">
        <v>20</v>
      </c>
      <c r="X407" s="2">
        <v>10835</v>
      </c>
      <c r="Y407" s="2">
        <v>1040</v>
      </c>
      <c r="Z407" s="2">
        <v>7495</v>
      </c>
      <c r="AA407" s="9">
        <f t="shared" si="56"/>
        <v>211528</v>
      </c>
      <c r="AB407" s="9">
        <f t="shared" si="57"/>
        <v>63130</v>
      </c>
      <c r="AC407" s="9">
        <f t="shared" si="58"/>
        <v>15157</v>
      </c>
      <c r="AD407" s="9">
        <f t="shared" si="59"/>
        <v>5657</v>
      </c>
      <c r="AE407" s="44">
        <f t="shared" si="60"/>
        <v>1.0436032023526066E-3</v>
      </c>
      <c r="AF407" s="9">
        <f t="shared" si="61"/>
        <v>8765</v>
      </c>
      <c r="AG407" s="9">
        <f t="shared" si="54"/>
        <v>8535</v>
      </c>
      <c r="AH407" s="44">
        <f t="shared" si="62"/>
        <v>1.6067830944209317E-3</v>
      </c>
      <c r="AI407">
        <f>AA407/'Totals and Drop Down Lists'!W$6*Inputs!E$37</f>
        <v>191885.59604359581</v>
      </c>
      <c r="AJ407">
        <f>AB407/'Totals and Drop Down Lists'!X$6*Inputs!F$37</f>
        <v>207722.14284744419</v>
      </c>
      <c r="AK407">
        <f>AC407/'Totals and Drop Down Lists'!Y$6*Inputs!G$37</f>
        <v>99920.063827189471</v>
      </c>
      <c r="AL407">
        <f>AD407/'Totals and Drop Down Lists'!Z$6*Inputs!H$37</f>
        <v>45355.00468435543</v>
      </c>
      <c r="AM407">
        <f>AE407/'Totals and Drop Down Lists'!AA$6*Inputs!I$37</f>
        <v>129917.48469282438</v>
      </c>
      <c r="AN407">
        <f>AF407/'Totals and Drop Down Lists'!AB$6*Inputs!J$37</f>
        <v>174920.41537512169</v>
      </c>
      <c r="AO407">
        <f>AG407/'Totals and Drop Down Lists'!AC$6*Inputs!K$37</f>
        <v>158952.22268854696</v>
      </c>
      <c r="AP407">
        <f>AH407/'Totals and Drop Down Lists'!AD$6*Inputs!L$37</f>
        <v>378124.11947274726</v>
      </c>
      <c r="AQ407">
        <f>IF(OR($D407="51",$D407="52",$D407="61"),(AA407/'Totals and Drop Down Lists'!W$4)*Inputs!E$38,0)</f>
        <v>0</v>
      </c>
      <c r="AR407">
        <f>IF(OR($D407="51",$D407="52",$D407="61"),(AB407/'Totals and Drop Down Lists'!X$4)*Inputs!F$38,0)</f>
        <v>0</v>
      </c>
      <c r="AS407">
        <f>IF(OR($D407="51",$D407="52",$D407="61"),(AC407/'Totals and Drop Down Lists'!Y$4)*Inputs!G$38,0)</f>
        <v>0</v>
      </c>
      <c r="AT407">
        <f>IF(OR($D407="51",$D407="52",$D407="61"),(AD407/'Totals and Drop Down Lists'!Z$4)*Inputs!H$38,0)</f>
        <v>0</v>
      </c>
      <c r="AU407">
        <f>IF(OR($D407="51",$D407="52",$D407="61"),(AE407/'Totals and Drop Down Lists'!AA$4)*Inputs!I$38,0)</f>
        <v>0</v>
      </c>
      <c r="AV407">
        <f>IF(OR($D407="51",$D407="52",$D407="61"),(AF407/'Totals and Drop Down Lists'!AB$4)*Inputs!J$38,0)</f>
        <v>0</v>
      </c>
      <c r="AW407">
        <f>IF(OR($D407="51",$D407="52",$D407="61"),(AG407/'Totals and Drop Down Lists'!AC$4)*Inputs!K$38,0)</f>
        <v>0</v>
      </c>
      <c r="AX407">
        <f>IF(OR($D407="51",$D407="52",$D407="61"),(AH407/'Totals and Drop Down Lists'!AD$4)*Inputs!L$38,0)</f>
        <v>0</v>
      </c>
      <c r="AY407">
        <f>IF(OR($D407="51",$D407="52",$D407="61"),0,(AA407/'Totals and Drop Down Lists'!W$5)*Inputs!E$39)</f>
        <v>0</v>
      </c>
      <c r="AZ407">
        <f>IF(OR($D407="51",$D407="52",$D407="61"),0,(AB407/'Totals and Drop Down Lists'!X$5)*Inputs!F$39)</f>
        <v>0</v>
      </c>
      <c r="BA407">
        <f>IF(OR($D407="51",$D407="52",$D407="61"),0,(AC407/'Totals and Drop Down Lists'!Y$5)*Inputs!G$39)</f>
        <v>0</v>
      </c>
      <c r="BB407">
        <f>IF(OR($D407="51",$D407="52",$D407="61"),0,(AD407/'Totals and Drop Down Lists'!Z$5)*Inputs!H$39)</f>
        <v>0</v>
      </c>
      <c r="BC407">
        <f>IF(OR($D407="51",$D407="52",$D407="61"),0,(AE407/'Totals and Drop Down Lists'!AA$5)*Inputs!I$39)</f>
        <v>0</v>
      </c>
      <c r="BD407">
        <f>IF(OR($D407="51",$D407="52",$D407="61"),0,(AF407/'Totals and Drop Down Lists'!AB$5)*Inputs!J$39)</f>
        <v>0</v>
      </c>
      <c r="BE407">
        <f>IF(OR($D407="51",$D407="52",$D407="61"),0,(AG407/'Totals and Drop Down Lists'!AC$5)*Inputs!K$39)</f>
        <v>0</v>
      </c>
      <c r="BF407">
        <f>IF(OR($D407="51",$D407="52",$D407="61"),0,(AH407/'Totals and Drop Down Lists'!AD$5)*Inputs!L$39)</f>
        <v>0</v>
      </c>
      <c r="BG407" s="10">
        <f t="shared" si="55"/>
        <v>1386797.0496318254</v>
      </c>
    </row>
    <row r="408" spans="1:59" ht="28.8">
      <c r="A408" s="1" t="s">
        <v>7377</v>
      </c>
      <c r="B408" s="1" t="s">
        <v>5249</v>
      </c>
      <c r="C408" s="1" t="s">
        <v>5268</v>
      </c>
      <c r="D408" s="1" t="s">
        <v>10</v>
      </c>
      <c r="E408" s="1" t="s">
        <v>5269</v>
      </c>
      <c r="F408" s="2">
        <v>74487</v>
      </c>
      <c r="G408" s="2">
        <v>737</v>
      </c>
      <c r="H408" s="2">
        <v>381</v>
      </c>
      <c r="I408" s="2">
        <v>9962</v>
      </c>
      <c r="J408" s="2">
        <v>26098</v>
      </c>
      <c r="K408" s="2">
        <v>11432</v>
      </c>
      <c r="L408" s="2">
        <v>168</v>
      </c>
      <c r="M408" s="2">
        <v>0</v>
      </c>
      <c r="N408" s="2">
        <v>0</v>
      </c>
      <c r="O408" s="2">
        <v>938</v>
      </c>
      <c r="P408" s="2">
        <v>194</v>
      </c>
      <c r="Q408" s="2">
        <v>53</v>
      </c>
      <c r="R408" s="2">
        <v>1060</v>
      </c>
      <c r="S408" s="2">
        <v>14196600</v>
      </c>
      <c r="T408" s="2">
        <v>555389500</v>
      </c>
      <c r="U408" s="2">
        <v>578</v>
      </c>
      <c r="V408" s="2">
        <v>270</v>
      </c>
      <c r="W408" s="2">
        <v>30</v>
      </c>
      <c r="X408" s="2">
        <v>1885</v>
      </c>
      <c r="Y408" s="2">
        <v>90</v>
      </c>
      <c r="Z408" s="2">
        <v>1435</v>
      </c>
      <c r="AA408" s="9">
        <f t="shared" si="56"/>
        <v>74487</v>
      </c>
      <c r="AB408" s="9">
        <f t="shared" si="57"/>
        <v>8844</v>
      </c>
      <c r="AC408" s="9">
        <f t="shared" si="58"/>
        <v>2413</v>
      </c>
      <c r="AD408" s="9">
        <f t="shared" si="59"/>
        <v>1060</v>
      </c>
      <c r="AE408" s="44">
        <f t="shared" si="60"/>
        <v>3.4973008280670727E-4</v>
      </c>
      <c r="AF408" s="9">
        <f t="shared" si="61"/>
        <v>1585</v>
      </c>
      <c r="AG408" s="9">
        <f t="shared" si="54"/>
        <v>1525</v>
      </c>
      <c r="AH408" s="44">
        <f t="shared" si="62"/>
        <v>2.485626777955665E-4</v>
      </c>
      <c r="AI408">
        <f>AA408/'Totals and Drop Down Lists'!W$6*Inputs!E$37</f>
        <v>67570.167507371705</v>
      </c>
      <c r="AJ408">
        <f>AB408/'Totals and Drop Down Lists'!X$6*Inputs!F$37</f>
        <v>29100.184244302178</v>
      </c>
      <c r="AK408">
        <f>AC408/'Totals and Drop Down Lists'!Y$6*Inputs!G$37</f>
        <v>15907.311078380168</v>
      </c>
      <c r="AL408">
        <f>AD408/'Totals and Drop Down Lists'!Z$6*Inputs!H$37</f>
        <v>8498.5513461935225</v>
      </c>
      <c r="AM408">
        <f>AE408/'Totals and Drop Down Lists'!AA$6*Inputs!I$37</f>
        <v>43537.670809397263</v>
      </c>
      <c r="AN408">
        <f>AF408/'Totals and Drop Down Lists'!AB$6*Inputs!J$37</f>
        <v>31631.358627446414</v>
      </c>
      <c r="AO408">
        <f>AG408/'Totals and Drop Down Lists'!AC$6*Inputs!K$37</f>
        <v>28400.95367311472</v>
      </c>
      <c r="AP408">
        <f>AH408/'Totals and Drop Down Lists'!AD$6*Inputs!L$37</f>
        <v>58494.232358791982</v>
      </c>
      <c r="AQ408">
        <f>IF(OR($D408="51",$D408="52",$D408="61"),(AA408/'Totals and Drop Down Lists'!W$4)*Inputs!E$38,0)</f>
        <v>0</v>
      </c>
      <c r="AR408">
        <f>IF(OR($D408="51",$D408="52",$D408="61"),(AB408/'Totals and Drop Down Lists'!X$4)*Inputs!F$38,0)</f>
        <v>0</v>
      </c>
      <c r="AS408">
        <f>IF(OR($D408="51",$D408="52",$D408="61"),(AC408/'Totals and Drop Down Lists'!Y$4)*Inputs!G$38,0)</f>
        <v>0</v>
      </c>
      <c r="AT408">
        <f>IF(OR($D408="51",$D408="52",$D408="61"),(AD408/'Totals and Drop Down Lists'!Z$4)*Inputs!H$38,0)</f>
        <v>0</v>
      </c>
      <c r="AU408">
        <f>IF(OR($D408="51",$D408="52",$D408="61"),(AE408/'Totals and Drop Down Lists'!AA$4)*Inputs!I$38,0)</f>
        <v>0</v>
      </c>
      <c r="AV408">
        <f>IF(OR($D408="51",$D408="52",$D408="61"),(AF408/'Totals and Drop Down Lists'!AB$4)*Inputs!J$38,0)</f>
        <v>0</v>
      </c>
      <c r="AW408">
        <f>IF(OR($D408="51",$D408="52",$D408="61"),(AG408/'Totals and Drop Down Lists'!AC$4)*Inputs!K$38,0)</f>
        <v>0</v>
      </c>
      <c r="AX408">
        <f>IF(OR($D408="51",$D408="52",$D408="61"),(AH408/'Totals and Drop Down Lists'!AD$4)*Inputs!L$38,0)</f>
        <v>0</v>
      </c>
      <c r="AY408">
        <f>IF(OR($D408="51",$D408="52",$D408="61"),0,(AA408/'Totals and Drop Down Lists'!W$5)*Inputs!E$39)</f>
        <v>0</v>
      </c>
      <c r="AZ408">
        <f>IF(OR($D408="51",$D408="52",$D408="61"),0,(AB408/'Totals and Drop Down Lists'!X$5)*Inputs!F$39)</f>
        <v>0</v>
      </c>
      <c r="BA408">
        <f>IF(OR($D408="51",$D408="52",$D408="61"),0,(AC408/'Totals and Drop Down Lists'!Y$5)*Inputs!G$39)</f>
        <v>0</v>
      </c>
      <c r="BB408">
        <f>IF(OR($D408="51",$D408="52",$D408="61"),0,(AD408/'Totals and Drop Down Lists'!Z$5)*Inputs!H$39)</f>
        <v>0</v>
      </c>
      <c r="BC408">
        <f>IF(OR($D408="51",$D408="52",$D408="61"),0,(AE408/'Totals and Drop Down Lists'!AA$5)*Inputs!I$39)</f>
        <v>0</v>
      </c>
      <c r="BD408">
        <f>IF(OR($D408="51",$D408="52",$D408="61"),0,(AF408/'Totals and Drop Down Lists'!AB$5)*Inputs!J$39)</f>
        <v>0</v>
      </c>
      <c r="BE408">
        <f>IF(OR($D408="51",$D408="52",$D408="61"),0,(AG408/'Totals and Drop Down Lists'!AC$5)*Inputs!K$39)</f>
        <v>0</v>
      </c>
      <c r="BF408">
        <f>IF(OR($D408="51",$D408="52",$D408="61"),0,(AH408/'Totals and Drop Down Lists'!AD$5)*Inputs!L$39)</f>
        <v>0</v>
      </c>
      <c r="BG408" s="10">
        <f t="shared" si="55"/>
        <v>283140.42964499793</v>
      </c>
    </row>
    <row r="409" spans="1:59" ht="28.8">
      <c r="A409" s="1" t="s">
        <v>7377</v>
      </c>
      <c r="B409" s="1" t="s">
        <v>5249</v>
      </c>
      <c r="C409" s="1" t="s">
        <v>5270</v>
      </c>
      <c r="D409" s="1" t="s">
        <v>10</v>
      </c>
      <c r="E409" s="1" t="s">
        <v>5271</v>
      </c>
      <c r="F409" s="2">
        <v>117551</v>
      </c>
      <c r="G409" s="2">
        <v>1245</v>
      </c>
      <c r="H409" s="2">
        <v>50</v>
      </c>
      <c r="I409" s="2">
        <v>28417</v>
      </c>
      <c r="J409" s="2">
        <v>31451</v>
      </c>
      <c r="K409" s="2">
        <v>12621</v>
      </c>
      <c r="L409" s="2">
        <v>903</v>
      </c>
      <c r="M409" s="2">
        <v>119</v>
      </c>
      <c r="N409" s="2">
        <v>74</v>
      </c>
      <c r="O409" s="2">
        <v>907</v>
      </c>
      <c r="P409" s="2">
        <v>265</v>
      </c>
      <c r="Q409" s="2">
        <v>85</v>
      </c>
      <c r="R409" s="2">
        <v>344</v>
      </c>
      <c r="S409" s="2">
        <v>13917700</v>
      </c>
      <c r="T409" s="2">
        <v>512269700</v>
      </c>
      <c r="U409" s="2">
        <v>909</v>
      </c>
      <c r="V409" s="2">
        <v>355</v>
      </c>
      <c r="W409" s="2">
        <v>0</v>
      </c>
      <c r="X409" s="2">
        <v>3580</v>
      </c>
      <c r="Y409" s="2">
        <v>195</v>
      </c>
      <c r="Z409" s="2">
        <v>2945</v>
      </c>
      <c r="AA409" s="9">
        <f t="shared" si="56"/>
        <v>117551</v>
      </c>
      <c r="AB409" s="9">
        <f t="shared" si="57"/>
        <v>27122</v>
      </c>
      <c r="AC409" s="9">
        <f t="shared" si="58"/>
        <v>2697</v>
      </c>
      <c r="AD409" s="9">
        <f t="shared" si="59"/>
        <v>344</v>
      </c>
      <c r="AE409" s="44">
        <f t="shared" si="60"/>
        <v>3.5371124004454781E-4</v>
      </c>
      <c r="AF409" s="9">
        <f t="shared" si="61"/>
        <v>3225</v>
      </c>
      <c r="AG409" s="9">
        <f t="shared" si="54"/>
        <v>3140</v>
      </c>
      <c r="AH409" s="44">
        <f t="shared" si="62"/>
        <v>4.6885660933298394E-4</v>
      </c>
      <c r="AI409">
        <f>AA409/'Totals and Drop Down Lists'!W$6*Inputs!E$37</f>
        <v>106635.26200087332</v>
      </c>
      <c r="AJ409">
        <f>AB409/'Totals and Drop Down Lists'!X$6*Inputs!F$37</f>
        <v>89241.881170733119</v>
      </c>
      <c r="AK409">
        <f>AC409/'Totals and Drop Down Lists'!Y$6*Inputs!G$37</f>
        <v>17779.535009693871</v>
      </c>
      <c r="AL409">
        <f>AD409/'Totals and Drop Down Lists'!Z$6*Inputs!H$37</f>
        <v>2758.0204368778977</v>
      </c>
      <c r="AM409">
        <f>AE409/'Totals and Drop Down Lists'!AA$6*Inputs!I$37</f>
        <v>44033.28248761069</v>
      </c>
      <c r="AN409">
        <f>AF409/'Totals and Drop Down Lists'!AB$6*Inputs!J$37</f>
        <v>64360.335377611795</v>
      </c>
      <c r="AO409">
        <f>AG409/'Totals and Drop Down Lists'!AC$6*Inputs!K$37</f>
        <v>58478.029202347687</v>
      </c>
      <c r="AP409">
        <f>AH409/'Totals and Drop Down Lists'!AD$6*Inputs!L$37</f>
        <v>110335.98323170342</v>
      </c>
      <c r="AQ409">
        <f>IF(OR($D409="51",$D409="52",$D409="61"),(AA409/'Totals and Drop Down Lists'!W$4)*Inputs!E$38,0)</f>
        <v>0</v>
      </c>
      <c r="AR409">
        <f>IF(OR($D409="51",$D409="52",$D409="61"),(AB409/'Totals and Drop Down Lists'!X$4)*Inputs!F$38,0)</f>
        <v>0</v>
      </c>
      <c r="AS409">
        <f>IF(OR($D409="51",$D409="52",$D409="61"),(AC409/'Totals and Drop Down Lists'!Y$4)*Inputs!G$38,0)</f>
        <v>0</v>
      </c>
      <c r="AT409">
        <f>IF(OR($D409="51",$D409="52",$D409="61"),(AD409/'Totals and Drop Down Lists'!Z$4)*Inputs!H$38,0)</f>
        <v>0</v>
      </c>
      <c r="AU409">
        <f>IF(OR($D409="51",$D409="52",$D409="61"),(AE409/'Totals and Drop Down Lists'!AA$4)*Inputs!I$38,0)</f>
        <v>0</v>
      </c>
      <c r="AV409">
        <f>IF(OR($D409="51",$D409="52",$D409="61"),(AF409/'Totals and Drop Down Lists'!AB$4)*Inputs!J$38,0)</f>
        <v>0</v>
      </c>
      <c r="AW409">
        <f>IF(OR($D409="51",$D409="52",$D409="61"),(AG409/'Totals and Drop Down Lists'!AC$4)*Inputs!K$38,0)</f>
        <v>0</v>
      </c>
      <c r="AX409">
        <f>IF(OR($D409="51",$D409="52",$D409="61"),(AH409/'Totals and Drop Down Lists'!AD$4)*Inputs!L$38,0)</f>
        <v>0</v>
      </c>
      <c r="AY409">
        <f>IF(OR($D409="51",$D409="52",$D409="61"),0,(AA409/'Totals and Drop Down Lists'!W$5)*Inputs!E$39)</f>
        <v>0</v>
      </c>
      <c r="AZ409">
        <f>IF(OR($D409="51",$D409="52",$D409="61"),0,(AB409/'Totals and Drop Down Lists'!X$5)*Inputs!F$39)</f>
        <v>0</v>
      </c>
      <c r="BA409">
        <f>IF(OR($D409="51",$D409="52",$D409="61"),0,(AC409/'Totals and Drop Down Lists'!Y$5)*Inputs!G$39)</f>
        <v>0</v>
      </c>
      <c r="BB409">
        <f>IF(OR($D409="51",$D409="52",$D409="61"),0,(AD409/'Totals and Drop Down Lists'!Z$5)*Inputs!H$39)</f>
        <v>0</v>
      </c>
      <c r="BC409">
        <f>IF(OR($D409="51",$D409="52",$D409="61"),0,(AE409/'Totals and Drop Down Lists'!AA$5)*Inputs!I$39)</f>
        <v>0</v>
      </c>
      <c r="BD409">
        <f>IF(OR($D409="51",$D409="52",$D409="61"),0,(AF409/'Totals and Drop Down Lists'!AB$5)*Inputs!J$39)</f>
        <v>0</v>
      </c>
      <c r="BE409">
        <f>IF(OR($D409="51",$D409="52",$D409="61"),0,(AG409/'Totals and Drop Down Lists'!AC$5)*Inputs!K$39)</f>
        <v>0</v>
      </c>
      <c r="BF409">
        <f>IF(OR($D409="51",$D409="52",$D409="61"),0,(AH409/'Totals and Drop Down Lists'!AD$5)*Inputs!L$39)</f>
        <v>0</v>
      </c>
      <c r="BG409" s="10">
        <f t="shared" si="55"/>
        <v>493622.32891745178</v>
      </c>
    </row>
    <row r="410" spans="1:59" ht="28.8">
      <c r="A410" s="1" t="s">
        <v>7377</v>
      </c>
      <c r="B410" s="1" t="s">
        <v>5249</v>
      </c>
      <c r="C410" s="1" t="s">
        <v>5272</v>
      </c>
      <c r="D410" s="1" t="s">
        <v>215</v>
      </c>
      <c r="E410" s="1" t="s">
        <v>5273</v>
      </c>
      <c r="F410" s="2">
        <v>705251</v>
      </c>
      <c r="G410" s="2">
        <v>7656</v>
      </c>
      <c r="H410" s="2">
        <v>1842</v>
      </c>
      <c r="I410" s="2">
        <v>130927</v>
      </c>
      <c r="J410" s="2">
        <v>222227</v>
      </c>
      <c r="K410" s="2">
        <v>85255</v>
      </c>
      <c r="L410" s="2">
        <v>5397</v>
      </c>
      <c r="M410" s="2">
        <v>1194</v>
      </c>
      <c r="N410" s="2">
        <v>316</v>
      </c>
      <c r="O410" s="2">
        <v>7596</v>
      </c>
      <c r="P410" s="2">
        <v>2307</v>
      </c>
      <c r="Q410" s="2">
        <v>657</v>
      </c>
      <c r="R410" s="2">
        <v>14241</v>
      </c>
      <c r="S410" s="2">
        <v>87126700</v>
      </c>
      <c r="T410" s="2">
        <v>3679669700</v>
      </c>
      <c r="U410" s="2">
        <v>7678</v>
      </c>
      <c r="V410" s="2">
        <v>3282</v>
      </c>
      <c r="W410" s="2">
        <v>237</v>
      </c>
      <c r="X410" s="2">
        <v>19193</v>
      </c>
      <c r="Y410" s="2">
        <v>1673</v>
      </c>
      <c r="Z410" s="2">
        <v>13882</v>
      </c>
      <c r="AA410" s="9">
        <f t="shared" si="56"/>
        <v>705251</v>
      </c>
      <c r="AB410" s="9">
        <f t="shared" si="57"/>
        <v>121429</v>
      </c>
      <c r="AC410" s="9">
        <f t="shared" si="58"/>
        <v>31708</v>
      </c>
      <c r="AD410" s="9">
        <f t="shared" si="59"/>
        <v>14241</v>
      </c>
      <c r="AE410" s="44">
        <f t="shared" si="60"/>
        <v>2.284223945656836E-3</v>
      </c>
      <c r="AF410" s="9">
        <f t="shared" si="61"/>
        <v>15674</v>
      </c>
      <c r="AG410" s="9">
        <f t="shared" si="54"/>
        <v>15555</v>
      </c>
      <c r="AH410" s="44">
        <f t="shared" si="62"/>
        <v>2.220466048212362E-3</v>
      </c>
      <c r="AI410">
        <f>AA410/'Totals and Drop Down Lists'!W$6*Inputs!E$37</f>
        <v>639761.67928284674</v>
      </c>
      <c r="AJ410">
        <f>AB410/'Totals and Drop Down Lists'!X$6*Inputs!F$37</f>
        <v>399548.42521498975</v>
      </c>
      <c r="AK410">
        <f>AC410/'Totals and Drop Down Lists'!Y$6*Inputs!G$37</f>
        <v>209029.84652850326</v>
      </c>
      <c r="AL410">
        <f>AD410/'Totals and Drop Down Lists'!Z$6*Inputs!H$37</f>
        <v>114177.23558598297</v>
      </c>
      <c r="AM410">
        <f>AE410/'Totals and Drop Down Lists'!AA$6*Inputs!I$37</f>
        <v>284361.55506792618</v>
      </c>
      <c r="AN410">
        <f>AF410/'Totals and Drop Down Lists'!AB$6*Inputs!J$37</f>
        <v>312801.20828176348</v>
      </c>
      <c r="AO410">
        <f>AG410/'Totals and Drop Down Lists'!AC$6*Inputs!K$37</f>
        <v>289689.72746577015</v>
      </c>
      <c r="AP410">
        <f>AH410/'Totals and Drop Down Lists'!AD$6*Inputs!L$37</f>
        <v>522542.07317386405</v>
      </c>
      <c r="AQ410">
        <f>IF(OR($D410="51",$D410="52",$D410="61"),(AA410/'Totals and Drop Down Lists'!W$4)*Inputs!E$38,0)</f>
        <v>0</v>
      </c>
      <c r="AR410">
        <f>IF(OR($D410="51",$D410="52",$D410="61"),(AB410/'Totals and Drop Down Lists'!X$4)*Inputs!F$38,0)</f>
        <v>0</v>
      </c>
      <c r="AS410">
        <f>IF(OR($D410="51",$D410="52",$D410="61"),(AC410/'Totals and Drop Down Lists'!Y$4)*Inputs!G$38,0)</f>
        <v>0</v>
      </c>
      <c r="AT410">
        <f>IF(OR($D410="51",$D410="52",$D410="61"),(AD410/'Totals and Drop Down Lists'!Z$4)*Inputs!H$38,0)</f>
        <v>0</v>
      </c>
      <c r="AU410">
        <f>IF(OR($D410="51",$D410="52",$D410="61"),(AE410/'Totals and Drop Down Lists'!AA$4)*Inputs!I$38,0)</f>
        <v>0</v>
      </c>
      <c r="AV410">
        <f>IF(OR($D410="51",$D410="52",$D410="61"),(AF410/'Totals and Drop Down Lists'!AB$4)*Inputs!J$38,0)</f>
        <v>0</v>
      </c>
      <c r="AW410">
        <f>IF(OR($D410="51",$D410="52",$D410="61"),(AG410/'Totals and Drop Down Lists'!AC$4)*Inputs!K$38,0)</f>
        <v>0</v>
      </c>
      <c r="AX410">
        <f>IF(OR($D410="51",$D410="52",$D410="61"),(AH410/'Totals and Drop Down Lists'!AD$4)*Inputs!L$38,0)</f>
        <v>0</v>
      </c>
      <c r="AY410">
        <f>IF(OR($D410="51",$D410="52",$D410="61"),0,(AA410/'Totals and Drop Down Lists'!W$5)*Inputs!E$39)</f>
        <v>0</v>
      </c>
      <c r="AZ410">
        <f>IF(OR($D410="51",$D410="52",$D410="61"),0,(AB410/'Totals and Drop Down Lists'!X$5)*Inputs!F$39)</f>
        <v>0</v>
      </c>
      <c r="BA410">
        <f>IF(OR($D410="51",$D410="52",$D410="61"),0,(AC410/'Totals and Drop Down Lists'!Y$5)*Inputs!G$39)</f>
        <v>0</v>
      </c>
      <c r="BB410">
        <f>IF(OR($D410="51",$D410="52",$D410="61"),0,(AD410/'Totals and Drop Down Lists'!Z$5)*Inputs!H$39)</f>
        <v>0</v>
      </c>
      <c r="BC410">
        <f>IF(OR($D410="51",$D410="52",$D410="61"),0,(AE410/'Totals and Drop Down Lists'!AA$5)*Inputs!I$39)</f>
        <v>0</v>
      </c>
      <c r="BD410">
        <f>IF(OR($D410="51",$D410="52",$D410="61"),0,(AF410/'Totals and Drop Down Lists'!AB$5)*Inputs!J$39)</f>
        <v>0</v>
      </c>
      <c r="BE410">
        <f>IF(OR($D410="51",$D410="52",$D410="61"),0,(AG410/'Totals and Drop Down Lists'!AC$5)*Inputs!K$39)</f>
        <v>0</v>
      </c>
      <c r="BF410">
        <f>IF(OR($D410="51",$D410="52",$D410="61"),0,(AH410/'Totals and Drop Down Lists'!AD$5)*Inputs!L$39)</f>
        <v>0</v>
      </c>
      <c r="BG410" s="10">
        <f t="shared" si="55"/>
        <v>2771911.7506016465</v>
      </c>
    </row>
    <row r="411" spans="1:59" ht="43.2">
      <c r="A411" s="1" t="s">
        <v>7378</v>
      </c>
      <c r="B411" s="1" t="s">
        <v>4757</v>
      </c>
      <c r="C411" s="1" t="s">
        <v>4758</v>
      </c>
      <c r="D411" s="1" t="s">
        <v>10</v>
      </c>
      <c r="E411" s="1" t="s">
        <v>4759</v>
      </c>
      <c r="F411" s="2">
        <v>65476</v>
      </c>
      <c r="G411" s="2">
        <v>380</v>
      </c>
      <c r="H411" s="2">
        <v>70</v>
      </c>
      <c r="I411" s="2">
        <v>3790</v>
      </c>
      <c r="J411" s="2">
        <v>23600</v>
      </c>
      <c r="K411" s="2">
        <v>7185</v>
      </c>
      <c r="L411" s="2">
        <v>165</v>
      </c>
      <c r="M411" s="2">
        <v>15</v>
      </c>
      <c r="N411" s="2">
        <v>0</v>
      </c>
      <c r="O411" s="2">
        <v>307</v>
      </c>
      <c r="P411" s="2">
        <v>64</v>
      </c>
      <c r="Q411" s="2">
        <v>75</v>
      </c>
      <c r="R411" s="2">
        <v>176</v>
      </c>
      <c r="S411" s="2">
        <v>11794200</v>
      </c>
      <c r="T411" s="2">
        <v>500272700</v>
      </c>
      <c r="U411" s="2">
        <v>260</v>
      </c>
      <c r="V411" s="2">
        <v>270</v>
      </c>
      <c r="W411" s="2">
        <v>0</v>
      </c>
      <c r="X411" s="2">
        <v>1180</v>
      </c>
      <c r="Y411" s="2">
        <v>40</v>
      </c>
      <c r="Z411" s="2">
        <v>840</v>
      </c>
      <c r="AA411" s="9">
        <f t="shared" si="56"/>
        <v>65476</v>
      </c>
      <c r="AB411" s="9">
        <f t="shared" si="57"/>
        <v>3340</v>
      </c>
      <c r="AC411" s="9">
        <f t="shared" si="58"/>
        <v>802</v>
      </c>
      <c r="AD411" s="9">
        <f t="shared" si="59"/>
        <v>176</v>
      </c>
      <c r="AE411" s="44">
        <f t="shared" si="60"/>
        <v>1.5276973592488088E-4</v>
      </c>
      <c r="AF411" s="9">
        <f t="shared" si="61"/>
        <v>910</v>
      </c>
      <c r="AG411" s="9">
        <f t="shared" si="54"/>
        <v>880</v>
      </c>
      <c r="AH411" s="44">
        <f t="shared" si="62"/>
        <v>9.9689295749551314E-5</v>
      </c>
      <c r="AI411">
        <f>AA411/'Totals and Drop Down Lists'!W$6*Inputs!E$37</f>
        <v>59395.925298544302</v>
      </c>
      <c r="AJ411">
        <f>AB411/'Totals and Drop Down Lists'!X$6*Inputs!F$37</f>
        <v>10989.893190408106</v>
      </c>
      <c r="AK411">
        <f>AC411/'Totals and Drop Down Lists'!Y$6*Inputs!G$37</f>
        <v>5287.0549046253191</v>
      </c>
      <c r="AL411">
        <f>AD411/'Totals and Drop Down Lists'!Z$6*Inputs!H$37</f>
        <v>1411.0802235189244</v>
      </c>
      <c r="AM411">
        <f>AE411/'Totals and Drop Down Lists'!AA$6*Inputs!I$37</f>
        <v>19018.205179713113</v>
      </c>
      <c r="AN411">
        <f>AF411/'Totals and Drop Down Lists'!AB$6*Inputs!J$37</f>
        <v>18160.590757713715</v>
      </c>
      <c r="AO411">
        <f>AG411/'Totals and Drop Down Lists'!AC$6*Inputs!K$37</f>
        <v>16388.747037600624</v>
      </c>
      <c r="AP411">
        <f>AH411/'Totals and Drop Down Lists'!AD$6*Inputs!L$37</f>
        <v>23459.872901975144</v>
      </c>
      <c r="AQ411">
        <f>IF(OR($D411="51",$D411="52",$D411="61"),(AA411/'Totals and Drop Down Lists'!W$4)*Inputs!E$38,0)</f>
        <v>0</v>
      </c>
      <c r="AR411">
        <f>IF(OR($D411="51",$D411="52",$D411="61"),(AB411/'Totals and Drop Down Lists'!X$4)*Inputs!F$38,0)</f>
        <v>0</v>
      </c>
      <c r="AS411">
        <f>IF(OR($D411="51",$D411="52",$D411="61"),(AC411/'Totals and Drop Down Lists'!Y$4)*Inputs!G$38,0)</f>
        <v>0</v>
      </c>
      <c r="AT411">
        <f>IF(OR($D411="51",$D411="52",$D411="61"),(AD411/'Totals and Drop Down Lists'!Z$4)*Inputs!H$38,0)</f>
        <v>0</v>
      </c>
      <c r="AU411">
        <f>IF(OR($D411="51",$D411="52",$D411="61"),(AE411/'Totals and Drop Down Lists'!AA$4)*Inputs!I$38,0)</f>
        <v>0</v>
      </c>
      <c r="AV411">
        <f>IF(OR($D411="51",$D411="52",$D411="61"),(AF411/'Totals and Drop Down Lists'!AB$4)*Inputs!J$38,0)</f>
        <v>0</v>
      </c>
      <c r="AW411">
        <f>IF(OR($D411="51",$D411="52",$D411="61"),(AG411/'Totals and Drop Down Lists'!AC$4)*Inputs!K$38,0)</f>
        <v>0</v>
      </c>
      <c r="AX411">
        <f>IF(OR($D411="51",$D411="52",$D411="61"),(AH411/'Totals and Drop Down Lists'!AD$4)*Inputs!L$38,0)</f>
        <v>0</v>
      </c>
      <c r="AY411">
        <f>IF(OR($D411="51",$D411="52",$D411="61"),0,(AA411/'Totals and Drop Down Lists'!W$5)*Inputs!E$39)</f>
        <v>0</v>
      </c>
      <c r="AZ411">
        <f>IF(OR($D411="51",$D411="52",$D411="61"),0,(AB411/'Totals and Drop Down Lists'!X$5)*Inputs!F$39)</f>
        <v>0</v>
      </c>
      <c r="BA411">
        <f>IF(OR($D411="51",$D411="52",$D411="61"),0,(AC411/'Totals and Drop Down Lists'!Y$5)*Inputs!G$39)</f>
        <v>0</v>
      </c>
      <c r="BB411">
        <f>IF(OR($D411="51",$D411="52",$D411="61"),0,(AD411/'Totals and Drop Down Lists'!Z$5)*Inputs!H$39)</f>
        <v>0</v>
      </c>
      <c r="BC411">
        <f>IF(OR($D411="51",$D411="52",$D411="61"),0,(AE411/'Totals and Drop Down Lists'!AA$5)*Inputs!I$39)</f>
        <v>0</v>
      </c>
      <c r="BD411">
        <f>IF(OR($D411="51",$D411="52",$D411="61"),0,(AF411/'Totals and Drop Down Lists'!AB$5)*Inputs!J$39)</f>
        <v>0</v>
      </c>
      <c r="BE411">
        <f>IF(OR($D411="51",$D411="52",$D411="61"),0,(AG411/'Totals and Drop Down Lists'!AC$5)*Inputs!K$39)</f>
        <v>0</v>
      </c>
      <c r="BF411">
        <f>IF(OR($D411="51",$D411="52",$D411="61"),0,(AH411/'Totals and Drop Down Lists'!AD$5)*Inputs!L$39)</f>
        <v>0</v>
      </c>
      <c r="BG411" s="10">
        <f t="shared" si="55"/>
        <v>154111.36949409923</v>
      </c>
    </row>
    <row r="412" spans="1:59" ht="43.2">
      <c r="A412" s="1" t="s">
        <v>7378</v>
      </c>
      <c r="B412" s="1" t="s">
        <v>4757</v>
      </c>
      <c r="C412" s="1" t="s">
        <v>4760</v>
      </c>
      <c r="D412" s="1" t="s">
        <v>7</v>
      </c>
      <c r="E412" s="1" t="s">
        <v>4761</v>
      </c>
      <c r="F412" s="2">
        <v>199574</v>
      </c>
      <c r="G412" s="2">
        <v>1489</v>
      </c>
      <c r="H412" s="2">
        <v>110</v>
      </c>
      <c r="I412" s="2">
        <v>33038</v>
      </c>
      <c r="J412" s="2">
        <v>51074</v>
      </c>
      <c r="K412" s="2">
        <v>23024</v>
      </c>
      <c r="L412" s="2">
        <v>2029</v>
      </c>
      <c r="M412" s="2">
        <v>463</v>
      </c>
      <c r="N412" s="2">
        <v>165</v>
      </c>
      <c r="O412" s="2">
        <v>3443</v>
      </c>
      <c r="P412" s="2">
        <v>1527</v>
      </c>
      <c r="Q412" s="2">
        <v>673</v>
      </c>
      <c r="R412" s="2">
        <v>1324</v>
      </c>
      <c r="S412" s="2">
        <v>30698000</v>
      </c>
      <c r="T412" s="2">
        <v>1219817200</v>
      </c>
      <c r="U412" s="2">
        <v>794</v>
      </c>
      <c r="V412" s="2">
        <v>1545</v>
      </c>
      <c r="W412" s="2">
        <v>20</v>
      </c>
      <c r="X412" s="2">
        <v>6370</v>
      </c>
      <c r="Y412" s="2">
        <v>1055</v>
      </c>
      <c r="Z412" s="2">
        <v>4410</v>
      </c>
      <c r="AA412" s="9">
        <f t="shared" si="56"/>
        <v>199574</v>
      </c>
      <c r="AB412" s="9">
        <f t="shared" si="57"/>
        <v>31439</v>
      </c>
      <c r="AC412" s="9">
        <f t="shared" si="58"/>
        <v>9624</v>
      </c>
      <c r="AD412" s="9">
        <f t="shared" si="59"/>
        <v>1324</v>
      </c>
      <c r="AE412" s="44">
        <f t="shared" si="60"/>
        <v>7.2486556175246821E-4</v>
      </c>
      <c r="AF412" s="9">
        <f t="shared" si="61"/>
        <v>4805</v>
      </c>
      <c r="AG412" s="9">
        <f t="shared" si="54"/>
        <v>5465</v>
      </c>
      <c r="AH412" s="44">
        <f t="shared" si="62"/>
        <v>9.1668928930325761E-4</v>
      </c>
      <c r="AI412">
        <f>AA412/'Totals and Drop Down Lists'!W$6*Inputs!E$37</f>
        <v>181041.63961652637</v>
      </c>
      <c r="AJ412">
        <f>AB412/'Totals and Drop Down Lists'!X$6*Inputs!F$37</f>
        <v>103446.48263869472</v>
      </c>
      <c r="AK412">
        <f>AC412/'Totals and Drop Down Lists'!Y$6*Inputs!G$37</f>
        <v>63444.658855503832</v>
      </c>
      <c r="AL412">
        <f>AD412/'Totals and Drop Down Lists'!Z$6*Inputs!H$37</f>
        <v>10615.171681471909</v>
      </c>
      <c r="AM412">
        <f>AE412/'Totals and Drop Down Lists'!AA$6*Inputs!I$37</f>
        <v>90238.042879743196</v>
      </c>
      <c r="AN412">
        <f>AF412/'Totals and Drop Down Lists'!AB$6*Inputs!J$37</f>
        <v>95891.910539356482</v>
      </c>
      <c r="AO412">
        <f>AG412/'Totals and Drop Down Lists'!AC$6*Inputs!K$37</f>
        <v>101777.8438187357</v>
      </c>
      <c r="AP412">
        <f>AH412/'Totals and Drop Down Lists'!AD$6*Inputs!L$37</f>
        <v>215724.4070786119</v>
      </c>
      <c r="AQ412">
        <f>IF(OR($D412="51",$D412="52",$D412="61"),(AA412/'Totals and Drop Down Lists'!W$4)*Inputs!E$38,0)</f>
        <v>0</v>
      </c>
      <c r="AR412">
        <f>IF(OR($D412="51",$D412="52",$D412="61"),(AB412/'Totals and Drop Down Lists'!X$4)*Inputs!F$38,0)</f>
        <v>0</v>
      </c>
      <c r="AS412">
        <f>IF(OR($D412="51",$D412="52",$D412="61"),(AC412/'Totals and Drop Down Lists'!Y$4)*Inputs!G$38,0)</f>
        <v>0</v>
      </c>
      <c r="AT412">
        <f>IF(OR($D412="51",$D412="52",$D412="61"),(AD412/'Totals and Drop Down Lists'!Z$4)*Inputs!H$38,0)</f>
        <v>0</v>
      </c>
      <c r="AU412">
        <f>IF(OR($D412="51",$D412="52",$D412="61"),(AE412/'Totals and Drop Down Lists'!AA$4)*Inputs!I$38,0)</f>
        <v>0</v>
      </c>
      <c r="AV412">
        <f>IF(OR($D412="51",$D412="52",$D412="61"),(AF412/'Totals and Drop Down Lists'!AB$4)*Inputs!J$38,0)</f>
        <v>0</v>
      </c>
      <c r="AW412">
        <f>IF(OR($D412="51",$D412="52",$D412="61"),(AG412/'Totals and Drop Down Lists'!AC$4)*Inputs!K$38,0)</f>
        <v>0</v>
      </c>
      <c r="AX412">
        <f>IF(OR($D412="51",$D412="52",$D412="61"),(AH412/'Totals and Drop Down Lists'!AD$4)*Inputs!L$38,0)</f>
        <v>0</v>
      </c>
      <c r="AY412">
        <f>IF(OR($D412="51",$D412="52",$D412="61"),0,(AA412/'Totals and Drop Down Lists'!W$5)*Inputs!E$39)</f>
        <v>0</v>
      </c>
      <c r="AZ412">
        <f>IF(OR($D412="51",$D412="52",$D412="61"),0,(AB412/'Totals and Drop Down Lists'!X$5)*Inputs!F$39)</f>
        <v>0</v>
      </c>
      <c r="BA412">
        <f>IF(OR($D412="51",$D412="52",$D412="61"),0,(AC412/'Totals and Drop Down Lists'!Y$5)*Inputs!G$39)</f>
        <v>0</v>
      </c>
      <c r="BB412">
        <f>IF(OR($D412="51",$D412="52",$D412="61"),0,(AD412/'Totals and Drop Down Lists'!Z$5)*Inputs!H$39)</f>
        <v>0</v>
      </c>
      <c r="BC412">
        <f>IF(OR($D412="51",$D412="52",$D412="61"),0,(AE412/'Totals and Drop Down Lists'!AA$5)*Inputs!I$39)</f>
        <v>0</v>
      </c>
      <c r="BD412">
        <f>IF(OR($D412="51",$D412="52",$D412="61"),0,(AF412/'Totals and Drop Down Lists'!AB$5)*Inputs!J$39)</f>
        <v>0</v>
      </c>
      <c r="BE412">
        <f>IF(OR($D412="51",$D412="52",$D412="61"),0,(AG412/'Totals and Drop Down Lists'!AC$5)*Inputs!K$39)</f>
        <v>0</v>
      </c>
      <c r="BF412">
        <f>IF(OR($D412="51",$D412="52",$D412="61"),0,(AH412/'Totals and Drop Down Lists'!AD$5)*Inputs!L$39)</f>
        <v>0</v>
      </c>
      <c r="BG412" s="10">
        <f t="shared" si="55"/>
        <v>862180.15710864414</v>
      </c>
    </row>
    <row r="413" spans="1:59" ht="43.2">
      <c r="A413" s="1" t="s">
        <v>7378</v>
      </c>
      <c r="B413" s="1" t="s">
        <v>4757</v>
      </c>
      <c r="C413" s="1" t="s">
        <v>4762</v>
      </c>
      <c r="D413" s="1" t="s">
        <v>10</v>
      </c>
      <c r="E413" s="1" t="s">
        <v>4763</v>
      </c>
      <c r="F413" s="2">
        <v>124803</v>
      </c>
      <c r="G413" s="2">
        <v>625</v>
      </c>
      <c r="H413" s="2">
        <v>65</v>
      </c>
      <c r="I413" s="2">
        <v>8205</v>
      </c>
      <c r="J413" s="2">
        <v>41814</v>
      </c>
      <c r="K413" s="2">
        <v>11004</v>
      </c>
      <c r="L413" s="2">
        <v>388</v>
      </c>
      <c r="M413" s="2">
        <v>75</v>
      </c>
      <c r="N413" s="2">
        <v>24</v>
      </c>
      <c r="O413" s="2">
        <v>552</v>
      </c>
      <c r="P413" s="2">
        <v>150</v>
      </c>
      <c r="Q413" s="2">
        <v>55</v>
      </c>
      <c r="R413" s="2">
        <v>253</v>
      </c>
      <c r="S413" s="2">
        <v>17879300</v>
      </c>
      <c r="T413" s="2">
        <v>738231800</v>
      </c>
      <c r="U413" s="2">
        <v>221</v>
      </c>
      <c r="V413" s="2">
        <v>485</v>
      </c>
      <c r="W413" s="2">
        <v>40</v>
      </c>
      <c r="X413" s="2">
        <v>1800</v>
      </c>
      <c r="Y413" s="2">
        <v>130</v>
      </c>
      <c r="Z413" s="2">
        <v>1215</v>
      </c>
      <c r="AA413" s="9">
        <f t="shared" si="56"/>
        <v>124803</v>
      </c>
      <c r="AB413" s="9">
        <f t="shared" si="57"/>
        <v>7515</v>
      </c>
      <c r="AC413" s="9">
        <f t="shared" si="58"/>
        <v>1497</v>
      </c>
      <c r="AD413" s="9">
        <f t="shared" si="59"/>
        <v>253</v>
      </c>
      <c r="AE413" s="44">
        <f t="shared" si="60"/>
        <v>2.0224380826516273E-4</v>
      </c>
      <c r="AF413" s="9">
        <f t="shared" si="61"/>
        <v>1275</v>
      </c>
      <c r="AG413" s="9">
        <f t="shared" si="54"/>
        <v>1345</v>
      </c>
      <c r="AH413" s="44">
        <f t="shared" si="62"/>
        <v>1.3170499235412469E-4</v>
      </c>
      <c r="AI413">
        <f>AA413/'Totals and Drop Down Lists'!W$6*Inputs!E$37</f>
        <v>113213.8442335241</v>
      </c>
      <c r="AJ413">
        <f>AB413/'Totals and Drop Down Lists'!X$6*Inputs!F$37</f>
        <v>24727.259678418235</v>
      </c>
      <c r="AK413">
        <f>AC413/'Totals and Drop Down Lists'!Y$6*Inputs!G$37</f>
        <v>9868.7296661148412</v>
      </c>
      <c r="AL413">
        <f>AD413/'Totals and Drop Down Lists'!Z$6*Inputs!H$37</f>
        <v>2028.427821308454</v>
      </c>
      <c r="AM413">
        <f>AE413/'Totals and Drop Down Lists'!AA$6*Inputs!I$37</f>
        <v>25177.200304939404</v>
      </c>
      <c r="AN413">
        <f>AF413/'Totals and Drop Down Lists'!AB$6*Inputs!J$37</f>
        <v>25444.783753939544</v>
      </c>
      <c r="AO413">
        <f>AG413/'Totals and Drop Down Lists'!AC$6*Inputs!K$37</f>
        <v>25048.709960878226</v>
      </c>
      <c r="AP413">
        <f>AH413/'Totals and Drop Down Lists'!AD$6*Inputs!L$37</f>
        <v>30994.123872093656</v>
      </c>
      <c r="AQ413">
        <f>IF(OR($D413="51",$D413="52",$D413="61"),(AA413/'Totals and Drop Down Lists'!W$4)*Inputs!E$38,0)</f>
        <v>0</v>
      </c>
      <c r="AR413">
        <f>IF(OR($D413="51",$D413="52",$D413="61"),(AB413/'Totals and Drop Down Lists'!X$4)*Inputs!F$38,0)</f>
        <v>0</v>
      </c>
      <c r="AS413">
        <f>IF(OR($D413="51",$D413="52",$D413="61"),(AC413/'Totals and Drop Down Lists'!Y$4)*Inputs!G$38,0)</f>
        <v>0</v>
      </c>
      <c r="AT413">
        <f>IF(OR($D413="51",$D413="52",$D413="61"),(AD413/'Totals and Drop Down Lists'!Z$4)*Inputs!H$38,0)</f>
        <v>0</v>
      </c>
      <c r="AU413">
        <f>IF(OR($D413="51",$D413="52",$D413="61"),(AE413/'Totals and Drop Down Lists'!AA$4)*Inputs!I$38,0)</f>
        <v>0</v>
      </c>
      <c r="AV413">
        <f>IF(OR($D413="51",$D413="52",$D413="61"),(AF413/'Totals and Drop Down Lists'!AB$4)*Inputs!J$38,0)</f>
        <v>0</v>
      </c>
      <c r="AW413">
        <f>IF(OR($D413="51",$D413="52",$D413="61"),(AG413/'Totals and Drop Down Lists'!AC$4)*Inputs!K$38,0)</f>
        <v>0</v>
      </c>
      <c r="AX413">
        <f>IF(OR($D413="51",$D413="52",$D413="61"),(AH413/'Totals and Drop Down Lists'!AD$4)*Inputs!L$38,0)</f>
        <v>0</v>
      </c>
      <c r="AY413">
        <f>IF(OR($D413="51",$D413="52",$D413="61"),0,(AA413/'Totals and Drop Down Lists'!W$5)*Inputs!E$39)</f>
        <v>0</v>
      </c>
      <c r="AZ413">
        <f>IF(OR($D413="51",$D413="52",$D413="61"),0,(AB413/'Totals and Drop Down Lists'!X$5)*Inputs!F$39)</f>
        <v>0</v>
      </c>
      <c r="BA413">
        <f>IF(OR($D413="51",$D413="52",$D413="61"),0,(AC413/'Totals and Drop Down Lists'!Y$5)*Inputs!G$39)</f>
        <v>0</v>
      </c>
      <c r="BB413">
        <f>IF(OR($D413="51",$D413="52",$D413="61"),0,(AD413/'Totals and Drop Down Lists'!Z$5)*Inputs!H$39)</f>
        <v>0</v>
      </c>
      <c r="BC413">
        <f>IF(OR($D413="51",$D413="52",$D413="61"),0,(AE413/'Totals and Drop Down Lists'!AA$5)*Inputs!I$39)</f>
        <v>0</v>
      </c>
      <c r="BD413">
        <f>IF(OR($D413="51",$D413="52",$D413="61"),0,(AF413/'Totals and Drop Down Lists'!AB$5)*Inputs!J$39)</f>
        <v>0</v>
      </c>
      <c r="BE413">
        <f>IF(OR($D413="51",$D413="52",$D413="61"),0,(AG413/'Totals and Drop Down Lists'!AC$5)*Inputs!K$39)</f>
        <v>0</v>
      </c>
      <c r="BF413">
        <f>IF(OR($D413="51",$D413="52",$D413="61"),0,(AH413/'Totals and Drop Down Lists'!AD$5)*Inputs!L$39)</f>
        <v>0</v>
      </c>
      <c r="BG413" s="10">
        <f t="shared" si="55"/>
        <v>256503.07929121648</v>
      </c>
    </row>
    <row r="414" spans="1:59" ht="43.2">
      <c r="A414" s="1" t="s">
        <v>7378</v>
      </c>
      <c r="B414" s="1" t="s">
        <v>4757</v>
      </c>
      <c r="C414" s="1" t="s">
        <v>4764</v>
      </c>
      <c r="D414" s="1" t="s">
        <v>10</v>
      </c>
      <c r="E414" s="1" t="s">
        <v>4765</v>
      </c>
      <c r="F414" s="2">
        <v>127356</v>
      </c>
      <c r="G414" s="2">
        <v>768</v>
      </c>
      <c r="H414" s="2">
        <v>125</v>
      </c>
      <c r="I414" s="2">
        <v>8586</v>
      </c>
      <c r="J414" s="2">
        <v>45405</v>
      </c>
      <c r="K414" s="2">
        <v>12698</v>
      </c>
      <c r="L414" s="2">
        <v>435</v>
      </c>
      <c r="M414" s="2">
        <v>85</v>
      </c>
      <c r="N414" s="2">
        <v>15</v>
      </c>
      <c r="O414" s="2">
        <v>486</v>
      </c>
      <c r="P414" s="2">
        <v>309</v>
      </c>
      <c r="Q414" s="2">
        <v>86</v>
      </c>
      <c r="R414" s="2">
        <v>280</v>
      </c>
      <c r="S414" s="2">
        <v>23540600</v>
      </c>
      <c r="T414" s="2">
        <v>1076256700</v>
      </c>
      <c r="U414" s="2">
        <v>409</v>
      </c>
      <c r="V414" s="2">
        <v>730</v>
      </c>
      <c r="W414" s="2">
        <v>0</v>
      </c>
      <c r="X414" s="2">
        <v>2040</v>
      </c>
      <c r="Y414" s="2">
        <v>325</v>
      </c>
      <c r="Z414" s="2">
        <v>1265</v>
      </c>
      <c r="AA414" s="9">
        <f t="shared" si="56"/>
        <v>127356</v>
      </c>
      <c r="AB414" s="9">
        <f t="shared" si="57"/>
        <v>7693</v>
      </c>
      <c r="AC414" s="9">
        <f t="shared" si="58"/>
        <v>1696</v>
      </c>
      <c r="AD414" s="9">
        <f t="shared" si="59"/>
        <v>280</v>
      </c>
      <c r="AE414" s="44">
        <f t="shared" si="60"/>
        <v>2.4800632183760756E-4</v>
      </c>
      <c r="AF414" s="9">
        <f t="shared" si="61"/>
        <v>1310</v>
      </c>
      <c r="AG414" s="9">
        <f t="shared" si="54"/>
        <v>1590</v>
      </c>
      <c r="AH414" s="44">
        <f t="shared" si="62"/>
        <v>1.6545498377434906E-4</v>
      </c>
      <c r="AI414">
        <f>AA414/'Totals and Drop Down Lists'!W$6*Inputs!E$37</f>
        <v>115529.7736929777</v>
      </c>
      <c r="AJ414">
        <f>AB414/'Totals and Drop Down Lists'!X$6*Inputs!F$37</f>
        <v>25312.948596948969</v>
      </c>
      <c r="AK414">
        <f>AC414/'Totals and Drop Down Lists'!Y$6*Inputs!G$37</f>
        <v>11180.604885591696</v>
      </c>
      <c r="AL414">
        <f>AD414/'Totals and Drop Down Lists'!Z$6*Inputs!H$37</f>
        <v>2244.9003555982886</v>
      </c>
      <c r="AM414">
        <f>AE414/'Totals and Drop Down Lists'!AA$6*Inputs!I$37</f>
        <v>30874.145890340635</v>
      </c>
      <c r="AN414">
        <f>AF414/'Totals and Drop Down Lists'!AB$6*Inputs!J$37</f>
        <v>26143.268013851612</v>
      </c>
      <c r="AO414">
        <f>AG414/'Totals and Drop Down Lists'!AC$6*Inputs!K$37</f>
        <v>29611.486124755673</v>
      </c>
      <c r="AP414">
        <f>AH414/'Totals and Drop Down Lists'!AD$6*Inputs!L$37</f>
        <v>38936.506283444767</v>
      </c>
      <c r="AQ414">
        <f>IF(OR($D414="51",$D414="52",$D414="61"),(AA414/'Totals and Drop Down Lists'!W$4)*Inputs!E$38,0)</f>
        <v>0</v>
      </c>
      <c r="AR414">
        <f>IF(OR($D414="51",$D414="52",$D414="61"),(AB414/'Totals and Drop Down Lists'!X$4)*Inputs!F$38,0)</f>
        <v>0</v>
      </c>
      <c r="AS414">
        <f>IF(OR($D414="51",$D414="52",$D414="61"),(AC414/'Totals and Drop Down Lists'!Y$4)*Inputs!G$38,0)</f>
        <v>0</v>
      </c>
      <c r="AT414">
        <f>IF(OR($D414="51",$D414="52",$D414="61"),(AD414/'Totals and Drop Down Lists'!Z$4)*Inputs!H$38,0)</f>
        <v>0</v>
      </c>
      <c r="AU414">
        <f>IF(OR($D414="51",$D414="52",$D414="61"),(AE414/'Totals and Drop Down Lists'!AA$4)*Inputs!I$38,0)</f>
        <v>0</v>
      </c>
      <c r="AV414">
        <f>IF(OR($D414="51",$D414="52",$D414="61"),(AF414/'Totals and Drop Down Lists'!AB$4)*Inputs!J$38,0)</f>
        <v>0</v>
      </c>
      <c r="AW414">
        <f>IF(OR($D414="51",$D414="52",$D414="61"),(AG414/'Totals and Drop Down Lists'!AC$4)*Inputs!K$38,0)</f>
        <v>0</v>
      </c>
      <c r="AX414">
        <f>IF(OR($D414="51",$D414="52",$D414="61"),(AH414/'Totals and Drop Down Lists'!AD$4)*Inputs!L$38,0)</f>
        <v>0</v>
      </c>
      <c r="AY414">
        <f>IF(OR($D414="51",$D414="52",$D414="61"),0,(AA414/'Totals and Drop Down Lists'!W$5)*Inputs!E$39)</f>
        <v>0</v>
      </c>
      <c r="AZ414">
        <f>IF(OR($D414="51",$D414="52",$D414="61"),0,(AB414/'Totals and Drop Down Lists'!X$5)*Inputs!F$39)</f>
        <v>0</v>
      </c>
      <c r="BA414">
        <f>IF(OR($D414="51",$D414="52",$D414="61"),0,(AC414/'Totals and Drop Down Lists'!Y$5)*Inputs!G$39)</f>
        <v>0</v>
      </c>
      <c r="BB414">
        <f>IF(OR($D414="51",$D414="52",$D414="61"),0,(AD414/'Totals and Drop Down Lists'!Z$5)*Inputs!H$39)</f>
        <v>0</v>
      </c>
      <c r="BC414">
        <f>IF(OR($D414="51",$D414="52",$D414="61"),0,(AE414/'Totals and Drop Down Lists'!AA$5)*Inputs!I$39)</f>
        <v>0</v>
      </c>
      <c r="BD414">
        <f>IF(OR($D414="51",$D414="52",$D414="61"),0,(AF414/'Totals and Drop Down Lists'!AB$5)*Inputs!J$39)</f>
        <v>0</v>
      </c>
      <c r="BE414">
        <f>IF(OR($D414="51",$D414="52",$D414="61"),0,(AG414/'Totals and Drop Down Lists'!AC$5)*Inputs!K$39)</f>
        <v>0</v>
      </c>
      <c r="BF414">
        <f>IF(OR($D414="51",$D414="52",$D414="61"),0,(AH414/'Totals and Drop Down Lists'!AD$5)*Inputs!L$39)</f>
        <v>0</v>
      </c>
      <c r="BG414" s="10">
        <f t="shared" si="55"/>
        <v>279833.63384350931</v>
      </c>
    </row>
    <row r="415" spans="1:59" ht="43.2">
      <c r="A415" s="1" t="s">
        <v>7378</v>
      </c>
      <c r="B415" s="1" t="s">
        <v>4757</v>
      </c>
      <c r="C415" s="1" t="s">
        <v>4766</v>
      </c>
      <c r="D415" s="1" t="s">
        <v>10</v>
      </c>
      <c r="E415" s="1" t="s">
        <v>4767</v>
      </c>
      <c r="F415" s="2">
        <v>107551</v>
      </c>
      <c r="G415" s="2">
        <v>1322</v>
      </c>
      <c r="H415" s="2">
        <v>107</v>
      </c>
      <c r="I415" s="2">
        <v>11290</v>
      </c>
      <c r="J415" s="2">
        <v>41119</v>
      </c>
      <c r="K415" s="2">
        <v>18559</v>
      </c>
      <c r="L415" s="2">
        <v>262</v>
      </c>
      <c r="M415" s="2">
        <v>64</v>
      </c>
      <c r="N415" s="2">
        <v>0</v>
      </c>
      <c r="O415" s="2">
        <v>1197</v>
      </c>
      <c r="P415" s="2">
        <v>269</v>
      </c>
      <c r="Q415" s="2">
        <v>107</v>
      </c>
      <c r="R415" s="2">
        <v>3173</v>
      </c>
      <c r="S415" s="2">
        <v>25221500</v>
      </c>
      <c r="T415" s="2">
        <v>1065581800</v>
      </c>
      <c r="U415" s="2">
        <v>1032</v>
      </c>
      <c r="V415" s="2">
        <v>1195</v>
      </c>
      <c r="W415" s="2">
        <v>15</v>
      </c>
      <c r="X415" s="2">
        <v>3535</v>
      </c>
      <c r="Y415" s="2">
        <v>450</v>
      </c>
      <c r="Z415" s="2">
        <v>2095</v>
      </c>
      <c r="AA415" s="9">
        <f t="shared" si="56"/>
        <v>107551</v>
      </c>
      <c r="AB415" s="9">
        <f t="shared" si="57"/>
        <v>9861</v>
      </c>
      <c r="AC415" s="9">
        <f t="shared" si="58"/>
        <v>5072</v>
      </c>
      <c r="AD415" s="9">
        <f t="shared" si="59"/>
        <v>3173</v>
      </c>
      <c r="AE415" s="44">
        <f t="shared" si="60"/>
        <v>5.8500878146666658E-4</v>
      </c>
      <c r="AF415" s="9">
        <f t="shared" si="61"/>
        <v>2325</v>
      </c>
      <c r="AG415" s="9">
        <f t="shared" si="54"/>
        <v>2545</v>
      </c>
      <c r="AH415" s="44">
        <f t="shared" si="62"/>
        <v>4.2741612291963271E-4</v>
      </c>
      <c r="AI415">
        <f>AA415/'Totals and Drop Down Lists'!W$6*Inputs!E$37</f>
        <v>97563.857929374703</v>
      </c>
      <c r="AJ415">
        <f>AB415/'Totals and Drop Down Lists'!X$6*Inputs!F$37</f>
        <v>32446.508009165966</v>
      </c>
      <c r="AK415">
        <f>AC415/'Totals and Drop Down Lists'!Y$6*Inputs!G$37</f>
        <v>33436.33725219404</v>
      </c>
      <c r="AL415">
        <f>AD415/'Totals and Drop Down Lists'!Z$6*Inputs!H$37</f>
        <v>25439.531529690608</v>
      </c>
      <c r="AM415">
        <f>AE415/'Totals and Drop Down Lists'!AA$6*Inputs!I$37</f>
        <v>72827.363158745924</v>
      </c>
      <c r="AN415">
        <f>AF415/'Totals and Drop Down Lists'!AB$6*Inputs!J$37</f>
        <v>46399.311551301529</v>
      </c>
      <c r="AO415">
        <f>AG415/'Totals and Drop Down Lists'!AC$6*Inputs!K$37</f>
        <v>47397.001375788175</v>
      </c>
      <c r="AP415">
        <f>AH415/'Totals and Drop Down Lists'!AD$6*Inputs!L$37</f>
        <v>100583.79733307223</v>
      </c>
      <c r="AQ415">
        <f>IF(OR($D415="51",$D415="52",$D415="61"),(AA415/'Totals and Drop Down Lists'!W$4)*Inputs!E$38,0)</f>
        <v>0</v>
      </c>
      <c r="AR415">
        <f>IF(OR($D415="51",$D415="52",$D415="61"),(AB415/'Totals and Drop Down Lists'!X$4)*Inputs!F$38,0)</f>
        <v>0</v>
      </c>
      <c r="AS415">
        <f>IF(OR($D415="51",$D415="52",$D415="61"),(AC415/'Totals and Drop Down Lists'!Y$4)*Inputs!G$38,0)</f>
        <v>0</v>
      </c>
      <c r="AT415">
        <f>IF(OR($D415="51",$D415="52",$D415="61"),(AD415/'Totals and Drop Down Lists'!Z$4)*Inputs!H$38,0)</f>
        <v>0</v>
      </c>
      <c r="AU415">
        <f>IF(OR($D415="51",$D415="52",$D415="61"),(AE415/'Totals and Drop Down Lists'!AA$4)*Inputs!I$38,0)</f>
        <v>0</v>
      </c>
      <c r="AV415">
        <f>IF(OR($D415="51",$D415="52",$D415="61"),(AF415/'Totals and Drop Down Lists'!AB$4)*Inputs!J$38,0)</f>
        <v>0</v>
      </c>
      <c r="AW415">
        <f>IF(OR($D415="51",$D415="52",$D415="61"),(AG415/'Totals and Drop Down Lists'!AC$4)*Inputs!K$38,0)</f>
        <v>0</v>
      </c>
      <c r="AX415">
        <f>IF(OR($D415="51",$D415="52",$D415="61"),(AH415/'Totals and Drop Down Lists'!AD$4)*Inputs!L$38,0)</f>
        <v>0</v>
      </c>
      <c r="AY415">
        <f>IF(OR($D415="51",$D415="52",$D415="61"),0,(AA415/'Totals and Drop Down Lists'!W$5)*Inputs!E$39)</f>
        <v>0</v>
      </c>
      <c r="AZ415">
        <f>IF(OR($D415="51",$D415="52",$D415="61"),0,(AB415/'Totals and Drop Down Lists'!X$5)*Inputs!F$39)</f>
        <v>0</v>
      </c>
      <c r="BA415">
        <f>IF(OR($D415="51",$D415="52",$D415="61"),0,(AC415/'Totals and Drop Down Lists'!Y$5)*Inputs!G$39)</f>
        <v>0</v>
      </c>
      <c r="BB415">
        <f>IF(OR($D415="51",$D415="52",$D415="61"),0,(AD415/'Totals and Drop Down Lists'!Z$5)*Inputs!H$39)</f>
        <v>0</v>
      </c>
      <c r="BC415">
        <f>IF(OR($D415="51",$D415="52",$D415="61"),0,(AE415/'Totals and Drop Down Lists'!AA$5)*Inputs!I$39)</f>
        <v>0</v>
      </c>
      <c r="BD415">
        <f>IF(OR($D415="51",$D415="52",$D415="61"),0,(AF415/'Totals and Drop Down Lists'!AB$5)*Inputs!J$39)</f>
        <v>0</v>
      </c>
      <c r="BE415">
        <f>IF(OR($D415="51",$D415="52",$D415="61"),0,(AG415/'Totals and Drop Down Lists'!AC$5)*Inputs!K$39)</f>
        <v>0</v>
      </c>
      <c r="BF415">
        <f>IF(OR($D415="51",$D415="52",$D415="61"),0,(AH415/'Totals and Drop Down Lists'!AD$5)*Inputs!L$39)</f>
        <v>0</v>
      </c>
      <c r="BG415" s="10">
        <f t="shared" si="55"/>
        <v>456093.70813933318</v>
      </c>
    </row>
    <row r="416" spans="1:59" ht="43.2">
      <c r="A416" s="1" t="s">
        <v>7378</v>
      </c>
      <c r="B416" s="1" t="s">
        <v>4757</v>
      </c>
      <c r="C416" s="1" t="s">
        <v>4768</v>
      </c>
      <c r="D416" s="1" t="s">
        <v>215</v>
      </c>
      <c r="E416" s="1" t="s">
        <v>4769</v>
      </c>
      <c r="F416" s="2">
        <v>204257</v>
      </c>
      <c r="G416" s="2">
        <v>1376</v>
      </c>
      <c r="H416" s="2">
        <v>110</v>
      </c>
      <c r="I416" s="2">
        <v>25562</v>
      </c>
      <c r="J416" s="2">
        <v>64064</v>
      </c>
      <c r="K416" s="2">
        <v>21266</v>
      </c>
      <c r="L416" s="2">
        <v>1460</v>
      </c>
      <c r="M416" s="2">
        <v>387</v>
      </c>
      <c r="N416" s="2">
        <v>99</v>
      </c>
      <c r="O416" s="2">
        <v>2025</v>
      </c>
      <c r="P416" s="2">
        <v>576</v>
      </c>
      <c r="Q416" s="2">
        <v>197</v>
      </c>
      <c r="R416" s="2">
        <v>4929</v>
      </c>
      <c r="S416" s="2">
        <v>30322800</v>
      </c>
      <c r="T416" s="2">
        <v>1237320900</v>
      </c>
      <c r="U416" s="2">
        <v>980</v>
      </c>
      <c r="V416" s="2">
        <v>1143</v>
      </c>
      <c r="W416" s="2">
        <v>0</v>
      </c>
      <c r="X416" s="2">
        <v>4679</v>
      </c>
      <c r="Y416" s="2">
        <v>644</v>
      </c>
      <c r="Z416" s="2">
        <v>3238</v>
      </c>
      <c r="AA416" s="9">
        <f t="shared" si="56"/>
        <v>204257</v>
      </c>
      <c r="AB416" s="9">
        <f t="shared" si="57"/>
        <v>24076</v>
      </c>
      <c r="AC416" s="9">
        <f t="shared" si="58"/>
        <v>9673</v>
      </c>
      <c r="AD416" s="9">
        <f t="shared" si="59"/>
        <v>4929</v>
      </c>
      <c r="AE416" s="44">
        <f t="shared" si="60"/>
        <v>4.9300730408987779E-4</v>
      </c>
      <c r="AF416" s="9">
        <f t="shared" si="61"/>
        <v>3536</v>
      </c>
      <c r="AG416" s="9">
        <f t="shared" si="54"/>
        <v>3882</v>
      </c>
      <c r="AH416" s="44">
        <f t="shared" si="62"/>
        <v>4.7948869859411043E-4</v>
      </c>
      <c r="AI416">
        <f>AA416/'Totals and Drop Down Lists'!W$6*Inputs!E$37</f>
        <v>185289.77814320917</v>
      </c>
      <c r="AJ416">
        <f>AB416/'Totals and Drop Down Lists'!X$6*Inputs!F$37</f>
        <v>79219.361812055547</v>
      </c>
      <c r="AK416">
        <f>AC416/'Totals and Drop Down Lists'!Y$6*Inputs!G$37</f>
        <v>63767.683407033306</v>
      </c>
      <c r="AL416">
        <f>AD416/'Totals and Drop Down Lists'!Z$6*Inputs!H$37</f>
        <v>39518.263759799876</v>
      </c>
      <c r="AM416">
        <f>AE416/'Totals and Drop Down Lists'!AA$6*Inputs!I$37</f>
        <v>61374.159008096234</v>
      </c>
      <c r="AN416">
        <f>AF416/'Totals and Drop Down Lists'!AB$6*Inputs!J$37</f>
        <v>70566.866944259018</v>
      </c>
      <c r="AO416">
        <f>AG416/'Totals and Drop Down Lists'!AC$6*Inputs!K$37</f>
        <v>72296.722727233675</v>
      </c>
      <c r="AP416">
        <f>AH416/'Totals and Drop Down Lists'!AD$6*Inputs!L$37</f>
        <v>112838.03183053307</v>
      </c>
      <c r="AQ416">
        <f>IF(OR($D416="51",$D416="52",$D416="61"),(AA416/'Totals and Drop Down Lists'!W$4)*Inputs!E$38,0)</f>
        <v>0</v>
      </c>
      <c r="AR416">
        <f>IF(OR($D416="51",$D416="52",$D416="61"),(AB416/'Totals and Drop Down Lists'!X$4)*Inputs!F$38,0)</f>
        <v>0</v>
      </c>
      <c r="AS416">
        <f>IF(OR($D416="51",$D416="52",$D416="61"),(AC416/'Totals and Drop Down Lists'!Y$4)*Inputs!G$38,0)</f>
        <v>0</v>
      </c>
      <c r="AT416">
        <f>IF(OR($D416="51",$D416="52",$D416="61"),(AD416/'Totals and Drop Down Lists'!Z$4)*Inputs!H$38,0)</f>
        <v>0</v>
      </c>
      <c r="AU416">
        <f>IF(OR($D416="51",$D416="52",$D416="61"),(AE416/'Totals and Drop Down Lists'!AA$4)*Inputs!I$38,0)</f>
        <v>0</v>
      </c>
      <c r="AV416">
        <f>IF(OR($D416="51",$D416="52",$D416="61"),(AF416/'Totals and Drop Down Lists'!AB$4)*Inputs!J$38,0)</f>
        <v>0</v>
      </c>
      <c r="AW416">
        <f>IF(OR($D416="51",$D416="52",$D416="61"),(AG416/'Totals and Drop Down Lists'!AC$4)*Inputs!K$38,0)</f>
        <v>0</v>
      </c>
      <c r="AX416">
        <f>IF(OR($D416="51",$D416="52",$D416="61"),(AH416/'Totals and Drop Down Lists'!AD$4)*Inputs!L$38,0)</f>
        <v>0</v>
      </c>
      <c r="AY416">
        <f>IF(OR($D416="51",$D416="52",$D416="61"),0,(AA416/'Totals and Drop Down Lists'!W$5)*Inputs!E$39)</f>
        <v>0</v>
      </c>
      <c r="AZ416">
        <f>IF(OR($D416="51",$D416="52",$D416="61"),0,(AB416/'Totals and Drop Down Lists'!X$5)*Inputs!F$39)</f>
        <v>0</v>
      </c>
      <c r="BA416">
        <f>IF(OR($D416="51",$D416="52",$D416="61"),0,(AC416/'Totals and Drop Down Lists'!Y$5)*Inputs!G$39)</f>
        <v>0</v>
      </c>
      <c r="BB416">
        <f>IF(OR($D416="51",$D416="52",$D416="61"),0,(AD416/'Totals and Drop Down Lists'!Z$5)*Inputs!H$39)</f>
        <v>0</v>
      </c>
      <c r="BC416">
        <f>IF(OR($D416="51",$D416="52",$D416="61"),0,(AE416/'Totals and Drop Down Lists'!AA$5)*Inputs!I$39)</f>
        <v>0</v>
      </c>
      <c r="BD416">
        <f>IF(OR($D416="51",$D416="52",$D416="61"),0,(AF416/'Totals and Drop Down Lists'!AB$5)*Inputs!J$39)</f>
        <v>0</v>
      </c>
      <c r="BE416">
        <f>IF(OR($D416="51",$D416="52",$D416="61"),0,(AG416/'Totals and Drop Down Lists'!AC$5)*Inputs!K$39)</f>
        <v>0</v>
      </c>
      <c r="BF416">
        <f>IF(OR($D416="51",$D416="52",$D416="61"),0,(AH416/'Totals and Drop Down Lists'!AD$5)*Inputs!L$39)</f>
        <v>0</v>
      </c>
      <c r="BG416" s="10">
        <f t="shared" si="55"/>
        <v>684870.86763221992</v>
      </c>
    </row>
    <row r="417" spans="1:59">
      <c r="A417" s="1" t="s">
        <v>7379</v>
      </c>
      <c r="B417" s="1" t="s">
        <v>1770</v>
      </c>
      <c r="C417" s="1" t="s">
        <v>1771</v>
      </c>
      <c r="D417" s="1" t="s">
        <v>7</v>
      </c>
      <c r="E417" s="1" t="s">
        <v>1772</v>
      </c>
      <c r="F417" s="2">
        <v>193381</v>
      </c>
      <c r="G417" s="2">
        <v>2613</v>
      </c>
      <c r="H417" s="2">
        <v>336</v>
      </c>
      <c r="I417" s="2">
        <v>27239</v>
      </c>
      <c r="J417" s="2">
        <v>70754</v>
      </c>
      <c r="K417" s="2">
        <v>44304</v>
      </c>
      <c r="L417" s="2">
        <v>460</v>
      </c>
      <c r="M417" s="2">
        <v>150</v>
      </c>
      <c r="N417" s="2">
        <v>56</v>
      </c>
      <c r="O417" s="2">
        <v>3135</v>
      </c>
      <c r="P417" s="2">
        <v>1065</v>
      </c>
      <c r="Q417" s="2">
        <v>308</v>
      </c>
      <c r="R417" s="2">
        <v>16206</v>
      </c>
      <c r="S417" s="2">
        <v>58602000</v>
      </c>
      <c r="T417" s="2">
        <v>2324682300</v>
      </c>
      <c r="U417" s="2">
        <v>1759</v>
      </c>
      <c r="V417" s="2">
        <v>1930</v>
      </c>
      <c r="W417" s="2">
        <v>0</v>
      </c>
      <c r="X417" s="2">
        <v>12775</v>
      </c>
      <c r="Y417" s="2">
        <v>1130</v>
      </c>
      <c r="Z417" s="2">
        <v>10345</v>
      </c>
      <c r="AA417" s="9">
        <f t="shared" si="56"/>
        <v>193381</v>
      </c>
      <c r="AB417" s="9">
        <f t="shared" si="57"/>
        <v>24290</v>
      </c>
      <c r="AC417" s="9">
        <f t="shared" si="58"/>
        <v>21380</v>
      </c>
      <c r="AD417" s="9">
        <f t="shared" si="59"/>
        <v>16206</v>
      </c>
      <c r="AE417" s="44">
        <f t="shared" si="60"/>
        <v>1.9374507229648187E-3</v>
      </c>
      <c r="AF417" s="9">
        <f t="shared" si="61"/>
        <v>10845</v>
      </c>
      <c r="AG417" s="9">
        <f t="shared" si="54"/>
        <v>11475</v>
      </c>
      <c r="AH417" s="44">
        <f t="shared" si="62"/>
        <v>2.6735956236476508E-3</v>
      </c>
      <c r="AI417">
        <f>AA417/'Totals and Drop Down Lists'!W$6*Inputs!E$37</f>
        <v>175423.71907504727</v>
      </c>
      <c r="AJ417">
        <f>AB417/'Totals and Drop Down Lists'!X$6*Inputs!F$37</f>
        <v>79923.504669165515</v>
      </c>
      <c r="AK417">
        <f>AC417/'Totals and Drop Down Lists'!Y$6*Inputs!G$37</f>
        <v>140944.18187143307</v>
      </c>
      <c r="AL417">
        <f>AD417/'Totals and Drop Down Lists'!Z$6*Inputs!H$37</f>
        <v>129931.62558152096</v>
      </c>
      <c r="AM417">
        <f>AE417/'Totals and Drop Down Lists'!AA$6*Inputs!I$37</f>
        <v>241191.98185330737</v>
      </c>
      <c r="AN417">
        <f>AF417/'Totals and Drop Down Lists'!AB$6*Inputs!J$37</f>
        <v>216430.33710703871</v>
      </c>
      <c r="AO417">
        <f>AG417/'Totals and Drop Down Lists'!AC$6*Inputs!K$37</f>
        <v>213705.53665507634</v>
      </c>
      <c r="AP417">
        <f>AH417/'Totals and Drop Down Lists'!AD$6*Inputs!L$37</f>
        <v>629177.01494880056</v>
      </c>
      <c r="AQ417">
        <f>IF(OR($D417="51",$D417="52",$D417="61"),(AA417/'Totals and Drop Down Lists'!W$4)*Inputs!E$38,0)</f>
        <v>0</v>
      </c>
      <c r="AR417">
        <f>IF(OR($D417="51",$D417="52",$D417="61"),(AB417/'Totals and Drop Down Lists'!X$4)*Inputs!F$38,0)</f>
        <v>0</v>
      </c>
      <c r="AS417">
        <f>IF(OR($D417="51",$D417="52",$D417="61"),(AC417/'Totals and Drop Down Lists'!Y$4)*Inputs!G$38,0)</f>
        <v>0</v>
      </c>
      <c r="AT417">
        <f>IF(OR($D417="51",$D417="52",$D417="61"),(AD417/'Totals and Drop Down Lists'!Z$4)*Inputs!H$38,0)</f>
        <v>0</v>
      </c>
      <c r="AU417">
        <f>IF(OR($D417="51",$D417="52",$D417="61"),(AE417/'Totals and Drop Down Lists'!AA$4)*Inputs!I$38,0)</f>
        <v>0</v>
      </c>
      <c r="AV417">
        <f>IF(OR($D417="51",$D417="52",$D417="61"),(AF417/'Totals and Drop Down Lists'!AB$4)*Inputs!J$38,0)</f>
        <v>0</v>
      </c>
      <c r="AW417">
        <f>IF(OR($D417="51",$D417="52",$D417="61"),(AG417/'Totals and Drop Down Lists'!AC$4)*Inputs!K$38,0)</f>
        <v>0</v>
      </c>
      <c r="AX417">
        <f>IF(OR($D417="51",$D417="52",$D417="61"),(AH417/'Totals and Drop Down Lists'!AD$4)*Inputs!L$38,0)</f>
        <v>0</v>
      </c>
      <c r="AY417">
        <f>IF(OR($D417="51",$D417="52",$D417="61"),0,(AA417/'Totals and Drop Down Lists'!W$5)*Inputs!E$39)</f>
        <v>0</v>
      </c>
      <c r="AZ417">
        <f>IF(OR($D417="51",$D417="52",$D417="61"),0,(AB417/'Totals and Drop Down Lists'!X$5)*Inputs!F$39)</f>
        <v>0</v>
      </c>
      <c r="BA417">
        <f>IF(OR($D417="51",$D417="52",$D417="61"),0,(AC417/'Totals and Drop Down Lists'!Y$5)*Inputs!G$39)</f>
        <v>0</v>
      </c>
      <c r="BB417">
        <f>IF(OR($D417="51",$D417="52",$D417="61"),0,(AD417/'Totals and Drop Down Lists'!Z$5)*Inputs!H$39)</f>
        <v>0</v>
      </c>
      <c r="BC417">
        <f>IF(OR($D417="51",$D417="52",$D417="61"),0,(AE417/'Totals and Drop Down Lists'!AA$5)*Inputs!I$39)</f>
        <v>0</v>
      </c>
      <c r="BD417">
        <f>IF(OR($D417="51",$D417="52",$D417="61"),0,(AF417/'Totals and Drop Down Lists'!AB$5)*Inputs!J$39)</f>
        <v>0</v>
      </c>
      <c r="BE417">
        <f>IF(OR($D417="51",$D417="52",$D417="61"),0,(AG417/'Totals and Drop Down Lists'!AC$5)*Inputs!K$39)</f>
        <v>0</v>
      </c>
      <c r="BF417">
        <f>IF(OR($D417="51",$D417="52",$D417="61"),0,(AH417/'Totals and Drop Down Lists'!AD$5)*Inputs!L$39)</f>
        <v>0</v>
      </c>
      <c r="BG417" s="10">
        <f t="shared" si="55"/>
        <v>1826727.9017613898</v>
      </c>
    </row>
    <row r="418" spans="1:59">
      <c r="A418" s="1" t="s">
        <v>7380</v>
      </c>
      <c r="B418" s="1" t="s">
        <v>2061</v>
      </c>
      <c r="C418" s="1" t="s">
        <v>2062</v>
      </c>
      <c r="D418" s="1" t="s">
        <v>10</v>
      </c>
      <c r="E418" s="1" t="s">
        <v>2063</v>
      </c>
      <c r="F418" s="2">
        <v>42888</v>
      </c>
      <c r="G418" s="2">
        <v>697</v>
      </c>
      <c r="H418" s="2">
        <v>79</v>
      </c>
      <c r="I418" s="2">
        <v>10542</v>
      </c>
      <c r="J418" s="2">
        <v>12925</v>
      </c>
      <c r="K418" s="2">
        <v>6396</v>
      </c>
      <c r="L418" s="2">
        <v>264</v>
      </c>
      <c r="M418" s="2">
        <v>86</v>
      </c>
      <c r="N418" s="2">
        <v>0</v>
      </c>
      <c r="O418" s="2">
        <v>703</v>
      </c>
      <c r="P418" s="2">
        <v>115</v>
      </c>
      <c r="Q418" s="2">
        <v>114</v>
      </c>
      <c r="R418" s="2">
        <v>452</v>
      </c>
      <c r="S418" s="2">
        <v>4987200</v>
      </c>
      <c r="T418" s="2">
        <v>249693000</v>
      </c>
      <c r="U418" s="2">
        <v>397</v>
      </c>
      <c r="V418" s="2">
        <v>305</v>
      </c>
      <c r="W418" s="2">
        <v>10</v>
      </c>
      <c r="X418" s="2">
        <v>1800</v>
      </c>
      <c r="Y418" s="2">
        <v>260</v>
      </c>
      <c r="Z418" s="2">
        <v>1320</v>
      </c>
      <c r="AA418" s="9">
        <f t="shared" si="56"/>
        <v>42888</v>
      </c>
      <c r="AB418" s="9">
        <f t="shared" si="57"/>
        <v>9766</v>
      </c>
      <c r="AC418" s="9">
        <f t="shared" si="58"/>
        <v>1734</v>
      </c>
      <c r="AD418" s="9">
        <f t="shared" si="59"/>
        <v>452</v>
      </c>
      <c r="AE418" s="44">
        <f t="shared" si="60"/>
        <v>2.2104573732234108E-4</v>
      </c>
      <c r="AF418" s="9">
        <f t="shared" si="61"/>
        <v>1485</v>
      </c>
      <c r="AG418" s="9">
        <f t="shared" si="54"/>
        <v>1580</v>
      </c>
      <c r="AH418" s="44">
        <f t="shared" si="62"/>
        <v>2.909283719095106E-4</v>
      </c>
      <c r="AI418">
        <f>AA418/'Totals and Drop Down Lists'!W$6*Inputs!E$37</f>
        <v>38905.43778184324</v>
      </c>
      <c r="AJ418">
        <f>AB418/'Totals and Drop Down Lists'!X$6*Inputs!F$37</f>
        <v>32133.921226804057</v>
      </c>
      <c r="AK418">
        <f>AC418/'Totals and Drop Down Lists'!Y$6*Inputs!G$37</f>
        <v>11431.1137214717</v>
      </c>
      <c r="AL418">
        <f>AD418/'Totals and Drop Down Lists'!Z$6*Inputs!H$37</f>
        <v>3623.9105740372379</v>
      </c>
      <c r="AM418">
        <f>AE418/'Totals and Drop Down Lists'!AA$6*Inputs!I$37</f>
        <v>27517.840238752309</v>
      </c>
      <c r="AN418">
        <f>AF418/'Totals and Drop Down Lists'!AB$6*Inputs!J$37</f>
        <v>29635.689313411942</v>
      </c>
      <c r="AO418">
        <f>AG418/'Totals and Drop Down Lists'!AC$6*Inputs!K$37</f>
        <v>29425.250362964758</v>
      </c>
      <c r="AP418">
        <f>AH418/'Totals and Drop Down Lists'!AD$6*Inputs!L$37</f>
        <v>68464.147301455814</v>
      </c>
      <c r="AQ418">
        <f>IF(OR($D418="51",$D418="52",$D418="61"),(AA418/'Totals and Drop Down Lists'!W$4)*Inputs!E$38,0)</f>
        <v>0</v>
      </c>
      <c r="AR418">
        <f>IF(OR($D418="51",$D418="52",$D418="61"),(AB418/'Totals and Drop Down Lists'!X$4)*Inputs!F$38,0)</f>
        <v>0</v>
      </c>
      <c r="AS418">
        <f>IF(OR($D418="51",$D418="52",$D418="61"),(AC418/'Totals and Drop Down Lists'!Y$4)*Inputs!G$38,0)</f>
        <v>0</v>
      </c>
      <c r="AT418">
        <f>IF(OR($D418="51",$D418="52",$D418="61"),(AD418/'Totals and Drop Down Lists'!Z$4)*Inputs!H$38,0)</f>
        <v>0</v>
      </c>
      <c r="AU418">
        <f>IF(OR($D418="51",$D418="52",$D418="61"),(AE418/'Totals and Drop Down Lists'!AA$4)*Inputs!I$38,0)</f>
        <v>0</v>
      </c>
      <c r="AV418">
        <f>IF(OR($D418="51",$D418="52",$D418="61"),(AF418/'Totals and Drop Down Lists'!AB$4)*Inputs!J$38,0)</f>
        <v>0</v>
      </c>
      <c r="AW418">
        <f>IF(OR($D418="51",$D418="52",$D418="61"),(AG418/'Totals and Drop Down Lists'!AC$4)*Inputs!K$38,0)</f>
        <v>0</v>
      </c>
      <c r="AX418">
        <f>IF(OR($D418="51",$D418="52",$D418="61"),(AH418/'Totals and Drop Down Lists'!AD$4)*Inputs!L$38,0)</f>
        <v>0</v>
      </c>
      <c r="AY418">
        <f>IF(OR($D418="51",$D418="52",$D418="61"),0,(AA418/'Totals and Drop Down Lists'!W$5)*Inputs!E$39)</f>
        <v>0</v>
      </c>
      <c r="AZ418">
        <f>IF(OR($D418="51",$D418="52",$D418="61"),0,(AB418/'Totals and Drop Down Lists'!X$5)*Inputs!F$39)</f>
        <v>0</v>
      </c>
      <c r="BA418">
        <f>IF(OR($D418="51",$D418="52",$D418="61"),0,(AC418/'Totals and Drop Down Lists'!Y$5)*Inputs!G$39)</f>
        <v>0</v>
      </c>
      <c r="BB418">
        <f>IF(OR($D418="51",$D418="52",$D418="61"),0,(AD418/'Totals and Drop Down Lists'!Z$5)*Inputs!H$39)</f>
        <v>0</v>
      </c>
      <c r="BC418">
        <f>IF(OR($D418="51",$D418="52",$D418="61"),0,(AE418/'Totals and Drop Down Lists'!AA$5)*Inputs!I$39)</f>
        <v>0</v>
      </c>
      <c r="BD418">
        <f>IF(OR($D418="51",$D418="52",$D418="61"),0,(AF418/'Totals and Drop Down Lists'!AB$5)*Inputs!J$39)</f>
        <v>0</v>
      </c>
      <c r="BE418">
        <f>IF(OR($D418="51",$D418="52",$D418="61"),0,(AG418/'Totals and Drop Down Lists'!AC$5)*Inputs!K$39)</f>
        <v>0</v>
      </c>
      <c r="BF418">
        <f>IF(OR($D418="51",$D418="52",$D418="61"),0,(AH418/'Totals and Drop Down Lists'!AD$5)*Inputs!L$39)</f>
        <v>0</v>
      </c>
      <c r="BG418" s="10">
        <f t="shared" si="55"/>
        <v>241137.31052074104</v>
      </c>
    </row>
    <row r="419" spans="1:59">
      <c r="A419" s="1" t="s">
        <v>7380</v>
      </c>
      <c r="B419" s="1" t="s">
        <v>2061</v>
      </c>
      <c r="C419" s="1" t="s">
        <v>2064</v>
      </c>
      <c r="D419" s="1" t="s">
        <v>58</v>
      </c>
      <c r="E419" s="1" t="s">
        <v>2065</v>
      </c>
      <c r="F419" s="2">
        <v>132313</v>
      </c>
      <c r="G419" s="2">
        <v>1697</v>
      </c>
      <c r="H419" s="2">
        <v>32</v>
      </c>
      <c r="I419" s="2">
        <v>27744</v>
      </c>
      <c r="J419" s="2">
        <v>35174</v>
      </c>
      <c r="K419" s="2">
        <v>14596</v>
      </c>
      <c r="L419" s="2">
        <v>1134</v>
      </c>
      <c r="M419" s="2">
        <v>107</v>
      </c>
      <c r="N419" s="2">
        <v>182</v>
      </c>
      <c r="O419" s="2">
        <v>1360</v>
      </c>
      <c r="P419" s="2">
        <v>260</v>
      </c>
      <c r="Q419" s="2">
        <v>190</v>
      </c>
      <c r="R419" s="2">
        <v>1504</v>
      </c>
      <c r="S419" s="2">
        <v>10779800</v>
      </c>
      <c r="T419" s="2">
        <v>510220200</v>
      </c>
      <c r="U419" s="2">
        <v>829</v>
      </c>
      <c r="V419" s="2">
        <v>1199</v>
      </c>
      <c r="W419" s="2">
        <v>58</v>
      </c>
      <c r="X419" s="2">
        <v>4069</v>
      </c>
      <c r="Y419" s="2">
        <v>559</v>
      </c>
      <c r="Z419" s="2">
        <v>2528</v>
      </c>
      <c r="AA419" s="9">
        <f t="shared" si="56"/>
        <v>132313</v>
      </c>
      <c r="AB419" s="9">
        <f t="shared" si="57"/>
        <v>26015</v>
      </c>
      <c r="AC419" s="9">
        <f t="shared" si="58"/>
        <v>4737</v>
      </c>
      <c r="AD419" s="9">
        <f t="shared" si="59"/>
        <v>1504</v>
      </c>
      <c r="AE419" s="44">
        <f t="shared" si="60"/>
        <v>4.230013331094376E-4</v>
      </c>
      <c r="AF419" s="9">
        <f t="shared" si="61"/>
        <v>2812</v>
      </c>
      <c r="AG419" s="9">
        <f t="shared" si="54"/>
        <v>3087</v>
      </c>
      <c r="AH419" s="44">
        <f t="shared" si="62"/>
        <v>4.7665023472942222E-4</v>
      </c>
      <c r="AI419">
        <f>AA419/'Totals and Drop Down Lists'!W$6*Inputs!E$37</f>
        <v>120026.46869121956</v>
      </c>
      <c r="AJ419">
        <f>AB419/'Totals and Drop Down Lists'!X$6*Inputs!F$37</f>
        <v>85599.422559421204</v>
      </c>
      <c r="AK419">
        <f>AC419/'Totals and Drop Down Lists'!Y$6*Inputs!G$37</f>
        <v>31227.904093778223</v>
      </c>
      <c r="AL419">
        <f>AD419/'Totals and Drop Down Lists'!Z$6*Inputs!H$37</f>
        <v>12058.321910070808</v>
      </c>
      <c r="AM419">
        <f>AE419/'Totals and Drop Down Lists'!AA$6*Inputs!I$37</f>
        <v>52659.161159532065</v>
      </c>
      <c r="AN419">
        <f>AF419/'Totals and Drop Down Lists'!AB$6*Inputs!J$37</f>
        <v>56118.221110649414</v>
      </c>
      <c r="AO419">
        <f>AG419/'Totals and Drop Down Lists'!AC$6*Inputs!K$37</f>
        <v>57490.979664855826</v>
      </c>
      <c r="AP419">
        <f>AH419/'Totals and Drop Down Lists'!AD$6*Inputs!L$37</f>
        <v>112170.05638741502</v>
      </c>
      <c r="AQ419">
        <f>IF(OR($D419="51",$D419="52",$D419="61"),(AA419/'Totals and Drop Down Lists'!W$4)*Inputs!E$38,0)</f>
        <v>0</v>
      </c>
      <c r="AR419">
        <f>IF(OR($D419="51",$D419="52",$D419="61"),(AB419/'Totals and Drop Down Lists'!X$4)*Inputs!F$38,0)</f>
        <v>0</v>
      </c>
      <c r="AS419">
        <f>IF(OR($D419="51",$D419="52",$D419="61"),(AC419/'Totals and Drop Down Lists'!Y$4)*Inputs!G$38,0)</f>
        <v>0</v>
      </c>
      <c r="AT419">
        <f>IF(OR($D419="51",$D419="52",$D419="61"),(AD419/'Totals and Drop Down Lists'!Z$4)*Inputs!H$38,0)</f>
        <v>0</v>
      </c>
      <c r="AU419">
        <f>IF(OR($D419="51",$D419="52",$D419="61"),(AE419/'Totals and Drop Down Lists'!AA$4)*Inputs!I$38,0)</f>
        <v>0</v>
      </c>
      <c r="AV419">
        <f>IF(OR($D419="51",$D419="52",$D419="61"),(AF419/'Totals and Drop Down Lists'!AB$4)*Inputs!J$38,0)</f>
        <v>0</v>
      </c>
      <c r="AW419">
        <f>IF(OR($D419="51",$D419="52",$D419="61"),(AG419/'Totals and Drop Down Lists'!AC$4)*Inputs!K$38,0)</f>
        <v>0</v>
      </c>
      <c r="AX419">
        <f>IF(OR($D419="51",$D419="52",$D419="61"),(AH419/'Totals and Drop Down Lists'!AD$4)*Inputs!L$38,0)</f>
        <v>0</v>
      </c>
      <c r="AY419">
        <f>IF(OR($D419="51",$D419="52",$D419="61"),0,(AA419/'Totals and Drop Down Lists'!W$5)*Inputs!E$39)</f>
        <v>0</v>
      </c>
      <c r="AZ419">
        <f>IF(OR($D419="51",$D419="52",$D419="61"),0,(AB419/'Totals and Drop Down Lists'!X$5)*Inputs!F$39)</f>
        <v>0</v>
      </c>
      <c r="BA419">
        <f>IF(OR($D419="51",$D419="52",$D419="61"),0,(AC419/'Totals and Drop Down Lists'!Y$5)*Inputs!G$39)</f>
        <v>0</v>
      </c>
      <c r="BB419">
        <f>IF(OR($D419="51",$D419="52",$D419="61"),0,(AD419/'Totals and Drop Down Lists'!Z$5)*Inputs!H$39)</f>
        <v>0</v>
      </c>
      <c r="BC419">
        <f>IF(OR($D419="51",$D419="52",$D419="61"),0,(AE419/'Totals and Drop Down Lists'!AA$5)*Inputs!I$39)</f>
        <v>0</v>
      </c>
      <c r="BD419">
        <f>IF(OR($D419="51",$D419="52",$D419="61"),0,(AF419/'Totals and Drop Down Lists'!AB$5)*Inputs!J$39)</f>
        <v>0</v>
      </c>
      <c r="BE419">
        <f>IF(OR($D419="51",$D419="52",$D419="61"),0,(AG419/'Totals and Drop Down Lists'!AC$5)*Inputs!K$39)</f>
        <v>0</v>
      </c>
      <c r="BF419">
        <f>IF(OR($D419="51",$D419="52",$D419="61"),0,(AH419/'Totals and Drop Down Lists'!AD$5)*Inputs!L$39)</f>
        <v>0</v>
      </c>
      <c r="BG419" s="10">
        <f t="shared" si="55"/>
        <v>527350.53557694214</v>
      </c>
    </row>
    <row r="420" spans="1:59">
      <c r="A420" s="1" t="s">
        <v>7381</v>
      </c>
      <c r="B420" s="1" t="s">
        <v>5323</v>
      </c>
      <c r="C420" s="1" t="s">
        <v>5324</v>
      </c>
      <c r="D420" s="1" t="s">
        <v>215</v>
      </c>
      <c r="E420" s="1" t="s">
        <v>5325</v>
      </c>
      <c r="F420" s="2">
        <v>272094</v>
      </c>
      <c r="G420" s="2">
        <v>12594</v>
      </c>
      <c r="H420" s="2">
        <v>324</v>
      </c>
      <c r="I420" s="2">
        <v>36588</v>
      </c>
      <c r="J420" s="2">
        <v>102154</v>
      </c>
      <c r="K420" s="2">
        <v>42506</v>
      </c>
      <c r="L420" s="2">
        <v>811</v>
      </c>
      <c r="M420" s="2">
        <v>158</v>
      </c>
      <c r="N420" s="2">
        <v>84</v>
      </c>
      <c r="O420" s="2">
        <v>1920</v>
      </c>
      <c r="P420" s="2">
        <v>679</v>
      </c>
      <c r="Q420" s="2">
        <v>87</v>
      </c>
      <c r="R420" s="2">
        <v>5965</v>
      </c>
      <c r="S420" s="2">
        <v>52449900</v>
      </c>
      <c r="T420" s="2">
        <v>2167994800</v>
      </c>
      <c r="U420" s="2">
        <v>1704</v>
      </c>
      <c r="V420" s="2">
        <v>1480</v>
      </c>
      <c r="W420" s="2">
        <v>45</v>
      </c>
      <c r="X420" s="2">
        <v>9405</v>
      </c>
      <c r="Y420" s="2">
        <v>605</v>
      </c>
      <c r="Z420" s="2">
        <v>7054</v>
      </c>
      <c r="AA420" s="9">
        <f t="shared" si="56"/>
        <v>272094</v>
      </c>
      <c r="AB420" s="9">
        <f t="shared" si="57"/>
        <v>23670</v>
      </c>
      <c r="AC420" s="9">
        <f t="shared" si="58"/>
        <v>9704</v>
      </c>
      <c r="AD420" s="9">
        <f t="shared" si="59"/>
        <v>5965</v>
      </c>
      <c r="AE420" s="44">
        <f t="shared" si="60"/>
        <v>1.2352102445080738E-3</v>
      </c>
      <c r="AF420" s="9">
        <f t="shared" si="61"/>
        <v>7880</v>
      </c>
      <c r="AG420" s="9">
        <f t="shared" si="54"/>
        <v>7659</v>
      </c>
      <c r="AH420" s="44">
        <f t="shared" si="62"/>
        <v>1.185817941418819E-3</v>
      </c>
      <c r="AI420">
        <f>AA420/'Totals and Drop Down Lists'!W$6*Inputs!E$37</f>
        <v>246827.46194303429</v>
      </c>
      <c r="AJ420">
        <f>AB420/'Totals and Drop Down Lists'!X$6*Inputs!F$37</f>
        <v>77883.464615856225</v>
      </c>
      <c r="AK420">
        <f>AC420/'Totals and Drop Down Lists'!Y$6*Inputs!G$37</f>
        <v>63972.045878409102</v>
      </c>
      <c r="AL420">
        <f>AD420/'Totals and Drop Down Lists'!Z$6*Inputs!H$37</f>
        <v>47824.395075513545</v>
      </c>
      <c r="AM420">
        <f>AE420/'Totals and Drop Down Lists'!AA$6*Inputs!I$37</f>
        <v>153770.52089485351</v>
      </c>
      <c r="AN420">
        <f>AF420/'Totals and Drop Down Lists'!AB$6*Inputs!J$37</f>
        <v>157258.74194591655</v>
      </c>
      <c r="AO420">
        <f>AG420/'Totals and Drop Down Lists'!AC$6*Inputs!K$37</f>
        <v>142637.9699556627</v>
      </c>
      <c r="AP420">
        <f>AH420/'Totals and Drop Down Lists'!AD$6*Inputs!L$37</f>
        <v>279058.42830364773</v>
      </c>
      <c r="AQ420">
        <f>IF(OR($D420="51",$D420="52",$D420="61"),(AA420/'Totals and Drop Down Lists'!W$4)*Inputs!E$38,0)</f>
        <v>0</v>
      </c>
      <c r="AR420">
        <f>IF(OR($D420="51",$D420="52",$D420="61"),(AB420/'Totals and Drop Down Lists'!X$4)*Inputs!F$38,0)</f>
        <v>0</v>
      </c>
      <c r="AS420">
        <f>IF(OR($D420="51",$D420="52",$D420="61"),(AC420/'Totals and Drop Down Lists'!Y$4)*Inputs!G$38,0)</f>
        <v>0</v>
      </c>
      <c r="AT420">
        <f>IF(OR($D420="51",$D420="52",$D420="61"),(AD420/'Totals and Drop Down Lists'!Z$4)*Inputs!H$38,0)</f>
        <v>0</v>
      </c>
      <c r="AU420">
        <f>IF(OR($D420="51",$D420="52",$D420="61"),(AE420/'Totals and Drop Down Lists'!AA$4)*Inputs!I$38,0)</f>
        <v>0</v>
      </c>
      <c r="AV420">
        <f>IF(OR($D420="51",$D420="52",$D420="61"),(AF420/'Totals and Drop Down Lists'!AB$4)*Inputs!J$38,0)</f>
        <v>0</v>
      </c>
      <c r="AW420">
        <f>IF(OR($D420="51",$D420="52",$D420="61"),(AG420/'Totals and Drop Down Lists'!AC$4)*Inputs!K$38,0)</f>
        <v>0</v>
      </c>
      <c r="AX420">
        <f>IF(OR($D420="51",$D420="52",$D420="61"),(AH420/'Totals and Drop Down Lists'!AD$4)*Inputs!L$38,0)</f>
        <v>0</v>
      </c>
      <c r="AY420">
        <f>IF(OR($D420="51",$D420="52",$D420="61"),0,(AA420/'Totals and Drop Down Lists'!W$5)*Inputs!E$39)</f>
        <v>0</v>
      </c>
      <c r="AZ420">
        <f>IF(OR($D420="51",$D420="52",$D420="61"),0,(AB420/'Totals and Drop Down Lists'!X$5)*Inputs!F$39)</f>
        <v>0</v>
      </c>
      <c r="BA420">
        <f>IF(OR($D420="51",$D420="52",$D420="61"),0,(AC420/'Totals and Drop Down Lists'!Y$5)*Inputs!G$39)</f>
        <v>0</v>
      </c>
      <c r="BB420">
        <f>IF(OR($D420="51",$D420="52",$D420="61"),0,(AD420/'Totals and Drop Down Lists'!Z$5)*Inputs!H$39)</f>
        <v>0</v>
      </c>
      <c r="BC420">
        <f>IF(OR($D420="51",$D420="52",$D420="61"),0,(AE420/'Totals and Drop Down Lists'!AA$5)*Inputs!I$39)</f>
        <v>0</v>
      </c>
      <c r="BD420">
        <f>IF(OR($D420="51",$D420="52",$D420="61"),0,(AF420/'Totals and Drop Down Lists'!AB$5)*Inputs!J$39)</f>
        <v>0</v>
      </c>
      <c r="BE420">
        <f>IF(OR($D420="51",$D420="52",$D420="61"),0,(AG420/'Totals and Drop Down Lists'!AC$5)*Inputs!K$39)</f>
        <v>0</v>
      </c>
      <c r="BF420">
        <f>IF(OR($D420="51",$D420="52",$D420="61"),0,(AH420/'Totals and Drop Down Lists'!AD$5)*Inputs!L$39)</f>
        <v>0</v>
      </c>
      <c r="BG420" s="10">
        <f t="shared" si="55"/>
        <v>1169233.0286128938</v>
      </c>
    </row>
    <row r="421" spans="1:59" ht="28.8">
      <c r="A421" s="1" t="s">
        <v>7382</v>
      </c>
      <c r="B421" s="1" t="s">
        <v>198</v>
      </c>
      <c r="C421" s="1" t="s">
        <v>199</v>
      </c>
      <c r="D421" s="1" t="s">
        <v>25</v>
      </c>
      <c r="E421" s="1" t="s">
        <v>200</v>
      </c>
      <c r="F421" s="2">
        <v>1165</v>
      </c>
      <c r="G421" s="2">
        <v>31</v>
      </c>
      <c r="H421" s="2">
        <v>0</v>
      </c>
      <c r="I421" s="2">
        <v>184</v>
      </c>
      <c r="J421" s="2">
        <v>394</v>
      </c>
      <c r="K421" s="2">
        <v>73</v>
      </c>
      <c r="L421" s="2">
        <v>1</v>
      </c>
      <c r="M421" s="2">
        <v>0</v>
      </c>
      <c r="N421" s="2">
        <v>0</v>
      </c>
      <c r="O421" s="2">
        <v>2</v>
      </c>
      <c r="P421" s="2">
        <v>1</v>
      </c>
      <c r="Q421" s="2">
        <v>0</v>
      </c>
      <c r="R421" s="2">
        <v>95</v>
      </c>
      <c r="S421" s="2">
        <v>78900</v>
      </c>
      <c r="T421" s="2">
        <v>1783100</v>
      </c>
      <c r="U421" s="2">
        <v>43</v>
      </c>
      <c r="V421" s="2">
        <v>10</v>
      </c>
      <c r="W421" s="2">
        <v>0</v>
      </c>
      <c r="X421" s="2">
        <v>14</v>
      </c>
      <c r="Y421" s="2">
        <v>4</v>
      </c>
      <c r="Z421" s="2">
        <v>4</v>
      </c>
      <c r="AA421" s="9">
        <f t="shared" si="56"/>
        <v>1165</v>
      </c>
      <c r="AB421" s="9">
        <f t="shared" si="57"/>
        <v>153</v>
      </c>
      <c r="AC421" s="9">
        <f t="shared" si="58"/>
        <v>99</v>
      </c>
      <c r="AD421" s="9">
        <f t="shared" si="59"/>
        <v>95</v>
      </c>
      <c r="AE421" s="44">
        <f t="shared" si="60"/>
        <v>9.4459422124096523E-7</v>
      </c>
      <c r="AF421" s="9">
        <f t="shared" si="61"/>
        <v>4</v>
      </c>
      <c r="AG421" s="9">
        <f t="shared" si="54"/>
        <v>8</v>
      </c>
      <c r="AH421" s="44">
        <f t="shared" si="62"/>
        <v>5.5152818537738049E-7</v>
      </c>
      <c r="AI421">
        <f>AA421/'Totals and Drop Down Lists'!W$6*Inputs!E$37</f>
        <v>1056.818574329588</v>
      </c>
      <c r="AJ421">
        <f>AB421/'Totals and Drop Down Lists'!X$6*Inputs!F$37</f>
        <v>503.42923896180844</v>
      </c>
      <c r="AK421">
        <f>AC421/'Totals and Drop Down Lists'!Y$6*Inputs!G$37</f>
        <v>652.64144084527015</v>
      </c>
      <c r="AL421">
        <f>AD421/'Totals and Drop Down Lists'!Z$6*Inputs!H$37</f>
        <v>761.66262064941941</v>
      </c>
      <c r="AM421">
        <f>AE421/'Totals and Drop Down Lists'!AA$6*Inputs!I$37</f>
        <v>117.5919209545888</v>
      </c>
      <c r="AN421">
        <f>AF421/'Totals and Drop Down Lists'!AB$6*Inputs!J$37</f>
        <v>79.826772561378974</v>
      </c>
      <c r="AO421">
        <f>AG421/'Totals and Drop Down Lists'!AC$6*Inputs!K$37</f>
        <v>148.98860943273294</v>
      </c>
      <c r="AP421">
        <f>AH421/'Totals and Drop Down Lists'!AD$6*Inputs!L$37</f>
        <v>129.7910777032304</v>
      </c>
      <c r="AQ421">
        <f>IF(OR($D421="51",$D421="52",$D421="61"),(AA421/'Totals and Drop Down Lists'!W$4)*Inputs!E$38,0)</f>
        <v>0</v>
      </c>
      <c r="AR421">
        <f>IF(OR($D421="51",$D421="52",$D421="61"),(AB421/'Totals and Drop Down Lists'!X$4)*Inputs!F$38,0)</f>
        <v>0</v>
      </c>
      <c r="AS421">
        <f>IF(OR($D421="51",$D421="52",$D421="61"),(AC421/'Totals and Drop Down Lists'!Y$4)*Inputs!G$38,0)</f>
        <v>0</v>
      </c>
      <c r="AT421">
        <f>IF(OR($D421="51",$D421="52",$D421="61"),(AD421/'Totals and Drop Down Lists'!Z$4)*Inputs!H$38,0)</f>
        <v>0</v>
      </c>
      <c r="AU421">
        <f>IF(OR($D421="51",$D421="52",$D421="61"),(AE421/'Totals and Drop Down Lists'!AA$4)*Inputs!I$38,0)</f>
        <v>0</v>
      </c>
      <c r="AV421">
        <f>IF(OR($D421="51",$D421="52",$D421="61"),(AF421/'Totals and Drop Down Lists'!AB$4)*Inputs!J$38,0)</f>
        <v>0</v>
      </c>
      <c r="AW421">
        <f>IF(OR($D421="51",$D421="52",$D421="61"),(AG421/'Totals and Drop Down Lists'!AC$4)*Inputs!K$38,0)</f>
        <v>0</v>
      </c>
      <c r="AX421">
        <f>IF(OR($D421="51",$D421="52",$D421="61"),(AH421/'Totals and Drop Down Lists'!AD$4)*Inputs!L$38,0)</f>
        <v>0</v>
      </c>
      <c r="AY421">
        <f>IF(OR($D421="51",$D421="52",$D421="61"),0,(AA421/'Totals and Drop Down Lists'!W$5)*Inputs!E$39)</f>
        <v>0</v>
      </c>
      <c r="AZ421">
        <f>IF(OR($D421="51",$D421="52",$D421="61"),0,(AB421/'Totals and Drop Down Lists'!X$5)*Inputs!F$39)</f>
        <v>0</v>
      </c>
      <c r="BA421">
        <f>IF(OR($D421="51",$D421="52",$D421="61"),0,(AC421/'Totals and Drop Down Lists'!Y$5)*Inputs!G$39)</f>
        <v>0</v>
      </c>
      <c r="BB421">
        <f>IF(OR($D421="51",$D421="52",$D421="61"),0,(AD421/'Totals and Drop Down Lists'!Z$5)*Inputs!H$39)</f>
        <v>0</v>
      </c>
      <c r="BC421">
        <f>IF(OR($D421="51",$D421="52",$D421="61"),0,(AE421/'Totals and Drop Down Lists'!AA$5)*Inputs!I$39)</f>
        <v>0</v>
      </c>
      <c r="BD421">
        <f>IF(OR($D421="51",$D421="52",$D421="61"),0,(AF421/'Totals and Drop Down Lists'!AB$5)*Inputs!J$39)</f>
        <v>0</v>
      </c>
      <c r="BE421">
        <f>IF(OR($D421="51",$D421="52",$D421="61"),0,(AG421/'Totals and Drop Down Lists'!AC$5)*Inputs!K$39)</f>
        <v>0</v>
      </c>
      <c r="BF421">
        <f>IF(OR($D421="51",$D421="52",$D421="61"),0,(AH421/'Totals and Drop Down Lists'!AD$5)*Inputs!L$39)</f>
        <v>0</v>
      </c>
      <c r="BG421" s="10">
        <f t="shared" si="55"/>
        <v>3450.7502554380171</v>
      </c>
    </row>
    <row r="422" spans="1:59" ht="28.8">
      <c r="A422" s="1" t="s">
        <v>7382</v>
      </c>
      <c r="B422" s="1" t="s">
        <v>198</v>
      </c>
      <c r="C422" s="1" t="s">
        <v>201</v>
      </c>
      <c r="D422" s="1" t="s">
        <v>25</v>
      </c>
      <c r="E422" s="1" t="s">
        <v>202</v>
      </c>
      <c r="F422" s="2">
        <v>18482</v>
      </c>
      <c r="G422" s="2">
        <v>119</v>
      </c>
      <c r="H422" s="2">
        <v>0</v>
      </c>
      <c r="I422" s="2">
        <v>2309</v>
      </c>
      <c r="J422" s="2">
        <v>7873</v>
      </c>
      <c r="K422" s="2">
        <v>2826</v>
      </c>
      <c r="L422" s="2">
        <v>56</v>
      </c>
      <c r="M422" s="2">
        <v>9</v>
      </c>
      <c r="N422" s="2">
        <v>0</v>
      </c>
      <c r="O422" s="2">
        <v>175</v>
      </c>
      <c r="P422" s="2">
        <v>4</v>
      </c>
      <c r="Q422" s="2">
        <v>2</v>
      </c>
      <c r="R422" s="2">
        <v>871</v>
      </c>
      <c r="S422" s="2">
        <v>2046400</v>
      </c>
      <c r="T422" s="2">
        <v>99589700</v>
      </c>
      <c r="U422" s="2">
        <v>45</v>
      </c>
      <c r="V422" s="2">
        <v>192</v>
      </c>
      <c r="W422" s="2">
        <v>18</v>
      </c>
      <c r="X422" s="2">
        <v>557</v>
      </c>
      <c r="Y422" s="2">
        <v>89</v>
      </c>
      <c r="Z422" s="2">
        <v>336</v>
      </c>
      <c r="AA422" s="9">
        <f t="shared" si="56"/>
        <v>18482</v>
      </c>
      <c r="AB422" s="9">
        <f t="shared" si="57"/>
        <v>2190</v>
      </c>
      <c r="AC422" s="9">
        <f t="shared" si="58"/>
        <v>1117</v>
      </c>
      <c r="AD422" s="9">
        <f t="shared" si="59"/>
        <v>871</v>
      </c>
      <c r="AE422" s="44">
        <f t="shared" si="60"/>
        <v>7.0843473949405437E-5</v>
      </c>
      <c r="AF422" s="9">
        <f t="shared" si="61"/>
        <v>347</v>
      </c>
      <c r="AG422" s="9">
        <f t="shared" si="54"/>
        <v>425</v>
      </c>
      <c r="AH422" s="44">
        <f t="shared" si="62"/>
        <v>5.6763860283872072E-5</v>
      </c>
      <c r="AI422">
        <f>AA422/'Totals and Drop Down Lists'!W$6*Inputs!E$37</f>
        <v>16765.769004943733</v>
      </c>
      <c r="AJ422">
        <f>AB422/'Totals and Drop Down Lists'!X$6*Inputs!F$37</f>
        <v>7205.9479302376494</v>
      </c>
      <c r="AK422">
        <f>AC422/'Totals and Drop Down Lists'!Y$6*Inputs!G$37</f>
        <v>7363.6413073148151</v>
      </c>
      <c r="AL422">
        <f>AD422/'Totals and Drop Down Lists'!Z$6*Inputs!H$37</f>
        <v>6983.2436061646767</v>
      </c>
      <c r="AM422">
        <f>AE422/'Totals and Drop Down Lists'!AA$6*Inputs!I$37</f>
        <v>8819.258049093889</v>
      </c>
      <c r="AN422">
        <f>AF422/'Totals and Drop Down Lists'!AB$6*Inputs!J$37</f>
        <v>6924.9725196996251</v>
      </c>
      <c r="AO422">
        <f>AG422/'Totals and Drop Down Lists'!AC$6*Inputs!K$37</f>
        <v>7915.0198761139382</v>
      </c>
      <c r="AP422">
        <f>AH422/'Totals and Drop Down Lists'!AD$6*Inputs!L$37</f>
        <v>13358.234077916104</v>
      </c>
      <c r="AQ422">
        <f>IF(OR($D422="51",$D422="52",$D422="61"),(AA422/'Totals and Drop Down Lists'!W$4)*Inputs!E$38,0)</f>
        <v>0</v>
      </c>
      <c r="AR422">
        <f>IF(OR($D422="51",$D422="52",$D422="61"),(AB422/'Totals and Drop Down Lists'!X$4)*Inputs!F$38,0)</f>
        <v>0</v>
      </c>
      <c r="AS422">
        <f>IF(OR($D422="51",$D422="52",$D422="61"),(AC422/'Totals and Drop Down Lists'!Y$4)*Inputs!G$38,0)</f>
        <v>0</v>
      </c>
      <c r="AT422">
        <f>IF(OR($D422="51",$D422="52",$D422="61"),(AD422/'Totals and Drop Down Lists'!Z$4)*Inputs!H$38,0)</f>
        <v>0</v>
      </c>
      <c r="AU422">
        <f>IF(OR($D422="51",$D422="52",$D422="61"),(AE422/'Totals and Drop Down Lists'!AA$4)*Inputs!I$38,0)</f>
        <v>0</v>
      </c>
      <c r="AV422">
        <f>IF(OR($D422="51",$D422="52",$D422="61"),(AF422/'Totals and Drop Down Lists'!AB$4)*Inputs!J$38,0)</f>
        <v>0</v>
      </c>
      <c r="AW422">
        <f>IF(OR($D422="51",$D422="52",$D422="61"),(AG422/'Totals and Drop Down Lists'!AC$4)*Inputs!K$38,0)</f>
        <v>0</v>
      </c>
      <c r="AX422">
        <f>IF(OR($D422="51",$D422="52",$D422="61"),(AH422/'Totals and Drop Down Lists'!AD$4)*Inputs!L$38,0)</f>
        <v>0</v>
      </c>
      <c r="AY422">
        <f>IF(OR($D422="51",$D422="52",$D422="61"),0,(AA422/'Totals and Drop Down Lists'!W$5)*Inputs!E$39)</f>
        <v>0</v>
      </c>
      <c r="AZ422">
        <f>IF(OR($D422="51",$D422="52",$D422="61"),0,(AB422/'Totals and Drop Down Lists'!X$5)*Inputs!F$39)</f>
        <v>0</v>
      </c>
      <c r="BA422">
        <f>IF(OR($D422="51",$D422="52",$D422="61"),0,(AC422/'Totals and Drop Down Lists'!Y$5)*Inputs!G$39)</f>
        <v>0</v>
      </c>
      <c r="BB422">
        <f>IF(OR($D422="51",$D422="52",$D422="61"),0,(AD422/'Totals and Drop Down Lists'!Z$5)*Inputs!H$39)</f>
        <v>0</v>
      </c>
      <c r="BC422">
        <f>IF(OR($D422="51",$D422="52",$D422="61"),0,(AE422/'Totals and Drop Down Lists'!AA$5)*Inputs!I$39)</f>
        <v>0</v>
      </c>
      <c r="BD422">
        <f>IF(OR($D422="51",$D422="52",$D422="61"),0,(AF422/'Totals and Drop Down Lists'!AB$5)*Inputs!J$39)</f>
        <v>0</v>
      </c>
      <c r="BE422">
        <f>IF(OR($D422="51",$D422="52",$D422="61"),0,(AG422/'Totals and Drop Down Lists'!AC$5)*Inputs!K$39)</f>
        <v>0</v>
      </c>
      <c r="BF422">
        <f>IF(OR($D422="51",$D422="52",$D422="61"),0,(AH422/'Totals and Drop Down Lists'!AD$5)*Inputs!L$39)</f>
        <v>0</v>
      </c>
      <c r="BG422" s="10">
        <f t="shared" si="55"/>
        <v>75336.086371484431</v>
      </c>
    </row>
    <row r="423" spans="1:59" ht="28.8">
      <c r="A423" s="1" t="s">
        <v>7382</v>
      </c>
      <c r="B423" s="1" t="s">
        <v>198</v>
      </c>
      <c r="C423" s="1" t="s">
        <v>203</v>
      </c>
      <c r="D423" s="1" t="s">
        <v>25</v>
      </c>
      <c r="E423" s="1" t="s">
        <v>204</v>
      </c>
      <c r="F423" s="2">
        <v>14217</v>
      </c>
      <c r="G423" s="2">
        <v>51</v>
      </c>
      <c r="H423" s="2">
        <v>0</v>
      </c>
      <c r="I423" s="2">
        <v>1197</v>
      </c>
      <c r="J423" s="2">
        <v>5268</v>
      </c>
      <c r="K423" s="2">
        <v>2338</v>
      </c>
      <c r="L423" s="2">
        <v>43</v>
      </c>
      <c r="M423" s="2">
        <v>0</v>
      </c>
      <c r="N423" s="2">
        <v>0</v>
      </c>
      <c r="O423" s="2">
        <v>80</v>
      </c>
      <c r="P423" s="2">
        <v>83</v>
      </c>
      <c r="Q423" s="2">
        <v>67</v>
      </c>
      <c r="R423" s="2">
        <v>701</v>
      </c>
      <c r="S423" s="2">
        <v>2230600</v>
      </c>
      <c r="T423" s="2">
        <v>114590800</v>
      </c>
      <c r="U423" s="2">
        <v>824</v>
      </c>
      <c r="V423" s="2">
        <v>10</v>
      </c>
      <c r="W423" s="2">
        <v>80</v>
      </c>
      <c r="X423" s="2">
        <v>289</v>
      </c>
      <c r="Y423" s="2">
        <v>4</v>
      </c>
      <c r="Z423" s="2">
        <v>280</v>
      </c>
      <c r="AA423" s="9">
        <f t="shared" si="56"/>
        <v>14217</v>
      </c>
      <c r="AB423" s="9">
        <f t="shared" si="57"/>
        <v>1146</v>
      </c>
      <c r="AC423" s="9">
        <f t="shared" si="58"/>
        <v>974</v>
      </c>
      <c r="AD423" s="9">
        <f t="shared" si="59"/>
        <v>701</v>
      </c>
      <c r="AE423" s="44">
        <f t="shared" si="60"/>
        <v>7.2466791524359301E-5</v>
      </c>
      <c r="AF423" s="9">
        <f t="shared" si="61"/>
        <v>199</v>
      </c>
      <c r="AG423" s="9">
        <f t="shared" si="54"/>
        <v>284</v>
      </c>
      <c r="AH423" s="44">
        <f t="shared" si="62"/>
        <v>4.6899495054415023E-5</v>
      </c>
      <c r="AI423">
        <f>AA423/'Totals and Drop Down Lists'!W$6*Inputs!E$37</f>
        <v>12896.815168449573</v>
      </c>
      <c r="AJ423">
        <f>AB423/'Totals and Drop Down Lists'!X$6*Inputs!F$37</f>
        <v>3770.7837114394274</v>
      </c>
      <c r="AK423">
        <f>AC423/'Totals and Drop Down Lists'!Y$6*Inputs!G$37</f>
        <v>6420.937003871647</v>
      </c>
      <c r="AL423">
        <f>AD423/'Totals and Drop Down Lists'!Z$6*Inputs!H$37</f>
        <v>5620.2683902657163</v>
      </c>
      <c r="AM423">
        <f>AE423/'Totals and Drop Down Lists'!AA$6*Inputs!I$37</f>
        <v>9021.3437994252708</v>
      </c>
      <c r="AN423">
        <f>AF423/'Totals and Drop Down Lists'!AB$6*Inputs!J$37</f>
        <v>3971.3819349286036</v>
      </c>
      <c r="AO423">
        <f>AG423/'Totals and Drop Down Lists'!AC$6*Inputs!K$37</f>
        <v>5289.0956348620202</v>
      </c>
      <c r="AP423">
        <f>AH423/'Totals and Drop Down Lists'!AD$6*Inputs!L$37</f>
        <v>11036.8539056345</v>
      </c>
      <c r="AQ423">
        <f>IF(OR($D423="51",$D423="52",$D423="61"),(AA423/'Totals and Drop Down Lists'!W$4)*Inputs!E$38,0)</f>
        <v>0</v>
      </c>
      <c r="AR423">
        <f>IF(OR($D423="51",$D423="52",$D423="61"),(AB423/'Totals and Drop Down Lists'!X$4)*Inputs!F$38,0)</f>
        <v>0</v>
      </c>
      <c r="AS423">
        <f>IF(OR($D423="51",$D423="52",$D423="61"),(AC423/'Totals and Drop Down Lists'!Y$4)*Inputs!G$38,0)</f>
        <v>0</v>
      </c>
      <c r="AT423">
        <f>IF(OR($D423="51",$D423="52",$D423="61"),(AD423/'Totals and Drop Down Lists'!Z$4)*Inputs!H$38,0)</f>
        <v>0</v>
      </c>
      <c r="AU423">
        <f>IF(OR($D423="51",$D423="52",$D423="61"),(AE423/'Totals and Drop Down Lists'!AA$4)*Inputs!I$38,0)</f>
        <v>0</v>
      </c>
      <c r="AV423">
        <f>IF(OR($D423="51",$D423="52",$D423="61"),(AF423/'Totals and Drop Down Lists'!AB$4)*Inputs!J$38,0)</f>
        <v>0</v>
      </c>
      <c r="AW423">
        <f>IF(OR($D423="51",$D423="52",$D423="61"),(AG423/'Totals and Drop Down Lists'!AC$4)*Inputs!K$38,0)</f>
        <v>0</v>
      </c>
      <c r="AX423">
        <f>IF(OR($D423="51",$D423="52",$D423="61"),(AH423/'Totals and Drop Down Lists'!AD$4)*Inputs!L$38,0)</f>
        <v>0</v>
      </c>
      <c r="AY423">
        <f>IF(OR($D423="51",$D423="52",$D423="61"),0,(AA423/'Totals and Drop Down Lists'!W$5)*Inputs!E$39)</f>
        <v>0</v>
      </c>
      <c r="AZ423">
        <f>IF(OR($D423="51",$D423="52",$D423="61"),0,(AB423/'Totals and Drop Down Lists'!X$5)*Inputs!F$39)</f>
        <v>0</v>
      </c>
      <c r="BA423">
        <f>IF(OR($D423="51",$D423="52",$D423="61"),0,(AC423/'Totals and Drop Down Lists'!Y$5)*Inputs!G$39)</f>
        <v>0</v>
      </c>
      <c r="BB423">
        <f>IF(OR($D423="51",$D423="52",$D423="61"),0,(AD423/'Totals and Drop Down Lists'!Z$5)*Inputs!H$39)</f>
        <v>0</v>
      </c>
      <c r="BC423">
        <f>IF(OR($D423="51",$D423="52",$D423="61"),0,(AE423/'Totals and Drop Down Lists'!AA$5)*Inputs!I$39)</f>
        <v>0</v>
      </c>
      <c r="BD423">
        <f>IF(OR($D423="51",$D423="52",$D423="61"),0,(AF423/'Totals and Drop Down Lists'!AB$5)*Inputs!J$39)</f>
        <v>0</v>
      </c>
      <c r="BE423">
        <f>IF(OR($D423="51",$D423="52",$D423="61"),0,(AG423/'Totals and Drop Down Lists'!AC$5)*Inputs!K$39)</f>
        <v>0</v>
      </c>
      <c r="BF423">
        <f>IF(OR($D423="51",$D423="52",$D423="61"),0,(AH423/'Totals and Drop Down Lists'!AD$5)*Inputs!L$39)</f>
        <v>0</v>
      </c>
      <c r="BG423" s="10">
        <f t="shared" si="55"/>
        <v>58027.47954887677</v>
      </c>
    </row>
    <row r="424" spans="1:59" ht="28.8">
      <c r="A424" s="1" t="s">
        <v>7383</v>
      </c>
      <c r="B424" s="1" t="s">
        <v>808</v>
      </c>
      <c r="C424" s="1" t="s">
        <v>809</v>
      </c>
      <c r="D424" s="1" t="s">
        <v>10</v>
      </c>
      <c r="E424" s="1" t="s">
        <v>810</v>
      </c>
      <c r="F424" s="2">
        <v>146822</v>
      </c>
      <c r="G424" s="2">
        <v>13109</v>
      </c>
      <c r="H424" s="2">
        <v>1025</v>
      </c>
      <c r="I424" s="2">
        <v>25921</v>
      </c>
      <c r="J424" s="2">
        <v>56968</v>
      </c>
      <c r="K424" s="2">
        <v>25336</v>
      </c>
      <c r="L424" s="2">
        <v>193</v>
      </c>
      <c r="M424" s="2">
        <v>47</v>
      </c>
      <c r="N424" s="2">
        <v>0</v>
      </c>
      <c r="O424" s="2">
        <v>422</v>
      </c>
      <c r="P424" s="2">
        <v>45</v>
      </c>
      <c r="Q424" s="2">
        <v>30</v>
      </c>
      <c r="R424" s="2">
        <v>3276</v>
      </c>
      <c r="S424" s="2">
        <v>26765200</v>
      </c>
      <c r="T424" s="2">
        <v>1016241400</v>
      </c>
      <c r="U424" s="2">
        <v>566</v>
      </c>
      <c r="V424" s="2">
        <v>1075</v>
      </c>
      <c r="W424" s="2">
        <v>60</v>
      </c>
      <c r="X424" s="2">
        <v>7865</v>
      </c>
      <c r="Y424" s="2">
        <v>470</v>
      </c>
      <c r="Z424" s="2">
        <v>6270</v>
      </c>
      <c r="AA424" s="9">
        <f t="shared" si="56"/>
        <v>146822</v>
      </c>
      <c r="AB424" s="9">
        <f t="shared" si="57"/>
        <v>11787</v>
      </c>
      <c r="AC424" s="9">
        <f t="shared" si="58"/>
        <v>4013</v>
      </c>
      <c r="AD424" s="9">
        <f t="shared" si="59"/>
        <v>3276</v>
      </c>
      <c r="AE424" s="44">
        <f t="shared" si="60"/>
        <v>7.8693871880735971E-4</v>
      </c>
      <c r="AF424" s="9">
        <f t="shared" si="61"/>
        <v>6730</v>
      </c>
      <c r="AG424" s="9">
        <f t="shared" si="54"/>
        <v>6740</v>
      </c>
      <c r="AH424" s="44">
        <f t="shared" si="62"/>
        <v>1.115367691949077E-3</v>
      </c>
      <c r="AI424">
        <f>AA424/'Totals and Drop Down Lists'!W$6*Inputs!E$37</f>
        <v>133188.16885855689</v>
      </c>
      <c r="AJ424">
        <f>AB424/'Totals and Drop Down Lists'!X$6*Inputs!F$37</f>
        <v>38783.793723155781</v>
      </c>
      <c r="AK424">
        <f>AC424/'Totals and Drop Down Lists'!Y$6*Inputs!G$37</f>
        <v>26455.051536485542</v>
      </c>
      <c r="AL424">
        <f>AD424/'Totals and Drop Down Lists'!Z$6*Inputs!H$37</f>
        <v>26265.33416049998</v>
      </c>
      <c r="AM424">
        <f>AE424/'Totals and Drop Down Lists'!AA$6*Inputs!I$37</f>
        <v>97965.489876201726</v>
      </c>
      <c r="AN424">
        <f>AF424/'Totals and Drop Down Lists'!AB$6*Inputs!J$37</f>
        <v>134308.54483452011</v>
      </c>
      <c r="AO424">
        <f>AG424/'Totals and Drop Down Lists'!AC$6*Inputs!K$37</f>
        <v>125522.90344707752</v>
      </c>
      <c r="AP424">
        <f>AH424/'Totals and Drop Down Lists'!AD$6*Inputs!L$37</f>
        <v>262479.37750340137</v>
      </c>
      <c r="AQ424">
        <f>IF(OR($D424="51",$D424="52",$D424="61"),(AA424/'Totals and Drop Down Lists'!W$4)*Inputs!E$38,0)</f>
        <v>0</v>
      </c>
      <c r="AR424">
        <f>IF(OR($D424="51",$D424="52",$D424="61"),(AB424/'Totals and Drop Down Lists'!X$4)*Inputs!F$38,0)</f>
        <v>0</v>
      </c>
      <c r="AS424">
        <f>IF(OR($D424="51",$D424="52",$D424="61"),(AC424/'Totals and Drop Down Lists'!Y$4)*Inputs!G$38,0)</f>
        <v>0</v>
      </c>
      <c r="AT424">
        <f>IF(OR($D424="51",$D424="52",$D424="61"),(AD424/'Totals and Drop Down Lists'!Z$4)*Inputs!H$38,0)</f>
        <v>0</v>
      </c>
      <c r="AU424">
        <f>IF(OR($D424="51",$D424="52",$D424="61"),(AE424/'Totals and Drop Down Lists'!AA$4)*Inputs!I$38,0)</f>
        <v>0</v>
      </c>
      <c r="AV424">
        <f>IF(OR($D424="51",$D424="52",$D424="61"),(AF424/'Totals and Drop Down Lists'!AB$4)*Inputs!J$38,0)</f>
        <v>0</v>
      </c>
      <c r="AW424">
        <f>IF(OR($D424="51",$D424="52",$D424="61"),(AG424/'Totals and Drop Down Lists'!AC$4)*Inputs!K$38,0)</f>
        <v>0</v>
      </c>
      <c r="AX424">
        <f>IF(OR($D424="51",$D424="52",$D424="61"),(AH424/'Totals and Drop Down Lists'!AD$4)*Inputs!L$38,0)</f>
        <v>0</v>
      </c>
      <c r="AY424">
        <f>IF(OR($D424="51",$D424="52",$D424="61"),0,(AA424/'Totals and Drop Down Lists'!W$5)*Inputs!E$39)</f>
        <v>0</v>
      </c>
      <c r="AZ424">
        <f>IF(OR($D424="51",$D424="52",$D424="61"),0,(AB424/'Totals and Drop Down Lists'!X$5)*Inputs!F$39)</f>
        <v>0</v>
      </c>
      <c r="BA424">
        <f>IF(OR($D424="51",$D424="52",$D424="61"),0,(AC424/'Totals and Drop Down Lists'!Y$5)*Inputs!G$39)</f>
        <v>0</v>
      </c>
      <c r="BB424">
        <f>IF(OR($D424="51",$D424="52",$D424="61"),0,(AD424/'Totals and Drop Down Lists'!Z$5)*Inputs!H$39)</f>
        <v>0</v>
      </c>
      <c r="BC424">
        <f>IF(OR($D424="51",$D424="52",$D424="61"),0,(AE424/'Totals and Drop Down Lists'!AA$5)*Inputs!I$39)</f>
        <v>0</v>
      </c>
      <c r="BD424">
        <f>IF(OR($D424="51",$D424="52",$D424="61"),0,(AF424/'Totals and Drop Down Lists'!AB$5)*Inputs!J$39)</f>
        <v>0</v>
      </c>
      <c r="BE424">
        <f>IF(OR($D424="51",$D424="52",$D424="61"),0,(AG424/'Totals and Drop Down Lists'!AC$5)*Inputs!K$39)</f>
        <v>0</v>
      </c>
      <c r="BF424">
        <f>IF(OR($D424="51",$D424="52",$D424="61"),0,(AH424/'Totals and Drop Down Lists'!AD$5)*Inputs!L$39)</f>
        <v>0</v>
      </c>
      <c r="BG424" s="10">
        <f t="shared" si="55"/>
        <v>844968.66393989883</v>
      </c>
    </row>
    <row r="425" spans="1:59" ht="28.8">
      <c r="A425" s="1" t="s">
        <v>7383</v>
      </c>
      <c r="B425" s="1" t="s">
        <v>808</v>
      </c>
      <c r="C425" s="1" t="s">
        <v>811</v>
      </c>
      <c r="D425" s="1" t="s">
        <v>10</v>
      </c>
      <c r="E425" s="1" t="s">
        <v>812</v>
      </c>
      <c r="F425" s="2">
        <v>59442</v>
      </c>
      <c r="G425" s="2">
        <v>1670</v>
      </c>
      <c r="H425" s="2">
        <v>143</v>
      </c>
      <c r="I425" s="2">
        <v>9617</v>
      </c>
      <c r="J425" s="2">
        <v>24188</v>
      </c>
      <c r="K425" s="2">
        <v>9214</v>
      </c>
      <c r="L425" s="2">
        <v>151</v>
      </c>
      <c r="M425" s="2">
        <v>0</v>
      </c>
      <c r="N425" s="2">
        <v>0</v>
      </c>
      <c r="O425" s="2">
        <v>280</v>
      </c>
      <c r="P425" s="2">
        <v>58</v>
      </c>
      <c r="Q425" s="2">
        <v>0</v>
      </c>
      <c r="R425" s="2">
        <v>2234</v>
      </c>
      <c r="S425" s="2">
        <v>8019800</v>
      </c>
      <c r="T425" s="2">
        <v>345784900</v>
      </c>
      <c r="U425" s="2">
        <v>386</v>
      </c>
      <c r="V425" s="2">
        <v>765</v>
      </c>
      <c r="W425" s="2">
        <v>15</v>
      </c>
      <c r="X425" s="2">
        <v>2150</v>
      </c>
      <c r="Y425" s="2">
        <v>285</v>
      </c>
      <c r="Z425" s="2">
        <v>1215</v>
      </c>
      <c r="AA425" s="9">
        <f t="shared" si="56"/>
        <v>59442</v>
      </c>
      <c r="AB425" s="9">
        <f t="shared" si="57"/>
        <v>7804</v>
      </c>
      <c r="AC425" s="9">
        <f t="shared" si="58"/>
        <v>2723</v>
      </c>
      <c r="AD425" s="9">
        <f t="shared" si="59"/>
        <v>2234</v>
      </c>
      <c r="AE425" s="44">
        <f t="shared" si="60"/>
        <v>2.4512761620024175E-4</v>
      </c>
      <c r="AF425" s="9">
        <f t="shared" si="61"/>
        <v>1370</v>
      </c>
      <c r="AG425" s="9">
        <f t="shared" si="54"/>
        <v>1500</v>
      </c>
      <c r="AH425" s="44">
        <f t="shared" si="62"/>
        <v>2.1261338081006047E-4</v>
      </c>
      <c r="AI425">
        <f>AA425/'Totals and Drop Down Lists'!W$6*Inputs!E$37</f>
        <v>53922.240081802047</v>
      </c>
      <c r="AJ425">
        <f>AB425/'Totals and Drop Down Lists'!X$6*Inputs!F$37</f>
        <v>25678.181574234986</v>
      </c>
      <c r="AK425">
        <f>AC425/'Totals and Drop Down Lists'!Y$6*Inputs!G$37</f>
        <v>17950.935792138083</v>
      </c>
      <c r="AL425">
        <f>AD425/'Totals and Drop Down Lists'!Z$6*Inputs!H$37</f>
        <v>17911.097837166348</v>
      </c>
      <c r="AM425">
        <f>AE425/'Totals and Drop Down Lists'!AA$6*Inputs!I$37</f>
        <v>30515.777695671895</v>
      </c>
      <c r="AN425">
        <f>AF425/'Totals and Drop Down Lists'!AB$6*Inputs!J$37</f>
        <v>27340.669602272297</v>
      </c>
      <c r="AO425">
        <f>AG425/'Totals and Drop Down Lists'!AC$6*Inputs!K$37</f>
        <v>27935.36426863743</v>
      </c>
      <c r="AP425">
        <f>AH425/'Totals and Drop Down Lists'!AD$6*Inputs!L$37</f>
        <v>50034.287568790547</v>
      </c>
      <c r="AQ425">
        <f>IF(OR($D425="51",$D425="52",$D425="61"),(AA425/'Totals and Drop Down Lists'!W$4)*Inputs!E$38,0)</f>
        <v>0</v>
      </c>
      <c r="AR425">
        <f>IF(OR($D425="51",$D425="52",$D425="61"),(AB425/'Totals and Drop Down Lists'!X$4)*Inputs!F$38,0)</f>
        <v>0</v>
      </c>
      <c r="AS425">
        <f>IF(OR($D425="51",$D425="52",$D425="61"),(AC425/'Totals and Drop Down Lists'!Y$4)*Inputs!G$38,0)</f>
        <v>0</v>
      </c>
      <c r="AT425">
        <f>IF(OR($D425="51",$D425="52",$D425="61"),(AD425/'Totals and Drop Down Lists'!Z$4)*Inputs!H$38,0)</f>
        <v>0</v>
      </c>
      <c r="AU425">
        <f>IF(OR($D425="51",$D425="52",$D425="61"),(AE425/'Totals and Drop Down Lists'!AA$4)*Inputs!I$38,0)</f>
        <v>0</v>
      </c>
      <c r="AV425">
        <f>IF(OR($D425="51",$D425="52",$D425="61"),(AF425/'Totals and Drop Down Lists'!AB$4)*Inputs!J$38,0)</f>
        <v>0</v>
      </c>
      <c r="AW425">
        <f>IF(OR($D425="51",$D425="52",$D425="61"),(AG425/'Totals and Drop Down Lists'!AC$4)*Inputs!K$38,0)</f>
        <v>0</v>
      </c>
      <c r="AX425">
        <f>IF(OR($D425="51",$D425="52",$D425="61"),(AH425/'Totals and Drop Down Lists'!AD$4)*Inputs!L$38,0)</f>
        <v>0</v>
      </c>
      <c r="AY425">
        <f>IF(OR($D425="51",$D425="52",$D425="61"),0,(AA425/'Totals and Drop Down Lists'!W$5)*Inputs!E$39)</f>
        <v>0</v>
      </c>
      <c r="AZ425">
        <f>IF(OR($D425="51",$D425="52",$D425="61"),0,(AB425/'Totals and Drop Down Lists'!X$5)*Inputs!F$39)</f>
        <v>0</v>
      </c>
      <c r="BA425">
        <f>IF(OR($D425="51",$D425="52",$D425="61"),0,(AC425/'Totals and Drop Down Lists'!Y$5)*Inputs!G$39)</f>
        <v>0</v>
      </c>
      <c r="BB425">
        <f>IF(OR($D425="51",$D425="52",$D425="61"),0,(AD425/'Totals and Drop Down Lists'!Z$5)*Inputs!H$39)</f>
        <v>0</v>
      </c>
      <c r="BC425">
        <f>IF(OR($D425="51",$D425="52",$D425="61"),0,(AE425/'Totals and Drop Down Lists'!AA$5)*Inputs!I$39)</f>
        <v>0</v>
      </c>
      <c r="BD425">
        <f>IF(OR($D425="51",$D425="52",$D425="61"),0,(AF425/'Totals and Drop Down Lists'!AB$5)*Inputs!J$39)</f>
        <v>0</v>
      </c>
      <c r="BE425">
        <f>IF(OR($D425="51",$D425="52",$D425="61"),0,(AG425/'Totals and Drop Down Lists'!AC$5)*Inputs!K$39)</f>
        <v>0</v>
      </c>
      <c r="BF425">
        <f>IF(OR($D425="51",$D425="52",$D425="61"),0,(AH425/'Totals and Drop Down Lists'!AD$5)*Inputs!L$39)</f>
        <v>0</v>
      </c>
      <c r="BG425" s="10">
        <f t="shared" si="55"/>
        <v>251288.55442071366</v>
      </c>
    </row>
    <row r="426" spans="1:59" ht="28.8">
      <c r="A426" s="1" t="s">
        <v>7383</v>
      </c>
      <c r="B426" s="1" t="s">
        <v>808</v>
      </c>
      <c r="C426" s="1" t="s">
        <v>813</v>
      </c>
      <c r="D426" s="1" t="s">
        <v>10</v>
      </c>
      <c r="E426" s="1" t="s">
        <v>814</v>
      </c>
      <c r="F426" s="2">
        <v>94194</v>
      </c>
      <c r="G426" s="2">
        <v>3468</v>
      </c>
      <c r="H426" s="2">
        <v>343</v>
      </c>
      <c r="I426" s="2">
        <v>20314</v>
      </c>
      <c r="J426" s="2">
        <v>33103</v>
      </c>
      <c r="K426" s="2">
        <v>14373</v>
      </c>
      <c r="L426" s="2">
        <v>463</v>
      </c>
      <c r="M426" s="2">
        <v>25</v>
      </c>
      <c r="N426" s="2">
        <v>10</v>
      </c>
      <c r="O426" s="2">
        <v>904</v>
      </c>
      <c r="P426" s="2">
        <v>222</v>
      </c>
      <c r="Q426" s="2">
        <v>102</v>
      </c>
      <c r="R426" s="2">
        <v>3437</v>
      </c>
      <c r="S426" s="2">
        <v>11540400</v>
      </c>
      <c r="T426" s="2">
        <v>496435600</v>
      </c>
      <c r="U426" s="2">
        <v>1210</v>
      </c>
      <c r="V426" s="2">
        <v>1300</v>
      </c>
      <c r="W426" s="2">
        <v>80</v>
      </c>
      <c r="X426" s="2">
        <v>4325</v>
      </c>
      <c r="Y426" s="2">
        <v>385</v>
      </c>
      <c r="Z426" s="2">
        <v>2870</v>
      </c>
      <c r="AA426" s="9">
        <f t="shared" si="56"/>
        <v>94194</v>
      </c>
      <c r="AB426" s="9">
        <f t="shared" si="57"/>
        <v>16503</v>
      </c>
      <c r="AC426" s="9">
        <f t="shared" si="58"/>
        <v>5163</v>
      </c>
      <c r="AD426" s="9">
        <f t="shared" si="59"/>
        <v>3437</v>
      </c>
      <c r="AE426" s="44">
        <f t="shared" si="60"/>
        <v>4.3583618365613321E-4</v>
      </c>
      <c r="AF426" s="9">
        <f t="shared" si="61"/>
        <v>2945</v>
      </c>
      <c r="AG426" s="9">
        <f t="shared" si="54"/>
        <v>3255</v>
      </c>
      <c r="AH426" s="44">
        <f t="shared" si="62"/>
        <v>5.2587454681051837E-4</v>
      </c>
      <c r="AI426">
        <f>AA426/'Totals and Drop Down Lists'!W$6*Inputs!E$37</f>
        <v>85447.183511074007</v>
      </c>
      <c r="AJ426">
        <f>AB426/'Totals and Drop Down Lists'!X$6*Inputs!F$37</f>
        <v>54301.259677037408</v>
      </c>
      <c r="AK426">
        <f>AC426/'Totals and Drop Down Lists'!Y$6*Inputs!G$37</f>
        <v>34036.239990748778</v>
      </c>
      <c r="AL426">
        <f>AD426/'Totals and Drop Down Lists'!Z$6*Inputs!H$37</f>
        <v>27556.151864968997</v>
      </c>
      <c r="AM426">
        <f>AE426/'Totals and Drop Down Lists'!AA$6*Inputs!I$37</f>
        <v>54256.963366037387</v>
      </c>
      <c r="AN426">
        <f>AF426/'Totals and Drop Down Lists'!AB$6*Inputs!J$37</f>
        <v>58772.461298315269</v>
      </c>
      <c r="AO426">
        <f>AG426/'Totals and Drop Down Lists'!AC$6*Inputs!K$37</f>
        <v>60619.74046294322</v>
      </c>
      <c r="AP426">
        <f>AH426/'Totals and Drop Down Lists'!AD$6*Inputs!L$37</f>
        <v>123754.00927249568</v>
      </c>
      <c r="AQ426">
        <f>IF(OR($D426="51",$D426="52",$D426="61"),(AA426/'Totals and Drop Down Lists'!W$4)*Inputs!E$38,0)</f>
        <v>0</v>
      </c>
      <c r="AR426">
        <f>IF(OR($D426="51",$D426="52",$D426="61"),(AB426/'Totals and Drop Down Lists'!X$4)*Inputs!F$38,0)</f>
        <v>0</v>
      </c>
      <c r="AS426">
        <f>IF(OR($D426="51",$D426="52",$D426="61"),(AC426/'Totals and Drop Down Lists'!Y$4)*Inputs!G$38,0)</f>
        <v>0</v>
      </c>
      <c r="AT426">
        <f>IF(OR($D426="51",$D426="52",$D426="61"),(AD426/'Totals and Drop Down Lists'!Z$4)*Inputs!H$38,0)</f>
        <v>0</v>
      </c>
      <c r="AU426">
        <f>IF(OR($D426="51",$D426="52",$D426="61"),(AE426/'Totals and Drop Down Lists'!AA$4)*Inputs!I$38,0)</f>
        <v>0</v>
      </c>
      <c r="AV426">
        <f>IF(OR($D426="51",$D426="52",$D426="61"),(AF426/'Totals and Drop Down Lists'!AB$4)*Inputs!J$38,0)</f>
        <v>0</v>
      </c>
      <c r="AW426">
        <f>IF(OR($D426="51",$D426="52",$D426="61"),(AG426/'Totals and Drop Down Lists'!AC$4)*Inputs!K$38,0)</f>
        <v>0</v>
      </c>
      <c r="AX426">
        <f>IF(OR($D426="51",$D426="52",$D426="61"),(AH426/'Totals and Drop Down Lists'!AD$4)*Inputs!L$38,0)</f>
        <v>0</v>
      </c>
      <c r="AY426">
        <f>IF(OR($D426="51",$D426="52",$D426="61"),0,(AA426/'Totals and Drop Down Lists'!W$5)*Inputs!E$39)</f>
        <v>0</v>
      </c>
      <c r="AZ426">
        <f>IF(OR($D426="51",$D426="52",$D426="61"),0,(AB426/'Totals and Drop Down Lists'!X$5)*Inputs!F$39)</f>
        <v>0</v>
      </c>
      <c r="BA426">
        <f>IF(OR($D426="51",$D426="52",$D426="61"),0,(AC426/'Totals and Drop Down Lists'!Y$5)*Inputs!G$39)</f>
        <v>0</v>
      </c>
      <c r="BB426">
        <f>IF(OR($D426="51",$D426="52",$D426="61"),0,(AD426/'Totals and Drop Down Lists'!Z$5)*Inputs!H$39)</f>
        <v>0</v>
      </c>
      <c r="BC426">
        <f>IF(OR($D426="51",$D426="52",$D426="61"),0,(AE426/'Totals and Drop Down Lists'!AA$5)*Inputs!I$39)</f>
        <v>0</v>
      </c>
      <c r="BD426">
        <f>IF(OR($D426="51",$D426="52",$D426="61"),0,(AF426/'Totals and Drop Down Lists'!AB$5)*Inputs!J$39)</f>
        <v>0</v>
      </c>
      <c r="BE426">
        <f>IF(OR($D426="51",$D426="52",$D426="61"),0,(AG426/'Totals and Drop Down Lists'!AC$5)*Inputs!K$39)</f>
        <v>0</v>
      </c>
      <c r="BF426">
        <f>IF(OR($D426="51",$D426="52",$D426="61"),0,(AH426/'Totals and Drop Down Lists'!AD$5)*Inputs!L$39)</f>
        <v>0</v>
      </c>
      <c r="BG426" s="10">
        <f t="shared" si="55"/>
        <v>498744.00944362074</v>
      </c>
    </row>
    <row r="427" spans="1:59" ht="28.8">
      <c r="A427" s="1" t="s">
        <v>7383</v>
      </c>
      <c r="B427" s="1" t="s">
        <v>808</v>
      </c>
      <c r="C427" s="1" t="s">
        <v>815</v>
      </c>
      <c r="D427" s="1" t="s">
        <v>10</v>
      </c>
      <c r="E427" s="1" t="s">
        <v>816</v>
      </c>
      <c r="F427" s="2">
        <v>68712</v>
      </c>
      <c r="G427" s="2">
        <v>443</v>
      </c>
      <c r="H427" s="2">
        <v>151</v>
      </c>
      <c r="I427" s="2">
        <v>7135</v>
      </c>
      <c r="J427" s="2">
        <v>28338</v>
      </c>
      <c r="K427" s="2">
        <v>10140</v>
      </c>
      <c r="L427" s="2">
        <v>41</v>
      </c>
      <c r="M427" s="2">
        <v>0</v>
      </c>
      <c r="N427" s="2">
        <v>7</v>
      </c>
      <c r="O427" s="2">
        <v>320</v>
      </c>
      <c r="P427" s="2">
        <v>26</v>
      </c>
      <c r="Q427" s="2">
        <v>0</v>
      </c>
      <c r="R427" s="2">
        <v>2245</v>
      </c>
      <c r="S427" s="2">
        <v>9742600</v>
      </c>
      <c r="T427" s="2">
        <v>465442200</v>
      </c>
      <c r="U427" s="2">
        <v>623</v>
      </c>
      <c r="V427" s="2">
        <v>565</v>
      </c>
      <c r="W427" s="2">
        <v>0</v>
      </c>
      <c r="X427" s="2">
        <v>2245</v>
      </c>
      <c r="Y427" s="2">
        <v>370</v>
      </c>
      <c r="Z427" s="2">
        <v>1540</v>
      </c>
      <c r="AA427" s="9">
        <f t="shared" si="56"/>
        <v>68712</v>
      </c>
      <c r="AB427" s="9">
        <f t="shared" si="57"/>
        <v>6541</v>
      </c>
      <c r="AC427" s="9">
        <f t="shared" si="58"/>
        <v>2639</v>
      </c>
      <c r="AD427" s="9">
        <f t="shared" si="59"/>
        <v>2245</v>
      </c>
      <c r="AE427" s="44">
        <f t="shared" si="60"/>
        <v>2.5339760159632385E-4</v>
      </c>
      <c r="AF427" s="9">
        <f t="shared" si="61"/>
        <v>1680</v>
      </c>
      <c r="AG427" s="9">
        <f t="shared" si="54"/>
        <v>1910</v>
      </c>
      <c r="AH427" s="44">
        <f t="shared" si="62"/>
        <v>2.5430401244506653E-4</v>
      </c>
      <c r="AI427">
        <f>AA427/'Totals and Drop Down Lists'!W$6*Inputs!E$37</f>
        <v>62331.431656081251</v>
      </c>
      <c r="AJ427">
        <f>AB427/'Totals and Drop Down Lists'!X$6*Inputs!F$37</f>
        <v>21522.422562412998</v>
      </c>
      <c r="AK427">
        <f>AC427/'Totals and Drop Down Lists'!Y$6*Inputs!G$37</f>
        <v>17397.179418087551</v>
      </c>
      <c r="AL427">
        <f>AD427/'Totals and Drop Down Lists'!Z$6*Inputs!H$37</f>
        <v>17999.290351136278</v>
      </c>
      <c r="AM427">
        <f>AE427/'Totals and Drop Down Lists'!AA$6*Inputs!I$37</f>
        <v>31545.302805103631</v>
      </c>
      <c r="AN427">
        <f>AF427/'Totals and Drop Down Lists'!AB$6*Inputs!J$37</f>
        <v>33527.244475779167</v>
      </c>
      <c r="AO427">
        <f>AG427/'Totals and Drop Down Lists'!AC$6*Inputs!K$37</f>
        <v>35571.03050206499</v>
      </c>
      <c r="AP427">
        <f>AH427/'Totals and Drop Down Lists'!AD$6*Inputs!L$37</f>
        <v>59845.340119682987</v>
      </c>
      <c r="AQ427">
        <f>IF(OR($D427="51",$D427="52",$D427="61"),(AA427/'Totals and Drop Down Lists'!W$4)*Inputs!E$38,0)</f>
        <v>0</v>
      </c>
      <c r="AR427">
        <f>IF(OR($D427="51",$D427="52",$D427="61"),(AB427/'Totals and Drop Down Lists'!X$4)*Inputs!F$38,0)</f>
        <v>0</v>
      </c>
      <c r="AS427">
        <f>IF(OR($D427="51",$D427="52",$D427="61"),(AC427/'Totals and Drop Down Lists'!Y$4)*Inputs!G$38,0)</f>
        <v>0</v>
      </c>
      <c r="AT427">
        <f>IF(OR($D427="51",$D427="52",$D427="61"),(AD427/'Totals and Drop Down Lists'!Z$4)*Inputs!H$38,0)</f>
        <v>0</v>
      </c>
      <c r="AU427">
        <f>IF(OR($D427="51",$D427="52",$D427="61"),(AE427/'Totals and Drop Down Lists'!AA$4)*Inputs!I$38,0)</f>
        <v>0</v>
      </c>
      <c r="AV427">
        <f>IF(OR($D427="51",$D427="52",$D427="61"),(AF427/'Totals and Drop Down Lists'!AB$4)*Inputs!J$38,0)</f>
        <v>0</v>
      </c>
      <c r="AW427">
        <f>IF(OR($D427="51",$D427="52",$D427="61"),(AG427/'Totals and Drop Down Lists'!AC$4)*Inputs!K$38,0)</f>
        <v>0</v>
      </c>
      <c r="AX427">
        <f>IF(OR($D427="51",$D427="52",$D427="61"),(AH427/'Totals and Drop Down Lists'!AD$4)*Inputs!L$38,0)</f>
        <v>0</v>
      </c>
      <c r="AY427">
        <f>IF(OR($D427="51",$D427="52",$D427="61"),0,(AA427/'Totals and Drop Down Lists'!W$5)*Inputs!E$39)</f>
        <v>0</v>
      </c>
      <c r="AZ427">
        <f>IF(OR($D427="51",$D427="52",$D427="61"),0,(AB427/'Totals and Drop Down Lists'!X$5)*Inputs!F$39)</f>
        <v>0</v>
      </c>
      <c r="BA427">
        <f>IF(OR($D427="51",$D427="52",$D427="61"),0,(AC427/'Totals and Drop Down Lists'!Y$5)*Inputs!G$39)</f>
        <v>0</v>
      </c>
      <c r="BB427">
        <f>IF(OR($D427="51",$D427="52",$D427="61"),0,(AD427/'Totals and Drop Down Lists'!Z$5)*Inputs!H$39)</f>
        <v>0</v>
      </c>
      <c r="BC427">
        <f>IF(OR($D427="51",$D427="52",$D427="61"),0,(AE427/'Totals and Drop Down Lists'!AA$5)*Inputs!I$39)</f>
        <v>0</v>
      </c>
      <c r="BD427">
        <f>IF(OR($D427="51",$D427="52",$D427="61"),0,(AF427/'Totals and Drop Down Lists'!AB$5)*Inputs!J$39)</f>
        <v>0</v>
      </c>
      <c r="BE427">
        <f>IF(OR($D427="51",$D427="52",$D427="61"),0,(AG427/'Totals and Drop Down Lists'!AC$5)*Inputs!K$39)</f>
        <v>0</v>
      </c>
      <c r="BF427">
        <f>IF(OR($D427="51",$D427="52",$D427="61"),0,(AH427/'Totals and Drop Down Lists'!AD$5)*Inputs!L$39)</f>
        <v>0</v>
      </c>
      <c r="BG427" s="10">
        <f t="shared" si="55"/>
        <v>279739.24189034884</v>
      </c>
    </row>
    <row r="428" spans="1:59" ht="28.8">
      <c r="A428" s="1" t="s">
        <v>7383</v>
      </c>
      <c r="B428" s="1" t="s">
        <v>808</v>
      </c>
      <c r="C428" s="1" t="s">
        <v>817</v>
      </c>
      <c r="D428" s="1" t="s">
        <v>10</v>
      </c>
      <c r="E428" s="1" t="s">
        <v>818</v>
      </c>
      <c r="F428" s="2">
        <v>107429</v>
      </c>
      <c r="G428" s="2">
        <v>1785</v>
      </c>
      <c r="H428" s="2">
        <v>127</v>
      </c>
      <c r="I428" s="2">
        <v>24612</v>
      </c>
      <c r="J428" s="2">
        <v>43214</v>
      </c>
      <c r="K428" s="2">
        <v>17996</v>
      </c>
      <c r="L428" s="2">
        <v>152</v>
      </c>
      <c r="M428" s="2">
        <v>27</v>
      </c>
      <c r="N428" s="2">
        <v>0</v>
      </c>
      <c r="O428" s="2">
        <v>381</v>
      </c>
      <c r="P428" s="2">
        <v>251</v>
      </c>
      <c r="Q428" s="2">
        <v>155</v>
      </c>
      <c r="R428" s="2">
        <v>10112</v>
      </c>
      <c r="S428" s="2">
        <v>12738200</v>
      </c>
      <c r="T428" s="2">
        <v>576879000</v>
      </c>
      <c r="U428" s="2">
        <v>1343</v>
      </c>
      <c r="V428" s="2">
        <v>1450</v>
      </c>
      <c r="W428" s="2">
        <v>105</v>
      </c>
      <c r="X428" s="2">
        <v>5335</v>
      </c>
      <c r="Y428" s="2">
        <v>630</v>
      </c>
      <c r="Z428" s="2">
        <v>3680</v>
      </c>
      <c r="AA428" s="9">
        <f t="shared" si="56"/>
        <v>107429</v>
      </c>
      <c r="AB428" s="9">
        <f t="shared" si="57"/>
        <v>22700</v>
      </c>
      <c r="AC428" s="9">
        <f t="shared" si="58"/>
        <v>11078</v>
      </c>
      <c r="AD428" s="9">
        <f t="shared" si="59"/>
        <v>10112</v>
      </c>
      <c r="AE428" s="44">
        <f t="shared" si="60"/>
        <v>5.2338742902737065E-4</v>
      </c>
      <c r="AF428" s="9">
        <f t="shared" si="61"/>
        <v>3780</v>
      </c>
      <c r="AG428" s="9">
        <f t="shared" si="54"/>
        <v>4310</v>
      </c>
      <c r="AH428" s="44">
        <f t="shared" si="62"/>
        <v>6.6785145021378716E-4</v>
      </c>
      <c r="AI428">
        <f>AA428/'Totals and Drop Down Lists'!W$6*Inputs!E$37</f>
        <v>97453.186799702424</v>
      </c>
      <c r="AJ428">
        <f>AB428/'Totals and Drop Down Lists'!X$6*Inputs!F$37</f>
        <v>74691.789048582024</v>
      </c>
      <c r="AK428">
        <f>AC428/'Totals and Drop Down Lists'!Y$6*Inputs!G$37</f>
        <v>73029.917996807097</v>
      </c>
      <c r="AL428">
        <f>AD428/'Totals and Drop Down Lists'!Z$6*Inputs!H$37</f>
        <v>81072.972842178206</v>
      </c>
      <c r="AM428">
        <f>AE428/'Totals and Drop Down Lists'!AA$6*Inputs!I$37</f>
        <v>65156.161025371825</v>
      </c>
      <c r="AN428">
        <f>AF428/'Totals and Drop Down Lists'!AB$6*Inputs!J$37</f>
        <v>75436.300070503115</v>
      </c>
      <c r="AO428">
        <f>AG428/'Totals and Drop Down Lists'!AC$6*Inputs!K$37</f>
        <v>80267.613331884873</v>
      </c>
      <c r="AP428">
        <f>AH428/'Totals and Drop Down Lists'!AD$6*Inputs!L$37</f>
        <v>157165.42103755151</v>
      </c>
      <c r="AQ428">
        <f>IF(OR($D428="51",$D428="52",$D428="61"),(AA428/'Totals and Drop Down Lists'!W$4)*Inputs!E$38,0)</f>
        <v>0</v>
      </c>
      <c r="AR428">
        <f>IF(OR($D428="51",$D428="52",$D428="61"),(AB428/'Totals and Drop Down Lists'!X$4)*Inputs!F$38,0)</f>
        <v>0</v>
      </c>
      <c r="AS428">
        <f>IF(OR($D428="51",$D428="52",$D428="61"),(AC428/'Totals and Drop Down Lists'!Y$4)*Inputs!G$38,0)</f>
        <v>0</v>
      </c>
      <c r="AT428">
        <f>IF(OR($D428="51",$D428="52",$D428="61"),(AD428/'Totals and Drop Down Lists'!Z$4)*Inputs!H$38,0)</f>
        <v>0</v>
      </c>
      <c r="AU428">
        <f>IF(OR($D428="51",$D428="52",$D428="61"),(AE428/'Totals and Drop Down Lists'!AA$4)*Inputs!I$38,0)</f>
        <v>0</v>
      </c>
      <c r="AV428">
        <f>IF(OR($D428="51",$D428="52",$D428="61"),(AF428/'Totals and Drop Down Lists'!AB$4)*Inputs!J$38,0)</f>
        <v>0</v>
      </c>
      <c r="AW428">
        <f>IF(OR($D428="51",$D428="52",$D428="61"),(AG428/'Totals and Drop Down Lists'!AC$4)*Inputs!K$38,0)</f>
        <v>0</v>
      </c>
      <c r="AX428">
        <f>IF(OR($D428="51",$D428="52",$D428="61"),(AH428/'Totals and Drop Down Lists'!AD$4)*Inputs!L$38,0)</f>
        <v>0</v>
      </c>
      <c r="AY428">
        <f>IF(OR($D428="51",$D428="52",$D428="61"),0,(AA428/'Totals and Drop Down Lists'!W$5)*Inputs!E$39)</f>
        <v>0</v>
      </c>
      <c r="AZ428">
        <f>IF(OR($D428="51",$D428="52",$D428="61"),0,(AB428/'Totals and Drop Down Lists'!X$5)*Inputs!F$39)</f>
        <v>0</v>
      </c>
      <c r="BA428">
        <f>IF(OR($D428="51",$D428="52",$D428="61"),0,(AC428/'Totals and Drop Down Lists'!Y$5)*Inputs!G$39)</f>
        <v>0</v>
      </c>
      <c r="BB428">
        <f>IF(OR($D428="51",$D428="52",$D428="61"),0,(AD428/'Totals and Drop Down Lists'!Z$5)*Inputs!H$39)</f>
        <v>0</v>
      </c>
      <c r="BC428">
        <f>IF(OR($D428="51",$D428="52",$D428="61"),0,(AE428/'Totals and Drop Down Lists'!AA$5)*Inputs!I$39)</f>
        <v>0</v>
      </c>
      <c r="BD428">
        <f>IF(OR($D428="51",$D428="52",$D428="61"),0,(AF428/'Totals and Drop Down Lists'!AB$5)*Inputs!J$39)</f>
        <v>0</v>
      </c>
      <c r="BE428">
        <f>IF(OR($D428="51",$D428="52",$D428="61"),0,(AG428/'Totals and Drop Down Lists'!AC$5)*Inputs!K$39)</f>
        <v>0</v>
      </c>
      <c r="BF428">
        <f>IF(OR($D428="51",$D428="52",$D428="61"),0,(AH428/'Totals and Drop Down Lists'!AD$5)*Inputs!L$39)</f>
        <v>0</v>
      </c>
      <c r="BG428" s="10">
        <f t="shared" si="55"/>
        <v>704273.36215258099</v>
      </c>
    </row>
    <row r="429" spans="1:59" ht="28.8">
      <c r="A429" s="1" t="s">
        <v>7383</v>
      </c>
      <c r="B429" s="1" t="s">
        <v>808</v>
      </c>
      <c r="C429" s="1" t="s">
        <v>819</v>
      </c>
      <c r="D429" s="1" t="s">
        <v>25</v>
      </c>
      <c r="E429" s="1" t="s">
        <v>820</v>
      </c>
      <c r="F429" s="2">
        <v>15933</v>
      </c>
      <c r="G429" s="2">
        <v>775</v>
      </c>
      <c r="H429" s="2">
        <v>2</v>
      </c>
      <c r="I429" s="2">
        <v>3924</v>
      </c>
      <c r="J429" s="2">
        <v>5891</v>
      </c>
      <c r="K429" s="2">
        <v>2269</v>
      </c>
      <c r="L429" s="2">
        <v>32</v>
      </c>
      <c r="M429" s="2">
        <v>52</v>
      </c>
      <c r="N429" s="2">
        <v>13</v>
      </c>
      <c r="O429" s="2">
        <v>72</v>
      </c>
      <c r="P429" s="2">
        <v>0</v>
      </c>
      <c r="Q429" s="2">
        <v>0</v>
      </c>
      <c r="R429" s="2">
        <v>1184</v>
      </c>
      <c r="S429" s="2">
        <v>1410200</v>
      </c>
      <c r="T429" s="2">
        <v>78315500</v>
      </c>
      <c r="U429" s="2">
        <v>130</v>
      </c>
      <c r="V429" s="2">
        <v>235</v>
      </c>
      <c r="W429" s="2">
        <v>0</v>
      </c>
      <c r="X429" s="2">
        <v>789</v>
      </c>
      <c r="Y429" s="2">
        <v>95</v>
      </c>
      <c r="Z429" s="2">
        <v>543</v>
      </c>
      <c r="AA429" s="9">
        <f t="shared" si="56"/>
        <v>15933</v>
      </c>
      <c r="AB429" s="9">
        <f t="shared" si="57"/>
        <v>3147</v>
      </c>
      <c r="AC429" s="9">
        <f t="shared" si="58"/>
        <v>1353</v>
      </c>
      <c r="AD429" s="9">
        <f t="shared" si="59"/>
        <v>1184</v>
      </c>
      <c r="AE429" s="44">
        <f t="shared" si="60"/>
        <v>6.1034551131958117E-5</v>
      </c>
      <c r="AF429" s="9">
        <f t="shared" si="61"/>
        <v>554</v>
      </c>
      <c r="AG429" s="9">
        <f t="shared" si="54"/>
        <v>638</v>
      </c>
      <c r="AH429" s="44">
        <f t="shared" si="62"/>
        <v>9.1436004045036045E-5</v>
      </c>
      <c r="AI429">
        <f>AA429/'Totals and Drop Down Lists'!W$6*Inputs!E$37</f>
        <v>14453.468107118735</v>
      </c>
      <c r="AJ429">
        <f>AB429/'Totals and Drop Down Lists'!X$6*Inputs!F$37</f>
        <v>10354.848464136019</v>
      </c>
      <c r="AK429">
        <f>AC429/'Totals and Drop Down Lists'!Y$6*Inputs!G$37</f>
        <v>8919.4330248853566</v>
      </c>
      <c r="AL429">
        <f>AD429/'Totals and Drop Down Lists'!Z$6*Inputs!H$37</f>
        <v>9492.7215036727648</v>
      </c>
      <c r="AM429">
        <f>AE429/'Totals and Drop Down Lists'!AA$6*Inputs!I$37</f>
        <v>7598.1516198341606</v>
      </c>
      <c r="AN429">
        <f>AF429/'Totals and Drop Down Lists'!AB$6*Inputs!J$37</f>
        <v>11056.007999750987</v>
      </c>
      <c r="AO429">
        <f>AG429/'Totals and Drop Down Lists'!AC$6*Inputs!K$37</f>
        <v>11881.841602260454</v>
      </c>
      <c r="AP429">
        <f>AH429/'Totals and Drop Down Lists'!AD$6*Inputs!L$37</f>
        <v>21517.62651579054</v>
      </c>
      <c r="AQ429">
        <f>IF(OR($D429="51",$D429="52",$D429="61"),(AA429/'Totals and Drop Down Lists'!W$4)*Inputs!E$38,0)</f>
        <v>0</v>
      </c>
      <c r="AR429">
        <f>IF(OR($D429="51",$D429="52",$D429="61"),(AB429/'Totals and Drop Down Lists'!X$4)*Inputs!F$38,0)</f>
        <v>0</v>
      </c>
      <c r="AS429">
        <f>IF(OR($D429="51",$D429="52",$D429="61"),(AC429/'Totals and Drop Down Lists'!Y$4)*Inputs!G$38,0)</f>
        <v>0</v>
      </c>
      <c r="AT429">
        <f>IF(OR($D429="51",$D429="52",$D429="61"),(AD429/'Totals and Drop Down Lists'!Z$4)*Inputs!H$38,0)</f>
        <v>0</v>
      </c>
      <c r="AU429">
        <f>IF(OR($D429="51",$D429="52",$D429="61"),(AE429/'Totals and Drop Down Lists'!AA$4)*Inputs!I$38,0)</f>
        <v>0</v>
      </c>
      <c r="AV429">
        <f>IF(OR($D429="51",$D429="52",$D429="61"),(AF429/'Totals and Drop Down Lists'!AB$4)*Inputs!J$38,0)</f>
        <v>0</v>
      </c>
      <c r="AW429">
        <f>IF(OR($D429="51",$D429="52",$D429="61"),(AG429/'Totals and Drop Down Lists'!AC$4)*Inputs!K$38,0)</f>
        <v>0</v>
      </c>
      <c r="AX429">
        <f>IF(OR($D429="51",$D429="52",$D429="61"),(AH429/'Totals and Drop Down Lists'!AD$4)*Inputs!L$38,0)</f>
        <v>0</v>
      </c>
      <c r="AY429">
        <f>IF(OR($D429="51",$D429="52",$D429="61"),0,(AA429/'Totals and Drop Down Lists'!W$5)*Inputs!E$39)</f>
        <v>0</v>
      </c>
      <c r="AZ429">
        <f>IF(OR($D429="51",$D429="52",$D429="61"),0,(AB429/'Totals and Drop Down Lists'!X$5)*Inputs!F$39)</f>
        <v>0</v>
      </c>
      <c r="BA429">
        <f>IF(OR($D429="51",$D429="52",$D429="61"),0,(AC429/'Totals and Drop Down Lists'!Y$5)*Inputs!G$39)</f>
        <v>0</v>
      </c>
      <c r="BB429">
        <f>IF(OR($D429="51",$D429="52",$D429="61"),0,(AD429/'Totals and Drop Down Lists'!Z$5)*Inputs!H$39)</f>
        <v>0</v>
      </c>
      <c r="BC429">
        <f>IF(OR($D429="51",$D429="52",$D429="61"),0,(AE429/'Totals and Drop Down Lists'!AA$5)*Inputs!I$39)</f>
        <v>0</v>
      </c>
      <c r="BD429">
        <f>IF(OR($D429="51",$D429="52",$D429="61"),0,(AF429/'Totals and Drop Down Lists'!AB$5)*Inputs!J$39)</f>
        <v>0</v>
      </c>
      <c r="BE429">
        <f>IF(OR($D429="51",$D429="52",$D429="61"),0,(AG429/'Totals and Drop Down Lists'!AC$5)*Inputs!K$39)</f>
        <v>0</v>
      </c>
      <c r="BF429">
        <f>IF(OR($D429="51",$D429="52",$D429="61"),0,(AH429/'Totals and Drop Down Lists'!AD$5)*Inputs!L$39)</f>
        <v>0</v>
      </c>
      <c r="BG429" s="10">
        <f t="shared" si="55"/>
        <v>95274.098837449026</v>
      </c>
    </row>
    <row r="430" spans="1:59" ht="28.8">
      <c r="A430" s="1" t="s">
        <v>7383</v>
      </c>
      <c r="B430" s="1" t="s">
        <v>808</v>
      </c>
      <c r="C430" s="1" t="s">
        <v>821</v>
      </c>
      <c r="D430" s="1" t="s">
        <v>25</v>
      </c>
      <c r="E430" s="1" t="s">
        <v>822</v>
      </c>
      <c r="F430" s="2">
        <v>12109</v>
      </c>
      <c r="G430" s="2">
        <v>4</v>
      </c>
      <c r="H430" s="2">
        <v>1</v>
      </c>
      <c r="I430" s="2">
        <v>1161</v>
      </c>
      <c r="J430" s="2">
        <v>4881</v>
      </c>
      <c r="K430" s="2">
        <v>1283</v>
      </c>
      <c r="L430" s="2">
        <v>35</v>
      </c>
      <c r="M430" s="2">
        <v>9</v>
      </c>
      <c r="N430" s="2">
        <v>17</v>
      </c>
      <c r="O430" s="2">
        <v>13</v>
      </c>
      <c r="P430" s="2">
        <v>26</v>
      </c>
      <c r="Q430" s="2">
        <v>0</v>
      </c>
      <c r="R430" s="2">
        <v>265</v>
      </c>
      <c r="S430" s="2">
        <v>1180200</v>
      </c>
      <c r="T430" s="2">
        <v>60200100</v>
      </c>
      <c r="U430" s="2">
        <v>411</v>
      </c>
      <c r="V430" s="2">
        <v>80</v>
      </c>
      <c r="W430" s="2">
        <v>75</v>
      </c>
      <c r="X430" s="2">
        <v>230</v>
      </c>
      <c r="Y430" s="2">
        <v>19</v>
      </c>
      <c r="Z430" s="2">
        <v>135</v>
      </c>
      <c r="AA430" s="9">
        <f t="shared" si="56"/>
        <v>12109</v>
      </c>
      <c r="AB430" s="9">
        <f t="shared" si="57"/>
        <v>1156</v>
      </c>
      <c r="AC430" s="9">
        <f t="shared" si="58"/>
        <v>365</v>
      </c>
      <c r="AD430" s="9">
        <f t="shared" si="59"/>
        <v>265</v>
      </c>
      <c r="AE430" s="44">
        <f t="shared" si="60"/>
        <v>2.3552677802905925E-5</v>
      </c>
      <c r="AF430" s="9">
        <f t="shared" si="61"/>
        <v>75</v>
      </c>
      <c r="AG430" s="9">
        <f t="shared" si="54"/>
        <v>154</v>
      </c>
      <c r="AH430" s="44">
        <f t="shared" si="62"/>
        <v>1.5062243209535591E-5</v>
      </c>
      <c r="AI430">
        <f>AA430/'Totals and Drop Down Lists'!W$6*Inputs!E$37</f>
        <v>10984.563190177667</v>
      </c>
      <c r="AJ430">
        <f>AB430/'Totals and Drop Down Lists'!X$6*Inputs!F$37</f>
        <v>3803.6875832669966</v>
      </c>
      <c r="AK430">
        <f>AC430/'Totals and Drop Down Lists'!Y$6*Inputs!G$37</f>
        <v>2406.2032920052884</v>
      </c>
      <c r="AL430">
        <f>AD430/'Totals and Drop Down Lists'!Z$6*Inputs!H$37</f>
        <v>2124.6378365483806</v>
      </c>
      <c r="AM430">
        <f>AE430/'Totals and Drop Down Lists'!AA$6*Inputs!I$37</f>
        <v>2932.0575588845236</v>
      </c>
      <c r="AN430">
        <f>AF430/'Totals and Drop Down Lists'!AB$6*Inputs!J$37</f>
        <v>1496.7519855258558</v>
      </c>
      <c r="AO430">
        <f>AG430/'Totals and Drop Down Lists'!AC$6*Inputs!K$37</f>
        <v>2868.0307315801092</v>
      </c>
      <c r="AP430">
        <f>AH430/'Totals and Drop Down Lists'!AD$6*Inputs!L$37</f>
        <v>3544.5963245851649</v>
      </c>
      <c r="AQ430">
        <f>IF(OR($D430="51",$D430="52",$D430="61"),(AA430/'Totals and Drop Down Lists'!W$4)*Inputs!E$38,0)</f>
        <v>0</v>
      </c>
      <c r="AR430">
        <f>IF(OR($D430="51",$D430="52",$D430="61"),(AB430/'Totals and Drop Down Lists'!X$4)*Inputs!F$38,0)</f>
        <v>0</v>
      </c>
      <c r="AS430">
        <f>IF(OR($D430="51",$D430="52",$D430="61"),(AC430/'Totals and Drop Down Lists'!Y$4)*Inputs!G$38,0)</f>
        <v>0</v>
      </c>
      <c r="AT430">
        <f>IF(OR($D430="51",$D430="52",$D430="61"),(AD430/'Totals and Drop Down Lists'!Z$4)*Inputs!H$38,0)</f>
        <v>0</v>
      </c>
      <c r="AU430">
        <f>IF(OR($D430="51",$D430="52",$D430="61"),(AE430/'Totals and Drop Down Lists'!AA$4)*Inputs!I$38,0)</f>
        <v>0</v>
      </c>
      <c r="AV430">
        <f>IF(OR($D430="51",$D430="52",$D430="61"),(AF430/'Totals and Drop Down Lists'!AB$4)*Inputs!J$38,0)</f>
        <v>0</v>
      </c>
      <c r="AW430">
        <f>IF(OR($D430="51",$D430="52",$D430="61"),(AG430/'Totals and Drop Down Lists'!AC$4)*Inputs!K$38,0)</f>
        <v>0</v>
      </c>
      <c r="AX430">
        <f>IF(OR($D430="51",$D430="52",$D430="61"),(AH430/'Totals and Drop Down Lists'!AD$4)*Inputs!L$38,0)</f>
        <v>0</v>
      </c>
      <c r="AY430">
        <f>IF(OR($D430="51",$D430="52",$D430="61"),0,(AA430/'Totals and Drop Down Lists'!W$5)*Inputs!E$39)</f>
        <v>0</v>
      </c>
      <c r="AZ430">
        <f>IF(OR($D430="51",$D430="52",$D430="61"),0,(AB430/'Totals and Drop Down Lists'!X$5)*Inputs!F$39)</f>
        <v>0</v>
      </c>
      <c r="BA430">
        <f>IF(OR($D430="51",$D430="52",$D430="61"),0,(AC430/'Totals and Drop Down Lists'!Y$5)*Inputs!G$39)</f>
        <v>0</v>
      </c>
      <c r="BB430">
        <f>IF(OR($D430="51",$D430="52",$D430="61"),0,(AD430/'Totals and Drop Down Lists'!Z$5)*Inputs!H$39)</f>
        <v>0</v>
      </c>
      <c r="BC430">
        <f>IF(OR($D430="51",$D430="52",$D430="61"),0,(AE430/'Totals and Drop Down Lists'!AA$5)*Inputs!I$39)</f>
        <v>0</v>
      </c>
      <c r="BD430">
        <f>IF(OR($D430="51",$D430="52",$D430="61"),0,(AF430/'Totals and Drop Down Lists'!AB$5)*Inputs!J$39)</f>
        <v>0</v>
      </c>
      <c r="BE430">
        <f>IF(OR($D430="51",$D430="52",$D430="61"),0,(AG430/'Totals and Drop Down Lists'!AC$5)*Inputs!K$39)</f>
        <v>0</v>
      </c>
      <c r="BF430">
        <f>IF(OR($D430="51",$D430="52",$D430="61"),0,(AH430/'Totals and Drop Down Lists'!AD$5)*Inputs!L$39)</f>
        <v>0</v>
      </c>
      <c r="BG430" s="10">
        <f t="shared" si="55"/>
        <v>30160.528502573983</v>
      </c>
    </row>
    <row r="431" spans="1:59" ht="28.8">
      <c r="A431" s="1" t="s">
        <v>7383</v>
      </c>
      <c r="B431" s="1" t="s">
        <v>808</v>
      </c>
      <c r="C431" s="1" t="s">
        <v>823</v>
      </c>
      <c r="D431" s="1" t="s">
        <v>25</v>
      </c>
      <c r="E431" s="1" t="s">
        <v>824</v>
      </c>
      <c r="F431" s="2">
        <v>3761</v>
      </c>
      <c r="G431" s="2">
        <v>24</v>
      </c>
      <c r="H431" s="2">
        <v>0</v>
      </c>
      <c r="I431" s="2">
        <v>551</v>
      </c>
      <c r="J431" s="2">
        <v>1651</v>
      </c>
      <c r="K431" s="2">
        <v>423</v>
      </c>
      <c r="L431" s="2">
        <v>17</v>
      </c>
      <c r="M431" s="2">
        <v>0</v>
      </c>
      <c r="N431" s="2">
        <v>4</v>
      </c>
      <c r="O431" s="2">
        <v>5</v>
      </c>
      <c r="P431" s="2">
        <v>0</v>
      </c>
      <c r="Q431" s="2">
        <v>0</v>
      </c>
      <c r="R431" s="2">
        <v>500</v>
      </c>
      <c r="S431" s="2">
        <v>174400</v>
      </c>
      <c r="T431" s="2">
        <v>14398200</v>
      </c>
      <c r="U431" s="2">
        <v>63</v>
      </c>
      <c r="V431" s="2">
        <v>31</v>
      </c>
      <c r="W431" s="2">
        <v>49</v>
      </c>
      <c r="X431" s="2">
        <v>86</v>
      </c>
      <c r="Y431" s="2">
        <v>19</v>
      </c>
      <c r="Z431" s="2">
        <v>43</v>
      </c>
      <c r="AA431" s="9">
        <f t="shared" si="56"/>
        <v>3761</v>
      </c>
      <c r="AB431" s="9">
        <f t="shared" si="57"/>
        <v>527</v>
      </c>
      <c r="AC431" s="9">
        <f t="shared" si="58"/>
        <v>526</v>
      </c>
      <c r="AD431" s="9">
        <f t="shared" si="59"/>
        <v>500</v>
      </c>
      <c r="AE431" s="44">
        <f t="shared" si="60"/>
        <v>7.5688421397763471E-6</v>
      </c>
      <c r="AF431" s="9">
        <f t="shared" si="61"/>
        <v>6</v>
      </c>
      <c r="AG431" s="9">
        <f t="shared" si="54"/>
        <v>62</v>
      </c>
      <c r="AH431" s="44">
        <f t="shared" si="62"/>
        <v>5.9106612500774017E-6</v>
      </c>
      <c r="AI431">
        <f>AA431/'Totals and Drop Down Lists'!W$6*Inputs!E$37</f>
        <v>3411.7550712906273</v>
      </c>
      <c r="AJ431">
        <f>AB431/'Totals and Drop Down Lists'!X$6*Inputs!F$37</f>
        <v>1734.0340453128956</v>
      </c>
      <c r="AK431">
        <f>AC431/'Totals and Drop Down Lists'!Y$6*Inputs!G$37</f>
        <v>3467.5696756021421</v>
      </c>
      <c r="AL431">
        <f>AD431/'Totals and Drop Down Lists'!Z$6*Inputs!H$37</f>
        <v>4008.7506349969444</v>
      </c>
      <c r="AM431">
        <f>AE431/'Totals and Drop Down Lists'!AA$6*Inputs!I$37</f>
        <v>942.24024094605795</v>
      </c>
      <c r="AN431">
        <f>AF431/'Totals and Drop Down Lists'!AB$6*Inputs!J$37</f>
        <v>119.74015884206844</v>
      </c>
      <c r="AO431">
        <f>AG431/'Totals and Drop Down Lists'!AC$6*Inputs!K$37</f>
        <v>1154.6617231036805</v>
      </c>
      <c r="AP431">
        <f>AH431/'Totals and Drop Down Lists'!AD$6*Inputs!L$37</f>
        <v>1390.9553744045729</v>
      </c>
      <c r="AQ431">
        <f>IF(OR($D431="51",$D431="52",$D431="61"),(AA431/'Totals and Drop Down Lists'!W$4)*Inputs!E$38,0)</f>
        <v>0</v>
      </c>
      <c r="AR431">
        <f>IF(OR($D431="51",$D431="52",$D431="61"),(AB431/'Totals and Drop Down Lists'!X$4)*Inputs!F$38,0)</f>
        <v>0</v>
      </c>
      <c r="AS431">
        <f>IF(OR($D431="51",$D431="52",$D431="61"),(AC431/'Totals and Drop Down Lists'!Y$4)*Inputs!G$38,0)</f>
        <v>0</v>
      </c>
      <c r="AT431">
        <f>IF(OR($D431="51",$D431="52",$D431="61"),(AD431/'Totals and Drop Down Lists'!Z$4)*Inputs!H$38,0)</f>
        <v>0</v>
      </c>
      <c r="AU431">
        <f>IF(OR($D431="51",$D431="52",$D431="61"),(AE431/'Totals and Drop Down Lists'!AA$4)*Inputs!I$38,0)</f>
        <v>0</v>
      </c>
      <c r="AV431">
        <f>IF(OR($D431="51",$D431="52",$D431="61"),(AF431/'Totals and Drop Down Lists'!AB$4)*Inputs!J$38,0)</f>
        <v>0</v>
      </c>
      <c r="AW431">
        <f>IF(OR($D431="51",$D431="52",$D431="61"),(AG431/'Totals and Drop Down Lists'!AC$4)*Inputs!K$38,0)</f>
        <v>0</v>
      </c>
      <c r="AX431">
        <f>IF(OR($D431="51",$D431="52",$D431="61"),(AH431/'Totals and Drop Down Lists'!AD$4)*Inputs!L$38,0)</f>
        <v>0</v>
      </c>
      <c r="AY431">
        <f>IF(OR($D431="51",$D431="52",$D431="61"),0,(AA431/'Totals and Drop Down Lists'!W$5)*Inputs!E$39)</f>
        <v>0</v>
      </c>
      <c r="AZ431">
        <f>IF(OR($D431="51",$D431="52",$D431="61"),0,(AB431/'Totals and Drop Down Lists'!X$5)*Inputs!F$39)</f>
        <v>0</v>
      </c>
      <c r="BA431">
        <f>IF(OR($D431="51",$D431="52",$D431="61"),0,(AC431/'Totals and Drop Down Lists'!Y$5)*Inputs!G$39)</f>
        <v>0</v>
      </c>
      <c r="BB431">
        <f>IF(OR($D431="51",$D431="52",$D431="61"),0,(AD431/'Totals and Drop Down Lists'!Z$5)*Inputs!H$39)</f>
        <v>0</v>
      </c>
      <c r="BC431">
        <f>IF(OR($D431="51",$D431="52",$D431="61"),0,(AE431/'Totals and Drop Down Lists'!AA$5)*Inputs!I$39)</f>
        <v>0</v>
      </c>
      <c r="BD431">
        <f>IF(OR($D431="51",$D431="52",$D431="61"),0,(AF431/'Totals and Drop Down Lists'!AB$5)*Inputs!J$39)</f>
        <v>0</v>
      </c>
      <c r="BE431">
        <f>IF(OR($D431="51",$D431="52",$D431="61"),0,(AG431/'Totals and Drop Down Lists'!AC$5)*Inputs!K$39)</f>
        <v>0</v>
      </c>
      <c r="BF431">
        <f>IF(OR($D431="51",$D431="52",$D431="61"),0,(AH431/'Totals and Drop Down Lists'!AD$5)*Inputs!L$39)</f>
        <v>0</v>
      </c>
      <c r="BG431" s="10">
        <f t="shared" si="55"/>
        <v>16229.706924498989</v>
      </c>
    </row>
    <row r="432" spans="1:59" ht="28.8">
      <c r="A432" s="1" t="s">
        <v>7383</v>
      </c>
      <c r="B432" s="1" t="s">
        <v>808</v>
      </c>
      <c r="C432" s="1" t="s">
        <v>825</v>
      </c>
      <c r="D432" s="1" t="s">
        <v>25</v>
      </c>
      <c r="E432" s="1" t="s">
        <v>826</v>
      </c>
      <c r="F432" s="2">
        <v>6141</v>
      </c>
      <c r="G432" s="2">
        <v>43</v>
      </c>
      <c r="H432" s="2">
        <v>7</v>
      </c>
      <c r="I432" s="2">
        <v>782</v>
      </c>
      <c r="J432" s="2">
        <v>1873</v>
      </c>
      <c r="K432" s="2">
        <v>683</v>
      </c>
      <c r="L432" s="2">
        <v>11</v>
      </c>
      <c r="M432" s="2">
        <v>0</v>
      </c>
      <c r="N432" s="2">
        <v>0</v>
      </c>
      <c r="O432" s="2">
        <v>11</v>
      </c>
      <c r="P432" s="2">
        <v>0</v>
      </c>
      <c r="Q432" s="2">
        <v>0</v>
      </c>
      <c r="R432" s="2">
        <v>654</v>
      </c>
      <c r="S432" s="2">
        <v>350400</v>
      </c>
      <c r="T432" s="2">
        <v>23734800</v>
      </c>
      <c r="U432" s="2">
        <v>57</v>
      </c>
      <c r="V432" s="2">
        <v>55</v>
      </c>
      <c r="W432" s="2">
        <v>25</v>
      </c>
      <c r="X432" s="2">
        <v>265</v>
      </c>
      <c r="Y432" s="2">
        <v>24</v>
      </c>
      <c r="Z432" s="2">
        <v>185</v>
      </c>
      <c r="AA432" s="9">
        <f t="shared" si="56"/>
        <v>6141</v>
      </c>
      <c r="AB432" s="9">
        <f t="shared" si="57"/>
        <v>732</v>
      </c>
      <c r="AC432" s="9">
        <f t="shared" si="58"/>
        <v>676</v>
      </c>
      <c r="AD432" s="9">
        <f t="shared" si="59"/>
        <v>654</v>
      </c>
      <c r="AE432" s="44">
        <f t="shared" si="60"/>
        <v>1.739399800514865E-5</v>
      </c>
      <c r="AF432" s="9">
        <f t="shared" si="61"/>
        <v>185</v>
      </c>
      <c r="AG432" s="9">
        <f t="shared" si="54"/>
        <v>209</v>
      </c>
      <c r="AH432" s="44">
        <f t="shared" si="62"/>
        <v>2.8358306931921528E-5</v>
      </c>
      <c r="AI432">
        <f>AA432/'Totals and Drop Down Lists'!W$6*Inputs!E$37</f>
        <v>5570.7492403072965</v>
      </c>
      <c r="AJ432">
        <f>AB432/'Totals and Drop Down Lists'!X$6*Inputs!F$37</f>
        <v>2408.5634177780635</v>
      </c>
      <c r="AK432">
        <f>AC432/'Totals and Drop Down Lists'!Y$6*Inputs!G$37</f>
        <v>4456.420343549521</v>
      </c>
      <c r="AL432">
        <f>AD432/'Totals and Drop Down Lists'!Z$6*Inputs!H$37</f>
        <v>5243.4458305760027</v>
      </c>
      <c r="AM432">
        <f>AE432/'Totals and Drop Down Lists'!AA$6*Inputs!I$37</f>
        <v>2165.367511796303</v>
      </c>
      <c r="AN432">
        <f>AF432/'Totals and Drop Down Lists'!AB$6*Inputs!J$37</f>
        <v>3691.9882309637774</v>
      </c>
      <c r="AO432">
        <f>AG432/'Totals and Drop Down Lists'!AC$6*Inputs!K$37</f>
        <v>3892.3274214301482</v>
      </c>
      <c r="AP432">
        <f>AH432/'Totals and Drop Down Lists'!AD$6*Inputs!L$37</f>
        <v>6673.5577910938746</v>
      </c>
      <c r="AQ432">
        <f>IF(OR($D432="51",$D432="52",$D432="61"),(AA432/'Totals and Drop Down Lists'!W$4)*Inputs!E$38,0)</f>
        <v>0</v>
      </c>
      <c r="AR432">
        <f>IF(OR($D432="51",$D432="52",$D432="61"),(AB432/'Totals and Drop Down Lists'!X$4)*Inputs!F$38,0)</f>
        <v>0</v>
      </c>
      <c r="AS432">
        <f>IF(OR($D432="51",$D432="52",$D432="61"),(AC432/'Totals and Drop Down Lists'!Y$4)*Inputs!G$38,0)</f>
        <v>0</v>
      </c>
      <c r="AT432">
        <f>IF(OR($D432="51",$D432="52",$D432="61"),(AD432/'Totals and Drop Down Lists'!Z$4)*Inputs!H$38,0)</f>
        <v>0</v>
      </c>
      <c r="AU432">
        <f>IF(OR($D432="51",$D432="52",$D432="61"),(AE432/'Totals and Drop Down Lists'!AA$4)*Inputs!I$38,0)</f>
        <v>0</v>
      </c>
      <c r="AV432">
        <f>IF(OR($D432="51",$D432="52",$D432="61"),(AF432/'Totals and Drop Down Lists'!AB$4)*Inputs!J$38,0)</f>
        <v>0</v>
      </c>
      <c r="AW432">
        <f>IF(OR($D432="51",$D432="52",$D432="61"),(AG432/'Totals and Drop Down Lists'!AC$4)*Inputs!K$38,0)</f>
        <v>0</v>
      </c>
      <c r="AX432">
        <f>IF(OR($D432="51",$D432="52",$D432="61"),(AH432/'Totals and Drop Down Lists'!AD$4)*Inputs!L$38,0)</f>
        <v>0</v>
      </c>
      <c r="AY432">
        <f>IF(OR($D432="51",$D432="52",$D432="61"),0,(AA432/'Totals and Drop Down Lists'!W$5)*Inputs!E$39)</f>
        <v>0</v>
      </c>
      <c r="AZ432">
        <f>IF(OR($D432="51",$D432="52",$D432="61"),0,(AB432/'Totals and Drop Down Lists'!X$5)*Inputs!F$39)</f>
        <v>0</v>
      </c>
      <c r="BA432">
        <f>IF(OR($D432="51",$D432="52",$D432="61"),0,(AC432/'Totals and Drop Down Lists'!Y$5)*Inputs!G$39)</f>
        <v>0</v>
      </c>
      <c r="BB432">
        <f>IF(OR($D432="51",$D432="52",$D432="61"),0,(AD432/'Totals and Drop Down Lists'!Z$5)*Inputs!H$39)</f>
        <v>0</v>
      </c>
      <c r="BC432">
        <f>IF(OR($D432="51",$D432="52",$D432="61"),0,(AE432/'Totals and Drop Down Lists'!AA$5)*Inputs!I$39)</f>
        <v>0</v>
      </c>
      <c r="BD432">
        <f>IF(OR($D432="51",$D432="52",$D432="61"),0,(AF432/'Totals and Drop Down Lists'!AB$5)*Inputs!J$39)</f>
        <v>0</v>
      </c>
      <c r="BE432">
        <f>IF(OR($D432="51",$D432="52",$D432="61"),0,(AG432/'Totals and Drop Down Lists'!AC$5)*Inputs!K$39)</f>
        <v>0</v>
      </c>
      <c r="BF432">
        <f>IF(OR($D432="51",$D432="52",$D432="61"),0,(AH432/'Totals and Drop Down Lists'!AD$5)*Inputs!L$39)</f>
        <v>0</v>
      </c>
      <c r="BG432" s="10">
        <f t="shared" si="55"/>
        <v>34102.41978749499</v>
      </c>
    </row>
    <row r="433" spans="1:59" ht="28.8">
      <c r="A433" s="1" t="s">
        <v>7383</v>
      </c>
      <c r="B433" s="1" t="s">
        <v>808</v>
      </c>
      <c r="C433" s="1" t="s">
        <v>827</v>
      </c>
      <c r="D433" s="1" t="s">
        <v>25</v>
      </c>
      <c r="E433" s="1" t="s">
        <v>828</v>
      </c>
      <c r="F433" s="2">
        <v>18063</v>
      </c>
      <c r="G433" s="2">
        <v>37</v>
      </c>
      <c r="H433" s="2">
        <v>0</v>
      </c>
      <c r="I433" s="2">
        <v>1358</v>
      </c>
      <c r="J433" s="2">
        <v>7832</v>
      </c>
      <c r="K433" s="2">
        <v>1867</v>
      </c>
      <c r="L433" s="2">
        <v>35</v>
      </c>
      <c r="M433" s="2">
        <v>0</v>
      </c>
      <c r="N433" s="2">
        <v>10</v>
      </c>
      <c r="O433" s="2">
        <v>31</v>
      </c>
      <c r="P433" s="2">
        <v>13</v>
      </c>
      <c r="Q433" s="2">
        <v>0</v>
      </c>
      <c r="R433" s="2">
        <v>1542</v>
      </c>
      <c r="S433" s="2">
        <v>1433900</v>
      </c>
      <c r="T433" s="2">
        <v>72993600</v>
      </c>
      <c r="U433" s="2">
        <v>163</v>
      </c>
      <c r="V433" s="2">
        <v>44</v>
      </c>
      <c r="W433" s="2">
        <v>0</v>
      </c>
      <c r="X433" s="2">
        <v>220</v>
      </c>
      <c r="Y433" s="2">
        <v>10</v>
      </c>
      <c r="Z433" s="2">
        <v>200</v>
      </c>
      <c r="AA433" s="9">
        <f t="shared" si="56"/>
        <v>18063</v>
      </c>
      <c r="AB433" s="9">
        <f t="shared" si="57"/>
        <v>1321</v>
      </c>
      <c r="AC433" s="9">
        <f t="shared" si="58"/>
        <v>1631</v>
      </c>
      <c r="AD433" s="9">
        <f t="shared" si="59"/>
        <v>1542</v>
      </c>
      <c r="AE433" s="44">
        <f t="shared" si="60"/>
        <v>3.10821994589183E-5</v>
      </c>
      <c r="AF433" s="9">
        <f t="shared" si="61"/>
        <v>176</v>
      </c>
      <c r="AG433" s="9">
        <f t="shared" si="54"/>
        <v>210</v>
      </c>
      <c r="AH433" s="44">
        <f t="shared" si="62"/>
        <v>1.8626961640188474E-5</v>
      </c>
      <c r="AI433">
        <f>AA433/'Totals and Drop Down Lists'!W$6*Inputs!E$37</f>
        <v>16385.67717434794</v>
      </c>
      <c r="AJ433">
        <f>AB433/'Totals and Drop Down Lists'!X$6*Inputs!F$37</f>
        <v>4346.6014684218881</v>
      </c>
      <c r="AK433">
        <f>AC433/'Totals and Drop Down Lists'!Y$6*Inputs!G$37</f>
        <v>10752.102929481167</v>
      </c>
      <c r="AL433">
        <f>AD433/'Totals and Drop Down Lists'!Z$6*Inputs!H$37</f>
        <v>12362.986958330577</v>
      </c>
      <c r="AM433">
        <f>AE433/'Totals and Drop Down Lists'!AA$6*Inputs!I$37</f>
        <v>3869.4028183510263</v>
      </c>
      <c r="AN433">
        <f>AF433/'Totals and Drop Down Lists'!AB$6*Inputs!J$37</f>
        <v>3512.3779927006744</v>
      </c>
      <c r="AO433">
        <f>AG433/'Totals and Drop Down Lists'!AC$6*Inputs!K$37</f>
        <v>3910.9509976092399</v>
      </c>
      <c r="AP433">
        <f>AH433/'Totals and Drop Down Lists'!AD$6*Inputs!L$37</f>
        <v>4383.4811886586613</v>
      </c>
      <c r="AQ433">
        <f>IF(OR($D433="51",$D433="52",$D433="61"),(AA433/'Totals and Drop Down Lists'!W$4)*Inputs!E$38,0)</f>
        <v>0</v>
      </c>
      <c r="AR433">
        <f>IF(OR($D433="51",$D433="52",$D433="61"),(AB433/'Totals and Drop Down Lists'!X$4)*Inputs!F$38,0)</f>
        <v>0</v>
      </c>
      <c r="AS433">
        <f>IF(OR($D433="51",$D433="52",$D433="61"),(AC433/'Totals and Drop Down Lists'!Y$4)*Inputs!G$38,0)</f>
        <v>0</v>
      </c>
      <c r="AT433">
        <f>IF(OR($D433="51",$D433="52",$D433="61"),(AD433/'Totals and Drop Down Lists'!Z$4)*Inputs!H$38,0)</f>
        <v>0</v>
      </c>
      <c r="AU433">
        <f>IF(OR($D433="51",$D433="52",$D433="61"),(AE433/'Totals and Drop Down Lists'!AA$4)*Inputs!I$38,0)</f>
        <v>0</v>
      </c>
      <c r="AV433">
        <f>IF(OR($D433="51",$D433="52",$D433="61"),(AF433/'Totals and Drop Down Lists'!AB$4)*Inputs!J$38,0)</f>
        <v>0</v>
      </c>
      <c r="AW433">
        <f>IF(OR($D433="51",$D433="52",$D433="61"),(AG433/'Totals and Drop Down Lists'!AC$4)*Inputs!K$38,0)</f>
        <v>0</v>
      </c>
      <c r="AX433">
        <f>IF(OR($D433="51",$D433="52",$D433="61"),(AH433/'Totals and Drop Down Lists'!AD$4)*Inputs!L$38,0)</f>
        <v>0</v>
      </c>
      <c r="AY433">
        <f>IF(OR($D433="51",$D433="52",$D433="61"),0,(AA433/'Totals and Drop Down Lists'!W$5)*Inputs!E$39)</f>
        <v>0</v>
      </c>
      <c r="AZ433">
        <f>IF(OR($D433="51",$D433="52",$D433="61"),0,(AB433/'Totals and Drop Down Lists'!X$5)*Inputs!F$39)</f>
        <v>0</v>
      </c>
      <c r="BA433">
        <f>IF(OR($D433="51",$D433="52",$D433="61"),0,(AC433/'Totals and Drop Down Lists'!Y$5)*Inputs!G$39)</f>
        <v>0</v>
      </c>
      <c r="BB433">
        <f>IF(OR($D433="51",$D433="52",$D433="61"),0,(AD433/'Totals and Drop Down Lists'!Z$5)*Inputs!H$39)</f>
        <v>0</v>
      </c>
      <c r="BC433">
        <f>IF(OR($D433="51",$D433="52",$D433="61"),0,(AE433/'Totals and Drop Down Lists'!AA$5)*Inputs!I$39)</f>
        <v>0</v>
      </c>
      <c r="BD433">
        <f>IF(OR($D433="51",$D433="52",$D433="61"),0,(AF433/'Totals and Drop Down Lists'!AB$5)*Inputs!J$39)</f>
        <v>0</v>
      </c>
      <c r="BE433">
        <f>IF(OR($D433="51",$D433="52",$D433="61"),0,(AG433/'Totals and Drop Down Lists'!AC$5)*Inputs!K$39)</f>
        <v>0</v>
      </c>
      <c r="BF433">
        <f>IF(OR($D433="51",$D433="52",$D433="61"),0,(AH433/'Totals and Drop Down Lists'!AD$5)*Inputs!L$39)</f>
        <v>0</v>
      </c>
      <c r="BG433" s="10">
        <f t="shared" si="55"/>
        <v>59523.581527901173</v>
      </c>
    </row>
    <row r="434" spans="1:59" ht="28.8">
      <c r="A434" s="1" t="s">
        <v>7383</v>
      </c>
      <c r="B434" s="1" t="s">
        <v>808</v>
      </c>
      <c r="C434" s="1" t="s">
        <v>829</v>
      </c>
      <c r="D434" s="1" t="s">
        <v>25</v>
      </c>
      <c r="E434" s="1" t="s">
        <v>830</v>
      </c>
      <c r="F434" s="2">
        <v>2189</v>
      </c>
      <c r="G434" s="2">
        <v>2</v>
      </c>
      <c r="H434" s="2">
        <v>0</v>
      </c>
      <c r="I434" s="2">
        <v>154</v>
      </c>
      <c r="J434" s="2">
        <v>839</v>
      </c>
      <c r="K434" s="2">
        <v>197</v>
      </c>
      <c r="L434" s="2">
        <v>4</v>
      </c>
      <c r="M434" s="2">
        <v>9</v>
      </c>
      <c r="N434" s="2">
        <v>0</v>
      </c>
      <c r="O434" s="2">
        <v>0</v>
      </c>
      <c r="P434" s="2">
        <v>0</v>
      </c>
      <c r="Q434" s="2">
        <v>0</v>
      </c>
      <c r="R434" s="2">
        <v>270</v>
      </c>
      <c r="S434" s="2">
        <v>84200</v>
      </c>
      <c r="T434" s="2">
        <v>9155600</v>
      </c>
      <c r="U434" s="2">
        <v>17</v>
      </c>
      <c r="V434" s="2">
        <v>30</v>
      </c>
      <c r="W434" s="2">
        <v>4</v>
      </c>
      <c r="X434" s="2">
        <v>34</v>
      </c>
      <c r="Y434" s="2">
        <v>0</v>
      </c>
      <c r="Z434" s="2">
        <v>15</v>
      </c>
      <c r="AA434" s="9">
        <f t="shared" si="56"/>
        <v>2189</v>
      </c>
      <c r="AB434" s="9">
        <f t="shared" si="57"/>
        <v>152</v>
      </c>
      <c r="AC434" s="9">
        <f t="shared" si="58"/>
        <v>283</v>
      </c>
      <c r="AD434" s="9">
        <f t="shared" si="59"/>
        <v>270</v>
      </c>
      <c r="AE434" s="44">
        <f t="shared" si="60"/>
        <v>3.2304742038387574E-6</v>
      </c>
      <c r="AF434" s="9">
        <f t="shared" si="61"/>
        <v>0</v>
      </c>
      <c r="AG434" s="9">
        <f t="shared" si="54"/>
        <v>15</v>
      </c>
      <c r="AH434" s="44">
        <f t="shared" si="62"/>
        <v>1.3105289246602341E-6</v>
      </c>
      <c r="AI434">
        <f>AA434/'Totals and Drop Down Lists'!W$6*Inputs!E$37</f>
        <v>1985.7303512510459</v>
      </c>
      <c r="AJ434">
        <f>AB434/'Totals and Drop Down Lists'!X$6*Inputs!F$37</f>
        <v>500.13885177905149</v>
      </c>
      <c r="AK434">
        <f>AC434/'Totals and Drop Down Lists'!Y$6*Inputs!G$37</f>
        <v>1865.6315935273883</v>
      </c>
      <c r="AL434">
        <f>AD434/'Totals and Drop Down Lists'!Z$6*Inputs!H$37</f>
        <v>2164.7253428983499</v>
      </c>
      <c r="AM434">
        <f>AE434/'Totals and Drop Down Lists'!AA$6*Inputs!I$37</f>
        <v>402.15963498546415</v>
      </c>
      <c r="AN434">
        <f>AF434/'Totals and Drop Down Lists'!AB$6*Inputs!J$37</f>
        <v>0</v>
      </c>
      <c r="AO434">
        <f>AG434/'Totals and Drop Down Lists'!AC$6*Inputs!K$37</f>
        <v>279.35364268637431</v>
      </c>
      <c r="AP434">
        <f>AH434/'Totals and Drop Down Lists'!AD$6*Inputs!L$37</f>
        <v>308.40665264735429</v>
      </c>
      <c r="AQ434">
        <f>IF(OR($D434="51",$D434="52",$D434="61"),(AA434/'Totals and Drop Down Lists'!W$4)*Inputs!E$38,0)</f>
        <v>0</v>
      </c>
      <c r="AR434">
        <f>IF(OR($D434="51",$D434="52",$D434="61"),(AB434/'Totals and Drop Down Lists'!X$4)*Inputs!F$38,0)</f>
        <v>0</v>
      </c>
      <c r="AS434">
        <f>IF(OR($D434="51",$D434="52",$D434="61"),(AC434/'Totals and Drop Down Lists'!Y$4)*Inputs!G$38,0)</f>
        <v>0</v>
      </c>
      <c r="AT434">
        <f>IF(OR($D434="51",$D434="52",$D434="61"),(AD434/'Totals and Drop Down Lists'!Z$4)*Inputs!H$38,0)</f>
        <v>0</v>
      </c>
      <c r="AU434">
        <f>IF(OR($D434="51",$D434="52",$D434="61"),(AE434/'Totals and Drop Down Lists'!AA$4)*Inputs!I$38,0)</f>
        <v>0</v>
      </c>
      <c r="AV434">
        <f>IF(OR($D434="51",$D434="52",$D434="61"),(AF434/'Totals and Drop Down Lists'!AB$4)*Inputs!J$38,0)</f>
        <v>0</v>
      </c>
      <c r="AW434">
        <f>IF(OR($D434="51",$D434="52",$D434="61"),(AG434/'Totals and Drop Down Lists'!AC$4)*Inputs!K$38,0)</f>
        <v>0</v>
      </c>
      <c r="AX434">
        <f>IF(OR($D434="51",$D434="52",$D434="61"),(AH434/'Totals and Drop Down Lists'!AD$4)*Inputs!L$38,0)</f>
        <v>0</v>
      </c>
      <c r="AY434">
        <f>IF(OR($D434="51",$D434="52",$D434="61"),0,(AA434/'Totals and Drop Down Lists'!W$5)*Inputs!E$39)</f>
        <v>0</v>
      </c>
      <c r="AZ434">
        <f>IF(OR($D434="51",$D434="52",$D434="61"),0,(AB434/'Totals and Drop Down Lists'!X$5)*Inputs!F$39)</f>
        <v>0</v>
      </c>
      <c r="BA434">
        <f>IF(OR($D434="51",$D434="52",$D434="61"),0,(AC434/'Totals and Drop Down Lists'!Y$5)*Inputs!G$39)</f>
        <v>0</v>
      </c>
      <c r="BB434">
        <f>IF(OR($D434="51",$D434="52",$D434="61"),0,(AD434/'Totals and Drop Down Lists'!Z$5)*Inputs!H$39)</f>
        <v>0</v>
      </c>
      <c r="BC434">
        <f>IF(OR($D434="51",$D434="52",$D434="61"),0,(AE434/'Totals and Drop Down Lists'!AA$5)*Inputs!I$39)</f>
        <v>0</v>
      </c>
      <c r="BD434">
        <f>IF(OR($D434="51",$D434="52",$D434="61"),0,(AF434/'Totals and Drop Down Lists'!AB$5)*Inputs!J$39)</f>
        <v>0</v>
      </c>
      <c r="BE434">
        <f>IF(OR($D434="51",$D434="52",$D434="61"),0,(AG434/'Totals and Drop Down Lists'!AC$5)*Inputs!K$39)</f>
        <v>0</v>
      </c>
      <c r="BF434">
        <f>IF(OR($D434="51",$D434="52",$D434="61"),0,(AH434/'Totals and Drop Down Lists'!AD$5)*Inputs!L$39)</f>
        <v>0</v>
      </c>
      <c r="BG434" s="10">
        <f t="shared" si="55"/>
        <v>7506.1460697750281</v>
      </c>
    </row>
    <row r="435" spans="1:59" ht="28.8">
      <c r="A435" s="1" t="s">
        <v>7383</v>
      </c>
      <c r="B435" s="1" t="s">
        <v>808</v>
      </c>
      <c r="C435" s="1" t="s">
        <v>831</v>
      </c>
      <c r="D435" s="1" t="s">
        <v>25</v>
      </c>
      <c r="E435" s="1" t="s">
        <v>832</v>
      </c>
      <c r="F435" s="2">
        <v>9048</v>
      </c>
      <c r="G435" s="2">
        <v>119</v>
      </c>
      <c r="H435" s="2">
        <v>14</v>
      </c>
      <c r="I435" s="2">
        <v>909</v>
      </c>
      <c r="J435" s="2">
        <v>4024</v>
      </c>
      <c r="K435" s="2">
        <v>752</v>
      </c>
      <c r="L435" s="2">
        <v>9</v>
      </c>
      <c r="M435" s="2">
        <v>0</v>
      </c>
      <c r="N435" s="2">
        <v>0</v>
      </c>
      <c r="O435" s="2">
        <v>0</v>
      </c>
      <c r="P435" s="2">
        <v>3</v>
      </c>
      <c r="Q435" s="2">
        <v>0</v>
      </c>
      <c r="R435" s="2">
        <v>1176</v>
      </c>
      <c r="S435" s="2">
        <v>567400</v>
      </c>
      <c r="T435" s="2">
        <v>39004500</v>
      </c>
      <c r="U435" s="2">
        <v>91</v>
      </c>
      <c r="V435" s="2">
        <v>40</v>
      </c>
      <c r="W435" s="2">
        <v>0</v>
      </c>
      <c r="X435" s="2">
        <v>224</v>
      </c>
      <c r="Y435" s="2">
        <v>30</v>
      </c>
      <c r="Z435" s="2">
        <v>174</v>
      </c>
      <c r="AA435" s="9">
        <f t="shared" si="56"/>
        <v>9048</v>
      </c>
      <c r="AB435" s="9">
        <f t="shared" si="57"/>
        <v>776</v>
      </c>
      <c r="AC435" s="9">
        <f t="shared" si="58"/>
        <v>1188</v>
      </c>
      <c r="AD435" s="9">
        <f t="shared" si="59"/>
        <v>1176</v>
      </c>
      <c r="AE435" s="44">
        <f t="shared" si="60"/>
        <v>9.8146201293145792E-6</v>
      </c>
      <c r="AF435" s="9">
        <f t="shared" si="61"/>
        <v>184</v>
      </c>
      <c r="AG435" s="9">
        <f t="shared" si="54"/>
        <v>204</v>
      </c>
      <c r="AH435" s="44">
        <f t="shared" si="62"/>
        <v>1.4185384835581988E-5</v>
      </c>
      <c r="AI435">
        <f>AA435/'Totals and Drop Down Lists'!W$6*Inputs!E$37</f>
        <v>8207.8064038919438</v>
      </c>
      <c r="AJ435">
        <f>AB435/'Totals and Drop Down Lists'!X$6*Inputs!F$37</f>
        <v>2553.3404538193681</v>
      </c>
      <c r="AK435">
        <f>AC435/'Totals and Drop Down Lists'!Y$6*Inputs!G$37</f>
        <v>7831.6972901432409</v>
      </c>
      <c r="AL435">
        <f>AD435/'Totals and Drop Down Lists'!Z$6*Inputs!H$37</f>
        <v>9428.5814935128146</v>
      </c>
      <c r="AM435">
        <f>AE435/'Totals and Drop Down Lists'!AA$6*Inputs!I$37</f>
        <v>1221.8156839128715</v>
      </c>
      <c r="AN435">
        <f>AF435/'Totals and Drop Down Lists'!AB$6*Inputs!J$37</f>
        <v>3672.0315378234322</v>
      </c>
      <c r="AO435">
        <f>AG435/'Totals and Drop Down Lists'!AC$6*Inputs!K$37</f>
        <v>3799.2095405346904</v>
      </c>
      <c r="AP435">
        <f>AH435/'Totals and Drop Down Lists'!AD$6*Inputs!L$37</f>
        <v>3338.2453231931549</v>
      </c>
      <c r="AQ435">
        <f>IF(OR($D435="51",$D435="52",$D435="61"),(AA435/'Totals and Drop Down Lists'!W$4)*Inputs!E$38,0)</f>
        <v>0</v>
      </c>
      <c r="AR435">
        <f>IF(OR($D435="51",$D435="52",$D435="61"),(AB435/'Totals and Drop Down Lists'!X$4)*Inputs!F$38,0)</f>
        <v>0</v>
      </c>
      <c r="AS435">
        <f>IF(OR($D435="51",$D435="52",$D435="61"),(AC435/'Totals and Drop Down Lists'!Y$4)*Inputs!G$38,0)</f>
        <v>0</v>
      </c>
      <c r="AT435">
        <f>IF(OR($D435="51",$D435="52",$D435="61"),(AD435/'Totals and Drop Down Lists'!Z$4)*Inputs!H$38,0)</f>
        <v>0</v>
      </c>
      <c r="AU435">
        <f>IF(OR($D435="51",$D435="52",$D435="61"),(AE435/'Totals and Drop Down Lists'!AA$4)*Inputs!I$38,0)</f>
        <v>0</v>
      </c>
      <c r="AV435">
        <f>IF(OR($D435="51",$D435="52",$D435="61"),(AF435/'Totals and Drop Down Lists'!AB$4)*Inputs!J$38,0)</f>
        <v>0</v>
      </c>
      <c r="AW435">
        <f>IF(OR($D435="51",$D435="52",$D435="61"),(AG435/'Totals and Drop Down Lists'!AC$4)*Inputs!K$38,0)</f>
        <v>0</v>
      </c>
      <c r="AX435">
        <f>IF(OR($D435="51",$D435="52",$D435="61"),(AH435/'Totals and Drop Down Lists'!AD$4)*Inputs!L$38,0)</f>
        <v>0</v>
      </c>
      <c r="AY435">
        <f>IF(OR($D435="51",$D435="52",$D435="61"),0,(AA435/'Totals and Drop Down Lists'!W$5)*Inputs!E$39)</f>
        <v>0</v>
      </c>
      <c r="AZ435">
        <f>IF(OR($D435="51",$D435="52",$D435="61"),0,(AB435/'Totals and Drop Down Lists'!X$5)*Inputs!F$39)</f>
        <v>0</v>
      </c>
      <c r="BA435">
        <f>IF(OR($D435="51",$D435="52",$D435="61"),0,(AC435/'Totals and Drop Down Lists'!Y$5)*Inputs!G$39)</f>
        <v>0</v>
      </c>
      <c r="BB435">
        <f>IF(OR($D435="51",$D435="52",$D435="61"),0,(AD435/'Totals and Drop Down Lists'!Z$5)*Inputs!H$39)</f>
        <v>0</v>
      </c>
      <c r="BC435">
        <f>IF(OR($D435="51",$D435="52",$D435="61"),0,(AE435/'Totals and Drop Down Lists'!AA$5)*Inputs!I$39)</f>
        <v>0</v>
      </c>
      <c r="BD435">
        <f>IF(OR($D435="51",$D435="52",$D435="61"),0,(AF435/'Totals and Drop Down Lists'!AB$5)*Inputs!J$39)</f>
        <v>0</v>
      </c>
      <c r="BE435">
        <f>IF(OR($D435="51",$D435="52",$D435="61"),0,(AG435/'Totals and Drop Down Lists'!AC$5)*Inputs!K$39)</f>
        <v>0</v>
      </c>
      <c r="BF435">
        <f>IF(OR($D435="51",$D435="52",$D435="61"),0,(AH435/'Totals and Drop Down Lists'!AD$5)*Inputs!L$39)</f>
        <v>0</v>
      </c>
      <c r="BG435" s="10">
        <f t="shared" si="55"/>
        <v>40052.727726831523</v>
      </c>
    </row>
    <row r="436" spans="1:59" ht="28.8">
      <c r="A436" s="1" t="s">
        <v>7383</v>
      </c>
      <c r="B436" s="1" t="s">
        <v>808</v>
      </c>
      <c r="C436" s="1" t="s">
        <v>833</v>
      </c>
      <c r="D436" s="1" t="s">
        <v>25</v>
      </c>
      <c r="E436" s="1" t="s">
        <v>834</v>
      </c>
      <c r="F436" s="2">
        <v>8256</v>
      </c>
      <c r="G436" s="2">
        <v>83</v>
      </c>
      <c r="H436" s="2">
        <v>0</v>
      </c>
      <c r="I436" s="2">
        <v>1585</v>
      </c>
      <c r="J436" s="2">
        <v>3099</v>
      </c>
      <c r="K436" s="2">
        <v>702</v>
      </c>
      <c r="L436" s="2">
        <v>61</v>
      </c>
      <c r="M436" s="2">
        <v>2</v>
      </c>
      <c r="N436" s="2">
        <v>11</v>
      </c>
      <c r="O436" s="2">
        <v>49</v>
      </c>
      <c r="P436" s="2">
        <v>10</v>
      </c>
      <c r="Q436" s="2">
        <v>0</v>
      </c>
      <c r="R436" s="2">
        <v>914</v>
      </c>
      <c r="S436" s="2">
        <v>287500</v>
      </c>
      <c r="T436" s="2">
        <v>18545500</v>
      </c>
      <c r="U436" s="2">
        <v>22</v>
      </c>
      <c r="V436" s="2">
        <v>73</v>
      </c>
      <c r="W436" s="2">
        <v>20</v>
      </c>
      <c r="X436" s="2">
        <v>195</v>
      </c>
      <c r="Y436" s="2">
        <v>53</v>
      </c>
      <c r="Z436" s="2">
        <v>84</v>
      </c>
      <c r="AA436" s="9">
        <f t="shared" si="56"/>
        <v>8256</v>
      </c>
      <c r="AB436" s="9">
        <f t="shared" si="57"/>
        <v>1502</v>
      </c>
      <c r="AC436" s="9">
        <f t="shared" si="58"/>
        <v>1047</v>
      </c>
      <c r="AD436" s="9">
        <f t="shared" si="59"/>
        <v>914</v>
      </c>
      <c r="AE436" s="44">
        <f t="shared" si="60"/>
        <v>1.1105763835957136E-5</v>
      </c>
      <c r="AF436" s="9">
        <f t="shared" si="61"/>
        <v>102</v>
      </c>
      <c r="AG436" s="9">
        <f t="shared" si="54"/>
        <v>137</v>
      </c>
      <c r="AH436" s="44">
        <f t="shared" si="62"/>
        <v>1.154747921887682E-5</v>
      </c>
      <c r="AI436">
        <f>AA436/'Totals and Drop Down Lists'!W$6*Inputs!E$37</f>
        <v>7489.3512014292528</v>
      </c>
      <c r="AJ436">
        <f>AB436/'Totals and Drop Down Lists'!X$6*Inputs!F$37</f>
        <v>4942.1615485008897</v>
      </c>
      <c r="AK436">
        <f>AC436/'Totals and Drop Down Lists'!Y$6*Inputs!G$37</f>
        <v>6902.1776622727039</v>
      </c>
      <c r="AL436">
        <f>AD436/'Totals and Drop Down Lists'!Z$6*Inputs!H$37</f>
        <v>7327.9961607744144</v>
      </c>
      <c r="AM436">
        <f>AE436/'Totals and Drop Down Lists'!AA$6*Inputs!I$37</f>
        <v>1382.5493251721432</v>
      </c>
      <c r="AN436">
        <f>AF436/'Totals and Drop Down Lists'!AB$6*Inputs!J$37</f>
        <v>2035.5827003151637</v>
      </c>
      <c r="AO436">
        <f>AG436/'Totals and Drop Down Lists'!AC$6*Inputs!K$37</f>
        <v>2551.4299365355519</v>
      </c>
      <c r="AP436">
        <f>AH436/'Totals and Drop Down Lists'!AD$6*Inputs!L$37</f>
        <v>2717.467234332114</v>
      </c>
      <c r="AQ436">
        <f>IF(OR($D436="51",$D436="52",$D436="61"),(AA436/'Totals and Drop Down Lists'!W$4)*Inputs!E$38,0)</f>
        <v>0</v>
      </c>
      <c r="AR436">
        <f>IF(OR($D436="51",$D436="52",$D436="61"),(AB436/'Totals and Drop Down Lists'!X$4)*Inputs!F$38,0)</f>
        <v>0</v>
      </c>
      <c r="AS436">
        <f>IF(OR($D436="51",$D436="52",$D436="61"),(AC436/'Totals and Drop Down Lists'!Y$4)*Inputs!G$38,0)</f>
        <v>0</v>
      </c>
      <c r="AT436">
        <f>IF(OR($D436="51",$D436="52",$D436="61"),(AD436/'Totals and Drop Down Lists'!Z$4)*Inputs!H$38,0)</f>
        <v>0</v>
      </c>
      <c r="AU436">
        <f>IF(OR($D436="51",$D436="52",$D436="61"),(AE436/'Totals and Drop Down Lists'!AA$4)*Inputs!I$38,0)</f>
        <v>0</v>
      </c>
      <c r="AV436">
        <f>IF(OR($D436="51",$D436="52",$D436="61"),(AF436/'Totals and Drop Down Lists'!AB$4)*Inputs!J$38,0)</f>
        <v>0</v>
      </c>
      <c r="AW436">
        <f>IF(OR($D436="51",$D436="52",$D436="61"),(AG436/'Totals and Drop Down Lists'!AC$4)*Inputs!K$38,0)</f>
        <v>0</v>
      </c>
      <c r="AX436">
        <f>IF(OR($D436="51",$D436="52",$D436="61"),(AH436/'Totals and Drop Down Lists'!AD$4)*Inputs!L$38,0)</f>
        <v>0</v>
      </c>
      <c r="AY436">
        <f>IF(OR($D436="51",$D436="52",$D436="61"),0,(AA436/'Totals and Drop Down Lists'!W$5)*Inputs!E$39)</f>
        <v>0</v>
      </c>
      <c r="AZ436">
        <f>IF(OR($D436="51",$D436="52",$D436="61"),0,(AB436/'Totals and Drop Down Lists'!X$5)*Inputs!F$39)</f>
        <v>0</v>
      </c>
      <c r="BA436">
        <f>IF(OR($D436="51",$D436="52",$D436="61"),0,(AC436/'Totals and Drop Down Lists'!Y$5)*Inputs!G$39)</f>
        <v>0</v>
      </c>
      <c r="BB436">
        <f>IF(OR($D436="51",$D436="52",$D436="61"),0,(AD436/'Totals and Drop Down Lists'!Z$5)*Inputs!H$39)</f>
        <v>0</v>
      </c>
      <c r="BC436">
        <f>IF(OR($D436="51",$D436="52",$D436="61"),0,(AE436/'Totals and Drop Down Lists'!AA$5)*Inputs!I$39)</f>
        <v>0</v>
      </c>
      <c r="BD436">
        <f>IF(OR($D436="51",$D436="52",$D436="61"),0,(AF436/'Totals and Drop Down Lists'!AB$5)*Inputs!J$39)</f>
        <v>0</v>
      </c>
      <c r="BE436">
        <f>IF(OR($D436="51",$D436="52",$D436="61"),0,(AG436/'Totals and Drop Down Lists'!AC$5)*Inputs!K$39)</f>
        <v>0</v>
      </c>
      <c r="BF436">
        <f>IF(OR($D436="51",$D436="52",$D436="61"),0,(AH436/'Totals and Drop Down Lists'!AD$5)*Inputs!L$39)</f>
        <v>0</v>
      </c>
      <c r="BG436" s="10">
        <f t="shared" si="55"/>
        <v>35348.71576933223</v>
      </c>
    </row>
    <row r="437" spans="1:59" ht="28.8">
      <c r="A437" s="1" t="s">
        <v>7383</v>
      </c>
      <c r="B437" s="1" t="s">
        <v>808</v>
      </c>
      <c r="C437" s="1" t="s">
        <v>835</v>
      </c>
      <c r="D437" s="1" t="s">
        <v>25</v>
      </c>
      <c r="E437" s="1" t="s">
        <v>836</v>
      </c>
      <c r="F437" s="2">
        <v>3552</v>
      </c>
      <c r="G437" s="2">
        <v>22</v>
      </c>
      <c r="H437" s="2">
        <v>0</v>
      </c>
      <c r="I437" s="2">
        <v>784</v>
      </c>
      <c r="J437" s="2">
        <v>1361</v>
      </c>
      <c r="K437" s="2">
        <v>278</v>
      </c>
      <c r="L437" s="2">
        <v>10</v>
      </c>
      <c r="M437" s="2">
        <v>15</v>
      </c>
      <c r="N437" s="2">
        <v>0</v>
      </c>
      <c r="O437" s="2">
        <v>0</v>
      </c>
      <c r="P437" s="2">
        <v>3</v>
      </c>
      <c r="Q437" s="2">
        <v>0</v>
      </c>
      <c r="R437" s="2">
        <v>496</v>
      </c>
      <c r="S437" s="2">
        <v>105300</v>
      </c>
      <c r="T437" s="2">
        <v>7828000</v>
      </c>
      <c r="U437" s="2">
        <v>44</v>
      </c>
      <c r="V437" s="2">
        <v>60</v>
      </c>
      <c r="W437" s="2">
        <v>25</v>
      </c>
      <c r="X437" s="2">
        <v>149</v>
      </c>
      <c r="Y437" s="2">
        <v>4</v>
      </c>
      <c r="Z437" s="2">
        <v>99</v>
      </c>
      <c r="AA437" s="9">
        <f t="shared" si="56"/>
        <v>3552</v>
      </c>
      <c r="AB437" s="9">
        <f t="shared" si="57"/>
        <v>762</v>
      </c>
      <c r="AC437" s="9">
        <f t="shared" si="58"/>
        <v>524</v>
      </c>
      <c r="AD437" s="9">
        <f t="shared" si="59"/>
        <v>496</v>
      </c>
      <c r="AE437" s="44">
        <f t="shared" si="60"/>
        <v>3.9657675294757603E-6</v>
      </c>
      <c r="AF437" s="9">
        <f t="shared" si="61"/>
        <v>64</v>
      </c>
      <c r="AG437" s="9">
        <f t="shared" si="54"/>
        <v>103</v>
      </c>
      <c r="AH437" s="44">
        <f t="shared" si="62"/>
        <v>7.8284355727529489E-6</v>
      </c>
      <c r="AI437">
        <f>AA437/'Totals and Drop Down Lists'!W$6*Inputs!E$37</f>
        <v>3222.1627261963063</v>
      </c>
      <c r="AJ437">
        <f>AB437/'Totals and Drop Down Lists'!X$6*Inputs!F$37</f>
        <v>2507.2750332607711</v>
      </c>
      <c r="AK437">
        <f>AC437/'Totals and Drop Down Lists'!Y$6*Inputs!G$37</f>
        <v>3454.3850000295101</v>
      </c>
      <c r="AL437">
        <f>AD437/'Totals and Drop Down Lists'!Z$6*Inputs!H$37</f>
        <v>3976.6806299169689</v>
      </c>
      <c r="AM437">
        <f>AE437/'Totals and Drop Down Lists'!AA$6*Inputs!I$37</f>
        <v>493.69582341688391</v>
      </c>
      <c r="AN437">
        <f>AF437/'Totals and Drop Down Lists'!AB$6*Inputs!J$37</f>
        <v>1277.2283609820636</v>
      </c>
      <c r="AO437">
        <f>AG437/'Totals and Drop Down Lists'!AC$6*Inputs!K$37</f>
        <v>1918.2283464464367</v>
      </c>
      <c r="AP437">
        <f>AH437/'Totals and Drop Down Lists'!AD$6*Inputs!L$37</f>
        <v>1842.2650313377478</v>
      </c>
      <c r="AQ437">
        <f>IF(OR($D437="51",$D437="52",$D437="61"),(AA437/'Totals and Drop Down Lists'!W$4)*Inputs!E$38,0)</f>
        <v>0</v>
      </c>
      <c r="AR437">
        <f>IF(OR($D437="51",$D437="52",$D437="61"),(AB437/'Totals and Drop Down Lists'!X$4)*Inputs!F$38,0)</f>
        <v>0</v>
      </c>
      <c r="AS437">
        <f>IF(OR($D437="51",$D437="52",$D437="61"),(AC437/'Totals and Drop Down Lists'!Y$4)*Inputs!G$38,0)</f>
        <v>0</v>
      </c>
      <c r="AT437">
        <f>IF(OR($D437="51",$D437="52",$D437="61"),(AD437/'Totals and Drop Down Lists'!Z$4)*Inputs!H$38,0)</f>
        <v>0</v>
      </c>
      <c r="AU437">
        <f>IF(OR($D437="51",$D437="52",$D437="61"),(AE437/'Totals and Drop Down Lists'!AA$4)*Inputs!I$38,0)</f>
        <v>0</v>
      </c>
      <c r="AV437">
        <f>IF(OR($D437="51",$D437="52",$D437="61"),(AF437/'Totals and Drop Down Lists'!AB$4)*Inputs!J$38,0)</f>
        <v>0</v>
      </c>
      <c r="AW437">
        <f>IF(OR($D437="51",$D437="52",$D437="61"),(AG437/'Totals and Drop Down Lists'!AC$4)*Inputs!K$38,0)</f>
        <v>0</v>
      </c>
      <c r="AX437">
        <f>IF(OR($D437="51",$D437="52",$D437="61"),(AH437/'Totals and Drop Down Lists'!AD$4)*Inputs!L$38,0)</f>
        <v>0</v>
      </c>
      <c r="AY437">
        <f>IF(OR($D437="51",$D437="52",$D437="61"),0,(AA437/'Totals and Drop Down Lists'!W$5)*Inputs!E$39)</f>
        <v>0</v>
      </c>
      <c r="AZ437">
        <f>IF(OR($D437="51",$D437="52",$D437="61"),0,(AB437/'Totals and Drop Down Lists'!X$5)*Inputs!F$39)</f>
        <v>0</v>
      </c>
      <c r="BA437">
        <f>IF(OR($D437="51",$D437="52",$D437="61"),0,(AC437/'Totals and Drop Down Lists'!Y$5)*Inputs!G$39)</f>
        <v>0</v>
      </c>
      <c r="BB437">
        <f>IF(OR($D437="51",$D437="52",$D437="61"),0,(AD437/'Totals and Drop Down Lists'!Z$5)*Inputs!H$39)</f>
        <v>0</v>
      </c>
      <c r="BC437">
        <f>IF(OR($D437="51",$D437="52",$D437="61"),0,(AE437/'Totals and Drop Down Lists'!AA$5)*Inputs!I$39)</f>
        <v>0</v>
      </c>
      <c r="BD437">
        <f>IF(OR($D437="51",$D437="52",$D437="61"),0,(AF437/'Totals and Drop Down Lists'!AB$5)*Inputs!J$39)</f>
        <v>0</v>
      </c>
      <c r="BE437">
        <f>IF(OR($D437="51",$D437="52",$D437="61"),0,(AG437/'Totals and Drop Down Lists'!AC$5)*Inputs!K$39)</f>
        <v>0</v>
      </c>
      <c r="BF437">
        <f>IF(OR($D437="51",$D437="52",$D437="61"),0,(AH437/'Totals and Drop Down Lists'!AD$5)*Inputs!L$39)</f>
        <v>0</v>
      </c>
      <c r="BG437" s="10">
        <f t="shared" si="55"/>
        <v>18691.92095158669</v>
      </c>
    </row>
    <row r="438" spans="1:59" ht="28.8">
      <c r="A438" s="1" t="s">
        <v>7383</v>
      </c>
      <c r="B438" s="1" t="s">
        <v>808</v>
      </c>
      <c r="C438" s="1" t="s">
        <v>837</v>
      </c>
      <c r="D438" s="1" t="s">
        <v>25</v>
      </c>
      <c r="E438" s="1" t="s">
        <v>838</v>
      </c>
      <c r="F438" s="2">
        <v>5629</v>
      </c>
      <c r="G438" s="2">
        <v>132</v>
      </c>
      <c r="H438" s="2">
        <v>0</v>
      </c>
      <c r="I438" s="2">
        <v>1157</v>
      </c>
      <c r="J438" s="2">
        <v>1173</v>
      </c>
      <c r="K438" s="2">
        <v>239</v>
      </c>
      <c r="L438" s="2">
        <v>20</v>
      </c>
      <c r="M438" s="2">
        <v>5</v>
      </c>
      <c r="N438" s="2">
        <v>0</v>
      </c>
      <c r="O438" s="2">
        <v>0</v>
      </c>
      <c r="P438" s="2">
        <v>0</v>
      </c>
      <c r="Q438" s="2">
        <v>0</v>
      </c>
      <c r="R438" s="2">
        <v>622</v>
      </c>
      <c r="S438" s="2">
        <v>122100</v>
      </c>
      <c r="T438" s="2">
        <v>6474800</v>
      </c>
      <c r="U438" s="2">
        <v>42</v>
      </c>
      <c r="V438" s="2">
        <v>44</v>
      </c>
      <c r="W438" s="2">
        <v>20</v>
      </c>
      <c r="X438" s="2">
        <v>79</v>
      </c>
      <c r="Y438" s="2">
        <v>4</v>
      </c>
      <c r="Z438" s="2">
        <v>29</v>
      </c>
      <c r="AA438" s="9">
        <f t="shared" si="56"/>
        <v>5629</v>
      </c>
      <c r="AB438" s="9">
        <f t="shared" si="57"/>
        <v>1025</v>
      </c>
      <c r="AC438" s="9">
        <f t="shared" si="58"/>
        <v>647</v>
      </c>
      <c r="AD438" s="9">
        <f t="shared" si="59"/>
        <v>622</v>
      </c>
      <c r="AE438" s="44">
        <f t="shared" si="60"/>
        <v>3.4008977571663549E-6</v>
      </c>
      <c r="AF438" s="9">
        <f t="shared" si="61"/>
        <v>15</v>
      </c>
      <c r="AG438" s="9">
        <f t="shared" si="54"/>
        <v>33</v>
      </c>
      <c r="AH438" s="44">
        <f t="shared" si="62"/>
        <v>2.5018710110478511E-6</v>
      </c>
      <c r="AI438">
        <f>AA438/'Totals and Drop Down Lists'!W$6*Inputs!E$37</f>
        <v>5106.2933518465688</v>
      </c>
      <c r="AJ438">
        <f>AB438/'Totals and Drop Down Lists'!X$6*Inputs!F$37</f>
        <v>3372.6468623258402</v>
      </c>
      <c r="AK438">
        <f>AC438/'Totals and Drop Down Lists'!Y$6*Inputs!G$37</f>
        <v>4265.2425477463603</v>
      </c>
      <c r="AL438">
        <f>AD438/'Totals and Drop Down Lists'!Z$6*Inputs!H$37</f>
        <v>4986.8857899361992</v>
      </c>
      <c r="AM438">
        <f>AE438/'Totals and Drop Down Lists'!AA$6*Inputs!I$37</f>
        <v>423.37555242498735</v>
      </c>
      <c r="AN438">
        <f>AF438/'Totals and Drop Down Lists'!AB$6*Inputs!J$37</f>
        <v>299.35039710517117</v>
      </c>
      <c r="AO438">
        <f>AG438/'Totals and Drop Down Lists'!AC$6*Inputs!K$37</f>
        <v>614.5780139100234</v>
      </c>
      <c r="AP438">
        <f>AH438/'Totals and Drop Down Lists'!AD$6*Inputs!L$37</f>
        <v>588.76507748408687</v>
      </c>
      <c r="AQ438">
        <f>IF(OR($D438="51",$D438="52",$D438="61"),(AA438/'Totals and Drop Down Lists'!W$4)*Inputs!E$38,0)</f>
        <v>0</v>
      </c>
      <c r="AR438">
        <f>IF(OR($D438="51",$D438="52",$D438="61"),(AB438/'Totals and Drop Down Lists'!X$4)*Inputs!F$38,0)</f>
        <v>0</v>
      </c>
      <c r="AS438">
        <f>IF(OR($D438="51",$D438="52",$D438="61"),(AC438/'Totals and Drop Down Lists'!Y$4)*Inputs!G$38,0)</f>
        <v>0</v>
      </c>
      <c r="AT438">
        <f>IF(OR($D438="51",$D438="52",$D438="61"),(AD438/'Totals and Drop Down Lists'!Z$4)*Inputs!H$38,0)</f>
        <v>0</v>
      </c>
      <c r="AU438">
        <f>IF(OR($D438="51",$D438="52",$D438="61"),(AE438/'Totals and Drop Down Lists'!AA$4)*Inputs!I$38,0)</f>
        <v>0</v>
      </c>
      <c r="AV438">
        <f>IF(OR($D438="51",$D438="52",$D438="61"),(AF438/'Totals and Drop Down Lists'!AB$4)*Inputs!J$38,0)</f>
        <v>0</v>
      </c>
      <c r="AW438">
        <f>IF(OR($D438="51",$D438="52",$D438="61"),(AG438/'Totals and Drop Down Lists'!AC$4)*Inputs!K$38,0)</f>
        <v>0</v>
      </c>
      <c r="AX438">
        <f>IF(OR($D438="51",$D438="52",$D438="61"),(AH438/'Totals and Drop Down Lists'!AD$4)*Inputs!L$38,0)</f>
        <v>0</v>
      </c>
      <c r="AY438">
        <f>IF(OR($D438="51",$D438="52",$D438="61"),0,(AA438/'Totals and Drop Down Lists'!W$5)*Inputs!E$39)</f>
        <v>0</v>
      </c>
      <c r="AZ438">
        <f>IF(OR($D438="51",$D438="52",$D438="61"),0,(AB438/'Totals and Drop Down Lists'!X$5)*Inputs!F$39)</f>
        <v>0</v>
      </c>
      <c r="BA438">
        <f>IF(OR($D438="51",$D438="52",$D438="61"),0,(AC438/'Totals and Drop Down Lists'!Y$5)*Inputs!G$39)</f>
        <v>0</v>
      </c>
      <c r="BB438">
        <f>IF(OR($D438="51",$D438="52",$D438="61"),0,(AD438/'Totals and Drop Down Lists'!Z$5)*Inputs!H$39)</f>
        <v>0</v>
      </c>
      <c r="BC438">
        <f>IF(OR($D438="51",$D438="52",$D438="61"),0,(AE438/'Totals and Drop Down Lists'!AA$5)*Inputs!I$39)</f>
        <v>0</v>
      </c>
      <c r="BD438">
        <f>IF(OR($D438="51",$D438="52",$D438="61"),0,(AF438/'Totals and Drop Down Lists'!AB$5)*Inputs!J$39)</f>
        <v>0</v>
      </c>
      <c r="BE438">
        <f>IF(OR($D438="51",$D438="52",$D438="61"),0,(AG438/'Totals and Drop Down Lists'!AC$5)*Inputs!K$39)</f>
        <v>0</v>
      </c>
      <c r="BF438">
        <f>IF(OR($D438="51",$D438="52",$D438="61"),0,(AH438/'Totals and Drop Down Lists'!AD$5)*Inputs!L$39)</f>
        <v>0</v>
      </c>
      <c r="BG438" s="10">
        <f t="shared" si="55"/>
        <v>19657.13759277924</v>
      </c>
    </row>
    <row r="439" spans="1:59" ht="28.8">
      <c r="A439" s="1" t="s">
        <v>7383</v>
      </c>
      <c r="B439" s="1" t="s">
        <v>808</v>
      </c>
      <c r="C439" s="1" t="s">
        <v>839</v>
      </c>
      <c r="D439" s="1" t="s">
        <v>25</v>
      </c>
      <c r="E439" s="1" t="s">
        <v>840</v>
      </c>
      <c r="F439" s="2">
        <v>4245</v>
      </c>
      <c r="G439" s="2">
        <v>21</v>
      </c>
      <c r="H439" s="2">
        <v>0</v>
      </c>
      <c r="I439" s="2">
        <v>613</v>
      </c>
      <c r="J439" s="2">
        <v>2048</v>
      </c>
      <c r="K439" s="2">
        <v>397</v>
      </c>
      <c r="L439" s="2">
        <v>25</v>
      </c>
      <c r="M439" s="2">
        <v>9</v>
      </c>
      <c r="N439" s="2">
        <v>0</v>
      </c>
      <c r="O439" s="2">
        <v>54</v>
      </c>
      <c r="P439" s="2">
        <v>0</v>
      </c>
      <c r="Q439" s="2">
        <v>0</v>
      </c>
      <c r="R439" s="2">
        <v>344</v>
      </c>
      <c r="S439" s="2">
        <v>248100</v>
      </c>
      <c r="T439" s="2">
        <v>13872500</v>
      </c>
      <c r="U439" s="2">
        <v>96</v>
      </c>
      <c r="V439" s="2">
        <v>10</v>
      </c>
      <c r="W439" s="2">
        <v>0</v>
      </c>
      <c r="X439" s="2">
        <v>70</v>
      </c>
      <c r="Y439" s="2">
        <v>25</v>
      </c>
      <c r="Z439" s="2">
        <v>25</v>
      </c>
      <c r="AA439" s="9">
        <f t="shared" si="56"/>
        <v>4245</v>
      </c>
      <c r="AB439" s="9">
        <f t="shared" si="57"/>
        <v>592</v>
      </c>
      <c r="AC439" s="9">
        <f t="shared" si="58"/>
        <v>432</v>
      </c>
      <c r="AD439" s="9">
        <f t="shared" si="59"/>
        <v>344</v>
      </c>
      <c r="AE439" s="44">
        <f t="shared" si="60"/>
        <v>5.3746086550424922E-6</v>
      </c>
      <c r="AF439" s="9">
        <f t="shared" si="61"/>
        <v>60</v>
      </c>
      <c r="AG439" s="9">
        <f t="shared" si="54"/>
        <v>50</v>
      </c>
      <c r="AH439" s="44">
        <f t="shared" si="62"/>
        <v>3.6064643630086445E-6</v>
      </c>
      <c r="AI439">
        <f>AA439/'Totals and Drop Down Lists'!W$6*Inputs!E$37</f>
        <v>3850.8110283511601</v>
      </c>
      <c r="AJ439">
        <f>AB439/'Totals and Drop Down Lists'!X$6*Inputs!F$37</f>
        <v>1947.9092121920951</v>
      </c>
      <c r="AK439">
        <f>AC439/'Totals and Drop Down Lists'!Y$6*Inputs!G$37</f>
        <v>2847.8899236884508</v>
      </c>
      <c r="AL439">
        <f>AD439/'Totals and Drop Down Lists'!Z$6*Inputs!H$37</f>
        <v>2758.0204368778977</v>
      </c>
      <c r="AM439">
        <f>AE439/'Totals and Drop Down Lists'!AA$6*Inputs!I$37</f>
        <v>669.08153989688685</v>
      </c>
      <c r="AN439">
        <f>AF439/'Totals and Drop Down Lists'!AB$6*Inputs!J$37</f>
        <v>1197.4015884206847</v>
      </c>
      <c r="AO439">
        <f>AG439/'Totals and Drop Down Lists'!AC$6*Inputs!K$37</f>
        <v>931.17880895458097</v>
      </c>
      <c r="AP439">
        <f>AH439/'Totals and Drop Down Lists'!AD$6*Inputs!L$37</f>
        <v>848.70893053797442</v>
      </c>
      <c r="AQ439">
        <f>IF(OR($D439="51",$D439="52",$D439="61"),(AA439/'Totals and Drop Down Lists'!W$4)*Inputs!E$38,0)</f>
        <v>0</v>
      </c>
      <c r="AR439">
        <f>IF(OR($D439="51",$D439="52",$D439="61"),(AB439/'Totals and Drop Down Lists'!X$4)*Inputs!F$38,0)</f>
        <v>0</v>
      </c>
      <c r="AS439">
        <f>IF(OR($D439="51",$D439="52",$D439="61"),(AC439/'Totals and Drop Down Lists'!Y$4)*Inputs!G$38,0)</f>
        <v>0</v>
      </c>
      <c r="AT439">
        <f>IF(OR($D439="51",$D439="52",$D439="61"),(AD439/'Totals and Drop Down Lists'!Z$4)*Inputs!H$38,0)</f>
        <v>0</v>
      </c>
      <c r="AU439">
        <f>IF(OR($D439="51",$D439="52",$D439="61"),(AE439/'Totals and Drop Down Lists'!AA$4)*Inputs!I$38,0)</f>
        <v>0</v>
      </c>
      <c r="AV439">
        <f>IF(OR($D439="51",$D439="52",$D439="61"),(AF439/'Totals and Drop Down Lists'!AB$4)*Inputs!J$38,0)</f>
        <v>0</v>
      </c>
      <c r="AW439">
        <f>IF(OR($D439="51",$D439="52",$D439="61"),(AG439/'Totals and Drop Down Lists'!AC$4)*Inputs!K$38,0)</f>
        <v>0</v>
      </c>
      <c r="AX439">
        <f>IF(OR($D439="51",$D439="52",$D439="61"),(AH439/'Totals and Drop Down Lists'!AD$4)*Inputs!L$38,0)</f>
        <v>0</v>
      </c>
      <c r="AY439">
        <f>IF(OR($D439="51",$D439="52",$D439="61"),0,(AA439/'Totals and Drop Down Lists'!W$5)*Inputs!E$39)</f>
        <v>0</v>
      </c>
      <c r="AZ439">
        <f>IF(OR($D439="51",$D439="52",$D439="61"),0,(AB439/'Totals and Drop Down Lists'!X$5)*Inputs!F$39)</f>
        <v>0</v>
      </c>
      <c r="BA439">
        <f>IF(OR($D439="51",$D439="52",$D439="61"),0,(AC439/'Totals and Drop Down Lists'!Y$5)*Inputs!G$39)</f>
        <v>0</v>
      </c>
      <c r="BB439">
        <f>IF(OR($D439="51",$D439="52",$D439="61"),0,(AD439/'Totals and Drop Down Lists'!Z$5)*Inputs!H$39)</f>
        <v>0</v>
      </c>
      <c r="BC439">
        <f>IF(OR($D439="51",$D439="52",$D439="61"),0,(AE439/'Totals and Drop Down Lists'!AA$5)*Inputs!I$39)</f>
        <v>0</v>
      </c>
      <c r="BD439">
        <f>IF(OR($D439="51",$D439="52",$D439="61"),0,(AF439/'Totals and Drop Down Lists'!AB$5)*Inputs!J$39)</f>
        <v>0</v>
      </c>
      <c r="BE439">
        <f>IF(OR($D439="51",$D439="52",$D439="61"),0,(AG439/'Totals and Drop Down Lists'!AC$5)*Inputs!K$39)</f>
        <v>0</v>
      </c>
      <c r="BF439">
        <f>IF(OR($D439="51",$D439="52",$D439="61"),0,(AH439/'Totals and Drop Down Lists'!AD$5)*Inputs!L$39)</f>
        <v>0</v>
      </c>
      <c r="BG439" s="10">
        <f t="shared" si="55"/>
        <v>15051.001468919731</v>
      </c>
    </row>
    <row r="440" spans="1:59" ht="28.8">
      <c r="A440" s="1" t="s">
        <v>7383</v>
      </c>
      <c r="B440" s="1" t="s">
        <v>808</v>
      </c>
      <c r="C440" s="1" t="s">
        <v>841</v>
      </c>
      <c r="D440" s="1" t="s">
        <v>25</v>
      </c>
      <c r="E440" s="1" t="s">
        <v>842</v>
      </c>
      <c r="F440" s="2">
        <v>30659</v>
      </c>
      <c r="G440" s="2">
        <v>240</v>
      </c>
      <c r="H440" s="2">
        <v>5</v>
      </c>
      <c r="I440" s="2">
        <v>4576</v>
      </c>
      <c r="J440" s="2">
        <v>12671</v>
      </c>
      <c r="K440" s="2">
        <v>3080</v>
      </c>
      <c r="L440" s="2">
        <v>92</v>
      </c>
      <c r="M440" s="2">
        <v>70</v>
      </c>
      <c r="N440" s="2">
        <v>0</v>
      </c>
      <c r="O440" s="2">
        <v>135</v>
      </c>
      <c r="P440" s="2">
        <v>0</v>
      </c>
      <c r="Q440" s="2">
        <v>0</v>
      </c>
      <c r="R440" s="2">
        <v>2897</v>
      </c>
      <c r="S440" s="2">
        <v>2076900</v>
      </c>
      <c r="T440" s="2">
        <v>118771500</v>
      </c>
      <c r="U440" s="2">
        <v>259</v>
      </c>
      <c r="V440" s="2">
        <v>224</v>
      </c>
      <c r="W440" s="2">
        <v>35</v>
      </c>
      <c r="X440" s="2">
        <v>830</v>
      </c>
      <c r="Y440" s="2">
        <v>60</v>
      </c>
      <c r="Z440" s="2">
        <v>514</v>
      </c>
      <c r="AA440" s="9">
        <f t="shared" si="56"/>
        <v>30659</v>
      </c>
      <c r="AB440" s="9">
        <f t="shared" si="57"/>
        <v>4331</v>
      </c>
      <c r="AC440" s="9">
        <f t="shared" si="58"/>
        <v>3194</v>
      </c>
      <c r="AD440" s="9">
        <f t="shared" si="59"/>
        <v>2897</v>
      </c>
      <c r="AE440" s="44">
        <f t="shared" si="60"/>
        <v>5.2286109492657773E-5</v>
      </c>
      <c r="AF440" s="9">
        <f t="shared" si="61"/>
        <v>571</v>
      </c>
      <c r="AG440" s="9">
        <f t="shared" si="54"/>
        <v>574</v>
      </c>
      <c r="AH440" s="44">
        <f t="shared" si="62"/>
        <v>5.191618893806659E-5</v>
      </c>
      <c r="AI440">
        <f>AA440/'Totals and Drop Down Lists'!W$6*Inputs!E$37</f>
        <v>27812.017742807591</v>
      </c>
      <c r="AJ440">
        <f>AB440/'Totals and Drop Down Lists'!X$6*Inputs!F$37</f>
        <v>14250.666888520209</v>
      </c>
      <c r="AK440">
        <f>AC440/'Totals and Drop Down Lists'!Y$6*Inputs!G$37</f>
        <v>21055.926889492854</v>
      </c>
      <c r="AL440">
        <f>AD440/'Totals and Drop Down Lists'!Z$6*Inputs!H$37</f>
        <v>23226.701179172294</v>
      </c>
      <c r="AM440">
        <f>AE440/'Totals and Drop Down Lists'!AA$6*Inputs!I$37</f>
        <v>6509.0638035092643</v>
      </c>
      <c r="AN440">
        <f>AF440/'Totals and Drop Down Lists'!AB$6*Inputs!J$37</f>
        <v>11395.271783136846</v>
      </c>
      <c r="AO440">
        <f>AG440/'Totals and Drop Down Lists'!AC$6*Inputs!K$37</f>
        <v>10689.93272679859</v>
      </c>
      <c r="AP440">
        <f>AH440/'Totals and Drop Down Lists'!AD$6*Inputs!L$37</f>
        <v>12217.432021004641</v>
      </c>
      <c r="AQ440">
        <f>IF(OR($D440="51",$D440="52",$D440="61"),(AA440/'Totals and Drop Down Lists'!W$4)*Inputs!E$38,0)</f>
        <v>0</v>
      </c>
      <c r="AR440">
        <f>IF(OR($D440="51",$D440="52",$D440="61"),(AB440/'Totals and Drop Down Lists'!X$4)*Inputs!F$38,0)</f>
        <v>0</v>
      </c>
      <c r="AS440">
        <f>IF(OR($D440="51",$D440="52",$D440="61"),(AC440/'Totals and Drop Down Lists'!Y$4)*Inputs!G$38,0)</f>
        <v>0</v>
      </c>
      <c r="AT440">
        <f>IF(OR($D440="51",$D440="52",$D440="61"),(AD440/'Totals and Drop Down Lists'!Z$4)*Inputs!H$38,0)</f>
        <v>0</v>
      </c>
      <c r="AU440">
        <f>IF(OR($D440="51",$D440="52",$D440="61"),(AE440/'Totals and Drop Down Lists'!AA$4)*Inputs!I$38,0)</f>
        <v>0</v>
      </c>
      <c r="AV440">
        <f>IF(OR($D440="51",$D440="52",$D440="61"),(AF440/'Totals and Drop Down Lists'!AB$4)*Inputs!J$38,0)</f>
        <v>0</v>
      </c>
      <c r="AW440">
        <f>IF(OR($D440="51",$D440="52",$D440="61"),(AG440/'Totals and Drop Down Lists'!AC$4)*Inputs!K$38,0)</f>
        <v>0</v>
      </c>
      <c r="AX440">
        <f>IF(OR($D440="51",$D440="52",$D440="61"),(AH440/'Totals and Drop Down Lists'!AD$4)*Inputs!L$38,0)</f>
        <v>0</v>
      </c>
      <c r="AY440">
        <f>IF(OR($D440="51",$D440="52",$D440="61"),0,(AA440/'Totals and Drop Down Lists'!W$5)*Inputs!E$39)</f>
        <v>0</v>
      </c>
      <c r="AZ440">
        <f>IF(OR($D440="51",$D440="52",$D440="61"),0,(AB440/'Totals and Drop Down Lists'!X$5)*Inputs!F$39)</f>
        <v>0</v>
      </c>
      <c r="BA440">
        <f>IF(OR($D440="51",$D440="52",$D440="61"),0,(AC440/'Totals and Drop Down Lists'!Y$5)*Inputs!G$39)</f>
        <v>0</v>
      </c>
      <c r="BB440">
        <f>IF(OR($D440="51",$D440="52",$D440="61"),0,(AD440/'Totals and Drop Down Lists'!Z$5)*Inputs!H$39)</f>
        <v>0</v>
      </c>
      <c r="BC440">
        <f>IF(OR($D440="51",$D440="52",$D440="61"),0,(AE440/'Totals and Drop Down Lists'!AA$5)*Inputs!I$39)</f>
        <v>0</v>
      </c>
      <c r="BD440">
        <f>IF(OR($D440="51",$D440="52",$D440="61"),0,(AF440/'Totals and Drop Down Lists'!AB$5)*Inputs!J$39)</f>
        <v>0</v>
      </c>
      <c r="BE440">
        <f>IF(OR($D440="51",$D440="52",$D440="61"),0,(AG440/'Totals and Drop Down Lists'!AC$5)*Inputs!K$39)</f>
        <v>0</v>
      </c>
      <c r="BF440">
        <f>IF(OR($D440="51",$D440="52",$D440="61"),0,(AH440/'Totals and Drop Down Lists'!AD$5)*Inputs!L$39)</f>
        <v>0</v>
      </c>
      <c r="BG440" s="10">
        <f t="shared" si="55"/>
        <v>127157.01303444231</v>
      </c>
    </row>
    <row r="441" spans="1:59" ht="28.8">
      <c r="A441" s="1" t="s">
        <v>7383</v>
      </c>
      <c r="B441" s="1" t="s">
        <v>808</v>
      </c>
      <c r="C441" s="1" t="s">
        <v>843</v>
      </c>
      <c r="D441" s="1" t="s">
        <v>25</v>
      </c>
      <c r="E441" s="1" t="s">
        <v>844</v>
      </c>
      <c r="F441" s="2">
        <v>1709</v>
      </c>
      <c r="G441" s="2">
        <v>14</v>
      </c>
      <c r="H441" s="2">
        <v>0</v>
      </c>
      <c r="I441" s="2">
        <v>253</v>
      </c>
      <c r="J441" s="2">
        <v>780</v>
      </c>
      <c r="K441" s="2">
        <v>150</v>
      </c>
      <c r="L441" s="2">
        <v>6</v>
      </c>
      <c r="M441" s="2">
        <v>0</v>
      </c>
      <c r="N441" s="2">
        <v>0</v>
      </c>
      <c r="O441" s="2">
        <v>0</v>
      </c>
      <c r="P441" s="2">
        <v>10</v>
      </c>
      <c r="Q441" s="2">
        <v>0</v>
      </c>
      <c r="R441" s="2">
        <v>174</v>
      </c>
      <c r="S441" s="2">
        <v>74800</v>
      </c>
      <c r="T441" s="2">
        <v>6050700</v>
      </c>
      <c r="U441" s="2">
        <v>14</v>
      </c>
      <c r="V441" s="2">
        <v>24</v>
      </c>
      <c r="W441" s="2">
        <v>15</v>
      </c>
      <c r="X441" s="2">
        <v>48</v>
      </c>
      <c r="Y441" s="2">
        <v>0</v>
      </c>
      <c r="Z441" s="2">
        <v>24</v>
      </c>
      <c r="AA441" s="9">
        <f t="shared" si="56"/>
        <v>1709</v>
      </c>
      <c r="AB441" s="9">
        <f t="shared" si="57"/>
        <v>239</v>
      </c>
      <c r="AC441" s="9">
        <f t="shared" si="58"/>
        <v>190</v>
      </c>
      <c r="AD441" s="9">
        <f t="shared" si="59"/>
        <v>174</v>
      </c>
      <c r="AE441" s="44">
        <f t="shared" si="60"/>
        <v>2.0145762112728987E-6</v>
      </c>
      <c r="AF441" s="9">
        <f t="shared" si="61"/>
        <v>9</v>
      </c>
      <c r="AG441" s="9">
        <f t="shared" si="54"/>
        <v>24</v>
      </c>
      <c r="AH441" s="44">
        <f t="shared" si="62"/>
        <v>1.7173506720654999E-6</v>
      </c>
      <c r="AI441">
        <f>AA441/'Totals and Drop Down Lists'!W$6*Inputs!E$37</f>
        <v>1550.3029558191124</v>
      </c>
      <c r="AJ441">
        <f>AB441/'Totals and Drop Down Lists'!X$6*Inputs!F$37</f>
        <v>786.40253667890329</v>
      </c>
      <c r="AK441">
        <f>AC441/'Totals and Drop Down Lists'!Y$6*Inputs!G$37</f>
        <v>1252.5441794000133</v>
      </c>
      <c r="AL441">
        <f>AD441/'Totals and Drop Down Lists'!Z$6*Inputs!H$37</f>
        <v>1395.0452209789366</v>
      </c>
      <c r="AM441">
        <f>AE441/'Totals and Drop Down Lists'!AA$6*Inputs!I$37</f>
        <v>250.79328378885481</v>
      </c>
      <c r="AN441">
        <f>AF441/'Totals and Drop Down Lists'!AB$6*Inputs!J$37</f>
        <v>179.61023826310267</v>
      </c>
      <c r="AO441">
        <f>AG441/'Totals and Drop Down Lists'!AC$6*Inputs!K$37</f>
        <v>446.96582829819886</v>
      </c>
      <c r="AP441">
        <f>AH441/'Totals and Drop Down Lists'!AD$6*Inputs!L$37</f>
        <v>404.14397746369423</v>
      </c>
      <c r="AQ441">
        <f>IF(OR($D441="51",$D441="52",$D441="61"),(AA441/'Totals and Drop Down Lists'!W$4)*Inputs!E$38,0)</f>
        <v>0</v>
      </c>
      <c r="AR441">
        <f>IF(OR($D441="51",$D441="52",$D441="61"),(AB441/'Totals and Drop Down Lists'!X$4)*Inputs!F$38,0)</f>
        <v>0</v>
      </c>
      <c r="AS441">
        <f>IF(OR($D441="51",$D441="52",$D441="61"),(AC441/'Totals and Drop Down Lists'!Y$4)*Inputs!G$38,0)</f>
        <v>0</v>
      </c>
      <c r="AT441">
        <f>IF(OR($D441="51",$D441="52",$D441="61"),(AD441/'Totals and Drop Down Lists'!Z$4)*Inputs!H$38,0)</f>
        <v>0</v>
      </c>
      <c r="AU441">
        <f>IF(OR($D441="51",$D441="52",$D441="61"),(AE441/'Totals and Drop Down Lists'!AA$4)*Inputs!I$38,0)</f>
        <v>0</v>
      </c>
      <c r="AV441">
        <f>IF(OR($D441="51",$D441="52",$D441="61"),(AF441/'Totals and Drop Down Lists'!AB$4)*Inputs!J$38,0)</f>
        <v>0</v>
      </c>
      <c r="AW441">
        <f>IF(OR($D441="51",$D441="52",$D441="61"),(AG441/'Totals and Drop Down Lists'!AC$4)*Inputs!K$38,0)</f>
        <v>0</v>
      </c>
      <c r="AX441">
        <f>IF(OR($D441="51",$D441="52",$D441="61"),(AH441/'Totals and Drop Down Lists'!AD$4)*Inputs!L$38,0)</f>
        <v>0</v>
      </c>
      <c r="AY441">
        <f>IF(OR($D441="51",$D441="52",$D441="61"),0,(AA441/'Totals and Drop Down Lists'!W$5)*Inputs!E$39)</f>
        <v>0</v>
      </c>
      <c r="AZ441">
        <f>IF(OR($D441="51",$D441="52",$D441="61"),0,(AB441/'Totals and Drop Down Lists'!X$5)*Inputs!F$39)</f>
        <v>0</v>
      </c>
      <c r="BA441">
        <f>IF(OR($D441="51",$D441="52",$D441="61"),0,(AC441/'Totals and Drop Down Lists'!Y$5)*Inputs!G$39)</f>
        <v>0</v>
      </c>
      <c r="BB441">
        <f>IF(OR($D441="51",$D441="52",$D441="61"),0,(AD441/'Totals and Drop Down Lists'!Z$5)*Inputs!H$39)</f>
        <v>0</v>
      </c>
      <c r="BC441">
        <f>IF(OR($D441="51",$D441="52",$D441="61"),0,(AE441/'Totals and Drop Down Lists'!AA$5)*Inputs!I$39)</f>
        <v>0</v>
      </c>
      <c r="BD441">
        <f>IF(OR($D441="51",$D441="52",$D441="61"),0,(AF441/'Totals and Drop Down Lists'!AB$5)*Inputs!J$39)</f>
        <v>0</v>
      </c>
      <c r="BE441">
        <f>IF(OR($D441="51",$D441="52",$D441="61"),0,(AG441/'Totals and Drop Down Lists'!AC$5)*Inputs!K$39)</f>
        <v>0</v>
      </c>
      <c r="BF441">
        <f>IF(OR($D441="51",$D441="52",$D441="61"),0,(AH441/'Totals and Drop Down Lists'!AD$5)*Inputs!L$39)</f>
        <v>0</v>
      </c>
      <c r="BG441" s="10">
        <f t="shared" si="55"/>
        <v>6265.8082206908166</v>
      </c>
    </row>
    <row r="442" spans="1:59" ht="28.8">
      <c r="A442" s="1" t="s">
        <v>7383</v>
      </c>
      <c r="B442" s="1" t="s">
        <v>808</v>
      </c>
      <c r="C442" s="1" t="s">
        <v>845</v>
      </c>
      <c r="D442" s="1" t="s">
        <v>25</v>
      </c>
      <c r="E442" s="1" t="s">
        <v>846</v>
      </c>
      <c r="F442" s="2">
        <v>52151</v>
      </c>
      <c r="G442" s="2">
        <v>226</v>
      </c>
      <c r="H442" s="2">
        <v>30</v>
      </c>
      <c r="I442" s="2">
        <v>5666</v>
      </c>
      <c r="J442" s="2">
        <v>17966</v>
      </c>
      <c r="K442" s="2">
        <v>6110</v>
      </c>
      <c r="L442" s="2">
        <v>291</v>
      </c>
      <c r="M442" s="2">
        <v>49</v>
      </c>
      <c r="N442" s="2">
        <v>0</v>
      </c>
      <c r="O442" s="2">
        <v>292</v>
      </c>
      <c r="P442" s="2">
        <v>11</v>
      </c>
      <c r="Q442" s="2">
        <v>0</v>
      </c>
      <c r="R442" s="2">
        <v>666</v>
      </c>
      <c r="S442" s="2">
        <v>7465800</v>
      </c>
      <c r="T442" s="2">
        <v>405350800</v>
      </c>
      <c r="U442" s="2">
        <v>645</v>
      </c>
      <c r="V442" s="2">
        <v>249</v>
      </c>
      <c r="W442" s="2">
        <v>45</v>
      </c>
      <c r="X442" s="2">
        <v>1253</v>
      </c>
      <c r="Y442" s="2">
        <v>160</v>
      </c>
      <c r="Z442" s="2">
        <v>859</v>
      </c>
      <c r="AA442" s="9">
        <f t="shared" si="56"/>
        <v>52151</v>
      </c>
      <c r="AB442" s="9">
        <f t="shared" si="57"/>
        <v>5410</v>
      </c>
      <c r="AC442" s="9">
        <f t="shared" si="58"/>
        <v>1309</v>
      </c>
      <c r="AD442" s="9">
        <f t="shared" si="59"/>
        <v>666</v>
      </c>
      <c r="AE442" s="44">
        <f t="shared" si="60"/>
        <v>1.451198467474404E-4</v>
      </c>
      <c r="AF442" s="9">
        <f t="shared" si="61"/>
        <v>959</v>
      </c>
      <c r="AG442" s="9">
        <f t="shared" si="54"/>
        <v>1019</v>
      </c>
      <c r="AH442" s="44">
        <f t="shared" si="62"/>
        <v>1.2894814092909176E-4</v>
      </c>
      <c r="AI442">
        <f>AA442/'Totals and Drop Down Lists'!W$6*Inputs!E$37</f>
        <v>47308.279373272402</v>
      </c>
      <c r="AJ442">
        <f>AB442/'Totals and Drop Down Lists'!X$6*Inputs!F$37</f>
        <v>17800.994658714924</v>
      </c>
      <c r="AK442">
        <f>AC442/'Totals and Drop Down Lists'!Y$6*Inputs!G$37</f>
        <v>8629.3701622874596</v>
      </c>
      <c r="AL442">
        <f>AD442/'Totals and Drop Down Lists'!Z$6*Inputs!H$37</f>
        <v>5339.6558458159298</v>
      </c>
      <c r="AM442">
        <f>AE442/'Totals and Drop Down Lists'!AA$6*Inputs!I$37</f>
        <v>18065.875445699774</v>
      </c>
      <c r="AN442">
        <f>AF442/'Totals and Drop Down Lists'!AB$6*Inputs!J$37</f>
        <v>19138.468721590605</v>
      </c>
      <c r="AO442">
        <f>AG442/'Totals and Drop Down Lists'!AC$6*Inputs!K$37</f>
        <v>18977.424126494359</v>
      </c>
      <c r="AP442">
        <f>AH442/'Totals and Drop Down Lists'!AD$6*Inputs!L$37</f>
        <v>30345.354276976992</v>
      </c>
      <c r="AQ442">
        <f>IF(OR($D442="51",$D442="52",$D442="61"),(AA442/'Totals and Drop Down Lists'!W$4)*Inputs!E$38,0)</f>
        <v>0</v>
      </c>
      <c r="AR442">
        <f>IF(OR($D442="51",$D442="52",$D442="61"),(AB442/'Totals and Drop Down Lists'!X$4)*Inputs!F$38,0)</f>
        <v>0</v>
      </c>
      <c r="AS442">
        <f>IF(OR($D442="51",$D442="52",$D442="61"),(AC442/'Totals and Drop Down Lists'!Y$4)*Inputs!G$38,0)</f>
        <v>0</v>
      </c>
      <c r="AT442">
        <f>IF(OR($D442="51",$D442="52",$D442="61"),(AD442/'Totals and Drop Down Lists'!Z$4)*Inputs!H$38,0)</f>
        <v>0</v>
      </c>
      <c r="AU442">
        <f>IF(OR($D442="51",$D442="52",$D442="61"),(AE442/'Totals and Drop Down Lists'!AA$4)*Inputs!I$38,0)</f>
        <v>0</v>
      </c>
      <c r="AV442">
        <f>IF(OR($D442="51",$D442="52",$D442="61"),(AF442/'Totals and Drop Down Lists'!AB$4)*Inputs!J$38,0)</f>
        <v>0</v>
      </c>
      <c r="AW442">
        <f>IF(OR($D442="51",$D442="52",$D442="61"),(AG442/'Totals and Drop Down Lists'!AC$4)*Inputs!K$38,0)</f>
        <v>0</v>
      </c>
      <c r="AX442">
        <f>IF(OR($D442="51",$D442="52",$D442="61"),(AH442/'Totals and Drop Down Lists'!AD$4)*Inputs!L$38,0)</f>
        <v>0</v>
      </c>
      <c r="AY442">
        <f>IF(OR($D442="51",$D442="52",$D442="61"),0,(AA442/'Totals and Drop Down Lists'!W$5)*Inputs!E$39)</f>
        <v>0</v>
      </c>
      <c r="AZ442">
        <f>IF(OR($D442="51",$D442="52",$D442="61"),0,(AB442/'Totals and Drop Down Lists'!X$5)*Inputs!F$39)</f>
        <v>0</v>
      </c>
      <c r="BA442">
        <f>IF(OR($D442="51",$D442="52",$D442="61"),0,(AC442/'Totals and Drop Down Lists'!Y$5)*Inputs!G$39)</f>
        <v>0</v>
      </c>
      <c r="BB442">
        <f>IF(OR($D442="51",$D442="52",$D442="61"),0,(AD442/'Totals and Drop Down Lists'!Z$5)*Inputs!H$39)</f>
        <v>0</v>
      </c>
      <c r="BC442">
        <f>IF(OR($D442="51",$D442="52",$D442="61"),0,(AE442/'Totals and Drop Down Lists'!AA$5)*Inputs!I$39)</f>
        <v>0</v>
      </c>
      <c r="BD442">
        <f>IF(OR($D442="51",$D442="52",$D442="61"),0,(AF442/'Totals and Drop Down Lists'!AB$5)*Inputs!J$39)</f>
        <v>0</v>
      </c>
      <c r="BE442">
        <f>IF(OR($D442="51",$D442="52",$D442="61"),0,(AG442/'Totals and Drop Down Lists'!AC$5)*Inputs!K$39)</f>
        <v>0</v>
      </c>
      <c r="BF442">
        <f>IF(OR($D442="51",$D442="52",$D442="61"),0,(AH442/'Totals and Drop Down Lists'!AD$5)*Inputs!L$39)</f>
        <v>0</v>
      </c>
      <c r="BG442" s="10">
        <f t="shared" si="55"/>
        <v>165605.42261085243</v>
      </c>
    </row>
    <row r="443" spans="1:59" ht="28.8">
      <c r="A443" s="1" t="s">
        <v>7383</v>
      </c>
      <c r="B443" s="1" t="s">
        <v>808</v>
      </c>
      <c r="C443" s="1" t="s">
        <v>847</v>
      </c>
      <c r="D443" s="1" t="s">
        <v>25</v>
      </c>
      <c r="E443" s="1" t="s">
        <v>848</v>
      </c>
      <c r="F443" s="2">
        <v>23295</v>
      </c>
      <c r="G443" s="2">
        <v>54</v>
      </c>
      <c r="H443" s="2">
        <v>0</v>
      </c>
      <c r="I443" s="2">
        <v>1503</v>
      </c>
      <c r="J443" s="2">
        <v>8240</v>
      </c>
      <c r="K443" s="2">
        <v>791</v>
      </c>
      <c r="L443" s="2">
        <v>56</v>
      </c>
      <c r="M443" s="2">
        <v>5</v>
      </c>
      <c r="N443" s="2">
        <v>0</v>
      </c>
      <c r="O443" s="2">
        <v>103</v>
      </c>
      <c r="P443" s="2">
        <v>2</v>
      </c>
      <c r="Q443" s="2">
        <v>0</v>
      </c>
      <c r="R443" s="2">
        <v>588</v>
      </c>
      <c r="S443" s="2">
        <v>805900</v>
      </c>
      <c r="T443" s="2">
        <v>39036400</v>
      </c>
      <c r="U443" s="2">
        <v>72</v>
      </c>
      <c r="V443" s="2">
        <v>53</v>
      </c>
      <c r="W443" s="2">
        <v>35</v>
      </c>
      <c r="X443" s="2">
        <v>180</v>
      </c>
      <c r="Y443" s="2">
        <v>14</v>
      </c>
      <c r="Z443" s="2">
        <v>103</v>
      </c>
      <c r="AA443" s="9">
        <f t="shared" si="56"/>
        <v>23295</v>
      </c>
      <c r="AB443" s="9">
        <f t="shared" si="57"/>
        <v>1449</v>
      </c>
      <c r="AC443" s="9">
        <f t="shared" si="58"/>
        <v>754</v>
      </c>
      <c r="AD443" s="9">
        <f t="shared" si="59"/>
        <v>588</v>
      </c>
      <c r="AE443" s="44">
        <f t="shared" si="60"/>
        <v>5.3029989513885764E-6</v>
      </c>
      <c r="AF443" s="9">
        <f t="shared" si="61"/>
        <v>92</v>
      </c>
      <c r="AG443" s="9">
        <f t="shared" si="54"/>
        <v>117</v>
      </c>
      <c r="AH443" s="44">
        <f t="shared" si="62"/>
        <v>4.1791332613660917E-6</v>
      </c>
      <c r="AI443">
        <f>AA443/'Totals and Drop Down Lists'!W$6*Inputs!E$37</f>
        <v>21131.835784556013</v>
      </c>
      <c r="AJ443">
        <f>AB443/'Totals and Drop Down Lists'!X$6*Inputs!F$37</f>
        <v>4767.7710278147733</v>
      </c>
      <c r="AK443">
        <f>AC443/'Totals and Drop Down Lists'!Y$6*Inputs!G$37</f>
        <v>4970.6226908821573</v>
      </c>
      <c r="AL443">
        <f>AD443/'Totals and Drop Down Lists'!Z$6*Inputs!H$37</f>
        <v>4714.2907467564073</v>
      </c>
      <c r="AM443">
        <f>AE443/'Totals and Drop Down Lists'!AA$6*Inputs!I$37</f>
        <v>660.16689440965308</v>
      </c>
      <c r="AN443">
        <f>AF443/'Totals and Drop Down Lists'!AB$6*Inputs!J$37</f>
        <v>1836.0157689117161</v>
      </c>
      <c r="AO443">
        <f>AG443/'Totals and Drop Down Lists'!AC$6*Inputs!K$37</f>
        <v>2178.9584129537193</v>
      </c>
      <c r="AP443">
        <f>AH443/'Totals and Drop Down Lists'!AD$6*Inputs!L$37</f>
        <v>983.47505030405068</v>
      </c>
      <c r="AQ443">
        <f>IF(OR($D443="51",$D443="52",$D443="61"),(AA443/'Totals and Drop Down Lists'!W$4)*Inputs!E$38,0)</f>
        <v>0</v>
      </c>
      <c r="AR443">
        <f>IF(OR($D443="51",$D443="52",$D443="61"),(AB443/'Totals and Drop Down Lists'!X$4)*Inputs!F$38,0)</f>
        <v>0</v>
      </c>
      <c r="AS443">
        <f>IF(OR($D443="51",$D443="52",$D443="61"),(AC443/'Totals and Drop Down Lists'!Y$4)*Inputs!G$38,0)</f>
        <v>0</v>
      </c>
      <c r="AT443">
        <f>IF(OR($D443="51",$D443="52",$D443="61"),(AD443/'Totals and Drop Down Lists'!Z$4)*Inputs!H$38,0)</f>
        <v>0</v>
      </c>
      <c r="AU443">
        <f>IF(OR($D443="51",$D443="52",$D443="61"),(AE443/'Totals and Drop Down Lists'!AA$4)*Inputs!I$38,0)</f>
        <v>0</v>
      </c>
      <c r="AV443">
        <f>IF(OR($D443="51",$D443="52",$D443="61"),(AF443/'Totals and Drop Down Lists'!AB$4)*Inputs!J$38,0)</f>
        <v>0</v>
      </c>
      <c r="AW443">
        <f>IF(OR($D443="51",$D443="52",$D443="61"),(AG443/'Totals and Drop Down Lists'!AC$4)*Inputs!K$38,0)</f>
        <v>0</v>
      </c>
      <c r="AX443">
        <f>IF(OR($D443="51",$D443="52",$D443="61"),(AH443/'Totals and Drop Down Lists'!AD$4)*Inputs!L$38,0)</f>
        <v>0</v>
      </c>
      <c r="AY443">
        <f>IF(OR($D443="51",$D443="52",$D443="61"),0,(AA443/'Totals and Drop Down Lists'!W$5)*Inputs!E$39)</f>
        <v>0</v>
      </c>
      <c r="AZ443">
        <f>IF(OR($D443="51",$D443="52",$D443="61"),0,(AB443/'Totals and Drop Down Lists'!X$5)*Inputs!F$39)</f>
        <v>0</v>
      </c>
      <c r="BA443">
        <f>IF(OR($D443="51",$D443="52",$D443="61"),0,(AC443/'Totals and Drop Down Lists'!Y$5)*Inputs!G$39)</f>
        <v>0</v>
      </c>
      <c r="BB443">
        <f>IF(OR($D443="51",$D443="52",$D443="61"),0,(AD443/'Totals and Drop Down Lists'!Z$5)*Inputs!H$39)</f>
        <v>0</v>
      </c>
      <c r="BC443">
        <f>IF(OR($D443="51",$D443="52",$D443="61"),0,(AE443/'Totals and Drop Down Lists'!AA$5)*Inputs!I$39)</f>
        <v>0</v>
      </c>
      <c r="BD443">
        <f>IF(OR($D443="51",$D443="52",$D443="61"),0,(AF443/'Totals and Drop Down Lists'!AB$5)*Inputs!J$39)</f>
        <v>0</v>
      </c>
      <c r="BE443">
        <f>IF(OR($D443="51",$D443="52",$D443="61"),0,(AG443/'Totals and Drop Down Lists'!AC$5)*Inputs!K$39)</f>
        <v>0</v>
      </c>
      <c r="BF443">
        <f>IF(OR($D443="51",$D443="52",$D443="61"),0,(AH443/'Totals and Drop Down Lists'!AD$5)*Inputs!L$39)</f>
        <v>0</v>
      </c>
      <c r="BG443" s="10">
        <f t="shared" si="55"/>
        <v>41243.136376588489</v>
      </c>
    </row>
    <row r="444" spans="1:59" ht="28.8">
      <c r="A444" s="1" t="s">
        <v>7383</v>
      </c>
      <c r="B444" s="1" t="s">
        <v>808</v>
      </c>
      <c r="C444" s="1" t="s">
        <v>849</v>
      </c>
      <c r="D444" s="1" t="s">
        <v>25</v>
      </c>
      <c r="E444" s="1" t="s">
        <v>850</v>
      </c>
      <c r="F444" s="2">
        <v>46850</v>
      </c>
      <c r="G444" s="2">
        <v>353</v>
      </c>
      <c r="H444" s="2">
        <v>71</v>
      </c>
      <c r="I444" s="2">
        <v>6262</v>
      </c>
      <c r="J444" s="2">
        <v>16938</v>
      </c>
      <c r="K444" s="2">
        <v>4958</v>
      </c>
      <c r="L444" s="2">
        <v>103</v>
      </c>
      <c r="M444" s="2">
        <v>0</v>
      </c>
      <c r="N444" s="2">
        <v>9</v>
      </c>
      <c r="O444" s="2">
        <v>38</v>
      </c>
      <c r="P444" s="2">
        <v>0</v>
      </c>
      <c r="Q444" s="2">
        <v>58</v>
      </c>
      <c r="R444" s="2">
        <v>3264</v>
      </c>
      <c r="S444" s="2">
        <v>3284200</v>
      </c>
      <c r="T444" s="2">
        <v>161171200</v>
      </c>
      <c r="U444" s="2">
        <v>162</v>
      </c>
      <c r="V444" s="2">
        <v>391</v>
      </c>
      <c r="W444" s="2">
        <v>30</v>
      </c>
      <c r="X444" s="2">
        <v>1206</v>
      </c>
      <c r="Y444" s="2">
        <v>235</v>
      </c>
      <c r="Z444" s="2">
        <v>672</v>
      </c>
      <c r="AA444" s="9">
        <f t="shared" si="56"/>
        <v>46850</v>
      </c>
      <c r="AB444" s="9">
        <f t="shared" si="57"/>
        <v>5838</v>
      </c>
      <c r="AC444" s="9">
        <f t="shared" si="58"/>
        <v>3472</v>
      </c>
      <c r="AD444" s="9">
        <f t="shared" si="59"/>
        <v>3264</v>
      </c>
      <c r="AE444" s="44">
        <f t="shared" si="60"/>
        <v>1.0135535573846877E-4</v>
      </c>
      <c r="AF444" s="9">
        <f t="shared" si="61"/>
        <v>785</v>
      </c>
      <c r="AG444" s="9">
        <f t="shared" si="54"/>
        <v>907</v>
      </c>
      <c r="AH444" s="44">
        <f t="shared" si="62"/>
        <v>9.8787675677077116E-5</v>
      </c>
      <c r="AI444">
        <f>AA444/'Totals and Drop Down Lists'!W$6*Inputs!E$37</f>
        <v>42499.528074970993</v>
      </c>
      <c r="AJ444">
        <f>AB444/'Totals and Drop Down Lists'!X$6*Inputs!F$37</f>
        <v>19209.280372934885</v>
      </c>
      <c r="AK444">
        <f>AC444/'Totals and Drop Down Lists'!Y$6*Inputs!G$37</f>
        <v>22888.596794088662</v>
      </c>
      <c r="AL444">
        <f>AD444/'Totals and Drop Down Lists'!Z$6*Inputs!H$37</f>
        <v>26169.124145260052</v>
      </c>
      <c r="AM444">
        <f>AE444/'Totals and Drop Down Lists'!AA$6*Inputs!I$37</f>
        <v>12617.662391226753</v>
      </c>
      <c r="AN444">
        <f>AF444/'Totals and Drop Down Lists'!AB$6*Inputs!J$37</f>
        <v>15666.004115170623</v>
      </c>
      <c r="AO444">
        <f>AG444/'Totals and Drop Down Lists'!AC$6*Inputs!K$37</f>
        <v>16891.583594436099</v>
      </c>
      <c r="AP444">
        <f>AH444/'Totals and Drop Down Lists'!AD$6*Inputs!L$37</f>
        <v>23247.694732322361</v>
      </c>
      <c r="AQ444">
        <f>IF(OR($D444="51",$D444="52",$D444="61"),(AA444/'Totals and Drop Down Lists'!W$4)*Inputs!E$38,0)</f>
        <v>0</v>
      </c>
      <c r="AR444">
        <f>IF(OR($D444="51",$D444="52",$D444="61"),(AB444/'Totals and Drop Down Lists'!X$4)*Inputs!F$38,0)</f>
        <v>0</v>
      </c>
      <c r="AS444">
        <f>IF(OR($D444="51",$D444="52",$D444="61"),(AC444/'Totals and Drop Down Lists'!Y$4)*Inputs!G$38,0)</f>
        <v>0</v>
      </c>
      <c r="AT444">
        <f>IF(OR($D444="51",$D444="52",$D444="61"),(AD444/'Totals and Drop Down Lists'!Z$4)*Inputs!H$38,0)</f>
        <v>0</v>
      </c>
      <c r="AU444">
        <f>IF(OR($D444="51",$D444="52",$D444="61"),(AE444/'Totals and Drop Down Lists'!AA$4)*Inputs!I$38,0)</f>
        <v>0</v>
      </c>
      <c r="AV444">
        <f>IF(OR($D444="51",$D444="52",$D444="61"),(AF444/'Totals and Drop Down Lists'!AB$4)*Inputs!J$38,0)</f>
        <v>0</v>
      </c>
      <c r="AW444">
        <f>IF(OR($D444="51",$D444="52",$D444="61"),(AG444/'Totals and Drop Down Lists'!AC$4)*Inputs!K$38,0)</f>
        <v>0</v>
      </c>
      <c r="AX444">
        <f>IF(OR($D444="51",$D444="52",$D444="61"),(AH444/'Totals and Drop Down Lists'!AD$4)*Inputs!L$38,0)</f>
        <v>0</v>
      </c>
      <c r="AY444">
        <f>IF(OR($D444="51",$D444="52",$D444="61"),0,(AA444/'Totals and Drop Down Lists'!W$5)*Inputs!E$39)</f>
        <v>0</v>
      </c>
      <c r="AZ444">
        <f>IF(OR($D444="51",$D444="52",$D444="61"),0,(AB444/'Totals and Drop Down Lists'!X$5)*Inputs!F$39)</f>
        <v>0</v>
      </c>
      <c r="BA444">
        <f>IF(OR($D444="51",$D444="52",$D444="61"),0,(AC444/'Totals and Drop Down Lists'!Y$5)*Inputs!G$39)</f>
        <v>0</v>
      </c>
      <c r="BB444">
        <f>IF(OR($D444="51",$D444="52",$D444="61"),0,(AD444/'Totals and Drop Down Lists'!Z$5)*Inputs!H$39)</f>
        <v>0</v>
      </c>
      <c r="BC444">
        <f>IF(OR($D444="51",$D444="52",$D444="61"),0,(AE444/'Totals and Drop Down Lists'!AA$5)*Inputs!I$39)</f>
        <v>0</v>
      </c>
      <c r="BD444">
        <f>IF(OR($D444="51",$D444="52",$D444="61"),0,(AF444/'Totals and Drop Down Lists'!AB$5)*Inputs!J$39)</f>
        <v>0</v>
      </c>
      <c r="BE444">
        <f>IF(OR($D444="51",$D444="52",$D444="61"),0,(AG444/'Totals and Drop Down Lists'!AC$5)*Inputs!K$39)</f>
        <v>0</v>
      </c>
      <c r="BF444">
        <f>IF(OR($D444="51",$D444="52",$D444="61"),0,(AH444/'Totals and Drop Down Lists'!AD$5)*Inputs!L$39)</f>
        <v>0</v>
      </c>
      <c r="BG444" s="10">
        <f t="shared" si="55"/>
        <v>179189.4742204104</v>
      </c>
    </row>
    <row r="445" spans="1:59" ht="28.8">
      <c r="A445" s="1" t="s">
        <v>7383</v>
      </c>
      <c r="B445" s="1" t="s">
        <v>808</v>
      </c>
      <c r="C445" s="1" t="s">
        <v>851</v>
      </c>
      <c r="D445" s="1" t="s">
        <v>25</v>
      </c>
      <c r="E445" s="1" t="s">
        <v>852</v>
      </c>
      <c r="F445" s="2">
        <v>56687</v>
      </c>
      <c r="G445" s="2">
        <v>291</v>
      </c>
      <c r="H445" s="2">
        <v>0</v>
      </c>
      <c r="I445" s="2">
        <v>6598</v>
      </c>
      <c r="J445" s="2">
        <v>20163</v>
      </c>
      <c r="K445" s="2">
        <v>7091</v>
      </c>
      <c r="L445" s="2">
        <v>177</v>
      </c>
      <c r="M445" s="2">
        <v>48</v>
      </c>
      <c r="N445" s="2">
        <v>6</v>
      </c>
      <c r="O445" s="2">
        <v>530</v>
      </c>
      <c r="P445" s="2">
        <v>146</v>
      </c>
      <c r="Q445" s="2">
        <v>14</v>
      </c>
      <c r="R445" s="2">
        <v>2152</v>
      </c>
      <c r="S445" s="2">
        <v>7841800</v>
      </c>
      <c r="T445" s="2">
        <v>338517300</v>
      </c>
      <c r="U445" s="2">
        <v>895</v>
      </c>
      <c r="V445" s="2">
        <v>194</v>
      </c>
      <c r="W445" s="2">
        <v>30</v>
      </c>
      <c r="X445" s="2">
        <v>1029</v>
      </c>
      <c r="Y445" s="2">
        <v>110</v>
      </c>
      <c r="Z445" s="2">
        <v>750</v>
      </c>
      <c r="AA445" s="9">
        <f t="shared" si="56"/>
        <v>56687</v>
      </c>
      <c r="AB445" s="9">
        <f t="shared" si="57"/>
        <v>6307</v>
      </c>
      <c r="AC445" s="9">
        <f t="shared" si="58"/>
        <v>3073</v>
      </c>
      <c r="AD445" s="9">
        <f t="shared" si="59"/>
        <v>2152</v>
      </c>
      <c r="AE445" s="44">
        <f t="shared" si="60"/>
        <v>1.7416288356095295E-4</v>
      </c>
      <c r="AF445" s="9">
        <f t="shared" si="61"/>
        <v>805</v>
      </c>
      <c r="AG445" s="9">
        <f t="shared" si="54"/>
        <v>860</v>
      </c>
      <c r="AH445" s="44">
        <f t="shared" si="62"/>
        <v>1.1253869449204981E-4</v>
      </c>
      <c r="AI445">
        <f>AA445/'Totals and Drop Down Lists'!W$6*Inputs!E$37</f>
        <v>51423.06826010417</v>
      </c>
      <c r="AJ445">
        <f>AB445/'Totals and Drop Down Lists'!X$6*Inputs!F$37</f>
        <v>20752.47196164788</v>
      </c>
      <c r="AK445">
        <f>AC445/'Totals and Drop Down Lists'!Y$6*Inputs!G$37</f>
        <v>20258.254017348634</v>
      </c>
      <c r="AL445">
        <f>AD445/'Totals and Drop Down Lists'!Z$6*Inputs!H$37</f>
        <v>17253.662733026849</v>
      </c>
      <c r="AM445">
        <f>AE445/'Totals and Drop Down Lists'!AA$6*Inputs!I$37</f>
        <v>21681.424231049114</v>
      </c>
      <c r="AN445">
        <f>AF445/'Totals and Drop Down Lists'!AB$6*Inputs!J$37</f>
        <v>16065.137977977518</v>
      </c>
      <c r="AO445">
        <f>AG445/'Totals and Drop Down Lists'!AC$6*Inputs!K$37</f>
        <v>16016.275514018791</v>
      </c>
      <c r="AP445">
        <f>AH445/'Totals and Drop Down Lists'!AD$6*Inputs!L$37</f>
        <v>26483.720739391232</v>
      </c>
      <c r="AQ445">
        <f>IF(OR($D445="51",$D445="52",$D445="61"),(AA445/'Totals and Drop Down Lists'!W$4)*Inputs!E$38,0)</f>
        <v>0</v>
      </c>
      <c r="AR445">
        <f>IF(OR($D445="51",$D445="52",$D445="61"),(AB445/'Totals and Drop Down Lists'!X$4)*Inputs!F$38,0)</f>
        <v>0</v>
      </c>
      <c r="AS445">
        <f>IF(OR($D445="51",$D445="52",$D445="61"),(AC445/'Totals and Drop Down Lists'!Y$4)*Inputs!G$38,0)</f>
        <v>0</v>
      </c>
      <c r="AT445">
        <f>IF(OR($D445="51",$D445="52",$D445="61"),(AD445/'Totals and Drop Down Lists'!Z$4)*Inputs!H$38,0)</f>
        <v>0</v>
      </c>
      <c r="AU445">
        <f>IF(OR($D445="51",$D445="52",$D445="61"),(AE445/'Totals and Drop Down Lists'!AA$4)*Inputs!I$38,0)</f>
        <v>0</v>
      </c>
      <c r="AV445">
        <f>IF(OR($D445="51",$D445="52",$D445="61"),(AF445/'Totals and Drop Down Lists'!AB$4)*Inputs!J$38,0)</f>
        <v>0</v>
      </c>
      <c r="AW445">
        <f>IF(OR($D445="51",$D445="52",$D445="61"),(AG445/'Totals and Drop Down Lists'!AC$4)*Inputs!K$38,0)</f>
        <v>0</v>
      </c>
      <c r="AX445">
        <f>IF(OR($D445="51",$D445="52",$D445="61"),(AH445/'Totals and Drop Down Lists'!AD$4)*Inputs!L$38,0)</f>
        <v>0</v>
      </c>
      <c r="AY445">
        <f>IF(OR($D445="51",$D445="52",$D445="61"),0,(AA445/'Totals and Drop Down Lists'!W$5)*Inputs!E$39)</f>
        <v>0</v>
      </c>
      <c r="AZ445">
        <f>IF(OR($D445="51",$D445="52",$D445="61"),0,(AB445/'Totals and Drop Down Lists'!X$5)*Inputs!F$39)</f>
        <v>0</v>
      </c>
      <c r="BA445">
        <f>IF(OR($D445="51",$D445="52",$D445="61"),0,(AC445/'Totals and Drop Down Lists'!Y$5)*Inputs!G$39)</f>
        <v>0</v>
      </c>
      <c r="BB445">
        <f>IF(OR($D445="51",$D445="52",$D445="61"),0,(AD445/'Totals and Drop Down Lists'!Z$5)*Inputs!H$39)</f>
        <v>0</v>
      </c>
      <c r="BC445">
        <f>IF(OR($D445="51",$D445="52",$D445="61"),0,(AE445/'Totals and Drop Down Lists'!AA$5)*Inputs!I$39)</f>
        <v>0</v>
      </c>
      <c r="BD445">
        <f>IF(OR($D445="51",$D445="52",$D445="61"),0,(AF445/'Totals and Drop Down Lists'!AB$5)*Inputs!J$39)</f>
        <v>0</v>
      </c>
      <c r="BE445">
        <f>IF(OR($D445="51",$D445="52",$D445="61"),0,(AG445/'Totals and Drop Down Lists'!AC$5)*Inputs!K$39)</f>
        <v>0</v>
      </c>
      <c r="BF445">
        <f>IF(OR($D445="51",$D445="52",$D445="61"),0,(AH445/'Totals and Drop Down Lists'!AD$5)*Inputs!L$39)</f>
        <v>0</v>
      </c>
      <c r="BG445" s="10">
        <f t="shared" si="55"/>
        <v>189934.01543456418</v>
      </c>
    </row>
    <row r="446" spans="1:59" ht="28.8">
      <c r="A446" s="1" t="s">
        <v>7383</v>
      </c>
      <c r="B446" s="1" t="s">
        <v>808</v>
      </c>
      <c r="C446" s="1" t="s">
        <v>853</v>
      </c>
      <c r="D446" s="1" t="s">
        <v>25</v>
      </c>
      <c r="E446" s="1" t="s">
        <v>854</v>
      </c>
      <c r="F446" s="2">
        <v>5477</v>
      </c>
      <c r="G446" s="2">
        <v>68</v>
      </c>
      <c r="H446" s="2">
        <v>0</v>
      </c>
      <c r="I446" s="2">
        <v>589</v>
      </c>
      <c r="J446" s="2">
        <v>2504</v>
      </c>
      <c r="K446" s="2">
        <v>613</v>
      </c>
      <c r="L446" s="2">
        <v>8</v>
      </c>
      <c r="M446" s="2">
        <v>0</v>
      </c>
      <c r="N446" s="2">
        <v>0</v>
      </c>
      <c r="O446" s="2">
        <v>9</v>
      </c>
      <c r="P446" s="2">
        <v>0</v>
      </c>
      <c r="Q446" s="2">
        <v>0</v>
      </c>
      <c r="R446" s="2">
        <v>529</v>
      </c>
      <c r="S446" s="2">
        <v>628800</v>
      </c>
      <c r="T446" s="2">
        <v>24886700</v>
      </c>
      <c r="U446" s="2">
        <v>33</v>
      </c>
      <c r="V446" s="2">
        <v>20</v>
      </c>
      <c r="W446" s="2">
        <v>0</v>
      </c>
      <c r="X446" s="2">
        <v>94</v>
      </c>
      <c r="Y446" s="2">
        <v>10</v>
      </c>
      <c r="Z446" s="2">
        <v>69</v>
      </c>
      <c r="AA446" s="9">
        <f t="shared" si="56"/>
        <v>5477</v>
      </c>
      <c r="AB446" s="9">
        <f t="shared" si="57"/>
        <v>521</v>
      </c>
      <c r="AC446" s="9">
        <f t="shared" si="58"/>
        <v>546</v>
      </c>
      <c r="AD446" s="9">
        <f t="shared" si="59"/>
        <v>529</v>
      </c>
      <c r="AE446" s="44">
        <f t="shared" si="60"/>
        <v>1.0480509849136823E-5</v>
      </c>
      <c r="AF446" s="9">
        <f t="shared" si="61"/>
        <v>74</v>
      </c>
      <c r="AG446" s="9">
        <f t="shared" si="54"/>
        <v>79</v>
      </c>
      <c r="AH446" s="44">
        <f t="shared" si="62"/>
        <v>7.1962182704306945E-6</v>
      </c>
      <c r="AI446">
        <f>AA446/'Totals and Drop Down Lists'!W$6*Inputs!E$37</f>
        <v>4968.4080099597895</v>
      </c>
      <c r="AJ446">
        <f>AB446/'Totals and Drop Down Lists'!X$6*Inputs!F$37</f>
        <v>1714.2917222163542</v>
      </c>
      <c r="AK446">
        <f>AC446/'Totals and Drop Down Lists'!Y$6*Inputs!G$37</f>
        <v>3599.4164313284591</v>
      </c>
      <c r="AL446">
        <f>AD446/'Totals and Drop Down Lists'!Z$6*Inputs!H$37</f>
        <v>4241.2581718267666</v>
      </c>
      <c r="AM446">
        <f>AE446/'Totals and Drop Down Lists'!AA$6*Inputs!I$37</f>
        <v>1304.7118625438814</v>
      </c>
      <c r="AN446">
        <f>AF446/'Totals and Drop Down Lists'!AB$6*Inputs!J$37</f>
        <v>1476.7952923855107</v>
      </c>
      <c r="AO446">
        <f>AG446/'Totals and Drop Down Lists'!AC$6*Inputs!K$37</f>
        <v>1471.2625181482379</v>
      </c>
      <c r="AP446">
        <f>AH446/'Totals and Drop Down Lists'!AD$6*Inputs!L$37</f>
        <v>1693.4853910825757</v>
      </c>
      <c r="AQ446">
        <f>IF(OR($D446="51",$D446="52",$D446="61"),(AA446/'Totals and Drop Down Lists'!W$4)*Inputs!E$38,0)</f>
        <v>0</v>
      </c>
      <c r="AR446">
        <f>IF(OR($D446="51",$D446="52",$D446="61"),(AB446/'Totals and Drop Down Lists'!X$4)*Inputs!F$38,0)</f>
        <v>0</v>
      </c>
      <c r="AS446">
        <f>IF(OR($D446="51",$D446="52",$D446="61"),(AC446/'Totals and Drop Down Lists'!Y$4)*Inputs!G$38,0)</f>
        <v>0</v>
      </c>
      <c r="AT446">
        <f>IF(OR($D446="51",$D446="52",$D446="61"),(AD446/'Totals and Drop Down Lists'!Z$4)*Inputs!H$38,0)</f>
        <v>0</v>
      </c>
      <c r="AU446">
        <f>IF(OR($D446="51",$D446="52",$D446="61"),(AE446/'Totals and Drop Down Lists'!AA$4)*Inputs!I$38,0)</f>
        <v>0</v>
      </c>
      <c r="AV446">
        <f>IF(OR($D446="51",$D446="52",$D446="61"),(AF446/'Totals and Drop Down Lists'!AB$4)*Inputs!J$38,0)</f>
        <v>0</v>
      </c>
      <c r="AW446">
        <f>IF(OR($D446="51",$D446="52",$D446="61"),(AG446/'Totals and Drop Down Lists'!AC$4)*Inputs!K$38,0)</f>
        <v>0</v>
      </c>
      <c r="AX446">
        <f>IF(OR($D446="51",$D446="52",$D446="61"),(AH446/'Totals and Drop Down Lists'!AD$4)*Inputs!L$38,0)</f>
        <v>0</v>
      </c>
      <c r="AY446">
        <f>IF(OR($D446="51",$D446="52",$D446="61"),0,(AA446/'Totals and Drop Down Lists'!W$5)*Inputs!E$39)</f>
        <v>0</v>
      </c>
      <c r="AZ446">
        <f>IF(OR($D446="51",$D446="52",$D446="61"),0,(AB446/'Totals and Drop Down Lists'!X$5)*Inputs!F$39)</f>
        <v>0</v>
      </c>
      <c r="BA446">
        <f>IF(OR($D446="51",$D446="52",$D446="61"),0,(AC446/'Totals and Drop Down Lists'!Y$5)*Inputs!G$39)</f>
        <v>0</v>
      </c>
      <c r="BB446">
        <f>IF(OR($D446="51",$D446="52",$D446="61"),0,(AD446/'Totals and Drop Down Lists'!Z$5)*Inputs!H$39)</f>
        <v>0</v>
      </c>
      <c r="BC446">
        <f>IF(OR($D446="51",$D446="52",$D446="61"),0,(AE446/'Totals and Drop Down Lists'!AA$5)*Inputs!I$39)</f>
        <v>0</v>
      </c>
      <c r="BD446">
        <f>IF(OR($D446="51",$D446="52",$D446="61"),0,(AF446/'Totals and Drop Down Lists'!AB$5)*Inputs!J$39)</f>
        <v>0</v>
      </c>
      <c r="BE446">
        <f>IF(OR($D446="51",$D446="52",$D446="61"),0,(AG446/'Totals and Drop Down Lists'!AC$5)*Inputs!K$39)</f>
        <v>0</v>
      </c>
      <c r="BF446">
        <f>IF(OR($D446="51",$D446="52",$D446="61"),0,(AH446/'Totals and Drop Down Lists'!AD$5)*Inputs!L$39)</f>
        <v>0</v>
      </c>
      <c r="BG446" s="10">
        <f t="shared" si="55"/>
        <v>20469.629399491576</v>
      </c>
    </row>
    <row r="447" spans="1:59" ht="28.8">
      <c r="A447" s="1" t="s">
        <v>7383</v>
      </c>
      <c r="B447" s="1" t="s">
        <v>808</v>
      </c>
      <c r="C447" s="1" t="s">
        <v>855</v>
      </c>
      <c r="D447" s="1" t="s">
        <v>25</v>
      </c>
      <c r="E447" s="1" t="s">
        <v>856</v>
      </c>
      <c r="F447" s="2">
        <v>14535</v>
      </c>
      <c r="G447" s="2">
        <v>40</v>
      </c>
      <c r="H447" s="2">
        <v>0</v>
      </c>
      <c r="I447" s="2">
        <v>1602</v>
      </c>
      <c r="J447" s="2">
        <v>5227</v>
      </c>
      <c r="K447" s="2">
        <v>1312</v>
      </c>
      <c r="L447" s="2">
        <v>41</v>
      </c>
      <c r="M447" s="2">
        <v>24</v>
      </c>
      <c r="N447" s="2">
        <v>0</v>
      </c>
      <c r="O447" s="2">
        <v>89</v>
      </c>
      <c r="P447" s="2">
        <v>8</v>
      </c>
      <c r="Q447" s="2">
        <v>0</v>
      </c>
      <c r="R447" s="2">
        <v>1306</v>
      </c>
      <c r="S447" s="2">
        <v>1173100</v>
      </c>
      <c r="T447" s="2">
        <v>65420200</v>
      </c>
      <c r="U447" s="2">
        <v>414</v>
      </c>
      <c r="V447" s="2">
        <v>38</v>
      </c>
      <c r="W447" s="2">
        <v>10</v>
      </c>
      <c r="X447" s="2">
        <v>218</v>
      </c>
      <c r="Y447" s="2">
        <v>8</v>
      </c>
      <c r="Z447" s="2">
        <v>190</v>
      </c>
      <c r="AA447" s="9">
        <f t="shared" si="56"/>
        <v>14535</v>
      </c>
      <c r="AB447" s="9">
        <f t="shared" si="57"/>
        <v>1562</v>
      </c>
      <c r="AC447" s="9">
        <f t="shared" si="58"/>
        <v>1468</v>
      </c>
      <c r="AD447" s="9">
        <f t="shared" si="59"/>
        <v>1306</v>
      </c>
      <c r="AE447" s="44">
        <f t="shared" si="60"/>
        <v>2.299910605682055E-5</v>
      </c>
      <c r="AF447" s="9">
        <f t="shared" si="61"/>
        <v>170</v>
      </c>
      <c r="AG447" s="9">
        <f t="shared" si="54"/>
        <v>198</v>
      </c>
      <c r="AH447" s="44">
        <f t="shared" si="62"/>
        <v>1.8492584485760906E-5</v>
      </c>
      <c r="AI447">
        <f>AA447/'Totals and Drop Down Lists'!W$6*Inputs!E$37</f>
        <v>13185.285817923232</v>
      </c>
      <c r="AJ447">
        <f>AB447/'Totals and Drop Down Lists'!X$6*Inputs!F$37</f>
        <v>5139.584779466305</v>
      </c>
      <c r="AK447">
        <f>AC447/'Totals and Drop Down Lists'!Y$6*Inputs!G$37</f>
        <v>9677.5518703116813</v>
      </c>
      <c r="AL447">
        <f>AD447/'Totals and Drop Down Lists'!Z$6*Inputs!H$37</f>
        <v>10470.856658612018</v>
      </c>
      <c r="AM447">
        <f>AE447/'Totals and Drop Down Lists'!AA$6*Inputs!I$37</f>
        <v>2863.1437718375887</v>
      </c>
      <c r="AN447">
        <f>AF447/'Totals and Drop Down Lists'!AB$6*Inputs!J$37</f>
        <v>3392.637833858606</v>
      </c>
      <c r="AO447">
        <f>AG447/'Totals and Drop Down Lists'!AC$6*Inputs!K$37</f>
        <v>3687.4680834601409</v>
      </c>
      <c r="AP447">
        <f>AH447/'Totals and Drop Down Lists'!AD$6*Inputs!L$37</f>
        <v>4351.8582251288581</v>
      </c>
      <c r="AQ447">
        <f>IF(OR($D447="51",$D447="52",$D447="61"),(AA447/'Totals and Drop Down Lists'!W$4)*Inputs!E$38,0)</f>
        <v>0</v>
      </c>
      <c r="AR447">
        <f>IF(OR($D447="51",$D447="52",$D447="61"),(AB447/'Totals and Drop Down Lists'!X$4)*Inputs!F$38,0)</f>
        <v>0</v>
      </c>
      <c r="AS447">
        <f>IF(OR($D447="51",$D447="52",$D447="61"),(AC447/'Totals and Drop Down Lists'!Y$4)*Inputs!G$38,0)</f>
        <v>0</v>
      </c>
      <c r="AT447">
        <f>IF(OR($D447="51",$D447="52",$D447="61"),(AD447/'Totals and Drop Down Lists'!Z$4)*Inputs!H$38,0)</f>
        <v>0</v>
      </c>
      <c r="AU447">
        <f>IF(OR($D447="51",$D447="52",$D447="61"),(AE447/'Totals and Drop Down Lists'!AA$4)*Inputs!I$38,0)</f>
        <v>0</v>
      </c>
      <c r="AV447">
        <f>IF(OR($D447="51",$D447="52",$D447="61"),(AF447/'Totals and Drop Down Lists'!AB$4)*Inputs!J$38,0)</f>
        <v>0</v>
      </c>
      <c r="AW447">
        <f>IF(OR($D447="51",$D447="52",$D447="61"),(AG447/'Totals and Drop Down Lists'!AC$4)*Inputs!K$38,0)</f>
        <v>0</v>
      </c>
      <c r="AX447">
        <f>IF(OR($D447="51",$D447="52",$D447="61"),(AH447/'Totals and Drop Down Lists'!AD$4)*Inputs!L$38,0)</f>
        <v>0</v>
      </c>
      <c r="AY447">
        <f>IF(OR($D447="51",$D447="52",$D447="61"),0,(AA447/'Totals and Drop Down Lists'!W$5)*Inputs!E$39)</f>
        <v>0</v>
      </c>
      <c r="AZ447">
        <f>IF(OR($D447="51",$D447="52",$D447="61"),0,(AB447/'Totals and Drop Down Lists'!X$5)*Inputs!F$39)</f>
        <v>0</v>
      </c>
      <c r="BA447">
        <f>IF(OR($D447="51",$D447="52",$D447="61"),0,(AC447/'Totals and Drop Down Lists'!Y$5)*Inputs!G$39)</f>
        <v>0</v>
      </c>
      <c r="BB447">
        <f>IF(OR($D447="51",$D447="52",$D447="61"),0,(AD447/'Totals and Drop Down Lists'!Z$5)*Inputs!H$39)</f>
        <v>0</v>
      </c>
      <c r="BC447">
        <f>IF(OR($D447="51",$D447="52",$D447="61"),0,(AE447/'Totals and Drop Down Lists'!AA$5)*Inputs!I$39)</f>
        <v>0</v>
      </c>
      <c r="BD447">
        <f>IF(OR($D447="51",$D447="52",$D447="61"),0,(AF447/'Totals and Drop Down Lists'!AB$5)*Inputs!J$39)</f>
        <v>0</v>
      </c>
      <c r="BE447">
        <f>IF(OR($D447="51",$D447="52",$D447="61"),0,(AG447/'Totals and Drop Down Lists'!AC$5)*Inputs!K$39)</f>
        <v>0</v>
      </c>
      <c r="BF447">
        <f>IF(OR($D447="51",$D447="52",$D447="61"),0,(AH447/'Totals and Drop Down Lists'!AD$5)*Inputs!L$39)</f>
        <v>0</v>
      </c>
      <c r="BG447" s="10">
        <f t="shared" si="55"/>
        <v>52768.387040598434</v>
      </c>
    </row>
    <row r="448" spans="1:59" ht="28.8">
      <c r="A448" s="1" t="s">
        <v>7383</v>
      </c>
      <c r="B448" s="1" t="s">
        <v>808</v>
      </c>
      <c r="C448" s="1" t="s">
        <v>857</v>
      </c>
      <c r="D448" s="1" t="s">
        <v>25</v>
      </c>
      <c r="E448" s="1" t="s">
        <v>858</v>
      </c>
      <c r="F448" s="2">
        <v>15421</v>
      </c>
      <c r="G448" s="2">
        <v>976</v>
      </c>
      <c r="H448" s="2">
        <v>26</v>
      </c>
      <c r="I448" s="2">
        <v>2545</v>
      </c>
      <c r="J448" s="2">
        <v>6293</v>
      </c>
      <c r="K448" s="2">
        <v>2575</v>
      </c>
      <c r="L448" s="2">
        <v>17</v>
      </c>
      <c r="M448" s="2">
        <v>4</v>
      </c>
      <c r="N448" s="2">
        <v>0</v>
      </c>
      <c r="O448" s="2">
        <v>42</v>
      </c>
      <c r="P448" s="2">
        <v>121</v>
      </c>
      <c r="Q448" s="2">
        <v>0</v>
      </c>
      <c r="R448" s="2">
        <v>1190</v>
      </c>
      <c r="S448" s="2">
        <v>2172500</v>
      </c>
      <c r="T448" s="2">
        <v>103047200</v>
      </c>
      <c r="U448" s="2">
        <v>486</v>
      </c>
      <c r="V448" s="2">
        <v>59</v>
      </c>
      <c r="W448" s="2">
        <v>14</v>
      </c>
      <c r="X448" s="2">
        <v>543</v>
      </c>
      <c r="Y448" s="2">
        <v>30</v>
      </c>
      <c r="Z448" s="2">
        <v>474</v>
      </c>
      <c r="AA448" s="9">
        <f t="shared" si="56"/>
        <v>15421</v>
      </c>
      <c r="AB448" s="9">
        <f t="shared" si="57"/>
        <v>1543</v>
      </c>
      <c r="AC448" s="9">
        <f t="shared" si="58"/>
        <v>1374</v>
      </c>
      <c r="AD448" s="9">
        <f t="shared" si="59"/>
        <v>1190</v>
      </c>
      <c r="AE448" s="44">
        <f t="shared" si="60"/>
        <v>7.3585546726554472E-5</v>
      </c>
      <c r="AF448" s="9">
        <f t="shared" si="61"/>
        <v>470</v>
      </c>
      <c r="AG448" s="9">
        <f t="shared" si="54"/>
        <v>504</v>
      </c>
      <c r="AH448" s="44">
        <f t="shared" si="62"/>
        <v>7.6736347604973443E-5</v>
      </c>
      <c r="AI448">
        <f>AA448/'Totals and Drop Down Lists'!W$6*Inputs!E$37</f>
        <v>13989.012218658007</v>
      </c>
      <c r="AJ448">
        <f>AB448/'Totals and Drop Down Lists'!X$6*Inputs!F$37</f>
        <v>5077.0674229939241</v>
      </c>
      <c r="AK448">
        <f>AC448/'Totals and Drop Down Lists'!Y$6*Inputs!G$37</f>
        <v>9057.8721183979906</v>
      </c>
      <c r="AL448">
        <f>AD448/'Totals and Drop Down Lists'!Z$6*Inputs!H$37</f>
        <v>9540.8265112927274</v>
      </c>
      <c r="AM448">
        <f>AE448/'Totals and Drop Down Lists'!AA$6*Inputs!I$37</f>
        <v>9160.6169077566319</v>
      </c>
      <c r="AN448">
        <f>AF448/'Totals and Drop Down Lists'!AB$6*Inputs!J$37</f>
        <v>9379.6457759620298</v>
      </c>
      <c r="AO448">
        <f>AG448/'Totals and Drop Down Lists'!AC$6*Inputs!K$37</f>
        <v>9386.2823942621762</v>
      </c>
      <c r="AP448">
        <f>AH448/'Totals and Drop Down Lists'!AD$6*Inputs!L$37</f>
        <v>18058.357702688096</v>
      </c>
      <c r="AQ448">
        <f>IF(OR($D448="51",$D448="52",$D448="61"),(AA448/'Totals and Drop Down Lists'!W$4)*Inputs!E$38,0)</f>
        <v>0</v>
      </c>
      <c r="AR448">
        <f>IF(OR($D448="51",$D448="52",$D448="61"),(AB448/'Totals and Drop Down Lists'!X$4)*Inputs!F$38,0)</f>
        <v>0</v>
      </c>
      <c r="AS448">
        <f>IF(OR($D448="51",$D448="52",$D448="61"),(AC448/'Totals and Drop Down Lists'!Y$4)*Inputs!G$38,0)</f>
        <v>0</v>
      </c>
      <c r="AT448">
        <f>IF(OR($D448="51",$D448="52",$D448="61"),(AD448/'Totals and Drop Down Lists'!Z$4)*Inputs!H$38,0)</f>
        <v>0</v>
      </c>
      <c r="AU448">
        <f>IF(OR($D448="51",$D448="52",$D448="61"),(AE448/'Totals and Drop Down Lists'!AA$4)*Inputs!I$38,0)</f>
        <v>0</v>
      </c>
      <c r="AV448">
        <f>IF(OR($D448="51",$D448="52",$D448="61"),(AF448/'Totals and Drop Down Lists'!AB$4)*Inputs!J$38,0)</f>
        <v>0</v>
      </c>
      <c r="AW448">
        <f>IF(OR($D448="51",$D448="52",$D448="61"),(AG448/'Totals and Drop Down Lists'!AC$4)*Inputs!K$38,0)</f>
        <v>0</v>
      </c>
      <c r="AX448">
        <f>IF(OR($D448="51",$D448="52",$D448="61"),(AH448/'Totals and Drop Down Lists'!AD$4)*Inputs!L$38,0)</f>
        <v>0</v>
      </c>
      <c r="AY448">
        <f>IF(OR($D448="51",$D448="52",$D448="61"),0,(AA448/'Totals and Drop Down Lists'!W$5)*Inputs!E$39)</f>
        <v>0</v>
      </c>
      <c r="AZ448">
        <f>IF(OR($D448="51",$D448="52",$D448="61"),0,(AB448/'Totals and Drop Down Lists'!X$5)*Inputs!F$39)</f>
        <v>0</v>
      </c>
      <c r="BA448">
        <f>IF(OR($D448="51",$D448="52",$D448="61"),0,(AC448/'Totals and Drop Down Lists'!Y$5)*Inputs!G$39)</f>
        <v>0</v>
      </c>
      <c r="BB448">
        <f>IF(OR($D448="51",$D448="52",$D448="61"),0,(AD448/'Totals and Drop Down Lists'!Z$5)*Inputs!H$39)</f>
        <v>0</v>
      </c>
      <c r="BC448">
        <f>IF(OR($D448="51",$D448="52",$D448="61"),0,(AE448/'Totals and Drop Down Lists'!AA$5)*Inputs!I$39)</f>
        <v>0</v>
      </c>
      <c r="BD448">
        <f>IF(OR($D448="51",$D448="52",$D448="61"),0,(AF448/'Totals and Drop Down Lists'!AB$5)*Inputs!J$39)</f>
        <v>0</v>
      </c>
      <c r="BE448">
        <f>IF(OR($D448="51",$D448="52",$D448="61"),0,(AG448/'Totals and Drop Down Lists'!AC$5)*Inputs!K$39)</f>
        <v>0</v>
      </c>
      <c r="BF448">
        <f>IF(OR($D448="51",$D448="52",$D448="61"),0,(AH448/'Totals and Drop Down Lists'!AD$5)*Inputs!L$39)</f>
        <v>0</v>
      </c>
      <c r="BG448" s="10">
        <f t="shared" si="55"/>
        <v>83649.681052011583</v>
      </c>
    </row>
    <row r="449" spans="1:59" ht="28.8">
      <c r="A449" s="1" t="s">
        <v>7383</v>
      </c>
      <c r="B449" s="1" t="s">
        <v>808</v>
      </c>
      <c r="C449" s="1" t="s">
        <v>859</v>
      </c>
      <c r="D449" s="1" t="s">
        <v>25</v>
      </c>
      <c r="E449" s="1" t="s">
        <v>860</v>
      </c>
      <c r="F449" s="2">
        <v>809</v>
      </c>
      <c r="G449" s="2">
        <v>2</v>
      </c>
      <c r="H449" s="2">
        <v>0</v>
      </c>
      <c r="I449" s="2">
        <v>41</v>
      </c>
      <c r="J449" s="2">
        <v>388</v>
      </c>
      <c r="K449" s="2">
        <v>82</v>
      </c>
      <c r="L449" s="2">
        <v>0</v>
      </c>
      <c r="M449" s="2">
        <v>2</v>
      </c>
      <c r="N449" s="2">
        <v>0</v>
      </c>
      <c r="O449" s="2">
        <v>0</v>
      </c>
      <c r="P449" s="2">
        <v>0</v>
      </c>
      <c r="Q449" s="2">
        <v>0</v>
      </c>
      <c r="R449" s="2">
        <v>192</v>
      </c>
      <c r="S449" s="2">
        <v>55900</v>
      </c>
      <c r="T449" s="2">
        <v>4137800</v>
      </c>
      <c r="U449" s="2">
        <v>17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9">
        <f t="shared" si="56"/>
        <v>809</v>
      </c>
      <c r="AB449" s="9">
        <f t="shared" si="57"/>
        <v>39</v>
      </c>
      <c r="AC449" s="9">
        <f t="shared" si="58"/>
        <v>194</v>
      </c>
      <c r="AD449" s="9">
        <f t="shared" si="59"/>
        <v>192</v>
      </c>
      <c r="AE449" s="44">
        <f t="shared" si="60"/>
        <v>1.2102964658404579E-6</v>
      </c>
      <c r="AF449" s="9">
        <f t="shared" si="61"/>
        <v>0</v>
      </c>
      <c r="AG449" s="9">
        <f t="shared" si="54"/>
        <v>0</v>
      </c>
      <c r="AH449" s="44">
        <f t="shared" si="62"/>
        <v>0</v>
      </c>
      <c r="AI449">
        <f>AA449/'Totals and Drop Down Lists'!W$6*Inputs!E$37</f>
        <v>733.8765893842376</v>
      </c>
      <c r="AJ449">
        <f>AB449/'Totals and Drop Down Lists'!X$6*Inputs!F$37</f>
        <v>128.32510012751979</v>
      </c>
      <c r="AK449">
        <f>AC449/'Totals and Drop Down Lists'!Y$6*Inputs!G$37</f>
        <v>1278.9135305452769</v>
      </c>
      <c r="AL449">
        <f>AD449/'Totals and Drop Down Lists'!Z$6*Inputs!H$37</f>
        <v>1539.3602438388266</v>
      </c>
      <c r="AM449">
        <f>AE449/'Totals and Drop Down Lists'!AA$6*Inputs!I$37</f>
        <v>150.66902077354899</v>
      </c>
      <c r="AN449">
        <f>AF449/'Totals and Drop Down Lists'!AB$6*Inputs!J$37</f>
        <v>0</v>
      </c>
      <c r="AO449">
        <f>AG449/'Totals and Drop Down Lists'!AC$6*Inputs!K$37</f>
        <v>0</v>
      </c>
      <c r="AP449">
        <f>AH449/'Totals and Drop Down Lists'!AD$6*Inputs!L$37</f>
        <v>0</v>
      </c>
      <c r="AQ449">
        <f>IF(OR($D449="51",$D449="52",$D449="61"),(AA449/'Totals and Drop Down Lists'!W$4)*Inputs!E$38,0)</f>
        <v>0</v>
      </c>
      <c r="AR449">
        <f>IF(OR($D449="51",$D449="52",$D449="61"),(AB449/'Totals and Drop Down Lists'!X$4)*Inputs!F$38,0)</f>
        <v>0</v>
      </c>
      <c r="AS449">
        <f>IF(OR($D449="51",$D449="52",$D449="61"),(AC449/'Totals and Drop Down Lists'!Y$4)*Inputs!G$38,0)</f>
        <v>0</v>
      </c>
      <c r="AT449">
        <f>IF(OR($D449="51",$D449="52",$D449="61"),(AD449/'Totals and Drop Down Lists'!Z$4)*Inputs!H$38,0)</f>
        <v>0</v>
      </c>
      <c r="AU449">
        <f>IF(OR($D449="51",$D449="52",$D449="61"),(AE449/'Totals and Drop Down Lists'!AA$4)*Inputs!I$38,0)</f>
        <v>0</v>
      </c>
      <c r="AV449">
        <f>IF(OR($D449="51",$D449="52",$D449="61"),(AF449/'Totals and Drop Down Lists'!AB$4)*Inputs!J$38,0)</f>
        <v>0</v>
      </c>
      <c r="AW449">
        <f>IF(OR($D449="51",$D449="52",$D449="61"),(AG449/'Totals and Drop Down Lists'!AC$4)*Inputs!K$38,0)</f>
        <v>0</v>
      </c>
      <c r="AX449">
        <f>IF(OR($D449="51",$D449="52",$D449="61"),(AH449/'Totals and Drop Down Lists'!AD$4)*Inputs!L$38,0)</f>
        <v>0</v>
      </c>
      <c r="AY449">
        <f>IF(OR($D449="51",$D449="52",$D449="61"),0,(AA449/'Totals and Drop Down Lists'!W$5)*Inputs!E$39)</f>
        <v>0</v>
      </c>
      <c r="AZ449">
        <f>IF(OR($D449="51",$D449="52",$D449="61"),0,(AB449/'Totals and Drop Down Lists'!X$5)*Inputs!F$39)</f>
        <v>0</v>
      </c>
      <c r="BA449">
        <f>IF(OR($D449="51",$D449="52",$D449="61"),0,(AC449/'Totals and Drop Down Lists'!Y$5)*Inputs!G$39)</f>
        <v>0</v>
      </c>
      <c r="BB449">
        <f>IF(OR($D449="51",$D449="52",$D449="61"),0,(AD449/'Totals and Drop Down Lists'!Z$5)*Inputs!H$39)</f>
        <v>0</v>
      </c>
      <c r="BC449">
        <f>IF(OR($D449="51",$D449="52",$D449="61"),0,(AE449/'Totals and Drop Down Lists'!AA$5)*Inputs!I$39)</f>
        <v>0</v>
      </c>
      <c r="BD449">
        <f>IF(OR($D449="51",$D449="52",$D449="61"),0,(AF449/'Totals and Drop Down Lists'!AB$5)*Inputs!J$39)</f>
        <v>0</v>
      </c>
      <c r="BE449">
        <f>IF(OR($D449="51",$D449="52",$D449="61"),0,(AG449/'Totals and Drop Down Lists'!AC$5)*Inputs!K$39)</f>
        <v>0</v>
      </c>
      <c r="BF449">
        <f>IF(OR($D449="51",$D449="52",$D449="61"),0,(AH449/'Totals and Drop Down Lists'!AD$5)*Inputs!L$39)</f>
        <v>0</v>
      </c>
      <c r="BG449" s="10">
        <f t="shared" si="55"/>
        <v>3831.1444846694098</v>
      </c>
    </row>
    <row r="450" spans="1:59" ht="28.8">
      <c r="A450" s="1" t="s">
        <v>7383</v>
      </c>
      <c r="B450" s="1" t="s">
        <v>808</v>
      </c>
      <c r="C450" s="1" t="s">
        <v>861</v>
      </c>
      <c r="D450" s="1" t="s">
        <v>25</v>
      </c>
      <c r="E450" s="1" t="s">
        <v>862</v>
      </c>
      <c r="F450" s="2">
        <v>6625</v>
      </c>
      <c r="G450" s="2">
        <v>94</v>
      </c>
      <c r="H450" s="2">
        <v>6</v>
      </c>
      <c r="I450" s="2">
        <v>1265</v>
      </c>
      <c r="J450" s="2">
        <v>3059</v>
      </c>
      <c r="K450" s="2">
        <v>842</v>
      </c>
      <c r="L450" s="2">
        <v>9</v>
      </c>
      <c r="M450" s="2">
        <v>26</v>
      </c>
      <c r="N450" s="2">
        <v>0</v>
      </c>
      <c r="O450" s="2">
        <v>0</v>
      </c>
      <c r="P450" s="2">
        <v>0</v>
      </c>
      <c r="Q450" s="2">
        <v>20</v>
      </c>
      <c r="R450" s="2">
        <v>1380</v>
      </c>
      <c r="S450" s="2">
        <v>486400</v>
      </c>
      <c r="T450" s="2">
        <v>24144900</v>
      </c>
      <c r="U450" s="2">
        <v>64</v>
      </c>
      <c r="V450" s="2">
        <v>95</v>
      </c>
      <c r="W450" s="2">
        <v>34</v>
      </c>
      <c r="X450" s="2">
        <v>230</v>
      </c>
      <c r="Y450" s="2">
        <v>30</v>
      </c>
      <c r="Z450" s="2">
        <v>79</v>
      </c>
      <c r="AA450" s="9">
        <f t="shared" si="56"/>
        <v>6625</v>
      </c>
      <c r="AB450" s="9">
        <f t="shared" si="57"/>
        <v>1165</v>
      </c>
      <c r="AC450" s="9">
        <f t="shared" si="58"/>
        <v>1435</v>
      </c>
      <c r="AD450" s="9">
        <f t="shared" si="59"/>
        <v>1380</v>
      </c>
      <c r="AE450" s="44">
        <f t="shared" si="60"/>
        <v>1.6186035626139636E-5</v>
      </c>
      <c r="AF450" s="9">
        <f t="shared" si="61"/>
        <v>101</v>
      </c>
      <c r="AG450" s="9">
        <f t="shared" ref="AG450:AG513" si="63">Y450+Z450</f>
        <v>109</v>
      </c>
      <c r="AH450" s="44">
        <f t="shared" si="62"/>
        <v>1.1163752477665669E-5</v>
      </c>
      <c r="AI450">
        <f>AA450/'Totals and Drop Down Lists'!W$6*Inputs!E$37</f>
        <v>6009.8051973678294</v>
      </c>
      <c r="AJ450">
        <f>AB450/'Totals and Drop Down Lists'!X$6*Inputs!F$37</f>
        <v>3833.3010679118088</v>
      </c>
      <c r="AK450">
        <f>AC450/'Totals and Drop Down Lists'!Y$6*Inputs!G$37</f>
        <v>9460.0047233632577</v>
      </c>
      <c r="AL450">
        <f>AD450/'Totals and Drop Down Lists'!Z$6*Inputs!H$37</f>
        <v>11064.151752591566</v>
      </c>
      <c r="AM450">
        <f>AE450/'Totals and Drop Down Lists'!AA$6*Inputs!I$37</f>
        <v>2014.9890599760806</v>
      </c>
      <c r="AN450">
        <f>AF450/'Totals and Drop Down Lists'!AB$6*Inputs!J$37</f>
        <v>2015.6260071748191</v>
      </c>
      <c r="AO450">
        <f>AG450/'Totals and Drop Down Lists'!AC$6*Inputs!K$37</f>
        <v>2029.9698035209865</v>
      </c>
      <c r="AP450">
        <f>AH450/'Totals and Drop Down Lists'!AD$6*Inputs!L$37</f>
        <v>2627.1648552229385</v>
      </c>
      <c r="AQ450">
        <f>IF(OR($D450="51",$D450="52",$D450="61"),(AA450/'Totals and Drop Down Lists'!W$4)*Inputs!E$38,0)</f>
        <v>0</v>
      </c>
      <c r="AR450">
        <f>IF(OR($D450="51",$D450="52",$D450="61"),(AB450/'Totals and Drop Down Lists'!X$4)*Inputs!F$38,0)</f>
        <v>0</v>
      </c>
      <c r="AS450">
        <f>IF(OR($D450="51",$D450="52",$D450="61"),(AC450/'Totals and Drop Down Lists'!Y$4)*Inputs!G$38,0)</f>
        <v>0</v>
      </c>
      <c r="AT450">
        <f>IF(OR($D450="51",$D450="52",$D450="61"),(AD450/'Totals and Drop Down Lists'!Z$4)*Inputs!H$38,0)</f>
        <v>0</v>
      </c>
      <c r="AU450">
        <f>IF(OR($D450="51",$D450="52",$D450="61"),(AE450/'Totals and Drop Down Lists'!AA$4)*Inputs!I$38,0)</f>
        <v>0</v>
      </c>
      <c r="AV450">
        <f>IF(OR($D450="51",$D450="52",$D450="61"),(AF450/'Totals and Drop Down Lists'!AB$4)*Inputs!J$38,0)</f>
        <v>0</v>
      </c>
      <c r="AW450">
        <f>IF(OR($D450="51",$D450="52",$D450="61"),(AG450/'Totals and Drop Down Lists'!AC$4)*Inputs!K$38,0)</f>
        <v>0</v>
      </c>
      <c r="AX450">
        <f>IF(OR($D450="51",$D450="52",$D450="61"),(AH450/'Totals and Drop Down Lists'!AD$4)*Inputs!L$38,0)</f>
        <v>0</v>
      </c>
      <c r="AY450">
        <f>IF(OR($D450="51",$D450="52",$D450="61"),0,(AA450/'Totals and Drop Down Lists'!W$5)*Inputs!E$39)</f>
        <v>0</v>
      </c>
      <c r="AZ450">
        <f>IF(OR($D450="51",$D450="52",$D450="61"),0,(AB450/'Totals and Drop Down Lists'!X$5)*Inputs!F$39)</f>
        <v>0</v>
      </c>
      <c r="BA450">
        <f>IF(OR($D450="51",$D450="52",$D450="61"),0,(AC450/'Totals and Drop Down Lists'!Y$5)*Inputs!G$39)</f>
        <v>0</v>
      </c>
      <c r="BB450">
        <f>IF(OR($D450="51",$D450="52",$D450="61"),0,(AD450/'Totals and Drop Down Lists'!Z$5)*Inputs!H$39)</f>
        <v>0</v>
      </c>
      <c r="BC450">
        <f>IF(OR($D450="51",$D450="52",$D450="61"),0,(AE450/'Totals and Drop Down Lists'!AA$5)*Inputs!I$39)</f>
        <v>0</v>
      </c>
      <c r="BD450">
        <f>IF(OR($D450="51",$D450="52",$D450="61"),0,(AF450/'Totals and Drop Down Lists'!AB$5)*Inputs!J$39)</f>
        <v>0</v>
      </c>
      <c r="BE450">
        <f>IF(OR($D450="51",$D450="52",$D450="61"),0,(AG450/'Totals and Drop Down Lists'!AC$5)*Inputs!K$39)</f>
        <v>0</v>
      </c>
      <c r="BF450">
        <f>IF(OR($D450="51",$D450="52",$D450="61"),0,(AH450/'Totals and Drop Down Lists'!AD$5)*Inputs!L$39)</f>
        <v>0</v>
      </c>
      <c r="BG450" s="10">
        <f t="shared" ref="BG450:BG513" si="64">SUM(AI450:BF450)</f>
        <v>39055.012467129287</v>
      </c>
    </row>
    <row r="451" spans="1:59" ht="28.8">
      <c r="A451" s="1" t="s">
        <v>7383</v>
      </c>
      <c r="B451" s="1" t="s">
        <v>808</v>
      </c>
      <c r="C451" s="1" t="s">
        <v>76</v>
      </c>
      <c r="D451" s="1" t="s">
        <v>25</v>
      </c>
      <c r="E451" s="1" t="s">
        <v>863</v>
      </c>
      <c r="F451" s="2">
        <v>1371</v>
      </c>
      <c r="G451" s="2">
        <v>17</v>
      </c>
      <c r="H451" s="2">
        <v>0</v>
      </c>
      <c r="I451" s="2">
        <v>121</v>
      </c>
      <c r="J451" s="2">
        <v>648</v>
      </c>
      <c r="K451" s="2">
        <v>180</v>
      </c>
      <c r="L451" s="2">
        <v>18</v>
      </c>
      <c r="M451" s="2">
        <v>0</v>
      </c>
      <c r="N451" s="2">
        <v>0</v>
      </c>
      <c r="O451" s="2">
        <v>3</v>
      </c>
      <c r="P451" s="2">
        <v>0</v>
      </c>
      <c r="Q451" s="2">
        <v>0</v>
      </c>
      <c r="R451" s="2">
        <v>276</v>
      </c>
      <c r="S451" s="2">
        <v>109300</v>
      </c>
      <c r="T451" s="2">
        <v>8281600</v>
      </c>
      <c r="U451" s="2">
        <v>12</v>
      </c>
      <c r="V451" s="2">
        <v>0</v>
      </c>
      <c r="W451" s="2">
        <v>0</v>
      </c>
      <c r="X451" s="2">
        <v>20</v>
      </c>
      <c r="Y451" s="2">
        <v>4</v>
      </c>
      <c r="Z451" s="2">
        <v>14</v>
      </c>
      <c r="AA451" s="9">
        <f t="shared" ref="AA451:AA514" si="65">F451</f>
        <v>1371</v>
      </c>
      <c r="AB451" s="9">
        <f t="shared" ref="AB451:AB514" si="66">I451-G451-H451</f>
        <v>104</v>
      </c>
      <c r="AC451" s="9">
        <f t="shared" ref="AC451:AC514" si="67">L451+M451+N451+O451+P451+Q451+R451</f>
        <v>297</v>
      </c>
      <c r="AD451" s="9">
        <f t="shared" ref="AD451:AD514" si="68">R451</f>
        <v>276</v>
      </c>
      <c r="AE451" s="44">
        <f t="shared" ref="AE451:AE514" si="69">IF(ISERROR(((K451^2)*SUM(J:J))/((SUM(K:K)^2)*J451)), 0, ((K451^2)*SUM(J:J))/((SUM(K:K)^2)*J451))</f>
        <v>3.4919320995396913E-6</v>
      </c>
      <c r="AF451" s="9">
        <f t="shared" ref="AF451:AF514" si="70">-IF((W451+V451-X451)&gt;0, 0, (W451+V451-X451))</f>
        <v>20</v>
      </c>
      <c r="AG451" s="9">
        <f t="shared" si="63"/>
        <v>18</v>
      </c>
      <c r="AH451" s="44">
        <f t="shared" ref="AH451:AH514" si="71">(K451*SUM(J:J)*AG451)/(J451*SUM(K:K)*SUM(AG:AG))</f>
        <v>1.8604632280709583E-6</v>
      </c>
      <c r="AI451">
        <f>AA451/'Totals and Drop Down Lists'!W$6*Inputs!E$37</f>
        <v>1243.6894982024596</v>
      </c>
      <c r="AJ451">
        <f>AB451/'Totals and Drop Down Lists'!X$6*Inputs!F$37</f>
        <v>342.20026700671946</v>
      </c>
      <c r="AK451">
        <f>AC451/'Totals and Drop Down Lists'!Y$6*Inputs!G$37</f>
        <v>1957.9243225358102</v>
      </c>
      <c r="AL451">
        <f>AD451/'Totals and Drop Down Lists'!Z$6*Inputs!H$37</f>
        <v>2212.8303505183135</v>
      </c>
      <c r="AM451">
        <f>AE451/'Totals and Drop Down Lists'!AA$6*Inputs!I$37</f>
        <v>434.7083585673484</v>
      </c>
      <c r="AN451">
        <f>AF451/'Totals and Drop Down Lists'!AB$6*Inputs!J$37</f>
        <v>399.13386280689485</v>
      </c>
      <c r="AO451">
        <f>AG451/'Totals and Drop Down Lists'!AC$6*Inputs!K$37</f>
        <v>335.22437122364914</v>
      </c>
      <c r="AP451">
        <f>AH451/'Totals and Drop Down Lists'!AD$6*Inputs!L$37</f>
        <v>437.82264225233553</v>
      </c>
      <c r="AQ451">
        <f>IF(OR($D451="51",$D451="52",$D451="61"),(AA451/'Totals and Drop Down Lists'!W$4)*Inputs!E$38,0)</f>
        <v>0</v>
      </c>
      <c r="AR451">
        <f>IF(OR($D451="51",$D451="52",$D451="61"),(AB451/'Totals and Drop Down Lists'!X$4)*Inputs!F$38,0)</f>
        <v>0</v>
      </c>
      <c r="AS451">
        <f>IF(OR($D451="51",$D451="52",$D451="61"),(AC451/'Totals and Drop Down Lists'!Y$4)*Inputs!G$38,0)</f>
        <v>0</v>
      </c>
      <c r="AT451">
        <f>IF(OR($D451="51",$D451="52",$D451="61"),(AD451/'Totals and Drop Down Lists'!Z$4)*Inputs!H$38,0)</f>
        <v>0</v>
      </c>
      <c r="AU451">
        <f>IF(OR($D451="51",$D451="52",$D451="61"),(AE451/'Totals and Drop Down Lists'!AA$4)*Inputs!I$38,0)</f>
        <v>0</v>
      </c>
      <c r="AV451">
        <f>IF(OR($D451="51",$D451="52",$D451="61"),(AF451/'Totals and Drop Down Lists'!AB$4)*Inputs!J$38,0)</f>
        <v>0</v>
      </c>
      <c r="AW451">
        <f>IF(OR($D451="51",$D451="52",$D451="61"),(AG451/'Totals and Drop Down Lists'!AC$4)*Inputs!K$38,0)</f>
        <v>0</v>
      </c>
      <c r="AX451">
        <f>IF(OR($D451="51",$D451="52",$D451="61"),(AH451/'Totals and Drop Down Lists'!AD$4)*Inputs!L$38,0)</f>
        <v>0</v>
      </c>
      <c r="AY451">
        <f>IF(OR($D451="51",$D451="52",$D451="61"),0,(AA451/'Totals and Drop Down Lists'!W$5)*Inputs!E$39)</f>
        <v>0</v>
      </c>
      <c r="AZ451">
        <f>IF(OR($D451="51",$D451="52",$D451="61"),0,(AB451/'Totals and Drop Down Lists'!X$5)*Inputs!F$39)</f>
        <v>0</v>
      </c>
      <c r="BA451">
        <f>IF(OR($D451="51",$D451="52",$D451="61"),0,(AC451/'Totals and Drop Down Lists'!Y$5)*Inputs!G$39)</f>
        <v>0</v>
      </c>
      <c r="BB451">
        <f>IF(OR($D451="51",$D451="52",$D451="61"),0,(AD451/'Totals and Drop Down Lists'!Z$5)*Inputs!H$39)</f>
        <v>0</v>
      </c>
      <c r="BC451">
        <f>IF(OR($D451="51",$D451="52",$D451="61"),0,(AE451/'Totals and Drop Down Lists'!AA$5)*Inputs!I$39)</f>
        <v>0</v>
      </c>
      <c r="BD451">
        <f>IF(OR($D451="51",$D451="52",$D451="61"),0,(AF451/'Totals and Drop Down Lists'!AB$5)*Inputs!J$39)</f>
        <v>0</v>
      </c>
      <c r="BE451">
        <f>IF(OR($D451="51",$D451="52",$D451="61"),0,(AG451/'Totals and Drop Down Lists'!AC$5)*Inputs!K$39)</f>
        <v>0</v>
      </c>
      <c r="BF451">
        <f>IF(OR($D451="51",$D451="52",$D451="61"),0,(AH451/'Totals and Drop Down Lists'!AD$5)*Inputs!L$39)</f>
        <v>0</v>
      </c>
      <c r="BG451" s="10">
        <f t="shared" si="64"/>
        <v>7363.5336731135321</v>
      </c>
    </row>
    <row r="452" spans="1:59" ht="28.8">
      <c r="A452" s="1" t="s">
        <v>7383</v>
      </c>
      <c r="B452" s="1" t="s">
        <v>808</v>
      </c>
      <c r="C452" s="1" t="s">
        <v>864</v>
      </c>
      <c r="D452" s="1" t="s">
        <v>25</v>
      </c>
      <c r="E452" s="1" t="s">
        <v>865</v>
      </c>
      <c r="F452" s="2">
        <v>1423</v>
      </c>
      <c r="G452" s="2">
        <v>37</v>
      </c>
      <c r="H452" s="2">
        <v>0</v>
      </c>
      <c r="I452" s="2">
        <v>243</v>
      </c>
      <c r="J452" s="2">
        <v>559</v>
      </c>
      <c r="K452" s="2">
        <v>152</v>
      </c>
      <c r="L452" s="2">
        <v>0</v>
      </c>
      <c r="M452" s="2">
        <v>0</v>
      </c>
      <c r="N452" s="2">
        <v>0</v>
      </c>
      <c r="O452" s="2">
        <v>10</v>
      </c>
      <c r="P452" s="2">
        <v>0</v>
      </c>
      <c r="Q452" s="2">
        <v>0</v>
      </c>
      <c r="R452" s="2">
        <v>209</v>
      </c>
      <c r="S452" s="2">
        <v>67900</v>
      </c>
      <c r="T452" s="2">
        <v>5436500</v>
      </c>
      <c r="U452" s="2">
        <v>47</v>
      </c>
      <c r="V452" s="2">
        <v>14</v>
      </c>
      <c r="W452" s="2">
        <v>14</v>
      </c>
      <c r="X452" s="2">
        <v>38</v>
      </c>
      <c r="Y452" s="2">
        <v>4</v>
      </c>
      <c r="Z452" s="2">
        <v>28</v>
      </c>
      <c r="AA452" s="9">
        <f t="shared" si="65"/>
        <v>1423</v>
      </c>
      <c r="AB452" s="9">
        <f t="shared" si="66"/>
        <v>206</v>
      </c>
      <c r="AC452" s="9">
        <f t="shared" si="67"/>
        <v>219</v>
      </c>
      <c r="AD452" s="9">
        <f t="shared" si="68"/>
        <v>209</v>
      </c>
      <c r="AE452" s="44">
        <f t="shared" si="69"/>
        <v>2.8864972890076932E-6</v>
      </c>
      <c r="AF452" s="9">
        <f t="shared" si="70"/>
        <v>10</v>
      </c>
      <c r="AG452" s="9">
        <f t="shared" si="63"/>
        <v>32</v>
      </c>
      <c r="AH452" s="44">
        <f t="shared" si="71"/>
        <v>3.2376719647002297E-6</v>
      </c>
      <c r="AI452">
        <f>AA452/'Totals and Drop Down Lists'!W$6*Inputs!E$37</f>
        <v>1290.8607993742523</v>
      </c>
      <c r="AJ452">
        <f>AB452/'Totals and Drop Down Lists'!X$6*Inputs!F$37</f>
        <v>677.81975964792503</v>
      </c>
      <c r="AK452">
        <f>AC452/'Totals and Drop Down Lists'!Y$6*Inputs!G$37</f>
        <v>1443.7219752031731</v>
      </c>
      <c r="AL452">
        <f>AD452/'Totals and Drop Down Lists'!Z$6*Inputs!H$37</f>
        <v>1675.6577654287228</v>
      </c>
      <c r="AM452">
        <f>AE452/'Totals and Drop Down Lists'!AA$6*Inputs!I$37</f>
        <v>359.33817231985745</v>
      </c>
      <c r="AN452">
        <f>AF452/'Totals and Drop Down Lists'!AB$6*Inputs!J$37</f>
        <v>199.56693140344743</v>
      </c>
      <c r="AO452">
        <f>AG452/'Totals and Drop Down Lists'!AC$6*Inputs!K$37</f>
        <v>595.95443773093177</v>
      </c>
      <c r="AP452">
        <f>AH452/'Totals and Drop Down Lists'!AD$6*Inputs!L$37</f>
        <v>761.92104898581749</v>
      </c>
      <c r="AQ452">
        <f>IF(OR($D452="51",$D452="52",$D452="61"),(AA452/'Totals and Drop Down Lists'!W$4)*Inputs!E$38,0)</f>
        <v>0</v>
      </c>
      <c r="AR452">
        <f>IF(OR($D452="51",$D452="52",$D452="61"),(AB452/'Totals and Drop Down Lists'!X$4)*Inputs!F$38,0)</f>
        <v>0</v>
      </c>
      <c r="AS452">
        <f>IF(OR($D452="51",$D452="52",$D452="61"),(AC452/'Totals and Drop Down Lists'!Y$4)*Inputs!G$38,0)</f>
        <v>0</v>
      </c>
      <c r="AT452">
        <f>IF(OR($D452="51",$D452="52",$D452="61"),(AD452/'Totals and Drop Down Lists'!Z$4)*Inputs!H$38,0)</f>
        <v>0</v>
      </c>
      <c r="AU452">
        <f>IF(OR($D452="51",$D452="52",$D452="61"),(AE452/'Totals and Drop Down Lists'!AA$4)*Inputs!I$38,0)</f>
        <v>0</v>
      </c>
      <c r="AV452">
        <f>IF(OR($D452="51",$D452="52",$D452="61"),(AF452/'Totals and Drop Down Lists'!AB$4)*Inputs!J$38,0)</f>
        <v>0</v>
      </c>
      <c r="AW452">
        <f>IF(OR($D452="51",$D452="52",$D452="61"),(AG452/'Totals and Drop Down Lists'!AC$4)*Inputs!K$38,0)</f>
        <v>0</v>
      </c>
      <c r="AX452">
        <f>IF(OR($D452="51",$D452="52",$D452="61"),(AH452/'Totals and Drop Down Lists'!AD$4)*Inputs!L$38,0)</f>
        <v>0</v>
      </c>
      <c r="AY452">
        <f>IF(OR($D452="51",$D452="52",$D452="61"),0,(AA452/'Totals and Drop Down Lists'!W$5)*Inputs!E$39)</f>
        <v>0</v>
      </c>
      <c r="AZ452">
        <f>IF(OR($D452="51",$D452="52",$D452="61"),0,(AB452/'Totals and Drop Down Lists'!X$5)*Inputs!F$39)</f>
        <v>0</v>
      </c>
      <c r="BA452">
        <f>IF(OR($D452="51",$D452="52",$D452="61"),0,(AC452/'Totals and Drop Down Lists'!Y$5)*Inputs!G$39)</f>
        <v>0</v>
      </c>
      <c r="BB452">
        <f>IF(OR($D452="51",$D452="52",$D452="61"),0,(AD452/'Totals and Drop Down Lists'!Z$5)*Inputs!H$39)</f>
        <v>0</v>
      </c>
      <c r="BC452">
        <f>IF(OR($D452="51",$D452="52",$D452="61"),0,(AE452/'Totals and Drop Down Lists'!AA$5)*Inputs!I$39)</f>
        <v>0</v>
      </c>
      <c r="BD452">
        <f>IF(OR($D452="51",$D452="52",$D452="61"),0,(AF452/'Totals and Drop Down Lists'!AB$5)*Inputs!J$39)</f>
        <v>0</v>
      </c>
      <c r="BE452">
        <f>IF(OR($D452="51",$D452="52",$D452="61"),0,(AG452/'Totals and Drop Down Lists'!AC$5)*Inputs!K$39)</f>
        <v>0</v>
      </c>
      <c r="BF452">
        <f>IF(OR($D452="51",$D452="52",$D452="61"),0,(AH452/'Totals and Drop Down Lists'!AD$5)*Inputs!L$39)</f>
        <v>0</v>
      </c>
      <c r="BG452" s="10">
        <f t="shared" si="64"/>
        <v>7004.8408900941286</v>
      </c>
    </row>
    <row r="453" spans="1:59" ht="28.8">
      <c r="A453" s="1" t="s">
        <v>7383</v>
      </c>
      <c r="B453" s="1" t="s">
        <v>808</v>
      </c>
      <c r="C453" s="1" t="s">
        <v>866</v>
      </c>
      <c r="D453" s="1" t="s">
        <v>25</v>
      </c>
      <c r="E453" s="1" t="s">
        <v>867</v>
      </c>
      <c r="F453" s="2">
        <v>8189</v>
      </c>
      <c r="G453" s="2">
        <v>8</v>
      </c>
      <c r="H453" s="2">
        <v>0</v>
      </c>
      <c r="I453" s="2">
        <v>1027</v>
      </c>
      <c r="J453" s="2">
        <v>3046</v>
      </c>
      <c r="K453" s="2">
        <v>1042</v>
      </c>
      <c r="L453" s="2">
        <v>18</v>
      </c>
      <c r="M453" s="2">
        <v>2</v>
      </c>
      <c r="N453" s="2">
        <v>0</v>
      </c>
      <c r="O453" s="2">
        <v>8</v>
      </c>
      <c r="P453" s="2">
        <v>6</v>
      </c>
      <c r="Q453" s="2">
        <v>0</v>
      </c>
      <c r="R453" s="2">
        <v>717</v>
      </c>
      <c r="S453" s="2">
        <v>565300</v>
      </c>
      <c r="T453" s="2">
        <v>41837400</v>
      </c>
      <c r="U453" s="2">
        <v>97</v>
      </c>
      <c r="V453" s="2">
        <v>111</v>
      </c>
      <c r="W453" s="2">
        <v>56</v>
      </c>
      <c r="X453" s="2">
        <v>193</v>
      </c>
      <c r="Y453" s="2">
        <v>88</v>
      </c>
      <c r="Z453" s="2">
        <v>71</v>
      </c>
      <c r="AA453" s="9">
        <f t="shared" si="65"/>
        <v>8189</v>
      </c>
      <c r="AB453" s="9">
        <f t="shared" si="66"/>
        <v>1019</v>
      </c>
      <c r="AC453" s="9">
        <f t="shared" si="67"/>
        <v>751</v>
      </c>
      <c r="AD453" s="9">
        <f t="shared" si="68"/>
        <v>717</v>
      </c>
      <c r="AE453" s="44">
        <f t="shared" si="69"/>
        <v>2.4894380591757148E-5</v>
      </c>
      <c r="AF453" s="9">
        <f t="shared" si="70"/>
        <v>26</v>
      </c>
      <c r="AG453" s="9">
        <f t="shared" si="63"/>
        <v>159</v>
      </c>
      <c r="AH453" s="44">
        <f t="shared" si="71"/>
        <v>2.0238859271197651E-5</v>
      </c>
      <c r="AI453">
        <f>AA453/'Totals and Drop Down Lists'!W$6*Inputs!E$37</f>
        <v>7428.5727941502118</v>
      </c>
      <c r="AJ453">
        <f>AB453/'Totals and Drop Down Lists'!X$6*Inputs!F$37</f>
        <v>3352.9045392292987</v>
      </c>
      <c r="AK453">
        <f>AC453/'Totals and Drop Down Lists'!Y$6*Inputs!G$37</f>
        <v>4950.8456775232107</v>
      </c>
      <c r="AL453">
        <f>AD453/'Totals and Drop Down Lists'!Z$6*Inputs!H$37</f>
        <v>5748.5484105856185</v>
      </c>
      <c r="AM453">
        <f>AE453/'Totals and Drop Down Lists'!AA$6*Inputs!I$37</f>
        <v>3099.0852674426687</v>
      </c>
      <c r="AN453">
        <f>AF453/'Totals and Drop Down Lists'!AB$6*Inputs!J$37</f>
        <v>518.87402164896332</v>
      </c>
      <c r="AO453">
        <f>AG453/'Totals and Drop Down Lists'!AC$6*Inputs!K$37</f>
        <v>2961.1486124755675</v>
      </c>
      <c r="AP453">
        <f>AH453/'Totals and Drop Down Lists'!AD$6*Inputs!L$37</f>
        <v>4762.8089115615512</v>
      </c>
      <c r="AQ453">
        <f>IF(OR($D453="51",$D453="52",$D453="61"),(AA453/'Totals and Drop Down Lists'!W$4)*Inputs!E$38,0)</f>
        <v>0</v>
      </c>
      <c r="AR453">
        <f>IF(OR($D453="51",$D453="52",$D453="61"),(AB453/'Totals and Drop Down Lists'!X$4)*Inputs!F$38,0)</f>
        <v>0</v>
      </c>
      <c r="AS453">
        <f>IF(OR($D453="51",$D453="52",$D453="61"),(AC453/'Totals and Drop Down Lists'!Y$4)*Inputs!G$38,0)</f>
        <v>0</v>
      </c>
      <c r="AT453">
        <f>IF(OR($D453="51",$D453="52",$D453="61"),(AD453/'Totals and Drop Down Lists'!Z$4)*Inputs!H$38,0)</f>
        <v>0</v>
      </c>
      <c r="AU453">
        <f>IF(OR($D453="51",$D453="52",$D453="61"),(AE453/'Totals and Drop Down Lists'!AA$4)*Inputs!I$38,0)</f>
        <v>0</v>
      </c>
      <c r="AV453">
        <f>IF(OR($D453="51",$D453="52",$D453="61"),(AF453/'Totals and Drop Down Lists'!AB$4)*Inputs!J$38,0)</f>
        <v>0</v>
      </c>
      <c r="AW453">
        <f>IF(OR($D453="51",$D453="52",$D453="61"),(AG453/'Totals and Drop Down Lists'!AC$4)*Inputs!K$38,0)</f>
        <v>0</v>
      </c>
      <c r="AX453">
        <f>IF(OR($D453="51",$D453="52",$D453="61"),(AH453/'Totals and Drop Down Lists'!AD$4)*Inputs!L$38,0)</f>
        <v>0</v>
      </c>
      <c r="AY453">
        <f>IF(OR($D453="51",$D453="52",$D453="61"),0,(AA453/'Totals and Drop Down Lists'!W$5)*Inputs!E$39)</f>
        <v>0</v>
      </c>
      <c r="AZ453">
        <f>IF(OR($D453="51",$D453="52",$D453="61"),0,(AB453/'Totals and Drop Down Lists'!X$5)*Inputs!F$39)</f>
        <v>0</v>
      </c>
      <c r="BA453">
        <f>IF(OR($D453="51",$D453="52",$D453="61"),0,(AC453/'Totals and Drop Down Lists'!Y$5)*Inputs!G$39)</f>
        <v>0</v>
      </c>
      <c r="BB453">
        <f>IF(OR($D453="51",$D453="52",$D453="61"),0,(AD453/'Totals and Drop Down Lists'!Z$5)*Inputs!H$39)</f>
        <v>0</v>
      </c>
      <c r="BC453">
        <f>IF(OR($D453="51",$D453="52",$D453="61"),0,(AE453/'Totals and Drop Down Lists'!AA$5)*Inputs!I$39)</f>
        <v>0</v>
      </c>
      <c r="BD453">
        <f>IF(OR($D453="51",$D453="52",$D453="61"),0,(AF453/'Totals and Drop Down Lists'!AB$5)*Inputs!J$39)</f>
        <v>0</v>
      </c>
      <c r="BE453">
        <f>IF(OR($D453="51",$D453="52",$D453="61"),0,(AG453/'Totals and Drop Down Lists'!AC$5)*Inputs!K$39)</f>
        <v>0</v>
      </c>
      <c r="BF453">
        <f>IF(OR($D453="51",$D453="52",$D453="61"),0,(AH453/'Totals and Drop Down Lists'!AD$5)*Inputs!L$39)</f>
        <v>0</v>
      </c>
      <c r="BG453" s="10">
        <f t="shared" si="64"/>
        <v>32822.788234617095</v>
      </c>
    </row>
    <row r="454" spans="1:59" ht="28.8">
      <c r="A454" s="1" t="s">
        <v>7383</v>
      </c>
      <c r="B454" s="1" t="s">
        <v>808</v>
      </c>
      <c r="C454" s="1" t="s">
        <v>785</v>
      </c>
      <c r="D454" s="1" t="s">
        <v>25</v>
      </c>
      <c r="E454" s="1" t="s">
        <v>868</v>
      </c>
      <c r="F454" s="2">
        <v>7332</v>
      </c>
      <c r="G454" s="2">
        <v>0</v>
      </c>
      <c r="H454" s="2">
        <v>0</v>
      </c>
      <c r="I454" s="2">
        <v>1032</v>
      </c>
      <c r="J454" s="2">
        <v>3079</v>
      </c>
      <c r="K454" s="2">
        <v>1060</v>
      </c>
      <c r="L454" s="2">
        <v>53</v>
      </c>
      <c r="M454" s="2">
        <v>0</v>
      </c>
      <c r="N454" s="2">
        <v>0</v>
      </c>
      <c r="O454" s="2">
        <v>100</v>
      </c>
      <c r="P454" s="2">
        <v>0</v>
      </c>
      <c r="Q454" s="2">
        <v>0</v>
      </c>
      <c r="R454" s="2">
        <v>1364</v>
      </c>
      <c r="S454" s="2">
        <v>905100</v>
      </c>
      <c r="T454" s="2">
        <v>40179300</v>
      </c>
      <c r="U454" s="2">
        <v>56</v>
      </c>
      <c r="V454" s="2">
        <v>20</v>
      </c>
      <c r="W454" s="2">
        <v>20</v>
      </c>
      <c r="X454" s="2">
        <v>215</v>
      </c>
      <c r="Y454" s="2">
        <v>20</v>
      </c>
      <c r="Z454" s="2">
        <v>150</v>
      </c>
      <c r="AA454" s="9">
        <f t="shared" si="65"/>
        <v>7332</v>
      </c>
      <c r="AB454" s="9">
        <f t="shared" si="66"/>
        <v>1032</v>
      </c>
      <c r="AC454" s="9">
        <f t="shared" si="67"/>
        <v>1517</v>
      </c>
      <c r="AD454" s="9">
        <f t="shared" si="68"/>
        <v>1364</v>
      </c>
      <c r="AE454" s="44">
        <f t="shared" si="69"/>
        <v>2.548577399832931E-5</v>
      </c>
      <c r="AF454" s="9">
        <f t="shared" si="70"/>
        <v>175</v>
      </c>
      <c r="AG454" s="9">
        <f t="shared" si="63"/>
        <v>170</v>
      </c>
      <c r="AH454" s="44">
        <f t="shared" si="71"/>
        <v>2.1776906378589583E-5</v>
      </c>
      <c r="AI454">
        <f>AA454/'Totals and Drop Down Lists'!W$6*Inputs!E$37</f>
        <v>6651.1534652227811</v>
      </c>
      <c r="AJ454">
        <f>AB454/'Totals and Drop Down Lists'!X$6*Inputs!F$37</f>
        <v>3395.6795726051391</v>
      </c>
      <c r="AK454">
        <f>AC454/'Totals and Drop Down Lists'!Y$6*Inputs!G$37</f>
        <v>10000.576421841159</v>
      </c>
      <c r="AL454">
        <f>AD454/'Totals and Drop Down Lists'!Z$6*Inputs!H$37</f>
        <v>10935.871732271666</v>
      </c>
      <c r="AM454">
        <f>AE454/'Totals and Drop Down Lists'!AA$6*Inputs!I$37</f>
        <v>3172.7074484330801</v>
      </c>
      <c r="AN454">
        <f>AF454/'Totals and Drop Down Lists'!AB$6*Inputs!J$37</f>
        <v>3492.4212995603298</v>
      </c>
      <c r="AO454">
        <f>AG454/'Totals and Drop Down Lists'!AC$6*Inputs!K$37</f>
        <v>3166.0079504455753</v>
      </c>
      <c r="AP454">
        <f>AH454/'Totals and Drop Down Lists'!AD$6*Inputs!L$37</f>
        <v>5124.7573974583202</v>
      </c>
      <c r="AQ454">
        <f>IF(OR($D454="51",$D454="52",$D454="61"),(AA454/'Totals and Drop Down Lists'!W$4)*Inputs!E$38,0)</f>
        <v>0</v>
      </c>
      <c r="AR454">
        <f>IF(OR($D454="51",$D454="52",$D454="61"),(AB454/'Totals and Drop Down Lists'!X$4)*Inputs!F$38,0)</f>
        <v>0</v>
      </c>
      <c r="AS454">
        <f>IF(OR($D454="51",$D454="52",$D454="61"),(AC454/'Totals and Drop Down Lists'!Y$4)*Inputs!G$38,0)</f>
        <v>0</v>
      </c>
      <c r="AT454">
        <f>IF(OR($D454="51",$D454="52",$D454="61"),(AD454/'Totals and Drop Down Lists'!Z$4)*Inputs!H$38,0)</f>
        <v>0</v>
      </c>
      <c r="AU454">
        <f>IF(OR($D454="51",$D454="52",$D454="61"),(AE454/'Totals and Drop Down Lists'!AA$4)*Inputs!I$38,0)</f>
        <v>0</v>
      </c>
      <c r="AV454">
        <f>IF(OR($D454="51",$D454="52",$D454="61"),(AF454/'Totals and Drop Down Lists'!AB$4)*Inputs!J$38,0)</f>
        <v>0</v>
      </c>
      <c r="AW454">
        <f>IF(OR($D454="51",$D454="52",$D454="61"),(AG454/'Totals and Drop Down Lists'!AC$4)*Inputs!K$38,0)</f>
        <v>0</v>
      </c>
      <c r="AX454">
        <f>IF(OR($D454="51",$D454="52",$D454="61"),(AH454/'Totals and Drop Down Lists'!AD$4)*Inputs!L$38,0)</f>
        <v>0</v>
      </c>
      <c r="AY454">
        <f>IF(OR($D454="51",$D454="52",$D454="61"),0,(AA454/'Totals and Drop Down Lists'!W$5)*Inputs!E$39)</f>
        <v>0</v>
      </c>
      <c r="AZ454">
        <f>IF(OR($D454="51",$D454="52",$D454="61"),0,(AB454/'Totals and Drop Down Lists'!X$5)*Inputs!F$39)</f>
        <v>0</v>
      </c>
      <c r="BA454">
        <f>IF(OR($D454="51",$D454="52",$D454="61"),0,(AC454/'Totals and Drop Down Lists'!Y$5)*Inputs!G$39)</f>
        <v>0</v>
      </c>
      <c r="BB454">
        <f>IF(OR($D454="51",$D454="52",$D454="61"),0,(AD454/'Totals and Drop Down Lists'!Z$5)*Inputs!H$39)</f>
        <v>0</v>
      </c>
      <c r="BC454">
        <f>IF(OR($D454="51",$D454="52",$D454="61"),0,(AE454/'Totals and Drop Down Lists'!AA$5)*Inputs!I$39)</f>
        <v>0</v>
      </c>
      <c r="BD454">
        <f>IF(OR($D454="51",$D454="52",$D454="61"),0,(AF454/'Totals and Drop Down Lists'!AB$5)*Inputs!J$39)</f>
        <v>0</v>
      </c>
      <c r="BE454">
        <f>IF(OR($D454="51",$D454="52",$D454="61"),0,(AG454/'Totals and Drop Down Lists'!AC$5)*Inputs!K$39)</f>
        <v>0</v>
      </c>
      <c r="BF454">
        <f>IF(OR($D454="51",$D454="52",$D454="61"),0,(AH454/'Totals and Drop Down Lists'!AD$5)*Inputs!L$39)</f>
        <v>0</v>
      </c>
      <c r="BG454" s="10">
        <f t="shared" si="64"/>
        <v>45939.17528783805</v>
      </c>
    </row>
    <row r="455" spans="1:59" ht="28.8">
      <c r="A455" s="1" t="s">
        <v>7383</v>
      </c>
      <c r="B455" s="1" t="s">
        <v>808</v>
      </c>
      <c r="C455" s="1" t="s">
        <v>869</v>
      </c>
      <c r="D455" s="1" t="s">
        <v>25</v>
      </c>
      <c r="E455" s="1" t="s">
        <v>870</v>
      </c>
      <c r="F455" s="2">
        <v>52039</v>
      </c>
      <c r="G455" s="2">
        <v>1038</v>
      </c>
      <c r="H455" s="2">
        <v>17</v>
      </c>
      <c r="I455" s="2">
        <v>5687</v>
      </c>
      <c r="J455" s="2">
        <v>20947</v>
      </c>
      <c r="K455" s="2">
        <v>7015</v>
      </c>
      <c r="L455" s="2">
        <v>84</v>
      </c>
      <c r="M455" s="2">
        <v>84</v>
      </c>
      <c r="N455" s="2">
        <v>0</v>
      </c>
      <c r="O455" s="2">
        <v>134</v>
      </c>
      <c r="P455" s="2">
        <v>22</v>
      </c>
      <c r="Q455" s="2">
        <v>11</v>
      </c>
      <c r="R455" s="2">
        <v>2113</v>
      </c>
      <c r="S455" s="2">
        <v>7063300</v>
      </c>
      <c r="T455" s="2">
        <v>347632600</v>
      </c>
      <c r="U455" s="2">
        <v>930</v>
      </c>
      <c r="V455" s="2">
        <v>345</v>
      </c>
      <c r="W455" s="2">
        <v>108</v>
      </c>
      <c r="X455" s="2">
        <v>1095</v>
      </c>
      <c r="Y455" s="2">
        <v>48</v>
      </c>
      <c r="Z455" s="2">
        <v>620</v>
      </c>
      <c r="AA455" s="9">
        <f t="shared" si="65"/>
        <v>52039</v>
      </c>
      <c r="AB455" s="9">
        <f t="shared" si="66"/>
        <v>4632</v>
      </c>
      <c r="AC455" s="9">
        <f t="shared" si="67"/>
        <v>2448</v>
      </c>
      <c r="AD455" s="9">
        <f t="shared" si="68"/>
        <v>2113</v>
      </c>
      <c r="AE455" s="44">
        <f t="shared" si="69"/>
        <v>1.6407004755150675E-4</v>
      </c>
      <c r="AF455" s="9">
        <f t="shared" si="70"/>
        <v>642</v>
      </c>
      <c r="AG455" s="9">
        <f t="shared" si="63"/>
        <v>668</v>
      </c>
      <c r="AH455" s="44">
        <f t="shared" si="71"/>
        <v>8.3240252981382258E-5</v>
      </c>
      <c r="AI455">
        <f>AA455/'Totals and Drop Down Lists'!W$6*Inputs!E$37</f>
        <v>47206.679647671619</v>
      </c>
      <c r="AJ455">
        <f>AB455/'Totals and Drop Down Lists'!X$6*Inputs!F$37</f>
        <v>15241.073430530043</v>
      </c>
      <c r="AK455">
        <f>AC455/'Totals and Drop Down Lists'!Y$6*Inputs!G$37</f>
        <v>16138.042900901222</v>
      </c>
      <c r="AL455">
        <f>AD455/'Totals and Drop Down Lists'!Z$6*Inputs!H$37</f>
        <v>16940.980183497089</v>
      </c>
      <c r="AM455">
        <f>AE455/'Totals and Drop Down Lists'!AA$6*Inputs!I$37</f>
        <v>20424.973632959271</v>
      </c>
      <c r="AN455">
        <f>AF455/'Totals and Drop Down Lists'!AB$6*Inputs!J$37</f>
        <v>12812.196996101326</v>
      </c>
      <c r="AO455">
        <f>AG455/'Totals and Drop Down Lists'!AC$6*Inputs!K$37</f>
        <v>12440.5488876332</v>
      </c>
      <c r="AP455">
        <f>AH455/'Totals and Drop Down Lists'!AD$6*Inputs!L$37</f>
        <v>19588.921163386538</v>
      </c>
      <c r="AQ455">
        <f>IF(OR($D455="51",$D455="52",$D455="61"),(AA455/'Totals and Drop Down Lists'!W$4)*Inputs!E$38,0)</f>
        <v>0</v>
      </c>
      <c r="AR455">
        <f>IF(OR($D455="51",$D455="52",$D455="61"),(AB455/'Totals and Drop Down Lists'!X$4)*Inputs!F$38,0)</f>
        <v>0</v>
      </c>
      <c r="AS455">
        <f>IF(OR($D455="51",$D455="52",$D455="61"),(AC455/'Totals and Drop Down Lists'!Y$4)*Inputs!G$38,0)</f>
        <v>0</v>
      </c>
      <c r="AT455">
        <f>IF(OR($D455="51",$D455="52",$D455="61"),(AD455/'Totals and Drop Down Lists'!Z$4)*Inputs!H$38,0)</f>
        <v>0</v>
      </c>
      <c r="AU455">
        <f>IF(OR($D455="51",$D455="52",$D455="61"),(AE455/'Totals and Drop Down Lists'!AA$4)*Inputs!I$38,0)</f>
        <v>0</v>
      </c>
      <c r="AV455">
        <f>IF(OR($D455="51",$D455="52",$D455="61"),(AF455/'Totals and Drop Down Lists'!AB$4)*Inputs!J$38,0)</f>
        <v>0</v>
      </c>
      <c r="AW455">
        <f>IF(OR($D455="51",$D455="52",$D455="61"),(AG455/'Totals and Drop Down Lists'!AC$4)*Inputs!K$38,0)</f>
        <v>0</v>
      </c>
      <c r="AX455">
        <f>IF(OR($D455="51",$D455="52",$D455="61"),(AH455/'Totals and Drop Down Lists'!AD$4)*Inputs!L$38,0)</f>
        <v>0</v>
      </c>
      <c r="AY455">
        <f>IF(OR($D455="51",$D455="52",$D455="61"),0,(AA455/'Totals and Drop Down Lists'!W$5)*Inputs!E$39)</f>
        <v>0</v>
      </c>
      <c r="AZ455">
        <f>IF(OR($D455="51",$D455="52",$D455="61"),0,(AB455/'Totals and Drop Down Lists'!X$5)*Inputs!F$39)</f>
        <v>0</v>
      </c>
      <c r="BA455">
        <f>IF(OR($D455="51",$D455="52",$D455="61"),0,(AC455/'Totals and Drop Down Lists'!Y$5)*Inputs!G$39)</f>
        <v>0</v>
      </c>
      <c r="BB455">
        <f>IF(OR($D455="51",$D455="52",$D455="61"),0,(AD455/'Totals and Drop Down Lists'!Z$5)*Inputs!H$39)</f>
        <v>0</v>
      </c>
      <c r="BC455">
        <f>IF(OR($D455="51",$D455="52",$D455="61"),0,(AE455/'Totals and Drop Down Lists'!AA$5)*Inputs!I$39)</f>
        <v>0</v>
      </c>
      <c r="BD455">
        <f>IF(OR($D455="51",$D455="52",$D455="61"),0,(AF455/'Totals and Drop Down Lists'!AB$5)*Inputs!J$39)</f>
        <v>0</v>
      </c>
      <c r="BE455">
        <f>IF(OR($D455="51",$D455="52",$D455="61"),0,(AG455/'Totals and Drop Down Lists'!AC$5)*Inputs!K$39)</f>
        <v>0</v>
      </c>
      <c r="BF455">
        <f>IF(OR($D455="51",$D455="52",$D455="61"),0,(AH455/'Totals and Drop Down Lists'!AD$5)*Inputs!L$39)</f>
        <v>0</v>
      </c>
      <c r="BG455" s="10">
        <f t="shared" si="64"/>
        <v>160793.41684268031</v>
      </c>
    </row>
    <row r="456" spans="1:59" ht="28.8">
      <c r="A456" s="1" t="s">
        <v>7383</v>
      </c>
      <c r="B456" s="1" t="s">
        <v>808</v>
      </c>
      <c r="C456" s="1" t="s">
        <v>871</v>
      </c>
      <c r="D456" s="1" t="s">
        <v>58</v>
      </c>
      <c r="E456" s="1" t="s">
        <v>872</v>
      </c>
      <c r="F456" s="2">
        <v>90264</v>
      </c>
      <c r="G456" s="2">
        <v>731</v>
      </c>
      <c r="H456" s="2">
        <v>112</v>
      </c>
      <c r="I456" s="2">
        <v>8790</v>
      </c>
      <c r="J456" s="2">
        <v>36117</v>
      </c>
      <c r="K456" s="2">
        <v>6301</v>
      </c>
      <c r="L456" s="2">
        <v>298</v>
      </c>
      <c r="M456" s="2">
        <v>51</v>
      </c>
      <c r="N456" s="2">
        <v>0</v>
      </c>
      <c r="O456" s="2">
        <v>134</v>
      </c>
      <c r="P456" s="2">
        <v>16</v>
      </c>
      <c r="Q456" s="2">
        <v>56</v>
      </c>
      <c r="R456" s="2">
        <v>3667</v>
      </c>
      <c r="S456" s="2">
        <v>5687200</v>
      </c>
      <c r="T456" s="2">
        <v>279391300</v>
      </c>
      <c r="U456" s="2">
        <v>622</v>
      </c>
      <c r="V456" s="2">
        <v>440</v>
      </c>
      <c r="W456" s="2">
        <v>135</v>
      </c>
      <c r="X456" s="2">
        <v>1575</v>
      </c>
      <c r="Y456" s="2">
        <v>85</v>
      </c>
      <c r="Z456" s="2">
        <v>1035</v>
      </c>
      <c r="AA456" s="9">
        <f t="shared" si="65"/>
        <v>90264</v>
      </c>
      <c r="AB456" s="9">
        <f t="shared" si="66"/>
        <v>7947</v>
      </c>
      <c r="AC456" s="9">
        <f t="shared" si="67"/>
        <v>4222</v>
      </c>
      <c r="AD456" s="9">
        <f t="shared" si="68"/>
        <v>3667</v>
      </c>
      <c r="AE456" s="44">
        <f t="shared" si="69"/>
        <v>7.6772039132329175E-5</v>
      </c>
      <c r="AF456" s="9">
        <f t="shared" si="70"/>
        <v>1000</v>
      </c>
      <c r="AG456" s="9">
        <f t="shared" si="63"/>
        <v>1120</v>
      </c>
      <c r="AH456" s="44">
        <f t="shared" si="71"/>
        <v>7.2705442069297675E-5</v>
      </c>
      <c r="AI456">
        <f>AA456/'Totals and Drop Down Lists'!W$6*Inputs!E$37</f>
        <v>81882.121710975058</v>
      </c>
      <c r="AJ456">
        <f>AB456/'Totals and Drop Down Lists'!X$6*Inputs!F$37</f>
        <v>26148.706941369226</v>
      </c>
      <c r="AK456">
        <f>AC456/'Totals and Drop Down Lists'!Y$6*Inputs!G$37</f>
        <v>27832.850133825556</v>
      </c>
      <c r="AL456">
        <f>AD456/'Totals and Drop Down Lists'!Z$6*Inputs!H$37</f>
        <v>29400.177157067592</v>
      </c>
      <c r="AM456">
        <f>AE456/'Totals and Drop Down Lists'!AA$6*Inputs!I$37</f>
        <v>9557.3012772735074</v>
      </c>
      <c r="AN456">
        <f>AF456/'Totals and Drop Down Lists'!AB$6*Inputs!J$37</f>
        <v>19956.693140344742</v>
      </c>
      <c r="AO456">
        <f>AG456/'Totals and Drop Down Lists'!AC$6*Inputs!K$37</f>
        <v>20858.405320582613</v>
      </c>
      <c r="AP456">
        <f>AH456/'Totals and Drop Down Lists'!AD$6*Inputs!L$37</f>
        <v>17109.765069589401</v>
      </c>
      <c r="AQ456">
        <f>IF(OR($D456="51",$D456="52",$D456="61"),(AA456/'Totals and Drop Down Lists'!W$4)*Inputs!E$38,0)</f>
        <v>0</v>
      </c>
      <c r="AR456">
        <f>IF(OR($D456="51",$D456="52",$D456="61"),(AB456/'Totals and Drop Down Lists'!X$4)*Inputs!F$38,0)</f>
        <v>0</v>
      </c>
      <c r="AS456">
        <f>IF(OR($D456="51",$D456="52",$D456="61"),(AC456/'Totals and Drop Down Lists'!Y$4)*Inputs!G$38,0)</f>
        <v>0</v>
      </c>
      <c r="AT456">
        <f>IF(OR($D456="51",$D456="52",$D456="61"),(AD456/'Totals and Drop Down Lists'!Z$4)*Inputs!H$38,0)</f>
        <v>0</v>
      </c>
      <c r="AU456">
        <f>IF(OR($D456="51",$D456="52",$D456="61"),(AE456/'Totals and Drop Down Lists'!AA$4)*Inputs!I$38,0)</f>
        <v>0</v>
      </c>
      <c r="AV456">
        <f>IF(OR($D456="51",$D456="52",$D456="61"),(AF456/'Totals and Drop Down Lists'!AB$4)*Inputs!J$38,0)</f>
        <v>0</v>
      </c>
      <c r="AW456">
        <f>IF(OR($D456="51",$D456="52",$D456="61"),(AG456/'Totals and Drop Down Lists'!AC$4)*Inputs!K$38,0)</f>
        <v>0</v>
      </c>
      <c r="AX456">
        <f>IF(OR($D456="51",$D456="52",$D456="61"),(AH456/'Totals and Drop Down Lists'!AD$4)*Inputs!L$38,0)</f>
        <v>0</v>
      </c>
      <c r="AY456">
        <f>IF(OR($D456="51",$D456="52",$D456="61"),0,(AA456/'Totals and Drop Down Lists'!W$5)*Inputs!E$39)</f>
        <v>0</v>
      </c>
      <c r="AZ456">
        <f>IF(OR($D456="51",$D456="52",$D456="61"),0,(AB456/'Totals and Drop Down Lists'!X$5)*Inputs!F$39)</f>
        <v>0</v>
      </c>
      <c r="BA456">
        <f>IF(OR($D456="51",$D456="52",$D456="61"),0,(AC456/'Totals and Drop Down Lists'!Y$5)*Inputs!G$39)</f>
        <v>0</v>
      </c>
      <c r="BB456">
        <f>IF(OR($D456="51",$D456="52",$D456="61"),0,(AD456/'Totals and Drop Down Lists'!Z$5)*Inputs!H$39)</f>
        <v>0</v>
      </c>
      <c r="BC456">
        <f>IF(OR($D456="51",$D456="52",$D456="61"),0,(AE456/'Totals and Drop Down Lists'!AA$5)*Inputs!I$39)</f>
        <v>0</v>
      </c>
      <c r="BD456">
        <f>IF(OR($D456="51",$D456="52",$D456="61"),0,(AF456/'Totals and Drop Down Lists'!AB$5)*Inputs!J$39)</f>
        <v>0</v>
      </c>
      <c r="BE456">
        <f>IF(OR($D456="51",$D456="52",$D456="61"),0,(AG456/'Totals and Drop Down Lists'!AC$5)*Inputs!K$39)</f>
        <v>0</v>
      </c>
      <c r="BF456">
        <f>IF(OR($D456="51",$D456="52",$D456="61"),0,(AH456/'Totals and Drop Down Lists'!AD$5)*Inputs!L$39)</f>
        <v>0</v>
      </c>
      <c r="BG456" s="10">
        <f t="shared" si="64"/>
        <v>232746.02075102771</v>
      </c>
    </row>
    <row r="457" spans="1:59" ht="28.8">
      <c r="A457" s="1" t="s">
        <v>7383</v>
      </c>
      <c r="B457" s="1" t="s">
        <v>808</v>
      </c>
      <c r="C457" s="1" t="s">
        <v>873</v>
      </c>
      <c r="D457" s="1" t="s">
        <v>25</v>
      </c>
      <c r="E457" s="1" t="s">
        <v>874</v>
      </c>
      <c r="F457" s="2">
        <v>15136</v>
      </c>
      <c r="G457" s="2">
        <v>238</v>
      </c>
      <c r="H457" s="2">
        <v>24</v>
      </c>
      <c r="I457" s="2">
        <v>2599</v>
      </c>
      <c r="J457" s="2">
        <v>5992</v>
      </c>
      <c r="K457" s="2">
        <v>1836</v>
      </c>
      <c r="L457" s="2">
        <v>14</v>
      </c>
      <c r="M457" s="2">
        <v>0</v>
      </c>
      <c r="N457" s="2">
        <v>0</v>
      </c>
      <c r="O457" s="2">
        <v>75</v>
      </c>
      <c r="P457" s="2">
        <v>52</v>
      </c>
      <c r="Q457" s="2">
        <v>0</v>
      </c>
      <c r="R457" s="2">
        <v>2910</v>
      </c>
      <c r="S457" s="2">
        <v>1213800</v>
      </c>
      <c r="T457" s="2">
        <v>57011800</v>
      </c>
      <c r="U457" s="2">
        <v>240</v>
      </c>
      <c r="V457" s="2">
        <v>174</v>
      </c>
      <c r="W457" s="2">
        <v>84</v>
      </c>
      <c r="X457" s="2">
        <v>609</v>
      </c>
      <c r="Y457" s="2">
        <v>65</v>
      </c>
      <c r="Z457" s="2">
        <v>427</v>
      </c>
      <c r="AA457" s="9">
        <f t="shared" si="65"/>
        <v>15136</v>
      </c>
      <c r="AB457" s="9">
        <f t="shared" si="66"/>
        <v>2337</v>
      </c>
      <c r="AC457" s="9">
        <f t="shared" si="67"/>
        <v>3051</v>
      </c>
      <c r="AD457" s="9">
        <f t="shared" si="68"/>
        <v>2910</v>
      </c>
      <c r="AE457" s="44">
        <f t="shared" si="69"/>
        <v>3.928885162419876E-5</v>
      </c>
      <c r="AF457" s="9">
        <f t="shared" si="70"/>
        <v>351</v>
      </c>
      <c r="AG457" s="9">
        <f t="shared" si="63"/>
        <v>492</v>
      </c>
      <c r="AH457" s="44">
        <f t="shared" si="71"/>
        <v>5.6094084094633955E-5</v>
      </c>
      <c r="AI457">
        <f>AA457/'Totals and Drop Down Lists'!W$6*Inputs!E$37</f>
        <v>13730.477202620297</v>
      </c>
      <c r="AJ457">
        <f>AB457/'Totals and Drop Down Lists'!X$6*Inputs!F$37</f>
        <v>7689.6348461029165</v>
      </c>
      <c r="AK457">
        <f>AC457/'Totals and Drop Down Lists'!Y$6*Inputs!G$37</f>
        <v>20113.222586049687</v>
      </c>
      <c r="AL457">
        <f>AD457/'Totals and Drop Down Lists'!Z$6*Inputs!H$37</f>
        <v>23330.928695682214</v>
      </c>
      <c r="AM457">
        <f>AE457/'Totals and Drop Down Lists'!AA$6*Inputs!I$37</f>
        <v>4891.0436150241667</v>
      </c>
      <c r="AN457">
        <f>AF457/'Totals and Drop Down Lists'!AB$6*Inputs!J$37</f>
        <v>7004.7992922610047</v>
      </c>
      <c r="AO457">
        <f>AG457/'Totals and Drop Down Lists'!AC$6*Inputs!K$37</f>
        <v>9162.7994801130753</v>
      </c>
      <c r="AP457">
        <f>AH457/'Totals and Drop Down Lists'!AD$6*Inputs!L$37</f>
        <v>13200.615708219013</v>
      </c>
      <c r="AQ457">
        <f>IF(OR($D457="51",$D457="52",$D457="61"),(AA457/'Totals and Drop Down Lists'!W$4)*Inputs!E$38,0)</f>
        <v>0</v>
      </c>
      <c r="AR457">
        <f>IF(OR($D457="51",$D457="52",$D457="61"),(AB457/'Totals and Drop Down Lists'!X$4)*Inputs!F$38,0)</f>
        <v>0</v>
      </c>
      <c r="AS457">
        <f>IF(OR($D457="51",$D457="52",$D457="61"),(AC457/'Totals and Drop Down Lists'!Y$4)*Inputs!G$38,0)</f>
        <v>0</v>
      </c>
      <c r="AT457">
        <f>IF(OR($D457="51",$D457="52",$D457="61"),(AD457/'Totals and Drop Down Lists'!Z$4)*Inputs!H$38,0)</f>
        <v>0</v>
      </c>
      <c r="AU457">
        <f>IF(OR($D457="51",$D457="52",$D457="61"),(AE457/'Totals and Drop Down Lists'!AA$4)*Inputs!I$38,0)</f>
        <v>0</v>
      </c>
      <c r="AV457">
        <f>IF(OR($D457="51",$D457="52",$D457="61"),(AF457/'Totals and Drop Down Lists'!AB$4)*Inputs!J$38,0)</f>
        <v>0</v>
      </c>
      <c r="AW457">
        <f>IF(OR($D457="51",$D457="52",$D457="61"),(AG457/'Totals and Drop Down Lists'!AC$4)*Inputs!K$38,0)</f>
        <v>0</v>
      </c>
      <c r="AX457">
        <f>IF(OR($D457="51",$D457="52",$D457="61"),(AH457/'Totals and Drop Down Lists'!AD$4)*Inputs!L$38,0)</f>
        <v>0</v>
      </c>
      <c r="AY457">
        <f>IF(OR($D457="51",$D457="52",$D457="61"),0,(AA457/'Totals and Drop Down Lists'!W$5)*Inputs!E$39)</f>
        <v>0</v>
      </c>
      <c r="AZ457">
        <f>IF(OR($D457="51",$D457="52",$D457="61"),0,(AB457/'Totals and Drop Down Lists'!X$5)*Inputs!F$39)</f>
        <v>0</v>
      </c>
      <c r="BA457">
        <f>IF(OR($D457="51",$D457="52",$D457="61"),0,(AC457/'Totals and Drop Down Lists'!Y$5)*Inputs!G$39)</f>
        <v>0</v>
      </c>
      <c r="BB457">
        <f>IF(OR($D457="51",$D457="52",$D457="61"),0,(AD457/'Totals and Drop Down Lists'!Z$5)*Inputs!H$39)</f>
        <v>0</v>
      </c>
      <c r="BC457">
        <f>IF(OR($D457="51",$D457="52",$D457="61"),0,(AE457/'Totals and Drop Down Lists'!AA$5)*Inputs!I$39)</f>
        <v>0</v>
      </c>
      <c r="BD457">
        <f>IF(OR($D457="51",$D457="52",$D457="61"),0,(AF457/'Totals and Drop Down Lists'!AB$5)*Inputs!J$39)</f>
        <v>0</v>
      </c>
      <c r="BE457">
        <f>IF(OR($D457="51",$D457="52",$D457="61"),0,(AG457/'Totals and Drop Down Lists'!AC$5)*Inputs!K$39)</f>
        <v>0</v>
      </c>
      <c r="BF457">
        <f>IF(OR($D457="51",$D457="52",$D457="61"),0,(AH457/'Totals and Drop Down Lists'!AD$5)*Inputs!L$39)</f>
        <v>0</v>
      </c>
      <c r="BG457" s="10">
        <f t="shared" si="64"/>
        <v>99123.521426072373</v>
      </c>
    </row>
    <row r="458" spans="1:59" ht="28.8">
      <c r="A458" s="1" t="s">
        <v>7383</v>
      </c>
      <c r="B458" s="1" t="s">
        <v>808</v>
      </c>
      <c r="C458" s="1" t="s">
        <v>652</v>
      </c>
      <c r="D458" s="1" t="s">
        <v>25</v>
      </c>
      <c r="E458" s="1" t="s">
        <v>875</v>
      </c>
      <c r="F458" s="2">
        <v>5442</v>
      </c>
      <c r="G458" s="2">
        <v>33</v>
      </c>
      <c r="H458" s="2">
        <v>0</v>
      </c>
      <c r="I458" s="2">
        <v>532</v>
      </c>
      <c r="J458" s="2">
        <v>1845</v>
      </c>
      <c r="K458" s="2">
        <v>585</v>
      </c>
      <c r="L458" s="2">
        <v>2</v>
      </c>
      <c r="M458" s="2">
        <v>0</v>
      </c>
      <c r="N458" s="2">
        <v>0</v>
      </c>
      <c r="O458" s="2">
        <v>19</v>
      </c>
      <c r="P458" s="2">
        <v>0</v>
      </c>
      <c r="Q458" s="2">
        <v>12</v>
      </c>
      <c r="R458" s="2">
        <v>541</v>
      </c>
      <c r="S458" s="2">
        <v>338100</v>
      </c>
      <c r="T458" s="2">
        <v>21613100</v>
      </c>
      <c r="U458" s="2">
        <v>58</v>
      </c>
      <c r="V458" s="2">
        <v>42</v>
      </c>
      <c r="W458" s="2">
        <v>14</v>
      </c>
      <c r="X458" s="2">
        <v>164</v>
      </c>
      <c r="Y458" s="2">
        <v>4</v>
      </c>
      <c r="Z458" s="2">
        <v>124</v>
      </c>
      <c r="AA458" s="9">
        <f t="shared" si="65"/>
        <v>5442</v>
      </c>
      <c r="AB458" s="9">
        <f t="shared" si="66"/>
        <v>499</v>
      </c>
      <c r="AC458" s="9">
        <f t="shared" si="67"/>
        <v>574</v>
      </c>
      <c r="AD458" s="9">
        <f t="shared" si="68"/>
        <v>541</v>
      </c>
      <c r="AE458" s="44">
        <f t="shared" si="69"/>
        <v>1.2954216398536268E-5</v>
      </c>
      <c r="AF458" s="9">
        <f t="shared" si="70"/>
        <v>108</v>
      </c>
      <c r="AG458" s="9">
        <f t="shared" si="63"/>
        <v>128</v>
      </c>
      <c r="AH458" s="44">
        <f t="shared" si="71"/>
        <v>1.5101516153707681E-5</v>
      </c>
      <c r="AI458">
        <f>AA458/'Totals and Drop Down Lists'!W$6*Inputs!E$37</f>
        <v>4936.6580957095439</v>
      </c>
      <c r="AJ458">
        <f>AB458/'Totals and Drop Down Lists'!X$6*Inputs!F$37</f>
        <v>1641.9032041957018</v>
      </c>
      <c r="AK458">
        <f>AC458/'Totals and Drop Down Lists'!Y$6*Inputs!G$37</f>
        <v>3784.0018893453034</v>
      </c>
      <c r="AL458">
        <f>AD458/'Totals and Drop Down Lists'!Z$6*Inputs!H$37</f>
        <v>4337.4681870666936</v>
      </c>
      <c r="AM458">
        <f>AE458/'Totals and Drop Down Lists'!AA$6*Inputs!I$37</f>
        <v>1612.6619838559434</v>
      </c>
      <c r="AN458">
        <f>AF458/'Totals and Drop Down Lists'!AB$6*Inputs!J$37</f>
        <v>2155.322859157232</v>
      </c>
      <c r="AO458">
        <f>AG458/'Totals and Drop Down Lists'!AC$6*Inputs!K$37</f>
        <v>2383.8177509237271</v>
      </c>
      <c r="AP458">
        <f>AH458/'Totals and Drop Down Lists'!AD$6*Inputs!L$37</f>
        <v>3553.8384229652988</v>
      </c>
      <c r="AQ458">
        <f>IF(OR($D458="51",$D458="52",$D458="61"),(AA458/'Totals and Drop Down Lists'!W$4)*Inputs!E$38,0)</f>
        <v>0</v>
      </c>
      <c r="AR458">
        <f>IF(OR($D458="51",$D458="52",$D458="61"),(AB458/'Totals and Drop Down Lists'!X$4)*Inputs!F$38,0)</f>
        <v>0</v>
      </c>
      <c r="AS458">
        <f>IF(OR($D458="51",$D458="52",$D458="61"),(AC458/'Totals and Drop Down Lists'!Y$4)*Inputs!G$38,0)</f>
        <v>0</v>
      </c>
      <c r="AT458">
        <f>IF(OR($D458="51",$D458="52",$D458="61"),(AD458/'Totals and Drop Down Lists'!Z$4)*Inputs!H$38,0)</f>
        <v>0</v>
      </c>
      <c r="AU458">
        <f>IF(OR($D458="51",$D458="52",$D458="61"),(AE458/'Totals and Drop Down Lists'!AA$4)*Inputs!I$38,0)</f>
        <v>0</v>
      </c>
      <c r="AV458">
        <f>IF(OR($D458="51",$D458="52",$D458="61"),(AF458/'Totals and Drop Down Lists'!AB$4)*Inputs!J$38,0)</f>
        <v>0</v>
      </c>
      <c r="AW458">
        <f>IF(OR($D458="51",$D458="52",$D458="61"),(AG458/'Totals and Drop Down Lists'!AC$4)*Inputs!K$38,0)</f>
        <v>0</v>
      </c>
      <c r="AX458">
        <f>IF(OR($D458="51",$D458="52",$D458="61"),(AH458/'Totals and Drop Down Lists'!AD$4)*Inputs!L$38,0)</f>
        <v>0</v>
      </c>
      <c r="AY458">
        <f>IF(OR($D458="51",$D458="52",$D458="61"),0,(AA458/'Totals and Drop Down Lists'!W$5)*Inputs!E$39)</f>
        <v>0</v>
      </c>
      <c r="AZ458">
        <f>IF(OR($D458="51",$D458="52",$D458="61"),0,(AB458/'Totals and Drop Down Lists'!X$5)*Inputs!F$39)</f>
        <v>0</v>
      </c>
      <c r="BA458">
        <f>IF(OR($D458="51",$D458="52",$D458="61"),0,(AC458/'Totals and Drop Down Lists'!Y$5)*Inputs!G$39)</f>
        <v>0</v>
      </c>
      <c r="BB458">
        <f>IF(OR($D458="51",$D458="52",$D458="61"),0,(AD458/'Totals and Drop Down Lists'!Z$5)*Inputs!H$39)</f>
        <v>0</v>
      </c>
      <c r="BC458">
        <f>IF(OR($D458="51",$D458="52",$D458="61"),0,(AE458/'Totals and Drop Down Lists'!AA$5)*Inputs!I$39)</f>
        <v>0</v>
      </c>
      <c r="BD458">
        <f>IF(OR($D458="51",$D458="52",$D458="61"),0,(AF458/'Totals and Drop Down Lists'!AB$5)*Inputs!J$39)</f>
        <v>0</v>
      </c>
      <c r="BE458">
        <f>IF(OR($D458="51",$D458="52",$D458="61"),0,(AG458/'Totals and Drop Down Lists'!AC$5)*Inputs!K$39)</f>
        <v>0</v>
      </c>
      <c r="BF458">
        <f>IF(OR($D458="51",$D458="52",$D458="61"),0,(AH458/'Totals and Drop Down Lists'!AD$5)*Inputs!L$39)</f>
        <v>0</v>
      </c>
      <c r="BG458" s="10">
        <f t="shared" si="64"/>
        <v>24405.672393219444</v>
      </c>
    </row>
    <row r="459" spans="1:59" ht="28.8">
      <c r="A459" s="1" t="s">
        <v>7383</v>
      </c>
      <c r="B459" s="1" t="s">
        <v>808</v>
      </c>
      <c r="C459" s="1" t="s">
        <v>463</v>
      </c>
      <c r="D459" s="1" t="s">
        <v>25</v>
      </c>
      <c r="E459" s="1" t="s">
        <v>876</v>
      </c>
      <c r="F459" s="2">
        <v>22607</v>
      </c>
      <c r="G459" s="2">
        <v>245</v>
      </c>
      <c r="H459" s="2">
        <v>0</v>
      </c>
      <c r="I459" s="2">
        <v>3788</v>
      </c>
      <c r="J459" s="2">
        <v>8015</v>
      </c>
      <c r="K459" s="2">
        <v>2451</v>
      </c>
      <c r="L459" s="2">
        <v>80</v>
      </c>
      <c r="M459" s="2">
        <v>67</v>
      </c>
      <c r="N459" s="2">
        <v>0</v>
      </c>
      <c r="O459" s="2">
        <v>45</v>
      </c>
      <c r="P459" s="2">
        <v>15</v>
      </c>
      <c r="Q459" s="2">
        <v>2</v>
      </c>
      <c r="R459" s="2">
        <v>2011</v>
      </c>
      <c r="S459" s="2">
        <v>1386900</v>
      </c>
      <c r="T459" s="2">
        <v>83687900</v>
      </c>
      <c r="U459" s="2">
        <v>247</v>
      </c>
      <c r="V459" s="2">
        <v>204</v>
      </c>
      <c r="W459" s="2">
        <v>19</v>
      </c>
      <c r="X459" s="2">
        <v>450</v>
      </c>
      <c r="Y459" s="2">
        <v>98</v>
      </c>
      <c r="Z459" s="2">
        <v>290</v>
      </c>
      <c r="AA459" s="9">
        <f t="shared" si="65"/>
        <v>22607</v>
      </c>
      <c r="AB459" s="9">
        <f t="shared" si="66"/>
        <v>3543</v>
      </c>
      <c r="AC459" s="9">
        <f t="shared" si="67"/>
        <v>2220</v>
      </c>
      <c r="AD459" s="9">
        <f t="shared" si="68"/>
        <v>2011</v>
      </c>
      <c r="AE459" s="44">
        <f t="shared" si="69"/>
        <v>5.2345443260653383E-5</v>
      </c>
      <c r="AF459" s="9">
        <f t="shared" si="70"/>
        <v>227</v>
      </c>
      <c r="AG459" s="9">
        <f t="shared" si="63"/>
        <v>388</v>
      </c>
      <c r="AH459" s="44">
        <f t="shared" si="71"/>
        <v>4.4149175404535108E-5</v>
      </c>
      <c r="AI459">
        <f>AA459/'Totals and Drop Down Lists'!W$6*Inputs!E$37</f>
        <v>20507.723184436909</v>
      </c>
      <c r="AJ459">
        <f>AB459/'Totals and Drop Down Lists'!X$6*Inputs!F$37</f>
        <v>11657.84178850776</v>
      </c>
      <c r="AK459">
        <f>AC459/'Totals and Drop Down Lists'!Y$6*Inputs!G$37</f>
        <v>14634.989885621208</v>
      </c>
      <c r="AL459">
        <f>AD459/'Totals and Drop Down Lists'!Z$6*Inputs!H$37</f>
        <v>16123.19505395771</v>
      </c>
      <c r="AM459">
        <f>AE459/'Totals and Drop Down Lists'!AA$6*Inputs!I$37</f>
        <v>6516.4502257413533</v>
      </c>
      <c r="AN459">
        <f>AF459/'Totals and Drop Down Lists'!AB$6*Inputs!J$37</f>
        <v>4530.1693428582566</v>
      </c>
      <c r="AO459">
        <f>AG459/'Totals and Drop Down Lists'!AC$6*Inputs!K$37</f>
        <v>7225.9475574875487</v>
      </c>
      <c r="AP459">
        <f>AH459/'Totals and Drop Down Lists'!AD$6*Inputs!L$37</f>
        <v>10389.621432570531</v>
      </c>
      <c r="AQ459">
        <f>IF(OR($D459="51",$D459="52",$D459="61"),(AA459/'Totals and Drop Down Lists'!W$4)*Inputs!E$38,0)</f>
        <v>0</v>
      </c>
      <c r="AR459">
        <f>IF(OR($D459="51",$D459="52",$D459="61"),(AB459/'Totals and Drop Down Lists'!X$4)*Inputs!F$38,0)</f>
        <v>0</v>
      </c>
      <c r="AS459">
        <f>IF(OR($D459="51",$D459="52",$D459="61"),(AC459/'Totals and Drop Down Lists'!Y$4)*Inputs!G$38,0)</f>
        <v>0</v>
      </c>
      <c r="AT459">
        <f>IF(OR($D459="51",$D459="52",$D459="61"),(AD459/'Totals and Drop Down Lists'!Z$4)*Inputs!H$38,0)</f>
        <v>0</v>
      </c>
      <c r="AU459">
        <f>IF(OR($D459="51",$D459="52",$D459="61"),(AE459/'Totals and Drop Down Lists'!AA$4)*Inputs!I$38,0)</f>
        <v>0</v>
      </c>
      <c r="AV459">
        <f>IF(OR($D459="51",$D459="52",$D459="61"),(AF459/'Totals and Drop Down Lists'!AB$4)*Inputs!J$38,0)</f>
        <v>0</v>
      </c>
      <c r="AW459">
        <f>IF(OR($D459="51",$D459="52",$D459="61"),(AG459/'Totals and Drop Down Lists'!AC$4)*Inputs!K$38,0)</f>
        <v>0</v>
      </c>
      <c r="AX459">
        <f>IF(OR($D459="51",$D459="52",$D459="61"),(AH459/'Totals and Drop Down Lists'!AD$4)*Inputs!L$38,0)</f>
        <v>0</v>
      </c>
      <c r="AY459">
        <f>IF(OR($D459="51",$D459="52",$D459="61"),0,(AA459/'Totals and Drop Down Lists'!W$5)*Inputs!E$39)</f>
        <v>0</v>
      </c>
      <c r="AZ459">
        <f>IF(OR($D459="51",$D459="52",$D459="61"),0,(AB459/'Totals and Drop Down Lists'!X$5)*Inputs!F$39)</f>
        <v>0</v>
      </c>
      <c r="BA459">
        <f>IF(OR($D459="51",$D459="52",$D459="61"),0,(AC459/'Totals and Drop Down Lists'!Y$5)*Inputs!G$39)</f>
        <v>0</v>
      </c>
      <c r="BB459">
        <f>IF(OR($D459="51",$D459="52",$D459="61"),0,(AD459/'Totals and Drop Down Lists'!Z$5)*Inputs!H$39)</f>
        <v>0</v>
      </c>
      <c r="BC459">
        <f>IF(OR($D459="51",$D459="52",$D459="61"),0,(AE459/'Totals and Drop Down Lists'!AA$5)*Inputs!I$39)</f>
        <v>0</v>
      </c>
      <c r="BD459">
        <f>IF(OR($D459="51",$D459="52",$D459="61"),0,(AF459/'Totals and Drop Down Lists'!AB$5)*Inputs!J$39)</f>
        <v>0</v>
      </c>
      <c r="BE459">
        <f>IF(OR($D459="51",$D459="52",$D459="61"),0,(AG459/'Totals and Drop Down Lists'!AC$5)*Inputs!K$39)</f>
        <v>0</v>
      </c>
      <c r="BF459">
        <f>IF(OR($D459="51",$D459="52",$D459="61"),0,(AH459/'Totals and Drop Down Lists'!AD$5)*Inputs!L$39)</f>
        <v>0</v>
      </c>
      <c r="BG459" s="10">
        <f t="shared" si="64"/>
        <v>91585.938471181275</v>
      </c>
    </row>
    <row r="460" spans="1:59" ht="28.8">
      <c r="A460" s="1" t="s">
        <v>7383</v>
      </c>
      <c r="B460" s="1" t="s">
        <v>808</v>
      </c>
      <c r="C460" s="1" t="s">
        <v>877</v>
      </c>
      <c r="D460" s="1" t="s">
        <v>58</v>
      </c>
      <c r="E460" s="1" t="s">
        <v>878</v>
      </c>
      <c r="F460" s="2">
        <v>87990</v>
      </c>
      <c r="G460" s="2">
        <v>670</v>
      </c>
      <c r="H460" s="2">
        <v>61</v>
      </c>
      <c r="I460" s="2">
        <v>11540</v>
      </c>
      <c r="J460" s="2">
        <v>34410</v>
      </c>
      <c r="K460" s="2">
        <v>7394</v>
      </c>
      <c r="L460" s="2">
        <v>219</v>
      </c>
      <c r="M460" s="2">
        <v>16</v>
      </c>
      <c r="N460" s="2">
        <v>28</v>
      </c>
      <c r="O460" s="2">
        <v>338</v>
      </c>
      <c r="P460" s="2">
        <v>107</v>
      </c>
      <c r="Q460" s="2">
        <v>0</v>
      </c>
      <c r="R460" s="2">
        <v>2591</v>
      </c>
      <c r="S460" s="2">
        <v>6389700</v>
      </c>
      <c r="T460" s="2">
        <v>291193400</v>
      </c>
      <c r="U460" s="2">
        <v>151</v>
      </c>
      <c r="V460" s="2">
        <v>327</v>
      </c>
      <c r="W460" s="2">
        <v>0</v>
      </c>
      <c r="X460" s="2">
        <v>1328</v>
      </c>
      <c r="Y460" s="2">
        <v>119</v>
      </c>
      <c r="Z460" s="2">
        <v>894</v>
      </c>
      <c r="AA460" s="9">
        <f t="shared" si="65"/>
        <v>87990</v>
      </c>
      <c r="AB460" s="9">
        <f t="shared" si="66"/>
        <v>10809</v>
      </c>
      <c r="AC460" s="9">
        <f t="shared" si="67"/>
        <v>3299</v>
      </c>
      <c r="AD460" s="9">
        <f t="shared" si="68"/>
        <v>2591</v>
      </c>
      <c r="AE460" s="44">
        <f t="shared" si="69"/>
        <v>1.1096090898570762E-4</v>
      </c>
      <c r="AF460" s="9">
        <f t="shared" si="70"/>
        <v>1001</v>
      </c>
      <c r="AG460" s="9">
        <f t="shared" si="63"/>
        <v>1013</v>
      </c>
      <c r="AH460" s="44">
        <f t="shared" si="71"/>
        <v>8.0994458324703877E-5</v>
      </c>
      <c r="AI460">
        <f>AA460/'Totals and Drop Down Lists'!W$6*Inputs!E$37</f>
        <v>79819.284425116275</v>
      </c>
      <c r="AJ460">
        <f>AB460/'Totals and Drop Down Lists'!X$6*Inputs!F$37</f>
        <v>35565.795058419528</v>
      </c>
      <c r="AK460">
        <f>AC460/'Totals and Drop Down Lists'!Y$6*Inputs!G$37</f>
        <v>21748.122357056018</v>
      </c>
      <c r="AL460">
        <f>AD460/'Totals and Drop Down Lists'!Z$6*Inputs!H$37</f>
        <v>20773.345790554169</v>
      </c>
      <c r="AM460">
        <f>AE460/'Totals and Drop Down Lists'!AA$6*Inputs!I$37</f>
        <v>13813.451474808558</v>
      </c>
      <c r="AN460">
        <f>AF460/'Totals and Drop Down Lists'!AB$6*Inputs!J$37</f>
        <v>19976.649833485084</v>
      </c>
      <c r="AO460">
        <f>AG460/'Totals and Drop Down Lists'!AC$6*Inputs!K$37</f>
        <v>18865.68266941981</v>
      </c>
      <c r="AP460">
        <f>AH460/'Totals and Drop Down Lists'!AD$6*Inputs!L$37</f>
        <v>19060.418511086005</v>
      </c>
      <c r="AQ460">
        <f>IF(OR($D460="51",$D460="52",$D460="61"),(AA460/'Totals and Drop Down Lists'!W$4)*Inputs!E$38,0)</f>
        <v>0</v>
      </c>
      <c r="AR460">
        <f>IF(OR($D460="51",$D460="52",$D460="61"),(AB460/'Totals and Drop Down Lists'!X$4)*Inputs!F$38,0)</f>
        <v>0</v>
      </c>
      <c r="AS460">
        <f>IF(OR($D460="51",$D460="52",$D460="61"),(AC460/'Totals and Drop Down Lists'!Y$4)*Inputs!G$38,0)</f>
        <v>0</v>
      </c>
      <c r="AT460">
        <f>IF(OR($D460="51",$D460="52",$D460="61"),(AD460/'Totals and Drop Down Lists'!Z$4)*Inputs!H$38,0)</f>
        <v>0</v>
      </c>
      <c r="AU460">
        <f>IF(OR($D460="51",$D460="52",$D460="61"),(AE460/'Totals and Drop Down Lists'!AA$4)*Inputs!I$38,0)</f>
        <v>0</v>
      </c>
      <c r="AV460">
        <f>IF(OR($D460="51",$D460="52",$D460="61"),(AF460/'Totals and Drop Down Lists'!AB$4)*Inputs!J$38,0)</f>
        <v>0</v>
      </c>
      <c r="AW460">
        <f>IF(OR($D460="51",$D460="52",$D460="61"),(AG460/'Totals and Drop Down Lists'!AC$4)*Inputs!K$38,0)</f>
        <v>0</v>
      </c>
      <c r="AX460">
        <f>IF(OR($D460="51",$D460="52",$D460="61"),(AH460/'Totals and Drop Down Lists'!AD$4)*Inputs!L$38,0)</f>
        <v>0</v>
      </c>
      <c r="AY460">
        <f>IF(OR($D460="51",$D460="52",$D460="61"),0,(AA460/'Totals and Drop Down Lists'!W$5)*Inputs!E$39)</f>
        <v>0</v>
      </c>
      <c r="AZ460">
        <f>IF(OR($D460="51",$D460="52",$D460="61"),0,(AB460/'Totals and Drop Down Lists'!X$5)*Inputs!F$39)</f>
        <v>0</v>
      </c>
      <c r="BA460">
        <f>IF(OR($D460="51",$D460="52",$D460="61"),0,(AC460/'Totals and Drop Down Lists'!Y$5)*Inputs!G$39)</f>
        <v>0</v>
      </c>
      <c r="BB460">
        <f>IF(OR($D460="51",$D460="52",$D460="61"),0,(AD460/'Totals and Drop Down Lists'!Z$5)*Inputs!H$39)</f>
        <v>0</v>
      </c>
      <c r="BC460">
        <f>IF(OR($D460="51",$D460="52",$D460="61"),0,(AE460/'Totals and Drop Down Lists'!AA$5)*Inputs!I$39)</f>
        <v>0</v>
      </c>
      <c r="BD460">
        <f>IF(OR($D460="51",$D460="52",$D460="61"),0,(AF460/'Totals and Drop Down Lists'!AB$5)*Inputs!J$39)</f>
        <v>0</v>
      </c>
      <c r="BE460">
        <f>IF(OR($D460="51",$D460="52",$D460="61"),0,(AG460/'Totals and Drop Down Lists'!AC$5)*Inputs!K$39)</f>
        <v>0</v>
      </c>
      <c r="BF460">
        <f>IF(OR($D460="51",$D460="52",$D460="61"),0,(AH460/'Totals and Drop Down Lists'!AD$5)*Inputs!L$39)</f>
        <v>0</v>
      </c>
      <c r="BG460" s="10">
        <f t="shared" si="64"/>
        <v>229622.75011994541</v>
      </c>
    </row>
    <row r="461" spans="1:59" ht="28.8">
      <c r="A461" s="1" t="s">
        <v>7383</v>
      </c>
      <c r="B461" s="1" t="s">
        <v>808</v>
      </c>
      <c r="C461" s="1" t="s">
        <v>879</v>
      </c>
      <c r="D461" s="1" t="s">
        <v>25</v>
      </c>
      <c r="E461" s="1" t="s">
        <v>880</v>
      </c>
      <c r="F461" s="2">
        <v>761</v>
      </c>
      <c r="G461" s="2">
        <v>2</v>
      </c>
      <c r="H461" s="2">
        <v>0</v>
      </c>
      <c r="I461" s="2">
        <v>49</v>
      </c>
      <c r="J461" s="2">
        <v>393</v>
      </c>
      <c r="K461" s="2">
        <v>64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213</v>
      </c>
      <c r="S461" s="2">
        <v>31000</v>
      </c>
      <c r="T461" s="2">
        <v>2332300</v>
      </c>
      <c r="U461" s="2">
        <v>12</v>
      </c>
      <c r="V461" s="2">
        <v>0</v>
      </c>
      <c r="W461" s="2">
        <v>4</v>
      </c>
      <c r="X461" s="2">
        <v>4</v>
      </c>
      <c r="Y461" s="2">
        <v>0</v>
      </c>
      <c r="Z461" s="2">
        <v>4</v>
      </c>
      <c r="AA461" s="9">
        <f t="shared" si="65"/>
        <v>761</v>
      </c>
      <c r="AB461" s="9">
        <f t="shared" si="66"/>
        <v>47</v>
      </c>
      <c r="AC461" s="9">
        <f t="shared" si="67"/>
        <v>213</v>
      </c>
      <c r="AD461" s="9">
        <f t="shared" si="68"/>
        <v>213</v>
      </c>
      <c r="AE461" s="44">
        <f t="shared" si="69"/>
        <v>7.2788569362415151E-7</v>
      </c>
      <c r="AF461" s="9">
        <f t="shared" si="70"/>
        <v>0</v>
      </c>
      <c r="AG461" s="9">
        <f t="shared" si="63"/>
        <v>4</v>
      </c>
      <c r="AH461" s="44">
        <f t="shared" si="71"/>
        <v>2.4238095999295943E-7</v>
      </c>
      <c r="AI461">
        <f>AA461/'Totals and Drop Down Lists'!W$6*Inputs!E$37</f>
        <v>690.33384984104418</v>
      </c>
      <c r="AJ461">
        <f>AB461/'Totals and Drop Down Lists'!X$6*Inputs!F$37</f>
        <v>154.64819758957515</v>
      </c>
      <c r="AK461">
        <f>AC461/'Totals and Drop Down Lists'!Y$6*Inputs!G$37</f>
        <v>1404.167948485278</v>
      </c>
      <c r="AL461">
        <f>AD461/'Totals and Drop Down Lists'!Z$6*Inputs!H$37</f>
        <v>1707.7277705086983</v>
      </c>
      <c r="AM461">
        <f>AE461/'Totals and Drop Down Lists'!AA$6*Inputs!I$37</f>
        <v>90.614017134445746</v>
      </c>
      <c r="AN461">
        <f>AF461/'Totals and Drop Down Lists'!AB$6*Inputs!J$37</f>
        <v>0</v>
      </c>
      <c r="AO461">
        <f>AG461/'Totals and Drop Down Lists'!AC$6*Inputs!K$37</f>
        <v>74.494304716366472</v>
      </c>
      <c r="AP461">
        <f>AH461/'Totals and Drop Down Lists'!AD$6*Inputs!L$37</f>
        <v>57.039489270533267</v>
      </c>
      <c r="AQ461">
        <f>IF(OR($D461="51",$D461="52",$D461="61"),(AA461/'Totals and Drop Down Lists'!W$4)*Inputs!E$38,0)</f>
        <v>0</v>
      </c>
      <c r="AR461">
        <f>IF(OR($D461="51",$D461="52",$D461="61"),(AB461/'Totals and Drop Down Lists'!X$4)*Inputs!F$38,0)</f>
        <v>0</v>
      </c>
      <c r="AS461">
        <f>IF(OR($D461="51",$D461="52",$D461="61"),(AC461/'Totals and Drop Down Lists'!Y$4)*Inputs!G$38,0)</f>
        <v>0</v>
      </c>
      <c r="AT461">
        <f>IF(OR($D461="51",$D461="52",$D461="61"),(AD461/'Totals and Drop Down Lists'!Z$4)*Inputs!H$38,0)</f>
        <v>0</v>
      </c>
      <c r="AU461">
        <f>IF(OR($D461="51",$D461="52",$D461="61"),(AE461/'Totals and Drop Down Lists'!AA$4)*Inputs!I$38,0)</f>
        <v>0</v>
      </c>
      <c r="AV461">
        <f>IF(OR($D461="51",$D461="52",$D461="61"),(AF461/'Totals and Drop Down Lists'!AB$4)*Inputs!J$38,0)</f>
        <v>0</v>
      </c>
      <c r="AW461">
        <f>IF(OR($D461="51",$D461="52",$D461="61"),(AG461/'Totals and Drop Down Lists'!AC$4)*Inputs!K$38,0)</f>
        <v>0</v>
      </c>
      <c r="AX461">
        <f>IF(OR($D461="51",$D461="52",$D461="61"),(AH461/'Totals and Drop Down Lists'!AD$4)*Inputs!L$38,0)</f>
        <v>0</v>
      </c>
      <c r="AY461">
        <f>IF(OR($D461="51",$D461="52",$D461="61"),0,(AA461/'Totals and Drop Down Lists'!W$5)*Inputs!E$39)</f>
        <v>0</v>
      </c>
      <c r="AZ461">
        <f>IF(OR($D461="51",$D461="52",$D461="61"),0,(AB461/'Totals and Drop Down Lists'!X$5)*Inputs!F$39)</f>
        <v>0</v>
      </c>
      <c r="BA461">
        <f>IF(OR($D461="51",$D461="52",$D461="61"),0,(AC461/'Totals and Drop Down Lists'!Y$5)*Inputs!G$39)</f>
        <v>0</v>
      </c>
      <c r="BB461">
        <f>IF(OR($D461="51",$D461="52",$D461="61"),0,(AD461/'Totals and Drop Down Lists'!Z$5)*Inputs!H$39)</f>
        <v>0</v>
      </c>
      <c r="BC461">
        <f>IF(OR($D461="51",$D461="52",$D461="61"),0,(AE461/'Totals and Drop Down Lists'!AA$5)*Inputs!I$39)</f>
        <v>0</v>
      </c>
      <c r="BD461">
        <f>IF(OR($D461="51",$D461="52",$D461="61"),0,(AF461/'Totals and Drop Down Lists'!AB$5)*Inputs!J$39)</f>
        <v>0</v>
      </c>
      <c r="BE461">
        <f>IF(OR($D461="51",$D461="52",$D461="61"),0,(AG461/'Totals and Drop Down Lists'!AC$5)*Inputs!K$39)</f>
        <v>0</v>
      </c>
      <c r="BF461">
        <f>IF(OR($D461="51",$D461="52",$D461="61"),0,(AH461/'Totals and Drop Down Lists'!AD$5)*Inputs!L$39)</f>
        <v>0</v>
      </c>
      <c r="BG461" s="10">
        <f t="shared" si="64"/>
        <v>4179.0255775459409</v>
      </c>
    </row>
    <row r="462" spans="1:59" ht="28.8">
      <c r="A462" s="1" t="s">
        <v>7383</v>
      </c>
      <c r="B462" s="1" t="s">
        <v>808</v>
      </c>
      <c r="C462" s="1" t="s">
        <v>881</v>
      </c>
      <c r="D462" s="1" t="s">
        <v>25</v>
      </c>
      <c r="E462" s="1" t="s">
        <v>882</v>
      </c>
      <c r="F462" s="2">
        <v>13447</v>
      </c>
      <c r="G462" s="2">
        <v>75</v>
      </c>
      <c r="H462" s="2">
        <v>0</v>
      </c>
      <c r="I462" s="2">
        <v>1515</v>
      </c>
      <c r="J462" s="2">
        <v>5062</v>
      </c>
      <c r="K462" s="2">
        <v>1221</v>
      </c>
      <c r="L462" s="2">
        <v>60</v>
      </c>
      <c r="M462" s="2">
        <v>0</v>
      </c>
      <c r="N462" s="2">
        <v>5</v>
      </c>
      <c r="O462" s="2">
        <v>27</v>
      </c>
      <c r="P462" s="2">
        <v>0</v>
      </c>
      <c r="Q462" s="2">
        <v>3</v>
      </c>
      <c r="R462" s="2">
        <v>575</v>
      </c>
      <c r="S462" s="2">
        <v>857800</v>
      </c>
      <c r="T462" s="2">
        <v>48909000</v>
      </c>
      <c r="U462" s="2">
        <v>183</v>
      </c>
      <c r="V462" s="2">
        <v>99</v>
      </c>
      <c r="W462" s="2">
        <v>25</v>
      </c>
      <c r="X462" s="2">
        <v>389</v>
      </c>
      <c r="Y462" s="2">
        <v>90</v>
      </c>
      <c r="Z462" s="2">
        <v>268</v>
      </c>
      <c r="AA462" s="9">
        <f t="shared" si="65"/>
        <v>13447</v>
      </c>
      <c r="AB462" s="9">
        <f t="shared" si="66"/>
        <v>1440</v>
      </c>
      <c r="AC462" s="9">
        <f t="shared" si="67"/>
        <v>670</v>
      </c>
      <c r="AD462" s="9">
        <f t="shared" si="68"/>
        <v>575</v>
      </c>
      <c r="AE462" s="44">
        <f t="shared" si="69"/>
        <v>2.0568611391583774E-5</v>
      </c>
      <c r="AF462" s="9">
        <f t="shared" si="70"/>
        <v>265</v>
      </c>
      <c r="AG462" s="9">
        <f t="shared" si="63"/>
        <v>358</v>
      </c>
      <c r="AH462" s="44">
        <f t="shared" si="71"/>
        <v>3.2131251099483255E-5</v>
      </c>
      <c r="AI462">
        <f>AA462/'Totals and Drop Down Lists'!W$6*Inputs!E$37</f>
        <v>12198.317054944182</v>
      </c>
      <c r="AJ462">
        <f>AB462/'Totals and Drop Down Lists'!X$6*Inputs!F$37</f>
        <v>4738.1575431699612</v>
      </c>
      <c r="AK462">
        <f>AC462/'Totals and Drop Down Lists'!Y$6*Inputs!G$37</f>
        <v>4416.8663168316261</v>
      </c>
      <c r="AL462">
        <f>AD462/'Totals and Drop Down Lists'!Z$6*Inputs!H$37</f>
        <v>4610.0632302464855</v>
      </c>
      <c r="AM462">
        <f>AE462/'Totals and Drop Down Lists'!AA$6*Inputs!I$37</f>
        <v>2560.5730699126993</v>
      </c>
      <c r="AN462">
        <f>AF462/'Totals and Drop Down Lists'!AB$6*Inputs!J$37</f>
        <v>5288.5236821913568</v>
      </c>
      <c r="AO462">
        <f>AG462/'Totals and Drop Down Lists'!AC$6*Inputs!K$37</f>
        <v>6667.2402721147992</v>
      </c>
      <c r="AP462">
        <f>AH462/'Totals and Drop Down Lists'!AD$6*Inputs!L$37</f>
        <v>7561.4443988959456</v>
      </c>
      <c r="AQ462">
        <f>IF(OR($D462="51",$D462="52",$D462="61"),(AA462/'Totals and Drop Down Lists'!W$4)*Inputs!E$38,0)</f>
        <v>0</v>
      </c>
      <c r="AR462">
        <f>IF(OR($D462="51",$D462="52",$D462="61"),(AB462/'Totals and Drop Down Lists'!X$4)*Inputs!F$38,0)</f>
        <v>0</v>
      </c>
      <c r="AS462">
        <f>IF(OR($D462="51",$D462="52",$D462="61"),(AC462/'Totals and Drop Down Lists'!Y$4)*Inputs!G$38,0)</f>
        <v>0</v>
      </c>
      <c r="AT462">
        <f>IF(OR($D462="51",$D462="52",$D462="61"),(AD462/'Totals and Drop Down Lists'!Z$4)*Inputs!H$38,0)</f>
        <v>0</v>
      </c>
      <c r="AU462">
        <f>IF(OR($D462="51",$D462="52",$D462="61"),(AE462/'Totals and Drop Down Lists'!AA$4)*Inputs!I$38,0)</f>
        <v>0</v>
      </c>
      <c r="AV462">
        <f>IF(OR($D462="51",$D462="52",$D462="61"),(AF462/'Totals and Drop Down Lists'!AB$4)*Inputs!J$38,0)</f>
        <v>0</v>
      </c>
      <c r="AW462">
        <f>IF(OR($D462="51",$D462="52",$D462="61"),(AG462/'Totals and Drop Down Lists'!AC$4)*Inputs!K$38,0)</f>
        <v>0</v>
      </c>
      <c r="AX462">
        <f>IF(OR($D462="51",$D462="52",$D462="61"),(AH462/'Totals and Drop Down Lists'!AD$4)*Inputs!L$38,0)</f>
        <v>0</v>
      </c>
      <c r="AY462">
        <f>IF(OR($D462="51",$D462="52",$D462="61"),0,(AA462/'Totals and Drop Down Lists'!W$5)*Inputs!E$39)</f>
        <v>0</v>
      </c>
      <c r="AZ462">
        <f>IF(OR($D462="51",$D462="52",$D462="61"),0,(AB462/'Totals and Drop Down Lists'!X$5)*Inputs!F$39)</f>
        <v>0</v>
      </c>
      <c r="BA462">
        <f>IF(OR($D462="51",$D462="52",$D462="61"),0,(AC462/'Totals and Drop Down Lists'!Y$5)*Inputs!G$39)</f>
        <v>0</v>
      </c>
      <c r="BB462">
        <f>IF(OR($D462="51",$D462="52",$D462="61"),0,(AD462/'Totals and Drop Down Lists'!Z$5)*Inputs!H$39)</f>
        <v>0</v>
      </c>
      <c r="BC462">
        <f>IF(OR($D462="51",$D462="52",$D462="61"),0,(AE462/'Totals and Drop Down Lists'!AA$5)*Inputs!I$39)</f>
        <v>0</v>
      </c>
      <c r="BD462">
        <f>IF(OR($D462="51",$D462="52",$D462="61"),0,(AF462/'Totals and Drop Down Lists'!AB$5)*Inputs!J$39)</f>
        <v>0</v>
      </c>
      <c r="BE462">
        <f>IF(OR($D462="51",$D462="52",$D462="61"),0,(AG462/'Totals and Drop Down Lists'!AC$5)*Inputs!K$39)</f>
        <v>0</v>
      </c>
      <c r="BF462">
        <f>IF(OR($D462="51",$D462="52",$D462="61"),0,(AH462/'Totals and Drop Down Lists'!AD$5)*Inputs!L$39)</f>
        <v>0</v>
      </c>
      <c r="BG462" s="10">
        <f t="shared" si="64"/>
        <v>48041.185568307053</v>
      </c>
    </row>
    <row r="463" spans="1:59" ht="28.8">
      <c r="A463" s="1" t="s">
        <v>7383</v>
      </c>
      <c r="B463" s="1" t="s">
        <v>808</v>
      </c>
      <c r="C463" s="1" t="s">
        <v>883</v>
      </c>
      <c r="D463" s="1" t="s">
        <v>25</v>
      </c>
      <c r="E463" s="1" t="s">
        <v>884</v>
      </c>
      <c r="F463" s="2">
        <v>25512</v>
      </c>
      <c r="G463" s="2">
        <v>228</v>
      </c>
      <c r="H463" s="2">
        <v>0</v>
      </c>
      <c r="I463" s="2">
        <v>4831</v>
      </c>
      <c r="J463" s="2">
        <v>10688</v>
      </c>
      <c r="K463" s="2">
        <v>3149</v>
      </c>
      <c r="L463" s="2">
        <v>154</v>
      </c>
      <c r="M463" s="2">
        <v>9</v>
      </c>
      <c r="N463" s="2">
        <v>0</v>
      </c>
      <c r="O463" s="2">
        <v>134</v>
      </c>
      <c r="P463" s="2">
        <v>39</v>
      </c>
      <c r="Q463" s="2">
        <v>0</v>
      </c>
      <c r="R463" s="2">
        <v>1295</v>
      </c>
      <c r="S463" s="2">
        <v>1948900</v>
      </c>
      <c r="T463" s="2">
        <v>107466700</v>
      </c>
      <c r="U463" s="2">
        <v>154</v>
      </c>
      <c r="V463" s="2">
        <v>355</v>
      </c>
      <c r="W463" s="2">
        <v>49</v>
      </c>
      <c r="X463" s="2">
        <v>965</v>
      </c>
      <c r="Y463" s="2">
        <v>80</v>
      </c>
      <c r="Z463" s="2">
        <v>560</v>
      </c>
      <c r="AA463" s="9">
        <f t="shared" si="65"/>
        <v>25512</v>
      </c>
      <c r="AB463" s="9">
        <f t="shared" si="66"/>
        <v>4603</v>
      </c>
      <c r="AC463" s="9">
        <f t="shared" si="67"/>
        <v>1631</v>
      </c>
      <c r="AD463" s="9">
        <f t="shared" si="68"/>
        <v>1295</v>
      </c>
      <c r="AE463" s="44">
        <f t="shared" si="69"/>
        <v>6.4795472637327068E-5</v>
      </c>
      <c r="AF463" s="9">
        <f t="shared" si="70"/>
        <v>561</v>
      </c>
      <c r="AG463" s="9">
        <f t="shared" si="63"/>
        <v>640</v>
      </c>
      <c r="AH463" s="44">
        <f t="shared" si="71"/>
        <v>7.0162858744855658E-5</v>
      </c>
      <c r="AI463">
        <f>AA463/'Totals and Drop Down Lists'!W$6*Inputs!E$37</f>
        <v>23142.966067207253</v>
      </c>
      <c r="AJ463">
        <f>AB463/'Totals and Drop Down Lists'!X$6*Inputs!F$37</f>
        <v>15145.652202230092</v>
      </c>
      <c r="AK463">
        <f>AC463/'Totals and Drop Down Lists'!Y$6*Inputs!G$37</f>
        <v>10752.102929481167</v>
      </c>
      <c r="AL463">
        <f>AD463/'Totals and Drop Down Lists'!Z$6*Inputs!H$37</f>
        <v>10382.664144642087</v>
      </c>
      <c r="AM463">
        <f>AE463/'Totals and Drop Down Lists'!AA$6*Inputs!I$37</f>
        <v>8066.3462947864864</v>
      </c>
      <c r="AN463">
        <f>AF463/'Totals and Drop Down Lists'!AB$6*Inputs!J$37</f>
        <v>11195.704851733401</v>
      </c>
      <c r="AO463">
        <f>AG463/'Totals and Drop Down Lists'!AC$6*Inputs!K$37</f>
        <v>11919.088754618637</v>
      </c>
      <c r="AP463">
        <f>AH463/'Totals and Drop Down Lists'!AD$6*Inputs!L$37</f>
        <v>16511.419167097058</v>
      </c>
      <c r="AQ463">
        <f>IF(OR($D463="51",$D463="52",$D463="61"),(AA463/'Totals and Drop Down Lists'!W$4)*Inputs!E$38,0)</f>
        <v>0</v>
      </c>
      <c r="AR463">
        <f>IF(OR($D463="51",$D463="52",$D463="61"),(AB463/'Totals and Drop Down Lists'!X$4)*Inputs!F$38,0)</f>
        <v>0</v>
      </c>
      <c r="AS463">
        <f>IF(OR($D463="51",$D463="52",$D463="61"),(AC463/'Totals and Drop Down Lists'!Y$4)*Inputs!G$38,0)</f>
        <v>0</v>
      </c>
      <c r="AT463">
        <f>IF(OR($D463="51",$D463="52",$D463="61"),(AD463/'Totals and Drop Down Lists'!Z$4)*Inputs!H$38,0)</f>
        <v>0</v>
      </c>
      <c r="AU463">
        <f>IF(OR($D463="51",$D463="52",$D463="61"),(AE463/'Totals and Drop Down Lists'!AA$4)*Inputs!I$38,0)</f>
        <v>0</v>
      </c>
      <c r="AV463">
        <f>IF(OR($D463="51",$D463="52",$D463="61"),(AF463/'Totals and Drop Down Lists'!AB$4)*Inputs!J$38,0)</f>
        <v>0</v>
      </c>
      <c r="AW463">
        <f>IF(OR($D463="51",$D463="52",$D463="61"),(AG463/'Totals and Drop Down Lists'!AC$4)*Inputs!K$38,0)</f>
        <v>0</v>
      </c>
      <c r="AX463">
        <f>IF(OR($D463="51",$D463="52",$D463="61"),(AH463/'Totals and Drop Down Lists'!AD$4)*Inputs!L$38,0)</f>
        <v>0</v>
      </c>
      <c r="AY463">
        <f>IF(OR($D463="51",$D463="52",$D463="61"),0,(AA463/'Totals and Drop Down Lists'!W$5)*Inputs!E$39)</f>
        <v>0</v>
      </c>
      <c r="AZ463">
        <f>IF(OR($D463="51",$D463="52",$D463="61"),0,(AB463/'Totals and Drop Down Lists'!X$5)*Inputs!F$39)</f>
        <v>0</v>
      </c>
      <c r="BA463">
        <f>IF(OR($D463="51",$D463="52",$D463="61"),0,(AC463/'Totals and Drop Down Lists'!Y$5)*Inputs!G$39)</f>
        <v>0</v>
      </c>
      <c r="BB463">
        <f>IF(OR($D463="51",$D463="52",$D463="61"),0,(AD463/'Totals and Drop Down Lists'!Z$5)*Inputs!H$39)</f>
        <v>0</v>
      </c>
      <c r="BC463">
        <f>IF(OR($D463="51",$D463="52",$D463="61"),0,(AE463/'Totals and Drop Down Lists'!AA$5)*Inputs!I$39)</f>
        <v>0</v>
      </c>
      <c r="BD463">
        <f>IF(OR($D463="51",$D463="52",$D463="61"),0,(AF463/'Totals and Drop Down Lists'!AB$5)*Inputs!J$39)</f>
        <v>0</v>
      </c>
      <c r="BE463">
        <f>IF(OR($D463="51",$D463="52",$D463="61"),0,(AG463/'Totals and Drop Down Lists'!AC$5)*Inputs!K$39)</f>
        <v>0</v>
      </c>
      <c r="BF463">
        <f>IF(OR($D463="51",$D463="52",$D463="61"),0,(AH463/'Totals and Drop Down Lists'!AD$5)*Inputs!L$39)</f>
        <v>0</v>
      </c>
      <c r="BG463" s="10">
        <f t="shared" si="64"/>
        <v>107115.9444117962</v>
      </c>
    </row>
    <row r="464" spans="1:59" ht="28.8">
      <c r="A464" s="1" t="s">
        <v>7383</v>
      </c>
      <c r="B464" s="1" t="s">
        <v>808</v>
      </c>
      <c r="C464" s="1" t="s">
        <v>885</v>
      </c>
      <c r="D464" s="1" t="s">
        <v>25</v>
      </c>
      <c r="E464" s="1" t="s">
        <v>886</v>
      </c>
      <c r="F464" s="2">
        <v>41020</v>
      </c>
      <c r="G464" s="2">
        <v>340</v>
      </c>
      <c r="H464" s="2">
        <v>41</v>
      </c>
      <c r="I464" s="2">
        <v>6484</v>
      </c>
      <c r="J464" s="2">
        <v>16586</v>
      </c>
      <c r="K464" s="2">
        <v>4454</v>
      </c>
      <c r="L464" s="2">
        <v>254</v>
      </c>
      <c r="M464" s="2">
        <v>22</v>
      </c>
      <c r="N464" s="2">
        <v>0</v>
      </c>
      <c r="O464" s="2">
        <v>57</v>
      </c>
      <c r="P464" s="2">
        <v>33</v>
      </c>
      <c r="Q464" s="2">
        <v>33</v>
      </c>
      <c r="R464" s="2">
        <v>1590</v>
      </c>
      <c r="S464" s="2">
        <v>3348800</v>
      </c>
      <c r="T464" s="2">
        <v>175454900</v>
      </c>
      <c r="U464" s="2">
        <v>399</v>
      </c>
      <c r="V464" s="2">
        <v>408</v>
      </c>
      <c r="W464" s="2">
        <v>33</v>
      </c>
      <c r="X464" s="2">
        <v>1050</v>
      </c>
      <c r="Y464" s="2">
        <v>110</v>
      </c>
      <c r="Z464" s="2">
        <v>535</v>
      </c>
      <c r="AA464" s="9">
        <f t="shared" si="65"/>
        <v>41020</v>
      </c>
      <c r="AB464" s="9">
        <f t="shared" si="66"/>
        <v>6103</v>
      </c>
      <c r="AC464" s="9">
        <f t="shared" si="67"/>
        <v>1989</v>
      </c>
      <c r="AD464" s="9">
        <f t="shared" si="68"/>
        <v>1590</v>
      </c>
      <c r="AE464" s="44">
        <f t="shared" si="69"/>
        <v>8.3532321300846429E-5</v>
      </c>
      <c r="AF464" s="9">
        <f t="shared" si="70"/>
        <v>609</v>
      </c>
      <c r="AG464" s="9">
        <f t="shared" si="63"/>
        <v>645</v>
      </c>
      <c r="AH464" s="44">
        <f t="shared" si="71"/>
        <v>6.4449470342446528E-5</v>
      </c>
      <c r="AI464">
        <f>AA464/'Totals and Drop Down Lists'!W$6*Inputs!E$37</f>
        <v>37210.899501287306</v>
      </c>
      <c r="AJ464">
        <f>AB464/'Totals and Drop Down Lists'!X$6*Inputs!F$37</f>
        <v>20081.232976365467</v>
      </c>
      <c r="AK464">
        <f>AC464/'Totals and Drop Down Lists'!Y$6*Inputs!G$37</f>
        <v>13112.159856982244</v>
      </c>
      <c r="AL464">
        <f>AD464/'Totals and Drop Down Lists'!Z$6*Inputs!H$37</f>
        <v>12747.827019290284</v>
      </c>
      <c r="AM464">
        <f>AE464/'Totals and Drop Down Lists'!AA$6*Inputs!I$37</f>
        <v>10398.884412671712</v>
      </c>
      <c r="AN464">
        <f>AF464/'Totals and Drop Down Lists'!AB$6*Inputs!J$37</f>
        <v>12153.626122469948</v>
      </c>
      <c r="AO464">
        <f>AG464/'Totals and Drop Down Lists'!AC$6*Inputs!K$37</f>
        <v>12012.206635514094</v>
      </c>
      <c r="AP464">
        <f>AH464/'Totals and Drop Down Lists'!AD$6*Inputs!L$37</f>
        <v>15166.887993992243</v>
      </c>
      <c r="AQ464">
        <f>IF(OR($D464="51",$D464="52",$D464="61"),(AA464/'Totals and Drop Down Lists'!W$4)*Inputs!E$38,0)</f>
        <v>0</v>
      </c>
      <c r="AR464">
        <f>IF(OR($D464="51",$D464="52",$D464="61"),(AB464/'Totals and Drop Down Lists'!X$4)*Inputs!F$38,0)</f>
        <v>0</v>
      </c>
      <c r="AS464">
        <f>IF(OR($D464="51",$D464="52",$D464="61"),(AC464/'Totals and Drop Down Lists'!Y$4)*Inputs!G$38,0)</f>
        <v>0</v>
      </c>
      <c r="AT464">
        <f>IF(OR($D464="51",$D464="52",$D464="61"),(AD464/'Totals and Drop Down Lists'!Z$4)*Inputs!H$38,0)</f>
        <v>0</v>
      </c>
      <c r="AU464">
        <f>IF(OR($D464="51",$D464="52",$D464="61"),(AE464/'Totals and Drop Down Lists'!AA$4)*Inputs!I$38,0)</f>
        <v>0</v>
      </c>
      <c r="AV464">
        <f>IF(OR($D464="51",$D464="52",$D464="61"),(AF464/'Totals and Drop Down Lists'!AB$4)*Inputs!J$38,0)</f>
        <v>0</v>
      </c>
      <c r="AW464">
        <f>IF(OR($D464="51",$D464="52",$D464="61"),(AG464/'Totals and Drop Down Lists'!AC$4)*Inputs!K$38,0)</f>
        <v>0</v>
      </c>
      <c r="AX464">
        <f>IF(OR($D464="51",$D464="52",$D464="61"),(AH464/'Totals and Drop Down Lists'!AD$4)*Inputs!L$38,0)</f>
        <v>0</v>
      </c>
      <c r="AY464">
        <f>IF(OR($D464="51",$D464="52",$D464="61"),0,(AA464/'Totals and Drop Down Lists'!W$5)*Inputs!E$39)</f>
        <v>0</v>
      </c>
      <c r="AZ464">
        <f>IF(OR($D464="51",$D464="52",$D464="61"),0,(AB464/'Totals and Drop Down Lists'!X$5)*Inputs!F$39)</f>
        <v>0</v>
      </c>
      <c r="BA464">
        <f>IF(OR($D464="51",$D464="52",$D464="61"),0,(AC464/'Totals and Drop Down Lists'!Y$5)*Inputs!G$39)</f>
        <v>0</v>
      </c>
      <c r="BB464">
        <f>IF(OR($D464="51",$D464="52",$D464="61"),0,(AD464/'Totals and Drop Down Lists'!Z$5)*Inputs!H$39)</f>
        <v>0</v>
      </c>
      <c r="BC464">
        <f>IF(OR($D464="51",$D464="52",$D464="61"),0,(AE464/'Totals and Drop Down Lists'!AA$5)*Inputs!I$39)</f>
        <v>0</v>
      </c>
      <c r="BD464">
        <f>IF(OR($D464="51",$D464="52",$D464="61"),0,(AF464/'Totals and Drop Down Lists'!AB$5)*Inputs!J$39)</f>
        <v>0</v>
      </c>
      <c r="BE464">
        <f>IF(OR($D464="51",$D464="52",$D464="61"),0,(AG464/'Totals and Drop Down Lists'!AC$5)*Inputs!K$39)</f>
        <v>0</v>
      </c>
      <c r="BF464">
        <f>IF(OR($D464="51",$D464="52",$D464="61"),0,(AH464/'Totals and Drop Down Lists'!AD$5)*Inputs!L$39)</f>
        <v>0</v>
      </c>
      <c r="BG464" s="10">
        <f t="shared" si="64"/>
        <v>132883.72451857332</v>
      </c>
    </row>
    <row r="465" spans="1:59" ht="28.8">
      <c r="A465" s="1" t="s">
        <v>7383</v>
      </c>
      <c r="B465" s="1" t="s">
        <v>808</v>
      </c>
      <c r="C465" s="1" t="s">
        <v>887</v>
      </c>
      <c r="D465" s="1" t="s">
        <v>25</v>
      </c>
      <c r="E465" s="1" t="s">
        <v>888</v>
      </c>
      <c r="F465" s="2">
        <v>28308</v>
      </c>
      <c r="G465" s="2">
        <v>109</v>
      </c>
      <c r="H465" s="2">
        <v>47</v>
      </c>
      <c r="I465" s="2">
        <v>3679</v>
      </c>
      <c r="J465" s="2">
        <v>10446</v>
      </c>
      <c r="K465" s="2">
        <v>3815</v>
      </c>
      <c r="L465" s="2">
        <v>235</v>
      </c>
      <c r="M465" s="2">
        <v>149</v>
      </c>
      <c r="N465" s="2">
        <v>0</v>
      </c>
      <c r="O465" s="2">
        <v>241</v>
      </c>
      <c r="P465" s="2">
        <v>32</v>
      </c>
      <c r="Q465" s="2">
        <v>28</v>
      </c>
      <c r="R465" s="2">
        <v>2189</v>
      </c>
      <c r="S465" s="2">
        <v>2428600</v>
      </c>
      <c r="T465" s="2">
        <v>149041500</v>
      </c>
      <c r="U465" s="2">
        <v>186</v>
      </c>
      <c r="V465" s="2">
        <v>128</v>
      </c>
      <c r="W465" s="2">
        <v>4</v>
      </c>
      <c r="X465" s="2">
        <v>664</v>
      </c>
      <c r="Y465" s="2">
        <v>77</v>
      </c>
      <c r="Z465" s="2">
        <v>467</v>
      </c>
      <c r="AA465" s="9">
        <f t="shared" si="65"/>
        <v>28308</v>
      </c>
      <c r="AB465" s="9">
        <f t="shared" si="66"/>
        <v>3523</v>
      </c>
      <c r="AC465" s="9">
        <f t="shared" si="67"/>
        <v>2874</v>
      </c>
      <c r="AD465" s="9">
        <f t="shared" si="68"/>
        <v>2189</v>
      </c>
      <c r="AE465" s="44">
        <f t="shared" si="69"/>
        <v>9.730493100023562E-5</v>
      </c>
      <c r="AF465" s="9">
        <f t="shared" si="70"/>
        <v>532</v>
      </c>
      <c r="AG465" s="9">
        <f t="shared" si="63"/>
        <v>544</v>
      </c>
      <c r="AH465" s="44">
        <f t="shared" si="71"/>
        <v>7.3925540206956622E-5</v>
      </c>
      <c r="AI465">
        <f>AA465/'Totals and Drop Down Lists'!W$6*Inputs!E$37</f>
        <v>25679.330645598267</v>
      </c>
      <c r="AJ465">
        <f>AB465/'Totals and Drop Down Lists'!X$6*Inputs!F$37</f>
        <v>11592.03404485262</v>
      </c>
      <c r="AK465">
        <f>AC465/'Totals and Drop Down Lists'!Y$6*Inputs!G$37</f>
        <v>18946.378797871781</v>
      </c>
      <c r="AL465">
        <f>AD465/'Totals and Drop Down Lists'!Z$6*Inputs!H$37</f>
        <v>17550.310280016623</v>
      </c>
      <c r="AM465">
        <f>AE465/'Totals and Drop Down Lists'!AA$6*Inputs!I$37</f>
        <v>12113.427646888504</v>
      </c>
      <c r="AN465">
        <f>AF465/'Totals and Drop Down Lists'!AB$6*Inputs!J$37</f>
        <v>10616.960750663402</v>
      </c>
      <c r="AO465">
        <f>AG465/'Totals and Drop Down Lists'!AC$6*Inputs!K$37</f>
        <v>10131.22544142584</v>
      </c>
      <c r="AP465">
        <f>AH465/'Totals and Drop Down Lists'!AD$6*Inputs!L$37</f>
        <v>17396.890653356444</v>
      </c>
      <c r="AQ465">
        <f>IF(OR($D465="51",$D465="52",$D465="61"),(AA465/'Totals and Drop Down Lists'!W$4)*Inputs!E$38,0)</f>
        <v>0</v>
      </c>
      <c r="AR465">
        <f>IF(OR($D465="51",$D465="52",$D465="61"),(AB465/'Totals and Drop Down Lists'!X$4)*Inputs!F$38,0)</f>
        <v>0</v>
      </c>
      <c r="AS465">
        <f>IF(OR($D465="51",$D465="52",$D465="61"),(AC465/'Totals and Drop Down Lists'!Y$4)*Inputs!G$38,0)</f>
        <v>0</v>
      </c>
      <c r="AT465">
        <f>IF(OR($D465="51",$D465="52",$D465="61"),(AD465/'Totals and Drop Down Lists'!Z$4)*Inputs!H$38,0)</f>
        <v>0</v>
      </c>
      <c r="AU465">
        <f>IF(OR($D465="51",$D465="52",$D465="61"),(AE465/'Totals and Drop Down Lists'!AA$4)*Inputs!I$38,0)</f>
        <v>0</v>
      </c>
      <c r="AV465">
        <f>IF(OR($D465="51",$D465="52",$D465="61"),(AF465/'Totals and Drop Down Lists'!AB$4)*Inputs!J$38,0)</f>
        <v>0</v>
      </c>
      <c r="AW465">
        <f>IF(OR($D465="51",$D465="52",$D465="61"),(AG465/'Totals and Drop Down Lists'!AC$4)*Inputs!K$38,0)</f>
        <v>0</v>
      </c>
      <c r="AX465">
        <f>IF(OR($D465="51",$D465="52",$D465="61"),(AH465/'Totals and Drop Down Lists'!AD$4)*Inputs!L$38,0)</f>
        <v>0</v>
      </c>
      <c r="AY465">
        <f>IF(OR($D465="51",$D465="52",$D465="61"),0,(AA465/'Totals and Drop Down Lists'!W$5)*Inputs!E$39)</f>
        <v>0</v>
      </c>
      <c r="AZ465">
        <f>IF(OR($D465="51",$D465="52",$D465="61"),0,(AB465/'Totals and Drop Down Lists'!X$5)*Inputs!F$39)</f>
        <v>0</v>
      </c>
      <c r="BA465">
        <f>IF(OR($D465="51",$D465="52",$D465="61"),0,(AC465/'Totals and Drop Down Lists'!Y$5)*Inputs!G$39)</f>
        <v>0</v>
      </c>
      <c r="BB465">
        <f>IF(OR($D465="51",$D465="52",$D465="61"),0,(AD465/'Totals and Drop Down Lists'!Z$5)*Inputs!H$39)</f>
        <v>0</v>
      </c>
      <c r="BC465">
        <f>IF(OR($D465="51",$D465="52",$D465="61"),0,(AE465/'Totals and Drop Down Lists'!AA$5)*Inputs!I$39)</f>
        <v>0</v>
      </c>
      <c r="BD465">
        <f>IF(OR($D465="51",$D465="52",$D465="61"),0,(AF465/'Totals and Drop Down Lists'!AB$5)*Inputs!J$39)</f>
        <v>0</v>
      </c>
      <c r="BE465">
        <f>IF(OR($D465="51",$D465="52",$D465="61"),0,(AG465/'Totals and Drop Down Lists'!AC$5)*Inputs!K$39)</f>
        <v>0</v>
      </c>
      <c r="BF465">
        <f>IF(OR($D465="51",$D465="52",$D465="61"),0,(AH465/'Totals and Drop Down Lists'!AD$5)*Inputs!L$39)</f>
        <v>0</v>
      </c>
      <c r="BG465" s="10">
        <f t="shared" si="64"/>
        <v>124026.55826067348</v>
      </c>
    </row>
    <row r="466" spans="1:59" ht="28.8">
      <c r="A466" s="1" t="s">
        <v>7383</v>
      </c>
      <c r="B466" s="1" t="s">
        <v>808</v>
      </c>
      <c r="C466" s="1" t="s">
        <v>889</v>
      </c>
      <c r="D466" s="1" t="s">
        <v>25</v>
      </c>
      <c r="E466" s="1" t="s">
        <v>890</v>
      </c>
      <c r="F466" s="2">
        <v>18817</v>
      </c>
      <c r="G466" s="2">
        <v>256</v>
      </c>
      <c r="H466" s="2">
        <v>2</v>
      </c>
      <c r="I466" s="2">
        <v>4573</v>
      </c>
      <c r="J466" s="2">
        <v>7427</v>
      </c>
      <c r="K466" s="2">
        <v>2623</v>
      </c>
      <c r="L466" s="2">
        <v>34</v>
      </c>
      <c r="M466" s="2">
        <v>21</v>
      </c>
      <c r="N466" s="2">
        <v>0</v>
      </c>
      <c r="O466" s="2">
        <v>170</v>
      </c>
      <c r="P466" s="2">
        <v>23</v>
      </c>
      <c r="Q466" s="2">
        <v>0</v>
      </c>
      <c r="R466" s="2">
        <v>2719</v>
      </c>
      <c r="S466" s="2">
        <v>1467800</v>
      </c>
      <c r="T466" s="2">
        <v>72691700</v>
      </c>
      <c r="U466" s="2">
        <v>437</v>
      </c>
      <c r="V466" s="2">
        <v>441</v>
      </c>
      <c r="W466" s="2">
        <v>100</v>
      </c>
      <c r="X466" s="2">
        <v>1146</v>
      </c>
      <c r="Y466" s="2">
        <v>203</v>
      </c>
      <c r="Z466" s="2">
        <v>662</v>
      </c>
      <c r="AA466" s="9">
        <f t="shared" si="65"/>
        <v>18817</v>
      </c>
      <c r="AB466" s="9">
        <f t="shared" si="66"/>
        <v>4315</v>
      </c>
      <c r="AC466" s="9">
        <f t="shared" si="67"/>
        <v>2967</v>
      </c>
      <c r="AD466" s="9">
        <f t="shared" si="68"/>
        <v>2719</v>
      </c>
      <c r="AE466" s="44">
        <f t="shared" si="69"/>
        <v>6.4696225404803863E-5</v>
      </c>
      <c r="AF466" s="9">
        <f t="shared" si="70"/>
        <v>605</v>
      </c>
      <c r="AG466" s="9">
        <f t="shared" si="63"/>
        <v>865</v>
      </c>
      <c r="AH466" s="44">
        <f t="shared" si="71"/>
        <v>1.1367162288552731E-4</v>
      </c>
      <c r="AI466">
        <f>AA466/'Totals and Drop Down Lists'!W$6*Inputs!E$37</f>
        <v>17069.661041338935</v>
      </c>
      <c r="AJ466">
        <f>AB466/'Totals and Drop Down Lists'!X$6*Inputs!F$37</f>
        <v>14198.0206935961</v>
      </c>
      <c r="AK466">
        <f>AC466/'Totals and Drop Down Lists'!Y$6*Inputs!G$37</f>
        <v>19559.466211999155</v>
      </c>
      <c r="AL466">
        <f>AD466/'Totals and Drop Down Lists'!Z$6*Inputs!H$37</f>
        <v>21799.585953113383</v>
      </c>
      <c r="AM466">
        <f>AE466/'Totals and Drop Down Lists'!AA$6*Inputs!I$37</f>
        <v>8053.9910712848032</v>
      </c>
      <c r="AN466">
        <f>AF466/'Totals and Drop Down Lists'!AB$6*Inputs!J$37</f>
        <v>12073.79934990857</v>
      </c>
      <c r="AO466">
        <f>AG466/'Totals and Drop Down Lists'!AC$6*Inputs!K$37</f>
        <v>16109.39339491425</v>
      </c>
      <c r="AP466">
        <f>AH466/'Totals and Drop Down Lists'!AD$6*Inputs!L$37</f>
        <v>26750.332675188169</v>
      </c>
      <c r="AQ466">
        <f>IF(OR($D466="51",$D466="52",$D466="61"),(AA466/'Totals and Drop Down Lists'!W$4)*Inputs!E$38,0)</f>
        <v>0</v>
      </c>
      <c r="AR466">
        <f>IF(OR($D466="51",$D466="52",$D466="61"),(AB466/'Totals and Drop Down Lists'!X$4)*Inputs!F$38,0)</f>
        <v>0</v>
      </c>
      <c r="AS466">
        <f>IF(OR($D466="51",$D466="52",$D466="61"),(AC466/'Totals and Drop Down Lists'!Y$4)*Inputs!G$38,0)</f>
        <v>0</v>
      </c>
      <c r="AT466">
        <f>IF(OR($D466="51",$D466="52",$D466="61"),(AD466/'Totals and Drop Down Lists'!Z$4)*Inputs!H$38,0)</f>
        <v>0</v>
      </c>
      <c r="AU466">
        <f>IF(OR($D466="51",$D466="52",$D466="61"),(AE466/'Totals and Drop Down Lists'!AA$4)*Inputs!I$38,0)</f>
        <v>0</v>
      </c>
      <c r="AV466">
        <f>IF(OR($D466="51",$D466="52",$D466="61"),(AF466/'Totals and Drop Down Lists'!AB$4)*Inputs!J$38,0)</f>
        <v>0</v>
      </c>
      <c r="AW466">
        <f>IF(OR($D466="51",$D466="52",$D466="61"),(AG466/'Totals and Drop Down Lists'!AC$4)*Inputs!K$38,0)</f>
        <v>0</v>
      </c>
      <c r="AX466">
        <f>IF(OR($D466="51",$D466="52",$D466="61"),(AH466/'Totals and Drop Down Lists'!AD$4)*Inputs!L$38,0)</f>
        <v>0</v>
      </c>
      <c r="AY466">
        <f>IF(OR($D466="51",$D466="52",$D466="61"),0,(AA466/'Totals and Drop Down Lists'!W$5)*Inputs!E$39)</f>
        <v>0</v>
      </c>
      <c r="AZ466">
        <f>IF(OR($D466="51",$D466="52",$D466="61"),0,(AB466/'Totals and Drop Down Lists'!X$5)*Inputs!F$39)</f>
        <v>0</v>
      </c>
      <c r="BA466">
        <f>IF(OR($D466="51",$D466="52",$D466="61"),0,(AC466/'Totals and Drop Down Lists'!Y$5)*Inputs!G$39)</f>
        <v>0</v>
      </c>
      <c r="BB466">
        <f>IF(OR($D466="51",$D466="52",$D466="61"),0,(AD466/'Totals and Drop Down Lists'!Z$5)*Inputs!H$39)</f>
        <v>0</v>
      </c>
      <c r="BC466">
        <f>IF(OR($D466="51",$D466="52",$D466="61"),0,(AE466/'Totals and Drop Down Lists'!AA$5)*Inputs!I$39)</f>
        <v>0</v>
      </c>
      <c r="BD466">
        <f>IF(OR($D466="51",$D466="52",$D466="61"),0,(AF466/'Totals and Drop Down Lists'!AB$5)*Inputs!J$39)</f>
        <v>0</v>
      </c>
      <c r="BE466">
        <f>IF(OR($D466="51",$D466="52",$D466="61"),0,(AG466/'Totals and Drop Down Lists'!AC$5)*Inputs!K$39)</f>
        <v>0</v>
      </c>
      <c r="BF466">
        <f>IF(OR($D466="51",$D466="52",$D466="61"),0,(AH466/'Totals and Drop Down Lists'!AD$5)*Inputs!L$39)</f>
        <v>0</v>
      </c>
      <c r="BG466" s="10">
        <f t="shared" si="64"/>
        <v>135614.25039134338</v>
      </c>
    </row>
    <row r="467" spans="1:59" ht="28.8">
      <c r="A467" s="1" t="s">
        <v>7383</v>
      </c>
      <c r="B467" s="1" t="s">
        <v>808</v>
      </c>
      <c r="C467" s="1" t="s">
        <v>891</v>
      </c>
      <c r="D467" s="1" t="s">
        <v>25</v>
      </c>
      <c r="E467" s="1" t="s">
        <v>892</v>
      </c>
      <c r="F467" s="2">
        <v>4475</v>
      </c>
      <c r="G467" s="2">
        <v>0</v>
      </c>
      <c r="H467" s="2">
        <v>0</v>
      </c>
      <c r="I467" s="2">
        <v>251</v>
      </c>
      <c r="J467" s="2">
        <v>1943</v>
      </c>
      <c r="K467" s="2">
        <v>478</v>
      </c>
      <c r="L467" s="2">
        <v>13</v>
      </c>
      <c r="M467" s="2">
        <v>9</v>
      </c>
      <c r="N467" s="2">
        <v>0</v>
      </c>
      <c r="O467" s="2">
        <v>0</v>
      </c>
      <c r="P467" s="2">
        <v>0</v>
      </c>
      <c r="Q467" s="2">
        <v>0</v>
      </c>
      <c r="R467" s="2">
        <v>432</v>
      </c>
      <c r="S467" s="2">
        <v>465100</v>
      </c>
      <c r="T467" s="2">
        <v>32162500</v>
      </c>
      <c r="U467" s="2">
        <v>136</v>
      </c>
      <c r="V467" s="2">
        <v>4</v>
      </c>
      <c r="W467" s="2">
        <v>15</v>
      </c>
      <c r="X467" s="2">
        <v>70</v>
      </c>
      <c r="Y467" s="2">
        <v>0</v>
      </c>
      <c r="Z467" s="2">
        <v>60</v>
      </c>
      <c r="AA467" s="9">
        <f t="shared" si="65"/>
        <v>4475</v>
      </c>
      <c r="AB467" s="9">
        <f t="shared" si="66"/>
        <v>251</v>
      </c>
      <c r="AC467" s="9">
        <f t="shared" si="67"/>
        <v>454</v>
      </c>
      <c r="AD467" s="9">
        <f t="shared" si="68"/>
        <v>432</v>
      </c>
      <c r="AE467" s="44">
        <f t="shared" si="69"/>
        <v>8.2125642185406767E-6</v>
      </c>
      <c r="AF467" s="9">
        <f t="shared" si="70"/>
        <v>51</v>
      </c>
      <c r="AG467" s="9">
        <f t="shared" si="63"/>
        <v>60</v>
      </c>
      <c r="AH467" s="44">
        <f t="shared" si="71"/>
        <v>5.4923402347992874E-6</v>
      </c>
      <c r="AI467">
        <f>AA467/'Totals and Drop Down Lists'!W$6*Inputs!E$37</f>
        <v>4059.4533219956284</v>
      </c>
      <c r="AJ467">
        <f>AB467/'Totals and Drop Down Lists'!X$6*Inputs!F$37</f>
        <v>825.88718287198628</v>
      </c>
      <c r="AK467">
        <f>AC467/'Totals and Drop Down Lists'!Y$6*Inputs!G$37</f>
        <v>2992.9213549874003</v>
      </c>
      <c r="AL467">
        <f>AD467/'Totals and Drop Down Lists'!Z$6*Inputs!H$37</f>
        <v>3463.5605486373602</v>
      </c>
      <c r="AM467">
        <f>AE467/'Totals and Drop Down Lists'!AA$6*Inputs!I$37</f>
        <v>1022.3767843427896</v>
      </c>
      <c r="AN467">
        <f>AF467/'Totals and Drop Down Lists'!AB$6*Inputs!J$37</f>
        <v>1017.7913501575819</v>
      </c>
      <c r="AO467">
        <f>AG467/'Totals and Drop Down Lists'!AC$6*Inputs!K$37</f>
        <v>1117.4145707454973</v>
      </c>
      <c r="AP467">
        <f>AH467/'Totals and Drop Down Lists'!AD$6*Inputs!L$37</f>
        <v>1292.5119279255769</v>
      </c>
      <c r="AQ467">
        <f>IF(OR($D467="51",$D467="52",$D467="61"),(AA467/'Totals and Drop Down Lists'!W$4)*Inputs!E$38,0)</f>
        <v>0</v>
      </c>
      <c r="AR467">
        <f>IF(OR($D467="51",$D467="52",$D467="61"),(AB467/'Totals and Drop Down Lists'!X$4)*Inputs!F$38,0)</f>
        <v>0</v>
      </c>
      <c r="AS467">
        <f>IF(OR($D467="51",$D467="52",$D467="61"),(AC467/'Totals and Drop Down Lists'!Y$4)*Inputs!G$38,0)</f>
        <v>0</v>
      </c>
      <c r="AT467">
        <f>IF(OR($D467="51",$D467="52",$D467="61"),(AD467/'Totals and Drop Down Lists'!Z$4)*Inputs!H$38,0)</f>
        <v>0</v>
      </c>
      <c r="AU467">
        <f>IF(OR($D467="51",$D467="52",$D467="61"),(AE467/'Totals and Drop Down Lists'!AA$4)*Inputs!I$38,0)</f>
        <v>0</v>
      </c>
      <c r="AV467">
        <f>IF(OR($D467="51",$D467="52",$D467="61"),(AF467/'Totals and Drop Down Lists'!AB$4)*Inputs!J$38,0)</f>
        <v>0</v>
      </c>
      <c r="AW467">
        <f>IF(OR($D467="51",$D467="52",$D467="61"),(AG467/'Totals and Drop Down Lists'!AC$4)*Inputs!K$38,0)</f>
        <v>0</v>
      </c>
      <c r="AX467">
        <f>IF(OR($D467="51",$D467="52",$D467="61"),(AH467/'Totals and Drop Down Lists'!AD$4)*Inputs!L$38,0)</f>
        <v>0</v>
      </c>
      <c r="AY467">
        <f>IF(OR($D467="51",$D467="52",$D467="61"),0,(AA467/'Totals and Drop Down Lists'!W$5)*Inputs!E$39)</f>
        <v>0</v>
      </c>
      <c r="AZ467">
        <f>IF(OR($D467="51",$D467="52",$D467="61"),0,(AB467/'Totals and Drop Down Lists'!X$5)*Inputs!F$39)</f>
        <v>0</v>
      </c>
      <c r="BA467">
        <f>IF(OR($D467="51",$D467="52",$D467="61"),0,(AC467/'Totals and Drop Down Lists'!Y$5)*Inputs!G$39)</f>
        <v>0</v>
      </c>
      <c r="BB467">
        <f>IF(OR($D467="51",$D467="52",$D467="61"),0,(AD467/'Totals and Drop Down Lists'!Z$5)*Inputs!H$39)</f>
        <v>0</v>
      </c>
      <c r="BC467">
        <f>IF(OR($D467="51",$D467="52",$D467="61"),0,(AE467/'Totals and Drop Down Lists'!AA$5)*Inputs!I$39)</f>
        <v>0</v>
      </c>
      <c r="BD467">
        <f>IF(OR($D467="51",$D467="52",$D467="61"),0,(AF467/'Totals and Drop Down Lists'!AB$5)*Inputs!J$39)</f>
        <v>0</v>
      </c>
      <c r="BE467">
        <f>IF(OR($D467="51",$D467="52",$D467="61"),0,(AG467/'Totals and Drop Down Lists'!AC$5)*Inputs!K$39)</f>
        <v>0</v>
      </c>
      <c r="BF467">
        <f>IF(OR($D467="51",$D467="52",$D467="61"),0,(AH467/'Totals and Drop Down Lists'!AD$5)*Inputs!L$39)</f>
        <v>0</v>
      </c>
      <c r="BG467" s="10">
        <f t="shared" si="64"/>
        <v>15791.917041663823</v>
      </c>
    </row>
    <row r="468" spans="1:59" ht="28.8">
      <c r="A468" s="1" t="s">
        <v>7383</v>
      </c>
      <c r="B468" s="1" t="s">
        <v>808</v>
      </c>
      <c r="C468" s="1" t="s">
        <v>893</v>
      </c>
      <c r="D468" s="1" t="s">
        <v>25</v>
      </c>
      <c r="E468" s="1" t="s">
        <v>894</v>
      </c>
      <c r="F468" s="2">
        <v>16131</v>
      </c>
      <c r="G468" s="2">
        <v>15</v>
      </c>
      <c r="H468" s="2">
        <v>0</v>
      </c>
      <c r="I468" s="2">
        <v>1451</v>
      </c>
      <c r="J468" s="2">
        <v>7038</v>
      </c>
      <c r="K468" s="2">
        <v>811</v>
      </c>
      <c r="L468" s="2">
        <v>0</v>
      </c>
      <c r="M468" s="2">
        <v>33</v>
      </c>
      <c r="N468" s="2">
        <v>8</v>
      </c>
      <c r="O468" s="2">
        <v>0</v>
      </c>
      <c r="P468" s="2">
        <v>0</v>
      </c>
      <c r="Q468" s="2">
        <v>0</v>
      </c>
      <c r="R468" s="2">
        <v>827</v>
      </c>
      <c r="S468" s="2">
        <v>994900</v>
      </c>
      <c r="T468" s="2">
        <v>39111300</v>
      </c>
      <c r="U468" s="2">
        <v>82</v>
      </c>
      <c r="V468" s="2">
        <v>30</v>
      </c>
      <c r="W468" s="2">
        <v>10</v>
      </c>
      <c r="X468" s="2">
        <v>94</v>
      </c>
      <c r="Y468" s="2">
        <v>0</v>
      </c>
      <c r="Z468" s="2">
        <v>89</v>
      </c>
      <c r="AA468" s="9">
        <f t="shared" si="65"/>
        <v>16131</v>
      </c>
      <c r="AB468" s="9">
        <f t="shared" si="66"/>
        <v>1436</v>
      </c>
      <c r="AC468" s="9">
        <f t="shared" si="67"/>
        <v>868</v>
      </c>
      <c r="AD468" s="9">
        <f t="shared" si="68"/>
        <v>827</v>
      </c>
      <c r="AE468" s="44">
        <f t="shared" si="69"/>
        <v>6.5266185633456818E-6</v>
      </c>
      <c r="AF468" s="9">
        <f t="shared" si="70"/>
        <v>54</v>
      </c>
      <c r="AG468" s="9">
        <f t="shared" si="63"/>
        <v>89</v>
      </c>
      <c r="AH468" s="44">
        <f t="shared" si="71"/>
        <v>3.8160379465454305E-6</v>
      </c>
      <c r="AI468">
        <f>AA468/'Totals and Drop Down Lists'!W$6*Inputs!E$37</f>
        <v>14633.081907734408</v>
      </c>
      <c r="AJ468">
        <f>AB468/'Totals and Drop Down Lists'!X$6*Inputs!F$37</f>
        <v>4724.9959944389338</v>
      </c>
      <c r="AK468">
        <f>AC468/'Totals and Drop Down Lists'!Y$6*Inputs!G$37</f>
        <v>5722.1491985221655</v>
      </c>
      <c r="AL468">
        <f>AD468/'Totals and Drop Down Lists'!Z$6*Inputs!H$37</f>
        <v>6630.4735502849462</v>
      </c>
      <c r="AM468">
        <f>AE468/'Totals and Drop Down Lists'!AA$6*Inputs!I$37</f>
        <v>812.49450498799365</v>
      </c>
      <c r="AN468">
        <f>AF468/'Totals and Drop Down Lists'!AB$6*Inputs!J$37</f>
        <v>1077.661429578616</v>
      </c>
      <c r="AO468">
        <f>AG468/'Totals and Drop Down Lists'!AC$6*Inputs!K$37</f>
        <v>1657.4982799391541</v>
      </c>
      <c r="AP468">
        <f>AH468/'Totals and Drop Down Lists'!AD$6*Inputs!L$37</f>
        <v>898.02786289091569</v>
      </c>
      <c r="AQ468">
        <f>IF(OR($D468="51",$D468="52",$D468="61"),(AA468/'Totals and Drop Down Lists'!W$4)*Inputs!E$38,0)</f>
        <v>0</v>
      </c>
      <c r="AR468">
        <f>IF(OR($D468="51",$D468="52",$D468="61"),(AB468/'Totals and Drop Down Lists'!X$4)*Inputs!F$38,0)</f>
        <v>0</v>
      </c>
      <c r="AS468">
        <f>IF(OR($D468="51",$D468="52",$D468="61"),(AC468/'Totals and Drop Down Lists'!Y$4)*Inputs!G$38,0)</f>
        <v>0</v>
      </c>
      <c r="AT468">
        <f>IF(OR($D468="51",$D468="52",$D468="61"),(AD468/'Totals and Drop Down Lists'!Z$4)*Inputs!H$38,0)</f>
        <v>0</v>
      </c>
      <c r="AU468">
        <f>IF(OR($D468="51",$D468="52",$D468="61"),(AE468/'Totals and Drop Down Lists'!AA$4)*Inputs!I$38,0)</f>
        <v>0</v>
      </c>
      <c r="AV468">
        <f>IF(OR($D468="51",$D468="52",$D468="61"),(AF468/'Totals and Drop Down Lists'!AB$4)*Inputs!J$38,0)</f>
        <v>0</v>
      </c>
      <c r="AW468">
        <f>IF(OR($D468="51",$D468="52",$D468="61"),(AG468/'Totals and Drop Down Lists'!AC$4)*Inputs!K$38,0)</f>
        <v>0</v>
      </c>
      <c r="AX468">
        <f>IF(OR($D468="51",$D468="52",$D468="61"),(AH468/'Totals and Drop Down Lists'!AD$4)*Inputs!L$38,0)</f>
        <v>0</v>
      </c>
      <c r="AY468">
        <f>IF(OR($D468="51",$D468="52",$D468="61"),0,(AA468/'Totals and Drop Down Lists'!W$5)*Inputs!E$39)</f>
        <v>0</v>
      </c>
      <c r="AZ468">
        <f>IF(OR($D468="51",$D468="52",$D468="61"),0,(AB468/'Totals and Drop Down Lists'!X$5)*Inputs!F$39)</f>
        <v>0</v>
      </c>
      <c r="BA468">
        <f>IF(OR($D468="51",$D468="52",$D468="61"),0,(AC468/'Totals and Drop Down Lists'!Y$5)*Inputs!G$39)</f>
        <v>0</v>
      </c>
      <c r="BB468">
        <f>IF(OR($D468="51",$D468="52",$D468="61"),0,(AD468/'Totals and Drop Down Lists'!Z$5)*Inputs!H$39)</f>
        <v>0</v>
      </c>
      <c r="BC468">
        <f>IF(OR($D468="51",$D468="52",$D468="61"),0,(AE468/'Totals and Drop Down Lists'!AA$5)*Inputs!I$39)</f>
        <v>0</v>
      </c>
      <c r="BD468">
        <f>IF(OR($D468="51",$D468="52",$D468="61"),0,(AF468/'Totals and Drop Down Lists'!AB$5)*Inputs!J$39)</f>
        <v>0</v>
      </c>
      <c r="BE468">
        <f>IF(OR($D468="51",$D468="52",$D468="61"),0,(AG468/'Totals and Drop Down Lists'!AC$5)*Inputs!K$39)</f>
        <v>0</v>
      </c>
      <c r="BF468">
        <f>IF(OR($D468="51",$D468="52",$D468="61"),0,(AH468/'Totals and Drop Down Lists'!AD$5)*Inputs!L$39)</f>
        <v>0</v>
      </c>
      <c r="BG468" s="10">
        <f t="shared" si="64"/>
        <v>36156.382728377124</v>
      </c>
    </row>
    <row r="469" spans="1:59" ht="28.8">
      <c r="A469" s="1" t="s">
        <v>7383</v>
      </c>
      <c r="B469" s="1" t="s">
        <v>808</v>
      </c>
      <c r="C469" s="1" t="s">
        <v>319</v>
      </c>
      <c r="D469" s="1" t="s">
        <v>25</v>
      </c>
      <c r="E469" s="1" t="s">
        <v>895</v>
      </c>
      <c r="F469" s="2">
        <v>4383</v>
      </c>
      <c r="G469" s="2">
        <v>0</v>
      </c>
      <c r="H469" s="2">
        <v>0</v>
      </c>
      <c r="I469" s="2">
        <v>858</v>
      </c>
      <c r="J469" s="2">
        <v>1668</v>
      </c>
      <c r="K469" s="2">
        <v>514</v>
      </c>
      <c r="L469" s="2">
        <v>10</v>
      </c>
      <c r="M469" s="2">
        <v>2</v>
      </c>
      <c r="N469" s="2">
        <v>0</v>
      </c>
      <c r="O469" s="2">
        <v>36</v>
      </c>
      <c r="P469" s="2">
        <v>18</v>
      </c>
      <c r="Q469" s="2">
        <v>32</v>
      </c>
      <c r="R469" s="2">
        <v>687</v>
      </c>
      <c r="S469" s="2">
        <v>254200</v>
      </c>
      <c r="T469" s="2">
        <v>16485200</v>
      </c>
      <c r="U469" s="2">
        <v>32</v>
      </c>
      <c r="V469" s="2">
        <v>23</v>
      </c>
      <c r="W469" s="2">
        <v>20</v>
      </c>
      <c r="X469" s="2">
        <v>89</v>
      </c>
      <c r="Y469" s="2">
        <v>20</v>
      </c>
      <c r="Z469" s="2">
        <v>45</v>
      </c>
      <c r="AA469" s="9">
        <f t="shared" si="65"/>
        <v>4383</v>
      </c>
      <c r="AB469" s="9">
        <f t="shared" si="66"/>
        <v>858</v>
      </c>
      <c r="AC469" s="9">
        <f t="shared" si="67"/>
        <v>785</v>
      </c>
      <c r="AD469" s="9">
        <f t="shared" si="68"/>
        <v>687</v>
      </c>
      <c r="AE469" s="44">
        <f t="shared" si="69"/>
        <v>1.1061804472062211E-5</v>
      </c>
      <c r="AF469" s="9">
        <f t="shared" si="70"/>
        <v>46</v>
      </c>
      <c r="AG469" s="9">
        <f t="shared" si="63"/>
        <v>65</v>
      </c>
      <c r="AH469" s="44">
        <f t="shared" si="71"/>
        <v>7.4530067685672322E-6</v>
      </c>
      <c r="AI469">
        <f>AA469/'Totals and Drop Down Lists'!W$6*Inputs!E$37</f>
        <v>3975.996404537841</v>
      </c>
      <c r="AJ469">
        <f>AB469/'Totals and Drop Down Lists'!X$6*Inputs!F$37</f>
        <v>2823.1522028054351</v>
      </c>
      <c r="AK469">
        <f>AC469/'Totals and Drop Down Lists'!Y$6*Inputs!G$37</f>
        <v>5174.985162257949</v>
      </c>
      <c r="AL469">
        <f>AD469/'Totals and Drop Down Lists'!Z$6*Inputs!H$37</f>
        <v>5508.0233724858017</v>
      </c>
      <c r="AM469">
        <f>AE469/'Totals and Drop Down Lists'!AA$6*Inputs!I$37</f>
        <v>1377.0768525186952</v>
      </c>
      <c r="AN469">
        <f>AF469/'Totals and Drop Down Lists'!AB$6*Inputs!J$37</f>
        <v>918.00788445585806</v>
      </c>
      <c r="AO469">
        <f>AG469/'Totals and Drop Down Lists'!AC$6*Inputs!K$37</f>
        <v>1210.5324516409553</v>
      </c>
      <c r="AP469">
        <f>AH469/'Totals and Drop Down Lists'!AD$6*Inputs!L$37</f>
        <v>1753.9154049940682</v>
      </c>
      <c r="AQ469">
        <f>IF(OR($D469="51",$D469="52",$D469="61"),(AA469/'Totals and Drop Down Lists'!W$4)*Inputs!E$38,0)</f>
        <v>0</v>
      </c>
      <c r="AR469">
        <f>IF(OR($D469="51",$D469="52",$D469="61"),(AB469/'Totals and Drop Down Lists'!X$4)*Inputs!F$38,0)</f>
        <v>0</v>
      </c>
      <c r="AS469">
        <f>IF(OR($D469="51",$D469="52",$D469="61"),(AC469/'Totals and Drop Down Lists'!Y$4)*Inputs!G$38,0)</f>
        <v>0</v>
      </c>
      <c r="AT469">
        <f>IF(OR($D469="51",$D469="52",$D469="61"),(AD469/'Totals and Drop Down Lists'!Z$4)*Inputs!H$38,0)</f>
        <v>0</v>
      </c>
      <c r="AU469">
        <f>IF(OR($D469="51",$D469="52",$D469="61"),(AE469/'Totals and Drop Down Lists'!AA$4)*Inputs!I$38,0)</f>
        <v>0</v>
      </c>
      <c r="AV469">
        <f>IF(OR($D469="51",$D469="52",$D469="61"),(AF469/'Totals and Drop Down Lists'!AB$4)*Inputs!J$38,0)</f>
        <v>0</v>
      </c>
      <c r="AW469">
        <f>IF(OR($D469="51",$D469="52",$D469="61"),(AG469/'Totals and Drop Down Lists'!AC$4)*Inputs!K$38,0)</f>
        <v>0</v>
      </c>
      <c r="AX469">
        <f>IF(OR($D469="51",$D469="52",$D469="61"),(AH469/'Totals and Drop Down Lists'!AD$4)*Inputs!L$38,0)</f>
        <v>0</v>
      </c>
      <c r="AY469">
        <f>IF(OR($D469="51",$D469="52",$D469="61"),0,(AA469/'Totals and Drop Down Lists'!W$5)*Inputs!E$39)</f>
        <v>0</v>
      </c>
      <c r="AZ469">
        <f>IF(OR($D469="51",$D469="52",$D469="61"),0,(AB469/'Totals and Drop Down Lists'!X$5)*Inputs!F$39)</f>
        <v>0</v>
      </c>
      <c r="BA469">
        <f>IF(OR($D469="51",$D469="52",$D469="61"),0,(AC469/'Totals and Drop Down Lists'!Y$5)*Inputs!G$39)</f>
        <v>0</v>
      </c>
      <c r="BB469">
        <f>IF(OR($D469="51",$D469="52",$D469="61"),0,(AD469/'Totals and Drop Down Lists'!Z$5)*Inputs!H$39)</f>
        <v>0</v>
      </c>
      <c r="BC469">
        <f>IF(OR($D469="51",$D469="52",$D469="61"),0,(AE469/'Totals and Drop Down Lists'!AA$5)*Inputs!I$39)</f>
        <v>0</v>
      </c>
      <c r="BD469">
        <f>IF(OR($D469="51",$D469="52",$D469="61"),0,(AF469/'Totals and Drop Down Lists'!AB$5)*Inputs!J$39)</f>
        <v>0</v>
      </c>
      <c r="BE469">
        <f>IF(OR($D469="51",$D469="52",$D469="61"),0,(AG469/'Totals and Drop Down Lists'!AC$5)*Inputs!K$39)</f>
        <v>0</v>
      </c>
      <c r="BF469">
        <f>IF(OR($D469="51",$D469="52",$D469="61"),0,(AH469/'Totals and Drop Down Lists'!AD$5)*Inputs!L$39)</f>
        <v>0</v>
      </c>
      <c r="BG469" s="10">
        <f t="shared" si="64"/>
        <v>22741.689735696607</v>
      </c>
    </row>
    <row r="470" spans="1:59" ht="28.8">
      <c r="A470" s="1" t="s">
        <v>7383</v>
      </c>
      <c r="B470" s="1" t="s">
        <v>808</v>
      </c>
      <c r="C470" s="1" t="s">
        <v>896</v>
      </c>
      <c r="D470" s="1" t="s">
        <v>25</v>
      </c>
      <c r="E470" s="1" t="s">
        <v>897</v>
      </c>
      <c r="F470" s="2">
        <v>17173</v>
      </c>
      <c r="G470" s="2">
        <v>74</v>
      </c>
      <c r="H470" s="2">
        <v>22</v>
      </c>
      <c r="I470" s="2">
        <v>1730</v>
      </c>
      <c r="J470" s="2">
        <v>7507</v>
      </c>
      <c r="K470" s="2">
        <v>2352</v>
      </c>
      <c r="L470" s="2">
        <v>61</v>
      </c>
      <c r="M470" s="2">
        <v>0</v>
      </c>
      <c r="N470" s="2">
        <v>22</v>
      </c>
      <c r="O470" s="2">
        <v>9</v>
      </c>
      <c r="P470" s="2">
        <v>92</v>
      </c>
      <c r="Q470" s="2">
        <v>0</v>
      </c>
      <c r="R470" s="2">
        <v>508</v>
      </c>
      <c r="S470" s="2">
        <v>3206600</v>
      </c>
      <c r="T470" s="2">
        <v>153799100</v>
      </c>
      <c r="U470" s="2">
        <v>688</v>
      </c>
      <c r="V470" s="2">
        <v>60</v>
      </c>
      <c r="W470" s="2">
        <v>165</v>
      </c>
      <c r="X470" s="2">
        <v>215</v>
      </c>
      <c r="Y470" s="2">
        <v>0</v>
      </c>
      <c r="Z470" s="2">
        <v>154</v>
      </c>
      <c r="AA470" s="9">
        <f t="shared" si="65"/>
        <v>17173</v>
      </c>
      <c r="AB470" s="9">
        <f t="shared" si="66"/>
        <v>1634</v>
      </c>
      <c r="AC470" s="9">
        <f t="shared" si="67"/>
        <v>692</v>
      </c>
      <c r="AD470" s="9">
        <f t="shared" si="68"/>
        <v>508</v>
      </c>
      <c r="AE470" s="44">
        <f t="shared" si="69"/>
        <v>5.146405527953115E-5</v>
      </c>
      <c r="AF470" s="9">
        <f t="shared" si="70"/>
        <v>0</v>
      </c>
      <c r="AG470" s="9">
        <f t="shared" si="63"/>
        <v>154</v>
      </c>
      <c r="AH470" s="44">
        <f t="shared" si="71"/>
        <v>1.7953234711952198E-5</v>
      </c>
      <c r="AI470">
        <f>AA470/'Totals and Drop Down Lists'!W$6*Inputs!E$37</f>
        <v>15578.322211984565</v>
      </c>
      <c r="AJ470">
        <f>AB470/'Totals and Drop Down Lists'!X$6*Inputs!F$37</f>
        <v>5376.4926566248032</v>
      </c>
      <c r="AK470">
        <f>AC470/'Totals and Drop Down Lists'!Y$6*Inputs!G$37</f>
        <v>4561.8977481305747</v>
      </c>
      <c r="AL470">
        <f>AD470/'Totals and Drop Down Lists'!Z$6*Inputs!H$37</f>
        <v>4072.8906451568955</v>
      </c>
      <c r="AM470">
        <f>AE470/'Totals and Drop Down Lists'!AA$6*Inputs!I$37</f>
        <v>6406.7268085577434</v>
      </c>
      <c r="AN470">
        <f>AF470/'Totals and Drop Down Lists'!AB$6*Inputs!J$37</f>
        <v>0</v>
      </c>
      <c r="AO470">
        <f>AG470/'Totals and Drop Down Lists'!AC$6*Inputs!K$37</f>
        <v>2868.0307315801092</v>
      </c>
      <c r="AP470">
        <f>AH470/'Totals and Drop Down Lists'!AD$6*Inputs!L$37</f>
        <v>4224.9330919124532</v>
      </c>
      <c r="AQ470">
        <f>IF(OR($D470="51",$D470="52",$D470="61"),(AA470/'Totals and Drop Down Lists'!W$4)*Inputs!E$38,0)</f>
        <v>0</v>
      </c>
      <c r="AR470">
        <f>IF(OR($D470="51",$D470="52",$D470="61"),(AB470/'Totals and Drop Down Lists'!X$4)*Inputs!F$38,0)</f>
        <v>0</v>
      </c>
      <c r="AS470">
        <f>IF(OR($D470="51",$D470="52",$D470="61"),(AC470/'Totals and Drop Down Lists'!Y$4)*Inputs!G$38,0)</f>
        <v>0</v>
      </c>
      <c r="AT470">
        <f>IF(OR($D470="51",$D470="52",$D470="61"),(AD470/'Totals and Drop Down Lists'!Z$4)*Inputs!H$38,0)</f>
        <v>0</v>
      </c>
      <c r="AU470">
        <f>IF(OR($D470="51",$D470="52",$D470="61"),(AE470/'Totals and Drop Down Lists'!AA$4)*Inputs!I$38,0)</f>
        <v>0</v>
      </c>
      <c r="AV470">
        <f>IF(OR($D470="51",$D470="52",$D470="61"),(AF470/'Totals and Drop Down Lists'!AB$4)*Inputs!J$38,0)</f>
        <v>0</v>
      </c>
      <c r="AW470">
        <f>IF(OR($D470="51",$D470="52",$D470="61"),(AG470/'Totals and Drop Down Lists'!AC$4)*Inputs!K$38,0)</f>
        <v>0</v>
      </c>
      <c r="AX470">
        <f>IF(OR($D470="51",$D470="52",$D470="61"),(AH470/'Totals and Drop Down Lists'!AD$4)*Inputs!L$38,0)</f>
        <v>0</v>
      </c>
      <c r="AY470">
        <f>IF(OR($D470="51",$D470="52",$D470="61"),0,(AA470/'Totals and Drop Down Lists'!W$5)*Inputs!E$39)</f>
        <v>0</v>
      </c>
      <c r="AZ470">
        <f>IF(OR($D470="51",$D470="52",$D470="61"),0,(AB470/'Totals and Drop Down Lists'!X$5)*Inputs!F$39)</f>
        <v>0</v>
      </c>
      <c r="BA470">
        <f>IF(OR($D470="51",$D470="52",$D470="61"),0,(AC470/'Totals and Drop Down Lists'!Y$5)*Inputs!G$39)</f>
        <v>0</v>
      </c>
      <c r="BB470">
        <f>IF(OR($D470="51",$D470="52",$D470="61"),0,(AD470/'Totals and Drop Down Lists'!Z$5)*Inputs!H$39)</f>
        <v>0</v>
      </c>
      <c r="BC470">
        <f>IF(OR($D470="51",$D470="52",$D470="61"),0,(AE470/'Totals and Drop Down Lists'!AA$5)*Inputs!I$39)</f>
        <v>0</v>
      </c>
      <c r="BD470">
        <f>IF(OR($D470="51",$D470="52",$D470="61"),0,(AF470/'Totals and Drop Down Lists'!AB$5)*Inputs!J$39)</f>
        <v>0</v>
      </c>
      <c r="BE470">
        <f>IF(OR($D470="51",$D470="52",$D470="61"),0,(AG470/'Totals and Drop Down Lists'!AC$5)*Inputs!K$39)</f>
        <v>0</v>
      </c>
      <c r="BF470">
        <f>IF(OR($D470="51",$D470="52",$D470="61"),0,(AH470/'Totals and Drop Down Lists'!AD$5)*Inputs!L$39)</f>
        <v>0</v>
      </c>
      <c r="BG470" s="10">
        <f t="shared" si="64"/>
        <v>43089.29389394715</v>
      </c>
    </row>
    <row r="471" spans="1:59" ht="28.8">
      <c r="A471" s="1" t="s">
        <v>7383</v>
      </c>
      <c r="B471" s="1" t="s">
        <v>808</v>
      </c>
      <c r="C471" s="1" t="s">
        <v>898</v>
      </c>
      <c r="D471" s="1" t="s">
        <v>25</v>
      </c>
      <c r="E471" s="1" t="s">
        <v>899</v>
      </c>
      <c r="F471" s="2">
        <v>12473</v>
      </c>
      <c r="G471" s="2">
        <v>149</v>
      </c>
      <c r="H471" s="2">
        <v>0</v>
      </c>
      <c r="I471" s="2">
        <v>2808</v>
      </c>
      <c r="J471" s="2">
        <v>4935</v>
      </c>
      <c r="K471" s="2">
        <v>1690</v>
      </c>
      <c r="L471" s="2">
        <v>43</v>
      </c>
      <c r="M471" s="2">
        <v>8</v>
      </c>
      <c r="N471" s="2">
        <v>0</v>
      </c>
      <c r="O471" s="2">
        <v>64</v>
      </c>
      <c r="P471" s="2">
        <v>0</v>
      </c>
      <c r="Q471" s="2">
        <v>0</v>
      </c>
      <c r="R471" s="2">
        <v>1780</v>
      </c>
      <c r="S471" s="2">
        <v>833800</v>
      </c>
      <c r="T471" s="2">
        <v>48633100</v>
      </c>
      <c r="U471" s="2">
        <v>255</v>
      </c>
      <c r="V471" s="2">
        <v>263</v>
      </c>
      <c r="W471" s="2">
        <v>104</v>
      </c>
      <c r="X471" s="2">
        <v>573</v>
      </c>
      <c r="Y471" s="2">
        <v>62</v>
      </c>
      <c r="Z471" s="2">
        <v>362</v>
      </c>
      <c r="AA471" s="9">
        <f t="shared" si="65"/>
        <v>12473</v>
      </c>
      <c r="AB471" s="9">
        <f t="shared" si="66"/>
        <v>2659</v>
      </c>
      <c r="AC471" s="9">
        <f t="shared" si="67"/>
        <v>1895</v>
      </c>
      <c r="AD471" s="9">
        <f t="shared" si="68"/>
        <v>1780</v>
      </c>
      <c r="AE471" s="44">
        <f t="shared" si="69"/>
        <v>4.0418671811531154E-5</v>
      </c>
      <c r="AF471" s="9">
        <f t="shared" si="70"/>
        <v>206</v>
      </c>
      <c r="AG471" s="9">
        <f t="shared" si="63"/>
        <v>424</v>
      </c>
      <c r="AH471" s="44">
        <f t="shared" si="71"/>
        <v>5.4027701345755861E-5</v>
      </c>
      <c r="AI471">
        <f>AA471/'Totals and Drop Down Lists'!W$6*Inputs!E$37</f>
        <v>11314.762298380216</v>
      </c>
      <c r="AJ471">
        <f>AB471/'Totals and Drop Down Lists'!X$6*Inputs!F$37</f>
        <v>8749.1395189506438</v>
      </c>
      <c r="AK471">
        <f>AC471/'Totals and Drop Down Lists'!Y$6*Inputs!G$37</f>
        <v>12492.480105068553</v>
      </c>
      <c r="AL471">
        <f>AD471/'Totals and Drop Down Lists'!Z$6*Inputs!H$37</f>
        <v>14271.15226058912</v>
      </c>
      <c r="AM471">
        <f>AE471/'Totals and Drop Down Lists'!AA$6*Inputs!I$37</f>
        <v>5031.6941961669863</v>
      </c>
      <c r="AN471">
        <f>AF471/'Totals and Drop Down Lists'!AB$6*Inputs!J$37</f>
        <v>4111.0787869110172</v>
      </c>
      <c r="AO471">
        <f>AG471/'Totals and Drop Down Lists'!AC$6*Inputs!K$37</f>
        <v>7896.3962999348469</v>
      </c>
      <c r="AP471">
        <f>AH471/'Totals and Drop Down Lists'!AD$6*Inputs!L$37</f>
        <v>12714.334043863568</v>
      </c>
      <c r="AQ471">
        <f>IF(OR($D471="51",$D471="52",$D471="61"),(AA471/'Totals and Drop Down Lists'!W$4)*Inputs!E$38,0)</f>
        <v>0</v>
      </c>
      <c r="AR471">
        <f>IF(OR($D471="51",$D471="52",$D471="61"),(AB471/'Totals and Drop Down Lists'!X$4)*Inputs!F$38,0)</f>
        <v>0</v>
      </c>
      <c r="AS471">
        <f>IF(OR($D471="51",$D471="52",$D471="61"),(AC471/'Totals and Drop Down Lists'!Y$4)*Inputs!G$38,0)</f>
        <v>0</v>
      </c>
      <c r="AT471">
        <f>IF(OR($D471="51",$D471="52",$D471="61"),(AD471/'Totals and Drop Down Lists'!Z$4)*Inputs!H$38,0)</f>
        <v>0</v>
      </c>
      <c r="AU471">
        <f>IF(OR($D471="51",$D471="52",$D471="61"),(AE471/'Totals and Drop Down Lists'!AA$4)*Inputs!I$38,0)</f>
        <v>0</v>
      </c>
      <c r="AV471">
        <f>IF(OR($D471="51",$D471="52",$D471="61"),(AF471/'Totals and Drop Down Lists'!AB$4)*Inputs!J$38,0)</f>
        <v>0</v>
      </c>
      <c r="AW471">
        <f>IF(OR($D471="51",$D471="52",$D471="61"),(AG471/'Totals and Drop Down Lists'!AC$4)*Inputs!K$38,0)</f>
        <v>0</v>
      </c>
      <c r="AX471">
        <f>IF(OR($D471="51",$D471="52",$D471="61"),(AH471/'Totals and Drop Down Lists'!AD$4)*Inputs!L$38,0)</f>
        <v>0</v>
      </c>
      <c r="AY471">
        <f>IF(OR($D471="51",$D471="52",$D471="61"),0,(AA471/'Totals and Drop Down Lists'!W$5)*Inputs!E$39)</f>
        <v>0</v>
      </c>
      <c r="AZ471">
        <f>IF(OR($D471="51",$D471="52",$D471="61"),0,(AB471/'Totals and Drop Down Lists'!X$5)*Inputs!F$39)</f>
        <v>0</v>
      </c>
      <c r="BA471">
        <f>IF(OR($D471="51",$D471="52",$D471="61"),0,(AC471/'Totals and Drop Down Lists'!Y$5)*Inputs!G$39)</f>
        <v>0</v>
      </c>
      <c r="BB471">
        <f>IF(OR($D471="51",$D471="52",$D471="61"),0,(AD471/'Totals and Drop Down Lists'!Z$5)*Inputs!H$39)</f>
        <v>0</v>
      </c>
      <c r="BC471">
        <f>IF(OR($D471="51",$D471="52",$D471="61"),0,(AE471/'Totals and Drop Down Lists'!AA$5)*Inputs!I$39)</f>
        <v>0</v>
      </c>
      <c r="BD471">
        <f>IF(OR($D471="51",$D471="52",$D471="61"),0,(AF471/'Totals and Drop Down Lists'!AB$5)*Inputs!J$39)</f>
        <v>0</v>
      </c>
      <c r="BE471">
        <f>IF(OR($D471="51",$D471="52",$D471="61"),0,(AG471/'Totals and Drop Down Lists'!AC$5)*Inputs!K$39)</f>
        <v>0</v>
      </c>
      <c r="BF471">
        <f>IF(OR($D471="51",$D471="52",$D471="61"),0,(AH471/'Totals and Drop Down Lists'!AD$5)*Inputs!L$39)</f>
        <v>0</v>
      </c>
      <c r="BG471" s="10">
        <f t="shared" si="64"/>
        <v>76581.037509864938</v>
      </c>
    </row>
    <row r="472" spans="1:59" ht="28.8">
      <c r="A472" s="1" t="s">
        <v>7383</v>
      </c>
      <c r="B472" s="1" t="s">
        <v>808</v>
      </c>
      <c r="C472" s="1" t="s">
        <v>900</v>
      </c>
      <c r="D472" s="1" t="s">
        <v>58</v>
      </c>
      <c r="E472" s="1" t="s">
        <v>901</v>
      </c>
      <c r="F472" s="2">
        <v>52619</v>
      </c>
      <c r="G472" s="2">
        <v>390</v>
      </c>
      <c r="H472" s="2">
        <v>54</v>
      </c>
      <c r="I472" s="2">
        <v>5025</v>
      </c>
      <c r="J472" s="2">
        <v>19225</v>
      </c>
      <c r="K472" s="2">
        <v>3411</v>
      </c>
      <c r="L472" s="2">
        <v>101</v>
      </c>
      <c r="M472" s="2">
        <v>26</v>
      </c>
      <c r="N472" s="2">
        <v>0</v>
      </c>
      <c r="O472" s="2">
        <v>17</v>
      </c>
      <c r="P472" s="2">
        <v>25</v>
      </c>
      <c r="Q472" s="2">
        <v>24</v>
      </c>
      <c r="R472" s="2">
        <v>1637</v>
      </c>
      <c r="S472" s="2">
        <v>3040200</v>
      </c>
      <c r="T472" s="2">
        <v>165038200</v>
      </c>
      <c r="U472" s="2">
        <v>336</v>
      </c>
      <c r="V472" s="2">
        <v>64</v>
      </c>
      <c r="W472" s="2">
        <v>0</v>
      </c>
      <c r="X472" s="2">
        <v>459</v>
      </c>
      <c r="Y472" s="2">
        <v>29</v>
      </c>
      <c r="Z472" s="2">
        <v>293</v>
      </c>
      <c r="AA472" s="9">
        <f t="shared" si="65"/>
        <v>52619</v>
      </c>
      <c r="AB472" s="9">
        <f t="shared" si="66"/>
        <v>4581</v>
      </c>
      <c r="AC472" s="9">
        <f t="shared" si="67"/>
        <v>1830</v>
      </c>
      <c r="AD472" s="9">
        <f t="shared" si="68"/>
        <v>1637</v>
      </c>
      <c r="AE472" s="44">
        <f t="shared" si="69"/>
        <v>4.2266168130567951E-5</v>
      </c>
      <c r="AF472" s="9">
        <f t="shared" si="70"/>
        <v>395</v>
      </c>
      <c r="AG472" s="9">
        <f t="shared" si="63"/>
        <v>322</v>
      </c>
      <c r="AH472" s="44">
        <f t="shared" si="71"/>
        <v>2.1257996388514044E-5</v>
      </c>
      <c r="AI472">
        <f>AA472/'Totals and Drop Down Lists'!W$6*Inputs!E$37</f>
        <v>47732.821083818541</v>
      </c>
      <c r="AJ472">
        <f>AB472/'Totals and Drop Down Lists'!X$6*Inputs!F$37</f>
        <v>15073.263684209438</v>
      </c>
      <c r="AK472">
        <f>AC472/'Totals and Drop Down Lists'!Y$6*Inputs!G$37</f>
        <v>12063.978148958022</v>
      </c>
      <c r="AL472">
        <f>AD472/'Totals and Drop Down Lists'!Z$6*Inputs!H$37</f>
        <v>13124.649578979996</v>
      </c>
      <c r="AM472">
        <f>AE472/'Totals and Drop Down Lists'!AA$6*Inputs!I$37</f>
        <v>5261.687812713416</v>
      </c>
      <c r="AN472">
        <f>AF472/'Totals and Drop Down Lists'!AB$6*Inputs!J$37</f>
        <v>7882.8937904361737</v>
      </c>
      <c r="AO472">
        <f>AG472/'Totals and Drop Down Lists'!AC$6*Inputs!K$37</f>
        <v>5996.791529667501</v>
      </c>
      <c r="AP472">
        <f>AH472/'Totals and Drop Down Lists'!AD$6*Inputs!L$37</f>
        <v>5002.6423566888388</v>
      </c>
      <c r="AQ472">
        <f>IF(OR($D472="51",$D472="52",$D472="61"),(AA472/'Totals and Drop Down Lists'!W$4)*Inputs!E$38,0)</f>
        <v>0</v>
      </c>
      <c r="AR472">
        <f>IF(OR($D472="51",$D472="52",$D472="61"),(AB472/'Totals and Drop Down Lists'!X$4)*Inputs!F$38,0)</f>
        <v>0</v>
      </c>
      <c r="AS472">
        <f>IF(OR($D472="51",$D472="52",$D472="61"),(AC472/'Totals and Drop Down Lists'!Y$4)*Inputs!G$38,0)</f>
        <v>0</v>
      </c>
      <c r="AT472">
        <f>IF(OR($D472="51",$D472="52",$D472="61"),(AD472/'Totals and Drop Down Lists'!Z$4)*Inputs!H$38,0)</f>
        <v>0</v>
      </c>
      <c r="AU472">
        <f>IF(OR($D472="51",$D472="52",$D472="61"),(AE472/'Totals and Drop Down Lists'!AA$4)*Inputs!I$38,0)</f>
        <v>0</v>
      </c>
      <c r="AV472">
        <f>IF(OR($D472="51",$D472="52",$D472="61"),(AF472/'Totals and Drop Down Lists'!AB$4)*Inputs!J$38,0)</f>
        <v>0</v>
      </c>
      <c r="AW472">
        <f>IF(OR($D472="51",$D472="52",$D472="61"),(AG472/'Totals and Drop Down Lists'!AC$4)*Inputs!K$38,0)</f>
        <v>0</v>
      </c>
      <c r="AX472">
        <f>IF(OR($D472="51",$D472="52",$D472="61"),(AH472/'Totals and Drop Down Lists'!AD$4)*Inputs!L$38,0)</f>
        <v>0</v>
      </c>
      <c r="AY472">
        <f>IF(OR($D472="51",$D472="52",$D472="61"),0,(AA472/'Totals and Drop Down Lists'!W$5)*Inputs!E$39)</f>
        <v>0</v>
      </c>
      <c r="AZ472">
        <f>IF(OR($D472="51",$D472="52",$D472="61"),0,(AB472/'Totals and Drop Down Lists'!X$5)*Inputs!F$39)</f>
        <v>0</v>
      </c>
      <c r="BA472">
        <f>IF(OR($D472="51",$D472="52",$D472="61"),0,(AC472/'Totals and Drop Down Lists'!Y$5)*Inputs!G$39)</f>
        <v>0</v>
      </c>
      <c r="BB472">
        <f>IF(OR($D472="51",$D472="52",$D472="61"),0,(AD472/'Totals and Drop Down Lists'!Z$5)*Inputs!H$39)</f>
        <v>0</v>
      </c>
      <c r="BC472">
        <f>IF(OR($D472="51",$D472="52",$D472="61"),0,(AE472/'Totals and Drop Down Lists'!AA$5)*Inputs!I$39)</f>
        <v>0</v>
      </c>
      <c r="BD472">
        <f>IF(OR($D472="51",$D472="52",$D472="61"),0,(AF472/'Totals and Drop Down Lists'!AB$5)*Inputs!J$39)</f>
        <v>0</v>
      </c>
      <c r="BE472">
        <f>IF(OR($D472="51",$D472="52",$D472="61"),0,(AG472/'Totals and Drop Down Lists'!AC$5)*Inputs!K$39)</f>
        <v>0</v>
      </c>
      <c r="BF472">
        <f>IF(OR($D472="51",$D472="52",$D472="61"),0,(AH472/'Totals and Drop Down Lists'!AD$5)*Inputs!L$39)</f>
        <v>0</v>
      </c>
      <c r="BG472" s="10">
        <f t="shared" si="64"/>
        <v>112138.72798547194</v>
      </c>
    </row>
    <row r="473" spans="1:59" ht="28.8">
      <c r="A473" s="1" t="s">
        <v>7383</v>
      </c>
      <c r="B473" s="1" t="s">
        <v>808</v>
      </c>
      <c r="C473" s="1" t="s">
        <v>902</v>
      </c>
      <c r="D473" s="1" t="s">
        <v>25</v>
      </c>
      <c r="E473" s="1" t="s">
        <v>903</v>
      </c>
      <c r="F473" s="2">
        <v>6770</v>
      </c>
      <c r="G473" s="2">
        <v>103</v>
      </c>
      <c r="H473" s="2">
        <v>18</v>
      </c>
      <c r="I473" s="2">
        <v>974</v>
      </c>
      <c r="J473" s="2">
        <v>2638</v>
      </c>
      <c r="K473" s="2">
        <v>824</v>
      </c>
      <c r="L473" s="2">
        <v>7</v>
      </c>
      <c r="M473" s="2">
        <v>5</v>
      </c>
      <c r="N473" s="2">
        <v>0</v>
      </c>
      <c r="O473" s="2">
        <v>47</v>
      </c>
      <c r="P473" s="2">
        <v>0</v>
      </c>
      <c r="Q473" s="2">
        <v>25</v>
      </c>
      <c r="R473" s="2">
        <v>427</v>
      </c>
      <c r="S473" s="2">
        <v>496000</v>
      </c>
      <c r="T473" s="2">
        <v>42301000</v>
      </c>
      <c r="U473" s="2">
        <v>96</v>
      </c>
      <c r="V473" s="2">
        <v>28</v>
      </c>
      <c r="W473" s="2">
        <v>0</v>
      </c>
      <c r="X473" s="2">
        <v>103</v>
      </c>
      <c r="Y473" s="2">
        <v>20</v>
      </c>
      <c r="Z473" s="2">
        <v>55</v>
      </c>
      <c r="AA473" s="9">
        <f t="shared" si="65"/>
        <v>6770</v>
      </c>
      <c r="AB473" s="9">
        <f t="shared" si="66"/>
        <v>853</v>
      </c>
      <c r="AC473" s="9">
        <f t="shared" si="67"/>
        <v>511</v>
      </c>
      <c r="AD473" s="9">
        <f t="shared" si="68"/>
        <v>427</v>
      </c>
      <c r="AE473" s="44">
        <f t="shared" si="69"/>
        <v>1.7975269819689625E-5</v>
      </c>
      <c r="AF473" s="9">
        <f t="shared" si="70"/>
        <v>75</v>
      </c>
      <c r="AG473" s="9">
        <f t="shared" si="63"/>
        <v>75</v>
      </c>
      <c r="AH473" s="44">
        <f t="shared" si="71"/>
        <v>8.7169543210602905E-6</v>
      </c>
      <c r="AI473">
        <f>AA473/'Totals and Drop Down Lists'!W$6*Inputs!E$37</f>
        <v>6141.3405564045597</v>
      </c>
      <c r="AJ473">
        <f>AB473/'Totals and Drop Down Lists'!X$6*Inputs!F$37</f>
        <v>2806.7002668916507</v>
      </c>
      <c r="AK473">
        <f>AC473/'Totals and Drop Down Lists'!Y$6*Inputs!G$37</f>
        <v>3368.6846088074044</v>
      </c>
      <c r="AL473">
        <f>AD473/'Totals and Drop Down Lists'!Z$6*Inputs!H$37</f>
        <v>3423.4730422873909</v>
      </c>
      <c r="AM473">
        <f>AE473/'Totals and Drop Down Lists'!AA$6*Inputs!I$37</f>
        <v>2237.7296623701586</v>
      </c>
      <c r="AN473">
        <f>AF473/'Totals and Drop Down Lists'!AB$6*Inputs!J$37</f>
        <v>1496.7519855258558</v>
      </c>
      <c r="AO473">
        <f>AG473/'Totals and Drop Down Lists'!AC$6*Inputs!K$37</f>
        <v>1396.7682134318716</v>
      </c>
      <c r="AP473">
        <f>AH473/'Totals and Drop Down Lists'!AD$6*Inputs!L$37</f>
        <v>2051.3600675659086</v>
      </c>
      <c r="AQ473">
        <f>IF(OR($D473="51",$D473="52",$D473="61"),(AA473/'Totals and Drop Down Lists'!W$4)*Inputs!E$38,0)</f>
        <v>0</v>
      </c>
      <c r="AR473">
        <f>IF(OR($D473="51",$D473="52",$D473="61"),(AB473/'Totals and Drop Down Lists'!X$4)*Inputs!F$38,0)</f>
        <v>0</v>
      </c>
      <c r="AS473">
        <f>IF(OR($D473="51",$D473="52",$D473="61"),(AC473/'Totals and Drop Down Lists'!Y$4)*Inputs!G$38,0)</f>
        <v>0</v>
      </c>
      <c r="AT473">
        <f>IF(OR($D473="51",$D473="52",$D473="61"),(AD473/'Totals and Drop Down Lists'!Z$4)*Inputs!H$38,0)</f>
        <v>0</v>
      </c>
      <c r="AU473">
        <f>IF(OR($D473="51",$D473="52",$D473="61"),(AE473/'Totals and Drop Down Lists'!AA$4)*Inputs!I$38,0)</f>
        <v>0</v>
      </c>
      <c r="AV473">
        <f>IF(OR($D473="51",$D473="52",$D473="61"),(AF473/'Totals and Drop Down Lists'!AB$4)*Inputs!J$38,0)</f>
        <v>0</v>
      </c>
      <c r="AW473">
        <f>IF(OR($D473="51",$D473="52",$D473="61"),(AG473/'Totals and Drop Down Lists'!AC$4)*Inputs!K$38,0)</f>
        <v>0</v>
      </c>
      <c r="AX473">
        <f>IF(OR($D473="51",$D473="52",$D473="61"),(AH473/'Totals and Drop Down Lists'!AD$4)*Inputs!L$38,0)</f>
        <v>0</v>
      </c>
      <c r="AY473">
        <f>IF(OR($D473="51",$D473="52",$D473="61"),0,(AA473/'Totals and Drop Down Lists'!W$5)*Inputs!E$39)</f>
        <v>0</v>
      </c>
      <c r="AZ473">
        <f>IF(OR($D473="51",$D473="52",$D473="61"),0,(AB473/'Totals and Drop Down Lists'!X$5)*Inputs!F$39)</f>
        <v>0</v>
      </c>
      <c r="BA473">
        <f>IF(OR($D473="51",$D473="52",$D473="61"),0,(AC473/'Totals and Drop Down Lists'!Y$5)*Inputs!G$39)</f>
        <v>0</v>
      </c>
      <c r="BB473">
        <f>IF(OR($D473="51",$D473="52",$D473="61"),0,(AD473/'Totals and Drop Down Lists'!Z$5)*Inputs!H$39)</f>
        <v>0</v>
      </c>
      <c r="BC473">
        <f>IF(OR($D473="51",$D473="52",$D473="61"),0,(AE473/'Totals and Drop Down Lists'!AA$5)*Inputs!I$39)</f>
        <v>0</v>
      </c>
      <c r="BD473">
        <f>IF(OR($D473="51",$D473="52",$D473="61"),0,(AF473/'Totals and Drop Down Lists'!AB$5)*Inputs!J$39)</f>
        <v>0</v>
      </c>
      <c r="BE473">
        <f>IF(OR($D473="51",$D473="52",$D473="61"),0,(AG473/'Totals and Drop Down Lists'!AC$5)*Inputs!K$39)</f>
        <v>0</v>
      </c>
      <c r="BF473">
        <f>IF(OR($D473="51",$D473="52",$D473="61"),0,(AH473/'Totals and Drop Down Lists'!AD$5)*Inputs!L$39)</f>
        <v>0</v>
      </c>
      <c r="BG473" s="10">
        <f t="shared" si="64"/>
        <v>22922.808403284798</v>
      </c>
    </row>
    <row r="474" spans="1:59" ht="28.8">
      <c r="A474" s="1" t="s">
        <v>7383</v>
      </c>
      <c r="B474" s="1" t="s">
        <v>808</v>
      </c>
      <c r="C474" s="1" t="s">
        <v>904</v>
      </c>
      <c r="D474" s="1" t="s">
        <v>25</v>
      </c>
      <c r="E474" s="1" t="s">
        <v>905</v>
      </c>
      <c r="F474" s="2">
        <v>11913</v>
      </c>
      <c r="G474" s="2">
        <v>17</v>
      </c>
      <c r="H474" s="2">
        <v>13</v>
      </c>
      <c r="I474" s="2">
        <v>2227</v>
      </c>
      <c r="J474" s="2">
        <v>4722</v>
      </c>
      <c r="K474" s="2">
        <v>1538</v>
      </c>
      <c r="L474" s="2">
        <v>55</v>
      </c>
      <c r="M474" s="2">
        <v>24</v>
      </c>
      <c r="N474" s="2">
        <v>0</v>
      </c>
      <c r="O474" s="2">
        <v>39</v>
      </c>
      <c r="P474" s="2">
        <v>2</v>
      </c>
      <c r="Q474" s="2">
        <v>30</v>
      </c>
      <c r="R474" s="2">
        <v>1368</v>
      </c>
      <c r="S474" s="2">
        <v>789400</v>
      </c>
      <c r="T474" s="2">
        <v>49784100</v>
      </c>
      <c r="U474" s="2">
        <v>15</v>
      </c>
      <c r="V474" s="2">
        <v>225</v>
      </c>
      <c r="W474" s="2">
        <v>25</v>
      </c>
      <c r="X474" s="2">
        <v>460</v>
      </c>
      <c r="Y474" s="2">
        <v>34</v>
      </c>
      <c r="Z474" s="2">
        <v>250</v>
      </c>
      <c r="AA474" s="9">
        <f t="shared" si="65"/>
        <v>11913</v>
      </c>
      <c r="AB474" s="9">
        <f t="shared" si="66"/>
        <v>2197</v>
      </c>
      <c r="AC474" s="9">
        <f t="shared" si="67"/>
        <v>1518</v>
      </c>
      <c r="AD474" s="9">
        <f t="shared" si="68"/>
        <v>1368</v>
      </c>
      <c r="AE474" s="44">
        <f t="shared" si="69"/>
        <v>3.4985048001963432E-5</v>
      </c>
      <c r="AF474" s="9">
        <f t="shared" si="70"/>
        <v>210</v>
      </c>
      <c r="AG474" s="9">
        <f t="shared" si="63"/>
        <v>284</v>
      </c>
      <c r="AH474" s="44">
        <f t="shared" si="71"/>
        <v>3.4419121317897924E-5</v>
      </c>
      <c r="AI474">
        <f>AA474/'Totals and Drop Down Lists'!W$6*Inputs!E$37</f>
        <v>10806.763670376295</v>
      </c>
      <c r="AJ474">
        <f>AB474/'Totals and Drop Down Lists'!X$6*Inputs!F$37</f>
        <v>7228.9806405169484</v>
      </c>
      <c r="AK474">
        <f>AC474/'Totals and Drop Down Lists'!Y$6*Inputs!G$37</f>
        <v>10007.168759627475</v>
      </c>
      <c r="AL474">
        <f>AD474/'Totals and Drop Down Lists'!Z$6*Inputs!H$37</f>
        <v>10967.941737351639</v>
      </c>
      <c r="AM474">
        <f>AE474/'Totals and Drop Down Lists'!AA$6*Inputs!I$37</f>
        <v>4355.2658980219521</v>
      </c>
      <c r="AN474">
        <f>AF474/'Totals and Drop Down Lists'!AB$6*Inputs!J$37</f>
        <v>4190.9055594723959</v>
      </c>
      <c r="AO474">
        <f>AG474/'Totals and Drop Down Lists'!AC$6*Inputs!K$37</f>
        <v>5289.0956348620202</v>
      </c>
      <c r="AP474">
        <f>AH474/'Totals and Drop Down Lists'!AD$6*Inputs!L$37</f>
        <v>8099.8486893130921</v>
      </c>
      <c r="AQ474">
        <f>IF(OR($D474="51",$D474="52",$D474="61"),(AA474/'Totals and Drop Down Lists'!W$4)*Inputs!E$38,0)</f>
        <v>0</v>
      </c>
      <c r="AR474">
        <f>IF(OR($D474="51",$D474="52",$D474="61"),(AB474/'Totals and Drop Down Lists'!X$4)*Inputs!F$38,0)</f>
        <v>0</v>
      </c>
      <c r="AS474">
        <f>IF(OR($D474="51",$D474="52",$D474="61"),(AC474/'Totals and Drop Down Lists'!Y$4)*Inputs!G$38,0)</f>
        <v>0</v>
      </c>
      <c r="AT474">
        <f>IF(OR($D474="51",$D474="52",$D474="61"),(AD474/'Totals and Drop Down Lists'!Z$4)*Inputs!H$38,0)</f>
        <v>0</v>
      </c>
      <c r="AU474">
        <f>IF(OR($D474="51",$D474="52",$D474="61"),(AE474/'Totals and Drop Down Lists'!AA$4)*Inputs!I$38,0)</f>
        <v>0</v>
      </c>
      <c r="AV474">
        <f>IF(OR($D474="51",$D474="52",$D474="61"),(AF474/'Totals and Drop Down Lists'!AB$4)*Inputs!J$38,0)</f>
        <v>0</v>
      </c>
      <c r="AW474">
        <f>IF(OR($D474="51",$D474="52",$D474="61"),(AG474/'Totals and Drop Down Lists'!AC$4)*Inputs!K$38,0)</f>
        <v>0</v>
      </c>
      <c r="AX474">
        <f>IF(OR($D474="51",$D474="52",$D474="61"),(AH474/'Totals and Drop Down Lists'!AD$4)*Inputs!L$38,0)</f>
        <v>0</v>
      </c>
      <c r="AY474">
        <f>IF(OR($D474="51",$D474="52",$D474="61"),0,(AA474/'Totals and Drop Down Lists'!W$5)*Inputs!E$39)</f>
        <v>0</v>
      </c>
      <c r="AZ474">
        <f>IF(OR($D474="51",$D474="52",$D474="61"),0,(AB474/'Totals and Drop Down Lists'!X$5)*Inputs!F$39)</f>
        <v>0</v>
      </c>
      <c r="BA474">
        <f>IF(OR($D474="51",$D474="52",$D474="61"),0,(AC474/'Totals and Drop Down Lists'!Y$5)*Inputs!G$39)</f>
        <v>0</v>
      </c>
      <c r="BB474">
        <f>IF(OR($D474="51",$D474="52",$D474="61"),0,(AD474/'Totals and Drop Down Lists'!Z$5)*Inputs!H$39)</f>
        <v>0</v>
      </c>
      <c r="BC474">
        <f>IF(OR($D474="51",$D474="52",$D474="61"),0,(AE474/'Totals and Drop Down Lists'!AA$5)*Inputs!I$39)</f>
        <v>0</v>
      </c>
      <c r="BD474">
        <f>IF(OR($D474="51",$D474="52",$D474="61"),0,(AF474/'Totals and Drop Down Lists'!AB$5)*Inputs!J$39)</f>
        <v>0</v>
      </c>
      <c r="BE474">
        <f>IF(OR($D474="51",$D474="52",$D474="61"),0,(AG474/'Totals and Drop Down Lists'!AC$5)*Inputs!K$39)</f>
        <v>0</v>
      </c>
      <c r="BF474">
        <f>IF(OR($D474="51",$D474="52",$D474="61"),0,(AH474/'Totals and Drop Down Lists'!AD$5)*Inputs!L$39)</f>
        <v>0</v>
      </c>
      <c r="BG474" s="10">
        <f t="shared" si="64"/>
        <v>60945.970589541816</v>
      </c>
    </row>
    <row r="475" spans="1:59" ht="28.8">
      <c r="A475" s="1" t="s">
        <v>7383</v>
      </c>
      <c r="B475" s="1" t="s">
        <v>808</v>
      </c>
      <c r="C475" s="1" t="s">
        <v>906</v>
      </c>
      <c r="D475" s="1" t="s">
        <v>25</v>
      </c>
      <c r="E475" s="1" t="s">
        <v>907</v>
      </c>
      <c r="F475" s="2">
        <v>23409</v>
      </c>
      <c r="G475" s="2">
        <v>116</v>
      </c>
      <c r="H475" s="2">
        <v>7</v>
      </c>
      <c r="I475" s="2">
        <v>2094</v>
      </c>
      <c r="J475" s="2">
        <v>9647</v>
      </c>
      <c r="K475" s="2">
        <v>2835</v>
      </c>
      <c r="L475" s="2">
        <v>49</v>
      </c>
      <c r="M475" s="2">
        <v>0</v>
      </c>
      <c r="N475" s="2">
        <v>0</v>
      </c>
      <c r="O475" s="2">
        <v>39</v>
      </c>
      <c r="P475" s="2">
        <v>0</v>
      </c>
      <c r="Q475" s="2">
        <v>0</v>
      </c>
      <c r="R475" s="2">
        <v>963</v>
      </c>
      <c r="S475" s="2">
        <v>3399300</v>
      </c>
      <c r="T475" s="2">
        <v>153888300</v>
      </c>
      <c r="U475" s="2">
        <v>731</v>
      </c>
      <c r="V475" s="2">
        <v>153</v>
      </c>
      <c r="W475" s="2">
        <v>44</v>
      </c>
      <c r="X475" s="2">
        <v>369</v>
      </c>
      <c r="Y475" s="2">
        <v>39</v>
      </c>
      <c r="Z475" s="2">
        <v>219</v>
      </c>
      <c r="AA475" s="9">
        <f t="shared" si="65"/>
        <v>23409</v>
      </c>
      <c r="AB475" s="9">
        <f t="shared" si="66"/>
        <v>1971</v>
      </c>
      <c r="AC475" s="9">
        <f t="shared" si="67"/>
        <v>1051</v>
      </c>
      <c r="AD475" s="9">
        <f t="shared" si="68"/>
        <v>963</v>
      </c>
      <c r="AE475" s="44">
        <f t="shared" si="69"/>
        <v>5.8184811793765724E-5</v>
      </c>
      <c r="AF475" s="9">
        <f t="shared" si="70"/>
        <v>172</v>
      </c>
      <c r="AG475" s="9">
        <f t="shared" si="63"/>
        <v>258</v>
      </c>
      <c r="AH475" s="44">
        <f t="shared" si="71"/>
        <v>2.8211850708156752E-5</v>
      </c>
      <c r="AI475">
        <f>AA475/'Totals and Drop Down Lists'!W$6*Inputs!E$37</f>
        <v>21235.249790971098</v>
      </c>
      <c r="AJ475">
        <f>AB475/'Totals and Drop Down Lists'!X$6*Inputs!F$37</f>
        <v>6485.353137213885</v>
      </c>
      <c r="AK475">
        <f>AC475/'Totals and Drop Down Lists'!Y$6*Inputs!G$37</f>
        <v>6928.5470134179677</v>
      </c>
      <c r="AL475">
        <f>AD475/'Totals and Drop Down Lists'!Z$6*Inputs!H$37</f>
        <v>7720.8537230041156</v>
      </c>
      <c r="AM475">
        <f>AE475/'Totals and Drop Down Lists'!AA$6*Inputs!I$37</f>
        <v>7243.3894209318069</v>
      </c>
      <c r="AN475">
        <f>AF475/'Totals and Drop Down Lists'!AB$6*Inputs!J$37</f>
        <v>3432.5512201392958</v>
      </c>
      <c r="AO475">
        <f>AG475/'Totals and Drop Down Lists'!AC$6*Inputs!K$37</f>
        <v>4804.8826542056377</v>
      </c>
      <c r="AP475">
        <f>AH475/'Totals and Drop Down Lists'!AD$6*Inputs!L$37</f>
        <v>6639.0922612755412</v>
      </c>
      <c r="AQ475">
        <f>IF(OR($D475="51",$D475="52",$D475="61"),(AA475/'Totals and Drop Down Lists'!W$4)*Inputs!E$38,0)</f>
        <v>0</v>
      </c>
      <c r="AR475">
        <f>IF(OR($D475="51",$D475="52",$D475="61"),(AB475/'Totals and Drop Down Lists'!X$4)*Inputs!F$38,0)</f>
        <v>0</v>
      </c>
      <c r="AS475">
        <f>IF(OR($D475="51",$D475="52",$D475="61"),(AC475/'Totals and Drop Down Lists'!Y$4)*Inputs!G$38,0)</f>
        <v>0</v>
      </c>
      <c r="AT475">
        <f>IF(OR($D475="51",$D475="52",$D475="61"),(AD475/'Totals and Drop Down Lists'!Z$4)*Inputs!H$38,0)</f>
        <v>0</v>
      </c>
      <c r="AU475">
        <f>IF(OR($D475="51",$D475="52",$D475="61"),(AE475/'Totals and Drop Down Lists'!AA$4)*Inputs!I$38,0)</f>
        <v>0</v>
      </c>
      <c r="AV475">
        <f>IF(OR($D475="51",$D475="52",$D475="61"),(AF475/'Totals and Drop Down Lists'!AB$4)*Inputs!J$38,0)</f>
        <v>0</v>
      </c>
      <c r="AW475">
        <f>IF(OR($D475="51",$D475="52",$D475="61"),(AG475/'Totals and Drop Down Lists'!AC$4)*Inputs!K$38,0)</f>
        <v>0</v>
      </c>
      <c r="AX475">
        <f>IF(OR($D475="51",$D475="52",$D475="61"),(AH475/'Totals and Drop Down Lists'!AD$4)*Inputs!L$38,0)</f>
        <v>0</v>
      </c>
      <c r="AY475">
        <f>IF(OR($D475="51",$D475="52",$D475="61"),0,(AA475/'Totals and Drop Down Lists'!W$5)*Inputs!E$39)</f>
        <v>0</v>
      </c>
      <c r="AZ475">
        <f>IF(OR($D475="51",$D475="52",$D475="61"),0,(AB475/'Totals and Drop Down Lists'!X$5)*Inputs!F$39)</f>
        <v>0</v>
      </c>
      <c r="BA475">
        <f>IF(OR($D475="51",$D475="52",$D475="61"),0,(AC475/'Totals and Drop Down Lists'!Y$5)*Inputs!G$39)</f>
        <v>0</v>
      </c>
      <c r="BB475">
        <f>IF(OR($D475="51",$D475="52",$D475="61"),0,(AD475/'Totals and Drop Down Lists'!Z$5)*Inputs!H$39)</f>
        <v>0</v>
      </c>
      <c r="BC475">
        <f>IF(OR($D475="51",$D475="52",$D475="61"),0,(AE475/'Totals and Drop Down Lists'!AA$5)*Inputs!I$39)</f>
        <v>0</v>
      </c>
      <c r="BD475">
        <f>IF(OR($D475="51",$D475="52",$D475="61"),0,(AF475/'Totals and Drop Down Lists'!AB$5)*Inputs!J$39)</f>
        <v>0</v>
      </c>
      <c r="BE475">
        <f>IF(OR($D475="51",$D475="52",$D475="61"),0,(AG475/'Totals and Drop Down Lists'!AC$5)*Inputs!K$39)</f>
        <v>0</v>
      </c>
      <c r="BF475">
        <f>IF(OR($D475="51",$D475="52",$D475="61"),0,(AH475/'Totals and Drop Down Lists'!AD$5)*Inputs!L$39)</f>
        <v>0</v>
      </c>
      <c r="BG475" s="10">
        <f t="shared" si="64"/>
        <v>64489.919221159347</v>
      </c>
    </row>
    <row r="476" spans="1:59" ht="28.8">
      <c r="A476" s="1" t="s">
        <v>7383</v>
      </c>
      <c r="B476" s="1" t="s">
        <v>808</v>
      </c>
      <c r="C476" s="1" t="s">
        <v>908</v>
      </c>
      <c r="D476" s="1" t="s">
        <v>25</v>
      </c>
      <c r="E476" s="1" t="s">
        <v>909</v>
      </c>
      <c r="F476" s="2">
        <v>6200</v>
      </c>
      <c r="G476" s="2">
        <v>30</v>
      </c>
      <c r="H476" s="2">
        <v>7</v>
      </c>
      <c r="I476" s="2">
        <v>1518</v>
      </c>
      <c r="J476" s="2">
        <v>2692</v>
      </c>
      <c r="K476" s="2">
        <v>892</v>
      </c>
      <c r="L476" s="2">
        <v>22</v>
      </c>
      <c r="M476" s="2">
        <v>32</v>
      </c>
      <c r="N476" s="2">
        <v>0</v>
      </c>
      <c r="O476" s="2">
        <v>20</v>
      </c>
      <c r="P476" s="2">
        <v>0</v>
      </c>
      <c r="Q476" s="2">
        <v>17</v>
      </c>
      <c r="R476" s="2">
        <v>787</v>
      </c>
      <c r="S476" s="2">
        <v>448400</v>
      </c>
      <c r="T476" s="2">
        <v>21867600</v>
      </c>
      <c r="U476" s="2">
        <v>16</v>
      </c>
      <c r="V476" s="2">
        <v>155</v>
      </c>
      <c r="W476" s="2">
        <v>14</v>
      </c>
      <c r="X476" s="2">
        <v>320</v>
      </c>
      <c r="Y476" s="2">
        <v>70</v>
      </c>
      <c r="Z476" s="2">
        <v>145</v>
      </c>
      <c r="AA476" s="9">
        <f t="shared" si="65"/>
        <v>6200</v>
      </c>
      <c r="AB476" s="9">
        <f t="shared" si="66"/>
        <v>1481</v>
      </c>
      <c r="AC476" s="9">
        <f t="shared" si="67"/>
        <v>878</v>
      </c>
      <c r="AD476" s="9">
        <f t="shared" si="68"/>
        <v>787</v>
      </c>
      <c r="AE476" s="44">
        <f t="shared" si="69"/>
        <v>2.0641936567965445E-5</v>
      </c>
      <c r="AF476" s="9">
        <f t="shared" si="70"/>
        <v>151</v>
      </c>
      <c r="AG476" s="9">
        <f t="shared" si="63"/>
        <v>215</v>
      </c>
      <c r="AH476" s="44">
        <f t="shared" si="71"/>
        <v>2.6508145459097201E-5</v>
      </c>
      <c r="AI476">
        <f>AA476/'Totals and Drop Down Lists'!W$6*Inputs!E$37</f>
        <v>5624.2705243291384</v>
      </c>
      <c r="AJ476">
        <f>AB476/'Totals and Drop Down Lists'!X$6*Inputs!F$37</f>
        <v>4873.0634176629947</v>
      </c>
      <c r="AK476">
        <f>AC476/'Totals and Drop Down Lists'!Y$6*Inputs!G$37</f>
        <v>5788.0725763853243</v>
      </c>
      <c r="AL476">
        <f>AD476/'Totals and Drop Down Lists'!Z$6*Inputs!H$37</f>
        <v>6309.7734994851899</v>
      </c>
      <c r="AM476">
        <f>AE476/'Totals and Drop Down Lists'!AA$6*Inputs!I$37</f>
        <v>2569.7012734853688</v>
      </c>
      <c r="AN476">
        <f>AF476/'Totals and Drop Down Lists'!AB$6*Inputs!J$37</f>
        <v>3013.4606641920564</v>
      </c>
      <c r="AO476">
        <f>AG476/'Totals and Drop Down Lists'!AC$6*Inputs!K$37</f>
        <v>4004.0688785046978</v>
      </c>
      <c r="AP476">
        <f>AH476/'Totals and Drop Down Lists'!AD$6*Inputs!L$37</f>
        <v>6238.1594599667815</v>
      </c>
      <c r="AQ476">
        <f>IF(OR($D476="51",$D476="52",$D476="61"),(AA476/'Totals and Drop Down Lists'!W$4)*Inputs!E$38,0)</f>
        <v>0</v>
      </c>
      <c r="AR476">
        <f>IF(OR($D476="51",$D476="52",$D476="61"),(AB476/'Totals and Drop Down Lists'!X$4)*Inputs!F$38,0)</f>
        <v>0</v>
      </c>
      <c r="AS476">
        <f>IF(OR($D476="51",$D476="52",$D476="61"),(AC476/'Totals and Drop Down Lists'!Y$4)*Inputs!G$38,0)</f>
        <v>0</v>
      </c>
      <c r="AT476">
        <f>IF(OR($D476="51",$D476="52",$D476="61"),(AD476/'Totals and Drop Down Lists'!Z$4)*Inputs!H$38,0)</f>
        <v>0</v>
      </c>
      <c r="AU476">
        <f>IF(OR($D476="51",$D476="52",$D476="61"),(AE476/'Totals and Drop Down Lists'!AA$4)*Inputs!I$38,0)</f>
        <v>0</v>
      </c>
      <c r="AV476">
        <f>IF(OR($D476="51",$D476="52",$D476="61"),(AF476/'Totals and Drop Down Lists'!AB$4)*Inputs!J$38,0)</f>
        <v>0</v>
      </c>
      <c r="AW476">
        <f>IF(OR($D476="51",$D476="52",$D476="61"),(AG476/'Totals and Drop Down Lists'!AC$4)*Inputs!K$38,0)</f>
        <v>0</v>
      </c>
      <c r="AX476">
        <f>IF(OR($D476="51",$D476="52",$D476="61"),(AH476/'Totals and Drop Down Lists'!AD$4)*Inputs!L$38,0)</f>
        <v>0</v>
      </c>
      <c r="AY476">
        <f>IF(OR($D476="51",$D476="52",$D476="61"),0,(AA476/'Totals and Drop Down Lists'!W$5)*Inputs!E$39)</f>
        <v>0</v>
      </c>
      <c r="AZ476">
        <f>IF(OR($D476="51",$D476="52",$D476="61"),0,(AB476/'Totals and Drop Down Lists'!X$5)*Inputs!F$39)</f>
        <v>0</v>
      </c>
      <c r="BA476">
        <f>IF(OR($D476="51",$D476="52",$D476="61"),0,(AC476/'Totals and Drop Down Lists'!Y$5)*Inputs!G$39)</f>
        <v>0</v>
      </c>
      <c r="BB476">
        <f>IF(OR($D476="51",$D476="52",$D476="61"),0,(AD476/'Totals and Drop Down Lists'!Z$5)*Inputs!H$39)</f>
        <v>0</v>
      </c>
      <c r="BC476">
        <f>IF(OR($D476="51",$D476="52",$D476="61"),0,(AE476/'Totals and Drop Down Lists'!AA$5)*Inputs!I$39)</f>
        <v>0</v>
      </c>
      <c r="BD476">
        <f>IF(OR($D476="51",$D476="52",$D476="61"),0,(AF476/'Totals and Drop Down Lists'!AB$5)*Inputs!J$39)</f>
        <v>0</v>
      </c>
      <c r="BE476">
        <f>IF(OR($D476="51",$D476="52",$D476="61"),0,(AG476/'Totals and Drop Down Lists'!AC$5)*Inputs!K$39)</f>
        <v>0</v>
      </c>
      <c r="BF476">
        <f>IF(OR($D476="51",$D476="52",$D476="61"),0,(AH476/'Totals and Drop Down Lists'!AD$5)*Inputs!L$39)</f>
        <v>0</v>
      </c>
      <c r="BG476" s="10">
        <f t="shared" si="64"/>
        <v>38420.570294011552</v>
      </c>
    </row>
    <row r="477" spans="1:59" ht="28.8">
      <c r="A477" s="1" t="s">
        <v>7383</v>
      </c>
      <c r="B477" s="1" t="s">
        <v>808</v>
      </c>
      <c r="C477" s="1" t="s">
        <v>910</v>
      </c>
      <c r="D477" s="1" t="s">
        <v>25</v>
      </c>
      <c r="E477" s="1" t="s">
        <v>911</v>
      </c>
      <c r="F477" s="2">
        <v>659</v>
      </c>
      <c r="G477" s="2">
        <v>5</v>
      </c>
      <c r="H477" s="2">
        <v>0</v>
      </c>
      <c r="I477" s="2">
        <v>113</v>
      </c>
      <c r="J477" s="2">
        <v>321</v>
      </c>
      <c r="K477" s="2">
        <v>129</v>
      </c>
      <c r="L477" s="2">
        <v>0</v>
      </c>
      <c r="M477" s="2">
        <v>0</v>
      </c>
      <c r="N477" s="2">
        <v>12</v>
      </c>
      <c r="O477" s="2">
        <v>6</v>
      </c>
      <c r="P477" s="2">
        <v>0</v>
      </c>
      <c r="Q477" s="2">
        <v>0</v>
      </c>
      <c r="R477" s="2">
        <v>268</v>
      </c>
      <c r="S477" s="2">
        <v>87400</v>
      </c>
      <c r="T477" s="2">
        <v>3940900</v>
      </c>
      <c r="U477" s="2">
        <v>67</v>
      </c>
      <c r="V477" s="2">
        <v>0</v>
      </c>
      <c r="W477" s="2">
        <v>8</v>
      </c>
      <c r="X477" s="2">
        <v>30</v>
      </c>
      <c r="Y477" s="2">
        <v>0</v>
      </c>
      <c r="Z477" s="2">
        <v>20</v>
      </c>
      <c r="AA477" s="9">
        <f t="shared" si="65"/>
        <v>659</v>
      </c>
      <c r="AB477" s="9">
        <f t="shared" si="66"/>
        <v>108</v>
      </c>
      <c r="AC477" s="9">
        <f t="shared" si="67"/>
        <v>286</v>
      </c>
      <c r="AD477" s="9">
        <f t="shared" si="68"/>
        <v>268</v>
      </c>
      <c r="AE477" s="44">
        <f t="shared" si="69"/>
        <v>3.6205135245133958E-6</v>
      </c>
      <c r="AF477" s="9">
        <f t="shared" si="70"/>
        <v>22</v>
      </c>
      <c r="AG477" s="9">
        <f t="shared" si="63"/>
        <v>20</v>
      </c>
      <c r="AH477" s="44">
        <f t="shared" si="71"/>
        <v>2.9906511703570542E-6</v>
      </c>
      <c r="AI477">
        <f>AA477/'Totals and Drop Down Lists'!W$6*Inputs!E$37</f>
        <v>597.80552831175839</v>
      </c>
      <c r="AJ477">
        <f>AB477/'Totals and Drop Down Lists'!X$6*Inputs!F$37</f>
        <v>355.36181573774707</v>
      </c>
      <c r="AK477">
        <f>AC477/'Totals and Drop Down Lists'!Y$6*Inputs!G$37</f>
        <v>1885.4086068863357</v>
      </c>
      <c r="AL477">
        <f>AD477/'Totals and Drop Down Lists'!Z$6*Inputs!H$37</f>
        <v>2148.6903403583619</v>
      </c>
      <c r="AM477">
        <f>AE477/'Totals and Drop Down Lists'!AA$6*Inputs!I$37</f>
        <v>450.71537663048252</v>
      </c>
      <c r="AN477">
        <f>AF477/'Totals and Drop Down Lists'!AB$6*Inputs!J$37</f>
        <v>439.04724908758431</v>
      </c>
      <c r="AO477">
        <f>AG477/'Totals and Drop Down Lists'!AC$6*Inputs!K$37</f>
        <v>372.4715235818324</v>
      </c>
      <c r="AP477">
        <f>AH477/'Totals and Drop Down Lists'!AD$6*Inputs!L$37</f>
        <v>703.78966791964206</v>
      </c>
      <c r="AQ477">
        <f>IF(OR($D477="51",$D477="52",$D477="61"),(AA477/'Totals and Drop Down Lists'!W$4)*Inputs!E$38,0)</f>
        <v>0</v>
      </c>
      <c r="AR477">
        <f>IF(OR($D477="51",$D477="52",$D477="61"),(AB477/'Totals and Drop Down Lists'!X$4)*Inputs!F$38,0)</f>
        <v>0</v>
      </c>
      <c r="AS477">
        <f>IF(OR($D477="51",$D477="52",$D477="61"),(AC477/'Totals and Drop Down Lists'!Y$4)*Inputs!G$38,0)</f>
        <v>0</v>
      </c>
      <c r="AT477">
        <f>IF(OR($D477="51",$D477="52",$D477="61"),(AD477/'Totals and Drop Down Lists'!Z$4)*Inputs!H$38,0)</f>
        <v>0</v>
      </c>
      <c r="AU477">
        <f>IF(OR($D477="51",$D477="52",$D477="61"),(AE477/'Totals and Drop Down Lists'!AA$4)*Inputs!I$38,0)</f>
        <v>0</v>
      </c>
      <c r="AV477">
        <f>IF(OR($D477="51",$D477="52",$D477="61"),(AF477/'Totals and Drop Down Lists'!AB$4)*Inputs!J$38,0)</f>
        <v>0</v>
      </c>
      <c r="AW477">
        <f>IF(OR($D477="51",$D477="52",$D477="61"),(AG477/'Totals and Drop Down Lists'!AC$4)*Inputs!K$38,0)</f>
        <v>0</v>
      </c>
      <c r="AX477">
        <f>IF(OR($D477="51",$D477="52",$D477="61"),(AH477/'Totals and Drop Down Lists'!AD$4)*Inputs!L$38,0)</f>
        <v>0</v>
      </c>
      <c r="AY477">
        <f>IF(OR($D477="51",$D477="52",$D477="61"),0,(AA477/'Totals and Drop Down Lists'!W$5)*Inputs!E$39)</f>
        <v>0</v>
      </c>
      <c r="AZ477">
        <f>IF(OR($D477="51",$D477="52",$D477="61"),0,(AB477/'Totals and Drop Down Lists'!X$5)*Inputs!F$39)</f>
        <v>0</v>
      </c>
      <c r="BA477">
        <f>IF(OR($D477="51",$D477="52",$D477="61"),0,(AC477/'Totals and Drop Down Lists'!Y$5)*Inputs!G$39)</f>
        <v>0</v>
      </c>
      <c r="BB477">
        <f>IF(OR($D477="51",$D477="52",$D477="61"),0,(AD477/'Totals and Drop Down Lists'!Z$5)*Inputs!H$39)</f>
        <v>0</v>
      </c>
      <c r="BC477">
        <f>IF(OR($D477="51",$D477="52",$D477="61"),0,(AE477/'Totals and Drop Down Lists'!AA$5)*Inputs!I$39)</f>
        <v>0</v>
      </c>
      <c r="BD477">
        <f>IF(OR($D477="51",$D477="52",$D477="61"),0,(AF477/'Totals and Drop Down Lists'!AB$5)*Inputs!J$39)</f>
        <v>0</v>
      </c>
      <c r="BE477">
        <f>IF(OR($D477="51",$D477="52",$D477="61"),0,(AG477/'Totals and Drop Down Lists'!AC$5)*Inputs!K$39)</f>
        <v>0</v>
      </c>
      <c r="BF477">
        <f>IF(OR($D477="51",$D477="52",$D477="61"),0,(AH477/'Totals and Drop Down Lists'!AD$5)*Inputs!L$39)</f>
        <v>0</v>
      </c>
      <c r="BG477" s="10">
        <f t="shared" si="64"/>
        <v>6953.2901085137446</v>
      </c>
    </row>
    <row r="478" spans="1:59" ht="28.8">
      <c r="A478" s="1" t="s">
        <v>7383</v>
      </c>
      <c r="B478" s="1" t="s">
        <v>808</v>
      </c>
      <c r="C478" s="1" t="s">
        <v>912</v>
      </c>
      <c r="D478" s="1" t="s">
        <v>25</v>
      </c>
      <c r="E478" s="1" t="s">
        <v>913</v>
      </c>
      <c r="F478" s="2">
        <v>7496</v>
      </c>
      <c r="G478" s="2">
        <v>12</v>
      </c>
      <c r="H478" s="2">
        <v>9</v>
      </c>
      <c r="I478" s="2">
        <v>793</v>
      </c>
      <c r="J478" s="2">
        <v>3234</v>
      </c>
      <c r="K478" s="2">
        <v>1151</v>
      </c>
      <c r="L478" s="2">
        <v>2</v>
      </c>
      <c r="M478" s="2">
        <v>0</v>
      </c>
      <c r="N478" s="2">
        <v>0</v>
      </c>
      <c r="O478" s="2">
        <v>55</v>
      </c>
      <c r="P478" s="2">
        <v>36</v>
      </c>
      <c r="Q478" s="2">
        <v>20</v>
      </c>
      <c r="R478" s="2">
        <v>581</v>
      </c>
      <c r="S478" s="2">
        <v>1353200</v>
      </c>
      <c r="T478" s="2">
        <v>65366600</v>
      </c>
      <c r="U478" s="2">
        <v>487</v>
      </c>
      <c r="V478" s="2">
        <v>10</v>
      </c>
      <c r="W478" s="2">
        <v>43</v>
      </c>
      <c r="X478" s="2">
        <v>178</v>
      </c>
      <c r="Y478" s="2">
        <v>20</v>
      </c>
      <c r="Z478" s="2">
        <v>163</v>
      </c>
      <c r="AA478" s="9">
        <f t="shared" si="65"/>
        <v>7496</v>
      </c>
      <c r="AB478" s="9">
        <f t="shared" si="66"/>
        <v>772</v>
      </c>
      <c r="AC478" s="9">
        <f t="shared" si="67"/>
        <v>694</v>
      </c>
      <c r="AD478" s="9">
        <f t="shared" si="68"/>
        <v>581</v>
      </c>
      <c r="AE478" s="44">
        <f t="shared" si="69"/>
        <v>2.8609246366124197E-5</v>
      </c>
      <c r="AF478" s="9">
        <f t="shared" si="70"/>
        <v>125</v>
      </c>
      <c r="AG478" s="9">
        <f t="shared" si="63"/>
        <v>183</v>
      </c>
      <c r="AH478" s="44">
        <f t="shared" si="71"/>
        <v>2.4234690854562162E-5</v>
      </c>
      <c r="AI478">
        <f>AA478/'Totals and Drop Down Lists'!W$6*Inputs!E$37</f>
        <v>6799.9244919953589</v>
      </c>
      <c r="AJ478">
        <f>AB478/'Totals and Drop Down Lists'!X$6*Inputs!F$37</f>
        <v>2540.1789050883403</v>
      </c>
      <c r="AK478">
        <f>AC478/'Totals and Drop Down Lists'!Y$6*Inputs!G$37</f>
        <v>4575.0824237032066</v>
      </c>
      <c r="AL478">
        <f>AD478/'Totals and Drop Down Lists'!Z$6*Inputs!H$37</f>
        <v>4658.1682378664491</v>
      </c>
      <c r="AM478">
        <f>AE478/'Totals and Drop Down Lists'!AA$6*Inputs!I$37</f>
        <v>3561.5464943622865</v>
      </c>
      <c r="AN478">
        <f>AF478/'Totals and Drop Down Lists'!AB$6*Inputs!J$37</f>
        <v>2494.5866425430927</v>
      </c>
      <c r="AO478">
        <f>AG478/'Totals and Drop Down Lists'!AC$6*Inputs!K$37</f>
        <v>3408.1144407737661</v>
      </c>
      <c r="AP478">
        <f>AH478/'Totals and Drop Down Lists'!AD$6*Inputs!L$37</f>
        <v>5703.1475946528253</v>
      </c>
      <c r="AQ478">
        <f>IF(OR($D478="51",$D478="52",$D478="61"),(AA478/'Totals and Drop Down Lists'!W$4)*Inputs!E$38,0)</f>
        <v>0</v>
      </c>
      <c r="AR478">
        <f>IF(OR($D478="51",$D478="52",$D478="61"),(AB478/'Totals and Drop Down Lists'!X$4)*Inputs!F$38,0)</f>
        <v>0</v>
      </c>
      <c r="AS478">
        <f>IF(OR($D478="51",$D478="52",$D478="61"),(AC478/'Totals and Drop Down Lists'!Y$4)*Inputs!G$38,0)</f>
        <v>0</v>
      </c>
      <c r="AT478">
        <f>IF(OR($D478="51",$D478="52",$D478="61"),(AD478/'Totals and Drop Down Lists'!Z$4)*Inputs!H$38,0)</f>
        <v>0</v>
      </c>
      <c r="AU478">
        <f>IF(OR($D478="51",$D478="52",$D478="61"),(AE478/'Totals and Drop Down Lists'!AA$4)*Inputs!I$38,0)</f>
        <v>0</v>
      </c>
      <c r="AV478">
        <f>IF(OR($D478="51",$D478="52",$D478="61"),(AF478/'Totals and Drop Down Lists'!AB$4)*Inputs!J$38,0)</f>
        <v>0</v>
      </c>
      <c r="AW478">
        <f>IF(OR($D478="51",$D478="52",$D478="61"),(AG478/'Totals and Drop Down Lists'!AC$4)*Inputs!K$38,0)</f>
        <v>0</v>
      </c>
      <c r="AX478">
        <f>IF(OR($D478="51",$D478="52",$D478="61"),(AH478/'Totals and Drop Down Lists'!AD$4)*Inputs!L$38,0)</f>
        <v>0</v>
      </c>
      <c r="AY478">
        <f>IF(OR($D478="51",$D478="52",$D478="61"),0,(AA478/'Totals and Drop Down Lists'!W$5)*Inputs!E$39)</f>
        <v>0</v>
      </c>
      <c r="AZ478">
        <f>IF(OR($D478="51",$D478="52",$D478="61"),0,(AB478/'Totals and Drop Down Lists'!X$5)*Inputs!F$39)</f>
        <v>0</v>
      </c>
      <c r="BA478">
        <f>IF(OR($D478="51",$D478="52",$D478="61"),0,(AC478/'Totals and Drop Down Lists'!Y$5)*Inputs!G$39)</f>
        <v>0</v>
      </c>
      <c r="BB478">
        <f>IF(OR($D478="51",$D478="52",$D478="61"),0,(AD478/'Totals and Drop Down Lists'!Z$5)*Inputs!H$39)</f>
        <v>0</v>
      </c>
      <c r="BC478">
        <f>IF(OR($D478="51",$D478="52",$D478="61"),0,(AE478/'Totals and Drop Down Lists'!AA$5)*Inputs!I$39)</f>
        <v>0</v>
      </c>
      <c r="BD478">
        <f>IF(OR($D478="51",$D478="52",$D478="61"),0,(AF478/'Totals and Drop Down Lists'!AB$5)*Inputs!J$39)</f>
        <v>0</v>
      </c>
      <c r="BE478">
        <f>IF(OR($D478="51",$D478="52",$D478="61"),0,(AG478/'Totals and Drop Down Lists'!AC$5)*Inputs!K$39)</f>
        <v>0</v>
      </c>
      <c r="BF478">
        <f>IF(OR($D478="51",$D478="52",$D478="61"),0,(AH478/'Totals and Drop Down Lists'!AD$5)*Inputs!L$39)</f>
        <v>0</v>
      </c>
      <c r="BG478" s="10">
        <f t="shared" si="64"/>
        <v>33740.749230985326</v>
      </c>
    </row>
    <row r="479" spans="1:59" ht="28.8">
      <c r="A479" s="1" t="s">
        <v>7383</v>
      </c>
      <c r="B479" s="1" t="s">
        <v>808</v>
      </c>
      <c r="C479" s="1" t="s">
        <v>914</v>
      </c>
      <c r="D479" s="1" t="s">
        <v>25</v>
      </c>
      <c r="E479" s="1" t="s">
        <v>915</v>
      </c>
      <c r="F479" s="2">
        <v>2376</v>
      </c>
      <c r="G479" s="2">
        <v>5</v>
      </c>
      <c r="H479" s="2">
        <v>0</v>
      </c>
      <c r="I479" s="2">
        <v>441</v>
      </c>
      <c r="J479" s="2">
        <v>943</v>
      </c>
      <c r="K479" s="2">
        <v>296</v>
      </c>
      <c r="L479" s="2">
        <v>2</v>
      </c>
      <c r="M479" s="2">
        <v>0</v>
      </c>
      <c r="N479" s="2">
        <v>0</v>
      </c>
      <c r="O479" s="2">
        <v>0</v>
      </c>
      <c r="P479" s="2">
        <v>2</v>
      </c>
      <c r="Q479" s="2">
        <v>0</v>
      </c>
      <c r="R479" s="2">
        <v>531</v>
      </c>
      <c r="S479" s="2">
        <v>162100</v>
      </c>
      <c r="T479" s="2">
        <v>9808600</v>
      </c>
      <c r="U479" s="2">
        <v>50</v>
      </c>
      <c r="V479" s="2">
        <v>24</v>
      </c>
      <c r="W479" s="2">
        <v>40</v>
      </c>
      <c r="X479" s="2">
        <v>59</v>
      </c>
      <c r="Y479" s="2">
        <v>4</v>
      </c>
      <c r="Z479" s="2">
        <v>35</v>
      </c>
      <c r="AA479" s="9">
        <f t="shared" si="65"/>
        <v>2376</v>
      </c>
      <c r="AB479" s="9">
        <f t="shared" si="66"/>
        <v>436</v>
      </c>
      <c r="AC479" s="9">
        <f t="shared" si="67"/>
        <v>535</v>
      </c>
      <c r="AD479" s="9">
        <f t="shared" si="68"/>
        <v>531</v>
      </c>
      <c r="AE479" s="44">
        <f t="shared" si="69"/>
        <v>6.4888467196875843E-6</v>
      </c>
      <c r="AF479" s="9">
        <f t="shared" si="70"/>
        <v>0</v>
      </c>
      <c r="AG479" s="9">
        <f t="shared" si="63"/>
        <v>39</v>
      </c>
      <c r="AH479" s="44">
        <f t="shared" si="71"/>
        <v>4.5550768833194364E-6</v>
      </c>
      <c r="AI479">
        <f>AA479/'Totals and Drop Down Lists'!W$6*Inputs!E$37</f>
        <v>2155.3656073880697</v>
      </c>
      <c r="AJ479">
        <f>AB479/'Totals and Drop Down Lists'!X$6*Inputs!F$37</f>
        <v>1434.608811682016</v>
      </c>
      <c r="AK479">
        <f>AC479/'Totals and Drop Down Lists'!Y$6*Inputs!G$37</f>
        <v>3526.9007156789849</v>
      </c>
      <c r="AL479">
        <f>AD479/'Totals and Drop Down Lists'!Z$6*Inputs!H$37</f>
        <v>4257.293174366755</v>
      </c>
      <c r="AM479">
        <f>AE479/'Totals and Drop Down Lists'!AA$6*Inputs!I$37</f>
        <v>807.79231270915784</v>
      </c>
      <c r="AN479">
        <f>AF479/'Totals and Drop Down Lists'!AB$6*Inputs!J$37</f>
        <v>0</v>
      </c>
      <c r="AO479">
        <f>AG479/'Totals and Drop Down Lists'!AC$6*Inputs!K$37</f>
        <v>726.31947098457317</v>
      </c>
      <c r="AP479">
        <f>AH479/'Totals and Drop Down Lists'!AD$6*Inputs!L$37</f>
        <v>1071.9458286661634</v>
      </c>
      <c r="AQ479">
        <f>IF(OR($D479="51",$D479="52",$D479="61"),(AA479/'Totals and Drop Down Lists'!W$4)*Inputs!E$38,0)</f>
        <v>0</v>
      </c>
      <c r="AR479">
        <f>IF(OR($D479="51",$D479="52",$D479="61"),(AB479/'Totals and Drop Down Lists'!X$4)*Inputs!F$38,0)</f>
        <v>0</v>
      </c>
      <c r="AS479">
        <f>IF(OR($D479="51",$D479="52",$D479="61"),(AC479/'Totals and Drop Down Lists'!Y$4)*Inputs!G$38,0)</f>
        <v>0</v>
      </c>
      <c r="AT479">
        <f>IF(OR($D479="51",$D479="52",$D479="61"),(AD479/'Totals and Drop Down Lists'!Z$4)*Inputs!H$38,0)</f>
        <v>0</v>
      </c>
      <c r="AU479">
        <f>IF(OR($D479="51",$D479="52",$D479="61"),(AE479/'Totals and Drop Down Lists'!AA$4)*Inputs!I$38,0)</f>
        <v>0</v>
      </c>
      <c r="AV479">
        <f>IF(OR($D479="51",$D479="52",$D479="61"),(AF479/'Totals and Drop Down Lists'!AB$4)*Inputs!J$38,0)</f>
        <v>0</v>
      </c>
      <c r="AW479">
        <f>IF(OR($D479="51",$D479="52",$D479="61"),(AG479/'Totals and Drop Down Lists'!AC$4)*Inputs!K$38,0)</f>
        <v>0</v>
      </c>
      <c r="AX479">
        <f>IF(OR($D479="51",$D479="52",$D479="61"),(AH479/'Totals and Drop Down Lists'!AD$4)*Inputs!L$38,0)</f>
        <v>0</v>
      </c>
      <c r="AY479">
        <f>IF(OR($D479="51",$D479="52",$D479="61"),0,(AA479/'Totals and Drop Down Lists'!W$5)*Inputs!E$39)</f>
        <v>0</v>
      </c>
      <c r="AZ479">
        <f>IF(OR($D479="51",$D479="52",$D479="61"),0,(AB479/'Totals and Drop Down Lists'!X$5)*Inputs!F$39)</f>
        <v>0</v>
      </c>
      <c r="BA479">
        <f>IF(OR($D479="51",$D479="52",$D479="61"),0,(AC479/'Totals and Drop Down Lists'!Y$5)*Inputs!G$39)</f>
        <v>0</v>
      </c>
      <c r="BB479">
        <f>IF(OR($D479="51",$D479="52",$D479="61"),0,(AD479/'Totals and Drop Down Lists'!Z$5)*Inputs!H$39)</f>
        <v>0</v>
      </c>
      <c r="BC479">
        <f>IF(OR($D479="51",$D479="52",$D479="61"),0,(AE479/'Totals and Drop Down Lists'!AA$5)*Inputs!I$39)</f>
        <v>0</v>
      </c>
      <c r="BD479">
        <f>IF(OR($D479="51",$D479="52",$D479="61"),0,(AF479/'Totals and Drop Down Lists'!AB$5)*Inputs!J$39)</f>
        <v>0</v>
      </c>
      <c r="BE479">
        <f>IF(OR($D479="51",$D479="52",$D479="61"),0,(AG479/'Totals and Drop Down Lists'!AC$5)*Inputs!K$39)</f>
        <v>0</v>
      </c>
      <c r="BF479">
        <f>IF(OR($D479="51",$D479="52",$D479="61"),0,(AH479/'Totals and Drop Down Lists'!AD$5)*Inputs!L$39)</f>
        <v>0</v>
      </c>
      <c r="BG479" s="10">
        <f t="shared" si="64"/>
        <v>13980.225921475721</v>
      </c>
    </row>
    <row r="480" spans="1:59" ht="28.8">
      <c r="A480" s="1" t="s">
        <v>7383</v>
      </c>
      <c r="B480" s="1" t="s">
        <v>808</v>
      </c>
      <c r="C480" s="1" t="s">
        <v>14</v>
      </c>
      <c r="D480" s="1" t="s">
        <v>25</v>
      </c>
      <c r="E480" s="1" t="s">
        <v>916</v>
      </c>
      <c r="F480" s="2">
        <v>28091</v>
      </c>
      <c r="G480" s="2">
        <v>450</v>
      </c>
      <c r="H480" s="2">
        <v>63</v>
      </c>
      <c r="I480" s="2">
        <v>3836</v>
      </c>
      <c r="J480" s="2">
        <v>11138</v>
      </c>
      <c r="K480" s="2">
        <v>3798</v>
      </c>
      <c r="L480" s="2">
        <v>79</v>
      </c>
      <c r="M480" s="2">
        <v>0</v>
      </c>
      <c r="N480" s="2">
        <v>0</v>
      </c>
      <c r="O480" s="2">
        <v>136</v>
      </c>
      <c r="P480" s="2">
        <v>92</v>
      </c>
      <c r="Q480" s="2">
        <v>0</v>
      </c>
      <c r="R480" s="2">
        <v>255</v>
      </c>
      <c r="S480" s="2">
        <v>4161300</v>
      </c>
      <c r="T480" s="2">
        <v>183627600</v>
      </c>
      <c r="U480" s="2">
        <v>1612</v>
      </c>
      <c r="V480" s="2">
        <v>50</v>
      </c>
      <c r="W480" s="2">
        <v>205</v>
      </c>
      <c r="X480" s="2">
        <v>495</v>
      </c>
      <c r="Y480" s="2">
        <v>0</v>
      </c>
      <c r="Z480" s="2">
        <v>430</v>
      </c>
      <c r="AA480" s="9">
        <f t="shared" si="65"/>
        <v>28091</v>
      </c>
      <c r="AB480" s="9">
        <f t="shared" si="66"/>
        <v>3323</v>
      </c>
      <c r="AC480" s="9">
        <f t="shared" si="67"/>
        <v>562</v>
      </c>
      <c r="AD480" s="9">
        <f t="shared" si="68"/>
        <v>255</v>
      </c>
      <c r="AE480" s="44">
        <f t="shared" si="69"/>
        <v>9.0447901090264928E-5</v>
      </c>
      <c r="AF480" s="9">
        <f t="shared" si="70"/>
        <v>240</v>
      </c>
      <c r="AG480" s="9">
        <f t="shared" si="63"/>
        <v>430</v>
      </c>
      <c r="AH480" s="44">
        <f t="shared" si="71"/>
        <v>5.4559111443559077E-5</v>
      </c>
      <c r="AI480">
        <f>AA480/'Totals and Drop Down Lists'!W$6*Inputs!E$37</f>
        <v>25482.481177246744</v>
      </c>
      <c r="AJ480">
        <f>AB480/'Totals and Drop Down Lists'!X$6*Inputs!F$37</f>
        <v>10933.956608301238</v>
      </c>
      <c r="AK480">
        <f>AC480/'Totals and Drop Down Lists'!Y$6*Inputs!G$37</f>
        <v>3704.8938359095127</v>
      </c>
      <c r="AL480">
        <f>AD480/'Totals and Drop Down Lists'!Z$6*Inputs!H$37</f>
        <v>2044.4628238484415</v>
      </c>
      <c r="AM480">
        <f>AE480/'Totals and Drop Down Lists'!AA$6*Inputs!I$37</f>
        <v>11259.800448008118</v>
      </c>
      <c r="AN480">
        <f>AF480/'Totals and Drop Down Lists'!AB$6*Inputs!J$37</f>
        <v>4789.6063536827387</v>
      </c>
      <c r="AO480">
        <f>AG480/'Totals and Drop Down Lists'!AC$6*Inputs!K$37</f>
        <v>8008.1377570093955</v>
      </c>
      <c r="AP480">
        <f>AH480/'Totals and Drop Down Lists'!AD$6*Inputs!L$37</f>
        <v>12839.390733847715</v>
      </c>
      <c r="AQ480">
        <f>IF(OR($D480="51",$D480="52",$D480="61"),(AA480/'Totals and Drop Down Lists'!W$4)*Inputs!E$38,0)</f>
        <v>0</v>
      </c>
      <c r="AR480">
        <f>IF(OR($D480="51",$D480="52",$D480="61"),(AB480/'Totals and Drop Down Lists'!X$4)*Inputs!F$38,0)</f>
        <v>0</v>
      </c>
      <c r="AS480">
        <f>IF(OR($D480="51",$D480="52",$D480="61"),(AC480/'Totals and Drop Down Lists'!Y$4)*Inputs!G$38,0)</f>
        <v>0</v>
      </c>
      <c r="AT480">
        <f>IF(OR($D480="51",$D480="52",$D480="61"),(AD480/'Totals and Drop Down Lists'!Z$4)*Inputs!H$38,0)</f>
        <v>0</v>
      </c>
      <c r="AU480">
        <f>IF(OR($D480="51",$D480="52",$D480="61"),(AE480/'Totals and Drop Down Lists'!AA$4)*Inputs!I$38,0)</f>
        <v>0</v>
      </c>
      <c r="AV480">
        <f>IF(OR($D480="51",$D480="52",$D480="61"),(AF480/'Totals and Drop Down Lists'!AB$4)*Inputs!J$38,0)</f>
        <v>0</v>
      </c>
      <c r="AW480">
        <f>IF(OR($D480="51",$D480="52",$D480="61"),(AG480/'Totals and Drop Down Lists'!AC$4)*Inputs!K$38,0)</f>
        <v>0</v>
      </c>
      <c r="AX480">
        <f>IF(OR($D480="51",$D480="52",$D480="61"),(AH480/'Totals and Drop Down Lists'!AD$4)*Inputs!L$38,0)</f>
        <v>0</v>
      </c>
      <c r="AY480">
        <f>IF(OR($D480="51",$D480="52",$D480="61"),0,(AA480/'Totals and Drop Down Lists'!W$5)*Inputs!E$39)</f>
        <v>0</v>
      </c>
      <c r="AZ480">
        <f>IF(OR($D480="51",$D480="52",$D480="61"),0,(AB480/'Totals and Drop Down Lists'!X$5)*Inputs!F$39)</f>
        <v>0</v>
      </c>
      <c r="BA480">
        <f>IF(OR($D480="51",$D480="52",$D480="61"),0,(AC480/'Totals and Drop Down Lists'!Y$5)*Inputs!G$39)</f>
        <v>0</v>
      </c>
      <c r="BB480">
        <f>IF(OR($D480="51",$D480="52",$D480="61"),0,(AD480/'Totals and Drop Down Lists'!Z$5)*Inputs!H$39)</f>
        <v>0</v>
      </c>
      <c r="BC480">
        <f>IF(OR($D480="51",$D480="52",$D480="61"),0,(AE480/'Totals and Drop Down Lists'!AA$5)*Inputs!I$39)</f>
        <v>0</v>
      </c>
      <c r="BD480">
        <f>IF(OR($D480="51",$D480="52",$D480="61"),0,(AF480/'Totals and Drop Down Lists'!AB$5)*Inputs!J$39)</f>
        <v>0</v>
      </c>
      <c r="BE480">
        <f>IF(OR($D480="51",$D480="52",$D480="61"),0,(AG480/'Totals and Drop Down Lists'!AC$5)*Inputs!K$39)</f>
        <v>0</v>
      </c>
      <c r="BF480">
        <f>IF(OR($D480="51",$D480="52",$D480="61"),0,(AH480/'Totals and Drop Down Lists'!AD$5)*Inputs!L$39)</f>
        <v>0</v>
      </c>
      <c r="BG480" s="10">
        <f t="shared" si="64"/>
        <v>79062.729737853908</v>
      </c>
    </row>
    <row r="481" spans="1:59" ht="28.8">
      <c r="A481" s="1" t="s">
        <v>7383</v>
      </c>
      <c r="B481" s="1" t="s">
        <v>808</v>
      </c>
      <c r="C481" s="1" t="s">
        <v>917</v>
      </c>
      <c r="D481" s="1" t="s">
        <v>25</v>
      </c>
      <c r="E481" s="1" t="s">
        <v>918</v>
      </c>
      <c r="F481" s="2">
        <v>23276</v>
      </c>
      <c r="G481" s="2">
        <v>109</v>
      </c>
      <c r="H481" s="2">
        <v>1</v>
      </c>
      <c r="I481" s="2">
        <v>1614</v>
      </c>
      <c r="J481" s="2">
        <v>9434</v>
      </c>
      <c r="K481" s="2">
        <v>1753</v>
      </c>
      <c r="L481" s="2">
        <v>83</v>
      </c>
      <c r="M481" s="2">
        <v>37</v>
      </c>
      <c r="N481" s="2">
        <v>0</v>
      </c>
      <c r="O481" s="2">
        <v>20</v>
      </c>
      <c r="P481" s="2">
        <v>3</v>
      </c>
      <c r="Q481" s="2">
        <v>0</v>
      </c>
      <c r="R481" s="2">
        <v>988</v>
      </c>
      <c r="S481" s="2">
        <v>1385200</v>
      </c>
      <c r="T481" s="2">
        <v>58135300</v>
      </c>
      <c r="U481" s="2">
        <v>101</v>
      </c>
      <c r="V481" s="2">
        <v>74</v>
      </c>
      <c r="W481" s="2">
        <v>30</v>
      </c>
      <c r="X481" s="2">
        <v>279</v>
      </c>
      <c r="Y481" s="2">
        <v>27</v>
      </c>
      <c r="Z481" s="2">
        <v>204</v>
      </c>
      <c r="AA481" s="9">
        <f t="shared" si="65"/>
        <v>23276</v>
      </c>
      <c r="AB481" s="9">
        <f t="shared" si="66"/>
        <v>1504</v>
      </c>
      <c r="AC481" s="9">
        <f t="shared" si="67"/>
        <v>1131</v>
      </c>
      <c r="AD481" s="9">
        <f t="shared" si="68"/>
        <v>988</v>
      </c>
      <c r="AE481" s="44">
        <f t="shared" si="69"/>
        <v>2.274907519456088E-5</v>
      </c>
      <c r="AF481" s="9">
        <f t="shared" si="70"/>
        <v>175</v>
      </c>
      <c r="AG481" s="9">
        <f t="shared" si="63"/>
        <v>231</v>
      </c>
      <c r="AH481" s="44">
        <f t="shared" si="71"/>
        <v>1.5971625205951622E-5</v>
      </c>
      <c r="AI481">
        <f>AA481/'Totals and Drop Down Lists'!W$6*Inputs!E$37</f>
        <v>21114.600116820166</v>
      </c>
      <c r="AJ481">
        <f>AB481/'Totals and Drop Down Lists'!X$6*Inputs!F$37</f>
        <v>4948.7423228664047</v>
      </c>
      <c r="AK481">
        <f>AC481/'Totals and Drop Down Lists'!Y$6*Inputs!G$37</f>
        <v>7455.9340363232368</v>
      </c>
      <c r="AL481">
        <f>AD481/'Totals and Drop Down Lists'!Z$6*Inputs!H$37</f>
        <v>7921.2912547539627</v>
      </c>
      <c r="AM481">
        <f>AE481/'Totals and Drop Down Lists'!AA$6*Inputs!I$37</f>
        <v>2832.0175922253306</v>
      </c>
      <c r="AN481">
        <f>AF481/'Totals and Drop Down Lists'!AB$6*Inputs!J$37</f>
        <v>3492.4212995603298</v>
      </c>
      <c r="AO481">
        <f>AG481/'Totals and Drop Down Lists'!AC$6*Inputs!K$37</f>
        <v>4302.0460973701638</v>
      </c>
      <c r="AP481">
        <f>AH481/'Totals and Drop Down Lists'!AD$6*Inputs!L$37</f>
        <v>3758.6011070932263</v>
      </c>
      <c r="AQ481">
        <f>IF(OR($D481="51",$D481="52",$D481="61"),(AA481/'Totals and Drop Down Lists'!W$4)*Inputs!E$38,0)</f>
        <v>0</v>
      </c>
      <c r="AR481">
        <f>IF(OR($D481="51",$D481="52",$D481="61"),(AB481/'Totals and Drop Down Lists'!X$4)*Inputs!F$38,0)</f>
        <v>0</v>
      </c>
      <c r="AS481">
        <f>IF(OR($D481="51",$D481="52",$D481="61"),(AC481/'Totals and Drop Down Lists'!Y$4)*Inputs!G$38,0)</f>
        <v>0</v>
      </c>
      <c r="AT481">
        <f>IF(OR($D481="51",$D481="52",$D481="61"),(AD481/'Totals and Drop Down Lists'!Z$4)*Inputs!H$38,0)</f>
        <v>0</v>
      </c>
      <c r="AU481">
        <f>IF(OR($D481="51",$D481="52",$D481="61"),(AE481/'Totals and Drop Down Lists'!AA$4)*Inputs!I$38,0)</f>
        <v>0</v>
      </c>
      <c r="AV481">
        <f>IF(OR($D481="51",$D481="52",$D481="61"),(AF481/'Totals and Drop Down Lists'!AB$4)*Inputs!J$38,0)</f>
        <v>0</v>
      </c>
      <c r="AW481">
        <f>IF(OR($D481="51",$D481="52",$D481="61"),(AG481/'Totals and Drop Down Lists'!AC$4)*Inputs!K$38,0)</f>
        <v>0</v>
      </c>
      <c r="AX481">
        <f>IF(OR($D481="51",$D481="52",$D481="61"),(AH481/'Totals and Drop Down Lists'!AD$4)*Inputs!L$38,0)</f>
        <v>0</v>
      </c>
      <c r="AY481">
        <f>IF(OR($D481="51",$D481="52",$D481="61"),0,(AA481/'Totals and Drop Down Lists'!W$5)*Inputs!E$39)</f>
        <v>0</v>
      </c>
      <c r="AZ481">
        <f>IF(OR($D481="51",$D481="52",$D481="61"),0,(AB481/'Totals and Drop Down Lists'!X$5)*Inputs!F$39)</f>
        <v>0</v>
      </c>
      <c r="BA481">
        <f>IF(OR($D481="51",$D481="52",$D481="61"),0,(AC481/'Totals and Drop Down Lists'!Y$5)*Inputs!G$39)</f>
        <v>0</v>
      </c>
      <c r="BB481">
        <f>IF(OR($D481="51",$D481="52",$D481="61"),0,(AD481/'Totals and Drop Down Lists'!Z$5)*Inputs!H$39)</f>
        <v>0</v>
      </c>
      <c r="BC481">
        <f>IF(OR($D481="51",$D481="52",$D481="61"),0,(AE481/'Totals and Drop Down Lists'!AA$5)*Inputs!I$39)</f>
        <v>0</v>
      </c>
      <c r="BD481">
        <f>IF(OR($D481="51",$D481="52",$D481="61"),0,(AF481/'Totals and Drop Down Lists'!AB$5)*Inputs!J$39)</f>
        <v>0</v>
      </c>
      <c r="BE481">
        <f>IF(OR($D481="51",$D481="52",$D481="61"),0,(AG481/'Totals and Drop Down Lists'!AC$5)*Inputs!K$39)</f>
        <v>0</v>
      </c>
      <c r="BF481">
        <f>IF(OR($D481="51",$D481="52",$D481="61"),0,(AH481/'Totals and Drop Down Lists'!AD$5)*Inputs!L$39)</f>
        <v>0</v>
      </c>
      <c r="BG481" s="10">
        <f t="shared" si="64"/>
        <v>55825.653827012822</v>
      </c>
    </row>
    <row r="482" spans="1:59" ht="28.8">
      <c r="A482" s="1" t="s">
        <v>7383</v>
      </c>
      <c r="B482" s="1" t="s">
        <v>808</v>
      </c>
      <c r="C482" s="1" t="s">
        <v>106</v>
      </c>
      <c r="D482" s="1" t="s">
        <v>25</v>
      </c>
      <c r="E482" s="1" t="s">
        <v>919</v>
      </c>
      <c r="F482" s="2">
        <v>4796</v>
      </c>
      <c r="G482" s="2">
        <v>9</v>
      </c>
      <c r="H482" s="2">
        <v>0</v>
      </c>
      <c r="I482" s="2">
        <v>598</v>
      </c>
      <c r="J482" s="2">
        <v>2019</v>
      </c>
      <c r="K482" s="2">
        <v>540</v>
      </c>
      <c r="L482" s="2">
        <v>12</v>
      </c>
      <c r="M482" s="2">
        <v>0</v>
      </c>
      <c r="N482" s="2">
        <v>0</v>
      </c>
      <c r="O482" s="2">
        <v>7</v>
      </c>
      <c r="P482" s="2">
        <v>0</v>
      </c>
      <c r="Q482" s="2">
        <v>0</v>
      </c>
      <c r="R482" s="2">
        <v>873</v>
      </c>
      <c r="S482" s="2">
        <v>275400</v>
      </c>
      <c r="T482" s="2">
        <v>23386500</v>
      </c>
      <c r="U482" s="2">
        <v>56</v>
      </c>
      <c r="V482" s="2">
        <v>79</v>
      </c>
      <c r="W482" s="2">
        <v>34</v>
      </c>
      <c r="X482" s="2">
        <v>119</v>
      </c>
      <c r="Y482" s="2">
        <v>35</v>
      </c>
      <c r="Z482" s="2">
        <v>74</v>
      </c>
      <c r="AA482" s="9">
        <f t="shared" si="65"/>
        <v>4796</v>
      </c>
      <c r="AB482" s="9">
        <f t="shared" si="66"/>
        <v>589</v>
      </c>
      <c r="AC482" s="9">
        <f t="shared" si="67"/>
        <v>892</v>
      </c>
      <c r="AD482" s="9">
        <f t="shared" si="68"/>
        <v>873</v>
      </c>
      <c r="AE482" s="44">
        <f t="shared" si="69"/>
        <v>1.0086650819472749E-5</v>
      </c>
      <c r="AF482" s="9">
        <f t="shared" si="70"/>
        <v>6</v>
      </c>
      <c r="AG482" s="9">
        <f t="shared" si="63"/>
        <v>109</v>
      </c>
      <c r="AH482" s="44">
        <f t="shared" si="71"/>
        <v>1.0847634037073462E-5</v>
      </c>
      <c r="AI482">
        <f>AA482/'Totals and Drop Down Lists'!W$6*Inputs!E$37</f>
        <v>4350.6453926907334</v>
      </c>
      <c r="AJ482">
        <f>AB482/'Totals and Drop Down Lists'!X$6*Inputs!F$37</f>
        <v>1938.0380506438244</v>
      </c>
      <c r="AK482">
        <f>AC482/'Totals and Drop Down Lists'!Y$6*Inputs!G$37</f>
        <v>5880.3653053937469</v>
      </c>
      <c r="AL482">
        <f>AD482/'Totals and Drop Down Lists'!Z$6*Inputs!H$37</f>
        <v>6999.2786087046652</v>
      </c>
      <c r="AM482">
        <f>AE482/'Totals and Drop Down Lists'!AA$6*Inputs!I$37</f>
        <v>1255.68060780821</v>
      </c>
      <c r="AN482">
        <f>AF482/'Totals and Drop Down Lists'!AB$6*Inputs!J$37</f>
        <v>119.74015884206844</v>
      </c>
      <c r="AO482">
        <f>AG482/'Totals and Drop Down Lists'!AC$6*Inputs!K$37</f>
        <v>2029.9698035209865</v>
      </c>
      <c r="AP482">
        <f>AH482/'Totals and Drop Down Lists'!AD$6*Inputs!L$37</f>
        <v>2552.772731349427</v>
      </c>
      <c r="AQ482">
        <f>IF(OR($D482="51",$D482="52",$D482="61"),(AA482/'Totals and Drop Down Lists'!W$4)*Inputs!E$38,0)</f>
        <v>0</v>
      </c>
      <c r="AR482">
        <f>IF(OR($D482="51",$D482="52",$D482="61"),(AB482/'Totals and Drop Down Lists'!X$4)*Inputs!F$38,0)</f>
        <v>0</v>
      </c>
      <c r="AS482">
        <f>IF(OR($D482="51",$D482="52",$D482="61"),(AC482/'Totals and Drop Down Lists'!Y$4)*Inputs!G$38,0)</f>
        <v>0</v>
      </c>
      <c r="AT482">
        <f>IF(OR($D482="51",$D482="52",$D482="61"),(AD482/'Totals and Drop Down Lists'!Z$4)*Inputs!H$38,0)</f>
        <v>0</v>
      </c>
      <c r="AU482">
        <f>IF(OR($D482="51",$D482="52",$D482="61"),(AE482/'Totals and Drop Down Lists'!AA$4)*Inputs!I$38,0)</f>
        <v>0</v>
      </c>
      <c r="AV482">
        <f>IF(OR($D482="51",$D482="52",$D482="61"),(AF482/'Totals and Drop Down Lists'!AB$4)*Inputs!J$38,0)</f>
        <v>0</v>
      </c>
      <c r="AW482">
        <f>IF(OR($D482="51",$D482="52",$D482="61"),(AG482/'Totals and Drop Down Lists'!AC$4)*Inputs!K$38,0)</f>
        <v>0</v>
      </c>
      <c r="AX482">
        <f>IF(OR($D482="51",$D482="52",$D482="61"),(AH482/'Totals and Drop Down Lists'!AD$4)*Inputs!L$38,0)</f>
        <v>0</v>
      </c>
      <c r="AY482">
        <f>IF(OR($D482="51",$D482="52",$D482="61"),0,(AA482/'Totals and Drop Down Lists'!W$5)*Inputs!E$39)</f>
        <v>0</v>
      </c>
      <c r="AZ482">
        <f>IF(OR($D482="51",$D482="52",$D482="61"),0,(AB482/'Totals and Drop Down Lists'!X$5)*Inputs!F$39)</f>
        <v>0</v>
      </c>
      <c r="BA482">
        <f>IF(OR($D482="51",$D482="52",$D482="61"),0,(AC482/'Totals and Drop Down Lists'!Y$5)*Inputs!G$39)</f>
        <v>0</v>
      </c>
      <c r="BB482">
        <f>IF(OR($D482="51",$D482="52",$D482="61"),0,(AD482/'Totals and Drop Down Lists'!Z$5)*Inputs!H$39)</f>
        <v>0</v>
      </c>
      <c r="BC482">
        <f>IF(OR($D482="51",$D482="52",$D482="61"),0,(AE482/'Totals and Drop Down Lists'!AA$5)*Inputs!I$39)</f>
        <v>0</v>
      </c>
      <c r="BD482">
        <f>IF(OR($D482="51",$D482="52",$D482="61"),0,(AF482/'Totals and Drop Down Lists'!AB$5)*Inputs!J$39)</f>
        <v>0</v>
      </c>
      <c r="BE482">
        <f>IF(OR($D482="51",$D482="52",$D482="61"),0,(AG482/'Totals and Drop Down Lists'!AC$5)*Inputs!K$39)</f>
        <v>0</v>
      </c>
      <c r="BF482">
        <f>IF(OR($D482="51",$D482="52",$D482="61"),0,(AH482/'Totals and Drop Down Lists'!AD$5)*Inputs!L$39)</f>
        <v>0</v>
      </c>
      <c r="BG482" s="10">
        <f t="shared" si="64"/>
        <v>25126.490658953662</v>
      </c>
    </row>
    <row r="483" spans="1:59" ht="28.8">
      <c r="A483" s="1" t="s">
        <v>7383</v>
      </c>
      <c r="B483" s="1" t="s">
        <v>808</v>
      </c>
      <c r="C483" s="1" t="s">
        <v>920</v>
      </c>
      <c r="D483" s="1" t="s">
        <v>58</v>
      </c>
      <c r="E483" s="1" t="s">
        <v>921</v>
      </c>
      <c r="F483" s="2">
        <v>164492</v>
      </c>
      <c r="G483" s="2">
        <v>1449</v>
      </c>
      <c r="H483" s="2">
        <v>13</v>
      </c>
      <c r="I483" s="2">
        <v>16782</v>
      </c>
      <c r="J483" s="2">
        <v>57311</v>
      </c>
      <c r="K483" s="2">
        <v>12651</v>
      </c>
      <c r="L483" s="2">
        <v>707</v>
      </c>
      <c r="M483" s="2">
        <v>58</v>
      </c>
      <c r="N483" s="2">
        <v>13</v>
      </c>
      <c r="O483" s="2">
        <v>647</v>
      </c>
      <c r="P483" s="2">
        <v>102</v>
      </c>
      <c r="Q483" s="2">
        <v>81</v>
      </c>
      <c r="R483" s="2">
        <v>6621</v>
      </c>
      <c r="S483" s="2">
        <v>12026800</v>
      </c>
      <c r="T483" s="2">
        <v>603107400</v>
      </c>
      <c r="U483" s="2">
        <v>690</v>
      </c>
      <c r="V483" s="2">
        <v>706</v>
      </c>
      <c r="W483" s="2">
        <v>49</v>
      </c>
      <c r="X483" s="2">
        <v>2283</v>
      </c>
      <c r="Y483" s="2">
        <v>252</v>
      </c>
      <c r="Z483" s="2">
        <v>1471</v>
      </c>
      <c r="AA483" s="9">
        <f t="shared" si="65"/>
        <v>164492</v>
      </c>
      <c r="AB483" s="9">
        <f t="shared" si="66"/>
        <v>15320</v>
      </c>
      <c r="AC483" s="9">
        <f t="shared" si="67"/>
        <v>8229</v>
      </c>
      <c r="AD483" s="9">
        <f t="shared" si="68"/>
        <v>6621</v>
      </c>
      <c r="AE483" s="44">
        <f t="shared" si="69"/>
        <v>1.9503273499769355E-4</v>
      </c>
      <c r="AF483" s="9">
        <f t="shared" si="70"/>
        <v>1528</v>
      </c>
      <c r="AG483" s="9">
        <f t="shared" si="63"/>
        <v>1723</v>
      </c>
      <c r="AH483" s="44">
        <f t="shared" si="71"/>
        <v>1.4152176396857555E-4</v>
      </c>
      <c r="AI483">
        <f>AA483/'Totals and Drop Down Lists'!W$6*Inputs!E$37</f>
        <v>149217.33985289495</v>
      </c>
      <c r="AJ483">
        <f>AB483/'Totals and Drop Down Lists'!X$6*Inputs!F$37</f>
        <v>50408.731639835976</v>
      </c>
      <c r="AK483">
        <f>AC483/'Totals and Drop Down Lists'!Y$6*Inputs!G$37</f>
        <v>54248.347643593203</v>
      </c>
      <c r="AL483">
        <f>AD483/'Totals and Drop Down Lists'!Z$6*Inputs!H$37</f>
        <v>53083.875908629539</v>
      </c>
      <c r="AM483">
        <f>AE483/'Totals and Drop Down Lists'!AA$6*Inputs!I$37</f>
        <v>24279.498478485326</v>
      </c>
      <c r="AN483">
        <f>AF483/'Totals and Drop Down Lists'!AB$6*Inputs!J$37</f>
        <v>30493.827118446763</v>
      </c>
      <c r="AO483">
        <f>AG483/'Totals and Drop Down Lists'!AC$6*Inputs!K$37</f>
        <v>32088.421756574859</v>
      </c>
      <c r="AP483">
        <f>AH483/'Totals and Drop Down Lists'!AD$6*Inputs!L$37</f>
        <v>33304.303843284506</v>
      </c>
      <c r="AQ483">
        <f>IF(OR($D483="51",$D483="52",$D483="61"),(AA483/'Totals and Drop Down Lists'!W$4)*Inputs!E$38,0)</f>
        <v>0</v>
      </c>
      <c r="AR483">
        <f>IF(OR($D483="51",$D483="52",$D483="61"),(AB483/'Totals and Drop Down Lists'!X$4)*Inputs!F$38,0)</f>
        <v>0</v>
      </c>
      <c r="AS483">
        <f>IF(OR($D483="51",$D483="52",$D483="61"),(AC483/'Totals and Drop Down Lists'!Y$4)*Inputs!G$38,0)</f>
        <v>0</v>
      </c>
      <c r="AT483">
        <f>IF(OR($D483="51",$D483="52",$D483="61"),(AD483/'Totals and Drop Down Lists'!Z$4)*Inputs!H$38,0)</f>
        <v>0</v>
      </c>
      <c r="AU483">
        <f>IF(OR($D483="51",$D483="52",$D483="61"),(AE483/'Totals and Drop Down Lists'!AA$4)*Inputs!I$38,0)</f>
        <v>0</v>
      </c>
      <c r="AV483">
        <f>IF(OR($D483="51",$D483="52",$D483="61"),(AF483/'Totals and Drop Down Lists'!AB$4)*Inputs!J$38,0)</f>
        <v>0</v>
      </c>
      <c r="AW483">
        <f>IF(OR($D483="51",$D483="52",$D483="61"),(AG483/'Totals and Drop Down Lists'!AC$4)*Inputs!K$38,0)</f>
        <v>0</v>
      </c>
      <c r="AX483">
        <f>IF(OR($D483="51",$D483="52",$D483="61"),(AH483/'Totals and Drop Down Lists'!AD$4)*Inputs!L$38,0)</f>
        <v>0</v>
      </c>
      <c r="AY483">
        <f>IF(OR($D483="51",$D483="52",$D483="61"),0,(AA483/'Totals and Drop Down Lists'!W$5)*Inputs!E$39)</f>
        <v>0</v>
      </c>
      <c r="AZ483">
        <f>IF(OR($D483="51",$D483="52",$D483="61"),0,(AB483/'Totals and Drop Down Lists'!X$5)*Inputs!F$39)</f>
        <v>0</v>
      </c>
      <c r="BA483">
        <f>IF(OR($D483="51",$D483="52",$D483="61"),0,(AC483/'Totals and Drop Down Lists'!Y$5)*Inputs!G$39)</f>
        <v>0</v>
      </c>
      <c r="BB483">
        <f>IF(OR($D483="51",$D483="52",$D483="61"),0,(AD483/'Totals and Drop Down Lists'!Z$5)*Inputs!H$39)</f>
        <v>0</v>
      </c>
      <c r="BC483">
        <f>IF(OR($D483="51",$D483="52",$D483="61"),0,(AE483/'Totals and Drop Down Lists'!AA$5)*Inputs!I$39)</f>
        <v>0</v>
      </c>
      <c r="BD483">
        <f>IF(OR($D483="51",$D483="52",$D483="61"),0,(AF483/'Totals and Drop Down Lists'!AB$5)*Inputs!J$39)</f>
        <v>0</v>
      </c>
      <c r="BE483">
        <f>IF(OR($D483="51",$D483="52",$D483="61"),0,(AG483/'Totals and Drop Down Lists'!AC$5)*Inputs!K$39)</f>
        <v>0</v>
      </c>
      <c r="BF483">
        <f>IF(OR($D483="51",$D483="52",$D483="61"),0,(AH483/'Totals and Drop Down Lists'!AD$5)*Inputs!L$39)</f>
        <v>0</v>
      </c>
      <c r="BG483" s="10">
        <f t="shared" si="64"/>
        <v>427124.34624174517</v>
      </c>
    </row>
    <row r="484" spans="1:59" ht="28.8">
      <c r="A484" s="1" t="s">
        <v>7383</v>
      </c>
      <c r="B484" s="1" t="s">
        <v>808</v>
      </c>
      <c r="C484" s="1" t="s">
        <v>273</v>
      </c>
      <c r="D484" s="1" t="s">
        <v>25</v>
      </c>
      <c r="E484" s="1" t="s">
        <v>922</v>
      </c>
      <c r="F484" s="2">
        <v>10093</v>
      </c>
      <c r="G484" s="2">
        <v>25</v>
      </c>
      <c r="H484" s="2">
        <v>0</v>
      </c>
      <c r="I484" s="2">
        <v>818</v>
      </c>
      <c r="J484" s="2">
        <v>3811</v>
      </c>
      <c r="K484" s="2">
        <v>1244</v>
      </c>
      <c r="L484" s="2">
        <v>42</v>
      </c>
      <c r="M484" s="2">
        <v>0</v>
      </c>
      <c r="N484" s="2">
        <v>0</v>
      </c>
      <c r="O484" s="2">
        <v>5</v>
      </c>
      <c r="P484" s="2">
        <v>0</v>
      </c>
      <c r="Q484" s="2">
        <v>0</v>
      </c>
      <c r="R484" s="2">
        <v>1285</v>
      </c>
      <c r="S484" s="2">
        <v>601700</v>
      </c>
      <c r="T484" s="2">
        <v>52052800</v>
      </c>
      <c r="U484" s="2">
        <v>90</v>
      </c>
      <c r="V484" s="2">
        <v>118</v>
      </c>
      <c r="W484" s="2">
        <v>14</v>
      </c>
      <c r="X484" s="2">
        <v>215</v>
      </c>
      <c r="Y484" s="2">
        <v>29</v>
      </c>
      <c r="Z484" s="2">
        <v>99</v>
      </c>
      <c r="AA484" s="9">
        <f t="shared" si="65"/>
        <v>10093</v>
      </c>
      <c r="AB484" s="9">
        <f t="shared" si="66"/>
        <v>793</v>
      </c>
      <c r="AC484" s="9">
        <f t="shared" si="67"/>
        <v>1332</v>
      </c>
      <c r="AD484" s="9">
        <f t="shared" si="68"/>
        <v>1285</v>
      </c>
      <c r="AE484" s="44">
        <f t="shared" si="69"/>
        <v>2.8359436544703517E-5</v>
      </c>
      <c r="AF484" s="9">
        <f t="shared" si="70"/>
        <v>83</v>
      </c>
      <c r="AG484" s="9">
        <f t="shared" si="63"/>
        <v>128</v>
      </c>
      <c r="AH484" s="44">
        <f t="shared" si="71"/>
        <v>1.5546852832967451E-5</v>
      </c>
      <c r="AI484">
        <f>AA484/'Totals and Drop Down Lists'!W$6*Inputs!E$37</f>
        <v>9155.7681293635487</v>
      </c>
      <c r="AJ484">
        <f>AB484/'Totals and Drop Down Lists'!X$6*Inputs!F$37</f>
        <v>2609.2770359262354</v>
      </c>
      <c r="AK484">
        <f>AC484/'Totals and Drop Down Lists'!Y$6*Inputs!G$37</f>
        <v>8780.9939313727245</v>
      </c>
      <c r="AL484">
        <f>AD484/'Totals and Drop Down Lists'!Z$6*Inputs!H$37</f>
        <v>10302.489131942148</v>
      </c>
      <c r="AM484">
        <f>AE484/'Totals and Drop Down Lists'!AA$6*Inputs!I$37</f>
        <v>3530.4478319804775</v>
      </c>
      <c r="AN484">
        <f>AF484/'Totals and Drop Down Lists'!AB$6*Inputs!J$37</f>
        <v>1656.4055306486136</v>
      </c>
      <c r="AO484">
        <f>AG484/'Totals and Drop Down Lists'!AC$6*Inputs!K$37</f>
        <v>2383.8177509237271</v>
      </c>
      <c r="AP484">
        <f>AH484/'Totals and Drop Down Lists'!AD$6*Inputs!L$37</f>
        <v>3658.6394631920161</v>
      </c>
      <c r="AQ484">
        <f>IF(OR($D484="51",$D484="52",$D484="61"),(AA484/'Totals and Drop Down Lists'!W$4)*Inputs!E$38,0)</f>
        <v>0</v>
      </c>
      <c r="AR484">
        <f>IF(OR($D484="51",$D484="52",$D484="61"),(AB484/'Totals and Drop Down Lists'!X$4)*Inputs!F$38,0)</f>
        <v>0</v>
      </c>
      <c r="AS484">
        <f>IF(OR($D484="51",$D484="52",$D484="61"),(AC484/'Totals and Drop Down Lists'!Y$4)*Inputs!G$38,0)</f>
        <v>0</v>
      </c>
      <c r="AT484">
        <f>IF(OR($D484="51",$D484="52",$D484="61"),(AD484/'Totals and Drop Down Lists'!Z$4)*Inputs!H$38,0)</f>
        <v>0</v>
      </c>
      <c r="AU484">
        <f>IF(OR($D484="51",$D484="52",$D484="61"),(AE484/'Totals and Drop Down Lists'!AA$4)*Inputs!I$38,0)</f>
        <v>0</v>
      </c>
      <c r="AV484">
        <f>IF(OR($D484="51",$D484="52",$D484="61"),(AF484/'Totals and Drop Down Lists'!AB$4)*Inputs!J$38,0)</f>
        <v>0</v>
      </c>
      <c r="AW484">
        <f>IF(OR($D484="51",$D484="52",$D484="61"),(AG484/'Totals and Drop Down Lists'!AC$4)*Inputs!K$38,0)</f>
        <v>0</v>
      </c>
      <c r="AX484">
        <f>IF(OR($D484="51",$D484="52",$D484="61"),(AH484/'Totals and Drop Down Lists'!AD$4)*Inputs!L$38,0)</f>
        <v>0</v>
      </c>
      <c r="AY484">
        <f>IF(OR($D484="51",$D484="52",$D484="61"),0,(AA484/'Totals and Drop Down Lists'!W$5)*Inputs!E$39)</f>
        <v>0</v>
      </c>
      <c r="AZ484">
        <f>IF(OR($D484="51",$D484="52",$D484="61"),0,(AB484/'Totals and Drop Down Lists'!X$5)*Inputs!F$39)</f>
        <v>0</v>
      </c>
      <c r="BA484">
        <f>IF(OR($D484="51",$D484="52",$D484="61"),0,(AC484/'Totals and Drop Down Lists'!Y$5)*Inputs!G$39)</f>
        <v>0</v>
      </c>
      <c r="BB484">
        <f>IF(OR($D484="51",$D484="52",$D484="61"),0,(AD484/'Totals and Drop Down Lists'!Z$5)*Inputs!H$39)</f>
        <v>0</v>
      </c>
      <c r="BC484">
        <f>IF(OR($D484="51",$D484="52",$D484="61"),0,(AE484/'Totals and Drop Down Lists'!AA$5)*Inputs!I$39)</f>
        <v>0</v>
      </c>
      <c r="BD484">
        <f>IF(OR($D484="51",$D484="52",$D484="61"),0,(AF484/'Totals and Drop Down Lists'!AB$5)*Inputs!J$39)</f>
        <v>0</v>
      </c>
      <c r="BE484">
        <f>IF(OR($D484="51",$D484="52",$D484="61"),0,(AG484/'Totals and Drop Down Lists'!AC$5)*Inputs!K$39)</f>
        <v>0</v>
      </c>
      <c r="BF484">
        <f>IF(OR($D484="51",$D484="52",$D484="61"),0,(AH484/'Totals and Drop Down Lists'!AD$5)*Inputs!L$39)</f>
        <v>0</v>
      </c>
      <c r="BG484" s="10">
        <f t="shared" si="64"/>
        <v>42077.838805349493</v>
      </c>
    </row>
    <row r="485" spans="1:59">
      <c r="A485" s="1" t="s">
        <v>7384</v>
      </c>
      <c r="B485" s="1" t="s">
        <v>3144</v>
      </c>
      <c r="C485" s="1" t="s">
        <v>3145</v>
      </c>
      <c r="D485" s="1" t="s">
        <v>10</v>
      </c>
      <c r="E485" s="1" t="s">
        <v>3146</v>
      </c>
      <c r="F485" s="2">
        <v>108300</v>
      </c>
      <c r="G485" s="2">
        <v>737</v>
      </c>
      <c r="H485" s="2">
        <v>104</v>
      </c>
      <c r="I485" s="2">
        <v>9167</v>
      </c>
      <c r="J485" s="2">
        <v>43111</v>
      </c>
      <c r="K485" s="2">
        <v>11508</v>
      </c>
      <c r="L485" s="2">
        <v>47</v>
      </c>
      <c r="M485" s="2">
        <v>21</v>
      </c>
      <c r="N485" s="2">
        <v>0</v>
      </c>
      <c r="O485" s="2">
        <v>253</v>
      </c>
      <c r="P485" s="2">
        <v>92</v>
      </c>
      <c r="Q485" s="2">
        <v>0</v>
      </c>
      <c r="R485" s="2">
        <v>793</v>
      </c>
      <c r="S485" s="2">
        <v>11821800</v>
      </c>
      <c r="T485" s="2">
        <v>559933700</v>
      </c>
      <c r="U485" s="2">
        <v>567</v>
      </c>
      <c r="V485" s="2">
        <v>745</v>
      </c>
      <c r="W485" s="2">
        <v>0</v>
      </c>
      <c r="X485" s="2">
        <v>2415</v>
      </c>
      <c r="Y485" s="2">
        <v>225</v>
      </c>
      <c r="Z485" s="2">
        <v>1639</v>
      </c>
      <c r="AA485" s="9">
        <f t="shared" si="65"/>
        <v>108300</v>
      </c>
      <c r="AB485" s="9">
        <f t="shared" si="66"/>
        <v>8326</v>
      </c>
      <c r="AC485" s="9">
        <f t="shared" si="67"/>
        <v>1206</v>
      </c>
      <c r="AD485" s="9">
        <f t="shared" si="68"/>
        <v>793</v>
      </c>
      <c r="AE485" s="44">
        <f t="shared" si="69"/>
        <v>2.1453956491572631E-4</v>
      </c>
      <c r="AF485" s="9">
        <f t="shared" si="70"/>
        <v>1670</v>
      </c>
      <c r="AG485" s="9">
        <f t="shared" si="63"/>
        <v>1864</v>
      </c>
      <c r="AH485" s="44">
        <f t="shared" si="71"/>
        <v>1.851436198862752E-4</v>
      </c>
      <c r="AI485">
        <f>AA485/'Totals and Drop Down Lists'!W$6*Inputs!E$37</f>
        <v>98243.306094329964</v>
      </c>
      <c r="AJ485">
        <f>AB485/'Totals and Drop Down Lists'!X$6*Inputs!F$37</f>
        <v>27395.763683634097</v>
      </c>
      <c r="AK485">
        <f>AC485/'Totals and Drop Down Lists'!Y$6*Inputs!G$37</f>
        <v>7950.3593702969265</v>
      </c>
      <c r="AL485">
        <f>AD485/'Totals and Drop Down Lists'!Z$6*Inputs!H$37</f>
        <v>6357.8785071051534</v>
      </c>
      <c r="AM485">
        <f>AE485/'Totals and Drop Down Lists'!AA$6*Inputs!I$37</f>
        <v>26707.891062533072</v>
      </c>
      <c r="AN485">
        <f>AF485/'Totals and Drop Down Lists'!AB$6*Inputs!J$37</f>
        <v>33327.677544375721</v>
      </c>
      <c r="AO485">
        <f>AG485/'Totals and Drop Down Lists'!AC$6*Inputs!K$37</f>
        <v>34714.345997826778</v>
      </c>
      <c r="AP485">
        <f>AH485/'Totals and Drop Down Lists'!AD$6*Inputs!L$37</f>
        <v>43569.831228977891</v>
      </c>
      <c r="AQ485">
        <f>IF(OR($D485="51",$D485="52",$D485="61"),(AA485/'Totals and Drop Down Lists'!W$4)*Inputs!E$38,0)</f>
        <v>0</v>
      </c>
      <c r="AR485">
        <f>IF(OR($D485="51",$D485="52",$D485="61"),(AB485/'Totals and Drop Down Lists'!X$4)*Inputs!F$38,0)</f>
        <v>0</v>
      </c>
      <c r="AS485">
        <f>IF(OR($D485="51",$D485="52",$D485="61"),(AC485/'Totals and Drop Down Lists'!Y$4)*Inputs!G$38,0)</f>
        <v>0</v>
      </c>
      <c r="AT485">
        <f>IF(OR($D485="51",$D485="52",$D485="61"),(AD485/'Totals and Drop Down Lists'!Z$4)*Inputs!H$38,0)</f>
        <v>0</v>
      </c>
      <c r="AU485">
        <f>IF(OR($D485="51",$D485="52",$D485="61"),(AE485/'Totals and Drop Down Lists'!AA$4)*Inputs!I$38,0)</f>
        <v>0</v>
      </c>
      <c r="AV485">
        <f>IF(OR($D485="51",$D485="52",$D485="61"),(AF485/'Totals and Drop Down Lists'!AB$4)*Inputs!J$38,0)</f>
        <v>0</v>
      </c>
      <c r="AW485">
        <f>IF(OR($D485="51",$D485="52",$D485="61"),(AG485/'Totals and Drop Down Lists'!AC$4)*Inputs!K$38,0)</f>
        <v>0</v>
      </c>
      <c r="AX485">
        <f>IF(OR($D485="51",$D485="52",$D485="61"),(AH485/'Totals and Drop Down Lists'!AD$4)*Inputs!L$38,0)</f>
        <v>0</v>
      </c>
      <c r="AY485">
        <f>IF(OR($D485="51",$D485="52",$D485="61"),0,(AA485/'Totals and Drop Down Lists'!W$5)*Inputs!E$39)</f>
        <v>0</v>
      </c>
      <c r="AZ485">
        <f>IF(OR($D485="51",$D485="52",$D485="61"),0,(AB485/'Totals and Drop Down Lists'!X$5)*Inputs!F$39)</f>
        <v>0</v>
      </c>
      <c r="BA485">
        <f>IF(OR($D485="51",$D485="52",$D485="61"),0,(AC485/'Totals and Drop Down Lists'!Y$5)*Inputs!G$39)</f>
        <v>0</v>
      </c>
      <c r="BB485">
        <f>IF(OR($D485="51",$D485="52",$D485="61"),0,(AD485/'Totals and Drop Down Lists'!Z$5)*Inputs!H$39)</f>
        <v>0</v>
      </c>
      <c r="BC485">
        <f>IF(OR($D485="51",$D485="52",$D485="61"),0,(AE485/'Totals and Drop Down Lists'!AA$5)*Inputs!I$39)</f>
        <v>0</v>
      </c>
      <c r="BD485">
        <f>IF(OR($D485="51",$D485="52",$D485="61"),0,(AF485/'Totals and Drop Down Lists'!AB$5)*Inputs!J$39)</f>
        <v>0</v>
      </c>
      <c r="BE485">
        <f>IF(OR($D485="51",$D485="52",$D485="61"),0,(AG485/'Totals and Drop Down Lists'!AC$5)*Inputs!K$39)</f>
        <v>0</v>
      </c>
      <c r="BF485">
        <f>IF(OR($D485="51",$D485="52",$D485="61"),0,(AH485/'Totals and Drop Down Lists'!AD$5)*Inputs!L$39)</f>
        <v>0</v>
      </c>
      <c r="BG485" s="10">
        <f t="shared" si="64"/>
        <v>278267.05348907958</v>
      </c>
    </row>
    <row r="486" spans="1:59">
      <c r="A486" s="1" t="s">
        <v>7384</v>
      </c>
      <c r="B486" s="1" t="s">
        <v>3144</v>
      </c>
      <c r="C486" s="1" t="s">
        <v>364</v>
      </c>
      <c r="D486" s="1" t="s">
        <v>7</v>
      </c>
      <c r="E486" s="1" t="s">
        <v>3147</v>
      </c>
      <c r="F486" s="2">
        <v>332820</v>
      </c>
      <c r="G486" s="2">
        <v>2862</v>
      </c>
      <c r="H486" s="2">
        <v>934</v>
      </c>
      <c r="I486" s="2">
        <v>55124</v>
      </c>
      <c r="J486" s="2">
        <v>122035</v>
      </c>
      <c r="K486" s="2">
        <v>51417</v>
      </c>
      <c r="L486" s="2">
        <v>1309</v>
      </c>
      <c r="M486" s="2">
        <v>169</v>
      </c>
      <c r="N486" s="2">
        <v>56</v>
      </c>
      <c r="O486" s="2">
        <v>3396</v>
      </c>
      <c r="P486" s="2">
        <v>1442</v>
      </c>
      <c r="Q486" s="2">
        <v>232</v>
      </c>
      <c r="R486" s="2">
        <v>1166</v>
      </c>
      <c r="S486" s="2">
        <v>51506200</v>
      </c>
      <c r="T486" s="2">
        <v>2113764000</v>
      </c>
      <c r="U486" s="2">
        <v>3493</v>
      </c>
      <c r="V486" s="2">
        <v>1515</v>
      </c>
      <c r="W486" s="2">
        <v>150</v>
      </c>
      <c r="X486" s="2">
        <v>13735</v>
      </c>
      <c r="Y486" s="2">
        <v>1625</v>
      </c>
      <c r="Z486" s="2">
        <v>9565</v>
      </c>
      <c r="AA486" s="9">
        <f t="shared" si="65"/>
        <v>332820</v>
      </c>
      <c r="AB486" s="9">
        <f t="shared" si="66"/>
        <v>51328</v>
      </c>
      <c r="AC486" s="9">
        <f t="shared" si="67"/>
        <v>7770</v>
      </c>
      <c r="AD486" s="9">
        <f t="shared" si="68"/>
        <v>1166</v>
      </c>
      <c r="AE486" s="44">
        <f t="shared" si="69"/>
        <v>1.5129509467620627E-3</v>
      </c>
      <c r="AF486" s="9">
        <f t="shared" si="70"/>
        <v>12070</v>
      </c>
      <c r="AG486" s="9">
        <f t="shared" si="63"/>
        <v>11190</v>
      </c>
      <c r="AH486" s="44">
        <f t="shared" si="71"/>
        <v>1.7542985355947665E-3</v>
      </c>
      <c r="AI486">
        <f>AA486/'Totals and Drop Down Lists'!W$6*Inputs!E$37</f>
        <v>301914.47030761675</v>
      </c>
      <c r="AJ486">
        <f>AB486/'Totals and Drop Down Lists'!X$6*Inputs!F$37</f>
        <v>168888.99331654707</v>
      </c>
      <c r="AK486">
        <f>AC486/'Totals and Drop Down Lists'!Y$6*Inputs!G$37</f>
        <v>51222.464599674226</v>
      </c>
      <c r="AL486">
        <f>AD486/'Totals and Drop Down Lists'!Z$6*Inputs!H$37</f>
        <v>9348.4064808128751</v>
      </c>
      <c r="AM486">
        <f>AE486/'Totals and Drop Down Lists'!AA$6*Inputs!I$37</f>
        <v>188346.28048653906</v>
      </c>
      <c r="AN486">
        <f>AF486/'Totals and Drop Down Lists'!AB$6*Inputs!J$37</f>
        <v>240877.28620396103</v>
      </c>
      <c r="AO486">
        <f>AG486/'Totals and Drop Down Lists'!AC$6*Inputs!K$37</f>
        <v>208397.81744403523</v>
      </c>
      <c r="AP486">
        <f>AH486/'Totals and Drop Down Lists'!AD$6*Inputs!L$37</f>
        <v>412838.91482761904</v>
      </c>
      <c r="AQ486">
        <f>IF(OR($D486="51",$D486="52",$D486="61"),(AA486/'Totals and Drop Down Lists'!W$4)*Inputs!E$38,0)</f>
        <v>0</v>
      </c>
      <c r="AR486">
        <f>IF(OR($D486="51",$D486="52",$D486="61"),(AB486/'Totals and Drop Down Lists'!X$4)*Inputs!F$38,0)</f>
        <v>0</v>
      </c>
      <c r="AS486">
        <f>IF(OR($D486="51",$D486="52",$D486="61"),(AC486/'Totals and Drop Down Lists'!Y$4)*Inputs!G$38,0)</f>
        <v>0</v>
      </c>
      <c r="AT486">
        <f>IF(OR($D486="51",$D486="52",$D486="61"),(AD486/'Totals and Drop Down Lists'!Z$4)*Inputs!H$38,0)</f>
        <v>0</v>
      </c>
      <c r="AU486">
        <f>IF(OR($D486="51",$D486="52",$D486="61"),(AE486/'Totals and Drop Down Lists'!AA$4)*Inputs!I$38,0)</f>
        <v>0</v>
      </c>
      <c r="AV486">
        <f>IF(OR($D486="51",$D486="52",$D486="61"),(AF486/'Totals and Drop Down Lists'!AB$4)*Inputs!J$38,0)</f>
        <v>0</v>
      </c>
      <c r="AW486">
        <f>IF(OR($D486="51",$D486="52",$D486="61"),(AG486/'Totals and Drop Down Lists'!AC$4)*Inputs!K$38,0)</f>
        <v>0</v>
      </c>
      <c r="AX486">
        <f>IF(OR($D486="51",$D486="52",$D486="61"),(AH486/'Totals and Drop Down Lists'!AD$4)*Inputs!L$38,0)</f>
        <v>0</v>
      </c>
      <c r="AY486">
        <f>IF(OR($D486="51",$D486="52",$D486="61"),0,(AA486/'Totals and Drop Down Lists'!W$5)*Inputs!E$39)</f>
        <v>0</v>
      </c>
      <c r="AZ486">
        <f>IF(OR($D486="51",$D486="52",$D486="61"),0,(AB486/'Totals and Drop Down Lists'!X$5)*Inputs!F$39)</f>
        <v>0</v>
      </c>
      <c r="BA486">
        <f>IF(OR($D486="51",$D486="52",$D486="61"),0,(AC486/'Totals and Drop Down Lists'!Y$5)*Inputs!G$39)</f>
        <v>0</v>
      </c>
      <c r="BB486">
        <f>IF(OR($D486="51",$D486="52",$D486="61"),0,(AD486/'Totals and Drop Down Lists'!Z$5)*Inputs!H$39)</f>
        <v>0</v>
      </c>
      <c r="BC486">
        <f>IF(OR($D486="51",$D486="52",$D486="61"),0,(AE486/'Totals and Drop Down Lists'!AA$5)*Inputs!I$39)</f>
        <v>0</v>
      </c>
      <c r="BD486">
        <f>IF(OR($D486="51",$D486="52",$D486="61"),0,(AF486/'Totals and Drop Down Lists'!AB$5)*Inputs!J$39)</f>
        <v>0</v>
      </c>
      <c r="BE486">
        <f>IF(OR($D486="51",$D486="52",$D486="61"),0,(AG486/'Totals and Drop Down Lists'!AC$5)*Inputs!K$39)</f>
        <v>0</v>
      </c>
      <c r="BF486">
        <f>IF(OR($D486="51",$D486="52",$D486="61"),0,(AH486/'Totals and Drop Down Lists'!AD$5)*Inputs!L$39)</f>
        <v>0</v>
      </c>
      <c r="BG486" s="10">
        <f t="shared" si="64"/>
        <v>1581834.6336668052</v>
      </c>
    </row>
    <row r="487" spans="1:59">
      <c r="A487" s="1" t="s">
        <v>7384</v>
      </c>
      <c r="B487" s="1" t="s">
        <v>3144</v>
      </c>
      <c r="C487" s="1" t="s">
        <v>3148</v>
      </c>
      <c r="D487" s="1" t="s">
        <v>10</v>
      </c>
      <c r="E487" s="1" t="s">
        <v>3149</v>
      </c>
      <c r="F487" s="2">
        <v>100363</v>
      </c>
      <c r="G487" s="2">
        <v>12283</v>
      </c>
      <c r="H487" s="2">
        <v>1303</v>
      </c>
      <c r="I487" s="2">
        <v>20908</v>
      </c>
      <c r="J487" s="2">
        <v>41126</v>
      </c>
      <c r="K487" s="2">
        <v>20971</v>
      </c>
      <c r="L487" s="2">
        <v>183</v>
      </c>
      <c r="M487" s="2">
        <v>94</v>
      </c>
      <c r="N487" s="2">
        <v>0</v>
      </c>
      <c r="O487" s="2">
        <v>211</v>
      </c>
      <c r="P487" s="2">
        <v>42</v>
      </c>
      <c r="Q487" s="2">
        <v>0</v>
      </c>
      <c r="R487" s="2">
        <v>3877</v>
      </c>
      <c r="S487" s="2">
        <v>27017400</v>
      </c>
      <c r="T487" s="2">
        <v>1026781500</v>
      </c>
      <c r="U487" s="2">
        <v>696</v>
      </c>
      <c r="V487" s="2">
        <v>1285</v>
      </c>
      <c r="W487" s="2">
        <v>125</v>
      </c>
      <c r="X487" s="2">
        <v>8285</v>
      </c>
      <c r="Y487" s="2">
        <v>555</v>
      </c>
      <c r="Z487" s="2">
        <v>6735</v>
      </c>
      <c r="AA487" s="9">
        <f t="shared" si="65"/>
        <v>100363</v>
      </c>
      <c r="AB487" s="9">
        <f t="shared" si="66"/>
        <v>7322</v>
      </c>
      <c r="AC487" s="9">
        <f t="shared" si="67"/>
        <v>4407</v>
      </c>
      <c r="AD487" s="9">
        <f t="shared" si="68"/>
        <v>3877</v>
      </c>
      <c r="AE487" s="44">
        <f t="shared" si="69"/>
        <v>7.468228465275789E-4</v>
      </c>
      <c r="AF487" s="9">
        <f t="shared" si="70"/>
        <v>6875</v>
      </c>
      <c r="AG487" s="9">
        <f t="shared" si="63"/>
        <v>7290</v>
      </c>
      <c r="AH487" s="44">
        <f t="shared" si="71"/>
        <v>1.3831882266903493E-3</v>
      </c>
      <c r="AI487">
        <f>AA487/'Totals and Drop Down Lists'!W$6*Inputs!E$37</f>
        <v>91043.332682781518</v>
      </c>
      <c r="AJ487">
        <f>AB487/'Totals and Drop Down Lists'!X$6*Inputs!F$37</f>
        <v>24092.214952146151</v>
      </c>
      <c r="AK487">
        <f>AC487/'Totals and Drop Down Lists'!Y$6*Inputs!G$37</f>
        <v>29052.432624293993</v>
      </c>
      <c r="AL487">
        <f>AD487/'Totals and Drop Down Lists'!Z$6*Inputs!H$37</f>
        <v>31083.852423766304</v>
      </c>
      <c r="AM487">
        <f>AE487/'Totals and Drop Down Lists'!AA$6*Inputs!I$37</f>
        <v>92971.490997031171</v>
      </c>
      <c r="AN487">
        <f>AF487/'Totals and Drop Down Lists'!AB$6*Inputs!J$37</f>
        <v>137202.26533987009</v>
      </c>
      <c r="AO487">
        <f>AG487/'Totals and Drop Down Lists'!AC$6*Inputs!K$37</f>
        <v>135765.87034557789</v>
      </c>
      <c r="AP487">
        <f>AH487/'Totals and Drop Down Lists'!AD$6*Inputs!L$37</f>
        <v>325505.55958571937</v>
      </c>
      <c r="AQ487">
        <f>IF(OR($D487="51",$D487="52",$D487="61"),(AA487/'Totals and Drop Down Lists'!W$4)*Inputs!E$38,0)</f>
        <v>0</v>
      </c>
      <c r="AR487">
        <f>IF(OR($D487="51",$D487="52",$D487="61"),(AB487/'Totals and Drop Down Lists'!X$4)*Inputs!F$38,0)</f>
        <v>0</v>
      </c>
      <c r="AS487">
        <f>IF(OR($D487="51",$D487="52",$D487="61"),(AC487/'Totals and Drop Down Lists'!Y$4)*Inputs!G$38,0)</f>
        <v>0</v>
      </c>
      <c r="AT487">
        <f>IF(OR($D487="51",$D487="52",$D487="61"),(AD487/'Totals and Drop Down Lists'!Z$4)*Inputs!H$38,0)</f>
        <v>0</v>
      </c>
      <c r="AU487">
        <f>IF(OR($D487="51",$D487="52",$D487="61"),(AE487/'Totals and Drop Down Lists'!AA$4)*Inputs!I$38,0)</f>
        <v>0</v>
      </c>
      <c r="AV487">
        <f>IF(OR($D487="51",$D487="52",$D487="61"),(AF487/'Totals and Drop Down Lists'!AB$4)*Inputs!J$38,0)</f>
        <v>0</v>
      </c>
      <c r="AW487">
        <f>IF(OR($D487="51",$D487="52",$D487="61"),(AG487/'Totals and Drop Down Lists'!AC$4)*Inputs!K$38,0)</f>
        <v>0</v>
      </c>
      <c r="AX487">
        <f>IF(OR($D487="51",$D487="52",$D487="61"),(AH487/'Totals and Drop Down Lists'!AD$4)*Inputs!L$38,0)</f>
        <v>0</v>
      </c>
      <c r="AY487">
        <f>IF(OR($D487="51",$D487="52",$D487="61"),0,(AA487/'Totals and Drop Down Lists'!W$5)*Inputs!E$39)</f>
        <v>0</v>
      </c>
      <c r="AZ487">
        <f>IF(OR($D487="51",$D487="52",$D487="61"),0,(AB487/'Totals and Drop Down Lists'!X$5)*Inputs!F$39)</f>
        <v>0</v>
      </c>
      <c r="BA487">
        <f>IF(OR($D487="51",$D487="52",$D487="61"),0,(AC487/'Totals and Drop Down Lists'!Y$5)*Inputs!G$39)</f>
        <v>0</v>
      </c>
      <c r="BB487">
        <f>IF(OR($D487="51",$D487="52",$D487="61"),0,(AD487/'Totals and Drop Down Lists'!Z$5)*Inputs!H$39)</f>
        <v>0</v>
      </c>
      <c r="BC487">
        <f>IF(OR($D487="51",$D487="52",$D487="61"),0,(AE487/'Totals and Drop Down Lists'!AA$5)*Inputs!I$39)</f>
        <v>0</v>
      </c>
      <c r="BD487">
        <f>IF(OR($D487="51",$D487="52",$D487="61"),0,(AF487/'Totals and Drop Down Lists'!AB$5)*Inputs!J$39)</f>
        <v>0</v>
      </c>
      <c r="BE487">
        <f>IF(OR($D487="51",$D487="52",$D487="61"),0,(AG487/'Totals and Drop Down Lists'!AC$5)*Inputs!K$39)</f>
        <v>0</v>
      </c>
      <c r="BF487">
        <f>IF(OR($D487="51",$D487="52",$D487="61"),0,(AH487/'Totals and Drop Down Lists'!AD$5)*Inputs!L$39)</f>
        <v>0</v>
      </c>
      <c r="BG487" s="10">
        <f t="shared" si="64"/>
        <v>866717.01895118644</v>
      </c>
    </row>
    <row r="488" spans="1:59">
      <c r="A488" s="1" t="s">
        <v>7384</v>
      </c>
      <c r="B488" s="1" t="s">
        <v>3144</v>
      </c>
      <c r="C488" s="1" t="s">
        <v>3150</v>
      </c>
      <c r="D488" s="1" t="s">
        <v>10</v>
      </c>
      <c r="E488" s="1" t="s">
        <v>3151</v>
      </c>
      <c r="F488" s="2">
        <v>57171</v>
      </c>
      <c r="G488" s="2">
        <v>522</v>
      </c>
      <c r="H488" s="2">
        <v>138</v>
      </c>
      <c r="I488" s="2">
        <v>4032</v>
      </c>
      <c r="J488" s="2">
        <v>22016</v>
      </c>
      <c r="K488" s="2">
        <v>6985</v>
      </c>
      <c r="L488" s="2">
        <v>91</v>
      </c>
      <c r="M488" s="2">
        <v>8</v>
      </c>
      <c r="N488" s="2">
        <v>0</v>
      </c>
      <c r="O488" s="2">
        <v>242</v>
      </c>
      <c r="P488" s="2">
        <v>23</v>
      </c>
      <c r="Q488" s="2">
        <v>0</v>
      </c>
      <c r="R488" s="2">
        <v>144</v>
      </c>
      <c r="S488" s="2">
        <v>8242400</v>
      </c>
      <c r="T488" s="2">
        <v>412468700</v>
      </c>
      <c r="U488" s="2">
        <v>440</v>
      </c>
      <c r="V488" s="2">
        <v>185</v>
      </c>
      <c r="W488" s="2">
        <v>0</v>
      </c>
      <c r="X488" s="2">
        <v>1080</v>
      </c>
      <c r="Y488" s="2">
        <v>175</v>
      </c>
      <c r="Z488" s="2">
        <v>700</v>
      </c>
      <c r="AA488" s="9">
        <f t="shared" si="65"/>
        <v>57171</v>
      </c>
      <c r="AB488" s="9">
        <f t="shared" si="66"/>
        <v>3372</v>
      </c>
      <c r="AC488" s="9">
        <f t="shared" si="67"/>
        <v>508</v>
      </c>
      <c r="AD488" s="9">
        <f t="shared" si="68"/>
        <v>144</v>
      </c>
      <c r="AE488" s="44">
        <f t="shared" si="69"/>
        <v>1.5477121440885168E-4</v>
      </c>
      <c r="AF488" s="9">
        <f t="shared" si="70"/>
        <v>895</v>
      </c>
      <c r="AG488" s="9">
        <f t="shared" si="63"/>
        <v>875</v>
      </c>
      <c r="AH488" s="44">
        <f t="shared" si="71"/>
        <v>1.0329686311833383E-4</v>
      </c>
      <c r="AI488">
        <f>AA488/'Totals and Drop Down Lists'!W$6*Inputs!E$37</f>
        <v>51862.12421716471</v>
      </c>
      <c r="AJ488">
        <f>AB488/'Totals and Drop Down Lists'!X$6*Inputs!F$37</f>
        <v>11095.185580256326</v>
      </c>
      <c r="AK488">
        <f>AC488/'Totals and Drop Down Lists'!Y$6*Inputs!G$37</f>
        <v>3348.9075954484565</v>
      </c>
      <c r="AL488">
        <f>AD488/'Totals and Drop Down Lists'!Z$6*Inputs!H$37</f>
        <v>1154.5201828791201</v>
      </c>
      <c r="AM488">
        <f>AE488/'Totals and Drop Down Lists'!AA$6*Inputs!I$37</f>
        <v>19267.367935938957</v>
      </c>
      <c r="AN488">
        <f>AF488/'Totals and Drop Down Lists'!AB$6*Inputs!J$37</f>
        <v>17861.240360608543</v>
      </c>
      <c r="AO488">
        <f>AG488/'Totals and Drop Down Lists'!AC$6*Inputs!K$37</f>
        <v>16295.629156705167</v>
      </c>
      <c r="AP488">
        <f>AH488/'Totals and Drop Down Lists'!AD$6*Inputs!L$37</f>
        <v>24308.841402761562</v>
      </c>
      <c r="AQ488">
        <f>IF(OR($D488="51",$D488="52",$D488="61"),(AA488/'Totals and Drop Down Lists'!W$4)*Inputs!E$38,0)</f>
        <v>0</v>
      </c>
      <c r="AR488">
        <f>IF(OR($D488="51",$D488="52",$D488="61"),(AB488/'Totals and Drop Down Lists'!X$4)*Inputs!F$38,0)</f>
        <v>0</v>
      </c>
      <c r="AS488">
        <f>IF(OR($D488="51",$D488="52",$D488="61"),(AC488/'Totals and Drop Down Lists'!Y$4)*Inputs!G$38,0)</f>
        <v>0</v>
      </c>
      <c r="AT488">
        <f>IF(OR($D488="51",$D488="52",$D488="61"),(AD488/'Totals and Drop Down Lists'!Z$4)*Inputs!H$38,0)</f>
        <v>0</v>
      </c>
      <c r="AU488">
        <f>IF(OR($D488="51",$D488="52",$D488="61"),(AE488/'Totals and Drop Down Lists'!AA$4)*Inputs!I$38,0)</f>
        <v>0</v>
      </c>
      <c r="AV488">
        <f>IF(OR($D488="51",$D488="52",$D488="61"),(AF488/'Totals and Drop Down Lists'!AB$4)*Inputs!J$38,0)</f>
        <v>0</v>
      </c>
      <c r="AW488">
        <f>IF(OR($D488="51",$D488="52",$D488="61"),(AG488/'Totals and Drop Down Lists'!AC$4)*Inputs!K$38,0)</f>
        <v>0</v>
      </c>
      <c r="AX488">
        <f>IF(OR($D488="51",$D488="52",$D488="61"),(AH488/'Totals and Drop Down Lists'!AD$4)*Inputs!L$38,0)</f>
        <v>0</v>
      </c>
      <c r="AY488">
        <f>IF(OR($D488="51",$D488="52",$D488="61"),0,(AA488/'Totals and Drop Down Lists'!W$5)*Inputs!E$39)</f>
        <v>0</v>
      </c>
      <c r="AZ488">
        <f>IF(OR($D488="51",$D488="52",$D488="61"),0,(AB488/'Totals and Drop Down Lists'!X$5)*Inputs!F$39)</f>
        <v>0</v>
      </c>
      <c r="BA488">
        <f>IF(OR($D488="51",$D488="52",$D488="61"),0,(AC488/'Totals and Drop Down Lists'!Y$5)*Inputs!G$39)</f>
        <v>0</v>
      </c>
      <c r="BB488">
        <f>IF(OR($D488="51",$D488="52",$D488="61"),0,(AD488/'Totals and Drop Down Lists'!Z$5)*Inputs!H$39)</f>
        <v>0</v>
      </c>
      <c r="BC488">
        <f>IF(OR($D488="51",$D488="52",$D488="61"),0,(AE488/'Totals and Drop Down Lists'!AA$5)*Inputs!I$39)</f>
        <v>0</v>
      </c>
      <c r="BD488">
        <f>IF(OR($D488="51",$D488="52",$D488="61"),0,(AF488/'Totals and Drop Down Lists'!AB$5)*Inputs!J$39)</f>
        <v>0</v>
      </c>
      <c r="BE488">
        <f>IF(OR($D488="51",$D488="52",$D488="61"),0,(AG488/'Totals and Drop Down Lists'!AC$5)*Inputs!K$39)</f>
        <v>0</v>
      </c>
      <c r="BF488">
        <f>IF(OR($D488="51",$D488="52",$D488="61"),0,(AH488/'Totals and Drop Down Lists'!AD$5)*Inputs!L$39)</f>
        <v>0</v>
      </c>
      <c r="BG488" s="10">
        <f t="shared" si="64"/>
        <v>145193.81643176285</v>
      </c>
    </row>
    <row r="489" spans="1:59">
      <c r="A489" s="1" t="s">
        <v>7384</v>
      </c>
      <c r="B489" s="1" t="s">
        <v>3144</v>
      </c>
      <c r="C489" s="1" t="s">
        <v>3152</v>
      </c>
      <c r="D489" s="1" t="s">
        <v>7</v>
      </c>
      <c r="E489" s="1" t="s">
        <v>3153</v>
      </c>
      <c r="F489" s="2">
        <v>619297</v>
      </c>
      <c r="G489" s="2">
        <v>9761</v>
      </c>
      <c r="H489" s="2">
        <v>3511</v>
      </c>
      <c r="I489" s="2">
        <v>116284</v>
      </c>
      <c r="J489" s="2">
        <v>266069</v>
      </c>
      <c r="K489" s="2">
        <v>132418</v>
      </c>
      <c r="L489" s="2">
        <v>1869</v>
      </c>
      <c r="M489" s="2">
        <v>326</v>
      </c>
      <c r="N489" s="2">
        <v>137</v>
      </c>
      <c r="O489" s="2">
        <v>4418</v>
      </c>
      <c r="P489" s="2">
        <v>1867</v>
      </c>
      <c r="Q489" s="2">
        <v>376</v>
      </c>
      <c r="R489" s="2">
        <v>59603</v>
      </c>
      <c r="S489" s="2">
        <v>127042900</v>
      </c>
      <c r="T489" s="2">
        <v>6081463700</v>
      </c>
      <c r="U489" s="2">
        <v>7331</v>
      </c>
      <c r="V489" s="2">
        <v>11175</v>
      </c>
      <c r="W489" s="2">
        <v>680</v>
      </c>
      <c r="X489" s="2">
        <v>39170</v>
      </c>
      <c r="Y489" s="2">
        <v>5215</v>
      </c>
      <c r="Z489" s="2">
        <v>23740</v>
      </c>
      <c r="AA489" s="9">
        <f t="shared" si="65"/>
        <v>619297</v>
      </c>
      <c r="AB489" s="9">
        <f t="shared" si="66"/>
        <v>103012</v>
      </c>
      <c r="AC489" s="9">
        <f t="shared" si="67"/>
        <v>68596</v>
      </c>
      <c r="AD489" s="9">
        <f t="shared" si="68"/>
        <v>59603</v>
      </c>
      <c r="AE489" s="44">
        <f t="shared" si="69"/>
        <v>4.602518648754432E-3</v>
      </c>
      <c r="AF489" s="9">
        <f t="shared" si="70"/>
        <v>27315</v>
      </c>
      <c r="AG489" s="9">
        <f t="shared" si="63"/>
        <v>28955</v>
      </c>
      <c r="AH489" s="44">
        <f t="shared" si="71"/>
        <v>5.362007317965072E-3</v>
      </c>
      <c r="AI489">
        <f>AA489/'Totals and Drop Down Lists'!W$6*Inputs!E$37</f>
        <v>561789.33272668754</v>
      </c>
      <c r="AJ489">
        <f>AB489/'Totals and Drop Down Lists'!X$6*Inputs!F$37</f>
        <v>338949.36447015562</v>
      </c>
      <c r="AK489">
        <f>AC489/'Totals and Drop Down Lists'!Y$6*Inputs!G$37</f>
        <v>452208.0027901227</v>
      </c>
      <c r="AL489">
        <f>AD489/'Totals and Drop Down Lists'!Z$6*Inputs!H$37</f>
        <v>477867.12819544575</v>
      </c>
      <c r="AM489">
        <f>AE489/'Totals and Drop Down Lists'!AA$6*Inputs!I$37</f>
        <v>572964.55659587134</v>
      </c>
      <c r="AN489">
        <f>AF489/'Totals and Drop Down Lists'!AB$6*Inputs!J$37</f>
        <v>545117.07312851667</v>
      </c>
      <c r="AO489">
        <f>AG489/'Totals and Drop Down Lists'!AC$6*Inputs!K$37</f>
        <v>539245.64826559788</v>
      </c>
      <c r="AP489">
        <f>AH489/'Totals and Drop Down Lists'!AD$6*Inputs!L$37</f>
        <v>1261840.6944607929</v>
      </c>
      <c r="AQ489">
        <f>IF(OR($D489="51",$D489="52",$D489="61"),(AA489/'Totals and Drop Down Lists'!W$4)*Inputs!E$38,0)</f>
        <v>0</v>
      </c>
      <c r="AR489">
        <f>IF(OR($D489="51",$D489="52",$D489="61"),(AB489/'Totals and Drop Down Lists'!X$4)*Inputs!F$38,0)</f>
        <v>0</v>
      </c>
      <c r="AS489">
        <f>IF(OR($D489="51",$D489="52",$D489="61"),(AC489/'Totals and Drop Down Lists'!Y$4)*Inputs!G$38,0)</f>
        <v>0</v>
      </c>
      <c r="AT489">
        <f>IF(OR($D489="51",$D489="52",$D489="61"),(AD489/'Totals and Drop Down Lists'!Z$4)*Inputs!H$38,0)</f>
        <v>0</v>
      </c>
      <c r="AU489">
        <f>IF(OR($D489="51",$D489="52",$D489="61"),(AE489/'Totals and Drop Down Lists'!AA$4)*Inputs!I$38,0)</f>
        <v>0</v>
      </c>
      <c r="AV489">
        <f>IF(OR($D489="51",$D489="52",$D489="61"),(AF489/'Totals and Drop Down Lists'!AB$4)*Inputs!J$38,0)</f>
        <v>0</v>
      </c>
      <c r="AW489">
        <f>IF(OR($D489="51",$D489="52",$D489="61"),(AG489/'Totals and Drop Down Lists'!AC$4)*Inputs!K$38,0)</f>
        <v>0</v>
      </c>
      <c r="AX489">
        <f>IF(OR($D489="51",$D489="52",$D489="61"),(AH489/'Totals and Drop Down Lists'!AD$4)*Inputs!L$38,0)</f>
        <v>0</v>
      </c>
      <c r="AY489">
        <f>IF(OR($D489="51",$D489="52",$D489="61"),0,(AA489/'Totals and Drop Down Lists'!W$5)*Inputs!E$39)</f>
        <v>0</v>
      </c>
      <c r="AZ489">
        <f>IF(OR($D489="51",$D489="52",$D489="61"),0,(AB489/'Totals and Drop Down Lists'!X$5)*Inputs!F$39)</f>
        <v>0</v>
      </c>
      <c r="BA489">
        <f>IF(OR($D489="51",$D489="52",$D489="61"),0,(AC489/'Totals and Drop Down Lists'!Y$5)*Inputs!G$39)</f>
        <v>0</v>
      </c>
      <c r="BB489">
        <f>IF(OR($D489="51",$D489="52",$D489="61"),0,(AD489/'Totals and Drop Down Lists'!Z$5)*Inputs!H$39)</f>
        <v>0</v>
      </c>
      <c r="BC489">
        <f>IF(OR($D489="51",$D489="52",$D489="61"),0,(AE489/'Totals and Drop Down Lists'!AA$5)*Inputs!I$39)</f>
        <v>0</v>
      </c>
      <c r="BD489">
        <f>IF(OR($D489="51",$D489="52",$D489="61"),0,(AF489/'Totals and Drop Down Lists'!AB$5)*Inputs!J$39)</f>
        <v>0</v>
      </c>
      <c r="BE489">
        <f>IF(OR($D489="51",$D489="52",$D489="61"),0,(AG489/'Totals and Drop Down Lists'!AC$5)*Inputs!K$39)</f>
        <v>0</v>
      </c>
      <c r="BF489">
        <f>IF(OR($D489="51",$D489="52",$D489="61"),0,(AH489/'Totals and Drop Down Lists'!AD$5)*Inputs!L$39)</f>
        <v>0</v>
      </c>
      <c r="BG489" s="10">
        <f t="shared" si="64"/>
        <v>4749981.8006331902</v>
      </c>
    </row>
    <row r="490" spans="1:59">
      <c r="A490" s="1" t="s">
        <v>7384</v>
      </c>
      <c r="B490" s="1" t="s">
        <v>3144</v>
      </c>
      <c r="C490" s="1" t="s">
        <v>799</v>
      </c>
      <c r="D490" s="1" t="s">
        <v>10</v>
      </c>
      <c r="E490" s="1" t="s">
        <v>3154</v>
      </c>
      <c r="F490" s="2">
        <v>144530</v>
      </c>
      <c r="G490" s="2">
        <v>1858</v>
      </c>
      <c r="H490" s="2">
        <v>287</v>
      </c>
      <c r="I490" s="2">
        <v>17969</v>
      </c>
      <c r="J490" s="2">
        <v>61334</v>
      </c>
      <c r="K490" s="2">
        <v>25327</v>
      </c>
      <c r="L490" s="2">
        <v>218</v>
      </c>
      <c r="M490" s="2">
        <v>46</v>
      </c>
      <c r="N490" s="2">
        <v>31</v>
      </c>
      <c r="O490" s="2">
        <v>855</v>
      </c>
      <c r="P490" s="2">
        <v>250</v>
      </c>
      <c r="Q490" s="2">
        <v>63</v>
      </c>
      <c r="R490" s="2">
        <v>1706</v>
      </c>
      <c r="S490" s="2">
        <v>25280100</v>
      </c>
      <c r="T490" s="2">
        <v>1174328100</v>
      </c>
      <c r="U490" s="2">
        <v>1175</v>
      </c>
      <c r="V490" s="2">
        <v>930</v>
      </c>
      <c r="W490" s="2">
        <v>40</v>
      </c>
      <c r="X490" s="2">
        <v>5795</v>
      </c>
      <c r="Y490" s="2">
        <v>635</v>
      </c>
      <c r="Z490" s="2">
        <v>4135</v>
      </c>
      <c r="AA490" s="9">
        <f t="shared" si="65"/>
        <v>144530</v>
      </c>
      <c r="AB490" s="9">
        <f t="shared" si="66"/>
        <v>15824</v>
      </c>
      <c r="AC490" s="9">
        <f t="shared" si="67"/>
        <v>3169</v>
      </c>
      <c r="AD490" s="9">
        <f t="shared" si="68"/>
        <v>1706</v>
      </c>
      <c r="AE490" s="44">
        <f t="shared" si="69"/>
        <v>7.3040207416677624E-4</v>
      </c>
      <c r="AF490" s="9">
        <f t="shared" si="70"/>
        <v>4825</v>
      </c>
      <c r="AG490" s="9">
        <f t="shared" si="63"/>
        <v>4770</v>
      </c>
      <c r="AH490" s="44">
        <f t="shared" si="71"/>
        <v>7.3291215927862052E-4</v>
      </c>
      <c r="AI490">
        <f>AA490/'Totals and Drop Down Lists'!W$6*Inputs!E$37</f>
        <v>131109.00304536941</v>
      </c>
      <c r="AJ490">
        <f>AB490/'Totals and Drop Down Lists'!X$6*Inputs!F$37</f>
        <v>52067.086779945457</v>
      </c>
      <c r="AK490">
        <f>AC490/'Totals and Drop Down Lists'!Y$6*Inputs!G$37</f>
        <v>20891.118444834956</v>
      </c>
      <c r="AL490">
        <f>AD490/'Totals and Drop Down Lists'!Z$6*Inputs!H$37</f>
        <v>13677.857166609574</v>
      </c>
      <c r="AM490">
        <f>AE490/'Totals and Drop Down Lists'!AA$6*Inputs!I$37</f>
        <v>90927.27971345163</v>
      </c>
      <c r="AN490">
        <f>AF490/'Totals and Drop Down Lists'!AB$6*Inputs!J$37</f>
        <v>96291.044402163388</v>
      </c>
      <c r="AO490">
        <f>AG490/'Totals and Drop Down Lists'!AC$6*Inputs!K$37</f>
        <v>88834.458374267022</v>
      </c>
      <c r="AP490">
        <f>AH490/'Totals and Drop Down Lists'!AD$6*Inputs!L$37</f>
        <v>172476.15178449071</v>
      </c>
      <c r="AQ490">
        <f>IF(OR($D490="51",$D490="52",$D490="61"),(AA490/'Totals and Drop Down Lists'!W$4)*Inputs!E$38,0)</f>
        <v>0</v>
      </c>
      <c r="AR490">
        <f>IF(OR($D490="51",$D490="52",$D490="61"),(AB490/'Totals and Drop Down Lists'!X$4)*Inputs!F$38,0)</f>
        <v>0</v>
      </c>
      <c r="AS490">
        <f>IF(OR($D490="51",$D490="52",$D490="61"),(AC490/'Totals and Drop Down Lists'!Y$4)*Inputs!G$38,0)</f>
        <v>0</v>
      </c>
      <c r="AT490">
        <f>IF(OR($D490="51",$D490="52",$D490="61"),(AD490/'Totals and Drop Down Lists'!Z$4)*Inputs!H$38,0)</f>
        <v>0</v>
      </c>
      <c r="AU490">
        <f>IF(OR($D490="51",$D490="52",$D490="61"),(AE490/'Totals and Drop Down Lists'!AA$4)*Inputs!I$38,0)</f>
        <v>0</v>
      </c>
      <c r="AV490">
        <f>IF(OR($D490="51",$D490="52",$D490="61"),(AF490/'Totals and Drop Down Lists'!AB$4)*Inputs!J$38,0)</f>
        <v>0</v>
      </c>
      <c r="AW490">
        <f>IF(OR($D490="51",$D490="52",$D490="61"),(AG490/'Totals and Drop Down Lists'!AC$4)*Inputs!K$38,0)</f>
        <v>0</v>
      </c>
      <c r="AX490">
        <f>IF(OR($D490="51",$D490="52",$D490="61"),(AH490/'Totals and Drop Down Lists'!AD$4)*Inputs!L$38,0)</f>
        <v>0</v>
      </c>
      <c r="AY490">
        <f>IF(OR($D490="51",$D490="52",$D490="61"),0,(AA490/'Totals and Drop Down Lists'!W$5)*Inputs!E$39)</f>
        <v>0</v>
      </c>
      <c r="AZ490">
        <f>IF(OR($D490="51",$D490="52",$D490="61"),0,(AB490/'Totals and Drop Down Lists'!X$5)*Inputs!F$39)</f>
        <v>0</v>
      </c>
      <c r="BA490">
        <f>IF(OR($D490="51",$D490="52",$D490="61"),0,(AC490/'Totals and Drop Down Lists'!Y$5)*Inputs!G$39)</f>
        <v>0</v>
      </c>
      <c r="BB490">
        <f>IF(OR($D490="51",$D490="52",$D490="61"),0,(AD490/'Totals and Drop Down Lists'!Z$5)*Inputs!H$39)</f>
        <v>0</v>
      </c>
      <c r="BC490">
        <f>IF(OR($D490="51",$D490="52",$D490="61"),0,(AE490/'Totals and Drop Down Lists'!AA$5)*Inputs!I$39)</f>
        <v>0</v>
      </c>
      <c r="BD490">
        <f>IF(OR($D490="51",$D490="52",$D490="61"),0,(AF490/'Totals and Drop Down Lists'!AB$5)*Inputs!J$39)</f>
        <v>0</v>
      </c>
      <c r="BE490">
        <f>IF(OR($D490="51",$D490="52",$D490="61"),0,(AG490/'Totals and Drop Down Lists'!AC$5)*Inputs!K$39)</f>
        <v>0</v>
      </c>
      <c r="BF490">
        <f>IF(OR($D490="51",$D490="52",$D490="61"),0,(AH490/'Totals and Drop Down Lists'!AD$5)*Inputs!L$39)</f>
        <v>0</v>
      </c>
      <c r="BG490" s="10">
        <f t="shared" si="64"/>
        <v>666273.99971113214</v>
      </c>
    </row>
    <row r="491" spans="1:59">
      <c r="A491" s="1" t="s">
        <v>7384</v>
      </c>
      <c r="B491" s="1" t="s">
        <v>3144</v>
      </c>
      <c r="C491" s="1" t="s">
        <v>3155</v>
      </c>
      <c r="D491" s="1" t="s">
        <v>10</v>
      </c>
      <c r="E491" s="1" t="s">
        <v>3156</v>
      </c>
      <c r="F491" s="2">
        <v>87607</v>
      </c>
      <c r="G491" s="2">
        <v>684</v>
      </c>
      <c r="H491" s="2">
        <v>60</v>
      </c>
      <c r="I491" s="2">
        <v>12811</v>
      </c>
      <c r="J491" s="2">
        <v>33551</v>
      </c>
      <c r="K491" s="2">
        <v>12713</v>
      </c>
      <c r="L491" s="2">
        <v>223</v>
      </c>
      <c r="M491" s="2">
        <v>62</v>
      </c>
      <c r="N491" s="2">
        <v>8</v>
      </c>
      <c r="O491" s="2">
        <v>746</v>
      </c>
      <c r="P491" s="2">
        <v>158</v>
      </c>
      <c r="Q491" s="2">
        <v>16</v>
      </c>
      <c r="R491" s="2">
        <v>2139</v>
      </c>
      <c r="S491" s="2">
        <v>12365300</v>
      </c>
      <c r="T491" s="2">
        <v>559941800</v>
      </c>
      <c r="U491" s="2">
        <v>416</v>
      </c>
      <c r="V491" s="2">
        <v>885</v>
      </c>
      <c r="W491" s="2">
        <v>25</v>
      </c>
      <c r="X491" s="2">
        <v>4070</v>
      </c>
      <c r="Y491" s="2">
        <v>935</v>
      </c>
      <c r="Z491" s="2">
        <v>2690</v>
      </c>
      <c r="AA491" s="9">
        <f t="shared" si="65"/>
        <v>87607</v>
      </c>
      <c r="AB491" s="9">
        <f t="shared" si="66"/>
        <v>12067</v>
      </c>
      <c r="AC491" s="9">
        <f t="shared" si="67"/>
        <v>3352</v>
      </c>
      <c r="AD491" s="9">
        <f t="shared" si="68"/>
        <v>2139</v>
      </c>
      <c r="AE491" s="44">
        <f t="shared" si="69"/>
        <v>3.3642356677926125E-4</v>
      </c>
      <c r="AF491" s="9">
        <f t="shared" si="70"/>
        <v>3160</v>
      </c>
      <c r="AG491" s="9">
        <f t="shared" si="63"/>
        <v>3625</v>
      </c>
      <c r="AH491" s="44">
        <f t="shared" si="71"/>
        <v>5.1109505047205496E-4</v>
      </c>
      <c r="AI491">
        <f>AA491/'Totals and Drop Down Lists'!W$6*Inputs!E$37</f>
        <v>79471.849649177864</v>
      </c>
      <c r="AJ491">
        <f>AB491/'Totals and Drop Down Lists'!X$6*Inputs!F$37</f>
        <v>39705.102134327724</v>
      </c>
      <c r="AK491">
        <f>AC491/'Totals and Drop Down Lists'!Y$6*Inputs!G$37</f>
        <v>22097.516259730761</v>
      </c>
      <c r="AL491">
        <f>AD491/'Totals and Drop Down Lists'!Z$6*Inputs!H$37</f>
        <v>17149.435216516929</v>
      </c>
      <c r="AM491">
        <f>AE491/'Totals and Drop Down Lists'!AA$6*Inputs!I$37</f>
        <v>41881.15127360684</v>
      </c>
      <c r="AN491">
        <f>AF491/'Totals and Drop Down Lists'!AB$6*Inputs!J$37</f>
        <v>63063.15032348939</v>
      </c>
      <c r="AO491">
        <f>AG491/'Totals and Drop Down Lists'!AC$6*Inputs!K$37</f>
        <v>67510.463649207115</v>
      </c>
      <c r="AP491">
        <f>AH491/'Totals and Drop Down Lists'!AD$6*Inputs!L$37</f>
        <v>120275.95174336404</v>
      </c>
      <c r="AQ491">
        <f>IF(OR($D491="51",$D491="52",$D491="61"),(AA491/'Totals and Drop Down Lists'!W$4)*Inputs!E$38,0)</f>
        <v>0</v>
      </c>
      <c r="AR491">
        <f>IF(OR($D491="51",$D491="52",$D491="61"),(AB491/'Totals and Drop Down Lists'!X$4)*Inputs!F$38,0)</f>
        <v>0</v>
      </c>
      <c r="AS491">
        <f>IF(OR($D491="51",$D491="52",$D491="61"),(AC491/'Totals and Drop Down Lists'!Y$4)*Inputs!G$38,0)</f>
        <v>0</v>
      </c>
      <c r="AT491">
        <f>IF(OR($D491="51",$D491="52",$D491="61"),(AD491/'Totals and Drop Down Lists'!Z$4)*Inputs!H$38,0)</f>
        <v>0</v>
      </c>
      <c r="AU491">
        <f>IF(OR($D491="51",$D491="52",$D491="61"),(AE491/'Totals and Drop Down Lists'!AA$4)*Inputs!I$38,0)</f>
        <v>0</v>
      </c>
      <c r="AV491">
        <f>IF(OR($D491="51",$D491="52",$D491="61"),(AF491/'Totals and Drop Down Lists'!AB$4)*Inputs!J$38,0)</f>
        <v>0</v>
      </c>
      <c r="AW491">
        <f>IF(OR($D491="51",$D491="52",$D491="61"),(AG491/'Totals and Drop Down Lists'!AC$4)*Inputs!K$38,0)</f>
        <v>0</v>
      </c>
      <c r="AX491">
        <f>IF(OR($D491="51",$D491="52",$D491="61"),(AH491/'Totals and Drop Down Lists'!AD$4)*Inputs!L$38,0)</f>
        <v>0</v>
      </c>
      <c r="AY491">
        <f>IF(OR($D491="51",$D491="52",$D491="61"),0,(AA491/'Totals and Drop Down Lists'!W$5)*Inputs!E$39)</f>
        <v>0</v>
      </c>
      <c r="AZ491">
        <f>IF(OR($D491="51",$D491="52",$D491="61"),0,(AB491/'Totals and Drop Down Lists'!X$5)*Inputs!F$39)</f>
        <v>0</v>
      </c>
      <c r="BA491">
        <f>IF(OR($D491="51",$D491="52",$D491="61"),0,(AC491/'Totals and Drop Down Lists'!Y$5)*Inputs!G$39)</f>
        <v>0</v>
      </c>
      <c r="BB491">
        <f>IF(OR($D491="51",$D491="52",$D491="61"),0,(AD491/'Totals and Drop Down Lists'!Z$5)*Inputs!H$39)</f>
        <v>0</v>
      </c>
      <c r="BC491">
        <f>IF(OR($D491="51",$D491="52",$D491="61"),0,(AE491/'Totals and Drop Down Lists'!AA$5)*Inputs!I$39)</f>
        <v>0</v>
      </c>
      <c r="BD491">
        <f>IF(OR($D491="51",$D491="52",$D491="61"),0,(AF491/'Totals and Drop Down Lists'!AB$5)*Inputs!J$39)</f>
        <v>0</v>
      </c>
      <c r="BE491">
        <f>IF(OR($D491="51",$D491="52",$D491="61"),0,(AG491/'Totals and Drop Down Lists'!AC$5)*Inputs!K$39)</f>
        <v>0</v>
      </c>
      <c r="BF491">
        <f>IF(OR($D491="51",$D491="52",$D491="61"),0,(AH491/'Totals and Drop Down Lists'!AD$5)*Inputs!L$39)</f>
        <v>0</v>
      </c>
      <c r="BG491" s="10">
        <f t="shared" si="64"/>
        <v>451154.6202494207</v>
      </c>
    </row>
    <row r="492" spans="1:59">
      <c r="A492" s="1" t="s">
        <v>7384</v>
      </c>
      <c r="B492" s="1" t="s">
        <v>3144</v>
      </c>
      <c r="C492" s="1" t="s">
        <v>3157</v>
      </c>
      <c r="D492" s="1" t="s">
        <v>10</v>
      </c>
      <c r="E492" s="1" t="s">
        <v>3158</v>
      </c>
      <c r="F492" s="2">
        <v>121814</v>
      </c>
      <c r="G492" s="2">
        <v>571</v>
      </c>
      <c r="H492" s="2">
        <v>28</v>
      </c>
      <c r="I492" s="2">
        <v>11369</v>
      </c>
      <c r="J492" s="2">
        <v>40954</v>
      </c>
      <c r="K492" s="2">
        <v>12170</v>
      </c>
      <c r="L492" s="2">
        <v>492</v>
      </c>
      <c r="M492" s="2">
        <v>22</v>
      </c>
      <c r="N492" s="2">
        <v>8</v>
      </c>
      <c r="O492" s="2">
        <v>575</v>
      </c>
      <c r="P492" s="2">
        <v>77</v>
      </c>
      <c r="Q492" s="2">
        <v>8</v>
      </c>
      <c r="R492" s="2">
        <v>228</v>
      </c>
      <c r="S492" s="2">
        <v>13166200</v>
      </c>
      <c r="T492" s="2">
        <v>589275000</v>
      </c>
      <c r="U492" s="2">
        <v>725</v>
      </c>
      <c r="V492" s="2">
        <v>335</v>
      </c>
      <c r="W492" s="2">
        <v>50</v>
      </c>
      <c r="X492" s="2">
        <v>2140</v>
      </c>
      <c r="Y492" s="2">
        <v>230</v>
      </c>
      <c r="Z492" s="2">
        <v>1565</v>
      </c>
      <c r="AA492" s="9">
        <f t="shared" si="65"/>
        <v>121814</v>
      </c>
      <c r="AB492" s="9">
        <f t="shared" si="66"/>
        <v>10770</v>
      </c>
      <c r="AC492" s="9">
        <f t="shared" si="67"/>
        <v>1410</v>
      </c>
      <c r="AD492" s="9">
        <f t="shared" si="68"/>
        <v>228</v>
      </c>
      <c r="AE492" s="44">
        <f t="shared" si="69"/>
        <v>2.5256933248889689E-4</v>
      </c>
      <c r="AF492" s="9">
        <f t="shared" si="70"/>
        <v>1755</v>
      </c>
      <c r="AG492" s="9">
        <f t="shared" si="63"/>
        <v>1795</v>
      </c>
      <c r="AH492" s="44">
        <f t="shared" si="71"/>
        <v>1.9847681929332565E-4</v>
      </c>
      <c r="AI492">
        <f>AA492/'Totals and Drop Down Lists'!W$6*Inputs!E$37</f>
        <v>110502.40155655319</v>
      </c>
      <c r="AJ492">
        <f>AB492/'Totals and Drop Down Lists'!X$6*Inputs!F$37</f>
        <v>35437.469958292008</v>
      </c>
      <c r="AK492">
        <f>AC492/'Totals and Drop Down Lists'!Y$6*Inputs!G$37</f>
        <v>9295.1962787053599</v>
      </c>
      <c r="AL492">
        <f>AD492/'Totals and Drop Down Lists'!Z$6*Inputs!H$37</f>
        <v>1827.9902895586067</v>
      </c>
      <c r="AM492">
        <f>AE492/'Totals and Drop Down Lists'!AA$6*Inputs!I$37</f>
        <v>31442.192121998116</v>
      </c>
      <c r="AN492">
        <f>AF492/'Totals and Drop Down Lists'!AB$6*Inputs!J$37</f>
        <v>35023.996461305018</v>
      </c>
      <c r="AO492">
        <f>AG492/'Totals and Drop Down Lists'!AC$6*Inputs!K$37</f>
        <v>33429.319241469457</v>
      </c>
      <c r="AP492">
        <f>AH492/'Totals and Drop Down Lists'!AD$6*Inputs!L$37</f>
        <v>46707.531832781198</v>
      </c>
      <c r="AQ492">
        <f>IF(OR($D492="51",$D492="52",$D492="61"),(AA492/'Totals and Drop Down Lists'!W$4)*Inputs!E$38,0)</f>
        <v>0</v>
      </c>
      <c r="AR492">
        <f>IF(OR($D492="51",$D492="52",$D492="61"),(AB492/'Totals and Drop Down Lists'!X$4)*Inputs!F$38,0)</f>
        <v>0</v>
      </c>
      <c r="AS492">
        <f>IF(OR($D492="51",$D492="52",$D492="61"),(AC492/'Totals and Drop Down Lists'!Y$4)*Inputs!G$38,0)</f>
        <v>0</v>
      </c>
      <c r="AT492">
        <f>IF(OR($D492="51",$D492="52",$D492="61"),(AD492/'Totals and Drop Down Lists'!Z$4)*Inputs!H$38,0)</f>
        <v>0</v>
      </c>
      <c r="AU492">
        <f>IF(OR($D492="51",$D492="52",$D492="61"),(AE492/'Totals and Drop Down Lists'!AA$4)*Inputs!I$38,0)</f>
        <v>0</v>
      </c>
      <c r="AV492">
        <f>IF(OR($D492="51",$D492="52",$D492="61"),(AF492/'Totals and Drop Down Lists'!AB$4)*Inputs!J$38,0)</f>
        <v>0</v>
      </c>
      <c r="AW492">
        <f>IF(OR($D492="51",$D492="52",$D492="61"),(AG492/'Totals and Drop Down Lists'!AC$4)*Inputs!K$38,0)</f>
        <v>0</v>
      </c>
      <c r="AX492">
        <f>IF(OR($D492="51",$D492="52",$D492="61"),(AH492/'Totals and Drop Down Lists'!AD$4)*Inputs!L$38,0)</f>
        <v>0</v>
      </c>
      <c r="AY492">
        <f>IF(OR($D492="51",$D492="52",$D492="61"),0,(AA492/'Totals and Drop Down Lists'!W$5)*Inputs!E$39)</f>
        <v>0</v>
      </c>
      <c r="AZ492">
        <f>IF(OR($D492="51",$D492="52",$D492="61"),0,(AB492/'Totals and Drop Down Lists'!X$5)*Inputs!F$39)</f>
        <v>0</v>
      </c>
      <c r="BA492">
        <f>IF(OR($D492="51",$D492="52",$D492="61"),0,(AC492/'Totals and Drop Down Lists'!Y$5)*Inputs!G$39)</f>
        <v>0</v>
      </c>
      <c r="BB492">
        <f>IF(OR($D492="51",$D492="52",$D492="61"),0,(AD492/'Totals and Drop Down Lists'!Z$5)*Inputs!H$39)</f>
        <v>0</v>
      </c>
      <c r="BC492">
        <f>IF(OR($D492="51",$D492="52",$D492="61"),0,(AE492/'Totals and Drop Down Lists'!AA$5)*Inputs!I$39)</f>
        <v>0</v>
      </c>
      <c r="BD492">
        <f>IF(OR($D492="51",$D492="52",$D492="61"),0,(AF492/'Totals and Drop Down Lists'!AB$5)*Inputs!J$39)</f>
        <v>0</v>
      </c>
      <c r="BE492">
        <f>IF(OR($D492="51",$D492="52",$D492="61"),0,(AG492/'Totals and Drop Down Lists'!AC$5)*Inputs!K$39)</f>
        <v>0</v>
      </c>
      <c r="BF492">
        <f>IF(OR($D492="51",$D492="52",$D492="61"),0,(AH492/'Totals and Drop Down Lists'!AD$5)*Inputs!L$39)</f>
        <v>0</v>
      </c>
      <c r="BG492" s="10">
        <f t="shared" si="64"/>
        <v>303666.09774066292</v>
      </c>
    </row>
    <row r="493" spans="1:59">
      <c r="A493" s="1" t="s">
        <v>7384</v>
      </c>
      <c r="B493" s="1" t="s">
        <v>3144</v>
      </c>
      <c r="C493" s="1" t="s">
        <v>3159</v>
      </c>
      <c r="D493" s="1" t="s">
        <v>10</v>
      </c>
      <c r="E493" s="1" t="s">
        <v>3160</v>
      </c>
      <c r="F493" s="2">
        <v>108042</v>
      </c>
      <c r="G493" s="2">
        <v>858</v>
      </c>
      <c r="H493" s="2">
        <v>71</v>
      </c>
      <c r="I493" s="2">
        <v>11360</v>
      </c>
      <c r="J493" s="2">
        <v>41733</v>
      </c>
      <c r="K493" s="2">
        <v>14790</v>
      </c>
      <c r="L493" s="2">
        <v>265</v>
      </c>
      <c r="M493" s="2">
        <v>47</v>
      </c>
      <c r="N493" s="2">
        <v>24</v>
      </c>
      <c r="O493" s="2">
        <v>555</v>
      </c>
      <c r="P493" s="2">
        <v>103</v>
      </c>
      <c r="Q493" s="2">
        <v>15</v>
      </c>
      <c r="R493" s="2">
        <v>402</v>
      </c>
      <c r="S493" s="2">
        <v>15738100</v>
      </c>
      <c r="T493" s="2">
        <v>757147800</v>
      </c>
      <c r="U493" s="2">
        <v>1091</v>
      </c>
      <c r="V493" s="2">
        <v>525</v>
      </c>
      <c r="W493" s="2">
        <v>25</v>
      </c>
      <c r="X493" s="2">
        <v>2750</v>
      </c>
      <c r="Y493" s="2">
        <v>390</v>
      </c>
      <c r="Z493" s="2">
        <v>1910</v>
      </c>
      <c r="AA493" s="9">
        <f t="shared" si="65"/>
        <v>108042</v>
      </c>
      <c r="AB493" s="9">
        <f t="shared" si="66"/>
        <v>10431</v>
      </c>
      <c r="AC493" s="9">
        <f t="shared" si="67"/>
        <v>1411</v>
      </c>
      <c r="AD493" s="9">
        <f t="shared" si="68"/>
        <v>402</v>
      </c>
      <c r="AE493" s="44">
        <f t="shared" si="69"/>
        <v>3.6606021344016493E-4</v>
      </c>
      <c r="AF493" s="9">
        <f t="shared" si="70"/>
        <v>2200</v>
      </c>
      <c r="AG493" s="9">
        <f t="shared" si="63"/>
        <v>2300</v>
      </c>
      <c r="AH493" s="44">
        <f t="shared" si="71"/>
        <v>3.03296564489923E-4</v>
      </c>
      <c r="AI493">
        <f>AA493/'Totals and Drop Down Lists'!W$6*Inputs!E$37</f>
        <v>98009.263869285292</v>
      </c>
      <c r="AJ493">
        <f>AB493/'Totals and Drop Down Lists'!X$6*Inputs!F$37</f>
        <v>34322.028703337404</v>
      </c>
      <c r="AK493">
        <f>AC493/'Totals and Drop Down Lists'!Y$6*Inputs!G$37</f>
        <v>9301.7886164916763</v>
      </c>
      <c r="AL493">
        <f>AD493/'Totals and Drop Down Lists'!Z$6*Inputs!H$37</f>
        <v>3223.0355105375434</v>
      </c>
      <c r="AM493">
        <f>AE493/'Totals and Drop Down Lists'!AA$6*Inputs!I$37</f>
        <v>45570.598163224262</v>
      </c>
      <c r="AN493">
        <f>AF493/'Totals and Drop Down Lists'!AB$6*Inputs!J$37</f>
        <v>43904.724908758428</v>
      </c>
      <c r="AO493">
        <f>AG493/'Totals and Drop Down Lists'!AC$6*Inputs!K$37</f>
        <v>42834.225211910729</v>
      </c>
      <c r="AP493">
        <f>AH493/'Totals and Drop Down Lists'!AD$6*Inputs!L$37</f>
        <v>71374.752936514007</v>
      </c>
      <c r="AQ493">
        <f>IF(OR($D493="51",$D493="52",$D493="61"),(AA493/'Totals and Drop Down Lists'!W$4)*Inputs!E$38,0)</f>
        <v>0</v>
      </c>
      <c r="AR493">
        <f>IF(OR($D493="51",$D493="52",$D493="61"),(AB493/'Totals and Drop Down Lists'!X$4)*Inputs!F$38,0)</f>
        <v>0</v>
      </c>
      <c r="AS493">
        <f>IF(OR($D493="51",$D493="52",$D493="61"),(AC493/'Totals and Drop Down Lists'!Y$4)*Inputs!G$38,0)</f>
        <v>0</v>
      </c>
      <c r="AT493">
        <f>IF(OR($D493="51",$D493="52",$D493="61"),(AD493/'Totals and Drop Down Lists'!Z$4)*Inputs!H$38,0)</f>
        <v>0</v>
      </c>
      <c r="AU493">
        <f>IF(OR($D493="51",$D493="52",$D493="61"),(AE493/'Totals and Drop Down Lists'!AA$4)*Inputs!I$38,0)</f>
        <v>0</v>
      </c>
      <c r="AV493">
        <f>IF(OR($D493="51",$D493="52",$D493="61"),(AF493/'Totals and Drop Down Lists'!AB$4)*Inputs!J$38,0)</f>
        <v>0</v>
      </c>
      <c r="AW493">
        <f>IF(OR($D493="51",$D493="52",$D493="61"),(AG493/'Totals and Drop Down Lists'!AC$4)*Inputs!K$38,0)</f>
        <v>0</v>
      </c>
      <c r="AX493">
        <f>IF(OR($D493="51",$D493="52",$D493="61"),(AH493/'Totals and Drop Down Lists'!AD$4)*Inputs!L$38,0)</f>
        <v>0</v>
      </c>
      <c r="AY493">
        <f>IF(OR($D493="51",$D493="52",$D493="61"),0,(AA493/'Totals and Drop Down Lists'!W$5)*Inputs!E$39)</f>
        <v>0</v>
      </c>
      <c r="AZ493">
        <f>IF(OR($D493="51",$D493="52",$D493="61"),0,(AB493/'Totals and Drop Down Lists'!X$5)*Inputs!F$39)</f>
        <v>0</v>
      </c>
      <c r="BA493">
        <f>IF(OR($D493="51",$D493="52",$D493="61"),0,(AC493/'Totals and Drop Down Lists'!Y$5)*Inputs!G$39)</f>
        <v>0</v>
      </c>
      <c r="BB493">
        <f>IF(OR($D493="51",$D493="52",$D493="61"),0,(AD493/'Totals and Drop Down Lists'!Z$5)*Inputs!H$39)</f>
        <v>0</v>
      </c>
      <c r="BC493">
        <f>IF(OR($D493="51",$D493="52",$D493="61"),0,(AE493/'Totals and Drop Down Lists'!AA$5)*Inputs!I$39)</f>
        <v>0</v>
      </c>
      <c r="BD493">
        <f>IF(OR($D493="51",$D493="52",$D493="61"),0,(AF493/'Totals and Drop Down Lists'!AB$5)*Inputs!J$39)</f>
        <v>0</v>
      </c>
      <c r="BE493">
        <f>IF(OR($D493="51",$D493="52",$D493="61"),0,(AG493/'Totals and Drop Down Lists'!AC$5)*Inputs!K$39)</f>
        <v>0</v>
      </c>
      <c r="BF493">
        <f>IF(OR($D493="51",$D493="52",$D493="61"),0,(AH493/'Totals and Drop Down Lists'!AD$5)*Inputs!L$39)</f>
        <v>0</v>
      </c>
      <c r="BG493" s="10">
        <f t="shared" si="64"/>
        <v>348540.41792005929</v>
      </c>
    </row>
    <row r="494" spans="1:59">
      <c r="A494" s="1" t="s">
        <v>7384</v>
      </c>
      <c r="B494" s="1" t="s">
        <v>3144</v>
      </c>
      <c r="C494" s="1" t="s">
        <v>1246</v>
      </c>
      <c r="D494" s="1" t="s">
        <v>215</v>
      </c>
      <c r="E494" s="1" t="s">
        <v>3161</v>
      </c>
      <c r="F494" s="2">
        <v>221098</v>
      </c>
      <c r="G494" s="2">
        <v>1318</v>
      </c>
      <c r="H494" s="2">
        <v>48</v>
      </c>
      <c r="I494" s="2">
        <v>31129</v>
      </c>
      <c r="J494" s="2">
        <v>72918</v>
      </c>
      <c r="K494" s="2">
        <v>23806</v>
      </c>
      <c r="L494" s="2">
        <v>1133</v>
      </c>
      <c r="M494" s="2">
        <v>134</v>
      </c>
      <c r="N494" s="2">
        <v>52</v>
      </c>
      <c r="O494" s="2">
        <v>1195</v>
      </c>
      <c r="P494" s="2">
        <v>525</v>
      </c>
      <c r="Q494" s="2">
        <v>174</v>
      </c>
      <c r="R494" s="2">
        <v>1925</v>
      </c>
      <c r="S494" s="2">
        <v>23214600</v>
      </c>
      <c r="T494" s="2">
        <v>1016783900</v>
      </c>
      <c r="U494" s="2">
        <v>1644</v>
      </c>
      <c r="V494" s="2">
        <v>1259</v>
      </c>
      <c r="W494" s="2">
        <v>55</v>
      </c>
      <c r="X494" s="2">
        <v>6429</v>
      </c>
      <c r="Y494" s="2">
        <v>919</v>
      </c>
      <c r="Z494" s="2">
        <v>4414</v>
      </c>
      <c r="AA494" s="9">
        <f t="shared" si="65"/>
        <v>221098</v>
      </c>
      <c r="AB494" s="9">
        <f t="shared" si="66"/>
        <v>29763</v>
      </c>
      <c r="AC494" s="9">
        <f t="shared" si="67"/>
        <v>5138</v>
      </c>
      <c r="AD494" s="9">
        <f t="shared" si="68"/>
        <v>1925</v>
      </c>
      <c r="AE494" s="44">
        <f t="shared" si="69"/>
        <v>5.4279257247331165E-4</v>
      </c>
      <c r="AF494" s="9">
        <f t="shared" si="70"/>
        <v>5115</v>
      </c>
      <c r="AG494" s="9">
        <f t="shared" si="63"/>
        <v>5333</v>
      </c>
      <c r="AH494" s="44">
        <f t="shared" si="71"/>
        <v>6.478498327177636E-4</v>
      </c>
      <c r="AI494">
        <f>AA494/'Totals and Drop Down Lists'!W$6*Inputs!E$37</f>
        <v>200566.92974001996</v>
      </c>
      <c r="AJ494">
        <f>AB494/'Totals and Drop Down Lists'!X$6*Inputs!F$37</f>
        <v>97931.79372039414</v>
      </c>
      <c r="AK494">
        <f>AC494/'Totals and Drop Down Lists'!Y$6*Inputs!G$37</f>
        <v>33871.431546090884</v>
      </c>
      <c r="AL494">
        <f>AD494/'Totals and Drop Down Lists'!Z$6*Inputs!H$37</f>
        <v>15433.689944738237</v>
      </c>
      <c r="AM494">
        <f>AE494/'Totals and Drop Down Lists'!AA$6*Inputs!I$37</f>
        <v>67571.894726568629</v>
      </c>
      <c r="AN494">
        <f>AF494/'Totals and Drop Down Lists'!AB$6*Inputs!J$37</f>
        <v>102078.48541286336</v>
      </c>
      <c r="AO494">
        <f>AG494/'Totals and Drop Down Lists'!AC$6*Inputs!K$37</f>
        <v>99319.531763095612</v>
      </c>
      <c r="AP494">
        <f>AH494/'Totals and Drop Down Lists'!AD$6*Inputs!L$37</f>
        <v>152458.44221136448</v>
      </c>
      <c r="AQ494">
        <f>IF(OR($D494="51",$D494="52",$D494="61"),(AA494/'Totals and Drop Down Lists'!W$4)*Inputs!E$38,0)</f>
        <v>0</v>
      </c>
      <c r="AR494">
        <f>IF(OR($D494="51",$D494="52",$D494="61"),(AB494/'Totals and Drop Down Lists'!X$4)*Inputs!F$38,0)</f>
        <v>0</v>
      </c>
      <c r="AS494">
        <f>IF(OR($D494="51",$D494="52",$D494="61"),(AC494/'Totals and Drop Down Lists'!Y$4)*Inputs!G$38,0)</f>
        <v>0</v>
      </c>
      <c r="AT494">
        <f>IF(OR($D494="51",$D494="52",$D494="61"),(AD494/'Totals and Drop Down Lists'!Z$4)*Inputs!H$38,0)</f>
        <v>0</v>
      </c>
      <c r="AU494">
        <f>IF(OR($D494="51",$D494="52",$D494="61"),(AE494/'Totals and Drop Down Lists'!AA$4)*Inputs!I$38,0)</f>
        <v>0</v>
      </c>
      <c r="AV494">
        <f>IF(OR($D494="51",$D494="52",$D494="61"),(AF494/'Totals and Drop Down Lists'!AB$4)*Inputs!J$38,0)</f>
        <v>0</v>
      </c>
      <c r="AW494">
        <f>IF(OR($D494="51",$D494="52",$D494="61"),(AG494/'Totals and Drop Down Lists'!AC$4)*Inputs!K$38,0)</f>
        <v>0</v>
      </c>
      <c r="AX494">
        <f>IF(OR($D494="51",$D494="52",$D494="61"),(AH494/'Totals and Drop Down Lists'!AD$4)*Inputs!L$38,0)</f>
        <v>0</v>
      </c>
      <c r="AY494">
        <f>IF(OR($D494="51",$D494="52",$D494="61"),0,(AA494/'Totals and Drop Down Lists'!W$5)*Inputs!E$39)</f>
        <v>0</v>
      </c>
      <c r="AZ494">
        <f>IF(OR($D494="51",$D494="52",$D494="61"),0,(AB494/'Totals and Drop Down Lists'!X$5)*Inputs!F$39)</f>
        <v>0</v>
      </c>
      <c r="BA494">
        <f>IF(OR($D494="51",$D494="52",$D494="61"),0,(AC494/'Totals and Drop Down Lists'!Y$5)*Inputs!G$39)</f>
        <v>0</v>
      </c>
      <c r="BB494">
        <f>IF(OR($D494="51",$D494="52",$D494="61"),0,(AD494/'Totals and Drop Down Lists'!Z$5)*Inputs!H$39)</f>
        <v>0</v>
      </c>
      <c r="BC494">
        <f>IF(OR($D494="51",$D494="52",$D494="61"),0,(AE494/'Totals and Drop Down Lists'!AA$5)*Inputs!I$39)</f>
        <v>0</v>
      </c>
      <c r="BD494">
        <f>IF(OR($D494="51",$D494="52",$D494="61"),0,(AF494/'Totals and Drop Down Lists'!AB$5)*Inputs!J$39)</f>
        <v>0</v>
      </c>
      <c r="BE494">
        <f>IF(OR($D494="51",$D494="52",$D494="61"),0,(AG494/'Totals and Drop Down Lists'!AC$5)*Inputs!K$39)</f>
        <v>0</v>
      </c>
      <c r="BF494">
        <f>IF(OR($D494="51",$D494="52",$D494="61"),0,(AH494/'Totals and Drop Down Lists'!AD$5)*Inputs!L$39)</f>
        <v>0</v>
      </c>
      <c r="BG494" s="10">
        <f t="shared" si="64"/>
        <v>769232.19906513533</v>
      </c>
    </row>
    <row r="495" spans="1:59">
      <c r="A495" s="1" t="s">
        <v>7384</v>
      </c>
      <c r="B495" s="1" t="s">
        <v>3144</v>
      </c>
      <c r="C495" s="1" t="s">
        <v>3162</v>
      </c>
      <c r="D495" s="1" t="s">
        <v>15</v>
      </c>
      <c r="E495" s="1" t="s">
        <v>3163</v>
      </c>
      <c r="F495" s="2">
        <v>293746</v>
      </c>
      <c r="G495" s="2">
        <v>1946</v>
      </c>
      <c r="H495" s="2">
        <v>982</v>
      </c>
      <c r="I495" s="2">
        <v>27021</v>
      </c>
      <c r="J495" s="2">
        <v>116360</v>
      </c>
      <c r="K495" s="2">
        <v>39291</v>
      </c>
      <c r="L495" s="2">
        <v>240</v>
      </c>
      <c r="M495" s="2">
        <v>63</v>
      </c>
      <c r="N495" s="2">
        <v>56</v>
      </c>
      <c r="O495" s="2">
        <v>1182</v>
      </c>
      <c r="P495" s="2">
        <v>270</v>
      </c>
      <c r="Q495" s="2">
        <v>112</v>
      </c>
      <c r="R495" s="2">
        <v>3278</v>
      </c>
      <c r="S495" s="2">
        <v>41960300</v>
      </c>
      <c r="T495" s="2">
        <v>1879614800</v>
      </c>
      <c r="U495" s="2">
        <v>2418</v>
      </c>
      <c r="V495" s="2">
        <v>1383</v>
      </c>
      <c r="W495" s="2">
        <v>159</v>
      </c>
      <c r="X495" s="2">
        <v>8713</v>
      </c>
      <c r="Y495" s="2">
        <v>804</v>
      </c>
      <c r="Z495" s="2">
        <v>5674</v>
      </c>
      <c r="AA495" s="9">
        <f t="shared" si="65"/>
        <v>293746</v>
      </c>
      <c r="AB495" s="9">
        <f t="shared" si="66"/>
        <v>24093</v>
      </c>
      <c r="AC495" s="9">
        <f t="shared" si="67"/>
        <v>5201</v>
      </c>
      <c r="AD495" s="9">
        <f t="shared" si="68"/>
        <v>3278</v>
      </c>
      <c r="AE495" s="44">
        <f t="shared" si="69"/>
        <v>9.2657000661693772E-4</v>
      </c>
      <c r="AF495" s="9">
        <f t="shared" si="70"/>
        <v>7171</v>
      </c>
      <c r="AG495" s="9">
        <f t="shared" si="63"/>
        <v>6478</v>
      </c>
      <c r="AH495" s="44">
        <f t="shared" si="71"/>
        <v>8.1391939906602466E-4</v>
      </c>
      <c r="AI495">
        <f>AA495/'Totals and Drop Down Lists'!W$6*Inputs!E$37</f>
        <v>266468.86603864311</v>
      </c>
      <c r="AJ495">
        <f>AB495/'Totals and Drop Down Lists'!X$6*Inputs!F$37</f>
        <v>79275.298394162412</v>
      </c>
      <c r="AK495">
        <f>AC495/'Totals and Drop Down Lists'!Y$6*Inputs!G$37</f>
        <v>34286.748826628784</v>
      </c>
      <c r="AL495">
        <f>AD495/'Totals and Drop Down Lists'!Z$6*Inputs!H$37</f>
        <v>26281.36916303997</v>
      </c>
      <c r="AM495">
        <f>AE495/'Totals and Drop Down Lists'!AA$6*Inputs!I$37</f>
        <v>115348.09818532321</v>
      </c>
      <c r="AN495">
        <f>AF495/'Totals and Drop Down Lists'!AB$6*Inputs!J$37</f>
        <v>143109.44650941214</v>
      </c>
      <c r="AO495">
        <f>AG495/'Totals and Drop Down Lists'!AC$6*Inputs!K$37</f>
        <v>120643.5264881555</v>
      </c>
      <c r="AP495">
        <f>AH495/'Totals and Drop Down Lists'!AD$6*Inputs!L$37</f>
        <v>191539.57815603149</v>
      </c>
      <c r="AQ495">
        <f>IF(OR($D495="51",$D495="52",$D495="61"),(AA495/'Totals and Drop Down Lists'!W$4)*Inputs!E$38,0)</f>
        <v>0</v>
      </c>
      <c r="AR495">
        <f>IF(OR($D495="51",$D495="52",$D495="61"),(AB495/'Totals and Drop Down Lists'!X$4)*Inputs!F$38,0)</f>
        <v>0</v>
      </c>
      <c r="AS495">
        <f>IF(OR($D495="51",$D495="52",$D495="61"),(AC495/'Totals and Drop Down Lists'!Y$4)*Inputs!G$38,0)</f>
        <v>0</v>
      </c>
      <c r="AT495">
        <f>IF(OR($D495="51",$D495="52",$D495="61"),(AD495/'Totals and Drop Down Lists'!Z$4)*Inputs!H$38,0)</f>
        <v>0</v>
      </c>
      <c r="AU495">
        <f>IF(OR($D495="51",$D495="52",$D495="61"),(AE495/'Totals and Drop Down Lists'!AA$4)*Inputs!I$38,0)</f>
        <v>0</v>
      </c>
      <c r="AV495">
        <f>IF(OR($D495="51",$D495="52",$D495="61"),(AF495/'Totals and Drop Down Lists'!AB$4)*Inputs!J$38,0)</f>
        <v>0</v>
      </c>
      <c r="AW495">
        <f>IF(OR($D495="51",$D495="52",$D495="61"),(AG495/'Totals and Drop Down Lists'!AC$4)*Inputs!K$38,0)</f>
        <v>0</v>
      </c>
      <c r="AX495">
        <f>IF(OR($D495="51",$D495="52",$D495="61"),(AH495/'Totals and Drop Down Lists'!AD$4)*Inputs!L$38,0)</f>
        <v>0</v>
      </c>
      <c r="AY495">
        <f>IF(OR($D495="51",$D495="52",$D495="61"),0,(AA495/'Totals and Drop Down Lists'!W$5)*Inputs!E$39)</f>
        <v>0</v>
      </c>
      <c r="AZ495">
        <f>IF(OR($D495="51",$D495="52",$D495="61"),0,(AB495/'Totals and Drop Down Lists'!X$5)*Inputs!F$39)</f>
        <v>0</v>
      </c>
      <c r="BA495">
        <f>IF(OR($D495="51",$D495="52",$D495="61"),0,(AC495/'Totals and Drop Down Lists'!Y$5)*Inputs!G$39)</f>
        <v>0</v>
      </c>
      <c r="BB495">
        <f>IF(OR($D495="51",$D495="52",$D495="61"),0,(AD495/'Totals and Drop Down Lists'!Z$5)*Inputs!H$39)</f>
        <v>0</v>
      </c>
      <c r="BC495">
        <f>IF(OR($D495="51",$D495="52",$D495="61"),0,(AE495/'Totals and Drop Down Lists'!AA$5)*Inputs!I$39)</f>
        <v>0</v>
      </c>
      <c r="BD495">
        <f>IF(OR($D495="51",$D495="52",$D495="61"),0,(AF495/'Totals and Drop Down Lists'!AB$5)*Inputs!J$39)</f>
        <v>0</v>
      </c>
      <c r="BE495">
        <f>IF(OR($D495="51",$D495="52",$D495="61"),0,(AG495/'Totals and Drop Down Lists'!AC$5)*Inputs!K$39)</f>
        <v>0</v>
      </c>
      <c r="BF495">
        <f>IF(OR($D495="51",$D495="52",$D495="61"),0,(AH495/'Totals and Drop Down Lists'!AD$5)*Inputs!L$39)</f>
        <v>0</v>
      </c>
      <c r="BG495" s="10">
        <f t="shared" si="64"/>
        <v>976952.93176139658</v>
      </c>
    </row>
    <row r="496" spans="1:59">
      <c r="A496" s="1" t="s">
        <v>7384</v>
      </c>
      <c r="B496" s="1" t="s">
        <v>3144</v>
      </c>
      <c r="C496" s="1" t="s">
        <v>3164</v>
      </c>
      <c r="D496" s="1" t="s">
        <v>58</v>
      </c>
      <c r="E496" s="1" t="s">
        <v>3165</v>
      </c>
      <c r="F496" s="2">
        <v>113196</v>
      </c>
      <c r="G496" s="2">
        <v>1010</v>
      </c>
      <c r="H496" s="2">
        <v>251</v>
      </c>
      <c r="I496" s="2">
        <v>7693</v>
      </c>
      <c r="J496" s="2">
        <v>45895</v>
      </c>
      <c r="K496" s="2">
        <v>10736</v>
      </c>
      <c r="L496" s="2">
        <v>122</v>
      </c>
      <c r="M496" s="2">
        <v>28</v>
      </c>
      <c r="N496" s="2">
        <v>7</v>
      </c>
      <c r="O496" s="2">
        <v>192</v>
      </c>
      <c r="P496" s="2">
        <v>29</v>
      </c>
      <c r="Q496" s="2">
        <v>18</v>
      </c>
      <c r="R496" s="2">
        <v>3751</v>
      </c>
      <c r="S496" s="2">
        <v>13132400</v>
      </c>
      <c r="T496" s="2">
        <v>621972700</v>
      </c>
      <c r="U496" s="2">
        <v>340</v>
      </c>
      <c r="V496" s="2">
        <v>409</v>
      </c>
      <c r="W496" s="2">
        <v>35</v>
      </c>
      <c r="X496" s="2">
        <v>2324</v>
      </c>
      <c r="Y496" s="2">
        <v>273</v>
      </c>
      <c r="Z496" s="2">
        <v>1745</v>
      </c>
      <c r="AA496" s="9">
        <f t="shared" si="65"/>
        <v>113196</v>
      </c>
      <c r="AB496" s="9">
        <f t="shared" si="66"/>
        <v>6432</v>
      </c>
      <c r="AC496" s="9">
        <f t="shared" si="67"/>
        <v>4147</v>
      </c>
      <c r="AD496" s="9">
        <f t="shared" si="68"/>
        <v>3751</v>
      </c>
      <c r="AE496" s="44">
        <f t="shared" si="69"/>
        <v>1.7539427654855022E-4</v>
      </c>
      <c r="AF496" s="9">
        <f t="shared" si="70"/>
        <v>1880</v>
      </c>
      <c r="AG496" s="9">
        <f t="shared" si="63"/>
        <v>2018</v>
      </c>
      <c r="AH496" s="44">
        <f t="shared" si="71"/>
        <v>1.7565049452462303E-4</v>
      </c>
      <c r="AI496">
        <f>AA496/'Totals and Drop Down Lists'!W$6*Inputs!E$37</f>
        <v>102684.66552773568</v>
      </c>
      <c r="AJ496">
        <f>AB496/'Totals and Drop Down Lists'!X$6*Inputs!F$37</f>
        <v>21163.770359492493</v>
      </c>
      <c r="AK496">
        <f>AC496/'Totals and Drop Down Lists'!Y$6*Inputs!G$37</f>
        <v>27338.424799851869</v>
      </c>
      <c r="AL496">
        <f>AD496/'Totals and Drop Down Lists'!Z$6*Inputs!H$37</f>
        <v>30073.647263747076</v>
      </c>
      <c r="AM496">
        <f>AE496/'Totals and Drop Down Lists'!AA$6*Inputs!I$37</f>
        <v>21834.719544110994</v>
      </c>
      <c r="AN496">
        <f>AF496/'Totals and Drop Down Lists'!AB$6*Inputs!J$37</f>
        <v>37518.583103848119</v>
      </c>
      <c r="AO496">
        <f>AG496/'Totals and Drop Down Lists'!AC$6*Inputs!K$37</f>
        <v>37582.376729406882</v>
      </c>
      <c r="AP496">
        <f>AH496/'Totals and Drop Down Lists'!AD$6*Inputs!L$37</f>
        <v>41335.814901022452</v>
      </c>
      <c r="AQ496">
        <f>IF(OR($D496="51",$D496="52",$D496="61"),(AA496/'Totals and Drop Down Lists'!W$4)*Inputs!E$38,0)</f>
        <v>0</v>
      </c>
      <c r="AR496">
        <f>IF(OR($D496="51",$D496="52",$D496="61"),(AB496/'Totals and Drop Down Lists'!X$4)*Inputs!F$38,0)</f>
        <v>0</v>
      </c>
      <c r="AS496">
        <f>IF(OR($D496="51",$D496="52",$D496="61"),(AC496/'Totals and Drop Down Lists'!Y$4)*Inputs!G$38,0)</f>
        <v>0</v>
      </c>
      <c r="AT496">
        <f>IF(OR($D496="51",$D496="52",$D496="61"),(AD496/'Totals and Drop Down Lists'!Z$4)*Inputs!H$38,0)</f>
        <v>0</v>
      </c>
      <c r="AU496">
        <f>IF(OR($D496="51",$D496="52",$D496="61"),(AE496/'Totals and Drop Down Lists'!AA$4)*Inputs!I$38,0)</f>
        <v>0</v>
      </c>
      <c r="AV496">
        <f>IF(OR($D496="51",$D496="52",$D496="61"),(AF496/'Totals and Drop Down Lists'!AB$4)*Inputs!J$38,0)</f>
        <v>0</v>
      </c>
      <c r="AW496">
        <f>IF(OR($D496="51",$D496="52",$D496="61"),(AG496/'Totals and Drop Down Lists'!AC$4)*Inputs!K$38,0)</f>
        <v>0</v>
      </c>
      <c r="AX496">
        <f>IF(OR($D496="51",$D496="52",$D496="61"),(AH496/'Totals and Drop Down Lists'!AD$4)*Inputs!L$38,0)</f>
        <v>0</v>
      </c>
      <c r="AY496">
        <f>IF(OR($D496="51",$D496="52",$D496="61"),0,(AA496/'Totals and Drop Down Lists'!W$5)*Inputs!E$39)</f>
        <v>0</v>
      </c>
      <c r="AZ496">
        <f>IF(OR($D496="51",$D496="52",$D496="61"),0,(AB496/'Totals and Drop Down Lists'!X$5)*Inputs!F$39)</f>
        <v>0</v>
      </c>
      <c r="BA496">
        <f>IF(OR($D496="51",$D496="52",$D496="61"),0,(AC496/'Totals and Drop Down Lists'!Y$5)*Inputs!G$39)</f>
        <v>0</v>
      </c>
      <c r="BB496">
        <f>IF(OR($D496="51",$D496="52",$D496="61"),0,(AD496/'Totals and Drop Down Lists'!Z$5)*Inputs!H$39)</f>
        <v>0</v>
      </c>
      <c r="BC496">
        <f>IF(OR($D496="51",$D496="52",$D496="61"),0,(AE496/'Totals and Drop Down Lists'!AA$5)*Inputs!I$39)</f>
        <v>0</v>
      </c>
      <c r="BD496">
        <f>IF(OR($D496="51",$D496="52",$D496="61"),0,(AF496/'Totals and Drop Down Lists'!AB$5)*Inputs!J$39)</f>
        <v>0</v>
      </c>
      <c r="BE496">
        <f>IF(OR($D496="51",$D496="52",$D496="61"),0,(AG496/'Totals and Drop Down Lists'!AC$5)*Inputs!K$39)</f>
        <v>0</v>
      </c>
      <c r="BF496">
        <f>IF(OR($D496="51",$D496="52",$D496="61"),0,(AH496/'Totals and Drop Down Lists'!AD$5)*Inputs!L$39)</f>
        <v>0</v>
      </c>
      <c r="BG496" s="10">
        <f t="shared" si="64"/>
        <v>319532.00222921558</v>
      </c>
    </row>
    <row r="497" spans="1:59">
      <c r="A497" s="1" t="s">
        <v>7384</v>
      </c>
      <c r="B497" s="1" t="s">
        <v>3144</v>
      </c>
      <c r="C497" s="1" t="s">
        <v>1586</v>
      </c>
      <c r="D497" s="1" t="s">
        <v>15</v>
      </c>
      <c r="E497" s="1" t="s">
        <v>3166</v>
      </c>
      <c r="F497" s="2">
        <v>292830</v>
      </c>
      <c r="G497" s="2">
        <v>806</v>
      </c>
      <c r="H497" s="2">
        <v>406</v>
      </c>
      <c r="I497" s="2">
        <v>11248</v>
      </c>
      <c r="J497" s="2">
        <v>103657</v>
      </c>
      <c r="K497" s="2">
        <v>19772</v>
      </c>
      <c r="L497" s="2">
        <v>374</v>
      </c>
      <c r="M497" s="2">
        <v>14</v>
      </c>
      <c r="N497" s="2">
        <v>7</v>
      </c>
      <c r="O497" s="2">
        <v>313</v>
      </c>
      <c r="P497" s="2">
        <v>78</v>
      </c>
      <c r="Q497" s="2">
        <v>0</v>
      </c>
      <c r="R497" s="2">
        <v>821</v>
      </c>
      <c r="S497" s="2">
        <v>27357800</v>
      </c>
      <c r="T497" s="2">
        <v>1345378200</v>
      </c>
      <c r="U497" s="2">
        <v>1128</v>
      </c>
      <c r="V497" s="2">
        <v>322</v>
      </c>
      <c r="W497" s="2">
        <v>25</v>
      </c>
      <c r="X497" s="2">
        <v>2187</v>
      </c>
      <c r="Y497" s="2">
        <v>95</v>
      </c>
      <c r="Z497" s="2">
        <v>1553</v>
      </c>
      <c r="AA497" s="9">
        <f t="shared" si="65"/>
        <v>292830</v>
      </c>
      <c r="AB497" s="9">
        <f t="shared" si="66"/>
        <v>10036</v>
      </c>
      <c r="AC497" s="9">
        <f t="shared" si="67"/>
        <v>1607</v>
      </c>
      <c r="AD497" s="9">
        <f t="shared" si="68"/>
        <v>821</v>
      </c>
      <c r="AE497" s="44">
        <f t="shared" si="69"/>
        <v>2.6338943702139498E-4</v>
      </c>
      <c r="AF497" s="9">
        <f t="shared" si="70"/>
        <v>1840</v>
      </c>
      <c r="AG497" s="9">
        <f t="shared" si="63"/>
        <v>1648</v>
      </c>
      <c r="AH497" s="44">
        <f t="shared" si="71"/>
        <v>1.1696616746008564E-4</v>
      </c>
      <c r="AI497">
        <f>AA497/'Totals and Drop Down Lists'!W$6*Inputs!E$37</f>
        <v>265637.9254256938</v>
      </c>
      <c r="AJ497">
        <f>AB497/'Totals and Drop Down Lists'!X$6*Inputs!F$37</f>
        <v>33022.325766148424</v>
      </c>
      <c r="AK497">
        <f>AC497/'Totals and Drop Down Lists'!Y$6*Inputs!G$37</f>
        <v>10593.886822609586</v>
      </c>
      <c r="AL497">
        <f>AD497/'Totals and Drop Down Lists'!Z$6*Inputs!H$37</f>
        <v>6582.3685426649827</v>
      </c>
      <c r="AM497">
        <f>AE497/'Totals and Drop Down Lists'!AA$6*Inputs!I$37</f>
        <v>32789.179906058809</v>
      </c>
      <c r="AN497">
        <f>AF497/'Totals and Drop Down Lists'!AB$6*Inputs!J$37</f>
        <v>36720.315378234329</v>
      </c>
      <c r="AO497">
        <f>AG497/'Totals and Drop Down Lists'!AC$6*Inputs!K$37</f>
        <v>30691.653543142987</v>
      </c>
      <c r="AP497">
        <f>AH497/'Totals and Drop Down Lists'!AD$6*Inputs!L$37</f>
        <v>27525.637550279316</v>
      </c>
      <c r="AQ497">
        <f>IF(OR($D497="51",$D497="52",$D497="61"),(AA497/'Totals and Drop Down Lists'!W$4)*Inputs!E$38,0)</f>
        <v>0</v>
      </c>
      <c r="AR497">
        <f>IF(OR($D497="51",$D497="52",$D497="61"),(AB497/'Totals and Drop Down Lists'!X$4)*Inputs!F$38,0)</f>
        <v>0</v>
      </c>
      <c r="AS497">
        <f>IF(OR($D497="51",$D497="52",$D497="61"),(AC497/'Totals and Drop Down Lists'!Y$4)*Inputs!G$38,0)</f>
        <v>0</v>
      </c>
      <c r="AT497">
        <f>IF(OR($D497="51",$D497="52",$D497="61"),(AD497/'Totals and Drop Down Lists'!Z$4)*Inputs!H$38,0)</f>
        <v>0</v>
      </c>
      <c r="AU497">
        <f>IF(OR($D497="51",$D497="52",$D497="61"),(AE497/'Totals and Drop Down Lists'!AA$4)*Inputs!I$38,0)</f>
        <v>0</v>
      </c>
      <c r="AV497">
        <f>IF(OR($D497="51",$D497="52",$D497="61"),(AF497/'Totals and Drop Down Lists'!AB$4)*Inputs!J$38,0)</f>
        <v>0</v>
      </c>
      <c r="AW497">
        <f>IF(OR($D497="51",$D497="52",$D497="61"),(AG497/'Totals and Drop Down Lists'!AC$4)*Inputs!K$38,0)</f>
        <v>0</v>
      </c>
      <c r="AX497">
        <f>IF(OR($D497="51",$D497="52",$D497="61"),(AH497/'Totals and Drop Down Lists'!AD$4)*Inputs!L$38,0)</f>
        <v>0</v>
      </c>
      <c r="AY497">
        <f>IF(OR($D497="51",$D497="52",$D497="61"),0,(AA497/'Totals and Drop Down Lists'!W$5)*Inputs!E$39)</f>
        <v>0</v>
      </c>
      <c r="AZ497">
        <f>IF(OR($D497="51",$D497="52",$D497="61"),0,(AB497/'Totals and Drop Down Lists'!X$5)*Inputs!F$39)</f>
        <v>0</v>
      </c>
      <c r="BA497">
        <f>IF(OR($D497="51",$D497="52",$D497="61"),0,(AC497/'Totals and Drop Down Lists'!Y$5)*Inputs!G$39)</f>
        <v>0</v>
      </c>
      <c r="BB497">
        <f>IF(OR($D497="51",$D497="52",$D497="61"),0,(AD497/'Totals and Drop Down Lists'!Z$5)*Inputs!H$39)</f>
        <v>0</v>
      </c>
      <c r="BC497">
        <f>IF(OR($D497="51",$D497="52",$D497="61"),0,(AE497/'Totals and Drop Down Lists'!AA$5)*Inputs!I$39)</f>
        <v>0</v>
      </c>
      <c r="BD497">
        <f>IF(OR($D497="51",$D497="52",$D497="61"),0,(AF497/'Totals and Drop Down Lists'!AB$5)*Inputs!J$39)</f>
        <v>0</v>
      </c>
      <c r="BE497">
        <f>IF(OR($D497="51",$D497="52",$D497="61"),0,(AG497/'Totals and Drop Down Lists'!AC$5)*Inputs!K$39)</f>
        <v>0</v>
      </c>
      <c r="BF497">
        <f>IF(OR($D497="51",$D497="52",$D497="61"),0,(AH497/'Totals and Drop Down Lists'!AD$5)*Inputs!L$39)</f>
        <v>0</v>
      </c>
      <c r="BG497" s="10">
        <f t="shared" si="64"/>
        <v>443563.29293483228</v>
      </c>
    </row>
    <row r="498" spans="1:59">
      <c r="A498" s="1" t="s">
        <v>7384</v>
      </c>
      <c r="B498" s="1" t="s">
        <v>3144</v>
      </c>
      <c r="C498" s="1" t="s">
        <v>438</v>
      </c>
      <c r="D498" s="1" t="s">
        <v>15</v>
      </c>
      <c r="E498" s="1" t="s">
        <v>3167</v>
      </c>
      <c r="F498" s="2">
        <v>247866</v>
      </c>
      <c r="G498" s="2">
        <v>2198</v>
      </c>
      <c r="H498" s="2">
        <v>522</v>
      </c>
      <c r="I498" s="2">
        <v>16341</v>
      </c>
      <c r="J498" s="2">
        <v>99595</v>
      </c>
      <c r="K498" s="2">
        <v>22988</v>
      </c>
      <c r="L498" s="2">
        <v>265</v>
      </c>
      <c r="M498" s="2">
        <v>67</v>
      </c>
      <c r="N498" s="2">
        <v>25</v>
      </c>
      <c r="O498" s="2">
        <v>313</v>
      </c>
      <c r="P498" s="2">
        <v>123</v>
      </c>
      <c r="Q498" s="2">
        <v>54</v>
      </c>
      <c r="R498" s="2">
        <v>5125</v>
      </c>
      <c r="S498" s="2">
        <v>24140000</v>
      </c>
      <c r="T498" s="2">
        <v>1138318500</v>
      </c>
      <c r="U498" s="2">
        <v>945</v>
      </c>
      <c r="V498" s="2">
        <v>1014</v>
      </c>
      <c r="W498" s="2">
        <v>24</v>
      </c>
      <c r="X498" s="2">
        <v>4938</v>
      </c>
      <c r="Y498" s="2">
        <v>427</v>
      </c>
      <c r="Z498" s="2">
        <v>3392</v>
      </c>
      <c r="AA498" s="9">
        <f t="shared" si="65"/>
        <v>247866</v>
      </c>
      <c r="AB498" s="9">
        <f t="shared" si="66"/>
        <v>13621</v>
      </c>
      <c r="AC498" s="9">
        <f t="shared" si="67"/>
        <v>5972</v>
      </c>
      <c r="AD498" s="9">
        <f t="shared" si="68"/>
        <v>5125</v>
      </c>
      <c r="AE498" s="44">
        <f t="shared" si="69"/>
        <v>3.7056178261474438E-4</v>
      </c>
      <c r="AF498" s="9">
        <f t="shared" si="70"/>
        <v>3900</v>
      </c>
      <c r="AG498" s="9">
        <f t="shared" si="63"/>
        <v>3819</v>
      </c>
      <c r="AH498" s="44">
        <f t="shared" si="71"/>
        <v>3.2799286561625124E-4</v>
      </c>
      <c r="AI498">
        <f>AA498/'Totals and Drop Down Lists'!W$6*Inputs!E$37</f>
        <v>224849.26415860746</v>
      </c>
      <c r="AJ498">
        <f>AB498/'Totals and Drop Down Lists'!X$6*Inputs!F$37</f>
        <v>44818.36381633197</v>
      </c>
      <c r="AK498">
        <f>AC498/'Totals and Drop Down Lists'!Y$6*Inputs!G$37</f>
        <v>39369.441259878309</v>
      </c>
      <c r="AL498">
        <f>AD498/'Totals and Drop Down Lists'!Z$6*Inputs!H$37</f>
        <v>41089.694008718681</v>
      </c>
      <c r="AM498">
        <f>AE498/'Totals and Drop Down Lists'!AA$6*Inputs!I$37</f>
        <v>46130.995585361066</v>
      </c>
      <c r="AN498">
        <f>AF498/'Totals and Drop Down Lists'!AB$6*Inputs!J$37</f>
        <v>77831.103247344494</v>
      </c>
      <c r="AO498">
        <f>AG498/'Totals and Drop Down Lists'!AC$6*Inputs!K$37</f>
        <v>71123.437427950892</v>
      </c>
      <c r="AP498">
        <f>AH498/'Totals and Drop Down Lists'!AD$6*Inputs!L$37</f>
        <v>77186.531234437978</v>
      </c>
      <c r="AQ498">
        <f>IF(OR($D498="51",$D498="52",$D498="61"),(AA498/'Totals and Drop Down Lists'!W$4)*Inputs!E$38,0)</f>
        <v>0</v>
      </c>
      <c r="AR498">
        <f>IF(OR($D498="51",$D498="52",$D498="61"),(AB498/'Totals and Drop Down Lists'!X$4)*Inputs!F$38,0)</f>
        <v>0</v>
      </c>
      <c r="AS498">
        <f>IF(OR($D498="51",$D498="52",$D498="61"),(AC498/'Totals and Drop Down Lists'!Y$4)*Inputs!G$38,0)</f>
        <v>0</v>
      </c>
      <c r="AT498">
        <f>IF(OR($D498="51",$D498="52",$D498="61"),(AD498/'Totals and Drop Down Lists'!Z$4)*Inputs!H$38,0)</f>
        <v>0</v>
      </c>
      <c r="AU498">
        <f>IF(OR($D498="51",$D498="52",$D498="61"),(AE498/'Totals and Drop Down Lists'!AA$4)*Inputs!I$38,0)</f>
        <v>0</v>
      </c>
      <c r="AV498">
        <f>IF(OR($D498="51",$D498="52",$D498="61"),(AF498/'Totals and Drop Down Lists'!AB$4)*Inputs!J$38,0)</f>
        <v>0</v>
      </c>
      <c r="AW498">
        <f>IF(OR($D498="51",$D498="52",$D498="61"),(AG498/'Totals and Drop Down Lists'!AC$4)*Inputs!K$38,0)</f>
        <v>0</v>
      </c>
      <c r="AX498">
        <f>IF(OR($D498="51",$D498="52",$D498="61"),(AH498/'Totals and Drop Down Lists'!AD$4)*Inputs!L$38,0)</f>
        <v>0</v>
      </c>
      <c r="AY498">
        <f>IF(OR($D498="51",$D498="52",$D498="61"),0,(AA498/'Totals and Drop Down Lists'!W$5)*Inputs!E$39)</f>
        <v>0</v>
      </c>
      <c r="AZ498">
        <f>IF(OR($D498="51",$D498="52",$D498="61"),0,(AB498/'Totals and Drop Down Lists'!X$5)*Inputs!F$39)</f>
        <v>0</v>
      </c>
      <c r="BA498">
        <f>IF(OR($D498="51",$D498="52",$D498="61"),0,(AC498/'Totals and Drop Down Lists'!Y$5)*Inputs!G$39)</f>
        <v>0</v>
      </c>
      <c r="BB498">
        <f>IF(OR($D498="51",$D498="52",$D498="61"),0,(AD498/'Totals and Drop Down Lists'!Z$5)*Inputs!H$39)</f>
        <v>0</v>
      </c>
      <c r="BC498">
        <f>IF(OR($D498="51",$D498="52",$D498="61"),0,(AE498/'Totals and Drop Down Lists'!AA$5)*Inputs!I$39)</f>
        <v>0</v>
      </c>
      <c r="BD498">
        <f>IF(OR($D498="51",$D498="52",$D498="61"),0,(AF498/'Totals and Drop Down Lists'!AB$5)*Inputs!J$39)</f>
        <v>0</v>
      </c>
      <c r="BE498">
        <f>IF(OR($D498="51",$D498="52",$D498="61"),0,(AG498/'Totals and Drop Down Lists'!AC$5)*Inputs!K$39)</f>
        <v>0</v>
      </c>
      <c r="BF498">
        <f>IF(OR($D498="51",$D498="52",$D498="61"),0,(AH498/'Totals and Drop Down Lists'!AD$5)*Inputs!L$39)</f>
        <v>0</v>
      </c>
      <c r="BG498" s="10">
        <f t="shared" si="64"/>
        <v>622398.83073863084</v>
      </c>
    </row>
    <row r="499" spans="1:59" ht="28.8">
      <c r="A499" s="1" t="s">
        <v>7385</v>
      </c>
      <c r="B499" s="1" t="s">
        <v>923</v>
      </c>
      <c r="C499" s="1" t="s">
        <v>924</v>
      </c>
      <c r="D499" s="1" t="s">
        <v>7</v>
      </c>
      <c r="E499" s="1" t="s">
        <v>925</v>
      </c>
      <c r="F499" s="2">
        <v>425805</v>
      </c>
      <c r="G499" s="2">
        <v>4863</v>
      </c>
      <c r="H499" s="2">
        <v>594</v>
      </c>
      <c r="I499" s="2">
        <v>57453</v>
      </c>
      <c r="J499" s="2">
        <v>168094</v>
      </c>
      <c r="K499" s="2">
        <v>68959</v>
      </c>
      <c r="L499" s="2">
        <v>564</v>
      </c>
      <c r="M499" s="2">
        <v>108</v>
      </c>
      <c r="N499" s="2">
        <v>27</v>
      </c>
      <c r="O499" s="2">
        <v>2621</v>
      </c>
      <c r="P499" s="2">
        <v>998</v>
      </c>
      <c r="Q499" s="2">
        <v>147</v>
      </c>
      <c r="R499" s="2">
        <v>11059</v>
      </c>
      <c r="S499" s="2">
        <v>64268600</v>
      </c>
      <c r="T499" s="2">
        <v>3081340600</v>
      </c>
      <c r="U499" s="2">
        <v>4347</v>
      </c>
      <c r="V499" s="2">
        <v>2405</v>
      </c>
      <c r="W499" s="2">
        <v>210</v>
      </c>
      <c r="X499" s="2">
        <v>14740</v>
      </c>
      <c r="Y499" s="2">
        <v>1640</v>
      </c>
      <c r="Z499" s="2">
        <v>10535</v>
      </c>
      <c r="AA499" s="9">
        <f t="shared" si="65"/>
        <v>425805</v>
      </c>
      <c r="AB499" s="9">
        <f t="shared" si="66"/>
        <v>51996</v>
      </c>
      <c r="AC499" s="9">
        <f t="shared" si="67"/>
        <v>15524</v>
      </c>
      <c r="AD499" s="9">
        <f t="shared" si="68"/>
        <v>11059</v>
      </c>
      <c r="AE499" s="44">
        <f t="shared" si="69"/>
        <v>1.9757203997795444E-3</v>
      </c>
      <c r="AF499" s="9">
        <f t="shared" si="70"/>
        <v>12125</v>
      </c>
      <c r="AG499" s="9">
        <f t="shared" si="63"/>
        <v>12175</v>
      </c>
      <c r="AH499" s="44">
        <f t="shared" si="71"/>
        <v>1.8584838835292608E-3</v>
      </c>
      <c r="AI499">
        <f>AA499/'Totals and Drop Down Lists'!W$6*Inputs!E$37</f>
        <v>386264.92106644664</v>
      </c>
      <c r="AJ499">
        <f>AB499/'Totals and Drop Down Lists'!X$6*Inputs!F$37</f>
        <v>171086.97195462871</v>
      </c>
      <c r="AK499">
        <f>AC499/'Totals and Drop Down Lists'!Y$6*Inputs!G$37</f>
        <v>102339.4517947674</v>
      </c>
      <c r="AL499">
        <f>AD499/'Totals and Drop Down Lists'!Z$6*Inputs!H$37</f>
        <v>88665.546544862416</v>
      </c>
      <c r="AM499">
        <f>AE499/'Totals and Drop Down Lists'!AA$6*Inputs!I$37</f>
        <v>245956.14905839859</v>
      </c>
      <c r="AN499">
        <f>AF499/'Totals and Drop Down Lists'!AB$6*Inputs!J$37</f>
        <v>241974.90432668</v>
      </c>
      <c r="AO499">
        <f>AG499/'Totals and Drop Down Lists'!AC$6*Inputs!K$37</f>
        <v>226742.03998044046</v>
      </c>
      <c r="AP499">
        <f>AH499/'Totals and Drop Down Lists'!AD$6*Inputs!L$37</f>
        <v>437356.8432813597</v>
      </c>
      <c r="AQ499">
        <f>IF(OR($D499="51",$D499="52",$D499="61"),(AA499/'Totals and Drop Down Lists'!W$4)*Inputs!E$38,0)</f>
        <v>0</v>
      </c>
      <c r="AR499">
        <f>IF(OR($D499="51",$D499="52",$D499="61"),(AB499/'Totals and Drop Down Lists'!X$4)*Inputs!F$38,0)</f>
        <v>0</v>
      </c>
      <c r="AS499">
        <f>IF(OR($D499="51",$D499="52",$D499="61"),(AC499/'Totals and Drop Down Lists'!Y$4)*Inputs!G$38,0)</f>
        <v>0</v>
      </c>
      <c r="AT499">
        <f>IF(OR($D499="51",$D499="52",$D499="61"),(AD499/'Totals and Drop Down Lists'!Z$4)*Inputs!H$38,0)</f>
        <v>0</v>
      </c>
      <c r="AU499">
        <f>IF(OR($D499="51",$D499="52",$D499="61"),(AE499/'Totals and Drop Down Lists'!AA$4)*Inputs!I$38,0)</f>
        <v>0</v>
      </c>
      <c r="AV499">
        <f>IF(OR($D499="51",$D499="52",$D499="61"),(AF499/'Totals and Drop Down Lists'!AB$4)*Inputs!J$38,0)</f>
        <v>0</v>
      </c>
      <c r="AW499">
        <f>IF(OR($D499="51",$D499="52",$D499="61"),(AG499/'Totals and Drop Down Lists'!AC$4)*Inputs!K$38,0)</f>
        <v>0</v>
      </c>
      <c r="AX499">
        <f>IF(OR($D499="51",$D499="52",$D499="61"),(AH499/'Totals and Drop Down Lists'!AD$4)*Inputs!L$38,0)</f>
        <v>0</v>
      </c>
      <c r="AY499">
        <f>IF(OR($D499="51",$D499="52",$D499="61"),0,(AA499/'Totals and Drop Down Lists'!W$5)*Inputs!E$39)</f>
        <v>0</v>
      </c>
      <c r="AZ499">
        <f>IF(OR($D499="51",$D499="52",$D499="61"),0,(AB499/'Totals and Drop Down Lists'!X$5)*Inputs!F$39)</f>
        <v>0</v>
      </c>
      <c r="BA499">
        <f>IF(OR($D499="51",$D499="52",$D499="61"),0,(AC499/'Totals and Drop Down Lists'!Y$5)*Inputs!G$39)</f>
        <v>0</v>
      </c>
      <c r="BB499">
        <f>IF(OR($D499="51",$D499="52",$D499="61"),0,(AD499/'Totals and Drop Down Lists'!Z$5)*Inputs!H$39)</f>
        <v>0</v>
      </c>
      <c r="BC499">
        <f>IF(OR($D499="51",$D499="52",$D499="61"),0,(AE499/'Totals and Drop Down Lists'!AA$5)*Inputs!I$39)</f>
        <v>0</v>
      </c>
      <c r="BD499">
        <f>IF(OR($D499="51",$D499="52",$D499="61"),0,(AF499/'Totals and Drop Down Lists'!AB$5)*Inputs!J$39)</f>
        <v>0</v>
      </c>
      <c r="BE499">
        <f>IF(OR($D499="51",$D499="52",$D499="61"),0,(AG499/'Totals and Drop Down Lists'!AC$5)*Inputs!K$39)</f>
        <v>0</v>
      </c>
      <c r="BF499">
        <f>IF(OR($D499="51",$D499="52",$D499="61"),0,(AH499/'Totals and Drop Down Lists'!AD$5)*Inputs!L$39)</f>
        <v>0</v>
      </c>
      <c r="BG499" s="10">
        <f t="shared" si="64"/>
        <v>1900386.8280075837</v>
      </c>
    </row>
    <row r="500" spans="1:59" ht="28.8">
      <c r="A500" s="1" t="s">
        <v>7385</v>
      </c>
      <c r="B500" s="1" t="s">
        <v>923</v>
      </c>
      <c r="C500" s="1" t="s">
        <v>926</v>
      </c>
      <c r="D500" s="1" t="s">
        <v>15</v>
      </c>
      <c r="E500" s="1" t="s">
        <v>927</v>
      </c>
      <c r="F500" s="2">
        <v>208618</v>
      </c>
      <c r="G500" s="2">
        <v>1367</v>
      </c>
      <c r="H500" s="2">
        <v>63</v>
      </c>
      <c r="I500" s="2">
        <v>19067</v>
      </c>
      <c r="J500" s="2">
        <v>68945</v>
      </c>
      <c r="K500" s="2">
        <v>17093</v>
      </c>
      <c r="L500" s="2">
        <v>307</v>
      </c>
      <c r="M500" s="2">
        <v>132</v>
      </c>
      <c r="N500" s="2">
        <v>17</v>
      </c>
      <c r="O500" s="2">
        <v>508</v>
      </c>
      <c r="P500" s="2">
        <v>90</v>
      </c>
      <c r="Q500" s="2">
        <v>12</v>
      </c>
      <c r="R500" s="2">
        <v>3275</v>
      </c>
      <c r="S500" s="2">
        <v>18319700</v>
      </c>
      <c r="T500" s="2">
        <v>754433200</v>
      </c>
      <c r="U500" s="2">
        <v>844</v>
      </c>
      <c r="V500" s="2">
        <v>535</v>
      </c>
      <c r="W500" s="2">
        <v>90</v>
      </c>
      <c r="X500" s="2">
        <v>2984</v>
      </c>
      <c r="Y500" s="2">
        <v>238</v>
      </c>
      <c r="Z500" s="2">
        <v>2047</v>
      </c>
      <c r="AA500" s="9">
        <f t="shared" si="65"/>
        <v>208618</v>
      </c>
      <c r="AB500" s="9">
        <f t="shared" si="66"/>
        <v>17637</v>
      </c>
      <c r="AC500" s="9">
        <f t="shared" si="67"/>
        <v>4341</v>
      </c>
      <c r="AD500" s="9">
        <f t="shared" si="68"/>
        <v>3275</v>
      </c>
      <c r="AE500" s="44">
        <f t="shared" si="69"/>
        <v>2.9595766706402035E-4</v>
      </c>
      <c r="AF500" s="9">
        <f t="shared" si="70"/>
        <v>2359</v>
      </c>
      <c r="AG500" s="9">
        <f t="shared" si="63"/>
        <v>2285</v>
      </c>
      <c r="AH500" s="44">
        <f t="shared" si="71"/>
        <v>2.1079136074464455E-4</v>
      </c>
      <c r="AI500">
        <f>AA500/'Totals and Drop Down Lists'!W$6*Inputs!E$37</f>
        <v>189245.81745878971</v>
      </c>
      <c r="AJ500">
        <f>AB500/'Totals and Drop Down Lists'!X$6*Inputs!F$37</f>
        <v>58032.558742283756</v>
      </c>
      <c r="AK500">
        <f>AC500/'Totals and Drop Down Lists'!Y$6*Inputs!G$37</f>
        <v>28617.338330397146</v>
      </c>
      <c r="AL500">
        <f>AD500/'Totals and Drop Down Lists'!Z$6*Inputs!H$37</f>
        <v>26257.316659229986</v>
      </c>
      <c r="AM500">
        <f>AE500/'Totals and Drop Down Lists'!AA$6*Inputs!I$37</f>
        <v>36843.577706388249</v>
      </c>
      <c r="AN500">
        <f>AF500/'Totals and Drop Down Lists'!AB$6*Inputs!J$37</f>
        <v>47077.839118073243</v>
      </c>
      <c r="AO500">
        <f>AG500/'Totals and Drop Down Lists'!AC$6*Inputs!K$37</f>
        <v>42554.871569224342</v>
      </c>
      <c r="AP500">
        <f>AH500/'Totals and Drop Down Lists'!AD$6*Inputs!L$37</f>
        <v>49605.511752509403</v>
      </c>
      <c r="AQ500">
        <f>IF(OR($D500="51",$D500="52",$D500="61"),(AA500/'Totals and Drop Down Lists'!W$4)*Inputs!E$38,0)</f>
        <v>0</v>
      </c>
      <c r="AR500">
        <f>IF(OR($D500="51",$D500="52",$D500="61"),(AB500/'Totals and Drop Down Lists'!X$4)*Inputs!F$38,0)</f>
        <v>0</v>
      </c>
      <c r="AS500">
        <f>IF(OR($D500="51",$D500="52",$D500="61"),(AC500/'Totals and Drop Down Lists'!Y$4)*Inputs!G$38,0)</f>
        <v>0</v>
      </c>
      <c r="AT500">
        <f>IF(OR($D500="51",$D500="52",$D500="61"),(AD500/'Totals and Drop Down Lists'!Z$4)*Inputs!H$38,0)</f>
        <v>0</v>
      </c>
      <c r="AU500">
        <f>IF(OR($D500="51",$D500="52",$D500="61"),(AE500/'Totals and Drop Down Lists'!AA$4)*Inputs!I$38,0)</f>
        <v>0</v>
      </c>
      <c r="AV500">
        <f>IF(OR($D500="51",$D500="52",$D500="61"),(AF500/'Totals and Drop Down Lists'!AB$4)*Inputs!J$38,0)</f>
        <v>0</v>
      </c>
      <c r="AW500">
        <f>IF(OR($D500="51",$D500="52",$D500="61"),(AG500/'Totals and Drop Down Lists'!AC$4)*Inputs!K$38,0)</f>
        <v>0</v>
      </c>
      <c r="AX500">
        <f>IF(OR($D500="51",$D500="52",$D500="61"),(AH500/'Totals and Drop Down Lists'!AD$4)*Inputs!L$38,0)</f>
        <v>0</v>
      </c>
      <c r="AY500">
        <f>IF(OR($D500="51",$D500="52",$D500="61"),0,(AA500/'Totals and Drop Down Lists'!W$5)*Inputs!E$39)</f>
        <v>0</v>
      </c>
      <c r="AZ500">
        <f>IF(OR($D500="51",$D500="52",$D500="61"),0,(AB500/'Totals and Drop Down Lists'!X$5)*Inputs!F$39)</f>
        <v>0</v>
      </c>
      <c r="BA500">
        <f>IF(OR($D500="51",$D500="52",$D500="61"),0,(AC500/'Totals and Drop Down Lists'!Y$5)*Inputs!G$39)</f>
        <v>0</v>
      </c>
      <c r="BB500">
        <f>IF(OR($D500="51",$D500="52",$D500="61"),0,(AD500/'Totals and Drop Down Lists'!Z$5)*Inputs!H$39)</f>
        <v>0</v>
      </c>
      <c r="BC500">
        <f>IF(OR($D500="51",$D500="52",$D500="61"),0,(AE500/'Totals and Drop Down Lists'!AA$5)*Inputs!I$39)</f>
        <v>0</v>
      </c>
      <c r="BD500">
        <f>IF(OR($D500="51",$D500="52",$D500="61"),0,(AF500/'Totals and Drop Down Lists'!AB$5)*Inputs!J$39)</f>
        <v>0</v>
      </c>
      <c r="BE500">
        <f>IF(OR($D500="51",$D500="52",$D500="61"),0,(AG500/'Totals and Drop Down Lists'!AC$5)*Inputs!K$39)</f>
        <v>0</v>
      </c>
      <c r="BF500">
        <f>IF(OR($D500="51",$D500="52",$D500="61"),0,(AH500/'Totals and Drop Down Lists'!AD$5)*Inputs!L$39)</f>
        <v>0</v>
      </c>
      <c r="BG500" s="10">
        <f t="shared" si="64"/>
        <v>478234.83133689582</v>
      </c>
    </row>
    <row r="501" spans="1:59">
      <c r="A501" s="1" t="s">
        <v>7386</v>
      </c>
      <c r="B501" s="1" t="s">
        <v>1889</v>
      </c>
      <c r="C501" s="1" t="s">
        <v>1890</v>
      </c>
      <c r="D501" s="1" t="s">
        <v>7</v>
      </c>
      <c r="E501" s="1" t="s">
        <v>1891</v>
      </c>
      <c r="F501" s="2">
        <v>125130</v>
      </c>
      <c r="G501" s="2">
        <v>2244</v>
      </c>
      <c r="H501" s="2">
        <v>532</v>
      </c>
      <c r="I501" s="2">
        <v>39452</v>
      </c>
      <c r="J501" s="2">
        <v>45808</v>
      </c>
      <c r="K501" s="2">
        <v>34788</v>
      </c>
      <c r="L501" s="2">
        <v>108</v>
      </c>
      <c r="M501" s="2">
        <v>39</v>
      </c>
      <c r="N501" s="2">
        <v>47</v>
      </c>
      <c r="O501" s="2">
        <v>1180</v>
      </c>
      <c r="P501" s="2">
        <v>700</v>
      </c>
      <c r="Q501" s="2">
        <v>246</v>
      </c>
      <c r="R501" s="2">
        <v>19666</v>
      </c>
      <c r="S501" s="2">
        <v>30031900</v>
      </c>
      <c r="T501" s="2">
        <v>1117169900</v>
      </c>
      <c r="U501" s="2">
        <v>4193</v>
      </c>
      <c r="V501" s="2">
        <v>5455</v>
      </c>
      <c r="W501" s="2">
        <v>610</v>
      </c>
      <c r="X501" s="2">
        <v>16205</v>
      </c>
      <c r="Y501" s="2">
        <v>2225</v>
      </c>
      <c r="Z501" s="2">
        <v>10075</v>
      </c>
      <c r="AA501" s="9">
        <f t="shared" si="65"/>
        <v>125130</v>
      </c>
      <c r="AB501" s="9">
        <f t="shared" si="66"/>
        <v>36676</v>
      </c>
      <c r="AC501" s="9">
        <f t="shared" si="67"/>
        <v>21986</v>
      </c>
      <c r="AD501" s="9">
        <f t="shared" si="68"/>
        <v>19666</v>
      </c>
      <c r="AE501" s="44">
        <f t="shared" si="69"/>
        <v>1.8450722541805951E-3</v>
      </c>
      <c r="AF501" s="9">
        <f t="shared" si="70"/>
        <v>10140</v>
      </c>
      <c r="AG501" s="9">
        <f t="shared" si="63"/>
        <v>12300</v>
      </c>
      <c r="AH501" s="44">
        <f t="shared" si="71"/>
        <v>3.4757163629541986E-3</v>
      </c>
      <c r="AI501">
        <f>AA501/'Totals and Drop Down Lists'!W$6*Inputs!E$37</f>
        <v>113510.47914666211</v>
      </c>
      <c r="AJ501">
        <f>AB501/'Totals and Drop Down Lists'!X$6*Inputs!F$37</f>
        <v>120678.24031479271</v>
      </c>
      <c r="AK501">
        <f>AC501/'Totals and Drop Down Lists'!Y$6*Inputs!G$37</f>
        <v>144939.13856994049</v>
      </c>
      <c r="AL501">
        <f>AD501/'Totals and Drop Down Lists'!Z$6*Inputs!H$37</f>
        <v>157672.17997569981</v>
      </c>
      <c r="AM501">
        <f>AE501/'Totals and Drop Down Lists'!AA$6*Inputs!I$37</f>
        <v>229691.84628725544</v>
      </c>
      <c r="AN501">
        <f>AF501/'Totals and Drop Down Lists'!AB$6*Inputs!J$37</f>
        <v>202360.86844309568</v>
      </c>
      <c r="AO501">
        <f>AG501/'Totals and Drop Down Lists'!AC$6*Inputs!K$37</f>
        <v>229069.98700282694</v>
      </c>
      <c r="AP501">
        <f>AH501/'Totals and Drop Down Lists'!AD$6*Inputs!L$37</f>
        <v>817940.01557672548</v>
      </c>
      <c r="AQ501">
        <f>IF(OR($D501="51",$D501="52",$D501="61"),(AA501/'Totals and Drop Down Lists'!W$4)*Inputs!E$38,0)</f>
        <v>0</v>
      </c>
      <c r="AR501">
        <f>IF(OR($D501="51",$D501="52",$D501="61"),(AB501/'Totals and Drop Down Lists'!X$4)*Inputs!F$38,0)</f>
        <v>0</v>
      </c>
      <c r="AS501">
        <f>IF(OR($D501="51",$D501="52",$D501="61"),(AC501/'Totals and Drop Down Lists'!Y$4)*Inputs!G$38,0)</f>
        <v>0</v>
      </c>
      <c r="AT501">
        <f>IF(OR($D501="51",$D501="52",$D501="61"),(AD501/'Totals and Drop Down Lists'!Z$4)*Inputs!H$38,0)</f>
        <v>0</v>
      </c>
      <c r="AU501">
        <f>IF(OR($D501="51",$D501="52",$D501="61"),(AE501/'Totals and Drop Down Lists'!AA$4)*Inputs!I$38,0)</f>
        <v>0</v>
      </c>
      <c r="AV501">
        <f>IF(OR($D501="51",$D501="52",$D501="61"),(AF501/'Totals and Drop Down Lists'!AB$4)*Inputs!J$38,0)</f>
        <v>0</v>
      </c>
      <c r="AW501">
        <f>IF(OR($D501="51",$D501="52",$D501="61"),(AG501/'Totals and Drop Down Lists'!AC$4)*Inputs!K$38,0)</f>
        <v>0</v>
      </c>
      <c r="AX501">
        <f>IF(OR($D501="51",$D501="52",$D501="61"),(AH501/'Totals and Drop Down Lists'!AD$4)*Inputs!L$38,0)</f>
        <v>0</v>
      </c>
      <c r="AY501">
        <f>IF(OR($D501="51",$D501="52",$D501="61"),0,(AA501/'Totals and Drop Down Lists'!W$5)*Inputs!E$39)</f>
        <v>0</v>
      </c>
      <c r="AZ501">
        <f>IF(OR($D501="51",$D501="52",$D501="61"),0,(AB501/'Totals and Drop Down Lists'!X$5)*Inputs!F$39)</f>
        <v>0</v>
      </c>
      <c r="BA501">
        <f>IF(OR($D501="51",$D501="52",$D501="61"),0,(AC501/'Totals and Drop Down Lists'!Y$5)*Inputs!G$39)</f>
        <v>0</v>
      </c>
      <c r="BB501">
        <f>IF(OR($D501="51",$D501="52",$D501="61"),0,(AD501/'Totals and Drop Down Lists'!Z$5)*Inputs!H$39)</f>
        <v>0</v>
      </c>
      <c r="BC501">
        <f>IF(OR($D501="51",$D501="52",$D501="61"),0,(AE501/'Totals and Drop Down Lists'!AA$5)*Inputs!I$39)</f>
        <v>0</v>
      </c>
      <c r="BD501">
        <f>IF(OR($D501="51",$D501="52",$D501="61"),0,(AF501/'Totals and Drop Down Lists'!AB$5)*Inputs!J$39)</f>
        <v>0</v>
      </c>
      <c r="BE501">
        <f>IF(OR($D501="51",$D501="52",$D501="61"),0,(AG501/'Totals and Drop Down Lists'!AC$5)*Inputs!K$39)</f>
        <v>0</v>
      </c>
      <c r="BF501">
        <f>IF(OR($D501="51",$D501="52",$D501="61"),0,(AH501/'Totals and Drop Down Lists'!AD$5)*Inputs!L$39)</f>
        <v>0</v>
      </c>
      <c r="BG501" s="10">
        <f t="shared" si="64"/>
        <v>2015862.7553169988</v>
      </c>
    </row>
    <row r="502" spans="1:59" ht="43.2">
      <c r="A502" s="1" t="s">
        <v>7387</v>
      </c>
      <c r="B502" s="1" t="s">
        <v>485</v>
      </c>
      <c r="C502" s="1" t="s">
        <v>486</v>
      </c>
      <c r="D502" s="1" t="s">
        <v>7</v>
      </c>
      <c r="E502" s="1" t="s">
        <v>487</v>
      </c>
      <c r="F502" s="2">
        <v>145587</v>
      </c>
      <c r="G502" s="2">
        <v>2305</v>
      </c>
      <c r="H502" s="2">
        <v>736</v>
      </c>
      <c r="I502" s="2">
        <v>33015</v>
      </c>
      <c r="J502" s="2">
        <v>50333</v>
      </c>
      <c r="K502" s="2">
        <v>29332</v>
      </c>
      <c r="L502" s="2">
        <v>425</v>
      </c>
      <c r="M502" s="2">
        <v>79</v>
      </c>
      <c r="N502" s="2">
        <v>61</v>
      </c>
      <c r="O502" s="2">
        <v>1380</v>
      </c>
      <c r="P502" s="2">
        <v>628</v>
      </c>
      <c r="Q502" s="2">
        <v>171</v>
      </c>
      <c r="R502" s="2">
        <v>20226</v>
      </c>
      <c r="S502" s="2">
        <v>30565200</v>
      </c>
      <c r="T502" s="2">
        <v>1153545200</v>
      </c>
      <c r="U502" s="2">
        <v>3649</v>
      </c>
      <c r="V502" s="2">
        <v>4430</v>
      </c>
      <c r="W502" s="2">
        <v>450</v>
      </c>
      <c r="X502" s="2">
        <v>12060</v>
      </c>
      <c r="Y502" s="2">
        <v>1545</v>
      </c>
      <c r="Z502" s="2">
        <v>7105</v>
      </c>
      <c r="AA502" s="9">
        <f t="shared" si="65"/>
        <v>145587</v>
      </c>
      <c r="AB502" s="9">
        <f t="shared" si="66"/>
        <v>29974</v>
      </c>
      <c r="AC502" s="9">
        <f t="shared" si="67"/>
        <v>22970</v>
      </c>
      <c r="AD502" s="9">
        <f t="shared" si="68"/>
        <v>20226</v>
      </c>
      <c r="AE502" s="44">
        <f t="shared" si="69"/>
        <v>1.193785562134328E-3</v>
      </c>
      <c r="AF502" s="9">
        <f t="shared" si="70"/>
        <v>7180</v>
      </c>
      <c r="AG502" s="9">
        <f t="shared" si="63"/>
        <v>8650</v>
      </c>
      <c r="AH502" s="44">
        <f t="shared" si="71"/>
        <v>1.8756683649294658E-3</v>
      </c>
      <c r="AI502">
        <f>AA502/'Totals and Drop Down Lists'!W$6*Inputs!E$37</f>
        <v>132067.85045572682</v>
      </c>
      <c r="AJ502">
        <f>AB502/'Totals and Drop Down Lists'!X$6*Inputs!F$37</f>
        <v>98626.065415955847</v>
      </c>
      <c r="AK502">
        <f>AC502/'Totals and Drop Down Lists'!Y$6*Inputs!G$37</f>
        <v>151425.99895167528</v>
      </c>
      <c r="AL502">
        <f>AD502/'Totals and Drop Down Lists'!Z$6*Inputs!H$37</f>
        <v>162161.98068689639</v>
      </c>
      <c r="AM502">
        <f>AE502/'Totals and Drop Down Lists'!AA$6*Inputs!I$37</f>
        <v>148613.58909734274</v>
      </c>
      <c r="AN502">
        <f>AF502/'Totals and Drop Down Lists'!AB$6*Inputs!J$37</f>
        <v>143289.05674767523</v>
      </c>
      <c r="AO502">
        <f>AG502/'Totals and Drop Down Lists'!AC$6*Inputs!K$37</f>
        <v>161093.93394914249</v>
      </c>
      <c r="AP502">
        <f>AH502/'Totals and Drop Down Lists'!AD$6*Inputs!L$37</f>
        <v>441400.86572633701</v>
      </c>
      <c r="AQ502">
        <f>IF(OR($D502="51",$D502="52",$D502="61"),(AA502/'Totals and Drop Down Lists'!W$4)*Inputs!E$38,0)</f>
        <v>0</v>
      </c>
      <c r="AR502">
        <f>IF(OR($D502="51",$D502="52",$D502="61"),(AB502/'Totals and Drop Down Lists'!X$4)*Inputs!F$38,0)</f>
        <v>0</v>
      </c>
      <c r="AS502">
        <f>IF(OR($D502="51",$D502="52",$D502="61"),(AC502/'Totals and Drop Down Lists'!Y$4)*Inputs!G$38,0)</f>
        <v>0</v>
      </c>
      <c r="AT502">
        <f>IF(OR($D502="51",$D502="52",$D502="61"),(AD502/'Totals and Drop Down Lists'!Z$4)*Inputs!H$38,0)</f>
        <v>0</v>
      </c>
      <c r="AU502">
        <f>IF(OR($D502="51",$D502="52",$D502="61"),(AE502/'Totals and Drop Down Lists'!AA$4)*Inputs!I$38,0)</f>
        <v>0</v>
      </c>
      <c r="AV502">
        <f>IF(OR($D502="51",$D502="52",$D502="61"),(AF502/'Totals and Drop Down Lists'!AB$4)*Inputs!J$38,0)</f>
        <v>0</v>
      </c>
      <c r="AW502">
        <f>IF(OR($D502="51",$D502="52",$D502="61"),(AG502/'Totals and Drop Down Lists'!AC$4)*Inputs!K$38,0)</f>
        <v>0</v>
      </c>
      <c r="AX502">
        <f>IF(OR($D502="51",$D502="52",$D502="61"),(AH502/'Totals and Drop Down Lists'!AD$4)*Inputs!L$38,0)</f>
        <v>0</v>
      </c>
      <c r="AY502">
        <f>IF(OR($D502="51",$D502="52",$D502="61"),0,(AA502/'Totals and Drop Down Lists'!W$5)*Inputs!E$39)</f>
        <v>0</v>
      </c>
      <c r="AZ502">
        <f>IF(OR($D502="51",$D502="52",$D502="61"),0,(AB502/'Totals and Drop Down Lists'!X$5)*Inputs!F$39)</f>
        <v>0</v>
      </c>
      <c r="BA502">
        <f>IF(OR($D502="51",$D502="52",$D502="61"),0,(AC502/'Totals and Drop Down Lists'!Y$5)*Inputs!G$39)</f>
        <v>0</v>
      </c>
      <c r="BB502">
        <f>IF(OR($D502="51",$D502="52",$D502="61"),0,(AD502/'Totals and Drop Down Lists'!Z$5)*Inputs!H$39)</f>
        <v>0</v>
      </c>
      <c r="BC502">
        <f>IF(OR($D502="51",$D502="52",$D502="61"),0,(AE502/'Totals and Drop Down Lists'!AA$5)*Inputs!I$39)</f>
        <v>0</v>
      </c>
      <c r="BD502">
        <f>IF(OR($D502="51",$D502="52",$D502="61"),0,(AF502/'Totals and Drop Down Lists'!AB$5)*Inputs!J$39)</f>
        <v>0</v>
      </c>
      <c r="BE502">
        <f>IF(OR($D502="51",$D502="52",$D502="61"),0,(AG502/'Totals and Drop Down Lists'!AC$5)*Inputs!K$39)</f>
        <v>0</v>
      </c>
      <c r="BF502">
        <f>IF(OR($D502="51",$D502="52",$D502="61"),0,(AH502/'Totals and Drop Down Lists'!AD$5)*Inputs!L$39)</f>
        <v>0</v>
      </c>
      <c r="BG502" s="10">
        <f t="shared" si="64"/>
        <v>1438679.3410307518</v>
      </c>
    </row>
    <row r="503" spans="1:59" ht="43.2">
      <c r="A503" s="1" t="s">
        <v>7387</v>
      </c>
      <c r="B503" s="1" t="s">
        <v>485</v>
      </c>
      <c r="C503" s="1" t="s">
        <v>488</v>
      </c>
      <c r="D503" s="1" t="s">
        <v>10</v>
      </c>
      <c r="E503" s="1" t="s">
        <v>489</v>
      </c>
      <c r="F503" s="2">
        <v>60126</v>
      </c>
      <c r="G503" s="2">
        <v>142</v>
      </c>
      <c r="H503" s="2">
        <v>75</v>
      </c>
      <c r="I503" s="2">
        <v>2577</v>
      </c>
      <c r="J503" s="2">
        <v>20178</v>
      </c>
      <c r="K503" s="2">
        <v>3590</v>
      </c>
      <c r="L503" s="2">
        <v>35</v>
      </c>
      <c r="M503" s="2">
        <v>0</v>
      </c>
      <c r="N503" s="2">
        <v>0</v>
      </c>
      <c r="O503" s="2">
        <v>33</v>
      </c>
      <c r="P503" s="2">
        <v>31</v>
      </c>
      <c r="Q503" s="2">
        <v>0</v>
      </c>
      <c r="R503" s="2">
        <v>5008</v>
      </c>
      <c r="S503" s="2">
        <v>5269700</v>
      </c>
      <c r="T503" s="2">
        <v>296770800</v>
      </c>
      <c r="U503" s="2">
        <v>223</v>
      </c>
      <c r="V503" s="2">
        <v>305</v>
      </c>
      <c r="W503" s="2">
        <v>0</v>
      </c>
      <c r="X503" s="2">
        <v>655</v>
      </c>
      <c r="Y503" s="2">
        <v>65</v>
      </c>
      <c r="Z503" s="2">
        <v>285</v>
      </c>
      <c r="AA503" s="9">
        <f t="shared" si="65"/>
        <v>60126</v>
      </c>
      <c r="AB503" s="9">
        <f t="shared" si="66"/>
        <v>2360</v>
      </c>
      <c r="AC503" s="9">
        <f t="shared" si="67"/>
        <v>5107</v>
      </c>
      <c r="AD503" s="9">
        <f t="shared" si="68"/>
        <v>5008</v>
      </c>
      <c r="AE503" s="44">
        <f t="shared" si="69"/>
        <v>4.4607364547603816E-5</v>
      </c>
      <c r="AF503" s="9">
        <f t="shared" si="70"/>
        <v>350</v>
      </c>
      <c r="AG503" s="9">
        <f t="shared" si="63"/>
        <v>350</v>
      </c>
      <c r="AH503" s="44">
        <f t="shared" si="71"/>
        <v>2.3170502984152633E-5</v>
      </c>
      <c r="AI503">
        <f>AA503/'Totals and Drop Down Lists'!W$6*Inputs!E$37</f>
        <v>54542.724120292543</v>
      </c>
      <c r="AJ503">
        <f>AB503/'Totals and Drop Down Lists'!X$6*Inputs!F$37</f>
        <v>7765.3137513063257</v>
      </c>
      <c r="AK503">
        <f>AC503/'Totals and Drop Down Lists'!Y$6*Inputs!G$37</f>
        <v>33667.069074715095</v>
      </c>
      <c r="AL503">
        <f>AD503/'Totals and Drop Down Lists'!Z$6*Inputs!H$37</f>
        <v>40151.646360129394</v>
      </c>
      <c r="AM503">
        <f>AE503/'Totals and Drop Down Lists'!AA$6*Inputs!I$37</f>
        <v>5553.14183373163</v>
      </c>
      <c r="AN503">
        <f>AF503/'Totals and Drop Down Lists'!AB$6*Inputs!J$37</f>
        <v>6984.8425991206595</v>
      </c>
      <c r="AO503">
        <f>AG503/'Totals and Drop Down Lists'!AC$6*Inputs!K$37</f>
        <v>6518.2516626820661</v>
      </c>
      <c r="AP503">
        <f>AH503/'Totals and Drop Down Lists'!AD$6*Inputs!L$37</f>
        <v>5452.7123598975077</v>
      </c>
      <c r="AQ503">
        <f>IF(OR($D503="51",$D503="52",$D503="61"),(AA503/'Totals and Drop Down Lists'!W$4)*Inputs!E$38,0)</f>
        <v>0</v>
      </c>
      <c r="AR503">
        <f>IF(OR($D503="51",$D503="52",$D503="61"),(AB503/'Totals and Drop Down Lists'!X$4)*Inputs!F$38,0)</f>
        <v>0</v>
      </c>
      <c r="AS503">
        <f>IF(OR($D503="51",$D503="52",$D503="61"),(AC503/'Totals and Drop Down Lists'!Y$4)*Inputs!G$38,0)</f>
        <v>0</v>
      </c>
      <c r="AT503">
        <f>IF(OR($D503="51",$D503="52",$D503="61"),(AD503/'Totals and Drop Down Lists'!Z$4)*Inputs!H$38,0)</f>
        <v>0</v>
      </c>
      <c r="AU503">
        <f>IF(OR($D503="51",$D503="52",$D503="61"),(AE503/'Totals and Drop Down Lists'!AA$4)*Inputs!I$38,0)</f>
        <v>0</v>
      </c>
      <c r="AV503">
        <f>IF(OR($D503="51",$D503="52",$D503="61"),(AF503/'Totals and Drop Down Lists'!AB$4)*Inputs!J$38,0)</f>
        <v>0</v>
      </c>
      <c r="AW503">
        <f>IF(OR($D503="51",$D503="52",$D503="61"),(AG503/'Totals and Drop Down Lists'!AC$4)*Inputs!K$38,0)</f>
        <v>0</v>
      </c>
      <c r="AX503">
        <f>IF(OR($D503="51",$D503="52",$D503="61"),(AH503/'Totals and Drop Down Lists'!AD$4)*Inputs!L$38,0)</f>
        <v>0</v>
      </c>
      <c r="AY503">
        <f>IF(OR($D503="51",$D503="52",$D503="61"),0,(AA503/'Totals and Drop Down Lists'!W$5)*Inputs!E$39)</f>
        <v>0</v>
      </c>
      <c r="AZ503">
        <f>IF(OR($D503="51",$D503="52",$D503="61"),0,(AB503/'Totals and Drop Down Lists'!X$5)*Inputs!F$39)</f>
        <v>0</v>
      </c>
      <c r="BA503">
        <f>IF(OR($D503="51",$D503="52",$D503="61"),0,(AC503/'Totals and Drop Down Lists'!Y$5)*Inputs!G$39)</f>
        <v>0</v>
      </c>
      <c r="BB503">
        <f>IF(OR($D503="51",$D503="52",$D503="61"),0,(AD503/'Totals and Drop Down Lists'!Z$5)*Inputs!H$39)</f>
        <v>0</v>
      </c>
      <c r="BC503">
        <f>IF(OR($D503="51",$D503="52",$D503="61"),0,(AE503/'Totals and Drop Down Lists'!AA$5)*Inputs!I$39)</f>
        <v>0</v>
      </c>
      <c r="BD503">
        <f>IF(OR($D503="51",$D503="52",$D503="61"),0,(AF503/'Totals and Drop Down Lists'!AB$5)*Inputs!J$39)</f>
        <v>0</v>
      </c>
      <c r="BE503">
        <f>IF(OR($D503="51",$D503="52",$D503="61"),0,(AG503/'Totals and Drop Down Lists'!AC$5)*Inputs!K$39)</f>
        <v>0</v>
      </c>
      <c r="BF503">
        <f>IF(OR($D503="51",$D503="52",$D503="61"),0,(AH503/'Totals and Drop Down Lists'!AD$5)*Inputs!L$39)</f>
        <v>0</v>
      </c>
      <c r="BG503" s="10">
        <f t="shared" si="64"/>
        <v>160635.70176187521</v>
      </c>
    </row>
    <row r="504" spans="1:59" ht="43.2">
      <c r="A504" s="1" t="s">
        <v>7387</v>
      </c>
      <c r="B504" s="1" t="s">
        <v>485</v>
      </c>
      <c r="C504" s="1" t="s">
        <v>490</v>
      </c>
      <c r="D504" s="1" t="s">
        <v>10</v>
      </c>
      <c r="E504" s="1" t="s">
        <v>491</v>
      </c>
      <c r="F504" s="2">
        <v>61733</v>
      </c>
      <c r="G504" s="2">
        <v>300</v>
      </c>
      <c r="H504" s="2">
        <v>78</v>
      </c>
      <c r="I504" s="2">
        <v>2665</v>
      </c>
      <c r="J504" s="2">
        <v>22068</v>
      </c>
      <c r="K504" s="2">
        <v>6677</v>
      </c>
      <c r="L504" s="2">
        <v>22</v>
      </c>
      <c r="M504" s="2">
        <v>13</v>
      </c>
      <c r="N504" s="2">
        <v>0</v>
      </c>
      <c r="O504" s="2">
        <v>143</v>
      </c>
      <c r="P504" s="2">
        <v>20</v>
      </c>
      <c r="Q504" s="2">
        <v>14</v>
      </c>
      <c r="R504" s="2">
        <v>7479</v>
      </c>
      <c r="S504" s="2">
        <v>11988100</v>
      </c>
      <c r="T504" s="2">
        <v>902415100</v>
      </c>
      <c r="U504" s="2">
        <v>658</v>
      </c>
      <c r="V504" s="2">
        <v>550</v>
      </c>
      <c r="W504" s="2">
        <v>135</v>
      </c>
      <c r="X504" s="2">
        <v>1275</v>
      </c>
      <c r="Y504" s="2">
        <v>180</v>
      </c>
      <c r="Z504" s="2">
        <v>690</v>
      </c>
      <c r="AA504" s="9">
        <f t="shared" si="65"/>
        <v>61733</v>
      </c>
      <c r="AB504" s="9">
        <f t="shared" si="66"/>
        <v>2287</v>
      </c>
      <c r="AC504" s="9">
        <f t="shared" si="67"/>
        <v>7691</v>
      </c>
      <c r="AD504" s="9">
        <f t="shared" si="68"/>
        <v>7479</v>
      </c>
      <c r="AE504" s="44">
        <f t="shared" si="69"/>
        <v>1.4108978222524855E-4</v>
      </c>
      <c r="AF504" s="9">
        <f t="shared" si="70"/>
        <v>590</v>
      </c>
      <c r="AG504" s="9">
        <f t="shared" si="63"/>
        <v>870</v>
      </c>
      <c r="AH504" s="44">
        <f t="shared" si="71"/>
        <v>9.7946459010620962E-5</v>
      </c>
      <c r="AI504">
        <f>AA504/'Totals and Drop Down Lists'!W$6*Inputs!E$37</f>
        <v>56000.498754582368</v>
      </c>
      <c r="AJ504">
        <f>AB504/'Totals and Drop Down Lists'!X$6*Inputs!F$37</f>
        <v>7525.1154869650709</v>
      </c>
      <c r="AK504">
        <f>AC504/'Totals and Drop Down Lists'!Y$6*Inputs!G$37</f>
        <v>50701.669914555278</v>
      </c>
      <c r="AL504">
        <f>AD504/'Totals and Drop Down Lists'!Z$6*Inputs!H$37</f>
        <v>59962.891998284293</v>
      </c>
      <c r="AM504">
        <f>AE504/'Totals and Drop Down Lists'!AA$6*Inputs!I$37</f>
        <v>17564.175331429666</v>
      </c>
      <c r="AN504">
        <f>AF504/'Totals and Drop Down Lists'!AB$6*Inputs!J$37</f>
        <v>11774.448952803397</v>
      </c>
      <c r="AO504">
        <f>AG504/'Totals and Drop Down Lists'!AC$6*Inputs!K$37</f>
        <v>16202.511275809709</v>
      </c>
      <c r="AP504">
        <f>AH504/'Totals and Drop Down Lists'!AD$6*Inputs!L$37</f>
        <v>23049.731290714106</v>
      </c>
      <c r="AQ504">
        <f>IF(OR($D504="51",$D504="52",$D504="61"),(AA504/'Totals and Drop Down Lists'!W$4)*Inputs!E$38,0)</f>
        <v>0</v>
      </c>
      <c r="AR504">
        <f>IF(OR($D504="51",$D504="52",$D504="61"),(AB504/'Totals and Drop Down Lists'!X$4)*Inputs!F$38,0)</f>
        <v>0</v>
      </c>
      <c r="AS504">
        <f>IF(OR($D504="51",$D504="52",$D504="61"),(AC504/'Totals and Drop Down Lists'!Y$4)*Inputs!G$38,0)</f>
        <v>0</v>
      </c>
      <c r="AT504">
        <f>IF(OR($D504="51",$D504="52",$D504="61"),(AD504/'Totals and Drop Down Lists'!Z$4)*Inputs!H$38,0)</f>
        <v>0</v>
      </c>
      <c r="AU504">
        <f>IF(OR($D504="51",$D504="52",$D504="61"),(AE504/'Totals and Drop Down Lists'!AA$4)*Inputs!I$38,0)</f>
        <v>0</v>
      </c>
      <c r="AV504">
        <f>IF(OR($D504="51",$D504="52",$D504="61"),(AF504/'Totals and Drop Down Lists'!AB$4)*Inputs!J$38,0)</f>
        <v>0</v>
      </c>
      <c r="AW504">
        <f>IF(OR($D504="51",$D504="52",$D504="61"),(AG504/'Totals and Drop Down Lists'!AC$4)*Inputs!K$38,0)</f>
        <v>0</v>
      </c>
      <c r="AX504">
        <f>IF(OR($D504="51",$D504="52",$D504="61"),(AH504/'Totals and Drop Down Lists'!AD$4)*Inputs!L$38,0)</f>
        <v>0</v>
      </c>
      <c r="AY504">
        <f>IF(OR($D504="51",$D504="52",$D504="61"),0,(AA504/'Totals and Drop Down Lists'!W$5)*Inputs!E$39)</f>
        <v>0</v>
      </c>
      <c r="AZ504">
        <f>IF(OR($D504="51",$D504="52",$D504="61"),0,(AB504/'Totals and Drop Down Lists'!X$5)*Inputs!F$39)</f>
        <v>0</v>
      </c>
      <c r="BA504">
        <f>IF(OR($D504="51",$D504="52",$D504="61"),0,(AC504/'Totals and Drop Down Lists'!Y$5)*Inputs!G$39)</f>
        <v>0</v>
      </c>
      <c r="BB504">
        <f>IF(OR($D504="51",$D504="52",$D504="61"),0,(AD504/'Totals and Drop Down Lists'!Z$5)*Inputs!H$39)</f>
        <v>0</v>
      </c>
      <c r="BC504">
        <f>IF(OR($D504="51",$D504="52",$D504="61"),0,(AE504/'Totals and Drop Down Lists'!AA$5)*Inputs!I$39)</f>
        <v>0</v>
      </c>
      <c r="BD504">
        <f>IF(OR($D504="51",$D504="52",$D504="61"),0,(AF504/'Totals and Drop Down Lists'!AB$5)*Inputs!J$39)</f>
        <v>0</v>
      </c>
      <c r="BE504">
        <f>IF(OR($D504="51",$D504="52",$D504="61"),0,(AG504/'Totals and Drop Down Lists'!AC$5)*Inputs!K$39)</f>
        <v>0</v>
      </c>
      <c r="BF504">
        <f>IF(OR($D504="51",$D504="52",$D504="61"),0,(AH504/'Totals and Drop Down Lists'!AD$5)*Inputs!L$39)</f>
        <v>0</v>
      </c>
      <c r="BG504" s="10">
        <f t="shared" si="64"/>
        <v>242781.04300514387</v>
      </c>
    </row>
    <row r="505" spans="1:59" ht="43.2">
      <c r="A505" s="1" t="s">
        <v>7387</v>
      </c>
      <c r="B505" s="1" t="s">
        <v>485</v>
      </c>
      <c r="C505" s="1" t="s">
        <v>492</v>
      </c>
      <c r="D505" s="1" t="s">
        <v>10</v>
      </c>
      <c r="E505" s="1" t="s">
        <v>493</v>
      </c>
      <c r="F505" s="2">
        <v>86499</v>
      </c>
      <c r="G505" s="2">
        <v>588</v>
      </c>
      <c r="H505" s="2">
        <v>122</v>
      </c>
      <c r="I505" s="2">
        <v>8343</v>
      </c>
      <c r="J505" s="2">
        <v>36236</v>
      </c>
      <c r="K505" s="2">
        <v>13141</v>
      </c>
      <c r="L505" s="2">
        <v>201</v>
      </c>
      <c r="M505" s="2">
        <v>61</v>
      </c>
      <c r="N505" s="2">
        <v>0</v>
      </c>
      <c r="O505" s="2">
        <v>558</v>
      </c>
      <c r="P505" s="2">
        <v>137</v>
      </c>
      <c r="Q505" s="2">
        <v>61</v>
      </c>
      <c r="R505" s="2">
        <v>8672</v>
      </c>
      <c r="S505" s="2">
        <v>17530400</v>
      </c>
      <c r="T505" s="2">
        <v>819933700</v>
      </c>
      <c r="U505" s="2">
        <v>605</v>
      </c>
      <c r="V505" s="2">
        <v>1735</v>
      </c>
      <c r="W505" s="2">
        <v>145</v>
      </c>
      <c r="X505" s="2">
        <v>4185</v>
      </c>
      <c r="Y505" s="2">
        <v>595</v>
      </c>
      <c r="Z505" s="2">
        <v>2550</v>
      </c>
      <c r="AA505" s="9">
        <f t="shared" si="65"/>
        <v>86499</v>
      </c>
      <c r="AB505" s="9">
        <f t="shared" si="66"/>
        <v>7633</v>
      </c>
      <c r="AC505" s="9">
        <f t="shared" si="67"/>
        <v>9690</v>
      </c>
      <c r="AD505" s="9">
        <f t="shared" si="68"/>
        <v>8672</v>
      </c>
      <c r="AE505" s="44">
        <f t="shared" si="69"/>
        <v>3.3282226018390072E-4</v>
      </c>
      <c r="AF505" s="9">
        <f t="shared" si="70"/>
        <v>2305</v>
      </c>
      <c r="AG505" s="9">
        <f t="shared" si="63"/>
        <v>3145</v>
      </c>
      <c r="AH505" s="44">
        <f t="shared" si="71"/>
        <v>4.2438487799896816E-4</v>
      </c>
      <c r="AI505">
        <f>AA505/'Totals and Drop Down Lists'!W$6*Inputs!E$37</f>
        <v>78466.738078055845</v>
      </c>
      <c r="AJ505">
        <f>AB505/'Totals and Drop Down Lists'!X$6*Inputs!F$37</f>
        <v>25115.525365983551</v>
      </c>
      <c r="AK505">
        <f>AC505/'Totals and Drop Down Lists'!Y$6*Inputs!G$37</f>
        <v>63879.753149400676</v>
      </c>
      <c r="AL505">
        <f>AD505/'Totals and Drop Down Lists'!Z$6*Inputs!H$37</f>
        <v>69527.771013386999</v>
      </c>
      <c r="AM505">
        <f>AE505/'Totals and Drop Down Lists'!AA$6*Inputs!I$37</f>
        <v>41432.826955108983</v>
      </c>
      <c r="AN505">
        <f>AF505/'Totals and Drop Down Lists'!AB$6*Inputs!J$37</f>
        <v>46000.17768849463</v>
      </c>
      <c r="AO505">
        <f>AG505/'Totals and Drop Down Lists'!AC$6*Inputs!K$37</f>
        <v>58571.147083243137</v>
      </c>
      <c r="AP505">
        <f>AH505/'Totals and Drop Down Lists'!AD$6*Inputs!L$37</f>
        <v>99870.454741584734</v>
      </c>
      <c r="AQ505">
        <f>IF(OR($D505="51",$D505="52",$D505="61"),(AA505/'Totals and Drop Down Lists'!W$4)*Inputs!E$38,0)</f>
        <v>0</v>
      </c>
      <c r="AR505">
        <f>IF(OR($D505="51",$D505="52",$D505="61"),(AB505/'Totals and Drop Down Lists'!X$4)*Inputs!F$38,0)</f>
        <v>0</v>
      </c>
      <c r="AS505">
        <f>IF(OR($D505="51",$D505="52",$D505="61"),(AC505/'Totals and Drop Down Lists'!Y$4)*Inputs!G$38,0)</f>
        <v>0</v>
      </c>
      <c r="AT505">
        <f>IF(OR($D505="51",$D505="52",$D505="61"),(AD505/'Totals and Drop Down Lists'!Z$4)*Inputs!H$38,0)</f>
        <v>0</v>
      </c>
      <c r="AU505">
        <f>IF(OR($D505="51",$D505="52",$D505="61"),(AE505/'Totals and Drop Down Lists'!AA$4)*Inputs!I$38,0)</f>
        <v>0</v>
      </c>
      <c r="AV505">
        <f>IF(OR($D505="51",$D505="52",$D505="61"),(AF505/'Totals and Drop Down Lists'!AB$4)*Inputs!J$38,0)</f>
        <v>0</v>
      </c>
      <c r="AW505">
        <f>IF(OR($D505="51",$D505="52",$D505="61"),(AG505/'Totals and Drop Down Lists'!AC$4)*Inputs!K$38,0)</f>
        <v>0</v>
      </c>
      <c r="AX505">
        <f>IF(OR($D505="51",$D505="52",$D505="61"),(AH505/'Totals and Drop Down Lists'!AD$4)*Inputs!L$38,0)</f>
        <v>0</v>
      </c>
      <c r="AY505">
        <f>IF(OR($D505="51",$D505="52",$D505="61"),0,(AA505/'Totals and Drop Down Lists'!W$5)*Inputs!E$39)</f>
        <v>0</v>
      </c>
      <c r="AZ505">
        <f>IF(OR($D505="51",$D505="52",$D505="61"),0,(AB505/'Totals and Drop Down Lists'!X$5)*Inputs!F$39)</f>
        <v>0</v>
      </c>
      <c r="BA505">
        <f>IF(OR($D505="51",$D505="52",$D505="61"),0,(AC505/'Totals and Drop Down Lists'!Y$5)*Inputs!G$39)</f>
        <v>0</v>
      </c>
      <c r="BB505">
        <f>IF(OR($D505="51",$D505="52",$D505="61"),0,(AD505/'Totals and Drop Down Lists'!Z$5)*Inputs!H$39)</f>
        <v>0</v>
      </c>
      <c r="BC505">
        <f>IF(OR($D505="51",$D505="52",$D505="61"),0,(AE505/'Totals and Drop Down Lists'!AA$5)*Inputs!I$39)</f>
        <v>0</v>
      </c>
      <c r="BD505">
        <f>IF(OR($D505="51",$D505="52",$D505="61"),0,(AF505/'Totals and Drop Down Lists'!AB$5)*Inputs!J$39)</f>
        <v>0</v>
      </c>
      <c r="BE505">
        <f>IF(OR($D505="51",$D505="52",$D505="61"),0,(AG505/'Totals and Drop Down Lists'!AC$5)*Inputs!K$39)</f>
        <v>0</v>
      </c>
      <c r="BF505">
        <f>IF(OR($D505="51",$D505="52",$D505="61"),0,(AH505/'Totals and Drop Down Lists'!AD$5)*Inputs!L$39)</f>
        <v>0</v>
      </c>
      <c r="BG505" s="10">
        <f t="shared" si="64"/>
        <v>482864.39407525846</v>
      </c>
    </row>
    <row r="506" spans="1:59" ht="43.2">
      <c r="A506" s="1" t="s">
        <v>7387</v>
      </c>
      <c r="B506" s="1" t="s">
        <v>485</v>
      </c>
      <c r="C506" s="1" t="s">
        <v>494</v>
      </c>
      <c r="D506" s="1" t="s">
        <v>10</v>
      </c>
      <c r="E506" s="1" t="s">
        <v>495</v>
      </c>
      <c r="F506" s="2">
        <v>123995</v>
      </c>
      <c r="G506" s="2">
        <v>570</v>
      </c>
      <c r="H506" s="2">
        <v>107</v>
      </c>
      <c r="I506" s="2">
        <v>13695</v>
      </c>
      <c r="J506" s="2">
        <v>45458</v>
      </c>
      <c r="K506" s="2">
        <v>20538</v>
      </c>
      <c r="L506" s="2">
        <v>349</v>
      </c>
      <c r="M506" s="2">
        <v>76</v>
      </c>
      <c r="N506" s="2">
        <v>55</v>
      </c>
      <c r="O506" s="2">
        <v>1447</v>
      </c>
      <c r="P506" s="2">
        <v>491</v>
      </c>
      <c r="Q506" s="2">
        <v>150</v>
      </c>
      <c r="R506" s="2">
        <v>8077</v>
      </c>
      <c r="S506" s="2">
        <v>31924500</v>
      </c>
      <c r="T506" s="2">
        <v>1543837600</v>
      </c>
      <c r="U506" s="2">
        <v>826</v>
      </c>
      <c r="V506" s="2">
        <v>2025</v>
      </c>
      <c r="W506" s="2">
        <v>70</v>
      </c>
      <c r="X506" s="2">
        <v>6690</v>
      </c>
      <c r="Y506" s="2">
        <v>1150</v>
      </c>
      <c r="Z506" s="2">
        <v>4450</v>
      </c>
      <c r="AA506" s="9">
        <f t="shared" si="65"/>
        <v>123995</v>
      </c>
      <c r="AB506" s="9">
        <f t="shared" si="66"/>
        <v>13018</v>
      </c>
      <c r="AC506" s="9">
        <f t="shared" si="67"/>
        <v>10645</v>
      </c>
      <c r="AD506" s="9">
        <f t="shared" si="68"/>
        <v>8077</v>
      </c>
      <c r="AE506" s="44">
        <f t="shared" si="69"/>
        <v>6.4803992141871172E-4</v>
      </c>
      <c r="AF506" s="9">
        <f t="shared" si="70"/>
        <v>4595</v>
      </c>
      <c r="AG506" s="9">
        <f t="shared" si="63"/>
        <v>5600</v>
      </c>
      <c r="AH506" s="44">
        <f t="shared" si="71"/>
        <v>9.4142762619331909E-4</v>
      </c>
      <c r="AI506">
        <f>AA506/'Totals and Drop Down Lists'!W$6*Inputs!E$37</f>
        <v>112480.87478454702</v>
      </c>
      <c r="AJ506">
        <f>AB506/'Totals and Drop Down Lists'!X$6*Inputs!F$37</f>
        <v>42834.260345129551</v>
      </c>
      <c r="AK506">
        <f>AC506/'Totals and Drop Down Lists'!Y$6*Inputs!G$37</f>
        <v>70175.435735332328</v>
      </c>
      <c r="AL506">
        <f>AD506/'Totals and Drop Down Lists'!Z$6*Inputs!H$37</f>
        <v>64757.357757740639</v>
      </c>
      <c r="AM506">
        <f>AE506/'Totals and Drop Down Lists'!AA$6*Inputs!I$37</f>
        <v>80674.068823725582</v>
      </c>
      <c r="AN506">
        <f>AF506/'Totals and Drop Down Lists'!AB$6*Inputs!J$37</f>
        <v>91701.004979884092</v>
      </c>
      <c r="AO506">
        <f>AG506/'Totals and Drop Down Lists'!AC$6*Inputs!K$37</f>
        <v>104292.02660291306</v>
      </c>
      <c r="AP506">
        <f>AH506/'Totals and Drop Down Lists'!AD$6*Inputs!L$37</f>
        <v>221546.07764899207</v>
      </c>
      <c r="AQ506">
        <f>IF(OR($D506="51",$D506="52",$D506="61"),(AA506/'Totals and Drop Down Lists'!W$4)*Inputs!E$38,0)</f>
        <v>0</v>
      </c>
      <c r="AR506">
        <f>IF(OR($D506="51",$D506="52",$D506="61"),(AB506/'Totals and Drop Down Lists'!X$4)*Inputs!F$38,0)</f>
        <v>0</v>
      </c>
      <c r="AS506">
        <f>IF(OR($D506="51",$D506="52",$D506="61"),(AC506/'Totals and Drop Down Lists'!Y$4)*Inputs!G$38,0)</f>
        <v>0</v>
      </c>
      <c r="AT506">
        <f>IF(OR($D506="51",$D506="52",$D506="61"),(AD506/'Totals and Drop Down Lists'!Z$4)*Inputs!H$38,0)</f>
        <v>0</v>
      </c>
      <c r="AU506">
        <f>IF(OR($D506="51",$D506="52",$D506="61"),(AE506/'Totals and Drop Down Lists'!AA$4)*Inputs!I$38,0)</f>
        <v>0</v>
      </c>
      <c r="AV506">
        <f>IF(OR($D506="51",$D506="52",$D506="61"),(AF506/'Totals and Drop Down Lists'!AB$4)*Inputs!J$38,0)</f>
        <v>0</v>
      </c>
      <c r="AW506">
        <f>IF(OR($D506="51",$D506="52",$D506="61"),(AG506/'Totals and Drop Down Lists'!AC$4)*Inputs!K$38,0)</f>
        <v>0</v>
      </c>
      <c r="AX506">
        <f>IF(OR($D506="51",$D506="52",$D506="61"),(AH506/'Totals and Drop Down Lists'!AD$4)*Inputs!L$38,0)</f>
        <v>0</v>
      </c>
      <c r="AY506">
        <f>IF(OR($D506="51",$D506="52",$D506="61"),0,(AA506/'Totals and Drop Down Lists'!W$5)*Inputs!E$39)</f>
        <v>0</v>
      </c>
      <c r="AZ506">
        <f>IF(OR($D506="51",$D506="52",$D506="61"),0,(AB506/'Totals and Drop Down Lists'!X$5)*Inputs!F$39)</f>
        <v>0</v>
      </c>
      <c r="BA506">
        <f>IF(OR($D506="51",$D506="52",$D506="61"),0,(AC506/'Totals and Drop Down Lists'!Y$5)*Inputs!G$39)</f>
        <v>0</v>
      </c>
      <c r="BB506">
        <f>IF(OR($D506="51",$D506="52",$D506="61"),0,(AD506/'Totals and Drop Down Lists'!Z$5)*Inputs!H$39)</f>
        <v>0</v>
      </c>
      <c r="BC506">
        <f>IF(OR($D506="51",$D506="52",$D506="61"),0,(AE506/'Totals and Drop Down Lists'!AA$5)*Inputs!I$39)</f>
        <v>0</v>
      </c>
      <c r="BD506">
        <f>IF(OR($D506="51",$D506="52",$D506="61"),0,(AF506/'Totals and Drop Down Lists'!AB$5)*Inputs!J$39)</f>
        <v>0</v>
      </c>
      <c r="BE506">
        <f>IF(OR($D506="51",$D506="52",$D506="61"),0,(AG506/'Totals and Drop Down Lists'!AC$5)*Inputs!K$39)</f>
        <v>0</v>
      </c>
      <c r="BF506">
        <f>IF(OR($D506="51",$D506="52",$D506="61"),0,(AH506/'Totals and Drop Down Lists'!AD$5)*Inputs!L$39)</f>
        <v>0</v>
      </c>
      <c r="BG506" s="10">
        <f t="shared" si="64"/>
        <v>788461.10667826433</v>
      </c>
    </row>
    <row r="507" spans="1:59" ht="43.2">
      <c r="A507" s="1" t="s">
        <v>7387</v>
      </c>
      <c r="B507" s="1" t="s">
        <v>485</v>
      </c>
      <c r="C507" s="1" t="s">
        <v>496</v>
      </c>
      <c r="D507" s="1" t="s">
        <v>10</v>
      </c>
      <c r="E507" s="1" t="s">
        <v>497</v>
      </c>
      <c r="F507" s="2">
        <v>51694</v>
      </c>
      <c r="G507" s="2">
        <v>171</v>
      </c>
      <c r="H507" s="2">
        <v>37</v>
      </c>
      <c r="I507" s="2">
        <v>3211</v>
      </c>
      <c r="J507" s="2">
        <v>20290</v>
      </c>
      <c r="K507" s="2">
        <v>3688</v>
      </c>
      <c r="L507" s="2">
        <v>94</v>
      </c>
      <c r="M507" s="2">
        <v>25</v>
      </c>
      <c r="N507" s="2">
        <v>13</v>
      </c>
      <c r="O507" s="2">
        <v>42</v>
      </c>
      <c r="P507" s="2">
        <v>97</v>
      </c>
      <c r="Q507" s="2">
        <v>0</v>
      </c>
      <c r="R507" s="2">
        <v>5072</v>
      </c>
      <c r="S507" s="2">
        <v>3966800</v>
      </c>
      <c r="T507" s="2">
        <v>183762100</v>
      </c>
      <c r="U507" s="2">
        <v>253</v>
      </c>
      <c r="V507" s="2">
        <v>365</v>
      </c>
      <c r="W507" s="2">
        <v>70</v>
      </c>
      <c r="X507" s="2">
        <v>880</v>
      </c>
      <c r="Y507" s="2">
        <v>170</v>
      </c>
      <c r="Z507" s="2">
        <v>505</v>
      </c>
      <c r="AA507" s="9">
        <f t="shared" si="65"/>
        <v>51694</v>
      </c>
      <c r="AB507" s="9">
        <f t="shared" si="66"/>
        <v>3003</v>
      </c>
      <c r="AC507" s="9">
        <f t="shared" si="67"/>
        <v>5343</v>
      </c>
      <c r="AD507" s="9">
        <f t="shared" si="68"/>
        <v>5072</v>
      </c>
      <c r="AE507" s="44">
        <f t="shared" si="69"/>
        <v>4.6816135742219406E-5</v>
      </c>
      <c r="AF507" s="9">
        <f t="shared" si="70"/>
        <v>445</v>
      </c>
      <c r="AG507" s="9">
        <f t="shared" si="63"/>
        <v>675</v>
      </c>
      <c r="AH507" s="44">
        <f t="shared" si="71"/>
        <v>4.5652411630949659E-5</v>
      </c>
      <c r="AI507">
        <f>AA507/'Totals and Drop Down Lists'!W$6*Inputs!E$37</f>
        <v>46893.716207204918</v>
      </c>
      <c r="AJ507">
        <f>AB507/'Totals and Drop Down Lists'!X$6*Inputs!F$37</f>
        <v>9881.0327098190246</v>
      </c>
      <c r="AK507">
        <f>AC507/'Totals and Drop Down Lists'!Y$6*Inputs!G$37</f>
        <v>35222.860792285639</v>
      </c>
      <c r="AL507">
        <f>AD507/'Totals and Drop Down Lists'!Z$6*Inputs!H$37</f>
        <v>40664.766441409003</v>
      </c>
      <c r="AM507">
        <f>AE507/'Totals and Drop Down Lists'!AA$6*Inputs!I$37</f>
        <v>5828.1103248396776</v>
      </c>
      <c r="AN507">
        <f>AF507/'Totals and Drop Down Lists'!AB$6*Inputs!J$37</f>
        <v>8880.7284474534117</v>
      </c>
      <c r="AO507">
        <f>AG507/'Totals and Drop Down Lists'!AC$6*Inputs!K$37</f>
        <v>12570.913920886842</v>
      </c>
      <c r="AP507">
        <f>AH507/'Totals and Drop Down Lists'!AD$6*Inputs!L$37</f>
        <v>10743.37787701295</v>
      </c>
      <c r="AQ507">
        <f>IF(OR($D507="51",$D507="52",$D507="61"),(AA507/'Totals and Drop Down Lists'!W$4)*Inputs!E$38,0)</f>
        <v>0</v>
      </c>
      <c r="AR507">
        <f>IF(OR($D507="51",$D507="52",$D507="61"),(AB507/'Totals and Drop Down Lists'!X$4)*Inputs!F$38,0)</f>
        <v>0</v>
      </c>
      <c r="AS507">
        <f>IF(OR($D507="51",$D507="52",$D507="61"),(AC507/'Totals and Drop Down Lists'!Y$4)*Inputs!G$38,0)</f>
        <v>0</v>
      </c>
      <c r="AT507">
        <f>IF(OR($D507="51",$D507="52",$D507="61"),(AD507/'Totals and Drop Down Lists'!Z$4)*Inputs!H$38,0)</f>
        <v>0</v>
      </c>
      <c r="AU507">
        <f>IF(OR($D507="51",$D507="52",$D507="61"),(AE507/'Totals and Drop Down Lists'!AA$4)*Inputs!I$38,0)</f>
        <v>0</v>
      </c>
      <c r="AV507">
        <f>IF(OR($D507="51",$D507="52",$D507="61"),(AF507/'Totals and Drop Down Lists'!AB$4)*Inputs!J$38,0)</f>
        <v>0</v>
      </c>
      <c r="AW507">
        <f>IF(OR($D507="51",$D507="52",$D507="61"),(AG507/'Totals and Drop Down Lists'!AC$4)*Inputs!K$38,0)</f>
        <v>0</v>
      </c>
      <c r="AX507">
        <f>IF(OR($D507="51",$D507="52",$D507="61"),(AH507/'Totals and Drop Down Lists'!AD$4)*Inputs!L$38,0)</f>
        <v>0</v>
      </c>
      <c r="AY507">
        <f>IF(OR($D507="51",$D507="52",$D507="61"),0,(AA507/'Totals and Drop Down Lists'!W$5)*Inputs!E$39)</f>
        <v>0</v>
      </c>
      <c r="AZ507">
        <f>IF(OR($D507="51",$D507="52",$D507="61"),0,(AB507/'Totals and Drop Down Lists'!X$5)*Inputs!F$39)</f>
        <v>0</v>
      </c>
      <c r="BA507">
        <f>IF(OR($D507="51",$D507="52",$D507="61"),0,(AC507/'Totals and Drop Down Lists'!Y$5)*Inputs!G$39)</f>
        <v>0</v>
      </c>
      <c r="BB507">
        <f>IF(OR($D507="51",$D507="52",$D507="61"),0,(AD507/'Totals and Drop Down Lists'!Z$5)*Inputs!H$39)</f>
        <v>0</v>
      </c>
      <c r="BC507">
        <f>IF(OR($D507="51",$D507="52",$D507="61"),0,(AE507/'Totals and Drop Down Lists'!AA$5)*Inputs!I$39)</f>
        <v>0</v>
      </c>
      <c r="BD507">
        <f>IF(OR($D507="51",$D507="52",$D507="61"),0,(AF507/'Totals and Drop Down Lists'!AB$5)*Inputs!J$39)</f>
        <v>0</v>
      </c>
      <c r="BE507">
        <f>IF(OR($D507="51",$D507="52",$D507="61"),0,(AG507/'Totals and Drop Down Lists'!AC$5)*Inputs!K$39)</f>
        <v>0</v>
      </c>
      <c r="BF507">
        <f>IF(OR($D507="51",$D507="52",$D507="61"),0,(AH507/'Totals and Drop Down Lists'!AD$5)*Inputs!L$39)</f>
        <v>0</v>
      </c>
      <c r="BG507" s="10">
        <f t="shared" si="64"/>
        <v>170685.50672091148</v>
      </c>
    </row>
    <row r="508" spans="1:59" ht="43.2">
      <c r="A508" s="1" t="s">
        <v>7387</v>
      </c>
      <c r="B508" s="1" t="s">
        <v>485</v>
      </c>
      <c r="C508" s="1" t="s">
        <v>498</v>
      </c>
      <c r="D508" s="1" t="s">
        <v>58</v>
      </c>
      <c r="E508" s="1" t="s">
        <v>499</v>
      </c>
      <c r="F508" s="2">
        <v>314632</v>
      </c>
      <c r="G508" s="2">
        <v>705</v>
      </c>
      <c r="H508" s="2">
        <v>212</v>
      </c>
      <c r="I508" s="2">
        <v>11159</v>
      </c>
      <c r="J508" s="2">
        <v>108734</v>
      </c>
      <c r="K508" s="2">
        <v>14844</v>
      </c>
      <c r="L508" s="2">
        <v>215</v>
      </c>
      <c r="M508" s="2">
        <v>82</v>
      </c>
      <c r="N508" s="2">
        <v>30</v>
      </c>
      <c r="O508" s="2">
        <v>168</v>
      </c>
      <c r="P508" s="2">
        <v>59</v>
      </c>
      <c r="Q508" s="2">
        <v>0</v>
      </c>
      <c r="R508" s="2">
        <v>16217</v>
      </c>
      <c r="S508" s="2">
        <v>22149600</v>
      </c>
      <c r="T508" s="2">
        <v>1283258100</v>
      </c>
      <c r="U508" s="2">
        <v>1019</v>
      </c>
      <c r="V508" s="2">
        <v>1030</v>
      </c>
      <c r="W508" s="2">
        <v>105</v>
      </c>
      <c r="X508" s="2">
        <v>3209</v>
      </c>
      <c r="Y508" s="2">
        <v>290</v>
      </c>
      <c r="Z508" s="2">
        <v>1874</v>
      </c>
      <c r="AA508" s="9">
        <f t="shared" si="65"/>
        <v>314632</v>
      </c>
      <c r="AB508" s="9">
        <f t="shared" si="66"/>
        <v>10242</v>
      </c>
      <c r="AC508" s="9">
        <f t="shared" si="67"/>
        <v>16771</v>
      </c>
      <c r="AD508" s="9">
        <f t="shared" si="68"/>
        <v>16217</v>
      </c>
      <c r="AE508" s="44">
        <f t="shared" si="69"/>
        <v>1.4152472268658546E-4</v>
      </c>
      <c r="AF508" s="9">
        <f t="shared" si="70"/>
        <v>2074</v>
      </c>
      <c r="AG508" s="9">
        <f t="shared" si="63"/>
        <v>2164</v>
      </c>
      <c r="AH508" s="44">
        <f t="shared" si="71"/>
        <v>1.0992435441499108E-4</v>
      </c>
      <c r="AI508">
        <f>AA508/'Totals and Drop Down Lists'!W$6*Inputs!E$37</f>
        <v>285415.40058237506</v>
      </c>
      <c r="AJ508">
        <f>AB508/'Totals and Drop Down Lists'!X$6*Inputs!F$37</f>
        <v>33700.145525796346</v>
      </c>
      <c r="AK508">
        <f>AC508/'Totals and Drop Down Lists'!Y$6*Inputs!G$37</f>
        <v>110560.09701430328</v>
      </c>
      <c r="AL508">
        <f>AD508/'Totals and Drop Down Lists'!Z$6*Inputs!H$37</f>
        <v>130019.81809549089</v>
      </c>
      <c r="AM508">
        <f>AE508/'Totals and Drop Down Lists'!AA$6*Inputs!I$37</f>
        <v>17618.320786906079</v>
      </c>
      <c r="AN508">
        <f>AF508/'Totals and Drop Down Lists'!AB$6*Inputs!J$37</f>
        <v>41390.181573075002</v>
      </c>
      <c r="AO508">
        <f>AG508/'Totals and Drop Down Lists'!AC$6*Inputs!K$37</f>
        <v>40301.41885155427</v>
      </c>
      <c r="AP508">
        <f>AH508/'Totals and Drop Down Lists'!AD$6*Inputs!L$37</f>
        <v>25868.488326831895</v>
      </c>
      <c r="AQ508">
        <f>IF(OR($D508="51",$D508="52",$D508="61"),(AA508/'Totals and Drop Down Lists'!W$4)*Inputs!E$38,0)</f>
        <v>0</v>
      </c>
      <c r="AR508">
        <f>IF(OR($D508="51",$D508="52",$D508="61"),(AB508/'Totals and Drop Down Lists'!X$4)*Inputs!F$38,0)</f>
        <v>0</v>
      </c>
      <c r="AS508">
        <f>IF(OR($D508="51",$D508="52",$D508="61"),(AC508/'Totals and Drop Down Lists'!Y$4)*Inputs!G$38,0)</f>
        <v>0</v>
      </c>
      <c r="AT508">
        <f>IF(OR($D508="51",$D508="52",$D508="61"),(AD508/'Totals and Drop Down Lists'!Z$4)*Inputs!H$38,0)</f>
        <v>0</v>
      </c>
      <c r="AU508">
        <f>IF(OR($D508="51",$D508="52",$D508="61"),(AE508/'Totals and Drop Down Lists'!AA$4)*Inputs!I$38,0)</f>
        <v>0</v>
      </c>
      <c r="AV508">
        <f>IF(OR($D508="51",$D508="52",$D508="61"),(AF508/'Totals and Drop Down Lists'!AB$4)*Inputs!J$38,0)</f>
        <v>0</v>
      </c>
      <c r="AW508">
        <f>IF(OR($D508="51",$D508="52",$D508="61"),(AG508/'Totals and Drop Down Lists'!AC$4)*Inputs!K$38,0)</f>
        <v>0</v>
      </c>
      <c r="AX508">
        <f>IF(OR($D508="51",$D508="52",$D508="61"),(AH508/'Totals and Drop Down Lists'!AD$4)*Inputs!L$38,0)</f>
        <v>0</v>
      </c>
      <c r="AY508">
        <f>IF(OR($D508="51",$D508="52",$D508="61"),0,(AA508/'Totals and Drop Down Lists'!W$5)*Inputs!E$39)</f>
        <v>0</v>
      </c>
      <c r="AZ508">
        <f>IF(OR($D508="51",$D508="52",$D508="61"),0,(AB508/'Totals and Drop Down Lists'!X$5)*Inputs!F$39)</f>
        <v>0</v>
      </c>
      <c r="BA508">
        <f>IF(OR($D508="51",$D508="52",$D508="61"),0,(AC508/'Totals and Drop Down Lists'!Y$5)*Inputs!G$39)</f>
        <v>0</v>
      </c>
      <c r="BB508">
        <f>IF(OR($D508="51",$D508="52",$D508="61"),0,(AD508/'Totals and Drop Down Lists'!Z$5)*Inputs!H$39)</f>
        <v>0</v>
      </c>
      <c r="BC508">
        <f>IF(OR($D508="51",$D508="52",$D508="61"),0,(AE508/'Totals and Drop Down Lists'!AA$5)*Inputs!I$39)</f>
        <v>0</v>
      </c>
      <c r="BD508">
        <f>IF(OR($D508="51",$D508="52",$D508="61"),0,(AF508/'Totals and Drop Down Lists'!AB$5)*Inputs!J$39)</f>
        <v>0</v>
      </c>
      <c r="BE508">
        <f>IF(OR($D508="51",$D508="52",$D508="61"),0,(AG508/'Totals and Drop Down Lists'!AC$5)*Inputs!K$39)</f>
        <v>0</v>
      </c>
      <c r="BF508">
        <f>IF(OR($D508="51",$D508="52",$D508="61"),0,(AH508/'Totals and Drop Down Lists'!AD$5)*Inputs!L$39)</f>
        <v>0</v>
      </c>
      <c r="BG508" s="10">
        <f t="shared" si="64"/>
        <v>684873.87075633276</v>
      </c>
    </row>
    <row r="509" spans="1:59" ht="28.8">
      <c r="A509" s="1" t="s">
        <v>7388</v>
      </c>
      <c r="B509" s="1" t="s">
        <v>979</v>
      </c>
      <c r="C509" s="1" t="s">
        <v>218</v>
      </c>
      <c r="D509" s="1" t="s">
        <v>10</v>
      </c>
      <c r="E509" s="1" t="s">
        <v>980</v>
      </c>
      <c r="F509" s="2">
        <v>60536</v>
      </c>
      <c r="G509" s="2">
        <v>291</v>
      </c>
      <c r="H509" s="2">
        <v>94</v>
      </c>
      <c r="I509" s="2">
        <v>6298</v>
      </c>
      <c r="J509" s="2">
        <v>25189</v>
      </c>
      <c r="K509" s="2">
        <v>8467</v>
      </c>
      <c r="L509" s="2">
        <v>50</v>
      </c>
      <c r="M509" s="2">
        <v>10</v>
      </c>
      <c r="N509" s="2">
        <v>0</v>
      </c>
      <c r="O509" s="2">
        <v>243</v>
      </c>
      <c r="P509" s="2">
        <v>59</v>
      </c>
      <c r="Q509" s="2">
        <v>13</v>
      </c>
      <c r="R509" s="2">
        <v>5945</v>
      </c>
      <c r="S509" s="2">
        <v>7173200</v>
      </c>
      <c r="T509" s="2">
        <v>335419300</v>
      </c>
      <c r="U509" s="2">
        <v>632</v>
      </c>
      <c r="V509" s="2">
        <v>920</v>
      </c>
      <c r="W509" s="2">
        <v>55</v>
      </c>
      <c r="X509" s="2">
        <v>2365</v>
      </c>
      <c r="Y509" s="2">
        <v>305</v>
      </c>
      <c r="Z509" s="2">
        <v>1345</v>
      </c>
      <c r="AA509" s="9">
        <f t="shared" si="65"/>
        <v>60536</v>
      </c>
      <c r="AB509" s="9">
        <f t="shared" si="66"/>
        <v>5913</v>
      </c>
      <c r="AC509" s="9">
        <f t="shared" si="67"/>
        <v>6320</v>
      </c>
      <c r="AD509" s="9">
        <f t="shared" si="68"/>
        <v>5945</v>
      </c>
      <c r="AE509" s="44">
        <f t="shared" si="69"/>
        <v>1.9876686092973705E-4</v>
      </c>
      <c r="AF509" s="9">
        <f t="shared" si="70"/>
        <v>1390</v>
      </c>
      <c r="AG509" s="9">
        <f t="shared" si="63"/>
        <v>1650</v>
      </c>
      <c r="AH509" s="44">
        <f t="shared" si="71"/>
        <v>2.0637337370222499E-4</v>
      </c>
      <c r="AI509">
        <f>AA509/'Totals and Drop Down Lists'!W$6*Inputs!E$37</f>
        <v>54914.651687223988</v>
      </c>
      <c r="AJ509">
        <f>AB509/'Totals and Drop Down Lists'!X$6*Inputs!F$37</f>
        <v>19456.059411641651</v>
      </c>
      <c r="AK509">
        <f>AC509/'Totals and Drop Down Lists'!Y$6*Inputs!G$37</f>
        <v>41663.574809516234</v>
      </c>
      <c r="AL509">
        <f>AD509/'Totals and Drop Down Lists'!Z$6*Inputs!H$37</f>
        <v>47664.045050113673</v>
      </c>
      <c r="AM509">
        <f>AE509/'Totals and Drop Down Lists'!AA$6*Inputs!I$37</f>
        <v>24744.357389921886</v>
      </c>
      <c r="AN509">
        <f>AF509/'Totals and Drop Down Lists'!AB$6*Inputs!J$37</f>
        <v>27739.803465079192</v>
      </c>
      <c r="AO509">
        <f>AG509/'Totals and Drop Down Lists'!AC$6*Inputs!K$37</f>
        <v>30728.900695501172</v>
      </c>
      <c r="AP509">
        <f>AH509/'Totals and Drop Down Lists'!AD$6*Inputs!L$37</f>
        <v>48565.827263633852</v>
      </c>
      <c r="AQ509">
        <f>IF(OR($D509="51",$D509="52",$D509="61"),(AA509/'Totals and Drop Down Lists'!W$4)*Inputs!E$38,0)</f>
        <v>0</v>
      </c>
      <c r="AR509">
        <f>IF(OR($D509="51",$D509="52",$D509="61"),(AB509/'Totals and Drop Down Lists'!X$4)*Inputs!F$38,0)</f>
        <v>0</v>
      </c>
      <c r="AS509">
        <f>IF(OR($D509="51",$D509="52",$D509="61"),(AC509/'Totals and Drop Down Lists'!Y$4)*Inputs!G$38,0)</f>
        <v>0</v>
      </c>
      <c r="AT509">
        <f>IF(OR($D509="51",$D509="52",$D509="61"),(AD509/'Totals and Drop Down Lists'!Z$4)*Inputs!H$38,0)</f>
        <v>0</v>
      </c>
      <c r="AU509">
        <f>IF(OR($D509="51",$D509="52",$D509="61"),(AE509/'Totals and Drop Down Lists'!AA$4)*Inputs!I$38,0)</f>
        <v>0</v>
      </c>
      <c r="AV509">
        <f>IF(OR($D509="51",$D509="52",$D509="61"),(AF509/'Totals and Drop Down Lists'!AB$4)*Inputs!J$38,0)</f>
        <v>0</v>
      </c>
      <c r="AW509">
        <f>IF(OR($D509="51",$D509="52",$D509="61"),(AG509/'Totals and Drop Down Lists'!AC$4)*Inputs!K$38,0)</f>
        <v>0</v>
      </c>
      <c r="AX509">
        <f>IF(OR($D509="51",$D509="52",$D509="61"),(AH509/'Totals and Drop Down Lists'!AD$4)*Inputs!L$38,0)</f>
        <v>0</v>
      </c>
      <c r="AY509">
        <f>IF(OR($D509="51",$D509="52",$D509="61"),0,(AA509/'Totals and Drop Down Lists'!W$5)*Inputs!E$39)</f>
        <v>0</v>
      </c>
      <c r="AZ509">
        <f>IF(OR($D509="51",$D509="52",$D509="61"),0,(AB509/'Totals and Drop Down Lists'!X$5)*Inputs!F$39)</f>
        <v>0</v>
      </c>
      <c r="BA509">
        <f>IF(OR($D509="51",$D509="52",$D509="61"),0,(AC509/'Totals and Drop Down Lists'!Y$5)*Inputs!G$39)</f>
        <v>0</v>
      </c>
      <c r="BB509">
        <f>IF(OR($D509="51",$D509="52",$D509="61"),0,(AD509/'Totals and Drop Down Lists'!Z$5)*Inputs!H$39)</f>
        <v>0</v>
      </c>
      <c r="BC509">
        <f>IF(OR($D509="51",$D509="52",$D509="61"),0,(AE509/'Totals and Drop Down Lists'!AA$5)*Inputs!I$39)</f>
        <v>0</v>
      </c>
      <c r="BD509">
        <f>IF(OR($D509="51",$D509="52",$D509="61"),0,(AF509/'Totals and Drop Down Lists'!AB$5)*Inputs!J$39)</f>
        <v>0</v>
      </c>
      <c r="BE509">
        <f>IF(OR($D509="51",$D509="52",$D509="61"),0,(AG509/'Totals and Drop Down Lists'!AC$5)*Inputs!K$39)</f>
        <v>0</v>
      </c>
      <c r="BF509">
        <f>IF(OR($D509="51",$D509="52",$D509="61"),0,(AH509/'Totals and Drop Down Lists'!AD$5)*Inputs!L$39)</f>
        <v>0</v>
      </c>
      <c r="BG509" s="10">
        <f t="shared" si="64"/>
        <v>295477.21977263159</v>
      </c>
    </row>
    <row r="510" spans="1:59" ht="28.8">
      <c r="A510" s="1" t="s">
        <v>7388</v>
      </c>
      <c r="B510" s="1" t="s">
        <v>979</v>
      </c>
      <c r="C510" s="1" t="s">
        <v>981</v>
      </c>
      <c r="D510" s="1" t="s">
        <v>10</v>
      </c>
      <c r="E510" s="1" t="s">
        <v>982</v>
      </c>
      <c r="F510" s="2">
        <v>81967</v>
      </c>
      <c r="G510" s="2">
        <v>527</v>
      </c>
      <c r="H510" s="2">
        <v>47</v>
      </c>
      <c r="I510" s="2">
        <v>8293</v>
      </c>
      <c r="J510" s="2">
        <v>29358</v>
      </c>
      <c r="K510" s="2">
        <v>11359</v>
      </c>
      <c r="L510" s="2">
        <v>205</v>
      </c>
      <c r="M510" s="2">
        <v>57</v>
      </c>
      <c r="N510" s="2">
        <v>0</v>
      </c>
      <c r="O510" s="2">
        <v>379</v>
      </c>
      <c r="P510" s="2">
        <v>434</v>
      </c>
      <c r="Q510" s="2">
        <v>37</v>
      </c>
      <c r="R510" s="2">
        <v>7133</v>
      </c>
      <c r="S510" s="2">
        <v>13493100</v>
      </c>
      <c r="T510" s="2">
        <v>618338300</v>
      </c>
      <c r="U510" s="2">
        <v>734</v>
      </c>
      <c r="V510" s="2">
        <v>1320</v>
      </c>
      <c r="W510" s="2">
        <v>25</v>
      </c>
      <c r="X510" s="2">
        <v>3625</v>
      </c>
      <c r="Y510" s="2">
        <v>620</v>
      </c>
      <c r="Z510" s="2">
        <v>2115</v>
      </c>
      <c r="AA510" s="9">
        <f t="shared" si="65"/>
        <v>81967</v>
      </c>
      <c r="AB510" s="9">
        <f t="shared" si="66"/>
        <v>7719</v>
      </c>
      <c r="AC510" s="9">
        <f t="shared" si="67"/>
        <v>8245</v>
      </c>
      <c r="AD510" s="9">
        <f t="shared" si="68"/>
        <v>7133</v>
      </c>
      <c r="AE510" s="44">
        <f t="shared" si="69"/>
        <v>3.0693719426894741E-4</v>
      </c>
      <c r="AF510" s="9">
        <f t="shared" si="70"/>
        <v>2280</v>
      </c>
      <c r="AG510" s="9">
        <f t="shared" si="63"/>
        <v>2735</v>
      </c>
      <c r="AH510" s="44">
        <f t="shared" si="71"/>
        <v>3.9375134507762562E-4</v>
      </c>
      <c r="AI510">
        <f>AA510/'Totals and Drop Down Lists'!W$6*Inputs!E$37</f>
        <v>74355.577752852667</v>
      </c>
      <c r="AJ510">
        <f>AB510/'Totals and Drop Down Lists'!X$6*Inputs!F$37</f>
        <v>25398.498663700648</v>
      </c>
      <c r="AK510">
        <f>AC510/'Totals and Drop Down Lists'!Y$6*Inputs!G$37</f>
        <v>54353.825048174258</v>
      </c>
      <c r="AL510">
        <f>AD510/'Totals and Drop Down Lists'!Z$6*Inputs!H$37</f>
        <v>57188.836558866409</v>
      </c>
      <c r="AM510">
        <f>AE510/'Totals and Drop Down Lists'!AA$6*Inputs!I$37</f>
        <v>38210.411915372024</v>
      </c>
      <c r="AN510">
        <f>AF510/'Totals and Drop Down Lists'!AB$6*Inputs!J$37</f>
        <v>45501.260359986009</v>
      </c>
      <c r="AO510">
        <f>AG510/'Totals and Drop Down Lists'!AC$6*Inputs!K$37</f>
        <v>50935.480849815576</v>
      </c>
      <c r="AP510">
        <f>AH510/'Totals and Drop Down Lists'!AD$6*Inputs!L$37</f>
        <v>92661.468225332792</v>
      </c>
      <c r="AQ510">
        <f>IF(OR($D510="51",$D510="52",$D510="61"),(AA510/'Totals and Drop Down Lists'!W$4)*Inputs!E$38,0)</f>
        <v>0</v>
      </c>
      <c r="AR510">
        <f>IF(OR($D510="51",$D510="52",$D510="61"),(AB510/'Totals and Drop Down Lists'!X$4)*Inputs!F$38,0)</f>
        <v>0</v>
      </c>
      <c r="AS510">
        <f>IF(OR($D510="51",$D510="52",$D510="61"),(AC510/'Totals and Drop Down Lists'!Y$4)*Inputs!G$38,0)</f>
        <v>0</v>
      </c>
      <c r="AT510">
        <f>IF(OR($D510="51",$D510="52",$D510="61"),(AD510/'Totals and Drop Down Lists'!Z$4)*Inputs!H$38,0)</f>
        <v>0</v>
      </c>
      <c r="AU510">
        <f>IF(OR($D510="51",$D510="52",$D510="61"),(AE510/'Totals and Drop Down Lists'!AA$4)*Inputs!I$38,0)</f>
        <v>0</v>
      </c>
      <c r="AV510">
        <f>IF(OR($D510="51",$D510="52",$D510="61"),(AF510/'Totals and Drop Down Lists'!AB$4)*Inputs!J$38,0)</f>
        <v>0</v>
      </c>
      <c r="AW510">
        <f>IF(OR($D510="51",$D510="52",$D510="61"),(AG510/'Totals and Drop Down Lists'!AC$4)*Inputs!K$38,0)</f>
        <v>0</v>
      </c>
      <c r="AX510">
        <f>IF(OR($D510="51",$D510="52",$D510="61"),(AH510/'Totals and Drop Down Lists'!AD$4)*Inputs!L$38,0)</f>
        <v>0</v>
      </c>
      <c r="AY510">
        <f>IF(OR($D510="51",$D510="52",$D510="61"),0,(AA510/'Totals and Drop Down Lists'!W$5)*Inputs!E$39)</f>
        <v>0</v>
      </c>
      <c r="AZ510">
        <f>IF(OR($D510="51",$D510="52",$D510="61"),0,(AB510/'Totals and Drop Down Lists'!X$5)*Inputs!F$39)</f>
        <v>0</v>
      </c>
      <c r="BA510">
        <f>IF(OR($D510="51",$D510="52",$D510="61"),0,(AC510/'Totals and Drop Down Lists'!Y$5)*Inputs!G$39)</f>
        <v>0</v>
      </c>
      <c r="BB510">
        <f>IF(OR($D510="51",$D510="52",$D510="61"),0,(AD510/'Totals and Drop Down Lists'!Z$5)*Inputs!H$39)</f>
        <v>0</v>
      </c>
      <c r="BC510">
        <f>IF(OR($D510="51",$D510="52",$D510="61"),0,(AE510/'Totals and Drop Down Lists'!AA$5)*Inputs!I$39)</f>
        <v>0</v>
      </c>
      <c r="BD510">
        <f>IF(OR($D510="51",$D510="52",$D510="61"),0,(AF510/'Totals and Drop Down Lists'!AB$5)*Inputs!J$39)</f>
        <v>0</v>
      </c>
      <c r="BE510">
        <f>IF(OR($D510="51",$D510="52",$D510="61"),0,(AG510/'Totals and Drop Down Lists'!AC$5)*Inputs!K$39)</f>
        <v>0</v>
      </c>
      <c r="BF510">
        <f>IF(OR($D510="51",$D510="52",$D510="61"),0,(AH510/'Totals and Drop Down Lists'!AD$5)*Inputs!L$39)</f>
        <v>0</v>
      </c>
      <c r="BG510" s="10">
        <f t="shared" si="64"/>
        <v>438605.3593741004</v>
      </c>
    </row>
    <row r="511" spans="1:59" ht="28.8">
      <c r="A511" s="1" t="s">
        <v>7388</v>
      </c>
      <c r="B511" s="1" t="s">
        <v>979</v>
      </c>
      <c r="C511" s="1" t="s">
        <v>983</v>
      </c>
      <c r="D511" s="1" t="s">
        <v>10</v>
      </c>
      <c r="E511" s="1" t="s">
        <v>984</v>
      </c>
      <c r="F511" s="2">
        <v>51241</v>
      </c>
      <c r="G511" s="2">
        <v>339</v>
      </c>
      <c r="H511" s="2">
        <v>16</v>
      </c>
      <c r="I511" s="2">
        <v>6767</v>
      </c>
      <c r="J511" s="2">
        <v>20364</v>
      </c>
      <c r="K511" s="2">
        <v>8548</v>
      </c>
      <c r="L511" s="2">
        <v>96</v>
      </c>
      <c r="M511" s="2">
        <v>31</v>
      </c>
      <c r="N511" s="2">
        <v>8</v>
      </c>
      <c r="O511" s="2">
        <v>229</v>
      </c>
      <c r="P511" s="2">
        <v>64</v>
      </c>
      <c r="Q511" s="2">
        <v>84</v>
      </c>
      <c r="R511" s="2">
        <v>3479</v>
      </c>
      <c r="S511" s="2">
        <v>7128100</v>
      </c>
      <c r="T511" s="2">
        <v>351480500</v>
      </c>
      <c r="U511" s="2">
        <v>327</v>
      </c>
      <c r="V511" s="2">
        <v>1450</v>
      </c>
      <c r="W511" s="2">
        <v>0</v>
      </c>
      <c r="X511" s="2">
        <v>3095</v>
      </c>
      <c r="Y511" s="2">
        <v>570</v>
      </c>
      <c r="Z511" s="2">
        <v>1630</v>
      </c>
      <c r="AA511" s="9">
        <f t="shared" si="65"/>
        <v>51241</v>
      </c>
      <c r="AB511" s="9">
        <f t="shared" si="66"/>
        <v>6412</v>
      </c>
      <c r="AC511" s="9">
        <f t="shared" si="67"/>
        <v>3991</v>
      </c>
      <c r="AD511" s="9">
        <f t="shared" si="68"/>
        <v>3479</v>
      </c>
      <c r="AE511" s="44">
        <f t="shared" si="69"/>
        <v>2.5058883932088433E-4</v>
      </c>
      <c r="AF511" s="9">
        <f t="shared" si="70"/>
        <v>1645</v>
      </c>
      <c r="AG511" s="9">
        <f t="shared" si="63"/>
        <v>2200</v>
      </c>
      <c r="AH511" s="44">
        <f t="shared" si="71"/>
        <v>3.4361743549215487E-4</v>
      </c>
      <c r="AI511">
        <f>AA511/'Totals and Drop Down Lists'!W$6*Inputs!E$37</f>
        <v>46482.78160276603</v>
      </c>
      <c r="AJ511">
        <f>AB511/'Totals and Drop Down Lists'!X$6*Inputs!F$37</f>
        <v>21097.962615837354</v>
      </c>
      <c r="AK511">
        <f>AC511/'Totals and Drop Down Lists'!Y$6*Inputs!G$37</f>
        <v>26310.020105186595</v>
      </c>
      <c r="AL511">
        <f>AD511/'Totals and Drop Down Lists'!Z$6*Inputs!H$37</f>
        <v>27892.886918308741</v>
      </c>
      <c r="AM511">
        <f>AE511/'Totals and Drop Down Lists'!AA$6*Inputs!I$37</f>
        <v>31195.641814122977</v>
      </c>
      <c r="AN511">
        <f>AF511/'Totals and Drop Down Lists'!AB$6*Inputs!J$37</f>
        <v>32828.7602158671</v>
      </c>
      <c r="AO511">
        <f>AG511/'Totals and Drop Down Lists'!AC$6*Inputs!K$37</f>
        <v>40971.867594001567</v>
      </c>
      <c r="AP511">
        <f>AH511/'Totals and Drop Down Lists'!AD$6*Inputs!L$37</f>
        <v>80863.45984227577</v>
      </c>
      <c r="AQ511">
        <f>IF(OR($D511="51",$D511="52",$D511="61"),(AA511/'Totals and Drop Down Lists'!W$4)*Inputs!E$38,0)</f>
        <v>0</v>
      </c>
      <c r="AR511">
        <f>IF(OR($D511="51",$D511="52",$D511="61"),(AB511/'Totals and Drop Down Lists'!X$4)*Inputs!F$38,0)</f>
        <v>0</v>
      </c>
      <c r="AS511">
        <f>IF(OR($D511="51",$D511="52",$D511="61"),(AC511/'Totals and Drop Down Lists'!Y$4)*Inputs!G$38,0)</f>
        <v>0</v>
      </c>
      <c r="AT511">
        <f>IF(OR($D511="51",$D511="52",$D511="61"),(AD511/'Totals and Drop Down Lists'!Z$4)*Inputs!H$38,0)</f>
        <v>0</v>
      </c>
      <c r="AU511">
        <f>IF(OR($D511="51",$D511="52",$D511="61"),(AE511/'Totals and Drop Down Lists'!AA$4)*Inputs!I$38,0)</f>
        <v>0</v>
      </c>
      <c r="AV511">
        <f>IF(OR($D511="51",$D511="52",$D511="61"),(AF511/'Totals and Drop Down Lists'!AB$4)*Inputs!J$38,0)</f>
        <v>0</v>
      </c>
      <c r="AW511">
        <f>IF(OR($D511="51",$D511="52",$D511="61"),(AG511/'Totals and Drop Down Lists'!AC$4)*Inputs!K$38,0)</f>
        <v>0</v>
      </c>
      <c r="AX511">
        <f>IF(OR($D511="51",$D511="52",$D511="61"),(AH511/'Totals and Drop Down Lists'!AD$4)*Inputs!L$38,0)</f>
        <v>0</v>
      </c>
      <c r="AY511">
        <f>IF(OR($D511="51",$D511="52",$D511="61"),0,(AA511/'Totals and Drop Down Lists'!W$5)*Inputs!E$39)</f>
        <v>0</v>
      </c>
      <c r="AZ511">
        <f>IF(OR($D511="51",$D511="52",$D511="61"),0,(AB511/'Totals and Drop Down Lists'!X$5)*Inputs!F$39)</f>
        <v>0</v>
      </c>
      <c r="BA511">
        <f>IF(OR($D511="51",$D511="52",$D511="61"),0,(AC511/'Totals and Drop Down Lists'!Y$5)*Inputs!G$39)</f>
        <v>0</v>
      </c>
      <c r="BB511">
        <f>IF(OR($D511="51",$D511="52",$D511="61"),0,(AD511/'Totals and Drop Down Lists'!Z$5)*Inputs!H$39)</f>
        <v>0</v>
      </c>
      <c r="BC511">
        <f>IF(OR($D511="51",$D511="52",$D511="61"),0,(AE511/'Totals and Drop Down Lists'!AA$5)*Inputs!I$39)</f>
        <v>0</v>
      </c>
      <c r="BD511">
        <f>IF(OR($D511="51",$D511="52",$D511="61"),0,(AF511/'Totals and Drop Down Lists'!AB$5)*Inputs!J$39)</f>
        <v>0</v>
      </c>
      <c r="BE511">
        <f>IF(OR($D511="51",$D511="52",$D511="61"),0,(AG511/'Totals and Drop Down Lists'!AC$5)*Inputs!K$39)</f>
        <v>0</v>
      </c>
      <c r="BF511">
        <f>IF(OR($D511="51",$D511="52",$D511="61"),0,(AH511/'Totals and Drop Down Lists'!AD$5)*Inputs!L$39)</f>
        <v>0</v>
      </c>
      <c r="BG511" s="10">
        <f t="shared" si="64"/>
        <v>307643.38070836611</v>
      </c>
    </row>
    <row r="512" spans="1:59" ht="28.8">
      <c r="A512" s="1" t="s">
        <v>7388</v>
      </c>
      <c r="B512" s="1" t="s">
        <v>979</v>
      </c>
      <c r="C512" s="1" t="s">
        <v>985</v>
      </c>
      <c r="D512" s="1" t="s">
        <v>10</v>
      </c>
      <c r="E512" s="1" t="s">
        <v>986</v>
      </c>
      <c r="F512" s="2">
        <v>61468</v>
      </c>
      <c r="G512" s="2">
        <v>776</v>
      </c>
      <c r="H512" s="2">
        <v>365</v>
      </c>
      <c r="I512" s="2">
        <v>4627</v>
      </c>
      <c r="J512" s="2">
        <v>22991</v>
      </c>
      <c r="K512" s="2">
        <v>7762</v>
      </c>
      <c r="L512" s="2">
        <v>53</v>
      </c>
      <c r="M512" s="2">
        <v>63</v>
      </c>
      <c r="N512" s="2">
        <v>0</v>
      </c>
      <c r="O512" s="2">
        <v>160</v>
      </c>
      <c r="P512" s="2">
        <v>74</v>
      </c>
      <c r="Q512" s="2">
        <v>13</v>
      </c>
      <c r="R512" s="2">
        <v>4629</v>
      </c>
      <c r="S512" s="2">
        <v>9507700</v>
      </c>
      <c r="T512" s="2">
        <v>425792600</v>
      </c>
      <c r="U512" s="2">
        <v>357</v>
      </c>
      <c r="V512" s="2">
        <v>375</v>
      </c>
      <c r="W512" s="2">
        <v>15</v>
      </c>
      <c r="X512" s="2">
        <v>1770</v>
      </c>
      <c r="Y512" s="2">
        <v>235</v>
      </c>
      <c r="Z512" s="2">
        <v>1205</v>
      </c>
      <c r="AA512" s="9">
        <f t="shared" si="65"/>
        <v>61468</v>
      </c>
      <c r="AB512" s="9">
        <f t="shared" si="66"/>
        <v>3486</v>
      </c>
      <c r="AC512" s="9">
        <f t="shared" si="67"/>
        <v>4992</v>
      </c>
      <c r="AD512" s="9">
        <f t="shared" si="68"/>
        <v>4629</v>
      </c>
      <c r="AE512" s="44">
        <f t="shared" si="69"/>
        <v>1.8301437426587744E-4</v>
      </c>
      <c r="AF512" s="9">
        <f t="shared" si="70"/>
        <v>1380</v>
      </c>
      <c r="AG512" s="9">
        <f t="shared" si="63"/>
        <v>1440</v>
      </c>
      <c r="AH512" s="44">
        <f t="shared" si="71"/>
        <v>1.8089616310602375E-4</v>
      </c>
      <c r="AI512">
        <f>AA512/'Totals and Drop Down Lists'!W$6*Inputs!E$37</f>
        <v>55760.106546687661</v>
      </c>
      <c r="AJ512">
        <f>AB512/'Totals and Drop Down Lists'!X$6*Inputs!F$37</f>
        <v>11470.289719090613</v>
      </c>
      <c r="AK512">
        <f>AC512/'Totals and Drop Down Lists'!Y$6*Inputs!G$37</f>
        <v>32908.95022928877</v>
      </c>
      <c r="AL512">
        <f>AD512/'Totals and Drop Down Lists'!Z$6*Inputs!H$37</f>
        <v>37113.013378801712</v>
      </c>
      <c r="AM512">
        <f>AE512/'Totals and Drop Down Lists'!AA$6*Inputs!I$37</f>
        <v>22783.340558608605</v>
      </c>
      <c r="AN512">
        <f>AF512/'Totals and Drop Down Lists'!AB$6*Inputs!J$37</f>
        <v>27540.236533675743</v>
      </c>
      <c r="AO512">
        <f>AG512/'Totals and Drop Down Lists'!AC$6*Inputs!K$37</f>
        <v>26817.949697891931</v>
      </c>
      <c r="AP512">
        <f>AH512/'Totals and Drop Down Lists'!AD$6*Inputs!L$37</f>
        <v>42570.277611188591</v>
      </c>
      <c r="AQ512">
        <f>IF(OR($D512="51",$D512="52",$D512="61"),(AA512/'Totals and Drop Down Lists'!W$4)*Inputs!E$38,0)</f>
        <v>0</v>
      </c>
      <c r="AR512">
        <f>IF(OR($D512="51",$D512="52",$D512="61"),(AB512/'Totals and Drop Down Lists'!X$4)*Inputs!F$38,0)</f>
        <v>0</v>
      </c>
      <c r="AS512">
        <f>IF(OR($D512="51",$D512="52",$D512="61"),(AC512/'Totals and Drop Down Lists'!Y$4)*Inputs!G$38,0)</f>
        <v>0</v>
      </c>
      <c r="AT512">
        <f>IF(OR($D512="51",$D512="52",$D512="61"),(AD512/'Totals and Drop Down Lists'!Z$4)*Inputs!H$38,0)</f>
        <v>0</v>
      </c>
      <c r="AU512">
        <f>IF(OR($D512="51",$D512="52",$D512="61"),(AE512/'Totals and Drop Down Lists'!AA$4)*Inputs!I$38,0)</f>
        <v>0</v>
      </c>
      <c r="AV512">
        <f>IF(OR($D512="51",$D512="52",$D512="61"),(AF512/'Totals and Drop Down Lists'!AB$4)*Inputs!J$38,0)</f>
        <v>0</v>
      </c>
      <c r="AW512">
        <f>IF(OR($D512="51",$D512="52",$D512="61"),(AG512/'Totals and Drop Down Lists'!AC$4)*Inputs!K$38,0)</f>
        <v>0</v>
      </c>
      <c r="AX512">
        <f>IF(OR($D512="51",$D512="52",$D512="61"),(AH512/'Totals and Drop Down Lists'!AD$4)*Inputs!L$38,0)</f>
        <v>0</v>
      </c>
      <c r="AY512">
        <f>IF(OR($D512="51",$D512="52",$D512="61"),0,(AA512/'Totals and Drop Down Lists'!W$5)*Inputs!E$39)</f>
        <v>0</v>
      </c>
      <c r="AZ512">
        <f>IF(OR($D512="51",$D512="52",$D512="61"),0,(AB512/'Totals and Drop Down Lists'!X$5)*Inputs!F$39)</f>
        <v>0</v>
      </c>
      <c r="BA512">
        <f>IF(OR($D512="51",$D512="52",$D512="61"),0,(AC512/'Totals and Drop Down Lists'!Y$5)*Inputs!G$39)</f>
        <v>0</v>
      </c>
      <c r="BB512">
        <f>IF(OR($D512="51",$D512="52",$D512="61"),0,(AD512/'Totals and Drop Down Lists'!Z$5)*Inputs!H$39)</f>
        <v>0</v>
      </c>
      <c r="BC512">
        <f>IF(OR($D512="51",$D512="52",$D512="61"),0,(AE512/'Totals and Drop Down Lists'!AA$5)*Inputs!I$39)</f>
        <v>0</v>
      </c>
      <c r="BD512">
        <f>IF(OR($D512="51",$D512="52",$D512="61"),0,(AF512/'Totals and Drop Down Lists'!AB$5)*Inputs!J$39)</f>
        <v>0</v>
      </c>
      <c r="BE512">
        <f>IF(OR($D512="51",$D512="52",$D512="61"),0,(AG512/'Totals and Drop Down Lists'!AC$5)*Inputs!K$39)</f>
        <v>0</v>
      </c>
      <c r="BF512">
        <f>IF(OR($D512="51",$D512="52",$D512="61"),0,(AH512/'Totals and Drop Down Lists'!AD$5)*Inputs!L$39)</f>
        <v>0</v>
      </c>
      <c r="BG512" s="10">
        <f t="shared" si="64"/>
        <v>256964.16427523363</v>
      </c>
    </row>
    <row r="513" spans="1:59" ht="28.8">
      <c r="A513" s="1" t="s">
        <v>7388</v>
      </c>
      <c r="B513" s="1" t="s">
        <v>979</v>
      </c>
      <c r="C513" s="1" t="s">
        <v>987</v>
      </c>
      <c r="D513" s="1" t="s">
        <v>10</v>
      </c>
      <c r="E513" s="1" t="s">
        <v>988</v>
      </c>
      <c r="F513" s="2">
        <v>58196</v>
      </c>
      <c r="G513" s="2">
        <v>432</v>
      </c>
      <c r="H513" s="2">
        <v>245</v>
      </c>
      <c r="I513" s="2">
        <v>6031</v>
      </c>
      <c r="J513" s="2">
        <v>23982</v>
      </c>
      <c r="K513" s="2">
        <v>10554</v>
      </c>
      <c r="L513" s="2">
        <v>116</v>
      </c>
      <c r="M513" s="2">
        <v>0</v>
      </c>
      <c r="N513" s="2">
        <v>21</v>
      </c>
      <c r="O513" s="2">
        <v>343</v>
      </c>
      <c r="P513" s="2">
        <v>38</v>
      </c>
      <c r="Q513" s="2">
        <v>9</v>
      </c>
      <c r="R513" s="2">
        <v>5804</v>
      </c>
      <c r="S513" s="2">
        <v>11682100</v>
      </c>
      <c r="T513" s="2">
        <v>582433300</v>
      </c>
      <c r="U513" s="2">
        <v>448</v>
      </c>
      <c r="V513" s="2">
        <v>540</v>
      </c>
      <c r="W513" s="2">
        <v>30</v>
      </c>
      <c r="X513" s="2">
        <v>1970</v>
      </c>
      <c r="Y513" s="2">
        <v>170</v>
      </c>
      <c r="Z513" s="2">
        <v>1345</v>
      </c>
      <c r="AA513" s="9">
        <f t="shared" si="65"/>
        <v>58196</v>
      </c>
      <c r="AB513" s="9">
        <f t="shared" si="66"/>
        <v>5354</v>
      </c>
      <c r="AC513" s="9">
        <f t="shared" si="67"/>
        <v>6331</v>
      </c>
      <c r="AD513" s="9">
        <f t="shared" si="68"/>
        <v>5804</v>
      </c>
      <c r="AE513" s="44">
        <f t="shared" si="69"/>
        <v>3.243729025511894E-4</v>
      </c>
      <c r="AF513" s="9">
        <f t="shared" si="70"/>
        <v>1400</v>
      </c>
      <c r="AG513" s="9">
        <f t="shared" si="63"/>
        <v>1515</v>
      </c>
      <c r="AH513" s="44">
        <f t="shared" si="71"/>
        <v>2.4808208904367651E-4</v>
      </c>
      <c r="AI513">
        <f>AA513/'Totals and Drop Down Lists'!W$6*Inputs!E$37</f>
        <v>52791.943134493311</v>
      </c>
      <c r="AJ513">
        <f>AB513/'Totals and Drop Down Lists'!X$6*Inputs!F$37</f>
        <v>17616.732976480536</v>
      </c>
      <c r="AK513">
        <f>AC513/'Totals and Drop Down Lists'!Y$6*Inputs!G$37</f>
        <v>41736.090525165702</v>
      </c>
      <c r="AL513">
        <f>AD513/'Totals and Drop Down Lists'!Z$6*Inputs!H$37</f>
        <v>46533.577371044536</v>
      </c>
      <c r="AM513">
        <f>AE513/'Totals and Drop Down Lists'!AA$6*Inputs!I$37</f>
        <v>40380.971912466943</v>
      </c>
      <c r="AN513">
        <f>AF513/'Totals and Drop Down Lists'!AB$6*Inputs!J$37</f>
        <v>27939.370396482638</v>
      </c>
      <c r="AO513">
        <f>AG513/'Totals and Drop Down Lists'!AC$6*Inputs!K$37</f>
        <v>28214.717911323802</v>
      </c>
      <c r="AP513">
        <f>AH513/'Totals and Drop Down Lists'!AD$6*Inputs!L$37</f>
        <v>58381.135451519389</v>
      </c>
      <c r="AQ513">
        <f>IF(OR($D513="51",$D513="52",$D513="61"),(AA513/'Totals and Drop Down Lists'!W$4)*Inputs!E$38,0)</f>
        <v>0</v>
      </c>
      <c r="AR513">
        <f>IF(OR($D513="51",$D513="52",$D513="61"),(AB513/'Totals and Drop Down Lists'!X$4)*Inputs!F$38,0)</f>
        <v>0</v>
      </c>
      <c r="AS513">
        <f>IF(OR($D513="51",$D513="52",$D513="61"),(AC513/'Totals and Drop Down Lists'!Y$4)*Inputs!G$38,0)</f>
        <v>0</v>
      </c>
      <c r="AT513">
        <f>IF(OR($D513="51",$D513="52",$D513="61"),(AD513/'Totals and Drop Down Lists'!Z$4)*Inputs!H$38,0)</f>
        <v>0</v>
      </c>
      <c r="AU513">
        <f>IF(OR($D513="51",$D513="52",$D513="61"),(AE513/'Totals and Drop Down Lists'!AA$4)*Inputs!I$38,0)</f>
        <v>0</v>
      </c>
      <c r="AV513">
        <f>IF(OR($D513="51",$D513="52",$D513="61"),(AF513/'Totals and Drop Down Lists'!AB$4)*Inputs!J$38,0)</f>
        <v>0</v>
      </c>
      <c r="AW513">
        <f>IF(OR($D513="51",$D513="52",$D513="61"),(AG513/'Totals and Drop Down Lists'!AC$4)*Inputs!K$38,0)</f>
        <v>0</v>
      </c>
      <c r="AX513">
        <f>IF(OR($D513="51",$D513="52",$D513="61"),(AH513/'Totals and Drop Down Lists'!AD$4)*Inputs!L$38,0)</f>
        <v>0</v>
      </c>
      <c r="AY513">
        <f>IF(OR($D513="51",$D513="52",$D513="61"),0,(AA513/'Totals and Drop Down Lists'!W$5)*Inputs!E$39)</f>
        <v>0</v>
      </c>
      <c r="AZ513">
        <f>IF(OR($D513="51",$D513="52",$D513="61"),0,(AB513/'Totals and Drop Down Lists'!X$5)*Inputs!F$39)</f>
        <v>0</v>
      </c>
      <c r="BA513">
        <f>IF(OR($D513="51",$D513="52",$D513="61"),0,(AC513/'Totals and Drop Down Lists'!Y$5)*Inputs!G$39)</f>
        <v>0</v>
      </c>
      <c r="BB513">
        <f>IF(OR($D513="51",$D513="52",$D513="61"),0,(AD513/'Totals and Drop Down Lists'!Z$5)*Inputs!H$39)</f>
        <v>0</v>
      </c>
      <c r="BC513">
        <f>IF(OR($D513="51",$D513="52",$D513="61"),0,(AE513/'Totals and Drop Down Lists'!AA$5)*Inputs!I$39)</f>
        <v>0</v>
      </c>
      <c r="BD513">
        <f>IF(OR($D513="51",$D513="52",$D513="61"),0,(AF513/'Totals and Drop Down Lists'!AB$5)*Inputs!J$39)</f>
        <v>0</v>
      </c>
      <c r="BE513">
        <f>IF(OR($D513="51",$D513="52",$D513="61"),0,(AG513/'Totals and Drop Down Lists'!AC$5)*Inputs!K$39)</f>
        <v>0</v>
      </c>
      <c r="BF513">
        <f>IF(OR($D513="51",$D513="52",$D513="61"),0,(AH513/'Totals and Drop Down Lists'!AD$5)*Inputs!L$39)</f>
        <v>0</v>
      </c>
      <c r="BG513" s="10">
        <f t="shared" si="64"/>
        <v>313594.53967897687</v>
      </c>
    </row>
    <row r="514" spans="1:59" ht="28.8">
      <c r="A514" s="1" t="s">
        <v>7388</v>
      </c>
      <c r="B514" s="1" t="s">
        <v>979</v>
      </c>
      <c r="C514" s="1" t="s">
        <v>989</v>
      </c>
      <c r="D514" s="1" t="s">
        <v>10</v>
      </c>
      <c r="E514" s="1" t="s">
        <v>990</v>
      </c>
      <c r="F514" s="2">
        <v>60691</v>
      </c>
      <c r="G514" s="2">
        <v>378</v>
      </c>
      <c r="H514" s="2">
        <v>8</v>
      </c>
      <c r="I514" s="2">
        <v>8618</v>
      </c>
      <c r="J514" s="2">
        <v>23922</v>
      </c>
      <c r="K514" s="2">
        <v>9137</v>
      </c>
      <c r="L514" s="2">
        <v>184</v>
      </c>
      <c r="M514" s="2">
        <v>6</v>
      </c>
      <c r="N514" s="2">
        <v>8</v>
      </c>
      <c r="O514" s="2">
        <v>223</v>
      </c>
      <c r="P514" s="2">
        <v>89</v>
      </c>
      <c r="Q514" s="2">
        <v>32</v>
      </c>
      <c r="R514" s="2">
        <v>8705</v>
      </c>
      <c r="S514" s="2">
        <v>8456100</v>
      </c>
      <c r="T514" s="2">
        <v>366083700</v>
      </c>
      <c r="U514" s="2">
        <v>1027</v>
      </c>
      <c r="V514" s="2">
        <v>865</v>
      </c>
      <c r="W514" s="2">
        <v>135</v>
      </c>
      <c r="X514" s="2">
        <v>3010</v>
      </c>
      <c r="Y514" s="2">
        <v>360</v>
      </c>
      <c r="Z514" s="2">
        <v>2030</v>
      </c>
      <c r="AA514" s="9">
        <f t="shared" si="65"/>
        <v>60691</v>
      </c>
      <c r="AB514" s="9">
        <f t="shared" si="66"/>
        <v>8232</v>
      </c>
      <c r="AC514" s="9">
        <f t="shared" si="67"/>
        <v>9247</v>
      </c>
      <c r="AD514" s="9">
        <f t="shared" si="68"/>
        <v>8705</v>
      </c>
      <c r="AE514" s="44">
        <f t="shared" si="69"/>
        <v>2.4372807013941651E-4</v>
      </c>
      <c r="AF514" s="9">
        <f t="shared" si="70"/>
        <v>2010</v>
      </c>
      <c r="AG514" s="9">
        <f t="shared" ref="AG514:AG577" si="72">Y514+Z514</f>
        <v>2390</v>
      </c>
      <c r="AH514" s="44">
        <f t="shared" si="71"/>
        <v>3.3966838483883945E-4</v>
      </c>
      <c r="AI514">
        <f>AA514/'Totals and Drop Down Lists'!W$6*Inputs!E$37</f>
        <v>55055.258450332214</v>
      </c>
      <c r="AJ514">
        <f>AB514/'Totals and Drop Down Lists'!X$6*Inputs!F$37</f>
        <v>27086.467288454947</v>
      </c>
      <c r="AK514">
        <f>AC514/'Totals and Drop Down Lists'!Y$6*Inputs!G$37</f>
        <v>60959.347510062747</v>
      </c>
      <c r="AL514">
        <f>AD514/'Totals and Drop Down Lists'!Z$6*Inputs!H$37</f>
        <v>69792.348555296805</v>
      </c>
      <c r="AM514">
        <f>AE514/'Totals and Drop Down Lists'!AA$6*Inputs!I$37</f>
        <v>30341.5491157631</v>
      </c>
      <c r="AN514">
        <f>AF514/'Totals and Drop Down Lists'!AB$6*Inputs!J$37</f>
        <v>40112.953212092929</v>
      </c>
      <c r="AO514">
        <f>AG514/'Totals and Drop Down Lists'!AC$6*Inputs!K$37</f>
        <v>44510.347068028968</v>
      </c>
      <c r="AP514">
        <f>AH514/'Totals and Drop Down Lists'!AD$6*Inputs!L$37</f>
        <v>79934.130111198217</v>
      </c>
      <c r="AQ514">
        <f>IF(OR($D514="51",$D514="52",$D514="61"),(AA514/'Totals and Drop Down Lists'!W$4)*Inputs!E$38,0)</f>
        <v>0</v>
      </c>
      <c r="AR514">
        <f>IF(OR($D514="51",$D514="52",$D514="61"),(AB514/'Totals and Drop Down Lists'!X$4)*Inputs!F$38,0)</f>
        <v>0</v>
      </c>
      <c r="AS514">
        <f>IF(OR($D514="51",$D514="52",$D514="61"),(AC514/'Totals and Drop Down Lists'!Y$4)*Inputs!G$38,0)</f>
        <v>0</v>
      </c>
      <c r="AT514">
        <f>IF(OR($D514="51",$D514="52",$D514="61"),(AD514/'Totals and Drop Down Lists'!Z$4)*Inputs!H$38,0)</f>
        <v>0</v>
      </c>
      <c r="AU514">
        <f>IF(OR($D514="51",$D514="52",$D514="61"),(AE514/'Totals and Drop Down Lists'!AA$4)*Inputs!I$38,0)</f>
        <v>0</v>
      </c>
      <c r="AV514">
        <f>IF(OR($D514="51",$D514="52",$D514="61"),(AF514/'Totals and Drop Down Lists'!AB$4)*Inputs!J$38,0)</f>
        <v>0</v>
      </c>
      <c r="AW514">
        <f>IF(OR($D514="51",$D514="52",$D514="61"),(AG514/'Totals and Drop Down Lists'!AC$4)*Inputs!K$38,0)</f>
        <v>0</v>
      </c>
      <c r="AX514">
        <f>IF(OR($D514="51",$D514="52",$D514="61"),(AH514/'Totals and Drop Down Lists'!AD$4)*Inputs!L$38,0)</f>
        <v>0</v>
      </c>
      <c r="AY514">
        <f>IF(OR($D514="51",$D514="52",$D514="61"),0,(AA514/'Totals and Drop Down Lists'!W$5)*Inputs!E$39)</f>
        <v>0</v>
      </c>
      <c r="AZ514">
        <f>IF(OR($D514="51",$D514="52",$D514="61"),0,(AB514/'Totals and Drop Down Lists'!X$5)*Inputs!F$39)</f>
        <v>0</v>
      </c>
      <c r="BA514">
        <f>IF(OR($D514="51",$D514="52",$D514="61"),0,(AC514/'Totals and Drop Down Lists'!Y$5)*Inputs!G$39)</f>
        <v>0</v>
      </c>
      <c r="BB514">
        <f>IF(OR($D514="51",$D514="52",$D514="61"),0,(AD514/'Totals and Drop Down Lists'!Z$5)*Inputs!H$39)</f>
        <v>0</v>
      </c>
      <c r="BC514">
        <f>IF(OR($D514="51",$D514="52",$D514="61"),0,(AE514/'Totals and Drop Down Lists'!AA$5)*Inputs!I$39)</f>
        <v>0</v>
      </c>
      <c r="BD514">
        <f>IF(OR($D514="51",$D514="52",$D514="61"),0,(AF514/'Totals and Drop Down Lists'!AB$5)*Inputs!J$39)</f>
        <v>0</v>
      </c>
      <c r="BE514">
        <f>IF(OR($D514="51",$D514="52",$D514="61"),0,(AG514/'Totals and Drop Down Lists'!AC$5)*Inputs!K$39)</f>
        <v>0</v>
      </c>
      <c r="BF514">
        <f>IF(OR($D514="51",$D514="52",$D514="61"),0,(AH514/'Totals and Drop Down Lists'!AD$5)*Inputs!L$39)</f>
        <v>0</v>
      </c>
      <c r="BG514" s="10">
        <f t="shared" ref="BG514:BG577" si="73">SUM(AI514:BF514)</f>
        <v>407792.40131122997</v>
      </c>
    </row>
    <row r="515" spans="1:59" ht="28.8">
      <c r="A515" s="1" t="s">
        <v>7388</v>
      </c>
      <c r="B515" s="1" t="s">
        <v>979</v>
      </c>
      <c r="C515" s="1" t="s">
        <v>991</v>
      </c>
      <c r="D515" s="1" t="s">
        <v>10</v>
      </c>
      <c r="E515" s="1" t="s">
        <v>992</v>
      </c>
      <c r="F515" s="2">
        <v>47539</v>
      </c>
      <c r="G515" s="2">
        <v>434</v>
      </c>
      <c r="H515" s="2">
        <v>154</v>
      </c>
      <c r="I515" s="2">
        <v>5121</v>
      </c>
      <c r="J515" s="2">
        <v>19522</v>
      </c>
      <c r="K515" s="2">
        <v>8710</v>
      </c>
      <c r="L515" s="2">
        <v>19</v>
      </c>
      <c r="M515" s="2">
        <v>0</v>
      </c>
      <c r="N515" s="2">
        <v>0</v>
      </c>
      <c r="O515" s="2">
        <v>67</v>
      </c>
      <c r="P515" s="2">
        <v>87</v>
      </c>
      <c r="Q515" s="2">
        <v>13</v>
      </c>
      <c r="R515" s="2">
        <v>4422</v>
      </c>
      <c r="S515" s="2">
        <v>8468800</v>
      </c>
      <c r="T515" s="2">
        <v>422088900</v>
      </c>
      <c r="U515" s="2">
        <v>522</v>
      </c>
      <c r="V515" s="2">
        <v>835</v>
      </c>
      <c r="W515" s="2">
        <v>0</v>
      </c>
      <c r="X515" s="2">
        <v>2500</v>
      </c>
      <c r="Y515" s="2">
        <v>240</v>
      </c>
      <c r="Z515" s="2">
        <v>1600</v>
      </c>
      <c r="AA515" s="9">
        <f t="shared" ref="AA515:AA578" si="74">F515</f>
        <v>47539</v>
      </c>
      <c r="AB515" s="9">
        <f t="shared" ref="AB515:AB578" si="75">I515-G515-H515</f>
        <v>4533</v>
      </c>
      <c r="AC515" s="9">
        <f t="shared" ref="AC515:AC578" si="76">L515+M515+N515+O515+P515+Q515+R515</f>
        <v>4608</v>
      </c>
      <c r="AD515" s="9">
        <f t="shared" ref="AD515:AD578" si="77">R515</f>
        <v>4422</v>
      </c>
      <c r="AE515" s="44">
        <f t="shared" ref="AE515:AE578" si="78">IF(ISERROR(((K515^2)*SUM(J:J))/((SUM(K:K)^2)*J515)), 0, ((K515^2)*SUM(J:J))/((SUM(K:K)^2)*J515))</f>
        <v>2.7139871528807406E-4</v>
      </c>
      <c r="AF515" s="9">
        <f t="shared" ref="AF515:AF578" si="79">-IF((W515+V515-X515)&gt;0, 0, (W515+V515-X515))</f>
        <v>1665</v>
      </c>
      <c r="AG515" s="9">
        <f t="shared" si="72"/>
        <v>1840</v>
      </c>
      <c r="AH515" s="44">
        <f t="shared" ref="AH515:AH578" si="80">(K515*SUM(J:J)*AG515)/(J515*SUM(K:K)*SUM(AG:AG))</f>
        <v>3.0546591413130217E-4</v>
      </c>
      <c r="AI515">
        <f>AA515/'Totals and Drop Down Lists'!W$6*Inputs!E$37</f>
        <v>43124.547815497244</v>
      </c>
      <c r="AJ515">
        <f>AB515/'Totals and Drop Down Lists'!X$6*Inputs!F$37</f>
        <v>14915.325099437108</v>
      </c>
      <c r="AK515">
        <f>AC515/'Totals and Drop Down Lists'!Y$6*Inputs!G$37</f>
        <v>30377.492519343479</v>
      </c>
      <c r="AL515">
        <f>AD515/'Totals and Drop Down Lists'!Z$6*Inputs!H$37</f>
        <v>35453.390615912977</v>
      </c>
      <c r="AM515">
        <f>AE515/'Totals and Drop Down Lists'!AA$6*Inputs!I$37</f>
        <v>33786.249754317359</v>
      </c>
      <c r="AN515">
        <f>AF515/'Totals and Drop Down Lists'!AB$6*Inputs!J$37</f>
        <v>33227.894078673991</v>
      </c>
      <c r="AO515">
        <f>AG515/'Totals and Drop Down Lists'!AC$6*Inputs!K$37</f>
        <v>34267.38016952858</v>
      </c>
      <c r="AP515">
        <f>AH515/'Totals and Drop Down Lists'!AD$6*Inputs!L$37</f>
        <v>71885.265790316858</v>
      </c>
      <c r="AQ515">
        <f>IF(OR($D515="51",$D515="52",$D515="61"),(AA515/'Totals and Drop Down Lists'!W$4)*Inputs!E$38,0)</f>
        <v>0</v>
      </c>
      <c r="AR515">
        <f>IF(OR($D515="51",$D515="52",$D515="61"),(AB515/'Totals and Drop Down Lists'!X$4)*Inputs!F$38,0)</f>
        <v>0</v>
      </c>
      <c r="AS515">
        <f>IF(OR($D515="51",$D515="52",$D515="61"),(AC515/'Totals and Drop Down Lists'!Y$4)*Inputs!G$38,0)</f>
        <v>0</v>
      </c>
      <c r="AT515">
        <f>IF(OR($D515="51",$D515="52",$D515="61"),(AD515/'Totals and Drop Down Lists'!Z$4)*Inputs!H$38,0)</f>
        <v>0</v>
      </c>
      <c r="AU515">
        <f>IF(OR($D515="51",$D515="52",$D515="61"),(AE515/'Totals and Drop Down Lists'!AA$4)*Inputs!I$38,0)</f>
        <v>0</v>
      </c>
      <c r="AV515">
        <f>IF(OR($D515="51",$D515="52",$D515="61"),(AF515/'Totals and Drop Down Lists'!AB$4)*Inputs!J$38,0)</f>
        <v>0</v>
      </c>
      <c r="AW515">
        <f>IF(OR($D515="51",$D515="52",$D515="61"),(AG515/'Totals and Drop Down Lists'!AC$4)*Inputs!K$38,0)</f>
        <v>0</v>
      </c>
      <c r="AX515">
        <f>IF(OR($D515="51",$D515="52",$D515="61"),(AH515/'Totals and Drop Down Lists'!AD$4)*Inputs!L$38,0)</f>
        <v>0</v>
      </c>
      <c r="AY515">
        <f>IF(OR($D515="51",$D515="52",$D515="61"),0,(AA515/'Totals and Drop Down Lists'!W$5)*Inputs!E$39)</f>
        <v>0</v>
      </c>
      <c r="AZ515">
        <f>IF(OR($D515="51",$D515="52",$D515="61"),0,(AB515/'Totals and Drop Down Lists'!X$5)*Inputs!F$39)</f>
        <v>0</v>
      </c>
      <c r="BA515">
        <f>IF(OR($D515="51",$D515="52",$D515="61"),0,(AC515/'Totals and Drop Down Lists'!Y$5)*Inputs!G$39)</f>
        <v>0</v>
      </c>
      <c r="BB515">
        <f>IF(OR($D515="51",$D515="52",$D515="61"),0,(AD515/'Totals and Drop Down Lists'!Z$5)*Inputs!H$39)</f>
        <v>0</v>
      </c>
      <c r="BC515">
        <f>IF(OR($D515="51",$D515="52",$D515="61"),0,(AE515/'Totals and Drop Down Lists'!AA$5)*Inputs!I$39)</f>
        <v>0</v>
      </c>
      <c r="BD515">
        <f>IF(OR($D515="51",$D515="52",$D515="61"),0,(AF515/'Totals and Drop Down Lists'!AB$5)*Inputs!J$39)</f>
        <v>0</v>
      </c>
      <c r="BE515">
        <f>IF(OR($D515="51",$D515="52",$D515="61"),0,(AG515/'Totals and Drop Down Lists'!AC$5)*Inputs!K$39)</f>
        <v>0</v>
      </c>
      <c r="BF515">
        <f>IF(OR($D515="51",$D515="52",$D515="61"),0,(AH515/'Totals and Drop Down Lists'!AD$5)*Inputs!L$39)</f>
        <v>0</v>
      </c>
      <c r="BG515" s="10">
        <f t="shared" si="73"/>
        <v>297037.54584302759</v>
      </c>
    </row>
    <row r="516" spans="1:59" ht="28.8">
      <c r="A516" s="1" t="s">
        <v>7388</v>
      </c>
      <c r="B516" s="1" t="s">
        <v>979</v>
      </c>
      <c r="C516" s="1" t="s">
        <v>993</v>
      </c>
      <c r="D516" s="1" t="s">
        <v>10</v>
      </c>
      <c r="E516" s="1" t="s">
        <v>994</v>
      </c>
      <c r="F516" s="2">
        <v>52894</v>
      </c>
      <c r="G516" s="2">
        <v>233</v>
      </c>
      <c r="H516" s="2">
        <v>18</v>
      </c>
      <c r="I516" s="2">
        <v>2783</v>
      </c>
      <c r="J516" s="2">
        <v>21022</v>
      </c>
      <c r="K516" s="2">
        <v>4902</v>
      </c>
      <c r="L516" s="2">
        <v>43</v>
      </c>
      <c r="M516" s="2">
        <v>27</v>
      </c>
      <c r="N516" s="2">
        <v>0</v>
      </c>
      <c r="O516" s="2">
        <v>59</v>
      </c>
      <c r="P516" s="2">
        <v>58</v>
      </c>
      <c r="Q516" s="2">
        <v>0</v>
      </c>
      <c r="R516" s="2">
        <v>4411</v>
      </c>
      <c r="S516" s="2">
        <v>6432100</v>
      </c>
      <c r="T516" s="2">
        <v>291397700</v>
      </c>
      <c r="U516" s="2">
        <v>343</v>
      </c>
      <c r="V516" s="2">
        <v>400</v>
      </c>
      <c r="W516" s="2">
        <v>45</v>
      </c>
      <c r="X516" s="2">
        <v>1090</v>
      </c>
      <c r="Y516" s="2">
        <v>215</v>
      </c>
      <c r="Z516" s="2">
        <v>555</v>
      </c>
      <c r="AA516" s="9">
        <f t="shared" si="74"/>
        <v>52894</v>
      </c>
      <c r="AB516" s="9">
        <f t="shared" si="75"/>
        <v>2532</v>
      </c>
      <c r="AC516" s="9">
        <f t="shared" si="76"/>
        <v>4598</v>
      </c>
      <c r="AD516" s="9">
        <f t="shared" si="77"/>
        <v>4411</v>
      </c>
      <c r="AE516" s="44">
        <f t="shared" si="78"/>
        <v>7.9830411518245044E-5</v>
      </c>
      <c r="AF516" s="9">
        <f t="shared" si="79"/>
        <v>645</v>
      </c>
      <c r="AG516" s="9">
        <f t="shared" si="72"/>
        <v>770</v>
      </c>
      <c r="AH516" s="44">
        <f t="shared" si="80"/>
        <v>6.6809940756188326E-5</v>
      </c>
      <c r="AI516">
        <f>AA516/'Totals and Drop Down Lists'!W$6*Inputs!E$37</f>
        <v>47982.284695784758</v>
      </c>
      <c r="AJ516">
        <f>AB516/'Totals and Drop Down Lists'!X$6*Inputs!F$37</f>
        <v>8331.2603467405152</v>
      </c>
      <c r="AK516">
        <f>AC516/'Totals and Drop Down Lists'!Y$6*Inputs!G$37</f>
        <v>30311.569141480322</v>
      </c>
      <c r="AL516">
        <f>AD516/'Totals and Drop Down Lists'!Z$6*Inputs!H$37</f>
        <v>35365.198101943046</v>
      </c>
      <c r="AM516">
        <f>AE516/'Totals and Drop Down Lists'!AA$6*Inputs!I$37</f>
        <v>9938.0360687502507</v>
      </c>
      <c r="AN516">
        <f>AF516/'Totals and Drop Down Lists'!AB$6*Inputs!J$37</f>
        <v>12872.06707552236</v>
      </c>
      <c r="AO516">
        <f>AG516/'Totals and Drop Down Lists'!AC$6*Inputs!K$37</f>
        <v>14340.153657900546</v>
      </c>
      <c r="AP516">
        <f>AH516/'Totals and Drop Down Lists'!AD$6*Inputs!L$37</f>
        <v>15722.377281772719</v>
      </c>
      <c r="AQ516">
        <f>IF(OR($D516="51",$D516="52",$D516="61"),(AA516/'Totals and Drop Down Lists'!W$4)*Inputs!E$38,0)</f>
        <v>0</v>
      </c>
      <c r="AR516">
        <f>IF(OR($D516="51",$D516="52",$D516="61"),(AB516/'Totals and Drop Down Lists'!X$4)*Inputs!F$38,0)</f>
        <v>0</v>
      </c>
      <c r="AS516">
        <f>IF(OR($D516="51",$D516="52",$D516="61"),(AC516/'Totals and Drop Down Lists'!Y$4)*Inputs!G$38,0)</f>
        <v>0</v>
      </c>
      <c r="AT516">
        <f>IF(OR($D516="51",$D516="52",$D516="61"),(AD516/'Totals and Drop Down Lists'!Z$4)*Inputs!H$38,0)</f>
        <v>0</v>
      </c>
      <c r="AU516">
        <f>IF(OR($D516="51",$D516="52",$D516="61"),(AE516/'Totals and Drop Down Lists'!AA$4)*Inputs!I$38,0)</f>
        <v>0</v>
      </c>
      <c r="AV516">
        <f>IF(OR($D516="51",$D516="52",$D516="61"),(AF516/'Totals and Drop Down Lists'!AB$4)*Inputs!J$38,0)</f>
        <v>0</v>
      </c>
      <c r="AW516">
        <f>IF(OR($D516="51",$D516="52",$D516="61"),(AG516/'Totals and Drop Down Lists'!AC$4)*Inputs!K$38,0)</f>
        <v>0</v>
      </c>
      <c r="AX516">
        <f>IF(OR($D516="51",$D516="52",$D516="61"),(AH516/'Totals and Drop Down Lists'!AD$4)*Inputs!L$38,0)</f>
        <v>0</v>
      </c>
      <c r="AY516">
        <f>IF(OR($D516="51",$D516="52",$D516="61"),0,(AA516/'Totals and Drop Down Lists'!W$5)*Inputs!E$39)</f>
        <v>0</v>
      </c>
      <c r="AZ516">
        <f>IF(OR($D516="51",$D516="52",$D516="61"),0,(AB516/'Totals and Drop Down Lists'!X$5)*Inputs!F$39)</f>
        <v>0</v>
      </c>
      <c r="BA516">
        <f>IF(OR($D516="51",$D516="52",$D516="61"),0,(AC516/'Totals and Drop Down Lists'!Y$5)*Inputs!G$39)</f>
        <v>0</v>
      </c>
      <c r="BB516">
        <f>IF(OR($D516="51",$D516="52",$D516="61"),0,(AD516/'Totals and Drop Down Lists'!Z$5)*Inputs!H$39)</f>
        <v>0</v>
      </c>
      <c r="BC516">
        <f>IF(OR($D516="51",$D516="52",$D516="61"),0,(AE516/'Totals and Drop Down Lists'!AA$5)*Inputs!I$39)</f>
        <v>0</v>
      </c>
      <c r="BD516">
        <f>IF(OR($D516="51",$D516="52",$D516="61"),0,(AF516/'Totals and Drop Down Lists'!AB$5)*Inputs!J$39)</f>
        <v>0</v>
      </c>
      <c r="BE516">
        <f>IF(OR($D516="51",$D516="52",$D516="61"),0,(AG516/'Totals and Drop Down Lists'!AC$5)*Inputs!K$39)</f>
        <v>0</v>
      </c>
      <c r="BF516">
        <f>IF(OR($D516="51",$D516="52",$D516="61"),0,(AH516/'Totals and Drop Down Lists'!AD$5)*Inputs!L$39)</f>
        <v>0</v>
      </c>
      <c r="BG516" s="10">
        <f t="shared" si="73"/>
        <v>174862.94636989452</v>
      </c>
    </row>
    <row r="517" spans="1:59" ht="28.8">
      <c r="A517" s="1" t="s">
        <v>7388</v>
      </c>
      <c r="B517" s="1" t="s">
        <v>979</v>
      </c>
      <c r="C517" s="1" t="s">
        <v>995</v>
      </c>
      <c r="D517" s="1" t="s">
        <v>545</v>
      </c>
      <c r="E517" s="1" t="s">
        <v>996</v>
      </c>
      <c r="F517" s="2">
        <v>73112</v>
      </c>
      <c r="G517" s="2">
        <v>1540</v>
      </c>
      <c r="H517" s="2">
        <v>35</v>
      </c>
      <c r="I517" s="2">
        <v>15658</v>
      </c>
      <c r="J517" s="2">
        <v>27935</v>
      </c>
      <c r="K517" s="2">
        <v>16446</v>
      </c>
      <c r="L517" s="2">
        <v>134</v>
      </c>
      <c r="M517" s="2">
        <v>13</v>
      </c>
      <c r="N517" s="2">
        <v>0</v>
      </c>
      <c r="O517" s="2">
        <v>602</v>
      </c>
      <c r="P517" s="2">
        <v>185</v>
      </c>
      <c r="Q517" s="2">
        <v>79</v>
      </c>
      <c r="R517" s="2">
        <v>9825</v>
      </c>
      <c r="S517" s="2">
        <v>13980100</v>
      </c>
      <c r="T517" s="2">
        <v>603276900</v>
      </c>
      <c r="U517" s="2">
        <v>1415</v>
      </c>
      <c r="V517" s="2">
        <v>2140</v>
      </c>
      <c r="W517" s="2">
        <v>350</v>
      </c>
      <c r="X517" s="2">
        <v>6155</v>
      </c>
      <c r="Y517" s="2">
        <v>815</v>
      </c>
      <c r="Z517" s="2">
        <v>3945</v>
      </c>
      <c r="AA517" s="9">
        <f t="shared" si="74"/>
        <v>73112</v>
      </c>
      <c r="AB517" s="9">
        <f t="shared" si="75"/>
        <v>14083</v>
      </c>
      <c r="AC517" s="9">
        <f t="shared" si="76"/>
        <v>10838</v>
      </c>
      <c r="AD517" s="9">
        <f t="shared" si="77"/>
        <v>9825</v>
      </c>
      <c r="AE517" s="44">
        <f t="shared" si="78"/>
        <v>6.7618834692844353E-4</v>
      </c>
      <c r="AF517" s="9">
        <f t="shared" si="79"/>
        <v>3665</v>
      </c>
      <c r="AG517" s="9">
        <f t="shared" si="72"/>
        <v>4760</v>
      </c>
      <c r="AH517" s="44">
        <f t="shared" si="80"/>
        <v>1.0427246713051706E-3</v>
      </c>
      <c r="AI517">
        <f>AA517/'Totals and Drop Down Lists'!W$6*Inputs!E$37</f>
        <v>66322.849447540633</v>
      </c>
      <c r="AJ517">
        <f>AB517/'Totals and Drop Down Lists'!X$6*Inputs!F$37</f>
        <v>46338.52269476567</v>
      </c>
      <c r="AK517">
        <f>AC517/'Totals and Drop Down Lists'!Y$6*Inputs!G$37</f>
        <v>71447.756928091272</v>
      </c>
      <c r="AL517">
        <f>AD517/'Totals and Drop Down Lists'!Z$6*Inputs!H$37</f>
        <v>78771.949977689961</v>
      </c>
      <c r="AM517">
        <f>AE517/'Totals and Drop Down Lists'!AA$6*Inputs!I$37</f>
        <v>84178.248029043971</v>
      </c>
      <c r="AN517">
        <f>AF517/'Totals and Drop Down Lists'!AB$6*Inputs!J$37</f>
        <v>73141.280359363489</v>
      </c>
      <c r="AO517">
        <f>AG517/'Totals and Drop Down Lists'!AC$6*Inputs!K$37</f>
        <v>88648.222612476107</v>
      </c>
      <c r="AP517">
        <f>AH517/'Totals and Drop Down Lists'!AD$6*Inputs!L$37</f>
        <v>245384.30206217209</v>
      </c>
      <c r="AQ517">
        <f>IF(OR($D517="51",$D517="52",$D517="61"),(AA517/'Totals and Drop Down Lists'!W$4)*Inputs!E$38,0)</f>
        <v>0</v>
      </c>
      <c r="AR517">
        <f>IF(OR($D517="51",$D517="52",$D517="61"),(AB517/'Totals and Drop Down Lists'!X$4)*Inputs!F$38,0)</f>
        <v>0</v>
      </c>
      <c r="AS517">
        <f>IF(OR($D517="51",$D517="52",$D517="61"),(AC517/'Totals and Drop Down Lists'!Y$4)*Inputs!G$38,0)</f>
        <v>0</v>
      </c>
      <c r="AT517">
        <f>IF(OR($D517="51",$D517="52",$D517="61"),(AD517/'Totals and Drop Down Lists'!Z$4)*Inputs!H$38,0)</f>
        <v>0</v>
      </c>
      <c r="AU517">
        <f>IF(OR($D517="51",$D517="52",$D517="61"),(AE517/'Totals and Drop Down Lists'!AA$4)*Inputs!I$38,0)</f>
        <v>0</v>
      </c>
      <c r="AV517">
        <f>IF(OR($D517="51",$D517="52",$D517="61"),(AF517/'Totals and Drop Down Lists'!AB$4)*Inputs!J$38,0)</f>
        <v>0</v>
      </c>
      <c r="AW517">
        <f>IF(OR($D517="51",$D517="52",$D517="61"),(AG517/'Totals and Drop Down Lists'!AC$4)*Inputs!K$38,0)</f>
        <v>0</v>
      </c>
      <c r="AX517">
        <f>IF(OR($D517="51",$D517="52",$D517="61"),(AH517/'Totals and Drop Down Lists'!AD$4)*Inputs!L$38,0)</f>
        <v>0</v>
      </c>
      <c r="AY517">
        <f>IF(OR($D517="51",$D517="52",$D517="61"),0,(AA517/'Totals and Drop Down Lists'!W$5)*Inputs!E$39)</f>
        <v>0</v>
      </c>
      <c r="AZ517">
        <f>IF(OR($D517="51",$D517="52",$D517="61"),0,(AB517/'Totals and Drop Down Lists'!X$5)*Inputs!F$39)</f>
        <v>0</v>
      </c>
      <c r="BA517">
        <f>IF(OR($D517="51",$D517="52",$D517="61"),0,(AC517/'Totals and Drop Down Lists'!Y$5)*Inputs!G$39)</f>
        <v>0</v>
      </c>
      <c r="BB517">
        <f>IF(OR($D517="51",$D517="52",$D517="61"),0,(AD517/'Totals and Drop Down Lists'!Z$5)*Inputs!H$39)</f>
        <v>0</v>
      </c>
      <c r="BC517">
        <f>IF(OR($D517="51",$D517="52",$D517="61"),0,(AE517/'Totals and Drop Down Lists'!AA$5)*Inputs!I$39)</f>
        <v>0</v>
      </c>
      <c r="BD517">
        <f>IF(OR($D517="51",$D517="52",$D517="61"),0,(AF517/'Totals and Drop Down Lists'!AB$5)*Inputs!J$39)</f>
        <v>0</v>
      </c>
      <c r="BE517">
        <f>IF(OR($D517="51",$D517="52",$D517="61"),0,(AG517/'Totals and Drop Down Lists'!AC$5)*Inputs!K$39)</f>
        <v>0</v>
      </c>
      <c r="BF517">
        <f>IF(OR($D517="51",$D517="52",$D517="61"),0,(AH517/'Totals and Drop Down Lists'!AD$5)*Inputs!L$39)</f>
        <v>0</v>
      </c>
      <c r="BG517" s="10">
        <f t="shared" si="73"/>
        <v>754233.13211114309</v>
      </c>
    </row>
    <row r="518" spans="1:59" ht="28.8">
      <c r="A518" s="1" t="s">
        <v>7388</v>
      </c>
      <c r="B518" s="1" t="s">
        <v>979</v>
      </c>
      <c r="C518" s="1" t="s">
        <v>997</v>
      </c>
      <c r="D518" s="1" t="s">
        <v>7</v>
      </c>
      <c r="E518" s="1" t="s">
        <v>998</v>
      </c>
      <c r="F518" s="2">
        <v>130338</v>
      </c>
      <c r="G518" s="2">
        <v>2218</v>
      </c>
      <c r="H518" s="2">
        <v>2322</v>
      </c>
      <c r="I518" s="2">
        <v>32135</v>
      </c>
      <c r="J518" s="2">
        <v>50056</v>
      </c>
      <c r="K518" s="2">
        <v>34502</v>
      </c>
      <c r="L518" s="2">
        <v>263</v>
      </c>
      <c r="M518" s="2">
        <v>81</v>
      </c>
      <c r="N518" s="2">
        <v>52</v>
      </c>
      <c r="O518" s="2">
        <v>1290</v>
      </c>
      <c r="P518" s="2">
        <v>290</v>
      </c>
      <c r="Q518" s="2">
        <v>92</v>
      </c>
      <c r="R518" s="2">
        <v>29251</v>
      </c>
      <c r="S518" s="2">
        <v>36482600</v>
      </c>
      <c r="T518" s="2">
        <v>1361736900</v>
      </c>
      <c r="U518" s="2">
        <v>3459</v>
      </c>
      <c r="V518" s="2">
        <v>4175</v>
      </c>
      <c r="W518" s="2">
        <v>620</v>
      </c>
      <c r="X518" s="2">
        <v>13120</v>
      </c>
      <c r="Y518" s="2">
        <v>1325</v>
      </c>
      <c r="Z518" s="2">
        <v>8325</v>
      </c>
      <c r="AA518" s="9">
        <f t="shared" si="74"/>
        <v>130338</v>
      </c>
      <c r="AB518" s="9">
        <f t="shared" si="75"/>
        <v>27595</v>
      </c>
      <c r="AC518" s="9">
        <f t="shared" si="76"/>
        <v>31319</v>
      </c>
      <c r="AD518" s="9">
        <f t="shared" si="77"/>
        <v>29251</v>
      </c>
      <c r="AE518" s="44">
        <f t="shared" si="78"/>
        <v>1.660841490360629E-3</v>
      </c>
      <c r="AF518" s="9">
        <f t="shared" si="79"/>
        <v>8325</v>
      </c>
      <c r="AG518" s="9">
        <f t="shared" si="72"/>
        <v>9650</v>
      </c>
      <c r="AH518" s="44">
        <f t="shared" si="80"/>
        <v>2.4749505639516762E-3</v>
      </c>
      <c r="AI518">
        <f>AA518/'Totals and Drop Down Lists'!W$6*Inputs!E$37</f>
        <v>118234.86638709859</v>
      </c>
      <c r="AJ518">
        <f>AB518/'Totals and Drop Down Lists'!X$6*Inputs!F$37</f>
        <v>90798.23430817714</v>
      </c>
      <c r="AK518">
        <f>AC518/'Totals and Drop Down Lists'!Y$6*Inputs!G$37</f>
        <v>206465.42712962639</v>
      </c>
      <c r="AL518">
        <f>AD518/'Totals and Drop Down Lists'!Z$6*Inputs!H$37</f>
        <v>234519.92964859126</v>
      </c>
      <c r="AM518">
        <f>AE518/'Totals and Drop Down Lists'!AA$6*Inputs!I$37</f>
        <v>206757.07818327556</v>
      </c>
      <c r="AN518">
        <f>AF518/'Totals and Drop Down Lists'!AB$6*Inputs!J$37</f>
        <v>166139.47039336999</v>
      </c>
      <c r="AO518">
        <f>AG518/'Totals and Drop Down Lists'!AC$6*Inputs!K$37</f>
        <v>179717.51012823411</v>
      </c>
      <c r="AP518">
        <f>AH518/'Totals and Drop Down Lists'!AD$6*Inputs!L$37</f>
        <v>582429.89111736545</v>
      </c>
      <c r="AQ518">
        <f>IF(OR($D518="51",$D518="52",$D518="61"),(AA518/'Totals and Drop Down Lists'!W$4)*Inputs!E$38,0)</f>
        <v>0</v>
      </c>
      <c r="AR518">
        <f>IF(OR($D518="51",$D518="52",$D518="61"),(AB518/'Totals and Drop Down Lists'!X$4)*Inputs!F$38,0)</f>
        <v>0</v>
      </c>
      <c r="AS518">
        <f>IF(OR($D518="51",$D518="52",$D518="61"),(AC518/'Totals and Drop Down Lists'!Y$4)*Inputs!G$38,0)</f>
        <v>0</v>
      </c>
      <c r="AT518">
        <f>IF(OR($D518="51",$D518="52",$D518="61"),(AD518/'Totals and Drop Down Lists'!Z$4)*Inputs!H$38,0)</f>
        <v>0</v>
      </c>
      <c r="AU518">
        <f>IF(OR($D518="51",$D518="52",$D518="61"),(AE518/'Totals and Drop Down Lists'!AA$4)*Inputs!I$38,0)</f>
        <v>0</v>
      </c>
      <c r="AV518">
        <f>IF(OR($D518="51",$D518="52",$D518="61"),(AF518/'Totals and Drop Down Lists'!AB$4)*Inputs!J$38,0)</f>
        <v>0</v>
      </c>
      <c r="AW518">
        <f>IF(OR($D518="51",$D518="52",$D518="61"),(AG518/'Totals and Drop Down Lists'!AC$4)*Inputs!K$38,0)</f>
        <v>0</v>
      </c>
      <c r="AX518">
        <f>IF(OR($D518="51",$D518="52",$D518="61"),(AH518/'Totals and Drop Down Lists'!AD$4)*Inputs!L$38,0)</f>
        <v>0</v>
      </c>
      <c r="AY518">
        <f>IF(OR($D518="51",$D518="52",$D518="61"),0,(AA518/'Totals and Drop Down Lists'!W$5)*Inputs!E$39)</f>
        <v>0</v>
      </c>
      <c r="AZ518">
        <f>IF(OR($D518="51",$D518="52",$D518="61"),0,(AB518/'Totals and Drop Down Lists'!X$5)*Inputs!F$39)</f>
        <v>0</v>
      </c>
      <c r="BA518">
        <f>IF(OR($D518="51",$D518="52",$D518="61"),0,(AC518/'Totals and Drop Down Lists'!Y$5)*Inputs!G$39)</f>
        <v>0</v>
      </c>
      <c r="BB518">
        <f>IF(OR($D518="51",$D518="52",$D518="61"),0,(AD518/'Totals and Drop Down Lists'!Z$5)*Inputs!H$39)</f>
        <v>0</v>
      </c>
      <c r="BC518">
        <f>IF(OR($D518="51",$D518="52",$D518="61"),0,(AE518/'Totals and Drop Down Lists'!AA$5)*Inputs!I$39)</f>
        <v>0</v>
      </c>
      <c r="BD518">
        <f>IF(OR($D518="51",$D518="52",$D518="61"),0,(AF518/'Totals and Drop Down Lists'!AB$5)*Inputs!J$39)</f>
        <v>0</v>
      </c>
      <c r="BE518">
        <f>IF(OR($D518="51",$D518="52",$D518="61"),0,(AG518/'Totals and Drop Down Lists'!AC$5)*Inputs!K$39)</f>
        <v>0</v>
      </c>
      <c r="BF518">
        <f>IF(OR($D518="51",$D518="52",$D518="61"),0,(AH518/'Totals and Drop Down Lists'!AD$5)*Inputs!L$39)</f>
        <v>0</v>
      </c>
      <c r="BG518" s="10">
        <f t="shared" si="73"/>
        <v>1785062.4072957383</v>
      </c>
    </row>
    <row r="519" spans="1:59" ht="28.8">
      <c r="A519" s="1" t="s">
        <v>7388</v>
      </c>
      <c r="B519" s="1" t="s">
        <v>979</v>
      </c>
      <c r="C519" s="1" t="s">
        <v>999</v>
      </c>
      <c r="D519" s="1" t="s">
        <v>10</v>
      </c>
      <c r="E519" s="1" t="s">
        <v>1000</v>
      </c>
      <c r="F519" s="2">
        <v>27588</v>
      </c>
      <c r="G519" s="2">
        <v>367</v>
      </c>
      <c r="H519" s="2">
        <v>35</v>
      </c>
      <c r="I519" s="2">
        <v>5889</v>
      </c>
      <c r="J519" s="2">
        <v>10336</v>
      </c>
      <c r="K519" s="2">
        <v>6566</v>
      </c>
      <c r="L519" s="2">
        <v>64</v>
      </c>
      <c r="M519" s="2">
        <v>10</v>
      </c>
      <c r="N519" s="2">
        <v>47</v>
      </c>
      <c r="O519" s="2">
        <v>211</v>
      </c>
      <c r="P519" s="2">
        <v>38</v>
      </c>
      <c r="Q519" s="2">
        <v>0</v>
      </c>
      <c r="R519" s="2">
        <v>6058</v>
      </c>
      <c r="S519" s="2">
        <v>5677400</v>
      </c>
      <c r="T519" s="2">
        <v>259442100</v>
      </c>
      <c r="U519" s="2">
        <v>548</v>
      </c>
      <c r="V519" s="2">
        <v>870</v>
      </c>
      <c r="W519" s="2">
        <v>70</v>
      </c>
      <c r="X519" s="2">
        <v>1970</v>
      </c>
      <c r="Y519" s="2">
        <v>370</v>
      </c>
      <c r="Z519" s="2">
        <v>1060</v>
      </c>
      <c r="AA519" s="9">
        <f t="shared" si="74"/>
        <v>27588</v>
      </c>
      <c r="AB519" s="9">
        <f t="shared" si="75"/>
        <v>5487</v>
      </c>
      <c r="AC519" s="9">
        <f t="shared" si="76"/>
        <v>6428</v>
      </c>
      <c r="AD519" s="9">
        <f t="shared" si="77"/>
        <v>6058</v>
      </c>
      <c r="AE519" s="44">
        <f t="shared" si="78"/>
        <v>2.9130305689470317E-4</v>
      </c>
      <c r="AF519" s="9">
        <f t="shared" si="79"/>
        <v>1030</v>
      </c>
      <c r="AG519" s="9">
        <f t="shared" si="72"/>
        <v>1430</v>
      </c>
      <c r="AH519" s="44">
        <f t="shared" si="80"/>
        <v>3.3801463282478512E-4</v>
      </c>
      <c r="AI519">
        <f>AA519/'Totals and Drop Down Lists'!W$6*Inputs!E$37</f>
        <v>25026.189552450367</v>
      </c>
      <c r="AJ519">
        <f>AB519/'Totals and Drop Down Lists'!X$6*Inputs!F$37</f>
        <v>18054.354471787206</v>
      </c>
      <c r="AK519">
        <f>AC519/'Totals and Drop Down Lists'!Y$6*Inputs!G$37</f>
        <v>42375.547290438342</v>
      </c>
      <c r="AL519">
        <f>AD519/'Totals and Drop Down Lists'!Z$6*Inputs!H$37</f>
        <v>48570.022693622974</v>
      </c>
      <c r="AM519">
        <f>AE519/'Totals and Drop Down Lists'!AA$6*Inputs!I$37</f>
        <v>36264.128310238331</v>
      </c>
      <c r="AN519">
        <f>AF519/'Totals and Drop Down Lists'!AB$6*Inputs!J$37</f>
        <v>20555.393934555086</v>
      </c>
      <c r="AO519">
        <f>AG519/'Totals and Drop Down Lists'!AC$6*Inputs!K$37</f>
        <v>26631.713936101016</v>
      </c>
      <c r="AP519">
        <f>AH519/'Totals and Drop Down Lists'!AD$6*Inputs!L$37</f>
        <v>79544.952800139974</v>
      </c>
      <c r="AQ519">
        <f>IF(OR($D519="51",$D519="52",$D519="61"),(AA519/'Totals and Drop Down Lists'!W$4)*Inputs!E$38,0)</f>
        <v>0</v>
      </c>
      <c r="AR519">
        <f>IF(OR($D519="51",$D519="52",$D519="61"),(AB519/'Totals and Drop Down Lists'!X$4)*Inputs!F$38,0)</f>
        <v>0</v>
      </c>
      <c r="AS519">
        <f>IF(OR($D519="51",$D519="52",$D519="61"),(AC519/'Totals and Drop Down Lists'!Y$4)*Inputs!G$38,0)</f>
        <v>0</v>
      </c>
      <c r="AT519">
        <f>IF(OR($D519="51",$D519="52",$D519="61"),(AD519/'Totals and Drop Down Lists'!Z$4)*Inputs!H$38,0)</f>
        <v>0</v>
      </c>
      <c r="AU519">
        <f>IF(OR($D519="51",$D519="52",$D519="61"),(AE519/'Totals and Drop Down Lists'!AA$4)*Inputs!I$38,0)</f>
        <v>0</v>
      </c>
      <c r="AV519">
        <f>IF(OR($D519="51",$D519="52",$D519="61"),(AF519/'Totals and Drop Down Lists'!AB$4)*Inputs!J$38,0)</f>
        <v>0</v>
      </c>
      <c r="AW519">
        <f>IF(OR($D519="51",$D519="52",$D519="61"),(AG519/'Totals and Drop Down Lists'!AC$4)*Inputs!K$38,0)</f>
        <v>0</v>
      </c>
      <c r="AX519">
        <f>IF(OR($D519="51",$D519="52",$D519="61"),(AH519/'Totals and Drop Down Lists'!AD$4)*Inputs!L$38,0)</f>
        <v>0</v>
      </c>
      <c r="AY519">
        <f>IF(OR($D519="51",$D519="52",$D519="61"),0,(AA519/'Totals and Drop Down Lists'!W$5)*Inputs!E$39)</f>
        <v>0</v>
      </c>
      <c r="AZ519">
        <f>IF(OR($D519="51",$D519="52",$D519="61"),0,(AB519/'Totals and Drop Down Lists'!X$5)*Inputs!F$39)</f>
        <v>0</v>
      </c>
      <c r="BA519">
        <f>IF(OR($D519="51",$D519="52",$D519="61"),0,(AC519/'Totals and Drop Down Lists'!Y$5)*Inputs!G$39)</f>
        <v>0</v>
      </c>
      <c r="BB519">
        <f>IF(OR($D519="51",$D519="52",$D519="61"),0,(AD519/'Totals and Drop Down Lists'!Z$5)*Inputs!H$39)</f>
        <v>0</v>
      </c>
      <c r="BC519">
        <f>IF(OR($D519="51",$D519="52",$D519="61"),0,(AE519/'Totals and Drop Down Lists'!AA$5)*Inputs!I$39)</f>
        <v>0</v>
      </c>
      <c r="BD519">
        <f>IF(OR($D519="51",$D519="52",$D519="61"),0,(AF519/'Totals and Drop Down Lists'!AB$5)*Inputs!J$39)</f>
        <v>0</v>
      </c>
      <c r="BE519">
        <f>IF(OR($D519="51",$D519="52",$D519="61"),0,(AG519/'Totals and Drop Down Lists'!AC$5)*Inputs!K$39)</f>
        <v>0</v>
      </c>
      <c r="BF519">
        <f>IF(OR($D519="51",$D519="52",$D519="61"),0,(AH519/'Totals and Drop Down Lists'!AD$5)*Inputs!L$39)</f>
        <v>0</v>
      </c>
      <c r="BG519" s="10">
        <f t="shared" si="73"/>
        <v>297022.30298933329</v>
      </c>
    </row>
    <row r="520" spans="1:59" ht="28.8">
      <c r="A520" s="1" t="s">
        <v>7388</v>
      </c>
      <c r="B520" s="1" t="s">
        <v>979</v>
      </c>
      <c r="C520" s="1" t="s">
        <v>1001</v>
      </c>
      <c r="D520" s="1" t="s">
        <v>10</v>
      </c>
      <c r="E520" s="1" t="s">
        <v>1002</v>
      </c>
      <c r="F520" s="2">
        <v>40424</v>
      </c>
      <c r="G520" s="2">
        <v>77</v>
      </c>
      <c r="H520" s="2">
        <v>12</v>
      </c>
      <c r="I520" s="2">
        <v>5984</v>
      </c>
      <c r="J520" s="2">
        <v>16627</v>
      </c>
      <c r="K520" s="2">
        <v>7650</v>
      </c>
      <c r="L520" s="2">
        <v>73</v>
      </c>
      <c r="M520" s="2">
        <v>28</v>
      </c>
      <c r="N520" s="2">
        <v>0</v>
      </c>
      <c r="O520" s="2">
        <v>152</v>
      </c>
      <c r="P520" s="2">
        <v>122</v>
      </c>
      <c r="Q520" s="2">
        <v>0</v>
      </c>
      <c r="R520" s="2">
        <v>7610</v>
      </c>
      <c r="S520" s="2">
        <v>6993600</v>
      </c>
      <c r="T520" s="2">
        <v>329984000</v>
      </c>
      <c r="U520" s="2">
        <v>466</v>
      </c>
      <c r="V520" s="2">
        <v>955</v>
      </c>
      <c r="W520" s="2">
        <v>15</v>
      </c>
      <c r="X520" s="2">
        <v>2330</v>
      </c>
      <c r="Y520" s="2">
        <v>505</v>
      </c>
      <c r="Z520" s="2">
        <v>1255</v>
      </c>
      <c r="AA520" s="9">
        <f t="shared" si="74"/>
        <v>40424</v>
      </c>
      <c r="AB520" s="9">
        <f t="shared" si="75"/>
        <v>5895</v>
      </c>
      <c r="AC520" s="9">
        <f t="shared" si="76"/>
        <v>7985</v>
      </c>
      <c r="AD520" s="9">
        <f t="shared" si="77"/>
        <v>7610</v>
      </c>
      <c r="AE520" s="44">
        <f t="shared" si="78"/>
        <v>2.4581295037626942E-4</v>
      </c>
      <c r="AF520" s="9">
        <f t="shared" si="79"/>
        <v>1360</v>
      </c>
      <c r="AG520" s="9">
        <f t="shared" si="72"/>
        <v>1760</v>
      </c>
      <c r="AH520" s="44">
        <f t="shared" si="80"/>
        <v>3.013084369128211E-4</v>
      </c>
      <c r="AI520">
        <f>AA520/'Totals and Drop Down Lists'!W$6*Inputs!E$37</f>
        <v>36670.243818625982</v>
      </c>
      <c r="AJ520">
        <f>AB520/'Totals and Drop Down Lists'!X$6*Inputs!F$37</f>
        <v>19396.832442352028</v>
      </c>
      <c r="AK520">
        <f>AC520/'Totals and Drop Down Lists'!Y$6*Inputs!G$37</f>
        <v>52639.817223732134</v>
      </c>
      <c r="AL520">
        <f>AD520/'Totals and Drop Down Lists'!Z$6*Inputs!H$37</f>
        <v>61013.18466465349</v>
      </c>
      <c r="AM520">
        <f>AE520/'Totals and Drop Down Lists'!AA$6*Inputs!I$37</f>
        <v>30601.094502023992</v>
      </c>
      <c r="AN520">
        <f>AF520/'Totals and Drop Down Lists'!AB$6*Inputs!J$37</f>
        <v>27141.102670868848</v>
      </c>
      <c r="AO520">
        <f>AG520/'Totals and Drop Down Lists'!AC$6*Inputs!K$37</f>
        <v>32777.494075201248</v>
      </c>
      <c r="AP520">
        <f>AH520/'Totals and Drop Down Lists'!AD$6*Inputs!L$37</f>
        <v>70906.887054615334</v>
      </c>
      <c r="AQ520">
        <f>IF(OR($D520="51",$D520="52",$D520="61"),(AA520/'Totals and Drop Down Lists'!W$4)*Inputs!E$38,0)</f>
        <v>0</v>
      </c>
      <c r="AR520">
        <f>IF(OR($D520="51",$D520="52",$D520="61"),(AB520/'Totals and Drop Down Lists'!X$4)*Inputs!F$38,0)</f>
        <v>0</v>
      </c>
      <c r="AS520">
        <f>IF(OR($D520="51",$D520="52",$D520="61"),(AC520/'Totals and Drop Down Lists'!Y$4)*Inputs!G$38,0)</f>
        <v>0</v>
      </c>
      <c r="AT520">
        <f>IF(OR($D520="51",$D520="52",$D520="61"),(AD520/'Totals and Drop Down Lists'!Z$4)*Inputs!H$38,0)</f>
        <v>0</v>
      </c>
      <c r="AU520">
        <f>IF(OR($D520="51",$D520="52",$D520="61"),(AE520/'Totals and Drop Down Lists'!AA$4)*Inputs!I$38,0)</f>
        <v>0</v>
      </c>
      <c r="AV520">
        <f>IF(OR($D520="51",$D520="52",$D520="61"),(AF520/'Totals and Drop Down Lists'!AB$4)*Inputs!J$38,0)</f>
        <v>0</v>
      </c>
      <c r="AW520">
        <f>IF(OR($D520="51",$D520="52",$D520="61"),(AG520/'Totals and Drop Down Lists'!AC$4)*Inputs!K$38,0)</f>
        <v>0</v>
      </c>
      <c r="AX520">
        <f>IF(OR($D520="51",$D520="52",$D520="61"),(AH520/'Totals and Drop Down Lists'!AD$4)*Inputs!L$38,0)</f>
        <v>0</v>
      </c>
      <c r="AY520">
        <f>IF(OR($D520="51",$D520="52",$D520="61"),0,(AA520/'Totals and Drop Down Lists'!W$5)*Inputs!E$39)</f>
        <v>0</v>
      </c>
      <c r="AZ520">
        <f>IF(OR($D520="51",$D520="52",$D520="61"),0,(AB520/'Totals and Drop Down Lists'!X$5)*Inputs!F$39)</f>
        <v>0</v>
      </c>
      <c r="BA520">
        <f>IF(OR($D520="51",$D520="52",$D520="61"),0,(AC520/'Totals and Drop Down Lists'!Y$5)*Inputs!G$39)</f>
        <v>0</v>
      </c>
      <c r="BB520">
        <f>IF(OR($D520="51",$D520="52",$D520="61"),0,(AD520/'Totals and Drop Down Lists'!Z$5)*Inputs!H$39)</f>
        <v>0</v>
      </c>
      <c r="BC520">
        <f>IF(OR($D520="51",$D520="52",$D520="61"),0,(AE520/'Totals and Drop Down Lists'!AA$5)*Inputs!I$39)</f>
        <v>0</v>
      </c>
      <c r="BD520">
        <f>IF(OR($D520="51",$D520="52",$D520="61"),0,(AF520/'Totals and Drop Down Lists'!AB$5)*Inputs!J$39)</f>
        <v>0</v>
      </c>
      <c r="BE520">
        <f>IF(OR($D520="51",$D520="52",$D520="61"),0,(AG520/'Totals and Drop Down Lists'!AC$5)*Inputs!K$39)</f>
        <v>0</v>
      </c>
      <c r="BF520">
        <f>IF(OR($D520="51",$D520="52",$D520="61"),0,(AH520/'Totals and Drop Down Lists'!AD$5)*Inputs!L$39)</f>
        <v>0</v>
      </c>
      <c r="BG520" s="10">
        <f t="shared" si="73"/>
        <v>331146.65645207308</v>
      </c>
    </row>
    <row r="521" spans="1:59" ht="28.8">
      <c r="A521" s="1" t="s">
        <v>7388</v>
      </c>
      <c r="B521" s="1" t="s">
        <v>979</v>
      </c>
      <c r="C521" s="1" t="s">
        <v>1003</v>
      </c>
      <c r="D521" s="1" t="s">
        <v>545</v>
      </c>
      <c r="E521" s="1" t="s">
        <v>1004</v>
      </c>
      <c r="F521" s="2">
        <v>110052</v>
      </c>
      <c r="G521" s="2">
        <v>971</v>
      </c>
      <c r="H521" s="2">
        <v>182</v>
      </c>
      <c r="I521" s="2">
        <v>25247</v>
      </c>
      <c r="J521" s="2">
        <v>41555</v>
      </c>
      <c r="K521" s="2">
        <v>21843</v>
      </c>
      <c r="L521" s="2">
        <v>225</v>
      </c>
      <c r="M521" s="2">
        <v>53</v>
      </c>
      <c r="N521" s="2">
        <v>71</v>
      </c>
      <c r="O521" s="2">
        <v>698</v>
      </c>
      <c r="P521" s="2">
        <v>117</v>
      </c>
      <c r="Q521" s="2">
        <v>168</v>
      </c>
      <c r="R521" s="2">
        <v>15094</v>
      </c>
      <c r="S521" s="2">
        <v>18268500</v>
      </c>
      <c r="T521" s="2">
        <v>722847800</v>
      </c>
      <c r="U521" s="2">
        <v>2074</v>
      </c>
      <c r="V521" s="2">
        <v>2735</v>
      </c>
      <c r="W521" s="2">
        <v>215</v>
      </c>
      <c r="X521" s="2">
        <v>8420</v>
      </c>
      <c r="Y521" s="2">
        <v>1045</v>
      </c>
      <c r="Z521" s="2">
        <v>5495</v>
      </c>
      <c r="AA521" s="9">
        <f t="shared" si="74"/>
        <v>110052</v>
      </c>
      <c r="AB521" s="9">
        <f t="shared" si="75"/>
        <v>24094</v>
      </c>
      <c r="AC521" s="9">
        <f t="shared" si="76"/>
        <v>16426</v>
      </c>
      <c r="AD521" s="9">
        <f t="shared" si="77"/>
        <v>15094</v>
      </c>
      <c r="AE521" s="44">
        <f t="shared" si="78"/>
        <v>8.0185726957906968E-4</v>
      </c>
      <c r="AF521" s="9">
        <f t="shared" si="79"/>
        <v>5470</v>
      </c>
      <c r="AG521" s="9">
        <f t="shared" si="72"/>
        <v>6540</v>
      </c>
      <c r="AH521" s="44">
        <f t="shared" si="80"/>
        <v>1.2791392747998113E-3</v>
      </c>
      <c r="AI521">
        <f>AA521/'Totals and Drop Down Lists'!W$6*Inputs!E$37</f>
        <v>99832.616087656512</v>
      </c>
      <c r="AJ521">
        <f>AB521/'Totals and Drop Down Lists'!X$6*Inputs!F$37</f>
        <v>79278.588781345185</v>
      </c>
      <c r="AK521">
        <f>AC521/'Totals and Drop Down Lists'!Y$6*Inputs!G$37</f>
        <v>108285.74047802431</v>
      </c>
      <c r="AL521">
        <f>AD521/'Totals and Drop Down Lists'!Z$6*Inputs!H$37</f>
        <v>121016.16416928776</v>
      </c>
      <c r="AM521">
        <f>AE521/'Totals and Drop Down Lists'!AA$6*Inputs!I$37</f>
        <v>99822.690570060746</v>
      </c>
      <c r="AN521">
        <f>AF521/'Totals and Drop Down Lists'!AB$6*Inputs!J$37</f>
        <v>109163.11147768574</v>
      </c>
      <c r="AO521">
        <f>AG521/'Totals and Drop Down Lists'!AC$6*Inputs!K$37</f>
        <v>121798.18821125918</v>
      </c>
      <c r="AP521">
        <f>AH521/'Totals and Drop Down Lists'!AD$6*Inputs!L$37</f>
        <v>301019.72920059768</v>
      </c>
      <c r="AQ521">
        <f>IF(OR($D521="51",$D521="52",$D521="61"),(AA521/'Totals and Drop Down Lists'!W$4)*Inputs!E$38,0)</f>
        <v>0</v>
      </c>
      <c r="AR521">
        <f>IF(OR($D521="51",$D521="52",$D521="61"),(AB521/'Totals and Drop Down Lists'!X$4)*Inputs!F$38,0)</f>
        <v>0</v>
      </c>
      <c r="AS521">
        <f>IF(OR($D521="51",$D521="52",$D521="61"),(AC521/'Totals and Drop Down Lists'!Y$4)*Inputs!G$38,0)</f>
        <v>0</v>
      </c>
      <c r="AT521">
        <f>IF(OR($D521="51",$D521="52",$D521="61"),(AD521/'Totals and Drop Down Lists'!Z$4)*Inputs!H$38,0)</f>
        <v>0</v>
      </c>
      <c r="AU521">
        <f>IF(OR($D521="51",$D521="52",$D521="61"),(AE521/'Totals and Drop Down Lists'!AA$4)*Inputs!I$38,0)</f>
        <v>0</v>
      </c>
      <c r="AV521">
        <f>IF(OR($D521="51",$D521="52",$D521="61"),(AF521/'Totals and Drop Down Lists'!AB$4)*Inputs!J$38,0)</f>
        <v>0</v>
      </c>
      <c r="AW521">
        <f>IF(OR($D521="51",$D521="52",$D521="61"),(AG521/'Totals and Drop Down Lists'!AC$4)*Inputs!K$38,0)</f>
        <v>0</v>
      </c>
      <c r="AX521">
        <f>IF(OR($D521="51",$D521="52",$D521="61"),(AH521/'Totals and Drop Down Lists'!AD$4)*Inputs!L$38,0)</f>
        <v>0</v>
      </c>
      <c r="AY521">
        <f>IF(OR($D521="51",$D521="52",$D521="61"),0,(AA521/'Totals and Drop Down Lists'!W$5)*Inputs!E$39)</f>
        <v>0</v>
      </c>
      <c r="AZ521">
        <f>IF(OR($D521="51",$D521="52",$D521="61"),0,(AB521/'Totals and Drop Down Lists'!X$5)*Inputs!F$39)</f>
        <v>0</v>
      </c>
      <c r="BA521">
        <f>IF(OR($D521="51",$D521="52",$D521="61"),0,(AC521/'Totals and Drop Down Lists'!Y$5)*Inputs!G$39)</f>
        <v>0</v>
      </c>
      <c r="BB521">
        <f>IF(OR($D521="51",$D521="52",$D521="61"),0,(AD521/'Totals and Drop Down Lists'!Z$5)*Inputs!H$39)</f>
        <v>0</v>
      </c>
      <c r="BC521">
        <f>IF(OR($D521="51",$D521="52",$D521="61"),0,(AE521/'Totals and Drop Down Lists'!AA$5)*Inputs!I$39)</f>
        <v>0</v>
      </c>
      <c r="BD521">
        <f>IF(OR($D521="51",$D521="52",$D521="61"),0,(AF521/'Totals and Drop Down Lists'!AB$5)*Inputs!J$39)</f>
        <v>0</v>
      </c>
      <c r="BE521">
        <f>IF(OR($D521="51",$D521="52",$D521="61"),0,(AG521/'Totals and Drop Down Lists'!AC$5)*Inputs!K$39)</f>
        <v>0</v>
      </c>
      <c r="BF521">
        <f>IF(OR($D521="51",$D521="52",$D521="61"),0,(AH521/'Totals and Drop Down Lists'!AD$5)*Inputs!L$39)</f>
        <v>0</v>
      </c>
      <c r="BG521" s="10">
        <f t="shared" si="73"/>
        <v>1040216.8289759171</v>
      </c>
    </row>
    <row r="522" spans="1:59" ht="28.8">
      <c r="A522" s="1" t="s">
        <v>7388</v>
      </c>
      <c r="B522" s="1" t="s">
        <v>979</v>
      </c>
      <c r="C522" s="1" t="s">
        <v>1005</v>
      </c>
      <c r="D522" s="1" t="s">
        <v>10</v>
      </c>
      <c r="E522" s="1" t="s">
        <v>1006</v>
      </c>
      <c r="F522" s="2">
        <v>63340</v>
      </c>
      <c r="G522" s="2">
        <v>434</v>
      </c>
      <c r="H522" s="2">
        <v>172</v>
      </c>
      <c r="I522" s="2">
        <v>4513</v>
      </c>
      <c r="J522" s="2">
        <v>24910</v>
      </c>
      <c r="K522" s="2">
        <v>6821</v>
      </c>
      <c r="L522" s="2">
        <v>97</v>
      </c>
      <c r="M522" s="2">
        <v>6</v>
      </c>
      <c r="N522" s="2">
        <v>10</v>
      </c>
      <c r="O522" s="2">
        <v>139</v>
      </c>
      <c r="P522" s="2">
        <v>38</v>
      </c>
      <c r="Q522" s="2">
        <v>8</v>
      </c>
      <c r="R522" s="2">
        <v>7147</v>
      </c>
      <c r="S522" s="2">
        <v>8151900</v>
      </c>
      <c r="T522" s="2">
        <v>398014900</v>
      </c>
      <c r="U522" s="2">
        <v>329</v>
      </c>
      <c r="V522" s="2">
        <v>515</v>
      </c>
      <c r="W522" s="2">
        <v>0</v>
      </c>
      <c r="X522" s="2">
        <v>1770</v>
      </c>
      <c r="Y522" s="2">
        <v>120</v>
      </c>
      <c r="Z522" s="2">
        <v>1225</v>
      </c>
      <c r="AA522" s="9">
        <f t="shared" si="74"/>
        <v>63340</v>
      </c>
      <c r="AB522" s="9">
        <f t="shared" si="75"/>
        <v>3907</v>
      </c>
      <c r="AC522" s="9">
        <f t="shared" si="76"/>
        <v>7445</v>
      </c>
      <c r="AD522" s="9">
        <f t="shared" si="77"/>
        <v>7147</v>
      </c>
      <c r="AE522" s="44">
        <f t="shared" si="78"/>
        <v>1.304422127919709E-4</v>
      </c>
      <c r="AF522" s="9">
        <f t="shared" si="79"/>
        <v>1255</v>
      </c>
      <c r="AG522" s="9">
        <f t="shared" si="72"/>
        <v>1345</v>
      </c>
      <c r="AH522" s="44">
        <f t="shared" si="80"/>
        <v>1.3704010813178521E-4</v>
      </c>
      <c r="AI522">
        <f>AA522/'Totals and Drop Down Lists'!W$6*Inputs!E$37</f>
        <v>57458.2733888722</v>
      </c>
      <c r="AJ522">
        <f>AB522/'Totals and Drop Down Lists'!X$6*Inputs!F$37</f>
        <v>12855.542723031278</v>
      </c>
      <c r="AK522">
        <f>AC522/'Totals and Drop Down Lists'!Y$6*Inputs!G$37</f>
        <v>49079.954819121573</v>
      </c>
      <c r="AL522">
        <f>AD522/'Totals and Drop Down Lists'!Z$6*Inputs!H$37</f>
        <v>57301.08157664632</v>
      </c>
      <c r="AM522">
        <f>AE522/'Totals and Drop Down Lists'!AA$6*Inputs!I$37</f>
        <v>16238.666329784946</v>
      </c>
      <c r="AN522">
        <f>AF522/'Totals and Drop Down Lists'!AB$6*Inputs!J$37</f>
        <v>25045.649891132653</v>
      </c>
      <c r="AO522">
        <f>AG522/'Totals and Drop Down Lists'!AC$6*Inputs!K$37</f>
        <v>25048.709960878226</v>
      </c>
      <c r="AP522">
        <f>AH522/'Totals and Drop Down Lists'!AD$6*Inputs!L$37</f>
        <v>32249.636182820374</v>
      </c>
      <c r="AQ522">
        <f>IF(OR($D522="51",$D522="52",$D522="61"),(AA522/'Totals and Drop Down Lists'!W$4)*Inputs!E$38,0)</f>
        <v>0</v>
      </c>
      <c r="AR522">
        <f>IF(OR($D522="51",$D522="52",$D522="61"),(AB522/'Totals and Drop Down Lists'!X$4)*Inputs!F$38,0)</f>
        <v>0</v>
      </c>
      <c r="AS522">
        <f>IF(OR($D522="51",$D522="52",$D522="61"),(AC522/'Totals and Drop Down Lists'!Y$4)*Inputs!G$38,0)</f>
        <v>0</v>
      </c>
      <c r="AT522">
        <f>IF(OR($D522="51",$D522="52",$D522="61"),(AD522/'Totals and Drop Down Lists'!Z$4)*Inputs!H$38,0)</f>
        <v>0</v>
      </c>
      <c r="AU522">
        <f>IF(OR($D522="51",$D522="52",$D522="61"),(AE522/'Totals and Drop Down Lists'!AA$4)*Inputs!I$38,0)</f>
        <v>0</v>
      </c>
      <c r="AV522">
        <f>IF(OR($D522="51",$D522="52",$D522="61"),(AF522/'Totals and Drop Down Lists'!AB$4)*Inputs!J$38,0)</f>
        <v>0</v>
      </c>
      <c r="AW522">
        <f>IF(OR($D522="51",$D522="52",$D522="61"),(AG522/'Totals and Drop Down Lists'!AC$4)*Inputs!K$38,0)</f>
        <v>0</v>
      </c>
      <c r="AX522">
        <f>IF(OR($D522="51",$D522="52",$D522="61"),(AH522/'Totals and Drop Down Lists'!AD$4)*Inputs!L$38,0)</f>
        <v>0</v>
      </c>
      <c r="AY522">
        <f>IF(OR($D522="51",$D522="52",$D522="61"),0,(AA522/'Totals and Drop Down Lists'!W$5)*Inputs!E$39)</f>
        <v>0</v>
      </c>
      <c r="AZ522">
        <f>IF(OR($D522="51",$D522="52",$D522="61"),0,(AB522/'Totals and Drop Down Lists'!X$5)*Inputs!F$39)</f>
        <v>0</v>
      </c>
      <c r="BA522">
        <f>IF(OR($D522="51",$D522="52",$D522="61"),0,(AC522/'Totals and Drop Down Lists'!Y$5)*Inputs!G$39)</f>
        <v>0</v>
      </c>
      <c r="BB522">
        <f>IF(OR($D522="51",$D522="52",$D522="61"),0,(AD522/'Totals and Drop Down Lists'!Z$5)*Inputs!H$39)</f>
        <v>0</v>
      </c>
      <c r="BC522">
        <f>IF(OR($D522="51",$D522="52",$D522="61"),0,(AE522/'Totals and Drop Down Lists'!AA$5)*Inputs!I$39)</f>
        <v>0</v>
      </c>
      <c r="BD522">
        <f>IF(OR($D522="51",$D522="52",$D522="61"),0,(AF522/'Totals and Drop Down Lists'!AB$5)*Inputs!J$39)</f>
        <v>0</v>
      </c>
      <c r="BE522">
        <f>IF(OR($D522="51",$D522="52",$D522="61"),0,(AG522/'Totals and Drop Down Lists'!AC$5)*Inputs!K$39)</f>
        <v>0</v>
      </c>
      <c r="BF522">
        <f>IF(OR($D522="51",$D522="52",$D522="61"),0,(AH522/'Totals and Drop Down Lists'!AD$5)*Inputs!L$39)</f>
        <v>0</v>
      </c>
      <c r="BG522" s="10">
        <f t="shared" si="73"/>
        <v>275277.51487228757</v>
      </c>
    </row>
    <row r="523" spans="1:59" ht="28.8">
      <c r="A523" s="1" t="s">
        <v>7388</v>
      </c>
      <c r="B523" s="1" t="s">
        <v>979</v>
      </c>
      <c r="C523" s="1" t="s">
        <v>1007</v>
      </c>
      <c r="D523" s="1" t="s">
        <v>10</v>
      </c>
      <c r="E523" s="1" t="s">
        <v>1008</v>
      </c>
      <c r="F523" s="2">
        <v>55349</v>
      </c>
      <c r="G523" s="2">
        <v>327</v>
      </c>
      <c r="H523" s="2">
        <v>376</v>
      </c>
      <c r="I523" s="2">
        <v>6112</v>
      </c>
      <c r="J523" s="2">
        <v>20875</v>
      </c>
      <c r="K523" s="2">
        <v>9012</v>
      </c>
      <c r="L523" s="2">
        <v>135</v>
      </c>
      <c r="M523" s="2">
        <v>33</v>
      </c>
      <c r="N523" s="2">
        <v>8</v>
      </c>
      <c r="O523" s="2">
        <v>337</v>
      </c>
      <c r="P523" s="2">
        <v>27</v>
      </c>
      <c r="Q523" s="2">
        <v>0</v>
      </c>
      <c r="R523" s="2">
        <v>6119</v>
      </c>
      <c r="S523" s="2">
        <v>9725800</v>
      </c>
      <c r="T523" s="2">
        <v>380955000</v>
      </c>
      <c r="U523" s="2">
        <v>638</v>
      </c>
      <c r="V523" s="2">
        <v>530</v>
      </c>
      <c r="W523" s="2">
        <v>35</v>
      </c>
      <c r="X523" s="2">
        <v>2505</v>
      </c>
      <c r="Y523" s="2">
        <v>335</v>
      </c>
      <c r="Z523" s="2">
        <v>1820</v>
      </c>
      <c r="AA523" s="9">
        <f t="shared" si="74"/>
        <v>55349</v>
      </c>
      <c r="AB523" s="9">
        <f t="shared" si="75"/>
        <v>5409</v>
      </c>
      <c r="AC523" s="9">
        <f t="shared" si="76"/>
        <v>6659</v>
      </c>
      <c r="AD523" s="9">
        <f t="shared" si="77"/>
        <v>6119</v>
      </c>
      <c r="AE523" s="44">
        <f t="shared" si="78"/>
        <v>2.7171378226053931E-4</v>
      </c>
      <c r="AF523" s="9">
        <f t="shared" si="79"/>
        <v>1940</v>
      </c>
      <c r="AG523" s="9">
        <f t="shared" si="72"/>
        <v>2155</v>
      </c>
      <c r="AH523" s="44">
        <f t="shared" si="80"/>
        <v>3.4617289473067448E-4</v>
      </c>
      <c r="AI523">
        <f>AA523/'Totals and Drop Down Lists'!W$6*Inputs!E$37</f>
        <v>50209.314395337657</v>
      </c>
      <c r="AJ523">
        <f>AB523/'Totals and Drop Down Lists'!X$6*Inputs!F$37</f>
        <v>17797.70427153217</v>
      </c>
      <c r="AK523">
        <f>AC523/'Totals and Drop Down Lists'!Y$6*Inputs!G$37</f>
        <v>43898.377319077306</v>
      </c>
      <c r="AL523">
        <f>AD523/'Totals and Drop Down Lists'!Z$6*Inputs!H$37</f>
        <v>49059.090271092602</v>
      </c>
      <c r="AM523">
        <f>AE523/'Totals and Drop Down Lists'!AA$6*Inputs!I$37</f>
        <v>33825.47223703895</v>
      </c>
      <c r="AN523">
        <f>AF523/'Totals and Drop Down Lists'!AB$6*Inputs!J$37</f>
        <v>38715.984692268801</v>
      </c>
      <c r="AO523">
        <f>AG523/'Totals and Drop Down Lists'!AC$6*Inputs!K$37</f>
        <v>40133.806665942437</v>
      </c>
      <c r="AP523">
        <f>AH523/'Totals and Drop Down Lists'!AD$6*Inputs!L$37</f>
        <v>81464.835832456913</v>
      </c>
      <c r="AQ523">
        <f>IF(OR($D523="51",$D523="52",$D523="61"),(AA523/'Totals and Drop Down Lists'!W$4)*Inputs!E$38,0)</f>
        <v>0</v>
      </c>
      <c r="AR523">
        <f>IF(OR($D523="51",$D523="52",$D523="61"),(AB523/'Totals and Drop Down Lists'!X$4)*Inputs!F$38,0)</f>
        <v>0</v>
      </c>
      <c r="AS523">
        <f>IF(OR($D523="51",$D523="52",$D523="61"),(AC523/'Totals and Drop Down Lists'!Y$4)*Inputs!G$38,0)</f>
        <v>0</v>
      </c>
      <c r="AT523">
        <f>IF(OR($D523="51",$D523="52",$D523="61"),(AD523/'Totals and Drop Down Lists'!Z$4)*Inputs!H$38,0)</f>
        <v>0</v>
      </c>
      <c r="AU523">
        <f>IF(OR($D523="51",$D523="52",$D523="61"),(AE523/'Totals and Drop Down Lists'!AA$4)*Inputs!I$38,0)</f>
        <v>0</v>
      </c>
      <c r="AV523">
        <f>IF(OR($D523="51",$D523="52",$D523="61"),(AF523/'Totals and Drop Down Lists'!AB$4)*Inputs!J$38,0)</f>
        <v>0</v>
      </c>
      <c r="AW523">
        <f>IF(OR($D523="51",$D523="52",$D523="61"),(AG523/'Totals and Drop Down Lists'!AC$4)*Inputs!K$38,0)</f>
        <v>0</v>
      </c>
      <c r="AX523">
        <f>IF(OR($D523="51",$D523="52",$D523="61"),(AH523/'Totals and Drop Down Lists'!AD$4)*Inputs!L$38,0)</f>
        <v>0</v>
      </c>
      <c r="AY523">
        <f>IF(OR($D523="51",$D523="52",$D523="61"),0,(AA523/'Totals and Drop Down Lists'!W$5)*Inputs!E$39)</f>
        <v>0</v>
      </c>
      <c r="AZ523">
        <f>IF(OR($D523="51",$D523="52",$D523="61"),0,(AB523/'Totals and Drop Down Lists'!X$5)*Inputs!F$39)</f>
        <v>0</v>
      </c>
      <c r="BA523">
        <f>IF(OR($D523="51",$D523="52",$D523="61"),0,(AC523/'Totals and Drop Down Lists'!Y$5)*Inputs!G$39)</f>
        <v>0</v>
      </c>
      <c r="BB523">
        <f>IF(OR($D523="51",$D523="52",$D523="61"),0,(AD523/'Totals and Drop Down Lists'!Z$5)*Inputs!H$39)</f>
        <v>0</v>
      </c>
      <c r="BC523">
        <f>IF(OR($D523="51",$D523="52",$D523="61"),0,(AE523/'Totals and Drop Down Lists'!AA$5)*Inputs!I$39)</f>
        <v>0</v>
      </c>
      <c r="BD523">
        <f>IF(OR($D523="51",$D523="52",$D523="61"),0,(AF523/'Totals and Drop Down Lists'!AB$5)*Inputs!J$39)</f>
        <v>0</v>
      </c>
      <c r="BE523">
        <f>IF(OR($D523="51",$D523="52",$D523="61"),0,(AG523/'Totals and Drop Down Lists'!AC$5)*Inputs!K$39)</f>
        <v>0</v>
      </c>
      <c r="BF523">
        <f>IF(OR($D523="51",$D523="52",$D523="61"),0,(AH523/'Totals and Drop Down Lists'!AD$5)*Inputs!L$39)</f>
        <v>0</v>
      </c>
      <c r="BG523" s="10">
        <f t="shared" si="73"/>
        <v>355104.58568474685</v>
      </c>
    </row>
    <row r="524" spans="1:59" ht="28.8">
      <c r="A524" s="1" t="s">
        <v>7388</v>
      </c>
      <c r="B524" s="1" t="s">
        <v>979</v>
      </c>
      <c r="C524" s="1" t="s">
        <v>1009</v>
      </c>
      <c r="D524" s="1" t="s">
        <v>58</v>
      </c>
      <c r="E524" s="1" t="s">
        <v>1010</v>
      </c>
      <c r="F524" s="2">
        <v>464272</v>
      </c>
      <c r="G524" s="2">
        <v>1639</v>
      </c>
      <c r="H524" s="2">
        <v>750</v>
      </c>
      <c r="I524" s="2">
        <v>22228</v>
      </c>
      <c r="J524" s="2">
        <v>179686</v>
      </c>
      <c r="K524" s="2">
        <v>34296</v>
      </c>
      <c r="L524" s="2">
        <v>563</v>
      </c>
      <c r="M524" s="2">
        <v>103</v>
      </c>
      <c r="N524" s="2">
        <v>0</v>
      </c>
      <c r="O524" s="2">
        <v>496</v>
      </c>
      <c r="P524" s="2">
        <v>186</v>
      </c>
      <c r="Q524" s="2">
        <v>33</v>
      </c>
      <c r="R524" s="2">
        <v>22355</v>
      </c>
      <c r="S524" s="2">
        <v>36989400</v>
      </c>
      <c r="T524" s="2">
        <v>2029060100</v>
      </c>
      <c r="U524" s="2">
        <v>2139</v>
      </c>
      <c r="V524" s="2">
        <v>2377</v>
      </c>
      <c r="W524" s="2">
        <v>199</v>
      </c>
      <c r="X524" s="2">
        <v>7688</v>
      </c>
      <c r="Y524" s="2">
        <v>1115</v>
      </c>
      <c r="Z524" s="2">
        <v>4759</v>
      </c>
      <c r="AA524" s="9">
        <f t="shared" si="74"/>
        <v>464272</v>
      </c>
      <c r="AB524" s="9">
        <f t="shared" si="75"/>
        <v>19839</v>
      </c>
      <c r="AC524" s="9">
        <f t="shared" si="76"/>
        <v>23736</v>
      </c>
      <c r="AD524" s="9">
        <f t="shared" si="77"/>
        <v>22355</v>
      </c>
      <c r="AE524" s="44">
        <f t="shared" si="78"/>
        <v>4.5716027575773866E-4</v>
      </c>
      <c r="AF524" s="9">
        <f t="shared" si="79"/>
        <v>5112</v>
      </c>
      <c r="AG524" s="9">
        <f t="shared" si="72"/>
        <v>5874</v>
      </c>
      <c r="AH524" s="44">
        <f t="shared" si="80"/>
        <v>4.1717114178502429E-4</v>
      </c>
      <c r="AI524">
        <f>AA524/'Totals and Drop Down Lists'!W$6*Inputs!E$37</f>
        <v>421159.89110828028</v>
      </c>
      <c r="AJ524">
        <f>AB524/'Totals and Drop Down Lists'!X$6*Inputs!F$37</f>
        <v>65277.991318714485</v>
      </c>
      <c r="AK524">
        <f>AC524/'Totals and Drop Down Lists'!Y$6*Inputs!G$37</f>
        <v>156475.72969599324</v>
      </c>
      <c r="AL524">
        <f>AD524/'Totals and Drop Down Lists'!Z$6*Inputs!H$37</f>
        <v>179231.24089071338</v>
      </c>
      <c r="AM524">
        <f>AE524/'Totals and Drop Down Lists'!AA$6*Inputs!I$37</f>
        <v>56911.585738748989</v>
      </c>
      <c r="AN524">
        <f>AF524/'Totals and Drop Down Lists'!AB$6*Inputs!J$37</f>
        <v>102018.61533344233</v>
      </c>
      <c r="AO524">
        <f>AG524/'Totals and Drop Down Lists'!AC$6*Inputs!K$37</f>
        <v>109394.88647598417</v>
      </c>
      <c r="AP524">
        <f>AH524/'Totals and Drop Down Lists'!AD$6*Inputs!L$37</f>
        <v>98172.846854448464</v>
      </c>
      <c r="AQ524">
        <f>IF(OR($D524="51",$D524="52",$D524="61"),(AA524/'Totals and Drop Down Lists'!W$4)*Inputs!E$38,0)</f>
        <v>0</v>
      </c>
      <c r="AR524">
        <f>IF(OR($D524="51",$D524="52",$D524="61"),(AB524/'Totals and Drop Down Lists'!X$4)*Inputs!F$38,0)</f>
        <v>0</v>
      </c>
      <c r="AS524">
        <f>IF(OR($D524="51",$D524="52",$D524="61"),(AC524/'Totals and Drop Down Lists'!Y$4)*Inputs!G$38,0)</f>
        <v>0</v>
      </c>
      <c r="AT524">
        <f>IF(OR($D524="51",$D524="52",$D524="61"),(AD524/'Totals and Drop Down Lists'!Z$4)*Inputs!H$38,0)</f>
        <v>0</v>
      </c>
      <c r="AU524">
        <f>IF(OR($D524="51",$D524="52",$D524="61"),(AE524/'Totals and Drop Down Lists'!AA$4)*Inputs!I$38,0)</f>
        <v>0</v>
      </c>
      <c r="AV524">
        <f>IF(OR($D524="51",$D524="52",$D524="61"),(AF524/'Totals and Drop Down Lists'!AB$4)*Inputs!J$38,0)</f>
        <v>0</v>
      </c>
      <c r="AW524">
        <f>IF(OR($D524="51",$D524="52",$D524="61"),(AG524/'Totals and Drop Down Lists'!AC$4)*Inputs!K$38,0)</f>
        <v>0</v>
      </c>
      <c r="AX524">
        <f>IF(OR($D524="51",$D524="52",$D524="61"),(AH524/'Totals and Drop Down Lists'!AD$4)*Inputs!L$38,0)</f>
        <v>0</v>
      </c>
      <c r="AY524">
        <f>IF(OR($D524="51",$D524="52",$D524="61"),0,(AA524/'Totals and Drop Down Lists'!W$5)*Inputs!E$39)</f>
        <v>0</v>
      </c>
      <c r="AZ524">
        <f>IF(OR($D524="51",$D524="52",$D524="61"),0,(AB524/'Totals and Drop Down Lists'!X$5)*Inputs!F$39)</f>
        <v>0</v>
      </c>
      <c r="BA524">
        <f>IF(OR($D524="51",$D524="52",$D524="61"),0,(AC524/'Totals and Drop Down Lists'!Y$5)*Inputs!G$39)</f>
        <v>0</v>
      </c>
      <c r="BB524">
        <f>IF(OR($D524="51",$D524="52",$D524="61"),0,(AD524/'Totals and Drop Down Lists'!Z$5)*Inputs!H$39)</f>
        <v>0</v>
      </c>
      <c r="BC524">
        <f>IF(OR($D524="51",$D524="52",$D524="61"),0,(AE524/'Totals and Drop Down Lists'!AA$5)*Inputs!I$39)</f>
        <v>0</v>
      </c>
      <c r="BD524">
        <f>IF(OR($D524="51",$D524="52",$D524="61"),0,(AF524/'Totals and Drop Down Lists'!AB$5)*Inputs!J$39)</f>
        <v>0</v>
      </c>
      <c r="BE524">
        <f>IF(OR($D524="51",$D524="52",$D524="61"),0,(AG524/'Totals and Drop Down Lists'!AC$5)*Inputs!K$39)</f>
        <v>0</v>
      </c>
      <c r="BF524">
        <f>IF(OR($D524="51",$D524="52",$D524="61"),0,(AH524/'Totals and Drop Down Lists'!AD$5)*Inputs!L$39)</f>
        <v>0</v>
      </c>
      <c r="BG524" s="10">
        <f t="shared" si="73"/>
        <v>1188642.7874163254</v>
      </c>
    </row>
    <row r="525" spans="1:59" ht="28.8">
      <c r="A525" s="1" t="s">
        <v>7388</v>
      </c>
      <c r="B525" s="1" t="s">
        <v>979</v>
      </c>
      <c r="C525" s="1" t="s">
        <v>1011</v>
      </c>
      <c r="D525" s="1" t="s">
        <v>25</v>
      </c>
      <c r="E525" s="1" t="s">
        <v>1012</v>
      </c>
      <c r="F525" s="2">
        <v>188629</v>
      </c>
      <c r="G525" s="2">
        <v>672</v>
      </c>
      <c r="H525" s="2">
        <v>109</v>
      </c>
      <c r="I525" s="2">
        <v>11970</v>
      </c>
      <c r="J525" s="2">
        <v>75755</v>
      </c>
      <c r="K525" s="2">
        <v>16608</v>
      </c>
      <c r="L525" s="2">
        <v>363</v>
      </c>
      <c r="M525" s="2">
        <v>44</v>
      </c>
      <c r="N525" s="2">
        <v>44</v>
      </c>
      <c r="O525" s="2">
        <v>211</v>
      </c>
      <c r="P525" s="2">
        <v>27</v>
      </c>
      <c r="Q525" s="2">
        <v>17</v>
      </c>
      <c r="R525" s="2">
        <v>22161</v>
      </c>
      <c r="S525" s="2">
        <v>15036700</v>
      </c>
      <c r="T525" s="2">
        <v>819550900</v>
      </c>
      <c r="U525" s="2">
        <v>869</v>
      </c>
      <c r="V525" s="2">
        <v>1673</v>
      </c>
      <c r="W525" s="2">
        <v>75</v>
      </c>
      <c r="X525" s="2">
        <v>4245</v>
      </c>
      <c r="Y525" s="2">
        <v>611</v>
      </c>
      <c r="Z525" s="2">
        <v>2323</v>
      </c>
      <c r="AA525" s="9">
        <f t="shared" si="74"/>
        <v>188629</v>
      </c>
      <c r="AB525" s="9">
        <f t="shared" si="75"/>
        <v>11189</v>
      </c>
      <c r="AC525" s="9">
        <f t="shared" si="76"/>
        <v>22867</v>
      </c>
      <c r="AD525" s="9">
        <f t="shared" si="77"/>
        <v>22161</v>
      </c>
      <c r="AE525" s="44">
        <f t="shared" si="78"/>
        <v>2.542840710180053E-4</v>
      </c>
      <c r="AF525" s="9">
        <f t="shared" si="79"/>
        <v>2497</v>
      </c>
      <c r="AG525" s="9">
        <f t="shared" si="72"/>
        <v>2934</v>
      </c>
      <c r="AH525" s="44">
        <f t="shared" si="80"/>
        <v>2.3934107065711429E-4</v>
      </c>
      <c r="AI525">
        <f>AA525/'Totals and Drop Down Lists'!W$6*Inputs!E$37</f>
        <v>171112.98786027115</v>
      </c>
      <c r="AJ525">
        <f>AB525/'Totals and Drop Down Lists'!X$6*Inputs!F$37</f>
        <v>36816.142187867154</v>
      </c>
      <c r="AK525">
        <f>AC525/'Totals and Drop Down Lists'!Y$6*Inputs!G$37</f>
        <v>150746.98815968476</v>
      </c>
      <c r="AL525">
        <f>AD525/'Totals and Drop Down Lists'!Z$6*Inputs!H$37</f>
        <v>177675.84564433456</v>
      </c>
      <c r="AM525">
        <f>AE525/'Totals and Drop Down Lists'!AA$6*Inputs!I$37</f>
        <v>31655.658807521344</v>
      </c>
      <c r="AN525">
        <f>AF525/'Totals and Drop Down Lists'!AB$6*Inputs!J$37</f>
        <v>49831.862771440821</v>
      </c>
      <c r="AO525">
        <f>AG525/'Totals and Drop Down Lists'!AC$6*Inputs!K$37</f>
        <v>54641.572509454811</v>
      </c>
      <c r="AP525">
        <f>AH525/'Totals and Drop Down Lists'!AD$6*Inputs!L$37</f>
        <v>56324.112389607537</v>
      </c>
      <c r="AQ525">
        <f>IF(OR($D525="51",$D525="52",$D525="61"),(AA525/'Totals and Drop Down Lists'!W$4)*Inputs!E$38,0)</f>
        <v>0</v>
      </c>
      <c r="AR525">
        <f>IF(OR($D525="51",$D525="52",$D525="61"),(AB525/'Totals and Drop Down Lists'!X$4)*Inputs!F$38,0)</f>
        <v>0</v>
      </c>
      <c r="AS525">
        <f>IF(OR($D525="51",$D525="52",$D525="61"),(AC525/'Totals and Drop Down Lists'!Y$4)*Inputs!G$38,0)</f>
        <v>0</v>
      </c>
      <c r="AT525">
        <f>IF(OR($D525="51",$D525="52",$D525="61"),(AD525/'Totals and Drop Down Lists'!Z$4)*Inputs!H$38,0)</f>
        <v>0</v>
      </c>
      <c r="AU525">
        <f>IF(OR($D525="51",$D525="52",$D525="61"),(AE525/'Totals and Drop Down Lists'!AA$4)*Inputs!I$38,0)</f>
        <v>0</v>
      </c>
      <c r="AV525">
        <f>IF(OR($D525="51",$D525="52",$D525="61"),(AF525/'Totals and Drop Down Lists'!AB$4)*Inputs!J$38,0)</f>
        <v>0</v>
      </c>
      <c r="AW525">
        <f>IF(OR($D525="51",$D525="52",$D525="61"),(AG525/'Totals and Drop Down Lists'!AC$4)*Inputs!K$38,0)</f>
        <v>0</v>
      </c>
      <c r="AX525">
        <f>IF(OR($D525="51",$D525="52",$D525="61"),(AH525/'Totals and Drop Down Lists'!AD$4)*Inputs!L$38,0)</f>
        <v>0</v>
      </c>
      <c r="AY525">
        <f>IF(OR($D525="51",$D525="52",$D525="61"),0,(AA525/'Totals and Drop Down Lists'!W$5)*Inputs!E$39)</f>
        <v>0</v>
      </c>
      <c r="AZ525">
        <f>IF(OR($D525="51",$D525="52",$D525="61"),0,(AB525/'Totals and Drop Down Lists'!X$5)*Inputs!F$39)</f>
        <v>0</v>
      </c>
      <c r="BA525">
        <f>IF(OR($D525="51",$D525="52",$D525="61"),0,(AC525/'Totals and Drop Down Lists'!Y$5)*Inputs!G$39)</f>
        <v>0</v>
      </c>
      <c r="BB525">
        <f>IF(OR($D525="51",$D525="52",$D525="61"),0,(AD525/'Totals and Drop Down Lists'!Z$5)*Inputs!H$39)</f>
        <v>0</v>
      </c>
      <c r="BC525">
        <f>IF(OR($D525="51",$D525="52",$D525="61"),0,(AE525/'Totals and Drop Down Lists'!AA$5)*Inputs!I$39)</f>
        <v>0</v>
      </c>
      <c r="BD525">
        <f>IF(OR($D525="51",$D525="52",$D525="61"),0,(AF525/'Totals and Drop Down Lists'!AB$5)*Inputs!J$39)</f>
        <v>0</v>
      </c>
      <c r="BE525">
        <f>IF(OR($D525="51",$D525="52",$D525="61"),0,(AG525/'Totals and Drop Down Lists'!AC$5)*Inputs!K$39)</f>
        <v>0</v>
      </c>
      <c r="BF525">
        <f>IF(OR($D525="51",$D525="52",$D525="61"),0,(AH525/'Totals and Drop Down Lists'!AD$5)*Inputs!L$39)</f>
        <v>0</v>
      </c>
      <c r="BG525" s="10">
        <f t="shared" si="73"/>
        <v>728805.17033018218</v>
      </c>
    </row>
    <row r="526" spans="1:59" ht="28.8">
      <c r="A526" s="1" t="s">
        <v>7388</v>
      </c>
      <c r="B526" s="1" t="s">
        <v>979</v>
      </c>
      <c r="C526" s="1" t="s">
        <v>1013</v>
      </c>
      <c r="D526" s="1" t="s">
        <v>58</v>
      </c>
      <c r="E526" s="1" t="s">
        <v>1014</v>
      </c>
      <c r="F526" s="2">
        <v>118151</v>
      </c>
      <c r="G526" s="2">
        <v>252</v>
      </c>
      <c r="H526" s="2">
        <v>176</v>
      </c>
      <c r="I526" s="2">
        <v>5086</v>
      </c>
      <c r="J526" s="2">
        <v>46619</v>
      </c>
      <c r="K526" s="2">
        <v>7035</v>
      </c>
      <c r="L526" s="2">
        <v>192</v>
      </c>
      <c r="M526" s="2">
        <v>61</v>
      </c>
      <c r="N526" s="2">
        <v>0</v>
      </c>
      <c r="O526" s="2">
        <v>74</v>
      </c>
      <c r="P526" s="2">
        <v>0</v>
      </c>
      <c r="Q526" s="2">
        <v>0</v>
      </c>
      <c r="R526" s="2">
        <v>10347</v>
      </c>
      <c r="S526" s="2">
        <v>7443900</v>
      </c>
      <c r="T526" s="2">
        <v>373983700</v>
      </c>
      <c r="U526" s="2">
        <v>584</v>
      </c>
      <c r="V526" s="2">
        <v>560</v>
      </c>
      <c r="W526" s="2">
        <v>0</v>
      </c>
      <c r="X526" s="2">
        <v>1805</v>
      </c>
      <c r="Y526" s="2">
        <v>330</v>
      </c>
      <c r="Z526" s="2">
        <v>1085</v>
      </c>
      <c r="AA526" s="9">
        <f t="shared" si="74"/>
        <v>118151</v>
      </c>
      <c r="AB526" s="9">
        <f t="shared" si="75"/>
        <v>4658</v>
      </c>
      <c r="AC526" s="9">
        <f t="shared" si="76"/>
        <v>10674</v>
      </c>
      <c r="AD526" s="9">
        <f t="shared" si="77"/>
        <v>10347</v>
      </c>
      <c r="AE526" s="44">
        <f t="shared" si="78"/>
        <v>7.4141443284086433E-5</v>
      </c>
      <c r="AF526" s="9">
        <f t="shared" si="79"/>
        <v>1245</v>
      </c>
      <c r="AG526" s="9">
        <f t="shared" si="72"/>
        <v>1415</v>
      </c>
      <c r="AH526" s="44">
        <f t="shared" si="80"/>
        <v>7.9452702612295653E-5</v>
      </c>
      <c r="AI526">
        <f>AA526/'Totals and Drop Down Lists'!W$6*Inputs!E$37</f>
        <v>107179.54624516323</v>
      </c>
      <c r="AJ526">
        <f>AB526/'Totals and Drop Down Lists'!X$6*Inputs!F$37</f>
        <v>15326.62349728172</v>
      </c>
      <c r="AK526">
        <f>AC526/'Totals and Drop Down Lists'!Y$6*Inputs!G$37</f>
        <v>70366.613531135488</v>
      </c>
      <c r="AL526">
        <f>AD526/'Totals and Drop Down Lists'!Z$6*Inputs!H$37</f>
        <v>82957.08564062677</v>
      </c>
      <c r="AM526">
        <f>AE526/'Totals and Drop Down Lists'!AA$6*Inputs!I$37</f>
        <v>9229.8201090702569</v>
      </c>
      <c r="AN526">
        <f>AF526/'Totals and Drop Down Lists'!AB$6*Inputs!J$37</f>
        <v>24846.082959729203</v>
      </c>
      <c r="AO526">
        <f>AG526/'Totals and Drop Down Lists'!AC$6*Inputs!K$37</f>
        <v>26352.36029341464</v>
      </c>
      <c r="AP526">
        <f>AH526/'Totals and Drop Down Lists'!AD$6*Inputs!L$37</f>
        <v>18697.597279508052</v>
      </c>
      <c r="AQ526">
        <f>IF(OR($D526="51",$D526="52",$D526="61"),(AA526/'Totals and Drop Down Lists'!W$4)*Inputs!E$38,0)</f>
        <v>0</v>
      </c>
      <c r="AR526">
        <f>IF(OR($D526="51",$D526="52",$D526="61"),(AB526/'Totals and Drop Down Lists'!X$4)*Inputs!F$38,0)</f>
        <v>0</v>
      </c>
      <c r="AS526">
        <f>IF(OR($D526="51",$D526="52",$D526="61"),(AC526/'Totals and Drop Down Lists'!Y$4)*Inputs!G$38,0)</f>
        <v>0</v>
      </c>
      <c r="AT526">
        <f>IF(OR($D526="51",$D526="52",$D526="61"),(AD526/'Totals and Drop Down Lists'!Z$4)*Inputs!H$38,0)</f>
        <v>0</v>
      </c>
      <c r="AU526">
        <f>IF(OR($D526="51",$D526="52",$D526="61"),(AE526/'Totals and Drop Down Lists'!AA$4)*Inputs!I$38,0)</f>
        <v>0</v>
      </c>
      <c r="AV526">
        <f>IF(OR($D526="51",$D526="52",$D526="61"),(AF526/'Totals and Drop Down Lists'!AB$4)*Inputs!J$38,0)</f>
        <v>0</v>
      </c>
      <c r="AW526">
        <f>IF(OR($D526="51",$D526="52",$D526="61"),(AG526/'Totals and Drop Down Lists'!AC$4)*Inputs!K$38,0)</f>
        <v>0</v>
      </c>
      <c r="AX526">
        <f>IF(OR($D526="51",$D526="52",$D526="61"),(AH526/'Totals and Drop Down Lists'!AD$4)*Inputs!L$38,0)</f>
        <v>0</v>
      </c>
      <c r="AY526">
        <f>IF(OR($D526="51",$D526="52",$D526="61"),0,(AA526/'Totals and Drop Down Lists'!W$5)*Inputs!E$39)</f>
        <v>0</v>
      </c>
      <c r="AZ526">
        <f>IF(OR($D526="51",$D526="52",$D526="61"),0,(AB526/'Totals and Drop Down Lists'!X$5)*Inputs!F$39)</f>
        <v>0</v>
      </c>
      <c r="BA526">
        <f>IF(OR($D526="51",$D526="52",$D526="61"),0,(AC526/'Totals and Drop Down Lists'!Y$5)*Inputs!G$39)</f>
        <v>0</v>
      </c>
      <c r="BB526">
        <f>IF(OR($D526="51",$D526="52",$D526="61"),0,(AD526/'Totals and Drop Down Lists'!Z$5)*Inputs!H$39)</f>
        <v>0</v>
      </c>
      <c r="BC526">
        <f>IF(OR($D526="51",$D526="52",$D526="61"),0,(AE526/'Totals and Drop Down Lists'!AA$5)*Inputs!I$39)</f>
        <v>0</v>
      </c>
      <c r="BD526">
        <f>IF(OR($D526="51",$D526="52",$D526="61"),0,(AF526/'Totals and Drop Down Lists'!AB$5)*Inputs!J$39)</f>
        <v>0</v>
      </c>
      <c r="BE526">
        <f>IF(OR($D526="51",$D526="52",$D526="61"),0,(AG526/'Totals and Drop Down Lists'!AC$5)*Inputs!K$39)</f>
        <v>0</v>
      </c>
      <c r="BF526">
        <f>IF(OR($D526="51",$D526="52",$D526="61"),0,(AH526/'Totals and Drop Down Lists'!AD$5)*Inputs!L$39)</f>
        <v>0</v>
      </c>
      <c r="BG526" s="10">
        <f t="shared" si="73"/>
        <v>354955.72955592937</v>
      </c>
    </row>
    <row r="527" spans="1:59" ht="28.8">
      <c r="A527" s="1" t="s">
        <v>7388</v>
      </c>
      <c r="B527" s="1" t="s">
        <v>979</v>
      </c>
      <c r="C527" s="1" t="s">
        <v>1015</v>
      </c>
      <c r="D527" s="1" t="s">
        <v>58</v>
      </c>
      <c r="E527" s="1" t="s">
        <v>1016</v>
      </c>
      <c r="F527" s="2">
        <v>391819</v>
      </c>
      <c r="G527" s="2">
        <v>1677</v>
      </c>
      <c r="H527" s="2">
        <v>383</v>
      </c>
      <c r="I527" s="2">
        <v>24077</v>
      </c>
      <c r="J527" s="2">
        <v>147592</v>
      </c>
      <c r="K527" s="2">
        <v>31891</v>
      </c>
      <c r="L527" s="2">
        <v>643</v>
      </c>
      <c r="M527" s="2">
        <v>92</v>
      </c>
      <c r="N527" s="2">
        <v>112</v>
      </c>
      <c r="O527" s="2">
        <v>724</v>
      </c>
      <c r="P527" s="2">
        <v>316</v>
      </c>
      <c r="Q527" s="2">
        <v>108</v>
      </c>
      <c r="R527" s="2">
        <v>27015</v>
      </c>
      <c r="S527" s="2">
        <v>35235500</v>
      </c>
      <c r="T527" s="2">
        <v>1682683100</v>
      </c>
      <c r="U527" s="2">
        <v>2160</v>
      </c>
      <c r="V527" s="2">
        <v>2265</v>
      </c>
      <c r="W527" s="2">
        <v>40</v>
      </c>
      <c r="X527" s="2">
        <v>7320</v>
      </c>
      <c r="Y527" s="2">
        <v>690</v>
      </c>
      <c r="Z527" s="2">
        <v>4645</v>
      </c>
      <c r="AA527" s="9">
        <f t="shared" si="74"/>
        <v>391819</v>
      </c>
      <c r="AB527" s="9">
        <f t="shared" si="75"/>
        <v>22017</v>
      </c>
      <c r="AC527" s="9">
        <f t="shared" si="76"/>
        <v>29010</v>
      </c>
      <c r="AD527" s="9">
        <f t="shared" si="77"/>
        <v>27015</v>
      </c>
      <c r="AE527" s="44">
        <f t="shared" si="78"/>
        <v>4.8124833856137591E-4</v>
      </c>
      <c r="AF527" s="9">
        <f t="shared" si="79"/>
        <v>5015</v>
      </c>
      <c r="AG527" s="9">
        <f t="shared" si="72"/>
        <v>5335</v>
      </c>
      <c r="AH527" s="44">
        <f t="shared" si="80"/>
        <v>4.2893435284053648E-4</v>
      </c>
      <c r="AI527">
        <f>AA527/'Totals and Drop Down Lists'!W$6*Inputs!E$37</f>
        <v>355434.84718905145</v>
      </c>
      <c r="AJ527">
        <f>AB527/'Totals and Drop Down Lists'!X$6*Inputs!F$37</f>
        <v>72444.45460275904</v>
      </c>
      <c r="AK527">
        <f>AC527/'Totals and Drop Down Lists'!Y$6*Inputs!G$37</f>
        <v>191243.71918102307</v>
      </c>
      <c r="AL527">
        <f>AD527/'Totals and Drop Down Lists'!Z$6*Inputs!H$37</f>
        <v>216592.79680888489</v>
      </c>
      <c r="AM527">
        <f>AE527/'Totals and Drop Down Lists'!AA$6*Inputs!I$37</f>
        <v>59910.293028566186</v>
      </c>
      <c r="AN527">
        <f>AF527/'Totals and Drop Down Lists'!AB$6*Inputs!J$37</f>
        <v>100082.81609882889</v>
      </c>
      <c r="AO527">
        <f>AG527/'Totals and Drop Down Lists'!AC$6*Inputs!K$37</f>
        <v>99356.77891545379</v>
      </c>
      <c r="AP527">
        <f>AH527/'Totals and Drop Down Lists'!AD$6*Inputs!L$37</f>
        <v>100941.08224227511</v>
      </c>
      <c r="AQ527">
        <f>IF(OR($D527="51",$D527="52",$D527="61"),(AA527/'Totals and Drop Down Lists'!W$4)*Inputs!E$38,0)</f>
        <v>0</v>
      </c>
      <c r="AR527">
        <f>IF(OR($D527="51",$D527="52",$D527="61"),(AB527/'Totals and Drop Down Lists'!X$4)*Inputs!F$38,0)</f>
        <v>0</v>
      </c>
      <c r="AS527">
        <f>IF(OR($D527="51",$D527="52",$D527="61"),(AC527/'Totals and Drop Down Lists'!Y$4)*Inputs!G$38,0)</f>
        <v>0</v>
      </c>
      <c r="AT527">
        <f>IF(OR($D527="51",$D527="52",$D527="61"),(AD527/'Totals and Drop Down Lists'!Z$4)*Inputs!H$38,0)</f>
        <v>0</v>
      </c>
      <c r="AU527">
        <f>IF(OR($D527="51",$D527="52",$D527="61"),(AE527/'Totals and Drop Down Lists'!AA$4)*Inputs!I$38,0)</f>
        <v>0</v>
      </c>
      <c r="AV527">
        <f>IF(OR($D527="51",$D527="52",$D527="61"),(AF527/'Totals and Drop Down Lists'!AB$4)*Inputs!J$38,0)</f>
        <v>0</v>
      </c>
      <c r="AW527">
        <f>IF(OR($D527="51",$D527="52",$D527="61"),(AG527/'Totals and Drop Down Lists'!AC$4)*Inputs!K$38,0)</f>
        <v>0</v>
      </c>
      <c r="AX527">
        <f>IF(OR($D527="51",$D527="52",$D527="61"),(AH527/'Totals and Drop Down Lists'!AD$4)*Inputs!L$38,0)</f>
        <v>0</v>
      </c>
      <c r="AY527">
        <f>IF(OR($D527="51",$D527="52",$D527="61"),0,(AA527/'Totals and Drop Down Lists'!W$5)*Inputs!E$39)</f>
        <v>0</v>
      </c>
      <c r="AZ527">
        <f>IF(OR($D527="51",$D527="52",$D527="61"),0,(AB527/'Totals and Drop Down Lists'!X$5)*Inputs!F$39)</f>
        <v>0</v>
      </c>
      <c r="BA527">
        <f>IF(OR($D527="51",$D527="52",$D527="61"),0,(AC527/'Totals and Drop Down Lists'!Y$5)*Inputs!G$39)</f>
        <v>0</v>
      </c>
      <c r="BB527">
        <f>IF(OR($D527="51",$D527="52",$D527="61"),0,(AD527/'Totals and Drop Down Lists'!Z$5)*Inputs!H$39)</f>
        <v>0</v>
      </c>
      <c r="BC527">
        <f>IF(OR($D527="51",$D527="52",$D527="61"),0,(AE527/'Totals and Drop Down Lists'!AA$5)*Inputs!I$39)</f>
        <v>0</v>
      </c>
      <c r="BD527">
        <f>IF(OR($D527="51",$D527="52",$D527="61"),0,(AF527/'Totals and Drop Down Lists'!AB$5)*Inputs!J$39)</f>
        <v>0</v>
      </c>
      <c r="BE527">
        <f>IF(OR($D527="51",$D527="52",$D527="61"),0,(AG527/'Totals and Drop Down Lists'!AC$5)*Inputs!K$39)</f>
        <v>0</v>
      </c>
      <c r="BF527">
        <f>IF(OR($D527="51",$D527="52",$D527="61"),0,(AH527/'Totals and Drop Down Lists'!AD$5)*Inputs!L$39)</f>
        <v>0</v>
      </c>
      <c r="BG527" s="10">
        <f t="shared" si="73"/>
        <v>1196006.7880668424</v>
      </c>
    </row>
    <row r="528" spans="1:59" ht="28.8">
      <c r="A528" s="1" t="s">
        <v>7388</v>
      </c>
      <c r="B528" s="1" t="s">
        <v>979</v>
      </c>
      <c r="C528" s="1" t="s">
        <v>1017</v>
      </c>
      <c r="D528" s="1" t="s">
        <v>58</v>
      </c>
      <c r="E528" s="1" t="s">
        <v>1018</v>
      </c>
      <c r="F528" s="2">
        <v>206078</v>
      </c>
      <c r="G528" s="2">
        <v>562</v>
      </c>
      <c r="H528" s="2">
        <v>83</v>
      </c>
      <c r="I528" s="2">
        <v>10899</v>
      </c>
      <c r="J528" s="2">
        <v>80103</v>
      </c>
      <c r="K528" s="2">
        <v>20557</v>
      </c>
      <c r="L528" s="2">
        <v>265</v>
      </c>
      <c r="M528" s="2">
        <v>20</v>
      </c>
      <c r="N528" s="2">
        <v>30</v>
      </c>
      <c r="O528" s="2">
        <v>208</v>
      </c>
      <c r="P528" s="2">
        <v>113</v>
      </c>
      <c r="Q528" s="2">
        <v>13</v>
      </c>
      <c r="R528" s="2">
        <v>16583</v>
      </c>
      <c r="S528" s="2">
        <v>21998200</v>
      </c>
      <c r="T528" s="2">
        <v>1166727000</v>
      </c>
      <c r="U528" s="2">
        <v>1223</v>
      </c>
      <c r="V528" s="2">
        <v>1451</v>
      </c>
      <c r="W528" s="2">
        <v>75</v>
      </c>
      <c r="X528" s="2">
        <v>3737</v>
      </c>
      <c r="Y528" s="2">
        <v>493</v>
      </c>
      <c r="Z528" s="2">
        <v>2199</v>
      </c>
      <c r="AA528" s="9">
        <f t="shared" si="74"/>
        <v>206078</v>
      </c>
      <c r="AB528" s="9">
        <f t="shared" si="75"/>
        <v>10254</v>
      </c>
      <c r="AC528" s="9">
        <f t="shared" si="76"/>
        <v>17232</v>
      </c>
      <c r="AD528" s="9">
        <f t="shared" si="77"/>
        <v>16583</v>
      </c>
      <c r="AE528" s="44">
        <f t="shared" si="78"/>
        <v>3.684397476837499E-4</v>
      </c>
      <c r="AF528" s="9">
        <f t="shared" si="79"/>
        <v>2211</v>
      </c>
      <c r="AG528" s="9">
        <f t="shared" si="72"/>
        <v>2692</v>
      </c>
      <c r="AH528" s="44">
        <f t="shared" si="80"/>
        <v>2.5706153483363175E-4</v>
      </c>
      <c r="AI528">
        <f>AA528/'Totals and Drop Down Lists'!W$6*Inputs!E$37</f>
        <v>186941.68082462909</v>
      </c>
      <c r="AJ528">
        <f>AB528/'Totals and Drop Down Lists'!X$6*Inputs!F$37</f>
        <v>33739.630171989433</v>
      </c>
      <c r="AK528">
        <f>AC528/'Totals and Drop Down Lists'!Y$6*Inputs!G$37</f>
        <v>113599.1647337949</v>
      </c>
      <c r="AL528">
        <f>AD528/'Totals and Drop Down Lists'!Z$6*Inputs!H$37</f>
        <v>132954.22356030866</v>
      </c>
      <c r="AM528">
        <f>AE528/'Totals and Drop Down Lists'!AA$6*Inputs!I$37</f>
        <v>45866.824835363732</v>
      </c>
      <c r="AN528">
        <f>AF528/'Totals and Drop Down Lists'!AB$6*Inputs!J$37</f>
        <v>44124.248533302227</v>
      </c>
      <c r="AO528">
        <f>AG528/'Totals and Drop Down Lists'!AC$6*Inputs!K$37</f>
        <v>50134.667074114637</v>
      </c>
      <c r="AP528">
        <f>AH528/'Totals and Drop Down Lists'!AD$6*Inputs!L$37</f>
        <v>60494.267612586671</v>
      </c>
      <c r="AQ528">
        <f>IF(OR($D528="51",$D528="52",$D528="61"),(AA528/'Totals and Drop Down Lists'!W$4)*Inputs!E$38,0)</f>
        <v>0</v>
      </c>
      <c r="AR528">
        <f>IF(OR($D528="51",$D528="52",$D528="61"),(AB528/'Totals and Drop Down Lists'!X$4)*Inputs!F$38,0)</f>
        <v>0</v>
      </c>
      <c r="AS528">
        <f>IF(OR($D528="51",$D528="52",$D528="61"),(AC528/'Totals and Drop Down Lists'!Y$4)*Inputs!G$38,0)</f>
        <v>0</v>
      </c>
      <c r="AT528">
        <f>IF(OR($D528="51",$D528="52",$D528="61"),(AD528/'Totals and Drop Down Lists'!Z$4)*Inputs!H$38,0)</f>
        <v>0</v>
      </c>
      <c r="AU528">
        <f>IF(OR($D528="51",$D528="52",$D528="61"),(AE528/'Totals and Drop Down Lists'!AA$4)*Inputs!I$38,0)</f>
        <v>0</v>
      </c>
      <c r="AV528">
        <f>IF(OR($D528="51",$D528="52",$D528="61"),(AF528/'Totals and Drop Down Lists'!AB$4)*Inputs!J$38,0)</f>
        <v>0</v>
      </c>
      <c r="AW528">
        <f>IF(OR($D528="51",$D528="52",$D528="61"),(AG528/'Totals and Drop Down Lists'!AC$4)*Inputs!K$38,0)</f>
        <v>0</v>
      </c>
      <c r="AX528">
        <f>IF(OR($D528="51",$D528="52",$D528="61"),(AH528/'Totals and Drop Down Lists'!AD$4)*Inputs!L$38,0)</f>
        <v>0</v>
      </c>
      <c r="AY528">
        <f>IF(OR($D528="51",$D528="52",$D528="61"),0,(AA528/'Totals and Drop Down Lists'!W$5)*Inputs!E$39)</f>
        <v>0</v>
      </c>
      <c r="AZ528">
        <f>IF(OR($D528="51",$D528="52",$D528="61"),0,(AB528/'Totals and Drop Down Lists'!X$5)*Inputs!F$39)</f>
        <v>0</v>
      </c>
      <c r="BA528">
        <f>IF(OR($D528="51",$D528="52",$D528="61"),0,(AC528/'Totals and Drop Down Lists'!Y$5)*Inputs!G$39)</f>
        <v>0</v>
      </c>
      <c r="BB528">
        <f>IF(OR($D528="51",$D528="52",$D528="61"),0,(AD528/'Totals and Drop Down Lists'!Z$5)*Inputs!H$39)</f>
        <v>0</v>
      </c>
      <c r="BC528">
        <f>IF(OR($D528="51",$D528="52",$D528="61"),0,(AE528/'Totals and Drop Down Lists'!AA$5)*Inputs!I$39)</f>
        <v>0</v>
      </c>
      <c r="BD528">
        <f>IF(OR($D528="51",$D528="52",$D528="61"),0,(AF528/'Totals and Drop Down Lists'!AB$5)*Inputs!J$39)</f>
        <v>0</v>
      </c>
      <c r="BE528">
        <f>IF(OR($D528="51",$D528="52",$D528="61"),0,(AG528/'Totals and Drop Down Lists'!AC$5)*Inputs!K$39)</f>
        <v>0</v>
      </c>
      <c r="BF528">
        <f>IF(OR($D528="51",$D528="52",$D528="61"),0,(AH528/'Totals and Drop Down Lists'!AD$5)*Inputs!L$39)</f>
        <v>0</v>
      </c>
      <c r="BG528" s="10">
        <f t="shared" si="73"/>
        <v>667854.70734608942</v>
      </c>
    </row>
    <row r="529" spans="1:59" ht="28.8">
      <c r="A529" s="1" t="s">
        <v>7388</v>
      </c>
      <c r="B529" s="1" t="s">
        <v>979</v>
      </c>
      <c r="C529" s="1" t="s">
        <v>1019</v>
      </c>
      <c r="D529" s="1" t="s">
        <v>25</v>
      </c>
      <c r="E529" s="1" t="s">
        <v>1020</v>
      </c>
      <c r="F529" s="2">
        <v>152366</v>
      </c>
      <c r="G529" s="2">
        <v>2260</v>
      </c>
      <c r="H529" s="2">
        <v>540</v>
      </c>
      <c r="I529" s="2">
        <v>8950</v>
      </c>
      <c r="J529" s="2">
        <v>54327</v>
      </c>
      <c r="K529" s="2">
        <v>13930</v>
      </c>
      <c r="L529" s="2">
        <v>176</v>
      </c>
      <c r="M529" s="2">
        <v>55</v>
      </c>
      <c r="N529" s="2">
        <v>18</v>
      </c>
      <c r="O529" s="2">
        <v>273</v>
      </c>
      <c r="P529" s="2">
        <v>52</v>
      </c>
      <c r="Q529" s="2">
        <v>0</v>
      </c>
      <c r="R529" s="2">
        <v>8951</v>
      </c>
      <c r="S529" s="2">
        <v>14999500</v>
      </c>
      <c r="T529" s="2">
        <v>745930200</v>
      </c>
      <c r="U529" s="2">
        <v>968</v>
      </c>
      <c r="V529" s="2">
        <v>709</v>
      </c>
      <c r="W529" s="2">
        <v>50</v>
      </c>
      <c r="X529" s="2">
        <v>3364</v>
      </c>
      <c r="Y529" s="2">
        <v>364</v>
      </c>
      <c r="Z529" s="2">
        <v>2410</v>
      </c>
      <c r="AA529" s="9">
        <f t="shared" si="74"/>
        <v>152366</v>
      </c>
      <c r="AB529" s="9">
        <f t="shared" si="75"/>
        <v>6150</v>
      </c>
      <c r="AC529" s="9">
        <f t="shared" si="76"/>
        <v>9525</v>
      </c>
      <c r="AD529" s="9">
        <f t="shared" si="77"/>
        <v>8951</v>
      </c>
      <c r="AE529" s="44">
        <f t="shared" si="78"/>
        <v>2.4944930331583534E-4</v>
      </c>
      <c r="AF529" s="9">
        <f t="shared" si="79"/>
        <v>2605</v>
      </c>
      <c r="AG529" s="9">
        <f t="shared" si="72"/>
        <v>2774</v>
      </c>
      <c r="AH529" s="44">
        <f t="shared" si="80"/>
        <v>2.6466282023942758E-4</v>
      </c>
      <c r="AI529">
        <f>AA529/'Totals and Drop Down Lists'!W$6*Inputs!E$37</f>
        <v>138217.35527579574</v>
      </c>
      <c r="AJ529">
        <f>AB529/'Totals and Drop Down Lists'!X$6*Inputs!F$37</f>
        <v>20235.88117395504</v>
      </c>
      <c r="AK529">
        <f>AC529/'Totals and Drop Down Lists'!Y$6*Inputs!G$37</f>
        <v>62792.017414658556</v>
      </c>
      <c r="AL529">
        <f>AD529/'Totals and Drop Down Lists'!Z$6*Inputs!H$37</f>
        <v>71764.6538677153</v>
      </c>
      <c r="AM529">
        <f>AE529/'Totals and Drop Down Lists'!AA$6*Inputs!I$37</f>
        <v>31053.781717144419</v>
      </c>
      <c r="AN529">
        <f>AF529/'Totals and Drop Down Lists'!AB$6*Inputs!J$37</f>
        <v>51987.185630598055</v>
      </c>
      <c r="AO529">
        <f>AG529/'Totals and Drop Down Lists'!AC$6*Inputs!K$37</f>
        <v>51661.800320800154</v>
      </c>
      <c r="AP529">
        <f>AH529/'Totals and Drop Down Lists'!AD$6*Inputs!L$37</f>
        <v>62283.077415793763</v>
      </c>
      <c r="AQ529">
        <f>IF(OR($D529="51",$D529="52",$D529="61"),(AA529/'Totals and Drop Down Lists'!W$4)*Inputs!E$38,0)</f>
        <v>0</v>
      </c>
      <c r="AR529">
        <f>IF(OR($D529="51",$D529="52",$D529="61"),(AB529/'Totals and Drop Down Lists'!X$4)*Inputs!F$38,0)</f>
        <v>0</v>
      </c>
      <c r="AS529">
        <f>IF(OR($D529="51",$D529="52",$D529="61"),(AC529/'Totals and Drop Down Lists'!Y$4)*Inputs!G$38,0)</f>
        <v>0</v>
      </c>
      <c r="AT529">
        <f>IF(OR($D529="51",$D529="52",$D529="61"),(AD529/'Totals and Drop Down Lists'!Z$4)*Inputs!H$38,0)</f>
        <v>0</v>
      </c>
      <c r="AU529">
        <f>IF(OR($D529="51",$D529="52",$D529="61"),(AE529/'Totals and Drop Down Lists'!AA$4)*Inputs!I$38,0)</f>
        <v>0</v>
      </c>
      <c r="AV529">
        <f>IF(OR($D529="51",$D529="52",$D529="61"),(AF529/'Totals and Drop Down Lists'!AB$4)*Inputs!J$38,0)</f>
        <v>0</v>
      </c>
      <c r="AW529">
        <f>IF(OR($D529="51",$D529="52",$D529="61"),(AG529/'Totals and Drop Down Lists'!AC$4)*Inputs!K$38,0)</f>
        <v>0</v>
      </c>
      <c r="AX529">
        <f>IF(OR($D529="51",$D529="52",$D529="61"),(AH529/'Totals and Drop Down Lists'!AD$4)*Inputs!L$38,0)</f>
        <v>0</v>
      </c>
      <c r="AY529">
        <f>IF(OR($D529="51",$D529="52",$D529="61"),0,(AA529/'Totals and Drop Down Lists'!W$5)*Inputs!E$39)</f>
        <v>0</v>
      </c>
      <c r="AZ529">
        <f>IF(OR($D529="51",$D529="52",$D529="61"),0,(AB529/'Totals and Drop Down Lists'!X$5)*Inputs!F$39)</f>
        <v>0</v>
      </c>
      <c r="BA529">
        <f>IF(OR($D529="51",$D529="52",$D529="61"),0,(AC529/'Totals and Drop Down Lists'!Y$5)*Inputs!G$39)</f>
        <v>0</v>
      </c>
      <c r="BB529">
        <f>IF(OR($D529="51",$D529="52",$D529="61"),0,(AD529/'Totals and Drop Down Lists'!Z$5)*Inputs!H$39)</f>
        <v>0</v>
      </c>
      <c r="BC529">
        <f>IF(OR($D529="51",$D529="52",$D529="61"),0,(AE529/'Totals and Drop Down Lists'!AA$5)*Inputs!I$39)</f>
        <v>0</v>
      </c>
      <c r="BD529">
        <f>IF(OR($D529="51",$D529="52",$D529="61"),0,(AF529/'Totals and Drop Down Lists'!AB$5)*Inputs!J$39)</f>
        <v>0</v>
      </c>
      <c r="BE529">
        <f>IF(OR($D529="51",$D529="52",$D529="61"),0,(AG529/'Totals and Drop Down Lists'!AC$5)*Inputs!K$39)</f>
        <v>0</v>
      </c>
      <c r="BF529">
        <f>IF(OR($D529="51",$D529="52",$D529="61"),0,(AH529/'Totals and Drop Down Lists'!AD$5)*Inputs!L$39)</f>
        <v>0</v>
      </c>
      <c r="BG529" s="10">
        <f t="shared" si="73"/>
        <v>489995.75281646108</v>
      </c>
    </row>
    <row r="530" spans="1:59" ht="28.8">
      <c r="A530" s="1" t="s">
        <v>7388</v>
      </c>
      <c r="B530" s="1" t="s">
        <v>979</v>
      </c>
      <c r="C530" s="1" t="s">
        <v>1021</v>
      </c>
      <c r="D530" s="1" t="s">
        <v>25</v>
      </c>
      <c r="E530" s="1" t="s">
        <v>1022</v>
      </c>
      <c r="F530" s="2">
        <v>118115</v>
      </c>
      <c r="G530" s="2">
        <v>1070</v>
      </c>
      <c r="H530" s="2">
        <v>107</v>
      </c>
      <c r="I530" s="2">
        <v>12945</v>
      </c>
      <c r="J530" s="2">
        <v>44018</v>
      </c>
      <c r="K530" s="2">
        <v>13167</v>
      </c>
      <c r="L530" s="2">
        <v>171</v>
      </c>
      <c r="M530" s="2">
        <v>30</v>
      </c>
      <c r="N530" s="2">
        <v>10</v>
      </c>
      <c r="O530" s="2">
        <v>409</v>
      </c>
      <c r="P530" s="2">
        <v>141</v>
      </c>
      <c r="Q530" s="2">
        <v>0</v>
      </c>
      <c r="R530" s="2">
        <v>13126</v>
      </c>
      <c r="S530" s="2">
        <v>10748800</v>
      </c>
      <c r="T530" s="2">
        <v>540856800</v>
      </c>
      <c r="U530" s="2">
        <v>1084</v>
      </c>
      <c r="V530" s="2">
        <v>1627</v>
      </c>
      <c r="W530" s="2">
        <v>155</v>
      </c>
      <c r="X530" s="2">
        <v>3887</v>
      </c>
      <c r="Y530" s="2">
        <v>732</v>
      </c>
      <c r="Z530" s="2">
        <v>2335</v>
      </c>
      <c r="AA530" s="9">
        <f t="shared" si="74"/>
        <v>118115</v>
      </c>
      <c r="AB530" s="9">
        <f t="shared" si="75"/>
        <v>11768</v>
      </c>
      <c r="AC530" s="9">
        <f t="shared" si="76"/>
        <v>13887</v>
      </c>
      <c r="AD530" s="9">
        <f t="shared" si="77"/>
        <v>13126</v>
      </c>
      <c r="AE530" s="44">
        <f t="shared" si="78"/>
        <v>2.7506741809838392E-4</v>
      </c>
      <c r="AF530" s="9">
        <f t="shared" si="79"/>
        <v>2105</v>
      </c>
      <c r="AG530" s="9">
        <f t="shared" si="72"/>
        <v>3067</v>
      </c>
      <c r="AH530" s="44">
        <f t="shared" si="80"/>
        <v>3.4136688703139447E-4</v>
      </c>
      <c r="AI530">
        <f>AA530/'Totals and Drop Down Lists'!W$6*Inputs!E$37</f>
        <v>107146.88919050584</v>
      </c>
      <c r="AJ530">
        <f>AB530/'Totals and Drop Down Lists'!X$6*Inputs!F$37</f>
        <v>38721.276366683407</v>
      </c>
      <c r="AK530">
        <f>AC530/'Totals and Drop Down Lists'!Y$6*Inputs!G$37</f>
        <v>91547.794838568341</v>
      </c>
      <c r="AL530">
        <f>AD530/'Totals and Drop Down Lists'!Z$6*Inputs!H$37</f>
        <v>105237.72166993978</v>
      </c>
      <c r="AM530">
        <f>AE530/'Totals and Drop Down Lists'!AA$6*Inputs!I$37</f>
        <v>34242.964183830882</v>
      </c>
      <c r="AN530">
        <f>AF530/'Totals and Drop Down Lists'!AB$6*Inputs!J$37</f>
        <v>42008.839060425678</v>
      </c>
      <c r="AO530">
        <f>AG530/'Totals and Drop Down Lists'!AC$6*Inputs!K$37</f>
        <v>57118.508141273989</v>
      </c>
      <c r="AP530">
        <f>AH530/'Totals and Drop Down Lists'!AD$6*Inputs!L$37</f>
        <v>80333.838477692974</v>
      </c>
      <c r="AQ530">
        <f>IF(OR($D530="51",$D530="52",$D530="61"),(AA530/'Totals and Drop Down Lists'!W$4)*Inputs!E$38,0)</f>
        <v>0</v>
      </c>
      <c r="AR530">
        <f>IF(OR($D530="51",$D530="52",$D530="61"),(AB530/'Totals and Drop Down Lists'!X$4)*Inputs!F$38,0)</f>
        <v>0</v>
      </c>
      <c r="AS530">
        <f>IF(OR($D530="51",$D530="52",$D530="61"),(AC530/'Totals and Drop Down Lists'!Y$4)*Inputs!G$38,0)</f>
        <v>0</v>
      </c>
      <c r="AT530">
        <f>IF(OR($D530="51",$D530="52",$D530="61"),(AD530/'Totals and Drop Down Lists'!Z$4)*Inputs!H$38,0)</f>
        <v>0</v>
      </c>
      <c r="AU530">
        <f>IF(OR($D530="51",$D530="52",$D530="61"),(AE530/'Totals and Drop Down Lists'!AA$4)*Inputs!I$38,0)</f>
        <v>0</v>
      </c>
      <c r="AV530">
        <f>IF(OR($D530="51",$D530="52",$D530="61"),(AF530/'Totals and Drop Down Lists'!AB$4)*Inputs!J$38,0)</f>
        <v>0</v>
      </c>
      <c r="AW530">
        <f>IF(OR($D530="51",$D530="52",$D530="61"),(AG530/'Totals and Drop Down Lists'!AC$4)*Inputs!K$38,0)</f>
        <v>0</v>
      </c>
      <c r="AX530">
        <f>IF(OR($D530="51",$D530="52",$D530="61"),(AH530/'Totals and Drop Down Lists'!AD$4)*Inputs!L$38,0)</f>
        <v>0</v>
      </c>
      <c r="AY530">
        <f>IF(OR($D530="51",$D530="52",$D530="61"),0,(AA530/'Totals and Drop Down Lists'!W$5)*Inputs!E$39)</f>
        <v>0</v>
      </c>
      <c r="AZ530">
        <f>IF(OR($D530="51",$D530="52",$D530="61"),0,(AB530/'Totals and Drop Down Lists'!X$5)*Inputs!F$39)</f>
        <v>0</v>
      </c>
      <c r="BA530">
        <f>IF(OR($D530="51",$D530="52",$D530="61"),0,(AC530/'Totals and Drop Down Lists'!Y$5)*Inputs!G$39)</f>
        <v>0</v>
      </c>
      <c r="BB530">
        <f>IF(OR($D530="51",$D530="52",$D530="61"),0,(AD530/'Totals and Drop Down Lists'!Z$5)*Inputs!H$39)</f>
        <v>0</v>
      </c>
      <c r="BC530">
        <f>IF(OR($D530="51",$D530="52",$D530="61"),0,(AE530/'Totals and Drop Down Lists'!AA$5)*Inputs!I$39)</f>
        <v>0</v>
      </c>
      <c r="BD530">
        <f>IF(OR($D530="51",$D530="52",$D530="61"),0,(AF530/'Totals and Drop Down Lists'!AB$5)*Inputs!J$39)</f>
        <v>0</v>
      </c>
      <c r="BE530">
        <f>IF(OR($D530="51",$D530="52",$D530="61"),0,(AG530/'Totals and Drop Down Lists'!AC$5)*Inputs!K$39)</f>
        <v>0</v>
      </c>
      <c r="BF530">
        <f>IF(OR($D530="51",$D530="52",$D530="61"),0,(AH530/'Totals and Drop Down Lists'!AD$5)*Inputs!L$39)</f>
        <v>0</v>
      </c>
      <c r="BG530" s="10">
        <f t="shared" si="73"/>
        <v>556357.83192892093</v>
      </c>
    </row>
    <row r="531" spans="1:59">
      <c r="A531" s="1" t="s">
        <v>7389</v>
      </c>
      <c r="B531" s="1" t="s">
        <v>1206</v>
      </c>
      <c r="C531" s="1" t="s">
        <v>1207</v>
      </c>
      <c r="D531" s="1" t="s">
        <v>7</v>
      </c>
      <c r="E531" s="1" t="s">
        <v>1208</v>
      </c>
      <c r="F531" s="2">
        <v>619371</v>
      </c>
      <c r="G531" s="2">
        <v>9616</v>
      </c>
      <c r="H531" s="2">
        <v>6559</v>
      </c>
      <c r="I531" s="2">
        <v>109200</v>
      </c>
      <c r="J531" s="2">
        <v>263649</v>
      </c>
      <c r="K531" s="2">
        <v>152579</v>
      </c>
      <c r="L531" s="2">
        <v>899</v>
      </c>
      <c r="M531" s="2">
        <v>338</v>
      </c>
      <c r="N531" s="2">
        <v>141</v>
      </c>
      <c r="O531" s="2">
        <v>3616</v>
      </c>
      <c r="P531" s="2">
        <v>2532</v>
      </c>
      <c r="Q531" s="2">
        <v>709</v>
      </c>
      <c r="R531" s="2">
        <v>104933</v>
      </c>
      <c r="S531" s="2">
        <v>204407900</v>
      </c>
      <c r="T531" s="2">
        <v>9759993200</v>
      </c>
      <c r="U531" s="2">
        <v>10518</v>
      </c>
      <c r="V531" s="2">
        <v>18860</v>
      </c>
      <c r="W531" s="2">
        <v>1410</v>
      </c>
      <c r="X531" s="2">
        <v>48030</v>
      </c>
      <c r="Y531" s="2">
        <v>7405</v>
      </c>
      <c r="Z531" s="2">
        <v>27410</v>
      </c>
      <c r="AA531" s="9">
        <f t="shared" si="74"/>
        <v>619371</v>
      </c>
      <c r="AB531" s="9">
        <f t="shared" si="75"/>
        <v>93025</v>
      </c>
      <c r="AC531" s="9">
        <f t="shared" si="76"/>
        <v>113168</v>
      </c>
      <c r="AD531" s="9">
        <f t="shared" si="77"/>
        <v>104933</v>
      </c>
      <c r="AE531" s="44">
        <f t="shared" si="78"/>
        <v>6.16679037561353E-3</v>
      </c>
      <c r="AF531" s="9">
        <f t="shared" si="79"/>
        <v>27760</v>
      </c>
      <c r="AG531" s="9">
        <f t="shared" si="72"/>
        <v>34815</v>
      </c>
      <c r="AH531" s="44">
        <f t="shared" si="80"/>
        <v>7.4969760182381313E-3</v>
      </c>
      <c r="AI531">
        <f>AA531/'Totals and Drop Down Lists'!W$6*Inputs!E$37</f>
        <v>561856.46111681662</v>
      </c>
      <c r="AJ531">
        <f>AB531/'Totals and Drop Down Lists'!X$6*Inputs!F$37</f>
        <v>306088.26767596224</v>
      </c>
      <c r="AK531">
        <f>AC531/'Totals and Drop Down Lists'!Y$6*Inputs!G$37</f>
        <v>746041.68260179309</v>
      </c>
      <c r="AL531">
        <f>AD531/'Totals and Drop Down Lists'!Z$6*Inputs!H$37</f>
        <v>841300.46076426876</v>
      </c>
      <c r="AM531">
        <f>AE531/'Totals and Drop Down Lists'!AA$6*Inputs!I$37</f>
        <v>767699.72765657678</v>
      </c>
      <c r="AN531">
        <f>AF531/'Totals and Drop Down Lists'!AB$6*Inputs!J$37</f>
        <v>553997.80157597002</v>
      </c>
      <c r="AO531">
        <f>AG531/'Totals and Drop Down Lists'!AC$6*Inputs!K$37</f>
        <v>648379.80467507476</v>
      </c>
      <c r="AP531">
        <f>AH531/'Totals and Drop Down Lists'!AD$6*Inputs!L$37</f>
        <v>1764262.6845201063</v>
      </c>
      <c r="AQ531">
        <f>IF(OR($D531="51",$D531="52",$D531="61"),(AA531/'Totals and Drop Down Lists'!W$4)*Inputs!E$38,0)</f>
        <v>0</v>
      </c>
      <c r="AR531">
        <f>IF(OR($D531="51",$D531="52",$D531="61"),(AB531/'Totals and Drop Down Lists'!X$4)*Inputs!F$38,0)</f>
        <v>0</v>
      </c>
      <c r="AS531">
        <f>IF(OR($D531="51",$D531="52",$D531="61"),(AC531/'Totals and Drop Down Lists'!Y$4)*Inputs!G$38,0)</f>
        <v>0</v>
      </c>
      <c r="AT531">
        <f>IF(OR($D531="51",$D531="52",$D531="61"),(AD531/'Totals and Drop Down Lists'!Z$4)*Inputs!H$38,0)</f>
        <v>0</v>
      </c>
      <c r="AU531">
        <f>IF(OR($D531="51",$D531="52",$D531="61"),(AE531/'Totals and Drop Down Lists'!AA$4)*Inputs!I$38,0)</f>
        <v>0</v>
      </c>
      <c r="AV531">
        <f>IF(OR($D531="51",$D531="52",$D531="61"),(AF531/'Totals and Drop Down Lists'!AB$4)*Inputs!J$38,0)</f>
        <v>0</v>
      </c>
      <c r="AW531">
        <f>IF(OR($D531="51",$D531="52",$D531="61"),(AG531/'Totals and Drop Down Lists'!AC$4)*Inputs!K$38,0)</f>
        <v>0</v>
      </c>
      <c r="AX531">
        <f>IF(OR($D531="51",$D531="52",$D531="61"),(AH531/'Totals and Drop Down Lists'!AD$4)*Inputs!L$38,0)</f>
        <v>0</v>
      </c>
      <c r="AY531">
        <f>IF(OR($D531="51",$D531="52",$D531="61"),0,(AA531/'Totals and Drop Down Lists'!W$5)*Inputs!E$39)</f>
        <v>0</v>
      </c>
      <c r="AZ531">
        <f>IF(OR($D531="51",$D531="52",$D531="61"),0,(AB531/'Totals and Drop Down Lists'!X$5)*Inputs!F$39)</f>
        <v>0</v>
      </c>
      <c r="BA531">
        <f>IF(OR($D531="51",$D531="52",$D531="61"),0,(AC531/'Totals and Drop Down Lists'!Y$5)*Inputs!G$39)</f>
        <v>0</v>
      </c>
      <c r="BB531">
        <f>IF(OR($D531="51",$D531="52",$D531="61"),0,(AD531/'Totals and Drop Down Lists'!Z$5)*Inputs!H$39)</f>
        <v>0</v>
      </c>
      <c r="BC531">
        <f>IF(OR($D531="51",$D531="52",$D531="61"),0,(AE531/'Totals and Drop Down Lists'!AA$5)*Inputs!I$39)</f>
        <v>0</v>
      </c>
      <c r="BD531">
        <f>IF(OR($D531="51",$D531="52",$D531="61"),0,(AF531/'Totals and Drop Down Lists'!AB$5)*Inputs!J$39)</f>
        <v>0</v>
      </c>
      <c r="BE531">
        <f>IF(OR($D531="51",$D531="52",$D531="61"),0,(AG531/'Totals and Drop Down Lists'!AC$5)*Inputs!K$39)</f>
        <v>0</v>
      </c>
      <c r="BF531">
        <f>IF(OR($D531="51",$D531="52",$D531="61"),0,(AH531/'Totals and Drop Down Lists'!AD$5)*Inputs!L$39)</f>
        <v>0</v>
      </c>
      <c r="BG531" s="10">
        <f t="shared" si="73"/>
        <v>6189626.890586568</v>
      </c>
    </row>
    <row r="532" spans="1:59">
      <c r="A532" s="1" t="s">
        <v>7390</v>
      </c>
      <c r="B532" s="1" t="s">
        <v>1156</v>
      </c>
      <c r="C532" s="1" t="s">
        <v>1157</v>
      </c>
      <c r="D532" s="1" t="s">
        <v>10</v>
      </c>
      <c r="E532" s="1" t="s">
        <v>1158</v>
      </c>
      <c r="F532" s="2">
        <v>36630</v>
      </c>
      <c r="G532" s="2">
        <v>472</v>
      </c>
      <c r="H532" s="2">
        <v>81</v>
      </c>
      <c r="I532" s="2">
        <v>5989</v>
      </c>
      <c r="J532" s="2">
        <v>12658</v>
      </c>
      <c r="K532" s="2">
        <v>5822</v>
      </c>
      <c r="L532" s="2">
        <v>95</v>
      </c>
      <c r="M532" s="2">
        <v>7</v>
      </c>
      <c r="N532" s="2">
        <v>0</v>
      </c>
      <c r="O532" s="2">
        <v>31</v>
      </c>
      <c r="P532" s="2">
        <v>29</v>
      </c>
      <c r="Q532" s="2">
        <v>57</v>
      </c>
      <c r="R532" s="2">
        <v>986</v>
      </c>
      <c r="S532" s="2">
        <v>5280200</v>
      </c>
      <c r="T532" s="2">
        <v>227137000</v>
      </c>
      <c r="U532" s="2">
        <v>852</v>
      </c>
      <c r="V532" s="2">
        <v>555</v>
      </c>
      <c r="W532" s="2">
        <v>115</v>
      </c>
      <c r="X532" s="2">
        <v>1445</v>
      </c>
      <c r="Y532" s="2">
        <v>150</v>
      </c>
      <c r="Z532" s="2">
        <v>865</v>
      </c>
      <c r="AA532" s="9">
        <f t="shared" si="74"/>
        <v>36630</v>
      </c>
      <c r="AB532" s="9">
        <f t="shared" si="75"/>
        <v>5436</v>
      </c>
      <c r="AC532" s="9">
        <f t="shared" si="76"/>
        <v>1205</v>
      </c>
      <c r="AD532" s="9">
        <f t="shared" si="77"/>
        <v>986</v>
      </c>
      <c r="AE532" s="44">
        <f t="shared" si="78"/>
        <v>1.8701442091239361E-4</v>
      </c>
      <c r="AF532" s="9">
        <f t="shared" si="79"/>
        <v>775</v>
      </c>
      <c r="AG532" s="9">
        <f t="shared" si="72"/>
        <v>1015</v>
      </c>
      <c r="AH532" s="44">
        <f t="shared" si="80"/>
        <v>1.737097672228876E-4</v>
      </c>
      <c r="AI532">
        <f>AA532/'Totals and Drop Down Lists'!W$6*Inputs!E$37</f>
        <v>33228.553113899412</v>
      </c>
      <c r="AJ532">
        <f>AB532/'Totals and Drop Down Lists'!X$6*Inputs!F$37</f>
        <v>17886.544725466603</v>
      </c>
      <c r="AK532">
        <f>AC532/'Totals and Drop Down Lists'!Y$6*Inputs!G$37</f>
        <v>7943.767032510611</v>
      </c>
      <c r="AL532">
        <f>AD532/'Totals and Drop Down Lists'!Z$6*Inputs!H$37</f>
        <v>7905.2562522139742</v>
      </c>
      <c r="AM532">
        <f>AE532/'Totals and Drop Down Lists'!AA$6*Inputs!I$37</f>
        <v>23281.303767036708</v>
      </c>
      <c r="AN532">
        <f>AF532/'Totals and Drop Down Lists'!AB$6*Inputs!J$37</f>
        <v>15466.437183767177</v>
      </c>
      <c r="AO532">
        <f>AG532/'Totals and Drop Down Lists'!AC$6*Inputs!K$37</f>
        <v>18902.929821777994</v>
      </c>
      <c r="AP532">
        <f>AH532/'Totals and Drop Down Lists'!AD$6*Inputs!L$37</f>
        <v>40879.103721614687</v>
      </c>
      <c r="AQ532">
        <f>IF(OR($D532="51",$D532="52",$D532="61"),(AA532/'Totals and Drop Down Lists'!W$4)*Inputs!E$38,0)</f>
        <v>0</v>
      </c>
      <c r="AR532">
        <f>IF(OR($D532="51",$D532="52",$D532="61"),(AB532/'Totals and Drop Down Lists'!X$4)*Inputs!F$38,0)</f>
        <v>0</v>
      </c>
      <c r="AS532">
        <f>IF(OR($D532="51",$D532="52",$D532="61"),(AC532/'Totals and Drop Down Lists'!Y$4)*Inputs!G$38,0)</f>
        <v>0</v>
      </c>
      <c r="AT532">
        <f>IF(OR($D532="51",$D532="52",$D532="61"),(AD532/'Totals and Drop Down Lists'!Z$4)*Inputs!H$38,0)</f>
        <v>0</v>
      </c>
      <c r="AU532">
        <f>IF(OR($D532="51",$D532="52",$D532="61"),(AE532/'Totals and Drop Down Lists'!AA$4)*Inputs!I$38,0)</f>
        <v>0</v>
      </c>
      <c r="AV532">
        <f>IF(OR($D532="51",$D532="52",$D532="61"),(AF532/'Totals and Drop Down Lists'!AB$4)*Inputs!J$38,0)</f>
        <v>0</v>
      </c>
      <c r="AW532">
        <f>IF(OR($D532="51",$D532="52",$D532="61"),(AG532/'Totals and Drop Down Lists'!AC$4)*Inputs!K$38,0)</f>
        <v>0</v>
      </c>
      <c r="AX532">
        <f>IF(OR($D532="51",$D532="52",$D532="61"),(AH532/'Totals and Drop Down Lists'!AD$4)*Inputs!L$38,0)</f>
        <v>0</v>
      </c>
      <c r="AY532">
        <f>IF(OR($D532="51",$D532="52",$D532="61"),0,(AA532/'Totals and Drop Down Lists'!W$5)*Inputs!E$39)</f>
        <v>0</v>
      </c>
      <c r="AZ532">
        <f>IF(OR($D532="51",$D532="52",$D532="61"),0,(AB532/'Totals and Drop Down Lists'!X$5)*Inputs!F$39)</f>
        <v>0</v>
      </c>
      <c r="BA532">
        <f>IF(OR($D532="51",$D532="52",$D532="61"),0,(AC532/'Totals and Drop Down Lists'!Y$5)*Inputs!G$39)</f>
        <v>0</v>
      </c>
      <c r="BB532">
        <f>IF(OR($D532="51",$D532="52",$D532="61"),0,(AD532/'Totals and Drop Down Lists'!Z$5)*Inputs!H$39)</f>
        <v>0</v>
      </c>
      <c r="BC532">
        <f>IF(OR($D532="51",$D532="52",$D532="61"),0,(AE532/'Totals and Drop Down Lists'!AA$5)*Inputs!I$39)</f>
        <v>0</v>
      </c>
      <c r="BD532">
        <f>IF(OR($D532="51",$D532="52",$D532="61"),0,(AF532/'Totals and Drop Down Lists'!AB$5)*Inputs!J$39)</f>
        <v>0</v>
      </c>
      <c r="BE532">
        <f>IF(OR($D532="51",$D532="52",$D532="61"),0,(AG532/'Totals and Drop Down Lists'!AC$5)*Inputs!K$39)</f>
        <v>0</v>
      </c>
      <c r="BF532">
        <f>IF(OR($D532="51",$D532="52",$D532="61"),0,(AH532/'Totals and Drop Down Lists'!AD$5)*Inputs!L$39)</f>
        <v>0</v>
      </c>
      <c r="BG532" s="10">
        <f t="shared" si="73"/>
        <v>165493.89561828718</v>
      </c>
    </row>
    <row r="533" spans="1:59">
      <c r="A533" s="1" t="s">
        <v>7390</v>
      </c>
      <c r="B533" s="1" t="s">
        <v>1156</v>
      </c>
      <c r="C533" s="1" t="s">
        <v>1159</v>
      </c>
      <c r="D533" s="1" t="s">
        <v>7</v>
      </c>
      <c r="E533" s="1" t="s">
        <v>1160</v>
      </c>
      <c r="F533" s="2">
        <v>71143</v>
      </c>
      <c r="G533" s="2">
        <v>726</v>
      </c>
      <c r="H533" s="2">
        <v>119</v>
      </c>
      <c r="I533" s="2">
        <v>16381</v>
      </c>
      <c r="J533" s="2">
        <v>28451</v>
      </c>
      <c r="K533" s="2">
        <v>15187</v>
      </c>
      <c r="L533" s="2">
        <v>133</v>
      </c>
      <c r="M533" s="2">
        <v>20</v>
      </c>
      <c r="N533" s="2">
        <v>0</v>
      </c>
      <c r="O533" s="2">
        <v>405</v>
      </c>
      <c r="P533" s="2">
        <v>113</v>
      </c>
      <c r="Q533" s="2">
        <v>7</v>
      </c>
      <c r="R533" s="2">
        <v>15497</v>
      </c>
      <c r="S533" s="2">
        <v>13324600</v>
      </c>
      <c r="T533" s="2">
        <v>549331800</v>
      </c>
      <c r="U533" s="2">
        <v>1954</v>
      </c>
      <c r="V533" s="2">
        <v>2330</v>
      </c>
      <c r="W533" s="2">
        <v>275</v>
      </c>
      <c r="X533" s="2">
        <v>5465</v>
      </c>
      <c r="Y533" s="2">
        <v>755</v>
      </c>
      <c r="Z533" s="2">
        <v>3115</v>
      </c>
      <c r="AA533" s="9">
        <f t="shared" si="74"/>
        <v>71143</v>
      </c>
      <c r="AB533" s="9">
        <f t="shared" si="75"/>
        <v>15536</v>
      </c>
      <c r="AC533" s="9">
        <f t="shared" si="76"/>
        <v>16175</v>
      </c>
      <c r="AD533" s="9">
        <f t="shared" si="77"/>
        <v>15497</v>
      </c>
      <c r="AE533" s="44">
        <f t="shared" si="78"/>
        <v>5.6616398077286348E-4</v>
      </c>
      <c r="AF533" s="9">
        <f t="shared" si="79"/>
        <v>2860</v>
      </c>
      <c r="AG533" s="9">
        <f t="shared" si="72"/>
        <v>3870</v>
      </c>
      <c r="AH533" s="44">
        <f t="shared" si="80"/>
        <v>7.6866394167545468E-4</v>
      </c>
      <c r="AI533">
        <f>AA533/'Totals and Drop Down Lists'!W$6*Inputs!E$37</f>
        <v>64536.689985862569</v>
      </c>
      <c r="AJ533">
        <f>AB533/'Totals and Drop Down Lists'!X$6*Inputs!F$37</f>
        <v>51119.455271311475</v>
      </c>
      <c r="AK533">
        <f>AC533/'Totals and Drop Down Lists'!Y$6*Inputs!G$37</f>
        <v>106631.06369365903</v>
      </c>
      <c r="AL533">
        <f>AD533/'Totals and Drop Down Lists'!Z$6*Inputs!H$37</f>
        <v>124247.21718109529</v>
      </c>
      <c r="AM533">
        <f>AE533/'Totals and Drop Down Lists'!AA$6*Inputs!I$37</f>
        <v>70481.386162740804</v>
      </c>
      <c r="AN533">
        <f>AF533/'Totals and Drop Down Lists'!AB$6*Inputs!J$37</f>
        <v>57076.142381385958</v>
      </c>
      <c r="AO533">
        <f>AG533/'Totals and Drop Down Lists'!AC$6*Inputs!K$37</f>
        <v>72073.239813084569</v>
      </c>
      <c r="AP533">
        <f>AH533/'Totals and Drop Down Lists'!AD$6*Inputs!L$37</f>
        <v>180889.615484304</v>
      </c>
      <c r="AQ533">
        <f>IF(OR($D533="51",$D533="52",$D533="61"),(AA533/'Totals and Drop Down Lists'!W$4)*Inputs!E$38,0)</f>
        <v>0</v>
      </c>
      <c r="AR533">
        <f>IF(OR($D533="51",$D533="52",$D533="61"),(AB533/'Totals and Drop Down Lists'!X$4)*Inputs!F$38,0)</f>
        <v>0</v>
      </c>
      <c r="AS533">
        <f>IF(OR($D533="51",$D533="52",$D533="61"),(AC533/'Totals and Drop Down Lists'!Y$4)*Inputs!G$38,0)</f>
        <v>0</v>
      </c>
      <c r="AT533">
        <f>IF(OR($D533="51",$D533="52",$D533="61"),(AD533/'Totals and Drop Down Lists'!Z$4)*Inputs!H$38,0)</f>
        <v>0</v>
      </c>
      <c r="AU533">
        <f>IF(OR($D533="51",$D533="52",$D533="61"),(AE533/'Totals and Drop Down Lists'!AA$4)*Inputs!I$38,0)</f>
        <v>0</v>
      </c>
      <c r="AV533">
        <f>IF(OR($D533="51",$D533="52",$D533="61"),(AF533/'Totals and Drop Down Lists'!AB$4)*Inputs!J$38,0)</f>
        <v>0</v>
      </c>
      <c r="AW533">
        <f>IF(OR($D533="51",$D533="52",$D533="61"),(AG533/'Totals and Drop Down Lists'!AC$4)*Inputs!K$38,0)</f>
        <v>0</v>
      </c>
      <c r="AX533">
        <f>IF(OR($D533="51",$D533="52",$D533="61"),(AH533/'Totals and Drop Down Lists'!AD$4)*Inputs!L$38,0)</f>
        <v>0</v>
      </c>
      <c r="AY533">
        <f>IF(OR($D533="51",$D533="52",$D533="61"),0,(AA533/'Totals and Drop Down Lists'!W$5)*Inputs!E$39)</f>
        <v>0</v>
      </c>
      <c r="AZ533">
        <f>IF(OR($D533="51",$D533="52",$D533="61"),0,(AB533/'Totals and Drop Down Lists'!X$5)*Inputs!F$39)</f>
        <v>0</v>
      </c>
      <c r="BA533">
        <f>IF(OR($D533="51",$D533="52",$D533="61"),0,(AC533/'Totals and Drop Down Lists'!Y$5)*Inputs!G$39)</f>
        <v>0</v>
      </c>
      <c r="BB533">
        <f>IF(OR($D533="51",$D533="52",$D533="61"),0,(AD533/'Totals and Drop Down Lists'!Z$5)*Inputs!H$39)</f>
        <v>0</v>
      </c>
      <c r="BC533">
        <f>IF(OR($D533="51",$D533="52",$D533="61"),0,(AE533/'Totals and Drop Down Lists'!AA$5)*Inputs!I$39)</f>
        <v>0</v>
      </c>
      <c r="BD533">
        <f>IF(OR($D533="51",$D533="52",$D533="61"),0,(AF533/'Totals and Drop Down Lists'!AB$5)*Inputs!J$39)</f>
        <v>0</v>
      </c>
      <c r="BE533">
        <f>IF(OR($D533="51",$D533="52",$D533="61"),0,(AG533/'Totals and Drop Down Lists'!AC$5)*Inputs!K$39)</f>
        <v>0</v>
      </c>
      <c r="BF533">
        <f>IF(OR($D533="51",$D533="52",$D533="61"),0,(AH533/'Totals and Drop Down Lists'!AD$5)*Inputs!L$39)</f>
        <v>0</v>
      </c>
      <c r="BG533" s="10">
        <f t="shared" si="73"/>
        <v>727054.80997344374</v>
      </c>
    </row>
    <row r="534" spans="1:59">
      <c r="A534" s="1" t="s">
        <v>7390</v>
      </c>
      <c r="B534" s="1" t="s">
        <v>1156</v>
      </c>
      <c r="C534" s="1" t="s">
        <v>1161</v>
      </c>
      <c r="D534" s="1" t="s">
        <v>58</v>
      </c>
      <c r="E534" s="1" t="s">
        <v>1162</v>
      </c>
      <c r="F534" s="2">
        <v>128400</v>
      </c>
      <c r="G534" s="2">
        <v>969</v>
      </c>
      <c r="H534" s="2">
        <v>122</v>
      </c>
      <c r="I534" s="2">
        <v>14731</v>
      </c>
      <c r="J534" s="2">
        <v>45866</v>
      </c>
      <c r="K534" s="2">
        <v>10368</v>
      </c>
      <c r="L534" s="2">
        <v>431</v>
      </c>
      <c r="M534" s="2">
        <v>25</v>
      </c>
      <c r="N534" s="2">
        <v>13</v>
      </c>
      <c r="O534" s="2">
        <v>244</v>
      </c>
      <c r="P534" s="2">
        <v>10</v>
      </c>
      <c r="Q534" s="2">
        <v>0</v>
      </c>
      <c r="R534" s="2">
        <v>3299</v>
      </c>
      <c r="S534" s="2">
        <v>9470300</v>
      </c>
      <c r="T534" s="2">
        <v>436191300</v>
      </c>
      <c r="U534" s="2">
        <v>977</v>
      </c>
      <c r="V534" s="2">
        <v>711</v>
      </c>
      <c r="W534" s="2">
        <v>299</v>
      </c>
      <c r="X534" s="2">
        <v>2157</v>
      </c>
      <c r="Y534" s="2">
        <v>338</v>
      </c>
      <c r="Z534" s="2">
        <v>1268</v>
      </c>
      <c r="AA534" s="9">
        <f t="shared" si="74"/>
        <v>128400</v>
      </c>
      <c r="AB534" s="9">
        <f t="shared" si="75"/>
        <v>13640</v>
      </c>
      <c r="AC534" s="9">
        <f t="shared" si="76"/>
        <v>4022</v>
      </c>
      <c r="AD534" s="9">
        <f t="shared" si="77"/>
        <v>3299</v>
      </c>
      <c r="AE534" s="44">
        <f t="shared" si="78"/>
        <v>1.6367972860909143E-4</v>
      </c>
      <c r="AF534" s="9">
        <f t="shared" si="79"/>
        <v>1147</v>
      </c>
      <c r="AG534" s="9">
        <f t="shared" si="72"/>
        <v>1606</v>
      </c>
      <c r="AH534" s="44">
        <f t="shared" si="80"/>
        <v>1.3508301615277265E-4</v>
      </c>
      <c r="AI534">
        <f>AA534/'Totals and Drop Down Lists'!W$6*Inputs!E$37</f>
        <v>116476.82827804217</v>
      </c>
      <c r="AJ534">
        <f>AB534/'Totals and Drop Down Lists'!X$6*Inputs!F$37</f>
        <v>44880.881172804351</v>
      </c>
      <c r="AK534">
        <f>AC534/'Totals and Drop Down Lists'!Y$6*Inputs!G$37</f>
        <v>26514.382576562388</v>
      </c>
      <c r="AL534">
        <f>AD534/'Totals and Drop Down Lists'!Z$6*Inputs!H$37</f>
        <v>26449.73668970984</v>
      </c>
      <c r="AM534">
        <f>AE534/'Totals and Drop Down Lists'!AA$6*Inputs!I$37</f>
        <v>20376.383081385404</v>
      </c>
      <c r="AN534">
        <f>AF534/'Totals and Drop Down Lists'!AB$6*Inputs!J$37</f>
        <v>22890.327031975419</v>
      </c>
      <c r="AO534">
        <f>AG534/'Totals and Drop Down Lists'!AC$6*Inputs!K$37</f>
        <v>29909.463343621141</v>
      </c>
      <c r="AP534">
        <f>AH534/'Totals and Drop Down Lists'!AD$6*Inputs!L$37</f>
        <v>31789.073905397359</v>
      </c>
      <c r="AQ534">
        <f>IF(OR($D534="51",$D534="52",$D534="61"),(AA534/'Totals and Drop Down Lists'!W$4)*Inputs!E$38,0)</f>
        <v>0</v>
      </c>
      <c r="AR534">
        <f>IF(OR($D534="51",$D534="52",$D534="61"),(AB534/'Totals and Drop Down Lists'!X$4)*Inputs!F$38,0)</f>
        <v>0</v>
      </c>
      <c r="AS534">
        <f>IF(OR($D534="51",$D534="52",$D534="61"),(AC534/'Totals and Drop Down Lists'!Y$4)*Inputs!G$38,0)</f>
        <v>0</v>
      </c>
      <c r="AT534">
        <f>IF(OR($D534="51",$D534="52",$D534="61"),(AD534/'Totals and Drop Down Lists'!Z$4)*Inputs!H$38,0)</f>
        <v>0</v>
      </c>
      <c r="AU534">
        <f>IF(OR($D534="51",$D534="52",$D534="61"),(AE534/'Totals and Drop Down Lists'!AA$4)*Inputs!I$38,0)</f>
        <v>0</v>
      </c>
      <c r="AV534">
        <f>IF(OR($D534="51",$D534="52",$D534="61"),(AF534/'Totals and Drop Down Lists'!AB$4)*Inputs!J$38,0)</f>
        <v>0</v>
      </c>
      <c r="AW534">
        <f>IF(OR($D534="51",$D534="52",$D534="61"),(AG534/'Totals and Drop Down Lists'!AC$4)*Inputs!K$38,0)</f>
        <v>0</v>
      </c>
      <c r="AX534">
        <f>IF(OR($D534="51",$D534="52",$D534="61"),(AH534/'Totals and Drop Down Lists'!AD$4)*Inputs!L$38,0)</f>
        <v>0</v>
      </c>
      <c r="AY534">
        <f>IF(OR($D534="51",$D534="52",$D534="61"),0,(AA534/'Totals and Drop Down Lists'!W$5)*Inputs!E$39)</f>
        <v>0</v>
      </c>
      <c r="AZ534">
        <f>IF(OR($D534="51",$D534="52",$D534="61"),0,(AB534/'Totals and Drop Down Lists'!X$5)*Inputs!F$39)</f>
        <v>0</v>
      </c>
      <c r="BA534">
        <f>IF(OR($D534="51",$D534="52",$D534="61"),0,(AC534/'Totals and Drop Down Lists'!Y$5)*Inputs!G$39)</f>
        <v>0</v>
      </c>
      <c r="BB534">
        <f>IF(OR($D534="51",$D534="52",$D534="61"),0,(AD534/'Totals and Drop Down Lists'!Z$5)*Inputs!H$39)</f>
        <v>0</v>
      </c>
      <c r="BC534">
        <f>IF(OR($D534="51",$D534="52",$D534="61"),0,(AE534/'Totals and Drop Down Lists'!AA$5)*Inputs!I$39)</f>
        <v>0</v>
      </c>
      <c r="BD534">
        <f>IF(OR($D534="51",$D534="52",$D534="61"),0,(AF534/'Totals and Drop Down Lists'!AB$5)*Inputs!J$39)</f>
        <v>0</v>
      </c>
      <c r="BE534">
        <f>IF(OR($D534="51",$D534="52",$D534="61"),0,(AG534/'Totals and Drop Down Lists'!AC$5)*Inputs!K$39)</f>
        <v>0</v>
      </c>
      <c r="BF534">
        <f>IF(OR($D534="51",$D534="52",$D534="61"),0,(AH534/'Totals and Drop Down Lists'!AD$5)*Inputs!L$39)</f>
        <v>0</v>
      </c>
      <c r="BG534" s="10">
        <f t="shared" si="73"/>
        <v>319287.0760794981</v>
      </c>
    </row>
    <row r="535" spans="1:59">
      <c r="A535" s="1" t="s">
        <v>7390</v>
      </c>
      <c r="B535" s="1" t="s">
        <v>1156</v>
      </c>
      <c r="C535" s="1" t="s">
        <v>1163</v>
      </c>
      <c r="D535" s="1" t="s">
        <v>215</v>
      </c>
      <c r="E535" s="1" t="s">
        <v>1164</v>
      </c>
      <c r="F535" s="2">
        <v>471641</v>
      </c>
      <c r="G535" s="2">
        <v>6654</v>
      </c>
      <c r="H535" s="2">
        <v>791</v>
      </c>
      <c r="I535" s="2">
        <v>40113</v>
      </c>
      <c r="J535" s="2">
        <v>172288</v>
      </c>
      <c r="K535" s="2">
        <v>45019</v>
      </c>
      <c r="L535" s="2">
        <v>900</v>
      </c>
      <c r="M535" s="2">
        <v>58</v>
      </c>
      <c r="N535" s="2">
        <v>34</v>
      </c>
      <c r="O535" s="2">
        <v>1437</v>
      </c>
      <c r="P535" s="2">
        <v>283</v>
      </c>
      <c r="Q535" s="2">
        <v>161</v>
      </c>
      <c r="R535" s="2">
        <v>11150</v>
      </c>
      <c r="S535" s="2">
        <v>48995900</v>
      </c>
      <c r="T535" s="2">
        <v>2393841200</v>
      </c>
      <c r="U535" s="2">
        <v>5394</v>
      </c>
      <c r="V535" s="2">
        <v>1594</v>
      </c>
      <c r="W535" s="2">
        <v>340</v>
      </c>
      <c r="X535" s="2">
        <v>9439</v>
      </c>
      <c r="Y535" s="2">
        <v>545</v>
      </c>
      <c r="Z535" s="2">
        <v>7161</v>
      </c>
      <c r="AA535" s="9">
        <f t="shared" si="74"/>
        <v>471641</v>
      </c>
      <c r="AB535" s="9">
        <f t="shared" si="75"/>
        <v>32668</v>
      </c>
      <c r="AC535" s="9">
        <f t="shared" si="76"/>
        <v>14023</v>
      </c>
      <c r="AD535" s="9">
        <f t="shared" si="77"/>
        <v>11150</v>
      </c>
      <c r="AE535" s="44">
        <f t="shared" si="78"/>
        <v>8.2154705679392368E-4</v>
      </c>
      <c r="AF535" s="9">
        <f t="shared" si="79"/>
        <v>7505</v>
      </c>
      <c r="AG535" s="9">
        <f t="shared" si="72"/>
        <v>7706</v>
      </c>
      <c r="AH535" s="44">
        <f t="shared" si="80"/>
        <v>7.4923991393624739E-4</v>
      </c>
      <c r="AI535">
        <f>AA535/'Totals and Drop Down Lists'!W$6*Inputs!E$37</f>
        <v>427844.60876856762</v>
      </c>
      <c r="AJ535">
        <f>AB535/'Totals and Drop Down Lists'!X$6*Inputs!F$37</f>
        <v>107490.36848630298</v>
      </c>
      <c r="AK535">
        <f>AC535/'Totals and Drop Down Lists'!Y$6*Inputs!G$37</f>
        <v>92444.352777507302</v>
      </c>
      <c r="AL535">
        <f>AD535/'Totals and Drop Down Lists'!Z$6*Inputs!H$37</f>
        <v>89395.139160431863</v>
      </c>
      <c r="AM535">
        <f>AE535/'Totals and Drop Down Lists'!AA$6*Inputs!I$37</f>
        <v>102273.85938913308</v>
      </c>
      <c r="AN535">
        <f>AF535/'Totals and Drop Down Lists'!AB$6*Inputs!J$37</f>
        <v>149774.98201828729</v>
      </c>
      <c r="AO535">
        <f>AG535/'Totals and Drop Down Lists'!AC$6*Inputs!K$37</f>
        <v>143513.27803608004</v>
      </c>
      <c r="AP535">
        <f>AH535/'Totals and Drop Down Lists'!AD$6*Inputs!L$37</f>
        <v>176318.56080305661</v>
      </c>
      <c r="AQ535">
        <f>IF(OR($D535="51",$D535="52",$D535="61"),(AA535/'Totals and Drop Down Lists'!W$4)*Inputs!E$38,0)</f>
        <v>0</v>
      </c>
      <c r="AR535">
        <f>IF(OR($D535="51",$D535="52",$D535="61"),(AB535/'Totals and Drop Down Lists'!X$4)*Inputs!F$38,0)</f>
        <v>0</v>
      </c>
      <c r="AS535">
        <f>IF(OR($D535="51",$D535="52",$D535="61"),(AC535/'Totals and Drop Down Lists'!Y$4)*Inputs!G$38,0)</f>
        <v>0</v>
      </c>
      <c r="AT535">
        <f>IF(OR($D535="51",$D535="52",$D535="61"),(AD535/'Totals and Drop Down Lists'!Z$4)*Inputs!H$38,0)</f>
        <v>0</v>
      </c>
      <c r="AU535">
        <f>IF(OR($D535="51",$D535="52",$D535="61"),(AE535/'Totals and Drop Down Lists'!AA$4)*Inputs!I$38,0)</f>
        <v>0</v>
      </c>
      <c r="AV535">
        <f>IF(OR($D535="51",$D535="52",$D535="61"),(AF535/'Totals and Drop Down Lists'!AB$4)*Inputs!J$38,0)</f>
        <v>0</v>
      </c>
      <c r="AW535">
        <f>IF(OR($D535="51",$D535="52",$D535="61"),(AG535/'Totals and Drop Down Lists'!AC$4)*Inputs!K$38,0)</f>
        <v>0</v>
      </c>
      <c r="AX535">
        <f>IF(OR($D535="51",$D535="52",$D535="61"),(AH535/'Totals and Drop Down Lists'!AD$4)*Inputs!L$38,0)</f>
        <v>0</v>
      </c>
      <c r="AY535">
        <f>IF(OR($D535="51",$D535="52",$D535="61"),0,(AA535/'Totals and Drop Down Lists'!W$5)*Inputs!E$39)</f>
        <v>0</v>
      </c>
      <c r="AZ535">
        <f>IF(OR($D535="51",$D535="52",$D535="61"),0,(AB535/'Totals and Drop Down Lists'!X$5)*Inputs!F$39)</f>
        <v>0</v>
      </c>
      <c r="BA535">
        <f>IF(OR($D535="51",$D535="52",$D535="61"),0,(AC535/'Totals and Drop Down Lists'!Y$5)*Inputs!G$39)</f>
        <v>0</v>
      </c>
      <c r="BB535">
        <f>IF(OR($D535="51",$D535="52",$D535="61"),0,(AD535/'Totals and Drop Down Lists'!Z$5)*Inputs!H$39)</f>
        <v>0</v>
      </c>
      <c r="BC535">
        <f>IF(OR($D535="51",$D535="52",$D535="61"),0,(AE535/'Totals and Drop Down Lists'!AA$5)*Inputs!I$39)</f>
        <v>0</v>
      </c>
      <c r="BD535">
        <f>IF(OR($D535="51",$D535="52",$D535="61"),0,(AF535/'Totals and Drop Down Lists'!AB$5)*Inputs!J$39)</f>
        <v>0</v>
      </c>
      <c r="BE535">
        <f>IF(OR($D535="51",$D535="52",$D535="61"),0,(AG535/'Totals and Drop Down Lists'!AC$5)*Inputs!K$39)</f>
        <v>0</v>
      </c>
      <c r="BF535">
        <f>IF(OR($D535="51",$D535="52",$D535="61"),0,(AH535/'Totals and Drop Down Lists'!AD$5)*Inputs!L$39)</f>
        <v>0</v>
      </c>
      <c r="BG535" s="10">
        <f t="shared" si="73"/>
        <v>1289055.1494393668</v>
      </c>
    </row>
    <row r="536" spans="1:59">
      <c r="A536" s="1" t="s">
        <v>7390</v>
      </c>
      <c r="B536" s="1" t="s">
        <v>1156</v>
      </c>
      <c r="C536" s="1" t="s">
        <v>1165</v>
      </c>
      <c r="D536" s="1" t="s">
        <v>25</v>
      </c>
      <c r="E536" s="1" t="s">
        <v>1166</v>
      </c>
      <c r="F536" s="2">
        <v>200632</v>
      </c>
      <c r="G536" s="2">
        <v>684</v>
      </c>
      <c r="H536" s="2">
        <v>111</v>
      </c>
      <c r="I536" s="2">
        <v>26419</v>
      </c>
      <c r="J536" s="2">
        <v>76444</v>
      </c>
      <c r="K536" s="2">
        <v>16088</v>
      </c>
      <c r="L536" s="2">
        <v>422</v>
      </c>
      <c r="M536" s="2">
        <v>59</v>
      </c>
      <c r="N536" s="2">
        <v>0</v>
      </c>
      <c r="O536" s="2">
        <v>587</v>
      </c>
      <c r="P536" s="2">
        <v>295</v>
      </c>
      <c r="Q536" s="2">
        <v>134</v>
      </c>
      <c r="R536" s="2">
        <v>6835</v>
      </c>
      <c r="S536" s="2">
        <v>13933400</v>
      </c>
      <c r="T536" s="2">
        <v>720641900</v>
      </c>
      <c r="U536" s="2">
        <v>1748</v>
      </c>
      <c r="V536" s="2">
        <v>1062</v>
      </c>
      <c r="W536" s="2">
        <v>168</v>
      </c>
      <c r="X536" s="2">
        <v>3179</v>
      </c>
      <c r="Y536" s="2">
        <v>493</v>
      </c>
      <c r="Z536" s="2">
        <v>1847</v>
      </c>
      <c r="AA536" s="9">
        <f t="shared" si="74"/>
        <v>200632</v>
      </c>
      <c r="AB536" s="9">
        <f t="shared" si="75"/>
        <v>25624</v>
      </c>
      <c r="AC536" s="9">
        <f t="shared" si="76"/>
        <v>8332</v>
      </c>
      <c r="AD536" s="9">
        <f t="shared" si="77"/>
        <v>6835</v>
      </c>
      <c r="AE536" s="44">
        <f t="shared" si="78"/>
        <v>2.3645935319884976E-4</v>
      </c>
      <c r="AF536" s="9">
        <f t="shared" si="79"/>
        <v>1949</v>
      </c>
      <c r="AG536" s="9">
        <f t="shared" si="72"/>
        <v>2340</v>
      </c>
      <c r="AH536" s="44">
        <f t="shared" si="80"/>
        <v>1.8324224228690556E-4</v>
      </c>
      <c r="AI536">
        <f>AA536/'Totals and Drop Down Lists'!W$6*Inputs!E$37</f>
        <v>182001.39416729091</v>
      </c>
      <c r="AJ536">
        <f>AB536/'Totals and Drop Down Lists'!X$6*Inputs!F$37</f>
        <v>84312.881170963257</v>
      </c>
      <c r="AK536">
        <f>AC536/'Totals and Drop Down Lists'!Y$6*Inputs!G$37</f>
        <v>54927.358435583737</v>
      </c>
      <c r="AL536">
        <f>AD536/'Totals and Drop Down Lists'!Z$6*Inputs!H$37</f>
        <v>54799.621180408227</v>
      </c>
      <c r="AM536">
        <f>AE536/'Totals and Drop Down Lists'!AA$6*Inputs!I$37</f>
        <v>29436.67126589283</v>
      </c>
      <c r="AN536">
        <f>AF536/'Totals and Drop Down Lists'!AB$6*Inputs!J$37</f>
        <v>38895.594930531901</v>
      </c>
      <c r="AO536">
        <f>AG536/'Totals and Drop Down Lists'!AC$6*Inputs!K$37</f>
        <v>43579.168259074388</v>
      </c>
      <c r="AP536">
        <f>AH536/'Totals and Drop Down Lists'!AD$6*Inputs!L$37</f>
        <v>43122.38021144901</v>
      </c>
      <c r="AQ536">
        <f>IF(OR($D536="51",$D536="52",$D536="61"),(AA536/'Totals and Drop Down Lists'!W$4)*Inputs!E$38,0)</f>
        <v>0</v>
      </c>
      <c r="AR536">
        <f>IF(OR($D536="51",$D536="52",$D536="61"),(AB536/'Totals and Drop Down Lists'!X$4)*Inputs!F$38,0)</f>
        <v>0</v>
      </c>
      <c r="AS536">
        <f>IF(OR($D536="51",$D536="52",$D536="61"),(AC536/'Totals and Drop Down Lists'!Y$4)*Inputs!G$38,0)</f>
        <v>0</v>
      </c>
      <c r="AT536">
        <f>IF(OR($D536="51",$D536="52",$D536="61"),(AD536/'Totals and Drop Down Lists'!Z$4)*Inputs!H$38,0)</f>
        <v>0</v>
      </c>
      <c r="AU536">
        <f>IF(OR($D536="51",$D536="52",$D536="61"),(AE536/'Totals and Drop Down Lists'!AA$4)*Inputs!I$38,0)</f>
        <v>0</v>
      </c>
      <c r="AV536">
        <f>IF(OR($D536="51",$D536="52",$D536="61"),(AF536/'Totals and Drop Down Lists'!AB$4)*Inputs!J$38,0)</f>
        <v>0</v>
      </c>
      <c r="AW536">
        <f>IF(OR($D536="51",$D536="52",$D536="61"),(AG536/'Totals and Drop Down Lists'!AC$4)*Inputs!K$38,0)</f>
        <v>0</v>
      </c>
      <c r="AX536">
        <f>IF(OR($D536="51",$D536="52",$D536="61"),(AH536/'Totals and Drop Down Lists'!AD$4)*Inputs!L$38,0)</f>
        <v>0</v>
      </c>
      <c r="AY536">
        <f>IF(OR($D536="51",$D536="52",$D536="61"),0,(AA536/'Totals and Drop Down Lists'!W$5)*Inputs!E$39)</f>
        <v>0</v>
      </c>
      <c r="AZ536">
        <f>IF(OR($D536="51",$D536="52",$D536="61"),0,(AB536/'Totals and Drop Down Lists'!X$5)*Inputs!F$39)</f>
        <v>0</v>
      </c>
      <c r="BA536">
        <f>IF(OR($D536="51",$D536="52",$D536="61"),0,(AC536/'Totals and Drop Down Lists'!Y$5)*Inputs!G$39)</f>
        <v>0</v>
      </c>
      <c r="BB536">
        <f>IF(OR($D536="51",$D536="52",$D536="61"),0,(AD536/'Totals and Drop Down Lists'!Z$5)*Inputs!H$39)</f>
        <v>0</v>
      </c>
      <c r="BC536">
        <f>IF(OR($D536="51",$D536="52",$D536="61"),0,(AE536/'Totals and Drop Down Lists'!AA$5)*Inputs!I$39)</f>
        <v>0</v>
      </c>
      <c r="BD536">
        <f>IF(OR($D536="51",$D536="52",$D536="61"),0,(AF536/'Totals and Drop Down Lists'!AB$5)*Inputs!J$39)</f>
        <v>0</v>
      </c>
      <c r="BE536">
        <f>IF(OR($D536="51",$D536="52",$D536="61"),0,(AG536/'Totals and Drop Down Lists'!AC$5)*Inputs!K$39)</f>
        <v>0</v>
      </c>
      <c r="BF536">
        <f>IF(OR($D536="51",$D536="52",$D536="61"),0,(AH536/'Totals and Drop Down Lists'!AD$5)*Inputs!L$39)</f>
        <v>0</v>
      </c>
      <c r="BG536" s="10">
        <f t="shared" si="73"/>
        <v>531075.06962119439</v>
      </c>
    </row>
    <row r="537" spans="1:59" ht="43.2">
      <c r="A537" s="1" t="s">
        <v>7391</v>
      </c>
      <c r="B537" s="1" t="s">
        <v>5381</v>
      </c>
      <c r="C537" s="1" t="s">
        <v>5382</v>
      </c>
      <c r="D537" s="1" t="s">
        <v>10</v>
      </c>
      <c r="E537" s="1" t="s">
        <v>5383</v>
      </c>
      <c r="F537" s="2">
        <v>50329</v>
      </c>
      <c r="G537" s="2">
        <v>402</v>
      </c>
      <c r="H537" s="2">
        <v>92</v>
      </c>
      <c r="I537" s="2">
        <v>9060</v>
      </c>
      <c r="J537" s="2">
        <v>20428</v>
      </c>
      <c r="K537" s="2">
        <v>9350</v>
      </c>
      <c r="L537" s="2">
        <v>194</v>
      </c>
      <c r="M537" s="2">
        <v>0</v>
      </c>
      <c r="N537" s="2">
        <v>11</v>
      </c>
      <c r="O537" s="2">
        <v>418</v>
      </c>
      <c r="P537" s="2">
        <v>46</v>
      </c>
      <c r="Q537" s="2">
        <v>14</v>
      </c>
      <c r="R537" s="2">
        <v>1359</v>
      </c>
      <c r="S537" s="2">
        <v>9101900</v>
      </c>
      <c r="T537" s="2">
        <v>367343600</v>
      </c>
      <c r="U537" s="2">
        <v>1461</v>
      </c>
      <c r="V537" s="2">
        <v>225</v>
      </c>
      <c r="W537" s="2">
        <v>75</v>
      </c>
      <c r="X537" s="2">
        <v>2010</v>
      </c>
      <c r="Y537" s="2">
        <v>145</v>
      </c>
      <c r="Z537" s="2">
        <v>1560</v>
      </c>
      <c r="AA537" s="9">
        <f t="shared" si="74"/>
        <v>50329</v>
      </c>
      <c r="AB537" s="9">
        <f t="shared" si="75"/>
        <v>8566</v>
      </c>
      <c r="AC537" s="9">
        <f t="shared" si="76"/>
        <v>2042</v>
      </c>
      <c r="AD537" s="9">
        <f t="shared" si="77"/>
        <v>1359</v>
      </c>
      <c r="AE537" s="44">
        <f t="shared" si="78"/>
        <v>2.9887745640494288E-4</v>
      </c>
      <c r="AF537" s="9">
        <f t="shared" si="79"/>
        <v>1710</v>
      </c>
      <c r="AG537" s="9">
        <f t="shared" si="72"/>
        <v>1705</v>
      </c>
      <c r="AH537" s="44">
        <f t="shared" si="80"/>
        <v>2.9037634292246127E-4</v>
      </c>
      <c r="AI537">
        <f>AA537/'Totals and Drop Down Lists'!W$6*Inputs!E$37</f>
        <v>45655.469551445356</v>
      </c>
      <c r="AJ537">
        <f>AB537/'Totals and Drop Down Lists'!X$6*Inputs!F$37</f>
        <v>28185.456607495758</v>
      </c>
      <c r="AK537">
        <f>AC537/'Totals and Drop Down Lists'!Y$6*Inputs!G$37</f>
        <v>13461.553759656985</v>
      </c>
      <c r="AL537">
        <f>AD537/'Totals and Drop Down Lists'!Z$6*Inputs!H$37</f>
        <v>10895.784225921694</v>
      </c>
      <c r="AM537">
        <f>AE537/'Totals and Drop Down Lists'!AA$6*Inputs!I$37</f>
        <v>37207.060384623081</v>
      </c>
      <c r="AN537">
        <f>AF537/'Totals and Drop Down Lists'!AB$6*Inputs!J$37</f>
        <v>34125.945269989512</v>
      </c>
      <c r="AO537">
        <f>AG537/'Totals and Drop Down Lists'!AC$6*Inputs!K$37</f>
        <v>31753.19738535121</v>
      </c>
      <c r="AP537">
        <f>AH537/'Totals and Drop Down Lists'!AD$6*Inputs!L$37</f>
        <v>68334.238370140665</v>
      </c>
      <c r="AQ537">
        <f>IF(OR($D537="51",$D537="52",$D537="61"),(AA537/'Totals and Drop Down Lists'!W$4)*Inputs!E$38,0)</f>
        <v>0</v>
      </c>
      <c r="AR537">
        <f>IF(OR($D537="51",$D537="52",$D537="61"),(AB537/'Totals and Drop Down Lists'!X$4)*Inputs!F$38,0)</f>
        <v>0</v>
      </c>
      <c r="AS537">
        <f>IF(OR($D537="51",$D537="52",$D537="61"),(AC537/'Totals and Drop Down Lists'!Y$4)*Inputs!G$38,0)</f>
        <v>0</v>
      </c>
      <c r="AT537">
        <f>IF(OR($D537="51",$D537="52",$D537="61"),(AD537/'Totals and Drop Down Lists'!Z$4)*Inputs!H$38,0)</f>
        <v>0</v>
      </c>
      <c r="AU537">
        <f>IF(OR($D537="51",$D537="52",$D537="61"),(AE537/'Totals and Drop Down Lists'!AA$4)*Inputs!I$38,0)</f>
        <v>0</v>
      </c>
      <c r="AV537">
        <f>IF(OR($D537="51",$D537="52",$D537="61"),(AF537/'Totals and Drop Down Lists'!AB$4)*Inputs!J$38,0)</f>
        <v>0</v>
      </c>
      <c r="AW537">
        <f>IF(OR($D537="51",$D537="52",$D537="61"),(AG537/'Totals and Drop Down Lists'!AC$4)*Inputs!K$38,0)</f>
        <v>0</v>
      </c>
      <c r="AX537">
        <f>IF(OR($D537="51",$D537="52",$D537="61"),(AH537/'Totals and Drop Down Lists'!AD$4)*Inputs!L$38,0)</f>
        <v>0</v>
      </c>
      <c r="AY537">
        <f>IF(OR($D537="51",$D537="52",$D537="61"),0,(AA537/'Totals and Drop Down Lists'!W$5)*Inputs!E$39)</f>
        <v>0</v>
      </c>
      <c r="AZ537">
        <f>IF(OR($D537="51",$D537="52",$D537="61"),0,(AB537/'Totals and Drop Down Lists'!X$5)*Inputs!F$39)</f>
        <v>0</v>
      </c>
      <c r="BA537">
        <f>IF(OR($D537="51",$D537="52",$D537="61"),0,(AC537/'Totals and Drop Down Lists'!Y$5)*Inputs!G$39)</f>
        <v>0</v>
      </c>
      <c r="BB537">
        <f>IF(OR($D537="51",$D537="52",$D537="61"),0,(AD537/'Totals and Drop Down Lists'!Z$5)*Inputs!H$39)</f>
        <v>0</v>
      </c>
      <c r="BC537">
        <f>IF(OR($D537="51",$D537="52",$D537="61"),0,(AE537/'Totals and Drop Down Lists'!AA$5)*Inputs!I$39)</f>
        <v>0</v>
      </c>
      <c r="BD537">
        <f>IF(OR($D537="51",$D537="52",$D537="61"),0,(AF537/'Totals and Drop Down Lists'!AB$5)*Inputs!J$39)</f>
        <v>0</v>
      </c>
      <c r="BE537">
        <f>IF(OR($D537="51",$D537="52",$D537="61"),0,(AG537/'Totals and Drop Down Lists'!AC$5)*Inputs!K$39)</f>
        <v>0</v>
      </c>
      <c r="BF537">
        <f>IF(OR($D537="51",$D537="52",$D537="61"),0,(AH537/'Totals and Drop Down Lists'!AD$5)*Inputs!L$39)</f>
        <v>0</v>
      </c>
      <c r="BG537" s="10">
        <f t="shared" si="73"/>
        <v>269618.70555462426</v>
      </c>
    </row>
    <row r="538" spans="1:59" ht="43.2">
      <c r="A538" s="1" t="s">
        <v>7391</v>
      </c>
      <c r="B538" s="1" t="s">
        <v>5381</v>
      </c>
      <c r="C538" s="1" t="s">
        <v>5384</v>
      </c>
      <c r="D538" s="1" t="s">
        <v>10</v>
      </c>
      <c r="E538" s="1" t="s">
        <v>5385</v>
      </c>
      <c r="F538" s="2">
        <v>52588</v>
      </c>
      <c r="G538" s="2">
        <v>623</v>
      </c>
      <c r="H538" s="2">
        <v>111</v>
      </c>
      <c r="I538" s="2">
        <v>11075</v>
      </c>
      <c r="J538" s="2">
        <v>22621</v>
      </c>
      <c r="K538" s="2">
        <v>10086</v>
      </c>
      <c r="L538" s="2">
        <v>83</v>
      </c>
      <c r="M538" s="2">
        <v>30</v>
      </c>
      <c r="N538" s="2">
        <v>0</v>
      </c>
      <c r="O538" s="2">
        <v>278</v>
      </c>
      <c r="P538" s="2">
        <v>149</v>
      </c>
      <c r="Q538" s="2">
        <v>0</v>
      </c>
      <c r="R538" s="2">
        <v>1482</v>
      </c>
      <c r="S538" s="2">
        <v>9880600</v>
      </c>
      <c r="T538" s="2">
        <v>440971700</v>
      </c>
      <c r="U538" s="2">
        <v>920</v>
      </c>
      <c r="V538" s="2">
        <v>600</v>
      </c>
      <c r="W538" s="2">
        <v>35</v>
      </c>
      <c r="X538" s="2">
        <v>2270</v>
      </c>
      <c r="Y538" s="2">
        <v>140</v>
      </c>
      <c r="Z538" s="2">
        <v>1450</v>
      </c>
      <c r="AA538" s="9">
        <f t="shared" si="74"/>
        <v>52588</v>
      </c>
      <c r="AB538" s="9">
        <f t="shared" si="75"/>
        <v>10341</v>
      </c>
      <c r="AC538" s="9">
        <f t="shared" si="76"/>
        <v>2022</v>
      </c>
      <c r="AD538" s="9">
        <f t="shared" si="77"/>
        <v>1482</v>
      </c>
      <c r="AE538" s="44">
        <f t="shared" si="78"/>
        <v>3.1406671632110481E-4</v>
      </c>
      <c r="AF538" s="9">
        <f t="shared" si="79"/>
        <v>1635</v>
      </c>
      <c r="AG538" s="9">
        <f t="shared" si="72"/>
        <v>1590</v>
      </c>
      <c r="AH538" s="44">
        <f t="shared" si="80"/>
        <v>2.6378820625201941E-4</v>
      </c>
      <c r="AI538">
        <f>AA538/'Totals and Drop Down Lists'!W$6*Inputs!E$37</f>
        <v>47704.699731196895</v>
      </c>
      <c r="AJ538">
        <f>AB538/'Totals and Drop Down Lists'!X$6*Inputs!F$37</f>
        <v>34025.893856889285</v>
      </c>
      <c r="AK538">
        <f>AC538/'Totals and Drop Down Lists'!Y$6*Inputs!G$37</f>
        <v>13329.707003930667</v>
      </c>
      <c r="AL538">
        <f>AD538/'Totals and Drop Down Lists'!Z$6*Inputs!H$37</f>
        <v>11881.936882130944</v>
      </c>
      <c r="AM538">
        <f>AE538/'Totals and Drop Down Lists'!AA$6*Inputs!I$37</f>
        <v>39097.961484011001</v>
      </c>
      <c r="AN538">
        <f>AF538/'Totals and Drop Down Lists'!AB$6*Inputs!J$37</f>
        <v>32629.193284463654</v>
      </c>
      <c r="AO538">
        <f>AG538/'Totals and Drop Down Lists'!AC$6*Inputs!K$37</f>
        <v>29611.486124755673</v>
      </c>
      <c r="AP538">
        <f>AH538/'Totals and Drop Down Lists'!AD$6*Inputs!L$37</f>
        <v>62077.254585683368</v>
      </c>
      <c r="AQ538">
        <f>IF(OR($D538="51",$D538="52",$D538="61"),(AA538/'Totals and Drop Down Lists'!W$4)*Inputs!E$38,0)</f>
        <v>0</v>
      </c>
      <c r="AR538">
        <f>IF(OR($D538="51",$D538="52",$D538="61"),(AB538/'Totals and Drop Down Lists'!X$4)*Inputs!F$38,0)</f>
        <v>0</v>
      </c>
      <c r="AS538">
        <f>IF(OR($D538="51",$D538="52",$D538="61"),(AC538/'Totals and Drop Down Lists'!Y$4)*Inputs!G$38,0)</f>
        <v>0</v>
      </c>
      <c r="AT538">
        <f>IF(OR($D538="51",$D538="52",$D538="61"),(AD538/'Totals and Drop Down Lists'!Z$4)*Inputs!H$38,0)</f>
        <v>0</v>
      </c>
      <c r="AU538">
        <f>IF(OR($D538="51",$D538="52",$D538="61"),(AE538/'Totals and Drop Down Lists'!AA$4)*Inputs!I$38,0)</f>
        <v>0</v>
      </c>
      <c r="AV538">
        <f>IF(OR($D538="51",$D538="52",$D538="61"),(AF538/'Totals and Drop Down Lists'!AB$4)*Inputs!J$38,0)</f>
        <v>0</v>
      </c>
      <c r="AW538">
        <f>IF(OR($D538="51",$D538="52",$D538="61"),(AG538/'Totals and Drop Down Lists'!AC$4)*Inputs!K$38,0)</f>
        <v>0</v>
      </c>
      <c r="AX538">
        <f>IF(OR($D538="51",$D538="52",$D538="61"),(AH538/'Totals and Drop Down Lists'!AD$4)*Inputs!L$38,0)</f>
        <v>0</v>
      </c>
      <c r="AY538">
        <f>IF(OR($D538="51",$D538="52",$D538="61"),0,(AA538/'Totals and Drop Down Lists'!W$5)*Inputs!E$39)</f>
        <v>0</v>
      </c>
      <c r="AZ538">
        <f>IF(OR($D538="51",$D538="52",$D538="61"),0,(AB538/'Totals and Drop Down Lists'!X$5)*Inputs!F$39)</f>
        <v>0</v>
      </c>
      <c r="BA538">
        <f>IF(OR($D538="51",$D538="52",$D538="61"),0,(AC538/'Totals and Drop Down Lists'!Y$5)*Inputs!G$39)</f>
        <v>0</v>
      </c>
      <c r="BB538">
        <f>IF(OR($D538="51",$D538="52",$D538="61"),0,(AD538/'Totals and Drop Down Lists'!Z$5)*Inputs!H$39)</f>
        <v>0</v>
      </c>
      <c r="BC538">
        <f>IF(OR($D538="51",$D538="52",$D538="61"),0,(AE538/'Totals and Drop Down Lists'!AA$5)*Inputs!I$39)</f>
        <v>0</v>
      </c>
      <c r="BD538">
        <f>IF(OR($D538="51",$D538="52",$D538="61"),0,(AF538/'Totals and Drop Down Lists'!AB$5)*Inputs!J$39)</f>
        <v>0</v>
      </c>
      <c r="BE538">
        <f>IF(OR($D538="51",$D538="52",$D538="61"),0,(AG538/'Totals and Drop Down Lists'!AC$5)*Inputs!K$39)</f>
        <v>0</v>
      </c>
      <c r="BF538">
        <f>IF(OR($D538="51",$D538="52",$D538="61"),0,(AH538/'Totals and Drop Down Lists'!AD$5)*Inputs!L$39)</f>
        <v>0</v>
      </c>
      <c r="BG538" s="10">
        <f t="shared" si="73"/>
        <v>270358.13295306149</v>
      </c>
    </row>
    <row r="539" spans="1:59" ht="43.2">
      <c r="A539" s="1" t="s">
        <v>7391</v>
      </c>
      <c r="B539" s="1" t="s">
        <v>5381</v>
      </c>
      <c r="C539" s="1" t="s">
        <v>5386</v>
      </c>
      <c r="D539" s="1" t="s">
        <v>215</v>
      </c>
      <c r="E539" s="1" t="s">
        <v>5387</v>
      </c>
      <c r="F539" s="2">
        <v>279158</v>
      </c>
      <c r="G539" s="2">
        <v>1639</v>
      </c>
      <c r="H539" s="2">
        <v>508</v>
      </c>
      <c r="I539" s="2">
        <v>40117</v>
      </c>
      <c r="J539" s="2">
        <v>110769</v>
      </c>
      <c r="K539" s="2">
        <v>28164</v>
      </c>
      <c r="L539" s="2">
        <v>647</v>
      </c>
      <c r="M539" s="2">
        <v>32</v>
      </c>
      <c r="N539" s="2">
        <v>17</v>
      </c>
      <c r="O539" s="2">
        <v>1419</v>
      </c>
      <c r="P539" s="2">
        <v>321</v>
      </c>
      <c r="Q539" s="2">
        <v>44</v>
      </c>
      <c r="R539" s="2">
        <v>1666</v>
      </c>
      <c r="S539" s="2">
        <v>27977700</v>
      </c>
      <c r="T539" s="2">
        <v>1259512200</v>
      </c>
      <c r="U539" s="2">
        <v>5515</v>
      </c>
      <c r="V539" s="2">
        <v>863</v>
      </c>
      <c r="W539" s="2">
        <v>150</v>
      </c>
      <c r="X539" s="2">
        <v>5170</v>
      </c>
      <c r="Y539" s="2">
        <v>370</v>
      </c>
      <c r="Z539" s="2">
        <v>3630</v>
      </c>
      <c r="AA539" s="9">
        <f t="shared" si="74"/>
        <v>279158</v>
      </c>
      <c r="AB539" s="9">
        <f t="shared" si="75"/>
        <v>37970</v>
      </c>
      <c r="AC539" s="9">
        <f t="shared" si="76"/>
        <v>4146</v>
      </c>
      <c r="AD539" s="9">
        <f t="shared" si="77"/>
        <v>1666</v>
      </c>
      <c r="AE539" s="44">
        <f t="shared" si="78"/>
        <v>5.0011078721429994E-4</v>
      </c>
      <c r="AF539" s="9">
        <f t="shared" si="79"/>
        <v>4157</v>
      </c>
      <c r="AG539" s="9">
        <f t="shared" si="72"/>
        <v>4000</v>
      </c>
      <c r="AH539" s="44">
        <f t="shared" si="80"/>
        <v>3.7843141207659521E-4</v>
      </c>
      <c r="AI539">
        <f>AA539/'Totals and Drop Down Lists'!W$6*Inputs!E$37</f>
        <v>253235.5017791409</v>
      </c>
      <c r="AJ539">
        <f>AB539/'Totals and Drop Down Lists'!X$6*Inputs!F$37</f>
        <v>124936.00132928016</v>
      </c>
      <c r="AK539">
        <f>AC539/'Totals and Drop Down Lists'!Y$6*Inputs!G$37</f>
        <v>27331.832462065551</v>
      </c>
      <c r="AL539">
        <f>AD539/'Totals and Drop Down Lists'!Z$6*Inputs!H$37</f>
        <v>13357.15711580982</v>
      </c>
      <c r="AM539">
        <f>AE539/'Totals and Drop Down Lists'!AA$6*Inputs!I$37</f>
        <v>62258.467007537431</v>
      </c>
      <c r="AN539">
        <f>AF539/'Totals and Drop Down Lists'!AB$6*Inputs!J$37</f>
        <v>82959.973384413097</v>
      </c>
      <c r="AO539">
        <f>AG539/'Totals and Drop Down Lists'!AC$6*Inputs!K$37</f>
        <v>74494.304716366474</v>
      </c>
      <c r="AP539">
        <f>AH539/'Totals and Drop Down Lists'!AD$6*Inputs!L$37</f>
        <v>89056.229785552103</v>
      </c>
      <c r="AQ539">
        <f>IF(OR($D539="51",$D539="52",$D539="61"),(AA539/'Totals and Drop Down Lists'!W$4)*Inputs!E$38,0)</f>
        <v>0</v>
      </c>
      <c r="AR539">
        <f>IF(OR($D539="51",$D539="52",$D539="61"),(AB539/'Totals and Drop Down Lists'!X$4)*Inputs!F$38,0)</f>
        <v>0</v>
      </c>
      <c r="AS539">
        <f>IF(OR($D539="51",$D539="52",$D539="61"),(AC539/'Totals and Drop Down Lists'!Y$4)*Inputs!G$38,0)</f>
        <v>0</v>
      </c>
      <c r="AT539">
        <f>IF(OR($D539="51",$D539="52",$D539="61"),(AD539/'Totals and Drop Down Lists'!Z$4)*Inputs!H$38,0)</f>
        <v>0</v>
      </c>
      <c r="AU539">
        <f>IF(OR($D539="51",$D539="52",$D539="61"),(AE539/'Totals and Drop Down Lists'!AA$4)*Inputs!I$38,0)</f>
        <v>0</v>
      </c>
      <c r="AV539">
        <f>IF(OR($D539="51",$D539="52",$D539="61"),(AF539/'Totals and Drop Down Lists'!AB$4)*Inputs!J$38,0)</f>
        <v>0</v>
      </c>
      <c r="AW539">
        <f>IF(OR($D539="51",$D539="52",$D539="61"),(AG539/'Totals and Drop Down Lists'!AC$4)*Inputs!K$38,0)</f>
        <v>0</v>
      </c>
      <c r="AX539">
        <f>IF(OR($D539="51",$D539="52",$D539="61"),(AH539/'Totals and Drop Down Lists'!AD$4)*Inputs!L$38,0)</f>
        <v>0</v>
      </c>
      <c r="AY539">
        <f>IF(OR($D539="51",$D539="52",$D539="61"),0,(AA539/'Totals and Drop Down Lists'!W$5)*Inputs!E$39)</f>
        <v>0</v>
      </c>
      <c r="AZ539">
        <f>IF(OR($D539="51",$D539="52",$D539="61"),0,(AB539/'Totals and Drop Down Lists'!X$5)*Inputs!F$39)</f>
        <v>0</v>
      </c>
      <c r="BA539">
        <f>IF(OR($D539="51",$D539="52",$D539="61"),0,(AC539/'Totals and Drop Down Lists'!Y$5)*Inputs!G$39)</f>
        <v>0</v>
      </c>
      <c r="BB539">
        <f>IF(OR($D539="51",$D539="52",$D539="61"),0,(AD539/'Totals and Drop Down Lists'!Z$5)*Inputs!H$39)</f>
        <v>0</v>
      </c>
      <c r="BC539">
        <f>IF(OR($D539="51",$D539="52",$D539="61"),0,(AE539/'Totals and Drop Down Lists'!AA$5)*Inputs!I$39)</f>
        <v>0</v>
      </c>
      <c r="BD539">
        <f>IF(OR($D539="51",$D539="52",$D539="61"),0,(AF539/'Totals and Drop Down Lists'!AB$5)*Inputs!J$39)</f>
        <v>0</v>
      </c>
      <c r="BE539">
        <f>IF(OR($D539="51",$D539="52",$D539="61"),0,(AG539/'Totals and Drop Down Lists'!AC$5)*Inputs!K$39)</f>
        <v>0</v>
      </c>
      <c r="BF539">
        <f>IF(OR($D539="51",$D539="52",$D539="61"),0,(AH539/'Totals and Drop Down Lists'!AD$5)*Inputs!L$39)</f>
        <v>0</v>
      </c>
      <c r="BG539" s="10">
        <f t="shared" si="73"/>
        <v>727629.46758016548</v>
      </c>
    </row>
    <row r="540" spans="1:59" ht="43.2">
      <c r="A540" s="1" t="s">
        <v>7391</v>
      </c>
      <c r="B540" s="1" t="s">
        <v>5381</v>
      </c>
      <c r="C540" s="1" t="s">
        <v>5388</v>
      </c>
      <c r="D540" s="1" t="s">
        <v>215</v>
      </c>
      <c r="E540" s="1" t="s">
        <v>5389</v>
      </c>
      <c r="F540" s="2">
        <v>330506</v>
      </c>
      <c r="G540" s="2">
        <v>1936</v>
      </c>
      <c r="H540" s="2">
        <v>193</v>
      </c>
      <c r="I540" s="2">
        <v>35003</v>
      </c>
      <c r="J540" s="2">
        <v>147934</v>
      </c>
      <c r="K540" s="2">
        <v>33416</v>
      </c>
      <c r="L540" s="2">
        <v>550</v>
      </c>
      <c r="M540" s="2">
        <v>64</v>
      </c>
      <c r="N540" s="2">
        <v>0</v>
      </c>
      <c r="O540" s="2">
        <v>671</v>
      </c>
      <c r="P540" s="2">
        <v>358</v>
      </c>
      <c r="Q540" s="2">
        <v>6</v>
      </c>
      <c r="R540" s="2">
        <v>1391</v>
      </c>
      <c r="S540" s="2">
        <v>36061100</v>
      </c>
      <c r="T540" s="2">
        <v>1639971600</v>
      </c>
      <c r="U540" s="2">
        <v>3787</v>
      </c>
      <c r="V540" s="2">
        <v>589</v>
      </c>
      <c r="W540" s="2">
        <v>40</v>
      </c>
      <c r="X540" s="2">
        <v>5240</v>
      </c>
      <c r="Y540" s="2">
        <v>130</v>
      </c>
      <c r="Z540" s="2">
        <v>4165</v>
      </c>
      <c r="AA540" s="9">
        <f t="shared" si="74"/>
        <v>330506</v>
      </c>
      <c r="AB540" s="9">
        <f t="shared" si="75"/>
        <v>32874</v>
      </c>
      <c r="AC540" s="9">
        <f t="shared" si="76"/>
        <v>3040</v>
      </c>
      <c r="AD540" s="9">
        <f t="shared" si="77"/>
        <v>1391</v>
      </c>
      <c r="AE540" s="44">
        <f t="shared" si="78"/>
        <v>5.2715303364001562E-4</v>
      </c>
      <c r="AF540" s="9">
        <f t="shared" si="79"/>
        <v>4611</v>
      </c>
      <c r="AG540" s="9">
        <f t="shared" si="72"/>
        <v>4295</v>
      </c>
      <c r="AH540" s="44">
        <f t="shared" si="80"/>
        <v>3.6099460906822804E-4</v>
      </c>
      <c r="AI540">
        <f>AA540/'Totals and Drop Down Lists'!W$6*Inputs!E$37</f>
        <v>299815.34740547201</v>
      </c>
      <c r="AJ540">
        <f>AB540/'Totals and Drop Down Lists'!X$6*Inputs!F$37</f>
        <v>108168.18824595091</v>
      </c>
      <c r="AK540">
        <f>AC540/'Totals and Drop Down Lists'!Y$6*Inputs!G$37</f>
        <v>20040.706870400212</v>
      </c>
      <c r="AL540">
        <f>AD540/'Totals and Drop Down Lists'!Z$6*Inputs!H$37</f>
        <v>11152.3442665615</v>
      </c>
      <c r="AM540">
        <f>AE540/'Totals and Drop Down Lists'!AA$6*Inputs!I$37</f>
        <v>65624.938697306599</v>
      </c>
      <c r="AN540">
        <f>AF540/'Totals and Drop Down Lists'!AB$6*Inputs!J$37</f>
        <v>92020.312070129614</v>
      </c>
      <c r="AO540">
        <f>AG540/'Totals and Drop Down Lists'!AC$6*Inputs!K$37</f>
        <v>79988.259689198501</v>
      </c>
      <c r="AP540">
        <f>AH540/'Totals and Drop Down Lists'!AD$6*Inputs!L$37</f>
        <v>84952.82851947473</v>
      </c>
      <c r="AQ540">
        <f>IF(OR($D540="51",$D540="52",$D540="61"),(AA540/'Totals and Drop Down Lists'!W$4)*Inputs!E$38,0)</f>
        <v>0</v>
      </c>
      <c r="AR540">
        <f>IF(OR($D540="51",$D540="52",$D540="61"),(AB540/'Totals and Drop Down Lists'!X$4)*Inputs!F$38,0)</f>
        <v>0</v>
      </c>
      <c r="AS540">
        <f>IF(OR($D540="51",$D540="52",$D540="61"),(AC540/'Totals and Drop Down Lists'!Y$4)*Inputs!G$38,0)</f>
        <v>0</v>
      </c>
      <c r="AT540">
        <f>IF(OR($D540="51",$D540="52",$D540="61"),(AD540/'Totals and Drop Down Lists'!Z$4)*Inputs!H$38,0)</f>
        <v>0</v>
      </c>
      <c r="AU540">
        <f>IF(OR($D540="51",$D540="52",$D540="61"),(AE540/'Totals and Drop Down Lists'!AA$4)*Inputs!I$38,0)</f>
        <v>0</v>
      </c>
      <c r="AV540">
        <f>IF(OR($D540="51",$D540="52",$D540="61"),(AF540/'Totals and Drop Down Lists'!AB$4)*Inputs!J$38,0)</f>
        <v>0</v>
      </c>
      <c r="AW540">
        <f>IF(OR($D540="51",$D540="52",$D540="61"),(AG540/'Totals and Drop Down Lists'!AC$4)*Inputs!K$38,0)</f>
        <v>0</v>
      </c>
      <c r="AX540">
        <f>IF(OR($D540="51",$D540="52",$D540="61"),(AH540/'Totals and Drop Down Lists'!AD$4)*Inputs!L$38,0)</f>
        <v>0</v>
      </c>
      <c r="AY540">
        <f>IF(OR($D540="51",$D540="52",$D540="61"),0,(AA540/'Totals and Drop Down Lists'!W$5)*Inputs!E$39)</f>
        <v>0</v>
      </c>
      <c r="AZ540">
        <f>IF(OR($D540="51",$D540="52",$D540="61"),0,(AB540/'Totals and Drop Down Lists'!X$5)*Inputs!F$39)</f>
        <v>0</v>
      </c>
      <c r="BA540">
        <f>IF(OR($D540="51",$D540="52",$D540="61"),0,(AC540/'Totals and Drop Down Lists'!Y$5)*Inputs!G$39)</f>
        <v>0</v>
      </c>
      <c r="BB540">
        <f>IF(OR($D540="51",$D540="52",$D540="61"),0,(AD540/'Totals and Drop Down Lists'!Z$5)*Inputs!H$39)</f>
        <v>0</v>
      </c>
      <c r="BC540">
        <f>IF(OR($D540="51",$D540="52",$D540="61"),0,(AE540/'Totals and Drop Down Lists'!AA$5)*Inputs!I$39)</f>
        <v>0</v>
      </c>
      <c r="BD540">
        <f>IF(OR($D540="51",$D540="52",$D540="61"),0,(AF540/'Totals and Drop Down Lists'!AB$5)*Inputs!J$39)</f>
        <v>0</v>
      </c>
      <c r="BE540">
        <f>IF(OR($D540="51",$D540="52",$D540="61"),0,(AG540/'Totals and Drop Down Lists'!AC$5)*Inputs!K$39)</f>
        <v>0</v>
      </c>
      <c r="BF540">
        <f>IF(OR($D540="51",$D540="52",$D540="61"),0,(AH540/'Totals and Drop Down Lists'!AD$5)*Inputs!L$39)</f>
        <v>0</v>
      </c>
      <c r="BG540" s="10">
        <f t="shared" si="73"/>
        <v>761762.92576449399</v>
      </c>
    </row>
    <row r="541" spans="1:59" ht="28.8">
      <c r="A541" s="1" t="s">
        <v>7392</v>
      </c>
      <c r="B541" s="1" t="s">
        <v>5985</v>
      </c>
      <c r="C541" s="1" t="s">
        <v>5986</v>
      </c>
      <c r="D541" s="1" t="s">
        <v>7</v>
      </c>
      <c r="E541" s="1" t="s">
        <v>5987</v>
      </c>
      <c r="F541" s="2">
        <v>343768</v>
      </c>
      <c r="G541" s="2">
        <v>6253</v>
      </c>
      <c r="H541" s="2">
        <v>1185</v>
      </c>
      <c r="I541" s="2">
        <v>71191</v>
      </c>
      <c r="J541" s="2">
        <v>138589</v>
      </c>
      <c r="K541" s="2">
        <v>68019</v>
      </c>
      <c r="L541" s="2">
        <v>631</v>
      </c>
      <c r="M541" s="2">
        <v>315</v>
      </c>
      <c r="N541" s="2">
        <v>82</v>
      </c>
      <c r="O541" s="2">
        <v>1645</v>
      </c>
      <c r="P541" s="2">
        <v>922</v>
      </c>
      <c r="Q541" s="2">
        <v>329</v>
      </c>
      <c r="R541" s="2">
        <v>13654</v>
      </c>
      <c r="S541" s="2">
        <v>67091700</v>
      </c>
      <c r="T541" s="2">
        <v>2996737300</v>
      </c>
      <c r="U541" s="2">
        <v>6282</v>
      </c>
      <c r="V541" s="2">
        <v>3735</v>
      </c>
      <c r="W541" s="2">
        <v>155</v>
      </c>
      <c r="X541" s="2">
        <v>15550</v>
      </c>
      <c r="Y541" s="2">
        <v>1100</v>
      </c>
      <c r="Z541" s="2">
        <v>10145</v>
      </c>
      <c r="AA541" s="9">
        <f t="shared" si="74"/>
        <v>343768</v>
      </c>
      <c r="AB541" s="9">
        <f t="shared" si="75"/>
        <v>63753</v>
      </c>
      <c r="AC541" s="9">
        <f t="shared" si="76"/>
        <v>17578</v>
      </c>
      <c r="AD541" s="9">
        <f t="shared" si="77"/>
        <v>13654</v>
      </c>
      <c r="AE541" s="44">
        <f t="shared" si="78"/>
        <v>2.3314575386797266E-3</v>
      </c>
      <c r="AF541" s="9">
        <f t="shared" si="79"/>
        <v>11660</v>
      </c>
      <c r="AG541" s="9">
        <f t="shared" si="72"/>
        <v>11245</v>
      </c>
      <c r="AH541" s="44">
        <f t="shared" si="80"/>
        <v>2.0535818993538194E-3</v>
      </c>
      <c r="AI541">
        <f>AA541/'Totals and Drop Down Lists'!W$6*Inputs!E$37</f>
        <v>311845.84348509344</v>
      </c>
      <c r="AJ541">
        <f>AB541/'Totals and Drop Down Lists'!X$6*Inputs!F$37</f>
        <v>209772.05406230176</v>
      </c>
      <c r="AK541">
        <f>AC541/'Totals and Drop Down Lists'!Y$6*Inputs!G$37</f>
        <v>115880.11360786017</v>
      </c>
      <c r="AL541">
        <f>AD541/'Totals and Drop Down Lists'!Z$6*Inputs!H$37</f>
        <v>109470.96234049655</v>
      </c>
      <c r="AM541">
        <f>AE541/'Totals and Drop Down Lists'!AA$6*Inputs!I$37</f>
        <v>290241.63437843905</v>
      </c>
      <c r="AN541">
        <f>AF541/'Totals and Drop Down Lists'!AB$6*Inputs!J$37</f>
        <v>232695.0420164197</v>
      </c>
      <c r="AO541">
        <f>AG541/'Totals and Drop Down Lists'!AC$6*Inputs!K$37</f>
        <v>209422.11413388525</v>
      </c>
      <c r="AP541">
        <f>AH541/'Totals and Drop Down Lists'!AD$6*Inputs!L$37</f>
        <v>483269.24160113896</v>
      </c>
      <c r="AQ541">
        <f>IF(OR($D541="51",$D541="52",$D541="61"),(AA541/'Totals and Drop Down Lists'!W$4)*Inputs!E$38,0)</f>
        <v>0</v>
      </c>
      <c r="AR541">
        <f>IF(OR($D541="51",$D541="52",$D541="61"),(AB541/'Totals and Drop Down Lists'!X$4)*Inputs!F$38,0)</f>
        <v>0</v>
      </c>
      <c r="AS541">
        <f>IF(OR($D541="51",$D541="52",$D541="61"),(AC541/'Totals and Drop Down Lists'!Y$4)*Inputs!G$38,0)</f>
        <v>0</v>
      </c>
      <c r="AT541">
        <f>IF(OR($D541="51",$D541="52",$D541="61"),(AD541/'Totals and Drop Down Lists'!Z$4)*Inputs!H$38,0)</f>
        <v>0</v>
      </c>
      <c r="AU541">
        <f>IF(OR($D541="51",$D541="52",$D541="61"),(AE541/'Totals and Drop Down Lists'!AA$4)*Inputs!I$38,0)</f>
        <v>0</v>
      </c>
      <c r="AV541">
        <f>IF(OR($D541="51",$D541="52",$D541="61"),(AF541/'Totals and Drop Down Lists'!AB$4)*Inputs!J$38,0)</f>
        <v>0</v>
      </c>
      <c r="AW541">
        <f>IF(OR($D541="51",$D541="52",$D541="61"),(AG541/'Totals and Drop Down Lists'!AC$4)*Inputs!K$38,0)</f>
        <v>0</v>
      </c>
      <c r="AX541">
        <f>IF(OR($D541="51",$D541="52",$D541="61"),(AH541/'Totals and Drop Down Lists'!AD$4)*Inputs!L$38,0)</f>
        <v>0</v>
      </c>
      <c r="AY541">
        <f>IF(OR($D541="51",$D541="52",$D541="61"),0,(AA541/'Totals and Drop Down Lists'!W$5)*Inputs!E$39)</f>
        <v>0</v>
      </c>
      <c r="AZ541">
        <f>IF(OR($D541="51",$D541="52",$D541="61"),0,(AB541/'Totals and Drop Down Lists'!X$5)*Inputs!F$39)</f>
        <v>0</v>
      </c>
      <c r="BA541">
        <f>IF(OR($D541="51",$D541="52",$D541="61"),0,(AC541/'Totals and Drop Down Lists'!Y$5)*Inputs!G$39)</f>
        <v>0</v>
      </c>
      <c r="BB541">
        <f>IF(OR($D541="51",$D541="52",$D541="61"),0,(AD541/'Totals and Drop Down Lists'!Z$5)*Inputs!H$39)</f>
        <v>0</v>
      </c>
      <c r="BC541">
        <f>IF(OR($D541="51",$D541="52",$D541="61"),0,(AE541/'Totals and Drop Down Lists'!AA$5)*Inputs!I$39)</f>
        <v>0</v>
      </c>
      <c r="BD541">
        <f>IF(OR($D541="51",$D541="52",$D541="61"),0,(AF541/'Totals and Drop Down Lists'!AB$5)*Inputs!J$39)</f>
        <v>0</v>
      </c>
      <c r="BE541">
        <f>IF(OR($D541="51",$D541="52",$D541="61"),0,(AG541/'Totals and Drop Down Lists'!AC$5)*Inputs!K$39)</f>
        <v>0</v>
      </c>
      <c r="BF541">
        <f>IF(OR($D541="51",$D541="52",$D541="61"),0,(AH541/'Totals and Drop Down Lists'!AD$5)*Inputs!L$39)</f>
        <v>0</v>
      </c>
      <c r="BG541" s="10">
        <f t="shared" si="73"/>
        <v>1962597.0056256349</v>
      </c>
    </row>
    <row r="542" spans="1:59" ht="28.8">
      <c r="A542" s="1" t="s">
        <v>7392</v>
      </c>
      <c r="B542" s="1" t="s">
        <v>5985</v>
      </c>
      <c r="C542" s="1" t="s">
        <v>3818</v>
      </c>
      <c r="D542" s="1" t="s">
        <v>215</v>
      </c>
      <c r="E542" s="1" t="s">
        <v>5988</v>
      </c>
      <c r="F542" s="2">
        <v>914145</v>
      </c>
      <c r="G542" s="2">
        <v>11632</v>
      </c>
      <c r="H542" s="2">
        <v>2164</v>
      </c>
      <c r="I542" s="2">
        <v>137341</v>
      </c>
      <c r="J542" s="2">
        <v>332751</v>
      </c>
      <c r="K542" s="2">
        <v>120392</v>
      </c>
      <c r="L542" s="2">
        <v>2508</v>
      </c>
      <c r="M542" s="2">
        <v>466</v>
      </c>
      <c r="N542" s="2">
        <v>304</v>
      </c>
      <c r="O542" s="2">
        <v>3409</v>
      </c>
      <c r="P542" s="2">
        <v>1772</v>
      </c>
      <c r="Q542" s="2">
        <v>890</v>
      </c>
      <c r="R542" s="2">
        <v>2800</v>
      </c>
      <c r="S542" s="2">
        <v>120359500</v>
      </c>
      <c r="T542" s="2">
        <v>5276117400</v>
      </c>
      <c r="U542" s="2">
        <v>13663</v>
      </c>
      <c r="V542" s="2">
        <v>2382</v>
      </c>
      <c r="W542" s="2">
        <v>490</v>
      </c>
      <c r="X542" s="2">
        <v>20280</v>
      </c>
      <c r="Y542" s="2">
        <v>1229</v>
      </c>
      <c r="Z542" s="2">
        <v>15284</v>
      </c>
      <c r="AA542" s="9">
        <f t="shared" si="74"/>
        <v>914145</v>
      </c>
      <c r="AB542" s="9">
        <f t="shared" si="75"/>
        <v>123545</v>
      </c>
      <c r="AC542" s="9">
        <f t="shared" si="76"/>
        <v>12149</v>
      </c>
      <c r="AD542" s="9">
        <f t="shared" si="77"/>
        <v>2800</v>
      </c>
      <c r="AE542" s="44">
        <f t="shared" si="78"/>
        <v>3.0420873139104252E-3</v>
      </c>
      <c r="AF542" s="9">
        <f t="shared" si="79"/>
        <v>17408</v>
      </c>
      <c r="AG542" s="9">
        <f t="shared" si="72"/>
        <v>16513</v>
      </c>
      <c r="AH542" s="44">
        <f t="shared" si="80"/>
        <v>2.2230812056438965E-3</v>
      </c>
      <c r="AI542">
        <f>AA542/'Totals and Drop Down Lists'!W$6*Inputs!E$37</f>
        <v>829257.86749400978</v>
      </c>
      <c r="AJ542">
        <f>AB542/'Totals and Drop Down Lists'!X$6*Inputs!F$37</f>
        <v>406510.88449370337</v>
      </c>
      <c r="AK542">
        <f>AC542/'Totals and Drop Down Lists'!Y$6*Inputs!G$37</f>
        <v>80090.311765951381</v>
      </c>
      <c r="AL542">
        <f>AD542/'Totals and Drop Down Lists'!Z$6*Inputs!H$37</f>
        <v>22449.00355598289</v>
      </c>
      <c r="AM542">
        <f>AE542/'Totals and Drop Down Lists'!AA$6*Inputs!I$37</f>
        <v>378707.47344224621</v>
      </c>
      <c r="AN542">
        <f>AF542/'Totals and Drop Down Lists'!AB$6*Inputs!J$37</f>
        <v>347406.11418712127</v>
      </c>
      <c r="AO542">
        <f>AG542/'Totals and Drop Down Lists'!AC$6*Inputs!K$37</f>
        <v>307531.1134453399</v>
      </c>
      <c r="AP542">
        <f>AH542/'Totals and Drop Down Lists'!AD$6*Inputs!L$37</f>
        <v>523157.49793437787</v>
      </c>
      <c r="AQ542">
        <f>IF(OR($D542="51",$D542="52",$D542="61"),(AA542/'Totals and Drop Down Lists'!W$4)*Inputs!E$38,0)</f>
        <v>0</v>
      </c>
      <c r="AR542">
        <f>IF(OR($D542="51",$D542="52",$D542="61"),(AB542/'Totals and Drop Down Lists'!X$4)*Inputs!F$38,0)</f>
        <v>0</v>
      </c>
      <c r="AS542">
        <f>IF(OR($D542="51",$D542="52",$D542="61"),(AC542/'Totals and Drop Down Lists'!Y$4)*Inputs!G$38,0)</f>
        <v>0</v>
      </c>
      <c r="AT542">
        <f>IF(OR($D542="51",$D542="52",$D542="61"),(AD542/'Totals and Drop Down Lists'!Z$4)*Inputs!H$38,0)</f>
        <v>0</v>
      </c>
      <c r="AU542">
        <f>IF(OR($D542="51",$D542="52",$D542="61"),(AE542/'Totals and Drop Down Lists'!AA$4)*Inputs!I$38,0)</f>
        <v>0</v>
      </c>
      <c r="AV542">
        <f>IF(OR($D542="51",$D542="52",$D542="61"),(AF542/'Totals and Drop Down Lists'!AB$4)*Inputs!J$38,0)</f>
        <v>0</v>
      </c>
      <c r="AW542">
        <f>IF(OR($D542="51",$D542="52",$D542="61"),(AG542/'Totals and Drop Down Lists'!AC$4)*Inputs!K$38,0)</f>
        <v>0</v>
      </c>
      <c r="AX542">
        <f>IF(OR($D542="51",$D542="52",$D542="61"),(AH542/'Totals and Drop Down Lists'!AD$4)*Inputs!L$38,0)</f>
        <v>0</v>
      </c>
      <c r="AY542">
        <f>IF(OR($D542="51",$D542="52",$D542="61"),0,(AA542/'Totals and Drop Down Lists'!W$5)*Inputs!E$39)</f>
        <v>0</v>
      </c>
      <c r="AZ542">
        <f>IF(OR($D542="51",$D542="52",$D542="61"),0,(AB542/'Totals and Drop Down Lists'!X$5)*Inputs!F$39)</f>
        <v>0</v>
      </c>
      <c r="BA542">
        <f>IF(OR($D542="51",$D542="52",$D542="61"),0,(AC542/'Totals and Drop Down Lists'!Y$5)*Inputs!G$39)</f>
        <v>0</v>
      </c>
      <c r="BB542">
        <f>IF(OR($D542="51",$D542="52",$D542="61"),0,(AD542/'Totals and Drop Down Lists'!Z$5)*Inputs!H$39)</f>
        <v>0</v>
      </c>
      <c r="BC542">
        <f>IF(OR($D542="51",$D542="52",$D542="61"),0,(AE542/'Totals and Drop Down Lists'!AA$5)*Inputs!I$39)</f>
        <v>0</v>
      </c>
      <c r="BD542">
        <f>IF(OR($D542="51",$D542="52",$D542="61"),0,(AF542/'Totals and Drop Down Lists'!AB$5)*Inputs!J$39)</f>
        <v>0</v>
      </c>
      <c r="BE542">
        <f>IF(OR($D542="51",$D542="52",$D542="61"),0,(AG542/'Totals and Drop Down Lists'!AC$5)*Inputs!K$39)</f>
        <v>0</v>
      </c>
      <c r="BF542">
        <f>IF(OR($D542="51",$D542="52",$D542="61"),0,(AH542/'Totals and Drop Down Lists'!AD$5)*Inputs!L$39)</f>
        <v>0</v>
      </c>
      <c r="BG542" s="10">
        <f t="shared" si="73"/>
        <v>2895110.2663187324</v>
      </c>
    </row>
    <row r="543" spans="1:59" ht="28.8">
      <c r="A543" s="1" t="s">
        <v>7393</v>
      </c>
      <c r="B543" s="1" t="s">
        <v>5942</v>
      </c>
      <c r="C543" s="1" t="s">
        <v>5943</v>
      </c>
      <c r="D543" s="1" t="s">
        <v>10</v>
      </c>
      <c r="E543" s="1" t="s">
        <v>5944</v>
      </c>
      <c r="F543" s="2">
        <v>108551</v>
      </c>
      <c r="G543" s="2">
        <v>915</v>
      </c>
      <c r="H543" s="2">
        <v>151</v>
      </c>
      <c r="I543" s="2">
        <v>17507</v>
      </c>
      <c r="J543" s="2">
        <v>47511</v>
      </c>
      <c r="K543" s="2">
        <v>19157</v>
      </c>
      <c r="L543" s="2">
        <v>122</v>
      </c>
      <c r="M543" s="2">
        <v>17</v>
      </c>
      <c r="N543" s="2">
        <v>0</v>
      </c>
      <c r="O543" s="2">
        <v>291</v>
      </c>
      <c r="P543" s="2">
        <v>123</v>
      </c>
      <c r="Q543" s="2">
        <v>78</v>
      </c>
      <c r="R543" s="2">
        <v>1383</v>
      </c>
      <c r="S543" s="2">
        <v>19040600</v>
      </c>
      <c r="T543" s="2">
        <v>782856000</v>
      </c>
      <c r="U543" s="2">
        <v>2775</v>
      </c>
      <c r="V543" s="2">
        <v>415</v>
      </c>
      <c r="W543" s="2">
        <v>30</v>
      </c>
      <c r="X543" s="2">
        <v>3250</v>
      </c>
      <c r="Y543" s="2">
        <v>150</v>
      </c>
      <c r="Z543" s="2">
        <v>2200</v>
      </c>
      <c r="AA543" s="9">
        <f t="shared" si="74"/>
        <v>108551</v>
      </c>
      <c r="AB543" s="9">
        <f t="shared" si="75"/>
        <v>16441</v>
      </c>
      <c r="AC543" s="9">
        <f t="shared" si="76"/>
        <v>2014</v>
      </c>
      <c r="AD543" s="9">
        <f t="shared" si="77"/>
        <v>1383</v>
      </c>
      <c r="AE543" s="44">
        <f t="shared" si="78"/>
        <v>5.3945672685230958E-4</v>
      </c>
      <c r="AF543" s="9">
        <f t="shared" si="79"/>
        <v>2805</v>
      </c>
      <c r="AG543" s="9">
        <f t="shared" si="72"/>
        <v>2350</v>
      </c>
      <c r="AH543" s="44">
        <f t="shared" si="80"/>
        <v>3.5257561845200087E-4</v>
      </c>
      <c r="AI543">
        <f>AA543/'Totals and Drop Down Lists'!W$6*Inputs!E$37</f>
        <v>98470.998336524572</v>
      </c>
      <c r="AJ543">
        <f>AB543/'Totals and Drop Down Lists'!X$6*Inputs!F$37</f>
        <v>54097.25567170648</v>
      </c>
      <c r="AK543">
        <f>AC543/'Totals and Drop Down Lists'!Y$6*Inputs!G$37</f>
        <v>13276.968301640141</v>
      </c>
      <c r="AL543">
        <f>AD543/'Totals and Drop Down Lists'!Z$6*Inputs!H$37</f>
        <v>11088.204256401548</v>
      </c>
      <c r="AM543">
        <f>AE543/'Totals and Drop Down Lists'!AA$6*Inputs!I$37</f>
        <v>67156.617472314159</v>
      </c>
      <c r="AN543">
        <f>AF543/'Totals and Drop Down Lists'!AB$6*Inputs!J$37</f>
        <v>55978.524258666999</v>
      </c>
      <c r="AO543">
        <f>AG543/'Totals and Drop Down Lists'!AC$6*Inputs!K$37</f>
        <v>43765.40402086531</v>
      </c>
      <c r="AP543">
        <f>AH543/'Totals and Drop Down Lists'!AD$6*Inputs!L$37</f>
        <v>82971.588223467319</v>
      </c>
      <c r="AQ543">
        <f>IF(OR($D543="51",$D543="52",$D543="61"),(AA543/'Totals and Drop Down Lists'!W$4)*Inputs!E$38,0)</f>
        <v>0</v>
      </c>
      <c r="AR543">
        <f>IF(OR($D543="51",$D543="52",$D543="61"),(AB543/'Totals and Drop Down Lists'!X$4)*Inputs!F$38,0)</f>
        <v>0</v>
      </c>
      <c r="AS543">
        <f>IF(OR($D543="51",$D543="52",$D543="61"),(AC543/'Totals and Drop Down Lists'!Y$4)*Inputs!G$38,0)</f>
        <v>0</v>
      </c>
      <c r="AT543">
        <f>IF(OR($D543="51",$D543="52",$D543="61"),(AD543/'Totals and Drop Down Lists'!Z$4)*Inputs!H$38,0)</f>
        <v>0</v>
      </c>
      <c r="AU543">
        <f>IF(OR($D543="51",$D543="52",$D543="61"),(AE543/'Totals and Drop Down Lists'!AA$4)*Inputs!I$38,0)</f>
        <v>0</v>
      </c>
      <c r="AV543">
        <f>IF(OR($D543="51",$D543="52",$D543="61"),(AF543/'Totals and Drop Down Lists'!AB$4)*Inputs!J$38,0)</f>
        <v>0</v>
      </c>
      <c r="AW543">
        <f>IF(OR($D543="51",$D543="52",$D543="61"),(AG543/'Totals and Drop Down Lists'!AC$4)*Inputs!K$38,0)</f>
        <v>0</v>
      </c>
      <c r="AX543">
        <f>IF(OR($D543="51",$D543="52",$D543="61"),(AH543/'Totals and Drop Down Lists'!AD$4)*Inputs!L$38,0)</f>
        <v>0</v>
      </c>
      <c r="AY543">
        <f>IF(OR($D543="51",$D543="52",$D543="61"),0,(AA543/'Totals and Drop Down Lists'!W$5)*Inputs!E$39)</f>
        <v>0</v>
      </c>
      <c r="AZ543">
        <f>IF(OR($D543="51",$D543="52",$D543="61"),0,(AB543/'Totals and Drop Down Lists'!X$5)*Inputs!F$39)</f>
        <v>0</v>
      </c>
      <c r="BA543">
        <f>IF(OR($D543="51",$D543="52",$D543="61"),0,(AC543/'Totals and Drop Down Lists'!Y$5)*Inputs!G$39)</f>
        <v>0</v>
      </c>
      <c r="BB543">
        <f>IF(OR($D543="51",$D543="52",$D543="61"),0,(AD543/'Totals and Drop Down Lists'!Z$5)*Inputs!H$39)</f>
        <v>0</v>
      </c>
      <c r="BC543">
        <f>IF(OR($D543="51",$D543="52",$D543="61"),0,(AE543/'Totals and Drop Down Lists'!AA$5)*Inputs!I$39)</f>
        <v>0</v>
      </c>
      <c r="BD543">
        <f>IF(OR($D543="51",$D543="52",$D543="61"),0,(AF543/'Totals and Drop Down Lists'!AB$5)*Inputs!J$39)</f>
        <v>0</v>
      </c>
      <c r="BE543">
        <f>IF(OR($D543="51",$D543="52",$D543="61"),0,(AG543/'Totals and Drop Down Lists'!AC$5)*Inputs!K$39)</f>
        <v>0</v>
      </c>
      <c r="BF543">
        <f>IF(OR($D543="51",$D543="52",$D543="61"),0,(AH543/'Totals and Drop Down Lists'!AD$5)*Inputs!L$39)</f>
        <v>0</v>
      </c>
      <c r="BG543" s="10">
        <f t="shared" si="73"/>
        <v>426805.5605415866</v>
      </c>
    </row>
    <row r="544" spans="1:59" ht="28.8">
      <c r="A544" s="1" t="s">
        <v>7393</v>
      </c>
      <c r="B544" s="1" t="s">
        <v>5942</v>
      </c>
      <c r="C544" s="1" t="s">
        <v>5945</v>
      </c>
      <c r="D544" s="1" t="s">
        <v>10</v>
      </c>
      <c r="E544" s="1" t="s">
        <v>5946</v>
      </c>
      <c r="F544" s="2">
        <v>77898</v>
      </c>
      <c r="G544" s="2">
        <v>842</v>
      </c>
      <c r="H544" s="2">
        <v>118</v>
      </c>
      <c r="I544" s="2">
        <v>11516</v>
      </c>
      <c r="J544" s="2">
        <v>35848</v>
      </c>
      <c r="K544" s="2">
        <v>14965</v>
      </c>
      <c r="L544" s="2">
        <v>108</v>
      </c>
      <c r="M544" s="2">
        <v>0</v>
      </c>
      <c r="N544" s="2">
        <v>0</v>
      </c>
      <c r="O544" s="2">
        <v>259</v>
      </c>
      <c r="P544" s="2">
        <v>126</v>
      </c>
      <c r="Q544" s="2">
        <v>8</v>
      </c>
      <c r="R544" s="2">
        <v>563</v>
      </c>
      <c r="S544" s="2">
        <v>15000800</v>
      </c>
      <c r="T544" s="2">
        <v>692726400</v>
      </c>
      <c r="U544" s="2">
        <v>1762</v>
      </c>
      <c r="V544" s="2">
        <v>105</v>
      </c>
      <c r="W544" s="2">
        <v>0</v>
      </c>
      <c r="X544" s="2">
        <v>1785</v>
      </c>
      <c r="Y544" s="2">
        <v>20</v>
      </c>
      <c r="Z544" s="2">
        <v>1235</v>
      </c>
      <c r="AA544" s="9">
        <f t="shared" si="74"/>
        <v>77898</v>
      </c>
      <c r="AB544" s="9">
        <f t="shared" si="75"/>
        <v>10556</v>
      </c>
      <c r="AC544" s="9">
        <f t="shared" si="76"/>
        <v>1064</v>
      </c>
      <c r="AD544" s="9">
        <f t="shared" si="77"/>
        <v>563</v>
      </c>
      <c r="AE544" s="44">
        <f t="shared" si="78"/>
        <v>4.362990801767104E-4</v>
      </c>
      <c r="AF544" s="9">
        <f t="shared" si="79"/>
        <v>1680</v>
      </c>
      <c r="AG544" s="9">
        <f t="shared" si="72"/>
        <v>1255</v>
      </c>
      <c r="AH544" s="44">
        <f t="shared" si="80"/>
        <v>1.9494253191889519E-4</v>
      </c>
      <c r="AI544">
        <f>AA544/'Totals and Drop Down Lists'!W$6*Inputs!E$37</f>
        <v>70664.423436159879</v>
      </c>
      <c r="AJ544">
        <f>AB544/'Totals and Drop Down Lists'!X$6*Inputs!F$37</f>
        <v>34733.327101182025</v>
      </c>
      <c r="AK544">
        <f>AC544/'Totals and Drop Down Lists'!Y$6*Inputs!G$37</f>
        <v>7014.2474046400739</v>
      </c>
      <c r="AL544">
        <f>AD544/'Totals and Drop Down Lists'!Z$6*Inputs!H$37</f>
        <v>4513.8532150065594</v>
      </c>
      <c r="AM544">
        <f>AE544/'Totals and Drop Down Lists'!AA$6*Inputs!I$37</f>
        <v>54314.589053167205</v>
      </c>
      <c r="AN544">
        <f>AF544/'Totals and Drop Down Lists'!AB$6*Inputs!J$37</f>
        <v>33527.244475779167</v>
      </c>
      <c r="AO544">
        <f>AG544/'Totals and Drop Down Lists'!AC$6*Inputs!K$37</f>
        <v>23372.588104759983</v>
      </c>
      <c r="AP544">
        <f>AH544/'Totals and Drop Down Lists'!AD$6*Inputs!L$37</f>
        <v>45875.80830640081</v>
      </c>
      <c r="AQ544">
        <f>IF(OR($D544="51",$D544="52",$D544="61"),(AA544/'Totals and Drop Down Lists'!W$4)*Inputs!E$38,0)</f>
        <v>0</v>
      </c>
      <c r="AR544">
        <f>IF(OR($D544="51",$D544="52",$D544="61"),(AB544/'Totals and Drop Down Lists'!X$4)*Inputs!F$38,0)</f>
        <v>0</v>
      </c>
      <c r="AS544">
        <f>IF(OR($D544="51",$D544="52",$D544="61"),(AC544/'Totals and Drop Down Lists'!Y$4)*Inputs!G$38,0)</f>
        <v>0</v>
      </c>
      <c r="AT544">
        <f>IF(OR($D544="51",$D544="52",$D544="61"),(AD544/'Totals and Drop Down Lists'!Z$4)*Inputs!H$38,0)</f>
        <v>0</v>
      </c>
      <c r="AU544">
        <f>IF(OR($D544="51",$D544="52",$D544="61"),(AE544/'Totals and Drop Down Lists'!AA$4)*Inputs!I$38,0)</f>
        <v>0</v>
      </c>
      <c r="AV544">
        <f>IF(OR($D544="51",$D544="52",$D544="61"),(AF544/'Totals and Drop Down Lists'!AB$4)*Inputs!J$38,0)</f>
        <v>0</v>
      </c>
      <c r="AW544">
        <f>IF(OR($D544="51",$D544="52",$D544="61"),(AG544/'Totals and Drop Down Lists'!AC$4)*Inputs!K$38,0)</f>
        <v>0</v>
      </c>
      <c r="AX544">
        <f>IF(OR($D544="51",$D544="52",$D544="61"),(AH544/'Totals and Drop Down Lists'!AD$4)*Inputs!L$38,0)</f>
        <v>0</v>
      </c>
      <c r="AY544">
        <f>IF(OR($D544="51",$D544="52",$D544="61"),0,(AA544/'Totals and Drop Down Lists'!W$5)*Inputs!E$39)</f>
        <v>0</v>
      </c>
      <c r="AZ544">
        <f>IF(OR($D544="51",$D544="52",$D544="61"),0,(AB544/'Totals and Drop Down Lists'!X$5)*Inputs!F$39)</f>
        <v>0</v>
      </c>
      <c r="BA544">
        <f>IF(OR($D544="51",$D544="52",$D544="61"),0,(AC544/'Totals and Drop Down Lists'!Y$5)*Inputs!G$39)</f>
        <v>0</v>
      </c>
      <c r="BB544">
        <f>IF(OR($D544="51",$D544="52",$D544="61"),0,(AD544/'Totals and Drop Down Lists'!Z$5)*Inputs!H$39)</f>
        <v>0</v>
      </c>
      <c r="BC544">
        <f>IF(OR($D544="51",$D544="52",$D544="61"),0,(AE544/'Totals and Drop Down Lists'!AA$5)*Inputs!I$39)</f>
        <v>0</v>
      </c>
      <c r="BD544">
        <f>IF(OR($D544="51",$D544="52",$D544="61"),0,(AF544/'Totals and Drop Down Lists'!AB$5)*Inputs!J$39)</f>
        <v>0</v>
      </c>
      <c r="BE544">
        <f>IF(OR($D544="51",$D544="52",$D544="61"),0,(AG544/'Totals and Drop Down Lists'!AC$5)*Inputs!K$39)</f>
        <v>0</v>
      </c>
      <c r="BF544">
        <f>IF(OR($D544="51",$D544="52",$D544="61"),0,(AH544/'Totals and Drop Down Lists'!AD$5)*Inputs!L$39)</f>
        <v>0</v>
      </c>
      <c r="BG544" s="10">
        <f t="shared" si="73"/>
        <v>274016.08109709574</v>
      </c>
    </row>
    <row r="545" spans="1:59" ht="28.8">
      <c r="A545" s="1" t="s">
        <v>7393</v>
      </c>
      <c r="B545" s="1" t="s">
        <v>5942</v>
      </c>
      <c r="C545" s="1" t="s">
        <v>5947</v>
      </c>
      <c r="D545" s="1" t="s">
        <v>7</v>
      </c>
      <c r="E545" s="1" t="s">
        <v>5948</v>
      </c>
      <c r="F545" s="2">
        <v>246642</v>
      </c>
      <c r="G545" s="2">
        <v>3010</v>
      </c>
      <c r="H545" s="2">
        <v>435</v>
      </c>
      <c r="I545" s="2">
        <v>40714</v>
      </c>
      <c r="J545" s="2">
        <v>105040</v>
      </c>
      <c r="K545" s="2">
        <v>41517</v>
      </c>
      <c r="L545" s="2">
        <v>620</v>
      </c>
      <c r="M545" s="2">
        <v>95</v>
      </c>
      <c r="N545" s="2">
        <v>38</v>
      </c>
      <c r="O545" s="2">
        <v>725</v>
      </c>
      <c r="P545" s="2">
        <v>247</v>
      </c>
      <c r="Q545" s="2">
        <v>105</v>
      </c>
      <c r="R545" s="2">
        <v>11676</v>
      </c>
      <c r="S545" s="2">
        <v>39021600</v>
      </c>
      <c r="T545" s="2">
        <v>1739383100</v>
      </c>
      <c r="U545" s="2">
        <v>4833</v>
      </c>
      <c r="V545" s="2">
        <v>1640</v>
      </c>
      <c r="W545" s="2">
        <v>120</v>
      </c>
      <c r="X545" s="2">
        <v>7995</v>
      </c>
      <c r="Y545" s="2">
        <v>620</v>
      </c>
      <c r="Z545" s="2">
        <v>5315</v>
      </c>
      <c r="AA545" s="9">
        <f t="shared" si="74"/>
        <v>246642</v>
      </c>
      <c r="AB545" s="9">
        <f t="shared" si="75"/>
        <v>37269</v>
      </c>
      <c r="AC545" s="9">
        <f t="shared" si="76"/>
        <v>13506</v>
      </c>
      <c r="AD545" s="9">
        <f t="shared" si="77"/>
        <v>11676</v>
      </c>
      <c r="AE545" s="44">
        <f t="shared" si="78"/>
        <v>1.1460221218189378E-3</v>
      </c>
      <c r="AF545" s="9">
        <f t="shared" si="79"/>
        <v>6235</v>
      </c>
      <c r="AG545" s="9">
        <f t="shared" si="72"/>
        <v>5935</v>
      </c>
      <c r="AH545" s="44">
        <f t="shared" si="80"/>
        <v>8.7285692244734082E-4</v>
      </c>
      <c r="AI545">
        <f>AA545/'Totals and Drop Down Lists'!W$6*Inputs!E$37</f>
        <v>223738.92430025604</v>
      </c>
      <c r="AJ545">
        <f>AB545/'Totals and Drop Down Lists'!X$6*Inputs!F$37</f>
        <v>122629.43991416755</v>
      </c>
      <c r="AK545">
        <f>AC545/'Totals and Drop Down Lists'!Y$6*Inputs!G$37</f>
        <v>89036.114141981991</v>
      </c>
      <c r="AL545">
        <f>AD545/'Totals and Drop Down Lists'!Z$6*Inputs!H$37</f>
        <v>93612.344828448651</v>
      </c>
      <c r="AM545">
        <f>AE545/'Totals and Drop Down Lists'!AA$6*Inputs!I$37</f>
        <v>142667.54944159748</v>
      </c>
      <c r="AN545">
        <f>AF545/'Totals and Drop Down Lists'!AB$6*Inputs!J$37</f>
        <v>124429.98173004946</v>
      </c>
      <c r="AO545">
        <f>AG545/'Totals and Drop Down Lists'!AC$6*Inputs!K$37</f>
        <v>110530.92462290876</v>
      </c>
      <c r="AP545">
        <f>AH545/'Totals and Drop Down Lists'!AD$6*Inputs!L$37</f>
        <v>205409.3401729739</v>
      </c>
      <c r="AQ545">
        <f>IF(OR($D545="51",$D545="52",$D545="61"),(AA545/'Totals and Drop Down Lists'!W$4)*Inputs!E$38,0)</f>
        <v>0</v>
      </c>
      <c r="AR545">
        <f>IF(OR($D545="51",$D545="52",$D545="61"),(AB545/'Totals and Drop Down Lists'!X$4)*Inputs!F$38,0)</f>
        <v>0</v>
      </c>
      <c r="AS545">
        <f>IF(OR($D545="51",$D545="52",$D545="61"),(AC545/'Totals and Drop Down Lists'!Y$4)*Inputs!G$38,0)</f>
        <v>0</v>
      </c>
      <c r="AT545">
        <f>IF(OR($D545="51",$D545="52",$D545="61"),(AD545/'Totals and Drop Down Lists'!Z$4)*Inputs!H$38,0)</f>
        <v>0</v>
      </c>
      <c r="AU545">
        <f>IF(OR($D545="51",$D545="52",$D545="61"),(AE545/'Totals and Drop Down Lists'!AA$4)*Inputs!I$38,0)</f>
        <v>0</v>
      </c>
      <c r="AV545">
        <f>IF(OR($D545="51",$D545="52",$D545="61"),(AF545/'Totals and Drop Down Lists'!AB$4)*Inputs!J$38,0)</f>
        <v>0</v>
      </c>
      <c r="AW545">
        <f>IF(OR($D545="51",$D545="52",$D545="61"),(AG545/'Totals and Drop Down Lists'!AC$4)*Inputs!K$38,0)</f>
        <v>0</v>
      </c>
      <c r="AX545">
        <f>IF(OR($D545="51",$D545="52",$D545="61"),(AH545/'Totals and Drop Down Lists'!AD$4)*Inputs!L$38,0)</f>
        <v>0</v>
      </c>
      <c r="AY545">
        <f>IF(OR($D545="51",$D545="52",$D545="61"),0,(AA545/'Totals and Drop Down Lists'!W$5)*Inputs!E$39)</f>
        <v>0</v>
      </c>
      <c r="AZ545">
        <f>IF(OR($D545="51",$D545="52",$D545="61"),0,(AB545/'Totals and Drop Down Lists'!X$5)*Inputs!F$39)</f>
        <v>0</v>
      </c>
      <c r="BA545">
        <f>IF(OR($D545="51",$D545="52",$D545="61"),0,(AC545/'Totals and Drop Down Lists'!Y$5)*Inputs!G$39)</f>
        <v>0</v>
      </c>
      <c r="BB545">
        <f>IF(OR($D545="51",$D545="52",$D545="61"),0,(AD545/'Totals and Drop Down Lists'!Z$5)*Inputs!H$39)</f>
        <v>0</v>
      </c>
      <c r="BC545">
        <f>IF(OR($D545="51",$D545="52",$D545="61"),0,(AE545/'Totals and Drop Down Lists'!AA$5)*Inputs!I$39)</f>
        <v>0</v>
      </c>
      <c r="BD545">
        <f>IF(OR($D545="51",$D545="52",$D545="61"),0,(AF545/'Totals and Drop Down Lists'!AB$5)*Inputs!J$39)</f>
        <v>0</v>
      </c>
      <c r="BE545">
        <f>IF(OR($D545="51",$D545="52",$D545="61"),0,(AG545/'Totals and Drop Down Lists'!AC$5)*Inputs!K$39)</f>
        <v>0</v>
      </c>
      <c r="BF545">
        <f>IF(OR($D545="51",$D545="52",$D545="61"),0,(AH545/'Totals and Drop Down Lists'!AD$5)*Inputs!L$39)</f>
        <v>0</v>
      </c>
      <c r="BG545" s="10">
        <f t="shared" si="73"/>
        <v>1112054.6191523839</v>
      </c>
    </row>
    <row r="546" spans="1:59" ht="28.8">
      <c r="A546" s="1" t="s">
        <v>7393</v>
      </c>
      <c r="B546" s="1" t="s">
        <v>5942</v>
      </c>
      <c r="C546" s="1" t="s">
        <v>5949</v>
      </c>
      <c r="D546" s="1" t="s">
        <v>215</v>
      </c>
      <c r="E546" s="1" t="s">
        <v>5950</v>
      </c>
      <c r="F546" s="2">
        <v>486924</v>
      </c>
      <c r="G546" s="2">
        <v>3050</v>
      </c>
      <c r="H546" s="2">
        <v>641</v>
      </c>
      <c r="I546" s="2">
        <v>57404</v>
      </c>
      <c r="J546" s="2">
        <v>213309</v>
      </c>
      <c r="K546" s="2">
        <v>57112</v>
      </c>
      <c r="L546" s="2">
        <v>648</v>
      </c>
      <c r="M546" s="2">
        <v>186</v>
      </c>
      <c r="N546" s="2">
        <v>73</v>
      </c>
      <c r="O546" s="2">
        <v>1259</v>
      </c>
      <c r="P546" s="2">
        <v>289</v>
      </c>
      <c r="Q546" s="2">
        <v>122</v>
      </c>
      <c r="R546" s="2">
        <v>3027</v>
      </c>
      <c r="S546" s="2">
        <v>58703200</v>
      </c>
      <c r="T546" s="2">
        <v>2551476700</v>
      </c>
      <c r="U546" s="2">
        <v>5772</v>
      </c>
      <c r="V546" s="2">
        <v>1444</v>
      </c>
      <c r="W546" s="2">
        <v>45</v>
      </c>
      <c r="X546" s="2">
        <v>8123</v>
      </c>
      <c r="Y546" s="2">
        <v>454</v>
      </c>
      <c r="Z546" s="2">
        <v>5608</v>
      </c>
      <c r="AA546" s="9">
        <f t="shared" si="74"/>
        <v>486924</v>
      </c>
      <c r="AB546" s="9">
        <f t="shared" si="75"/>
        <v>53713</v>
      </c>
      <c r="AC546" s="9">
        <f t="shared" si="76"/>
        <v>5604</v>
      </c>
      <c r="AD546" s="9">
        <f t="shared" si="77"/>
        <v>3027</v>
      </c>
      <c r="AE546" s="44">
        <f t="shared" si="78"/>
        <v>1.0679264525404587E-3</v>
      </c>
      <c r="AF546" s="9">
        <f t="shared" si="79"/>
        <v>6634</v>
      </c>
      <c r="AG546" s="9">
        <f t="shared" si="72"/>
        <v>6062</v>
      </c>
      <c r="AH546" s="44">
        <f t="shared" si="80"/>
        <v>6.039280587262515E-4</v>
      </c>
      <c r="AI546">
        <f>AA546/'Totals and Drop Down Lists'!W$6*Inputs!E$37</f>
        <v>441708.43561103899</v>
      </c>
      <c r="AJ546">
        <f>AB546/'Totals and Drop Down Lists'!X$6*Inputs!F$37</f>
        <v>176736.5667474223</v>
      </c>
      <c r="AK546">
        <f>AC546/'Totals and Drop Down Lists'!Y$6*Inputs!G$37</f>
        <v>36943.460954514077</v>
      </c>
      <c r="AL546">
        <f>AD546/'Totals and Drop Down Lists'!Z$6*Inputs!H$37</f>
        <v>24268.976344271501</v>
      </c>
      <c r="AM546">
        <f>AE546/'Totals and Drop Down Lists'!AA$6*Inputs!I$37</f>
        <v>132945.47030731497</v>
      </c>
      <c r="AN546">
        <f>AF546/'Totals and Drop Down Lists'!AB$6*Inputs!J$37</f>
        <v>132392.70229304701</v>
      </c>
      <c r="AO546">
        <f>AG546/'Totals and Drop Down Lists'!AC$6*Inputs!K$37</f>
        <v>112896.11879765338</v>
      </c>
      <c r="AP546">
        <f>AH546/'Totals and Drop Down Lists'!AD$6*Inputs!L$37</f>
        <v>142122.33513263843</v>
      </c>
      <c r="AQ546">
        <f>IF(OR($D546="51",$D546="52",$D546="61"),(AA546/'Totals and Drop Down Lists'!W$4)*Inputs!E$38,0)</f>
        <v>0</v>
      </c>
      <c r="AR546">
        <f>IF(OR($D546="51",$D546="52",$D546="61"),(AB546/'Totals and Drop Down Lists'!X$4)*Inputs!F$38,0)</f>
        <v>0</v>
      </c>
      <c r="AS546">
        <f>IF(OR($D546="51",$D546="52",$D546="61"),(AC546/'Totals and Drop Down Lists'!Y$4)*Inputs!G$38,0)</f>
        <v>0</v>
      </c>
      <c r="AT546">
        <f>IF(OR($D546="51",$D546="52",$D546="61"),(AD546/'Totals and Drop Down Lists'!Z$4)*Inputs!H$38,0)</f>
        <v>0</v>
      </c>
      <c r="AU546">
        <f>IF(OR($D546="51",$D546="52",$D546="61"),(AE546/'Totals and Drop Down Lists'!AA$4)*Inputs!I$38,0)</f>
        <v>0</v>
      </c>
      <c r="AV546">
        <f>IF(OR($D546="51",$D546="52",$D546="61"),(AF546/'Totals and Drop Down Lists'!AB$4)*Inputs!J$38,0)</f>
        <v>0</v>
      </c>
      <c r="AW546">
        <f>IF(OR($D546="51",$D546="52",$D546="61"),(AG546/'Totals and Drop Down Lists'!AC$4)*Inputs!K$38,0)</f>
        <v>0</v>
      </c>
      <c r="AX546">
        <f>IF(OR($D546="51",$D546="52",$D546="61"),(AH546/'Totals and Drop Down Lists'!AD$4)*Inputs!L$38,0)</f>
        <v>0</v>
      </c>
      <c r="AY546">
        <f>IF(OR($D546="51",$D546="52",$D546="61"),0,(AA546/'Totals and Drop Down Lists'!W$5)*Inputs!E$39)</f>
        <v>0</v>
      </c>
      <c r="AZ546">
        <f>IF(OR($D546="51",$D546="52",$D546="61"),0,(AB546/'Totals and Drop Down Lists'!X$5)*Inputs!F$39)</f>
        <v>0</v>
      </c>
      <c r="BA546">
        <f>IF(OR($D546="51",$D546="52",$D546="61"),0,(AC546/'Totals and Drop Down Lists'!Y$5)*Inputs!G$39)</f>
        <v>0</v>
      </c>
      <c r="BB546">
        <f>IF(OR($D546="51",$D546="52",$D546="61"),0,(AD546/'Totals and Drop Down Lists'!Z$5)*Inputs!H$39)</f>
        <v>0</v>
      </c>
      <c r="BC546">
        <f>IF(OR($D546="51",$D546="52",$D546="61"),0,(AE546/'Totals and Drop Down Lists'!AA$5)*Inputs!I$39)</f>
        <v>0</v>
      </c>
      <c r="BD546">
        <f>IF(OR($D546="51",$D546="52",$D546="61"),0,(AF546/'Totals and Drop Down Lists'!AB$5)*Inputs!J$39)</f>
        <v>0</v>
      </c>
      <c r="BE546">
        <f>IF(OR($D546="51",$D546="52",$D546="61"),0,(AG546/'Totals and Drop Down Lists'!AC$5)*Inputs!K$39)</f>
        <v>0</v>
      </c>
      <c r="BF546">
        <f>IF(OR($D546="51",$D546="52",$D546="61"),0,(AH546/'Totals and Drop Down Lists'!AD$5)*Inputs!L$39)</f>
        <v>0</v>
      </c>
      <c r="BG546" s="10">
        <f t="shared" si="73"/>
        <v>1200014.0661879007</v>
      </c>
    </row>
    <row r="547" spans="1:59" ht="43.2">
      <c r="A547" s="1" t="s">
        <v>7394</v>
      </c>
      <c r="B547" s="1" t="s">
        <v>2885</v>
      </c>
      <c r="C547" s="1" t="s">
        <v>2886</v>
      </c>
      <c r="D547" s="1" t="s">
        <v>10</v>
      </c>
      <c r="E547" s="1" t="s">
        <v>2887</v>
      </c>
      <c r="F547" s="2">
        <v>98970</v>
      </c>
      <c r="G547" s="2">
        <v>1269</v>
      </c>
      <c r="H547" s="2">
        <v>13</v>
      </c>
      <c r="I547" s="2">
        <v>18223</v>
      </c>
      <c r="J547" s="2">
        <v>39420</v>
      </c>
      <c r="K547" s="2">
        <v>17445</v>
      </c>
      <c r="L547" s="2">
        <v>88</v>
      </c>
      <c r="M547" s="2">
        <v>61</v>
      </c>
      <c r="N547" s="2">
        <v>29</v>
      </c>
      <c r="O547" s="2">
        <v>620</v>
      </c>
      <c r="P547" s="2">
        <v>615</v>
      </c>
      <c r="Q547" s="2">
        <v>460</v>
      </c>
      <c r="R547" s="2">
        <v>3272</v>
      </c>
      <c r="S547" s="2">
        <v>15330000</v>
      </c>
      <c r="T547" s="2">
        <v>687636700</v>
      </c>
      <c r="U547" s="2">
        <v>2208</v>
      </c>
      <c r="V547" s="2">
        <v>525</v>
      </c>
      <c r="W547" s="2">
        <v>50</v>
      </c>
      <c r="X547" s="2">
        <v>2385</v>
      </c>
      <c r="Y547" s="2">
        <v>140</v>
      </c>
      <c r="Z547" s="2">
        <v>1630</v>
      </c>
      <c r="AA547" s="9">
        <f t="shared" si="74"/>
        <v>98970</v>
      </c>
      <c r="AB547" s="9">
        <f t="shared" si="75"/>
        <v>16941</v>
      </c>
      <c r="AC547" s="9">
        <f t="shared" si="76"/>
        <v>5145</v>
      </c>
      <c r="AD547" s="9">
        <f t="shared" si="77"/>
        <v>3272</v>
      </c>
      <c r="AE547" s="44">
        <f t="shared" si="78"/>
        <v>5.3916428172857316E-4</v>
      </c>
      <c r="AF547" s="9">
        <f t="shared" si="79"/>
        <v>1810</v>
      </c>
      <c r="AG547" s="9">
        <f t="shared" si="72"/>
        <v>1770</v>
      </c>
      <c r="AH547" s="44">
        <f t="shared" si="80"/>
        <v>2.914598294989611E-4</v>
      </c>
      <c r="AI547">
        <f>AA547/'Totals and Drop Down Lists'!W$6*Inputs!E$37</f>
        <v>89779.686095621757</v>
      </c>
      <c r="AJ547">
        <f>AB547/'Totals and Drop Down Lists'!X$6*Inputs!F$37</f>
        <v>55742.449263084942</v>
      </c>
      <c r="AK547">
        <f>AC547/'Totals and Drop Down Lists'!Y$6*Inputs!G$37</f>
        <v>33917.577910595093</v>
      </c>
      <c r="AL547">
        <f>AD547/'Totals and Drop Down Lists'!Z$6*Inputs!H$37</f>
        <v>26233.264155420005</v>
      </c>
      <c r="AM547">
        <f>AE547/'Totals and Drop Down Lists'!AA$6*Inputs!I$37</f>
        <v>67120.211168844733</v>
      </c>
      <c r="AN547">
        <f>AF547/'Totals and Drop Down Lists'!AB$6*Inputs!J$37</f>
        <v>36121.614584023984</v>
      </c>
      <c r="AO547">
        <f>AG547/'Totals and Drop Down Lists'!AC$6*Inputs!K$37</f>
        <v>32963.729836992163</v>
      </c>
      <c r="AP547">
        <f>AH547/'Totals and Drop Down Lists'!AD$6*Inputs!L$37</f>
        <v>68589.215167645001</v>
      </c>
      <c r="AQ547">
        <f>IF(OR($D547="51",$D547="52",$D547="61"),(AA547/'Totals and Drop Down Lists'!W$4)*Inputs!E$38,0)</f>
        <v>0</v>
      </c>
      <c r="AR547">
        <f>IF(OR($D547="51",$D547="52",$D547="61"),(AB547/'Totals and Drop Down Lists'!X$4)*Inputs!F$38,0)</f>
        <v>0</v>
      </c>
      <c r="AS547">
        <f>IF(OR($D547="51",$D547="52",$D547="61"),(AC547/'Totals and Drop Down Lists'!Y$4)*Inputs!G$38,0)</f>
        <v>0</v>
      </c>
      <c r="AT547">
        <f>IF(OR($D547="51",$D547="52",$D547="61"),(AD547/'Totals and Drop Down Lists'!Z$4)*Inputs!H$38,0)</f>
        <v>0</v>
      </c>
      <c r="AU547">
        <f>IF(OR($D547="51",$D547="52",$D547="61"),(AE547/'Totals and Drop Down Lists'!AA$4)*Inputs!I$38,0)</f>
        <v>0</v>
      </c>
      <c r="AV547">
        <f>IF(OR($D547="51",$D547="52",$D547="61"),(AF547/'Totals and Drop Down Lists'!AB$4)*Inputs!J$38,0)</f>
        <v>0</v>
      </c>
      <c r="AW547">
        <f>IF(OR($D547="51",$D547="52",$D547="61"),(AG547/'Totals and Drop Down Lists'!AC$4)*Inputs!K$38,0)</f>
        <v>0</v>
      </c>
      <c r="AX547">
        <f>IF(OR($D547="51",$D547="52",$D547="61"),(AH547/'Totals and Drop Down Lists'!AD$4)*Inputs!L$38,0)</f>
        <v>0</v>
      </c>
      <c r="AY547">
        <f>IF(OR($D547="51",$D547="52",$D547="61"),0,(AA547/'Totals and Drop Down Lists'!W$5)*Inputs!E$39)</f>
        <v>0</v>
      </c>
      <c r="AZ547">
        <f>IF(OR($D547="51",$D547="52",$D547="61"),0,(AB547/'Totals and Drop Down Lists'!X$5)*Inputs!F$39)</f>
        <v>0</v>
      </c>
      <c r="BA547">
        <f>IF(OR($D547="51",$D547="52",$D547="61"),0,(AC547/'Totals and Drop Down Lists'!Y$5)*Inputs!G$39)</f>
        <v>0</v>
      </c>
      <c r="BB547">
        <f>IF(OR($D547="51",$D547="52",$D547="61"),0,(AD547/'Totals and Drop Down Lists'!Z$5)*Inputs!H$39)</f>
        <v>0</v>
      </c>
      <c r="BC547">
        <f>IF(OR($D547="51",$D547="52",$D547="61"),0,(AE547/'Totals and Drop Down Lists'!AA$5)*Inputs!I$39)</f>
        <v>0</v>
      </c>
      <c r="BD547">
        <f>IF(OR($D547="51",$D547="52",$D547="61"),0,(AF547/'Totals and Drop Down Lists'!AB$5)*Inputs!J$39)</f>
        <v>0</v>
      </c>
      <c r="BE547">
        <f>IF(OR($D547="51",$D547="52",$D547="61"),0,(AG547/'Totals and Drop Down Lists'!AC$5)*Inputs!K$39)</f>
        <v>0</v>
      </c>
      <c r="BF547">
        <f>IF(OR($D547="51",$D547="52",$D547="61"),0,(AH547/'Totals and Drop Down Lists'!AD$5)*Inputs!L$39)</f>
        <v>0</v>
      </c>
      <c r="BG547" s="10">
        <f t="shared" si="73"/>
        <v>410467.74818222772</v>
      </c>
    </row>
    <row r="548" spans="1:59" ht="43.2">
      <c r="A548" s="1" t="s">
        <v>7394</v>
      </c>
      <c r="B548" s="1" t="s">
        <v>2885</v>
      </c>
      <c r="C548" s="1" t="s">
        <v>2888</v>
      </c>
      <c r="D548" s="1" t="s">
        <v>10</v>
      </c>
      <c r="E548" s="1" t="s">
        <v>2889</v>
      </c>
      <c r="F548" s="2">
        <v>34561</v>
      </c>
      <c r="G548" s="2">
        <v>345</v>
      </c>
      <c r="H548" s="2">
        <v>36</v>
      </c>
      <c r="I548" s="2">
        <v>6867</v>
      </c>
      <c r="J548" s="2">
        <v>14087</v>
      </c>
      <c r="K548" s="2">
        <v>5367</v>
      </c>
      <c r="L548" s="2">
        <v>106</v>
      </c>
      <c r="M548" s="2">
        <v>85</v>
      </c>
      <c r="N548" s="2">
        <v>8</v>
      </c>
      <c r="O548" s="2">
        <v>82</v>
      </c>
      <c r="P548" s="2">
        <v>12</v>
      </c>
      <c r="Q548" s="2">
        <v>52</v>
      </c>
      <c r="R548" s="2">
        <v>1032</v>
      </c>
      <c r="S548" s="2">
        <v>4296500</v>
      </c>
      <c r="T548" s="2">
        <v>199355900</v>
      </c>
      <c r="U548" s="2">
        <v>763</v>
      </c>
      <c r="V548" s="2">
        <v>180</v>
      </c>
      <c r="W548" s="2">
        <v>50</v>
      </c>
      <c r="X548" s="2">
        <v>1195</v>
      </c>
      <c r="Y548" s="2">
        <v>70</v>
      </c>
      <c r="Z548" s="2">
        <v>910</v>
      </c>
      <c r="AA548" s="9">
        <f t="shared" si="74"/>
        <v>34561</v>
      </c>
      <c r="AB548" s="9">
        <f t="shared" si="75"/>
        <v>6486</v>
      </c>
      <c r="AC548" s="9">
        <f t="shared" si="76"/>
        <v>1377</v>
      </c>
      <c r="AD548" s="9">
        <f t="shared" si="77"/>
        <v>1032</v>
      </c>
      <c r="AE548" s="44">
        <f t="shared" si="78"/>
        <v>1.4280402944041721E-4</v>
      </c>
      <c r="AF548" s="9">
        <f t="shared" si="79"/>
        <v>965</v>
      </c>
      <c r="AG548" s="9">
        <f t="shared" si="72"/>
        <v>980</v>
      </c>
      <c r="AH548" s="44">
        <f t="shared" si="80"/>
        <v>1.3892814683262152E-4</v>
      </c>
      <c r="AI548">
        <f>AA548/'Totals and Drop Down Lists'!W$6*Inputs!E$37</f>
        <v>31351.679611506348</v>
      </c>
      <c r="AJ548">
        <f>AB548/'Totals and Drop Down Lists'!X$6*Inputs!F$37</f>
        <v>21341.451267361368</v>
      </c>
      <c r="AK548">
        <f>AC548/'Totals and Drop Down Lists'!Y$6*Inputs!G$37</f>
        <v>9077.6491317569398</v>
      </c>
      <c r="AL548">
        <f>AD548/'Totals and Drop Down Lists'!Z$6*Inputs!H$37</f>
        <v>8274.0613106336932</v>
      </c>
      <c r="AM548">
        <f>AE548/'Totals and Drop Down Lists'!AA$6*Inputs!I$37</f>
        <v>17777.580853599713</v>
      </c>
      <c r="AN548">
        <f>AF548/'Totals and Drop Down Lists'!AB$6*Inputs!J$37</f>
        <v>19258.208880432674</v>
      </c>
      <c r="AO548">
        <f>AG548/'Totals and Drop Down Lists'!AC$6*Inputs!K$37</f>
        <v>18251.104655509786</v>
      </c>
      <c r="AP548">
        <f>AH548/'Totals and Drop Down Lists'!AD$6*Inputs!L$37</f>
        <v>32693.94815857058</v>
      </c>
      <c r="AQ548">
        <f>IF(OR($D548="51",$D548="52",$D548="61"),(AA548/'Totals and Drop Down Lists'!W$4)*Inputs!E$38,0)</f>
        <v>0</v>
      </c>
      <c r="AR548">
        <f>IF(OR($D548="51",$D548="52",$D548="61"),(AB548/'Totals and Drop Down Lists'!X$4)*Inputs!F$38,0)</f>
        <v>0</v>
      </c>
      <c r="AS548">
        <f>IF(OR($D548="51",$D548="52",$D548="61"),(AC548/'Totals and Drop Down Lists'!Y$4)*Inputs!G$38,0)</f>
        <v>0</v>
      </c>
      <c r="AT548">
        <f>IF(OR($D548="51",$D548="52",$D548="61"),(AD548/'Totals and Drop Down Lists'!Z$4)*Inputs!H$38,0)</f>
        <v>0</v>
      </c>
      <c r="AU548">
        <f>IF(OR($D548="51",$D548="52",$D548="61"),(AE548/'Totals and Drop Down Lists'!AA$4)*Inputs!I$38,0)</f>
        <v>0</v>
      </c>
      <c r="AV548">
        <f>IF(OR($D548="51",$D548="52",$D548="61"),(AF548/'Totals and Drop Down Lists'!AB$4)*Inputs!J$38,0)</f>
        <v>0</v>
      </c>
      <c r="AW548">
        <f>IF(OR($D548="51",$D548="52",$D548="61"),(AG548/'Totals and Drop Down Lists'!AC$4)*Inputs!K$38,0)</f>
        <v>0</v>
      </c>
      <c r="AX548">
        <f>IF(OR($D548="51",$D548="52",$D548="61"),(AH548/'Totals and Drop Down Lists'!AD$4)*Inputs!L$38,0)</f>
        <v>0</v>
      </c>
      <c r="AY548">
        <f>IF(OR($D548="51",$D548="52",$D548="61"),0,(AA548/'Totals and Drop Down Lists'!W$5)*Inputs!E$39)</f>
        <v>0</v>
      </c>
      <c r="AZ548">
        <f>IF(OR($D548="51",$D548="52",$D548="61"),0,(AB548/'Totals and Drop Down Lists'!X$5)*Inputs!F$39)</f>
        <v>0</v>
      </c>
      <c r="BA548">
        <f>IF(OR($D548="51",$D548="52",$D548="61"),0,(AC548/'Totals and Drop Down Lists'!Y$5)*Inputs!G$39)</f>
        <v>0</v>
      </c>
      <c r="BB548">
        <f>IF(OR($D548="51",$D548="52",$D548="61"),0,(AD548/'Totals and Drop Down Lists'!Z$5)*Inputs!H$39)</f>
        <v>0</v>
      </c>
      <c r="BC548">
        <f>IF(OR($D548="51",$D548="52",$D548="61"),0,(AE548/'Totals and Drop Down Lists'!AA$5)*Inputs!I$39)</f>
        <v>0</v>
      </c>
      <c r="BD548">
        <f>IF(OR($D548="51",$D548="52",$D548="61"),0,(AF548/'Totals and Drop Down Lists'!AB$5)*Inputs!J$39)</f>
        <v>0</v>
      </c>
      <c r="BE548">
        <f>IF(OR($D548="51",$D548="52",$D548="61"),0,(AG548/'Totals and Drop Down Lists'!AC$5)*Inputs!K$39)</f>
        <v>0</v>
      </c>
      <c r="BF548">
        <f>IF(OR($D548="51",$D548="52",$D548="61"),0,(AH548/'Totals and Drop Down Lists'!AD$5)*Inputs!L$39)</f>
        <v>0</v>
      </c>
      <c r="BG548" s="10">
        <f t="shared" si="73"/>
        <v>158025.68386937107</v>
      </c>
    </row>
    <row r="549" spans="1:59" ht="43.2">
      <c r="A549" s="1" t="s">
        <v>7394</v>
      </c>
      <c r="B549" s="1" t="s">
        <v>2885</v>
      </c>
      <c r="C549" s="1" t="s">
        <v>757</v>
      </c>
      <c r="D549" s="1" t="s">
        <v>215</v>
      </c>
      <c r="E549" s="1" t="s">
        <v>2890</v>
      </c>
      <c r="F549" s="2">
        <v>476764</v>
      </c>
      <c r="G549" s="2">
        <v>2919</v>
      </c>
      <c r="H549" s="2">
        <v>296</v>
      </c>
      <c r="I549" s="2">
        <v>83417</v>
      </c>
      <c r="J549" s="2">
        <v>166033</v>
      </c>
      <c r="K549" s="2">
        <v>41856</v>
      </c>
      <c r="L549" s="2">
        <v>1510</v>
      </c>
      <c r="M549" s="2">
        <v>346</v>
      </c>
      <c r="N549" s="2">
        <v>53</v>
      </c>
      <c r="O549" s="2">
        <v>2230</v>
      </c>
      <c r="P549" s="2">
        <v>587</v>
      </c>
      <c r="Q549" s="2">
        <v>437</v>
      </c>
      <c r="R549" s="2">
        <v>5332</v>
      </c>
      <c r="S549" s="2">
        <v>35430500</v>
      </c>
      <c r="T549" s="2">
        <v>1590049300</v>
      </c>
      <c r="U549" s="2">
        <v>4658</v>
      </c>
      <c r="V549" s="2">
        <v>1351</v>
      </c>
      <c r="W549" s="2">
        <v>165</v>
      </c>
      <c r="X549" s="2">
        <v>7067</v>
      </c>
      <c r="Y549" s="2">
        <v>165</v>
      </c>
      <c r="Z549" s="2">
        <v>4732</v>
      </c>
      <c r="AA549" s="9">
        <f t="shared" si="74"/>
        <v>476764</v>
      </c>
      <c r="AB549" s="9">
        <f t="shared" si="75"/>
        <v>80202</v>
      </c>
      <c r="AC549" s="9">
        <f t="shared" si="76"/>
        <v>10495</v>
      </c>
      <c r="AD549" s="9">
        <f t="shared" si="77"/>
        <v>5332</v>
      </c>
      <c r="AE549" s="44">
        <f t="shared" si="78"/>
        <v>7.3691401367390811E-4</v>
      </c>
      <c r="AF549" s="9">
        <f t="shared" si="79"/>
        <v>5551</v>
      </c>
      <c r="AG549" s="9">
        <f t="shared" si="72"/>
        <v>4897</v>
      </c>
      <c r="AH549" s="44">
        <f t="shared" si="80"/>
        <v>4.5935082162781366E-4</v>
      </c>
      <c r="AI549">
        <f>AA549/'Totals and Drop Down Lists'!W$6*Inputs!E$37</f>
        <v>432491.8890743964</v>
      </c>
      <c r="AJ549">
        <f>AB549/'Totals and Drop Down Lists'!X$6*Inputs!F$37</f>
        <v>263895.63283147028</v>
      </c>
      <c r="AK549">
        <f>AC549/'Totals and Drop Down Lists'!Y$6*Inputs!G$37</f>
        <v>69186.585067384949</v>
      </c>
      <c r="AL549">
        <f>AD549/'Totals and Drop Down Lists'!Z$6*Inputs!H$37</f>
        <v>42749.316771607417</v>
      </c>
      <c r="AM549">
        <f>AE549/'Totals and Drop Down Lists'!AA$6*Inputs!I$37</f>
        <v>91737.946832267698</v>
      </c>
      <c r="AN549">
        <f>AF549/'Totals and Drop Down Lists'!AB$6*Inputs!J$37</f>
        <v>110779.60362205366</v>
      </c>
      <c r="AO549">
        <f>AG549/'Totals and Drop Down Lists'!AC$6*Inputs!K$37</f>
        <v>91199.652549011647</v>
      </c>
      <c r="AP549">
        <f>AH549/'Totals and Drop Down Lists'!AD$6*Inputs!L$37</f>
        <v>108098.98707559949</v>
      </c>
      <c r="AQ549">
        <f>IF(OR($D549="51",$D549="52",$D549="61"),(AA549/'Totals and Drop Down Lists'!W$4)*Inputs!E$38,0)</f>
        <v>0</v>
      </c>
      <c r="AR549">
        <f>IF(OR($D549="51",$D549="52",$D549="61"),(AB549/'Totals and Drop Down Lists'!X$4)*Inputs!F$38,0)</f>
        <v>0</v>
      </c>
      <c r="AS549">
        <f>IF(OR($D549="51",$D549="52",$D549="61"),(AC549/'Totals and Drop Down Lists'!Y$4)*Inputs!G$38,0)</f>
        <v>0</v>
      </c>
      <c r="AT549">
        <f>IF(OR($D549="51",$D549="52",$D549="61"),(AD549/'Totals and Drop Down Lists'!Z$4)*Inputs!H$38,0)</f>
        <v>0</v>
      </c>
      <c r="AU549">
        <f>IF(OR($D549="51",$D549="52",$D549="61"),(AE549/'Totals and Drop Down Lists'!AA$4)*Inputs!I$38,0)</f>
        <v>0</v>
      </c>
      <c r="AV549">
        <f>IF(OR($D549="51",$D549="52",$D549="61"),(AF549/'Totals and Drop Down Lists'!AB$4)*Inputs!J$38,0)</f>
        <v>0</v>
      </c>
      <c r="AW549">
        <f>IF(OR($D549="51",$D549="52",$D549="61"),(AG549/'Totals and Drop Down Lists'!AC$4)*Inputs!K$38,0)</f>
        <v>0</v>
      </c>
      <c r="AX549">
        <f>IF(OR($D549="51",$D549="52",$D549="61"),(AH549/'Totals and Drop Down Lists'!AD$4)*Inputs!L$38,0)</f>
        <v>0</v>
      </c>
      <c r="AY549">
        <f>IF(OR($D549="51",$D549="52",$D549="61"),0,(AA549/'Totals and Drop Down Lists'!W$5)*Inputs!E$39)</f>
        <v>0</v>
      </c>
      <c r="AZ549">
        <f>IF(OR($D549="51",$D549="52",$D549="61"),0,(AB549/'Totals and Drop Down Lists'!X$5)*Inputs!F$39)</f>
        <v>0</v>
      </c>
      <c r="BA549">
        <f>IF(OR($D549="51",$D549="52",$D549="61"),0,(AC549/'Totals and Drop Down Lists'!Y$5)*Inputs!G$39)</f>
        <v>0</v>
      </c>
      <c r="BB549">
        <f>IF(OR($D549="51",$D549="52",$D549="61"),0,(AD549/'Totals and Drop Down Lists'!Z$5)*Inputs!H$39)</f>
        <v>0</v>
      </c>
      <c r="BC549">
        <f>IF(OR($D549="51",$D549="52",$D549="61"),0,(AE549/'Totals and Drop Down Lists'!AA$5)*Inputs!I$39)</f>
        <v>0</v>
      </c>
      <c r="BD549">
        <f>IF(OR($D549="51",$D549="52",$D549="61"),0,(AF549/'Totals and Drop Down Lists'!AB$5)*Inputs!J$39)</f>
        <v>0</v>
      </c>
      <c r="BE549">
        <f>IF(OR($D549="51",$D549="52",$D549="61"),0,(AG549/'Totals and Drop Down Lists'!AC$5)*Inputs!K$39)</f>
        <v>0</v>
      </c>
      <c r="BF549">
        <f>IF(OR($D549="51",$D549="52",$D549="61"),0,(AH549/'Totals and Drop Down Lists'!AD$5)*Inputs!L$39)</f>
        <v>0</v>
      </c>
      <c r="BG549" s="10">
        <f t="shared" si="73"/>
        <v>1210139.6138237915</v>
      </c>
    </row>
    <row r="550" spans="1:59" ht="43.2">
      <c r="A550" s="1" t="s">
        <v>7395</v>
      </c>
      <c r="B550" s="1" t="s">
        <v>1113</v>
      </c>
      <c r="C550" s="1" t="s">
        <v>1114</v>
      </c>
      <c r="D550" s="1" t="s">
        <v>10</v>
      </c>
      <c r="E550" s="1" t="s">
        <v>1115</v>
      </c>
      <c r="F550" s="2">
        <v>61622</v>
      </c>
      <c r="G550" s="2">
        <v>3095</v>
      </c>
      <c r="H550" s="2">
        <v>400</v>
      </c>
      <c r="I550" s="2">
        <v>17958</v>
      </c>
      <c r="J550" s="2">
        <v>25885</v>
      </c>
      <c r="K550" s="2">
        <v>13715</v>
      </c>
      <c r="L550" s="2">
        <v>36</v>
      </c>
      <c r="M550" s="2">
        <v>18</v>
      </c>
      <c r="N550" s="2">
        <v>37</v>
      </c>
      <c r="O550" s="2">
        <v>249</v>
      </c>
      <c r="P550" s="2">
        <v>148</v>
      </c>
      <c r="Q550" s="2">
        <v>37</v>
      </c>
      <c r="R550" s="2">
        <v>1969</v>
      </c>
      <c r="S550" s="2">
        <v>10011700</v>
      </c>
      <c r="T550" s="2">
        <v>356612200</v>
      </c>
      <c r="U550" s="2">
        <v>1226</v>
      </c>
      <c r="V550" s="2">
        <v>765</v>
      </c>
      <c r="W550" s="2">
        <v>25</v>
      </c>
      <c r="X550" s="2">
        <v>4090</v>
      </c>
      <c r="Y550" s="2">
        <v>225</v>
      </c>
      <c r="Z550" s="2">
        <v>2570</v>
      </c>
      <c r="AA550" s="9">
        <f t="shared" si="74"/>
        <v>61622</v>
      </c>
      <c r="AB550" s="9">
        <f t="shared" si="75"/>
        <v>14463</v>
      </c>
      <c r="AC550" s="9">
        <f t="shared" si="76"/>
        <v>2494</v>
      </c>
      <c r="AD550" s="9">
        <f t="shared" si="77"/>
        <v>1969</v>
      </c>
      <c r="AE550" s="44">
        <f t="shared" si="78"/>
        <v>5.0750373230847045E-4</v>
      </c>
      <c r="AF550" s="9">
        <f t="shared" si="79"/>
        <v>3300</v>
      </c>
      <c r="AG550" s="9">
        <f t="shared" si="72"/>
        <v>2795</v>
      </c>
      <c r="AH550" s="44">
        <f t="shared" si="80"/>
        <v>5.5103672102388228E-4</v>
      </c>
      <c r="AI550">
        <f>AA550/'Totals and Drop Down Lists'!W$6*Inputs!E$37</f>
        <v>55899.806169388743</v>
      </c>
      <c r="AJ550">
        <f>AB550/'Totals and Drop Down Lists'!X$6*Inputs!F$37</f>
        <v>47588.869824213296</v>
      </c>
      <c r="AK550">
        <f>AC550/'Totals and Drop Down Lists'!Y$6*Inputs!G$37</f>
        <v>16441.290439071752</v>
      </c>
      <c r="AL550">
        <f>AD550/'Totals and Drop Down Lists'!Z$6*Inputs!H$37</f>
        <v>15786.460000617966</v>
      </c>
      <c r="AM550">
        <f>AE550/'Totals and Drop Down Lists'!AA$6*Inputs!I$37</f>
        <v>63178.809939546052</v>
      </c>
      <c r="AN550">
        <f>AF550/'Totals and Drop Down Lists'!AB$6*Inputs!J$37</f>
        <v>65857.087363137645</v>
      </c>
      <c r="AO550">
        <f>AG550/'Totals and Drop Down Lists'!AC$6*Inputs!K$37</f>
        <v>52052.895420561079</v>
      </c>
      <c r="AP550">
        <f>AH550/'Totals and Drop Down Lists'!AD$6*Inputs!L$37</f>
        <v>129675.42144162048</v>
      </c>
      <c r="AQ550">
        <f>IF(OR($D550="51",$D550="52",$D550="61"),(AA550/'Totals and Drop Down Lists'!W$4)*Inputs!E$38,0)</f>
        <v>0</v>
      </c>
      <c r="AR550">
        <f>IF(OR($D550="51",$D550="52",$D550="61"),(AB550/'Totals and Drop Down Lists'!X$4)*Inputs!F$38,0)</f>
        <v>0</v>
      </c>
      <c r="AS550">
        <f>IF(OR($D550="51",$D550="52",$D550="61"),(AC550/'Totals and Drop Down Lists'!Y$4)*Inputs!G$38,0)</f>
        <v>0</v>
      </c>
      <c r="AT550">
        <f>IF(OR($D550="51",$D550="52",$D550="61"),(AD550/'Totals and Drop Down Lists'!Z$4)*Inputs!H$38,0)</f>
        <v>0</v>
      </c>
      <c r="AU550">
        <f>IF(OR($D550="51",$D550="52",$D550="61"),(AE550/'Totals and Drop Down Lists'!AA$4)*Inputs!I$38,0)</f>
        <v>0</v>
      </c>
      <c r="AV550">
        <f>IF(OR($D550="51",$D550="52",$D550="61"),(AF550/'Totals and Drop Down Lists'!AB$4)*Inputs!J$38,0)</f>
        <v>0</v>
      </c>
      <c r="AW550">
        <f>IF(OR($D550="51",$D550="52",$D550="61"),(AG550/'Totals and Drop Down Lists'!AC$4)*Inputs!K$38,0)</f>
        <v>0</v>
      </c>
      <c r="AX550">
        <f>IF(OR($D550="51",$D550="52",$D550="61"),(AH550/'Totals and Drop Down Lists'!AD$4)*Inputs!L$38,0)</f>
        <v>0</v>
      </c>
      <c r="AY550">
        <f>IF(OR($D550="51",$D550="52",$D550="61"),0,(AA550/'Totals and Drop Down Lists'!W$5)*Inputs!E$39)</f>
        <v>0</v>
      </c>
      <c r="AZ550">
        <f>IF(OR($D550="51",$D550="52",$D550="61"),0,(AB550/'Totals and Drop Down Lists'!X$5)*Inputs!F$39)</f>
        <v>0</v>
      </c>
      <c r="BA550">
        <f>IF(OR($D550="51",$D550="52",$D550="61"),0,(AC550/'Totals and Drop Down Lists'!Y$5)*Inputs!G$39)</f>
        <v>0</v>
      </c>
      <c r="BB550">
        <f>IF(OR($D550="51",$D550="52",$D550="61"),0,(AD550/'Totals and Drop Down Lists'!Z$5)*Inputs!H$39)</f>
        <v>0</v>
      </c>
      <c r="BC550">
        <f>IF(OR($D550="51",$D550="52",$D550="61"),0,(AE550/'Totals and Drop Down Lists'!AA$5)*Inputs!I$39)</f>
        <v>0</v>
      </c>
      <c r="BD550">
        <f>IF(OR($D550="51",$D550="52",$D550="61"),0,(AF550/'Totals and Drop Down Lists'!AB$5)*Inputs!J$39)</f>
        <v>0</v>
      </c>
      <c r="BE550">
        <f>IF(OR($D550="51",$D550="52",$D550="61"),0,(AG550/'Totals and Drop Down Lists'!AC$5)*Inputs!K$39)</f>
        <v>0</v>
      </c>
      <c r="BF550">
        <f>IF(OR($D550="51",$D550="52",$D550="61"),0,(AH550/'Totals and Drop Down Lists'!AD$5)*Inputs!L$39)</f>
        <v>0</v>
      </c>
      <c r="BG550" s="10">
        <f t="shared" si="73"/>
        <v>446480.64059815696</v>
      </c>
    </row>
    <row r="551" spans="1:59" ht="43.2">
      <c r="A551" s="1" t="s">
        <v>7395</v>
      </c>
      <c r="B551" s="1" t="s">
        <v>1113</v>
      </c>
      <c r="C551" s="1" t="s">
        <v>1116</v>
      </c>
      <c r="D551" s="1" t="s">
        <v>10</v>
      </c>
      <c r="E551" s="1" t="s">
        <v>1117</v>
      </c>
      <c r="F551" s="2">
        <v>85415</v>
      </c>
      <c r="G551" s="2">
        <v>798</v>
      </c>
      <c r="H551" s="2">
        <v>26</v>
      </c>
      <c r="I551" s="2">
        <v>12159</v>
      </c>
      <c r="J551" s="2">
        <v>28291</v>
      </c>
      <c r="K551" s="2">
        <v>5425</v>
      </c>
      <c r="L551" s="2">
        <v>131</v>
      </c>
      <c r="M551" s="2">
        <v>0</v>
      </c>
      <c r="N551" s="2">
        <v>9</v>
      </c>
      <c r="O551" s="2">
        <v>174</v>
      </c>
      <c r="P551" s="2">
        <v>15</v>
      </c>
      <c r="Q551" s="2">
        <v>0</v>
      </c>
      <c r="R551" s="2">
        <v>144</v>
      </c>
      <c r="S551" s="2">
        <v>5777600</v>
      </c>
      <c r="T551" s="2">
        <v>232120900</v>
      </c>
      <c r="U551" s="2">
        <v>315</v>
      </c>
      <c r="V551" s="2">
        <v>70</v>
      </c>
      <c r="W551" s="2">
        <v>0</v>
      </c>
      <c r="X551" s="2">
        <v>805</v>
      </c>
      <c r="Y551" s="2">
        <v>0</v>
      </c>
      <c r="Z551" s="2">
        <v>620</v>
      </c>
      <c r="AA551" s="9">
        <f t="shared" si="74"/>
        <v>85415</v>
      </c>
      <c r="AB551" s="9">
        <f t="shared" si="75"/>
        <v>11335</v>
      </c>
      <c r="AC551" s="9">
        <f t="shared" si="76"/>
        <v>473</v>
      </c>
      <c r="AD551" s="9">
        <f t="shared" si="77"/>
        <v>144</v>
      </c>
      <c r="AE551" s="44">
        <f t="shared" si="78"/>
        <v>7.2651899294486121E-5</v>
      </c>
      <c r="AF551" s="9">
        <f t="shared" si="79"/>
        <v>735</v>
      </c>
      <c r="AG551" s="9">
        <f t="shared" si="72"/>
        <v>620</v>
      </c>
      <c r="AH551" s="44">
        <f t="shared" si="80"/>
        <v>4.4237871178937952E-5</v>
      </c>
      <c r="AI551">
        <f>AA551/'Totals and Drop Down Lists'!W$6*Inputs!E$37</f>
        <v>77483.397876705378</v>
      </c>
      <c r="AJ551">
        <f>AB551/'Totals and Drop Down Lists'!X$6*Inputs!F$37</f>
        <v>37296.538716549658</v>
      </c>
      <c r="AK551">
        <f>AC551/'Totals and Drop Down Lists'!Y$6*Inputs!G$37</f>
        <v>3118.1757729274013</v>
      </c>
      <c r="AL551">
        <f>AD551/'Totals and Drop Down Lists'!Z$6*Inputs!H$37</f>
        <v>1154.5201828791201</v>
      </c>
      <c r="AM551">
        <f>AE551/'Totals and Drop Down Lists'!AA$6*Inputs!I$37</f>
        <v>9044.3877454746525</v>
      </c>
      <c r="AN551">
        <f>AF551/'Totals and Drop Down Lists'!AB$6*Inputs!J$37</f>
        <v>14668.169458153385</v>
      </c>
      <c r="AO551">
        <f>AG551/'Totals and Drop Down Lists'!AC$6*Inputs!K$37</f>
        <v>11546.617231036804</v>
      </c>
      <c r="AP551">
        <f>AH551/'Totals and Drop Down Lists'!AD$6*Inputs!L$37</f>
        <v>10410.494201093848</v>
      </c>
      <c r="AQ551">
        <f>IF(OR($D551="51",$D551="52",$D551="61"),(AA551/'Totals and Drop Down Lists'!W$4)*Inputs!E$38,0)</f>
        <v>0</v>
      </c>
      <c r="AR551">
        <f>IF(OR($D551="51",$D551="52",$D551="61"),(AB551/'Totals and Drop Down Lists'!X$4)*Inputs!F$38,0)</f>
        <v>0</v>
      </c>
      <c r="AS551">
        <f>IF(OR($D551="51",$D551="52",$D551="61"),(AC551/'Totals and Drop Down Lists'!Y$4)*Inputs!G$38,0)</f>
        <v>0</v>
      </c>
      <c r="AT551">
        <f>IF(OR($D551="51",$D551="52",$D551="61"),(AD551/'Totals and Drop Down Lists'!Z$4)*Inputs!H$38,0)</f>
        <v>0</v>
      </c>
      <c r="AU551">
        <f>IF(OR($D551="51",$D551="52",$D551="61"),(AE551/'Totals and Drop Down Lists'!AA$4)*Inputs!I$38,0)</f>
        <v>0</v>
      </c>
      <c r="AV551">
        <f>IF(OR($D551="51",$D551="52",$D551="61"),(AF551/'Totals and Drop Down Lists'!AB$4)*Inputs!J$38,0)</f>
        <v>0</v>
      </c>
      <c r="AW551">
        <f>IF(OR($D551="51",$D551="52",$D551="61"),(AG551/'Totals and Drop Down Lists'!AC$4)*Inputs!K$38,0)</f>
        <v>0</v>
      </c>
      <c r="AX551">
        <f>IF(OR($D551="51",$D551="52",$D551="61"),(AH551/'Totals and Drop Down Lists'!AD$4)*Inputs!L$38,0)</f>
        <v>0</v>
      </c>
      <c r="AY551">
        <f>IF(OR($D551="51",$D551="52",$D551="61"),0,(AA551/'Totals and Drop Down Lists'!W$5)*Inputs!E$39)</f>
        <v>0</v>
      </c>
      <c r="AZ551">
        <f>IF(OR($D551="51",$D551="52",$D551="61"),0,(AB551/'Totals and Drop Down Lists'!X$5)*Inputs!F$39)</f>
        <v>0</v>
      </c>
      <c r="BA551">
        <f>IF(OR($D551="51",$D551="52",$D551="61"),0,(AC551/'Totals and Drop Down Lists'!Y$5)*Inputs!G$39)</f>
        <v>0</v>
      </c>
      <c r="BB551">
        <f>IF(OR($D551="51",$D551="52",$D551="61"),0,(AD551/'Totals and Drop Down Lists'!Z$5)*Inputs!H$39)</f>
        <v>0</v>
      </c>
      <c r="BC551">
        <f>IF(OR($D551="51",$D551="52",$D551="61"),0,(AE551/'Totals and Drop Down Lists'!AA$5)*Inputs!I$39)</f>
        <v>0</v>
      </c>
      <c r="BD551">
        <f>IF(OR($D551="51",$D551="52",$D551="61"),0,(AF551/'Totals and Drop Down Lists'!AB$5)*Inputs!J$39)</f>
        <v>0</v>
      </c>
      <c r="BE551">
        <f>IF(OR($D551="51",$D551="52",$D551="61"),0,(AG551/'Totals and Drop Down Lists'!AC$5)*Inputs!K$39)</f>
        <v>0</v>
      </c>
      <c r="BF551">
        <f>IF(OR($D551="51",$D551="52",$D551="61"),0,(AH551/'Totals and Drop Down Lists'!AD$5)*Inputs!L$39)</f>
        <v>0</v>
      </c>
      <c r="BG551" s="10">
        <f t="shared" si="73"/>
        <v>164722.30118482024</v>
      </c>
    </row>
    <row r="552" spans="1:59" ht="43.2">
      <c r="A552" s="1" t="s">
        <v>7395</v>
      </c>
      <c r="B552" s="1" t="s">
        <v>1113</v>
      </c>
      <c r="C552" s="1" t="s">
        <v>1118</v>
      </c>
      <c r="D552" s="1" t="s">
        <v>10</v>
      </c>
      <c r="E552" s="1" t="s">
        <v>1119</v>
      </c>
      <c r="F552" s="2">
        <v>76455</v>
      </c>
      <c r="G552" s="2">
        <v>686</v>
      </c>
      <c r="H552" s="2">
        <v>41</v>
      </c>
      <c r="I552" s="2">
        <v>13363</v>
      </c>
      <c r="J552" s="2">
        <v>27335</v>
      </c>
      <c r="K552" s="2">
        <v>5564</v>
      </c>
      <c r="L552" s="2">
        <v>204</v>
      </c>
      <c r="M552" s="2">
        <v>30</v>
      </c>
      <c r="N552" s="2">
        <v>11</v>
      </c>
      <c r="O552" s="2">
        <v>25</v>
      </c>
      <c r="P552" s="2">
        <v>0</v>
      </c>
      <c r="Q552" s="2">
        <v>0</v>
      </c>
      <c r="R552" s="2">
        <v>104</v>
      </c>
      <c r="S552" s="2">
        <v>5760900</v>
      </c>
      <c r="T552" s="2">
        <v>254156900</v>
      </c>
      <c r="U552" s="2">
        <v>114</v>
      </c>
      <c r="V552" s="2">
        <v>25</v>
      </c>
      <c r="W552" s="2">
        <v>0</v>
      </c>
      <c r="X552" s="2">
        <v>925</v>
      </c>
      <c r="Y552" s="2">
        <v>35</v>
      </c>
      <c r="Z552" s="2">
        <v>585</v>
      </c>
      <c r="AA552" s="9">
        <f t="shared" si="74"/>
        <v>76455</v>
      </c>
      <c r="AB552" s="9">
        <f t="shared" si="75"/>
        <v>12636</v>
      </c>
      <c r="AC552" s="9">
        <f t="shared" si="76"/>
        <v>374</v>
      </c>
      <c r="AD552" s="9">
        <f t="shared" si="77"/>
        <v>104</v>
      </c>
      <c r="AE552" s="44">
        <f t="shared" si="78"/>
        <v>7.9095349671140527E-5</v>
      </c>
      <c r="AF552" s="9">
        <f t="shared" si="79"/>
        <v>900</v>
      </c>
      <c r="AG552" s="9">
        <f t="shared" si="72"/>
        <v>620</v>
      </c>
      <c r="AH552" s="44">
        <f t="shared" si="80"/>
        <v>4.6958132713457642E-5</v>
      </c>
      <c r="AI552">
        <f>AA552/'Totals and Drop Down Lists'!W$6*Inputs!E$37</f>
        <v>69355.419828642625</v>
      </c>
      <c r="AJ552">
        <f>AB552/'Totals and Drop Down Lists'!X$6*Inputs!F$37</f>
        <v>41577.332441316408</v>
      </c>
      <c r="AK552">
        <f>AC552/'Totals and Drop Down Lists'!Y$6*Inputs!G$37</f>
        <v>2465.5343320821312</v>
      </c>
      <c r="AL552">
        <f>AD552/'Totals and Drop Down Lists'!Z$6*Inputs!H$37</f>
        <v>833.82013207936438</v>
      </c>
      <c r="AM552">
        <f>AE552/'Totals and Drop Down Lists'!AA$6*Inputs!I$37</f>
        <v>9846.5286969309618</v>
      </c>
      <c r="AN552">
        <f>AF552/'Totals and Drop Down Lists'!AB$6*Inputs!J$37</f>
        <v>17961.023826310269</v>
      </c>
      <c r="AO552">
        <f>AG552/'Totals and Drop Down Lists'!AC$6*Inputs!K$37</f>
        <v>11546.617231036804</v>
      </c>
      <c r="AP552">
        <f>AH552/'Totals and Drop Down Lists'!AD$6*Inputs!L$37</f>
        <v>11050.653100603888</v>
      </c>
      <c r="AQ552">
        <f>IF(OR($D552="51",$D552="52",$D552="61"),(AA552/'Totals and Drop Down Lists'!W$4)*Inputs!E$38,0)</f>
        <v>0</v>
      </c>
      <c r="AR552">
        <f>IF(OR($D552="51",$D552="52",$D552="61"),(AB552/'Totals and Drop Down Lists'!X$4)*Inputs!F$38,0)</f>
        <v>0</v>
      </c>
      <c r="AS552">
        <f>IF(OR($D552="51",$D552="52",$D552="61"),(AC552/'Totals and Drop Down Lists'!Y$4)*Inputs!G$38,0)</f>
        <v>0</v>
      </c>
      <c r="AT552">
        <f>IF(OR($D552="51",$D552="52",$D552="61"),(AD552/'Totals and Drop Down Lists'!Z$4)*Inputs!H$38,0)</f>
        <v>0</v>
      </c>
      <c r="AU552">
        <f>IF(OR($D552="51",$D552="52",$D552="61"),(AE552/'Totals and Drop Down Lists'!AA$4)*Inputs!I$38,0)</f>
        <v>0</v>
      </c>
      <c r="AV552">
        <f>IF(OR($D552="51",$D552="52",$D552="61"),(AF552/'Totals and Drop Down Lists'!AB$4)*Inputs!J$38,0)</f>
        <v>0</v>
      </c>
      <c r="AW552">
        <f>IF(OR($D552="51",$D552="52",$D552="61"),(AG552/'Totals and Drop Down Lists'!AC$4)*Inputs!K$38,0)</f>
        <v>0</v>
      </c>
      <c r="AX552">
        <f>IF(OR($D552="51",$D552="52",$D552="61"),(AH552/'Totals and Drop Down Lists'!AD$4)*Inputs!L$38,0)</f>
        <v>0</v>
      </c>
      <c r="AY552">
        <f>IF(OR($D552="51",$D552="52",$D552="61"),0,(AA552/'Totals and Drop Down Lists'!W$5)*Inputs!E$39)</f>
        <v>0</v>
      </c>
      <c r="AZ552">
        <f>IF(OR($D552="51",$D552="52",$D552="61"),0,(AB552/'Totals and Drop Down Lists'!X$5)*Inputs!F$39)</f>
        <v>0</v>
      </c>
      <c r="BA552">
        <f>IF(OR($D552="51",$D552="52",$D552="61"),0,(AC552/'Totals and Drop Down Lists'!Y$5)*Inputs!G$39)</f>
        <v>0</v>
      </c>
      <c r="BB552">
        <f>IF(OR($D552="51",$D552="52",$D552="61"),0,(AD552/'Totals and Drop Down Lists'!Z$5)*Inputs!H$39)</f>
        <v>0</v>
      </c>
      <c r="BC552">
        <f>IF(OR($D552="51",$D552="52",$D552="61"),0,(AE552/'Totals and Drop Down Lists'!AA$5)*Inputs!I$39)</f>
        <v>0</v>
      </c>
      <c r="BD552">
        <f>IF(OR($D552="51",$D552="52",$D552="61"),0,(AF552/'Totals and Drop Down Lists'!AB$5)*Inputs!J$39)</f>
        <v>0</v>
      </c>
      <c r="BE552">
        <f>IF(OR($D552="51",$D552="52",$D552="61"),0,(AG552/'Totals and Drop Down Lists'!AC$5)*Inputs!K$39)</f>
        <v>0</v>
      </c>
      <c r="BF552">
        <f>IF(OR($D552="51",$D552="52",$D552="61"),0,(AH552/'Totals and Drop Down Lists'!AD$5)*Inputs!L$39)</f>
        <v>0</v>
      </c>
      <c r="BG552" s="10">
        <f t="shared" si="73"/>
        <v>164636.92958900245</v>
      </c>
    </row>
    <row r="553" spans="1:59" ht="43.2">
      <c r="A553" s="1" t="s">
        <v>7395</v>
      </c>
      <c r="B553" s="1" t="s">
        <v>1113</v>
      </c>
      <c r="C553" s="1" t="s">
        <v>1120</v>
      </c>
      <c r="D553" s="1" t="s">
        <v>10</v>
      </c>
      <c r="E553" s="1" t="s">
        <v>1121</v>
      </c>
      <c r="F553" s="2">
        <v>56585</v>
      </c>
      <c r="G553" s="2">
        <v>737</v>
      </c>
      <c r="H553" s="2">
        <v>308</v>
      </c>
      <c r="I553" s="2">
        <v>6292</v>
      </c>
      <c r="J553" s="2">
        <v>23476</v>
      </c>
      <c r="K553" s="2">
        <v>5622</v>
      </c>
      <c r="L553" s="2">
        <v>83</v>
      </c>
      <c r="M553" s="2">
        <v>0</v>
      </c>
      <c r="N553" s="2">
        <v>0</v>
      </c>
      <c r="O553" s="2">
        <v>63</v>
      </c>
      <c r="P553" s="2">
        <v>61</v>
      </c>
      <c r="Q553" s="2">
        <v>0</v>
      </c>
      <c r="R553" s="2">
        <v>101</v>
      </c>
      <c r="S553" s="2">
        <v>5236700</v>
      </c>
      <c r="T553" s="2">
        <v>252525400</v>
      </c>
      <c r="U553" s="2">
        <v>276</v>
      </c>
      <c r="V553" s="2">
        <v>85</v>
      </c>
      <c r="W553" s="2">
        <v>0</v>
      </c>
      <c r="X553" s="2">
        <v>760</v>
      </c>
      <c r="Y553" s="2">
        <v>25</v>
      </c>
      <c r="Z553" s="2">
        <v>500</v>
      </c>
      <c r="AA553" s="9">
        <f t="shared" si="74"/>
        <v>56585</v>
      </c>
      <c r="AB553" s="9">
        <f t="shared" si="75"/>
        <v>5247</v>
      </c>
      <c r="AC553" s="9">
        <f t="shared" si="76"/>
        <v>308</v>
      </c>
      <c r="AD553" s="9">
        <f t="shared" si="77"/>
        <v>101</v>
      </c>
      <c r="AE553" s="44">
        <f t="shared" si="78"/>
        <v>9.4027170562299771E-5</v>
      </c>
      <c r="AF553" s="9">
        <f t="shared" si="79"/>
        <v>675</v>
      </c>
      <c r="AG553" s="9">
        <f t="shared" si="72"/>
        <v>525</v>
      </c>
      <c r="AH553" s="44">
        <f t="shared" si="80"/>
        <v>4.678182178235506E-5</v>
      </c>
      <c r="AI553">
        <f>AA553/'Totals and Drop Down Lists'!W$6*Inputs!E$37</f>
        <v>51330.53993857489</v>
      </c>
      <c r="AJ553">
        <f>AB553/'Totals and Drop Down Lists'!X$6*Inputs!F$37</f>
        <v>17264.661547925545</v>
      </c>
      <c r="AK553">
        <f>AC553/'Totals and Drop Down Lists'!Y$6*Inputs!G$37</f>
        <v>2030.4400381852845</v>
      </c>
      <c r="AL553">
        <f>AD553/'Totals and Drop Down Lists'!Z$6*Inputs!H$37</f>
        <v>809.76762826938273</v>
      </c>
      <c r="AM553">
        <f>AE553/'Totals and Drop Down Lists'!AA$6*Inputs!I$37</f>
        <v>11705.381379339397</v>
      </c>
      <c r="AN553">
        <f>AF553/'Totals and Drop Down Lists'!AB$6*Inputs!J$37</f>
        <v>13470.767869732701</v>
      </c>
      <c r="AO553">
        <f>AG553/'Totals and Drop Down Lists'!AC$6*Inputs!K$37</f>
        <v>9777.3774940231015</v>
      </c>
      <c r="AP553">
        <f>AH553/'Totals and Drop Down Lists'!AD$6*Inputs!L$37</f>
        <v>11009.161865223043</v>
      </c>
      <c r="AQ553">
        <f>IF(OR($D553="51",$D553="52",$D553="61"),(AA553/'Totals and Drop Down Lists'!W$4)*Inputs!E$38,0)</f>
        <v>0</v>
      </c>
      <c r="AR553">
        <f>IF(OR($D553="51",$D553="52",$D553="61"),(AB553/'Totals and Drop Down Lists'!X$4)*Inputs!F$38,0)</f>
        <v>0</v>
      </c>
      <c r="AS553">
        <f>IF(OR($D553="51",$D553="52",$D553="61"),(AC553/'Totals and Drop Down Lists'!Y$4)*Inputs!G$38,0)</f>
        <v>0</v>
      </c>
      <c r="AT553">
        <f>IF(OR($D553="51",$D553="52",$D553="61"),(AD553/'Totals and Drop Down Lists'!Z$4)*Inputs!H$38,0)</f>
        <v>0</v>
      </c>
      <c r="AU553">
        <f>IF(OR($D553="51",$D553="52",$D553="61"),(AE553/'Totals and Drop Down Lists'!AA$4)*Inputs!I$38,0)</f>
        <v>0</v>
      </c>
      <c r="AV553">
        <f>IF(OR($D553="51",$D553="52",$D553="61"),(AF553/'Totals and Drop Down Lists'!AB$4)*Inputs!J$38,0)</f>
        <v>0</v>
      </c>
      <c r="AW553">
        <f>IF(OR($D553="51",$D553="52",$D553="61"),(AG553/'Totals and Drop Down Lists'!AC$4)*Inputs!K$38,0)</f>
        <v>0</v>
      </c>
      <c r="AX553">
        <f>IF(OR($D553="51",$D553="52",$D553="61"),(AH553/'Totals and Drop Down Lists'!AD$4)*Inputs!L$38,0)</f>
        <v>0</v>
      </c>
      <c r="AY553">
        <f>IF(OR($D553="51",$D553="52",$D553="61"),0,(AA553/'Totals and Drop Down Lists'!W$5)*Inputs!E$39)</f>
        <v>0</v>
      </c>
      <c r="AZ553">
        <f>IF(OR($D553="51",$D553="52",$D553="61"),0,(AB553/'Totals and Drop Down Lists'!X$5)*Inputs!F$39)</f>
        <v>0</v>
      </c>
      <c r="BA553">
        <f>IF(OR($D553="51",$D553="52",$D553="61"),0,(AC553/'Totals and Drop Down Lists'!Y$5)*Inputs!G$39)</f>
        <v>0</v>
      </c>
      <c r="BB553">
        <f>IF(OR($D553="51",$D553="52",$D553="61"),0,(AD553/'Totals and Drop Down Lists'!Z$5)*Inputs!H$39)</f>
        <v>0</v>
      </c>
      <c r="BC553">
        <f>IF(OR($D553="51",$D553="52",$D553="61"),0,(AE553/'Totals and Drop Down Lists'!AA$5)*Inputs!I$39)</f>
        <v>0</v>
      </c>
      <c r="BD553">
        <f>IF(OR($D553="51",$D553="52",$D553="61"),0,(AF553/'Totals and Drop Down Lists'!AB$5)*Inputs!J$39)</f>
        <v>0</v>
      </c>
      <c r="BE553">
        <f>IF(OR($D553="51",$D553="52",$D553="61"),0,(AG553/'Totals and Drop Down Lists'!AC$5)*Inputs!K$39)</f>
        <v>0</v>
      </c>
      <c r="BF553">
        <f>IF(OR($D553="51",$D553="52",$D553="61"),0,(AH553/'Totals and Drop Down Lists'!AD$5)*Inputs!L$39)</f>
        <v>0</v>
      </c>
      <c r="BG553" s="10">
        <f t="shared" si="73"/>
        <v>117398.09776127334</v>
      </c>
    </row>
    <row r="554" spans="1:59" ht="43.2">
      <c r="A554" s="1" t="s">
        <v>7395</v>
      </c>
      <c r="B554" s="1" t="s">
        <v>1113</v>
      </c>
      <c r="C554" s="1" t="s">
        <v>1122</v>
      </c>
      <c r="D554" s="1" t="s">
        <v>58</v>
      </c>
      <c r="E554" s="1" t="s">
        <v>1123</v>
      </c>
      <c r="F554" s="2">
        <v>20846</v>
      </c>
      <c r="G554" s="2">
        <v>130</v>
      </c>
      <c r="H554" s="2">
        <v>32</v>
      </c>
      <c r="I554" s="2">
        <v>2622</v>
      </c>
      <c r="J554" s="2">
        <v>8312</v>
      </c>
      <c r="K554" s="2">
        <v>1506</v>
      </c>
      <c r="L554" s="2">
        <v>62</v>
      </c>
      <c r="M554" s="2">
        <v>2</v>
      </c>
      <c r="N554" s="2">
        <v>0</v>
      </c>
      <c r="O554" s="2">
        <v>53</v>
      </c>
      <c r="P554" s="2">
        <v>0</v>
      </c>
      <c r="Q554" s="2">
        <v>0</v>
      </c>
      <c r="R554" s="2">
        <v>59</v>
      </c>
      <c r="S554" s="2">
        <v>1301300</v>
      </c>
      <c r="T554" s="2">
        <v>61992600</v>
      </c>
      <c r="U554" s="2">
        <v>138</v>
      </c>
      <c r="V554" s="2">
        <v>139</v>
      </c>
      <c r="W554" s="2">
        <v>0</v>
      </c>
      <c r="X554" s="2">
        <v>309</v>
      </c>
      <c r="Y554" s="2">
        <v>15</v>
      </c>
      <c r="Z554" s="2">
        <v>118</v>
      </c>
      <c r="AA554" s="9">
        <f t="shared" si="74"/>
        <v>20846</v>
      </c>
      <c r="AB554" s="9">
        <f t="shared" si="75"/>
        <v>2460</v>
      </c>
      <c r="AC554" s="9">
        <f t="shared" si="76"/>
        <v>176</v>
      </c>
      <c r="AD554" s="9">
        <f t="shared" si="77"/>
        <v>59</v>
      </c>
      <c r="AE554" s="44">
        <f t="shared" si="78"/>
        <v>1.9056370816437928E-5</v>
      </c>
      <c r="AF554" s="9">
        <f t="shared" si="79"/>
        <v>170</v>
      </c>
      <c r="AG554" s="9">
        <f t="shared" si="72"/>
        <v>133</v>
      </c>
      <c r="AH554" s="44">
        <f t="shared" si="80"/>
        <v>8.9664837260865457E-6</v>
      </c>
      <c r="AI554">
        <f>AA554/'Totals and Drop Down Lists'!W$6*Inputs!E$37</f>
        <v>18910.248927446002</v>
      </c>
      <c r="AJ554">
        <f>AB554/'Totals and Drop Down Lists'!X$6*Inputs!F$37</f>
        <v>8094.3524695820179</v>
      </c>
      <c r="AK554">
        <f>AC554/'Totals and Drop Down Lists'!Y$6*Inputs!G$37</f>
        <v>1160.2514503915913</v>
      </c>
      <c r="AL554">
        <f>AD554/'Totals and Drop Down Lists'!Z$6*Inputs!H$37</f>
        <v>473.0325749296394</v>
      </c>
      <c r="AM554">
        <f>AE554/'Totals and Drop Down Lists'!AA$6*Inputs!I$37</f>
        <v>2372.3152231271765</v>
      </c>
      <c r="AN554">
        <f>AF554/'Totals and Drop Down Lists'!AB$6*Inputs!J$37</f>
        <v>3392.637833858606</v>
      </c>
      <c r="AO554">
        <f>AG554/'Totals and Drop Down Lists'!AC$6*Inputs!K$37</f>
        <v>2476.9356318191853</v>
      </c>
      <c r="AP554">
        <f>AH554/'Totals and Drop Down Lists'!AD$6*Inputs!L$37</f>
        <v>2110.0817997559743</v>
      </c>
      <c r="AQ554">
        <f>IF(OR($D554="51",$D554="52",$D554="61"),(AA554/'Totals and Drop Down Lists'!W$4)*Inputs!E$38,0)</f>
        <v>0</v>
      </c>
      <c r="AR554">
        <f>IF(OR($D554="51",$D554="52",$D554="61"),(AB554/'Totals and Drop Down Lists'!X$4)*Inputs!F$38,0)</f>
        <v>0</v>
      </c>
      <c r="AS554">
        <f>IF(OR($D554="51",$D554="52",$D554="61"),(AC554/'Totals and Drop Down Lists'!Y$4)*Inputs!G$38,0)</f>
        <v>0</v>
      </c>
      <c r="AT554">
        <f>IF(OR($D554="51",$D554="52",$D554="61"),(AD554/'Totals and Drop Down Lists'!Z$4)*Inputs!H$38,0)</f>
        <v>0</v>
      </c>
      <c r="AU554">
        <f>IF(OR($D554="51",$D554="52",$D554="61"),(AE554/'Totals and Drop Down Lists'!AA$4)*Inputs!I$38,0)</f>
        <v>0</v>
      </c>
      <c r="AV554">
        <f>IF(OR($D554="51",$D554="52",$D554="61"),(AF554/'Totals and Drop Down Lists'!AB$4)*Inputs!J$38,0)</f>
        <v>0</v>
      </c>
      <c r="AW554">
        <f>IF(OR($D554="51",$D554="52",$D554="61"),(AG554/'Totals and Drop Down Lists'!AC$4)*Inputs!K$38,0)</f>
        <v>0</v>
      </c>
      <c r="AX554">
        <f>IF(OR($D554="51",$D554="52",$D554="61"),(AH554/'Totals and Drop Down Lists'!AD$4)*Inputs!L$38,0)</f>
        <v>0</v>
      </c>
      <c r="AY554">
        <f>IF(OR($D554="51",$D554="52",$D554="61"),0,(AA554/'Totals and Drop Down Lists'!W$5)*Inputs!E$39)</f>
        <v>0</v>
      </c>
      <c r="AZ554">
        <f>IF(OR($D554="51",$D554="52",$D554="61"),0,(AB554/'Totals and Drop Down Lists'!X$5)*Inputs!F$39)</f>
        <v>0</v>
      </c>
      <c r="BA554">
        <f>IF(OR($D554="51",$D554="52",$D554="61"),0,(AC554/'Totals and Drop Down Lists'!Y$5)*Inputs!G$39)</f>
        <v>0</v>
      </c>
      <c r="BB554">
        <f>IF(OR($D554="51",$D554="52",$D554="61"),0,(AD554/'Totals and Drop Down Lists'!Z$5)*Inputs!H$39)</f>
        <v>0</v>
      </c>
      <c r="BC554">
        <f>IF(OR($D554="51",$D554="52",$D554="61"),0,(AE554/'Totals and Drop Down Lists'!AA$5)*Inputs!I$39)</f>
        <v>0</v>
      </c>
      <c r="BD554">
        <f>IF(OR($D554="51",$D554="52",$D554="61"),0,(AF554/'Totals and Drop Down Lists'!AB$5)*Inputs!J$39)</f>
        <v>0</v>
      </c>
      <c r="BE554">
        <f>IF(OR($D554="51",$D554="52",$D554="61"),0,(AG554/'Totals and Drop Down Lists'!AC$5)*Inputs!K$39)</f>
        <v>0</v>
      </c>
      <c r="BF554">
        <f>IF(OR($D554="51",$D554="52",$D554="61"),0,(AH554/'Totals and Drop Down Lists'!AD$5)*Inputs!L$39)</f>
        <v>0</v>
      </c>
      <c r="BG554" s="10">
        <f t="shared" si="73"/>
        <v>38989.855910910192</v>
      </c>
    </row>
    <row r="555" spans="1:59" ht="43.2">
      <c r="A555" s="1" t="s">
        <v>7395</v>
      </c>
      <c r="B555" s="1" t="s">
        <v>1113</v>
      </c>
      <c r="C555" s="1" t="s">
        <v>1124</v>
      </c>
      <c r="D555" s="1" t="s">
        <v>215</v>
      </c>
      <c r="E555" s="1" t="s">
        <v>1125</v>
      </c>
      <c r="F555" s="2">
        <v>292646</v>
      </c>
      <c r="G555" s="2">
        <v>2949</v>
      </c>
      <c r="H555" s="2">
        <v>298</v>
      </c>
      <c r="I555" s="2">
        <v>45075</v>
      </c>
      <c r="J555" s="2">
        <v>118255</v>
      </c>
      <c r="K555" s="2">
        <v>30153</v>
      </c>
      <c r="L555" s="2">
        <v>617</v>
      </c>
      <c r="M555" s="2">
        <v>126</v>
      </c>
      <c r="N555" s="2">
        <v>57</v>
      </c>
      <c r="O555" s="2">
        <v>533</v>
      </c>
      <c r="P555" s="2">
        <v>100</v>
      </c>
      <c r="Q555" s="2">
        <v>39</v>
      </c>
      <c r="R555" s="2">
        <v>3627</v>
      </c>
      <c r="S555" s="2">
        <v>28428600</v>
      </c>
      <c r="T555" s="2">
        <v>1163040300</v>
      </c>
      <c r="U555" s="2">
        <v>4389</v>
      </c>
      <c r="V555" s="2">
        <v>842</v>
      </c>
      <c r="W555" s="2">
        <v>215</v>
      </c>
      <c r="X555" s="2">
        <v>5350</v>
      </c>
      <c r="Y555" s="2">
        <v>319</v>
      </c>
      <c r="Z555" s="2">
        <v>3429</v>
      </c>
      <c r="AA555" s="9">
        <f t="shared" si="74"/>
        <v>292646</v>
      </c>
      <c r="AB555" s="9">
        <f t="shared" si="75"/>
        <v>41828</v>
      </c>
      <c r="AC555" s="9">
        <f t="shared" si="76"/>
        <v>5099</v>
      </c>
      <c r="AD555" s="9">
        <f t="shared" si="77"/>
        <v>3627</v>
      </c>
      <c r="AE555" s="44">
        <f t="shared" si="78"/>
        <v>5.3695430533981904E-4</v>
      </c>
      <c r="AF555" s="9">
        <f t="shared" si="79"/>
        <v>4293</v>
      </c>
      <c r="AG555" s="9">
        <f t="shared" si="72"/>
        <v>3748</v>
      </c>
      <c r="AH555" s="44">
        <f t="shared" si="80"/>
        <v>3.5559994391722374E-4</v>
      </c>
      <c r="AI555">
        <f>AA555/'Totals and Drop Down Lists'!W$6*Inputs!E$37</f>
        <v>265471.01159077825</v>
      </c>
      <c r="AJ555">
        <f>AB555/'Totals and Drop Down Lists'!X$6*Inputs!F$37</f>
        <v>137630.31508035635</v>
      </c>
      <c r="AK555">
        <f>AC555/'Totals and Drop Down Lists'!Y$6*Inputs!G$37</f>
        <v>33614.330372424563</v>
      </c>
      <c r="AL555">
        <f>AD555/'Totals and Drop Down Lists'!Z$6*Inputs!H$37</f>
        <v>29079.477106267834</v>
      </c>
      <c r="AM555">
        <f>AE555/'Totals and Drop Down Lists'!AA$6*Inputs!I$37</f>
        <v>66845.092643901327</v>
      </c>
      <c r="AN555">
        <f>AF555/'Totals and Drop Down Lists'!AB$6*Inputs!J$37</f>
        <v>85674.083651499983</v>
      </c>
      <c r="AO555">
        <f>AG555/'Totals and Drop Down Lists'!AC$6*Inputs!K$37</f>
        <v>69801.163519235386</v>
      </c>
      <c r="AP555">
        <f>AH555/'Totals and Drop Down Lists'!AD$6*Inputs!L$37</f>
        <v>83683.302460135033</v>
      </c>
      <c r="AQ555">
        <f>IF(OR($D555="51",$D555="52",$D555="61"),(AA555/'Totals and Drop Down Lists'!W$4)*Inputs!E$38,0)</f>
        <v>0</v>
      </c>
      <c r="AR555">
        <f>IF(OR($D555="51",$D555="52",$D555="61"),(AB555/'Totals and Drop Down Lists'!X$4)*Inputs!F$38,0)</f>
        <v>0</v>
      </c>
      <c r="AS555">
        <f>IF(OR($D555="51",$D555="52",$D555="61"),(AC555/'Totals and Drop Down Lists'!Y$4)*Inputs!G$38,0)</f>
        <v>0</v>
      </c>
      <c r="AT555">
        <f>IF(OR($D555="51",$D555="52",$D555="61"),(AD555/'Totals and Drop Down Lists'!Z$4)*Inputs!H$38,0)</f>
        <v>0</v>
      </c>
      <c r="AU555">
        <f>IF(OR($D555="51",$D555="52",$D555="61"),(AE555/'Totals and Drop Down Lists'!AA$4)*Inputs!I$38,0)</f>
        <v>0</v>
      </c>
      <c r="AV555">
        <f>IF(OR($D555="51",$D555="52",$D555="61"),(AF555/'Totals and Drop Down Lists'!AB$4)*Inputs!J$38,0)</f>
        <v>0</v>
      </c>
      <c r="AW555">
        <f>IF(OR($D555="51",$D555="52",$D555="61"),(AG555/'Totals and Drop Down Lists'!AC$4)*Inputs!K$38,0)</f>
        <v>0</v>
      </c>
      <c r="AX555">
        <f>IF(OR($D555="51",$D555="52",$D555="61"),(AH555/'Totals and Drop Down Lists'!AD$4)*Inputs!L$38,0)</f>
        <v>0</v>
      </c>
      <c r="AY555">
        <f>IF(OR($D555="51",$D555="52",$D555="61"),0,(AA555/'Totals and Drop Down Lists'!W$5)*Inputs!E$39)</f>
        <v>0</v>
      </c>
      <c r="AZ555">
        <f>IF(OR($D555="51",$D555="52",$D555="61"),0,(AB555/'Totals and Drop Down Lists'!X$5)*Inputs!F$39)</f>
        <v>0</v>
      </c>
      <c r="BA555">
        <f>IF(OR($D555="51",$D555="52",$D555="61"),0,(AC555/'Totals and Drop Down Lists'!Y$5)*Inputs!G$39)</f>
        <v>0</v>
      </c>
      <c r="BB555">
        <f>IF(OR($D555="51",$D555="52",$D555="61"),0,(AD555/'Totals and Drop Down Lists'!Z$5)*Inputs!H$39)</f>
        <v>0</v>
      </c>
      <c r="BC555">
        <f>IF(OR($D555="51",$D555="52",$D555="61"),0,(AE555/'Totals and Drop Down Lists'!AA$5)*Inputs!I$39)</f>
        <v>0</v>
      </c>
      <c r="BD555">
        <f>IF(OR($D555="51",$D555="52",$D555="61"),0,(AF555/'Totals and Drop Down Lists'!AB$5)*Inputs!J$39)</f>
        <v>0</v>
      </c>
      <c r="BE555">
        <f>IF(OR($D555="51",$D555="52",$D555="61"),0,(AG555/'Totals and Drop Down Lists'!AC$5)*Inputs!K$39)</f>
        <v>0</v>
      </c>
      <c r="BF555">
        <f>IF(OR($D555="51",$D555="52",$D555="61"),0,(AH555/'Totals and Drop Down Lists'!AD$5)*Inputs!L$39)</f>
        <v>0</v>
      </c>
      <c r="BG555" s="10">
        <f t="shared" si="73"/>
        <v>771798.77642459876</v>
      </c>
    </row>
    <row r="556" spans="1:59" ht="43.2">
      <c r="A556" s="1" t="s">
        <v>7396</v>
      </c>
      <c r="B556" s="1" t="s">
        <v>1386</v>
      </c>
      <c r="C556" s="1" t="s">
        <v>1387</v>
      </c>
      <c r="D556" s="1" t="s">
        <v>10</v>
      </c>
      <c r="E556" s="1" t="s">
        <v>1388</v>
      </c>
      <c r="F556" s="2">
        <v>19962</v>
      </c>
      <c r="G556" s="2">
        <v>104</v>
      </c>
      <c r="H556" s="2">
        <v>14</v>
      </c>
      <c r="I556" s="2">
        <v>2817</v>
      </c>
      <c r="J556" s="2">
        <v>8112</v>
      </c>
      <c r="K556" s="2">
        <v>3189</v>
      </c>
      <c r="L556" s="2">
        <v>6</v>
      </c>
      <c r="M556" s="2">
        <v>11</v>
      </c>
      <c r="N556" s="2">
        <v>0</v>
      </c>
      <c r="O556" s="2">
        <v>56</v>
      </c>
      <c r="P556" s="2">
        <v>21</v>
      </c>
      <c r="Q556" s="2">
        <v>0</v>
      </c>
      <c r="R556" s="2">
        <v>91</v>
      </c>
      <c r="S556" s="2">
        <v>3085800</v>
      </c>
      <c r="T556" s="2">
        <v>138234100</v>
      </c>
      <c r="U556" s="2">
        <v>376</v>
      </c>
      <c r="V556" s="2">
        <v>100</v>
      </c>
      <c r="W556" s="2">
        <v>45</v>
      </c>
      <c r="X556" s="2">
        <v>695</v>
      </c>
      <c r="Y556" s="2">
        <v>25</v>
      </c>
      <c r="Z556" s="2">
        <v>500</v>
      </c>
      <c r="AA556" s="9">
        <f t="shared" si="74"/>
        <v>19962</v>
      </c>
      <c r="AB556" s="9">
        <f t="shared" si="75"/>
        <v>2699</v>
      </c>
      <c r="AC556" s="9">
        <f t="shared" si="76"/>
        <v>185</v>
      </c>
      <c r="AD556" s="9">
        <f t="shared" si="77"/>
        <v>91</v>
      </c>
      <c r="AE556" s="44">
        <f t="shared" si="78"/>
        <v>8.7554179495224072E-5</v>
      </c>
      <c r="AF556" s="9">
        <f t="shared" si="79"/>
        <v>550</v>
      </c>
      <c r="AG556" s="9">
        <f t="shared" si="72"/>
        <v>525</v>
      </c>
      <c r="AH556" s="44">
        <f t="shared" si="80"/>
        <v>7.6795711243025154E-5</v>
      </c>
      <c r="AI556">
        <f>AA556/'Totals and Drop Down Lists'!W$6*Inputs!E$37</f>
        <v>18108.336807525528</v>
      </c>
      <c r="AJ556">
        <f>AB556/'Totals and Drop Down Lists'!X$6*Inputs!F$37</f>
        <v>8880.7550062609207</v>
      </c>
      <c r="AK556">
        <f>AC556/'Totals and Drop Down Lists'!Y$6*Inputs!G$37</f>
        <v>1219.5824904684339</v>
      </c>
      <c r="AL556">
        <f>AD556/'Totals and Drop Down Lists'!Z$6*Inputs!H$37</f>
        <v>729.59261556944386</v>
      </c>
      <c r="AM556">
        <f>AE556/'Totals and Drop Down Lists'!AA$6*Inputs!I$37</f>
        <v>10899.562926523402</v>
      </c>
      <c r="AN556">
        <f>AF556/'Totals and Drop Down Lists'!AB$6*Inputs!J$37</f>
        <v>10976.181227189607</v>
      </c>
      <c r="AO556">
        <f>AG556/'Totals and Drop Down Lists'!AC$6*Inputs!K$37</f>
        <v>9777.3774940231015</v>
      </c>
      <c r="AP556">
        <f>AH556/'Totals and Drop Down Lists'!AD$6*Inputs!L$37</f>
        <v>18072.327742231668</v>
      </c>
      <c r="AQ556">
        <f>IF(OR($D556="51",$D556="52",$D556="61"),(AA556/'Totals and Drop Down Lists'!W$4)*Inputs!E$38,0)</f>
        <v>0</v>
      </c>
      <c r="AR556">
        <f>IF(OR($D556="51",$D556="52",$D556="61"),(AB556/'Totals and Drop Down Lists'!X$4)*Inputs!F$38,0)</f>
        <v>0</v>
      </c>
      <c r="AS556">
        <f>IF(OR($D556="51",$D556="52",$D556="61"),(AC556/'Totals and Drop Down Lists'!Y$4)*Inputs!G$38,0)</f>
        <v>0</v>
      </c>
      <c r="AT556">
        <f>IF(OR($D556="51",$D556="52",$D556="61"),(AD556/'Totals and Drop Down Lists'!Z$4)*Inputs!H$38,0)</f>
        <v>0</v>
      </c>
      <c r="AU556">
        <f>IF(OR($D556="51",$D556="52",$D556="61"),(AE556/'Totals and Drop Down Lists'!AA$4)*Inputs!I$38,0)</f>
        <v>0</v>
      </c>
      <c r="AV556">
        <f>IF(OR($D556="51",$D556="52",$D556="61"),(AF556/'Totals and Drop Down Lists'!AB$4)*Inputs!J$38,0)</f>
        <v>0</v>
      </c>
      <c r="AW556">
        <f>IF(OR($D556="51",$D556="52",$D556="61"),(AG556/'Totals and Drop Down Lists'!AC$4)*Inputs!K$38,0)</f>
        <v>0</v>
      </c>
      <c r="AX556">
        <f>IF(OR($D556="51",$D556="52",$D556="61"),(AH556/'Totals and Drop Down Lists'!AD$4)*Inputs!L$38,0)</f>
        <v>0</v>
      </c>
      <c r="AY556">
        <f>IF(OR($D556="51",$D556="52",$D556="61"),0,(AA556/'Totals and Drop Down Lists'!W$5)*Inputs!E$39)</f>
        <v>0</v>
      </c>
      <c r="AZ556">
        <f>IF(OR($D556="51",$D556="52",$D556="61"),0,(AB556/'Totals and Drop Down Lists'!X$5)*Inputs!F$39)</f>
        <v>0</v>
      </c>
      <c r="BA556">
        <f>IF(OR($D556="51",$D556="52",$D556="61"),0,(AC556/'Totals and Drop Down Lists'!Y$5)*Inputs!G$39)</f>
        <v>0</v>
      </c>
      <c r="BB556">
        <f>IF(OR($D556="51",$D556="52",$D556="61"),0,(AD556/'Totals and Drop Down Lists'!Z$5)*Inputs!H$39)</f>
        <v>0</v>
      </c>
      <c r="BC556">
        <f>IF(OR($D556="51",$D556="52",$D556="61"),0,(AE556/'Totals and Drop Down Lists'!AA$5)*Inputs!I$39)</f>
        <v>0</v>
      </c>
      <c r="BD556">
        <f>IF(OR($D556="51",$D556="52",$D556="61"),0,(AF556/'Totals and Drop Down Lists'!AB$5)*Inputs!J$39)</f>
        <v>0</v>
      </c>
      <c r="BE556">
        <f>IF(OR($D556="51",$D556="52",$D556="61"),0,(AG556/'Totals and Drop Down Lists'!AC$5)*Inputs!K$39)</f>
        <v>0</v>
      </c>
      <c r="BF556">
        <f>IF(OR($D556="51",$D556="52",$D556="61"),0,(AH556/'Totals and Drop Down Lists'!AD$5)*Inputs!L$39)</f>
        <v>0</v>
      </c>
      <c r="BG556" s="10">
        <f t="shared" si="73"/>
        <v>78663.7163097921</v>
      </c>
    </row>
    <row r="557" spans="1:59" ht="43.2">
      <c r="A557" s="1" t="s">
        <v>7396</v>
      </c>
      <c r="B557" s="1" t="s">
        <v>1386</v>
      </c>
      <c r="C557" s="1" t="s">
        <v>1389</v>
      </c>
      <c r="D557" s="1" t="s">
        <v>58</v>
      </c>
      <c r="E557" s="1" t="s">
        <v>1390</v>
      </c>
      <c r="F557" s="2">
        <v>165890</v>
      </c>
      <c r="G557" s="2">
        <v>1379</v>
      </c>
      <c r="H557" s="2">
        <v>112</v>
      </c>
      <c r="I557" s="2">
        <v>21366</v>
      </c>
      <c r="J557" s="2">
        <v>65141</v>
      </c>
      <c r="K557" s="2">
        <v>21641</v>
      </c>
      <c r="L557" s="2">
        <v>323</v>
      </c>
      <c r="M557" s="2">
        <v>40</v>
      </c>
      <c r="N557" s="2">
        <v>21</v>
      </c>
      <c r="O557" s="2">
        <v>590</v>
      </c>
      <c r="P557" s="2">
        <v>224</v>
      </c>
      <c r="Q557" s="2">
        <v>74</v>
      </c>
      <c r="R557" s="2">
        <v>674</v>
      </c>
      <c r="S557" s="2">
        <v>20921100</v>
      </c>
      <c r="T557" s="2">
        <v>954640500</v>
      </c>
      <c r="U557" s="2">
        <v>4680</v>
      </c>
      <c r="V557" s="2">
        <v>738</v>
      </c>
      <c r="W557" s="2">
        <v>210</v>
      </c>
      <c r="X557" s="2">
        <v>3555</v>
      </c>
      <c r="Y557" s="2">
        <v>265</v>
      </c>
      <c r="Z557" s="2">
        <v>2600</v>
      </c>
      <c r="AA557" s="9">
        <f t="shared" si="74"/>
        <v>165890</v>
      </c>
      <c r="AB557" s="9">
        <f t="shared" si="75"/>
        <v>19875</v>
      </c>
      <c r="AC557" s="9">
        <f t="shared" si="76"/>
        <v>1946</v>
      </c>
      <c r="AD557" s="9">
        <f t="shared" si="77"/>
        <v>674</v>
      </c>
      <c r="AE557" s="44">
        <f t="shared" si="78"/>
        <v>5.0210669791185352E-4</v>
      </c>
      <c r="AF557" s="9">
        <f t="shared" si="79"/>
        <v>2607</v>
      </c>
      <c r="AG557" s="9">
        <f t="shared" si="72"/>
        <v>2865</v>
      </c>
      <c r="AH557" s="44">
        <f t="shared" si="80"/>
        <v>3.5415927209907287E-4</v>
      </c>
      <c r="AI557">
        <f>AA557/'Totals and Drop Down Lists'!W$6*Inputs!E$37</f>
        <v>150485.52214209046</v>
      </c>
      <c r="AJ557">
        <f>AB557/'Totals and Drop Down Lists'!X$6*Inputs!F$37</f>
        <v>65396.445257293737</v>
      </c>
      <c r="AK557">
        <f>AC557/'Totals and Drop Down Lists'!Y$6*Inputs!G$37</f>
        <v>12828.689332170663</v>
      </c>
      <c r="AL557">
        <f>AD557/'Totals and Drop Down Lists'!Z$6*Inputs!H$37</f>
        <v>5403.7958559758808</v>
      </c>
      <c r="AM557">
        <f>AE557/'Totals and Drop Down Lists'!AA$6*Inputs!I$37</f>
        <v>62506.936633649253</v>
      </c>
      <c r="AN557">
        <f>AF557/'Totals and Drop Down Lists'!AB$6*Inputs!J$37</f>
        <v>52027.099016878747</v>
      </c>
      <c r="AO557">
        <f>AG557/'Totals and Drop Down Lists'!AC$6*Inputs!K$37</f>
        <v>53356.545753097489</v>
      </c>
      <c r="AP557">
        <f>AH557/'Totals and Drop Down Lists'!AD$6*Inputs!L$37</f>
        <v>83344.269292199067</v>
      </c>
      <c r="AQ557">
        <f>IF(OR($D557="51",$D557="52",$D557="61"),(AA557/'Totals and Drop Down Lists'!W$4)*Inputs!E$38,0)</f>
        <v>0</v>
      </c>
      <c r="AR557">
        <f>IF(OR($D557="51",$D557="52",$D557="61"),(AB557/'Totals and Drop Down Lists'!X$4)*Inputs!F$38,0)</f>
        <v>0</v>
      </c>
      <c r="AS557">
        <f>IF(OR($D557="51",$D557="52",$D557="61"),(AC557/'Totals and Drop Down Lists'!Y$4)*Inputs!G$38,0)</f>
        <v>0</v>
      </c>
      <c r="AT557">
        <f>IF(OR($D557="51",$D557="52",$D557="61"),(AD557/'Totals and Drop Down Lists'!Z$4)*Inputs!H$38,0)</f>
        <v>0</v>
      </c>
      <c r="AU557">
        <f>IF(OR($D557="51",$D557="52",$D557="61"),(AE557/'Totals and Drop Down Lists'!AA$4)*Inputs!I$38,0)</f>
        <v>0</v>
      </c>
      <c r="AV557">
        <f>IF(OR($D557="51",$D557="52",$D557="61"),(AF557/'Totals and Drop Down Lists'!AB$4)*Inputs!J$38,0)</f>
        <v>0</v>
      </c>
      <c r="AW557">
        <f>IF(OR($D557="51",$D557="52",$D557="61"),(AG557/'Totals and Drop Down Lists'!AC$4)*Inputs!K$38,0)</f>
        <v>0</v>
      </c>
      <c r="AX557">
        <f>IF(OR($D557="51",$D557="52",$D557="61"),(AH557/'Totals and Drop Down Lists'!AD$4)*Inputs!L$38,0)</f>
        <v>0</v>
      </c>
      <c r="AY557">
        <f>IF(OR($D557="51",$D557="52",$D557="61"),0,(AA557/'Totals and Drop Down Lists'!W$5)*Inputs!E$39)</f>
        <v>0</v>
      </c>
      <c r="AZ557">
        <f>IF(OR($D557="51",$D557="52",$D557="61"),0,(AB557/'Totals and Drop Down Lists'!X$5)*Inputs!F$39)</f>
        <v>0</v>
      </c>
      <c r="BA557">
        <f>IF(OR($D557="51",$D557="52",$D557="61"),0,(AC557/'Totals and Drop Down Lists'!Y$5)*Inputs!G$39)</f>
        <v>0</v>
      </c>
      <c r="BB557">
        <f>IF(OR($D557="51",$D557="52",$D557="61"),0,(AD557/'Totals and Drop Down Lists'!Z$5)*Inputs!H$39)</f>
        <v>0</v>
      </c>
      <c r="BC557">
        <f>IF(OR($D557="51",$D557="52",$D557="61"),0,(AE557/'Totals and Drop Down Lists'!AA$5)*Inputs!I$39)</f>
        <v>0</v>
      </c>
      <c r="BD557">
        <f>IF(OR($D557="51",$D557="52",$D557="61"),0,(AF557/'Totals and Drop Down Lists'!AB$5)*Inputs!J$39)</f>
        <v>0</v>
      </c>
      <c r="BE557">
        <f>IF(OR($D557="51",$D557="52",$D557="61"),0,(AG557/'Totals and Drop Down Lists'!AC$5)*Inputs!K$39)</f>
        <v>0</v>
      </c>
      <c r="BF557">
        <f>IF(OR($D557="51",$D557="52",$D557="61"),0,(AH557/'Totals and Drop Down Lists'!AD$5)*Inputs!L$39)</f>
        <v>0</v>
      </c>
      <c r="BG557" s="10">
        <f t="shared" si="73"/>
        <v>485349.30328335532</v>
      </c>
    </row>
    <row r="558" spans="1:59" ht="43.2">
      <c r="A558" s="1" t="s">
        <v>7396</v>
      </c>
      <c r="B558" s="1" t="s">
        <v>1386</v>
      </c>
      <c r="C558" s="1" t="s">
        <v>1391</v>
      </c>
      <c r="D558" s="1" t="s">
        <v>25</v>
      </c>
      <c r="E558" s="1" t="s">
        <v>1392</v>
      </c>
      <c r="F558" s="2">
        <v>56590</v>
      </c>
      <c r="G558" s="2">
        <v>150</v>
      </c>
      <c r="H558" s="2">
        <v>56</v>
      </c>
      <c r="I558" s="2">
        <v>9716</v>
      </c>
      <c r="J558" s="2">
        <v>22639</v>
      </c>
      <c r="K558" s="2">
        <v>6042</v>
      </c>
      <c r="L558" s="2">
        <v>266</v>
      </c>
      <c r="M558" s="2">
        <v>21</v>
      </c>
      <c r="N558" s="2">
        <v>23</v>
      </c>
      <c r="O558" s="2">
        <v>268</v>
      </c>
      <c r="P558" s="2">
        <v>123</v>
      </c>
      <c r="Q558" s="2">
        <v>0</v>
      </c>
      <c r="R558" s="2">
        <v>733</v>
      </c>
      <c r="S558" s="2">
        <v>6194600</v>
      </c>
      <c r="T558" s="2">
        <v>264992400</v>
      </c>
      <c r="U558" s="2">
        <v>411</v>
      </c>
      <c r="V558" s="2">
        <v>405</v>
      </c>
      <c r="W558" s="2">
        <v>50</v>
      </c>
      <c r="X558" s="2">
        <v>1444</v>
      </c>
      <c r="Y558" s="2">
        <v>140</v>
      </c>
      <c r="Z558" s="2">
        <v>924</v>
      </c>
      <c r="AA558" s="9">
        <f t="shared" si="74"/>
        <v>56590</v>
      </c>
      <c r="AB558" s="9">
        <f t="shared" si="75"/>
        <v>9510</v>
      </c>
      <c r="AC558" s="9">
        <f t="shared" si="76"/>
        <v>1434</v>
      </c>
      <c r="AD558" s="9">
        <f t="shared" si="77"/>
        <v>733</v>
      </c>
      <c r="AE558" s="44">
        <f t="shared" si="78"/>
        <v>1.1261597166820132E-4</v>
      </c>
      <c r="AF558" s="9">
        <f t="shared" si="79"/>
        <v>989</v>
      </c>
      <c r="AG558" s="9">
        <f t="shared" si="72"/>
        <v>1064</v>
      </c>
      <c r="AH558" s="44">
        <f t="shared" si="80"/>
        <v>1.0566135985459633E-4</v>
      </c>
      <c r="AI558">
        <f>AA558/'Totals and Drop Down Lists'!W$6*Inputs!E$37</f>
        <v>51335.075640610637</v>
      </c>
      <c r="AJ558">
        <f>AB558/'Totals and Drop Down Lists'!X$6*Inputs!F$37</f>
        <v>31291.582108018287</v>
      </c>
      <c r="AK558">
        <f>AC558/'Totals and Drop Down Lists'!Y$6*Inputs!G$37</f>
        <v>9453.4123855769431</v>
      </c>
      <c r="AL558">
        <f>AD558/'Totals and Drop Down Lists'!Z$6*Inputs!H$37</f>
        <v>5876.8284309055198</v>
      </c>
      <c r="AM558">
        <f>AE558/'Totals and Drop Down Lists'!AA$6*Inputs!I$37</f>
        <v>14019.489152954635</v>
      </c>
      <c r="AN558">
        <f>AF558/'Totals and Drop Down Lists'!AB$6*Inputs!J$37</f>
        <v>19737.16951580095</v>
      </c>
      <c r="AO558">
        <f>AG558/'Totals and Drop Down Lists'!AC$6*Inputs!K$37</f>
        <v>19815.485054553483</v>
      </c>
      <c r="AP558">
        <f>AH558/'Totals and Drop Down Lists'!AD$6*Inputs!L$37</f>
        <v>24865.278204654642</v>
      </c>
      <c r="AQ558">
        <f>IF(OR($D558="51",$D558="52",$D558="61"),(AA558/'Totals and Drop Down Lists'!W$4)*Inputs!E$38,0)</f>
        <v>0</v>
      </c>
      <c r="AR558">
        <f>IF(OR($D558="51",$D558="52",$D558="61"),(AB558/'Totals and Drop Down Lists'!X$4)*Inputs!F$38,0)</f>
        <v>0</v>
      </c>
      <c r="AS558">
        <f>IF(OR($D558="51",$D558="52",$D558="61"),(AC558/'Totals and Drop Down Lists'!Y$4)*Inputs!G$38,0)</f>
        <v>0</v>
      </c>
      <c r="AT558">
        <f>IF(OR($D558="51",$D558="52",$D558="61"),(AD558/'Totals and Drop Down Lists'!Z$4)*Inputs!H$38,0)</f>
        <v>0</v>
      </c>
      <c r="AU558">
        <f>IF(OR($D558="51",$D558="52",$D558="61"),(AE558/'Totals and Drop Down Lists'!AA$4)*Inputs!I$38,0)</f>
        <v>0</v>
      </c>
      <c r="AV558">
        <f>IF(OR($D558="51",$D558="52",$D558="61"),(AF558/'Totals and Drop Down Lists'!AB$4)*Inputs!J$38,0)</f>
        <v>0</v>
      </c>
      <c r="AW558">
        <f>IF(OR($D558="51",$D558="52",$D558="61"),(AG558/'Totals and Drop Down Lists'!AC$4)*Inputs!K$38,0)</f>
        <v>0</v>
      </c>
      <c r="AX558">
        <f>IF(OR($D558="51",$D558="52",$D558="61"),(AH558/'Totals and Drop Down Lists'!AD$4)*Inputs!L$38,0)</f>
        <v>0</v>
      </c>
      <c r="AY558">
        <f>IF(OR($D558="51",$D558="52",$D558="61"),0,(AA558/'Totals and Drop Down Lists'!W$5)*Inputs!E$39)</f>
        <v>0</v>
      </c>
      <c r="AZ558">
        <f>IF(OR($D558="51",$D558="52",$D558="61"),0,(AB558/'Totals and Drop Down Lists'!X$5)*Inputs!F$39)</f>
        <v>0</v>
      </c>
      <c r="BA558">
        <f>IF(OR($D558="51",$D558="52",$D558="61"),0,(AC558/'Totals and Drop Down Lists'!Y$5)*Inputs!G$39)</f>
        <v>0</v>
      </c>
      <c r="BB558">
        <f>IF(OR($D558="51",$D558="52",$D558="61"),0,(AD558/'Totals and Drop Down Lists'!Z$5)*Inputs!H$39)</f>
        <v>0</v>
      </c>
      <c r="BC558">
        <f>IF(OR($D558="51",$D558="52",$D558="61"),0,(AE558/'Totals and Drop Down Lists'!AA$5)*Inputs!I$39)</f>
        <v>0</v>
      </c>
      <c r="BD558">
        <f>IF(OR($D558="51",$D558="52",$D558="61"),0,(AF558/'Totals and Drop Down Lists'!AB$5)*Inputs!J$39)</f>
        <v>0</v>
      </c>
      <c r="BE558">
        <f>IF(OR($D558="51",$D558="52",$D558="61"),0,(AG558/'Totals and Drop Down Lists'!AC$5)*Inputs!K$39)</f>
        <v>0</v>
      </c>
      <c r="BF558">
        <f>IF(OR($D558="51",$D558="52",$D558="61"),0,(AH558/'Totals and Drop Down Lists'!AD$5)*Inputs!L$39)</f>
        <v>0</v>
      </c>
      <c r="BG558" s="10">
        <f t="shared" si="73"/>
        <v>176394.32049307509</v>
      </c>
    </row>
    <row r="559" spans="1:59" ht="28.8">
      <c r="A559" s="1" t="s">
        <v>7397</v>
      </c>
      <c r="B559" s="1" t="s">
        <v>5972</v>
      </c>
      <c r="C559" s="1" t="s">
        <v>5973</v>
      </c>
      <c r="D559" s="1" t="s">
        <v>7</v>
      </c>
      <c r="E559" s="1" t="s">
        <v>5974</v>
      </c>
      <c r="F559" s="2">
        <v>183638</v>
      </c>
      <c r="G559" s="2">
        <v>25303</v>
      </c>
      <c r="H559" s="2">
        <v>3417</v>
      </c>
      <c r="I559" s="2">
        <v>51478</v>
      </c>
      <c r="J559" s="2">
        <v>73917</v>
      </c>
      <c r="K559" s="2">
        <v>43456</v>
      </c>
      <c r="L559" s="2">
        <v>99</v>
      </c>
      <c r="M559" s="2">
        <v>44</v>
      </c>
      <c r="N559" s="2">
        <v>19</v>
      </c>
      <c r="O559" s="2">
        <v>789</v>
      </c>
      <c r="P559" s="2">
        <v>704</v>
      </c>
      <c r="Q559" s="2">
        <v>510</v>
      </c>
      <c r="R559" s="2">
        <v>1749</v>
      </c>
      <c r="S559" s="2">
        <v>41509200</v>
      </c>
      <c r="T559" s="2">
        <v>1436167100</v>
      </c>
      <c r="U559" s="2">
        <v>4161</v>
      </c>
      <c r="V559" s="2">
        <v>1670</v>
      </c>
      <c r="W559" s="2">
        <v>170</v>
      </c>
      <c r="X559" s="2">
        <v>14285</v>
      </c>
      <c r="Y559" s="2">
        <v>680</v>
      </c>
      <c r="Z559" s="2">
        <v>10190</v>
      </c>
      <c r="AA559" s="9">
        <f t="shared" si="74"/>
        <v>183638</v>
      </c>
      <c r="AB559" s="9">
        <f t="shared" si="75"/>
        <v>22758</v>
      </c>
      <c r="AC559" s="9">
        <f t="shared" si="76"/>
        <v>3914</v>
      </c>
      <c r="AD559" s="9">
        <f t="shared" si="77"/>
        <v>1749</v>
      </c>
      <c r="AE559" s="44">
        <f t="shared" si="78"/>
        <v>1.7842304638060222E-3</v>
      </c>
      <c r="AF559" s="9">
        <f t="shared" si="79"/>
        <v>12445</v>
      </c>
      <c r="AG559" s="9">
        <f t="shared" si="72"/>
        <v>10870</v>
      </c>
      <c r="AH559" s="44">
        <f t="shared" si="80"/>
        <v>2.3778587137586495E-3</v>
      </c>
      <c r="AI559">
        <f>AA559/'Totals and Drop Down Lists'!W$6*Inputs!E$37</f>
        <v>166585.45008818616</v>
      </c>
      <c r="AJ559">
        <f>AB559/'Totals and Drop Down Lists'!X$6*Inputs!F$37</f>
        <v>74882.63150518194</v>
      </c>
      <c r="AK559">
        <f>AC559/'Totals and Drop Down Lists'!Y$6*Inputs!G$37</f>
        <v>25802.410095640273</v>
      </c>
      <c r="AL559">
        <f>AD559/'Totals and Drop Down Lists'!Z$6*Inputs!H$37</f>
        <v>14022.609721219313</v>
      </c>
      <c r="AM559">
        <f>AE559/'Totals and Drop Down Lists'!AA$6*Inputs!I$37</f>
        <v>222117.69132888273</v>
      </c>
      <c r="AN559">
        <f>AF559/'Totals and Drop Down Lists'!AB$6*Inputs!J$37</f>
        <v>248361.04613159032</v>
      </c>
      <c r="AO559">
        <f>AG559/'Totals and Drop Down Lists'!AC$6*Inputs!K$37</f>
        <v>202438.2730667259</v>
      </c>
      <c r="AP559">
        <f>AH559/'Totals and Drop Down Lists'!AD$6*Inputs!L$37</f>
        <v>559581.27484196902</v>
      </c>
      <c r="AQ559">
        <f>IF(OR($D559="51",$D559="52",$D559="61"),(AA559/'Totals and Drop Down Lists'!W$4)*Inputs!E$38,0)</f>
        <v>0</v>
      </c>
      <c r="AR559">
        <f>IF(OR($D559="51",$D559="52",$D559="61"),(AB559/'Totals and Drop Down Lists'!X$4)*Inputs!F$38,0)</f>
        <v>0</v>
      </c>
      <c r="AS559">
        <f>IF(OR($D559="51",$D559="52",$D559="61"),(AC559/'Totals and Drop Down Lists'!Y$4)*Inputs!G$38,0)</f>
        <v>0</v>
      </c>
      <c r="AT559">
        <f>IF(OR($D559="51",$D559="52",$D559="61"),(AD559/'Totals and Drop Down Lists'!Z$4)*Inputs!H$38,0)</f>
        <v>0</v>
      </c>
      <c r="AU559">
        <f>IF(OR($D559="51",$D559="52",$D559="61"),(AE559/'Totals and Drop Down Lists'!AA$4)*Inputs!I$38,0)</f>
        <v>0</v>
      </c>
      <c r="AV559">
        <f>IF(OR($D559="51",$D559="52",$D559="61"),(AF559/'Totals and Drop Down Lists'!AB$4)*Inputs!J$38,0)</f>
        <v>0</v>
      </c>
      <c r="AW559">
        <f>IF(OR($D559="51",$D559="52",$D559="61"),(AG559/'Totals and Drop Down Lists'!AC$4)*Inputs!K$38,0)</f>
        <v>0</v>
      </c>
      <c r="AX559">
        <f>IF(OR($D559="51",$D559="52",$D559="61"),(AH559/'Totals and Drop Down Lists'!AD$4)*Inputs!L$38,0)</f>
        <v>0</v>
      </c>
      <c r="AY559">
        <f>IF(OR($D559="51",$D559="52",$D559="61"),0,(AA559/'Totals and Drop Down Lists'!W$5)*Inputs!E$39)</f>
        <v>0</v>
      </c>
      <c r="AZ559">
        <f>IF(OR($D559="51",$D559="52",$D559="61"),0,(AB559/'Totals and Drop Down Lists'!X$5)*Inputs!F$39)</f>
        <v>0</v>
      </c>
      <c r="BA559">
        <f>IF(OR($D559="51",$D559="52",$D559="61"),0,(AC559/'Totals and Drop Down Lists'!Y$5)*Inputs!G$39)</f>
        <v>0</v>
      </c>
      <c r="BB559">
        <f>IF(OR($D559="51",$D559="52",$D559="61"),0,(AD559/'Totals and Drop Down Lists'!Z$5)*Inputs!H$39)</f>
        <v>0</v>
      </c>
      <c r="BC559">
        <f>IF(OR($D559="51",$D559="52",$D559="61"),0,(AE559/'Totals and Drop Down Lists'!AA$5)*Inputs!I$39)</f>
        <v>0</v>
      </c>
      <c r="BD559">
        <f>IF(OR($D559="51",$D559="52",$D559="61"),0,(AF559/'Totals and Drop Down Lists'!AB$5)*Inputs!J$39)</f>
        <v>0</v>
      </c>
      <c r="BE559">
        <f>IF(OR($D559="51",$D559="52",$D559="61"),0,(AG559/'Totals and Drop Down Lists'!AC$5)*Inputs!K$39)</f>
        <v>0</v>
      </c>
      <c r="BF559">
        <f>IF(OR($D559="51",$D559="52",$D559="61"),0,(AH559/'Totals and Drop Down Lists'!AD$5)*Inputs!L$39)</f>
        <v>0</v>
      </c>
      <c r="BG559" s="10">
        <f t="shared" si="73"/>
        <v>1513791.3867793956</v>
      </c>
    </row>
    <row r="560" spans="1:59" ht="28.8">
      <c r="A560" s="1" t="s">
        <v>7397</v>
      </c>
      <c r="B560" s="1" t="s">
        <v>5972</v>
      </c>
      <c r="C560" s="1" t="s">
        <v>745</v>
      </c>
      <c r="D560" s="1" t="s">
        <v>25</v>
      </c>
      <c r="E560" s="1" t="s">
        <v>5975</v>
      </c>
      <c r="F560" s="2">
        <v>11554</v>
      </c>
      <c r="G560" s="2">
        <v>51</v>
      </c>
      <c r="H560" s="2">
        <v>0</v>
      </c>
      <c r="I560" s="2">
        <v>1972</v>
      </c>
      <c r="J560" s="2">
        <v>4294</v>
      </c>
      <c r="K560" s="2">
        <v>1301</v>
      </c>
      <c r="L560" s="2">
        <v>47</v>
      </c>
      <c r="M560" s="2">
        <v>7</v>
      </c>
      <c r="N560" s="2">
        <v>0</v>
      </c>
      <c r="O560" s="2">
        <v>9</v>
      </c>
      <c r="P560" s="2">
        <v>61</v>
      </c>
      <c r="Q560" s="2">
        <v>0</v>
      </c>
      <c r="R560" s="2">
        <v>688</v>
      </c>
      <c r="S560" s="2">
        <v>775100</v>
      </c>
      <c r="T560" s="2">
        <v>40294900</v>
      </c>
      <c r="U560" s="2">
        <v>180</v>
      </c>
      <c r="V560" s="2">
        <v>114</v>
      </c>
      <c r="W560" s="2">
        <v>65</v>
      </c>
      <c r="X560" s="2">
        <v>430</v>
      </c>
      <c r="Y560" s="2">
        <v>40</v>
      </c>
      <c r="Z560" s="2">
        <v>250</v>
      </c>
      <c r="AA560" s="9">
        <f t="shared" si="74"/>
        <v>11554</v>
      </c>
      <c r="AB560" s="9">
        <f t="shared" si="75"/>
        <v>1921</v>
      </c>
      <c r="AC560" s="9">
        <f t="shared" si="76"/>
        <v>812</v>
      </c>
      <c r="AD560" s="9">
        <f t="shared" si="77"/>
        <v>688</v>
      </c>
      <c r="AE560" s="44">
        <f t="shared" si="78"/>
        <v>2.7528867087158738E-5</v>
      </c>
      <c r="AF560" s="9">
        <f t="shared" si="79"/>
        <v>251</v>
      </c>
      <c r="AG560" s="9">
        <f t="shared" si="72"/>
        <v>290</v>
      </c>
      <c r="AH560" s="44">
        <f t="shared" si="80"/>
        <v>3.2693720135952112E-5</v>
      </c>
      <c r="AI560">
        <f>AA560/'Totals and Drop Down Lists'!W$6*Inputs!E$37</f>
        <v>10481.100264209495</v>
      </c>
      <c r="AJ560">
        <f>AB560/'Totals and Drop Down Lists'!X$6*Inputs!F$37</f>
        <v>6320.8337780760394</v>
      </c>
      <c r="AK560">
        <f>AC560/'Totals and Drop Down Lists'!Y$6*Inputs!G$37</f>
        <v>5352.9782824884778</v>
      </c>
      <c r="AL560">
        <f>AD560/'Totals and Drop Down Lists'!Z$6*Inputs!H$37</f>
        <v>5516.0408737557955</v>
      </c>
      <c r="AM560">
        <f>AE560/'Totals and Drop Down Lists'!AA$6*Inputs!I$37</f>
        <v>3427.050779783197</v>
      </c>
      <c r="AN560">
        <f>AF560/'Totals and Drop Down Lists'!AB$6*Inputs!J$37</f>
        <v>5009.1299782265305</v>
      </c>
      <c r="AO560">
        <f>AG560/'Totals and Drop Down Lists'!AC$6*Inputs!K$37</f>
        <v>5400.8370919365689</v>
      </c>
      <c r="AP560">
        <f>AH560/'Totals and Drop Down Lists'!AD$6*Inputs!L$37</f>
        <v>7693.8101860914594</v>
      </c>
      <c r="AQ560">
        <f>IF(OR($D560="51",$D560="52",$D560="61"),(AA560/'Totals and Drop Down Lists'!W$4)*Inputs!E$38,0)</f>
        <v>0</v>
      </c>
      <c r="AR560">
        <f>IF(OR($D560="51",$D560="52",$D560="61"),(AB560/'Totals and Drop Down Lists'!X$4)*Inputs!F$38,0)</f>
        <v>0</v>
      </c>
      <c r="AS560">
        <f>IF(OR($D560="51",$D560="52",$D560="61"),(AC560/'Totals and Drop Down Lists'!Y$4)*Inputs!G$38,0)</f>
        <v>0</v>
      </c>
      <c r="AT560">
        <f>IF(OR($D560="51",$D560="52",$D560="61"),(AD560/'Totals and Drop Down Lists'!Z$4)*Inputs!H$38,0)</f>
        <v>0</v>
      </c>
      <c r="AU560">
        <f>IF(OR($D560="51",$D560="52",$D560="61"),(AE560/'Totals and Drop Down Lists'!AA$4)*Inputs!I$38,0)</f>
        <v>0</v>
      </c>
      <c r="AV560">
        <f>IF(OR($D560="51",$D560="52",$D560="61"),(AF560/'Totals and Drop Down Lists'!AB$4)*Inputs!J$38,0)</f>
        <v>0</v>
      </c>
      <c r="AW560">
        <f>IF(OR($D560="51",$D560="52",$D560="61"),(AG560/'Totals and Drop Down Lists'!AC$4)*Inputs!K$38,0)</f>
        <v>0</v>
      </c>
      <c r="AX560">
        <f>IF(OR($D560="51",$D560="52",$D560="61"),(AH560/'Totals and Drop Down Lists'!AD$4)*Inputs!L$38,0)</f>
        <v>0</v>
      </c>
      <c r="AY560">
        <f>IF(OR($D560="51",$D560="52",$D560="61"),0,(AA560/'Totals and Drop Down Lists'!W$5)*Inputs!E$39)</f>
        <v>0</v>
      </c>
      <c r="AZ560">
        <f>IF(OR($D560="51",$D560="52",$D560="61"),0,(AB560/'Totals and Drop Down Lists'!X$5)*Inputs!F$39)</f>
        <v>0</v>
      </c>
      <c r="BA560">
        <f>IF(OR($D560="51",$D560="52",$D560="61"),0,(AC560/'Totals and Drop Down Lists'!Y$5)*Inputs!G$39)</f>
        <v>0</v>
      </c>
      <c r="BB560">
        <f>IF(OR($D560="51",$D560="52",$D560="61"),0,(AD560/'Totals and Drop Down Lists'!Z$5)*Inputs!H$39)</f>
        <v>0</v>
      </c>
      <c r="BC560">
        <f>IF(OR($D560="51",$D560="52",$D560="61"),0,(AE560/'Totals and Drop Down Lists'!AA$5)*Inputs!I$39)</f>
        <v>0</v>
      </c>
      <c r="BD560">
        <f>IF(OR($D560="51",$D560="52",$D560="61"),0,(AF560/'Totals and Drop Down Lists'!AB$5)*Inputs!J$39)</f>
        <v>0</v>
      </c>
      <c r="BE560">
        <f>IF(OR($D560="51",$D560="52",$D560="61"),0,(AG560/'Totals and Drop Down Lists'!AC$5)*Inputs!K$39)</f>
        <v>0</v>
      </c>
      <c r="BF560">
        <f>IF(OR($D560="51",$D560="52",$D560="61"),0,(AH560/'Totals and Drop Down Lists'!AD$5)*Inputs!L$39)</f>
        <v>0</v>
      </c>
      <c r="BG560" s="10">
        <f t="shared" si="73"/>
        <v>49201.781234567563</v>
      </c>
    </row>
    <row r="561" spans="1:59" ht="28.8">
      <c r="A561" s="1" t="s">
        <v>7397</v>
      </c>
      <c r="B561" s="1" t="s">
        <v>5972</v>
      </c>
      <c r="C561" s="1" t="s">
        <v>5976</v>
      </c>
      <c r="D561" s="1" t="s">
        <v>25</v>
      </c>
      <c r="E561" s="1" t="s">
        <v>5977</v>
      </c>
      <c r="F561" s="2">
        <v>46860</v>
      </c>
      <c r="G561" s="2">
        <v>248</v>
      </c>
      <c r="H561" s="2">
        <v>14</v>
      </c>
      <c r="I561" s="2">
        <v>11814</v>
      </c>
      <c r="J561" s="2">
        <v>16662</v>
      </c>
      <c r="K561" s="2">
        <v>4795</v>
      </c>
      <c r="L561" s="2">
        <v>216</v>
      </c>
      <c r="M561" s="2">
        <v>61</v>
      </c>
      <c r="N561" s="2">
        <v>0</v>
      </c>
      <c r="O561" s="2">
        <v>380</v>
      </c>
      <c r="P561" s="2">
        <v>91</v>
      </c>
      <c r="Q561" s="2">
        <v>254</v>
      </c>
      <c r="R561" s="2">
        <v>1169</v>
      </c>
      <c r="S561" s="2">
        <v>2700000</v>
      </c>
      <c r="T561" s="2">
        <v>116116300</v>
      </c>
      <c r="U561" s="2">
        <v>375</v>
      </c>
      <c r="V561" s="2">
        <v>1160</v>
      </c>
      <c r="W561" s="2">
        <v>109</v>
      </c>
      <c r="X561" s="2">
        <v>2540</v>
      </c>
      <c r="Y561" s="2">
        <v>284</v>
      </c>
      <c r="Z561" s="2">
        <v>839</v>
      </c>
      <c r="AA561" s="9">
        <f t="shared" si="74"/>
        <v>46860</v>
      </c>
      <c r="AB561" s="9">
        <f t="shared" si="75"/>
        <v>11552</v>
      </c>
      <c r="AC561" s="9">
        <f t="shared" si="76"/>
        <v>2171</v>
      </c>
      <c r="AD561" s="9">
        <f t="shared" si="77"/>
        <v>1169</v>
      </c>
      <c r="AE561" s="44">
        <f t="shared" si="78"/>
        <v>9.6370892006864803E-5</v>
      </c>
      <c r="AF561" s="9">
        <f t="shared" si="79"/>
        <v>1271</v>
      </c>
      <c r="AG561" s="9">
        <f t="shared" si="72"/>
        <v>1123</v>
      </c>
      <c r="AH561" s="44">
        <f t="shared" si="80"/>
        <v>1.2025200436403882E-4</v>
      </c>
      <c r="AI561">
        <f>AA561/'Totals and Drop Down Lists'!W$6*Inputs!E$37</f>
        <v>42508.599479042488</v>
      </c>
      <c r="AJ561">
        <f>AB561/'Totals and Drop Down Lists'!X$6*Inputs!F$37</f>
        <v>38010.552735207915</v>
      </c>
      <c r="AK561">
        <f>AC561/'Totals and Drop Down Lists'!Y$6*Inputs!G$37</f>
        <v>14311.96533409173</v>
      </c>
      <c r="AL561">
        <f>AD561/'Totals and Drop Down Lists'!Z$6*Inputs!H$37</f>
        <v>9372.4589846228555</v>
      </c>
      <c r="AM561">
        <f>AE561/'Totals and Drop Down Lists'!AA$6*Inputs!I$37</f>
        <v>11997.149739394355</v>
      </c>
      <c r="AN561">
        <f>AF561/'Totals and Drop Down Lists'!AB$6*Inputs!J$37</f>
        <v>25364.956981378167</v>
      </c>
      <c r="AO561">
        <f>AG561/'Totals and Drop Down Lists'!AC$6*Inputs!K$37</f>
        <v>20914.27604911989</v>
      </c>
      <c r="AP561">
        <f>AH561/'Totals and Drop Down Lists'!AD$6*Inputs!L$37</f>
        <v>28298.893250038913</v>
      </c>
      <c r="AQ561">
        <f>IF(OR($D561="51",$D561="52",$D561="61"),(AA561/'Totals and Drop Down Lists'!W$4)*Inputs!E$38,0)</f>
        <v>0</v>
      </c>
      <c r="AR561">
        <f>IF(OR($D561="51",$D561="52",$D561="61"),(AB561/'Totals and Drop Down Lists'!X$4)*Inputs!F$38,0)</f>
        <v>0</v>
      </c>
      <c r="AS561">
        <f>IF(OR($D561="51",$D561="52",$D561="61"),(AC561/'Totals and Drop Down Lists'!Y$4)*Inputs!G$38,0)</f>
        <v>0</v>
      </c>
      <c r="AT561">
        <f>IF(OR($D561="51",$D561="52",$D561="61"),(AD561/'Totals and Drop Down Lists'!Z$4)*Inputs!H$38,0)</f>
        <v>0</v>
      </c>
      <c r="AU561">
        <f>IF(OR($D561="51",$D561="52",$D561="61"),(AE561/'Totals and Drop Down Lists'!AA$4)*Inputs!I$38,0)</f>
        <v>0</v>
      </c>
      <c r="AV561">
        <f>IF(OR($D561="51",$D561="52",$D561="61"),(AF561/'Totals and Drop Down Lists'!AB$4)*Inputs!J$38,0)</f>
        <v>0</v>
      </c>
      <c r="AW561">
        <f>IF(OR($D561="51",$D561="52",$D561="61"),(AG561/'Totals and Drop Down Lists'!AC$4)*Inputs!K$38,0)</f>
        <v>0</v>
      </c>
      <c r="AX561">
        <f>IF(OR($D561="51",$D561="52",$D561="61"),(AH561/'Totals and Drop Down Lists'!AD$4)*Inputs!L$38,0)</f>
        <v>0</v>
      </c>
      <c r="AY561">
        <f>IF(OR($D561="51",$D561="52",$D561="61"),0,(AA561/'Totals and Drop Down Lists'!W$5)*Inputs!E$39)</f>
        <v>0</v>
      </c>
      <c r="AZ561">
        <f>IF(OR($D561="51",$D561="52",$D561="61"),0,(AB561/'Totals and Drop Down Lists'!X$5)*Inputs!F$39)</f>
        <v>0</v>
      </c>
      <c r="BA561">
        <f>IF(OR($D561="51",$D561="52",$D561="61"),0,(AC561/'Totals and Drop Down Lists'!Y$5)*Inputs!G$39)</f>
        <v>0</v>
      </c>
      <c r="BB561">
        <f>IF(OR($D561="51",$D561="52",$D561="61"),0,(AD561/'Totals and Drop Down Lists'!Z$5)*Inputs!H$39)</f>
        <v>0</v>
      </c>
      <c r="BC561">
        <f>IF(OR($D561="51",$D561="52",$D561="61"),0,(AE561/'Totals and Drop Down Lists'!AA$5)*Inputs!I$39)</f>
        <v>0</v>
      </c>
      <c r="BD561">
        <f>IF(OR($D561="51",$D561="52",$D561="61"),0,(AF561/'Totals and Drop Down Lists'!AB$5)*Inputs!J$39)</f>
        <v>0</v>
      </c>
      <c r="BE561">
        <f>IF(OR($D561="51",$D561="52",$D561="61"),0,(AG561/'Totals and Drop Down Lists'!AC$5)*Inputs!K$39)</f>
        <v>0</v>
      </c>
      <c r="BF561">
        <f>IF(OR($D561="51",$D561="52",$D561="61"),0,(AH561/'Totals and Drop Down Lists'!AD$5)*Inputs!L$39)</f>
        <v>0</v>
      </c>
      <c r="BG561" s="10">
        <f t="shared" si="73"/>
        <v>190778.85255289631</v>
      </c>
    </row>
    <row r="562" spans="1:59" ht="28.8">
      <c r="A562" s="1" t="s">
        <v>7397</v>
      </c>
      <c r="B562" s="1" t="s">
        <v>5972</v>
      </c>
      <c r="C562" s="1" t="s">
        <v>438</v>
      </c>
      <c r="D562" s="1" t="s">
        <v>25</v>
      </c>
      <c r="E562" s="1" t="s">
        <v>5978</v>
      </c>
      <c r="F562" s="2">
        <v>14469</v>
      </c>
      <c r="G562" s="2">
        <v>41</v>
      </c>
      <c r="H562" s="2">
        <v>11</v>
      </c>
      <c r="I562" s="2">
        <v>2164</v>
      </c>
      <c r="J562" s="2">
        <v>5347</v>
      </c>
      <c r="K562" s="2">
        <v>1308</v>
      </c>
      <c r="L562" s="2">
        <v>6</v>
      </c>
      <c r="M562" s="2">
        <v>0</v>
      </c>
      <c r="N562" s="2">
        <v>0</v>
      </c>
      <c r="O562" s="2">
        <v>30</v>
      </c>
      <c r="P562" s="2">
        <v>0</v>
      </c>
      <c r="Q562" s="2">
        <v>0</v>
      </c>
      <c r="R562" s="2">
        <v>605</v>
      </c>
      <c r="S562" s="2">
        <v>608400</v>
      </c>
      <c r="T562" s="2">
        <v>42573100</v>
      </c>
      <c r="U562" s="2">
        <v>150</v>
      </c>
      <c r="V562" s="2">
        <v>195</v>
      </c>
      <c r="W562" s="2">
        <v>60</v>
      </c>
      <c r="X562" s="2">
        <v>455</v>
      </c>
      <c r="Y562" s="2">
        <v>75</v>
      </c>
      <c r="Z562" s="2">
        <v>195</v>
      </c>
      <c r="AA562" s="9">
        <f t="shared" si="74"/>
        <v>14469</v>
      </c>
      <c r="AB562" s="9">
        <f t="shared" si="75"/>
        <v>2112</v>
      </c>
      <c r="AC562" s="9">
        <f t="shared" si="76"/>
        <v>641</v>
      </c>
      <c r="AD562" s="9">
        <f t="shared" si="77"/>
        <v>605</v>
      </c>
      <c r="AE562" s="44">
        <f t="shared" si="78"/>
        <v>2.2346066652503736E-5</v>
      </c>
      <c r="AF562" s="9">
        <f t="shared" si="79"/>
        <v>200</v>
      </c>
      <c r="AG562" s="9">
        <f t="shared" si="72"/>
        <v>270</v>
      </c>
      <c r="AH562" s="44">
        <f t="shared" si="80"/>
        <v>2.4576068585208137E-5</v>
      </c>
      <c r="AI562">
        <f>AA562/'Totals and Drop Down Lists'!W$6*Inputs!E$37</f>
        <v>13125.414551051341</v>
      </c>
      <c r="AJ562">
        <f>AB562/'Totals and Drop Down Lists'!X$6*Inputs!F$37</f>
        <v>6949.2977299826098</v>
      </c>
      <c r="AK562">
        <f>AC562/'Totals and Drop Down Lists'!Y$6*Inputs!G$37</f>
        <v>4225.6885210284654</v>
      </c>
      <c r="AL562">
        <f>AD562/'Totals and Drop Down Lists'!Z$6*Inputs!H$37</f>
        <v>4850.5882683463024</v>
      </c>
      <c r="AM562">
        <f>AE562/'Totals and Drop Down Lists'!AA$6*Inputs!I$37</f>
        <v>2781.8473206357503</v>
      </c>
      <c r="AN562">
        <f>AF562/'Totals and Drop Down Lists'!AB$6*Inputs!J$37</f>
        <v>3991.3386280689488</v>
      </c>
      <c r="AO562">
        <f>AG562/'Totals and Drop Down Lists'!AC$6*Inputs!K$37</f>
        <v>5028.3655683547368</v>
      </c>
      <c r="AP562">
        <f>AH562/'Totals and Drop Down Lists'!AD$6*Inputs!L$37</f>
        <v>5783.4839849573509</v>
      </c>
      <c r="AQ562">
        <f>IF(OR($D562="51",$D562="52",$D562="61"),(AA562/'Totals and Drop Down Lists'!W$4)*Inputs!E$38,0)</f>
        <v>0</v>
      </c>
      <c r="AR562">
        <f>IF(OR($D562="51",$D562="52",$D562="61"),(AB562/'Totals and Drop Down Lists'!X$4)*Inputs!F$38,0)</f>
        <v>0</v>
      </c>
      <c r="AS562">
        <f>IF(OR($D562="51",$D562="52",$D562="61"),(AC562/'Totals and Drop Down Lists'!Y$4)*Inputs!G$38,0)</f>
        <v>0</v>
      </c>
      <c r="AT562">
        <f>IF(OR($D562="51",$D562="52",$D562="61"),(AD562/'Totals and Drop Down Lists'!Z$4)*Inputs!H$38,0)</f>
        <v>0</v>
      </c>
      <c r="AU562">
        <f>IF(OR($D562="51",$D562="52",$D562="61"),(AE562/'Totals and Drop Down Lists'!AA$4)*Inputs!I$38,0)</f>
        <v>0</v>
      </c>
      <c r="AV562">
        <f>IF(OR($D562="51",$D562="52",$D562="61"),(AF562/'Totals and Drop Down Lists'!AB$4)*Inputs!J$38,0)</f>
        <v>0</v>
      </c>
      <c r="AW562">
        <f>IF(OR($D562="51",$D562="52",$D562="61"),(AG562/'Totals and Drop Down Lists'!AC$4)*Inputs!K$38,0)</f>
        <v>0</v>
      </c>
      <c r="AX562">
        <f>IF(OR($D562="51",$D562="52",$D562="61"),(AH562/'Totals and Drop Down Lists'!AD$4)*Inputs!L$38,0)</f>
        <v>0</v>
      </c>
      <c r="AY562">
        <f>IF(OR($D562="51",$D562="52",$D562="61"),0,(AA562/'Totals and Drop Down Lists'!W$5)*Inputs!E$39)</f>
        <v>0</v>
      </c>
      <c r="AZ562">
        <f>IF(OR($D562="51",$D562="52",$D562="61"),0,(AB562/'Totals and Drop Down Lists'!X$5)*Inputs!F$39)</f>
        <v>0</v>
      </c>
      <c r="BA562">
        <f>IF(OR($D562="51",$D562="52",$D562="61"),0,(AC562/'Totals and Drop Down Lists'!Y$5)*Inputs!G$39)</f>
        <v>0</v>
      </c>
      <c r="BB562">
        <f>IF(OR($D562="51",$D562="52",$D562="61"),0,(AD562/'Totals and Drop Down Lists'!Z$5)*Inputs!H$39)</f>
        <v>0</v>
      </c>
      <c r="BC562">
        <f>IF(OR($D562="51",$D562="52",$D562="61"),0,(AE562/'Totals and Drop Down Lists'!AA$5)*Inputs!I$39)</f>
        <v>0</v>
      </c>
      <c r="BD562">
        <f>IF(OR($D562="51",$D562="52",$D562="61"),0,(AF562/'Totals and Drop Down Lists'!AB$5)*Inputs!J$39)</f>
        <v>0</v>
      </c>
      <c r="BE562">
        <f>IF(OR($D562="51",$D562="52",$D562="61"),0,(AG562/'Totals and Drop Down Lists'!AC$5)*Inputs!K$39)</f>
        <v>0</v>
      </c>
      <c r="BF562">
        <f>IF(OR($D562="51",$D562="52",$D562="61"),0,(AH562/'Totals and Drop Down Lists'!AD$5)*Inputs!L$39)</f>
        <v>0</v>
      </c>
      <c r="BG562" s="10">
        <f t="shared" si="73"/>
        <v>46736.024572425507</v>
      </c>
    </row>
    <row r="563" spans="1:59" ht="28.8">
      <c r="A563" s="1" t="s">
        <v>7397</v>
      </c>
      <c r="B563" s="1" t="s">
        <v>5972</v>
      </c>
      <c r="C563" s="1" t="s">
        <v>525</v>
      </c>
      <c r="D563" s="1" t="s">
        <v>58</v>
      </c>
      <c r="E563" s="1" t="s">
        <v>5979</v>
      </c>
      <c r="F563" s="2">
        <v>94986</v>
      </c>
      <c r="G563" s="2">
        <v>773</v>
      </c>
      <c r="H563" s="2">
        <v>31</v>
      </c>
      <c r="I563" s="2">
        <v>10075</v>
      </c>
      <c r="J563" s="2">
        <v>36460</v>
      </c>
      <c r="K563" s="2">
        <v>7489</v>
      </c>
      <c r="L563" s="2">
        <v>187</v>
      </c>
      <c r="M563" s="2">
        <v>29</v>
      </c>
      <c r="N563" s="2">
        <v>0</v>
      </c>
      <c r="O563" s="2">
        <v>319</v>
      </c>
      <c r="P563" s="2">
        <v>43</v>
      </c>
      <c r="Q563" s="2">
        <v>0</v>
      </c>
      <c r="R563" s="2">
        <v>536</v>
      </c>
      <c r="S563" s="2">
        <v>7047400</v>
      </c>
      <c r="T563" s="2">
        <v>357963700</v>
      </c>
      <c r="U563" s="2">
        <v>518</v>
      </c>
      <c r="V563" s="2">
        <v>225</v>
      </c>
      <c r="W563" s="2">
        <v>40</v>
      </c>
      <c r="X563" s="2">
        <v>1270</v>
      </c>
      <c r="Y563" s="2">
        <v>95</v>
      </c>
      <c r="Z563" s="2">
        <v>920</v>
      </c>
      <c r="AA563" s="9">
        <f t="shared" si="74"/>
        <v>94986</v>
      </c>
      <c r="AB563" s="9">
        <f t="shared" si="75"/>
        <v>9271</v>
      </c>
      <c r="AC563" s="9">
        <f t="shared" si="76"/>
        <v>1114</v>
      </c>
      <c r="AD563" s="9">
        <f t="shared" si="77"/>
        <v>536</v>
      </c>
      <c r="AE563" s="44">
        <f t="shared" si="78"/>
        <v>1.074302985882982E-4</v>
      </c>
      <c r="AF563" s="9">
        <f t="shared" si="79"/>
        <v>1005</v>
      </c>
      <c r="AG563" s="9">
        <f t="shared" si="72"/>
        <v>1015</v>
      </c>
      <c r="AH563" s="44">
        <f t="shared" si="80"/>
        <v>7.7575448446235646E-5</v>
      </c>
      <c r="AI563">
        <f>AA563/'Totals and Drop Down Lists'!W$6*Inputs!E$37</f>
        <v>86165.638713536697</v>
      </c>
      <c r="AJ563">
        <f>AB563/'Totals and Drop Down Lists'!X$6*Inputs!F$37</f>
        <v>30505.17957133938</v>
      </c>
      <c r="AK563">
        <f>AC563/'Totals and Drop Down Lists'!Y$6*Inputs!G$37</f>
        <v>7343.8642939558667</v>
      </c>
      <c r="AL563">
        <f>AD563/'Totals and Drop Down Lists'!Z$6*Inputs!H$37</f>
        <v>4297.3806807167239</v>
      </c>
      <c r="AM563">
        <f>AE563/'Totals and Drop Down Lists'!AA$6*Inputs!I$37</f>
        <v>13373.92808006644</v>
      </c>
      <c r="AN563">
        <f>AF563/'Totals and Drop Down Lists'!AB$6*Inputs!J$37</f>
        <v>20056.476606046464</v>
      </c>
      <c r="AO563">
        <f>AG563/'Totals and Drop Down Lists'!AC$6*Inputs!K$37</f>
        <v>18902.929821777994</v>
      </c>
      <c r="AP563">
        <f>AH563/'Totals and Drop Down Lists'!AD$6*Inputs!L$37</f>
        <v>18255.823227345893</v>
      </c>
      <c r="AQ563">
        <f>IF(OR($D563="51",$D563="52",$D563="61"),(AA563/'Totals and Drop Down Lists'!W$4)*Inputs!E$38,0)</f>
        <v>0</v>
      </c>
      <c r="AR563">
        <f>IF(OR($D563="51",$D563="52",$D563="61"),(AB563/'Totals and Drop Down Lists'!X$4)*Inputs!F$38,0)</f>
        <v>0</v>
      </c>
      <c r="AS563">
        <f>IF(OR($D563="51",$D563="52",$D563="61"),(AC563/'Totals and Drop Down Lists'!Y$4)*Inputs!G$38,0)</f>
        <v>0</v>
      </c>
      <c r="AT563">
        <f>IF(OR($D563="51",$D563="52",$D563="61"),(AD563/'Totals and Drop Down Lists'!Z$4)*Inputs!H$38,0)</f>
        <v>0</v>
      </c>
      <c r="AU563">
        <f>IF(OR($D563="51",$D563="52",$D563="61"),(AE563/'Totals and Drop Down Lists'!AA$4)*Inputs!I$38,0)</f>
        <v>0</v>
      </c>
      <c r="AV563">
        <f>IF(OR($D563="51",$D563="52",$D563="61"),(AF563/'Totals and Drop Down Lists'!AB$4)*Inputs!J$38,0)</f>
        <v>0</v>
      </c>
      <c r="AW563">
        <f>IF(OR($D563="51",$D563="52",$D563="61"),(AG563/'Totals and Drop Down Lists'!AC$4)*Inputs!K$38,0)</f>
        <v>0</v>
      </c>
      <c r="AX563">
        <f>IF(OR($D563="51",$D563="52",$D563="61"),(AH563/'Totals and Drop Down Lists'!AD$4)*Inputs!L$38,0)</f>
        <v>0</v>
      </c>
      <c r="AY563">
        <f>IF(OR($D563="51",$D563="52",$D563="61"),0,(AA563/'Totals and Drop Down Lists'!W$5)*Inputs!E$39)</f>
        <v>0</v>
      </c>
      <c r="AZ563">
        <f>IF(OR($D563="51",$D563="52",$D563="61"),0,(AB563/'Totals and Drop Down Lists'!X$5)*Inputs!F$39)</f>
        <v>0</v>
      </c>
      <c r="BA563">
        <f>IF(OR($D563="51",$D563="52",$D563="61"),0,(AC563/'Totals and Drop Down Lists'!Y$5)*Inputs!G$39)</f>
        <v>0</v>
      </c>
      <c r="BB563">
        <f>IF(OR($D563="51",$D563="52",$D563="61"),0,(AD563/'Totals and Drop Down Lists'!Z$5)*Inputs!H$39)</f>
        <v>0</v>
      </c>
      <c r="BC563">
        <f>IF(OR($D563="51",$D563="52",$D563="61"),0,(AE563/'Totals and Drop Down Lists'!AA$5)*Inputs!I$39)</f>
        <v>0</v>
      </c>
      <c r="BD563">
        <f>IF(OR($D563="51",$D563="52",$D563="61"),0,(AF563/'Totals and Drop Down Lists'!AB$5)*Inputs!J$39)</f>
        <v>0</v>
      </c>
      <c r="BE563">
        <f>IF(OR($D563="51",$D563="52",$D563="61"),0,(AG563/'Totals and Drop Down Lists'!AC$5)*Inputs!K$39)</f>
        <v>0</v>
      </c>
      <c r="BF563">
        <f>IF(OR($D563="51",$D563="52",$D563="61"),0,(AH563/'Totals and Drop Down Lists'!AD$5)*Inputs!L$39)</f>
        <v>0</v>
      </c>
      <c r="BG563" s="10">
        <f t="shared" si="73"/>
        <v>198901.22099478546</v>
      </c>
    </row>
    <row r="564" spans="1:59" ht="28.8">
      <c r="A564" s="1" t="s">
        <v>7397</v>
      </c>
      <c r="B564" s="1" t="s">
        <v>5972</v>
      </c>
      <c r="C564" s="1" t="s">
        <v>1653</v>
      </c>
      <c r="D564" s="1" t="s">
        <v>25</v>
      </c>
      <c r="E564" s="1" t="s">
        <v>5980</v>
      </c>
      <c r="F564" s="2">
        <v>8308</v>
      </c>
      <c r="G564" s="2">
        <v>39</v>
      </c>
      <c r="H564" s="2">
        <v>0</v>
      </c>
      <c r="I564" s="2">
        <v>1621</v>
      </c>
      <c r="J564" s="2">
        <v>2305</v>
      </c>
      <c r="K564" s="2">
        <v>491</v>
      </c>
      <c r="L564" s="2">
        <v>59</v>
      </c>
      <c r="M564" s="2">
        <v>28</v>
      </c>
      <c r="N564" s="2">
        <v>0</v>
      </c>
      <c r="O564" s="2">
        <v>33</v>
      </c>
      <c r="P564" s="2">
        <v>0</v>
      </c>
      <c r="Q564" s="2">
        <v>0</v>
      </c>
      <c r="R564" s="2">
        <v>188</v>
      </c>
      <c r="S564" s="2">
        <v>164500</v>
      </c>
      <c r="T564" s="2">
        <v>20358500</v>
      </c>
      <c r="U564" s="2">
        <v>22</v>
      </c>
      <c r="V564" s="2">
        <v>95</v>
      </c>
      <c r="W564" s="2">
        <v>0</v>
      </c>
      <c r="X564" s="2">
        <v>175</v>
      </c>
      <c r="Y564" s="2">
        <v>34</v>
      </c>
      <c r="Z564" s="2">
        <v>24</v>
      </c>
      <c r="AA564" s="9">
        <f t="shared" si="74"/>
        <v>8308</v>
      </c>
      <c r="AB564" s="9">
        <f t="shared" si="75"/>
        <v>1582</v>
      </c>
      <c r="AC564" s="9">
        <f t="shared" si="76"/>
        <v>308</v>
      </c>
      <c r="AD564" s="9">
        <f t="shared" si="77"/>
        <v>188</v>
      </c>
      <c r="AE564" s="44">
        <f t="shared" si="78"/>
        <v>7.304455379515213E-6</v>
      </c>
      <c r="AF564" s="9">
        <f t="shared" si="79"/>
        <v>80</v>
      </c>
      <c r="AG564" s="9">
        <f t="shared" si="72"/>
        <v>58</v>
      </c>
      <c r="AH564" s="44">
        <f t="shared" si="80"/>
        <v>4.5971602437314321E-6</v>
      </c>
      <c r="AI564">
        <f>AA564/'Totals and Drop Down Lists'!W$6*Inputs!E$37</f>
        <v>7536.5225026010457</v>
      </c>
      <c r="AJ564">
        <f>AB564/'Totals and Drop Down Lists'!X$6*Inputs!F$37</f>
        <v>5205.3925231214444</v>
      </c>
      <c r="AK564">
        <f>AC564/'Totals and Drop Down Lists'!Y$6*Inputs!G$37</f>
        <v>2030.4400381852845</v>
      </c>
      <c r="AL564">
        <f>AD564/'Totals and Drop Down Lists'!Z$6*Inputs!H$37</f>
        <v>1507.290238758851</v>
      </c>
      <c r="AM564">
        <f>AE564/'Totals and Drop Down Lists'!AA$6*Inputs!I$37</f>
        <v>909.32690491778658</v>
      </c>
      <c r="AN564">
        <f>AF564/'Totals and Drop Down Lists'!AB$6*Inputs!J$37</f>
        <v>1596.5354512275794</v>
      </c>
      <c r="AO564">
        <f>AG564/'Totals and Drop Down Lists'!AC$6*Inputs!K$37</f>
        <v>1080.1674183873138</v>
      </c>
      <c r="AP564">
        <f>AH564/'Totals and Drop Down Lists'!AD$6*Inputs!L$37</f>
        <v>1081.8493020444262</v>
      </c>
      <c r="AQ564">
        <f>IF(OR($D564="51",$D564="52",$D564="61"),(AA564/'Totals and Drop Down Lists'!W$4)*Inputs!E$38,0)</f>
        <v>0</v>
      </c>
      <c r="AR564">
        <f>IF(OR($D564="51",$D564="52",$D564="61"),(AB564/'Totals and Drop Down Lists'!X$4)*Inputs!F$38,0)</f>
        <v>0</v>
      </c>
      <c r="AS564">
        <f>IF(OR($D564="51",$D564="52",$D564="61"),(AC564/'Totals and Drop Down Lists'!Y$4)*Inputs!G$38,0)</f>
        <v>0</v>
      </c>
      <c r="AT564">
        <f>IF(OR($D564="51",$D564="52",$D564="61"),(AD564/'Totals and Drop Down Lists'!Z$4)*Inputs!H$38,0)</f>
        <v>0</v>
      </c>
      <c r="AU564">
        <f>IF(OR($D564="51",$D564="52",$D564="61"),(AE564/'Totals and Drop Down Lists'!AA$4)*Inputs!I$38,0)</f>
        <v>0</v>
      </c>
      <c r="AV564">
        <f>IF(OR($D564="51",$D564="52",$D564="61"),(AF564/'Totals and Drop Down Lists'!AB$4)*Inputs!J$38,0)</f>
        <v>0</v>
      </c>
      <c r="AW564">
        <f>IF(OR($D564="51",$D564="52",$D564="61"),(AG564/'Totals and Drop Down Lists'!AC$4)*Inputs!K$38,0)</f>
        <v>0</v>
      </c>
      <c r="AX564">
        <f>IF(OR($D564="51",$D564="52",$D564="61"),(AH564/'Totals and Drop Down Lists'!AD$4)*Inputs!L$38,0)</f>
        <v>0</v>
      </c>
      <c r="AY564">
        <f>IF(OR($D564="51",$D564="52",$D564="61"),0,(AA564/'Totals and Drop Down Lists'!W$5)*Inputs!E$39)</f>
        <v>0</v>
      </c>
      <c r="AZ564">
        <f>IF(OR($D564="51",$D564="52",$D564="61"),0,(AB564/'Totals and Drop Down Lists'!X$5)*Inputs!F$39)</f>
        <v>0</v>
      </c>
      <c r="BA564">
        <f>IF(OR($D564="51",$D564="52",$D564="61"),0,(AC564/'Totals and Drop Down Lists'!Y$5)*Inputs!G$39)</f>
        <v>0</v>
      </c>
      <c r="BB564">
        <f>IF(OR($D564="51",$D564="52",$D564="61"),0,(AD564/'Totals and Drop Down Lists'!Z$5)*Inputs!H$39)</f>
        <v>0</v>
      </c>
      <c r="BC564">
        <f>IF(OR($D564="51",$D564="52",$D564="61"),0,(AE564/'Totals and Drop Down Lists'!AA$5)*Inputs!I$39)</f>
        <v>0</v>
      </c>
      <c r="BD564">
        <f>IF(OR($D564="51",$D564="52",$D564="61"),0,(AF564/'Totals and Drop Down Lists'!AB$5)*Inputs!J$39)</f>
        <v>0</v>
      </c>
      <c r="BE564">
        <f>IF(OR($D564="51",$D564="52",$D564="61"),0,(AG564/'Totals and Drop Down Lists'!AC$5)*Inputs!K$39)</f>
        <v>0</v>
      </c>
      <c r="BF564">
        <f>IF(OR($D564="51",$D564="52",$D564="61"),0,(AH564/'Totals and Drop Down Lists'!AD$5)*Inputs!L$39)</f>
        <v>0</v>
      </c>
      <c r="BG564" s="10">
        <f t="shared" si="73"/>
        <v>20947.524379243732</v>
      </c>
    </row>
    <row r="565" spans="1:59" ht="28.8">
      <c r="A565" s="1" t="s">
        <v>7397</v>
      </c>
      <c r="B565" s="1" t="s">
        <v>5972</v>
      </c>
      <c r="C565" s="1" t="s">
        <v>527</v>
      </c>
      <c r="D565" s="1" t="s">
        <v>25</v>
      </c>
      <c r="E565" s="1" t="s">
        <v>5981</v>
      </c>
      <c r="F565" s="2">
        <v>19070</v>
      </c>
      <c r="G565" s="2">
        <v>90</v>
      </c>
      <c r="H565" s="2">
        <v>0</v>
      </c>
      <c r="I565" s="2">
        <v>3816</v>
      </c>
      <c r="J565" s="2">
        <v>6739</v>
      </c>
      <c r="K565" s="2">
        <v>1628</v>
      </c>
      <c r="L565" s="2">
        <v>112</v>
      </c>
      <c r="M565" s="2">
        <v>45</v>
      </c>
      <c r="N565" s="2">
        <v>0</v>
      </c>
      <c r="O565" s="2">
        <v>130</v>
      </c>
      <c r="P565" s="2">
        <v>0</v>
      </c>
      <c r="Q565" s="2">
        <v>11</v>
      </c>
      <c r="R565" s="2">
        <v>578</v>
      </c>
      <c r="S565" s="2">
        <v>820200</v>
      </c>
      <c r="T565" s="2">
        <v>49672100</v>
      </c>
      <c r="U565" s="2">
        <v>260</v>
      </c>
      <c r="V565" s="2">
        <v>155</v>
      </c>
      <c r="W565" s="2">
        <v>15</v>
      </c>
      <c r="X565" s="2">
        <v>445</v>
      </c>
      <c r="Y565" s="2">
        <v>105</v>
      </c>
      <c r="Z565" s="2">
        <v>245</v>
      </c>
      <c r="AA565" s="9">
        <f t="shared" si="74"/>
        <v>19070</v>
      </c>
      <c r="AB565" s="9">
        <f t="shared" si="75"/>
        <v>3726</v>
      </c>
      <c r="AC565" s="9">
        <f t="shared" si="76"/>
        <v>876</v>
      </c>
      <c r="AD565" s="9">
        <f t="shared" si="77"/>
        <v>578</v>
      </c>
      <c r="AE565" s="44">
        <f t="shared" si="78"/>
        <v>2.7466867385981319E-5</v>
      </c>
      <c r="AF565" s="9">
        <f t="shared" si="79"/>
        <v>275</v>
      </c>
      <c r="AG565" s="9">
        <f t="shared" si="72"/>
        <v>350</v>
      </c>
      <c r="AH565" s="44">
        <f t="shared" si="80"/>
        <v>3.1461402206702238E-5</v>
      </c>
      <c r="AI565">
        <f>AA565/'Totals and Drop Down Lists'!W$6*Inputs!E$37</f>
        <v>17299.167564347852</v>
      </c>
      <c r="AJ565">
        <f>AB565/'Totals and Drop Down Lists'!X$6*Inputs!F$37</f>
        <v>12259.982642952275</v>
      </c>
      <c r="AK565">
        <f>AC565/'Totals and Drop Down Lists'!Y$6*Inputs!G$37</f>
        <v>5774.8879008126924</v>
      </c>
      <c r="AL565">
        <f>AD565/'Totals and Drop Down Lists'!Z$6*Inputs!H$37</f>
        <v>4634.1157340564678</v>
      </c>
      <c r="AM565">
        <f>AE565/'Totals and Drop Down Lists'!AA$6*Inputs!I$37</f>
        <v>3419.332477261205</v>
      </c>
      <c r="AN565">
        <f>AF565/'Totals and Drop Down Lists'!AB$6*Inputs!J$37</f>
        <v>5488.0906135948035</v>
      </c>
      <c r="AO565">
        <f>AG565/'Totals and Drop Down Lists'!AC$6*Inputs!K$37</f>
        <v>6518.2516626820661</v>
      </c>
      <c r="AP565">
        <f>AH565/'Totals and Drop Down Lists'!AD$6*Inputs!L$37</f>
        <v>7403.8089198807156</v>
      </c>
      <c r="AQ565">
        <f>IF(OR($D565="51",$D565="52",$D565="61"),(AA565/'Totals and Drop Down Lists'!W$4)*Inputs!E$38,0)</f>
        <v>0</v>
      </c>
      <c r="AR565">
        <f>IF(OR($D565="51",$D565="52",$D565="61"),(AB565/'Totals and Drop Down Lists'!X$4)*Inputs!F$38,0)</f>
        <v>0</v>
      </c>
      <c r="AS565">
        <f>IF(OR($D565="51",$D565="52",$D565="61"),(AC565/'Totals and Drop Down Lists'!Y$4)*Inputs!G$38,0)</f>
        <v>0</v>
      </c>
      <c r="AT565">
        <f>IF(OR($D565="51",$D565="52",$D565="61"),(AD565/'Totals and Drop Down Lists'!Z$4)*Inputs!H$38,0)</f>
        <v>0</v>
      </c>
      <c r="AU565">
        <f>IF(OR($D565="51",$D565="52",$D565="61"),(AE565/'Totals and Drop Down Lists'!AA$4)*Inputs!I$38,0)</f>
        <v>0</v>
      </c>
      <c r="AV565">
        <f>IF(OR($D565="51",$D565="52",$D565="61"),(AF565/'Totals and Drop Down Lists'!AB$4)*Inputs!J$38,0)</f>
        <v>0</v>
      </c>
      <c r="AW565">
        <f>IF(OR($D565="51",$D565="52",$D565="61"),(AG565/'Totals and Drop Down Lists'!AC$4)*Inputs!K$38,0)</f>
        <v>0</v>
      </c>
      <c r="AX565">
        <f>IF(OR($D565="51",$D565="52",$D565="61"),(AH565/'Totals and Drop Down Lists'!AD$4)*Inputs!L$38,0)</f>
        <v>0</v>
      </c>
      <c r="AY565">
        <f>IF(OR($D565="51",$D565="52",$D565="61"),0,(AA565/'Totals and Drop Down Lists'!W$5)*Inputs!E$39)</f>
        <v>0</v>
      </c>
      <c r="AZ565">
        <f>IF(OR($D565="51",$D565="52",$D565="61"),0,(AB565/'Totals and Drop Down Lists'!X$5)*Inputs!F$39)</f>
        <v>0</v>
      </c>
      <c r="BA565">
        <f>IF(OR($D565="51",$D565="52",$D565="61"),0,(AC565/'Totals and Drop Down Lists'!Y$5)*Inputs!G$39)</f>
        <v>0</v>
      </c>
      <c r="BB565">
        <f>IF(OR($D565="51",$D565="52",$D565="61"),0,(AD565/'Totals and Drop Down Lists'!Z$5)*Inputs!H$39)</f>
        <v>0</v>
      </c>
      <c r="BC565">
        <f>IF(OR($D565="51",$D565="52",$D565="61"),0,(AE565/'Totals and Drop Down Lists'!AA$5)*Inputs!I$39)</f>
        <v>0</v>
      </c>
      <c r="BD565">
        <f>IF(OR($D565="51",$D565="52",$D565="61"),0,(AF565/'Totals and Drop Down Lists'!AB$5)*Inputs!J$39)</f>
        <v>0</v>
      </c>
      <c r="BE565">
        <f>IF(OR($D565="51",$D565="52",$D565="61"),0,(AG565/'Totals and Drop Down Lists'!AC$5)*Inputs!K$39)</f>
        <v>0</v>
      </c>
      <c r="BF565">
        <f>IF(OR($D565="51",$D565="52",$D565="61"),0,(AH565/'Totals and Drop Down Lists'!AD$5)*Inputs!L$39)</f>
        <v>0</v>
      </c>
      <c r="BG565" s="10">
        <f t="shared" si="73"/>
        <v>62797.637515588067</v>
      </c>
    </row>
    <row r="566" spans="1:59" ht="28.8">
      <c r="A566" s="1" t="s">
        <v>7397</v>
      </c>
      <c r="B566" s="1" t="s">
        <v>5972</v>
      </c>
      <c r="C566" s="1" t="s">
        <v>1723</v>
      </c>
      <c r="D566" s="1" t="s">
        <v>25</v>
      </c>
      <c r="E566" s="1" t="s">
        <v>5982</v>
      </c>
      <c r="F566" s="2">
        <v>22660</v>
      </c>
      <c r="G566" s="2">
        <v>211</v>
      </c>
      <c r="H566" s="2">
        <v>7</v>
      </c>
      <c r="I566" s="2">
        <v>3232</v>
      </c>
      <c r="J566" s="2">
        <v>7672</v>
      </c>
      <c r="K566" s="2">
        <v>1681</v>
      </c>
      <c r="L566" s="2">
        <v>0</v>
      </c>
      <c r="M566" s="2">
        <v>42</v>
      </c>
      <c r="N566" s="2">
        <v>0</v>
      </c>
      <c r="O566" s="2">
        <v>69</v>
      </c>
      <c r="P566" s="2">
        <v>39</v>
      </c>
      <c r="Q566" s="2">
        <v>0</v>
      </c>
      <c r="R566" s="2">
        <v>650</v>
      </c>
      <c r="S566" s="2">
        <v>867100</v>
      </c>
      <c r="T566" s="2">
        <v>58085600</v>
      </c>
      <c r="U566" s="2">
        <v>242</v>
      </c>
      <c r="V566" s="2">
        <v>35</v>
      </c>
      <c r="W566" s="2">
        <v>0</v>
      </c>
      <c r="X566" s="2">
        <v>230</v>
      </c>
      <c r="Y566" s="2">
        <v>40</v>
      </c>
      <c r="Z566" s="2">
        <v>170</v>
      </c>
      <c r="AA566" s="9">
        <f t="shared" si="74"/>
        <v>22660</v>
      </c>
      <c r="AB566" s="9">
        <f t="shared" si="75"/>
        <v>3014</v>
      </c>
      <c r="AC566" s="9">
        <f t="shared" si="76"/>
        <v>800</v>
      </c>
      <c r="AD566" s="9">
        <f t="shared" si="77"/>
        <v>650</v>
      </c>
      <c r="AE566" s="44">
        <f t="shared" si="78"/>
        <v>2.5723059284482215E-5</v>
      </c>
      <c r="AF566" s="9">
        <f t="shared" si="79"/>
        <v>195</v>
      </c>
      <c r="AG566" s="9">
        <f t="shared" si="72"/>
        <v>210</v>
      </c>
      <c r="AH566" s="44">
        <f t="shared" si="80"/>
        <v>1.7121014706499715E-5</v>
      </c>
      <c r="AI566">
        <f>AA566/'Totals and Drop Down Lists'!W$6*Inputs!E$37</f>
        <v>20555.801626015855</v>
      </c>
      <c r="AJ566">
        <f>AB566/'Totals and Drop Down Lists'!X$6*Inputs!F$37</f>
        <v>9917.2269688293509</v>
      </c>
      <c r="AK566">
        <f>AC566/'Totals and Drop Down Lists'!Y$6*Inputs!G$37</f>
        <v>5273.870229052688</v>
      </c>
      <c r="AL566">
        <f>AD566/'Totals and Drop Down Lists'!Z$6*Inputs!H$37</f>
        <v>5211.3758254960276</v>
      </c>
      <c r="AM566">
        <f>AE566/'Totals and Drop Down Lists'!AA$6*Inputs!I$37</f>
        <v>3202.2469395558624</v>
      </c>
      <c r="AN566">
        <f>AF566/'Totals and Drop Down Lists'!AB$6*Inputs!J$37</f>
        <v>3891.555162367225</v>
      </c>
      <c r="AO566">
        <f>AG566/'Totals and Drop Down Lists'!AC$6*Inputs!K$37</f>
        <v>3910.9509976092399</v>
      </c>
      <c r="AP566">
        <f>AH566/'Totals and Drop Down Lists'!AD$6*Inputs!L$37</f>
        <v>4029.0868337199418</v>
      </c>
      <c r="AQ566">
        <f>IF(OR($D566="51",$D566="52",$D566="61"),(AA566/'Totals and Drop Down Lists'!W$4)*Inputs!E$38,0)</f>
        <v>0</v>
      </c>
      <c r="AR566">
        <f>IF(OR($D566="51",$D566="52",$D566="61"),(AB566/'Totals and Drop Down Lists'!X$4)*Inputs!F$38,0)</f>
        <v>0</v>
      </c>
      <c r="AS566">
        <f>IF(OR($D566="51",$D566="52",$D566="61"),(AC566/'Totals and Drop Down Lists'!Y$4)*Inputs!G$38,0)</f>
        <v>0</v>
      </c>
      <c r="AT566">
        <f>IF(OR($D566="51",$D566="52",$D566="61"),(AD566/'Totals and Drop Down Lists'!Z$4)*Inputs!H$38,0)</f>
        <v>0</v>
      </c>
      <c r="AU566">
        <f>IF(OR($D566="51",$D566="52",$D566="61"),(AE566/'Totals and Drop Down Lists'!AA$4)*Inputs!I$38,0)</f>
        <v>0</v>
      </c>
      <c r="AV566">
        <f>IF(OR($D566="51",$D566="52",$D566="61"),(AF566/'Totals and Drop Down Lists'!AB$4)*Inputs!J$38,0)</f>
        <v>0</v>
      </c>
      <c r="AW566">
        <f>IF(OR($D566="51",$D566="52",$D566="61"),(AG566/'Totals and Drop Down Lists'!AC$4)*Inputs!K$38,0)</f>
        <v>0</v>
      </c>
      <c r="AX566">
        <f>IF(OR($D566="51",$D566="52",$D566="61"),(AH566/'Totals and Drop Down Lists'!AD$4)*Inputs!L$38,0)</f>
        <v>0</v>
      </c>
      <c r="AY566">
        <f>IF(OR($D566="51",$D566="52",$D566="61"),0,(AA566/'Totals and Drop Down Lists'!W$5)*Inputs!E$39)</f>
        <v>0</v>
      </c>
      <c r="AZ566">
        <f>IF(OR($D566="51",$D566="52",$D566="61"),0,(AB566/'Totals and Drop Down Lists'!X$5)*Inputs!F$39)</f>
        <v>0</v>
      </c>
      <c r="BA566">
        <f>IF(OR($D566="51",$D566="52",$D566="61"),0,(AC566/'Totals and Drop Down Lists'!Y$5)*Inputs!G$39)</f>
        <v>0</v>
      </c>
      <c r="BB566">
        <f>IF(OR($D566="51",$D566="52",$D566="61"),0,(AD566/'Totals and Drop Down Lists'!Z$5)*Inputs!H$39)</f>
        <v>0</v>
      </c>
      <c r="BC566">
        <f>IF(OR($D566="51",$D566="52",$D566="61"),0,(AE566/'Totals and Drop Down Lists'!AA$5)*Inputs!I$39)</f>
        <v>0</v>
      </c>
      <c r="BD566">
        <f>IF(OR($D566="51",$D566="52",$D566="61"),0,(AF566/'Totals and Drop Down Lists'!AB$5)*Inputs!J$39)</f>
        <v>0</v>
      </c>
      <c r="BE566">
        <f>IF(OR($D566="51",$D566="52",$D566="61"),0,(AG566/'Totals and Drop Down Lists'!AC$5)*Inputs!K$39)</f>
        <v>0</v>
      </c>
      <c r="BF566">
        <f>IF(OR($D566="51",$D566="52",$D566="61"),0,(AH566/'Totals and Drop Down Lists'!AD$5)*Inputs!L$39)</f>
        <v>0</v>
      </c>
      <c r="BG566" s="10">
        <f t="shared" si="73"/>
        <v>55992.114582646187</v>
      </c>
    </row>
    <row r="567" spans="1:59" ht="28.8">
      <c r="A567" s="1" t="s">
        <v>7397</v>
      </c>
      <c r="B567" s="1" t="s">
        <v>5972</v>
      </c>
      <c r="C567" s="1" t="s">
        <v>5983</v>
      </c>
      <c r="D567" s="1" t="s">
        <v>25</v>
      </c>
      <c r="E567" s="1" t="s">
        <v>5984</v>
      </c>
      <c r="F567" s="2">
        <v>30824</v>
      </c>
      <c r="G567" s="2">
        <v>79</v>
      </c>
      <c r="H567" s="2">
        <v>13</v>
      </c>
      <c r="I567" s="2">
        <v>3917</v>
      </c>
      <c r="J567" s="2">
        <v>10455</v>
      </c>
      <c r="K567" s="2">
        <v>2225</v>
      </c>
      <c r="L567" s="2">
        <v>115</v>
      </c>
      <c r="M567" s="2">
        <v>1</v>
      </c>
      <c r="N567" s="2">
        <v>0</v>
      </c>
      <c r="O567" s="2">
        <v>80</v>
      </c>
      <c r="P567" s="2">
        <v>57</v>
      </c>
      <c r="Q567" s="2">
        <v>0</v>
      </c>
      <c r="R567" s="2">
        <v>321</v>
      </c>
      <c r="S567" s="2">
        <v>1661900</v>
      </c>
      <c r="T567" s="2">
        <v>66682700</v>
      </c>
      <c r="U567" s="2">
        <v>115</v>
      </c>
      <c r="V567" s="2">
        <v>43</v>
      </c>
      <c r="W567" s="2">
        <v>0</v>
      </c>
      <c r="X567" s="2">
        <v>529</v>
      </c>
      <c r="Y567" s="2">
        <v>39</v>
      </c>
      <c r="Z567" s="2">
        <v>415</v>
      </c>
      <c r="AA567" s="9">
        <f t="shared" si="74"/>
        <v>30824</v>
      </c>
      <c r="AB567" s="9">
        <f t="shared" si="75"/>
        <v>3825</v>
      </c>
      <c r="AC567" s="9">
        <f t="shared" si="76"/>
        <v>574</v>
      </c>
      <c r="AD567" s="9">
        <f t="shared" si="77"/>
        <v>321</v>
      </c>
      <c r="AE567" s="44">
        <f t="shared" si="78"/>
        <v>3.3069816069409251E-5</v>
      </c>
      <c r="AF567" s="9">
        <f t="shared" si="79"/>
        <v>486</v>
      </c>
      <c r="AG567" s="9">
        <f t="shared" si="72"/>
        <v>454</v>
      </c>
      <c r="AH567" s="44">
        <f t="shared" si="80"/>
        <v>3.5951160781174143E-5</v>
      </c>
      <c r="AI567">
        <f>AA567/'Totals and Drop Down Lists'!W$6*Inputs!E$37</f>
        <v>27961.695909987317</v>
      </c>
      <c r="AJ567">
        <f>AB567/'Totals and Drop Down Lists'!X$6*Inputs!F$37</f>
        <v>12585.730974045209</v>
      </c>
      <c r="AK567">
        <f>AC567/'Totals and Drop Down Lists'!Y$6*Inputs!G$37</f>
        <v>3784.0018893453034</v>
      </c>
      <c r="AL567">
        <f>AD567/'Totals and Drop Down Lists'!Z$6*Inputs!H$37</f>
        <v>2573.6179076680382</v>
      </c>
      <c r="AM567">
        <f>AE567/'Totals and Drop Down Lists'!AA$6*Inputs!I$37</f>
        <v>4116.8399189526144</v>
      </c>
      <c r="AN567">
        <f>AF567/'Totals and Drop Down Lists'!AB$6*Inputs!J$37</f>
        <v>9698.9528662075445</v>
      </c>
      <c r="AO567">
        <f>AG567/'Totals and Drop Down Lists'!AC$6*Inputs!K$37</f>
        <v>8455.1035853075955</v>
      </c>
      <c r="AP567">
        <f>AH567/'Totals and Drop Down Lists'!AD$6*Inputs!L$37</f>
        <v>8460.3833968665076</v>
      </c>
      <c r="AQ567">
        <f>IF(OR($D567="51",$D567="52",$D567="61"),(AA567/'Totals and Drop Down Lists'!W$4)*Inputs!E$38,0)</f>
        <v>0</v>
      </c>
      <c r="AR567">
        <f>IF(OR($D567="51",$D567="52",$D567="61"),(AB567/'Totals and Drop Down Lists'!X$4)*Inputs!F$38,0)</f>
        <v>0</v>
      </c>
      <c r="AS567">
        <f>IF(OR($D567="51",$D567="52",$D567="61"),(AC567/'Totals and Drop Down Lists'!Y$4)*Inputs!G$38,0)</f>
        <v>0</v>
      </c>
      <c r="AT567">
        <f>IF(OR($D567="51",$D567="52",$D567="61"),(AD567/'Totals and Drop Down Lists'!Z$4)*Inputs!H$38,0)</f>
        <v>0</v>
      </c>
      <c r="AU567">
        <f>IF(OR($D567="51",$D567="52",$D567="61"),(AE567/'Totals and Drop Down Lists'!AA$4)*Inputs!I$38,0)</f>
        <v>0</v>
      </c>
      <c r="AV567">
        <f>IF(OR($D567="51",$D567="52",$D567="61"),(AF567/'Totals and Drop Down Lists'!AB$4)*Inputs!J$38,0)</f>
        <v>0</v>
      </c>
      <c r="AW567">
        <f>IF(OR($D567="51",$D567="52",$D567="61"),(AG567/'Totals and Drop Down Lists'!AC$4)*Inputs!K$38,0)</f>
        <v>0</v>
      </c>
      <c r="AX567">
        <f>IF(OR($D567="51",$D567="52",$D567="61"),(AH567/'Totals and Drop Down Lists'!AD$4)*Inputs!L$38,0)</f>
        <v>0</v>
      </c>
      <c r="AY567">
        <f>IF(OR($D567="51",$D567="52",$D567="61"),0,(AA567/'Totals and Drop Down Lists'!W$5)*Inputs!E$39)</f>
        <v>0</v>
      </c>
      <c r="AZ567">
        <f>IF(OR($D567="51",$D567="52",$D567="61"),0,(AB567/'Totals and Drop Down Lists'!X$5)*Inputs!F$39)</f>
        <v>0</v>
      </c>
      <c r="BA567">
        <f>IF(OR($D567="51",$D567="52",$D567="61"),0,(AC567/'Totals and Drop Down Lists'!Y$5)*Inputs!G$39)</f>
        <v>0</v>
      </c>
      <c r="BB567">
        <f>IF(OR($D567="51",$D567="52",$D567="61"),0,(AD567/'Totals and Drop Down Lists'!Z$5)*Inputs!H$39)</f>
        <v>0</v>
      </c>
      <c r="BC567">
        <f>IF(OR($D567="51",$D567="52",$D567="61"),0,(AE567/'Totals and Drop Down Lists'!AA$5)*Inputs!I$39)</f>
        <v>0</v>
      </c>
      <c r="BD567">
        <f>IF(OR($D567="51",$D567="52",$D567="61"),0,(AF567/'Totals and Drop Down Lists'!AB$5)*Inputs!J$39)</f>
        <v>0</v>
      </c>
      <c r="BE567">
        <f>IF(OR($D567="51",$D567="52",$D567="61"),0,(AG567/'Totals and Drop Down Lists'!AC$5)*Inputs!K$39)</f>
        <v>0</v>
      </c>
      <c r="BF567">
        <f>IF(OR($D567="51",$D567="52",$D567="61"),0,(AH567/'Totals and Drop Down Lists'!AD$5)*Inputs!L$39)</f>
        <v>0</v>
      </c>
      <c r="BG567" s="10">
        <f t="shared" si="73"/>
        <v>77636.326448380132</v>
      </c>
    </row>
    <row r="568" spans="1:59" ht="28.8">
      <c r="A568" s="1" t="s">
        <v>7398</v>
      </c>
      <c r="B568" s="1" t="s">
        <v>4742</v>
      </c>
      <c r="C568" s="1" t="s">
        <v>4743</v>
      </c>
      <c r="D568" s="1" t="s">
        <v>10</v>
      </c>
      <c r="E568" s="1" t="s">
        <v>4744</v>
      </c>
      <c r="F568" s="2">
        <v>61889</v>
      </c>
      <c r="G568" s="2">
        <v>550</v>
      </c>
      <c r="H568" s="2">
        <v>48</v>
      </c>
      <c r="I568" s="2">
        <v>14651</v>
      </c>
      <c r="J568" s="2">
        <v>20667</v>
      </c>
      <c r="K568" s="2">
        <v>11375</v>
      </c>
      <c r="L568" s="2">
        <v>198</v>
      </c>
      <c r="M568" s="2">
        <v>0</v>
      </c>
      <c r="N568" s="2">
        <v>16</v>
      </c>
      <c r="O568" s="2">
        <v>466</v>
      </c>
      <c r="P568" s="2">
        <v>91</v>
      </c>
      <c r="Q568" s="2">
        <v>44</v>
      </c>
      <c r="R568" s="2">
        <v>433</v>
      </c>
      <c r="S568" s="2">
        <v>10768100</v>
      </c>
      <c r="T568" s="2">
        <v>397846000</v>
      </c>
      <c r="U568" s="2">
        <v>1470</v>
      </c>
      <c r="V568" s="2">
        <v>165</v>
      </c>
      <c r="W568" s="2">
        <v>0</v>
      </c>
      <c r="X568" s="2">
        <v>2285</v>
      </c>
      <c r="Y568" s="2">
        <v>90</v>
      </c>
      <c r="Z568" s="2">
        <v>2040</v>
      </c>
      <c r="AA568" s="9">
        <f t="shared" si="74"/>
        <v>61889</v>
      </c>
      <c r="AB568" s="9">
        <f t="shared" si="75"/>
        <v>14053</v>
      </c>
      <c r="AC568" s="9">
        <f t="shared" si="76"/>
        <v>1248</v>
      </c>
      <c r="AD568" s="9">
        <f t="shared" si="77"/>
        <v>433</v>
      </c>
      <c r="AE568" s="44">
        <f t="shared" si="78"/>
        <v>4.3724128012483945E-4</v>
      </c>
      <c r="AF568" s="9">
        <f t="shared" si="79"/>
        <v>2120</v>
      </c>
      <c r="AG568" s="9">
        <f t="shared" si="72"/>
        <v>2130</v>
      </c>
      <c r="AH568" s="44">
        <f t="shared" si="80"/>
        <v>4.3621907811607129E-4</v>
      </c>
      <c r="AI568">
        <f>AA568/'Totals and Drop Down Lists'!W$6*Inputs!E$37</f>
        <v>56142.012658097752</v>
      </c>
      <c r="AJ568">
        <f>AB568/'Totals and Drop Down Lists'!X$6*Inputs!F$37</f>
        <v>46239.811079282961</v>
      </c>
      <c r="AK568">
        <f>AC568/'Totals and Drop Down Lists'!Y$6*Inputs!G$37</f>
        <v>8227.2375573221925</v>
      </c>
      <c r="AL568">
        <f>AD568/'Totals and Drop Down Lists'!Z$6*Inputs!H$37</f>
        <v>3471.5780499073535</v>
      </c>
      <c r="AM568">
        <f>AE568/'Totals and Drop Down Lists'!AA$6*Inputs!I$37</f>
        <v>54431.882912617519</v>
      </c>
      <c r="AN568">
        <f>AF568/'Totals and Drop Down Lists'!AB$6*Inputs!J$37</f>
        <v>42308.189457530854</v>
      </c>
      <c r="AO568">
        <f>AG568/'Totals and Drop Down Lists'!AC$6*Inputs!K$37</f>
        <v>39668.21726146515</v>
      </c>
      <c r="AP568">
        <f>AH568/'Totals and Drop Down Lists'!AD$6*Inputs!L$37</f>
        <v>102655.39597881911</v>
      </c>
      <c r="AQ568">
        <f>IF(OR($D568="51",$D568="52",$D568="61"),(AA568/'Totals and Drop Down Lists'!W$4)*Inputs!E$38,0)</f>
        <v>0</v>
      </c>
      <c r="AR568">
        <f>IF(OR($D568="51",$D568="52",$D568="61"),(AB568/'Totals and Drop Down Lists'!X$4)*Inputs!F$38,0)</f>
        <v>0</v>
      </c>
      <c r="AS568">
        <f>IF(OR($D568="51",$D568="52",$D568="61"),(AC568/'Totals and Drop Down Lists'!Y$4)*Inputs!G$38,0)</f>
        <v>0</v>
      </c>
      <c r="AT568">
        <f>IF(OR($D568="51",$D568="52",$D568="61"),(AD568/'Totals and Drop Down Lists'!Z$4)*Inputs!H$38,0)</f>
        <v>0</v>
      </c>
      <c r="AU568">
        <f>IF(OR($D568="51",$D568="52",$D568="61"),(AE568/'Totals and Drop Down Lists'!AA$4)*Inputs!I$38,0)</f>
        <v>0</v>
      </c>
      <c r="AV568">
        <f>IF(OR($D568="51",$D568="52",$D568="61"),(AF568/'Totals and Drop Down Lists'!AB$4)*Inputs!J$38,0)</f>
        <v>0</v>
      </c>
      <c r="AW568">
        <f>IF(OR($D568="51",$D568="52",$D568="61"),(AG568/'Totals and Drop Down Lists'!AC$4)*Inputs!K$38,0)</f>
        <v>0</v>
      </c>
      <c r="AX568">
        <f>IF(OR($D568="51",$D568="52",$D568="61"),(AH568/'Totals and Drop Down Lists'!AD$4)*Inputs!L$38,0)</f>
        <v>0</v>
      </c>
      <c r="AY568">
        <f>IF(OR($D568="51",$D568="52",$D568="61"),0,(AA568/'Totals and Drop Down Lists'!W$5)*Inputs!E$39)</f>
        <v>0</v>
      </c>
      <c r="AZ568">
        <f>IF(OR($D568="51",$D568="52",$D568="61"),0,(AB568/'Totals and Drop Down Lists'!X$5)*Inputs!F$39)</f>
        <v>0</v>
      </c>
      <c r="BA568">
        <f>IF(OR($D568="51",$D568="52",$D568="61"),0,(AC568/'Totals and Drop Down Lists'!Y$5)*Inputs!G$39)</f>
        <v>0</v>
      </c>
      <c r="BB568">
        <f>IF(OR($D568="51",$D568="52",$D568="61"),0,(AD568/'Totals and Drop Down Lists'!Z$5)*Inputs!H$39)</f>
        <v>0</v>
      </c>
      <c r="BC568">
        <f>IF(OR($D568="51",$D568="52",$D568="61"),0,(AE568/'Totals and Drop Down Lists'!AA$5)*Inputs!I$39)</f>
        <v>0</v>
      </c>
      <c r="BD568">
        <f>IF(OR($D568="51",$D568="52",$D568="61"),0,(AF568/'Totals and Drop Down Lists'!AB$5)*Inputs!J$39)</f>
        <v>0</v>
      </c>
      <c r="BE568">
        <f>IF(OR($D568="51",$D568="52",$D568="61"),0,(AG568/'Totals and Drop Down Lists'!AC$5)*Inputs!K$39)</f>
        <v>0</v>
      </c>
      <c r="BF568">
        <f>IF(OR($D568="51",$D568="52",$D568="61"),0,(AH568/'Totals and Drop Down Lists'!AD$5)*Inputs!L$39)</f>
        <v>0</v>
      </c>
      <c r="BG568" s="10">
        <f t="shared" si="73"/>
        <v>353144.32495504292</v>
      </c>
    </row>
    <row r="569" spans="1:59" ht="28.8">
      <c r="A569" s="1" t="s">
        <v>7398</v>
      </c>
      <c r="B569" s="1" t="s">
        <v>4742</v>
      </c>
      <c r="C569" s="1" t="s">
        <v>4745</v>
      </c>
      <c r="D569" s="1" t="s">
        <v>7</v>
      </c>
      <c r="E569" s="1" t="s">
        <v>4746</v>
      </c>
      <c r="F569" s="2">
        <v>244931</v>
      </c>
      <c r="G569" s="2">
        <v>3791</v>
      </c>
      <c r="H569" s="2">
        <v>722</v>
      </c>
      <c r="I569" s="2">
        <v>46177</v>
      </c>
      <c r="J569" s="2">
        <v>100883</v>
      </c>
      <c r="K569" s="2">
        <v>61542</v>
      </c>
      <c r="L569" s="2">
        <v>329</v>
      </c>
      <c r="M569" s="2">
        <v>37</v>
      </c>
      <c r="N569" s="2">
        <v>3</v>
      </c>
      <c r="O569" s="2">
        <v>1355</v>
      </c>
      <c r="P569" s="2">
        <v>445</v>
      </c>
      <c r="Q569" s="2">
        <v>175</v>
      </c>
      <c r="R569" s="2">
        <v>4478</v>
      </c>
      <c r="S569" s="2">
        <v>62603900</v>
      </c>
      <c r="T569" s="2">
        <v>2602433400</v>
      </c>
      <c r="U569" s="2">
        <v>6554</v>
      </c>
      <c r="V569" s="2">
        <v>1145</v>
      </c>
      <c r="W569" s="2">
        <v>0</v>
      </c>
      <c r="X569" s="2">
        <v>8860</v>
      </c>
      <c r="Y569" s="2">
        <v>480</v>
      </c>
      <c r="Z569" s="2">
        <v>6825</v>
      </c>
      <c r="AA569" s="9">
        <f t="shared" si="74"/>
        <v>244931</v>
      </c>
      <c r="AB569" s="9">
        <f t="shared" si="75"/>
        <v>41664</v>
      </c>
      <c r="AC569" s="9">
        <f t="shared" si="76"/>
        <v>6822</v>
      </c>
      <c r="AD569" s="9">
        <f t="shared" si="77"/>
        <v>4478</v>
      </c>
      <c r="AE569" s="44">
        <f t="shared" si="78"/>
        <v>2.6219294954508577E-3</v>
      </c>
      <c r="AF569" s="9">
        <f t="shared" si="79"/>
        <v>7715</v>
      </c>
      <c r="AG569" s="9">
        <f t="shared" si="72"/>
        <v>7305</v>
      </c>
      <c r="AH569" s="44">
        <f t="shared" si="80"/>
        <v>1.6581542329393317E-3</v>
      </c>
      <c r="AI569">
        <f>AA569/'Totals and Drop Down Lists'!W$6*Inputs!E$37</f>
        <v>222186.80706362263</v>
      </c>
      <c r="AJ569">
        <f>AB569/'Totals and Drop Down Lists'!X$6*Inputs!F$37</f>
        <v>137090.69158238423</v>
      </c>
      <c r="AK569">
        <f>AC569/'Totals and Drop Down Lists'!Y$6*Inputs!G$37</f>
        <v>44972.92837824679</v>
      </c>
      <c r="AL569">
        <f>AD569/'Totals and Drop Down Lists'!Z$6*Inputs!H$37</f>
        <v>35902.370687032628</v>
      </c>
      <c r="AM569">
        <f>AE569/'Totals and Drop Down Lists'!AA$6*Inputs!I$37</f>
        <v>326402.29957421107</v>
      </c>
      <c r="AN569">
        <f>AF569/'Totals and Drop Down Lists'!AB$6*Inputs!J$37</f>
        <v>153965.88757775971</v>
      </c>
      <c r="AO569">
        <f>AG569/'Totals and Drop Down Lists'!AC$6*Inputs!K$37</f>
        <v>136045.22398826428</v>
      </c>
      <c r="AP569">
        <f>AH569/'Totals and Drop Down Lists'!AD$6*Inputs!L$37</f>
        <v>390213.28482806426</v>
      </c>
      <c r="AQ569">
        <f>IF(OR($D569="51",$D569="52",$D569="61"),(AA569/'Totals and Drop Down Lists'!W$4)*Inputs!E$38,0)</f>
        <v>0</v>
      </c>
      <c r="AR569">
        <f>IF(OR($D569="51",$D569="52",$D569="61"),(AB569/'Totals and Drop Down Lists'!X$4)*Inputs!F$38,0)</f>
        <v>0</v>
      </c>
      <c r="AS569">
        <f>IF(OR($D569="51",$D569="52",$D569="61"),(AC569/'Totals and Drop Down Lists'!Y$4)*Inputs!G$38,0)</f>
        <v>0</v>
      </c>
      <c r="AT569">
        <f>IF(OR($D569="51",$D569="52",$D569="61"),(AD569/'Totals and Drop Down Lists'!Z$4)*Inputs!H$38,0)</f>
        <v>0</v>
      </c>
      <c r="AU569">
        <f>IF(OR($D569="51",$D569="52",$D569="61"),(AE569/'Totals and Drop Down Lists'!AA$4)*Inputs!I$38,0)</f>
        <v>0</v>
      </c>
      <c r="AV569">
        <f>IF(OR($D569="51",$D569="52",$D569="61"),(AF569/'Totals and Drop Down Lists'!AB$4)*Inputs!J$38,0)</f>
        <v>0</v>
      </c>
      <c r="AW569">
        <f>IF(OR($D569="51",$D569="52",$D569="61"),(AG569/'Totals and Drop Down Lists'!AC$4)*Inputs!K$38,0)</f>
        <v>0</v>
      </c>
      <c r="AX569">
        <f>IF(OR($D569="51",$D569="52",$D569="61"),(AH569/'Totals and Drop Down Lists'!AD$4)*Inputs!L$38,0)</f>
        <v>0</v>
      </c>
      <c r="AY569">
        <f>IF(OR($D569="51",$D569="52",$D569="61"),0,(AA569/'Totals and Drop Down Lists'!W$5)*Inputs!E$39)</f>
        <v>0</v>
      </c>
      <c r="AZ569">
        <f>IF(OR($D569="51",$D569="52",$D569="61"),0,(AB569/'Totals and Drop Down Lists'!X$5)*Inputs!F$39)</f>
        <v>0</v>
      </c>
      <c r="BA569">
        <f>IF(OR($D569="51",$D569="52",$D569="61"),0,(AC569/'Totals and Drop Down Lists'!Y$5)*Inputs!G$39)</f>
        <v>0</v>
      </c>
      <c r="BB569">
        <f>IF(OR($D569="51",$D569="52",$D569="61"),0,(AD569/'Totals and Drop Down Lists'!Z$5)*Inputs!H$39)</f>
        <v>0</v>
      </c>
      <c r="BC569">
        <f>IF(OR($D569="51",$D569="52",$D569="61"),0,(AE569/'Totals and Drop Down Lists'!AA$5)*Inputs!I$39)</f>
        <v>0</v>
      </c>
      <c r="BD569">
        <f>IF(OR($D569="51",$D569="52",$D569="61"),0,(AF569/'Totals and Drop Down Lists'!AB$5)*Inputs!J$39)</f>
        <v>0</v>
      </c>
      <c r="BE569">
        <f>IF(OR($D569="51",$D569="52",$D569="61"),0,(AG569/'Totals and Drop Down Lists'!AC$5)*Inputs!K$39)</f>
        <v>0</v>
      </c>
      <c r="BF569">
        <f>IF(OR($D569="51",$D569="52",$D569="61"),0,(AH569/'Totals and Drop Down Lists'!AD$5)*Inputs!L$39)</f>
        <v>0</v>
      </c>
      <c r="BG569" s="10">
        <f t="shared" si="73"/>
        <v>1446779.4936795856</v>
      </c>
    </row>
    <row r="570" spans="1:59" ht="28.8">
      <c r="A570" s="1" t="s">
        <v>7398</v>
      </c>
      <c r="B570" s="1" t="s">
        <v>4742</v>
      </c>
      <c r="C570" s="1" t="s">
        <v>4747</v>
      </c>
      <c r="D570" s="1" t="s">
        <v>10</v>
      </c>
      <c r="E570" s="1" t="s">
        <v>4748</v>
      </c>
      <c r="F570" s="2">
        <v>54170</v>
      </c>
      <c r="G570" s="2">
        <v>1029</v>
      </c>
      <c r="H570" s="2">
        <v>106</v>
      </c>
      <c r="I570" s="2">
        <v>11662</v>
      </c>
      <c r="J570" s="2">
        <v>18152</v>
      </c>
      <c r="K570" s="2">
        <v>7804</v>
      </c>
      <c r="L570" s="2">
        <v>100</v>
      </c>
      <c r="M570" s="2">
        <v>17</v>
      </c>
      <c r="N570" s="2">
        <v>20</v>
      </c>
      <c r="O570" s="2">
        <v>246</v>
      </c>
      <c r="P570" s="2">
        <v>0</v>
      </c>
      <c r="Q570" s="2">
        <v>13</v>
      </c>
      <c r="R570" s="2">
        <v>1502</v>
      </c>
      <c r="S570" s="2">
        <v>6873900</v>
      </c>
      <c r="T570" s="2">
        <v>281680000</v>
      </c>
      <c r="U570" s="2">
        <v>1094</v>
      </c>
      <c r="V570" s="2">
        <v>430</v>
      </c>
      <c r="W570" s="2">
        <v>30</v>
      </c>
      <c r="X570" s="2">
        <v>1825</v>
      </c>
      <c r="Y570" s="2">
        <v>170</v>
      </c>
      <c r="Z570" s="2">
        <v>1145</v>
      </c>
      <c r="AA570" s="9">
        <f t="shared" si="74"/>
        <v>54170</v>
      </c>
      <c r="AB570" s="9">
        <f t="shared" si="75"/>
        <v>10527</v>
      </c>
      <c r="AC570" s="9">
        <f t="shared" si="76"/>
        <v>1898</v>
      </c>
      <c r="AD570" s="9">
        <f t="shared" si="77"/>
        <v>1502</v>
      </c>
      <c r="AE570" s="44">
        <f t="shared" si="78"/>
        <v>2.343180931797264E-4</v>
      </c>
      <c r="AF570" s="9">
        <f t="shared" si="79"/>
        <v>1365</v>
      </c>
      <c r="AG570" s="9">
        <f t="shared" si="72"/>
        <v>1315</v>
      </c>
      <c r="AH570" s="44">
        <f t="shared" si="80"/>
        <v>2.1036312656350233E-4</v>
      </c>
      <c r="AI570">
        <f>AA570/'Totals and Drop Down Lists'!W$6*Inputs!E$37</f>
        <v>49139.795855307973</v>
      </c>
      <c r="AJ570">
        <f>AB570/'Totals and Drop Down Lists'!X$6*Inputs!F$37</f>
        <v>34637.905872882067</v>
      </c>
      <c r="AK570">
        <f>AC570/'Totals and Drop Down Lists'!Y$6*Inputs!G$37</f>
        <v>12512.2571184275</v>
      </c>
      <c r="AL570">
        <f>AD570/'Totals and Drop Down Lists'!Z$6*Inputs!H$37</f>
        <v>12042.286907530821</v>
      </c>
      <c r="AM570">
        <f>AE570/'Totals and Drop Down Lists'!AA$6*Inputs!I$37</f>
        <v>29170.107197163743</v>
      </c>
      <c r="AN570">
        <f>AF570/'Totals and Drop Down Lists'!AB$6*Inputs!J$37</f>
        <v>27240.886136570571</v>
      </c>
      <c r="AO570">
        <f>AG570/'Totals and Drop Down Lists'!AC$6*Inputs!K$37</f>
        <v>24490.002675505482</v>
      </c>
      <c r="AP570">
        <f>AH570/'Totals and Drop Down Lists'!AD$6*Inputs!L$37</f>
        <v>49504.735441609206</v>
      </c>
      <c r="AQ570">
        <f>IF(OR($D570="51",$D570="52",$D570="61"),(AA570/'Totals and Drop Down Lists'!W$4)*Inputs!E$38,0)</f>
        <v>0</v>
      </c>
      <c r="AR570">
        <f>IF(OR($D570="51",$D570="52",$D570="61"),(AB570/'Totals and Drop Down Lists'!X$4)*Inputs!F$38,0)</f>
        <v>0</v>
      </c>
      <c r="AS570">
        <f>IF(OR($D570="51",$D570="52",$D570="61"),(AC570/'Totals and Drop Down Lists'!Y$4)*Inputs!G$38,0)</f>
        <v>0</v>
      </c>
      <c r="AT570">
        <f>IF(OR($D570="51",$D570="52",$D570="61"),(AD570/'Totals and Drop Down Lists'!Z$4)*Inputs!H$38,0)</f>
        <v>0</v>
      </c>
      <c r="AU570">
        <f>IF(OR($D570="51",$D570="52",$D570="61"),(AE570/'Totals and Drop Down Lists'!AA$4)*Inputs!I$38,0)</f>
        <v>0</v>
      </c>
      <c r="AV570">
        <f>IF(OR($D570="51",$D570="52",$D570="61"),(AF570/'Totals and Drop Down Lists'!AB$4)*Inputs!J$38,0)</f>
        <v>0</v>
      </c>
      <c r="AW570">
        <f>IF(OR($D570="51",$D570="52",$D570="61"),(AG570/'Totals and Drop Down Lists'!AC$4)*Inputs!K$38,0)</f>
        <v>0</v>
      </c>
      <c r="AX570">
        <f>IF(OR($D570="51",$D570="52",$D570="61"),(AH570/'Totals and Drop Down Lists'!AD$4)*Inputs!L$38,0)</f>
        <v>0</v>
      </c>
      <c r="AY570">
        <f>IF(OR($D570="51",$D570="52",$D570="61"),0,(AA570/'Totals and Drop Down Lists'!W$5)*Inputs!E$39)</f>
        <v>0</v>
      </c>
      <c r="AZ570">
        <f>IF(OR($D570="51",$D570="52",$D570="61"),0,(AB570/'Totals and Drop Down Lists'!X$5)*Inputs!F$39)</f>
        <v>0</v>
      </c>
      <c r="BA570">
        <f>IF(OR($D570="51",$D570="52",$D570="61"),0,(AC570/'Totals and Drop Down Lists'!Y$5)*Inputs!G$39)</f>
        <v>0</v>
      </c>
      <c r="BB570">
        <f>IF(OR($D570="51",$D570="52",$D570="61"),0,(AD570/'Totals and Drop Down Lists'!Z$5)*Inputs!H$39)</f>
        <v>0</v>
      </c>
      <c r="BC570">
        <f>IF(OR($D570="51",$D570="52",$D570="61"),0,(AE570/'Totals and Drop Down Lists'!AA$5)*Inputs!I$39)</f>
        <v>0</v>
      </c>
      <c r="BD570">
        <f>IF(OR($D570="51",$D570="52",$D570="61"),0,(AF570/'Totals and Drop Down Lists'!AB$5)*Inputs!J$39)</f>
        <v>0</v>
      </c>
      <c r="BE570">
        <f>IF(OR($D570="51",$D570="52",$D570="61"),0,(AG570/'Totals and Drop Down Lists'!AC$5)*Inputs!K$39)</f>
        <v>0</v>
      </c>
      <c r="BF570">
        <f>IF(OR($D570="51",$D570="52",$D570="61"),0,(AH570/'Totals and Drop Down Lists'!AD$5)*Inputs!L$39)</f>
        <v>0</v>
      </c>
      <c r="BG570" s="10">
        <f t="shared" si="73"/>
        <v>238737.97720499733</v>
      </c>
    </row>
    <row r="571" spans="1:59" ht="28.8">
      <c r="A571" s="1" t="s">
        <v>7398</v>
      </c>
      <c r="B571" s="1" t="s">
        <v>4742</v>
      </c>
      <c r="C571" s="1" t="s">
        <v>682</v>
      </c>
      <c r="D571" s="1" t="s">
        <v>215</v>
      </c>
      <c r="E571" s="1" t="s">
        <v>4749</v>
      </c>
      <c r="F571" s="2">
        <v>930485</v>
      </c>
      <c r="G571" s="2">
        <v>20372</v>
      </c>
      <c r="H571" s="2">
        <v>2898</v>
      </c>
      <c r="I571" s="2">
        <v>149052</v>
      </c>
      <c r="J571" s="2">
        <v>314907</v>
      </c>
      <c r="K571" s="2">
        <v>115486</v>
      </c>
      <c r="L571" s="2">
        <v>2447</v>
      </c>
      <c r="M571" s="2">
        <v>393</v>
      </c>
      <c r="N571" s="2">
        <v>149</v>
      </c>
      <c r="O571" s="2">
        <v>3777</v>
      </c>
      <c r="P571" s="2">
        <v>1132</v>
      </c>
      <c r="Q571" s="2">
        <v>189</v>
      </c>
      <c r="R571" s="2">
        <v>3542</v>
      </c>
      <c r="S571" s="2">
        <v>123268400</v>
      </c>
      <c r="T571" s="2">
        <v>4898965100</v>
      </c>
      <c r="U571" s="2">
        <v>15031</v>
      </c>
      <c r="V571" s="2">
        <v>1396</v>
      </c>
      <c r="W571" s="2">
        <v>35</v>
      </c>
      <c r="X571" s="2">
        <v>19698</v>
      </c>
      <c r="Y571" s="2">
        <v>572</v>
      </c>
      <c r="Z571" s="2">
        <v>15114</v>
      </c>
      <c r="AA571" s="9">
        <f t="shared" si="74"/>
        <v>930485</v>
      </c>
      <c r="AB571" s="9">
        <f t="shared" si="75"/>
        <v>125782</v>
      </c>
      <c r="AC571" s="9">
        <f t="shared" si="76"/>
        <v>11629</v>
      </c>
      <c r="AD571" s="9">
        <f t="shared" si="77"/>
        <v>3542</v>
      </c>
      <c r="AE571" s="44">
        <f t="shared" si="78"/>
        <v>2.9578227836722045E-3</v>
      </c>
      <c r="AF571" s="9">
        <f t="shared" si="79"/>
        <v>18267</v>
      </c>
      <c r="AG571" s="9">
        <f t="shared" si="72"/>
        <v>15686</v>
      </c>
      <c r="AH571" s="44">
        <f t="shared" si="80"/>
        <v>2.140475797880609E-3</v>
      </c>
      <c r="AI571">
        <f>AA571/'Totals and Drop Down Lists'!W$6*Inputs!E$37</f>
        <v>844080.54174683837</v>
      </c>
      <c r="AJ571">
        <f>AB571/'Totals and Drop Down Lists'!X$6*Inputs!F$37</f>
        <v>413871.48062153062</v>
      </c>
      <c r="AK571">
        <f>AC571/'Totals and Drop Down Lists'!Y$6*Inputs!G$37</f>
        <v>76662.296117067133</v>
      </c>
      <c r="AL571">
        <f>AD571/'Totals and Drop Down Lists'!Z$6*Inputs!H$37</f>
        <v>28397.989498318351</v>
      </c>
      <c r="AM571">
        <f>AE571/'Totals and Drop Down Lists'!AA$6*Inputs!I$37</f>
        <v>368217.43681463419</v>
      </c>
      <c r="AN571">
        <f>AF571/'Totals and Drop Down Lists'!AB$6*Inputs!J$37</f>
        <v>364548.9135946774</v>
      </c>
      <c r="AO571">
        <f>AG571/'Totals and Drop Down Lists'!AC$6*Inputs!K$37</f>
        <v>292129.4159452311</v>
      </c>
      <c r="AP571">
        <f>AH571/'Totals and Drop Down Lists'!AD$6*Inputs!L$37</f>
        <v>503717.97483842622</v>
      </c>
      <c r="AQ571">
        <f>IF(OR($D571="51",$D571="52",$D571="61"),(AA571/'Totals and Drop Down Lists'!W$4)*Inputs!E$38,0)</f>
        <v>0</v>
      </c>
      <c r="AR571">
        <f>IF(OR($D571="51",$D571="52",$D571="61"),(AB571/'Totals and Drop Down Lists'!X$4)*Inputs!F$38,0)</f>
        <v>0</v>
      </c>
      <c r="AS571">
        <f>IF(OR($D571="51",$D571="52",$D571="61"),(AC571/'Totals and Drop Down Lists'!Y$4)*Inputs!G$38,0)</f>
        <v>0</v>
      </c>
      <c r="AT571">
        <f>IF(OR($D571="51",$D571="52",$D571="61"),(AD571/'Totals and Drop Down Lists'!Z$4)*Inputs!H$38,0)</f>
        <v>0</v>
      </c>
      <c r="AU571">
        <f>IF(OR($D571="51",$D571="52",$D571="61"),(AE571/'Totals and Drop Down Lists'!AA$4)*Inputs!I$38,0)</f>
        <v>0</v>
      </c>
      <c r="AV571">
        <f>IF(OR($D571="51",$D571="52",$D571="61"),(AF571/'Totals and Drop Down Lists'!AB$4)*Inputs!J$38,0)</f>
        <v>0</v>
      </c>
      <c r="AW571">
        <f>IF(OR($D571="51",$D571="52",$D571="61"),(AG571/'Totals and Drop Down Lists'!AC$4)*Inputs!K$38,0)</f>
        <v>0</v>
      </c>
      <c r="AX571">
        <f>IF(OR($D571="51",$D571="52",$D571="61"),(AH571/'Totals and Drop Down Lists'!AD$4)*Inputs!L$38,0)</f>
        <v>0</v>
      </c>
      <c r="AY571">
        <f>IF(OR($D571="51",$D571="52",$D571="61"),0,(AA571/'Totals and Drop Down Lists'!W$5)*Inputs!E$39)</f>
        <v>0</v>
      </c>
      <c r="AZ571">
        <f>IF(OR($D571="51",$D571="52",$D571="61"),0,(AB571/'Totals and Drop Down Lists'!X$5)*Inputs!F$39)</f>
        <v>0</v>
      </c>
      <c r="BA571">
        <f>IF(OR($D571="51",$D571="52",$D571="61"),0,(AC571/'Totals and Drop Down Lists'!Y$5)*Inputs!G$39)</f>
        <v>0</v>
      </c>
      <c r="BB571">
        <f>IF(OR($D571="51",$D571="52",$D571="61"),0,(AD571/'Totals and Drop Down Lists'!Z$5)*Inputs!H$39)</f>
        <v>0</v>
      </c>
      <c r="BC571">
        <f>IF(OR($D571="51",$D571="52",$D571="61"),0,(AE571/'Totals and Drop Down Lists'!AA$5)*Inputs!I$39)</f>
        <v>0</v>
      </c>
      <c r="BD571">
        <f>IF(OR($D571="51",$D571="52",$D571="61"),0,(AF571/'Totals and Drop Down Lists'!AB$5)*Inputs!J$39)</f>
        <v>0</v>
      </c>
      <c r="BE571">
        <f>IF(OR($D571="51",$D571="52",$D571="61"),0,(AG571/'Totals and Drop Down Lists'!AC$5)*Inputs!K$39)</f>
        <v>0</v>
      </c>
      <c r="BF571">
        <f>IF(OR($D571="51",$D571="52",$D571="61"),0,(AH571/'Totals and Drop Down Lists'!AD$5)*Inputs!L$39)</f>
        <v>0</v>
      </c>
      <c r="BG571" s="10">
        <f t="shared" si="73"/>
        <v>2891626.0491767232</v>
      </c>
    </row>
    <row r="572" spans="1:59" ht="28.8">
      <c r="A572" s="1" t="s">
        <v>7398</v>
      </c>
      <c r="B572" s="1" t="s">
        <v>4742</v>
      </c>
      <c r="C572" s="1" t="s">
        <v>2352</v>
      </c>
      <c r="D572" s="1" t="s">
        <v>15</v>
      </c>
      <c r="E572" s="1" t="s">
        <v>4750</v>
      </c>
      <c r="F572" s="2">
        <v>217948</v>
      </c>
      <c r="G572" s="2">
        <v>1467</v>
      </c>
      <c r="H572" s="2">
        <v>136</v>
      </c>
      <c r="I572" s="2">
        <v>34831</v>
      </c>
      <c r="J572" s="2">
        <v>69746</v>
      </c>
      <c r="K572" s="2">
        <v>21972</v>
      </c>
      <c r="L572" s="2">
        <v>702</v>
      </c>
      <c r="M572" s="2">
        <v>73</v>
      </c>
      <c r="N572" s="2">
        <v>14</v>
      </c>
      <c r="O572" s="2">
        <v>926</v>
      </c>
      <c r="P572" s="2">
        <v>73</v>
      </c>
      <c r="Q572" s="2">
        <v>48</v>
      </c>
      <c r="R572" s="2">
        <v>1059</v>
      </c>
      <c r="S572" s="2">
        <v>23924900</v>
      </c>
      <c r="T572" s="2">
        <v>950799500</v>
      </c>
      <c r="U572" s="2">
        <v>2338</v>
      </c>
      <c r="V572" s="2">
        <v>280</v>
      </c>
      <c r="W572" s="2">
        <v>75</v>
      </c>
      <c r="X572" s="2">
        <v>2955</v>
      </c>
      <c r="Y572" s="2">
        <v>0</v>
      </c>
      <c r="Z572" s="2">
        <v>2440</v>
      </c>
      <c r="AA572" s="9">
        <f t="shared" si="74"/>
        <v>217948</v>
      </c>
      <c r="AB572" s="9">
        <f t="shared" si="75"/>
        <v>33228</v>
      </c>
      <c r="AC572" s="9">
        <f t="shared" si="76"/>
        <v>2895</v>
      </c>
      <c r="AD572" s="9">
        <f t="shared" si="77"/>
        <v>1059</v>
      </c>
      <c r="AE572" s="44">
        <f t="shared" si="78"/>
        <v>4.8341003455548524E-4</v>
      </c>
      <c r="AF572" s="9">
        <f t="shared" si="79"/>
        <v>2600</v>
      </c>
      <c r="AG572" s="9">
        <f t="shared" si="72"/>
        <v>2440</v>
      </c>
      <c r="AH572" s="44">
        <f t="shared" si="80"/>
        <v>2.860165722338406E-4</v>
      </c>
      <c r="AI572">
        <f>AA572/'Totals and Drop Down Lists'!W$6*Inputs!E$37</f>
        <v>197709.43745749793</v>
      </c>
      <c r="AJ572">
        <f>AB572/'Totals and Drop Down Lists'!X$6*Inputs!F$37</f>
        <v>109332.98530864685</v>
      </c>
      <c r="AK572">
        <f>AC572/'Totals and Drop Down Lists'!Y$6*Inputs!G$37</f>
        <v>19084.817891384413</v>
      </c>
      <c r="AL572">
        <f>AD572/'Totals and Drop Down Lists'!Z$6*Inputs!H$37</f>
        <v>8490.5338449235278</v>
      </c>
      <c r="AM572">
        <f>AE572/'Totals and Drop Down Lists'!AA$6*Inputs!I$37</f>
        <v>60179.401158545224</v>
      </c>
      <c r="AN572">
        <f>AF572/'Totals and Drop Down Lists'!AB$6*Inputs!J$37</f>
        <v>51887.402164896332</v>
      </c>
      <c r="AO572">
        <f>AG572/'Totals and Drop Down Lists'!AC$6*Inputs!K$37</f>
        <v>45441.525876983549</v>
      </c>
      <c r="AP572">
        <f>AH572/'Totals and Drop Down Lists'!AD$6*Inputs!L$37</f>
        <v>67308.253930509818</v>
      </c>
      <c r="AQ572">
        <f>IF(OR($D572="51",$D572="52",$D572="61"),(AA572/'Totals and Drop Down Lists'!W$4)*Inputs!E$38,0)</f>
        <v>0</v>
      </c>
      <c r="AR572">
        <f>IF(OR($D572="51",$D572="52",$D572="61"),(AB572/'Totals and Drop Down Lists'!X$4)*Inputs!F$38,0)</f>
        <v>0</v>
      </c>
      <c r="AS572">
        <f>IF(OR($D572="51",$D572="52",$D572="61"),(AC572/'Totals and Drop Down Lists'!Y$4)*Inputs!G$38,0)</f>
        <v>0</v>
      </c>
      <c r="AT572">
        <f>IF(OR($D572="51",$D572="52",$D572="61"),(AD572/'Totals and Drop Down Lists'!Z$4)*Inputs!H$38,0)</f>
        <v>0</v>
      </c>
      <c r="AU572">
        <f>IF(OR($D572="51",$D572="52",$D572="61"),(AE572/'Totals and Drop Down Lists'!AA$4)*Inputs!I$38,0)</f>
        <v>0</v>
      </c>
      <c r="AV572">
        <f>IF(OR($D572="51",$D572="52",$D572="61"),(AF572/'Totals and Drop Down Lists'!AB$4)*Inputs!J$38,0)</f>
        <v>0</v>
      </c>
      <c r="AW572">
        <f>IF(OR($D572="51",$D572="52",$D572="61"),(AG572/'Totals and Drop Down Lists'!AC$4)*Inputs!K$38,0)</f>
        <v>0</v>
      </c>
      <c r="AX572">
        <f>IF(OR($D572="51",$D572="52",$D572="61"),(AH572/'Totals and Drop Down Lists'!AD$4)*Inputs!L$38,0)</f>
        <v>0</v>
      </c>
      <c r="AY572">
        <f>IF(OR($D572="51",$D572="52",$D572="61"),0,(AA572/'Totals and Drop Down Lists'!W$5)*Inputs!E$39)</f>
        <v>0</v>
      </c>
      <c r="AZ572">
        <f>IF(OR($D572="51",$D572="52",$D572="61"),0,(AB572/'Totals and Drop Down Lists'!X$5)*Inputs!F$39)</f>
        <v>0</v>
      </c>
      <c r="BA572">
        <f>IF(OR($D572="51",$D572="52",$D572="61"),0,(AC572/'Totals and Drop Down Lists'!Y$5)*Inputs!G$39)</f>
        <v>0</v>
      </c>
      <c r="BB572">
        <f>IF(OR($D572="51",$D572="52",$D572="61"),0,(AD572/'Totals and Drop Down Lists'!Z$5)*Inputs!H$39)</f>
        <v>0</v>
      </c>
      <c r="BC572">
        <f>IF(OR($D572="51",$D572="52",$D572="61"),0,(AE572/'Totals and Drop Down Lists'!AA$5)*Inputs!I$39)</f>
        <v>0</v>
      </c>
      <c r="BD572">
        <f>IF(OR($D572="51",$D572="52",$D572="61"),0,(AF572/'Totals and Drop Down Lists'!AB$5)*Inputs!J$39)</f>
        <v>0</v>
      </c>
      <c r="BE572">
        <f>IF(OR($D572="51",$D572="52",$D572="61"),0,(AG572/'Totals and Drop Down Lists'!AC$5)*Inputs!K$39)</f>
        <v>0</v>
      </c>
      <c r="BF572">
        <f>IF(OR($D572="51",$D572="52",$D572="61"),0,(AH572/'Totals and Drop Down Lists'!AD$5)*Inputs!L$39)</f>
        <v>0</v>
      </c>
      <c r="BG572" s="10">
        <f t="shared" si="73"/>
        <v>559434.35763338767</v>
      </c>
    </row>
    <row r="573" spans="1:59" ht="28.8">
      <c r="A573" s="1" t="s">
        <v>7398</v>
      </c>
      <c r="B573" s="1" t="s">
        <v>4742</v>
      </c>
      <c r="C573" s="1" t="s">
        <v>1708</v>
      </c>
      <c r="D573" s="1" t="s">
        <v>215</v>
      </c>
      <c r="E573" s="1" t="s">
        <v>4751</v>
      </c>
      <c r="F573" s="2">
        <v>373014</v>
      </c>
      <c r="G573" s="2">
        <v>5921</v>
      </c>
      <c r="H573" s="2">
        <v>684</v>
      </c>
      <c r="I573" s="2">
        <v>36006</v>
      </c>
      <c r="J573" s="2">
        <v>129377</v>
      </c>
      <c r="K573" s="2">
        <v>35713</v>
      </c>
      <c r="L573" s="2">
        <v>484</v>
      </c>
      <c r="M573" s="2">
        <v>98</v>
      </c>
      <c r="N573" s="2">
        <v>116</v>
      </c>
      <c r="O573" s="2">
        <v>584</v>
      </c>
      <c r="P573" s="2">
        <v>134</v>
      </c>
      <c r="Q573" s="2">
        <v>35</v>
      </c>
      <c r="R573" s="2">
        <v>843</v>
      </c>
      <c r="S573" s="2">
        <v>39125700</v>
      </c>
      <c r="T573" s="2">
        <v>1814986300</v>
      </c>
      <c r="U573" s="2">
        <v>4932</v>
      </c>
      <c r="V573" s="2">
        <v>435</v>
      </c>
      <c r="W573" s="2">
        <v>0</v>
      </c>
      <c r="X573" s="2">
        <v>4205</v>
      </c>
      <c r="Y573" s="2">
        <v>20</v>
      </c>
      <c r="Z573" s="2">
        <v>3084</v>
      </c>
      <c r="AA573" s="9">
        <f t="shared" si="74"/>
        <v>373014</v>
      </c>
      <c r="AB573" s="9">
        <f t="shared" si="75"/>
        <v>29401</v>
      </c>
      <c r="AC573" s="9">
        <f t="shared" si="76"/>
        <v>2294</v>
      </c>
      <c r="AD573" s="9">
        <f t="shared" si="77"/>
        <v>843</v>
      </c>
      <c r="AE573" s="44">
        <f t="shared" si="78"/>
        <v>6.8848007652885118E-4</v>
      </c>
      <c r="AF573" s="9">
        <f t="shared" si="79"/>
        <v>3770</v>
      </c>
      <c r="AG573" s="9">
        <f t="shared" si="72"/>
        <v>3104</v>
      </c>
      <c r="AH573" s="44">
        <f t="shared" si="80"/>
        <v>3.1881742970042682E-4</v>
      </c>
      <c r="AI573">
        <f>AA573/'Totals and Drop Down Lists'!W$6*Inputs!E$37</f>
        <v>338376.0718325983</v>
      </c>
      <c r="AJ573">
        <f>AB573/'Totals and Drop Down Lists'!X$6*Inputs!F$37</f>
        <v>96740.67356023613</v>
      </c>
      <c r="AK573">
        <f>AC573/'Totals and Drop Down Lists'!Y$6*Inputs!G$37</f>
        <v>15122.822881808581</v>
      </c>
      <c r="AL573">
        <f>AD573/'Totals and Drop Down Lists'!Z$6*Inputs!H$37</f>
        <v>6758.7535706048484</v>
      </c>
      <c r="AM573">
        <f>AE573/'Totals and Drop Down Lists'!AA$6*Inputs!I$37</f>
        <v>85708.43746177986</v>
      </c>
      <c r="AN573">
        <f>AF573/'Totals and Drop Down Lists'!AB$6*Inputs!J$37</f>
        <v>75236.733139099684</v>
      </c>
      <c r="AO573">
        <f>AG573/'Totals and Drop Down Lists'!AC$6*Inputs!K$37</f>
        <v>57807.58045990039</v>
      </c>
      <c r="AP573">
        <f>AH573/'Totals and Drop Down Lists'!AD$6*Inputs!L$37</f>
        <v>75027.276734875224</v>
      </c>
      <c r="AQ573">
        <f>IF(OR($D573="51",$D573="52",$D573="61"),(AA573/'Totals and Drop Down Lists'!W$4)*Inputs!E$38,0)</f>
        <v>0</v>
      </c>
      <c r="AR573">
        <f>IF(OR($D573="51",$D573="52",$D573="61"),(AB573/'Totals and Drop Down Lists'!X$4)*Inputs!F$38,0)</f>
        <v>0</v>
      </c>
      <c r="AS573">
        <f>IF(OR($D573="51",$D573="52",$D573="61"),(AC573/'Totals and Drop Down Lists'!Y$4)*Inputs!G$38,0)</f>
        <v>0</v>
      </c>
      <c r="AT573">
        <f>IF(OR($D573="51",$D573="52",$D573="61"),(AD573/'Totals and Drop Down Lists'!Z$4)*Inputs!H$38,0)</f>
        <v>0</v>
      </c>
      <c r="AU573">
        <f>IF(OR($D573="51",$D573="52",$D573="61"),(AE573/'Totals and Drop Down Lists'!AA$4)*Inputs!I$38,0)</f>
        <v>0</v>
      </c>
      <c r="AV573">
        <f>IF(OR($D573="51",$D573="52",$D573="61"),(AF573/'Totals and Drop Down Lists'!AB$4)*Inputs!J$38,0)</f>
        <v>0</v>
      </c>
      <c r="AW573">
        <f>IF(OR($D573="51",$D573="52",$D573="61"),(AG573/'Totals and Drop Down Lists'!AC$4)*Inputs!K$38,0)</f>
        <v>0</v>
      </c>
      <c r="AX573">
        <f>IF(OR($D573="51",$D573="52",$D573="61"),(AH573/'Totals and Drop Down Lists'!AD$4)*Inputs!L$38,0)</f>
        <v>0</v>
      </c>
      <c r="AY573">
        <f>IF(OR($D573="51",$D573="52",$D573="61"),0,(AA573/'Totals and Drop Down Lists'!W$5)*Inputs!E$39)</f>
        <v>0</v>
      </c>
      <c r="AZ573">
        <f>IF(OR($D573="51",$D573="52",$D573="61"),0,(AB573/'Totals and Drop Down Lists'!X$5)*Inputs!F$39)</f>
        <v>0</v>
      </c>
      <c r="BA573">
        <f>IF(OR($D573="51",$D573="52",$D573="61"),0,(AC573/'Totals and Drop Down Lists'!Y$5)*Inputs!G$39)</f>
        <v>0</v>
      </c>
      <c r="BB573">
        <f>IF(OR($D573="51",$D573="52",$D573="61"),0,(AD573/'Totals and Drop Down Lists'!Z$5)*Inputs!H$39)</f>
        <v>0</v>
      </c>
      <c r="BC573">
        <f>IF(OR($D573="51",$D573="52",$D573="61"),0,(AE573/'Totals and Drop Down Lists'!AA$5)*Inputs!I$39)</f>
        <v>0</v>
      </c>
      <c r="BD573">
        <f>IF(OR($D573="51",$D573="52",$D573="61"),0,(AF573/'Totals and Drop Down Lists'!AB$5)*Inputs!J$39)</f>
        <v>0</v>
      </c>
      <c r="BE573">
        <f>IF(OR($D573="51",$D573="52",$D573="61"),0,(AG573/'Totals and Drop Down Lists'!AC$5)*Inputs!K$39)</f>
        <v>0</v>
      </c>
      <c r="BF573">
        <f>IF(OR($D573="51",$D573="52",$D573="61"),0,(AH573/'Totals and Drop Down Lists'!AD$5)*Inputs!L$39)</f>
        <v>0</v>
      </c>
      <c r="BG573" s="10">
        <f t="shared" si="73"/>
        <v>750778.34964090306</v>
      </c>
    </row>
    <row r="574" spans="1:59" ht="28.8">
      <c r="A574" s="1" t="s">
        <v>7399</v>
      </c>
      <c r="B574" s="1" t="s">
        <v>1478</v>
      </c>
      <c r="C574" s="1" t="s">
        <v>1479</v>
      </c>
      <c r="D574" s="1" t="s">
        <v>10</v>
      </c>
      <c r="E574" s="1" t="s">
        <v>1480</v>
      </c>
      <c r="F574" s="2">
        <v>125845</v>
      </c>
      <c r="G574" s="2">
        <v>19272</v>
      </c>
      <c r="H574" s="2">
        <v>4455</v>
      </c>
      <c r="I574" s="2">
        <v>38991</v>
      </c>
      <c r="J574" s="2">
        <v>47695</v>
      </c>
      <c r="K574" s="2">
        <v>29667</v>
      </c>
      <c r="L574" s="2">
        <v>113</v>
      </c>
      <c r="M574" s="2">
        <v>0</v>
      </c>
      <c r="N574" s="2">
        <v>12</v>
      </c>
      <c r="O574" s="2">
        <v>274</v>
      </c>
      <c r="P574" s="2">
        <v>408</v>
      </c>
      <c r="Q574" s="2">
        <v>5</v>
      </c>
      <c r="R574" s="2">
        <v>2051</v>
      </c>
      <c r="S574" s="2">
        <v>26931700</v>
      </c>
      <c r="T574" s="2">
        <v>908913200</v>
      </c>
      <c r="U574" s="2">
        <v>4064</v>
      </c>
      <c r="V574" s="2">
        <v>1165</v>
      </c>
      <c r="W574" s="2">
        <v>170</v>
      </c>
      <c r="X574" s="2">
        <v>10615</v>
      </c>
      <c r="Y574" s="2">
        <v>590</v>
      </c>
      <c r="Z574" s="2">
        <v>7170</v>
      </c>
      <c r="AA574" s="9">
        <f t="shared" si="74"/>
        <v>125845</v>
      </c>
      <c r="AB574" s="9">
        <f t="shared" si="75"/>
        <v>15264</v>
      </c>
      <c r="AC574" s="9">
        <f t="shared" si="76"/>
        <v>2863</v>
      </c>
      <c r="AD574" s="9">
        <f t="shared" si="77"/>
        <v>2051</v>
      </c>
      <c r="AE574" s="44">
        <f t="shared" si="78"/>
        <v>1.2887545038664453E-3</v>
      </c>
      <c r="AF574" s="9">
        <f t="shared" si="79"/>
        <v>9280</v>
      </c>
      <c r="AG574" s="9">
        <f t="shared" si="72"/>
        <v>7760</v>
      </c>
      <c r="AH574" s="44">
        <f t="shared" si="80"/>
        <v>1.7960299975952427E-3</v>
      </c>
      <c r="AI574">
        <f>AA574/'Totals and Drop Down Lists'!W$6*Inputs!E$37</f>
        <v>114159.08453777425</v>
      </c>
      <c r="AJ574">
        <f>AB574/'Totals and Drop Down Lists'!X$6*Inputs!F$37</f>
        <v>50224.469957601592</v>
      </c>
      <c r="AK574">
        <f>AC574/'Totals and Drop Down Lists'!Y$6*Inputs!G$37</f>
        <v>18873.863082222306</v>
      </c>
      <c r="AL574">
        <f>AD574/'Totals and Drop Down Lists'!Z$6*Inputs!H$37</f>
        <v>16443.895104757466</v>
      </c>
      <c r="AM574">
        <f>AE574/'Totals and Drop Down Lists'!AA$6*Inputs!I$37</f>
        <v>160436.21095779902</v>
      </c>
      <c r="AN574">
        <f>AF574/'Totals and Drop Down Lists'!AB$6*Inputs!J$37</f>
        <v>185198.1123423992</v>
      </c>
      <c r="AO574">
        <f>AG574/'Totals and Drop Down Lists'!AC$6*Inputs!K$37</f>
        <v>144518.95114975094</v>
      </c>
      <c r="AP574">
        <f>AH574/'Totals and Drop Down Lists'!AD$6*Inputs!L$37</f>
        <v>422659.57598470402</v>
      </c>
      <c r="AQ574">
        <f>IF(OR($D574="51",$D574="52",$D574="61"),(AA574/'Totals and Drop Down Lists'!W$4)*Inputs!E$38,0)</f>
        <v>0</v>
      </c>
      <c r="AR574">
        <f>IF(OR($D574="51",$D574="52",$D574="61"),(AB574/'Totals and Drop Down Lists'!X$4)*Inputs!F$38,0)</f>
        <v>0</v>
      </c>
      <c r="AS574">
        <f>IF(OR($D574="51",$D574="52",$D574="61"),(AC574/'Totals and Drop Down Lists'!Y$4)*Inputs!G$38,0)</f>
        <v>0</v>
      </c>
      <c r="AT574">
        <f>IF(OR($D574="51",$D574="52",$D574="61"),(AD574/'Totals and Drop Down Lists'!Z$4)*Inputs!H$38,0)</f>
        <v>0</v>
      </c>
      <c r="AU574">
        <f>IF(OR($D574="51",$D574="52",$D574="61"),(AE574/'Totals and Drop Down Lists'!AA$4)*Inputs!I$38,0)</f>
        <v>0</v>
      </c>
      <c r="AV574">
        <f>IF(OR($D574="51",$D574="52",$D574="61"),(AF574/'Totals and Drop Down Lists'!AB$4)*Inputs!J$38,0)</f>
        <v>0</v>
      </c>
      <c r="AW574">
        <f>IF(OR($D574="51",$D574="52",$D574="61"),(AG574/'Totals and Drop Down Lists'!AC$4)*Inputs!K$38,0)</f>
        <v>0</v>
      </c>
      <c r="AX574">
        <f>IF(OR($D574="51",$D574="52",$D574="61"),(AH574/'Totals and Drop Down Lists'!AD$4)*Inputs!L$38,0)</f>
        <v>0</v>
      </c>
      <c r="AY574">
        <f>IF(OR($D574="51",$D574="52",$D574="61"),0,(AA574/'Totals and Drop Down Lists'!W$5)*Inputs!E$39)</f>
        <v>0</v>
      </c>
      <c r="AZ574">
        <f>IF(OR($D574="51",$D574="52",$D574="61"),0,(AB574/'Totals and Drop Down Lists'!X$5)*Inputs!F$39)</f>
        <v>0</v>
      </c>
      <c r="BA574">
        <f>IF(OR($D574="51",$D574="52",$D574="61"),0,(AC574/'Totals and Drop Down Lists'!Y$5)*Inputs!G$39)</f>
        <v>0</v>
      </c>
      <c r="BB574">
        <f>IF(OR($D574="51",$D574="52",$D574="61"),0,(AD574/'Totals and Drop Down Lists'!Z$5)*Inputs!H$39)</f>
        <v>0</v>
      </c>
      <c r="BC574">
        <f>IF(OR($D574="51",$D574="52",$D574="61"),0,(AE574/'Totals and Drop Down Lists'!AA$5)*Inputs!I$39)</f>
        <v>0</v>
      </c>
      <c r="BD574">
        <f>IF(OR($D574="51",$D574="52",$D574="61"),0,(AF574/'Totals and Drop Down Lists'!AB$5)*Inputs!J$39)</f>
        <v>0</v>
      </c>
      <c r="BE574">
        <f>IF(OR($D574="51",$D574="52",$D574="61"),0,(AG574/'Totals and Drop Down Lists'!AC$5)*Inputs!K$39)</f>
        <v>0</v>
      </c>
      <c r="BF574">
        <f>IF(OR($D574="51",$D574="52",$D574="61"),0,(AH574/'Totals and Drop Down Lists'!AD$5)*Inputs!L$39)</f>
        <v>0</v>
      </c>
      <c r="BG574" s="10">
        <f t="shared" si="73"/>
        <v>1112514.1631170087</v>
      </c>
    </row>
    <row r="575" spans="1:59" ht="28.8">
      <c r="A575" s="1" t="s">
        <v>7399</v>
      </c>
      <c r="B575" s="1" t="s">
        <v>1478</v>
      </c>
      <c r="C575" s="1" t="s">
        <v>1481</v>
      </c>
      <c r="D575" s="1" t="s">
        <v>58</v>
      </c>
      <c r="E575" s="1" t="s">
        <v>1482</v>
      </c>
      <c r="F575" s="2">
        <v>124003</v>
      </c>
      <c r="G575" s="2">
        <v>2626</v>
      </c>
      <c r="H575" s="2">
        <v>716</v>
      </c>
      <c r="I575" s="2">
        <v>19505</v>
      </c>
      <c r="J575" s="2">
        <v>48348</v>
      </c>
      <c r="K575" s="2">
        <v>14374</v>
      </c>
      <c r="L575" s="2">
        <v>327</v>
      </c>
      <c r="M575" s="2">
        <v>47</v>
      </c>
      <c r="N575" s="2">
        <v>0</v>
      </c>
      <c r="O575" s="2">
        <v>321</v>
      </c>
      <c r="P575" s="2">
        <v>115</v>
      </c>
      <c r="Q575" s="2">
        <v>40</v>
      </c>
      <c r="R575" s="2">
        <v>1340</v>
      </c>
      <c r="S575" s="2">
        <v>14003400</v>
      </c>
      <c r="T575" s="2">
        <v>612515100</v>
      </c>
      <c r="U575" s="2">
        <v>1573</v>
      </c>
      <c r="V575" s="2">
        <v>697</v>
      </c>
      <c r="W575" s="2">
        <v>90</v>
      </c>
      <c r="X575" s="2">
        <v>3270</v>
      </c>
      <c r="Y575" s="2">
        <v>90</v>
      </c>
      <c r="Z575" s="2">
        <v>2215</v>
      </c>
      <c r="AA575" s="9">
        <f t="shared" si="74"/>
        <v>124003</v>
      </c>
      <c r="AB575" s="9">
        <f t="shared" si="75"/>
        <v>16163</v>
      </c>
      <c r="AC575" s="9">
        <f t="shared" si="76"/>
        <v>2190</v>
      </c>
      <c r="AD575" s="9">
        <f t="shared" si="77"/>
        <v>1340</v>
      </c>
      <c r="AE575" s="44">
        <f t="shared" si="78"/>
        <v>2.9845066681166309E-4</v>
      </c>
      <c r="AF575" s="9">
        <f t="shared" si="79"/>
        <v>2483</v>
      </c>
      <c r="AG575" s="9">
        <f t="shared" si="72"/>
        <v>2305</v>
      </c>
      <c r="AH575" s="44">
        <f t="shared" si="80"/>
        <v>2.5498882230856683E-4</v>
      </c>
      <c r="AI575">
        <f>AA575/'Totals and Drop Down Lists'!W$6*Inputs!E$37</f>
        <v>112488.13190780421</v>
      </c>
      <c r="AJ575">
        <f>AB575/'Totals and Drop Down Lists'!X$6*Inputs!F$37</f>
        <v>53182.52803490006</v>
      </c>
      <c r="AK575">
        <f>AC575/'Totals and Drop Down Lists'!Y$6*Inputs!G$37</f>
        <v>14437.219752031731</v>
      </c>
      <c r="AL575">
        <f>AD575/'Totals and Drop Down Lists'!Z$6*Inputs!H$37</f>
        <v>10743.451701791812</v>
      </c>
      <c r="AM575">
        <f>AE575/'Totals and Drop Down Lists'!AA$6*Inputs!I$37</f>
        <v>37153.929625415956</v>
      </c>
      <c r="AN575">
        <f>AF575/'Totals and Drop Down Lists'!AB$6*Inputs!J$37</f>
        <v>49552.469067475991</v>
      </c>
      <c r="AO575">
        <f>AG575/'Totals and Drop Down Lists'!AC$6*Inputs!K$37</f>
        <v>42927.343092806179</v>
      </c>
      <c r="AP575">
        <f>AH575/'Totals and Drop Down Lists'!AD$6*Inputs!L$37</f>
        <v>60006.496362576872</v>
      </c>
      <c r="AQ575">
        <f>IF(OR($D575="51",$D575="52",$D575="61"),(AA575/'Totals and Drop Down Lists'!W$4)*Inputs!E$38,0)</f>
        <v>0</v>
      </c>
      <c r="AR575">
        <f>IF(OR($D575="51",$D575="52",$D575="61"),(AB575/'Totals and Drop Down Lists'!X$4)*Inputs!F$38,0)</f>
        <v>0</v>
      </c>
      <c r="AS575">
        <f>IF(OR($D575="51",$D575="52",$D575="61"),(AC575/'Totals and Drop Down Lists'!Y$4)*Inputs!G$38,0)</f>
        <v>0</v>
      </c>
      <c r="AT575">
        <f>IF(OR($D575="51",$D575="52",$D575="61"),(AD575/'Totals and Drop Down Lists'!Z$4)*Inputs!H$38,0)</f>
        <v>0</v>
      </c>
      <c r="AU575">
        <f>IF(OR($D575="51",$D575="52",$D575="61"),(AE575/'Totals and Drop Down Lists'!AA$4)*Inputs!I$38,0)</f>
        <v>0</v>
      </c>
      <c r="AV575">
        <f>IF(OR($D575="51",$D575="52",$D575="61"),(AF575/'Totals and Drop Down Lists'!AB$4)*Inputs!J$38,0)</f>
        <v>0</v>
      </c>
      <c r="AW575">
        <f>IF(OR($D575="51",$D575="52",$D575="61"),(AG575/'Totals and Drop Down Lists'!AC$4)*Inputs!K$38,0)</f>
        <v>0</v>
      </c>
      <c r="AX575">
        <f>IF(OR($D575="51",$D575="52",$D575="61"),(AH575/'Totals and Drop Down Lists'!AD$4)*Inputs!L$38,0)</f>
        <v>0</v>
      </c>
      <c r="AY575">
        <f>IF(OR($D575="51",$D575="52",$D575="61"),0,(AA575/'Totals and Drop Down Lists'!W$5)*Inputs!E$39)</f>
        <v>0</v>
      </c>
      <c r="AZ575">
        <f>IF(OR($D575="51",$D575="52",$D575="61"),0,(AB575/'Totals and Drop Down Lists'!X$5)*Inputs!F$39)</f>
        <v>0</v>
      </c>
      <c r="BA575">
        <f>IF(OR($D575="51",$D575="52",$D575="61"),0,(AC575/'Totals and Drop Down Lists'!Y$5)*Inputs!G$39)</f>
        <v>0</v>
      </c>
      <c r="BB575">
        <f>IF(OR($D575="51",$D575="52",$D575="61"),0,(AD575/'Totals and Drop Down Lists'!Z$5)*Inputs!H$39)</f>
        <v>0</v>
      </c>
      <c r="BC575">
        <f>IF(OR($D575="51",$D575="52",$D575="61"),0,(AE575/'Totals and Drop Down Lists'!AA$5)*Inputs!I$39)</f>
        <v>0</v>
      </c>
      <c r="BD575">
        <f>IF(OR($D575="51",$D575="52",$D575="61"),0,(AF575/'Totals and Drop Down Lists'!AB$5)*Inputs!J$39)</f>
        <v>0</v>
      </c>
      <c r="BE575">
        <f>IF(OR($D575="51",$D575="52",$D575="61"),0,(AG575/'Totals and Drop Down Lists'!AC$5)*Inputs!K$39)</f>
        <v>0</v>
      </c>
      <c r="BF575">
        <f>IF(OR($D575="51",$D575="52",$D575="61"),0,(AH575/'Totals and Drop Down Lists'!AD$5)*Inputs!L$39)</f>
        <v>0</v>
      </c>
      <c r="BG575" s="10">
        <f t="shared" si="73"/>
        <v>380491.56954480277</v>
      </c>
    </row>
    <row r="576" spans="1:59" ht="28.8">
      <c r="A576" s="1" t="s">
        <v>7399</v>
      </c>
      <c r="B576" s="1" t="s">
        <v>1478</v>
      </c>
      <c r="C576" s="1" t="s">
        <v>1251</v>
      </c>
      <c r="D576" s="1" t="s">
        <v>25</v>
      </c>
      <c r="E576" s="1" t="s">
        <v>1483</v>
      </c>
      <c r="F576" s="2">
        <v>27981</v>
      </c>
      <c r="G576" s="2">
        <v>39</v>
      </c>
      <c r="H576" s="2">
        <v>0</v>
      </c>
      <c r="I576" s="2">
        <v>4404</v>
      </c>
      <c r="J576" s="2">
        <v>8857</v>
      </c>
      <c r="K576" s="2">
        <v>1966</v>
      </c>
      <c r="L576" s="2">
        <v>107</v>
      </c>
      <c r="M576" s="2">
        <v>52</v>
      </c>
      <c r="N576" s="2">
        <v>2</v>
      </c>
      <c r="O576" s="2">
        <v>55</v>
      </c>
      <c r="P576" s="2">
        <v>6</v>
      </c>
      <c r="Q576" s="2">
        <v>0</v>
      </c>
      <c r="R576" s="2">
        <v>445</v>
      </c>
      <c r="S576" s="2">
        <v>1244900</v>
      </c>
      <c r="T576" s="2">
        <v>62129100</v>
      </c>
      <c r="U576" s="2">
        <v>144</v>
      </c>
      <c r="V576" s="2">
        <v>154</v>
      </c>
      <c r="W576" s="2">
        <v>24</v>
      </c>
      <c r="X576" s="2">
        <v>529</v>
      </c>
      <c r="Y576" s="2">
        <v>59</v>
      </c>
      <c r="Z576" s="2">
        <v>283</v>
      </c>
      <c r="AA576" s="9">
        <f t="shared" si="74"/>
        <v>27981</v>
      </c>
      <c r="AB576" s="9">
        <f t="shared" si="75"/>
        <v>4365</v>
      </c>
      <c r="AC576" s="9">
        <f t="shared" si="76"/>
        <v>667</v>
      </c>
      <c r="AD576" s="9">
        <f t="shared" si="77"/>
        <v>445</v>
      </c>
      <c r="AE576" s="44">
        <f t="shared" si="78"/>
        <v>3.0477277421538751E-5</v>
      </c>
      <c r="AF576" s="9">
        <f t="shared" si="79"/>
        <v>351</v>
      </c>
      <c r="AG576" s="9">
        <f t="shared" si="72"/>
        <v>342</v>
      </c>
      <c r="AH576" s="44">
        <f t="shared" si="80"/>
        <v>2.8247112602111919E-5</v>
      </c>
      <c r="AI576">
        <f>AA576/'Totals and Drop Down Lists'!W$6*Inputs!E$37</f>
        <v>25382.695732460263</v>
      </c>
      <c r="AJ576">
        <f>AB576/'Totals and Drop Down Lists'!X$6*Inputs!F$37</f>
        <v>14362.540052733946</v>
      </c>
      <c r="AK576">
        <f>AC576/'Totals and Drop Down Lists'!Y$6*Inputs!G$37</f>
        <v>4397.0893034726778</v>
      </c>
      <c r="AL576">
        <f>AD576/'Totals and Drop Down Lists'!Z$6*Inputs!H$37</f>
        <v>3567.7880651472801</v>
      </c>
      <c r="AM576">
        <f>AE576/'Totals and Drop Down Lists'!AA$6*Inputs!I$37</f>
        <v>3794.0964669001651</v>
      </c>
      <c r="AN576">
        <f>AF576/'Totals and Drop Down Lists'!AB$6*Inputs!J$37</f>
        <v>7004.7992922610047</v>
      </c>
      <c r="AO576">
        <f>AG576/'Totals and Drop Down Lists'!AC$6*Inputs!K$37</f>
        <v>6369.2630532493331</v>
      </c>
      <c r="AP576">
        <f>AH576/'Totals and Drop Down Lists'!AD$6*Inputs!L$37</f>
        <v>6647.3904395729323</v>
      </c>
      <c r="AQ576">
        <f>IF(OR($D576="51",$D576="52",$D576="61"),(AA576/'Totals and Drop Down Lists'!W$4)*Inputs!E$38,0)</f>
        <v>0</v>
      </c>
      <c r="AR576">
        <f>IF(OR($D576="51",$D576="52",$D576="61"),(AB576/'Totals and Drop Down Lists'!X$4)*Inputs!F$38,0)</f>
        <v>0</v>
      </c>
      <c r="AS576">
        <f>IF(OR($D576="51",$D576="52",$D576="61"),(AC576/'Totals and Drop Down Lists'!Y$4)*Inputs!G$38,0)</f>
        <v>0</v>
      </c>
      <c r="AT576">
        <f>IF(OR($D576="51",$D576="52",$D576="61"),(AD576/'Totals and Drop Down Lists'!Z$4)*Inputs!H$38,0)</f>
        <v>0</v>
      </c>
      <c r="AU576">
        <f>IF(OR($D576="51",$D576="52",$D576="61"),(AE576/'Totals and Drop Down Lists'!AA$4)*Inputs!I$38,0)</f>
        <v>0</v>
      </c>
      <c r="AV576">
        <f>IF(OR($D576="51",$D576="52",$D576="61"),(AF576/'Totals and Drop Down Lists'!AB$4)*Inputs!J$38,0)</f>
        <v>0</v>
      </c>
      <c r="AW576">
        <f>IF(OR($D576="51",$D576="52",$D576="61"),(AG576/'Totals and Drop Down Lists'!AC$4)*Inputs!K$38,0)</f>
        <v>0</v>
      </c>
      <c r="AX576">
        <f>IF(OR($D576="51",$D576="52",$D576="61"),(AH576/'Totals and Drop Down Lists'!AD$4)*Inputs!L$38,0)</f>
        <v>0</v>
      </c>
      <c r="AY576">
        <f>IF(OR($D576="51",$D576="52",$D576="61"),0,(AA576/'Totals and Drop Down Lists'!W$5)*Inputs!E$39)</f>
        <v>0</v>
      </c>
      <c r="AZ576">
        <f>IF(OR($D576="51",$D576="52",$D576="61"),0,(AB576/'Totals and Drop Down Lists'!X$5)*Inputs!F$39)</f>
        <v>0</v>
      </c>
      <c r="BA576">
        <f>IF(OR($D576="51",$D576="52",$D576="61"),0,(AC576/'Totals and Drop Down Lists'!Y$5)*Inputs!G$39)</f>
        <v>0</v>
      </c>
      <c r="BB576">
        <f>IF(OR($D576="51",$D576="52",$D576="61"),0,(AD576/'Totals and Drop Down Lists'!Z$5)*Inputs!H$39)</f>
        <v>0</v>
      </c>
      <c r="BC576">
        <f>IF(OR($D576="51",$D576="52",$D576="61"),0,(AE576/'Totals and Drop Down Lists'!AA$5)*Inputs!I$39)</f>
        <v>0</v>
      </c>
      <c r="BD576">
        <f>IF(OR($D576="51",$D576="52",$D576="61"),0,(AF576/'Totals and Drop Down Lists'!AB$5)*Inputs!J$39)</f>
        <v>0</v>
      </c>
      <c r="BE576">
        <f>IF(OR($D576="51",$D576="52",$D576="61"),0,(AG576/'Totals and Drop Down Lists'!AC$5)*Inputs!K$39)</f>
        <v>0</v>
      </c>
      <c r="BF576">
        <f>IF(OR($D576="51",$D576="52",$D576="61"),0,(AH576/'Totals and Drop Down Lists'!AD$5)*Inputs!L$39)</f>
        <v>0</v>
      </c>
      <c r="BG576" s="10">
        <f t="shared" si="73"/>
        <v>71525.662405797601</v>
      </c>
    </row>
    <row r="577" spans="1:59" ht="28.8">
      <c r="A577" s="1" t="s">
        <v>7399</v>
      </c>
      <c r="B577" s="1" t="s">
        <v>1478</v>
      </c>
      <c r="C577" s="1" t="s">
        <v>1484</v>
      </c>
      <c r="D577" s="1" t="s">
        <v>25</v>
      </c>
      <c r="E577" s="1" t="s">
        <v>1485</v>
      </c>
      <c r="F577" s="2">
        <v>16917</v>
      </c>
      <c r="G577" s="2">
        <v>51</v>
      </c>
      <c r="H577" s="2">
        <v>0</v>
      </c>
      <c r="I577" s="2">
        <v>3779</v>
      </c>
      <c r="J577" s="2">
        <v>6240</v>
      </c>
      <c r="K577" s="2">
        <v>1268</v>
      </c>
      <c r="L577" s="2">
        <v>105</v>
      </c>
      <c r="M577" s="2">
        <v>0</v>
      </c>
      <c r="N577" s="2">
        <v>4</v>
      </c>
      <c r="O577" s="2">
        <v>102</v>
      </c>
      <c r="P577" s="2">
        <v>12</v>
      </c>
      <c r="Q577" s="2">
        <v>0</v>
      </c>
      <c r="R577" s="2">
        <v>80</v>
      </c>
      <c r="S577" s="2">
        <v>837400</v>
      </c>
      <c r="T577" s="2">
        <v>48183200</v>
      </c>
      <c r="U577" s="2">
        <v>73</v>
      </c>
      <c r="V577" s="2">
        <v>149</v>
      </c>
      <c r="W577" s="2">
        <v>10</v>
      </c>
      <c r="X577" s="2">
        <v>420</v>
      </c>
      <c r="Y577" s="2">
        <v>55</v>
      </c>
      <c r="Z577" s="2">
        <v>269</v>
      </c>
      <c r="AA577" s="9">
        <f t="shared" si="74"/>
        <v>16917</v>
      </c>
      <c r="AB577" s="9">
        <f t="shared" si="75"/>
        <v>3728</v>
      </c>
      <c r="AC577" s="9">
        <f t="shared" si="76"/>
        <v>303</v>
      </c>
      <c r="AD577" s="9">
        <f t="shared" si="77"/>
        <v>80</v>
      </c>
      <c r="AE577" s="44">
        <f t="shared" si="78"/>
        <v>1.7994911012853542E-5</v>
      </c>
      <c r="AF577" s="9">
        <f t="shared" si="79"/>
        <v>261</v>
      </c>
      <c r="AG577" s="9">
        <f t="shared" si="72"/>
        <v>324</v>
      </c>
      <c r="AH577" s="44">
        <f t="shared" si="80"/>
        <v>2.4498007337014356E-5</v>
      </c>
      <c r="AI577">
        <f>AA577/'Totals and Drop Down Lists'!W$6*Inputs!E$37</f>
        <v>15346.094267754199</v>
      </c>
      <c r="AJ577">
        <f>AB577/'Totals and Drop Down Lists'!X$6*Inputs!F$37</f>
        <v>12266.56341731779</v>
      </c>
      <c r="AK577">
        <f>AC577/'Totals and Drop Down Lists'!Y$6*Inputs!G$37</f>
        <v>1997.4783492537053</v>
      </c>
      <c r="AL577">
        <f>AD577/'Totals and Drop Down Lists'!Z$6*Inputs!H$37</f>
        <v>641.40010159951112</v>
      </c>
      <c r="AM577">
        <f>AE577/'Totals and Drop Down Lists'!AA$6*Inputs!I$37</f>
        <v>2240.1747817473988</v>
      </c>
      <c r="AN577">
        <f>AF577/'Totals and Drop Down Lists'!AB$6*Inputs!J$37</f>
        <v>5208.6969096299781</v>
      </c>
      <c r="AO577">
        <f>AG577/'Totals and Drop Down Lists'!AC$6*Inputs!K$37</f>
        <v>6034.0386820256845</v>
      </c>
      <c r="AP577">
        <f>AH577/'Totals and Drop Down Lists'!AD$6*Inputs!L$37</f>
        <v>5765.1138385195982</v>
      </c>
      <c r="AQ577">
        <f>IF(OR($D577="51",$D577="52",$D577="61"),(AA577/'Totals and Drop Down Lists'!W$4)*Inputs!E$38,0)</f>
        <v>0</v>
      </c>
      <c r="AR577">
        <f>IF(OR($D577="51",$D577="52",$D577="61"),(AB577/'Totals and Drop Down Lists'!X$4)*Inputs!F$38,0)</f>
        <v>0</v>
      </c>
      <c r="AS577">
        <f>IF(OR($D577="51",$D577="52",$D577="61"),(AC577/'Totals and Drop Down Lists'!Y$4)*Inputs!G$38,0)</f>
        <v>0</v>
      </c>
      <c r="AT577">
        <f>IF(OR($D577="51",$D577="52",$D577="61"),(AD577/'Totals and Drop Down Lists'!Z$4)*Inputs!H$38,0)</f>
        <v>0</v>
      </c>
      <c r="AU577">
        <f>IF(OR($D577="51",$D577="52",$D577="61"),(AE577/'Totals and Drop Down Lists'!AA$4)*Inputs!I$38,0)</f>
        <v>0</v>
      </c>
      <c r="AV577">
        <f>IF(OR($D577="51",$D577="52",$D577="61"),(AF577/'Totals and Drop Down Lists'!AB$4)*Inputs!J$38,0)</f>
        <v>0</v>
      </c>
      <c r="AW577">
        <f>IF(OR($D577="51",$D577="52",$D577="61"),(AG577/'Totals and Drop Down Lists'!AC$4)*Inputs!K$38,0)</f>
        <v>0</v>
      </c>
      <c r="AX577">
        <f>IF(OR($D577="51",$D577="52",$D577="61"),(AH577/'Totals and Drop Down Lists'!AD$4)*Inputs!L$38,0)</f>
        <v>0</v>
      </c>
      <c r="AY577">
        <f>IF(OR($D577="51",$D577="52",$D577="61"),0,(AA577/'Totals and Drop Down Lists'!W$5)*Inputs!E$39)</f>
        <v>0</v>
      </c>
      <c r="AZ577">
        <f>IF(OR($D577="51",$D577="52",$D577="61"),0,(AB577/'Totals and Drop Down Lists'!X$5)*Inputs!F$39)</f>
        <v>0</v>
      </c>
      <c r="BA577">
        <f>IF(OR($D577="51",$D577="52",$D577="61"),0,(AC577/'Totals and Drop Down Lists'!Y$5)*Inputs!G$39)</f>
        <v>0</v>
      </c>
      <c r="BB577">
        <f>IF(OR($D577="51",$D577="52",$D577="61"),0,(AD577/'Totals and Drop Down Lists'!Z$5)*Inputs!H$39)</f>
        <v>0</v>
      </c>
      <c r="BC577">
        <f>IF(OR($D577="51",$D577="52",$D577="61"),0,(AE577/'Totals and Drop Down Lists'!AA$5)*Inputs!I$39)</f>
        <v>0</v>
      </c>
      <c r="BD577">
        <f>IF(OR($D577="51",$D577="52",$D577="61"),0,(AF577/'Totals and Drop Down Lists'!AB$5)*Inputs!J$39)</f>
        <v>0</v>
      </c>
      <c r="BE577">
        <f>IF(OR($D577="51",$D577="52",$D577="61"),0,(AG577/'Totals and Drop Down Lists'!AC$5)*Inputs!K$39)</f>
        <v>0</v>
      </c>
      <c r="BF577">
        <f>IF(OR($D577="51",$D577="52",$D577="61"),0,(AH577/'Totals and Drop Down Lists'!AD$5)*Inputs!L$39)</f>
        <v>0</v>
      </c>
      <c r="BG577" s="10">
        <f t="shared" si="73"/>
        <v>49499.560347847859</v>
      </c>
    </row>
    <row r="578" spans="1:59" ht="28.8">
      <c r="A578" s="1" t="s">
        <v>7399</v>
      </c>
      <c r="B578" s="1" t="s">
        <v>1478</v>
      </c>
      <c r="C578" s="1" t="s">
        <v>1486</v>
      </c>
      <c r="D578" s="1" t="s">
        <v>25</v>
      </c>
      <c r="E578" s="1" t="s">
        <v>1487</v>
      </c>
      <c r="F578" s="2">
        <v>40289</v>
      </c>
      <c r="G578" s="2">
        <v>574</v>
      </c>
      <c r="H578" s="2">
        <v>16</v>
      </c>
      <c r="I578" s="2">
        <v>9348</v>
      </c>
      <c r="J578" s="2">
        <v>15582</v>
      </c>
      <c r="K578" s="2">
        <v>3501</v>
      </c>
      <c r="L578" s="2">
        <v>75</v>
      </c>
      <c r="M578" s="2">
        <v>35</v>
      </c>
      <c r="N578" s="2">
        <v>0</v>
      </c>
      <c r="O578" s="2">
        <v>174</v>
      </c>
      <c r="P578" s="2">
        <v>31</v>
      </c>
      <c r="Q578" s="2">
        <v>0</v>
      </c>
      <c r="R578" s="2">
        <v>563</v>
      </c>
      <c r="S578" s="2">
        <v>1879100</v>
      </c>
      <c r="T578" s="2">
        <v>92413400</v>
      </c>
      <c r="U578" s="2">
        <v>289</v>
      </c>
      <c r="V578" s="2">
        <v>285</v>
      </c>
      <c r="W578" s="2">
        <v>35</v>
      </c>
      <c r="X578" s="2">
        <v>820</v>
      </c>
      <c r="Y578" s="2">
        <v>89</v>
      </c>
      <c r="Z578" s="2">
        <v>449</v>
      </c>
      <c r="AA578" s="9">
        <f t="shared" si="74"/>
        <v>40289</v>
      </c>
      <c r="AB578" s="9">
        <f t="shared" si="75"/>
        <v>8758</v>
      </c>
      <c r="AC578" s="9">
        <f t="shared" si="76"/>
        <v>878</v>
      </c>
      <c r="AD578" s="9">
        <f t="shared" si="77"/>
        <v>563</v>
      </c>
      <c r="AE578" s="44">
        <f t="shared" si="78"/>
        <v>5.4935971295071359E-5</v>
      </c>
      <c r="AF578" s="9">
        <f t="shared" si="79"/>
        <v>500</v>
      </c>
      <c r="AG578" s="9">
        <f t="shared" ref="AG578:AG641" si="81">Y578+Z578</f>
        <v>538</v>
      </c>
      <c r="AH578" s="44">
        <f t="shared" si="80"/>
        <v>4.4978220866054634E-5</v>
      </c>
      <c r="AI578">
        <f>AA578/'Totals and Drop Down Lists'!W$6*Inputs!E$37</f>
        <v>36547.779863660755</v>
      </c>
      <c r="AJ578">
        <f>AB578/'Totals and Drop Down Lists'!X$6*Inputs!F$37</f>
        <v>28817.210946585081</v>
      </c>
      <c r="AK578">
        <f>AC578/'Totals and Drop Down Lists'!Y$6*Inputs!G$37</f>
        <v>5788.0725763853243</v>
      </c>
      <c r="AL578">
        <f>AD578/'Totals and Drop Down Lists'!Z$6*Inputs!H$37</f>
        <v>4513.8532150065594</v>
      </c>
      <c r="AM578">
        <f>AE578/'Totals and Drop Down Lists'!AA$6*Inputs!I$37</f>
        <v>6838.9433778312768</v>
      </c>
      <c r="AN578">
        <f>AF578/'Totals and Drop Down Lists'!AB$6*Inputs!J$37</f>
        <v>9978.3465701723708</v>
      </c>
      <c r="AO578">
        <f>AG578/'Totals and Drop Down Lists'!AC$6*Inputs!K$37</f>
        <v>10019.483984351291</v>
      </c>
      <c r="AP578">
        <f>AH578/'Totals and Drop Down Lists'!AD$6*Inputs!L$37</f>
        <v>10584.720625628026</v>
      </c>
      <c r="AQ578">
        <f>IF(OR($D578="51",$D578="52",$D578="61"),(AA578/'Totals and Drop Down Lists'!W$4)*Inputs!E$38,0)</f>
        <v>0</v>
      </c>
      <c r="AR578">
        <f>IF(OR($D578="51",$D578="52",$D578="61"),(AB578/'Totals and Drop Down Lists'!X$4)*Inputs!F$38,0)</f>
        <v>0</v>
      </c>
      <c r="AS578">
        <f>IF(OR($D578="51",$D578="52",$D578="61"),(AC578/'Totals and Drop Down Lists'!Y$4)*Inputs!G$38,0)</f>
        <v>0</v>
      </c>
      <c r="AT578">
        <f>IF(OR($D578="51",$D578="52",$D578="61"),(AD578/'Totals and Drop Down Lists'!Z$4)*Inputs!H$38,0)</f>
        <v>0</v>
      </c>
      <c r="AU578">
        <f>IF(OR($D578="51",$D578="52",$D578="61"),(AE578/'Totals and Drop Down Lists'!AA$4)*Inputs!I$38,0)</f>
        <v>0</v>
      </c>
      <c r="AV578">
        <f>IF(OR($D578="51",$D578="52",$D578="61"),(AF578/'Totals and Drop Down Lists'!AB$4)*Inputs!J$38,0)</f>
        <v>0</v>
      </c>
      <c r="AW578">
        <f>IF(OR($D578="51",$D578="52",$D578="61"),(AG578/'Totals and Drop Down Lists'!AC$4)*Inputs!K$38,0)</f>
        <v>0</v>
      </c>
      <c r="AX578">
        <f>IF(OR($D578="51",$D578="52",$D578="61"),(AH578/'Totals and Drop Down Lists'!AD$4)*Inputs!L$38,0)</f>
        <v>0</v>
      </c>
      <c r="AY578">
        <f>IF(OR($D578="51",$D578="52",$D578="61"),0,(AA578/'Totals and Drop Down Lists'!W$5)*Inputs!E$39)</f>
        <v>0</v>
      </c>
      <c r="AZ578">
        <f>IF(OR($D578="51",$D578="52",$D578="61"),0,(AB578/'Totals and Drop Down Lists'!X$5)*Inputs!F$39)</f>
        <v>0</v>
      </c>
      <c r="BA578">
        <f>IF(OR($D578="51",$D578="52",$D578="61"),0,(AC578/'Totals and Drop Down Lists'!Y$5)*Inputs!G$39)</f>
        <v>0</v>
      </c>
      <c r="BB578">
        <f>IF(OR($D578="51",$D578="52",$D578="61"),0,(AD578/'Totals and Drop Down Lists'!Z$5)*Inputs!H$39)</f>
        <v>0</v>
      </c>
      <c r="BC578">
        <f>IF(OR($D578="51",$D578="52",$D578="61"),0,(AE578/'Totals and Drop Down Lists'!AA$5)*Inputs!I$39)</f>
        <v>0</v>
      </c>
      <c r="BD578">
        <f>IF(OR($D578="51",$D578="52",$D578="61"),0,(AF578/'Totals and Drop Down Lists'!AB$5)*Inputs!J$39)</f>
        <v>0</v>
      </c>
      <c r="BE578">
        <f>IF(OR($D578="51",$D578="52",$D578="61"),0,(AG578/'Totals and Drop Down Lists'!AC$5)*Inputs!K$39)</f>
        <v>0</v>
      </c>
      <c r="BF578">
        <f>IF(OR($D578="51",$D578="52",$D578="61"),0,(AH578/'Totals and Drop Down Lists'!AD$5)*Inputs!L$39)</f>
        <v>0</v>
      </c>
      <c r="BG578" s="10">
        <f t="shared" ref="BG578:BG641" si="82">SUM(AI578:BF578)</f>
        <v>113088.41115962068</v>
      </c>
    </row>
    <row r="579" spans="1:59" ht="28.8">
      <c r="A579" s="1" t="s">
        <v>7399</v>
      </c>
      <c r="B579" s="1" t="s">
        <v>1478</v>
      </c>
      <c r="C579" s="1" t="s">
        <v>699</v>
      </c>
      <c r="D579" s="1" t="s">
        <v>25</v>
      </c>
      <c r="E579" s="1" t="s">
        <v>1488</v>
      </c>
      <c r="F579" s="2">
        <v>73683</v>
      </c>
      <c r="G579" s="2">
        <v>514</v>
      </c>
      <c r="H579" s="2">
        <v>16</v>
      </c>
      <c r="I579" s="2">
        <v>19055</v>
      </c>
      <c r="J579" s="2">
        <v>28047</v>
      </c>
      <c r="K579" s="2">
        <v>6639</v>
      </c>
      <c r="L579" s="2">
        <v>187</v>
      </c>
      <c r="M579" s="2">
        <v>20</v>
      </c>
      <c r="N579" s="2">
        <v>4</v>
      </c>
      <c r="O579" s="2">
        <v>394</v>
      </c>
      <c r="P579" s="2">
        <v>15</v>
      </c>
      <c r="Q579" s="2">
        <v>0</v>
      </c>
      <c r="R579" s="2">
        <v>1780</v>
      </c>
      <c r="S579" s="2">
        <v>4080600</v>
      </c>
      <c r="T579" s="2">
        <v>185791800</v>
      </c>
      <c r="U579" s="2">
        <v>524</v>
      </c>
      <c r="V579" s="2">
        <v>580</v>
      </c>
      <c r="W579" s="2">
        <v>39</v>
      </c>
      <c r="X579" s="2">
        <v>1865</v>
      </c>
      <c r="Y579" s="2">
        <v>304</v>
      </c>
      <c r="Z579" s="2">
        <v>1004</v>
      </c>
      <c r="AA579" s="9">
        <f t="shared" ref="AA579:AA642" si="83">F579</f>
        <v>73683</v>
      </c>
      <c r="AB579" s="9">
        <f t="shared" ref="AB579:AB642" si="84">I579-G579-H579</f>
        <v>18525</v>
      </c>
      <c r="AC579" s="9">
        <f t="shared" ref="AC579:AC642" si="85">L579+M579+N579+O579+P579+Q579+R579</f>
        <v>2400</v>
      </c>
      <c r="AD579" s="9">
        <f t="shared" ref="AD579:AD642" si="86">R579</f>
        <v>1780</v>
      </c>
      <c r="AE579" s="44">
        <f t="shared" ref="AE579:AE642" si="87">IF(ISERROR(((K579^2)*SUM(J:J))/((SUM(K:K)^2)*J579)), 0, ((K579^2)*SUM(J:J))/((SUM(K:K)^2)*J579))</f>
        <v>1.0975257255999956E-4</v>
      </c>
      <c r="AF579" s="9">
        <f t="shared" ref="AF579:AF642" si="88">-IF((W579+V579-X579)&gt;0, 0, (W579+V579-X579))</f>
        <v>1246</v>
      </c>
      <c r="AG579" s="9">
        <f t="shared" si="81"/>
        <v>1308</v>
      </c>
      <c r="AH579" s="44">
        <f t="shared" ref="AH579:AH642" si="89">(K579*SUM(J:J)*AG579)/(J579*SUM(K:K)*SUM(AG:AG))</f>
        <v>1.1520599640233411E-4</v>
      </c>
      <c r="AI579">
        <f>AA579/'Totals and Drop Down Lists'!W$6*Inputs!E$37</f>
        <v>66840.826620023217</v>
      </c>
      <c r="AJ579">
        <f>AB579/'Totals and Drop Down Lists'!X$6*Inputs!F$37</f>
        <v>60954.422560571904</v>
      </c>
      <c r="AK579">
        <f>AC579/'Totals and Drop Down Lists'!Y$6*Inputs!G$37</f>
        <v>15821.610687158061</v>
      </c>
      <c r="AL579">
        <f>AD579/'Totals and Drop Down Lists'!Z$6*Inputs!H$37</f>
        <v>14271.15226058912</v>
      </c>
      <c r="AM579">
        <f>AE579/'Totals and Drop Down Lists'!AA$6*Inputs!I$37</f>
        <v>13663.02645815777</v>
      </c>
      <c r="AN579">
        <f>AF579/'Totals and Drop Down Lists'!AB$6*Inputs!J$37</f>
        <v>24866.039652869549</v>
      </c>
      <c r="AO579">
        <f>AG579/'Totals and Drop Down Lists'!AC$6*Inputs!K$37</f>
        <v>24359.637642251841</v>
      </c>
      <c r="AP579">
        <f>AH579/'Totals and Drop Down Lists'!AD$6*Inputs!L$37</f>
        <v>27111.416655346653</v>
      </c>
      <c r="AQ579">
        <f>IF(OR($D579="51",$D579="52",$D579="61"),(AA579/'Totals and Drop Down Lists'!W$4)*Inputs!E$38,0)</f>
        <v>0</v>
      </c>
      <c r="AR579">
        <f>IF(OR($D579="51",$D579="52",$D579="61"),(AB579/'Totals and Drop Down Lists'!X$4)*Inputs!F$38,0)</f>
        <v>0</v>
      </c>
      <c r="AS579">
        <f>IF(OR($D579="51",$D579="52",$D579="61"),(AC579/'Totals and Drop Down Lists'!Y$4)*Inputs!G$38,0)</f>
        <v>0</v>
      </c>
      <c r="AT579">
        <f>IF(OR($D579="51",$D579="52",$D579="61"),(AD579/'Totals and Drop Down Lists'!Z$4)*Inputs!H$38,0)</f>
        <v>0</v>
      </c>
      <c r="AU579">
        <f>IF(OR($D579="51",$D579="52",$D579="61"),(AE579/'Totals and Drop Down Lists'!AA$4)*Inputs!I$38,0)</f>
        <v>0</v>
      </c>
      <c r="AV579">
        <f>IF(OR($D579="51",$D579="52",$D579="61"),(AF579/'Totals and Drop Down Lists'!AB$4)*Inputs!J$38,0)</f>
        <v>0</v>
      </c>
      <c r="AW579">
        <f>IF(OR($D579="51",$D579="52",$D579="61"),(AG579/'Totals and Drop Down Lists'!AC$4)*Inputs!K$38,0)</f>
        <v>0</v>
      </c>
      <c r="AX579">
        <f>IF(OR($D579="51",$D579="52",$D579="61"),(AH579/'Totals and Drop Down Lists'!AD$4)*Inputs!L$38,0)</f>
        <v>0</v>
      </c>
      <c r="AY579">
        <f>IF(OR($D579="51",$D579="52",$D579="61"),0,(AA579/'Totals and Drop Down Lists'!W$5)*Inputs!E$39)</f>
        <v>0</v>
      </c>
      <c r="AZ579">
        <f>IF(OR($D579="51",$D579="52",$D579="61"),0,(AB579/'Totals and Drop Down Lists'!X$5)*Inputs!F$39)</f>
        <v>0</v>
      </c>
      <c r="BA579">
        <f>IF(OR($D579="51",$D579="52",$D579="61"),0,(AC579/'Totals and Drop Down Lists'!Y$5)*Inputs!G$39)</f>
        <v>0</v>
      </c>
      <c r="BB579">
        <f>IF(OR($D579="51",$D579="52",$D579="61"),0,(AD579/'Totals and Drop Down Lists'!Z$5)*Inputs!H$39)</f>
        <v>0</v>
      </c>
      <c r="BC579">
        <f>IF(OR($D579="51",$D579="52",$D579="61"),0,(AE579/'Totals and Drop Down Lists'!AA$5)*Inputs!I$39)</f>
        <v>0</v>
      </c>
      <c r="BD579">
        <f>IF(OR($D579="51",$D579="52",$D579="61"),0,(AF579/'Totals and Drop Down Lists'!AB$5)*Inputs!J$39)</f>
        <v>0</v>
      </c>
      <c r="BE579">
        <f>IF(OR($D579="51",$D579="52",$D579="61"),0,(AG579/'Totals and Drop Down Lists'!AC$5)*Inputs!K$39)</f>
        <v>0</v>
      </c>
      <c r="BF579">
        <f>IF(OR($D579="51",$D579="52",$D579="61"),0,(AH579/'Totals and Drop Down Lists'!AD$5)*Inputs!L$39)</f>
        <v>0</v>
      </c>
      <c r="BG579" s="10">
        <f t="shared" si="82"/>
        <v>247888.13253696816</v>
      </c>
    </row>
    <row r="580" spans="1:59" ht="28.8">
      <c r="A580" s="1" t="s">
        <v>7400</v>
      </c>
      <c r="B580" s="1" t="s">
        <v>1373</v>
      </c>
      <c r="C580" s="1" t="s">
        <v>1374</v>
      </c>
      <c r="D580" s="1" t="s">
        <v>10</v>
      </c>
      <c r="E580" s="1" t="s">
        <v>1375</v>
      </c>
      <c r="F580" s="2">
        <v>42395</v>
      </c>
      <c r="G580" s="2">
        <v>630</v>
      </c>
      <c r="H580" s="2">
        <v>54</v>
      </c>
      <c r="I580" s="2">
        <v>14889</v>
      </c>
      <c r="J580" s="2">
        <v>16249</v>
      </c>
      <c r="K580" s="2">
        <v>9015</v>
      </c>
      <c r="L580" s="2">
        <v>125</v>
      </c>
      <c r="M580" s="2">
        <v>0</v>
      </c>
      <c r="N580" s="2">
        <v>0</v>
      </c>
      <c r="O580" s="2">
        <v>250</v>
      </c>
      <c r="P580" s="2">
        <v>139</v>
      </c>
      <c r="Q580" s="2">
        <v>31</v>
      </c>
      <c r="R580" s="2">
        <v>735</v>
      </c>
      <c r="S580" s="2">
        <v>7008600</v>
      </c>
      <c r="T580" s="2">
        <v>259237600</v>
      </c>
      <c r="U580" s="2">
        <v>1362</v>
      </c>
      <c r="V580" s="2">
        <v>490</v>
      </c>
      <c r="W580" s="2">
        <v>145</v>
      </c>
      <c r="X580" s="2">
        <v>2310</v>
      </c>
      <c r="Y580" s="2">
        <v>125</v>
      </c>
      <c r="Z580" s="2">
        <v>1600</v>
      </c>
      <c r="AA580" s="9">
        <f t="shared" si="83"/>
        <v>42395</v>
      </c>
      <c r="AB580" s="9">
        <f t="shared" si="84"/>
        <v>14205</v>
      </c>
      <c r="AC580" s="9">
        <f t="shared" si="85"/>
        <v>1280</v>
      </c>
      <c r="AD580" s="9">
        <f t="shared" si="86"/>
        <v>735</v>
      </c>
      <c r="AE580" s="44">
        <f t="shared" si="87"/>
        <v>3.4930162768701223E-4</v>
      </c>
      <c r="AF580" s="9">
        <f t="shared" si="88"/>
        <v>1675</v>
      </c>
      <c r="AG580" s="9">
        <f t="shared" si="81"/>
        <v>1725</v>
      </c>
      <c r="AH580" s="44">
        <f t="shared" si="89"/>
        <v>3.5610598931414808E-4</v>
      </c>
      <c r="AI580">
        <f>AA580/'Totals and Drop Down Lists'!W$6*Inputs!E$37</f>
        <v>38458.217561118356</v>
      </c>
      <c r="AJ580">
        <f>AB580/'Totals and Drop Down Lists'!X$6*Inputs!F$37</f>
        <v>46739.949931062016</v>
      </c>
      <c r="AK580">
        <f>AC580/'Totals and Drop Down Lists'!Y$6*Inputs!G$37</f>
        <v>8438.1923664842998</v>
      </c>
      <c r="AL580">
        <f>AD580/'Totals and Drop Down Lists'!Z$6*Inputs!H$37</f>
        <v>5892.8634334455082</v>
      </c>
      <c r="AM580">
        <f>AE580/'Totals and Drop Down Lists'!AA$6*Inputs!I$37</f>
        <v>43484.332709888702</v>
      </c>
      <c r="AN580">
        <f>AF580/'Totals and Drop Down Lists'!AB$6*Inputs!J$37</f>
        <v>33427.461010077444</v>
      </c>
      <c r="AO580">
        <f>AG580/'Totals and Drop Down Lists'!AC$6*Inputs!K$37</f>
        <v>32125.668908933043</v>
      </c>
      <c r="AP580">
        <f>AH580/'Totals and Drop Down Lists'!AD$6*Inputs!L$37</f>
        <v>83802.390077368284</v>
      </c>
      <c r="AQ580">
        <f>IF(OR($D580="51",$D580="52",$D580="61"),(AA580/'Totals and Drop Down Lists'!W$4)*Inputs!E$38,0)</f>
        <v>0</v>
      </c>
      <c r="AR580">
        <f>IF(OR($D580="51",$D580="52",$D580="61"),(AB580/'Totals and Drop Down Lists'!X$4)*Inputs!F$38,0)</f>
        <v>0</v>
      </c>
      <c r="AS580">
        <f>IF(OR($D580="51",$D580="52",$D580="61"),(AC580/'Totals and Drop Down Lists'!Y$4)*Inputs!G$38,0)</f>
        <v>0</v>
      </c>
      <c r="AT580">
        <f>IF(OR($D580="51",$D580="52",$D580="61"),(AD580/'Totals and Drop Down Lists'!Z$4)*Inputs!H$38,0)</f>
        <v>0</v>
      </c>
      <c r="AU580">
        <f>IF(OR($D580="51",$D580="52",$D580="61"),(AE580/'Totals and Drop Down Lists'!AA$4)*Inputs!I$38,0)</f>
        <v>0</v>
      </c>
      <c r="AV580">
        <f>IF(OR($D580="51",$D580="52",$D580="61"),(AF580/'Totals and Drop Down Lists'!AB$4)*Inputs!J$38,0)</f>
        <v>0</v>
      </c>
      <c r="AW580">
        <f>IF(OR($D580="51",$D580="52",$D580="61"),(AG580/'Totals and Drop Down Lists'!AC$4)*Inputs!K$38,0)</f>
        <v>0</v>
      </c>
      <c r="AX580">
        <f>IF(OR($D580="51",$D580="52",$D580="61"),(AH580/'Totals and Drop Down Lists'!AD$4)*Inputs!L$38,0)</f>
        <v>0</v>
      </c>
      <c r="AY580">
        <f>IF(OR($D580="51",$D580="52",$D580="61"),0,(AA580/'Totals and Drop Down Lists'!W$5)*Inputs!E$39)</f>
        <v>0</v>
      </c>
      <c r="AZ580">
        <f>IF(OR($D580="51",$D580="52",$D580="61"),0,(AB580/'Totals and Drop Down Lists'!X$5)*Inputs!F$39)</f>
        <v>0</v>
      </c>
      <c r="BA580">
        <f>IF(OR($D580="51",$D580="52",$D580="61"),0,(AC580/'Totals and Drop Down Lists'!Y$5)*Inputs!G$39)</f>
        <v>0</v>
      </c>
      <c r="BB580">
        <f>IF(OR($D580="51",$D580="52",$D580="61"),0,(AD580/'Totals and Drop Down Lists'!Z$5)*Inputs!H$39)</f>
        <v>0</v>
      </c>
      <c r="BC580">
        <f>IF(OR($D580="51",$D580="52",$D580="61"),0,(AE580/'Totals and Drop Down Lists'!AA$5)*Inputs!I$39)</f>
        <v>0</v>
      </c>
      <c r="BD580">
        <f>IF(OR($D580="51",$D580="52",$D580="61"),0,(AF580/'Totals and Drop Down Lists'!AB$5)*Inputs!J$39)</f>
        <v>0</v>
      </c>
      <c r="BE580">
        <f>IF(OR($D580="51",$D580="52",$D580="61"),0,(AG580/'Totals and Drop Down Lists'!AC$5)*Inputs!K$39)</f>
        <v>0</v>
      </c>
      <c r="BF580">
        <f>IF(OR($D580="51",$D580="52",$D580="61"),0,(AH580/'Totals and Drop Down Lists'!AD$5)*Inputs!L$39)</f>
        <v>0</v>
      </c>
      <c r="BG580" s="10">
        <f t="shared" si="82"/>
        <v>292369.07599837764</v>
      </c>
    </row>
    <row r="581" spans="1:59" ht="28.8">
      <c r="A581" s="1" t="s">
        <v>7400</v>
      </c>
      <c r="B581" s="1" t="s">
        <v>1373</v>
      </c>
      <c r="C581" s="1" t="s">
        <v>1376</v>
      </c>
      <c r="D581" s="1" t="s">
        <v>10</v>
      </c>
      <c r="E581" s="1" t="s">
        <v>1377</v>
      </c>
      <c r="F581" s="2">
        <v>166641</v>
      </c>
      <c r="G581" s="2">
        <v>1195</v>
      </c>
      <c r="H581" s="2">
        <v>137</v>
      </c>
      <c r="I581" s="2">
        <v>26759</v>
      </c>
      <c r="J581" s="2">
        <v>58139</v>
      </c>
      <c r="K581" s="2">
        <v>13271</v>
      </c>
      <c r="L581" s="2">
        <v>560</v>
      </c>
      <c r="M581" s="2">
        <v>9</v>
      </c>
      <c r="N581" s="2">
        <v>21</v>
      </c>
      <c r="O581" s="2">
        <v>487</v>
      </c>
      <c r="P581" s="2">
        <v>17</v>
      </c>
      <c r="Q581" s="2">
        <v>0</v>
      </c>
      <c r="R581" s="2">
        <v>50</v>
      </c>
      <c r="S581" s="2">
        <v>14907200</v>
      </c>
      <c r="T581" s="2">
        <v>685372000</v>
      </c>
      <c r="U581" s="2">
        <v>1060</v>
      </c>
      <c r="V581" s="2">
        <v>250</v>
      </c>
      <c r="W581" s="2">
        <v>0</v>
      </c>
      <c r="X581" s="2">
        <v>1715</v>
      </c>
      <c r="Y581" s="2">
        <v>0</v>
      </c>
      <c r="Z581" s="2">
        <v>1345</v>
      </c>
      <c r="AA581" s="9">
        <f t="shared" si="83"/>
        <v>166641</v>
      </c>
      <c r="AB581" s="9">
        <f t="shared" si="84"/>
        <v>25427</v>
      </c>
      <c r="AC581" s="9">
        <f t="shared" si="85"/>
        <v>1144</v>
      </c>
      <c r="AD581" s="9">
        <f t="shared" si="86"/>
        <v>50</v>
      </c>
      <c r="AE581" s="44">
        <f t="shared" si="87"/>
        <v>2.1156095886784666E-4</v>
      </c>
      <c r="AF581" s="9">
        <f t="shared" si="88"/>
        <v>1465</v>
      </c>
      <c r="AG581" s="9">
        <f t="shared" si="81"/>
        <v>1345</v>
      </c>
      <c r="AH581" s="44">
        <f t="shared" si="89"/>
        <v>1.1423770304661734E-4</v>
      </c>
      <c r="AI581">
        <f>AA581/'Totals and Drop Down Lists'!W$6*Inputs!E$37</f>
        <v>151166.78458785999</v>
      </c>
      <c r="AJ581">
        <f>AB581/'Totals and Drop Down Lists'!X$6*Inputs!F$37</f>
        <v>83664.674895960139</v>
      </c>
      <c r="AK581">
        <f>AC581/'Totals and Drop Down Lists'!Y$6*Inputs!G$37</f>
        <v>7541.634427545343</v>
      </c>
      <c r="AL581">
        <f>AD581/'Totals and Drop Down Lists'!Z$6*Inputs!H$37</f>
        <v>400.87506349969448</v>
      </c>
      <c r="AM581">
        <f>AE581/'Totals and Drop Down Lists'!AA$6*Inputs!I$37</f>
        <v>26337.086330658924</v>
      </c>
      <c r="AN581">
        <f>AF581/'Totals and Drop Down Lists'!AB$6*Inputs!J$37</f>
        <v>29236.555450605047</v>
      </c>
      <c r="AO581">
        <f>AG581/'Totals and Drop Down Lists'!AC$6*Inputs!K$37</f>
        <v>25048.709960878226</v>
      </c>
      <c r="AP581">
        <f>AH581/'Totals and Drop Down Lists'!AD$6*Inputs!L$37</f>
        <v>26883.54826801235</v>
      </c>
      <c r="AQ581">
        <f>IF(OR($D581="51",$D581="52",$D581="61"),(AA581/'Totals and Drop Down Lists'!W$4)*Inputs!E$38,0)</f>
        <v>0</v>
      </c>
      <c r="AR581">
        <f>IF(OR($D581="51",$D581="52",$D581="61"),(AB581/'Totals and Drop Down Lists'!X$4)*Inputs!F$38,0)</f>
        <v>0</v>
      </c>
      <c r="AS581">
        <f>IF(OR($D581="51",$D581="52",$D581="61"),(AC581/'Totals and Drop Down Lists'!Y$4)*Inputs!G$38,0)</f>
        <v>0</v>
      </c>
      <c r="AT581">
        <f>IF(OR($D581="51",$D581="52",$D581="61"),(AD581/'Totals and Drop Down Lists'!Z$4)*Inputs!H$38,0)</f>
        <v>0</v>
      </c>
      <c r="AU581">
        <f>IF(OR($D581="51",$D581="52",$D581="61"),(AE581/'Totals and Drop Down Lists'!AA$4)*Inputs!I$38,0)</f>
        <v>0</v>
      </c>
      <c r="AV581">
        <f>IF(OR($D581="51",$D581="52",$D581="61"),(AF581/'Totals and Drop Down Lists'!AB$4)*Inputs!J$38,0)</f>
        <v>0</v>
      </c>
      <c r="AW581">
        <f>IF(OR($D581="51",$D581="52",$D581="61"),(AG581/'Totals and Drop Down Lists'!AC$4)*Inputs!K$38,0)</f>
        <v>0</v>
      </c>
      <c r="AX581">
        <f>IF(OR($D581="51",$D581="52",$D581="61"),(AH581/'Totals and Drop Down Lists'!AD$4)*Inputs!L$38,0)</f>
        <v>0</v>
      </c>
      <c r="AY581">
        <f>IF(OR($D581="51",$D581="52",$D581="61"),0,(AA581/'Totals and Drop Down Lists'!W$5)*Inputs!E$39)</f>
        <v>0</v>
      </c>
      <c r="AZ581">
        <f>IF(OR($D581="51",$D581="52",$D581="61"),0,(AB581/'Totals and Drop Down Lists'!X$5)*Inputs!F$39)</f>
        <v>0</v>
      </c>
      <c r="BA581">
        <f>IF(OR($D581="51",$D581="52",$D581="61"),0,(AC581/'Totals and Drop Down Lists'!Y$5)*Inputs!G$39)</f>
        <v>0</v>
      </c>
      <c r="BB581">
        <f>IF(OR($D581="51",$D581="52",$D581="61"),0,(AD581/'Totals and Drop Down Lists'!Z$5)*Inputs!H$39)</f>
        <v>0</v>
      </c>
      <c r="BC581">
        <f>IF(OR($D581="51",$D581="52",$D581="61"),0,(AE581/'Totals and Drop Down Lists'!AA$5)*Inputs!I$39)</f>
        <v>0</v>
      </c>
      <c r="BD581">
        <f>IF(OR($D581="51",$D581="52",$D581="61"),0,(AF581/'Totals and Drop Down Lists'!AB$5)*Inputs!J$39)</f>
        <v>0</v>
      </c>
      <c r="BE581">
        <f>IF(OR($D581="51",$D581="52",$D581="61"),0,(AG581/'Totals and Drop Down Lists'!AC$5)*Inputs!K$39)</f>
        <v>0</v>
      </c>
      <c r="BF581">
        <f>IF(OR($D581="51",$D581="52",$D581="61"),0,(AH581/'Totals and Drop Down Lists'!AD$5)*Inputs!L$39)</f>
        <v>0</v>
      </c>
      <c r="BG581" s="10">
        <f t="shared" si="82"/>
        <v>350279.86898501974</v>
      </c>
    </row>
    <row r="582" spans="1:59" ht="28.8">
      <c r="A582" s="1" t="s">
        <v>7400</v>
      </c>
      <c r="B582" s="1" t="s">
        <v>1373</v>
      </c>
      <c r="C582" s="1" t="s">
        <v>1378</v>
      </c>
      <c r="D582" s="1" t="s">
        <v>10</v>
      </c>
      <c r="E582" s="1" t="s">
        <v>1379</v>
      </c>
      <c r="F582" s="2">
        <v>22154</v>
      </c>
      <c r="G582" s="2">
        <v>119</v>
      </c>
      <c r="H582" s="2">
        <v>0</v>
      </c>
      <c r="I582" s="2">
        <v>2392</v>
      </c>
      <c r="J582" s="2">
        <v>9254</v>
      </c>
      <c r="K582" s="2">
        <v>1778</v>
      </c>
      <c r="L582" s="2">
        <v>61</v>
      </c>
      <c r="M582" s="2">
        <v>0</v>
      </c>
      <c r="N582" s="2">
        <v>0</v>
      </c>
      <c r="O582" s="2">
        <v>58</v>
      </c>
      <c r="P582" s="2">
        <v>0</v>
      </c>
      <c r="Q582" s="2">
        <v>0</v>
      </c>
      <c r="R582" s="2">
        <v>45</v>
      </c>
      <c r="S582" s="2">
        <v>1636900</v>
      </c>
      <c r="T582" s="2">
        <v>74830800</v>
      </c>
      <c r="U582" s="2">
        <v>65</v>
      </c>
      <c r="V582" s="2">
        <v>70</v>
      </c>
      <c r="W582" s="2">
        <v>0</v>
      </c>
      <c r="X582" s="2">
        <v>310</v>
      </c>
      <c r="Y582" s="2">
        <v>0</v>
      </c>
      <c r="Z582" s="2">
        <v>220</v>
      </c>
      <c r="AA582" s="9">
        <f t="shared" si="83"/>
        <v>22154</v>
      </c>
      <c r="AB582" s="9">
        <f t="shared" si="84"/>
        <v>2273</v>
      </c>
      <c r="AC582" s="9">
        <f t="shared" si="85"/>
        <v>164</v>
      </c>
      <c r="AD582" s="9">
        <f t="shared" si="86"/>
        <v>45</v>
      </c>
      <c r="AE582" s="44">
        <f t="shared" si="87"/>
        <v>2.3857767614785461E-5</v>
      </c>
      <c r="AF582" s="9">
        <f t="shared" si="88"/>
        <v>240</v>
      </c>
      <c r="AG582" s="9">
        <f t="shared" si="81"/>
        <v>220</v>
      </c>
      <c r="AH582" s="44">
        <f t="shared" si="89"/>
        <v>1.5728091555916056E-5</v>
      </c>
      <c r="AI582">
        <f>AA582/'Totals and Drop Down Lists'!W$6*Inputs!E$37</f>
        <v>20096.788579998025</v>
      </c>
      <c r="AJ582">
        <f>AB582/'Totals and Drop Down Lists'!X$6*Inputs!F$37</f>
        <v>7479.050066406473</v>
      </c>
      <c r="AK582">
        <f>AC582/'Totals and Drop Down Lists'!Y$6*Inputs!G$37</f>
        <v>1081.1433969558009</v>
      </c>
      <c r="AL582">
        <f>AD582/'Totals and Drop Down Lists'!Z$6*Inputs!H$37</f>
        <v>360.78755714972499</v>
      </c>
      <c r="AM582">
        <f>AE582/'Totals and Drop Down Lists'!AA$6*Inputs!I$37</f>
        <v>2970.0379913663742</v>
      </c>
      <c r="AN582">
        <f>AF582/'Totals and Drop Down Lists'!AB$6*Inputs!J$37</f>
        <v>4789.6063536827387</v>
      </c>
      <c r="AO582">
        <f>AG582/'Totals and Drop Down Lists'!AC$6*Inputs!K$37</f>
        <v>4097.186759400156</v>
      </c>
      <c r="AP582">
        <f>AH582/'Totals and Drop Down Lists'!AD$6*Inputs!L$37</f>
        <v>3701.2903553798037</v>
      </c>
      <c r="AQ582">
        <f>IF(OR($D582="51",$D582="52",$D582="61"),(AA582/'Totals and Drop Down Lists'!W$4)*Inputs!E$38,0)</f>
        <v>0</v>
      </c>
      <c r="AR582">
        <f>IF(OR($D582="51",$D582="52",$D582="61"),(AB582/'Totals and Drop Down Lists'!X$4)*Inputs!F$38,0)</f>
        <v>0</v>
      </c>
      <c r="AS582">
        <f>IF(OR($D582="51",$D582="52",$D582="61"),(AC582/'Totals and Drop Down Lists'!Y$4)*Inputs!G$38,0)</f>
        <v>0</v>
      </c>
      <c r="AT582">
        <f>IF(OR($D582="51",$D582="52",$D582="61"),(AD582/'Totals and Drop Down Lists'!Z$4)*Inputs!H$38,0)</f>
        <v>0</v>
      </c>
      <c r="AU582">
        <f>IF(OR($D582="51",$D582="52",$D582="61"),(AE582/'Totals and Drop Down Lists'!AA$4)*Inputs!I$38,0)</f>
        <v>0</v>
      </c>
      <c r="AV582">
        <f>IF(OR($D582="51",$D582="52",$D582="61"),(AF582/'Totals and Drop Down Lists'!AB$4)*Inputs!J$38,0)</f>
        <v>0</v>
      </c>
      <c r="AW582">
        <f>IF(OR($D582="51",$D582="52",$D582="61"),(AG582/'Totals and Drop Down Lists'!AC$4)*Inputs!K$38,0)</f>
        <v>0</v>
      </c>
      <c r="AX582">
        <f>IF(OR($D582="51",$D582="52",$D582="61"),(AH582/'Totals and Drop Down Lists'!AD$4)*Inputs!L$38,0)</f>
        <v>0</v>
      </c>
      <c r="AY582">
        <f>IF(OR($D582="51",$D582="52",$D582="61"),0,(AA582/'Totals and Drop Down Lists'!W$5)*Inputs!E$39)</f>
        <v>0</v>
      </c>
      <c r="AZ582">
        <f>IF(OR($D582="51",$D582="52",$D582="61"),0,(AB582/'Totals and Drop Down Lists'!X$5)*Inputs!F$39)</f>
        <v>0</v>
      </c>
      <c r="BA582">
        <f>IF(OR($D582="51",$D582="52",$D582="61"),0,(AC582/'Totals and Drop Down Lists'!Y$5)*Inputs!G$39)</f>
        <v>0</v>
      </c>
      <c r="BB582">
        <f>IF(OR($D582="51",$D582="52",$D582="61"),0,(AD582/'Totals and Drop Down Lists'!Z$5)*Inputs!H$39)</f>
        <v>0</v>
      </c>
      <c r="BC582">
        <f>IF(OR($D582="51",$D582="52",$D582="61"),0,(AE582/'Totals and Drop Down Lists'!AA$5)*Inputs!I$39)</f>
        <v>0</v>
      </c>
      <c r="BD582">
        <f>IF(OR($D582="51",$D582="52",$D582="61"),0,(AF582/'Totals and Drop Down Lists'!AB$5)*Inputs!J$39)</f>
        <v>0</v>
      </c>
      <c r="BE582">
        <f>IF(OR($D582="51",$D582="52",$D582="61"),0,(AG582/'Totals and Drop Down Lists'!AC$5)*Inputs!K$39)</f>
        <v>0</v>
      </c>
      <c r="BF582">
        <f>IF(OR($D582="51",$D582="52",$D582="61"),0,(AH582/'Totals and Drop Down Lists'!AD$5)*Inputs!L$39)</f>
        <v>0</v>
      </c>
      <c r="BG582" s="10">
        <f t="shared" si="82"/>
        <v>44575.89106033909</v>
      </c>
    </row>
    <row r="583" spans="1:59" ht="28.8">
      <c r="A583" s="1" t="s">
        <v>7400</v>
      </c>
      <c r="B583" s="1" t="s">
        <v>1373</v>
      </c>
      <c r="C583" s="1" t="s">
        <v>1380</v>
      </c>
      <c r="D583" s="1" t="s">
        <v>58</v>
      </c>
      <c r="E583" s="1" t="s">
        <v>1381</v>
      </c>
      <c r="F583" s="2">
        <v>117202</v>
      </c>
      <c r="G583" s="2">
        <v>756</v>
      </c>
      <c r="H583" s="2">
        <v>82</v>
      </c>
      <c r="I583" s="2">
        <v>18447</v>
      </c>
      <c r="J583" s="2">
        <v>48784</v>
      </c>
      <c r="K583" s="2">
        <v>12778</v>
      </c>
      <c r="L583" s="2">
        <v>155</v>
      </c>
      <c r="M583" s="2">
        <v>67</v>
      </c>
      <c r="N583" s="2">
        <v>35</v>
      </c>
      <c r="O583" s="2">
        <v>402</v>
      </c>
      <c r="P583" s="2">
        <v>218</v>
      </c>
      <c r="Q583" s="2">
        <v>22</v>
      </c>
      <c r="R583" s="2">
        <v>1008</v>
      </c>
      <c r="S583" s="2">
        <v>11668100</v>
      </c>
      <c r="T583" s="2">
        <v>496615000</v>
      </c>
      <c r="U583" s="2">
        <v>2630</v>
      </c>
      <c r="V583" s="2">
        <v>460</v>
      </c>
      <c r="W583" s="2">
        <v>75</v>
      </c>
      <c r="X583" s="2">
        <v>2375</v>
      </c>
      <c r="Y583" s="2">
        <v>160</v>
      </c>
      <c r="Z583" s="2">
        <v>1810</v>
      </c>
      <c r="AA583" s="9">
        <f t="shared" si="83"/>
        <v>117202</v>
      </c>
      <c r="AB583" s="9">
        <f t="shared" si="84"/>
        <v>17609</v>
      </c>
      <c r="AC583" s="9">
        <f t="shared" si="85"/>
        <v>1907</v>
      </c>
      <c r="AD583" s="9">
        <f t="shared" si="86"/>
        <v>1008</v>
      </c>
      <c r="AE583" s="44">
        <f t="shared" si="87"/>
        <v>2.3374597783095213E-4</v>
      </c>
      <c r="AF583" s="9">
        <f t="shared" si="88"/>
        <v>1840</v>
      </c>
      <c r="AG583" s="9">
        <f t="shared" si="81"/>
        <v>1970</v>
      </c>
      <c r="AH583" s="44">
        <f t="shared" si="89"/>
        <v>1.9200068990953055E-4</v>
      </c>
      <c r="AI583">
        <f>AA583/'Totals and Drop Down Lists'!W$6*Inputs!E$37</f>
        <v>106318.66999877802</v>
      </c>
      <c r="AJ583">
        <f>AB583/'Totals and Drop Down Lists'!X$6*Inputs!F$37</f>
        <v>57940.427901166564</v>
      </c>
      <c r="AK583">
        <f>AC583/'Totals and Drop Down Lists'!Y$6*Inputs!G$37</f>
        <v>12571.588158504343</v>
      </c>
      <c r="AL583">
        <f>AD583/'Totals and Drop Down Lists'!Z$6*Inputs!H$37</f>
        <v>8081.641280153839</v>
      </c>
      <c r="AM583">
        <f>AE583/'Totals and Drop Down Lists'!AA$6*Inputs!I$37</f>
        <v>29098.884929064763</v>
      </c>
      <c r="AN583">
        <f>AF583/'Totals and Drop Down Lists'!AB$6*Inputs!J$37</f>
        <v>36720.315378234329</v>
      </c>
      <c r="AO583">
        <f>AG583/'Totals and Drop Down Lists'!AC$6*Inputs!K$37</f>
        <v>36688.445072810493</v>
      </c>
      <c r="AP583">
        <f>AH583/'Totals and Drop Down Lists'!AD$6*Inputs!L$37</f>
        <v>45183.504893898309</v>
      </c>
      <c r="AQ583">
        <f>IF(OR($D583="51",$D583="52",$D583="61"),(AA583/'Totals and Drop Down Lists'!W$4)*Inputs!E$38,0)</f>
        <v>0</v>
      </c>
      <c r="AR583">
        <f>IF(OR($D583="51",$D583="52",$D583="61"),(AB583/'Totals and Drop Down Lists'!X$4)*Inputs!F$38,0)</f>
        <v>0</v>
      </c>
      <c r="AS583">
        <f>IF(OR($D583="51",$D583="52",$D583="61"),(AC583/'Totals and Drop Down Lists'!Y$4)*Inputs!G$38,0)</f>
        <v>0</v>
      </c>
      <c r="AT583">
        <f>IF(OR($D583="51",$D583="52",$D583="61"),(AD583/'Totals and Drop Down Lists'!Z$4)*Inputs!H$38,0)</f>
        <v>0</v>
      </c>
      <c r="AU583">
        <f>IF(OR($D583="51",$D583="52",$D583="61"),(AE583/'Totals and Drop Down Lists'!AA$4)*Inputs!I$38,0)</f>
        <v>0</v>
      </c>
      <c r="AV583">
        <f>IF(OR($D583="51",$D583="52",$D583="61"),(AF583/'Totals and Drop Down Lists'!AB$4)*Inputs!J$38,0)</f>
        <v>0</v>
      </c>
      <c r="AW583">
        <f>IF(OR($D583="51",$D583="52",$D583="61"),(AG583/'Totals and Drop Down Lists'!AC$4)*Inputs!K$38,0)</f>
        <v>0</v>
      </c>
      <c r="AX583">
        <f>IF(OR($D583="51",$D583="52",$D583="61"),(AH583/'Totals and Drop Down Lists'!AD$4)*Inputs!L$38,0)</f>
        <v>0</v>
      </c>
      <c r="AY583">
        <f>IF(OR($D583="51",$D583="52",$D583="61"),0,(AA583/'Totals and Drop Down Lists'!W$5)*Inputs!E$39)</f>
        <v>0</v>
      </c>
      <c r="AZ583">
        <f>IF(OR($D583="51",$D583="52",$D583="61"),0,(AB583/'Totals and Drop Down Lists'!X$5)*Inputs!F$39)</f>
        <v>0</v>
      </c>
      <c r="BA583">
        <f>IF(OR($D583="51",$D583="52",$D583="61"),0,(AC583/'Totals and Drop Down Lists'!Y$5)*Inputs!G$39)</f>
        <v>0</v>
      </c>
      <c r="BB583">
        <f>IF(OR($D583="51",$D583="52",$D583="61"),0,(AD583/'Totals and Drop Down Lists'!Z$5)*Inputs!H$39)</f>
        <v>0</v>
      </c>
      <c r="BC583">
        <f>IF(OR($D583="51",$D583="52",$D583="61"),0,(AE583/'Totals and Drop Down Lists'!AA$5)*Inputs!I$39)</f>
        <v>0</v>
      </c>
      <c r="BD583">
        <f>IF(OR($D583="51",$D583="52",$D583="61"),0,(AF583/'Totals and Drop Down Lists'!AB$5)*Inputs!J$39)</f>
        <v>0</v>
      </c>
      <c r="BE583">
        <f>IF(OR($D583="51",$D583="52",$D583="61"),0,(AG583/'Totals and Drop Down Lists'!AC$5)*Inputs!K$39)</f>
        <v>0</v>
      </c>
      <c r="BF583">
        <f>IF(OR($D583="51",$D583="52",$D583="61"),0,(AH583/'Totals and Drop Down Lists'!AD$5)*Inputs!L$39)</f>
        <v>0</v>
      </c>
      <c r="BG583" s="10">
        <f t="shared" si="82"/>
        <v>332603.47761261067</v>
      </c>
    </row>
    <row r="584" spans="1:59" ht="28.8">
      <c r="A584" s="1" t="s">
        <v>7400</v>
      </c>
      <c r="B584" s="1" t="s">
        <v>1373</v>
      </c>
      <c r="C584" s="1" t="s">
        <v>1382</v>
      </c>
      <c r="D584" s="1" t="s">
        <v>25</v>
      </c>
      <c r="E584" s="1" t="s">
        <v>1383</v>
      </c>
      <c r="F584" s="2">
        <v>147786</v>
      </c>
      <c r="G584" s="2">
        <v>643</v>
      </c>
      <c r="H584" s="2">
        <v>52</v>
      </c>
      <c r="I584" s="2">
        <v>18766</v>
      </c>
      <c r="J584" s="2">
        <v>59891</v>
      </c>
      <c r="K584" s="2">
        <v>14273</v>
      </c>
      <c r="L584" s="2">
        <v>243</v>
      </c>
      <c r="M584" s="2">
        <v>3</v>
      </c>
      <c r="N584" s="2">
        <v>62</v>
      </c>
      <c r="O584" s="2">
        <v>484</v>
      </c>
      <c r="P584" s="2">
        <v>104</v>
      </c>
      <c r="Q584" s="2">
        <v>11</v>
      </c>
      <c r="R584" s="2">
        <v>634</v>
      </c>
      <c r="S584" s="2">
        <v>13586100</v>
      </c>
      <c r="T584" s="2">
        <v>615382800</v>
      </c>
      <c r="U584" s="2">
        <v>1834</v>
      </c>
      <c r="V584" s="2">
        <v>179</v>
      </c>
      <c r="W584" s="2">
        <v>19</v>
      </c>
      <c r="X584" s="2">
        <v>2360</v>
      </c>
      <c r="Y584" s="2">
        <v>105</v>
      </c>
      <c r="Z584" s="2">
        <v>1910</v>
      </c>
      <c r="AA584" s="9">
        <f t="shared" si="83"/>
        <v>147786</v>
      </c>
      <c r="AB584" s="9">
        <f t="shared" si="84"/>
        <v>18071</v>
      </c>
      <c r="AC584" s="9">
        <f t="shared" si="85"/>
        <v>1541</v>
      </c>
      <c r="AD584" s="9">
        <f t="shared" si="86"/>
        <v>634</v>
      </c>
      <c r="AE584" s="44">
        <f t="shared" si="87"/>
        <v>2.375553157189252E-4</v>
      </c>
      <c r="AF584" s="9">
        <f t="shared" si="88"/>
        <v>2162</v>
      </c>
      <c r="AG584" s="9">
        <f t="shared" si="81"/>
        <v>2015</v>
      </c>
      <c r="AH584" s="44">
        <f t="shared" si="89"/>
        <v>1.7868160218840033E-4</v>
      </c>
      <c r="AI584">
        <f>AA584/'Totals and Drop Down Lists'!W$6*Inputs!E$37</f>
        <v>134062.65221104937</v>
      </c>
      <c r="AJ584">
        <f>AB584/'Totals and Drop Down Lists'!X$6*Inputs!F$37</f>
        <v>59460.586779600257</v>
      </c>
      <c r="AK584">
        <f>AC584/'Totals and Drop Down Lists'!Y$6*Inputs!G$37</f>
        <v>10158.792528712738</v>
      </c>
      <c r="AL584">
        <f>AD584/'Totals and Drop Down Lists'!Z$6*Inputs!H$37</f>
        <v>5083.0958051761254</v>
      </c>
      <c r="AM584">
        <f>AE584/'Totals and Drop Down Lists'!AA$6*Inputs!I$37</f>
        <v>29573.106928034184</v>
      </c>
      <c r="AN584">
        <f>AF584/'Totals and Drop Down Lists'!AB$6*Inputs!J$37</f>
        <v>43146.370569425337</v>
      </c>
      <c r="AO584">
        <f>AG584/'Totals and Drop Down Lists'!AC$6*Inputs!K$37</f>
        <v>37526.506000869616</v>
      </c>
      <c r="AP584">
        <f>AH584/'Totals and Drop Down Lists'!AD$6*Inputs!L$37</f>
        <v>42049.125191859152</v>
      </c>
      <c r="AQ584">
        <f>IF(OR($D584="51",$D584="52",$D584="61"),(AA584/'Totals and Drop Down Lists'!W$4)*Inputs!E$38,0)</f>
        <v>0</v>
      </c>
      <c r="AR584">
        <f>IF(OR($D584="51",$D584="52",$D584="61"),(AB584/'Totals and Drop Down Lists'!X$4)*Inputs!F$38,0)</f>
        <v>0</v>
      </c>
      <c r="AS584">
        <f>IF(OR($D584="51",$D584="52",$D584="61"),(AC584/'Totals and Drop Down Lists'!Y$4)*Inputs!G$38,0)</f>
        <v>0</v>
      </c>
      <c r="AT584">
        <f>IF(OR($D584="51",$D584="52",$D584="61"),(AD584/'Totals and Drop Down Lists'!Z$4)*Inputs!H$38,0)</f>
        <v>0</v>
      </c>
      <c r="AU584">
        <f>IF(OR($D584="51",$D584="52",$D584="61"),(AE584/'Totals and Drop Down Lists'!AA$4)*Inputs!I$38,0)</f>
        <v>0</v>
      </c>
      <c r="AV584">
        <f>IF(OR($D584="51",$D584="52",$D584="61"),(AF584/'Totals and Drop Down Lists'!AB$4)*Inputs!J$38,0)</f>
        <v>0</v>
      </c>
      <c r="AW584">
        <f>IF(OR($D584="51",$D584="52",$D584="61"),(AG584/'Totals and Drop Down Lists'!AC$4)*Inputs!K$38,0)</f>
        <v>0</v>
      </c>
      <c r="AX584">
        <f>IF(OR($D584="51",$D584="52",$D584="61"),(AH584/'Totals and Drop Down Lists'!AD$4)*Inputs!L$38,0)</f>
        <v>0</v>
      </c>
      <c r="AY584">
        <f>IF(OR($D584="51",$D584="52",$D584="61"),0,(AA584/'Totals and Drop Down Lists'!W$5)*Inputs!E$39)</f>
        <v>0</v>
      </c>
      <c r="AZ584">
        <f>IF(OR($D584="51",$D584="52",$D584="61"),0,(AB584/'Totals and Drop Down Lists'!X$5)*Inputs!F$39)</f>
        <v>0</v>
      </c>
      <c r="BA584">
        <f>IF(OR($D584="51",$D584="52",$D584="61"),0,(AC584/'Totals and Drop Down Lists'!Y$5)*Inputs!G$39)</f>
        <v>0</v>
      </c>
      <c r="BB584">
        <f>IF(OR($D584="51",$D584="52",$D584="61"),0,(AD584/'Totals and Drop Down Lists'!Z$5)*Inputs!H$39)</f>
        <v>0</v>
      </c>
      <c r="BC584">
        <f>IF(OR($D584="51",$D584="52",$D584="61"),0,(AE584/'Totals and Drop Down Lists'!AA$5)*Inputs!I$39)</f>
        <v>0</v>
      </c>
      <c r="BD584">
        <f>IF(OR($D584="51",$D584="52",$D584="61"),0,(AF584/'Totals and Drop Down Lists'!AB$5)*Inputs!J$39)</f>
        <v>0</v>
      </c>
      <c r="BE584">
        <f>IF(OR($D584="51",$D584="52",$D584="61"),0,(AG584/'Totals and Drop Down Lists'!AC$5)*Inputs!K$39)</f>
        <v>0</v>
      </c>
      <c r="BF584">
        <f>IF(OR($D584="51",$D584="52",$D584="61"),0,(AH584/'Totals and Drop Down Lists'!AD$5)*Inputs!L$39)</f>
        <v>0</v>
      </c>
      <c r="BG584" s="10">
        <f t="shared" si="82"/>
        <v>361060.2360147268</v>
      </c>
    </row>
    <row r="585" spans="1:59" ht="28.8">
      <c r="A585" s="1" t="s">
        <v>7400</v>
      </c>
      <c r="B585" s="1" t="s">
        <v>1373</v>
      </c>
      <c r="C585" s="1" t="s">
        <v>1384</v>
      </c>
      <c r="D585" s="1" t="s">
        <v>58</v>
      </c>
      <c r="E585" s="1" t="s">
        <v>1385</v>
      </c>
      <c r="F585" s="2">
        <v>71979</v>
      </c>
      <c r="G585" s="2">
        <v>549</v>
      </c>
      <c r="H585" s="2">
        <v>71</v>
      </c>
      <c r="I585" s="2">
        <v>9520</v>
      </c>
      <c r="J585" s="2">
        <v>31672</v>
      </c>
      <c r="K585" s="2">
        <v>6364</v>
      </c>
      <c r="L585" s="2">
        <v>189</v>
      </c>
      <c r="M585" s="2">
        <v>0</v>
      </c>
      <c r="N585" s="2">
        <v>41</v>
      </c>
      <c r="O585" s="2">
        <v>84</v>
      </c>
      <c r="P585" s="2">
        <v>8</v>
      </c>
      <c r="Q585" s="2">
        <v>0</v>
      </c>
      <c r="R585" s="2">
        <v>455</v>
      </c>
      <c r="S585" s="2">
        <v>5850200</v>
      </c>
      <c r="T585" s="2">
        <v>277841800</v>
      </c>
      <c r="U585" s="2">
        <v>1430</v>
      </c>
      <c r="V585" s="2">
        <v>175</v>
      </c>
      <c r="W585" s="2">
        <v>10</v>
      </c>
      <c r="X585" s="2">
        <v>1335</v>
      </c>
      <c r="Y585" s="2">
        <v>40</v>
      </c>
      <c r="Z585" s="2">
        <v>1090</v>
      </c>
      <c r="AA585" s="9">
        <f t="shared" si="83"/>
        <v>71979</v>
      </c>
      <c r="AB585" s="9">
        <f t="shared" si="84"/>
        <v>8900</v>
      </c>
      <c r="AC585" s="9">
        <f t="shared" si="85"/>
        <v>777</v>
      </c>
      <c r="AD585" s="9">
        <f t="shared" si="86"/>
        <v>455</v>
      </c>
      <c r="AE585" s="44">
        <f t="shared" si="87"/>
        <v>8.9306000271330432E-5</v>
      </c>
      <c r="AF585" s="9">
        <f t="shared" si="88"/>
        <v>1150</v>
      </c>
      <c r="AG585" s="9">
        <f t="shared" si="81"/>
        <v>1130</v>
      </c>
      <c r="AH585" s="44">
        <f t="shared" si="89"/>
        <v>8.4485895562586791E-5</v>
      </c>
      <c r="AI585">
        <f>AA585/'Totals and Drop Down Lists'!W$6*Inputs!E$37</f>
        <v>65295.059366239853</v>
      </c>
      <c r="AJ585">
        <f>AB585/'Totals and Drop Down Lists'!X$6*Inputs!F$37</f>
        <v>29284.445926536566</v>
      </c>
      <c r="AK585">
        <f>AC585/'Totals and Drop Down Lists'!Y$6*Inputs!G$37</f>
        <v>5122.2464599674222</v>
      </c>
      <c r="AL585">
        <f>AD585/'Totals and Drop Down Lists'!Z$6*Inputs!H$37</f>
        <v>3647.9630778472192</v>
      </c>
      <c r="AM585">
        <f>AE585/'Totals and Drop Down Lists'!AA$6*Inputs!I$37</f>
        <v>11117.645956885235</v>
      </c>
      <c r="AN585">
        <f>AF585/'Totals and Drop Down Lists'!AB$6*Inputs!J$37</f>
        <v>22950.197111396454</v>
      </c>
      <c r="AO585">
        <f>AG585/'Totals and Drop Down Lists'!AC$6*Inputs!K$37</f>
        <v>21044.641082373528</v>
      </c>
      <c r="AP585">
        <f>AH585/'Totals and Drop Down Lists'!AD$6*Inputs!L$37</f>
        <v>19882.058118729889</v>
      </c>
      <c r="AQ585">
        <f>IF(OR($D585="51",$D585="52",$D585="61"),(AA585/'Totals and Drop Down Lists'!W$4)*Inputs!E$38,0)</f>
        <v>0</v>
      </c>
      <c r="AR585">
        <f>IF(OR($D585="51",$D585="52",$D585="61"),(AB585/'Totals and Drop Down Lists'!X$4)*Inputs!F$38,0)</f>
        <v>0</v>
      </c>
      <c r="AS585">
        <f>IF(OR($D585="51",$D585="52",$D585="61"),(AC585/'Totals and Drop Down Lists'!Y$4)*Inputs!G$38,0)</f>
        <v>0</v>
      </c>
      <c r="AT585">
        <f>IF(OR($D585="51",$D585="52",$D585="61"),(AD585/'Totals and Drop Down Lists'!Z$4)*Inputs!H$38,0)</f>
        <v>0</v>
      </c>
      <c r="AU585">
        <f>IF(OR($D585="51",$D585="52",$D585="61"),(AE585/'Totals and Drop Down Lists'!AA$4)*Inputs!I$38,0)</f>
        <v>0</v>
      </c>
      <c r="AV585">
        <f>IF(OR($D585="51",$D585="52",$D585="61"),(AF585/'Totals and Drop Down Lists'!AB$4)*Inputs!J$38,0)</f>
        <v>0</v>
      </c>
      <c r="AW585">
        <f>IF(OR($D585="51",$D585="52",$D585="61"),(AG585/'Totals and Drop Down Lists'!AC$4)*Inputs!K$38,0)</f>
        <v>0</v>
      </c>
      <c r="AX585">
        <f>IF(OR($D585="51",$D585="52",$D585="61"),(AH585/'Totals and Drop Down Lists'!AD$4)*Inputs!L$38,0)</f>
        <v>0</v>
      </c>
      <c r="AY585">
        <f>IF(OR($D585="51",$D585="52",$D585="61"),0,(AA585/'Totals and Drop Down Lists'!W$5)*Inputs!E$39)</f>
        <v>0</v>
      </c>
      <c r="AZ585">
        <f>IF(OR($D585="51",$D585="52",$D585="61"),0,(AB585/'Totals and Drop Down Lists'!X$5)*Inputs!F$39)</f>
        <v>0</v>
      </c>
      <c r="BA585">
        <f>IF(OR($D585="51",$D585="52",$D585="61"),0,(AC585/'Totals and Drop Down Lists'!Y$5)*Inputs!G$39)</f>
        <v>0</v>
      </c>
      <c r="BB585">
        <f>IF(OR($D585="51",$D585="52",$D585="61"),0,(AD585/'Totals and Drop Down Lists'!Z$5)*Inputs!H$39)</f>
        <v>0</v>
      </c>
      <c r="BC585">
        <f>IF(OR($D585="51",$D585="52",$D585="61"),0,(AE585/'Totals and Drop Down Lists'!AA$5)*Inputs!I$39)</f>
        <v>0</v>
      </c>
      <c r="BD585">
        <f>IF(OR($D585="51",$D585="52",$D585="61"),0,(AF585/'Totals and Drop Down Lists'!AB$5)*Inputs!J$39)</f>
        <v>0</v>
      </c>
      <c r="BE585">
        <f>IF(OR($D585="51",$D585="52",$D585="61"),0,(AG585/'Totals and Drop Down Lists'!AC$5)*Inputs!K$39)</f>
        <v>0</v>
      </c>
      <c r="BF585">
        <f>IF(OR($D585="51",$D585="52",$D585="61"),0,(AH585/'Totals and Drop Down Lists'!AD$5)*Inputs!L$39)</f>
        <v>0</v>
      </c>
      <c r="BG585" s="10">
        <f t="shared" si="82"/>
        <v>178344.25709997618</v>
      </c>
    </row>
    <row r="586" spans="1:59" ht="28.8">
      <c r="A586" s="1" t="s">
        <v>7401</v>
      </c>
      <c r="B586" s="1" t="s">
        <v>2444</v>
      </c>
      <c r="C586" s="1" t="s">
        <v>41</v>
      </c>
      <c r="D586" s="1" t="s">
        <v>25</v>
      </c>
      <c r="E586" s="1" t="s">
        <v>2445</v>
      </c>
      <c r="F586" s="2">
        <v>192665</v>
      </c>
      <c r="G586" s="2">
        <v>1216</v>
      </c>
      <c r="H586" s="2">
        <v>100</v>
      </c>
      <c r="I586" s="2">
        <v>18652</v>
      </c>
      <c r="J586" s="2">
        <v>67805</v>
      </c>
      <c r="K586" s="2">
        <v>15873</v>
      </c>
      <c r="L586" s="2">
        <v>505</v>
      </c>
      <c r="M586" s="2">
        <v>17</v>
      </c>
      <c r="N586" s="2">
        <v>34</v>
      </c>
      <c r="O586" s="2">
        <v>298</v>
      </c>
      <c r="P586" s="2">
        <v>73</v>
      </c>
      <c r="Q586" s="2">
        <v>0</v>
      </c>
      <c r="R586" s="2">
        <v>966</v>
      </c>
      <c r="S586" s="2">
        <v>16030600</v>
      </c>
      <c r="T586" s="2">
        <v>758290900</v>
      </c>
      <c r="U586" s="2">
        <v>923</v>
      </c>
      <c r="V586" s="2">
        <v>299</v>
      </c>
      <c r="W586" s="2">
        <v>25</v>
      </c>
      <c r="X586" s="2">
        <v>2104</v>
      </c>
      <c r="Y586" s="2">
        <v>64</v>
      </c>
      <c r="Z586" s="2">
        <v>1579</v>
      </c>
      <c r="AA586" s="9">
        <f t="shared" si="83"/>
        <v>192665</v>
      </c>
      <c r="AB586" s="9">
        <f t="shared" si="84"/>
        <v>17336</v>
      </c>
      <c r="AC586" s="9">
        <f t="shared" si="85"/>
        <v>1893</v>
      </c>
      <c r="AD586" s="9">
        <f t="shared" si="86"/>
        <v>966</v>
      </c>
      <c r="AE586" s="44">
        <f t="shared" si="87"/>
        <v>2.595088051920847E-4</v>
      </c>
      <c r="AF586" s="9">
        <f t="shared" si="88"/>
        <v>1780</v>
      </c>
      <c r="AG586" s="9">
        <f t="shared" si="81"/>
        <v>1643</v>
      </c>
      <c r="AH586" s="44">
        <f t="shared" si="89"/>
        <v>1.431152605910975E-4</v>
      </c>
      <c r="AI586">
        <f>AA586/'Totals and Drop Down Lists'!W$6*Inputs!E$37</f>
        <v>174774.20654352801</v>
      </c>
      <c r="AJ586">
        <f>AB586/'Totals and Drop Down Lists'!X$6*Inputs!F$37</f>
        <v>57042.152200273922</v>
      </c>
      <c r="AK586">
        <f>AC586/'Totals and Drop Down Lists'!Y$6*Inputs!G$37</f>
        <v>12479.295429495922</v>
      </c>
      <c r="AL586">
        <f>AD586/'Totals and Drop Down Lists'!Z$6*Inputs!H$37</f>
        <v>7744.906226814097</v>
      </c>
      <c r="AM586">
        <f>AE586/'Totals and Drop Down Lists'!AA$6*Inputs!I$37</f>
        <v>32306.082570647835</v>
      </c>
      <c r="AN586">
        <f>AF586/'Totals and Drop Down Lists'!AB$6*Inputs!J$37</f>
        <v>35522.913789813647</v>
      </c>
      <c r="AO586">
        <f>AG586/'Totals and Drop Down Lists'!AC$6*Inputs!K$37</f>
        <v>30598.53566224753</v>
      </c>
      <c r="AP586">
        <f>AH586/'Totals and Drop Down Lists'!AD$6*Inputs!L$37</f>
        <v>33679.301258533676</v>
      </c>
      <c r="AQ586">
        <f>IF(OR($D586="51",$D586="52",$D586="61"),(AA586/'Totals and Drop Down Lists'!W$4)*Inputs!E$38,0)</f>
        <v>0</v>
      </c>
      <c r="AR586">
        <f>IF(OR($D586="51",$D586="52",$D586="61"),(AB586/'Totals and Drop Down Lists'!X$4)*Inputs!F$38,0)</f>
        <v>0</v>
      </c>
      <c r="AS586">
        <f>IF(OR($D586="51",$D586="52",$D586="61"),(AC586/'Totals and Drop Down Lists'!Y$4)*Inputs!G$38,0)</f>
        <v>0</v>
      </c>
      <c r="AT586">
        <f>IF(OR($D586="51",$D586="52",$D586="61"),(AD586/'Totals and Drop Down Lists'!Z$4)*Inputs!H$38,0)</f>
        <v>0</v>
      </c>
      <c r="AU586">
        <f>IF(OR($D586="51",$D586="52",$D586="61"),(AE586/'Totals and Drop Down Lists'!AA$4)*Inputs!I$38,0)</f>
        <v>0</v>
      </c>
      <c r="AV586">
        <f>IF(OR($D586="51",$D586="52",$D586="61"),(AF586/'Totals and Drop Down Lists'!AB$4)*Inputs!J$38,0)</f>
        <v>0</v>
      </c>
      <c r="AW586">
        <f>IF(OR($D586="51",$D586="52",$D586="61"),(AG586/'Totals and Drop Down Lists'!AC$4)*Inputs!K$38,0)</f>
        <v>0</v>
      </c>
      <c r="AX586">
        <f>IF(OR($D586="51",$D586="52",$D586="61"),(AH586/'Totals and Drop Down Lists'!AD$4)*Inputs!L$38,0)</f>
        <v>0</v>
      </c>
      <c r="AY586">
        <f>IF(OR($D586="51",$D586="52",$D586="61"),0,(AA586/'Totals and Drop Down Lists'!W$5)*Inputs!E$39)</f>
        <v>0</v>
      </c>
      <c r="AZ586">
        <f>IF(OR($D586="51",$D586="52",$D586="61"),0,(AB586/'Totals and Drop Down Lists'!X$5)*Inputs!F$39)</f>
        <v>0</v>
      </c>
      <c r="BA586">
        <f>IF(OR($D586="51",$D586="52",$D586="61"),0,(AC586/'Totals and Drop Down Lists'!Y$5)*Inputs!G$39)</f>
        <v>0</v>
      </c>
      <c r="BB586">
        <f>IF(OR($D586="51",$D586="52",$D586="61"),0,(AD586/'Totals and Drop Down Lists'!Z$5)*Inputs!H$39)</f>
        <v>0</v>
      </c>
      <c r="BC586">
        <f>IF(OR($D586="51",$D586="52",$D586="61"),0,(AE586/'Totals and Drop Down Lists'!AA$5)*Inputs!I$39)</f>
        <v>0</v>
      </c>
      <c r="BD586">
        <f>IF(OR($D586="51",$D586="52",$D586="61"),0,(AF586/'Totals and Drop Down Lists'!AB$5)*Inputs!J$39)</f>
        <v>0</v>
      </c>
      <c r="BE586">
        <f>IF(OR($D586="51",$D586="52",$D586="61"),0,(AG586/'Totals and Drop Down Lists'!AC$5)*Inputs!K$39)</f>
        <v>0</v>
      </c>
      <c r="BF586">
        <f>IF(OR($D586="51",$D586="52",$D586="61"),0,(AH586/'Totals and Drop Down Lists'!AD$5)*Inputs!L$39)</f>
        <v>0</v>
      </c>
      <c r="BG586" s="10">
        <f t="shared" si="82"/>
        <v>384147.39368135459</v>
      </c>
    </row>
    <row r="587" spans="1:59" ht="28.8">
      <c r="A587" s="1" t="s">
        <v>7401</v>
      </c>
      <c r="B587" s="1" t="s">
        <v>2444</v>
      </c>
      <c r="C587" s="1" t="s">
        <v>2446</v>
      </c>
      <c r="D587" s="1" t="s">
        <v>215</v>
      </c>
      <c r="E587" s="1" t="s">
        <v>2447</v>
      </c>
      <c r="F587" s="2">
        <v>872598</v>
      </c>
      <c r="G587" s="2">
        <v>10515</v>
      </c>
      <c r="H587" s="2">
        <v>2671</v>
      </c>
      <c r="I587" s="2">
        <v>144738</v>
      </c>
      <c r="J587" s="2">
        <v>330897</v>
      </c>
      <c r="K587" s="2">
        <v>127101</v>
      </c>
      <c r="L587" s="2">
        <v>1723</v>
      </c>
      <c r="M587" s="2">
        <v>346</v>
      </c>
      <c r="N587" s="2">
        <v>37</v>
      </c>
      <c r="O587" s="2">
        <v>3102</v>
      </c>
      <c r="P587" s="2">
        <v>846</v>
      </c>
      <c r="Q587" s="2">
        <v>303</v>
      </c>
      <c r="R587" s="2">
        <v>20380</v>
      </c>
      <c r="S587" s="2">
        <v>119458100</v>
      </c>
      <c r="T587" s="2">
        <v>5250134700</v>
      </c>
      <c r="U587" s="2">
        <v>16416</v>
      </c>
      <c r="V587" s="2">
        <v>6480</v>
      </c>
      <c r="W587" s="2">
        <v>815</v>
      </c>
      <c r="X587" s="2">
        <v>27750</v>
      </c>
      <c r="Y587" s="2">
        <v>2090</v>
      </c>
      <c r="Z587" s="2">
        <v>18495</v>
      </c>
      <c r="AA587" s="9">
        <f t="shared" si="83"/>
        <v>872598</v>
      </c>
      <c r="AB587" s="9">
        <f t="shared" si="84"/>
        <v>131552</v>
      </c>
      <c r="AC587" s="9">
        <f t="shared" si="85"/>
        <v>26737</v>
      </c>
      <c r="AD587" s="9">
        <f t="shared" si="86"/>
        <v>20380</v>
      </c>
      <c r="AE587" s="44">
        <f t="shared" si="87"/>
        <v>3.4095800494266565E-3</v>
      </c>
      <c r="AF587" s="9">
        <f t="shared" si="88"/>
        <v>20455</v>
      </c>
      <c r="AG587" s="9">
        <f t="shared" si="81"/>
        <v>20585</v>
      </c>
      <c r="AH587" s="44">
        <f t="shared" si="89"/>
        <v>2.9421045074571844E-3</v>
      </c>
      <c r="AI587">
        <f>AA587/'Totals and Drop Down Lists'!W$6*Inputs!E$37</f>
        <v>791568.90499815438</v>
      </c>
      <c r="AJ587">
        <f>AB587/'Totals and Drop Down Lists'!X$6*Inputs!F$37</f>
        <v>432857.01466603798</v>
      </c>
      <c r="AK587">
        <f>AC587/'Totals and Drop Down Lists'!Y$6*Inputs!G$37</f>
        <v>176259.33539272714</v>
      </c>
      <c r="AL587">
        <f>AD587/'Totals and Drop Down Lists'!Z$6*Inputs!H$37</f>
        <v>163396.67588247545</v>
      </c>
      <c r="AM587">
        <f>AE587/'Totals and Drop Down Lists'!AA$6*Inputs!I$37</f>
        <v>424456.40534809406</v>
      </c>
      <c r="AN587">
        <f>AF587/'Totals and Drop Down Lists'!AB$6*Inputs!J$37</f>
        <v>408214.1581857517</v>
      </c>
      <c r="AO587">
        <f>AG587/'Totals and Drop Down Lists'!AC$6*Inputs!K$37</f>
        <v>383366.31564660097</v>
      </c>
      <c r="AP587">
        <f>AH587/'Totals and Drop Down Lists'!AD$6*Inputs!L$37</f>
        <v>692365.18615474692</v>
      </c>
      <c r="AQ587">
        <f>IF(OR($D587="51",$D587="52",$D587="61"),(AA587/'Totals and Drop Down Lists'!W$4)*Inputs!E$38,0)</f>
        <v>0</v>
      </c>
      <c r="AR587">
        <f>IF(OR($D587="51",$D587="52",$D587="61"),(AB587/'Totals and Drop Down Lists'!X$4)*Inputs!F$38,0)</f>
        <v>0</v>
      </c>
      <c r="AS587">
        <f>IF(OR($D587="51",$D587="52",$D587="61"),(AC587/'Totals and Drop Down Lists'!Y$4)*Inputs!G$38,0)</f>
        <v>0</v>
      </c>
      <c r="AT587">
        <f>IF(OR($D587="51",$D587="52",$D587="61"),(AD587/'Totals and Drop Down Lists'!Z$4)*Inputs!H$38,0)</f>
        <v>0</v>
      </c>
      <c r="AU587">
        <f>IF(OR($D587="51",$D587="52",$D587="61"),(AE587/'Totals and Drop Down Lists'!AA$4)*Inputs!I$38,0)</f>
        <v>0</v>
      </c>
      <c r="AV587">
        <f>IF(OR($D587="51",$D587="52",$D587="61"),(AF587/'Totals and Drop Down Lists'!AB$4)*Inputs!J$38,0)</f>
        <v>0</v>
      </c>
      <c r="AW587">
        <f>IF(OR($D587="51",$D587="52",$D587="61"),(AG587/'Totals and Drop Down Lists'!AC$4)*Inputs!K$38,0)</f>
        <v>0</v>
      </c>
      <c r="AX587">
        <f>IF(OR($D587="51",$D587="52",$D587="61"),(AH587/'Totals and Drop Down Lists'!AD$4)*Inputs!L$38,0)</f>
        <v>0</v>
      </c>
      <c r="AY587">
        <f>IF(OR($D587="51",$D587="52",$D587="61"),0,(AA587/'Totals and Drop Down Lists'!W$5)*Inputs!E$39)</f>
        <v>0</v>
      </c>
      <c r="AZ587">
        <f>IF(OR($D587="51",$D587="52",$D587="61"),0,(AB587/'Totals and Drop Down Lists'!X$5)*Inputs!F$39)</f>
        <v>0</v>
      </c>
      <c r="BA587">
        <f>IF(OR($D587="51",$D587="52",$D587="61"),0,(AC587/'Totals and Drop Down Lists'!Y$5)*Inputs!G$39)</f>
        <v>0</v>
      </c>
      <c r="BB587">
        <f>IF(OR($D587="51",$D587="52",$D587="61"),0,(AD587/'Totals and Drop Down Lists'!Z$5)*Inputs!H$39)</f>
        <v>0</v>
      </c>
      <c r="BC587">
        <f>IF(OR($D587="51",$D587="52",$D587="61"),0,(AE587/'Totals and Drop Down Lists'!AA$5)*Inputs!I$39)</f>
        <v>0</v>
      </c>
      <c r="BD587">
        <f>IF(OR($D587="51",$D587="52",$D587="61"),0,(AF587/'Totals and Drop Down Lists'!AB$5)*Inputs!J$39)</f>
        <v>0</v>
      </c>
      <c r="BE587">
        <f>IF(OR($D587="51",$D587="52",$D587="61"),0,(AG587/'Totals and Drop Down Lists'!AC$5)*Inputs!K$39)</f>
        <v>0</v>
      </c>
      <c r="BF587">
        <f>IF(OR($D587="51",$D587="52",$D587="61"),0,(AH587/'Totals and Drop Down Lists'!AD$5)*Inputs!L$39)</f>
        <v>0</v>
      </c>
      <c r="BG587" s="10">
        <f t="shared" si="82"/>
        <v>3472483.9962745886</v>
      </c>
    </row>
    <row r="588" spans="1:59" ht="28.8">
      <c r="A588" s="1" t="s">
        <v>7401</v>
      </c>
      <c r="B588" s="1" t="s">
        <v>2444</v>
      </c>
      <c r="C588" s="1" t="s">
        <v>2448</v>
      </c>
      <c r="D588" s="1" t="s">
        <v>25</v>
      </c>
      <c r="E588" s="1" t="s">
        <v>2449</v>
      </c>
      <c r="F588" s="2">
        <v>74163</v>
      </c>
      <c r="G588" s="2">
        <v>301</v>
      </c>
      <c r="H588" s="2">
        <v>84</v>
      </c>
      <c r="I588" s="2">
        <v>9207</v>
      </c>
      <c r="J588" s="2">
        <v>28044</v>
      </c>
      <c r="K588" s="2">
        <v>6058</v>
      </c>
      <c r="L588" s="2">
        <v>213</v>
      </c>
      <c r="M588" s="2">
        <v>20</v>
      </c>
      <c r="N588" s="2">
        <v>23</v>
      </c>
      <c r="O588" s="2">
        <v>120</v>
      </c>
      <c r="P588" s="2">
        <v>0</v>
      </c>
      <c r="Q588" s="2">
        <v>3</v>
      </c>
      <c r="R588" s="2">
        <v>1227</v>
      </c>
      <c r="S588" s="2">
        <v>5675400</v>
      </c>
      <c r="T588" s="2">
        <v>287572000</v>
      </c>
      <c r="U588" s="2">
        <v>742</v>
      </c>
      <c r="V588" s="2">
        <v>490</v>
      </c>
      <c r="W588" s="2">
        <v>65</v>
      </c>
      <c r="X588" s="2">
        <v>1215</v>
      </c>
      <c r="Y588" s="2">
        <v>160</v>
      </c>
      <c r="Z588" s="2">
        <v>645</v>
      </c>
      <c r="AA588" s="9">
        <f t="shared" si="83"/>
        <v>74163</v>
      </c>
      <c r="AB588" s="9">
        <f t="shared" si="84"/>
        <v>8822</v>
      </c>
      <c r="AC588" s="9">
        <f t="shared" si="85"/>
        <v>1606</v>
      </c>
      <c r="AD588" s="9">
        <f t="shared" si="86"/>
        <v>1227</v>
      </c>
      <c r="AE588" s="44">
        <f t="shared" si="87"/>
        <v>9.1393301372337294E-5</v>
      </c>
      <c r="AF588" s="9">
        <f t="shared" si="88"/>
        <v>660</v>
      </c>
      <c r="AG588" s="9">
        <f t="shared" si="81"/>
        <v>805</v>
      </c>
      <c r="AH588" s="44">
        <f t="shared" si="89"/>
        <v>6.470476693553958E-5</v>
      </c>
      <c r="AI588">
        <f>AA588/'Totals and Drop Down Lists'!W$6*Inputs!E$37</f>
        <v>67276.254015455139</v>
      </c>
      <c r="AJ588">
        <f>AB588/'Totals and Drop Down Lists'!X$6*Inputs!F$37</f>
        <v>29027.795726281525</v>
      </c>
      <c r="AK588">
        <f>AC588/'Totals and Drop Down Lists'!Y$6*Inputs!G$37</f>
        <v>10587.294484823269</v>
      </c>
      <c r="AL588">
        <f>AD588/'Totals and Drop Down Lists'!Z$6*Inputs!H$37</f>
        <v>9837.4740582825016</v>
      </c>
      <c r="AM588">
        <f>AE588/'Totals and Drop Down Lists'!AA$6*Inputs!I$37</f>
        <v>11377.492714951957</v>
      </c>
      <c r="AN588">
        <f>AF588/'Totals and Drop Down Lists'!AB$6*Inputs!J$37</f>
        <v>13171.417472627531</v>
      </c>
      <c r="AO588">
        <f>AG588/'Totals and Drop Down Lists'!AC$6*Inputs!K$37</f>
        <v>14991.978824168753</v>
      </c>
      <c r="AP588">
        <f>AH588/'Totals and Drop Down Lists'!AD$6*Inputs!L$37</f>
        <v>15226.966918025541</v>
      </c>
      <c r="AQ588">
        <f>IF(OR($D588="51",$D588="52",$D588="61"),(AA588/'Totals and Drop Down Lists'!W$4)*Inputs!E$38,0)</f>
        <v>0</v>
      </c>
      <c r="AR588">
        <f>IF(OR($D588="51",$D588="52",$D588="61"),(AB588/'Totals and Drop Down Lists'!X$4)*Inputs!F$38,0)</f>
        <v>0</v>
      </c>
      <c r="AS588">
        <f>IF(OR($D588="51",$D588="52",$D588="61"),(AC588/'Totals and Drop Down Lists'!Y$4)*Inputs!G$38,0)</f>
        <v>0</v>
      </c>
      <c r="AT588">
        <f>IF(OR($D588="51",$D588="52",$D588="61"),(AD588/'Totals and Drop Down Lists'!Z$4)*Inputs!H$38,0)</f>
        <v>0</v>
      </c>
      <c r="AU588">
        <f>IF(OR($D588="51",$D588="52",$D588="61"),(AE588/'Totals and Drop Down Lists'!AA$4)*Inputs!I$38,0)</f>
        <v>0</v>
      </c>
      <c r="AV588">
        <f>IF(OR($D588="51",$D588="52",$D588="61"),(AF588/'Totals and Drop Down Lists'!AB$4)*Inputs!J$38,0)</f>
        <v>0</v>
      </c>
      <c r="AW588">
        <f>IF(OR($D588="51",$D588="52",$D588="61"),(AG588/'Totals and Drop Down Lists'!AC$4)*Inputs!K$38,0)</f>
        <v>0</v>
      </c>
      <c r="AX588">
        <f>IF(OR($D588="51",$D588="52",$D588="61"),(AH588/'Totals and Drop Down Lists'!AD$4)*Inputs!L$38,0)</f>
        <v>0</v>
      </c>
      <c r="AY588">
        <f>IF(OR($D588="51",$D588="52",$D588="61"),0,(AA588/'Totals and Drop Down Lists'!W$5)*Inputs!E$39)</f>
        <v>0</v>
      </c>
      <c r="AZ588">
        <f>IF(OR($D588="51",$D588="52",$D588="61"),0,(AB588/'Totals and Drop Down Lists'!X$5)*Inputs!F$39)</f>
        <v>0</v>
      </c>
      <c r="BA588">
        <f>IF(OR($D588="51",$D588="52",$D588="61"),0,(AC588/'Totals and Drop Down Lists'!Y$5)*Inputs!G$39)</f>
        <v>0</v>
      </c>
      <c r="BB588">
        <f>IF(OR($D588="51",$D588="52",$D588="61"),0,(AD588/'Totals and Drop Down Lists'!Z$5)*Inputs!H$39)</f>
        <v>0</v>
      </c>
      <c r="BC588">
        <f>IF(OR($D588="51",$D588="52",$D588="61"),0,(AE588/'Totals and Drop Down Lists'!AA$5)*Inputs!I$39)</f>
        <v>0</v>
      </c>
      <c r="BD588">
        <f>IF(OR($D588="51",$D588="52",$D588="61"),0,(AF588/'Totals and Drop Down Lists'!AB$5)*Inputs!J$39)</f>
        <v>0</v>
      </c>
      <c r="BE588">
        <f>IF(OR($D588="51",$D588="52",$D588="61"),0,(AG588/'Totals and Drop Down Lists'!AC$5)*Inputs!K$39)</f>
        <v>0</v>
      </c>
      <c r="BF588">
        <f>IF(OR($D588="51",$D588="52",$D588="61"),0,(AH588/'Totals and Drop Down Lists'!AD$5)*Inputs!L$39)</f>
        <v>0</v>
      </c>
      <c r="BG588" s="10">
        <f t="shared" si="82"/>
        <v>171496.67421461624</v>
      </c>
    </row>
    <row r="589" spans="1:59" ht="28.8">
      <c r="A589" s="1" t="s">
        <v>7402</v>
      </c>
      <c r="B589" s="1" t="s">
        <v>4807</v>
      </c>
      <c r="C589" s="1" t="s">
        <v>4808</v>
      </c>
      <c r="D589" s="1" t="s">
        <v>10</v>
      </c>
      <c r="E589" s="1" t="s">
        <v>4809</v>
      </c>
      <c r="F589" s="2">
        <v>52268</v>
      </c>
      <c r="G589" s="2">
        <v>726</v>
      </c>
      <c r="H589" s="2">
        <v>107</v>
      </c>
      <c r="I589" s="2">
        <v>8828</v>
      </c>
      <c r="J589" s="2">
        <v>22150</v>
      </c>
      <c r="K589" s="2">
        <v>9002</v>
      </c>
      <c r="L589" s="2">
        <v>69</v>
      </c>
      <c r="M589" s="2">
        <v>0</v>
      </c>
      <c r="N589" s="2">
        <v>0</v>
      </c>
      <c r="O589" s="2">
        <v>85</v>
      </c>
      <c r="P589" s="2">
        <v>141</v>
      </c>
      <c r="Q589" s="2">
        <v>0</v>
      </c>
      <c r="R589" s="2">
        <v>2940</v>
      </c>
      <c r="S589" s="2">
        <v>7337800</v>
      </c>
      <c r="T589" s="2">
        <v>336945500</v>
      </c>
      <c r="U589" s="2">
        <v>876</v>
      </c>
      <c r="V589" s="2">
        <v>810</v>
      </c>
      <c r="W589" s="2">
        <v>45</v>
      </c>
      <c r="X589" s="2">
        <v>2000</v>
      </c>
      <c r="Y589" s="2">
        <v>270</v>
      </c>
      <c r="Z589" s="2">
        <v>1190</v>
      </c>
      <c r="AA589" s="9">
        <f t="shared" si="83"/>
        <v>52268</v>
      </c>
      <c r="AB589" s="9">
        <f t="shared" si="84"/>
        <v>7995</v>
      </c>
      <c r="AC589" s="9">
        <f t="shared" si="85"/>
        <v>3235</v>
      </c>
      <c r="AD589" s="9">
        <f t="shared" si="86"/>
        <v>2940</v>
      </c>
      <c r="AE589" s="44">
        <f t="shared" si="87"/>
        <v>2.5550539375713481E-4</v>
      </c>
      <c r="AF589" s="9">
        <f t="shared" si="88"/>
        <v>1145</v>
      </c>
      <c r="AG589" s="9">
        <f t="shared" si="81"/>
        <v>1460</v>
      </c>
      <c r="AH589" s="44">
        <f t="shared" si="89"/>
        <v>2.2078482500657658E-4</v>
      </c>
      <c r="AI589">
        <f>AA589/'Totals and Drop Down Lists'!W$6*Inputs!E$37</f>
        <v>47414.41480090894</v>
      </c>
      <c r="AJ589">
        <f>AB589/'Totals and Drop Down Lists'!X$6*Inputs!F$37</f>
        <v>26306.645526141554</v>
      </c>
      <c r="AK589">
        <f>AC589/'Totals and Drop Down Lists'!Y$6*Inputs!G$37</f>
        <v>21326.212738731803</v>
      </c>
      <c r="AL589">
        <f>AD589/'Totals and Drop Down Lists'!Z$6*Inputs!H$37</f>
        <v>23571.453733782033</v>
      </c>
      <c r="AM589">
        <f>AE589/'Totals and Drop Down Lists'!AA$6*Inputs!I$37</f>
        <v>31807.70048189352</v>
      </c>
      <c r="AN589">
        <f>AF589/'Totals and Drop Down Lists'!AB$6*Inputs!J$37</f>
        <v>22850.413645694731</v>
      </c>
      <c r="AO589">
        <f>AG589/'Totals and Drop Down Lists'!AC$6*Inputs!K$37</f>
        <v>27190.421221473764</v>
      </c>
      <c r="AP589">
        <f>AH589/'Totals and Drop Down Lists'!AD$6*Inputs!L$37</f>
        <v>51957.272788361755</v>
      </c>
      <c r="AQ589">
        <f>IF(OR($D589="51",$D589="52",$D589="61"),(AA589/'Totals and Drop Down Lists'!W$4)*Inputs!E$38,0)</f>
        <v>0</v>
      </c>
      <c r="AR589">
        <f>IF(OR($D589="51",$D589="52",$D589="61"),(AB589/'Totals and Drop Down Lists'!X$4)*Inputs!F$38,0)</f>
        <v>0</v>
      </c>
      <c r="AS589">
        <f>IF(OR($D589="51",$D589="52",$D589="61"),(AC589/'Totals and Drop Down Lists'!Y$4)*Inputs!G$38,0)</f>
        <v>0</v>
      </c>
      <c r="AT589">
        <f>IF(OR($D589="51",$D589="52",$D589="61"),(AD589/'Totals and Drop Down Lists'!Z$4)*Inputs!H$38,0)</f>
        <v>0</v>
      </c>
      <c r="AU589">
        <f>IF(OR($D589="51",$D589="52",$D589="61"),(AE589/'Totals and Drop Down Lists'!AA$4)*Inputs!I$38,0)</f>
        <v>0</v>
      </c>
      <c r="AV589">
        <f>IF(OR($D589="51",$D589="52",$D589="61"),(AF589/'Totals and Drop Down Lists'!AB$4)*Inputs!J$38,0)</f>
        <v>0</v>
      </c>
      <c r="AW589">
        <f>IF(OR($D589="51",$D589="52",$D589="61"),(AG589/'Totals and Drop Down Lists'!AC$4)*Inputs!K$38,0)</f>
        <v>0</v>
      </c>
      <c r="AX589">
        <f>IF(OR($D589="51",$D589="52",$D589="61"),(AH589/'Totals and Drop Down Lists'!AD$4)*Inputs!L$38,0)</f>
        <v>0</v>
      </c>
      <c r="AY589">
        <f>IF(OR($D589="51",$D589="52",$D589="61"),0,(AA589/'Totals and Drop Down Lists'!W$5)*Inputs!E$39)</f>
        <v>0</v>
      </c>
      <c r="AZ589">
        <f>IF(OR($D589="51",$D589="52",$D589="61"),0,(AB589/'Totals and Drop Down Lists'!X$5)*Inputs!F$39)</f>
        <v>0</v>
      </c>
      <c r="BA589">
        <f>IF(OR($D589="51",$D589="52",$D589="61"),0,(AC589/'Totals and Drop Down Lists'!Y$5)*Inputs!G$39)</f>
        <v>0</v>
      </c>
      <c r="BB589">
        <f>IF(OR($D589="51",$D589="52",$D589="61"),0,(AD589/'Totals and Drop Down Lists'!Z$5)*Inputs!H$39)</f>
        <v>0</v>
      </c>
      <c r="BC589">
        <f>IF(OR($D589="51",$D589="52",$D589="61"),0,(AE589/'Totals and Drop Down Lists'!AA$5)*Inputs!I$39)</f>
        <v>0</v>
      </c>
      <c r="BD589">
        <f>IF(OR($D589="51",$D589="52",$D589="61"),0,(AF589/'Totals and Drop Down Lists'!AB$5)*Inputs!J$39)</f>
        <v>0</v>
      </c>
      <c r="BE589">
        <f>IF(OR($D589="51",$D589="52",$D589="61"),0,(AG589/'Totals and Drop Down Lists'!AC$5)*Inputs!K$39)</f>
        <v>0</v>
      </c>
      <c r="BF589">
        <f>IF(OR($D589="51",$D589="52",$D589="61"),0,(AH589/'Totals and Drop Down Lists'!AD$5)*Inputs!L$39)</f>
        <v>0</v>
      </c>
      <c r="BG589" s="10">
        <f t="shared" si="82"/>
        <v>252424.53493698809</v>
      </c>
    </row>
    <row r="590" spans="1:59" ht="28.8">
      <c r="A590" s="1" t="s">
        <v>7402</v>
      </c>
      <c r="B590" s="1" t="s">
        <v>4807</v>
      </c>
      <c r="C590" s="1" t="s">
        <v>62</v>
      </c>
      <c r="D590" s="1" t="s">
        <v>215</v>
      </c>
      <c r="E590" s="1" t="s">
        <v>4810</v>
      </c>
      <c r="F590" s="2">
        <v>248527</v>
      </c>
      <c r="G590" s="2">
        <v>2406</v>
      </c>
      <c r="H590" s="2">
        <v>214</v>
      </c>
      <c r="I590" s="2">
        <v>41955</v>
      </c>
      <c r="J590" s="2">
        <v>89539</v>
      </c>
      <c r="K590" s="2">
        <v>31112</v>
      </c>
      <c r="L590" s="2">
        <v>664</v>
      </c>
      <c r="M590" s="2">
        <v>105</v>
      </c>
      <c r="N590" s="2">
        <v>14</v>
      </c>
      <c r="O590" s="2">
        <v>729</v>
      </c>
      <c r="P590" s="2">
        <v>170</v>
      </c>
      <c r="Q590" s="2">
        <v>73</v>
      </c>
      <c r="R590" s="2">
        <v>2139</v>
      </c>
      <c r="S590" s="2">
        <v>27456400</v>
      </c>
      <c r="T590" s="2">
        <v>1167138000</v>
      </c>
      <c r="U590" s="2">
        <v>4933</v>
      </c>
      <c r="V590" s="2">
        <v>1525</v>
      </c>
      <c r="W590" s="2">
        <v>330</v>
      </c>
      <c r="X590" s="2">
        <v>6865</v>
      </c>
      <c r="Y590" s="2">
        <v>630</v>
      </c>
      <c r="Z590" s="2">
        <v>4725</v>
      </c>
      <c r="AA590" s="9">
        <f t="shared" si="83"/>
        <v>248527</v>
      </c>
      <c r="AB590" s="9">
        <f t="shared" si="84"/>
        <v>39335</v>
      </c>
      <c r="AC590" s="9">
        <f t="shared" si="85"/>
        <v>3894</v>
      </c>
      <c r="AD590" s="9">
        <f t="shared" si="86"/>
        <v>2139</v>
      </c>
      <c r="AE590" s="44">
        <f t="shared" si="87"/>
        <v>7.5498688324709983E-4</v>
      </c>
      <c r="AF590" s="9">
        <f t="shared" si="88"/>
        <v>5010</v>
      </c>
      <c r="AG590" s="9">
        <f t="shared" si="81"/>
        <v>5355</v>
      </c>
      <c r="AH590" s="44">
        <f t="shared" si="89"/>
        <v>6.9235088531609083E-4</v>
      </c>
      <c r="AI590">
        <f>AA590/'Totals and Drop Down Lists'!W$6*Inputs!E$37</f>
        <v>225448.88396773353</v>
      </c>
      <c r="AJ590">
        <f>AB590/'Totals and Drop Down Lists'!X$6*Inputs!F$37</f>
        <v>129427.37983374335</v>
      </c>
      <c r="AK590">
        <f>AC590/'Totals and Drop Down Lists'!Y$6*Inputs!G$37</f>
        <v>25670.563339913955</v>
      </c>
      <c r="AL590">
        <f>AD590/'Totals and Drop Down Lists'!Z$6*Inputs!H$37</f>
        <v>17149.435216516929</v>
      </c>
      <c r="AM590">
        <f>AE590/'Totals and Drop Down Lists'!AA$6*Inputs!I$37</f>
        <v>93987.826624546477</v>
      </c>
      <c r="AN590">
        <f>AF590/'Totals and Drop Down Lists'!AB$6*Inputs!J$37</f>
        <v>99983.032633127164</v>
      </c>
      <c r="AO590">
        <f>AG590/'Totals and Drop Down Lists'!AC$6*Inputs!K$37</f>
        <v>99729.250439035619</v>
      </c>
      <c r="AP590">
        <f>AH590/'Totals and Drop Down Lists'!AD$6*Inputs!L$37</f>
        <v>162930.87087194677</v>
      </c>
      <c r="AQ590">
        <f>IF(OR($D590="51",$D590="52",$D590="61"),(AA590/'Totals and Drop Down Lists'!W$4)*Inputs!E$38,0)</f>
        <v>0</v>
      </c>
      <c r="AR590">
        <f>IF(OR($D590="51",$D590="52",$D590="61"),(AB590/'Totals and Drop Down Lists'!X$4)*Inputs!F$38,0)</f>
        <v>0</v>
      </c>
      <c r="AS590">
        <f>IF(OR($D590="51",$D590="52",$D590="61"),(AC590/'Totals and Drop Down Lists'!Y$4)*Inputs!G$38,0)</f>
        <v>0</v>
      </c>
      <c r="AT590">
        <f>IF(OR($D590="51",$D590="52",$D590="61"),(AD590/'Totals and Drop Down Lists'!Z$4)*Inputs!H$38,0)</f>
        <v>0</v>
      </c>
      <c r="AU590">
        <f>IF(OR($D590="51",$D590="52",$D590="61"),(AE590/'Totals and Drop Down Lists'!AA$4)*Inputs!I$38,0)</f>
        <v>0</v>
      </c>
      <c r="AV590">
        <f>IF(OR($D590="51",$D590="52",$D590="61"),(AF590/'Totals and Drop Down Lists'!AB$4)*Inputs!J$38,0)</f>
        <v>0</v>
      </c>
      <c r="AW590">
        <f>IF(OR($D590="51",$D590="52",$D590="61"),(AG590/'Totals and Drop Down Lists'!AC$4)*Inputs!K$38,0)</f>
        <v>0</v>
      </c>
      <c r="AX590">
        <f>IF(OR($D590="51",$D590="52",$D590="61"),(AH590/'Totals and Drop Down Lists'!AD$4)*Inputs!L$38,0)</f>
        <v>0</v>
      </c>
      <c r="AY590">
        <f>IF(OR($D590="51",$D590="52",$D590="61"),0,(AA590/'Totals and Drop Down Lists'!W$5)*Inputs!E$39)</f>
        <v>0</v>
      </c>
      <c r="AZ590">
        <f>IF(OR($D590="51",$D590="52",$D590="61"),0,(AB590/'Totals and Drop Down Lists'!X$5)*Inputs!F$39)</f>
        <v>0</v>
      </c>
      <c r="BA590">
        <f>IF(OR($D590="51",$D590="52",$D590="61"),0,(AC590/'Totals and Drop Down Lists'!Y$5)*Inputs!G$39)</f>
        <v>0</v>
      </c>
      <c r="BB590">
        <f>IF(OR($D590="51",$D590="52",$D590="61"),0,(AD590/'Totals and Drop Down Lists'!Z$5)*Inputs!H$39)</f>
        <v>0</v>
      </c>
      <c r="BC590">
        <f>IF(OR($D590="51",$D590="52",$D590="61"),0,(AE590/'Totals and Drop Down Lists'!AA$5)*Inputs!I$39)</f>
        <v>0</v>
      </c>
      <c r="BD590">
        <f>IF(OR($D590="51",$D590="52",$D590="61"),0,(AF590/'Totals and Drop Down Lists'!AB$5)*Inputs!J$39)</f>
        <v>0</v>
      </c>
      <c r="BE590">
        <f>IF(OR($D590="51",$D590="52",$D590="61"),0,(AG590/'Totals and Drop Down Lists'!AC$5)*Inputs!K$39)</f>
        <v>0</v>
      </c>
      <c r="BF590">
        <f>IF(OR($D590="51",$D590="52",$D590="61"),0,(AH590/'Totals and Drop Down Lists'!AD$5)*Inputs!L$39)</f>
        <v>0</v>
      </c>
      <c r="BG590" s="10">
        <f t="shared" si="82"/>
        <v>854327.24292656383</v>
      </c>
    </row>
    <row r="591" spans="1:59" ht="28.8">
      <c r="A591" s="1" t="s">
        <v>7402</v>
      </c>
      <c r="B591" s="1" t="s">
        <v>4807</v>
      </c>
      <c r="C591" s="1" t="s">
        <v>4811</v>
      </c>
      <c r="D591" s="1" t="s">
        <v>25</v>
      </c>
      <c r="E591" s="1" t="s">
        <v>4812</v>
      </c>
      <c r="F591" s="2">
        <v>155579</v>
      </c>
      <c r="G591" s="2">
        <v>985</v>
      </c>
      <c r="H591" s="2">
        <v>95</v>
      </c>
      <c r="I591" s="2">
        <v>18546</v>
      </c>
      <c r="J591" s="2">
        <v>57368</v>
      </c>
      <c r="K591" s="2">
        <v>15128</v>
      </c>
      <c r="L591" s="2">
        <v>388</v>
      </c>
      <c r="M591" s="2">
        <v>52</v>
      </c>
      <c r="N591" s="2">
        <v>22</v>
      </c>
      <c r="O591" s="2">
        <v>557</v>
      </c>
      <c r="P591" s="2">
        <v>57</v>
      </c>
      <c r="Q591" s="2">
        <v>36</v>
      </c>
      <c r="R591" s="2">
        <v>608</v>
      </c>
      <c r="S591" s="2">
        <v>14451800</v>
      </c>
      <c r="T591" s="2">
        <v>722784900</v>
      </c>
      <c r="U591" s="2">
        <v>2004</v>
      </c>
      <c r="V591" s="2">
        <v>514</v>
      </c>
      <c r="W591" s="2">
        <v>95</v>
      </c>
      <c r="X591" s="2">
        <v>2000</v>
      </c>
      <c r="Y591" s="2">
        <v>180</v>
      </c>
      <c r="Z591" s="2">
        <v>1270</v>
      </c>
      <c r="AA591" s="9">
        <f t="shared" si="83"/>
        <v>155579</v>
      </c>
      <c r="AB591" s="9">
        <f t="shared" si="84"/>
        <v>17466</v>
      </c>
      <c r="AC591" s="9">
        <f t="shared" si="85"/>
        <v>1720</v>
      </c>
      <c r="AD591" s="9">
        <f t="shared" si="86"/>
        <v>608</v>
      </c>
      <c r="AE591" s="44">
        <f t="shared" si="87"/>
        <v>2.7860512950571113E-4</v>
      </c>
      <c r="AF591" s="9">
        <f t="shared" si="88"/>
        <v>1391</v>
      </c>
      <c r="AG591" s="9">
        <f t="shared" si="81"/>
        <v>1450</v>
      </c>
      <c r="AH591" s="44">
        <f t="shared" si="89"/>
        <v>1.4227575368035597E-4</v>
      </c>
      <c r="AI591">
        <f>AA591/'Totals and Drop Down Lists'!W$6*Inputs!E$37</f>
        <v>141131.99740396824</v>
      </c>
      <c r="AJ591">
        <f>AB591/'Totals and Drop Down Lists'!X$6*Inputs!F$37</f>
        <v>57469.902534032328</v>
      </c>
      <c r="AK591">
        <f>AC591/'Totals and Drop Down Lists'!Y$6*Inputs!G$37</f>
        <v>11338.820992463277</v>
      </c>
      <c r="AL591">
        <f>AD591/'Totals and Drop Down Lists'!Z$6*Inputs!H$37</f>
        <v>4874.6407721562846</v>
      </c>
      <c r="AM591">
        <f>AE591/'Totals and Drop Down Lists'!AA$6*Inputs!I$37</f>
        <v>34683.37157868455</v>
      </c>
      <c r="AN591">
        <f>AF591/'Totals and Drop Down Lists'!AB$6*Inputs!J$37</f>
        <v>27759.760158219538</v>
      </c>
      <c r="AO591">
        <f>AG591/'Totals and Drop Down Lists'!AC$6*Inputs!K$37</f>
        <v>27004.185459682845</v>
      </c>
      <c r="AP591">
        <f>AH591/'Totals and Drop Down Lists'!AD$6*Inputs!L$37</f>
        <v>33481.740173582235</v>
      </c>
      <c r="AQ591">
        <f>IF(OR($D591="51",$D591="52",$D591="61"),(AA591/'Totals and Drop Down Lists'!W$4)*Inputs!E$38,0)</f>
        <v>0</v>
      </c>
      <c r="AR591">
        <f>IF(OR($D591="51",$D591="52",$D591="61"),(AB591/'Totals and Drop Down Lists'!X$4)*Inputs!F$38,0)</f>
        <v>0</v>
      </c>
      <c r="AS591">
        <f>IF(OR($D591="51",$D591="52",$D591="61"),(AC591/'Totals and Drop Down Lists'!Y$4)*Inputs!G$38,0)</f>
        <v>0</v>
      </c>
      <c r="AT591">
        <f>IF(OR($D591="51",$D591="52",$D591="61"),(AD591/'Totals and Drop Down Lists'!Z$4)*Inputs!H$38,0)</f>
        <v>0</v>
      </c>
      <c r="AU591">
        <f>IF(OR($D591="51",$D591="52",$D591="61"),(AE591/'Totals and Drop Down Lists'!AA$4)*Inputs!I$38,0)</f>
        <v>0</v>
      </c>
      <c r="AV591">
        <f>IF(OR($D591="51",$D591="52",$D591="61"),(AF591/'Totals and Drop Down Lists'!AB$4)*Inputs!J$38,0)</f>
        <v>0</v>
      </c>
      <c r="AW591">
        <f>IF(OR($D591="51",$D591="52",$D591="61"),(AG591/'Totals and Drop Down Lists'!AC$4)*Inputs!K$38,0)</f>
        <v>0</v>
      </c>
      <c r="AX591">
        <f>IF(OR($D591="51",$D591="52",$D591="61"),(AH591/'Totals and Drop Down Lists'!AD$4)*Inputs!L$38,0)</f>
        <v>0</v>
      </c>
      <c r="AY591">
        <f>IF(OR($D591="51",$D591="52",$D591="61"),0,(AA591/'Totals and Drop Down Lists'!W$5)*Inputs!E$39)</f>
        <v>0</v>
      </c>
      <c r="AZ591">
        <f>IF(OR($D591="51",$D591="52",$D591="61"),0,(AB591/'Totals and Drop Down Lists'!X$5)*Inputs!F$39)</f>
        <v>0</v>
      </c>
      <c r="BA591">
        <f>IF(OR($D591="51",$D591="52",$D591="61"),0,(AC591/'Totals and Drop Down Lists'!Y$5)*Inputs!G$39)</f>
        <v>0</v>
      </c>
      <c r="BB591">
        <f>IF(OR($D591="51",$D591="52",$D591="61"),0,(AD591/'Totals and Drop Down Lists'!Z$5)*Inputs!H$39)</f>
        <v>0</v>
      </c>
      <c r="BC591">
        <f>IF(OR($D591="51",$D591="52",$D591="61"),0,(AE591/'Totals and Drop Down Lists'!AA$5)*Inputs!I$39)</f>
        <v>0</v>
      </c>
      <c r="BD591">
        <f>IF(OR($D591="51",$D591="52",$D591="61"),0,(AF591/'Totals and Drop Down Lists'!AB$5)*Inputs!J$39)</f>
        <v>0</v>
      </c>
      <c r="BE591">
        <f>IF(OR($D591="51",$D591="52",$D591="61"),0,(AG591/'Totals and Drop Down Lists'!AC$5)*Inputs!K$39)</f>
        <v>0</v>
      </c>
      <c r="BF591">
        <f>IF(OR($D591="51",$D591="52",$D591="61"),0,(AH591/'Totals and Drop Down Lists'!AD$5)*Inputs!L$39)</f>
        <v>0</v>
      </c>
      <c r="BG591" s="10">
        <f t="shared" si="82"/>
        <v>337744.41907278926</v>
      </c>
    </row>
    <row r="592" spans="1:59">
      <c r="A592" s="1" t="s">
        <v>7403</v>
      </c>
      <c r="B592" s="1" t="s">
        <v>5923</v>
      </c>
      <c r="C592" s="1" t="s">
        <v>5924</v>
      </c>
      <c r="D592" s="1" t="s">
        <v>25</v>
      </c>
      <c r="E592" s="1" t="s">
        <v>5925</v>
      </c>
      <c r="F592" s="2">
        <v>197115</v>
      </c>
      <c r="G592" s="2">
        <v>1726</v>
      </c>
      <c r="H592" s="2">
        <v>341</v>
      </c>
      <c r="I592" s="2">
        <v>18748</v>
      </c>
      <c r="J592" s="2">
        <v>75558</v>
      </c>
      <c r="K592" s="2">
        <v>17348</v>
      </c>
      <c r="L592" s="2">
        <v>369</v>
      </c>
      <c r="M592" s="2">
        <v>77</v>
      </c>
      <c r="N592" s="2">
        <v>0</v>
      </c>
      <c r="O592" s="2">
        <v>271</v>
      </c>
      <c r="P592" s="2">
        <v>26</v>
      </c>
      <c r="Q592" s="2">
        <v>76</v>
      </c>
      <c r="R592" s="2">
        <v>2541</v>
      </c>
      <c r="S592" s="2">
        <v>19208000</v>
      </c>
      <c r="T592" s="2">
        <v>1026295500</v>
      </c>
      <c r="U592" s="2">
        <v>1774</v>
      </c>
      <c r="V592" s="2">
        <v>570</v>
      </c>
      <c r="W592" s="2">
        <v>0</v>
      </c>
      <c r="X592" s="2">
        <v>3039</v>
      </c>
      <c r="Y592" s="2">
        <v>75</v>
      </c>
      <c r="Z592" s="2">
        <v>2193</v>
      </c>
      <c r="AA592" s="9">
        <f t="shared" si="83"/>
        <v>197115</v>
      </c>
      <c r="AB592" s="9">
        <f t="shared" si="84"/>
        <v>16681</v>
      </c>
      <c r="AC592" s="9">
        <f t="shared" si="85"/>
        <v>3360</v>
      </c>
      <c r="AD592" s="9">
        <f t="shared" si="86"/>
        <v>2541</v>
      </c>
      <c r="AE592" s="44">
        <f t="shared" si="87"/>
        <v>2.7817247791463699E-4</v>
      </c>
      <c r="AF592" s="9">
        <f t="shared" si="88"/>
        <v>2469</v>
      </c>
      <c r="AG592" s="9">
        <f t="shared" si="81"/>
        <v>2268</v>
      </c>
      <c r="AH592" s="44">
        <f t="shared" si="89"/>
        <v>1.9375954067271252E-4</v>
      </c>
      <c r="AI592">
        <f>AA592/'Totals and Drop Down Lists'!W$6*Inputs!E$37</f>
        <v>178810.98135534488</v>
      </c>
      <c r="AJ592">
        <f>AB592/'Totals and Drop Down Lists'!X$6*Inputs!F$37</f>
        <v>54886.948595568145</v>
      </c>
      <c r="AK592">
        <f>AC592/'Totals and Drop Down Lists'!Y$6*Inputs!G$37</f>
        <v>22150.254962021285</v>
      </c>
      <c r="AL592">
        <f>AD592/'Totals and Drop Down Lists'!Z$6*Inputs!H$37</f>
        <v>20372.470727054471</v>
      </c>
      <c r="AM592">
        <f>AE592/'Totals and Drop Down Lists'!AA$6*Inputs!I$37</f>
        <v>34629.511063180202</v>
      </c>
      <c r="AN592">
        <f>AF592/'Totals and Drop Down Lists'!AB$6*Inputs!J$37</f>
        <v>49273.075363511169</v>
      </c>
      <c r="AO592">
        <f>AG592/'Totals and Drop Down Lists'!AC$6*Inputs!K$37</f>
        <v>42238.270774179793</v>
      </c>
      <c r="AP592">
        <f>AH592/'Totals and Drop Down Lists'!AD$6*Inputs!L$37</f>
        <v>45597.415084030006</v>
      </c>
      <c r="AQ592">
        <f>IF(OR($D592="51",$D592="52",$D592="61"),(AA592/'Totals and Drop Down Lists'!W$4)*Inputs!E$38,0)</f>
        <v>0</v>
      </c>
      <c r="AR592">
        <f>IF(OR($D592="51",$D592="52",$D592="61"),(AB592/'Totals and Drop Down Lists'!X$4)*Inputs!F$38,0)</f>
        <v>0</v>
      </c>
      <c r="AS592">
        <f>IF(OR($D592="51",$D592="52",$D592="61"),(AC592/'Totals and Drop Down Lists'!Y$4)*Inputs!G$38,0)</f>
        <v>0</v>
      </c>
      <c r="AT592">
        <f>IF(OR($D592="51",$D592="52",$D592="61"),(AD592/'Totals and Drop Down Lists'!Z$4)*Inputs!H$38,0)</f>
        <v>0</v>
      </c>
      <c r="AU592">
        <f>IF(OR($D592="51",$D592="52",$D592="61"),(AE592/'Totals and Drop Down Lists'!AA$4)*Inputs!I$38,0)</f>
        <v>0</v>
      </c>
      <c r="AV592">
        <f>IF(OR($D592="51",$D592="52",$D592="61"),(AF592/'Totals and Drop Down Lists'!AB$4)*Inputs!J$38,0)</f>
        <v>0</v>
      </c>
      <c r="AW592">
        <f>IF(OR($D592="51",$D592="52",$D592="61"),(AG592/'Totals and Drop Down Lists'!AC$4)*Inputs!K$38,0)</f>
        <v>0</v>
      </c>
      <c r="AX592">
        <f>IF(OR($D592="51",$D592="52",$D592="61"),(AH592/'Totals and Drop Down Lists'!AD$4)*Inputs!L$38,0)</f>
        <v>0</v>
      </c>
      <c r="AY592">
        <f>IF(OR($D592="51",$D592="52",$D592="61"),0,(AA592/'Totals and Drop Down Lists'!W$5)*Inputs!E$39)</f>
        <v>0</v>
      </c>
      <c r="AZ592">
        <f>IF(OR($D592="51",$D592="52",$D592="61"),0,(AB592/'Totals and Drop Down Lists'!X$5)*Inputs!F$39)</f>
        <v>0</v>
      </c>
      <c r="BA592">
        <f>IF(OR($D592="51",$D592="52",$D592="61"),0,(AC592/'Totals and Drop Down Lists'!Y$5)*Inputs!G$39)</f>
        <v>0</v>
      </c>
      <c r="BB592">
        <f>IF(OR($D592="51",$D592="52",$D592="61"),0,(AD592/'Totals and Drop Down Lists'!Z$5)*Inputs!H$39)</f>
        <v>0</v>
      </c>
      <c r="BC592">
        <f>IF(OR($D592="51",$D592="52",$D592="61"),0,(AE592/'Totals and Drop Down Lists'!AA$5)*Inputs!I$39)</f>
        <v>0</v>
      </c>
      <c r="BD592">
        <f>IF(OR($D592="51",$D592="52",$D592="61"),0,(AF592/'Totals and Drop Down Lists'!AB$5)*Inputs!J$39)</f>
        <v>0</v>
      </c>
      <c r="BE592">
        <f>IF(OR($D592="51",$D592="52",$D592="61"),0,(AG592/'Totals and Drop Down Lists'!AC$5)*Inputs!K$39)</f>
        <v>0</v>
      </c>
      <c r="BF592">
        <f>IF(OR($D592="51",$D592="52",$D592="61"),0,(AH592/'Totals and Drop Down Lists'!AD$5)*Inputs!L$39)</f>
        <v>0</v>
      </c>
      <c r="BG592" s="10">
        <f t="shared" si="82"/>
        <v>447958.92792488995</v>
      </c>
    </row>
    <row r="593" spans="1:59" ht="43.2">
      <c r="A593" s="1" t="s">
        <v>7404</v>
      </c>
      <c r="B593" s="1" t="s">
        <v>4770</v>
      </c>
      <c r="C593" s="1" t="s">
        <v>4771</v>
      </c>
      <c r="D593" s="1" t="s">
        <v>10</v>
      </c>
      <c r="E593" s="1" t="s">
        <v>4772</v>
      </c>
      <c r="F593" s="2">
        <v>17196</v>
      </c>
      <c r="G593" s="2">
        <v>295</v>
      </c>
      <c r="H593" s="2">
        <v>0</v>
      </c>
      <c r="I593" s="2">
        <v>4638</v>
      </c>
      <c r="J593" s="2">
        <v>7100</v>
      </c>
      <c r="K593" s="2">
        <v>3062</v>
      </c>
      <c r="L593" s="2">
        <v>25</v>
      </c>
      <c r="M593" s="2">
        <v>11</v>
      </c>
      <c r="N593" s="2">
        <v>0</v>
      </c>
      <c r="O593" s="2">
        <v>198</v>
      </c>
      <c r="P593" s="2">
        <v>27</v>
      </c>
      <c r="Q593" s="2">
        <v>0</v>
      </c>
      <c r="R593" s="2">
        <v>248</v>
      </c>
      <c r="S593" s="2">
        <v>2223100</v>
      </c>
      <c r="T593" s="2">
        <v>98881000</v>
      </c>
      <c r="U593" s="2">
        <v>494</v>
      </c>
      <c r="V593" s="2">
        <v>365</v>
      </c>
      <c r="W593" s="2">
        <v>90</v>
      </c>
      <c r="X593" s="2">
        <v>905</v>
      </c>
      <c r="Y593" s="2">
        <v>145</v>
      </c>
      <c r="Z593" s="2">
        <v>560</v>
      </c>
      <c r="AA593" s="9">
        <f t="shared" si="83"/>
        <v>17196</v>
      </c>
      <c r="AB593" s="9">
        <f t="shared" si="84"/>
        <v>4343</v>
      </c>
      <c r="AC593" s="9">
        <f t="shared" si="85"/>
        <v>509</v>
      </c>
      <c r="AD593" s="9">
        <f t="shared" si="86"/>
        <v>248</v>
      </c>
      <c r="AE593" s="44">
        <f t="shared" si="87"/>
        <v>9.2224818658807374E-5</v>
      </c>
      <c r="AF593" s="9">
        <f t="shared" si="88"/>
        <v>450</v>
      </c>
      <c r="AG593" s="9">
        <f t="shared" si="81"/>
        <v>705</v>
      </c>
      <c r="AH593" s="44">
        <f t="shared" si="89"/>
        <v>1.1313241056532559E-4</v>
      </c>
      <c r="AI593">
        <f>AA593/'Totals and Drop Down Lists'!W$6*Inputs!E$37</f>
        <v>15599.186441349011</v>
      </c>
      <c r="AJ593">
        <f>AB593/'Totals and Drop Down Lists'!X$6*Inputs!F$37</f>
        <v>14290.151534713292</v>
      </c>
      <c r="AK593">
        <f>AC593/'Totals and Drop Down Lists'!Y$6*Inputs!G$37</f>
        <v>3355.4999332347725</v>
      </c>
      <c r="AL593">
        <f>AD593/'Totals and Drop Down Lists'!Z$6*Inputs!H$37</f>
        <v>1988.3403149584844</v>
      </c>
      <c r="AM593">
        <f>AE593/'Totals and Drop Down Lists'!AA$6*Inputs!I$37</f>
        <v>11481.007761756398</v>
      </c>
      <c r="AN593">
        <f>AF593/'Totals and Drop Down Lists'!AB$6*Inputs!J$37</f>
        <v>8980.5119131551346</v>
      </c>
      <c r="AO593">
        <f>AG593/'Totals and Drop Down Lists'!AC$6*Inputs!K$37</f>
        <v>13129.621206259591</v>
      </c>
      <c r="AP593">
        <f>AH593/'Totals and Drop Down Lists'!AD$6*Inputs!L$37</f>
        <v>26623.439888916593</v>
      </c>
      <c r="AQ593">
        <f>IF(OR($D593="51",$D593="52",$D593="61"),(AA593/'Totals and Drop Down Lists'!W$4)*Inputs!E$38,0)</f>
        <v>0</v>
      </c>
      <c r="AR593">
        <f>IF(OR($D593="51",$D593="52",$D593="61"),(AB593/'Totals and Drop Down Lists'!X$4)*Inputs!F$38,0)</f>
        <v>0</v>
      </c>
      <c r="AS593">
        <f>IF(OR($D593="51",$D593="52",$D593="61"),(AC593/'Totals and Drop Down Lists'!Y$4)*Inputs!G$38,0)</f>
        <v>0</v>
      </c>
      <c r="AT593">
        <f>IF(OR($D593="51",$D593="52",$D593="61"),(AD593/'Totals and Drop Down Lists'!Z$4)*Inputs!H$38,0)</f>
        <v>0</v>
      </c>
      <c r="AU593">
        <f>IF(OR($D593="51",$D593="52",$D593="61"),(AE593/'Totals and Drop Down Lists'!AA$4)*Inputs!I$38,0)</f>
        <v>0</v>
      </c>
      <c r="AV593">
        <f>IF(OR($D593="51",$D593="52",$D593="61"),(AF593/'Totals and Drop Down Lists'!AB$4)*Inputs!J$38,0)</f>
        <v>0</v>
      </c>
      <c r="AW593">
        <f>IF(OR($D593="51",$D593="52",$D593="61"),(AG593/'Totals and Drop Down Lists'!AC$4)*Inputs!K$38,0)</f>
        <v>0</v>
      </c>
      <c r="AX593">
        <f>IF(OR($D593="51",$D593="52",$D593="61"),(AH593/'Totals and Drop Down Lists'!AD$4)*Inputs!L$38,0)</f>
        <v>0</v>
      </c>
      <c r="AY593">
        <f>IF(OR($D593="51",$D593="52",$D593="61"),0,(AA593/'Totals and Drop Down Lists'!W$5)*Inputs!E$39)</f>
        <v>0</v>
      </c>
      <c r="AZ593">
        <f>IF(OR($D593="51",$D593="52",$D593="61"),0,(AB593/'Totals and Drop Down Lists'!X$5)*Inputs!F$39)</f>
        <v>0</v>
      </c>
      <c r="BA593">
        <f>IF(OR($D593="51",$D593="52",$D593="61"),0,(AC593/'Totals and Drop Down Lists'!Y$5)*Inputs!G$39)</f>
        <v>0</v>
      </c>
      <c r="BB593">
        <f>IF(OR($D593="51",$D593="52",$D593="61"),0,(AD593/'Totals and Drop Down Lists'!Z$5)*Inputs!H$39)</f>
        <v>0</v>
      </c>
      <c r="BC593">
        <f>IF(OR($D593="51",$D593="52",$D593="61"),0,(AE593/'Totals and Drop Down Lists'!AA$5)*Inputs!I$39)</f>
        <v>0</v>
      </c>
      <c r="BD593">
        <f>IF(OR($D593="51",$D593="52",$D593="61"),0,(AF593/'Totals and Drop Down Lists'!AB$5)*Inputs!J$39)</f>
        <v>0</v>
      </c>
      <c r="BE593">
        <f>IF(OR($D593="51",$D593="52",$D593="61"),0,(AG593/'Totals and Drop Down Lists'!AC$5)*Inputs!K$39)</f>
        <v>0</v>
      </c>
      <c r="BF593">
        <f>IF(OR($D593="51",$D593="52",$D593="61"),0,(AH593/'Totals and Drop Down Lists'!AD$5)*Inputs!L$39)</f>
        <v>0</v>
      </c>
      <c r="BG593" s="10">
        <f t="shared" si="82"/>
        <v>95447.758994343269</v>
      </c>
    </row>
    <row r="594" spans="1:59" ht="43.2">
      <c r="A594" s="1" t="s">
        <v>7404</v>
      </c>
      <c r="B594" s="1" t="s">
        <v>4770</v>
      </c>
      <c r="C594" s="1" t="s">
        <v>4773</v>
      </c>
      <c r="D594" s="1" t="s">
        <v>10</v>
      </c>
      <c r="E594" s="1" t="s">
        <v>4774</v>
      </c>
      <c r="F594" s="2">
        <v>76768</v>
      </c>
      <c r="G594" s="2">
        <v>1231</v>
      </c>
      <c r="H594" s="2">
        <v>274</v>
      </c>
      <c r="I594" s="2">
        <v>11548</v>
      </c>
      <c r="J594" s="2">
        <v>33089</v>
      </c>
      <c r="K594" s="2">
        <v>13075</v>
      </c>
      <c r="L594" s="2">
        <v>150</v>
      </c>
      <c r="M594" s="2">
        <v>35</v>
      </c>
      <c r="N594" s="2">
        <v>0</v>
      </c>
      <c r="O594" s="2">
        <v>93</v>
      </c>
      <c r="P594" s="2">
        <v>58</v>
      </c>
      <c r="Q594" s="2">
        <v>0</v>
      </c>
      <c r="R594" s="2">
        <v>676</v>
      </c>
      <c r="S594" s="2">
        <v>11158400</v>
      </c>
      <c r="T594" s="2">
        <v>472843200</v>
      </c>
      <c r="U594" s="2">
        <v>2126</v>
      </c>
      <c r="V594" s="2">
        <v>625</v>
      </c>
      <c r="W594" s="2">
        <v>35</v>
      </c>
      <c r="X594" s="2">
        <v>2920</v>
      </c>
      <c r="Y594" s="2">
        <v>240</v>
      </c>
      <c r="Z594" s="2">
        <v>1830</v>
      </c>
      <c r="AA594" s="9">
        <f t="shared" si="83"/>
        <v>76768</v>
      </c>
      <c r="AB594" s="9">
        <f t="shared" si="84"/>
        <v>10043</v>
      </c>
      <c r="AC594" s="9">
        <f t="shared" si="85"/>
        <v>1012</v>
      </c>
      <c r="AD594" s="9">
        <f t="shared" si="86"/>
        <v>676</v>
      </c>
      <c r="AE594" s="44">
        <f t="shared" si="87"/>
        <v>3.6082410138376508E-4</v>
      </c>
      <c r="AF594" s="9">
        <f t="shared" si="88"/>
        <v>2260</v>
      </c>
      <c r="AG594" s="9">
        <f t="shared" si="81"/>
        <v>2070</v>
      </c>
      <c r="AH594" s="44">
        <f t="shared" si="89"/>
        <v>3.0435433155155792E-4</v>
      </c>
      <c r="AI594">
        <f>AA594/'Totals and Drop Down Lists'!W$6*Inputs!E$37</f>
        <v>69639.354776080538</v>
      </c>
      <c r="AJ594">
        <f>AB594/'Totals and Drop Down Lists'!X$6*Inputs!F$37</f>
        <v>33045.358476427726</v>
      </c>
      <c r="AK594">
        <f>AC594/'Totals and Drop Down Lists'!Y$6*Inputs!G$37</f>
        <v>6671.4458397516501</v>
      </c>
      <c r="AL594">
        <f>AD594/'Totals and Drop Down Lists'!Z$6*Inputs!H$37</f>
        <v>5419.8308585158693</v>
      </c>
      <c r="AM594">
        <f>AE594/'Totals and Drop Down Lists'!AA$6*Inputs!I$37</f>
        <v>44918.757974919245</v>
      </c>
      <c r="AN594">
        <f>AF594/'Totals and Drop Down Lists'!AB$6*Inputs!J$37</f>
        <v>45102.126497179117</v>
      </c>
      <c r="AO594">
        <f>AG594/'Totals and Drop Down Lists'!AC$6*Inputs!K$37</f>
        <v>38550.802690719654</v>
      </c>
      <c r="AP594">
        <f>AH594/'Totals and Drop Down Lists'!AD$6*Inputs!L$37</f>
        <v>71623.677162924359</v>
      </c>
      <c r="AQ594">
        <f>IF(OR($D594="51",$D594="52",$D594="61"),(AA594/'Totals and Drop Down Lists'!W$4)*Inputs!E$38,0)</f>
        <v>0</v>
      </c>
      <c r="AR594">
        <f>IF(OR($D594="51",$D594="52",$D594="61"),(AB594/'Totals and Drop Down Lists'!X$4)*Inputs!F$38,0)</f>
        <v>0</v>
      </c>
      <c r="AS594">
        <f>IF(OR($D594="51",$D594="52",$D594="61"),(AC594/'Totals and Drop Down Lists'!Y$4)*Inputs!G$38,0)</f>
        <v>0</v>
      </c>
      <c r="AT594">
        <f>IF(OR($D594="51",$D594="52",$D594="61"),(AD594/'Totals and Drop Down Lists'!Z$4)*Inputs!H$38,0)</f>
        <v>0</v>
      </c>
      <c r="AU594">
        <f>IF(OR($D594="51",$D594="52",$D594="61"),(AE594/'Totals and Drop Down Lists'!AA$4)*Inputs!I$38,0)</f>
        <v>0</v>
      </c>
      <c r="AV594">
        <f>IF(OR($D594="51",$D594="52",$D594="61"),(AF594/'Totals and Drop Down Lists'!AB$4)*Inputs!J$38,0)</f>
        <v>0</v>
      </c>
      <c r="AW594">
        <f>IF(OR($D594="51",$D594="52",$D594="61"),(AG594/'Totals and Drop Down Lists'!AC$4)*Inputs!K$38,0)</f>
        <v>0</v>
      </c>
      <c r="AX594">
        <f>IF(OR($D594="51",$D594="52",$D594="61"),(AH594/'Totals and Drop Down Lists'!AD$4)*Inputs!L$38,0)</f>
        <v>0</v>
      </c>
      <c r="AY594">
        <f>IF(OR($D594="51",$D594="52",$D594="61"),0,(AA594/'Totals and Drop Down Lists'!W$5)*Inputs!E$39)</f>
        <v>0</v>
      </c>
      <c r="AZ594">
        <f>IF(OR($D594="51",$D594="52",$D594="61"),0,(AB594/'Totals and Drop Down Lists'!X$5)*Inputs!F$39)</f>
        <v>0</v>
      </c>
      <c r="BA594">
        <f>IF(OR($D594="51",$D594="52",$D594="61"),0,(AC594/'Totals and Drop Down Lists'!Y$5)*Inputs!G$39)</f>
        <v>0</v>
      </c>
      <c r="BB594">
        <f>IF(OR($D594="51",$D594="52",$D594="61"),0,(AD594/'Totals and Drop Down Lists'!Z$5)*Inputs!H$39)</f>
        <v>0</v>
      </c>
      <c r="BC594">
        <f>IF(OR($D594="51",$D594="52",$D594="61"),0,(AE594/'Totals and Drop Down Lists'!AA$5)*Inputs!I$39)</f>
        <v>0</v>
      </c>
      <c r="BD594">
        <f>IF(OR($D594="51",$D594="52",$D594="61"),0,(AF594/'Totals and Drop Down Lists'!AB$5)*Inputs!J$39)</f>
        <v>0</v>
      </c>
      <c r="BE594">
        <f>IF(OR($D594="51",$D594="52",$D594="61"),0,(AG594/'Totals and Drop Down Lists'!AC$5)*Inputs!K$39)</f>
        <v>0</v>
      </c>
      <c r="BF594">
        <f>IF(OR($D594="51",$D594="52",$D594="61"),0,(AH594/'Totals and Drop Down Lists'!AD$5)*Inputs!L$39)</f>
        <v>0</v>
      </c>
      <c r="BG594" s="10">
        <f t="shared" si="82"/>
        <v>314971.35427651816</v>
      </c>
    </row>
    <row r="595" spans="1:59" ht="43.2">
      <c r="A595" s="1" t="s">
        <v>7404</v>
      </c>
      <c r="B595" s="1" t="s">
        <v>4770</v>
      </c>
      <c r="C595" s="1" t="s">
        <v>4775</v>
      </c>
      <c r="D595" s="1" t="s">
        <v>10</v>
      </c>
      <c r="E595" s="1" t="s">
        <v>4776</v>
      </c>
      <c r="F595" s="2">
        <v>103602</v>
      </c>
      <c r="G595" s="2">
        <v>1278</v>
      </c>
      <c r="H595" s="2">
        <v>112</v>
      </c>
      <c r="I595" s="2">
        <v>18989</v>
      </c>
      <c r="J595" s="2">
        <v>37508</v>
      </c>
      <c r="K595" s="2">
        <v>9598</v>
      </c>
      <c r="L595" s="2">
        <v>330</v>
      </c>
      <c r="M595" s="2">
        <v>59</v>
      </c>
      <c r="N595" s="2">
        <v>0</v>
      </c>
      <c r="O595" s="2">
        <v>228</v>
      </c>
      <c r="P595" s="2">
        <v>103</v>
      </c>
      <c r="Q595" s="2">
        <v>20</v>
      </c>
      <c r="R595" s="2">
        <v>37</v>
      </c>
      <c r="S595" s="2">
        <v>8807500</v>
      </c>
      <c r="T595" s="2">
        <v>333974200</v>
      </c>
      <c r="U595" s="2">
        <v>1216</v>
      </c>
      <c r="V595" s="2">
        <v>185</v>
      </c>
      <c r="W595" s="2">
        <v>0</v>
      </c>
      <c r="X595" s="2">
        <v>1955</v>
      </c>
      <c r="Y595" s="2">
        <v>100</v>
      </c>
      <c r="Z595" s="2">
        <v>1480</v>
      </c>
      <c r="AA595" s="9">
        <f t="shared" si="83"/>
        <v>103602</v>
      </c>
      <c r="AB595" s="9">
        <f t="shared" si="84"/>
        <v>17599</v>
      </c>
      <c r="AC595" s="9">
        <f t="shared" si="85"/>
        <v>777</v>
      </c>
      <c r="AD595" s="9">
        <f t="shared" si="86"/>
        <v>37</v>
      </c>
      <c r="AE595" s="44">
        <f t="shared" si="87"/>
        <v>1.7152734673599448E-4</v>
      </c>
      <c r="AF595" s="9">
        <f t="shared" si="88"/>
        <v>1770</v>
      </c>
      <c r="AG595" s="9">
        <f t="shared" si="81"/>
        <v>1580</v>
      </c>
      <c r="AH595" s="44">
        <f t="shared" si="89"/>
        <v>1.5044058429977385E-4</v>
      </c>
      <c r="AI595">
        <f>AA595/'Totals and Drop Down Lists'!W$6*Inputs!E$37</f>
        <v>93981.560461539906</v>
      </c>
      <c r="AJ595">
        <f>AB595/'Totals and Drop Down Lists'!X$6*Inputs!F$37</f>
        <v>57907.524029338987</v>
      </c>
      <c r="AK595">
        <f>AC595/'Totals and Drop Down Lists'!Y$6*Inputs!G$37</f>
        <v>5122.2464599674222</v>
      </c>
      <c r="AL595">
        <f>AD595/'Totals and Drop Down Lists'!Z$6*Inputs!H$37</f>
        <v>296.6475469897739</v>
      </c>
      <c r="AM595">
        <f>AE595/'Totals and Drop Down Lists'!AA$6*Inputs!I$37</f>
        <v>21353.327963864391</v>
      </c>
      <c r="AN595">
        <f>AF595/'Totals and Drop Down Lists'!AB$6*Inputs!J$37</f>
        <v>35323.346858410194</v>
      </c>
      <c r="AO595">
        <f>AG595/'Totals and Drop Down Lists'!AC$6*Inputs!K$37</f>
        <v>29425.250362964758</v>
      </c>
      <c r="AP595">
        <f>AH595/'Totals and Drop Down Lists'!AD$6*Inputs!L$37</f>
        <v>35403.169020656424</v>
      </c>
      <c r="AQ595">
        <f>IF(OR($D595="51",$D595="52",$D595="61"),(AA595/'Totals and Drop Down Lists'!W$4)*Inputs!E$38,0)</f>
        <v>0</v>
      </c>
      <c r="AR595">
        <f>IF(OR($D595="51",$D595="52",$D595="61"),(AB595/'Totals and Drop Down Lists'!X$4)*Inputs!F$38,0)</f>
        <v>0</v>
      </c>
      <c r="AS595">
        <f>IF(OR($D595="51",$D595="52",$D595="61"),(AC595/'Totals and Drop Down Lists'!Y$4)*Inputs!G$38,0)</f>
        <v>0</v>
      </c>
      <c r="AT595">
        <f>IF(OR($D595="51",$D595="52",$D595="61"),(AD595/'Totals and Drop Down Lists'!Z$4)*Inputs!H$38,0)</f>
        <v>0</v>
      </c>
      <c r="AU595">
        <f>IF(OR($D595="51",$D595="52",$D595="61"),(AE595/'Totals and Drop Down Lists'!AA$4)*Inputs!I$38,0)</f>
        <v>0</v>
      </c>
      <c r="AV595">
        <f>IF(OR($D595="51",$D595="52",$D595="61"),(AF595/'Totals and Drop Down Lists'!AB$4)*Inputs!J$38,0)</f>
        <v>0</v>
      </c>
      <c r="AW595">
        <f>IF(OR($D595="51",$D595="52",$D595="61"),(AG595/'Totals and Drop Down Lists'!AC$4)*Inputs!K$38,0)</f>
        <v>0</v>
      </c>
      <c r="AX595">
        <f>IF(OR($D595="51",$D595="52",$D595="61"),(AH595/'Totals and Drop Down Lists'!AD$4)*Inputs!L$38,0)</f>
        <v>0</v>
      </c>
      <c r="AY595">
        <f>IF(OR($D595="51",$D595="52",$D595="61"),0,(AA595/'Totals and Drop Down Lists'!W$5)*Inputs!E$39)</f>
        <v>0</v>
      </c>
      <c r="AZ595">
        <f>IF(OR($D595="51",$D595="52",$D595="61"),0,(AB595/'Totals and Drop Down Lists'!X$5)*Inputs!F$39)</f>
        <v>0</v>
      </c>
      <c r="BA595">
        <f>IF(OR($D595="51",$D595="52",$D595="61"),0,(AC595/'Totals and Drop Down Lists'!Y$5)*Inputs!G$39)</f>
        <v>0</v>
      </c>
      <c r="BB595">
        <f>IF(OR($D595="51",$D595="52",$D595="61"),0,(AD595/'Totals and Drop Down Lists'!Z$5)*Inputs!H$39)</f>
        <v>0</v>
      </c>
      <c r="BC595">
        <f>IF(OR($D595="51",$D595="52",$D595="61"),0,(AE595/'Totals and Drop Down Lists'!AA$5)*Inputs!I$39)</f>
        <v>0</v>
      </c>
      <c r="BD595">
        <f>IF(OR($D595="51",$D595="52",$D595="61"),0,(AF595/'Totals and Drop Down Lists'!AB$5)*Inputs!J$39)</f>
        <v>0</v>
      </c>
      <c r="BE595">
        <f>IF(OR($D595="51",$D595="52",$D595="61"),0,(AG595/'Totals and Drop Down Lists'!AC$5)*Inputs!K$39)</f>
        <v>0</v>
      </c>
      <c r="BF595">
        <f>IF(OR($D595="51",$D595="52",$D595="61"),0,(AH595/'Totals and Drop Down Lists'!AD$5)*Inputs!L$39)</f>
        <v>0</v>
      </c>
      <c r="BG595" s="10">
        <f t="shared" si="82"/>
        <v>278813.07270373189</v>
      </c>
    </row>
    <row r="596" spans="1:59" ht="43.2">
      <c r="A596" s="1" t="s">
        <v>7404</v>
      </c>
      <c r="B596" s="1" t="s">
        <v>4770</v>
      </c>
      <c r="C596" s="1" t="s">
        <v>4777</v>
      </c>
      <c r="D596" s="1" t="s">
        <v>10</v>
      </c>
      <c r="E596" s="1" t="s">
        <v>4778</v>
      </c>
      <c r="F596" s="2">
        <v>43902</v>
      </c>
      <c r="G596" s="2">
        <v>448</v>
      </c>
      <c r="H596" s="2">
        <v>0</v>
      </c>
      <c r="I596" s="2">
        <v>7542</v>
      </c>
      <c r="J596" s="2">
        <v>18154</v>
      </c>
      <c r="K596" s="2">
        <v>5883</v>
      </c>
      <c r="L596" s="2">
        <v>11</v>
      </c>
      <c r="M596" s="2">
        <v>9</v>
      </c>
      <c r="N596" s="2">
        <v>0</v>
      </c>
      <c r="O596" s="2">
        <v>88</v>
      </c>
      <c r="P596" s="2">
        <v>0</v>
      </c>
      <c r="Q596" s="2">
        <v>5</v>
      </c>
      <c r="R596" s="2">
        <v>240</v>
      </c>
      <c r="S596" s="2">
        <v>4926700</v>
      </c>
      <c r="T596" s="2">
        <v>195935600</v>
      </c>
      <c r="U596" s="2">
        <v>1384</v>
      </c>
      <c r="V596" s="2">
        <v>165</v>
      </c>
      <c r="W596" s="2">
        <v>65</v>
      </c>
      <c r="X596" s="2">
        <v>1175</v>
      </c>
      <c r="Y596" s="2">
        <v>35</v>
      </c>
      <c r="Z596" s="2">
        <v>930</v>
      </c>
      <c r="AA596" s="9">
        <f t="shared" si="83"/>
        <v>43902</v>
      </c>
      <c r="AB596" s="9">
        <f t="shared" si="84"/>
        <v>7094</v>
      </c>
      <c r="AC596" s="9">
        <f t="shared" si="85"/>
        <v>353</v>
      </c>
      <c r="AD596" s="9">
        <f t="shared" si="86"/>
        <v>240</v>
      </c>
      <c r="AE596" s="44">
        <f t="shared" si="87"/>
        <v>1.3314386248120056E-4</v>
      </c>
      <c r="AF596" s="9">
        <f t="shared" si="88"/>
        <v>945</v>
      </c>
      <c r="AG596" s="9">
        <f t="shared" si="81"/>
        <v>965</v>
      </c>
      <c r="AH596" s="44">
        <f t="shared" si="89"/>
        <v>1.1636032268112259E-4</v>
      </c>
      <c r="AI596">
        <f>AA596/'Totals and Drop Down Lists'!W$6*Inputs!E$37</f>
        <v>39825.278154693202</v>
      </c>
      <c r="AJ596">
        <f>AB596/'Totals and Drop Down Lists'!X$6*Inputs!F$37</f>
        <v>23342.006674477572</v>
      </c>
      <c r="AK596">
        <f>AC596/'Totals and Drop Down Lists'!Y$6*Inputs!G$37</f>
        <v>2327.0952385694982</v>
      </c>
      <c r="AL596">
        <f>AD596/'Totals and Drop Down Lists'!Z$6*Inputs!H$37</f>
        <v>1924.2003047985334</v>
      </c>
      <c r="AM596">
        <f>AE596/'Totals and Drop Down Lists'!AA$6*Inputs!I$37</f>
        <v>16574.992944493126</v>
      </c>
      <c r="AN596">
        <f>AF596/'Totals and Drop Down Lists'!AB$6*Inputs!J$37</f>
        <v>18859.075017625779</v>
      </c>
      <c r="AO596">
        <f>AG596/'Totals and Drop Down Lists'!AC$6*Inputs!K$37</f>
        <v>17971.751012823413</v>
      </c>
      <c r="AP596">
        <f>AH596/'Totals and Drop Down Lists'!AD$6*Inputs!L$37</f>
        <v>27383.064153547675</v>
      </c>
      <c r="AQ596">
        <f>IF(OR($D596="51",$D596="52",$D596="61"),(AA596/'Totals and Drop Down Lists'!W$4)*Inputs!E$38,0)</f>
        <v>0</v>
      </c>
      <c r="AR596">
        <f>IF(OR($D596="51",$D596="52",$D596="61"),(AB596/'Totals and Drop Down Lists'!X$4)*Inputs!F$38,0)</f>
        <v>0</v>
      </c>
      <c r="AS596">
        <f>IF(OR($D596="51",$D596="52",$D596="61"),(AC596/'Totals and Drop Down Lists'!Y$4)*Inputs!G$38,0)</f>
        <v>0</v>
      </c>
      <c r="AT596">
        <f>IF(OR($D596="51",$D596="52",$D596="61"),(AD596/'Totals and Drop Down Lists'!Z$4)*Inputs!H$38,0)</f>
        <v>0</v>
      </c>
      <c r="AU596">
        <f>IF(OR($D596="51",$D596="52",$D596="61"),(AE596/'Totals and Drop Down Lists'!AA$4)*Inputs!I$38,0)</f>
        <v>0</v>
      </c>
      <c r="AV596">
        <f>IF(OR($D596="51",$D596="52",$D596="61"),(AF596/'Totals and Drop Down Lists'!AB$4)*Inputs!J$38,0)</f>
        <v>0</v>
      </c>
      <c r="AW596">
        <f>IF(OR($D596="51",$D596="52",$D596="61"),(AG596/'Totals and Drop Down Lists'!AC$4)*Inputs!K$38,0)</f>
        <v>0</v>
      </c>
      <c r="AX596">
        <f>IF(OR($D596="51",$D596="52",$D596="61"),(AH596/'Totals and Drop Down Lists'!AD$4)*Inputs!L$38,0)</f>
        <v>0</v>
      </c>
      <c r="AY596">
        <f>IF(OR($D596="51",$D596="52",$D596="61"),0,(AA596/'Totals and Drop Down Lists'!W$5)*Inputs!E$39)</f>
        <v>0</v>
      </c>
      <c r="AZ596">
        <f>IF(OR($D596="51",$D596="52",$D596="61"),0,(AB596/'Totals and Drop Down Lists'!X$5)*Inputs!F$39)</f>
        <v>0</v>
      </c>
      <c r="BA596">
        <f>IF(OR($D596="51",$D596="52",$D596="61"),0,(AC596/'Totals and Drop Down Lists'!Y$5)*Inputs!G$39)</f>
        <v>0</v>
      </c>
      <c r="BB596">
        <f>IF(OR($D596="51",$D596="52",$D596="61"),0,(AD596/'Totals and Drop Down Lists'!Z$5)*Inputs!H$39)</f>
        <v>0</v>
      </c>
      <c r="BC596">
        <f>IF(OR($D596="51",$D596="52",$D596="61"),0,(AE596/'Totals and Drop Down Lists'!AA$5)*Inputs!I$39)</f>
        <v>0</v>
      </c>
      <c r="BD596">
        <f>IF(OR($D596="51",$D596="52",$D596="61"),0,(AF596/'Totals and Drop Down Lists'!AB$5)*Inputs!J$39)</f>
        <v>0</v>
      </c>
      <c r="BE596">
        <f>IF(OR($D596="51",$D596="52",$D596="61"),0,(AG596/'Totals and Drop Down Lists'!AC$5)*Inputs!K$39)</f>
        <v>0</v>
      </c>
      <c r="BF596">
        <f>IF(OR($D596="51",$D596="52",$D596="61"),0,(AH596/'Totals and Drop Down Lists'!AD$5)*Inputs!L$39)</f>
        <v>0</v>
      </c>
      <c r="BG596" s="10">
        <f t="shared" si="82"/>
        <v>148207.4635010288</v>
      </c>
    </row>
    <row r="597" spans="1:59" ht="43.2">
      <c r="A597" s="1" t="s">
        <v>7404</v>
      </c>
      <c r="B597" s="1" t="s">
        <v>4770</v>
      </c>
      <c r="C597" s="1" t="s">
        <v>4779</v>
      </c>
      <c r="D597" s="1" t="s">
        <v>15</v>
      </c>
      <c r="E597" s="1" t="s">
        <v>4780</v>
      </c>
      <c r="F597" s="2">
        <v>304199</v>
      </c>
      <c r="G597" s="2">
        <v>2183</v>
      </c>
      <c r="H597" s="2">
        <v>203</v>
      </c>
      <c r="I597" s="2">
        <v>29817</v>
      </c>
      <c r="J597" s="2">
        <v>124426</v>
      </c>
      <c r="K597" s="2">
        <v>26683</v>
      </c>
      <c r="L597" s="2">
        <v>544</v>
      </c>
      <c r="M597" s="2">
        <v>101</v>
      </c>
      <c r="N597" s="2">
        <v>16</v>
      </c>
      <c r="O597" s="2">
        <v>538</v>
      </c>
      <c r="P597" s="2">
        <v>38</v>
      </c>
      <c r="Q597" s="2">
        <v>0</v>
      </c>
      <c r="R597" s="2">
        <v>1073</v>
      </c>
      <c r="S597" s="2">
        <v>25669300</v>
      </c>
      <c r="T597" s="2">
        <v>1238515200</v>
      </c>
      <c r="U597" s="2">
        <v>3959</v>
      </c>
      <c r="V597" s="2">
        <v>837</v>
      </c>
      <c r="W597" s="2">
        <v>180</v>
      </c>
      <c r="X597" s="2">
        <v>3499</v>
      </c>
      <c r="Y597" s="2">
        <v>134</v>
      </c>
      <c r="Z597" s="2">
        <v>2297</v>
      </c>
      <c r="AA597" s="9">
        <f t="shared" si="83"/>
        <v>304199</v>
      </c>
      <c r="AB597" s="9">
        <f t="shared" si="84"/>
        <v>27431</v>
      </c>
      <c r="AC597" s="9">
        <f t="shared" si="85"/>
        <v>2310</v>
      </c>
      <c r="AD597" s="9">
        <f t="shared" si="86"/>
        <v>1073</v>
      </c>
      <c r="AE597" s="44">
        <f t="shared" si="87"/>
        <v>3.9962620475612258E-4</v>
      </c>
      <c r="AF597" s="9">
        <f t="shared" si="88"/>
        <v>2482</v>
      </c>
      <c r="AG597" s="9">
        <f t="shared" si="81"/>
        <v>2431</v>
      </c>
      <c r="AH597" s="44">
        <f t="shared" si="89"/>
        <v>1.939811642338978E-4</v>
      </c>
      <c r="AI597">
        <f>AA597/'Totals and Drop Down Lists'!W$6*Inputs!E$37</f>
        <v>275951.20471458061</v>
      </c>
      <c r="AJ597">
        <f>AB597/'Totals and Drop Down Lists'!X$6*Inputs!F$37</f>
        <v>90258.610810205006</v>
      </c>
      <c r="AK597">
        <f>AC597/'Totals and Drop Down Lists'!Y$6*Inputs!G$37</f>
        <v>15228.300286389634</v>
      </c>
      <c r="AL597">
        <f>AD597/'Totals and Drop Down Lists'!Z$6*Inputs!H$37</f>
        <v>8602.7788627034424</v>
      </c>
      <c r="AM597">
        <f>AE597/'Totals and Drop Down Lists'!AA$6*Inputs!I$37</f>
        <v>49749.206616283605</v>
      </c>
      <c r="AN597">
        <f>AF597/'Totals and Drop Down Lists'!AB$6*Inputs!J$37</f>
        <v>49532.512374335653</v>
      </c>
      <c r="AO597">
        <f>AG597/'Totals and Drop Down Lists'!AC$6*Inputs!K$37</f>
        <v>45273.91369137173</v>
      </c>
      <c r="AP597">
        <f>AH597/'Totals and Drop Down Lists'!AD$6*Inputs!L$37</f>
        <v>45649.56973652701</v>
      </c>
      <c r="AQ597">
        <f>IF(OR($D597="51",$D597="52",$D597="61"),(AA597/'Totals and Drop Down Lists'!W$4)*Inputs!E$38,0)</f>
        <v>0</v>
      </c>
      <c r="AR597">
        <f>IF(OR($D597="51",$D597="52",$D597="61"),(AB597/'Totals and Drop Down Lists'!X$4)*Inputs!F$38,0)</f>
        <v>0</v>
      </c>
      <c r="AS597">
        <f>IF(OR($D597="51",$D597="52",$D597="61"),(AC597/'Totals and Drop Down Lists'!Y$4)*Inputs!G$38,0)</f>
        <v>0</v>
      </c>
      <c r="AT597">
        <f>IF(OR($D597="51",$D597="52",$D597="61"),(AD597/'Totals and Drop Down Lists'!Z$4)*Inputs!H$38,0)</f>
        <v>0</v>
      </c>
      <c r="AU597">
        <f>IF(OR($D597="51",$D597="52",$D597="61"),(AE597/'Totals and Drop Down Lists'!AA$4)*Inputs!I$38,0)</f>
        <v>0</v>
      </c>
      <c r="AV597">
        <f>IF(OR($D597="51",$D597="52",$D597="61"),(AF597/'Totals and Drop Down Lists'!AB$4)*Inputs!J$38,0)</f>
        <v>0</v>
      </c>
      <c r="AW597">
        <f>IF(OR($D597="51",$D597="52",$D597="61"),(AG597/'Totals and Drop Down Lists'!AC$4)*Inputs!K$38,0)</f>
        <v>0</v>
      </c>
      <c r="AX597">
        <f>IF(OR($D597="51",$D597="52",$D597="61"),(AH597/'Totals and Drop Down Lists'!AD$4)*Inputs!L$38,0)</f>
        <v>0</v>
      </c>
      <c r="AY597">
        <f>IF(OR($D597="51",$D597="52",$D597="61"),0,(AA597/'Totals and Drop Down Lists'!W$5)*Inputs!E$39)</f>
        <v>0</v>
      </c>
      <c r="AZ597">
        <f>IF(OR($D597="51",$D597="52",$D597="61"),0,(AB597/'Totals and Drop Down Lists'!X$5)*Inputs!F$39)</f>
        <v>0</v>
      </c>
      <c r="BA597">
        <f>IF(OR($D597="51",$D597="52",$D597="61"),0,(AC597/'Totals and Drop Down Lists'!Y$5)*Inputs!G$39)</f>
        <v>0</v>
      </c>
      <c r="BB597">
        <f>IF(OR($D597="51",$D597="52",$D597="61"),0,(AD597/'Totals and Drop Down Lists'!Z$5)*Inputs!H$39)</f>
        <v>0</v>
      </c>
      <c r="BC597">
        <f>IF(OR($D597="51",$D597="52",$D597="61"),0,(AE597/'Totals and Drop Down Lists'!AA$5)*Inputs!I$39)</f>
        <v>0</v>
      </c>
      <c r="BD597">
        <f>IF(OR($D597="51",$D597="52",$D597="61"),0,(AF597/'Totals and Drop Down Lists'!AB$5)*Inputs!J$39)</f>
        <v>0</v>
      </c>
      <c r="BE597">
        <f>IF(OR($D597="51",$D597="52",$D597="61"),0,(AG597/'Totals and Drop Down Lists'!AC$5)*Inputs!K$39)</f>
        <v>0</v>
      </c>
      <c r="BF597">
        <f>IF(OR($D597="51",$D597="52",$D597="61"),0,(AH597/'Totals and Drop Down Lists'!AD$5)*Inputs!L$39)</f>
        <v>0</v>
      </c>
      <c r="BG597" s="10">
        <f t="shared" si="82"/>
        <v>580246.0970923967</v>
      </c>
    </row>
    <row r="598" spans="1:59">
      <c r="A598" s="1" t="s">
        <v>7405</v>
      </c>
      <c r="B598" s="1" t="s">
        <v>4500</v>
      </c>
      <c r="C598" s="1" t="s">
        <v>4501</v>
      </c>
      <c r="D598" s="1" t="s">
        <v>10</v>
      </c>
      <c r="E598" s="1" t="s">
        <v>4502</v>
      </c>
      <c r="F598" s="2">
        <v>56828</v>
      </c>
      <c r="G598" s="2">
        <v>666</v>
      </c>
      <c r="H598" s="2">
        <v>47</v>
      </c>
      <c r="I598" s="2">
        <v>12389</v>
      </c>
      <c r="J598" s="2">
        <v>22254</v>
      </c>
      <c r="K598" s="2">
        <v>10891</v>
      </c>
      <c r="L598" s="2">
        <v>71</v>
      </c>
      <c r="M598" s="2">
        <v>17</v>
      </c>
      <c r="N598" s="2">
        <v>0</v>
      </c>
      <c r="O598" s="2">
        <v>143</v>
      </c>
      <c r="P598" s="2">
        <v>182</v>
      </c>
      <c r="Q598" s="2">
        <v>42</v>
      </c>
      <c r="R598" s="2">
        <v>795</v>
      </c>
      <c r="S598" s="2">
        <v>8866700</v>
      </c>
      <c r="T598" s="2">
        <v>377208100</v>
      </c>
      <c r="U598" s="2">
        <v>1489</v>
      </c>
      <c r="V598" s="2">
        <v>430</v>
      </c>
      <c r="W598" s="2">
        <v>35</v>
      </c>
      <c r="X598" s="2">
        <v>2035</v>
      </c>
      <c r="Y598" s="2">
        <v>245</v>
      </c>
      <c r="Z598" s="2">
        <v>1210</v>
      </c>
      <c r="AA598" s="9">
        <f t="shared" si="83"/>
        <v>56828</v>
      </c>
      <c r="AB598" s="9">
        <f t="shared" si="84"/>
        <v>11676</v>
      </c>
      <c r="AC598" s="9">
        <f t="shared" si="85"/>
        <v>1250</v>
      </c>
      <c r="AD598" s="9">
        <f t="shared" si="86"/>
        <v>795</v>
      </c>
      <c r="AE598" s="44">
        <f t="shared" si="87"/>
        <v>3.7224015324425374E-4</v>
      </c>
      <c r="AF598" s="9">
        <f t="shared" si="88"/>
        <v>1570</v>
      </c>
      <c r="AG598" s="9">
        <f t="shared" si="81"/>
        <v>1455</v>
      </c>
      <c r="AH598" s="44">
        <f t="shared" si="89"/>
        <v>2.6495599712069535E-4</v>
      </c>
      <c r="AI598">
        <f>AA598/'Totals and Drop Down Lists'!W$6*Inputs!E$37</f>
        <v>51550.975057512303</v>
      </c>
      <c r="AJ598">
        <f>AB598/'Totals and Drop Down Lists'!X$6*Inputs!F$37</f>
        <v>38418.56074586977</v>
      </c>
      <c r="AK598">
        <f>AC598/'Totals and Drop Down Lists'!Y$6*Inputs!G$37</f>
        <v>8240.4222328948235</v>
      </c>
      <c r="AL598">
        <f>AD598/'Totals and Drop Down Lists'!Z$6*Inputs!H$37</f>
        <v>6373.9135096451419</v>
      </c>
      <c r="AM598">
        <f>AE598/'Totals and Drop Down Lists'!AA$6*Inputs!I$37</f>
        <v>46339.934854689309</v>
      </c>
      <c r="AN598">
        <f>AF598/'Totals and Drop Down Lists'!AB$6*Inputs!J$37</f>
        <v>31332.008230341246</v>
      </c>
      <c r="AO598">
        <f>AG598/'Totals and Drop Down Lists'!AC$6*Inputs!K$37</f>
        <v>27097.303340578306</v>
      </c>
      <c r="AP598">
        <f>AH598/'Totals and Drop Down Lists'!AD$6*Inputs!L$37</f>
        <v>62352.070704598002</v>
      </c>
      <c r="AQ598">
        <f>IF(OR($D598="51",$D598="52",$D598="61"),(AA598/'Totals and Drop Down Lists'!W$4)*Inputs!E$38,0)</f>
        <v>0</v>
      </c>
      <c r="AR598">
        <f>IF(OR($D598="51",$D598="52",$D598="61"),(AB598/'Totals and Drop Down Lists'!X$4)*Inputs!F$38,0)</f>
        <v>0</v>
      </c>
      <c r="AS598">
        <f>IF(OR($D598="51",$D598="52",$D598="61"),(AC598/'Totals and Drop Down Lists'!Y$4)*Inputs!G$38,0)</f>
        <v>0</v>
      </c>
      <c r="AT598">
        <f>IF(OR($D598="51",$D598="52",$D598="61"),(AD598/'Totals and Drop Down Lists'!Z$4)*Inputs!H$38,0)</f>
        <v>0</v>
      </c>
      <c r="AU598">
        <f>IF(OR($D598="51",$D598="52",$D598="61"),(AE598/'Totals and Drop Down Lists'!AA$4)*Inputs!I$38,0)</f>
        <v>0</v>
      </c>
      <c r="AV598">
        <f>IF(OR($D598="51",$D598="52",$D598="61"),(AF598/'Totals and Drop Down Lists'!AB$4)*Inputs!J$38,0)</f>
        <v>0</v>
      </c>
      <c r="AW598">
        <f>IF(OR($D598="51",$D598="52",$D598="61"),(AG598/'Totals and Drop Down Lists'!AC$4)*Inputs!K$38,0)</f>
        <v>0</v>
      </c>
      <c r="AX598">
        <f>IF(OR($D598="51",$D598="52",$D598="61"),(AH598/'Totals and Drop Down Lists'!AD$4)*Inputs!L$38,0)</f>
        <v>0</v>
      </c>
      <c r="AY598">
        <f>IF(OR($D598="51",$D598="52",$D598="61"),0,(AA598/'Totals and Drop Down Lists'!W$5)*Inputs!E$39)</f>
        <v>0</v>
      </c>
      <c r="AZ598">
        <f>IF(OR($D598="51",$D598="52",$D598="61"),0,(AB598/'Totals and Drop Down Lists'!X$5)*Inputs!F$39)</f>
        <v>0</v>
      </c>
      <c r="BA598">
        <f>IF(OR($D598="51",$D598="52",$D598="61"),0,(AC598/'Totals and Drop Down Lists'!Y$5)*Inputs!G$39)</f>
        <v>0</v>
      </c>
      <c r="BB598">
        <f>IF(OR($D598="51",$D598="52",$D598="61"),0,(AD598/'Totals and Drop Down Lists'!Z$5)*Inputs!H$39)</f>
        <v>0</v>
      </c>
      <c r="BC598">
        <f>IF(OR($D598="51",$D598="52",$D598="61"),0,(AE598/'Totals and Drop Down Lists'!AA$5)*Inputs!I$39)</f>
        <v>0</v>
      </c>
      <c r="BD598">
        <f>IF(OR($D598="51",$D598="52",$D598="61"),0,(AF598/'Totals and Drop Down Lists'!AB$5)*Inputs!J$39)</f>
        <v>0</v>
      </c>
      <c r="BE598">
        <f>IF(OR($D598="51",$D598="52",$D598="61"),0,(AG598/'Totals and Drop Down Lists'!AC$5)*Inputs!K$39)</f>
        <v>0</v>
      </c>
      <c r="BF598">
        <f>IF(OR($D598="51",$D598="52",$D598="61"),0,(AH598/'Totals and Drop Down Lists'!AD$5)*Inputs!L$39)</f>
        <v>0</v>
      </c>
      <c r="BG598" s="10">
        <f t="shared" si="82"/>
        <v>271705.18867612892</v>
      </c>
    </row>
    <row r="599" spans="1:59">
      <c r="A599" s="1" t="s">
        <v>7405</v>
      </c>
      <c r="B599" s="1" t="s">
        <v>4500</v>
      </c>
      <c r="C599" s="1" t="s">
        <v>753</v>
      </c>
      <c r="D599" s="1" t="s">
        <v>215</v>
      </c>
      <c r="E599" s="1" t="s">
        <v>4503</v>
      </c>
      <c r="F599" s="2">
        <v>276675</v>
      </c>
      <c r="G599" s="2">
        <v>1715</v>
      </c>
      <c r="H599" s="2">
        <v>190</v>
      </c>
      <c r="I599" s="2">
        <v>46568</v>
      </c>
      <c r="J599" s="2">
        <v>111748</v>
      </c>
      <c r="K599" s="2">
        <v>20321</v>
      </c>
      <c r="L599" s="2">
        <v>1170</v>
      </c>
      <c r="M599" s="2">
        <v>165</v>
      </c>
      <c r="N599" s="2">
        <v>24</v>
      </c>
      <c r="O599" s="2">
        <v>903</v>
      </c>
      <c r="P599" s="2">
        <v>166</v>
      </c>
      <c r="Q599" s="2">
        <v>6</v>
      </c>
      <c r="R599" s="2">
        <v>1543</v>
      </c>
      <c r="S599" s="2">
        <v>15278200</v>
      </c>
      <c r="T599" s="2">
        <v>682408000</v>
      </c>
      <c r="U599" s="2">
        <v>2348</v>
      </c>
      <c r="V599" s="2">
        <v>405</v>
      </c>
      <c r="W599" s="2">
        <v>80</v>
      </c>
      <c r="X599" s="2">
        <v>3053</v>
      </c>
      <c r="Y599" s="2">
        <v>35</v>
      </c>
      <c r="Z599" s="2">
        <v>2208</v>
      </c>
      <c r="AA599" s="9">
        <f t="shared" si="83"/>
        <v>276675</v>
      </c>
      <c r="AB599" s="9">
        <f t="shared" si="84"/>
        <v>44663</v>
      </c>
      <c r="AC599" s="9">
        <f t="shared" si="85"/>
        <v>3977</v>
      </c>
      <c r="AD599" s="9">
        <f t="shared" si="86"/>
        <v>1543</v>
      </c>
      <c r="AE599" s="44">
        <f t="shared" si="87"/>
        <v>2.5807514410091189E-4</v>
      </c>
      <c r="AF599" s="9">
        <f t="shared" si="88"/>
        <v>2568</v>
      </c>
      <c r="AG599" s="9">
        <f t="shared" si="81"/>
        <v>2243</v>
      </c>
      <c r="AH599" s="44">
        <f t="shared" si="89"/>
        <v>1.517699100061996E-4</v>
      </c>
      <c r="AI599">
        <f>AA599/'Totals and Drop Down Lists'!W$6*Inputs!E$37</f>
        <v>250983.07214818781</v>
      </c>
      <c r="AJ599">
        <f>AB599/'Totals and Drop Down Lists'!X$6*Inputs!F$37</f>
        <v>146958.56274347223</v>
      </c>
      <c r="AK599">
        <f>AC599/'Totals and Drop Down Lists'!Y$6*Inputs!G$37</f>
        <v>26217.727376178173</v>
      </c>
      <c r="AL599">
        <f>AD599/'Totals and Drop Down Lists'!Z$6*Inputs!H$37</f>
        <v>12371.00445960057</v>
      </c>
      <c r="AM599">
        <f>AE599/'Totals and Drop Down Lists'!AA$6*Inputs!I$37</f>
        <v>32127.607032773609</v>
      </c>
      <c r="AN599">
        <f>AF599/'Totals and Drop Down Lists'!AB$6*Inputs!J$37</f>
        <v>51248.787984405302</v>
      </c>
      <c r="AO599">
        <f>AG599/'Totals and Drop Down Lists'!AC$6*Inputs!K$37</f>
        <v>41772.681369702506</v>
      </c>
      <c r="AP599">
        <f>AH599/'Totals and Drop Down Lists'!AD$6*Inputs!L$37</f>
        <v>35715.999118247084</v>
      </c>
      <c r="AQ599">
        <f>IF(OR($D599="51",$D599="52",$D599="61"),(AA599/'Totals and Drop Down Lists'!W$4)*Inputs!E$38,0)</f>
        <v>0</v>
      </c>
      <c r="AR599">
        <f>IF(OR($D599="51",$D599="52",$D599="61"),(AB599/'Totals and Drop Down Lists'!X$4)*Inputs!F$38,0)</f>
        <v>0</v>
      </c>
      <c r="AS599">
        <f>IF(OR($D599="51",$D599="52",$D599="61"),(AC599/'Totals and Drop Down Lists'!Y$4)*Inputs!G$38,0)</f>
        <v>0</v>
      </c>
      <c r="AT599">
        <f>IF(OR($D599="51",$D599="52",$D599="61"),(AD599/'Totals and Drop Down Lists'!Z$4)*Inputs!H$38,0)</f>
        <v>0</v>
      </c>
      <c r="AU599">
        <f>IF(OR($D599="51",$D599="52",$D599="61"),(AE599/'Totals and Drop Down Lists'!AA$4)*Inputs!I$38,0)</f>
        <v>0</v>
      </c>
      <c r="AV599">
        <f>IF(OR($D599="51",$D599="52",$D599="61"),(AF599/'Totals and Drop Down Lists'!AB$4)*Inputs!J$38,0)</f>
        <v>0</v>
      </c>
      <c r="AW599">
        <f>IF(OR($D599="51",$D599="52",$D599="61"),(AG599/'Totals and Drop Down Lists'!AC$4)*Inputs!K$38,0)</f>
        <v>0</v>
      </c>
      <c r="AX599">
        <f>IF(OR($D599="51",$D599="52",$D599="61"),(AH599/'Totals and Drop Down Lists'!AD$4)*Inputs!L$38,0)</f>
        <v>0</v>
      </c>
      <c r="AY599">
        <f>IF(OR($D599="51",$D599="52",$D599="61"),0,(AA599/'Totals and Drop Down Lists'!W$5)*Inputs!E$39)</f>
        <v>0</v>
      </c>
      <c r="AZ599">
        <f>IF(OR($D599="51",$D599="52",$D599="61"),0,(AB599/'Totals and Drop Down Lists'!X$5)*Inputs!F$39)</f>
        <v>0</v>
      </c>
      <c r="BA599">
        <f>IF(OR($D599="51",$D599="52",$D599="61"),0,(AC599/'Totals and Drop Down Lists'!Y$5)*Inputs!G$39)</f>
        <v>0</v>
      </c>
      <c r="BB599">
        <f>IF(OR($D599="51",$D599="52",$D599="61"),0,(AD599/'Totals and Drop Down Lists'!Z$5)*Inputs!H$39)</f>
        <v>0</v>
      </c>
      <c r="BC599">
        <f>IF(OR($D599="51",$D599="52",$D599="61"),0,(AE599/'Totals and Drop Down Lists'!AA$5)*Inputs!I$39)</f>
        <v>0</v>
      </c>
      <c r="BD599">
        <f>IF(OR($D599="51",$D599="52",$D599="61"),0,(AF599/'Totals and Drop Down Lists'!AB$5)*Inputs!J$39)</f>
        <v>0</v>
      </c>
      <c r="BE599">
        <f>IF(OR($D599="51",$D599="52",$D599="61"),0,(AG599/'Totals and Drop Down Lists'!AC$5)*Inputs!K$39)</f>
        <v>0</v>
      </c>
      <c r="BF599">
        <f>IF(OR($D599="51",$D599="52",$D599="61"),0,(AH599/'Totals and Drop Down Lists'!AD$5)*Inputs!L$39)</f>
        <v>0</v>
      </c>
      <c r="BG599" s="10">
        <f t="shared" si="82"/>
        <v>597395.44223256735</v>
      </c>
    </row>
    <row r="600" spans="1:59" ht="28.8">
      <c r="A600" s="1" t="s">
        <v>7406</v>
      </c>
      <c r="B600" s="1" t="s">
        <v>4781</v>
      </c>
      <c r="C600" s="1" t="s">
        <v>4782</v>
      </c>
      <c r="D600" s="1" t="s">
        <v>10</v>
      </c>
      <c r="E600" s="1" t="s">
        <v>4783</v>
      </c>
      <c r="F600" s="2">
        <v>36205</v>
      </c>
      <c r="G600" s="2">
        <v>389</v>
      </c>
      <c r="H600" s="2">
        <v>48</v>
      </c>
      <c r="I600" s="2">
        <v>7039</v>
      </c>
      <c r="J600" s="2">
        <v>14639</v>
      </c>
      <c r="K600" s="2">
        <v>7215</v>
      </c>
      <c r="L600" s="2">
        <v>5</v>
      </c>
      <c r="M600" s="2">
        <v>15</v>
      </c>
      <c r="N600" s="2">
        <v>0</v>
      </c>
      <c r="O600" s="2">
        <v>198</v>
      </c>
      <c r="P600" s="2">
        <v>71</v>
      </c>
      <c r="Q600" s="2">
        <v>0</v>
      </c>
      <c r="R600" s="2">
        <v>980</v>
      </c>
      <c r="S600" s="2">
        <v>5926300</v>
      </c>
      <c r="T600" s="2">
        <v>240797900</v>
      </c>
      <c r="U600" s="2">
        <v>852</v>
      </c>
      <c r="V600" s="2">
        <v>360</v>
      </c>
      <c r="W600" s="2">
        <v>45</v>
      </c>
      <c r="X600" s="2">
        <v>1410</v>
      </c>
      <c r="Y600" s="2">
        <v>170</v>
      </c>
      <c r="Z600" s="2">
        <v>970</v>
      </c>
      <c r="AA600" s="9">
        <f t="shared" si="83"/>
        <v>36205</v>
      </c>
      <c r="AB600" s="9">
        <f t="shared" si="84"/>
        <v>6602</v>
      </c>
      <c r="AC600" s="9">
        <f t="shared" si="85"/>
        <v>1269</v>
      </c>
      <c r="AD600" s="9">
        <f t="shared" si="86"/>
        <v>980</v>
      </c>
      <c r="AE600" s="44">
        <f t="shared" si="87"/>
        <v>2.4834592944649304E-4</v>
      </c>
      <c r="AF600" s="9">
        <f t="shared" si="88"/>
        <v>1005</v>
      </c>
      <c r="AG600" s="9">
        <f t="shared" si="81"/>
        <v>1140</v>
      </c>
      <c r="AH600" s="44">
        <f t="shared" si="89"/>
        <v>2.0906477351193987E-4</v>
      </c>
      <c r="AI600">
        <f>AA600/'Totals and Drop Down Lists'!W$6*Inputs!E$37</f>
        <v>32843.018440860717</v>
      </c>
      <c r="AJ600">
        <f>AB600/'Totals and Drop Down Lists'!X$6*Inputs!F$37</f>
        <v>21723.136180561167</v>
      </c>
      <c r="AK600">
        <f>AC600/'Totals and Drop Down Lists'!Y$6*Inputs!G$37</f>
        <v>8365.6766508348264</v>
      </c>
      <c r="AL600">
        <f>AD600/'Totals and Drop Down Lists'!Z$6*Inputs!H$37</f>
        <v>7857.1512445940107</v>
      </c>
      <c r="AM600">
        <f>AE600/'Totals and Drop Down Lists'!AA$6*Inputs!I$37</f>
        <v>30916.423420947562</v>
      </c>
      <c r="AN600">
        <f>AF600/'Totals and Drop Down Lists'!AB$6*Inputs!J$37</f>
        <v>20056.476606046464</v>
      </c>
      <c r="AO600">
        <f>AG600/'Totals and Drop Down Lists'!AC$6*Inputs!K$37</f>
        <v>21230.876844164446</v>
      </c>
      <c r="AP600">
        <f>AH600/'Totals and Drop Down Lists'!AD$6*Inputs!L$37</f>
        <v>49199.194136070553</v>
      </c>
      <c r="AQ600">
        <f>IF(OR($D600="51",$D600="52",$D600="61"),(AA600/'Totals and Drop Down Lists'!W$4)*Inputs!E$38,0)</f>
        <v>0</v>
      </c>
      <c r="AR600">
        <f>IF(OR($D600="51",$D600="52",$D600="61"),(AB600/'Totals and Drop Down Lists'!X$4)*Inputs!F$38,0)</f>
        <v>0</v>
      </c>
      <c r="AS600">
        <f>IF(OR($D600="51",$D600="52",$D600="61"),(AC600/'Totals and Drop Down Lists'!Y$4)*Inputs!G$38,0)</f>
        <v>0</v>
      </c>
      <c r="AT600">
        <f>IF(OR($D600="51",$D600="52",$D600="61"),(AD600/'Totals and Drop Down Lists'!Z$4)*Inputs!H$38,0)</f>
        <v>0</v>
      </c>
      <c r="AU600">
        <f>IF(OR($D600="51",$D600="52",$D600="61"),(AE600/'Totals and Drop Down Lists'!AA$4)*Inputs!I$38,0)</f>
        <v>0</v>
      </c>
      <c r="AV600">
        <f>IF(OR($D600="51",$D600="52",$D600="61"),(AF600/'Totals and Drop Down Lists'!AB$4)*Inputs!J$38,0)</f>
        <v>0</v>
      </c>
      <c r="AW600">
        <f>IF(OR($D600="51",$D600="52",$D600="61"),(AG600/'Totals and Drop Down Lists'!AC$4)*Inputs!K$38,0)</f>
        <v>0</v>
      </c>
      <c r="AX600">
        <f>IF(OR($D600="51",$D600="52",$D600="61"),(AH600/'Totals and Drop Down Lists'!AD$4)*Inputs!L$38,0)</f>
        <v>0</v>
      </c>
      <c r="AY600">
        <f>IF(OR($D600="51",$D600="52",$D600="61"),0,(AA600/'Totals and Drop Down Lists'!W$5)*Inputs!E$39)</f>
        <v>0</v>
      </c>
      <c r="AZ600">
        <f>IF(OR($D600="51",$D600="52",$D600="61"),0,(AB600/'Totals and Drop Down Lists'!X$5)*Inputs!F$39)</f>
        <v>0</v>
      </c>
      <c r="BA600">
        <f>IF(OR($D600="51",$D600="52",$D600="61"),0,(AC600/'Totals and Drop Down Lists'!Y$5)*Inputs!G$39)</f>
        <v>0</v>
      </c>
      <c r="BB600">
        <f>IF(OR($D600="51",$D600="52",$D600="61"),0,(AD600/'Totals and Drop Down Lists'!Z$5)*Inputs!H$39)</f>
        <v>0</v>
      </c>
      <c r="BC600">
        <f>IF(OR($D600="51",$D600="52",$D600="61"),0,(AE600/'Totals and Drop Down Lists'!AA$5)*Inputs!I$39)</f>
        <v>0</v>
      </c>
      <c r="BD600">
        <f>IF(OR($D600="51",$D600="52",$D600="61"),0,(AF600/'Totals and Drop Down Lists'!AB$5)*Inputs!J$39)</f>
        <v>0</v>
      </c>
      <c r="BE600">
        <f>IF(OR($D600="51",$D600="52",$D600="61"),0,(AG600/'Totals and Drop Down Lists'!AC$5)*Inputs!K$39)</f>
        <v>0</v>
      </c>
      <c r="BF600">
        <f>IF(OR($D600="51",$D600="52",$D600="61"),0,(AH600/'Totals and Drop Down Lists'!AD$5)*Inputs!L$39)</f>
        <v>0</v>
      </c>
      <c r="BG600" s="10">
        <f t="shared" si="82"/>
        <v>192191.95352407976</v>
      </c>
    </row>
    <row r="601" spans="1:59" ht="28.8">
      <c r="A601" s="1" t="s">
        <v>7406</v>
      </c>
      <c r="B601" s="1" t="s">
        <v>4781</v>
      </c>
      <c r="C601" s="1" t="s">
        <v>3206</v>
      </c>
      <c r="D601" s="1" t="s">
        <v>58</v>
      </c>
      <c r="E601" s="1" t="s">
        <v>4784</v>
      </c>
      <c r="F601" s="2">
        <v>134499</v>
      </c>
      <c r="G601" s="2">
        <v>928</v>
      </c>
      <c r="H601" s="2">
        <v>40</v>
      </c>
      <c r="I601" s="2">
        <v>17544</v>
      </c>
      <c r="J601" s="2">
        <v>52922</v>
      </c>
      <c r="K601" s="2">
        <v>18131</v>
      </c>
      <c r="L601" s="2">
        <v>418</v>
      </c>
      <c r="M601" s="2">
        <v>38</v>
      </c>
      <c r="N601" s="2">
        <v>29</v>
      </c>
      <c r="O601" s="2">
        <v>380</v>
      </c>
      <c r="P601" s="2">
        <v>120</v>
      </c>
      <c r="Q601" s="2">
        <v>49</v>
      </c>
      <c r="R601" s="2">
        <v>729</v>
      </c>
      <c r="S601" s="2">
        <v>17547900</v>
      </c>
      <c r="T601" s="2">
        <v>823713000</v>
      </c>
      <c r="U601" s="2">
        <v>7887</v>
      </c>
      <c r="V601" s="2">
        <v>349</v>
      </c>
      <c r="W601" s="2">
        <v>169</v>
      </c>
      <c r="X601" s="2">
        <v>1965</v>
      </c>
      <c r="Y601" s="2">
        <v>113</v>
      </c>
      <c r="Z601" s="2">
        <v>1299</v>
      </c>
      <c r="AA601" s="9">
        <f t="shared" si="83"/>
        <v>134499</v>
      </c>
      <c r="AB601" s="9">
        <f t="shared" si="84"/>
        <v>16576</v>
      </c>
      <c r="AC601" s="9">
        <f t="shared" si="85"/>
        <v>1763</v>
      </c>
      <c r="AD601" s="9">
        <f t="shared" si="86"/>
        <v>729</v>
      </c>
      <c r="AE601" s="44">
        <f t="shared" si="87"/>
        <v>4.3381349044973715E-4</v>
      </c>
      <c r="AF601" s="9">
        <f t="shared" si="88"/>
        <v>1447</v>
      </c>
      <c r="AG601" s="9">
        <f t="shared" si="81"/>
        <v>1412</v>
      </c>
      <c r="AH601" s="44">
        <f t="shared" si="89"/>
        <v>1.7999949740703003E-4</v>
      </c>
      <c r="AI601">
        <f>AA601/'Totals and Drop Down Lists'!W$6*Inputs!E$37</f>
        <v>122009.47762124917</v>
      </c>
      <c r="AJ601">
        <f>AB601/'Totals and Drop Down Lists'!X$6*Inputs!F$37</f>
        <v>54541.457941378663</v>
      </c>
      <c r="AK601">
        <f>AC601/'Totals and Drop Down Lists'!Y$6*Inputs!G$37</f>
        <v>11622.29151727486</v>
      </c>
      <c r="AL601">
        <f>AD601/'Totals and Drop Down Lists'!Z$6*Inputs!H$37</f>
        <v>5844.7584258255447</v>
      </c>
      <c r="AM601">
        <f>AE601/'Totals and Drop Down Lists'!AA$6*Inputs!I$37</f>
        <v>54005.159602798783</v>
      </c>
      <c r="AN601">
        <f>AF601/'Totals and Drop Down Lists'!AB$6*Inputs!J$37</f>
        <v>28877.334974078844</v>
      </c>
      <c r="AO601">
        <f>AG601/'Totals and Drop Down Lists'!AC$6*Inputs!K$37</f>
        <v>26296.489564877367</v>
      </c>
      <c r="AP601">
        <f>AH601/'Totals and Drop Down Lists'!AD$6*Inputs!L$37</f>
        <v>42359.265353796371</v>
      </c>
      <c r="AQ601">
        <f>IF(OR($D601="51",$D601="52",$D601="61"),(AA601/'Totals and Drop Down Lists'!W$4)*Inputs!E$38,0)</f>
        <v>0</v>
      </c>
      <c r="AR601">
        <f>IF(OR($D601="51",$D601="52",$D601="61"),(AB601/'Totals and Drop Down Lists'!X$4)*Inputs!F$38,0)</f>
        <v>0</v>
      </c>
      <c r="AS601">
        <f>IF(OR($D601="51",$D601="52",$D601="61"),(AC601/'Totals and Drop Down Lists'!Y$4)*Inputs!G$38,0)</f>
        <v>0</v>
      </c>
      <c r="AT601">
        <f>IF(OR($D601="51",$D601="52",$D601="61"),(AD601/'Totals and Drop Down Lists'!Z$4)*Inputs!H$38,0)</f>
        <v>0</v>
      </c>
      <c r="AU601">
        <f>IF(OR($D601="51",$D601="52",$D601="61"),(AE601/'Totals and Drop Down Lists'!AA$4)*Inputs!I$38,0)</f>
        <v>0</v>
      </c>
      <c r="AV601">
        <f>IF(OR($D601="51",$D601="52",$D601="61"),(AF601/'Totals and Drop Down Lists'!AB$4)*Inputs!J$38,0)</f>
        <v>0</v>
      </c>
      <c r="AW601">
        <f>IF(OR($D601="51",$D601="52",$D601="61"),(AG601/'Totals and Drop Down Lists'!AC$4)*Inputs!K$38,0)</f>
        <v>0</v>
      </c>
      <c r="AX601">
        <f>IF(OR($D601="51",$D601="52",$D601="61"),(AH601/'Totals and Drop Down Lists'!AD$4)*Inputs!L$38,0)</f>
        <v>0</v>
      </c>
      <c r="AY601">
        <f>IF(OR($D601="51",$D601="52",$D601="61"),0,(AA601/'Totals and Drop Down Lists'!W$5)*Inputs!E$39)</f>
        <v>0</v>
      </c>
      <c r="AZ601">
        <f>IF(OR($D601="51",$D601="52",$D601="61"),0,(AB601/'Totals and Drop Down Lists'!X$5)*Inputs!F$39)</f>
        <v>0</v>
      </c>
      <c r="BA601">
        <f>IF(OR($D601="51",$D601="52",$D601="61"),0,(AC601/'Totals and Drop Down Lists'!Y$5)*Inputs!G$39)</f>
        <v>0</v>
      </c>
      <c r="BB601">
        <f>IF(OR($D601="51",$D601="52",$D601="61"),0,(AD601/'Totals and Drop Down Lists'!Z$5)*Inputs!H$39)</f>
        <v>0</v>
      </c>
      <c r="BC601">
        <f>IF(OR($D601="51",$D601="52",$D601="61"),0,(AE601/'Totals and Drop Down Lists'!AA$5)*Inputs!I$39)</f>
        <v>0</v>
      </c>
      <c r="BD601">
        <f>IF(OR($D601="51",$D601="52",$D601="61"),0,(AF601/'Totals and Drop Down Lists'!AB$5)*Inputs!J$39)</f>
        <v>0</v>
      </c>
      <c r="BE601">
        <f>IF(OR($D601="51",$D601="52",$D601="61"),0,(AG601/'Totals and Drop Down Lists'!AC$5)*Inputs!K$39)</f>
        <v>0</v>
      </c>
      <c r="BF601">
        <f>IF(OR($D601="51",$D601="52",$D601="61"),0,(AH601/'Totals and Drop Down Lists'!AD$5)*Inputs!L$39)</f>
        <v>0</v>
      </c>
      <c r="BG601" s="10">
        <f t="shared" si="82"/>
        <v>345556.23500127957</v>
      </c>
    </row>
    <row r="602" spans="1:59" ht="28.8">
      <c r="A602" s="1" t="s">
        <v>7406</v>
      </c>
      <c r="B602" s="1" t="s">
        <v>4781</v>
      </c>
      <c r="C602" s="1" t="s">
        <v>410</v>
      </c>
      <c r="D602" s="1" t="s">
        <v>25</v>
      </c>
      <c r="E602" s="1" t="s">
        <v>4785</v>
      </c>
      <c r="F602" s="2">
        <v>14700</v>
      </c>
      <c r="G602" s="2">
        <v>94</v>
      </c>
      <c r="H602" s="2">
        <v>0</v>
      </c>
      <c r="I602" s="2">
        <v>2956</v>
      </c>
      <c r="J602" s="2">
        <v>4696</v>
      </c>
      <c r="K602" s="2">
        <v>984</v>
      </c>
      <c r="L602" s="2">
        <v>30</v>
      </c>
      <c r="M602" s="2">
        <v>36</v>
      </c>
      <c r="N602" s="2">
        <v>6</v>
      </c>
      <c r="O602" s="2">
        <v>133</v>
      </c>
      <c r="P602" s="2">
        <v>0</v>
      </c>
      <c r="Q602" s="2">
        <v>0</v>
      </c>
      <c r="R602" s="2">
        <v>166</v>
      </c>
      <c r="S602" s="2">
        <v>467300</v>
      </c>
      <c r="T602" s="2">
        <v>25796700</v>
      </c>
      <c r="U602" s="2">
        <v>85</v>
      </c>
      <c r="V602" s="2">
        <v>80</v>
      </c>
      <c r="W602" s="2">
        <v>0</v>
      </c>
      <c r="X602" s="2">
        <v>328</v>
      </c>
      <c r="Y602" s="2">
        <v>34</v>
      </c>
      <c r="Z602" s="2">
        <v>189</v>
      </c>
      <c r="AA602" s="9">
        <f t="shared" si="83"/>
        <v>14700</v>
      </c>
      <c r="AB602" s="9">
        <f t="shared" si="84"/>
        <v>2862</v>
      </c>
      <c r="AC602" s="9">
        <f t="shared" si="85"/>
        <v>371</v>
      </c>
      <c r="AD602" s="9">
        <f t="shared" si="86"/>
        <v>166</v>
      </c>
      <c r="AE602" s="44">
        <f t="shared" si="87"/>
        <v>1.4399847559505551E-5</v>
      </c>
      <c r="AF602" s="9">
        <f t="shared" si="88"/>
        <v>248</v>
      </c>
      <c r="AG602" s="9">
        <f t="shared" si="81"/>
        <v>223</v>
      </c>
      <c r="AH602" s="44">
        <f t="shared" si="89"/>
        <v>1.7386932157668934E-5</v>
      </c>
      <c r="AI602">
        <f>AA602/'Totals and Drop Down Lists'!W$6*Inputs!E$37</f>
        <v>13334.963985102959</v>
      </c>
      <c r="AJ602">
        <f>AB602/'Totals and Drop Down Lists'!X$6*Inputs!F$37</f>
        <v>9417.088117050298</v>
      </c>
      <c r="AK602">
        <f>AC602/'Totals and Drop Down Lists'!Y$6*Inputs!G$37</f>
        <v>2445.7573187231837</v>
      </c>
      <c r="AL602">
        <f>AD602/'Totals and Drop Down Lists'!Z$6*Inputs!H$37</f>
        <v>1330.9052108189856</v>
      </c>
      <c r="AM602">
        <f>AE602/'Totals and Drop Down Lists'!AA$6*Inputs!I$37</f>
        <v>1792.6276679428724</v>
      </c>
      <c r="AN602">
        <f>AF602/'Totals and Drop Down Lists'!AB$6*Inputs!J$37</f>
        <v>4949.2598988054961</v>
      </c>
      <c r="AO602">
        <f>AG602/'Totals and Drop Down Lists'!AC$6*Inputs!K$37</f>
        <v>4153.0574879374308</v>
      </c>
      <c r="AP602">
        <f>AH602/'Totals and Drop Down Lists'!AD$6*Inputs!L$37</f>
        <v>4091.6651633183346</v>
      </c>
      <c r="AQ602">
        <f>IF(OR($D602="51",$D602="52",$D602="61"),(AA602/'Totals and Drop Down Lists'!W$4)*Inputs!E$38,0)</f>
        <v>0</v>
      </c>
      <c r="AR602">
        <f>IF(OR($D602="51",$D602="52",$D602="61"),(AB602/'Totals and Drop Down Lists'!X$4)*Inputs!F$38,0)</f>
        <v>0</v>
      </c>
      <c r="AS602">
        <f>IF(OR($D602="51",$D602="52",$D602="61"),(AC602/'Totals and Drop Down Lists'!Y$4)*Inputs!G$38,0)</f>
        <v>0</v>
      </c>
      <c r="AT602">
        <f>IF(OR($D602="51",$D602="52",$D602="61"),(AD602/'Totals and Drop Down Lists'!Z$4)*Inputs!H$38,0)</f>
        <v>0</v>
      </c>
      <c r="AU602">
        <f>IF(OR($D602="51",$D602="52",$D602="61"),(AE602/'Totals and Drop Down Lists'!AA$4)*Inputs!I$38,0)</f>
        <v>0</v>
      </c>
      <c r="AV602">
        <f>IF(OR($D602="51",$D602="52",$D602="61"),(AF602/'Totals and Drop Down Lists'!AB$4)*Inputs!J$38,0)</f>
        <v>0</v>
      </c>
      <c r="AW602">
        <f>IF(OR($D602="51",$D602="52",$D602="61"),(AG602/'Totals and Drop Down Lists'!AC$4)*Inputs!K$38,0)</f>
        <v>0</v>
      </c>
      <c r="AX602">
        <f>IF(OR($D602="51",$D602="52",$D602="61"),(AH602/'Totals and Drop Down Lists'!AD$4)*Inputs!L$38,0)</f>
        <v>0</v>
      </c>
      <c r="AY602">
        <f>IF(OR($D602="51",$D602="52",$D602="61"),0,(AA602/'Totals and Drop Down Lists'!W$5)*Inputs!E$39)</f>
        <v>0</v>
      </c>
      <c r="AZ602">
        <f>IF(OR($D602="51",$D602="52",$D602="61"),0,(AB602/'Totals and Drop Down Lists'!X$5)*Inputs!F$39)</f>
        <v>0</v>
      </c>
      <c r="BA602">
        <f>IF(OR($D602="51",$D602="52",$D602="61"),0,(AC602/'Totals and Drop Down Lists'!Y$5)*Inputs!G$39)</f>
        <v>0</v>
      </c>
      <c r="BB602">
        <f>IF(OR($D602="51",$D602="52",$D602="61"),0,(AD602/'Totals and Drop Down Lists'!Z$5)*Inputs!H$39)</f>
        <v>0</v>
      </c>
      <c r="BC602">
        <f>IF(OR($D602="51",$D602="52",$D602="61"),0,(AE602/'Totals and Drop Down Lists'!AA$5)*Inputs!I$39)</f>
        <v>0</v>
      </c>
      <c r="BD602">
        <f>IF(OR($D602="51",$D602="52",$D602="61"),0,(AF602/'Totals and Drop Down Lists'!AB$5)*Inputs!J$39)</f>
        <v>0</v>
      </c>
      <c r="BE602">
        <f>IF(OR($D602="51",$D602="52",$D602="61"),0,(AG602/'Totals and Drop Down Lists'!AC$5)*Inputs!K$39)</f>
        <v>0</v>
      </c>
      <c r="BF602">
        <f>IF(OR($D602="51",$D602="52",$D602="61"),0,(AH602/'Totals and Drop Down Lists'!AD$5)*Inputs!L$39)</f>
        <v>0</v>
      </c>
      <c r="BG602" s="10">
        <f t="shared" si="82"/>
        <v>41515.324849699566</v>
      </c>
    </row>
    <row r="603" spans="1:59" ht="28.8">
      <c r="A603" s="1" t="s">
        <v>7406</v>
      </c>
      <c r="B603" s="1" t="s">
        <v>4781</v>
      </c>
      <c r="C603" s="1" t="s">
        <v>4786</v>
      </c>
      <c r="D603" s="1" t="s">
        <v>25</v>
      </c>
      <c r="E603" s="1" t="s">
        <v>4787</v>
      </c>
      <c r="F603" s="2">
        <v>15793</v>
      </c>
      <c r="G603" s="2">
        <v>111</v>
      </c>
      <c r="H603" s="2">
        <v>9</v>
      </c>
      <c r="I603" s="2">
        <v>2209</v>
      </c>
      <c r="J603" s="2">
        <v>5414</v>
      </c>
      <c r="K603" s="2">
        <v>1555</v>
      </c>
      <c r="L603" s="2">
        <v>98</v>
      </c>
      <c r="M603" s="2">
        <v>9</v>
      </c>
      <c r="N603" s="2">
        <v>0</v>
      </c>
      <c r="O603" s="2">
        <v>71</v>
      </c>
      <c r="P603" s="2">
        <v>10</v>
      </c>
      <c r="Q603" s="2">
        <v>0</v>
      </c>
      <c r="R603" s="2">
        <v>231</v>
      </c>
      <c r="S603" s="2">
        <v>1004100</v>
      </c>
      <c r="T603" s="2">
        <v>49864500</v>
      </c>
      <c r="U603" s="2">
        <v>501</v>
      </c>
      <c r="V603" s="2">
        <v>55</v>
      </c>
      <c r="W603" s="2">
        <v>70</v>
      </c>
      <c r="X603" s="2">
        <v>305</v>
      </c>
      <c r="Y603" s="2">
        <v>40</v>
      </c>
      <c r="Z603" s="2">
        <v>60</v>
      </c>
      <c r="AA603" s="9">
        <f t="shared" si="83"/>
        <v>15793</v>
      </c>
      <c r="AB603" s="9">
        <f t="shared" si="84"/>
        <v>2089</v>
      </c>
      <c r="AC603" s="9">
        <f t="shared" si="85"/>
        <v>419</v>
      </c>
      <c r="AD603" s="9">
        <f t="shared" si="86"/>
        <v>231</v>
      </c>
      <c r="AE603" s="44">
        <f t="shared" si="87"/>
        <v>3.119164800513285E-5</v>
      </c>
      <c r="AF603" s="9">
        <f t="shared" si="88"/>
        <v>180</v>
      </c>
      <c r="AG603" s="9">
        <f t="shared" si="81"/>
        <v>100</v>
      </c>
      <c r="AH603" s="44">
        <f t="shared" si="89"/>
        <v>1.0687182562431992E-5</v>
      </c>
      <c r="AI603">
        <f>AA603/'Totals and Drop Down Lists'!W$6*Inputs!E$37</f>
        <v>14326.468450117756</v>
      </c>
      <c r="AJ603">
        <f>AB603/'Totals and Drop Down Lists'!X$6*Inputs!F$37</f>
        <v>6873.6188247792006</v>
      </c>
      <c r="AK603">
        <f>AC603/'Totals and Drop Down Lists'!Y$6*Inputs!G$37</f>
        <v>2762.1895324663451</v>
      </c>
      <c r="AL603">
        <f>AD603/'Totals and Drop Down Lists'!Z$6*Inputs!H$37</f>
        <v>1852.0427933685885</v>
      </c>
      <c r="AM603">
        <f>AE603/'Totals and Drop Down Lists'!AA$6*Inputs!I$37</f>
        <v>3883.0279967669471</v>
      </c>
      <c r="AN603">
        <f>AF603/'Totals and Drop Down Lists'!AB$6*Inputs!J$37</f>
        <v>3592.2047652620536</v>
      </c>
      <c r="AO603">
        <f>AG603/'Totals and Drop Down Lists'!AC$6*Inputs!K$37</f>
        <v>1862.3576179091619</v>
      </c>
      <c r="AP603">
        <f>AH603/'Totals and Drop Down Lists'!AD$6*Inputs!L$37</f>
        <v>2515.013700415152</v>
      </c>
      <c r="AQ603">
        <f>IF(OR($D603="51",$D603="52",$D603="61"),(AA603/'Totals and Drop Down Lists'!W$4)*Inputs!E$38,0)</f>
        <v>0</v>
      </c>
      <c r="AR603">
        <f>IF(OR($D603="51",$D603="52",$D603="61"),(AB603/'Totals and Drop Down Lists'!X$4)*Inputs!F$38,0)</f>
        <v>0</v>
      </c>
      <c r="AS603">
        <f>IF(OR($D603="51",$D603="52",$D603="61"),(AC603/'Totals and Drop Down Lists'!Y$4)*Inputs!G$38,0)</f>
        <v>0</v>
      </c>
      <c r="AT603">
        <f>IF(OR($D603="51",$D603="52",$D603="61"),(AD603/'Totals and Drop Down Lists'!Z$4)*Inputs!H$38,0)</f>
        <v>0</v>
      </c>
      <c r="AU603">
        <f>IF(OR($D603="51",$D603="52",$D603="61"),(AE603/'Totals and Drop Down Lists'!AA$4)*Inputs!I$38,0)</f>
        <v>0</v>
      </c>
      <c r="AV603">
        <f>IF(OR($D603="51",$D603="52",$D603="61"),(AF603/'Totals and Drop Down Lists'!AB$4)*Inputs!J$38,0)</f>
        <v>0</v>
      </c>
      <c r="AW603">
        <f>IF(OR($D603="51",$D603="52",$D603="61"),(AG603/'Totals and Drop Down Lists'!AC$4)*Inputs!K$38,0)</f>
        <v>0</v>
      </c>
      <c r="AX603">
        <f>IF(OR($D603="51",$D603="52",$D603="61"),(AH603/'Totals and Drop Down Lists'!AD$4)*Inputs!L$38,0)</f>
        <v>0</v>
      </c>
      <c r="AY603">
        <f>IF(OR($D603="51",$D603="52",$D603="61"),0,(AA603/'Totals and Drop Down Lists'!W$5)*Inputs!E$39)</f>
        <v>0</v>
      </c>
      <c r="AZ603">
        <f>IF(OR($D603="51",$D603="52",$D603="61"),0,(AB603/'Totals and Drop Down Lists'!X$5)*Inputs!F$39)</f>
        <v>0</v>
      </c>
      <c r="BA603">
        <f>IF(OR($D603="51",$D603="52",$D603="61"),0,(AC603/'Totals and Drop Down Lists'!Y$5)*Inputs!G$39)</f>
        <v>0</v>
      </c>
      <c r="BB603">
        <f>IF(OR($D603="51",$D603="52",$D603="61"),0,(AD603/'Totals and Drop Down Lists'!Z$5)*Inputs!H$39)</f>
        <v>0</v>
      </c>
      <c r="BC603">
        <f>IF(OR($D603="51",$D603="52",$D603="61"),0,(AE603/'Totals and Drop Down Lists'!AA$5)*Inputs!I$39)</f>
        <v>0</v>
      </c>
      <c r="BD603">
        <f>IF(OR($D603="51",$D603="52",$D603="61"),0,(AF603/'Totals and Drop Down Lists'!AB$5)*Inputs!J$39)</f>
        <v>0</v>
      </c>
      <c r="BE603">
        <f>IF(OR($D603="51",$D603="52",$D603="61"),0,(AG603/'Totals and Drop Down Lists'!AC$5)*Inputs!K$39)</f>
        <v>0</v>
      </c>
      <c r="BF603">
        <f>IF(OR($D603="51",$D603="52",$D603="61"),0,(AH603/'Totals and Drop Down Lists'!AD$5)*Inputs!L$39)</f>
        <v>0</v>
      </c>
      <c r="BG603" s="10">
        <f t="shared" si="82"/>
        <v>37666.923681085209</v>
      </c>
    </row>
    <row r="604" spans="1:59" ht="28.8">
      <c r="A604" s="1" t="s">
        <v>7406</v>
      </c>
      <c r="B604" s="1" t="s">
        <v>4781</v>
      </c>
      <c r="C604" s="1" t="s">
        <v>3356</v>
      </c>
      <c r="D604" s="1" t="s">
        <v>25</v>
      </c>
      <c r="E604" s="1" t="s">
        <v>4788</v>
      </c>
      <c r="F604" s="2">
        <v>19864</v>
      </c>
      <c r="G604" s="2">
        <v>148</v>
      </c>
      <c r="H604" s="2">
        <v>44</v>
      </c>
      <c r="I604" s="2">
        <v>4295</v>
      </c>
      <c r="J604" s="2">
        <v>6808</v>
      </c>
      <c r="K604" s="2">
        <v>1406</v>
      </c>
      <c r="L604" s="2">
        <v>38</v>
      </c>
      <c r="M604" s="2">
        <v>36</v>
      </c>
      <c r="N604" s="2">
        <v>2</v>
      </c>
      <c r="O604" s="2">
        <v>30</v>
      </c>
      <c r="P604" s="2">
        <v>0</v>
      </c>
      <c r="Q604" s="2">
        <v>0</v>
      </c>
      <c r="R604" s="2">
        <v>292</v>
      </c>
      <c r="S604" s="2">
        <v>754500</v>
      </c>
      <c r="T604" s="2">
        <v>55759500</v>
      </c>
      <c r="U604" s="2">
        <v>212</v>
      </c>
      <c r="V604" s="2">
        <v>93</v>
      </c>
      <c r="W604" s="2">
        <v>25</v>
      </c>
      <c r="X604" s="2">
        <v>268</v>
      </c>
      <c r="Y604" s="2">
        <v>64</v>
      </c>
      <c r="Z604" s="2">
        <v>143</v>
      </c>
      <c r="AA604" s="9">
        <f t="shared" si="83"/>
        <v>19864</v>
      </c>
      <c r="AB604" s="9">
        <f t="shared" si="84"/>
        <v>4103</v>
      </c>
      <c r="AC604" s="9">
        <f t="shared" si="85"/>
        <v>398</v>
      </c>
      <c r="AD604" s="9">
        <f t="shared" si="86"/>
        <v>292</v>
      </c>
      <c r="AE604" s="44">
        <f t="shared" si="87"/>
        <v>2.0279016110239851E-5</v>
      </c>
      <c r="AF604" s="9">
        <f t="shared" si="88"/>
        <v>150</v>
      </c>
      <c r="AG604" s="9">
        <f t="shared" si="81"/>
        <v>207</v>
      </c>
      <c r="AH604" s="44">
        <f t="shared" si="89"/>
        <v>1.5906960600006694E-5</v>
      </c>
      <c r="AI604">
        <f>AA604/'Totals and Drop Down Lists'!W$6*Inputs!E$37</f>
        <v>18019.43704762484</v>
      </c>
      <c r="AJ604">
        <f>AB604/'Totals and Drop Down Lists'!X$6*Inputs!F$37</f>
        <v>13500.458610851632</v>
      </c>
      <c r="AK604">
        <f>AC604/'Totals and Drop Down Lists'!Y$6*Inputs!G$37</f>
        <v>2623.7504389537121</v>
      </c>
      <c r="AL604">
        <f>AD604/'Totals and Drop Down Lists'!Z$6*Inputs!H$37</f>
        <v>2341.1103708382152</v>
      </c>
      <c r="AM604">
        <f>AE604/'Totals and Drop Down Lists'!AA$6*Inputs!I$37</f>
        <v>2524.5215414713361</v>
      </c>
      <c r="AN604">
        <f>AF604/'Totals and Drop Down Lists'!AB$6*Inputs!J$37</f>
        <v>2993.5039710517117</v>
      </c>
      <c r="AO604">
        <f>AG604/'Totals and Drop Down Lists'!AC$6*Inputs!K$37</f>
        <v>3855.0802690719652</v>
      </c>
      <c r="AP604">
        <f>AH604/'Totals and Drop Down Lists'!AD$6*Inputs!L$37</f>
        <v>3743.3835912574682</v>
      </c>
      <c r="AQ604">
        <f>IF(OR($D604="51",$D604="52",$D604="61"),(AA604/'Totals and Drop Down Lists'!W$4)*Inputs!E$38,0)</f>
        <v>0</v>
      </c>
      <c r="AR604">
        <f>IF(OR($D604="51",$D604="52",$D604="61"),(AB604/'Totals and Drop Down Lists'!X$4)*Inputs!F$38,0)</f>
        <v>0</v>
      </c>
      <c r="AS604">
        <f>IF(OR($D604="51",$D604="52",$D604="61"),(AC604/'Totals and Drop Down Lists'!Y$4)*Inputs!G$38,0)</f>
        <v>0</v>
      </c>
      <c r="AT604">
        <f>IF(OR($D604="51",$D604="52",$D604="61"),(AD604/'Totals and Drop Down Lists'!Z$4)*Inputs!H$38,0)</f>
        <v>0</v>
      </c>
      <c r="AU604">
        <f>IF(OR($D604="51",$D604="52",$D604="61"),(AE604/'Totals and Drop Down Lists'!AA$4)*Inputs!I$38,0)</f>
        <v>0</v>
      </c>
      <c r="AV604">
        <f>IF(OR($D604="51",$D604="52",$D604="61"),(AF604/'Totals and Drop Down Lists'!AB$4)*Inputs!J$38,0)</f>
        <v>0</v>
      </c>
      <c r="AW604">
        <f>IF(OR($D604="51",$D604="52",$D604="61"),(AG604/'Totals and Drop Down Lists'!AC$4)*Inputs!K$38,0)</f>
        <v>0</v>
      </c>
      <c r="AX604">
        <f>IF(OR($D604="51",$D604="52",$D604="61"),(AH604/'Totals and Drop Down Lists'!AD$4)*Inputs!L$38,0)</f>
        <v>0</v>
      </c>
      <c r="AY604">
        <f>IF(OR($D604="51",$D604="52",$D604="61"),0,(AA604/'Totals and Drop Down Lists'!W$5)*Inputs!E$39)</f>
        <v>0</v>
      </c>
      <c r="AZ604">
        <f>IF(OR($D604="51",$D604="52",$D604="61"),0,(AB604/'Totals and Drop Down Lists'!X$5)*Inputs!F$39)</f>
        <v>0</v>
      </c>
      <c r="BA604">
        <f>IF(OR($D604="51",$D604="52",$D604="61"),0,(AC604/'Totals and Drop Down Lists'!Y$5)*Inputs!G$39)</f>
        <v>0</v>
      </c>
      <c r="BB604">
        <f>IF(OR($D604="51",$D604="52",$D604="61"),0,(AD604/'Totals and Drop Down Lists'!Z$5)*Inputs!H$39)</f>
        <v>0</v>
      </c>
      <c r="BC604">
        <f>IF(OR($D604="51",$D604="52",$D604="61"),0,(AE604/'Totals and Drop Down Lists'!AA$5)*Inputs!I$39)</f>
        <v>0</v>
      </c>
      <c r="BD604">
        <f>IF(OR($D604="51",$D604="52",$D604="61"),0,(AF604/'Totals and Drop Down Lists'!AB$5)*Inputs!J$39)</f>
        <v>0</v>
      </c>
      <c r="BE604">
        <f>IF(OR($D604="51",$D604="52",$D604="61"),0,(AG604/'Totals and Drop Down Lists'!AC$5)*Inputs!K$39)</f>
        <v>0</v>
      </c>
      <c r="BF604">
        <f>IF(OR($D604="51",$D604="52",$D604="61"),0,(AH604/'Totals and Drop Down Lists'!AD$5)*Inputs!L$39)</f>
        <v>0</v>
      </c>
      <c r="BG604" s="10">
        <f t="shared" si="82"/>
        <v>49601.245841120879</v>
      </c>
    </row>
    <row r="605" spans="1:59" ht="28.8">
      <c r="A605" s="1" t="s">
        <v>7406</v>
      </c>
      <c r="B605" s="1" t="s">
        <v>4781</v>
      </c>
      <c r="C605" s="1" t="s">
        <v>76</v>
      </c>
      <c r="D605" s="1" t="s">
        <v>25</v>
      </c>
      <c r="E605" s="1" t="s">
        <v>4789</v>
      </c>
      <c r="F605" s="2">
        <v>49326</v>
      </c>
      <c r="G605" s="2">
        <v>471</v>
      </c>
      <c r="H605" s="2">
        <v>46</v>
      </c>
      <c r="I605" s="2">
        <v>8280</v>
      </c>
      <c r="J605" s="2">
        <v>16244</v>
      </c>
      <c r="K605" s="2">
        <v>4169</v>
      </c>
      <c r="L605" s="2">
        <v>83</v>
      </c>
      <c r="M605" s="2">
        <v>34</v>
      </c>
      <c r="N605" s="2">
        <v>33</v>
      </c>
      <c r="O605" s="2">
        <v>89</v>
      </c>
      <c r="P605" s="2">
        <v>0</v>
      </c>
      <c r="Q605" s="2">
        <v>0</v>
      </c>
      <c r="R605" s="2">
        <v>1285</v>
      </c>
      <c r="S605" s="2">
        <v>2152000</v>
      </c>
      <c r="T605" s="2">
        <v>110321000</v>
      </c>
      <c r="U605" s="2">
        <v>394</v>
      </c>
      <c r="V605" s="2">
        <v>371</v>
      </c>
      <c r="W605" s="2">
        <v>178</v>
      </c>
      <c r="X605" s="2">
        <v>1023</v>
      </c>
      <c r="Y605" s="2">
        <v>90</v>
      </c>
      <c r="Z605" s="2">
        <v>551</v>
      </c>
      <c r="AA605" s="9">
        <f t="shared" si="83"/>
        <v>49326</v>
      </c>
      <c r="AB605" s="9">
        <f t="shared" si="84"/>
        <v>7763</v>
      </c>
      <c r="AC605" s="9">
        <f t="shared" si="85"/>
        <v>1524</v>
      </c>
      <c r="AD605" s="9">
        <f t="shared" si="86"/>
        <v>1285</v>
      </c>
      <c r="AE605" s="44">
        <f t="shared" si="87"/>
        <v>7.4725115567480526E-5</v>
      </c>
      <c r="AF605" s="9">
        <f t="shared" si="88"/>
        <v>474</v>
      </c>
      <c r="AG605" s="9">
        <f t="shared" si="81"/>
        <v>641</v>
      </c>
      <c r="AH605" s="44">
        <f t="shared" si="89"/>
        <v>6.1213615338680575E-5</v>
      </c>
      <c r="AI605">
        <f>AA605/'Totals and Drop Down Lists'!W$6*Inputs!E$37</f>
        <v>44745.607723074048</v>
      </c>
      <c r="AJ605">
        <f>AB605/'Totals and Drop Down Lists'!X$6*Inputs!F$37</f>
        <v>25543.275699741953</v>
      </c>
      <c r="AK605">
        <f>AC605/'Totals and Drop Down Lists'!Y$6*Inputs!G$37</f>
        <v>10046.722786345368</v>
      </c>
      <c r="AL605">
        <f>AD605/'Totals and Drop Down Lists'!Z$6*Inputs!H$37</f>
        <v>10302.489131942148</v>
      </c>
      <c r="AM605">
        <f>AE605/'Totals and Drop Down Lists'!AA$6*Inputs!I$37</f>
        <v>9302.4810924521935</v>
      </c>
      <c r="AN605">
        <f>AF605/'Totals and Drop Down Lists'!AB$6*Inputs!J$37</f>
        <v>9459.4725485234085</v>
      </c>
      <c r="AO605">
        <f>AG605/'Totals and Drop Down Lists'!AC$6*Inputs!K$37</f>
        <v>11937.712330797727</v>
      </c>
      <c r="AP605">
        <f>AH605/'Totals and Drop Down Lists'!AD$6*Inputs!L$37</f>
        <v>14405.394530257836</v>
      </c>
      <c r="AQ605">
        <f>IF(OR($D605="51",$D605="52",$D605="61"),(AA605/'Totals and Drop Down Lists'!W$4)*Inputs!E$38,0)</f>
        <v>0</v>
      </c>
      <c r="AR605">
        <f>IF(OR($D605="51",$D605="52",$D605="61"),(AB605/'Totals and Drop Down Lists'!X$4)*Inputs!F$38,0)</f>
        <v>0</v>
      </c>
      <c r="AS605">
        <f>IF(OR($D605="51",$D605="52",$D605="61"),(AC605/'Totals and Drop Down Lists'!Y$4)*Inputs!G$38,0)</f>
        <v>0</v>
      </c>
      <c r="AT605">
        <f>IF(OR($D605="51",$D605="52",$D605="61"),(AD605/'Totals and Drop Down Lists'!Z$4)*Inputs!H$38,0)</f>
        <v>0</v>
      </c>
      <c r="AU605">
        <f>IF(OR($D605="51",$D605="52",$D605="61"),(AE605/'Totals and Drop Down Lists'!AA$4)*Inputs!I$38,0)</f>
        <v>0</v>
      </c>
      <c r="AV605">
        <f>IF(OR($D605="51",$D605="52",$D605="61"),(AF605/'Totals and Drop Down Lists'!AB$4)*Inputs!J$38,0)</f>
        <v>0</v>
      </c>
      <c r="AW605">
        <f>IF(OR($D605="51",$D605="52",$D605="61"),(AG605/'Totals and Drop Down Lists'!AC$4)*Inputs!K$38,0)</f>
        <v>0</v>
      </c>
      <c r="AX605">
        <f>IF(OR($D605="51",$D605="52",$D605="61"),(AH605/'Totals and Drop Down Lists'!AD$4)*Inputs!L$38,0)</f>
        <v>0</v>
      </c>
      <c r="AY605">
        <f>IF(OR($D605="51",$D605="52",$D605="61"),0,(AA605/'Totals and Drop Down Lists'!W$5)*Inputs!E$39)</f>
        <v>0</v>
      </c>
      <c r="AZ605">
        <f>IF(OR($D605="51",$D605="52",$D605="61"),0,(AB605/'Totals and Drop Down Lists'!X$5)*Inputs!F$39)</f>
        <v>0</v>
      </c>
      <c r="BA605">
        <f>IF(OR($D605="51",$D605="52",$D605="61"),0,(AC605/'Totals and Drop Down Lists'!Y$5)*Inputs!G$39)</f>
        <v>0</v>
      </c>
      <c r="BB605">
        <f>IF(OR($D605="51",$D605="52",$D605="61"),0,(AD605/'Totals and Drop Down Lists'!Z$5)*Inputs!H$39)</f>
        <v>0</v>
      </c>
      <c r="BC605">
        <f>IF(OR($D605="51",$D605="52",$D605="61"),0,(AE605/'Totals and Drop Down Lists'!AA$5)*Inputs!I$39)</f>
        <v>0</v>
      </c>
      <c r="BD605">
        <f>IF(OR($D605="51",$D605="52",$D605="61"),0,(AF605/'Totals and Drop Down Lists'!AB$5)*Inputs!J$39)</f>
        <v>0</v>
      </c>
      <c r="BE605">
        <f>IF(OR($D605="51",$D605="52",$D605="61"),0,(AG605/'Totals and Drop Down Lists'!AC$5)*Inputs!K$39)</f>
        <v>0</v>
      </c>
      <c r="BF605">
        <f>IF(OR($D605="51",$D605="52",$D605="61"),0,(AH605/'Totals and Drop Down Lists'!AD$5)*Inputs!L$39)</f>
        <v>0</v>
      </c>
      <c r="BG605" s="10">
        <f t="shared" si="82"/>
        <v>135743.15584313468</v>
      </c>
    </row>
    <row r="606" spans="1:59" ht="28.8">
      <c r="A606" s="1" t="s">
        <v>7406</v>
      </c>
      <c r="B606" s="1" t="s">
        <v>4781</v>
      </c>
      <c r="C606" s="1" t="s">
        <v>106</v>
      </c>
      <c r="D606" s="1" t="s">
        <v>25</v>
      </c>
      <c r="E606" s="1" t="s">
        <v>4790</v>
      </c>
      <c r="F606" s="2">
        <v>24702</v>
      </c>
      <c r="G606" s="2">
        <v>224</v>
      </c>
      <c r="H606" s="2">
        <v>0</v>
      </c>
      <c r="I606" s="2">
        <v>4500</v>
      </c>
      <c r="J606" s="2">
        <v>8533</v>
      </c>
      <c r="K606" s="2">
        <v>1827</v>
      </c>
      <c r="L606" s="2">
        <v>83</v>
      </c>
      <c r="M606" s="2">
        <v>18</v>
      </c>
      <c r="N606" s="2">
        <v>0</v>
      </c>
      <c r="O606" s="2">
        <v>24</v>
      </c>
      <c r="P606" s="2">
        <v>51</v>
      </c>
      <c r="Q606" s="2">
        <v>0</v>
      </c>
      <c r="R606" s="2">
        <v>634</v>
      </c>
      <c r="S606" s="2">
        <v>972900</v>
      </c>
      <c r="T606" s="2">
        <v>55127700</v>
      </c>
      <c r="U606" s="2">
        <v>135</v>
      </c>
      <c r="V606" s="2">
        <v>117</v>
      </c>
      <c r="W606" s="2">
        <v>0</v>
      </c>
      <c r="X606" s="2">
        <v>495</v>
      </c>
      <c r="Y606" s="2">
        <v>52</v>
      </c>
      <c r="Z606" s="2">
        <v>298</v>
      </c>
      <c r="AA606" s="9">
        <f t="shared" si="83"/>
        <v>24702</v>
      </c>
      <c r="AB606" s="9">
        <f t="shared" si="84"/>
        <v>4276</v>
      </c>
      <c r="AC606" s="9">
        <f t="shared" si="85"/>
        <v>810</v>
      </c>
      <c r="AD606" s="9">
        <f t="shared" si="86"/>
        <v>634</v>
      </c>
      <c r="AE606" s="44">
        <f t="shared" si="87"/>
        <v>2.7319398619675195E-5</v>
      </c>
      <c r="AF606" s="9">
        <f t="shared" si="88"/>
        <v>378</v>
      </c>
      <c r="AG606" s="9">
        <f t="shared" si="81"/>
        <v>350</v>
      </c>
      <c r="AH606" s="44">
        <f t="shared" si="89"/>
        <v>2.7884055108167686E-5</v>
      </c>
      <c r="AI606">
        <f>AA606/'Totals and Drop Down Lists'!W$6*Inputs!E$37</f>
        <v>22408.182337415867</v>
      </c>
      <c r="AJ606">
        <f>AB606/'Totals and Drop Down Lists'!X$6*Inputs!F$37</f>
        <v>14069.695593468579</v>
      </c>
      <c r="AK606">
        <f>AC606/'Totals and Drop Down Lists'!Y$6*Inputs!G$37</f>
        <v>5339.7936069158459</v>
      </c>
      <c r="AL606">
        <f>AD606/'Totals and Drop Down Lists'!Z$6*Inputs!H$37</f>
        <v>5083.0958051761254</v>
      </c>
      <c r="AM606">
        <f>AE606/'Totals and Drop Down Lists'!AA$6*Inputs!I$37</f>
        <v>3400.9741863456006</v>
      </c>
      <c r="AN606">
        <f>AF606/'Totals and Drop Down Lists'!AB$6*Inputs!J$37</f>
        <v>7543.6300070503121</v>
      </c>
      <c r="AO606">
        <f>AG606/'Totals and Drop Down Lists'!AC$6*Inputs!K$37</f>
        <v>6518.2516626820661</v>
      </c>
      <c r="AP606">
        <f>AH606/'Totals and Drop Down Lists'!AD$6*Inputs!L$37</f>
        <v>6561.9521525432065</v>
      </c>
      <c r="AQ606">
        <f>IF(OR($D606="51",$D606="52",$D606="61"),(AA606/'Totals and Drop Down Lists'!W$4)*Inputs!E$38,0)</f>
        <v>0</v>
      </c>
      <c r="AR606">
        <f>IF(OR($D606="51",$D606="52",$D606="61"),(AB606/'Totals and Drop Down Lists'!X$4)*Inputs!F$38,0)</f>
        <v>0</v>
      </c>
      <c r="AS606">
        <f>IF(OR($D606="51",$D606="52",$D606="61"),(AC606/'Totals and Drop Down Lists'!Y$4)*Inputs!G$38,0)</f>
        <v>0</v>
      </c>
      <c r="AT606">
        <f>IF(OR($D606="51",$D606="52",$D606="61"),(AD606/'Totals and Drop Down Lists'!Z$4)*Inputs!H$38,0)</f>
        <v>0</v>
      </c>
      <c r="AU606">
        <f>IF(OR($D606="51",$D606="52",$D606="61"),(AE606/'Totals and Drop Down Lists'!AA$4)*Inputs!I$38,0)</f>
        <v>0</v>
      </c>
      <c r="AV606">
        <f>IF(OR($D606="51",$D606="52",$D606="61"),(AF606/'Totals and Drop Down Lists'!AB$4)*Inputs!J$38,0)</f>
        <v>0</v>
      </c>
      <c r="AW606">
        <f>IF(OR($D606="51",$D606="52",$D606="61"),(AG606/'Totals and Drop Down Lists'!AC$4)*Inputs!K$38,0)</f>
        <v>0</v>
      </c>
      <c r="AX606">
        <f>IF(OR($D606="51",$D606="52",$D606="61"),(AH606/'Totals and Drop Down Lists'!AD$4)*Inputs!L$38,0)</f>
        <v>0</v>
      </c>
      <c r="AY606">
        <f>IF(OR($D606="51",$D606="52",$D606="61"),0,(AA606/'Totals and Drop Down Lists'!W$5)*Inputs!E$39)</f>
        <v>0</v>
      </c>
      <c r="AZ606">
        <f>IF(OR($D606="51",$D606="52",$D606="61"),0,(AB606/'Totals and Drop Down Lists'!X$5)*Inputs!F$39)</f>
        <v>0</v>
      </c>
      <c r="BA606">
        <f>IF(OR($D606="51",$D606="52",$D606="61"),0,(AC606/'Totals and Drop Down Lists'!Y$5)*Inputs!G$39)</f>
        <v>0</v>
      </c>
      <c r="BB606">
        <f>IF(OR($D606="51",$D606="52",$D606="61"),0,(AD606/'Totals and Drop Down Lists'!Z$5)*Inputs!H$39)</f>
        <v>0</v>
      </c>
      <c r="BC606">
        <f>IF(OR($D606="51",$D606="52",$D606="61"),0,(AE606/'Totals and Drop Down Lists'!AA$5)*Inputs!I$39)</f>
        <v>0</v>
      </c>
      <c r="BD606">
        <f>IF(OR($D606="51",$D606="52",$D606="61"),0,(AF606/'Totals and Drop Down Lists'!AB$5)*Inputs!J$39)</f>
        <v>0</v>
      </c>
      <c r="BE606">
        <f>IF(OR($D606="51",$D606="52",$D606="61"),0,(AG606/'Totals and Drop Down Lists'!AC$5)*Inputs!K$39)</f>
        <v>0</v>
      </c>
      <c r="BF606">
        <f>IF(OR($D606="51",$D606="52",$D606="61"),0,(AH606/'Totals and Drop Down Lists'!AD$5)*Inputs!L$39)</f>
        <v>0</v>
      </c>
      <c r="BG606" s="10">
        <f t="shared" si="82"/>
        <v>70925.575351597596</v>
      </c>
    </row>
    <row r="607" spans="1:59" ht="28.8">
      <c r="A607" s="1" t="s">
        <v>7407</v>
      </c>
      <c r="B607" s="1" t="s">
        <v>1899</v>
      </c>
      <c r="C607" s="1" t="s">
        <v>1900</v>
      </c>
      <c r="D607" s="1" t="s">
        <v>25</v>
      </c>
      <c r="E607" s="1" t="s">
        <v>1901</v>
      </c>
      <c r="F607" s="2">
        <v>34651</v>
      </c>
      <c r="G607" s="2">
        <v>92</v>
      </c>
      <c r="H607" s="2">
        <v>0</v>
      </c>
      <c r="I607" s="2">
        <v>9602</v>
      </c>
      <c r="J607" s="2">
        <v>10622</v>
      </c>
      <c r="K607" s="2">
        <v>2996</v>
      </c>
      <c r="L607" s="2">
        <v>355</v>
      </c>
      <c r="M607" s="2">
        <v>42</v>
      </c>
      <c r="N607" s="2">
        <v>22</v>
      </c>
      <c r="O607" s="2">
        <v>296</v>
      </c>
      <c r="P607" s="2">
        <v>72</v>
      </c>
      <c r="Q607" s="2">
        <v>22</v>
      </c>
      <c r="R607" s="2">
        <v>563</v>
      </c>
      <c r="S607" s="2">
        <v>1950100</v>
      </c>
      <c r="T607" s="2">
        <v>100940900</v>
      </c>
      <c r="U607" s="2">
        <v>366</v>
      </c>
      <c r="V607" s="2">
        <v>70</v>
      </c>
      <c r="W607" s="2">
        <v>0</v>
      </c>
      <c r="X607" s="2">
        <v>460</v>
      </c>
      <c r="Y607" s="2">
        <v>50</v>
      </c>
      <c r="Z607" s="2">
        <v>210</v>
      </c>
      <c r="AA607" s="9">
        <f t="shared" si="83"/>
        <v>34651</v>
      </c>
      <c r="AB607" s="9">
        <f t="shared" si="84"/>
        <v>9510</v>
      </c>
      <c r="AC607" s="9">
        <f t="shared" si="85"/>
        <v>1372</v>
      </c>
      <c r="AD607" s="9">
        <f t="shared" si="86"/>
        <v>563</v>
      </c>
      <c r="AE607" s="44">
        <f t="shared" si="87"/>
        <v>5.9016453391794132E-5</v>
      </c>
      <c r="AF607" s="9">
        <f t="shared" si="88"/>
        <v>390</v>
      </c>
      <c r="AG607" s="9">
        <f t="shared" si="81"/>
        <v>260</v>
      </c>
      <c r="AH607" s="44">
        <f t="shared" si="89"/>
        <v>2.7287261083377019E-5</v>
      </c>
      <c r="AI607">
        <f>AA607/'Totals and Drop Down Lists'!W$6*Inputs!E$37</f>
        <v>31433.322248149834</v>
      </c>
      <c r="AJ607">
        <f>AB607/'Totals and Drop Down Lists'!X$6*Inputs!F$37</f>
        <v>31291.582108018287</v>
      </c>
      <c r="AK607">
        <f>AC607/'Totals and Drop Down Lists'!Y$6*Inputs!G$37</f>
        <v>9044.6874428253595</v>
      </c>
      <c r="AL607">
        <f>AD607/'Totals and Drop Down Lists'!Z$6*Inputs!H$37</f>
        <v>4513.8532150065594</v>
      </c>
      <c r="AM607">
        <f>AE607/'Totals and Drop Down Lists'!AA$6*Inputs!I$37</f>
        <v>7346.9199432013866</v>
      </c>
      <c r="AN607">
        <f>AF607/'Totals and Drop Down Lists'!AB$6*Inputs!J$37</f>
        <v>7783.1103247344499</v>
      </c>
      <c r="AO607">
        <f>AG607/'Totals and Drop Down Lists'!AC$6*Inputs!K$37</f>
        <v>4842.1298065638211</v>
      </c>
      <c r="AP607">
        <f>AH607/'Totals and Drop Down Lists'!AD$6*Inputs!L$37</f>
        <v>6421.5086689677873</v>
      </c>
      <c r="AQ607">
        <f>IF(OR($D607="51",$D607="52",$D607="61"),(AA607/'Totals and Drop Down Lists'!W$4)*Inputs!E$38,0)</f>
        <v>0</v>
      </c>
      <c r="AR607">
        <f>IF(OR($D607="51",$D607="52",$D607="61"),(AB607/'Totals and Drop Down Lists'!X$4)*Inputs!F$38,0)</f>
        <v>0</v>
      </c>
      <c r="AS607">
        <f>IF(OR($D607="51",$D607="52",$D607="61"),(AC607/'Totals and Drop Down Lists'!Y$4)*Inputs!G$38,0)</f>
        <v>0</v>
      </c>
      <c r="AT607">
        <f>IF(OR($D607="51",$D607="52",$D607="61"),(AD607/'Totals and Drop Down Lists'!Z$4)*Inputs!H$38,0)</f>
        <v>0</v>
      </c>
      <c r="AU607">
        <f>IF(OR($D607="51",$D607="52",$D607="61"),(AE607/'Totals and Drop Down Lists'!AA$4)*Inputs!I$38,0)</f>
        <v>0</v>
      </c>
      <c r="AV607">
        <f>IF(OR($D607="51",$D607="52",$D607="61"),(AF607/'Totals and Drop Down Lists'!AB$4)*Inputs!J$38,0)</f>
        <v>0</v>
      </c>
      <c r="AW607">
        <f>IF(OR($D607="51",$D607="52",$D607="61"),(AG607/'Totals and Drop Down Lists'!AC$4)*Inputs!K$38,0)</f>
        <v>0</v>
      </c>
      <c r="AX607">
        <f>IF(OR($D607="51",$D607="52",$D607="61"),(AH607/'Totals and Drop Down Lists'!AD$4)*Inputs!L$38,0)</f>
        <v>0</v>
      </c>
      <c r="AY607">
        <f>IF(OR($D607="51",$D607="52",$D607="61"),0,(AA607/'Totals and Drop Down Lists'!W$5)*Inputs!E$39)</f>
        <v>0</v>
      </c>
      <c r="AZ607">
        <f>IF(OR($D607="51",$D607="52",$D607="61"),0,(AB607/'Totals and Drop Down Lists'!X$5)*Inputs!F$39)</f>
        <v>0</v>
      </c>
      <c r="BA607">
        <f>IF(OR($D607="51",$D607="52",$D607="61"),0,(AC607/'Totals and Drop Down Lists'!Y$5)*Inputs!G$39)</f>
        <v>0</v>
      </c>
      <c r="BB607">
        <f>IF(OR($D607="51",$D607="52",$D607="61"),0,(AD607/'Totals and Drop Down Lists'!Z$5)*Inputs!H$39)</f>
        <v>0</v>
      </c>
      <c r="BC607">
        <f>IF(OR($D607="51",$D607="52",$D607="61"),0,(AE607/'Totals and Drop Down Lists'!AA$5)*Inputs!I$39)</f>
        <v>0</v>
      </c>
      <c r="BD607">
        <f>IF(OR($D607="51",$D607="52",$D607="61"),0,(AF607/'Totals and Drop Down Lists'!AB$5)*Inputs!J$39)</f>
        <v>0</v>
      </c>
      <c r="BE607">
        <f>IF(OR($D607="51",$D607="52",$D607="61"),0,(AG607/'Totals and Drop Down Lists'!AC$5)*Inputs!K$39)</f>
        <v>0</v>
      </c>
      <c r="BF607">
        <f>IF(OR($D607="51",$D607="52",$D607="61"),0,(AH607/'Totals and Drop Down Lists'!AD$5)*Inputs!L$39)</f>
        <v>0</v>
      </c>
      <c r="BG607" s="10">
        <f t="shared" si="82"/>
        <v>102677.11375746748</v>
      </c>
    </row>
    <row r="608" spans="1:59" ht="28.8">
      <c r="A608" s="1" t="s">
        <v>7407</v>
      </c>
      <c r="B608" s="1" t="s">
        <v>1899</v>
      </c>
      <c r="C608" s="1" t="s">
        <v>1902</v>
      </c>
      <c r="D608" s="1" t="s">
        <v>25</v>
      </c>
      <c r="E608" s="1" t="s">
        <v>1903</v>
      </c>
      <c r="F608" s="2">
        <v>13080</v>
      </c>
      <c r="G608" s="2">
        <v>35</v>
      </c>
      <c r="H608" s="2">
        <v>0</v>
      </c>
      <c r="I608" s="2">
        <v>2893</v>
      </c>
      <c r="J608" s="2">
        <v>3843</v>
      </c>
      <c r="K608" s="2">
        <v>1072</v>
      </c>
      <c r="L608" s="2">
        <v>10</v>
      </c>
      <c r="M608" s="2">
        <v>0</v>
      </c>
      <c r="N608" s="2">
        <v>0</v>
      </c>
      <c r="O608" s="2">
        <v>50</v>
      </c>
      <c r="P608" s="2">
        <v>9</v>
      </c>
      <c r="Q608" s="2">
        <v>0</v>
      </c>
      <c r="R608" s="2">
        <v>82</v>
      </c>
      <c r="S608" s="2">
        <v>736400</v>
      </c>
      <c r="T608" s="2">
        <v>41252000</v>
      </c>
      <c r="U608" s="2">
        <v>180</v>
      </c>
      <c r="V608" s="2">
        <v>29</v>
      </c>
      <c r="W608" s="2">
        <v>0</v>
      </c>
      <c r="X608" s="2">
        <v>149</v>
      </c>
      <c r="Y608" s="2">
        <v>15</v>
      </c>
      <c r="Z608" s="2">
        <v>54</v>
      </c>
      <c r="AA608" s="9">
        <f t="shared" si="83"/>
        <v>13080</v>
      </c>
      <c r="AB608" s="9">
        <f t="shared" si="84"/>
        <v>2858</v>
      </c>
      <c r="AC608" s="9">
        <f t="shared" si="85"/>
        <v>151</v>
      </c>
      <c r="AD608" s="9">
        <f t="shared" si="86"/>
        <v>82</v>
      </c>
      <c r="AE608" s="44">
        <f t="shared" si="87"/>
        <v>2.0884061919736769E-5</v>
      </c>
      <c r="AF608" s="9">
        <f t="shared" si="88"/>
        <v>120</v>
      </c>
      <c r="AG608" s="9">
        <f t="shared" si="81"/>
        <v>69</v>
      </c>
      <c r="AH608" s="44">
        <f t="shared" si="89"/>
        <v>7.1618393991128088E-6</v>
      </c>
      <c r="AI608">
        <f>AA608/'Totals and Drop Down Lists'!W$6*Inputs!E$37</f>
        <v>11865.396525520184</v>
      </c>
      <c r="AJ608">
        <f>AB608/'Totals and Drop Down Lists'!X$6*Inputs!F$37</f>
        <v>9403.9265683192698</v>
      </c>
      <c r="AK608">
        <f>AC608/'Totals and Drop Down Lists'!Y$6*Inputs!G$37</f>
        <v>995.44300573369469</v>
      </c>
      <c r="AL608">
        <f>AD608/'Totals and Drop Down Lists'!Z$6*Inputs!H$37</f>
        <v>657.43510413949889</v>
      </c>
      <c r="AM608">
        <f>AE608/'Totals and Drop Down Lists'!AA$6*Inputs!I$37</f>
        <v>2599.8433012326809</v>
      </c>
      <c r="AN608">
        <f>AF608/'Totals and Drop Down Lists'!AB$6*Inputs!J$37</f>
        <v>2394.8031768413693</v>
      </c>
      <c r="AO608">
        <f>AG608/'Totals and Drop Down Lists'!AC$6*Inputs!K$37</f>
        <v>1285.0267563573218</v>
      </c>
      <c r="AP608">
        <f>AH608/'Totals and Drop Down Lists'!AD$6*Inputs!L$37</f>
        <v>1685.3950144221049</v>
      </c>
      <c r="AQ608">
        <f>IF(OR($D608="51",$D608="52",$D608="61"),(AA608/'Totals and Drop Down Lists'!W$4)*Inputs!E$38,0)</f>
        <v>0</v>
      </c>
      <c r="AR608">
        <f>IF(OR($D608="51",$D608="52",$D608="61"),(AB608/'Totals and Drop Down Lists'!X$4)*Inputs!F$38,0)</f>
        <v>0</v>
      </c>
      <c r="AS608">
        <f>IF(OR($D608="51",$D608="52",$D608="61"),(AC608/'Totals and Drop Down Lists'!Y$4)*Inputs!G$38,0)</f>
        <v>0</v>
      </c>
      <c r="AT608">
        <f>IF(OR($D608="51",$D608="52",$D608="61"),(AD608/'Totals and Drop Down Lists'!Z$4)*Inputs!H$38,0)</f>
        <v>0</v>
      </c>
      <c r="AU608">
        <f>IF(OR($D608="51",$D608="52",$D608="61"),(AE608/'Totals and Drop Down Lists'!AA$4)*Inputs!I$38,0)</f>
        <v>0</v>
      </c>
      <c r="AV608">
        <f>IF(OR($D608="51",$D608="52",$D608="61"),(AF608/'Totals and Drop Down Lists'!AB$4)*Inputs!J$38,0)</f>
        <v>0</v>
      </c>
      <c r="AW608">
        <f>IF(OR($D608="51",$D608="52",$D608="61"),(AG608/'Totals and Drop Down Lists'!AC$4)*Inputs!K$38,0)</f>
        <v>0</v>
      </c>
      <c r="AX608">
        <f>IF(OR($D608="51",$D608="52",$D608="61"),(AH608/'Totals and Drop Down Lists'!AD$4)*Inputs!L$38,0)</f>
        <v>0</v>
      </c>
      <c r="AY608">
        <f>IF(OR($D608="51",$D608="52",$D608="61"),0,(AA608/'Totals and Drop Down Lists'!W$5)*Inputs!E$39)</f>
        <v>0</v>
      </c>
      <c r="AZ608">
        <f>IF(OR($D608="51",$D608="52",$D608="61"),0,(AB608/'Totals and Drop Down Lists'!X$5)*Inputs!F$39)</f>
        <v>0</v>
      </c>
      <c r="BA608">
        <f>IF(OR($D608="51",$D608="52",$D608="61"),0,(AC608/'Totals and Drop Down Lists'!Y$5)*Inputs!G$39)</f>
        <v>0</v>
      </c>
      <c r="BB608">
        <f>IF(OR($D608="51",$D608="52",$D608="61"),0,(AD608/'Totals and Drop Down Lists'!Z$5)*Inputs!H$39)</f>
        <v>0</v>
      </c>
      <c r="BC608">
        <f>IF(OR($D608="51",$D608="52",$D608="61"),0,(AE608/'Totals and Drop Down Lists'!AA$5)*Inputs!I$39)</f>
        <v>0</v>
      </c>
      <c r="BD608">
        <f>IF(OR($D608="51",$D608="52",$D608="61"),0,(AF608/'Totals and Drop Down Lists'!AB$5)*Inputs!J$39)</f>
        <v>0</v>
      </c>
      <c r="BE608">
        <f>IF(OR($D608="51",$D608="52",$D608="61"),0,(AG608/'Totals and Drop Down Lists'!AC$5)*Inputs!K$39)</f>
        <v>0</v>
      </c>
      <c r="BF608">
        <f>IF(OR($D608="51",$D608="52",$D608="61"),0,(AH608/'Totals and Drop Down Lists'!AD$5)*Inputs!L$39)</f>
        <v>0</v>
      </c>
      <c r="BG608" s="10">
        <f t="shared" si="82"/>
        <v>30887.269452566125</v>
      </c>
    </row>
    <row r="609" spans="1:59" ht="28.8">
      <c r="A609" s="1" t="s">
        <v>7407</v>
      </c>
      <c r="B609" s="1" t="s">
        <v>1899</v>
      </c>
      <c r="C609" s="1" t="s">
        <v>1904</v>
      </c>
      <c r="D609" s="1" t="s">
        <v>25</v>
      </c>
      <c r="E609" s="1" t="s">
        <v>1905</v>
      </c>
      <c r="F609" s="2">
        <v>27336</v>
      </c>
      <c r="G609" s="2">
        <v>27</v>
      </c>
      <c r="H609" s="2">
        <v>0</v>
      </c>
      <c r="I609" s="2">
        <v>7564</v>
      </c>
      <c r="J609" s="2">
        <v>7463</v>
      </c>
      <c r="K609" s="2">
        <v>2204</v>
      </c>
      <c r="L609" s="2">
        <v>327</v>
      </c>
      <c r="M609" s="2">
        <v>53</v>
      </c>
      <c r="N609" s="2">
        <v>0</v>
      </c>
      <c r="O609" s="2">
        <v>336</v>
      </c>
      <c r="P609" s="2">
        <v>45</v>
      </c>
      <c r="Q609" s="2">
        <v>8</v>
      </c>
      <c r="R609" s="2">
        <v>625</v>
      </c>
      <c r="S609" s="2">
        <v>1337300</v>
      </c>
      <c r="T609" s="2">
        <v>68926900</v>
      </c>
      <c r="U609" s="2">
        <v>238</v>
      </c>
      <c r="V609" s="2">
        <v>59</v>
      </c>
      <c r="W609" s="2">
        <v>0</v>
      </c>
      <c r="X609" s="2">
        <v>294</v>
      </c>
      <c r="Y609" s="2">
        <v>10</v>
      </c>
      <c r="Z609" s="2">
        <v>235</v>
      </c>
      <c r="AA609" s="9">
        <f t="shared" si="83"/>
        <v>27336</v>
      </c>
      <c r="AB609" s="9">
        <f t="shared" si="84"/>
        <v>7537</v>
      </c>
      <c r="AC609" s="9">
        <f t="shared" si="85"/>
        <v>1394</v>
      </c>
      <c r="AD609" s="9">
        <f t="shared" si="86"/>
        <v>625</v>
      </c>
      <c r="AE609" s="44">
        <f t="shared" si="87"/>
        <v>4.5457497621968638E-5</v>
      </c>
      <c r="AF609" s="9">
        <f t="shared" si="88"/>
        <v>235</v>
      </c>
      <c r="AG609" s="9">
        <f t="shared" si="81"/>
        <v>245</v>
      </c>
      <c r="AH609" s="44">
        <f t="shared" si="89"/>
        <v>2.6922495883525554E-5</v>
      </c>
      <c r="AI609">
        <f>AA609/'Totals and Drop Down Lists'!W$6*Inputs!E$37</f>
        <v>24797.590169848601</v>
      </c>
      <c r="AJ609">
        <f>AB609/'Totals and Drop Down Lists'!X$6*Inputs!F$37</f>
        <v>24799.648196438888</v>
      </c>
      <c r="AK609">
        <f>AC609/'Totals and Drop Down Lists'!Y$6*Inputs!G$37</f>
        <v>9189.7188741243062</v>
      </c>
      <c r="AL609">
        <f>AD609/'Totals and Drop Down Lists'!Z$6*Inputs!H$37</f>
        <v>5010.9382937461805</v>
      </c>
      <c r="AM609">
        <f>AE609/'Totals and Drop Down Lists'!AA$6*Inputs!I$37</f>
        <v>5658.9743478774981</v>
      </c>
      <c r="AN609">
        <f>AF609/'Totals and Drop Down Lists'!AB$6*Inputs!J$37</f>
        <v>4689.8228879810149</v>
      </c>
      <c r="AO609">
        <f>AG609/'Totals and Drop Down Lists'!AC$6*Inputs!K$37</f>
        <v>4562.7761638774464</v>
      </c>
      <c r="AP609">
        <f>AH609/'Totals and Drop Down Lists'!AD$6*Inputs!L$37</f>
        <v>6335.6685076622298</v>
      </c>
      <c r="AQ609">
        <f>IF(OR($D609="51",$D609="52",$D609="61"),(AA609/'Totals and Drop Down Lists'!W$4)*Inputs!E$38,0)</f>
        <v>0</v>
      </c>
      <c r="AR609">
        <f>IF(OR($D609="51",$D609="52",$D609="61"),(AB609/'Totals and Drop Down Lists'!X$4)*Inputs!F$38,0)</f>
        <v>0</v>
      </c>
      <c r="AS609">
        <f>IF(OR($D609="51",$D609="52",$D609="61"),(AC609/'Totals and Drop Down Lists'!Y$4)*Inputs!G$38,0)</f>
        <v>0</v>
      </c>
      <c r="AT609">
        <f>IF(OR($D609="51",$D609="52",$D609="61"),(AD609/'Totals and Drop Down Lists'!Z$4)*Inputs!H$38,0)</f>
        <v>0</v>
      </c>
      <c r="AU609">
        <f>IF(OR($D609="51",$D609="52",$D609="61"),(AE609/'Totals and Drop Down Lists'!AA$4)*Inputs!I$38,0)</f>
        <v>0</v>
      </c>
      <c r="AV609">
        <f>IF(OR($D609="51",$D609="52",$D609="61"),(AF609/'Totals and Drop Down Lists'!AB$4)*Inputs!J$38,0)</f>
        <v>0</v>
      </c>
      <c r="AW609">
        <f>IF(OR($D609="51",$D609="52",$D609="61"),(AG609/'Totals and Drop Down Lists'!AC$4)*Inputs!K$38,0)</f>
        <v>0</v>
      </c>
      <c r="AX609">
        <f>IF(OR($D609="51",$D609="52",$D609="61"),(AH609/'Totals and Drop Down Lists'!AD$4)*Inputs!L$38,0)</f>
        <v>0</v>
      </c>
      <c r="AY609">
        <f>IF(OR($D609="51",$D609="52",$D609="61"),0,(AA609/'Totals and Drop Down Lists'!W$5)*Inputs!E$39)</f>
        <v>0</v>
      </c>
      <c r="AZ609">
        <f>IF(OR($D609="51",$D609="52",$D609="61"),0,(AB609/'Totals and Drop Down Lists'!X$5)*Inputs!F$39)</f>
        <v>0</v>
      </c>
      <c r="BA609">
        <f>IF(OR($D609="51",$D609="52",$D609="61"),0,(AC609/'Totals and Drop Down Lists'!Y$5)*Inputs!G$39)</f>
        <v>0</v>
      </c>
      <c r="BB609">
        <f>IF(OR($D609="51",$D609="52",$D609="61"),0,(AD609/'Totals and Drop Down Lists'!Z$5)*Inputs!H$39)</f>
        <v>0</v>
      </c>
      <c r="BC609">
        <f>IF(OR($D609="51",$D609="52",$D609="61"),0,(AE609/'Totals and Drop Down Lists'!AA$5)*Inputs!I$39)</f>
        <v>0</v>
      </c>
      <c r="BD609">
        <f>IF(OR($D609="51",$D609="52",$D609="61"),0,(AF609/'Totals and Drop Down Lists'!AB$5)*Inputs!J$39)</f>
        <v>0</v>
      </c>
      <c r="BE609">
        <f>IF(OR($D609="51",$D609="52",$D609="61"),0,(AG609/'Totals and Drop Down Lists'!AC$5)*Inputs!K$39)</f>
        <v>0</v>
      </c>
      <c r="BF609">
        <f>IF(OR($D609="51",$D609="52",$D609="61"),0,(AH609/'Totals and Drop Down Lists'!AD$5)*Inputs!L$39)</f>
        <v>0</v>
      </c>
      <c r="BG609" s="10">
        <f t="shared" si="82"/>
        <v>85045.137441556173</v>
      </c>
    </row>
    <row r="610" spans="1:59" ht="28.8">
      <c r="A610" s="1" t="s">
        <v>7407</v>
      </c>
      <c r="B610" s="1" t="s">
        <v>1899</v>
      </c>
      <c r="C610" s="1" t="s">
        <v>1906</v>
      </c>
      <c r="D610" s="1" t="s">
        <v>25</v>
      </c>
      <c r="E610" s="1" t="s">
        <v>1907</v>
      </c>
      <c r="F610" s="2">
        <v>38346</v>
      </c>
      <c r="G610" s="2">
        <v>350</v>
      </c>
      <c r="H610" s="2">
        <v>29</v>
      </c>
      <c r="I610" s="2">
        <v>9648</v>
      </c>
      <c r="J610" s="2">
        <v>11223</v>
      </c>
      <c r="K610" s="2">
        <v>3413</v>
      </c>
      <c r="L610" s="2">
        <v>284</v>
      </c>
      <c r="M610" s="2">
        <v>106</v>
      </c>
      <c r="N610" s="2">
        <v>0</v>
      </c>
      <c r="O610" s="2">
        <v>350</v>
      </c>
      <c r="P610" s="2">
        <v>121</v>
      </c>
      <c r="Q610" s="2">
        <v>0</v>
      </c>
      <c r="R610" s="2">
        <v>340</v>
      </c>
      <c r="S610" s="2">
        <v>2318100</v>
      </c>
      <c r="T610" s="2">
        <v>115207100</v>
      </c>
      <c r="U610" s="2">
        <v>705</v>
      </c>
      <c r="V610" s="2">
        <v>210</v>
      </c>
      <c r="W610" s="2">
        <v>115</v>
      </c>
      <c r="X610" s="2">
        <v>625</v>
      </c>
      <c r="Y610" s="2">
        <v>50</v>
      </c>
      <c r="Z610" s="2">
        <v>349</v>
      </c>
      <c r="AA610" s="9">
        <f t="shared" si="83"/>
        <v>38346</v>
      </c>
      <c r="AB610" s="9">
        <f t="shared" si="84"/>
        <v>9269</v>
      </c>
      <c r="AC610" s="9">
        <f t="shared" si="85"/>
        <v>1201</v>
      </c>
      <c r="AD610" s="9">
        <f t="shared" si="86"/>
        <v>340</v>
      </c>
      <c r="AE610" s="44">
        <f t="shared" si="87"/>
        <v>7.2486878739736179E-5</v>
      </c>
      <c r="AF610" s="9">
        <f t="shared" si="88"/>
        <v>300</v>
      </c>
      <c r="AG610" s="9">
        <f t="shared" si="81"/>
        <v>399</v>
      </c>
      <c r="AH610" s="44">
        <f t="shared" si="89"/>
        <v>4.5149329732960273E-5</v>
      </c>
      <c r="AI610">
        <f>AA610/'Totals and Drop Down Lists'!W$6*Inputs!E$37</f>
        <v>34785.206052568574</v>
      </c>
      <c r="AJ610">
        <f>AB610/'Totals and Drop Down Lists'!X$6*Inputs!F$37</f>
        <v>30498.598796973867</v>
      </c>
      <c r="AK610">
        <f>AC610/'Totals and Drop Down Lists'!Y$6*Inputs!G$37</f>
        <v>7917.3976813653471</v>
      </c>
      <c r="AL610">
        <f>AD610/'Totals and Drop Down Lists'!Z$6*Inputs!H$37</f>
        <v>2725.9504317979222</v>
      </c>
      <c r="AM610">
        <f>AE610/'Totals and Drop Down Lists'!AA$6*Inputs!I$37</f>
        <v>9023.8444438180486</v>
      </c>
      <c r="AN610">
        <f>AF610/'Totals and Drop Down Lists'!AB$6*Inputs!J$37</f>
        <v>5987.0079421034234</v>
      </c>
      <c r="AO610">
        <f>AG610/'Totals and Drop Down Lists'!AC$6*Inputs!K$37</f>
        <v>7430.8068954575565</v>
      </c>
      <c r="AP610">
        <f>AH610/'Totals and Drop Down Lists'!AD$6*Inputs!L$37</f>
        <v>10624.987659714534</v>
      </c>
      <c r="AQ610">
        <f>IF(OR($D610="51",$D610="52",$D610="61"),(AA610/'Totals and Drop Down Lists'!W$4)*Inputs!E$38,0)</f>
        <v>0</v>
      </c>
      <c r="AR610">
        <f>IF(OR($D610="51",$D610="52",$D610="61"),(AB610/'Totals and Drop Down Lists'!X$4)*Inputs!F$38,0)</f>
        <v>0</v>
      </c>
      <c r="AS610">
        <f>IF(OR($D610="51",$D610="52",$D610="61"),(AC610/'Totals and Drop Down Lists'!Y$4)*Inputs!G$38,0)</f>
        <v>0</v>
      </c>
      <c r="AT610">
        <f>IF(OR($D610="51",$D610="52",$D610="61"),(AD610/'Totals and Drop Down Lists'!Z$4)*Inputs!H$38,0)</f>
        <v>0</v>
      </c>
      <c r="AU610">
        <f>IF(OR($D610="51",$D610="52",$D610="61"),(AE610/'Totals and Drop Down Lists'!AA$4)*Inputs!I$38,0)</f>
        <v>0</v>
      </c>
      <c r="AV610">
        <f>IF(OR($D610="51",$D610="52",$D610="61"),(AF610/'Totals and Drop Down Lists'!AB$4)*Inputs!J$38,0)</f>
        <v>0</v>
      </c>
      <c r="AW610">
        <f>IF(OR($D610="51",$D610="52",$D610="61"),(AG610/'Totals and Drop Down Lists'!AC$4)*Inputs!K$38,0)</f>
        <v>0</v>
      </c>
      <c r="AX610">
        <f>IF(OR($D610="51",$D610="52",$D610="61"),(AH610/'Totals and Drop Down Lists'!AD$4)*Inputs!L$38,0)</f>
        <v>0</v>
      </c>
      <c r="AY610">
        <f>IF(OR($D610="51",$D610="52",$D610="61"),0,(AA610/'Totals and Drop Down Lists'!W$5)*Inputs!E$39)</f>
        <v>0</v>
      </c>
      <c r="AZ610">
        <f>IF(OR($D610="51",$D610="52",$D610="61"),0,(AB610/'Totals and Drop Down Lists'!X$5)*Inputs!F$39)</f>
        <v>0</v>
      </c>
      <c r="BA610">
        <f>IF(OR($D610="51",$D610="52",$D610="61"),0,(AC610/'Totals and Drop Down Lists'!Y$5)*Inputs!G$39)</f>
        <v>0</v>
      </c>
      <c r="BB610">
        <f>IF(OR($D610="51",$D610="52",$D610="61"),0,(AD610/'Totals and Drop Down Lists'!Z$5)*Inputs!H$39)</f>
        <v>0</v>
      </c>
      <c r="BC610">
        <f>IF(OR($D610="51",$D610="52",$D610="61"),0,(AE610/'Totals and Drop Down Lists'!AA$5)*Inputs!I$39)</f>
        <v>0</v>
      </c>
      <c r="BD610">
        <f>IF(OR($D610="51",$D610="52",$D610="61"),0,(AF610/'Totals and Drop Down Lists'!AB$5)*Inputs!J$39)</f>
        <v>0</v>
      </c>
      <c r="BE610">
        <f>IF(OR($D610="51",$D610="52",$D610="61"),0,(AG610/'Totals and Drop Down Lists'!AC$5)*Inputs!K$39)</f>
        <v>0</v>
      </c>
      <c r="BF610">
        <f>IF(OR($D610="51",$D610="52",$D610="61"),0,(AH610/'Totals and Drop Down Lists'!AD$5)*Inputs!L$39)</f>
        <v>0</v>
      </c>
      <c r="BG610" s="10">
        <f t="shared" si="82"/>
        <v>108993.79990379926</v>
      </c>
    </row>
    <row r="611" spans="1:59" ht="28.8">
      <c r="A611" s="1" t="s">
        <v>7407</v>
      </c>
      <c r="B611" s="1" t="s">
        <v>1899</v>
      </c>
      <c r="C611" s="1" t="s">
        <v>1908</v>
      </c>
      <c r="D611" s="1" t="s">
        <v>25</v>
      </c>
      <c r="E611" s="1" t="s">
        <v>1909</v>
      </c>
      <c r="F611" s="2">
        <v>98275</v>
      </c>
      <c r="G611" s="2">
        <v>576</v>
      </c>
      <c r="H611" s="2">
        <v>44</v>
      </c>
      <c r="I611" s="2">
        <v>19475</v>
      </c>
      <c r="J611" s="2">
        <v>39931</v>
      </c>
      <c r="K611" s="2">
        <v>8809</v>
      </c>
      <c r="L611" s="2">
        <v>367</v>
      </c>
      <c r="M611" s="2">
        <v>38</v>
      </c>
      <c r="N611" s="2">
        <v>40</v>
      </c>
      <c r="O611" s="2">
        <v>343</v>
      </c>
      <c r="P611" s="2">
        <v>49</v>
      </c>
      <c r="Q611" s="2">
        <v>62</v>
      </c>
      <c r="R611" s="2">
        <v>1228</v>
      </c>
      <c r="S611" s="2">
        <v>6162100</v>
      </c>
      <c r="T611" s="2">
        <v>288038200</v>
      </c>
      <c r="U611" s="2">
        <v>1673</v>
      </c>
      <c r="V611" s="2">
        <v>385</v>
      </c>
      <c r="W611" s="2">
        <v>95</v>
      </c>
      <c r="X611" s="2">
        <v>1475</v>
      </c>
      <c r="Y611" s="2">
        <v>99</v>
      </c>
      <c r="Z611" s="2">
        <v>995</v>
      </c>
      <c r="AA611" s="9">
        <f t="shared" si="83"/>
        <v>98275</v>
      </c>
      <c r="AB611" s="9">
        <f t="shared" si="84"/>
        <v>18855</v>
      </c>
      <c r="AC611" s="9">
        <f t="shared" si="85"/>
        <v>2127</v>
      </c>
      <c r="AD611" s="9">
        <f t="shared" si="86"/>
        <v>1228</v>
      </c>
      <c r="AE611" s="44">
        <f t="shared" si="87"/>
        <v>1.3571842762736763E-4</v>
      </c>
      <c r="AF611" s="9">
        <f t="shared" si="88"/>
        <v>995</v>
      </c>
      <c r="AG611" s="9">
        <f t="shared" si="81"/>
        <v>1094</v>
      </c>
      <c r="AH611" s="44">
        <f t="shared" si="89"/>
        <v>8.9801756581244218E-5</v>
      </c>
      <c r="AI611">
        <f>AA611/'Totals and Drop Down Lists'!W$6*Inputs!E$37</f>
        <v>89149.223512652592</v>
      </c>
      <c r="AJ611">
        <f>AB611/'Totals and Drop Down Lists'!X$6*Inputs!F$37</f>
        <v>62040.250330881681</v>
      </c>
      <c r="AK611">
        <f>AC611/'Totals and Drop Down Lists'!Y$6*Inputs!G$37</f>
        <v>14021.902471493831</v>
      </c>
      <c r="AL611">
        <f>AD611/'Totals and Drop Down Lists'!Z$6*Inputs!H$37</f>
        <v>9845.4915595524944</v>
      </c>
      <c r="AM611">
        <f>AE611/'Totals and Drop Down Lists'!AA$6*Inputs!I$37</f>
        <v>16895.49888699485</v>
      </c>
      <c r="AN611">
        <f>AF611/'Totals and Drop Down Lists'!AB$6*Inputs!J$37</f>
        <v>19856.909674643019</v>
      </c>
      <c r="AO611">
        <f>AG611/'Totals and Drop Down Lists'!AC$6*Inputs!K$37</f>
        <v>20374.19233992623</v>
      </c>
      <c r="AP611">
        <f>AH611/'Totals and Drop Down Lists'!AD$6*Inputs!L$37</f>
        <v>21133.039208771632</v>
      </c>
      <c r="AQ611">
        <f>IF(OR($D611="51",$D611="52",$D611="61"),(AA611/'Totals and Drop Down Lists'!W$4)*Inputs!E$38,0)</f>
        <v>0</v>
      </c>
      <c r="AR611">
        <f>IF(OR($D611="51",$D611="52",$D611="61"),(AB611/'Totals and Drop Down Lists'!X$4)*Inputs!F$38,0)</f>
        <v>0</v>
      </c>
      <c r="AS611">
        <f>IF(OR($D611="51",$D611="52",$D611="61"),(AC611/'Totals and Drop Down Lists'!Y$4)*Inputs!G$38,0)</f>
        <v>0</v>
      </c>
      <c r="AT611">
        <f>IF(OR($D611="51",$D611="52",$D611="61"),(AD611/'Totals and Drop Down Lists'!Z$4)*Inputs!H$38,0)</f>
        <v>0</v>
      </c>
      <c r="AU611">
        <f>IF(OR($D611="51",$D611="52",$D611="61"),(AE611/'Totals and Drop Down Lists'!AA$4)*Inputs!I$38,0)</f>
        <v>0</v>
      </c>
      <c r="AV611">
        <f>IF(OR($D611="51",$D611="52",$D611="61"),(AF611/'Totals and Drop Down Lists'!AB$4)*Inputs!J$38,0)</f>
        <v>0</v>
      </c>
      <c r="AW611">
        <f>IF(OR($D611="51",$D611="52",$D611="61"),(AG611/'Totals and Drop Down Lists'!AC$4)*Inputs!K$38,0)</f>
        <v>0</v>
      </c>
      <c r="AX611">
        <f>IF(OR($D611="51",$D611="52",$D611="61"),(AH611/'Totals and Drop Down Lists'!AD$4)*Inputs!L$38,0)</f>
        <v>0</v>
      </c>
      <c r="AY611">
        <f>IF(OR($D611="51",$D611="52",$D611="61"),0,(AA611/'Totals and Drop Down Lists'!W$5)*Inputs!E$39)</f>
        <v>0</v>
      </c>
      <c r="AZ611">
        <f>IF(OR($D611="51",$D611="52",$D611="61"),0,(AB611/'Totals and Drop Down Lists'!X$5)*Inputs!F$39)</f>
        <v>0</v>
      </c>
      <c r="BA611">
        <f>IF(OR($D611="51",$D611="52",$D611="61"),0,(AC611/'Totals and Drop Down Lists'!Y$5)*Inputs!G$39)</f>
        <v>0</v>
      </c>
      <c r="BB611">
        <f>IF(OR($D611="51",$D611="52",$D611="61"),0,(AD611/'Totals and Drop Down Lists'!Z$5)*Inputs!H$39)</f>
        <v>0</v>
      </c>
      <c r="BC611">
        <f>IF(OR($D611="51",$D611="52",$D611="61"),0,(AE611/'Totals and Drop Down Lists'!AA$5)*Inputs!I$39)</f>
        <v>0</v>
      </c>
      <c r="BD611">
        <f>IF(OR($D611="51",$D611="52",$D611="61"),0,(AF611/'Totals and Drop Down Lists'!AB$5)*Inputs!J$39)</f>
        <v>0</v>
      </c>
      <c r="BE611">
        <f>IF(OR($D611="51",$D611="52",$D611="61"),0,(AG611/'Totals and Drop Down Lists'!AC$5)*Inputs!K$39)</f>
        <v>0</v>
      </c>
      <c r="BF611">
        <f>IF(OR($D611="51",$D611="52",$D611="61"),0,(AH611/'Totals and Drop Down Lists'!AD$5)*Inputs!L$39)</f>
        <v>0</v>
      </c>
      <c r="BG611" s="10">
        <f t="shared" si="82"/>
        <v>253316.50798491633</v>
      </c>
    </row>
    <row r="612" spans="1:59" ht="28.8">
      <c r="A612" s="1" t="s">
        <v>7407</v>
      </c>
      <c r="B612" s="1" t="s">
        <v>1899</v>
      </c>
      <c r="C612" s="1" t="s">
        <v>1910</v>
      </c>
      <c r="D612" s="1" t="s">
        <v>25</v>
      </c>
      <c r="E612" s="1" t="s">
        <v>1911</v>
      </c>
      <c r="F612" s="2">
        <v>39642</v>
      </c>
      <c r="G612" s="2">
        <v>398</v>
      </c>
      <c r="H612" s="2">
        <v>26</v>
      </c>
      <c r="I612" s="2">
        <v>9955</v>
      </c>
      <c r="J612" s="2">
        <v>12999</v>
      </c>
      <c r="K612" s="2">
        <v>3392</v>
      </c>
      <c r="L612" s="2">
        <v>262</v>
      </c>
      <c r="M612" s="2">
        <v>83</v>
      </c>
      <c r="N612" s="2">
        <v>0</v>
      </c>
      <c r="O612" s="2">
        <v>446</v>
      </c>
      <c r="P612" s="2">
        <v>14</v>
      </c>
      <c r="Q612" s="2">
        <v>0</v>
      </c>
      <c r="R612" s="2">
        <v>235</v>
      </c>
      <c r="S612" s="2">
        <v>2130100</v>
      </c>
      <c r="T612" s="2">
        <v>124198200</v>
      </c>
      <c r="U612" s="2">
        <v>299</v>
      </c>
      <c r="V612" s="2">
        <v>180</v>
      </c>
      <c r="W612" s="2">
        <v>35</v>
      </c>
      <c r="X612" s="2">
        <v>625</v>
      </c>
      <c r="Y612" s="2">
        <v>60</v>
      </c>
      <c r="Z612" s="2">
        <v>375</v>
      </c>
      <c r="AA612" s="9">
        <f t="shared" si="83"/>
        <v>39642</v>
      </c>
      <c r="AB612" s="9">
        <f t="shared" si="84"/>
        <v>9531</v>
      </c>
      <c r="AC612" s="9">
        <f t="shared" si="85"/>
        <v>1040</v>
      </c>
      <c r="AD612" s="9">
        <f t="shared" si="86"/>
        <v>235</v>
      </c>
      <c r="AE612" s="44">
        <f t="shared" si="87"/>
        <v>6.1815520344823832E-5</v>
      </c>
      <c r="AF612" s="9">
        <f t="shared" si="88"/>
        <v>410</v>
      </c>
      <c r="AG612" s="9">
        <f t="shared" si="81"/>
        <v>435</v>
      </c>
      <c r="AH612" s="44">
        <f t="shared" si="89"/>
        <v>4.2236336676409882E-5</v>
      </c>
      <c r="AI612">
        <f>AA612/'Totals and Drop Down Lists'!W$6*Inputs!E$37</f>
        <v>35960.860020234795</v>
      </c>
      <c r="AJ612">
        <f>AB612/'Totals and Drop Down Lists'!X$6*Inputs!F$37</f>
        <v>31360.680238856181</v>
      </c>
      <c r="AK612">
        <f>AC612/'Totals and Drop Down Lists'!Y$6*Inputs!G$37</f>
        <v>6856.0312977684935</v>
      </c>
      <c r="AL612">
        <f>AD612/'Totals and Drop Down Lists'!Z$6*Inputs!H$37</f>
        <v>1884.1127984485638</v>
      </c>
      <c r="AM612">
        <f>AE612/'Totals and Drop Down Lists'!AA$6*Inputs!I$37</f>
        <v>7695.3739697937272</v>
      </c>
      <c r="AN612">
        <f>AF612/'Totals and Drop Down Lists'!AB$6*Inputs!J$37</f>
        <v>8182.2441875413442</v>
      </c>
      <c r="AO612">
        <f>AG612/'Totals and Drop Down Lists'!AC$6*Inputs!K$37</f>
        <v>8101.2556379048547</v>
      </c>
      <c r="AP612">
        <f>AH612/'Totals and Drop Down Lists'!AD$6*Inputs!L$37</f>
        <v>9939.4732686539883</v>
      </c>
      <c r="AQ612">
        <f>IF(OR($D612="51",$D612="52",$D612="61"),(AA612/'Totals and Drop Down Lists'!W$4)*Inputs!E$38,0)</f>
        <v>0</v>
      </c>
      <c r="AR612">
        <f>IF(OR($D612="51",$D612="52",$D612="61"),(AB612/'Totals and Drop Down Lists'!X$4)*Inputs!F$38,0)</f>
        <v>0</v>
      </c>
      <c r="AS612">
        <f>IF(OR($D612="51",$D612="52",$D612="61"),(AC612/'Totals and Drop Down Lists'!Y$4)*Inputs!G$38,0)</f>
        <v>0</v>
      </c>
      <c r="AT612">
        <f>IF(OR($D612="51",$D612="52",$D612="61"),(AD612/'Totals and Drop Down Lists'!Z$4)*Inputs!H$38,0)</f>
        <v>0</v>
      </c>
      <c r="AU612">
        <f>IF(OR($D612="51",$D612="52",$D612="61"),(AE612/'Totals and Drop Down Lists'!AA$4)*Inputs!I$38,0)</f>
        <v>0</v>
      </c>
      <c r="AV612">
        <f>IF(OR($D612="51",$D612="52",$D612="61"),(AF612/'Totals and Drop Down Lists'!AB$4)*Inputs!J$38,0)</f>
        <v>0</v>
      </c>
      <c r="AW612">
        <f>IF(OR($D612="51",$D612="52",$D612="61"),(AG612/'Totals and Drop Down Lists'!AC$4)*Inputs!K$38,0)</f>
        <v>0</v>
      </c>
      <c r="AX612">
        <f>IF(OR($D612="51",$D612="52",$D612="61"),(AH612/'Totals and Drop Down Lists'!AD$4)*Inputs!L$38,0)</f>
        <v>0</v>
      </c>
      <c r="AY612">
        <f>IF(OR($D612="51",$D612="52",$D612="61"),0,(AA612/'Totals and Drop Down Lists'!W$5)*Inputs!E$39)</f>
        <v>0</v>
      </c>
      <c r="AZ612">
        <f>IF(OR($D612="51",$D612="52",$D612="61"),0,(AB612/'Totals and Drop Down Lists'!X$5)*Inputs!F$39)</f>
        <v>0</v>
      </c>
      <c r="BA612">
        <f>IF(OR($D612="51",$D612="52",$D612="61"),0,(AC612/'Totals and Drop Down Lists'!Y$5)*Inputs!G$39)</f>
        <v>0</v>
      </c>
      <c r="BB612">
        <f>IF(OR($D612="51",$D612="52",$D612="61"),0,(AD612/'Totals and Drop Down Lists'!Z$5)*Inputs!H$39)</f>
        <v>0</v>
      </c>
      <c r="BC612">
        <f>IF(OR($D612="51",$D612="52",$D612="61"),0,(AE612/'Totals and Drop Down Lists'!AA$5)*Inputs!I$39)</f>
        <v>0</v>
      </c>
      <c r="BD612">
        <f>IF(OR($D612="51",$D612="52",$D612="61"),0,(AF612/'Totals and Drop Down Lists'!AB$5)*Inputs!J$39)</f>
        <v>0</v>
      </c>
      <c r="BE612">
        <f>IF(OR($D612="51",$D612="52",$D612="61"),0,(AG612/'Totals and Drop Down Lists'!AC$5)*Inputs!K$39)</f>
        <v>0</v>
      </c>
      <c r="BF612">
        <f>IF(OR($D612="51",$D612="52",$D612="61"),0,(AH612/'Totals and Drop Down Lists'!AD$5)*Inputs!L$39)</f>
        <v>0</v>
      </c>
      <c r="BG612" s="10">
        <f t="shared" si="82"/>
        <v>109980.03141920196</v>
      </c>
    </row>
    <row r="613" spans="1:59" ht="43.2">
      <c r="A613" s="1" t="s">
        <v>7408</v>
      </c>
      <c r="B613" s="1" t="s">
        <v>932</v>
      </c>
      <c r="C613" s="1" t="s">
        <v>929</v>
      </c>
      <c r="D613" s="1" t="s">
        <v>25</v>
      </c>
      <c r="E613" s="1" t="s">
        <v>933</v>
      </c>
      <c r="F613" s="2">
        <v>67568</v>
      </c>
      <c r="G613" s="2">
        <v>538</v>
      </c>
      <c r="H613" s="2">
        <v>40</v>
      </c>
      <c r="I613" s="2">
        <v>12587</v>
      </c>
      <c r="J613" s="2">
        <v>23604</v>
      </c>
      <c r="K613" s="2">
        <v>6899</v>
      </c>
      <c r="L613" s="2">
        <v>295</v>
      </c>
      <c r="M613" s="2">
        <v>20</v>
      </c>
      <c r="N613" s="2">
        <v>0</v>
      </c>
      <c r="O613" s="2">
        <v>281</v>
      </c>
      <c r="P613" s="2">
        <v>45</v>
      </c>
      <c r="Q613" s="2">
        <v>0</v>
      </c>
      <c r="R613" s="2">
        <v>510</v>
      </c>
      <c r="S613" s="2">
        <v>4999700</v>
      </c>
      <c r="T613" s="2">
        <v>250834200</v>
      </c>
      <c r="U613" s="2">
        <v>544</v>
      </c>
      <c r="V613" s="2">
        <v>255</v>
      </c>
      <c r="W613" s="2">
        <v>0</v>
      </c>
      <c r="X613" s="2">
        <v>1165</v>
      </c>
      <c r="Y613" s="2">
        <v>75</v>
      </c>
      <c r="Z613" s="2">
        <v>679</v>
      </c>
      <c r="AA613" s="9">
        <f t="shared" si="83"/>
        <v>67568</v>
      </c>
      <c r="AB613" s="9">
        <f t="shared" si="84"/>
        <v>12009</v>
      </c>
      <c r="AC613" s="9">
        <f t="shared" si="85"/>
        <v>1151</v>
      </c>
      <c r="AD613" s="9">
        <f t="shared" si="86"/>
        <v>510</v>
      </c>
      <c r="AE613" s="44">
        <f t="shared" si="87"/>
        <v>1.4082587873923331E-4</v>
      </c>
      <c r="AF613" s="9">
        <f t="shared" si="88"/>
        <v>910</v>
      </c>
      <c r="AG613" s="9">
        <f t="shared" si="81"/>
        <v>754</v>
      </c>
      <c r="AH613" s="44">
        <f t="shared" si="89"/>
        <v>8.2001721751296414E-5</v>
      </c>
      <c r="AI613">
        <f>AA613/'Totals and Drop Down Lists'!W$6*Inputs!E$37</f>
        <v>61293.66303030181</v>
      </c>
      <c r="AJ613">
        <f>AB613/'Totals and Drop Down Lists'!X$6*Inputs!F$37</f>
        <v>39514.259677727823</v>
      </c>
      <c r="AK613">
        <f>AC613/'Totals and Drop Down Lists'!Y$6*Inputs!G$37</f>
        <v>7587.7807920495534</v>
      </c>
      <c r="AL613">
        <f>AD613/'Totals and Drop Down Lists'!Z$6*Inputs!H$37</f>
        <v>4088.9256476968831</v>
      </c>
      <c r="AM613">
        <f>AE613/'Totals and Drop Down Lists'!AA$6*Inputs!I$37</f>
        <v>17531.322157898307</v>
      </c>
      <c r="AN613">
        <f>AF613/'Totals and Drop Down Lists'!AB$6*Inputs!J$37</f>
        <v>18160.590757713715</v>
      </c>
      <c r="AO613">
        <f>AG613/'Totals and Drop Down Lists'!AC$6*Inputs!K$37</f>
        <v>14042.17643903508</v>
      </c>
      <c r="AP613">
        <f>AH613/'Totals and Drop Down Lists'!AD$6*Inputs!L$37</f>
        <v>19297.457721655166</v>
      </c>
      <c r="AQ613">
        <f>IF(OR($D613="51",$D613="52",$D613="61"),(AA613/'Totals and Drop Down Lists'!W$4)*Inputs!E$38,0)</f>
        <v>0</v>
      </c>
      <c r="AR613">
        <f>IF(OR($D613="51",$D613="52",$D613="61"),(AB613/'Totals and Drop Down Lists'!X$4)*Inputs!F$38,0)</f>
        <v>0</v>
      </c>
      <c r="AS613">
        <f>IF(OR($D613="51",$D613="52",$D613="61"),(AC613/'Totals and Drop Down Lists'!Y$4)*Inputs!G$38,0)</f>
        <v>0</v>
      </c>
      <c r="AT613">
        <f>IF(OR($D613="51",$D613="52",$D613="61"),(AD613/'Totals and Drop Down Lists'!Z$4)*Inputs!H$38,0)</f>
        <v>0</v>
      </c>
      <c r="AU613">
        <f>IF(OR($D613="51",$D613="52",$D613="61"),(AE613/'Totals and Drop Down Lists'!AA$4)*Inputs!I$38,0)</f>
        <v>0</v>
      </c>
      <c r="AV613">
        <f>IF(OR($D613="51",$D613="52",$D613="61"),(AF613/'Totals and Drop Down Lists'!AB$4)*Inputs!J$38,0)</f>
        <v>0</v>
      </c>
      <c r="AW613">
        <f>IF(OR($D613="51",$D613="52",$D613="61"),(AG613/'Totals and Drop Down Lists'!AC$4)*Inputs!K$38,0)</f>
        <v>0</v>
      </c>
      <c r="AX613">
        <f>IF(OR($D613="51",$D613="52",$D613="61"),(AH613/'Totals and Drop Down Lists'!AD$4)*Inputs!L$38,0)</f>
        <v>0</v>
      </c>
      <c r="AY613">
        <f>IF(OR($D613="51",$D613="52",$D613="61"),0,(AA613/'Totals and Drop Down Lists'!W$5)*Inputs!E$39)</f>
        <v>0</v>
      </c>
      <c r="AZ613">
        <f>IF(OR($D613="51",$D613="52",$D613="61"),0,(AB613/'Totals and Drop Down Lists'!X$5)*Inputs!F$39)</f>
        <v>0</v>
      </c>
      <c r="BA613">
        <f>IF(OR($D613="51",$D613="52",$D613="61"),0,(AC613/'Totals and Drop Down Lists'!Y$5)*Inputs!G$39)</f>
        <v>0</v>
      </c>
      <c r="BB613">
        <f>IF(OR($D613="51",$D613="52",$D613="61"),0,(AD613/'Totals and Drop Down Lists'!Z$5)*Inputs!H$39)</f>
        <v>0</v>
      </c>
      <c r="BC613">
        <f>IF(OR($D613="51",$D613="52",$D613="61"),0,(AE613/'Totals and Drop Down Lists'!AA$5)*Inputs!I$39)</f>
        <v>0</v>
      </c>
      <c r="BD613">
        <f>IF(OR($D613="51",$D613="52",$D613="61"),0,(AF613/'Totals and Drop Down Lists'!AB$5)*Inputs!J$39)</f>
        <v>0</v>
      </c>
      <c r="BE613">
        <f>IF(OR($D613="51",$D613="52",$D613="61"),0,(AG613/'Totals and Drop Down Lists'!AC$5)*Inputs!K$39)</f>
        <v>0</v>
      </c>
      <c r="BF613">
        <f>IF(OR($D613="51",$D613="52",$D613="61"),0,(AH613/'Totals and Drop Down Lists'!AD$5)*Inputs!L$39)</f>
        <v>0</v>
      </c>
      <c r="BG613" s="10">
        <f t="shared" si="82"/>
        <v>181516.17622407834</v>
      </c>
    </row>
    <row r="614" spans="1:59" ht="43.2">
      <c r="A614" s="1" t="s">
        <v>7408</v>
      </c>
      <c r="B614" s="1" t="s">
        <v>932</v>
      </c>
      <c r="C614" s="1" t="s">
        <v>749</v>
      </c>
      <c r="D614" s="1" t="s">
        <v>25</v>
      </c>
      <c r="E614" s="1" t="s">
        <v>934</v>
      </c>
      <c r="F614" s="2">
        <v>14655</v>
      </c>
      <c r="G614" s="2">
        <v>57</v>
      </c>
      <c r="H614" s="2">
        <v>12</v>
      </c>
      <c r="I614" s="2">
        <v>2683</v>
      </c>
      <c r="J614" s="2">
        <v>4657</v>
      </c>
      <c r="K614" s="2">
        <v>1161</v>
      </c>
      <c r="L614" s="2">
        <v>42</v>
      </c>
      <c r="M614" s="2">
        <v>0</v>
      </c>
      <c r="N614" s="2">
        <v>0</v>
      </c>
      <c r="O614" s="2">
        <v>56</v>
      </c>
      <c r="P614" s="2">
        <v>9</v>
      </c>
      <c r="Q614" s="2">
        <v>0</v>
      </c>
      <c r="R614" s="2">
        <v>315</v>
      </c>
      <c r="S614" s="2">
        <v>521300</v>
      </c>
      <c r="T614" s="2">
        <v>32076000</v>
      </c>
      <c r="U614" s="2">
        <v>152</v>
      </c>
      <c r="V614" s="2">
        <v>294</v>
      </c>
      <c r="W614" s="2">
        <v>29</v>
      </c>
      <c r="X614" s="2">
        <v>410</v>
      </c>
      <c r="Y614" s="2">
        <v>114</v>
      </c>
      <c r="Z614" s="2">
        <v>75</v>
      </c>
      <c r="AA614" s="9">
        <f t="shared" si="83"/>
        <v>14655</v>
      </c>
      <c r="AB614" s="9">
        <f t="shared" si="84"/>
        <v>2614</v>
      </c>
      <c r="AC614" s="9">
        <f t="shared" si="85"/>
        <v>422</v>
      </c>
      <c r="AD614" s="9">
        <f t="shared" si="86"/>
        <v>315</v>
      </c>
      <c r="AE614" s="44">
        <f t="shared" si="87"/>
        <v>2.0214080341608932E-5</v>
      </c>
      <c r="AF614" s="9">
        <f t="shared" si="88"/>
        <v>87</v>
      </c>
      <c r="AG614" s="9">
        <f t="shared" si="81"/>
        <v>189</v>
      </c>
      <c r="AH614" s="44">
        <f t="shared" si="89"/>
        <v>1.7532299148481097E-5</v>
      </c>
      <c r="AI614">
        <f>AA614/'Totals and Drop Down Lists'!W$6*Inputs!E$37</f>
        <v>13294.142666781216</v>
      </c>
      <c r="AJ614">
        <f>AB614/'Totals and Drop Down Lists'!X$6*Inputs!F$37</f>
        <v>8601.0720957265821</v>
      </c>
      <c r="AK614">
        <f>AC614/'Totals and Drop Down Lists'!Y$6*Inputs!G$37</f>
        <v>2781.9665458252925</v>
      </c>
      <c r="AL614">
        <f>AD614/'Totals and Drop Down Lists'!Z$6*Inputs!H$37</f>
        <v>2525.5129000480747</v>
      </c>
      <c r="AM614">
        <f>AE614/'Totals and Drop Down Lists'!AA$6*Inputs!I$37</f>
        <v>2516.437729819449</v>
      </c>
      <c r="AN614">
        <f>AF614/'Totals and Drop Down Lists'!AB$6*Inputs!J$37</f>
        <v>1736.2323032099926</v>
      </c>
      <c r="AO614">
        <f>AG614/'Totals and Drop Down Lists'!AC$6*Inputs!K$37</f>
        <v>3519.8558978483156</v>
      </c>
      <c r="AP614">
        <f>AH614/'Totals and Drop Down Lists'!AD$6*Inputs!L$37</f>
        <v>4125.8743640449957</v>
      </c>
      <c r="AQ614">
        <f>IF(OR($D614="51",$D614="52",$D614="61"),(AA614/'Totals and Drop Down Lists'!W$4)*Inputs!E$38,0)</f>
        <v>0</v>
      </c>
      <c r="AR614">
        <f>IF(OR($D614="51",$D614="52",$D614="61"),(AB614/'Totals and Drop Down Lists'!X$4)*Inputs!F$38,0)</f>
        <v>0</v>
      </c>
      <c r="AS614">
        <f>IF(OR($D614="51",$D614="52",$D614="61"),(AC614/'Totals and Drop Down Lists'!Y$4)*Inputs!G$38,0)</f>
        <v>0</v>
      </c>
      <c r="AT614">
        <f>IF(OR($D614="51",$D614="52",$D614="61"),(AD614/'Totals and Drop Down Lists'!Z$4)*Inputs!H$38,0)</f>
        <v>0</v>
      </c>
      <c r="AU614">
        <f>IF(OR($D614="51",$D614="52",$D614="61"),(AE614/'Totals and Drop Down Lists'!AA$4)*Inputs!I$38,0)</f>
        <v>0</v>
      </c>
      <c r="AV614">
        <f>IF(OR($D614="51",$D614="52",$D614="61"),(AF614/'Totals and Drop Down Lists'!AB$4)*Inputs!J$38,0)</f>
        <v>0</v>
      </c>
      <c r="AW614">
        <f>IF(OR($D614="51",$D614="52",$D614="61"),(AG614/'Totals and Drop Down Lists'!AC$4)*Inputs!K$38,0)</f>
        <v>0</v>
      </c>
      <c r="AX614">
        <f>IF(OR($D614="51",$D614="52",$D614="61"),(AH614/'Totals and Drop Down Lists'!AD$4)*Inputs!L$38,0)</f>
        <v>0</v>
      </c>
      <c r="AY614">
        <f>IF(OR($D614="51",$D614="52",$D614="61"),0,(AA614/'Totals and Drop Down Lists'!W$5)*Inputs!E$39)</f>
        <v>0</v>
      </c>
      <c r="AZ614">
        <f>IF(OR($D614="51",$D614="52",$D614="61"),0,(AB614/'Totals and Drop Down Lists'!X$5)*Inputs!F$39)</f>
        <v>0</v>
      </c>
      <c r="BA614">
        <f>IF(OR($D614="51",$D614="52",$D614="61"),0,(AC614/'Totals and Drop Down Lists'!Y$5)*Inputs!G$39)</f>
        <v>0</v>
      </c>
      <c r="BB614">
        <f>IF(OR($D614="51",$D614="52",$D614="61"),0,(AD614/'Totals and Drop Down Lists'!Z$5)*Inputs!H$39)</f>
        <v>0</v>
      </c>
      <c r="BC614">
        <f>IF(OR($D614="51",$D614="52",$D614="61"),0,(AE614/'Totals and Drop Down Lists'!AA$5)*Inputs!I$39)</f>
        <v>0</v>
      </c>
      <c r="BD614">
        <f>IF(OR($D614="51",$D614="52",$D614="61"),0,(AF614/'Totals and Drop Down Lists'!AB$5)*Inputs!J$39)</f>
        <v>0</v>
      </c>
      <c r="BE614">
        <f>IF(OR($D614="51",$D614="52",$D614="61"),0,(AG614/'Totals and Drop Down Lists'!AC$5)*Inputs!K$39)</f>
        <v>0</v>
      </c>
      <c r="BF614">
        <f>IF(OR($D614="51",$D614="52",$D614="61"),0,(AH614/'Totals and Drop Down Lists'!AD$5)*Inputs!L$39)</f>
        <v>0</v>
      </c>
      <c r="BG614" s="10">
        <f t="shared" si="82"/>
        <v>39101.094503303917</v>
      </c>
    </row>
    <row r="615" spans="1:59" ht="43.2">
      <c r="A615" s="1" t="s">
        <v>7408</v>
      </c>
      <c r="B615" s="1" t="s">
        <v>932</v>
      </c>
      <c r="C615" s="1" t="s">
        <v>306</v>
      </c>
      <c r="D615" s="1" t="s">
        <v>25</v>
      </c>
      <c r="E615" s="1" t="s">
        <v>935</v>
      </c>
      <c r="F615" s="2">
        <v>8745</v>
      </c>
      <c r="G615" s="2">
        <v>13</v>
      </c>
      <c r="H615" s="2">
        <v>0</v>
      </c>
      <c r="I615" s="2">
        <v>1510</v>
      </c>
      <c r="J615" s="2">
        <v>2710</v>
      </c>
      <c r="K615" s="2">
        <v>545</v>
      </c>
      <c r="L615" s="2">
        <v>8</v>
      </c>
      <c r="M615" s="2">
        <v>11</v>
      </c>
      <c r="N615" s="2">
        <v>0</v>
      </c>
      <c r="O615" s="2">
        <v>11</v>
      </c>
      <c r="P615" s="2">
        <v>19</v>
      </c>
      <c r="Q615" s="2">
        <v>0</v>
      </c>
      <c r="R615" s="2">
        <v>202</v>
      </c>
      <c r="S615" s="2">
        <v>279000</v>
      </c>
      <c r="T615" s="2">
        <v>21339700</v>
      </c>
      <c r="U615" s="2">
        <v>12</v>
      </c>
      <c r="V615" s="2">
        <v>4</v>
      </c>
      <c r="W615" s="2">
        <v>0</v>
      </c>
      <c r="X615" s="2">
        <v>125</v>
      </c>
      <c r="Y615" s="2">
        <v>4</v>
      </c>
      <c r="Z615" s="2">
        <v>100</v>
      </c>
      <c r="AA615" s="9">
        <f t="shared" si="83"/>
        <v>8745</v>
      </c>
      <c r="AB615" s="9">
        <f t="shared" si="84"/>
        <v>1497</v>
      </c>
      <c r="AC615" s="9">
        <f t="shared" si="85"/>
        <v>251</v>
      </c>
      <c r="AD615" s="9">
        <f t="shared" si="86"/>
        <v>202</v>
      </c>
      <c r="AE615" s="44">
        <f t="shared" si="87"/>
        <v>7.6545470986404184E-6</v>
      </c>
      <c r="AF615" s="9">
        <f t="shared" si="88"/>
        <v>121</v>
      </c>
      <c r="AG615" s="9">
        <f t="shared" si="81"/>
        <v>104</v>
      </c>
      <c r="AH615" s="44">
        <f t="shared" si="89"/>
        <v>7.7823657392665627E-6</v>
      </c>
      <c r="AI615">
        <f>AA615/'Totals and Drop Down Lists'!W$6*Inputs!E$37</f>
        <v>7932.9428605255353</v>
      </c>
      <c r="AJ615">
        <f>AB615/'Totals and Drop Down Lists'!X$6*Inputs!F$37</f>
        <v>4925.7096125871058</v>
      </c>
      <c r="AK615">
        <f>AC615/'Totals and Drop Down Lists'!Y$6*Inputs!G$37</f>
        <v>1654.6767843652806</v>
      </c>
      <c r="AL615">
        <f>AD615/'Totals and Drop Down Lists'!Z$6*Inputs!H$37</f>
        <v>1619.5352565387655</v>
      </c>
      <c r="AM615">
        <f>AE615/'Totals and Drop Down Lists'!AA$6*Inputs!I$37</f>
        <v>952.90959559753969</v>
      </c>
      <c r="AN615">
        <f>AF615/'Totals and Drop Down Lists'!AB$6*Inputs!J$37</f>
        <v>2414.759869981714</v>
      </c>
      <c r="AO615">
        <f>AG615/'Totals and Drop Down Lists'!AC$6*Inputs!K$37</f>
        <v>1936.8519226255285</v>
      </c>
      <c r="AP615">
        <f>AH615/'Totals and Drop Down Lists'!AD$6*Inputs!L$37</f>
        <v>1831.4234216134596</v>
      </c>
      <c r="AQ615">
        <f>IF(OR($D615="51",$D615="52",$D615="61"),(AA615/'Totals and Drop Down Lists'!W$4)*Inputs!E$38,0)</f>
        <v>0</v>
      </c>
      <c r="AR615">
        <f>IF(OR($D615="51",$D615="52",$D615="61"),(AB615/'Totals and Drop Down Lists'!X$4)*Inputs!F$38,0)</f>
        <v>0</v>
      </c>
      <c r="AS615">
        <f>IF(OR($D615="51",$D615="52",$D615="61"),(AC615/'Totals and Drop Down Lists'!Y$4)*Inputs!G$38,0)</f>
        <v>0</v>
      </c>
      <c r="AT615">
        <f>IF(OR($D615="51",$D615="52",$D615="61"),(AD615/'Totals and Drop Down Lists'!Z$4)*Inputs!H$38,0)</f>
        <v>0</v>
      </c>
      <c r="AU615">
        <f>IF(OR($D615="51",$D615="52",$D615="61"),(AE615/'Totals and Drop Down Lists'!AA$4)*Inputs!I$38,0)</f>
        <v>0</v>
      </c>
      <c r="AV615">
        <f>IF(OR($D615="51",$D615="52",$D615="61"),(AF615/'Totals and Drop Down Lists'!AB$4)*Inputs!J$38,0)</f>
        <v>0</v>
      </c>
      <c r="AW615">
        <f>IF(OR($D615="51",$D615="52",$D615="61"),(AG615/'Totals and Drop Down Lists'!AC$4)*Inputs!K$38,0)</f>
        <v>0</v>
      </c>
      <c r="AX615">
        <f>IF(OR($D615="51",$D615="52",$D615="61"),(AH615/'Totals and Drop Down Lists'!AD$4)*Inputs!L$38,0)</f>
        <v>0</v>
      </c>
      <c r="AY615">
        <f>IF(OR($D615="51",$D615="52",$D615="61"),0,(AA615/'Totals and Drop Down Lists'!W$5)*Inputs!E$39)</f>
        <v>0</v>
      </c>
      <c r="AZ615">
        <f>IF(OR($D615="51",$D615="52",$D615="61"),0,(AB615/'Totals and Drop Down Lists'!X$5)*Inputs!F$39)</f>
        <v>0</v>
      </c>
      <c r="BA615">
        <f>IF(OR($D615="51",$D615="52",$D615="61"),0,(AC615/'Totals and Drop Down Lists'!Y$5)*Inputs!G$39)</f>
        <v>0</v>
      </c>
      <c r="BB615">
        <f>IF(OR($D615="51",$D615="52",$D615="61"),0,(AD615/'Totals and Drop Down Lists'!Z$5)*Inputs!H$39)</f>
        <v>0</v>
      </c>
      <c r="BC615">
        <f>IF(OR($D615="51",$D615="52",$D615="61"),0,(AE615/'Totals and Drop Down Lists'!AA$5)*Inputs!I$39)</f>
        <v>0</v>
      </c>
      <c r="BD615">
        <f>IF(OR($D615="51",$D615="52",$D615="61"),0,(AF615/'Totals and Drop Down Lists'!AB$5)*Inputs!J$39)</f>
        <v>0</v>
      </c>
      <c r="BE615">
        <f>IF(OR($D615="51",$D615="52",$D615="61"),0,(AG615/'Totals and Drop Down Lists'!AC$5)*Inputs!K$39)</f>
        <v>0</v>
      </c>
      <c r="BF615">
        <f>IF(OR($D615="51",$D615="52",$D615="61"),0,(AH615/'Totals and Drop Down Lists'!AD$5)*Inputs!L$39)</f>
        <v>0</v>
      </c>
      <c r="BG615" s="10">
        <f t="shared" si="82"/>
        <v>23268.809323834928</v>
      </c>
    </row>
    <row r="616" spans="1:59" ht="43.2">
      <c r="A616" s="1" t="s">
        <v>7408</v>
      </c>
      <c r="B616" s="1" t="s">
        <v>932</v>
      </c>
      <c r="C616" s="1" t="s">
        <v>936</v>
      </c>
      <c r="D616" s="1" t="s">
        <v>25</v>
      </c>
      <c r="E616" s="1" t="s">
        <v>937</v>
      </c>
      <c r="F616" s="2">
        <v>42865</v>
      </c>
      <c r="G616" s="2">
        <v>342</v>
      </c>
      <c r="H616" s="2">
        <v>26</v>
      </c>
      <c r="I616" s="2">
        <v>9772</v>
      </c>
      <c r="J616" s="2">
        <v>15712</v>
      </c>
      <c r="K616" s="2">
        <v>4365</v>
      </c>
      <c r="L616" s="2">
        <v>59</v>
      </c>
      <c r="M616" s="2">
        <v>72</v>
      </c>
      <c r="N616" s="2">
        <v>0</v>
      </c>
      <c r="O616" s="2">
        <v>283</v>
      </c>
      <c r="P616" s="2">
        <v>52</v>
      </c>
      <c r="Q616" s="2">
        <v>26</v>
      </c>
      <c r="R616" s="2">
        <v>759</v>
      </c>
      <c r="S616" s="2">
        <v>2402700</v>
      </c>
      <c r="T616" s="2">
        <v>151925700</v>
      </c>
      <c r="U616" s="2">
        <v>459</v>
      </c>
      <c r="V616" s="2">
        <v>455</v>
      </c>
      <c r="W616" s="2">
        <v>154</v>
      </c>
      <c r="X616" s="2">
        <v>1045</v>
      </c>
      <c r="Y616" s="2">
        <v>70</v>
      </c>
      <c r="Z616" s="2">
        <v>495</v>
      </c>
      <c r="AA616" s="9">
        <f t="shared" si="83"/>
        <v>42865</v>
      </c>
      <c r="AB616" s="9">
        <f t="shared" si="84"/>
        <v>9404</v>
      </c>
      <c r="AC616" s="9">
        <f t="shared" si="85"/>
        <v>1251</v>
      </c>
      <c r="AD616" s="9">
        <f t="shared" si="86"/>
        <v>759</v>
      </c>
      <c r="AE616" s="44">
        <f t="shared" si="87"/>
        <v>8.4690132353936015E-5</v>
      </c>
      <c r="AF616" s="9">
        <f t="shared" si="88"/>
        <v>436</v>
      </c>
      <c r="AG616" s="9">
        <f t="shared" si="81"/>
        <v>565</v>
      </c>
      <c r="AH616" s="44">
        <f t="shared" si="89"/>
        <v>5.8405307085658091E-5</v>
      </c>
      <c r="AI616">
        <f>AA616/'Totals and Drop Down Lists'!W$6*Inputs!E$37</f>
        <v>38884.573552478796</v>
      </c>
      <c r="AJ616">
        <f>AB616/'Totals and Drop Down Lists'!X$6*Inputs!F$37</f>
        <v>30942.80106664605</v>
      </c>
      <c r="AK616">
        <f>AC616/'Totals and Drop Down Lists'!Y$6*Inputs!G$37</f>
        <v>8247.01457068114</v>
      </c>
      <c r="AL616">
        <f>AD616/'Totals and Drop Down Lists'!Z$6*Inputs!H$37</f>
        <v>6085.2834639253615</v>
      </c>
      <c r="AM616">
        <f>AE616/'Totals and Drop Down Lists'!AA$6*Inputs!I$37</f>
        <v>10543.019558508613</v>
      </c>
      <c r="AN616">
        <f>AF616/'Totals and Drop Down Lists'!AB$6*Inputs!J$37</f>
        <v>8701.1182091903083</v>
      </c>
      <c r="AO616">
        <f>AG616/'Totals and Drop Down Lists'!AC$6*Inputs!K$37</f>
        <v>10522.320541186764</v>
      </c>
      <c r="AP616">
        <f>AH616/'Totals and Drop Down Lists'!AD$6*Inputs!L$37</f>
        <v>13744.515604490403</v>
      </c>
      <c r="AQ616">
        <f>IF(OR($D616="51",$D616="52",$D616="61"),(AA616/'Totals and Drop Down Lists'!W$4)*Inputs!E$38,0)</f>
        <v>0</v>
      </c>
      <c r="AR616">
        <f>IF(OR($D616="51",$D616="52",$D616="61"),(AB616/'Totals and Drop Down Lists'!X$4)*Inputs!F$38,0)</f>
        <v>0</v>
      </c>
      <c r="AS616">
        <f>IF(OR($D616="51",$D616="52",$D616="61"),(AC616/'Totals and Drop Down Lists'!Y$4)*Inputs!G$38,0)</f>
        <v>0</v>
      </c>
      <c r="AT616">
        <f>IF(OR($D616="51",$D616="52",$D616="61"),(AD616/'Totals and Drop Down Lists'!Z$4)*Inputs!H$38,0)</f>
        <v>0</v>
      </c>
      <c r="AU616">
        <f>IF(OR($D616="51",$D616="52",$D616="61"),(AE616/'Totals and Drop Down Lists'!AA$4)*Inputs!I$38,0)</f>
        <v>0</v>
      </c>
      <c r="AV616">
        <f>IF(OR($D616="51",$D616="52",$D616="61"),(AF616/'Totals and Drop Down Lists'!AB$4)*Inputs!J$38,0)</f>
        <v>0</v>
      </c>
      <c r="AW616">
        <f>IF(OR($D616="51",$D616="52",$D616="61"),(AG616/'Totals and Drop Down Lists'!AC$4)*Inputs!K$38,0)</f>
        <v>0</v>
      </c>
      <c r="AX616">
        <f>IF(OR($D616="51",$D616="52",$D616="61"),(AH616/'Totals and Drop Down Lists'!AD$4)*Inputs!L$38,0)</f>
        <v>0</v>
      </c>
      <c r="AY616">
        <f>IF(OR($D616="51",$D616="52",$D616="61"),0,(AA616/'Totals and Drop Down Lists'!W$5)*Inputs!E$39)</f>
        <v>0</v>
      </c>
      <c r="AZ616">
        <f>IF(OR($D616="51",$D616="52",$D616="61"),0,(AB616/'Totals and Drop Down Lists'!X$5)*Inputs!F$39)</f>
        <v>0</v>
      </c>
      <c r="BA616">
        <f>IF(OR($D616="51",$D616="52",$D616="61"),0,(AC616/'Totals and Drop Down Lists'!Y$5)*Inputs!G$39)</f>
        <v>0</v>
      </c>
      <c r="BB616">
        <f>IF(OR($D616="51",$D616="52",$D616="61"),0,(AD616/'Totals and Drop Down Lists'!Z$5)*Inputs!H$39)</f>
        <v>0</v>
      </c>
      <c r="BC616">
        <f>IF(OR($D616="51",$D616="52",$D616="61"),0,(AE616/'Totals and Drop Down Lists'!AA$5)*Inputs!I$39)</f>
        <v>0</v>
      </c>
      <c r="BD616">
        <f>IF(OR($D616="51",$D616="52",$D616="61"),0,(AF616/'Totals and Drop Down Lists'!AB$5)*Inputs!J$39)</f>
        <v>0</v>
      </c>
      <c r="BE616">
        <f>IF(OR($D616="51",$D616="52",$D616="61"),0,(AG616/'Totals and Drop Down Lists'!AC$5)*Inputs!K$39)</f>
        <v>0</v>
      </c>
      <c r="BF616">
        <f>IF(OR($D616="51",$D616="52",$D616="61"),0,(AH616/'Totals and Drop Down Lists'!AD$5)*Inputs!L$39)</f>
        <v>0</v>
      </c>
      <c r="BG616" s="10">
        <f t="shared" si="82"/>
        <v>127670.64656710744</v>
      </c>
    </row>
    <row r="617" spans="1:59">
      <c r="A617" s="1" t="s">
        <v>7409</v>
      </c>
      <c r="B617" s="1" t="s">
        <v>4793</v>
      </c>
      <c r="C617" s="1" t="s">
        <v>4794</v>
      </c>
      <c r="D617" s="1" t="s">
        <v>215</v>
      </c>
      <c r="E617" s="1" t="s">
        <v>4795</v>
      </c>
      <c r="F617" s="2">
        <v>468194</v>
      </c>
      <c r="G617" s="2">
        <v>2972</v>
      </c>
      <c r="H617" s="2">
        <v>261</v>
      </c>
      <c r="I617" s="2">
        <v>64002</v>
      </c>
      <c r="J617" s="2">
        <v>182707</v>
      </c>
      <c r="K617" s="2">
        <v>42852</v>
      </c>
      <c r="L617" s="2">
        <v>1385</v>
      </c>
      <c r="M617" s="2">
        <v>323</v>
      </c>
      <c r="N617" s="2">
        <v>52</v>
      </c>
      <c r="O617" s="2">
        <v>1231</v>
      </c>
      <c r="P617" s="2">
        <v>264</v>
      </c>
      <c r="Q617" s="2">
        <v>0</v>
      </c>
      <c r="R617" s="2">
        <v>2083</v>
      </c>
      <c r="S617" s="2">
        <v>39492600</v>
      </c>
      <c r="T617" s="2">
        <v>1809804000</v>
      </c>
      <c r="U617" s="2">
        <v>5662</v>
      </c>
      <c r="V617" s="2">
        <v>1169</v>
      </c>
      <c r="W617" s="2">
        <v>120</v>
      </c>
      <c r="X617" s="2">
        <v>7295</v>
      </c>
      <c r="Y617" s="2">
        <v>482</v>
      </c>
      <c r="Z617" s="2">
        <v>4965</v>
      </c>
      <c r="AA617" s="9">
        <f t="shared" si="83"/>
        <v>468194</v>
      </c>
      <c r="AB617" s="9">
        <f t="shared" si="84"/>
        <v>60769</v>
      </c>
      <c r="AC617" s="9">
        <f t="shared" si="85"/>
        <v>5338</v>
      </c>
      <c r="AD617" s="9">
        <f t="shared" si="86"/>
        <v>2083</v>
      </c>
      <c r="AE617" s="44">
        <f t="shared" si="87"/>
        <v>7.0191220123658725E-4</v>
      </c>
      <c r="AF617" s="9">
        <f t="shared" si="88"/>
        <v>6006</v>
      </c>
      <c r="AG617" s="9">
        <f t="shared" si="81"/>
        <v>5447</v>
      </c>
      <c r="AH617" s="44">
        <f t="shared" si="89"/>
        <v>4.7536190091011196E-4</v>
      </c>
      <c r="AI617">
        <f>AA617/'Totals and Drop Down Lists'!W$6*Inputs!E$37</f>
        <v>424717.69578512205</v>
      </c>
      <c r="AJ617">
        <f>AB617/'Totals and Drop Down Lists'!X$6*Inputs!F$37</f>
        <v>199953.53870895511</v>
      </c>
      <c r="AK617">
        <f>AC617/'Totals and Drop Down Lists'!Y$6*Inputs!G$37</f>
        <v>35189.899103354051</v>
      </c>
      <c r="AL617">
        <f>AD617/'Totals and Drop Down Lists'!Z$6*Inputs!H$37</f>
        <v>16700.455145397271</v>
      </c>
      <c r="AM617">
        <f>AE617/'Totals and Drop Down Lists'!AA$6*Inputs!I$37</f>
        <v>87380.593940578983</v>
      </c>
      <c r="AN617">
        <f>AF617/'Totals and Drop Down Lists'!AB$6*Inputs!J$37</f>
        <v>119859.89900091052</v>
      </c>
      <c r="AO617">
        <f>AG617/'Totals and Drop Down Lists'!AC$6*Inputs!K$37</f>
        <v>101442.61944751206</v>
      </c>
      <c r="AP617">
        <f>AH617/'Totals and Drop Down Lists'!AD$6*Inputs!L$37</f>
        <v>111866.87290689102</v>
      </c>
      <c r="AQ617">
        <f>IF(OR($D617="51",$D617="52",$D617="61"),(AA617/'Totals and Drop Down Lists'!W$4)*Inputs!E$38,0)</f>
        <v>0</v>
      </c>
      <c r="AR617">
        <f>IF(OR($D617="51",$D617="52",$D617="61"),(AB617/'Totals and Drop Down Lists'!X$4)*Inputs!F$38,0)</f>
        <v>0</v>
      </c>
      <c r="AS617">
        <f>IF(OR($D617="51",$D617="52",$D617="61"),(AC617/'Totals and Drop Down Lists'!Y$4)*Inputs!G$38,0)</f>
        <v>0</v>
      </c>
      <c r="AT617">
        <f>IF(OR($D617="51",$D617="52",$D617="61"),(AD617/'Totals and Drop Down Lists'!Z$4)*Inputs!H$38,0)</f>
        <v>0</v>
      </c>
      <c r="AU617">
        <f>IF(OR($D617="51",$D617="52",$D617="61"),(AE617/'Totals and Drop Down Lists'!AA$4)*Inputs!I$38,0)</f>
        <v>0</v>
      </c>
      <c r="AV617">
        <f>IF(OR($D617="51",$D617="52",$D617="61"),(AF617/'Totals and Drop Down Lists'!AB$4)*Inputs!J$38,0)</f>
        <v>0</v>
      </c>
      <c r="AW617">
        <f>IF(OR($D617="51",$D617="52",$D617="61"),(AG617/'Totals and Drop Down Lists'!AC$4)*Inputs!K$38,0)</f>
        <v>0</v>
      </c>
      <c r="AX617">
        <f>IF(OR($D617="51",$D617="52",$D617="61"),(AH617/'Totals and Drop Down Lists'!AD$4)*Inputs!L$38,0)</f>
        <v>0</v>
      </c>
      <c r="AY617">
        <f>IF(OR($D617="51",$D617="52",$D617="61"),0,(AA617/'Totals and Drop Down Lists'!W$5)*Inputs!E$39)</f>
        <v>0</v>
      </c>
      <c r="AZ617">
        <f>IF(OR($D617="51",$D617="52",$D617="61"),0,(AB617/'Totals and Drop Down Lists'!X$5)*Inputs!F$39)</f>
        <v>0</v>
      </c>
      <c r="BA617">
        <f>IF(OR($D617="51",$D617="52",$D617="61"),0,(AC617/'Totals and Drop Down Lists'!Y$5)*Inputs!G$39)</f>
        <v>0</v>
      </c>
      <c r="BB617">
        <f>IF(OR($D617="51",$D617="52",$D617="61"),0,(AD617/'Totals and Drop Down Lists'!Z$5)*Inputs!H$39)</f>
        <v>0</v>
      </c>
      <c r="BC617">
        <f>IF(OR($D617="51",$D617="52",$D617="61"),0,(AE617/'Totals and Drop Down Lists'!AA$5)*Inputs!I$39)</f>
        <v>0</v>
      </c>
      <c r="BD617">
        <f>IF(OR($D617="51",$D617="52",$D617="61"),0,(AF617/'Totals and Drop Down Lists'!AB$5)*Inputs!J$39)</f>
        <v>0</v>
      </c>
      <c r="BE617">
        <f>IF(OR($D617="51",$D617="52",$D617="61"),0,(AG617/'Totals and Drop Down Lists'!AC$5)*Inputs!K$39)</f>
        <v>0</v>
      </c>
      <c r="BF617">
        <f>IF(OR($D617="51",$D617="52",$D617="61"),0,(AH617/'Totals and Drop Down Lists'!AD$5)*Inputs!L$39)</f>
        <v>0</v>
      </c>
      <c r="BG617" s="10">
        <f t="shared" si="82"/>
        <v>1097111.5740387209</v>
      </c>
    </row>
    <row r="618" spans="1:59" ht="28.8">
      <c r="A618" s="1" t="s">
        <v>7410</v>
      </c>
      <c r="B618" s="1" t="s">
        <v>780</v>
      </c>
      <c r="C618" s="1" t="s">
        <v>781</v>
      </c>
      <c r="D618" s="1" t="s">
        <v>25</v>
      </c>
      <c r="E618" s="1" t="s">
        <v>782</v>
      </c>
      <c r="F618" s="2">
        <v>140214</v>
      </c>
      <c r="G618" s="2">
        <v>813</v>
      </c>
      <c r="H618" s="2">
        <v>63</v>
      </c>
      <c r="I618" s="2">
        <v>23062</v>
      </c>
      <c r="J618" s="2">
        <v>60319</v>
      </c>
      <c r="K618" s="2">
        <v>10511</v>
      </c>
      <c r="L618" s="2">
        <v>618</v>
      </c>
      <c r="M618" s="2">
        <v>38</v>
      </c>
      <c r="N618" s="2">
        <v>0</v>
      </c>
      <c r="O618" s="2">
        <v>356</v>
      </c>
      <c r="P618" s="2">
        <v>13</v>
      </c>
      <c r="Q618" s="2">
        <v>10</v>
      </c>
      <c r="R618" s="2">
        <v>683</v>
      </c>
      <c r="S618" s="2">
        <v>7497300</v>
      </c>
      <c r="T618" s="2">
        <v>352283100</v>
      </c>
      <c r="U618" s="2">
        <v>1213</v>
      </c>
      <c r="V618" s="2">
        <v>425</v>
      </c>
      <c r="W618" s="2">
        <v>35</v>
      </c>
      <c r="X618" s="2">
        <v>1640</v>
      </c>
      <c r="Y618" s="2">
        <v>120</v>
      </c>
      <c r="Z618" s="2">
        <v>970</v>
      </c>
      <c r="AA618" s="9">
        <f t="shared" si="83"/>
        <v>140214</v>
      </c>
      <c r="AB618" s="9">
        <f t="shared" si="84"/>
        <v>22186</v>
      </c>
      <c r="AC618" s="9">
        <f t="shared" si="85"/>
        <v>1718</v>
      </c>
      <c r="AD618" s="9">
        <f t="shared" si="86"/>
        <v>683</v>
      </c>
      <c r="AE618" s="44">
        <f t="shared" si="87"/>
        <v>1.2791742993518748E-4</v>
      </c>
      <c r="AF618" s="9">
        <f t="shared" si="88"/>
        <v>1180</v>
      </c>
      <c r="AG618" s="9">
        <f t="shared" si="81"/>
        <v>1090</v>
      </c>
      <c r="AH618" s="44">
        <f t="shared" si="89"/>
        <v>7.0675271802837206E-5</v>
      </c>
      <c r="AI618">
        <f>AA618/'Totals and Drop Down Lists'!W$6*Inputs!E$37</f>
        <v>127193.78504811063</v>
      </c>
      <c r="AJ618">
        <f>AB618/'Totals and Drop Down Lists'!X$6*Inputs!F$37</f>
        <v>73000.530036644981</v>
      </c>
      <c r="AK618">
        <f>AC618/'Totals and Drop Down Lists'!Y$6*Inputs!G$37</f>
        <v>11325.636316890646</v>
      </c>
      <c r="AL618">
        <f>AD618/'Totals and Drop Down Lists'!Z$6*Inputs!H$37</f>
        <v>5475.9533674058257</v>
      </c>
      <c r="AM618">
        <f>AE618/'Totals and Drop Down Lists'!AA$6*Inputs!I$37</f>
        <v>15924.357752147947</v>
      </c>
      <c r="AN618">
        <f>AF618/'Totals and Drop Down Lists'!AB$6*Inputs!J$37</f>
        <v>23548.897905606795</v>
      </c>
      <c r="AO618">
        <f>AG618/'Totals and Drop Down Lists'!AC$6*Inputs!K$37</f>
        <v>20299.698035209865</v>
      </c>
      <c r="AP618">
        <f>AH618/'Totals and Drop Down Lists'!AD$6*Inputs!L$37</f>
        <v>16632.00528542776</v>
      </c>
      <c r="AQ618">
        <f>IF(OR($D618="51",$D618="52",$D618="61"),(AA618/'Totals and Drop Down Lists'!W$4)*Inputs!E$38,0)</f>
        <v>0</v>
      </c>
      <c r="AR618">
        <f>IF(OR($D618="51",$D618="52",$D618="61"),(AB618/'Totals and Drop Down Lists'!X$4)*Inputs!F$38,0)</f>
        <v>0</v>
      </c>
      <c r="AS618">
        <f>IF(OR($D618="51",$D618="52",$D618="61"),(AC618/'Totals and Drop Down Lists'!Y$4)*Inputs!G$38,0)</f>
        <v>0</v>
      </c>
      <c r="AT618">
        <f>IF(OR($D618="51",$D618="52",$D618="61"),(AD618/'Totals and Drop Down Lists'!Z$4)*Inputs!H$38,0)</f>
        <v>0</v>
      </c>
      <c r="AU618">
        <f>IF(OR($D618="51",$D618="52",$D618="61"),(AE618/'Totals and Drop Down Lists'!AA$4)*Inputs!I$38,0)</f>
        <v>0</v>
      </c>
      <c r="AV618">
        <f>IF(OR($D618="51",$D618="52",$D618="61"),(AF618/'Totals and Drop Down Lists'!AB$4)*Inputs!J$38,0)</f>
        <v>0</v>
      </c>
      <c r="AW618">
        <f>IF(OR($D618="51",$D618="52",$D618="61"),(AG618/'Totals and Drop Down Lists'!AC$4)*Inputs!K$38,0)</f>
        <v>0</v>
      </c>
      <c r="AX618">
        <f>IF(OR($D618="51",$D618="52",$D618="61"),(AH618/'Totals and Drop Down Lists'!AD$4)*Inputs!L$38,0)</f>
        <v>0</v>
      </c>
      <c r="AY618">
        <f>IF(OR($D618="51",$D618="52",$D618="61"),0,(AA618/'Totals and Drop Down Lists'!W$5)*Inputs!E$39)</f>
        <v>0</v>
      </c>
      <c r="AZ618">
        <f>IF(OR($D618="51",$D618="52",$D618="61"),0,(AB618/'Totals and Drop Down Lists'!X$5)*Inputs!F$39)</f>
        <v>0</v>
      </c>
      <c r="BA618">
        <f>IF(OR($D618="51",$D618="52",$D618="61"),0,(AC618/'Totals and Drop Down Lists'!Y$5)*Inputs!G$39)</f>
        <v>0</v>
      </c>
      <c r="BB618">
        <f>IF(OR($D618="51",$D618="52",$D618="61"),0,(AD618/'Totals and Drop Down Lists'!Z$5)*Inputs!H$39)</f>
        <v>0</v>
      </c>
      <c r="BC618">
        <f>IF(OR($D618="51",$D618="52",$D618="61"),0,(AE618/'Totals and Drop Down Lists'!AA$5)*Inputs!I$39)</f>
        <v>0</v>
      </c>
      <c r="BD618">
        <f>IF(OR($D618="51",$D618="52",$D618="61"),0,(AF618/'Totals and Drop Down Lists'!AB$5)*Inputs!J$39)</f>
        <v>0</v>
      </c>
      <c r="BE618">
        <f>IF(OR($D618="51",$D618="52",$D618="61"),0,(AG618/'Totals and Drop Down Lists'!AC$5)*Inputs!K$39)</f>
        <v>0</v>
      </c>
      <c r="BF618">
        <f>IF(OR($D618="51",$D618="52",$D618="61"),0,(AH618/'Totals and Drop Down Lists'!AD$5)*Inputs!L$39)</f>
        <v>0</v>
      </c>
      <c r="BG618" s="10">
        <f t="shared" si="82"/>
        <v>293400.86374744447</v>
      </c>
    </row>
    <row r="619" spans="1:59" ht="28.8">
      <c r="A619" s="1" t="s">
        <v>7410</v>
      </c>
      <c r="B619" s="1" t="s">
        <v>780</v>
      </c>
      <c r="C619" s="1" t="s">
        <v>783</v>
      </c>
      <c r="D619" s="1" t="s">
        <v>25</v>
      </c>
      <c r="E619" s="1" t="s">
        <v>784</v>
      </c>
      <c r="F619" s="2">
        <v>173119</v>
      </c>
      <c r="G619" s="2">
        <v>1383</v>
      </c>
      <c r="H619" s="2">
        <v>106</v>
      </c>
      <c r="I619" s="2">
        <v>26352</v>
      </c>
      <c r="J619" s="2">
        <v>70210</v>
      </c>
      <c r="K619" s="2">
        <v>14526</v>
      </c>
      <c r="L619" s="2">
        <v>447</v>
      </c>
      <c r="M619" s="2">
        <v>32</v>
      </c>
      <c r="N619" s="2">
        <v>23</v>
      </c>
      <c r="O619" s="2">
        <v>462</v>
      </c>
      <c r="P619" s="2">
        <v>64</v>
      </c>
      <c r="Q619" s="2">
        <v>100</v>
      </c>
      <c r="R619" s="2">
        <v>642</v>
      </c>
      <c r="S619" s="2">
        <v>12124800</v>
      </c>
      <c r="T619" s="2">
        <v>495836600</v>
      </c>
      <c r="U619" s="2">
        <v>953</v>
      </c>
      <c r="V619" s="2">
        <v>430</v>
      </c>
      <c r="W619" s="2">
        <v>75</v>
      </c>
      <c r="X619" s="2">
        <v>3484</v>
      </c>
      <c r="Y619" s="2">
        <v>169</v>
      </c>
      <c r="Z619" s="2">
        <v>2704</v>
      </c>
      <c r="AA619" s="9">
        <f t="shared" si="83"/>
        <v>173119</v>
      </c>
      <c r="AB619" s="9">
        <f t="shared" si="84"/>
        <v>24863</v>
      </c>
      <c r="AC619" s="9">
        <f t="shared" si="85"/>
        <v>1770</v>
      </c>
      <c r="AD619" s="9">
        <f t="shared" si="86"/>
        <v>642</v>
      </c>
      <c r="AE619" s="44">
        <f t="shared" si="87"/>
        <v>2.0988862021859345E-4</v>
      </c>
      <c r="AF619" s="9">
        <f t="shared" si="88"/>
        <v>2979</v>
      </c>
      <c r="AG619" s="9">
        <f t="shared" si="81"/>
        <v>2873</v>
      </c>
      <c r="AH619" s="44">
        <f t="shared" si="89"/>
        <v>2.2117385064465022E-4</v>
      </c>
      <c r="AI619">
        <f>AA619/'Totals and Drop Down Lists'!W$6*Inputs!E$37</f>
        <v>157043.24014537683</v>
      </c>
      <c r="AJ619">
        <f>AB619/'Totals and Drop Down Lists'!X$6*Inputs!F$37</f>
        <v>81808.896524885233</v>
      </c>
      <c r="AK619">
        <f>AC619/'Totals and Drop Down Lists'!Y$6*Inputs!G$37</f>
        <v>11668.437881779071</v>
      </c>
      <c r="AL619">
        <f>AD619/'Totals and Drop Down Lists'!Z$6*Inputs!H$37</f>
        <v>5147.2358153360765</v>
      </c>
      <c r="AM619">
        <f>AE619/'Totals and Drop Down Lists'!AA$6*Inputs!I$37</f>
        <v>26128.897978634144</v>
      </c>
      <c r="AN619">
        <f>AF619/'Totals and Drop Down Lists'!AB$6*Inputs!J$37</f>
        <v>59450.988865086983</v>
      </c>
      <c r="AO619">
        <f>AG619/'Totals and Drop Down Lists'!AC$6*Inputs!K$37</f>
        <v>53505.534362530219</v>
      </c>
      <c r="AP619">
        <f>AH619/'Totals and Drop Down Lists'!AD$6*Inputs!L$37</f>
        <v>52048.822156387643</v>
      </c>
      <c r="AQ619">
        <f>IF(OR($D619="51",$D619="52",$D619="61"),(AA619/'Totals and Drop Down Lists'!W$4)*Inputs!E$38,0)</f>
        <v>0</v>
      </c>
      <c r="AR619">
        <f>IF(OR($D619="51",$D619="52",$D619="61"),(AB619/'Totals and Drop Down Lists'!X$4)*Inputs!F$38,0)</f>
        <v>0</v>
      </c>
      <c r="AS619">
        <f>IF(OR($D619="51",$D619="52",$D619="61"),(AC619/'Totals and Drop Down Lists'!Y$4)*Inputs!G$38,0)</f>
        <v>0</v>
      </c>
      <c r="AT619">
        <f>IF(OR($D619="51",$D619="52",$D619="61"),(AD619/'Totals and Drop Down Lists'!Z$4)*Inputs!H$38,0)</f>
        <v>0</v>
      </c>
      <c r="AU619">
        <f>IF(OR($D619="51",$D619="52",$D619="61"),(AE619/'Totals and Drop Down Lists'!AA$4)*Inputs!I$38,0)</f>
        <v>0</v>
      </c>
      <c r="AV619">
        <f>IF(OR($D619="51",$D619="52",$D619="61"),(AF619/'Totals and Drop Down Lists'!AB$4)*Inputs!J$38,0)</f>
        <v>0</v>
      </c>
      <c r="AW619">
        <f>IF(OR($D619="51",$D619="52",$D619="61"),(AG619/'Totals and Drop Down Lists'!AC$4)*Inputs!K$38,0)</f>
        <v>0</v>
      </c>
      <c r="AX619">
        <f>IF(OR($D619="51",$D619="52",$D619="61"),(AH619/'Totals and Drop Down Lists'!AD$4)*Inputs!L$38,0)</f>
        <v>0</v>
      </c>
      <c r="AY619">
        <f>IF(OR($D619="51",$D619="52",$D619="61"),0,(AA619/'Totals and Drop Down Lists'!W$5)*Inputs!E$39)</f>
        <v>0</v>
      </c>
      <c r="AZ619">
        <f>IF(OR($D619="51",$D619="52",$D619="61"),0,(AB619/'Totals and Drop Down Lists'!X$5)*Inputs!F$39)</f>
        <v>0</v>
      </c>
      <c r="BA619">
        <f>IF(OR($D619="51",$D619="52",$D619="61"),0,(AC619/'Totals and Drop Down Lists'!Y$5)*Inputs!G$39)</f>
        <v>0</v>
      </c>
      <c r="BB619">
        <f>IF(OR($D619="51",$D619="52",$D619="61"),0,(AD619/'Totals and Drop Down Lists'!Z$5)*Inputs!H$39)</f>
        <v>0</v>
      </c>
      <c r="BC619">
        <f>IF(OR($D619="51",$D619="52",$D619="61"),0,(AE619/'Totals and Drop Down Lists'!AA$5)*Inputs!I$39)</f>
        <v>0</v>
      </c>
      <c r="BD619">
        <f>IF(OR($D619="51",$D619="52",$D619="61"),0,(AF619/'Totals and Drop Down Lists'!AB$5)*Inputs!J$39)</f>
        <v>0</v>
      </c>
      <c r="BE619">
        <f>IF(OR($D619="51",$D619="52",$D619="61"),0,(AG619/'Totals and Drop Down Lists'!AC$5)*Inputs!K$39)</f>
        <v>0</v>
      </c>
      <c r="BF619">
        <f>IF(OR($D619="51",$D619="52",$D619="61"),0,(AH619/'Totals and Drop Down Lists'!AD$5)*Inputs!L$39)</f>
        <v>0</v>
      </c>
      <c r="BG619" s="10">
        <f t="shared" si="82"/>
        <v>446802.05373001623</v>
      </c>
    </row>
    <row r="620" spans="1:59" ht="28.8">
      <c r="A620" s="1" t="s">
        <v>7410</v>
      </c>
      <c r="B620" s="1" t="s">
        <v>780</v>
      </c>
      <c r="C620" s="1" t="s">
        <v>785</v>
      </c>
      <c r="D620" s="1" t="s">
        <v>15</v>
      </c>
      <c r="E620" s="1" t="s">
        <v>786</v>
      </c>
      <c r="F620" s="2">
        <v>300926</v>
      </c>
      <c r="G620" s="2">
        <v>1256</v>
      </c>
      <c r="H620" s="2">
        <v>207</v>
      </c>
      <c r="I620" s="2">
        <v>40870</v>
      </c>
      <c r="J620" s="2">
        <v>117250</v>
      </c>
      <c r="K620" s="2">
        <v>28970</v>
      </c>
      <c r="L620" s="2">
        <v>547</v>
      </c>
      <c r="M620" s="2">
        <v>258</v>
      </c>
      <c r="N620" s="2">
        <v>7</v>
      </c>
      <c r="O620" s="2">
        <v>1047</v>
      </c>
      <c r="P620" s="2">
        <v>359</v>
      </c>
      <c r="Q620" s="2">
        <v>185</v>
      </c>
      <c r="R620" s="2">
        <v>3755</v>
      </c>
      <c r="S620" s="2">
        <v>27707200</v>
      </c>
      <c r="T620" s="2">
        <v>1234318600</v>
      </c>
      <c r="U620" s="2">
        <v>5522</v>
      </c>
      <c r="V620" s="2">
        <v>1094</v>
      </c>
      <c r="W620" s="2">
        <v>370</v>
      </c>
      <c r="X620" s="2">
        <v>4499</v>
      </c>
      <c r="Y620" s="2">
        <v>250</v>
      </c>
      <c r="Z620" s="2">
        <v>3104</v>
      </c>
      <c r="AA620" s="9">
        <f t="shared" si="83"/>
        <v>300926</v>
      </c>
      <c r="AB620" s="9">
        <f t="shared" si="84"/>
        <v>39407</v>
      </c>
      <c r="AC620" s="9">
        <f t="shared" si="85"/>
        <v>6158</v>
      </c>
      <c r="AD620" s="9">
        <f t="shared" si="86"/>
        <v>3755</v>
      </c>
      <c r="AE620" s="44">
        <f t="shared" si="87"/>
        <v>4.9989630304453239E-4</v>
      </c>
      <c r="AF620" s="9">
        <f t="shared" si="88"/>
        <v>3035</v>
      </c>
      <c r="AG620" s="9">
        <f t="shared" si="81"/>
        <v>3354</v>
      </c>
      <c r="AH620" s="44">
        <f t="shared" si="89"/>
        <v>3.083541433373839E-4</v>
      </c>
      <c r="AI620">
        <f>AA620/'Totals and Drop Down Lists'!W$6*Inputs!E$37</f>
        <v>272982.13416197908</v>
      </c>
      <c r="AJ620">
        <f>AB620/'Totals and Drop Down Lists'!X$6*Inputs!F$37</f>
        <v>129664.28771090186</v>
      </c>
      <c r="AK620">
        <f>AC620/'Totals and Drop Down Lists'!Y$6*Inputs!G$37</f>
        <v>40595.616088133058</v>
      </c>
      <c r="AL620">
        <f>AD620/'Totals and Drop Down Lists'!Z$6*Inputs!H$37</f>
        <v>30105.717268827055</v>
      </c>
      <c r="AM620">
        <f>AE620/'Totals and Drop Down Lists'!AA$6*Inputs!I$37</f>
        <v>62231.766012580905</v>
      </c>
      <c r="AN620">
        <f>AF620/'Totals and Drop Down Lists'!AB$6*Inputs!J$37</f>
        <v>60568.563680946289</v>
      </c>
      <c r="AO620">
        <f>AG620/'Totals and Drop Down Lists'!AC$6*Inputs!K$37</f>
        <v>62463.474504673286</v>
      </c>
      <c r="AP620">
        <f>AH620/'Totals and Drop Down Lists'!AD$6*Inputs!L$37</f>
        <v>72564.952506698901</v>
      </c>
      <c r="AQ620">
        <f>IF(OR($D620="51",$D620="52",$D620="61"),(AA620/'Totals and Drop Down Lists'!W$4)*Inputs!E$38,0)</f>
        <v>0</v>
      </c>
      <c r="AR620">
        <f>IF(OR($D620="51",$D620="52",$D620="61"),(AB620/'Totals and Drop Down Lists'!X$4)*Inputs!F$38,0)</f>
        <v>0</v>
      </c>
      <c r="AS620">
        <f>IF(OR($D620="51",$D620="52",$D620="61"),(AC620/'Totals and Drop Down Lists'!Y$4)*Inputs!G$38,0)</f>
        <v>0</v>
      </c>
      <c r="AT620">
        <f>IF(OR($D620="51",$D620="52",$D620="61"),(AD620/'Totals and Drop Down Lists'!Z$4)*Inputs!H$38,0)</f>
        <v>0</v>
      </c>
      <c r="AU620">
        <f>IF(OR($D620="51",$D620="52",$D620="61"),(AE620/'Totals and Drop Down Lists'!AA$4)*Inputs!I$38,0)</f>
        <v>0</v>
      </c>
      <c r="AV620">
        <f>IF(OR($D620="51",$D620="52",$D620="61"),(AF620/'Totals and Drop Down Lists'!AB$4)*Inputs!J$38,0)</f>
        <v>0</v>
      </c>
      <c r="AW620">
        <f>IF(OR($D620="51",$D620="52",$D620="61"),(AG620/'Totals and Drop Down Lists'!AC$4)*Inputs!K$38,0)</f>
        <v>0</v>
      </c>
      <c r="AX620">
        <f>IF(OR($D620="51",$D620="52",$D620="61"),(AH620/'Totals and Drop Down Lists'!AD$4)*Inputs!L$38,0)</f>
        <v>0</v>
      </c>
      <c r="AY620">
        <f>IF(OR($D620="51",$D620="52",$D620="61"),0,(AA620/'Totals and Drop Down Lists'!W$5)*Inputs!E$39)</f>
        <v>0</v>
      </c>
      <c r="AZ620">
        <f>IF(OR($D620="51",$D620="52",$D620="61"),0,(AB620/'Totals and Drop Down Lists'!X$5)*Inputs!F$39)</f>
        <v>0</v>
      </c>
      <c r="BA620">
        <f>IF(OR($D620="51",$D620="52",$D620="61"),0,(AC620/'Totals and Drop Down Lists'!Y$5)*Inputs!G$39)</f>
        <v>0</v>
      </c>
      <c r="BB620">
        <f>IF(OR($D620="51",$D620="52",$D620="61"),0,(AD620/'Totals and Drop Down Lists'!Z$5)*Inputs!H$39)</f>
        <v>0</v>
      </c>
      <c r="BC620">
        <f>IF(OR($D620="51",$D620="52",$D620="61"),0,(AE620/'Totals and Drop Down Lists'!AA$5)*Inputs!I$39)</f>
        <v>0</v>
      </c>
      <c r="BD620">
        <f>IF(OR($D620="51",$D620="52",$D620="61"),0,(AF620/'Totals and Drop Down Lists'!AB$5)*Inputs!J$39)</f>
        <v>0</v>
      </c>
      <c r="BE620">
        <f>IF(OR($D620="51",$D620="52",$D620="61"),0,(AG620/'Totals and Drop Down Lists'!AC$5)*Inputs!K$39)</f>
        <v>0</v>
      </c>
      <c r="BF620">
        <f>IF(OR($D620="51",$D620="52",$D620="61"),0,(AH620/'Totals and Drop Down Lists'!AD$5)*Inputs!L$39)</f>
        <v>0</v>
      </c>
      <c r="BG620" s="10">
        <f t="shared" si="82"/>
        <v>731176.51193474047</v>
      </c>
    </row>
    <row r="621" spans="1:59" ht="28.8">
      <c r="A621" s="1" t="s">
        <v>7410</v>
      </c>
      <c r="B621" s="1" t="s">
        <v>780</v>
      </c>
      <c r="C621" s="1" t="s">
        <v>98</v>
      </c>
      <c r="D621" s="1" t="s">
        <v>25</v>
      </c>
      <c r="E621" s="1" t="s">
        <v>787</v>
      </c>
      <c r="F621" s="2">
        <v>98409</v>
      </c>
      <c r="G621" s="2">
        <v>453</v>
      </c>
      <c r="H621" s="2">
        <v>22</v>
      </c>
      <c r="I621" s="2">
        <v>10731</v>
      </c>
      <c r="J621" s="2">
        <v>43507</v>
      </c>
      <c r="K621" s="2">
        <v>4251</v>
      </c>
      <c r="L621" s="2">
        <v>150</v>
      </c>
      <c r="M621" s="2">
        <v>79</v>
      </c>
      <c r="N621" s="2">
        <v>35</v>
      </c>
      <c r="O621" s="2">
        <v>214</v>
      </c>
      <c r="P621" s="2">
        <v>57</v>
      </c>
      <c r="Q621" s="2">
        <v>0</v>
      </c>
      <c r="R621" s="2">
        <v>576</v>
      </c>
      <c r="S621" s="2">
        <v>3301600</v>
      </c>
      <c r="T621" s="2">
        <v>170598800</v>
      </c>
      <c r="U621" s="2">
        <v>1278</v>
      </c>
      <c r="V621" s="2">
        <v>234</v>
      </c>
      <c r="W621" s="2">
        <v>215</v>
      </c>
      <c r="X621" s="2">
        <v>695</v>
      </c>
      <c r="Y621" s="2">
        <v>37</v>
      </c>
      <c r="Z621" s="2">
        <v>405</v>
      </c>
      <c r="AA621" s="9">
        <f t="shared" si="83"/>
        <v>98409</v>
      </c>
      <c r="AB621" s="9">
        <f t="shared" si="84"/>
        <v>10256</v>
      </c>
      <c r="AC621" s="9">
        <f t="shared" si="85"/>
        <v>1111</v>
      </c>
      <c r="AD621" s="9">
        <f t="shared" si="86"/>
        <v>576</v>
      </c>
      <c r="AE621" s="44">
        <f t="shared" si="87"/>
        <v>2.9008071557548838E-5</v>
      </c>
      <c r="AF621" s="9">
        <f t="shared" si="88"/>
        <v>246</v>
      </c>
      <c r="AG621" s="9">
        <f t="shared" si="81"/>
        <v>442</v>
      </c>
      <c r="AH621" s="44">
        <f t="shared" si="89"/>
        <v>1.6069609482051635E-5</v>
      </c>
      <c r="AI621">
        <f>AA621/'Totals and Drop Down Lists'!W$6*Inputs!E$37</f>
        <v>89270.780327210683</v>
      </c>
      <c r="AJ621">
        <f>AB621/'Totals and Drop Down Lists'!X$6*Inputs!F$37</f>
        <v>33746.21094635495</v>
      </c>
      <c r="AK621">
        <f>AC621/'Totals and Drop Down Lists'!Y$6*Inputs!G$37</f>
        <v>7324.0872805969193</v>
      </c>
      <c r="AL621">
        <f>AD621/'Totals and Drop Down Lists'!Z$6*Inputs!H$37</f>
        <v>4618.0807315164802</v>
      </c>
      <c r="AM621">
        <f>AE621/'Totals and Drop Down Lists'!AA$6*Inputs!I$37</f>
        <v>3611.1959833493056</v>
      </c>
      <c r="AN621">
        <f>AF621/'Totals and Drop Down Lists'!AB$6*Inputs!J$37</f>
        <v>4909.3465125248067</v>
      </c>
      <c r="AO621">
        <f>AG621/'Totals and Drop Down Lists'!AC$6*Inputs!K$37</f>
        <v>8231.6206711584964</v>
      </c>
      <c r="AP621">
        <f>AH621/'Totals and Drop Down Lists'!AD$6*Inputs!L$37</f>
        <v>3781.6597378761476</v>
      </c>
      <c r="AQ621">
        <f>IF(OR($D621="51",$D621="52",$D621="61"),(AA621/'Totals and Drop Down Lists'!W$4)*Inputs!E$38,0)</f>
        <v>0</v>
      </c>
      <c r="AR621">
        <f>IF(OR($D621="51",$D621="52",$D621="61"),(AB621/'Totals and Drop Down Lists'!X$4)*Inputs!F$38,0)</f>
        <v>0</v>
      </c>
      <c r="AS621">
        <f>IF(OR($D621="51",$D621="52",$D621="61"),(AC621/'Totals and Drop Down Lists'!Y$4)*Inputs!G$38,0)</f>
        <v>0</v>
      </c>
      <c r="AT621">
        <f>IF(OR($D621="51",$D621="52",$D621="61"),(AD621/'Totals and Drop Down Lists'!Z$4)*Inputs!H$38,0)</f>
        <v>0</v>
      </c>
      <c r="AU621">
        <f>IF(OR($D621="51",$D621="52",$D621="61"),(AE621/'Totals and Drop Down Lists'!AA$4)*Inputs!I$38,0)</f>
        <v>0</v>
      </c>
      <c r="AV621">
        <f>IF(OR($D621="51",$D621="52",$D621="61"),(AF621/'Totals and Drop Down Lists'!AB$4)*Inputs!J$38,0)</f>
        <v>0</v>
      </c>
      <c r="AW621">
        <f>IF(OR($D621="51",$D621="52",$D621="61"),(AG621/'Totals and Drop Down Lists'!AC$4)*Inputs!K$38,0)</f>
        <v>0</v>
      </c>
      <c r="AX621">
        <f>IF(OR($D621="51",$D621="52",$D621="61"),(AH621/'Totals and Drop Down Lists'!AD$4)*Inputs!L$38,0)</f>
        <v>0</v>
      </c>
      <c r="AY621">
        <f>IF(OR($D621="51",$D621="52",$D621="61"),0,(AA621/'Totals and Drop Down Lists'!W$5)*Inputs!E$39)</f>
        <v>0</v>
      </c>
      <c r="AZ621">
        <f>IF(OR($D621="51",$D621="52",$D621="61"),0,(AB621/'Totals and Drop Down Lists'!X$5)*Inputs!F$39)</f>
        <v>0</v>
      </c>
      <c r="BA621">
        <f>IF(OR($D621="51",$D621="52",$D621="61"),0,(AC621/'Totals and Drop Down Lists'!Y$5)*Inputs!G$39)</f>
        <v>0</v>
      </c>
      <c r="BB621">
        <f>IF(OR($D621="51",$D621="52",$D621="61"),0,(AD621/'Totals and Drop Down Lists'!Z$5)*Inputs!H$39)</f>
        <v>0</v>
      </c>
      <c r="BC621">
        <f>IF(OR($D621="51",$D621="52",$D621="61"),0,(AE621/'Totals and Drop Down Lists'!AA$5)*Inputs!I$39)</f>
        <v>0</v>
      </c>
      <c r="BD621">
        <f>IF(OR($D621="51",$D621="52",$D621="61"),0,(AF621/'Totals and Drop Down Lists'!AB$5)*Inputs!J$39)</f>
        <v>0</v>
      </c>
      <c r="BE621">
        <f>IF(OR($D621="51",$D621="52",$D621="61"),0,(AG621/'Totals and Drop Down Lists'!AC$5)*Inputs!K$39)</f>
        <v>0</v>
      </c>
      <c r="BF621">
        <f>IF(OR($D621="51",$D621="52",$D621="61"),0,(AH621/'Totals and Drop Down Lists'!AD$5)*Inputs!L$39)</f>
        <v>0</v>
      </c>
      <c r="BG621" s="10">
        <f t="shared" si="82"/>
        <v>155492.98219058779</v>
      </c>
    </row>
    <row r="622" spans="1:59">
      <c r="A622" s="1" t="s">
        <v>7411</v>
      </c>
      <c r="B622" s="1" t="s">
        <v>3168</v>
      </c>
      <c r="C622" s="1" t="s">
        <v>3169</v>
      </c>
      <c r="D622" s="1" t="s">
        <v>545</v>
      </c>
      <c r="E622" s="1" t="s">
        <v>3170</v>
      </c>
      <c r="F622" s="2">
        <v>228943</v>
      </c>
      <c r="G622" s="2">
        <v>2225</v>
      </c>
      <c r="H622" s="2">
        <v>269</v>
      </c>
      <c r="I622" s="2">
        <v>55681</v>
      </c>
      <c r="J622" s="2">
        <v>70515</v>
      </c>
      <c r="K622" s="2">
        <v>35044</v>
      </c>
      <c r="L622" s="2">
        <v>1152</v>
      </c>
      <c r="M622" s="2">
        <v>150</v>
      </c>
      <c r="N622" s="2">
        <v>137</v>
      </c>
      <c r="O622" s="2">
        <v>1920</v>
      </c>
      <c r="P622" s="2">
        <v>567</v>
      </c>
      <c r="Q622" s="2">
        <v>219</v>
      </c>
      <c r="R622" s="2">
        <v>750</v>
      </c>
      <c r="S622" s="2">
        <v>32516300</v>
      </c>
      <c r="T622" s="2">
        <v>1027185000</v>
      </c>
      <c r="U622" s="2">
        <v>1191</v>
      </c>
      <c r="V622" s="2">
        <v>3440</v>
      </c>
      <c r="W622" s="2">
        <v>140</v>
      </c>
      <c r="X622" s="2">
        <v>12770</v>
      </c>
      <c r="Y622" s="2">
        <v>1240</v>
      </c>
      <c r="Z622" s="2">
        <v>8590</v>
      </c>
      <c r="AA622" s="9">
        <f t="shared" si="83"/>
        <v>228943</v>
      </c>
      <c r="AB622" s="9">
        <f t="shared" si="84"/>
        <v>53187</v>
      </c>
      <c r="AC622" s="9">
        <f t="shared" si="85"/>
        <v>4895</v>
      </c>
      <c r="AD622" s="9">
        <f t="shared" si="86"/>
        <v>750</v>
      </c>
      <c r="AE622" s="44">
        <f t="shared" si="87"/>
        <v>1.2163025549693678E-3</v>
      </c>
      <c r="AF622" s="9">
        <f t="shared" si="88"/>
        <v>9190</v>
      </c>
      <c r="AG622" s="9">
        <f t="shared" si="81"/>
        <v>9830</v>
      </c>
      <c r="AH622" s="44">
        <f t="shared" si="89"/>
        <v>1.8177609336260895E-3</v>
      </c>
      <c r="AI622">
        <f>AA622/'Totals and Drop Down Lists'!W$6*Inputs!E$37</f>
        <v>207683.44623411063</v>
      </c>
      <c r="AJ622">
        <f>AB622/'Totals and Drop Down Lists'!X$6*Inputs!F$37</f>
        <v>175005.82308929219</v>
      </c>
      <c r="AK622">
        <f>AC622/'Totals and Drop Down Lists'!Y$6*Inputs!G$37</f>
        <v>32269.49346401613</v>
      </c>
      <c r="AL622">
        <f>AD622/'Totals and Drop Down Lists'!Z$6*Inputs!H$37</f>
        <v>6013.1259524954166</v>
      </c>
      <c r="AM622">
        <f>AE622/'Totals and Drop Down Lists'!AA$6*Inputs!I$37</f>
        <v>151416.71490740162</v>
      </c>
      <c r="AN622">
        <f>AF622/'Totals and Drop Down Lists'!AB$6*Inputs!J$37</f>
        <v>183402.00995976818</v>
      </c>
      <c r="AO622">
        <f>AG622/'Totals and Drop Down Lists'!AC$6*Inputs!K$37</f>
        <v>183069.75384047063</v>
      </c>
      <c r="AP622">
        <f>AH622/'Totals and Drop Down Lists'!AD$6*Inputs!L$37</f>
        <v>427773.51518440899</v>
      </c>
      <c r="AQ622">
        <f>IF(OR($D622="51",$D622="52",$D622="61"),(AA622/'Totals and Drop Down Lists'!W$4)*Inputs!E$38,0)</f>
        <v>0</v>
      </c>
      <c r="AR622">
        <f>IF(OR($D622="51",$D622="52",$D622="61"),(AB622/'Totals and Drop Down Lists'!X$4)*Inputs!F$38,0)</f>
        <v>0</v>
      </c>
      <c r="AS622">
        <f>IF(OR($D622="51",$D622="52",$D622="61"),(AC622/'Totals and Drop Down Lists'!Y$4)*Inputs!G$38,0)</f>
        <v>0</v>
      </c>
      <c r="AT622">
        <f>IF(OR($D622="51",$D622="52",$D622="61"),(AD622/'Totals and Drop Down Lists'!Z$4)*Inputs!H$38,0)</f>
        <v>0</v>
      </c>
      <c r="AU622">
        <f>IF(OR($D622="51",$D622="52",$D622="61"),(AE622/'Totals and Drop Down Lists'!AA$4)*Inputs!I$38,0)</f>
        <v>0</v>
      </c>
      <c r="AV622">
        <f>IF(OR($D622="51",$D622="52",$D622="61"),(AF622/'Totals and Drop Down Lists'!AB$4)*Inputs!J$38,0)</f>
        <v>0</v>
      </c>
      <c r="AW622">
        <f>IF(OR($D622="51",$D622="52",$D622="61"),(AG622/'Totals and Drop Down Lists'!AC$4)*Inputs!K$38,0)</f>
        <v>0</v>
      </c>
      <c r="AX622">
        <f>IF(OR($D622="51",$D622="52",$D622="61"),(AH622/'Totals and Drop Down Lists'!AD$4)*Inputs!L$38,0)</f>
        <v>0</v>
      </c>
      <c r="AY622">
        <f>IF(OR($D622="51",$D622="52",$D622="61"),0,(AA622/'Totals and Drop Down Lists'!W$5)*Inputs!E$39)</f>
        <v>0</v>
      </c>
      <c r="AZ622">
        <f>IF(OR($D622="51",$D622="52",$D622="61"),0,(AB622/'Totals and Drop Down Lists'!X$5)*Inputs!F$39)</f>
        <v>0</v>
      </c>
      <c r="BA622">
        <f>IF(OR($D622="51",$D622="52",$D622="61"),0,(AC622/'Totals and Drop Down Lists'!Y$5)*Inputs!G$39)</f>
        <v>0</v>
      </c>
      <c r="BB622">
        <f>IF(OR($D622="51",$D622="52",$D622="61"),0,(AD622/'Totals and Drop Down Lists'!Z$5)*Inputs!H$39)</f>
        <v>0</v>
      </c>
      <c r="BC622">
        <f>IF(OR($D622="51",$D622="52",$D622="61"),0,(AE622/'Totals and Drop Down Lists'!AA$5)*Inputs!I$39)</f>
        <v>0</v>
      </c>
      <c r="BD622">
        <f>IF(OR($D622="51",$D622="52",$D622="61"),0,(AF622/'Totals and Drop Down Lists'!AB$5)*Inputs!J$39)</f>
        <v>0</v>
      </c>
      <c r="BE622">
        <f>IF(OR($D622="51",$D622="52",$D622="61"),0,(AG622/'Totals and Drop Down Lists'!AC$5)*Inputs!K$39)</f>
        <v>0</v>
      </c>
      <c r="BF622">
        <f>IF(OR($D622="51",$D622="52",$D622="61"),0,(AH622/'Totals and Drop Down Lists'!AD$5)*Inputs!L$39)</f>
        <v>0</v>
      </c>
      <c r="BG622" s="10">
        <f t="shared" si="82"/>
        <v>1366633.8826319638</v>
      </c>
    </row>
    <row r="623" spans="1:59">
      <c r="A623" s="1" t="s">
        <v>7411</v>
      </c>
      <c r="B623" s="1" t="s">
        <v>3168</v>
      </c>
      <c r="C623" s="1" t="s">
        <v>3171</v>
      </c>
      <c r="D623" s="1" t="s">
        <v>10</v>
      </c>
      <c r="E623" s="1" t="s">
        <v>3172</v>
      </c>
      <c r="F623" s="2">
        <v>61714</v>
      </c>
      <c r="G623" s="2">
        <v>304</v>
      </c>
      <c r="H623" s="2">
        <v>10</v>
      </c>
      <c r="I623" s="2">
        <v>18130</v>
      </c>
      <c r="J623" s="2">
        <v>19162</v>
      </c>
      <c r="K623" s="2">
        <v>11398</v>
      </c>
      <c r="L623" s="2">
        <v>148</v>
      </c>
      <c r="M623" s="2">
        <v>69</v>
      </c>
      <c r="N623" s="2">
        <v>29</v>
      </c>
      <c r="O623" s="2">
        <v>1079</v>
      </c>
      <c r="P623" s="2">
        <v>430</v>
      </c>
      <c r="Q623" s="2">
        <v>124</v>
      </c>
      <c r="R623" s="2">
        <v>271</v>
      </c>
      <c r="S623" s="2">
        <v>11902600</v>
      </c>
      <c r="T623" s="2">
        <v>427533600</v>
      </c>
      <c r="U623" s="2">
        <v>1562</v>
      </c>
      <c r="V623" s="2">
        <v>525</v>
      </c>
      <c r="W623" s="2">
        <v>20</v>
      </c>
      <c r="X623" s="2">
        <v>3300</v>
      </c>
      <c r="Y623" s="2">
        <v>210</v>
      </c>
      <c r="Z623" s="2">
        <v>2415</v>
      </c>
      <c r="AA623" s="9">
        <f t="shared" si="83"/>
        <v>61714</v>
      </c>
      <c r="AB623" s="9">
        <f t="shared" si="84"/>
        <v>17816</v>
      </c>
      <c r="AC623" s="9">
        <f t="shared" si="85"/>
        <v>2150</v>
      </c>
      <c r="AD623" s="9">
        <f t="shared" si="86"/>
        <v>271</v>
      </c>
      <c r="AE623" s="44">
        <f t="shared" si="87"/>
        <v>4.7349157449135546E-4</v>
      </c>
      <c r="AF623" s="9">
        <f t="shared" si="88"/>
        <v>2755</v>
      </c>
      <c r="AG623" s="9">
        <f t="shared" si="81"/>
        <v>2625</v>
      </c>
      <c r="AH623" s="44">
        <f t="shared" si="89"/>
        <v>5.8098940265187405E-4</v>
      </c>
      <c r="AI623">
        <f>AA623/'Totals and Drop Down Lists'!W$6*Inputs!E$37</f>
        <v>55983.263086846528</v>
      </c>
      <c r="AJ623">
        <f>AB623/'Totals and Drop Down Lists'!X$6*Inputs!F$37</f>
        <v>58621.538047997245</v>
      </c>
      <c r="AK623">
        <f>AC623/'Totals and Drop Down Lists'!Y$6*Inputs!G$37</f>
        <v>14173.526240579098</v>
      </c>
      <c r="AL623">
        <f>AD623/'Totals and Drop Down Lists'!Z$6*Inputs!H$37</f>
        <v>2172.7428441683437</v>
      </c>
      <c r="AM623">
        <f>AE623/'Totals and Drop Down Lists'!AA$6*Inputs!I$37</f>
        <v>58944.658508605949</v>
      </c>
      <c r="AN623">
        <f>AF623/'Totals and Drop Down Lists'!AB$6*Inputs!J$37</f>
        <v>54980.689601649763</v>
      </c>
      <c r="AO623">
        <f>AG623/'Totals and Drop Down Lists'!AC$6*Inputs!K$37</f>
        <v>48886.8874701155</v>
      </c>
      <c r="AP623">
        <f>AH623/'Totals and Drop Down Lists'!AD$6*Inputs!L$37</f>
        <v>136724.18328493179</v>
      </c>
      <c r="AQ623">
        <f>IF(OR($D623="51",$D623="52",$D623="61"),(AA623/'Totals and Drop Down Lists'!W$4)*Inputs!E$38,0)</f>
        <v>0</v>
      </c>
      <c r="AR623">
        <f>IF(OR($D623="51",$D623="52",$D623="61"),(AB623/'Totals and Drop Down Lists'!X$4)*Inputs!F$38,0)</f>
        <v>0</v>
      </c>
      <c r="AS623">
        <f>IF(OR($D623="51",$D623="52",$D623="61"),(AC623/'Totals and Drop Down Lists'!Y$4)*Inputs!G$38,0)</f>
        <v>0</v>
      </c>
      <c r="AT623">
        <f>IF(OR($D623="51",$D623="52",$D623="61"),(AD623/'Totals and Drop Down Lists'!Z$4)*Inputs!H$38,0)</f>
        <v>0</v>
      </c>
      <c r="AU623">
        <f>IF(OR($D623="51",$D623="52",$D623="61"),(AE623/'Totals and Drop Down Lists'!AA$4)*Inputs!I$38,0)</f>
        <v>0</v>
      </c>
      <c r="AV623">
        <f>IF(OR($D623="51",$D623="52",$D623="61"),(AF623/'Totals and Drop Down Lists'!AB$4)*Inputs!J$38,0)</f>
        <v>0</v>
      </c>
      <c r="AW623">
        <f>IF(OR($D623="51",$D623="52",$D623="61"),(AG623/'Totals and Drop Down Lists'!AC$4)*Inputs!K$38,0)</f>
        <v>0</v>
      </c>
      <c r="AX623">
        <f>IF(OR($D623="51",$D623="52",$D623="61"),(AH623/'Totals and Drop Down Lists'!AD$4)*Inputs!L$38,0)</f>
        <v>0</v>
      </c>
      <c r="AY623">
        <f>IF(OR($D623="51",$D623="52",$D623="61"),0,(AA623/'Totals and Drop Down Lists'!W$5)*Inputs!E$39)</f>
        <v>0</v>
      </c>
      <c r="AZ623">
        <f>IF(OR($D623="51",$D623="52",$D623="61"),0,(AB623/'Totals and Drop Down Lists'!X$5)*Inputs!F$39)</f>
        <v>0</v>
      </c>
      <c r="BA623">
        <f>IF(OR($D623="51",$D623="52",$D623="61"),0,(AC623/'Totals and Drop Down Lists'!Y$5)*Inputs!G$39)</f>
        <v>0</v>
      </c>
      <c r="BB623">
        <f>IF(OR($D623="51",$D623="52",$D623="61"),0,(AD623/'Totals and Drop Down Lists'!Z$5)*Inputs!H$39)</f>
        <v>0</v>
      </c>
      <c r="BC623">
        <f>IF(OR($D623="51",$D623="52",$D623="61"),0,(AE623/'Totals and Drop Down Lists'!AA$5)*Inputs!I$39)</f>
        <v>0</v>
      </c>
      <c r="BD623">
        <f>IF(OR($D623="51",$D623="52",$D623="61"),0,(AF623/'Totals and Drop Down Lists'!AB$5)*Inputs!J$39)</f>
        <v>0</v>
      </c>
      <c r="BE623">
        <f>IF(OR($D623="51",$D623="52",$D623="61"),0,(AG623/'Totals and Drop Down Lists'!AC$5)*Inputs!K$39)</f>
        <v>0</v>
      </c>
      <c r="BF623">
        <f>IF(OR($D623="51",$D623="52",$D623="61"),0,(AH623/'Totals and Drop Down Lists'!AD$5)*Inputs!L$39)</f>
        <v>0</v>
      </c>
      <c r="BG623" s="10">
        <f t="shared" si="82"/>
        <v>430487.48908489419</v>
      </c>
    </row>
    <row r="624" spans="1:59">
      <c r="A624" s="1" t="s">
        <v>7411</v>
      </c>
      <c r="B624" s="1" t="s">
        <v>3168</v>
      </c>
      <c r="C624" s="1" t="s">
        <v>3173</v>
      </c>
      <c r="D624" s="1" t="s">
        <v>7</v>
      </c>
      <c r="E624" s="1" t="s">
        <v>3174</v>
      </c>
      <c r="F624" s="2">
        <v>407526</v>
      </c>
      <c r="G624" s="2">
        <v>4741</v>
      </c>
      <c r="H624" s="2">
        <v>1149</v>
      </c>
      <c r="I624" s="2">
        <v>119610</v>
      </c>
      <c r="J624" s="2">
        <v>150974</v>
      </c>
      <c r="K624" s="2">
        <v>101402</v>
      </c>
      <c r="L624" s="2">
        <v>1323</v>
      </c>
      <c r="M624" s="2">
        <v>462</v>
      </c>
      <c r="N624" s="2">
        <v>111</v>
      </c>
      <c r="O624" s="2">
        <v>4422</v>
      </c>
      <c r="P624" s="2">
        <v>2559</v>
      </c>
      <c r="Q624" s="2">
        <v>634</v>
      </c>
      <c r="R624" s="2">
        <v>19303</v>
      </c>
      <c r="S624" s="2">
        <v>102668600</v>
      </c>
      <c r="T624" s="2">
        <v>3939007800</v>
      </c>
      <c r="U624" s="2">
        <v>10337</v>
      </c>
      <c r="V624" s="2">
        <v>10845</v>
      </c>
      <c r="W624" s="2">
        <v>560</v>
      </c>
      <c r="X624" s="2">
        <v>36535</v>
      </c>
      <c r="Y624" s="2">
        <v>4240</v>
      </c>
      <c r="Z624" s="2">
        <v>22805</v>
      </c>
      <c r="AA624" s="9">
        <f t="shared" si="83"/>
        <v>407526</v>
      </c>
      <c r="AB624" s="9">
        <f t="shared" si="84"/>
        <v>113720</v>
      </c>
      <c r="AC624" s="9">
        <f t="shared" si="85"/>
        <v>28814</v>
      </c>
      <c r="AD624" s="9">
        <f t="shared" si="86"/>
        <v>19303</v>
      </c>
      <c r="AE624" s="44">
        <f t="shared" si="87"/>
        <v>4.7564908542941731E-3</v>
      </c>
      <c r="AF624" s="9">
        <f t="shared" si="88"/>
        <v>25130</v>
      </c>
      <c r="AG624" s="9">
        <f t="shared" si="81"/>
        <v>27045</v>
      </c>
      <c r="AH624" s="44">
        <f t="shared" si="89"/>
        <v>6.7589997641691471E-3</v>
      </c>
      <c r="AI624">
        <f>AA624/'Totals and Drop Down Lists'!W$6*Inputs!E$37</f>
        <v>369683.30156415427</v>
      </c>
      <c r="AJ624">
        <f>AB624/'Totals and Drop Down Lists'!X$6*Inputs!F$37</f>
        <v>374182.83042311668</v>
      </c>
      <c r="AK624">
        <f>AC624/'Totals and Drop Down Lists'!Y$6*Inputs!G$37</f>
        <v>189951.62097490518</v>
      </c>
      <c r="AL624">
        <f>AD624/'Totals and Drop Down Lists'!Z$6*Inputs!H$37</f>
        <v>154761.82701469204</v>
      </c>
      <c r="AM624">
        <f>AE624/'Totals and Drop Down Lists'!AA$6*Inputs!I$37</f>
        <v>592132.4564367641</v>
      </c>
      <c r="AN624">
        <f>AF624/'Totals and Drop Down Lists'!AB$6*Inputs!J$37</f>
        <v>501511.69861686334</v>
      </c>
      <c r="AO624">
        <f>AG624/'Totals and Drop Down Lists'!AC$6*Inputs!K$37</f>
        <v>503674.61776353285</v>
      </c>
      <c r="AP624">
        <f>AH624/'Totals and Drop Down Lists'!AD$6*Inputs!L$37</f>
        <v>1590594.7997691799</v>
      </c>
      <c r="AQ624">
        <f>IF(OR($D624="51",$D624="52",$D624="61"),(AA624/'Totals and Drop Down Lists'!W$4)*Inputs!E$38,0)</f>
        <v>0</v>
      </c>
      <c r="AR624">
        <f>IF(OR($D624="51",$D624="52",$D624="61"),(AB624/'Totals and Drop Down Lists'!X$4)*Inputs!F$38,0)</f>
        <v>0</v>
      </c>
      <c r="AS624">
        <f>IF(OR($D624="51",$D624="52",$D624="61"),(AC624/'Totals and Drop Down Lists'!Y$4)*Inputs!G$38,0)</f>
        <v>0</v>
      </c>
      <c r="AT624">
        <f>IF(OR($D624="51",$D624="52",$D624="61"),(AD624/'Totals and Drop Down Lists'!Z$4)*Inputs!H$38,0)</f>
        <v>0</v>
      </c>
      <c r="AU624">
        <f>IF(OR($D624="51",$D624="52",$D624="61"),(AE624/'Totals and Drop Down Lists'!AA$4)*Inputs!I$38,0)</f>
        <v>0</v>
      </c>
      <c r="AV624">
        <f>IF(OR($D624="51",$D624="52",$D624="61"),(AF624/'Totals and Drop Down Lists'!AB$4)*Inputs!J$38,0)</f>
        <v>0</v>
      </c>
      <c r="AW624">
        <f>IF(OR($D624="51",$D624="52",$D624="61"),(AG624/'Totals and Drop Down Lists'!AC$4)*Inputs!K$38,0)</f>
        <v>0</v>
      </c>
      <c r="AX624">
        <f>IF(OR($D624="51",$D624="52",$D624="61"),(AH624/'Totals and Drop Down Lists'!AD$4)*Inputs!L$38,0)</f>
        <v>0</v>
      </c>
      <c r="AY624">
        <f>IF(OR($D624="51",$D624="52",$D624="61"),0,(AA624/'Totals and Drop Down Lists'!W$5)*Inputs!E$39)</f>
        <v>0</v>
      </c>
      <c r="AZ624">
        <f>IF(OR($D624="51",$D624="52",$D624="61"),0,(AB624/'Totals and Drop Down Lists'!X$5)*Inputs!F$39)</f>
        <v>0</v>
      </c>
      <c r="BA624">
        <f>IF(OR($D624="51",$D624="52",$D624="61"),0,(AC624/'Totals and Drop Down Lists'!Y$5)*Inputs!G$39)</f>
        <v>0</v>
      </c>
      <c r="BB624">
        <f>IF(OR($D624="51",$D624="52",$D624="61"),0,(AD624/'Totals and Drop Down Lists'!Z$5)*Inputs!H$39)</f>
        <v>0</v>
      </c>
      <c r="BC624">
        <f>IF(OR($D624="51",$D624="52",$D624="61"),0,(AE624/'Totals and Drop Down Lists'!AA$5)*Inputs!I$39)</f>
        <v>0</v>
      </c>
      <c r="BD624">
        <f>IF(OR($D624="51",$D624="52",$D624="61"),0,(AF624/'Totals and Drop Down Lists'!AB$5)*Inputs!J$39)</f>
        <v>0</v>
      </c>
      <c r="BE624">
        <f>IF(OR($D624="51",$D624="52",$D624="61"),0,(AG624/'Totals and Drop Down Lists'!AC$5)*Inputs!K$39)</f>
        <v>0</v>
      </c>
      <c r="BF624">
        <f>IF(OR($D624="51",$D624="52",$D624="61"),0,(AH624/'Totals and Drop Down Lists'!AD$5)*Inputs!L$39)</f>
        <v>0</v>
      </c>
      <c r="BG624" s="10">
        <f t="shared" si="82"/>
        <v>4276493.1525632087</v>
      </c>
    </row>
    <row r="625" spans="1:59">
      <c r="A625" s="1" t="s">
        <v>7411</v>
      </c>
      <c r="B625" s="1" t="s">
        <v>3168</v>
      </c>
      <c r="C625" s="1" t="s">
        <v>3175</v>
      </c>
      <c r="D625" s="1" t="s">
        <v>7</v>
      </c>
      <c r="E625" s="1" t="s">
        <v>3176</v>
      </c>
      <c r="F625" s="2">
        <v>89412</v>
      </c>
      <c r="G625" s="2">
        <v>1110</v>
      </c>
      <c r="H625" s="2">
        <v>273</v>
      </c>
      <c r="I625" s="2">
        <v>14944</v>
      </c>
      <c r="J625" s="2">
        <v>43312</v>
      </c>
      <c r="K625" s="2">
        <v>27158</v>
      </c>
      <c r="L625" s="2">
        <v>82</v>
      </c>
      <c r="M625" s="2">
        <v>37</v>
      </c>
      <c r="N625" s="2">
        <v>73</v>
      </c>
      <c r="O625" s="2">
        <v>754</v>
      </c>
      <c r="P625" s="2">
        <v>1277</v>
      </c>
      <c r="Q625" s="2">
        <v>338</v>
      </c>
      <c r="R625" s="2">
        <v>7297</v>
      </c>
      <c r="S625" s="2">
        <v>31523000</v>
      </c>
      <c r="T625" s="2">
        <v>1628597200</v>
      </c>
      <c r="U625" s="2">
        <v>2339</v>
      </c>
      <c r="V625" s="2">
        <v>1725</v>
      </c>
      <c r="W625" s="2">
        <v>125</v>
      </c>
      <c r="X625" s="2">
        <v>6030</v>
      </c>
      <c r="Y625" s="2">
        <v>685</v>
      </c>
      <c r="Z625" s="2">
        <v>3770</v>
      </c>
      <c r="AA625" s="9">
        <f t="shared" si="83"/>
        <v>89412</v>
      </c>
      <c r="AB625" s="9">
        <f t="shared" si="84"/>
        <v>13561</v>
      </c>
      <c r="AC625" s="9">
        <f t="shared" si="85"/>
        <v>9858</v>
      </c>
      <c r="AD625" s="9">
        <f t="shared" si="86"/>
        <v>7297</v>
      </c>
      <c r="AE625" s="44">
        <f t="shared" si="87"/>
        <v>1.1892772616506468E-3</v>
      </c>
      <c r="AF625" s="9">
        <f t="shared" si="88"/>
        <v>4180</v>
      </c>
      <c r="AG625" s="9">
        <f t="shared" si="81"/>
        <v>4455</v>
      </c>
      <c r="AH625" s="44">
        <f t="shared" si="89"/>
        <v>1.0394134690160791E-3</v>
      </c>
      <c r="AI625">
        <f>AA625/'Totals and Drop Down Lists'!W$6*Inputs!E$37</f>
        <v>81109.238084083365</v>
      </c>
      <c r="AJ625">
        <f>AB625/'Totals and Drop Down Lists'!X$6*Inputs!F$37</f>
        <v>44620.940585366559</v>
      </c>
      <c r="AK625">
        <f>AC625/'Totals and Drop Down Lists'!Y$6*Inputs!G$37</f>
        <v>64987.26589750174</v>
      </c>
      <c r="AL625">
        <f>AD625/'Totals and Drop Down Lists'!Z$6*Inputs!H$37</f>
        <v>58503.706767145406</v>
      </c>
      <c r="AM625">
        <f>AE625/'Totals and Drop Down Lists'!AA$6*Inputs!I$37</f>
        <v>148052.35369890879</v>
      </c>
      <c r="AN625">
        <f>AF625/'Totals and Drop Down Lists'!AB$6*Inputs!J$37</f>
        <v>83418.977326641034</v>
      </c>
      <c r="AO625">
        <f>AG625/'Totals and Drop Down Lists'!AC$6*Inputs!K$37</f>
        <v>82968.031877853151</v>
      </c>
      <c r="AP625">
        <f>AH625/'Totals and Drop Down Lists'!AD$6*Inputs!L$37</f>
        <v>244605.07712863488</v>
      </c>
      <c r="AQ625">
        <f>IF(OR($D625="51",$D625="52",$D625="61"),(AA625/'Totals and Drop Down Lists'!W$4)*Inputs!E$38,0)</f>
        <v>0</v>
      </c>
      <c r="AR625">
        <f>IF(OR($D625="51",$D625="52",$D625="61"),(AB625/'Totals and Drop Down Lists'!X$4)*Inputs!F$38,0)</f>
        <v>0</v>
      </c>
      <c r="AS625">
        <f>IF(OR($D625="51",$D625="52",$D625="61"),(AC625/'Totals and Drop Down Lists'!Y$4)*Inputs!G$38,0)</f>
        <v>0</v>
      </c>
      <c r="AT625">
        <f>IF(OR($D625="51",$D625="52",$D625="61"),(AD625/'Totals and Drop Down Lists'!Z$4)*Inputs!H$38,0)</f>
        <v>0</v>
      </c>
      <c r="AU625">
        <f>IF(OR($D625="51",$D625="52",$D625="61"),(AE625/'Totals and Drop Down Lists'!AA$4)*Inputs!I$38,0)</f>
        <v>0</v>
      </c>
      <c r="AV625">
        <f>IF(OR($D625="51",$D625="52",$D625="61"),(AF625/'Totals and Drop Down Lists'!AB$4)*Inputs!J$38,0)</f>
        <v>0</v>
      </c>
      <c r="AW625">
        <f>IF(OR($D625="51",$D625="52",$D625="61"),(AG625/'Totals and Drop Down Lists'!AC$4)*Inputs!K$38,0)</f>
        <v>0</v>
      </c>
      <c r="AX625">
        <f>IF(OR($D625="51",$D625="52",$D625="61"),(AH625/'Totals and Drop Down Lists'!AD$4)*Inputs!L$38,0)</f>
        <v>0</v>
      </c>
      <c r="AY625">
        <f>IF(OR($D625="51",$D625="52",$D625="61"),0,(AA625/'Totals and Drop Down Lists'!W$5)*Inputs!E$39)</f>
        <v>0</v>
      </c>
      <c r="AZ625">
        <f>IF(OR($D625="51",$D625="52",$D625="61"),0,(AB625/'Totals and Drop Down Lists'!X$5)*Inputs!F$39)</f>
        <v>0</v>
      </c>
      <c r="BA625">
        <f>IF(OR($D625="51",$D625="52",$D625="61"),0,(AC625/'Totals and Drop Down Lists'!Y$5)*Inputs!G$39)</f>
        <v>0</v>
      </c>
      <c r="BB625">
        <f>IF(OR($D625="51",$D625="52",$D625="61"),0,(AD625/'Totals and Drop Down Lists'!Z$5)*Inputs!H$39)</f>
        <v>0</v>
      </c>
      <c r="BC625">
        <f>IF(OR($D625="51",$D625="52",$D625="61"),0,(AE625/'Totals and Drop Down Lists'!AA$5)*Inputs!I$39)</f>
        <v>0</v>
      </c>
      <c r="BD625">
        <f>IF(OR($D625="51",$D625="52",$D625="61"),0,(AF625/'Totals and Drop Down Lists'!AB$5)*Inputs!J$39)</f>
        <v>0</v>
      </c>
      <c r="BE625">
        <f>IF(OR($D625="51",$D625="52",$D625="61"),0,(AG625/'Totals and Drop Down Lists'!AC$5)*Inputs!K$39)</f>
        <v>0</v>
      </c>
      <c r="BF625">
        <f>IF(OR($D625="51",$D625="52",$D625="61"),0,(AH625/'Totals and Drop Down Lists'!AD$5)*Inputs!L$39)</f>
        <v>0</v>
      </c>
      <c r="BG625" s="10">
        <f t="shared" si="82"/>
        <v>808265.59136613493</v>
      </c>
    </row>
    <row r="626" spans="1:59">
      <c r="A626" s="1" t="s">
        <v>7411</v>
      </c>
      <c r="B626" s="1" t="s">
        <v>3168</v>
      </c>
      <c r="C626" s="1" t="s">
        <v>3177</v>
      </c>
      <c r="D626" s="1" t="s">
        <v>10</v>
      </c>
      <c r="E626" s="1" t="s">
        <v>3178</v>
      </c>
      <c r="F626" s="2">
        <v>109150</v>
      </c>
      <c r="G626" s="2">
        <v>1104</v>
      </c>
      <c r="H626" s="2">
        <v>117</v>
      </c>
      <c r="I626" s="2">
        <v>22878</v>
      </c>
      <c r="J626" s="2">
        <v>31087</v>
      </c>
      <c r="K626" s="2">
        <v>10062</v>
      </c>
      <c r="L626" s="2">
        <v>883</v>
      </c>
      <c r="M626" s="2">
        <v>129</v>
      </c>
      <c r="N626" s="2">
        <v>34</v>
      </c>
      <c r="O626" s="2">
        <v>754</v>
      </c>
      <c r="P626" s="2">
        <v>134</v>
      </c>
      <c r="Q626" s="2">
        <v>35</v>
      </c>
      <c r="R626" s="2">
        <v>223</v>
      </c>
      <c r="S626" s="2">
        <v>10030100</v>
      </c>
      <c r="T626" s="2">
        <v>327353800</v>
      </c>
      <c r="U626" s="2">
        <v>898</v>
      </c>
      <c r="V626" s="2">
        <v>925</v>
      </c>
      <c r="W626" s="2">
        <v>110</v>
      </c>
      <c r="X626" s="2">
        <v>3245</v>
      </c>
      <c r="Y626" s="2">
        <v>295</v>
      </c>
      <c r="Z626" s="2">
        <v>2035</v>
      </c>
      <c r="AA626" s="9">
        <f t="shared" si="83"/>
        <v>109150</v>
      </c>
      <c r="AB626" s="9">
        <f t="shared" si="84"/>
        <v>21657</v>
      </c>
      <c r="AC626" s="9">
        <f t="shared" si="85"/>
        <v>2192</v>
      </c>
      <c r="AD626" s="9">
        <f t="shared" si="86"/>
        <v>223</v>
      </c>
      <c r="AE626" s="44">
        <f t="shared" si="87"/>
        <v>2.274498206609766E-4</v>
      </c>
      <c r="AF626" s="9">
        <f t="shared" si="88"/>
        <v>2210</v>
      </c>
      <c r="AG626" s="9">
        <f t="shared" si="81"/>
        <v>2330</v>
      </c>
      <c r="AH626" s="44">
        <f t="shared" si="89"/>
        <v>2.8061605000148263E-4</v>
      </c>
      <c r="AI626">
        <f>AA626/'Totals and Drop Down Lists'!W$6*Inputs!E$37</f>
        <v>99014.375440407341</v>
      </c>
      <c r="AJ626">
        <f>AB626/'Totals and Drop Down Lists'!X$6*Inputs!F$37</f>
        <v>71259.915216966561</v>
      </c>
      <c r="AK626">
        <f>AC626/'Totals and Drop Down Lists'!Y$6*Inputs!G$37</f>
        <v>14450.404427604362</v>
      </c>
      <c r="AL626">
        <f>AD626/'Totals and Drop Down Lists'!Z$6*Inputs!H$37</f>
        <v>1787.9027832086372</v>
      </c>
      <c r="AM626">
        <f>AE626/'Totals and Drop Down Lists'!AA$6*Inputs!I$37</f>
        <v>28315.080413220112</v>
      </c>
      <c r="AN626">
        <f>AF626/'Totals and Drop Down Lists'!AB$6*Inputs!J$37</f>
        <v>44104.291840161881</v>
      </c>
      <c r="AO626">
        <f>AG626/'Totals and Drop Down Lists'!AC$6*Inputs!K$37</f>
        <v>43392.932497283473</v>
      </c>
      <c r="AP626">
        <f>AH626/'Totals and Drop Down Lists'!AD$6*Inputs!L$37</f>
        <v>66037.349524747886</v>
      </c>
      <c r="AQ626">
        <f>IF(OR($D626="51",$D626="52",$D626="61"),(AA626/'Totals and Drop Down Lists'!W$4)*Inputs!E$38,0)</f>
        <v>0</v>
      </c>
      <c r="AR626">
        <f>IF(OR($D626="51",$D626="52",$D626="61"),(AB626/'Totals and Drop Down Lists'!X$4)*Inputs!F$38,0)</f>
        <v>0</v>
      </c>
      <c r="AS626">
        <f>IF(OR($D626="51",$D626="52",$D626="61"),(AC626/'Totals and Drop Down Lists'!Y$4)*Inputs!G$38,0)</f>
        <v>0</v>
      </c>
      <c r="AT626">
        <f>IF(OR($D626="51",$D626="52",$D626="61"),(AD626/'Totals and Drop Down Lists'!Z$4)*Inputs!H$38,0)</f>
        <v>0</v>
      </c>
      <c r="AU626">
        <f>IF(OR($D626="51",$D626="52",$D626="61"),(AE626/'Totals and Drop Down Lists'!AA$4)*Inputs!I$38,0)</f>
        <v>0</v>
      </c>
      <c r="AV626">
        <f>IF(OR($D626="51",$D626="52",$D626="61"),(AF626/'Totals and Drop Down Lists'!AB$4)*Inputs!J$38,0)</f>
        <v>0</v>
      </c>
      <c r="AW626">
        <f>IF(OR($D626="51",$D626="52",$D626="61"),(AG626/'Totals and Drop Down Lists'!AC$4)*Inputs!K$38,0)</f>
        <v>0</v>
      </c>
      <c r="AX626">
        <f>IF(OR($D626="51",$D626="52",$D626="61"),(AH626/'Totals and Drop Down Lists'!AD$4)*Inputs!L$38,0)</f>
        <v>0</v>
      </c>
      <c r="AY626">
        <f>IF(OR($D626="51",$D626="52",$D626="61"),0,(AA626/'Totals and Drop Down Lists'!W$5)*Inputs!E$39)</f>
        <v>0</v>
      </c>
      <c r="AZ626">
        <f>IF(OR($D626="51",$D626="52",$D626="61"),0,(AB626/'Totals and Drop Down Lists'!X$5)*Inputs!F$39)</f>
        <v>0</v>
      </c>
      <c r="BA626">
        <f>IF(OR($D626="51",$D626="52",$D626="61"),0,(AC626/'Totals and Drop Down Lists'!Y$5)*Inputs!G$39)</f>
        <v>0</v>
      </c>
      <c r="BB626">
        <f>IF(OR($D626="51",$D626="52",$D626="61"),0,(AD626/'Totals and Drop Down Lists'!Z$5)*Inputs!H$39)</f>
        <v>0</v>
      </c>
      <c r="BC626">
        <f>IF(OR($D626="51",$D626="52",$D626="61"),0,(AE626/'Totals and Drop Down Lists'!AA$5)*Inputs!I$39)</f>
        <v>0</v>
      </c>
      <c r="BD626">
        <f>IF(OR($D626="51",$D626="52",$D626="61"),0,(AF626/'Totals and Drop Down Lists'!AB$5)*Inputs!J$39)</f>
        <v>0</v>
      </c>
      <c r="BE626">
        <f>IF(OR($D626="51",$D626="52",$D626="61"),0,(AG626/'Totals and Drop Down Lists'!AC$5)*Inputs!K$39)</f>
        <v>0</v>
      </c>
      <c r="BF626">
        <f>IF(OR($D626="51",$D626="52",$D626="61"),0,(AH626/'Totals and Drop Down Lists'!AD$5)*Inputs!L$39)</f>
        <v>0</v>
      </c>
      <c r="BG626" s="10">
        <f t="shared" si="82"/>
        <v>368362.2521436002</v>
      </c>
    </row>
    <row r="627" spans="1:59">
      <c r="A627" s="1" t="s">
        <v>7411</v>
      </c>
      <c r="B627" s="1" t="s">
        <v>3168</v>
      </c>
      <c r="C627" s="1" t="s">
        <v>3179</v>
      </c>
      <c r="D627" s="1" t="s">
        <v>10</v>
      </c>
      <c r="E627" s="1" t="s">
        <v>3180</v>
      </c>
      <c r="F627" s="2">
        <v>59952</v>
      </c>
      <c r="G627" s="2">
        <v>1551</v>
      </c>
      <c r="H627" s="2">
        <v>96</v>
      </c>
      <c r="I627" s="2">
        <v>15596</v>
      </c>
      <c r="J627" s="2">
        <v>17927</v>
      </c>
      <c r="K627" s="2">
        <v>8717</v>
      </c>
      <c r="L627" s="2">
        <v>491</v>
      </c>
      <c r="M627" s="2">
        <v>117</v>
      </c>
      <c r="N627" s="2">
        <v>28</v>
      </c>
      <c r="O627" s="2">
        <v>1107</v>
      </c>
      <c r="P627" s="2">
        <v>220</v>
      </c>
      <c r="Q627" s="2">
        <v>20</v>
      </c>
      <c r="R627" s="2">
        <v>497</v>
      </c>
      <c r="S627" s="2">
        <v>8774000</v>
      </c>
      <c r="T627" s="2">
        <v>321267600</v>
      </c>
      <c r="U627" s="2">
        <v>1155</v>
      </c>
      <c r="V627" s="2">
        <v>245</v>
      </c>
      <c r="W627" s="2">
        <v>25</v>
      </c>
      <c r="X627" s="2">
        <v>2425</v>
      </c>
      <c r="Y627" s="2">
        <v>70</v>
      </c>
      <c r="Z627" s="2">
        <v>2085</v>
      </c>
      <c r="AA627" s="9">
        <f t="shared" si="83"/>
        <v>59952</v>
      </c>
      <c r="AB627" s="9">
        <f t="shared" si="84"/>
        <v>13949</v>
      </c>
      <c r="AC627" s="9">
        <f t="shared" si="85"/>
        <v>2480</v>
      </c>
      <c r="AD627" s="9">
        <f t="shared" si="86"/>
        <v>497</v>
      </c>
      <c r="AE627" s="44">
        <f t="shared" si="87"/>
        <v>2.9602082143981686E-4</v>
      </c>
      <c r="AF627" s="9">
        <f t="shared" si="88"/>
        <v>2155</v>
      </c>
      <c r="AG627" s="9">
        <f t="shared" si="81"/>
        <v>2155</v>
      </c>
      <c r="AH627" s="44">
        <f t="shared" si="89"/>
        <v>3.8990408770958601E-4</v>
      </c>
      <c r="AI627">
        <f>AA627/'Totals and Drop Down Lists'!W$6*Inputs!E$37</f>
        <v>54384.88168944847</v>
      </c>
      <c r="AJ627">
        <f>AB627/'Totals and Drop Down Lists'!X$6*Inputs!F$37</f>
        <v>45897.610812276245</v>
      </c>
      <c r="AK627">
        <f>AC627/'Totals and Drop Down Lists'!Y$6*Inputs!G$37</f>
        <v>16348.99771006333</v>
      </c>
      <c r="AL627">
        <f>AD627/'Totals and Drop Down Lists'!Z$6*Inputs!H$37</f>
        <v>3984.6981311869627</v>
      </c>
      <c r="AM627">
        <f>AE627/'Totals and Drop Down Lists'!AA$6*Inputs!I$37</f>
        <v>36851.439753603445</v>
      </c>
      <c r="AN627">
        <f>AF627/'Totals and Drop Down Lists'!AB$6*Inputs!J$37</f>
        <v>43006.673717442922</v>
      </c>
      <c r="AO627">
        <f>AG627/'Totals and Drop Down Lists'!AC$6*Inputs!K$37</f>
        <v>40133.806665942437</v>
      </c>
      <c r="AP627">
        <f>AH627/'Totals and Drop Down Lists'!AD$6*Inputs!L$37</f>
        <v>91756.093498821065</v>
      </c>
      <c r="AQ627">
        <f>IF(OR($D627="51",$D627="52",$D627="61"),(AA627/'Totals and Drop Down Lists'!W$4)*Inputs!E$38,0)</f>
        <v>0</v>
      </c>
      <c r="AR627">
        <f>IF(OR($D627="51",$D627="52",$D627="61"),(AB627/'Totals and Drop Down Lists'!X$4)*Inputs!F$38,0)</f>
        <v>0</v>
      </c>
      <c r="AS627">
        <f>IF(OR($D627="51",$D627="52",$D627="61"),(AC627/'Totals and Drop Down Lists'!Y$4)*Inputs!G$38,0)</f>
        <v>0</v>
      </c>
      <c r="AT627">
        <f>IF(OR($D627="51",$D627="52",$D627="61"),(AD627/'Totals and Drop Down Lists'!Z$4)*Inputs!H$38,0)</f>
        <v>0</v>
      </c>
      <c r="AU627">
        <f>IF(OR($D627="51",$D627="52",$D627="61"),(AE627/'Totals and Drop Down Lists'!AA$4)*Inputs!I$38,0)</f>
        <v>0</v>
      </c>
      <c r="AV627">
        <f>IF(OR($D627="51",$D627="52",$D627="61"),(AF627/'Totals and Drop Down Lists'!AB$4)*Inputs!J$38,0)</f>
        <v>0</v>
      </c>
      <c r="AW627">
        <f>IF(OR($D627="51",$D627="52",$D627="61"),(AG627/'Totals and Drop Down Lists'!AC$4)*Inputs!K$38,0)</f>
        <v>0</v>
      </c>
      <c r="AX627">
        <f>IF(OR($D627="51",$D627="52",$D627="61"),(AH627/'Totals and Drop Down Lists'!AD$4)*Inputs!L$38,0)</f>
        <v>0</v>
      </c>
      <c r="AY627">
        <f>IF(OR($D627="51",$D627="52",$D627="61"),0,(AA627/'Totals and Drop Down Lists'!W$5)*Inputs!E$39)</f>
        <v>0</v>
      </c>
      <c r="AZ627">
        <f>IF(OR($D627="51",$D627="52",$D627="61"),0,(AB627/'Totals and Drop Down Lists'!X$5)*Inputs!F$39)</f>
        <v>0</v>
      </c>
      <c r="BA627">
        <f>IF(OR($D627="51",$D627="52",$D627="61"),0,(AC627/'Totals and Drop Down Lists'!Y$5)*Inputs!G$39)</f>
        <v>0</v>
      </c>
      <c r="BB627">
        <f>IF(OR($D627="51",$D627="52",$D627="61"),0,(AD627/'Totals and Drop Down Lists'!Z$5)*Inputs!H$39)</f>
        <v>0</v>
      </c>
      <c r="BC627">
        <f>IF(OR($D627="51",$D627="52",$D627="61"),0,(AE627/'Totals and Drop Down Lists'!AA$5)*Inputs!I$39)</f>
        <v>0</v>
      </c>
      <c r="BD627">
        <f>IF(OR($D627="51",$D627="52",$D627="61"),0,(AF627/'Totals and Drop Down Lists'!AB$5)*Inputs!J$39)</f>
        <v>0</v>
      </c>
      <c r="BE627">
        <f>IF(OR($D627="51",$D627="52",$D627="61"),0,(AG627/'Totals and Drop Down Lists'!AC$5)*Inputs!K$39)</f>
        <v>0</v>
      </c>
      <c r="BF627">
        <f>IF(OR($D627="51",$D627="52",$D627="61"),0,(AH627/'Totals and Drop Down Lists'!AD$5)*Inputs!L$39)</f>
        <v>0</v>
      </c>
      <c r="BG627" s="10">
        <f t="shared" si="82"/>
        <v>332364.20197878487</v>
      </c>
    </row>
    <row r="628" spans="1:59">
      <c r="A628" s="1" t="s">
        <v>7411</v>
      </c>
      <c r="B628" s="1" t="s">
        <v>3168</v>
      </c>
      <c r="C628" s="1" t="s">
        <v>3181</v>
      </c>
      <c r="D628" s="1" t="s">
        <v>215</v>
      </c>
      <c r="E628" s="1" t="s">
        <v>3182</v>
      </c>
      <c r="F628" s="2">
        <v>1592378</v>
      </c>
      <c r="G628" s="2">
        <v>16145</v>
      </c>
      <c r="H628" s="2">
        <v>3686</v>
      </c>
      <c r="I628" s="2">
        <v>251912</v>
      </c>
      <c r="J628" s="2">
        <v>495054</v>
      </c>
      <c r="K628" s="2">
        <v>172688</v>
      </c>
      <c r="L628" s="2">
        <v>7850</v>
      </c>
      <c r="M628" s="2">
        <v>1571</v>
      </c>
      <c r="N628" s="2">
        <v>520</v>
      </c>
      <c r="O628" s="2">
        <v>9638</v>
      </c>
      <c r="P628" s="2">
        <v>2429</v>
      </c>
      <c r="Q628" s="2">
        <v>1019</v>
      </c>
      <c r="R628" s="2">
        <v>9543</v>
      </c>
      <c r="S628" s="2">
        <v>207129600</v>
      </c>
      <c r="T628" s="2">
        <v>8077091300</v>
      </c>
      <c r="U628" s="2">
        <v>17654</v>
      </c>
      <c r="V628" s="2">
        <v>9013</v>
      </c>
      <c r="W628" s="2">
        <v>669</v>
      </c>
      <c r="X628" s="2">
        <v>40304</v>
      </c>
      <c r="Y628" s="2">
        <v>3078</v>
      </c>
      <c r="Z628" s="2">
        <v>27260</v>
      </c>
      <c r="AA628" s="9">
        <f t="shared" si="83"/>
        <v>1592378</v>
      </c>
      <c r="AB628" s="9">
        <f t="shared" si="84"/>
        <v>232081</v>
      </c>
      <c r="AC628" s="9">
        <f t="shared" si="85"/>
        <v>32570</v>
      </c>
      <c r="AD628" s="9">
        <f t="shared" si="86"/>
        <v>9543</v>
      </c>
      <c r="AE628" s="44">
        <f t="shared" si="87"/>
        <v>4.2069517536168664E-3</v>
      </c>
      <c r="AF628" s="9">
        <f t="shared" si="88"/>
        <v>30622</v>
      </c>
      <c r="AG628" s="9">
        <f t="shared" si="81"/>
        <v>30338</v>
      </c>
      <c r="AH628" s="44">
        <f t="shared" si="89"/>
        <v>3.9377452753281746E-3</v>
      </c>
      <c r="AI628">
        <f>AA628/'Totals and Drop Down Lists'!W$6*Inputs!E$37</f>
        <v>1444510.4272564815</v>
      </c>
      <c r="AJ628">
        <f>AB628/'Totals and Drop Down Lists'!X$6*Inputs!F$37</f>
        <v>763636.34776140819</v>
      </c>
      <c r="AK628">
        <f>AC628/'Totals and Drop Down Lists'!Y$6*Inputs!G$37</f>
        <v>214712.44170030754</v>
      </c>
      <c r="AL628">
        <f>AD628/'Totals and Drop Down Lists'!Z$6*Inputs!H$37</f>
        <v>76511.014619551672</v>
      </c>
      <c r="AM628">
        <f>AE628/'Totals and Drop Down Lists'!AA$6*Inputs!I$37</f>
        <v>523720.69079690555</v>
      </c>
      <c r="AN628">
        <f>AF628/'Totals and Drop Down Lists'!AB$6*Inputs!J$37</f>
        <v>611113.85734363669</v>
      </c>
      <c r="AO628">
        <f>AG628/'Totals and Drop Down Lists'!AC$6*Inputs!K$37</f>
        <v>565002.0541212816</v>
      </c>
      <c r="AP628">
        <f>AH628/'Totals and Drop Down Lists'!AD$6*Inputs!L$37</f>
        <v>926669.23750404629</v>
      </c>
      <c r="AQ628">
        <f>IF(OR($D628="51",$D628="52",$D628="61"),(AA628/'Totals and Drop Down Lists'!W$4)*Inputs!E$38,0)</f>
        <v>0</v>
      </c>
      <c r="AR628">
        <f>IF(OR($D628="51",$D628="52",$D628="61"),(AB628/'Totals and Drop Down Lists'!X$4)*Inputs!F$38,0)</f>
        <v>0</v>
      </c>
      <c r="AS628">
        <f>IF(OR($D628="51",$D628="52",$D628="61"),(AC628/'Totals and Drop Down Lists'!Y$4)*Inputs!G$38,0)</f>
        <v>0</v>
      </c>
      <c r="AT628">
        <f>IF(OR($D628="51",$D628="52",$D628="61"),(AD628/'Totals and Drop Down Lists'!Z$4)*Inputs!H$38,0)</f>
        <v>0</v>
      </c>
      <c r="AU628">
        <f>IF(OR($D628="51",$D628="52",$D628="61"),(AE628/'Totals and Drop Down Lists'!AA$4)*Inputs!I$38,0)</f>
        <v>0</v>
      </c>
      <c r="AV628">
        <f>IF(OR($D628="51",$D628="52",$D628="61"),(AF628/'Totals and Drop Down Lists'!AB$4)*Inputs!J$38,0)</f>
        <v>0</v>
      </c>
      <c r="AW628">
        <f>IF(OR($D628="51",$D628="52",$D628="61"),(AG628/'Totals and Drop Down Lists'!AC$4)*Inputs!K$38,0)</f>
        <v>0</v>
      </c>
      <c r="AX628">
        <f>IF(OR($D628="51",$D628="52",$D628="61"),(AH628/'Totals and Drop Down Lists'!AD$4)*Inputs!L$38,0)</f>
        <v>0</v>
      </c>
      <c r="AY628">
        <f>IF(OR($D628="51",$D628="52",$D628="61"),0,(AA628/'Totals and Drop Down Lists'!W$5)*Inputs!E$39)</f>
        <v>0</v>
      </c>
      <c r="AZ628">
        <f>IF(OR($D628="51",$D628="52",$D628="61"),0,(AB628/'Totals and Drop Down Lists'!X$5)*Inputs!F$39)</f>
        <v>0</v>
      </c>
      <c r="BA628">
        <f>IF(OR($D628="51",$D628="52",$D628="61"),0,(AC628/'Totals and Drop Down Lists'!Y$5)*Inputs!G$39)</f>
        <v>0</v>
      </c>
      <c r="BB628">
        <f>IF(OR($D628="51",$D628="52",$D628="61"),0,(AD628/'Totals and Drop Down Lists'!Z$5)*Inputs!H$39)</f>
        <v>0</v>
      </c>
      <c r="BC628">
        <f>IF(OR($D628="51",$D628="52",$D628="61"),0,(AE628/'Totals and Drop Down Lists'!AA$5)*Inputs!I$39)</f>
        <v>0</v>
      </c>
      <c r="BD628">
        <f>IF(OR($D628="51",$D628="52",$D628="61"),0,(AF628/'Totals and Drop Down Lists'!AB$5)*Inputs!J$39)</f>
        <v>0</v>
      </c>
      <c r="BE628">
        <f>IF(OR($D628="51",$D628="52",$D628="61"),0,(AG628/'Totals and Drop Down Lists'!AC$5)*Inputs!K$39)</f>
        <v>0</v>
      </c>
      <c r="BF628">
        <f>IF(OR($D628="51",$D628="52",$D628="61"),0,(AH628/'Totals and Drop Down Lists'!AD$5)*Inputs!L$39)</f>
        <v>0</v>
      </c>
      <c r="BG628" s="10">
        <f t="shared" si="82"/>
        <v>5125876.0711036194</v>
      </c>
    </row>
    <row r="629" spans="1:59" ht="28.8">
      <c r="A629" s="1" t="s">
        <v>7412</v>
      </c>
      <c r="B629" s="1" t="s">
        <v>1433</v>
      </c>
      <c r="C629" s="1" t="s">
        <v>1434</v>
      </c>
      <c r="D629" s="1" t="s">
        <v>10</v>
      </c>
      <c r="E629" s="1" t="s">
        <v>1435</v>
      </c>
      <c r="F629" s="2">
        <v>54213</v>
      </c>
      <c r="G629" s="2">
        <v>358</v>
      </c>
      <c r="H629" s="2">
        <v>84</v>
      </c>
      <c r="I629" s="2">
        <v>4589</v>
      </c>
      <c r="J629" s="2">
        <v>21773</v>
      </c>
      <c r="K629" s="2">
        <v>7238</v>
      </c>
      <c r="L629" s="2">
        <v>127</v>
      </c>
      <c r="M629" s="2">
        <v>0</v>
      </c>
      <c r="N629" s="2">
        <v>2</v>
      </c>
      <c r="O629" s="2">
        <v>225</v>
      </c>
      <c r="P629" s="2">
        <v>94</v>
      </c>
      <c r="Q629" s="2">
        <v>15</v>
      </c>
      <c r="R629" s="2">
        <v>17</v>
      </c>
      <c r="S629" s="2">
        <v>9395600</v>
      </c>
      <c r="T629" s="2">
        <v>393955000</v>
      </c>
      <c r="U629" s="2">
        <v>573</v>
      </c>
      <c r="V629" s="2">
        <v>150</v>
      </c>
      <c r="W629" s="2">
        <v>35</v>
      </c>
      <c r="X629" s="2">
        <v>725</v>
      </c>
      <c r="Y629" s="2">
        <v>0</v>
      </c>
      <c r="Z629" s="2">
        <v>440</v>
      </c>
      <c r="AA629" s="9">
        <f t="shared" si="83"/>
        <v>54213</v>
      </c>
      <c r="AB629" s="9">
        <f t="shared" si="84"/>
        <v>4147</v>
      </c>
      <c r="AC629" s="9">
        <f t="shared" si="85"/>
        <v>480</v>
      </c>
      <c r="AD629" s="9">
        <f t="shared" si="86"/>
        <v>17</v>
      </c>
      <c r="AE629" s="44">
        <f t="shared" si="87"/>
        <v>1.6804077309967157E-4</v>
      </c>
      <c r="AF629" s="9">
        <f t="shared" si="88"/>
        <v>540</v>
      </c>
      <c r="AG629" s="9">
        <f t="shared" si="81"/>
        <v>440</v>
      </c>
      <c r="AH629" s="44">
        <f t="shared" si="89"/>
        <v>5.4425705706169495E-5</v>
      </c>
      <c r="AI629">
        <f>AA629/'Totals and Drop Down Lists'!W$6*Inputs!E$37</f>
        <v>49178.802892815424</v>
      </c>
      <c r="AJ629">
        <f>AB629/'Totals and Drop Down Lists'!X$6*Inputs!F$37</f>
        <v>13645.235646892936</v>
      </c>
      <c r="AK629">
        <f>AC629/'Totals and Drop Down Lists'!Y$6*Inputs!G$37</f>
        <v>3164.3221374316122</v>
      </c>
      <c r="AL629">
        <f>AD629/'Totals and Drop Down Lists'!Z$6*Inputs!H$37</f>
        <v>136.29752158989609</v>
      </c>
      <c r="AM629">
        <f>AE629/'Totals and Drop Down Lists'!AA$6*Inputs!I$37</f>
        <v>20919.286676901818</v>
      </c>
      <c r="AN629">
        <f>AF629/'Totals and Drop Down Lists'!AB$6*Inputs!J$37</f>
        <v>10776.614295786161</v>
      </c>
      <c r="AO629">
        <f>AG629/'Totals and Drop Down Lists'!AC$6*Inputs!K$37</f>
        <v>8194.373518800312</v>
      </c>
      <c r="AP629">
        <f>AH629/'Totals and Drop Down Lists'!AD$6*Inputs!L$37</f>
        <v>12807.996373801108</v>
      </c>
      <c r="AQ629">
        <f>IF(OR($D629="51",$D629="52",$D629="61"),(AA629/'Totals and Drop Down Lists'!W$4)*Inputs!E$38,0)</f>
        <v>0</v>
      </c>
      <c r="AR629">
        <f>IF(OR($D629="51",$D629="52",$D629="61"),(AB629/'Totals and Drop Down Lists'!X$4)*Inputs!F$38,0)</f>
        <v>0</v>
      </c>
      <c r="AS629">
        <f>IF(OR($D629="51",$D629="52",$D629="61"),(AC629/'Totals and Drop Down Lists'!Y$4)*Inputs!G$38,0)</f>
        <v>0</v>
      </c>
      <c r="AT629">
        <f>IF(OR($D629="51",$D629="52",$D629="61"),(AD629/'Totals and Drop Down Lists'!Z$4)*Inputs!H$38,0)</f>
        <v>0</v>
      </c>
      <c r="AU629">
        <f>IF(OR($D629="51",$D629="52",$D629="61"),(AE629/'Totals and Drop Down Lists'!AA$4)*Inputs!I$38,0)</f>
        <v>0</v>
      </c>
      <c r="AV629">
        <f>IF(OR($D629="51",$D629="52",$D629="61"),(AF629/'Totals and Drop Down Lists'!AB$4)*Inputs!J$38,0)</f>
        <v>0</v>
      </c>
      <c r="AW629">
        <f>IF(OR($D629="51",$D629="52",$D629="61"),(AG629/'Totals and Drop Down Lists'!AC$4)*Inputs!K$38,0)</f>
        <v>0</v>
      </c>
      <c r="AX629">
        <f>IF(OR($D629="51",$D629="52",$D629="61"),(AH629/'Totals and Drop Down Lists'!AD$4)*Inputs!L$38,0)</f>
        <v>0</v>
      </c>
      <c r="AY629">
        <f>IF(OR($D629="51",$D629="52",$D629="61"),0,(AA629/'Totals and Drop Down Lists'!W$5)*Inputs!E$39)</f>
        <v>0</v>
      </c>
      <c r="AZ629">
        <f>IF(OR($D629="51",$D629="52",$D629="61"),0,(AB629/'Totals and Drop Down Lists'!X$5)*Inputs!F$39)</f>
        <v>0</v>
      </c>
      <c r="BA629">
        <f>IF(OR($D629="51",$D629="52",$D629="61"),0,(AC629/'Totals and Drop Down Lists'!Y$5)*Inputs!G$39)</f>
        <v>0</v>
      </c>
      <c r="BB629">
        <f>IF(OR($D629="51",$D629="52",$D629="61"),0,(AD629/'Totals and Drop Down Lists'!Z$5)*Inputs!H$39)</f>
        <v>0</v>
      </c>
      <c r="BC629">
        <f>IF(OR($D629="51",$D629="52",$D629="61"),0,(AE629/'Totals and Drop Down Lists'!AA$5)*Inputs!I$39)</f>
        <v>0</v>
      </c>
      <c r="BD629">
        <f>IF(OR($D629="51",$D629="52",$D629="61"),0,(AF629/'Totals and Drop Down Lists'!AB$5)*Inputs!J$39)</f>
        <v>0</v>
      </c>
      <c r="BE629">
        <f>IF(OR($D629="51",$D629="52",$D629="61"),0,(AG629/'Totals and Drop Down Lists'!AC$5)*Inputs!K$39)</f>
        <v>0</v>
      </c>
      <c r="BF629">
        <f>IF(OR($D629="51",$D629="52",$D629="61"),0,(AH629/'Totals and Drop Down Lists'!AD$5)*Inputs!L$39)</f>
        <v>0</v>
      </c>
      <c r="BG629" s="10">
        <f t="shared" si="82"/>
        <v>118822.92906401926</v>
      </c>
    </row>
    <row r="630" spans="1:59" ht="28.8">
      <c r="A630" s="1" t="s">
        <v>7412</v>
      </c>
      <c r="B630" s="1" t="s">
        <v>1433</v>
      </c>
      <c r="C630" s="1" t="s">
        <v>1436</v>
      </c>
      <c r="D630" s="1" t="s">
        <v>10</v>
      </c>
      <c r="E630" s="1" t="s">
        <v>1437</v>
      </c>
      <c r="F630" s="2">
        <v>123476</v>
      </c>
      <c r="G630" s="2">
        <v>999</v>
      </c>
      <c r="H630" s="2">
        <v>145</v>
      </c>
      <c r="I630" s="2">
        <v>11984</v>
      </c>
      <c r="J630" s="2">
        <v>40506</v>
      </c>
      <c r="K630" s="2">
        <v>14115</v>
      </c>
      <c r="L630" s="2">
        <v>236</v>
      </c>
      <c r="M630" s="2">
        <v>16</v>
      </c>
      <c r="N630" s="2">
        <v>62</v>
      </c>
      <c r="O630" s="2">
        <v>677</v>
      </c>
      <c r="P630" s="2">
        <v>113</v>
      </c>
      <c r="Q630" s="2">
        <v>44</v>
      </c>
      <c r="R630" s="2">
        <v>209</v>
      </c>
      <c r="S630" s="2">
        <v>18586400</v>
      </c>
      <c r="T630" s="2">
        <v>723823900</v>
      </c>
      <c r="U630" s="2">
        <v>1307</v>
      </c>
      <c r="V630" s="2">
        <v>485</v>
      </c>
      <c r="W630" s="2">
        <v>0</v>
      </c>
      <c r="X630" s="2">
        <v>2400</v>
      </c>
      <c r="Y630" s="2">
        <v>180</v>
      </c>
      <c r="Z630" s="2">
        <v>1660</v>
      </c>
      <c r="AA630" s="9">
        <f t="shared" si="83"/>
        <v>123476</v>
      </c>
      <c r="AB630" s="9">
        <f t="shared" si="84"/>
        <v>10840</v>
      </c>
      <c r="AC630" s="9">
        <f t="shared" si="85"/>
        <v>1357</v>
      </c>
      <c r="AD630" s="9">
        <f t="shared" si="86"/>
        <v>209</v>
      </c>
      <c r="AE630" s="44">
        <f t="shared" si="87"/>
        <v>3.4350905726179511E-4</v>
      </c>
      <c r="AF630" s="9">
        <f t="shared" si="88"/>
        <v>1915</v>
      </c>
      <c r="AG630" s="9">
        <f t="shared" si="81"/>
        <v>1840</v>
      </c>
      <c r="AH630" s="44">
        <f t="shared" si="89"/>
        <v>2.3857802189388089E-4</v>
      </c>
      <c r="AI630">
        <f>AA630/'Totals and Drop Down Lists'!W$6*Inputs!E$37</f>
        <v>112010.06891323623</v>
      </c>
      <c r="AJ630">
        <f>AB630/'Totals and Drop Down Lists'!X$6*Inputs!F$37</f>
        <v>35667.797061084988</v>
      </c>
      <c r="AK630">
        <f>AC630/'Totals and Drop Down Lists'!Y$6*Inputs!G$37</f>
        <v>8945.8023760306205</v>
      </c>
      <c r="AL630">
        <f>AD630/'Totals and Drop Down Lists'!Z$6*Inputs!H$37</f>
        <v>1675.6577654287228</v>
      </c>
      <c r="AM630">
        <f>AE630/'Totals and Drop Down Lists'!AA$6*Inputs!I$37</f>
        <v>42763.219380748124</v>
      </c>
      <c r="AN630">
        <f>AF630/'Totals and Drop Down Lists'!AB$6*Inputs!J$37</f>
        <v>38217.067363760187</v>
      </c>
      <c r="AO630">
        <f>AG630/'Totals and Drop Down Lists'!AC$6*Inputs!K$37</f>
        <v>34267.38016952858</v>
      </c>
      <c r="AP630">
        <f>AH630/'Totals and Drop Down Lists'!AD$6*Inputs!L$37</f>
        <v>56144.544193555303</v>
      </c>
      <c r="AQ630">
        <f>IF(OR($D630="51",$D630="52",$D630="61"),(AA630/'Totals and Drop Down Lists'!W$4)*Inputs!E$38,0)</f>
        <v>0</v>
      </c>
      <c r="AR630">
        <f>IF(OR($D630="51",$D630="52",$D630="61"),(AB630/'Totals and Drop Down Lists'!X$4)*Inputs!F$38,0)</f>
        <v>0</v>
      </c>
      <c r="AS630">
        <f>IF(OR($D630="51",$D630="52",$D630="61"),(AC630/'Totals and Drop Down Lists'!Y$4)*Inputs!G$38,0)</f>
        <v>0</v>
      </c>
      <c r="AT630">
        <f>IF(OR($D630="51",$D630="52",$D630="61"),(AD630/'Totals and Drop Down Lists'!Z$4)*Inputs!H$38,0)</f>
        <v>0</v>
      </c>
      <c r="AU630">
        <f>IF(OR($D630="51",$D630="52",$D630="61"),(AE630/'Totals and Drop Down Lists'!AA$4)*Inputs!I$38,0)</f>
        <v>0</v>
      </c>
      <c r="AV630">
        <f>IF(OR($D630="51",$D630="52",$D630="61"),(AF630/'Totals and Drop Down Lists'!AB$4)*Inputs!J$38,0)</f>
        <v>0</v>
      </c>
      <c r="AW630">
        <f>IF(OR($D630="51",$D630="52",$D630="61"),(AG630/'Totals and Drop Down Lists'!AC$4)*Inputs!K$38,0)</f>
        <v>0</v>
      </c>
      <c r="AX630">
        <f>IF(OR($D630="51",$D630="52",$D630="61"),(AH630/'Totals and Drop Down Lists'!AD$4)*Inputs!L$38,0)</f>
        <v>0</v>
      </c>
      <c r="AY630">
        <f>IF(OR($D630="51",$D630="52",$D630="61"),0,(AA630/'Totals and Drop Down Lists'!W$5)*Inputs!E$39)</f>
        <v>0</v>
      </c>
      <c r="AZ630">
        <f>IF(OR($D630="51",$D630="52",$D630="61"),0,(AB630/'Totals and Drop Down Lists'!X$5)*Inputs!F$39)</f>
        <v>0</v>
      </c>
      <c r="BA630">
        <f>IF(OR($D630="51",$D630="52",$D630="61"),0,(AC630/'Totals and Drop Down Lists'!Y$5)*Inputs!G$39)</f>
        <v>0</v>
      </c>
      <c r="BB630">
        <f>IF(OR($D630="51",$D630="52",$D630="61"),0,(AD630/'Totals and Drop Down Lists'!Z$5)*Inputs!H$39)</f>
        <v>0</v>
      </c>
      <c r="BC630">
        <f>IF(OR($D630="51",$D630="52",$D630="61"),0,(AE630/'Totals and Drop Down Lists'!AA$5)*Inputs!I$39)</f>
        <v>0</v>
      </c>
      <c r="BD630">
        <f>IF(OR($D630="51",$D630="52",$D630="61"),0,(AF630/'Totals and Drop Down Lists'!AB$5)*Inputs!J$39)</f>
        <v>0</v>
      </c>
      <c r="BE630">
        <f>IF(OR($D630="51",$D630="52",$D630="61"),0,(AG630/'Totals and Drop Down Lists'!AC$5)*Inputs!K$39)</f>
        <v>0</v>
      </c>
      <c r="BF630">
        <f>IF(OR($D630="51",$D630="52",$D630="61"),0,(AH630/'Totals and Drop Down Lists'!AD$5)*Inputs!L$39)</f>
        <v>0</v>
      </c>
      <c r="BG630" s="10">
        <f t="shared" si="82"/>
        <v>329691.53722337278</v>
      </c>
    </row>
    <row r="631" spans="1:59" ht="28.8">
      <c r="A631" s="1" t="s">
        <v>7412</v>
      </c>
      <c r="B631" s="1" t="s">
        <v>1433</v>
      </c>
      <c r="C631" s="1" t="s">
        <v>1438</v>
      </c>
      <c r="D631" s="1" t="s">
        <v>10</v>
      </c>
      <c r="E631" s="1" t="s">
        <v>1439</v>
      </c>
      <c r="F631" s="2">
        <v>93842</v>
      </c>
      <c r="G631" s="2">
        <v>922</v>
      </c>
      <c r="H631" s="2">
        <v>1396</v>
      </c>
      <c r="I631" s="2">
        <v>11341</v>
      </c>
      <c r="J631" s="2">
        <v>32664</v>
      </c>
      <c r="K631" s="2">
        <v>8916</v>
      </c>
      <c r="L631" s="2">
        <v>388</v>
      </c>
      <c r="M631" s="2">
        <v>68</v>
      </c>
      <c r="N631" s="2">
        <v>23</v>
      </c>
      <c r="O631" s="2">
        <v>289</v>
      </c>
      <c r="P631" s="2">
        <v>124</v>
      </c>
      <c r="Q631" s="2">
        <v>43</v>
      </c>
      <c r="R631" s="2">
        <v>30</v>
      </c>
      <c r="S631" s="2">
        <v>10456400</v>
      </c>
      <c r="T631" s="2">
        <v>397154200</v>
      </c>
      <c r="U631" s="2">
        <v>610</v>
      </c>
      <c r="V631" s="2">
        <v>500</v>
      </c>
      <c r="W631" s="2">
        <v>50</v>
      </c>
      <c r="X631" s="2">
        <v>2415</v>
      </c>
      <c r="Y631" s="2">
        <v>330</v>
      </c>
      <c r="Z631" s="2">
        <v>1340</v>
      </c>
      <c r="AA631" s="9">
        <f t="shared" si="83"/>
        <v>93842</v>
      </c>
      <c r="AB631" s="9">
        <f t="shared" si="84"/>
        <v>9023</v>
      </c>
      <c r="AC631" s="9">
        <f t="shared" si="85"/>
        <v>965</v>
      </c>
      <c r="AD631" s="9">
        <f t="shared" si="86"/>
        <v>30</v>
      </c>
      <c r="AE631" s="44">
        <f t="shared" si="87"/>
        <v>1.6996775520518328E-4</v>
      </c>
      <c r="AF631" s="9">
        <f t="shared" si="88"/>
        <v>1865</v>
      </c>
      <c r="AG631" s="9">
        <f t="shared" si="81"/>
        <v>1670</v>
      </c>
      <c r="AH631" s="44">
        <f t="shared" si="89"/>
        <v>1.6961655973715838E-4</v>
      </c>
      <c r="AI631">
        <f>AA631/'Totals and Drop Down Lists'!W$6*Inputs!E$37</f>
        <v>85127.87008775727</v>
      </c>
      <c r="AJ631">
        <f>AB631/'Totals and Drop Down Lists'!X$6*Inputs!F$37</f>
        <v>29689.163550015666</v>
      </c>
      <c r="AK631">
        <f>AC631/'Totals and Drop Down Lists'!Y$6*Inputs!G$37</f>
        <v>6361.6059637948047</v>
      </c>
      <c r="AL631">
        <f>AD631/'Totals and Drop Down Lists'!Z$6*Inputs!H$37</f>
        <v>240.52503809981667</v>
      </c>
      <c r="AM631">
        <f>AE631/'Totals and Drop Down Lists'!AA$6*Inputs!I$37</f>
        <v>21159.175427369239</v>
      </c>
      <c r="AN631">
        <f>AF631/'Totals and Drop Down Lists'!AB$6*Inputs!J$37</f>
        <v>37219.232706742943</v>
      </c>
      <c r="AO631">
        <f>AG631/'Totals and Drop Down Lists'!AC$6*Inputs!K$37</f>
        <v>31101.372219083005</v>
      </c>
      <c r="AP631">
        <f>AH631/'Totals and Drop Down Lists'!AD$6*Inputs!L$37</f>
        <v>39915.84957627629</v>
      </c>
      <c r="AQ631">
        <f>IF(OR($D631="51",$D631="52",$D631="61"),(AA631/'Totals and Drop Down Lists'!W$4)*Inputs!E$38,0)</f>
        <v>0</v>
      </c>
      <c r="AR631">
        <f>IF(OR($D631="51",$D631="52",$D631="61"),(AB631/'Totals and Drop Down Lists'!X$4)*Inputs!F$38,0)</f>
        <v>0</v>
      </c>
      <c r="AS631">
        <f>IF(OR($D631="51",$D631="52",$D631="61"),(AC631/'Totals and Drop Down Lists'!Y$4)*Inputs!G$38,0)</f>
        <v>0</v>
      </c>
      <c r="AT631">
        <f>IF(OR($D631="51",$D631="52",$D631="61"),(AD631/'Totals and Drop Down Lists'!Z$4)*Inputs!H$38,0)</f>
        <v>0</v>
      </c>
      <c r="AU631">
        <f>IF(OR($D631="51",$D631="52",$D631="61"),(AE631/'Totals and Drop Down Lists'!AA$4)*Inputs!I$38,0)</f>
        <v>0</v>
      </c>
      <c r="AV631">
        <f>IF(OR($D631="51",$D631="52",$D631="61"),(AF631/'Totals and Drop Down Lists'!AB$4)*Inputs!J$38,0)</f>
        <v>0</v>
      </c>
      <c r="AW631">
        <f>IF(OR($D631="51",$D631="52",$D631="61"),(AG631/'Totals and Drop Down Lists'!AC$4)*Inputs!K$38,0)</f>
        <v>0</v>
      </c>
      <c r="AX631">
        <f>IF(OR($D631="51",$D631="52",$D631="61"),(AH631/'Totals and Drop Down Lists'!AD$4)*Inputs!L$38,0)</f>
        <v>0</v>
      </c>
      <c r="AY631">
        <f>IF(OR($D631="51",$D631="52",$D631="61"),0,(AA631/'Totals and Drop Down Lists'!W$5)*Inputs!E$39)</f>
        <v>0</v>
      </c>
      <c r="AZ631">
        <f>IF(OR($D631="51",$D631="52",$D631="61"),0,(AB631/'Totals and Drop Down Lists'!X$5)*Inputs!F$39)</f>
        <v>0</v>
      </c>
      <c r="BA631">
        <f>IF(OR($D631="51",$D631="52",$D631="61"),0,(AC631/'Totals and Drop Down Lists'!Y$5)*Inputs!G$39)</f>
        <v>0</v>
      </c>
      <c r="BB631">
        <f>IF(OR($D631="51",$D631="52",$D631="61"),0,(AD631/'Totals and Drop Down Lists'!Z$5)*Inputs!H$39)</f>
        <v>0</v>
      </c>
      <c r="BC631">
        <f>IF(OR($D631="51",$D631="52",$D631="61"),0,(AE631/'Totals and Drop Down Lists'!AA$5)*Inputs!I$39)</f>
        <v>0</v>
      </c>
      <c r="BD631">
        <f>IF(OR($D631="51",$D631="52",$D631="61"),0,(AF631/'Totals and Drop Down Lists'!AB$5)*Inputs!J$39)</f>
        <v>0</v>
      </c>
      <c r="BE631">
        <f>IF(OR($D631="51",$D631="52",$D631="61"),0,(AG631/'Totals and Drop Down Lists'!AC$5)*Inputs!K$39)</f>
        <v>0</v>
      </c>
      <c r="BF631">
        <f>IF(OR($D631="51",$D631="52",$D631="61"),0,(AH631/'Totals and Drop Down Lists'!AD$5)*Inputs!L$39)</f>
        <v>0</v>
      </c>
      <c r="BG631" s="10">
        <f t="shared" si="82"/>
        <v>250814.79456913905</v>
      </c>
    </row>
    <row r="632" spans="1:59" ht="28.8">
      <c r="A632" s="1" t="s">
        <v>7412</v>
      </c>
      <c r="B632" s="1" t="s">
        <v>1433</v>
      </c>
      <c r="C632" s="1" t="s">
        <v>1440</v>
      </c>
      <c r="D632" s="1" t="s">
        <v>10</v>
      </c>
      <c r="E632" s="1" t="s">
        <v>1441</v>
      </c>
      <c r="F632" s="2">
        <v>76330</v>
      </c>
      <c r="G632" s="2">
        <v>782</v>
      </c>
      <c r="H632" s="2">
        <v>152</v>
      </c>
      <c r="I632" s="2">
        <v>14381</v>
      </c>
      <c r="J632" s="2">
        <v>31711</v>
      </c>
      <c r="K632" s="2">
        <v>11149</v>
      </c>
      <c r="L632" s="2">
        <v>388</v>
      </c>
      <c r="M632" s="2">
        <v>73</v>
      </c>
      <c r="N632" s="2">
        <v>27</v>
      </c>
      <c r="O632" s="2">
        <v>516</v>
      </c>
      <c r="P632" s="2">
        <v>93</v>
      </c>
      <c r="Q632" s="2">
        <v>19</v>
      </c>
      <c r="R632" s="2">
        <v>244</v>
      </c>
      <c r="S632" s="2">
        <v>12391200</v>
      </c>
      <c r="T632" s="2">
        <v>491873500</v>
      </c>
      <c r="U632" s="2">
        <v>1156</v>
      </c>
      <c r="V632" s="2">
        <v>590</v>
      </c>
      <c r="W632" s="2">
        <v>35</v>
      </c>
      <c r="X632" s="2">
        <v>2480</v>
      </c>
      <c r="Y632" s="2">
        <v>150</v>
      </c>
      <c r="Z632" s="2">
        <v>1845</v>
      </c>
      <c r="AA632" s="9">
        <f t="shared" si="83"/>
        <v>76330</v>
      </c>
      <c r="AB632" s="9">
        <f t="shared" si="84"/>
        <v>13447</v>
      </c>
      <c r="AC632" s="9">
        <f t="shared" si="85"/>
        <v>1360</v>
      </c>
      <c r="AD632" s="9">
        <f t="shared" si="86"/>
        <v>244</v>
      </c>
      <c r="AE632" s="44">
        <f t="shared" si="87"/>
        <v>2.7375223856146804E-4</v>
      </c>
      <c r="AF632" s="9">
        <f t="shared" si="88"/>
        <v>1855</v>
      </c>
      <c r="AG632" s="9">
        <f t="shared" si="81"/>
        <v>1995</v>
      </c>
      <c r="AH632" s="44">
        <f t="shared" si="89"/>
        <v>2.6098765435891272E-4</v>
      </c>
      <c r="AI632">
        <f>AA632/'Totals and Drop Down Lists'!W$6*Inputs!E$37</f>
        <v>69242.027277748901</v>
      </c>
      <c r="AJ632">
        <f>AB632/'Totals and Drop Down Lists'!X$6*Inputs!F$37</f>
        <v>44245.836446532274</v>
      </c>
      <c r="AK632">
        <f>AC632/'Totals and Drop Down Lists'!Y$6*Inputs!G$37</f>
        <v>8965.5793893895698</v>
      </c>
      <c r="AL632">
        <f>AD632/'Totals and Drop Down Lists'!Z$6*Inputs!H$37</f>
        <v>1956.2703098785089</v>
      </c>
      <c r="AM632">
        <f>AE632/'Totals and Drop Down Lists'!AA$6*Inputs!I$37</f>
        <v>34079.238337675553</v>
      </c>
      <c r="AN632">
        <f>AF632/'Totals and Drop Down Lists'!AB$6*Inputs!J$37</f>
        <v>37019.66577533949</v>
      </c>
      <c r="AO632">
        <f>AG632/'Totals and Drop Down Lists'!AC$6*Inputs!K$37</f>
        <v>37154.03447728778</v>
      </c>
      <c r="AP632">
        <f>AH632/'Totals and Drop Down Lists'!AD$6*Inputs!L$37</f>
        <v>61418.200963389478</v>
      </c>
      <c r="AQ632">
        <f>IF(OR($D632="51",$D632="52",$D632="61"),(AA632/'Totals and Drop Down Lists'!W$4)*Inputs!E$38,0)</f>
        <v>0</v>
      </c>
      <c r="AR632">
        <f>IF(OR($D632="51",$D632="52",$D632="61"),(AB632/'Totals and Drop Down Lists'!X$4)*Inputs!F$38,0)</f>
        <v>0</v>
      </c>
      <c r="AS632">
        <f>IF(OR($D632="51",$D632="52",$D632="61"),(AC632/'Totals and Drop Down Lists'!Y$4)*Inputs!G$38,0)</f>
        <v>0</v>
      </c>
      <c r="AT632">
        <f>IF(OR($D632="51",$D632="52",$D632="61"),(AD632/'Totals and Drop Down Lists'!Z$4)*Inputs!H$38,0)</f>
        <v>0</v>
      </c>
      <c r="AU632">
        <f>IF(OR($D632="51",$D632="52",$D632="61"),(AE632/'Totals and Drop Down Lists'!AA$4)*Inputs!I$38,0)</f>
        <v>0</v>
      </c>
      <c r="AV632">
        <f>IF(OR($D632="51",$D632="52",$D632="61"),(AF632/'Totals and Drop Down Lists'!AB$4)*Inputs!J$38,0)</f>
        <v>0</v>
      </c>
      <c r="AW632">
        <f>IF(OR($D632="51",$D632="52",$D632="61"),(AG632/'Totals and Drop Down Lists'!AC$4)*Inputs!K$38,0)</f>
        <v>0</v>
      </c>
      <c r="AX632">
        <f>IF(OR($D632="51",$D632="52",$D632="61"),(AH632/'Totals and Drop Down Lists'!AD$4)*Inputs!L$38,0)</f>
        <v>0</v>
      </c>
      <c r="AY632">
        <f>IF(OR($D632="51",$D632="52",$D632="61"),0,(AA632/'Totals and Drop Down Lists'!W$5)*Inputs!E$39)</f>
        <v>0</v>
      </c>
      <c r="AZ632">
        <f>IF(OR($D632="51",$D632="52",$D632="61"),0,(AB632/'Totals and Drop Down Lists'!X$5)*Inputs!F$39)</f>
        <v>0</v>
      </c>
      <c r="BA632">
        <f>IF(OR($D632="51",$D632="52",$D632="61"),0,(AC632/'Totals and Drop Down Lists'!Y$5)*Inputs!G$39)</f>
        <v>0</v>
      </c>
      <c r="BB632">
        <f>IF(OR($D632="51",$D632="52",$D632="61"),0,(AD632/'Totals and Drop Down Lists'!Z$5)*Inputs!H$39)</f>
        <v>0</v>
      </c>
      <c r="BC632">
        <f>IF(OR($D632="51",$D632="52",$D632="61"),0,(AE632/'Totals and Drop Down Lists'!AA$5)*Inputs!I$39)</f>
        <v>0</v>
      </c>
      <c r="BD632">
        <f>IF(OR($D632="51",$D632="52",$D632="61"),0,(AF632/'Totals and Drop Down Lists'!AB$5)*Inputs!J$39)</f>
        <v>0</v>
      </c>
      <c r="BE632">
        <f>IF(OR($D632="51",$D632="52",$D632="61"),0,(AG632/'Totals and Drop Down Lists'!AC$5)*Inputs!K$39)</f>
        <v>0</v>
      </c>
      <c r="BF632">
        <f>IF(OR($D632="51",$D632="52",$D632="61"),0,(AH632/'Totals and Drop Down Lists'!AD$5)*Inputs!L$39)</f>
        <v>0</v>
      </c>
      <c r="BG632" s="10">
        <f t="shared" si="82"/>
        <v>294080.85297724156</v>
      </c>
    </row>
    <row r="633" spans="1:59" ht="28.8">
      <c r="A633" s="1" t="s">
        <v>7412</v>
      </c>
      <c r="B633" s="1" t="s">
        <v>1433</v>
      </c>
      <c r="C633" s="1" t="s">
        <v>1442</v>
      </c>
      <c r="D633" s="1" t="s">
        <v>7</v>
      </c>
      <c r="E633" s="1" t="s">
        <v>1443</v>
      </c>
      <c r="F633" s="2">
        <v>168603</v>
      </c>
      <c r="G633" s="2">
        <v>2032</v>
      </c>
      <c r="H633" s="2">
        <v>322</v>
      </c>
      <c r="I633" s="2">
        <v>34269</v>
      </c>
      <c r="J633" s="2">
        <v>71749</v>
      </c>
      <c r="K633" s="2">
        <v>32805</v>
      </c>
      <c r="L633" s="2">
        <v>624</v>
      </c>
      <c r="M633" s="2">
        <v>143</v>
      </c>
      <c r="N633" s="2">
        <v>38</v>
      </c>
      <c r="O633" s="2">
        <v>1358</v>
      </c>
      <c r="P633" s="2">
        <v>487</v>
      </c>
      <c r="Q633" s="2">
        <v>115</v>
      </c>
      <c r="R633" s="2">
        <v>1849</v>
      </c>
      <c r="S633" s="2">
        <v>37573700</v>
      </c>
      <c r="T633" s="2">
        <v>1637528300</v>
      </c>
      <c r="U633" s="2">
        <v>3546</v>
      </c>
      <c r="V633" s="2">
        <v>1340</v>
      </c>
      <c r="W633" s="2">
        <v>25</v>
      </c>
      <c r="X633" s="2">
        <v>7860</v>
      </c>
      <c r="Y633" s="2">
        <v>560</v>
      </c>
      <c r="Z633" s="2">
        <v>5895</v>
      </c>
      <c r="AA633" s="9">
        <f t="shared" si="83"/>
        <v>168603</v>
      </c>
      <c r="AB633" s="9">
        <f t="shared" si="84"/>
        <v>31915</v>
      </c>
      <c r="AC633" s="9">
        <f t="shared" si="85"/>
        <v>4614</v>
      </c>
      <c r="AD633" s="9">
        <f t="shared" si="86"/>
        <v>1849</v>
      </c>
      <c r="AE633" s="44">
        <f t="shared" si="87"/>
        <v>1.0475144381094463E-3</v>
      </c>
      <c r="AF633" s="9">
        <f t="shared" si="88"/>
        <v>6495</v>
      </c>
      <c r="AG633" s="9">
        <f t="shared" si="81"/>
        <v>6455</v>
      </c>
      <c r="AH633" s="44">
        <f t="shared" si="89"/>
        <v>1.0981749235551201E-3</v>
      </c>
      <c r="AI633">
        <f>AA633/'Totals and Drop Down Lists'!W$6*Inputs!E$37</f>
        <v>152946.59406668803</v>
      </c>
      <c r="AJ633">
        <f>AB633/'Totals and Drop Down Lists'!X$6*Inputs!F$37</f>
        <v>105012.70693768702</v>
      </c>
      <c r="AK633">
        <f>AC633/'Totals and Drop Down Lists'!Y$6*Inputs!G$37</f>
        <v>30417.046546061374</v>
      </c>
      <c r="AL633">
        <f>AD633/'Totals and Drop Down Lists'!Z$6*Inputs!H$37</f>
        <v>14824.359848218699</v>
      </c>
      <c r="AM633">
        <f>AE633/'Totals and Drop Down Lists'!AA$6*Inputs!I$37</f>
        <v>130404.3918912919</v>
      </c>
      <c r="AN633">
        <f>AF633/'Totals and Drop Down Lists'!AB$6*Inputs!J$37</f>
        <v>129618.72194653911</v>
      </c>
      <c r="AO633">
        <f>AG633/'Totals and Drop Down Lists'!AC$6*Inputs!K$37</f>
        <v>120215.18423603641</v>
      </c>
      <c r="AP633">
        <f>AH633/'Totals and Drop Down Lists'!AD$6*Inputs!L$37</f>
        <v>258433.40488093818</v>
      </c>
      <c r="AQ633">
        <f>IF(OR($D633="51",$D633="52",$D633="61"),(AA633/'Totals and Drop Down Lists'!W$4)*Inputs!E$38,0)</f>
        <v>0</v>
      </c>
      <c r="AR633">
        <f>IF(OR($D633="51",$D633="52",$D633="61"),(AB633/'Totals and Drop Down Lists'!X$4)*Inputs!F$38,0)</f>
        <v>0</v>
      </c>
      <c r="AS633">
        <f>IF(OR($D633="51",$D633="52",$D633="61"),(AC633/'Totals and Drop Down Lists'!Y$4)*Inputs!G$38,0)</f>
        <v>0</v>
      </c>
      <c r="AT633">
        <f>IF(OR($D633="51",$D633="52",$D633="61"),(AD633/'Totals and Drop Down Lists'!Z$4)*Inputs!H$38,0)</f>
        <v>0</v>
      </c>
      <c r="AU633">
        <f>IF(OR($D633="51",$D633="52",$D633="61"),(AE633/'Totals and Drop Down Lists'!AA$4)*Inputs!I$38,0)</f>
        <v>0</v>
      </c>
      <c r="AV633">
        <f>IF(OR($D633="51",$D633="52",$D633="61"),(AF633/'Totals and Drop Down Lists'!AB$4)*Inputs!J$38,0)</f>
        <v>0</v>
      </c>
      <c r="AW633">
        <f>IF(OR($D633="51",$D633="52",$D633="61"),(AG633/'Totals and Drop Down Lists'!AC$4)*Inputs!K$38,0)</f>
        <v>0</v>
      </c>
      <c r="AX633">
        <f>IF(OR($D633="51",$D633="52",$D633="61"),(AH633/'Totals and Drop Down Lists'!AD$4)*Inputs!L$38,0)</f>
        <v>0</v>
      </c>
      <c r="AY633">
        <f>IF(OR($D633="51",$D633="52",$D633="61"),0,(AA633/'Totals and Drop Down Lists'!W$5)*Inputs!E$39)</f>
        <v>0</v>
      </c>
      <c r="AZ633">
        <f>IF(OR($D633="51",$D633="52",$D633="61"),0,(AB633/'Totals and Drop Down Lists'!X$5)*Inputs!F$39)</f>
        <v>0</v>
      </c>
      <c r="BA633">
        <f>IF(OR($D633="51",$D633="52",$D633="61"),0,(AC633/'Totals and Drop Down Lists'!Y$5)*Inputs!G$39)</f>
        <v>0</v>
      </c>
      <c r="BB633">
        <f>IF(OR($D633="51",$D633="52",$D633="61"),0,(AD633/'Totals and Drop Down Lists'!Z$5)*Inputs!H$39)</f>
        <v>0</v>
      </c>
      <c r="BC633">
        <f>IF(OR($D633="51",$D633="52",$D633="61"),0,(AE633/'Totals and Drop Down Lists'!AA$5)*Inputs!I$39)</f>
        <v>0</v>
      </c>
      <c r="BD633">
        <f>IF(OR($D633="51",$D633="52",$D633="61"),0,(AF633/'Totals and Drop Down Lists'!AB$5)*Inputs!J$39)</f>
        <v>0</v>
      </c>
      <c r="BE633">
        <f>IF(OR($D633="51",$D633="52",$D633="61"),0,(AG633/'Totals and Drop Down Lists'!AC$5)*Inputs!K$39)</f>
        <v>0</v>
      </c>
      <c r="BF633">
        <f>IF(OR($D633="51",$D633="52",$D633="61"),0,(AH633/'Totals and Drop Down Lists'!AD$5)*Inputs!L$39)</f>
        <v>0</v>
      </c>
      <c r="BG633" s="10">
        <f t="shared" si="82"/>
        <v>941872.41035346058</v>
      </c>
    </row>
    <row r="634" spans="1:59" ht="28.8">
      <c r="A634" s="1" t="s">
        <v>7412</v>
      </c>
      <c r="B634" s="1" t="s">
        <v>1433</v>
      </c>
      <c r="C634" s="1" t="s">
        <v>1444</v>
      </c>
      <c r="D634" s="1" t="s">
        <v>10</v>
      </c>
      <c r="E634" s="1" t="s">
        <v>1445</v>
      </c>
      <c r="F634" s="2">
        <v>143273</v>
      </c>
      <c r="G634" s="2">
        <v>1279</v>
      </c>
      <c r="H634" s="2">
        <v>267</v>
      </c>
      <c r="I634" s="2">
        <v>21942</v>
      </c>
      <c r="J634" s="2">
        <v>55513</v>
      </c>
      <c r="K634" s="2">
        <v>21597</v>
      </c>
      <c r="L634" s="2">
        <v>683</v>
      </c>
      <c r="M634" s="2">
        <v>92</v>
      </c>
      <c r="N634" s="2">
        <v>81</v>
      </c>
      <c r="O634" s="2">
        <v>1148</v>
      </c>
      <c r="P634" s="2">
        <v>342</v>
      </c>
      <c r="Q634" s="2">
        <v>51</v>
      </c>
      <c r="R634" s="2">
        <v>1096</v>
      </c>
      <c r="S634" s="2">
        <v>23056300</v>
      </c>
      <c r="T634" s="2">
        <v>952378000</v>
      </c>
      <c r="U634" s="2">
        <v>3096</v>
      </c>
      <c r="V634" s="2">
        <v>630</v>
      </c>
      <c r="W634" s="2">
        <v>0</v>
      </c>
      <c r="X634" s="2">
        <v>5065</v>
      </c>
      <c r="Y634" s="2">
        <v>290</v>
      </c>
      <c r="Z634" s="2">
        <v>4075</v>
      </c>
      <c r="AA634" s="9">
        <f t="shared" si="83"/>
        <v>143273</v>
      </c>
      <c r="AB634" s="9">
        <f t="shared" si="84"/>
        <v>20396</v>
      </c>
      <c r="AC634" s="9">
        <f t="shared" si="85"/>
        <v>3493</v>
      </c>
      <c r="AD634" s="9">
        <f t="shared" si="86"/>
        <v>1096</v>
      </c>
      <c r="AE634" s="44">
        <f t="shared" si="87"/>
        <v>5.8679708082378073E-4</v>
      </c>
      <c r="AF634" s="9">
        <f t="shared" si="88"/>
        <v>4435</v>
      </c>
      <c r="AG634" s="9">
        <f t="shared" si="81"/>
        <v>4365</v>
      </c>
      <c r="AH634" s="44">
        <f t="shared" si="89"/>
        <v>6.3187920749903858E-4</v>
      </c>
      <c r="AI634">
        <f>AA634/'Totals and Drop Down Lists'!W$6*Inputs!E$37</f>
        <v>129968.72755358205</v>
      </c>
      <c r="AJ634">
        <f>AB634/'Totals and Drop Down Lists'!X$6*Inputs!F$37</f>
        <v>67110.736979510097</v>
      </c>
      <c r="AK634">
        <f>AC634/'Totals and Drop Down Lists'!Y$6*Inputs!G$37</f>
        <v>23027.035887601294</v>
      </c>
      <c r="AL634">
        <f>AD634/'Totals and Drop Down Lists'!Z$6*Inputs!H$37</f>
        <v>8787.1813919133019</v>
      </c>
      <c r="AM634">
        <f>AE634/'Totals and Drop Down Lists'!AA$6*Inputs!I$37</f>
        <v>73049.987383959422</v>
      </c>
      <c r="AN634">
        <f>AF634/'Totals and Drop Down Lists'!AB$6*Inputs!J$37</f>
        <v>88507.93407742893</v>
      </c>
      <c r="AO634">
        <f>AG634/'Totals and Drop Down Lists'!AC$6*Inputs!K$37</f>
        <v>81291.910021734919</v>
      </c>
      <c r="AP634">
        <f>AH634/'Totals and Drop Down Lists'!AD$6*Inputs!L$37</f>
        <v>148700.07643117436</v>
      </c>
      <c r="AQ634">
        <f>IF(OR($D634="51",$D634="52",$D634="61"),(AA634/'Totals and Drop Down Lists'!W$4)*Inputs!E$38,0)</f>
        <v>0</v>
      </c>
      <c r="AR634">
        <f>IF(OR($D634="51",$D634="52",$D634="61"),(AB634/'Totals and Drop Down Lists'!X$4)*Inputs!F$38,0)</f>
        <v>0</v>
      </c>
      <c r="AS634">
        <f>IF(OR($D634="51",$D634="52",$D634="61"),(AC634/'Totals and Drop Down Lists'!Y$4)*Inputs!G$38,0)</f>
        <v>0</v>
      </c>
      <c r="AT634">
        <f>IF(OR($D634="51",$D634="52",$D634="61"),(AD634/'Totals and Drop Down Lists'!Z$4)*Inputs!H$38,0)</f>
        <v>0</v>
      </c>
      <c r="AU634">
        <f>IF(OR($D634="51",$D634="52",$D634="61"),(AE634/'Totals and Drop Down Lists'!AA$4)*Inputs!I$38,0)</f>
        <v>0</v>
      </c>
      <c r="AV634">
        <f>IF(OR($D634="51",$D634="52",$D634="61"),(AF634/'Totals and Drop Down Lists'!AB$4)*Inputs!J$38,0)</f>
        <v>0</v>
      </c>
      <c r="AW634">
        <f>IF(OR($D634="51",$D634="52",$D634="61"),(AG634/'Totals and Drop Down Lists'!AC$4)*Inputs!K$38,0)</f>
        <v>0</v>
      </c>
      <c r="AX634">
        <f>IF(OR($D634="51",$D634="52",$D634="61"),(AH634/'Totals and Drop Down Lists'!AD$4)*Inputs!L$38,0)</f>
        <v>0</v>
      </c>
      <c r="AY634">
        <f>IF(OR($D634="51",$D634="52",$D634="61"),0,(AA634/'Totals and Drop Down Lists'!W$5)*Inputs!E$39)</f>
        <v>0</v>
      </c>
      <c r="AZ634">
        <f>IF(OR($D634="51",$D634="52",$D634="61"),0,(AB634/'Totals and Drop Down Lists'!X$5)*Inputs!F$39)</f>
        <v>0</v>
      </c>
      <c r="BA634">
        <f>IF(OR($D634="51",$D634="52",$D634="61"),0,(AC634/'Totals and Drop Down Lists'!Y$5)*Inputs!G$39)</f>
        <v>0</v>
      </c>
      <c r="BB634">
        <f>IF(OR($D634="51",$D634="52",$D634="61"),0,(AD634/'Totals and Drop Down Lists'!Z$5)*Inputs!H$39)</f>
        <v>0</v>
      </c>
      <c r="BC634">
        <f>IF(OR($D634="51",$D634="52",$D634="61"),0,(AE634/'Totals and Drop Down Lists'!AA$5)*Inputs!I$39)</f>
        <v>0</v>
      </c>
      <c r="BD634">
        <f>IF(OR($D634="51",$D634="52",$D634="61"),0,(AF634/'Totals and Drop Down Lists'!AB$5)*Inputs!J$39)</f>
        <v>0</v>
      </c>
      <c r="BE634">
        <f>IF(OR($D634="51",$D634="52",$D634="61"),0,(AG634/'Totals and Drop Down Lists'!AC$5)*Inputs!K$39)</f>
        <v>0</v>
      </c>
      <c r="BF634">
        <f>IF(OR($D634="51",$D634="52",$D634="61"),0,(AH634/'Totals and Drop Down Lists'!AD$5)*Inputs!L$39)</f>
        <v>0</v>
      </c>
      <c r="BG634" s="10">
        <f t="shared" si="82"/>
        <v>620443.58972690441</v>
      </c>
    </row>
    <row r="635" spans="1:59" ht="28.8">
      <c r="A635" s="1" t="s">
        <v>7412</v>
      </c>
      <c r="B635" s="1" t="s">
        <v>1433</v>
      </c>
      <c r="C635" s="1" t="s">
        <v>1446</v>
      </c>
      <c r="D635" s="1" t="s">
        <v>10</v>
      </c>
      <c r="E635" s="1" t="s">
        <v>1447</v>
      </c>
      <c r="F635" s="2">
        <v>68216</v>
      </c>
      <c r="G635" s="2">
        <v>1159</v>
      </c>
      <c r="H635" s="2">
        <v>137</v>
      </c>
      <c r="I635" s="2">
        <v>15552</v>
      </c>
      <c r="J635" s="2">
        <v>23498</v>
      </c>
      <c r="K635" s="2">
        <v>9730</v>
      </c>
      <c r="L635" s="2">
        <v>307</v>
      </c>
      <c r="M635" s="2">
        <v>76</v>
      </c>
      <c r="N635" s="2">
        <v>0</v>
      </c>
      <c r="O635" s="2">
        <v>779</v>
      </c>
      <c r="P635" s="2">
        <v>329</v>
      </c>
      <c r="Q635" s="2">
        <v>17</v>
      </c>
      <c r="R635" s="2">
        <v>348</v>
      </c>
      <c r="S635" s="2">
        <v>10015900</v>
      </c>
      <c r="T635" s="2">
        <v>322754500</v>
      </c>
      <c r="U635" s="2">
        <v>1511</v>
      </c>
      <c r="V635" s="2">
        <v>440</v>
      </c>
      <c r="W635" s="2">
        <v>15</v>
      </c>
      <c r="X635" s="2">
        <v>2820</v>
      </c>
      <c r="Y635" s="2">
        <v>70</v>
      </c>
      <c r="Z635" s="2">
        <v>2175</v>
      </c>
      <c r="AA635" s="9">
        <f t="shared" si="83"/>
        <v>68216</v>
      </c>
      <c r="AB635" s="9">
        <f t="shared" si="84"/>
        <v>14256</v>
      </c>
      <c r="AC635" s="9">
        <f t="shared" si="85"/>
        <v>1856</v>
      </c>
      <c r="AD635" s="9">
        <f t="shared" si="86"/>
        <v>348</v>
      </c>
      <c r="AE635" s="44">
        <f t="shared" si="87"/>
        <v>2.8137827769726036E-4</v>
      </c>
      <c r="AF635" s="9">
        <f t="shared" si="88"/>
        <v>2365</v>
      </c>
      <c r="AG635" s="9">
        <f t="shared" si="81"/>
        <v>2245</v>
      </c>
      <c r="AH635" s="44">
        <f t="shared" si="89"/>
        <v>3.4589905255339007E-4</v>
      </c>
      <c r="AI635">
        <f>AA635/'Totals and Drop Down Lists'!W$6*Inputs!E$37</f>
        <v>61881.490014134921</v>
      </c>
      <c r="AJ635">
        <f>AB635/'Totals and Drop Down Lists'!X$6*Inputs!F$37</f>
        <v>46907.759677382615</v>
      </c>
      <c r="AK635">
        <f>AC635/'Totals and Drop Down Lists'!Y$6*Inputs!G$37</f>
        <v>12235.378931402234</v>
      </c>
      <c r="AL635">
        <f>AD635/'Totals and Drop Down Lists'!Z$6*Inputs!H$37</f>
        <v>2790.0904419578733</v>
      </c>
      <c r="AM635">
        <f>AE635/'Totals and Drop Down Lists'!AA$6*Inputs!I$37</f>
        <v>35028.598995498098</v>
      </c>
      <c r="AN635">
        <f>AF635/'Totals and Drop Down Lists'!AB$6*Inputs!J$37</f>
        <v>47197.579276915319</v>
      </c>
      <c r="AO635">
        <f>AG635/'Totals and Drop Down Lists'!AC$6*Inputs!K$37</f>
        <v>41809.928522060683</v>
      </c>
      <c r="AP635">
        <f>AH635/'Totals and Drop Down Lists'!AD$6*Inputs!L$37</f>
        <v>81400.392577782593</v>
      </c>
      <c r="AQ635">
        <f>IF(OR($D635="51",$D635="52",$D635="61"),(AA635/'Totals and Drop Down Lists'!W$4)*Inputs!E$38,0)</f>
        <v>0</v>
      </c>
      <c r="AR635">
        <f>IF(OR($D635="51",$D635="52",$D635="61"),(AB635/'Totals and Drop Down Lists'!X$4)*Inputs!F$38,0)</f>
        <v>0</v>
      </c>
      <c r="AS635">
        <f>IF(OR($D635="51",$D635="52",$D635="61"),(AC635/'Totals and Drop Down Lists'!Y$4)*Inputs!G$38,0)</f>
        <v>0</v>
      </c>
      <c r="AT635">
        <f>IF(OR($D635="51",$D635="52",$D635="61"),(AD635/'Totals and Drop Down Lists'!Z$4)*Inputs!H$38,0)</f>
        <v>0</v>
      </c>
      <c r="AU635">
        <f>IF(OR($D635="51",$D635="52",$D635="61"),(AE635/'Totals and Drop Down Lists'!AA$4)*Inputs!I$38,0)</f>
        <v>0</v>
      </c>
      <c r="AV635">
        <f>IF(OR($D635="51",$D635="52",$D635="61"),(AF635/'Totals and Drop Down Lists'!AB$4)*Inputs!J$38,0)</f>
        <v>0</v>
      </c>
      <c r="AW635">
        <f>IF(OR($D635="51",$D635="52",$D635="61"),(AG635/'Totals and Drop Down Lists'!AC$4)*Inputs!K$38,0)</f>
        <v>0</v>
      </c>
      <c r="AX635">
        <f>IF(OR($D635="51",$D635="52",$D635="61"),(AH635/'Totals and Drop Down Lists'!AD$4)*Inputs!L$38,0)</f>
        <v>0</v>
      </c>
      <c r="AY635">
        <f>IF(OR($D635="51",$D635="52",$D635="61"),0,(AA635/'Totals and Drop Down Lists'!W$5)*Inputs!E$39)</f>
        <v>0</v>
      </c>
      <c r="AZ635">
        <f>IF(OR($D635="51",$D635="52",$D635="61"),0,(AB635/'Totals and Drop Down Lists'!X$5)*Inputs!F$39)</f>
        <v>0</v>
      </c>
      <c r="BA635">
        <f>IF(OR($D635="51",$D635="52",$D635="61"),0,(AC635/'Totals and Drop Down Lists'!Y$5)*Inputs!G$39)</f>
        <v>0</v>
      </c>
      <c r="BB635">
        <f>IF(OR($D635="51",$D635="52",$D635="61"),0,(AD635/'Totals and Drop Down Lists'!Z$5)*Inputs!H$39)</f>
        <v>0</v>
      </c>
      <c r="BC635">
        <f>IF(OR($D635="51",$D635="52",$D635="61"),0,(AE635/'Totals and Drop Down Lists'!AA$5)*Inputs!I$39)</f>
        <v>0</v>
      </c>
      <c r="BD635">
        <f>IF(OR($D635="51",$D635="52",$D635="61"),0,(AF635/'Totals and Drop Down Lists'!AB$5)*Inputs!J$39)</f>
        <v>0</v>
      </c>
      <c r="BE635">
        <f>IF(OR($D635="51",$D635="52",$D635="61"),0,(AG635/'Totals and Drop Down Lists'!AC$5)*Inputs!K$39)</f>
        <v>0</v>
      </c>
      <c r="BF635">
        <f>IF(OR($D635="51",$D635="52",$D635="61"),0,(AH635/'Totals and Drop Down Lists'!AD$5)*Inputs!L$39)</f>
        <v>0</v>
      </c>
      <c r="BG635" s="10">
        <f t="shared" si="82"/>
        <v>329251.21843713429</v>
      </c>
    </row>
    <row r="636" spans="1:59" ht="28.8">
      <c r="A636" s="1" t="s">
        <v>7412</v>
      </c>
      <c r="B636" s="1" t="s">
        <v>1433</v>
      </c>
      <c r="C636" s="1" t="s">
        <v>1448</v>
      </c>
      <c r="D636" s="1" t="s">
        <v>10</v>
      </c>
      <c r="E636" s="1" t="s">
        <v>1449</v>
      </c>
      <c r="F636" s="2">
        <v>54281</v>
      </c>
      <c r="G636" s="2">
        <v>560</v>
      </c>
      <c r="H636" s="2">
        <v>181</v>
      </c>
      <c r="I636" s="2">
        <v>7931</v>
      </c>
      <c r="J636" s="2">
        <v>20928</v>
      </c>
      <c r="K636" s="2">
        <v>4732</v>
      </c>
      <c r="L636" s="2">
        <v>186</v>
      </c>
      <c r="M636" s="2">
        <v>33</v>
      </c>
      <c r="N636" s="2">
        <v>0</v>
      </c>
      <c r="O636" s="2">
        <v>178</v>
      </c>
      <c r="P636" s="2">
        <v>33</v>
      </c>
      <c r="Q636" s="2">
        <v>0</v>
      </c>
      <c r="R636" s="2">
        <v>64</v>
      </c>
      <c r="S636" s="2">
        <v>5417500</v>
      </c>
      <c r="T636" s="2">
        <v>193083300</v>
      </c>
      <c r="U636" s="2">
        <v>506</v>
      </c>
      <c r="V636" s="2">
        <v>160</v>
      </c>
      <c r="W636" s="2">
        <v>0</v>
      </c>
      <c r="X636" s="2">
        <v>1050</v>
      </c>
      <c r="Y636" s="2">
        <v>25</v>
      </c>
      <c r="Z636" s="2">
        <v>850</v>
      </c>
      <c r="AA636" s="9">
        <f t="shared" si="83"/>
        <v>54281</v>
      </c>
      <c r="AB636" s="9">
        <f t="shared" si="84"/>
        <v>7190</v>
      </c>
      <c r="AC636" s="9">
        <f t="shared" si="85"/>
        <v>494</v>
      </c>
      <c r="AD636" s="9">
        <f t="shared" si="86"/>
        <v>64</v>
      </c>
      <c r="AE636" s="44">
        <f t="shared" si="87"/>
        <v>7.4723555994689656E-5</v>
      </c>
      <c r="AF636" s="9">
        <f t="shared" si="88"/>
        <v>890</v>
      </c>
      <c r="AG636" s="9">
        <f t="shared" si="81"/>
        <v>875</v>
      </c>
      <c r="AH636" s="44">
        <f t="shared" si="89"/>
        <v>7.3616666626794748E-5</v>
      </c>
      <c r="AI636">
        <f>AA636/'Totals and Drop Down Lists'!W$6*Inputs!E$37</f>
        <v>49240.488440501613</v>
      </c>
      <c r="AJ636">
        <f>AB636/'Totals and Drop Down Lists'!X$6*Inputs!F$37</f>
        <v>23657.883844022235</v>
      </c>
      <c r="AK636">
        <f>AC636/'Totals and Drop Down Lists'!Y$6*Inputs!G$37</f>
        <v>3256.6148664400343</v>
      </c>
      <c r="AL636">
        <f>AD636/'Totals and Drop Down Lists'!Z$6*Inputs!H$37</f>
        <v>513.12008127960883</v>
      </c>
      <c r="AM636">
        <f>AE636/'Totals and Drop Down Lists'!AA$6*Inputs!I$37</f>
        <v>9302.2869422486219</v>
      </c>
      <c r="AN636">
        <f>AF636/'Totals and Drop Down Lists'!AB$6*Inputs!J$37</f>
        <v>17761.456894906823</v>
      </c>
      <c r="AO636">
        <f>AG636/'Totals and Drop Down Lists'!AC$6*Inputs!K$37</f>
        <v>16295.629156705167</v>
      </c>
      <c r="AP636">
        <f>AH636/'Totals and Drop Down Lists'!AD$6*Inputs!L$37</f>
        <v>17324.203461829078</v>
      </c>
      <c r="AQ636">
        <f>IF(OR($D636="51",$D636="52",$D636="61"),(AA636/'Totals and Drop Down Lists'!W$4)*Inputs!E$38,0)</f>
        <v>0</v>
      </c>
      <c r="AR636">
        <f>IF(OR($D636="51",$D636="52",$D636="61"),(AB636/'Totals and Drop Down Lists'!X$4)*Inputs!F$38,0)</f>
        <v>0</v>
      </c>
      <c r="AS636">
        <f>IF(OR($D636="51",$D636="52",$D636="61"),(AC636/'Totals and Drop Down Lists'!Y$4)*Inputs!G$38,0)</f>
        <v>0</v>
      </c>
      <c r="AT636">
        <f>IF(OR($D636="51",$D636="52",$D636="61"),(AD636/'Totals and Drop Down Lists'!Z$4)*Inputs!H$38,0)</f>
        <v>0</v>
      </c>
      <c r="AU636">
        <f>IF(OR($D636="51",$D636="52",$D636="61"),(AE636/'Totals and Drop Down Lists'!AA$4)*Inputs!I$38,0)</f>
        <v>0</v>
      </c>
      <c r="AV636">
        <f>IF(OR($D636="51",$D636="52",$D636="61"),(AF636/'Totals and Drop Down Lists'!AB$4)*Inputs!J$38,0)</f>
        <v>0</v>
      </c>
      <c r="AW636">
        <f>IF(OR($D636="51",$D636="52",$D636="61"),(AG636/'Totals and Drop Down Lists'!AC$4)*Inputs!K$38,0)</f>
        <v>0</v>
      </c>
      <c r="AX636">
        <f>IF(OR($D636="51",$D636="52",$D636="61"),(AH636/'Totals and Drop Down Lists'!AD$4)*Inputs!L$38,0)</f>
        <v>0</v>
      </c>
      <c r="AY636">
        <f>IF(OR($D636="51",$D636="52",$D636="61"),0,(AA636/'Totals and Drop Down Lists'!W$5)*Inputs!E$39)</f>
        <v>0</v>
      </c>
      <c r="AZ636">
        <f>IF(OR($D636="51",$D636="52",$D636="61"),0,(AB636/'Totals and Drop Down Lists'!X$5)*Inputs!F$39)</f>
        <v>0</v>
      </c>
      <c r="BA636">
        <f>IF(OR($D636="51",$D636="52",$D636="61"),0,(AC636/'Totals and Drop Down Lists'!Y$5)*Inputs!G$39)</f>
        <v>0</v>
      </c>
      <c r="BB636">
        <f>IF(OR($D636="51",$D636="52",$D636="61"),0,(AD636/'Totals and Drop Down Lists'!Z$5)*Inputs!H$39)</f>
        <v>0</v>
      </c>
      <c r="BC636">
        <f>IF(OR($D636="51",$D636="52",$D636="61"),0,(AE636/'Totals and Drop Down Lists'!AA$5)*Inputs!I$39)</f>
        <v>0</v>
      </c>
      <c r="BD636">
        <f>IF(OR($D636="51",$D636="52",$D636="61"),0,(AF636/'Totals and Drop Down Lists'!AB$5)*Inputs!J$39)</f>
        <v>0</v>
      </c>
      <c r="BE636">
        <f>IF(OR($D636="51",$D636="52",$D636="61"),0,(AG636/'Totals and Drop Down Lists'!AC$5)*Inputs!K$39)</f>
        <v>0</v>
      </c>
      <c r="BF636">
        <f>IF(OR($D636="51",$D636="52",$D636="61"),0,(AH636/'Totals and Drop Down Lists'!AD$5)*Inputs!L$39)</f>
        <v>0</v>
      </c>
      <c r="BG636" s="10">
        <f t="shared" si="82"/>
        <v>137351.6836879332</v>
      </c>
    </row>
    <row r="637" spans="1:59" ht="28.8">
      <c r="A637" s="1" t="s">
        <v>7412</v>
      </c>
      <c r="B637" s="1" t="s">
        <v>1433</v>
      </c>
      <c r="C637" s="1" t="s">
        <v>1450</v>
      </c>
      <c r="D637" s="1" t="s">
        <v>10</v>
      </c>
      <c r="E637" s="1" t="s">
        <v>1451</v>
      </c>
      <c r="F637" s="2">
        <v>124900</v>
      </c>
      <c r="G637" s="2">
        <v>999</v>
      </c>
      <c r="H637" s="2">
        <v>49</v>
      </c>
      <c r="I637" s="2">
        <v>11903</v>
      </c>
      <c r="J637" s="2">
        <v>37853</v>
      </c>
      <c r="K637" s="2">
        <v>9804</v>
      </c>
      <c r="L637" s="2">
        <v>580</v>
      </c>
      <c r="M637" s="2">
        <v>137</v>
      </c>
      <c r="N637" s="2">
        <v>66</v>
      </c>
      <c r="O637" s="2">
        <v>482</v>
      </c>
      <c r="P637" s="2">
        <v>214</v>
      </c>
      <c r="Q637" s="2">
        <v>0</v>
      </c>
      <c r="R637" s="2">
        <v>189</v>
      </c>
      <c r="S637" s="2">
        <v>13871000</v>
      </c>
      <c r="T637" s="2">
        <v>494301100</v>
      </c>
      <c r="U637" s="2">
        <v>942</v>
      </c>
      <c r="V637" s="2">
        <v>210</v>
      </c>
      <c r="W637" s="2">
        <v>30</v>
      </c>
      <c r="X637" s="2">
        <v>1545</v>
      </c>
      <c r="Y637" s="2">
        <v>95</v>
      </c>
      <c r="Z637" s="2">
        <v>1275</v>
      </c>
      <c r="AA637" s="9">
        <f t="shared" si="83"/>
        <v>124900</v>
      </c>
      <c r="AB637" s="9">
        <f t="shared" si="84"/>
        <v>10855</v>
      </c>
      <c r="AC637" s="9">
        <f t="shared" si="85"/>
        <v>1668</v>
      </c>
      <c r="AD637" s="9">
        <f t="shared" si="86"/>
        <v>189</v>
      </c>
      <c r="AE637" s="44">
        <f t="shared" si="87"/>
        <v>1.7733811438317147E-4</v>
      </c>
      <c r="AF637" s="9">
        <f t="shared" si="88"/>
        <v>1305</v>
      </c>
      <c r="AG637" s="9">
        <f t="shared" si="81"/>
        <v>1370</v>
      </c>
      <c r="AH637" s="44">
        <f t="shared" si="89"/>
        <v>1.320306165353896E-4</v>
      </c>
      <c r="AI637">
        <f>AA637/'Totals and Drop Down Lists'!W$6*Inputs!E$37</f>
        <v>113301.83685301765</v>
      </c>
      <c r="AJ637">
        <f>AB637/'Totals and Drop Down Lists'!X$6*Inputs!F$37</f>
        <v>35717.152868826342</v>
      </c>
      <c r="AK637">
        <f>AC637/'Totals and Drop Down Lists'!Y$6*Inputs!G$37</f>
        <v>10996.019427574853</v>
      </c>
      <c r="AL637">
        <f>AD637/'Totals and Drop Down Lists'!Z$6*Inputs!H$37</f>
        <v>1515.307740028845</v>
      </c>
      <c r="AM637">
        <f>AE637/'Totals and Drop Down Lists'!AA$6*Inputs!I$37</f>
        <v>22076.706653345078</v>
      </c>
      <c r="AN637">
        <f>AF637/'Totals and Drop Down Lists'!AB$6*Inputs!J$37</f>
        <v>26043.484548149889</v>
      </c>
      <c r="AO637">
        <f>AG637/'Totals and Drop Down Lists'!AC$6*Inputs!K$37</f>
        <v>25514.299365355517</v>
      </c>
      <c r="AP637">
        <f>AH637/'Totals and Drop Down Lists'!AD$6*Inputs!L$37</f>
        <v>31070.752981055128</v>
      </c>
      <c r="AQ637">
        <f>IF(OR($D637="51",$D637="52",$D637="61"),(AA637/'Totals and Drop Down Lists'!W$4)*Inputs!E$38,0)</f>
        <v>0</v>
      </c>
      <c r="AR637">
        <f>IF(OR($D637="51",$D637="52",$D637="61"),(AB637/'Totals and Drop Down Lists'!X$4)*Inputs!F$38,0)</f>
        <v>0</v>
      </c>
      <c r="AS637">
        <f>IF(OR($D637="51",$D637="52",$D637="61"),(AC637/'Totals and Drop Down Lists'!Y$4)*Inputs!G$38,0)</f>
        <v>0</v>
      </c>
      <c r="AT637">
        <f>IF(OR($D637="51",$D637="52",$D637="61"),(AD637/'Totals and Drop Down Lists'!Z$4)*Inputs!H$38,0)</f>
        <v>0</v>
      </c>
      <c r="AU637">
        <f>IF(OR($D637="51",$D637="52",$D637="61"),(AE637/'Totals and Drop Down Lists'!AA$4)*Inputs!I$38,0)</f>
        <v>0</v>
      </c>
      <c r="AV637">
        <f>IF(OR($D637="51",$D637="52",$D637="61"),(AF637/'Totals and Drop Down Lists'!AB$4)*Inputs!J$38,0)</f>
        <v>0</v>
      </c>
      <c r="AW637">
        <f>IF(OR($D637="51",$D637="52",$D637="61"),(AG637/'Totals and Drop Down Lists'!AC$4)*Inputs!K$38,0)</f>
        <v>0</v>
      </c>
      <c r="AX637">
        <f>IF(OR($D637="51",$D637="52",$D637="61"),(AH637/'Totals and Drop Down Lists'!AD$4)*Inputs!L$38,0)</f>
        <v>0</v>
      </c>
      <c r="AY637">
        <f>IF(OR($D637="51",$D637="52",$D637="61"),0,(AA637/'Totals and Drop Down Lists'!W$5)*Inputs!E$39)</f>
        <v>0</v>
      </c>
      <c r="AZ637">
        <f>IF(OR($D637="51",$D637="52",$D637="61"),0,(AB637/'Totals and Drop Down Lists'!X$5)*Inputs!F$39)</f>
        <v>0</v>
      </c>
      <c r="BA637">
        <f>IF(OR($D637="51",$D637="52",$D637="61"),0,(AC637/'Totals and Drop Down Lists'!Y$5)*Inputs!G$39)</f>
        <v>0</v>
      </c>
      <c r="BB637">
        <f>IF(OR($D637="51",$D637="52",$D637="61"),0,(AD637/'Totals and Drop Down Lists'!Z$5)*Inputs!H$39)</f>
        <v>0</v>
      </c>
      <c r="BC637">
        <f>IF(OR($D637="51",$D637="52",$D637="61"),0,(AE637/'Totals and Drop Down Lists'!AA$5)*Inputs!I$39)</f>
        <v>0</v>
      </c>
      <c r="BD637">
        <f>IF(OR($D637="51",$D637="52",$D637="61"),0,(AF637/'Totals and Drop Down Lists'!AB$5)*Inputs!J$39)</f>
        <v>0</v>
      </c>
      <c r="BE637">
        <f>IF(OR($D637="51",$D637="52",$D637="61"),0,(AG637/'Totals and Drop Down Lists'!AC$5)*Inputs!K$39)</f>
        <v>0</v>
      </c>
      <c r="BF637">
        <f>IF(OR($D637="51",$D637="52",$D637="61"),0,(AH637/'Totals and Drop Down Lists'!AD$5)*Inputs!L$39)</f>
        <v>0</v>
      </c>
      <c r="BG637" s="10">
        <f t="shared" si="82"/>
        <v>266235.56043735333</v>
      </c>
    </row>
    <row r="638" spans="1:59" ht="28.8">
      <c r="A638" s="1" t="s">
        <v>7412</v>
      </c>
      <c r="B638" s="1" t="s">
        <v>1433</v>
      </c>
      <c r="C638" s="1" t="s">
        <v>1452</v>
      </c>
      <c r="D638" s="1" t="s">
        <v>10</v>
      </c>
      <c r="E638" s="1" t="s">
        <v>1453</v>
      </c>
      <c r="F638" s="2">
        <v>157324</v>
      </c>
      <c r="G638" s="2">
        <v>877</v>
      </c>
      <c r="H638" s="2">
        <v>111</v>
      </c>
      <c r="I638" s="2">
        <v>12884</v>
      </c>
      <c r="J638" s="2">
        <v>55532</v>
      </c>
      <c r="K638" s="2">
        <v>15016</v>
      </c>
      <c r="L638" s="2">
        <v>598</v>
      </c>
      <c r="M638" s="2">
        <v>53</v>
      </c>
      <c r="N638" s="2">
        <v>47</v>
      </c>
      <c r="O638" s="2">
        <v>635</v>
      </c>
      <c r="P638" s="2">
        <v>68</v>
      </c>
      <c r="Q638" s="2">
        <v>59</v>
      </c>
      <c r="R638" s="2">
        <v>72</v>
      </c>
      <c r="S638" s="2">
        <v>20464700</v>
      </c>
      <c r="T638" s="2">
        <v>789539600</v>
      </c>
      <c r="U638" s="2">
        <v>1585</v>
      </c>
      <c r="V638" s="2">
        <v>750</v>
      </c>
      <c r="W638" s="2">
        <v>40</v>
      </c>
      <c r="X638" s="2">
        <v>2770</v>
      </c>
      <c r="Y638" s="2">
        <v>170</v>
      </c>
      <c r="Z638" s="2">
        <v>1955</v>
      </c>
      <c r="AA638" s="9">
        <f t="shared" si="83"/>
        <v>157324</v>
      </c>
      <c r="AB638" s="9">
        <f t="shared" si="84"/>
        <v>11896</v>
      </c>
      <c r="AC638" s="9">
        <f t="shared" si="85"/>
        <v>1532</v>
      </c>
      <c r="AD638" s="9">
        <f t="shared" si="86"/>
        <v>72</v>
      </c>
      <c r="AE638" s="44">
        <f t="shared" si="87"/>
        <v>2.8357046162170535E-4</v>
      </c>
      <c r="AF638" s="9">
        <f t="shared" si="88"/>
        <v>1980</v>
      </c>
      <c r="AG638" s="9">
        <f t="shared" si="81"/>
        <v>2125</v>
      </c>
      <c r="AH638" s="44">
        <f t="shared" si="89"/>
        <v>2.1380653008901609E-4</v>
      </c>
      <c r="AI638">
        <f>AA638/'Totals and Drop Down Lists'!W$6*Inputs!E$37</f>
        <v>142714.95741444474</v>
      </c>
      <c r="AJ638">
        <f>AB638/'Totals and Drop Down Lists'!X$6*Inputs!F$37</f>
        <v>39142.445926076289</v>
      </c>
      <c r="AK638">
        <f>AC638/'Totals and Drop Down Lists'!Y$6*Inputs!G$37</f>
        <v>10099.461488635896</v>
      </c>
      <c r="AL638">
        <f>AD638/'Totals and Drop Down Lists'!Z$6*Inputs!H$37</f>
        <v>577.26009143956003</v>
      </c>
      <c r="AM638">
        <f>AE638/'Totals and Drop Down Lists'!AA$6*Inputs!I$37</f>
        <v>35301.502548118384</v>
      </c>
      <c r="AN638">
        <f>AF638/'Totals and Drop Down Lists'!AB$6*Inputs!J$37</f>
        <v>39514.252417882592</v>
      </c>
      <c r="AO638">
        <f>AG638/'Totals and Drop Down Lists'!AC$6*Inputs!K$37</f>
        <v>39575.099380569693</v>
      </c>
      <c r="AP638">
        <f>AH638/'Totals and Drop Down Lists'!AD$6*Inputs!L$37</f>
        <v>50315.071280089935</v>
      </c>
      <c r="AQ638">
        <f>IF(OR($D638="51",$D638="52",$D638="61"),(AA638/'Totals and Drop Down Lists'!W$4)*Inputs!E$38,0)</f>
        <v>0</v>
      </c>
      <c r="AR638">
        <f>IF(OR($D638="51",$D638="52",$D638="61"),(AB638/'Totals and Drop Down Lists'!X$4)*Inputs!F$38,0)</f>
        <v>0</v>
      </c>
      <c r="AS638">
        <f>IF(OR($D638="51",$D638="52",$D638="61"),(AC638/'Totals and Drop Down Lists'!Y$4)*Inputs!G$38,0)</f>
        <v>0</v>
      </c>
      <c r="AT638">
        <f>IF(OR($D638="51",$D638="52",$D638="61"),(AD638/'Totals and Drop Down Lists'!Z$4)*Inputs!H$38,0)</f>
        <v>0</v>
      </c>
      <c r="AU638">
        <f>IF(OR($D638="51",$D638="52",$D638="61"),(AE638/'Totals and Drop Down Lists'!AA$4)*Inputs!I$38,0)</f>
        <v>0</v>
      </c>
      <c r="AV638">
        <f>IF(OR($D638="51",$D638="52",$D638="61"),(AF638/'Totals and Drop Down Lists'!AB$4)*Inputs!J$38,0)</f>
        <v>0</v>
      </c>
      <c r="AW638">
        <f>IF(OR($D638="51",$D638="52",$D638="61"),(AG638/'Totals and Drop Down Lists'!AC$4)*Inputs!K$38,0)</f>
        <v>0</v>
      </c>
      <c r="AX638">
        <f>IF(OR($D638="51",$D638="52",$D638="61"),(AH638/'Totals and Drop Down Lists'!AD$4)*Inputs!L$38,0)</f>
        <v>0</v>
      </c>
      <c r="AY638">
        <f>IF(OR($D638="51",$D638="52",$D638="61"),0,(AA638/'Totals and Drop Down Lists'!W$5)*Inputs!E$39)</f>
        <v>0</v>
      </c>
      <c r="AZ638">
        <f>IF(OR($D638="51",$D638="52",$D638="61"),0,(AB638/'Totals and Drop Down Lists'!X$5)*Inputs!F$39)</f>
        <v>0</v>
      </c>
      <c r="BA638">
        <f>IF(OR($D638="51",$D638="52",$D638="61"),0,(AC638/'Totals and Drop Down Lists'!Y$5)*Inputs!G$39)</f>
        <v>0</v>
      </c>
      <c r="BB638">
        <f>IF(OR($D638="51",$D638="52",$D638="61"),0,(AD638/'Totals and Drop Down Lists'!Z$5)*Inputs!H$39)</f>
        <v>0</v>
      </c>
      <c r="BC638">
        <f>IF(OR($D638="51",$D638="52",$D638="61"),0,(AE638/'Totals and Drop Down Lists'!AA$5)*Inputs!I$39)</f>
        <v>0</v>
      </c>
      <c r="BD638">
        <f>IF(OR($D638="51",$D638="52",$D638="61"),0,(AF638/'Totals and Drop Down Lists'!AB$5)*Inputs!J$39)</f>
        <v>0</v>
      </c>
      <c r="BE638">
        <f>IF(OR($D638="51",$D638="52",$D638="61"),0,(AG638/'Totals and Drop Down Lists'!AC$5)*Inputs!K$39)</f>
        <v>0</v>
      </c>
      <c r="BF638">
        <f>IF(OR($D638="51",$D638="52",$D638="61"),0,(AH638/'Totals and Drop Down Lists'!AD$5)*Inputs!L$39)</f>
        <v>0</v>
      </c>
      <c r="BG638" s="10">
        <f t="shared" si="82"/>
        <v>357240.05054725707</v>
      </c>
    </row>
    <row r="639" spans="1:59" ht="28.8">
      <c r="A639" s="1" t="s">
        <v>7412</v>
      </c>
      <c r="B639" s="1" t="s">
        <v>1433</v>
      </c>
      <c r="C639" s="1" t="s">
        <v>1454</v>
      </c>
      <c r="D639" s="1" t="s">
        <v>10</v>
      </c>
      <c r="E639" s="1" t="s">
        <v>1455</v>
      </c>
      <c r="F639" s="2">
        <v>86999</v>
      </c>
      <c r="G639" s="2">
        <v>808</v>
      </c>
      <c r="H639" s="2">
        <v>422</v>
      </c>
      <c r="I639" s="2">
        <v>7866</v>
      </c>
      <c r="J639" s="2">
        <v>33584</v>
      </c>
      <c r="K639" s="2">
        <v>10289</v>
      </c>
      <c r="L639" s="2">
        <v>326</v>
      </c>
      <c r="M639" s="2">
        <v>18</v>
      </c>
      <c r="N639" s="2">
        <v>11</v>
      </c>
      <c r="O639" s="2">
        <v>327</v>
      </c>
      <c r="P639" s="2">
        <v>9</v>
      </c>
      <c r="Q639" s="2">
        <v>0</v>
      </c>
      <c r="R639" s="2">
        <v>130</v>
      </c>
      <c r="S639" s="2">
        <v>14736000</v>
      </c>
      <c r="T639" s="2">
        <v>625412200</v>
      </c>
      <c r="U639" s="2">
        <v>853</v>
      </c>
      <c r="V639" s="2">
        <v>85</v>
      </c>
      <c r="W639" s="2">
        <v>0</v>
      </c>
      <c r="X639" s="2">
        <v>1045</v>
      </c>
      <c r="Y639" s="2">
        <v>15</v>
      </c>
      <c r="Z639" s="2">
        <v>740</v>
      </c>
      <c r="AA639" s="9">
        <f t="shared" si="83"/>
        <v>86999</v>
      </c>
      <c r="AB639" s="9">
        <f t="shared" si="84"/>
        <v>6636</v>
      </c>
      <c r="AC639" s="9">
        <f t="shared" si="85"/>
        <v>821</v>
      </c>
      <c r="AD639" s="9">
        <f t="shared" si="86"/>
        <v>130</v>
      </c>
      <c r="AE639" s="44">
        <f t="shared" si="87"/>
        <v>2.2014544256204993E-4</v>
      </c>
      <c r="AF639" s="9">
        <f t="shared" si="88"/>
        <v>960</v>
      </c>
      <c r="AG639" s="9">
        <f t="shared" si="81"/>
        <v>755</v>
      </c>
      <c r="AH639" s="44">
        <f t="shared" si="89"/>
        <v>8.6067419878422329E-5</v>
      </c>
      <c r="AI639">
        <f>AA639/'Totals and Drop Down Lists'!W$6*Inputs!E$37</f>
        <v>78920.308281630758</v>
      </c>
      <c r="AJ639">
        <f>AB639/'Totals and Drop Down Lists'!X$6*Inputs!F$37</f>
        <v>21835.009344774906</v>
      </c>
      <c r="AK639">
        <f>AC639/'Totals and Drop Down Lists'!Y$6*Inputs!G$37</f>
        <v>5412.3093225653201</v>
      </c>
      <c r="AL639">
        <f>AD639/'Totals and Drop Down Lists'!Z$6*Inputs!H$37</f>
        <v>1042.2751650992057</v>
      </c>
      <c r="AM639">
        <f>AE639/'Totals and Drop Down Lists'!AA$6*Inputs!I$37</f>
        <v>27405.763128912589</v>
      </c>
      <c r="AN639">
        <f>AF639/'Totals and Drop Down Lists'!AB$6*Inputs!J$37</f>
        <v>19158.425414730955</v>
      </c>
      <c r="AO639">
        <f>AG639/'Totals and Drop Down Lists'!AC$6*Inputs!K$37</f>
        <v>14060.800015214172</v>
      </c>
      <c r="AP639">
        <f>AH639/'Totals and Drop Down Lists'!AD$6*Inputs!L$37</f>
        <v>20254.238092135431</v>
      </c>
      <c r="AQ639">
        <f>IF(OR($D639="51",$D639="52",$D639="61"),(AA639/'Totals and Drop Down Lists'!W$4)*Inputs!E$38,0)</f>
        <v>0</v>
      </c>
      <c r="AR639">
        <f>IF(OR($D639="51",$D639="52",$D639="61"),(AB639/'Totals and Drop Down Lists'!X$4)*Inputs!F$38,0)</f>
        <v>0</v>
      </c>
      <c r="AS639">
        <f>IF(OR($D639="51",$D639="52",$D639="61"),(AC639/'Totals and Drop Down Lists'!Y$4)*Inputs!G$38,0)</f>
        <v>0</v>
      </c>
      <c r="AT639">
        <f>IF(OR($D639="51",$D639="52",$D639="61"),(AD639/'Totals and Drop Down Lists'!Z$4)*Inputs!H$38,0)</f>
        <v>0</v>
      </c>
      <c r="AU639">
        <f>IF(OR($D639="51",$D639="52",$D639="61"),(AE639/'Totals and Drop Down Lists'!AA$4)*Inputs!I$38,0)</f>
        <v>0</v>
      </c>
      <c r="AV639">
        <f>IF(OR($D639="51",$D639="52",$D639="61"),(AF639/'Totals and Drop Down Lists'!AB$4)*Inputs!J$38,0)</f>
        <v>0</v>
      </c>
      <c r="AW639">
        <f>IF(OR($D639="51",$D639="52",$D639="61"),(AG639/'Totals and Drop Down Lists'!AC$4)*Inputs!K$38,0)</f>
        <v>0</v>
      </c>
      <c r="AX639">
        <f>IF(OR($D639="51",$D639="52",$D639="61"),(AH639/'Totals and Drop Down Lists'!AD$4)*Inputs!L$38,0)</f>
        <v>0</v>
      </c>
      <c r="AY639">
        <f>IF(OR($D639="51",$D639="52",$D639="61"),0,(AA639/'Totals and Drop Down Lists'!W$5)*Inputs!E$39)</f>
        <v>0</v>
      </c>
      <c r="AZ639">
        <f>IF(OR($D639="51",$D639="52",$D639="61"),0,(AB639/'Totals and Drop Down Lists'!X$5)*Inputs!F$39)</f>
        <v>0</v>
      </c>
      <c r="BA639">
        <f>IF(OR($D639="51",$D639="52",$D639="61"),0,(AC639/'Totals and Drop Down Lists'!Y$5)*Inputs!G$39)</f>
        <v>0</v>
      </c>
      <c r="BB639">
        <f>IF(OR($D639="51",$D639="52",$D639="61"),0,(AD639/'Totals and Drop Down Lists'!Z$5)*Inputs!H$39)</f>
        <v>0</v>
      </c>
      <c r="BC639">
        <f>IF(OR($D639="51",$D639="52",$D639="61"),0,(AE639/'Totals and Drop Down Lists'!AA$5)*Inputs!I$39)</f>
        <v>0</v>
      </c>
      <c r="BD639">
        <f>IF(OR($D639="51",$D639="52",$D639="61"),0,(AF639/'Totals and Drop Down Lists'!AB$5)*Inputs!J$39)</f>
        <v>0</v>
      </c>
      <c r="BE639">
        <f>IF(OR($D639="51",$D639="52",$D639="61"),0,(AG639/'Totals and Drop Down Lists'!AC$5)*Inputs!K$39)</f>
        <v>0</v>
      </c>
      <c r="BF639">
        <f>IF(OR($D639="51",$D639="52",$D639="61"),0,(AH639/'Totals and Drop Down Lists'!AD$5)*Inputs!L$39)</f>
        <v>0</v>
      </c>
      <c r="BG639" s="10">
        <f t="shared" si="82"/>
        <v>188089.1287650633</v>
      </c>
    </row>
    <row r="640" spans="1:59" ht="28.8">
      <c r="A640" s="1" t="s">
        <v>7412</v>
      </c>
      <c r="B640" s="1" t="s">
        <v>1433</v>
      </c>
      <c r="C640" s="1" t="s">
        <v>1456</v>
      </c>
      <c r="D640" s="1" t="s">
        <v>10</v>
      </c>
      <c r="E640" s="1" t="s">
        <v>1457</v>
      </c>
      <c r="F640" s="2">
        <v>101749</v>
      </c>
      <c r="G640" s="2">
        <v>1120</v>
      </c>
      <c r="H640" s="2">
        <v>110</v>
      </c>
      <c r="I640" s="2">
        <v>22105</v>
      </c>
      <c r="J640" s="2">
        <v>40883</v>
      </c>
      <c r="K640" s="2">
        <v>17528</v>
      </c>
      <c r="L640" s="2">
        <v>398</v>
      </c>
      <c r="M640" s="2">
        <v>108</v>
      </c>
      <c r="N640" s="2">
        <v>8</v>
      </c>
      <c r="O640" s="2">
        <v>851</v>
      </c>
      <c r="P640" s="2">
        <v>213</v>
      </c>
      <c r="Q640" s="2">
        <v>39</v>
      </c>
      <c r="R640" s="2">
        <v>295</v>
      </c>
      <c r="S640" s="2">
        <v>19910000</v>
      </c>
      <c r="T640" s="2">
        <v>742205300</v>
      </c>
      <c r="U640" s="2">
        <v>2296</v>
      </c>
      <c r="V640" s="2">
        <v>710</v>
      </c>
      <c r="W640" s="2">
        <v>65</v>
      </c>
      <c r="X640" s="2">
        <v>4895</v>
      </c>
      <c r="Y640" s="2">
        <v>230</v>
      </c>
      <c r="Z640" s="2">
        <v>3785</v>
      </c>
      <c r="AA640" s="9">
        <f t="shared" si="83"/>
        <v>101749</v>
      </c>
      <c r="AB640" s="9">
        <f t="shared" si="84"/>
        <v>20875</v>
      </c>
      <c r="AC640" s="9">
        <f t="shared" si="85"/>
        <v>1912</v>
      </c>
      <c r="AD640" s="9">
        <f t="shared" si="86"/>
        <v>295</v>
      </c>
      <c r="AE640" s="44">
        <f t="shared" si="87"/>
        <v>5.2482891990135038E-4</v>
      </c>
      <c r="AF640" s="9">
        <f t="shared" si="88"/>
        <v>4120</v>
      </c>
      <c r="AG640" s="9">
        <f t="shared" si="81"/>
        <v>4015</v>
      </c>
      <c r="AH640" s="44">
        <f t="shared" si="89"/>
        <v>6.405104852307093E-4</v>
      </c>
      <c r="AI640">
        <f>AA640/'Totals and Drop Down Lists'!W$6*Inputs!E$37</f>
        <v>92300.629287091215</v>
      </c>
      <c r="AJ640">
        <f>AB640/'Totals and Drop Down Lists'!X$6*Inputs!F$37</f>
        <v>68686.832440050654</v>
      </c>
      <c r="AK640">
        <f>AC640/'Totals and Drop Down Lists'!Y$6*Inputs!G$37</f>
        <v>12604.549847435923</v>
      </c>
      <c r="AL640">
        <f>AD640/'Totals and Drop Down Lists'!Z$6*Inputs!H$37</f>
        <v>2365.162874648197</v>
      </c>
      <c r="AM640">
        <f>AE640/'Totals and Drop Down Lists'!AA$6*Inputs!I$37</f>
        <v>65335.611287821121</v>
      </c>
      <c r="AN640">
        <f>AF640/'Totals and Drop Down Lists'!AB$6*Inputs!J$37</f>
        <v>82221.575738220345</v>
      </c>
      <c r="AO640">
        <f>AG640/'Totals and Drop Down Lists'!AC$6*Inputs!K$37</f>
        <v>74773.658359052846</v>
      </c>
      <c r="AP640">
        <f>AH640/'Totals and Drop Down Lists'!AD$6*Inputs!L$37</f>
        <v>150731.2742347515</v>
      </c>
      <c r="AQ640">
        <f>IF(OR($D640="51",$D640="52",$D640="61"),(AA640/'Totals and Drop Down Lists'!W$4)*Inputs!E$38,0)</f>
        <v>0</v>
      </c>
      <c r="AR640">
        <f>IF(OR($D640="51",$D640="52",$D640="61"),(AB640/'Totals and Drop Down Lists'!X$4)*Inputs!F$38,0)</f>
        <v>0</v>
      </c>
      <c r="AS640">
        <f>IF(OR($D640="51",$D640="52",$D640="61"),(AC640/'Totals and Drop Down Lists'!Y$4)*Inputs!G$38,0)</f>
        <v>0</v>
      </c>
      <c r="AT640">
        <f>IF(OR($D640="51",$D640="52",$D640="61"),(AD640/'Totals and Drop Down Lists'!Z$4)*Inputs!H$38,0)</f>
        <v>0</v>
      </c>
      <c r="AU640">
        <f>IF(OR($D640="51",$D640="52",$D640="61"),(AE640/'Totals and Drop Down Lists'!AA$4)*Inputs!I$38,0)</f>
        <v>0</v>
      </c>
      <c r="AV640">
        <f>IF(OR($D640="51",$D640="52",$D640="61"),(AF640/'Totals and Drop Down Lists'!AB$4)*Inputs!J$38,0)</f>
        <v>0</v>
      </c>
      <c r="AW640">
        <f>IF(OR($D640="51",$D640="52",$D640="61"),(AG640/'Totals and Drop Down Lists'!AC$4)*Inputs!K$38,0)</f>
        <v>0</v>
      </c>
      <c r="AX640">
        <f>IF(OR($D640="51",$D640="52",$D640="61"),(AH640/'Totals and Drop Down Lists'!AD$4)*Inputs!L$38,0)</f>
        <v>0</v>
      </c>
      <c r="AY640">
        <f>IF(OR($D640="51",$D640="52",$D640="61"),0,(AA640/'Totals and Drop Down Lists'!W$5)*Inputs!E$39)</f>
        <v>0</v>
      </c>
      <c r="AZ640">
        <f>IF(OR($D640="51",$D640="52",$D640="61"),0,(AB640/'Totals and Drop Down Lists'!X$5)*Inputs!F$39)</f>
        <v>0</v>
      </c>
      <c r="BA640">
        <f>IF(OR($D640="51",$D640="52",$D640="61"),0,(AC640/'Totals and Drop Down Lists'!Y$5)*Inputs!G$39)</f>
        <v>0</v>
      </c>
      <c r="BB640">
        <f>IF(OR($D640="51",$D640="52",$D640="61"),0,(AD640/'Totals and Drop Down Lists'!Z$5)*Inputs!H$39)</f>
        <v>0</v>
      </c>
      <c r="BC640">
        <f>IF(OR($D640="51",$D640="52",$D640="61"),0,(AE640/'Totals and Drop Down Lists'!AA$5)*Inputs!I$39)</f>
        <v>0</v>
      </c>
      <c r="BD640">
        <f>IF(OR($D640="51",$D640="52",$D640="61"),0,(AF640/'Totals and Drop Down Lists'!AB$5)*Inputs!J$39)</f>
        <v>0</v>
      </c>
      <c r="BE640">
        <f>IF(OR($D640="51",$D640="52",$D640="61"),0,(AG640/'Totals and Drop Down Lists'!AC$5)*Inputs!K$39)</f>
        <v>0</v>
      </c>
      <c r="BF640">
        <f>IF(OR($D640="51",$D640="52",$D640="61"),0,(AH640/'Totals and Drop Down Lists'!AD$5)*Inputs!L$39)</f>
        <v>0</v>
      </c>
      <c r="BG640" s="10">
        <f t="shared" si="82"/>
        <v>549019.29406907177</v>
      </c>
    </row>
    <row r="641" spans="1:59" ht="28.8">
      <c r="A641" s="1" t="s">
        <v>7412</v>
      </c>
      <c r="B641" s="1" t="s">
        <v>1433</v>
      </c>
      <c r="C641" s="1" t="s">
        <v>1458</v>
      </c>
      <c r="D641" s="1" t="s">
        <v>10</v>
      </c>
      <c r="E641" s="1" t="s">
        <v>1459</v>
      </c>
      <c r="F641" s="2">
        <v>86834</v>
      </c>
      <c r="G641" s="2">
        <v>723</v>
      </c>
      <c r="H641" s="2">
        <v>105</v>
      </c>
      <c r="I641" s="2">
        <v>10937</v>
      </c>
      <c r="J641" s="2">
        <v>31204</v>
      </c>
      <c r="K641" s="2">
        <v>9165</v>
      </c>
      <c r="L641" s="2">
        <v>537</v>
      </c>
      <c r="M641" s="2">
        <v>33</v>
      </c>
      <c r="N641" s="2">
        <v>0</v>
      </c>
      <c r="O641" s="2">
        <v>292</v>
      </c>
      <c r="P641" s="2">
        <v>84</v>
      </c>
      <c r="Q641" s="2">
        <v>17</v>
      </c>
      <c r="R641" s="2">
        <v>200</v>
      </c>
      <c r="S641" s="2">
        <v>11383400</v>
      </c>
      <c r="T641" s="2">
        <v>472315000</v>
      </c>
      <c r="U641" s="2">
        <v>955</v>
      </c>
      <c r="V641" s="2">
        <v>415</v>
      </c>
      <c r="W641" s="2">
        <v>0</v>
      </c>
      <c r="X641" s="2">
        <v>1425</v>
      </c>
      <c r="Y641" s="2">
        <v>80</v>
      </c>
      <c r="Z641" s="2">
        <v>955</v>
      </c>
      <c r="AA641" s="9">
        <f t="shared" si="83"/>
        <v>86834</v>
      </c>
      <c r="AB641" s="9">
        <f t="shared" si="84"/>
        <v>10109</v>
      </c>
      <c r="AC641" s="9">
        <f t="shared" si="85"/>
        <v>1163</v>
      </c>
      <c r="AD641" s="9">
        <f t="shared" si="86"/>
        <v>200</v>
      </c>
      <c r="AE641" s="44">
        <f t="shared" si="87"/>
        <v>1.8799679928839755E-4</v>
      </c>
      <c r="AF641" s="9">
        <f t="shared" si="88"/>
        <v>1010</v>
      </c>
      <c r="AG641" s="9">
        <f t="shared" si="81"/>
        <v>1035</v>
      </c>
      <c r="AH641" s="44">
        <f t="shared" si="89"/>
        <v>1.1311329045798483E-4</v>
      </c>
      <c r="AI641">
        <f>AA641/'Totals and Drop Down Lists'!W$6*Inputs!E$37</f>
        <v>78770.630114451036</v>
      </c>
      <c r="AJ641">
        <f>AB641/'Totals and Drop Down Lists'!X$6*Inputs!F$37</f>
        <v>33262.52403048968</v>
      </c>
      <c r="AK641">
        <f>AC641/'Totals and Drop Down Lists'!Y$6*Inputs!G$37</f>
        <v>7666.8888454853441</v>
      </c>
      <c r="AL641">
        <f>AD641/'Totals and Drop Down Lists'!Z$6*Inputs!H$37</f>
        <v>1603.5002539987779</v>
      </c>
      <c r="AM641">
        <f>AE641/'Totals and Drop Down Lists'!AA$6*Inputs!I$37</f>
        <v>23403.599412871579</v>
      </c>
      <c r="AN641">
        <f>AF641/'Totals and Drop Down Lists'!AB$6*Inputs!J$37</f>
        <v>20156.260071748191</v>
      </c>
      <c r="AO641">
        <f>AG641/'Totals and Drop Down Lists'!AC$6*Inputs!K$37</f>
        <v>19275.401345359827</v>
      </c>
      <c r="AP641">
        <f>AH641/'Totals and Drop Down Lists'!AD$6*Inputs!L$37</f>
        <v>26618.940355795072</v>
      </c>
      <c r="AQ641">
        <f>IF(OR($D641="51",$D641="52",$D641="61"),(AA641/'Totals and Drop Down Lists'!W$4)*Inputs!E$38,0)</f>
        <v>0</v>
      </c>
      <c r="AR641">
        <f>IF(OR($D641="51",$D641="52",$D641="61"),(AB641/'Totals and Drop Down Lists'!X$4)*Inputs!F$38,0)</f>
        <v>0</v>
      </c>
      <c r="AS641">
        <f>IF(OR($D641="51",$D641="52",$D641="61"),(AC641/'Totals and Drop Down Lists'!Y$4)*Inputs!G$38,0)</f>
        <v>0</v>
      </c>
      <c r="AT641">
        <f>IF(OR($D641="51",$D641="52",$D641="61"),(AD641/'Totals and Drop Down Lists'!Z$4)*Inputs!H$38,0)</f>
        <v>0</v>
      </c>
      <c r="AU641">
        <f>IF(OR($D641="51",$D641="52",$D641="61"),(AE641/'Totals and Drop Down Lists'!AA$4)*Inputs!I$38,0)</f>
        <v>0</v>
      </c>
      <c r="AV641">
        <f>IF(OR($D641="51",$D641="52",$D641="61"),(AF641/'Totals and Drop Down Lists'!AB$4)*Inputs!J$38,0)</f>
        <v>0</v>
      </c>
      <c r="AW641">
        <f>IF(OR($D641="51",$D641="52",$D641="61"),(AG641/'Totals and Drop Down Lists'!AC$4)*Inputs!K$38,0)</f>
        <v>0</v>
      </c>
      <c r="AX641">
        <f>IF(OR($D641="51",$D641="52",$D641="61"),(AH641/'Totals and Drop Down Lists'!AD$4)*Inputs!L$38,0)</f>
        <v>0</v>
      </c>
      <c r="AY641">
        <f>IF(OR($D641="51",$D641="52",$D641="61"),0,(AA641/'Totals and Drop Down Lists'!W$5)*Inputs!E$39)</f>
        <v>0</v>
      </c>
      <c r="AZ641">
        <f>IF(OR($D641="51",$D641="52",$D641="61"),0,(AB641/'Totals and Drop Down Lists'!X$5)*Inputs!F$39)</f>
        <v>0</v>
      </c>
      <c r="BA641">
        <f>IF(OR($D641="51",$D641="52",$D641="61"),0,(AC641/'Totals and Drop Down Lists'!Y$5)*Inputs!G$39)</f>
        <v>0</v>
      </c>
      <c r="BB641">
        <f>IF(OR($D641="51",$D641="52",$D641="61"),0,(AD641/'Totals and Drop Down Lists'!Z$5)*Inputs!H$39)</f>
        <v>0</v>
      </c>
      <c r="BC641">
        <f>IF(OR($D641="51",$D641="52",$D641="61"),0,(AE641/'Totals and Drop Down Lists'!AA$5)*Inputs!I$39)</f>
        <v>0</v>
      </c>
      <c r="BD641">
        <f>IF(OR($D641="51",$D641="52",$D641="61"),0,(AF641/'Totals and Drop Down Lists'!AB$5)*Inputs!J$39)</f>
        <v>0</v>
      </c>
      <c r="BE641">
        <f>IF(OR($D641="51",$D641="52",$D641="61"),0,(AG641/'Totals and Drop Down Lists'!AC$5)*Inputs!K$39)</f>
        <v>0</v>
      </c>
      <c r="BF641">
        <f>IF(OR($D641="51",$D641="52",$D641="61"),0,(AH641/'Totals and Drop Down Lists'!AD$5)*Inputs!L$39)</f>
        <v>0</v>
      </c>
      <c r="BG641" s="10">
        <f t="shared" si="82"/>
        <v>210757.7444301995</v>
      </c>
    </row>
    <row r="642" spans="1:59" ht="28.8">
      <c r="A642" s="1" t="s">
        <v>7412</v>
      </c>
      <c r="B642" s="1" t="s">
        <v>1433</v>
      </c>
      <c r="C642" s="1" t="s">
        <v>1460</v>
      </c>
      <c r="D642" s="1" t="s">
        <v>10</v>
      </c>
      <c r="E642" s="1" t="s">
        <v>1461</v>
      </c>
      <c r="F642" s="2">
        <v>61586</v>
      </c>
      <c r="G642" s="2">
        <v>487</v>
      </c>
      <c r="H642" s="2">
        <v>105</v>
      </c>
      <c r="I642" s="2">
        <v>8055</v>
      </c>
      <c r="J642" s="2">
        <v>26919</v>
      </c>
      <c r="K642" s="2">
        <v>6682</v>
      </c>
      <c r="L642" s="2">
        <v>244</v>
      </c>
      <c r="M642" s="2">
        <v>47</v>
      </c>
      <c r="N642" s="2">
        <v>0</v>
      </c>
      <c r="O642" s="2">
        <v>306</v>
      </c>
      <c r="P642" s="2">
        <v>46</v>
      </c>
      <c r="Q642" s="2">
        <v>7</v>
      </c>
      <c r="R642" s="2">
        <v>27</v>
      </c>
      <c r="S642" s="2">
        <v>7346800</v>
      </c>
      <c r="T642" s="2">
        <v>300173900</v>
      </c>
      <c r="U642" s="2">
        <v>711</v>
      </c>
      <c r="V642" s="2">
        <v>260</v>
      </c>
      <c r="W642" s="2">
        <v>30</v>
      </c>
      <c r="X642" s="2">
        <v>940</v>
      </c>
      <c r="Y642" s="2">
        <v>95</v>
      </c>
      <c r="Z642" s="2">
        <v>650</v>
      </c>
      <c r="AA642" s="9">
        <f t="shared" si="83"/>
        <v>61586</v>
      </c>
      <c r="AB642" s="9">
        <f t="shared" si="84"/>
        <v>7463</v>
      </c>
      <c r="AC642" s="9">
        <f t="shared" si="85"/>
        <v>677</v>
      </c>
      <c r="AD642" s="9">
        <f t="shared" si="86"/>
        <v>27</v>
      </c>
      <c r="AE642" s="44">
        <f t="shared" si="87"/>
        <v>1.1583766805002267E-4</v>
      </c>
      <c r="AF642" s="9">
        <f t="shared" si="88"/>
        <v>650</v>
      </c>
      <c r="AG642" s="9">
        <f t="shared" ref="AG642:AG705" si="90">Y642+Z642</f>
        <v>745</v>
      </c>
      <c r="AH642" s="44">
        <f t="shared" si="89"/>
        <v>6.881053078515365E-5</v>
      </c>
      <c r="AI642">
        <f>AA642/'Totals and Drop Down Lists'!W$6*Inputs!E$37</f>
        <v>55867.149114731343</v>
      </c>
      <c r="AJ642">
        <f>AB642/'Totals and Drop Down Lists'!X$6*Inputs!F$37</f>
        <v>24556.159544914874</v>
      </c>
      <c r="AK642">
        <f>AC642/'Totals and Drop Down Lists'!Y$6*Inputs!G$37</f>
        <v>4463.0126813358365</v>
      </c>
      <c r="AL642">
        <f>AD642/'Totals and Drop Down Lists'!Z$6*Inputs!H$37</f>
        <v>216.47253428983501</v>
      </c>
      <c r="AM642">
        <f>AE642/'Totals and Drop Down Lists'!AA$6*Inputs!I$37</f>
        <v>14420.55604257959</v>
      </c>
      <c r="AN642">
        <f>AF642/'Totals and Drop Down Lists'!AB$6*Inputs!J$37</f>
        <v>12971.850541224083</v>
      </c>
      <c r="AO642">
        <f>AG642/'Totals and Drop Down Lists'!AC$6*Inputs!K$37</f>
        <v>13874.564253423256</v>
      </c>
      <c r="AP642">
        <f>AH642/'Totals and Drop Down Lists'!AD$6*Inputs!L$37</f>
        <v>16193.175951334957</v>
      </c>
      <c r="AQ642">
        <f>IF(OR($D642="51",$D642="52",$D642="61"),(AA642/'Totals and Drop Down Lists'!W$4)*Inputs!E$38,0)</f>
        <v>0</v>
      </c>
      <c r="AR642">
        <f>IF(OR($D642="51",$D642="52",$D642="61"),(AB642/'Totals and Drop Down Lists'!X$4)*Inputs!F$38,0)</f>
        <v>0</v>
      </c>
      <c r="AS642">
        <f>IF(OR($D642="51",$D642="52",$D642="61"),(AC642/'Totals and Drop Down Lists'!Y$4)*Inputs!G$38,0)</f>
        <v>0</v>
      </c>
      <c r="AT642">
        <f>IF(OR($D642="51",$D642="52",$D642="61"),(AD642/'Totals and Drop Down Lists'!Z$4)*Inputs!H$38,0)</f>
        <v>0</v>
      </c>
      <c r="AU642">
        <f>IF(OR($D642="51",$D642="52",$D642="61"),(AE642/'Totals and Drop Down Lists'!AA$4)*Inputs!I$38,0)</f>
        <v>0</v>
      </c>
      <c r="AV642">
        <f>IF(OR($D642="51",$D642="52",$D642="61"),(AF642/'Totals and Drop Down Lists'!AB$4)*Inputs!J$38,0)</f>
        <v>0</v>
      </c>
      <c r="AW642">
        <f>IF(OR($D642="51",$D642="52",$D642="61"),(AG642/'Totals and Drop Down Lists'!AC$4)*Inputs!K$38,0)</f>
        <v>0</v>
      </c>
      <c r="AX642">
        <f>IF(OR($D642="51",$D642="52",$D642="61"),(AH642/'Totals and Drop Down Lists'!AD$4)*Inputs!L$38,0)</f>
        <v>0</v>
      </c>
      <c r="AY642">
        <f>IF(OR($D642="51",$D642="52",$D642="61"),0,(AA642/'Totals and Drop Down Lists'!W$5)*Inputs!E$39)</f>
        <v>0</v>
      </c>
      <c r="AZ642">
        <f>IF(OR($D642="51",$D642="52",$D642="61"),0,(AB642/'Totals and Drop Down Lists'!X$5)*Inputs!F$39)</f>
        <v>0</v>
      </c>
      <c r="BA642">
        <f>IF(OR($D642="51",$D642="52",$D642="61"),0,(AC642/'Totals and Drop Down Lists'!Y$5)*Inputs!G$39)</f>
        <v>0</v>
      </c>
      <c r="BB642">
        <f>IF(OR($D642="51",$D642="52",$D642="61"),0,(AD642/'Totals and Drop Down Lists'!Z$5)*Inputs!H$39)</f>
        <v>0</v>
      </c>
      <c r="BC642">
        <f>IF(OR($D642="51",$D642="52",$D642="61"),0,(AE642/'Totals and Drop Down Lists'!AA$5)*Inputs!I$39)</f>
        <v>0</v>
      </c>
      <c r="BD642">
        <f>IF(OR($D642="51",$D642="52",$D642="61"),0,(AF642/'Totals and Drop Down Lists'!AB$5)*Inputs!J$39)</f>
        <v>0</v>
      </c>
      <c r="BE642">
        <f>IF(OR($D642="51",$D642="52",$D642="61"),0,(AG642/'Totals and Drop Down Lists'!AC$5)*Inputs!K$39)</f>
        <v>0</v>
      </c>
      <c r="BF642">
        <f>IF(OR($D642="51",$D642="52",$D642="61"),0,(AH642/'Totals and Drop Down Lists'!AD$5)*Inputs!L$39)</f>
        <v>0</v>
      </c>
      <c r="BG642" s="10">
        <f t="shared" ref="BG642:BG705" si="91">SUM(AI642:BF642)</f>
        <v>142562.94066383378</v>
      </c>
    </row>
    <row r="643" spans="1:59" ht="28.8">
      <c r="A643" s="1" t="s">
        <v>7412</v>
      </c>
      <c r="B643" s="1" t="s">
        <v>1433</v>
      </c>
      <c r="C643" s="1" t="s">
        <v>1462</v>
      </c>
      <c r="D643" s="1" t="s">
        <v>10</v>
      </c>
      <c r="E643" s="1" t="s">
        <v>1463</v>
      </c>
      <c r="F643" s="2">
        <v>66435</v>
      </c>
      <c r="G643" s="2">
        <v>208</v>
      </c>
      <c r="H643" s="2">
        <v>47</v>
      </c>
      <c r="I643" s="2">
        <v>4327</v>
      </c>
      <c r="J643" s="2">
        <v>21039</v>
      </c>
      <c r="K643" s="2">
        <v>5657</v>
      </c>
      <c r="L643" s="2">
        <v>160</v>
      </c>
      <c r="M643" s="2">
        <v>15</v>
      </c>
      <c r="N643" s="2">
        <v>12</v>
      </c>
      <c r="O643" s="2">
        <v>208</v>
      </c>
      <c r="P643" s="2">
        <v>28</v>
      </c>
      <c r="Q643" s="2">
        <v>0</v>
      </c>
      <c r="R643" s="2">
        <v>33</v>
      </c>
      <c r="S643" s="2">
        <v>10264500</v>
      </c>
      <c r="T643" s="2">
        <v>458571100</v>
      </c>
      <c r="U643" s="2">
        <v>377</v>
      </c>
      <c r="V643" s="2">
        <v>195</v>
      </c>
      <c r="W643" s="2">
        <v>0</v>
      </c>
      <c r="X643" s="2">
        <v>470</v>
      </c>
      <c r="Y643" s="2">
        <v>0</v>
      </c>
      <c r="Z643" s="2">
        <v>275</v>
      </c>
      <c r="AA643" s="9">
        <f t="shared" ref="AA643:AA706" si="92">F643</f>
        <v>66435</v>
      </c>
      <c r="AB643" s="9">
        <f t="shared" ref="AB643:AB706" si="93">I643-G643-H643</f>
        <v>4072</v>
      </c>
      <c r="AC643" s="9">
        <f t="shared" ref="AC643:AC706" si="94">L643+M643+N643+O643+P643+Q643+R643</f>
        <v>456</v>
      </c>
      <c r="AD643" s="9">
        <f t="shared" ref="AD643:AD706" si="95">R643</f>
        <v>33</v>
      </c>
      <c r="AE643" s="44">
        <f t="shared" ref="AE643:AE706" si="96">IF(ISERROR(((K643^2)*SUM(J:J))/((SUM(K:K)^2)*J643)), 0, ((K643^2)*SUM(J:J))/((SUM(K:K)^2)*J643))</f>
        <v>1.0622898938286256E-4</v>
      </c>
      <c r="AF643" s="9">
        <f t="shared" ref="AF643:AF706" si="97">-IF((W643+V643-X643)&gt;0, 0, (W643+V643-X643))</f>
        <v>275</v>
      </c>
      <c r="AG643" s="9">
        <f t="shared" si="90"/>
        <v>275</v>
      </c>
      <c r="AH643" s="44">
        <f t="shared" ref="AH643:AH706" si="98">(K643*SUM(J:J)*AG643)/(J643*SUM(K:K)*SUM(AG:AG))</f>
        <v>2.7513438208368154E-5</v>
      </c>
      <c r="AI643">
        <f>AA643/'Totals and Drop Down Lists'!W$6*Inputs!E$37</f>
        <v>60265.872949001023</v>
      </c>
      <c r="AJ643">
        <f>AB643/'Totals and Drop Down Lists'!X$6*Inputs!F$37</f>
        <v>13398.456608186169</v>
      </c>
      <c r="AK643">
        <f>AC643/'Totals and Drop Down Lists'!Y$6*Inputs!G$37</f>
        <v>3006.1060305600317</v>
      </c>
      <c r="AL643">
        <f>AD643/'Totals and Drop Down Lists'!Z$6*Inputs!H$37</f>
        <v>264.57754190979836</v>
      </c>
      <c r="AM643">
        <f>AE643/'Totals and Drop Down Lists'!AA$6*Inputs!I$37</f>
        <v>13224.377877502187</v>
      </c>
      <c r="AN643">
        <f>AF643/'Totals and Drop Down Lists'!AB$6*Inputs!J$37</f>
        <v>5488.0906135948035</v>
      </c>
      <c r="AO643">
        <f>AG643/'Totals and Drop Down Lists'!AC$6*Inputs!K$37</f>
        <v>5121.4834492501959</v>
      </c>
      <c r="AP643">
        <f>AH643/'Totals and Drop Down Lists'!AD$6*Inputs!L$37</f>
        <v>6474.734911221085</v>
      </c>
      <c r="AQ643">
        <f>IF(OR($D643="51",$D643="52",$D643="61"),(AA643/'Totals and Drop Down Lists'!W$4)*Inputs!E$38,0)</f>
        <v>0</v>
      </c>
      <c r="AR643">
        <f>IF(OR($D643="51",$D643="52",$D643="61"),(AB643/'Totals and Drop Down Lists'!X$4)*Inputs!F$38,0)</f>
        <v>0</v>
      </c>
      <c r="AS643">
        <f>IF(OR($D643="51",$D643="52",$D643="61"),(AC643/'Totals and Drop Down Lists'!Y$4)*Inputs!G$38,0)</f>
        <v>0</v>
      </c>
      <c r="AT643">
        <f>IF(OR($D643="51",$D643="52",$D643="61"),(AD643/'Totals and Drop Down Lists'!Z$4)*Inputs!H$38,0)</f>
        <v>0</v>
      </c>
      <c r="AU643">
        <f>IF(OR($D643="51",$D643="52",$D643="61"),(AE643/'Totals and Drop Down Lists'!AA$4)*Inputs!I$38,0)</f>
        <v>0</v>
      </c>
      <c r="AV643">
        <f>IF(OR($D643="51",$D643="52",$D643="61"),(AF643/'Totals and Drop Down Lists'!AB$4)*Inputs!J$38,0)</f>
        <v>0</v>
      </c>
      <c r="AW643">
        <f>IF(OR($D643="51",$D643="52",$D643="61"),(AG643/'Totals and Drop Down Lists'!AC$4)*Inputs!K$38,0)</f>
        <v>0</v>
      </c>
      <c r="AX643">
        <f>IF(OR($D643="51",$D643="52",$D643="61"),(AH643/'Totals and Drop Down Lists'!AD$4)*Inputs!L$38,0)</f>
        <v>0</v>
      </c>
      <c r="AY643">
        <f>IF(OR($D643="51",$D643="52",$D643="61"),0,(AA643/'Totals and Drop Down Lists'!W$5)*Inputs!E$39)</f>
        <v>0</v>
      </c>
      <c r="AZ643">
        <f>IF(OR($D643="51",$D643="52",$D643="61"),0,(AB643/'Totals and Drop Down Lists'!X$5)*Inputs!F$39)</f>
        <v>0</v>
      </c>
      <c r="BA643">
        <f>IF(OR($D643="51",$D643="52",$D643="61"),0,(AC643/'Totals and Drop Down Lists'!Y$5)*Inputs!G$39)</f>
        <v>0</v>
      </c>
      <c r="BB643">
        <f>IF(OR($D643="51",$D643="52",$D643="61"),0,(AD643/'Totals and Drop Down Lists'!Z$5)*Inputs!H$39)</f>
        <v>0</v>
      </c>
      <c r="BC643">
        <f>IF(OR($D643="51",$D643="52",$D643="61"),0,(AE643/'Totals and Drop Down Lists'!AA$5)*Inputs!I$39)</f>
        <v>0</v>
      </c>
      <c r="BD643">
        <f>IF(OR($D643="51",$D643="52",$D643="61"),0,(AF643/'Totals and Drop Down Lists'!AB$5)*Inputs!J$39)</f>
        <v>0</v>
      </c>
      <c r="BE643">
        <f>IF(OR($D643="51",$D643="52",$D643="61"),0,(AG643/'Totals and Drop Down Lists'!AC$5)*Inputs!K$39)</f>
        <v>0</v>
      </c>
      <c r="BF643">
        <f>IF(OR($D643="51",$D643="52",$D643="61"),0,(AH643/'Totals and Drop Down Lists'!AD$5)*Inputs!L$39)</f>
        <v>0</v>
      </c>
      <c r="BG643" s="10">
        <f t="shared" si="91"/>
        <v>107243.69998122528</v>
      </c>
    </row>
    <row r="644" spans="1:59" ht="28.8">
      <c r="A644" s="1" t="s">
        <v>7412</v>
      </c>
      <c r="B644" s="1" t="s">
        <v>1433</v>
      </c>
      <c r="C644" s="1" t="s">
        <v>1464</v>
      </c>
      <c r="D644" s="1" t="s">
        <v>215</v>
      </c>
      <c r="E644" s="1" t="s">
        <v>1465</v>
      </c>
      <c r="F644" s="2">
        <v>316828</v>
      </c>
      <c r="G644" s="2">
        <v>2179</v>
      </c>
      <c r="H644" s="2">
        <v>593</v>
      </c>
      <c r="I644" s="2">
        <v>52086</v>
      </c>
      <c r="J644" s="2">
        <v>118102</v>
      </c>
      <c r="K644" s="2">
        <v>41961</v>
      </c>
      <c r="L644" s="2">
        <v>1339</v>
      </c>
      <c r="M644" s="2">
        <v>265</v>
      </c>
      <c r="N644" s="2">
        <v>28</v>
      </c>
      <c r="O644" s="2">
        <v>2132</v>
      </c>
      <c r="P644" s="2">
        <v>436</v>
      </c>
      <c r="Q644" s="2">
        <v>196</v>
      </c>
      <c r="R644" s="2">
        <v>898</v>
      </c>
      <c r="S644" s="2">
        <v>48481700</v>
      </c>
      <c r="T644" s="2">
        <v>1799238100</v>
      </c>
      <c r="U644" s="2">
        <v>4392</v>
      </c>
      <c r="V644" s="2">
        <v>1443</v>
      </c>
      <c r="W644" s="2">
        <v>70</v>
      </c>
      <c r="X644" s="2">
        <v>9780</v>
      </c>
      <c r="Y644" s="2">
        <v>608</v>
      </c>
      <c r="Z644" s="2">
        <v>7640</v>
      </c>
      <c r="AA644" s="9">
        <f t="shared" si="92"/>
        <v>316828</v>
      </c>
      <c r="AB644" s="9">
        <f t="shared" si="93"/>
        <v>49314</v>
      </c>
      <c r="AC644" s="9">
        <f t="shared" si="94"/>
        <v>5294</v>
      </c>
      <c r="AD644" s="9">
        <f t="shared" si="95"/>
        <v>898</v>
      </c>
      <c r="AE644" s="44">
        <f t="shared" si="96"/>
        <v>1.0411904904673328E-3</v>
      </c>
      <c r="AF644" s="9">
        <f t="shared" si="97"/>
        <v>8267</v>
      </c>
      <c r="AG644" s="9">
        <f t="shared" si="90"/>
        <v>8248</v>
      </c>
      <c r="AH644" s="44">
        <f t="shared" si="98"/>
        <v>1.0904062093578925E-3</v>
      </c>
      <c r="AI644">
        <f>AA644/'Totals and Drop Down Lists'!W$6*Inputs!E$37</f>
        <v>287407.48091647617</v>
      </c>
      <c r="AJ644">
        <f>AB644/'Totals and Drop Down Lists'!X$6*Inputs!F$37</f>
        <v>162262.15353047464</v>
      </c>
      <c r="AK644">
        <f>AC644/'Totals and Drop Down Lists'!Y$6*Inputs!G$37</f>
        <v>34899.836240756158</v>
      </c>
      <c r="AL644">
        <f>AD644/'Totals and Drop Down Lists'!Z$6*Inputs!H$37</f>
        <v>7199.7161404545122</v>
      </c>
      <c r="AM644">
        <f>AE644/'Totals and Drop Down Lists'!AA$6*Inputs!I$37</f>
        <v>129617.12775762464</v>
      </c>
      <c r="AN644">
        <f>AF644/'Totals and Drop Down Lists'!AB$6*Inputs!J$37</f>
        <v>164981.98219122997</v>
      </c>
      <c r="AO644">
        <f>AG644/'Totals and Drop Down Lists'!AC$6*Inputs!K$37</f>
        <v>153607.25632514767</v>
      </c>
      <c r="AP644">
        <f>AH644/'Totals and Drop Down Lists'!AD$6*Inputs!L$37</f>
        <v>256605.19407547114</v>
      </c>
      <c r="AQ644">
        <f>IF(OR($D644="51",$D644="52",$D644="61"),(AA644/'Totals and Drop Down Lists'!W$4)*Inputs!E$38,0)</f>
        <v>0</v>
      </c>
      <c r="AR644">
        <f>IF(OR($D644="51",$D644="52",$D644="61"),(AB644/'Totals and Drop Down Lists'!X$4)*Inputs!F$38,0)</f>
        <v>0</v>
      </c>
      <c r="AS644">
        <f>IF(OR($D644="51",$D644="52",$D644="61"),(AC644/'Totals and Drop Down Lists'!Y$4)*Inputs!G$38,0)</f>
        <v>0</v>
      </c>
      <c r="AT644">
        <f>IF(OR($D644="51",$D644="52",$D644="61"),(AD644/'Totals and Drop Down Lists'!Z$4)*Inputs!H$38,0)</f>
        <v>0</v>
      </c>
      <c r="AU644">
        <f>IF(OR($D644="51",$D644="52",$D644="61"),(AE644/'Totals and Drop Down Lists'!AA$4)*Inputs!I$38,0)</f>
        <v>0</v>
      </c>
      <c r="AV644">
        <f>IF(OR($D644="51",$D644="52",$D644="61"),(AF644/'Totals and Drop Down Lists'!AB$4)*Inputs!J$38,0)</f>
        <v>0</v>
      </c>
      <c r="AW644">
        <f>IF(OR($D644="51",$D644="52",$D644="61"),(AG644/'Totals and Drop Down Lists'!AC$4)*Inputs!K$38,0)</f>
        <v>0</v>
      </c>
      <c r="AX644">
        <f>IF(OR($D644="51",$D644="52",$D644="61"),(AH644/'Totals and Drop Down Lists'!AD$4)*Inputs!L$38,0)</f>
        <v>0</v>
      </c>
      <c r="AY644">
        <f>IF(OR($D644="51",$D644="52",$D644="61"),0,(AA644/'Totals and Drop Down Lists'!W$5)*Inputs!E$39)</f>
        <v>0</v>
      </c>
      <c r="AZ644">
        <f>IF(OR($D644="51",$D644="52",$D644="61"),0,(AB644/'Totals and Drop Down Lists'!X$5)*Inputs!F$39)</f>
        <v>0</v>
      </c>
      <c r="BA644">
        <f>IF(OR($D644="51",$D644="52",$D644="61"),0,(AC644/'Totals and Drop Down Lists'!Y$5)*Inputs!G$39)</f>
        <v>0</v>
      </c>
      <c r="BB644">
        <f>IF(OR($D644="51",$D644="52",$D644="61"),0,(AD644/'Totals and Drop Down Lists'!Z$5)*Inputs!H$39)</f>
        <v>0</v>
      </c>
      <c r="BC644">
        <f>IF(OR($D644="51",$D644="52",$D644="61"),0,(AE644/'Totals and Drop Down Lists'!AA$5)*Inputs!I$39)</f>
        <v>0</v>
      </c>
      <c r="BD644">
        <f>IF(OR($D644="51",$D644="52",$D644="61"),0,(AF644/'Totals and Drop Down Lists'!AB$5)*Inputs!J$39)</f>
        <v>0</v>
      </c>
      <c r="BE644">
        <f>IF(OR($D644="51",$D644="52",$D644="61"),0,(AG644/'Totals and Drop Down Lists'!AC$5)*Inputs!K$39)</f>
        <v>0</v>
      </c>
      <c r="BF644">
        <f>IF(OR($D644="51",$D644="52",$D644="61"),0,(AH644/'Totals and Drop Down Lists'!AD$5)*Inputs!L$39)</f>
        <v>0</v>
      </c>
      <c r="BG644" s="10">
        <f t="shared" si="91"/>
        <v>1196580.7471776349</v>
      </c>
    </row>
    <row r="645" spans="1:59" ht="28.8">
      <c r="A645" s="1" t="s">
        <v>7413</v>
      </c>
      <c r="B645" s="1" t="s">
        <v>4972</v>
      </c>
      <c r="C645" s="1" t="s">
        <v>4973</v>
      </c>
      <c r="D645" s="1" t="s">
        <v>10</v>
      </c>
      <c r="E645" s="1" t="s">
        <v>4974</v>
      </c>
      <c r="F645" s="2">
        <v>16796</v>
      </c>
      <c r="G645" s="2">
        <v>60</v>
      </c>
      <c r="H645" s="2">
        <v>0</v>
      </c>
      <c r="I645" s="2">
        <v>1922</v>
      </c>
      <c r="J645" s="2">
        <v>8197</v>
      </c>
      <c r="K645" s="2">
        <v>1842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79</v>
      </c>
      <c r="S645" s="2">
        <v>1605100</v>
      </c>
      <c r="T645" s="2">
        <v>101114900</v>
      </c>
      <c r="U645" s="2">
        <v>329</v>
      </c>
      <c r="V645" s="2">
        <v>95</v>
      </c>
      <c r="W645" s="2">
        <v>0</v>
      </c>
      <c r="X645" s="2">
        <v>200</v>
      </c>
      <c r="Y645" s="2">
        <v>65</v>
      </c>
      <c r="Z645" s="2">
        <v>70</v>
      </c>
      <c r="AA645" s="9">
        <f t="shared" si="92"/>
        <v>16796</v>
      </c>
      <c r="AB645" s="9">
        <f t="shared" si="93"/>
        <v>1862</v>
      </c>
      <c r="AC645" s="9">
        <f t="shared" si="94"/>
        <v>79</v>
      </c>
      <c r="AD645" s="9">
        <f t="shared" si="95"/>
        <v>79</v>
      </c>
      <c r="AE645" s="44">
        <f t="shared" si="96"/>
        <v>2.8908136889551274E-5</v>
      </c>
      <c r="AF645" s="9">
        <f t="shared" si="97"/>
        <v>105</v>
      </c>
      <c r="AG645" s="9">
        <f t="shared" si="90"/>
        <v>135</v>
      </c>
      <c r="AH645" s="44">
        <f t="shared" si="98"/>
        <v>1.1288066144306581E-5</v>
      </c>
      <c r="AI645">
        <f>AA645/'Totals and Drop Down Lists'!W$6*Inputs!E$37</f>
        <v>15236.330278489067</v>
      </c>
      <c r="AJ645">
        <f>AB645/'Totals and Drop Down Lists'!X$6*Inputs!F$37</f>
        <v>6126.7009342933798</v>
      </c>
      <c r="AK645">
        <f>AC645/'Totals and Drop Down Lists'!Y$6*Inputs!G$37</f>
        <v>520.79468511895288</v>
      </c>
      <c r="AL645">
        <f>AD645/'Totals and Drop Down Lists'!Z$6*Inputs!H$37</f>
        <v>633.38260032951723</v>
      </c>
      <c r="AM645">
        <f>AE645/'Totals and Drop Down Lists'!AA$6*Inputs!I$37</f>
        <v>3598.7551814520061</v>
      </c>
      <c r="AN645">
        <f>AF645/'Totals and Drop Down Lists'!AB$6*Inputs!J$37</f>
        <v>2095.452779736198</v>
      </c>
      <c r="AO645">
        <f>AG645/'Totals and Drop Down Lists'!AC$6*Inputs!K$37</f>
        <v>2514.1827841773684</v>
      </c>
      <c r="AP645">
        <f>AH645/'Totals and Drop Down Lists'!AD$6*Inputs!L$37</f>
        <v>2656.419579087185</v>
      </c>
      <c r="AQ645">
        <f>IF(OR($D645="51",$D645="52",$D645="61"),(AA645/'Totals and Drop Down Lists'!W$4)*Inputs!E$38,0)</f>
        <v>0</v>
      </c>
      <c r="AR645">
        <f>IF(OR($D645="51",$D645="52",$D645="61"),(AB645/'Totals and Drop Down Lists'!X$4)*Inputs!F$38,0)</f>
        <v>0</v>
      </c>
      <c r="AS645">
        <f>IF(OR($D645="51",$D645="52",$D645="61"),(AC645/'Totals and Drop Down Lists'!Y$4)*Inputs!G$38,0)</f>
        <v>0</v>
      </c>
      <c r="AT645">
        <f>IF(OR($D645="51",$D645="52",$D645="61"),(AD645/'Totals and Drop Down Lists'!Z$4)*Inputs!H$38,0)</f>
        <v>0</v>
      </c>
      <c r="AU645">
        <f>IF(OR($D645="51",$D645="52",$D645="61"),(AE645/'Totals and Drop Down Lists'!AA$4)*Inputs!I$38,0)</f>
        <v>0</v>
      </c>
      <c r="AV645">
        <f>IF(OR($D645="51",$D645="52",$D645="61"),(AF645/'Totals and Drop Down Lists'!AB$4)*Inputs!J$38,0)</f>
        <v>0</v>
      </c>
      <c r="AW645">
        <f>IF(OR($D645="51",$D645="52",$D645="61"),(AG645/'Totals and Drop Down Lists'!AC$4)*Inputs!K$38,0)</f>
        <v>0</v>
      </c>
      <c r="AX645">
        <f>IF(OR($D645="51",$D645="52",$D645="61"),(AH645/'Totals and Drop Down Lists'!AD$4)*Inputs!L$38,0)</f>
        <v>0</v>
      </c>
      <c r="AY645">
        <f>IF(OR($D645="51",$D645="52",$D645="61"),0,(AA645/'Totals and Drop Down Lists'!W$5)*Inputs!E$39)</f>
        <v>0</v>
      </c>
      <c r="AZ645">
        <f>IF(OR($D645="51",$D645="52",$D645="61"),0,(AB645/'Totals and Drop Down Lists'!X$5)*Inputs!F$39)</f>
        <v>0</v>
      </c>
      <c r="BA645">
        <f>IF(OR($D645="51",$D645="52",$D645="61"),0,(AC645/'Totals and Drop Down Lists'!Y$5)*Inputs!G$39)</f>
        <v>0</v>
      </c>
      <c r="BB645">
        <f>IF(OR($D645="51",$D645="52",$D645="61"),0,(AD645/'Totals and Drop Down Lists'!Z$5)*Inputs!H$39)</f>
        <v>0</v>
      </c>
      <c r="BC645">
        <f>IF(OR($D645="51",$D645="52",$D645="61"),0,(AE645/'Totals and Drop Down Lists'!AA$5)*Inputs!I$39)</f>
        <v>0</v>
      </c>
      <c r="BD645">
        <f>IF(OR($D645="51",$D645="52",$D645="61"),0,(AF645/'Totals and Drop Down Lists'!AB$5)*Inputs!J$39)</f>
        <v>0</v>
      </c>
      <c r="BE645">
        <f>IF(OR($D645="51",$D645="52",$D645="61"),0,(AG645/'Totals and Drop Down Lists'!AC$5)*Inputs!K$39)</f>
        <v>0</v>
      </c>
      <c r="BF645">
        <f>IF(OR($D645="51",$D645="52",$D645="61"),0,(AH645/'Totals and Drop Down Lists'!AD$5)*Inputs!L$39)</f>
        <v>0</v>
      </c>
      <c r="BG645" s="10">
        <f t="shared" si="91"/>
        <v>33382.018822683669</v>
      </c>
    </row>
    <row r="646" spans="1:59" ht="28.8">
      <c r="A646" s="1" t="s">
        <v>7413</v>
      </c>
      <c r="B646" s="1" t="s">
        <v>4972</v>
      </c>
      <c r="C646" s="1" t="s">
        <v>4975</v>
      </c>
      <c r="D646" s="1" t="s">
        <v>58</v>
      </c>
      <c r="E646" s="1" t="s">
        <v>4976</v>
      </c>
      <c r="F646" s="2">
        <v>144480</v>
      </c>
      <c r="G646" s="2">
        <v>744</v>
      </c>
      <c r="H646" s="2">
        <v>46</v>
      </c>
      <c r="I646" s="2">
        <v>17957</v>
      </c>
      <c r="J646" s="2">
        <v>62348</v>
      </c>
      <c r="K646" s="2">
        <v>12940</v>
      </c>
      <c r="L646" s="2">
        <v>205</v>
      </c>
      <c r="M646" s="2">
        <v>54</v>
      </c>
      <c r="N646" s="2">
        <v>0</v>
      </c>
      <c r="O646" s="2">
        <v>207</v>
      </c>
      <c r="P646" s="2">
        <v>197</v>
      </c>
      <c r="Q646" s="2">
        <v>0</v>
      </c>
      <c r="R646" s="2">
        <v>311</v>
      </c>
      <c r="S646" s="2">
        <v>12508800</v>
      </c>
      <c r="T646" s="2">
        <v>519071300</v>
      </c>
      <c r="U646" s="2">
        <v>2345</v>
      </c>
      <c r="V646" s="2">
        <v>505</v>
      </c>
      <c r="W646" s="2">
        <v>75</v>
      </c>
      <c r="X646" s="2">
        <v>2485</v>
      </c>
      <c r="Y646" s="2">
        <v>130</v>
      </c>
      <c r="Z646" s="2">
        <v>1735</v>
      </c>
      <c r="AA646" s="9">
        <f t="shared" si="92"/>
        <v>144480</v>
      </c>
      <c r="AB646" s="9">
        <f t="shared" si="93"/>
        <v>17167</v>
      </c>
      <c r="AC646" s="9">
        <f t="shared" si="94"/>
        <v>974</v>
      </c>
      <c r="AD646" s="9">
        <f t="shared" si="95"/>
        <v>311</v>
      </c>
      <c r="AE646" s="44">
        <f t="shared" si="96"/>
        <v>1.8756068573249639E-4</v>
      </c>
      <c r="AF646" s="9">
        <f t="shared" si="97"/>
        <v>1905</v>
      </c>
      <c r="AG646" s="9">
        <f t="shared" si="90"/>
        <v>1865</v>
      </c>
      <c r="AH646" s="44">
        <f t="shared" si="98"/>
        <v>1.4402625626919627E-4</v>
      </c>
      <c r="AI646">
        <f>AA646/'Totals and Drop Down Lists'!W$6*Inputs!E$37</f>
        <v>131063.64602501193</v>
      </c>
      <c r="AJ646">
        <f>AB646/'Totals and Drop Down Lists'!X$6*Inputs!F$37</f>
        <v>56486.076766388003</v>
      </c>
      <c r="AK646">
        <f>AC646/'Totals and Drop Down Lists'!Y$6*Inputs!G$37</f>
        <v>6420.937003871647</v>
      </c>
      <c r="AL646">
        <f>AD646/'Totals and Drop Down Lists'!Z$6*Inputs!H$37</f>
        <v>2493.4428949680996</v>
      </c>
      <c r="AM646">
        <f>AE646/'Totals and Drop Down Lists'!AA$6*Inputs!I$37</f>
        <v>23349.307919614952</v>
      </c>
      <c r="AN646">
        <f>AF646/'Totals and Drop Down Lists'!AB$6*Inputs!J$37</f>
        <v>38017.500432356734</v>
      </c>
      <c r="AO646">
        <f>AG646/'Totals and Drop Down Lists'!AC$6*Inputs!K$37</f>
        <v>34732.969574005867</v>
      </c>
      <c r="AP646">
        <f>AH646/'Totals and Drop Down Lists'!AD$6*Inputs!L$37</f>
        <v>33893.685788605369</v>
      </c>
      <c r="AQ646">
        <f>IF(OR($D646="51",$D646="52",$D646="61"),(AA646/'Totals and Drop Down Lists'!W$4)*Inputs!E$38,0)</f>
        <v>0</v>
      </c>
      <c r="AR646">
        <f>IF(OR($D646="51",$D646="52",$D646="61"),(AB646/'Totals and Drop Down Lists'!X$4)*Inputs!F$38,0)</f>
        <v>0</v>
      </c>
      <c r="AS646">
        <f>IF(OR($D646="51",$D646="52",$D646="61"),(AC646/'Totals and Drop Down Lists'!Y$4)*Inputs!G$38,0)</f>
        <v>0</v>
      </c>
      <c r="AT646">
        <f>IF(OR($D646="51",$D646="52",$D646="61"),(AD646/'Totals and Drop Down Lists'!Z$4)*Inputs!H$38,0)</f>
        <v>0</v>
      </c>
      <c r="AU646">
        <f>IF(OR($D646="51",$D646="52",$D646="61"),(AE646/'Totals and Drop Down Lists'!AA$4)*Inputs!I$38,0)</f>
        <v>0</v>
      </c>
      <c r="AV646">
        <f>IF(OR($D646="51",$D646="52",$D646="61"),(AF646/'Totals and Drop Down Lists'!AB$4)*Inputs!J$38,0)</f>
        <v>0</v>
      </c>
      <c r="AW646">
        <f>IF(OR($D646="51",$D646="52",$D646="61"),(AG646/'Totals and Drop Down Lists'!AC$4)*Inputs!K$38,0)</f>
        <v>0</v>
      </c>
      <c r="AX646">
        <f>IF(OR($D646="51",$D646="52",$D646="61"),(AH646/'Totals and Drop Down Lists'!AD$4)*Inputs!L$38,0)</f>
        <v>0</v>
      </c>
      <c r="AY646">
        <f>IF(OR($D646="51",$D646="52",$D646="61"),0,(AA646/'Totals and Drop Down Lists'!W$5)*Inputs!E$39)</f>
        <v>0</v>
      </c>
      <c r="AZ646">
        <f>IF(OR($D646="51",$D646="52",$D646="61"),0,(AB646/'Totals and Drop Down Lists'!X$5)*Inputs!F$39)</f>
        <v>0</v>
      </c>
      <c r="BA646">
        <f>IF(OR($D646="51",$D646="52",$D646="61"),0,(AC646/'Totals and Drop Down Lists'!Y$5)*Inputs!G$39)</f>
        <v>0</v>
      </c>
      <c r="BB646">
        <f>IF(OR($D646="51",$D646="52",$D646="61"),0,(AD646/'Totals and Drop Down Lists'!Z$5)*Inputs!H$39)</f>
        <v>0</v>
      </c>
      <c r="BC646">
        <f>IF(OR($D646="51",$D646="52",$D646="61"),0,(AE646/'Totals and Drop Down Lists'!AA$5)*Inputs!I$39)</f>
        <v>0</v>
      </c>
      <c r="BD646">
        <f>IF(OR($D646="51",$D646="52",$D646="61"),0,(AF646/'Totals and Drop Down Lists'!AB$5)*Inputs!J$39)</f>
        <v>0</v>
      </c>
      <c r="BE646">
        <f>IF(OR($D646="51",$D646="52",$D646="61"),0,(AG646/'Totals and Drop Down Lists'!AC$5)*Inputs!K$39)</f>
        <v>0</v>
      </c>
      <c r="BF646">
        <f>IF(OR($D646="51",$D646="52",$D646="61"),0,(AH646/'Totals and Drop Down Lists'!AD$5)*Inputs!L$39)</f>
        <v>0</v>
      </c>
      <c r="BG646" s="10">
        <f t="shared" si="91"/>
        <v>326457.56640482257</v>
      </c>
    </row>
    <row r="647" spans="1:59" ht="28.8">
      <c r="A647" s="1" t="s">
        <v>7414</v>
      </c>
      <c r="B647" s="1" t="s">
        <v>1466</v>
      </c>
      <c r="C647" s="1" t="s">
        <v>1467</v>
      </c>
      <c r="D647" s="1" t="s">
        <v>10</v>
      </c>
      <c r="E647" s="1" t="s">
        <v>1468</v>
      </c>
      <c r="F647" s="2">
        <v>158415</v>
      </c>
      <c r="G647" s="2">
        <v>863</v>
      </c>
      <c r="H647" s="2">
        <v>87</v>
      </c>
      <c r="I647" s="2">
        <v>22129</v>
      </c>
      <c r="J647" s="2">
        <v>56290</v>
      </c>
      <c r="K647" s="2">
        <v>16327</v>
      </c>
      <c r="L647" s="2">
        <v>455</v>
      </c>
      <c r="M647" s="2">
        <v>23</v>
      </c>
      <c r="N647" s="2">
        <v>21</v>
      </c>
      <c r="O647" s="2">
        <v>603</v>
      </c>
      <c r="P647" s="2">
        <v>45</v>
      </c>
      <c r="Q647" s="2">
        <v>0</v>
      </c>
      <c r="R647" s="2">
        <v>190</v>
      </c>
      <c r="S647" s="2">
        <v>17529800</v>
      </c>
      <c r="T647" s="2">
        <v>736582700</v>
      </c>
      <c r="U647" s="2">
        <v>1894</v>
      </c>
      <c r="V647" s="2">
        <v>120</v>
      </c>
      <c r="W647" s="2">
        <v>40</v>
      </c>
      <c r="X647" s="2">
        <v>1885</v>
      </c>
      <c r="Y647" s="2">
        <v>0</v>
      </c>
      <c r="Z647" s="2">
        <v>1620</v>
      </c>
      <c r="AA647" s="9">
        <f t="shared" si="92"/>
        <v>158415</v>
      </c>
      <c r="AB647" s="9">
        <f t="shared" si="93"/>
        <v>21179</v>
      </c>
      <c r="AC647" s="9">
        <f t="shared" si="94"/>
        <v>1337</v>
      </c>
      <c r="AD647" s="9">
        <f t="shared" si="95"/>
        <v>190</v>
      </c>
      <c r="AE647" s="44">
        <f t="shared" si="96"/>
        <v>3.3073284198941762E-4</v>
      </c>
      <c r="AF647" s="9">
        <f t="shared" si="97"/>
        <v>1725</v>
      </c>
      <c r="AG647" s="9">
        <f t="shared" si="90"/>
        <v>1620</v>
      </c>
      <c r="AH647" s="44">
        <f t="shared" si="98"/>
        <v>1.7484018000368644E-4</v>
      </c>
      <c r="AI647">
        <f>AA647/'Totals and Drop Down Lists'!W$6*Inputs!E$37</f>
        <v>143704.64759864524</v>
      </c>
      <c r="AJ647">
        <f>AB647/'Totals and Drop Down Lists'!X$6*Inputs!F$37</f>
        <v>69687.110143608763</v>
      </c>
      <c r="AK647">
        <f>AC647/'Totals and Drop Down Lists'!Y$6*Inputs!G$37</f>
        <v>8813.955620304303</v>
      </c>
      <c r="AL647">
        <f>AD647/'Totals and Drop Down Lists'!Z$6*Inputs!H$37</f>
        <v>1523.3252412988388</v>
      </c>
      <c r="AM647">
        <f>AE647/'Totals and Drop Down Lists'!AA$6*Inputs!I$37</f>
        <v>41172.716641450759</v>
      </c>
      <c r="AN647">
        <f>AF647/'Totals and Drop Down Lists'!AB$6*Inputs!J$37</f>
        <v>34425.295667094681</v>
      </c>
      <c r="AO647">
        <f>AG647/'Totals and Drop Down Lists'!AC$6*Inputs!K$37</f>
        <v>30170.193410128424</v>
      </c>
      <c r="AP647">
        <f>AH647/'Totals and Drop Down Lists'!AD$6*Inputs!L$37</f>
        <v>41145.123658508746</v>
      </c>
      <c r="AQ647">
        <f>IF(OR($D647="51",$D647="52",$D647="61"),(AA647/'Totals and Drop Down Lists'!W$4)*Inputs!E$38,0)</f>
        <v>0</v>
      </c>
      <c r="AR647">
        <f>IF(OR($D647="51",$D647="52",$D647="61"),(AB647/'Totals and Drop Down Lists'!X$4)*Inputs!F$38,0)</f>
        <v>0</v>
      </c>
      <c r="AS647">
        <f>IF(OR($D647="51",$D647="52",$D647="61"),(AC647/'Totals and Drop Down Lists'!Y$4)*Inputs!G$38,0)</f>
        <v>0</v>
      </c>
      <c r="AT647">
        <f>IF(OR($D647="51",$D647="52",$D647="61"),(AD647/'Totals and Drop Down Lists'!Z$4)*Inputs!H$38,0)</f>
        <v>0</v>
      </c>
      <c r="AU647">
        <f>IF(OR($D647="51",$D647="52",$D647="61"),(AE647/'Totals and Drop Down Lists'!AA$4)*Inputs!I$38,0)</f>
        <v>0</v>
      </c>
      <c r="AV647">
        <f>IF(OR($D647="51",$D647="52",$D647="61"),(AF647/'Totals and Drop Down Lists'!AB$4)*Inputs!J$38,0)</f>
        <v>0</v>
      </c>
      <c r="AW647">
        <f>IF(OR($D647="51",$D647="52",$D647="61"),(AG647/'Totals and Drop Down Lists'!AC$4)*Inputs!K$38,0)</f>
        <v>0</v>
      </c>
      <c r="AX647">
        <f>IF(OR($D647="51",$D647="52",$D647="61"),(AH647/'Totals and Drop Down Lists'!AD$4)*Inputs!L$38,0)</f>
        <v>0</v>
      </c>
      <c r="AY647">
        <f>IF(OR($D647="51",$D647="52",$D647="61"),0,(AA647/'Totals and Drop Down Lists'!W$5)*Inputs!E$39)</f>
        <v>0</v>
      </c>
      <c r="AZ647">
        <f>IF(OR($D647="51",$D647="52",$D647="61"),0,(AB647/'Totals and Drop Down Lists'!X$5)*Inputs!F$39)</f>
        <v>0</v>
      </c>
      <c r="BA647">
        <f>IF(OR($D647="51",$D647="52",$D647="61"),0,(AC647/'Totals and Drop Down Lists'!Y$5)*Inputs!G$39)</f>
        <v>0</v>
      </c>
      <c r="BB647">
        <f>IF(OR($D647="51",$D647="52",$D647="61"),0,(AD647/'Totals and Drop Down Lists'!Z$5)*Inputs!H$39)</f>
        <v>0</v>
      </c>
      <c r="BC647">
        <f>IF(OR($D647="51",$D647="52",$D647="61"),0,(AE647/'Totals and Drop Down Lists'!AA$5)*Inputs!I$39)</f>
        <v>0</v>
      </c>
      <c r="BD647">
        <f>IF(OR($D647="51",$D647="52",$D647="61"),0,(AF647/'Totals and Drop Down Lists'!AB$5)*Inputs!J$39)</f>
        <v>0</v>
      </c>
      <c r="BE647">
        <f>IF(OR($D647="51",$D647="52",$D647="61"),0,(AG647/'Totals and Drop Down Lists'!AC$5)*Inputs!K$39)</f>
        <v>0</v>
      </c>
      <c r="BF647">
        <f>IF(OR($D647="51",$D647="52",$D647="61"),0,(AH647/'Totals and Drop Down Lists'!AD$5)*Inputs!L$39)</f>
        <v>0</v>
      </c>
      <c r="BG647" s="10">
        <f t="shared" si="91"/>
        <v>370642.3679810398</v>
      </c>
    </row>
    <row r="648" spans="1:59" ht="28.8">
      <c r="A648" s="1" t="s">
        <v>7414</v>
      </c>
      <c r="B648" s="1" t="s">
        <v>1466</v>
      </c>
      <c r="C648" s="1" t="s">
        <v>1469</v>
      </c>
      <c r="D648" s="1" t="s">
        <v>10</v>
      </c>
      <c r="E648" s="1" t="s">
        <v>1470</v>
      </c>
      <c r="F648" s="2">
        <v>64488</v>
      </c>
      <c r="G648" s="2">
        <v>756</v>
      </c>
      <c r="H648" s="2">
        <v>51</v>
      </c>
      <c r="I648" s="2">
        <v>17423</v>
      </c>
      <c r="J648" s="2">
        <v>22807</v>
      </c>
      <c r="K648" s="2">
        <v>12289</v>
      </c>
      <c r="L648" s="2">
        <v>105</v>
      </c>
      <c r="M648" s="2">
        <v>50</v>
      </c>
      <c r="N648" s="2">
        <v>6</v>
      </c>
      <c r="O648" s="2">
        <v>607</v>
      </c>
      <c r="P648" s="2">
        <v>112</v>
      </c>
      <c r="Q648" s="2">
        <v>63</v>
      </c>
      <c r="R648" s="2">
        <v>1359</v>
      </c>
      <c r="S648" s="2">
        <v>10816600</v>
      </c>
      <c r="T648" s="2">
        <v>404977700</v>
      </c>
      <c r="U648" s="2">
        <v>2960</v>
      </c>
      <c r="V648" s="2">
        <v>570</v>
      </c>
      <c r="W648" s="2">
        <v>105</v>
      </c>
      <c r="X648" s="2">
        <v>2795</v>
      </c>
      <c r="Y648" s="2">
        <v>325</v>
      </c>
      <c r="Z648" s="2">
        <v>2105</v>
      </c>
      <c r="AA648" s="9">
        <f t="shared" si="92"/>
        <v>64488</v>
      </c>
      <c r="AB648" s="9">
        <f t="shared" si="93"/>
        <v>16616</v>
      </c>
      <c r="AC648" s="9">
        <f t="shared" si="94"/>
        <v>2302</v>
      </c>
      <c r="AD648" s="9">
        <f t="shared" si="95"/>
        <v>1359</v>
      </c>
      <c r="AE648" s="44">
        <f t="shared" si="96"/>
        <v>4.6244566408296442E-4</v>
      </c>
      <c r="AF648" s="9">
        <f t="shared" si="97"/>
        <v>2120</v>
      </c>
      <c r="AG648" s="9">
        <f t="shared" si="90"/>
        <v>2430</v>
      </c>
      <c r="AH648" s="44">
        <f t="shared" si="98"/>
        <v>4.8719827457996694E-4</v>
      </c>
      <c r="AI648">
        <f>AA648/'Totals and Drop Down Lists'!W$6*Inputs!E$37</f>
        <v>58499.670576280245</v>
      </c>
      <c r="AJ648">
        <f>AB648/'Totals and Drop Down Lists'!X$6*Inputs!F$37</f>
        <v>54673.073428688942</v>
      </c>
      <c r="AK648">
        <f>AC648/'Totals and Drop Down Lists'!Y$6*Inputs!G$37</f>
        <v>15175.561584099107</v>
      </c>
      <c r="AL648">
        <f>AD648/'Totals and Drop Down Lists'!Z$6*Inputs!H$37</f>
        <v>10895.784225921694</v>
      </c>
      <c r="AM648">
        <f>AE648/'Totals and Drop Down Lists'!AA$6*Inputs!I$37</f>
        <v>57569.560297748234</v>
      </c>
      <c r="AN648">
        <f>AF648/'Totals and Drop Down Lists'!AB$6*Inputs!J$37</f>
        <v>42308.189457530854</v>
      </c>
      <c r="AO648">
        <f>AG648/'Totals and Drop Down Lists'!AC$6*Inputs!K$37</f>
        <v>45255.290115192634</v>
      </c>
      <c r="AP648">
        <f>AH648/'Totals and Drop Down Lists'!AD$6*Inputs!L$37</f>
        <v>114652.3256460968</v>
      </c>
      <c r="AQ648">
        <f>IF(OR($D648="51",$D648="52",$D648="61"),(AA648/'Totals and Drop Down Lists'!W$4)*Inputs!E$38,0)</f>
        <v>0</v>
      </c>
      <c r="AR648">
        <f>IF(OR($D648="51",$D648="52",$D648="61"),(AB648/'Totals and Drop Down Lists'!X$4)*Inputs!F$38,0)</f>
        <v>0</v>
      </c>
      <c r="AS648">
        <f>IF(OR($D648="51",$D648="52",$D648="61"),(AC648/'Totals and Drop Down Lists'!Y$4)*Inputs!G$38,0)</f>
        <v>0</v>
      </c>
      <c r="AT648">
        <f>IF(OR($D648="51",$D648="52",$D648="61"),(AD648/'Totals and Drop Down Lists'!Z$4)*Inputs!H$38,0)</f>
        <v>0</v>
      </c>
      <c r="AU648">
        <f>IF(OR($D648="51",$D648="52",$D648="61"),(AE648/'Totals and Drop Down Lists'!AA$4)*Inputs!I$38,0)</f>
        <v>0</v>
      </c>
      <c r="AV648">
        <f>IF(OR($D648="51",$D648="52",$D648="61"),(AF648/'Totals and Drop Down Lists'!AB$4)*Inputs!J$38,0)</f>
        <v>0</v>
      </c>
      <c r="AW648">
        <f>IF(OR($D648="51",$D648="52",$D648="61"),(AG648/'Totals and Drop Down Lists'!AC$4)*Inputs!K$38,0)</f>
        <v>0</v>
      </c>
      <c r="AX648">
        <f>IF(OR($D648="51",$D648="52",$D648="61"),(AH648/'Totals and Drop Down Lists'!AD$4)*Inputs!L$38,0)</f>
        <v>0</v>
      </c>
      <c r="AY648">
        <f>IF(OR($D648="51",$D648="52",$D648="61"),0,(AA648/'Totals and Drop Down Lists'!W$5)*Inputs!E$39)</f>
        <v>0</v>
      </c>
      <c r="AZ648">
        <f>IF(OR($D648="51",$D648="52",$D648="61"),0,(AB648/'Totals and Drop Down Lists'!X$5)*Inputs!F$39)</f>
        <v>0</v>
      </c>
      <c r="BA648">
        <f>IF(OR($D648="51",$D648="52",$D648="61"),0,(AC648/'Totals and Drop Down Lists'!Y$5)*Inputs!G$39)</f>
        <v>0</v>
      </c>
      <c r="BB648">
        <f>IF(OR($D648="51",$D648="52",$D648="61"),0,(AD648/'Totals and Drop Down Lists'!Z$5)*Inputs!H$39)</f>
        <v>0</v>
      </c>
      <c r="BC648">
        <f>IF(OR($D648="51",$D648="52",$D648="61"),0,(AE648/'Totals and Drop Down Lists'!AA$5)*Inputs!I$39)</f>
        <v>0</v>
      </c>
      <c r="BD648">
        <f>IF(OR($D648="51",$D648="52",$D648="61"),0,(AF648/'Totals and Drop Down Lists'!AB$5)*Inputs!J$39)</f>
        <v>0</v>
      </c>
      <c r="BE648">
        <f>IF(OR($D648="51",$D648="52",$D648="61"),0,(AG648/'Totals and Drop Down Lists'!AC$5)*Inputs!K$39)</f>
        <v>0</v>
      </c>
      <c r="BF648">
        <f>IF(OR($D648="51",$D648="52",$D648="61"),0,(AH648/'Totals and Drop Down Lists'!AD$5)*Inputs!L$39)</f>
        <v>0</v>
      </c>
      <c r="BG648" s="10">
        <f t="shared" si="91"/>
        <v>399029.45533155854</v>
      </c>
    </row>
    <row r="649" spans="1:59" ht="28.8">
      <c r="A649" s="1" t="s">
        <v>7414</v>
      </c>
      <c r="B649" s="1" t="s">
        <v>1466</v>
      </c>
      <c r="C649" s="1" t="s">
        <v>80</v>
      </c>
      <c r="D649" s="1" t="s">
        <v>215</v>
      </c>
      <c r="E649" s="1" t="s">
        <v>1471</v>
      </c>
      <c r="F649" s="2">
        <v>411065</v>
      </c>
      <c r="G649" s="2">
        <v>3154</v>
      </c>
      <c r="H649" s="2">
        <v>407</v>
      </c>
      <c r="I649" s="2">
        <v>56997</v>
      </c>
      <c r="J649" s="2">
        <v>162434</v>
      </c>
      <c r="K649" s="2">
        <v>41791</v>
      </c>
      <c r="L649" s="2">
        <v>1289</v>
      </c>
      <c r="M649" s="2">
        <v>219</v>
      </c>
      <c r="N649" s="2">
        <v>35</v>
      </c>
      <c r="O649" s="2">
        <v>2307</v>
      </c>
      <c r="P649" s="2">
        <v>532</v>
      </c>
      <c r="Q649" s="2">
        <v>19</v>
      </c>
      <c r="R649" s="2">
        <v>1202</v>
      </c>
      <c r="S649" s="2">
        <v>40302600</v>
      </c>
      <c r="T649" s="2">
        <v>1841529300</v>
      </c>
      <c r="U649" s="2">
        <v>7528</v>
      </c>
      <c r="V649" s="2">
        <v>959</v>
      </c>
      <c r="W649" s="2">
        <v>95</v>
      </c>
      <c r="X649" s="2">
        <v>5757</v>
      </c>
      <c r="Y649" s="2">
        <v>260</v>
      </c>
      <c r="Z649" s="2">
        <v>3897</v>
      </c>
      <c r="AA649" s="9">
        <f t="shared" si="92"/>
        <v>411065</v>
      </c>
      <c r="AB649" s="9">
        <f t="shared" si="93"/>
        <v>53436</v>
      </c>
      <c r="AC649" s="9">
        <f t="shared" si="94"/>
        <v>5603</v>
      </c>
      <c r="AD649" s="9">
        <f t="shared" si="95"/>
        <v>1202</v>
      </c>
      <c r="AE649" s="44">
        <f t="shared" si="96"/>
        <v>7.5090392340698827E-4</v>
      </c>
      <c r="AF649" s="9">
        <f t="shared" si="97"/>
        <v>4703</v>
      </c>
      <c r="AG649" s="9">
        <f t="shared" si="90"/>
        <v>4157</v>
      </c>
      <c r="AH649" s="44">
        <f t="shared" si="98"/>
        <v>3.9795772092449962E-4</v>
      </c>
      <c r="AI649">
        <f>AA649/'Totals and Drop Down Lists'!W$6*Inputs!E$37</f>
        <v>372893.67146505759</v>
      </c>
      <c r="AJ649">
        <f>AB649/'Totals and Drop Down Lists'!X$6*Inputs!F$37</f>
        <v>175825.12949779863</v>
      </c>
      <c r="AK649">
        <f>AC649/'Totals and Drop Down Lists'!Y$6*Inputs!G$37</f>
        <v>36936.868616727763</v>
      </c>
      <c r="AL649">
        <f>AD649/'Totals and Drop Down Lists'!Z$6*Inputs!H$37</f>
        <v>9637.0365265326545</v>
      </c>
      <c r="AM649">
        <f>AE649/'Totals and Drop Down Lists'!AA$6*Inputs!I$37</f>
        <v>93479.541606511542</v>
      </c>
      <c r="AN649">
        <f>AF649/'Totals and Drop Down Lists'!AB$6*Inputs!J$37</f>
        <v>93856.327839041318</v>
      </c>
      <c r="AO649">
        <f>AG649/'Totals and Drop Down Lists'!AC$6*Inputs!K$37</f>
        <v>77418.206176483858</v>
      </c>
      <c r="AP649">
        <f>AH649/'Totals and Drop Down Lists'!AD$6*Inputs!L$37</f>
        <v>93651.354270806696</v>
      </c>
      <c r="AQ649">
        <f>IF(OR($D649="51",$D649="52",$D649="61"),(AA649/'Totals and Drop Down Lists'!W$4)*Inputs!E$38,0)</f>
        <v>0</v>
      </c>
      <c r="AR649">
        <f>IF(OR($D649="51",$D649="52",$D649="61"),(AB649/'Totals and Drop Down Lists'!X$4)*Inputs!F$38,0)</f>
        <v>0</v>
      </c>
      <c r="AS649">
        <f>IF(OR($D649="51",$D649="52",$D649="61"),(AC649/'Totals and Drop Down Lists'!Y$4)*Inputs!G$38,0)</f>
        <v>0</v>
      </c>
      <c r="AT649">
        <f>IF(OR($D649="51",$D649="52",$D649="61"),(AD649/'Totals and Drop Down Lists'!Z$4)*Inputs!H$38,0)</f>
        <v>0</v>
      </c>
      <c r="AU649">
        <f>IF(OR($D649="51",$D649="52",$D649="61"),(AE649/'Totals and Drop Down Lists'!AA$4)*Inputs!I$38,0)</f>
        <v>0</v>
      </c>
      <c r="AV649">
        <f>IF(OR($D649="51",$D649="52",$D649="61"),(AF649/'Totals and Drop Down Lists'!AB$4)*Inputs!J$38,0)</f>
        <v>0</v>
      </c>
      <c r="AW649">
        <f>IF(OR($D649="51",$D649="52",$D649="61"),(AG649/'Totals and Drop Down Lists'!AC$4)*Inputs!K$38,0)</f>
        <v>0</v>
      </c>
      <c r="AX649">
        <f>IF(OR($D649="51",$D649="52",$D649="61"),(AH649/'Totals and Drop Down Lists'!AD$4)*Inputs!L$38,0)</f>
        <v>0</v>
      </c>
      <c r="AY649">
        <f>IF(OR($D649="51",$D649="52",$D649="61"),0,(AA649/'Totals and Drop Down Lists'!W$5)*Inputs!E$39)</f>
        <v>0</v>
      </c>
      <c r="AZ649">
        <f>IF(OR($D649="51",$D649="52",$D649="61"),0,(AB649/'Totals and Drop Down Lists'!X$5)*Inputs!F$39)</f>
        <v>0</v>
      </c>
      <c r="BA649">
        <f>IF(OR($D649="51",$D649="52",$D649="61"),0,(AC649/'Totals and Drop Down Lists'!Y$5)*Inputs!G$39)</f>
        <v>0</v>
      </c>
      <c r="BB649">
        <f>IF(OR($D649="51",$D649="52",$D649="61"),0,(AD649/'Totals and Drop Down Lists'!Z$5)*Inputs!H$39)</f>
        <v>0</v>
      </c>
      <c r="BC649">
        <f>IF(OR($D649="51",$D649="52",$D649="61"),0,(AE649/'Totals and Drop Down Lists'!AA$5)*Inputs!I$39)</f>
        <v>0</v>
      </c>
      <c r="BD649">
        <f>IF(OR($D649="51",$D649="52",$D649="61"),0,(AF649/'Totals and Drop Down Lists'!AB$5)*Inputs!J$39)</f>
        <v>0</v>
      </c>
      <c r="BE649">
        <f>IF(OR($D649="51",$D649="52",$D649="61"),0,(AG649/'Totals and Drop Down Lists'!AC$5)*Inputs!K$39)</f>
        <v>0</v>
      </c>
      <c r="BF649">
        <f>IF(OR($D649="51",$D649="52",$D649="61"),0,(AH649/'Totals and Drop Down Lists'!AD$5)*Inputs!L$39)</f>
        <v>0</v>
      </c>
      <c r="BG649" s="10">
        <f t="shared" si="91"/>
        <v>953698.13599896012</v>
      </c>
    </row>
    <row r="650" spans="1:59">
      <c r="A650" s="1" t="s">
        <v>7415</v>
      </c>
      <c r="B650" s="1" t="s">
        <v>3592</v>
      </c>
      <c r="C650" s="1" t="s">
        <v>88</v>
      </c>
      <c r="D650" s="1" t="s">
        <v>25</v>
      </c>
      <c r="E650" s="1" t="s">
        <v>3593</v>
      </c>
      <c r="F650" s="2">
        <v>74213</v>
      </c>
      <c r="G650" s="2">
        <v>545</v>
      </c>
      <c r="H650" s="2">
        <v>91</v>
      </c>
      <c r="I650" s="2">
        <v>9844</v>
      </c>
      <c r="J650" s="2">
        <v>28503</v>
      </c>
      <c r="K650" s="2">
        <v>10917</v>
      </c>
      <c r="L650" s="2">
        <v>240</v>
      </c>
      <c r="M650" s="2">
        <v>26</v>
      </c>
      <c r="N650" s="2">
        <v>30</v>
      </c>
      <c r="O650" s="2">
        <v>504</v>
      </c>
      <c r="P650" s="2">
        <v>114</v>
      </c>
      <c r="Q650" s="2">
        <v>17</v>
      </c>
      <c r="R650" s="2">
        <v>3284</v>
      </c>
      <c r="S650" s="2">
        <v>14566100</v>
      </c>
      <c r="T650" s="2">
        <v>577493400</v>
      </c>
      <c r="U650" s="2">
        <v>1903</v>
      </c>
      <c r="V650" s="2">
        <v>595</v>
      </c>
      <c r="W650" s="2">
        <v>155</v>
      </c>
      <c r="X650" s="2">
        <v>2164</v>
      </c>
      <c r="Y650" s="2">
        <v>270</v>
      </c>
      <c r="Z650" s="2">
        <v>1529</v>
      </c>
      <c r="AA650" s="9">
        <f t="shared" si="92"/>
        <v>74213</v>
      </c>
      <c r="AB650" s="9">
        <f t="shared" si="93"/>
        <v>9208</v>
      </c>
      <c r="AC650" s="9">
        <f t="shared" si="94"/>
        <v>4215</v>
      </c>
      <c r="AD650" s="9">
        <f t="shared" si="95"/>
        <v>3284</v>
      </c>
      <c r="AE650" s="44">
        <f t="shared" si="96"/>
        <v>2.9201948703699745E-4</v>
      </c>
      <c r="AF650" s="9">
        <f t="shared" si="97"/>
        <v>1414</v>
      </c>
      <c r="AG650" s="9">
        <f t="shared" si="90"/>
        <v>1799</v>
      </c>
      <c r="AH650" s="44">
        <f t="shared" si="98"/>
        <v>2.5638640165926617E-4</v>
      </c>
      <c r="AI650">
        <f>AA650/'Totals and Drop Down Lists'!W$6*Inputs!E$37</f>
        <v>67321.611035812646</v>
      </c>
      <c r="AJ650">
        <f>AB650/'Totals and Drop Down Lists'!X$6*Inputs!F$37</f>
        <v>30297.885178825698</v>
      </c>
      <c r="AK650">
        <f>AC650/'Totals and Drop Down Lists'!Y$6*Inputs!G$37</f>
        <v>27786.70376932135</v>
      </c>
      <c r="AL650">
        <f>AD650/'Totals and Drop Down Lists'!Z$6*Inputs!H$37</f>
        <v>26329.474170659931</v>
      </c>
      <c r="AM650">
        <f>AE650/'Totals and Drop Down Lists'!AA$6*Inputs!I$37</f>
        <v>36353.316233229729</v>
      </c>
      <c r="AN650">
        <f>AF650/'Totals and Drop Down Lists'!AB$6*Inputs!J$37</f>
        <v>28218.764100447464</v>
      </c>
      <c r="AO650">
        <f>AG650/'Totals and Drop Down Lists'!AC$6*Inputs!K$37</f>
        <v>33503.813546185818</v>
      </c>
      <c r="AP650">
        <f>AH650/'Totals and Drop Down Lists'!AD$6*Inputs!L$37</f>
        <v>60335.388584066757</v>
      </c>
      <c r="AQ650">
        <f>IF(OR($D650="51",$D650="52",$D650="61"),(AA650/'Totals and Drop Down Lists'!W$4)*Inputs!E$38,0)</f>
        <v>0</v>
      </c>
      <c r="AR650">
        <f>IF(OR($D650="51",$D650="52",$D650="61"),(AB650/'Totals and Drop Down Lists'!X$4)*Inputs!F$38,0)</f>
        <v>0</v>
      </c>
      <c r="AS650">
        <f>IF(OR($D650="51",$D650="52",$D650="61"),(AC650/'Totals and Drop Down Lists'!Y$4)*Inputs!G$38,0)</f>
        <v>0</v>
      </c>
      <c r="AT650">
        <f>IF(OR($D650="51",$D650="52",$D650="61"),(AD650/'Totals and Drop Down Lists'!Z$4)*Inputs!H$38,0)</f>
        <v>0</v>
      </c>
      <c r="AU650">
        <f>IF(OR($D650="51",$D650="52",$D650="61"),(AE650/'Totals and Drop Down Lists'!AA$4)*Inputs!I$38,0)</f>
        <v>0</v>
      </c>
      <c r="AV650">
        <f>IF(OR($D650="51",$D650="52",$D650="61"),(AF650/'Totals and Drop Down Lists'!AB$4)*Inputs!J$38,0)</f>
        <v>0</v>
      </c>
      <c r="AW650">
        <f>IF(OR($D650="51",$D650="52",$D650="61"),(AG650/'Totals and Drop Down Lists'!AC$4)*Inputs!K$38,0)</f>
        <v>0</v>
      </c>
      <c r="AX650">
        <f>IF(OR($D650="51",$D650="52",$D650="61"),(AH650/'Totals and Drop Down Lists'!AD$4)*Inputs!L$38,0)</f>
        <v>0</v>
      </c>
      <c r="AY650">
        <f>IF(OR($D650="51",$D650="52",$D650="61"),0,(AA650/'Totals and Drop Down Lists'!W$5)*Inputs!E$39)</f>
        <v>0</v>
      </c>
      <c r="AZ650">
        <f>IF(OR($D650="51",$D650="52",$D650="61"),0,(AB650/'Totals and Drop Down Lists'!X$5)*Inputs!F$39)</f>
        <v>0</v>
      </c>
      <c r="BA650">
        <f>IF(OR($D650="51",$D650="52",$D650="61"),0,(AC650/'Totals and Drop Down Lists'!Y$5)*Inputs!G$39)</f>
        <v>0</v>
      </c>
      <c r="BB650">
        <f>IF(OR($D650="51",$D650="52",$D650="61"),0,(AD650/'Totals and Drop Down Lists'!Z$5)*Inputs!H$39)</f>
        <v>0</v>
      </c>
      <c r="BC650">
        <f>IF(OR($D650="51",$D650="52",$D650="61"),0,(AE650/'Totals and Drop Down Lists'!AA$5)*Inputs!I$39)</f>
        <v>0</v>
      </c>
      <c r="BD650">
        <f>IF(OR($D650="51",$D650="52",$D650="61"),0,(AF650/'Totals and Drop Down Lists'!AB$5)*Inputs!J$39)</f>
        <v>0</v>
      </c>
      <c r="BE650">
        <f>IF(OR($D650="51",$D650="52",$D650="61"),0,(AG650/'Totals and Drop Down Lists'!AC$5)*Inputs!K$39)</f>
        <v>0</v>
      </c>
      <c r="BF650">
        <f>IF(OR($D650="51",$D650="52",$D650="61"),0,(AH650/'Totals and Drop Down Lists'!AD$5)*Inputs!L$39)</f>
        <v>0</v>
      </c>
      <c r="BG650" s="10">
        <f t="shared" si="91"/>
        <v>310146.95661854942</v>
      </c>
    </row>
    <row r="651" spans="1:59" ht="28.8">
      <c r="A651" s="1" t="s">
        <v>7416</v>
      </c>
      <c r="B651" s="1" t="s">
        <v>6915</v>
      </c>
      <c r="C651" s="1" t="s">
        <v>6916</v>
      </c>
      <c r="D651" s="1" t="s">
        <v>10</v>
      </c>
      <c r="E651" s="1" t="s">
        <v>6917</v>
      </c>
      <c r="F651" s="2">
        <v>86671</v>
      </c>
      <c r="G651" s="2">
        <v>2373</v>
      </c>
      <c r="H651" s="2">
        <v>191</v>
      </c>
      <c r="I651" s="2">
        <v>9304</v>
      </c>
      <c r="J651" s="2">
        <v>35891</v>
      </c>
      <c r="K651" s="2">
        <v>10756</v>
      </c>
      <c r="L651" s="2">
        <v>80</v>
      </c>
      <c r="M651" s="2">
        <v>0</v>
      </c>
      <c r="N651" s="2">
        <v>5</v>
      </c>
      <c r="O651" s="2">
        <v>238</v>
      </c>
      <c r="P651" s="2">
        <v>58</v>
      </c>
      <c r="Q651" s="2">
        <v>0</v>
      </c>
      <c r="R651" s="2">
        <v>136</v>
      </c>
      <c r="S651" s="2">
        <v>15773300</v>
      </c>
      <c r="T651" s="2">
        <v>670101000</v>
      </c>
      <c r="U651" s="2">
        <v>834</v>
      </c>
      <c r="V651" s="2">
        <v>90</v>
      </c>
      <c r="W651" s="2">
        <v>0</v>
      </c>
      <c r="X651" s="2">
        <v>1795</v>
      </c>
      <c r="Y651" s="2">
        <v>0</v>
      </c>
      <c r="Z651" s="2">
        <v>1395</v>
      </c>
      <c r="AA651" s="9">
        <f t="shared" si="92"/>
        <v>86671</v>
      </c>
      <c r="AB651" s="9">
        <f t="shared" si="93"/>
        <v>6740</v>
      </c>
      <c r="AC651" s="9">
        <f t="shared" si="94"/>
        <v>517</v>
      </c>
      <c r="AD651" s="9">
        <f t="shared" si="95"/>
        <v>136</v>
      </c>
      <c r="AE651" s="44">
        <f t="shared" si="96"/>
        <v>2.2511882544562804E-4</v>
      </c>
      <c r="AF651" s="9">
        <f t="shared" si="97"/>
        <v>1705</v>
      </c>
      <c r="AG651" s="9">
        <f t="shared" si="90"/>
        <v>1395</v>
      </c>
      <c r="AH651" s="44">
        <f t="shared" si="98"/>
        <v>1.5555734730811658E-4</v>
      </c>
      <c r="AI651">
        <f>AA651/'Totals and Drop Down Lists'!W$6*Inputs!E$37</f>
        <v>78622.766228085602</v>
      </c>
      <c r="AJ651">
        <f>AB651/'Totals and Drop Down Lists'!X$6*Inputs!F$37</f>
        <v>22177.209611781625</v>
      </c>
      <c r="AK651">
        <f>AC651/'Totals and Drop Down Lists'!Y$6*Inputs!G$37</f>
        <v>3408.2386355252993</v>
      </c>
      <c r="AL651">
        <f>AD651/'Totals and Drop Down Lists'!Z$6*Inputs!H$37</f>
        <v>1090.3801727191687</v>
      </c>
      <c r="AM651">
        <f>AE651/'Totals and Drop Down Lists'!AA$6*Inputs!I$37</f>
        <v>28024.896333172826</v>
      </c>
      <c r="AN651">
        <f>AF651/'Totals and Drop Down Lists'!AB$6*Inputs!J$37</f>
        <v>34026.161804287782</v>
      </c>
      <c r="AO651">
        <f>AG651/'Totals and Drop Down Lists'!AC$6*Inputs!K$37</f>
        <v>25979.888769832811</v>
      </c>
      <c r="AP651">
        <f>AH651/'Totals and Drop Down Lists'!AD$6*Inputs!L$37</f>
        <v>36607.296394038829</v>
      </c>
      <c r="AQ651">
        <f>IF(OR($D651="51",$D651="52",$D651="61"),(AA651/'Totals and Drop Down Lists'!W$4)*Inputs!E$38,0)</f>
        <v>0</v>
      </c>
      <c r="AR651">
        <f>IF(OR($D651="51",$D651="52",$D651="61"),(AB651/'Totals and Drop Down Lists'!X$4)*Inputs!F$38,0)</f>
        <v>0</v>
      </c>
      <c r="AS651">
        <f>IF(OR($D651="51",$D651="52",$D651="61"),(AC651/'Totals and Drop Down Lists'!Y$4)*Inputs!G$38,0)</f>
        <v>0</v>
      </c>
      <c r="AT651">
        <f>IF(OR($D651="51",$D651="52",$D651="61"),(AD651/'Totals and Drop Down Lists'!Z$4)*Inputs!H$38,0)</f>
        <v>0</v>
      </c>
      <c r="AU651">
        <f>IF(OR($D651="51",$D651="52",$D651="61"),(AE651/'Totals and Drop Down Lists'!AA$4)*Inputs!I$38,0)</f>
        <v>0</v>
      </c>
      <c r="AV651">
        <f>IF(OR($D651="51",$D651="52",$D651="61"),(AF651/'Totals and Drop Down Lists'!AB$4)*Inputs!J$38,0)</f>
        <v>0</v>
      </c>
      <c r="AW651">
        <f>IF(OR($D651="51",$D651="52",$D651="61"),(AG651/'Totals and Drop Down Lists'!AC$4)*Inputs!K$38,0)</f>
        <v>0</v>
      </c>
      <c r="AX651">
        <f>IF(OR($D651="51",$D651="52",$D651="61"),(AH651/'Totals and Drop Down Lists'!AD$4)*Inputs!L$38,0)</f>
        <v>0</v>
      </c>
      <c r="AY651">
        <f>IF(OR($D651="51",$D651="52",$D651="61"),0,(AA651/'Totals and Drop Down Lists'!W$5)*Inputs!E$39)</f>
        <v>0</v>
      </c>
      <c r="AZ651">
        <f>IF(OR($D651="51",$D651="52",$D651="61"),0,(AB651/'Totals and Drop Down Lists'!X$5)*Inputs!F$39)</f>
        <v>0</v>
      </c>
      <c r="BA651">
        <f>IF(OR($D651="51",$D651="52",$D651="61"),0,(AC651/'Totals and Drop Down Lists'!Y$5)*Inputs!G$39)</f>
        <v>0</v>
      </c>
      <c r="BB651">
        <f>IF(OR($D651="51",$D651="52",$D651="61"),0,(AD651/'Totals and Drop Down Lists'!Z$5)*Inputs!H$39)</f>
        <v>0</v>
      </c>
      <c r="BC651">
        <f>IF(OR($D651="51",$D651="52",$D651="61"),0,(AE651/'Totals and Drop Down Lists'!AA$5)*Inputs!I$39)</f>
        <v>0</v>
      </c>
      <c r="BD651">
        <f>IF(OR($D651="51",$D651="52",$D651="61"),0,(AF651/'Totals and Drop Down Lists'!AB$5)*Inputs!J$39)</f>
        <v>0</v>
      </c>
      <c r="BE651">
        <f>IF(OR($D651="51",$D651="52",$D651="61"),0,(AG651/'Totals and Drop Down Lists'!AC$5)*Inputs!K$39)</f>
        <v>0</v>
      </c>
      <c r="BF651">
        <f>IF(OR($D651="51",$D651="52",$D651="61"),0,(AH651/'Totals and Drop Down Lists'!AD$5)*Inputs!L$39)</f>
        <v>0</v>
      </c>
      <c r="BG651" s="10">
        <f t="shared" si="91"/>
        <v>229936.83794944396</v>
      </c>
    </row>
    <row r="652" spans="1:59" ht="28.8">
      <c r="A652" s="1" t="s">
        <v>7416</v>
      </c>
      <c r="B652" s="1" t="s">
        <v>6915</v>
      </c>
      <c r="C652" s="1" t="s">
        <v>6918</v>
      </c>
      <c r="D652" s="1" t="s">
        <v>10</v>
      </c>
      <c r="E652" s="1" t="s">
        <v>6919</v>
      </c>
      <c r="F652" s="2">
        <v>69257</v>
      </c>
      <c r="G652" s="2">
        <v>770</v>
      </c>
      <c r="H652" s="2">
        <v>83</v>
      </c>
      <c r="I652" s="2">
        <v>12176</v>
      </c>
      <c r="J652" s="2">
        <v>28846</v>
      </c>
      <c r="K652" s="2">
        <v>9787</v>
      </c>
      <c r="L652" s="2">
        <v>226</v>
      </c>
      <c r="M652" s="2">
        <v>27</v>
      </c>
      <c r="N652" s="2">
        <v>0</v>
      </c>
      <c r="O652" s="2">
        <v>220</v>
      </c>
      <c r="P652" s="2">
        <v>266</v>
      </c>
      <c r="Q652" s="2">
        <v>0</v>
      </c>
      <c r="R652" s="2">
        <v>141</v>
      </c>
      <c r="S652" s="2">
        <v>12220700</v>
      </c>
      <c r="T652" s="2">
        <v>454882100</v>
      </c>
      <c r="U652" s="2">
        <v>1338</v>
      </c>
      <c r="V652" s="2">
        <v>235</v>
      </c>
      <c r="W652" s="2">
        <v>35</v>
      </c>
      <c r="X652" s="2">
        <v>2015</v>
      </c>
      <c r="Y652" s="2">
        <v>105</v>
      </c>
      <c r="Z652" s="2">
        <v>1630</v>
      </c>
      <c r="AA652" s="9">
        <f t="shared" si="92"/>
        <v>69257</v>
      </c>
      <c r="AB652" s="9">
        <f t="shared" si="93"/>
        <v>11323</v>
      </c>
      <c r="AC652" s="9">
        <f t="shared" si="94"/>
        <v>880</v>
      </c>
      <c r="AD652" s="9">
        <f t="shared" si="95"/>
        <v>141</v>
      </c>
      <c r="AE652" s="44">
        <f t="shared" si="96"/>
        <v>2.3190460006749917E-4</v>
      </c>
      <c r="AF652" s="9">
        <f t="shared" si="97"/>
        <v>1745</v>
      </c>
      <c r="AG652" s="9">
        <f t="shared" si="90"/>
        <v>1735</v>
      </c>
      <c r="AH652" s="44">
        <f t="shared" si="98"/>
        <v>2.1903552325300811E-4</v>
      </c>
      <c r="AI652">
        <f>AA652/'Totals and Drop Down Lists'!W$6*Inputs!E$37</f>
        <v>62825.823177977931</v>
      </c>
      <c r="AJ652">
        <f>AB652/'Totals and Drop Down Lists'!X$6*Inputs!F$37</f>
        <v>37257.054070356578</v>
      </c>
      <c r="AK652">
        <f>AC652/'Totals and Drop Down Lists'!Y$6*Inputs!G$37</f>
        <v>5801.2572519579553</v>
      </c>
      <c r="AL652">
        <f>AD652/'Totals and Drop Down Lists'!Z$6*Inputs!H$37</f>
        <v>1130.4676790691385</v>
      </c>
      <c r="AM652">
        <f>AE652/'Totals and Drop Down Lists'!AA$6*Inputs!I$37</f>
        <v>28869.653007528097</v>
      </c>
      <c r="AN652">
        <f>AF652/'Totals and Drop Down Lists'!AB$6*Inputs!J$37</f>
        <v>34824.429529901579</v>
      </c>
      <c r="AO652">
        <f>AG652/'Totals and Drop Down Lists'!AC$6*Inputs!K$37</f>
        <v>32311.904670723961</v>
      </c>
      <c r="AP652">
        <f>AH652/'Totals and Drop Down Lists'!AD$6*Inputs!L$37</f>
        <v>51545.609765793924</v>
      </c>
      <c r="AQ652">
        <f>IF(OR($D652="51",$D652="52",$D652="61"),(AA652/'Totals and Drop Down Lists'!W$4)*Inputs!E$38,0)</f>
        <v>0</v>
      </c>
      <c r="AR652">
        <f>IF(OR($D652="51",$D652="52",$D652="61"),(AB652/'Totals and Drop Down Lists'!X$4)*Inputs!F$38,0)</f>
        <v>0</v>
      </c>
      <c r="AS652">
        <f>IF(OR($D652="51",$D652="52",$D652="61"),(AC652/'Totals and Drop Down Lists'!Y$4)*Inputs!G$38,0)</f>
        <v>0</v>
      </c>
      <c r="AT652">
        <f>IF(OR($D652="51",$D652="52",$D652="61"),(AD652/'Totals and Drop Down Lists'!Z$4)*Inputs!H$38,0)</f>
        <v>0</v>
      </c>
      <c r="AU652">
        <f>IF(OR($D652="51",$D652="52",$D652="61"),(AE652/'Totals and Drop Down Lists'!AA$4)*Inputs!I$38,0)</f>
        <v>0</v>
      </c>
      <c r="AV652">
        <f>IF(OR($D652="51",$D652="52",$D652="61"),(AF652/'Totals and Drop Down Lists'!AB$4)*Inputs!J$38,0)</f>
        <v>0</v>
      </c>
      <c r="AW652">
        <f>IF(OR($D652="51",$D652="52",$D652="61"),(AG652/'Totals and Drop Down Lists'!AC$4)*Inputs!K$38,0)</f>
        <v>0</v>
      </c>
      <c r="AX652">
        <f>IF(OR($D652="51",$D652="52",$D652="61"),(AH652/'Totals and Drop Down Lists'!AD$4)*Inputs!L$38,0)</f>
        <v>0</v>
      </c>
      <c r="AY652">
        <f>IF(OR($D652="51",$D652="52",$D652="61"),0,(AA652/'Totals and Drop Down Lists'!W$5)*Inputs!E$39)</f>
        <v>0</v>
      </c>
      <c r="AZ652">
        <f>IF(OR($D652="51",$D652="52",$D652="61"),0,(AB652/'Totals and Drop Down Lists'!X$5)*Inputs!F$39)</f>
        <v>0</v>
      </c>
      <c r="BA652">
        <f>IF(OR($D652="51",$D652="52",$D652="61"),0,(AC652/'Totals and Drop Down Lists'!Y$5)*Inputs!G$39)</f>
        <v>0</v>
      </c>
      <c r="BB652">
        <f>IF(OR($D652="51",$D652="52",$D652="61"),0,(AD652/'Totals and Drop Down Lists'!Z$5)*Inputs!H$39)</f>
        <v>0</v>
      </c>
      <c r="BC652">
        <f>IF(OR($D652="51",$D652="52",$D652="61"),0,(AE652/'Totals and Drop Down Lists'!AA$5)*Inputs!I$39)</f>
        <v>0</v>
      </c>
      <c r="BD652">
        <f>IF(OR($D652="51",$D652="52",$D652="61"),0,(AF652/'Totals and Drop Down Lists'!AB$5)*Inputs!J$39)</f>
        <v>0</v>
      </c>
      <c r="BE652">
        <f>IF(OR($D652="51",$D652="52",$D652="61"),0,(AG652/'Totals and Drop Down Lists'!AC$5)*Inputs!K$39)</f>
        <v>0</v>
      </c>
      <c r="BF652">
        <f>IF(OR($D652="51",$D652="52",$D652="61"),0,(AH652/'Totals and Drop Down Lists'!AD$5)*Inputs!L$39)</f>
        <v>0</v>
      </c>
      <c r="BG652" s="10">
        <f t="shared" si="91"/>
        <v>254566.19915330913</v>
      </c>
    </row>
    <row r="653" spans="1:59" ht="28.8">
      <c r="A653" s="1" t="s">
        <v>7416</v>
      </c>
      <c r="B653" s="1" t="s">
        <v>6915</v>
      </c>
      <c r="C653" s="1" t="s">
        <v>6920</v>
      </c>
      <c r="D653" s="1" t="s">
        <v>10</v>
      </c>
      <c r="E653" s="1" t="s">
        <v>6921</v>
      </c>
      <c r="F653" s="2">
        <v>61875</v>
      </c>
      <c r="G653" s="2">
        <v>480</v>
      </c>
      <c r="H653" s="2">
        <v>59</v>
      </c>
      <c r="I653" s="2">
        <v>9709</v>
      </c>
      <c r="J653" s="2">
        <v>26716</v>
      </c>
      <c r="K653" s="2">
        <v>9457</v>
      </c>
      <c r="L653" s="2">
        <v>219</v>
      </c>
      <c r="M653" s="2">
        <v>89</v>
      </c>
      <c r="N653" s="2">
        <v>15</v>
      </c>
      <c r="O653" s="2">
        <v>328</v>
      </c>
      <c r="P653" s="2">
        <v>146</v>
      </c>
      <c r="Q653" s="2">
        <v>0</v>
      </c>
      <c r="R653" s="2">
        <v>814</v>
      </c>
      <c r="S653" s="2">
        <v>12483800</v>
      </c>
      <c r="T653" s="2">
        <v>599384000</v>
      </c>
      <c r="U653" s="2">
        <v>898</v>
      </c>
      <c r="V653" s="2">
        <v>275</v>
      </c>
      <c r="W653" s="2">
        <v>20</v>
      </c>
      <c r="X653" s="2">
        <v>1744</v>
      </c>
      <c r="Y653" s="2">
        <v>105</v>
      </c>
      <c r="Z653" s="2">
        <v>1214</v>
      </c>
      <c r="AA653" s="9">
        <f t="shared" si="92"/>
        <v>61875</v>
      </c>
      <c r="AB653" s="9">
        <f t="shared" si="93"/>
        <v>9170</v>
      </c>
      <c r="AC653" s="9">
        <f t="shared" si="94"/>
        <v>1611</v>
      </c>
      <c r="AD653" s="9">
        <f t="shared" si="95"/>
        <v>814</v>
      </c>
      <c r="AE653" s="44">
        <f t="shared" si="96"/>
        <v>2.3379279835348502E-4</v>
      </c>
      <c r="AF653" s="9">
        <f t="shared" si="97"/>
        <v>1449</v>
      </c>
      <c r="AG653" s="9">
        <f t="shared" si="90"/>
        <v>1319</v>
      </c>
      <c r="AH653" s="44">
        <f t="shared" si="98"/>
        <v>1.7373120666594282E-4</v>
      </c>
      <c r="AI653">
        <f>AA653/'Totals and Drop Down Lists'!W$6*Inputs!E$37</f>
        <v>56129.31269239766</v>
      </c>
      <c r="AJ653">
        <f>AB653/'Totals and Drop Down Lists'!X$6*Inputs!F$37</f>
        <v>30172.850465880936</v>
      </c>
      <c r="AK653">
        <f>AC653/'Totals and Drop Down Lists'!Y$6*Inputs!G$37</f>
        <v>10620.256173754849</v>
      </c>
      <c r="AL653">
        <f>AD653/'Totals and Drop Down Lists'!Z$6*Inputs!H$37</f>
        <v>6526.2460337750254</v>
      </c>
      <c r="AM653">
        <f>AE653/'Totals and Drop Down Lists'!AA$6*Inputs!I$37</f>
        <v>29104.713585498324</v>
      </c>
      <c r="AN653">
        <f>AF653/'Totals and Drop Down Lists'!AB$6*Inputs!J$37</f>
        <v>28917.248360359532</v>
      </c>
      <c r="AO653">
        <f>AG653/'Totals and Drop Down Lists'!AC$6*Inputs!K$37</f>
        <v>24564.496980221847</v>
      </c>
      <c r="AP653">
        <f>AH653/'Totals and Drop Down Lists'!AD$6*Inputs!L$37</f>
        <v>40884.149063798948</v>
      </c>
      <c r="AQ653">
        <f>IF(OR($D653="51",$D653="52",$D653="61"),(AA653/'Totals and Drop Down Lists'!W$4)*Inputs!E$38,0)</f>
        <v>0</v>
      </c>
      <c r="AR653">
        <f>IF(OR($D653="51",$D653="52",$D653="61"),(AB653/'Totals and Drop Down Lists'!X$4)*Inputs!F$38,0)</f>
        <v>0</v>
      </c>
      <c r="AS653">
        <f>IF(OR($D653="51",$D653="52",$D653="61"),(AC653/'Totals and Drop Down Lists'!Y$4)*Inputs!G$38,0)</f>
        <v>0</v>
      </c>
      <c r="AT653">
        <f>IF(OR($D653="51",$D653="52",$D653="61"),(AD653/'Totals and Drop Down Lists'!Z$4)*Inputs!H$38,0)</f>
        <v>0</v>
      </c>
      <c r="AU653">
        <f>IF(OR($D653="51",$D653="52",$D653="61"),(AE653/'Totals and Drop Down Lists'!AA$4)*Inputs!I$38,0)</f>
        <v>0</v>
      </c>
      <c r="AV653">
        <f>IF(OR($D653="51",$D653="52",$D653="61"),(AF653/'Totals and Drop Down Lists'!AB$4)*Inputs!J$38,0)</f>
        <v>0</v>
      </c>
      <c r="AW653">
        <f>IF(OR($D653="51",$D653="52",$D653="61"),(AG653/'Totals and Drop Down Lists'!AC$4)*Inputs!K$38,0)</f>
        <v>0</v>
      </c>
      <c r="AX653">
        <f>IF(OR($D653="51",$D653="52",$D653="61"),(AH653/'Totals and Drop Down Lists'!AD$4)*Inputs!L$38,0)</f>
        <v>0</v>
      </c>
      <c r="AY653">
        <f>IF(OR($D653="51",$D653="52",$D653="61"),0,(AA653/'Totals and Drop Down Lists'!W$5)*Inputs!E$39)</f>
        <v>0</v>
      </c>
      <c r="AZ653">
        <f>IF(OR($D653="51",$D653="52",$D653="61"),0,(AB653/'Totals and Drop Down Lists'!X$5)*Inputs!F$39)</f>
        <v>0</v>
      </c>
      <c r="BA653">
        <f>IF(OR($D653="51",$D653="52",$D653="61"),0,(AC653/'Totals and Drop Down Lists'!Y$5)*Inputs!G$39)</f>
        <v>0</v>
      </c>
      <c r="BB653">
        <f>IF(OR($D653="51",$D653="52",$D653="61"),0,(AD653/'Totals and Drop Down Lists'!Z$5)*Inputs!H$39)</f>
        <v>0</v>
      </c>
      <c r="BC653">
        <f>IF(OR($D653="51",$D653="52",$D653="61"),0,(AE653/'Totals and Drop Down Lists'!AA$5)*Inputs!I$39)</f>
        <v>0</v>
      </c>
      <c r="BD653">
        <f>IF(OR($D653="51",$D653="52",$D653="61"),0,(AF653/'Totals and Drop Down Lists'!AB$5)*Inputs!J$39)</f>
        <v>0</v>
      </c>
      <c r="BE653">
        <f>IF(OR($D653="51",$D653="52",$D653="61"),0,(AG653/'Totals and Drop Down Lists'!AC$5)*Inputs!K$39)</f>
        <v>0</v>
      </c>
      <c r="BF653">
        <f>IF(OR($D653="51",$D653="52",$D653="61"),0,(AH653/'Totals and Drop Down Lists'!AD$5)*Inputs!L$39)</f>
        <v>0</v>
      </c>
      <c r="BG653" s="10">
        <f t="shared" si="91"/>
        <v>226919.27335568712</v>
      </c>
    </row>
    <row r="654" spans="1:59" ht="28.8">
      <c r="A654" s="1" t="s">
        <v>7416</v>
      </c>
      <c r="B654" s="1" t="s">
        <v>6915</v>
      </c>
      <c r="C654" s="1" t="s">
        <v>6922</v>
      </c>
      <c r="D654" s="1" t="s">
        <v>10</v>
      </c>
      <c r="E654" s="1" t="s">
        <v>6923</v>
      </c>
      <c r="F654" s="2">
        <v>56219</v>
      </c>
      <c r="G654" s="2">
        <v>226</v>
      </c>
      <c r="H654" s="2">
        <v>55</v>
      </c>
      <c r="I654" s="2">
        <v>4859</v>
      </c>
      <c r="J654" s="2">
        <v>23501</v>
      </c>
      <c r="K654" s="2">
        <v>6402</v>
      </c>
      <c r="L654" s="2">
        <v>96</v>
      </c>
      <c r="M654" s="2">
        <v>14</v>
      </c>
      <c r="N654" s="2">
        <v>43</v>
      </c>
      <c r="O654" s="2">
        <v>220</v>
      </c>
      <c r="P654" s="2">
        <v>39</v>
      </c>
      <c r="Q654" s="2">
        <v>11</v>
      </c>
      <c r="R654" s="2">
        <v>38</v>
      </c>
      <c r="S654" s="2">
        <v>9020100</v>
      </c>
      <c r="T654" s="2">
        <v>395191100</v>
      </c>
      <c r="U654" s="2">
        <v>283</v>
      </c>
      <c r="V654" s="2">
        <v>110</v>
      </c>
      <c r="W654" s="2">
        <v>0</v>
      </c>
      <c r="X654" s="2">
        <v>1125</v>
      </c>
      <c r="Y654" s="2">
        <v>75</v>
      </c>
      <c r="Z654" s="2">
        <v>870</v>
      </c>
      <c r="AA654" s="9">
        <f t="shared" si="92"/>
        <v>56219</v>
      </c>
      <c r="AB654" s="9">
        <f t="shared" si="93"/>
        <v>4578</v>
      </c>
      <c r="AC654" s="9">
        <f t="shared" si="94"/>
        <v>461</v>
      </c>
      <c r="AD654" s="9">
        <f t="shared" si="95"/>
        <v>38</v>
      </c>
      <c r="AE654" s="44">
        <f t="shared" si="96"/>
        <v>1.2179817558965352E-4</v>
      </c>
      <c r="AF654" s="9">
        <f t="shared" si="97"/>
        <v>1015</v>
      </c>
      <c r="AG654" s="9">
        <f t="shared" si="90"/>
        <v>945</v>
      </c>
      <c r="AH654" s="44">
        <f t="shared" si="98"/>
        <v>9.578824627781124E-5</v>
      </c>
      <c r="AI654">
        <f>AA654/'Totals and Drop Down Lists'!W$6*Inputs!E$37</f>
        <v>50998.526549558039</v>
      </c>
      <c r="AJ654">
        <f>AB654/'Totals and Drop Down Lists'!X$6*Inputs!F$37</f>
        <v>15063.392522661168</v>
      </c>
      <c r="AK654">
        <f>AC654/'Totals and Drop Down Lists'!Y$6*Inputs!G$37</f>
        <v>3039.0677194916111</v>
      </c>
      <c r="AL654">
        <f>AD654/'Totals and Drop Down Lists'!Z$6*Inputs!H$37</f>
        <v>304.66504825976779</v>
      </c>
      <c r="AM654">
        <f>AE654/'Totals and Drop Down Lists'!AA$6*Inputs!I$37</f>
        <v>15162.575753994595</v>
      </c>
      <c r="AN654">
        <f>AF654/'Totals and Drop Down Lists'!AB$6*Inputs!J$37</f>
        <v>20256.04353744991</v>
      </c>
      <c r="AO654">
        <f>AG654/'Totals and Drop Down Lists'!AC$6*Inputs!K$37</f>
        <v>17599.279489241577</v>
      </c>
      <c r="AP654">
        <f>AH654/'Totals and Drop Down Lists'!AD$6*Inputs!L$37</f>
        <v>22541.839284591992</v>
      </c>
      <c r="AQ654">
        <f>IF(OR($D654="51",$D654="52",$D654="61"),(AA654/'Totals and Drop Down Lists'!W$4)*Inputs!E$38,0)</f>
        <v>0</v>
      </c>
      <c r="AR654">
        <f>IF(OR($D654="51",$D654="52",$D654="61"),(AB654/'Totals and Drop Down Lists'!X$4)*Inputs!F$38,0)</f>
        <v>0</v>
      </c>
      <c r="AS654">
        <f>IF(OR($D654="51",$D654="52",$D654="61"),(AC654/'Totals and Drop Down Lists'!Y$4)*Inputs!G$38,0)</f>
        <v>0</v>
      </c>
      <c r="AT654">
        <f>IF(OR($D654="51",$D654="52",$D654="61"),(AD654/'Totals and Drop Down Lists'!Z$4)*Inputs!H$38,0)</f>
        <v>0</v>
      </c>
      <c r="AU654">
        <f>IF(OR($D654="51",$D654="52",$D654="61"),(AE654/'Totals and Drop Down Lists'!AA$4)*Inputs!I$38,0)</f>
        <v>0</v>
      </c>
      <c r="AV654">
        <f>IF(OR($D654="51",$D654="52",$D654="61"),(AF654/'Totals and Drop Down Lists'!AB$4)*Inputs!J$38,0)</f>
        <v>0</v>
      </c>
      <c r="AW654">
        <f>IF(OR($D654="51",$D654="52",$D654="61"),(AG654/'Totals and Drop Down Lists'!AC$4)*Inputs!K$38,0)</f>
        <v>0</v>
      </c>
      <c r="AX654">
        <f>IF(OR($D654="51",$D654="52",$D654="61"),(AH654/'Totals and Drop Down Lists'!AD$4)*Inputs!L$38,0)</f>
        <v>0</v>
      </c>
      <c r="AY654">
        <f>IF(OR($D654="51",$D654="52",$D654="61"),0,(AA654/'Totals and Drop Down Lists'!W$5)*Inputs!E$39)</f>
        <v>0</v>
      </c>
      <c r="AZ654">
        <f>IF(OR($D654="51",$D654="52",$D654="61"),0,(AB654/'Totals and Drop Down Lists'!X$5)*Inputs!F$39)</f>
        <v>0</v>
      </c>
      <c r="BA654">
        <f>IF(OR($D654="51",$D654="52",$D654="61"),0,(AC654/'Totals and Drop Down Lists'!Y$5)*Inputs!G$39)</f>
        <v>0</v>
      </c>
      <c r="BB654">
        <f>IF(OR($D654="51",$D654="52",$D654="61"),0,(AD654/'Totals and Drop Down Lists'!Z$5)*Inputs!H$39)</f>
        <v>0</v>
      </c>
      <c r="BC654">
        <f>IF(OR($D654="51",$D654="52",$D654="61"),0,(AE654/'Totals and Drop Down Lists'!AA$5)*Inputs!I$39)</f>
        <v>0</v>
      </c>
      <c r="BD654">
        <f>IF(OR($D654="51",$D654="52",$D654="61"),0,(AF654/'Totals and Drop Down Lists'!AB$5)*Inputs!J$39)</f>
        <v>0</v>
      </c>
      <c r="BE654">
        <f>IF(OR($D654="51",$D654="52",$D654="61"),0,(AG654/'Totals and Drop Down Lists'!AC$5)*Inputs!K$39)</f>
        <v>0</v>
      </c>
      <c r="BF654">
        <f>IF(OR($D654="51",$D654="52",$D654="61"),0,(AH654/'Totals and Drop Down Lists'!AD$5)*Inputs!L$39)</f>
        <v>0</v>
      </c>
      <c r="BG654" s="10">
        <f t="shared" si="91"/>
        <v>144965.38990524862</v>
      </c>
    </row>
    <row r="655" spans="1:59" ht="28.8">
      <c r="A655" s="1" t="s">
        <v>7416</v>
      </c>
      <c r="B655" s="1" t="s">
        <v>6915</v>
      </c>
      <c r="C655" s="1" t="s">
        <v>6924</v>
      </c>
      <c r="D655" s="1" t="s">
        <v>10</v>
      </c>
      <c r="E655" s="1" t="s">
        <v>6925</v>
      </c>
      <c r="F655" s="2">
        <v>57713</v>
      </c>
      <c r="G655" s="2">
        <v>254</v>
      </c>
      <c r="H655" s="2">
        <v>52</v>
      </c>
      <c r="I655" s="2">
        <v>4602</v>
      </c>
      <c r="J655" s="2">
        <v>19265</v>
      </c>
      <c r="K655" s="2">
        <v>3870</v>
      </c>
      <c r="L655" s="2">
        <v>62</v>
      </c>
      <c r="M655" s="2">
        <v>10</v>
      </c>
      <c r="N655" s="2">
        <v>24</v>
      </c>
      <c r="O655" s="2">
        <v>137</v>
      </c>
      <c r="P655" s="2">
        <v>47</v>
      </c>
      <c r="Q655" s="2">
        <v>0</v>
      </c>
      <c r="R655" s="2">
        <v>12</v>
      </c>
      <c r="S655" s="2">
        <v>5385300</v>
      </c>
      <c r="T655" s="2">
        <v>233461300</v>
      </c>
      <c r="U655" s="2">
        <v>246</v>
      </c>
      <c r="V655" s="2">
        <v>85</v>
      </c>
      <c r="W655" s="2">
        <v>20</v>
      </c>
      <c r="X655" s="2">
        <v>525</v>
      </c>
      <c r="Y655" s="2">
        <v>0</v>
      </c>
      <c r="Z655" s="2">
        <v>440</v>
      </c>
      <c r="AA655" s="9">
        <f t="shared" si="92"/>
        <v>57713</v>
      </c>
      <c r="AB655" s="9">
        <f t="shared" si="93"/>
        <v>4296</v>
      </c>
      <c r="AC655" s="9">
        <f t="shared" si="94"/>
        <v>292</v>
      </c>
      <c r="AD655" s="9">
        <f t="shared" si="95"/>
        <v>12</v>
      </c>
      <c r="AE655" s="44">
        <f t="shared" si="96"/>
        <v>5.4293607953901892E-5</v>
      </c>
      <c r="AF655" s="9">
        <f t="shared" si="97"/>
        <v>420</v>
      </c>
      <c r="AG655" s="9">
        <f t="shared" si="90"/>
        <v>440</v>
      </c>
      <c r="AH655" s="44">
        <f t="shared" si="98"/>
        <v>3.2888624809335354E-5</v>
      </c>
      <c r="AI655">
        <f>AA655/'Totals and Drop Down Lists'!W$6*Inputs!E$37</f>
        <v>52353.794317839929</v>
      </c>
      <c r="AJ655">
        <f>AB655/'Totals and Drop Down Lists'!X$6*Inputs!F$37</f>
        <v>14135.503337123717</v>
      </c>
      <c r="AK655">
        <f>AC655/'Totals and Drop Down Lists'!Y$6*Inputs!G$37</f>
        <v>1924.9626336042309</v>
      </c>
      <c r="AL655">
        <f>AD655/'Totals and Drop Down Lists'!Z$6*Inputs!H$37</f>
        <v>96.210015239926662</v>
      </c>
      <c r="AM655">
        <f>AE655/'Totals and Drop Down Lists'!AA$6*Inputs!I$37</f>
        <v>6758.9759827950375</v>
      </c>
      <c r="AN655">
        <f>AF655/'Totals and Drop Down Lists'!AB$6*Inputs!J$37</f>
        <v>8381.8111189447918</v>
      </c>
      <c r="AO655">
        <f>AG655/'Totals and Drop Down Lists'!AC$6*Inputs!K$37</f>
        <v>8194.373518800312</v>
      </c>
      <c r="AP655">
        <f>AH655/'Totals and Drop Down Lists'!AD$6*Inputs!L$37</f>
        <v>7739.6770851521087</v>
      </c>
      <c r="AQ655">
        <f>IF(OR($D655="51",$D655="52",$D655="61"),(AA655/'Totals and Drop Down Lists'!W$4)*Inputs!E$38,0)</f>
        <v>0</v>
      </c>
      <c r="AR655">
        <f>IF(OR($D655="51",$D655="52",$D655="61"),(AB655/'Totals and Drop Down Lists'!X$4)*Inputs!F$38,0)</f>
        <v>0</v>
      </c>
      <c r="AS655">
        <f>IF(OR($D655="51",$D655="52",$D655="61"),(AC655/'Totals and Drop Down Lists'!Y$4)*Inputs!G$38,0)</f>
        <v>0</v>
      </c>
      <c r="AT655">
        <f>IF(OR($D655="51",$D655="52",$D655="61"),(AD655/'Totals and Drop Down Lists'!Z$4)*Inputs!H$38,0)</f>
        <v>0</v>
      </c>
      <c r="AU655">
        <f>IF(OR($D655="51",$D655="52",$D655="61"),(AE655/'Totals and Drop Down Lists'!AA$4)*Inputs!I$38,0)</f>
        <v>0</v>
      </c>
      <c r="AV655">
        <f>IF(OR($D655="51",$D655="52",$D655="61"),(AF655/'Totals and Drop Down Lists'!AB$4)*Inputs!J$38,0)</f>
        <v>0</v>
      </c>
      <c r="AW655">
        <f>IF(OR($D655="51",$D655="52",$D655="61"),(AG655/'Totals and Drop Down Lists'!AC$4)*Inputs!K$38,0)</f>
        <v>0</v>
      </c>
      <c r="AX655">
        <f>IF(OR($D655="51",$D655="52",$D655="61"),(AH655/'Totals and Drop Down Lists'!AD$4)*Inputs!L$38,0)</f>
        <v>0</v>
      </c>
      <c r="AY655">
        <f>IF(OR($D655="51",$D655="52",$D655="61"),0,(AA655/'Totals and Drop Down Lists'!W$5)*Inputs!E$39)</f>
        <v>0</v>
      </c>
      <c r="AZ655">
        <f>IF(OR($D655="51",$D655="52",$D655="61"),0,(AB655/'Totals and Drop Down Lists'!X$5)*Inputs!F$39)</f>
        <v>0</v>
      </c>
      <c r="BA655">
        <f>IF(OR($D655="51",$D655="52",$D655="61"),0,(AC655/'Totals and Drop Down Lists'!Y$5)*Inputs!G$39)</f>
        <v>0</v>
      </c>
      <c r="BB655">
        <f>IF(OR($D655="51",$D655="52",$D655="61"),0,(AD655/'Totals and Drop Down Lists'!Z$5)*Inputs!H$39)</f>
        <v>0</v>
      </c>
      <c r="BC655">
        <f>IF(OR($D655="51",$D655="52",$D655="61"),0,(AE655/'Totals and Drop Down Lists'!AA$5)*Inputs!I$39)</f>
        <v>0</v>
      </c>
      <c r="BD655">
        <f>IF(OR($D655="51",$D655="52",$D655="61"),0,(AF655/'Totals and Drop Down Lists'!AB$5)*Inputs!J$39)</f>
        <v>0</v>
      </c>
      <c r="BE655">
        <f>IF(OR($D655="51",$D655="52",$D655="61"),0,(AG655/'Totals and Drop Down Lists'!AC$5)*Inputs!K$39)</f>
        <v>0</v>
      </c>
      <c r="BF655">
        <f>IF(OR($D655="51",$D655="52",$D655="61"),0,(AH655/'Totals and Drop Down Lists'!AD$5)*Inputs!L$39)</f>
        <v>0</v>
      </c>
      <c r="BG655" s="10">
        <f t="shared" si="91"/>
        <v>99585.308009500048</v>
      </c>
    </row>
    <row r="656" spans="1:59" ht="28.8">
      <c r="A656" s="1" t="s">
        <v>7416</v>
      </c>
      <c r="B656" s="1" t="s">
        <v>6915</v>
      </c>
      <c r="C656" s="1" t="s">
        <v>6926</v>
      </c>
      <c r="D656" s="1" t="s">
        <v>10</v>
      </c>
      <c r="E656" s="1" t="s">
        <v>6927</v>
      </c>
      <c r="F656" s="2">
        <v>100778</v>
      </c>
      <c r="G656" s="2">
        <v>1569</v>
      </c>
      <c r="H656" s="2">
        <v>325</v>
      </c>
      <c r="I656" s="2">
        <v>19025</v>
      </c>
      <c r="J656" s="2">
        <v>41377</v>
      </c>
      <c r="K656" s="2">
        <v>19686</v>
      </c>
      <c r="L656" s="2">
        <v>240</v>
      </c>
      <c r="M656" s="2">
        <v>82</v>
      </c>
      <c r="N656" s="2">
        <v>6</v>
      </c>
      <c r="O656" s="2">
        <v>693</v>
      </c>
      <c r="P656" s="2">
        <v>256</v>
      </c>
      <c r="Q656" s="2">
        <v>53</v>
      </c>
      <c r="R656" s="2">
        <v>4532</v>
      </c>
      <c r="S656" s="2">
        <v>20868200</v>
      </c>
      <c r="T656" s="2">
        <v>906292000</v>
      </c>
      <c r="U656" s="2">
        <v>2628</v>
      </c>
      <c r="V656" s="2">
        <v>1390</v>
      </c>
      <c r="W656" s="2">
        <v>145</v>
      </c>
      <c r="X656" s="2">
        <v>5250</v>
      </c>
      <c r="Y656" s="2">
        <v>525</v>
      </c>
      <c r="Z656" s="2">
        <v>3480</v>
      </c>
      <c r="AA656" s="9">
        <f t="shared" si="92"/>
        <v>100778</v>
      </c>
      <c r="AB656" s="9">
        <f t="shared" si="93"/>
        <v>17131</v>
      </c>
      <c r="AC656" s="9">
        <f t="shared" si="94"/>
        <v>5862</v>
      </c>
      <c r="AD656" s="9">
        <f t="shared" si="95"/>
        <v>4532</v>
      </c>
      <c r="AE656" s="44">
        <f t="shared" si="96"/>
        <v>6.5411144509410748E-4</v>
      </c>
      <c r="AF656" s="9">
        <f t="shared" si="97"/>
        <v>3715</v>
      </c>
      <c r="AG656" s="9">
        <f t="shared" si="90"/>
        <v>4005</v>
      </c>
      <c r="AH656" s="44">
        <f t="shared" si="98"/>
        <v>7.0900955519616489E-4</v>
      </c>
      <c r="AI656">
        <f>AA656/'Totals and Drop Down Lists'!W$6*Inputs!E$37</f>
        <v>91419.795951748703</v>
      </c>
      <c r="AJ656">
        <f>AB656/'Totals and Drop Down Lists'!X$6*Inputs!F$37</f>
        <v>56367.622827808751</v>
      </c>
      <c r="AK656">
        <f>AC656/'Totals and Drop Down Lists'!Y$6*Inputs!G$37</f>
        <v>38644.284103383565</v>
      </c>
      <c r="AL656">
        <f>AD656/'Totals and Drop Down Lists'!Z$6*Inputs!H$37</f>
        <v>36335.315755612304</v>
      </c>
      <c r="AM656">
        <f>AE656/'Totals and Drop Down Lists'!AA$6*Inputs!I$37</f>
        <v>81429.908861761258</v>
      </c>
      <c r="AN656">
        <f>AF656/'Totals and Drop Down Lists'!AB$6*Inputs!J$37</f>
        <v>74139.115016380718</v>
      </c>
      <c r="AO656">
        <f>AG656/'Totals and Drop Down Lists'!AC$6*Inputs!K$37</f>
        <v>74587.422597261932</v>
      </c>
      <c r="AP656">
        <f>AH656/'Totals and Drop Down Lists'!AD$6*Inputs!L$37</f>
        <v>166851.15413971434</v>
      </c>
      <c r="AQ656">
        <f>IF(OR($D656="51",$D656="52",$D656="61"),(AA656/'Totals and Drop Down Lists'!W$4)*Inputs!E$38,0)</f>
        <v>0</v>
      </c>
      <c r="AR656">
        <f>IF(OR($D656="51",$D656="52",$D656="61"),(AB656/'Totals and Drop Down Lists'!X$4)*Inputs!F$38,0)</f>
        <v>0</v>
      </c>
      <c r="AS656">
        <f>IF(OR($D656="51",$D656="52",$D656="61"),(AC656/'Totals and Drop Down Lists'!Y$4)*Inputs!G$38,0)</f>
        <v>0</v>
      </c>
      <c r="AT656">
        <f>IF(OR($D656="51",$D656="52",$D656="61"),(AD656/'Totals and Drop Down Lists'!Z$4)*Inputs!H$38,0)</f>
        <v>0</v>
      </c>
      <c r="AU656">
        <f>IF(OR($D656="51",$D656="52",$D656="61"),(AE656/'Totals and Drop Down Lists'!AA$4)*Inputs!I$38,0)</f>
        <v>0</v>
      </c>
      <c r="AV656">
        <f>IF(OR($D656="51",$D656="52",$D656="61"),(AF656/'Totals and Drop Down Lists'!AB$4)*Inputs!J$38,0)</f>
        <v>0</v>
      </c>
      <c r="AW656">
        <f>IF(OR($D656="51",$D656="52",$D656="61"),(AG656/'Totals and Drop Down Lists'!AC$4)*Inputs!K$38,0)</f>
        <v>0</v>
      </c>
      <c r="AX656">
        <f>IF(OR($D656="51",$D656="52",$D656="61"),(AH656/'Totals and Drop Down Lists'!AD$4)*Inputs!L$38,0)</f>
        <v>0</v>
      </c>
      <c r="AY656">
        <f>IF(OR($D656="51",$D656="52",$D656="61"),0,(AA656/'Totals and Drop Down Lists'!W$5)*Inputs!E$39)</f>
        <v>0</v>
      </c>
      <c r="AZ656">
        <f>IF(OR($D656="51",$D656="52",$D656="61"),0,(AB656/'Totals and Drop Down Lists'!X$5)*Inputs!F$39)</f>
        <v>0</v>
      </c>
      <c r="BA656">
        <f>IF(OR($D656="51",$D656="52",$D656="61"),0,(AC656/'Totals and Drop Down Lists'!Y$5)*Inputs!G$39)</f>
        <v>0</v>
      </c>
      <c r="BB656">
        <f>IF(OR($D656="51",$D656="52",$D656="61"),0,(AD656/'Totals and Drop Down Lists'!Z$5)*Inputs!H$39)</f>
        <v>0</v>
      </c>
      <c r="BC656">
        <f>IF(OR($D656="51",$D656="52",$D656="61"),0,(AE656/'Totals and Drop Down Lists'!AA$5)*Inputs!I$39)</f>
        <v>0</v>
      </c>
      <c r="BD656">
        <f>IF(OR($D656="51",$D656="52",$D656="61"),0,(AF656/'Totals and Drop Down Lists'!AB$5)*Inputs!J$39)</f>
        <v>0</v>
      </c>
      <c r="BE656">
        <f>IF(OR($D656="51",$D656="52",$D656="61"),0,(AG656/'Totals and Drop Down Lists'!AC$5)*Inputs!K$39)</f>
        <v>0</v>
      </c>
      <c r="BF656">
        <f>IF(OR($D656="51",$D656="52",$D656="61"),0,(AH656/'Totals and Drop Down Lists'!AD$5)*Inputs!L$39)</f>
        <v>0</v>
      </c>
      <c r="BG656" s="10">
        <f t="shared" si="91"/>
        <v>619774.61925367161</v>
      </c>
    </row>
    <row r="657" spans="1:59" ht="28.8">
      <c r="A657" s="1" t="s">
        <v>7416</v>
      </c>
      <c r="B657" s="1" t="s">
        <v>6915</v>
      </c>
      <c r="C657" s="1" t="s">
        <v>6928</v>
      </c>
      <c r="D657" s="1" t="s">
        <v>215</v>
      </c>
      <c r="E657" s="1" t="s">
        <v>6929</v>
      </c>
      <c r="F657" s="2">
        <v>906708</v>
      </c>
      <c r="G657" s="2">
        <v>6188</v>
      </c>
      <c r="H657" s="2">
        <v>876</v>
      </c>
      <c r="I657" s="2">
        <v>132359</v>
      </c>
      <c r="J657" s="2">
        <v>350411</v>
      </c>
      <c r="K657" s="2">
        <v>91652</v>
      </c>
      <c r="L657" s="2">
        <v>3512</v>
      </c>
      <c r="M657" s="2">
        <v>465</v>
      </c>
      <c r="N657" s="2">
        <v>266</v>
      </c>
      <c r="O657" s="2">
        <v>4568</v>
      </c>
      <c r="P657" s="2">
        <v>1223</v>
      </c>
      <c r="Q657" s="2">
        <v>366</v>
      </c>
      <c r="R657" s="2">
        <v>5395</v>
      </c>
      <c r="S657" s="2">
        <v>104189200</v>
      </c>
      <c r="T657" s="2">
        <v>4168922000</v>
      </c>
      <c r="U657" s="2">
        <v>10004</v>
      </c>
      <c r="V657" s="2">
        <v>4088</v>
      </c>
      <c r="W657" s="2">
        <v>620</v>
      </c>
      <c r="X657" s="2">
        <v>21823</v>
      </c>
      <c r="Y657" s="2">
        <v>1712</v>
      </c>
      <c r="Z657" s="2">
        <v>15812</v>
      </c>
      <c r="AA657" s="9">
        <f t="shared" si="92"/>
        <v>906708</v>
      </c>
      <c r="AB657" s="9">
        <f t="shared" si="93"/>
        <v>125295</v>
      </c>
      <c r="AC657" s="9">
        <f t="shared" si="94"/>
        <v>15795</v>
      </c>
      <c r="AD657" s="9">
        <f t="shared" si="95"/>
        <v>5395</v>
      </c>
      <c r="AE657" s="44">
        <f t="shared" si="96"/>
        <v>1.674179222755633E-3</v>
      </c>
      <c r="AF657" s="9">
        <f t="shared" si="97"/>
        <v>17115</v>
      </c>
      <c r="AG657" s="9">
        <f t="shared" si="90"/>
        <v>17524</v>
      </c>
      <c r="AH657" s="44">
        <f t="shared" si="98"/>
        <v>1.7054875219978771E-3</v>
      </c>
      <c r="AI657">
        <f>AA657/'Totals and Drop Down Lists'!W$6*Inputs!E$37</f>
        <v>822511.46428603621</v>
      </c>
      <c r="AJ657">
        <f>AB657/'Totals and Drop Down Lists'!X$6*Inputs!F$37</f>
        <v>412269.06206352799</v>
      </c>
      <c r="AK657">
        <f>AC657/'Totals and Drop Down Lists'!Y$6*Inputs!G$37</f>
        <v>104125.975334859</v>
      </c>
      <c r="AL657">
        <f>AD657/'Totals and Drop Down Lists'!Z$6*Inputs!H$37</f>
        <v>43254.419351617034</v>
      </c>
      <c r="AM657">
        <f>AE657/'Totals and Drop Down Lists'!AA$6*Inputs!I$37</f>
        <v>208417.48382438385</v>
      </c>
      <c r="AN657">
        <f>AF657/'Totals and Drop Down Lists'!AB$6*Inputs!J$37</f>
        <v>341558.80309700029</v>
      </c>
      <c r="AO657">
        <f>AG657/'Totals and Drop Down Lists'!AC$6*Inputs!K$37</f>
        <v>326359.54896240152</v>
      </c>
      <c r="AP657">
        <f>AH657/'Totals and Drop Down Lists'!AD$6*Inputs!L$37</f>
        <v>401352.22343723715</v>
      </c>
      <c r="AQ657">
        <f>IF(OR($D657="51",$D657="52",$D657="61"),(AA657/'Totals and Drop Down Lists'!W$4)*Inputs!E$38,0)</f>
        <v>0</v>
      </c>
      <c r="AR657">
        <f>IF(OR($D657="51",$D657="52",$D657="61"),(AB657/'Totals and Drop Down Lists'!X$4)*Inputs!F$38,0)</f>
        <v>0</v>
      </c>
      <c r="AS657">
        <f>IF(OR($D657="51",$D657="52",$D657="61"),(AC657/'Totals and Drop Down Lists'!Y$4)*Inputs!G$38,0)</f>
        <v>0</v>
      </c>
      <c r="AT657">
        <f>IF(OR($D657="51",$D657="52",$D657="61"),(AD657/'Totals and Drop Down Lists'!Z$4)*Inputs!H$38,0)</f>
        <v>0</v>
      </c>
      <c r="AU657">
        <f>IF(OR($D657="51",$D657="52",$D657="61"),(AE657/'Totals and Drop Down Lists'!AA$4)*Inputs!I$38,0)</f>
        <v>0</v>
      </c>
      <c r="AV657">
        <f>IF(OR($D657="51",$D657="52",$D657="61"),(AF657/'Totals and Drop Down Lists'!AB$4)*Inputs!J$38,0)</f>
        <v>0</v>
      </c>
      <c r="AW657">
        <f>IF(OR($D657="51",$D657="52",$D657="61"),(AG657/'Totals and Drop Down Lists'!AC$4)*Inputs!K$38,0)</f>
        <v>0</v>
      </c>
      <c r="AX657">
        <f>IF(OR($D657="51",$D657="52",$D657="61"),(AH657/'Totals and Drop Down Lists'!AD$4)*Inputs!L$38,0)</f>
        <v>0</v>
      </c>
      <c r="AY657">
        <f>IF(OR($D657="51",$D657="52",$D657="61"),0,(AA657/'Totals and Drop Down Lists'!W$5)*Inputs!E$39)</f>
        <v>0</v>
      </c>
      <c r="AZ657">
        <f>IF(OR($D657="51",$D657="52",$D657="61"),0,(AB657/'Totals and Drop Down Lists'!X$5)*Inputs!F$39)</f>
        <v>0</v>
      </c>
      <c r="BA657">
        <f>IF(OR($D657="51",$D657="52",$D657="61"),0,(AC657/'Totals and Drop Down Lists'!Y$5)*Inputs!G$39)</f>
        <v>0</v>
      </c>
      <c r="BB657">
        <f>IF(OR($D657="51",$D657="52",$D657="61"),0,(AD657/'Totals and Drop Down Lists'!Z$5)*Inputs!H$39)</f>
        <v>0</v>
      </c>
      <c r="BC657">
        <f>IF(OR($D657="51",$D657="52",$D657="61"),0,(AE657/'Totals and Drop Down Lists'!AA$5)*Inputs!I$39)</f>
        <v>0</v>
      </c>
      <c r="BD657">
        <f>IF(OR($D657="51",$D657="52",$D657="61"),0,(AF657/'Totals and Drop Down Lists'!AB$5)*Inputs!J$39)</f>
        <v>0</v>
      </c>
      <c r="BE657">
        <f>IF(OR($D657="51",$D657="52",$D657="61"),0,(AG657/'Totals and Drop Down Lists'!AC$5)*Inputs!K$39)</f>
        <v>0</v>
      </c>
      <c r="BF657">
        <f>IF(OR($D657="51",$D657="52",$D657="61"),0,(AH657/'Totals and Drop Down Lists'!AD$5)*Inputs!L$39)</f>
        <v>0</v>
      </c>
      <c r="BG657" s="10">
        <f t="shared" si="91"/>
        <v>2659848.980357063</v>
      </c>
    </row>
    <row r="658" spans="1:59">
      <c r="A658" s="1" t="s">
        <v>7417</v>
      </c>
      <c r="B658" s="1" t="s">
        <v>3810</v>
      </c>
      <c r="C658" s="1" t="s">
        <v>3811</v>
      </c>
      <c r="D658" s="1" t="s">
        <v>10</v>
      </c>
      <c r="E658" s="1" t="s">
        <v>3812</v>
      </c>
      <c r="F658" s="2">
        <v>16702</v>
      </c>
      <c r="G658" s="2">
        <v>31</v>
      </c>
      <c r="H658" s="2">
        <v>0</v>
      </c>
      <c r="I658" s="2">
        <v>1187</v>
      </c>
      <c r="J658" s="2">
        <v>7806</v>
      </c>
      <c r="K658" s="2">
        <v>988</v>
      </c>
      <c r="L658" s="2">
        <v>68</v>
      </c>
      <c r="M658" s="2">
        <v>0</v>
      </c>
      <c r="N658" s="2">
        <v>0</v>
      </c>
      <c r="O658" s="2">
        <v>48</v>
      </c>
      <c r="P658" s="2">
        <v>0</v>
      </c>
      <c r="Q658" s="2">
        <v>0</v>
      </c>
      <c r="R658" s="2">
        <v>66</v>
      </c>
      <c r="S658" s="2">
        <v>1251100</v>
      </c>
      <c r="T658" s="2">
        <v>78026900</v>
      </c>
      <c r="U658" s="2">
        <v>581</v>
      </c>
      <c r="V658" s="2">
        <v>30</v>
      </c>
      <c r="W658" s="2">
        <v>35</v>
      </c>
      <c r="X658" s="2">
        <v>115</v>
      </c>
      <c r="Y658" s="2">
        <v>0</v>
      </c>
      <c r="Z658" s="2">
        <v>80</v>
      </c>
      <c r="AA658" s="9">
        <f t="shared" si="92"/>
        <v>16702</v>
      </c>
      <c r="AB658" s="9">
        <f t="shared" si="93"/>
        <v>1156</v>
      </c>
      <c r="AC658" s="9">
        <f t="shared" si="94"/>
        <v>182</v>
      </c>
      <c r="AD658" s="9">
        <f t="shared" si="95"/>
        <v>66</v>
      </c>
      <c r="AE658" s="44">
        <f t="shared" si="96"/>
        <v>8.7333552840714135E-6</v>
      </c>
      <c r="AF658" s="9">
        <f t="shared" si="97"/>
        <v>50</v>
      </c>
      <c r="AG658" s="9">
        <f t="shared" si="90"/>
        <v>80</v>
      </c>
      <c r="AH658" s="44">
        <f t="shared" si="98"/>
        <v>3.7676406237952481E-6</v>
      </c>
      <c r="AI658">
        <f>AA658/'Totals and Drop Down Lists'!W$6*Inputs!E$37</f>
        <v>15151.059080216981</v>
      </c>
      <c r="AJ658">
        <f>AB658/'Totals and Drop Down Lists'!X$6*Inputs!F$37</f>
        <v>3803.6875832669966</v>
      </c>
      <c r="AK658">
        <f>AC658/'Totals and Drop Down Lists'!Y$6*Inputs!G$37</f>
        <v>1199.8054771094864</v>
      </c>
      <c r="AL658">
        <f>AD658/'Totals and Drop Down Lists'!Z$6*Inputs!H$37</f>
        <v>529.15508381959671</v>
      </c>
      <c r="AM658">
        <f>AE658/'Totals and Drop Down Lists'!AA$6*Inputs!I$37</f>
        <v>1087.2097257631713</v>
      </c>
      <c r="AN658">
        <f>AF658/'Totals and Drop Down Lists'!AB$6*Inputs!J$37</f>
        <v>997.83465701723719</v>
      </c>
      <c r="AO658">
        <f>AG658/'Totals and Drop Down Lists'!AC$6*Inputs!K$37</f>
        <v>1489.8860943273296</v>
      </c>
      <c r="AP658">
        <f>AH658/'Totals and Drop Down Lists'!AD$6*Inputs!L$37</f>
        <v>886.63852532986402</v>
      </c>
      <c r="AQ658">
        <f>IF(OR($D658="51",$D658="52",$D658="61"),(AA658/'Totals and Drop Down Lists'!W$4)*Inputs!E$38,0)</f>
        <v>0</v>
      </c>
      <c r="AR658">
        <f>IF(OR($D658="51",$D658="52",$D658="61"),(AB658/'Totals and Drop Down Lists'!X$4)*Inputs!F$38,0)</f>
        <v>0</v>
      </c>
      <c r="AS658">
        <f>IF(OR($D658="51",$D658="52",$D658="61"),(AC658/'Totals and Drop Down Lists'!Y$4)*Inputs!G$38,0)</f>
        <v>0</v>
      </c>
      <c r="AT658">
        <f>IF(OR($D658="51",$D658="52",$D658="61"),(AD658/'Totals and Drop Down Lists'!Z$4)*Inputs!H$38,0)</f>
        <v>0</v>
      </c>
      <c r="AU658">
        <f>IF(OR($D658="51",$D658="52",$D658="61"),(AE658/'Totals and Drop Down Lists'!AA$4)*Inputs!I$38,0)</f>
        <v>0</v>
      </c>
      <c r="AV658">
        <f>IF(OR($D658="51",$D658="52",$D658="61"),(AF658/'Totals and Drop Down Lists'!AB$4)*Inputs!J$38,0)</f>
        <v>0</v>
      </c>
      <c r="AW658">
        <f>IF(OR($D658="51",$D658="52",$D658="61"),(AG658/'Totals and Drop Down Lists'!AC$4)*Inputs!K$38,0)</f>
        <v>0</v>
      </c>
      <c r="AX658">
        <f>IF(OR($D658="51",$D658="52",$D658="61"),(AH658/'Totals and Drop Down Lists'!AD$4)*Inputs!L$38,0)</f>
        <v>0</v>
      </c>
      <c r="AY658">
        <f>IF(OR($D658="51",$D658="52",$D658="61"),0,(AA658/'Totals and Drop Down Lists'!W$5)*Inputs!E$39)</f>
        <v>0</v>
      </c>
      <c r="AZ658">
        <f>IF(OR($D658="51",$D658="52",$D658="61"),0,(AB658/'Totals and Drop Down Lists'!X$5)*Inputs!F$39)</f>
        <v>0</v>
      </c>
      <c r="BA658">
        <f>IF(OR($D658="51",$D658="52",$D658="61"),0,(AC658/'Totals and Drop Down Lists'!Y$5)*Inputs!G$39)</f>
        <v>0</v>
      </c>
      <c r="BB658">
        <f>IF(OR($D658="51",$D658="52",$D658="61"),0,(AD658/'Totals and Drop Down Lists'!Z$5)*Inputs!H$39)</f>
        <v>0</v>
      </c>
      <c r="BC658">
        <f>IF(OR($D658="51",$D658="52",$D658="61"),0,(AE658/'Totals and Drop Down Lists'!AA$5)*Inputs!I$39)</f>
        <v>0</v>
      </c>
      <c r="BD658">
        <f>IF(OR($D658="51",$D658="52",$D658="61"),0,(AF658/'Totals and Drop Down Lists'!AB$5)*Inputs!J$39)</f>
        <v>0</v>
      </c>
      <c r="BE658">
        <f>IF(OR($D658="51",$D658="52",$D658="61"),0,(AG658/'Totals and Drop Down Lists'!AC$5)*Inputs!K$39)</f>
        <v>0</v>
      </c>
      <c r="BF658">
        <f>IF(OR($D658="51",$D658="52",$D658="61"),0,(AH658/'Totals and Drop Down Lists'!AD$5)*Inputs!L$39)</f>
        <v>0</v>
      </c>
      <c r="BG658" s="10">
        <f t="shared" si="91"/>
        <v>25145.276226850663</v>
      </c>
    </row>
    <row r="659" spans="1:59">
      <c r="A659" s="1" t="s">
        <v>7417</v>
      </c>
      <c r="B659" s="1" t="s">
        <v>3810</v>
      </c>
      <c r="C659" s="1" t="s">
        <v>3813</v>
      </c>
      <c r="D659" s="1" t="s">
        <v>215</v>
      </c>
      <c r="E659" s="1" t="s">
        <v>3814</v>
      </c>
      <c r="F659" s="2">
        <v>311507</v>
      </c>
      <c r="G659" s="2">
        <v>1149</v>
      </c>
      <c r="H659" s="2">
        <v>172</v>
      </c>
      <c r="I659" s="2">
        <v>44619</v>
      </c>
      <c r="J659" s="2">
        <v>115166</v>
      </c>
      <c r="K659" s="2">
        <v>30911</v>
      </c>
      <c r="L659" s="2">
        <v>1500</v>
      </c>
      <c r="M659" s="2">
        <v>167</v>
      </c>
      <c r="N659" s="2">
        <v>27</v>
      </c>
      <c r="O659" s="2">
        <v>1705</v>
      </c>
      <c r="P659" s="2">
        <v>620</v>
      </c>
      <c r="Q659" s="2">
        <v>126</v>
      </c>
      <c r="R659" s="2">
        <v>473</v>
      </c>
      <c r="S659" s="2">
        <v>32851300</v>
      </c>
      <c r="T659" s="2">
        <v>1521962300</v>
      </c>
      <c r="U659" s="2">
        <v>4167</v>
      </c>
      <c r="V659" s="2">
        <v>1100</v>
      </c>
      <c r="W659" s="2">
        <v>440</v>
      </c>
      <c r="X659" s="2">
        <v>5499</v>
      </c>
      <c r="Y659" s="2">
        <v>520</v>
      </c>
      <c r="Z659" s="2">
        <v>3698</v>
      </c>
      <c r="AA659" s="9">
        <f t="shared" si="92"/>
        <v>311507</v>
      </c>
      <c r="AB659" s="9">
        <f t="shared" si="93"/>
        <v>43298</v>
      </c>
      <c r="AC659" s="9">
        <f t="shared" si="94"/>
        <v>4618</v>
      </c>
      <c r="AD659" s="9">
        <f t="shared" si="95"/>
        <v>473</v>
      </c>
      <c r="AE659" s="44">
        <f t="shared" si="96"/>
        <v>5.7942551203072853E-4</v>
      </c>
      <c r="AF659" s="9">
        <f t="shared" si="97"/>
        <v>3959</v>
      </c>
      <c r="AG659" s="9">
        <f t="shared" si="90"/>
        <v>4218</v>
      </c>
      <c r="AH659" s="44">
        <f t="shared" si="98"/>
        <v>4.2125632419178936E-4</v>
      </c>
      <c r="AI659">
        <f>AA659/'Totals and Drop Down Lists'!W$6*Inputs!E$37</f>
        <v>282580.58681003179</v>
      </c>
      <c r="AJ659">
        <f>AB659/'Totals and Drop Down Lists'!X$6*Inputs!F$37</f>
        <v>142467.18423900902</v>
      </c>
      <c r="AK659">
        <f>AC659/'Totals and Drop Down Lists'!Y$6*Inputs!G$37</f>
        <v>30443.415897206636</v>
      </c>
      <c r="AL659">
        <f>AD659/'Totals and Drop Down Lists'!Z$6*Inputs!H$37</f>
        <v>3792.2781007071094</v>
      </c>
      <c r="AM659">
        <f>AE659/'Totals and Drop Down Lists'!AA$6*Inputs!I$37</f>
        <v>72132.305573790087</v>
      </c>
      <c r="AN659">
        <f>AF659/'Totals and Drop Down Lists'!AB$6*Inputs!J$37</f>
        <v>79008.548142624844</v>
      </c>
      <c r="AO659">
        <f>AG659/'Totals and Drop Down Lists'!AC$6*Inputs!K$37</f>
        <v>78554.244323408449</v>
      </c>
      <c r="AP659">
        <f>AH659/'Totals and Drop Down Lists'!AD$6*Inputs!L$37</f>
        <v>99134.212458684109</v>
      </c>
      <c r="AQ659">
        <f>IF(OR($D659="51",$D659="52",$D659="61"),(AA659/'Totals and Drop Down Lists'!W$4)*Inputs!E$38,0)</f>
        <v>0</v>
      </c>
      <c r="AR659">
        <f>IF(OR($D659="51",$D659="52",$D659="61"),(AB659/'Totals and Drop Down Lists'!X$4)*Inputs!F$38,0)</f>
        <v>0</v>
      </c>
      <c r="AS659">
        <f>IF(OR($D659="51",$D659="52",$D659="61"),(AC659/'Totals and Drop Down Lists'!Y$4)*Inputs!G$38,0)</f>
        <v>0</v>
      </c>
      <c r="AT659">
        <f>IF(OR($D659="51",$D659="52",$D659="61"),(AD659/'Totals and Drop Down Lists'!Z$4)*Inputs!H$38,0)</f>
        <v>0</v>
      </c>
      <c r="AU659">
        <f>IF(OR($D659="51",$D659="52",$D659="61"),(AE659/'Totals and Drop Down Lists'!AA$4)*Inputs!I$38,0)</f>
        <v>0</v>
      </c>
      <c r="AV659">
        <f>IF(OR($D659="51",$D659="52",$D659="61"),(AF659/'Totals and Drop Down Lists'!AB$4)*Inputs!J$38,0)</f>
        <v>0</v>
      </c>
      <c r="AW659">
        <f>IF(OR($D659="51",$D659="52",$D659="61"),(AG659/'Totals and Drop Down Lists'!AC$4)*Inputs!K$38,0)</f>
        <v>0</v>
      </c>
      <c r="AX659">
        <f>IF(OR($D659="51",$D659="52",$D659="61"),(AH659/'Totals and Drop Down Lists'!AD$4)*Inputs!L$38,0)</f>
        <v>0</v>
      </c>
      <c r="AY659">
        <f>IF(OR($D659="51",$D659="52",$D659="61"),0,(AA659/'Totals and Drop Down Lists'!W$5)*Inputs!E$39)</f>
        <v>0</v>
      </c>
      <c r="AZ659">
        <f>IF(OR($D659="51",$D659="52",$D659="61"),0,(AB659/'Totals and Drop Down Lists'!X$5)*Inputs!F$39)</f>
        <v>0</v>
      </c>
      <c r="BA659">
        <f>IF(OR($D659="51",$D659="52",$D659="61"),0,(AC659/'Totals and Drop Down Lists'!Y$5)*Inputs!G$39)</f>
        <v>0</v>
      </c>
      <c r="BB659">
        <f>IF(OR($D659="51",$D659="52",$D659="61"),0,(AD659/'Totals and Drop Down Lists'!Z$5)*Inputs!H$39)</f>
        <v>0</v>
      </c>
      <c r="BC659">
        <f>IF(OR($D659="51",$D659="52",$D659="61"),0,(AE659/'Totals and Drop Down Lists'!AA$5)*Inputs!I$39)</f>
        <v>0</v>
      </c>
      <c r="BD659">
        <f>IF(OR($D659="51",$D659="52",$D659="61"),0,(AF659/'Totals and Drop Down Lists'!AB$5)*Inputs!J$39)</f>
        <v>0</v>
      </c>
      <c r="BE659">
        <f>IF(OR($D659="51",$D659="52",$D659="61"),0,(AG659/'Totals and Drop Down Lists'!AC$5)*Inputs!K$39)</f>
        <v>0</v>
      </c>
      <c r="BF659">
        <f>IF(OR($D659="51",$D659="52",$D659="61"),0,(AH659/'Totals and Drop Down Lists'!AD$5)*Inputs!L$39)</f>
        <v>0</v>
      </c>
      <c r="BG659" s="10">
        <f t="shared" si="91"/>
        <v>788112.77554546203</v>
      </c>
    </row>
    <row r="660" spans="1:59">
      <c r="A660" s="1" t="s">
        <v>7418</v>
      </c>
      <c r="B660" s="1" t="s">
        <v>341</v>
      </c>
      <c r="C660" s="1" t="s">
        <v>342</v>
      </c>
      <c r="D660" s="1" t="s">
        <v>7</v>
      </c>
      <c r="E660" s="1" t="s">
        <v>343</v>
      </c>
      <c r="F660" s="2">
        <v>432589</v>
      </c>
      <c r="G660" s="2">
        <v>11878</v>
      </c>
      <c r="H660" s="2">
        <v>3278</v>
      </c>
      <c r="I660" s="2">
        <v>101369</v>
      </c>
      <c r="J660" s="2">
        <v>179459</v>
      </c>
      <c r="K660" s="2">
        <v>97920</v>
      </c>
      <c r="L660" s="2">
        <v>564</v>
      </c>
      <c r="M660" s="2">
        <v>187</v>
      </c>
      <c r="N660" s="2">
        <v>18</v>
      </c>
      <c r="O660" s="2">
        <v>2342</v>
      </c>
      <c r="P660" s="2">
        <v>848</v>
      </c>
      <c r="Q660" s="2">
        <v>306</v>
      </c>
      <c r="R660" s="2">
        <v>30511</v>
      </c>
      <c r="S660" s="2">
        <v>94812500</v>
      </c>
      <c r="T660" s="2">
        <v>4363207000</v>
      </c>
      <c r="U660" s="2">
        <v>14146</v>
      </c>
      <c r="V660" s="2">
        <v>9570</v>
      </c>
      <c r="W660" s="2">
        <v>510</v>
      </c>
      <c r="X660" s="2">
        <v>30390</v>
      </c>
      <c r="Y660" s="2">
        <v>3285</v>
      </c>
      <c r="Z660" s="2">
        <v>17760</v>
      </c>
      <c r="AA660" s="9">
        <f t="shared" si="92"/>
        <v>432589</v>
      </c>
      <c r="AB660" s="9">
        <f t="shared" si="93"/>
        <v>86213</v>
      </c>
      <c r="AC660" s="9">
        <f t="shared" si="94"/>
        <v>34776</v>
      </c>
      <c r="AD660" s="9">
        <f t="shared" si="95"/>
        <v>30511</v>
      </c>
      <c r="AE660" s="44">
        <f t="shared" si="96"/>
        <v>3.7314132740095345E-3</v>
      </c>
      <c r="AF660" s="9">
        <f t="shared" si="97"/>
        <v>20310</v>
      </c>
      <c r="AG660" s="9">
        <f t="shared" si="90"/>
        <v>21045</v>
      </c>
      <c r="AH660" s="44">
        <f t="shared" si="98"/>
        <v>4.2727371603709426E-3</v>
      </c>
      <c r="AI660">
        <f>AA660/'Totals and Drop Down Lists'!W$6*Inputs!E$37</f>
        <v>392418.96158855123</v>
      </c>
      <c r="AJ660">
        <f>AB660/'Totals and Drop Down Lists'!X$6*Inputs!F$37</f>
        <v>283674.15018702217</v>
      </c>
      <c r="AK660">
        <f>AC660/'Totals and Drop Down Lists'!Y$6*Inputs!G$37</f>
        <v>229255.1388569203</v>
      </c>
      <c r="AL660">
        <f>AD660/'Totals and Drop Down Lists'!Z$6*Inputs!H$37</f>
        <v>244621.98124878353</v>
      </c>
      <c r="AM660">
        <f>AE660/'Totals and Drop Down Lists'!AA$6*Inputs!I$37</f>
        <v>464521.21440016635</v>
      </c>
      <c r="AN660">
        <f>AF660/'Totals and Drop Down Lists'!AB$6*Inputs!J$37</f>
        <v>405320.43768040172</v>
      </c>
      <c r="AO660">
        <f>AG660/'Totals and Drop Down Lists'!AC$6*Inputs!K$37</f>
        <v>391933.1606889831</v>
      </c>
      <c r="AP660">
        <f>AH660/'Totals and Drop Down Lists'!AD$6*Inputs!L$37</f>
        <v>1005502.8473435639</v>
      </c>
      <c r="AQ660">
        <f>IF(OR($D660="51",$D660="52",$D660="61"),(AA660/'Totals and Drop Down Lists'!W$4)*Inputs!E$38,0)</f>
        <v>0</v>
      </c>
      <c r="AR660">
        <f>IF(OR($D660="51",$D660="52",$D660="61"),(AB660/'Totals and Drop Down Lists'!X$4)*Inputs!F$38,0)</f>
        <v>0</v>
      </c>
      <c r="AS660">
        <f>IF(OR($D660="51",$D660="52",$D660="61"),(AC660/'Totals and Drop Down Lists'!Y$4)*Inputs!G$38,0)</f>
        <v>0</v>
      </c>
      <c r="AT660">
        <f>IF(OR($D660="51",$D660="52",$D660="61"),(AD660/'Totals and Drop Down Lists'!Z$4)*Inputs!H$38,0)</f>
        <v>0</v>
      </c>
      <c r="AU660">
        <f>IF(OR($D660="51",$D660="52",$D660="61"),(AE660/'Totals and Drop Down Lists'!AA$4)*Inputs!I$38,0)</f>
        <v>0</v>
      </c>
      <c r="AV660">
        <f>IF(OR($D660="51",$D660="52",$D660="61"),(AF660/'Totals and Drop Down Lists'!AB$4)*Inputs!J$38,0)</f>
        <v>0</v>
      </c>
      <c r="AW660">
        <f>IF(OR($D660="51",$D660="52",$D660="61"),(AG660/'Totals and Drop Down Lists'!AC$4)*Inputs!K$38,0)</f>
        <v>0</v>
      </c>
      <c r="AX660">
        <f>IF(OR($D660="51",$D660="52",$D660="61"),(AH660/'Totals and Drop Down Lists'!AD$4)*Inputs!L$38,0)</f>
        <v>0</v>
      </c>
      <c r="AY660">
        <f>IF(OR($D660="51",$D660="52",$D660="61"),0,(AA660/'Totals and Drop Down Lists'!W$5)*Inputs!E$39)</f>
        <v>0</v>
      </c>
      <c r="AZ660">
        <f>IF(OR($D660="51",$D660="52",$D660="61"),0,(AB660/'Totals and Drop Down Lists'!X$5)*Inputs!F$39)</f>
        <v>0</v>
      </c>
      <c r="BA660">
        <f>IF(OR($D660="51",$D660="52",$D660="61"),0,(AC660/'Totals and Drop Down Lists'!Y$5)*Inputs!G$39)</f>
        <v>0</v>
      </c>
      <c r="BB660">
        <f>IF(OR($D660="51",$D660="52",$D660="61"),0,(AD660/'Totals and Drop Down Lists'!Z$5)*Inputs!H$39)</f>
        <v>0</v>
      </c>
      <c r="BC660">
        <f>IF(OR($D660="51",$D660="52",$D660="61"),0,(AE660/'Totals and Drop Down Lists'!AA$5)*Inputs!I$39)</f>
        <v>0</v>
      </c>
      <c r="BD660">
        <f>IF(OR($D660="51",$D660="52",$D660="61"),0,(AF660/'Totals and Drop Down Lists'!AB$5)*Inputs!J$39)</f>
        <v>0</v>
      </c>
      <c r="BE660">
        <f>IF(OR($D660="51",$D660="52",$D660="61"),0,(AG660/'Totals and Drop Down Lists'!AC$5)*Inputs!K$39)</f>
        <v>0</v>
      </c>
      <c r="BF660">
        <f>IF(OR($D660="51",$D660="52",$D660="61"),0,(AH660/'Totals and Drop Down Lists'!AD$5)*Inputs!L$39)</f>
        <v>0</v>
      </c>
      <c r="BG660" s="10">
        <f t="shared" si="91"/>
        <v>3417247.8919943925</v>
      </c>
    </row>
    <row r="661" spans="1:59" ht="28.8">
      <c r="A661" s="1" t="s">
        <v>7419</v>
      </c>
      <c r="B661" s="1" t="s">
        <v>1492</v>
      </c>
      <c r="C661" s="1" t="s">
        <v>168</v>
      </c>
      <c r="D661" s="1" t="s">
        <v>10</v>
      </c>
      <c r="E661" s="1" t="s">
        <v>1493</v>
      </c>
      <c r="F661" s="2">
        <v>77196</v>
      </c>
      <c r="G661" s="2">
        <v>3046</v>
      </c>
      <c r="H661" s="2">
        <v>60</v>
      </c>
      <c r="I661" s="2">
        <v>25305</v>
      </c>
      <c r="J661" s="2">
        <v>29089</v>
      </c>
      <c r="K661" s="2">
        <v>17429</v>
      </c>
      <c r="L661" s="2">
        <v>188</v>
      </c>
      <c r="M661" s="2">
        <v>0</v>
      </c>
      <c r="N661" s="2">
        <v>0</v>
      </c>
      <c r="O661" s="2">
        <v>546</v>
      </c>
      <c r="P661" s="2">
        <v>265</v>
      </c>
      <c r="Q661" s="2">
        <v>106</v>
      </c>
      <c r="R661" s="2">
        <v>1353</v>
      </c>
      <c r="S661" s="2">
        <v>11725700</v>
      </c>
      <c r="T661" s="2">
        <v>498570600</v>
      </c>
      <c r="U661" s="2">
        <v>1708</v>
      </c>
      <c r="V661" s="2">
        <v>630</v>
      </c>
      <c r="W661" s="2">
        <v>115</v>
      </c>
      <c r="X661" s="2">
        <v>4790</v>
      </c>
      <c r="Y661" s="2">
        <v>290</v>
      </c>
      <c r="Z661" s="2">
        <v>3240</v>
      </c>
      <c r="AA661" s="9">
        <f t="shared" si="92"/>
        <v>77196</v>
      </c>
      <c r="AB661" s="9">
        <f t="shared" si="93"/>
        <v>22199</v>
      </c>
      <c r="AC661" s="9">
        <f t="shared" si="94"/>
        <v>2458</v>
      </c>
      <c r="AD661" s="9">
        <f t="shared" si="95"/>
        <v>1353</v>
      </c>
      <c r="AE661" s="44">
        <f t="shared" si="96"/>
        <v>7.2930960641231265E-4</v>
      </c>
      <c r="AF661" s="9">
        <f t="shared" si="97"/>
        <v>4045</v>
      </c>
      <c r="AG661" s="9">
        <f t="shared" si="90"/>
        <v>3530</v>
      </c>
      <c r="AH661" s="44">
        <f t="shared" si="98"/>
        <v>7.8699046385391058E-4</v>
      </c>
      <c r="AI661">
        <f>AA661/'Totals and Drop Down Lists'!W$6*Inputs!E$37</f>
        <v>70027.610870340679</v>
      </c>
      <c r="AJ661">
        <f>AB661/'Totals and Drop Down Lists'!X$6*Inputs!F$37</f>
        <v>73043.305070020811</v>
      </c>
      <c r="AK661">
        <f>AC661/'Totals and Drop Down Lists'!Y$6*Inputs!G$37</f>
        <v>16203.966278764383</v>
      </c>
      <c r="AL661">
        <f>AD661/'Totals and Drop Down Lists'!Z$6*Inputs!H$37</f>
        <v>10847.679218301731</v>
      </c>
      <c r="AM661">
        <f>AE661/'Totals and Drop Down Lists'!AA$6*Inputs!I$37</f>
        <v>90791.279112410964</v>
      </c>
      <c r="AN661">
        <f>AF661/'Totals and Drop Down Lists'!AB$6*Inputs!J$37</f>
        <v>80724.823752694487</v>
      </c>
      <c r="AO661">
        <f>AG661/'Totals and Drop Down Lists'!AC$6*Inputs!K$37</f>
        <v>65741.223912193411</v>
      </c>
      <c r="AP661">
        <f>AH661/'Totals and Drop Down Lists'!AD$6*Inputs!L$37</f>
        <v>185202.3942817582</v>
      </c>
      <c r="AQ661">
        <f>IF(OR($D661="51",$D661="52",$D661="61"),(AA661/'Totals and Drop Down Lists'!W$4)*Inputs!E$38,0)</f>
        <v>0</v>
      </c>
      <c r="AR661">
        <f>IF(OR($D661="51",$D661="52",$D661="61"),(AB661/'Totals and Drop Down Lists'!X$4)*Inputs!F$38,0)</f>
        <v>0</v>
      </c>
      <c r="AS661">
        <f>IF(OR($D661="51",$D661="52",$D661="61"),(AC661/'Totals and Drop Down Lists'!Y$4)*Inputs!G$38,0)</f>
        <v>0</v>
      </c>
      <c r="AT661">
        <f>IF(OR($D661="51",$D661="52",$D661="61"),(AD661/'Totals and Drop Down Lists'!Z$4)*Inputs!H$38,0)</f>
        <v>0</v>
      </c>
      <c r="AU661">
        <f>IF(OR($D661="51",$D661="52",$D661="61"),(AE661/'Totals and Drop Down Lists'!AA$4)*Inputs!I$38,0)</f>
        <v>0</v>
      </c>
      <c r="AV661">
        <f>IF(OR($D661="51",$D661="52",$D661="61"),(AF661/'Totals and Drop Down Lists'!AB$4)*Inputs!J$38,0)</f>
        <v>0</v>
      </c>
      <c r="AW661">
        <f>IF(OR($D661="51",$D661="52",$D661="61"),(AG661/'Totals and Drop Down Lists'!AC$4)*Inputs!K$38,0)</f>
        <v>0</v>
      </c>
      <c r="AX661">
        <f>IF(OR($D661="51",$D661="52",$D661="61"),(AH661/'Totals and Drop Down Lists'!AD$4)*Inputs!L$38,0)</f>
        <v>0</v>
      </c>
      <c r="AY661">
        <f>IF(OR($D661="51",$D661="52",$D661="61"),0,(AA661/'Totals and Drop Down Lists'!W$5)*Inputs!E$39)</f>
        <v>0</v>
      </c>
      <c r="AZ661">
        <f>IF(OR($D661="51",$D661="52",$D661="61"),0,(AB661/'Totals and Drop Down Lists'!X$5)*Inputs!F$39)</f>
        <v>0</v>
      </c>
      <c r="BA661">
        <f>IF(OR($D661="51",$D661="52",$D661="61"),0,(AC661/'Totals and Drop Down Lists'!Y$5)*Inputs!G$39)</f>
        <v>0</v>
      </c>
      <c r="BB661">
        <f>IF(OR($D661="51",$D661="52",$D661="61"),0,(AD661/'Totals and Drop Down Lists'!Z$5)*Inputs!H$39)</f>
        <v>0</v>
      </c>
      <c r="BC661">
        <f>IF(OR($D661="51",$D661="52",$D661="61"),0,(AE661/'Totals and Drop Down Lists'!AA$5)*Inputs!I$39)</f>
        <v>0</v>
      </c>
      <c r="BD661">
        <f>IF(OR($D661="51",$D661="52",$D661="61"),0,(AF661/'Totals and Drop Down Lists'!AB$5)*Inputs!J$39)</f>
        <v>0</v>
      </c>
      <c r="BE661">
        <f>IF(OR($D661="51",$D661="52",$D661="61"),0,(AG661/'Totals and Drop Down Lists'!AC$5)*Inputs!K$39)</f>
        <v>0</v>
      </c>
      <c r="BF661">
        <f>IF(OR($D661="51",$D661="52",$D661="61"),0,(AH661/'Totals and Drop Down Lists'!AD$5)*Inputs!L$39)</f>
        <v>0</v>
      </c>
      <c r="BG661" s="10">
        <f t="shared" si="91"/>
        <v>592582.2824964847</v>
      </c>
    </row>
    <row r="662" spans="1:59" ht="28.8">
      <c r="A662" s="1" t="s">
        <v>7419</v>
      </c>
      <c r="B662" s="1" t="s">
        <v>1492</v>
      </c>
      <c r="C662" s="1" t="s">
        <v>1494</v>
      </c>
      <c r="D662" s="1" t="s">
        <v>10</v>
      </c>
      <c r="E662" s="1" t="s">
        <v>1495</v>
      </c>
      <c r="F662" s="2">
        <v>15564</v>
      </c>
      <c r="G662" s="2">
        <v>290</v>
      </c>
      <c r="H662" s="2">
        <v>0</v>
      </c>
      <c r="I662" s="2">
        <v>5617</v>
      </c>
      <c r="J662" s="2">
        <v>5621</v>
      </c>
      <c r="K662" s="2">
        <v>3519</v>
      </c>
      <c r="L662" s="2">
        <v>20</v>
      </c>
      <c r="M662" s="2">
        <v>0</v>
      </c>
      <c r="N662" s="2">
        <v>0</v>
      </c>
      <c r="O662" s="2">
        <v>270</v>
      </c>
      <c r="P662" s="2">
        <v>39</v>
      </c>
      <c r="Q662" s="2">
        <v>21</v>
      </c>
      <c r="R662" s="2">
        <v>1146</v>
      </c>
      <c r="S662" s="2">
        <v>2470200</v>
      </c>
      <c r="T662" s="2">
        <v>112836000</v>
      </c>
      <c r="U662" s="2">
        <v>112</v>
      </c>
      <c r="V662" s="2">
        <v>360</v>
      </c>
      <c r="W662" s="2">
        <v>25</v>
      </c>
      <c r="X662" s="2">
        <v>1005</v>
      </c>
      <c r="Y662" s="2">
        <v>110</v>
      </c>
      <c r="Z662" s="2">
        <v>720</v>
      </c>
      <c r="AA662" s="9">
        <f t="shared" si="92"/>
        <v>15564</v>
      </c>
      <c r="AB662" s="9">
        <f t="shared" si="93"/>
        <v>5327</v>
      </c>
      <c r="AC662" s="9">
        <f t="shared" si="94"/>
        <v>1496</v>
      </c>
      <c r="AD662" s="9">
        <f t="shared" si="95"/>
        <v>1146</v>
      </c>
      <c r="AE662" s="44">
        <f t="shared" si="96"/>
        <v>1.5385823083468399E-4</v>
      </c>
      <c r="AF662" s="9">
        <f t="shared" si="97"/>
        <v>620</v>
      </c>
      <c r="AG662" s="9">
        <f t="shared" si="90"/>
        <v>830</v>
      </c>
      <c r="AH662" s="44">
        <f t="shared" si="98"/>
        <v>1.9334585243383073E-4</v>
      </c>
      <c r="AI662">
        <f>AA662/'Totals and Drop Down Lists'!W$6*Inputs!E$37</f>
        <v>14118.733296880439</v>
      </c>
      <c r="AJ662">
        <f>AB662/'Totals and Drop Down Lists'!X$6*Inputs!F$37</f>
        <v>17527.892522546103</v>
      </c>
      <c r="AK662">
        <f>AC662/'Totals and Drop Down Lists'!Y$6*Inputs!G$37</f>
        <v>9862.1373283285247</v>
      </c>
      <c r="AL662">
        <f>AD662/'Totals and Drop Down Lists'!Z$6*Inputs!H$37</f>
        <v>9188.0564554129978</v>
      </c>
      <c r="AM662">
        <f>AE662/'Totals and Drop Down Lists'!AA$6*Inputs!I$37</f>
        <v>19153.711203902927</v>
      </c>
      <c r="AN662">
        <f>AF662/'Totals and Drop Down Lists'!AB$6*Inputs!J$37</f>
        <v>12373.14974701374</v>
      </c>
      <c r="AO662">
        <f>AG662/'Totals and Drop Down Lists'!AC$6*Inputs!K$37</f>
        <v>15457.568228646045</v>
      </c>
      <c r="AP662">
        <f>AH662/'Totals and Drop Down Lists'!AD$6*Inputs!L$37</f>
        <v>45500.061868399003</v>
      </c>
      <c r="AQ662">
        <f>IF(OR($D662="51",$D662="52",$D662="61"),(AA662/'Totals and Drop Down Lists'!W$4)*Inputs!E$38,0)</f>
        <v>0</v>
      </c>
      <c r="AR662">
        <f>IF(OR($D662="51",$D662="52",$D662="61"),(AB662/'Totals and Drop Down Lists'!X$4)*Inputs!F$38,0)</f>
        <v>0</v>
      </c>
      <c r="AS662">
        <f>IF(OR($D662="51",$D662="52",$D662="61"),(AC662/'Totals and Drop Down Lists'!Y$4)*Inputs!G$38,0)</f>
        <v>0</v>
      </c>
      <c r="AT662">
        <f>IF(OR($D662="51",$D662="52",$D662="61"),(AD662/'Totals and Drop Down Lists'!Z$4)*Inputs!H$38,0)</f>
        <v>0</v>
      </c>
      <c r="AU662">
        <f>IF(OR($D662="51",$D662="52",$D662="61"),(AE662/'Totals and Drop Down Lists'!AA$4)*Inputs!I$38,0)</f>
        <v>0</v>
      </c>
      <c r="AV662">
        <f>IF(OR($D662="51",$D662="52",$D662="61"),(AF662/'Totals and Drop Down Lists'!AB$4)*Inputs!J$38,0)</f>
        <v>0</v>
      </c>
      <c r="AW662">
        <f>IF(OR($D662="51",$D662="52",$D662="61"),(AG662/'Totals and Drop Down Lists'!AC$4)*Inputs!K$38,0)</f>
        <v>0</v>
      </c>
      <c r="AX662">
        <f>IF(OR($D662="51",$D662="52",$D662="61"),(AH662/'Totals and Drop Down Lists'!AD$4)*Inputs!L$38,0)</f>
        <v>0</v>
      </c>
      <c r="AY662">
        <f>IF(OR($D662="51",$D662="52",$D662="61"),0,(AA662/'Totals and Drop Down Lists'!W$5)*Inputs!E$39)</f>
        <v>0</v>
      </c>
      <c r="AZ662">
        <f>IF(OR($D662="51",$D662="52",$D662="61"),0,(AB662/'Totals and Drop Down Lists'!X$5)*Inputs!F$39)</f>
        <v>0</v>
      </c>
      <c r="BA662">
        <f>IF(OR($D662="51",$D662="52",$D662="61"),0,(AC662/'Totals and Drop Down Lists'!Y$5)*Inputs!G$39)</f>
        <v>0</v>
      </c>
      <c r="BB662">
        <f>IF(OR($D662="51",$D662="52",$D662="61"),0,(AD662/'Totals and Drop Down Lists'!Z$5)*Inputs!H$39)</f>
        <v>0</v>
      </c>
      <c r="BC662">
        <f>IF(OR($D662="51",$D662="52",$D662="61"),0,(AE662/'Totals and Drop Down Lists'!AA$5)*Inputs!I$39)</f>
        <v>0</v>
      </c>
      <c r="BD662">
        <f>IF(OR($D662="51",$D662="52",$D662="61"),0,(AF662/'Totals and Drop Down Lists'!AB$5)*Inputs!J$39)</f>
        <v>0</v>
      </c>
      <c r="BE662">
        <f>IF(OR($D662="51",$D662="52",$D662="61"),0,(AG662/'Totals and Drop Down Lists'!AC$5)*Inputs!K$39)</f>
        <v>0</v>
      </c>
      <c r="BF662">
        <f>IF(OR($D662="51",$D662="52",$D662="61"),0,(AH662/'Totals and Drop Down Lists'!AD$5)*Inputs!L$39)</f>
        <v>0</v>
      </c>
      <c r="BG662" s="10">
        <f t="shared" si="91"/>
        <v>143181.31065112978</v>
      </c>
    </row>
    <row r="663" spans="1:59" ht="28.8">
      <c r="A663" s="1" t="s">
        <v>7419</v>
      </c>
      <c r="B663" s="1" t="s">
        <v>1492</v>
      </c>
      <c r="C663" s="1" t="s">
        <v>1496</v>
      </c>
      <c r="D663" s="1" t="s">
        <v>10</v>
      </c>
      <c r="E663" s="1" t="s">
        <v>1497</v>
      </c>
      <c r="F663" s="2">
        <v>33217</v>
      </c>
      <c r="G663" s="2">
        <v>487</v>
      </c>
      <c r="H663" s="2">
        <v>51</v>
      </c>
      <c r="I663" s="2">
        <v>8503</v>
      </c>
      <c r="J663" s="2">
        <v>11538</v>
      </c>
      <c r="K663" s="2">
        <v>6220</v>
      </c>
      <c r="L663" s="2">
        <v>333</v>
      </c>
      <c r="M663" s="2">
        <v>31</v>
      </c>
      <c r="N663" s="2">
        <v>0</v>
      </c>
      <c r="O663" s="2">
        <v>576</v>
      </c>
      <c r="P663" s="2">
        <v>93</v>
      </c>
      <c r="Q663" s="2">
        <v>28</v>
      </c>
      <c r="R663" s="2">
        <v>618</v>
      </c>
      <c r="S663" s="2">
        <v>4085400</v>
      </c>
      <c r="T663" s="2">
        <v>224060400</v>
      </c>
      <c r="U663" s="2">
        <v>1380</v>
      </c>
      <c r="V663" s="2">
        <v>190</v>
      </c>
      <c r="W663" s="2">
        <v>100</v>
      </c>
      <c r="X663" s="2">
        <v>985</v>
      </c>
      <c r="Y663" s="2">
        <v>65</v>
      </c>
      <c r="Z663" s="2">
        <v>740</v>
      </c>
      <c r="AA663" s="9">
        <f t="shared" si="92"/>
        <v>33217</v>
      </c>
      <c r="AB663" s="9">
        <f t="shared" si="93"/>
        <v>7965</v>
      </c>
      <c r="AC663" s="9">
        <f t="shared" si="94"/>
        <v>1679</v>
      </c>
      <c r="AD663" s="9">
        <f t="shared" si="95"/>
        <v>618</v>
      </c>
      <c r="AE663" s="44">
        <f t="shared" si="96"/>
        <v>2.3417796124082402E-4</v>
      </c>
      <c r="AF663" s="9">
        <f t="shared" si="97"/>
        <v>695</v>
      </c>
      <c r="AG663" s="9">
        <f t="shared" si="90"/>
        <v>805</v>
      </c>
      <c r="AH663" s="44">
        <f t="shared" si="98"/>
        <v>1.614755664634095E-4</v>
      </c>
      <c r="AI663">
        <f>AA663/'Totals and Drop Down Lists'!W$6*Inputs!E$37</f>
        <v>30132.482904296936</v>
      </c>
      <c r="AJ663">
        <f>AB663/'Totals and Drop Down Lists'!X$6*Inputs!F$37</f>
        <v>26207.933910658849</v>
      </c>
      <c r="AK663">
        <f>AC663/'Totals and Drop Down Lists'!Y$6*Inputs!G$37</f>
        <v>11068.535143224328</v>
      </c>
      <c r="AL663">
        <f>AD663/'Totals and Drop Down Lists'!Z$6*Inputs!H$37</f>
        <v>4954.8157848562232</v>
      </c>
      <c r="AM663">
        <f>AE663/'Totals and Drop Down Lists'!AA$6*Inputs!I$37</f>
        <v>29152.662263125323</v>
      </c>
      <c r="AN663">
        <f>AF663/'Totals and Drop Down Lists'!AB$6*Inputs!J$37</f>
        <v>13869.901732539596</v>
      </c>
      <c r="AO663">
        <f>AG663/'Totals and Drop Down Lists'!AC$6*Inputs!K$37</f>
        <v>14991.978824168753</v>
      </c>
      <c r="AP663">
        <f>AH663/'Totals and Drop Down Lists'!AD$6*Inputs!L$37</f>
        <v>38000.030369590371</v>
      </c>
      <c r="AQ663">
        <f>IF(OR($D663="51",$D663="52",$D663="61"),(AA663/'Totals and Drop Down Lists'!W$4)*Inputs!E$38,0)</f>
        <v>0</v>
      </c>
      <c r="AR663">
        <f>IF(OR($D663="51",$D663="52",$D663="61"),(AB663/'Totals and Drop Down Lists'!X$4)*Inputs!F$38,0)</f>
        <v>0</v>
      </c>
      <c r="AS663">
        <f>IF(OR($D663="51",$D663="52",$D663="61"),(AC663/'Totals and Drop Down Lists'!Y$4)*Inputs!G$38,0)</f>
        <v>0</v>
      </c>
      <c r="AT663">
        <f>IF(OR($D663="51",$D663="52",$D663="61"),(AD663/'Totals and Drop Down Lists'!Z$4)*Inputs!H$38,0)</f>
        <v>0</v>
      </c>
      <c r="AU663">
        <f>IF(OR($D663="51",$D663="52",$D663="61"),(AE663/'Totals and Drop Down Lists'!AA$4)*Inputs!I$38,0)</f>
        <v>0</v>
      </c>
      <c r="AV663">
        <f>IF(OR($D663="51",$D663="52",$D663="61"),(AF663/'Totals and Drop Down Lists'!AB$4)*Inputs!J$38,0)</f>
        <v>0</v>
      </c>
      <c r="AW663">
        <f>IF(OR($D663="51",$D663="52",$D663="61"),(AG663/'Totals and Drop Down Lists'!AC$4)*Inputs!K$38,0)</f>
        <v>0</v>
      </c>
      <c r="AX663">
        <f>IF(OR($D663="51",$D663="52",$D663="61"),(AH663/'Totals and Drop Down Lists'!AD$4)*Inputs!L$38,0)</f>
        <v>0</v>
      </c>
      <c r="AY663">
        <f>IF(OR($D663="51",$D663="52",$D663="61"),0,(AA663/'Totals and Drop Down Lists'!W$5)*Inputs!E$39)</f>
        <v>0</v>
      </c>
      <c r="AZ663">
        <f>IF(OR($D663="51",$D663="52",$D663="61"),0,(AB663/'Totals and Drop Down Lists'!X$5)*Inputs!F$39)</f>
        <v>0</v>
      </c>
      <c r="BA663">
        <f>IF(OR($D663="51",$D663="52",$D663="61"),0,(AC663/'Totals and Drop Down Lists'!Y$5)*Inputs!G$39)</f>
        <v>0</v>
      </c>
      <c r="BB663">
        <f>IF(OR($D663="51",$D663="52",$D663="61"),0,(AD663/'Totals and Drop Down Lists'!Z$5)*Inputs!H$39)</f>
        <v>0</v>
      </c>
      <c r="BC663">
        <f>IF(OR($D663="51",$D663="52",$D663="61"),0,(AE663/'Totals and Drop Down Lists'!AA$5)*Inputs!I$39)</f>
        <v>0</v>
      </c>
      <c r="BD663">
        <f>IF(OR($D663="51",$D663="52",$D663="61"),0,(AF663/'Totals and Drop Down Lists'!AB$5)*Inputs!J$39)</f>
        <v>0</v>
      </c>
      <c r="BE663">
        <f>IF(OR($D663="51",$D663="52",$D663="61"),0,(AG663/'Totals and Drop Down Lists'!AC$5)*Inputs!K$39)</f>
        <v>0</v>
      </c>
      <c r="BF663">
        <f>IF(OR($D663="51",$D663="52",$D663="61"),0,(AH663/'Totals and Drop Down Lists'!AD$5)*Inputs!L$39)</f>
        <v>0</v>
      </c>
      <c r="BG663" s="10">
        <f t="shared" si="91"/>
        <v>168378.34093246039</v>
      </c>
    </row>
    <row r="664" spans="1:59" ht="28.8">
      <c r="A664" s="1" t="s">
        <v>7419</v>
      </c>
      <c r="B664" s="1" t="s">
        <v>1492</v>
      </c>
      <c r="C664" s="1" t="s">
        <v>1479</v>
      </c>
      <c r="D664" s="1" t="s">
        <v>10</v>
      </c>
      <c r="E664" s="1" t="s">
        <v>1498</v>
      </c>
      <c r="F664" s="2">
        <v>34429</v>
      </c>
      <c r="G664" s="2">
        <v>471</v>
      </c>
      <c r="H664" s="2">
        <v>30</v>
      </c>
      <c r="I664" s="2">
        <v>10463</v>
      </c>
      <c r="J664" s="2">
        <v>11036</v>
      </c>
      <c r="K664" s="2">
        <v>7252</v>
      </c>
      <c r="L664" s="2">
        <v>146</v>
      </c>
      <c r="M664" s="2">
        <v>10</v>
      </c>
      <c r="N664" s="2">
        <v>0</v>
      </c>
      <c r="O664" s="2">
        <v>644</v>
      </c>
      <c r="P664" s="2">
        <v>276</v>
      </c>
      <c r="Q664" s="2">
        <v>121</v>
      </c>
      <c r="R664" s="2">
        <v>466</v>
      </c>
      <c r="S664" s="2">
        <v>5702500</v>
      </c>
      <c r="T664" s="2">
        <v>274271200</v>
      </c>
      <c r="U664" s="2">
        <v>863</v>
      </c>
      <c r="V664" s="2">
        <v>465</v>
      </c>
      <c r="W664" s="2">
        <v>55</v>
      </c>
      <c r="X664" s="2">
        <v>1555</v>
      </c>
      <c r="Y664" s="2">
        <v>225</v>
      </c>
      <c r="Z664" s="2">
        <v>860</v>
      </c>
      <c r="AA664" s="9">
        <f t="shared" si="92"/>
        <v>34429</v>
      </c>
      <c r="AB664" s="9">
        <f t="shared" si="93"/>
        <v>9962</v>
      </c>
      <c r="AC664" s="9">
        <f t="shared" si="94"/>
        <v>1663</v>
      </c>
      <c r="AD664" s="9">
        <f t="shared" si="95"/>
        <v>466</v>
      </c>
      <c r="AE664" s="44">
        <f t="shared" si="96"/>
        <v>3.3281254255286346E-4</v>
      </c>
      <c r="AF664" s="9">
        <f t="shared" si="97"/>
        <v>1035</v>
      </c>
      <c r="AG664" s="9">
        <f t="shared" si="90"/>
        <v>1085</v>
      </c>
      <c r="AH664" s="44">
        <f t="shared" si="98"/>
        <v>2.6529369469043294E-4</v>
      </c>
      <c r="AI664">
        <f>AA664/'Totals and Drop Down Lists'!W$6*Inputs!E$37</f>
        <v>31231.937077762566</v>
      </c>
      <c r="AJ664">
        <f>AB664/'Totals and Drop Down Lists'!X$6*Inputs!F$37</f>
        <v>32778.837114624417</v>
      </c>
      <c r="AK664">
        <f>AC664/'Totals and Drop Down Lists'!Y$6*Inputs!G$37</f>
        <v>10963.057738643274</v>
      </c>
      <c r="AL664">
        <f>AD664/'Totals and Drop Down Lists'!Z$6*Inputs!H$37</f>
        <v>3736.1555918171521</v>
      </c>
      <c r="AM664">
        <f>AE664/'Totals and Drop Down Lists'!AA$6*Inputs!I$37</f>
        <v>41431.617213534133</v>
      </c>
      <c r="AN664">
        <f>AF664/'Totals and Drop Down Lists'!AB$6*Inputs!J$37</f>
        <v>20655.177400256809</v>
      </c>
      <c r="AO664">
        <f>AG664/'Totals and Drop Down Lists'!AC$6*Inputs!K$37</f>
        <v>20206.580154314404</v>
      </c>
      <c r="AP664">
        <f>AH664/'Totals and Drop Down Lists'!AD$6*Inputs!L$37</f>
        <v>62431.541042970668</v>
      </c>
      <c r="AQ664">
        <f>IF(OR($D664="51",$D664="52",$D664="61"),(AA664/'Totals and Drop Down Lists'!W$4)*Inputs!E$38,0)</f>
        <v>0</v>
      </c>
      <c r="AR664">
        <f>IF(OR($D664="51",$D664="52",$D664="61"),(AB664/'Totals and Drop Down Lists'!X$4)*Inputs!F$38,0)</f>
        <v>0</v>
      </c>
      <c r="AS664">
        <f>IF(OR($D664="51",$D664="52",$D664="61"),(AC664/'Totals and Drop Down Lists'!Y$4)*Inputs!G$38,0)</f>
        <v>0</v>
      </c>
      <c r="AT664">
        <f>IF(OR($D664="51",$D664="52",$D664="61"),(AD664/'Totals and Drop Down Lists'!Z$4)*Inputs!H$38,0)</f>
        <v>0</v>
      </c>
      <c r="AU664">
        <f>IF(OR($D664="51",$D664="52",$D664="61"),(AE664/'Totals and Drop Down Lists'!AA$4)*Inputs!I$38,0)</f>
        <v>0</v>
      </c>
      <c r="AV664">
        <f>IF(OR($D664="51",$D664="52",$D664="61"),(AF664/'Totals and Drop Down Lists'!AB$4)*Inputs!J$38,0)</f>
        <v>0</v>
      </c>
      <c r="AW664">
        <f>IF(OR($D664="51",$D664="52",$D664="61"),(AG664/'Totals and Drop Down Lists'!AC$4)*Inputs!K$38,0)</f>
        <v>0</v>
      </c>
      <c r="AX664">
        <f>IF(OR($D664="51",$D664="52",$D664="61"),(AH664/'Totals and Drop Down Lists'!AD$4)*Inputs!L$38,0)</f>
        <v>0</v>
      </c>
      <c r="AY664">
        <f>IF(OR($D664="51",$D664="52",$D664="61"),0,(AA664/'Totals and Drop Down Lists'!W$5)*Inputs!E$39)</f>
        <v>0</v>
      </c>
      <c r="AZ664">
        <f>IF(OR($D664="51",$D664="52",$D664="61"),0,(AB664/'Totals and Drop Down Lists'!X$5)*Inputs!F$39)</f>
        <v>0</v>
      </c>
      <c r="BA664">
        <f>IF(OR($D664="51",$D664="52",$D664="61"),0,(AC664/'Totals and Drop Down Lists'!Y$5)*Inputs!G$39)</f>
        <v>0</v>
      </c>
      <c r="BB664">
        <f>IF(OR($D664="51",$D664="52",$D664="61"),0,(AD664/'Totals and Drop Down Lists'!Z$5)*Inputs!H$39)</f>
        <v>0</v>
      </c>
      <c r="BC664">
        <f>IF(OR($D664="51",$D664="52",$D664="61"),0,(AE664/'Totals and Drop Down Lists'!AA$5)*Inputs!I$39)</f>
        <v>0</v>
      </c>
      <c r="BD664">
        <f>IF(OR($D664="51",$D664="52",$D664="61"),0,(AF664/'Totals and Drop Down Lists'!AB$5)*Inputs!J$39)</f>
        <v>0</v>
      </c>
      <c r="BE664">
        <f>IF(OR($D664="51",$D664="52",$D664="61"),0,(AG664/'Totals and Drop Down Lists'!AC$5)*Inputs!K$39)</f>
        <v>0</v>
      </c>
      <c r="BF664">
        <f>IF(OR($D664="51",$D664="52",$D664="61"),0,(AH664/'Totals and Drop Down Lists'!AD$5)*Inputs!L$39)</f>
        <v>0</v>
      </c>
      <c r="BG664" s="10">
        <f t="shared" si="91"/>
        <v>223434.90333392343</v>
      </c>
    </row>
    <row r="665" spans="1:59" ht="28.8">
      <c r="A665" s="1" t="s">
        <v>7419</v>
      </c>
      <c r="B665" s="1" t="s">
        <v>1492</v>
      </c>
      <c r="C665" s="1" t="s">
        <v>1499</v>
      </c>
      <c r="D665" s="1" t="s">
        <v>10</v>
      </c>
      <c r="E665" s="1" t="s">
        <v>1500</v>
      </c>
      <c r="F665" s="2">
        <v>34243</v>
      </c>
      <c r="G665" s="2">
        <v>702</v>
      </c>
      <c r="H665" s="2">
        <v>37</v>
      </c>
      <c r="I665" s="2">
        <v>5845</v>
      </c>
      <c r="J665" s="2">
        <v>12725</v>
      </c>
      <c r="K665" s="2">
        <v>6352</v>
      </c>
      <c r="L665" s="2">
        <v>1</v>
      </c>
      <c r="M665" s="2">
        <v>0</v>
      </c>
      <c r="N665" s="2">
        <v>0</v>
      </c>
      <c r="O665" s="2">
        <v>72</v>
      </c>
      <c r="P665" s="2">
        <v>25</v>
      </c>
      <c r="Q665" s="2">
        <v>0</v>
      </c>
      <c r="R665" s="2">
        <v>288</v>
      </c>
      <c r="S665" s="2">
        <v>5363000</v>
      </c>
      <c r="T665" s="2">
        <v>258861300</v>
      </c>
      <c r="U665" s="2">
        <v>941</v>
      </c>
      <c r="V665" s="2">
        <v>320</v>
      </c>
      <c r="W665" s="2">
        <v>60</v>
      </c>
      <c r="X665" s="2">
        <v>950</v>
      </c>
      <c r="Y665" s="2">
        <v>75</v>
      </c>
      <c r="Z665" s="2">
        <v>525</v>
      </c>
      <c r="AA665" s="9">
        <f t="shared" si="92"/>
        <v>34243</v>
      </c>
      <c r="AB665" s="9">
        <f t="shared" si="93"/>
        <v>5106</v>
      </c>
      <c r="AC665" s="9">
        <f t="shared" si="94"/>
        <v>386</v>
      </c>
      <c r="AD665" s="9">
        <f t="shared" si="95"/>
        <v>288</v>
      </c>
      <c r="AE665" s="44">
        <f t="shared" si="96"/>
        <v>2.214414791775967E-4</v>
      </c>
      <c r="AF665" s="9">
        <f t="shared" si="97"/>
        <v>570</v>
      </c>
      <c r="AG665" s="9">
        <f t="shared" si="90"/>
        <v>600</v>
      </c>
      <c r="AH665" s="44">
        <f t="shared" si="98"/>
        <v>1.1144357492847208E-4</v>
      </c>
      <c r="AI665">
        <f>AA665/'Totals and Drop Down Lists'!W$6*Inputs!E$37</f>
        <v>31063.208962032695</v>
      </c>
      <c r="AJ665">
        <f>AB665/'Totals and Drop Down Lists'!X$6*Inputs!F$37</f>
        <v>16800.716955156822</v>
      </c>
      <c r="AK665">
        <f>AC665/'Totals and Drop Down Lists'!Y$6*Inputs!G$37</f>
        <v>2544.6423855179214</v>
      </c>
      <c r="AL665">
        <f>AD665/'Totals and Drop Down Lists'!Z$6*Inputs!H$37</f>
        <v>2309.0403657582401</v>
      </c>
      <c r="AM665">
        <f>AE665/'Totals and Drop Down Lists'!AA$6*Inputs!I$37</f>
        <v>27567.105885222711</v>
      </c>
      <c r="AN665">
        <f>AF665/'Totals and Drop Down Lists'!AB$6*Inputs!J$37</f>
        <v>11375.315089996502</v>
      </c>
      <c r="AO665">
        <f>AG665/'Totals and Drop Down Lists'!AC$6*Inputs!K$37</f>
        <v>11174.145707454973</v>
      </c>
      <c r="AP665">
        <f>AH665/'Totals and Drop Down Lists'!AD$6*Inputs!L$37</f>
        <v>26226.006352095887</v>
      </c>
      <c r="AQ665">
        <f>IF(OR($D665="51",$D665="52",$D665="61"),(AA665/'Totals and Drop Down Lists'!W$4)*Inputs!E$38,0)</f>
        <v>0</v>
      </c>
      <c r="AR665">
        <f>IF(OR($D665="51",$D665="52",$D665="61"),(AB665/'Totals and Drop Down Lists'!X$4)*Inputs!F$38,0)</f>
        <v>0</v>
      </c>
      <c r="AS665">
        <f>IF(OR($D665="51",$D665="52",$D665="61"),(AC665/'Totals and Drop Down Lists'!Y$4)*Inputs!G$38,0)</f>
        <v>0</v>
      </c>
      <c r="AT665">
        <f>IF(OR($D665="51",$D665="52",$D665="61"),(AD665/'Totals and Drop Down Lists'!Z$4)*Inputs!H$38,0)</f>
        <v>0</v>
      </c>
      <c r="AU665">
        <f>IF(OR($D665="51",$D665="52",$D665="61"),(AE665/'Totals and Drop Down Lists'!AA$4)*Inputs!I$38,0)</f>
        <v>0</v>
      </c>
      <c r="AV665">
        <f>IF(OR($D665="51",$D665="52",$D665="61"),(AF665/'Totals and Drop Down Lists'!AB$4)*Inputs!J$38,0)</f>
        <v>0</v>
      </c>
      <c r="AW665">
        <f>IF(OR($D665="51",$D665="52",$D665="61"),(AG665/'Totals and Drop Down Lists'!AC$4)*Inputs!K$38,0)</f>
        <v>0</v>
      </c>
      <c r="AX665">
        <f>IF(OR($D665="51",$D665="52",$D665="61"),(AH665/'Totals and Drop Down Lists'!AD$4)*Inputs!L$38,0)</f>
        <v>0</v>
      </c>
      <c r="AY665">
        <f>IF(OR($D665="51",$D665="52",$D665="61"),0,(AA665/'Totals and Drop Down Lists'!W$5)*Inputs!E$39)</f>
        <v>0</v>
      </c>
      <c r="AZ665">
        <f>IF(OR($D665="51",$D665="52",$D665="61"),0,(AB665/'Totals and Drop Down Lists'!X$5)*Inputs!F$39)</f>
        <v>0</v>
      </c>
      <c r="BA665">
        <f>IF(OR($D665="51",$D665="52",$D665="61"),0,(AC665/'Totals and Drop Down Lists'!Y$5)*Inputs!G$39)</f>
        <v>0</v>
      </c>
      <c r="BB665">
        <f>IF(OR($D665="51",$D665="52",$D665="61"),0,(AD665/'Totals and Drop Down Lists'!Z$5)*Inputs!H$39)</f>
        <v>0</v>
      </c>
      <c r="BC665">
        <f>IF(OR($D665="51",$D665="52",$D665="61"),0,(AE665/'Totals and Drop Down Lists'!AA$5)*Inputs!I$39)</f>
        <v>0</v>
      </c>
      <c r="BD665">
        <f>IF(OR($D665="51",$D665="52",$D665="61"),0,(AF665/'Totals and Drop Down Lists'!AB$5)*Inputs!J$39)</f>
        <v>0</v>
      </c>
      <c r="BE665">
        <f>IF(OR($D665="51",$D665="52",$D665="61"),0,(AG665/'Totals and Drop Down Lists'!AC$5)*Inputs!K$39)</f>
        <v>0</v>
      </c>
      <c r="BF665">
        <f>IF(OR($D665="51",$D665="52",$D665="61"),0,(AH665/'Totals and Drop Down Lists'!AD$5)*Inputs!L$39)</f>
        <v>0</v>
      </c>
      <c r="BG665" s="10">
        <f t="shared" si="91"/>
        <v>129060.18170323575</v>
      </c>
    </row>
    <row r="666" spans="1:59" ht="28.8">
      <c r="A666" s="1" t="s">
        <v>7419</v>
      </c>
      <c r="B666" s="1" t="s">
        <v>1492</v>
      </c>
      <c r="C666" s="1" t="s">
        <v>1501</v>
      </c>
      <c r="D666" s="1" t="s">
        <v>10</v>
      </c>
      <c r="E666" s="1" t="s">
        <v>1502</v>
      </c>
      <c r="F666" s="2">
        <v>156131</v>
      </c>
      <c r="G666" s="2">
        <v>2037</v>
      </c>
      <c r="H666" s="2">
        <v>323</v>
      </c>
      <c r="I666" s="2">
        <v>37239</v>
      </c>
      <c r="J666" s="2">
        <v>56825</v>
      </c>
      <c r="K666" s="2">
        <v>25897</v>
      </c>
      <c r="L666" s="2">
        <v>287</v>
      </c>
      <c r="M666" s="2">
        <v>16</v>
      </c>
      <c r="N666" s="2">
        <v>46</v>
      </c>
      <c r="O666" s="2">
        <v>612</v>
      </c>
      <c r="P666" s="2">
        <v>76</v>
      </c>
      <c r="Q666" s="2">
        <v>13</v>
      </c>
      <c r="R666" s="2">
        <v>5674</v>
      </c>
      <c r="S666" s="2">
        <v>18634200</v>
      </c>
      <c r="T666" s="2">
        <v>778943100</v>
      </c>
      <c r="U666" s="2">
        <v>4304</v>
      </c>
      <c r="V666" s="2">
        <v>1904</v>
      </c>
      <c r="W666" s="2">
        <v>185</v>
      </c>
      <c r="X666" s="2">
        <v>7695</v>
      </c>
      <c r="Y666" s="2">
        <v>685</v>
      </c>
      <c r="Z666" s="2">
        <v>4865</v>
      </c>
      <c r="AA666" s="9">
        <f t="shared" si="92"/>
        <v>156131</v>
      </c>
      <c r="AB666" s="9">
        <f t="shared" si="93"/>
        <v>34879</v>
      </c>
      <c r="AC666" s="9">
        <f t="shared" si="94"/>
        <v>6724</v>
      </c>
      <c r="AD666" s="9">
        <f t="shared" si="95"/>
        <v>5674</v>
      </c>
      <c r="AE666" s="44">
        <f t="shared" si="96"/>
        <v>8.2424297646153661E-4</v>
      </c>
      <c r="AF666" s="9">
        <f t="shared" si="97"/>
        <v>5606</v>
      </c>
      <c r="AG666" s="9">
        <f t="shared" si="90"/>
        <v>5550</v>
      </c>
      <c r="AH666" s="44">
        <f t="shared" si="98"/>
        <v>9.4113967446128469E-4</v>
      </c>
      <c r="AI666">
        <f>AA666/'Totals and Drop Down Lists'!W$6*Inputs!E$37</f>
        <v>141632.73890871496</v>
      </c>
      <c r="AJ666">
        <f>AB666/'Totals and Drop Down Lists'!X$6*Inputs!F$37</f>
        <v>114765.41454737853</v>
      </c>
      <c r="AK666">
        <f>AC666/'Totals and Drop Down Lists'!Y$6*Inputs!G$37</f>
        <v>44326.879275187835</v>
      </c>
      <c r="AL666">
        <f>AD666/'Totals and Drop Down Lists'!Z$6*Inputs!H$37</f>
        <v>45491.302205945321</v>
      </c>
      <c r="AM666">
        <f>AE666/'Totals and Drop Down Lists'!AA$6*Inputs!I$37</f>
        <v>102609.47267717267</v>
      </c>
      <c r="AN666">
        <f>AF666/'Totals and Drop Down Lists'!AB$6*Inputs!J$37</f>
        <v>111877.22174477263</v>
      </c>
      <c r="AO666">
        <f>AG666/'Totals and Drop Down Lists'!AC$6*Inputs!K$37</f>
        <v>103360.84779395848</v>
      </c>
      <c r="AP666">
        <f>AH666/'Totals and Drop Down Lists'!AD$6*Inputs!L$37</f>
        <v>221478.31399408169</v>
      </c>
      <c r="AQ666">
        <f>IF(OR($D666="51",$D666="52",$D666="61"),(AA666/'Totals and Drop Down Lists'!W$4)*Inputs!E$38,0)</f>
        <v>0</v>
      </c>
      <c r="AR666">
        <f>IF(OR($D666="51",$D666="52",$D666="61"),(AB666/'Totals and Drop Down Lists'!X$4)*Inputs!F$38,0)</f>
        <v>0</v>
      </c>
      <c r="AS666">
        <f>IF(OR($D666="51",$D666="52",$D666="61"),(AC666/'Totals and Drop Down Lists'!Y$4)*Inputs!G$38,0)</f>
        <v>0</v>
      </c>
      <c r="AT666">
        <f>IF(OR($D666="51",$D666="52",$D666="61"),(AD666/'Totals and Drop Down Lists'!Z$4)*Inputs!H$38,0)</f>
        <v>0</v>
      </c>
      <c r="AU666">
        <f>IF(OR($D666="51",$D666="52",$D666="61"),(AE666/'Totals and Drop Down Lists'!AA$4)*Inputs!I$38,0)</f>
        <v>0</v>
      </c>
      <c r="AV666">
        <f>IF(OR($D666="51",$D666="52",$D666="61"),(AF666/'Totals and Drop Down Lists'!AB$4)*Inputs!J$38,0)</f>
        <v>0</v>
      </c>
      <c r="AW666">
        <f>IF(OR($D666="51",$D666="52",$D666="61"),(AG666/'Totals and Drop Down Lists'!AC$4)*Inputs!K$38,0)</f>
        <v>0</v>
      </c>
      <c r="AX666">
        <f>IF(OR($D666="51",$D666="52",$D666="61"),(AH666/'Totals and Drop Down Lists'!AD$4)*Inputs!L$38,0)</f>
        <v>0</v>
      </c>
      <c r="AY666">
        <f>IF(OR($D666="51",$D666="52",$D666="61"),0,(AA666/'Totals and Drop Down Lists'!W$5)*Inputs!E$39)</f>
        <v>0</v>
      </c>
      <c r="AZ666">
        <f>IF(OR($D666="51",$D666="52",$D666="61"),0,(AB666/'Totals and Drop Down Lists'!X$5)*Inputs!F$39)</f>
        <v>0</v>
      </c>
      <c r="BA666">
        <f>IF(OR($D666="51",$D666="52",$D666="61"),0,(AC666/'Totals and Drop Down Lists'!Y$5)*Inputs!G$39)</f>
        <v>0</v>
      </c>
      <c r="BB666">
        <f>IF(OR($D666="51",$D666="52",$D666="61"),0,(AD666/'Totals and Drop Down Lists'!Z$5)*Inputs!H$39)</f>
        <v>0</v>
      </c>
      <c r="BC666">
        <f>IF(OR($D666="51",$D666="52",$D666="61"),0,(AE666/'Totals and Drop Down Lists'!AA$5)*Inputs!I$39)</f>
        <v>0</v>
      </c>
      <c r="BD666">
        <f>IF(OR($D666="51",$D666="52",$D666="61"),0,(AF666/'Totals and Drop Down Lists'!AB$5)*Inputs!J$39)</f>
        <v>0</v>
      </c>
      <c r="BE666">
        <f>IF(OR($D666="51",$D666="52",$D666="61"),0,(AG666/'Totals and Drop Down Lists'!AC$5)*Inputs!K$39)</f>
        <v>0</v>
      </c>
      <c r="BF666">
        <f>IF(OR($D666="51",$D666="52",$D666="61"),0,(AH666/'Totals and Drop Down Lists'!AD$5)*Inputs!L$39)</f>
        <v>0</v>
      </c>
      <c r="BG666" s="10">
        <f t="shared" si="91"/>
        <v>885542.19114721217</v>
      </c>
    </row>
    <row r="667" spans="1:59" ht="28.8">
      <c r="A667" s="1" t="s">
        <v>7419</v>
      </c>
      <c r="B667" s="1" t="s">
        <v>1492</v>
      </c>
      <c r="C667" s="1" t="s">
        <v>1503</v>
      </c>
      <c r="D667" s="1" t="s">
        <v>10</v>
      </c>
      <c r="E667" s="1" t="s">
        <v>1504</v>
      </c>
      <c r="F667" s="2">
        <v>36211</v>
      </c>
      <c r="G667" s="2">
        <v>497</v>
      </c>
      <c r="H667" s="2">
        <v>99</v>
      </c>
      <c r="I667" s="2">
        <v>10071</v>
      </c>
      <c r="J667" s="2">
        <v>13577</v>
      </c>
      <c r="K667" s="2">
        <v>6941</v>
      </c>
      <c r="L667" s="2">
        <v>137</v>
      </c>
      <c r="M667" s="2">
        <v>25</v>
      </c>
      <c r="N667" s="2">
        <v>0</v>
      </c>
      <c r="O667" s="2">
        <v>226</v>
      </c>
      <c r="P667" s="2">
        <v>97</v>
      </c>
      <c r="Q667" s="2">
        <v>43</v>
      </c>
      <c r="R667" s="2">
        <v>1704</v>
      </c>
      <c r="S667" s="2">
        <v>4719600</v>
      </c>
      <c r="T667" s="2">
        <v>223060200</v>
      </c>
      <c r="U667" s="2">
        <v>1056</v>
      </c>
      <c r="V667" s="2">
        <v>520</v>
      </c>
      <c r="W667" s="2">
        <v>160</v>
      </c>
      <c r="X667" s="2">
        <v>1685</v>
      </c>
      <c r="Y667" s="2">
        <v>85</v>
      </c>
      <c r="Z667" s="2">
        <v>1085</v>
      </c>
      <c r="AA667" s="9">
        <f t="shared" si="92"/>
        <v>36211</v>
      </c>
      <c r="AB667" s="9">
        <f t="shared" si="93"/>
        <v>9475</v>
      </c>
      <c r="AC667" s="9">
        <f t="shared" si="94"/>
        <v>2232</v>
      </c>
      <c r="AD667" s="9">
        <f t="shared" si="95"/>
        <v>1704</v>
      </c>
      <c r="AE667" s="44">
        <f t="shared" si="96"/>
        <v>2.4781983115395678E-4</v>
      </c>
      <c r="AF667" s="9">
        <f t="shared" si="97"/>
        <v>1005</v>
      </c>
      <c r="AG667" s="9">
        <f t="shared" si="90"/>
        <v>1170</v>
      </c>
      <c r="AH667" s="44">
        <f t="shared" si="98"/>
        <v>2.2256413141735892E-4</v>
      </c>
      <c r="AI667">
        <f>AA667/'Totals and Drop Down Lists'!W$6*Inputs!E$37</f>
        <v>32848.461283303623</v>
      </c>
      <c r="AJ667">
        <f>AB667/'Totals and Drop Down Lists'!X$6*Inputs!F$37</f>
        <v>31176.418556621793</v>
      </c>
      <c r="AK667">
        <f>AC667/'Totals and Drop Down Lists'!Y$6*Inputs!G$37</f>
        <v>14714.097939056997</v>
      </c>
      <c r="AL667">
        <f>AD667/'Totals and Drop Down Lists'!Z$6*Inputs!H$37</f>
        <v>13661.822164069587</v>
      </c>
      <c r="AM667">
        <f>AE667/'Totals and Drop Down Lists'!AA$6*Inputs!I$37</f>
        <v>30850.929786285058</v>
      </c>
      <c r="AN667">
        <f>AF667/'Totals and Drop Down Lists'!AB$6*Inputs!J$37</f>
        <v>20056.476606046464</v>
      </c>
      <c r="AO667">
        <f>AG667/'Totals and Drop Down Lists'!AC$6*Inputs!K$37</f>
        <v>21789.584129537194</v>
      </c>
      <c r="AP667">
        <f>AH667/'Totals and Drop Down Lists'!AD$6*Inputs!L$37</f>
        <v>52375.996804182796</v>
      </c>
      <c r="AQ667">
        <f>IF(OR($D667="51",$D667="52",$D667="61"),(AA667/'Totals and Drop Down Lists'!W$4)*Inputs!E$38,0)</f>
        <v>0</v>
      </c>
      <c r="AR667">
        <f>IF(OR($D667="51",$D667="52",$D667="61"),(AB667/'Totals and Drop Down Lists'!X$4)*Inputs!F$38,0)</f>
        <v>0</v>
      </c>
      <c r="AS667">
        <f>IF(OR($D667="51",$D667="52",$D667="61"),(AC667/'Totals and Drop Down Lists'!Y$4)*Inputs!G$38,0)</f>
        <v>0</v>
      </c>
      <c r="AT667">
        <f>IF(OR($D667="51",$D667="52",$D667="61"),(AD667/'Totals and Drop Down Lists'!Z$4)*Inputs!H$38,0)</f>
        <v>0</v>
      </c>
      <c r="AU667">
        <f>IF(OR($D667="51",$D667="52",$D667="61"),(AE667/'Totals and Drop Down Lists'!AA$4)*Inputs!I$38,0)</f>
        <v>0</v>
      </c>
      <c r="AV667">
        <f>IF(OR($D667="51",$D667="52",$D667="61"),(AF667/'Totals and Drop Down Lists'!AB$4)*Inputs!J$38,0)</f>
        <v>0</v>
      </c>
      <c r="AW667">
        <f>IF(OR($D667="51",$D667="52",$D667="61"),(AG667/'Totals and Drop Down Lists'!AC$4)*Inputs!K$38,0)</f>
        <v>0</v>
      </c>
      <c r="AX667">
        <f>IF(OR($D667="51",$D667="52",$D667="61"),(AH667/'Totals and Drop Down Lists'!AD$4)*Inputs!L$38,0)</f>
        <v>0</v>
      </c>
      <c r="AY667">
        <f>IF(OR($D667="51",$D667="52",$D667="61"),0,(AA667/'Totals and Drop Down Lists'!W$5)*Inputs!E$39)</f>
        <v>0</v>
      </c>
      <c r="AZ667">
        <f>IF(OR($D667="51",$D667="52",$D667="61"),0,(AB667/'Totals and Drop Down Lists'!X$5)*Inputs!F$39)</f>
        <v>0</v>
      </c>
      <c r="BA667">
        <f>IF(OR($D667="51",$D667="52",$D667="61"),0,(AC667/'Totals and Drop Down Lists'!Y$5)*Inputs!G$39)</f>
        <v>0</v>
      </c>
      <c r="BB667">
        <f>IF(OR($D667="51",$D667="52",$D667="61"),0,(AD667/'Totals and Drop Down Lists'!Z$5)*Inputs!H$39)</f>
        <v>0</v>
      </c>
      <c r="BC667">
        <f>IF(OR($D667="51",$D667="52",$D667="61"),0,(AE667/'Totals and Drop Down Lists'!AA$5)*Inputs!I$39)</f>
        <v>0</v>
      </c>
      <c r="BD667">
        <f>IF(OR($D667="51",$D667="52",$D667="61"),0,(AF667/'Totals and Drop Down Lists'!AB$5)*Inputs!J$39)</f>
        <v>0</v>
      </c>
      <c r="BE667">
        <f>IF(OR($D667="51",$D667="52",$D667="61"),0,(AG667/'Totals and Drop Down Lists'!AC$5)*Inputs!K$39)</f>
        <v>0</v>
      </c>
      <c r="BF667">
        <f>IF(OR($D667="51",$D667="52",$D667="61"),0,(AH667/'Totals and Drop Down Lists'!AD$5)*Inputs!L$39)</f>
        <v>0</v>
      </c>
      <c r="BG667" s="10">
        <f t="shared" si="91"/>
        <v>217473.78726910352</v>
      </c>
    </row>
    <row r="668" spans="1:59" ht="28.8">
      <c r="A668" s="1" t="s">
        <v>7419</v>
      </c>
      <c r="B668" s="1" t="s">
        <v>1492</v>
      </c>
      <c r="C668" s="1" t="s">
        <v>1505</v>
      </c>
      <c r="D668" s="1" t="s">
        <v>10</v>
      </c>
      <c r="E668" s="1" t="s">
        <v>1506</v>
      </c>
      <c r="F668" s="2">
        <v>55807</v>
      </c>
      <c r="G668" s="2">
        <v>4898</v>
      </c>
      <c r="H668" s="2">
        <v>338</v>
      </c>
      <c r="I668" s="2">
        <v>17540</v>
      </c>
      <c r="J668" s="2">
        <v>21005</v>
      </c>
      <c r="K668" s="2">
        <v>12706</v>
      </c>
      <c r="L668" s="2">
        <v>84</v>
      </c>
      <c r="M668" s="2">
        <v>0</v>
      </c>
      <c r="N668" s="2">
        <v>0</v>
      </c>
      <c r="O668" s="2">
        <v>288</v>
      </c>
      <c r="P668" s="2">
        <v>125</v>
      </c>
      <c r="Q668" s="2">
        <v>122</v>
      </c>
      <c r="R668" s="2">
        <v>1198</v>
      </c>
      <c r="S668" s="2">
        <v>9607600</v>
      </c>
      <c r="T668" s="2">
        <v>383302900</v>
      </c>
      <c r="U668" s="2">
        <v>640</v>
      </c>
      <c r="V668" s="2">
        <v>720</v>
      </c>
      <c r="W668" s="2">
        <v>15</v>
      </c>
      <c r="X668" s="2">
        <v>3260</v>
      </c>
      <c r="Y668" s="2">
        <v>250</v>
      </c>
      <c r="Z668" s="2">
        <v>1970</v>
      </c>
      <c r="AA668" s="9">
        <f t="shared" si="92"/>
        <v>55807</v>
      </c>
      <c r="AB668" s="9">
        <f t="shared" si="93"/>
        <v>12304</v>
      </c>
      <c r="AC668" s="9">
        <f t="shared" si="94"/>
        <v>1817</v>
      </c>
      <c r="AD668" s="9">
        <f t="shared" si="95"/>
        <v>1198</v>
      </c>
      <c r="AE668" s="44">
        <f t="shared" si="96"/>
        <v>5.367731725744178E-4</v>
      </c>
      <c r="AF668" s="9">
        <f t="shared" si="97"/>
        <v>2525</v>
      </c>
      <c r="AG668" s="9">
        <f t="shared" si="90"/>
        <v>2220</v>
      </c>
      <c r="AH668" s="44">
        <f t="shared" si="98"/>
        <v>4.9967799688103315E-4</v>
      </c>
      <c r="AI668">
        <f>AA668/'Totals and Drop Down Lists'!W$6*Inputs!E$37</f>
        <v>50624.784701812292</v>
      </c>
      <c r="AJ668">
        <f>AB668/'Totals and Drop Down Lists'!X$6*Inputs!F$37</f>
        <v>40484.923896641114</v>
      </c>
      <c r="AK668">
        <f>AC668/'Totals and Drop Down Lists'!Y$6*Inputs!G$37</f>
        <v>11978.277757735916</v>
      </c>
      <c r="AL668">
        <f>AD668/'Totals and Drop Down Lists'!Z$6*Inputs!H$37</f>
        <v>9604.9665214526776</v>
      </c>
      <c r="AM668">
        <f>AE668/'Totals and Drop Down Lists'!AA$6*Inputs!I$37</f>
        <v>66822.543543607899</v>
      </c>
      <c r="AN668">
        <f>AF668/'Totals and Drop Down Lists'!AB$6*Inputs!J$37</f>
        <v>50390.650179370474</v>
      </c>
      <c r="AO668">
        <f>AG668/'Totals and Drop Down Lists'!AC$6*Inputs!K$37</f>
        <v>41344.339117583389</v>
      </c>
      <c r="AP668">
        <f>AH668/'Totals and Drop Down Lists'!AD$6*Inputs!L$37</f>
        <v>117589.1775601728</v>
      </c>
      <c r="AQ668">
        <f>IF(OR($D668="51",$D668="52",$D668="61"),(AA668/'Totals and Drop Down Lists'!W$4)*Inputs!E$38,0)</f>
        <v>0</v>
      </c>
      <c r="AR668">
        <f>IF(OR($D668="51",$D668="52",$D668="61"),(AB668/'Totals and Drop Down Lists'!X$4)*Inputs!F$38,0)</f>
        <v>0</v>
      </c>
      <c r="AS668">
        <f>IF(OR($D668="51",$D668="52",$D668="61"),(AC668/'Totals and Drop Down Lists'!Y$4)*Inputs!G$38,0)</f>
        <v>0</v>
      </c>
      <c r="AT668">
        <f>IF(OR($D668="51",$D668="52",$D668="61"),(AD668/'Totals and Drop Down Lists'!Z$4)*Inputs!H$38,0)</f>
        <v>0</v>
      </c>
      <c r="AU668">
        <f>IF(OR($D668="51",$D668="52",$D668="61"),(AE668/'Totals and Drop Down Lists'!AA$4)*Inputs!I$38,0)</f>
        <v>0</v>
      </c>
      <c r="AV668">
        <f>IF(OR($D668="51",$D668="52",$D668="61"),(AF668/'Totals and Drop Down Lists'!AB$4)*Inputs!J$38,0)</f>
        <v>0</v>
      </c>
      <c r="AW668">
        <f>IF(OR($D668="51",$D668="52",$D668="61"),(AG668/'Totals and Drop Down Lists'!AC$4)*Inputs!K$38,0)</f>
        <v>0</v>
      </c>
      <c r="AX668">
        <f>IF(OR($D668="51",$D668="52",$D668="61"),(AH668/'Totals and Drop Down Lists'!AD$4)*Inputs!L$38,0)</f>
        <v>0</v>
      </c>
      <c r="AY668">
        <f>IF(OR($D668="51",$D668="52",$D668="61"),0,(AA668/'Totals and Drop Down Lists'!W$5)*Inputs!E$39)</f>
        <v>0</v>
      </c>
      <c r="AZ668">
        <f>IF(OR($D668="51",$D668="52",$D668="61"),0,(AB668/'Totals and Drop Down Lists'!X$5)*Inputs!F$39)</f>
        <v>0</v>
      </c>
      <c r="BA668">
        <f>IF(OR($D668="51",$D668="52",$D668="61"),0,(AC668/'Totals and Drop Down Lists'!Y$5)*Inputs!G$39)</f>
        <v>0</v>
      </c>
      <c r="BB668">
        <f>IF(OR($D668="51",$D668="52",$D668="61"),0,(AD668/'Totals and Drop Down Lists'!Z$5)*Inputs!H$39)</f>
        <v>0</v>
      </c>
      <c r="BC668">
        <f>IF(OR($D668="51",$D668="52",$D668="61"),0,(AE668/'Totals and Drop Down Lists'!AA$5)*Inputs!I$39)</f>
        <v>0</v>
      </c>
      <c r="BD668">
        <f>IF(OR($D668="51",$D668="52",$D668="61"),0,(AF668/'Totals and Drop Down Lists'!AB$5)*Inputs!J$39)</f>
        <v>0</v>
      </c>
      <c r="BE668">
        <f>IF(OR($D668="51",$D668="52",$D668="61"),0,(AG668/'Totals and Drop Down Lists'!AC$5)*Inputs!K$39)</f>
        <v>0</v>
      </c>
      <c r="BF668">
        <f>IF(OR($D668="51",$D668="52",$D668="61"),0,(AH668/'Totals and Drop Down Lists'!AD$5)*Inputs!L$39)</f>
        <v>0</v>
      </c>
      <c r="BG668" s="10">
        <f t="shared" si="91"/>
        <v>388839.66327837657</v>
      </c>
    </row>
    <row r="669" spans="1:59" ht="28.8">
      <c r="A669" s="1" t="s">
        <v>7419</v>
      </c>
      <c r="B669" s="1" t="s">
        <v>1492</v>
      </c>
      <c r="C669" s="1" t="s">
        <v>1507</v>
      </c>
      <c r="D669" s="1" t="s">
        <v>10</v>
      </c>
      <c r="E669" s="1" t="s">
        <v>1508</v>
      </c>
      <c r="F669" s="2">
        <v>69695</v>
      </c>
      <c r="G669" s="2">
        <v>1005</v>
      </c>
      <c r="H669" s="2">
        <v>33</v>
      </c>
      <c r="I669" s="2">
        <v>14112</v>
      </c>
      <c r="J669" s="2">
        <v>26318</v>
      </c>
      <c r="K669" s="2">
        <v>11303</v>
      </c>
      <c r="L669" s="2">
        <v>84</v>
      </c>
      <c r="M669" s="2">
        <v>24</v>
      </c>
      <c r="N669" s="2">
        <v>0</v>
      </c>
      <c r="O669" s="2">
        <v>346</v>
      </c>
      <c r="P669" s="2">
        <v>59</v>
      </c>
      <c r="Q669" s="2">
        <v>62</v>
      </c>
      <c r="R669" s="2">
        <v>210</v>
      </c>
      <c r="S669" s="2">
        <v>9033600</v>
      </c>
      <c r="T669" s="2">
        <v>400670100</v>
      </c>
      <c r="U669" s="2">
        <v>1689</v>
      </c>
      <c r="V669" s="2">
        <v>545</v>
      </c>
      <c r="W669" s="2">
        <v>180</v>
      </c>
      <c r="X669" s="2">
        <v>2710</v>
      </c>
      <c r="Y669" s="2">
        <v>370</v>
      </c>
      <c r="Z669" s="2">
        <v>1905</v>
      </c>
      <c r="AA669" s="9">
        <f t="shared" si="92"/>
        <v>69695</v>
      </c>
      <c r="AB669" s="9">
        <f t="shared" si="93"/>
        <v>13074</v>
      </c>
      <c r="AC669" s="9">
        <f t="shared" si="94"/>
        <v>785</v>
      </c>
      <c r="AD669" s="9">
        <f t="shared" si="95"/>
        <v>210</v>
      </c>
      <c r="AE669" s="44">
        <f t="shared" si="96"/>
        <v>3.3902393359218851E-4</v>
      </c>
      <c r="AF669" s="9">
        <f t="shared" si="97"/>
        <v>1985</v>
      </c>
      <c r="AG669" s="9">
        <f t="shared" si="90"/>
        <v>2275</v>
      </c>
      <c r="AH669" s="44">
        <f t="shared" si="98"/>
        <v>3.6355768749271025E-4</v>
      </c>
      <c r="AI669">
        <f>AA669/'Totals and Drop Down Lists'!W$6*Inputs!E$37</f>
        <v>63223.150676309568</v>
      </c>
      <c r="AJ669">
        <f>AB669/'Totals and Drop Down Lists'!X$6*Inputs!F$37</f>
        <v>43018.522027363942</v>
      </c>
      <c r="AK669">
        <f>AC669/'Totals and Drop Down Lists'!Y$6*Inputs!G$37</f>
        <v>5174.985162257949</v>
      </c>
      <c r="AL669">
        <f>AD669/'Totals and Drop Down Lists'!Z$6*Inputs!H$37</f>
        <v>1683.6752666987168</v>
      </c>
      <c r="AM669">
        <f>AE669/'Totals and Drop Down Lists'!AA$6*Inputs!I$37</f>
        <v>42204.869248841715</v>
      </c>
      <c r="AN669">
        <f>AF669/'Totals and Drop Down Lists'!AB$6*Inputs!J$37</f>
        <v>39614.035883584314</v>
      </c>
      <c r="AO669">
        <f>AG669/'Totals and Drop Down Lists'!AC$6*Inputs!K$37</f>
        <v>42368.635807433435</v>
      </c>
      <c r="AP669">
        <f>AH669/'Totals and Drop Down Lists'!AD$6*Inputs!L$37</f>
        <v>85555.997531995483</v>
      </c>
      <c r="AQ669">
        <f>IF(OR($D669="51",$D669="52",$D669="61"),(AA669/'Totals and Drop Down Lists'!W$4)*Inputs!E$38,0)</f>
        <v>0</v>
      </c>
      <c r="AR669">
        <f>IF(OR($D669="51",$D669="52",$D669="61"),(AB669/'Totals and Drop Down Lists'!X$4)*Inputs!F$38,0)</f>
        <v>0</v>
      </c>
      <c r="AS669">
        <f>IF(OR($D669="51",$D669="52",$D669="61"),(AC669/'Totals and Drop Down Lists'!Y$4)*Inputs!G$38,0)</f>
        <v>0</v>
      </c>
      <c r="AT669">
        <f>IF(OR($D669="51",$D669="52",$D669="61"),(AD669/'Totals and Drop Down Lists'!Z$4)*Inputs!H$38,0)</f>
        <v>0</v>
      </c>
      <c r="AU669">
        <f>IF(OR($D669="51",$D669="52",$D669="61"),(AE669/'Totals and Drop Down Lists'!AA$4)*Inputs!I$38,0)</f>
        <v>0</v>
      </c>
      <c r="AV669">
        <f>IF(OR($D669="51",$D669="52",$D669="61"),(AF669/'Totals and Drop Down Lists'!AB$4)*Inputs!J$38,0)</f>
        <v>0</v>
      </c>
      <c r="AW669">
        <f>IF(OR($D669="51",$D669="52",$D669="61"),(AG669/'Totals and Drop Down Lists'!AC$4)*Inputs!K$38,0)</f>
        <v>0</v>
      </c>
      <c r="AX669">
        <f>IF(OR($D669="51",$D669="52",$D669="61"),(AH669/'Totals and Drop Down Lists'!AD$4)*Inputs!L$38,0)</f>
        <v>0</v>
      </c>
      <c r="AY669">
        <f>IF(OR($D669="51",$D669="52",$D669="61"),0,(AA669/'Totals and Drop Down Lists'!W$5)*Inputs!E$39)</f>
        <v>0</v>
      </c>
      <c r="AZ669">
        <f>IF(OR($D669="51",$D669="52",$D669="61"),0,(AB669/'Totals and Drop Down Lists'!X$5)*Inputs!F$39)</f>
        <v>0</v>
      </c>
      <c r="BA669">
        <f>IF(OR($D669="51",$D669="52",$D669="61"),0,(AC669/'Totals and Drop Down Lists'!Y$5)*Inputs!G$39)</f>
        <v>0</v>
      </c>
      <c r="BB669">
        <f>IF(OR($D669="51",$D669="52",$D669="61"),0,(AD669/'Totals and Drop Down Lists'!Z$5)*Inputs!H$39)</f>
        <v>0</v>
      </c>
      <c r="BC669">
        <f>IF(OR($D669="51",$D669="52",$D669="61"),0,(AE669/'Totals and Drop Down Lists'!AA$5)*Inputs!I$39)</f>
        <v>0</v>
      </c>
      <c r="BD669">
        <f>IF(OR($D669="51",$D669="52",$D669="61"),0,(AF669/'Totals and Drop Down Lists'!AB$5)*Inputs!J$39)</f>
        <v>0</v>
      </c>
      <c r="BE669">
        <f>IF(OR($D669="51",$D669="52",$D669="61"),0,(AG669/'Totals and Drop Down Lists'!AC$5)*Inputs!K$39)</f>
        <v>0</v>
      </c>
      <c r="BF669">
        <f>IF(OR($D669="51",$D669="52",$D669="61"),0,(AH669/'Totals and Drop Down Lists'!AD$5)*Inputs!L$39)</f>
        <v>0</v>
      </c>
      <c r="BG669" s="10">
        <f t="shared" si="91"/>
        <v>322843.87160448509</v>
      </c>
    </row>
    <row r="670" spans="1:59" ht="28.8">
      <c r="A670" s="1" t="s">
        <v>7419</v>
      </c>
      <c r="B670" s="1" t="s">
        <v>1492</v>
      </c>
      <c r="C670" s="1" t="s">
        <v>1509</v>
      </c>
      <c r="D670" s="1" t="s">
        <v>25</v>
      </c>
      <c r="E670" s="1" t="s">
        <v>1510</v>
      </c>
      <c r="F670" s="2">
        <v>18354</v>
      </c>
      <c r="G670" s="2">
        <v>139</v>
      </c>
      <c r="H670" s="2">
        <v>0</v>
      </c>
      <c r="I670" s="2">
        <v>4101</v>
      </c>
      <c r="J670" s="2">
        <v>6934</v>
      </c>
      <c r="K670" s="2">
        <v>2109</v>
      </c>
      <c r="L670" s="2">
        <v>39</v>
      </c>
      <c r="M670" s="2">
        <v>104</v>
      </c>
      <c r="N670" s="2">
        <v>0</v>
      </c>
      <c r="O670" s="2">
        <v>27</v>
      </c>
      <c r="P670" s="2">
        <v>35</v>
      </c>
      <c r="Q670" s="2">
        <v>0</v>
      </c>
      <c r="R670" s="2">
        <v>536</v>
      </c>
      <c r="S670" s="2">
        <v>883000</v>
      </c>
      <c r="T670" s="2">
        <v>66317300</v>
      </c>
      <c r="U670" s="2">
        <v>96</v>
      </c>
      <c r="V670" s="2">
        <v>195</v>
      </c>
      <c r="W670" s="2">
        <v>25</v>
      </c>
      <c r="X670" s="2">
        <v>388</v>
      </c>
      <c r="Y670" s="2">
        <v>75</v>
      </c>
      <c r="Z670" s="2">
        <v>89</v>
      </c>
      <c r="AA670" s="9">
        <f t="shared" si="92"/>
        <v>18354</v>
      </c>
      <c r="AB670" s="9">
        <f t="shared" si="93"/>
        <v>3962</v>
      </c>
      <c r="AC670" s="9">
        <f t="shared" si="94"/>
        <v>741</v>
      </c>
      <c r="AD670" s="9">
        <f t="shared" si="95"/>
        <v>536</v>
      </c>
      <c r="AE670" s="44">
        <f t="shared" si="96"/>
        <v>4.4798668701565339E-5</v>
      </c>
      <c r="AF670" s="9">
        <f t="shared" si="97"/>
        <v>168</v>
      </c>
      <c r="AG670" s="9">
        <f t="shared" si="90"/>
        <v>164</v>
      </c>
      <c r="AH670" s="44">
        <f t="shared" si="98"/>
        <v>1.8560414752589293E-5</v>
      </c>
      <c r="AI670">
        <f>AA670/'Totals and Drop Down Lists'!W$6*Inputs!E$37</f>
        <v>16649.655032828548</v>
      </c>
      <c r="AJ670">
        <f>AB670/'Totals and Drop Down Lists'!X$6*Inputs!F$37</f>
        <v>13036.514018082906</v>
      </c>
      <c r="AK670">
        <f>AC670/'Totals and Drop Down Lists'!Y$6*Inputs!G$37</f>
        <v>4884.922299660052</v>
      </c>
      <c r="AL670">
        <f>AD670/'Totals and Drop Down Lists'!Z$6*Inputs!H$37</f>
        <v>4297.3806807167239</v>
      </c>
      <c r="AM670">
        <f>AE670/'Totals and Drop Down Lists'!AA$6*Inputs!I$37</f>
        <v>5576.9571635791635</v>
      </c>
      <c r="AN670">
        <f>AF670/'Totals and Drop Down Lists'!AB$6*Inputs!J$37</f>
        <v>3352.7244475779166</v>
      </c>
      <c r="AO670">
        <f>AG670/'Totals and Drop Down Lists'!AC$6*Inputs!K$37</f>
        <v>3054.2664933710257</v>
      </c>
      <c r="AP670">
        <f>AH670/'Totals and Drop Down Lists'!AD$6*Inputs!L$37</f>
        <v>4367.8207156524031</v>
      </c>
      <c r="AQ670">
        <f>IF(OR($D670="51",$D670="52",$D670="61"),(AA670/'Totals and Drop Down Lists'!W$4)*Inputs!E$38,0)</f>
        <v>0</v>
      </c>
      <c r="AR670">
        <f>IF(OR($D670="51",$D670="52",$D670="61"),(AB670/'Totals and Drop Down Lists'!X$4)*Inputs!F$38,0)</f>
        <v>0</v>
      </c>
      <c r="AS670">
        <f>IF(OR($D670="51",$D670="52",$D670="61"),(AC670/'Totals and Drop Down Lists'!Y$4)*Inputs!G$38,0)</f>
        <v>0</v>
      </c>
      <c r="AT670">
        <f>IF(OR($D670="51",$D670="52",$D670="61"),(AD670/'Totals and Drop Down Lists'!Z$4)*Inputs!H$38,0)</f>
        <v>0</v>
      </c>
      <c r="AU670">
        <f>IF(OR($D670="51",$D670="52",$D670="61"),(AE670/'Totals and Drop Down Lists'!AA$4)*Inputs!I$38,0)</f>
        <v>0</v>
      </c>
      <c r="AV670">
        <f>IF(OR($D670="51",$D670="52",$D670="61"),(AF670/'Totals and Drop Down Lists'!AB$4)*Inputs!J$38,0)</f>
        <v>0</v>
      </c>
      <c r="AW670">
        <f>IF(OR($D670="51",$D670="52",$D670="61"),(AG670/'Totals and Drop Down Lists'!AC$4)*Inputs!K$38,0)</f>
        <v>0</v>
      </c>
      <c r="AX670">
        <f>IF(OR($D670="51",$D670="52",$D670="61"),(AH670/'Totals and Drop Down Lists'!AD$4)*Inputs!L$38,0)</f>
        <v>0</v>
      </c>
      <c r="AY670">
        <f>IF(OR($D670="51",$D670="52",$D670="61"),0,(AA670/'Totals and Drop Down Lists'!W$5)*Inputs!E$39)</f>
        <v>0</v>
      </c>
      <c r="AZ670">
        <f>IF(OR($D670="51",$D670="52",$D670="61"),0,(AB670/'Totals and Drop Down Lists'!X$5)*Inputs!F$39)</f>
        <v>0</v>
      </c>
      <c r="BA670">
        <f>IF(OR($D670="51",$D670="52",$D670="61"),0,(AC670/'Totals and Drop Down Lists'!Y$5)*Inputs!G$39)</f>
        <v>0</v>
      </c>
      <c r="BB670">
        <f>IF(OR($D670="51",$D670="52",$D670="61"),0,(AD670/'Totals and Drop Down Lists'!Z$5)*Inputs!H$39)</f>
        <v>0</v>
      </c>
      <c r="BC670">
        <f>IF(OR($D670="51",$D670="52",$D670="61"),0,(AE670/'Totals and Drop Down Lists'!AA$5)*Inputs!I$39)</f>
        <v>0</v>
      </c>
      <c r="BD670">
        <f>IF(OR($D670="51",$D670="52",$D670="61"),0,(AF670/'Totals and Drop Down Lists'!AB$5)*Inputs!J$39)</f>
        <v>0</v>
      </c>
      <c r="BE670">
        <f>IF(OR($D670="51",$D670="52",$D670="61"),0,(AG670/'Totals and Drop Down Lists'!AC$5)*Inputs!K$39)</f>
        <v>0</v>
      </c>
      <c r="BF670">
        <f>IF(OR($D670="51",$D670="52",$D670="61"),0,(AH670/'Totals and Drop Down Lists'!AD$5)*Inputs!L$39)</f>
        <v>0</v>
      </c>
      <c r="BG670" s="10">
        <f t="shared" si="91"/>
        <v>55220.240851468734</v>
      </c>
    </row>
    <row r="671" spans="1:59" ht="28.8">
      <c r="A671" s="1" t="s">
        <v>7419</v>
      </c>
      <c r="B671" s="1" t="s">
        <v>1492</v>
      </c>
      <c r="C671" s="1" t="s">
        <v>1511</v>
      </c>
      <c r="D671" s="1" t="s">
        <v>25</v>
      </c>
      <c r="E671" s="1" t="s">
        <v>1512</v>
      </c>
      <c r="F671" s="2">
        <v>8332</v>
      </c>
      <c r="G671" s="2">
        <v>55</v>
      </c>
      <c r="H671" s="2">
        <v>0</v>
      </c>
      <c r="I671" s="2">
        <v>2671</v>
      </c>
      <c r="J671" s="2">
        <v>2758</v>
      </c>
      <c r="K671" s="2">
        <v>829</v>
      </c>
      <c r="L671" s="2">
        <v>60</v>
      </c>
      <c r="M671" s="2">
        <v>8</v>
      </c>
      <c r="N671" s="2">
        <v>5</v>
      </c>
      <c r="O671" s="2">
        <v>29</v>
      </c>
      <c r="P671" s="2">
        <v>11</v>
      </c>
      <c r="Q671" s="2">
        <v>0</v>
      </c>
      <c r="R671" s="2">
        <v>397</v>
      </c>
      <c r="S671" s="2">
        <v>300600</v>
      </c>
      <c r="T671" s="2">
        <v>19593100</v>
      </c>
      <c r="U671" s="2">
        <v>100</v>
      </c>
      <c r="V671" s="2">
        <v>125</v>
      </c>
      <c r="W671" s="2">
        <v>20</v>
      </c>
      <c r="X671" s="2">
        <v>325</v>
      </c>
      <c r="Y671" s="2">
        <v>69</v>
      </c>
      <c r="Z671" s="2">
        <v>110</v>
      </c>
      <c r="AA671" s="9">
        <f t="shared" si="92"/>
        <v>8332</v>
      </c>
      <c r="AB671" s="9">
        <f t="shared" si="93"/>
        <v>2616</v>
      </c>
      <c r="AC671" s="9">
        <f t="shared" si="94"/>
        <v>510</v>
      </c>
      <c r="AD671" s="9">
        <f t="shared" si="95"/>
        <v>397</v>
      </c>
      <c r="AE671" s="44">
        <f t="shared" si="96"/>
        <v>1.7402457636111366E-5</v>
      </c>
      <c r="AF671" s="9">
        <f t="shared" si="97"/>
        <v>180</v>
      </c>
      <c r="AG671" s="9">
        <f t="shared" si="90"/>
        <v>179</v>
      </c>
      <c r="AH671" s="44">
        <f t="shared" si="98"/>
        <v>2.002001442180403E-5</v>
      </c>
      <c r="AI671">
        <f>AA671/'Totals and Drop Down Lists'!W$6*Inputs!E$37</f>
        <v>7558.293872372642</v>
      </c>
      <c r="AJ671">
        <f>AB671/'Totals and Drop Down Lists'!X$6*Inputs!F$37</f>
        <v>8607.6528700920971</v>
      </c>
      <c r="AK671">
        <f>AC671/'Totals and Drop Down Lists'!Y$6*Inputs!G$37</f>
        <v>3362.0922710210884</v>
      </c>
      <c r="AL671">
        <f>AD671/'Totals and Drop Down Lists'!Z$6*Inputs!H$37</f>
        <v>3182.948004187574</v>
      </c>
      <c r="AM671">
        <f>AE671/'Totals and Drop Down Lists'!AA$6*Inputs!I$37</f>
        <v>2166.4206457591235</v>
      </c>
      <c r="AN671">
        <f>AF671/'Totals and Drop Down Lists'!AB$6*Inputs!J$37</f>
        <v>3592.2047652620536</v>
      </c>
      <c r="AO671">
        <f>AG671/'Totals and Drop Down Lists'!AC$6*Inputs!K$37</f>
        <v>3333.6201360573996</v>
      </c>
      <c r="AP671">
        <f>AH671/'Totals and Drop Down Lists'!AD$6*Inputs!L$37</f>
        <v>4711.308173057746</v>
      </c>
      <c r="AQ671">
        <f>IF(OR($D671="51",$D671="52",$D671="61"),(AA671/'Totals and Drop Down Lists'!W$4)*Inputs!E$38,0)</f>
        <v>0</v>
      </c>
      <c r="AR671">
        <f>IF(OR($D671="51",$D671="52",$D671="61"),(AB671/'Totals and Drop Down Lists'!X$4)*Inputs!F$38,0)</f>
        <v>0</v>
      </c>
      <c r="AS671">
        <f>IF(OR($D671="51",$D671="52",$D671="61"),(AC671/'Totals and Drop Down Lists'!Y$4)*Inputs!G$38,0)</f>
        <v>0</v>
      </c>
      <c r="AT671">
        <f>IF(OR($D671="51",$D671="52",$D671="61"),(AD671/'Totals and Drop Down Lists'!Z$4)*Inputs!H$38,0)</f>
        <v>0</v>
      </c>
      <c r="AU671">
        <f>IF(OR($D671="51",$D671="52",$D671="61"),(AE671/'Totals and Drop Down Lists'!AA$4)*Inputs!I$38,0)</f>
        <v>0</v>
      </c>
      <c r="AV671">
        <f>IF(OR($D671="51",$D671="52",$D671="61"),(AF671/'Totals and Drop Down Lists'!AB$4)*Inputs!J$38,0)</f>
        <v>0</v>
      </c>
      <c r="AW671">
        <f>IF(OR($D671="51",$D671="52",$D671="61"),(AG671/'Totals and Drop Down Lists'!AC$4)*Inputs!K$38,0)</f>
        <v>0</v>
      </c>
      <c r="AX671">
        <f>IF(OR($D671="51",$D671="52",$D671="61"),(AH671/'Totals and Drop Down Lists'!AD$4)*Inputs!L$38,0)</f>
        <v>0</v>
      </c>
      <c r="AY671">
        <f>IF(OR($D671="51",$D671="52",$D671="61"),0,(AA671/'Totals and Drop Down Lists'!W$5)*Inputs!E$39)</f>
        <v>0</v>
      </c>
      <c r="AZ671">
        <f>IF(OR($D671="51",$D671="52",$D671="61"),0,(AB671/'Totals and Drop Down Lists'!X$5)*Inputs!F$39)</f>
        <v>0</v>
      </c>
      <c r="BA671">
        <f>IF(OR($D671="51",$D671="52",$D671="61"),0,(AC671/'Totals and Drop Down Lists'!Y$5)*Inputs!G$39)</f>
        <v>0</v>
      </c>
      <c r="BB671">
        <f>IF(OR($D671="51",$D671="52",$D671="61"),0,(AD671/'Totals and Drop Down Lists'!Z$5)*Inputs!H$39)</f>
        <v>0</v>
      </c>
      <c r="BC671">
        <f>IF(OR($D671="51",$D671="52",$D671="61"),0,(AE671/'Totals and Drop Down Lists'!AA$5)*Inputs!I$39)</f>
        <v>0</v>
      </c>
      <c r="BD671">
        <f>IF(OR($D671="51",$D671="52",$D671="61"),0,(AF671/'Totals and Drop Down Lists'!AB$5)*Inputs!J$39)</f>
        <v>0</v>
      </c>
      <c r="BE671">
        <f>IF(OR($D671="51",$D671="52",$D671="61"),0,(AG671/'Totals and Drop Down Lists'!AC$5)*Inputs!K$39)</f>
        <v>0</v>
      </c>
      <c r="BF671">
        <f>IF(OR($D671="51",$D671="52",$D671="61"),0,(AH671/'Totals and Drop Down Lists'!AD$5)*Inputs!L$39)</f>
        <v>0</v>
      </c>
      <c r="BG671" s="10">
        <f t="shared" si="91"/>
        <v>36514.54073780973</v>
      </c>
    </row>
    <row r="672" spans="1:59" ht="28.8">
      <c r="A672" s="1" t="s">
        <v>7419</v>
      </c>
      <c r="B672" s="1" t="s">
        <v>1492</v>
      </c>
      <c r="C672" s="1" t="s">
        <v>1513</v>
      </c>
      <c r="D672" s="1" t="s">
        <v>25</v>
      </c>
      <c r="E672" s="1" t="s">
        <v>1514</v>
      </c>
      <c r="F672" s="2">
        <v>11159</v>
      </c>
      <c r="G672" s="2">
        <v>135</v>
      </c>
      <c r="H672" s="2">
        <v>13</v>
      </c>
      <c r="I672" s="2">
        <v>2031</v>
      </c>
      <c r="J672" s="2">
        <v>4036</v>
      </c>
      <c r="K672" s="2">
        <v>1312</v>
      </c>
      <c r="L672" s="2">
        <v>8</v>
      </c>
      <c r="M672" s="2">
        <v>9</v>
      </c>
      <c r="N672" s="2">
        <v>0</v>
      </c>
      <c r="O672" s="2">
        <v>59</v>
      </c>
      <c r="P672" s="2">
        <v>0</v>
      </c>
      <c r="Q672" s="2">
        <v>0</v>
      </c>
      <c r="R672" s="2">
        <v>422</v>
      </c>
      <c r="S672" s="2">
        <v>577900</v>
      </c>
      <c r="T672" s="2">
        <v>38035900</v>
      </c>
      <c r="U672" s="2">
        <v>34</v>
      </c>
      <c r="V672" s="2">
        <v>109</v>
      </c>
      <c r="W672" s="2">
        <v>30</v>
      </c>
      <c r="X672" s="2">
        <v>335</v>
      </c>
      <c r="Y672" s="2">
        <v>25</v>
      </c>
      <c r="Z672" s="2">
        <v>155</v>
      </c>
      <c r="AA672" s="9">
        <f t="shared" si="92"/>
        <v>11159</v>
      </c>
      <c r="AB672" s="9">
        <f t="shared" si="93"/>
        <v>1883</v>
      </c>
      <c r="AC672" s="9">
        <f t="shared" si="94"/>
        <v>498</v>
      </c>
      <c r="AD672" s="9">
        <f t="shared" si="95"/>
        <v>422</v>
      </c>
      <c r="AE672" s="44">
        <f t="shared" si="96"/>
        <v>2.9786007769821857E-5</v>
      </c>
      <c r="AF672" s="9">
        <f t="shared" si="97"/>
        <v>196</v>
      </c>
      <c r="AG672" s="9">
        <f t="shared" si="90"/>
        <v>180</v>
      </c>
      <c r="AH672" s="44">
        <f t="shared" si="98"/>
        <v>2.1772398213143583E-5</v>
      </c>
      <c r="AI672">
        <f>AA672/'Totals and Drop Down Lists'!W$6*Inputs!E$37</f>
        <v>10122.7798033853</v>
      </c>
      <c r="AJ672">
        <f>AB672/'Totals and Drop Down Lists'!X$6*Inputs!F$37</f>
        <v>6195.7990651312757</v>
      </c>
      <c r="AK672">
        <f>AC672/'Totals and Drop Down Lists'!Y$6*Inputs!G$37</f>
        <v>3282.9842175852978</v>
      </c>
      <c r="AL672">
        <f>AD672/'Totals and Drop Down Lists'!Z$6*Inputs!H$37</f>
        <v>3383.3855359374211</v>
      </c>
      <c r="AM672">
        <f>AE672/'Totals and Drop Down Lists'!AA$6*Inputs!I$37</f>
        <v>3708.04075703545</v>
      </c>
      <c r="AN672">
        <f>AF672/'Totals and Drop Down Lists'!AB$6*Inputs!J$37</f>
        <v>3911.5118555075696</v>
      </c>
      <c r="AO672">
        <f>AG672/'Totals and Drop Down Lists'!AC$6*Inputs!K$37</f>
        <v>3352.2437122364913</v>
      </c>
      <c r="AP672">
        <f>AH672/'Totals and Drop Down Lists'!AD$6*Inputs!L$37</f>
        <v>5123.696491293932</v>
      </c>
      <c r="AQ672">
        <f>IF(OR($D672="51",$D672="52",$D672="61"),(AA672/'Totals and Drop Down Lists'!W$4)*Inputs!E$38,0)</f>
        <v>0</v>
      </c>
      <c r="AR672">
        <f>IF(OR($D672="51",$D672="52",$D672="61"),(AB672/'Totals and Drop Down Lists'!X$4)*Inputs!F$38,0)</f>
        <v>0</v>
      </c>
      <c r="AS672">
        <f>IF(OR($D672="51",$D672="52",$D672="61"),(AC672/'Totals and Drop Down Lists'!Y$4)*Inputs!G$38,0)</f>
        <v>0</v>
      </c>
      <c r="AT672">
        <f>IF(OR($D672="51",$D672="52",$D672="61"),(AD672/'Totals and Drop Down Lists'!Z$4)*Inputs!H$38,0)</f>
        <v>0</v>
      </c>
      <c r="AU672">
        <f>IF(OR($D672="51",$D672="52",$D672="61"),(AE672/'Totals and Drop Down Lists'!AA$4)*Inputs!I$38,0)</f>
        <v>0</v>
      </c>
      <c r="AV672">
        <f>IF(OR($D672="51",$D672="52",$D672="61"),(AF672/'Totals and Drop Down Lists'!AB$4)*Inputs!J$38,0)</f>
        <v>0</v>
      </c>
      <c r="AW672">
        <f>IF(OR($D672="51",$D672="52",$D672="61"),(AG672/'Totals and Drop Down Lists'!AC$4)*Inputs!K$38,0)</f>
        <v>0</v>
      </c>
      <c r="AX672">
        <f>IF(OR($D672="51",$D672="52",$D672="61"),(AH672/'Totals and Drop Down Lists'!AD$4)*Inputs!L$38,0)</f>
        <v>0</v>
      </c>
      <c r="AY672">
        <f>IF(OR($D672="51",$D672="52",$D672="61"),0,(AA672/'Totals and Drop Down Lists'!W$5)*Inputs!E$39)</f>
        <v>0</v>
      </c>
      <c r="AZ672">
        <f>IF(OR($D672="51",$D672="52",$D672="61"),0,(AB672/'Totals and Drop Down Lists'!X$5)*Inputs!F$39)</f>
        <v>0</v>
      </c>
      <c r="BA672">
        <f>IF(OR($D672="51",$D672="52",$D672="61"),0,(AC672/'Totals and Drop Down Lists'!Y$5)*Inputs!G$39)</f>
        <v>0</v>
      </c>
      <c r="BB672">
        <f>IF(OR($D672="51",$D672="52",$D672="61"),0,(AD672/'Totals and Drop Down Lists'!Z$5)*Inputs!H$39)</f>
        <v>0</v>
      </c>
      <c r="BC672">
        <f>IF(OR($D672="51",$D672="52",$D672="61"),0,(AE672/'Totals and Drop Down Lists'!AA$5)*Inputs!I$39)</f>
        <v>0</v>
      </c>
      <c r="BD672">
        <f>IF(OR($D672="51",$D672="52",$D672="61"),0,(AF672/'Totals and Drop Down Lists'!AB$5)*Inputs!J$39)</f>
        <v>0</v>
      </c>
      <c r="BE672">
        <f>IF(OR($D672="51",$D672="52",$D672="61"),0,(AG672/'Totals and Drop Down Lists'!AC$5)*Inputs!K$39)</f>
        <v>0</v>
      </c>
      <c r="BF672">
        <f>IF(OR($D672="51",$D672="52",$D672="61"),0,(AH672/'Totals and Drop Down Lists'!AD$5)*Inputs!L$39)</f>
        <v>0</v>
      </c>
      <c r="BG672" s="10">
        <f t="shared" si="91"/>
        <v>39080.441438112735</v>
      </c>
    </row>
    <row r="673" spans="1:59" ht="28.8">
      <c r="A673" s="1" t="s">
        <v>7419</v>
      </c>
      <c r="B673" s="1" t="s">
        <v>1492</v>
      </c>
      <c r="C673" s="1" t="s">
        <v>1515</v>
      </c>
      <c r="D673" s="1" t="s">
        <v>25</v>
      </c>
      <c r="E673" s="1" t="s">
        <v>1516</v>
      </c>
      <c r="F673" s="2">
        <v>3410</v>
      </c>
      <c r="G673" s="2">
        <v>29</v>
      </c>
      <c r="H673" s="2">
        <v>0</v>
      </c>
      <c r="I673" s="2">
        <v>1073</v>
      </c>
      <c r="J673" s="2">
        <v>1374</v>
      </c>
      <c r="K673" s="2">
        <v>385</v>
      </c>
      <c r="L673" s="2">
        <v>17</v>
      </c>
      <c r="M673" s="2">
        <v>0</v>
      </c>
      <c r="N673" s="2">
        <v>0</v>
      </c>
      <c r="O673" s="2">
        <v>55</v>
      </c>
      <c r="P673" s="2">
        <v>19</v>
      </c>
      <c r="Q673" s="2">
        <v>11</v>
      </c>
      <c r="R673" s="2">
        <v>155</v>
      </c>
      <c r="S673" s="2">
        <v>114200</v>
      </c>
      <c r="T673" s="2">
        <v>8936500</v>
      </c>
      <c r="U673" s="2">
        <v>41</v>
      </c>
      <c r="V673" s="2">
        <v>35</v>
      </c>
      <c r="W673" s="2">
        <v>0</v>
      </c>
      <c r="X673" s="2">
        <v>140</v>
      </c>
      <c r="Y673" s="2">
        <v>0</v>
      </c>
      <c r="Z673" s="2">
        <v>100</v>
      </c>
      <c r="AA673" s="9">
        <f t="shared" si="92"/>
        <v>3410</v>
      </c>
      <c r="AB673" s="9">
        <f t="shared" si="93"/>
        <v>1044</v>
      </c>
      <c r="AC673" s="9">
        <f t="shared" si="94"/>
        <v>257</v>
      </c>
      <c r="AD673" s="9">
        <f t="shared" si="95"/>
        <v>155</v>
      </c>
      <c r="AE673" s="44">
        <f t="shared" si="96"/>
        <v>7.5340849411101997E-6</v>
      </c>
      <c r="AF673" s="9">
        <f t="shared" si="97"/>
        <v>105</v>
      </c>
      <c r="AG673" s="9">
        <f t="shared" si="90"/>
        <v>100</v>
      </c>
      <c r="AH673" s="44">
        <f t="shared" si="98"/>
        <v>1.0426176751198238E-5</v>
      </c>
      <c r="AI673">
        <f>AA673/'Totals and Drop Down Lists'!W$6*Inputs!E$37</f>
        <v>3093.3487883810262</v>
      </c>
      <c r="AJ673">
        <f>AB673/'Totals and Drop Down Lists'!X$6*Inputs!F$37</f>
        <v>3435.1642187982216</v>
      </c>
      <c r="AK673">
        <f>AC673/'Totals and Drop Down Lists'!Y$6*Inputs!G$37</f>
        <v>1694.2308110831759</v>
      </c>
      <c r="AL673">
        <f>AD673/'Totals and Drop Down Lists'!Z$6*Inputs!H$37</f>
        <v>1242.7126968490527</v>
      </c>
      <c r="AM673">
        <f>AE673/'Totals and Drop Down Lists'!AA$6*Inputs!I$37</f>
        <v>937.91333986383131</v>
      </c>
      <c r="AN673">
        <f>AF673/'Totals and Drop Down Lists'!AB$6*Inputs!J$37</f>
        <v>2095.452779736198</v>
      </c>
      <c r="AO673">
        <f>AG673/'Totals and Drop Down Lists'!AC$6*Inputs!K$37</f>
        <v>1862.3576179091619</v>
      </c>
      <c r="AP673">
        <f>AH673/'Totals and Drop Down Lists'!AD$6*Inputs!L$37</f>
        <v>2453.5912265960578</v>
      </c>
      <c r="AQ673">
        <f>IF(OR($D673="51",$D673="52",$D673="61"),(AA673/'Totals and Drop Down Lists'!W$4)*Inputs!E$38,0)</f>
        <v>0</v>
      </c>
      <c r="AR673">
        <f>IF(OR($D673="51",$D673="52",$D673="61"),(AB673/'Totals and Drop Down Lists'!X$4)*Inputs!F$38,0)</f>
        <v>0</v>
      </c>
      <c r="AS673">
        <f>IF(OR($D673="51",$D673="52",$D673="61"),(AC673/'Totals and Drop Down Lists'!Y$4)*Inputs!G$38,0)</f>
        <v>0</v>
      </c>
      <c r="AT673">
        <f>IF(OR($D673="51",$D673="52",$D673="61"),(AD673/'Totals and Drop Down Lists'!Z$4)*Inputs!H$38,0)</f>
        <v>0</v>
      </c>
      <c r="AU673">
        <f>IF(OR($D673="51",$D673="52",$D673="61"),(AE673/'Totals and Drop Down Lists'!AA$4)*Inputs!I$38,0)</f>
        <v>0</v>
      </c>
      <c r="AV673">
        <f>IF(OR($D673="51",$D673="52",$D673="61"),(AF673/'Totals and Drop Down Lists'!AB$4)*Inputs!J$38,0)</f>
        <v>0</v>
      </c>
      <c r="AW673">
        <f>IF(OR($D673="51",$D673="52",$D673="61"),(AG673/'Totals and Drop Down Lists'!AC$4)*Inputs!K$38,0)</f>
        <v>0</v>
      </c>
      <c r="AX673">
        <f>IF(OR($D673="51",$D673="52",$D673="61"),(AH673/'Totals and Drop Down Lists'!AD$4)*Inputs!L$38,0)</f>
        <v>0</v>
      </c>
      <c r="AY673">
        <f>IF(OR($D673="51",$D673="52",$D673="61"),0,(AA673/'Totals and Drop Down Lists'!W$5)*Inputs!E$39)</f>
        <v>0</v>
      </c>
      <c r="AZ673">
        <f>IF(OR($D673="51",$D673="52",$D673="61"),0,(AB673/'Totals and Drop Down Lists'!X$5)*Inputs!F$39)</f>
        <v>0</v>
      </c>
      <c r="BA673">
        <f>IF(OR($D673="51",$D673="52",$D673="61"),0,(AC673/'Totals and Drop Down Lists'!Y$5)*Inputs!G$39)</f>
        <v>0</v>
      </c>
      <c r="BB673">
        <f>IF(OR($D673="51",$D673="52",$D673="61"),0,(AD673/'Totals and Drop Down Lists'!Z$5)*Inputs!H$39)</f>
        <v>0</v>
      </c>
      <c r="BC673">
        <f>IF(OR($D673="51",$D673="52",$D673="61"),0,(AE673/'Totals and Drop Down Lists'!AA$5)*Inputs!I$39)</f>
        <v>0</v>
      </c>
      <c r="BD673">
        <f>IF(OR($D673="51",$D673="52",$D673="61"),0,(AF673/'Totals and Drop Down Lists'!AB$5)*Inputs!J$39)</f>
        <v>0</v>
      </c>
      <c r="BE673">
        <f>IF(OR($D673="51",$D673="52",$D673="61"),0,(AG673/'Totals and Drop Down Lists'!AC$5)*Inputs!K$39)</f>
        <v>0</v>
      </c>
      <c r="BF673">
        <f>IF(OR($D673="51",$D673="52",$D673="61"),0,(AH673/'Totals and Drop Down Lists'!AD$5)*Inputs!L$39)</f>
        <v>0</v>
      </c>
      <c r="BG673" s="10">
        <f t="shared" si="91"/>
        <v>16814.771479216724</v>
      </c>
    </row>
    <row r="674" spans="1:59" ht="28.8">
      <c r="A674" s="1" t="s">
        <v>7419</v>
      </c>
      <c r="B674" s="1" t="s">
        <v>1492</v>
      </c>
      <c r="C674" s="1" t="s">
        <v>1517</v>
      </c>
      <c r="D674" s="1" t="s">
        <v>25</v>
      </c>
      <c r="E674" s="1" t="s">
        <v>1518</v>
      </c>
      <c r="F674" s="2">
        <v>46018</v>
      </c>
      <c r="G674" s="2">
        <v>3044</v>
      </c>
      <c r="H674" s="2">
        <v>152</v>
      </c>
      <c r="I674" s="2">
        <v>12514</v>
      </c>
      <c r="J674" s="2">
        <v>16338</v>
      </c>
      <c r="K674" s="2">
        <v>6990</v>
      </c>
      <c r="L674" s="2">
        <v>136</v>
      </c>
      <c r="M674" s="2">
        <v>0</v>
      </c>
      <c r="N674" s="2">
        <v>0</v>
      </c>
      <c r="O674" s="2">
        <v>140</v>
      </c>
      <c r="P674" s="2">
        <v>0</v>
      </c>
      <c r="Q674" s="2">
        <v>0</v>
      </c>
      <c r="R674" s="2">
        <v>992</v>
      </c>
      <c r="S674" s="2">
        <v>4727700</v>
      </c>
      <c r="T674" s="2">
        <v>171902100</v>
      </c>
      <c r="U674" s="2">
        <v>817</v>
      </c>
      <c r="V674" s="2">
        <v>440</v>
      </c>
      <c r="W674" s="2">
        <v>110</v>
      </c>
      <c r="X674" s="2">
        <v>2065</v>
      </c>
      <c r="Y674" s="2">
        <v>54</v>
      </c>
      <c r="Z674" s="2">
        <v>1180</v>
      </c>
      <c r="AA674" s="9">
        <f t="shared" si="92"/>
        <v>46018</v>
      </c>
      <c r="AB674" s="9">
        <f t="shared" si="93"/>
        <v>9318</v>
      </c>
      <c r="AC674" s="9">
        <f t="shared" si="94"/>
        <v>1268</v>
      </c>
      <c r="AD674" s="9">
        <f t="shared" si="95"/>
        <v>992</v>
      </c>
      <c r="AE674" s="44">
        <f t="shared" si="96"/>
        <v>2.0885806289229925E-4</v>
      </c>
      <c r="AF674" s="9">
        <f t="shared" si="97"/>
        <v>1515</v>
      </c>
      <c r="AG674" s="9">
        <f t="shared" si="90"/>
        <v>1234</v>
      </c>
      <c r="AH674" s="44">
        <f t="shared" si="98"/>
        <v>1.964466060453243E-4</v>
      </c>
      <c r="AI674">
        <f>AA674/'Totals and Drop Down Lists'!W$6*Inputs!E$37</f>
        <v>41744.787256222306</v>
      </c>
      <c r="AJ674">
        <f>AB674/'Totals and Drop Down Lists'!X$6*Inputs!F$37</f>
        <v>30659.827768928957</v>
      </c>
      <c r="AK674">
        <f>AC674/'Totals and Drop Down Lists'!Y$6*Inputs!G$37</f>
        <v>8359.08431304851</v>
      </c>
      <c r="AL674">
        <f>AD674/'Totals and Drop Down Lists'!Z$6*Inputs!H$37</f>
        <v>7953.3612598339378</v>
      </c>
      <c r="AM674">
        <f>AE674/'Totals and Drop Down Lists'!AA$6*Inputs!I$37</f>
        <v>26000.604566576687</v>
      </c>
      <c r="AN674">
        <f>AF674/'Totals and Drop Down Lists'!AB$6*Inputs!J$37</f>
        <v>30234.390107622286</v>
      </c>
      <c r="AO674">
        <f>AG674/'Totals and Drop Down Lists'!AC$6*Inputs!K$37</f>
        <v>22981.493004999058</v>
      </c>
      <c r="AP674">
        <f>AH674/'Totals and Drop Down Lists'!AD$6*Inputs!L$37</f>
        <v>46229.761933777452</v>
      </c>
      <c r="AQ674">
        <f>IF(OR($D674="51",$D674="52",$D674="61"),(AA674/'Totals and Drop Down Lists'!W$4)*Inputs!E$38,0)</f>
        <v>0</v>
      </c>
      <c r="AR674">
        <f>IF(OR($D674="51",$D674="52",$D674="61"),(AB674/'Totals and Drop Down Lists'!X$4)*Inputs!F$38,0)</f>
        <v>0</v>
      </c>
      <c r="AS674">
        <f>IF(OR($D674="51",$D674="52",$D674="61"),(AC674/'Totals and Drop Down Lists'!Y$4)*Inputs!G$38,0)</f>
        <v>0</v>
      </c>
      <c r="AT674">
        <f>IF(OR($D674="51",$D674="52",$D674="61"),(AD674/'Totals and Drop Down Lists'!Z$4)*Inputs!H$38,0)</f>
        <v>0</v>
      </c>
      <c r="AU674">
        <f>IF(OR($D674="51",$D674="52",$D674="61"),(AE674/'Totals and Drop Down Lists'!AA$4)*Inputs!I$38,0)</f>
        <v>0</v>
      </c>
      <c r="AV674">
        <f>IF(OR($D674="51",$D674="52",$D674="61"),(AF674/'Totals and Drop Down Lists'!AB$4)*Inputs!J$38,0)</f>
        <v>0</v>
      </c>
      <c r="AW674">
        <f>IF(OR($D674="51",$D674="52",$D674="61"),(AG674/'Totals and Drop Down Lists'!AC$4)*Inputs!K$38,0)</f>
        <v>0</v>
      </c>
      <c r="AX674">
        <f>IF(OR($D674="51",$D674="52",$D674="61"),(AH674/'Totals and Drop Down Lists'!AD$4)*Inputs!L$38,0)</f>
        <v>0</v>
      </c>
      <c r="AY674">
        <f>IF(OR($D674="51",$D674="52",$D674="61"),0,(AA674/'Totals and Drop Down Lists'!W$5)*Inputs!E$39)</f>
        <v>0</v>
      </c>
      <c r="AZ674">
        <f>IF(OR($D674="51",$D674="52",$D674="61"),0,(AB674/'Totals and Drop Down Lists'!X$5)*Inputs!F$39)</f>
        <v>0</v>
      </c>
      <c r="BA674">
        <f>IF(OR($D674="51",$D674="52",$D674="61"),0,(AC674/'Totals and Drop Down Lists'!Y$5)*Inputs!G$39)</f>
        <v>0</v>
      </c>
      <c r="BB674">
        <f>IF(OR($D674="51",$D674="52",$D674="61"),0,(AD674/'Totals and Drop Down Lists'!Z$5)*Inputs!H$39)</f>
        <v>0</v>
      </c>
      <c r="BC674">
        <f>IF(OR($D674="51",$D674="52",$D674="61"),0,(AE674/'Totals and Drop Down Lists'!AA$5)*Inputs!I$39)</f>
        <v>0</v>
      </c>
      <c r="BD674">
        <f>IF(OR($D674="51",$D674="52",$D674="61"),0,(AF674/'Totals and Drop Down Lists'!AB$5)*Inputs!J$39)</f>
        <v>0</v>
      </c>
      <c r="BE674">
        <f>IF(OR($D674="51",$D674="52",$D674="61"),0,(AG674/'Totals and Drop Down Lists'!AC$5)*Inputs!K$39)</f>
        <v>0</v>
      </c>
      <c r="BF674">
        <f>IF(OR($D674="51",$D674="52",$D674="61"),0,(AH674/'Totals and Drop Down Lists'!AD$5)*Inputs!L$39)</f>
        <v>0</v>
      </c>
      <c r="BG674" s="10">
        <f t="shared" si="91"/>
        <v>214163.3102110092</v>
      </c>
    </row>
    <row r="675" spans="1:59" ht="28.8">
      <c r="A675" s="1" t="s">
        <v>7419</v>
      </c>
      <c r="B675" s="1" t="s">
        <v>1492</v>
      </c>
      <c r="C675" s="1" t="s">
        <v>1519</v>
      </c>
      <c r="D675" s="1" t="s">
        <v>25</v>
      </c>
      <c r="E675" s="1" t="s">
        <v>1520</v>
      </c>
      <c r="F675" s="2">
        <v>18333</v>
      </c>
      <c r="G675" s="2">
        <v>111</v>
      </c>
      <c r="H675" s="2">
        <v>0</v>
      </c>
      <c r="I675" s="2">
        <v>3047</v>
      </c>
      <c r="J675" s="2">
        <v>6772</v>
      </c>
      <c r="K675" s="2">
        <v>1534</v>
      </c>
      <c r="L675" s="2">
        <v>34</v>
      </c>
      <c r="M675" s="2">
        <v>4</v>
      </c>
      <c r="N675" s="2">
        <v>0</v>
      </c>
      <c r="O675" s="2">
        <v>147</v>
      </c>
      <c r="P675" s="2">
        <v>28</v>
      </c>
      <c r="Q675" s="2">
        <v>30</v>
      </c>
      <c r="R675" s="2">
        <v>470</v>
      </c>
      <c r="S675" s="2">
        <v>879100</v>
      </c>
      <c r="T675" s="2">
        <v>48576900</v>
      </c>
      <c r="U675" s="2">
        <v>134</v>
      </c>
      <c r="V675" s="2">
        <v>125</v>
      </c>
      <c r="W675" s="2">
        <v>25</v>
      </c>
      <c r="X675" s="2">
        <v>360</v>
      </c>
      <c r="Y675" s="2">
        <v>40</v>
      </c>
      <c r="Z675" s="2">
        <v>204</v>
      </c>
      <c r="AA675" s="9">
        <f t="shared" si="92"/>
        <v>18333</v>
      </c>
      <c r="AB675" s="9">
        <f t="shared" si="93"/>
        <v>2936</v>
      </c>
      <c r="AC675" s="9">
        <f t="shared" si="94"/>
        <v>713</v>
      </c>
      <c r="AD675" s="9">
        <f t="shared" si="95"/>
        <v>470</v>
      </c>
      <c r="AE675" s="44">
        <f t="shared" si="96"/>
        <v>2.4267752426534025E-5</v>
      </c>
      <c r="AF675" s="9">
        <f t="shared" si="97"/>
        <v>210</v>
      </c>
      <c r="AG675" s="9">
        <f t="shared" si="90"/>
        <v>244</v>
      </c>
      <c r="AH675" s="44">
        <f t="shared" si="98"/>
        <v>2.0565975912996083E-5</v>
      </c>
      <c r="AI675">
        <f>AA675/'Totals and Drop Down Lists'!W$6*Inputs!E$37</f>
        <v>16630.605084278403</v>
      </c>
      <c r="AJ675">
        <f>AB675/'Totals and Drop Down Lists'!X$6*Inputs!F$37</f>
        <v>9660.5767685743103</v>
      </c>
      <c r="AK675">
        <f>AC675/'Totals and Drop Down Lists'!Y$6*Inputs!G$37</f>
        <v>4700.3368416432068</v>
      </c>
      <c r="AL675">
        <f>AD675/'Totals and Drop Down Lists'!Z$6*Inputs!H$37</f>
        <v>3768.2255968971276</v>
      </c>
      <c r="AM675">
        <f>AE675/'Totals and Drop Down Lists'!AA$6*Inputs!I$37</f>
        <v>3021.0767342377649</v>
      </c>
      <c r="AN675">
        <f>AF675/'Totals and Drop Down Lists'!AB$6*Inputs!J$37</f>
        <v>4190.9055594723959</v>
      </c>
      <c r="AO675">
        <f>AG675/'Totals and Drop Down Lists'!AC$6*Inputs!K$37</f>
        <v>4544.1525876983551</v>
      </c>
      <c r="AP675">
        <f>AH675/'Totals and Drop Down Lists'!AD$6*Inputs!L$37</f>
        <v>4839.7892411246348</v>
      </c>
      <c r="AQ675">
        <f>IF(OR($D675="51",$D675="52",$D675="61"),(AA675/'Totals and Drop Down Lists'!W$4)*Inputs!E$38,0)</f>
        <v>0</v>
      </c>
      <c r="AR675">
        <f>IF(OR($D675="51",$D675="52",$D675="61"),(AB675/'Totals and Drop Down Lists'!X$4)*Inputs!F$38,0)</f>
        <v>0</v>
      </c>
      <c r="AS675">
        <f>IF(OR($D675="51",$D675="52",$D675="61"),(AC675/'Totals and Drop Down Lists'!Y$4)*Inputs!G$38,0)</f>
        <v>0</v>
      </c>
      <c r="AT675">
        <f>IF(OR($D675="51",$D675="52",$D675="61"),(AD675/'Totals and Drop Down Lists'!Z$4)*Inputs!H$38,0)</f>
        <v>0</v>
      </c>
      <c r="AU675">
        <f>IF(OR($D675="51",$D675="52",$D675="61"),(AE675/'Totals and Drop Down Lists'!AA$4)*Inputs!I$38,0)</f>
        <v>0</v>
      </c>
      <c r="AV675">
        <f>IF(OR($D675="51",$D675="52",$D675="61"),(AF675/'Totals and Drop Down Lists'!AB$4)*Inputs!J$38,0)</f>
        <v>0</v>
      </c>
      <c r="AW675">
        <f>IF(OR($D675="51",$D675="52",$D675="61"),(AG675/'Totals and Drop Down Lists'!AC$4)*Inputs!K$38,0)</f>
        <v>0</v>
      </c>
      <c r="AX675">
        <f>IF(OR($D675="51",$D675="52",$D675="61"),(AH675/'Totals and Drop Down Lists'!AD$4)*Inputs!L$38,0)</f>
        <v>0</v>
      </c>
      <c r="AY675">
        <f>IF(OR($D675="51",$D675="52",$D675="61"),0,(AA675/'Totals and Drop Down Lists'!W$5)*Inputs!E$39)</f>
        <v>0</v>
      </c>
      <c r="AZ675">
        <f>IF(OR($D675="51",$D675="52",$D675="61"),0,(AB675/'Totals and Drop Down Lists'!X$5)*Inputs!F$39)</f>
        <v>0</v>
      </c>
      <c r="BA675">
        <f>IF(OR($D675="51",$D675="52",$D675="61"),0,(AC675/'Totals and Drop Down Lists'!Y$5)*Inputs!G$39)</f>
        <v>0</v>
      </c>
      <c r="BB675">
        <f>IF(OR($D675="51",$D675="52",$D675="61"),0,(AD675/'Totals and Drop Down Lists'!Z$5)*Inputs!H$39)</f>
        <v>0</v>
      </c>
      <c r="BC675">
        <f>IF(OR($D675="51",$D675="52",$D675="61"),0,(AE675/'Totals and Drop Down Lists'!AA$5)*Inputs!I$39)</f>
        <v>0</v>
      </c>
      <c r="BD675">
        <f>IF(OR($D675="51",$D675="52",$D675="61"),0,(AF675/'Totals and Drop Down Lists'!AB$5)*Inputs!J$39)</f>
        <v>0</v>
      </c>
      <c r="BE675">
        <f>IF(OR($D675="51",$D675="52",$D675="61"),0,(AG675/'Totals and Drop Down Lists'!AC$5)*Inputs!K$39)</f>
        <v>0</v>
      </c>
      <c r="BF675">
        <f>IF(OR($D675="51",$D675="52",$D675="61"),0,(AH675/'Totals and Drop Down Lists'!AD$5)*Inputs!L$39)</f>
        <v>0</v>
      </c>
      <c r="BG675" s="10">
        <f t="shared" si="91"/>
        <v>51355.668413926207</v>
      </c>
    </row>
    <row r="676" spans="1:59" ht="28.8">
      <c r="A676" s="1" t="s">
        <v>7419</v>
      </c>
      <c r="B676" s="1" t="s">
        <v>1492</v>
      </c>
      <c r="C676" s="1" t="s">
        <v>1521</v>
      </c>
      <c r="D676" s="1" t="s">
        <v>25</v>
      </c>
      <c r="E676" s="1" t="s">
        <v>1522</v>
      </c>
      <c r="F676" s="2">
        <v>69933</v>
      </c>
      <c r="G676" s="2">
        <v>322</v>
      </c>
      <c r="H676" s="2">
        <v>26</v>
      </c>
      <c r="I676" s="2">
        <v>9518</v>
      </c>
      <c r="J676" s="2">
        <v>23413</v>
      </c>
      <c r="K676" s="2">
        <v>5104</v>
      </c>
      <c r="L676" s="2">
        <v>201</v>
      </c>
      <c r="M676" s="2">
        <v>3</v>
      </c>
      <c r="N676" s="2">
        <v>13</v>
      </c>
      <c r="O676" s="2">
        <v>181</v>
      </c>
      <c r="P676" s="2">
        <v>74</v>
      </c>
      <c r="Q676" s="2">
        <v>59</v>
      </c>
      <c r="R676" s="2">
        <v>704</v>
      </c>
      <c r="S676" s="2">
        <v>4340200</v>
      </c>
      <c r="T676" s="2">
        <v>213566900</v>
      </c>
      <c r="U676" s="2">
        <v>678</v>
      </c>
      <c r="V676" s="2">
        <v>408</v>
      </c>
      <c r="W676" s="2">
        <v>95</v>
      </c>
      <c r="X676" s="2">
        <v>1429</v>
      </c>
      <c r="Y676" s="2">
        <v>305</v>
      </c>
      <c r="Z676" s="2">
        <v>879</v>
      </c>
      <c r="AA676" s="9">
        <f t="shared" si="92"/>
        <v>69933</v>
      </c>
      <c r="AB676" s="9">
        <f t="shared" si="93"/>
        <v>9170</v>
      </c>
      <c r="AC676" s="9">
        <f t="shared" si="94"/>
        <v>1235</v>
      </c>
      <c r="AD676" s="9">
        <f t="shared" si="95"/>
        <v>704</v>
      </c>
      <c r="AE676" s="44">
        <f t="shared" si="96"/>
        <v>7.7706983820614349E-5</v>
      </c>
      <c r="AF676" s="9">
        <f t="shared" si="97"/>
        <v>926</v>
      </c>
      <c r="AG676" s="9">
        <f t="shared" si="90"/>
        <v>1184</v>
      </c>
      <c r="AH676" s="44">
        <f t="shared" si="98"/>
        <v>9.6040937173637016E-5</v>
      </c>
      <c r="AI676">
        <f>AA676/'Totals and Drop Down Lists'!W$6*Inputs!E$37</f>
        <v>63439.050093211234</v>
      </c>
      <c r="AJ676">
        <f>AB676/'Totals and Drop Down Lists'!X$6*Inputs!F$37</f>
        <v>30172.850465880936</v>
      </c>
      <c r="AK676">
        <f>AC676/'Totals and Drop Down Lists'!Y$6*Inputs!G$37</f>
        <v>8141.5371661000863</v>
      </c>
      <c r="AL676">
        <f>AD676/'Totals and Drop Down Lists'!Z$6*Inputs!H$37</f>
        <v>5644.3208940756977</v>
      </c>
      <c r="AM676">
        <f>AE676/'Totals and Drop Down Lists'!AA$6*Inputs!I$37</f>
        <v>9673.6919341391695</v>
      </c>
      <c r="AN676">
        <f>AF676/'Totals and Drop Down Lists'!AB$6*Inputs!J$37</f>
        <v>18479.897847959233</v>
      </c>
      <c r="AO676">
        <f>AG676/'Totals and Drop Down Lists'!AC$6*Inputs!K$37</f>
        <v>22050.314196044477</v>
      </c>
      <c r="AP676">
        <f>AH676/'Totals and Drop Down Lists'!AD$6*Inputs!L$37</f>
        <v>22601.305010124368</v>
      </c>
      <c r="AQ676">
        <f>IF(OR($D676="51",$D676="52",$D676="61"),(AA676/'Totals and Drop Down Lists'!W$4)*Inputs!E$38,0)</f>
        <v>0</v>
      </c>
      <c r="AR676">
        <f>IF(OR($D676="51",$D676="52",$D676="61"),(AB676/'Totals and Drop Down Lists'!X$4)*Inputs!F$38,0)</f>
        <v>0</v>
      </c>
      <c r="AS676">
        <f>IF(OR($D676="51",$D676="52",$D676="61"),(AC676/'Totals and Drop Down Lists'!Y$4)*Inputs!G$38,0)</f>
        <v>0</v>
      </c>
      <c r="AT676">
        <f>IF(OR($D676="51",$D676="52",$D676="61"),(AD676/'Totals and Drop Down Lists'!Z$4)*Inputs!H$38,0)</f>
        <v>0</v>
      </c>
      <c r="AU676">
        <f>IF(OR($D676="51",$D676="52",$D676="61"),(AE676/'Totals and Drop Down Lists'!AA$4)*Inputs!I$38,0)</f>
        <v>0</v>
      </c>
      <c r="AV676">
        <f>IF(OR($D676="51",$D676="52",$D676="61"),(AF676/'Totals and Drop Down Lists'!AB$4)*Inputs!J$38,0)</f>
        <v>0</v>
      </c>
      <c r="AW676">
        <f>IF(OR($D676="51",$D676="52",$D676="61"),(AG676/'Totals and Drop Down Lists'!AC$4)*Inputs!K$38,0)</f>
        <v>0</v>
      </c>
      <c r="AX676">
        <f>IF(OR($D676="51",$D676="52",$D676="61"),(AH676/'Totals and Drop Down Lists'!AD$4)*Inputs!L$38,0)</f>
        <v>0</v>
      </c>
      <c r="AY676">
        <f>IF(OR($D676="51",$D676="52",$D676="61"),0,(AA676/'Totals and Drop Down Lists'!W$5)*Inputs!E$39)</f>
        <v>0</v>
      </c>
      <c r="AZ676">
        <f>IF(OR($D676="51",$D676="52",$D676="61"),0,(AB676/'Totals and Drop Down Lists'!X$5)*Inputs!F$39)</f>
        <v>0</v>
      </c>
      <c r="BA676">
        <f>IF(OR($D676="51",$D676="52",$D676="61"),0,(AC676/'Totals and Drop Down Lists'!Y$5)*Inputs!G$39)</f>
        <v>0</v>
      </c>
      <c r="BB676">
        <f>IF(OR($D676="51",$D676="52",$D676="61"),0,(AD676/'Totals and Drop Down Lists'!Z$5)*Inputs!H$39)</f>
        <v>0</v>
      </c>
      <c r="BC676">
        <f>IF(OR($D676="51",$D676="52",$D676="61"),0,(AE676/'Totals and Drop Down Lists'!AA$5)*Inputs!I$39)</f>
        <v>0</v>
      </c>
      <c r="BD676">
        <f>IF(OR($D676="51",$D676="52",$D676="61"),0,(AF676/'Totals and Drop Down Lists'!AB$5)*Inputs!J$39)</f>
        <v>0</v>
      </c>
      <c r="BE676">
        <f>IF(OR($D676="51",$D676="52",$D676="61"),0,(AG676/'Totals and Drop Down Lists'!AC$5)*Inputs!K$39)</f>
        <v>0</v>
      </c>
      <c r="BF676">
        <f>IF(OR($D676="51",$D676="52",$D676="61"),0,(AH676/'Totals and Drop Down Lists'!AD$5)*Inputs!L$39)</f>
        <v>0</v>
      </c>
      <c r="BG676" s="10">
        <f t="shared" si="91"/>
        <v>180202.96760753522</v>
      </c>
    </row>
    <row r="677" spans="1:59" ht="28.8">
      <c r="A677" s="1" t="s">
        <v>7419</v>
      </c>
      <c r="B677" s="1" t="s">
        <v>1492</v>
      </c>
      <c r="C677" s="1" t="s">
        <v>1523</v>
      </c>
      <c r="D677" s="1" t="s">
        <v>25</v>
      </c>
      <c r="E677" s="1" t="s">
        <v>1524</v>
      </c>
      <c r="F677" s="2">
        <v>100382</v>
      </c>
      <c r="G677" s="2">
        <v>368</v>
      </c>
      <c r="H677" s="2">
        <v>0</v>
      </c>
      <c r="I677" s="2">
        <v>16996</v>
      </c>
      <c r="J677" s="2">
        <v>34567</v>
      </c>
      <c r="K677" s="2">
        <v>11181</v>
      </c>
      <c r="L677" s="2">
        <v>195</v>
      </c>
      <c r="M677" s="2">
        <v>74</v>
      </c>
      <c r="N677" s="2">
        <v>0</v>
      </c>
      <c r="O677" s="2">
        <v>411</v>
      </c>
      <c r="P677" s="2">
        <v>135</v>
      </c>
      <c r="Q677" s="2">
        <v>150</v>
      </c>
      <c r="R677" s="2">
        <v>1052</v>
      </c>
      <c r="S677" s="2">
        <v>8625900</v>
      </c>
      <c r="T677" s="2">
        <v>424097300</v>
      </c>
      <c r="U677" s="2">
        <v>1365</v>
      </c>
      <c r="V677" s="2">
        <v>769</v>
      </c>
      <c r="W677" s="2">
        <v>450</v>
      </c>
      <c r="X677" s="2">
        <v>3084</v>
      </c>
      <c r="Y677" s="2">
        <v>599</v>
      </c>
      <c r="Z677" s="2">
        <v>2039</v>
      </c>
      <c r="AA677" s="9">
        <f t="shared" si="92"/>
        <v>100382</v>
      </c>
      <c r="AB677" s="9">
        <f t="shared" si="93"/>
        <v>16628</v>
      </c>
      <c r="AC677" s="9">
        <f t="shared" si="94"/>
        <v>2017</v>
      </c>
      <c r="AD677" s="9">
        <f t="shared" si="95"/>
        <v>1052</v>
      </c>
      <c r="AE677" s="44">
        <f t="shared" si="96"/>
        <v>2.5257792510323878E-4</v>
      </c>
      <c r="AF677" s="9">
        <f t="shared" si="97"/>
        <v>1865</v>
      </c>
      <c r="AG677" s="9">
        <f t="shared" si="90"/>
        <v>2638</v>
      </c>
      <c r="AH677" s="44">
        <f t="shared" si="98"/>
        <v>3.1750080836275018E-4</v>
      </c>
      <c r="AI677">
        <f>AA677/'Totals and Drop Down Lists'!W$6*Inputs!E$37</f>
        <v>91060.568350517351</v>
      </c>
      <c r="AJ677">
        <f>AB677/'Totals and Drop Down Lists'!X$6*Inputs!F$37</f>
        <v>54712.558074882028</v>
      </c>
      <c r="AK677">
        <f>AC677/'Totals and Drop Down Lists'!Y$6*Inputs!G$37</f>
        <v>13296.745314999087</v>
      </c>
      <c r="AL677">
        <f>AD677/'Totals and Drop Down Lists'!Z$6*Inputs!H$37</f>
        <v>8434.4113360335723</v>
      </c>
      <c r="AM677">
        <f>AE677/'Totals and Drop Down Lists'!AA$6*Inputs!I$37</f>
        <v>31443.261810975418</v>
      </c>
      <c r="AN677">
        <f>AF677/'Totals and Drop Down Lists'!AB$6*Inputs!J$37</f>
        <v>37219.232706742943</v>
      </c>
      <c r="AO677">
        <f>AG677/'Totals and Drop Down Lists'!AC$6*Inputs!K$37</f>
        <v>49128.993960443695</v>
      </c>
      <c r="AP677">
        <f>AH677/'Totals and Drop Down Lists'!AD$6*Inputs!L$37</f>
        <v>74717.436355226833</v>
      </c>
      <c r="AQ677">
        <f>IF(OR($D677="51",$D677="52",$D677="61"),(AA677/'Totals and Drop Down Lists'!W$4)*Inputs!E$38,0)</f>
        <v>0</v>
      </c>
      <c r="AR677">
        <f>IF(OR($D677="51",$D677="52",$D677="61"),(AB677/'Totals and Drop Down Lists'!X$4)*Inputs!F$38,0)</f>
        <v>0</v>
      </c>
      <c r="AS677">
        <f>IF(OR($D677="51",$D677="52",$D677="61"),(AC677/'Totals and Drop Down Lists'!Y$4)*Inputs!G$38,0)</f>
        <v>0</v>
      </c>
      <c r="AT677">
        <f>IF(OR($D677="51",$D677="52",$D677="61"),(AD677/'Totals and Drop Down Lists'!Z$4)*Inputs!H$38,0)</f>
        <v>0</v>
      </c>
      <c r="AU677">
        <f>IF(OR($D677="51",$D677="52",$D677="61"),(AE677/'Totals and Drop Down Lists'!AA$4)*Inputs!I$38,0)</f>
        <v>0</v>
      </c>
      <c r="AV677">
        <f>IF(OR($D677="51",$D677="52",$D677="61"),(AF677/'Totals and Drop Down Lists'!AB$4)*Inputs!J$38,0)</f>
        <v>0</v>
      </c>
      <c r="AW677">
        <f>IF(OR($D677="51",$D677="52",$D677="61"),(AG677/'Totals and Drop Down Lists'!AC$4)*Inputs!K$38,0)</f>
        <v>0</v>
      </c>
      <c r="AX677">
        <f>IF(OR($D677="51",$D677="52",$D677="61"),(AH677/'Totals and Drop Down Lists'!AD$4)*Inputs!L$38,0)</f>
        <v>0</v>
      </c>
      <c r="AY677">
        <f>IF(OR($D677="51",$D677="52",$D677="61"),0,(AA677/'Totals and Drop Down Lists'!W$5)*Inputs!E$39)</f>
        <v>0</v>
      </c>
      <c r="AZ677">
        <f>IF(OR($D677="51",$D677="52",$D677="61"),0,(AB677/'Totals and Drop Down Lists'!X$5)*Inputs!F$39)</f>
        <v>0</v>
      </c>
      <c r="BA677">
        <f>IF(OR($D677="51",$D677="52",$D677="61"),0,(AC677/'Totals and Drop Down Lists'!Y$5)*Inputs!G$39)</f>
        <v>0</v>
      </c>
      <c r="BB677">
        <f>IF(OR($D677="51",$D677="52",$D677="61"),0,(AD677/'Totals and Drop Down Lists'!Z$5)*Inputs!H$39)</f>
        <v>0</v>
      </c>
      <c r="BC677">
        <f>IF(OR($D677="51",$D677="52",$D677="61"),0,(AE677/'Totals and Drop Down Lists'!AA$5)*Inputs!I$39)</f>
        <v>0</v>
      </c>
      <c r="BD677">
        <f>IF(OR($D677="51",$D677="52",$D677="61"),0,(AF677/'Totals and Drop Down Lists'!AB$5)*Inputs!J$39)</f>
        <v>0</v>
      </c>
      <c r="BE677">
        <f>IF(OR($D677="51",$D677="52",$D677="61"),0,(AG677/'Totals and Drop Down Lists'!AC$5)*Inputs!K$39)</f>
        <v>0</v>
      </c>
      <c r="BF677">
        <f>IF(OR($D677="51",$D677="52",$D677="61"),0,(AH677/'Totals and Drop Down Lists'!AD$5)*Inputs!L$39)</f>
        <v>0</v>
      </c>
      <c r="BG677" s="10">
        <f t="shared" si="91"/>
        <v>360013.20790982095</v>
      </c>
    </row>
    <row r="678" spans="1:59" ht="28.8">
      <c r="A678" s="1" t="s">
        <v>7419</v>
      </c>
      <c r="B678" s="1" t="s">
        <v>1492</v>
      </c>
      <c r="C678" s="1" t="s">
        <v>1525</v>
      </c>
      <c r="D678" s="1" t="s">
        <v>25</v>
      </c>
      <c r="E678" s="1" t="s">
        <v>1526</v>
      </c>
      <c r="F678" s="2">
        <v>17576</v>
      </c>
      <c r="G678" s="2">
        <v>279</v>
      </c>
      <c r="H678" s="2">
        <v>30</v>
      </c>
      <c r="I678" s="2">
        <v>6556</v>
      </c>
      <c r="J678" s="2">
        <v>6110</v>
      </c>
      <c r="K678" s="2">
        <v>2178</v>
      </c>
      <c r="L678" s="2">
        <v>20</v>
      </c>
      <c r="M678" s="2">
        <v>4</v>
      </c>
      <c r="N678" s="2">
        <v>0</v>
      </c>
      <c r="O678" s="2">
        <v>29</v>
      </c>
      <c r="P678" s="2">
        <v>0</v>
      </c>
      <c r="Q678" s="2">
        <v>0</v>
      </c>
      <c r="R678" s="2">
        <v>542</v>
      </c>
      <c r="S678" s="2">
        <v>1230400</v>
      </c>
      <c r="T678" s="2">
        <v>55612300</v>
      </c>
      <c r="U678" s="2">
        <v>327</v>
      </c>
      <c r="V678" s="2">
        <v>95</v>
      </c>
      <c r="W678" s="2">
        <v>95</v>
      </c>
      <c r="X678" s="2">
        <v>765</v>
      </c>
      <c r="Y678" s="2">
        <v>140</v>
      </c>
      <c r="Z678" s="2">
        <v>425</v>
      </c>
      <c r="AA678" s="9">
        <f t="shared" si="92"/>
        <v>17576</v>
      </c>
      <c r="AB678" s="9">
        <f t="shared" si="93"/>
        <v>6247</v>
      </c>
      <c r="AC678" s="9">
        <f t="shared" si="94"/>
        <v>595</v>
      </c>
      <c r="AD678" s="9">
        <f t="shared" si="95"/>
        <v>542</v>
      </c>
      <c r="AE678" s="44">
        <f t="shared" si="96"/>
        <v>5.422135001529572E-5</v>
      </c>
      <c r="AF678" s="9">
        <f t="shared" si="97"/>
        <v>575</v>
      </c>
      <c r="AG678" s="9">
        <f t="shared" si="90"/>
        <v>565</v>
      </c>
      <c r="AH678" s="44">
        <f t="shared" si="98"/>
        <v>7.4940433210058237E-5</v>
      </c>
      <c r="AI678">
        <f>AA678/'Totals and Drop Down Lists'!W$6*Inputs!E$37</f>
        <v>15943.899796065958</v>
      </c>
      <c r="AJ678">
        <f>AB678/'Totals and Drop Down Lists'!X$6*Inputs!F$37</f>
        <v>20555.048730682462</v>
      </c>
      <c r="AK678">
        <f>AC678/'Totals and Drop Down Lists'!Y$6*Inputs!G$37</f>
        <v>3922.4409828579364</v>
      </c>
      <c r="AL678">
        <f>AD678/'Totals and Drop Down Lists'!Z$6*Inputs!H$37</f>
        <v>4345.4856883366874</v>
      </c>
      <c r="AM678">
        <f>AE678/'Totals and Drop Down Lists'!AA$6*Inputs!I$37</f>
        <v>6749.980638959717</v>
      </c>
      <c r="AN678">
        <f>AF678/'Totals and Drop Down Lists'!AB$6*Inputs!J$37</f>
        <v>11475.098555698227</v>
      </c>
      <c r="AO678">
        <f>AG678/'Totals and Drop Down Lists'!AC$6*Inputs!K$37</f>
        <v>10522.320541186764</v>
      </c>
      <c r="AP678">
        <f>AH678/'Totals and Drop Down Lists'!AD$6*Inputs!L$37</f>
        <v>17635.725331471571</v>
      </c>
      <c r="AQ678">
        <f>IF(OR($D678="51",$D678="52",$D678="61"),(AA678/'Totals and Drop Down Lists'!W$4)*Inputs!E$38,0)</f>
        <v>0</v>
      </c>
      <c r="AR678">
        <f>IF(OR($D678="51",$D678="52",$D678="61"),(AB678/'Totals and Drop Down Lists'!X$4)*Inputs!F$38,0)</f>
        <v>0</v>
      </c>
      <c r="AS678">
        <f>IF(OR($D678="51",$D678="52",$D678="61"),(AC678/'Totals and Drop Down Lists'!Y$4)*Inputs!G$38,0)</f>
        <v>0</v>
      </c>
      <c r="AT678">
        <f>IF(OR($D678="51",$D678="52",$D678="61"),(AD678/'Totals and Drop Down Lists'!Z$4)*Inputs!H$38,0)</f>
        <v>0</v>
      </c>
      <c r="AU678">
        <f>IF(OR($D678="51",$D678="52",$D678="61"),(AE678/'Totals and Drop Down Lists'!AA$4)*Inputs!I$38,0)</f>
        <v>0</v>
      </c>
      <c r="AV678">
        <f>IF(OR($D678="51",$D678="52",$D678="61"),(AF678/'Totals and Drop Down Lists'!AB$4)*Inputs!J$38,0)</f>
        <v>0</v>
      </c>
      <c r="AW678">
        <f>IF(OR($D678="51",$D678="52",$D678="61"),(AG678/'Totals and Drop Down Lists'!AC$4)*Inputs!K$38,0)</f>
        <v>0</v>
      </c>
      <c r="AX678">
        <f>IF(OR($D678="51",$D678="52",$D678="61"),(AH678/'Totals and Drop Down Lists'!AD$4)*Inputs!L$38,0)</f>
        <v>0</v>
      </c>
      <c r="AY678">
        <f>IF(OR($D678="51",$D678="52",$D678="61"),0,(AA678/'Totals and Drop Down Lists'!W$5)*Inputs!E$39)</f>
        <v>0</v>
      </c>
      <c r="AZ678">
        <f>IF(OR($D678="51",$D678="52",$D678="61"),0,(AB678/'Totals and Drop Down Lists'!X$5)*Inputs!F$39)</f>
        <v>0</v>
      </c>
      <c r="BA678">
        <f>IF(OR($D678="51",$D678="52",$D678="61"),0,(AC678/'Totals and Drop Down Lists'!Y$5)*Inputs!G$39)</f>
        <v>0</v>
      </c>
      <c r="BB678">
        <f>IF(OR($D678="51",$D678="52",$D678="61"),0,(AD678/'Totals and Drop Down Lists'!Z$5)*Inputs!H$39)</f>
        <v>0</v>
      </c>
      <c r="BC678">
        <f>IF(OR($D678="51",$D678="52",$D678="61"),0,(AE678/'Totals and Drop Down Lists'!AA$5)*Inputs!I$39)</f>
        <v>0</v>
      </c>
      <c r="BD678">
        <f>IF(OR($D678="51",$D678="52",$D678="61"),0,(AF678/'Totals and Drop Down Lists'!AB$5)*Inputs!J$39)</f>
        <v>0</v>
      </c>
      <c r="BE678">
        <f>IF(OR($D678="51",$D678="52",$D678="61"),0,(AG678/'Totals and Drop Down Lists'!AC$5)*Inputs!K$39)</f>
        <v>0</v>
      </c>
      <c r="BF678">
        <f>IF(OR($D678="51",$D678="52",$D678="61"),0,(AH678/'Totals and Drop Down Lists'!AD$5)*Inputs!L$39)</f>
        <v>0</v>
      </c>
      <c r="BG678" s="10">
        <f t="shared" si="91"/>
        <v>91150.000265259325</v>
      </c>
    </row>
    <row r="679" spans="1:59" ht="28.8">
      <c r="A679" s="1" t="s">
        <v>7419</v>
      </c>
      <c r="B679" s="1" t="s">
        <v>1492</v>
      </c>
      <c r="C679" s="1" t="s">
        <v>1527</v>
      </c>
      <c r="D679" s="1" t="s">
        <v>25</v>
      </c>
      <c r="E679" s="1" t="s">
        <v>1528</v>
      </c>
      <c r="F679" s="2">
        <v>19174</v>
      </c>
      <c r="G679" s="2">
        <v>240</v>
      </c>
      <c r="H679" s="2">
        <v>22</v>
      </c>
      <c r="I679" s="2">
        <v>4246</v>
      </c>
      <c r="J679" s="2">
        <v>7040</v>
      </c>
      <c r="K679" s="2">
        <v>1631</v>
      </c>
      <c r="L679" s="2">
        <v>30</v>
      </c>
      <c r="M679" s="2">
        <v>0</v>
      </c>
      <c r="N679" s="2">
        <v>0</v>
      </c>
      <c r="O679" s="2">
        <v>58</v>
      </c>
      <c r="P679" s="2">
        <v>9</v>
      </c>
      <c r="Q679" s="2">
        <v>0</v>
      </c>
      <c r="R679" s="2">
        <v>582</v>
      </c>
      <c r="S679" s="2">
        <v>736700</v>
      </c>
      <c r="T679" s="2">
        <v>41191300</v>
      </c>
      <c r="U679" s="2">
        <v>48</v>
      </c>
      <c r="V679" s="2">
        <v>85</v>
      </c>
      <c r="W679" s="2">
        <v>19</v>
      </c>
      <c r="X679" s="2">
        <v>509</v>
      </c>
      <c r="Y679" s="2">
        <v>29</v>
      </c>
      <c r="Z679" s="2">
        <v>354</v>
      </c>
      <c r="AA679" s="9">
        <f t="shared" si="92"/>
        <v>19174</v>
      </c>
      <c r="AB679" s="9">
        <f t="shared" si="93"/>
        <v>3984</v>
      </c>
      <c r="AC679" s="9">
        <f t="shared" si="94"/>
        <v>679</v>
      </c>
      <c r="AD679" s="9">
        <f t="shared" si="95"/>
        <v>582</v>
      </c>
      <c r="AE679" s="44">
        <f t="shared" si="96"/>
        <v>2.638949314160115E-5</v>
      </c>
      <c r="AF679" s="9">
        <f t="shared" si="97"/>
        <v>405</v>
      </c>
      <c r="AG679" s="9">
        <f t="shared" si="90"/>
        <v>383</v>
      </c>
      <c r="AH679" s="44">
        <f t="shared" si="98"/>
        <v>3.3016509831499138E-5</v>
      </c>
      <c r="AI679">
        <f>AA679/'Totals and Drop Down Lists'!W$6*Inputs!E$37</f>
        <v>17393.510166691434</v>
      </c>
      <c r="AJ679">
        <f>AB679/'Totals and Drop Down Lists'!X$6*Inputs!F$37</f>
        <v>13108.90253610356</v>
      </c>
      <c r="AK679">
        <f>AC679/'Totals and Drop Down Lists'!Y$6*Inputs!G$37</f>
        <v>4476.1973569084685</v>
      </c>
      <c r="AL679">
        <f>AD679/'Totals and Drop Down Lists'!Z$6*Inputs!H$37</f>
        <v>4666.1857391364438</v>
      </c>
      <c r="AM679">
        <f>AE679/'Totals and Drop Down Lists'!AA$6*Inputs!I$37</f>
        <v>3285.2108574854433</v>
      </c>
      <c r="AN679">
        <f>AF679/'Totals and Drop Down Lists'!AB$6*Inputs!J$37</f>
        <v>8082.4607218396204</v>
      </c>
      <c r="AO679">
        <f>AG679/'Totals and Drop Down Lists'!AC$6*Inputs!K$37</f>
        <v>7132.8296765920904</v>
      </c>
      <c r="AP679">
        <f>AH679/'Totals and Drop Down Lists'!AD$6*Inputs!L$37</f>
        <v>7769.7722557867364</v>
      </c>
      <c r="AQ679">
        <f>IF(OR($D679="51",$D679="52",$D679="61"),(AA679/'Totals and Drop Down Lists'!W$4)*Inputs!E$38,0)</f>
        <v>0</v>
      </c>
      <c r="AR679">
        <f>IF(OR($D679="51",$D679="52",$D679="61"),(AB679/'Totals and Drop Down Lists'!X$4)*Inputs!F$38,0)</f>
        <v>0</v>
      </c>
      <c r="AS679">
        <f>IF(OR($D679="51",$D679="52",$D679="61"),(AC679/'Totals and Drop Down Lists'!Y$4)*Inputs!G$38,0)</f>
        <v>0</v>
      </c>
      <c r="AT679">
        <f>IF(OR($D679="51",$D679="52",$D679="61"),(AD679/'Totals and Drop Down Lists'!Z$4)*Inputs!H$38,0)</f>
        <v>0</v>
      </c>
      <c r="AU679">
        <f>IF(OR($D679="51",$D679="52",$D679="61"),(AE679/'Totals and Drop Down Lists'!AA$4)*Inputs!I$38,0)</f>
        <v>0</v>
      </c>
      <c r="AV679">
        <f>IF(OR($D679="51",$D679="52",$D679="61"),(AF679/'Totals and Drop Down Lists'!AB$4)*Inputs!J$38,0)</f>
        <v>0</v>
      </c>
      <c r="AW679">
        <f>IF(OR($D679="51",$D679="52",$D679="61"),(AG679/'Totals and Drop Down Lists'!AC$4)*Inputs!K$38,0)</f>
        <v>0</v>
      </c>
      <c r="AX679">
        <f>IF(OR($D679="51",$D679="52",$D679="61"),(AH679/'Totals and Drop Down Lists'!AD$4)*Inputs!L$38,0)</f>
        <v>0</v>
      </c>
      <c r="AY679">
        <f>IF(OR($D679="51",$D679="52",$D679="61"),0,(AA679/'Totals and Drop Down Lists'!W$5)*Inputs!E$39)</f>
        <v>0</v>
      </c>
      <c r="AZ679">
        <f>IF(OR($D679="51",$D679="52",$D679="61"),0,(AB679/'Totals and Drop Down Lists'!X$5)*Inputs!F$39)</f>
        <v>0</v>
      </c>
      <c r="BA679">
        <f>IF(OR($D679="51",$D679="52",$D679="61"),0,(AC679/'Totals and Drop Down Lists'!Y$5)*Inputs!G$39)</f>
        <v>0</v>
      </c>
      <c r="BB679">
        <f>IF(OR($D679="51",$D679="52",$D679="61"),0,(AD679/'Totals and Drop Down Lists'!Z$5)*Inputs!H$39)</f>
        <v>0</v>
      </c>
      <c r="BC679">
        <f>IF(OR($D679="51",$D679="52",$D679="61"),0,(AE679/'Totals and Drop Down Lists'!AA$5)*Inputs!I$39)</f>
        <v>0</v>
      </c>
      <c r="BD679">
        <f>IF(OR($D679="51",$D679="52",$D679="61"),0,(AF679/'Totals and Drop Down Lists'!AB$5)*Inputs!J$39)</f>
        <v>0</v>
      </c>
      <c r="BE679">
        <f>IF(OR($D679="51",$D679="52",$D679="61"),0,(AG679/'Totals and Drop Down Lists'!AC$5)*Inputs!K$39)</f>
        <v>0</v>
      </c>
      <c r="BF679">
        <f>IF(OR($D679="51",$D679="52",$D679="61"),0,(AH679/'Totals and Drop Down Lists'!AD$5)*Inputs!L$39)</f>
        <v>0</v>
      </c>
      <c r="BG679" s="10">
        <f t="shared" si="91"/>
        <v>65915.069310543797</v>
      </c>
    </row>
    <row r="680" spans="1:59" ht="28.8">
      <c r="A680" s="1" t="s">
        <v>7419</v>
      </c>
      <c r="B680" s="1" t="s">
        <v>1492</v>
      </c>
      <c r="C680" s="1" t="s">
        <v>1529</v>
      </c>
      <c r="D680" s="1" t="s">
        <v>25</v>
      </c>
      <c r="E680" s="1" t="s">
        <v>1530</v>
      </c>
      <c r="F680" s="2">
        <v>12961</v>
      </c>
      <c r="G680" s="2">
        <v>433</v>
      </c>
      <c r="H680" s="2">
        <v>0</v>
      </c>
      <c r="I680" s="2">
        <v>2665</v>
      </c>
      <c r="J680" s="2">
        <v>3955</v>
      </c>
      <c r="K680" s="2">
        <v>1134</v>
      </c>
      <c r="L680" s="2">
        <v>0</v>
      </c>
      <c r="M680" s="2">
        <v>0</v>
      </c>
      <c r="N680" s="2">
        <v>0</v>
      </c>
      <c r="O680" s="2">
        <v>10</v>
      </c>
      <c r="P680" s="2">
        <v>12</v>
      </c>
      <c r="Q680" s="2">
        <v>0</v>
      </c>
      <c r="R680" s="2">
        <v>455</v>
      </c>
      <c r="S680" s="2">
        <v>571900</v>
      </c>
      <c r="T680" s="2">
        <v>36324100</v>
      </c>
      <c r="U680" s="2">
        <v>293</v>
      </c>
      <c r="V680" s="2">
        <v>149</v>
      </c>
      <c r="W680" s="2">
        <v>60</v>
      </c>
      <c r="X680" s="2">
        <v>364</v>
      </c>
      <c r="Y680" s="2">
        <v>49</v>
      </c>
      <c r="Z680" s="2">
        <v>175</v>
      </c>
      <c r="AA680" s="9">
        <f t="shared" si="92"/>
        <v>12961</v>
      </c>
      <c r="AB680" s="9">
        <f t="shared" si="93"/>
        <v>2232</v>
      </c>
      <c r="AC680" s="9">
        <f t="shared" si="94"/>
        <v>477</v>
      </c>
      <c r="AD680" s="9">
        <f t="shared" si="95"/>
        <v>455</v>
      </c>
      <c r="AE680" s="44">
        <f t="shared" si="96"/>
        <v>2.2707818128928764E-5</v>
      </c>
      <c r="AF680" s="9">
        <f t="shared" si="97"/>
        <v>155</v>
      </c>
      <c r="AG680" s="9">
        <f t="shared" si="90"/>
        <v>224</v>
      </c>
      <c r="AH680" s="44">
        <f t="shared" si="98"/>
        <v>2.3898226414243867E-5</v>
      </c>
      <c r="AI680">
        <f>AA680/'Totals and Drop Down Lists'!W$6*Inputs!E$37</f>
        <v>11757.446817069349</v>
      </c>
      <c r="AJ680">
        <f>AB680/'Totals and Drop Down Lists'!X$6*Inputs!F$37</f>
        <v>7344.1441919134395</v>
      </c>
      <c r="AK680">
        <f>AC680/'Totals and Drop Down Lists'!Y$6*Inputs!G$37</f>
        <v>3144.5451240726647</v>
      </c>
      <c r="AL680">
        <f>AD680/'Totals and Drop Down Lists'!Z$6*Inputs!H$37</f>
        <v>3647.9630778472192</v>
      </c>
      <c r="AM680">
        <f>AE680/'Totals and Drop Down Lists'!AA$6*Inputs!I$37</f>
        <v>2826.8815269270949</v>
      </c>
      <c r="AN680">
        <f>AF680/'Totals and Drop Down Lists'!AB$6*Inputs!J$37</f>
        <v>3093.287436753435</v>
      </c>
      <c r="AO680">
        <f>AG680/'Totals and Drop Down Lists'!AC$6*Inputs!K$37</f>
        <v>4171.681064116523</v>
      </c>
      <c r="AP680">
        <f>AH680/'Totals and Drop Down Lists'!AD$6*Inputs!L$37</f>
        <v>5623.9674485142468</v>
      </c>
      <c r="AQ680">
        <f>IF(OR($D680="51",$D680="52",$D680="61"),(AA680/'Totals and Drop Down Lists'!W$4)*Inputs!E$38,0)</f>
        <v>0</v>
      </c>
      <c r="AR680">
        <f>IF(OR($D680="51",$D680="52",$D680="61"),(AB680/'Totals and Drop Down Lists'!X$4)*Inputs!F$38,0)</f>
        <v>0</v>
      </c>
      <c r="AS680">
        <f>IF(OR($D680="51",$D680="52",$D680="61"),(AC680/'Totals and Drop Down Lists'!Y$4)*Inputs!G$38,0)</f>
        <v>0</v>
      </c>
      <c r="AT680">
        <f>IF(OR($D680="51",$D680="52",$D680="61"),(AD680/'Totals and Drop Down Lists'!Z$4)*Inputs!H$38,0)</f>
        <v>0</v>
      </c>
      <c r="AU680">
        <f>IF(OR($D680="51",$D680="52",$D680="61"),(AE680/'Totals and Drop Down Lists'!AA$4)*Inputs!I$38,0)</f>
        <v>0</v>
      </c>
      <c r="AV680">
        <f>IF(OR($D680="51",$D680="52",$D680="61"),(AF680/'Totals and Drop Down Lists'!AB$4)*Inputs!J$38,0)</f>
        <v>0</v>
      </c>
      <c r="AW680">
        <f>IF(OR($D680="51",$D680="52",$D680="61"),(AG680/'Totals and Drop Down Lists'!AC$4)*Inputs!K$38,0)</f>
        <v>0</v>
      </c>
      <c r="AX680">
        <f>IF(OR($D680="51",$D680="52",$D680="61"),(AH680/'Totals and Drop Down Lists'!AD$4)*Inputs!L$38,0)</f>
        <v>0</v>
      </c>
      <c r="AY680">
        <f>IF(OR($D680="51",$D680="52",$D680="61"),0,(AA680/'Totals and Drop Down Lists'!W$5)*Inputs!E$39)</f>
        <v>0</v>
      </c>
      <c r="AZ680">
        <f>IF(OR($D680="51",$D680="52",$D680="61"),0,(AB680/'Totals and Drop Down Lists'!X$5)*Inputs!F$39)</f>
        <v>0</v>
      </c>
      <c r="BA680">
        <f>IF(OR($D680="51",$D680="52",$D680="61"),0,(AC680/'Totals and Drop Down Lists'!Y$5)*Inputs!G$39)</f>
        <v>0</v>
      </c>
      <c r="BB680">
        <f>IF(OR($D680="51",$D680="52",$D680="61"),0,(AD680/'Totals and Drop Down Lists'!Z$5)*Inputs!H$39)</f>
        <v>0</v>
      </c>
      <c r="BC680">
        <f>IF(OR($D680="51",$D680="52",$D680="61"),0,(AE680/'Totals and Drop Down Lists'!AA$5)*Inputs!I$39)</f>
        <v>0</v>
      </c>
      <c r="BD680">
        <f>IF(OR($D680="51",$D680="52",$D680="61"),0,(AF680/'Totals and Drop Down Lists'!AB$5)*Inputs!J$39)</f>
        <v>0</v>
      </c>
      <c r="BE680">
        <f>IF(OR($D680="51",$D680="52",$D680="61"),0,(AG680/'Totals and Drop Down Lists'!AC$5)*Inputs!K$39)</f>
        <v>0</v>
      </c>
      <c r="BF680">
        <f>IF(OR($D680="51",$D680="52",$D680="61"),0,(AH680/'Totals and Drop Down Lists'!AD$5)*Inputs!L$39)</f>
        <v>0</v>
      </c>
      <c r="BG680" s="10">
        <f t="shared" si="91"/>
        <v>41609.916687213976</v>
      </c>
    </row>
    <row r="681" spans="1:59" ht="28.8">
      <c r="A681" s="1" t="s">
        <v>7419</v>
      </c>
      <c r="B681" s="1" t="s">
        <v>1492</v>
      </c>
      <c r="C681" s="1" t="s">
        <v>1531</v>
      </c>
      <c r="D681" s="1" t="s">
        <v>25</v>
      </c>
      <c r="E681" s="1" t="s">
        <v>1532</v>
      </c>
      <c r="F681" s="2">
        <v>18409</v>
      </c>
      <c r="G681" s="2">
        <v>167</v>
      </c>
      <c r="H681" s="2">
        <v>0</v>
      </c>
      <c r="I681" s="2">
        <v>4010</v>
      </c>
      <c r="J681" s="2">
        <v>6550</v>
      </c>
      <c r="K681" s="2">
        <v>1284</v>
      </c>
      <c r="L681" s="2">
        <v>16</v>
      </c>
      <c r="M681" s="2">
        <v>19</v>
      </c>
      <c r="N681" s="2">
        <v>0</v>
      </c>
      <c r="O681" s="2">
        <v>35</v>
      </c>
      <c r="P681" s="2">
        <v>16</v>
      </c>
      <c r="Q681" s="2">
        <v>22</v>
      </c>
      <c r="R681" s="2">
        <v>259</v>
      </c>
      <c r="S681" s="2">
        <v>523200</v>
      </c>
      <c r="T681" s="2">
        <v>47081800</v>
      </c>
      <c r="U681" s="2">
        <v>146</v>
      </c>
      <c r="V681" s="2">
        <v>325</v>
      </c>
      <c r="W681" s="2">
        <v>40</v>
      </c>
      <c r="X681" s="2">
        <v>395</v>
      </c>
      <c r="Y681" s="2">
        <v>84</v>
      </c>
      <c r="Z681" s="2">
        <v>74</v>
      </c>
      <c r="AA681" s="9">
        <f t="shared" si="92"/>
        <v>18409</v>
      </c>
      <c r="AB681" s="9">
        <f t="shared" si="93"/>
        <v>3843</v>
      </c>
      <c r="AC681" s="9">
        <f t="shared" si="94"/>
        <v>367</v>
      </c>
      <c r="AD681" s="9">
        <f t="shared" si="95"/>
        <v>259</v>
      </c>
      <c r="AE681" s="44">
        <f t="shared" si="96"/>
        <v>1.75786100992327E-5</v>
      </c>
      <c r="AF681" s="9">
        <f t="shared" si="97"/>
        <v>30</v>
      </c>
      <c r="AG681" s="9">
        <f t="shared" si="90"/>
        <v>158</v>
      </c>
      <c r="AH681" s="44">
        <f t="shared" si="98"/>
        <v>1.1524760183365236E-5</v>
      </c>
      <c r="AI681">
        <f>AA681/'Totals and Drop Down Lists'!W$6*Inputs!E$37</f>
        <v>16699.547755221793</v>
      </c>
      <c r="AJ681">
        <f>AB681/'Totals and Drop Down Lists'!X$6*Inputs!F$37</f>
        <v>12644.957943334834</v>
      </c>
      <c r="AK681">
        <f>AC681/'Totals and Drop Down Lists'!Y$6*Inputs!G$37</f>
        <v>2419.3879675779203</v>
      </c>
      <c r="AL681">
        <f>AD681/'Totals and Drop Down Lists'!Z$6*Inputs!H$37</f>
        <v>2076.5328289284171</v>
      </c>
      <c r="AM681">
        <f>AE681/'Totals and Drop Down Lists'!AA$6*Inputs!I$37</f>
        <v>2188.3497514571309</v>
      </c>
      <c r="AN681">
        <f>AF681/'Totals and Drop Down Lists'!AB$6*Inputs!J$37</f>
        <v>598.70079421034234</v>
      </c>
      <c r="AO681">
        <f>AG681/'Totals and Drop Down Lists'!AC$6*Inputs!K$37</f>
        <v>2942.5250362964757</v>
      </c>
      <c r="AP681">
        <f>AH681/'Totals and Drop Down Lists'!AD$6*Inputs!L$37</f>
        <v>2712.1207657714749</v>
      </c>
      <c r="AQ681">
        <f>IF(OR($D681="51",$D681="52",$D681="61"),(AA681/'Totals and Drop Down Lists'!W$4)*Inputs!E$38,0)</f>
        <v>0</v>
      </c>
      <c r="AR681">
        <f>IF(OR($D681="51",$D681="52",$D681="61"),(AB681/'Totals and Drop Down Lists'!X$4)*Inputs!F$38,0)</f>
        <v>0</v>
      </c>
      <c r="AS681">
        <f>IF(OR($D681="51",$D681="52",$D681="61"),(AC681/'Totals and Drop Down Lists'!Y$4)*Inputs!G$38,0)</f>
        <v>0</v>
      </c>
      <c r="AT681">
        <f>IF(OR($D681="51",$D681="52",$D681="61"),(AD681/'Totals and Drop Down Lists'!Z$4)*Inputs!H$38,0)</f>
        <v>0</v>
      </c>
      <c r="AU681">
        <f>IF(OR($D681="51",$D681="52",$D681="61"),(AE681/'Totals and Drop Down Lists'!AA$4)*Inputs!I$38,0)</f>
        <v>0</v>
      </c>
      <c r="AV681">
        <f>IF(OR($D681="51",$D681="52",$D681="61"),(AF681/'Totals and Drop Down Lists'!AB$4)*Inputs!J$38,0)</f>
        <v>0</v>
      </c>
      <c r="AW681">
        <f>IF(OR($D681="51",$D681="52",$D681="61"),(AG681/'Totals and Drop Down Lists'!AC$4)*Inputs!K$38,0)</f>
        <v>0</v>
      </c>
      <c r="AX681">
        <f>IF(OR($D681="51",$D681="52",$D681="61"),(AH681/'Totals and Drop Down Lists'!AD$4)*Inputs!L$38,0)</f>
        <v>0</v>
      </c>
      <c r="AY681">
        <f>IF(OR($D681="51",$D681="52",$D681="61"),0,(AA681/'Totals and Drop Down Lists'!W$5)*Inputs!E$39)</f>
        <v>0</v>
      </c>
      <c r="AZ681">
        <f>IF(OR($D681="51",$D681="52",$D681="61"),0,(AB681/'Totals and Drop Down Lists'!X$5)*Inputs!F$39)</f>
        <v>0</v>
      </c>
      <c r="BA681">
        <f>IF(OR($D681="51",$D681="52",$D681="61"),0,(AC681/'Totals and Drop Down Lists'!Y$5)*Inputs!G$39)</f>
        <v>0</v>
      </c>
      <c r="BB681">
        <f>IF(OR($D681="51",$D681="52",$D681="61"),0,(AD681/'Totals and Drop Down Lists'!Z$5)*Inputs!H$39)</f>
        <v>0</v>
      </c>
      <c r="BC681">
        <f>IF(OR($D681="51",$D681="52",$D681="61"),0,(AE681/'Totals and Drop Down Lists'!AA$5)*Inputs!I$39)</f>
        <v>0</v>
      </c>
      <c r="BD681">
        <f>IF(OR($D681="51",$D681="52",$D681="61"),0,(AF681/'Totals and Drop Down Lists'!AB$5)*Inputs!J$39)</f>
        <v>0</v>
      </c>
      <c r="BE681">
        <f>IF(OR($D681="51",$D681="52",$D681="61"),0,(AG681/'Totals and Drop Down Lists'!AC$5)*Inputs!K$39)</f>
        <v>0</v>
      </c>
      <c r="BF681">
        <f>IF(OR($D681="51",$D681="52",$D681="61"),0,(AH681/'Totals and Drop Down Lists'!AD$5)*Inputs!L$39)</f>
        <v>0</v>
      </c>
      <c r="BG681" s="10">
        <f t="shared" si="91"/>
        <v>42282.122842798388</v>
      </c>
    </row>
    <row r="682" spans="1:59" ht="28.8">
      <c r="A682" s="1" t="s">
        <v>7419</v>
      </c>
      <c r="B682" s="1" t="s">
        <v>1492</v>
      </c>
      <c r="C682" s="1" t="s">
        <v>1533</v>
      </c>
      <c r="D682" s="1" t="s">
        <v>25</v>
      </c>
      <c r="E682" s="1" t="s">
        <v>1534</v>
      </c>
      <c r="F682" s="2">
        <v>15885</v>
      </c>
      <c r="G682" s="2">
        <v>136</v>
      </c>
      <c r="H682" s="2">
        <v>0</v>
      </c>
      <c r="I682" s="2">
        <v>3756</v>
      </c>
      <c r="J682" s="2">
        <v>6573</v>
      </c>
      <c r="K682" s="2">
        <v>2127</v>
      </c>
      <c r="L682" s="2">
        <v>41</v>
      </c>
      <c r="M682" s="2">
        <v>0</v>
      </c>
      <c r="N682" s="2">
        <v>0</v>
      </c>
      <c r="O682" s="2">
        <v>220</v>
      </c>
      <c r="P682" s="2">
        <v>35</v>
      </c>
      <c r="Q682" s="2">
        <v>0</v>
      </c>
      <c r="R682" s="2">
        <v>873</v>
      </c>
      <c r="S682" s="2">
        <v>992200</v>
      </c>
      <c r="T682" s="2">
        <v>70270500</v>
      </c>
      <c r="U682" s="2">
        <v>69</v>
      </c>
      <c r="V682" s="2">
        <v>203</v>
      </c>
      <c r="W682" s="2">
        <v>35</v>
      </c>
      <c r="X682" s="2">
        <v>745</v>
      </c>
      <c r="Y682" s="2">
        <v>35</v>
      </c>
      <c r="Z682" s="2">
        <v>514</v>
      </c>
      <c r="AA682" s="9">
        <f t="shared" si="92"/>
        <v>15885</v>
      </c>
      <c r="AB682" s="9">
        <f t="shared" si="93"/>
        <v>3620</v>
      </c>
      <c r="AC682" s="9">
        <f t="shared" si="94"/>
        <v>1169</v>
      </c>
      <c r="AD682" s="9">
        <f t="shared" si="95"/>
        <v>873</v>
      </c>
      <c r="AE682" s="44">
        <f t="shared" si="96"/>
        <v>4.8069226464501452E-5</v>
      </c>
      <c r="AF682" s="9">
        <f t="shared" si="97"/>
        <v>507</v>
      </c>
      <c r="AG682" s="9">
        <f t="shared" si="90"/>
        <v>549</v>
      </c>
      <c r="AH682" s="44">
        <f t="shared" si="98"/>
        <v>6.6103931296902592E-5</v>
      </c>
      <c r="AI682">
        <f>AA682/'Totals and Drop Down Lists'!W$6*Inputs!E$37</f>
        <v>14409.925367575543</v>
      </c>
      <c r="AJ682">
        <f>AB682/'Totals and Drop Down Lists'!X$6*Inputs!F$37</f>
        <v>11911.201601580042</v>
      </c>
      <c r="AK682">
        <f>AC682/'Totals and Drop Down Lists'!Y$6*Inputs!G$37</f>
        <v>7706.4428722032389</v>
      </c>
      <c r="AL682">
        <f>AD682/'Totals and Drop Down Lists'!Z$6*Inputs!H$37</f>
        <v>6999.2786087046652</v>
      </c>
      <c r="AM682">
        <f>AE682/'Totals and Drop Down Lists'!AA$6*Inputs!I$37</f>
        <v>5984.1067747967109</v>
      </c>
      <c r="AN682">
        <f>AF682/'Totals and Drop Down Lists'!AB$6*Inputs!J$37</f>
        <v>10118.043422154784</v>
      </c>
      <c r="AO682">
        <f>AG682/'Totals and Drop Down Lists'!AC$6*Inputs!K$37</f>
        <v>10224.343322321298</v>
      </c>
      <c r="AP682">
        <f>AH682/'Totals and Drop Down Lists'!AD$6*Inputs!L$37</f>
        <v>15556.232139930746</v>
      </c>
      <c r="AQ682">
        <f>IF(OR($D682="51",$D682="52",$D682="61"),(AA682/'Totals and Drop Down Lists'!W$4)*Inputs!E$38,0)</f>
        <v>0</v>
      </c>
      <c r="AR682">
        <f>IF(OR($D682="51",$D682="52",$D682="61"),(AB682/'Totals and Drop Down Lists'!X$4)*Inputs!F$38,0)</f>
        <v>0</v>
      </c>
      <c r="AS682">
        <f>IF(OR($D682="51",$D682="52",$D682="61"),(AC682/'Totals and Drop Down Lists'!Y$4)*Inputs!G$38,0)</f>
        <v>0</v>
      </c>
      <c r="AT682">
        <f>IF(OR($D682="51",$D682="52",$D682="61"),(AD682/'Totals and Drop Down Lists'!Z$4)*Inputs!H$38,0)</f>
        <v>0</v>
      </c>
      <c r="AU682">
        <f>IF(OR($D682="51",$D682="52",$D682="61"),(AE682/'Totals and Drop Down Lists'!AA$4)*Inputs!I$38,0)</f>
        <v>0</v>
      </c>
      <c r="AV682">
        <f>IF(OR($D682="51",$D682="52",$D682="61"),(AF682/'Totals and Drop Down Lists'!AB$4)*Inputs!J$38,0)</f>
        <v>0</v>
      </c>
      <c r="AW682">
        <f>IF(OR($D682="51",$D682="52",$D682="61"),(AG682/'Totals and Drop Down Lists'!AC$4)*Inputs!K$38,0)</f>
        <v>0</v>
      </c>
      <c r="AX682">
        <f>IF(OR($D682="51",$D682="52",$D682="61"),(AH682/'Totals and Drop Down Lists'!AD$4)*Inputs!L$38,0)</f>
        <v>0</v>
      </c>
      <c r="AY682">
        <f>IF(OR($D682="51",$D682="52",$D682="61"),0,(AA682/'Totals and Drop Down Lists'!W$5)*Inputs!E$39)</f>
        <v>0</v>
      </c>
      <c r="AZ682">
        <f>IF(OR($D682="51",$D682="52",$D682="61"),0,(AB682/'Totals and Drop Down Lists'!X$5)*Inputs!F$39)</f>
        <v>0</v>
      </c>
      <c r="BA682">
        <f>IF(OR($D682="51",$D682="52",$D682="61"),0,(AC682/'Totals and Drop Down Lists'!Y$5)*Inputs!G$39)</f>
        <v>0</v>
      </c>
      <c r="BB682">
        <f>IF(OR($D682="51",$D682="52",$D682="61"),0,(AD682/'Totals and Drop Down Lists'!Z$5)*Inputs!H$39)</f>
        <v>0</v>
      </c>
      <c r="BC682">
        <f>IF(OR($D682="51",$D682="52",$D682="61"),0,(AE682/'Totals and Drop Down Lists'!AA$5)*Inputs!I$39)</f>
        <v>0</v>
      </c>
      <c r="BD682">
        <f>IF(OR($D682="51",$D682="52",$D682="61"),0,(AF682/'Totals and Drop Down Lists'!AB$5)*Inputs!J$39)</f>
        <v>0</v>
      </c>
      <c r="BE682">
        <f>IF(OR($D682="51",$D682="52",$D682="61"),0,(AG682/'Totals and Drop Down Lists'!AC$5)*Inputs!K$39)</f>
        <v>0</v>
      </c>
      <c r="BF682">
        <f>IF(OR($D682="51",$D682="52",$D682="61"),0,(AH682/'Totals and Drop Down Lists'!AD$5)*Inputs!L$39)</f>
        <v>0</v>
      </c>
      <c r="BG682" s="10">
        <f t="shared" si="91"/>
        <v>82909.574109267021</v>
      </c>
    </row>
    <row r="683" spans="1:59" ht="28.8">
      <c r="A683" s="1" t="s">
        <v>7419</v>
      </c>
      <c r="B683" s="1" t="s">
        <v>1492</v>
      </c>
      <c r="C683" s="1" t="s">
        <v>1535</v>
      </c>
      <c r="D683" s="1" t="s">
        <v>25</v>
      </c>
      <c r="E683" s="1" t="s">
        <v>1536</v>
      </c>
      <c r="F683" s="2">
        <v>31410</v>
      </c>
      <c r="G683" s="2">
        <v>270</v>
      </c>
      <c r="H683" s="2">
        <v>20</v>
      </c>
      <c r="I683" s="2">
        <v>3641</v>
      </c>
      <c r="J683" s="2">
        <v>11230</v>
      </c>
      <c r="K683" s="2">
        <v>3350</v>
      </c>
      <c r="L683" s="2">
        <v>25</v>
      </c>
      <c r="M683" s="2">
        <v>10</v>
      </c>
      <c r="N683" s="2">
        <v>0</v>
      </c>
      <c r="O683" s="2">
        <v>57</v>
      </c>
      <c r="P683" s="2">
        <v>10</v>
      </c>
      <c r="Q683" s="2">
        <v>0</v>
      </c>
      <c r="R683" s="2">
        <v>360</v>
      </c>
      <c r="S683" s="2">
        <v>3374400</v>
      </c>
      <c r="T683" s="2">
        <v>170973800</v>
      </c>
      <c r="U683" s="2">
        <v>135</v>
      </c>
      <c r="V683" s="2">
        <v>215</v>
      </c>
      <c r="W683" s="2">
        <v>0</v>
      </c>
      <c r="X683" s="2">
        <v>515</v>
      </c>
      <c r="Y683" s="2">
        <v>125</v>
      </c>
      <c r="Z683" s="2">
        <v>235</v>
      </c>
      <c r="AA683" s="9">
        <f t="shared" si="92"/>
        <v>31410</v>
      </c>
      <c r="AB683" s="9">
        <f t="shared" si="93"/>
        <v>3351</v>
      </c>
      <c r="AC683" s="9">
        <f t="shared" si="94"/>
        <v>462</v>
      </c>
      <c r="AD683" s="9">
        <f t="shared" si="95"/>
        <v>360</v>
      </c>
      <c r="AE683" s="44">
        <f t="shared" si="96"/>
        <v>6.979199997699766E-5</v>
      </c>
      <c r="AF683" s="9">
        <f t="shared" si="97"/>
        <v>300</v>
      </c>
      <c r="AG683" s="9">
        <f t="shared" si="90"/>
        <v>360</v>
      </c>
      <c r="AH683" s="44">
        <f t="shared" si="98"/>
        <v>3.9959370490713725E-5</v>
      </c>
      <c r="AI683">
        <f>AA683/'Totals and Drop Down Lists'!W$6*Inputs!E$37</f>
        <v>28493.280188577137</v>
      </c>
      <c r="AJ683">
        <f>AB683/'Totals and Drop Down Lists'!X$6*Inputs!F$37</f>
        <v>11026.08744941843</v>
      </c>
      <c r="AK683">
        <f>AC683/'Totals and Drop Down Lists'!Y$6*Inputs!G$37</f>
        <v>3045.6600572779271</v>
      </c>
      <c r="AL683">
        <f>AD683/'Totals and Drop Down Lists'!Z$6*Inputs!H$37</f>
        <v>2886.3004571977999</v>
      </c>
      <c r="AM683">
        <f>AE683/'Totals and Drop Down Lists'!AA$6*Inputs!I$37</f>
        <v>8688.3607373500745</v>
      </c>
      <c r="AN683">
        <f>AF683/'Totals and Drop Down Lists'!AB$6*Inputs!J$37</f>
        <v>5987.0079421034234</v>
      </c>
      <c r="AO683">
        <f>AG683/'Totals and Drop Down Lists'!AC$6*Inputs!K$37</f>
        <v>6704.4874244729826</v>
      </c>
      <c r="AP683">
        <f>AH683/'Totals and Drop Down Lists'!AD$6*Inputs!L$37</f>
        <v>9403.6350232647656</v>
      </c>
      <c r="AQ683">
        <f>IF(OR($D683="51",$D683="52",$D683="61"),(AA683/'Totals and Drop Down Lists'!W$4)*Inputs!E$38,0)</f>
        <v>0</v>
      </c>
      <c r="AR683">
        <f>IF(OR($D683="51",$D683="52",$D683="61"),(AB683/'Totals and Drop Down Lists'!X$4)*Inputs!F$38,0)</f>
        <v>0</v>
      </c>
      <c r="AS683">
        <f>IF(OR($D683="51",$D683="52",$D683="61"),(AC683/'Totals and Drop Down Lists'!Y$4)*Inputs!G$38,0)</f>
        <v>0</v>
      </c>
      <c r="AT683">
        <f>IF(OR($D683="51",$D683="52",$D683="61"),(AD683/'Totals and Drop Down Lists'!Z$4)*Inputs!H$38,0)</f>
        <v>0</v>
      </c>
      <c r="AU683">
        <f>IF(OR($D683="51",$D683="52",$D683="61"),(AE683/'Totals and Drop Down Lists'!AA$4)*Inputs!I$38,0)</f>
        <v>0</v>
      </c>
      <c r="AV683">
        <f>IF(OR($D683="51",$D683="52",$D683="61"),(AF683/'Totals and Drop Down Lists'!AB$4)*Inputs!J$38,0)</f>
        <v>0</v>
      </c>
      <c r="AW683">
        <f>IF(OR($D683="51",$D683="52",$D683="61"),(AG683/'Totals and Drop Down Lists'!AC$4)*Inputs!K$38,0)</f>
        <v>0</v>
      </c>
      <c r="AX683">
        <f>IF(OR($D683="51",$D683="52",$D683="61"),(AH683/'Totals and Drop Down Lists'!AD$4)*Inputs!L$38,0)</f>
        <v>0</v>
      </c>
      <c r="AY683">
        <f>IF(OR($D683="51",$D683="52",$D683="61"),0,(AA683/'Totals and Drop Down Lists'!W$5)*Inputs!E$39)</f>
        <v>0</v>
      </c>
      <c r="AZ683">
        <f>IF(OR($D683="51",$D683="52",$D683="61"),0,(AB683/'Totals and Drop Down Lists'!X$5)*Inputs!F$39)</f>
        <v>0</v>
      </c>
      <c r="BA683">
        <f>IF(OR($D683="51",$D683="52",$D683="61"),0,(AC683/'Totals and Drop Down Lists'!Y$5)*Inputs!G$39)</f>
        <v>0</v>
      </c>
      <c r="BB683">
        <f>IF(OR($D683="51",$D683="52",$D683="61"),0,(AD683/'Totals and Drop Down Lists'!Z$5)*Inputs!H$39)</f>
        <v>0</v>
      </c>
      <c r="BC683">
        <f>IF(OR($D683="51",$D683="52",$D683="61"),0,(AE683/'Totals and Drop Down Lists'!AA$5)*Inputs!I$39)</f>
        <v>0</v>
      </c>
      <c r="BD683">
        <f>IF(OR($D683="51",$D683="52",$D683="61"),0,(AF683/'Totals and Drop Down Lists'!AB$5)*Inputs!J$39)</f>
        <v>0</v>
      </c>
      <c r="BE683">
        <f>IF(OR($D683="51",$D683="52",$D683="61"),0,(AG683/'Totals and Drop Down Lists'!AC$5)*Inputs!K$39)</f>
        <v>0</v>
      </c>
      <c r="BF683">
        <f>IF(OR($D683="51",$D683="52",$D683="61"),0,(AH683/'Totals and Drop Down Lists'!AD$5)*Inputs!L$39)</f>
        <v>0</v>
      </c>
      <c r="BG683" s="10">
        <f t="shared" si="91"/>
        <v>76234.819279662537</v>
      </c>
    </row>
    <row r="684" spans="1:59" ht="28.8">
      <c r="A684" s="1" t="s">
        <v>7419</v>
      </c>
      <c r="B684" s="1" t="s">
        <v>1492</v>
      </c>
      <c r="C684" s="1" t="s">
        <v>1537</v>
      </c>
      <c r="D684" s="1" t="s">
        <v>25</v>
      </c>
      <c r="E684" s="1" t="s">
        <v>1538</v>
      </c>
      <c r="F684" s="2">
        <v>71190</v>
      </c>
      <c r="G684" s="2">
        <v>9588</v>
      </c>
      <c r="H684" s="2">
        <v>617</v>
      </c>
      <c r="I684" s="2">
        <v>20708</v>
      </c>
      <c r="J684" s="2">
        <v>25254</v>
      </c>
      <c r="K684" s="2">
        <v>12402</v>
      </c>
      <c r="L684" s="2">
        <v>114</v>
      </c>
      <c r="M684" s="2">
        <v>32</v>
      </c>
      <c r="N684" s="2">
        <v>29</v>
      </c>
      <c r="O684" s="2">
        <v>177</v>
      </c>
      <c r="P684" s="2">
        <v>154</v>
      </c>
      <c r="Q684" s="2">
        <v>0</v>
      </c>
      <c r="R684" s="2">
        <v>1365</v>
      </c>
      <c r="S684" s="2">
        <v>9541400</v>
      </c>
      <c r="T684" s="2">
        <v>362993400</v>
      </c>
      <c r="U684" s="2">
        <v>1616</v>
      </c>
      <c r="V684" s="2">
        <v>615</v>
      </c>
      <c r="W684" s="2">
        <v>69</v>
      </c>
      <c r="X684" s="2">
        <v>4184</v>
      </c>
      <c r="Y684" s="2">
        <v>215</v>
      </c>
      <c r="Z684" s="2">
        <v>3089</v>
      </c>
      <c r="AA684" s="9">
        <f t="shared" si="92"/>
        <v>71190</v>
      </c>
      <c r="AB684" s="9">
        <f t="shared" si="93"/>
        <v>10503</v>
      </c>
      <c r="AC684" s="9">
        <f t="shared" si="94"/>
        <v>1871</v>
      </c>
      <c r="AD684" s="9">
        <f t="shared" si="95"/>
        <v>1365</v>
      </c>
      <c r="AE684" s="44">
        <f t="shared" si="96"/>
        <v>4.2535257260243014E-4</v>
      </c>
      <c r="AF684" s="9">
        <f t="shared" si="97"/>
        <v>3500</v>
      </c>
      <c r="AG684" s="9">
        <f t="shared" si="90"/>
        <v>3304</v>
      </c>
      <c r="AH684" s="44">
        <f t="shared" si="98"/>
        <v>6.0374378878424821E-4</v>
      </c>
      <c r="AI684">
        <f>AA684/'Totals and Drop Down Lists'!W$6*Inputs!E$37</f>
        <v>64579.325584998609</v>
      </c>
      <c r="AJ684">
        <f>AB684/'Totals and Drop Down Lists'!X$6*Inputs!F$37</f>
        <v>34558.936580495902</v>
      </c>
      <c r="AK684">
        <f>AC684/'Totals and Drop Down Lists'!Y$6*Inputs!G$37</f>
        <v>12334.263998196971</v>
      </c>
      <c r="AL684">
        <f>AD684/'Totals and Drop Down Lists'!Z$6*Inputs!H$37</f>
        <v>10943.889233541659</v>
      </c>
      <c r="AM684">
        <f>AE684/'Totals and Drop Down Lists'!AA$6*Inputs!I$37</f>
        <v>52951.865436551729</v>
      </c>
      <c r="AN684">
        <f>AF684/'Totals and Drop Down Lists'!AB$6*Inputs!J$37</f>
        <v>69848.42599120659</v>
      </c>
      <c r="AO684">
        <f>AG684/'Totals and Drop Down Lists'!AC$6*Inputs!K$37</f>
        <v>61532.295695718713</v>
      </c>
      <c r="AP684">
        <f>AH684/'Totals and Drop Down Lists'!AD$6*Inputs!L$37</f>
        <v>142078.9709039462</v>
      </c>
      <c r="AQ684">
        <f>IF(OR($D684="51",$D684="52",$D684="61"),(AA684/'Totals and Drop Down Lists'!W$4)*Inputs!E$38,0)</f>
        <v>0</v>
      </c>
      <c r="AR684">
        <f>IF(OR($D684="51",$D684="52",$D684="61"),(AB684/'Totals and Drop Down Lists'!X$4)*Inputs!F$38,0)</f>
        <v>0</v>
      </c>
      <c r="AS684">
        <f>IF(OR($D684="51",$D684="52",$D684="61"),(AC684/'Totals and Drop Down Lists'!Y$4)*Inputs!G$38,0)</f>
        <v>0</v>
      </c>
      <c r="AT684">
        <f>IF(OR($D684="51",$D684="52",$D684="61"),(AD684/'Totals and Drop Down Lists'!Z$4)*Inputs!H$38,0)</f>
        <v>0</v>
      </c>
      <c r="AU684">
        <f>IF(OR($D684="51",$D684="52",$D684="61"),(AE684/'Totals and Drop Down Lists'!AA$4)*Inputs!I$38,0)</f>
        <v>0</v>
      </c>
      <c r="AV684">
        <f>IF(OR($D684="51",$D684="52",$D684="61"),(AF684/'Totals and Drop Down Lists'!AB$4)*Inputs!J$38,0)</f>
        <v>0</v>
      </c>
      <c r="AW684">
        <f>IF(OR($D684="51",$D684="52",$D684="61"),(AG684/'Totals and Drop Down Lists'!AC$4)*Inputs!K$38,0)</f>
        <v>0</v>
      </c>
      <c r="AX684">
        <f>IF(OR($D684="51",$D684="52",$D684="61"),(AH684/'Totals and Drop Down Lists'!AD$4)*Inputs!L$38,0)</f>
        <v>0</v>
      </c>
      <c r="AY684">
        <f>IF(OR($D684="51",$D684="52",$D684="61"),0,(AA684/'Totals and Drop Down Lists'!W$5)*Inputs!E$39)</f>
        <v>0</v>
      </c>
      <c r="AZ684">
        <f>IF(OR($D684="51",$D684="52",$D684="61"),0,(AB684/'Totals and Drop Down Lists'!X$5)*Inputs!F$39)</f>
        <v>0</v>
      </c>
      <c r="BA684">
        <f>IF(OR($D684="51",$D684="52",$D684="61"),0,(AC684/'Totals and Drop Down Lists'!Y$5)*Inputs!G$39)</f>
        <v>0</v>
      </c>
      <c r="BB684">
        <f>IF(OR($D684="51",$D684="52",$D684="61"),0,(AD684/'Totals and Drop Down Lists'!Z$5)*Inputs!H$39)</f>
        <v>0</v>
      </c>
      <c r="BC684">
        <f>IF(OR($D684="51",$D684="52",$D684="61"),0,(AE684/'Totals and Drop Down Lists'!AA$5)*Inputs!I$39)</f>
        <v>0</v>
      </c>
      <c r="BD684">
        <f>IF(OR($D684="51",$D684="52",$D684="61"),0,(AF684/'Totals and Drop Down Lists'!AB$5)*Inputs!J$39)</f>
        <v>0</v>
      </c>
      <c r="BE684">
        <f>IF(OR($D684="51",$D684="52",$D684="61"),0,(AG684/'Totals and Drop Down Lists'!AC$5)*Inputs!K$39)</f>
        <v>0</v>
      </c>
      <c r="BF684">
        <f>IF(OR($D684="51",$D684="52",$D684="61"),0,(AH684/'Totals and Drop Down Lists'!AD$5)*Inputs!L$39)</f>
        <v>0</v>
      </c>
      <c r="BG684" s="10">
        <f t="shared" si="91"/>
        <v>448827.97342465637</v>
      </c>
    </row>
    <row r="685" spans="1:59" ht="28.8">
      <c r="A685" s="1" t="s">
        <v>7419</v>
      </c>
      <c r="B685" s="1" t="s">
        <v>1492</v>
      </c>
      <c r="C685" s="1" t="s">
        <v>1539</v>
      </c>
      <c r="D685" s="1" t="s">
        <v>25</v>
      </c>
      <c r="E685" s="1" t="s">
        <v>1540</v>
      </c>
      <c r="F685" s="2">
        <v>23223</v>
      </c>
      <c r="G685" s="2">
        <v>303</v>
      </c>
      <c r="H685" s="2">
        <v>0</v>
      </c>
      <c r="I685" s="2">
        <v>7680</v>
      </c>
      <c r="J685" s="2">
        <v>7881</v>
      </c>
      <c r="K685" s="2">
        <v>2350</v>
      </c>
      <c r="L685" s="2">
        <v>149</v>
      </c>
      <c r="M685" s="2">
        <v>24</v>
      </c>
      <c r="N685" s="2">
        <v>13</v>
      </c>
      <c r="O685" s="2">
        <v>49</v>
      </c>
      <c r="P685" s="2">
        <v>0</v>
      </c>
      <c r="Q685" s="2">
        <v>0</v>
      </c>
      <c r="R685" s="2">
        <v>809</v>
      </c>
      <c r="S685" s="2">
        <v>1140300</v>
      </c>
      <c r="T685" s="2">
        <v>62589200</v>
      </c>
      <c r="U685" s="2">
        <v>282</v>
      </c>
      <c r="V685" s="2">
        <v>548</v>
      </c>
      <c r="W685" s="2">
        <v>111</v>
      </c>
      <c r="X685" s="2">
        <v>975</v>
      </c>
      <c r="Y685" s="2">
        <v>198</v>
      </c>
      <c r="Z685" s="2">
        <v>436</v>
      </c>
      <c r="AA685" s="9">
        <f t="shared" si="92"/>
        <v>23223</v>
      </c>
      <c r="AB685" s="9">
        <f t="shared" si="93"/>
        <v>7377</v>
      </c>
      <c r="AC685" s="9">
        <f t="shared" si="94"/>
        <v>1044</v>
      </c>
      <c r="AD685" s="9">
        <f t="shared" si="95"/>
        <v>809</v>
      </c>
      <c r="AE685" s="44">
        <f t="shared" si="96"/>
        <v>4.8938446947615641E-5</v>
      </c>
      <c r="AF685" s="9">
        <f t="shared" si="97"/>
        <v>316</v>
      </c>
      <c r="AG685" s="9">
        <f t="shared" si="90"/>
        <v>634</v>
      </c>
      <c r="AH685" s="44">
        <f t="shared" si="98"/>
        <v>7.0343970651006742E-5</v>
      </c>
      <c r="AI685">
        <f>AA685/'Totals and Drop Down Lists'!W$6*Inputs!E$37</f>
        <v>21066.521675241223</v>
      </c>
      <c r="AJ685">
        <f>AB685/'Totals and Drop Down Lists'!X$6*Inputs!F$37</f>
        <v>24273.18624719778</v>
      </c>
      <c r="AK685">
        <f>AC685/'Totals and Drop Down Lists'!Y$6*Inputs!G$37</f>
        <v>6882.4006489137573</v>
      </c>
      <c r="AL685">
        <f>AD685/'Totals and Drop Down Lists'!Z$6*Inputs!H$37</f>
        <v>6486.1585274250565</v>
      </c>
      <c r="AM685">
        <f>AE685/'Totals and Drop Down Lists'!AA$6*Inputs!I$37</f>
        <v>6092.3154680578127</v>
      </c>
      <c r="AN685">
        <f>AF685/'Totals and Drop Down Lists'!AB$6*Inputs!J$37</f>
        <v>6306.315032348939</v>
      </c>
      <c r="AO685">
        <f>AG685/'Totals and Drop Down Lists'!AC$6*Inputs!K$37</f>
        <v>11807.347297544085</v>
      </c>
      <c r="AP685">
        <f>AH685/'Totals and Drop Down Lists'!AD$6*Inputs!L$37</f>
        <v>16554.040215499419</v>
      </c>
      <c r="AQ685">
        <f>IF(OR($D685="51",$D685="52",$D685="61"),(AA685/'Totals and Drop Down Lists'!W$4)*Inputs!E$38,0)</f>
        <v>0</v>
      </c>
      <c r="AR685">
        <f>IF(OR($D685="51",$D685="52",$D685="61"),(AB685/'Totals and Drop Down Lists'!X$4)*Inputs!F$38,0)</f>
        <v>0</v>
      </c>
      <c r="AS685">
        <f>IF(OR($D685="51",$D685="52",$D685="61"),(AC685/'Totals and Drop Down Lists'!Y$4)*Inputs!G$38,0)</f>
        <v>0</v>
      </c>
      <c r="AT685">
        <f>IF(OR($D685="51",$D685="52",$D685="61"),(AD685/'Totals and Drop Down Lists'!Z$4)*Inputs!H$38,0)</f>
        <v>0</v>
      </c>
      <c r="AU685">
        <f>IF(OR($D685="51",$D685="52",$D685="61"),(AE685/'Totals and Drop Down Lists'!AA$4)*Inputs!I$38,0)</f>
        <v>0</v>
      </c>
      <c r="AV685">
        <f>IF(OR($D685="51",$D685="52",$D685="61"),(AF685/'Totals and Drop Down Lists'!AB$4)*Inputs!J$38,0)</f>
        <v>0</v>
      </c>
      <c r="AW685">
        <f>IF(OR($D685="51",$D685="52",$D685="61"),(AG685/'Totals and Drop Down Lists'!AC$4)*Inputs!K$38,0)</f>
        <v>0</v>
      </c>
      <c r="AX685">
        <f>IF(OR($D685="51",$D685="52",$D685="61"),(AH685/'Totals and Drop Down Lists'!AD$4)*Inputs!L$38,0)</f>
        <v>0</v>
      </c>
      <c r="AY685">
        <f>IF(OR($D685="51",$D685="52",$D685="61"),0,(AA685/'Totals and Drop Down Lists'!W$5)*Inputs!E$39)</f>
        <v>0</v>
      </c>
      <c r="AZ685">
        <f>IF(OR($D685="51",$D685="52",$D685="61"),0,(AB685/'Totals and Drop Down Lists'!X$5)*Inputs!F$39)</f>
        <v>0</v>
      </c>
      <c r="BA685">
        <f>IF(OR($D685="51",$D685="52",$D685="61"),0,(AC685/'Totals and Drop Down Lists'!Y$5)*Inputs!G$39)</f>
        <v>0</v>
      </c>
      <c r="BB685">
        <f>IF(OR($D685="51",$D685="52",$D685="61"),0,(AD685/'Totals and Drop Down Lists'!Z$5)*Inputs!H$39)</f>
        <v>0</v>
      </c>
      <c r="BC685">
        <f>IF(OR($D685="51",$D685="52",$D685="61"),0,(AE685/'Totals and Drop Down Lists'!AA$5)*Inputs!I$39)</f>
        <v>0</v>
      </c>
      <c r="BD685">
        <f>IF(OR($D685="51",$D685="52",$D685="61"),0,(AF685/'Totals and Drop Down Lists'!AB$5)*Inputs!J$39)</f>
        <v>0</v>
      </c>
      <c r="BE685">
        <f>IF(OR($D685="51",$D685="52",$D685="61"),0,(AG685/'Totals and Drop Down Lists'!AC$5)*Inputs!K$39)</f>
        <v>0</v>
      </c>
      <c r="BF685">
        <f>IF(OR($D685="51",$D685="52",$D685="61"),0,(AH685/'Totals and Drop Down Lists'!AD$5)*Inputs!L$39)</f>
        <v>0</v>
      </c>
      <c r="BG685" s="10">
        <f t="shared" si="91"/>
        <v>99468.28511222807</v>
      </c>
    </row>
    <row r="686" spans="1:59" ht="28.8">
      <c r="A686" s="1" t="s">
        <v>7419</v>
      </c>
      <c r="B686" s="1" t="s">
        <v>1492</v>
      </c>
      <c r="C686" s="1" t="s">
        <v>1541</v>
      </c>
      <c r="D686" s="1" t="s">
        <v>25</v>
      </c>
      <c r="E686" s="1" t="s">
        <v>1542</v>
      </c>
      <c r="F686" s="2">
        <v>23563</v>
      </c>
      <c r="G686" s="2">
        <v>87</v>
      </c>
      <c r="H686" s="2">
        <v>0</v>
      </c>
      <c r="I686" s="2">
        <v>3051</v>
      </c>
      <c r="J686" s="2">
        <v>7776</v>
      </c>
      <c r="K686" s="2">
        <v>1930</v>
      </c>
      <c r="L686" s="2">
        <v>87</v>
      </c>
      <c r="M686" s="2">
        <v>0</v>
      </c>
      <c r="N686" s="2">
        <v>0</v>
      </c>
      <c r="O686" s="2">
        <v>142</v>
      </c>
      <c r="P686" s="2">
        <v>9</v>
      </c>
      <c r="Q686" s="2">
        <v>0</v>
      </c>
      <c r="R686" s="2">
        <v>580</v>
      </c>
      <c r="S686" s="2">
        <v>1497400</v>
      </c>
      <c r="T686" s="2">
        <v>72078800</v>
      </c>
      <c r="U686" s="2">
        <v>146</v>
      </c>
      <c r="V686" s="2">
        <v>204</v>
      </c>
      <c r="W686" s="2">
        <v>0</v>
      </c>
      <c r="X686" s="2">
        <v>520</v>
      </c>
      <c r="Y686" s="2">
        <v>65</v>
      </c>
      <c r="Z686" s="2">
        <v>299</v>
      </c>
      <c r="AA686" s="9">
        <f t="shared" si="92"/>
        <v>23563</v>
      </c>
      <c r="AB686" s="9">
        <f t="shared" si="93"/>
        <v>2964</v>
      </c>
      <c r="AC686" s="9">
        <f t="shared" si="94"/>
        <v>818</v>
      </c>
      <c r="AD686" s="9">
        <f t="shared" si="95"/>
        <v>580</v>
      </c>
      <c r="AE686" s="44">
        <f t="shared" si="96"/>
        <v>3.3454469849730955E-5</v>
      </c>
      <c r="AF686" s="9">
        <f t="shared" si="97"/>
        <v>316</v>
      </c>
      <c r="AG686" s="9">
        <f t="shared" si="90"/>
        <v>364</v>
      </c>
      <c r="AH686" s="44">
        <f t="shared" si="98"/>
        <v>3.361657991215045E-5</v>
      </c>
      <c r="AI686">
        <f>AA686/'Totals and Drop Down Lists'!W$6*Inputs!E$37</f>
        <v>21374.949413672177</v>
      </c>
      <c r="AJ686">
        <f>AB686/'Totals and Drop Down Lists'!X$6*Inputs!F$37</f>
        <v>9752.7076096915043</v>
      </c>
      <c r="AK686">
        <f>AC686/'Totals and Drop Down Lists'!Y$6*Inputs!G$37</f>
        <v>5392.5323092063727</v>
      </c>
      <c r="AL686">
        <f>AD686/'Totals and Drop Down Lists'!Z$6*Inputs!H$37</f>
        <v>4650.1507365964553</v>
      </c>
      <c r="AM686">
        <f>AE686/'Totals and Drop Down Lists'!AA$6*Inputs!I$37</f>
        <v>4164.7252181777676</v>
      </c>
      <c r="AN686">
        <f>AF686/'Totals and Drop Down Lists'!AB$6*Inputs!J$37</f>
        <v>6306.315032348939</v>
      </c>
      <c r="AO686">
        <f>AG686/'Totals and Drop Down Lists'!AC$6*Inputs!K$37</f>
        <v>6778.9817291893496</v>
      </c>
      <c r="AP686">
        <f>AH686/'Totals and Drop Down Lists'!AD$6*Inputs!L$37</f>
        <v>7910.986693289884</v>
      </c>
      <c r="AQ686">
        <f>IF(OR($D686="51",$D686="52",$D686="61"),(AA686/'Totals and Drop Down Lists'!W$4)*Inputs!E$38,0)</f>
        <v>0</v>
      </c>
      <c r="AR686">
        <f>IF(OR($D686="51",$D686="52",$D686="61"),(AB686/'Totals and Drop Down Lists'!X$4)*Inputs!F$38,0)</f>
        <v>0</v>
      </c>
      <c r="AS686">
        <f>IF(OR($D686="51",$D686="52",$D686="61"),(AC686/'Totals and Drop Down Lists'!Y$4)*Inputs!G$38,0)</f>
        <v>0</v>
      </c>
      <c r="AT686">
        <f>IF(OR($D686="51",$D686="52",$D686="61"),(AD686/'Totals and Drop Down Lists'!Z$4)*Inputs!H$38,0)</f>
        <v>0</v>
      </c>
      <c r="AU686">
        <f>IF(OR($D686="51",$D686="52",$D686="61"),(AE686/'Totals and Drop Down Lists'!AA$4)*Inputs!I$38,0)</f>
        <v>0</v>
      </c>
      <c r="AV686">
        <f>IF(OR($D686="51",$D686="52",$D686="61"),(AF686/'Totals and Drop Down Lists'!AB$4)*Inputs!J$38,0)</f>
        <v>0</v>
      </c>
      <c r="AW686">
        <f>IF(OR($D686="51",$D686="52",$D686="61"),(AG686/'Totals and Drop Down Lists'!AC$4)*Inputs!K$38,0)</f>
        <v>0</v>
      </c>
      <c r="AX686">
        <f>IF(OR($D686="51",$D686="52",$D686="61"),(AH686/'Totals and Drop Down Lists'!AD$4)*Inputs!L$38,0)</f>
        <v>0</v>
      </c>
      <c r="AY686">
        <f>IF(OR($D686="51",$D686="52",$D686="61"),0,(AA686/'Totals and Drop Down Lists'!W$5)*Inputs!E$39)</f>
        <v>0</v>
      </c>
      <c r="AZ686">
        <f>IF(OR($D686="51",$D686="52",$D686="61"),0,(AB686/'Totals and Drop Down Lists'!X$5)*Inputs!F$39)</f>
        <v>0</v>
      </c>
      <c r="BA686">
        <f>IF(OR($D686="51",$D686="52",$D686="61"),0,(AC686/'Totals and Drop Down Lists'!Y$5)*Inputs!G$39)</f>
        <v>0</v>
      </c>
      <c r="BB686">
        <f>IF(OR($D686="51",$D686="52",$D686="61"),0,(AD686/'Totals and Drop Down Lists'!Z$5)*Inputs!H$39)</f>
        <v>0</v>
      </c>
      <c r="BC686">
        <f>IF(OR($D686="51",$D686="52",$D686="61"),0,(AE686/'Totals and Drop Down Lists'!AA$5)*Inputs!I$39)</f>
        <v>0</v>
      </c>
      <c r="BD686">
        <f>IF(OR($D686="51",$D686="52",$D686="61"),0,(AF686/'Totals and Drop Down Lists'!AB$5)*Inputs!J$39)</f>
        <v>0</v>
      </c>
      <c r="BE686">
        <f>IF(OR($D686="51",$D686="52",$D686="61"),0,(AG686/'Totals and Drop Down Lists'!AC$5)*Inputs!K$39)</f>
        <v>0</v>
      </c>
      <c r="BF686">
        <f>IF(OR($D686="51",$D686="52",$D686="61"),0,(AH686/'Totals and Drop Down Lists'!AD$5)*Inputs!L$39)</f>
        <v>0</v>
      </c>
      <c r="BG686" s="10">
        <f t="shared" si="91"/>
        <v>66331.348742172442</v>
      </c>
    </row>
    <row r="687" spans="1:59" ht="28.8">
      <c r="A687" s="1" t="s">
        <v>7419</v>
      </c>
      <c r="B687" s="1" t="s">
        <v>1492</v>
      </c>
      <c r="C687" s="1" t="s">
        <v>410</v>
      </c>
      <c r="D687" s="1" t="s">
        <v>25</v>
      </c>
      <c r="E687" s="1" t="s">
        <v>1543</v>
      </c>
      <c r="F687" s="2">
        <v>6592</v>
      </c>
      <c r="G687" s="2">
        <v>116</v>
      </c>
      <c r="H687" s="2">
        <v>7</v>
      </c>
      <c r="I687" s="2">
        <v>1972</v>
      </c>
      <c r="J687" s="2">
        <v>1804</v>
      </c>
      <c r="K687" s="2">
        <v>530</v>
      </c>
      <c r="L687" s="2">
        <v>8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287</v>
      </c>
      <c r="S687" s="2">
        <v>181600</v>
      </c>
      <c r="T687" s="2">
        <v>7621900</v>
      </c>
      <c r="U687" s="2">
        <v>62</v>
      </c>
      <c r="V687" s="2">
        <v>60</v>
      </c>
      <c r="W687" s="2">
        <v>40</v>
      </c>
      <c r="X687" s="2">
        <v>179</v>
      </c>
      <c r="Y687" s="2">
        <v>45</v>
      </c>
      <c r="Z687" s="2">
        <v>58</v>
      </c>
      <c r="AA687" s="9">
        <f t="shared" si="92"/>
        <v>6592</v>
      </c>
      <c r="AB687" s="9">
        <f t="shared" si="93"/>
        <v>1849</v>
      </c>
      <c r="AC687" s="9">
        <f t="shared" si="94"/>
        <v>295</v>
      </c>
      <c r="AD687" s="9">
        <f t="shared" si="95"/>
        <v>287</v>
      </c>
      <c r="AE687" s="44">
        <f t="shared" si="96"/>
        <v>1.0874542425284913E-5</v>
      </c>
      <c r="AF687" s="9">
        <f t="shared" si="97"/>
        <v>79</v>
      </c>
      <c r="AG687" s="9">
        <f t="shared" si="90"/>
        <v>103</v>
      </c>
      <c r="AH687" s="44">
        <f t="shared" si="98"/>
        <v>1.1259721465675566E-5</v>
      </c>
      <c r="AI687">
        <f>AA687/'Totals and Drop Down Lists'!W$6*Inputs!E$37</f>
        <v>5979.8695639318839</v>
      </c>
      <c r="AJ687">
        <f>AB687/'Totals and Drop Down Lists'!X$6*Inputs!F$37</f>
        <v>6083.9259009175412</v>
      </c>
      <c r="AK687">
        <f>AC687/'Totals and Drop Down Lists'!Y$6*Inputs!G$37</f>
        <v>1944.7396469631785</v>
      </c>
      <c r="AL687">
        <f>AD687/'Totals and Drop Down Lists'!Z$6*Inputs!H$37</f>
        <v>2301.0228644882463</v>
      </c>
      <c r="AM687">
        <f>AE687/'Totals and Drop Down Lists'!AA$6*Inputs!I$37</f>
        <v>1353.7647219686046</v>
      </c>
      <c r="AN687">
        <f>AF687/'Totals and Drop Down Lists'!AB$6*Inputs!J$37</f>
        <v>1576.5787580872347</v>
      </c>
      <c r="AO687">
        <f>AG687/'Totals and Drop Down Lists'!AC$6*Inputs!K$37</f>
        <v>1918.2283464464367</v>
      </c>
      <c r="AP687">
        <f>AH687/'Totals and Drop Down Lists'!AD$6*Inputs!L$37</f>
        <v>2649.7492284429036</v>
      </c>
      <c r="AQ687">
        <f>IF(OR($D687="51",$D687="52",$D687="61"),(AA687/'Totals and Drop Down Lists'!W$4)*Inputs!E$38,0)</f>
        <v>0</v>
      </c>
      <c r="AR687">
        <f>IF(OR($D687="51",$D687="52",$D687="61"),(AB687/'Totals and Drop Down Lists'!X$4)*Inputs!F$38,0)</f>
        <v>0</v>
      </c>
      <c r="AS687">
        <f>IF(OR($D687="51",$D687="52",$D687="61"),(AC687/'Totals and Drop Down Lists'!Y$4)*Inputs!G$38,0)</f>
        <v>0</v>
      </c>
      <c r="AT687">
        <f>IF(OR($D687="51",$D687="52",$D687="61"),(AD687/'Totals and Drop Down Lists'!Z$4)*Inputs!H$38,0)</f>
        <v>0</v>
      </c>
      <c r="AU687">
        <f>IF(OR($D687="51",$D687="52",$D687="61"),(AE687/'Totals and Drop Down Lists'!AA$4)*Inputs!I$38,0)</f>
        <v>0</v>
      </c>
      <c r="AV687">
        <f>IF(OR($D687="51",$D687="52",$D687="61"),(AF687/'Totals and Drop Down Lists'!AB$4)*Inputs!J$38,0)</f>
        <v>0</v>
      </c>
      <c r="AW687">
        <f>IF(OR($D687="51",$D687="52",$D687="61"),(AG687/'Totals and Drop Down Lists'!AC$4)*Inputs!K$38,0)</f>
        <v>0</v>
      </c>
      <c r="AX687">
        <f>IF(OR($D687="51",$D687="52",$D687="61"),(AH687/'Totals and Drop Down Lists'!AD$4)*Inputs!L$38,0)</f>
        <v>0</v>
      </c>
      <c r="AY687">
        <f>IF(OR($D687="51",$D687="52",$D687="61"),0,(AA687/'Totals and Drop Down Lists'!W$5)*Inputs!E$39)</f>
        <v>0</v>
      </c>
      <c r="AZ687">
        <f>IF(OR($D687="51",$D687="52",$D687="61"),0,(AB687/'Totals and Drop Down Lists'!X$5)*Inputs!F$39)</f>
        <v>0</v>
      </c>
      <c r="BA687">
        <f>IF(OR($D687="51",$D687="52",$D687="61"),0,(AC687/'Totals and Drop Down Lists'!Y$5)*Inputs!G$39)</f>
        <v>0</v>
      </c>
      <c r="BB687">
        <f>IF(OR($D687="51",$D687="52",$D687="61"),0,(AD687/'Totals and Drop Down Lists'!Z$5)*Inputs!H$39)</f>
        <v>0</v>
      </c>
      <c r="BC687">
        <f>IF(OR($D687="51",$D687="52",$D687="61"),0,(AE687/'Totals and Drop Down Lists'!AA$5)*Inputs!I$39)</f>
        <v>0</v>
      </c>
      <c r="BD687">
        <f>IF(OR($D687="51",$D687="52",$D687="61"),0,(AF687/'Totals and Drop Down Lists'!AB$5)*Inputs!J$39)</f>
        <v>0</v>
      </c>
      <c r="BE687">
        <f>IF(OR($D687="51",$D687="52",$D687="61"),0,(AG687/'Totals and Drop Down Lists'!AC$5)*Inputs!K$39)</f>
        <v>0</v>
      </c>
      <c r="BF687">
        <f>IF(OR($D687="51",$D687="52",$D687="61"),0,(AH687/'Totals and Drop Down Lists'!AD$5)*Inputs!L$39)</f>
        <v>0</v>
      </c>
      <c r="BG687" s="10">
        <f t="shared" si="91"/>
        <v>23807.87903124603</v>
      </c>
    </row>
    <row r="688" spans="1:59" ht="28.8">
      <c r="A688" s="1" t="s">
        <v>7419</v>
      </c>
      <c r="B688" s="1" t="s">
        <v>1492</v>
      </c>
      <c r="C688" s="1" t="s">
        <v>583</v>
      </c>
      <c r="D688" s="1" t="s">
        <v>25</v>
      </c>
      <c r="E688" s="1" t="s">
        <v>1544</v>
      </c>
      <c r="F688" s="2">
        <v>50799</v>
      </c>
      <c r="G688" s="2">
        <v>395</v>
      </c>
      <c r="H688" s="2">
        <v>0</v>
      </c>
      <c r="I688" s="2">
        <v>7651</v>
      </c>
      <c r="J688" s="2">
        <v>18386</v>
      </c>
      <c r="K688" s="2">
        <v>6792</v>
      </c>
      <c r="L688" s="2">
        <v>185</v>
      </c>
      <c r="M688" s="2">
        <v>21</v>
      </c>
      <c r="N688" s="2">
        <v>0</v>
      </c>
      <c r="O688" s="2">
        <v>98</v>
      </c>
      <c r="P688" s="2">
        <v>35</v>
      </c>
      <c r="Q688" s="2">
        <v>20</v>
      </c>
      <c r="R688" s="2">
        <v>533</v>
      </c>
      <c r="S688" s="2">
        <v>5974000</v>
      </c>
      <c r="T688" s="2">
        <v>289337700</v>
      </c>
      <c r="U688" s="2">
        <v>678</v>
      </c>
      <c r="V688" s="2">
        <v>264</v>
      </c>
      <c r="W688" s="2">
        <v>65</v>
      </c>
      <c r="X688" s="2">
        <v>1295</v>
      </c>
      <c r="Y688" s="2">
        <v>139</v>
      </c>
      <c r="Z688" s="2">
        <v>919</v>
      </c>
      <c r="AA688" s="9">
        <f t="shared" si="92"/>
        <v>50799</v>
      </c>
      <c r="AB688" s="9">
        <f t="shared" si="93"/>
        <v>7256</v>
      </c>
      <c r="AC688" s="9">
        <f t="shared" si="94"/>
        <v>892</v>
      </c>
      <c r="AD688" s="9">
        <f t="shared" si="95"/>
        <v>533</v>
      </c>
      <c r="AE688" s="44">
        <f t="shared" si="96"/>
        <v>1.7522815354502314E-4</v>
      </c>
      <c r="AF688" s="9">
        <f t="shared" si="97"/>
        <v>966</v>
      </c>
      <c r="AG688" s="9">
        <f t="shared" si="90"/>
        <v>1058</v>
      </c>
      <c r="AH688" s="44">
        <f t="shared" si="98"/>
        <v>1.4542771333918536E-4</v>
      </c>
      <c r="AI688">
        <f>AA688/'Totals and Drop Down Lists'!W$6*Inputs!E$37</f>
        <v>46081.825542805796</v>
      </c>
      <c r="AJ688">
        <f>AB688/'Totals and Drop Down Lists'!X$6*Inputs!F$37</f>
        <v>23875.049398084197</v>
      </c>
      <c r="AK688">
        <f>AC688/'Totals and Drop Down Lists'!Y$6*Inputs!G$37</f>
        <v>5880.3653053937469</v>
      </c>
      <c r="AL688">
        <f>AD688/'Totals and Drop Down Lists'!Z$6*Inputs!H$37</f>
        <v>4273.3281769067426</v>
      </c>
      <c r="AM688">
        <f>AE688/'Totals and Drop Down Lists'!AA$6*Inputs!I$37</f>
        <v>21814.038999322322</v>
      </c>
      <c r="AN688">
        <f>AF688/'Totals and Drop Down Lists'!AB$6*Inputs!J$37</f>
        <v>19278.16557357302</v>
      </c>
      <c r="AO688">
        <f>AG688/'Totals and Drop Down Lists'!AC$6*Inputs!K$37</f>
        <v>19703.743597478933</v>
      </c>
      <c r="AP688">
        <f>AH688/'Totals and Drop Down Lists'!AD$6*Inputs!L$37</f>
        <v>34223.490553423027</v>
      </c>
      <c r="AQ688">
        <f>IF(OR($D688="51",$D688="52",$D688="61"),(AA688/'Totals and Drop Down Lists'!W$4)*Inputs!E$38,0)</f>
        <v>0</v>
      </c>
      <c r="AR688">
        <f>IF(OR($D688="51",$D688="52",$D688="61"),(AB688/'Totals and Drop Down Lists'!X$4)*Inputs!F$38,0)</f>
        <v>0</v>
      </c>
      <c r="AS688">
        <f>IF(OR($D688="51",$D688="52",$D688="61"),(AC688/'Totals and Drop Down Lists'!Y$4)*Inputs!G$38,0)</f>
        <v>0</v>
      </c>
      <c r="AT688">
        <f>IF(OR($D688="51",$D688="52",$D688="61"),(AD688/'Totals and Drop Down Lists'!Z$4)*Inputs!H$38,0)</f>
        <v>0</v>
      </c>
      <c r="AU688">
        <f>IF(OR($D688="51",$D688="52",$D688="61"),(AE688/'Totals and Drop Down Lists'!AA$4)*Inputs!I$38,0)</f>
        <v>0</v>
      </c>
      <c r="AV688">
        <f>IF(OR($D688="51",$D688="52",$D688="61"),(AF688/'Totals and Drop Down Lists'!AB$4)*Inputs!J$38,0)</f>
        <v>0</v>
      </c>
      <c r="AW688">
        <f>IF(OR($D688="51",$D688="52",$D688="61"),(AG688/'Totals and Drop Down Lists'!AC$4)*Inputs!K$38,0)</f>
        <v>0</v>
      </c>
      <c r="AX688">
        <f>IF(OR($D688="51",$D688="52",$D688="61"),(AH688/'Totals and Drop Down Lists'!AD$4)*Inputs!L$38,0)</f>
        <v>0</v>
      </c>
      <c r="AY688">
        <f>IF(OR($D688="51",$D688="52",$D688="61"),0,(AA688/'Totals and Drop Down Lists'!W$5)*Inputs!E$39)</f>
        <v>0</v>
      </c>
      <c r="AZ688">
        <f>IF(OR($D688="51",$D688="52",$D688="61"),0,(AB688/'Totals and Drop Down Lists'!X$5)*Inputs!F$39)</f>
        <v>0</v>
      </c>
      <c r="BA688">
        <f>IF(OR($D688="51",$D688="52",$D688="61"),0,(AC688/'Totals and Drop Down Lists'!Y$5)*Inputs!G$39)</f>
        <v>0</v>
      </c>
      <c r="BB688">
        <f>IF(OR($D688="51",$D688="52",$D688="61"),0,(AD688/'Totals and Drop Down Lists'!Z$5)*Inputs!H$39)</f>
        <v>0</v>
      </c>
      <c r="BC688">
        <f>IF(OR($D688="51",$D688="52",$D688="61"),0,(AE688/'Totals and Drop Down Lists'!AA$5)*Inputs!I$39)</f>
        <v>0</v>
      </c>
      <c r="BD688">
        <f>IF(OR($D688="51",$D688="52",$D688="61"),0,(AF688/'Totals and Drop Down Lists'!AB$5)*Inputs!J$39)</f>
        <v>0</v>
      </c>
      <c r="BE688">
        <f>IF(OR($D688="51",$D688="52",$D688="61"),0,(AG688/'Totals and Drop Down Lists'!AC$5)*Inputs!K$39)</f>
        <v>0</v>
      </c>
      <c r="BF688">
        <f>IF(OR($D688="51",$D688="52",$D688="61"),0,(AH688/'Totals and Drop Down Lists'!AD$5)*Inputs!L$39)</f>
        <v>0</v>
      </c>
      <c r="BG688" s="10">
        <f t="shared" si="91"/>
        <v>175130.00714698777</v>
      </c>
    </row>
    <row r="689" spans="1:59" ht="28.8">
      <c r="A689" s="1" t="s">
        <v>7419</v>
      </c>
      <c r="B689" s="1" t="s">
        <v>1492</v>
      </c>
      <c r="C689" s="1" t="s">
        <v>1545</v>
      </c>
      <c r="D689" s="1" t="s">
        <v>25</v>
      </c>
      <c r="E689" s="1" t="s">
        <v>1546</v>
      </c>
      <c r="F689" s="2">
        <v>11045</v>
      </c>
      <c r="G689" s="2">
        <v>63</v>
      </c>
      <c r="H689" s="2">
        <v>0</v>
      </c>
      <c r="I689" s="2">
        <v>2762</v>
      </c>
      <c r="J689" s="2">
        <v>3861</v>
      </c>
      <c r="K689" s="2">
        <v>1390</v>
      </c>
      <c r="L689" s="2">
        <v>39</v>
      </c>
      <c r="M689" s="2">
        <v>0</v>
      </c>
      <c r="N689" s="2">
        <v>9</v>
      </c>
      <c r="O689" s="2">
        <v>21</v>
      </c>
      <c r="P689" s="2">
        <v>16</v>
      </c>
      <c r="Q689" s="2">
        <v>12</v>
      </c>
      <c r="R689" s="2">
        <v>489</v>
      </c>
      <c r="S689" s="2">
        <v>715300</v>
      </c>
      <c r="T689" s="2">
        <v>46050300</v>
      </c>
      <c r="U689" s="2">
        <v>196</v>
      </c>
      <c r="V689" s="2">
        <v>90</v>
      </c>
      <c r="W689" s="2">
        <v>35</v>
      </c>
      <c r="X689" s="2">
        <v>164</v>
      </c>
      <c r="Y689" s="2">
        <v>44</v>
      </c>
      <c r="Z689" s="2">
        <v>84</v>
      </c>
      <c r="AA689" s="9">
        <f t="shared" si="92"/>
        <v>11045</v>
      </c>
      <c r="AB689" s="9">
        <f t="shared" si="93"/>
        <v>2699</v>
      </c>
      <c r="AC689" s="9">
        <f t="shared" si="94"/>
        <v>586</v>
      </c>
      <c r="AD689" s="9">
        <f t="shared" si="95"/>
        <v>489</v>
      </c>
      <c r="AE689" s="44">
        <f t="shared" si="96"/>
        <v>3.4948262157579057E-5</v>
      </c>
      <c r="AF689" s="9">
        <f t="shared" si="97"/>
        <v>39</v>
      </c>
      <c r="AG689" s="9">
        <f t="shared" si="90"/>
        <v>128</v>
      </c>
      <c r="AH689" s="44">
        <f t="shared" si="98"/>
        <v>1.7146522535010871E-5</v>
      </c>
      <c r="AI689">
        <f>AA689/'Totals and Drop Down Lists'!W$6*Inputs!E$37</f>
        <v>10019.365796970214</v>
      </c>
      <c r="AJ689">
        <f>AB689/'Totals and Drop Down Lists'!X$6*Inputs!F$37</f>
        <v>8880.7550062609207</v>
      </c>
      <c r="AK689">
        <f>AC689/'Totals and Drop Down Lists'!Y$6*Inputs!G$37</f>
        <v>3863.1099427810937</v>
      </c>
      <c r="AL689">
        <f>AD689/'Totals and Drop Down Lists'!Z$6*Inputs!H$37</f>
        <v>3920.558121027012</v>
      </c>
      <c r="AM689">
        <f>AE689/'Totals and Drop Down Lists'!AA$6*Inputs!I$37</f>
        <v>4350.6864521521557</v>
      </c>
      <c r="AN689">
        <f>AF689/'Totals and Drop Down Lists'!AB$6*Inputs!J$37</f>
        <v>778.31103247344504</v>
      </c>
      <c r="AO689">
        <f>AG689/'Totals and Drop Down Lists'!AC$6*Inputs!K$37</f>
        <v>2383.8177509237271</v>
      </c>
      <c r="AP689">
        <f>AH689/'Totals and Drop Down Lists'!AD$6*Inputs!L$37</f>
        <v>4035.0895886835287</v>
      </c>
      <c r="AQ689">
        <f>IF(OR($D689="51",$D689="52",$D689="61"),(AA689/'Totals and Drop Down Lists'!W$4)*Inputs!E$38,0)</f>
        <v>0</v>
      </c>
      <c r="AR689">
        <f>IF(OR($D689="51",$D689="52",$D689="61"),(AB689/'Totals and Drop Down Lists'!X$4)*Inputs!F$38,0)</f>
        <v>0</v>
      </c>
      <c r="AS689">
        <f>IF(OR($D689="51",$D689="52",$D689="61"),(AC689/'Totals and Drop Down Lists'!Y$4)*Inputs!G$38,0)</f>
        <v>0</v>
      </c>
      <c r="AT689">
        <f>IF(OR($D689="51",$D689="52",$D689="61"),(AD689/'Totals and Drop Down Lists'!Z$4)*Inputs!H$38,0)</f>
        <v>0</v>
      </c>
      <c r="AU689">
        <f>IF(OR($D689="51",$D689="52",$D689="61"),(AE689/'Totals and Drop Down Lists'!AA$4)*Inputs!I$38,0)</f>
        <v>0</v>
      </c>
      <c r="AV689">
        <f>IF(OR($D689="51",$D689="52",$D689="61"),(AF689/'Totals and Drop Down Lists'!AB$4)*Inputs!J$38,0)</f>
        <v>0</v>
      </c>
      <c r="AW689">
        <f>IF(OR($D689="51",$D689="52",$D689="61"),(AG689/'Totals and Drop Down Lists'!AC$4)*Inputs!K$38,0)</f>
        <v>0</v>
      </c>
      <c r="AX689">
        <f>IF(OR($D689="51",$D689="52",$D689="61"),(AH689/'Totals and Drop Down Lists'!AD$4)*Inputs!L$38,0)</f>
        <v>0</v>
      </c>
      <c r="AY689">
        <f>IF(OR($D689="51",$D689="52",$D689="61"),0,(AA689/'Totals and Drop Down Lists'!W$5)*Inputs!E$39)</f>
        <v>0</v>
      </c>
      <c r="AZ689">
        <f>IF(OR($D689="51",$D689="52",$D689="61"),0,(AB689/'Totals and Drop Down Lists'!X$5)*Inputs!F$39)</f>
        <v>0</v>
      </c>
      <c r="BA689">
        <f>IF(OR($D689="51",$D689="52",$D689="61"),0,(AC689/'Totals and Drop Down Lists'!Y$5)*Inputs!G$39)</f>
        <v>0</v>
      </c>
      <c r="BB689">
        <f>IF(OR($D689="51",$D689="52",$D689="61"),0,(AD689/'Totals and Drop Down Lists'!Z$5)*Inputs!H$39)</f>
        <v>0</v>
      </c>
      <c r="BC689">
        <f>IF(OR($D689="51",$D689="52",$D689="61"),0,(AE689/'Totals and Drop Down Lists'!AA$5)*Inputs!I$39)</f>
        <v>0</v>
      </c>
      <c r="BD689">
        <f>IF(OR($D689="51",$D689="52",$D689="61"),0,(AF689/'Totals and Drop Down Lists'!AB$5)*Inputs!J$39)</f>
        <v>0</v>
      </c>
      <c r="BE689">
        <f>IF(OR($D689="51",$D689="52",$D689="61"),0,(AG689/'Totals and Drop Down Lists'!AC$5)*Inputs!K$39)</f>
        <v>0</v>
      </c>
      <c r="BF689">
        <f>IF(OR($D689="51",$D689="52",$D689="61"),0,(AH689/'Totals and Drop Down Lists'!AD$5)*Inputs!L$39)</f>
        <v>0</v>
      </c>
      <c r="BG689" s="10">
        <f t="shared" si="91"/>
        <v>38231.693691272099</v>
      </c>
    </row>
    <row r="690" spans="1:59" ht="28.8">
      <c r="A690" s="1" t="s">
        <v>7419</v>
      </c>
      <c r="B690" s="1" t="s">
        <v>1492</v>
      </c>
      <c r="C690" s="1" t="s">
        <v>612</v>
      </c>
      <c r="D690" s="1" t="s">
        <v>25</v>
      </c>
      <c r="E690" s="1" t="s">
        <v>1547</v>
      </c>
      <c r="F690" s="2">
        <v>111160</v>
      </c>
      <c r="G690" s="2">
        <v>2681</v>
      </c>
      <c r="H690" s="2">
        <v>188</v>
      </c>
      <c r="I690" s="2">
        <v>20274</v>
      </c>
      <c r="J690" s="2">
        <v>39494</v>
      </c>
      <c r="K690" s="2">
        <v>13166</v>
      </c>
      <c r="L690" s="2">
        <v>321</v>
      </c>
      <c r="M690" s="2">
        <v>96</v>
      </c>
      <c r="N690" s="2">
        <v>43</v>
      </c>
      <c r="O690" s="2">
        <v>442</v>
      </c>
      <c r="P690" s="2">
        <v>191</v>
      </c>
      <c r="Q690" s="2">
        <v>3</v>
      </c>
      <c r="R690" s="2">
        <v>2772</v>
      </c>
      <c r="S690" s="2">
        <v>10370900</v>
      </c>
      <c r="T690" s="2">
        <v>440229100</v>
      </c>
      <c r="U690" s="2">
        <v>1071</v>
      </c>
      <c r="V690" s="2">
        <v>1113</v>
      </c>
      <c r="W690" s="2">
        <v>170</v>
      </c>
      <c r="X690" s="2">
        <v>4154</v>
      </c>
      <c r="Y690" s="2">
        <v>499</v>
      </c>
      <c r="Z690" s="2">
        <v>2913</v>
      </c>
      <c r="AA690" s="9">
        <f t="shared" si="92"/>
        <v>111160</v>
      </c>
      <c r="AB690" s="9">
        <f t="shared" si="93"/>
        <v>17405</v>
      </c>
      <c r="AC690" s="9">
        <f t="shared" si="94"/>
        <v>3868</v>
      </c>
      <c r="AD690" s="9">
        <f t="shared" si="95"/>
        <v>2772</v>
      </c>
      <c r="AE690" s="44">
        <f t="shared" si="96"/>
        <v>3.0652956269041173E-4</v>
      </c>
      <c r="AF690" s="9">
        <f t="shared" si="97"/>
        <v>2871</v>
      </c>
      <c r="AG690" s="9">
        <f t="shared" si="90"/>
        <v>3412</v>
      </c>
      <c r="AH690" s="44">
        <f t="shared" si="98"/>
        <v>4.2323623048052362E-4</v>
      </c>
      <c r="AI690">
        <f>AA690/'Totals and Drop Down Lists'!W$6*Inputs!E$37</f>
        <v>100837.72765877856</v>
      </c>
      <c r="AJ690">
        <f>AB690/'Totals and Drop Down Lists'!X$6*Inputs!F$37</f>
        <v>57269.188915884151</v>
      </c>
      <c r="AK690">
        <f>AC690/'Totals and Drop Down Lists'!Y$6*Inputs!G$37</f>
        <v>25499.162557469746</v>
      </c>
      <c r="AL690">
        <f>AD690/'Totals and Drop Down Lists'!Z$6*Inputs!H$37</f>
        <v>22224.513520423057</v>
      </c>
      <c r="AM690">
        <f>AE690/'Totals and Drop Down Lists'!AA$6*Inputs!I$37</f>
        <v>38159.666124974545</v>
      </c>
      <c r="AN690">
        <f>AF690/'Totals and Drop Down Lists'!AB$6*Inputs!J$37</f>
        <v>57295.666005929757</v>
      </c>
      <c r="AO690">
        <f>AG690/'Totals and Drop Down Lists'!AC$6*Inputs!K$37</f>
        <v>63543.641923060604</v>
      </c>
      <c r="AP690">
        <f>AH690/'Totals and Drop Down Lists'!AD$6*Inputs!L$37</f>
        <v>99600.143625538956</v>
      </c>
      <c r="AQ690">
        <f>IF(OR($D690="51",$D690="52",$D690="61"),(AA690/'Totals and Drop Down Lists'!W$4)*Inputs!E$38,0)</f>
        <v>0</v>
      </c>
      <c r="AR690">
        <f>IF(OR($D690="51",$D690="52",$D690="61"),(AB690/'Totals and Drop Down Lists'!X$4)*Inputs!F$38,0)</f>
        <v>0</v>
      </c>
      <c r="AS690">
        <f>IF(OR($D690="51",$D690="52",$D690="61"),(AC690/'Totals and Drop Down Lists'!Y$4)*Inputs!G$38,0)</f>
        <v>0</v>
      </c>
      <c r="AT690">
        <f>IF(OR($D690="51",$D690="52",$D690="61"),(AD690/'Totals and Drop Down Lists'!Z$4)*Inputs!H$38,0)</f>
        <v>0</v>
      </c>
      <c r="AU690">
        <f>IF(OR($D690="51",$D690="52",$D690="61"),(AE690/'Totals and Drop Down Lists'!AA$4)*Inputs!I$38,0)</f>
        <v>0</v>
      </c>
      <c r="AV690">
        <f>IF(OR($D690="51",$D690="52",$D690="61"),(AF690/'Totals and Drop Down Lists'!AB$4)*Inputs!J$38,0)</f>
        <v>0</v>
      </c>
      <c r="AW690">
        <f>IF(OR($D690="51",$D690="52",$D690="61"),(AG690/'Totals and Drop Down Lists'!AC$4)*Inputs!K$38,0)</f>
        <v>0</v>
      </c>
      <c r="AX690">
        <f>IF(OR($D690="51",$D690="52",$D690="61"),(AH690/'Totals and Drop Down Lists'!AD$4)*Inputs!L$38,0)</f>
        <v>0</v>
      </c>
      <c r="AY690">
        <f>IF(OR($D690="51",$D690="52",$D690="61"),0,(AA690/'Totals and Drop Down Lists'!W$5)*Inputs!E$39)</f>
        <v>0</v>
      </c>
      <c r="AZ690">
        <f>IF(OR($D690="51",$D690="52",$D690="61"),0,(AB690/'Totals and Drop Down Lists'!X$5)*Inputs!F$39)</f>
        <v>0</v>
      </c>
      <c r="BA690">
        <f>IF(OR($D690="51",$D690="52",$D690="61"),0,(AC690/'Totals and Drop Down Lists'!Y$5)*Inputs!G$39)</f>
        <v>0</v>
      </c>
      <c r="BB690">
        <f>IF(OR($D690="51",$D690="52",$D690="61"),0,(AD690/'Totals and Drop Down Lists'!Z$5)*Inputs!H$39)</f>
        <v>0</v>
      </c>
      <c r="BC690">
        <f>IF(OR($D690="51",$D690="52",$D690="61"),0,(AE690/'Totals and Drop Down Lists'!AA$5)*Inputs!I$39)</f>
        <v>0</v>
      </c>
      <c r="BD690">
        <f>IF(OR($D690="51",$D690="52",$D690="61"),0,(AF690/'Totals and Drop Down Lists'!AB$5)*Inputs!J$39)</f>
        <v>0</v>
      </c>
      <c r="BE690">
        <f>IF(OR($D690="51",$D690="52",$D690="61"),0,(AG690/'Totals and Drop Down Lists'!AC$5)*Inputs!K$39)</f>
        <v>0</v>
      </c>
      <c r="BF690">
        <f>IF(OR($D690="51",$D690="52",$D690="61"),0,(AH690/'Totals and Drop Down Lists'!AD$5)*Inputs!L$39)</f>
        <v>0</v>
      </c>
      <c r="BG690" s="10">
        <f t="shared" si="91"/>
        <v>464429.71033205942</v>
      </c>
    </row>
    <row r="691" spans="1:59" ht="28.8">
      <c r="A691" s="1" t="s">
        <v>7419</v>
      </c>
      <c r="B691" s="1" t="s">
        <v>1492</v>
      </c>
      <c r="C691" s="1" t="s">
        <v>1548</v>
      </c>
      <c r="D691" s="1" t="s">
        <v>25</v>
      </c>
      <c r="E691" s="1" t="s">
        <v>1549</v>
      </c>
      <c r="F691" s="2">
        <v>64606</v>
      </c>
      <c r="G691" s="2">
        <v>352</v>
      </c>
      <c r="H691" s="2">
        <v>24</v>
      </c>
      <c r="I691" s="2">
        <v>8926</v>
      </c>
      <c r="J691" s="2">
        <v>23941</v>
      </c>
      <c r="K691" s="2">
        <v>6550</v>
      </c>
      <c r="L691" s="2">
        <v>77</v>
      </c>
      <c r="M691" s="2">
        <v>30</v>
      </c>
      <c r="N691" s="2">
        <v>0</v>
      </c>
      <c r="O691" s="2">
        <v>118</v>
      </c>
      <c r="P691" s="2">
        <v>0</v>
      </c>
      <c r="Q691" s="2">
        <v>62</v>
      </c>
      <c r="R691" s="2">
        <v>960</v>
      </c>
      <c r="S691" s="2">
        <v>4637400</v>
      </c>
      <c r="T691" s="2">
        <v>230117200</v>
      </c>
      <c r="U691" s="2">
        <v>599</v>
      </c>
      <c r="V691" s="2">
        <v>344</v>
      </c>
      <c r="W691" s="2">
        <v>120</v>
      </c>
      <c r="X691" s="2">
        <v>910</v>
      </c>
      <c r="Y691" s="2">
        <v>39</v>
      </c>
      <c r="Z691" s="2">
        <v>565</v>
      </c>
      <c r="AA691" s="9">
        <f t="shared" si="92"/>
        <v>64606</v>
      </c>
      <c r="AB691" s="9">
        <f t="shared" si="93"/>
        <v>8550</v>
      </c>
      <c r="AC691" s="9">
        <f t="shared" si="94"/>
        <v>1247</v>
      </c>
      <c r="AD691" s="9">
        <f t="shared" si="95"/>
        <v>960</v>
      </c>
      <c r="AE691" s="44">
        <f t="shared" si="96"/>
        <v>1.2515151154964422E-4</v>
      </c>
      <c r="AF691" s="9">
        <f t="shared" si="97"/>
        <v>446</v>
      </c>
      <c r="AG691" s="9">
        <f t="shared" si="90"/>
        <v>604</v>
      </c>
      <c r="AH691" s="44">
        <f t="shared" si="98"/>
        <v>6.1487528698837357E-5</v>
      </c>
      <c r="AI691">
        <f>AA691/'Totals and Drop Down Lists'!W$6*Inputs!E$37</f>
        <v>58606.713144323927</v>
      </c>
      <c r="AJ691">
        <f>AB691/'Totals and Drop Down Lists'!X$6*Inputs!F$37</f>
        <v>28132.810412571645</v>
      </c>
      <c r="AK691">
        <f>AC691/'Totals and Drop Down Lists'!Y$6*Inputs!G$37</f>
        <v>8220.6452195358761</v>
      </c>
      <c r="AL691">
        <f>AD691/'Totals and Drop Down Lists'!Z$6*Inputs!H$37</f>
        <v>7696.8012191941334</v>
      </c>
      <c r="AM691">
        <f>AE691/'Totals and Drop Down Lists'!AA$6*Inputs!I$37</f>
        <v>15580.030369187305</v>
      </c>
      <c r="AN691">
        <f>AF691/'Totals and Drop Down Lists'!AB$6*Inputs!J$37</f>
        <v>8900.6851405937559</v>
      </c>
      <c r="AO691">
        <f>AG691/'Totals and Drop Down Lists'!AC$6*Inputs!K$37</f>
        <v>11248.640012171338</v>
      </c>
      <c r="AP691">
        <f>AH691/'Totals and Drop Down Lists'!AD$6*Inputs!L$37</f>
        <v>14469.854536391043</v>
      </c>
      <c r="AQ691">
        <f>IF(OR($D691="51",$D691="52",$D691="61"),(AA691/'Totals and Drop Down Lists'!W$4)*Inputs!E$38,0)</f>
        <v>0</v>
      </c>
      <c r="AR691">
        <f>IF(OR($D691="51",$D691="52",$D691="61"),(AB691/'Totals and Drop Down Lists'!X$4)*Inputs!F$38,0)</f>
        <v>0</v>
      </c>
      <c r="AS691">
        <f>IF(OR($D691="51",$D691="52",$D691="61"),(AC691/'Totals and Drop Down Lists'!Y$4)*Inputs!G$38,0)</f>
        <v>0</v>
      </c>
      <c r="AT691">
        <f>IF(OR($D691="51",$D691="52",$D691="61"),(AD691/'Totals and Drop Down Lists'!Z$4)*Inputs!H$38,0)</f>
        <v>0</v>
      </c>
      <c r="AU691">
        <f>IF(OR($D691="51",$D691="52",$D691="61"),(AE691/'Totals and Drop Down Lists'!AA$4)*Inputs!I$38,0)</f>
        <v>0</v>
      </c>
      <c r="AV691">
        <f>IF(OR($D691="51",$D691="52",$D691="61"),(AF691/'Totals and Drop Down Lists'!AB$4)*Inputs!J$38,0)</f>
        <v>0</v>
      </c>
      <c r="AW691">
        <f>IF(OR($D691="51",$D691="52",$D691="61"),(AG691/'Totals and Drop Down Lists'!AC$4)*Inputs!K$38,0)</f>
        <v>0</v>
      </c>
      <c r="AX691">
        <f>IF(OR($D691="51",$D691="52",$D691="61"),(AH691/'Totals and Drop Down Lists'!AD$4)*Inputs!L$38,0)</f>
        <v>0</v>
      </c>
      <c r="AY691">
        <f>IF(OR($D691="51",$D691="52",$D691="61"),0,(AA691/'Totals and Drop Down Lists'!W$5)*Inputs!E$39)</f>
        <v>0</v>
      </c>
      <c r="AZ691">
        <f>IF(OR($D691="51",$D691="52",$D691="61"),0,(AB691/'Totals and Drop Down Lists'!X$5)*Inputs!F$39)</f>
        <v>0</v>
      </c>
      <c r="BA691">
        <f>IF(OR($D691="51",$D691="52",$D691="61"),0,(AC691/'Totals and Drop Down Lists'!Y$5)*Inputs!G$39)</f>
        <v>0</v>
      </c>
      <c r="BB691">
        <f>IF(OR($D691="51",$D691="52",$D691="61"),0,(AD691/'Totals and Drop Down Lists'!Z$5)*Inputs!H$39)</f>
        <v>0</v>
      </c>
      <c r="BC691">
        <f>IF(OR($D691="51",$D691="52",$D691="61"),0,(AE691/'Totals and Drop Down Lists'!AA$5)*Inputs!I$39)</f>
        <v>0</v>
      </c>
      <c r="BD691">
        <f>IF(OR($D691="51",$D691="52",$D691="61"),0,(AF691/'Totals and Drop Down Lists'!AB$5)*Inputs!J$39)</f>
        <v>0</v>
      </c>
      <c r="BE691">
        <f>IF(OR($D691="51",$D691="52",$D691="61"),0,(AG691/'Totals and Drop Down Lists'!AC$5)*Inputs!K$39)</f>
        <v>0</v>
      </c>
      <c r="BF691">
        <f>IF(OR($D691="51",$D691="52",$D691="61"),0,(AH691/'Totals and Drop Down Lists'!AD$5)*Inputs!L$39)</f>
        <v>0</v>
      </c>
      <c r="BG691" s="10">
        <f t="shared" si="91"/>
        <v>152856.18005396903</v>
      </c>
    </row>
    <row r="692" spans="1:59" ht="28.8">
      <c r="A692" s="1" t="s">
        <v>7419</v>
      </c>
      <c r="B692" s="1" t="s">
        <v>1492</v>
      </c>
      <c r="C692" s="1" t="s">
        <v>1550</v>
      </c>
      <c r="D692" s="1" t="s">
        <v>25</v>
      </c>
      <c r="E692" s="1" t="s">
        <v>1551</v>
      </c>
      <c r="F692" s="2">
        <v>13080</v>
      </c>
      <c r="G692" s="2">
        <v>59</v>
      </c>
      <c r="H692" s="2">
        <v>0</v>
      </c>
      <c r="I692" s="2">
        <v>2285</v>
      </c>
      <c r="J692" s="2">
        <v>3727</v>
      </c>
      <c r="K692" s="2">
        <v>825</v>
      </c>
      <c r="L692" s="2">
        <v>20</v>
      </c>
      <c r="M692" s="2">
        <v>0</v>
      </c>
      <c r="N692" s="2">
        <v>0</v>
      </c>
      <c r="O692" s="2">
        <v>41</v>
      </c>
      <c r="P692" s="2">
        <v>0</v>
      </c>
      <c r="Q692" s="2">
        <v>0</v>
      </c>
      <c r="R692" s="2">
        <v>402</v>
      </c>
      <c r="S692" s="2">
        <v>416000</v>
      </c>
      <c r="T692" s="2">
        <v>27405700</v>
      </c>
      <c r="U692" s="2">
        <v>154</v>
      </c>
      <c r="V692" s="2">
        <v>140</v>
      </c>
      <c r="W692" s="2">
        <v>15</v>
      </c>
      <c r="X692" s="2">
        <v>260</v>
      </c>
      <c r="Y692" s="2">
        <v>20</v>
      </c>
      <c r="Z692" s="2">
        <v>84</v>
      </c>
      <c r="AA692" s="9">
        <f t="shared" si="92"/>
        <v>13080</v>
      </c>
      <c r="AB692" s="9">
        <f t="shared" si="93"/>
        <v>2226</v>
      </c>
      <c r="AC692" s="9">
        <f t="shared" si="94"/>
        <v>463</v>
      </c>
      <c r="AD692" s="9">
        <f t="shared" si="95"/>
        <v>402</v>
      </c>
      <c r="AE692" s="44">
        <f t="shared" si="96"/>
        <v>1.2753937672386383E-5</v>
      </c>
      <c r="AF692" s="9">
        <f t="shared" si="97"/>
        <v>105</v>
      </c>
      <c r="AG692" s="9">
        <f t="shared" si="90"/>
        <v>104</v>
      </c>
      <c r="AH692" s="44">
        <f t="shared" si="98"/>
        <v>8.5660179752341406E-6</v>
      </c>
      <c r="AI692">
        <f>AA692/'Totals and Drop Down Lists'!W$6*Inputs!E$37</f>
        <v>11865.396525520184</v>
      </c>
      <c r="AJ692">
        <f>AB692/'Totals and Drop Down Lists'!X$6*Inputs!F$37</f>
        <v>7324.4018688168981</v>
      </c>
      <c r="AK692">
        <f>AC692/'Totals and Drop Down Lists'!Y$6*Inputs!G$37</f>
        <v>3052.252395064243</v>
      </c>
      <c r="AL692">
        <f>AD692/'Totals and Drop Down Lists'!Z$6*Inputs!H$37</f>
        <v>3223.0355105375434</v>
      </c>
      <c r="AM692">
        <f>AE692/'Totals and Drop Down Lists'!AA$6*Inputs!I$37</f>
        <v>1587.7294153469359</v>
      </c>
      <c r="AN692">
        <f>AF692/'Totals and Drop Down Lists'!AB$6*Inputs!J$37</f>
        <v>2095.452779736198</v>
      </c>
      <c r="AO692">
        <f>AG692/'Totals and Drop Down Lists'!AC$6*Inputs!K$37</f>
        <v>1936.8519226255285</v>
      </c>
      <c r="AP692">
        <f>AH692/'Totals and Drop Down Lists'!AD$6*Inputs!L$37</f>
        <v>2015.8402310303397</v>
      </c>
      <c r="AQ692">
        <f>IF(OR($D692="51",$D692="52",$D692="61"),(AA692/'Totals and Drop Down Lists'!W$4)*Inputs!E$38,0)</f>
        <v>0</v>
      </c>
      <c r="AR692">
        <f>IF(OR($D692="51",$D692="52",$D692="61"),(AB692/'Totals and Drop Down Lists'!X$4)*Inputs!F$38,0)</f>
        <v>0</v>
      </c>
      <c r="AS692">
        <f>IF(OR($D692="51",$D692="52",$D692="61"),(AC692/'Totals and Drop Down Lists'!Y$4)*Inputs!G$38,0)</f>
        <v>0</v>
      </c>
      <c r="AT692">
        <f>IF(OR($D692="51",$D692="52",$D692="61"),(AD692/'Totals and Drop Down Lists'!Z$4)*Inputs!H$38,0)</f>
        <v>0</v>
      </c>
      <c r="AU692">
        <f>IF(OR($D692="51",$D692="52",$D692="61"),(AE692/'Totals and Drop Down Lists'!AA$4)*Inputs!I$38,0)</f>
        <v>0</v>
      </c>
      <c r="AV692">
        <f>IF(OR($D692="51",$D692="52",$D692="61"),(AF692/'Totals and Drop Down Lists'!AB$4)*Inputs!J$38,0)</f>
        <v>0</v>
      </c>
      <c r="AW692">
        <f>IF(OR($D692="51",$D692="52",$D692="61"),(AG692/'Totals and Drop Down Lists'!AC$4)*Inputs!K$38,0)</f>
        <v>0</v>
      </c>
      <c r="AX692">
        <f>IF(OR($D692="51",$D692="52",$D692="61"),(AH692/'Totals and Drop Down Lists'!AD$4)*Inputs!L$38,0)</f>
        <v>0</v>
      </c>
      <c r="AY692">
        <f>IF(OR($D692="51",$D692="52",$D692="61"),0,(AA692/'Totals and Drop Down Lists'!W$5)*Inputs!E$39)</f>
        <v>0</v>
      </c>
      <c r="AZ692">
        <f>IF(OR($D692="51",$D692="52",$D692="61"),0,(AB692/'Totals and Drop Down Lists'!X$5)*Inputs!F$39)</f>
        <v>0</v>
      </c>
      <c r="BA692">
        <f>IF(OR($D692="51",$D692="52",$D692="61"),0,(AC692/'Totals and Drop Down Lists'!Y$5)*Inputs!G$39)</f>
        <v>0</v>
      </c>
      <c r="BB692">
        <f>IF(OR($D692="51",$D692="52",$D692="61"),0,(AD692/'Totals and Drop Down Lists'!Z$5)*Inputs!H$39)</f>
        <v>0</v>
      </c>
      <c r="BC692">
        <f>IF(OR($D692="51",$D692="52",$D692="61"),0,(AE692/'Totals and Drop Down Lists'!AA$5)*Inputs!I$39)</f>
        <v>0</v>
      </c>
      <c r="BD692">
        <f>IF(OR($D692="51",$D692="52",$D692="61"),0,(AF692/'Totals and Drop Down Lists'!AB$5)*Inputs!J$39)</f>
        <v>0</v>
      </c>
      <c r="BE692">
        <f>IF(OR($D692="51",$D692="52",$D692="61"),0,(AG692/'Totals and Drop Down Lists'!AC$5)*Inputs!K$39)</f>
        <v>0</v>
      </c>
      <c r="BF692">
        <f>IF(OR($D692="51",$D692="52",$D692="61"),0,(AH692/'Totals and Drop Down Lists'!AD$5)*Inputs!L$39)</f>
        <v>0</v>
      </c>
      <c r="BG692" s="10">
        <f t="shared" si="91"/>
        <v>33100.960648677872</v>
      </c>
    </row>
    <row r="693" spans="1:59" ht="28.8">
      <c r="A693" s="1" t="s">
        <v>7419</v>
      </c>
      <c r="B693" s="1" t="s">
        <v>1492</v>
      </c>
      <c r="C693" s="1" t="s">
        <v>1552</v>
      </c>
      <c r="D693" s="1" t="s">
        <v>25</v>
      </c>
      <c r="E693" s="1" t="s">
        <v>1553</v>
      </c>
      <c r="F693" s="2">
        <v>12193</v>
      </c>
      <c r="G693" s="2">
        <v>49</v>
      </c>
      <c r="H693" s="2">
        <v>2</v>
      </c>
      <c r="I693" s="2">
        <v>1101</v>
      </c>
      <c r="J693" s="2">
        <v>2613</v>
      </c>
      <c r="K693" s="2">
        <v>1861</v>
      </c>
      <c r="L693" s="2">
        <v>0</v>
      </c>
      <c r="M693" s="2">
        <v>0</v>
      </c>
      <c r="N693" s="2">
        <v>0</v>
      </c>
      <c r="O693" s="2">
        <v>64</v>
      </c>
      <c r="P693" s="2">
        <v>0</v>
      </c>
      <c r="Q693" s="2">
        <v>20</v>
      </c>
      <c r="R693" s="2">
        <v>465</v>
      </c>
      <c r="S693" s="2">
        <v>2180500</v>
      </c>
      <c r="T693" s="2">
        <v>10551700</v>
      </c>
      <c r="U693" s="2">
        <v>275</v>
      </c>
      <c r="V693" s="2">
        <v>4</v>
      </c>
      <c r="W693" s="2">
        <v>40</v>
      </c>
      <c r="X693" s="2">
        <v>100</v>
      </c>
      <c r="Y693" s="2">
        <v>0</v>
      </c>
      <c r="Z693" s="2">
        <v>50</v>
      </c>
      <c r="AA693" s="9">
        <f t="shared" si="92"/>
        <v>12193</v>
      </c>
      <c r="AB693" s="9">
        <f t="shared" si="93"/>
        <v>1050</v>
      </c>
      <c r="AC693" s="9">
        <f t="shared" si="94"/>
        <v>549</v>
      </c>
      <c r="AD693" s="9">
        <f t="shared" si="95"/>
        <v>465</v>
      </c>
      <c r="AE693" s="44">
        <f t="shared" si="96"/>
        <v>9.2565493845464243E-5</v>
      </c>
      <c r="AF693" s="9">
        <f t="shared" si="97"/>
        <v>56</v>
      </c>
      <c r="AG693" s="9">
        <f t="shared" si="90"/>
        <v>50</v>
      </c>
      <c r="AH693" s="44">
        <f t="shared" si="98"/>
        <v>1.325037147891333E-5</v>
      </c>
      <c r="AI693">
        <f>AA693/'Totals and Drop Down Lists'!W$6*Inputs!E$37</f>
        <v>11060.762984378256</v>
      </c>
      <c r="AJ693">
        <f>AB693/'Totals and Drop Down Lists'!X$6*Inputs!F$37</f>
        <v>3454.906541894763</v>
      </c>
      <c r="AK693">
        <f>AC693/'Totals and Drop Down Lists'!Y$6*Inputs!G$37</f>
        <v>3619.1934446874066</v>
      </c>
      <c r="AL693">
        <f>AD693/'Totals and Drop Down Lists'!Z$6*Inputs!H$37</f>
        <v>3728.1380905471583</v>
      </c>
      <c r="AM693">
        <f>AE693/'Totals and Drop Down Lists'!AA$6*Inputs!I$37</f>
        <v>11523.418194426542</v>
      </c>
      <c r="AN693">
        <f>AF693/'Totals and Drop Down Lists'!AB$6*Inputs!J$37</f>
        <v>1117.5748158593055</v>
      </c>
      <c r="AO693">
        <f>AG693/'Totals and Drop Down Lists'!AC$6*Inputs!K$37</f>
        <v>931.17880895458097</v>
      </c>
      <c r="AP693">
        <f>AH693/'Totals and Drop Down Lists'!AD$6*Inputs!L$37</f>
        <v>3118.2087150080224</v>
      </c>
      <c r="AQ693">
        <f>IF(OR($D693="51",$D693="52",$D693="61"),(AA693/'Totals and Drop Down Lists'!W$4)*Inputs!E$38,0)</f>
        <v>0</v>
      </c>
      <c r="AR693">
        <f>IF(OR($D693="51",$D693="52",$D693="61"),(AB693/'Totals and Drop Down Lists'!X$4)*Inputs!F$38,0)</f>
        <v>0</v>
      </c>
      <c r="AS693">
        <f>IF(OR($D693="51",$D693="52",$D693="61"),(AC693/'Totals and Drop Down Lists'!Y$4)*Inputs!G$38,0)</f>
        <v>0</v>
      </c>
      <c r="AT693">
        <f>IF(OR($D693="51",$D693="52",$D693="61"),(AD693/'Totals and Drop Down Lists'!Z$4)*Inputs!H$38,0)</f>
        <v>0</v>
      </c>
      <c r="AU693">
        <f>IF(OR($D693="51",$D693="52",$D693="61"),(AE693/'Totals and Drop Down Lists'!AA$4)*Inputs!I$38,0)</f>
        <v>0</v>
      </c>
      <c r="AV693">
        <f>IF(OR($D693="51",$D693="52",$D693="61"),(AF693/'Totals and Drop Down Lists'!AB$4)*Inputs!J$38,0)</f>
        <v>0</v>
      </c>
      <c r="AW693">
        <f>IF(OR($D693="51",$D693="52",$D693="61"),(AG693/'Totals and Drop Down Lists'!AC$4)*Inputs!K$38,0)</f>
        <v>0</v>
      </c>
      <c r="AX693">
        <f>IF(OR($D693="51",$D693="52",$D693="61"),(AH693/'Totals and Drop Down Lists'!AD$4)*Inputs!L$38,0)</f>
        <v>0</v>
      </c>
      <c r="AY693">
        <f>IF(OR($D693="51",$D693="52",$D693="61"),0,(AA693/'Totals and Drop Down Lists'!W$5)*Inputs!E$39)</f>
        <v>0</v>
      </c>
      <c r="AZ693">
        <f>IF(OR($D693="51",$D693="52",$D693="61"),0,(AB693/'Totals and Drop Down Lists'!X$5)*Inputs!F$39)</f>
        <v>0</v>
      </c>
      <c r="BA693">
        <f>IF(OR($D693="51",$D693="52",$D693="61"),0,(AC693/'Totals and Drop Down Lists'!Y$5)*Inputs!G$39)</f>
        <v>0</v>
      </c>
      <c r="BB693">
        <f>IF(OR($D693="51",$D693="52",$D693="61"),0,(AD693/'Totals and Drop Down Lists'!Z$5)*Inputs!H$39)</f>
        <v>0</v>
      </c>
      <c r="BC693">
        <f>IF(OR($D693="51",$D693="52",$D693="61"),0,(AE693/'Totals and Drop Down Lists'!AA$5)*Inputs!I$39)</f>
        <v>0</v>
      </c>
      <c r="BD693">
        <f>IF(OR($D693="51",$D693="52",$D693="61"),0,(AF693/'Totals and Drop Down Lists'!AB$5)*Inputs!J$39)</f>
        <v>0</v>
      </c>
      <c r="BE693">
        <f>IF(OR($D693="51",$D693="52",$D693="61"),0,(AG693/'Totals and Drop Down Lists'!AC$5)*Inputs!K$39)</f>
        <v>0</v>
      </c>
      <c r="BF693">
        <f>IF(OR($D693="51",$D693="52",$D693="61"),0,(AH693/'Totals and Drop Down Lists'!AD$5)*Inputs!L$39)</f>
        <v>0</v>
      </c>
      <c r="BG693" s="10">
        <f t="shared" si="91"/>
        <v>38553.381595756029</v>
      </c>
    </row>
    <row r="694" spans="1:59" ht="28.8">
      <c r="A694" s="1" t="s">
        <v>7419</v>
      </c>
      <c r="B694" s="1" t="s">
        <v>1492</v>
      </c>
      <c r="C694" s="1" t="s">
        <v>1554</v>
      </c>
      <c r="D694" s="1" t="s">
        <v>25</v>
      </c>
      <c r="E694" s="1" t="s">
        <v>1555</v>
      </c>
      <c r="F694" s="2">
        <v>25670</v>
      </c>
      <c r="G694" s="2">
        <v>248</v>
      </c>
      <c r="H694" s="2">
        <v>25</v>
      </c>
      <c r="I694" s="2">
        <v>5706</v>
      </c>
      <c r="J694" s="2">
        <v>9457</v>
      </c>
      <c r="K694" s="2">
        <v>2866</v>
      </c>
      <c r="L694" s="2">
        <v>250</v>
      </c>
      <c r="M694" s="2">
        <v>32</v>
      </c>
      <c r="N694" s="2">
        <v>0</v>
      </c>
      <c r="O694" s="2">
        <v>275</v>
      </c>
      <c r="P694" s="2">
        <v>63</v>
      </c>
      <c r="Q694" s="2">
        <v>0</v>
      </c>
      <c r="R694" s="2">
        <v>950</v>
      </c>
      <c r="S694" s="2">
        <v>1387900</v>
      </c>
      <c r="T694" s="2">
        <v>85364000</v>
      </c>
      <c r="U694" s="2">
        <v>452</v>
      </c>
      <c r="V694" s="2">
        <v>103</v>
      </c>
      <c r="W694" s="2">
        <v>104</v>
      </c>
      <c r="X694" s="2">
        <v>499</v>
      </c>
      <c r="Y694" s="2">
        <v>54</v>
      </c>
      <c r="Z694" s="2">
        <v>274</v>
      </c>
      <c r="AA694" s="9">
        <f t="shared" si="92"/>
        <v>25670</v>
      </c>
      <c r="AB694" s="9">
        <f t="shared" si="93"/>
        <v>5433</v>
      </c>
      <c r="AC694" s="9">
        <f t="shared" si="94"/>
        <v>1570</v>
      </c>
      <c r="AD694" s="9">
        <f t="shared" si="95"/>
        <v>950</v>
      </c>
      <c r="AE694" s="44">
        <f t="shared" si="96"/>
        <v>6.0658933320517382E-5</v>
      </c>
      <c r="AF694" s="9">
        <f t="shared" si="97"/>
        <v>292</v>
      </c>
      <c r="AG694" s="9">
        <f t="shared" si="90"/>
        <v>328</v>
      </c>
      <c r="AH694" s="44">
        <f t="shared" si="98"/>
        <v>3.6986882449437417E-5</v>
      </c>
      <c r="AI694">
        <f>AA694/'Totals and Drop Down Lists'!W$6*Inputs!E$37</f>
        <v>23286.294251536932</v>
      </c>
      <c r="AJ694">
        <f>AB694/'Totals and Drop Down Lists'!X$6*Inputs!F$37</f>
        <v>17876.673563918335</v>
      </c>
      <c r="AK694">
        <f>AC694/'Totals and Drop Down Lists'!Y$6*Inputs!G$37</f>
        <v>10349.970324515898</v>
      </c>
      <c r="AL694">
        <f>AD694/'Totals and Drop Down Lists'!Z$6*Inputs!H$37</f>
        <v>7616.6262064941939</v>
      </c>
      <c r="AM694">
        <f>AE694/'Totals and Drop Down Lists'!AA$6*Inputs!I$37</f>
        <v>7551.3912025048585</v>
      </c>
      <c r="AN694">
        <f>AF694/'Totals and Drop Down Lists'!AB$6*Inputs!J$37</f>
        <v>5827.3543969806642</v>
      </c>
      <c r="AO694">
        <f>AG694/'Totals and Drop Down Lists'!AC$6*Inputs!K$37</f>
        <v>6108.5329867420514</v>
      </c>
      <c r="AP694">
        <f>AH694/'Totals and Drop Down Lists'!AD$6*Inputs!L$37</f>
        <v>8704.1196828597549</v>
      </c>
      <c r="AQ694">
        <f>IF(OR($D694="51",$D694="52",$D694="61"),(AA694/'Totals and Drop Down Lists'!W$4)*Inputs!E$38,0)</f>
        <v>0</v>
      </c>
      <c r="AR694">
        <f>IF(OR($D694="51",$D694="52",$D694="61"),(AB694/'Totals and Drop Down Lists'!X$4)*Inputs!F$38,0)</f>
        <v>0</v>
      </c>
      <c r="AS694">
        <f>IF(OR($D694="51",$D694="52",$D694="61"),(AC694/'Totals and Drop Down Lists'!Y$4)*Inputs!G$38,0)</f>
        <v>0</v>
      </c>
      <c r="AT694">
        <f>IF(OR($D694="51",$D694="52",$D694="61"),(AD694/'Totals and Drop Down Lists'!Z$4)*Inputs!H$38,0)</f>
        <v>0</v>
      </c>
      <c r="AU694">
        <f>IF(OR($D694="51",$D694="52",$D694="61"),(AE694/'Totals and Drop Down Lists'!AA$4)*Inputs!I$38,0)</f>
        <v>0</v>
      </c>
      <c r="AV694">
        <f>IF(OR($D694="51",$D694="52",$D694="61"),(AF694/'Totals and Drop Down Lists'!AB$4)*Inputs!J$38,0)</f>
        <v>0</v>
      </c>
      <c r="AW694">
        <f>IF(OR($D694="51",$D694="52",$D694="61"),(AG694/'Totals and Drop Down Lists'!AC$4)*Inputs!K$38,0)</f>
        <v>0</v>
      </c>
      <c r="AX694">
        <f>IF(OR($D694="51",$D694="52",$D694="61"),(AH694/'Totals and Drop Down Lists'!AD$4)*Inputs!L$38,0)</f>
        <v>0</v>
      </c>
      <c r="AY694">
        <f>IF(OR($D694="51",$D694="52",$D694="61"),0,(AA694/'Totals and Drop Down Lists'!W$5)*Inputs!E$39)</f>
        <v>0</v>
      </c>
      <c r="AZ694">
        <f>IF(OR($D694="51",$D694="52",$D694="61"),0,(AB694/'Totals and Drop Down Lists'!X$5)*Inputs!F$39)</f>
        <v>0</v>
      </c>
      <c r="BA694">
        <f>IF(OR($D694="51",$D694="52",$D694="61"),0,(AC694/'Totals and Drop Down Lists'!Y$5)*Inputs!G$39)</f>
        <v>0</v>
      </c>
      <c r="BB694">
        <f>IF(OR($D694="51",$D694="52",$D694="61"),0,(AD694/'Totals and Drop Down Lists'!Z$5)*Inputs!H$39)</f>
        <v>0</v>
      </c>
      <c r="BC694">
        <f>IF(OR($D694="51",$D694="52",$D694="61"),0,(AE694/'Totals and Drop Down Lists'!AA$5)*Inputs!I$39)</f>
        <v>0</v>
      </c>
      <c r="BD694">
        <f>IF(OR($D694="51",$D694="52",$D694="61"),0,(AF694/'Totals and Drop Down Lists'!AB$5)*Inputs!J$39)</f>
        <v>0</v>
      </c>
      <c r="BE694">
        <f>IF(OR($D694="51",$D694="52",$D694="61"),0,(AG694/'Totals and Drop Down Lists'!AC$5)*Inputs!K$39)</f>
        <v>0</v>
      </c>
      <c r="BF694">
        <f>IF(OR($D694="51",$D694="52",$D694="61"),0,(AH694/'Totals and Drop Down Lists'!AD$5)*Inputs!L$39)</f>
        <v>0</v>
      </c>
      <c r="BG694" s="10">
        <f t="shared" si="91"/>
        <v>87320.962615552693</v>
      </c>
    </row>
    <row r="695" spans="1:59" ht="28.8">
      <c r="A695" s="1" t="s">
        <v>7419</v>
      </c>
      <c r="B695" s="1" t="s">
        <v>1492</v>
      </c>
      <c r="C695" s="1" t="s">
        <v>1556</v>
      </c>
      <c r="D695" s="1" t="s">
        <v>15</v>
      </c>
      <c r="E695" s="1" t="s">
        <v>1557</v>
      </c>
      <c r="F695" s="2">
        <v>218277</v>
      </c>
      <c r="G695" s="2">
        <v>913</v>
      </c>
      <c r="H695" s="2">
        <v>89</v>
      </c>
      <c r="I695" s="2">
        <v>21292</v>
      </c>
      <c r="J695" s="2">
        <v>76144</v>
      </c>
      <c r="K695" s="2">
        <v>15895</v>
      </c>
      <c r="L695" s="2">
        <v>571</v>
      </c>
      <c r="M695" s="2">
        <v>64</v>
      </c>
      <c r="N695" s="2">
        <v>26</v>
      </c>
      <c r="O695" s="2">
        <v>713</v>
      </c>
      <c r="P695" s="2">
        <v>94</v>
      </c>
      <c r="Q695" s="2">
        <v>65</v>
      </c>
      <c r="R695" s="2">
        <v>1428</v>
      </c>
      <c r="S695" s="2">
        <v>16024300</v>
      </c>
      <c r="T695" s="2">
        <v>769805700</v>
      </c>
      <c r="U695" s="2">
        <v>1910</v>
      </c>
      <c r="V695" s="2">
        <v>383</v>
      </c>
      <c r="W695" s="2">
        <v>70</v>
      </c>
      <c r="X695" s="2">
        <v>2705</v>
      </c>
      <c r="Y695" s="2">
        <v>230</v>
      </c>
      <c r="Z695" s="2">
        <v>2013</v>
      </c>
      <c r="AA695" s="9">
        <f t="shared" si="92"/>
        <v>218277</v>
      </c>
      <c r="AB695" s="9">
        <f t="shared" si="93"/>
        <v>20290</v>
      </c>
      <c r="AC695" s="9">
        <f t="shared" si="94"/>
        <v>2961</v>
      </c>
      <c r="AD695" s="9">
        <f t="shared" si="95"/>
        <v>1428</v>
      </c>
      <c r="AE695" s="44">
        <f t="shared" si="96"/>
        <v>2.3172941378942662E-4</v>
      </c>
      <c r="AF695" s="9">
        <f t="shared" si="97"/>
        <v>2252</v>
      </c>
      <c r="AG695" s="9">
        <f t="shared" si="90"/>
        <v>2243</v>
      </c>
      <c r="AH695" s="44">
        <f t="shared" si="98"/>
        <v>1.7422288645684865E-4</v>
      </c>
      <c r="AI695">
        <f>AA695/'Totals and Drop Down Lists'!W$6*Inputs!E$37</f>
        <v>198007.88665145024</v>
      </c>
      <c r="AJ695">
        <f>AB695/'Totals and Drop Down Lists'!X$6*Inputs!F$37</f>
        <v>66761.955938137849</v>
      </c>
      <c r="AK695">
        <f>AC695/'Totals and Drop Down Lists'!Y$6*Inputs!G$37</f>
        <v>19519.91218528126</v>
      </c>
      <c r="AL695">
        <f>AD695/'Totals and Drop Down Lists'!Z$6*Inputs!H$37</f>
        <v>11448.991813551273</v>
      </c>
      <c r="AM695">
        <f>AE695/'Totals and Drop Down Lists'!AA$6*Inputs!I$37</f>
        <v>28847.844181579138</v>
      </c>
      <c r="AN695">
        <f>AF695/'Totals and Drop Down Lists'!AB$6*Inputs!J$37</f>
        <v>44942.472952056356</v>
      </c>
      <c r="AO695">
        <f>AG695/'Totals and Drop Down Lists'!AC$6*Inputs!K$37</f>
        <v>41772.681369702506</v>
      </c>
      <c r="AP695">
        <f>AH695/'Totals and Drop Down Lists'!AD$6*Inputs!L$37</f>
        <v>40999.856024274421</v>
      </c>
      <c r="AQ695">
        <f>IF(OR($D695="51",$D695="52",$D695="61"),(AA695/'Totals and Drop Down Lists'!W$4)*Inputs!E$38,0)</f>
        <v>0</v>
      </c>
      <c r="AR695">
        <f>IF(OR($D695="51",$D695="52",$D695="61"),(AB695/'Totals and Drop Down Lists'!X$4)*Inputs!F$38,0)</f>
        <v>0</v>
      </c>
      <c r="AS695">
        <f>IF(OR($D695="51",$D695="52",$D695="61"),(AC695/'Totals and Drop Down Lists'!Y$4)*Inputs!G$38,0)</f>
        <v>0</v>
      </c>
      <c r="AT695">
        <f>IF(OR($D695="51",$D695="52",$D695="61"),(AD695/'Totals and Drop Down Lists'!Z$4)*Inputs!H$38,0)</f>
        <v>0</v>
      </c>
      <c r="AU695">
        <f>IF(OR($D695="51",$D695="52",$D695="61"),(AE695/'Totals and Drop Down Lists'!AA$4)*Inputs!I$38,0)</f>
        <v>0</v>
      </c>
      <c r="AV695">
        <f>IF(OR($D695="51",$D695="52",$D695="61"),(AF695/'Totals and Drop Down Lists'!AB$4)*Inputs!J$38,0)</f>
        <v>0</v>
      </c>
      <c r="AW695">
        <f>IF(OR($D695="51",$D695="52",$D695="61"),(AG695/'Totals and Drop Down Lists'!AC$4)*Inputs!K$38,0)</f>
        <v>0</v>
      </c>
      <c r="AX695">
        <f>IF(OR($D695="51",$D695="52",$D695="61"),(AH695/'Totals and Drop Down Lists'!AD$4)*Inputs!L$38,0)</f>
        <v>0</v>
      </c>
      <c r="AY695">
        <f>IF(OR($D695="51",$D695="52",$D695="61"),0,(AA695/'Totals and Drop Down Lists'!W$5)*Inputs!E$39)</f>
        <v>0</v>
      </c>
      <c r="AZ695">
        <f>IF(OR($D695="51",$D695="52",$D695="61"),0,(AB695/'Totals and Drop Down Lists'!X$5)*Inputs!F$39)</f>
        <v>0</v>
      </c>
      <c r="BA695">
        <f>IF(OR($D695="51",$D695="52",$D695="61"),0,(AC695/'Totals and Drop Down Lists'!Y$5)*Inputs!G$39)</f>
        <v>0</v>
      </c>
      <c r="BB695">
        <f>IF(OR($D695="51",$D695="52",$D695="61"),0,(AD695/'Totals and Drop Down Lists'!Z$5)*Inputs!H$39)</f>
        <v>0</v>
      </c>
      <c r="BC695">
        <f>IF(OR($D695="51",$D695="52",$D695="61"),0,(AE695/'Totals and Drop Down Lists'!AA$5)*Inputs!I$39)</f>
        <v>0</v>
      </c>
      <c r="BD695">
        <f>IF(OR($D695="51",$D695="52",$D695="61"),0,(AF695/'Totals and Drop Down Lists'!AB$5)*Inputs!J$39)</f>
        <v>0</v>
      </c>
      <c r="BE695">
        <f>IF(OR($D695="51",$D695="52",$D695="61"),0,(AG695/'Totals and Drop Down Lists'!AC$5)*Inputs!K$39)</f>
        <v>0</v>
      </c>
      <c r="BF695">
        <f>IF(OR($D695="51",$D695="52",$D695="61"),0,(AH695/'Totals and Drop Down Lists'!AD$5)*Inputs!L$39)</f>
        <v>0</v>
      </c>
      <c r="BG695" s="10">
        <f t="shared" si="91"/>
        <v>452301.60111603304</v>
      </c>
    </row>
    <row r="696" spans="1:59" ht="28.8">
      <c r="A696" s="1" t="s">
        <v>7419</v>
      </c>
      <c r="B696" s="1" t="s">
        <v>1492</v>
      </c>
      <c r="C696" s="1" t="s">
        <v>41</v>
      </c>
      <c r="D696" s="1" t="s">
        <v>25</v>
      </c>
      <c r="E696" s="1" t="s">
        <v>1558</v>
      </c>
      <c r="F696" s="2">
        <v>3133</v>
      </c>
      <c r="G696" s="2">
        <v>32</v>
      </c>
      <c r="H696" s="2">
        <v>4</v>
      </c>
      <c r="I696" s="2">
        <v>1368</v>
      </c>
      <c r="J696" s="2">
        <v>1235</v>
      </c>
      <c r="K696" s="2">
        <v>412</v>
      </c>
      <c r="L696" s="2">
        <v>9</v>
      </c>
      <c r="M696" s="2">
        <v>0</v>
      </c>
      <c r="N696" s="2">
        <v>0</v>
      </c>
      <c r="O696" s="2">
        <v>21</v>
      </c>
      <c r="P696" s="2">
        <v>0</v>
      </c>
      <c r="Q696" s="2">
        <v>0</v>
      </c>
      <c r="R696" s="2">
        <v>259</v>
      </c>
      <c r="S696" s="2">
        <v>113700</v>
      </c>
      <c r="T696" s="2">
        <v>7567100</v>
      </c>
      <c r="U696" s="2">
        <v>66</v>
      </c>
      <c r="V696" s="2">
        <v>64</v>
      </c>
      <c r="W696" s="2">
        <v>40</v>
      </c>
      <c r="X696" s="2">
        <v>104</v>
      </c>
      <c r="Y696" s="2">
        <v>29</v>
      </c>
      <c r="Z696" s="2">
        <v>25</v>
      </c>
      <c r="AA696" s="9">
        <f t="shared" si="92"/>
        <v>3133</v>
      </c>
      <c r="AB696" s="9">
        <f t="shared" si="93"/>
        <v>1332</v>
      </c>
      <c r="AC696" s="9">
        <f t="shared" si="94"/>
        <v>289</v>
      </c>
      <c r="AD696" s="9">
        <f t="shared" si="95"/>
        <v>259</v>
      </c>
      <c r="AE696" s="44">
        <f t="shared" si="96"/>
        <v>9.5989396324577386E-6</v>
      </c>
      <c r="AF696" s="9">
        <f t="shared" si="97"/>
        <v>0</v>
      </c>
      <c r="AG696" s="9">
        <f t="shared" si="90"/>
        <v>54</v>
      </c>
      <c r="AH696" s="44">
        <f t="shared" si="98"/>
        <v>6.7030908337040778E-6</v>
      </c>
      <c r="AI696">
        <f>AA696/'Totals and Drop Down Lists'!W$6*Inputs!E$37</f>
        <v>2842.0708956005146</v>
      </c>
      <c r="AJ696">
        <f>AB696/'Totals and Drop Down Lists'!X$6*Inputs!F$37</f>
        <v>4382.7957274322134</v>
      </c>
      <c r="AK696">
        <f>AC696/'Totals and Drop Down Lists'!Y$6*Inputs!G$37</f>
        <v>1905.1856202452834</v>
      </c>
      <c r="AL696">
        <f>AD696/'Totals and Drop Down Lists'!Z$6*Inputs!H$37</f>
        <v>2076.5328289284171</v>
      </c>
      <c r="AM696">
        <f>AE696/'Totals and Drop Down Lists'!AA$6*Inputs!I$37</f>
        <v>1194.965758974186</v>
      </c>
      <c r="AN696">
        <f>AF696/'Totals and Drop Down Lists'!AB$6*Inputs!J$37</f>
        <v>0</v>
      </c>
      <c r="AO696">
        <f>AG696/'Totals and Drop Down Lists'!AC$6*Inputs!K$37</f>
        <v>1005.6731136709475</v>
      </c>
      <c r="AP696">
        <f>AH696/'Totals and Drop Down Lists'!AD$6*Inputs!L$37</f>
        <v>1577.4377562477669</v>
      </c>
      <c r="AQ696">
        <f>IF(OR($D696="51",$D696="52",$D696="61"),(AA696/'Totals and Drop Down Lists'!W$4)*Inputs!E$38,0)</f>
        <v>0</v>
      </c>
      <c r="AR696">
        <f>IF(OR($D696="51",$D696="52",$D696="61"),(AB696/'Totals and Drop Down Lists'!X$4)*Inputs!F$38,0)</f>
        <v>0</v>
      </c>
      <c r="AS696">
        <f>IF(OR($D696="51",$D696="52",$D696="61"),(AC696/'Totals and Drop Down Lists'!Y$4)*Inputs!G$38,0)</f>
        <v>0</v>
      </c>
      <c r="AT696">
        <f>IF(OR($D696="51",$D696="52",$D696="61"),(AD696/'Totals and Drop Down Lists'!Z$4)*Inputs!H$38,0)</f>
        <v>0</v>
      </c>
      <c r="AU696">
        <f>IF(OR($D696="51",$D696="52",$D696="61"),(AE696/'Totals and Drop Down Lists'!AA$4)*Inputs!I$38,0)</f>
        <v>0</v>
      </c>
      <c r="AV696">
        <f>IF(OR($D696="51",$D696="52",$D696="61"),(AF696/'Totals and Drop Down Lists'!AB$4)*Inputs!J$38,0)</f>
        <v>0</v>
      </c>
      <c r="AW696">
        <f>IF(OR($D696="51",$D696="52",$D696="61"),(AG696/'Totals and Drop Down Lists'!AC$4)*Inputs!K$38,0)</f>
        <v>0</v>
      </c>
      <c r="AX696">
        <f>IF(OR($D696="51",$D696="52",$D696="61"),(AH696/'Totals and Drop Down Lists'!AD$4)*Inputs!L$38,0)</f>
        <v>0</v>
      </c>
      <c r="AY696">
        <f>IF(OR($D696="51",$D696="52",$D696="61"),0,(AA696/'Totals and Drop Down Lists'!W$5)*Inputs!E$39)</f>
        <v>0</v>
      </c>
      <c r="AZ696">
        <f>IF(OR($D696="51",$D696="52",$D696="61"),0,(AB696/'Totals and Drop Down Lists'!X$5)*Inputs!F$39)</f>
        <v>0</v>
      </c>
      <c r="BA696">
        <f>IF(OR($D696="51",$D696="52",$D696="61"),0,(AC696/'Totals and Drop Down Lists'!Y$5)*Inputs!G$39)</f>
        <v>0</v>
      </c>
      <c r="BB696">
        <f>IF(OR($D696="51",$D696="52",$D696="61"),0,(AD696/'Totals and Drop Down Lists'!Z$5)*Inputs!H$39)</f>
        <v>0</v>
      </c>
      <c r="BC696">
        <f>IF(OR($D696="51",$D696="52",$D696="61"),0,(AE696/'Totals and Drop Down Lists'!AA$5)*Inputs!I$39)</f>
        <v>0</v>
      </c>
      <c r="BD696">
        <f>IF(OR($D696="51",$D696="52",$D696="61"),0,(AF696/'Totals and Drop Down Lists'!AB$5)*Inputs!J$39)</f>
        <v>0</v>
      </c>
      <c r="BE696">
        <f>IF(OR($D696="51",$D696="52",$D696="61"),0,(AG696/'Totals and Drop Down Lists'!AC$5)*Inputs!K$39)</f>
        <v>0</v>
      </c>
      <c r="BF696">
        <f>IF(OR($D696="51",$D696="52",$D696="61"),0,(AH696/'Totals and Drop Down Lists'!AD$5)*Inputs!L$39)</f>
        <v>0</v>
      </c>
      <c r="BG696" s="10">
        <f t="shared" si="91"/>
        <v>14984.661701099329</v>
      </c>
    </row>
    <row r="697" spans="1:59" ht="28.8">
      <c r="A697" s="1" t="s">
        <v>7419</v>
      </c>
      <c r="B697" s="1" t="s">
        <v>1492</v>
      </c>
      <c r="C697" s="1" t="s">
        <v>1559</v>
      </c>
      <c r="D697" s="1" t="s">
        <v>215</v>
      </c>
      <c r="E697" s="1" t="s">
        <v>1560</v>
      </c>
      <c r="F697" s="2">
        <v>262455</v>
      </c>
      <c r="G697" s="2">
        <v>3106</v>
      </c>
      <c r="H697" s="2">
        <v>516</v>
      </c>
      <c r="I697" s="2">
        <v>61713</v>
      </c>
      <c r="J697" s="2">
        <v>86274</v>
      </c>
      <c r="K697" s="2">
        <v>38551</v>
      </c>
      <c r="L697" s="2">
        <v>1052</v>
      </c>
      <c r="M697" s="2">
        <v>190</v>
      </c>
      <c r="N697" s="2">
        <v>77</v>
      </c>
      <c r="O697" s="2">
        <v>1595</v>
      </c>
      <c r="P697" s="2">
        <v>503</v>
      </c>
      <c r="Q697" s="2">
        <v>99</v>
      </c>
      <c r="R697" s="2">
        <v>669</v>
      </c>
      <c r="S697" s="2">
        <v>34208400</v>
      </c>
      <c r="T697" s="2">
        <v>1329473700</v>
      </c>
      <c r="U697" s="2">
        <v>8804</v>
      </c>
      <c r="V697" s="2">
        <v>855</v>
      </c>
      <c r="W697" s="2">
        <v>395</v>
      </c>
      <c r="X697" s="2">
        <v>9810</v>
      </c>
      <c r="Y697" s="2">
        <v>480</v>
      </c>
      <c r="Z697" s="2">
        <v>7420</v>
      </c>
      <c r="AA697" s="9">
        <f t="shared" si="92"/>
        <v>262455</v>
      </c>
      <c r="AB697" s="9">
        <f t="shared" si="93"/>
        <v>58091</v>
      </c>
      <c r="AC697" s="9">
        <f t="shared" si="94"/>
        <v>4185</v>
      </c>
      <c r="AD697" s="9">
        <f t="shared" si="95"/>
        <v>669</v>
      </c>
      <c r="AE697" s="44">
        <f t="shared" si="96"/>
        <v>1.2030596134207272E-3</v>
      </c>
      <c r="AF697" s="9">
        <f t="shared" si="97"/>
        <v>8560</v>
      </c>
      <c r="AG697" s="9">
        <f t="shared" si="90"/>
        <v>7900</v>
      </c>
      <c r="AH697" s="44">
        <f t="shared" si="98"/>
        <v>1.3135115363895767E-3</v>
      </c>
      <c r="AI697">
        <f>AA697/'Totals and Drop Down Lists'!W$6*Inputs!E$37</f>
        <v>238083.53555851677</v>
      </c>
      <c r="AJ697">
        <f>AB697/'Totals and Drop Down Lists'!X$6*Inputs!F$37</f>
        <v>191141.8818335321</v>
      </c>
      <c r="AK697">
        <f>AC697/'Totals and Drop Down Lists'!Y$6*Inputs!G$37</f>
        <v>27588.933635731872</v>
      </c>
      <c r="AL697">
        <f>AD697/'Totals and Drop Down Lists'!Z$6*Inputs!H$37</f>
        <v>5363.7083496259111</v>
      </c>
      <c r="AM697">
        <f>AE697/'Totals and Drop Down Lists'!AA$6*Inputs!I$37</f>
        <v>149768.10971717708</v>
      </c>
      <c r="AN697">
        <f>AF697/'Totals and Drop Down Lists'!AB$6*Inputs!J$37</f>
        <v>170829.29328135098</v>
      </c>
      <c r="AO697">
        <f>AG697/'Totals and Drop Down Lists'!AC$6*Inputs!K$37</f>
        <v>147126.25181482377</v>
      </c>
      <c r="AP697">
        <f>AH697/'Totals and Drop Down Lists'!AD$6*Inputs!L$37</f>
        <v>309108.55039435119</v>
      </c>
      <c r="AQ697">
        <f>IF(OR($D697="51",$D697="52",$D697="61"),(AA697/'Totals and Drop Down Lists'!W$4)*Inputs!E$38,0)</f>
        <v>0</v>
      </c>
      <c r="AR697">
        <f>IF(OR($D697="51",$D697="52",$D697="61"),(AB697/'Totals and Drop Down Lists'!X$4)*Inputs!F$38,0)</f>
        <v>0</v>
      </c>
      <c r="AS697">
        <f>IF(OR($D697="51",$D697="52",$D697="61"),(AC697/'Totals and Drop Down Lists'!Y$4)*Inputs!G$38,0)</f>
        <v>0</v>
      </c>
      <c r="AT697">
        <f>IF(OR($D697="51",$D697="52",$D697="61"),(AD697/'Totals and Drop Down Lists'!Z$4)*Inputs!H$38,0)</f>
        <v>0</v>
      </c>
      <c r="AU697">
        <f>IF(OR($D697="51",$D697="52",$D697="61"),(AE697/'Totals and Drop Down Lists'!AA$4)*Inputs!I$38,0)</f>
        <v>0</v>
      </c>
      <c r="AV697">
        <f>IF(OR($D697="51",$D697="52",$D697="61"),(AF697/'Totals and Drop Down Lists'!AB$4)*Inputs!J$38,0)</f>
        <v>0</v>
      </c>
      <c r="AW697">
        <f>IF(OR($D697="51",$D697="52",$D697="61"),(AG697/'Totals and Drop Down Lists'!AC$4)*Inputs!K$38,0)</f>
        <v>0</v>
      </c>
      <c r="AX697">
        <f>IF(OR($D697="51",$D697="52",$D697="61"),(AH697/'Totals and Drop Down Lists'!AD$4)*Inputs!L$38,0)</f>
        <v>0</v>
      </c>
      <c r="AY697">
        <f>IF(OR($D697="51",$D697="52",$D697="61"),0,(AA697/'Totals and Drop Down Lists'!W$5)*Inputs!E$39)</f>
        <v>0</v>
      </c>
      <c r="AZ697">
        <f>IF(OR($D697="51",$D697="52",$D697="61"),0,(AB697/'Totals and Drop Down Lists'!X$5)*Inputs!F$39)</f>
        <v>0</v>
      </c>
      <c r="BA697">
        <f>IF(OR($D697="51",$D697="52",$D697="61"),0,(AC697/'Totals and Drop Down Lists'!Y$5)*Inputs!G$39)</f>
        <v>0</v>
      </c>
      <c r="BB697">
        <f>IF(OR($D697="51",$D697="52",$D697="61"),0,(AD697/'Totals and Drop Down Lists'!Z$5)*Inputs!H$39)</f>
        <v>0</v>
      </c>
      <c r="BC697">
        <f>IF(OR($D697="51",$D697="52",$D697="61"),0,(AE697/'Totals and Drop Down Lists'!AA$5)*Inputs!I$39)</f>
        <v>0</v>
      </c>
      <c r="BD697">
        <f>IF(OR($D697="51",$D697="52",$D697="61"),0,(AF697/'Totals and Drop Down Lists'!AB$5)*Inputs!J$39)</f>
        <v>0</v>
      </c>
      <c r="BE697">
        <f>IF(OR($D697="51",$D697="52",$D697="61"),0,(AG697/'Totals and Drop Down Lists'!AC$5)*Inputs!K$39)</f>
        <v>0</v>
      </c>
      <c r="BF697">
        <f>IF(OR($D697="51",$D697="52",$D697="61"),0,(AH697/'Totals and Drop Down Lists'!AD$5)*Inputs!L$39)</f>
        <v>0</v>
      </c>
      <c r="BG697" s="10">
        <f t="shared" si="91"/>
        <v>1239010.2645851097</v>
      </c>
    </row>
    <row r="698" spans="1:59" ht="28.8">
      <c r="A698" s="1" t="s">
        <v>7419</v>
      </c>
      <c r="B698" s="1" t="s">
        <v>1492</v>
      </c>
      <c r="C698" s="1" t="s">
        <v>1561</v>
      </c>
      <c r="D698" s="1" t="s">
        <v>25</v>
      </c>
      <c r="E698" s="1" t="s">
        <v>1562</v>
      </c>
      <c r="F698" s="2">
        <v>6766</v>
      </c>
      <c r="G698" s="2">
        <v>67</v>
      </c>
      <c r="H698" s="2">
        <v>15</v>
      </c>
      <c r="I698" s="2">
        <v>1936</v>
      </c>
      <c r="J698" s="2">
        <v>2586</v>
      </c>
      <c r="K698" s="2">
        <v>810</v>
      </c>
      <c r="L698" s="2">
        <v>17</v>
      </c>
      <c r="M698" s="2">
        <v>7</v>
      </c>
      <c r="N698" s="2">
        <v>0</v>
      </c>
      <c r="O698" s="2">
        <v>0</v>
      </c>
      <c r="P698" s="2">
        <v>0</v>
      </c>
      <c r="Q698" s="2">
        <v>0</v>
      </c>
      <c r="R698" s="2">
        <v>106</v>
      </c>
      <c r="S698" s="2">
        <v>310700</v>
      </c>
      <c r="T698" s="2">
        <v>19030800</v>
      </c>
      <c r="U698" s="2">
        <v>43</v>
      </c>
      <c r="V698" s="2">
        <v>130</v>
      </c>
      <c r="W698" s="2">
        <v>40</v>
      </c>
      <c r="X698" s="2">
        <v>198</v>
      </c>
      <c r="Y698" s="2">
        <v>35</v>
      </c>
      <c r="Z698" s="2">
        <v>103</v>
      </c>
      <c r="AA698" s="9">
        <f t="shared" si="92"/>
        <v>6766</v>
      </c>
      <c r="AB698" s="9">
        <f t="shared" si="93"/>
        <v>1854</v>
      </c>
      <c r="AC698" s="9">
        <f t="shared" si="94"/>
        <v>130</v>
      </c>
      <c r="AD698" s="9">
        <f t="shared" si="95"/>
        <v>106</v>
      </c>
      <c r="AE698" s="44">
        <f t="shared" si="96"/>
        <v>1.7718922277710686E-5</v>
      </c>
      <c r="AF698" s="9">
        <f t="shared" si="97"/>
        <v>28</v>
      </c>
      <c r="AG698" s="9">
        <f t="shared" si="90"/>
        <v>138</v>
      </c>
      <c r="AH698" s="44">
        <f t="shared" si="98"/>
        <v>1.6083726189773528E-5</v>
      </c>
      <c r="AI698">
        <f>AA698/'Totals and Drop Down Lists'!W$6*Inputs!E$37</f>
        <v>6137.7119947759602</v>
      </c>
      <c r="AJ698">
        <f>AB698/'Totals and Drop Down Lists'!X$6*Inputs!F$37</f>
        <v>6100.3778368313251</v>
      </c>
      <c r="AK698">
        <f>AC698/'Totals and Drop Down Lists'!Y$6*Inputs!G$37</f>
        <v>857.00391222106168</v>
      </c>
      <c r="AL698">
        <f>AD698/'Totals and Drop Down Lists'!Z$6*Inputs!H$37</f>
        <v>849.85513461935227</v>
      </c>
      <c r="AM698">
        <f>AE698/'Totals and Drop Down Lists'!AA$6*Inputs!I$37</f>
        <v>2205.817123403227</v>
      </c>
      <c r="AN698">
        <f>AF698/'Totals and Drop Down Lists'!AB$6*Inputs!J$37</f>
        <v>558.78740792965277</v>
      </c>
      <c r="AO698">
        <f>AG698/'Totals and Drop Down Lists'!AC$6*Inputs!K$37</f>
        <v>2570.0535127146436</v>
      </c>
      <c r="AP698">
        <f>AH698/'Totals and Drop Down Lists'!AD$6*Inputs!L$37</f>
        <v>3784.9818214204224</v>
      </c>
      <c r="AQ698">
        <f>IF(OR($D698="51",$D698="52",$D698="61"),(AA698/'Totals and Drop Down Lists'!W$4)*Inputs!E$38,0)</f>
        <v>0</v>
      </c>
      <c r="AR698">
        <f>IF(OR($D698="51",$D698="52",$D698="61"),(AB698/'Totals and Drop Down Lists'!X$4)*Inputs!F$38,0)</f>
        <v>0</v>
      </c>
      <c r="AS698">
        <f>IF(OR($D698="51",$D698="52",$D698="61"),(AC698/'Totals and Drop Down Lists'!Y$4)*Inputs!G$38,0)</f>
        <v>0</v>
      </c>
      <c r="AT698">
        <f>IF(OR($D698="51",$D698="52",$D698="61"),(AD698/'Totals and Drop Down Lists'!Z$4)*Inputs!H$38,0)</f>
        <v>0</v>
      </c>
      <c r="AU698">
        <f>IF(OR($D698="51",$D698="52",$D698="61"),(AE698/'Totals and Drop Down Lists'!AA$4)*Inputs!I$38,0)</f>
        <v>0</v>
      </c>
      <c r="AV698">
        <f>IF(OR($D698="51",$D698="52",$D698="61"),(AF698/'Totals and Drop Down Lists'!AB$4)*Inputs!J$38,0)</f>
        <v>0</v>
      </c>
      <c r="AW698">
        <f>IF(OR($D698="51",$D698="52",$D698="61"),(AG698/'Totals and Drop Down Lists'!AC$4)*Inputs!K$38,0)</f>
        <v>0</v>
      </c>
      <c r="AX698">
        <f>IF(OR($D698="51",$D698="52",$D698="61"),(AH698/'Totals and Drop Down Lists'!AD$4)*Inputs!L$38,0)</f>
        <v>0</v>
      </c>
      <c r="AY698">
        <f>IF(OR($D698="51",$D698="52",$D698="61"),0,(AA698/'Totals and Drop Down Lists'!W$5)*Inputs!E$39)</f>
        <v>0</v>
      </c>
      <c r="AZ698">
        <f>IF(OR($D698="51",$D698="52",$D698="61"),0,(AB698/'Totals and Drop Down Lists'!X$5)*Inputs!F$39)</f>
        <v>0</v>
      </c>
      <c r="BA698">
        <f>IF(OR($D698="51",$D698="52",$D698="61"),0,(AC698/'Totals and Drop Down Lists'!Y$5)*Inputs!G$39)</f>
        <v>0</v>
      </c>
      <c r="BB698">
        <f>IF(OR($D698="51",$D698="52",$D698="61"),0,(AD698/'Totals and Drop Down Lists'!Z$5)*Inputs!H$39)</f>
        <v>0</v>
      </c>
      <c r="BC698">
        <f>IF(OR($D698="51",$D698="52",$D698="61"),0,(AE698/'Totals and Drop Down Lists'!AA$5)*Inputs!I$39)</f>
        <v>0</v>
      </c>
      <c r="BD698">
        <f>IF(OR($D698="51",$D698="52",$D698="61"),0,(AF698/'Totals and Drop Down Lists'!AB$5)*Inputs!J$39)</f>
        <v>0</v>
      </c>
      <c r="BE698">
        <f>IF(OR($D698="51",$D698="52",$D698="61"),0,(AG698/'Totals and Drop Down Lists'!AC$5)*Inputs!K$39)</f>
        <v>0</v>
      </c>
      <c r="BF698">
        <f>IF(OR($D698="51",$D698="52",$D698="61"),0,(AH698/'Totals and Drop Down Lists'!AD$5)*Inputs!L$39)</f>
        <v>0</v>
      </c>
      <c r="BG698" s="10">
        <f t="shared" si="91"/>
        <v>23064.588743915643</v>
      </c>
    </row>
    <row r="699" spans="1:59" ht="28.8">
      <c r="A699" s="1" t="s">
        <v>7419</v>
      </c>
      <c r="B699" s="1" t="s">
        <v>1492</v>
      </c>
      <c r="C699" s="1" t="s">
        <v>45</v>
      </c>
      <c r="D699" s="1" t="s">
        <v>25</v>
      </c>
      <c r="E699" s="1" t="s">
        <v>1563</v>
      </c>
      <c r="F699" s="2">
        <v>42841</v>
      </c>
      <c r="G699" s="2">
        <v>469</v>
      </c>
      <c r="H699" s="2">
        <v>0</v>
      </c>
      <c r="I699" s="2">
        <v>9572</v>
      </c>
      <c r="J699" s="2">
        <v>14497</v>
      </c>
      <c r="K699" s="2">
        <v>4443</v>
      </c>
      <c r="L699" s="2">
        <v>241</v>
      </c>
      <c r="M699" s="2">
        <v>72</v>
      </c>
      <c r="N699" s="2">
        <v>3</v>
      </c>
      <c r="O699" s="2">
        <v>133</v>
      </c>
      <c r="P699" s="2">
        <v>17</v>
      </c>
      <c r="Q699" s="2">
        <v>0</v>
      </c>
      <c r="R699" s="2">
        <v>995</v>
      </c>
      <c r="S699" s="2">
        <v>2155100</v>
      </c>
      <c r="T699" s="2">
        <v>140779700</v>
      </c>
      <c r="U699" s="2">
        <v>137</v>
      </c>
      <c r="V699" s="2">
        <v>169</v>
      </c>
      <c r="W699" s="2">
        <v>140</v>
      </c>
      <c r="X699" s="2">
        <v>875</v>
      </c>
      <c r="Y699" s="2">
        <v>93</v>
      </c>
      <c r="Z699" s="2">
        <v>530</v>
      </c>
      <c r="AA699" s="9">
        <f t="shared" si="92"/>
        <v>42841</v>
      </c>
      <c r="AB699" s="9">
        <f t="shared" si="93"/>
        <v>9103</v>
      </c>
      <c r="AC699" s="9">
        <f t="shared" si="94"/>
        <v>1461</v>
      </c>
      <c r="AD699" s="9">
        <f t="shared" si="95"/>
        <v>995</v>
      </c>
      <c r="AE699" s="44">
        <f t="shared" si="96"/>
        <v>9.5097756964897964E-5</v>
      </c>
      <c r="AF699" s="9">
        <f t="shared" si="97"/>
        <v>566</v>
      </c>
      <c r="AG699" s="9">
        <f t="shared" si="90"/>
        <v>623</v>
      </c>
      <c r="AH699" s="44">
        <f t="shared" si="98"/>
        <v>7.1045619786230295E-5</v>
      </c>
      <c r="AI699">
        <f>AA699/'Totals and Drop Down Lists'!W$6*Inputs!E$37</f>
        <v>38862.802182707193</v>
      </c>
      <c r="AJ699">
        <f>AB699/'Totals and Drop Down Lists'!X$6*Inputs!F$37</f>
        <v>29952.39452463622</v>
      </c>
      <c r="AK699">
        <f>AC699/'Totals and Drop Down Lists'!Y$6*Inputs!G$37</f>
        <v>9631.40550580747</v>
      </c>
      <c r="AL699">
        <f>AD699/'Totals and Drop Down Lists'!Z$6*Inputs!H$37</f>
        <v>7977.4137636439191</v>
      </c>
      <c r="AM699">
        <f>AE699/'Totals and Drop Down Lists'!AA$6*Inputs!I$37</f>
        <v>11838.657985101387</v>
      </c>
      <c r="AN699">
        <f>AF699/'Totals and Drop Down Lists'!AB$6*Inputs!J$37</f>
        <v>11295.488317435123</v>
      </c>
      <c r="AO699">
        <f>AG699/'Totals and Drop Down Lists'!AC$6*Inputs!K$37</f>
        <v>11602.487959574079</v>
      </c>
      <c r="AP699">
        <f>AH699/'Totals and Drop Down Lists'!AD$6*Inputs!L$37</f>
        <v>16719.159242676411</v>
      </c>
      <c r="AQ699">
        <f>IF(OR($D699="51",$D699="52",$D699="61"),(AA699/'Totals and Drop Down Lists'!W$4)*Inputs!E$38,0)</f>
        <v>0</v>
      </c>
      <c r="AR699">
        <f>IF(OR($D699="51",$D699="52",$D699="61"),(AB699/'Totals and Drop Down Lists'!X$4)*Inputs!F$38,0)</f>
        <v>0</v>
      </c>
      <c r="AS699">
        <f>IF(OR($D699="51",$D699="52",$D699="61"),(AC699/'Totals and Drop Down Lists'!Y$4)*Inputs!G$38,0)</f>
        <v>0</v>
      </c>
      <c r="AT699">
        <f>IF(OR($D699="51",$D699="52",$D699="61"),(AD699/'Totals and Drop Down Lists'!Z$4)*Inputs!H$38,0)</f>
        <v>0</v>
      </c>
      <c r="AU699">
        <f>IF(OR($D699="51",$D699="52",$D699="61"),(AE699/'Totals and Drop Down Lists'!AA$4)*Inputs!I$38,0)</f>
        <v>0</v>
      </c>
      <c r="AV699">
        <f>IF(OR($D699="51",$D699="52",$D699="61"),(AF699/'Totals and Drop Down Lists'!AB$4)*Inputs!J$38,0)</f>
        <v>0</v>
      </c>
      <c r="AW699">
        <f>IF(OR($D699="51",$D699="52",$D699="61"),(AG699/'Totals and Drop Down Lists'!AC$4)*Inputs!K$38,0)</f>
        <v>0</v>
      </c>
      <c r="AX699">
        <f>IF(OR($D699="51",$D699="52",$D699="61"),(AH699/'Totals and Drop Down Lists'!AD$4)*Inputs!L$38,0)</f>
        <v>0</v>
      </c>
      <c r="AY699">
        <f>IF(OR($D699="51",$D699="52",$D699="61"),0,(AA699/'Totals and Drop Down Lists'!W$5)*Inputs!E$39)</f>
        <v>0</v>
      </c>
      <c r="AZ699">
        <f>IF(OR($D699="51",$D699="52",$D699="61"),0,(AB699/'Totals and Drop Down Lists'!X$5)*Inputs!F$39)</f>
        <v>0</v>
      </c>
      <c r="BA699">
        <f>IF(OR($D699="51",$D699="52",$D699="61"),0,(AC699/'Totals and Drop Down Lists'!Y$5)*Inputs!G$39)</f>
        <v>0</v>
      </c>
      <c r="BB699">
        <f>IF(OR($D699="51",$D699="52",$D699="61"),0,(AD699/'Totals and Drop Down Lists'!Z$5)*Inputs!H$39)</f>
        <v>0</v>
      </c>
      <c r="BC699">
        <f>IF(OR($D699="51",$D699="52",$D699="61"),0,(AE699/'Totals and Drop Down Lists'!AA$5)*Inputs!I$39)</f>
        <v>0</v>
      </c>
      <c r="BD699">
        <f>IF(OR($D699="51",$D699="52",$D699="61"),0,(AF699/'Totals and Drop Down Lists'!AB$5)*Inputs!J$39)</f>
        <v>0</v>
      </c>
      <c r="BE699">
        <f>IF(OR($D699="51",$D699="52",$D699="61"),0,(AG699/'Totals and Drop Down Lists'!AC$5)*Inputs!K$39)</f>
        <v>0</v>
      </c>
      <c r="BF699">
        <f>IF(OR($D699="51",$D699="52",$D699="61"),0,(AH699/'Totals and Drop Down Lists'!AD$5)*Inputs!L$39)</f>
        <v>0</v>
      </c>
      <c r="BG699" s="10">
        <f t="shared" si="91"/>
        <v>137879.80948158182</v>
      </c>
    </row>
    <row r="700" spans="1:59" ht="28.8">
      <c r="A700" s="1" t="s">
        <v>7419</v>
      </c>
      <c r="B700" s="1" t="s">
        <v>1492</v>
      </c>
      <c r="C700" s="1" t="s">
        <v>1564</v>
      </c>
      <c r="D700" s="1" t="s">
        <v>25</v>
      </c>
      <c r="E700" s="1" t="s">
        <v>1565</v>
      </c>
      <c r="F700" s="2">
        <v>45781</v>
      </c>
      <c r="G700" s="2">
        <v>505</v>
      </c>
      <c r="H700" s="2">
        <v>0</v>
      </c>
      <c r="I700" s="2">
        <v>11965</v>
      </c>
      <c r="J700" s="2">
        <v>15918</v>
      </c>
      <c r="K700" s="2">
        <v>5385</v>
      </c>
      <c r="L700" s="2">
        <v>333</v>
      </c>
      <c r="M700" s="2">
        <v>127</v>
      </c>
      <c r="N700" s="2">
        <v>0</v>
      </c>
      <c r="O700" s="2">
        <v>251</v>
      </c>
      <c r="P700" s="2">
        <v>45</v>
      </c>
      <c r="Q700" s="2">
        <v>22</v>
      </c>
      <c r="R700" s="2">
        <v>1021</v>
      </c>
      <c r="S700" s="2">
        <v>2938700</v>
      </c>
      <c r="T700" s="2">
        <v>157516900</v>
      </c>
      <c r="U700" s="2">
        <v>475</v>
      </c>
      <c r="V700" s="2">
        <v>449</v>
      </c>
      <c r="W700" s="2">
        <v>120</v>
      </c>
      <c r="X700" s="2">
        <v>1390</v>
      </c>
      <c r="Y700" s="2">
        <v>199</v>
      </c>
      <c r="Z700" s="2">
        <v>765</v>
      </c>
      <c r="AA700" s="9">
        <f t="shared" si="92"/>
        <v>45781</v>
      </c>
      <c r="AB700" s="9">
        <f t="shared" si="93"/>
        <v>11460</v>
      </c>
      <c r="AC700" s="9">
        <f t="shared" si="94"/>
        <v>1799</v>
      </c>
      <c r="AD700" s="9">
        <f t="shared" si="95"/>
        <v>1021</v>
      </c>
      <c r="AE700" s="44">
        <f t="shared" si="96"/>
        <v>1.2722682837941246E-4</v>
      </c>
      <c r="AF700" s="9">
        <f t="shared" si="97"/>
        <v>821</v>
      </c>
      <c r="AG700" s="9">
        <f t="shared" si="90"/>
        <v>964</v>
      </c>
      <c r="AH700" s="44">
        <f t="shared" si="98"/>
        <v>1.213459615751762E-4</v>
      </c>
      <c r="AI700">
        <f>AA700/'Totals and Drop Down Lists'!W$6*Inputs!E$37</f>
        <v>41529.794979727783</v>
      </c>
      <c r="AJ700">
        <f>AB700/'Totals and Drop Down Lists'!X$6*Inputs!F$37</f>
        <v>37707.837114394279</v>
      </c>
      <c r="AK700">
        <f>AC700/'Totals and Drop Down Lists'!Y$6*Inputs!G$37</f>
        <v>11859.615677582231</v>
      </c>
      <c r="AL700">
        <f>AD700/'Totals and Drop Down Lists'!Z$6*Inputs!H$37</f>
        <v>8185.8687966637608</v>
      </c>
      <c r="AM700">
        <f>AE700/'Totals and Drop Down Lists'!AA$6*Inputs!I$37</f>
        <v>15838.385213113013</v>
      </c>
      <c r="AN700">
        <f>AF700/'Totals and Drop Down Lists'!AB$6*Inputs!J$37</f>
        <v>16384.445068223034</v>
      </c>
      <c r="AO700">
        <f>AG700/'Totals and Drop Down Lists'!AC$6*Inputs!K$37</f>
        <v>17953.127436644321</v>
      </c>
      <c r="AP700">
        <f>AH700/'Totals and Drop Down Lists'!AD$6*Inputs!L$37</f>
        <v>28556.334101040189</v>
      </c>
      <c r="AQ700">
        <f>IF(OR($D700="51",$D700="52",$D700="61"),(AA700/'Totals and Drop Down Lists'!W$4)*Inputs!E$38,0)</f>
        <v>0</v>
      </c>
      <c r="AR700">
        <f>IF(OR($D700="51",$D700="52",$D700="61"),(AB700/'Totals and Drop Down Lists'!X$4)*Inputs!F$38,0)</f>
        <v>0</v>
      </c>
      <c r="AS700">
        <f>IF(OR($D700="51",$D700="52",$D700="61"),(AC700/'Totals and Drop Down Lists'!Y$4)*Inputs!G$38,0)</f>
        <v>0</v>
      </c>
      <c r="AT700">
        <f>IF(OR($D700="51",$D700="52",$D700="61"),(AD700/'Totals and Drop Down Lists'!Z$4)*Inputs!H$38,0)</f>
        <v>0</v>
      </c>
      <c r="AU700">
        <f>IF(OR($D700="51",$D700="52",$D700="61"),(AE700/'Totals and Drop Down Lists'!AA$4)*Inputs!I$38,0)</f>
        <v>0</v>
      </c>
      <c r="AV700">
        <f>IF(OR($D700="51",$D700="52",$D700="61"),(AF700/'Totals and Drop Down Lists'!AB$4)*Inputs!J$38,0)</f>
        <v>0</v>
      </c>
      <c r="AW700">
        <f>IF(OR($D700="51",$D700="52",$D700="61"),(AG700/'Totals and Drop Down Lists'!AC$4)*Inputs!K$38,0)</f>
        <v>0</v>
      </c>
      <c r="AX700">
        <f>IF(OR($D700="51",$D700="52",$D700="61"),(AH700/'Totals and Drop Down Lists'!AD$4)*Inputs!L$38,0)</f>
        <v>0</v>
      </c>
      <c r="AY700">
        <f>IF(OR($D700="51",$D700="52",$D700="61"),0,(AA700/'Totals and Drop Down Lists'!W$5)*Inputs!E$39)</f>
        <v>0</v>
      </c>
      <c r="AZ700">
        <f>IF(OR($D700="51",$D700="52",$D700="61"),0,(AB700/'Totals and Drop Down Lists'!X$5)*Inputs!F$39)</f>
        <v>0</v>
      </c>
      <c r="BA700">
        <f>IF(OR($D700="51",$D700="52",$D700="61"),0,(AC700/'Totals and Drop Down Lists'!Y$5)*Inputs!G$39)</f>
        <v>0</v>
      </c>
      <c r="BB700">
        <f>IF(OR($D700="51",$D700="52",$D700="61"),0,(AD700/'Totals and Drop Down Lists'!Z$5)*Inputs!H$39)</f>
        <v>0</v>
      </c>
      <c r="BC700">
        <f>IF(OR($D700="51",$D700="52",$D700="61"),0,(AE700/'Totals and Drop Down Lists'!AA$5)*Inputs!I$39)</f>
        <v>0</v>
      </c>
      <c r="BD700">
        <f>IF(OR($D700="51",$D700="52",$D700="61"),0,(AF700/'Totals and Drop Down Lists'!AB$5)*Inputs!J$39)</f>
        <v>0</v>
      </c>
      <c r="BE700">
        <f>IF(OR($D700="51",$D700="52",$D700="61"),0,(AG700/'Totals and Drop Down Lists'!AC$5)*Inputs!K$39)</f>
        <v>0</v>
      </c>
      <c r="BF700">
        <f>IF(OR($D700="51",$D700="52",$D700="61"),0,(AH700/'Totals and Drop Down Lists'!AD$5)*Inputs!L$39)</f>
        <v>0</v>
      </c>
      <c r="BG700" s="10">
        <f t="shared" si="91"/>
        <v>178015.4083873886</v>
      </c>
    </row>
    <row r="701" spans="1:59" ht="28.8">
      <c r="A701" s="1" t="s">
        <v>7419</v>
      </c>
      <c r="B701" s="1" t="s">
        <v>1492</v>
      </c>
      <c r="C701" s="1" t="s">
        <v>929</v>
      </c>
      <c r="D701" s="1" t="s">
        <v>25</v>
      </c>
      <c r="E701" s="1" t="s">
        <v>1566</v>
      </c>
      <c r="F701" s="2">
        <v>128213</v>
      </c>
      <c r="G701" s="2">
        <v>572</v>
      </c>
      <c r="H701" s="2">
        <v>52</v>
      </c>
      <c r="I701" s="2">
        <v>10571</v>
      </c>
      <c r="J701" s="2">
        <v>43975</v>
      </c>
      <c r="K701" s="2">
        <v>9293</v>
      </c>
      <c r="L701" s="2">
        <v>117</v>
      </c>
      <c r="M701" s="2">
        <v>22</v>
      </c>
      <c r="N701" s="2">
        <v>0</v>
      </c>
      <c r="O701" s="2">
        <v>173</v>
      </c>
      <c r="P701" s="2">
        <v>24</v>
      </c>
      <c r="Q701" s="2">
        <v>0</v>
      </c>
      <c r="R701" s="2">
        <v>386</v>
      </c>
      <c r="S701" s="2">
        <v>9847600</v>
      </c>
      <c r="T701" s="2">
        <v>522738900</v>
      </c>
      <c r="U701" s="2">
        <v>987</v>
      </c>
      <c r="V701" s="2">
        <v>254</v>
      </c>
      <c r="W701" s="2">
        <v>0</v>
      </c>
      <c r="X701" s="2">
        <v>1125</v>
      </c>
      <c r="Y701" s="2">
        <v>95</v>
      </c>
      <c r="Z701" s="2">
        <v>810</v>
      </c>
      <c r="AA701" s="9">
        <f t="shared" si="92"/>
        <v>128213</v>
      </c>
      <c r="AB701" s="9">
        <f t="shared" si="93"/>
        <v>9947</v>
      </c>
      <c r="AC701" s="9">
        <f t="shared" si="94"/>
        <v>722</v>
      </c>
      <c r="AD701" s="9">
        <f t="shared" si="95"/>
        <v>386</v>
      </c>
      <c r="AE701" s="44">
        <f t="shared" si="96"/>
        <v>1.3715189486503728E-4</v>
      </c>
      <c r="AF701" s="9">
        <f t="shared" si="97"/>
        <v>871</v>
      </c>
      <c r="AG701" s="9">
        <f t="shared" si="90"/>
        <v>905</v>
      </c>
      <c r="AH701" s="44">
        <f t="shared" si="98"/>
        <v>7.1162263670309904E-5</v>
      </c>
      <c r="AI701">
        <f>AA701/'Totals and Drop Down Lists'!W$6*Inputs!E$37</f>
        <v>116307.19302190514</v>
      </c>
      <c r="AJ701">
        <f>AB701/'Totals and Drop Down Lists'!X$6*Inputs!F$37</f>
        <v>32729.481306883059</v>
      </c>
      <c r="AK701">
        <f>AC701/'Totals and Drop Down Lists'!Y$6*Inputs!G$37</f>
        <v>4759.66788172005</v>
      </c>
      <c r="AL701">
        <f>AD701/'Totals and Drop Down Lists'!Z$6*Inputs!H$37</f>
        <v>3094.7554902176407</v>
      </c>
      <c r="AM701">
        <f>AE701/'Totals and Drop Down Lists'!AA$6*Inputs!I$37</f>
        <v>17073.950292172402</v>
      </c>
      <c r="AN701">
        <f>AF701/'Totals and Drop Down Lists'!AB$6*Inputs!J$37</f>
        <v>17382.279725240271</v>
      </c>
      <c r="AO701">
        <f>AG701/'Totals and Drop Down Lists'!AC$6*Inputs!K$37</f>
        <v>16854.336442077914</v>
      </c>
      <c r="AP701">
        <f>AH701/'Totals and Drop Down Lists'!AD$6*Inputs!L$37</f>
        <v>16746.609037308073</v>
      </c>
      <c r="AQ701">
        <f>IF(OR($D701="51",$D701="52",$D701="61"),(AA701/'Totals and Drop Down Lists'!W$4)*Inputs!E$38,0)</f>
        <v>0</v>
      </c>
      <c r="AR701">
        <f>IF(OR($D701="51",$D701="52",$D701="61"),(AB701/'Totals and Drop Down Lists'!X$4)*Inputs!F$38,0)</f>
        <v>0</v>
      </c>
      <c r="AS701">
        <f>IF(OR($D701="51",$D701="52",$D701="61"),(AC701/'Totals and Drop Down Lists'!Y$4)*Inputs!G$38,0)</f>
        <v>0</v>
      </c>
      <c r="AT701">
        <f>IF(OR($D701="51",$D701="52",$D701="61"),(AD701/'Totals and Drop Down Lists'!Z$4)*Inputs!H$38,0)</f>
        <v>0</v>
      </c>
      <c r="AU701">
        <f>IF(OR($D701="51",$D701="52",$D701="61"),(AE701/'Totals and Drop Down Lists'!AA$4)*Inputs!I$38,0)</f>
        <v>0</v>
      </c>
      <c r="AV701">
        <f>IF(OR($D701="51",$D701="52",$D701="61"),(AF701/'Totals and Drop Down Lists'!AB$4)*Inputs!J$38,0)</f>
        <v>0</v>
      </c>
      <c r="AW701">
        <f>IF(OR($D701="51",$D701="52",$D701="61"),(AG701/'Totals and Drop Down Lists'!AC$4)*Inputs!K$38,0)</f>
        <v>0</v>
      </c>
      <c r="AX701">
        <f>IF(OR($D701="51",$D701="52",$D701="61"),(AH701/'Totals and Drop Down Lists'!AD$4)*Inputs!L$38,0)</f>
        <v>0</v>
      </c>
      <c r="AY701">
        <f>IF(OR($D701="51",$D701="52",$D701="61"),0,(AA701/'Totals and Drop Down Lists'!W$5)*Inputs!E$39)</f>
        <v>0</v>
      </c>
      <c r="AZ701">
        <f>IF(OR($D701="51",$D701="52",$D701="61"),0,(AB701/'Totals and Drop Down Lists'!X$5)*Inputs!F$39)</f>
        <v>0</v>
      </c>
      <c r="BA701">
        <f>IF(OR($D701="51",$D701="52",$D701="61"),0,(AC701/'Totals and Drop Down Lists'!Y$5)*Inputs!G$39)</f>
        <v>0</v>
      </c>
      <c r="BB701">
        <f>IF(OR($D701="51",$D701="52",$D701="61"),0,(AD701/'Totals and Drop Down Lists'!Z$5)*Inputs!H$39)</f>
        <v>0</v>
      </c>
      <c r="BC701">
        <f>IF(OR($D701="51",$D701="52",$D701="61"),0,(AE701/'Totals and Drop Down Lists'!AA$5)*Inputs!I$39)</f>
        <v>0</v>
      </c>
      <c r="BD701">
        <f>IF(OR($D701="51",$D701="52",$D701="61"),0,(AF701/'Totals and Drop Down Lists'!AB$5)*Inputs!J$39)</f>
        <v>0</v>
      </c>
      <c r="BE701">
        <f>IF(OR($D701="51",$D701="52",$D701="61"),0,(AG701/'Totals and Drop Down Lists'!AC$5)*Inputs!K$39)</f>
        <v>0</v>
      </c>
      <c r="BF701">
        <f>IF(OR($D701="51",$D701="52",$D701="61"),0,(AH701/'Totals and Drop Down Lists'!AD$5)*Inputs!L$39)</f>
        <v>0</v>
      </c>
      <c r="BG701" s="10">
        <f t="shared" si="91"/>
        <v>224948.2731975246</v>
      </c>
    </row>
    <row r="702" spans="1:59" ht="28.8">
      <c r="A702" s="1" t="s">
        <v>7419</v>
      </c>
      <c r="B702" s="1" t="s">
        <v>1492</v>
      </c>
      <c r="C702" s="1" t="s">
        <v>1048</v>
      </c>
      <c r="D702" s="1" t="s">
        <v>25</v>
      </c>
      <c r="E702" s="1" t="s">
        <v>1567</v>
      </c>
      <c r="F702" s="2">
        <v>17066</v>
      </c>
      <c r="G702" s="2">
        <v>219</v>
      </c>
      <c r="H702" s="2">
        <v>0</v>
      </c>
      <c r="I702" s="2">
        <v>3889</v>
      </c>
      <c r="J702" s="2">
        <v>6308</v>
      </c>
      <c r="K702" s="2">
        <v>1675</v>
      </c>
      <c r="L702" s="2">
        <v>32</v>
      </c>
      <c r="M702" s="2">
        <v>28</v>
      </c>
      <c r="N702" s="2">
        <v>4</v>
      </c>
      <c r="O702" s="2">
        <v>29</v>
      </c>
      <c r="P702" s="2">
        <v>50</v>
      </c>
      <c r="Q702" s="2">
        <v>13</v>
      </c>
      <c r="R702" s="2">
        <v>567</v>
      </c>
      <c r="S702" s="2">
        <v>927800</v>
      </c>
      <c r="T702" s="2">
        <v>53804400</v>
      </c>
      <c r="U702" s="2">
        <v>126</v>
      </c>
      <c r="V702" s="2">
        <v>104</v>
      </c>
      <c r="W702" s="2">
        <v>19</v>
      </c>
      <c r="X702" s="2">
        <v>375</v>
      </c>
      <c r="Y702" s="2">
        <v>54</v>
      </c>
      <c r="Z702" s="2">
        <v>238</v>
      </c>
      <c r="AA702" s="9">
        <f t="shared" si="92"/>
        <v>17066</v>
      </c>
      <c r="AB702" s="9">
        <f t="shared" si="93"/>
        <v>3670</v>
      </c>
      <c r="AC702" s="9">
        <f t="shared" si="94"/>
        <v>723</v>
      </c>
      <c r="AD702" s="9">
        <f t="shared" si="95"/>
        <v>567</v>
      </c>
      <c r="AE702" s="44">
        <f t="shared" si="96"/>
        <v>3.106230816985113E-5</v>
      </c>
      <c r="AF702" s="9">
        <f t="shared" si="97"/>
        <v>252</v>
      </c>
      <c r="AG702" s="9">
        <f t="shared" si="90"/>
        <v>292</v>
      </c>
      <c r="AH702" s="44">
        <f t="shared" si="98"/>
        <v>2.885074714170912E-5</v>
      </c>
      <c r="AI702">
        <f>AA702/'Totals and Drop Down Lists'!W$6*Inputs!E$37</f>
        <v>15481.25818841953</v>
      </c>
      <c r="AJ702">
        <f>AB702/'Totals and Drop Down Lists'!X$6*Inputs!F$37</f>
        <v>12075.720960717887</v>
      </c>
      <c r="AK702">
        <f>AC702/'Totals and Drop Down Lists'!Y$6*Inputs!G$37</f>
        <v>4766.2602195063664</v>
      </c>
      <c r="AL702">
        <f>AD702/'Totals and Drop Down Lists'!Z$6*Inputs!H$37</f>
        <v>4545.9232200865354</v>
      </c>
      <c r="AM702">
        <f>AE702/'Totals and Drop Down Lists'!AA$6*Inputs!I$37</f>
        <v>3866.9265646972631</v>
      </c>
      <c r="AN702">
        <f>AF702/'Totals and Drop Down Lists'!AB$6*Inputs!J$37</f>
        <v>5029.0866713668747</v>
      </c>
      <c r="AO702">
        <f>AG702/'Totals and Drop Down Lists'!AC$6*Inputs!K$37</f>
        <v>5438.0842442947533</v>
      </c>
      <c r="AP702">
        <f>AH702/'Totals and Drop Down Lists'!AD$6*Inputs!L$37</f>
        <v>6789.4437008756267</v>
      </c>
      <c r="AQ702">
        <f>IF(OR($D702="51",$D702="52",$D702="61"),(AA702/'Totals and Drop Down Lists'!W$4)*Inputs!E$38,0)</f>
        <v>0</v>
      </c>
      <c r="AR702">
        <f>IF(OR($D702="51",$D702="52",$D702="61"),(AB702/'Totals and Drop Down Lists'!X$4)*Inputs!F$38,0)</f>
        <v>0</v>
      </c>
      <c r="AS702">
        <f>IF(OR($D702="51",$D702="52",$D702="61"),(AC702/'Totals and Drop Down Lists'!Y$4)*Inputs!G$38,0)</f>
        <v>0</v>
      </c>
      <c r="AT702">
        <f>IF(OR($D702="51",$D702="52",$D702="61"),(AD702/'Totals and Drop Down Lists'!Z$4)*Inputs!H$38,0)</f>
        <v>0</v>
      </c>
      <c r="AU702">
        <f>IF(OR($D702="51",$D702="52",$D702="61"),(AE702/'Totals and Drop Down Lists'!AA$4)*Inputs!I$38,0)</f>
        <v>0</v>
      </c>
      <c r="AV702">
        <f>IF(OR($D702="51",$D702="52",$D702="61"),(AF702/'Totals and Drop Down Lists'!AB$4)*Inputs!J$38,0)</f>
        <v>0</v>
      </c>
      <c r="AW702">
        <f>IF(OR($D702="51",$D702="52",$D702="61"),(AG702/'Totals and Drop Down Lists'!AC$4)*Inputs!K$38,0)</f>
        <v>0</v>
      </c>
      <c r="AX702">
        <f>IF(OR($D702="51",$D702="52",$D702="61"),(AH702/'Totals and Drop Down Lists'!AD$4)*Inputs!L$38,0)</f>
        <v>0</v>
      </c>
      <c r="AY702">
        <f>IF(OR($D702="51",$D702="52",$D702="61"),0,(AA702/'Totals and Drop Down Lists'!W$5)*Inputs!E$39)</f>
        <v>0</v>
      </c>
      <c r="AZ702">
        <f>IF(OR($D702="51",$D702="52",$D702="61"),0,(AB702/'Totals and Drop Down Lists'!X$5)*Inputs!F$39)</f>
        <v>0</v>
      </c>
      <c r="BA702">
        <f>IF(OR($D702="51",$D702="52",$D702="61"),0,(AC702/'Totals and Drop Down Lists'!Y$5)*Inputs!G$39)</f>
        <v>0</v>
      </c>
      <c r="BB702">
        <f>IF(OR($D702="51",$D702="52",$D702="61"),0,(AD702/'Totals and Drop Down Lists'!Z$5)*Inputs!H$39)</f>
        <v>0</v>
      </c>
      <c r="BC702">
        <f>IF(OR($D702="51",$D702="52",$D702="61"),0,(AE702/'Totals and Drop Down Lists'!AA$5)*Inputs!I$39)</f>
        <v>0</v>
      </c>
      <c r="BD702">
        <f>IF(OR($D702="51",$D702="52",$D702="61"),0,(AF702/'Totals and Drop Down Lists'!AB$5)*Inputs!J$39)</f>
        <v>0</v>
      </c>
      <c r="BE702">
        <f>IF(OR($D702="51",$D702="52",$D702="61"),0,(AG702/'Totals and Drop Down Lists'!AC$5)*Inputs!K$39)</f>
        <v>0</v>
      </c>
      <c r="BF702">
        <f>IF(OR($D702="51",$D702="52",$D702="61"),0,(AH702/'Totals and Drop Down Lists'!AD$5)*Inputs!L$39)</f>
        <v>0</v>
      </c>
      <c r="BG702" s="10">
        <f t="shared" si="91"/>
        <v>57992.703769964835</v>
      </c>
    </row>
    <row r="703" spans="1:59" ht="28.8">
      <c r="A703" s="1" t="s">
        <v>7419</v>
      </c>
      <c r="B703" s="1" t="s">
        <v>1492</v>
      </c>
      <c r="C703" s="1" t="s">
        <v>1568</v>
      </c>
      <c r="D703" s="1" t="s">
        <v>25</v>
      </c>
      <c r="E703" s="1" t="s">
        <v>1569</v>
      </c>
      <c r="F703" s="2">
        <v>129397</v>
      </c>
      <c r="G703" s="2">
        <v>612</v>
      </c>
      <c r="H703" s="2">
        <v>70</v>
      </c>
      <c r="I703" s="2">
        <v>16305</v>
      </c>
      <c r="J703" s="2">
        <v>46912</v>
      </c>
      <c r="K703" s="2">
        <v>11986</v>
      </c>
      <c r="L703" s="2">
        <v>271</v>
      </c>
      <c r="M703" s="2">
        <v>0</v>
      </c>
      <c r="N703" s="2">
        <v>11</v>
      </c>
      <c r="O703" s="2">
        <v>460</v>
      </c>
      <c r="P703" s="2">
        <v>165</v>
      </c>
      <c r="Q703" s="2">
        <v>16</v>
      </c>
      <c r="R703" s="2">
        <v>2404</v>
      </c>
      <c r="S703" s="2">
        <v>10828300</v>
      </c>
      <c r="T703" s="2">
        <v>523058700</v>
      </c>
      <c r="U703" s="2">
        <v>963</v>
      </c>
      <c r="V703" s="2">
        <v>793</v>
      </c>
      <c r="W703" s="2">
        <v>0</v>
      </c>
      <c r="X703" s="2">
        <v>3167</v>
      </c>
      <c r="Y703" s="2">
        <v>304</v>
      </c>
      <c r="Z703" s="2">
        <v>2004</v>
      </c>
      <c r="AA703" s="9">
        <f t="shared" si="92"/>
        <v>129397</v>
      </c>
      <c r="AB703" s="9">
        <f t="shared" si="93"/>
        <v>15623</v>
      </c>
      <c r="AC703" s="9">
        <f t="shared" si="94"/>
        <v>3327</v>
      </c>
      <c r="AD703" s="9">
        <f t="shared" si="95"/>
        <v>2404</v>
      </c>
      <c r="AE703" s="44">
        <f t="shared" si="96"/>
        <v>2.1387517802138546E-4</v>
      </c>
      <c r="AF703" s="9">
        <f t="shared" si="97"/>
        <v>2374</v>
      </c>
      <c r="AG703" s="9">
        <f t="shared" si="90"/>
        <v>2308</v>
      </c>
      <c r="AH703" s="44">
        <f t="shared" si="98"/>
        <v>2.1942050766041876E-4</v>
      </c>
      <c r="AI703">
        <f>AA703/'Totals and Drop Down Lists'!W$6*Inputs!E$37</f>
        <v>117381.24726397058</v>
      </c>
      <c r="AJ703">
        <f>AB703/'Totals and Drop Down Lists'!X$6*Inputs!F$37</f>
        <v>51405.71895621132</v>
      </c>
      <c r="AK703">
        <f>AC703/'Totals and Drop Down Lists'!Y$6*Inputs!G$37</f>
        <v>21932.707815072867</v>
      </c>
      <c r="AL703">
        <f>AD703/'Totals and Drop Down Lists'!Z$6*Inputs!H$37</f>
        <v>19274.073053065309</v>
      </c>
      <c r="AM703">
        <f>AE703/'Totals and Drop Down Lists'!AA$6*Inputs!I$37</f>
        <v>26625.181969669942</v>
      </c>
      <c r="AN703">
        <f>AF703/'Totals and Drop Down Lists'!AB$6*Inputs!J$37</f>
        <v>47377.189515178419</v>
      </c>
      <c r="AO703">
        <f>AG703/'Totals and Drop Down Lists'!AC$6*Inputs!K$37</f>
        <v>42983.213821343459</v>
      </c>
      <c r="AP703">
        <f>AH703/'Totals and Drop Down Lists'!AD$6*Inputs!L$37</f>
        <v>51636.208111375439</v>
      </c>
      <c r="AQ703">
        <f>IF(OR($D703="51",$D703="52",$D703="61"),(AA703/'Totals and Drop Down Lists'!W$4)*Inputs!E$38,0)</f>
        <v>0</v>
      </c>
      <c r="AR703">
        <f>IF(OR($D703="51",$D703="52",$D703="61"),(AB703/'Totals and Drop Down Lists'!X$4)*Inputs!F$38,0)</f>
        <v>0</v>
      </c>
      <c r="AS703">
        <f>IF(OR($D703="51",$D703="52",$D703="61"),(AC703/'Totals and Drop Down Lists'!Y$4)*Inputs!G$38,0)</f>
        <v>0</v>
      </c>
      <c r="AT703">
        <f>IF(OR($D703="51",$D703="52",$D703="61"),(AD703/'Totals and Drop Down Lists'!Z$4)*Inputs!H$38,0)</f>
        <v>0</v>
      </c>
      <c r="AU703">
        <f>IF(OR($D703="51",$D703="52",$D703="61"),(AE703/'Totals and Drop Down Lists'!AA$4)*Inputs!I$38,0)</f>
        <v>0</v>
      </c>
      <c r="AV703">
        <f>IF(OR($D703="51",$D703="52",$D703="61"),(AF703/'Totals and Drop Down Lists'!AB$4)*Inputs!J$38,0)</f>
        <v>0</v>
      </c>
      <c r="AW703">
        <f>IF(OR($D703="51",$D703="52",$D703="61"),(AG703/'Totals and Drop Down Lists'!AC$4)*Inputs!K$38,0)</f>
        <v>0</v>
      </c>
      <c r="AX703">
        <f>IF(OR($D703="51",$D703="52",$D703="61"),(AH703/'Totals and Drop Down Lists'!AD$4)*Inputs!L$38,0)</f>
        <v>0</v>
      </c>
      <c r="AY703">
        <f>IF(OR($D703="51",$D703="52",$D703="61"),0,(AA703/'Totals and Drop Down Lists'!W$5)*Inputs!E$39)</f>
        <v>0</v>
      </c>
      <c r="AZ703">
        <f>IF(OR($D703="51",$D703="52",$D703="61"),0,(AB703/'Totals and Drop Down Lists'!X$5)*Inputs!F$39)</f>
        <v>0</v>
      </c>
      <c r="BA703">
        <f>IF(OR($D703="51",$D703="52",$D703="61"),0,(AC703/'Totals and Drop Down Lists'!Y$5)*Inputs!G$39)</f>
        <v>0</v>
      </c>
      <c r="BB703">
        <f>IF(OR($D703="51",$D703="52",$D703="61"),0,(AD703/'Totals and Drop Down Lists'!Z$5)*Inputs!H$39)</f>
        <v>0</v>
      </c>
      <c r="BC703">
        <f>IF(OR($D703="51",$D703="52",$D703="61"),0,(AE703/'Totals and Drop Down Lists'!AA$5)*Inputs!I$39)</f>
        <v>0</v>
      </c>
      <c r="BD703">
        <f>IF(OR($D703="51",$D703="52",$D703="61"),0,(AF703/'Totals and Drop Down Lists'!AB$5)*Inputs!J$39)</f>
        <v>0</v>
      </c>
      <c r="BE703">
        <f>IF(OR($D703="51",$D703="52",$D703="61"),0,(AG703/'Totals and Drop Down Lists'!AC$5)*Inputs!K$39)</f>
        <v>0</v>
      </c>
      <c r="BF703">
        <f>IF(OR($D703="51",$D703="52",$D703="61"),0,(AH703/'Totals and Drop Down Lists'!AD$5)*Inputs!L$39)</f>
        <v>0</v>
      </c>
      <c r="BG703" s="10">
        <f t="shared" si="91"/>
        <v>378615.54050588736</v>
      </c>
    </row>
    <row r="704" spans="1:59" ht="28.8">
      <c r="A704" s="1" t="s">
        <v>7419</v>
      </c>
      <c r="B704" s="1" t="s">
        <v>1492</v>
      </c>
      <c r="C704" s="1" t="s">
        <v>1570</v>
      </c>
      <c r="D704" s="1" t="s">
        <v>25</v>
      </c>
      <c r="E704" s="1" t="s">
        <v>1571</v>
      </c>
      <c r="F704" s="2">
        <v>12607</v>
      </c>
      <c r="G704" s="2">
        <v>226</v>
      </c>
      <c r="H704" s="2">
        <v>0</v>
      </c>
      <c r="I704" s="2">
        <v>2568</v>
      </c>
      <c r="J704" s="2">
        <v>4620</v>
      </c>
      <c r="K704" s="2">
        <v>971</v>
      </c>
      <c r="L704" s="2">
        <v>14</v>
      </c>
      <c r="M704" s="2">
        <v>0</v>
      </c>
      <c r="N704" s="2">
        <v>10</v>
      </c>
      <c r="O704" s="2">
        <v>38</v>
      </c>
      <c r="P704" s="2">
        <v>2</v>
      </c>
      <c r="Q704" s="2">
        <v>0</v>
      </c>
      <c r="R704" s="2">
        <v>211</v>
      </c>
      <c r="S704" s="2">
        <v>587500</v>
      </c>
      <c r="T704" s="2">
        <v>26806900</v>
      </c>
      <c r="U704" s="2">
        <v>94</v>
      </c>
      <c r="V704" s="2">
        <v>90</v>
      </c>
      <c r="W704" s="2">
        <v>0</v>
      </c>
      <c r="X704" s="2">
        <v>375</v>
      </c>
      <c r="Y704" s="2">
        <v>34</v>
      </c>
      <c r="Z704" s="2">
        <v>255</v>
      </c>
      <c r="AA704" s="9">
        <f t="shared" si="92"/>
        <v>12607</v>
      </c>
      <c r="AB704" s="9">
        <f t="shared" si="93"/>
        <v>2342</v>
      </c>
      <c r="AC704" s="9">
        <f t="shared" si="94"/>
        <v>275</v>
      </c>
      <c r="AD704" s="9">
        <f t="shared" si="95"/>
        <v>211</v>
      </c>
      <c r="AE704" s="44">
        <f t="shared" si="96"/>
        <v>1.4252540054814294E-5</v>
      </c>
      <c r="AF704" s="9">
        <f t="shared" si="97"/>
        <v>285</v>
      </c>
      <c r="AG704" s="9">
        <f t="shared" si="90"/>
        <v>289</v>
      </c>
      <c r="AH704" s="44">
        <f t="shared" si="98"/>
        <v>2.2600923402512739E-5</v>
      </c>
      <c r="AI704">
        <f>AA704/'Totals and Drop Down Lists'!W$6*Inputs!E$37</f>
        <v>11436.319112938299</v>
      </c>
      <c r="AJ704">
        <f>AB704/'Totals and Drop Down Lists'!X$6*Inputs!F$37</f>
        <v>7706.0867820167005</v>
      </c>
      <c r="AK704">
        <f>AC704/'Totals and Drop Down Lists'!Y$6*Inputs!G$37</f>
        <v>1812.8928912368613</v>
      </c>
      <c r="AL704">
        <f>AD704/'Totals and Drop Down Lists'!Z$6*Inputs!H$37</f>
        <v>1691.6927679687105</v>
      </c>
      <c r="AM704">
        <f>AE704/'Totals and Drop Down Lists'!AA$6*Inputs!I$37</f>
        <v>1774.2894523809407</v>
      </c>
      <c r="AN704">
        <f>AF704/'Totals and Drop Down Lists'!AB$6*Inputs!J$37</f>
        <v>5687.6575449982511</v>
      </c>
      <c r="AO704">
        <f>AG704/'Totals and Drop Down Lists'!AC$6*Inputs!K$37</f>
        <v>5382.2135157574776</v>
      </c>
      <c r="AP704">
        <f>AH704/'Totals and Drop Down Lists'!AD$6*Inputs!L$37</f>
        <v>5318.6732487535992</v>
      </c>
      <c r="AQ704">
        <f>IF(OR($D704="51",$D704="52",$D704="61"),(AA704/'Totals and Drop Down Lists'!W$4)*Inputs!E$38,0)</f>
        <v>0</v>
      </c>
      <c r="AR704">
        <f>IF(OR($D704="51",$D704="52",$D704="61"),(AB704/'Totals and Drop Down Lists'!X$4)*Inputs!F$38,0)</f>
        <v>0</v>
      </c>
      <c r="AS704">
        <f>IF(OR($D704="51",$D704="52",$D704="61"),(AC704/'Totals and Drop Down Lists'!Y$4)*Inputs!G$38,0)</f>
        <v>0</v>
      </c>
      <c r="AT704">
        <f>IF(OR($D704="51",$D704="52",$D704="61"),(AD704/'Totals and Drop Down Lists'!Z$4)*Inputs!H$38,0)</f>
        <v>0</v>
      </c>
      <c r="AU704">
        <f>IF(OR($D704="51",$D704="52",$D704="61"),(AE704/'Totals and Drop Down Lists'!AA$4)*Inputs!I$38,0)</f>
        <v>0</v>
      </c>
      <c r="AV704">
        <f>IF(OR($D704="51",$D704="52",$D704="61"),(AF704/'Totals and Drop Down Lists'!AB$4)*Inputs!J$38,0)</f>
        <v>0</v>
      </c>
      <c r="AW704">
        <f>IF(OR($D704="51",$D704="52",$D704="61"),(AG704/'Totals and Drop Down Lists'!AC$4)*Inputs!K$38,0)</f>
        <v>0</v>
      </c>
      <c r="AX704">
        <f>IF(OR($D704="51",$D704="52",$D704="61"),(AH704/'Totals and Drop Down Lists'!AD$4)*Inputs!L$38,0)</f>
        <v>0</v>
      </c>
      <c r="AY704">
        <f>IF(OR($D704="51",$D704="52",$D704="61"),0,(AA704/'Totals and Drop Down Lists'!W$5)*Inputs!E$39)</f>
        <v>0</v>
      </c>
      <c r="AZ704">
        <f>IF(OR($D704="51",$D704="52",$D704="61"),0,(AB704/'Totals and Drop Down Lists'!X$5)*Inputs!F$39)</f>
        <v>0</v>
      </c>
      <c r="BA704">
        <f>IF(OR($D704="51",$D704="52",$D704="61"),0,(AC704/'Totals and Drop Down Lists'!Y$5)*Inputs!G$39)</f>
        <v>0</v>
      </c>
      <c r="BB704">
        <f>IF(OR($D704="51",$D704="52",$D704="61"),0,(AD704/'Totals and Drop Down Lists'!Z$5)*Inputs!H$39)</f>
        <v>0</v>
      </c>
      <c r="BC704">
        <f>IF(OR($D704="51",$D704="52",$D704="61"),0,(AE704/'Totals and Drop Down Lists'!AA$5)*Inputs!I$39)</f>
        <v>0</v>
      </c>
      <c r="BD704">
        <f>IF(OR($D704="51",$D704="52",$D704="61"),0,(AF704/'Totals and Drop Down Lists'!AB$5)*Inputs!J$39)</f>
        <v>0</v>
      </c>
      <c r="BE704">
        <f>IF(OR($D704="51",$D704="52",$D704="61"),0,(AG704/'Totals and Drop Down Lists'!AC$5)*Inputs!K$39)</f>
        <v>0</v>
      </c>
      <c r="BF704">
        <f>IF(OR($D704="51",$D704="52",$D704="61"),0,(AH704/'Totals and Drop Down Lists'!AD$5)*Inputs!L$39)</f>
        <v>0</v>
      </c>
      <c r="BG704" s="10">
        <f t="shared" si="91"/>
        <v>40809.825316050839</v>
      </c>
    </row>
    <row r="705" spans="1:59" ht="28.8">
      <c r="A705" s="1" t="s">
        <v>7419</v>
      </c>
      <c r="B705" s="1" t="s">
        <v>1492</v>
      </c>
      <c r="C705" s="1" t="s">
        <v>1572</v>
      </c>
      <c r="D705" s="1" t="s">
        <v>25</v>
      </c>
      <c r="E705" s="1" t="s">
        <v>1573</v>
      </c>
      <c r="F705" s="2">
        <v>23521</v>
      </c>
      <c r="G705" s="2">
        <v>790</v>
      </c>
      <c r="H705" s="2">
        <v>41</v>
      </c>
      <c r="I705" s="2">
        <v>7168</v>
      </c>
      <c r="J705" s="2">
        <v>8832</v>
      </c>
      <c r="K705" s="2">
        <v>3553</v>
      </c>
      <c r="L705" s="2">
        <v>71</v>
      </c>
      <c r="M705" s="2">
        <v>7</v>
      </c>
      <c r="N705" s="2">
        <v>15</v>
      </c>
      <c r="O705" s="2">
        <v>169</v>
      </c>
      <c r="P705" s="2">
        <v>19</v>
      </c>
      <c r="Q705" s="2">
        <v>0</v>
      </c>
      <c r="R705" s="2">
        <v>642</v>
      </c>
      <c r="S705" s="2">
        <v>1892700</v>
      </c>
      <c r="T705" s="2">
        <v>101698800</v>
      </c>
      <c r="U705" s="2">
        <v>370</v>
      </c>
      <c r="V705" s="2">
        <v>175</v>
      </c>
      <c r="W705" s="2">
        <v>145</v>
      </c>
      <c r="X705" s="2">
        <v>1169</v>
      </c>
      <c r="Y705" s="2">
        <v>115</v>
      </c>
      <c r="Z705" s="2">
        <v>809</v>
      </c>
      <c r="AA705" s="9">
        <f t="shared" si="92"/>
        <v>23521</v>
      </c>
      <c r="AB705" s="9">
        <f t="shared" si="93"/>
        <v>6337</v>
      </c>
      <c r="AC705" s="9">
        <f t="shared" si="94"/>
        <v>923</v>
      </c>
      <c r="AD705" s="9">
        <f t="shared" si="95"/>
        <v>642</v>
      </c>
      <c r="AE705" s="44">
        <f t="shared" si="96"/>
        <v>9.9822200782513697E-5</v>
      </c>
      <c r="AF705" s="9">
        <f t="shared" si="97"/>
        <v>849</v>
      </c>
      <c r="AG705" s="9">
        <f t="shared" si="90"/>
        <v>924</v>
      </c>
      <c r="AH705" s="44">
        <f t="shared" si="98"/>
        <v>1.383117908692611E-4</v>
      </c>
      <c r="AI705">
        <f>AA705/'Totals and Drop Down Lists'!W$6*Inputs!E$37</f>
        <v>21336.849516571885</v>
      </c>
      <c r="AJ705">
        <f>AB705/'Totals and Drop Down Lists'!X$6*Inputs!F$37</f>
        <v>20851.183577130589</v>
      </c>
      <c r="AK705">
        <f>AC705/'Totals and Drop Down Lists'!Y$6*Inputs!G$37</f>
        <v>6084.7277767695377</v>
      </c>
      <c r="AL705">
        <f>AD705/'Totals and Drop Down Lists'!Z$6*Inputs!H$37</f>
        <v>5147.2358153360765</v>
      </c>
      <c r="AM705">
        <f>AE705/'Totals and Drop Down Lists'!AA$6*Inputs!I$37</f>
        <v>12426.80092676114</v>
      </c>
      <c r="AN705">
        <f>AF705/'Totals and Drop Down Lists'!AB$6*Inputs!J$37</f>
        <v>16943.232476152687</v>
      </c>
      <c r="AO705">
        <f>AG705/'Totals and Drop Down Lists'!AC$6*Inputs!K$37</f>
        <v>17208.184389480655</v>
      </c>
      <c r="AP705">
        <f>AH705/'Totals and Drop Down Lists'!AD$6*Inputs!L$37</f>
        <v>32548.901165770705</v>
      </c>
      <c r="AQ705">
        <f>IF(OR($D705="51",$D705="52",$D705="61"),(AA705/'Totals and Drop Down Lists'!W$4)*Inputs!E$38,0)</f>
        <v>0</v>
      </c>
      <c r="AR705">
        <f>IF(OR($D705="51",$D705="52",$D705="61"),(AB705/'Totals and Drop Down Lists'!X$4)*Inputs!F$38,0)</f>
        <v>0</v>
      </c>
      <c r="AS705">
        <f>IF(OR($D705="51",$D705="52",$D705="61"),(AC705/'Totals and Drop Down Lists'!Y$4)*Inputs!G$38,0)</f>
        <v>0</v>
      </c>
      <c r="AT705">
        <f>IF(OR($D705="51",$D705="52",$D705="61"),(AD705/'Totals and Drop Down Lists'!Z$4)*Inputs!H$38,0)</f>
        <v>0</v>
      </c>
      <c r="AU705">
        <f>IF(OR($D705="51",$D705="52",$D705="61"),(AE705/'Totals and Drop Down Lists'!AA$4)*Inputs!I$38,0)</f>
        <v>0</v>
      </c>
      <c r="AV705">
        <f>IF(OR($D705="51",$D705="52",$D705="61"),(AF705/'Totals and Drop Down Lists'!AB$4)*Inputs!J$38,0)</f>
        <v>0</v>
      </c>
      <c r="AW705">
        <f>IF(OR($D705="51",$D705="52",$D705="61"),(AG705/'Totals and Drop Down Lists'!AC$4)*Inputs!K$38,0)</f>
        <v>0</v>
      </c>
      <c r="AX705">
        <f>IF(OR($D705="51",$D705="52",$D705="61"),(AH705/'Totals and Drop Down Lists'!AD$4)*Inputs!L$38,0)</f>
        <v>0</v>
      </c>
      <c r="AY705">
        <f>IF(OR($D705="51",$D705="52",$D705="61"),0,(AA705/'Totals and Drop Down Lists'!W$5)*Inputs!E$39)</f>
        <v>0</v>
      </c>
      <c r="AZ705">
        <f>IF(OR($D705="51",$D705="52",$D705="61"),0,(AB705/'Totals and Drop Down Lists'!X$5)*Inputs!F$39)</f>
        <v>0</v>
      </c>
      <c r="BA705">
        <f>IF(OR($D705="51",$D705="52",$D705="61"),0,(AC705/'Totals and Drop Down Lists'!Y$5)*Inputs!G$39)</f>
        <v>0</v>
      </c>
      <c r="BB705">
        <f>IF(OR($D705="51",$D705="52",$D705="61"),0,(AD705/'Totals and Drop Down Lists'!Z$5)*Inputs!H$39)</f>
        <v>0</v>
      </c>
      <c r="BC705">
        <f>IF(OR($D705="51",$D705="52",$D705="61"),0,(AE705/'Totals and Drop Down Lists'!AA$5)*Inputs!I$39)</f>
        <v>0</v>
      </c>
      <c r="BD705">
        <f>IF(OR($D705="51",$D705="52",$D705="61"),0,(AF705/'Totals and Drop Down Lists'!AB$5)*Inputs!J$39)</f>
        <v>0</v>
      </c>
      <c r="BE705">
        <f>IF(OR($D705="51",$D705="52",$D705="61"),0,(AG705/'Totals and Drop Down Lists'!AC$5)*Inputs!K$39)</f>
        <v>0</v>
      </c>
      <c r="BF705">
        <f>IF(OR($D705="51",$D705="52",$D705="61"),0,(AH705/'Totals and Drop Down Lists'!AD$5)*Inputs!L$39)</f>
        <v>0</v>
      </c>
      <c r="BG705" s="10">
        <f t="shared" si="91"/>
        <v>132547.11564397326</v>
      </c>
    </row>
    <row r="706" spans="1:59" ht="28.8">
      <c r="A706" s="1" t="s">
        <v>7419</v>
      </c>
      <c r="B706" s="1" t="s">
        <v>1492</v>
      </c>
      <c r="C706" s="1" t="s">
        <v>1574</v>
      </c>
      <c r="D706" s="1" t="s">
        <v>25</v>
      </c>
      <c r="E706" s="1" t="s">
        <v>1575</v>
      </c>
      <c r="F706" s="2">
        <v>16580</v>
      </c>
      <c r="G706" s="2">
        <v>107</v>
      </c>
      <c r="H706" s="2">
        <v>11</v>
      </c>
      <c r="I706" s="2">
        <v>2448</v>
      </c>
      <c r="J706" s="2">
        <v>6325</v>
      </c>
      <c r="K706" s="2">
        <v>1401</v>
      </c>
      <c r="L706" s="2">
        <v>22</v>
      </c>
      <c r="M706" s="2">
        <v>5</v>
      </c>
      <c r="N706" s="2">
        <v>24</v>
      </c>
      <c r="O706" s="2">
        <v>10</v>
      </c>
      <c r="P706" s="2">
        <v>0</v>
      </c>
      <c r="Q706" s="2">
        <v>29</v>
      </c>
      <c r="R706" s="2">
        <v>461</v>
      </c>
      <c r="S706" s="2">
        <v>826500</v>
      </c>
      <c r="T706" s="2">
        <v>45280900</v>
      </c>
      <c r="U706" s="2">
        <v>191</v>
      </c>
      <c r="V706" s="2">
        <v>185</v>
      </c>
      <c r="W706" s="2">
        <v>25</v>
      </c>
      <c r="X706" s="2">
        <v>430</v>
      </c>
      <c r="Y706" s="2">
        <v>35</v>
      </c>
      <c r="Z706" s="2">
        <v>219</v>
      </c>
      <c r="AA706" s="9">
        <f t="shared" si="92"/>
        <v>16580</v>
      </c>
      <c r="AB706" s="9">
        <f t="shared" si="93"/>
        <v>2330</v>
      </c>
      <c r="AC706" s="9">
        <f t="shared" si="94"/>
        <v>551</v>
      </c>
      <c r="AD706" s="9">
        <f t="shared" si="95"/>
        <v>461</v>
      </c>
      <c r="AE706" s="44">
        <f t="shared" si="96"/>
        <v>2.16726255080114E-5</v>
      </c>
      <c r="AF706" s="9">
        <f t="shared" si="97"/>
        <v>220</v>
      </c>
      <c r="AG706" s="9">
        <f t="shared" ref="AG706:AG769" si="99">Y706+Z706</f>
        <v>254</v>
      </c>
      <c r="AH706" s="44">
        <f t="shared" si="98"/>
        <v>2.0934491116583802E-5</v>
      </c>
      <c r="AI706">
        <f>AA706/'Totals and Drop Down Lists'!W$6*Inputs!E$37</f>
        <v>15040.387950544697</v>
      </c>
      <c r="AJ706">
        <f>AB706/'Totals and Drop Down Lists'!X$6*Inputs!F$37</f>
        <v>7666.6021358236176</v>
      </c>
      <c r="AK706">
        <f>AC706/'Totals and Drop Down Lists'!Y$6*Inputs!G$37</f>
        <v>3632.3781202600385</v>
      </c>
      <c r="AL706">
        <f>AD706/'Totals and Drop Down Lists'!Z$6*Inputs!H$37</f>
        <v>3696.0680854671828</v>
      </c>
      <c r="AM706">
        <f>AE706/'Totals and Drop Down Lists'!AA$6*Inputs!I$37</f>
        <v>2698.0110700532805</v>
      </c>
      <c r="AN706">
        <f>AF706/'Totals and Drop Down Lists'!AB$6*Inputs!J$37</f>
        <v>4390.4724908758435</v>
      </c>
      <c r="AO706">
        <f>AG706/'Totals and Drop Down Lists'!AC$6*Inputs!K$37</f>
        <v>4730.3883494892707</v>
      </c>
      <c r="AP706">
        <f>AH706/'Totals and Drop Down Lists'!AD$6*Inputs!L$37</f>
        <v>4926.5118904683814</v>
      </c>
      <c r="AQ706">
        <f>IF(OR($D706="51",$D706="52",$D706="61"),(AA706/'Totals and Drop Down Lists'!W$4)*Inputs!E$38,0)</f>
        <v>0</v>
      </c>
      <c r="AR706">
        <f>IF(OR($D706="51",$D706="52",$D706="61"),(AB706/'Totals and Drop Down Lists'!X$4)*Inputs!F$38,0)</f>
        <v>0</v>
      </c>
      <c r="AS706">
        <f>IF(OR($D706="51",$D706="52",$D706="61"),(AC706/'Totals and Drop Down Lists'!Y$4)*Inputs!G$38,0)</f>
        <v>0</v>
      </c>
      <c r="AT706">
        <f>IF(OR($D706="51",$D706="52",$D706="61"),(AD706/'Totals and Drop Down Lists'!Z$4)*Inputs!H$38,0)</f>
        <v>0</v>
      </c>
      <c r="AU706">
        <f>IF(OR($D706="51",$D706="52",$D706="61"),(AE706/'Totals and Drop Down Lists'!AA$4)*Inputs!I$38,0)</f>
        <v>0</v>
      </c>
      <c r="AV706">
        <f>IF(OR($D706="51",$D706="52",$D706="61"),(AF706/'Totals and Drop Down Lists'!AB$4)*Inputs!J$38,0)</f>
        <v>0</v>
      </c>
      <c r="AW706">
        <f>IF(OR($D706="51",$D706="52",$D706="61"),(AG706/'Totals and Drop Down Lists'!AC$4)*Inputs!K$38,0)</f>
        <v>0</v>
      </c>
      <c r="AX706">
        <f>IF(OR($D706="51",$D706="52",$D706="61"),(AH706/'Totals and Drop Down Lists'!AD$4)*Inputs!L$38,0)</f>
        <v>0</v>
      </c>
      <c r="AY706">
        <f>IF(OR($D706="51",$D706="52",$D706="61"),0,(AA706/'Totals and Drop Down Lists'!W$5)*Inputs!E$39)</f>
        <v>0</v>
      </c>
      <c r="AZ706">
        <f>IF(OR($D706="51",$D706="52",$D706="61"),0,(AB706/'Totals and Drop Down Lists'!X$5)*Inputs!F$39)</f>
        <v>0</v>
      </c>
      <c r="BA706">
        <f>IF(OR($D706="51",$D706="52",$D706="61"),0,(AC706/'Totals and Drop Down Lists'!Y$5)*Inputs!G$39)</f>
        <v>0</v>
      </c>
      <c r="BB706">
        <f>IF(OR($D706="51",$D706="52",$D706="61"),0,(AD706/'Totals and Drop Down Lists'!Z$5)*Inputs!H$39)</f>
        <v>0</v>
      </c>
      <c r="BC706">
        <f>IF(OR($D706="51",$D706="52",$D706="61"),0,(AE706/'Totals and Drop Down Lists'!AA$5)*Inputs!I$39)</f>
        <v>0</v>
      </c>
      <c r="BD706">
        <f>IF(OR($D706="51",$D706="52",$D706="61"),0,(AF706/'Totals and Drop Down Lists'!AB$5)*Inputs!J$39)</f>
        <v>0</v>
      </c>
      <c r="BE706">
        <f>IF(OR($D706="51",$D706="52",$D706="61"),0,(AG706/'Totals and Drop Down Lists'!AC$5)*Inputs!K$39)</f>
        <v>0</v>
      </c>
      <c r="BF706">
        <f>IF(OR($D706="51",$D706="52",$D706="61"),0,(AH706/'Totals and Drop Down Lists'!AD$5)*Inputs!L$39)</f>
        <v>0</v>
      </c>
      <c r="BG706" s="10">
        <f t="shared" ref="BG706:BG769" si="100">SUM(AI706:BF706)</f>
        <v>46780.820092982314</v>
      </c>
    </row>
    <row r="707" spans="1:59" ht="28.8">
      <c r="A707" s="1" t="s">
        <v>7419</v>
      </c>
      <c r="B707" s="1" t="s">
        <v>1492</v>
      </c>
      <c r="C707" s="1" t="s">
        <v>1576</v>
      </c>
      <c r="D707" s="1" t="s">
        <v>25</v>
      </c>
      <c r="E707" s="1" t="s">
        <v>1577</v>
      </c>
      <c r="F707" s="2">
        <v>22387</v>
      </c>
      <c r="G707" s="2">
        <v>189</v>
      </c>
      <c r="H707" s="2">
        <v>17</v>
      </c>
      <c r="I707" s="2">
        <v>3430</v>
      </c>
      <c r="J707" s="2">
        <v>8506</v>
      </c>
      <c r="K707" s="2">
        <v>2237</v>
      </c>
      <c r="L707" s="2">
        <v>29</v>
      </c>
      <c r="M707" s="2">
        <v>0</v>
      </c>
      <c r="N707" s="2">
        <v>0</v>
      </c>
      <c r="O707" s="2">
        <v>127</v>
      </c>
      <c r="P707" s="2">
        <v>13</v>
      </c>
      <c r="Q707" s="2">
        <v>0</v>
      </c>
      <c r="R707" s="2">
        <v>133</v>
      </c>
      <c r="S707" s="2">
        <v>2075400</v>
      </c>
      <c r="T707" s="2">
        <v>97123400</v>
      </c>
      <c r="U707" s="2">
        <v>42</v>
      </c>
      <c r="V707" s="2">
        <v>100</v>
      </c>
      <c r="W707" s="2">
        <v>0</v>
      </c>
      <c r="X707" s="2">
        <v>335</v>
      </c>
      <c r="Y707" s="2">
        <v>95</v>
      </c>
      <c r="Z707" s="2">
        <v>160</v>
      </c>
      <c r="AA707" s="9">
        <f t="shared" ref="AA707:AA770" si="101">F707</f>
        <v>22387</v>
      </c>
      <c r="AB707" s="9">
        <f t="shared" ref="AB707:AB770" si="102">I707-G707-H707</f>
        <v>3224</v>
      </c>
      <c r="AC707" s="9">
        <f t="shared" ref="AC707:AC770" si="103">L707+M707+N707+O707+P707+Q707+R707</f>
        <v>302</v>
      </c>
      <c r="AD707" s="9">
        <f t="shared" ref="AD707:AD770" si="104">R707</f>
        <v>133</v>
      </c>
      <c r="AE707" s="44">
        <f t="shared" ref="AE707:AE770" si="105">IF(ISERROR(((K707^2)*SUM(J:J))/((SUM(K:K)^2)*J707)), 0, ((K707^2)*SUM(J:J))/((SUM(K:K)^2)*J707))</f>
        <v>4.1086805461136698E-5</v>
      </c>
      <c r="AF707" s="9">
        <f t="shared" ref="AF707:AF770" si="106">-IF((W707+V707-X707)&gt;0, 0, (W707+V707-X707))</f>
        <v>235</v>
      </c>
      <c r="AG707" s="9">
        <f t="shared" si="99"/>
        <v>255</v>
      </c>
      <c r="AH707" s="44">
        <f t="shared" ref="AH707:AH770" si="107">(K707*SUM(J:J)*AG707)/(J707*SUM(K:K)*SUM(AG:AG))</f>
        <v>2.4953523195500992E-5</v>
      </c>
      <c r="AI707">
        <f>AA707/'Totals and Drop Down Lists'!W$6*Inputs!E$37</f>
        <v>20308.152294863939</v>
      </c>
      <c r="AJ707">
        <f>AB707/'Totals and Drop Down Lists'!X$6*Inputs!F$37</f>
        <v>10608.208277208301</v>
      </c>
      <c r="AK707">
        <f>AC707/'Totals and Drop Down Lists'!Y$6*Inputs!G$37</f>
        <v>1990.8860114673894</v>
      </c>
      <c r="AL707">
        <f>AD707/'Totals and Drop Down Lists'!Z$6*Inputs!H$37</f>
        <v>1066.3276689091872</v>
      </c>
      <c r="AM707">
        <f>AE707/'Totals and Drop Down Lists'!AA$6*Inputs!I$37</f>
        <v>5114.8697201589684</v>
      </c>
      <c r="AN707">
        <f>AF707/'Totals and Drop Down Lists'!AB$6*Inputs!J$37</f>
        <v>4689.8228879810149</v>
      </c>
      <c r="AO707">
        <f>AG707/'Totals and Drop Down Lists'!AC$6*Inputs!K$37</f>
        <v>4749.0119256683629</v>
      </c>
      <c r="AP707">
        <f>AH707/'Totals and Drop Down Lists'!AD$6*Inputs!L$37</f>
        <v>5872.3103440679761</v>
      </c>
      <c r="AQ707">
        <f>IF(OR($D707="51",$D707="52",$D707="61"),(AA707/'Totals and Drop Down Lists'!W$4)*Inputs!E$38,0)</f>
        <v>0</v>
      </c>
      <c r="AR707">
        <f>IF(OR($D707="51",$D707="52",$D707="61"),(AB707/'Totals and Drop Down Lists'!X$4)*Inputs!F$38,0)</f>
        <v>0</v>
      </c>
      <c r="AS707">
        <f>IF(OR($D707="51",$D707="52",$D707="61"),(AC707/'Totals and Drop Down Lists'!Y$4)*Inputs!G$38,0)</f>
        <v>0</v>
      </c>
      <c r="AT707">
        <f>IF(OR($D707="51",$D707="52",$D707="61"),(AD707/'Totals and Drop Down Lists'!Z$4)*Inputs!H$38,0)</f>
        <v>0</v>
      </c>
      <c r="AU707">
        <f>IF(OR($D707="51",$D707="52",$D707="61"),(AE707/'Totals and Drop Down Lists'!AA$4)*Inputs!I$38,0)</f>
        <v>0</v>
      </c>
      <c r="AV707">
        <f>IF(OR($D707="51",$D707="52",$D707="61"),(AF707/'Totals and Drop Down Lists'!AB$4)*Inputs!J$38,0)</f>
        <v>0</v>
      </c>
      <c r="AW707">
        <f>IF(OR($D707="51",$D707="52",$D707="61"),(AG707/'Totals and Drop Down Lists'!AC$4)*Inputs!K$38,0)</f>
        <v>0</v>
      </c>
      <c r="AX707">
        <f>IF(OR($D707="51",$D707="52",$D707="61"),(AH707/'Totals and Drop Down Lists'!AD$4)*Inputs!L$38,0)</f>
        <v>0</v>
      </c>
      <c r="AY707">
        <f>IF(OR($D707="51",$D707="52",$D707="61"),0,(AA707/'Totals and Drop Down Lists'!W$5)*Inputs!E$39)</f>
        <v>0</v>
      </c>
      <c r="AZ707">
        <f>IF(OR($D707="51",$D707="52",$D707="61"),0,(AB707/'Totals and Drop Down Lists'!X$5)*Inputs!F$39)</f>
        <v>0</v>
      </c>
      <c r="BA707">
        <f>IF(OR($D707="51",$D707="52",$D707="61"),0,(AC707/'Totals and Drop Down Lists'!Y$5)*Inputs!G$39)</f>
        <v>0</v>
      </c>
      <c r="BB707">
        <f>IF(OR($D707="51",$D707="52",$D707="61"),0,(AD707/'Totals and Drop Down Lists'!Z$5)*Inputs!H$39)</f>
        <v>0</v>
      </c>
      <c r="BC707">
        <f>IF(OR($D707="51",$D707="52",$D707="61"),0,(AE707/'Totals and Drop Down Lists'!AA$5)*Inputs!I$39)</f>
        <v>0</v>
      </c>
      <c r="BD707">
        <f>IF(OR($D707="51",$D707="52",$D707="61"),0,(AF707/'Totals and Drop Down Lists'!AB$5)*Inputs!J$39)</f>
        <v>0</v>
      </c>
      <c r="BE707">
        <f>IF(OR($D707="51",$D707="52",$D707="61"),0,(AG707/'Totals and Drop Down Lists'!AC$5)*Inputs!K$39)</f>
        <v>0</v>
      </c>
      <c r="BF707">
        <f>IF(OR($D707="51",$D707="52",$D707="61"),0,(AH707/'Totals and Drop Down Lists'!AD$5)*Inputs!L$39)</f>
        <v>0</v>
      </c>
      <c r="BG707" s="10">
        <f t="shared" si="100"/>
        <v>54399.589130325134</v>
      </c>
    </row>
    <row r="708" spans="1:59" ht="28.8">
      <c r="A708" s="1" t="s">
        <v>7419</v>
      </c>
      <c r="B708" s="1" t="s">
        <v>1492</v>
      </c>
      <c r="C708" s="1" t="s">
        <v>1578</v>
      </c>
      <c r="D708" s="1" t="s">
        <v>25</v>
      </c>
      <c r="E708" s="1" t="s">
        <v>1579</v>
      </c>
      <c r="F708" s="2">
        <v>27676</v>
      </c>
      <c r="G708" s="2">
        <v>443</v>
      </c>
      <c r="H708" s="2">
        <v>36</v>
      </c>
      <c r="I708" s="2">
        <v>7167</v>
      </c>
      <c r="J708" s="2">
        <v>10525</v>
      </c>
      <c r="K708" s="2">
        <v>3760</v>
      </c>
      <c r="L708" s="2">
        <v>96</v>
      </c>
      <c r="M708" s="2">
        <v>5</v>
      </c>
      <c r="N708" s="2">
        <v>1</v>
      </c>
      <c r="O708" s="2">
        <v>66</v>
      </c>
      <c r="P708" s="2">
        <v>212</v>
      </c>
      <c r="Q708" s="2">
        <v>285</v>
      </c>
      <c r="R708" s="2">
        <v>1178</v>
      </c>
      <c r="S708" s="2">
        <v>1962000</v>
      </c>
      <c r="T708" s="2">
        <v>104597700</v>
      </c>
      <c r="U708" s="2">
        <v>265</v>
      </c>
      <c r="V708" s="2">
        <v>443</v>
      </c>
      <c r="W708" s="2">
        <v>70</v>
      </c>
      <c r="X708" s="2">
        <v>1203</v>
      </c>
      <c r="Y708" s="2">
        <v>94</v>
      </c>
      <c r="Z708" s="2">
        <v>634</v>
      </c>
      <c r="AA708" s="9">
        <f t="shared" si="101"/>
        <v>27676</v>
      </c>
      <c r="AB708" s="9">
        <f t="shared" si="102"/>
        <v>6688</v>
      </c>
      <c r="AC708" s="9">
        <f t="shared" si="103"/>
        <v>1843</v>
      </c>
      <c r="AD708" s="9">
        <f t="shared" si="104"/>
        <v>1178</v>
      </c>
      <c r="AE708" s="44">
        <f t="shared" si="105"/>
        <v>9.3810050832213477E-5</v>
      </c>
      <c r="AF708" s="9">
        <f t="shared" si="106"/>
        <v>690</v>
      </c>
      <c r="AG708" s="9">
        <f t="shared" si="99"/>
        <v>728</v>
      </c>
      <c r="AH708" s="44">
        <f t="shared" si="107"/>
        <v>9.6771663371668834E-5</v>
      </c>
      <c r="AI708">
        <f>AA708/'Totals and Drop Down Lists'!W$6*Inputs!E$37</f>
        <v>25106.017908279555</v>
      </c>
      <c r="AJ708">
        <f>AB708/'Totals and Drop Down Lists'!X$6*Inputs!F$37</f>
        <v>22006.109478278264</v>
      </c>
      <c r="AK708">
        <f>AC708/'Totals and Drop Down Lists'!Y$6*Inputs!G$37</f>
        <v>12149.678540180128</v>
      </c>
      <c r="AL708">
        <f>AD708/'Totals and Drop Down Lists'!Z$6*Inputs!H$37</f>
        <v>9444.6164960528004</v>
      </c>
      <c r="AM708">
        <f>AE708/'Totals and Drop Down Lists'!AA$6*Inputs!I$37</f>
        <v>11678.352285190964</v>
      </c>
      <c r="AN708">
        <f>AF708/'Totals and Drop Down Lists'!AB$6*Inputs!J$37</f>
        <v>13770.118266837871</v>
      </c>
      <c r="AO708">
        <f>AG708/'Totals and Drop Down Lists'!AC$6*Inputs!K$37</f>
        <v>13557.963458378699</v>
      </c>
      <c r="AP708">
        <f>AH708/'Totals and Drop Down Lists'!AD$6*Inputs!L$37</f>
        <v>22773.266739847462</v>
      </c>
      <c r="AQ708">
        <f>IF(OR($D708="51",$D708="52",$D708="61"),(AA708/'Totals and Drop Down Lists'!W$4)*Inputs!E$38,0)</f>
        <v>0</v>
      </c>
      <c r="AR708">
        <f>IF(OR($D708="51",$D708="52",$D708="61"),(AB708/'Totals and Drop Down Lists'!X$4)*Inputs!F$38,0)</f>
        <v>0</v>
      </c>
      <c r="AS708">
        <f>IF(OR($D708="51",$D708="52",$D708="61"),(AC708/'Totals and Drop Down Lists'!Y$4)*Inputs!G$38,0)</f>
        <v>0</v>
      </c>
      <c r="AT708">
        <f>IF(OR($D708="51",$D708="52",$D708="61"),(AD708/'Totals and Drop Down Lists'!Z$4)*Inputs!H$38,0)</f>
        <v>0</v>
      </c>
      <c r="AU708">
        <f>IF(OR($D708="51",$D708="52",$D708="61"),(AE708/'Totals and Drop Down Lists'!AA$4)*Inputs!I$38,0)</f>
        <v>0</v>
      </c>
      <c r="AV708">
        <f>IF(OR($D708="51",$D708="52",$D708="61"),(AF708/'Totals and Drop Down Lists'!AB$4)*Inputs!J$38,0)</f>
        <v>0</v>
      </c>
      <c r="AW708">
        <f>IF(OR($D708="51",$D708="52",$D708="61"),(AG708/'Totals and Drop Down Lists'!AC$4)*Inputs!K$38,0)</f>
        <v>0</v>
      </c>
      <c r="AX708">
        <f>IF(OR($D708="51",$D708="52",$D708="61"),(AH708/'Totals and Drop Down Lists'!AD$4)*Inputs!L$38,0)</f>
        <v>0</v>
      </c>
      <c r="AY708">
        <f>IF(OR($D708="51",$D708="52",$D708="61"),0,(AA708/'Totals and Drop Down Lists'!W$5)*Inputs!E$39)</f>
        <v>0</v>
      </c>
      <c r="AZ708">
        <f>IF(OR($D708="51",$D708="52",$D708="61"),0,(AB708/'Totals and Drop Down Lists'!X$5)*Inputs!F$39)</f>
        <v>0</v>
      </c>
      <c r="BA708">
        <f>IF(OR($D708="51",$D708="52",$D708="61"),0,(AC708/'Totals and Drop Down Lists'!Y$5)*Inputs!G$39)</f>
        <v>0</v>
      </c>
      <c r="BB708">
        <f>IF(OR($D708="51",$D708="52",$D708="61"),0,(AD708/'Totals and Drop Down Lists'!Z$5)*Inputs!H$39)</f>
        <v>0</v>
      </c>
      <c r="BC708">
        <f>IF(OR($D708="51",$D708="52",$D708="61"),0,(AE708/'Totals and Drop Down Lists'!AA$5)*Inputs!I$39)</f>
        <v>0</v>
      </c>
      <c r="BD708">
        <f>IF(OR($D708="51",$D708="52",$D708="61"),0,(AF708/'Totals and Drop Down Lists'!AB$5)*Inputs!J$39)</f>
        <v>0</v>
      </c>
      <c r="BE708">
        <f>IF(OR($D708="51",$D708="52",$D708="61"),0,(AG708/'Totals and Drop Down Lists'!AC$5)*Inputs!K$39)</f>
        <v>0</v>
      </c>
      <c r="BF708">
        <f>IF(OR($D708="51",$D708="52",$D708="61"),0,(AH708/'Totals and Drop Down Lists'!AD$5)*Inputs!L$39)</f>
        <v>0</v>
      </c>
      <c r="BG708" s="10">
        <f t="shared" si="100"/>
        <v>130486.12317304574</v>
      </c>
    </row>
    <row r="709" spans="1:59" ht="28.8">
      <c r="A709" s="1" t="s">
        <v>7419</v>
      </c>
      <c r="B709" s="1" t="s">
        <v>1492</v>
      </c>
      <c r="C709" s="1" t="s">
        <v>1580</v>
      </c>
      <c r="D709" s="1" t="s">
        <v>25</v>
      </c>
      <c r="E709" s="1" t="s">
        <v>1581</v>
      </c>
      <c r="F709" s="2">
        <v>21502</v>
      </c>
      <c r="G709" s="2">
        <v>190</v>
      </c>
      <c r="H709" s="2">
        <v>11</v>
      </c>
      <c r="I709" s="2">
        <v>3829</v>
      </c>
      <c r="J709" s="2">
        <v>8186</v>
      </c>
      <c r="K709" s="2">
        <v>2806</v>
      </c>
      <c r="L709" s="2">
        <v>66</v>
      </c>
      <c r="M709" s="2">
        <v>31</v>
      </c>
      <c r="N709" s="2">
        <v>0</v>
      </c>
      <c r="O709" s="2">
        <v>29</v>
      </c>
      <c r="P709" s="2">
        <v>12</v>
      </c>
      <c r="Q709" s="2">
        <v>0</v>
      </c>
      <c r="R709" s="2">
        <v>705</v>
      </c>
      <c r="S709" s="2">
        <v>1168800</v>
      </c>
      <c r="T709" s="2">
        <v>77180100</v>
      </c>
      <c r="U709" s="2">
        <v>238</v>
      </c>
      <c r="V709" s="2">
        <v>243</v>
      </c>
      <c r="W709" s="2">
        <v>22</v>
      </c>
      <c r="X709" s="2">
        <v>564</v>
      </c>
      <c r="Y709" s="2">
        <v>109</v>
      </c>
      <c r="Z709" s="2">
        <v>218</v>
      </c>
      <c r="AA709" s="9">
        <f t="shared" si="101"/>
        <v>21502</v>
      </c>
      <c r="AB709" s="9">
        <f t="shared" si="102"/>
        <v>3628</v>
      </c>
      <c r="AC709" s="9">
        <f t="shared" si="103"/>
        <v>843</v>
      </c>
      <c r="AD709" s="9">
        <f t="shared" si="104"/>
        <v>705</v>
      </c>
      <c r="AE709" s="44">
        <f t="shared" si="105"/>
        <v>6.7173716805500361E-5</v>
      </c>
      <c r="AF709" s="9">
        <f t="shared" si="106"/>
        <v>299</v>
      </c>
      <c r="AG709" s="9">
        <f t="shared" si="99"/>
        <v>327</v>
      </c>
      <c r="AH709" s="44">
        <f t="shared" si="107"/>
        <v>4.1707558281828602E-5</v>
      </c>
      <c r="AI709">
        <f>AA709/'Totals and Drop Down Lists'!W$6*Inputs!E$37</f>
        <v>19505.333034536314</v>
      </c>
      <c r="AJ709">
        <f>AB709/'Totals and Drop Down Lists'!X$6*Inputs!F$37</f>
        <v>11937.524699042098</v>
      </c>
      <c r="AK709">
        <f>AC709/'Totals and Drop Down Lists'!Y$6*Inputs!G$37</f>
        <v>5557.3407538642696</v>
      </c>
      <c r="AL709">
        <f>AD709/'Totals and Drop Down Lists'!Z$6*Inputs!H$37</f>
        <v>5652.3383953456914</v>
      </c>
      <c r="AM709">
        <f>AE709/'Totals and Drop Down Lists'!AA$6*Inputs!I$37</f>
        <v>8362.4123662760394</v>
      </c>
      <c r="AN709">
        <f>AF709/'Totals and Drop Down Lists'!AB$6*Inputs!J$37</f>
        <v>5967.0512489630773</v>
      </c>
      <c r="AO709">
        <f>AG709/'Totals and Drop Down Lists'!AC$6*Inputs!K$37</f>
        <v>6089.9094105629601</v>
      </c>
      <c r="AP709">
        <f>AH709/'Totals and Drop Down Lists'!AD$6*Inputs!L$37</f>
        <v>9815.0358971497044</v>
      </c>
      <c r="AQ709">
        <f>IF(OR($D709="51",$D709="52",$D709="61"),(AA709/'Totals and Drop Down Lists'!W$4)*Inputs!E$38,0)</f>
        <v>0</v>
      </c>
      <c r="AR709">
        <f>IF(OR($D709="51",$D709="52",$D709="61"),(AB709/'Totals and Drop Down Lists'!X$4)*Inputs!F$38,0)</f>
        <v>0</v>
      </c>
      <c r="AS709">
        <f>IF(OR($D709="51",$D709="52",$D709="61"),(AC709/'Totals and Drop Down Lists'!Y$4)*Inputs!G$38,0)</f>
        <v>0</v>
      </c>
      <c r="AT709">
        <f>IF(OR($D709="51",$D709="52",$D709="61"),(AD709/'Totals and Drop Down Lists'!Z$4)*Inputs!H$38,0)</f>
        <v>0</v>
      </c>
      <c r="AU709">
        <f>IF(OR($D709="51",$D709="52",$D709="61"),(AE709/'Totals and Drop Down Lists'!AA$4)*Inputs!I$38,0)</f>
        <v>0</v>
      </c>
      <c r="AV709">
        <f>IF(OR($D709="51",$D709="52",$D709="61"),(AF709/'Totals and Drop Down Lists'!AB$4)*Inputs!J$38,0)</f>
        <v>0</v>
      </c>
      <c r="AW709">
        <f>IF(OR($D709="51",$D709="52",$D709="61"),(AG709/'Totals and Drop Down Lists'!AC$4)*Inputs!K$38,0)</f>
        <v>0</v>
      </c>
      <c r="AX709">
        <f>IF(OR($D709="51",$D709="52",$D709="61"),(AH709/'Totals and Drop Down Lists'!AD$4)*Inputs!L$38,0)</f>
        <v>0</v>
      </c>
      <c r="AY709">
        <f>IF(OR($D709="51",$D709="52",$D709="61"),0,(AA709/'Totals and Drop Down Lists'!W$5)*Inputs!E$39)</f>
        <v>0</v>
      </c>
      <c r="AZ709">
        <f>IF(OR($D709="51",$D709="52",$D709="61"),0,(AB709/'Totals and Drop Down Lists'!X$5)*Inputs!F$39)</f>
        <v>0</v>
      </c>
      <c r="BA709">
        <f>IF(OR($D709="51",$D709="52",$D709="61"),0,(AC709/'Totals and Drop Down Lists'!Y$5)*Inputs!G$39)</f>
        <v>0</v>
      </c>
      <c r="BB709">
        <f>IF(OR($D709="51",$D709="52",$D709="61"),0,(AD709/'Totals and Drop Down Lists'!Z$5)*Inputs!H$39)</f>
        <v>0</v>
      </c>
      <c r="BC709">
        <f>IF(OR($D709="51",$D709="52",$D709="61"),0,(AE709/'Totals and Drop Down Lists'!AA$5)*Inputs!I$39)</f>
        <v>0</v>
      </c>
      <c r="BD709">
        <f>IF(OR($D709="51",$D709="52",$D709="61"),0,(AF709/'Totals and Drop Down Lists'!AB$5)*Inputs!J$39)</f>
        <v>0</v>
      </c>
      <c r="BE709">
        <f>IF(OR($D709="51",$D709="52",$D709="61"),0,(AG709/'Totals and Drop Down Lists'!AC$5)*Inputs!K$39)</f>
        <v>0</v>
      </c>
      <c r="BF709">
        <f>IF(OR($D709="51",$D709="52",$D709="61"),0,(AH709/'Totals and Drop Down Lists'!AD$5)*Inputs!L$39)</f>
        <v>0</v>
      </c>
      <c r="BG709" s="10">
        <f t="shared" si="100"/>
        <v>72886.945805740164</v>
      </c>
    </row>
    <row r="710" spans="1:59" ht="28.8">
      <c r="A710" s="1" t="s">
        <v>7419</v>
      </c>
      <c r="B710" s="1" t="s">
        <v>1492</v>
      </c>
      <c r="C710" s="1" t="s">
        <v>1582</v>
      </c>
      <c r="D710" s="1" t="s">
        <v>25</v>
      </c>
      <c r="E710" s="1" t="s">
        <v>1583</v>
      </c>
      <c r="F710" s="2">
        <v>14554</v>
      </c>
      <c r="G710" s="2">
        <v>109</v>
      </c>
      <c r="H710" s="2">
        <v>11</v>
      </c>
      <c r="I710" s="2">
        <v>3525</v>
      </c>
      <c r="J710" s="2">
        <v>5133</v>
      </c>
      <c r="K710" s="2">
        <v>1710</v>
      </c>
      <c r="L710" s="2">
        <v>25</v>
      </c>
      <c r="M710" s="2">
        <v>24</v>
      </c>
      <c r="N710" s="2">
        <v>0</v>
      </c>
      <c r="O710" s="2">
        <v>92</v>
      </c>
      <c r="P710" s="2">
        <v>13</v>
      </c>
      <c r="Q710" s="2">
        <v>0</v>
      </c>
      <c r="R710" s="2">
        <v>605</v>
      </c>
      <c r="S710" s="2">
        <v>765100</v>
      </c>
      <c r="T710" s="2">
        <v>44648600</v>
      </c>
      <c r="U710" s="2">
        <v>158</v>
      </c>
      <c r="V710" s="2">
        <v>163</v>
      </c>
      <c r="W710" s="2">
        <v>48</v>
      </c>
      <c r="X710" s="2">
        <v>514</v>
      </c>
      <c r="Y710" s="2">
        <v>64</v>
      </c>
      <c r="Z710" s="2">
        <v>258</v>
      </c>
      <c r="AA710" s="9">
        <f t="shared" si="101"/>
        <v>14554</v>
      </c>
      <c r="AB710" s="9">
        <f t="shared" si="102"/>
        <v>3405</v>
      </c>
      <c r="AC710" s="9">
        <f t="shared" si="103"/>
        <v>759</v>
      </c>
      <c r="AD710" s="9">
        <f t="shared" si="104"/>
        <v>605</v>
      </c>
      <c r="AE710" s="44">
        <f t="shared" si="105"/>
        <v>3.9784759993235971E-5</v>
      </c>
      <c r="AF710" s="9">
        <f t="shared" si="106"/>
        <v>303</v>
      </c>
      <c r="AG710" s="9">
        <f t="shared" si="99"/>
        <v>322</v>
      </c>
      <c r="AH710" s="44">
        <f t="shared" si="107"/>
        <v>3.9914602090022639E-5</v>
      </c>
      <c r="AI710">
        <f>AA710/'Totals and Drop Down Lists'!W$6*Inputs!E$37</f>
        <v>13202.521485659079</v>
      </c>
      <c r="AJ710">
        <f>AB710/'Totals and Drop Down Lists'!X$6*Inputs!F$37</f>
        <v>11203.768357287305</v>
      </c>
      <c r="AK710">
        <f>AC710/'Totals and Drop Down Lists'!Y$6*Inputs!G$37</f>
        <v>5003.5843798137375</v>
      </c>
      <c r="AL710">
        <f>AD710/'Totals and Drop Down Lists'!Z$6*Inputs!H$37</f>
        <v>4850.5882683463024</v>
      </c>
      <c r="AM710">
        <f>AE710/'Totals and Drop Down Lists'!AA$6*Inputs!I$37</f>
        <v>4952.7789257229042</v>
      </c>
      <c r="AN710">
        <f>AF710/'Totals and Drop Down Lists'!AB$6*Inputs!J$37</f>
        <v>6046.8780215244569</v>
      </c>
      <c r="AO710">
        <f>AG710/'Totals and Drop Down Lists'!AC$6*Inputs!K$37</f>
        <v>5996.791529667501</v>
      </c>
      <c r="AP710">
        <f>AH710/'Totals and Drop Down Lists'!AD$6*Inputs!L$37</f>
        <v>9393.0996796018298</v>
      </c>
      <c r="AQ710">
        <f>IF(OR($D710="51",$D710="52",$D710="61"),(AA710/'Totals and Drop Down Lists'!W$4)*Inputs!E$38,0)</f>
        <v>0</v>
      </c>
      <c r="AR710">
        <f>IF(OR($D710="51",$D710="52",$D710="61"),(AB710/'Totals and Drop Down Lists'!X$4)*Inputs!F$38,0)</f>
        <v>0</v>
      </c>
      <c r="AS710">
        <f>IF(OR($D710="51",$D710="52",$D710="61"),(AC710/'Totals and Drop Down Lists'!Y$4)*Inputs!G$38,0)</f>
        <v>0</v>
      </c>
      <c r="AT710">
        <f>IF(OR($D710="51",$D710="52",$D710="61"),(AD710/'Totals and Drop Down Lists'!Z$4)*Inputs!H$38,0)</f>
        <v>0</v>
      </c>
      <c r="AU710">
        <f>IF(OR($D710="51",$D710="52",$D710="61"),(AE710/'Totals and Drop Down Lists'!AA$4)*Inputs!I$38,0)</f>
        <v>0</v>
      </c>
      <c r="AV710">
        <f>IF(OR($D710="51",$D710="52",$D710="61"),(AF710/'Totals and Drop Down Lists'!AB$4)*Inputs!J$38,0)</f>
        <v>0</v>
      </c>
      <c r="AW710">
        <f>IF(OR($D710="51",$D710="52",$D710="61"),(AG710/'Totals and Drop Down Lists'!AC$4)*Inputs!K$38,0)</f>
        <v>0</v>
      </c>
      <c r="AX710">
        <f>IF(OR($D710="51",$D710="52",$D710="61"),(AH710/'Totals and Drop Down Lists'!AD$4)*Inputs!L$38,0)</f>
        <v>0</v>
      </c>
      <c r="AY710">
        <f>IF(OR($D710="51",$D710="52",$D710="61"),0,(AA710/'Totals and Drop Down Lists'!W$5)*Inputs!E$39)</f>
        <v>0</v>
      </c>
      <c r="AZ710">
        <f>IF(OR($D710="51",$D710="52",$D710="61"),0,(AB710/'Totals and Drop Down Lists'!X$5)*Inputs!F$39)</f>
        <v>0</v>
      </c>
      <c r="BA710">
        <f>IF(OR($D710="51",$D710="52",$D710="61"),0,(AC710/'Totals and Drop Down Lists'!Y$5)*Inputs!G$39)</f>
        <v>0</v>
      </c>
      <c r="BB710">
        <f>IF(OR($D710="51",$D710="52",$D710="61"),0,(AD710/'Totals and Drop Down Lists'!Z$5)*Inputs!H$39)</f>
        <v>0</v>
      </c>
      <c r="BC710">
        <f>IF(OR($D710="51",$D710="52",$D710="61"),0,(AE710/'Totals and Drop Down Lists'!AA$5)*Inputs!I$39)</f>
        <v>0</v>
      </c>
      <c r="BD710">
        <f>IF(OR($D710="51",$D710="52",$D710="61"),0,(AF710/'Totals and Drop Down Lists'!AB$5)*Inputs!J$39)</f>
        <v>0</v>
      </c>
      <c r="BE710">
        <f>IF(OR($D710="51",$D710="52",$D710="61"),0,(AG710/'Totals and Drop Down Lists'!AC$5)*Inputs!K$39)</f>
        <v>0</v>
      </c>
      <c r="BF710">
        <f>IF(OR($D710="51",$D710="52",$D710="61"),0,(AH710/'Totals and Drop Down Lists'!AD$5)*Inputs!L$39)</f>
        <v>0</v>
      </c>
      <c r="BG710" s="10">
        <f t="shared" si="100"/>
        <v>60650.010647623101</v>
      </c>
    </row>
    <row r="711" spans="1:59" ht="28.8">
      <c r="A711" s="1" t="s">
        <v>7419</v>
      </c>
      <c r="B711" s="1" t="s">
        <v>1492</v>
      </c>
      <c r="C711" s="1" t="s">
        <v>1584</v>
      </c>
      <c r="D711" s="1" t="s">
        <v>58</v>
      </c>
      <c r="E711" s="1" t="s">
        <v>1585</v>
      </c>
      <c r="F711" s="2">
        <v>17024</v>
      </c>
      <c r="G711" s="2">
        <v>306</v>
      </c>
      <c r="H711" s="2">
        <v>47</v>
      </c>
      <c r="I711" s="2">
        <v>3008</v>
      </c>
      <c r="J711" s="2">
        <v>6572</v>
      </c>
      <c r="K711" s="2">
        <v>1368</v>
      </c>
      <c r="L711" s="2">
        <v>74</v>
      </c>
      <c r="M711" s="2">
        <v>11</v>
      </c>
      <c r="N711" s="2">
        <v>0</v>
      </c>
      <c r="O711" s="2">
        <v>33</v>
      </c>
      <c r="P711" s="2">
        <v>0</v>
      </c>
      <c r="Q711" s="2">
        <v>0</v>
      </c>
      <c r="R711" s="2">
        <v>169</v>
      </c>
      <c r="S711" s="2">
        <v>1072600</v>
      </c>
      <c r="T711" s="2">
        <v>47897500</v>
      </c>
      <c r="U711" s="2">
        <v>97</v>
      </c>
      <c r="V711" s="2">
        <v>25</v>
      </c>
      <c r="W711" s="2">
        <v>0</v>
      </c>
      <c r="X711" s="2">
        <v>230</v>
      </c>
      <c r="Y711" s="2">
        <v>25</v>
      </c>
      <c r="Z711" s="2">
        <v>109</v>
      </c>
      <c r="AA711" s="9">
        <f t="shared" si="101"/>
        <v>17024</v>
      </c>
      <c r="AB711" s="9">
        <f t="shared" si="102"/>
        <v>2655</v>
      </c>
      <c r="AC711" s="9">
        <f t="shared" si="103"/>
        <v>287</v>
      </c>
      <c r="AD711" s="9">
        <f t="shared" si="104"/>
        <v>169</v>
      </c>
      <c r="AE711" s="44">
        <f t="shared" si="105"/>
        <v>1.9887052761561072E-5</v>
      </c>
      <c r="AF711" s="9">
        <f t="shared" si="106"/>
        <v>205</v>
      </c>
      <c r="AG711" s="9">
        <f t="shared" si="99"/>
        <v>134</v>
      </c>
      <c r="AH711" s="44">
        <f t="shared" si="107"/>
        <v>1.0378735096291646E-5</v>
      </c>
      <c r="AI711">
        <f>AA711/'Totals and Drop Down Lists'!W$6*Inputs!E$37</f>
        <v>15443.158291319234</v>
      </c>
      <c r="AJ711">
        <f>AB711/'Totals and Drop Down Lists'!X$6*Inputs!F$37</f>
        <v>8735.9779702196156</v>
      </c>
      <c r="AK711">
        <f>AC711/'Totals and Drop Down Lists'!Y$6*Inputs!G$37</f>
        <v>1892.0009446726517</v>
      </c>
      <c r="AL711">
        <f>AD711/'Totals and Drop Down Lists'!Z$6*Inputs!H$37</f>
        <v>1354.9577146289673</v>
      </c>
      <c r="AM711">
        <f>AE711/'Totals and Drop Down Lists'!AA$6*Inputs!I$37</f>
        <v>2475.7262788300104</v>
      </c>
      <c r="AN711">
        <f>AF711/'Totals and Drop Down Lists'!AB$6*Inputs!J$37</f>
        <v>4091.1220937706721</v>
      </c>
      <c r="AO711">
        <f>AG711/'Totals and Drop Down Lists'!AC$6*Inputs!K$37</f>
        <v>2495.5592079982771</v>
      </c>
      <c r="AP711">
        <f>AH711/'Totals and Drop Down Lists'!AD$6*Inputs!L$37</f>
        <v>2442.4267862617198</v>
      </c>
      <c r="AQ711">
        <f>IF(OR($D711="51",$D711="52",$D711="61"),(AA711/'Totals and Drop Down Lists'!W$4)*Inputs!E$38,0)</f>
        <v>0</v>
      </c>
      <c r="AR711">
        <f>IF(OR($D711="51",$D711="52",$D711="61"),(AB711/'Totals and Drop Down Lists'!X$4)*Inputs!F$38,0)</f>
        <v>0</v>
      </c>
      <c r="AS711">
        <f>IF(OR($D711="51",$D711="52",$D711="61"),(AC711/'Totals and Drop Down Lists'!Y$4)*Inputs!G$38,0)</f>
        <v>0</v>
      </c>
      <c r="AT711">
        <f>IF(OR($D711="51",$D711="52",$D711="61"),(AD711/'Totals and Drop Down Lists'!Z$4)*Inputs!H$38,0)</f>
        <v>0</v>
      </c>
      <c r="AU711">
        <f>IF(OR($D711="51",$D711="52",$D711="61"),(AE711/'Totals and Drop Down Lists'!AA$4)*Inputs!I$38,0)</f>
        <v>0</v>
      </c>
      <c r="AV711">
        <f>IF(OR($D711="51",$D711="52",$D711="61"),(AF711/'Totals and Drop Down Lists'!AB$4)*Inputs!J$38,0)</f>
        <v>0</v>
      </c>
      <c r="AW711">
        <f>IF(OR($D711="51",$D711="52",$D711="61"),(AG711/'Totals and Drop Down Lists'!AC$4)*Inputs!K$38,0)</f>
        <v>0</v>
      </c>
      <c r="AX711">
        <f>IF(OR($D711="51",$D711="52",$D711="61"),(AH711/'Totals and Drop Down Lists'!AD$4)*Inputs!L$38,0)</f>
        <v>0</v>
      </c>
      <c r="AY711">
        <f>IF(OR($D711="51",$D711="52",$D711="61"),0,(AA711/'Totals and Drop Down Lists'!W$5)*Inputs!E$39)</f>
        <v>0</v>
      </c>
      <c r="AZ711">
        <f>IF(OR($D711="51",$D711="52",$D711="61"),0,(AB711/'Totals and Drop Down Lists'!X$5)*Inputs!F$39)</f>
        <v>0</v>
      </c>
      <c r="BA711">
        <f>IF(OR($D711="51",$D711="52",$D711="61"),0,(AC711/'Totals and Drop Down Lists'!Y$5)*Inputs!G$39)</f>
        <v>0</v>
      </c>
      <c r="BB711">
        <f>IF(OR($D711="51",$D711="52",$D711="61"),0,(AD711/'Totals and Drop Down Lists'!Z$5)*Inputs!H$39)</f>
        <v>0</v>
      </c>
      <c r="BC711">
        <f>IF(OR($D711="51",$D711="52",$D711="61"),0,(AE711/'Totals and Drop Down Lists'!AA$5)*Inputs!I$39)</f>
        <v>0</v>
      </c>
      <c r="BD711">
        <f>IF(OR($D711="51",$D711="52",$D711="61"),0,(AF711/'Totals and Drop Down Lists'!AB$5)*Inputs!J$39)</f>
        <v>0</v>
      </c>
      <c r="BE711">
        <f>IF(OR($D711="51",$D711="52",$D711="61"),0,(AG711/'Totals and Drop Down Lists'!AC$5)*Inputs!K$39)</f>
        <v>0</v>
      </c>
      <c r="BF711">
        <f>IF(OR($D711="51",$D711="52",$D711="61"),0,(AH711/'Totals and Drop Down Lists'!AD$5)*Inputs!L$39)</f>
        <v>0</v>
      </c>
      <c r="BG711" s="10">
        <f t="shared" si="100"/>
        <v>38930.929287701147</v>
      </c>
    </row>
    <row r="712" spans="1:59" ht="28.8">
      <c r="A712" s="1" t="s">
        <v>7419</v>
      </c>
      <c r="B712" s="1" t="s">
        <v>1492</v>
      </c>
      <c r="C712" s="1" t="s">
        <v>1586</v>
      </c>
      <c r="D712" s="1" t="s">
        <v>25</v>
      </c>
      <c r="E712" s="1" t="s">
        <v>1587</v>
      </c>
      <c r="F712" s="2">
        <v>133486</v>
      </c>
      <c r="G712" s="2">
        <v>1306</v>
      </c>
      <c r="H712" s="2">
        <v>120</v>
      </c>
      <c r="I712" s="2">
        <v>21227</v>
      </c>
      <c r="J712" s="2">
        <v>46295</v>
      </c>
      <c r="K712" s="2">
        <v>13981</v>
      </c>
      <c r="L712" s="2">
        <v>189</v>
      </c>
      <c r="M712" s="2">
        <v>46</v>
      </c>
      <c r="N712" s="2">
        <v>24</v>
      </c>
      <c r="O712" s="2">
        <v>628</v>
      </c>
      <c r="P712" s="2">
        <v>46</v>
      </c>
      <c r="Q712" s="2">
        <v>31</v>
      </c>
      <c r="R712" s="2">
        <v>750</v>
      </c>
      <c r="S712" s="2">
        <v>13037600</v>
      </c>
      <c r="T712" s="2">
        <v>600226200</v>
      </c>
      <c r="U712" s="2">
        <v>1196</v>
      </c>
      <c r="V712" s="2">
        <v>310</v>
      </c>
      <c r="W712" s="2">
        <v>85</v>
      </c>
      <c r="X712" s="2">
        <v>2625</v>
      </c>
      <c r="Y712" s="2">
        <v>190</v>
      </c>
      <c r="Z712" s="2">
        <v>2120</v>
      </c>
      <c r="AA712" s="9">
        <f t="shared" si="101"/>
        <v>133486</v>
      </c>
      <c r="AB712" s="9">
        <f t="shared" si="102"/>
        <v>19801</v>
      </c>
      <c r="AC712" s="9">
        <f t="shared" si="103"/>
        <v>1714</v>
      </c>
      <c r="AD712" s="9">
        <f t="shared" si="104"/>
        <v>750</v>
      </c>
      <c r="AE712" s="44">
        <f t="shared" si="105"/>
        <v>2.9487514600726314E-4</v>
      </c>
      <c r="AF712" s="9">
        <f t="shared" si="106"/>
        <v>2230</v>
      </c>
      <c r="AG712" s="9">
        <f t="shared" si="99"/>
        <v>2310</v>
      </c>
      <c r="AH712" s="44">
        <f t="shared" si="107"/>
        <v>2.5957760045246681E-4</v>
      </c>
      <c r="AI712">
        <f>AA712/'Totals and Drop Down Lists'!W$6*Inputs!E$37</f>
        <v>121090.54438880635</v>
      </c>
      <c r="AJ712">
        <f>AB712/'Totals and Drop Down Lists'!X$6*Inputs!F$37</f>
        <v>65152.956605769723</v>
      </c>
      <c r="AK712">
        <f>AC712/'Totals and Drop Down Lists'!Y$6*Inputs!G$37</f>
        <v>11299.266965745383</v>
      </c>
      <c r="AL712">
        <f>AD712/'Totals and Drop Down Lists'!Z$6*Inputs!H$37</f>
        <v>6013.1259524954166</v>
      </c>
      <c r="AM712">
        <f>AE712/'Totals and Drop Down Lists'!AA$6*Inputs!I$37</f>
        <v>36708.815363283247</v>
      </c>
      <c r="AN712">
        <f>AF712/'Totals and Drop Down Lists'!AB$6*Inputs!J$37</f>
        <v>44503.42570296878</v>
      </c>
      <c r="AO712">
        <f>AG712/'Totals and Drop Down Lists'!AC$6*Inputs!K$37</f>
        <v>43020.460973701644</v>
      </c>
      <c r="AP712">
        <f>AH712/'Totals and Drop Down Lists'!AD$6*Inputs!L$37</f>
        <v>61086.373105830324</v>
      </c>
      <c r="AQ712">
        <f>IF(OR($D712="51",$D712="52",$D712="61"),(AA712/'Totals and Drop Down Lists'!W$4)*Inputs!E$38,0)</f>
        <v>0</v>
      </c>
      <c r="AR712">
        <f>IF(OR($D712="51",$D712="52",$D712="61"),(AB712/'Totals and Drop Down Lists'!X$4)*Inputs!F$38,0)</f>
        <v>0</v>
      </c>
      <c r="AS712">
        <f>IF(OR($D712="51",$D712="52",$D712="61"),(AC712/'Totals and Drop Down Lists'!Y$4)*Inputs!G$38,0)</f>
        <v>0</v>
      </c>
      <c r="AT712">
        <f>IF(OR($D712="51",$D712="52",$D712="61"),(AD712/'Totals and Drop Down Lists'!Z$4)*Inputs!H$38,0)</f>
        <v>0</v>
      </c>
      <c r="AU712">
        <f>IF(OR($D712="51",$D712="52",$D712="61"),(AE712/'Totals and Drop Down Lists'!AA$4)*Inputs!I$38,0)</f>
        <v>0</v>
      </c>
      <c r="AV712">
        <f>IF(OR($D712="51",$D712="52",$D712="61"),(AF712/'Totals and Drop Down Lists'!AB$4)*Inputs!J$38,0)</f>
        <v>0</v>
      </c>
      <c r="AW712">
        <f>IF(OR($D712="51",$D712="52",$D712="61"),(AG712/'Totals and Drop Down Lists'!AC$4)*Inputs!K$38,0)</f>
        <v>0</v>
      </c>
      <c r="AX712">
        <f>IF(OR($D712="51",$D712="52",$D712="61"),(AH712/'Totals and Drop Down Lists'!AD$4)*Inputs!L$38,0)</f>
        <v>0</v>
      </c>
      <c r="AY712">
        <f>IF(OR($D712="51",$D712="52",$D712="61"),0,(AA712/'Totals and Drop Down Lists'!W$5)*Inputs!E$39)</f>
        <v>0</v>
      </c>
      <c r="AZ712">
        <f>IF(OR($D712="51",$D712="52",$D712="61"),0,(AB712/'Totals and Drop Down Lists'!X$5)*Inputs!F$39)</f>
        <v>0</v>
      </c>
      <c r="BA712">
        <f>IF(OR($D712="51",$D712="52",$D712="61"),0,(AC712/'Totals and Drop Down Lists'!Y$5)*Inputs!G$39)</f>
        <v>0</v>
      </c>
      <c r="BB712">
        <f>IF(OR($D712="51",$D712="52",$D712="61"),0,(AD712/'Totals and Drop Down Lists'!Z$5)*Inputs!H$39)</f>
        <v>0</v>
      </c>
      <c r="BC712">
        <f>IF(OR($D712="51",$D712="52",$D712="61"),0,(AE712/'Totals and Drop Down Lists'!AA$5)*Inputs!I$39)</f>
        <v>0</v>
      </c>
      <c r="BD712">
        <f>IF(OR($D712="51",$D712="52",$D712="61"),0,(AF712/'Totals and Drop Down Lists'!AB$5)*Inputs!J$39)</f>
        <v>0</v>
      </c>
      <c r="BE712">
        <f>IF(OR($D712="51",$D712="52",$D712="61"),0,(AG712/'Totals and Drop Down Lists'!AC$5)*Inputs!K$39)</f>
        <v>0</v>
      </c>
      <c r="BF712">
        <f>IF(OR($D712="51",$D712="52",$D712="61"),0,(AH712/'Totals and Drop Down Lists'!AD$5)*Inputs!L$39)</f>
        <v>0</v>
      </c>
      <c r="BG712" s="10">
        <f t="shared" si="100"/>
        <v>388874.96905860089</v>
      </c>
    </row>
    <row r="713" spans="1:59" ht="28.8">
      <c r="A713" s="1" t="s">
        <v>7419</v>
      </c>
      <c r="B713" s="1" t="s">
        <v>1492</v>
      </c>
      <c r="C713" s="1" t="s">
        <v>1588</v>
      </c>
      <c r="D713" s="1" t="s">
        <v>25</v>
      </c>
      <c r="E713" s="1" t="s">
        <v>1589</v>
      </c>
      <c r="F713" s="2">
        <v>10787</v>
      </c>
      <c r="G713" s="2">
        <v>223</v>
      </c>
      <c r="H713" s="2">
        <v>0</v>
      </c>
      <c r="I713" s="2">
        <v>3324</v>
      </c>
      <c r="J713" s="2">
        <v>4030</v>
      </c>
      <c r="K713" s="2">
        <v>1421</v>
      </c>
      <c r="L713" s="2">
        <v>11</v>
      </c>
      <c r="M713" s="2">
        <v>0</v>
      </c>
      <c r="N713" s="2">
        <v>0</v>
      </c>
      <c r="O713" s="2">
        <v>36</v>
      </c>
      <c r="P713" s="2">
        <v>27</v>
      </c>
      <c r="Q713" s="2">
        <v>65</v>
      </c>
      <c r="R713" s="2">
        <v>474</v>
      </c>
      <c r="S713" s="2">
        <v>640300</v>
      </c>
      <c r="T713" s="2">
        <v>38874100</v>
      </c>
      <c r="U713" s="2">
        <v>44</v>
      </c>
      <c r="V713" s="2">
        <v>134</v>
      </c>
      <c r="W713" s="2">
        <v>19</v>
      </c>
      <c r="X713" s="2">
        <v>435</v>
      </c>
      <c r="Y713" s="2">
        <v>114</v>
      </c>
      <c r="Z713" s="2">
        <v>200</v>
      </c>
      <c r="AA713" s="9">
        <f t="shared" si="101"/>
        <v>10787</v>
      </c>
      <c r="AB713" s="9">
        <f t="shared" si="102"/>
        <v>3101</v>
      </c>
      <c r="AC713" s="9">
        <f t="shared" si="103"/>
        <v>613</v>
      </c>
      <c r="AD713" s="9">
        <f t="shared" si="104"/>
        <v>474</v>
      </c>
      <c r="AE713" s="44">
        <f t="shared" si="105"/>
        <v>3.4992816201521713E-5</v>
      </c>
      <c r="AF713" s="9">
        <f t="shared" si="106"/>
        <v>282</v>
      </c>
      <c r="AG713" s="9">
        <f t="shared" si="99"/>
        <v>314</v>
      </c>
      <c r="AH713" s="44">
        <f t="shared" si="107"/>
        <v>4.1197396009225465E-5</v>
      </c>
      <c r="AI713">
        <f>AA713/'Totals and Drop Down Lists'!W$6*Inputs!E$37</f>
        <v>9785.3235719255517</v>
      </c>
      <c r="AJ713">
        <f>AB713/'Totals and Drop Down Lists'!X$6*Inputs!F$37</f>
        <v>10203.490653729201</v>
      </c>
      <c r="AK713">
        <f>AC713/'Totals and Drop Down Lists'!Y$6*Inputs!G$37</f>
        <v>4041.1030630116215</v>
      </c>
      <c r="AL713">
        <f>AD713/'Totals and Drop Down Lists'!Z$6*Inputs!H$37</f>
        <v>3800.2956019771036</v>
      </c>
      <c r="AM713">
        <f>AE713/'Totals and Drop Down Lists'!AA$6*Inputs!I$37</f>
        <v>4356.2329561384167</v>
      </c>
      <c r="AN713">
        <f>AF713/'Totals and Drop Down Lists'!AB$6*Inputs!J$37</f>
        <v>5627.7874655772166</v>
      </c>
      <c r="AO713">
        <f>AG713/'Totals and Drop Down Lists'!AC$6*Inputs!K$37</f>
        <v>5847.802920234768</v>
      </c>
      <c r="AP713">
        <f>AH713/'Totals and Drop Down Lists'!AD$6*Inputs!L$37</f>
        <v>9694.9794559373968</v>
      </c>
      <c r="AQ713">
        <f>IF(OR($D713="51",$D713="52",$D713="61"),(AA713/'Totals and Drop Down Lists'!W$4)*Inputs!E$38,0)</f>
        <v>0</v>
      </c>
      <c r="AR713">
        <f>IF(OR($D713="51",$D713="52",$D713="61"),(AB713/'Totals and Drop Down Lists'!X$4)*Inputs!F$38,0)</f>
        <v>0</v>
      </c>
      <c r="AS713">
        <f>IF(OR($D713="51",$D713="52",$D713="61"),(AC713/'Totals and Drop Down Lists'!Y$4)*Inputs!G$38,0)</f>
        <v>0</v>
      </c>
      <c r="AT713">
        <f>IF(OR($D713="51",$D713="52",$D713="61"),(AD713/'Totals and Drop Down Lists'!Z$4)*Inputs!H$38,0)</f>
        <v>0</v>
      </c>
      <c r="AU713">
        <f>IF(OR($D713="51",$D713="52",$D713="61"),(AE713/'Totals and Drop Down Lists'!AA$4)*Inputs!I$38,0)</f>
        <v>0</v>
      </c>
      <c r="AV713">
        <f>IF(OR($D713="51",$D713="52",$D713="61"),(AF713/'Totals and Drop Down Lists'!AB$4)*Inputs!J$38,0)</f>
        <v>0</v>
      </c>
      <c r="AW713">
        <f>IF(OR($D713="51",$D713="52",$D713="61"),(AG713/'Totals and Drop Down Lists'!AC$4)*Inputs!K$38,0)</f>
        <v>0</v>
      </c>
      <c r="AX713">
        <f>IF(OR($D713="51",$D713="52",$D713="61"),(AH713/'Totals and Drop Down Lists'!AD$4)*Inputs!L$38,0)</f>
        <v>0</v>
      </c>
      <c r="AY713">
        <f>IF(OR($D713="51",$D713="52",$D713="61"),0,(AA713/'Totals and Drop Down Lists'!W$5)*Inputs!E$39)</f>
        <v>0</v>
      </c>
      <c r="AZ713">
        <f>IF(OR($D713="51",$D713="52",$D713="61"),0,(AB713/'Totals and Drop Down Lists'!X$5)*Inputs!F$39)</f>
        <v>0</v>
      </c>
      <c r="BA713">
        <f>IF(OR($D713="51",$D713="52",$D713="61"),0,(AC713/'Totals and Drop Down Lists'!Y$5)*Inputs!G$39)</f>
        <v>0</v>
      </c>
      <c r="BB713">
        <f>IF(OR($D713="51",$D713="52",$D713="61"),0,(AD713/'Totals and Drop Down Lists'!Z$5)*Inputs!H$39)</f>
        <v>0</v>
      </c>
      <c r="BC713">
        <f>IF(OR($D713="51",$D713="52",$D713="61"),0,(AE713/'Totals and Drop Down Lists'!AA$5)*Inputs!I$39)</f>
        <v>0</v>
      </c>
      <c r="BD713">
        <f>IF(OR($D713="51",$D713="52",$D713="61"),0,(AF713/'Totals and Drop Down Lists'!AB$5)*Inputs!J$39)</f>
        <v>0</v>
      </c>
      <c r="BE713">
        <f>IF(OR($D713="51",$D713="52",$D713="61"),0,(AG713/'Totals and Drop Down Lists'!AC$5)*Inputs!K$39)</f>
        <v>0</v>
      </c>
      <c r="BF713">
        <f>IF(OR($D713="51",$D713="52",$D713="61"),0,(AH713/'Totals and Drop Down Lists'!AD$5)*Inputs!L$39)</f>
        <v>0</v>
      </c>
      <c r="BG713" s="10">
        <f t="shared" si="100"/>
        <v>53357.015688531275</v>
      </c>
    </row>
    <row r="714" spans="1:59" ht="28.8">
      <c r="A714" s="1" t="s">
        <v>7419</v>
      </c>
      <c r="B714" s="1" t="s">
        <v>1492</v>
      </c>
      <c r="C714" s="1" t="s">
        <v>1590</v>
      </c>
      <c r="D714" s="1" t="s">
        <v>25</v>
      </c>
      <c r="E714" s="1" t="s">
        <v>1591</v>
      </c>
      <c r="F714" s="2">
        <v>4053</v>
      </c>
      <c r="G714" s="2">
        <v>65</v>
      </c>
      <c r="H714" s="2">
        <v>0</v>
      </c>
      <c r="I714" s="2">
        <v>1270</v>
      </c>
      <c r="J714" s="2">
        <v>1382</v>
      </c>
      <c r="K714" s="2">
        <v>516</v>
      </c>
      <c r="L714" s="2">
        <v>21</v>
      </c>
      <c r="M714" s="2">
        <v>0</v>
      </c>
      <c r="N714" s="2">
        <v>0</v>
      </c>
      <c r="O714" s="2">
        <v>62</v>
      </c>
      <c r="P714" s="2">
        <v>0</v>
      </c>
      <c r="Q714" s="2">
        <v>0</v>
      </c>
      <c r="R714" s="2">
        <v>62</v>
      </c>
      <c r="S714" s="2">
        <v>286700</v>
      </c>
      <c r="T714" s="2">
        <v>16312000</v>
      </c>
      <c r="U714" s="2">
        <v>48</v>
      </c>
      <c r="V714" s="2">
        <v>10</v>
      </c>
      <c r="W714" s="2">
        <v>4</v>
      </c>
      <c r="X714" s="2">
        <v>150</v>
      </c>
      <c r="Y714" s="2">
        <v>0</v>
      </c>
      <c r="Z714" s="2">
        <v>85</v>
      </c>
      <c r="AA714" s="9">
        <f t="shared" si="101"/>
        <v>4053</v>
      </c>
      <c r="AB714" s="9">
        <f t="shared" si="102"/>
        <v>1205</v>
      </c>
      <c r="AC714" s="9">
        <f t="shared" si="103"/>
        <v>145</v>
      </c>
      <c r="AD714" s="9">
        <f t="shared" si="104"/>
        <v>62</v>
      </c>
      <c r="AE714" s="44">
        <f t="shared" si="105"/>
        <v>1.3455106701809551E-5</v>
      </c>
      <c r="AF714" s="9">
        <f t="shared" si="106"/>
        <v>136</v>
      </c>
      <c r="AG714" s="9">
        <f t="shared" si="99"/>
        <v>85</v>
      </c>
      <c r="AH714" s="44">
        <f t="shared" si="107"/>
        <v>1.1808960518551699E-5</v>
      </c>
      <c r="AI714">
        <f>AA714/'Totals and Drop Down Lists'!W$6*Inputs!E$37</f>
        <v>3676.6400701783868</v>
      </c>
      <c r="AJ714">
        <f>AB714/'Totals and Drop Down Lists'!X$6*Inputs!F$37</f>
        <v>3964.9165552220857</v>
      </c>
      <c r="AK714">
        <f>AC714/'Totals and Drop Down Lists'!Y$6*Inputs!G$37</f>
        <v>955.88897901579958</v>
      </c>
      <c r="AL714">
        <f>AD714/'Totals and Drop Down Lists'!Z$6*Inputs!H$37</f>
        <v>497.08507873962111</v>
      </c>
      <c r="AM714">
        <f>AE714/'Totals and Drop Down Lists'!AA$6*Inputs!I$37</f>
        <v>1675.0174923112575</v>
      </c>
      <c r="AN714">
        <f>AF714/'Totals and Drop Down Lists'!AB$6*Inputs!J$37</f>
        <v>2714.110267086885</v>
      </c>
      <c r="AO714">
        <f>AG714/'Totals and Drop Down Lists'!AC$6*Inputs!K$37</f>
        <v>1583.0039752227876</v>
      </c>
      <c r="AP714">
        <f>AH714/'Totals and Drop Down Lists'!AD$6*Inputs!L$37</f>
        <v>2779.0016048028128</v>
      </c>
      <c r="AQ714">
        <f>IF(OR($D714="51",$D714="52",$D714="61"),(AA714/'Totals and Drop Down Lists'!W$4)*Inputs!E$38,0)</f>
        <v>0</v>
      </c>
      <c r="AR714">
        <f>IF(OR($D714="51",$D714="52",$D714="61"),(AB714/'Totals and Drop Down Lists'!X$4)*Inputs!F$38,0)</f>
        <v>0</v>
      </c>
      <c r="AS714">
        <f>IF(OR($D714="51",$D714="52",$D714="61"),(AC714/'Totals and Drop Down Lists'!Y$4)*Inputs!G$38,0)</f>
        <v>0</v>
      </c>
      <c r="AT714">
        <f>IF(OR($D714="51",$D714="52",$D714="61"),(AD714/'Totals and Drop Down Lists'!Z$4)*Inputs!H$38,0)</f>
        <v>0</v>
      </c>
      <c r="AU714">
        <f>IF(OR($D714="51",$D714="52",$D714="61"),(AE714/'Totals and Drop Down Lists'!AA$4)*Inputs!I$38,0)</f>
        <v>0</v>
      </c>
      <c r="AV714">
        <f>IF(OR($D714="51",$D714="52",$D714="61"),(AF714/'Totals and Drop Down Lists'!AB$4)*Inputs!J$38,0)</f>
        <v>0</v>
      </c>
      <c r="AW714">
        <f>IF(OR($D714="51",$D714="52",$D714="61"),(AG714/'Totals and Drop Down Lists'!AC$4)*Inputs!K$38,0)</f>
        <v>0</v>
      </c>
      <c r="AX714">
        <f>IF(OR($D714="51",$D714="52",$D714="61"),(AH714/'Totals and Drop Down Lists'!AD$4)*Inputs!L$38,0)</f>
        <v>0</v>
      </c>
      <c r="AY714">
        <f>IF(OR($D714="51",$D714="52",$D714="61"),0,(AA714/'Totals and Drop Down Lists'!W$5)*Inputs!E$39)</f>
        <v>0</v>
      </c>
      <c r="AZ714">
        <f>IF(OR($D714="51",$D714="52",$D714="61"),0,(AB714/'Totals and Drop Down Lists'!X$5)*Inputs!F$39)</f>
        <v>0</v>
      </c>
      <c r="BA714">
        <f>IF(OR($D714="51",$D714="52",$D714="61"),0,(AC714/'Totals and Drop Down Lists'!Y$5)*Inputs!G$39)</f>
        <v>0</v>
      </c>
      <c r="BB714">
        <f>IF(OR($D714="51",$D714="52",$D714="61"),0,(AD714/'Totals and Drop Down Lists'!Z$5)*Inputs!H$39)</f>
        <v>0</v>
      </c>
      <c r="BC714">
        <f>IF(OR($D714="51",$D714="52",$D714="61"),0,(AE714/'Totals and Drop Down Lists'!AA$5)*Inputs!I$39)</f>
        <v>0</v>
      </c>
      <c r="BD714">
        <f>IF(OR($D714="51",$D714="52",$D714="61"),0,(AF714/'Totals and Drop Down Lists'!AB$5)*Inputs!J$39)</f>
        <v>0</v>
      </c>
      <c r="BE714">
        <f>IF(OR($D714="51",$D714="52",$D714="61"),0,(AG714/'Totals and Drop Down Lists'!AC$5)*Inputs!K$39)</f>
        <v>0</v>
      </c>
      <c r="BF714">
        <f>IF(OR($D714="51",$D714="52",$D714="61"),0,(AH714/'Totals and Drop Down Lists'!AD$5)*Inputs!L$39)</f>
        <v>0</v>
      </c>
      <c r="BG714" s="10">
        <f t="shared" si="100"/>
        <v>17845.664022579636</v>
      </c>
    </row>
    <row r="715" spans="1:59" ht="28.8">
      <c r="A715" s="1" t="s">
        <v>7419</v>
      </c>
      <c r="B715" s="1" t="s">
        <v>1492</v>
      </c>
      <c r="C715" s="1" t="s">
        <v>1592</v>
      </c>
      <c r="D715" s="1" t="s">
        <v>25</v>
      </c>
      <c r="E715" s="1" t="s">
        <v>1593</v>
      </c>
      <c r="F715" s="2">
        <v>52961</v>
      </c>
      <c r="G715" s="2">
        <v>186</v>
      </c>
      <c r="H715" s="2">
        <v>29</v>
      </c>
      <c r="I715" s="2">
        <v>5877</v>
      </c>
      <c r="J715" s="2">
        <v>17830</v>
      </c>
      <c r="K715" s="2">
        <v>4164</v>
      </c>
      <c r="L715" s="2">
        <v>309</v>
      </c>
      <c r="M715" s="2">
        <v>24</v>
      </c>
      <c r="N715" s="2">
        <v>47</v>
      </c>
      <c r="O715" s="2">
        <v>99</v>
      </c>
      <c r="P715" s="2">
        <v>41</v>
      </c>
      <c r="Q715" s="2">
        <v>0</v>
      </c>
      <c r="R715" s="2">
        <v>795</v>
      </c>
      <c r="S715" s="2">
        <v>3520200</v>
      </c>
      <c r="T715" s="2">
        <v>190460300</v>
      </c>
      <c r="U715" s="2">
        <v>406</v>
      </c>
      <c r="V715" s="2">
        <v>255</v>
      </c>
      <c r="W715" s="2">
        <v>100</v>
      </c>
      <c r="X715" s="2">
        <v>865</v>
      </c>
      <c r="Y715" s="2">
        <v>39</v>
      </c>
      <c r="Z715" s="2">
        <v>570</v>
      </c>
      <c r="AA715" s="9">
        <f t="shared" si="101"/>
        <v>52961</v>
      </c>
      <c r="AB715" s="9">
        <f t="shared" si="102"/>
        <v>5662</v>
      </c>
      <c r="AC715" s="9">
        <f t="shared" si="103"/>
        <v>1315</v>
      </c>
      <c r="AD715" s="9">
        <f t="shared" si="104"/>
        <v>795</v>
      </c>
      <c r="AE715" s="44">
        <f t="shared" si="105"/>
        <v>6.7915028057184928E-5</v>
      </c>
      <c r="AF715" s="9">
        <f t="shared" si="106"/>
        <v>510</v>
      </c>
      <c r="AG715" s="9">
        <f t="shared" si="99"/>
        <v>609</v>
      </c>
      <c r="AH715" s="44">
        <f t="shared" si="107"/>
        <v>5.2920965215341215E-5</v>
      </c>
      <c r="AI715">
        <f>AA715/'Totals and Drop Down Lists'!W$6*Inputs!E$37</f>
        <v>48043.063103063789</v>
      </c>
      <c r="AJ715">
        <f>AB715/'Totals and Drop Down Lists'!X$6*Inputs!F$37</f>
        <v>18630.172228769665</v>
      </c>
      <c r="AK715">
        <f>AC715/'Totals and Drop Down Lists'!Y$6*Inputs!G$37</f>
        <v>8668.9241890053545</v>
      </c>
      <c r="AL715">
        <f>AD715/'Totals and Drop Down Lists'!Z$6*Inputs!H$37</f>
        <v>6373.9135096451419</v>
      </c>
      <c r="AM715">
        <f>AE715/'Totals and Drop Down Lists'!AA$6*Inputs!I$37</f>
        <v>8454.6977224116254</v>
      </c>
      <c r="AN715">
        <f>AF715/'Totals and Drop Down Lists'!AB$6*Inputs!J$37</f>
        <v>10177.913501575818</v>
      </c>
      <c r="AO715">
        <f>AG715/'Totals and Drop Down Lists'!AC$6*Inputs!K$37</f>
        <v>11341.757893066797</v>
      </c>
      <c r="AP715">
        <f>AH715/'Totals and Drop Down Lists'!AD$6*Inputs!L$37</f>
        <v>12453.885930951019</v>
      </c>
      <c r="AQ715">
        <f>IF(OR($D715="51",$D715="52",$D715="61"),(AA715/'Totals and Drop Down Lists'!W$4)*Inputs!E$38,0)</f>
        <v>0</v>
      </c>
      <c r="AR715">
        <f>IF(OR($D715="51",$D715="52",$D715="61"),(AB715/'Totals and Drop Down Lists'!X$4)*Inputs!F$38,0)</f>
        <v>0</v>
      </c>
      <c r="AS715">
        <f>IF(OR($D715="51",$D715="52",$D715="61"),(AC715/'Totals and Drop Down Lists'!Y$4)*Inputs!G$38,0)</f>
        <v>0</v>
      </c>
      <c r="AT715">
        <f>IF(OR($D715="51",$D715="52",$D715="61"),(AD715/'Totals and Drop Down Lists'!Z$4)*Inputs!H$38,0)</f>
        <v>0</v>
      </c>
      <c r="AU715">
        <f>IF(OR($D715="51",$D715="52",$D715="61"),(AE715/'Totals and Drop Down Lists'!AA$4)*Inputs!I$38,0)</f>
        <v>0</v>
      </c>
      <c r="AV715">
        <f>IF(OR($D715="51",$D715="52",$D715="61"),(AF715/'Totals and Drop Down Lists'!AB$4)*Inputs!J$38,0)</f>
        <v>0</v>
      </c>
      <c r="AW715">
        <f>IF(OR($D715="51",$D715="52",$D715="61"),(AG715/'Totals and Drop Down Lists'!AC$4)*Inputs!K$38,0)</f>
        <v>0</v>
      </c>
      <c r="AX715">
        <f>IF(OR($D715="51",$D715="52",$D715="61"),(AH715/'Totals and Drop Down Lists'!AD$4)*Inputs!L$38,0)</f>
        <v>0</v>
      </c>
      <c r="AY715">
        <f>IF(OR($D715="51",$D715="52",$D715="61"),0,(AA715/'Totals and Drop Down Lists'!W$5)*Inputs!E$39)</f>
        <v>0</v>
      </c>
      <c r="AZ715">
        <f>IF(OR($D715="51",$D715="52",$D715="61"),0,(AB715/'Totals and Drop Down Lists'!X$5)*Inputs!F$39)</f>
        <v>0</v>
      </c>
      <c r="BA715">
        <f>IF(OR($D715="51",$D715="52",$D715="61"),0,(AC715/'Totals and Drop Down Lists'!Y$5)*Inputs!G$39)</f>
        <v>0</v>
      </c>
      <c r="BB715">
        <f>IF(OR($D715="51",$D715="52",$D715="61"),0,(AD715/'Totals and Drop Down Lists'!Z$5)*Inputs!H$39)</f>
        <v>0</v>
      </c>
      <c r="BC715">
        <f>IF(OR($D715="51",$D715="52",$D715="61"),0,(AE715/'Totals and Drop Down Lists'!AA$5)*Inputs!I$39)</f>
        <v>0</v>
      </c>
      <c r="BD715">
        <f>IF(OR($D715="51",$D715="52",$D715="61"),0,(AF715/'Totals and Drop Down Lists'!AB$5)*Inputs!J$39)</f>
        <v>0</v>
      </c>
      <c r="BE715">
        <f>IF(OR($D715="51",$D715="52",$D715="61"),0,(AG715/'Totals and Drop Down Lists'!AC$5)*Inputs!K$39)</f>
        <v>0</v>
      </c>
      <c r="BF715">
        <f>IF(OR($D715="51",$D715="52",$D715="61"),0,(AH715/'Totals and Drop Down Lists'!AD$5)*Inputs!L$39)</f>
        <v>0</v>
      </c>
      <c r="BG715" s="10">
        <f t="shared" si="100"/>
        <v>124144.3280784892</v>
      </c>
    </row>
    <row r="716" spans="1:59" ht="28.8">
      <c r="A716" s="1" t="s">
        <v>7419</v>
      </c>
      <c r="B716" s="1" t="s">
        <v>1492</v>
      </c>
      <c r="C716" s="1" t="s">
        <v>847</v>
      </c>
      <c r="D716" s="1" t="s">
        <v>25</v>
      </c>
      <c r="E716" s="1" t="s">
        <v>1594</v>
      </c>
      <c r="F716" s="2">
        <v>19907</v>
      </c>
      <c r="G716" s="2">
        <v>130</v>
      </c>
      <c r="H716" s="2">
        <v>0</v>
      </c>
      <c r="I716" s="2">
        <v>4010</v>
      </c>
      <c r="J716" s="2">
        <v>7635</v>
      </c>
      <c r="K716" s="2">
        <v>2415</v>
      </c>
      <c r="L716" s="2">
        <v>67</v>
      </c>
      <c r="M716" s="2">
        <v>12</v>
      </c>
      <c r="N716" s="2">
        <v>0</v>
      </c>
      <c r="O716" s="2">
        <v>107</v>
      </c>
      <c r="P716" s="2">
        <v>0</v>
      </c>
      <c r="Q716" s="2">
        <v>11</v>
      </c>
      <c r="R716" s="2">
        <v>759</v>
      </c>
      <c r="S716" s="2">
        <v>1272600</v>
      </c>
      <c r="T716" s="2">
        <v>66311300</v>
      </c>
      <c r="U716" s="2">
        <v>235</v>
      </c>
      <c r="V716" s="2">
        <v>114</v>
      </c>
      <c r="W716" s="2">
        <v>100</v>
      </c>
      <c r="X716" s="2">
        <v>365</v>
      </c>
      <c r="Y716" s="2">
        <v>40</v>
      </c>
      <c r="Z716" s="2">
        <v>215</v>
      </c>
      <c r="AA716" s="9">
        <f t="shared" si="101"/>
        <v>19907</v>
      </c>
      <c r="AB716" s="9">
        <f t="shared" si="102"/>
        <v>3880</v>
      </c>
      <c r="AC716" s="9">
        <f t="shared" si="103"/>
        <v>956</v>
      </c>
      <c r="AD716" s="9">
        <f t="shared" si="104"/>
        <v>759</v>
      </c>
      <c r="AE716" s="44">
        <f t="shared" si="105"/>
        <v>5.3348352820531442E-5</v>
      </c>
      <c r="AF716" s="9">
        <f t="shared" si="106"/>
        <v>151</v>
      </c>
      <c r="AG716" s="9">
        <f t="shared" si="99"/>
        <v>255</v>
      </c>
      <c r="AH716" s="44">
        <f t="shared" si="107"/>
        <v>3.0012305630040549E-5</v>
      </c>
      <c r="AI716">
        <f>AA716/'Totals and Drop Down Lists'!W$6*Inputs!E$37</f>
        <v>18058.444085132283</v>
      </c>
      <c r="AJ716">
        <f>AB716/'Totals and Drop Down Lists'!X$6*Inputs!F$37</f>
        <v>12766.702269096841</v>
      </c>
      <c r="AK716">
        <f>AC716/'Totals and Drop Down Lists'!Y$6*Inputs!G$37</f>
        <v>6302.2749237179614</v>
      </c>
      <c r="AL716">
        <f>AD716/'Totals and Drop Down Lists'!Z$6*Inputs!H$37</f>
        <v>6085.2834639253615</v>
      </c>
      <c r="AM716">
        <f>AE716/'Totals and Drop Down Lists'!AA$6*Inputs!I$37</f>
        <v>6641.3017853188048</v>
      </c>
      <c r="AN716">
        <f>AF716/'Totals and Drop Down Lists'!AB$6*Inputs!J$37</f>
        <v>3013.4606641920564</v>
      </c>
      <c r="AO716">
        <f>AG716/'Totals and Drop Down Lists'!AC$6*Inputs!K$37</f>
        <v>4749.0119256683629</v>
      </c>
      <c r="AP716">
        <f>AH716/'Totals and Drop Down Lists'!AD$6*Inputs!L$37</f>
        <v>7062.7931542906217</v>
      </c>
      <c r="AQ716">
        <f>IF(OR($D716="51",$D716="52",$D716="61"),(AA716/'Totals and Drop Down Lists'!W$4)*Inputs!E$38,0)</f>
        <v>0</v>
      </c>
      <c r="AR716">
        <f>IF(OR($D716="51",$D716="52",$D716="61"),(AB716/'Totals and Drop Down Lists'!X$4)*Inputs!F$38,0)</f>
        <v>0</v>
      </c>
      <c r="AS716">
        <f>IF(OR($D716="51",$D716="52",$D716="61"),(AC716/'Totals and Drop Down Lists'!Y$4)*Inputs!G$38,0)</f>
        <v>0</v>
      </c>
      <c r="AT716">
        <f>IF(OR($D716="51",$D716="52",$D716="61"),(AD716/'Totals and Drop Down Lists'!Z$4)*Inputs!H$38,0)</f>
        <v>0</v>
      </c>
      <c r="AU716">
        <f>IF(OR($D716="51",$D716="52",$D716="61"),(AE716/'Totals and Drop Down Lists'!AA$4)*Inputs!I$38,0)</f>
        <v>0</v>
      </c>
      <c r="AV716">
        <f>IF(OR($D716="51",$D716="52",$D716="61"),(AF716/'Totals and Drop Down Lists'!AB$4)*Inputs!J$38,0)</f>
        <v>0</v>
      </c>
      <c r="AW716">
        <f>IF(OR($D716="51",$D716="52",$D716="61"),(AG716/'Totals and Drop Down Lists'!AC$4)*Inputs!K$38,0)</f>
        <v>0</v>
      </c>
      <c r="AX716">
        <f>IF(OR($D716="51",$D716="52",$D716="61"),(AH716/'Totals and Drop Down Lists'!AD$4)*Inputs!L$38,0)</f>
        <v>0</v>
      </c>
      <c r="AY716">
        <f>IF(OR($D716="51",$D716="52",$D716="61"),0,(AA716/'Totals and Drop Down Lists'!W$5)*Inputs!E$39)</f>
        <v>0</v>
      </c>
      <c r="AZ716">
        <f>IF(OR($D716="51",$D716="52",$D716="61"),0,(AB716/'Totals and Drop Down Lists'!X$5)*Inputs!F$39)</f>
        <v>0</v>
      </c>
      <c r="BA716">
        <f>IF(OR($D716="51",$D716="52",$D716="61"),0,(AC716/'Totals and Drop Down Lists'!Y$5)*Inputs!G$39)</f>
        <v>0</v>
      </c>
      <c r="BB716">
        <f>IF(OR($D716="51",$D716="52",$D716="61"),0,(AD716/'Totals and Drop Down Lists'!Z$5)*Inputs!H$39)</f>
        <v>0</v>
      </c>
      <c r="BC716">
        <f>IF(OR($D716="51",$D716="52",$D716="61"),0,(AE716/'Totals and Drop Down Lists'!AA$5)*Inputs!I$39)</f>
        <v>0</v>
      </c>
      <c r="BD716">
        <f>IF(OR($D716="51",$D716="52",$D716="61"),0,(AF716/'Totals and Drop Down Lists'!AB$5)*Inputs!J$39)</f>
        <v>0</v>
      </c>
      <c r="BE716">
        <f>IF(OR($D716="51",$D716="52",$D716="61"),0,(AG716/'Totals and Drop Down Lists'!AC$5)*Inputs!K$39)</f>
        <v>0</v>
      </c>
      <c r="BF716">
        <f>IF(OR($D716="51",$D716="52",$D716="61"),0,(AH716/'Totals and Drop Down Lists'!AD$5)*Inputs!L$39)</f>
        <v>0</v>
      </c>
      <c r="BG716" s="10">
        <f t="shared" si="100"/>
        <v>64679.272271342292</v>
      </c>
    </row>
    <row r="717" spans="1:59" ht="28.8">
      <c r="A717" s="1" t="s">
        <v>7419</v>
      </c>
      <c r="B717" s="1" t="s">
        <v>1492</v>
      </c>
      <c r="C717" s="1" t="s">
        <v>1595</v>
      </c>
      <c r="D717" s="1" t="s">
        <v>25</v>
      </c>
      <c r="E717" s="1" t="s">
        <v>1596</v>
      </c>
      <c r="F717" s="2">
        <v>22669</v>
      </c>
      <c r="G717" s="2">
        <v>283</v>
      </c>
      <c r="H717" s="2">
        <v>4</v>
      </c>
      <c r="I717" s="2">
        <v>6396</v>
      </c>
      <c r="J717" s="2">
        <v>8026</v>
      </c>
      <c r="K717" s="2">
        <v>2760</v>
      </c>
      <c r="L717" s="2">
        <v>69</v>
      </c>
      <c r="M717" s="2">
        <v>56</v>
      </c>
      <c r="N717" s="2">
        <v>0</v>
      </c>
      <c r="O717" s="2">
        <v>94</v>
      </c>
      <c r="P717" s="2">
        <v>37</v>
      </c>
      <c r="Q717" s="2">
        <v>16</v>
      </c>
      <c r="R717" s="2">
        <v>958</v>
      </c>
      <c r="S717" s="2">
        <v>1448100</v>
      </c>
      <c r="T717" s="2">
        <v>76579900</v>
      </c>
      <c r="U717" s="2">
        <v>211</v>
      </c>
      <c r="V717" s="2">
        <v>218</v>
      </c>
      <c r="W717" s="2">
        <v>50</v>
      </c>
      <c r="X717" s="2">
        <v>712</v>
      </c>
      <c r="Y717" s="2">
        <v>89</v>
      </c>
      <c r="Z717" s="2">
        <v>427</v>
      </c>
      <c r="AA717" s="9">
        <f t="shared" si="101"/>
        <v>22669</v>
      </c>
      <c r="AB717" s="9">
        <f t="shared" si="102"/>
        <v>6109</v>
      </c>
      <c r="AC717" s="9">
        <f t="shared" si="103"/>
        <v>1230</v>
      </c>
      <c r="AD717" s="9">
        <f t="shared" si="104"/>
        <v>958</v>
      </c>
      <c r="AE717" s="44">
        <f t="shared" si="105"/>
        <v>6.6284928884758422E-5</v>
      </c>
      <c r="AF717" s="9">
        <f t="shared" si="106"/>
        <v>444</v>
      </c>
      <c r="AG717" s="9">
        <f t="shared" si="99"/>
        <v>516</v>
      </c>
      <c r="AH717" s="44">
        <f t="shared" si="107"/>
        <v>6.6025350383492056E-5</v>
      </c>
      <c r="AI717">
        <f>AA717/'Totals and Drop Down Lists'!W$6*Inputs!E$37</f>
        <v>20563.965889680199</v>
      </c>
      <c r="AJ717">
        <f>AB717/'Totals and Drop Down Lists'!X$6*Inputs!F$37</f>
        <v>20100.97529946201</v>
      </c>
      <c r="AK717">
        <f>AC717/'Totals and Drop Down Lists'!Y$6*Inputs!G$37</f>
        <v>8108.575477168506</v>
      </c>
      <c r="AL717">
        <f>AD717/'Totals and Drop Down Lists'!Z$6*Inputs!H$37</f>
        <v>7680.7662166541459</v>
      </c>
      <c r="AM717">
        <f>AE717/'Totals and Drop Down Lists'!AA$6*Inputs!I$37</f>
        <v>8251.7677354164789</v>
      </c>
      <c r="AN717">
        <f>AF717/'Totals and Drop Down Lists'!AB$6*Inputs!J$37</f>
        <v>8860.7717543130657</v>
      </c>
      <c r="AO717">
        <f>AG717/'Totals and Drop Down Lists'!AC$6*Inputs!K$37</f>
        <v>9609.7653084112753</v>
      </c>
      <c r="AP717">
        <f>AH717/'Totals and Drop Down Lists'!AD$6*Inputs!L$37</f>
        <v>15537.739700724798</v>
      </c>
      <c r="AQ717">
        <f>IF(OR($D717="51",$D717="52",$D717="61"),(AA717/'Totals and Drop Down Lists'!W$4)*Inputs!E$38,0)</f>
        <v>0</v>
      </c>
      <c r="AR717">
        <f>IF(OR($D717="51",$D717="52",$D717="61"),(AB717/'Totals and Drop Down Lists'!X$4)*Inputs!F$38,0)</f>
        <v>0</v>
      </c>
      <c r="AS717">
        <f>IF(OR($D717="51",$D717="52",$D717="61"),(AC717/'Totals and Drop Down Lists'!Y$4)*Inputs!G$38,0)</f>
        <v>0</v>
      </c>
      <c r="AT717">
        <f>IF(OR($D717="51",$D717="52",$D717="61"),(AD717/'Totals and Drop Down Lists'!Z$4)*Inputs!H$38,0)</f>
        <v>0</v>
      </c>
      <c r="AU717">
        <f>IF(OR($D717="51",$D717="52",$D717="61"),(AE717/'Totals and Drop Down Lists'!AA$4)*Inputs!I$38,0)</f>
        <v>0</v>
      </c>
      <c r="AV717">
        <f>IF(OR($D717="51",$D717="52",$D717="61"),(AF717/'Totals and Drop Down Lists'!AB$4)*Inputs!J$38,0)</f>
        <v>0</v>
      </c>
      <c r="AW717">
        <f>IF(OR($D717="51",$D717="52",$D717="61"),(AG717/'Totals and Drop Down Lists'!AC$4)*Inputs!K$38,0)</f>
        <v>0</v>
      </c>
      <c r="AX717">
        <f>IF(OR($D717="51",$D717="52",$D717="61"),(AH717/'Totals and Drop Down Lists'!AD$4)*Inputs!L$38,0)</f>
        <v>0</v>
      </c>
      <c r="AY717">
        <f>IF(OR($D717="51",$D717="52",$D717="61"),0,(AA717/'Totals and Drop Down Lists'!W$5)*Inputs!E$39)</f>
        <v>0</v>
      </c>
      <c r="AZ717">
        <f>IF(OR($D717="51",$D717="52",$D717="61"),0,(AB717/'Totals and Drop Down Lists'!X$5)*Inputs!F$39)</f>
        <v>0</v>
      </c>
      <c r="BA717">
        <f>IF(OR($D717="51",$D717="52",$D717="61"),0,(AC717/'Totals and Drop Down Lists'!Y$5)*Inputs!G$39)</f>
        <v>0</v>
      </c>
      <c r="BB717">
        <f>IF(OR($D717="51",$D717="52",$D717="61"),0,(AD717/'Totals and Drop Down Lists'!Z$5)*Inputs!H$39)</f>
        <v>0</v>
      </c>
      <c r="BC717">
        <f>IF(OR($D717="51",$D717="52",$D717="61"),0,(AE717/'Totals and Drop Down Lists'!AA$5)*Inputs!I$39)</f>
        <v>0</v>
      </c>
      <c r="BD717">
        <f>IF(OR($D717="51",$D717="52",$D717="61"),0,(AF717/'Totals and Drop Down Lists'!AB$5)*Inputs!J$39)</f>
        <v>0</v>
      </c>
      <c r="BE717">
        <f>IF(OR($D717="51",$D717="52",$D717="61"),0,(AG717/'Totals and Drop Down Lists'!AC$5)*Inputs!K$39)</f>
        <v>0</v>
      </c>
      <c r="BF717">
        <f>IF(OR($D717="51",$D717="52",$D717="61"),0,(AH717/'Totals and Drop Down Lists'!AD$5)*Inputs!L$39)</f>
        <v>0</v>
      </c>
      <c r="BG717" s="10">
        <f t="shared" si="100"/>
        <v>98714.327381830473</v>
      </c>
    </row>
    <row r="718" spans="1:59" ht="28.8">
      <c r="A718" s="1" t="s">
        <v>7419</v>
      </c>
      <c r="B718" s="1" t="s">
        <v>1492</v>
      </c>
      <c r="C718" s="1" t="s">
        <v>1597</v>
      </c>
      <c r="D718" s="1" t="s">
        <v>25</v>
      </c>
      <c r="E718" s="1" t="s">
        <v>1598</v>
      </c>
      <c r="F718" s="2">
        <v>10902</v>
      </c>
      <c r="G718" s="2">
        <v>62</v>
      </c>
      <c r="H718" s="2">
        <v>0</v>
      </c>
      <c r="I718" s="2">
        <v>2861</v>
      </c>
      <c r="J718" s="2">
        <v>4067</v>
      </c>
      <c r="K718" s="2">
        <v>1477</v>
      </c>
      <c r="L718" s="2">
        <v>4</v>
      </c>
      <c r="M718" s="2">
        <v>9</v>
      </c>
      <c r="N718" s="2">
        <v>22</v>
      </c>
      <c r="O718" s="2">
        <v>77</v>
      </c>
      <c r="P718" s="2">
        <v>39</v>
      </c>
      <c r="Q718" s="2">
        <v>0</v>
      </c>
      <c r="R718" s="2">
        <v>445</v>
      </c>
      <c r="S718" s="2">
        <v>760700</v>
      </c>
      <c r="T718" s="2">
        <v>47346300</v>
      </c>
      <c r="U718" s="2">
        <v>92</v>
      </c>
      <c r="V718" s="2">
        <v>134</v>
      </c>
      <c r="W718" s="2">
        <v>50</v>
      </c>
      <c r="X718" s="2">
        <v>329</v>
      </c>
      <c r="Y718" s="2">
        <v>23</v>
      </c>
      <c r="Z718" s="2">
        <v>140</v>
      </c>
      <c r="AA718" s="9">
        <f t="shared" si="101"/>
        <v>10902</v>
      </c>
      <c r="AB718" s="9">
        <f t="shared" si="102"/>
        <v>2799</v>
      </c>
      <c r="AC718" s="9">
        <f t="shared" si="103"/>
        <v>596</v>
      </c>
      <c r="AD718" s="9">
        <f t="shared" si="104"/>
        <v>445</v>
      </c>
      <c r="AE718" s="44">
        <f t="shared" si="105"/>
        <v>3.7461279277977493E-5</v>
      </c>
      <c r="AF718" s="9">
        <f t="shared" si="106"/>
        <v>145</v>
      </c>
      <c r="AG718" s="9">
        <f t="shared" si="99"/>
        <v>163</v>
      </c>
      <c r="AH718" s="44">
        <f t="shared" si="107"/>
        <v>2.202647566369861E-5</v>
      </c>
      <c r="AI718">
        <f>AA718/'Totals and Drop Down Lists'!W$6*Inputs!E$37</f>
        <v>9889.6447187477861</v>
      </c>
      <c r="AJ718">
        <f>AB718/'Totals and Drop Down Lists'!X$6*Inputs!F$37</f>
        <v>9209.793724536612</v>
      </c>
      <c r="AK718">
        <f>AC718/'Totals and Drop Down Lists'!Y$6*Inputs!G$37</f>
        <v>3929.0333206442519</v>
      </c>
      <c r="AL718">
        <f>AD718/'Totals and Drop Down Lists'!Z$6*Inputs!H$37</f>
        <v>3567.7880651472801</v>
      </c>
      <c r="AM718">
        <f>AE718/'Totals and Drop Down Lists'!AA$6*Inputs!I$37</f>
        <v>4663.5303209101003</v>
      </c>
      <c r="AN718">
        <f>AF718/'Totals and Drop Down Lists'!AB$6*Inputs!J$37</f>
        <v>2893.7205053499874</v>
      </c>
      <c r="AO718">
        <f>AG718/'Totals and Drop Down Lists'!AC$6*Inputs!K$37</f>
        <v>3035.6429171919335</v>
      </c>
      <c r="AP718">
        <f>AH718/'Totals and Drop Down Lists'!AD$6*Inputs!L$37</f>
        <v>5183.4885146246379</v>
      </c>
      <c r="AQ718">
        <f>IF(OR($D718="51",$D718="52",$D718="61"),(AA718/'Totals and Drop Down Lists'!W$4)*Inputs!E$38,0)</f>
        <v>0</v>
      </c>
      <c r="AR718">
        <f>IF(OR($D718="51",$D718="52",$D718="61"),(AB718/'Totals and Drop Down Lists'!X$4)*Inputs!F$38,0)</f>
        <v>0</v>
      </c>
      <c r="AS718">
        <f>IF(OR($D718="51",$D718="52",$D718="61"),(AC718/'Totals and Drop Down Lists'!Y$4)*Inputs!G$38,0)</f>
        <v>0</v>
      </c>
      <c r="AT718">
        <f>IF(OR($D718="51",$D718="52",$D718="61"),(AD718/'Totals and Drop Down Lists'!Z$4)*Inputs!H$38,0)</f>
        <v>0</v>
      </c>
      <c r="AU718">
        <f>IF(OR($D718="51",$D718="52",$D718="61"),(AE718/'Totals and Drop Down Lists'!AA$4)*Inputs!I$38,0)</f>
        <v>0</v>
      </c>
      <c r="AV718">
        <f>IF(OR($D718="51",$D718="52",$D718="61"),(AF718/'Totals and Drop Down Lists'!AB$4)*Inputs!J$38,0)</f>
        <v>0</v>
      </c>
      <c r="AW718">
        <f>IF(OR($D718="51",$D718="52",$D718="61"),(AG718/'Totals and Drop Down Lists'!AC$4)*Inputs!K$38,0)</f>
        <v>0</v>
      </c>
      <c r="AX718">
        <f>IF(OR($D718="51",$D718="52",$D718="61"),(AH718/'Totals and Drop Down Lists'!AD$4)*Inputs!L$38,0)</f>
        <v>0</v>
      </c>
      <c r="AY718">
        <f>IF(OR($D718="51",$D718="52",$D718="61"),0,(AA718/'Totals and Drop Down Lists'!W$5)*Inputs!E$39)</f>
        <v>0</v>
      </c>
      <c r="AZ718">
        <f>IF(OR($D718="51",$D718="52",$D718="61"),0,(AB718/'Totals and Drop Down Lists'!X$5)*Inputs!F$39)</f>
        <v>0</v>
      </c>
      <c r="BA718">
        <f>IF(OR($D718="51",$D718="52",$D718="61"),0,(AC718/'Totals and Drop Down Lists'!Y$5)*Inputs!G$39)</f>
        <v>0</v>
      </c>
      <c r="BB718">
        <f>IF(OR($D718="51",$D718="52",$D718="61"),0,(AD718/'Totals and Drop Down Lists'!Z$5)*Inputs!H$39)</f>
        <v>0</v>
      </c>
      <c r="BC718">
        <f>IF(OR($D718="51",$D718="52",$D718="61"),0,(AE718/'Totals and Drop Down Lists'!AA$5)*Inputs!I$39)</f>
        <v>0</v>
      </c>
      <c r="BD718">
        <f>IF(OR($D718="51",$D718="52",$D718="61"),0,(AF718/'Totals and Drop Down Lists'!AB$5)*Inputs!J$39)</f>
        <v>0</v>
      </c>
      <c r="BE718">
        <f>IF(OR($D718="51",$D718="52",$D718="61"),0,(AG718/'Totals and Drop Down Lists'!AC$5)*Inputs!K$39)</f>
        <v>0</v>
      </c>
      <c r="BF718">
        <f>IF(OR($D718="51",$D718="52",$D718="61"),0,(AH718/'Totals and Drop Down Lists'!AD$5)*Inputs!L$39)</f>
        <v>0</v>
      </c>
      <c r="BG718" s="10">
        <f t="shared" si="100"/>
        <v>42372.642087152592</v>
      </c>
    </row>
    <row r="719" spans="1:59" ht="28.8">
      <c r="A719" s="1" t="s">
        <v>7419</v>
      </c>
      <c r="B719" s="1" t="s">
        <v>1492</v>
      </c>
      <c r="C719" s="1" t="s">
        <v>1599</v>
      </c>
      <c r="D719" s="1" t="s">
        <v>25</v>
      </c>
      <c r="E719" s="1" t="s">
        <v>1600</v>
      </c>
      <c r="F719" s="2">
        <v>23614</v>
      </c>
      <c r="G719" s="2">
        <v>222</v>
      </c>
      <c r="H719" s="2">
        <v>20</v>
      </c>
      <c r="I719" s="2">
        <v>5376</v>
      </c>
      <c r="J719" s="2">
        <v>9940</v>
      </c>
      <c r="K719" s="2">
        <v>2165</v>
      </c>
      <c r="L719" s="2">
        <v>5</v>
      </c>
      <c r="M719" s="2">
        <v>19</v>
      </c>
      <c r="N719" s="2">
        <v>0</v>
      </c>
      <c r="O719" s="2">
        <v>12</v>
      </c>
      <c r="P719" s="2">
        <v>63</v>
      </c>
      <c r="Q719" s="2">
        <v>24</v>
      </c>
      <c r="R719" s="2">
        <v>637</v>
      </c>
      <c r="S719" s="2">
        <v>1071300</v>
      </c>
      <c r="T719" s="2">
        <v>60664000</v>
      </c>
      <c r="U719" s="2">
        <v>350</v>
      </c>
      <c r="V719" s="2">
        <v>129</v>
      </c>
      <c r="W719" s="2">
        <v>0</v>
      </c>
      <c r="X719" s="2">
        <v>380</v>
      </c>
      <c r="Y719" s="2">
        <v>10</v>
      </c>
      <c r="Z719" s="2">
        <v>139</v>
      </c>
      <c r="AA719" s="9">
        <f t="shared" si="101"/>
        <v>23614</v>
      </c>
      <c r="AB719" s="9">
        <f t="shared" si="102"/>
        <v>5134</v>
      </c>
      <c r="AC719" s="9">
        <f t="shared" si="103"/>
        <v>760</v>
      </c>
      <c r="AD719" s="9">
        <f t="shared" si="104"/>
        <v>637</v>
      </c>
      <c r="AE719" s="44">
        <f t="shared" si="105"/>
        <v>3.2932538099124607E-5</v>
      </c>
      <c r="AF719" s="9">
        <f t="shared" si="106"/>
        <v>251</v>
      </c>
      <c r="AG719" s="9">
        <f t="shared" si="99"/>
        <v>149</v>
      </c>
      <c r="AH719" s="44">
        <f t="shared" si="107"/>
        <v>1.2075604233949095E-5</v>
      </c>
      <c r="AI719">
        <f>AA719/'Totals and Drop Down Lists'!W$6*Inputs!E$37</f>
        <v>21421.213574436821</v>
      </c>
      <c r="AJ719">
        <f>AB719/'Totals and Drop Down Lists'!X$6*Inputs!F$37</f>
        <v>16892.847796274014</v>
      </c>
      <c r="AK719">
        <f>AC719/'Totals and Drop Down Lists'!Y$6*Inputs!G$37</f>
        <v>5010.1767176000531</v>
      </c>
      <c r="AL719">
        <f>AD719/'Totals and Drop Down Lists'!Z$6*Inputs!H$37</f>
        <v>5107.1483089861076</v>
      </c>
      <c r="AM719">
        <f>AE719/'Totals and Drop Down Lists'!AA$6*Inputs!I$37</f>
        <v>4099.7502736133592</v>
      </c>
      <c r="AN719">
        <f>AF719/'Totals and Drop Down Lists'!AB$6*Inputs!J$37</f>
        <v>5009.1299782265305</v>
      </c>
      <c r="AO719">
        <f>AG719/'Totals and Drop Down Lists'!AC$6*Inputs!K$37</f>
        <v>2774.9128506846509</v>
      </c>
      <c r="AP719">
        <f>AH719/'Totals and Drop Down Lists'!AD$6*Inputs!L$37</f>
        <v>2841.7508460959684</v>
      </c>
      <c r="AQ719">
        <f>IF(OR($D719="51",$D719="52",$D719="61"),(AA719/'Totals and Drop Down Lists'!W$4)*Inputs!E$38,0)</f>
        <v>0</v>
      </c>
      <c r="AR719">
        <f>IF(OR($D719="51",$D719="52",$D719="61"),(AB719/'Totals and Drop Down Lists'!X$4)*Inputs!F$38,0)</f>
        <v>0</v>
      </c>
      <c r="AS719">
        <f>IF(OR($D719="51",$D719="52",$D719="61"),(AC719/'Totals and Drop Down Lists'!Y$4)*Inputs!G$38,0)</f>
        <v>0</v>
      </c>
      <c r="AT719">
        <f>IF(OR($D719="51",$D719="52",$D719="61"),(AD719/'Totals and Drop Down Lists'!Z$4)*Inputs!H$38,0)</f>
        <v>0</v>
      </c>
      <c r="AU719">
        <f>IF(OR($D719="51",$D719="52",$D719="61"),(AE719/'Totals and Drop Down Lists'!AA$4)*Inputs!I$38,0)</f>
        <v>0</v>
      </c>
      <c r="AV719">
        <f>IF(OR($D719="51",$D719="52",$D719="61"),(AF719/'Totals and Drop Down Lists'!AB$4)*Inputs!J$38,0)</f>
        <v>0</v>
      </c>
      <c r="AW719">
        <f>IF(OR($D719="51",$D719="52",$D719="61"),(AG719/'Totals and Drop Down Lists'!AC$4)*Inputs!K$38,0)</f>
        <v>0</v>
      </c>
      <c r="AX719">
        <f>IF(OR($D719="51",$D719="52",$D719="61"),(AH719/'Totals and Drop Down Lists'!AD$4)*Inputs!L$38,0)</f>
        <v>0</v>
      </c>
      <c r="AY719">
        <f>IF(OR($D719="51",$D719="52",$D719="61"),0,(AA719/'Totals and Drop Down Lists'!W$5)*Inputs!E$39)</f>
        <v>0</v>
      </c>
      <c r="AZ719">
        <f>IF(OR($D719="51",$D719="52",$D719="61"),0,(AB719/'Totals and Drop Down Lists'!X$5)*Inputs!F$39)</f>
        <v>0</v>
      </c>
      <c r="BA719">
        <f>IF(OR($D719="51",$D719="52",$D719="61"),0,(AC719/'Totals and Drop Down Lists'!Y$5)*Inputs!G$39)</f>
        <v>0</v>
      </c>
      <c r="BB719">
        <f>IF(OR($D719="51",$D719="52",$D719="61"),0,(AD719/'Totals and Drop Down Lists'!Z$5)*Inputs!H$39)</f>
        <v>0</v>
      </c>
      <c r="BC719">
        <f>IF(OR($D719="51",$D719="52",$D719="61"),0,(AE719/'Totals and Drop Down Lists'!AA$5)*Inputs!I$39)</f>
        <v>0</v>
      </c>
      <c r="BD719">
        <f>IF(OR($D719="51",$D719="52",$D719="61"),0,(AF719/'Totals and Drop Down Lists'!AB$5)*Inputs!J$39)</f>
        <v>0</v>
      </c>
      <c r="BE719">
        <f>IF(OR($D719="51",$D719="52",$D719="61"),0,(AG719/'Totals and Drop Down Lists'!AC$5)*Inputs!K$39)</f>
        <v>0</v>
      </c>
      <c r="BF719">
        <f>IF(OR($D719="51",$D719="52",$D719="61"),0,(AH719/'Totals and Drop Down Lists'!AD$5)*Inputs!L$39)</f>
        <v>0</v>
      </c>
      <c r="BG719" s="10">
        <f t="shared" si="100"/>
        <v>63156.930345917506</v>
      </c>
    </row>
    <row r="720" spans="1:59" ht="28.8">
      <c r="A720" s="1" t="s">
        <v>7419</v>
      </c>
      <c r="B720" s="1" t="s">
        <v>1492</v>
      </c>
      <c r="C720" s="1" t="s">
        <v>64</v>
      </c>
      <c r="D720" s="1" t="s">
        <v>25</v>
      </c>
      <c r="E720" s="1" t="s">
        <v>1601</v>
      </c>
      <c r="F720" s="2">
        <v>107105</v>
      </c>
      <c r="G720" s="2">
        <v>521</v>
      </c>
      <c r="H720" s="2">
        <v>135</v>
      </c>
      <c r="I720" s="2">
        <v>8138</v>
      </c>
      <c r="J720" s="2">
        <v>37930</v>
      </c>
      <c r="K720" s="2">
        <v>6479</v>
      </c>
      <c r="L720" s="2">
        <v>115</v>
      </c>
      <c r="M720" s="2">
        <v>16</v>
      </c>
      <c r="N720" s="2">
        <v>14</v>
      </c>
      <c r="O720" s="2">
        <v>240</v>
      </c>
      <c r="P720" s="2">
        <v>93</v>
      </c>
      <c r="Q720" s="2">
        <v>0</v>
      </c>
      <c r="R720" s="2">
        <v>577</v>
      </c>
      <c r="S720" s="2">
        <v>7330400</v>
      </c>
      <c r="T720" s="2">
        <v>372746500</v>
      </c>
      <c r="U720" s="2">
        <v>430</v>
      </c>
      <c r="V720" s="2">
        <v>180</v>
      </c>
      <c r="W720" s="2">
        <v>0</v>
      </c>
      <c r="X720" s="2">
        <v>899</v>
      </c>
      <c r="Y720" s="2">
        <v>34</v>
      </c>
      <c r="Z720" s="2">
        <v>649</v>
      </c>
      <c r="AA720" s="9">
        <f t="shared" si="101"/>
        <v>107105</v>
      </c>
      <c r="AB720" s="9">
        <f t="shared" si="102"/>
        <v>7482</v>
      </c>
      <c r="AC720" s="9">
        <f t="shared" si="103"/>
        <v>1055</v>
      </c>
      <c r="AD720" s="9">
        <f t="shared" si="104"/>
        <v>577</v>
      </c>
      <c r="AE720" s="44">
        <f t="shared" si="105"/>
        <v>7.7290995878952559E-5</v>
      </c>
      <c r="AF720" s="9">
        <f t="shared" si="106"/>
        <v>719</v>
      </c>
      <c r="AG720" s="9">
        <f t="shared" si="99"/>
        <v>683</v>
      </c>
      <c r="AH720" s="44">
        <f t="shared" si="107"/>
        <v>4.3410713825155804E-5</v>
      </c>
      <c r="AI720">
        <f>AA720/'Totals and Drop Down Lists'!W$6*Inputs!E$37</f>
        <v>97159.273307785857</v>
      </c>
      <c r="AJ720">
        <f>AB720/'Totals and Drop Down Lists'!X$6*Inputs!F$37</f>
        <v>24618.676901387258</v>
      </c>
      <c r="AK720">
        <f>AC720/'Totals and Drop Down Lists'!Y$6*Inputs!G$37</f>
        <v>6954.9163645632307</v>
      </c>
      <c r="AL720">
        <f>AD720/'Totals and Drop Down Lists'!Z$6*Inputs!H$37</f>
        <v>4626.098232786474</v>
      </c>
      <c r="AM720">
        <f>AE720/'Totals and Drop Down Lists'!AA$6*Inputs!I$37</f>
        <v>9621.9058655247627</v>
      </c>
      <c r="AN720">
        <f>AF720/'Totals and Drop Down Lists'!AB$6*Inputs!J$37</f>
        <v>14348.86236790787</v>
      </c>
      <c r="AO720">
        <f>AG720/'Totals and Drop Down Lists'!AC$6*Inputs!K$37</f>
        <v>12719.902530319576</v>
      </c>
      <c r="AP720">
        <f>AH720/'Totals and Drop Down Lists'!AD$6*Inputs!L$37</f>
        <v>10215.839336258468</v>
      </c>
      <c r="AQ720">
        <f>IF(OR($D720="51",$D720="52",$D720="61"),(AA720/'Totals and Drop Down Lists'!W$4)*Inputs!E$38,0)</f>
        <v>0</v>
      </c>
      <c r="AR720">
        <f>IF(OR($D720="51",$D720="52",$D720="61"),(AB720/'Totals and Drop Down Lists'!X$4)*Inputs!F$38,0)</f>
        <v>0</v>
      </c>
      <c r="AS720">
        <f>IF(OR($D720="51",$D720="52",$D720="61"),(AC720/'Totals and Drop Down Lists'!Y$4)*Inputs!G$38,0)</f>
        <v>0</v>
      </c>
      <c r="AT720">
        <f>IF(OR($D720="51",$D720="52",$D720="61"),(AD720/'Totals and Drop Down Lists'!Z$4)*Inputs!H$38,0)</f>
        <v>0</v>
      </c>
      <c r="AU720">
        <f>IF(OR($D720="51",$D720="52",$D720="61"),(AE720/'Totals and Drop Down Lists'!AA$4)*Inputs!I$38,0)</f>
        <v>0</v>
      </c>
      <c r="AV720">
        <f>IF(OR($D720="51",$D720="52",$D720="61"),(AF720/'Totals and Drop Down Lists'!AB$4)*Inputs!J$38,0)</f>
        <v>0</v>
      </c>
      <c r="AW720">
        <f>IF(OR($D720="51",$D720="52",$D720="61"),(AG720/'Totals and Drop Down Lists'!AC$4)*Inputs!K$38,0)</f>
        <v>0</v>
      </c>
      <c r="AX720">
        <f>IF(OR($D720="51",$D720="52",$D720="61"),(AH720/'Totals and Drop Down Lists'!AD$4)*Inputs!L$38,0)</f>
        <v>0</v>
      </c>
      <c r="AY720">
        <f>IF(OR($D720="51",$D720="52",$D720="61"),0,(AA720/'Totals and Drop Down Lists'!W$5)*Inputs!E$39)</f>
        <v>0</v>
      </c>
      <c r="AZ720">
        <f>IF(OR($D720="51",$D720="52",$D720="61"),0,(AB720/'Totals and Drop Down Lists'!X$5)*Inputs!F$39)</f>
        <v>0</v>
      </c>
      <c r="BA720">
        <f>IF(OR($D720="51",$D720="52",$D720="61"),0,(AC720/'Totals and Drop Down Lists'!Y$5)*Inputs!G$39)</f>
        <v>0</v>
      </c>
      <c r="BB720">
        <f>IF(OR($D720="51",$D720="52",$D720="61"),0,(AD720/'Totals and Drop Down Lists'!Z$5)*Inputs!H$39)</f>
        <v>0</v>
      </c>
      <c r="BC720">
        <f>IF(OR($D720="51",$D720="52",$D720="61"),0,(AE720/'Totals and Drop Down Lists'!AA$5)*Inputs!I$39)</f>
        <v>0</v>
      </c>
      <c r="BD720">
        <f>IF(OR($D720="51",$D720="52",$D720="61"),0,(AF720/'Totals and Drop Down Lists'!AB$5)*Inputs!J$39)</f>
        <v>0</v>
      </c>
      <c r="BE720">
        <f>IF(OR($D720="51",$D720="52",$D720="61"),0,(AG720/'Totals and Drop Down Lists'!AC$5)*Inputs!K$39)</f>
        <v>0</v>
      </c>
      <c r="BF720">
        <f>IF(OR($D720="51",$D720="52",$D720="61"),0,(AH720/'Totals and Drop Down Lists'!AD$5)*Inputs!L$39)</f>
        <v>0</v>
      </c>
      <c r="BG720" s="10">
        <f t="shared" si="100"/>
        <v>180265.47490653349</v>
      </c>
    </row>
    <row r="721" spans="1:59" ht="28.8">
      <c r="A721" s="1" t="s">
        <v>7419</v>
      </c>
      <c r="B721" s="1" t="s">
        <v>1492</v>
      </c>
      <c r="C721" s="1" t="s">
        <v>1602</v>
      </c>
      <c r="D721" s="1" t="s">
        <v>58</v>
      </c>
      <c r="E721" s="1" t="s">
        <v>1603</v>
      </c>
      <c r="F721" s="2">
        <v>59936</v>
      </c>
      <c r="G721" s="2">
        <v>395</v>
      </c>
      <c r="H721" s="2">
        <v>109</v>
      </c>
      <c r="I721" s="2">
        <v>9272</v>
      </c>
      <c r="J721" s="2">
        <v>21069</v>
      </c>
      <c r="K721" s="2">
        <v>5453</v>
      </c>
      <c r="L721" s="2">
        <v>90</v>
      </c>
      <c r="M721" s="2">
        <v>57</v>
      </c>
      <c r="N721" s="2">
        <v>13</v>
      </c>
      <c r="O721" s="2">
        <v>187</v>
      </c>
      <c r="P721" s="2">
        <v>16</v>
      </c>
      <c r="Q721" s="2">
        <v>0</v>
      </c>
      <c r="R721" s="2">
        <v>1601</v>
      </c>
      <c r="S721" s="2">
        <v>3908800</v>
      </c>
      <c r="T721" s="2">
        <v>196563000</v>
      </c>
      <c r="U721" s="2">
        <v>941</v>
      </c>
      <c r="V721" s="2">
        <v>55</v>
      </c>
      <c r="W721" s="2">
        <v>159</v>
      </c>
      <c r="X721" s="2">
        <v>1060</v>
      </c>
      <c r="Y721" s="2">
        <v>14</v>
      </c>
      <c r="Z721" s="2">
        <v>845</v>
      </c>
      <c r="AA721" s="9">
        <f t="shared" si="101"/>
        <v>59936</v>
      </c>
      <c r="AB721" s="9">
        <f t="shared" si="102"/>
        <v>8768</v>
      </c>
      <c r="AC721" s="9">
        <f t="shared" si="103"/>
        <v>1964</v>
      </c>
      <c r="AD721" s="9">
        <f t="shared" si="104"/>
        <v>1601</v>
      </c>
      <c r="AE721" s="44">
        <f t="shared" si="105"/>
        <v>9.8565029943159649E-5</v>
      </c>
      <c r="AF721" s="9">
        <f t="shared" si="106"/>
        <v>846</v>
      </c>
      <c r="AG721" s="9">
        <f t="shared" si="99"/>
        <v>859</v>
      </c>
      <c r="AH721" s="44">
        <f t="shared" si="107"/>
        <v>8.2724818824949769E-5</v>
      </c>
      <c r="AI721">
        <f>AA721/'Totals and Drop Down Lists'!W$6*Inputs!E$37</f>
        <v>54370.367442934075</v>
      </c>
      <c r="AJ721">
        <f>AB721/'Totals and Drop Down Lists'!X$6*Inputs!F$37</f>
        <v>28850.114818412654</v>
      </c>
      <c r="AK721">
        <f>AC721/'Totals and Drop Down Lists'!Y$6*Inputs!G$37</f>
        <v>12947.351412324348</v>
      </c>
      <c r="AL721">
        <f>AD721/'Totals and Drop Down Lists'!Z$6*Inputs!H$37</f>
        <v>12836.019533260216</v>
      </c>
      <c r="AM721">
        <f>AE721/'Totals and Drop Down Lists'!AA$6*Inputs!I$37</f>
        <v>12270.296545680427</v>
      </c>
      <c r="AN721">
        <f>AF721/'Totals and Drop Down Lists'!AB$6*Inputs!J$37</f>
        <v>16883.362396731653</v>
      </c>
      <c r="AO721">
        <f>AG721/'Totals and Drop Down Lists'!AC$6*Inputs!K$37</f>
        <v>15997.651937839701</v>
      </c>
      <c r="AP721">
        <f>AH721/'Totals and Drop Down Lists'!AD$6*Inputs!L$37</f>
        <v>19467.624090232148</v>
      </c>
      <c r="AQ721">
        <f>IF(OR($D721="51",$D721="52",$D721="61"),(AA721/'Totals and Drop Down Lists'!W$4)*Inputs!E$38,0)</f>
        <v>0</v>
      </c>
      <c r="AR721">
        <f>IF(OR($D721="51",$D721="52",$D721="61"),(AB721/'Totals and Drop Down Lists'!X$4)*Inputs!F$38,0)</f>
        <v>0</v>
      </c>
      <c r="AS721">
        <f>IF(OR($D721="51",$D721="52",$D721="61"),(AC721/'Totals and Drop Down Lists'!Y$4)*Inputs!G$38,0)</f>
        <v>0</v>
      </c>
      <c r="AT721">
        <f>IF(OR($D721="51",$D721="52",$D721="61"),(AD721/'Totals and Drop Down Lists'!Z$4)*Inputs!H$38,0)</f>
        <v>0</v>
      </c>
      <c r="AU721">
        <f>IF(OR($D721="51",$D721="52",$D721="61"),(AE721/'Totals and Drop Down Lists'!AA$4)*Inputs!I$38,0)</f>
        <v>0</v>
      </c>
      <c r="AV721">
        <f>IF(OR($D721="51",$D721="52",$D721="61"),(AF721/'Totals and Drop Down Lists'!AB$4)*Inputs!J$38,0)</f>
        <v>0</v>
      </c>
      <c r="AW721">
        <f>IF(OR($D721="51",$D721="52",$D721="61"),(AG721/'Totals and Drop Down Lists'!AC$4)*Inputs!K$38,0)</f>
        <v>0</v>
      </c>
      <c r="AX721">
        <f>IF(OR($D721="51",$D721="52",$D721="61"),(AH721/'Totals and Drop Down Lists'!AD$4)*Inputs!L$38,0)</f>
        <v>0</v>
      </c>
      <c r="AY721">
        <f>IF(OR($D721="51",$D721="52",$D721="61"),0,(AA721/'Totals and Drop Down Lists'!W$5)*Inputs!E$39)</f>
        <v>0</v>
      </c>
      <c r="AZ721">
        <f>IF(OR($D721="51",$D721="52",$D721="61"),0,(AB721/'Totals and Drop Down Lists'!X$5)*Inputs!F$39)</f>
        <v>0</v>
      </c>
      <c r="BA721">
        <f>IF(OR($D721="51",$D721="52",$D721="61"),0,(AC721/'Totals and Drop Down Lists'!Y$5)*Inputs!G$39)</f>
        <v>0</v>
      </c>
      <c r="BB721">
        <f>IF(OR($D721="51",$D721="52",$D721="61"),0,(AD721/'Totals and Drop Down Lists'!Z$5)*Inputs!H$39)</f>
        <v>0</v>
      </c>
      <c r="BC721">
        <f>IF(OR($D721="51",$D721="52",$D721="61"),0,(AE721/'Totals and Drop Down Lists'!AA$5)*Inputs!I$39)</f>
        <v>0</v>
      </c>
      <c r="BD721">
        <f>IF(OR($D721="51",$D721="52",$D721="61"),0,(AF721/'Totals and Drop Down Lists'!AB$5)*Inputs!J$39)</f>
        <v>0</v>
      </c>
      <c r="BE721">
        <f>IF(OR($D721="51",$D721="52",$D721="61"),0,(AG721/'Totals and Drop Down Lists'!AC$5)*Inputs!K$39)</f>
        <v>0</v>
      </c>
      <c r="BF721">
        <f>IF(OR($D721="51",$D721="52",$D721="61"),0,(AH721/'Totals and Drop Down Lists'!AD$5)*Inputs!L$39)</f>
        <v>0</v>
      </c>
      <c r="BG721" s="10">
        <f t="shared" si="100"/>
        <v>173622.78817741523</v>
      </c>
    </row>
    <row r="722" spans="1:59" ht="28.8">
      <c r="A722" s="1" t="s">
        <v>7419</v>
      </c>
      <c r="B722" s="1" t="s">
        <v>1492</v>
      </c>
      <c r="C722" s="1" t="s">
        <v>1604</v>
      </c>
      <c r="D722" s="1" t="s">
        <v>25</v>
      </c>
      <c r="E722" s="1" t="s">
        <v>1605</v>
      </c>
      <c r="F722" s="2">
        <v>182916</v>
      </c>
      <c r="G722" s="2">
        <v>720</v>
      </c>
      <c r="H722" s="2">
        <v>61</v>
      </c>
      <c r="I722" s="2">
        <v>13836</v>
      </c>
      <c r="J722" s="2">
        <v>58080</v>
      </c>
      <c r="K722" s="2">
        <v>8350</v>
      </c>
      <c r="L722" s="2">
        <v>296</v>
      </c>
      <c r="M722" s="2">
        <v>89</v>
      </c>
      <c r="N722" s="2">
        <v>54</v>
      </c>
      <c r="O722" s="2">
        <v>125</v>
      </c>
      <c r="P722" s="2">
        <v>117</v>
      </c>
      <c r="Q722" s="2">
        <v>0</v>
      </c>
      <c r="R722" s="2">
        <v>527</v>
      </c>
      <c r="S722" s="2">
        <v>9309500</v>
      </c>
      <c r="T722" s="2">
        <v>436480700</v>
      </c>
      <c r="U722" s="2">
        <v>1013</v>
      </c>
      <c r="V722" s="2">
        <v>425</v>
      </c>
      <c r="W722" s="2">
        <v>15</v>
      </c>
      <c r="X722" s="2">
        <v>1720</v>
      </c>
      <c r="Y722" s="2">
        <v>78</v>
      </c>
      <c r="Z722" s="2">
        <v>1005</v>
      </c>
      <c r="AA722" s="9">
        <f t="shared" si="101"/>
        <v>182916</v>
      </c>
      <c r="AB722" s="9">
        <f t="shared" si="102"/>
        <v>13055</v>
      </c>
      <c r="AC722" s="9">
        <f t="shared" si="103"/>
        <v>1208</v>
      </c>
      <c r="AD722" s="9">
        <f t="shared" si="104"/>
        <v>527</v>
      </c>
      <c r="AE722" s="44">
        <f t="shared" si="105"/>
        <v>8.3838235471816842E-5</v>
      </c>
      <c r="AF722" s="9">
        <f t="shared" si="106"/>
        <v>1280</v>
      </c>
      <c r="AG722" s="9">
        <f t="shared" si="99"/>
        <v>1083</v>
      </c>
      <c r="AH722" s="44">
        <f t="shared" si="107"/>
        <v>5.7934786482806748E-5</v>
      </c>
      <c r="AI722">
        <f>AA722/'Totals and Drop Down Lists'!W$6*Inputs!E$37</f>
        <v>165930.49471422398</v>
      </c>
      <c r="AJ722">
        <f>AB722/'Totals and Drop Down Lists'!X$6*Inputs!F$37</f>
        <v>42956.004670891554</v>
      </c>
      <c r="AK722">
        <f>AC722/'Totals and Drop Down Lists'!Y$6*Inputs!G$37</f>
        <v>7963.5440458695575</v>
      </c>
      <c r="AL722">
        <f>AD722/'Totals and Drop Down Lists'!Z$6*Inputs!H$37</f>
        <v>4225.223169286779</v>
      </c>
      <c r="AM722">
        <f>AE722/'Totals and Drop Down Lists'!AA$6*Inputs!I$37</f>
        <v>10436.967469081248</v>
      </c>
      <c r="AN722">
        <f>AF722/'Totals and Drop Down Lists'!AB$6*Inputs!J$37</f>
        <v>25544.567219641271</v>
      </c>
      <c r="AO722">
        <f>AG722/'Totals and Drop Down Lists'!AC$6*Inputs!K$37</f>
        <v>20169.333001956224</v>
      </c>
      <c r="AP722">
        <f>AH722/'Totals and Drop Down Lists'!AD$6*Inputs!L$37</f>
        <v>13633.788033815366</v>
      </c>
      <c r="AQ722">
        <f>IF(OR($D722="51",$D722="52",$D722="61"),(AA722/'Totals and Drop Down Lists'!W$4)*Inputs!E$38,0)</f>
        <v>0</v>
      </c>
      <c r="AR722">
        <f>IF(OR($D722="51",$D722="52",$D722="61"),(AB722/'Totals and Drop Down Lists'!X$4)*Inputs!F$38,0)</f>
        <v>0</v>
      </c>
      <c r="AS722">
        <f>IF(OR($D722="51",$D722="52",$D722="61"),(AC722/'Totals and Drop Down Lists'!Y$4)*Inputs!G$38,0)</f>
        <v>0</v>
      </c>
      <c r="AT722">
        <f>IF(OR($D722="51",$D722="52",$D722="61"),(AD722/'Totals and Drop Down Lists'!Z$4)*Inputs!H$38,0)</f>
        <v>0</v>
      </c>
      <c r="AU722">
        <f>IF(OR($D722="51",$D722="52",$D722="61"),(AE722/'Totals and Drop Down Lists'!AA$4)*Inputs!I$38,0)</f>
        <v>0</v>
      </c>
      <c r="AV722">
        <f>IF(OR($D722="51",$D722="52",$D722="61"),(AF722/'Totals and Drop Down Lists'!AB$4)*Inputs!J$38,0)</f>
        <v>0</v>
      </c>
      <c r="AW722">
        <f>IF(OR($D722="51",$D722="52",$D722="61"),(AG722/'Totals and Drop Down Lists'!AC$4)*Inputs!K$38,0)</f>
        <v>0</v>
      </c>
      <c r="AX722">
        <f>IF(OR($D722="51",$D722="52",$D722="61"),(AH722/'Totals and Drop Down Lists'!AD$4)*Inputs!L$38,0)</f>
        <v>0</v>
      </c>
      <c r="AY722">
        <f>IF(OR($D722="51",$D722="52",$D722="61"),0,(AA722/'Totals and Drop Down Lists'!W$5)*Inputs!E$39)</f>
        <v>0</v>
      </c>
      <c r="AZ722">
        <f>IF(OR($D722="51",$D722="52",$D722="61"),0,(AB722/'Totals and Drop Down Lists'!X$5)*Inputs!F$39)</f>
        <v>0</v>
      </c>
      <c r="BA722">
        <f>IF(OR($D722="51",$D722="52",$D722="61"),0,(AC722/'Totals and Drop Down Lists'!Y$5)*Inputs!G$39)</f>
        <v>0</v>
      </c>
      <c r="BB722">
        <f>IF(OR($D722="51",$D722="52",$D722="61"),0,(AD722/'Totals and Drop Down Lists'!Z$5)*Inputs!H$39)</f>
        <v>0</v>
      </c>
      <c r="BC722">
        <f>IF(OR($D722="51",$D722="52",$D722="61"),0,(AE722/'Totals and Drop Down Lists'!AA$5)*Inputs!I$39)</f>
        <v>0</v>
      </c>
      <c r="BD722">
        <f>IF(OR($D722="51",$D722="52",$D722="61"),0,(AF722/'Totals and Drop Down Lists'!AB$5)*Inputs!J$39)</f>
        <v>0</v>
      </c>
      <c r="BE722">
        <f>IF(OR($D722="51",$D722="52",$D722="61"),0,(AG722/'Totals and Drop Down Lists'!AC$5)*Inputs!K$39)</f>
        <v>0</v>
      </c>
      <c r="BF722">
        <f>IF(OR($D722="51",$D722="52",$D722="61"),0,(AH722/'Totals and Drop Down Lists'!AD$5)*Inputs!L$39)</f>
        <v>0</v>
      </c>
      <c r="BG722" s="10">
        <f t="shared" si="100"/>
        <v>290859.922324766</v>
      </c>
    </row>
    <row r="723" spans="1:59" ht="28.8">
      <c r="A723" s="1" t="s">
        <v>7419</v>
      </c>
      <c r="B723" s="1" t="s">
        <v>1492</v>
      </c>
      <c r="C723" s="1" t="s">
        <v>745</v>
      </c>
      <c r="D723" s="1" t="s">
        <v>25</v>
      </c>
      <c r="E723" s="1" t="s">
        <v>1606</v>
      </c>
      <c r="F723" s="2">
        <v>21998</v>
      </c>
      <c r="G723" s="2">
        <v>205</v>
      </c>
      <c r="H723" s="2">
        <v>0</v>
      </c>
      <c r="I723" s="2">
        <v>4024</v>
      </c>
      <c r="J723" s="2">
        <v>8618</v>
      </c>
      <c r="K723" s="2">
        <v>2317</v>
      </c>
      <c r="L723" s="2">
        <v>68</v>
      </c>
      <c r="M723" s="2">
        <v>0</v>
      </c>
      <c r="N723" s="2">
        <v>13</v>
      </c>
      <c r="O723" s="2">
        <v>87</v>
      </c>
      <c r="P723" s="2">
        <v>0</v>
      </c>
      <c r="Q723" s="2">
        <v>0</v>
      </c>
      <c r="R723" s="2">
        <v>670</v>
      </c>
      <c r="S723" s="2">
        <v>1264700</v>
      </c>
      <c r="T723" s="2">
        <v>67784500</v>
      </c>
      <c r="U723" s="2">
        <v>202</v>
      </c>
      <c r="V723" s="2">
        <v>199</v>
      </c>
      <c r="W723" s="2">
        <v>15</v>
      </c>
      <c r="X723" s="2">
        <v>535</v>
      </c>
      <c r="Y723" s="2">
        <v>78</v>
      </c>
      <c r="Z723" s="2">
        <v>278</v>
      </c>
      <c r="AA723" s="9">
        <f t="shared" si="101"/>
        <v>21998</v>
      </c>
      <c r="AB723" s="9">
        <f t="shared" si="102"/>
        <v>3819</v>
      </c>
      <c r="AC723" s="9">
        <f t="shared" si="103"/>
        <v>838</v>
      </c>
      <c r="AD723" s="9">
        <f t="shared" si="104"/>
        <v>670</v>
      </c>
      <c r="AE723" s="44">
        <f t="shared" si="105"/>
        <v>4.3505219459563096E-5</v>
      </c>
      <c r="AF723" s="9">
        <f t="shared" si="106"/>
        <v>321</v>
      </c>
      <c r="AG723" s="9">
        <f t="shared" si="99"/>
        <v>356</v>
      </c>
      <c r="AH723" s="44">
        <f t="shared" si="107"/>
        <v>3.5613989663513249E-5</v>
      </c>
      <c r="AI723">
        <f>AA723/'Totals and Drop Down Lists'!W$6*Inputs!E$37</f>
        <v>19955.274676482644</v>
      </c>
      <c r="AJ723">
        <f>AB723/'Totals and Drop Down Lists'!X$6*Inputs!F$37</f>
        <v>12565.988650948668</v>
      </c>
      <c r="AK723">
        <f>AC723/'Totals and Drop Down Lists'!Y$6*Inputs!G$37</f>
        <v>5524.3790649326902</v>
      </c>
      <c r="AL723">
        <f>AD723/'Totals and Drop Down Lists'!Z$6*Inputs!H$37</f>
        <v>5371.7258508959058</v>
      </c>
      <c r="AM723">
        <f>AE723/'Totals and Drop Down Lists'!AA$6*Inputs!I$37</f>
        <v>5415.9365077207367</v>
      </c>
      <c r="AN723">
        <f>AF723/'Totals and Drop Down Lists'!AB$6*Inputs!J$37</f>
        <v>6406.0984980506628</v>
      </c>
      <c r="AO723">
        <f>AG723/'Totals and Drop Down Lists'!AC$6*Inputs!K$37</f>
        <v>6629.9931197566166</v>
      </c>
      <c r="AP723">
        <f>AH723/'Totals and Drop Down Lists'!AD$6*Inputs!L$37</f>
        <v>8381.0369484131679</v>
      </c>
      <c r="AQ723">
        <f>IF(OR($D723="51",$D723="52",$D723="61"),(AA723/'Totals and Drop Down Lists'!W$4)*Inputs!E$38,0)</f>
        <v>0</v>
      </c>
      <c r="AR723">
        <f>IF(OR($D723="51",$D723="52",$D723="61"),(AB723/'Totals and Drop Down Lists'!X$4)*Inputs!F$38,0)</f>
        <v>0</v>
      </c>
      <c r="AS723">
        <f>IF(OR($D723="51",$D723="52",$D723="61"),(AC723/'Totals and Drop Down Lists'!Y$4)*Inputs!G$38,0)</f>
        <v>0</v>
      </c>
      <c r="AT723">
        <f>IF(OR($D723="51",$D723="52",$D723="61"),(AD723/'Totals and Drop Down Lists'!Z$4)*Inputs!H$38,0)</f>
        <v>0</v>
      </c>
      <c r="AU723">
        <f>IF(OR($D723="51",$D723="52",$D723="61"),(AE723/'Totals and Drop Down Lists'!AA$4)*Inputs!I$38,0)</f>
        <v>0</v>
      </c>
      <c r="AV723">
        <f>IF(OR($D723="51",$D723="52",$D723="61"),(AF723/'Totals and Drop Down Lists'!AB$4)*Inputs!J$38,0)</f>
        <v>0</v>
      </c>
      <c r="AW723">
        <f>IF(OR($D723="51",$D723="52",$D723="61"),(AG723/'Totals and Drop Down Lists'!AC$4)*Inputs!K$38,0)</f>
        <v>0</v>
      </c>
      <c r="AX723">
        <f>IF(OR($D723="51",$D723="52",$D723="61"),(AH723/'Totals and Drop Down Lists'!AD$4)*Inputs!L$38,0)</f>
        <v>0</v>
      </c>
      <c r="AY723">
        <f>IF(OR($D723="51",$D723="52",$D723="61"),0,(AA723/'Totals and Drop Down Lists'!W$5)*Inputs!E$39)</f>
        <v>0</v>
      </c>
      <c r="AZ723">
        <f>IF(OR($D723="51",$D723="52",$D723="61"),0,(AB723/'Totals and Drop Down Lists'!X$5)*Inputs!F$39)</f>
        <v>0</v>
      </c>
      <c r="BA723">
        <f>IF(OR($D723="51",$D723="52",$D723="61"),0,(AC723/'Totals and Drop Down Lists'!Y$5)*Inputs!G$39)</f>
        <v>0</v>
      </c>
      <c r="BB723">
        <f>IF(OR($D723="51",$D723="52",$D723="61"),0,(AD723/'Totals and Drop Down Lists'!Z$5)*Inputs!H$39)</f>
        <v>0</v>
      </c>
      <c r="BC723">
        <f>IF(OR($D723="51",$D723="52",$D723="61"),0,(AE723/'Totals and Drop Down Lists'!AA$5)*Inputs!I$39)</f>
        <v>0</v>
      </c>
      <c r="BD723">
        <f>IF(OR($D723="51",$D723="52",$D723="61"),0,(AF723/'Totals and Drop Down Lists'!AB$5)*Inputs!J$39)</f>
        <v>0</v>
      </c>
      <c r="BE723">
        <f>IF(OR($D723="51",$D723="52",$D723="61"),0,(AG723/'Totals and Drop Down Lists'!AC$5)*Inputs!K$39)</f>
        <v>0</v>
      </c>
      <c r="BF723">
        <f>IF(OR($D723="51",$D723="52",$D723="61"),0,(AH723/'Totals and Drop Down Lists'!AD$5)*Inputs!L$39)</f>
        <v>0</v>
      </c>
      <c r="BG723" s="10">
        <f t="shared" si="100"/>
        <v>70250.433317201096</v>
      </c>
    </row>
    <row r="724" spans="1:59" ht="28.8">
      <c r="A724" s="1" t="s">
        <v>7419</v>
      </c>
      <c r="B724" s="1" t="s">
        <v>1492</v>
      </c>
      <c r="C724" s="1" t="s">
        <v>1607</v>
      </c>
      <c r="D724" s="1" t="s">
        <v>25</v>
      </c>
      <c r="E724" s="1" t="s">
        <v>1608</v>
      </c>
      <c r="F724" s="2">
        <v>28308</v>
      </c>
      <c r="G724" s="2">
        <v>205</v>
      </c>
      <c r="H724" s="2">
        <v>0</v>
      </c>
      <c r="I724" s="2">
        <v>6046</v>
      </c>
      <c r="J724" s="2">
        <v>11513</v>
      </c>
      <c r="K724" s="2">
        <v>3065</v>
      </c>
      <c r="L724" s="2">
        <v>100</v>
      </c>
      <c r="M724" s="2">
        <v>0</v>
      </c>
      <c r="N724" s="2">
        <v>3</v>
      </c>
      <c r="O724" s="2">
        <v>255</v>
      </c>
      <c r="P724" s="2">
        <v>46</v>
      </c>
      <c r="Q724" s="2">
        <v>30</v>
      </c>
      <c r="R724" s="2">
        <v>600</v>
      </c>
      <c r="S724" s="2">
        <v>1921000</v>
      </c>
      <c r="T724" s="2">
        <v>100116000</v>
      </c>
      <c r="U724" s="2">
        <v>412</v>
      </c>
      <c r="V724" s="2">
        <v>244</v>
      </c>
      <c r="W724" s="2">
        <v>0</v>
      </c>
      <c r="X724" s="2">
        <v>685</v>
      </c>
      <c r="Y724" s="2">
        <v>25</v>
      </c>
      <c r="Z724" s="2">
        <v>400</v>
      </c>
      <c r="AA724" s="9">
        <f t="shared" si="101"/>
        <v>28308</v>
      </c>
      <c r="AB724" s="9">
        <f t="shared" si="102"/>
        <v>5841</v>
      </c>
      <c r="AC724" s="9">
        <f t="shared" si="103"/>
        <v>1034</v>
      </c>
      <c r="AD724" s="9">
        <f t="shared" si="104"/>
        <v>600</v>
      </c>
      <c r="AE724" s="44">
        <f t="shared" si="105"/>
        <v>5.698600856040694E-5</v>
      </c>
      <c r="AF724" s="9">
        <f t="shared" si="106"/>
        <v>441</v>
      </c>
      <c r="AG724" s="9">
        <f t="shared" si="99"/>
        <v>425</v>
      </c>
      <c r="AH724" s="44">
        <f t="shared" si="107"/>
        <v>4.2099989793553926E-5</v>
      </c>
      <c r="AI724">
        <f>AA724/'Totals and Drop Down Lists'!W$6*Inputs!E$37</f>
        <v>25679.330645598267</v>
      </c>
      <c r="AJ724">
        <f>AB724/'Totals and Drop Down Lists'!X$6*Inputs!F$37</f>
        <v>19219.151534483153</v>
      </c>
      <c r="AK724">
        <f>AC724/'Totals and Drop Down Lists'!Y$6*Inputs!G$37</f>
        <v>6816.4772710505986</v>
      </c>
      <c r="AL724">
        <f>AD724/'Totals and Drop Down Lists'!Z$6*Inputs!H$37</f>
        <v>4810.5007619963326</v>
      </c>
      <c r="AM724">
        <f>AE724/'Totals and Drop Down Lists'!AA$6*Inputs!I$37</f>
        <v>7094.1511852034191</v>
      </c>
      <c r="AN724">
        <f>AF724/'Totals and Drop Down Lists'!AB$6*Inputs!J$37</f>
        <v>8800.9016748920312</v>
      </c>
      <c r="AO724">
        <f>AG724/'Totals and Drop Down Lists'!AC$6*Inputs!K$37</f>
        <v>7915.0198761139382</v>
      </c>
      <c r="AP724">
        <f>AH724/'Totals and Drop Down Lists'!AD$6*Inputs!L$37</f>
        <v>9907.3867691122796</v>
      </c>
      <c r="AQ724">
        <f>IF(OR($D724="51",$D724="52",$D724="61"),(AA724/'Totals and Drop Down Lists'!W$4)*Inputs!E$38,0)</f>
        <v>0</v>
      </c>
      <c r="AR724">
        <f>IF(OR($D724="51",$D724="52",$D724="61"),(AB724/'Totals and Drop Down Lists'!X$4)*Inputs!F$38,0)</f>
        <v>0</v>
      </c>
      <c r="AS724">
        <f>IF(OR($D724="51",$D724="52",$D724="61"),(AC724/'Totals and Drop Down Lists'!Y$4)*Inputs!G$38,0)</f>
        <v>0</v>
      </c>
      <c r="AT724">
        <f>IF(OR($D724="51",$D724="52",$D724="61"),(AD724/'Totals and Drop Down Lists'!Z$4)*Inputs!H$38,0)</f>
        <v>0</v>
      </c>
      <c r="AU724">
        <f>IF(OR($D724="51",$D724="52",$D724="61"),(AE724/'Totals and Drop Down Lists'!AA$4)*Inputs!I$38,0)</f>
        <v>0</v>
      </c>
      <c r="AV724">
        <f>IF(OR($D724="51",$D724="52",$D724="61"),(AF724/'Totals and Drop Down Lists'!AB$4)*Inputs!J$38,0)</f>
        <v>0</v>
      </c>
      <c r="AW724">
        <f>IF(OR($D724="51",$D724="52",$D724="61"),(AG724/'Totals and Drop Down Lists'!AC$4)*Inputs!K$38,0)</f>
        <v>0</v>
      </c>
      <c r="AX724">
        <f>IF(OR($D724="51",$D724="52",$D724="61"),(AH724/'Totals and Drop Down Lists'!AD$4)*Inputs!L$38,0)</f>
        <v>0</v>
      </c>
      <c r="AY724">
        <f>IF(OR($D724="51",$D724="52",$D724="61"),0,(AA724/'Totals and Drop Down Lists'!W$5)*Inputs!E$39)</f>
        <v>0</v>
      </c>
      <c r="AZ724">
        <f>IF(OR($D724="51",$D724="52",$D724="61"),0,(AB724/'Totals and Drop Down Lists'!X$5)*Inputs!F$39)</f>
        <v>0</v>
      </c>
      <c r="BA724">
        <f>IF(OR($D724="51",$D724="52",$D724="61"),0,(AC724/'Totals and Drop Down Lists'!Y$5)*Inputs!G$39)</f>
        <v>0</v>
      </c>
      <c r="BB724">
        <f>IF(OR($D724="51",$D724="52",$D724="61"),0,(AD724/'Totals and Drop Down Lists'!Z$5)*Inputs!H$39)</f>
        <v>0</v>
      </c>
      <c r="BC724">
        <f>IF(OR($D724="51",$D724="52",$D724="61"),0,(AE724/'Totals and Drop Down Lists'!AA$5)*Inputs!I$39)</f>
        <v>0</v>
      </c>
      <c r="BD724">
        <f>IF(OR($D724="51",$D724="52",$D724="61"),0,(AF724/'Totals and Drop Down Lists'!AB$5)*Inputs!J$39)</f>
        <v>0</v>
      </c>
      <c r="BE724">
        <f>IF(OR($D724="51",$D724="52",$D724="61"),0,(AG724/'Totals and Drop Down Lists'!AC$5)*Inputs!K$39)</f>
        <v>0</v>
      </c>
      <c r="BF724">
        <f>IF(OR($D724="51",$D724="52",$D724="61"),0,(AH724/'Totals and Drop Down Lists'!AD$5)*Inputs!L$39)</f>
        <v>0</v>
      </c>
      <c r="BG724" s="10">
        <f t="shared" si="100"/>
        <v>90242.919718450023</v>
      </c>
    </row>
    <row r="725" spans="1:59" ht="28.8">
      <c r="A725" s="1" t="s">
        <v>7419</v>
      </c>
      <c r="B725" s="1" t="s">
        <v>1492</v>
      </c>
      <c r="C725" s="1" t="s">
        <v>1609</v>
      </c>
      <c r="D725" s="1" t="s">
        <v>25</v>
      </c>
      <c r="E725" s="1" t="s">
        <v>1610</v>
      </c>
      <c r="F725" s="2">
        <v>3094</v>
      </c>
      <c r="G725" s="2">
        <v>18</v>
      </c>
      <c r="H725" s="2">
        <v>0</v>
      </c>
      <c r="I725" s="2">
        <v>641</v>
      </c>
      <c r="J725" s="2">
        <v>1189</v>
      </c>
      <c r="K725" s="2">
        <v>347</v>
      </c>
      <c r="L725" s="2">
        <v>0</v>
      </c>
      <c r="M725" s="2">
        <v>0</v>
      </c>
      <c r="N725" s="2">
        <v>0</v>
      </c>
      <c r="O725" s="2">
        <v>27</v>
      </c>
      <c r="P725" s="2">
        <v>0</v>
      </c>
      <c r="Q725" s="2">
        <v>0</v>
      </c>
      <c r="R725" s="2">
        <v>210</v>
      </c>
      <c r="S725" s="2">
        <v>129800</v>
      </c>
      <c r="T725" s="2">
        <v>10449600</v>
      </c>
      <c r="U725" s="2">
        <v>26</v>
      </c>
      <c r="V725" s="2">
        <v>19</v>
      </c>
      <c r="W725" s="2">
        <v>0</v>
      </c>
      <c r="X725" s="2">
        <v>75</v>
      </c>
      <c r="Y725" s="2">
        <v>35</v>
      </c>
      <c r="Z725" s="2">
        <v>35</v>
      </c>
      <c r="AA725" s="9">
        <f t="shared" si="101"/>
        <v>3094</v>
      </c>
      <c r="AB725" s="9">
        <f t="shared" si="102"/>
        <v>623</v>
      </c>
      <c r="AC725" s="9">
        <f t="shared" si="103"/>
        <v>237</v>
      </c>
      <c r="AD725" s="9">
        <f t="shared" si="104"/>
        <v>210</v>
      </c>
      <c r="AE725" s="44">
        <f t="shared" si="105"/>
        <v>7.0724987749953692E-6</v>
      </c>
      <c r="AF725" s="9">
        <f t="shared" si="106"/>
        <v>56</v>
      </c>
      <c r="AG725" s="9">
        <f t="shared" si="99"/>
        <v>70</v>
      </c>
      <c r="AH725" s="44">
        <f t="shared" si="107"/>
        <v>7.6014553086364293E-6</v>
      </c>
      <c r="AI725">
        <f>AA725/'Totals and Drop Down Lists'!W$6*Inputs!E$37</f>
        <v>2806.6924197216704</v>
      </c>
      <c r="AJ725">
        <f>AB725/'Totals and Drop Down Lists'!X$6*Inputs!F$37</f>
        <v>2049.9112148575596</v>
      </c>
      <c r="AK725">
        <f>AC725/'Totals and Drop Down Lists'!Y$6*Inputs!G$37</f>
        <v>1562.3840553568587</v>
      </c>
      <c r="AL725">
        <f>AD725/'Totals and Drop Down Lists'!Z$6*Inputs!H$37</f>
        <v>1683.6752666987168</v>
      </c>
      <c r="AM725">
        <f>AE725/'Totals and Drop Down Lists'!AA$6*Inputs!I$37</f>
        <v>880.45077790977041</v>
      </c>
      <c r="AN725">
        <f>AF725/'Totals and Drop Down Lists'!AB$6*Inputs!J$37</f>
        <v>1117.5748158593055</v>
      </c>
      <c r="AO725">
        <f>AG725/'Totals and Drop Down Lists'!AC$6*Inputs!K$37</f>
        <v>1303.6503325364133</v>
      </c>
      <c r="AP725">
        <f>AH725/'Totals and Drop Down Lists'!AD$6*Inputs!L$37</f>
        <v>1788.8497864271199</v>
      </c>
      <c r="AQ725">
        <f>IF(OR($D725="51",$D725="52",$D725="61"),(AA725/'Totals and Drop Down Lists'!W$4)*Inputs!E$38,0)</f>
        <v>0</v>
      </c>
      <c r="AR725">
        <f>IF(OR($D725="51",$D725="52",$D725="61"),(AB725/'Totals and Drop Down Lists'!X$4)*Inputs!F$38,0)</f>
        <v>0</v>
      </c>
      <c r="AS725">
        <f>IF(OR($D725="51",$D725="52",$D725="61"),(AC725/'Totals and Drop Down Lists'!Y$4)*Inputs!G$38,0)</f>
        <v>0</v>
      </c>
      <c r="AT725">
        <f>IF(OR($D725="51",$D725="52",$D725="61"),(AD725/'Totals and Drop Down Lists'!Z$4)*Inputs!H$38,0)</f>
        <v>0</v>
      </c>
      <c r="AU725">
        <f>IF(OR($D725="51",$D725="52",$D725="61"),(AE725/'Totals and Drop Down Lists'!AA$4)*Inputs!I$38,0)</f>
        <v>0</v>
      </c>
      <c r="AV725">
        <f>IF(OR($D725="51",$D725="52",$D725="61"),(AF725/'Totals and Drop Down Lists'!AB$4)*Inputs!J$38,0)</f>
        <v>0</v>
      </c>
      <c r="AW725">
        <f>IF(OR($D725="51",$D725="52",$D725="61"),(AG725/'Totals and Drop Down Lists'!AC$4)*Inputs!K$38,0)</f>
        <v>0</v>
      </c>
      <c r="AX725">
        <f>IF(OR($D725="51",$D725="52",$D725="61"),(AH725/'Totals and Drop Down Lists'!AD$4)*Inputs!L$38,0)</f>
        <v>0</v>
      </c>
      <c r="AY725">
        <f>IF(OR($D725="51",$D725="52",$D725="61"),0,(AA725/'Totals and Drop Down Lists'!W$5)*Inputs!E$39)</f>
        <v>0</v>
      </c>
      <c r="AZ725">
        <f>IF(OR($D725="51",$D725="52",$D725="61"),0,(AB725/'Totals and Drop Down Lists'!X$5)*Inputs!F$39)</f>
        <v>0</v>
      </c>
      <c r="BA725">
        <f>IF(OR($D725="51",$D725="52",$D725="61"),0,(AC725/'Totals and Drop Down Lists'!Y$5)*Inputs!G$39)</f>
        <v>0</v>
      </c>
      <c r="BB725">
        <f>IF(OR($D725="51",$D725="52",$D725="61"),0,(AD725/'Totals and Drop Down Lists'!Z$5)*Inputs!H$39)</f>
        <v>0</v>
      </c>
      <c r="BC725">
        <f>IF(OR($D725="51",$D725="52",$D725="61"),0,(AE725/'Totals and Drop Down Lists'!AA$5)*Inputs!I$39)</f>
        <v>0</v>
      </c>
      <c r="BD725">
        <f>IF(OR($D725="51",$D725="52",$D725="61"),0,(AF725/'Totals and Drop Down Lists'!AB$5)*Inputs!J$39)</f>
        <v>0</v>
      </c>
      <c r="BE725">
        <f>IF(OR($D725="51",$D725="52",$D725="61"),0,(AG725/'Totals and Drop Down Lists'!AC$5)*Inputs!K$39)</f>
        <v>0</v>
      </c>
      <c r="BF725">
        <f>IF(OR($D725="51",$D725="52",$D725="61"),0,(AH725/'Totals and Drop Down Lists'!AD$5)*Inputs!L$39)</f>
        <v>0</v>
      </c>
      <c r="BG725" s="10">
        <f t="shared" si="100"/>
        <v>13193.188669367415</v>
      </c>
    </row>
    <row r="726" spans="1:59" ht="28.8">
      <c r="A726" s="1" t="s">
        <v>7419</v>
      </c>
      <c r="B726" s="1" t="s">
        <v>1492</v>
      </c>
      <c r="C726" s="1" t="s">
        <v>1611</v>
      </c>
      <c r="D726" s="1" t="s">
        <v>58</v>
      </c>
      <c r="E726" s="1" t="s">
        <v>1612</v>
      </c>
      <c r="F726" s="2">
        <v>64716</v>
      </c>
      <c r="G726" s="2">
        <v>709</v>
      </c>
      <c r="H726" s="2">
        <v>58</v>
      </c>
      <c r="I726" s="2">
        <v>9531</v>
      </c>
      <c r="J726" s="2">
        <v>25926</v>
      </c>
      <c r="K726" s="2">
        <v>8498</v>
      </c>
      <c r="L726" s="2">
        <v>127</v>
      </c>
      <c r="M726" s="2">
        <v>0</v>
      </c>
      <c r="N726" s="2">
        <v>19</v>
      </c>
      <c r="O726" s="2">
        <v>329</v>
      </c>
      <c r="P726" s="2">
        <v>77</v>
      </c>
      <c r="Q726" s="2">
        <v>0</v>
      </c>
      <c r="R726" s="2">
        <v>599</v>
      </c>
      <c r="S726" s="2">
        <v>7412400</v>
      </c>
      <c r="T726" s="2">
        <v>400095300</v>
      </c>
      <c r="U726" s="2">
        <v>1189</v>
      </c>
      <c r="V726" s="2">
        <v>260</v>
      </c>
      <c r="W726" s="2">
        <v>200</v>
      </c>
      <c r="X726" s="2">
        <v>1310</v>
      </c>
      <c r="Y726" s="2">
        <v>30</v>
      </c>
      <c r="Z726" s="2">
        <v>975</v>
      </c>
      <c r="AA726" s="9">
        <f t="shared" si="101"/>
        <v>64716</v>
      </c>
      <c r="AB726" s="9">
        <f t="shared" si="102"/>
        <v>8764</v>
      </c>
      <c r="AC726" s="9">
        <f t="shared" si="103"/>
        <v>1151</v>
      </c>
      <c r="AD726" s="9">
        <f t="shared" si="104"/>
        <v>599</v>
      </c>
      <c r="AE726" s="44">
        <f t="shared" si="105"/>
        <v>1.9453319638053441E-4</v>
      </c>
      <c r="AF726" s="9">
        <f t="shared" si="106"/>
        <v>850</v>
      </c>
      <c r="AG726" s="9">
        <f t="shared" si="99"/>
        <v>1005</v>
      </c>
      <c r="AH726" s="44">
        <f t="shared" si="107"/>
        <v>1.2257399980488882E-4</v>
      </c>
      <c r="AI726">
        <f>AA726/'Totals and Drop Down Lists'!W$6*Inputs!E$37</f>
        <v>58706.498589110415</v>
      </c>
      <c r="AJ726">
        <f>AB726/'Totals and Drop Down Lists'!X$6*Inputs!F$37</f>
        <v>28836.953269681624</v>
      </c>
      <c r="AK726">
        <f>AC726/'Totals and Drop Down Lists'!Y$6*Inputs!G$37</f>
        <v>7587.7807920495534</v>
      </c>
      <c r="AL726">
        <f>AD726/'Totals and Drop Down Lists'!Z$6*Inputs!H$37</f>
        <v>4802.4832607263388</v>
      </c>
      <c r="AM726">
        <f>AE726/'Totals and Drop Down Lists'!AA$6*Inputs!I$37</f>
        <v>24217.31124055625</v>
      </c>
      <c r="AN726">
        <f>AF726/'Totals and Drop Down Lists'!AB$6*Inputs!J$37</f>
        <v>16963.189169293029</v>
      </c>
      <c r="AO726">
        <f>AG726/'Totals and Drop Down Lists'!AC$6*Inputs!K$37</f>
        <v>18716.694059987076</v>
      </c>
      <c r="AP726">
        <f>AH726/'Totals and Drop Down Lists'!AD$6*Inputs!L$37</f>
        <v>28845.328225948069</v>
      </c>
      <c r="AQ726">
        <f>IF(OR($D726="51",$D726="52",$D726="61"),(AA726/'Totals and Drop Down Lists'!W$4)*Inputs!E$38,0)</f>
        <v>0</v>
      </c>
      <c r="AR726">
        <f>IF(OR($D726="51",$D726="52",$D726="61"),(AB726/'Totals and Drop Down Lists'!X$4)*Inputs!F$38,0)</f>
        <v>0</v>
      </c>
      <c r="AS726">
        <f>IF(OR($D726="51",$D726="52",$D726="61"),(AC726/'Totals and Drop Down Lists'!Y$4)*Inputs!G$38,0)</f>
        <v>0</v>
      </c>
      <c r="AT726">
        <f>IF(OR($D726="51",$D726="52",$D726="61"),(AD726/'Totals and Drop Down Lists'!Z$4)*Inputs!H$38,0)</f>
        <v>0</v>
      </c>
      <c r="AU726">
        <f>IF(OR($D726="51",$D726="52",$D726="61"),(AE726/'Totals and Drop Down Lists'!AA$4)*Inputs!I$38,0)</f>
        <v>0</v>
      </c>
      <c r="AV726">
        <f>IF(OR($D726="51",$D726="52",$D726="61"),(AF726/'Totals and Drop Down Lists'!AB$4)*Inputs!J$38,0)</f>
        <v>0</v>
      </c>
      <c r="AW726">
        <f>IF(OR($D726="51",$D726="52",$D726="61"),(AG726/'Totals and Drop Down Lists'!AC$4)*Inputs!K$38,0)</f>
        <v>0</v>
      </c>
      <c r="AX726">
        <f>IF(OR($D726="51",$D726="52",$D726="61"),(AH726/'Totals and Drop Down Lists'!AD$4)*Inputs!L$38,0)</f>
        <v>0</v>
      </c>
      <c r="AY726">
        <f>IF(OR($D726="51",$D726="52",$D726="61"),0,(AA726/'Totals and Drop Down Lists'!W$5)*Inputs!E$39)</f>
        <v>0</v>
      </c>
      <c r="AZ726">
        <f>IF(OR($D726="51",$D726="52",$D726="61"),0,(AB726/'Totals and Drop Down Lists'!X$5)*Inputs!F$39)</f>
        <v>0</v>
      </c>
      <c r="BA726">
        <f>IF(OR($D726="51",$D726="52",$D726="61"),0,(AC726/'Totals and Drop Down Lists'!Y$5)*Inputs!G$39)</f>
        <v>0</v>
      </c>
      <c r="BB726">
        <f>IF(OR($D726="51",$D726="52",$D726="61"),0,(AD726/'Totals and Drop Down Lists'!Z$5)*Inputs!H$39)</f>
        <v>0</v>
      </c>
      <c r="BC726">
        <f>IF(OR($D726="51",$D726="52",$D726="61"),0,(AE726/'Totals and Drop Down Lists'!AA$5)*Inputs!I$39)</f>
        <v>0</v>
      </c>
      <c r="BD726">
        <f>IF(OR($D726="51",$D726="52",$D726="61"),0,(AF726/'Totals and Drop Down Lists'!AB$5)*Inputs!J$39)</f>
        <v>0</v>
      </c>
      <c r="BE726">
        <f>IF(OR($D726="51",$D726="52",$D726="61"),0,(AG726/'Totals and Drop Down Lists'!AC$5)*Inputs!K$39)</f>
        <v>0</v>
      </c>
      <c r="BF726">
        <f>IF(OR($D726="51",$D726="52",$D726="61"),0,(AH726/'Totals and Drop Down Lists'!AD$5)*Inputs!L$39)</f>
        <v>0</v>
      </c>
      <c r="BG726" s="10">
        <f t="shared" si="100"/>
        <v>188676.23860735237</v>
      </c>
    </row>
    <row r="727" spans="1:59" ht="28.8">
      <c r="A727" s="1" t="s">
        <v>7419</v>
      </c>
      <c r="B727" s="1" t="s">
        <v>1492</v>
      </c>
      <c r="C727" s="1" t="s">
        <v>1613</v>
      </c>
      <c r="D727" s="1" t="s">
        <v>25</v>
      </c>
      <c r="E727" s="1" t="s">
        <v>1614</v>
      </c>
      <c r="F727" s="2">
        <v>55409</v>
      </c>
      <c r="G727" s="2">
        <v>363</v>
      </c>
      <c r="H727" s="2">
        <v>0</v>
      </c>
      <c r="I727" s="2">
        <v>11415</v>
      </c>
      <c r="J727" s="2">
        <v>19066</v>
      </c>
      <c r="K727" s="2">
        <v>6328</v>
      </c>
      <c r="L727" s="2">
        <v>160</v>
      </c>
      <c r="M727" s="2">
        <v>11</v>
      </c>
      <c r="N727" s="2">
        <v>20</v>
      </c>
      <c r="O727" s="2">
        <v>221</v>
      </c>
      <c r="P727" s="2">
        <v>124</v>
      </c>
      <c r="Q727" s="2">
        <v>0</v>
      </c>
      <c r="R727" s="2">
        <v>844</v>
      </c>
      <c r="S727" s="2">
        <v>4304400</v>
      </c>
      <c r="T727" s="2">
        <v>213659400</v>
      </c>
      <c r="U727" s="2">
        <v>842</v>
      </c>
      <c r="V727" s="2">
        <v>260</v>
      </c>
      <c r="W727" s="2">
        <v>35</v>
      </c>
      <c r="X727" s="2">
        <v>1259</v>
      </c>
      <c r="Y727" s="2">
        <v>174</v>
      </c>
      <c r="Z727" s="2">
        <v>744</v>
      </c>
      <c r="AA727" s="9">
        <f t="shared" si="101"/>
        <v>55409</v>
      </c>
      <c r="AB727" s="9">
        <f t="shared" si="102"/>
        <v>11052</v>
      </c>
      <c r="AC727" s="9">
        <f t="shared" si="103"/>
        <v>1380</v>
      </c>
      <c r="AD727" s="9">
        <f t="shared" si="104"/>
        <v>844</v>
      </c>
      <c r="AE727" s="44">
        <f t="shared" si="105"/>
        <v>1.4667940454234134E-4</v>
      </c>
      <c r="AF727" s="9">
        <f t="shared" si="106"/>
        <v>964</v>
      </c>
      <c r="AG727" s="9">
        <f t="shared" si="99"/>
        <v>918</v>
      </c>
      <c r="AH727" s="44">
        <f t="shared" si="107"/>
        <v>1.13370653309975E-4</v>
      </c>
      <c r="AI727">
        <f>AA727/'Totals and Drop Down Lists'!W$6*Inputs!E$37</f>
        <v>50263.742819766652</v>
      </c>
      <c r="AJ727">
        <f>AB727/'Totals and Drop Down Lists'!X$6*Inputs!F$37</f>
        <v>36365.359143829453</v>
      </c>
      <c r="AK727">
        <f>AC727/'Totals and Drop Down Lists'!Y$6*Inputs!G$37</f>
        <v>9097.4261451158854</v>
      </c>
      <c r="AL727">
        <f>AD727/'Totals and Drop Down Lists'!Z$6*Inputs!H$37</f>
        <v>6766.7710718748422</v>
      </c>
      <c r="AM727">
        <f>AE727/'Totals and Drop Down Lists'!AA$6*Inputs!I$37</f>
        <v>18260.023782433374</v>
      </c>
      <c r="AN727">
        <f>AF727/'Totals and Drop Down Lists'!AB$6*Inputs!J$37</f>
        <v>19238.252187292332</v>
      </c>
      <c r="AO727">
        <f>AG727/'Totals and Drop Down Lists'!AC$6*Inputs!K$37</f>
        <v>17096.442932406106</v>
      </c>
      <c r="AP727">
        <f>AH727/'Totals and Drop Down Lists'!AD$6*Inputs!L$37</f>
        <v>26679.505532346706</v>
      </c>
      <c r="AQ727">
        <f>IF(OR($D727="51",$D727="52",$D727="61"),(AA727/'Totals and Drop Down Lists'!W$4)*Inputs!E$38,0)</f>
        <v>0</v>
      </c>
      <c r="AR727">
        <f>IF(OR($D727="51",$D727="52",$D727="61"),(AB727/'Totals and Drop Down Lists'!X$4)*Inputs!F$38,0)</f>
        <v>0</v>
      </c>
      <c r="AS727">
        <f>IF(OR($D727="51",$D727="52",$D727="61"),(AC727/'Totals and Drop Down Lists'!Y$4)*Inputs!G$38,0)</f>
        <v>0</v>
      </c>
      <c r="AT727">
        <f>IF(OR($D727="51",$D727="52",$D727="61"),(AD727/'Totals and Drop Down Lists'!Z$4)*Inputs!H$38,0)</f>
        <v>0</v>
      </c>
      <c r="AU727">
        <f>IF(OR($D727="51",$D727="52",$D727="61"),(AE727/'Totals and Drop Down Lists'!AA$4)*Inputs!I$38,0)</f>
        <v>0</v>
      </c>
      <c r="AV727">
        <f>IF(OR($D727="51",$D727="52",$D727="61"),(AF727/'Totals and Drop Down Lists'!AB$4)*Inputs!J$38,0)</f>
        <v>0</v>
      </c>
      <c r="AW727">
        <f>IF(OR($D727="51",$D727="52",$D727="61"),(AG727/'Totals and Drop Down Lists'!AC$4)*Inputs!K$38,0)</f>
        <v>0</v>
      </c>
      <c r="AX727">
        <f>IF(OR($D727="51",$D727="52",$D727="61"),(AH727/'Totals and Drop Down Lists'!AD$4)*Inputs!L$38,0)</f>
        <v>0</v>
      </c>
      <c r="AY727">
        <f>IF(OR($D727="51",$D727="52",$D727="61"),0,(AA727/'Totals and Drop Down Lists'!W$5)*Inputs!E$39)</f>
        <v>0</v>
      </c>
      <c r="AZ727">
        <f>IF(OR($D727="51",$D727="52",$D727="61"),0,(AB727/'Totals and Drop Down Lists'!X$5)*Inputs!F$39)</f>
        <v>0</v>
      </c>
      <c r="BA727">
        <f>IF(OR($D727="51",$D727="52",$D727="61"),0,(AC727/'Totals and Drop Down Lists'!Y$5)*Inputs!G$39)</f>
        <v>0</v>
      </c>
      <c r="BB727">
        <f>IF(OR($D727="51",$D727="52",$D727="61"),0,(AD727/'Totals and Drop Down Lists'!Z$5)*Inputs!H$39)</f>
        <v>0</v>
      </c>
      <c r="BC727">
        <f>IF(OR($D727="51",$D727="52",$D727="61"),0,(AE727/'Totals and Drop Down Lists'!AA$5)*Inputs!I$39)</f>
        <v>0</v>
      </c>
      <c r="BD727">
        <f>IF(OR($D727="51",$D727="52",$D727="61"),0,(AF727/'Totals and Drop Down Lists'!AB$5)*Inputs!J$39)</f>
        <v>0</v>
      </c>
      <c r="BE727">
        <f>IF(OR($D727="51",$D727="52",$D727="61"),0,(AG727/'Totals and Drop Down Lists'!AC$5)*Inputs!K$39)</f>
        <v>0</v>
      </c>
      <c r="BF727">
        <f>IF(OR($D727="51",$D727="52",$D727="61"),0,(AH727/'Totals and Drop Down Lists'!AD$5)*Inputs!L$39)</f>
        <v>0</v>
      </c>
      <c r="BG727" s="10">
        <f t="shared" si="100"/>
        <v>183767.52361506535</v>
      </c>
    </row>
    <row r="728" spans="1:59" ht="28.8">
      <c r="A728" s="1" t="s">
        <v>7419</v>
      </c>
      <c r="B728" s="1" t="s">
        <v>1492</v>
      </c>
      <c r="C728" s="1" t="s">
        <v>1615</v>
      </c>
      <c r="D728" s="1" t="s">
        <v>25</v>
      </c>
      <c r="E728" s="1" t="s">
        <v>1616</v>
      </c>
      <c r="F728" s="2">
        <v>25143</v>
      </c>
      <c r="G728" s="2">
        <v>288</v>
      </c>
      <c r="H728" s="2">
        <v>18</v>
      </c>
      <c r="I728" s="2">
        <v>7443</v>
      </c>
      <c r="J728" s="2">
        <v>9290</v>
      </c>
      <c r="K728" s="2">
        <v>3853</v>
      </c>
      <c r="L728" s="2">
        <v>59</v>
      </c>
      <c r="M728" s="2">
        <v>0</v>
      </c>
      <c r="N728" s="2">
        <v>0</v>
      </c>
      <c r="O728" s="2">
        <v>126</v>
      </c>
      <c r="P728" s="2">
        <v>18</v>
      </c>
      <c r="Q728" s="2">
        <v>42</v>
      </c>
      <c r="R728" s="2">
        <v>719</v>
      </c>
      <c r="S728" s="2">
        <v>2163800</v>
      </c>
      <c r="T728" s="2">
        <v>96177900</v>
      </c>
      <c r="U728" s="2">
        <v>91</v>
      </c>
      <c r="V728" s="2">
        <v>260</v>
      </c>
      <c r="W728" s="2">
        <v>0</v>
      </c>
      <c r="X728" s="2">
        <v>1080</v>
      </c>
      <c r="Y728" s="2">
        <v>15</v>
      </c>
      <c r="Z728" s="2">
        <v>424</v>
      </c>
      <c r="AA728" s="9">
        <f t="shared" si="101"/>
        <v>25143</v>
      </c>
      <c r="AB728" s="9">
        <f t="shared" si="102"/>
        <v>7137</v>
      </c>
      <c r="AC728" s="9">
        <f t="shared" si="103"/>
        <v>964</v>
      </c>
      <c r="AD728" s="9">
        <f t="shared" si="104"/>
        <v>719</v>
      </c>
      <c r="AE728" s="44">
        <f t="shared" si="105"/>
        <v>1.1160357073049589E-4</v>
      </c>
      <c r="AF728" s="9">
        <f t="shared" si="106"/>
        <v>820</v>
      </c>
      <c r="AG728" s="9">
        <f t="shared" si="99"/>
        <v>439</v>
      </c>
      <c r="AH728" s="44">
        <f t="shared" si="107"/>
        <v>6.7748377933164679E-5</v>
      </c>
      <c r="AI728">
        <f>AA728/'Totals and Drop Down Lists'!W$6*Inputs!E$37</f>
        <v>22808.231256968957</v>
      </c>
      <c r="AJ728">
        <f>AB728/'Totals and Drop Down Lists'!X$6*Inputs!F$37</f>
        <v>23483.493323336123</v>
      </c>
      <c r="AK728">
        <f>AC728/'Totals and Drop Down Lists'!Y$6*Inputs!G$37</f>
        <v>6355.0136260084882</v>
      </c>
      <c r="AL728">
        <f>AD728/'Totals and Drop Down Lists'!Z$6*Inputs!H$37</f>
        <v>5764.5834131256061</v>
      </c>
      <c r="AM728">
        <f>AE728/'Totals and Drop Down Lists'!AA$6*Inputs!I$37</f>
        <v>13893.456017917448</v>
      </c>
      <c r="AN728">
        <f>AF728/'Totals and Drop Down Lists'!AB$6*Inputs!J$37</f>
        <v>16364.488375082688</v>
      </c>
      <c r="AO728">
        <f>AG728/'Totals and Drop Down Lists'!AC$6*Inputs!K$37</f>
        <v>8175.7499426212198</v>
      </c>
      <c r="AP728">
        <f>AH728/'Totals and Drop Down Lists'!AD$6*Inputs!L$37</f>
        <v>15943.219617279465</v>
      </c>
      <c r="AQ728">
        <f>IF(OR($D728="51",$D728="52",$D728="61"),(AA728/'Totals and Drop Down Lists'!W$4)*Inputs!E$38,0)</f>
        <v>0</v>
      </c>
      <c r="AR728">
        <f>IF(OR($D728="51",$D728="52",$D728="61"),(AB728/'Totals and Drop Down Lists'!X$4)*Inputs!F$38,0)</f>
        <v>0</v>
      </c>
      <c r="AS728">
        <f>IF(OR($D728="51",$D728="52",$D728="61"),(AC728/'Totals and Drop Down Lists'!Y$4)*Inputs!G$38,0)</f>
        <v>0</v>
      </c>
      <c r="AT728">
        <f>IF(OR($D728="51",$D728="52",$D728="61"),(AD728/'Totals and Drop Down Lists'!Z$4)*Inputs!H$38,0)</f>
        <v>0</v>
      </c>
      <c r="AU728">
        <f>IF(OR($D728="51",$D728="52",$D728="61"),(AE728/'Totals and Drop Down Lists'!AA$4)*Inputs!I$38,0)</f>
        <v>0</v>
      </c>
      <c r="AV728">
        <f>IF(OR($D728="51",$D728="52",$D728="61"),(AF728/'Totals and Drop Down Lists'!AB$4)*Inputs!J$38,0)</f>
        <v>0</v>
      </c>
      <c r="AW728">
        <f>IF(OR($D728="51",$D728="52",$D728="61"),(AG728/'Totals and Drop Down Lists'!AC$4)*Inputs!K$38,0)</f>
        <v>0</v>
      </c>
      <c r="AX728">
        <f>IF(OR($D728="51",$D728="52",$D728="61"),(AH728/'Totals and Drop Down Lists'!AD$4)*Inputs!L$38,0)</f>
        <v>0</v>
      </c>
      <c r="AY728">
        <f>IF(OR($D728="51",$D728="52",$D728="61"),0,(AA728/'Totals and Drop Down Lists'!W$5)*Inputs!E$39)</f>
        <v>0</v>
      </c>
      <c r="AZ728">
        <f>IF(OR($D728="51",$D728="52",$D728="61"),0,(AB728/'Totals and Drop Down Lists'!X$5)*Inputs!F$39)</f>
        <v>0</v>
      </c>
      <c r="BA728">
        <f>IF(OR($D728="51",$D728="52",$D728="61"),0,(AC728/'Totals and Drop Down Lists'!Y$5)*Inputs!G$39)</f>
        <v>0</v>
      </c>
      <c r="BB728">
        <f>IF(OR($D728="51",$D728="52",$D728="61"),0,(AD728/'Totals and Drop Down Lists'!Z$5)*Inputs!H$39)</f>
        <v>0</v>
      </c>
      <c r="BC728">
        <f>IF(OR($D728="51",$D728="52",$D728="61"),0,(AE728/'Totals and Drop Down Lists'!AA$5)*Inputs!I$39)</f>
        <v>0</v>
      </c>
      <c r="BD728">
        <f>IF(OR($D728="51",$D728="52",$D728="61"),0,(AF728/'Totals and Drop Down Lists'!AB$5)*Inputs!J$39)</f>
        <v>0</v>
      </c>
      <c r="BE728">
        <f>IF(OR($D728="51",$D728="52",$D728="61"),0,(AG728/'Totals and Drop Down Lists'!AC$5)*Inputs!K$39)</f>
        <v>0</v>
      </c>
      <c r="BF728">
        <f>IF(OR($D728="51",$D728="52",$D728="61"),0,(AH728/'Totals and Drop Down Lists'!AD$5)*Inputs!L$39)</f>
        <v>0</v>
      </c>
      <c r="BG728" s="10">
        <f t="shared" si="100"/>
        <v>112788.23557233998</v>
      </c>
    </row>
    <row r="729" spans="1:59" ht="28.8">
      <c r="A729" s="1" t="s">
        <v>7419</v>
      </c>
      <c r="B729" s="1" t="s">
        <v>1492</v>
      </c>
      <c r="C729" s="1" t="s">
        <v>68</v>
      </c>
      <c r="D729" s="1" t="s">
        <v>25</v>
      </c>
      <c r="E729" s="1" t="s">
        <v>1617</v>
      </c>
      <c r="F729" s="2">
        <v>16091</v>
      </c>
      <c r="G729" s="2">
        <v>107</v>
      </c>
      <c r="H729" s="2">
        <v>55</v>
      </c>
      <c r="I729" s="2">
        <v>3547</v>
      </c>
      <c r="J729" s="2">
        <v>6353</v>
      </c>
      <c r="K729" s="2">
        <v>1551</v>
      </c>
      <c r="L729" s="2">
        <v>24</v>
      </c>
      <c r="M729" s="2">
        <v>21</v>
      </c>
      <c r="N729" s="2">
        <v>6</v>
      </c>
      <c r="O729" s="2">
        <v>62</v>
      </c>
      <c r="P729" s="2">
        <v>7</v>
      </c>
      <c r="Q729" s="2">
        <v>0</v>
      </c>
      <c r="R729" s="2">
        <v>673</v>
      </c>
      <c r="S729" s="2">
        <v>855000</v>
      </c>
      <c r="T729" s="2">
        <v>44161800</v>
      </c>
      <c r="U729" s="2">
        <v>150</v>
      </c>
      <c r="V729" s="2">
        <v>139</v>
      </c>
      <c r="W729" s="2">
        <v>4</v>
      </c>
      <c r="X729" s="2">
        <v>388</v>
      </c>
      <c r="Y729" s="2">
        <v>10</v>
      </c>
      <c r="Z729" s="2">
        <v>211</v>
      </c>
      <c r="AA729" s="9">
        <f t="shared" si="101"/>
        <v>16091</v>
      </c>
      <c r="AB729" s="9">
        <f t="shared" si="102"/>
        <v>3385</v>
      </c>
      <c r="AC729" s="9">
        <f t="shared" si="103"/>
        <v>793</v>
      </c>
      <c r="AD729" s="9">
        <f t="shared" si="104"/>
        <v>673</v>
      </c>
      <c r="AE729" s="44">
        <f t="shared" si="105"/>
        <v>2.6444814577631922E-5</v>
      </c>
      <c r="AF729" s="9">
        <f t="shared" si="106"/>
        <v>245</v>
      </c>
      <c r="AG729" s="9">
        <f t="shared" si="99"/>
        <v>221</v>
      </c>
      <c r="AH729" s="44">
        <f t="shared" si="107"/>
        <v>2.0075959110628378E-5</v>
      </c>
      <c r="AI729">
        <f>AA729/'Totals and Drop Down Lists'!W$6*Inputs!E$37</f>
        <v>14596.796291448414</v>
      </c>
      <c r="AJ729">
        <f>AB729/'Totals and Drop Down Lists'!X$6*Inputs!F$37</f>
        <v>11137.960613632165</v>
      </c>
      <c r="AK729">
        <f>AC729/'Totals and Drop Down Lists'!Y$6*Inputs!G$37</f>
        <v>5227.7238645484758</v>
      </c>
      <c r="AL729">
        <f>AD729/'Totals and Drop Down Lists'!Z$6*Inputs!H$37</f>
        <v>5395.7783547058871</v>
      </c>
      <c r="AM729">
        <f>AE729/'Totals and Drop Down Lists'!AA$6*Inputs!I$37</f>
        <v>3292.0977871178084</v>
      </c>
      <c r="AN729">
        <f>AF729/'Totals and Drop Down Lists'!AB$6*Inputs!J$37</f>
        <v>4889.3898193844616</v>
      </c>
      <c r="AO729">
        <f>AG729/'Totals and Drop Down Lists'!AC$6*Inputs!K$37</f>
        <v>4115.8103355792482</v>
      </c>
      <c r="AP729">
        <f>AH729/'Totals and Drop Down Lists'!AD$6*Inputs!L$37</f>
        <v>4724.4736315905966</v>
      </c>
      <c r="AQ729">
        <f>IF(OR($D729="51",$D729="52",$D729="61"),(AA729/'Totals and Drop Down Lists'!W$4)*Inputs!E$38,0)</f>
        <v>0</v>
      </c>
      <c r="AR729">
        <f>IF(OR($D729="51",$D729="52",$D729="61"),(AB729/'Totals and Drop Down Lists'!X$4)*Inputs!F$38,0)</f>
        <v>0</v>
      </c>
      <c r="AS729">
        <f>IF(OR($D729="51",$D729="52",$D729="61"),(AC729/'Totals and Drop Down Lists'!Y$4)*Inputs!G$38,0)</f>
        <v>0</v>
      </c>
      <c r="AT729">
        <f>IF(OR($D729="51",$D729="52",$D729="61"),(AD729/'Totals and Drop Down Lists'!Z$4)*Inputs!H$38,0)</f>
        <v>0</v>
      </c>
      <c r="AU729">
        <f>IF(OR($D729="51",$D729="52",$D729="61"),(AE729/'Totals and Drop Down Lists'!AA$4)*Inputs!I$38,0)</f>
        <v>0</v>
      </c>
      <c r="AV729">
        <f>IF(OR($D729="51",$D729="52",$D729="61"),(AF729/'Totals and Drop Down Lists'!AB$4)*Inputs!J$38,0)</f>
        <v>0</v>
      </c>
      <c r="AW729">
        <f>IF(OR($D729="51",$D729="52",$D729="61"),(AG729/'Totals and Drop Down Lists'!AC$4)*Inputs!K$38,0)</f>
        <v>0</v>
      </c>
      <c r="AX729">
        <f>IF(OR($D729="51",$D729="52",$D729="61"),(AH729/'Totals and Drop Down Lists'!AD$4)*Inputs!L$38,0)</f>
        <v>0</v>
      </c>
      <c r="AY729">
        <f>IF(OR($D729="51",$D729="52",$D729="61"),0,(AA729/'Totals and Drop Down Lists'!W$5)*Inputs!E$39)</f>
        <v>0</v>
      </c>
      <c r="AZ729">
        <f>IF(OR($D729="51",$D729="52",$D729="61"),0,(AB729/'Totals and Drop Down Lists'!X$5)*Inputs!F$39)</f>
        <v>0</v>
      </c>
      <c r="BA729">
        <f>IF(OR($D729="51",$D729="52",$D729="61"),0,(AC729/'Totals and Drop Down Lists'!Y$5)*Inputs!G$39)</f>
        <v>0</v>
      </c>
      <c r="BB729">
        <f>IF(OR($D729="51",$D729="52",$D729="61"),0,(AD729/'Totals and Drop Down Lists'!Z$5)*Inputs!H$39)</f>
        <v>0</v>
      </c>
      <c r="BC729">
        <f>IF(OR($D729="51",$D729="52",$D729="61"),0,(AE729/'Totals and Drop Down Lists'!AA$5)*Inputs!I$39)</f>
        <v>0</v>
      </c>
      <c r="BD729">
        <f>IF(OR($D729="51",$D729="52",$D729="61"),0,(AF729/'Totals and Drop Down Lists'!AB$5)*Inputs!J$39)</f>
        <v>0</v>
      </c>
      <c r="BE729">
        <f>IF(OR($D729="51",$D729="52",$D729="61"),0,(AG729/'Totals and Drop Down Lists'!AC$5)*Inputs!K$39)</f>
        <v>0</v>
      </c>
      <c r="BF729">
        <f>IF(OR($D729="51",$D729="52",$D729="61"),0,(AH729/'Totals and Drop Down Lists'!AD$5)*Inputs!L$39)</f>
        <v>0</v>
      </c>
      <c r="BG729" s="10">
        <f t="shared" si="100"/>
        <v>53380.03069800706</v>
      </c>
    </row>
    <row r="730" spans="1:59" ht="28.8">
      <c r="A730" s="1" t="s">
        <v>7419</v>
      </c>
      <c r="B730" s="1" t="s">
        <v>1492</v>
      </c>
      <c r="C730" s="1" t="s">
        <v>1618</v>
      </c>
      <c r="D730" s="1" t="s">
        <v>215</v>
      </c>
      <c r="E730" s="1" t="s">
        <v>1619</v>
      </c>
      <c r="F730" s="2">
        <v>825911</v>
      </c>
      <c r="G730" s="2">
        <v>5959</v>
      </c>
      <c r="H730" s="2">
        <v>1259</v>
      </c>
      <c r="I730" s="2">
        <v>113986</v>
      </c>
      <c r="J730" s="2">
        <v>266952</v>
      </c>
      <c r="K730" s="2">
        <v>84404</v>
      </c>
      <c r="L730" s="2">
        <v>1900</v>
      </c>
      <c r="M730" s="2">
        <v>182</v>
      </c>
      <c r="N730" s="2">
        <v>101</v>
      </c>
      <c r="O730" s="2">
        <v>4522</v>
      </c>
      <c r="P730" s="2">
        <v>997</v>
      </c>
      <c r="Q730" s="2">
        <v>470</v>
      </c>
      <c r="R730" s="2">
        <v>1451</v>
      </c>
      <c r="S730" s="2">
        <v>88166400</v>
      </c>
      <c r="T730" s="2">
        <v>3972039400</v>
      </c>
      <c r="U730" s="2">
        <v>9470</v>
      </c>
      <c r="V730" s="2">
        <v>1024</v>
      </c>
      <c r="W730" s="2">
        <v>70</v>
      </c>
      <c r="X730" s="2">
        <v>15198</v>
      </c>
      <c r="Y730" s="2">
        <v>665</v>
      </c>
      <c r="Z730" s="2">
        <v>11918</v>
      </c>
      <c r="AA730" s="9">
        <f t="shared" si="101"/>
        <v>825911</v>
      </c>
      <c r="AB730" s="9">
        <f t="shared" si="102"/>
        <v>106768</v>
      </c>
      <c r="AC730" s="9">
        <f t="shared" si="103"/>
        <v>9623</v>
      </c>
      <c r="AD730" s="9">
        <f t="shared" si="104"/>
        <v>1451</v>
      </c>
      <c r="AE730" s="44">
        <f t="shared" si="105"/>
        <v>1.8637543265457145E-3</v>
      </c>
      <c r="AF730" s="9">
        <f t="shared" si="106"/>
        <v>14104</v>
      </c>
      <c r="AG730" s="9">
        <f t="shared" si="99"/>
        <v>12583</v>
      </c>
      <c r="AH730" s="44">
        <f t="shared" si="107"/>
        <v>1.4803524704481246E-3</v>
      </c>
      <c r="AI730">
        <f>AA730/'Totals and Drop Down Lists'!W$6*Inputs!E$37</f>
        <v>749217.24080954888</v>
      </c>
      <c r="AJ730">
        <f>AB730/'Totals and Drop Down Lists'!X$6*Inputs!F$37</f>
        <v>351308.05872859061</v>
      </c>
      <c r="AK730">
        <f>AC730/'Totals and Drop Down Lists'!Y$6*Inputs!G$37</f>
        <v>63438.066517717511</v>
      </c>
      <c r="AL730">
        <f>AD730/'Totals and Drop Down Lists'!Z$6*Inputs!H$37</f>
        <v>11633.394342761134</v>
      </c>
      <c r="AM730">
        <f>AE730/'Totals and Drop Down Lists'!AA$6*Inputs!I$37</f>
        <v>232017.5653393378</v>
      </c>
      <c r="AN730">
        <f>AF730/'Totals and Drop Down Lists'!AB$6*Inputs!J$37</f>
        <v>281469.20005142223</v>
      </c>
      <c r="AO730">
        <f>AG730/'Totals and Drop Down Lists'!AC$6*Inputs!K$37</f>
        <v>234340.45906150981</v>
      </c>
      <c r="AP730">
        <f>AH730/'Totals and Drop Down Lists'!AD$6*Inputs!L$37</f>
        <v>348371.212232124</v>
      </c>
      <c r="AQ730">
        <f>IF(OR($D730="51",$D730="52",$D730="61"),(AA730/'Totals and Drop Down Lists'!W$4)*Inputs!E$38,0)</f>
        <v>0</v>
      </c>
      <c r="AR730">
        <f>IF(OR($D730="51",$D730="52",$D730="61"),(AB730/'Totals and Drop Down Lists'!X$4)*Inputs!F$38,0)</f>
        <v>0</v>
      </c>
      <c r="AS730">
        <f>IF(OR($D730="51",$D730="52",$D730="61"),(AC730/'Totals and Drop Down Lists'!Y$4)*Inputs!G$38,0)</f>
        <v>0</v>
      </c>
      <c r="AT730">
        <f>IF(OR($D730="51",$D730="52",$D730="61"),(AD730/'Totals and Drop Down Lists'!Z$4)*Inputs!H$38,0)</f>
        <v>0</v>
      </c>
      <c r="AU730">
        <f>IF(OR($D730="51",$D730="52",$D730="61"),(AE730/'Totals and Drop Down Lists'!AA$4)*Inputs!I$38,0)</f>
        <v>0</v>
      </c>
      <c r="AV730">
        <f>IF(OR($D730="51",$D730="52",$D730="61"),(AF730/'Totals and Drop Down Lists'!AB$4)*Inputs!J$38,0)</f>
        <v>0</v>
      </c>
      <c r="AW730">
        <f>IF(OR($D730="51",$D730="52",$D730="61"),(AG730/'Totals and Drop Down Lists'!AC$4)*Inputs!K$38,0)</f>
        <v>0</v>
      </c>
      <c r="AX730">
        <f>IF(OR($D730="51",$D730="52",$D730="61"),(AH730/'Totals and Drop Down Lists'!AD$4)*Inputs!L$38,0)</f>
        <v>0</v>
      </c>
      <c r="AY730">
        <f>IF(OR($D730="51",$D730="52",$D730="61"),0,(AA730/'Totals and Drop Down Lists'!W$5)*Inputs!E$39)</f>
        <v>0</v>
      </c>
      <c r="AZ730">
        <f>IF(OR($D730="51",$D730="52",$D730="61"),0,(AB730/'Totals and Drop Down Lists'!X$5)*Inputs!F$39)</f>
        <v>0</v>
      </c>
      <c r="BA730">
        <f>IF(OR($D730="51",$D730="52",$D730="61"),0,(AC730/'Totals and Drop Down Lists'!Y$5)*Inputs!G$39)</f>
        <v>0</v>
      </c>
      <c r="BB730">
        <f>IF(OR($D730="51",$D730="52",$D730="61"),0,(AD730/'Totals and Drop Down Lists'!Z$5)*Inputs!H$39)</f>
        <v>0</v>
      </c>
      <c r="BC730">
        <f>IF(OR($D730="51",$D730="52",$D730="61"),0,(AE730/'Totals and Drop Down Lists'!AA$5)*Inputs!I$39)</f>
        <v>0</v>
      </c>
      <c r="BD730">
        <f>IF(OR($D730="51",$D730="52",$D730="61"),0,(AF730/'Totals and Drop Down Lists'!AB$5)*Inputs!J$39)</f>
        <v>0</v>
      </c>
      <c r="BE730">
        <f>IF(OR($D730="51",$D730="52",$D730="61"),0,(AG730/'Totals and Drop Down Lists'!AC$5)*Inputs!K$39)</f>
        <v>0</v>
      </c>
      <c r="BF730">
        <f>IF(OR($D730="51",$D730="52",$D730="61"),0,(AH730/'Totals and Drop Down Lists'!AD$5)*Inputs!L$39)</f>
        <v>0</v>
      </c>
      <c r="BG730" s="10">
        <f t="shared" si="100"/>
        <v>2271795.1970830117</v>
      </c>
    </row>
    <row r="731" spans="1:59" ht="28.8">
      <c r="A731" s="1" t="s">
        <v>7419</v>
      </c>
      <c r="B731" s="1" t="s">
        <v>1492</v>
      </c>
      <c r="C731" s="1" t="s">
        <v>1620</v>
      </c>
      <c r="D731" s="1" t="s">
        <v>25</v>
      </c>
      <c r="E731" s="1" t="s">
        <v>1621</v>
      </c>
      <c r="F731" s="2">
        <v>43181</v>
      </c>
      <c r="G731" s="2">
        <v>230</v>
      </c>
      <c r="H731" s="2">
        <v>42</v>
      </c>
      <c r="I731" s="2">
        <v>8415</v>
      </c>
      <c r="J731" s="2">
        <v>14805</v>
      </c>
      <c r="K731" s="2">
        <v>3502</v>
      </c>
      <c r="L731" s="2">
        <v>188</v>
      </c>
      <c r="M731" s="2">
        <v>84</v>
      </c>
      <c r="N731" s="2">
        <v>3</v>
      </c>
      <c r="O731" s="2">
        <v>212</v>
      </c>
      <c r="P731" s="2">
        <v>35</v>
      </c>
      <c r="Q731" s="2">
        <v>0</v>
      </c>
      <c r="R731" s="2">
        <v>727</v>
      </c>
      <c r="S731" s="2">
        <v>2278100</v>
      </c>
      <c r="T731" s="2">
        <v>106509200</v>
      </c>
      <c r="U731" s="2">
        <v>573</v>
      </c>
      <c r="V731" s="2">
        <v>234</v>
      </c>
      <c r="W731" s="2">
        <v>40</v>
      </c>
      <c r="X731" s="2">
        <v>645</v>
      </c>
      <c r="Y731" s="2">
        <v>70</v>
      </c>
      <c r="Z731" s="2">
        <v>309</v>
      </c>
      <c r="AA731" s="9">
        <f t="shared" si="101"/>
        <v>43181</v>
      </c>
      <c r="AB731" s="9">
        <f t="shared" si="102"/>
        <v>8143</v>
      </c>
      <c r="AC731" s="9">
        <f t="shared" si="103"/>
        <v>1249</v>
      </c>
      <c r="AD731" s="9">
        <f t="shared" si="104"/>
        <v>727</v>
      </c>
      <c r="AE731" s="44">
        <f t="shared" si="105"/>
        <v>5.7852170532229892E-5</v>
      </c>
      <c r="AF731" s="9">
        <f t="shared" si="106"/>
        <v>371</v>
      </c>
      <c r="AG731" s="9">
        <f t="shared" si="99"/>
        <v>379</v>
      </c>
      <c r="AH731" s="44">
        <f t="shared" si="107"/>
        <v>3.3357848067044974E-5</v>
      </c>
      <c r="AI731">
        <f>AA731/'Totals and Drop Down Lists'!W$6*Inputs!E$37</f>
        <v>39171.229921138154</v>
      </c>
      <c r="AJ731">
        <f>AB731/'Totals and Drop Down Lists'!X$6*Inputs!F$37</f>
        <v>26793.622829189579</v>
      </c>
      <c r="AK731">
        <f>AC731/'Totals and Drop Down Lists'!Y$6*Inputs!G$37</f>
        <v>8233.8298951085071</v>
      </c>
      <c r="AL731">
        <f>AD731/'Totals and Drop Down Lists'!Z$6*Inputs!H$37</f>
        <v>5828.7234232855562</v>
      </c>
      <c r="AM731">
        <f>AE731/'Totals and Drop Down Lists'!AA$6*Inputs!I$37</f>
        <v>7201.9791263808111</v>
      </c>
      <c r="AN731">
        <f>AF731/'Totals and Drop Down Lists'!AB$6*Inputs!J$37</f>
        <v>7403.933155067899</v>
      </c>
      <c r="AO731">
        <f>AG731/'Totals and Drop Down Lists'!AC$6*Inputs!K$37</f>
        <v>7058.3353718757244</v>
      </c>
      <c r="AP731">
        <f>AH731/'Totals and Drop Down Lists'!AD$6*Inputs!L$37</f>
        <v>7850.0993517129391</v>
      </c>
      <c r="AQ731">
        <f>IF(OR($D731="51",$D731="52",$D731="61"),(AA731/'Totals and Drop Down Lists'!W$4)*Inputs!E$38,0)</f>
        <v>0</v>
      </c>
      <c r="AR731">
        <f>IF(OR($D731="51",$D731="52",$D731="61"),(AB731/'Totals and Drop Down Lists'!X$4)*Inputs!F$38,0)</f>
        <v>0</v>
      </c>
      <c r="AS731">
        <f>IF(OR($D731="51",$D731="52",$D731="61"),(AC731/'Totals and Drop Down Lists'!Y$4)*Inputs!G$38,0)</f>
        <v>0</v>
      </c>
      <c r="AT731">
        <f>IF(OR($D731="51",$D731="52",$D731="61"),(AD731/'Totals and Drop Down Lists'!Z$4)*Inputs!H$38,0)</f>
        <v>0</v>
      </c>
      <c r="AU731">
        <f>IF(OR($D731="51",$D731="52",$D731="61"),(AE731/'Totals and Drop Down Lists'!AA$4)*Inputs!I$38,0)</f>
        <v>0</v>
      </c>
      <c r="AV731">
        <f>IF(OR($D731="51",$D731="52",$D731="61"),(AF731/'Totals and Drop Down Lists'!AB$4)*Inputs!J$38,0)</f>
        <v>0</v>
      </c>
      <c r="AW731">
        <f>IF(OR($D731="51",$D731="52",$D731="61"),(AG731/'Totals and Drop Down Lists'!AC$4)*Inputs!K$38,0)</f>
        <v>0</v>
      </c>
      <c r="AX731">
        <f>IF(OR($D731="51",$D731="52",$D731="61"),(AH731/'Totals and Drop Down Lists'!AD$4)*Inputs!L$38,0)</f>
        <v>0</v>
      </c>
      <c r="AY731">
        <f>IF(OR($D731="51",$D731="52",$D731="61"),0,(AA731/'Totals and Drop Down Lists'!W$5)*Inputs!E$39)</f>
        <v>0</v>
      </c>
      <c r="AZ731">
        <f>IF(OR($D731="51",$D731="52",$D731="61"),0,(AB731/'Totals and Drop Down Lists'!X$5)*Inputs!F$39)</f>
        <v>0</v>
      </c>
      <c r="BA731">
        <f>IF(OR($D731="51",$D731="52",$D731="61"),0,(AC731/'Totals and Drop Down Lists'!Y$5)*Inputs!G$39)</f>
        <v>0</v>
      </c>
      <c r="BB731">
        <f>IF(OR($D731="51",$D731="52",$D731="61"),0,(AD731/'Totals and Drop Down Lists'!Z$5)*Inputs!H$39)</f>
        <v>0</v>
      </c>
      <c r="BC731">
        <f>IF(OR($D731="51",$D731="52",$D731="61"),0,(AE731/'Totals and Drop Down Lists'!AA$5)*Inputs!I$39)</f>
        <v>0</v>
      </c>
      <c r="BD731">
        <f>IF(OR($D731="51",$D731="52",$D731="61"),0,(AF731/'Totals and Drop Down Lists'!AB$5)*Inputs!J$39)</f>
        <v>0</v>
      </c>
      <c r="BE731">
        <f>IF(OR($D731="51",$D731="52",$D731="61"),0,(AG731/'Totals and Drop Down Lists'!AC$5)*Inputs!K$39)</f>
        <v>0</v>
      </c>
      <c r="BF731">
        <f>IF(OR($D731="51",$D731="52",$D731="61"),0,(AH731/'Totals and Drop Down Lists'!AD$5)*Inputs!L$39)</f>
        <v>0</v>
      </c>
      <c r="BG731" s="10">
        <f t="shared" si="100"/>
        <v>109541.75307375917</v>
      </c>
    </row>
    <row r="732" spans="1:59" ht="28.8">
      <c r="A732" s="1" t="s">
        <v>7419</v>
      </c>
      <c r="B732" s="1" t="s">
        <v>1492</v>
      </c>
      <c r="C732" s="1" t="s">
        <v>1622</v>
      </c>
      <c r="D732" s="1" t="s">
        <v>58</v>
      </c>
      <c r="E732" s="1" t="s">
        <v>1623</v>
      </c>
      <c r="F732" s="2">
        <v>148412</v>
      </c>
      <c r="G732" s="2">
        <v>955</v>
      </c>
      <c r="H732" s="2">
        <v>94</v>
      </c>
      <c r="I732" s="2">
        <v>23075</v>
      </c>
      <c r="J732" s="2">
        <v>50184</v>
      </c>
      <c r="K732" s="2">
        <v>12460</v>
      </c>
      <c r="L732" s="2">
        <v>825</v>
      </c>
      <c r="M732" s="2">
        <v>126</v>
      </c>
      <c r="N732" s="2">
        <v>35</v>
      </c>
      <c r="O732" s="2">
        <v>839</v>
      </c>
      <c r="P732" s="2">
        <v>95</v>
      </c>
      <c r="Q732" s="2">
        <v>0</v>
      </c>
      <c r="R732" s="2">
        <v>1224</v>
      </c>
      <c r="S732" s="2">
        <v>10662800</v>
      </c>
      <c r="T732" s="2">
        <v>526016100</v>
      </c>
      <c r="U732" s="2">
        <v>1050</v>
      </c>
      <c r="V732" s="2">
        <v>205</v>
      </c>
      <c r="W732" s="2">
        <v>30</v>
      </c>
      <c r="X732" s="2">
        <v>2068</v>
      </c>
      <c r="Y732" s="2">
        <v>135</v>
      </c>
      <c r="Z732" s="2">
        <v>1633</v>
      </c>
      <c r="AA732" s="9">
        <f t="shared" si="101"/>
        <v>148412</v>
      </c>
      <c r="AB732" s="9">
        <f t="shared" si="102"/>
        <v>22026</v>
      </c>
      <c r="AC732" s="9">
        <f t="shared" si="103"/>
        <v>3144</v>
      </c>
      <c r="AD732" s="9">
        <f t="shared" si="104"/>
        <v>1224</v>
      </c>
      <c r="AE732" s="44">
        <f t="shared" si="105"/>
        <v>2.1605613165347377E-4</v>
      </c>
      <c r="AF732" s="9">
        <f t="shared" si="106"/>
        <v>1833</v>
      </c>
      <c r="AG732" s="9">
        <f t="shared" si="99"/>
        <v>1768</v>
      </c>
      <c r="AH732" s="44">
        <f t="shared" si="107"/>
        <v>1.6333757923194244E-4</v>
      </c>
      <c r="AI732">
        <f>AA732/'Totals and Drop Down Lists'!W$6*Inputs!E$37</f>
        <v>134630.52210592516</v>
      </c>
      <c r="AJ732">
        <f>AB732/'Totals and Drop Down Lists'!X$6*Inputs!F$37</f>
        <v>72474.068087403866</v>
      </c>
      <c r="AK732">
        <f>AC732/'Totals and Drop Down Lists'!Y$6*Inputs!G$37</f>
        <v>20726.310000177062</v>
      </c>
      <c r="AL732">
        <f>AD732/'Totals and Drop Down Lists'!Z$6*Inputs!H$37</f>
        <v>9813.4215544725193</v>
      </c>
      <c r="AM732">
        <f>AE732/'Totals and Drop Down Lists'!AA$6*Inputs!I$37</f>
        <v>26896.687470490415</v>
      </c>
      <c r="AN732">
        <f>AF732/'Totals and Drop Down Lists'!AB$6*Inputs!J$37</f>
        <v>36580.618526251914</v>
      </c>
      <c r="AO732">
        <f>AG732/'Totals and Drop Down Lists'!AC$6*Inputs!K$37</f>
        <v>32926.482684633986</v>
      </c>
      <c r="AP732">
        <f>AH732/'Totals and Drop Down Lists'!AD$6*Inputs!L$37</f>
        <v>38438.217665058692</v>
      </c>
      <c r="AQ732">
        <f>IF(OR($D732="51",$D732="52",$D732="61"),(AA732/'Totals and Drop Down Lists'!W$4)*Inputs!E$38,0)</f>
        <v>0</v>
      </c>
      <c r="AR732">
        <f>IF(OR($D732="51",$D732="52",$D732="61"),(AB732/'Totals and Drop Down Lists'!X$4)*Inputs!F$38,0)</f>
        <v>0</v>
      </c>
      <c r="AS732">
        <f>IF(OR($D732="51",$D732="52",$D732="61"),(AC732/'Totals and Drop Down Lists'!Y$4)*Inputs!G$38,0)</f>
        <v>0</v>
      </c>
      <c r="AT732">
        <f>IF(OR($D732="51",$D732="52",$D732="61"),(AD732/'Totals and Drop Down Lists'!Z$4)*Inputs!H$38,0)</f>
        <v>0</v>
      </c>
      <c r="AU732">
        <f>IF(OR($D732="51",$D732="52",$D732="61"),(AE732/'Totals and Drop Down Lists'!AA$4)*Inputs!I$38,0)</f>
        <v>0</v>
      </c>
      <c r="AV732">
        <f>IF(OR($D732="51",$D732="52",$D732="61"),(AF732/'Totals and Drop Down Lists'!AB$4)*Inputs!J$38,0)</f>
        <v>0</v>
      </c>
      <c r="AW732">
        <f>IF(OR($D732="51",$D732="52",$D732="61"),(AG732/'Totals and Drop Down Lists'!AC$4)*Inputs!K$38,0)</f>
        <v>0</v>
      </c>
      <c r="AX732">
        <f>IF(OR($D732="51",$D732="52",$D732="61"),(AH732/'Totals and Drop Down Lists'!AD$4)*Inputs!L$38,0)</f>
        <v>0</v>
      </c>
      <c r="AY732">
        <f>IF(OR($D732="51",$D732="52",$D732="61"),0,(AA732/'Totals and Drop Down Lists'!W$5)*Inputs!E$39)</f>
        <v>0</v>
      </c>
      <c r="AZ732">
        <f>IF(OR($D732="51",$D732="52",$D732="61"),0,(AB732/'Totals and Drop Down Lists'!X$5)*Inputs!F$39)</f>
        <v>0</v>
      </c>
      <c r="BA732">
        <f>IF(OR($D732="51",$D732="52",$D732="61"),0,(AC732/'Totals and Drop Down Lists'!Y$5)*Inputs!G$39)</f>
        <v>0</v>
      </c>
      <c r="BB732">
        <f>IF(OR($D732="51",$D732="52",$D732="61"),0,(AD732/'Totals and Drop Down Lists'!Z$5)*Inputs!H$39)</f>
        <v>0</v>
      </c>
      <c r="BC732">
        <f>IF(OR($D732="51",$D732="52",$D732="61"),0,(AE732/'Totals and Drop Down Lists'!AA$5)*Inputs!I$39)</f>
        <v>0</v>
      </c>
      <c r="BD732">
        <f>IF(OR($D732="51",$D732="52",$D732="61"),0,(AF732/'Totals and Drop Down Lists'!AB$5)*Inputs!J$39)</f>
        <v>0</v>
      </c>
      <c r="BE732">
        <f>IF(OR($D732="51",$D732="52",$D732="61"),0,(AG732/'Totals and Drop Down Lists'!AC$5)*Inputs!K$39)</f>
        <v>0</v>
      </c>
      <c r="BF732">
        <f>IF(OR($D732="51",$D732="52",$D732="61"),0,(AH732/'Totals and Drop Down Lists'!AD$5)*Inputs!L$39)</f>
        <v>0</v>
      </c>
      <c r="BG732" s="10">
        <f t="shared" si="100"/>
        <v>372486.32809441362</v>
      </c>
    </row>
    <row r="733" spans="1:59" ht="28.8">
      <c r="A733" s="1" t="s">
        <v>7419</v>
      </c>
      <c r="B733" s="1" t="s">
        <v>1492</v>
      </c>
      <c r="C733" s="1" t="s">
        <v>227</v>
      </c>
      <c r="D733" s="1" t="s">
        <v>25</v>
      </c>
      <c r="E733" s="1" t="s">
        <v>1624</v>
      </c>
      <c r="F733" s="2">
        <v>9233</v>
      </c>
      <c r="G733" s="2">
        <v>65</v>
      </c>
      <c r="H733" s="2">
        <v>0</v>
      </c>
      <c r="I733" s="2">
        <v>2323</v>
      </c>
      <c r="J733" s="2">
        <v>2742</v>
      </c>
      <c r="K733" s="2">
        <v>612</v>
      </c>
      <c r="L733" s="2">
        <v>11</v>
      </c>
      <c r="M733" s="2">
        <v>6</v>
      </c>
      <c r="N733" s="2">
        <v>0</v>
      </c>
      <c r="O733" s="2">
        <v>30</v>
      </c>
      <c r="P733" s="2">
        <v>0</v>
      </c>
      <c r="Q733" s="2">
        <v>0</v>
      </c>
      <c r="R733" s="2">
        <v>623</v>
      </c>
      <c r="S733" s="2">
        <v>322800</v>
      </c>
      <c r="T733" s="2">
        <v>11236500</v>
      </c>
      <c r="U733" s="2">
        <v>181</v>
      </c>
      <c r="V733" s="2">
        <v>90</v>
      </c>
      <c r="W733" s="2">
        <v>35</v>
      </c>
      <c r="X733" s="2">
        <v>240</v>
      </c>
      <c r="Y733" s="2">
        <v>30</v>
      </c>
      <c r="Z733" s="2">
        <v>140</v>
      </c>
      <c r="AA733" s="9">
        <f t="shared" si="101"/>
        <v>9233</v>
      </c>
      <c r="AB733" s="9">
        <f t="shared" si="102"/>
        <v>2258</v>
      </c>
      <c r="AC733" s="9">
        <f t="shared" si="103"/>
        <v>670</v>
      </c>
      <c r="AD733" s="9">
        <f t="shared" si="104"/>
        <v>623</v>
      </c>
      <c r="AE733" s="44">
        <f t="shared" si="105"/>
        <v>9.5396222924142534E-6</v>
      </c>
      <c r="AF733" s="9">
        <f t="shared" si="106"/>
        <v>115</v>
      </c>
      <c r="AG733" s="9">
        <f t="shared" si="99"/>
        <v>170</v>
      </c>
      <c r="AH733" s="44">
        <f t="shared" si="107"/>
        <v>1.4118351148687272E-5</v>
      </c>
      <c r="AI733">
        <f>AA733/'Totals and Drop Down Lists'!W$6*Inputs!E$37</f>
        <v>8375.6273792146676</v>
      </c>
      <c r="AJ733">
        <f>AB733/'Totals and Drop Down Lists'!X$6*Inputs!F$37</f>
        <v>7429.6942586651194</v>
      </c>
      <c r="AK733">
        <f>AC733/'Totals and Drop Down Lists'!Y$6*Inputs!G$37</f>
        <v>4416.8663168316261</v>
      </c>
      <c r="AL733">
        <f>AD733/'Totals and Drop Down Lists'!Z$6*Inputs!H$37</f>
        <v>4994.903291206193</v>
      </c>
      <c r="AM733">
        <f>AE733/'Totals and Drop Down Lists'!AA$6*Inputs!I$37</f>
        <v>1187.581381847184</v>
      </c>
      <c r="AN733">
        <f>AF733/'Totals and Drop Down Lists'!AB$6*Inputs!J$37</f>
        <v>2295.0197111396456</v>
      </c>
      <c r="AO733">
        <f>AG733/'Totals and Drop Down Lists'!AC$6*Inputs!K$37</f>
        <v>3166.0079504455753</v>
      </c>
      <c r="AP733">
        <f>AH733/'Totals and Drop Down Lists'!AD$6*Inputs!L$37</f>
        <v>3322.470291752953</v>
      </c>
      <c r="AQ733">
        <f>IF(OR($D733="51",$D733="52",$D733="61"),(AA733/'Totals and Drop Down Lists'!W$4)*Inputs!E$38,0)</f>
        <v>0</v>
      </c>
      <c r="AR733">
        <f>IF(OR($D733="51",$D733="52",$D733="61"),(AB733/'Totals and Drop Down Lists'!X$4)*Inputs!F$38,0)</f>
        <v>0</v>
      </c>
      <c r="AS733">
        <f>IF(OR($D733="51",$D733="52",$D733="61"),(AC733/'Totals and Drop Down Lists'!Y$4)*Inputs!G$38,0)</f>
        <v>0</v>
      </c>
      <c r="AT733">
        <f>IF(OR($D733="51",$D733="52",$D733="61"),(AD733/'Totals and Drop Down Lists'!Z$4)*Inputs!H$38,0)</f>
        <v>0</v>
      </c>
      <c r="AU733">
        <f>IF(OR($D733="51",$D733="52",$D733="61"),(AE733/'Totals and Drop Down Lists'!AA$4)*Inputs!I$38,0)</f>
        <v>0</v>
      </c>
      <c r="AV733">
        <f>IF(OR($D733="51",$D733="52",$D733="61"),(AF733/'Totals and Drop Down Lists'!AB$4)*Inputs!J$38,0)</f>
        <v>0</v>
      </c>
      <c r="AW733">
        <f>IF(OR($D733="51",$D733="52",$D733="61"),(AG733/'Totals and Drop Down Lists'!AC$4)*Inputs!K$38,0)</f>
        <v>0</v>
      </c>
      <c r="AX733">
        <f>IF(OR($D733="51",$D733="52",$D733="61"),(AH733/'Totals and Drop Down Lists'!AD$4)*Inputs!L$38,0)</f>
        <v>0</v>
      </c>
      <c r="AY733">
        <f>IF(OR($D733="51",$D733="52",$D733="61"),0,(AA733/'Totals and Drop Down Lists'!W$5)*Inputs!E$39)</f>
        <v>0</v>
      </c>
      <c r="AZ733">
        <f>IF(OR($D733="51",$D733="52",$D733="61"),0,(AB733/'Totals and Drop Down Lists'!X$5)*Inputs!F$39)</f>
        <v>0</v>
      </c>
      <c r="BA733">
        <f>IF(OR($D733="51",$D733="52",$D733="61"),0,(AC733/'Totals and Drop Down Lists'!Y$5)*Inputs!G$39)</f>
        <v>0</v>
      </c>
      <c r="BB733">
        <f>IF(OR($D733="51",$D733="52",$D733="61"),0,(AD733/'Totals and Drop Down Lists'!Z$5)*Inputs!H$39)</f>
        <v>0</v>
      </c>
      <c r="BC733">
        <f>IF(OR($D733="51",$D733="52",$D733="61"),0,(AE733/'Totals and Drop Down Lists'!AA$5)*Inputs!I$39)</f>
        <v>0</v>
      </c>
      <c r="BD733">
        <f>IF(OR($D733="51",$D733="52",$D733="61"),0,(AF733/'Totals and Drop Down Lists'!AB$5)*Inputs!J$39)</f>
        <v>0</v>
      </c>
      <c r="BE733">
        <f>IF(OR($D733="51",$D733="52",$D733="61"),0,(AG733/'Totals and Drop Down Lists'!AC$5)*Inputs!K$39)</f>
        <v>0</v>
      </c>
      <c r="BF733">
        <f>IF(OR($D733="51",$D733="52",$D733="61"),0,(AH733/'Totals and Drop Down Lists'!AD$5)*Inputs!L$39)</f>
        <v>0</v>
      </c>
      <c r="BG733" s="10">
        <f t="shared" si="100"/>
        <v>35188.170581102961</v>
      </c>
    </row>
    <row r="734" spans="1:59" ht="28.8">
      <c r="A734" s="1" t="s">
        <v>7419</v>
      </c>
      <c r="B734" s="1" t="s">
        <v>1492</v>
      </c>
      <c r="C734" s="1" t="s">
        <v>1625</v>
      </c>
      <c r="D734" s="1" t="s">
        <v>25</v>
      </c>
      <c r="E734" s="1" t="s">
        <v>1626</v>
      </c>
      <c r="F734" s="2">
        <v>28594</v>
      </c>
      <c r="G734" s="2">
        <v>137</v>
      </c>
      <c r="H734" s="2">
        <v>24</v>
      </c>
      <c r="I734" s="2">
        <v>6403</v>
      </c>
      <c r="J734" s="2">
        <v>10806</v>
      </c>
      <c r="K734" s="2">
        <v>3210</v>
      </c>
      <c r="L734" s="2">
        <v>229</v>
      </c>
      <c r="M734" s="2">
        <v>0</v>
      </c>
      <c r="N734" s="2">
        <v>0</v>
      </c>
      <c r="O734" s="2">
        <v>187</v>
      </c>
      <c r="P734" s="2">
        <v>16</v>
      </c>
      <c r="Q734" s="2">
        <v>0</v>
      </c>
      <c r="R734" s="2">
        <v>1014</v>
      </c>
      <c r="S734" s="2">
        <v>2011300</v>
      </c>
      <c r="T734" s="2">
        <v>100774300</v>
      </c>
      <c r="U734" s="2">
        <v>436</v>
      </c>
      <c r="V734" s="2">
        <v>319</v>
      </c>
      <c r="W734" s="2">
        <v>15</v>
      </c>
      <c r="X734" s="2">
        <v>720</v>
      </c>
      <c r="Y734" s="2">
        <v>54</v>
      </c>
      <c r="Z734" s="2">
        <v>420</v>
      </c>
      <c r="AA734" s="9">
        <f t="shared" si="101"/>
        <v>28594</v>
      </c>
      <c r="AB734" s="9">
        <f t="shared" si="102"/>
        <v>6242</v>
      </c>
      <c r="AC734" s="9">
        <f t="shared" si="103"/>
        <v>1446</v>
      </c>
      <c r="AD734" s="9">
        <f t="shared" si="104"/>
        <v>1014</v>
      </c>
      <c r="AE734" s="44">
        <f t="shared" si="105"/>
        <v>6.6594887186501828E-5</v>
      </c>
      <c r="AF734" s="9">
        <f t="shared" si="106"/>
        <v>386</v>
      </c>
      <c r="AG734" s="9">
        <f t="shared" si="99"/>
        <v>474</v>
      </c>
      <c r="AH734" s="44">
        <f t="shared" si="107"/>
        <v>5.2392545253360836E-5</v>
      </c>
      <c r="AI734">
        <f>AA734/'Totals and Drop Down Lists'!W$6*Inputs!E$37</f>
        <v>25938.772802043128</v>
      </c>
      <c r="AJ734">
        <f>AB734/'Totals and Drop Down Lists'!X$6*Inputs!F$37</f>
        <v>20538.59679476868</v>
      </c>
      <c r="AK734">
        <f>AC734/'Totals and Drop Down Lists'!Y$6*Inputs!G$37</f>
        <v>9532.5204390127328</v>
      </c>
      <c r="AL734">
        <f>AD734/'Totals and Drop Down Lists'!Z$6*Inputs!H$37</f>
        <v>8129.7462877738026</v>
      </c>
      <c r="AM734">
        <f>AE734/'Totals and Drop Down Lists'!AA$6*Inputs!I$37</f>
        <v>8290.3542430387097</v>
      </c>
      <c r="AN734">
        <f>AF734/'Totals and Drop Down Lists'!AB$6*Inputs!J$37</f>
        <v>7703.2835521730713</v>
      </c>
      <c r="AO734">
        <f>AG734/'Totals and Drop Down Lists'!AC$6*Inputs!K$37</f>
        <v>8827.5751088894267</v>
      </c>
      <c r="AP734">
        <f>AH734/'Totals and Drop Down Lists'!AD$6*Inputs!L$37</f>
        <v>12329.532909358108</v>
      </c>
      <c r="AQ734">
        <f>IF(OR($D734="51",$D734="52",$D734="61"),(AA734/'Totals and Drop Down Lists'!W$4)*Inputs!E$38,0)</f>
        <v>0</v>
      </c>
      <c r="AR734">
        <f>IF(OR($D734="51",$D734="52",$D734="61"),(AB734/'Totals and Drop Down Lists'!X$4)*Inputs!F$38,0)</f>
        <v>0</v>
      </c>
      <c r="AS734">
        <f>IF(OR($D734="51",$D734="52",$D734="61"),(AC734/'Totals and Drop Down Lists'!Y$4)*Inputs!G$38,0)</f>
        <v>0</v>
      </c>
      <c r="AT734">
        <f>IF(OR($D734="51",$D734="52",$D734="61"),(AD734/'Totals and Drop Down Lists'!Z$4)*Inputs!H$38,0)</f>
        <v>0</v>
      </c>
      <c r="AU734">
        <f>IF(OR($D734="51",$D734="52",$D734="61"),(AE734/'Totals and Drop Down Lists'!AA$4)*Inputs!I$38,0)</f>
        <v>0</v>
      </c>
      <c r="AV734">
        <f>IF(OR($D734="51",$D734="52",$D734="61"),(AF734/'Totals and Drop Down Lists'!AB$4)*Inputs!J$38,0)</f>
        <v>0</v>
      </c>
      <c r="AW734">
        <f>IF(OR($D734="51",$D734="52",$D734="61"),(AG734/'Totals and Drop Down Lists'!AC$4)*Inputs!K$38,0)</f>
        <v>0</v>
      </c>
      <c r="AX734">
        <f>IF(OR($D734="51",$D734="52",$D734="61"),(AH734/'Totals and Drop Down Lists'!AD$4)*Inputs!L$38,0)</f>
        <v>0</v>
      </c>
      <c r="AY734">
        <f>IF(OR($D734="51",$D734="52",$D734="61"),0,(AA734/'Totals and Drop Down Lists'!W$5)*Inputs!E$39)</f>
        <v>0</v>
      </c>
      <c r="AZ734">
        <f>IF(OR($D734="51",$D734="52",$D734="61"),0,(AB734/'Totals and Drop Down Lists'!X$5)*Inputs!F$39)</f>
        <v>0</v>
      </c>
      <c r="BA734">
        <f>IF(OR($D734="51",$D734="52",$D734="61"),0,(AC734/'Totals and Drop Down Lists'!Y$5)*Inputs!G$39)</f>
        <v>0</v>
      </c>
      <c r="BB734">
        <f>IF(OR($D734="51",$D734="52",$D734="61"),0,(AD734/'Totals and Drop Down Lists'!Z$5)*Inputs!H$39)</f>
        <v>0</v>
      </c>
      <c r="BC734">
        <f>IF(OR($D734="51",$D734="52",$D734="61"),0,(AE734/'Totals and Drop Down Lists'!AA$5)*Inputs!I$39)</f>
        <v>0</v>
      </c>
      <c r="BD734">
        <f>IF(OR($D734="51",$D734="52",$D734="61"),0,(AF734/'Totals and Drop Down Lists'!AB$5)*Inputs!J$39)</f>
        <v>0</v>
      </c>
      <c r="BE734">
        <f>IF(OR($D734="51",$D734="52",$D734="61"),0,(AG734/'Totals and Drop Down Lists'!AC$5)*Inputs!K$39)</f>
        <v>0</v>
      </c>
      <c r="BF734">
        <f>IF(OR($D734="51",$D734="52",$D734="61"),0,(AH734/'Totals and Drop Down Lists'!AD$5)*Inputs!L$39)</f>
        <v>0</v>
      </c>
      <c r="BG734" s="10">
        <f t="shared" si="100"/>
        <v>101290.38213705766</v>
      </c>
    </row>
    <row r="735" spans="1:59" ht="28.8">
      <c r="A735" s="1" t="s">
        <v>7419</v>
      </c>
      <c r="B735" s="1" t="s">
        <v>1492</v>
      </c>
      <c r="C735" s="1" t="s">
        <v>1627</v>
      </c>
      <c r="D735" s="1" t="s">
        <v>25</v>
      </c>
      <c r="E735" s="1" t="s">
        <v>1628</v>
      </c>
      <c r="F735" s="2">
        <v>32267</v>
      </c>
      <c r="G735" s="2">
        <v>55</v>
      </c>
      <c r="H735" s="2">
        <v>0</v>
      </c>
      <c r="I735" s="2">
        <v>2542</v>
      </c>
      <c r="J735" s="2">
        <v>11426</v>
      </c>
      <c r="K735" s="2">
        <v>1516</v>
      </c>
      <c r="L735" s="2">
        <v>72</v>
      </c>
      <c r="M735" s="2">
        <v>11</v>
      </c>
      <c r="N735" s="2">
        <v>3</v>
      </c>
      <c r="O735" s="2">
        <v>15</v>
      </c>
      <c r="P735" s="2">
        <v>0</v>
      </c>
      <c r="Q735" s="2">
        <v>9</v>
      </c>
      <c r="R735" s="2">
        <v>763</v>
      </c>
      <c r="S735" s="2">
        <v>1314300</v>
      </c>
      <c r="T735" s="2">
        <v>78027200</v>
      </c>
      <c r="U735" s="2">
        <v>71</v>
      </c>
      <c r="V735" s="2">
        <v>149</v>
      </c>
      <c r="W735" s="2">
        <v>29</v>
      </c>
      <c r="X735" s="2">
        <v>289</v>
      </c>
      <c r="Y735" s="2">
        <v>69</v>
      </c>
      <c r="Z735" s="2">
        <v>94</v>
      </c>
      <c r="AA735" s="9">
        <f t="shared" si="101"/>
        <v>32267</v>
      </c>
      <c r="AB735" s="9">
        <f t="shared" si="102"/>
        <v>2487</v>
      </c>
      <c r="AC735" s="9">
        <f t="shared" si="103"/>
        <v>873</v>
      </c>
      <c r="AD735" s="9">
        <f t="shared" si="104"/>
        <v>763</v>
      </c>
      <c r="AE735" s="44">
        <f t="shared" si="105"/>
        <v>1.4047530018133542E-5</v>
      </c>
      <c r="AF735" s="9">
        <f t="shared" si="106"/>
        <v>111</v>
      </c>
      <c r="AG735" s="9">
        <f t="shared" si="99"/>
        <v>163</v>
      </c>
      <c r="AH735" s="44">
        <f t="shared" si="107"/>
        <v>8.0471791941564558E-6</v>
      </c>
      <c r="AI735">
        <f>AA735/'Totals and Drop Down Lists'!W$6*Inputs!E$37</f>
        <v>29270.699517504567</v>
      </c>
      <c r="AJ735">
        <f>AB735/'Totals and Drop Down Lists'!X$6*Inputs!F$37</f>
        <v>8183.1929235164534</v>
      </c>
      <c r="AK735">
        <f>AC735/'Totals and Drop Down Lists'!Y$6*Inputs!G$37</f>
        <v>5755.1108874537449</v>
      </c>
      <c r="AL735">
        <f>AD735/'Totals and Drop Down Lists'!Z$6*Inputs!H$37</f>
        <v>6117.3534690053366</v>
      </c>
      <c r="AM735">
        <f>AE735/'Totals and Drop Down Lists'!AA$6*Inputs!I$37</f>
        <v>1748.7678860976016</v>
      </c>
      <c r="AN735">
        <f>AF735/'Totals and Drop Down Lists'!AB$6*Inputs!J$37</f>
        <v>2215.1929385782664</v>
      </c>
      <c r="AO735">
        <f>AG735/'Totals and Drop Down Lists'!AC$6*Inputs!K$37</f>
        <v>3035.6429171919335</v>
      </c>
      <c r="AP735">
        <f>AH735/'Totals and Drop Down Lists'!AD$6*Inputs!L$37</f>
        <v>1893.7419478678471</v>
      </c>
      <c r="AQ735">
        <f>IF(OR($D735="51",$D735="52",$D735="61"),(AA735/'Totals and Drop Down Lists'!W$4)*Inputs!E$38,0)</f>
        <v>0</v>
      </c>
      <c r="AR735">
        <f>IF(OR($D735="51",$D735="52",$D735="61"),(AB735/'Totals and Drop Down Lists'!X$4)*Inputs!F$38,0)</f>
        <v>0</v>
      </c>
      <c r="AS735">
        <f>IF(OR($D735="51",$D735="52",$D735="61"),(AC735/'Totals and Drop Down Lists'!Y$4)*Inputs!G$38,0)</f>
        <v>0</v>
      </c>
      <c r="AT735">
        <f>IF(OR($D735="51",$D735="52",$D735="61"),(AD735/'Totals and Drop Down Lists'!Z$4)*Inputs!H$38,0)</f>
        <v>0</v>
      </c>
      <c r="AU735">
        <f>IF(OR($D735="51",$D735="52",$D735="61"),(AE735/'Totals and Drop Down Lists'!AA$4)*Inputs!I$38,0)</f>
        <v>0</v>
      </c>
      <c r="AV735">
        <f>IF(OR($D735="51",$D735="52",$D735="61"),(AF735/'Totals and Drop Down Lists'!AB$4)*Inputs!J$38,0)</f>
        <v>0</v>
      </c>
      <c r="AW735">
        <f>IF(OR($D735="51",$D735="52",$D735="61"),(AG735/'Totals and Drop Down Lists'!AC$4)*Inputs!K$38,0)</f>
        <v>0</v>
      </c>
      <c r="AX735">
        <f>IF(OR($D735="51",$D735="52",$D735="61"),(AH735/'Totals and Drop Down Lists'!AD$4)*Inputs!L$38,0)</f>
        <v>0</v>
      </c>
      <c r="AY735">
        <f>IF(OR($D735="51",$D735="52",$D735="61"),0,(AA735/'Totals and Drop Down Lists'!W$5)*Inputs!E$39)</f>
        <v>0</v>
      </c>
      <c r="AZ735">
        <f>IF(OR($D735="51",$D735="52",$D735="61"),0,(AB735/'Totals and Drop Down Lists'!X$5)*Inputs!F$39)</f>
        <v>0</v>
      </c>
      <c r="BA735">
        <f>IF(OR($D735="51",$D735="52",$D735="61"),0,(AC735/'Totals and Drop Down Lists'!Y$5)*Inputs!G$39)</f>
        <v>0</v>
      </c>
      <c r="BB735">
        <f>IF(OR($D735="51",$D735="52",$D735="61"),0,(AD735/'Totals and Drop Down Lists'!Z$5)*Inputs!H$39)</f>
        <v>0</v>
      </c>
      <c r="BC735">
        <f>IF(OR($D735="51",$D735="52",$D735="61"),0,(AE735/'Totals and Drop Down Lists'!AA$5)*Inputs!I$39)</f>
        <v>0</v>
      </c>
      <c r="BD735">
        <f>IF(OR($D735="51",$D735="52",$D735="61"),0,(AF735/'Totals and Drop Down Lists'!AB$5)*Inputs!J$39)</f>
        <v>0</v>
      </c>
      <c r="BE735">
        <f>IF(OR($D735="51",$D735="52",$D735="61"),0,(AG735/'Totals and Drop Down Lists'!AC$5)*Inputs!K$39)</f>
        <v>0</v>
      </c>
      <c r="BF735">
        <f>IF(OR($D735="51",$D735="52",$D735="61"),0,(AH735/'Totals and Drop Down Lists'!AD$5)*Inputs!L$39)</f>
        <v>0</v>
      </c>
      <c r="BG735" s="10">
        <f t="shared" si="100"/>
        <v>58219.702487215749</v>
      </c>
    </row>
    <row r="736" spans="1:59" ht="28.8">
      <c r="A736" s="1" t="s">
        <v>7419</v>
      </c>
      <c r="B736" s="1" t="s">
        <v>1492</v>
      </c>
      <c r="C736" s="1" t="s">
        <v>1629</v>
      </c>
      <c r="D736" s="1" t="s">
        <v>25</v>
      </c>
      <c r="E736" s="1" t="s">
        <v>1630</v>
      </c>
      <c r="F736" s="2">
        <v>25348</v>
      </c>
      <c r="G736" s="2">
        <v>407</v>
      </c>
      <c r="H736" s="2">
        <v>0</v>
      </c>
      <c r="I736" s="2">
        <v>6255</v>
      </c>
      <c r="J736" s="2">
        <v>10009</v>
      </c>
      <c r="K736" s="2">
        <v>2636</v>
      </c>
      <c r="L736" s="2">
        <v>50</v>
      </c>
      <c r="M736" s="2">
        <v>0</v>
      </c>
      <c r="N736" s="2">
        <v>0</v>
      </c>
      <c r="O736" s="2">
        <v>24</v>
      </c>
      <c r="P736" s="2">
        <v>6</v>
      </c>
      <c r="Q736" s="2">
        <v>45</v>
      </c>
      <c r="R736" s="2">
        <v>1007</v>
      </c>
      <c r="S736" s="2">
        <v>1353100</v>
      </c>
      <c r="T736" s="2">
        <v>74728300</v>
      </c>
      <c r="U736" s="2">
        <v>156</v>
      </c>
      <c r="V736" s="2">
        <v>169</v>
      </c>
      <c r="W736" s="2">
        <v>100</v>
      </c>
      <c r="X736" s="2">
        <v>610</v>
      </c>
      <c r="Y736" s="2">
        <v>100</v>
      </c>
      <c r="Z736" s="2">
        <v>395</v>
      </c>
      <c r="AA736" s="9">
        <f t="shared" si="101"/>
        <v>25348</v>
      </c>
      <c r="AB736" s="9">
        <f t="shared" si="102"/>
        <v>5848</v>
      </c>
      <c r="AC736" s="9">
        <f t="shared" si="103"/>
        <v>1132</v>
      </c>
      <c r="AD736" s="9">
        <f t="shared" si="104"/>
        <v>1007</v>
      </c>
      <c r="AE736" s="44">
        <f t="shared" si="105"/>
        <v>4.8483717106450491E-5</v>
      </c>
      <c r="AF736" s="9">
        <f t="shared" si="106"/>
        <v>341</v>
      </c>
      <c r="AG736" s="9">
        <f t="shared" si="99"/>
        <v>495</v>
      </c>
      <c r="AH736" s="44">
        <f t="shared" si="107"/>
        <v>4.8507735622970282E-5</v>
      </c>
      <c r="AI736">
        <f>AA736/'Totals and Drop Down Lists'!W$6*Inputs!E$37</f>
        <v>22994.195040434679</v>
      </c>
      <c r="AJ736">
        <f>AB736/'Totals and Drop Down Lists'!X$6*Inputs!F$37</f>
        <v>19242.184244762455</v>
      </c>
      <c r="AK736">
        <f>AC736/'Totals and Drop Down Lists'!Y$6*Inputs!G$37</f>
        <v>7462.5263741095532</v>
      </c>
      <c r="AL736">
        <f>AD736/'Totals and Drop Down Lists'!Z$6*Inputs!H$37</f>
        <v>8073.6237788838462</v>
      </c>
      <c r="AM736">
        <f>AE736/'Totals and Drop Down Lists'!AA$6*Inputs!I$37</f>
        <v>6035.7064455425834</v>
      </c>
      <c r="AN736">
        <f>AF736/'Totals and Drop Down Lists'!AB$6*Inputs!J$37</f>
        <v>6805.2323608575571</v>
      </c>
      <c r="AO736">
        <f>AG736/'Totals and Drop Down Lists'!AC$6*Inputs!K$37</f>
        <v>9218.6702086503519</v>
      </c>
      <c r="AP736">
        <f>AH736/'Totals and Drop Down Lists'!AD$6*Inputs!L$37</f>
        <v>11415.321012362721</v>
      </c>
      <c r="AQ736">
        <f>IF(OR($D736="51",$D736="52",$D736="61"),(AA736/'Totals and Drop Down Lists'!W$4)*Inputs!E$38,0)</f>
        <v>0</v>
      </c>
      <c r="AR736">
        <f>IF(OR($D736="51",$D736="52",$D736="61"),(AB736/'Totals and Drop Down Lists'!X$4)*Inputs!F$38,0)</f>
        <v>0</v>
      </c>
      <c r="AS736">
        <f>IF(OR($D736="51",$D736="52",$D736="61"),(AC736/'Totals and Drop Down Lists'!Y$4)*Inputs!G$38,0)</f>
        <v>0</v>
      </c>
      <c r="AT736">
        <f>IF(OR($D736="51",$D736="52",$D736="61"),(AD736/'Totals and Drop Down Lists'!Z$4)*Inputs!H$38,0)</f>
        <v>0</v>
      </c>
      <c r="AU736">
        <f>IF(OR($D736="51",$D736="52",$D736="61"),(AE736/'Totals and Drop Down Lists'!AA$4)*Inputs!I$38,0)</f>
        <v>0</v>
      </c>
      <c r="AV736">
        <f>IF(OR($D736="51",$D736="52",$D736="61"),(AF736/'Totals and Drop Down Lists'!AB$4)*Inputs!J$38,0)</f>
        <v>0</v>
      </c>
      <c r="AW736">
        <f>IF(OR($D736="51",$D736="52",$D736="61"),(AG736/'Totals and Drop Down Lists'!AC$4)*Inputs!K$38,0)</f>
        <v>0</v>
      </c>
      <c r="AX736">
        <f>IF(OR($D736="51",$D736="52",$D736="61"),(AH736/'Totals and Drop Down Lists'!AD$4)*Inputs!L$38,0)</f>
        <v>0</v>
      </c>
      <c r="AY736">
        <f>IF(OR($D736="51",$D736="52",$D736="61"),0,(AA736/'Totals and Drop Down Lists'!W$5)*Inputs!E$39)</f>
        <v>0</v>
      </c>
      <c r="AZ736">
        <f>IF(OR($D736="51",$D736="52",$D736="61"),0,(AB736/'Totals and Drop Down Lists'!X$5)*Inputs!F$39)</f>
        <v>0</v>
      </c>
      <c r="BA736">
        <f>IF(OR($D736="51",$D736="52",$D736="61"),0,(AC736/'Totals and Drop Down Lists'!Y$5)*Inputs!G$39)</f>
        <v>0</v>
      </c>
      <c r="BB736">
        <f>IF(OR($D736="51",$D736="52",$D736="61"),0,(AD736/'Totals and Drop Down Lists'!Z$5)*Inputs!H$39)</f>
        <v>0</v>
      </c>
      <c r="BC736">
        <f>IF(OR($D736="51",$D736="52",$D736="61"),0,(AE736/'Totals and Drop Down Lists'!AA$5)*Inputs!I$39)</f>
        <v>0</v>
      </c>
      <c r="BD736">
        <f>IF(OR($D736="51",$D736="52",$D736="61"),0,(AF736/'Totals and Drop Down Lists'!AB$5)*Inputs!J$39)</f>
        <v>0</v>
      </c>
      <c r="BE736">
        <f>IF(OR($D736="51",$D736="52",$D736="61"),0,(AG736/'Totals and Drop Down Lists'!AC$5)*Inputs!K$39)</f>
        <v>0</v>
      </c>
      <c r="BF736">
        <f>IF(OR($D736="51",$D736="52",$D736="61"),0,(AH736/'Totals and Drop Down Lists'!AD$5)*Inputs!L$39)</f>
        <v>0</v>
      </c>
      <c r="BG736" s="10">
        <f t="shared" si="100"/>
        <v>91247.459465603752</v>
      </c>
    </row>
    <row r="737" spans="1:59" ht="28.8">
      <c r="A737" s="1" t="s">
        <v>7419</v>
      </c>
      <c r="B737" s="1" t="s">
        <v>1492</v>
      </c>
      <c r="C737" s="1" t="s">
        <v>1631</v>
      </c>
      <c r="D737" s="1" t="s">
        <v>25</v>
      </c>
      <c r="E737" s="1" t="s">
        <v>1632</v>
      </c>
      <c r="F737" s="2">
        <v>11708</v>
      </c>
      <c r="G737" s="2">
        <v>25</v>
      </c>
      <c r="H737" s="2">
        <v>0</v>
      </c>
      <c r="I737" s="2">
        <v>2813</v>
      </c>
      <c r="J737" s="2">
        <v>4321</v>
      </c>
      <c r="K737" s="2">
        <v>1035</v>
      </c>
      <c r="L737" s="2">
        <v>18</v>
      </c>
      <c r="M737" s="2">
        <v>4</v>
      </c>
      <c r="N737" s="2">
        <v>0</v>
      </c>
      <c r="O737" s="2">
        <v>100</v>
      </c>
      <c r="P737" s="2">
        <v>2</v>
      </c>
      <c r="Q737" s="2">
        <v>5</v>
      </c>
      <c r="R737" s="2">
        <v>384</v>
      </c>
      <c r="S737" s="2">
        <v>592000</v>
      </c>
      <c r="T737" s="2">
        <v>26943000</v>
      </c>
      <c r="U737" s="2">
        <v>99</v>
      </c>
      <c r="V737" s="2">
        <v>167</v>
      </c>
      <c r="W737" s="2">
        <v>34</v>
      </c>
      <c r="X737" s="2">
        <v>420</v>
      </c>
      <c r="Y737" s="2">
        <v>134</v>
      </c>
      <c r="Z737" s="2">
        <v>123</v>
      </c>
      <c r="AA737" s="9">
        <f t="shared" si="101"/>
        <v>11708</v>
      </c>
      <c r="AB737" s="9">
        <f t="shared" si="102"/>
        <v>2788</v>
      </c>
      <c r="AC737" s="9">
        <f t="shared" si="103"/>
        <v>513</v>
      </c>
      <c r="AD737" s="9">
        <f t="shared" si="104"/>
        <v>384</v>
      </c>
      <c r="AE737" s="44">
        <f t="shared" si="105"/>
        <v>1.7313792933716295E-5</v>
      </c>
      <c r="AF737" s="9">
        <f t="shared" si="106"/>
        <v>219</v>
      </c>
      <c r="AG737" s="9">
        <f t="shared" si="99"/>
        <v>257</v>
      </c>
      <c r="AH737" s="44">
        <f t="shared" si="107"/>
        <v>2.2905527255298983E-5</v>
      </c>
      <c r="AI737">
        <f>AA737/'Totals and Drop Down Lists'!W$6*Inputs!E$37</f>
        <v>10620.799886910574</v>
      </c>
      <c r="AJ737">
        <f>AB737/'Totals and Drop Down Lists'!X$6*Inputs!F$37</f>
        <v>9173.5994655262875</v>
      </c>
      <c r="AK737">
        <f>AC737/'Totals and Drop Down Lists'!Y$6*Inputs!G$37</f>
        <v>3381.8692843800359</v>
      </c>
      <c r="AL737">
        <f>AD737/'Totals and Drop Down Lists'!Z$6*Inputs!H$37</f>
        <v>3078.7204876776532</v>
      </c>
      <c r="AM737">
        <f>AE737/'Totals and Drop Down Lists'!AA$6*Inputs!I$37</f>
        <v>2155.3828345582397</v>
      </c>
      <c r="AN737">
        <f>AF737/'Totals and Drop Down Lists'!AB$6*Inputs!J$37</f>
        <v>4370.5157977354993</v>
      </c>
      <c r="AO737">
        <f>AG737/'Totals and Drop Down Lists'!AC$6*Inputs!K$37</f>
        <v>4786.2590780265464</v>
      </c>
      <c r="AP737">
        <f>AH737/'Totals and Drop Down Lists'!AD$6*Inputs!L$37</f>
        <v>5390.3556457259883</v>
      </c>
      <c r="AQ737">
        <f>IF(OR($D737="51",$D737="52",$D737="61"),(AA737/'Totals and Drop Down Lists'!W$4)*Inputs!E$38,0)</f>
        <v>0</v>
      </c>
      <c r="AR737">
        <f>IF(OR($D737="51",$D737="52",$D737="61"),(AB737/'Totals and Drop Down Lists'!X$4)*Inputs!F$38,0)</f>
        <v>0</v>
      </c>
      <c r="AS737">
        <f>IF(OR($D737="51",$D737="52",$D737="61"),(AC737/'Totals and Drop Down Lists'!Y$4)*Inputs!G$38,0)</f>
        <v>0</v>
      </c>
      <c r="AT737">
        <f>IF(OR($D737="51",$D737="52",$D737="61"),(AD737/'Totals and Drop Down Lists'!Z$4)*Inputs!H$38,0)</f>
        <v>0</v>
      </c>
      <c r="AU737">
        <f>IF(OR($D737="51",$D737="52",$D737="61"),(AE737/'Totals and Drop Down Lists'!AA$4)*Inputs!I$38,0)</f>
        <v>0</v>
      </c>
      <c r="AV737">
        <f>IF(OR($D737="51",$D737="52",$D737="61"),(AF737/'Totals and Drop Down Lists'!AB$4)*Inputs!J$38,0)</f>
        <v>0</v>
      </c>
      <c r="AW737">
        <f>IF(OR($D737="51",$D737="52",$D737="61"),(AG737/'Totals and Drop Down Lists'!AC$4)*Inputs!K$38,0)</f>
        <v>0</v>
      </c>
      <c r="AX737">
        <f>IF(OR($D737="51",$D737="52",$D737="61"),(AH737/'Totals and Drop Down Lists'!AD$4)*Inputs!L$38,0)</f>
        <v>0</v>
      </c>
      <c r="AY737">
        <f>IF(OR($D737="51",$D737="52",$D737="61"),0,(AA737/'Totals and Drop Down Lists'!W$5)*Inputs!E$39)</f>
        <v>0</v>
      </c>
      <c r="AZ737">
        <f>IF(OR($D737="51",$D737="52",$D737="61"),0,(AB737/'Totals and Drop Down Lists'!X$5)*Inputs!F$39)</f>
        <v>0</v>
      </c>
      <c r="BA737">
        <f>IF(OR($D737="51",$D737="52",$D737="61"),0,(AC737/'Totals and Drop Down Lists'!Y$5)*Inputs!G$39)</f>
        <v>0</v>
      </c>
      <c r="BB737">
        <f>IF(OR($D737="51",$D737="52",$D737="61"),0,(AD737/'Totals and Drop Down Lists'!Z$5)*Inputs!H$39)</f>
        <v>0</v>
      </c>
      <c r="BC737">
        <f>IF(OR($D737="51",$D737="52",$D737="61"),0,(AE737/'Totals and Drop Down Lists'!AA$5)*Inputs!I$39)</f>
        <v>0</v>
      </c>
      <c r="BD737">
        <f>IF(OR($D737="51",$D737="52",$D737="61"),0,(AF737/'Totals and Drop Down Lists'!AB$5)*Inputs!J$39)</f>
        <v>0</v>
      </c>
      <c r="BE737">
        <f>IF(OR($D737="51",$D737="52",$D737="61"),0,(AG737/'Totals and Drop Down Lists'!AC$5)*Inputs!K$39)</f>
        <v>0</v>
      </c>
      <c r="BF737">
        <f>IF(OR($D737="51",$D737="52",$D737="61"),0,(AH737/'Totals and Drop Down Lists'!AD$5)*Inputs!L$39)</f>
        <v>0</v>
      </c>
      <c r="BG737" s="10">
        <f t="shared" si="100"/>
        <v>42957.502480540825</v>
      </c>
    </row>
    <row r="738" spans="1:59" ht="28.8">
      <c r="A738" s="1" t="s">
        <v>7419</v>
      </c>
      <c r="B738" s="1" t="s">
        <v>1492</v>
      </c>
      <c r="C738" s="1" t="s">
        <v>72</v>
      </c>
      <c r="D738" s="1" t="s">
        <v>15</v>
      </c>
      <c r="E738" s="1" t="s">
        <v>1633</v>
      </c>
      <c r="F738" s="2">
        <v>206349</v>
      </c>
      <c r="G738" s="2">
        <v>1286</v>
      </c>
      <c r="H738" s="2">
        <v>122</v>
      </c>
      <c r="I738" s="2">
        <v>22834</v>
      </c>
      <c r="J738" s="2">
        <v>69238</v>
      </c>
      <c r="K738" s="2">
        <v>17316</v>
      </c>
      <c r="L738" s="2">
        <v>419</v>
      </c>
      <c r="M738" s="2">
        <v>158</v>
      </c>
      <c r="N738" s="2">
        <v>11</v>
      </c>
      <c r="O738" s="2">
        <v>333</v>
      </c>
      <c r="P738" s="2">
        <v>49</v>
      </c>
      <c r="Q738" s="2">
        <v>57</v>
      </c>
      <c r="R738" s="2">
        <v>1079</v>
      </c>
      <c r="S738" s="2">
        <v>18349000</v>
      </c>
      <c r="T738" s="2">
        <v>813429800</v>
      </c>
      <c r="U738" s="2">
        <v>1831</v>
      </c>
      <c r="V738" s="2">
        <v>400</v>
      </c>
      <c r="W738" s="2">
        <v>40</v>
      </c>
      <c r="X738" s="2">
        <v>2680</v>
      </c>
      <c r="Y738" s="2">
        <v>70</v>
      </c>
      <c r="Z738" s="2">
        <v>1995</v>
      </c>
      <c r="AA738" s="9">
        <f t="shared" si="101"/>
        <v>206349</v>
      </c>
      <c r="AB738" s="9">
        <f t="shared" si="102"/>
        <v>21426</v>
      </c>
      <c r="AC738" s="9">
        <f t="shared" si="103"/>
        <v>2106</v>
      </c>
      <c r="AD738" s="9">
        <f t="shared" si="104"/>
        <v>1079</v>
      </c>
      <c r="AE738" s="44">
        <f t="shared" si="105"/>
        <v>3.0244501158790174E-4</v>
      </c>
      <c r="AF738" s="9">
        <f t="shared" si="106"/>
        <v>2240</v>
      </c>
      <c r="AG738" s="9">
        <f t="shared" si="99"/>
        <v>2065</v>
      </c>
      <c r="AH738" s="44">
        <f t="shared" si="107"/>
        <v>1.9216496229318124E-4</v>
      </c>
      <c r="AI738">
        <f>AA738/'Totals and Drop Down Lists'!W$6*Inputs!E$37</f>
        <v>187187.51587496669</v>
      </c>
      <c r="AJ738">
        <f>AB738/'Totals and Drop Down Lists'!X$6*Inputs!F$37</f>
        <v>70499.835777749715</v>
      </c>
      <c r="AK738">
        <f>AC738/'Totals and Drop Down Lists'!Y$6*Inputs!G$37</f>
        <v>13883.463377981199</v>
      </c>
      <c r="AL738">
        <f>AD738/'Totals and Drop Down Lists'!Z$6*Inputs!H$37</f>
        <v>8650.8838703234051</v>
      </c>
      <c r="AM738">
        <f>AE738/'Totals and Drop Down Lists'!AA$6*Inputs!I$37</f>
        <v>37651.183011717381</v>
      </c>
      <c r="AN738">
        <f>AF738/'Totals and Drop Down Lists'!AB$6*Inputs!J$37</f>
        <v>44702.992634372218</v>
      </c>
      <c r="AO738">
        <f>AG738/'Totals and Drop Down Lists'!AC$6*Inputs!K$37</f>
        <v>38457.684809824197</v>
      </c>
      <c r="AP738">
        <f>AH738/'Totals and Drop Down Lists'!AD$6*Inputs!L$37</f>
        <v>45222.163099002209</v>
      </c>
      <c r="AQ738">
        <f>IF(OR($D738="51",$D738="52",$D738="61"),(AA738/'Totals and Drop Down Lists'!W$4)*Inputs!E$38,0)</f>
        <v>0</v>
      </c>
      <c r="AR738">
        <f>IF(OR($D738="51",$D738="52",$D738="61"),(AB738/'Totals and Drop Down Lists'!X$4)*Inputs!F$38,0)</f>
        <v>0</v>
      </c>
      <c r="AS738">
        <f>IF(OR($D738="51",$D738="52",$D738="61"),(AC738/'Totals and Drop Down Lists'!Y$4)*Inputs!G$38,0)</f>
        <v>0</v>
      </c>
      <c r="AT738">
        <f>IF(OR($D738="51",$D738="52",$D738="61"),(AD738/'Totals and Drop Down Lists'!Z$4)*Inputs!H$38,0)</f>
        <v>0</v>
      </c>
      <c r="AU738">
        <f>IF(OR($D738="51",$D738="52",$D738="61"),(AE738/'Totals and Drop Down Lists'!AA$4)*Inputs!I$38,0)</f>
        <v>0</v>
      </c>
      <c r="AV738">
        <f>IF(OR($D738="51",$D738="52",$D738="61"),(AF738/'Totals and Drop Down Lists'!AB$4)*Inputs!J$38,0)</f>
        <v>0</v>
      </c>
      <c r="AW738">
        <f>IF(OR($D738="51",$D738="52",$D738="61"),(AG738/'Totals and Drop Down Lists'!AC$4)*Inputs!K$38,0)</f>
        <v>0</v>
      </c>
      <c r="AX738">
        <f>IF(OR($D738="51",$D738="52",$D738="61"),(AH738/'Totals and Drop Down Lists'!AD$4)*Inputs!L$38,0)</f>
        <v>0</v>
      </c>
      <c r="AY738">
        <f>IF(OR($D738="51",$D738="52",$D738="61"),0,(AA738/'Totals and Drop Down Lists'!W$5)*Inputs!E$39)</f>
        <v>0</v>
      </c>
      <c r="AZ738">
        <f>IF(OR($D738="51",$D738="52",$D738="61"),0,(AB738/'Totals and Drop Down Lists'!X$5)*Inputs!F$39)</f>
        <v>0</v>
      </c>
      <c r="BA738">
        <f>IF(OR($D738="51",$D738="52",$D738="61"),0,(AC738/'Totals and Drop Down Lists'!Y$5)*Inputs!G$39)</f>
        <v>0</v>
      </c>
      <c r="BB738">
        <f>IF(OR($D738="51",$D738="52",$D738="61"),0,(AD738/'Totals and Drop Down Lists'!Z$5)*Inputs!H$39)</f>
        <v>0</v>
      </c>
      <c r="BC738">
        <f>IF(OR($D738="51",$D738="52",$D738="61"),0,(AE738/'Totals and Drop Down Lists'!AA$5)*Inputs!I$39)</f>
        <v>0</v>
      </c>
      <c r="BD738">
        <f>IF(OR($D738="51",$D738="52",$D738="61"),0,(AF738/'Totals and Drop Down Lists'!AB$5)*Inputs!J$39)</f>
        <v>0</v>
      </c>
      <c r="BE738">
        <f>IF(OR($D738="51",$D738="52",$D738="61"),0,(AG738/'Totals and Drop Down Lists'!AC$5)*Inputs!K$39)</f>
        <v>0</v>
      </c>
      <c r="BF738">
        <f>IF(OR($D738="51",$D738="52",$D738="61"),0,(AH738/'Totals and Drop Down Lists'!AD$5)*Inputs!L$39)</f>
        <v>0</v>
      </c>
      <c r="BG738" s="10">
        <f t="shared" si="100"/>
        <v>446255.72245593707</v>
      </c>
    </row>
    <row r="739" spans="1:59" ht="28.8">
      <c r="A739" s="1" t="s">
        <v>7419</v>
      </c>
      <c r="B739" s="1" t="s">
        <v>1492</v>
      </c>
      <c r="C739" s="1" t="s">
        <v>74</v>
      </c>
      <c r="D739" s="1" t="s">
        <v>58</v>
      </c>
      <c r="E739" s="1" t="s">
        <v>1634</v>
      </c>
      <c r="F739" s="2">
        <v>73700</v>
      </c>
      <c r="G739" s="2">
        <v>565</v>
      </c>
      <c r="H739" s="2">
        <v>60</v>
      </c>
      <c r="I739" s="2">
        <v>7371</v>
      </c>
      <c r="J739" s="2">
        <v>26106</v>
      </c>
      <c r="K739" s="2">
        <v>6001</v>
      </c>
      <c r="L739" s="2">
        <v>190</v>
      </c>
      <c r="M739" s="2">
        <v>16</v>
      </c>
      <c r="N739" s="2">
        <v>0</v>
      </c>
      <c r="O739" s="2">
        <v>233</v>
      </c>
      <c r="P739" s="2">
        <v>43</v>
      </c>
      <c r="Q739" s="2">
        <v>34</v>
      </c>
      <c r="R739" s="2">
        <v>470</v>
      </c>
      <c r="S739" s="2">
        <v>4861200</v>
      </c>
      <c r="T739" s="2">
        <v>260480400</v>
      </c>
      <c r="U739" s="2">
        <v>615</v>
      </c>
      <c r="V739" s="2">
        <v>305</v>
      </c>
      <c r="W739" s="2">
        <v>150</v>
      </c>
      <c r="X739" s="2">
        <v>1345</v>
      </c>
      <c r="Y739" s="2">
        <v>120</v>
      </c>
      <c r="Z739" s="2">
        <v>845</v>
      </c>
      <c r="AA739" s="9">
        <f t="shared" si="101"/>
        <v>73700</v>
      </c>
      <c r="AB739" s="9">
        <f t="shared" si="102"/>
        <v>6746</v>
      </c>
      <c r="AC739" s="9">
        <f t="shared" si="103"/>
        <v>986</v>
      </c>
      <c r="AD739" s="9">
        <f t="shared" si="104"/>
        <v>470</v>
      </c>
      <c r="AE739" s="44">
        <f t="shared" si="105"/>
        <v>9.6339126837168061E-5</v>
      </c>
      <c r="AF739" s="9">
        <f t="shared" si="106"/>
        <v>890</v>
      </c>
      <c r="AG739" s="9">
        <f t="shared" si="99"/>
        <v>965</v>
      </c>
      <c r="AH739" s="44">
        <f t="shared" si="107"/>
        <v>8.2539473205745317E-5</v>
      </c>
      <c r="AI739">
        <f>AA739/'Totals and Drop Down Lists'!W$6*Inputs!E$37</f>
        <v>66856.248006944763</v>
      </c>
      <c r="AJ739">
        <f>AB739/'Totals and Drop Down Lists'!X$6*Inputs!F$37</f>
        <v>22196.951934878165</v>
      </c>
      <c r="AK739">
        <f>AC739/'Totals and Drop Down Lists'!Y$6*Inputs!G$37</f>
        <v>6500.0450573074368</v>
      </c>
      <c r="AL739">
        <f>AD739/'Totals and Drop Down Lists'!Z$6*Inputs!H$37</f>
        <v>3768.2255968971276</v>
      </c>
      <c r="AM739">
        <f>AE739/'Totals and Drop Down Lists'!AA$6*Inputs!I$37</f>
        <v>11993.195314054783</v>
      </c>
      <c r="AN739">
        <f>AF739/'Totals and Drop Down Lists'!AB$6*Inputs!J$37</f>
        <v>17761.456894906823</v>
      </c>
      <c r="AO739">
        <f>AG739/'Totals and Drop Down Lists'!AC$6*Inputs!K$37</f>
        <v>17971.751012823413</v>
      </c>
      <c r="AP739">
        <f>AH739/'Totals and Drop Down Lists'!AD$6*Inputs!L$37</f>
        <v>19424.00672252199</v>
      </c>
      <c r="AQ739">
        <f>IF(OR($D739="51",$D739="52",$D739="61"),(AA739/'Totals and Drop Down Lists'!W$4)*Inputs!E$38,0)</f>
        <v>0</v>
      </c>
      <c r="AR739">
        <f>IF(OR($D739="51",$D739="52",$D739="61"),(AB739/'Totals and Drop Down Lists'!X$4)*Inputs!F$38,0)</f>
        <v>0</v>
      </c>
      <c r="AS739">
        <f>IF(OR($D739="51",$D739="52",$D739="61"),(AC739/'Totals and Drop Down Lists'!Y$4)*Inputs!G$38,0)</f>
        <v>0</v>
      </c>
      <c r="AT739">
        <f>IF(OR($D739="51",$D739="52",$D739="61"),(AD739/'Totals and Drop Down Lists'!Z$4)*Inputs!H$38,0)</f>
        <v>0</v>
      </c>
      <c r="AU739">
        <f>IF(OR($D739="51",$D739="52",$D739="61"),(AE739/'Totals and Drop Down Lists'!AA$4)*Inputs!I$38,0)</f>
        <v>0</v>
      </c>
      <c r="AV739">
        <f>IF(OR($D739="51",$D739="52",$D739="61"),(AF739/'Totals and Drop Down Lists'!AB$4)*Inputs!J$38,0)</f>
        <v>0</v>
      </c>
      <c r="AW739">
        <f>IF(OR($D739="51",$D739="52",$D739="61"),(AG739/'Totals and Drop Down Lists'!AC$4)*Inputs!K$38,0)</f>
        <v>0</v>
      </c>
      <c r="AX739">
        <f>IF(OR($D739="51",$D739="52",$D739="61"),(AH739/'Totals and Drop Down Lists'!AD$4)*Inputs!L$38,0)</f>
        <v>0</v>
      </c>
      <c r="AY739">
        <f>IF(OR($D739="51",$D739="52",$D739="61"),0,(AA739/'Totals and Drop Down Lists'!W$5)*Inputs!E$39)</f>
        <v>0</v>
      </c>
      <c r="AZ739">
        <f>IF(OR($D739="51",$D739="52",$D739="61"),0,(AB739/'Totals and Drop Down Lists'!X$5)*Inputs!F$39)</f>
        <v>0</v>
      </c>
      <c r="BA739">
        <f>IF(OR($D739="51",$D739="52",$D739="61"),0,(AC739/'Totals and Drop Down Lists'!Y$5)*Inputs!G$39)</f>
        <v>0</v>
      </c>
      <c r="BB739">
        <f>IF(OR($D739="51",$D739="52",$D739="61"),0,(AD739/'Totals and Drop Down Lists'!Z$5)*Inputs!H$39)</f>
        <v>0</v>
      </c>
      <c r="BC739">
        <f>IF(OR($D739="51",$D739="52",$D739="61"),0,(AE739/'Totals and Drop Down Lists'!AA$5)*Inputs!I$39)</f>
        <v>0</v>
      </c>
      <c r="BD739">
        <f>IF(OR($D739="51",$D739="52",$D739="61"),0,(AF739/'Totals and Drop Down Lists'!AB$5)*Inputs!J$39)</f>
        <v>0</v>
      </c>
      <c r="BE739">
        <f>IF(OR($D739="51",$D739="52",$D739="61"),0,(AG739/'Totals and Drop Down Lists'!AC$5)*Inputs!K$39)</f>
        <v>0</v>
      </c>
      <c r="BF739">
        <f>IF(OR($D739="51",$D739="52",$D739="61"),0,(AH739/'Totals and Drop Down Lists'!AD$5)*Inputs!L$39)</f>
        <v>0</v>
      </c>
      <c r="BG739" s="10">
        <f t="shared" si="100"/>
        <v>166471.8805403345</v>
      </c>
    </row>
    <row r="740" spans="1:59" ht="28.8">
      <c r="A740" s="1" t="s">
        <v>7419</v>
      </c>
      <c r="B740" s="1" t="s">
        <v>1492</v>
      </c>
      <c r="C740" s="1" t="s">
        <v>1635</v>
      </c>
      <c r="D740" s="1" t="s">
        <v>25</v>
      </c>
      <c r="E740" s="1" t="s">
        <v>1636</v>
      </c>
      <c r="F740" s="2">
        <v>9571</v>
      </c>
      <c r="G740" s="2">
        <v>125</v>
      </c>
      <c r="H740" s="2">
        <v>0</v>
      </c>
      <c r="I740" s="2">
        <v>1872</v>
      </c>
      <c r="J740" s="2">
        <v>3277</v>
      </c>
      <c r="K740" s="2">
        <v>906</v>
      </c>
      <c r="L740" s="2">
        <v>85</v>
      </c>
      <c r="M740" s="2">
        <v>16</v>
      </c>
      <c r="N740" s="2">
        <v>0</v>
      </c>
      <c r="O740" s="2">
        <v>0</v>
      </c>
      <c r="P740" s="2">
        <v>11</v>
      </c>
      <c r="Q740" s="2">
        <v>0</v>
      </c>
      <c r="R740" s="2">
        <v>290</v>
      </c>
      <c r="S740" s="2">
        <v>445300</v>
      </c>
      <c r="T740" s="2">
        <v>29696200</v>
      </c>
      <c r="U740" s="2">
        <v>37</v>
      </c>
      <c r="V740" s="2">
        <v>140</v>
      </c>
      <c r="W740" s="2">
        <v>25</v>
      </c>
      <c r="X740" s="2">
        <v>218</v>
      </c>
      <c r="Y740" s="2">
        <v>10</v>
      </c>
      <c r="Z740" s="2">
        <v>88</v>
      </c>
      <c r="AA740" s="9">
        <f t="shared" si="101"/>
        <v>9571</v>
      </c>
      <c r="AB740" s="9">
        <f t="shared" si="102"/>
        <v>1747</v>
      </c>
      <c r="AC740" s="9">
        <f t="shared" si="103"/>
        <v>402</v>
      </c>
      <c r="AD740" s="9">
        <f t="shared" si="104"/>
        <v>290</v>
      </c>
      <c r="AE740" s="44">
        <f t="shared" si="105"/>
        <v>1.749346095122223E-5</v>
      </c>
      <c r="AF740" s="9">
        <f t="shared" si="106"/>
        <v>53</v>
      </c>
      <c r="AG740" s="9">
        <f t="shared" si="99"/>
        <v>98</v>
      </c>
      <c r="AH740" s="44">
        <f t="shared" si="107"/>
        <v>1.0081587372228516E-5</v>
      </c>
      <c r="AI740">
        <f>AA740/'Totals and Drop Down Lists'!W$6*Inputs!E$37</f>
        <v>8682.2408368313208</v>
      </c>
      <c r="AJ740">
        <f>AB740/'Totals and Drop Down Lists'!X$6*Inputs!F$37</f>
        <v>5748.3064082763349</v>
      </c>
      <c r="AK740">
        <f>AC740/'Totals and Drop Down Lists'!Y$6*Inputs!G$37</f>
        <v>2650.1197900989755</v>
      </c>
      <c r="AL740">
        <f>AD740/'Totals and Drop Down Lists'!Z$6*Inputs!H$37</f>
        <v>2325.0753682982277</v>
      </c>
      <c r="AM740">
        <f>AE740/'Totals and Drop Down Lists'!AA$6*Inputs!I$37</f>
        <v>2177.7495893377359</v>
      </c>
      <c r="AN740">
        <f>AF740/'Totals and Drop Down Lists'!AB$6*Inputs!J$37</f>
        <v>1057.7047364382713</v>
      </c>
      <c r="AO740">
        <f>AG740/'Totals and Drop Down Lists'!AC$6*Inputs!K$37</f>
        <v>1825.1104655509787</v>
      </c>
      <c r="AP740">
        <f>AH740/'Totals and Drop Down Lists'!AD$6*Inputs!L$37</f>
        <v>2372.4990393836047</v>
      </c>
      <c r="AQ740">
        <f>IF(OR($D740="51",$D740="52",$D740="61"),(AA740/'Totals and Drop Down Lists'!W$4)*Inputs!E$38,0)</f>
        <v>0</v>
      </c>
      <c r="AR740">
        <f>IF(OR($D740="51",$D740="52",$D740="61"),(AB740/'Totals and Drop Down Lists'!X$4)*Inputs!F$38,0)</f>
        <v>0</v>
      </c>
      <c r="AS740">
        <f>IF(OR($D740="51",$D740="52",$D740="61"),(AC740/'Totals and Drop Down Lists'!Y$4)*Inputs!G$38,0)</f>
        <v>0</v>
      </c>
      <c r="AT740">
        <f>IF(OR($D740="51",$D740="52",$D740="61"),(AD740/'Totals and Drop Down Lists'!Z$4)*Inputs!H$38,0)</f>
        <v>0</v>
      </c>
      <c r="AU740">
        <f>IF(OR($D740="51",$D740="52",$D740="61"),(AE740/'Totals and Drop Down Lists'!AA$4)*Inputs!I$38,0)</f>
        <v>0</v>
      </c>
      <c r="AV740">
        <f>IF(OR($D740="51",$D740="52",$D740="61"),(AF740/'Totals and Drop Down Lists'!AB$4)*Inputs!J$38,0)</f>
        <v>0</v>
      </c>
      <c r="AW740">
        <f>IF(OR($D740="51",$D740="52",$D740="61"),(AG740/'Totals and Drop Down Lists'!AC$4)*Inputs!K$38,0)</f>
        <v>0</v>
      </c>
      <c r="AX740">
        <f>IF(OR($D740="51",$D740="52",$D740="61"),(AH740/'Totals and Drop Down Lists'!AD$4)*Inputs!L$38,0)</f>
        <v>0</v>
      </c>
      <c r="AY740">
        <f>IF(OR($D740="51",$D740="52",$D740="61"),0,(AA740/'Totals and Drop Down Lists'!W$5)*Inputs!E$39)</f>
        <v>0</v>
      </c>
      <c r="AZ740">
        <f>IF(OR($D740="51",$D740="52",$D740="61"),0,(AB740/'Totals and Drop Down Lists'!X$5)*Inputs!F$39)</f>
        <v>0</v>
      </c>
      <c r="BA740">
        <f>IF(OR($D740="51",$D740="52",$D740="61"),0,(AC740/'Totals and Drop Down Lists'!Y$5)*Inputs!G$39)</f>
        <v>0</v>
      </c>
      <c r="BB740">
        <f>IF(OR($D740="51",$D740="52",$D740="61"),0,(AD740/'Totals and Drop Down Lists'!Z$5)*Inputs!H$39)</f>
        <v>0</v>
      </c>
      <c r="BC740">
        <f>IF(OR($D740="51",$D740="52",$D740="61"),0,(AE740/'Totals and Drop Down Lists'!AA$5)*Inputs!I$39)</f>
        <v>0</v>
      </c>
      <c r="BD740">
        <f>IF(OR($D740="51",$D740="52",$D740="61"),0,(AF740/'Totals and Drop Down Lists'!AB$5)*Inputs!J$39)</f>
        <v>0</v>
      </c>
      <c r="BE740">
        <f>IF(OR($D740="51",$D740="52",$D740="61"),0,(AG740/'Totals and Drop Down Lists'!AC$5)*Inputs!K$39)</f>
        <v>0</v>
      </c>
      <c r="BF740">
        <f>IF(OR($D740="51",$D740="52",$D740="61"),0,(AH740/'Totals and Drop Down Lists'!AD$5)*Inputs!L$39)</f>
        <v>0</v>
      </c>
      <c r="BG740" s="10">
        <f t="shared" si="100"/>
        <v>26838.806234215448</v>
      </c>
    </row>
    <row r="741" spans="1:59" ht="28.8">
      <c r="A741" s="1" t="s">
        <v>7419</v>
      </c>
      <c r="B741" s="1" t="s">
        <v>1492</v>
      </c>
      <c r="C741" s="1" t="s">
        <v>76</v>
      </c>
      <c r="D741" s="1" t="s">
        <v>25</v>
      </c>
      <c r="E741" s="1" t="s">
        <v>1637</v>
      </c>
      <c r="F741" s="2">
        <v>60577</v>
      </c>
      <c r="G741" s="2">
        <v>304</v>
      </c>
      <c r="H741" s="2">
        <v>31</v>
      </c>
      <c r="I741" s="2">
        <v>9540</v>
      </c>
      <c r="J741" s="2">
        <v>21293</v>
      </c>
      <c r="K741" s="2">
        <v>4868</v>
      </c>
      <c r="L741" s="2">
        <v>204</v>
      </c>
      <c r="M741" s="2">
        <v>27</v>
      </c>
      <c r="N741" s="2">
        <v>0</v>
      </c>
      <c r="O741" s="2">
        <v>78</v>
      </c>
      <c r="P741" s="2">
        <v>64</v>
      </c>
      <c r="Q741" s="2">
        <v>35</v>
      </c>
      <c r="R741" s="2">
        <v>1353</v>
      </c>
      <c r="S741" s="2">
        <v>3557900</v>
      </c>
      <c r="T741" s="2">
        <v>167992600</v>
      </c>
      <c r="U741" s="2">
        <v>426</v>
      </c>
      <c r="V741" s="2">
        <v>423</v>
      </c>
      <c r="W741" s="2">
        <v>85</v>
      </c>
      <c r="X741" s="2">
        <v>1315</v>
      </c>
      <c r="Y741" s="2">
        <v>164</v>
      </c>
      <c r="Z741" s="2">
        <v>715</v>
      </c>
      <c r="AA741" s="9">
        <f t="shared" si="101"/>
        <v>60577</v>
      </c>
      <c r="AB741" s="9">
        <f t="shared" si="102"/>
        <v>9205</v>
      </c>
      <c r="AC741" s="9">
        <f t="shared" si="103"/>
        <v>1761</v>
      </c>
      <c r="AD741" s="9">
        <f t="shared" si="104"/>
        <v>1353</v>
      </c>
      <c r="AE741" s="44">
        <f t="shared" si="105"/>
        <v>7.7724881925517563E-5</v>
      </c>
      <c r="AF741" s="9">
        <f t="shared" si="106"/>
        <v>807</v>
      </c>
      <c r="AG741" s="9">
        <f t="shared" si="99"/>
        <v>879</v>
      </c>
      <c r="AH741" s="44">
        <f t="shared" si="107"/>
        <v>7.47745274028577E-5</v>
      </c>
      <c r="AI741">
        <f>AA741/'Totals and Drop Down Lists'!W$6*Inputs!E$37</f>
        <v>54951.844443917136</v>
      </c>
      <c r="AJ741">
        <f>AB741/'Totals and Drop Down Lists'!X$6*Inputs!F$37</f>
        <v>30288.014017277426</v>
      </c>
      <c r="AK741">
        <f>AC741/'Totals and Drop Down Lists'!Y$6*Inputs!G$37</f>
        <v>11609.106841702227</v>
      </c>
      <c r="AL741">
        <f>AD741/'Totals and Drop Down Lists'!Z$6*Inputs!H$37</f>
        <v>10847.679218301731</v>
      </c>
      <c r="AM741">
        <f>AE741/'Totals and Drop Down Lists'!AA$6*Inputs!I$37</f>
        <v>9675.9200575912146</v>
      </c>
      <c r="AN741">
        <f>AF741/'Totals and Drop Down Lists'!AB$6*Inputs!J$37</f>
        <v>16105.051364258208</v>
      </c>
      <c r="AO741">
        <f>AG741/'Totals and Drop Down Lists'!AC$6*Inputs!K$37</f>
        <v>16370.123461421534</v>
      </c>
      <c r="AP741">
        <f>AH741/'Totals and Drop Down Lists'!AD$6*Inputs!L$37</f>
        <v>17596.682732952242</v>
      </c>
      <c r="AQ741">
        <f>IF(OR($D741="51",$D741="52",$D741="61"),(AA741/'Totals and Drop Down Lists'!W$4)*Inputs!E$38,0)</f>
        <v>0</v>
      </c>
      <c r="AR741">
        <f>IF(OR($D741="51",$D741="52",$D741="61"),(AB741/'Totals and Drop Down Lists'!X$4)*Inputs!F$38,0)</f>
        <v>0</v>
      </c>
      <c r="AS741">
        <f>IF(OR($D741="51",$D741="52",$D741="61"),(AC741/'Totals and Drop Down Lists'!Y$4)*Inputs!G$38,0)</f>
        <v>0</v>
      </c>
      <c r="AT741">
        <f>IF(OR($D741="51",$D741="52",$D741="61"),(AD741/'Totals and Drop Down Lists'!Z$4)*Inputs!H$38,0)</f>
        <v>0</v>
      </c>
      <c r="AU741">
        <f>IF(OR($D741="51",$D741="52",$D741="61"),(AE741/'Totals and Drop Down Lists'!AA$4)*Inputs!I$38,0)</f>
        <v>0</v>
      </c>
      <c r="AV741">
        <f>IF(OR($D741="51",$D741="52",$D741="61"),(AF741/'Totals and Drop Down Lists'!AB$4)*Inputs!J$38,0)</f>
        <v>0</v>
      </c>
      <c r="AW741">
        <f>IF(OR($D741="51",$D741="52",$D741="61"),(AG741/'Totals and Drop Down Lists'!AC$4)*Inputs!K$38,0)</f>
        <v>0</v>
      </c>
      <c r="AX741">
        <f>IF(OR($D741="51",$D741="52",$D741="61"),(AH741/'Totals and Drop Down Lists'!AD$4)*Inputs!L$38,0)</f>
        <v>0</v>
      </c>
      <c r="AY741">
        <f>IF(OR($D741="51",$D741="52",$D741="61"),0,(AA741/'Totals and Drop Down Lists'!W$5)*Inputs!E$39)</f>
        <v>0</v>
      </c>
      <c r="AZ741">
        <f>IF(OR($D741="51",$D741="52",$D741="61"),0,(AB741/'Totals and Drop Down Lists'!X$5)*Inputs!F$39)</f>
        <v>0</v>
      </c>
      <c r="BA741">
        <f>IF(OR($D741="51",$D741="52",$D741="61"),0,(AC741/'Totals and Drop Down Lists'!Y$5)*Inputs!G$39)</f>
        <v>0</v>
      </c>
      <c r="BB741">
        <f>IF(OR($D741="51",$D741="52",$D741="61"),0,(AD741/'Totals and Drop Down Lists'!Z$5)*Inputs!H$39)</f>
        <v>0</v>
      </c>
      <c r="BC741">
        <f>IF(OR($D741="51",$D741="52",$D741="61"),0,(AE741/'Totals and Drop Down Lists'!AA$5)*Inputs!I$39)</f>
        <v>0</v>
      </c>
      <c r="BD741">
        <f>IF(OR($D741="51",$D741="52",$D741="61"),0,(AF741/'Totals and Drop Down Lists'!AB$5)*Inputs!J$39)</f>
        <v>0</v>
      </c>
      <c r="BE741">
        <f>IF(OR($D741="51",$D741="52",$D741="61"),0,(AG741/'Totals and Drop Down Lists'!AC$5)*Inputs!K$39)</f>
        <v>0</v>
      </c>
      <c r="BF741">
        <f>IF(OR($D741="51",$D741="52",$D741="61"),0,(AH741/'Totals and Drop Down Lists'!AD$5)*Inputs!L$39)</f>
        <v>0</v>
      </c>
      <c r="BG741" s="10">
        <f t="shared" si="100"/>
        <v>167444.4221374217</v>
      </c>
    </row>
    <row r="742" spans="1:59" ht="28.8">
      <c r="A742" s="1" t="s">
        <v>7419</v>
      </c>
      <c r="B742" s="1" t="s">
        <v>1492</v>
      </c>
      <c r="C742" s="1" t="s">
        <v>717</v>
      </c>
      <c r="D742" s="1" t="s">
        <v>25</v>
      </c>
      <c r="E742" s="1" t="s">
        <v>1638</v>
      </c>
      <c r="F742" s="2">
        <v>13748</v>
      </c>
      <c r="G742" s="2">
        <v>87</v>
      </c>
      <c r="H742" s="2">
        <v>0</v>
      </c>
      <c r="I742" s="2">
        <v>2955</v>
      </c>
      <c r="J742" s="2">
        <v>5132</v>
      </c>
      <c r="K742" s="2">
        <v>1229</v>
      </c>
      <c r="L742" s="2">
        <v>44</v>
      </c>
      <c r="M742" s="2">
        <v>7</v>
      </c>
      <c r="N742" s="2">
        <v>0</v>
      </c>
      <c r="O742" s="2">
        <v>41</v>
      </c>
      <c r="P742" s="2">
        <v>32</v>
      </c>
      <c r="Q742" s="2">
        <v>0</v>
      </c>
      <c r="R742" s="2">
        <v>413</v>
      </c>
      <c r="S742" s="2">
        <v>711300</v>
      </c>
      <c r="T742" s="2">
        <v>34656300</v>
      </c>
      <c r="U742" s="2">
        <v>42</v>
      </c>
      <c r="V742" s="2">
        <v>195</v>
      </c>
      <c r="W742" s="2">
        <v>0</v>
      </c>
      <c r="X742" s="2">
        <v>489</v>
      </c>
      <c r="Y742" s="2">
        <v>40</v>
      </c>
      <c r="Z742" s="2">
        <v>269</v>
      </c>
      <c r="AA742" s="9">
        <f t="shared" si="101"/>
        <v>13748</v>
      </c>
      <c r="AB742" s="9">
        <f t="shared" si="102"/>
        <v>2868</v>
      </c>
      <c r="AC742" s="9">
        <f t="shared" si="103"/>
        <v>537</v>
      </c>
      <c r="AD742" s="9">
        <f t="shared" si="104"/>
        <v>413</v>
      </c>
      <c r="AE742" s="44">
        <f t="shared" si="105"/>
        <v>2.055478336851454E-5</v>
      </c>
      <c r="AF742" s="9">
        <f t="shared" si="106"/>
        <v>294</v>
      </c>
      <c r="AG742" s="9">
        <f t="shared" si="99"/>
        <v>309</v>
      </c>
      <c r="AH742" s="44">
        <f t="shared" si="107"/>
        <v>2.7534348244561776E-5</v>
      </c>
      <c r="AI742">
        <f>AA742/'Totals and Drop Down Lists'!W$6*Inputs!E$37</f>
        <v>12471.366317496289</v>
      </c>
      <c r="AJ742">
        <f>AB742/'Totals and Drop Down Lists'!X$6*Inputs!F$37</f>
        <v>9436.8304401468395</v>
      </c>
      <c r="AK742">
        <f>AC742/'Totals and Drop Down Lists'!Y$6*Inputs!G$37</f>
        <v>3540.0853912516163</v>
      </c>
      <c r="AL742">
        <f>AD742/'Totals and Drop Down Lists'!Z$6*Inputs!H$37</f>
        <v>3311.2280245074758</v>
      </c>
      <c r="AM742">
        <f>AE742/'Totals and Drop Down Lists'!AA$6*Inputs!I$37</f>
        <v>2558.8516283040694</v>
      </c>
      <c r="AN742">
        <f>AF742/'Totals and Drop Down Lists'!AB$6*Inputs!J$37</f>
        <v>5867.2677832613535</v>
      </c>
      <c r="AO742">
        <f>AG742/'Totals and Drop Down Lists'!AC$6*Inputs!K$37</f>
        <v>5754.6850393393106</v>
      </c>
      <c r="AP742">
        <f>AH742/'Totals and Drop Down Lists'!AD$6*Inputs!L$37</f>
        <v>6479.6556681367565</v>
      </c>
      <c r="AQ742">
        <f>IF(OR($D742="51",$D742="52",$D742="61"),(AA742/'Totals and Drop Down Lists'!W$4)*Inputs!E$38,0)</f>
        <v>0</v>
      </c>
      <c r="AR742">
        <f>IF(OR($D742="51",$D742="52",$D742="61"),(AB742/'Totals and Drop Down Lists'!X$4)*Inputs!F$38,0)</f>
        <v>0</v>
      </c>
      <c r="AS742">
        <f>IF(OR($D742="51",$D742="52",$D742="61"),(AC742/'Totals and Drop Down Lists'!Y$4)*Inputs!G$38,0)</f>
        <v>0</v>
      </c>
      <c r="AT742">
        <f>IF(OR($D742="51",$D742="52",$D742="61"),(AD742/'Totals and Drop Down Lists'!Z$4)*Inputs!H$38,0)</f>
        <v>0</v>
      </c>
      <c r="AU742">
        <f>IF(OR($D742="51",$D742="52",$D742="61"),(AE742/'Totals and Drop Down Lists'!AA$4)*Inputs!I$38,0)</f>
        <v>0</v>
      </c>
      <c r="AV742">
        <f>IF(OR($D742="51",$D742="52",$D742="61"),(AF742/'Totals and Drop Down Lists'!AB$4)*Inputs!J$38,0)</f>
        <v>0</v>
      </c>
      <c r="AW742">
        <f>IF(OR($D742="51",$D742="52",$D742="61"),(AG742/'Totals and Drop Down Lists'!AC$4)*Inputs!K$38,0)</f>
        <v>0</v>
      </c>
      <c r="AX742">
        <f>IF(OR($D742="51",$D742="52",$D742="61"),(AH742/'Totals and Drop Down Lists'!AD$4)*Inputs!L$38,0)</f>
        <v>0</v>
      </c>
      <c r="AY742">
        <f>IF(OR($D742="51",$D742="52",$D742="61"),0,(AA742/'Totals and Drop Down Lists'!W$5)*Inputs!E$39)</f>
        <v>0</v>
      </c>
      <c r="AZ742">
        <f>IF(OR($D742="51",$D742="52",$D742="61"),0,(AB742/'Totals and Drop Down Lists'!X$5)*Inputs!F$39)</f>
        <v>0</v>
      </c>
      <c r="BA742">
        <f>IF(OR($D742="51",$D742="52",$D742="61"),0,(AC742/'Totals and Drop Down Lists'!Y$5)*Inputs!G$39)</f>
        <v>0</v>
      </c>
      <c r="BB742">
        <f>IF(OR($D742="51",$D742="52",$D742="61"),0,(AD742/'Totals and Drop Down Lists'!Z$5)*Inputs!H$39)</f>
        <v>0</v>
      </c>
      <c r="BC742">
        <f>IF(OR($D742="51",$D742="52",$D742="61"),0,(AE742/'Totals and Drop Down Lists'!AA$5)*Inputs!I$39)</f>
        <v>0</v>
      </c>
      <c r="BD742">
        <f>IF(OR($D742="51",$D742="52",$D742="61"),0,(AF742/'Totals and Drop Down Lists'!AB$5)*Inputs!J$39)</f>
        <v>0</v>
      </c>
      <c r="BE742">
        <f>IF(OR($D742="51",$D742="52",$D742="61"),0,(AG742/'Totals and Drop Down Lists'!AC$5)*Inputs!K$39)</f>
        <v>0</v>
      </c>
      <c r="BF742">
        <f>IF(OR($D742="51",$D742="52",$D742="61"),0,(AH742/'Totals and Drop Down Lists'!AD$5)*Inputs!L$39)</f>
        <v>0</v>
      </c>
      <c r="BG742" s="10">
        <f t="shared" si="100"/>
        <v>49419.970292443715</v>
      </c>
    </row>
    <row r="743" spans="1:59" ht="28.8">
      <c r="A743" s="1" t="s">
        <v>7419</v>
      </c>
      <c r="B743" s="1" t="s">
        <v>1492</v>
      </c>
      <c r="C743" s="1" t="s">
        <v>1639</v>
      </c>
      <c r="D743" s="1" t="s">
        <v>25</v>
      </c>
      <c r="E743" s="1" t="s">
        <v>1640</v>
      </c>
      <c r="F743" s="2">
        <v>15042</v>
      </c>
      <c r="G743" s="2">
        <v>153</v>
      </c>
      <c r="H743" s="2">
        <v>0</v>
      </c>
      <c r="I743" s="2">
        <v>3648</v>
      </c>
      <c r="J743" s="2">
        <v>5509</v>
      </c>
      <c r="K743" s="2">
        <v>1579</v>
      </c>
      <c r="L743" s="2">
        <v>49</v>
      </c>
      <c r="M743" s="2">
        <v>0</v>
      </c>
      <c r="N743" s="2">
        <v>0</v>
      </c>
      <c r="O743" s="2">
        <v>139</v>
      </c>
      <c r="P743" s="2">
        <v>0</v>
      </c>
      <c r="Q743" s="2">
        <v>0</v>
      </c>
      <c r="R743" s="2">
        <v>307</v>
      </c>
      <c r="S743" s="2">
        <v>634200</v>
      </c>
      <c r="T743" s="2">
        <v>41528300</v>
      </c>
      <c r="U743" s="2">
        <v>111</v>
      </c>
      <c r="V743" s="2">
        <v>235</v>
      </c>
      <c r="W743" s="2">
        <v>35</v>
      </c>
      <c r="X743" s="2">
        <v>420</v>
      </c>
      <c r="Y743" s="2">
        <v>40</v>
      </c>
      <c r="Z743" s="2">
        <v>125</v>
      </c>
      <c r="AA743" s="9">
        <f t="shared" si="101"/>
        <v>15042</v>
      </c>
      <c r="AB743" s="9">
        <f t="shared" si="102"/>
        <v>3495</v>
      </c>
      <c r="AC743" s="9">
        <f t="shared" si="103"/>
        <v>495</v>
      </c>
      <c r="AD743" s="9">
        <f t="shared" si="104"/>
        <v>307</v>
      </c>
      <c r="AE743" s="44">
        <f t="shared" si="105"/>
        <v>3.1607290905022467E-5</v>
      </c>
      <c r="AF743" s="9">
        <f t="shared" si="106"/>
        <v>150</v>
      </c>
      <c r="AG743" s="9">
        <f t="shared" si="99"/>
        <v>165</v>
      </c>
      <c r="AH743" s="44">
        <f t="shared" si="107"/>
        <v>1.7597233150316468E-5</v>
      </c>
      <c r="AI743">
        <f>AA743/'Totals and Drop Down Lists'!W$6*Inputs!E$37</f>
        <v>13645.206004348211</v>
      </c>
      <c r="AJ743">
        <f>AB743/'Totals and Drop Down Lists'!X$6*Inputs!F$37</f>
        <v>11499.903203735426</v>
      </c>
      <c r="AK743">
        <f>AC743/'Totals and Drop Down Lists'!Y$6*Inputs!G$37</f>
        <v>3263.2072042263503</v>
      </c>
      <c r="AL743">
        <f>AD743/'Totals and Drop Down Lists'!Z$6*Inputs!H$37</f>
        <v>2461.3728898881236</v>
      </c>
      <c r="AM743">
        <f>AE743/'Totals and Drop Down Lists'!AA$6*Inputs!I$37</f>
        <v>3934.7711113552878</v>
      </c>
      <c r="AN743">
        <f>AF743/'Totals and Drop Down Lists'!AB$6*Inputs!J$37</f>
        <v>2993.5039710517117</v>
      </c>
      <c r="AO743">
        <f>AG743/'Totals and Drop Down Lists'!AC$6*Inputs!K$37</f>
        <v>3072.890069550117</v>
      </c>
      <c r="AP743">
        <f>AH743/'Totals and Drop Down Lists'!AD$6*Inputs!L$37</f>
        <v>4141.1552767911498</v>
      </c>
      <c r="AQ743">
        <f>IF(OR($D743="51",$D743="52",$D743="61"),(AA743/'Totals and Drop Down Lists'!W$4)*Inputs!E$38,0)</f>
        <v>0</v>
      </c>
      <c r="AR743">
        <f>IF(OR($D743="51",$D743="52",$D743="61"),(AB743/'Totals and Drop Down Lists'!X$4)*Inputs!F$38,0)</f>
        <v>0</v>
      </c>
      <c r="AS743">
        <f>IF(OR($D743="51",$D743="52",$D743="61"),(AC743/'Totals and Drop Down Lists'!Y$4)*Inputs!G$38,0)</f>
        <v>0</v>
      </c>
      <c r="AT743">
        <f>IF(OR($D743="51",$D743="52",$D743="61"),(AD743/'Totals and Drop Down Lists'!Z$4)*Inputs!H$38,0)</f>
        <v>0</v>
      </c>
      <c r="AU743">
        <f>IF(OR($D743="51",$D743="52",$D743="61"),(AE743/'Totals and Drop Down Lists'!AA$4)*Inputs!I$38,0)</f>
        <v>0</v>
      </c>
      <c r="AV743">
        <f>IF(OR($D743="51",$D743="52",$D743="61"),(AF743/'Totals and Drop Down Lists'!AB$4)*Inputs!J$38,0)</f>
        <v>0</v>
      </c>
      <c r="AW743">
        <f>IF(OR($D743="51",$D743="52",$D743="61"),(AG743/'Totals and Drop Down Lists'!AC$4)*Inputs!K$38,0)</f>
        <v>0</v>
      </c>
      <c r="AX743">
        <f>IF(OR($D743="51",$D743="52",$D743="61"),(AH743/'Totals and Drop Down Lists'!AD$4)*Inputs!L$38,0)</f>
        <v>0</v>
      </c>
      <c r="AY743">
        <f>IF(OR($D743="51",$D743="52",$D743="61"),0,(AA743/'Totals and Drop Down Lists'!W$5)*Inputs!E$39)</f>
        <v>0</v>
      </c>
      <c r="AZ743">
        <f>IF(OR($D743="51",$D743="52",$D743="61"),0,(AB743/'Totals and Drop Down Lists'!X$5)*Inputs!F$39)</f>
        <v>0</v>
      </c>
      <c r="BA743">
        <f>IF(OR($D743="51",$D743="52",$D743="61"),0,(AC743/'Totals and Drop Down Lists'!Y$5)*Inputs!G$39)</f>
        <v>0</v>
      </c>
      <c r="BB743">
        <f>IF(OR($D743="51",$D743="52",$D743="61"),0,(AD743/'Totals and Drop Down Lists'!Z$5)*Inputs!H$39)</f>
        <v>0</v>
      </c>
      <c r="BC743">
        <f>IF(OR($D743="51",$D743="52",$D743="61"),0,(AE743/'Totals and Drop Down Lists'!AA$5)*Inputs!I$39)</f>
        <v>0</v>
      </c>
      <c r="BD743">
        <f>IF(OR($D743="51",$D743="52",$D743="61"),0,(AF743/'Totals and Drop Down Lists'!AB$5)*Inputs!J$39)</f>
        <v>0</v>
      </c>
      <c r="BE743">
        <f>IF(OR($D743="51",$D743="52",$D743="61"),0,(AG743/'Totals and Drop Down Lists'!AC$5)*Inputs!K$39)</f>
        <v>0</v>
      </c>
      <c r="BF743">
        <f>IF(OR($D743="51",$D743="52",$D743="61"),0,(AH743/'Totals and Drop Down Lists'!AD$5)*Inputs!L$39)</f>
        <v>0</v>
      </c>
      <c r="BG743" s="10">
        <f t="shared" si="100"/>
        <v>45012.009730946374</v>
      </c>
    </row>
    <row r="744" spans="1:59" ht="28.8">
      <c r="A744" s="1" t="s">
        <v>7419</v>
      </c>
      <c r="B744" s="1" t="s">
        <v>1492</v>
      </c>
      <c r="C744" s="1" t="s">
        <v>438</v>
      </c>
      <c r="D744" s="1" t="s">
        <v>25</v>
      </c>
      <c r="E744" s="1" t="s">
        <v>1641</v>
      </c>
      <c r="F744" s="2">
        <v>16696</v>
      </c>
      <c r="G744" s="2">
        <v>235</v>
      </c>
      <c r="H744" s="2">
        <v>0</v>
      </c>
      <c r="I744" s="2">
        <v>5073</v>
      </c>
      <c r="J744" s="2">
        <v>6220</v>
      </c>
      <c r="K744" s="2">
        <v>2148</v>
      </c>
      <c r="L744" s="2">
        <v>90</v>
      </c>
      <c r="M744" s="2">
        <v>24</v>
      </c>
      <c r="N744" s="2">
        <v>0</v>
      </c>
      <c r="O744" s="2">
        <v>91</v>
      </c>
      <c r="P744" s="2">
        <v>26</v>
      </c>
      <c r="Q744" s="2">
        <v>0</v>
      </c>
      <c r="R744" s="2">
        <v>796</v>
      </c>
      <c r="S744" s="2">
        <v>1021600</v>
      </c>
      <c r="T744" s="2">
        <v>53428600</v>
      </c>
      <c r="U744" s="2">
        <v>101</v>
      </c>
      <c r="V744" s="2">
        <v>218</v>
      </c>
      <c r="W744" s="2">
        <v>20</v>
      </c>
      <c r="X744" s="2">
        <v>538</v>
      </c>
      <c r="Y744" s="2">
        <v>114</v>
      </c>
      <c r="Z744" s="2">
        <v>298</v>
      </c>
      <c r="AA744" s="9">
        <f t="shared" si="101"/>
        <v>16696</v>
      </c>
      <c r="AB744" s="9">
        <f t="shared" si="102"/>
        <v>4838</v>
      </c>
      <c r="AC744" s="9">
        <f t="shared" si="103"/>
        <v>1027</v>
      </c>
      <c r="AD744" s="9">
        <f t="shared" si="104"/>
        <v>796</v>
      </c>
      <c r="AE744" s="44">
        <f t="shared" si="105"/>
        <v>5.1805271645641741E-5</v>
      </c>
      <c r="AF744" s="9">
        <f t="shared" si="106"/>
        <v>300</v>
      </c>
      <c r="AG744" s="9">
        <f t="shared" si="99"/>
        <v>412</v>
      </c>
      <c r="AH744" s="44">
        <f t="shared" si="107"/>
        <v>5.29410066149622E-5</v>
      </c>
      <c r="AI744">
        <f>AA744/'Totals and Drop Down Lists'!W$6*Inputs!E$37</f>
        <v>15145.61623777408</v>
      </c>
      <c r="AJ744">
        <f>AB744/'Totals and Drop Down Lists'!X$6*Inputs!F$37</f>
        <v>15918.893190177967</v>
      </c>
      <c r="AK744">
        <f>AC744/'Totals and Drop Down Lists'!Y$6*Inputs!G$37</f>
        <v>6770.3309065463873</v>
      </c>
      <c r="AL744">
        <f>AD744/'Totals and Drop Down Lists'!Z$6*Inputs!H$37</f>
        <v>6381.9310109151347</v>
      </c>
      <c r="AM744">
        <f>AE744/'Totals and Drop Down Lists'!AA$6*Inputs!I$37</f>
        <v>6449.2046123065047</v>
      </c>
      <c r="AN744">
        <f>AF744/'Totals and Drop Down Lists'!AB$6*Inputs!J$37</f>
        <v>5987.0079421034234</v>
      </c>
      <c r="AO744">
        <f>AG744/'Totals and Drop Down Lists'!AC$6*Inputs!K$37</f>
        <v>7672.9133857857469</v>
      </c>
      <c r="AP744">
        <f>AH744/'Totals and Drop Down Lists'!AD$6*Inputs!L$37</f>
        <v>12458.602271701056</v>
      </c>
      <c r="AQ744">
        <f>IF(OR($D744="51",$D744="52",$D744="61"),(AA744/'Totals and Drop Down Lists'!W$4)*Inputs!E$38,0)</f>
        <v>0</v>
      </c>
      <c r="AR744">
        <f>IF(OR($D744="51",$D744="52",$D744="61"),(AB744/'Totals and Drop Down Lists'!X$4)*Inputs!F$38,0)</f>
        <v>0</v>
      </c>
      <c r="AS744">
        <f>IF(OR($D744="51",$D744="52",$D744="61"),(AC744/'Totals and Drop Down Lists'!Y$4)*Inputs!G$38,0)</f>
        <v>0</v>
      </c>
      <c r="AT744">
        <f>IF(OR($D744="51",$D744="52",$D744="61"),(AD744/'Totals and Drop Down Lists'!Z$4)*Inputs!H$38,0)</f>
        <v>0</v>
      </c>
      <c r="AU744">
        <f>IF(OR($D744="51",$D744="52",$D744="61"),(AE744/'Totals and Drop Down Lists'!AA$4)*Inputs!I$38,0)</f>
        <v>0</v>
      </c>
      <c r="AV744">
        <f>IF(OR($D744="51",$D744="52",$D744="61"),(AF744/'Totals and Drop Down Lists'!AB$4)*Inputs!J$38,0)</f>
        <v>0</v>
      </c>
      <c r="AW744">
        <f>IF(OR($D744="51",$D744="52",$D744="61"),(AG744/'Totals and Drop Down Lists'!AC$4)*Inputs!K$38,0)</f>
        <v>0</v>
      </c>
      <c r="AX744">
        <f>IF(OR($D744="51",$D744="52",$D744="61"),(AH744/'Totals and Drop Down Lists'!AD$4)*Inputs!L$38,0)</f>
        <v>0</v>
      </c>
      <c r="AY744">
        <f>IF(OR($D744="51",$D744="52",$D744="61"),0,(AA744/'Totals and Drop Down Lists'!W$5)*Inputs!E$39)</f>
        <v>0</v>
      </c>
      <c r="AZ744">
        <f>IF(OR($D744="51",$D744="52",$D744="61"),0,(AB744/'Totals and Drop Down Lists'!X$5)*Inputs!F$39)</f>
        <v>0</v>
      </c>
      <c r="BA744">
        <f>IF(OR($D744="51",$D744="52",$D744="61"),0,(AC744/'Totals and Drop Down Lists'!Y$5)*Inputs!G$39)</f>
        <v>0</v>
      </c>
      <c r="BB744">
        <f>IF(OR($D744="51",$D744="52",$D744="61"),0,(AD744/'Totals and Drop Down Lists'!Z$5)*Inputs!H$39)</f>
        <v>0</v>
      </c>
      <c r="BC744">
        <f>IF(OR($D744="51",$D744="52",$D744="61"),0,(AE744/'Totals and Drop Down Lists'!AA$5)*Inputs!I$39)</f>
        <v>0</v>
      </c>
      <c r="BD744">
        <f>IF(OR($D744="51",$D744="52",$D744="61"),0,(AF744/'Totals and Drop Down Lists'!AB$5)*Inputs!J$39)</f>
        <v>0</v>
      </c>
      <c r="BE744">
        <f>IF(OR($D744="51",$D744="52",$D744="61"),0,(AG744/'Totals and Drop Down Lists'!AC$5)*Inputs!K$39)</f>
        <v>0</v>
      </c>
      <c r="BF744">
        <f>IF(OR($D744="51",$D744="52",$D744="61"),0,(AH744/'Totals and Drop Down Lists'!AD$5)*Inputs!L$39)</f>
        <v>0</v>
      </c>
      <c r="BG744" s="10">
        <f t="shared" si="100"/>
        <v>76784.499557310308</v>
      </c>
    </row>
    <row r="745" spans="1:59" ht="28.8">
      <c r="A745" s="1" t="s">
        <v>7419</v>
      </c>
      <c r="B745" s="1" t="s">
        <v>1492</v>
      </c>
      <c r="C745" s="1" t="s">
        <v>1642</v>
      </c>
      <c r="D745" s="1" t="s">
        <v>25</v>
      </c>
      <c r="E745" s="1" t="s">
        <v>1643</v>
      </c>
      <c r="F745" s="2">
        <v>8642</v>
      </c>
      <c r="G745" s="2">
        <v>152</v>
      </c>
      <c r="H745" s="2">
        <v>44</v>
      </c>
      <c r="I745" s="2">
        <v>2503</v>
      </c>
      <c r="J745" s="2">
        <v>3354</v>
      </c>
      <c r="K745" s="2">
        <v>1020</v>
      </c>
      <c r="L745" s="2">
        <v>97</v>
      </c>
      <c r="M745" s="2">
        <v>0</v>
      </c>
      <c r="N745" s="2">
        <v>0</v>
      </c>
      <c r="O745" s="2">
        <v>54</v>
      </c>
      <c r="P745" s="2">
        <v>54</v>
      </c>
      <c r="Q745" s="2">
        <v>0</v>
      </c>
      <c r="R745" s="2">
        <v>643</v>
      </c>
      <c r="S745" s="2">
        <v>396500</v>
      </c>
      <c r="T745" s="2">
        <v>22816500</v>
      </c>
      <c r="U745" s="2">
        <v>114</v>
      </c>
      <c r="V745" s="2">
        <v>75</v>
      </c>
      <c r="W745" s="2">
        <v>85</v>
      </c>
      <c r="X745" s="2">
        <v>290</v>
      </c>
      <c r="Y745" s="2">
        <v>0</v>
      </c>
      <c r="Z745" s="2">
        <v>200</v>
      </c>
      <c r="AA745" s="9">
        <f t="shared" si="101"/>
        <v>8642</v>
      </c>
      <c r="AB745" s="9">
        <f t="shared" si="102"/>
        <v>2307</v>
      </c>
      <c r="AC745" s="9">
        <f t="shared" si="103"/>
        <v>848</v>
      </c>
      <c r="AD745" s="9">
        <f t="shared" si="104"/>
        <v>643</v>
      </c>
      <c r="AE745" s="44">
        <f t="shared" si="105"/>
        <v>2.1663721862618335E-5</v>
      </c>
      <c r="AF745" s="9">
        <f t="shared" si="106"/>
        <v>130</v>
      </c>
      <c r="AG745" s="9">
        <f t="shared" si="99"/>
        <v>200</v>
      </c>
      <c r="AH745" s="44">
        <f t="shared" si="107"/>
        <v>2.2631753042723641E-5</v>
      </c>
      <c r="AI745">
        <f>AA745/'Totals and Drop Down Lists'!W$6*Inputs!E$37</f>
        <v>7839.5073985890995</v>
      </c>
      <c r="AJ745">
        <f>AB745/'Totals and Drop Down Lists'!X$6*Inputs!F$37</f>
        <v>7590.9232306202093</v>
      </c>
      <c r="AK745">
        <f>AC745/'Totals and Drop Down Lists'!Y$6*Inputs!G$37</f>
        <v>5590.302442795848</v>
      </c>
      <c r="AL745">
        <f>AD745/'Totals and Drop Down Lists'!Z$6*Inputs!H$37</f>
        <v>5155.2533166060712</v>
      </c>
      <c r="AM745">
        <f>AE745/'Totals and Drop Down Lists'!AA$6*Inputs!I$37</f>
        <v>2696.902661022476</v>
      </c>
      <c r="AN745">
        <f>AF745/'Totals and Drop Down Lists'!AB$6*Inputs!J$37</f>
        <v>2594.3701082448165</v>
      </c>
      <c r="AO745">
        <f>AG745/'Totals and Drop Down Lists'!AC$6*Inputs!K$37</f>
        <v>3724.7152358183239</v>
      </c>
      <c r="AP745">
        <f>AH745/'Totals and Drop Down Lists'!AD$6*Inputs!L$37</f>
        <v>5325.9283851804666</v>
      </c>
      <c r="AQ745">
        <f>IF(OR($D745="51",$D745="52",$D745="61"),(AA745/'Totals and Drop Down Lists'!W$4)*Inputs!E$38,0)</f>
        <v>0</v>
      </c>
      <c r="AR745">
        <f>IF(OR($D745="51",$D745="52",$D745="61"),(AB745/'Totals and Drop Down Lists'!X$4)*Inputs!F$38,0)</f>
        <v>0</v>
      </c>
      <c r="AS745">
        <f>IF(OR($D745="51",$D745="52",$D745="61"),(AC745/'Totals and Drop Down Lists'!Y$4)*Inputs!G$38,0)</f>
        <v>0</v>
      </c>
      <c r="AT745">
        <f>IF(OR($D745="51",$D745="52",$D745="61"),(AD745/'Totals and Drop Down Lists'!Z$4)*Inputs!H$38,0)</f>
        <v>0</v>
      </c>
      <c r="AU745">
        <f>IF(OR($D745="51",$D745="52",$D745="61"),(AE745/'Totals and Drop Down Lists'!AA$4)*Inputs!I$38,0)</f>
        <v>0</v>
      </c>
      <c r="AV745">
        <f>IF(OR($D745="51",$D745="52",$D745="61"),(AF745/'Totals and Drop Down Lists'!AB$4)*Inputs!J$38,0)</f>
        <v>0</v>
      </c>
      <c r="AW745">
        <f>IF(OR($D745="51",$D745="52",$D745="61"),(AG745/'Totals and Drop Down Lists'!AC$4)*Inputs!K$38,0)</f>
        <v>0</v>
      </c>
      <c r="AX745">
        <f>IF(OR($D745="51",$D745="52",$D745="61"),(AH745/'Totals and Drop Down Lists'!AD$4)*Inputs!L$38,0)</f>
        <v>0</v>
      </c>
      <c r="AY745">
        <f>IF(OR($D745="51",$D745="52",$D745="61"),0,(AA745/'Totals and Drop Down Lists'!W$5)*Inputs!E$39)</f>
        <v>0</v>
      </c>
      <c r="AZ745">
        <f>IF(OR($D745="51",$D745="52",$D745="61"),0,(AB745/'Totals and Drop Down Lists'!X$5)*Inputs!F$39)</f>
        <v>0</v>
      </c>
      <c r="BA745">
        <f>IF(OR($D745="51",$D745="52",$D745="61"),0,(AC745/'Totals and Drop Down Lists'!Y$5)*Inputs!G$39)</f>
        <v>0</v>
      </c>
      <c r="BB745">
        <f>IF(OR($D745="51",$D745="52",$D745="61"),0,(AD745/'Totals and Drop Down Lists'!Z$5)*Inputs!H$39)</f>
        <v>0</v>
      </c>
      <c r="BC745">
        <f>IF(OR($D745="51",$D745="52",$D745="61"),0,(AE745/'Totals and Drop Down Lists'!AA$5)*Inputs!I$39)</f>
        <v>0</v>
      </c>
      <c r="BD745">
        <f>IF(OR($D745="51",$D745="52",$D745="61"),0,(AF745/'Totals and Drop Down Lists'!AB$5)*Inputs!J$39)</f>
        <v>0</v>
      </c>
      <c r="BE745">
        <f>IF(OR($D745="51",$D745="52",$D745="61"),0,(AG745/'Totals and Drop Down Lists'!AC$5)*Inputs!K$39)</f>
        <v>0</v>
      </c>
      <c r="BF745">
        <f>IF(OR($D745="51",$D745="52",$D745="61"),0,(AH745/'Totals and Drop Down Lists'!AD$5)*Inputs!L$39)</f>
        <v>0</v>
      </c>
      <c r="BG745" s="10">
        <f t="shared" si="100"/>
        <v>40517.902778877309</v>
      </c>
    </row>
    <row r="746" spans="1:59" ht="28.8">
      <c r="A746" s="1" t="s">
        <v>7419</v>
      </c>
      <c r="B746" s="1" t="s">
        <v>1492</v>
      </c>
      <c r="C746" s="1" t="s">
        <v>231</v>
      </c>
      <c r="D746" s="1" t="s">
        <v>25</v>
      </c>
      <c r="E746" s="1" t="s">
        <v>1644</v>
      </c>
      <c r="F746" s="2">
        <v>9903</v>
      </c>
      <c r="G746" s="2">
        <v>143</v>
      </c>
      <c r="H746" s="2">
        <v>9</v>
      </c>
      <c r="I746" s="2">
        <v>2006</v>
      </c>
      <c r="J746" s="2">
        <v>3250</v>
      </c>
      <c r="K746" s="2">
        <v>686</v>
      </c>
      <c r="L746" s="2">
        <v>4</v>
      </c>
      <c r="M746" s="2">
        <v>0</v>
      </c>
      <c r="N746" s="2">
        <v>0</v>
      </c>
      <c r="O746" s="2">
        <v>40</v>
      </c>
      <c r="P746" s="2">
        <v>5</v>
      </c>
      <c r="Q746" s="2">
        <v>18</v>
      </c>
      <c r="R746" s="2">
        <v>611</v>
      </c>
      <c r="S746" s="2">
        <v>239900</v>
      </c>
      <c r="T746" s="2">
        <v>19072700</v>
      </c>
      <c r="U746" s="2">
        <v>48</v>
      </c>
      <c r="V746" s="2">
        <v>85</v>
      </c>
      <c r="W746" s="2">
        <v>45</v>
      </c>
      <c r="X746" s="2">
        <v>230</v>
      </c>
      <c r="Y746" s="2">
        <v>49</v>
      </c>
      <c r="Z746" s="2">
        <v>105</v>
      </c>
      <c r="AA746" s="9">
        <f t="shared" si="101"/>
        <v>9903</v>
      </c>
      <c r="AB746" s="9">
        <f t="shared" si="102"/>
        <v>1854</v>
      </c>
      <c r="AC746" s="9">
        <f t="shared" si="103"/>
        <v>678</v>
      </c>
      <c r="AD746" s="9">
        <f t="shared" si="104"/>
        <v>611</v>
      </c>
      <c r="AE746" s="44">
        <f t="shared" si="105"/>
        <v>1.0112549405015266E-5</v>
      </c>
      <c r="AF746" s="9">
        <f t="shared" si="106"/>
        <v>100</v>
      </c>
      <c r="AG746" s="9">
        <f t="shared" si="99"/>
        <v>154</v>
      </c>
      <c r="AH746" s="44">
        <f t="shared" si="107"/>
        <v>1.2095186293312511E-5</v>
      </c>
      <c r="AI746">
        <f>AA746/'Totals and Drop Down Lists'!W$6*Inputs!E$37</f>
        <v>8983.4114520050734</v>
      </c>
      <c r="AJ746">
        <f>AB746/'Totals and Drop Down Lists'!X$6*Inputs!F$37</f>
        <v>6100.3778368313251</v>
      </c>
      <c r="AK746">
        <f>AC746/'Totals and Drop Down Lists'!Y$6*Inputs!G$37</f>
        <v>4469.605019122153</v>
      </c>
      <c r="AL746">
        <f>AD746/'Totals and Drop Down Lists'!Z$6*Inputs!H$37</f>
        <v>4898.6932759662659</v>
      </c>
      <c r="AM746">
        <f>AE746/'Totals and Drop Down Lists'!AA$6*Inputs!I$37</f>
        <v>1258.9047058975993</v>
      </c>
      <c r="AN746">
        <f>AF746/'Totals and Drop Down Lists'!AB$6*Inputs!J$37</f>
        <v>1995.6693140344744</v>
      </c>
      <c r="AO746">
        <f>AG746/'Totals and Drop Down Lists'!AC$6*Inputs!K$37</f>
        <v>2868.0307315801092</v>
      </c>
      <c r="AP746">
        <f>AH746/'Totals and Drop Down Lists'!AD$6*Inputs!L$37</f>
        <v>2846.3590903449681</v>
      </c>
      <c r="AQ746">
        <f>IF(OR($D746="51",$D746="52",$D746="61"),(AA746/'Totals and Drop Down Lists'!W$4)*Inputs!E$38,0)</f>
        <v>0</v>
      </c>
      <c r="AR746">
        <f>IF(OR($D746="51",$D746="52",$D746="61"),(AB746/'Totals and Drop Down Lists'!X$4)*Inputs!F$38,0)</f>
        <v>0</v>
      </c>
      <c r="AS746">
        <f>IF(OR($D746="51",$D746="52",$D746="61"),(AC746/'Totals and Drop Down Lists'!Y$4)*Inputs!G$38,0)</f>
        <v>0</v>
      </c>
      <c r="AT746">
        <f>IF(OR($D746="51",$D746="52",$D746="61"),(AD746/'Totals and Drop Down Lists'!Z$4)*Inputs!H$38,0)</f>
        <v>0</v>
      </c>
      <c r="AU746">
        <f>IF(OR($D746="51",$D746="52",$D746="61"),(AE746/'Totals and Drop Down Lists'!AA$4)*Inputs!I$38,0)</f>
        <v>0</v>
      </c>
      <c r="AV746">
        <f>IF(OR($D746="51",$D746="52",$D746="61"),(AF746/'Totals and Drop Down Lists'!AB$4)*Inputs!J$38,0)</f>
        <v>0</v>
      </c>
      <c r="AW746">
        <f>IF(OR($D746="51",$D746="52",$D746="61"),(AG746/'Totals and Drop Down Lists'!AC$4)*Inputs!K$38,0)</f>
        <v>0</v>
      </c>
      <c r="AX746">
        <f>IF(OR($D746="51",$D746="52",$D746="61"),(AH746/'Totals and Drop Down Lists'!AD$4)*Inputs!L$38,0)</f>
        <v>0</v>
      </c>
      <c r="AY746">
        <f>IF(OR($D746="51",$D746="52",$D746="61"),0,(AA746/'Totals and Drop Down Lists'!W$5)*Inputs!E$39)</f>
        <v>0</v>
      </c>
      <c r="AZ746">
        <f>IF(OR($D746="51",$D746="52",$D746="61"),0,(AB746/'Totals and Drop Down Lists'!X$5)*Inputs!F$39)</f>
        <v>0</v>
      </c>
      <c r="BA746">
        <f>IF(OR($D746="51",$D746="52",$D746="61"),0,(AC746/'Totals and Drop Down Lists'!Y$5)*Inputs!G$39)</f>
        <v>0</v>
      </c>
      <c r="BB746">
        <f>IF(OR($D746="51",$D746="52",$D746="61"),0,(AD746/'Totals and Drop Down Lists'!Z$5)*Inputs!H$39)</f>
        <v>0</v>
      </c>
      <c r="BC746">
        <f>IF(OR($D746="51",$D746="52",$D746="61"),0,(AE746/'Totals and Drop Down Lists'!AA$5)*Inputs!I$39)</f>
        <v>0</v>
      </c>
      <c r="BD746">
        <f>IF(OR($D746="51",$D746="52",$D746="61"),0,(AF746/'Totals and Drop Down Lists'!AB$5)*Inputs!J$39)</f>
        <v>0</v>
      </c>
      <c r="BE746">
        <f>IF(OR($D746="51",$D746="52",$D746="61"),0,(AG746/'Totals and Drop Down Lists'!AC$5)*Inputs!K$39)</f>
        <v>0</v>
      </c>
      <c r="BF746">
        <f>IF(OR($D746="51",$D746="52",$D746="61"),0,(AH746/'Totals and Drop Down Lists'!AD$5)*Inputs!L$39)</f>
        <v>0</v>
      </c>
      <c r="BG746" s="10">
        <f t="shared" si="100"/>
        <v>33421.051425781967</v>
      </c>
    </row>
    <row r="747" spans="1:59" ht="28.8">
      <c r="A747" s="1" t="s">
        <v>7419</v>
      </c>
      <c r="B747" s="1" t="s">
        <v>1492</v>
      </c>
      <c r="C747" s="1" t="s">
        <v>1645</v>
      </c>
      <c r="D747" s="1" t="s">
        <v>25</v>
      </c>
      <c r="E747" s="1" t="s">
        <v>1646</v>
      </c>
      <c r="F747" s="2">
        <v>28043</v>
      </c>
      <c r="G747" s="2">
        <v>230</v>
      </c>
      <c r="H747" s="2">
        <v>9</v>
      </c>
      <c r="I747" s="2">
        <v>4499</v>
      </c>
      <c r="J747" s="2">
        <v>10144</v>
      </c>
      <c r="K747" s="2">
        <v>2055</v>
      </c>
      <c r="L747" s="2">
        <v>29</v>
      </c>
      <c r="M747" s="2">
        <v>0</v>
      </c>
      <c r="N747" s="2">
        <v>16</v>
      </c>
      <c r="O747" s="2">
        <v>25</v>
      </c>
      <c r="P747" s="2">
        <v>0</v>
      </c>
      <c r="Q747" s="2">
        <v>0</v>
      </c>
      <c r="R747" s="2">
        <v>388</v>
      </c>
      <c r="S747" s="2">
        <v>1662100</v>
      </c>
      <c r="T747" s="2">
        <v>77939300</v>
      </c>
      <c r="U747" s="2">
        <v>117</v>
      </c>
      <c r="V747" s="2">
        <v>39</v>
      </c>
      <c r="W747" s="2">
        <v>35</v>
      </c>
      <c r="X747" s="2">
        <v>405</v>
      </c>
      <c r="Y747" s="2">
        <v>15</v>
      </c>
      <c r="Z747" s="2">
        <v>194</v>
      </c>
      <c r="AA747" s="9">
        <f t="shared" si="101"/>
        <v>28043</v>
      </c>
      <c r="AB747" s="9">
        <f t="shared" si="102"/>
        <v>4260</v>
      </c>
      <c r="AC747" s="9">
        <f t="shared" si="103"/>
        <v>458</v>
      </c>
      <c r="AD747" s="9">
        <f t="shared" si="104"/>
        <v>388</v>
      </c>
      <c r="AE747" s="44">
        <f t="shared" si="105"/>
        <v>2.9074362292307973E-5</v>
      </c>
      <c r="AF747" s="9">
        <f t="shared" si="106"/>
        <v>331</v>
      </c>
      <c r="AG747" s="9">
        <f t="shared" si="99"/>
        <v>209</v>
      </c>
      <c r="AH747" s="44">
        <f t="shared" si="107"/>
        <v>1.5754330720432497E-5</v>
      </c>
      <c r="AI747">
        <f>AA747/'Totals and Drop Down Lists'!W$6*Inputs!E$37</f>
        <v>25438.938437703557</v>
      </c>
      <c r="AJ747">
        <f>AB747/'Totals and Drop Down Lists'!X$6*Inputs!F$37</f>
        <v>14017.049398544468</v>
      </c>
      <c r="AK747">
        <f>AC747/'Totals and Drop Down Lists'!Y$6*Inputs!G$37</f>
        <v>3019.2907061326637</v>
      </c>
      <c r="AL747">
        <f>AD747/'Totals and Drop Down Lists'!Z$6*Inputs!H$37</f>
        <v>3110.7904927576292</v>
      </c>
      <c r="AM747">
        <f>AE747/'Totals and Drop Down Lists'!AA$6*Inputs!I$37</f>
        <v>3619.4484738542515</v>
      </c>
      <c r="AN747">
        <f>AF747/'Totals and Drop Down Lists'!AB$6*Inputs!J$37</f>
        <v>6605.6654294541095</v>
      </c>
      <c r="AO747">
        <f>AG747/'Totals and Drop Down Lists'!AC$6*Inputs!K$37</f>
        <v>3892.3274214301482</v>
      </c>
      <c r="AP747">
        <f>AH747/'Totals and Drop Down Lists'!AD$6*Inputs!L$37</f>
        <v>3707.4652155789991</v>
      </c>
      <c r="AQ747">
        <f>IF(OR($D747="51",$D747="52",$D747="61"),(AA747/'Totals and Drop Down Lists'!W$4)*Inputs!E$38,0)</f>
        <v>0</v>
      </c>
      <c r="AR747">
        <f>IF(OR($D747="51",$D747="52",$D747="61"),(AB747/'Totals and Drop Down Lists'!X$4)*Inputs!F$38,0)</f>
        <v>0</v>
      </c>
      <c r="AS747">
        <f>IF(OR($D747="51",$D747="52",$D747="61"),(AC747/'Totals and Drop Down Lists'!Y$4)*Inputs!G$38,0)</f>
        <v>0</v>
      </c>
      <c r="AT747">
        <f>IF(OR($D747="51",$D747="52",$D747="61"),(AD747/'Totals and Drop Down Lists'!Z$4)*Inputs!H$38,0)</f>
        <v>0</v>
      </c>
      <c r="AU747">
        <f>IF(OR($D747="51",$D747="52",$D747="61"),(AE747/'Totals and Drop Down Lists'!AA$4)*Inputs!I$38,0)</f>
        <v>0</v>
      </c>
      <c r="AV747">
        <f>IF(OR($D747="51",$D747="52",$D747="61"),(AF747/'Totals and Drop Down Lists'!AB$4)*Inputs!J$38,0)</f>
        <v>0</v>
      </c>
      <c r="AW747">
        <f>IF(OR($D747="51",$D747="52",$D747="61"),(AG747/'Totals and Drop Down Lists'!AC$4)*Inputs!K$38,0)</f>
        <v>0</v>
      </c>
      <c r="AX747">
        <f>IF(OR($D747="51",$D747="52",$D747="61"),(AH747/'Totals and Drop Down Lists'!AD$4)*Inputs!L$38,0)</f>
        <v>0</v>
      </c>
      <c r="AY747">
        <f>IF(OR($D747="51",$D747="52",$D747="61"),0,(AA747/'Totals and Drop Down Lists'!W$5)*Inputs!E$39)</f>
        <v>0</v>
      </c>
      <c r="AZ747">
        <f>IF(OR($D747="51",$D747="52",$D747="61"),0,(AB747/'Totals and Drop Down Lists'!X$5)*Inputs!F$39)</f>
        <v>0</v>
      </c>
      <c r="BA747">
        <f>IF(OR($D747="51",$D747="52",$D747="61"),0,(AC747/'Totals and Drop Down Lists'!Y$5)*Inputs!G$39)</f>
        <v>0</v>
      </c>
      <c r="BB747">
        <f>IF(OR($D747="51",$D747="52",$D747="61"),0,(AD747/'Totals and Drop Down Lists'!Z$5)*Inputs!H$39)</f>
        <v>0</v>
      </c>
      <c r="BC747">
        <f>IF(OR($D747="51",$D747="52",$D747="61"),0,(AE747/'Totals and Drop Down Lists'!AA$5)*Inputs!I$39)</f>
        <v>0</v>
      </c>
      <c r="BD747">
        <f>IF(OR($D747="51",$D747="52",$D747="61"),0,(AF747/'Totals and Drop Down Lists'!AB$5)*Inputs!J$39)</f>
        <v>0</v>
      </c>
      <c r="BE747">
        <f>IF(OR($D747="51",$D747="52",$D747="61"),0,(AG747/'Totals and Drop Down Lists'!AC$5)*Inputs!K$39)</f>
        <v>0</v>
      </c>
      <c r="BF747">
        <f>IF(OR($D747="51",$D747="52",$D747="61"),0,(AH747/'Totals and Drop Down Lists'!AD$5)*Inputs!L$39)</f>
        <v>0</v>
      </c>
      <c r="BG747" s="10">
        <f t="shared" si="100"/>
        <v>63410.975575455828</v>
      </c>
    </row>
    <row r="748" spans="1:59" ht="28.8">
      <c r="A748" s="1" t="s">
        <v>7419</v>
      </c>
      <c r="B748" s="1" t="s">
        <v>1492</v>
      </c>
      <c r="C748" s="1" t="s">
        <v>78</v>
      </c>
      <c r="D748" s="1" t="s">
        <v>25</v>
      </c>
      <c r="E748" s="1" t="s">
        <v>1647</v>
      </c>
      <c r="F748" s="2">
        <v>18139</v>
      </c>
      <c r="G748" s="2">
        <v>228</v>
      </c>
      <c r="H748" s="2">
        <v>16</v>
      </c>
      <c r="I748" s="2">
        <v>3202</v>
      </c>
      <c r="J748" s="2">
        <v>6393</v>
      </c>
      <c r="K748" s="2">
        <v>1909</v>
      </c>
      <c r="L748" s="2">
        <v>18</v>
      </c>
      <c r="M748" s="2">
        <v>0</v>
      </c>
      <c r="N748" s="2">
        <v>16</v>
      </c>
      <c r="O748" s="2">
        <v>28</v>
      </c>
      <c r="P748" s="2">
        <v>0</v>
      </c>
      <c r="Q748" s="2">
        <v>0</v>
      </c>
      <c r="R748" s="2">
        <v>1134</v>
      </c>
      <c r="S748" s="2">
        <v>1202500</v>
      </c>
      <c r="T748" s="2">
        <v>54454100</v>
      </c>
      <c r="U748" s="2">
        <v>254</v>
      </c>
      <c r="V748" s="2">
        <v>75</v>
      </c>
      <c r="W748" s="2">
        <v>0</v>
      </c>
      <c r="X748" s="2">
        <v>490</v>
      </c>
      <c r="Y748" s="2">
        <v>45</v>
      </c>
      <c r="Z748" s="2">
        <v>345</v>
      </c>
      <c r="AA748" s="9">
        <f t="shared" si="101"/>
        <v>18139</v>
      </c>
      <c r="AB748" s="9">
        <f t="shared" si="102"/>
        <v>2958</v>
      </c>
      <c r="AC748" s="9">
        <f t="shared" si="103"/>
        <v>1196</v>
      </c>
      <c r="AD748" s="9">
        <f t="shared" si="104"/>
        <v>1134</v>
      </c>
      <c r="AE748" s="44">
        <f t="shared" si="105"/>
        <v>3.9810986402761162E-5</v>
      </c>
      <c r="AF748" s="9">
        <f t="shared" si="106"/>
        <v>415</v>
      </c>
      <c r="AG748" s="9">
        <f t="shared" si="99"/>
        <v>390</v>
      </c>
      <c r="AH748" s="44">
        <f t="shared" si="107"/>
        <v>4.3332816453343001E-5</v>
      </c>
      <c r="AI748">
        <f>AA748/'Totals and Drop Down Lists'!W$6*Inputs!E$37</f>
        <v>16454.61984529133</v>
      </c>
      <c r="AJ748">
        <f>AB748/'Totals and Drop Down Lists'!X$6*Inputs!F$37</f>
        <v>9732.9652865949611</v>
      </c>
      <c r="AK748">
        <f>AC748/'Totals and Drop Down Lists'!Y$6*Inputs!G$37</f>
        <v>7884.4359924337678</v>
      </c>
      <c r="AL748">
        <f>AD748/'Totals and Drop Down Lists'!Z$6*Inputs!H$37</f>
        <v>9091.8464401730707</v>
      </c>
      <c r="AM748">
        <f>AE748/'Totals and Drop Down Lists'!AA$6*Inputs!I$37</f>
        <v>4956.0438344069289</v>
      </c>
      <c r="AN748">
        <f>AF748/'Totals and Drop Down Lists'!AB$6*Inputs!J$37</f>
        <v>8282.0276532430689</v>
      </c>
      <c r="AO748">
        <f>AG748/'Totals and Drop Down Lists'!AC$6*Inputs!K$37</f>
        <v>7263.1947098457313</v>
      </c>
      <c r="AP748">
        <f>AH748/'Totals and Drop Down Lists'!AD$6*Inputs!L$37</f>
        <v>10197.507754834545</v>
      </c>
      <c r="AQ748">
        <f>IF(OR($D748="51",$D748="52",$D748="61"),(AA748/'Totals and Drop Down Lists'!W$4)*Inputs!E$38,0)</f>
        <v>0</v>
      </c>
      <c r="AR748">
        <f>IF(OR($D748="51",$D748="52",$D748="61"),(AB748/'Totals and Drop Down Lists'!X$4)*Inputs!F$38,0)</f>
        <v>0</v>
      </c>
      <c r="AS748">
        <f>IF(OR($D748="51",$D748="52",$D748="61"),(AC748/'Totals and Drop Down Lists'!Y$4)*Inputs!G$38,0)</f>
        <v>0</v>
      </c>
      <c r="AT748">
        <f>IF(OR($D748="51",$D748="52",$D748="61"),(AD748/'Totals and Drop Down Lists'!Z$4)*Inputs!H$38,0)</f>
        <v>0</v>
      </c>
      <c r="AU748">
        <f>IF(OR($D748="51",$D748="52",$D748="61"),(AE748/'Totals and Drop Down Lists'!AA$4)*Inputs!I$38,0)</f>
        <v>0</v>
      </c>
      <c r="AV748">
        <f>IF(OR($D748="51",$D748="52",$D748="61"),(AF748/'Totals and Drop Down Lists'!AB$4)*Inputs!J$38,0)</f>
        <v>0</v>
      </c>
      <c r="AW748">
        <f>IF(OR($D748="51",$D748="52",$D748="61"),(AG748/'Totals and Drop Down Lists'!AC$4)*Inputs!K$38,0)</f>
        <v>0</v>
      </c>
      <c r="AX748">
        <f>IF(OR($D748="51",$D748="52",$D748="61"),(AH748/'Totals and Drop Down Lists'!AD$4)*Inputs!L$38,0)</f>
        <v>0</v>
      </c>
      <c r="AY748">
        <f>IF(OR($D748="51",$D748="52",$D748="61"),0,(AA748/'Totals and Drop Down Lists'!W$5)*Inputs!E$39)</f>
        <v>0</v>
      </c>
      <c r="AZ748">
        <f>IF(OR($D748="51",$D748="52",$D748="61"),0,(AB748/'Totals and Drop Down Lists'!X$5)*Inputs!F$39)</f>
        <v>0</v>
      </c>
      <c r="BA748">
        <f>IF(OR($D748="51",$D748="52",$D748="61"),0,(AC748/'Totals and Drop Down Lists'!Y$5)*Inputs!G$39)</f>
        <v>0</v>
      </c>
      <c r="BB748">
        <f>IF(OR($D748="51",$D748="52",$D748="61"),0,(AD748/'Totals and Drop Down Lists'!Z$5)*Inputs!H$39)</f>
        <v>0</v>
      </c>
      <c r="BC748">
        <f>IF(OR($D748="51",$D748="52",$D748="61"),0,(AE748/'Totals and Drop Down Lists'!AA$5)*Inputs!I$39)</f>
        <v>0</v>
      </c>
      <c r="BD748">
        <f>IF(OR($D748="51",$D748="52",$D748="61"),0,(AF748/'Totals and Drop Down Lists'!AB$5)*Inputs!J$39)</f>
        <v>0</v>
      </c>
      <c r="BE748">
        <f>IF(OR($D748="51",$D748="52",$D748="61"),0,(AG748/'Totals and Drop Down Lists'!AC$5)*Inputs!K$39)</f>
        <v>0</v>
      </c>
      <c r="BF748">
        <f>IF(OR($D748="51",$D748="52",$D748="61"),0,(AH748/'Totals and Drop Down Lists'!AD$5)*Inputs!L$39)</f>
        <v>0</v>
      </c>
      <c r="BG748" s="10">
        <f t="shared" si="100"/>
        <v>73862.641516823409</v>
      </c>
    </row>
    <row r="749" spans="1:59" ht="28.8">
      <c r="A749" s="1" t="s">
        <v>7419</v>
      </c>
      <c r="B749" s="1" t="s">
        <v>1492</v>
      </c>
      <c r="C749" s="1" t="s">
        <v>1648</v>
      </c>
      <c r="D749" s="1" t="s">
        <v>25</v>
      </c>
      <c r="E749" s="1" t="s">
        <v>1649</v>
      </c>
      <c r="F749" s="2">
        <v>10250</v>
      </c>
      <c r="G749" s="2">
        <v>124</v>
      </c>
      <c r="H749" s="2">
        <v>31</v>
      </c>
      <c r="I749" s="2">
        <v>2636</v>
      </c>
      <c r="J749" s="2">
        <v>3725</v>
      </c>
      <c r="K749" s="2">
        <v>1456</v>
      </c>
      <c r="L749" s="2">
        <v>64</v>
      </c>
      <c r="M749" s="2">
        <v>32</v>
      </c>
      <c r="N749" s="2">
        <v>0</v>
      </c>
      <c r="O749" s="2">
        <v>56</v>
      </c>
      <c r="P749" s="2">
        <v>0</v>
      </c>
      <c r="Q749" s="2">
        <v>0</v>
      </c>
      <c r="R749" s="2">
        <v>198</v>
      </c>
      <c r="S749" s="2">
        <v>836200</v>
      </c>
      <c r="T749" s="2">
        <v>43558100</v>
      </c>
      <c r="U749" s="2">
        <v>77</v>
      </c>
      <c r="V749" s="2">
        <v>120</v>
      </c>
      <c r="W749" s="2">
        <v>15</v>
      </c>
      <c r="X749" s="2">
        <v>400</v>
      </c>
      <c r="Y749" s="2">
        <v>0</v>
      </c>
      <c r="Z749" s="2">
        <v>289</v>
      </c>
      <c r="AA749" s="9">
        <f t="shared" si="101"/>
        <v>10250</v>
      </c>
      <c r="AB749" s="9">
        <f t="shared" si="102"/>
        <v>2481</v>
      </c>
      <c r="AC749" s="9">
        <f t="shared" si="103"/>
        <v>350</v>
      </c>
      <c r="AD749" s="9">
        <f t="shared" si="104"/>
        <v>198</v>
      </c>
      <c r="AE749" s="44">
        <f t="shared" si="105"/>
        <v>3.9745892979166577E-5</v>
      </c>
      <c r="AF749" s="9">
        <f t="shared" si="106"/>
        <v>265</v>
      </c>
      <c r="AG749" s="9">
        <f t="shared" si="99"/>
        <v>289</v>
      </c>
      <c r="AH749" s="44">
        <f t="shared" si="107"/>
        <v>4.2032384373724039E-5</v>
      </c>
      <c r="AI749">
        <f>AA749/'Totals and Drop Down Lists'!W$6*Inputs!E$37</f>
        <v>9298.1891732860768</v>
      </c>
      <c r="AJ749">
        <f>AB749/'Totals and Drop Down Lists'!X$6*Inputs!F$37</f>
        <v>8163.450600419912</v>
      </c>
      <c r="AK749">
        <f>AC749/'Totals and Drop Down Lists'!Y$6*Inputs!G$37</f>
        <v>2307.3182252105507</v>
      </c>
      <c r="AL749">
        <f>AD749/'Totals and Drop Down Lists'!Z$6*Inputs!H$37</f>
        <v>1587.4652514587899</v>
      </c>
      <c r="AM749">
        <f>AE749/'Totals and Drop Down Lists'!AA$6*Inputs!I$37</f>
        <v>4947.9403963910354</v>
      </c>
      <c r="AN749">
        <f>AF749/'Totals and Drop Down Lists'!AB$6*Inputs!J$37</f>
        <v>5288.5236821913568</v>
      </c>
      <c r="AO749">
        <f>AG749/'Totals and Drop Down Lists'!AC$6*Inputs!K$37</f>
        <v>5382.2135157574776</v>
      </c>
      <c r="AP749">
        <f>AH749/'Totals and Drop Down Lists'!AD$6*Inputs!L$37</f>
        <v>9891.4771918124425</v>
      </c>
      <c r="AQ749">
        <f>IF(OR($D749="51",$D749="52",$D749="61"),(AA749/'Totals and Drop Down Lists'!W$4)*Inputs!E$38,0)</f>
        <v>0</v>
      </c>
      <c r="AR749">
        <f>IF(OR($D749="51",$D749="52",$D749="61"),(AB749/'Totals and Drop Down Lists'!X$4)*Inputs!F$38,0)</f>
        <v>0</v>
      </c>
      <c r="AS749">
        <f>IF(OR($D749="51",$D749="52",$D749="61"),(AC749/'Totals and Drop Down Lists'!Y$4)*Inputs!G$38,0)</f>
        <v>0</v>
      </c>
      <c r="AT749">
        <f>IF(OR($D749="51",$D749="52",$D749="61"),(AD749/'Totals and Drop Down Lists'!Z$4)*Inputs!H$38,0)</f>
        <v>0</v>
      </c>
      <c r="AU749">
        <f>IF(OR($D749="51",$D749="52",$D749="61"),(AE749/'Totals and Drop Down Lists'!AA$4)*Inputs!I$38,0)</f>
        <v>0</v>
      </c>
      <c r="AV749">
        <f>IF(OR($D749="51",$D749="52",$D749="61"),(AF749/'Totals and Drop Down Lists'!AB$4)*Inputs!J$38,0)</f>
        <v>0</v>
      </c>
      <c r="AW749">
        <f>IF(OR($D749="51",$D749="52",$D749="61"),(AG749/'Totals and Drop Down Lists'!AC$4)*Inputs!K$38,0)</f>
        <v>0</v>
      </c>
      <c r="AX749">
        <f>IF(OR($D749="51",$D749="52",$D749="61"),(AH749/'Totals and Drop Down Lists'!AD$4)*Inputs!L$38,0)</f>
        <v>0</v>
      </c>
      <c r="AY749">
        <f>IF(OR($D749="51",$D749="52",$D749="61"),0,(AA749/'Totals and Drop Down Lists'!W$5)*Inputs!E$39)</f>
        <v>0</v>
      </c>
      <c r="AZ749">
        <f>IF(OR($D749="51",$D749="52",$D749="61"),0,(AB749/'Totals and Drop Down Lists'!X$5)*Inputs!F$39)</f>
        <v>0</v>
      </c>
      <c r="BA749">
        <f>IF(OR($D749="51",$D749="52",$D749="61"),0,(AC749/'Totals and Drop Down Lists'!Y$5)*Inputs!G$39)</f>
        <v>0</v>
      </c>
      <c r="BB749">
        <f>IF(OR($D749="51",$D749="52",$D749="61"),0,(AD749/'Totals and Drop Down Lists'!Z$5)*Inputs!H$39)</f>
        <v>0</v>
      </c>
      <c r="BC749">
        <f>IF(OR($D749="51",$D749="52",$D749="61"),0,(AE749/'Totals and Drop Down Lists'!AA$5)*Inputs!I$39)</f>
        <v>0</v>
      </c>
      <c r="BD749">
        <f>IF(OR($D749="51",$D749="52",$D749="61"),0,(AF749/'Totals and Drop Down Lists'!AB$5)*Inputs!J$39)</f>
        <v>0</v>
      </c>
      <c r="BE749">
        <f>IF(OR($D749="51",$D749="52",$D749="61"),0,(AG749/'Totals and Drop Down Lists'!AC$5)*Inputs!K$39)</f>
        <v>0</v>
      </c>
      <c r="BF749">
        <f>IF(OR($D749="51",$D749="52",$D749="61"),0,(AH749/'Totals and Drop Down Lists'!AD$5)*Inputs!L$39)</f>
        <v>0</v>
      </c>
      <c r="BG749" s="10">
        <f t="shared" si="100"/>
        <v>46866.578036527644</v>
      </c>
    </row>
    <row r="750" spans="1:59" ht="28.8">
      <c r="A750" s="1" t="s">
        <v>7419</v>
      </c>
      <c r="B750" s="1" t="s">
        <v>1492</v>
      </c>
      <c r="C750" s="1" t="s">
        <v>1650</v>
      </c>
      <c r="D750" s="1" t="s">
        <v>25</v>
      </c>
      <c r="E750" s="1" t="s">
        <v>1651</v>
      </c>
      <c r="F750" s="2">
        <v>48203</v>
      </c>
      <c r="G750" s="2">
        <v>443</v>
      </c>
      <c r="H750" s="2">
        <v>10</v>
      </c>
      <c r="I750" s="2">
        <v>11617</v>
      </c>
      <c r="J750" s="2">
        <v>17632</v>
      </c>
      <c r="K750" s="2">
        <v>6044</v>
      </c>
      <c r="L750" s="2">
        <v>76</v>
      </c>
      <c r="M750" s="2">
        <v>10</v>
      </c>
      <c r="N750" s="2">
        <v>3</v>
      </c>
      <c r="O750" s="2">
        <v>182</v>
      </c>
      <c r="P750" s="2">
        <v>41</v>
      </c>
      <c r="Q750" s="2">
        <v>0</v>
      </c>
      <c r="R750" s="2">
        <v>1372</v>
      </c>
      <c r="S750" s="2">
        <v>3231500</v>
      </c>
      <c r="T750" s="2">
        <v>171277900</v>
      </c>
      <c r="U750" s="2">
        <v>585</v>
      </c>
      <c r="V750" s="2">
        <v>539</v>
      </c>
      <c r="W750" s="2">
        <v>225</v>
      </c>
      <c r="X750" s="2">
        <v>1939</v>
      </c>
      <c r="Y750" s="2">
        <v>160</v>
      </c>
      <c r="Z750" s="2">
        <v>918</v>
      </c>
      <c r="AA750" s="9">
        <f t="shared" si="101"/>
        <v>48203</v>
      </c>
      <c r="AB750" s="9">
        <f t="shared" si="102"/>
        <v>11164</v>
      </c>
      <c r="AC750" s="9">
        <f t="shared" si="103"/>
        <v>1684</v>
      </c>
      <c r="AD750" s="9">
        <f t="shared" si="104"/>
        <v>1372</v>
      </c>
      <c r="AE750" s="44">
        <f t="shared" si="105"/>
        <v>1.4469153370296115E-4</v>
      </c>
      <c r="AF750" s="9">
        <f t="shared" si="106"/>
        <v>1175</v>
      </c>
      <c r="AG750" s="9">
        <f t="shared" si="99"/>
        <v>1078</v>
      </c>
      <c r="AH750" s="44">
        <f t="shared" si="107"/>
        <v>1.3749684268372074E-4</v>
      </c>
      <c r="AI750">
        <f>AA750/'Totals and Drop Down Lists'!W$6*Inputs!E$37</f>
        <v>43726.889045844749</v>
      </c>
      <c r="AJ750">
        <f>AB750/'Totals and Drop Down Lists'!X$6*Inputs!F$37</f>
        <v>36733.882508298229</v>
      </c>
      <c r="AK750">
        <f>AC750/'Totals and Drop Down Lists'!Y$6*Inputs!G$37</f>
        <v>11101.496832155906</v>
      </c>
      <c r="AL750">
        <f>AD750/'Totals and Drop Down Lists'!Z$6*Inputs!H$37</f>
        <v>11000.011742431616</v>
      </c>
      <c r="AM750">
        <f>AE750/'Totals and Drop Down Lists'!AA$6*Inputs!I$37</f>
        <v>18012.555033042521</v>
      </c>
      <c r="AN750">
        <f>AF750/'Totals and Drop Down Lists'!AB$6*Inputs!J$37</f>
        <v>23449.114439905072</v>
      </c>
      <c r="AO750">
        <f>AG750/'Totals and Drop Down Lists'!AC$6*Inputs!K$37</f>
        <v>20076.215121060763</v>
      </c>
      <c r="AP750">
        <f>AH750/'Totals and Drop Down Lists'!AD$6*Inputs!L$37</f>
        <v>32357.119483387236</v>
      </c>
      <c r="AQ750">
        <f>IF(OR($D750="51",$D750="52",$D750="61"),(AA750/'Totals and Drop Down Lists'!W$4)*Inputs!E$38,0)</f>
        <v>0</v>
      </c>
      <c r="AR750">
        <f>IF(OR($D750="51",$D750="52",$D750="61"),(AB750/'Totals and Drop Down Lists'!X$4)*Inputs!F$38,0)</f>
        <v>0</v>
      </c>
      <c r="AS750">
        <f>IF(OR($D750="51",$D750="52",$D750="61"),(AC750/'Totals and Drop Down Lists'!Y$4)*Inputs!G$38,0)</f>
        <v>0</v>
      </c>
      <c r="AT750">
        <f>IF(OR($D750="51",$D750="52",$D750="61"),(AD750/'Totals and Drop Down Lists'!Z$4)*Inputs!H$38,0)</f>
        <v>0</v>
      </c>
      <c r="AU750">
        <f>IF(OR($D750="51",$D750="52",$D750="61"),(AE750/'Totals and Drop Down Lists'!AA$4)*Inputs!I$38,0)</f>
        <v>0</v>
      </c>
      <c r="AV750">
        <f>IF(OR($D750="51",$D750="52",$D750="61"),(AF750/'Totals and Drop Down Lists'!AB$4)*Inputs!J$38,0)</f>
        <v>0</v>
      </c>
      <c r="AW750">
        <f>IF(OR($D750="51",$D750="52",$D750="61"),(AG750/'Totals and Drop Down Lists'!AC$4)*Inputs!K$38,0)</f>
        <v>0</v>
      </c>
      <c r="AX750">
        <f>IF(OR($D750="51",$D750="52",$D750="61"),(AH750/'Totals and Drop Down Lists'!AD$4)*Inputs!L$38,0)</f>
        <v>0</v>
      </c>
      <c r="AY750">
        <f>IF(OR($D750="51",$D750="52",$D750="61"),0,(AA750/'Totals and Drop Down Lists'!W$5)*Inputs!E$39)</f>
        <v>0</v>
      </c>
      <c r="AZ750">
        <f>IF(OR($D750="51",$D750="52",$D750="61"),0,(AB750/'Totals and Drop Down Lists'!X$5)*Inputs!F$39)</f>
        <v>0</v>
      </c>
      <c r="BA750">
        <f>IF(OR($D750="51",$D750="52",$D750="61"),0,(AC750/'Totals and Drop Down Lists'!Y$5)*Inputs!G$39)</f>
        <v>0</v>
      </c>
      <c r="BB750">
        <f>IF(OR($D750="51",$D750="52",$D750="61"),0,(AD750/'Totals and Drop Down Lists'!Z$5)*Inputs!H$39)</f>
        <v>0</v>
      </c>
      <c r="BC750">
        <f>IF(OR($D750="51",$D750="52",$D750="61"),0,(AE750/'Totals and Drop Down Lists'!AA$5)*Inputs!I$39)</f>
        <v>0</v>
      </c>
      <c r="BD750">
        <f>IF(OR($D750="51",$D750="52",$D750="61"),0,(AF750/'Totals and Drop Down Lists'!AB$5)*Inputs!J$39)</f>
        <v>0</v>
      </c>
      <c r="BE750">
        <f>IF(OR($D750="51",$D750="52",$D750="61"),0,(AG750/'Totals and Drop Down Lists'!AC$5)*Inputs!K$39)</f>
        <v>0</v>
      </c>
      <c r="BF750">
        <f>IF(OR($D750="51",$D750="52",$D750="61"),0,(AH750/'Totals and Drop Down Lists'!AD$5)*Inputs!L$39)</f>
        <v>0</v>
      </c>
      <c r="BG750" s="10">
        <f t="shared" si="100"/>
        <v>196457.28420612609</v>
      </c>
    </row>
    <row r="751" spans="1:59" ht="28.8">
      <c r="A751" s="1" t="s">
        <v>7419</v>
      </c>
      <c r="B751" s="1" t="s">
        <v>1492</v>
      </c>
      <c r="C751" s="1" t="s">
        <v>80</v>
      </c>
      <c r="D751" s="1" t="s">
        <v>25</v>
      </c>
      <c r="E751" s="1" t="s">
        <v>1652</v>
      </c>
      <c r="F751" s="2">
        <v>28631</v>
      </c>
      <c r="G751" s="2">
        <v>292</v>
      </c>
      <c r="H751" s="2">
        <v>0</v>
      </c>
      <c r="I751" s="2">
        <v>3062</v>
      </c>
      <c r="J751" s="2">
        <v>9773</v>
      </c>
      <c r="K751" s="2">
        <v>2329</v>
      </c>
      <c r="L751" s="2">
        <v>5</v>
      </c>
      <c r="M751" s="2">
        <v>0</v>
      </c>
      <c r="N751" s="2">
        <v>0</v>
      </c>
      <c r="O751" s="2">
        <v>81</v>
      </c>
      <c r="P751" s="2">
        <v>4</v>
      </c>
      <c r="Q751" s="2">
        <v>0</v>
      </c>
      <c r="R751" s="2">
        <v>254</v>
      </c>
      <c r="S751" s="2">
        <v>2164400</v>
      </c>
      <c r="T751" s="2">
        <v>111085300</v>
      </c>
      <c r="U751" s="2">
        <v>101</v>
      </c>
      <c r="V751" s="2">
        <v>125</v>
      </c>
      <c r="W751" s="2">
        <v>25</v>
      </c>
      <c r="X751" s="2">
        <v>345</v>
      </c>
      <c r="Y751" s="2">
        <v>65</v>
      </c>
      <c r="Z751" s="2">
        <v>89</v>
      </c>
      <c r="AA751" s="9">
        <f t="shared" si="101"/>
        <v>28631</v>
      </c>
      <c r="AB751" s="9">
        <f t="shared" si="102"/>
        <v>2770</v>
      </c>
      <c r="AC751" s="9">
        <f t="shared" si="103"/>
        <v>344</v>
      </c>
      <c r="AD751" s="9">
        <f t="shared" si="104"/>
        <v>254</v>
      </c>
      <c r="AE751" s="44">
        <f t="shared" si="105"/>
        <v>3.8762061319020309E-5</v>
      </c>
      <c r="AF751" s="9">
        <f t="shared" si="106"/>
        <v>195</v>
      </c>
      <c r="AG751" s="9">
        <f t="shared" si="99"/>
        <v>154</v>
      </c>
      <c r="AH751" s="44">
        <f t="shared" si="107"/>
        <v>1.365568206608612E-5</v>
      </c>
      <c r="AI751">
        <f>AA751/'Totals and Drop Down Lists'!W$6*Inputs!E$37</f>
        <v>25972.336997107672</v>
      </c>
      <c r="AJ751">
        <f>AB751/'Totals and Drop Down Lists'!X$6*Inputs!F$37</f>
        <v>9114.3724962366614</v>
      </c>
      <c r="AK751">
        <f>AC751/'Totals and Drop Down Lists'!Y$6*Inputs!G$37</f>
        <v>2267.7641984926559</v>
      </c>
      <c r="AL751">
        <f>AD751/'Totals and Drop Down Lists'!Z$6*Inputs!H$37</f>
        <v>2036.4453225784478</v>
      </c>
      <c r="AM751">
        <f>AE751/'Totals and Drop Down Lists'!AA$6*Inputs!I$37</f>
        <v>4825.4638321573975</v>
      </c>
      <c r="AN751">
        <f>AF751/'Totals and Drop Down Lists'!AB$6*Inputs!J$37</f>
        <v>3891.555162367225</v>
      </c>
      <c r="AO751">
        <f>AG751/'Totals and Drop Down Lists'!AC$6*Inputs!K$37</f>
        <v>2868.0307315801092</v>
      </c>
      <c r="AP751">
        <f>AH751/'Totals and Drop Down Lists'!AD$6*Inputs!L$37</f>
        <v>3213.5904186242942</v>
      </c>
      <c r="AQ751">
        <f>IF(OR($D751="51",$D751="52",$D751="61"),(AA751/'Totals and Drop Down Lists'!W$4)*Inputs!E$38,0)</f>
        <v>0</v>
      </c>
      <c r="AR751">
        <f>IF(OR($D751="51",$D751="52",$D751="61"),(AB751/'Totals and Drop Down Lists'!X$4)*Inputs!F$38,0)</f>
        <v>0</v>
      </c>
      <c r="AS751">
        <f>IF(OR($D751="51",$D751="52",$D751="61"),(AC751/'Totals and Drop Down Lists'!Y$4)*Inputs!G$38,0)</f>
        <v>0</v>
      </c>
      <c r="AT751">
        <f>IF(OR($D751="51",$D751="52",$D751="61"),(AD751/'Totals and Drop Down Lists'!Z$4)*Inputs!H$38,0)</f>
        <v>0</v>
      </c>
      <c r="AU751">
        <f>IF(OR($D751="51",$D751="52",$D751="61"),(AE751/'Totals and Drop Down Lists'!AA$4)*Inputs!I$38,0)</f>
        <v>0</v>
      </c>
      <c r="AV751">
        <f>IF(OR($D751="51",$D751="52",$D751="61"),(AF751/'Totals and Drop Down Lists'!AB$4)*Inputs!J$38,0)</f>
        <v>0</v>
      </c>
      <c r="AW751">
        <f>IF(OR($D751="51",$D751="52",$D751="61"),(AG751/'Totals and Drop Down Lists'!AC$4)*Inputs!K$38,0)</f>
        <v>0</v>
      </c>
      <c r="AX751">
        <f>IF(OR($D751="51",$D751="52",$D751="61"),(AH751/'Totals and Drop Down Lists'!AD$4)*Inputs!L$38,0)</f>
        <v>0</v>
      </c>
      <c r="AY751">
        <f>IF(OR($D751="51",$D751="52",$D751="61"),0,(AA751/'Totals and Drop Down Lists'!W$5)*Inputs!E$39)</f>
        <v>0</v>
      </c>
      <c r="AZ751">
        <f>IF(OR($D751="51",$D751="52",$D751="61"),0,(AB751/'Totals and Drop Down Lists'!X$5)*Inputs!F$39)</f>
        <v>0</v>
      </c>
      <c r="BA751">
        <f>IF(OR($D751="51",$D751="52",$D751="61"),0,(AC751/'Totals and Drop Down Lists'!Y$5)*Inputs!G$39)</f>
        <v>0</v>
      </c>
      <c r="BB751">
        <f>IF(OR($D751="51",$D751="52",$D751="61"),0,(AD751/'Totals and Drop Down Lists'!Z$5)*Inputs!H$39)</f>
        <v>0</v>
      </c>
      <c r="BC751">
        <f>IF(OR($D751="51",$D751="52",$D751="61"),0,(AE751/'Totals and Drop Down Lists'!AA$5)*Inputs!I$39)</f>
        <v>0</v>
      </c>
      <c r="BD751">
        <f>IF(OR($D751="51",$D751="52",$D751="61"),0,(AF751/'Totals and Drop Down Lists'!AB$5)*Inputs!J$39)</f>
        <v>0</v>
      </c>
      <c r="BE751">
        <f>IF(OR($D751="51",$D751="52",$D751="61"),0,(AG751/'Totals and Drop Down Lists'!AC$5)*Inputs!K$39)</f>
        <v>0</v>
      </c>
      <c r="BF751">
        <f>IF(OR($D751="51",$D751="52",$D751="61"),0,(AH751/'Totals and Drop Down Lists'!AD$5)*Inputs!L$39)</f>
        <v>0</v>
      </c>
      <c r="BG751" s="10">
        <f t="shared" si="100"/>
        <v>54189.559159144454</v>
      </c>
    </row>
    <row r="752" spans="1:59" ht="28.8">
      <c r="A752" s="1" t="s">
        <v>7419</v>
      </c>
      <c r="B752" s="1" t="s">
        <v>1492</v>
      </c>
      <c r="C752" s="1" t="s">
        <v>1653</v>
      </c>
      <c r="D752" s="1" t="s">
        <v>58</v>
      </c>
      <c r="E752" s="1" t="s">
        <v>1654</v>
      </c>
      <c r="F752" s="2">
        <v>30656</v>
      </c>
      <c r="G752" s="2">
        <v>276</v>
      </c>
      <c r="H752" s="2">
        <v>25</v>
      </c>
      <c r="I752" s="2">
        <v>5842</v>
      </c>
      <c r="J752" s="2">
        <v>10321</v>
      </c>
      <c r="K752" s="2">
        <v>4921</v>
      </c>
      <c r="L752" s="2">
        <v>88</v>
      </c>
      <c r="M752" s="2">
        <v>0</v>
      </c>
      <c r="N752" s="2">
        <v>0</v>
      </c>
      <c r="O752" s="2">
        <v>76</v>
      </c>
      <c r="P752" s="2">
        <v>44</v>
      </c>
      <c r="Q752" s="2">
        <v>0</v>
      </c>
      <c r="R752" s="2">
        <v>212</v>
      </c>
      <c r="S752" s="2">
        <v>4606000</v>
      </c>
      <c r="T752" s="2">
        <v>189539300</v>
      </c>
      <c r="U752" s="2">
        <v>480</v>
      </c>
      <c r="V752" s="2">
        <v>39</v>
      </c>
      <c r="W752" s="2">
        <v>8</v>
      </c>
      <c r="X752" s="2">
        <v>745</v>
      </c>
      <c r="Y752" s="2">
        <v>48</v>
      </c>
      <c r="Z752" s="2">
        <v>443</v>
      </c>
      <c r="AA752" s="9">
        <f t="shared" si="101"/>
        <v>30656</v>
      </c>
      <c r="AB752" s="9">
        <f t="shared" si="102"/>
        <v>5541</v>
      </c>
      <c r="AC752" s="9">
        <f t="shared" si="103"/>
        <v>420</v>
      </c>
      <c r="AD752" s="9">
        <f t="shared" si="104"/>
        <v>212</v>
      </c>
      <c r="AE752" s="44">
        <f t="shared" si="105"/>
        <v>1.6386293823871553E-4</v>
      </c>
      <c r="AF752" s="9">
        <f t="shared" si="106"/>
        <v>698</v>
      </c>
      <c r="AG752" s="9">
        <f t="shared" si="99"/>
        <v>491</v>
      </c>
      <c r="AH752" s="44">
        <f t="shared" si="107"/>
        <v>8.7109228112790588E-5</v>
      </c>
      <c r="AI752">
        <f>AA752/'Totals and Drop Down Lists'!W$6*Inputs!E$37</f>
        <v>27809.296321586142</v>
      </c>
      <c r="AJ752">
        <f>AB752/'Totals and Drop Down Lists'!X$6*Inputs!F$37</f>
        <v>18232.035379656081</v>
      </c>
      <c r="AK752">
        <f>AC752/'Totals and Drop Down Lists'!Y$6*Inputs!G$37</f>
        <v>2768.7818702526606</v>
      </c>
      <c r="AL752">
        <f>AD752/'Totals and Drop Down Lists'!Z$6*Inputs!H$37</f>
        <v>1699.7102692387045</v>
      </c>
      <c r="AM752">
        <f>AE752/'Totals and Drop Down Lists'!AA$6*Inputs!I$37</f>
        <v>20399.190729156715</v>
      </c>
      <c r="AN752">
        <f>AF752/'Totals and Drop Down Lists'!AB$6*Inputs!J$37</f>
        <v>13929.771811960631</v>
      </c>
      <c r="AO752">
        <f>AG752/'Totals and Drop Down Lists'!AC$6*Inputs!K$37</f>
        <v>9144.175903933985</v>
      </c>
      <c r="AP752">
        <f>AH752/'Totals and Drop Down Lists'!AD$6*Inputs!L$37</f>
        <v>20499.406729176586</v>
      </c>
      <c r="AQ752">
        <f>IF(OR($D752="51",$D752="52",$D752="61"),(AA752/'Totals and Drop Down Lists'!W$4)*Inputs!E$38,0)</f>
        <v>0</v>
      </c>
      <c r="AR752">
        <f>IF(OR($D752="51",$D752="52",$D752="61"),(AB752/'Totals and Drop Down Lists'!X$4)*Inputs!F$38,0)</f>
        <v>0</v>
      </c>
      <c r="AS752">
        <f>IF(OR($D752="51",$D752="52",$D752="61"),(AC752/'Totals and Drop Down Lists'!Y$4)*Inputs!G$38,0)</f>
        <v>0</v>
      </c>
      <c r="AT752">
        <f>IF(OR($D752="51",$D752="52",$D752="61"),(AD752/'Totals and Drop Down Lists'!Z$4)*Inputs!H$38,0)</f>
        <v>0</v>
      </c>
      <c r="AU752">
        <f>IF(OR($D752="51",$D752="52",$D752="61"),(AE752/'Totals and Drop Down Lists'!AA$4)*Inputs!I$38,0)</f>
        <v>0</v>
      </c>
      <c r="AV752">
        <f>IF(OR($D752="51",$D752="52",$D752="61"),(AF752/'Totals and Drop Down Lists'!AB$4)*Inputs!J$38,0)</f>
        <v>0</v>
      </c>
      <c r="AW752">
        <f>IF(OR($D752="51",$D752="52",$D752="61"),(AG752/'Totals and Drop Down Lists'!AC$4)*Inputs!K$38,0)</f>
        <v>0</v>
      </c>
      <c r="AX752">
        <f>IF(OR($D752="51",$D752="52",$D752="61"),(AH752/'Totals and Drop Down Lists'!AD$4)*Inputs!L$38,0)</f>
        <v>0</v>
      </c>
      <c r="AY752">
        <f>IF(OR($D752="51",$D752="52",$D752="61"),0,(AA752/'Totals and Drop Down Lists'!W$5)*Inputs!E$39)</f>
        <v>0</v>
      </c>
      <c r="AZ752">
        <f>IF(OR($D752="51",$D752="52",$D752="61"),0,(AB752/'Totals and Drop Down Lists'!X$5)*Inputs!F$39)</f>
        <v>0</v>
      </c>
      <c r="BA752">
        <f>IF(OR($D752="51",$D752="52",$D752="61"),0,(AC752/'Totals and Drop Down Lists'!Y$5)*Inputs!G$39)</f>
        <v>0</v>
      </c>
      <c r="BB752">
        <f>IF(OR($D752="51",$D752="52",$D752="61"),0,(AD752/'Totals and Drop Down Lists'!Z$5)*Inputs!H$39)</f>
        <v>0</v>
      </c>
      <c r="BC752">
        <f>IF(OR($D752="51",$D752="52",$D752="61"),0,(AE752/'Totals and Drop Down Lists'!AA$5)*Inputs!I$39)</f>
        <v>0</v>
      </c>
      <c r="BD752">
        <f>IF(OR($D752="51",$D752="52",$D752="61"),0,(AF752/'Totals and Drop Down Lists'!AB$5)*Inputs!J$39)</f>
        <v>0</v>
      </c>
      <c r="BE752">
        <f>IF(OR($D752="51",$D752="52",$D752="61"),0,(AG752/'Totals and Drop Down Lists'!AC$5)*Inputs!K$39)</f>
        <v>0</v>
      </c>
      <c r="BF752">
        <f>IF(OR($D752="51",$D752="52",$D752="61"),0,(AH752/'Totals and Drop Down Lists'!AD$5)*Inputs!L$39)</f>
        <v>0</v>
      </c>
      <c r="BG752" s="10">
        <f t="shared" si="100"/>
        <v>114482.3690149615</v>
      </c>
    </row>
    <row r="753" spans="1:59" ht="28.8">
      <c r="A753" s="1" t="s">
        <v>7419</v>
      </c>
      <c r="B753" s="1" t="s">
        <v>1492</v>
      </c>
      <c r="C753" s="1" t="s">
        <v>652</v>
      </c>
      <c r="D753" s="1" t="s">
        <v>25</v>
      </c>
      <c r="E753" s="1" t="s">
        <v>1655</v>
      </c>
      <c r="F753" s="2">
        <v>7894</v>
      </c>
      <c r="G753" s="2">
        <v>107</v>
      </c>
      <c r="H753" s="2">
        <v>7</v>
      </c>
      <c r="I753" s="2">
        <v>2071</v>
      </c>
      <c r="J753" s="2">
        <v>3394</v>
      </c>
      <c r="K753" s="2">
        <v>723</v>
      </c>
      <c r="L753" s="2">
        <v>14</v>
      </c>
      <c r="M753" s="2">
        <v>7</v>
      </c>
      <c r="N753" s="2">
        <v>0</v>
      </c>
      <c r="O753" s="2">
        <v>19</v>
      </c>
      <c r="P753" s="2">
        <v>0</v>
      </c>
      <c r="Q753" s="2">
        <v>0</v>
      </c>
      <c r="R753" s="2">
        <v>317</v>
      </c>
      <c r="S753" s="2">
        <v>338700</v>
      </c>
      <c r="T753" s="2">
        <v>21522300</v>
      </c>
      <c r="U753" s="2">
        <v>52</v>
      </c>
      <c r="V753" s="2">
        <v>30</v>
      </c>
      <c r="W753" s="2">
        <v>10</v>
      </c>
      <c r="X753" s="2">
        <v>90</v>
      </c>
      <c r="Y753" s="2">
        <v>25</v>
      </c>
      <c r="Z753" s="2">
        <v>40</v>
      </c>
      <c r="AA753" s="9">
        <f t="shared" si="101"/>
        <v>7894</v>
      </c>
      <c r="AB753" s="9">
        <f t="shared" si="102"/>
        <v>1957</v>
      </c>
      <c r="AC753" s="9">
        <f t="shared" si="103"/>
        <v>357</v>
      </c>
      <c r="AD753" s="9">
        <f t="shared" si="104"/>
        <v>317</v>
      </c>
      <c r="AE753" s="44">
        <f t="shared" si="105"/>
        <v>1.0756241452329307E-5</v>
      </c>
      <c r="AF753" s="9">
        <f t="shared" si="106"/>
        <v>50</v>
      </c>
      <c r="AG753" s="9">
        <f t="shared" si="99"/>
        <v>65</v>
      </c>
      <c r="AH753" s="44">
        <f t="shared" si="107"/>
        <v>5.1521785152147716E-6</v>
      </c>
      <c r="AI753">
        <f>AA753/'Totals and Drop Down Lists'!W$6*Inputs!E$37</f>
        <v>7160.9663740410033</v>
      </c>
      <c r="AJ753">
        <f>AB753/'Totals and Drop Down Lists'!X$6*Inputs!F$37</f>
        <v>6439.287716655288</v>
      </c>
      <c r="AK753">
        <f>AC753/'Totals and Drop Down Lists'!Y$6*Inputs!G$37</f>
        <v>2353.4645897147616</v>
      </c>
      <c r="AL753">
        <f>AD753/'Totals and Drop Down Lists'!Z$6*Inputs!H$37</f>
        <v>2541.5479025880627</v>
      </c>
      <c r="AM753">
        <f>AE753/'Totals and Drop Down Lists'!AA$6*Inputs!I$37</f>
        <v>1339.0375106985941</v>
      </c>
      <c r="AN753">
        <f>AF753/'Totals and Drop Down Lists'!AB$6*Inputs!J$37</f>
        <v>997.83465701723719</v>
      </c>
      <c r="AO753">
        <f>AG753/'Totals and Drop Down Lists'!AC$6*Inputs!K$37</f>
        <v>1210.5324516409553</v>
      </c>
      <c r="AP753">
        <f>AH753/'Totals and Drop Down Lists'!AD$6*Inputs!L$37</f>
        <v>1212.4617013935476</v>
      </c>
      <c r="AQ753">
        <f>IF(OR($D753="51",$D753="52",$D753="61"),(AA753/'Totals and Drop Down Lists'!W$4)*Inputs!E$38,0)</f>
        <v>0</v>
      </c>
      <c r="AR753">
        <f>IF(OR($D753="51",$D753="52",$D753="61"),(AB753/'Totals and Drop Down Lists'!X$4)*Inputs!F$38,0)</f>
        <v>0</v>
      </c>
      <c r="AS753">
        <f>IF(OR($D753="51",$D753="52",$D753="61"),(AC753/'Totals and Drop Down Lists'!Y$4)*Inputs!G$38,0)</f>
        <v>0</v>
      </c>
      <c r="AT753">
        <f>IF(OR($D753="51",$D753="52",$D753="61"),(AD753/'Totals and Drop Down Lists'!Z$4)*Inputs!H$38,0)</f>
        <v>0</v>
      </c>
      <c r="AU753">
        <f>IF(OR($D753="51",$D753="52",$D753="61"),(AE753/'Totals and Drop Down Lists'!AA$4)*Inputs!I$38,0)</f>
        <v>0</v>
      </c>
      <c r="AV753">
        <f>IF(OR($D753="51",$D753="52",$D753="61"),(AF753/'Totals and Drop Down Lists'!AB$4)*Inputs!J$38,0)</f>
        <v>0</v>
      </c>
      <c r="AW753">
        <f>IF(OR($D753="51",$D753="52",$D753="61"),(AG753/'Totals and Drop Down Lists'!AC$4)*Inputs!K$38,0)</f>
        <v>0</v>
      </c>
      <c r="AX753">
        <f>IF(OR($D753="51",$D753="52",$D753="61"),(AH753/'Totals and Drop Down Lists'!AD$4)*Inputs!L$38,0)</f>
        <v>0</v>
      </c>
      <c r="AY753">
        <f>IF(OR($D753="51",$D753="52",$D753="61"),0,(AA753/'Totals and Drop Down Lists'!W$5)*Inputs!E$39)</f>
        <v>0</v>
      </c>
      <c r="AZ753">
        <f>IF(OR($D753="51",$D753="52",$D753="61"),0,(AB753/'Totals and Drop Down Lists'!X$5)*Inputs!F$39)</f>
        <v>0</v>
      </c>
      <c r="BA753">
        <f>IF(OR($D753="51",$D753="52",$D753="61"),0,(AC753/'Totals and Drop Down Lists'!Y$5)*Inputs!G$39)</f>
        <v>0</v>
      </c>
      <c r="BB753">
        <f>IF(OR($D753="51",$D753="52",$D753="61"),0,(AD753/'Totals and Drop Down Lists'!Z$5)*Inputs!H$39)</f>
        <v>0</v>
      </c>
      <c r="BC753">
        <f>IF(OR($D753="51",$D753="52",$D753="61"),0,(AE753/'Totals and Drop Down Lists'!AA$5)*Inputs!I$39)</f>
        <v>0</v>
      </c>
      <c r="BD753">
        <f>IF(OR($D753="51",$D753="52",$D753="61"),0,(AF753/'Totals and Drop Down Lists'!AB$5)*Inputs!J$39)</f>
        <v>0</v>
      </c>
      <c r="BE753">
        <f>IF(OR($D753="51",$D753="52",$D753="61"),0,(AG753/'Totals and Drop Down Lists'!AC$5)*Inputs!K$39)</f>
        <v>0</v>
      </c>
      <c r="BF753">
        <f>IF(OR($D753="51",$D753="52",$D753="61"),0,(AH753/'Totals and Drop Down Lists'!AD$5)*Inputs!L$39)</f>
        <v>0</v>
      </c>
      <c r="BG753" s="10">
        <f t="shared" si="100"/>
        <v>23255.132903749451</v>
      </c>
    </row>
    <row r="754" spans="1:59" ht="28.8">
      <c r="A754" s="1" t="s">
        <v>7419</v>
      </c>
      <c r="B754" s="1" t="s">
        <v>1492</v>
      </c>
      <c r="C754" s="1" t="s">
        <v>1656</v>
      </c>
      <c r="D754" s="1" t="s">
        <v>25</v>
      </c>
      <c r="E754" s="1" t="s">
        <v>1657</v>
      </c>
      <c r="F754" s="2">
        <v>15285</v>
      </c>
      <c r="G754" s="2">
        <v>173</v>
      </c>
      <c r="H754" s="2">
        <v>0</v>
      </c>
      <c r="I754" s="2">
        <v>2895</v>
      </c>
      <c r="J754" s="2">
        <v>4841</v>
      </c>
      <c r="K754" s="2">
        <v>1832</v>
      </c>
      <c r="L754" s="2">
        <v>90</v>
      </c>
      <c r="M754" s="2">
        <v>19</v>
      </c>
      <c r="N754" s="2">
        <v>0</v>
      </c>
      <c r="O754" s="2">
        <v>58</v>
      </c>
      <c r="P754" s="2">
        <v>7</v>
      </c>
      <c r="Q754" s="2">
        <v>0</v>
      </c>
      <c r="R754" s="2">
        <v>68</v>
      </c>
      <c r="S754" s="2">
        <v>1346700</v>
      </c>
      <c r="T754" s="2">
        <v>63772100</v>
      </c>
      <c r="U754" s="2">
        <v>373</v>
      </c>
      <c r="V754" s="2">
        <v>120</v>
      </c>
      <c r="W754" s="2">
        <v>0</v>
      </c>
      <c r="X754" s="2">
        <v>400</v>
      </c>
      <c r="Y754" s="2">
        <v>45</v>
      </c>
      <c r="Z754" s="2">
        <v>225</v>
      </c>
      <c r="AA754" s="9">
        <f t="shared" si="101"/>
        <v>15285</v>
      </c>
      <c r="AB754" s="9">
        <f t="shared" si="102"/>
        <v>2722</v>
      </c>
      <c r="AC754" s="9">
        <f t="shared" si="103"/>
        <v>242</v>
      </c>
      <c r="AD754" s="9">
        <f t="shared" si="104"/>
        <v>68</v>
      </c>
      <c r="AE754" s="44">
        <f t="shared" si="105"/>
        <v>4.8418534678147084E-5</v>
      </c>
      <c r="AF754" s="9">
        <f t="shared" si="106"/>
        <v>280</v>
      </c>
      <c r="AG754" s="9">
        <f t="shared" si="99"/>
        <v>270</v>
      </c>
      <c r="AH754" s="44">
        <f t="shared" si="107"/>
        <v>3.801939810506171E-5</v>
      </c>
      <c r="AI754">
        <f>AA754/'Totals and Drop Down Lists'!W$6*Inputs!E$37</f>
        <v>13865.641123285628</v>
      </c>
      <c r="AJ754">
        <f>AB754/'Totals and Drop Down Lists'!X$6*Inputs!F$37</f>
        <v>8956.4339114643299</v>
      </c>
      <c r="AK754">
        <f>AC754/'Totals and Drop Down Lists'!Y$6*Inputs!G$37</f>
        <v>1595.3457442884378</v>
      </c>
      <c r="AL754">
        <f>AD754/'Totals and Drop Down Lists'!Z$6*Inputs!H$37</f>
        <v>545.19008635958437</v>
      </c>
      <c r="AM754">
        <f>AE754/'Totals and Drop Down Lists'!AA$6*Inputs!I$37</f>
        <v>6027.5919273883092</v>
      </c>
      <c r="AN754">
        <f>AF754/'Totals and Drop Down Lists'!AB$6*Inputs!J$37</f>
        <v>5587.8740792965273</v>
      </c>
      <c r="AO754">
        <f>AG754/'Totals and Drop Down Lists'!AC$6*Inputs!K$37</f>
        <v>5028.3655683547368</v>
      </c>
      <c r="AP754">
        <f>AH754/'Totals and Drop Down Lists'!AD$6*Inputs!L$37</f>
        <v>8947.1014981902572</v>
      </c>
      <c r="AQ754">
        <f>IF(OR($D754="51",$D754="52",$D754="61"),(AA754/'Totals and Drop Down Lists'!W$4)*Inputs!E$38,0)</f>
        <v>0</v>
      </c>
      <c r="AR754">
        <f>IF(OR($D754="51",$D754="52",$D754="61"),(AB754/'Totals and Drop Down Lists'!X$4)*Inputs!F$38,0)</f>
        <v>0</v>
      </c>
      <c r="AS754">
        <f>IF(OR($D754="51",$D754="52",$D754="61"),(AC754/'Totals and Drop Down Lists'!Y$4)*Inputs!G$38,0)</f>
        <v>0</v>
      </c>
      <c r="AT754">
        <f>IF(OR($D754="51",$D754="52",$D754="61"),(AD754/'Totals and Drop Down Lists'!Z$4)*Inputs!H$38,0)</f>
        <v>0</v>
      </c>
      <c r="AU754">
        <f>IF(OR($D754="51",$D754="52",$D754="61"),(AE754/'Totals and Drop Down Lists'!AA$4)*Inputs!I$38,0)</f>
        <v>0</v>
      </c>
      <c r="AV754">
        <f>IF(OR($D754="51",$D754="52",$D754="61"),(AF754/'Totals and Drop Down Lists'!AB$4)*Inputs!J$38,0)</f>
        <v>0</v>
      </c>
      <c r="AW754">
        <f>IF(OR($D754="51",$D754="52",$D754="61"),(AG754/'Totals and Drop Down Lists'!AC$4)*Inputs!K$38,0)</f>
        <v>0</v>
      </c>
      <c r="AX754">
        <f>IF(OR($D754="51",$D754="52",$D754="61"),(AH754/'Totals and Drop Down Lists'!AD$4)*Inputs!L$38,0)</f>
        <v>0</v>
      </c>
      <c r="AY754">
        <f>IF(OR($D754="51",$D754="52",$D754="61"),0,(AA754/'Totals and Drop Down Lists'!W$5)*Inputs!E$39)</f>
        <v>0</v>
      </c>
      <c r="AZ754">
        <f>IF(OR($D754="51",$D754="52",$D754="61"),0,(AB754/'Totals and Drop Down Lists'!X$5)*Inputs!F$39)</f>
        <v>0</v>
      </c>
      <c r="BA754">
        <f>IF(OR($D754="51",$D754="52",$D754="61"),0,(AC754/'Totals and Drop Down Lists'!Y$5)*Inputs!G$39)</f>
        <v>0</v>
      </c>
      <c r="BB754">
        <f>IF(OR($D754="51",$D754="52",$D754="61"),0,(AD754/'Totals and Drop Down Lists'!Z$5)*Inputs!H$39)</f>
        <v>0</v>
      </c>
      <c r="BC754">
        <f>IF(OR($D754="51",$D754="52",$D754="61"),0,(AE754/'Totals and Drop Down Lists'!AA$5)*Inputs!I$39)</f>
        <v>0</v>
      </c>
      <c r="BD754">
        <f>IF(OR($D754="51",$D754="52",$D754="61"),0,(AF754/'Totals and Drop Down Lists'!AB$5)*Inputs!J$39)</f>
        <v>0</v>
      </c>
      <c r="BE754">
        <f>IF(OR($D754="51",$D754="52",$D754="61"),0,(AG754/'Totals and Drop Down Lists'!AC$5)*Inputs!K$39)</f>
        <v>0</v>
      </c>
      <c r="BF754">
        <f>IF(OR($D754="51",$D754="52",$D754="61"),0,(AH754/'Totals and Drop Down Lists'!AD$5)*Inputs!L$39)</f>
        <v>0</v>
      </c>
      <c r="BG754" s="10">
        <f t="shared" si="100"/>
        <v>50553.543938627801</v>
      </c>
    </row>
    <row r="755" spans="1:59" ht="28.8">
      <c r="A755" s="1" t="s">
        <v>7419</v>
      </c>
      <c r="B755" s="1" t="s">
        <v>1492</v>
      </c>
      <c r="C755" s="1" t="s">
        <v>1658</v>
      </c>
      <c r="D755" s="1" t="s">
        <v>58</v>
      </c>
      <c r="E755" s="1" t="s">
        <v>1659</v>
      </c>
      <c r="F755" s="2">
        <v>55527</v>
      </c>
      <c r="G755" s="2">
        <v>833</v>
      </c>
      <c r="H755" s="2">
        <v>101</v>
      </c>
      <c r="I755" s="2">
        <v>8412</v>
      </c>
      <c r="J755" s="2">
        <v>18717</v>
      </c>
      <c r="K755" s="2">
        <v>5622</v>
      </c>
      <c r="L755" s="2">
        <v>151</v>
      </c>
      <c r="M755" s="2">
        <v>0</v>
      </c>
      <c r="N755" s="2">
        <v>39</v>
      </c>
      <c r="O755" s="2">
        <v>171</v>
      </c>
      <c r="P755" s="2">
        <v>24</v>
      </c>
      <c r="Q755" s="2">
        <v>0</v>
      </c>
      <c r="R755" s="2">
        <v>573</v>
      </c>
      <c r="S755" s="2">
        <v>4235500</v>
      </c>
      <c r="T755" s="2">
        <v>204377200</v>
      </c>
      <c r="U755" s="2">
        <v>386</v>
      </c>
      <c r="V755" s="2">
        <v>124</v>
      </c>
      <c r="W755" s="2">
        <v>24</v>
      </c>
      <c r="X755" s="2">
        <v>795</v>
      </c>
      <c r="Y755" s="2">
        <v>14</v>
      </c>
      <c r="Z755" s="2">
        <v>590</v>
      </c>
      <c r="AA755" s="9">
        <f t="shared" si="101"/>
        <v>55527</v>
      </c>
      <c r="AB755" s="9">
        <f t="shared" si="102"/>
        <v>7478</v>
      </c>
      <c r="AC755" s="9">
        <f t="shared" si="103"/>
        <v>958</v>
      </c>
      <c r="AD755" s="9">
        <f t="shared" si="104"/>
        <v>573</v>
      </c>
      <c r="AE755" s="44">
        <f t="shared" si="105"/>
        <v>1.1793459721753215E-4</v>
      </c>
      <c r="AF755" s="9">
        <f t="shared" si="106"/>
        <v>647</v>
      </c>
      <c r="AG755" s="9">
        <f t="shared" si="99"/>
        <v>604</v>
      </c>
      <c r="AH755" s="44">
        <f t="shared" si="107"/>
        <v>6.750603898062526E-5</v>
      </c>
      <c r="AI755">
        <f>AA755/'Totals and Drop Down Lists'!W$6*Inputs!E$37</f>
        <v>50370.785387810334</v>
      </c>
      <c r="AJ755">
        <f>AB755/'Totals and Drop Down Lists'!X$6*Inputs!F$37</f>
        <v>24605.515352656228</v>
      </c>
      <c r="AK755">
        <f>AC755/'Totals and Drop Down Lists'!Y$6*Inputs!G$37</f>
        <v>6315.4595992905934</v>
      </c>
      <c r="AL755">
        <f>AD755/'Totals and Drop Down Lists'!Z$6*Inputs!H$37</f>
        <v>4594.0282277064989</v>
      </c>
      <c r="AM755">
        <f>AE755/'Totals and Drop Down Lists'!AA$6*Inputs!I$37</f>
        <v>14681.601392390432</v>
      </c>
      <c r="AN755">
        <f>AF755/'Totals and Drop Down Lists'!AB$6*Inputs!J$37</f>
        <v>12911.980461803048</v>
      </c>
      <c r="AO755">
        <f>AG755/'Totals and Drop Down Lists'!AC$6*Inputs!K$37</f>
        <v>11248.640012171338</v>
      </c>
      <c r="AP755">
        <f>AH755/'Totals and Drop Down Lists'!AD$6*Inputs!L$37</f>
        <v>15886.190013619151</v>
      </c>
      <c r="AQ755">
        <f>IF(OR($D755="51",$D755="52",$D755="61"),(AA755/'Totals and Drop Down Lists'!W$4)*Inputs!E$38,0)</f>
        <v>0</v>
      </c>
      <c r="AR755">
        <f>IF(OR($D755="51",$D755="52",$D755="61"),(AB755/'Totals and Drop Down Lists'!X$4)*Inputs!F$38,0)</f>
        <v>0</v>
      </c>
      <c r="AS755">
        <f>IF(OR($D755="51",$D755="52",$D755="61"),(AC755/'Totals and Drop Down Lists'!Y$4)*Inputs!G$38,0)</f>
        <v>0</v>
      </c>
      <c r="AT755">
        <f>IF(OR($D755="51",$D755="52",$D755="61"),(AD755/'Totals and Drop Down Lists'!Z$4)*Inputs!H$38,0)</f>
        <v>0</v>
      </c>
      <c r="AU755">
        <f>IF(OR($D755="51",$D755="52",$D755="61"),(AE755/'Totals and Drop Down Lists'!AA$4)*Inputs!I$38,0)</f>
        <v>0</v>
      </c>
      <c r="AV755">
        <f>IF(OR($D755="51",$D755="52",$D755="61"),(AF755/'Totals and Drop Down Lists'!AB$4)*Inputs!J$38,0)</f>
        <v>0</v>
      </c>
      <c r="AW755">
        <f>IF(OR($D755="51",$D755="52",$D755="61"),(AG755/'Totals and Drop Down Lists'!AC$4)*Inputs!K$38,0)</f>
        <v>0</v>
      </c>
      <c r="AX755">
        <f>IF(OR($D755="51",$D755="52",$D755="61"),(AH755/'Totals and Drop Down Lists'!AD$4)*Inputs!L$38,0)</f>
        <v>0</v>
      </c>
      <c r="AY755">
        <f>IF(OR($D755="51",$D755="52",$D755="61"),0,(AA755/'Totals and Drop Down Lists'!W$5)*Inputs!E$39)</f>
        <v>0</v>
      </c>
      <c r="AZ755">
        <f>IF(OR($D755="51",$D755="52",$D755="61"),0,(AB755/'Totals and Drop Down Lists'!X$5)*Inputs!F$39)</f>
        <v>0</v>
      </c>
      <c r="BA755">
        <f>IF(OR($D755="51",$D755="52",$D755="61"),0,(AC755/'Totals and Drop Down Lists'!Y$5)*Inputs!G$39)</f>
        <v>0</v>
      </c>
      <c r="BB755">
        <f>IF(OR($D755="51",$D755="52",$D755="61"),0,(AD755/'Totals and Drop Down Lists'!Z$5)*Inputs!H$39)</f>
        <v>0</v>
      </c>
      <c r="BC755">
        <f>IF(OR($D755="51",$D755="52",$D755="61"),0,(AE755/'Totals and Drop Down Lists'!AA$5)*Inputs!I$39)</f>
        <v>0</v>
      </c>
      <c r="BD755">
        <f>IF(OR($D755="51",$D755="52",$D755="61"),0,(AF755/'Totals and Drop Down Lists'!AB$5)*Inputs!J$39)</f>
        <v>0</v>
      </c>
      <c r="BE755">
        <f>IF(OR($D755="51",$D755="52",$D755="61"),0,(AG755/'Totals and Drop Down Lists'!AC$5)*Inputs!K$39)</f>
        <v>0</v>
      </c>
      <c r="BF755">
        <f>IF(OR($D755="51",$D755="52",$D755="61"),0,(AH755/'Totals and Drop Down Lists'!AD$5)*Inputs!L$39)</f>
        <v>0</v>
      </c>
      <c r="BG755" s="10">
        <f t="shared" si="100"/>
        <v>140614.20044744763</v>
      </c>
    </row>
    <row r="756" spans="1:59" ht="28.8">
      <c r="A756" s="1" t="s">
        <v>7419</v>
      </c>
      <c r="B756" s="1" t="s">
        <v>1492</v>
      </c>
      <c r="C756" s="1" t="s">
        <v>1660</v>
      </c>
      <c r="D756" s="1" t="s">
        <v>25</v>
      </c>
      <c r="E756" s="1" t="s">
        <v>1661</v>
      </c>
      <c r="F756" s="2">
        <v>30428</v>
      </c>
      <c r="G756" s="2">
        <v>977</v>
      </c>
      <c r="H756" s="2">
        <v>270</v>
      </c>
      <c r="I756" s="2">
        <v>5228</v>
      </c>
      <c r="J756" s="2">
        <v>10999</v>
      </c>
      <c r="K756" s="2">
        <v>3503</v>
      </c>
      <c r="L756" s="2">
        <v>32</v>
      </c>
      <c r="M756" s="2">
        <v>0</v>
      </c>
      <c r="N756" s="2">
        <v>0</v>
      </c>
      <c r="O756" s="2">
        <v>92</v>
      </c>
      <c r="P756" s="2">
        <v>0</v>
      </c>
      <c r="Q756" s="2">
        <v>0</v>
      </c>
      <c r="R756" s="2">
        <v>233</v>
      </c>
      <c r="S756" s="2">
        <v>2788300</v>
      </c>
      <c r="T756" s="2">
        <v>114553900</v>
      </c>
      <c r="U756" s="2">
        <v>214</v>
      </c>
      <c r="V756" s="2">
        <v>300</v>
      </c>
      <c r="W756" s="2">
        <v>0</v>
      </c>
      <c r="X756" s="2">
        <v>885</v>
      </c>
      <c r="Y756" s="2">
        <v>115</v>
      </c>
      <c r="Z756" s="2">
        <v>480</v>
      </c>
      <c r="AA756" s="9">
        <f t="shared" si="101"/>
        <v>30428</v>
      </c>
      <c r="AB756" s="9">
        <f t="shared" si="102"/>
        <v>3981</v>
      </c>
      <c r="AC756" s="9">
        <f t="shared" si="103"/>
        <v>357</v>
      </c>
      <c r="AD756" s="9">
        <f t="shared" si="104"/>
        <v>233</v>
      </c>
      <c r="AE756" s="44">
        <f t="shared" si="105"/>
        <v>7.7915319976071371E-5</v>
      </c>
      <c r="AF756" s="9">
        <f t="shared" si="106"/>
        <v>585</v>
      </c>
      <c r="AG756" s="9">
        <f t="shared" si="99"/>
        <v>595</v>
      </c>
      <c r="AH756" s="44">
        <f t="shared" si="107"/>
        <v>7.0510693687060228E-5</v>
      </c>
      <c r="AI756">
        <f>AA756/'Totals and Drop Down Lists'!W$6*Inputs!E$37</f>
        <v>27602.468308755972</v>
      </c>
      <c r="AJ756">
        <f>AB756/'Totals and Drop Down Lists'!X$6*Inputs!F$37</f>
        <v>13099.031374555288</v>
      </c>
      <c r="AK756">
        <f>AC756/'Totals and Drop Down Lists'!Y$6*Inputs!G$37</f>
        <v>2353.4645897147616</v>
      </c>
      <c r="AL756">
        <f>AD756/'Totals and Drop Down Lists'!Z$6*Inputs!H$37</f>
        <v>1868.077795908576</v>
      </c>
      <c r="AM756">
        <f>AE756/'Totals and Drop Down Lists'!AA$6*Inputs!I$37</f>
        <v>9699.62756678818</v>
      </c>
      <c r="AN756">
        <f>AF756/'Totals and Drop Down Lists'!AB$6*Inputs!J$37</f>
        <v>11674.665487101673</v>
      </c>
      <c r="AO756">
        <f>AG756/'Totals and Drop Down Lists'!AC$6*Inputs!K$37</f>
        <v>11081.027826559513</v>
      </c>
      <c r="AP756">
        <f>AH756/'Totals and Drop Down Lists'!AD$6*Inputs!L$37</f>
        <v>16593.275132410381</v>
      </c>
      <c r="AQ756">
        <f>IF(OR($D756="51",$D756="52",$D756="61"),(AA756/'Totals and Drop Down Lists'!W$4)*Inputs!E$38,0)</f>
        <v>0</v>
      </c>
      <c r="AR756">
        <f>IF(OR($D756="51",$D756="52",$D756="61"),(AB756/'Totals and Drop Down Lists'!X$4)*Inputs!F$38,0)</f>
        <v>0</v>
      </c>
      <c r="AS756">
        <f>IF(OR($D756="51",$D756="52",$D756="61"),(AC756/'Totals and Drop Down Lists'!Y$4)*Inputs!G$38,0)</f>
        <v>0</v>
      </c>
      <c r="AT756">
        <f>IF(OR($D756="51",$D756="52",$D756="61"),(AD756/'Totals and Drop Down Lists'!Z$4)*Inputs!H$38,0)</f>
        <v>0</v>
      </c>
      <c r="AU756">
        <f>IF(OR($D756="51",$D756="52",$D756="61"),(AE756/'Totals and Drop Down Lists'!AA$4)*Inputs!I$38,0)</f>
        <v>0</v>
      </c>
      <c r="AV756">
        <f>IF(OR($D756="51",$D756="52",$D756="61"),(AF756/'Totals and Drop Down Lists'!AB$4)*Inputs!J$38,0)</f>
        <v>0</v>
      </c>
      <c r="AW756">
        <f>IF(OR($D756="51",$D756="52",$D756="61"),(AG756/'Totals and Drop Down Lists'!AC$4)*Inputs!K$38,0)</f>
        <v>0</v>
      </c>
      <c r="AX756">
        <f>IF(OR($D756="51",$D756="52",$D756="61"),(AH756/'Totals and Drop Down Lists'!AD$4)*Inputs!L$38,0)</f>
        <v>0</v>
      </c>
      <c r="AY756">
        <f>IF(OR($D756="51",$D756="52",$D756="61"),0,(AA756/'Totals and Drop Down Lists'!W$5)*Inputs!E$39)</f>
        <v>0</v>
      </c>
      <c r="AZ756">
        <f>IF(OR($D756="51",$D756="52",$D756="61"),0,(AB756/'Totals and Drop Down Lists'!X$5)*Inputs!F$39)</f>
        <v>0</v>
      </c>
      <c r="BA756">
        <f>IF(OR($D756="51",$D756="52",$D756="61"),0,(AC756/'Totals and Drop Down Lists'!Y$5)*Inputs!G$39)</f>
        <v>0</v>
      </c>
      <c r="BB756">
        <f>IF(OR($D756="51",$D756="52",$D756="61"),0,(AD756/'Totals and Drop Down Lists'!Z$5)*Inputs!H$39)</f>
        <v>0</v>
      </c>
      <c r="BC756">
        <f>IF(OR($D756="51",$D756="52",$D756="61"),0,(AE756/'Totals and Drop Down Lists'!AA$5)*Inputs!I$39)</f>
        <v>0</v>
      </c>
      <c r="BD756">
        <f>IF(OR($D756="51",$D756="52",$D756="61"),0,(AF756/'Totals and Drop Down Lists'!AB$5)*Inputs!J$39)</f>
        <v>0</v>
      </c>
      <c r="BE756">
        <f>IF(OR($D756="51",$D756="52",$D756="61"),0,(AG756/'Totals and Drop Down Lists'!AC$5)*Inputs!K$39)</f>
        <v>0</v>
      </c>
      <c r="BF756">
        <f>IF(OR($D756="51",$D756="52",$D756="61"),0,(AH756/'Totals and Drop Down Lists'!AD$5)*Inputs!L$39)</f>
        <v>0</v>
      </c>
      <c r="BG756" s="10">
        <f t="shared" si="100"/>
        <v>93971.638081794343</v>
      </c>
    </row>
    <row r="757" spans="1:59" ht="28.8">
      <c r="A757" s="1" t="s">
        <v>7419</v>
      </c>
      <c r="B757" s="1" t="s">
        <v>1492</v>
      </c>
      <c r="C757" s="1" t="s">
        <v>1662</v>
      </c>
      <c r="D757" s="1" t="s">
        <v>25</v>
      </c>
      <c r="E757" s="1" t="s">
        <v>1663</v>
      </c>
      <c r="F757" s="2">
        <v>21697</v>
      </c>
      <c r="G757" s="2">
        <v>90</v>
      </c>
      <c r="H757" s="2">
        <v>0</v>
      </c>
      <c r="I757" s="2">
        <v>4724</v>
      </c>
      <c r="J757" s="2">
        <v>8143</v>
      </c>
      <c r="K757" s="2">
        <v>2770</v>
      </c>
      <c r="L757" s="2">
        <v>29</v>
      </c>
      <c r="M757" s="2">
        <v>15</v>
      </c>
      <c r="N757" s="2">
        <v>0</v>
      </c>
      <c r="O757" s="2">
        <v>78</v>
      </c>
      <c r="P757" s="2">
        <v>0</v>
      </c>
      <c r="Q757" s="2">
        <v>39</v>
      </c>
      <c r="R757" s="2">
        <v>576</v>
      </c>
      <c r="S757" s="2">
        <v>1469000</v>
      </c>
      <c r="T757" s="2">
        <v>77632100</v>
      </c>
      <c r="U757" s="2">
        <v>308</v>
      </c>
      <c r="V757" s="2">
        <v>329</v>
      </c>
      <c r="W757" s="2">
        <v>75</v>
      </c>
      <c r="X757" s="2">
        <v>835</v>
      </c>
      <c r="Y757" s="2">
        <v>159</v>
      </c>
      <c r="Z757" s="2">
        <v>470</v>
      </c>
      <c r="AA757" s="9">
        <f t="shared" si="101"/>
        <v>21697</v>
      </c>
      <c r="AB757" s="9">
        <f t="shared" si="102"/>
        <v>4634</v>
      </c>
      <c r="AC757" s="9">
        <f t="shared" si="103"/>
        <v>737</v>
      </c>
      <c r="AD757" s="9">
        <f t="shared" si="104"/>
        <v>576</v>
      </c>
      <c r="AE757" s="44">
        <f t="shared" si="105"/>
        <v>6.5806817650885665E-5</v>
      </c>
      <c r="AF757" s="9">
        <f t="shared" si="106"/>
        <v>431</v>
      </c>
      <c r="AG757" s="9">
        <f t="shared" si="99"/>
        <v>629</v>
      </c>
      <c r="AH757" s="44">
        <f t="shared" si="107"/>
        <v>7.961539717953758E-5</v>
      </c>
      <c r="AI757">
        <f>AA757/'Totals and Drop Down Lists'!W$6*Inputs!E$37</f>
        <v>19682.225413930537</v>
      </c>
      <c r="AJ757">
        <f>AB757/'Totals and Drop Down Lists'!X$6*Inputs!F$37</f>
        <v>15247.654204895556</v>
      </c>
      <c r="AK757">
        <f>AC757/'Totals and Drop Down Lists'!Y$6*Inputs!G$37</f>
        <v>4858.5529485147881</v>
      </c>
      <c r="AL757">
        <f>AD757/'Totals and Drop Down Lists'!Z$6*Inputs!H$37</f>
        <v>4618.0807315164802</v>
      </c>
      <c r="AM757">
        <f>AE757/'Totals and Drop Down Lists'!AA$6*Inputs!I$37</f>
        <v>8192.2479785126052</v>
      </c>
      <c r="AN757">
        <f>AF757/'Totals and Drop Down Lists'!AB$6*Inputs!J$37</f>
        <v>8601.3347434885836</v>
      </c>
      <c r="AO757">
        <f>AG757/'Totals and Drop Down Lists'!AC$6*Inputs!K$37</f>
        <v>11714.229416648628</v>
      </c>
      <c r="AP757">
        <f>AH757/'Totals and Drop Down Lists'!AD$6*Inputs!L$37</f>
        <v>18735.884177219981</v>
      </c>
      <c r="AQ757">
        <f>IF(OR($D757="51",$D757="52",$D757="61"),(AA757/'Totals and Drop Down Lists'!W$4)*Inputs!E$38,0)</f>
        <v>0</v>
      </c>
      <c r="AR757">
        <f>IF(OR($D757="51",$D757="52",$D757="61"),(AB757/'Totals and Drop Down Lists'!X$4)*Inputs!F$38,0)</f>
        <v>0</v>
      </c>
      <c r="AS757">
        <f>IF(OR($D757="51",$D757="52",$D757="61"),(AC757/'Totals and Drop Down Lists'!Y$4)*Inputs!G$38,0)</f>
        <v>0</v>
      </c>
      <c r="AT757">
        <f>IF(OR($D757="51",$D757="52",$D757="61"),(AD757/'Totals and Drop Down Lists'!Z$4)*Inputs!H$38,0)</f>
        <v>0</v>
      </c>
      <c r="AU757">
        <f>IF(OR($D757="51",$D757="52",$D757="61"),(AE757/'Totals and Drop Down Lists'!AA$4)*Inputs!I$38,0)</f>
        <v>0</v>
      </c>
      <c r="AV757">
        <f>IF(OR($D757="51",$D757="52",$D757="61"),(AF757/'Totals and Drop Down Lists'!AB$4)*Inputs!J$38,0)</f>
        <v>0</v>
      </c>
      <c r="AW757">
        <f>IF(OR($D757="51",$D757="52",$D757="61"),(AG757/'Totals and Drop Down Lists'!AC$4)*Inputs!K$38,0)</f>
        <v>0</v>
      </c>
      <c r="AX757">
        <f>IF(OR($D757="51",$D757="52",$D757="61"),(AH757/'Totals and Drop Down Lists'!AD$4)*Inputs!L$38,0)</f>
        <v>0</v>
      </c>
      <c r="AY757">
        <f>IF(OR($D757="51",$D757="52",$D757="61"),0,(AA757/'Totals and Drop Down Lists'!W$5)*Inputs!E$39)</f>
        <v>0</v>
      </c>
      <c r="AZ757">
        <f>IF(OR($D757="51",$D757="52",$D757="61"),0,(AB757/'Totals and Drop Down Lists'!X$5)*Inputs!F$39)</f>
        <v>0</v>
      </c>
      <c r="BA757">
        <f>IF(OR($D757="51",$D757="52",$D757="61"),0,(AC757/'Totals and Drop Down Lists'!Y$5)*Inputs!G$39)</f>
        <v>0</v>
      </c>
      <c r="BB757">
        <f>IF(OR($D757="51",$D757="52",$D757="61"),0,(AD757/'Totals and Drop Down Lists'!Z$5)*Inputs!H$39)</f>
        <v>0</v>
      </c>
      <c r="BC757">
        <f>IF(OR($D757="51",$D757="52",$D757="61"),0,(AE757/'Totals and Drop Down Lists'!AA$5)*Inputs!I$39)</f>
        <v>0</v>
      </c>
      <c r="BD757">
        <f>IF(OR($D757="51",$D757="52",$D757="61"),0,(AF757/'Totals and Drop Down Lists'!AB$5)*Inputs!J$39)</f>
        <v>0</v>
      </c>
      <c r="BE757">
        <f>IF(OR($D757="51",$D757="52",$D757="61"),0,(AG757/'Totals and Drop Down Lists'!AC$5)*Inputs!K$39)</f>
        <v>0</v>
      </c>
      <c r="BF757">
        <f>IF(OR($D757="51",$D757="52",$D757="61"),0,(AH757/'Totals and Drop Down Lists'!AD$5)*Inputs!L$39)</f>
        <v>0</v>
      </c>
      <c r="BG757" s="10">
        <f t="shared" si="100"/>
        <v>91650.209614727151</v>
      </c>
    </row>
    <row r="758" spans="1:59" ht="28.8">
      <c r="A758" s="1" t="s">
        <v>7419</v>
      </c>
      <c r="B758" s="1" t="s">
        <v>1492</v>
      </c>
      <c r="C758" s="1" t="s">
        <v>1664</v>
      </c>
      <c r="D758" s="1" t="s">
        <v>25</v>
      </c>
      <c r="E758" s="1" t="s">
        <v>1665</v>
      </c>
      <c r="F758" s="2">
        <v>14142</v>
      </c>
      <c r="G758" s="2">
        <v>148</v>
      </c>
      <c r="H758" s="2">
        <v>0</v>
      </c>
      <c r="I758" s="2">
        <v>2084</v>
      </c>
      <c r="J758" s="2">
        <v>4993</v>
      </c>
      <c r="K758" s="2">
        <v>922</v>
      </c>
      <c r="L758" s="2">
        <v>29</v>
      </c>
      <c r="M758" s="2">
        <v>0</v>
      </c>
      <c r="N758" s="2">
        <v>0</v>
      </c>
      <c r="O758" s="2">
        <v>27</v>
      </c>
      <c r="P758" s="2">
        <v>0</v>
      </c>
      <c r="Q758" s="2">
        <v>0</v>
      </c>
      <c r="R758" s="2">
        <v>378</v>
      </c>
      <c r="S758" s="2">
        <v>451800</v>
      </c>
      <c r="T758" s="2">
        <v>31952800</v>
      </c>
      <c r="U758" s="2">
        <v>133</v>
      </c>
      <c r="V758" s="2">
        <v>80</v>
      </c>
      <c r="W758" s="2">
        <v>35</v>
      </c>
      <c r="X758" s="2">
        <v>210</v>
      </c>
      <c r="Y758" s="2">
        <v>20</v>
      </c>
      <c r="Z758" s="2">
        <v>120</v>
      </c>
      <c r="AA758" s="9">
        <f t="shared" si="101"/>
        <v>14142</v>
      </c>
      <c r="AB758" s="9">
        <f t="shared" si="102"/>
        <v>1936</v>
      </c>
      <c r="AC758" s="9">
        <f t="shared" si="103"/>
        <v>434</v>
      </c>
      <c r="AD758" s="9">
        <f t="shared" si="104"/>
        <v>378</v>
      </c>
      <c r="AE758" s="44">
        <f t="shared" si="105"/>
        <v>1.189038897218145E-5</v>
      </c>
      <c r="AF758" s="9">
        <f t="shared" si="106"/>
        <v>95</v>
      </c>
      <c r="AG758" s="9">
        <f t="shared" si="99"/>
        <v>140</v>
      </c>
      <c r="AH758" s="44">
        <f t="shared" si="107"/>
        <v>9.6194109144562113E-6</v>
      </c>
      <c r="AI758">
        <f>AA758/'Totals and Drop Down Lists'!W$6*Inputs!E$37</f>
        <v>12828.779637913336</v>
      </c>
      <c r="AJ758">
        <f>AB758/'Totals and Drop Down Lists'!X$6*Inputs!F$37</f>
        <v>6370.189585817393</v>
      </c>
      <c r="AK758">
        <f>AC758/'Totals and Drop Down Lists'!Y$6*Inputs!G$37</f>
        <v>2861.0745992610828</v>
      </c>
      <c r="AL758">
        <f>AD758/'Totals and Drop Down Lists'!Z$6*Inputs!H$37</f>
        <v>3030.6154800576901</v>
      </c>
      <c r="AM758">
        <f>AE758/'Totals and Drop Down Lists'!AA$6*Inputs!I$37</f>
        <v>1480.226798655581</v>
      </c>
      <c r="AN758">
        <f>AF758/'Totals and Drop Down Lists'!AB$6*Inputs!J$37</f>
        <v>1895.8858483327504</v>
      </c>
      <c r="AO758">
        <f>AG758/'Totals and Drop Down Lists'!AC$6*Inputs!K$37</f>
        <v>2607.3006650728266</v>
      </c>
      <c r="AP758">
        <f>AH758/'Totals and Drop Down Lists'!AD$6*Inputs!L$37</f>
        <v>2263.7350956111145</v>
      </c>
      <c r="AQ758">
        <f>IF(OR($D758="51",$D758="52",$D758="61"),(AA758/'Totals and Drop Down Lists'!W$4)*Inputs!E$38,0)</f>
        <v>0</v>
      </c>
      <c r="AR758">
        <f>IF(OR($D758="51",$D758="52",$D758="61"),(AB758/'Totals and Drop Down Lists'!X$4)*Inputs!F$38,0)</f>
        <v>0</v>
      </c>
      <c r="AS758">
        <f>IF(OR($D758="51",$D758="52",$D758="61"),(AC758/'Totals and Drop Down Lists'!Y$4)*Inputs!G$38,0)</f>
        <v>0</v>
      </c>
      <c r="AT758">
        <f>IF(OR($D758="51",$D758="52",$D758="61"),(AD758/'Totals and Drop Down Lists'!Z$4)*Inputs!H$38,0)</f>
        <v>0</v>
      </c>
      <c r="AU758">
        <f>IF(OR($D758="51",$D758="52",$D758="61"),(AE758/'Totals and Drop Down Lists'!AA$4)*Inputs!I$38,0)</f>
        <v>0</v>
      </c>
      <c r="AV758">
        <f>IF(OR($D758="51",$D758="52",$D758="61"),(AF758/'Totals and Drop Down Lists'!AB$4)*Inputs!J$38,0)</f>
        <v>0</v>
      </c>
      <c r="AW758">
        <f>IF(OR($D758="51",$D758="52",$D758="61"),(AG758/'Totals and Drop Down Lists'!AC$4)*Inputs!K$38,0)</f>
        <v>0</v>
      </c>
      <c r="AX758">
        <f>IF(OR($D758="51",$D758="52",$D758="61"),(AH758/'Totals and Drop Down Lists'!AD$4)*Inputs!L$38,0)</f>
        <v>0</v>
      </c>
      <c r="AY758">
        <f>IF(OR($D758="51",$D758="52",$D758="61"),0,(AA758/'Totals and Drop Down Lists'!W$5)*Inputs!E$39)</f>
        <v>0</v>
      </c>
      <c r="AZ758">
        <f>IF(OR($D758="51",$D758="52",$D758="61"),0,(AB758/'Totals and Drop Down Lists'!X$5)*Inputs!F$39)</f>
        <v>0</v>
      </c>
      <c r="BA758">
        <f>IF(OR($D758="51",$D758="52",$D758="61"),0,(AC758/'Totals and Drop Down Lists'!Y$5)*Inputs!G$39)</f>
        <v>0</v>
      </c>
      <c r="BB758">
        <f>IF(OR($D758="51",$D758="52",$D758="61"),0,(AD758/'Totals and Drop Down Lists'!Z$5)*Inputs!H$39)</f>
        <v>0</v>
      </c>
      <c r="BC758">
        <f>IF(OR($D758="51",$D758="52",$D758="61"),0,(AE758/'Totals and Drop Down Lists'!AA$5)*Inputs!I$39)</f>
        <v>0</v>
      </c>
      <c r="BD758">
        <f>IF(OR($D758="51",$D758="52",$D758="61"),0,(AF758/'Totals and Drop Down Lists'!AB$5)*Inputs!J$39)</f>
        <v>0</v>
      </c>
      <c r="BE758">
        <f>IF(OR($D758="51",$D758="52",$D758="61"),0,(AG758/'Totals and Drop Down Lists'!AC$5)*Inputs!K$39)</f>
        <v>0</v>
      </c>
      <c r="BF758">
        <f>IF(OR($D758="51",$D758="52",$D758="61"),0,(AH758/'Totals and Drop Down Lists'!AD$5)*Inputs!L$39)</f>
        <v>0</v>
      </c>
      <c r="BG758" s="10">
        <f t="shared" si="100"/>
        <v>33337.807710721776</v>
      </c>
    </row>
    <row r="759" spans="1:59" ht="28.8">
      <c r="A759" s="1" t="s">
        <v>7419</v>
      </c>
      <c r="B759" s="1" t="s">
        <v>1492</v>
      </c>
      <c r="C759" s="1" t="s">
        <v>82</v>
      </c>
      <c r="D759" s="1" t="s">
        <v>25</v>
      </c>
      <c r="E759" s="1" t="s">
        <v>1666</v>
      </c>
      <c r="F759" s="2">
        <v>14455</v>
      </c>
      <c r="G759" s="2">
        <v>217</v>
      </c>
      <c r="H759" s="2">
        <v>3</v>
      </c>
      <c r="I759" s="2">
        <v>3791</v>
      </c>
      <c r="J759" s="2">
        <v>4887</v>
      </c>
      <c r="K759" s="2">
        <v>1635</v>
      </c>
      <c r="L759" s="2">
        <v>21</v>
      </c>
      <c r="M759" s="2">
        <v>4</v>
      </c>
      <c r="N759" s="2">
        <v>0</v>
      </c>
      <c r="O759" s="2">
        <v>85</v>
      </c>
      <c r="P759" s="2">
        <v>6</v>
      </c>
      <c r="Q759" s="2">
        <v>0</v>
      </c>
      <c r="R759" s="2">
        <v>572</v>
      </c>
      <c r="S759" s="2">
        <v>645700</v>
      </c>
      <c r="T759" s="2">
        <v>40815200</v>
      </c>
      <c r="U759" s="2">
        <v>149</v>
      </c>
      <c r="V759" s="2">
        <v>189</v>
      </c>
      <c r="W759" s="2">
        <v>40</v>
      </c>
      <c r="X759" s="2">
        <v>510</v>
      </c>
      <c r="Y759" s="2">
        <v>44</v>
      </c>
      <c r="Z759" s="2">
        <v>208</v>
      </c>
      <c r="AA759" s="9">
        <f t="shared" si="101"/>
        <v>14455</v>
      </c>
      <c r="AB759" s="9">
        <f t="shared" si="102"/>
        <v>3571</v>
      </c>
      <c r="AC759" s="9">
        <f t="shared" si="103"/>
        <v>688</v>
      </c>
      <c r="AD759" s="9">
        <f t="shared" si="104"/>
        <v>572</v>
      </c>
      <c r="AE759" s="44">
        <f t="shared" si="105"/>
        <v>3.8202251634098593E-5</v>
      </c>
      <c r="AF759" s="9">
        <f t="shared" si="106"/>
        <v>281</v>
      </c>
      <c r="AG759" s="9">
        <f t="shared" si="99"/>
        <v>252</v>
      </c>
      <c r="AH759" s="44">
        <f t="shared" si="107"/>
        <v>3.1370904818080466E-5</v>
      </c>
      <c r="AI759">
        <f>AA759/'Totals and Drop Down Lists'!W$6*Inputs!E$37</f>
        <v>13112.714585351241</v>
      </c>
      <c r="AJ759">
        <f>AB759/'Totals and Drop Down Lists'!X$6*Inputs!F$37</f>
        <v>11749.972629624952</v>
      </c>
      <c r="AK759">
        <f>AC759/'Totals and Drop Down Lists'!Y$6*Inputs!G$37</f>
        <v>4535.5283969853117</v>
      </c>
      <c r="AL759">
        <f>AD759/'Totals and Drop Down Lists'!Z$6*Inputs!H$37</f>
        <v>4586.0107264365042</v>
      </c>
      <c r="AM759">
        <f>AE759/'Totals and Drop Down Lists'!AA$6*Inputs!I$37</f>
        <v>4755.7734881571505</v>
      </c>
      <c r="AN759">
        <f>AF759/'Totals and Drop Down Lists'!AB$6*Inputs!J$37</f>
        <v>5607.8307724368724</v>
      </c>
      <c r="AO759">
        <f>AG759/'Totals and Drop Down Lists'!AC$6*Inputs!K$37</f>
        <v>4693.1411971310881</v>
      </c>
      <c r="AP759">
        <f>AH759/'Totals and Drop Down Lists'!AD$6*Inputs!L$37</f>
        <v>7382.5121776471142</v>
      </c>
      <c r="AQ759">
        <f>IF(OR($D759="51",$D759="52",$D759="61"),(AA759/'Totals and Drop Down Lists'!W$4)*Inputs!E$38,0)</f>
        <v>0</v>
      </c>
      <c r="AR759">
        <f>IF(OR($D759="51",$D759="52",$D759="61"),(AB759/'Totals and Drop Down Lists'!X$4)*Inputs!F$38,0)</f>
        <v>0</v>
      </c>
      <c r="AS759">
        <f>IF(OR($D759="51",$D759="52",$D759="61"),(AC759/'Totals and Drop Down Lists'!Y$4)*Inputs!G$38,0)</f>
        <v>0</v>
      </c>
      <c r="AT759">
        <f>IF(OR($D759="51",$D759="52",$D759="61"),(AD759/'Totals and Drop Down Lists'!Z$4)*Inputs!H$38,0)</f>
        <v>0</v>
      </c>
      <c r="AU759">
        <f>IF(OR($D759="51",$D759="52",$D759="61"),(AE759/'Totals and Drop Down Lists'!AA$4)*Inputs!I$38,0)</f>
        <v>0</v>
      </c>
      <c r="AV759">
        <f>IF(OR($D759="51",$D759="52",$D759="61"),(AF759/'Totals and Drop Down Lists'!AB$4)*Inputs!J$38,0)</f>
        <v>0</v>
      </c>
      <c r="AW759">
        <f>IF(OR($D759="51",$D759="52",$D759="61"),(AG759/'Totals and Drop Down Lists'!AC$4)*Inputs!K$38,0)</f>
        <v>0</v>
      </c>
      <c r="AX759">
        <f>IF(OR($D759="51",$D759="52",$D759="61"),(AH759/'Totals and Drop Down Lists'!AD$4)*Inputs!L$38,0)</f>
        <v>0</v>
      </c>
      <c r="AY759">
        <f>IF(OR($D759="51",$D759="52",$D759="61"),0,(AA759/'Totals and Drop Down Lists'!W$5)*Inputs!E$39)</f>
        <v>0</v>
      </c>
      <c r="AZ759">
        <f>IF(OR($D759="51",$D759="52",$D759="61"),0,(AB759/'Totals and Drop Down Lists'!X$5)*Inputs!F$39)</f>
        <v>0</v>
      </c>
      <c r="BA759">
        <f>IF(OR($D759="51",$D759="52",$D759="61"),0,(AC759/'Totals and Drop Down Lists'!Y$5)*Inputs!G$39)</f>
        <v>0</v>
      </c>
      <c r="BB759">
        <f>IF(OR($D759="51",$D759="52",$D759="61"),0,(AD759/'Totals and Drop Down Lists'!Z$5)*Inputs!H$39)</f>
        <v>0</v>
      </c>
      <c r="BC759">
        <f>IF(OR($D759="51",$D759="52",$D759="61"),0,(AE759/'Totals and Drop Down Lists'!AA$5)*Inputs!I$39)</f>
        <v>0</v>
      </c>
      <c r="BD759">
        <f>IF(OR($D759="51",$D759="52",$D759="61"),0,(AF759/'Totals and Drop Down Lists'!AB$5)*Inputs!J$39)</f>
        <v>0</v>
      </c>
      <c r="BE759">
        <f>IF(OR($D759="51",$D759="52",$D759="61"),0,(AG759/'Totals and Drop Down Lists'!AC$5)*Inputs!K$39)</f>
        <v>0</v>
      </c>
      <c r="BF759">
        <f>IF(OR($D759="51",$D759="52",$D759="61"),0,(AH759/'Totals and Drop Down Lists'!AD$5)*Inputs!L$39)</f>
        <v>0</v>
      </c>
      <c r="BG759" s="10">
        <f t="shared" si="100"/>
        <v>56423.483973770235</v>
      </c>
    </row>
    <row r="760" spans="1:59" ht="28.8">
      <c r="A760" s="1" t="s">
        <v>7419</v>
      </c>
      <c r="B760" s="1" t="s">
        <v>1492</v>
      </c>
      <c r="C760" s="1" t="s">
        <v>527</v>
      </c>
      <c r="D760" s="1" t="s">
        <v>25</v>
      </c>
      <c r="E760" s="1" t="s">
        <v>1667</v>
      </c>
      <c r="F760" s="2">
        <v>28044</v>
      </c>
      <c r="G760" s="2">
        <v>201</v>
      </c>
      <c r="H760" s="2">
        <v>2</v>
      </c>
      <c r="I760" s="2">
        <v>4980</v>
      </c>
      <c r="J760" s="2">
        <v>9732</v>
      </c>
      <c r="K760" s="2">
        <v>2595</v>
      </c>
      <c r="L760" s="2">
        <v>141</v>
      </c>
      <c r="M760" s="2">
        <v>14</v>
      </c>
      <c r="N760" s="2">
        <v>0</v>
      </c>
      <c r="O760" s="2">
        <v>91</v>
      </c>
      <c r="P760" s="2">
        <v>15</v>
      </c>
      <c r="Q760" s="2">
        <v>0</v>
      </c>
      <c r="R760" s="2">
        <v>942</v>
      </c>
      <c r="S760" s="2">
        <v>1499500</v>
      </c>
      <c r="T760" s="2">
        <v>86894100</v>
      </c>
      <c r="U760" s="2">
        <v>303</v>
      </c>
      <c r="V760" s="2">
        <v>197</v>
      </c>
      <c r="W760" s="2">
        <v>60</v>
      </c>
      <c r="X760" s="2">
        <v>493</v>
      </c>
      <c r="Y760" s="2">
        <v>99</v>
      </c>
      <c r="Z760" s="2">
        <v>167</v>
      </c>
      <c r="AA760" s="9">
        <f t="shared" si="101"/>
        <v>28044</v>
      </c>
      <c r="AB760" s="9">
        <f t="shared" si="102"/>
        <v>4777</v>
      </c>
      <c r="AC760" s="9">
        <f t="shared" si="103"/>
        <v>1203</v>
      </c>
      <c r="AD760" s="9">
        <f t="shared" si="104"/>
        <v>942</v>
      </c>
      <c r="AE760" s="44">
        <f t="shared" si="105"/>
        <v>4.8324615817103928E-5</v>
      </c>
      <c r="AF760" s="9">
        <f t="shared" si="106"/>
        <v>236</v>
      </c>
      <c r="AG760" s="9">
        <f t="shared" si="99"/>
        <v>266</v>
      </c>
      <c r="AH760" s="44">
        <f t="shared" si="107"/>
        <v>2.6391737616944932E-5</v>
      </c>
      <c r="AI760">
        <f>AA760/'Totals and Drop Down Lists'!W$6*Inputs!E$37</f>
        <v>25439.845578110704</v>
      </c>
      <c r="AJ760">
        <f>AB760/'Totals and Drop Down Lists'!X$6*Inputs!F$37</f>
        <v>15718.179572029796</v>
      </c>
      <c r="AK760">
        <f>AC760/'Totals and Drop Down Lists'!Y$6*Inputs!G$37</f>
        <v>7930.5823569379791</v>
      </c>
      <c r="AL760">
        <f>AD760/'Totals and Drop Down Lists'!Z$6*Inputs!H$37</f>
        <v>7552.4861963342437</v>
      </c>
      <c r="AM760">
        <f>AE760/'Totals and Drop Down Lists'!AA$6*Inputs!I$37</f>
        <v>6015.9000293906456</v>
      </c>
      <c r="AN760">
        <f>AF760/'Totals and Drop Down Lists'!AB$6*Inputs!J$37</f>
        <v>4709.7795811213591</v>
      </c>
      <c r="AO760">
        <f>AG760/'Totals and Drop Down Lists'!AC$6*Inputs!K$37</f>
        <v>4953.8712636383707</v>
      </c>
      <c r="AP760">
        <f>AH760/'Totals and Drop Down Lists'!AD$6*Inputs!L$37</f>
        <v>6210.765213060411</v>
      </c>
      <c r="AQ760">
        <f>IF(OR($D760="51",$D760="52",$D760="61"),(AA760/'Totals and Drop Down Lists'!W$4)*Inputs!E$38,0)</f>
        <v>0</v>
      </c>
      <c r="AR760">
        <f>IF(OR($D760="51",$D760="52",$D760="61"),(AB760/'Totals and Drop Down Lists'!X$4)*Inputs!F$38,0)</f>
        <v>0</v>
      </c>
      <c r="AS760">
        <f>IF(OR($D760="51",$D760="52",$D760="61"),(AC760/'Totals and Drop Down Lists'!Y$4)*Inputs!G$38,0)</f>
        <v>0</v>
      </c>
      <c r="AT760">
        <f>IF(OR($D760="51",$D760="52",$D760="61"),(AD760/'Totals and Drop Down Lists'!Z$4)*Inputs!H$38,0)</f>
        <v>0</v>
      </c>
      <c r="AU760">
        <f>IF(OR($D760="51",$D760="52",$D760="61"),(AE760/'Totals and Drop Down Lists'!AA$4)*Inputs!I$38,0)</f>
        <v>0</v>
      </c>
      <c r="AV760">
        <f>IF(OR($D760="51",$D760="52",$D760="61"),(AF760/'Totals and Drop Down Lists'!AB$4)*Inputs!J$38,0)</f>
        <v>0</v>
      </c>
      <c r="AW760">
        <f>IF(OR($D760="51",$D760="52",$D760="61"),(AG760/'Totals and Drop Down Lists'!AC$4)*Inputs!K$38,0)</f>
        <v>0</v>
      </c>
      <c r="AX760">
        <f>IF(OR($D760="51",$D760="52",$D760="61"),(AH760/'Totals and Drop Down Lists'!AD$4)*Inputs!L$38,0)</f>
        <v>0</v>
      </c>
      <c r="AY760">
        <f>IF(OR($D760="51",$D760="52",$D760="61"),0,(AA760/'Totals and Drop Down Lists'!W$5)*Inputs!E$39)</f>
        <v>0</v>
      </c>
      <c r="AZ760">
        <f>IF(OR($D760="51",$D760="52",$D760="61"),0,(AB760/'Totals and Drop Down Lists'!X$5)*Inputs!F$39)</f>
        <v>0</v>
      </c>
      <c r="BA760">
        <f>IF(OR($D760="51",$D760="52",$D760="61"),0,(AC760/'Totals and Drop Down Lists'!Y$5)*Inputs!G$39)</f>
        <v>0</v>
      </c>
      <c r="BB760">
        <f>IF(OR($D760="51",$D760="52",$D760="61"),0,(AD760/'Totals and Drop Down Lists'!Z$5)*Inputs!H$39)</f>
        <v>0</v>
      </c>
      <c r="BC760">
        <f>IF(OR($D760="51",$D760="52",$D760="61"),0,(AE760/'Totals and Drop Down Lists'!AA$5)*Inputs!I$39)</f>
        <v>0</v>
      </c>
      <c r="BD760">
        <f>IF(OR($D760="51",$D760="52",$D760="61"),0,(AF760/'Totals and Drop Down Lists'!AB$5)*Inputs!J$39)</f>
        <v>0</v>
      </c>
      <c r="BE760">
        <f>IF(OR($D760="51",$D760="52",$D760="61"),0,(AG760/'Totals and Drop Down Lists'!AC$5)*Inputs!K$39)</f>
        <v>0</v>
      </c>
      <c r="BF760">
        <f>IF(OR($D760="51",$D760="52",$D760="61"),0,(AH760/'Totals and Drop Down Lists'!AD$5)*Inputs!L$39)</f>
        <v>0</v>
      </c>
      <c r="BG760" s="10">
        <f t="shared" si="100"/>
        <v>78531.409790623511</v>
      </c>
    </row>
    <row r="761" spans="1:59" ht="28.8">
      <c r="A761" s="1" t="s">
        <v>7419</v>
      </c>
      <c r="B761" s="1" t="s">
        <v>1492</v>
      </c>
      <c r="C761" s="1" t="s">
        <v>753</v>
      </c>
      <c r="D761" s="1" t="s">
        <v>25</v>
      </c>
      <c r="E761" s="1" t="s">
        <v>1668</v>
      </c>
      <c r="F761" s="2">
        <v>8673</v>
      </c>
      <c r="G761" s="2">
        <v>58</v>
      </c>
      <c r="H761" s="2">
        <v>0</v>
      </c>
      <c r="I761" s="2">
        <v>1758</v>
      </c>
      <c r="J761" s="2">
        <v>3000</v>
      </c>
      <c r="K761" s="2">
        <v>847</v>
      </c>
      <c r="L761" s="2">
        <v>28</v>
      </c>
      <c r="M761" s="2">
        <v>15</v>
      </c>
      <c r="N761" s="2">
        <v>0</v>
      </c>
      <c r="O761" s="2">
        <v>56</v>
      </c>
      <c r="P761" s="2">
        <v>0</v>
      </c>
      <c r="Q761" s="2">
        <v>0</v>
      </c>
      <c r="R761" s="2">
        <v>395</v>
      </c>
      <c r="S761" s="2">
        <v>373300</v>
      </c>
      <c r="T761" s="2">
        <v>24921100</v>
      </c>
      <c r="U761" s="2">
        <v>66</v>
      </c>
      <c r="V761" s="2">
        <v>190</v>
      </c>
      <c r="W761" s="2">
        <v>40</v>
      </c>
      <c r="X761" s="2">
        <v>325</v>
      </c>
      <c r="Y761" s="2">
        <v>75</v>
      </c>
      <c r="Z761" s="2">
        <v>150</v>
      </c>
      <c r="AA761" s="9">
        <f t="shared" si="101"/>
        <v>8673</v>
      </c>
      <c r="AB761" s="9">
        <f t="shared" si="102"/>
        <v>1700</v>
      </c>
      <c r="AC761" s="9">
        <f t="shared" si="103"/>
        <v>494</v>
      </c>
      <c r="AD761" s="9">
        <f t="shared" si="104"/>
        <v>395</v>
      </c>
      <c r="AE761" s="44">
        <f t="shared" si="105"/>
        <v>1.67009567706578E-5</v>
      </c>
      <c r="AF761" s="9">
        <f t="shared" si="106"/>
        <v>95</v>
      </c>
      <c r="AG761" s="9">
        <f t="shared" si="99"/>
        <v>225</v>
      </c>
      <c r="AH761" s="44">
        <f t="shared" si="107"/>
        <v>2.3637185312641525E-5</v>
      </c>
      <c r="AI761">
        <f>AA761/'Totals and Drop Down Lists'!W$6*Inputs!E$37</f>
        <v>7867.6287512107447</v>
      </c>
      <c r="AJ761">
        <f>AB761/'Totals and Drop Down Lists'!X$6*Inputs!F$37</f>
        <v>5593.65821068676</v>
      </c>
      <c r="AK761">
        <f>AC761/'Totals and Drop Down Lists'!Y$6*Inputs!G$37</f>
        <v>3256.6148664400343</v>
      </c>
      <c r="AL761">
        <f>AD761/'Totals and Drop Down Lists'!Z$6*Inputs!H$37</f>
        <v>3166.913001647586</v>
      </c>
      <c r="AM761">
        <f>AE761/'Totals and Drop Down Lists'!AA$6*Inputs!I$37</f>
        <v>2079.091258742952</v>
      </c>
      <c r="AN761">
        <f>AF761/'Totals and Drop Down Lists'!AB$6*Inputs!J$37</f>
        <v>1895.8858483327504</v>
      </c>
      <c r="AO761">
        <f>AG761/'Totals and Drop Down Lists'!AC$6*Inputs!K$37</f>
        <v>4190.3046402956143</v>
      </c>
      <c r="AP761">
        <f>AH761/'Totals and Drop Down Lists'!AD$6*Inputs!L$37</f>
        <v>5562.5366698159223</v>
      </c>
      <c r="AQ761">
        <f>IF(OR($D761="51",$D761="52",$D761="61"),(AA761/'Totals and Drop Down Lists'!W$4)*Inputs!E$38,0)</f>
        <v>0</v>
      </c>
      <c r="AR761">
        <f>IF(OR($D761="51",$D761="52",$D761="61"),(AB761/'Totals and Drop Down Lists'!X$4)*Inputs!F$38,0)</f>
        <v>0</v>
      </c>
      <c r="AS761">
        <f>IF(OR($D761="51",$D761="52",$D761="61"),(AC761/'Totals and Drop Down Lists'!Y$4)*Inputs!G$38,0)</f>
        <v>0</v>
      </c>
      <c r="AT761">
        <f>IF(OR($D761="51",$D761="52",$D761="61"),(AD761/'Totals and Drop Down Lists'!Z$4)*Inputs!H$38,0)</f>
        <v>0</v>
      </c>
      <c r="AU761">
        <f>IF(OR($D761="51",$D761="52",$D761="61"),(AE761/'Totals and Drop Down Lists'!AA$4)*Inputs!I$38,0)</f>
        <v>0</v>
      </c>
      <c r="AV761">
        <f>IF(OR($D761="51",$D761="52",$D761="61"),(AF761/'Totals and Drop Down Lists'!AB$4)*Inputs!J$38,0)</f>
        <v>0</v>
      </c>
      <c r="AW761">
        <f>IF(OR($D761="51",$D761="52",$D761="61"),(AG761/'Totals and Drop Down Lists'!AC$4)*Inputs!K$38,0)</f>
        <v>0</v>
      </c>
      <c r="AX761">
        <f>IF(OR($D761="51",$D761="52",$D761="61"),(AH761/'Totals and Drop Down Lists'!AD$4)*Inputs!L$38,0)</f>
        <v>0</v>
      </c>
      <c r="AY761">
        <f>IF(OR($D761="51",$D761="52",$D761="61"),0,(AA761/'Totals and Drop Down Lists'!W$5)*Inputs!E$39)</f>
        <v>0</v>
      </c>
      <c r="AZ761">
        <f>IF(OR($D761="51",$D761="52",$D761="61"),0,(AB761/'Totals and Drop Down Lists'!X$5)*Inputs!F$39)</f>
        <v>0</v>
      </c>
      <c r="BA761">
        <f>IF(OR($D761="51",$D761="52",$D761="61"),0,(AC761/'Totals and Drop Down Lists'!Y$5)*Inputs!G$39)</f>
        <v>0</v>
      </c>
      <c r="BB761">
        <f>IF(OR($D761="51",$D761="52",$D761="61"),0,(AD761/'Totals and Drop Down Lists'!Z$5)*Inputs!H$39)</f>
        <v>0</v>
      </c>
      <c r="BC761">
        <f>IF(OR($D761="51",$D761="52",$D761="61"),0,(AE761/'Totals and Drop Down Lists'!AA$5)*Inputs!I$39)</f>
        <v>0</v>
      </c>
      <c r="BD761">
        <f>IF(OR($D761="51",$D761="52",$D761="61"),0,(AF761/'Totals and Drop Down Lists'!AB$5)*Inputs!J$39)</f>
        <v>0</v>
      </c>
      <c r="BE761">
        <f>IF(OR($D761="51",$D761="52",$D761="61"),0,(AG761/'Totals and Drop Down Lists'!AC$5)*Inputs!K$39)</f>
        <v>0</v>
      </c>
      <c r="BF761">
        <f>IF(OR($D761="51",$D761="52",$D761="61"),0,(AH761/'Totals and Drop Down Lists'!AD$5)*Inputs!L$39)</f>
        <v>0</v>
      </c>
      <c r="BG761" s="10">
        <f t="shared" si="100"/>
        <v>33612.633247172365</v>
      </c>
    </row>
    <row r="762" spans="1:59" ht="28.8">
      <c r="A762" s="1" t="s">
        <v>7419</v>
      </c>
      <c r="B762" s="1" t="s">
        <v>1492</v>
      </c>
      <c r="C762" s="1" t="s">
        <v>1669</v>
      </c>
      <c r="D762" s="1" t="s">
        <v>25</v>
      </c>
      <c r="E762" s="1" t="s">
        <v>1670</v>
      </c>
      <c r="F762" s="2">
        <v>21695</v>
      </c>
      <c r="G762" s="2">
        <v>79</v>
      </c>
      <c r="H762" s="2">
        <v>3</v>
      </c>
      <c r="I762" s="2">
        <v>4449</v>
      </c>
      <c r="J762" s="2">
        <v>8135</v>
      </c>
      <c r="K762" s="2">
        <v>2448</v>
      </c>
      <c r="L762" s="2">
        <v>89</v>
      </c>
      <c r="M762" s="2">
        <v>36</v>
      </c>
      <c r="N762" s="2">
        <v>0</v>
      </c>
      <c r="O762" s="2">
        <v>61</v>
      </c>
      <c r="P762" s="2">
        <v>118</v>
      </c>
      <c r="Q762" s="2">
        <v>0</v>
      </c>
      <c r="R762" s="2">
        <v>1430</v>
      </c>
      <c r="S762" s="2">
        <v>1460600</v>
      </c>
      <c r="T762" s="2">
        <v>76419500</v>
      </c>
      <c r="U762" s="2">
        <v>107</v>
      </c>
      <c r="V762" s="2">
        <v>138</v>
      </c>
      <c r="W762" s="2">
        <v>39</v>
      </c>
      <c r="X762" s="2">
        <v>500</v>
      </c>
      <c r="Y762" s="2">
        <v>35</v>
      </c>
      <c r="Z762" s="2">
        <v>254</v>
      </c>
      <c r="AA762" s="9">
        <f t="shared" si="101"/>
        <v>21695</v>
      </c>
      <c r="AB762" s="9">
        <f t="shared" si="102"/>
        <v>4367</v>
      </c>
      <c r="AC762" s="9">
        <f t="shared" si="103"/>
        <v>1734</v>
      </c>
      <c r="AD762" s="9">
        <f t="shared" si="104"/>
        <v>1430</v>
      </c>
      <c r="AE762" s="44">
        <f t="shared" si="105"/>
        <v>5.1447118526465658E-5</v>
      </c>
      <c r="AF762" s="9">
        <f t="shared" si="106"/>
        <v>323</v>
      </c>
      <c r="AG762" s="9">
        <f t="shared" si="99"/>
        <v>289</v>
      </c>
      <c r="AH762" s="44">
        <f t="shared" si="107"/>
        <v>3.2359573224088923E-5</v>
      </c>
      <c r="AI762">
        <f>AA762/'Totals and Drop Down Lists'!W$6*Inputs!E$37</f>
        <v>19680.411133116235</v>
      </c>
      <c r="AJ762">
        <f>AB762/'Totals and Drop Down Lists'!X$6*Inputs!F$37</f>
        <v>14369.120827099458</v>
      </c>
      <c r="AK762">
        <f>AC762/'Totals and Drop Down Lists'!Y$6*Inputs!G$37</f>
        <v>11431.1137214717</v>
      </c>
      <c r="AL762">
        <f>AD762/'Totals and Drop Down Lists'!Z$6*Inputs!H$37</f>
        <v>11465.026816091262</v>
      </c>
      <c r="AM762">
        <f>AE762/'Totals and Drop Down Lists'!AA$6*Inputs!I$37</f>
        <v>6404.6183631714393</v>
      </c>
      <c r="AN762">
        <f>AF762/'Totals and Drop Down Lists'!AB$6*Inputs!J$37</f>
        <v>6446.0118843313521</v>
      </c>
      <c r="AO762">
        <f>AG762/'Totals and Drop Down Lists'!AC$6*Inputs!K$37</f>
        <v>5382.2135157574776</v>
      </c>
      <c r="AP762">
        <f>AH762/'Totals and Drop Down Lists'!AD$6*Inputs!L$37</f>
        <v>7615.1754237134419</v>
      </c>
      <c r="AQ762">
        <f>IF(OR($D762="51",$D762="52",$D762="61"),(AA762/'Totals and Drop Down Lists'!W$4)*Inputs!E$38,0)</f>
        <v>0</v>
      </c>
      <c r="AR762">
        <f>IF(OR($D762="51",$D762="52",$D762="61"),(AB762/'Totals and Drop Down Lists'!X$4)*Inputs!F$38,0)</f>
        <v>0</v>
      </c>
      <c r="AS762">
        <f>IF(OR($D762="51",$D762="52",$D762="61"),(AC762/'Totals and Drop Down Lists'!Y$4)*Inputs!G$38,0)</f>
        <v>0</v>
      </c>
      <c r="AT762">
        <f>IF(OR($D762="51",$D762="52",$D762="61"),(AD762/'Totals and Drop Down Lists'!Z$4)*Inputs!H$38,0)</f>
        <v>0</v>
      </c>
      <c r="AU762">
        <f>IF(OR($D762="51",$D762="52",$D762="61"),(AE762/'Totals and Drop Down Lists'!AA$4)*Inputs!I$38,0)</f>
        <v>0</v>
      </c>
      <c r="AV762">
        <f>IF(OR($D762="51",$D762="52",$D762="61"),(AF762/'Totals and Drop Down Lists'!AB$4)*Inputs!J$38,0)</f>
        <v>0</v>
      </c>
      <c r="AW762">
        <f>IF(OR($D762="51",$D762="52",$D762="61"),(AG762/'Totals and Drop Down Lists'!AC$4)*Inputs!K$38,0)</f>
        <v>0</v>
      </c>
      <c r="AX762">
        <f>IF(OR($D762="51",$D762="52",$D762="61"),(AH762/'Totals and Drop Down Lists'!AD$4)*Inputs!L$38,0)</f>
        <v>0</v>
      </c>
      <c r="AY762">
        <f>IF(OR($D762="51",$D762="52",$D762="61"),0,(AA762/'Totals and Drop Down Lists'!W$5)*Inputs!E$39)</f>
        <v>0</v>
      </c>
      <c r="AZ762">
        <f>IF(OR($D762="51",$D762="52",$D762="61"),0,(AB762/'Totals and Drop Down Lists'!X$5)*Inputs!F$39)</f>
        <v>0</v>
      </c>
      <c r="BA762">
        <f>IF(OR($D762="51",$D762="52",$D762="61"),0,(AC762/'Totals and Drop Down Lists'!Y$5)*Inputs!G$39)</f>
        <v>0</v>
      </c>
      <c r="BB762">
        <f>IF(OR($D762="51",$D762="52",$D762="61"),0,(AD762/'Totals and Drop Down Lists'!Z$5)*Inputs!H$39)</f>
        <v>0</v>
      </c>
      <c r="BC762">
        <f>IF(OR($D762="51",$D762="52",$D762="61"),0,(AE762/'Totals and Drop Down Lists'!AA$5)*Inputs!I$39)</f>
        <v>0</v>
      </c>
      <c r="BD762">
        <f>IF(OR($D762="51",$D762="52",$D762="61"),0,(AF762/'Totals and Drop Down Lists'!AB$5)*Inputs!J$39)</f>
        <v>0</v>
      </c>
      <c r="BE762">
        <f>IF(OR($D762="51",$D762="52",$D762="61"),0,(AG762/'Totals and Drop Down Lists'!AC$5)*Inputs!K$39)</f>
        <v>0</v>
      </c>
      <c r="BF762">
        <f>IF(OR($D762="51",$D762="52",$D762="61"),0,(AH762/'Totals and Drop Down Lists'!AD$5)*Inputs!L$39)</f>
        <v>0</v>
      </c>
      <c r="BG762" s="10">
        <f t="shared" si="100"/>
        <v>82793.691684752368</v>
      </c>
    </row>
    <row r="763" spans="1:59" ht="28.8">
      <c r="A763" s="1" t="s">
        <v>7419</v>
      </c>
      <c r="B763" s="1" t="s">
        <v>1492</v>
      </c>
      <c r="C763" s="1" t="s">
        <v>310</v>
      </c>
      <c r="D763" s="1" t="s">
        <v>25</v>
      </c>
      <c r="E763" s="1" t="s">
        <v>1671</v>
      </c>
      <c r="F763" s="2">
        <v>6054</v>
      </c>
      <c r="G763" s="2">
        <v>69</v>
      </c>
      <c r="H763" s="2">
        <v>10</v>
      </c>
      <c r="I763" s="2">
        <v>1354</v>
      </c>
      <c r="J763" s="2">
        <v>2458</v>
      </c>
      <c r="K763" s="2">
        <v>626</v>
      </c>
      <c r="L763" s="2">
        <v>13</v>
      </c>
      <c r="M763" s="2">
        <v>3</v>
      </c>
      <c r="N763" s="2">
        <v>0</v>
      </c>
      <c r="O763" s="2">
        <v>26</v>
      </c>
      <c r="P763" s="2">
        <v>5</v>
      </c>
      <c r="Q763" s="2">
        <v>33</v>
      </c>
      <c r="R763" s="2">
        <v>221</v>
      </c>
      <c r="S763" s="2">
        <v>281900</v>
      </c>
      <c r="T763" s="2">
        <v>15679300</v>
      </c>
      <c r="U763" s="2">
        <v>54</v>
      </c>
      <c r="V763" s="2">
        <v>89</v>
      </c>
      <c r="W763" s="2">
        <v>4</v>
      </c>
      <c r="X763" s="2">
        <v>195</v>
      </c>
      <c r="Y763" s="2">
        <v>14</v>
      </c>
      <c r="Z763" s="2">
        <v>85</v>
      </c>
      <c r="AA763" s="9">
        <f t="shared" si="101"/>
        <v>6054</v>
      </c>
      <c r="AB763" s="9">
        <f t="shared" si="102"/>
        <v>1275</v>
      </c>
      <c r="AC763" s="9">
        <f t="shared" si="103"/>
        <v>301</v>
      </c>
      <c r="AD763" s="9">
        <f t="shared" si="104"/>
        <v>221</v>
      </c>
      <c r="AE763" s="44">
        <f t="shared" si="105"/>
        <v>1.1134291158984672E-5</v>
      </c>
      <c r="AF763" s="9">
        <f t="shared" si="106"/>
        <v>102</v>
      </c>
      <c r="AG763" s="9">
        <f t="shared" si="99"/>
        <v>99</v>
      </c>
      <c r="AH763" s="44">
        <f t="shared" si="107"/>
        <v>9.381639389460501E-6</v>
      </c>
      <c r="AI763">
        <f>AA763/'Totals and Drop Down Lists'!W$6*Inputs!E$37</f>
        <v>5491.8280248852589</v>
      </c>
      <c r="AJ763">
        <f>AB763/'Totals and Drop Down Lists'!X$6*Inputs!F$37</f>
        <v>4195.2436580150697</v>
      </c>
      <c r="AK763">
        <f>AC763/'Totals and Drop Down Lists'!Y$6*Inputs!G$37</f>
        <v>1984.2936736810736</v>
      </c>
      <c r="AL763">
        <f>AD763/'Totals and Drop Down Lists'!Z$6*Inputs!H$37</f>
        <v>1771.8677806686494</v>
      </c>
      <c r="AM763">
        <f>AE763/'Totals and Drop Down Lists'!AA$6*Inputs!I$37</f>
        <v>1386.1006730833055</v>
      </c>
      <c r="AN763">
        <f>AF763/'Totals and Drop Down Lists'!AB$6*Inputs!J$37</f>
        <v>2035.5827003151637</v>
      </c>
      <c r="AO763">
        <f>AG763/'Totals and Drop Down Lists'!AC$6*Inputs!K$37</f>
        <v>1843.7340417300704</v>
      </c>
      <c r="AP763">
        <f>AH763/'Totals and Drop Down Lists'!AD$6*Inputs!L$37</f>
        <v>2207.7803442592544</v>
      </c>
      <c r="AQ763">
        <f>IF(OR($D763="51",$D763="52",$D763="61"),(AA763/'Totals and Drop Down Lists'!W$4)*Inputs!E$38,0)</f>
        <v>0</v>
      </c>
      <c r="AR763">
        <f>IF(OR($D763="51",$D763="52",$D763="61"),(AB763/'Totals and Drop Down Lists'!X$4)*Inputs!F$38,0)</f>
        <v>0</v>
      </c>
      <c r="AS763">
        <f>IF(OR($D763="51",$D763="52",$D763="61"),(AC763/'Totals and Drop Down Lists'!Y$4)*Inputs!G$38,0)</f>
        <v>0</v>
      </c>
      <c r="AT763">
        <f>IF(OR($D763="51",$D763="52",$D763="61"),(AD763/'Totals and Drop Down Lists'!Z$4)*Inputs!H$38,0)</f>
        <v>0</v>
      </c>
      <c r="AU763">
        <f>IF(OR($D763="51",$D763="52",$D763="61"),(AE763/'Totals and Drop Down Lists'!AA$4)*Inputs!I$38,0)</f>
        <v>0</v>
      </c>
      <c r="AV763">
        <f>IF(OR($D763="51",$D763="52",$D763="61"),(AF763/'Totals and Drop Down Lists'!AB$4)*Inputs!J$38,0)</f>
        <v>0</v>
      </c>
      <c r="AW763">
        <f>IF(OR($D763="51",$D763="52",$D763="61"),(AG763/'Totals and Drop Down Lists'!AC$4)*Inputs!K$38,0)</f>
        <v>0</v>
      </c>
      <c r="AX763">
        <f>IF(OR($D763="51",$D763="52",$D763="61"),(AH763/'Totals and Drop Down Lists'!AD$4)*Inputs!L$38,0)</f>
        <v>0</v>
      </c>
      <c r="AY763">
        <f>IF(OR($D763="51",$D763="52",$D763="61"),0,(AA763/'Totals and Drop Down Lists'!W$5)*Inputs!E$39)</f>
        <v>0</v>
      </c>
      <c r="AZ763">
        <f>IF(OR($D763="51",$D763="52",$D763="61"),0,(AB763/'Totals and Drop Down Lists'!X$5)*Inputs!F$39)</f>
        <v>0</v>
      </c>
      <c r="BA763">
        <f>IF(OR($D763="51",$D763="52",$D763="61"),0,(AC763/'Totals and Drop Down Lists'!Y$5)*Inputs!G$39)</f>
        <v>0</v>
      </c>
      <c r="BB763">
        <f>IF(OR($D763="51",$D763="52",$D763="61"),0,(AD763/'Totals and Drop Down Lists'!Z$5)*Inputs!H$39)</f>
        <v>0</v>
      </c>
      <c r="BC763">
        <f>IF(OR($D763="51",$D763="52",$D763="61"),0,(AE763/'Totals and Drop Down Lists'!AA$5)*Inputs!I$39)</f>
        <v>0</v>
      </c>
      <c r="BD763">
        <f>IF(OR($D763="51",$D763="52",$D763="61"),0,(AF763/'Totals and Drop Down Lists'!AB$5)*Inputs!J$39)</f>
        <v>0</v>
      </c>
      <c r="BE763">
        <f>IF(OR($D763="51",$D763="52",$D763="61"),0,(AG763/'Totals and Drop Down Lists'!AC$5)*Inputs!K$39)</f>
        <v>0</v>
      </c>
      <c r="BF763">
        <f>IF(OR($D763="51",$D763="52",$D763="61"),0,(AH763/'Totals and Drop Down Lists'!AD$5)*Inputs!L$39)</f>
        <v>0</v>
      </c>
      <c r="BG763" s="10">
        <f t="shared" si="100"/>
        <v>20916.430896637845</v>
      </c>
    </row>
    <row r="764" spans="1:59" ht="28.8">
      <c r="A764" s="1" t="s">
        <v>7419</v>
      </c>
      <c r="B764" s="1" t="s">
        <v>1492</v>
      </c>
      <c r="C764" s="1" t="s">
        <v>1672</v>
      </c>
      <c r="D764" s="1" t="s">
        <v>25</v>
      </c>
      <c r="E764" s="1" t="s">
        <v>1673</v>
      </c>
      <c r="F764" s="2">
        <v>23340</v>
      </c>
      <c r="G764" s="2">
        <v>267</v>
      </c>
      <c r="H764" s="2">
        <v>56</v>
      </c>
      <c r="I764" s="2">
        <v>5528</v>
      </c>
      <c r="J764" s="2">
        <v>8131</v>
      </c>
      <c r="K764" s="2">
        <v>2820</v>
      </c>
      <c r="L764" s="2">
        <v>131</v>
      </c>
      <c r="M764" s="2">
        <v>0</v>
      </c>
      <c r="N764" s="2">
        <v>7</v>
      </c>
      <c r="O764" s="2">
        <v>68</v>
      </c>
      <c r="P764" s="2">
        <v>21</v>
      </c>
      <c r="Q764" s="2">
        <v>62</v>
      </c>
      <c r="R764" s="2">
        <v>825</v>
      </c>
      <c r="S764" s="2">
        <v>1202200</v>
      </c>
      <c r="T764" s="2">
        <v>68768000</v>
      </c>
      <c r="U764" s="2">
        <v>66</v>
      </c>
      <c r="V764" s="2">
        <v>364</v>
      </c>
      <c r="W764" s="2">
        <v>0</v>
      </c>
      <c r="X764" s="2">
        <v>870</v>
      </c>
      <c r="Y764" s="2">
        <v>45</v>
      </c>
      <c r="Z764" s="2">
        <v>424</v>
      </c>
      <c r="AA764" s="9">
        <f t="shared" si="101"/>
        <v>23340</v>
      </c>
      <c r="AB764" s="9">
        <f t="shared" si="102"/>
        <v>5205</v>
      </c>
      <c r="AC764" s="9">
        <f t="shared" si="103"/>
        <v>1114</v>
      </c>
      <c r="AD764" s="9">
        <f t="shared" si="104"/>
        <v>825</v>
      </c>
      <c r="AE764" s="44">
        <f t="shared" si="105"/>
        <v>6.8304614016429568E-5</v>
      </c>
      <c r="AF764" s="9">
        <f t="shared" si="106"/>
        <v>506</v>
      </c>
      <c r="AG764" s="9">
        <f t="shared" si="99"/>
        <v>469</v>
      </c>
      <c r="AH764" s="44">
        <f t="shared" si="107"/>
        <v>6.0524202587187008E-5</v>
      </c>
      <c r="AI764">
        <f>AA764/'Totals and Drop Down Lists'!W$6*Inputs!E$37</f>
        <v>21172.657102877758</v>
      </c>
      <c r="AJ764">
        <f>AB764/'Totals and Drop Down Lists'!X$6*Inputs!F$37</f>
        <v>17126.465286249757</v>
      </c>
      <c r="AK764">
        <f>AC764/'Totals and Drop Down Lists'!Y$6*Inputs!G$37</f>
        <v>7343.8642939558667</v>
      </c>
      <c r="AL764">
        <f>AD764/'Totals and Drop Down Lists'!Z$6*Inputs!H$37</f>
        <v>6614.4385477449587</v>
      </c>
      <c r="AM764">
        <f>AE764/'Totals and Drop Down Lists'!AA$6*Inputs!I$37</f>
        <v>8503.1970253867457</v>
      </c>
      <c r="AN764">
        <f>AF764/'Totals and Drop Down Lists'!AB$6*Inputs!J$37</f>
        <v>10098.08672901444</v>
      </c>
      <c r="AO764">
        <f>AG764/'Totals and Drop Down Lists'!AC$6*Inputs!K$37</f>
        <v>8734.4572279939675</v>
      </c>
      <c r="AP764">
        <f>AH764/'Totals and Drop Down Lists'!AD$6*Inputs!L$37</f>
        <v>14243.155090151122</v>
      </c>
      <c r="AQ764">
        <f>IF(OR($D764="51",$D764="52",$D764="61"),(AA764/'Totals and Drop Down Lists'!W$4)*Inputs!E$38,0)</f>
        <v>0</v>
      </c>
      <c r="AR764">
        <f>IF(OR($D764="51",$D764="52",$D764="61"),(AB764/'Totals and Drop Down Lists'!X$4)*Inputs!F$38,0)</f>
        <v>0</v>
      </c>
      <c r="AS764">
        <f>IF(OR($D764="51",$D764="52",$D764="61"),(AC764/'Totals and Drop Down Lists'!Y$4)*Inputs!G$38,0)</f>
        <v>0</v>
      </c>
      <c r="AT764">
        <f>IF(OR($D764="51",$D764="52",$D764="61"),(AD764/'Totals and Drop Down Lists'!Z$4)*Inputs!H$38,0)</f>
        <v>0</v>
      </c>
      <c r="AU764">
        <f>IF(OR($D764="51",$D764="52",$D764="61"),(AE764/'Totals and Drop Down Lists'!AA$4)*Inputs!I$38,0)</f>
        <v>0</v>
      </c>
      <c r="AV764">
        <f>IF(OR($D764="51",$D764="52",$D764="61"),(AF764/'Totals and Drop Down Lists'!AB$4)*Inputs!J$38,0)</f>
        <v>0</v>
      </c>
      <c r="AW764">
        <f>IF(OR($D764="51",$D764="52",$D764="61"),(AG764/'Totals and Drop Down Lists'!AC$4)*Inputs!K$38,0)</f>
        <v>0</v>
      </c>
      <c r="AX764">
        <f>IF(OR($D764="51",$D764="52",$D764="61"),(AH764/'Totals and Drop Down Lists'!AD$4)*Inputs!L$38,0)</f>
        <v>0</v>
      </c>
      <c r="AY764">
        <f>IF(OR($D764="51",$D764="52",$D764="61"),0,(AA764/'Totals and Drop Down Lists'!W$5)*Inputs!E$39)</f>
        <v>0</v>
      </c>
      <c r="AZ764">
        <f>IF(OR($D764="51",$D764="52",$D764="61"),0,(AB764/'Totals and Drop Down Lists'!X$5)*Inputs!F$39)</f>
        <v>0</v>
      </c>
      <c r="BA764">
        <f>IF(OR($D764="51",$D764="52",$D764="61"),0,(AC764/'Totals and Drop Down Lists'!Y$5)*Inputs!G$39)</f>
        <v>0</v>
      </c>
      <c r="BB764">
        <f>IF(OR($D764="51",$D764="52",$D764="61"),0,(AD764/'Totals and Drop Down Lists'!Z$5)*Inputs!H$39)</f>
        <v>0</v>
      </c>
      <c r="BC764">
        <f>IF(OR($D764="51",$D764="52",$D764="61"),0,(AE764/'Totals and Drop Down Lists'!AA$5)*Inputs!I$39)</f>
        <v>0</v>
      </c>
      <c r="BD764">
        <f>IF(OR($D764="51",$D764="52",$D764="61"),0,(AF764/'Totals and Drop Down Lists'!AB$5)*Inputs!J$39)</f>
        <v>0</v>
      </c>
      <c r="BE764">
        <f>IF(OR($D764="51",$D764="52",$D764="61"),0,(AG764/'Totals and Drop Down Lists'!AC$5)*Inputs!K$39)</f>
        <v>0</v>
      </c>
      <c r="BF764">
        <f>IF(OR($D764="51",$D764="52",$D764="61"),0,(AH764/'Totals and Drop Down Lists'!AD$5)*Inputs!L$39)</f>
        <v>0</v>
      </c>
      <c r="BG764" s="10">
        <f t="shared" si="100"/>
        <v>93836.321303374629</v>
      </c>
    </row>
    <row r="765" spans="1:59" ht="28.8">
      <c r="A765" s="1" t="s">
        <v>7419</v>
      </c>
      <c r="B765" s="1" t="s">
        <v>1492</v>
      </c>
      <c r="C765" s="1" t="s">
        <v>88</v>
      </c>
      <c r="D765" s="1" t="s">
        <v>25</v>
      </c>
      <c r="E765" s="1" t="s">
        <v>1674</v>
      </c>
      <c r="F765" s="2">
        <v>26613</v>
      </c>
      <c r="G765" s="2">
        <v>227</v>
      </c>
      <c r="H765" s="2">
        <v>11</v>
      </c>
      <c r="I765" s="2">
        <v>3259</v>
      </c>
      <c r="J765" s="2">
        <v>9550</v>
      </c>
      <c r="K765" s="2">
        <v>2260</v>
      </c>
      <c r="L765" s="2">
        <v>38</v>
      </c>
      <c r="M765" s="2">
        <v>66</v>
      </c>
      <c r="N765" s="2">
        <v>1</v>
      </c>
      <c r="O765" s="2">
        <v>17</v>
      </c>
      <c r="P765" s="2">
        <v>45</v>
      </c>
      <c r="Q765" s="2">
        <v>52</v>
      </c>
      <c r="R765" s="2">
        <v>699</v>
      </c>
      <c r="S765" s="2">
        <v>1361100</v>
      </c>
      <c r="T765" s="2">
        <v>70165400</v>
      </c>
      <c r="U765" s="2">
        <v>137</v>
      </c>
      <c r="V765" s="2">
        <v>74</v>
      </c>
      <c r="W765" s="2">
        <v>0</v>
      </c>
      <c r="X765" s="2">
        <v>444</v>
      </c>
      <c r="Y765" s="2">
        <v>70</v>
      </c>
      <c r="Z765" s="2">
        <v>264</v>
      </c>
      <c r="AA765" s="9">
        <f t="shared" si="101"/>
        <v>26613</v>
      </c>
      <c r="AB765" s="9">
        <f t="shared" si="102"/>
        <v>3021</v>
      </c>
      <c r="AC765" s="9">
        <f t="shared" si="103"/>
        <v>918</v>
      </c>
      <c r="AD765" s="9">
        <f t="shared" si="104"/>
        <v>699</v>
      </c>
      <c r="AE765" s="44">
        <f t="shared" si="105"/>
        <v>3.7351607102845923E-5</v>
      </c>
      <c r="AF765" s="9">
        <f t="shared" si="106"/>
        <v>370</v>
      </c>
      <c r="AG765" s="9">
        <f t="shared" si="99"/>
        <v>334</v>
      </c>
      <c r="AH765" s="44">
        <f t="shared" si="107"/>
        <v>2.9410514409991249E-5</v>
      </c>
      <c r="AI765">
        <f>AA765/'Totals and Drop Down Lists'!W$6*Inputs!E$37</f>
        <v>24141.727655479252</v>
      </c>
      <c r="AJ765">
        <f>AB765/'Totals and Drop Down Lists'!X$6*Inputs!F$37</f>
        <v>9940.2596791086489</v>
      </c>
      <c r="AK765">
        <f>AC765/'Totals and Drop Down Lists'!Y$6*Inputs!G$37</f>
        <v>6051.7660878379593</v>
      </c>
      <c r="AL765">
        <f>AD765/'Totals and Drop Down Lists'!Z$6*Inputs!H$37</f>
        <v>5604.2333877257279</v>
      </c>
      <c r="AM765">
        <f>AE765/'Totals and Drop Down Lists'!AA$6*Inputs!I$37</f>
        <v>4649.8773030755783</v>
      </c>
      <c r="AN765">
        <f>AF765/'Totals and Drop Down Lists'!AB$6*Inputs!J$37</f>
        <v>7383.9764619275547</v>
      </c>
      <c r="AO765">
        <f>AG765/'Totals and Drop Down Lists'!AC$6*Inputs!K$37</f>
        <v>6220.2744438166001</v>
      </c>
      <c r="AP765">
        <f>AH765/'Totals and Drop Down Lists'!AD$6*Inputs!L$37</f>
        <v>6921.173681209485</v>
      </c>
      <c r="AQ765">
        <f>IF(OR($D765="51",$D765="52",$D765="61"),(AA765/'Totals and Drop Down Lists'!W$4)*Inputs!E$38,0)</f>
        <v>0</v>
      </c>
      <c r="AR765">
        <f>IF(OR($D765="51",$D765="52",$D765="61"),(AB765/'Totals and Drop Down Lists'!X$4)*Inputs!F$38,0)</f>
        <v>0</v>
      </c>
      <c r="AS765">
        <f>IF(OR($D765="51",$D765="52",$D765="61"),(AC765/'Totals and Drop Down Lists'!Y$4)*Inputs!G$38,0)</f>
        <v>0</v>
      </c>
      <c r="AT765">
        <f>IF(OR($D765="51",$D765="52",$D765="61"),(AD765/'Totals and Drop Down Lists'!Z$4)*Inputs!H$38,0)</f>
        <v>0</v>
      </c>
      <c r="AU765">
        <f>IF(OR($D765="51",$D765="52",$D765="61"),(AE765/'Totals and Drop Down Lists'!AA$4)*Inputs!I$38,0)</f>
        <v>0</v>
      </c>
      <c r="AV765">
        <f>IF(OR($D765="51",$D765="52",$D765="61"),(AF765/'Totals and Drop Down Lists'!AB$4)*Inputs!J$38,0)</f>
        <v>0</v>
      </c>
      <c r="AW765">
        <f>IF(OR($D765="51",$D765="52",$D765="61"),(AG765/'Totals and Drop Down Lists'!AC$4)*Inputs!K$38,0)</f>
        <v>0</v>
      </c>
      <c r="AX765">
        <f>IF(OR($D765="51",$D765="52",$D765="61"),(AH765/'Totals and Drop Down Lists'!AD$4)*Inputs!L$38,0)</f>
        <v>0</v>
      </c>
      <c r="AY765">
        <f>IF(OR($D765="51",$D765="52",$D765="61"),0,(AA765/'Totals and Drop Down Lists'!W$5)*Inputs!E$39)</f>
        <v>0</v>
      </c>
      <c r="AZ765">
        <f>IF(OR($D765="51",$D765="52",$D765="61"),0,(AB765/'Totals and Drop Down Lists'!X$5)*Inputs!F$39)</f>
        <v>0</v>
      </c>
      <c r="BA765">
        <f>IF(OR($D765="51",$D765="52",$D765="61"),0,(AC765/'Totals and Drop Down Lists'!Y$5)*Inputs!G$39)</f>
        <v>0</v>
      </c>
      <c r="BB765">
        <f>IF(OR($D765="51",$D765="52",$D765="61"),0,(AD765/'Totals and Drop Down Lists'!Z$5)*Inputs!H$39)</f>
        <v>0</v>
      </c>
      <c r="BC765">
        <f>IF(OR($D765="51",$D765="52",$D765="61"),0,(AE765/'Totals and Drop Down Lists'!AA$5)*Inputs!I$39)</f>
        <v>0</v>
      </c>
      <c r="BD765">
        <f>IF(OR($D765="51",$D765="52",$D765="61"),0,(AF765/'Totals and Drop Down Lists'!AB$5)*Inputs!J$39)</f>
        <v>0</v>
      </c>
      <c r="BE765">
        <f>IF(OR($D765="51",$D765="52",$D765="61"),0,(AG765/'Totals and Drop Down Lists'!AC$5)*Inputs!K$39)</f>
        <v>0</v>
      </c>
      <c r="BF765">
        <f>IF(OR($D765="51",$D765="52",$D765="61"),0,(AH765/'Totals and Drop Down Lists'!AD$5)*Inputs!L$39)</f>
        <v>0</v>
      </c>
      <c r="BG765" s="10">
        <f t="shared" si="100"/>
        <v>70913.288700180798</v>
      </c>
    </row>
    <row r="766" spans="1:59" ht="28.8">
      <c r="A766" s="1" t="s">
        <v>7419</v>
      </c>
      <c r="B766" s="1" t="s">
        <v>1492</v>
      </c>
      <c r="C766" s="1" t="s">
        <v>314</v>
      </c>
      <c r="D766" s="1" t="s">
        <v>25</v>
      </c>
      <c r="E766" s="1" t="s">
        <v>1675</v>
      </c>
      <c r="F766" s="2">
        <v>9050</v>
      </c>
      <c r="G766" s="2">
        <v>84</v>
      </c>
      <c r="H766" s="2">
        <v>0</v>
      </c>
      <c r="I766" s="2">
        <v>2023</v>
      </c>
      <c r="J766" s="2">
        <v>3185</v>
      </c>
      <c r="K766" s="2">
        <v>974</v>
      </c>
      <c r="L766" s="2">
        <v>55</v>
      </c>
      <c r="M766" s="2">
        <v>0</v>
      </c>
      <c r="N766" s="2">
        <v>0</v>
      </c>
      <c r="O766" s="2">
        <v>39</v>
      </c>
      <c r="P766" s="2">
        <v>6</v>
      </c>
      <c r="Q766" s="2">
        <v>1</v>
      </c>
      <c r="R766" s="2">
        <v>379</v>
      </c>
      <c r="S766" s="2">
        <v>347800</v>
      </c>
      <c r="T766" s="2">
        <v>26705500</v>
      </c>
      <c r="U766" s="2">
        <v>164</v>
      </c>
      <c r="V766" s="2">
        <v>134</v>
      </c>
      <c r="W766" s="2">
        <v>10</v>
      </c>
      <c r="X766" s="2">
        <v>284</v>
      </c>
      <c r="Y766" s="2">
        <v>35</v>
      </c>
      <c r="Z766" s="2">
        <v>93</v>
      </c>
      <c r="AA766" s="9">
        <f t="shared" si="101"/>
        <v>9050</v>
      </c>
      <c r="AB766" s="9">
        <f t="shared" si="102"/>
        <v>1939</v>
      </c>
      <c r="AC766" s="9">
        <f t="shared" si="103"/>
        <v>480</v>
      </c>
      <c r="AD766" s="9">
        <f t="shared" si="104"/>
        <v>379</v>
      </c>
      <c r="AE766" s="44">
        <f t="shared" si="105"/>
        <v>2.0801960291760853E-5</v>
      </c>
      <c r="AF766" s="9">
        <f t="shared" si="106"/>
        <v>140</v>
      </c>
      <c r="AG766" s="9">
        <f t="shared" si="99"/>
        <v>128</v>
      </c>
      <c r="AH766" s="44">
        <f t="shared" si="107"/>
        <v>1.4565002924336736E-5</v>
      </c>
      <c r="AI766">
        <f>AA766/'Totals and Drop Down Lists'!W$6*Inputs!E$37</f>
        <v>8209.6206847062422</v>
      </c>
      <c r="AJ766">
        <f>AB766/'Totals and Drop Down Lists'!X$6*Inputs!F$37</f>
        <v>6380.0607473656637</v>
      </c>
      <c r="AK766">
        <f>AC766/'Totals and Drop Down Lists'!Y$6*Inputs!G$37</f>
        <v>3164.3221374316122</v>
      </c>
      <c r="AL766">
        <f>AD766/'Totals and Drop Down Lists'!Z$6*Inputs!H$37</f>
        <v>3038.6329813276839</v>
      </c>
      <c r="AM766">
        <f>AE766/'Totals and Drop Down Lists'!AA$6*Inputs!I$37</f>
        <v>2589.6225229025918</v>
      </c>
      <c r="AN766">
        <f>AF766/'Totals and Drop Down Lists'!AB$6*Inputs!J$37</f>
        <v>2793.9370396482636</v>
      </c>
      <c r="AO766">
        <f>AG766/'Totals and Drop Down Lists'!AC$6*Inputs!K$37</f>
        <v>2383.8177509237271</v>
      </c>
      <c r="AP766">
        <f>AH766/'Totals and Drop Down Lists'!AD$6*Inputs!L$37</f>
        <v>3427.5808134934487</v>
      </c>
      <c r="AQ766">
        <f>IF(OR($D766="51",$D766="52",$D766="61"),(AA766/'Totals and Drop Down Lists'!W$4)*Inputs!E$38,0)</f>
        <v>0</v>
      </c>
      <c r="AR766">
        <f>IF(OR($D766="51",$D766="52",$D766="61"),(AB766/'Totals and Drop Down Lists'!X$4)*Inputs!F$38,0)</f>
        <v>0</v>
      </c>
      <c r="AS766">
        <f>IF(OR($D766="51",$D766="52",$D766="61"),(AC766/'Totals and Drop Down Lists'!Y$4)*Inputs!G$38,0)</f>
        <v>0</v>
      </c>
      <c r="AT766">
        <f>IF(OR($D766="51",$D766="52",$D766="61"),(AD766/'Totals and Drop Down Lists'!Z$4)*Inputs!H$38,0)</f>
        <v>0</v>
      </c>
      <c r="AU766">
        <f>IF(OR($D766="51",$D766="52",$D766="61"),(AE766/'Totals and Drop Down Lists'!AA$4)*Inputs!I$38,0)</f>
        <v>0</v>
      </c>
      <c r="AV766">
        <f>IF(OR($D766="51",$D766="52",$D766="61"),(AF766/'Totals and Drop Down Lists'!AB$4)*Inputs!J$38,0)</f>
        <v>0</v>
      </c>
      <c r="AW766">
        <f>IF(OR($D766="51",$D766="52",$D766="61"),(AG766/'Totals and Drop Down Lists'!AC$4)*Inputs!K$38,0)</f>
        <v>0</v>
      </c>
      <c r="AX766">
        <f>IF(OR($D766="51",$D766="52",$D766="61"),(AH766/'Totals and Drop Down Lists'!AD$4)*Inputs!L$38,0)</f>
        <v>0</v>
      </c>
      <c r="AY766">
        <f>IF(OR($D766="51",$D766="52",$D766="61"),0,(AA766/'Totals and Drop Down Lists'!W$5)*Inputs!E$39)</f>
        <v>0</v>
      </c>
      <c r="AZ766">
        <f>IF(OR($D766="51",$D766="52",$D766="61"),0,(AB766/'Totals and Drop Down Lists'!X$5)*Inputs!F$39)</f>
        <v>0</v>
      </c>
      <c r="BA766">
        <f>IF(OR($D766="51",$D766="52",$D766="61"),0,(AC766/'Totals and Drop Down Lists'!Y$5)*Inputs!G$39)</f>
        <v>0</v>
      </c>
      <c r="BB766">
        <f>IF(OR($D766="51",$D766="52",$D766="61"),0,(AD766/'Totals and Drop Down Lists'!Z$5)*Inputs!H$39)</f>
        <v>0</v>
      </c>
      <c r="BC766">
        <f>IF(OR($D766="51",$D766="52",$D766="61"),0,(AE766/'Totals and Drop Down Lists'!AA$5)*Inputs!I$39)</f>
        <v>0</v>
      </c>
      <c r="BD766">
        <f>IF(OR($D766="51",$D766="52",$D766="61"),0,(AF766/'Totals and Drop Down Lists'!AB$5)*Inputs!J$39)</f>
        <v>0</v>
      </c>
      <c r="BE766">
        <f>IF(OR($D766="51",$D766="52",$D766="61"),0,(AG766/'Totals and Drop Down Lists'!AC$5)*Inputs!K$39)</f>
        <v>0</v>
      </c>
      <c r="BF766">
        <f>IF(OR($D766="51",$D766="52",$D766="61"),0,(AH766/'Totals and Drop Down Lists'!AD$5)*Inputs!L$39)</f>
        <v>0</v>
      </c>
      <c r="BG766" s="10">
        <f t="shared" si="100"/>
        <v>31987.594677799232</v>
      </c>
    </row>
    <row r="767" spans="1:59" ht="28.8">
      <c r="A767" s="1" t="s">
        <v>7419</v>
      </c>
      <c r="B767" s="1" t="s">
        <v>1492</v>
      </c>
      <c r="C767" s="1" t="s">
        <v>887</v>
      </c>
      <c r="D767" s="1" t="s">
        <v>25</v>
      </c>
      <c r="E767" s="1" t="s">
        <v>1676</v>
      </c>
      <c r="F767" s="2">
        <v>17870</v>
      </c>
      <c r="G767" s="2">
        <v>120</v>
      </c>
      <c r="H767" s="2">
        <v>6</v>
      </c>
      <c r="I767" s="2">
        <v>2716</v>
      </c>
      <c r="J767" s="2">
        <v>6513</v>
      </c>
      <c r="K767" s="2">
        <v>1491</v>
      </c>
      <c r="L767" s="2">
        <v>16</v>
      </c>
      <c r="M767" s="2">
        <v>12</v>
      </c>
      <c r="N767" s="2">
        <v>0</v>
      </c>
      <c r="O767" s="2">
        <v>43</v>
      </c>
      <c r="P767" s="2">
        <v>0</v>
      </c>
      <c r="Q767" s="2">
        <v>0</v>
      </c>
      <c r="R767" s="2">
        <v>672</v>
      </c>
      <c r="S767" s="2">
        <v>1202200</v>
      </c>
      <c r="T767" s="2">
        <v>60459400</v>
      </c>
      <c r="U767" s="2">
        <v>106</v>
      </c>
      <c r="V767" s="2">
        <v>39</v>
      </c>
      <c r="W767" s="2">
        <v>0</v>
      </c>
      <c r="X767" s="2">
        <v>364</v>
      </c>
      <c r="Y767" s="2">
        <v>23</v>
      </c>
      <c r="Z767" s="2">
        <v>262</v>
      </c>
      <c r="AA767" s="9">
        <f t="shared" si="101"/>
        <v>17870</v>
      </c>
      <c r="AB767" s="9">
        <f t="shared" si="102"/>
        <v>2590</v>
      </c>
      <c r="AC767" s="9">
        <f t="shared" si="103"/>
        <v>743</v>
      </c>
      <c r="AD767" s="9">
        <f t="shared" si="104"/>
        <v>672</v>
      </c>
      <c r="AE767" s="44">
        <f t="shared" si="105"/>
        <v>2.3838009838098561E-5</v>
      </c>
      <c r="AF767" s="9">
        <f t="shared" si="106"/>
        <v>325</v>
      </c>
      <c r="AG767" s="9">
        <f t="shared" si="99"/>
        <v>285</v>
      </c>
      <c r="AH767" s="44">
        <f t="shared" si="107"/>
        <v>2.4276859874722328E-5</v>
      </c>
      <c r="AI767">
        <f>AA767/'Totals and Drop Down Lists'!W$6*Inputs!E$37</f>
        <v>16210.599075768017</v>
      </c>
      <c r="AJ767">
        <f>AB767/'Totals and Drop Down Lists'!X$6*Inputs!F$37</f>
        <v>8522.1028033404164</v>
      </c>
      <c r="AK767">
        <f>AC767/'Totals and Drop Down Lists'!Y$6*Inputs!G$37</f>
        <v>4898.1069752326839</v>
      </c>
      <c r="AL767">
        <f>AD767/'Totals and Drop Down Lists'!Z$6*Inputs!H$37</f>
        <v>5387.7608534358933</v>
      </c>
      <c r="AM767">
        <f>AE767/'Totals and Drop Down Lists'!AA$6*Inputs!I$37</f>
        <v>2967.5783585820955</v>
      </c>
      <c r="AN767">
        <f>AF767/'Totals and Drop Down Lists'!AB$6*Inputs!J$37</f>
        <v>6485.9252706120415</v>
      </c>
      <c r="AO767">
        <f>AG767/'Totals and Drop Down Lists'!AC$6*Inputs!K$37</f>
        <v>5307.7192110411115</v>
      </c>
      <c r="AP767">
        <f>AH767/'Totals and Drop Down Lists'!AD$6*Inputs!L$37</f>
        <v>5713.0712263318337</v>
      </c>
      <c r="AQ767">
        <f>IF(OR($D767="51",$D767="52",$D767="61"),(AA767/'Totals and Drop Down Lists'!W$4)*Inputs!E$38,0)</f>
        <v>0</v>
      </c>
      <c r="AR767">
        <f>IF(OR($D767="51",$D767="52",$D767="61"),(AB767/'Totals and Drop Down Lists'!X$4)*Inputs!F$38,0)</f>
        <v>0</v>
      </c>
      <c r="AS767">
        <f>IF(OR($D767="51",$D767="52",$D767="61"),(AC767/'Totals and Drop Down Lists'!Y$4)*Inputs!G$38,0)</f>
        <v>0</v>
      </c>
      <c r="AT767">
        <f>IF(OR($D767="51",$D767="52",$D767="61"),(AD767/'Totals and Drop Down Lists'!Z$4)*Inputs!H$38,0)</f>
        <v>0</v>
      </c>
      <c r="AU767">
        <f>IF(OR($D767="51",$D767="52",$D767="61"),(AE767/'Totals and Drop Down Lists'!AA$4)*Inputs!I$38,0)</f>
        <v>0</v>
      </c>
      <c r="AV767">
        <f>IF(OR($D767="51",$D767="52",$D767="61"),(AF767/'Totals and Drop Down Lists'!AB$4)*Inputs!J$38,0)</f>
        <v>0</v>
      </c>
      <c r="AW767">
        <f>IF(OR($D767="51",$D767="52",$D767="61"),(AG767/'Totals and Drop Down Lists'!AC$4)*Inputs!K$38,0)</f>
        <v>0</v>
      </c>
      <c r="AX767">
        <f>IF(OR($D767="51",$D767="52",$D767="61"),(AH767/'Totals and Drop Down Lists'!AD$4)*Inputs!L$38,0)</f>
        <v>0</v>
      </c>
      <c r="AY767">
        <f>IF(OR($D767="51",$D767="52",$D767="61"),0,(AA767/'Totals and Drop Down Lists'!W$5)*Inputs!E$39)</f>
        <v>0</v>
      </c>
      <c r="AZ767">
        <f>IF(OR($D767="51",$D767="52",$D767="61"),0,(AB767/'Totals and Drop Down Lists'!X$5)*Inputs!F$39)</f>
        <v>0</v>
      </c>
      <c r="BA767">
        <f>IF(OR($D767="51",$D767="52",$D767="61"),0,(AC767/'Totals and Drop Down Lists'!Y$5)*Inputs!G$39)</f>
        <v>0</v>
      </c>
      <c r="BB767">
        <f>IF(OR($D767="51",$D767="52",$D767="61"),0,(AD767/'Totals and Drop Down Lists'!Z$5)*Inputs!H$39)</f>
        <v>0</v>
      </c>
      <c r="BC767">
        <f>IF(OR($D767="51",$D767="52",$D767="61"),0,(AE767/'Totals and Drop Down Lists'!AA$5)*Inputs!I$39)</f>
        <v>0</v>
      </c>
      <c r="BD767">
        <f>IF(OR($D767="51",$D767="52",$D767="61"),0,(AF767/'Totals and Drop Down Lists'!AB$5)*Inputs!J$39)</f>
        <v>0</v>
      </c>
      <c r="BE767">
        <f>IF(OR($D767="51",$D767="52",$D767="61"),0,(AG767/'Totals and Drop Down Lists'!AC$5)*Inputs!K$39)</f>
        <v>0</v>
      </c>
      <c r="BF767">
        <f>IF(OR($D767="51",$D767="52",$D767="61"),0,(AH767/'Totals and Drop Down Lists'!AD$5)*Inputs!L$39)</f>
        <v>0</v>
      </c>
      <c r="BG767" s="10">
        <f t="shared" si="100"/>
        <v>55492.863774344092</v>
      </c>
    </row>
    <row r="768" spans="1:59" ht="28.8">
      <c r="A768" s="1" t="s">
        <v>7419</v>
      </c>
      <c r="B768" s="1" t="s">
        <v>1492</v>
      </c>
      <c r="C768" s="1" t="s">
        <v>1677</v>
      </c>
      <c r="D768" s="1" t="s">
        <v>25</v>
      </c>
      <c r="E768" s="1" t="s">
        <v>1678</v>
      </c>
      <c r="F768" s="2">
        <v>39504</v>
      </c>
      <c r="G768" s="2">
        <v>218</v>
      </c>
      <c r="H768" s="2">
        <v>0</v>
      </c>
      <c r="I768" s="2">
        <v>8755</v>
      </c>
      <c r="J768" s="2">
        <v>14092</v>
      </c>
      <c r="K768" s="2">
        <v>4386</v>
      </c>
      <c r="L768" s="2">
        <v>382</v>
      </c>
      <c r="M768" s="2">
        <v>139</v>
      </c>
      <c r="N768" s="2">
        <v>0</v>
      </c>
      <c r="O768" s="2">
        <v>353</v>
      </c>
      <c r="P768" s="2">
        <v>25</v>
      </c>
      <c r="Q768" s="2">
        <v>0</v>
      </c>
      <c r="R768" s="2">
        <v>496</v>
      </c>
      <c r="S768" s="2">
        <v>2539200</v>
      </c>
      <c r="T768" s="2">
        <v>125655100</v>
      </c>
      <c r="U768" s="2">
        <v>527</v>
      </c>
      <c r="V768" s="2">
        <v>219</v>
      </c>
      <c r="W768" s="2">
        <v>25</v>
      </c>
      <c r="X768" s="2">
        <v>729</v>
      </c>
      <c r="Y768" s="2">
        <v>35</v>
      </c>
      <c r="Z768" s="2">
        <v>359</v>
      </c>
      <c r="AA768" s="9">
        <f t="shared" si="101"/>
        <v>39504</v>
      </c>
      <c r="AB768" s="9">
        <f t="shared" si="102"/>
        <v>8537</v>
      </c>
      <c r="AC768" s="9">
        <f t="shared" si="103"/>
        <v>1395</v>
      </c>
      <c r="AD768" s="9">
        <f t="shared" si="104"/>
        <v>496</v>
      </c>
      <c r="AE768" s="44">
        <f t="shared" si="105"/>
        <v>9.5336763881800516E-5</v>
      </c>
      <c r="AF768" s="9">
        <f t="shared" si="106"/>
        <v>485</v>
      </c>
      <c r="AG768" s="9">
        <f t="shared" si="99"/>
        <v>394</v>
      </c>
      <c r="AH768" s="44">
        <f t="shared" si="107"/>
        <v>4.5629246906298236E-5</v>
      </c>
      <c r="AI768">
        <f>AA768/'Totals and Drop Down Lists'!W$6*Inputs!E$37</f>
        <v>35835.674644048107</v>
      </c>
      <c r="AJ768">
        <f>AB768/'Totals and Drop Down Lists'!X$6*Inputs!F$37</f>
        <v>28090.035379195804</v>
      </c>
      <c r="AK768">
        <f>AC768/'Totals and Drop Down Lists'!Y$6*Inputs!G$37</f>
        <v>9196.3112119106227</v>
      </c>
      <c r="AL768">
        <f>AD768/'Totals and Drop Down Lists'!Z$6*Inputs!H$37</f>
        <v>3976.6806299169689</v>
      </c>
      <c r="AM768">
        <f>AE768/'Totals and Drop Down Lists'!AA$6*Inputs!I$37</f>
        <v>11868.411800917749</v>
      </c>
      <c r="AN768">
        <f>AF768/'Totals and Drop Down Lists'!AB$6*Inputs!J$37</f>
        <v>9678.9961730672003</v>
      </c>
      <c r="AO768">
        <f>AG768/'Totals and Drop Down Lists'!AC$6*Inputs!K$37</f>
        <v>7337.6890145620973</v>
      </c>
      <c r="AP768">
        <f>AH768/'Totals and Drop Down Lists'!AD$6*Inputs!L$37</f>
        <v>10737.926524467568</v>
      </c>
      <c r="AQ768">
        <f>IF(OR($D768="51",$D768="52",$D768="61"),(AA768/'Totals and Drop Down Lists'!W$4)*Inputs!E$38,0)</f>
        <v>0</v>
      </c>
      <c r="AR768">
        <f>IF(OR($D768="51",$D768="52",$D768="61"),(AB768/'Totals and Drop Down Lists'!X$4)*Inputs!F$38,0)</f>
        <v>0</v>
      </c>
      <c r="AS768">
        <f>IF(OR($D768="51",$D768="52",$D768="61"),(AC768/'Totals and Drop Down Lists'!Y$4)*Inputs!G$38,0)</f>
        <v>0</v>
      </c>
      <c r="AT768">
        <f>IF(OR($D768="51",$D768="52",$D768="61"),(AD768/'Totals and Drop Down Lists'!Z$4)*Inputs!H$38,0)</f>
        <v>0</v>
      </c>
      <c r="AU768">
        <f>IF(OR($D768="51",$D768="52",$D768="61"),(AE768/'Totals and Drop Down Lists'!AA$4)*Inputs!I$38,0)</f>
        <v>0</v>
      </c>
      <c r="AV768">
        <f>IF(OR($D768="51",$D768="52",$D768="61"),(AF768/'Totals and Drop Down Lists'!AB$4)*Inputs!J$38,0)</f>
        <v>0</v>
      </c>
      <c r="AW768">
        <f>IF(OR($D768="51",$D768="52",$D768="61"),(AG768/'Totals and Drop Down Lists'!AC$4)*Inputs!K$38,0)</f>
        <v>0</v>
      </c>
      <c r="AX768">
        <f>IF(OR($D768="51",$D768="52",$D768="61"),(AH768/'Totals and Drop Down Lists'!AD$4)*Inputs!L$38,0)</f>
        <v>0</v>
      </c>
      <c r="AY768">
        <f>IF(OR($D768="51",$D768="52",$D768="61"),0,(AA768/'Totals and Drop Down Lists'!W$5)*Inputs!E$39)</f>
        <v>0</v>
      </c>
      <c r="AZ768">
        <f>IF(OR($D768="51",$D768="52",$D768="61"),0,(AB768/'Totals and Drop Down Lists'!X$5)*Inputs!F$39)</f>
        <v>0</v>
      </c>
      <c r="BA768">
        <f>IF(OR($D768="51",$D768="52",$D768="61"),0,(AC768/'Totals and Drop Down Lists'!Y$5)*Inputs!G$39)</f>
        <v>0</v>
      </c>
      <c r="BB768">
        <f>IF(OR($D768="51",$D768="52",$D768="61"),0,(AD768/'Totals and Drop Down Lists'!Z$5)*Inputs!H$39)</f>
        <v>0</v>
      </c>
      <c r="BC768">
        <f>IF(OR($D768="51",$D768="52",$D768="61"),0,(AE768/'Totals and Drop Down Lists'!AA$5)*Inputs!I$39)</f>
        <v>0</v>
      </c>
      <c r="BD768">
        <f>IF(OR($D768="51",$D768="52",$D768="61"),0,(AF768/'Totals and Drop Down Lists'!AB$5)*Inputs!J$39)</f>
        <v>0</v>
      </c>
      <c r="BE768">
        <f>IF(OR($D768="51",$D768="52",$D768="61"),0,(AG768/'Totals and Drop Down Lists'!AC$5)*Inputs!K$39)</f>
        <v>0</v>
      </c>
      <c r="BF768">
        <f>IF(OR($D768="51",$D768="52",$D768="61"),0,(AH768/'Totals and Drop Down Lists'!AD$5)*Inputs!L$39)</f>
        <v>0</v>
      </c>
      <c r="BG768" s="10">
        <f t="shared" si="100"/>
        <v>116721.72537808611</v>
      </c>
    </row>
    <row r="769" spans="1:59" ht="28.8">
      <c r="A769" s="1" t="s">
        <v>7419</v>
      </c>
      <c r="B769" s="1" t="s">
        <v>1492</v>
      </c>
      <c r="C769" s="1" t="s">
        <v>1679</v>
      </c>
      <c r="D769" s="1" t="s">
        <v>25</v>
      </c>
      <c r="E769" s="1" t="s">
        <v>1680</v>
      </c>
      <c r="F769" s="2">
        <v>100808</v>
      </c>
      <c r="G769" s="2">
        <v>808</v>
      </c>
      <c r="H769" s="2">
        <v>45</v>
      </c>
      <c r="I769" s="2">
        <v>15051</v>
      </c>
      <c r="J769" s="2">
        <v>33840</v>
      </c>
      <c r="K769" s="2">
        <v>8979</v>
      </c>
      <c r="L769" s="2">
        <v>149</v>
      </c>
      <c r="M769" s="2">
        <v>0</v>
      </c>
      <c r="N769" s="2">
        <v>0</v>
      </c>
      <c r="O769" s="2">
        <v>490</v>
      </c>
      <c r="P769" s="2">
        <v>109</v>
      </c>
      <c r="Q769" s="2">
        <v>18</v>
      </c>
      <c r="R769" s="2">
        <v>1249</v>
      </c>
      <c r="S769" s="2">
        <v>8251300</v>
      </c>
      <c r="T769" s="2">
        <v>359998100</v>
      </c>
      <c r="U769" s="2">
        <v>698</v>
      </c>
      <c r="V769" s="2">
        <v>644</v>
      </c>
      <c r="W769" s="2">
        <v>55</v>
      </c>
      <c r="X769" s="2">
        <v>2474</v>
      </c>
      <c r="Y769" s="2">
        <v>249</v>
      </c>
      <c r="Z769" s="2">
        <v>1669</v>
      </c>
      <c r="AA769" s="9">
        <f t="shared" si="101"/>
        <v>100808</v>
      </c>
      <c r="AB769" s="9">
        <f t="shared" si="102"/>
        <v>14198</v>
      </c>
      <c r="AC769" s="9">
        <f t="shared" si="103"/>
        <v>2015</v>
      </c>
      <c r="AD769" s="9">
        <f t="shared" si="104"/>
        <v>1249</v>
      </c>
      <c r="AE769" s="44">
        <f t="shared" si="105"/>
        <v>1.6638775985292252E-4</v>
      </c>
      <c r="AF769" s="9">
        <f t="shared" si="106"/>
        <v>1775</v>
      </c>
      <c r="AG769" s="9">
        <f t="shared" si="99"/>
        <v>1918</v>
      </c>
      <c r="AH769" s="44">
        <f t="shared" si="107"/>
        <v>1.8936395097553569E-4</v>
      </c>
      <c r="AI769">
        <f>AA769/'Totals and Drop Down Lists'!W$6*Inputs!E$37</f>
        <v>91447.010163963205</v>
      </c>
      <c r="AJ769">
        <f>AB769/'Totals and Drop Down Lists'!X$6*Inputs!F$37</f>
        <v>46716.917220782714</v>
      </c>
      <c r="AK769">
        <f>AC769/'Totals and Drop Down Lists'!Y$6*Inputs!G$37</f>
        <v>13283.560639426456</v>
      </c>
      <c r="AL769">
        <f>AD769/'Totals and Drop Down Lists'!Z$6*Inputs!H$37</f>
        <v>10013.859086222366</v>
      </c>
      <c r="AM769">
        <f>AE769/'Totals and Drop Down Lists'!AA$6*Inputs!I$37</f>
        <v>20713.504131680194</v>
      </c>
      <c r="AN769">
        <f>AF769/'Totals and Drop Down Lists'!AB$6*Inputs!J$37</f>
        <v>35423.130324111917</v>
      </c>
      <c r="AO769">
        <f>AG769/'Totals and Drop Down Lists'!AC$6*Inputs!K$37</f>
        <v>35720.019111497721</v>
      </c>
      <c r="AP769">
        <f>AH769/'Totals and Drop Down Lists'!AD$6*Inputs!L$37</f>
        <v>44563.001360373375</v>
      </c>
      <c r="AQ769">
        <f>IF(OR($D769="51",$D769="52",$D769="61"),(AA769/'Totals and Drop Down Lists'!W$4)*Inputs!E$38,0)</f>
        <v>0</v>
      </c>
      <c r="AR769">
        <f>IF(OR($D769="51",$D769="52",$D769="61"),(AB769/'Totals and Drop Down Lists'!X$4)*Inputs!F$38,0)</f>
        <v>0</v>
      </c>
      <c r="AS769">
        <f>IF(OR($D769="51",$D769="52",$D769="61"),(AC769/'Totals and Drop Down Lists'!Y$4)*Inputs!G$38,0)</f>
        <v>0</v>
      </c>
      <c r="AT769">
        <f>IF(OR($D769="51",$D769="52",$D769="61"),(AD769/'Totals and Drop Down Lists'!Z$4)*Inputs!H$38,0)</f>
        <v>0</v>
      </c>
      <c r="AU769">
        <f>IF(OR($D769="51",$D769="52",$D769="61"),(AE769/'Totals and Drop Down Lists'!AA$4)*Inputs!I$38,0)</f>
        <v>0</v>
      </c>
      <c r="AV769">
        <f>IF(OR($D769="51",$D769="52",$D769="61"),(AF769/'Totals and Drop Down Lists'!AB$4)*Inputs!J$38,0)</f>
        <v>0</v>
      </c>
      <c r="AW769">
        <f>IF(OR($D769="51",$D769="52",$D769="61"),(AG769/'Totals and Drop Down Lists'!AC$4)*Inputs!K$38,0)</f>
        <v>0</v>
      </c>
      <c r="AX769">
        <f>IF(OR($D769="51",$D769="52",$D769="61"),(AH769/'Totals and Drop Down Lists'!AD$4)*Inputs!L$38,0)</f>
        <v>0</v>
      </c>
      <c r="AY769">
        <f>IF(OR($D769="51",$D769="52",$D769="61"),0,(AA769/'Totals and Drop Down Lists'!W$5)*Inputs!E$39)</f>
        <v>0</v>
      </c>
      <c r="AZ769">
        <f>IF(OR($D769="51",$D769="52",$D769="61"),0,(AB769/'Totals and Drop Down Lists'!X$5)*Inputs!F$39)</f>
        <v>0</v>
      </c>
      <c r="BA769">
        <f>IF(OR($D769="51",$D769="52",$D769="61"),0,(AC769/'Totals and Drop Down Lists'!Y$5)*Inputs!G$39)</f>
        <v>0</v>
      </c>
      <c r="BB769">
        <f>IF(OR($D769="51",$D769="52",$D769="61"),0,(AD769/'Totals and Drop Down Lists'!Z$5)*Inputs!H$39)</f>
        <v>0</v>
      </c>
      <c r="BC769">
        <f>IF(OR($D769="51",$D769="52",$D769="61"),0,(AE769/'Totals and Drop Down Lists'!AA$5)*Inputs!I$39)</f>
        <v>0</v>
      </c>
      <c r="BD769">
        <f>IF(OR($D769="51",$D769="52",$D769="61"),0,(AF769/'Totals and Drop Down Lists'!AB$5)*Inputs!J$39)</f>
        <v>0</v>
      </c>
      <c r="BE769">
        <f>IF(OR($D769="51",$D769="52",$D769="61"),0,(AG769/'Totals and Drop Down Lists'!AC$5)*Inputs!K$39)</f>
        <v>0</v>
      </c>
      <c r="BF769">
        <f>IF(OR($D769="51",$D769="52",$D769="61"),0,(AH769/'Totals and Drop Down Lists'!AD$5)*Inputs!L$39)</f>
        <v>0</v>
      </c>
      <c r="BG769" s="10">
        <f t="shared" si="100"/>
        <v>297881.00203805795</v>
      </c>
    </row>
    <row r="770" spans="1:59" ht="28.8">
      <c r="A770" s="1" t="s">
        <v>7419</v>
      </c>
      <c r="B770" s="1" t="s">
        <v>1492</v>
      </c>
      <c r="C770" s="1" t="s">
        <v>1681</v>
      </c>
      <c r="D770" s="1" t="s">
        <v>25</v>
      </c>
      <c r="E770" s="1" t="s">
        <v>1682</v>
      </c>
      <c r="F770" s="2">
        <v>33240</v>
      </c>
      <c r="G770" s="2">
        <v>204</v>
      </c>
      <c r="H770" s="2">
        <v>59</v>
      </c>
      <c r="I770" s="2">
        <v>3069</v>
      </c>
      <c r="J770" s="2">
        <v>11485</v>
      </c>
      <c r="K770" s="2">
        <v>2425</v>
      </c>
      <c r="L770" s="2">
        <v>16</v>
      </c>
      <c r="M770" s="2">
        <v>5</v>
      </c>
      <c r="N770" s="2">
        <v>29</v>
      </c>
      <c r="O770" s="2">
        <v>41</v>
      </c>
      <c r="P770" s="2">
        <v>0</v>
      </c>
      <c r="Q770" s="2">
        <v>7</v>
      </c>
      <c r="R770" s="2">
        <v>425</v>
      </c>
      <c r="S770" s="2">
        <v>1994900</v>
      </c>
      <c r="T770" s="2">
        <v>115201100</v>
      </c>
      <c r="U770" s="2">
        <v>143</v>
      </c>
      <c r="V770" s="2">
        <v>45</v>
      </c>
      <c r="W770" s="2">
        <v>15</v>
      </c>
      <c r="X770" s="2">
        <v>290</v>
      </c>
      <c r="Y770" s="2">
        <v>10</v>
      </c>
      <c r="Z770" s="2">
        <v>55</v>
      </c>
      <c r="AA770" s="9">
        <f t="shared" si="101"/>
        <v>33240</v>
      </c>
      <c r="AB770" s="9">
        <f t="shared" si="102"/>
        <v>2806</v>
      </c>
      <c r="AC770" s="9">
        <f t="shared" si="103"/>
        <v>523</v>
      </c>
      <c r="AD770" s="9">
        <f t="shared" si="104"/>
        <v>425</v>
      </c>
      <c r="AE770" s="44">
        <f t="shared" si="105"/>
        <v>3.575923936065406E-5</v>
      </c>
      <c r="AF770" s="9">
        <f t="shared" si="106"/>
        <v>230</v>
      </c>
      <c r="AG770" s="9">
        <f t="shared" ref="AG770:AG833" si="108">Y770+Z770</f>
        <v>65</v>
      </c>
      <c r="AH770" s="44">
        <f t="shared" si="107"/>
        <v>5.1067569233728305E-6</v>
      </c>
      <c r="AI770">
        <f>AA770/'Totals and Drop Down Lists'!W$6*Inputs!E$37</f>
        <v>30153.34713366138</v>
      </c>
      <c r="AJ770">
        <f>AB770/'Totals and Drop Down Lists'!X$6*Inputs!F$37</f>
        <v>9232.8264348159119</v>
      </c>
      <c r="AK770">
        <f>AC770/'Totals and Drop Down Lists'!Y$6*Inputs!G$37</f>
        <v>3447.7926622431946</v>
      </c>
      <c r="AL770">
        <f>AD770/'Totals and Drop Down Lists'!Z$6*Inputs!H$37</f>
        <v>3407.4380397474029</v>
      </c>
      <c r="AM770">
        <f>AE770/'Totals and Drop Down Lists'!AA$6*Inputs!I$37</f>
        <v>4451.6444773184376</v>
      </c>
      <c r="AN770">
        <f>AF770/'Totals and Drop Down Lists'!AB$6*Inputs!J$37</f>
        <v>4590.0394222792911</v>
      </c>
      <c r="AO770">
        <f>AG770/'Totals and Drop Down Lists'!AC$6*Inputs!K$37</f>
        <v>1210.5324516409553</v>
      </c>
      <c r="AP770">
        <f>AH770/'Totals and Drop Down Lists'!AD$6*Inputs!L$37</f>
        <v>1201.7726423164891</v>
      </c>
      <c r="AQ770">
        <f>IF(OR($D770="51",$D770="52",$D770="61"),(AA770/'Totals and Drop Down Lists'!W$4)*Inputs!E$38,0)</f>
        <v>0</v>
      </c>
      <c r="AR770">
        <f>IF(OR($D770="51",$D770="52",$D770="61"),(AB770/'Totals and Drop Down Lists'!X$4)*Inputs!F$38,0)</f>
        <v>0</v>
      </c>
      <c r="AS770">
        <f>IF(OR($D770="51",$D770="52",$D770="61"),(AC770/'Totals and Drop Down Lists'!Y$4)*Inputs!G$38,0)</f>
        <v>0</v>
      </c>
      <c r="AT770">
        <f>IF(OR($D770="51",$D770="52",$D770="61"),(AD770/'Totals and Drop Down Lists'!Z$4)*Inputs!H$38,0)</f>
        <v>0</v>
      </c>
      <c r="AU770">
        <f>IF(OR($D770="51",$D770="52",$D770="61"),(AE770/'Totals and Drop Down Lists'!AA$4)*Inputs!I$38,0)</f>
        <v>0</v>
      </c>
      <c r="AV770">
        <f>IF(OR($D770="51",$D770="52",$D770="61"),(AF770/'Totals and Drop Down Lists'!AB$4)*Inputs!J$38,0)</f>
        <v>0</v>
      </c>
      <c r="AW770">
        <f>IF(OR($D770="51",$D770="52",$D770="61"),(AG770/'Totals and Drop Down Lists'!AC$4)*Inputs!K$38,0)</f>
        <v>0</v>
      </c>
      <c r="AX770">
        <f>IF(OR($D770="51",$D770="52",$D770="61"),(AH770/'Totals and Drop Down Lists'!AD$4)*Inputs!L$38,0)</f>
        <v>0</v>
      </c>
      <c r="AY770">
        <f>IF(OR($D770="51",$D770="52",$D770="61"),0,(AA770/'Totals and Drop Down Lists'!W$5)*Inputs!E$39)</f>
        <v>0</v>
      </c>
      <c r="AZ770">
        <f>IF(OR($D770="51",$D770="52",$D770="61"),0,(AB770/'Totals and Drop Down Lists'!X$5)*Inputs!F$39)</f>
        <v>0</v>
      </c>
      <c r="BA770">
        <f>IF(OR($D770="51",$D770="52",$D770="61"),0,(AC770/'Totals and Drop Down Lists'!Y$5)*Inputs!G$39)</f>
        <v>0</v>
      </c>
      <c r="BB770">
        <f>IF(OR($D770="51",$D770="52",$D770="61"),0,(AD770/'Totals and Drop Down Lists'!Z$5)*Inputs!H$39)</f>
        <v>0</v>
      </c>
      <c r="BC770">
        <f>IF(OR($D770="51",$D770="52",$D770="61"),0,(AE770/'Totals and Drop Down Lists'!AA$5)*Inputs!I$39)</f>
        <v>0</v>
      </c>
      <c r="BD770">
        <f>IF(OR($D770="51",$D770="52",$D770="61"),0,(AF770/'Totals and Drop Down Lists'!AB$5)*Inputs!J$39)</f>
        <v>0</v>
      </c>
      <c r="BE770">
        <f>IF(OR($D770="51",$D770="52",$D770="61"),0,(AG770/'Totals and Drop Down Lists'!AC$5)*Inputs!K$39)</f>
        <v>0</v>
      </c>
      <c r="BF770">
        <f>IF(OR($D770="51",$D770="52",$D770="61"),0,(AH770/'Totals and Drop Down Lists'!AD$5)*Inputs!L$39)</f>
        <v>0</v>
      </c>
      <c r="BG770" s="10">
        <f t="shared" ref="BG770:BG833" si="109">SUM(AI770:BF770)</f>
        <v>57695.393264023049</v>
      </c>
    </row>
    <row r="771" spans="1:59" ht="28.8">
      <c r="A771" s="1" t="s">
        <v>7419</v>
      </c>
      <c r="B771" s="1" t="s">
        <v>1492</v>
      </c>
      <c r="C771" s="1" t="s">
        <v>1683</v>
      </c>
      <c r="D771" s="1" t="s">
        <v>25</v>
      </c>
      <c r="E771" s="1" t="s">
        <v>1684</v>
      </c>
      <c r="F771" s="2">
        <v>14730</v>
      </c>
      <c r="G771" s="2">
        <v>121</v>
      </c>
      <c r="H771" s="2">
        <v>11</v>
      </c>
      <c r="I771" s="2">
        <v>2396</v>
      </c>
      <c r="J771" s="2">
        <v>5201</v>
      </c>
      <c r="K771" s="2">
        <v>1198</v>
      </c>
      <c r="L771" s="2">
        <v>19</v>
      </c>
      <c r="M771" s="2">
        <v>13</v>
      </c>
      <c r="N771" s="2">
        <v>1</v>
      </c>
      <c r="O771" s="2">
        <v>9</v>
      </c>
      <c r="P771" s="2">
        <v>0</v>
      </c>
      <c r="Q771" s="2">
        <v>0</v>
      </c>
      <c r="R771" s="2">
        <v>484</v>
      </c>
      <c r="S771" s="2">
        <v>814400</v>
      </c>
      <c r="T771" s="2">
        <v>44925000</v>
      </c>
      <c r="U771" s="2">
        <v>159</v>
      </c>
      <c r="V771" s="2">
        <v>131</v>
      </c>
      <c r="W771" s="2">
        <v>55</v>
      </c>
      <c r="X771" s="2">
        <v>207</v>
      </c>
      <c r="Y771" s="2">
        <v>19</v>
      </c>
      <c r="Z771" s="2">
        <v>36</v>
      </c>
      <c r="AA771" s="9">
        <f t="shared" ref="AA771:AA834" si="110">F771</f>
        <v>14730</v>
      </c>
      <c r="AB771" s="9">
        <f t="shared" ref="AB771:AB834" si="111">I771-G771-H771</f>
        <v>2264</v>
      </c>
      <c r="AC771" s="9">
        <f t="shared" ref="AC771:AC834" si="112">L771+M771+N771+O771+P771+Q771+R771</f>
        <v>526</v>
      </c>
      <c r="AD771" s="9">
        <f t="shared" ref="AD771:AD834" si="113">R771</f>
        <v>484</v>
      </c>
      <c r="AE771" s="44">
        <f t="shared" ref="AE771:AE834" si="114">IF(ISERROR(((K771^2)*SUM(J:J))/((SUM(K:K)^2)*J771)), 0, ((K771^2)*SUM(J:J))/((SUM(K:K)^2)*J771))</f>
        <v>1.9271812793646463E-5</v>
      </c>
      <c r="AF771" s="9">
        <f t="shared" ref="AF771:AF834" si="115">-IF((W771+V771-X771)&gt;0, 0, (W771+V771-X771))</f>
        <v>21</v>
      </c>
      <c r="AG771" s="9">
        <f t="shared" si="108"/>
        <v>55</v>
      </c>
      <c r="AH771" s="44">
        <f t="shared" ref="AH771:AH834" si="116">(K771*SUM(J:J)*AG771)/(J771*SUM(K:K)*SUM(AG:AG))</f>
        <v>4.7139366313245698E-6</v>
      </c>
      <c r="AI771">
        <f>AA771/'Totals and Drop Down Lists'!W$6*Inputs!E$37</f>
        <v>13362.178197317453</v>
      </c>
      <c r="AJ771">
        <f>AB771/'Totals and Drop Down Lists'!X$6*Inputs!F$37</f>
        <v>7449.4365817616608</v>
      </c>
      <c r="AK771">
        <f>AC771/'Totals and Drop Down Lists'!Y$6*Inputs!G$37</f>
        <v>3467.5696756021421</v>
      </c>
      <c r="AL771">
        <f>AD771/'Totals and Drop Down Lists'!Z$6*Inputs!H$37</f>
        <v>3880.4706146770422</v>
      </c>
      <c r="AM771">
        <f>AE771/'Totals and Drop Down Lists'!AA$6*Inputs!I$37</f>
        <v>2399.1354549097969</v>
      </c>
      <c r="AN771">
        <f>AF771/'Totals and Drop Down Lists'!AB$6*Inputs!J$37</f>
        <v>419.09055594723958</v>
      </c>
      <c r="AO771">
        <f>AG771/'Totals and Drop Down Lists'!AC$6*Inputs!K$37</f>
        <v>1024.296689850039</v>
      </c>
      <c r="AP771">
        <f>AH771/'Totals and Drop Down Lists'!AD$6*Inputs!L$37</f>
        <v>1109.3302787158771</v>
      </c>
      <c r="AQ771">
        <f>IF(OR($D771="51",$D771="52",$D771="61"),(AA771/'Totals and Drop Down Lists'!W$4)*Inputs!E$38,0)</f>
        <v>0</v>
      </c>
      <c r="AR771">
        <f>IF(OR($D771="51",$D771="52",$D771="61"),(AB771/'Totals and Drop Down Lists'!X$4)*Inputs!F$38,0)</f>
        <v>0</v>
      </c>
      <c r="AS771">
        <f>IF(OR($D771="51",$D771="52",$D771="61"),(AC771/'Totals and Drop Down Lists'!Y$4)*Inputs!G$38,0)</f>
        <v>0</v>
      </c>
      <c r="AT771">
        <f>IF(OR($D771="51",$D771="52",$D771="61"),(AD771/'Totals and Drop Down Lists'!Z$4)*Inputs!H$38,0)</f>
        <v>0</v>
      </c>
      <c r="AU771">
        <f>IF(OR($D771="51",$D771="52",$D771="61"),(AE771/'Totals and Drop Down Lists'!AA$4)*Inputs!I$38,0)</f>
        <v>0</v>
      </c>
      <c r="AV771">
        <f>IF(OR($D771="51",$D771="52",$D771="61"),(AF771/'Totals and Drop Down Lists'!AB$4)*Inputs!J$38,0)</f>
        <v>0</v>
      </c>
      <c r="AW771">
        <f>IF(OR($D771="51",$D771="52",$D771="61"),(AG771/'Totals and Drop Down Lists'!AC$4)*Inputs!K$38,0)</f>
        <v>0</v>
      </c>
      <c r="AX771">
        <f>IF(OR($D771="51",$D771="52",$D771="61"),(AH771/'Totals and Drop Down Lists'!AD$4)*Inputs!L$38,0)</f>
        <v>0</v>
      </c>
      <c r="AY771">
        <f>IF(OR($D771="51",$D771="52",$D771="61"),0,(AA771/'Totals and Drop Down Lists'!W$5)*Inputs!E$39)</f>
        <v>0</v>
      </c>
      <c r="AZ771">
        <f>IF(OR($D771="51",$D771="52",$D771="61"),0,(AB771/'Totals and Drop Down Lists'!X$5)*Inputs!F$39)</f>
        <v>0</v>
      </c>
      <c r="BA771">
        <f>IF(OR($D771="51",$D771="52",$D771="61"),0,(AC771/'Totals and Drop Down Lists'!Y$5)*Inputs!G$39)</f>
        <v>0</v>
      </c>
      <c r="BB771">
        <f>IF(OR($D771="51",$D771="52",$D771="61"),0,(AD771/'Totals and Drop Down Lists'!Z$5)*Inputs!H$39)</f>
        <v>0</v>
      </c>
      <c r="BC771">
        <f>IF(OR($D771="51",$D771="52",$D771="61"),0,(AE771/'Totals and Drop Down Lists'!AA$5)*Inputs!I$39)</f>
        <v>0</v>
      </c>
      <c r="BD771">
        <f>IF(OR($D771="51",$D771="52",$D771="61"),0,(AF771/'Totals and Drop Down Lists'!AB$5)*Inputs!J$39)</f>
        <v>0</v>
      </c>
      <c r="BE771">
        <f>IF(OR($D771="51",$D771="52",$D771="61"),0,(AG771/'Totals and Drop Down Lists'!AC$5)*Inputs!K$39)</f>
        <v>0</v>
      </c>
      <c r="BF771">
        <f>IF(OR($D771="51",$D771="52",$D771="61"),0,(AH771/'Totals and Drop Down Lists'!AD$5)*Inputs!L$39)</f>
        <v>0</v>
      </c>
      <c r="BG771" s="10">
        <f t="shared" si="109"/>
        <v>33111.508048781252</v>
      </c>
    </row>
    <row r="772" spans="1:59" ht="28.8">
      <c r="A772" s="1" t="s">
        <v>7419</v>
      </c>
      <c r="B772" s="1" t="s">
        <v>1492</v>
      </c>
      <c r="C772" s="1" t="s">
        <v>1685</v>
      </c>
      <c r="D772" s="1" t="s">
        <v>25</v>
      </c>
      <c r="E772" s="1" t="s">
        <v>1686</v>
      </c>
      <c r="F772" s="2">
        <v>143845</v>
      </c>
      <c r="G772" s="2">
        <v>1006</v>
      </c>
      <c r="H772" s="2">
        <v>17</v>
      </c>
      <c r="I772" s="2">
        <v>16303</v>
      </c>
      <c r="J772" s="2">
        <v>47881</v>
      </c>
      <c r="K772" s="2">
        <v>8585</v>
      </c>
      <c r="L772" s="2">
        <v>205</v>
      </c>
      <c r="M772" s="2">
        <v>24</v>
      </c>
      <c r="N772" s="2">
        <v>0</v>
      </c>
      <c r="O772" s="2">
        <v>362</v>
      </c>
      <c r="P772" s="2">
        <v>34</v>
      </c>
      <c r="Q772" s="2">
        <v>8</v>
      </c>
      <c r="R772" s="2">
        <v>807</v>
      </c>
      <c r="S772" s="2">
        <v>8144000</v>
      </c>
      <c r="T772" s="2">
        <v>352668400</v>
      </c>
      <c r="U772" s="2">
        <v>676</v>
      </c>
      <c r="V772" s="2">
        <v>350</v>
      </c>
      <c r="W772" s="2">
        <v>0</v>
      </c>
      <c r="X772" s="2">
        <v>1525</v>
      </c>
      <c r="Y772" s="2">
        <v>115</v>
      </c>
      <c r="Z772" s="2">
        <v>1085</v>
      </c>
      <c r="AA772" s="9">
        <f t="shared" si="110"/>
        <v>143845</v>
      </c>
      <c r="AB772" s="9">
        <f t="shared" si="111"/>
        <v>15280</v>
      </c>
      <c r="AC772" s="9">
        <f t="shared" si="112"/>
        <v>1440</v>
      </c>
      <c r="AD772" s="9">
        <f t="shared" si="113"/>
        <v>807</v>
      </c>
      <c r="AE772" s="44">
        <f t="shared" si="114"/>
        <v>1.075011655082378E-4</v>
      </c>
      <c r="AF772" s="9">
        <f t="shared" si="115"/>
        <v>1175</v>
      </c>
      <c r="AG772" s="9">
        <f t="shared" si="108"/>
        <v>1200</v>
      </c>
      <c r="AH772" s="44">
        <f t="shared" si="116"/>
        <v>8.0058863330285542E-5</v>
      </c>
      <c r="AI772">
        <f>AA772/'Totals and Drop Down Lists'!W$6*Inputs!E$37</f>
        <v>130487.61186647177</v>
      </c>
      <c r="AJ772">
        <f>AB772/'Totals and Drop Down Lists'!X$6*Inputs!F$37</f>
        <v>50277.116152525698</v>
      </c>
      <c r="AK772">
        <f>AC772/'Totals and Drop Down Lists'!Y$6*Inputs!G$37</f>
        <v>9492.9664122948379</v>
      </c>
      <c r="AL772">
        <f>AD772/'Totals and Drop Down Lists'!Z$6*Inputs!H$37</f>
        <v>6470.123524885068</v>
      </c>
      <c r="AM772">
        <f>AE772/'Totals and Drop Down Lists'!AA$6*Inputs!I$37</f>
        <v>13382.750256891621</v>
      </c>
      <c r="AN772">
        <f>AF772/'Totals and Drop Down Lists'!AB$6*Inputs!J$37</f>
        <v>23449.114439905072</v>
      </c>
      <c r="AO772">
        <f>AG772/'Totals and Drop Down Lists'!AC$6*Inputs!K$37</f>
        <v>22348.291414909945</v>
      </c>
      <c r="AP772">
        <f>AH772/'Totals and Drop Down Lists'!AD$6*Inputs!L$37</f>
        <v>18840.24502614214</v>
      </c>
      <c r="AQ772">
        <f>IF(OR($D772="51",$D772="52",$D772="61"),(AA772/'Totals and Drop Down Lists'!W$4)*Inputs!E$38,0)</f>
        <v>0</v>
      </c>
      <c r="AR772">
        <f>IF(OR($D772="51",$D772="52",$D772="61"),(AB772/'Totals and Drop Down Lists'!X$4)*Inputs!F$38,0)</f>
        <v>0</v>
      </c>
      <c r="AS772">
        <f>IF(OR($D772="51",$D772="52",$D772="61"),(AC772/'Totals and Drop Down Lists'!Y$4)*Inputs!G$38,0)</f>
        <v>0</v>
      </c>
      <c r="AT772">
        <f>IF(OR($D772="51",$D772="52",$D772="61"),(AD772/'Totals and Drop Down Lists'!Z$4)*Inputs!H$38,0)</f>
        <v>0</v>
      </c>
      <c r="AU772">
        <f>IF(OR($D772="51",$D772="52",$D772="61"),(AE772/'Totals and Drop Down Lists'!AA$4)*Inputs!I$38,0)</f>
        <v>0</v>
      </c>
      <c r="AV772">
        <f>IF(OR($D772="51",$D772="52",$D772="61"),(AF772/'Totals and Drop Down Lists'!AB$4)*Inputs!J$38,0)</f>
        <v>0</v>
      </c>
      <c r="AW772">
        <f>IF(OR($D772="51",$D772="52",$D772="61"),(AG772/'Totals and Drop Down Lists'!AC$4)*Inputs!K$38,0)</f>
        <v>0</v>
      </c>
      <c r="AX772">
        <f>IF(OR($D772="51",$D772="52",$D772="61"),(AH772/'Totals and Drop Down Lists'!AD$4)*Inputs!L$38,0)</f>
        <v>0</v>
      </c>
      <c r="AY772">
        <f>IF(OR($D772="51",$D772="52",$D772="61"),0,(AA772/'Totals and Drop Down Lists'!W$5)*Inputs!E$39)</f>
        <v>0</v>
      </c>
      <c r="AZ772">
        <f>IF(OR($D772="51",$D772="52",$D772="61"),0,(AB772/'Totals and Drop Down Lists'!X$5)*Inputs!F$39)</f>
        <v>0</v>
      </c>
      <c r="BA772">
        <f>IF(OR($D772="51",$D772="52",$D772="61"),0,(AC772/'Totals and Drop Down Lists'!Y$5)*Inputs!G$39)</f>
        <v>0</v>
      </c>
      <c r="BB772">
        <f>IF(OR($D772="51",$D772="52",$D772="61"),0,(AD772/'Totals and Drop Down Lists'!Z$5)*Inputs!H$39)</f>
        <v>0</v>
      </c>
      <c r="BC772">
        <f>IF(OR($D772="51",$D772="52",$D772="61"),0,(AE772/'Totals and Drop Down Lists'!AA$5)*Inputs!I$39)</f>
        <v>0</v>
      </c>
      <c r="BD772">
        <f>IF(OR($D772="51",$D772="52",$D772="61"),0,(AF772/'Totals and Drop Down Lists'!AB$5)*Inputs!J$39)</f>
        <v>0</v>
      </c>
      <c r="BE772">
        <f>IF(OR($D772="51",$D772="52",$D772="61"),0,(AG772/'Totals and Drop Down Lists'!AC$5)*Inputs!K$39)</f>
        <v>0</v>
      </c>
      <c r="BF772">
        <f>IF(OR($D772="51",$D772="52",$D772="61"),0,(AH772/'Totals and Drop Down Lists'!AD$5)*Inputs!L$39)</f>
        <v>0</v>
      </c>
      <c r="BG772" s="10">
        <f t="shared" si="109"/>
        <v>274748.21909402614</v>
      </c>
    </row>
    <row r="773" spans="1:59" ht="28.8">
      <c r="A773" s="1" t="s">
        <v>7419</v>
      </c>
      <c r="B773" s="1" t="s">
        <v>1492</v>
      </c>
      <c r="C773" s="1" t="s">
        <v>1687</v>
      </c>
      <c r="D773" s="1" t="s">
        <v>58</v>
      </c>
      <c r="E773" s="1" t="s">
        <v>1688</v>
      </c>
      <c r="F773" s="2">
        <v>27291</v>
      </c>
      <c r="G773" s="2">
        <v>870</v>
      </c>
      <c r="H773" s="2">
        <v>68</v>
      </c>
      <c r="I773" s="2">
        <v>6133</v>
      </c>
      <c r="J773" s="2">
        <v>9431</v>
      </c>
      <c r="K773" s="2">
        <v>3111</v>
      </c>
      <c r="L773" s="2">
        <v>42</v>
      </c>
      <c r="M773" s="2">
        <v>0</v>
      </c>
      <c r="N773" s="2">
        <v>0</v>
      </c>
      <c r="O773" s="2">
        <v>117</v>
      </c>
      <c r="P773" s="2">
        <v>40</v>
      </c>
      <c r="Q773" s="2">
        <v>0</v>
      </c>
      <c r="R773" s="2">
        <v>470</v>
      </c>
      <c r="S773" s="2">
        <v>1980100</v>
      </c>
      <c r="T773" s="2">
        <v>84659400</v>
      </c>
      <c r="U773" s="2">
        <v>369</v>
      </c>
      <c r="V773" s="2">
        <v>375</v>
      </c>
      <c r="W773" s="2">
        <v>130</v>
      </c>
      <c r="X773" s="2">
        <v>1025</v>
      </c>
      <c r="Y773" s="2">
        <v>180</v>
      </c>
      <c r="Z773" s="2">
        <v>605</v>
      </c>
      <c r="AA773" s="9">
        <f t="shared" si="110"/>
        <v>27291</v>
      </c>
      <c r="AB773" s="9">
        <f t="shared" si="111"/>
        <v>5195</v>
      </c>
      <c r="AC773" s="9">
        <f t="shared" si="112"/>
        <v>669</v>
      </c>
      <c r="AD773" s="9">
        <f t="shared" si="113"/>
        <v>470</v>
      </c>
      <c r="AE773" s="44">
        <f t="shared" si="114"/>
        <v>7.1670108725583898E-5</v>
      </c>
      <c r="AF773" s="9">
        <f t="shared" si="115"/>
        <v>520</v>
      </c>
      <c r="AG773" s="9">
        <f t="shared" si="108"/>
        <v>785</v>
      </c>
      <c r="AH773" s="44">
        <f t="shared" si="116"/>
        <v>9.6352504834801595E-5</v>
      </c>
      <c r="AI773">
        <f>AA773/'Totals and Drop Down Lists'!W$6*Inputs!E$37</f>
        <v>24756.76885152686</v>
      </c>
      <c r="AJ773">
        <f>AB773/'Totals and Drop Down Lists'!X$6*Inputs!F$37</f>
        <v>17093.561414422187</v>
      </c>
      <c r="AK773">
        <f>AC773/'Totals and Drop Down Lists'!Y$6*Inputs!G$37</f>
        <v>4410.2739790453097</v>
      </c>
      <c r="AL773">
        <f>AD773/'Totals and Drop Down Lists'!Z$6*Inputs!H$37</f>
        <v>3768.2255968971276</v>
      </c>
      <c r="AM773">
        <f>AE773/'Totals and Drop Down Lists'!AA$6*Inputs!I$37</f>
        <v>8922.1652753640083</v>
      </c>
      <c r="AN773">
        <f>AF773/'Totals and Drop Down Lists'!AB$6*Inputs!J$37</f>
        <v>10377.480432979266</v>
      </c>
      <c r="AO773">
        <f>AG773/'Totals and Drop Down Lists'!AC$6*Inputs!K$37</f>
        <v>14619.507300586922</v>
      </c>
      <c r="AP773">
        <f>AH773/'Totals and Drop Down Lists'!AD$6*Inputs!L$37</f>
        <v>22674.626199489074</v>
      </c>
      <c r="AQ773">
        <f>IF(OR($D773="51",$D773="52",$D773="61"),(AA773/'Totals and Drop Down Lists'!W$4)*Inputs!E$38,0)</f>
        <v>0</v>
      </c>
      <c r="AR773">
        <f>IF(OR($D773="51",$D773="52",$D773="61"),(AB773/'Totals and Drop Down Lists'!X$4)*Inputs!F$38,0)</f>
        <v>0</v>
      </c>
      <c r="AS773">
        <f>IF(OR($D773="51",$D773="52",$D773="61"),(AC773/'Totals and Drop Down Lists'!Y$4)*Inputs!G$38,0)</f>
        <v>0</v>
      </c>
      <c r="AT773">
        <f>IF(OR($D773="51",$D773="52",$D773="61"),(AD773/'Totals and Drop Down Lists'!Z$4)*Inputs!H$38,0)</f>
        <v>0</v>
      </c>
      <c r="AU773">
        <f>IF(OR($D773="51",$D773="52",$D773="61"),(AE773/'Totals and Drop Down Lists'!AA$4)*Inputs!I$38,0)</f>
        <v>0</v>
      </c>
      <c r="AV773">
        <f>IF(OR($D773="51",$D773="52",$D773="61"),(AF773/'Totals and Drop Down Lists'!AB$4)*Inputs!J$38,0)</f>
        <v>0</v>
      </c>
      <c r="AW773">
        <f>IF(OR($D773="51",$D773="52",$D773="61"),(AG773/'Totals and Drop Down Lists'!AC$4)*Inputs!K$38,0)</f>
        <v>0</v>
      </c>
      <c r="AX773">
        <f>IF(OR($D773="51",$D773="52",$D773="61"),(AH773/'Totals and Drop Down Lists'!AD$4)*Inputs!L$38,0)</f>
        <v>0</v>
      </c>
      <c r="AY773">
        <f>IF(OR($D773="51",$D773="52",$D773="61"),0,(AA773/'Totals and Drop Down Lists'!W$5)*Inputs!E$39)</f>
        <v>0</v>
      </c>
      <c r="AZ773">
        <f>IF(OR($D773="51",$D773="52",$D773="61"),0,(AB773/'Totals and Drop Down Lists'!X$5)*Inputs!F$39)</f>
        <v>0</v>
      </c>
      <c r="BA773">
        <f>IF(OR($D773="51",$D773="52",$D773="61"),0,(AC773/'Totals and Drop Down Lists'!Y$5)*Inputs!G$39)</f>
        <v>0</v>
      </c>
      <c r="BB773">
        <f>IF(OR($D773="51",$D773="52",$D773="61"),0,(AD773/'Totals and Drop Down Lists'!Z$5)*Inputs!H$39)</f>
        <v>0</v>
      </c>
      <c r="BC773">
        <f>IF(OR($D773="51",$D773="52",$D773="61"),0,(AE773/'Totals and Drop Down Lists'!AA$5)*Inputs!I$39)</f>
        <v>0</v>
      </c>
      <c r="BD773">
        <f>IF(OR($D773="51",$D773="52",$D773="61"),0,(AF773/'Totals and Drop Down Lists'!AB$5)*Inputs!J$39)</f>
        <v>0</v>
      </c>
      <c r="BE773">
        <f>IF(OR($D773="51",$D773="52",$D773="61"),0,(AG773/'Totals and Drop Down Lists'!AC$5)*Inputs!K$39)</f>
        <v>0</v>
      </c>
      <c r="BF773">
        <f>IF(OR($D773="51",$D773="52",$D773="61"),0,(AH773/'Totals and Drop Down Lists'!AD$5)*Inputs!L$39)</f>
        <v>0</v>
      </c>
      <c r="BG773" s="10">
        <f t="shared" si="109"/>
        <v>106622.60905031074</v>
      </c>
    </row>
    <row r="774" spans="1:59" ht="28.8">
      <c r="A774" s="1" t="s">
        <v>7419</v>
      </c>
      <c r="B774" s="1" t="s">
        <v>1492</v>
      </c>
      <c r="C774" s="1" t="s">
        <v>92</v>
      </c>
      <c r="D774" s="1" t="s">
        <v>25</v>
      </c>
      <c r="E774" s="1" t="s">
        <v>1689</v>
      </c>
      <c r="F774" s="2">
        <v>29486</v>
      </c>
      <c r="G774" s="2">
        <v>60</v>
      </c>
      <c r="H774" s="2">
        <v>0</v>
      </c>
      <c r="I774" s="2">
        <v>3457</v>
      </c>
      <c r="J774" s="2">
        <v>11083</v>
      </c>
      <c r="K774" s="2">
        <v>2336</v>
      </c>
      <c r="L774" s="2">
        <v>75</v>
      </c>
      <c r="M774" s="2">
        <v>12</v>
      </c>
      <c r="N774" s="2">
        <v>9</v>
      </c>
      <c r="O774" s="2">
        <v>62</v>
      </c>
      <c r="P774" s="2">
        <v>11</v>
      </c>
      <c r="Q774" s="2">
        <v>0</v>
      </c>
      <c r="R774" s="2">
        <v>348</v>
      </c>
      <c r="S774" s="2">
        <v>1709900</v>
      </c>
      <c r="T774" s="2">
        <v>88240500</v>
      </c>
      <c r="U774" s="2">
        <v>177</v>
      </c>
      <c r="V774" s="2">
        <v>290</v>
      </c>
      <c r="W774" s="2">
        <v>55</v>
      </c>
      <c r="X774" s="2">
        <v>775</v>
      </c>
      <c r="Y774" s="2">
        <v>114</v>
      </c>
      <c r="Z774" s="2">
        <v>480</v>
      </c>
      <c r="AA774" s="9">
        <f t="shared" si="110"/>
        <v>29486</v>
      </c>
      <c r="AB774" s="9">
        <f t="shared" si="111"/>
        <v>3397</v>
      </c>
      <c r="AC774" s="9">
        <f t="shared" si="112"/>
        <v>517</v>
      </c>
      <c r="AD774" s="9">
        <f t="shared" si="113"/>
        <v>348</v>
      </c>
      <c r="AE774" s="44">
        <f t="shared" si="114"/>
        <v>3.4386195626183783E-5</v>
      </c>
      <c r="AF774" s="9">
        <f t="shared" si="115"/>
        <v>430</v>
      </c>
      <c r="AG774" s="9">
        <f t="shared" si="108"/>
        <v>594</v>
      </c>
      <c r="AH774" s="44">
        <f t="shared" si="116"/>
        <v>4.6585744073980194E-5</v>
      </c>
      <c r="AI774">
        <f>AA774/'Totals and Drop Down Lists'!W$6*Inputs!E$37</f>
        <v>26747.942045220803</v>
      </c>
      <c r="AJ774">
        <f>AB774/'Totals and Drop Down Lists'!X$6*Inputs!F$37</f>
        <v>11177.445259825248</v>
      </c>
      <c r="AK774">
        <f>AC774/'Totals and Drop Down Lists'!Y$6*Inputs!G$37</f>
        <v>3408.2386355252993</v>
      </c>
      <c r="AL774">
        <f>AD774/'Totals and Drop Down Lists'!Z$6*Inputs!H$37</f>
        <v>2790.0904419578733</v>
      </c>
      <c r="AM774">
        <f>AE774/'Totals and Drop Down Lists'!AA$6*Inputs!I$37</f>
        <v>4280.7151548005577</v>
      </c>
      <c r="AN774">
        <f>AF774/'Totals and Drop Down Lists'!AB$6*Inputs!J$37</f>
        <v>8581.3780503482394</v>
      </c>
      <c r="AO774">
        <f>AG774/'Totals and Drop Down Lists'!AC$6*Inputs!K$37</f>
        <v>11062.404250380421</v>
      </c>
      <c r="AP774">
        <f>AH774/'Totals and Drop Down Lists'!AD$6*Inputs!L$37</f>
        <v>10963.018915944502</v>
      </c>
      <c r="AQ774">
        <f>IF(OR($D774="51",$D774="52",$D774="61"),(AA774/'Totals and Drop Down Lists'!W$4)*Inputs!E$38,0)</f>
        <v>0</v>
      </c>
      <c r="AR774">
        <f>IF(OR($D774="51",$D774="52",$D774="61"),(AB774/'Totals and Drop Down Lists'!X$4)*Inputs!F$38,0)</f>
        <v>0</v>
      </c>
      <c r="AS774">
        <f>IF(OR($D774="51",$D774="52",$D774="61"),(AC774/'Totals and Drop Down Lists'!Y$4)*Inputs!G$38,0)</f>
        <v>0</v>
      </c>
      <c r="AT774">
        <f>IF(OR($D774="51",$D774="52",$D774="61"),(AD774/'Totals and Drop Down Lists'!Z$4)*Inputs!H$38,0)</f>
        <v>0</v>
      </c>
      <c r="AU774">
        <f>IF(OR($D774="51",$D774="52",$D774="61"),(AE774/'Totals and Drop Down Lists'!AA$4)*Inputs!I$38,0)</f>
        <v>0</v>
      </c>
      <c r="AV774">
        <f>IF(OR($D774="51",$D774="52",$D774="61"),(AF774/'Totals and Drop Down Lists'!AB$4)*Inputs!J$38,0)</f>
        <v>0</v>
      </c>
      <c r="AW774">
        <f>IF(OR($D774="51",$D774="52",$D774="61"),(AG774/'Totals and Drop Down Lists'!AC$4)*Inputs!K$38,0)</f>
        <v>0</v>
      </c>
      <c r="AX774">
        <f>IF(OR($D774="51",$D774="52",$D774="61"),(AH774/'Totals and Drop Down Lists'!AD$4)*Inputs!L$38,0)</f>
        <v>0</v>
      </c>
      <c r="AY774">
        <f>IF(OR($D774="51",$D774="52",$D774="61"),0,(AA774/'Totals and Drop Down Lists'!W$5)*Inputs!E$39)</f>
        <v>0</v>
      </c>
      <c r="AZ774">
        <f>IF(OR($D774="51",$D774="52",$D774="61"),0,(AB774/'Totals and Drop Down Lists'!X$5)*Inputs!F$39)</f>
        <v>0</v>
      </c>
      <c r="BA774">
        <f>IF(OR($D774="51",$D774="52",$D774="61"),0,(AC774/'Totals and Drop Down Lists'!Y$5)*Inputs!G$39)</f>
        <v>0</v>
      </c>
      <c r="BB774">
        <f>IF(OR($D774="51",$D774="52",$D774="61"),0,(AD774/'Totals and Drop Down Lists'!Z$5)*Inputs!H$39)</f>
        <v>0</v>
      </c>
      <c r="BC774">
        <f>IF(OR($D774="51",$D774="52",$D774="61"),0,(AE774/'Totals and Drop Down Lists'!AA$5)*Inputs!I$39)</f>
        <v>0</v>
      </c>
      <c r="BD774">
        <f>IF(OR($D774="51",$D774="52",$D774="61"),0,(AF774/'Totals and Drop Down Lists'!AB$5)*Inputs!J$39)</f>
        <v>0</v>
      </c>
      <c r="BE774">
        <f>IF(OR($D774="51",$D774="52",$D774="61"),0,(AG774/'Totals and Drop Down Lists'!AC$5)*Inputs!K$39)</f>
        <v>0</v>
      </c>
      <c r="BF774">
        <f>IF(OR($D774="51",$D774="52",$D774="61"),0,(AH774/'Totals and Drop Down Lists'!AD$5)*Inputs!L$39)</f>
        <v>0</v>
      </c>
      <c r="BG774" s="10">
        <f t="shared" si="109"/>
        <v>79011.232754002936</v>
      </c>
    </row>
    <row r="775" spans="1:59" ht="28.8">
      <c r="A775" s="1" t="s">
        <v>7419</v>
      </c>
      <c r="B775" s="1" t="s">
        <v>1492</v>
      </c>
      <c r="C775" s="1" t="s">
        <v>1690</v>
      </c>
      <c r="D775" s="1" t="s">
        <v>25</v>
      </c>
      <c r="E775" s="1" t="s">
        <v>1691</v>
      </c>
      <c r="F775" s="2">
        <v>18774</v>
      </c>
      <c r="G775" s="2">
        <v>55</v>
      </c>
      <c r="H775" s="2">
        <v>0</v>
      </c>
      <c r="I775" s="2">
        <v>3808</v>
      </c>
      <c r="J775" s="2">
        <v>6970</v>
      </c>
      <c r="K775" s="2">
        <v>1864</v>
      </c>
      <c r="L775" s="2">
        <v>141</v>
      </c>
      <c r="M775" s="2">
        <v>3</v>
      </c>
      <c r="N775" s="2">
        <v>3</v>
      </c>
      <c r="O775" s="2">
        <v>78</v>
      </c>
      <c r="P775" s="2">
        <v>7</v>
      </c>
      <c r="Q775" s="2">
        <v>10</v>
      </c>
      <c r="R775" s="2">
        <v>646</v>
      </c>
      <c r="S775" s="2">
        <v>821500</v>
      </c>
      <c r="T775" s="2">
        <v>64673500</v>
      </c>
      <c r="U775" s="2">
        <v>80</v>
      </c>
      <c r="V775" s="2">
        <v>295</v>
      </c>
      <c r="W775" s="2">
        <v>0</v>
      </c>
      <c r="X775" s="2">
        <v>510</v>
      </c>
      <c r="Y775" s="2">
        <v>85</v>
      </c>
      <c r="Z775" s="2">
        <v>218</v>
      </c>
      <c r="AA775" s="9">
        <f t="shared" si="110"/>
        <v>18774</v>
      </c>
      <c r="AB775" s="9">
        <f t="shared" si="111"/>
        <v>3753</v>
      </c>
      <c r="AC775" s="9">
        <f t="shared" si="112"/>
        <v>888</v>
      </c>
      <c r="AD775" s="9">
        <f t="shared" si="113"/>
        <v>646</v>
      </c>
      <c r="AE775" s="44">
        <f t="shared" si="114"/>
        <v>3.4814072057739626E-5</v>
      </c>
      <c r="AF775" s="9">
        <f t="shared" si="115"/>
        <v>215</v>
      </c>
      <c r="AG775" s="9">
        <f t="shared" si="108"/>
        <v>303</v>
      </c>
      <c r="AH775" s="44">
        <f t="shared" si="116"/>
        <v>3.0151355739129201E-5</v>
      </c>
      <c r="AI775">
        <f>AA775/'Totals and Drop Down Lists'!W$6*Inputs!E$37</f>
        <v>17030.654003831492</v>
      </c>
      <c r="AJ775">
        <f>AB775/'Totals and Drop Down Lists'!X$6*Inputs!F$37</f>
        <v>12348.823096886712</v>
      </c>
      <c r="AK775">
        <f>AC775/'Totals and Drop Down Lists'!Y$6*Inputs!G$37</f>
        <v>5853.9959542484821</v>
      </c>
      <c r="AL775">
        <f>AD775/'Totals and Drop Down Lists'!Z$6*Inputs!H$37</f>
        <v>5179.3058204160525</v>
      </c>
      <c r="AM775">
        <f>AE775/'Totals and Drop Down Lists'!AA$6*Inputs!I$37</f>
        <v>4333.9812137986164</v>
      </c>
      <c r="AN775">
        <f>AF775/'Totals and Drop Down Lists'!AB$6*Inputs!J$37</f>
        <v>4290.6890251741197</v>
      </c>
      <c r="AO775">
        <f>AG775/'Totals and Drop Down Lists'!AC$6*Inputs!K$37</f>
        <v>5642.9435822647611</v>
      </c>
      <c r="AP775">
        <f>AH775/'Totals and Drop Down Lists'!AD$6*Inputs!L$37</f>
        <v>7095.5158038158124</v>
      </c>
      <c r="AQ775">
        <f>IF(OR($D775="51",$D775="52",$D775="61"),(AA775/'Totals and Drop Down Lists'!W$4)*Inputs!E$38,0)</f>
        <v>0</v>
      </c>
      <c r="AR775">
        <f>IF(OR($D775="51",$D775="52",$D775="61"),(AB775/'Totals and Drop Down Lists'!X$4)*Inputs!F$38,0)</f>
        <v>0</v>
      </c>
      <c r="AS775">
        <f>IF(OR($D775="51",$D775="52",$D775="61"),(AC775/'Totals and Drop Down Lists'!Y$4)*Inputs!G$38,0)</f>
        <v>0</v>
      </c>
      <c r="AT775">
        <f>IF(OR($D775="51",$D775="52",$D775="61"),(AD775/'Totals and Drop Down Lists'!Z$4)*Inputs!H$38,0)</f>
        <v>0</v>
      </c>
      <c r="AU775">
        <f>IF(OR($D775="51",$D775="52",$D775="61"),(AE775/'Totals and Drop Down Lists'!AA$4)*Inputs!I$38,0)</f>
        <v>0</v>
      </c>
      <c r="AV775">
        <f>IF(OR($D775="51",$D775="52",$D775="61"),(AF775/'Totals and Drop Down Lists'!AB$4)*Inputs!J$38,0)</f>
        <v>0</v>
      </c>
      <c r="AW775">
        <f>IF(OR($D775="51",$D775="52",$D775="61"),(AG775/'Totals and Drop Down Lists'!AC$4)*Inputs!K$38,0)</f>
        <v>0</v>
      </c>
      <c r="AX775">
        <f>IF(OR($D775="51",$D775="52",$D775="61"),(AH775/'Totals and Drop Down Lists'!AD$4)*Inputs!L$38,0)</f>
        <v>0</v>
      </c>
      <c r="AY775">
        <f>IF(OR($D775="51",$D775="52",$D775="61"),0,(AA775/'Totals and Drop Down Lists'!W$5)*Inputs!E$39)</f>
        <v>0</v>
      </c>
      <c r="AZ775">
        <f>IF(OR($D775="51",$D775="52",$D775="61"),0,(AB775/'Totals and Drop Down Lists'!X$5)*Inputs!F$39)</f>
        <v>0</v>
      </c>
      <c r="BA775">
        <f>IF(OR($D775="51",$D775="52",$D775="61"),0,(AC775/'Totals and Drop Down Lists'!Y$5)*Inputs!G$39)</f>
        <v>0</v>
      </c>
      <c r="BB775">
        <f>IF(OR($D775="51",$D775="52",$D775="61"),0,(AD775/'Totals and Drop Down Lists'!Z$5)*Inputs!H$39)</f>
        <v>0</v>
      </c>
      <c r="BC775">
        <f>IF(OR($D775="51",$D775="52",$D775="61"),0,(AE775/'Totals and Drop Down Lists'!AA$5)*Inputs!I$39)</f>
        <v>0</v>
      </c>
      <c r="BD775">
        <f>IF(OR($D775="51",$D775="52",$D775="61"),0,(AF775/'Totals and Drop Down Lists'!AB$5)*Inputs!J$39)</f>
        <v>0</v>
      </c>
      <c r="BE775">
        <f>IF(OR($D775="51",$D775="52",$D775="61"),0,(AG775/'Totals and Drop Down Lists'!AC$5)*Inputs!K$39)</f>
        <v>0</v>
      </c>
      <c r="BF775">
        <f>IF(OR($D775="51",$D775="52",$D775="61"),0,(AH775/'Totals and Drop Down Lists'!AD$5)*Inputs!L$39)</f>
        <v>0</v>
      </c>
      <c r="BG775" s="10">
        <f t="shared" si="109"/>
        <v>61775.908500436053</v>
      </c>
    </row>
    <row r="776" spans="1:59" ht="28.8">
      <c r="A776" s="1" t="s">
        <v>7419</v>
      </c>
      <c r="B776" s="1" t="s">
        <v>1492</v>
      </c>
      <c r="C776" s="1" t="s">
        <v>94</v>
      </c>
      <c r="D776" s="1" t="s">
        <v>25</v>
      </c>
      <c r="E776" s="1" t="s">
        <v>1692</v>
      </c>
      <c r="F776" s="2">
        <v>17807</v>
      </c>
      <c r="G776" s="2">
        <v>115</v>
      </c>
      <c r="H776" s="2">
        <v>2</v>
      </c>
      <c r="I776" s="2">
        <v>1950</v>
      </c>
      <c r="J776" s="2">
        <v>6140</v>
      </c>
      <c r="K776" s="2">
        <v>973</v>
      </c>
      <c r="L776" s="2">
        <v>31</v>
      </c>
      <c r="M776" s="2">
        <v>15</v>
      </c>
      <c r="N776" s="2">
        <v>20</v>
      </c>
      <c r="O776" s="2">
        <v>20</v>
      </c>
      <c r="P776" s="2">
        <v>3</v>
      </c>
      <c r="Q776" s="2">
        <v>0</v>
      </c>
      <c r="R776" s="2">
        <v>684</v>
      </c>
      <c r="S776" s="2">
        <v>763700</v>
      </c>
      <c r="T776" s="2">
        <v>35100100</v>
      </c>
      <c r="U776" s="2">
        <v>27</v>
      </c>
      <c r="V776" s="2">
        <v>68</v>
      </c>
      <c r="W776" s="2">
        <v>4</v>
      </c>
      <c r="X776" s="2">
        <v>285</v>
      </c>
      <c r="Y776" s="2">
        <v>34</v>
      </c>
      <c r="Z776" s="2">
        <v>189</v>
      </c>
      <c r="AA776" s="9">
        <f t="shared" si="110"/>
        <v>17807</v>
      </c>
      <c r="AB776" s="9">
        <f t="shared" si="111"/>
        <v>1833</v>
      </c>
      <c r="AC776" s="9">
        <f t="shared" si="112"/>
        <v>773</v>
      </c>
      <c r="AD776" s="9">
        <f t="shared" si="113"/>
        <v>684</v>
      </c>
      <c r="AE776" s="44">
        <f t="shared" si="114"/>
        <v>1.0768447507052483E-5</v>
      </c>
      <c r="AF776" s="9">
        <f t="shared" si="115"/>
        <v>213</v>
      </c>
      <c r="AG776" s="9">
        <f t="shared" si="108"/>
        <v>223</v>
      </c>
      <c r="AH776" s="44">
        <f t="shared" si="116"/>
        <v>1.3149232923896041E-5</v>
      </c>
      <c r="AI776">
        <f>AA776/'Totals and Drop Down Lists'!W$6*Inputs!E$37</f>
        <v>16153.449230117576</v>
      </c>
      <c r="AJ776">
        <f>AB776/'Totals and Drop Down Lists'!X$6*Inputs!F$37</f>
        <v>6031.2797059934301</v>
      </c>
      <c r="AK776">
        <f>AC776/'Totals and Drop Down Lists'!Y$6*Inputs!G$37</f>
        <v>5095.8771088221592</v>
      </c>
      <c r="AL776">
        <f>AD776/'Totals and Drop Down Lists'!Z$6*Inputs!H$37</f>
        <v>5483.9708686758195</v>
      </c>
      <c r="AM776">
        <f>AE776/'Totals and Drop Down Lists'!AA$6*Inputs!I$37</f>
        <v>1340.5570345215217</v>
      </c>
      <c r="AN776">
        <f>AF776/'Totals and Drop Down Lists'!AB$6*Inputs!J$37</f>
        <v>4250.7756388934304</v>
      </c>
      <c r="AO776">
        <f>AG776/'Totals and Drop Down Lists'!AC$6*Inputs!K$37</f>
        <v>4153.0574879374308</v>
      </c>
      <c r="AP776">
        <f>AH776/'Totals and Drop Down Lists'!AD$6*Inputs!L$37</f>
        <v>3094.4077880543809</v>
      </c>
      <c r="AQ776">
        <f>IF(OR($D776="51",$D776="52",$D776="61"),(AA776/'Totals and Drop Down Lists'!W$4)*Inputs!E$38,0)</f>
        <v>0</v>
      </c>
      <c r="AR776">
        <f>IF(OR($D776="51",$D776="52",$D776="61"),(AB776/'Totals and Drop Down Lists'!X$4)*Inputs!F$38,0)</f>
        <v>0</v>
      </c>
      <c r="AS776">
        <f>IF(OR($D776="51",$D776="52",$D776="61"),(AC776/'Totals and Drop Down Lists'!Y$4)*Inputs!G$38,0)</f>
        <v>0</v>
      </c>
      <c r="AT776">
        <f>IF(OR($D776="51",$D776="52",$D776="61"),(AD776/'Totals and Drop Down Lists'!Z$4)*Inputs!H$38,0)</f>
        <v>0</v>
      </c>
      <c r="AU776">
        <f>IF(OR($D776="51",$D776="52",$D776="61"),(AE776/'Totals and Drop Down Lists'!AA$4)*Inputs!I$38,0)</f>
        <v>0</v>
      </c>
      <c r="AV776">
        <f>IF(OR($D776="51",$D776="52",$D776="61"),(AF776/'Totals and Drop Down Lists'!AB$4)*Inputs!J$38,0)</f>
        <v>0</v>
      </c>
      <c r="AW776">
        <f>IF(OR($D776="51",$D776="52",$D776="61"),(AG776/'Totals and Drop Down Lists'!AC$4)*Inputs!K$38,0)</f>
        <v>0</v>
      </c>
      <c r="AX776">
        <f>IF(OR($D776="51",$D776="52",$D776="61"),(AH776/'Totals and Drop Down Lists'!AD$4)*Inputs!L$38,0)</f>
        <v>0</v>
      </c>
      <c r="AY776">
        <f>IF(OR($D776="51",$D776="52",$D776="61"),0,(AA776/'Totals and Drop Down Lists'!W$5)*Inputs!E$39)</f>
        <v>0</v>
      </c>
      <c r="AZ776">
        <f>IF(OR($D776="51",$D776="52",$D776="61"),0,(AB776/'Totals and Drop Down Lists'!X$5)*Inputs!F$39)</f>
        <v>0</v>
      </c>
      <c r="BA776">
        <f>IF(OR($D776="51",$D776="52",$D776="61"),0,(AC776/'Totals and Drop Down Lists'!Y$5)*Inputs!G$39)</f>
        <v>0</v>
      </c>
      <c r="BB776">
        <f>IF(OR($D776="51",$D776="52",$D776="61"),0,(AD776/'Totals and Drop Down Lists'!Z$5)*Inputs!H$39)</f>
        <v>0</v>
      </c>
      <c r="BC776">
        <f>IF(OR($D776="51",$D776="52",$D776="61"),0,(AE776/'Totals and Drop Down Lists'!AA$5)*Inputs!I$39)</f>
        <v>0</v>
      </c>
      <c r="BD776">
        <f>IF(OR($D776="51",$D776="52",$D776="61"),0,(AF776/'Totals and Drop Down Lists'!AB$5)*Inputs!J$39)</f>
        <v>0</v>
      </c>
      <c r="BE776">
        <f>IF(OR($D776="51",$D776="52",$D776="61"),0,(AG776/'Totals and Drop Down Lists'!AC$5)*Inputs!K$39)</f>
        <v>0</v>
      </c>
      <c r="BF776">
        <f>IF(OR($D776="51",$D776="52",$D776="61"),0,(AH776/'Totals and Drop Down Lists'!AD$5)*Inputs!L$39)</f>
        <v>0</v>
      </c>
      <c r="BG776" s="10">
        <f t="shared" si="109"/>
        <v>45603.37486301575</v>
      </c>
    </row>
    <row r="777" spans="1:59" ht="28.8">
      <c r="A777" s="1" t="s">
        <v>7419</v>
      </c>
      <c r="B777" s="1" t="s">
        <v>1492</v>
      </c>
      <c r="C777" s="1" t="s">
        <v>757</v>
      </c>
      <c r="D777" s="1" t="s">
        <v>25</v>
      </c>
      <c r="E777" s="1" t="s">
        <v>1693</v>
      </c>
      <c r="F777" s="2">
        <v>41308</v>
      </c>
      <c r="G777" s="2">
        <v>415</v>
      </c>
      <c r="H777" s="2">
        <v>4</v>
      </c>
      <c r="I777" s="2">
        <v>9528</v>
      </c>
      <c r="J777" s="2">
        <v>14645</v>
      </c>
      <c r="K777" s="2">
        <v>4277</v>
      </c>
      <c r="L777" s="2">
        <v>216</v>
      </c>
      <c r="M777" s="2">
        <v>0</v>
      </c>
      <c r="N777" s="2">
        <v>15</v>
      </c>
      <c r="O777" s="2">
        <v>186</v>
      </c>
      <c r="P777" s="2">
        <v>157</v>
      </c>
      <c r="Q777" s="2">
        <v>16</v>
      </c>
      <c r="R777" s="2">
        <v>2007</v>
      </c>
      <c r="S777" s="2">
        <v>2604000</v>
      </c>
      <c r="T777" s="2">
        <v>120348800</v>
      </c>
      <c r="U777" s="2">
        <v>609</v>
      </c>
      <c r="V777" s="2">
        <v>284</v>
      </c>
      <c r="W777" s="2">
        <v>55</v>
      </c>
      <c r="X777" s="2">
        <v>889</v>
      </c>
      <c r="Y777" s="2">
        <v>79</v>
      </c>
      <c r="Z777" s="2">
        <v>650</v>
      </c>
      <c r="AA777" s="9">
        <f t="shared" si="110"/>
        <v>41308</v>
      </c>
      <c r="AB777" s="9">
        <f t="shared" si="111"/>
        <v>9109</v>
      </c>
      <c r="AC777" s="9">
        <f t="shared" si="112"/>
        <v>2597</v>
      </c>
      <c r="AD777" s="9">
        <f t="shared" si="113"/>
        <v>2007</v>
      </c>
      <c r="AE777" s="44">
        <f t="shared" si="114"/>
        <v>8.723382394439139E-5</v>
      </c>
      <c r="AF777" s="9">
        <f t="shared" si="115"/>
        <v>550</v>
      </c>
      <c r="AG777" s="9">
        <f t="shared" si="108"/>
        <v>729</v>
      </c>
      <c r="AH777" s="44">
        <f t="shared" si="116"/>
        <v>7.9218841844847629E-5</v>
      </c>
      <c r="AI777">
        <f>AA777/'Totals and Drop Down Lists'!W$6*Inputs!E$37</f>
        <v>37472.155938546464</v>
      </c>
      <c r="AJ777">
        <f>AB777/'Totals and Drop Down Lists'!X$6*Inputs!F$37</f>
        <v>29972.136847732763</v>
      </c>
      <c r="AK777">
        <f>AC777/'Totals and Drop Down Lists'!Y$6*Inputs!G$37</f>
        <v>17120.301231062287</v>
      </c>
      <c r="AL777">
        <f>AD777/'Totals and Drop Down Lists'!Z$6*Inputs!H$37</f>
        <v>16091.125048877733</v>
      </c>
      <c r="AM777">
        <f>AE777/'Totals and Drop Down Lists'!AA$6*Inputs!I$37</f>
        <v>10859.682072116535</v>
      </c>
      <c r="AN777">
        <f>AF777/'Totals and Drop Down Lists'!AB$6*Inputs!J$37</f>
        <v>10976.181227189607</v>
      </c>
      <c r="AO777">
        <f>AG777/'Totals and Drop Down Lists'!AC$6*Inputs!K$37</f>
        <v>13576.58703455779</v>
      </c>
      <c r="AP777">
        <f>AH777/'Totals and Drop Down Lists'!AD$6*Inputs!L$37</f>
        <v>18642.562846374207</v>
      </c>
      <c r="AQ777">
        <f>IF(OR($D777="51",$D777="52",$D777="61"),(AA777/'Totals and Drop Down Lists'!W$4)*Inputs!E$38,0)</f>
        <v>0</v>
      </c>
      <c r="AR777">
        <f>IF(OR($D777="51",$D777="52",$D777="61"),(AB777/'Totals and Drop Down Lists'!X$4)*Inputs!F$38,0)</f>
        <v>0</v>
      </c>
      <c r="AS777">
        <f>IF(OR($D777="51",$D777="52",$D777="61"),(AC777/'Totals and Drop Down Lists'!Y$4)*Inputs!G$38,0)</f>
        <v>0</v>
      </c>
      <c r="AT777">
        <f>IF(OR($D777="51",$D777="52",$D777="61"),(AD777/'Totals and Drop Down Lists'!Z$4)*Inputs!H$38,0)</f>
        <v>0</v>
      </c>
      <c r="AU777">
        <f>IF(OR($D777="51",$D777="52",$D777="61"),(AE777/'Totals and Drop Down Lists'!AA$4)*Inputs!I$38,0)</f>
        <v>0</v>
      </c>
      <c r="AV777">
        <f>IF(OR($D777="51",$D777="52",$D777="61"),(AF777/'Totals and Drop Down Lists'!AB$4)*Inputs!J$38,0)</f>
        <v>0</v>
      </c>
      <c r="AW777">
        <f>IF(OR($D777="51",$D777="52",$D777="61"),(AG777/'Totals and Drop Down Lists'!AC$4)*Inputs!K$38,0)</f>
        <v>0</v>
      </c>
      <c r="AX777">
        <f>IF(OR($D777="51",$D777="52",$D777="61"),(AH777/'Totals and Drop Down Lists'!AD$4)*Inputs!L$38,0)</f>
        <v>0</v>
      </c>
      <c r="AY777">
        <f>IF(OR($D777="51",$D777="52",$D777="61"),0,(AA777/'Totals and Drop Down Lists'!W$5)*Inputs!E$39)</f>
        <v>0</v>
      </c>
      <c r="AZ777">
        <f>IF(OR($D777="51",$D777="52",$D777="61"),0,(AB777/'Totals and Drop Down Lists'!X$5)*Inputs!F$39)</f>
        <v>0</v>
      </c>
      <c r="BA777">
        <f>IF(OR($D777="51",$D777="52",$D777="61"),0,(AC777/'Totals and Drop Down Lists'!Y$5)*Inputs!G$39)</f>
        <v>0</v>
      </c>
      <c r="BB777">
        <f>IF(OR($D777="51",$D777="52",$D777="61"),0,(AD777/'Totals and Drop Down Lists'!Z$5)*Inputs!H$39)</f>
        <v>0</v>
      </c>
      <c r="BC777">
        <f>IF(OR($D777="51",$D777="52",$D777="61"),0,(AE777/'Totals and Drop Down Lists'!AA$5)*Inputs!I$39)</f>
        <v>0</v>
      </c>
      <c r="BD777">
        <f>IF(OR($D777="51",$D777="52",$D777="61"),0,(AF777/'Totals and Drop Down Lists'!AB$5)*Inputs!J$39)</f>
        <v>0</v>
      </c>
      <c r="BE777">
        <f>IF(OR($D777="51",$D777="52",$D777="61"),0,(AG777/'Totals and Drop Down Lists'!AC$5)*Inputs!K$39)</f>
        <v>0</v>
      </c>
      <c r="BF777">
        <f>IF(OR($D777="51",$D777="52",$D777="61"),0,(AH777/'Totals and Drop Down Lists'!AD$5)*Inputs!L$39)</f>
        <v>0</v>
      </c>
      <c r="BG777" s="10">
        <f t="shared" si="109"/>
        <v>154710.7322464574</v>
      </c>
    </row>
    <row r="778" spans="1:59" ht="28.8">
      <c r="A778" s="1" t="s">
        <v>7419</v>
      </c>
      <c r="B778" s="1" t="s">
        <v>1492</v>
      </c>
      <c r="C778" s="1" t="s">
        <v>1694</v>
      </c>
      <c r="D778" s="1" t="s">
        <v>25</v>
      </c>
      <c r="E778" s="1" t="s">
        <v>1695</v>
      </c>
      <c r="F778" s="2">
        <v>11775</v>
      </c>
      <c r="G778" s="2">
        <v>81</v>
      </c>
      <c r="H778" s="2">
        <v>0</v>
      </c>
      <c r="I778" s="2">
        <v>1608</v>
      </c>
      <c r="J778" s="2">
        <v>4034</v>
      </c>
      <c r="K778" s="2">
        <v>1291</v>
      </c>
      <c r="L778" s="2">
        <v>17</v>
      </c>
      <c r="M778" s="2">
        <v>0</v>
      </c>
      <c r="N778" s="2">
        <v>5</v>
      </c>
      <c r="O778" s="2">
        <v>100</v>
      </c>
      <c r="P778" s="2">
        <v>0</v>
      </c>
      <c r="Q778" s="2">
        <v>0</v>
      </c>
      <c r="R778" s="2">
        <v>406</v>
      </c>
      <c r="S778" s="2">
        <v>626200</v>
      </c>
      <c r="T778" s="2">
        <v>36997800</v>
      </c>
      <c r="U778" s="2">
        <v>106</v>
      </c>
      <c r="V778" s="2">
        <v>200</v>
      </c>
      <c r="W778" s="2">
        <v>50</v>
      </c>
      <c r="X778" s="2">
        <v>385</v>
      </c>
      <c r="Y778" s="2">
        <v>80</v>
      </c>
      <c r="Z778" s="2">
        <v>79</v>
      </c>
      <c r="AA778" s="9">
        <f t="shared" si="110"/>
        <v>11775</v>
      </c>
      <c r="AB778" s="9">
        <f t="shared" si="111"/>
        <v>1527</v>
      </c>
      <c r="AC778" s="9">
        <f t="shared" si="112"/>
        <v>528</v>
      </c>
      <c r="AD778" s="9">
        <f t="shared" si="113"/>
        <v>406</v>
      </c>
      <c r="AE778" s="44">
        <f t="shared" si="114"/>
        <v>2.8854421832389252E-5</v>
      </c>
      <c r="AF778" s="9">
        <f t="shared" si="115"/>
        <v>135</v>
      </c>
      <c r="AG778" s="9">
        <f t="shared" si="108"/>
        <v>159</v>
      </c>
      <c r="AH778" s="44">
        <f t="shared" si="116"/>
        <v>1.8933833731427741E-5</v>
      </c>
      <c r="AI778">
        <f>AA778/'Totals and Drop Down Lists'!W$6*Inputs!E$37</f>
        <v>10681.578294189614</v>
      </c>
      <c r="AJ778">
        <f>AB778/'Totals and Drop Down Lists'!X$6*Inputs!F$37</f>
        <v>5024.421228069813</v>
      </c>
      <c r="AK778">
        <f>AC778/'Totals and Drop Down Lists'!Y$6*Inputs!G$37</f>
        <v>3480.7543511747735</v>
      </c>
      <c r="AL778">
        <f>AD778/'Totals and Drop Down Lists'!Z$6*Inputs!H$37</f>
        <v>3255.1055156175189</v>
      </c>
      <c r="AM778">
        <f>AE778/'Totals and Drop Down Lists'!AA$6*Inputs!I$37</f>
        <v>3592.0682288814414</v>
      </c>
      <c r="AN778">
        <f>AF778/'Totals and Drop Down Lists'!AB$6*Inputs!J$37</f>
        <v>2694.1535739465403</v>
      </c>
      <c r="AO778">
        <f>AG778/'Totals and Drop Down Lists'!AC$6*Inputs!K$37</f>
        <v>2961.1486124755675</v>
      </c>
      <c r="AP778">
        <f>AH778/'Totals and Drop Down Lists'!AD$6*Inputs!L$37</f>
        <v>4455.6973699799028</v>
      </c>
      <c r="AQ778">
        <f>IF(OR($D778="51",$D778="52",$D778="61"),(AA778/'Totals and Drop Down Lists'!W$4)*Inputs!E$38,0)</f>
        <v>0</v>
      </c>
      <c r="AR778">
        <f>IF(OR($D778="51",$D778="52",$D778="61"),(AB778/'Totals and Drop Down Lists'!X$4)*Inputs!F$38,0)</f>
        <v>0</v>
      </c>
      <c r="AS778">
        <f>IF(OR($D778="51",$D778="52",$D778="61"),(AC778/'Totals and Drop Down Lists'!Y$4)*Inputs!G$38,0)</f>
        <v>0</v>
      </c>
      <c r="AT778">
        <f>IF(OR($D778="51",$D778="52",$D778="61"),(AD778/'Totals and Drop Down Lists'!Z$4)*Inputs!H$38,0)</f>
        <v>0</v>
      </c>
      <c r="AU778">
        <f>IF(OR($D778="51",$D778="52",$D778="61"),(AE778/'Totals and Drop Down Lists'!AA$4)*Inputs!I$38,0)</f>
        <v>0</v>
      </c>
      <c r="AV778">
        <f>IF(OR($D778="51",$D778="52",$D778="61"),(AF778/'Totals and Drop Down Lists'!AB$4)*Inputs!J$38,0)</f>
        <v>0</v>
      </c>
      <c r="AW778">
        <f>IF(OR($D778="51",$D778="52",$D778="61"),(AG778/'Totals and Drop Down Lists'!AC$4)*Inputs!K$38,0)</f>
        <v>0</v>
      </c>
      <c r="AX778">
        <f>IF(OR($D778="51",$D778="52",$D778="61"),(AH778/'Totals and Drop Down Lists'!AD$4)*Inputs!L$38,0)</f>
        <v>0</v>
      </c>
      <c r="AY778">
        <f>IF(OR($D778="51",$D778="52",$D778="61"),0,(AA778/'Totals and Drop Down Lists'!W$5)*Inputs!E$39)</f>
        <v>0</v>
      </c>
      <c r="AZ778">
        <f>IF(OR($D778="51",$D778="52",$D778="61"),0,(AB778/'Totals and Drop Down Lists'!X$5)*Inputs!F$39)</f>
        <v>0</v>
      </c>
      <c r="BA778">
        <f>IF(OR($D778="51",$D778="52",$D778="61"),0,(AC778/'Totals and Drop Down Lists'!Y$5)*Inputs!G$39)</f>
        <v>0</v>
      </c>
      <c r="BB778">
        <f>IF(OR($D778="51",$D778="52",$D778="61"),0,(AD778/'Totals and Drop Down Lists'!Z$5)*Inputs!H$39)</f>
        <v>0</v>
      </c>
      <c r="BC778">
        <f>IF(OR($D778="51",$D778="52",$D778="61"),0,(AE778/'Totals and Drop Down Lists'!AA$5)*Inputs!I$39)</f>
        <v>0</v>
      </c>
      <c r="BD778">
        <f>IF(OR($D778="51",$D778="52",$D778="61"),0,(AF778/'Totals and Drop Down Lists'!AB$5)*Inputs!J$39)</f>
        <v>0</v>
      </c>
      <c r="BE778">
        <f>IF(OR($D778="51",$D778="52",$D778="61"),0,(AG778/'Totals and Drop Down Lists'!AC$5)*Inputs!K$39)</f>
        <v>0</v>
      </c>
      <c r="BF778">
        <f>IF(OR($D778="51",$D778="52",$D778="61"),0,(AH778/'Totals and Drop Down Lists'!AD$5)*Inputs!L$39)</f>
        <v>0</v>
      </c>
      <c r="BG778" s="10">
        <f t="shared" si="109"/>
        <v>36144.927174335178</v>
      </c>
    </row>
    <row r="779" spans="1:59" ht="28.8">
      <c r="A779" s="1" t="s">
        <v>7419</v>
      </c>
      <c r="B779" s="1" t="s">
        <v>1492</v>
      </c>
      <c r="C779" s="1" t="s">
        <v>699</v>
      </c>
      <c r="D779" s="1" t="s">
        <v>25</v>
      </c>
      <c r="E779" s="1" t="s">
        <v>1696</v>
      </c>
      <c r="F779" s="2">
        <v>21241</v>
      </c>
      <c r="G779" s="2">
        <v>147</v>
      </c>
      <c r="H779" s="2">
        <v>18</v>
      </c>
      <c r="I779" s="2">
        <v>2934</v>
      </c>
      <c r="J779" s="2">
        <v>8457</v>
      </c>
      <c r="K779" s="2">
        <v>1938</v>
      </c>
      <c r="L779" s="2">
        <v>42</v>
      </c>
      <c r="M779" s="2">
        <v>0</v>
      </c>
      <c r="N779" s="2">
        <v>0</v>
      </c>
      <c r="O779" s="2">
        <v>95</v>
      </c>
      <c r="P779" s="2">
        <v>0</v>
      </c>
      <c r="Q779" s="2">
        <v>0</v>
      </c>
      <c r="R779" s="2">
        <v>693</v>
      </c>
      <c r="S779" s="2">
        <v>1216500</v>
      </c>
      <c r="T779" s="2">
        <v>71244100</v>
      </c>
      <c r="U779" s="2">
        <v>469</v>
      </c>
      <c r="V779" s="2">
        <v>130</v>
      </c>
      <c r="W779" s="2">
        <v>0</v>
      </c>
      <c r="X779" s="2">
        <v>300</v>
      </c>
      <c r="Y779" s="2">
        <v>0</v>
      </c>
      <c r="Z779" s="2">
        <v>230</v>
      </c>
      <c r="AA779" s="9">
        <f t="shared" si="110"/>
        <v>21241</v>
      </c>
      <c r="AB779" s="9">
        <f t="shared" si="111"/>
        <v>2769</v>
      </c>
      <c r="AC779" s="9">
        <f t="shared" si="112"/>
        <v>830</v>
      </c>
      <c r="AD779" s="9">
        <f t="shared" si="113"/>
        <v>693</v>
      </c>
      <c r="AE779" s="44">
        <f t="shared" si="114"/>
        <v>3.1016086613370111E-5</v>
      </c>
      <c r="AF779" s="9">
        <f t="shared" si="115"/>
        <v>170</v>
      </c>
      <c r="AG779" s="9">
        <f t="shared" si="108"/>
        <v>230</v>
      </c>
      <c r="AH779" s="44">
        <f t="shared" si="116"/>
        <v>1.9611750722013694E-5</v>
      </c>
      <c r="AI779">
        <f>AA779/'Totals and Drop Down Lists'!W$6*Inputs!E$37</f>
        <v>19268.569388270196</v>
      </c>
      <c r="AJ779">
        <f>AB779/'Totals and Drop Down Lists'!X$6*Inputs!F$37</f>
        <v>9111.0821090539048</v>
      </c>
      <c r="AK779">
        <f>AC779/'Totals and Drop Down Lists'!Y$6*Inputs!G$37</f>
        <v>5471.6403626421634</v>
      </c>
      <c r="AL779">
        <f>AD779/'Totals and Drop Down Lists'!Z$6*Inputs!H$37</f>
        <v>5556.1283801057643</v>
      </c>
      <c r="AM779">
        <f>AE779/'Totals and Drop Down Lists'!AA$6*Inputs!I$37</f>
        <v>3861.1724731583868</v>
      </c>
      <c r="AN779">
        <f>AF779/'Totals and Drop Down Lists'!AB$6*Inputs!J$37</f>
        <v>3392.637833858606</v>
      </c>
      <c r="AO779">
        <f>AG779/'Totals and Drop Down Lists'!AC$6*Inputs!K$37</f>
        <v>4283.4225211910725</v>
      </c>
      <c r="AP779">
        <f>AH779/'Totals and Drop Down Lists'!AD$6*Inputs!L$37</f>
        <v>4615.2315137177739</v>
      </c>
      <c r="AQ779">
        <f>IF(OR($D779="51",$D779="52",$D779="61"),(AA779/'Totals and Drop Down Lists'!W$4)*Inputs!E$38,0)</f>
        <v>0</v>
      </c>
      <c r="AR779">
        <f>IF(OR($D779="51",$D779="52",$D779="61"),(AB779/'Totals and Drop Down Lists'!X$4)*Inputs!F$38,0)</f>
        <v>0</v>
      </c>
      <c r="AS779">
        <f>IF(OR($D779="51",$D779="52",$D779="61"),(AC779/'Totals and Drop Down Lists'!Y$4)*Inputs!G$38,0)</f>
        <v>0</v>
      </c>
      <c r="AT779">
        <f>IF(OR($D779="51",$D779="52",$D779="61"),(AD779/'Totals and Drop Down Lists'!Z$4)*Inputs!H$38,0)</f>
        <v>0</v>
      </c>
      <c r="AU779">
        <f>IF(OR($D779="51",$D779="52",$D779="61"),(AE779/'Totals and Drop Down Lists'!AA$4)*Inputs!I$38,0)</f>
        <v>0</v>
      </c>
      <c r="AV779">
        <f>IF(OR($D779="51",$D779="52",$D779="61"),(AF779/'Totals and Drop Down Lists'!AB$4)*Inputs!J$38,0)</f>
        <v>0</v>
      </c>
      <c r="AW779">
        <f>IF(OR($D779="51",$D779="52",$D779="61"),(AG779/'Totals and Drop Down Lists'!AC$4)*Inputs!K$38,0)</f>
        <v>0</v>
      </c>
      <c r="AX779">
        <f>IF(OR($D779="51",$D779="52",$D779="61"),(AH779/'Totals and Drop Down Lists'!AD$4)*Inputs!L$38,0)</f>
        <v>0</v>
      </c>
      <c r="AY779">
        <f>IF(OR($D779="51",$D779="52",$D779="61"),0,(AA779/'Totals and Drop Down Lists'!W$5)*Inputs!E$39)</f>
        <v>0</v>
      </c>
      <c r="AZ779">
        <f>IF(OR($D779="51",$D779="52",$D779="61"),0,(AB779/'Totals and Drop Down Lists'!X$5)*Inputs!F$39)</f>
        <v>0</v>
      </c>
      <c r="BA779">
        <f>IF(OR($D779="51",$D779="52",$D779="61"),0,(AC779/'Totals and Drop Down Lists'!Y$5)*Inputs!G$39)</f>
        <v>0</v>
      </c>
      <c r="BB779">
        <f>IF(OR($D779="51",$D779="52",$D779="61"),0,(AD779/'Totals and Drop Down Lists'!Z$5)*Inputs!H$39)</f>
        <v>0</v>
      </c>
      <c r="BC779">
        <f>IF(OR($D779="51",$D779="52",$D779="61"),0,(AE779/'Totals and Drop Down Lists'!AA$5)*Inputs!I$39)</f>
        <v>0</v>
      </c>
      <c r="BD779">
        <f>IF(OR($D779="51",$D779="52",$D779="61"),0,(AF779/'Totals and Drop Down Lists'!AB$5)*Inputs!J$39)</f>
        <v>0</v>
      </c>
      <c r="BE779">
        <f>IF(OR($D779="51",$D779="52",$D779="61"),0,(AG779/'Totals and Drop Down Lists'!AC$5)*Inputs!K$39)</f>
        <v>0</v>
      </c>
      <c r="BF779">
        <f>IF(OR($D779="51",$D779="52",$D779="61"),0,(AH779/'Totals and Drop Down Lists'!AD$5)*Inputs!L$39)</f>
        <v>0</v>
      </c>
      <c r="BG779" s="10">
        <f t="shared" si="109"/>
        <v>55559.884581997874</v>
      </c>
    </row>
    <row r="780" spans="1:59" ht="28.8">
      <c r="A780" s="1" t="s">
        <v>7419</v>
      </c>
      <c r="B780" s="1" t="s">
        <v>1492</v>
      </c>
      <c r="C780" s="1" t="s">
        <v>1697</v>
      </c>
      <c r="D780" s="1" t="s">
        <v>25</v>
      </c>
      <c r="E780" s="1" t="s">
        <v>1698</v>
      </c>
      <c r="F780" s="2">
        <v>2396</v>
      </c>
      <c r="G780" s="2">
        <v>0</v>
      </c>
      <c r="H780" s="2">
        <v>0</v>
      </c>
      <c r="I780" s="2">
        <v>632</v>
      </c>
      <c r="J780" s="2">
        <v>932</v>
      </c>
      <c r="K780" s="2">
        <v>212</v>
      </c>
      <c r="L780" s="2">
        <v>11</v>
      </c>
      <c r="M780" s="2">
        <v>9</v>
      </c>
      <c r="N780" s="2">
        <v>0</v>
      </c>
      <c r="O780" s="2">
        <v>9</v>
      </c>
      <c r="P780" s="2">
        <v>0</v>
      </c>
      <c r="Q780" s="2">
        <v>0</v>
      </c>
      <c r="R780" s="2">
        <v>86</v>
      </c>
      <c r="S780" s="2">
        <v>99600</v>
      </c>
      <c r="T780" s="2">
        <v>7115200</v>
      </c>
      <c r="U780" s="2">
        <v>39</v>
      </c>
      <c r="V780" s="2">
        <v>10</v>
      </c>
      <c r="W780" s="2">
        <v>20</v>
      </c>
      <c r="X780" s="2">
        <v>20</v>
      </c>
      <c r="Y780" s="2">
        <v>20</v>
      </c>
      <c r="Z780" s="2">
        <v>0</v>
      </c>
      <c r="AA780" s="9">
        <f t="shared" si="110"/>
        <v>2396</v>
      </c>
      <c r="AB780" s="9">
        <f t="shared" si="111"/>
        <v>632</v>
      </c>
      <c r="AC780" s="9">
        <f t="shared" si="112"/>
        <v>115</v>
      </c>
      <c r="AD780" s="9">
        <f t="shared" si="113"/>
        <v>86</v>
      </c>
      <c r="AE780" s="44">
        <f t="shared" si="114"/>
        <v>3.3678411219251478E-6</v>
      </c>
      <c r="AF780" s="9">
        <f t="shared" si="115"/>
        <v>0</v>
      </c>
      <c r="AG780" s="9">
        <f t="shared" si="108"/>
        <v>20</v>
      </c>
      <c r="AH780" s="44">
        <f t="shared" si="116"/>
        <v>1.692781992922932E-6</v>
      </c>
      <c r="AI780">
        <f>AA780/'Totals and Drop Down Lists'!W$6*Inputs!E$37</f>
        <v>2173.5084155310669</v>
      </c>
      <c r="AJ780">
        <f>AB780/'Totals and Drop Down Lists'!X$6*Inputs!F$37</f>
        <v>2079.5246995023717</v>
      </c>
      <c r="AK780">
        <f>AC780/'Totals and Drop Down Lists'!Y$6*Inputs!G$37</f>
        <v>758.11884542632379</v>
      </c>
      <c r="AL780">
        <f>AD780/'Totals and Drop Down Lists'!Z$6*Inputs!H$37</f>
        <v>689.50510921947443</v>
      </c>
      <c r="AM780">
        <f>AE780/'Totals and Drop Down Lists'!AA$6*Inputs!I$37</f>
        <v>419.26035337877482</v>
      </c>
      <c r="AN780">
        <f>AF780/'Totals and Drop Down Lists'!AB$6*Inputs!J$37</f>
        <v>0</v>
      </c>
      <c r="AO780">
        <f>AG780/'Totals and Drop Down Lists'!AC$6*Inputs!K$37</f>
        <v>372.4715235818324</v>
      </c>
      <c r="AP780">
        <f>AH780/'Totals and Drop Down Lists'!AD$6*Inputs!L$37</f>
        <v>398.36223243560136</v>
      </c>
      <c r="AQ780">
        <f>IF(OR($D780="51",$D780="52",$D780="61"),(AA780/'Totals and Drop Down Lists'!W$4)*Inputs!E$38,0)</f>
        <v>0</v>
      </c>
      <c r="AR780">
        <f>IF(OR($D780="51",$D780="52",$D780="61"),(AB780/'Totals and Drop Down Lists'!X$4)*Inputs!F$38,0)</f>
        <v>0</v>
      </c>
      <c r="AS780">
        <f>IF(OR($D780="51",$D780="52",$D780="61"),(AC780/'Totals and Drop Down Lists'!Y$4)*Inputs!G$38,0)</f>
        <v>0</v>
      </c>
      <c r="AT780">
        <f>IF(OR($D780="51",$D780="52",$D780="61"),(AD780/'Totals and Drop Down Lists'!Z$4)*Inputs!H$38,0)</f>
        <v>0</v>
      </c>
      <c r="AU780">
        <f>IF(OR($D780="51",$D780="52",$D780="61"),(AE780/'Totals and Drop Down Lists'!AA$4)*Inputs!I$38,0)</f>
        <v>0</v>
      </c>
      <c r="AV780">
        <f>IF(OR($D780="51",$D780="52",$D780="61"),(AF780/'Totals and Drop Down Lists'!AB$4)*Inputs!J$38,0)</f>
        <v>0</v>
      </c>
      <c r="AW780">
        <f>IF(OR($D780="51",$D780="52",$D780="61"),(AG780/'Totals and Drop Down Lists'!AC$4)*Inputs!K$38,0)</f>
        <v>0</v>
      </c>
      <c r="AX780">
        <f>IF(OR($D780="51",$D780="52",$D780="61"),(AH780/'Totals and Drop Down Lists'!AD$4)*Inputs!L$38,0)</f>
        <v>0</v>
      </c>
      <c r="AY780">
        <f>IF(OR($D780="51",$D780="52",$D780="61"),0,(AA780/'Totals and Drop Down Lists'!W$5)*Inputs!E$39)</f>
        <v>0</v>
      </c>
      <c r="AZ780">
        <f>IF(OR($D780="51",$D780="52",$D780="61"),0,(AB780/'Totals and Drop Down Lists'!X$5)*Inputs!F$39)</f>
        <v>0</v>
      </c>
      <c r="BA780">
        <f>IF(OR($D780="51",$D780="52",$D780="61"),0,(AC780/'Totals and Drop Down Lists'!Y$5)*Inputs!G$39)</f>
        <v>0</v>
      </c>
      <c r="BB780">
        <f>IF(OR($D780="51",$D780="52",$D780="61"),0,(AD780/'Totals and Drop Down Lists'!Z$5)*Inputs!H$39)</f>
        <v>0</v>
      </c>
      <c r="BC780">
        <f>IF(OR($D780="51",$D780="52",$D780="61"),0,(AE780/'Totals and Drop Down Lists'!AA$5)*Inputs!I$39)</f>
        <v>0</v>
      </c>
      <c r="BD780">
        <f>IF(OR($D780="51",$D780="52",$D780="61"),0,(AF780/'Totals and Drop Down Lists'!AB$5)*Inputs!J$39)</f>
        <v>0</v>
      </c>
      <c r="BE780">
        <f>IF(OR($D780="51",$D780="52",$D780="61"),0,(AG780/'Totals and Drop Down Lists'!AC$5)*Inputs!K$39)</f>
        <v>0</v>
      </c>
      <c r="BF780">
        <f>IF(OR($D780="51",$D780="52",$D780="61"),0,(AH780/'Totals and Drop Down Lists'!AD$5)*Inputs!L$39)</f>
        <v>0</v>
      </c>
      <c r="BG780" s="10">
        <f t="shared" si="109"/>
        <v>6890.7511790754452</v>
      </c>
    </row>
    <row r="781" spans="1:59" ht="28.8">
      <c r="A781" s="1" t="s">
        <v>7419</v>
      </c>
      <c r="B781" s="1" t="s">
        <v>1492</v>
      </c>
      <c r="C781" s="1" t="s">
        <v>1699</v>
      </c>
      <c r="D781" s="1" t="s">
        <v>25</v>
      </c>
      <c r="E781" s="1" t="s">
        <v>1700</v>
      </c>
      <c r="F781" s="2">
        <v>16271</v>
      </c>
      <c r="G781" s="2">
        <v>127</v>
      </c>
      <c r="H781" s="2">
        <v>16</v>
      </c>
      <c r="I781" s="2">
        <v>3468</v>
      </c>
      <c r="J781" s="2">
        <v>6997</v>
      </c>
      <c r="K781" s="2">
        <v>1872</v>
      </c>
      <c r="L781" s="2">
        <v>2</v>
      </c>
      <c r="M781" s="2">
        <v>6</v>
      </c>
      <c r="N781" s="2">
        <v>0</v>
      </c>
      <c r="O781" s="2">
        <v>52</v>
      </c>
      <c r="P781" s="2">
        <v>0</v>
      </c>
      <c r="Q781" s="2">
        <v>10</v>
      </c>
      <c r="R781" s="2">
        <v>531</v>
      </c>
      <c r="S781" s="2">
        <v>1064100</v>
      </c>
      <c r="T781" s="2">
        <v>50811000</v>
      </c>
      <c r="U781" s="2">
        <v>411</v>
      </c>
      <c r="V781" s="2">
        <v>184</v>
      </c>
      <c r="W781" s="2">
        <v>15</v>
      </c>
      <c r="X781" s="2">
        <v>487</v>
      </c>
      <c r="Y781" s="2">
        <v>40</v>
      </c>
      <c r="Z781" s="2">
        <v>217</v>
      </c>
      <c r="AA781" s="9">
        <f t="shared" si="110"/>
        <v>16271</v>
      </c>
      <c r="AB781" s="9">
        <f t="shared" si="111"/>
        <v>3325</v>
      </c>
      <c r="AC781" s="9">
        <f t="shared" si="112"/>
        <v>601</v>
      </c>
      <c r="AD781" s="9">
        <f t="shared" si="113"/>
        <v>531</v>
      </c>
      <c r="AE781" s="44">
        <f t="shared" si="114"/>
        <v>3.4978050532266119E-5</v>
      </c>
      <c r="AF781" s="9">
        <f t="shared" si="115"/>
        <v>288</v>
      </c>
      <c r="AG781" s="9">
        <f t="shared" si="108"/>
        <v>257</v>
      </c>
      <c r="AH781" s="44">
        <f t="shared" si="116"/>
        <v>2.5584573413687302E-5</v>
      </c>
      <c r="AI781">
        <f>AA781/'Totals and Drop Down Lists'!W$6*Inputs!E$37</f>
        <v>14760.081564735388</v>
      </c>
      <c r="AJ781">
        <f>AB781/'Totals and Drop Down Lists'!X$6*Inputs!F$37</f>
        <v>10940.537382666749</v>
      </c>
      <c r="AK781">
        <f>AC781/'Totals and Drop Down Lists'!Y$6*Inputs!G$37</f>
        <v>3961.9950095758313</v>
      </c>
      <c r="AL781">
        <f>AD781/'Totals and Drop Down Lists'!Z$6*Inputs!H$37</f>
        <v>4257.293174366755</v>
      </c>
      <c r="AM781">
        <f>AE781/'Totals and Drop Down Lists'!AA$6*Inputs!I$37</f>
        <v>4354.3947875651811</v>
      </c>
      <c r="AN781">
        <f>AF781/'Totals and Drop Down Lists'!AB$6*Inputs!J$37</f>
        <v>5747.5276244192855</v>
      </c>
      <c r="AO781">
        <f>AG781/'Totals and Drop Down Lists'!AC$6*Inputs!K$37</f>
        <v>4786.2590780265464</v>
      </c>
      <c r="AP781">
        <f>AH781/'Totals and Drop Down Lists'!AD$6*Inputs!L$37</f>
        <v>6020.8153345195824</v>
      </c>
      <c r="AQ781">
        <f>IF(OR($D781="51",$D781="52",$D781="61"),(AA781/'Totals and Drop Down Lists'!W$4)*Inputs!E$38,0)</f>
        <v>0</v>
      </c>
      <c r="AR781">
        <f>IF(OR($D781="51",$D781="52",$D781="61"),(AB781/'Totals and Drop Down Lists'!X$4)*Inputs!F$38,0)</f>
        <v>0</v>
      </c>
      <c r="AS781">
        <f>IF(OR($D781="51",$D781="52",$D781="61"),(AC781/'Totals and Drop Down Lists'!Y$4)*Inputs!G$38,0)</f>
        <v>0</v>
      </c>
      <c r="AT781">
        <f>IF(OR($D781="51",$D781="52",$D781="61"),(AD781/'Totals and Drop Down Lists'!Z$4)*Inputs!H$38,0)</f>
        <v>0</v>
      </c>
      <c r="AU781">
        <f>IF(OR($D781="51",$D781="52",$D781="61"),(AE781/'Totals and Drop Down Lists'!AA$4)*Inputs!I$38,0)</f>
        <v>0</v>
      </c>
      <c r="AV781">
        <f>IF(OR($D781="51",$D781="52",$D781="61"),(AF781/'Totals and Drop Down Lists'!AB$4)*Inputs!J$38,0)</f>
        <v>0</v>
      </c>
      <c r="AW781">
        <f>IF(OR($D781="51",$D781="52",$D781="61"),(AG781/'Totals and Drop Down Lists'!AC$4)*Inputs!K$38,0)</f>
        <v>0</v>
      </c>
      <c r="AX781">
        <f>IF(OR($D781="51",$D781="52",$D781="61"),(AH781/'Totals and Drop Down Lists'!AD$4)*Inputs!L$38,0)</f>
        <v>0</v>
      </c>
      <c r="AY781">
        <f>IF(OR($D781="51",$D781="52",$D781="61"),0,(AA781/'Totals and Drop Down Lists'!W$5)*Inputs!E$39)</f>
        <v>0</v>
      </c>
      <c r="AZ781">
        <f>IF(OR($D781="51",$D781="52",$D781="61"),0,(AB781/'Totals and Drop Down Lists'!X$5)*Inputs!F$39)</f>
        <v>0</v>
      </c>
      <c r="BA781">
        <f>IF(OR($D781="51",$D781="52",$D781="61"),0,(AC781/'Totals and Drop Down Lists'!Y$5)*Inputs!G$39)</f>
        <v>0</v>
      </c>
      <c r="BB781">
        <f>IF(OR($D781="51",$D781="52",$D781="61"),0,(AD781/'Totals and Drop Down Lists'!Z$5)*Inputs!H$39)</f>
        <v>0</v>
      </c>
      <c r="BC781">
        <f>IF(OR($D781="51",$D781="52",$D781="61"),0,(AE781/'Totals and Drop Down Lists'!AA$5)*Inputs!I$39)</f>
        <v>0</v>
      </c>
      <c r="BD781">
        <f>IF(OR($D781="51",$D781="52",$D781="61"),0,(AF781/'Totals and Drop Down Lists'!AB$5)*Inputs!J$39)</f>
        <v>0</v>
      </c>
      <c r="BE781">
        <f>IF(OR($D781="51",$D781="52",$D781="61"),0,(AG781/'Totals and Drop Down Lists'!AC$5)*Inputs!K$39)</f>
        <v>0</v>
      </c>
      <c r="BF781">
        <f>IF(OR($D781="51",$D781="52",$D781="61"),0,(AH781/'Totals and Drop Down Lists'!AD$5)*Inputs!L$39)</f>
        <v>0</v>
      </c>
      <c r="BG781" s="10">
        <f t="shared" si="109"/>
        <v>54828.903955875321</v>
      </c>
    </row>
    <row r="782" spans="1:59" ht="28.8">
      <c r="A782" s="1" t="s">
        <v>7419</v>
      </c>
      <c r="B782" s="1" t="s">
        <v>1492</v>
      </c>
      <c r="C782" s="1" t="s">
        <v>96</v>
      </c>
      <c r="D782" s="1" t="s">
        <v>25</v>
      </c>
      <c r="E782" s="1" t="s">
        <v>1701</v>
      </c>
      <c r="F782" s="2">
        <v>7498</v>
      </c>
      <c r="G782" s="2">
        <v>93</v>
      </c>
      <c r="H782" s="2">
        <v>18</v>
      </c>
      <c r="I782" s="2">
        <v>1826</v>
      </c>
      <c r="J782" s="2">
        <v>3020</v>
      </c>
      <c r="K782" s="2">
        <v>869</v>
      </c>
      <c r="L782" s="2">
        <v>42</v>
      </c>
      <c r="M782" s="2">
        <v>0</v>
      </c>
      <c r="N782" s="2">
        <v>0</v>
      </c>
      <c r="O782" s="2">
        <v>50</v>
      </c>
      <c r="P782" s="2">
        <v>22</v>
      </c>
      <c r="Q782" s="2">
        <v>0</v>
      </c>
      <c r="R782" s="2">
        <v>732</v>
      </c>
      <c r="S782" s="2">
        <v>379400</v>
      </c>
      <c r="T782" s="2">
        <v>22652500</v>
      </c>
      <c r="U782" s="2">
        <v>0</v>
      </c>
      <c r="V782" s="2">
        <v>84</v>
      </c>
      <c r="W782" s="2">
        <v>0</v>
      </c>
      <c r="X782" s="2">
        <v>225</v>
      </c>
      <c r="Y782" s="2">
        <v>25</v>
      </c>
      <c r="Z782" s="2">
        <v>135</v>
      </c>
      <c r="AA782" s="9">
        <f t="shared" si="110"/>
        <v>7498</v>
      </c>
      <c r="AB782" s="9">
        <f t="shared" si="111"/>
        <v>1715</v>
      </c>
      <c r="AC782" s="9">
        <f t="shared" si="112"/>
        <v>846</v>
      </c>
      <c r="AD782" s="9">
        <f t="shared" si="113"/>
        <v>732</v>
      </c>
      <c r="AE782" s="44">
        <f t="shared" si="114"/>
        <v>1.746338368357942E-5</v>
      </c>
      <c r="AF782" s="9">
        <f t="shared" si="115"/>
        <v>141</v>
      </c>
      <c r="AG782" s="9">
        <f t="shared" si="108"/>
        <v>160</v>
      </c>
      <c r="AH782" s="44">
        <f t="shared" si="116"/>
        <v>1.7131046836489144E-5</v>
      </c>
      <c r="AI782">
        <f>AA782/'Totals and Drop Down Lists'!W$6*Inputs!E$37</f>
        <v>6801.7387728096583</v>
      </c>
      <c r="AJ782">
        <f>AB782/'Totals and Drop Down Lists'!X$6*Inputs!F$37</f>
        <v>5643.0140184281136</v>
      </c>
      <c r="AK782">
        <f>AC782/'Totals and Drop Down Lists'!Y$6*Inputs!G$37</f>
        <v>5577.117767223217</v>
      </c>
      <c r="AL782">
        <f>AD782/'Totals and Drop Down Lists'!Z$6*Inputs!H$37</f>
        <v>5868.810929635526</v>
      </c>
      <c r="AM782">
        <f>AE782/'Totals and Drop Down Lists'!AA$6*Inputs!I$37</f>
        <v>2174.0052898283266</v>
      </c>
      <c r="AN782">
        <f>AF782/'Totals and Drop Down Lists'!AB$6*Inputs!J$37</f>
        <v>2813.8937327886083</v>
      </c>
      <c r="AO782">
        <f>AG782/'Totals and Drop Down Lists'!AC$6*Inputs!K$37</f>
        <v>2979.7721886546592</v>
      </c>
      <c r="AP782">
        <f>AH782/'Totals and Drop Down Lists'!AD$6*Inputs!L$37</f>
        <v>4031.447693957929</v>
      </c>
      <c r="AQ782">
        <f>IF(OR($D782="51",$D782="52",$D782="61"),(AA782/'Totals and Drop Down Lists'!W$4)*Inputs!E$38,0)</f>
        <v>0</v>
      </c>
      <c r="AR782">
        <f>IF(OR($D782="51",$D782="52",$D782="61"),(AB782/'Totals and Drop Down Lists'!X$4)*Inputs!F$38,0)</f>
        <v>0</v>
      </c>
      <c r="AS782">
        <f>IF(OR($D782="51",$D782="52",$D782="61"),(AC782/'Totals and Drop Down Lists'!Y$4)*Inputs!G$38,0)</f>
        <v>0</v>
      </c>
      <c r="AT782">
        <f>IF(OR($D782="51",$D782="52",$D782="61"),(AD782/'Totals and Drop Down Lists'!Z$4)*Inputs!H$38,0)</f>
        <v>0</v>
      </c>
      <c r="AU782">
        <f>IF(OR($D782="51",$D782="52",$D782="61"),(AE782/'Totals and Drop Down Lists'!AA$4)*Inputs!I$38,0)</f>
        <v>0</v>
      </c>
      <c r="AV782">
        <f>IF(OR($D782="51",$D782="52",$D782="61"),(AF782/'Totals and Drop Down Lists'!AB$4)*Inputs!J$38,0)</f>
        <v>0</v>
      </c>
      <c r="AW782">
        <f>IF(OR($D782="51",$D782="52",$D782="61"),(AG782/'Totals and Drop Down Lists'!AC$4)*Inputs!K$38,0)</f>
        <v>0</v>
      </c>
      <c r="AX782">
        <f>IF(OR($D782="51",$D782="52",$D782="61"),(AH782/'Totals and Drop Down Lists'!AD$4)*Inputs!L$38,0)</f>
        <v>0</v>
      </c>
      <c r="AY782">
        <f>IF(OR($D782="51",$D782="52",$D782="61"),0,(AA782/'Totals and Drop Down Lists'!W$5)*Inputs!E$39)</f>
        <v>0</v>
      </c>
      <c r="AZ782">
        <f>IF(OR($D782="51",$D782="52",$D782="61"),0,(AB782/'Totals and Drop Down Lists'!X$5)*Inputs!F$39)</f>
        <v>0</v>
      </c>
      <c r="BA782">
        <f>IF(OR($D782="51",$D782="52",$D782="61"),0,(AC782/'Totals and Drop Down Lists'!Y$5)*Inputs!G$39)</f>
        <v>0</v>
      </c>
      <c r="BB782">
        <f>IF(OR($D782="51",$D782="52",$D782="61"),0,(AD782/'Totals and Drop Down Lists'!Z$5)*Inputs!H$39)</f>
        <v>0</v>
      </c>
      <c r="BC782">
        <f>IF(OR($D782="51",$D782="52",$D782="61"),0,(AE782/'Totals and Drop Down Lists'!AA$5)*Inputs!I$39)</f>
        <v>0</v>
      </c>
      <c r="BD782">
        <f>IF(OR($D782="51",$D782="52",$D782="61"),0,(AF782/'Totals and Drop Down Lists'!AB$5)*Inputs!J$39)</f>
        <v>0</v>
      </c>
      <c r="BE782">
        <f>IF(OR($D782="51",$D782="52",$D782="61"),0,(AG782/'Totals and Drop Down Lists'!AC$5)*Inputs!K$39)</f>
        <v>0</v>
      </c>
      <c r="BF782">
        <f>IF(OR($D782="51",$D782="52",$D782="61"),0,(AH782/'Totals and Drop Down Lists'!AD$5)*Inputs!L$39)</f>
        <v>0</v>
      </c>
      <c r="BG782" s="10">
        <f t="shared" si="109"/>
        <v>35889.800393326041</v>
      </c>
    </row>
    <row r="783" spans="1:59" ht="28.8">
      <c r="A783" s="1" t="s">
        <v>7419</v>
      </c>
      <c r="B783" s="1" t="s">
        <v>1492</v>
      </c>
      <c r="C783" s="1" t="s">
        <v>1702</v>
      </c>
      <c r="D783" s="1" t="s">
        <v>25</v>
      </c>
      <c r="E783" s="1" t="s">
        <v>1703</v>
      </c>
      <c r="F783" s="2">
        <v>85650</v>
      </c>
      <c r="G783" s="2">
        <v>628</v>
      </c>
      <c r="H783" s="2">
        <v>142</v>
      </c>
      <c r="I783" s="2">
        <v>12473</v>
      </c>
      <c r="J783" s="2">
        <v>29317</v>
      </c>
      <c r="K783" s="2">
        <v>9098</v>
      </c>
      <c r="L783" s="2">
        <v>128</v>
      </c>
      <c r="M783" s="2">
        <v>13</v>
      </c>
      <c r="N783" s="2">
        <v>54</v>
      </c>
      <c r="O783" s="2">
        <v>465</v>
      </c>
      <c r="P783" s="2">
        <v>126</v>
      </c>
      <c r="Q783" s="2">
        <v>22</v>
      </c>
      <c r="R783" s="2">
        <v>532</v>
      </c>
      <c r="S783" s="2">
        <v>8701600</v>
      </c>
      <c r="T783" s="2">
        <v>406890800</v>
      </c>
      <c r="U783" s="2">
        <v>1450</v>
      </c>
      <c r="V783" s="2">
        <v>420</v>
      </c>
      <c r="W783" s="2">
        <v>0</v>
      </c>
      <c r="X783" s="2">
        <v>1750</v>
      </c>
      <c r="Y783" s="2">
        <v>285</v>
      </c>
      <c r="Z783" s="2">
        <v>1155</v>
      </c>
      <c r="AA783" s="9">
        <f t="shared" si="110"/>
        <v>85650</v>
      </c>
      <c r="AB783" s="9">
        <f t="shared" si="111"/>
        <v>11703</v>
      </c>
      <c r="AC783" s="9">
        <f t="shared" si="112"/>
        <v>1340</v>
      </c>
      <c r="AD783" s="9">
        <f t="shared" si="113"/>
        <v>532</v>
      </c>
      <c r="AE783" s="44">
        <f t="shared" si="114"/>
        <v>1.9718238892259577E-4</v>
      </c>
      <c r="AF783" s="9">
        <f t="shared" si="115"/>
        <v>1330</v>
      </c>
      <c r="AG783" s="9">
        <f t="shared" si="108"/>
        <v>1440</v>
      </c>
      <c r="AH783" s="44">
        <f t="shared" si="116"/>
        <v>1.6627998776508506E-4</v>
      </c>
      <c r="AI783">
        <f>AA783/'Totals and Drop Down Lists'!W$6*Inputs!E$37</f>
        <v>77696.575872385598</v>
      </c>
      <c r="AJ783">
        <f>AB783/'Totals and Drop Down Lists'!X$6*Inputs!F$37</f>
        <v>38507.401199804204</v>
      </c>
      <c r="AK783">
        <f>AC783/'Totals and Drop Down Lists'!Y$6*Inputs!G$37</f>
        <v>8833.7326336632523</v>
      </c>
      <c r="AL783">
        <f>AD783/'Totals and Drop Down Lists'!Z$6*Inputs!H$37</f>
        <v>4265.3106756367488</v>
      </c>
      <c r="AM783">
        <f>AE783/'Totals and Drop Down Lists'!AA$6*Inputs!I$37</f>
        <v>24547.107499091795</v>
      </c>
      <c r="AN783">
        <f>AF783/'Totals and Drop Down Lists'!AB$6*Inputs!J$37</f>
        <v>26542.401876658507</v>
      </c>
      <c r="AO783">
        <f>AG783/'Totals and Drop Down Lists'!AC$6*Inputs!K$37</f>
        <v>26817.949697891931</v>
      </c>
      <c r="AP783">
        <f>AH783/'Totals and Drop Down Lists'!AD$6*Inputs!L$37</f>
        <v>39130.654397550345</v>
      </c>
      <c r="AQ783">
        <f>IF(OR($D783="51",$D783="52",$D783="61"),(AA783/'Totals and Drop Down Lists'!W$4)*Inputs!E$38,0)</f>
        <v>0</v>
      </c>
      <c r="AR783">
        <f>IF(OR($D783="51",$D783="52",$D783="61"),(AB783/'Totals and Drop Down Lists'!X$4)*Inputs!F$38,0)</f>
        <v>0</v>
      </c>
      <c r="AS783">
        <f>IF(OR($D783="51",$D783="52",$D783="61"),(AC783/'Totals and Drop Down Lists'!Y$4)*Inputs!G$38,0)</f>
        <v>0</v>
      </c>
      <c r="AT783">
        <f>IF(OR($D783="51",$D783="52",$D783="61"),(AD783/'Totals and Drop Down Lists'!Z$4)*Inputs!H$38,0)</f>
        <v>0</v>
      </c>
      <c r="AU783">
        <f>IF(OR($D783="51",$D783="52",$D783="61"),(AE783/'Totals and Drop Down Lists'!AA$4)*Inputs!I$38,0)</f>
        <v>0</v>
      </c>
      <c r="AV783">
        <f>IF(OR($D783="51",$D783="52",$D783="61"),(AF783/'Totals and Drop Down Lists'!AB$4)*Inputs!J$38,0)</f>
        <v>0</v>
      </c>
      <c r="AW783">
        <f>IF(OR($D783="51",$D783="52",$D783="61"),(AG783/'Totals and Drop Down Lists'!AC$4)*Inputs!K$38,0)</f>
        <v>0</v>
      </c>
      <c r="AX783">
        <f>IF(OR($D783="51",$D783="52",$D783="61"),(AH783/'Totals and Drop Down Lists'!AD$4)*Inputs!L$38,0)</f>
        <v>0</v>
      </c>
      <c r="AY783">
        <f>IF(OR($D783="51",$D783="52",$D783="61"),0,(AA783/'Totals and Drop Down Lists'!W$5)*Inputs!E$39)</f>
        <v>0</v>
      </c>
      <c r="AZ783">
        <f>IF(OR($D783="51",$D783="52",$D783="61"),0,(AB783/'Totals and Drop Down Lists'!X$5)*Inputs!F$39)</f>
        <v>0</v>
      </c>
      <c r="BA783">
        <f>IF(OR($D783="51",$D783="52",$D783="61"),0,(AC783/'Totals and Drop Down Lists'!Y$5)*Inputs!G$39)</f>
        <v>0</v>
      </c>
      <c r="BB783">
        <f>IF(OR($D783="51",$D783="52",$D783="61"),0,(AD783/'Totals and Drop Down Lists'!Z$5)*Inputs!H$39)</f>
        <v>0</v>
      </c>
      <c r="BC783">
        <f>IF(OR($D783="51",$D783="52",$D783="61"),0,(AE783/'Totals and Drop Down Lists'!AA$5)*Inputs!I$39)</f>
        <v>0</v>
      </c>
      <c r="BD783">
        <f>IF(OR($D783="51",$D783="52",$D783="61"),0,(AF783/'Totals and Drop Down Lists'!AB$5)*Inputs!J$39)</f>
        <v>0</v>
      </c>
      <c r="BE783">
        <f>IF(OR($D783="51",$D783="52",$D783="61"),0,(AG783/'Totals and Drop Down Lists'!AC$5)*Inputs!K$39)</f>
        <v>0</v>
      </c>
      <c r="BF783">
        <f>IF(OR($D783="51",$D783="52",$D783="61"),0,(AH783/'Totals and Drop Down Lists'!AD$5)*Inputs!L$39)</f>
        <v>0</v>
      </c>
      <c r="BG783" s="10">
        <f t="shared" si="109"/>
        <v>246341.13385268237</v>
      </c>
    </row>
    <row r="784" spans="1:59" ht="28.8">
      <c r="A784" s="1" t="s">
        <v>7419</v>
      </c>
      <c r="B784" s="1" t="s">
        <v>1492</v>
      </c>
      <c r="C784" s="1" t="s">
        <v>1704</v>
      </c>
      <c r="D784" s="1" t="s">
        <v>25</v>
      </c>
      <c r="E784" s="1" t="s">
        <v>1705</v>
      </c>
      <c r="F784" s="2">
        <v>5017</v>
      </c>
      <c r="G784" s="2">
        <v>93</v>
      </c>
      <c r="H784" s="2">
        <v>0</v>
      </c>
      <c r="I784" s="2">
        <v>1114</v>
      </c>
      <c r="J784" s="2">
        <v>1829</v>
      </c>
      <c r="K784" s="2">
        <v>651</v>
      </c>
      <c r="L784" s="2">
        <v>50</v>
      </c>
      <c r="M784" s="2">
        <v>0</v>
      </c>
      <c r="N784" s="2">
        <v>0</v>
      </c>
      <c r="O784" s="2">
        <v>21</v>
      </c>
      <c r="P784" s="2">
        <v>0</v>
      </c>
      <c r="Q784" s="2">
        <v>0</v>
      </c>
      <c r="R784" s="2">
        <v>179</v>
      </c>
      <c r="S784" s="2">
        <v>312200</v>
      </c>
      <c r="T784" s="2">
        <v>28290400</v>
      </c>
      <c r="U784" s="2">
        <v>19</v>
      </c>
      <c r="V784" s="2">
        <v>60</v>
      </c>
      <c r="W784" s="2">
        <v>10</v>
      </c>
      <c r="X784" s="2">
        <v>134</v>
      </c>
      <c r="Y784" s="2">
        <v>20</v>
      </c>
      <c r="Z784" s="2">
        <v>54</v>
      </c>
      <c r="AA784" s="9">
        <f t="shared" si="110"/>
        <v>5017</v>
      </c>
      <c r="AB784" s="9">
        <f t="shared" si="111"/>
        <v>1021</v>
      </c>
      <c r="AC784" s="9">
        <f t="shared" si="112"/>
        <v>250</v>
      </c>
      <c r="AD784" s="9">
        <f t="shared" si="113"/>
        <v>179</v>
      </c>
      <c r="AE784" s="44">
        <f t="shared" si="114"/>
        <v>1.6182441943324447E-5</v>
      </c>
      <c r="AF784" s="9">
        <f t="shared" si="115"/>
        <v>64</v>
      </c>
      <c r="AG784" s="9">
        <f t="shared" si="108"/>
        <v>74</v>
      </c>
      <c r="AH784" s="44">
        <f t="shared" si="116"/>
        <v>9.8005418861771833E-6</v>
      </c>
      <c r="AI784">
        <f>AA784/'Totals and Drop Down Lists'!W$6*Inputs!E$37</f>
        <v>4551.123422670853</v>
      </c>
      <c r="AJ784">
        <f>AB784/'Totals and Drop Down Lists'!X$6*Inputs!F$37</f>
        <v>3359.4853135948129</v>
      </c>
      <c r="AK784">
        <f>AC784/'Totals and Drop Down Lists'!Y$6*Inputs!G$37</f>
        <v>1648.0844465789646</v>
      </c>
      <c r="AL784">
        <f>AD784/'Totals and Drop Down Lists'!Z$6*Inputs!H$37</f>
        <v>1435.1327273289062</v>
      </c>
      <c r="AM784">
        <f>AE784/'Totals and Drop Down Lists'!AA$6*Inputs!I$37</f>
        <v>2014.5416847370234</v>
      </c>
      <c r="AN784">
        <f>AF784/'Totals and Drop Down Lists'!AB$6*Inputs!J$37</f>
        <v>1277.2283609820636</v>
      </c>
      <c r="AO784">
        <f>AG784/'Totals and Drop Down Lists'!AC$6*Inputs!K$37</f>
        <v>1378.1446372527798</v>
      </c>
      <c r="AP784">
        <f>AH784/'Totals and Drop Down Lists'!AD$6*Inputs!L$37</f>
        <v>2306.3606307123027</v>
      </c>
      <c r="AQ784">
        <f>IF(OR($D784="51",$D784="52",$D784="61"),(AA784/'Totals and Drop Down Lists'!W$4)*Inputs!E$38,0)</f>
        <v>0</v>
      </c>
      <c r="AR784">
        <f>IF(OR($D784="51",$D784="52",$D784="61"),(AB784/'Totals and Drop Down Lists'!X$4)*Inputs!F$38,0)</f>
        <v>0</v>
      </c>
      <c r="AS784">
        <f>IF(OR($D784="51",$D784="52",$D784="61"),(AC784/'Totals and Drop Down Lists'!Y$4)*Inputs!G$38,0)</f>
        <v>0</v>
      </c>
      <c r="AT784">
        <f>IF(OR($D784="51",$D784="52",$D784="61"),(AD784/'Totals and Drop Down Lists'!Z$4)*Inputs!H$38,0)</f>
        <v>0</v>
      </c>
      <c r="AU784">
        <f>IF(OR($D784="51",$D784="52",$D784="61"),(AE784/'Totals and Drop Down Lists'!AA$4)*Inputs!I$38,0)</f>
        <v>0</v>
      </c>
      <c r="AV784">
        <f>IF(OR($D784="51",$D784="52",$D784="61"),(AF784/'Totals and Drop Down Lists'!AB$4)*Inputs!J$38,0)</f>
        <v>0</v>
      </c>
      <c r="AW784">
        <f>IF(OR($D784="51",$D784="52",$D784="61"),(AG784/'Totals and Drop Down Lists'!AC$4)*Inputs!K$38,0)</f>
        <v>0</v>
      </c>
      <c r="AX784">
        <f>IF(OR($D784="51",$D784="52",$D784="61"),(AH784/'Totals and Drop Down Lists'!AD$4)*Inputs!L$38,0)</f>
        <v>0</v>
      </c>
      <c r="AY784">
        <f>IF(OR($D784="51",$D784="52",$D784="61"),0,(AA784/'Totals and Drop Down Lists'!W$5)*Inputs!E$39)</f>
        <v>0</v>
      </c>
      <c r="AZ784">
        <f>IF(OR($D784="51",$D784="52",$D784="61"),0,(AB784/'Totals and Drop Down Lists'!X$5)*Inputs!F$39)</f>
        <v>0</v>
      </c>
      <c r="BA784">
        <f>IF(OR($D784="51",$D784="52",$D784="61"),0,(AC784/'Totals and Drop Down Lists'!Y$5)*Inputs!G$39)</f>
        <v>0</v>
      </c>
      <c r="BB784">
        <f>IF(OR($D784="51",$D784="52",$D784="61"),0,(AD784/'Totals and Drop Down Lists'!Z$5)*Inputs!H$39)</f>
        <v>0</v>
      </c>
      <c r="BC784">
        <f>IF(OR($D784="51",$D784="52",$D784="61"),0,(AE784/'Totals and Drop Down Lists'!AA$5)*Inputs!I$39)</f>
        <v>0</v>
      </c>
      <c r="BD784">
        <f>IF(OR($D784="51",$D784="52",$D784="61"),0,(AF784/'Totals and Drop Down Lists'!AB$5)*Inputs!J$39)</f>
        <v>0</v>
      </c>
      <c r="BE784">
        <f>IF(OR($D784="51",$D784="52",$D784="61"),0,(AG784/'Totals and Drop Down Lists'!AC$5)*Inputs!K$39)</f>
        <v>0</v>
      </c>
      <c r="BF784">
        <f>IF(OR($D784="51",$D784="52",$D784="61"),0,(AH784/'Totals and Drop Down Lists'!AD$5)*Inputs!L$39)</f>
        <v>0</v>
      </c>
      <c r="BG784" s="10">
        <f t="shared" si="109"/>
        <v>17970.10122385771</v>
      </c>
    </row>
    <row r="785" spans="1:59" ht="28.8">
      <c r="A785" s="1" t="s">
        <v>7419</v>
      </c>
      <c r="B785" s="1" t="s">
        <v>1492</v>
      </c>
      <c r="C785" s="1" t="s">
        <v>1706</v>
      </c>
      <c r="D785" s="1" t="s">
        <v>25</v>
      </c>
      <c r="E785" s="1" t="s">
        <v>1707</v>
      </c>
      <c r="F785" s="2">
        <v>14455</v>
      </c>
      <c r="G785" s="2">
        <v>208</v>
      </c>
      <c r="H785" s="2">
        <v>9</v>
      </c>
      <c r="I785" s="2">
        <v>3795</v>
      </c>
      <c r="J785" s="2">
        <v>5165</v>
      </c>
      <c r="K785" s="2">
        <v>1509</v>
      </c>
      <c r="L785" s="2">
        <v>16</v>
      </c>
      <c r="M785" s="2">
        <v>0</v>
      </c>
      <c r="N785" s="2">
        <v>0</v>
      </c>
      <c r="O785" s="2">
        <v>53</v>
      </c>
      <c r="P785" s="2">
        <v>0</v>
      </c>
      <c r="Q785" s="2">
        <v>0</v>
      </c>
      <c r="R785" s="2">
        <v>740</v>
      </c>
      <c r="S785" s="2">
        <v>674800</v>
      </c>
      <c r="T785" s="2">
        <v>40371800</v>
      </c>
      <c r="U785" s="2">
        <v>146</v>
      </c>
      <c r="V785" s="2">
        <v>148</v>
      </c>
      <c r="W785" s="2">
        <v>145</v>
      </c>
      <c r="X785" s="2">
        <v>491</v>
      </c>
      <c r="Y785" s="2">
        <v>88</v>
      </c>
      <c r="Z785" s="2">
        <v>200</v>
      </c>
      <c r="AA785" s="9">
        <f t="shared" si="110"/>
        <v>14455</v>
      </c>
      <c r="AB785" s="9">
        <f t="shared" si="111"/>
        <v>3578</v>
      </c>
      <c r="AC785" s="9">
        <f t="shared" si="112"/>
        <v>809</v>
      </c>
      <c r="AD785" s="9">
        <f t="shared" si="113"/>
        <v>740</v>
      </c>
      <c r="AE785" s="44">
        <f t="shared" si="114"/>
        <v>3.0789592399426679E-5</v>
      </c>
      <c r="AF785" s="9">
        <f t="shared" si="115"/>
        <v>198</v>
      </c>
      <c r="AG785" s="9">
        <f t="shared" si="108"/>
        <v>288</v>
      </c>
      <c r="AH785" s="44">
        <f t="shared" si="116"/>
        <v>3.1308516368395504E-5</v>
      </c>
      <c r="AI785">
        <f>AA785/'Totals and Drop Down Lists'!W$6*Inputs!E$37</f>
        <v>13112.714585351241</v>
      </c>
      <c r="AJ785">
        <f>AB785/'Totals and Drop Down Lists'!X$6*Inputs!F$37</f>
        <v>11773.005339904252</v>
      </c>
      <c r="AK785">
        <f>AC785/'Totals and Drop Down Lists'!Y$6*Inputs!G$37</f>
        <v>5333.2012691295295</v>
      </c>
      <c r="AL785">
        <f>AD785/'Totals and Drop Down Lists'!Z$6*Inputs!H$37</f>
        <v>5932.950939795478</v>
      </c>
      <c r="AM785">
        <f>AE785/'Totals and Drop Down Lists'!AA$6*Inputs!I$37</f>
        <v>3832.9763556046323</v>
      </c>
      <c r="AN785">
        <f>AF785/'Totals and Drop Down Lists'!AB$6*Inputs!J$37</f>
        <v>3951.425241788259</v>
      </c>
      <c r="AO785">
        <f>AG785/'Totals and Drop Down Lists'!AC$6*Inputs!K$37</f>
        <v>5363.5899395783863</v>
      </c>
      <c r="AP785">
        <f>AH785/'Totals and Drop Down Lists'!AD$6*Inputs!L$37</f>
        <v>7367.8303094569983</v>
      </c>
      <c r="AQ785">
        <f>IF(OR($D785="51",$D785="52",$D785="61"),(AA785/'Totals and Drop Down Lists'!W$4)*Inputs!E$38,0)</f>
        <v>0</v>
      </c>
      <c r="AR785">
        <f>IF(OR($D785="51",$D785="52",$D785="61"),(AB785/'Totals and Drop Down Lists'!X$4)*Inputs!F$38,0)</f>
        <v>0</v>
      </c>
      <c r="AS785">
        <f>IF(OR($D785="51",$D785="52",$D785="61"),(AC785/'Totals and Drop Down Lists'!Y$4)*Inputs!G$38,0)</f>
        <v>0</v>
      </c>
      <c r="AT785">
        <f>IF(OR($D785="51",$D785="52",$D785="61"),(AD785/'Totals and Drop Down Lists'!Z$4)*Inputs!H$38,0)</f>
        <v>0</v>
      </c>
      <c r="AU785">
        <f>IF(OR($D785="51",$D785="52",$D785="61"),(AE785/'Totals and Drop Down Lists'!AA$4)*Inputs!I$38,0)</f>
        <v>0</v>
      </c>
      <c r="AV785">
        <f>IF(OR($D785="51",$D785="52",$D785="61"),(AF785/'Totals and Drop Down Lists'!AB$4)*Inputs!J$38,0)</f>
        <v>0</v>
      </c>
      <c r="AW785">
        <f>IF(OR($D785="51",$D785="52",$D785="61"),(AG785/'Totals and Drop Down Lists'!AC$4)*Inputs!K$38,0)</f>
        <v>0</v>
      </c>
      <c r="AX785">
        <f>IF(OR($D785="51",$D785="52",$D785="61"),(AH785/'Totals and Drop Down Lists'!AD$4)*Inputs!L$38,0)</f>
        <v>0</v>
      </c>
      <c r="AY785">
        <f>IF(OR($D785="51",$D785="52",$D785="61"),0,(AA785/'Totals and Drop Down Lists'!W$5)*Inputs!E$39)</f>
        <v>0</v>
      </c>
      <c r="AZ785">
        <f>IF(OR($D785="51",$D785="52",$D785="61"),0,(AB785/'Totals and Drop Down Lists'!X$5)*Inputs!F$39)</f>
        <v>0</v>
      </c>
      <c r="BA785">
        <f>IF(OR($D785="51",$D785="52",$D785="61"),0,(AC785/'Totals and Drop Down Lists'!Y$5)*Inputs!G$39)</f>
        <v>0</v>
      </c>
      <c r="BB785">
        <f>IF(OR($D785="51",$D785="52",$D785="61"),0,(AD785/'Totals and Drop Down Lists'!Z$5)*Inputs!H$39)</f>
        <v>0</v>
      </c>
      <c r="BC785">
        <f>IF(OR($D785="51",$D785="52",$D785="61"),0,(AE785/'Totals and Drop Down Lists'!AA$5)*Inputs!I$39)</f>
        <v>0</v>
      </c>
      <c r="BD785">
        <f>IF(OR($D785="51",$D785="52",$D785="61"),0,(AF785/'Totals and Drop Down Lists'!AB$5)*Inputs!J$39)</f>
        <v>0</v>
      </c>
      <c r="BE785">
        <f>IF(OR($D785="51",$D785="52",$D785="61"),0,(AG785/'Totals and Drop Down Lists'!AC$5)*Inputs!K$39)</f>
        <v>0</v>
      </c>
      <c r="BF785">
        <f>IF(OR($D785="51",$D785="52",$D785="61"),0,(AH785/'Totals and Drop Down Lists'!AD$5)*Inputs!L$39)</f>
        <v>0</v>
      </c>
      <c r="BG785" s="10">
        <f t="shared" si="109"/>
        <v>56667.693980608776</v>
      </c>
    </row>
    <row r="786" spans="1:59" ht="28.8">
      <c r="A786" s="1" t="s">
        <v>7419</v>
      </c>
      <c r="B786" s="1" t="s">
        <v>1492</v>
      </c>
      <c r="C786" s="1" t="s">
        <v>1708</v>
      </c>
      <c r="D786" s="1" t="s">
        <v>25</v>
      </c>
      <c r="E786" s="1" t="s">
        <v>1709</v>
      </c>
      <c r="F786" s="2">
        <v>8831</v>
      </c>
      <c r="G786" s="2">
        <v>149</v>
      </c>
      <c r="H786" s="2">
        <v>0</v>
      </c>
      <c r="I786" s="2">
        <v>2268</v>
      </c>
      <c r="J786" s="2">
        <v>3317</v>
      </c>
      <c r="K786" s="2">
        <v>762</v>
      </c>
      <c r="L786" s="2">
        <v>52</v>
      </c>
      <c r="M786" s="2">
        <v>0</v>
      </c>
      <c r="N786" s="2">
        <v>0</v>
      </c>
      <c r="O786" s="2">
        <v>45</v>
      </c>
      <c r="P786" s="2">
        <v>8</v>
      </c>
      <c r="Q786" s="2">
        <v>15</v>
      </c>
      <c r="R786" s="2">
        <v>132</v>
      </c>
      <c r="S786" s="2">
        <v>355300</v>
      </c>
      <c r="T786" s="2">
        <v>23978900</v>
      </c>
      <c r="U786" s="2">
        <v>23</v>
      </c>
      <c r="V786" s="2">
        <v>35</v>
      </c>
      <c r="W786" s="2">
        <v>0</v>
      </c>
      <c r="X786" s="2">
        <v>160</v>
      </c>
      <c r="Y786" s="2">
        <v>0</v>
      </c>
      <c r="Z786" s="2">
        <v>119</v>
      </c>
      <c r="AA786" s="9">
        <f t="shared" si="110"/>
        <v>8831</v>
      </c>
      <c r="AB786" s="9">
        <f t="shared" si="111"/>
        <v>2119</v>
      </c>
      <c r="AC786" s="9">
        <f t="shared" si="112"/>
        <v>252</v>
      </c>
      <c r="AD786" s="9">
        <f t="shared" si="113"/>
        <v>132</v>
      </c>
      <c r="AE786" s="44">
        <f t="shared" si="114"/>
        <v>1.2225320602985375E-5</v>
      </c>
      <c r="AF786" s="9">
        <f t="shared" si="115"/>
        <v>125</v>
      </c>
      <c r="AG786" s="9">
        <f t="shared" si="108"/>
        <v>119</v>
      </c>
      <c r="AH786" s="44">
        <f t="shared" si="116"/>
        <v>1.0172028012964627E-5</v>
      </c>
      <c r="AI786">
        <f>AA786/'Totals and Drop Down Lists'!W$6*Inputs!E$37</f>
        <v>8010.9569355404228</v>
      </c>
      <c r="AJ786">
        <f>AB786/'Totals and Drop Down Lists'!X$6*Inputs!F$37</f>
        <v>6972.3304402619078</v>
      </c>
      <c r="AK786">
        <f>AC786/'Totals and Drop Down Lists'!Y$6*Inputs!G$37</f>
        <v>1661.2691221515963</v>
      </c>
      <c r="AL786">
        <f>AD786/'Totals and Drop Down Lists'!Z$6*Inputs!H$37</f>
        <v>1058.3101676391934</v>
      </c>
      <c r="AM786">
        <f>AE786/'Totals and Drop Down Lists'!AA$6*Inputs!I$37</f>
        <v>1521.9222197888419</v>
      </c>
      <c r="AN786">
        <f>AF786/'Totals and Drop Down Lists'!AB$6*Inputs!J$37</f>
        <v>2494.5866425430927</v>
      </c>
      <c r="AO786">
        <f>AG786/'Totals and Drop Down Lists'!AC$6*Inputs!K$37</f>
        <v>2216.2055653119023</v>
      </c>
      <c r="AP786">
        <f>AH786/'Totals and Drop Down Lists'!AD$6*Inputs!L$37</f>
        <v>2393.7824271424342</v>
      </c>
      <c r="AQ786">
        <f>IF(OR($D786="51",$D786="52",$D786="61"),(AA786/'Totals and Drop Down Lists'!W$4)*Inputs!E$38,0)</f>
        <v>0</v>
      </c>
      <c r="AR786">
        <f>IF(OR($D786="51",$D786="52",$D786="61"),(AB786/'Totals and Drop Down Lists'!X$4)*Inputs!F$38,0)</f>
        <v>0</v>
      </c>
      <c r="AS786">
        <f>IF(OR($D786="51",$D786="52",$D786="61"),(AC786/'Totals and Drop Down Lists'!Y$4)*Inputs!G$38,0)</f>
        <v>0</v>
      </c>
      <c r="AT786">
        <f>IF(OR($D786="51",$D786="52",$D786="61"),(AD786/'Totals and Drop Down Lists'!Z$4)*Inputs!H$38,0)</f>
        <v>0</v>
      </c>
      <c r="AU786">
        <f>IF(OR($D786="51",$D786="52",$D786="61"),(AE786/'Totals and Drop Down Lists'!AA$4)*Inputs!I$38,0)</f>
        <v>0</v>
      </c>
      <c r="AV786">
        <f>IF(OR($D786="51",$D786="52",$D786="61"),(AF786/'Totals and Drop Down Lists'!AB$4)*Inputs!J$38,0)</f>
        <v>0</v>
      </c>
      <c r="AW786">
        <f>IF(OR($D786="51",$D786="52",$D786="61"),(AG786/'Totals and Drop Down Lists'!AC$4)*Inputs!K$38,0)</f>
        <v>0</v>
      </c>
      <c r="AX786">
        <f>IF(OR($D786="51",$D786="52",$D786="61"),(AH786/'Totals and Drop Down Lists'!AD$4)*Inputs!L$38,0)</f>
        <v>0</v>
      </c>
      <c r="AY786">
        <f>IF(OR($D786="51",$D786="52",$D786="61"),0,(AA786/'Totals and Drop Down Lists'!W$5)*Inputs!E$39)</f>
        <v>0</v>
      </c>
      <c r="AZ786">
        <f>IF(OR($D786="51",$D786="52",$D786="61"),0,(AB786/'Totals and Drop Down Lists'!X$5)*Inputs!F$39)</f>
        <v>0</v>
      </c>
      <c r="BA786">
        <f>IF(OR($D786="51",$D786="52",$D786="61"),0,(AC786/'Totals and Drop Down Lists'!Y$5)*Inputs!G$39)</f>
        <v>0</v>
      </c>
      <c r="BB786">
        <f>IF(OR($D786="51",$D786="52",$D786="61"),0,(AD786/'Totals and Drop Down Lists'!Z$5)*Inputs!H$39)</f>
        <v>0</v>
      </c>
      <c r="BC786">
        <f>IF(OR($D786="51",$D786="52",$D786="61"),0,(AE786/'Totals and Drop Down Lists'!AA$5)*Inputs!I$39)</f>
        <v>0</v>
      </c>
      <c r="BD786">
        <f>IF(OR($D786="51",$D786="52",$D786="61"),0,(AF786/'Totals and Drop Down Lists'!AB$5)*Inputs!J$39)</f>
        <v>0</v>
      </c>
      <c r="BE786">
        <f>IF(OR($D786="51",$D786="52",$D786="61"),0,(AG786/'Totals and Drop Down Lists'!AC$5)*Inputs!K$39)</f>
        <v>0</v>
      </c>
      <c r="BF786">
        <f>IF(OR($D786="51",$D786="52",$D786="61"),0,(AH786/'Totals and Drop Down Lists'!AD$5)*Inputs!L$39)</f>
        <v>0</v>
      </c>
      <c r="BG786" s="10">
        <f t="shared" si="109"/>
        <v>26329.363520379389</v>
      </c>
    </row>
    <row r="787" spans="1:59" ht="28.8">
      <c r="A787" s="1" t="s">
        <v>7419</v>
      </c>
      <c r="B787" s="1" t="s">
        <v>1492</v>
      </c>
      <c r="C787" s="1" t="s">
        <v>1710</v>
      </c>
      <c r="D787" s="1" t="s">
        <v>25</v>
      </c>
      <c r="E787" s="1" t="s">
        <v>1711</v>
      </c>
      <c r="F787" s="2">
        <v>64011</v>
      </c>
      <c r="G787" s="2">
        <v>667</v>
      </c>
      <c r="H787" s="2">
        <v>24</v>
      </c>
      <c r="I787" s="2">
        <v>13491</v>
      </c>
      <c r="J787" s="2">
        <v>22997</v>
      </c>
      <c r="K787" s="2">
        <v>8483</v>
      </c>
      <c r="L787" s="2">
        <v>136</v>
      </c>
      <c r="M787" s="2">
        <v>28</v>
      </c>
      <c r="N787" s="2">
        <v>37</v>
      </c>
      <c r="O787" s="2">
        <v>216</v>
      </c>
      <c r="P787" s="2">
        <v>117</v>
      </c>
      <c r="Q787" s="2">
        <v>33</v>
      </c>
      <c r="R787" s="2">
        <v>1791</v>
      </c>
      <c r="S787" s="2">
        <v>6082100</v>
      </c>
      <c r="T787" s="2">
        <v>261659300</v>
      </c>
      <c r="U787" s="2">
        <v>1138</v>
      </c>
      <c r="V787" s="2">
        <v>675</v>
      </c>
      <c r="W787" s="2">
        <v>150</v>
      </c>
      <c r="X787" s="2">
        <v>2894</v>
      </c>
      <c r="Y787" s="2">
        <v>275</v>
      </c>
      <c r="Z787" s="2">
        <v>1874</v>
      </c>
      <c r="AA787" s="9">
        <f t="shared" si="110"/>
        <v>64011</v>
      </c>
      <c r="AB787" s="9">
        <f t="shared" si="111"/>
        <v>12800</v>
      </c>
      <c r="AC787" s="9">
        <f t="shared" si="112"/>
        <v>2358</v>
      </c>
      <c r="AD787" s="9">
        <f t="shared" si="113"/>
        <v>1791</v>
      </c>
      <c r="AE787" s="44">
        <f t="shared" si="114"/>
        <v>2.185362742821694E-4</v>
      </c>
      <c r="AF787" s="9">
        <f t="shared" si="115"/>
        <v>2069</v>
      </c>
      <c r="AG787" s="9">
        <f t="shared" si="108"/>
        <v>2149</v>
      </c>
      <c r="AH787" s="44">
        <f t="shared" si="116"/>
        <v>2.9496180590900592E-4</v>
      </c>
      <c r="AI787">
        <f>AA787/'Totals and Drop Down Lists'!W$6*Inputs!E$37</f>
        <v>58066.964602069762</v>
      </c>
      <c r="AJ787">
        <f>AB787/'Totals and Drop Down Lists'!X$6*Inputs!F$37</f>
        <v>42116.955939288542</v>
      </c>
      <c r="AK787">
        <f>AC787/'Totals and Drop Down Lists'!Y$6*Inputs!G$37</f>
        <v>15544.732500132795</v>
      </c>
      <c r="AL787">
        <f>AD787/'Totals and Drop Down Lists'!Z$6*Inputs!H$37</f>
        <v>14359.344774559055</v>
      </c>
      <c r="AM787">
        <f>AE787/'Totals and Drop Down Lists'!AA$6*Inputs!I$37</f>
        <v>27205.438815132915</v>
      </c>
      <c r="AN787">
        <f>AF787/'Totals and Drop Down Lists'!AB$6*Inputs!J$37</f>
        <v>41290.398107373272</v>
      </c>
      <c r="AO787">
        <f>AG787/'Totals and Drop Down Lists'!AC$6*Inputs!K$37</f>
        <v>40022.065208867891</v>
      </c>
      <c r="AP787">
        <f>AH787/'Totals and Drop Down Lists'!AD$6*Inputs!L$37</f>
        <v>69413.334957715197</v>
      </c>
      <c r="AQ787">
        <f>IF(OR($D787="51",$D787="52",$D787="61"),(AA787/'Totals and Drop Down Lists'!W$4)*Inputs!E$38,0)</f>
        <v>0</v>
      </c>
      <c r="AR787">
        <f>IF(OR($D787="51",$D787="52",$D787="61"),(AB787/'Totals and Drop Down Lists'!X$4)*Inputs!F$38,0)</f>
        <v>0</v>
      </c>
      <c r="AS787">
        <f>IF(OR($D787="51",$D787="52",$D787="61"),(AC787/'Totals and Drop Down Lists'!Y$4)*Inputs!G$38,0)</f>
        <v>0</v>
      </c>
      <c r="AT787">
        <f>IF(OR($D787="51",$D787="52",$D787="61"),(AD787/'Totals and Drop Down Lists'!Z$4)*Inputs!H$38,0)</f>
        <v>0</v>
      </c>
      <c r="AU787">
        <f>IF(OR($D787="51",$D787="52",$D787="61"),(AE787/'Totals and Drop Down Lists'!AA$4)*Inputs!I$38,0)</f>
        <v>0</v>
      </c>
      <c r="AV787">
        <f>IF(OR($D787="51",$D787="52",$D787="61"),(AF787/'Totals and Drop Down Lists'!AB$4)*Inputs!J$38,0)</f>
        <v>0</v>
      </c>
      <c r="AW787">
        <f>IF(OR($D787="51",$D787="52",$D787="61"),(AG787/'Totals and Drop Down Lists'!AC$4)*Inputs!K$38,0)</f>
        <v>0</v>
      </c>
      <c r="AX787">
        <f>IF(OR($D787="51",$D787="52",$D787="61"),(AH787/'Totals and Drop Down Lists'!AD$4)*Inputs!L$38,0)</f>
        <v>0</v>
      </c>
      <c r="AY787">
        <f>IF(OR($D787="51",$D787="52",$D787="61"),0,(AA787/'Totals and Drop Down Lists'!W$5)*Inputs!E$39)</f>
        <v>0</v>
      </c>
      <c r="AZ787">
        <f>IF(OR($D787="51",$D787="52",$D787="61"),0,(AB787/'Totals and Drop Down Lists'!X$5)*Inputs!F$39)</f>
        <v>0</v>
      </c>
      <c r="BA787">
        <f>IF(OR($D787="51",$D787="52",$D787="61"),0,(AC787/'Totals and Drop Down Lists'!Y$5)*Inputs!G$39)</f>
        <v>0</v>
      </c>
      <c r="BB787">
        <f>IF(OR($D787="51",$D787="52",$D787="61"),0,(AD787/'Totals and Drop Down Lists'!Z$5)*Inputs!H$39)</f>
        <v>0</v>
      </c>
      <c r="BC787">
        <f>IF(OR($D787="51",$D787="52",$D787="61"),0,(AE787/'Totals and Drop Down Lists'!AA$5)*Inputs!I$39)</f>
        <v>0</v>
      </c>
      <c r="BD787">
        <f>IF(OR($D787="51",$D787="52",$D787="61"),0,(AF787/'Totals and Drop Down Lists'!AB$5)*Inputs!J$39)</f>
        <v>0</v>
      </c>
      <c r="BE787">
        <f>IF(OR($D787="51",$D787="52",$D787="61"),0,(AG787/'Totals and Drop Down Lists'!AC$5)*Inputs!K$39)</f>
        <v>0</v>
      </c>
      <c r="BF787">
        <f>IF(OR($D787="51",$D787="52",$D787="61"),0,(AH787/'Totals and Drop Down Lists'!AD$5)*Inputs!L$39)</f>
        <v>0</v>
      </c>
      <c r="BG787" s="10">
        <f t="shared" si="109"/>
        <v>308019.23490513943</v>
      </c>
    </row>
    <row r="788" spans="1:59" ht="28.8">
      <c r="A788" s="1" t="s">
        <v>7419</v>
      </c>
      <c r="B788" s="1" t="s">
        <v>1492</v>
      </c>
      <c r="C788" s="1" t="s">
        <v>1712</v>
      </c>
      <c r="D788" s="1" t="s">
        <v>25</v>
      </c>
      <c r="E788" s="1" t="s">
        <v>1713</v>
      </c>
      <c r="F788" s="2">
        <v>25910</v>
      </c>
      <c r="G788" s="2">
        <v>108</v>
      </c>
      <c r="H788" s="2">
        <v>3</v>
      </c>
      <c r="I788" s="2">
        <v>4923</v>
      </c>
      <c r="J788" s="2">
        <v>9227</v>
      </c>
      <c r="K788" s="2">
        <v>2336</v>
      </c>
      <c r="L788" s="2">
        <v>112</v>
      </c>
      <c r="M788" s="2">
        <v>64</v>
      </c>
      <c r="N788" s="2">
        <v>0</v>
      </c>
      <c r="O788" s="2">
        <v>111</v>
      </c>
      <c r="P788" s="2">
        <v>0</v>
      </c>
      <c r="Q788" s="2">
        <v>18</v>
      </c>
      <c r="R788" s="2">
        <v>763</v>
      </c>
      <c r="S788" s="2">
        <v>1354400</v>
      </c>
      <c r="T788" s="2">
        <v>61737300</v>
      </c>
      <c r="U788" s="2">
        <v>407</v>
      </c>
      <c r="V788" s="2">
        <v>164</v>
      </c>
      <c r="W788" s="2">
        <v>20</v>
      </c>
      <c r="X788" s="2">
        <v>473</v>
      </c>
      <c r="Y788" s="2">
        <v>75</v>
      </c>
      <c r="Z788" s="2">
        <v>249</v>
      </c>
      <c r="AA788" s="9">
        <f t="shared" si="110"/>
        <v>25910</v>
      </c>
      <c r="AB788" s="9">
        <f t="shared" si="111"/>
        <v>4812</v>
      </c>
      <c r="AC788" s="9">
        <f t="shared" si="112"/>
        <v>1068</v>
      </c>
      <c r="AD788" s="9">
        <f t="shared" si="113"/>
        <v>763</v>
      </c>
      <c r="AE788" s="44">
        <f t="shared" si="114"/>
        <v>4.1302937696433825E-5</v>
      </c>
      <c r="AF788" s="9">
        <f t="shared" si="115"/>
        <v>289</v>
      </c>
      <c r="AG788" s="9">
        <f t="shared" si="108"/>
        <v>324</v>
      </c>
      <c r="AH788" s="44">
        <f t="shared" si="116"/>
        <v>3.052167856617964E-5</v>
      </c>
      <c r="AI788">
        <f>AA788/'Totals and Drop Down Lists'!W$6*Inputs!E$37</f>
        <v>23504.0079492529</v>
      </c>
      <c r="AJ788">
        <f>AB788/'Totals and Drop Down Lists'!X$6*Inputs!F$37</f>
        <v>15833.343123426288</v>
      </c>
      <c r="AK788">
        <f>AC788/'Totals and Drop Down Lists'!Y$6*Inputs!G$37</f>
        <v>7040.6167557853378</v>
      </c>
      <c r="AL788">
        <f>AD788/'Totals and Drop Down Lists'!Z$6*Inputs!H$37</f>
        <v>6117.3534690053366</v>
      </c>
      <c r="AM788">
        <f>AE788/'Totals and Drop Down Lists'!AA$6*Inputs!I$37</f>
        <v>5141.7758817226177</v>
      </c>
      <c r="AN788">
        <f>AF788/'Totals and Drop Down Lists'!AB$6*Inputs!J$37</f>
        <v>5767.4843175596297</v>
      </c>
      <c r="AO788">
        <f>AG788/'Totals and Drop Down Lists'!AC$6*Inputs!K$37</f>
        <v>6034.0386820256845</v>
      </c>
      <c r="AP788">
        <f>AH788/'Totals and Drop Down Lists'!AD$6*Inputs!L$37</f>
        <v>7182.663841024636</v>
      </c>
      <c r="AQ788">
        <f>IF(OR($D788="51",$D788="52",$D788="61"),(AA788/'Totals and Drop Down Lists'!W$4)*Inputs!E$38,0)</f>
        <v>0</v>
      </c>
      <c r="AR788">
        <f>IF(OR($D788="51",$D788="52",$D788="61"),(AB788/'Totals and Drop Down Lists'!X$4)*Inputs!F$38,0)</f>
        <v>0</v>
      </c>
      <c r="AS788">
        <f>IF(OR($D788="51",$D788="52",$D788="61"),(AC788/'Totals and Drop Down Lists'!Y$4)*Inputs!G$38,0)</f>
        <v>0</v>
      </c>
      <c r="AT788">
        <f>IF(OR($D788="51",$D788="52",$D788="61"),(AD788/'Totals and Drop Down Lists'!Z$4)*Inputs!H$38,0)</f>
        <v>0</v>
      </c>
      <c r="AU788">
        <f>IF(OR($D788="51",$D788="52",$D788="61"),(AE788/'Totals and Drop Down Lists'!AA$4)*Inputs!I$38,0)</f>
        <v>0</v>
      </c>
      <c r="AV788">
        <f>IF(OR($D788="51",$D788="52",$D788="61"),(AF788/'Totals and Drop Down Lists'!AB$4)*Inputs!J$38,0)</f>
        <v>0</v>
      </c>
      <c r="AW788">
        <f>IF(OR($D788="51",$D788="52",$D788="61"),(AG788/'Totals and Drop Down Lists'!AC$4)*Inputs!K$38,0)</f>
        <v>0</v>
      </c>
      <c r="AX788">
        <f>IF(OR($D788="51",$D788="52",$D788="61"),(AH788/'Totals and Drop Down Lists'!AD$4)*Inputs!L$38,0)</f>
        <v>0</v>
      </c>
      <c r="AY788">
        <f>IF(OR($D788="51",$D788="52",$D788="61"),0,(AA788/'Totals and Drop Down Lists'!W$5)*Inputs!E$39)</f>
        <v>0</v>
      </c>
      <c r="AZ788">
        <f>IF(OR($D788="51",$D788="52",$D788="61"),0,(AB788/'Totals and Drop Down Lists'!X$5)*Inputs!F$39)</f>
        <v>0</v>
      </c>
      <c r="BA788">
        <f>IF(OR($D788="51",$D788="52",$D788="61"),0,(AC788/'Totals and Drop Down Lists'!Y$5)*Inputs!G$39)</f>
        <v>0</v>
      </c>
      <c r="BB788">
        <f>IF(OR($D788="51",$D788="52",$D788="61"),0,(AD788/'Totals and Drop Down Lists'!Z$5)*Inputs!H$39)</f>
        <v>0</v>
      </c>
      <c r="BC788">
        <f>IF(OR($D788="51",$D788="52",$D788="61"),0,(AE788/'Totals and Drop Down Lists'!AA$5)*Inputs!I$39)</f>
        <v>0</v>
      </c>
      <c r="BD788">
        <f>IF(OR($D788="51",$D788="52",$D788="61"),0,(AF788/'Totals and Drop Down Lists'!AB$5)*Inputs!J$39)</f>
        <v>0</v>
      </c>
      <c r="BE788">
        <f>IF(OR($D788="51",$D788="52",$D788="61"),0,(AG788/'Totals and Drop Down Lists'!AC$5)*Inputs!K$39)</f>
        <v>0</v>
      </c>
      <c r="BF788">
        <f>IF(OR($D788="51",$D788="52",$D788="61"),0,(AH788/'Totals and Drop Down Lists'!AD$5)*Inputs!L$39)</f>
        <v>0</v>
      </c>
      <c r="BG788" s="10">
        <f t="shared" si="109"/>
        <v>76621.284019802435</v>
      </c>
    </row>
    <row r="789" spans="1:59" ht="28.8">
      <c r="A789" s="1" t="s">
        <v>7419</v>
      </c>
      <c r="B789" s="1" t="s">
        <v>1492</v>
      </c>
      <c r="C789" s="1" t="s">
        <v>1714</v>
      </c>
      <c r="D789" s="1" t="s">
        <v>25</v>
      </c>
      <c r="E789" s="1" t="s">
        <v>1715</v>
      </c>
      <c r="F789" s="2">
        <v>6007</v>
      </c>
      <c r="G789" s="2">
        <v>9</v>
      </c>
      <c r="H789" s="2">
        <v>9</v>
      </c>
      <c r="I789" s="2">
        <v>1558</v>
      </c>
      <c r="J789" s="2">
        <v>1851</v>
      </c>
      <c r="K789" s="2">
        <v>679</v>
      </c>
      <c r="L789" s="2">
        <v>13</v>
      </c>
      <c r="M789" s="2">
        <v>0</v>
      </c>
      <c r="N789" s="2">
        <v>0</v>
      </c>
      <c r="O789" s="2">
        <v>6</v>
      </c>
      <c r="P789" s="2">
        <v>0</v>
      </c>
      <c r="Q789" s="2">
        <v>0</v>
      </c>
      <c r="R789" s="2">
        <v>422</v>
      </c>
      <c r="S789" s="2">
        <v>202600</v>
      </c>
      <c r="T789" s="2">
        <v>8575700</v>
      </c>
      <c r="U789" s="2">
        <v>8</v>
      </c>
      <c r="V789" s="2">
        <v>115</v>
      </c>
      <c r="W789" s="2">
        <v>0</v>
      </c>
      <c r="X789" s="2">
        <v>249</v>
      </c>
      <c r="Y789" s="2">
        <v>49</v>
      </c>
      <c r="Z789" s="2">
        <v>94</v>
      </c>
      <c r="AA789" s="9">
        <f t="shared" si="110"/>
        <v>6007</v>
      </c>
      <c r="AB789" s="9">
        <f t="shared" si="111"/>
        <v>1540</v>
      </c>
      <c r="AC789" s="9">
        <f t="shared" si="112"/>
        <v>441</v>
      </c>
      <c r="AD789" s="9">
        <f t="shared" si="113"/>
        <v>422</v>
      </c>
      <c r="AE789" s="44">
        <f t="shared" si="114"/>
        <v>1.7395179547313658E-5</v>
      </c>
      <c r="AF789" s="9">
        <f t="shared" si="115"/>
        <v>134</v>
      </c>
      <c r="AG789" s="9">
        <f t="shared" si="108"/>
        <v>143</v>
      </c>
      <c r="AH789" s="44">
        <f t="shared" si="116"/>
        <v>1.9518681583577076E-5</v>
      </c>
      <c r="AI789">
        <f>AA789/'Totals and Drop Down Lists'!W$6*Inputs!E$37</f>
        <v>5449.1924257492155</v>
      </c>
      <c r="AJ789">
        <f>AB789/'Totals and Drop Down Lists'!X$6*Inputs!F$37</f>
        <v>5067.1962614456534</v>
      </c>
      <c r="AK789">
        <f>AC789/'Totals and Drop Down Lists'!Y$6*Inputs!G$37</f>
        <v>2907.2209637652936</v>
      </c>
      <c r="AL789">
        <f>AD789/'Totals and Drop Down Lists'!Z$6*Inputs!H$37</f>
        <v>3383.3855359374211</v>
      </c>
      <c r="AM789">
        <f>AE789/'Totals and Drop Down Lists'!AA$6*Inputs!I$37</f>
        <v>2165.5146012128457</v>
      </c>
      <c r="AN789">
        <f>AF789/'Totals and Drop Down Lists'!AB$6*Inputs!J$37</f>
        <v>2674.1968808061952</v>
      </c>
      <c r="AO789">
        <f>AG789/'Totals and Drop Down Lists'!AC$6*Inputs!K$37</f>
        <v>2663.1713936101014</v>
      </c>
      <c r="AP789">
        <f>AH789/'Totals and Drop Down Lists'!AD$6*Inputs!L$37</f>
        <v>4593.3295618341463</v>
      </c>
      <c r="AQ789">
        <f>IF(OR($D789="51",$D789="52",$D789="61"),(AA789/'Totals and Drop Down Lists'!W$4)*Inputs!E$38,0)</f>
        <v>0</v>
      </c>
      <c r="AR789">
        <f>IF(OR($D789="51",$D789="52",$D789="61"),(AB789/'Totals and Drop Down Lists'!X$4)*Inputs!F$38,0)</f>
        <v>0</v>
      </c>
      <c r="AS789">
        <f>IF(OR($D789="51",$D789="52",$D789="61"),(AC789/'Totals and Drop Down Lists'!Y$4)*Inputs!G$38,0)</f>
        <v>0</v>
      </c>
      <c r="AT789">
        <f>IF(OR($D789="51",$D789="52",$D789="61"),(AD789/'Totals and Drop Down Lists'!Z$4)*Inputs!H$38,0)</f>
        <v>0</v>
      </c>
      <c r="AU789">
        <f>IF(OR($D789="51",$D789="52",$D789="61"),(AE789/'Totals and Drop Down Lists'!AA$4)*Inputs!I$38,0)</f>
        <v>0</v>
      </c>
      <c r="AV789">
        <f>IF(OR($D789="51",$D789="52",$D789="61"),(AF789/'Totals and Drop Down Lists'!AB$4)*Inputs!J$38,0)</f>
        <v>0</v>
      </c>
      <c r="AW789">
        <f>IF(OR($D789="51",$D789="52",$D789="61"),(AG789/'Totals and Drop Down Lists'!AC$4)*Inputs!K$38,0)</f>
        <v>0</v>
      </c>
      <c r="AX789">
        <f>IF(OR($D789="51",$D789="52",$D789="61"),(AH789/'Totals and Drop Down Lists'!AD$4)*Inputs!L$38,0)</f>
        <v>0</v>
      </c>
      <c r="AY789">
        <f>IF(OR($D789="51",$D789="52",$D789="61"),0,(AA789/'Totals and Drop Down Lists'!W$5)*Inputs!E$39)</f>
        <v>0</v>
      </c>
      <c r="AZ789">
        <f>IF(OR($D789="51",$D789="52",$D789="61"),0,(AB789/'Totals and Drop Down Lists'!X$5)*Inputs!F$39)</f>
        <v>0</v>
      </c>
      <c r="BA789">
        <f>IF(OR($D789="51",$D789="52",$D789="61"),0,(AC789/'Totals and Drop Down Lists'!Y$5)*Inputs!G$39)</f>
        <v>0</v>
      </c>
      <c r="BB789">
        <f>IF(OR($D789="51",$D789="52",$D789="61"),0,(AD789/'Totals and Drop Down Lists'!Z$5)*Inputs!H$39)</f>
        <v>0</v>
      </c>
      <c r="BC789">
        <f>IF(OR($D789="51",$D789="52",$D789="61"),0,(AE789/'Totals and Drop Down Lists'!AA$5)*Inputs!I$39)</f>
        <v>0</v>
      </c>
      <c r="BD789">
        <f>IF(OR($D789="51",$D789="52",$D789="61"),0,(AF789/'Totals and Drop Down Lists'!AB$5)*Inputs!J$39)</f>
        <v>0</v>
      </c>
      <c r="BE789">
        <f>IF(OR($D789="51",$D789="52",$D789="61"),0,(AG789/'Totals and Drop Down Lists'!AC$5)*Inputs!K$39)</f>
        <v>0</v>
      </c>
      <c r="BF789">
        <f>IF(OR($D789="51",$D789="52",$D789="61"),0,(AH789/'Totals and Drop Down Lists'!AD$5)*Inputs!L$39)</f>
        <v>0</v>
      </c>
      <c r="BG789" s="10">
        <f t="shared" si="109"/>
        <v>28903.207624360872</v>
      </c>
    </row>
    <row r="790" spans="1:59" ht="28.8">
      <c r="A790" s="1" t="s">
        <v>7419</v>
      </c>
      <c r="B790" s="1" t="s">
        <v>1492</v>
      </c>
      <c r="C790" s="1" t="s">
        <v>98</v>
      </c>
      <c r="D790" s="1" t="s">
        <v>25</v>
      </c>
      <c r="E790" s="1" t="s">
        <v>1716</v>
      </c>
      <c r="F790" s="2">
        <v>32099</v>
      </c>
      <c r="G790" s="2">
        <v>965</v>
      </c>
      <c r="H790" s="2">
        <v>48</v>
      </c>
      <c r="I790" s="2">
        <v>9693</v>
      </c>
      <c r="J790" s="2">
        <v>11493</v>
      </c>
      <c r="K790" s="2">
        <v>4808</v>
      </c>
      <c r="L790" s="2">
        <v>68</v>
      </c>
      <c r="M790" s="2">
        <v>74</v>
      </c>
      <c r="N790" s="2">
        <v>0</v>
      </c>
      <c r="O790" s="2">
        <v>111</v>
      </c>
      <c r="P790" s="2">
        <v>28</v>
      </c>
      <c r="Q790" s="2">
        <v>35</v>
      </c>
      <c r="R790" s="2">
        <v>1265</v>
      </c>
      <c r="S790" s="2">
        <v>2577000</v>
      </c>
      <c r="T790" s="2">
        <v>146018300</v>
      </c>
      <c r="U790" s="2">
        <v>375</v>
      </c>
      <c r="V790" s="2">
        <v>396</v>
      </c>
      <c r="W790" s="2">
        <v>105</v>
      </c>
      <c r="X790" s="2">
        <v>1520</v>
      </c>
      <c r="Y790" s="2">
        <v>133</v>
      </c>
      <c r="Z790" s="2">
        <v>924</v>
      </c>
      <c r="AA790" s="9">
        <f t="shared" si="110"/>
        <v>32099</v>
      </c>
      <c r="AB790" s="9">
        <f t="shared" si="111"/>
        <v>8680</v>
      </c>
      <c r="AC790" s="9">
        <f t="shared" si="112"/>
        <v>1581</v>
      </c>
      <c r="AD790" s="9">
        <f t="shared" si="113"/>
        <v>1265</v>
      </c>
      <c r="AE790" s="44">
        <f t="shared" si="114"/>
        <v>1.4047249533158184E-4</v>
      </c>
      <c r="AF790" s="9">
        <f t="shared" si="115"/>
        <v>1019</v>
      </c>
      <c r="AG790" s="9">
        <f t="shared" si="108"/>
        <v>1057</v>
      </c>
      <c r="AH790" s="44">
        <f t="shared" si="116"/>
        <v>1.6453455687805415E-4</v>
      </c>
      <c r="AI790">
        <f>AA790/'Totals and Drop Down Lists'!W$6*Inputs!E$37</f>
        <v>29118.299929103388</v>
      </c>
      <c r="AJ790">
        <f>AB790/'Totals and Drop Down Lists'!X$6*Inputs!F$37</f>
        <v>28560.560746330044</v>
      </c>
      <c r="AK790">
        <f>AC790/'Totals and Drop Down Lists'!Y$6*Inputs!G$37</f>
        <v>10422.486040165373</v>
      </c>
      <c r="AL790">
        <f>AD790/'Totals and Drop Down Lists'!Z$6*Inputs!H$37</f>
        <v>10142.13910654227</v>
      </c>
      <c r="AM790">
        <f>AE790/'Totals and Drop Down Lists'!AA$6*Inputs!I$37</f>
        <v>17487.329687052337</v>
      </c>
      <c r="AN790">
        <f>AF790/'Totals and Drop Down Lists'!AB$6*Inputs!J$37</f>
        <v>20335.870310011291</v>
      </c>
      <c r="AO790">
        <f>AG790/'Totals and Drop Down Lists'!AC$6*Inputs!K$37</f>
        <v>19685.120021299841</v>
      </c>
      <c r="AP790">
        <f>AH790/'Totals and Drop Down Lists'!AD$6*Inputs!L$37</f>
        <v>38719.902305652744</v>
      </c>
      <c r="AQ790">
        <f>IF(OR($D790="51",$D790="52",$D790="61"),(AA790/'Totals and Drop Down Lists'!W$4)*Inputs!E$38,0)</f>
        <v>0</v>
      </c>
      <c r="AR790">
        <f>IF(OR($D790="51",$D790="52",$D790="61"),(AB790/'Totals and Drop Down Lists'!X$4)*Inputs!F$38,0)</f>
        <v>0</v>
      </c>
      <c r="AS790">
        <f>IF(OR($D790="51",$D790="52",$D790="61"),(AC790/'Totals and Drop Down Lists'!Y$4)*Inputs!G$38,0)</f>
        <v>0</v>
      </c>
      <c r="AT790">
        <f>IF(OR($D790="51",$D790="52",$D790="61"),(AD790/'Totals and Drop Down Lists'!Z$4)*Inputs!H$38,0)</f>
        <v>0</v>
      </c>
      <c r="AU790">
        <f>IF(OR($D790="51",$D790="52",$D790="61"),(AE790/'Totals and Drop Down Lists'!AA$4)*Inputs!I$38,0)</f>
        <v>0</v>
      </c>
      <c r="AV790">
        <f>IF(OR($D790="51",$D790="52",$D790="61"),(AF790/'Totals and Drop Down Lists'!AB$4)*Inputs!J$38,0)</f>
        <v>0</v>
      </c>
      <c r="AW790">
        <f>IF(OR($D790="51",$D790="52",$D790="61"),(AG790/'Totals and Drop Down Lists'!AC$4)*Inputs!K$38,0)</f>
        <v>0</v>
      </c>
      <c r="AX790">
        <f>IF(OR($D790="51",$D790="52",$D790="61"),(AH790/'Totals and Drop Down Lists'!AD$4)*Inputs!L$38,0)</f>
        <v>0</v>
      </c>
      <c r="AY790">
        <f>IF(OR($D790="51",$D790="52",$D790="61"),0,(AA790/'Totals and Drop Down Lists'!W$5)*Inputs!E$39)</f>
        <v>0</v>
      </c>
      <c r="AZ790">
        <f>IF(OR($D790="51",$D790="52",$D790="61"),0,(AB790/'Totals and Drop Down Lists'!X$5)*Inputs!F$39)</f>
        <v>0</v>
      </c>
      <c r="BA790">
        <f>IF(OR($D790="51",$D790="52",$D790="61"),0,(AC790/'Totals and Drop Down Lists'!Y$5)*Inputs!G$39)</f>
        <v>0</v>
      </c>
      <c r="BB790">
        <f>IF(OR($D790="51",$D790="52",$D790="61"),0,(AD790/'Totals and Drop Down Lists'!Z$5)*Inputs!H$39)</f>
        <v>0</v>
      </c>
      <c r="BC790">
        <f>IF(OR($D790="51",$D790="52",$D790="61"),0,(AE790/'Totals and Drop Down Lists'!AA$5)*Inputs!I$39)</f>
        <v>0</v>
      </c>
      <c r="BD790">
        <f>IF(OR($D790="51",$D790="52",$D790="61"),0,(AF790/'Totals and Drop Down Lists'!AB$5)*Inputs!J$39)</f>
        <v>0</v>
      </c>
      <c r="BE790">
        <f>IF(OR($D790="51",$D790="52",$D790="61"),0,(AG790/'Totals and Drop Down Lists'!AC$5)*Inputs!K$39)</f>
        <v>0</v>
      </c>
      <c r="BF790">
        <f>IF(OR($D790="51",$D790="52",$D790="61"),0,(AH790/'Totals and Drop Down Lists'!AD$5)*Inputs!L$39)</f>
        <v>0</v>
      </c>
      <c r="BG790" s="10">
        <f t="shared" si="109"/>
        <v>174471.70814615727</v>
      </c>
    </row>
    <row r="791" spans="1:59" ht="28.8">
      <c r="A791" s="1" t="s">
        <v>7419</v>
      </c>
      <c r="B791" s="1" t="s">
        <v>1492</v>
      </c>
      <c r="C791" s="1" t="s">
        <v>1717</v>
      </c>
      <c r="D791" s="1" t="s">
        <v>25</v>
      </c>
      <c r="E791" s="1" t="s">
        <v>1718</v>
      </c>
      <c r="F791" s="2">
        <v>6689</v>
      </c>
      <c r="G791" s="2">
        <v>9</v>
      </c>
      <c r="H791" s="2">
        <v>0</v>
      </c>
      <c r="I791" s="2">
        <v>1450</v>
      </c>
      <c r="J791" s="2">
        <v>2682</v>
      </c>
      <c r="K791" s="2">
        <v>646</v>
      </c>
      <c r="L791" s="2">
        <v>36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376</v>
      </c>
      <c r="S791" s="2">
        <v>207400</v>
      </c>
      <c r="T791" s="2">
        <v>14729200</v>
      </c>
      <c r="U791" s="2">
        <v>31</v>
      </c>
      <c r="V791" s="2">
        <v>83</v>
      </c>
      <c r="W791" s="2">
        <v>10</v>
      </c>
      <c r="X791" s="2">
        <v>188</v>
      </c>
      <c r="Y791" s="2">
        <v>30</v>
      </c>
      <c r="Z791" s="2">
        <v>33</v>
      </c>
      <c r="AA791" s="9">
        <f t="shared" si="110"/>
        <v>6689</v>
      </c>
      <c r="AB791" s="9">
        <f t="shared" si="111"/>
        <v>1441</v>
      </c>
      <c r="AC791" s="9">
        <f t="shared" si="112"/>
        <v>412</v>
      </c>
      <c r="AD791" s="9">
        <f t="shared" si="113"/>
        <v>376</v>
      </c>
      <c r="AE791" s="44">
        <f t="shared" si="114"/>
        <v>1.0866809366528753E-5</v>
      </c>
      <c r="AF791" s="9">
        <f t="shared" si="115"/>
        <v>95</v>
      </c>
      <c r="AG791" s="9">
        <f t="shared" si="108"/>
        <v>63</v>
      </c>
      <c r="AH791" s="44">
        <f t="shared" si="116"/>
        <v>5.6463186022395121E-6</v>
      </c>
      <c r="AI791">
        <f>AA791/'Totals and Drop Down Lists'!W$6*Inputs!E$37</f>
        <v>6067.8621834254209</v>
      </c>
      <c r="AJ791">
        <f>AB791/'Totals and Drop Down Lists'!X$6*Inputs!F$37</f>
        <v>4741.4479303527187</v>
      </c>
      <c r="AK791">
        <f>AC791/'Totals and Drop Down Lists'!Y$6*Inputs!G$37</f>
        <v>2716.0431679621338</v>
      </c>
      <c r="AL791">
        <f>AD791/'Totals and Drop Down Lists'!Z$6*Inputs!H$37</f>
        <v>3014.5804775177021</v>
      </c>
      <c r="AM791">
        <f>AE791/'Totals and Drop Down Lists'!AA$6*Inputs!I$37</f>
        <v>1352.8020385077668</v>
      </c>
      <c r="AN791">
        <f>AF791/'Totals and Drop Down Lists'!AB$6*Inputs!J$37</f>
        <v>1895.8858483327504</v>
      </c>
      <c r="AO791">
        <f>AG791/'Totals and Drop Down Lists'!AC$6*Inputs!K$37</f>
        <v>1173.285299282772</v>
      </c>
      <c r="AP791">
        <f>AH791/'Totals and Drop Down Lists'!AD$6*Inputs!L$37</f>
        <v>1328.7476431309133</v>
      </c>
      <c r="AQ791">
        <f>IF(OR($D791="51",$D791="52",$D791="61"),(AA791/'Totals and Drop Down Lists'!W$4)*Inputs!E$38,0)</f>
        <v>0</v>
      </c>
      <c r="AR791">
        <f>IF(OR($D791="51",$D791="52",$D791="61"),(AB791/'Totals and Drop Down Lists'!X$4)*Inputs!F$38,0)</f>
        <v>0</v>
      </c>
      <c r="AS791">
        <f>IF(OR($D791="51",$D791="52",$D791="61"),(AC791/'Totals and Drop Down Lists'!Y$4)*Inputs!G$38,0)</f>
        <v>0</v>
      </c>
      <c r="AT791">
        <f>IF(OR($D791="51",$D791="52",$D791="61"),(AD791/'Totals and Drop Down Lists'!Z$4)*Inputs!H$38,0)</f>
        <v>0</v>
      </c>
      <c r="AU791">
        <f>IF(OR($D791="51",$D791="52",$D791="61"),(AE791/'Totals and Drop Down Lists'!AA$4)*Inputs!I$38,0)</f>
        <v>0</v>
      </c>
      <c r="AV791">
        <f>IF(OR($D791="51",$D791="52",$D791="61"),(AF791/'Totals and Drop Down Lists'!AB$4)*Inputs!J$38,0)</f>
        <v>0</v>
      </c>
      <c r="AW791">
        <f>IF(OR($D791="51",$D791="52",$D791="61"),(AG791/'Totals and Drop Down Lists'!AC$4)*Inputs!K$38,0)</f>
        <v>0</v>
      </c>
      <c r="AX791">
        <f>IF(OR($D791="51",$D791="52",$D791="61"),(AH791/'Totals and Drop Down Lists'!AD$4)*Inputs!L$38,0)</f>
        <v>0</v>
      </c>
      <c r="AY791">
        <f>IF(OR($D791="51",$D791="52",$D791="61"),0,(AA791/'Totals and Drop Down Lists'!W$5)*Inputs!E$39)</f>
        <v>0</v>
      </c>
      <c r="AZ791">
        <f>IF(OR($D791="51",$D791="52",$D791="61"),0,(AB791/'Totals and Drop Down Lists'!X$5)*Inputs!F$39)</f>
        <v>0</v>
      </c>
      <c r="BA791">
        <f>IF(OR($D791="51",$D791="52",$D791="61"),0,(AC791/'Totals and Drop Down Lists'!Y$5)*Inputs!G$39)</f>
        <v>0</v>
      </c>
      <c r="BB791">
        <f>IF(OR($D791="51",$D791="52",$D791="61"),0,(AD791/'Totals and Drop Down Lists'!Z$5)*Inputs!H$39)</f>
        <v>0</v>
      </c>
      <c r="BC791">
        <f>IF(OR($D791="51",$D791="52",$D791="61"),0,(AE791/'Totals and Drop Down Lists'!AA$5)*Inputs!I$39)</f>
        <v>0</v>
      </c>
      <c r="BD791">
        <f>IF(OR($D791="51",$D791="52",$D791="61"),0,(AF791/'Totals and Drop Down Lists'!AB$5)*Inputs!J$39)</f>
        <v>0</v>
      </c>
      <c r="BE791">
        <f>IF(OR($D791="51",$D791="52",$D791="61"),0,(AG791/'Totals and Drop Down Lists'!AC$5)*Inputs!K$39)</f>
        <v>0</v>
      </c>
      <c r="BF791">
        <f>IF(OR($D791="51",$D791="52",$D791="61"),0,(AH791/'Totals and Drop Down Lists'!AD$5)*Inputs!L$39)</f>
        <v>0</v>
      </c>
      <c r="BG791" s="10">
        <f t="shared" si="109"/>
        <v>22290.654588512174</v>
      </c>
    </row>
    <row r="792" spans="1:59" ht="28.8">
      <c r="A792" s="1" t="s">
        <v>7419</v>
      </c>
      <c r="B792" s="1" t="s">
        <v>1492</v>
      </c>
      <c r="C792" s="1" t="s">
        <v>1719</v>
      </c>
      <c r="D792" s="1" t="s">
        <v>25</v>
      </c>
      <c r="E792" s="1" t="s">
        <v>1720</v>
      </c>
      <c r="F792" s="2">
        <v>1766</v>
      </c>
      <c r="G792" s="2">
        <v>8</v>
      </c>
      <c r="H792" s="2">
        <v>0</v>
      </c>
      <c r="I792" s="2">
        <v>523</v>
      </c>
      <c r="J792" s="2">
        <v>704</v>
      </c>
      <c r="K792" s="2">
        <v>189</v>
      </c>
      <c r="L792" s="2">
        <v>20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212</v>
      </c>
      <c r="S792" s="2">
        <v>82500</v>
      </c>
      <c r="T792" s="2">
        <v>4557400</v>
      </c>
      <c r="U792" s="2">
        <v>0</v>
      </c>
      <c r="V792" s="2">
        <v>19</v>
      </c>
      <c r="W792" s="2">
        <v>0</v>
      </c>
      <c r="X792" s="2">
        <v>59</v>
      </c>
      <c r="Y792" s="2">
        <v>10</v>
      </c>
      <c r="Z792" s="2">
        <v>34</v>
      </c>
      <c r="AA792" s="9">
        <f t="shared" si="110"/>
        <v>1766</v>
      </c>
      <c r="AB792" s="9">
        <f t="shared" si="111"/>
        <v>515</v>
      </c>
      <c r="AC792" s="9">
        <f t="shared" si="112"/>
        <v>232</v>
      </c>
      <c r="AD792" s="9">
        <f t="shared" si="113"/>
        <v>212</v>
      </c>
      <c r="AE792" s="44">
        <f t="shared" si="114"/>
        <v>3.5436166627175372E-6</v>
      </c>
      <c r="AF792" s="9">
        <f t="shared" si="115"/>
        <v>40</v>
      </c>
      <c r="AG792" s="9">
        <f t="shared" si="108"/>
        <v>44</v>
      </c>
      <c r="AH792" s="44">
        <f t="shared" si="116"/>
        <v>4.3953443763176392E-6</v>
      </c>
      <c r="AI792">
        <f>AA792/'Totals and Drop Down Lists'!W$6*Inputs!E$37</f>
        <v>1602.0099590266545</v>
      </c>
      <c r="AJ792">
        <f>AB792/'Totals and Drop Down Lists'!X$6*Inputs!F$37</f>
        <v>1694.5493991198125</v>
      </c>
      <c r="AK792">
        <f>AC792/'Totals and Drop Down Lists'!Y$6*Inputs!G$37</f>
        <v>1529.4223664252793</v>
      </c>
      <c r="AL792">
        <f>AD792/'Totals and Drop Down Lists'!Z$6*Inputs!H$37</f>
        <v>1699.7102692387045</v>
      </c>
      <c r="AM792">
        <f>AE792/'Totals and Drop Down Lists'!AA$6*Inputs!I$37</f>
        <v>441.14253626091624</v>
      </c>
      <c r="AN792">
        <f>AF792/'Totals and Drop Down Lists'!AB$6*Inputs!J$37</f>
        <v>798.26772561378971</v>
      </c>
      <c r="AO792">
        <f>AG792/'Totals and Drop Down Lists'!AC$6*Inputs!K$37</f>
        <v>819.4373518800312</v>
      </c>
      <c r="AP792">
        <f>AH792/'Totals and Drop Down Lists'!AD$6*Inputs!L$37</f>
        <v>1034.3559923211426</v>
      </c>
      <c r="AQ792">
        <f>IF(OR($D792="51",$D792="52",$D792="61"),(AA792/'Totals and Drop Down Lists'!W$4)*Inputs!E$38,0)</f>
        <v>0</v>
      </c>
      <c r="AR792">
        <f>IF(OR($D792="51",$D792="52",$D792="61"),(AB792/'Totals and Drop Down Lists'!X$4)*Inputs!F$38,0)</f>
        <v>0</v>
      </c>
      <c r="AS792">
        <f>IF(OR($D792="51",$D792="52",$D792="61"),(AC792/'Totals and Drop Down Lists'!Y$4)*Inputs!G$38,0)</f>
        <v>0</v>
      </c>
      <c r="AT792">
        <f>IF(OR($D792="51",$D792="52",$D792="61"),(AD792/'Totals and Drop Down Lists'!Z$4)*Inputs!H$38,0)</f>
        <v>0</v>
      </c>
      <c r="AU792">
        <f>IF(OR($D792="51",$D792="52",$D792="61"),(AE792/'Totals and Drop Down Lists'!AA$4)*Inputs!I$38,0)</f>
        <v>0</v>
      </c>
      <c r="AV792">
        <f>IF(OR($D792="51",$D792="52",$D792="61"),(AF792/'Totals and Drop Down Lists'!AB$4)*Inputs!J$38,0)</f>
        <v>0</v>
      </c>
      <c r="AW792">
        <f>IF(OR($D792="51",$D792="52",$D792="61"),(AG792/'Totals and Drop Down Lists'!AC$4)*Inputs!K$38,0)</f>
        <v>0</v>
      </c>
      <c r="AX792">
        <f>IF(OR($D792="51",$D792="52",$D792="61"),(AH792/'Totals and Drop Down Lists'!AD$4)*Inputs!L$38,0)</f>
        <v>0</v>
      </c>
      <c r="AY792">
        <f>IF(OR($D792="51",$D792="52",$D792="61"),0,(AA792/'Totals and Drop Down Lists'!W$5)*Inputs!E$39)</f>
        <v>0</v>
      </c>
      <c r="AZ792">
        <f>IF(OR($D792="51",$D792="52",$D792="61"),0,(AB792/'Totals and Drop Down Lists'!X$5)*Inputs!F$39)</f>
        <v>0</v>
      </c>
      <c r="BA792">
        <f>IF(OR($D792="51",$D792="52",$D792="61"),0,(AC792/'Totals and Drop Down Lists'!Y$5)*Inputs!G$39)</f>
        <v>0</v>
      </c>
      <c r="BB792">
        <f>IF(OR($D792="51",$D792="52",$D792="61"),0,(AD792/'Totals and Drop Down Lists'!Z$5)*Inputs!H$39)</f>
        <v>0</v>
      </c>
      <c r="BC792">
        <f>IF(OR($D792="51",$D792="52",$D792="61"),0,(AE792/'Totals and Drop Down Lists'!AA$5)*Inputs!I$39)</f>
        <v>0</v>
      </c>
      <c r="BD792">
        <f>IF(OR($D792="51",$D792="52",$D792="61"),0,(AF792/'Totals and Drop Down Lists'!AB$5)*Inputs!J$39)</f>
        <v>0</v>
      </c>
      <c r="BE792">
        <f>IF(OR($D792="51",$D792="52",$D792="61"),0,(AG792/'Totals and Drop Down Lists'!AC$5)*Inputs!K$39)</f>
        <v>0</v>
      </c>
      <c r="BF792">
        <f>IF(OR($D792="51",$D792="52",$D792="61"),0,(AH792/'Totals and Drop Down Lists'!AD$5)*Inputs!L$39)</f>
        <v>0</v>
      </c>
      <c r="BG792" s="10">
        <f t="shared" si="109"/>
        <v>9618.8955998863312</v>
      </c>
    </row>
    <row r="793" spans="1:59" ht="28.8">
      <c r="A793" s="1" t="s">
        <v>7419</v>
      </c>
      <c r="B793" s="1" t="s">
        <v>1492</v>
      </c>
      <c r="C793" s="1" t="s">
        <v>1721</v>
      </c>
      <c r="D793" s="1" t="s">
        <v>25</v>
      </c>
      <c r="E793" s="1" t="s">
        <v>1722</v>
      </c>
      <c r="F793" s="2">
        <v>25343</v>
      </c>
      <c r="G793" s="2">
        <v>124</v>
      </c>
      <c r="H793" s="2">
        <v>12</v>
      </c>
      <c r="I793" s="2">
        <v>5579</v>
      </c>
      <c r="J793" s="2">
        <v>7885</v>
      </c>
      <c r="K793" s="2">
        <v>2265</v>
      </c>
      <c r="L793" s="2">
        <v>7</v>
      </c>
      <c r="M793" s="2">
        <v>49</v>
      </c>
      <c r="N793" s="2">
        <v>0</v>
      </c>
      <c r="O793" s="2">
        <v>82</v>
      </c>
      <c r="P793" s="2">
        <v>106</v>
      </c>
      <c r="Q793" s="2">
        <v>0</v>
      </c>
      <c r="R793" s="2">
        <v>567</v>
      </c>
      <c r="S793" s="2">
        <v>989700</v>
      </c>
      <c r="T793" s="2">
        <v>66927300</v>
      </c>
      <c r="U793" s="2">
        <v>332</v>
      </c>
      <c r="V793" s="2">
        <v>349</v>
      </c>
      <c r="W793" s="2">
        <v>75</v>
      </c>
      <c r="X793" s="2">
        <v>633</v>
      </c>
      <c r="Y793" s="2">
        <v>85</v>
      </c>
      <c r="Z793" s="2">
        <v>238</v>
      </c>
      <c r="AA793" s="9">
        <f t="shared" si="110"/>
        <v>25343</v>
      </c>
      <c r="AB793" s="9">
        <f t="shared" si="111"/>
        <v>5443</v>
      </c>
      <c r="AC793" s="9">
        <f t="shared" si="112"/>
        <v>811</v>
      </c>
      <c r="AD793" s="9">
        <f t="shared" si="113"/>
        <v>567</v>
      </c>
      <c r="AE793" s="44">
        <f t="shared" si="114"/>
        <v>4.5439181624251137E-5</v>
      </c>
      <c r="AF793" s="9">
        <f t="shared" si="115"/>
        <v>209</v>
      </c>
      <c r="AG793" s="9">
        <f t="shared" si="108"/>
        <v>323</v>
      </c>
      <c r="AH793" s="44">
        <f t="shared" si="116"/>
        <v>3.4523921251504696E-5</v>
      </c>
      <c r="AI793">
        <f>AA793/'Totals and Drop Down Lists'!W$6*Inputs!E$37</f>
        <v>22989.659338398931</v>
      </c>
      <c r="AJ793">
        <f>AB793/'Totals and Drop Down Lists'!X$6*Inputs!F$37</f>
        <v>17909.577435745901</v>
      </c>
      <c r="AK793">
        <f>AC793/'Totals and Drop Down Lists'!Y$6*Inputs!G$37</f>
        <v>5346.3859447021614</v>
      </c>
      <c r="AL793">
        <f>AD793/'Totals and Drop Down Lists'!Z$6*Inputs!H$37</f>
        <v>4545.9232200865354</v>
      </c>
      <c r="AM793">
        <f>AE793/'Totals and Drop Down Lists'!AA$6*Inputs!I$37</f>
        <v>5656.6942012204809</v>
      </c>
      <c r="AN793">
        <f>AF793/'Totals and Drop Down Lists'!AB$6*Inputs!J$37</f>
        <v>4170.9488663320508</v>
      </c>
      <c r="AO793">
        <f>AG793/'Totals and Drop Down Lists'!AC$6*Inputs!K$37</f>
        <v>6015.4151058465932</v>
      </c>
      <c r="AP793">
        <f>AH793/'Totals and Drop Down Lists'!AD$6*Inputs!L$37</f>
        <v>8124.5112481571932</v>
      </c>
      <c r="AQ793">
        <f>IF(OR($D793="51",$D793="52",$D793="61"),(AA793/'Totals and Drop Down Lists'!W$4)*Inputs!E$38,0)</f>
        <v>0</v>
      </c>
      <c r="AR793">
        <f>IF(OR($D793="51",$D793="52",$D793="61"),(AB793/'Totals and Drop Down Lists'!X$4)*Inputs!F$38,0)</f>
        <v>0</v>
      </c>
      <c r="AS793">
        <f>IF(OR($D793="51",$D793="52",$D793="61"),(AC793/'Totals and Drop Down Lists'!Y$4)*Inputs!G$38,0)</f>
        <v>0</v>
      </c>
      <c r="AT793">
        <f>IF(OR($D793="51",$D793="52",$D793="61"),(AD793/'Totals and Drop Down Lists'!Z$4)*Inputs!H$38,0)</f>
        <v>0</v>
      </c>
      <c r="AU793">
        <f>IF(OR($D793="51",$D793="52",$D793="61"),(AE793/'Totals and Drop Down Lists'!AA$4)*Inputs!I$38,0)</f>
        <v>0</v>
      </c>
      <c r="AV793">
        <f>IF(OR($D793="51",$D793="52",$D793="61"),(AF793/'Totals and Drop Down Lists'!AB$4)*Inputs!J$38,0)</f>
        <v>0</v>
      </c>
      <c r="AW793">
        <f>IF(OR($D793="51",$D793="52",$D793="61"),(AG793/'Totals and Drop Down Lists'!AC$4)*Inputs!K$38,0)</f>
        <v>0</v>
      </c>
      <c r="AX793">
        <f>IF(OR($D793="51",$D793="52",$D793="61"),(AH793/'Totals and Drop Down Lists'!AD$4)*Inputs!L$38,0)</f>
        <v>0</v>
      </c>
      <c r="AY793">
        <f>IF(OR($D793="51",$D793="52",$D793="61"),0,(AA793/'Totals and Drop Down Lists'!W$5)*Inputs!E$39)</f>
        <v>0</v>
      </c>
      <c r="AZ793">
        <f>IF(OR($D793="51",$D793="52",$D793="61"),0,(AB793/'Totals and Drop Down Lists'!X$5)*Inputs!F$39)</f>
        <v>0</v>
      </c>
      <c r="BA793">
        <f>IF(OR($D793="51",$D793="52",$D793="61"),0,(AC793/'Totals and Drop Down Lists'!Y$5)*Inputs!G$39)</f>
        <v>0</v>
      </c>
      <c r="BB793">
        <f>IF(OR($D793="51",$D793="52",$D793="61"),0,(AD793/'Totals and Drop Down Lists'!Z$5)*Inputs!H$39)</f>
        <v>0</v>
      </c>
      <c r="BC793">
        <f>IF(OR($D793="51",$D793="52",$D793="61"),0,(AE793/'Totals and Drop Down Lists'!AA$5)*Inputs!I$39)</f>
        <v>0</v>
      </c>
      <c r="BD793">
        <f>IF(OR($D793="51",$D793="52",$D793="61"),0,(AF793/'Totals and Drop Down Lists'!AB$5)*Inputs!J$39)</f>
        <v>0</v>
      </c>
      <c r="BE793">
        <f>IF(OR($D793="51",$D793="52",$D793="61"),0,(AG793/'Totals and Drop Down Lists'!AC$5)*Inputs!K$39)</f>
        <v>0</v>
      </c>
      <c r="BF793">
        <f>IF(OR($D793="51",$D793="52",$D793="61"),0,(AH793/'Totals and Drop Down Lists'!AD$5)*Inputs!L$39)</f>
        <v>0</v>
      </c>
      <c r="BG793" s="10">
        <f t="shared" si="109"/>
        <v>74759.115360489857</v>
      </c>
    </row>
    <row r="794" spans="1:59" ht="28.8">
      <c r="A794" s="1" t="s">
        <v>7419</v>
      </c>
      <c r="B794" s="1" t="s">
        <v>1492</v>
      </c>
      <c r="C794" s="1" t="s">
        <v>1723</v>
      </c>
      <c r="D794" s="1" t="s">
        <v>25</v>
      </c>
      <c r="E794" s="1" t="s">
        <v>1724</v>
      </c>
      <c r="F794" s="2">
        <v>8595</v>
      </c>
      <c r="G794" s="2">
        <v>125</v>
      </c>
      <c r="H794" s="2">
        <v>13</v>
      </c>
      <c r="I794" s="2">
        <v>2343</v>
      </c>
      <c r="J794" s="2">
        <v>3681</v>
      </c>
      <c r="K794" s="2">
        <v>1131</v>
      </c>
      <c r="L794" s="2">
        <v>37</v>
      </c>
      <c r="M794" s="2">
        <v>14</v>
      </c>
      <c r="N794" s="2">
        <v>0</v>
      </c>
      <c r="O794" s="2">
        <v>2</v>
      </c>
      <c r="P794" s="2">
        <v>42</v>
      </c>
      <c r="Q794" s="2">
        <v>32</v>
      </c>
      <c r="R794" s="2">
        <v>327</v>
      </c>
      <c r="S794" s="2">
        <v>463100</v>
      </c>
      <c r="T794" s="2">
        <v>34754800</v>
      </c>
      <c r="U794" s="2">
        <v>83</v>
      </c>
      <c r="V794" s="2">
        <v>79</v>
      </c>
      <c r="W794" s="2">
        <v>4</v>
      </c>
      <c r="X794" s="2">
        <v>335</v>
      </c>
      <c r="Y794" s="2">
        <v>15</v>
      </c>
      <c r="Z794" s="2">
        <v>215</v>
      </c>
      <c r="AA794" s="9">
        <f t="shared" si="110"/>
        <v>8595</v>
      </c>
      <c r="AB794" s="9">
        <f t="shared" si="111"/>
        <v>2205</v>
      </c>
      <c r="AC794" s="9">
        <f t="shared" si="112"/>
        <v>454</v>
      </c>
      <c r="AD794" s="9">
        <f t="shared" si="113"/>
        <v>327</v>
      </c>
      <c r="AE794" s="44">
        <f t="shared" si="114"/>
        <v>2.4269184223739695E-5</v>
      </c>
      <c r="AF794" s="9">
        <f t="shared" si="115"/>
        <v>252</v>
      </c>
      <c r="AG794" s="9">
        <f t="shared" si="108"/>
        <v>230</v>
      </c>
      <c r="AH794" s="44">
        <f t="shared" si="116"/>
        <v>2.6295153464716021E-5</v>
      </c>
      <c r="AI794">
        <f>AA794/'Totals and Drop Down Lists'!W$6*Inputs!E$37</f>
        <v>7796.8717994530562</v>
      </c>
      <c r="AJ794">
        <f>AB794/'Totals and Drop Down Lists'!X$6*Inputs!F$37</f>
        <v>7255.303737979003</v>
      </c>
      <c r="AK794">
        <f>AC794/'Totals and Drop Down Lists'!Y$6*Inputs!G$37</f>
        <v>2992.9213549874003</v>
      </c>
      <c r="AL794">
        <f>AD794/'Totals and Drop Down Lists'!Z$6*Inputs!H$37</f>
        <v>2621.7229152880013</v>
      </c>
      <c r="AM794">
        <f>AE794/'Totals and Drop Down Lists'!AA$6*Inputs!I$37</f>
        <v>3021.2549777417435</v>
      </c>
      <c r="AN794">
        <f>AF794/'Totals and Drop Down Lists'!AB$6*Inputs!J$37</f>
        <v>5029.0866713668747</v>
      </c>
      <c r="AO794">
        <f>AG794/'Totals and Drop Down Lists'!AC$6*Inputs!K$37</f>
        <v>4283.4225211910725</v>
      </c>
      <c r="AP794">
        <f>AH794/'Totals and Drop Down Lists'!AD$6*Inputs!L$37</f>
        <v>6188.0360733007346</v>
      </c>
      <c r="AQ794">
        <f>IF(OR($D794="51",$D794="52",$D794="61"),(AA794/'Totals and Drop Down Lists'!W$4)*Inputs!E$38,0)</f>
        <v>0</v>
      </c>
      <c r="AR794">
        <f>IF(OR($D794="51",$D794="52",$D794="61"),(AB794/'Totals and Drop Down Lists'!X$4)*Inputs!F$38,0)</f>
        <v>0</v>
      </c>
      <c r="AS794">
        <f>IF(OR($D794="51",$D794="52",$D794="61"),(AC794/'Totals and Drop Down Lists'!Y$4)*Inputs!G$38,0)</f>
        <v>0</v>
      </c>
      <c r="AT794">
        <f>IF(OR($D794="51",$D794="52",$D794="61"),(AD794/'Totals and Drop Down Lists'!Z$4)*Inputs!H$38,0)</f>
        <v>0</v>
      </c>
      <c r="AU794">
        <f>IF(OR($D794="51",$D794="52",$D794="61"),(AE794/'Totals and Drop Down Lists'!AA$4)*Inputs!I$38,0)</f>
        <v>0</v>
      </c>
      <c r="AV794">
        <f>IF(OR($D794="51",$D794="52",$D794="61"),(AF794/'Totals and Drop Down Lists'!AB$4)*Inputs!J$38,0)</f>
        <v>0</v>
      </c>
      <c r="AW794">
        <f>IF(OR($D794="51",$D794="52",$D794="61"),(AG794/'Totals and Drop Down Lists'!AC$4)*Inputs!K$38,0)</f>
        <v>0</v>
      </c>
      <c r="AX794">
        <f>IF(OR($D794="51",$D794="52",$D794="61"),(AH794/'Totals and Drop Down Lists'!AD$4)*Inputs!L$38,0)</f>
        <v>0</v>
      </c>
      <c r="AY794">
        <f>IF(OR($D794="51",$D794="52",$D794="61"),0,(AA794/'Totals and Drop Down Lists'!W$5)*Inputs!E$39)</f>
        <v>0</v>
      </c>
      <c r="AZ794">
        <f>IF(OR($D794="51",$D794="52",$D794="61"),0,(AB794/'Totals and Drop Down Lists'!X$5)*Inputs!F$39)</f>
        <v>0</v>
      </c>
      <c r="BA794">
        <f>IF(OR($D794="51",$D794="52",$D794="61"),0,(AC794/'Totals and Drop Down Lists'!Y$5)*Inputs!G$39)</f>
        <v>0</v>
      </c>
      <c r="BB794">
        <f>IF(OR($D794="51",$D794="52",$D794="61"),0,(AD794/'Totals and Drop Down Lists'!Z$5)*Inputs!H$39)</f>
        <v>0</v>
      </c>
      <c r="BC794">
        <f>IF(OR($D794="51",$D794="52",$D794="61"),0,(AE794/'Totals and Drop Down Lists'!AA$5)*Inputs!I$39)</f>
        <v>0</v>
      </c>
      <c r="BD794">
        <f>IF(OR($D794="51",$D794="52",$D794="61"),0,(AF794/'Totals and Drop Down Lists'!AB$5)*Inputs!J$39)</f>
        <v>0</v>
      </c>
      <c r="BE794">
        <f>IF(OR($D794="51",$D794="52",$D794="61"),0,(AG794/'Totals and Drop Down Lists'!AC$5)*Inputs!K$39)</f>
        <v>0</v>
      </c>
      <c r="BF794">
        <f>IF(OR($D794="51",$D794="52",$D794="61"),0,(AH794/'Totals and Drop Down Lists'!AD$5)*Inputs!L$39)</f>
        <v>0</v>
      </c>
      <c r="BG794" s="10">
        <f t="shared" si="109"/>
        <v>39188.620051307887</v>
      </c>
    </row>
    <row r="795" spans="1:59" ht="28.8">
      <c r="A795" s="1" t="s">
        <v>7419</v>
      </c>
      <c r="B795" s="1" t="s">
        <v>1492</v>
      </c>
      <c r="C795" s="1" t="s">
        <v>1725</v>
      </c>
      <c r="D795" s="1" t="s">
        <v>25</v>
      </c>
      <c r="E795" s="1" t="s">
        <v>1726</v>
      </c>
      <c r="F795" s="2">
        <v>16391</v>
      </c>
      <c r="G795" s="2">
        <v>52</v>
      </c>
      <c r="H795" s="2">
        <v>0</v>
      </c>
      <c r="I795" s="2">
        <v>3835</v>
      </c>
      <c r="J795" s="2">
        <v>5567</v>
      </c>
      <c r="K795" s="2">
        <v>1960</v>
      </c>
      <c r="L795" s="2">
        <v>8</v>
      </c>
      <c r="M795" s="2">
        <v>7</v>
      </c>
      <c r="N795" s="2">
        <v>0</v>
      </c>
      <c r="O795" s="2">
        <v>131</v>
      </c>
      <c r="P795" s="2">
        <v>14</v>
      </c>
      <c r="Q795" s="2">
        <v>0</v>
      </c>
      <c r="R795" s="2">
        <v>871</v>
      </c>
      <c r="S795" s="2">
        <v>814100</v>
      </c>
      <c r="T795" s="2">
        <v>48088900</v>
      </c>
      <c r="U795" s="2">
        <v>357</v>
      </c>
      <c r="V795" s="2">
        <v>233</v>
      </c>
      <c r="W795" s="2">
        <v>80</v>
      </c>
      <c r="X795" s="2">
        <v>735</v>
      </c>
      <c r="Y795" s="2">
        <v>139</v>
      </c>
      <c r="Z795" s="2">
        <v>247</v>
      </c>
      <c r="AA795" s="9">
        <f t="shared" si="110"/>
        <v>16391</v>
      </c>
      <c r="AB795" s="9">
        <f t="shared" si="111"/>
        <v>3783</v>
      </c>
      <c r="AC795" s="9">
        <f t="shared" si="112"/>
        <v>1031</v>
      </c>
      <c r="AD795" s="9">
        <f t="shared" si="113"/>
        <v>871</v>
      </c>
      <c r="AE795" s="44">
        <f t="shared" si="114"/>
        <v>4.819330466531948E-5</v>
      </c>
      <c r="AF795" s="9">
        <f t="shared" si="115"/>
        <v>422</v>
      </c>
      <c r="AG795" s="9">
        <f t="shared" si="108"/>
        <v>386</v>
      </c>
      <c r="AH795" s="44">
        <f t="shared" si="116"/>
        <v>5.0567704682211752E-5</v>
      </c>
      <c r="AI795">
        <f>AA795/'Totals and Drop Down Lists'!W$6*Inputs!E$37</f>
        <v>14868.938413593372</v>
      </c>
      <c r="AJ795">
        <f>AB795/'Totals and Drop Down Lists'!X$6*Inputs!F$37</f>
        <v>12447.534712369417</v>
      </c>
      <c r="AK795">
        <f>AC795/'Totals and Drop Down Lists'!Y$6*Inputs!G$37</f>
        <v>6796.7002576916502</v>
      </c>
      <c r="AL795">
        <f>AD795/'Totals and Drop Down Lists'!Z$6*Inputs!H$37</f>
        <v>6983.2436061646767</v>
      </c>
      <c r="AM795">
        <f>AE795/'Totals and Drop Down Lists'!AA$6*Inputs!I$37</f>
        <v>5999.553189410186</v>
      </c>
      <c r="AN795">
        <f>AF795/'Totals and Drop Down Lists'!AB$6*Inputs!J$37</f>
        <v>8421.7245052254821</v>
      </c>
      <c r="AO795">
        <f>AG795/'Totals and Drop Down Lists'!AC$6*Inputs!K$37</f>
        <v>7188.7004051293643</v>
      </c>
      <c r="AP795">
        <f>AH795/'Totals and Drop Down Lists'!AD$6*Inputs!L$37</f>
        <v>11900.093343719307</v>
      </c>
      <c r="AQ795">
        <f>IF(OR($D795="51",$D795="52",$D795="61"),(AA795/'Totals and Drop Down Lists'!W$4)*Inputs!E$38,0)</f>
        <v>0</v>
      </c>
      <c r="AR795">
        <f>IF(OR($D795="51",$D795="52",$D795="61"),(AB795/'Totals and Drop Down Lists'!X$4)*Inputs!F$38,0)</f>
        <v>0</v>
      </c>
      <c r="AS795">
        <f>IF(OR($D795="51",$D795="52",$D795="61"),(AC795/'Totals and Drop Down Lists'!Y$4)*Inputs!G$38,0)</f>
        <v>0</v>
      </c>
      <c r="AT795">
        <f>IF(OR($D795="51",$D795="52",$D795="61"),(AD795/'Totals and Drop Down Lists'!Z$4)*Inputs!H$38,0)</f>
        <v>0</v>
      </c>
      <c r="AU795">
        <f>IF(OR($D795="51",$D795="52",$D795="61"),(AE795/'Totals and Drop Down Lists'!AA$4)*Inputs!I$38,0)</f>
        <v>0</v>
      </c>
      <c r="AV795">
        <f>IF(OR($D795="51",$D795="52",$D795="61"),(AF795/'Totals and Drop Down Lists'!AB$4)*Inputs!J$38,0)</f>
        <v>0</v>
      </c>
      <c r="AW795">
        <f>IF(OR($D795="51",$D795="52",$D795="61"),(AG795/'Totals and Drop Down Lists'!AC$4)*Inputs!K$38,0)</f>
        <v>0</v>
      </c>
      <c r="AX795">
        <f>IF(OR($D795="51",$D795="52",$D795="61"),(AH795/'Totals and Drop Down Lists'!AD$4)*Inputs!L$38,0)</f>
        <v>0</v>
      </c>
      <c r="AY795">
        <f>IF(OR($D795="51",$D795="52",$D795="61"),0,(AA795/'Totals and Drop Down Lists'!W$5)*Inputs!E$39)</f>
        <v>0</v>
      </c>
      <c r="AZ795">
        <f>IF(OR($D795="51",$D795="52",$D795="61"),0,(AB795/'Totals and Drop Down Lists'!X$5)*Inputs!F$39)</f>
        <v>0</v>
      </c>
      <c r="BA795">
        <f>IF(OR($D795="51",$D795="52",$D795="61"),0,(AC795/'Totals and Drop Down Lists'!Y$5)*Inputs!G$39)</f>
        <v>0</v>
      </c>
      <c r="BB795">
        <f>IF(OR($D795="51",$D795="52",$D795="61"),0,(AD795/'Totals and Drop Down Lists'!Z$5)*Inputs!H$39)</f>
        <v>0</v>
      </c>
      <c r="BC795">
        <f>IF(OR($D795="51",$D795="52",$D795="61"),0,(AE795/'Totals and Drop Down Lists'!AA$5)*Inputs!I$39)</f>
        <v>0</v>
      </c>
      <c r="BD795">
        <f>IF(OR($D795="51",$D795="52",$D795="61"),0,(AF795/'Totals and Drop Down Lists'!AB$5)*Inputs!J$39)</f>
        <v>0</v>
      </c>
      <c r="BE795">
        <f>IF(OR($D795="51",$D795="52",$D795="61"),0,(AG795/'Totals and Drop Down Lists'!AC$5)*Inputs!K$39)</f>
        <v>0</v>
      </c>
      <c r="BF795">
        <f>IF(OR($D795="51",$D795="52",$D795="61"),0,(AH795/'Totals and Drop Down Lists'!AD$5)*Inputs!L$39)</f>
        <v>0</v>
      </c>
      <c r="BG795" s="10">
        <f t="shared" si="109"/>
        <v>74606.488433303457</v>
      </c>
    </row>
    <row r="796" spans="1:59" ht="28.8">
      <c r="A796" s="1" t="s">
        <v>7419</v>
      </c>
      <c r="B796" s="1" t="s">
        <v>1492</v>
      </c>
      <c r="C796" s="1" t="s">
        <v>1727</v>
      </c>
      <c r="D796" s="1" t="s">
        <v>25</v>
      </c>
      <c r="E796" s="1" t="s">
        <v>1728</v>
      </c>
      <c r="F796" s="2">
        <v>9246</v>
      </c>
      <c r="G796" s="2">
        <v>82</v>
      </c>
      <c r="H796" s="2">
        <v>0</v>
      </c>
      <c r="I796" s="2">
        <v>2813</v>
      </c>
      <c r="J796" s="2">
        <v>3351</v>
      </c>
      <c r="K796" s="2">
        <v>1226</v>
      </c>
      <c r="L796" s="2">
        <v>42</v>
      </c>
      <c r="M796" s="2">
        <v>2</v>
      </c>
      <c r="N796" s="2">
        <v>0</v>
      </c>
      <c r="O796" s="2">
        <v>58</v>
      </c>
      <c r="P796" s="2">
        <v>0</v>
      </c>
      <c r="Q796" s="2">
        <v>8</v>
      </c>
      <c r="R796" s="2">
        <v>664</v>
      </c>
      <c r="S796" s="2">
        <v>627500</v>
      </c>
      <c r="T796" s="2">
        <v>31128300</v>
      </c>
      <c r="U796" s="2">
        <v>76</v>
      </c>
      <c r="V796" s="2">
        <v>97</v>
      </c>
      <c r="W796" s="2">
        <v>0</v>
      </c>
      <c r="X796" s="2">
        <v>395</v>
      </c>
      <c r="Y796" s="2">
        <v>29</v>
      </c>
      <c r="Z796" s="2">
        <v>283</v>
      </c>
      <c r="AA796" s="9">
        <f t="shared" si="110"/>
        <v>9246</v>
      </c>
      <c r="AB796" s="9">
        <f t="shared" si="111"/>
        <v>2731</v>
      </c>
      <c r="AC796" s="9">
        <f t="shared" si="112"/>
        <v>774</v>
      </c>
      <c r="AD796" s="9">
        <f t="shared" si="113"/>
        <v>664</v>
      </c>
      <c r="AE796" s="44">
        <f t="shared" si="114"/>
        <v>3.1325809205895084E-5</v>
      </c>
      <c r="AF796" s="9">
        <f t="shared" si="115"/>
        <v>298</v>
      </c>
      <c r="AG796" s="9">
        <f t="shared" si="108"/>
        <v>312</v>
      </c>
      <c r="AH796" s="44">
        <f t="shared" si="116"/>
        <v>4.2473859164182532E-5</v>
      </c>
      <c r="AI796">
        <f>AA796/'Totals and Drop Down Lists'!W$6*Inputs!E$37</f>
        <v>8387.4202045076145</v>
      </c>
      <c r="AJ796">
        <f>AB796/'Totals and Drop Down Lists'!X$6*Inputs!F$37</f>
        <v>8986.0473961091411</v>
      </c>
      <c r="AK796">
        <f>AC796/'Totals and Drop Down Lists'!Y$6*Inputs!G$37</f>
        <v>5102.4694466084757</v>
      </c>
      <c r="AL796">
        <f>AD796/'Totals and Drop Down Lists'!Z$6*Inputs!H$37</f>
        <v>5323.6208432759422</v>
      </c>
      <c r="AM796">
        <f>AE796/'Totals and Drop Down Lists'!AA$6*Inputs!I$37</f>
        <v>3899.7296374931411</v>
      </c>
      <c r="AN796">
        <f>AF796/'Totals and Drop Down Lists'!AB$6*Inputs!J$37</f>
        <v>5947.0945558227331</v>
      </c>
      <c r="AO796">
        <f>AG796/'Totals and Drop Down Lists'!AC$6*Inputs!K$37</f>
        <v>5810.5557678765854</v>
      </c>
      <c r="AP796">
        <f>AH796/'Totals and Drop Down Lists'!AD$6*Inputs!L$37</f>
        <v>9995.3694140987955</v>
      </c>
      <c r="AQ796">
        <f>IF(OR($D796="51",$D796="52",$D796="61"),(AA796/'Totals and Drop Down Lists'!W$4)*Inputs!E$38,0)</f>
        <v>0</v>
      </c>
      <c r="AR796">
        <f>IF(OR($D796="51",$D796="52",$D796="61"),(AB796/'Totals and Drop Down Lists'!X$4)*Inputs!F$38,0)</f>
        <v>0</v>
      </c>
      <c r="AS796">
        <f>IF(OR($D796="51",$D796="52",$D796="61"),(AC796/'Totals and Drop Down Lists'!Y$4)*Inputs!G$38,0)</f>
        <v>0</v>
      </c>
      <c r="AT796">
        <f>IF(OR($D796="51",$D796="52",$D796="61"),(AD796/'Totals and Drop Down Lists'!Z$4)*Inputs!H$38,0)</f>
        <v>0</v>
      </c>
      <c r="AU796">
        <f>IF(OR($D796="51",$D796="52",$D796="61"),(AE796/'Totals and Drop Down Lists'!AA$4)*Inputs!I$38,0)</f>
        <v>0</v>
      </c>
      <c r="AV796">
        <f>IF(OR($D796="51",$D796="52",$D796="61"),(AF796/'Totals and Drop Down Lists'!AB$4)*Inputs!J$38,0)</f>
        <v>0</v>
      </c>
      <c r="AW796">
        <f>IF(OR($D796="51",$D796="52",$D796="61"),(AG796/'Totals and Drop Down Lists'!AC$4)*Inputs!K$38,0)</f>
        <v>0</v>
      </c>
      <c r="AX796">
        <f>IF(OR($D796="51",$D796="52",$D796="61"),(AH796/'Totals and Drop Down Lists'!AD$4)*Inputs!L$38,0)</f>
        <v>0</v>
      </c>
      <c r="AY796">
        <f>IF(OR($D796="51",$D796="52",$D796="61"),0,(AA796/'Totals and Drop Down Lists'!W$5)*Inputs!E$39)</f>
        <v>0</v>
      </c>
      <c r="AZ796">
        <f>IF(OR($D796="51",$D796="52",$D796="61"),0,(AB796/'Totals and Drop Down Lists'!X$5)*Inputs!F$39)</f>
        <v>0</v>
      </c>
      <c r="BA796">
        <f>IF(OR($D796="51",$D796="52",$D796="61"),0,(AC796/'Totals and Drop Down Lists'!Y$5)*Inputs!G$39)</f>
        <v>0</v>
      </c>
      <c r="BB796">
        <f>IF(OR($D796="51",$D796="52",$D796="61"),0,(AD796/'Totals and Drop Down Lists'!Z$5)*Inputs!H$39)</f>
        <v>0</v>
      </c>
      <c r="BC796">
        <f>IF(OR($D796="51",$D796="52",$D796="61"),0,(AE796/'Totals and Drop Down Lists'!AA$5)*Inputs!I$39)</f>
        <v>0</v>
      </c>
      <c r="BD796">
        <f>IF(OR($D796="51",$D796="52",$D796="61"),0,(AF796/'Totals and Drop Down Lists'!AB$5)*Inputs!J$39)</f>
        <v>0</v>
      </c>
      <c r="BE796">
        <f>IF(OR($D796="51",$D796="52",$D796="61"),0,(AG796/'Totals and Drop Down Lists'!AC$5)*Inputs!K$39)</f>
        <v>0</v>
      </c>
      <c r="BF796">
        <f>IF(OR($D796="51",$D796="52",$D796="61"),0,(AH796/'Totals and Drop Down Lists'!AD$5)*Inputs!L$39)</f>
        <v>0</v>
      </c>
      <c r="BG796" s="10">
        <f t="shared" si="109"/>
        <v>53452.307265792428</v>
      </c>
    </row>
    <row r="797" spans="1:59" ht="28.8">
      <c r="A797" s="1" t="s">
        <v>7419</v>
      </c>
      <c r="B797" s="1" t="s">
        <v>1492</v>
      </c>
      <c r="C797" s="1" t="s">
        <v>1729</v>
      </c>
      <c r="D797" s="1" t="s">
        <v>25</v>
      </c>
      <c r="E797" s="1" t="s">
        <v>1730</v>
      </c>
      <c r="F797" s="2">
        <v>44692</v>
      </c>
      <c r="G797" s="2">
        <v>368</v>
      </c>
      <c r="H797" s="2">
        <v>66</v>
      </c>
      <c r="I797" s="2">
        <v>11588</v>
      </c>
      <c r="J797" s="2">
        <v>17377</v>
      </c>
      <c r="K797" s="2">
        <v>7551</v>
      </c>
      <c r="L797" s="2">
        <v>48</v>
      </c>
      <c r="M797" s="2">
        <v>4</v>
      </c>
      <c r="N797" s="2">
        <v>33</v>
      </c>
      <c r="O797" s="2">
        <v>138</v>
      </c>
      <c r="P797" s="2">
        <v>38</v>
      </c>
      <c r="Q797" s="2">
        <v>14</v>
      </c>
      <c r="R797" s="2">
        <v>2474</v>
      </c>
      <c r="S797" s="2">
        <v>4256400</v>
      </c>
      <c r="T797" s="2">
        <v>217327200</v>
      </c>
      <c r="U797" s="2">
        <v>348</v>
      </c>
      <c r="V797" s="2">
        <v>760</v>
      </c>
      <c r="W797" s="2">
        <v>14</v>
      </c>
      <c r="X797" s="2">
        <v>2203</v>
      </c>
      <c r="Y797" s="2">
        <v>139</v>
      </c>
      <c r="Z797" s="2">
        <v>970</v>
      </c>
      <c r="AA797" s="9">
        <f t="shared" si="110"/>
        <v>44692</v>
      </c>
      <c r="AB797" s="9">
        <f t="shared" si="111"/>
        <v>11154</v>
      </c>
      <c r="AC797" s="9">
        <f t="shared" si="112"/>
        <v>2749</v>
      </c>
      <c r="AD797" s="9">
        <f t="shared" si="113"/>
        <v>2474</v>
      </c>
      <c r="AE797" s="44">
        <f t="shared" si="114"/>
        <v>2.2915531008879141E-4</v>
      </c>
      <c r="AF797" s="9">
        <f t="shared" si="115"/>
        <v>1429</v>
      </c>
      <c r="AG797" s="9">
        <f t="shared" si="108"/>
        <v>1109</v>
      </c>
      <c r="AH797" s="44">
        <f t="shared" si="116"/>
        <v>1.793132167715562E-4</v>
      </c>
      <c r="AI797">
        <f>AA797/'Totals and Drop Down Lists'!W$6*Inputs!E$37</f>
        <v>40541.919076341597</v>
      </c>
      <c r="AJ797">
        <f>AB797/'Totals and Drop Down Lists'!X$6*Inputs!F$37</f>
        <v>36700.97863647066</v>
      </c>
      <c r="AK797">
        <f>AC797/'Totals and Drop Down Lists'!Y$6*Inputs!G$37</f>
        <v>18122.336574582299</v>
      </c>
      <c r="AL797">
        <f>AD797/'Totals and Drop Down Lists'!Z$6*Inputs!H$37</f>
        <v>19835.298141964879</v>
      </c>
      <c r="AM797">
        <f>AE797/'Totals and Drop Down Lists'!AA$6*Inputs!I$37</f>
        <v>28527.395684131901</v>
      </c>
      <c r="AN797">
        <f>AF797/'Totals and Drop Down Lists'!AB$6*Inputs!J$37</f>
        <v>28518.114497552637</v>
      </c>
      <c r="AO797">
        <f>AG797/'Totals and Drop Down Lists'!AC$6*Inputs!K$37</f>
        <v>20653.545982612606</v>
      </c>
      <c r="AP797">
        <f>AH797/'Totals and Drop Down Lists'!AD$6*Inputs!L$37</f>
        <v>42197.762994267709</v>
      </c>
      <c r="AQ797">
        <f>IF(OR($D797="51",$D797="52",$D797="61"),(AA797/'Totals and Drop Down Lists'!W$4)*Inputs!E$38,0)</f>
        <v>0</v>
      </c>
      <c r="AR797">
        <f>IF(OR($D797="51",$D797="52",$D797="61"),(AB797/'Totals and Drop Down Lists'!X$4)*Inputs!F$38,0)</f>
        <v>0</v>
      </c>
      <c r="AS797">
        <f>IF(OR($D797="51",$D797="52",$D797="61"),(AC797/'Totals and Drop Down Lists'!Y$4)*Inputs!G$38,0)</f>
        <v>0</v>
      </c>
      <c r="AT797">
        <f>IF(OR($D797="51",$D797="52",$D797="61"),(AD797/'Totals and Drop Down Lists'!Z$4)*Inputs!H$38,0)</f>
        <v>0</v>
      </c>
      <c r="AU797">
        <f>IF(OR($D797="51",$D797="52",$D797="61"),(AE797/'Totals and Drop Down Lists'!AA$4)*Inputs!I$38,0)</f>
        <v>0</v>
      </c>
      <c r="AV797">
        <f>IF(OR($D797="51",$D797="52",$D797="61"),(AF797/'Totals and Drop Down Lists'!AB$4)*Inputs!J$38,0)</f>
        <v>0</v>
      </c>
      <c r="AW797">
        <f>IF(OR($D797="51",$D797="52",$D797="61"),(AG797/'Totals and Drop Down Lists'!AC$4)*Inputs!K$38,0)</f>
        <v>0</v>
      </c>
      <c r="AX797">
        <f>IF(OR($D797="51",$D797="52",$D797="61"),(AH797/'Totals and Drop Down Lists'!AD$4)*Inputs!L$38,0)</f>
        <v>0</v>
      </c>
      <c r="AY797">
        <f>IF(OR($D797="51",$D797="52",$D797="61"),0,(AA797/'Totals and Drop Down Lists'!W$5)*Inputs!E$39)</f>
        <v>0</v>
      </c>
      <c r="AZ797">
        <f>IF(OR($D797="51",$D797="52",$D797="61"),0,(AB797/'Totals and Drop Down Lists'!X$5)*Inputs!F$39)</f>
        <v>0</v>
      </c>
      <c r="BA797">
        <f>IF(OR($D797="51",$D797="52",$D797="61"),0,(AC797/'Totals and Drop Down Lists'!Y$5)*Inputs!G$39)</f>
        <v>0</v>
      </c>
      <c r="BB797">
        <f>IF(OR($D797="51",$D797="52",$D797="61"),0,(AD797/'Totals and Drop Down Lists'!Z$5)*Inputs!H$39)</f>
        <v>0</v>
      </c>
      <c r="BC797">
        <f>IF(OR($D797="51",$D797="52",$D797="61"),0,(AE797/'Totals and Drop Down Lists'!AA$5)*Inputs!I$39)</f>
        <v>0</v>
      </c>
      <c r="BD797">
        <f>IF(OR($D797="51",$D797="52",$D797="61"),0,(AF797/'Totals and Drop Down Lists'!AB$5)*Inputs!J$39)</f>
        <v>0</v>
      </c>
      <c r="BE797">
        <f>IF(OR($D797="51",$D797="52",$D797="61"),0,(AG797/'Totals and Drop Down Lists'!AC$5)*Inputs!K$39)</f>
        <v>0</v>
      </c>
      <c r="BF797">
        <f>IF(OR($D797="51",$D797="52",$D797="61"),0,(AH797/'Totals and Drop Down Lists'!AD$5)*Inputs!L$39)</f>
        <v>0</v>
      </c>
      <c r="BG797" s="10">
        <f t="shared" si="109"/>
        <v>235097.35158792429</v>
      </c>
    </row>
    <row r="798" spans="1:59" ht="28.8">
      <c r="A798" s="1" t="s">
        <v>7419</v>
      </c>
      <c r="B798" s="1" t="s">
        <v>1492</v>
      </c>
      <c r="C798" s="1" t="s">
        <v>1731</v>
      </c>
      <c r="D798" s="1" t="s">
        <v>25</v>
      </c>
      <c r="E798" s="1" t="s">
        <v>1732</v>
      </c>
      <c r="F798" s="2">
        <v>40537</v>
      </c>
      <c r="G798" s="2">
        <v>668</v>
      </c>
      <c r="H798" s="2">
        <v>15</v>
      </c>
      <c r="I798" s="2">
        <v>10878</v>
      </c>
      <c r="J798" s="2">
        <v>13691</v>
      </c>
      <c r="K798" s="2">
        <v>5327</v>
      </c>
      <c r="L798" s="2">
        <v>149</v>
      </c>
      <c r="M798" s="2">
        <v>36</v>
      </c>
      <c r="N798" s="2">
        <v>0</v>
      </c>
      <c r="O798" s="2">
        <v>60</v>
      </c>
      <c r="P798" s="2">
        <v>32</v>
      </c>
      <c r="Q798" s="2">
        <v>67</v>
      </c>
      <c r="R798" s="2">
        <v>735</v>
      </c>
      <c r="S798" s="2">
        <v>3228200</v>
      </c>
      <c r="T798" s="2">
        <v>148618500</v>
      </c>
      <c r="U798" s="2">
        <v>424</v>
      </c>
      <c r="V798" s="2">
        <v>365</v>
      </c>
      <c r="W798" s="2">
        <v>55</v>
      </c>
      <c r="X798" s="2">
        <v>1484</v>
      </c>
      <c r="Y798" s="2">
        <v>40</v>
      </c>
      <c r="Z798" s="2">
        <v>735</v>
      </c>
      <c r="AA798" s="9">
        <f t="shared" si="110"/>
        <v>40537</v>
      </c>
      <c r="AB798" s="9">
        <f t="shared" si="111"/>
        <v>10195</v>
      </c>
      <c r="AC798" s="9">
        <f t="shared" si="112"/>
        <v>1079</v>
      </c>
      <c r="AD798" s="9">
        <f t="shared" si="113"/>
        <v>735</v>
      </c>
      <c r="AE798" s="44">
        <f t="shared" si="114"/>
        <v>1.4475247865233912E-4</v>
      </c>
      <c r="AF798" s="9">
        <f t="shared" si="115"/>
        <v>1064</v>
      </c>
      <c r="AG798" s="9">
        <f t="shared" si="108"/>
        <v>775</v>
      </c>
      <c r="AH798" s="44">
        <f t="shared" si="116"/>
        <v>1.1220192684754723E-4</v>
      </c>
      <c r="AI798">
        <f>AA798/'Totals and Drop Down Lists'!W$6*Inputs!E$37</f>
        <v>36772.750684633924</v>
      </c>
      <c r="AJ798">
        <f>AB798/'Totals and Drop Down Lists'!X$6*Inputs!F$37</f>
        <v>33545.497328206773</v>
      </c>
      <c r="AK798">
        <f>AC798/'Totals and Drop Down Lists'!Y$6*Inputs!G$37</f>
        <v>7113.132471434812</v>
      </c>
      <c r="AL798">
        <f>AD798/'Totals and Drop Down Lists'!Z$6*Inputs!H$37</f>
        <v>5892.8634334455082</v>
      </c>
      <c r="AM798">
        <f>AE798/'Totals and Drop Down Lists'!AA$6*Inputs!I$37</f>
        <v>18020.142030198211</v>
      </c>
      <c r="AN798">
        <f>AF798/'Totals and Drop Down Lists'!AB$6*Inputs!J$37</f>
        <v>21233.921501326804</v>
      </c>
      <c r="AO798">
        <f>AG798/'Totals and Drop Down Lists'!AC$6*Inputs!K$37</f>
        <v>14433.271538796005</v>
      </c>
      <c r="AP798">
        <f>AH798/'Totals and Drop Down Lists'!AD$6*Inputs!L$37</f>
        <v>26404.469240239545</v>
      </c>
      <c r="AQ798">
        <f>IF(OR($D798="51",$D798="52",$D798="61"),(AA798/'Totals and Drop Down Lists'!W$4)*Inputs!E$38,0)</f>
        <v>0</v>
      </c>
      <c r="AR798">
        <f>IF(OR($D798="51",$D798="52",$D798="61"),(AB798/'Totals and Drop Down Lists'!X$4)*Inputs!F$38,0)</f>
        <v>0</v>
      </c>
      <c r="AS798">
        <f>IF(OR($D798="51",$D798="52",$D798="61"),(AC798/'Totals and Drop Down Lists'!Y$4)*Inputs!G$38,0)</f>
        <v>0</v>
      </c>
      <c r="AT798">
        <f>IF(OR($D798="51",$D798="52",$D798="61"),(AD798/'Totals and Drop Down Lists'!Z$4)*Inputs!H$38,0)</f>
        <v>0</v>
      </c>
      <c r="AU798">
        <f>IF(OR($D798="51",$D798="52",$D798="61"),(AE798/'Totals and Drop Down Lists'!AA$4)*Inputs!I$38,0)</f>
        <v>0</v>
      </c>
      <c r="AV798">
        <f>IF(OR($D798="51",$D798="52",$D798="61"),(AF798/'Totals and Drop Down Lists'!AB$4)*Inputs!J$38,0)</f>
        <v>0</v>
      </c>
      <c r="AW798">
        <f>IF(OR($D798="51",$D798="52",$D798="61"),(AG798/'Totals and Drop Down Lists'!AC$4)*Inputs!K$38,0)</f>
        <v>0</v>
      </c>
      <c r="AX798">
        <f>IF(OR($D798="51",$D798="52",$D798="61"),(AH798/'Totals and Drop Down Lists'!AD$4)*Inputs!L$38,0)</f>
        <v>0</v>
      </c>
      <c r="AY798">
        <f>IF(OR($D798="51",$D798="52",$D798="61"),0,(AA798/'Totals and Drop Down Lists'!W$5)*Inputs!E$39)</f>
        <v>0</v>
      </c>
      <c r="AZ798">
        <f>IF(OR($D798="51",$D798="52",$D798="61"),0,(AB798/'Totals and Drop Down Lists'!X$5)*Inputs!F$39)</f>
        <v>0</v>
      </c>
      <c r="BA798">
        <f>IF(OR($D798="51",$D798="52",$D798="61"),0,(AC798/'Totals and Drop Down Lists'!Y$5)*Inputs!G$39)</f>
        <v>0</v>
      </c>
      <c r="BB798">
        <f>IF(OR($D798="51",$D798="52",$D798="61"),0,(AD798/'Totals and Drop Down Lists'!Z$5)*Inputs!H$39)</f>
        <v>0</v>
      </c>
      <c r="BC798">
        <f>IF(OR($D798="51",$D798="52",$D798="61"),0,(AE798/'Totals and Drop Down Lists'!AA$5)*Inputs!I$39)</f>
        <v>0</v>
      </c>
      <c r="BD798">
        <f>IF(OR($D798="51",$D798="52",$D798="61"),0,(AF798/'Totals and Drop Down Lists'!AB$5)*Inputs!J$39)</f>
        <v>0</v>
      </c>
      <c r="BE798">
        <f>IF(OR($D798="51",$D798="52",$D798="61"),0,(AG798/'Totals and Drop Down Lists'!AC$5)*Inputs!K$39)</f>
        <v>0</v>
      </c>
      <c r="BF798">
        <f>IF(OR($D798="51",$D798="52",$D798="61"),0,(AH798/'Totals and Drop Down Lists'!AD$5)*Inputs!L$39)</f>
        <v>0</v>
      </c>
      <c r="BG798" s="10">
        <f t="shared" si="109"/>
        <v>163416.04822828155</v>
      </c>
    </row>
    <row r="799" spans="1:59" ht="28.8">
      <c r="A799" s="1" t="s">
        <v>7419</v>
      </c>
      <c r="B799" s="1" t="s">
        <v>1492</v>
      </c>
      <c r="C799" s="1" t="s">
        <v>1733</v>
      </c>
      <c r="D799" s="1" t="s">
        <v>25</v>
      </c>
      <c r="E799" s="1" t="s">
        <v>1734</v>
      </c>
      <c r="F799" s="2">
        <v>27229</v>
      </c>
      <c r="G799" s="2">
        <v>571</v>
      </c>
      <c r="H799" s="2">
        <v>0</v>
      </c>
      <c r="I799" s="2">
        <v>7243</v>
      </c>
      <c r="J799" s="2">
        <v>10310</v>
      </c>
      <c r="K799" s="2">
        <v>3875</v>
      </c>
      <c r="L799" s="2">
        <v>92</v>
      </c>
      <c r="M799" s="2">
        <v>8</v>
      </c>
      <c r="N799" s="2">
        <v>0</v>
      </c>
      <c r="O799" s="2">
        <v>160</v>
      </c>
      <c r="P799" s="2">
        <v>51</v>
      </c>
      <c r="Q799" s="2">
        <v>0</v>
      </c>
      <c r="R799" s="2">
        <v>475</v>
      </c>
      <c r="S799" s="2">
        <v>1895800</v>
      </c>
      <c r="T799" s="2">
        <v>90803100</v>
      </c>
      <c r="U799" s="2">
        <v>571</v>
      </c>
      <c r="V799" s="2">
        <v>545</v>
      </c>
      <c r="W799" s="2">
        <v>150</v>
      </c>
      <c r="X799" s="2">
        <v>1415</v>
      </c>
      <c r="Y799" s="2">
        <v>160</v>
      </c>
      <c r="Z799" s="2">
        <v>750</v>
      </c>
      <c r="AA799" s="9">
        <f t="shared" si="110"/>
        <v>27229</v>
      </c>
      <c r="AB799" s="9">
        <f t="shared" si="111"/>
        <v>6672</v>
      </c>
      <c r="AC799" s="9">
        <f t="shared" si="112"/>
        <v>786</v>
      </c>
      <c r="AD799" s="9">
        <f t="shared" si="113"/>
        <v>475</v>
      </c>
      <c r="AE799" s="44">
        <f t="shared" si="114"/>
        <v>1.0171395331164049E-4</v>
      </c>
      <c r="AF799" s="9">
        <f t="shared" si="115"/>
        <v>720</v>
      </c>
      <c r="AG799" s="9">
        <f t="shared" si="108"/>
        <v>910</v>
      </c>
      <c r="AH799" s="44">
        <f t="shared" si="116"/>
        <v>1.2726398560592079E-4</v>
      </c>
      <c r="AI799">
        <f>AA799/'Totals and Drop Down Lists'!W$6*Inputs!E$37</f>
        <v>24700.526146283566</v>
      </c>
      <c r="AJ799">
        <f>AB799/'Totals and Drop Down Lists'!X$6*Inputs!F$37</f>
        <v>21953.463283354155</v>
      </c>
      <c r="AK799">
        <f>AC799/'Totals and Drop Down Lists'!Y$6*Inputs!G$37</f>
        <v>5181.5775000442654</v>
      </c>
      <c r="AL799">
        <f>AD799/'Totals and Drop Down Lists'!Z$6*Inputs!H$37</f>
        <v>3808.3131032470969</v>
      </c>
      <c r="AM799">
        <f>AE799/'Totals and Drop Down Lists'!AA$6*Inputs!I$37</f>
        <v>12662.303970150999</v>
      </c>
      <c r="AN799">
        <f>AF799/'Totals and Drop Down Lists'!AB$6*Inputs!J$37</f>
        <v>14368.819061048214</v>
      </c>
      <c r="AO799">
        <f>AG799/'Totals and Drop Down Lists'!AC$6*Inputs!K$37</f>
        <v>16947.454322973372</v>
      </c>
      <c r="AP799">
        <f>AH799/'Totals and Drop Down Lists'!AD$6*Inputs!L$37</f>
        <v>29949.022157949523</v>
      </c>
      <c r="AQ799">
        <f>IF(OR($D799="51",$D799="52",$D799="61"),(AA799/'Totals and Drop Down Lists'!W$4)*Inputs!E$38,0)</f>
        <v>0</v>
      </c>
      <c r="AR799">
        <f>IF(OR($D799="51",$D799="52",$D799="61"),(AB799/'Totals and Drop Down Lists'!X$4)*Inputs!F$38,0)</f>
        <v>0</v>
      </c>
      <c r="AS799">
        <f>IF(OR($D799="51",$D799="52",$D799="61"),(AC799/'Totals and Drop Down Lists'!Y$4)*Inputs!G$38,0)</f>
        <v>0</v>
      </c>
      <c r="AT799">
        <f>IF(OR($D799="51",$D799="52",$D799="61"),(AD799/'Totals and Drop Down Lists'!Z$4)*Inputs!H$38,0)</f>
        <v>0</v>
      </c>
      <c r="AU799">
        <f>IF(OR($D799="51",$D799="52",$D799="61"),(AE799/'Totals and Drop Down Lists'!AA$4)*Inputs!I$38,0)</f>
        <v>0</v>
      </c>
      <c r="AV799">
        <f>IF(OR($D799="51",$D799="52",$D799="61"),(AF799/'Totals and Drop Down Lists'!AB$4)*Inputs!J$38,0)</f>
        <v>0</v>
      </c>
      <c r="AW799">
        <f>IF(OR($D799="51",$D799="52",$D799="61"),(AG799/'Totals and Drop Down Lists'!AC$4)*Inputs!K$38,0)</f>
        <v>0</v>
      </c>
      <c r="AX799">
        <f>IF(OR($D799="51",$D799="52",$D799="61"),(AH799/'Totals and Drop Down Lists'!AD$4)*Inputs!L$38,0)</f>
        <v>0</v>
      </c>
      <c r="AY799">
        <f>IF(OR($D799="51",$D799="52",$D799="61"),0,(AA799/'Totals and Drop Down Lists'!W$5)*Inputs!E$39)</f>
        <v>0</v>
      </c>
      <c r="AZ799">
        <f>IF(OR($D799="51",$D799="52",$D799="61"),0,(AB799/'Totals and Drop Down Lists'!X$5)*Inputs!F$39)</f>
        <v>0</v>
      </c>
      <c r="BA799">
        <f>IF(OR($D799="51",$D799="52",$D799="61"),0,(AC799/'Totals and Drop Down Lists'!Y$5)*Inputs!G$39)</f>
        <v>0</v>
      </c>
      <c r="BB799">
        <f>IF(OR($D799="51",$D799="52",$D799="61"),0,(AD799/'Totals and Drop Down Lists'!Z$5)*Inputs!H$39)</f>
        <v>0</v>
      </c>
      <c r="BC799">
        <f>IF(OR($D799="51",$D799="52",$D799="61"),0,(AE799/'Totals and Drop Down Lists'!AA$5)*Inputs!I$39)</f>
        <v>0</v>
      </c>
      <c r="BD799">
        <f>IF(OR($D799="51",$D799="52",$D799="61"),0,(AF799/'Totals and Drop Down Lists'!AB$5)*Inputs!J$39)</f>
        <v>0</v>
      </c>
      <c r="BE799">
        <f>IF(OR($D799="51",$D799="52",$D799="61"),0,(AG799/'Totals and Drop Down Lists'!AC$5)*Inputs!K$39)</f>
        <v>0</v>
      </c>
      <c r="BF799">
        <f>IF(OR($D799="51",$D799="52",$D799="61"),0,(AH799/'Totals and Drop Down Lists'!AD$5)*Inputs!L$39)</f>
        <v>0</v>
      </c>
      <c r="BG799" s="10">
        <f t="shared" si="109"/>
        <v>129571.47954505119</v>
      </c>
    </row>
    <row r="800" spans="1:59" ht="28.8">
      <c r="A800" s="1" t="s">
        <v>7419</v>
      </c>
      <c r="B800" s="1" t="s">
        <v>1492</v>
      </c>
      <c r="C800" s="1" t="s">
        <v>1735</v>
      </c>
      <c r="D800" s="1" t="s">
        <v>25</v>
      </c>
      <c r="E800" s="1" t="s">
        <v>1736</v>
      </c>
      <c r="F800" s="2">
        <v>10551</v>
      </c>
      <c r="G800" s="2">
        <v>129</v>
      </c>
      <c r="H800" s="2">
        <v>12</v>
      </c>
      <c r="I800" s="2">
        <v>1593</v>
      </c>
      <c r="J800" s="2">
        <v>4261</v>
      </c>
      <c r="K800" s="2">
        <v>648</v>
      </c>
      <c r="L800" s="2">
        <v>42</v>
      </c>
      <c r="M800" s="2">
        <v>0</v>
      </c>
      <c r="N800" s="2">
        <v>0</v>
      </c>
      <c r="O800" s="2">
        <v>31</v>
      </c>
      <c r="P800" s="2">
        <v>0</v>
      </c>
      <c r="Q800" s="2">
        <v>4</v>
      </c>
      <c r="R800" s="2">
        <v>153</v>
      </c>
      <c r="S800" s="2">
        <v>408100</v>
      </c>
      <c r="T800" s="2">
        <v>18878600</v>
      </c>
      <c r="U800" s="2">
        <v>87</v>
      </c>
      <c r="V800" s="2">
        <v>65</v>
      </c>
      <c r="W800" s="2">
        <v>10</v>
      </c>
      <c r="X800" s="2">
        <v>140</v>
      </c>
      <c r="Y800" s="2">
        <v>4</v>
      </c>
      <c r="Z800" s="2">
        <v>64</v>
      </c>
      <c r="AA800" s="9">
        <f t="shared" si="110"/>
        <v>10551</v>
      </c>
      <c r="AB800" s="9">
        <f t="shared" si="111"/>
        <v>1452</v>
      </c>
      <c r="AC800" s="9">
        <f t="shared" si="112"/>
        <v>230</v>
      </c>
      <c r="AD800" s="9">
        <f t="shared" si="113"/>
        <v>153</v>
      </c>
      <c r="AE800" s="44">
        <f t="shared" si="114"/>
        <v>6.8823105201835929E-6</v>
      </c>
      <c r="AF800" s="9">
        <f t="shared" si="115"/>
        <v>65</v>
      </c>
      <c r="AG800" s="9">
        <f t="shared" si="108"/>
        <v>68</v>
      </c>
      <c r="AH800" s="44">
        <f t="shared" si="116"/>
        <v>3.8478972861637507E-6</v>
      </c>
      <c r="AI800">
        <f>AA800/'Totals and Drop Down Lists'!W$6*Inputs!E$37</f>
        <v>9571.2384358381842</v>
      </c>
      <c r="AJ800">
        <f>AB800/'Totals and Drop Down Lists'!X$6*Inputs!F$37</f>
        <v>4777.6421893630441</v>
      </c>
      <c r="AK800">
        <f>AC800/'Totals and Drop Down Lists'!Y$6*Inputs!G$37</f>
        <v>1516.2376908526476</v>
      </c>
      <c r="AL800">
        <f>AD800/'Totals and Drop Down Lists'!Z$6*Inputs!H$37</f>
        <v>1226.6776943090649</v>
      </c>
      <c r="AM800">
        <f>AE800/'Totals and Drop Down Lists'!AA$6*Inputs!I$37</f>
        <v>856.77436562245407</v>
      </c>
      <c r="AN800">
        <f>AF800/'Totals and Drop Down Lists'!AB$6*Inputs!J$37</f>
        <v>1297.1850541224082</v>
      </c>
      <c r="AO800">
        <f>AG800/'Totals and Drop Down Lists'!AC$6*Inputs!K$37</f>
        <v>1266.4031801782301</v>
      </c>
      <c r="AP800">
        <f>AH800/'Totals and Drop Down Lists'!AD$6*Inputs!L$37</f>
        <v>905.52531838567995</v>
      </c>
      <c r="AQ800">
        <f>IF(OR($D800="51",$D800="52",$D800="61"),(AA800/'Totals and Drop Down Lists'!W$4)*Inputs!E$38,0)</f>
        <v>0</v>
      </c>
      <c r="AR800">
        <f>IF(OR($D800="51",$D800="52",$D800="61"),(AB800/'Totals and Drop Down Lists'!X$4)*Inputs!F$38,0)</f>
        <v>0</v>
      </c>
      <c r="AS800">
        <f>IF(OR($D800="51",$D800="52",$D800="61"),(AC800/'Totals and Drop Down Lists'!Y$4)*Inputs!G$38,0)</f>
        <v>0</v>
      </c>
      <c r="AT800">
        <f>IF(OR($D800="51",$D800="52",$D800="61"),(AD800/'Totals and Drop Down Lists'!Z$4)*Inputs!H$38,0)</f>
        <v>0</v>
      </c>
      <c r="AU800">
        <f>IF(OR($D800="51",$D800="52",$D800="61"),(AE800/'Totals and Drop Down Lists'!AA$4)*Inputs!I$38,0)</f>
        <v>0</v>
      </c>
      <c r="AV800">
        <f>IF(OR($D800="51",$D800="52",$D800="61"),(AF800/'Totals and Drop Down Lists'!AB$4)*Inputs!J$38,0)</f>
        <v>0</v>
      </c>
      <c r="AW800">
        <f>IF(OR($D800="51",$D800="52",$D800="61"),(AG800/'Totals and Drop Down Lists'!AC$4)*Inputs!K$38,0)</f>
        <v>0</v>
      </c>
      <c r="AX800">
        <f>IF(OR($D800="51",$D800="52",$D800="61"),(AH800/'Totals and Drop Down Lists'!AD$4)*Inputs!L$38,0)</f>
        <v>0</v>
      </c>
      <c r="AY800">
        <f>IF(OR($D800="51",$D800="52",$D800="61"),0,(AA800/'Totals and Drop Down Lists'!W$5)*Inputs!E$39)</f>
        <v>0</v>
      </c>
      <c r="AZ800">
        <f>IF(OR($D800="51",$D800="52",$D800="61"),0,(AB800/'Totals and Drop Down Lists'!X$5)*Inputs!F$39)</f>
        <v>0</v>
      </c>
      <c r="BA800">
        <f>IF(OR($D800="51",$D800="52",$D800="61"),0,(AC800/'Totals and Drop Down Lists'!Y$5)*Inputs!G$39)</f>
        <v>0</v>
      </c>
      <c r="BB800">
        <f>IF(OR($D800="51",$D800="52",$D800="61"),0,(AD800/'Totals and Drop Down Lists'!Z$5)*Inputs!H$39)</f>
        <v>0</v>
      </c>
      <c r="BC800">
        <f>IF(OR($D800="51",$D800="52",$D800="61"),0,(AE800/'Totals and Drop Down Lists'!AA$5)*Inputs!I$39)</f>
        <v>0</v>
      </c>
      <c r="BD800">
        <f>IF(OR($D800="51",$D800="52",$D800="61"),0,(AF800/'Totals and Drop Down Lists'!AB$5)*Inputs!J$39)</f>
        <v>0</v>
      </c>
      <c r="BE800">
        <f>IF(OR($D800="51",$D800="52",$D800="61"),0,(AG800/'Totals and Drop Down Lists'!AC$5)*Inputs!K$39)</f>
        <v>0</v>
      </c>
      <c r="BF800">
        <f>IF(OR($D800="51",$D800="52",$D800="61"),0,(AH800/'Totals and Drop Down Lists'!AD$5)*Inputs!L$39)</f>
        <v>0</v>
      </c>
      <c r="BG800" s="10">
        <f t="shared" si="109"/>
        <v>21417.683928671715</v>
      </c>
    </row>
    <row r="801" spans="1:59" ht="28.8">
      <c r="A801" s="1" t="s">
        <v>7419</v>
      </c>
      <c r="B801" s="1" t="s">
        <v>1492</v>
      </c>
      <c r="C801" s="1" t="s">
        <v>1737</v>
      </c>
      <c r="D801" s="1" t="s">
        <v>25</v>
      </c>
      <c r="E801" s="1" t="s">
        <v>1738</v>
      </c>
      <c r="F801" s="2">
        <v>6817</v>
      </c>
      <c r="G801" s="2">
        <v>45</v>
      </c>
      <c r="H801" s="2">
        <v>0</v>
      </c>
      <c r="I801" s="2">
        <v>1642</v>
      </c>
      <c r="J801" s="2">
        <v>2515</v>
      </c>
      <c r="K801" s="2">
        <v>804</v>
      </c>
      <c r="L801" s="2">
        <v>26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341</v>
      </c>
      <c r="S801" s="2">
        <v>334500</v>
      </c>
      <c r="T801" s="2">
        <v>26047000</v>
      </c>
      <c r="U801" s="2">
        <v>94</v>
      </c>
      <c r="V801" s="2">
        <v>110</v>
      </c>
      <c r="W801" s="2">
        <v>0</v>
      </c>
      <c r="X801" s="2">
        <v>255</v>
      </c>
      <c r="Y801" s="2">
        <v>45</v>
      </c>
      <c r="Z801" s="2">
        <v>85</v>
      </c>
      <c r="AA801" s="9">
        <f t="shared" si="110"/>
        <v>6817</v>
      </c>
      <c r="AB801" s="9">
        <f t="shared" si="111"/>
        <v>1597</v>
      </c>
      <c r="AC801" s="9">
        <f t="shared" si="112"/>
        <v>367</v>
      </c>
      <c r="AD801" s="9">
        <f t="shared" si="113"/>
        <v>341</v>
      </c>
      <c r="AE801" s="44">
        <f t="shared" si="114"/>
        <v>1.7950224891101783E-5</v>
      </c>
      <c r="AF801" s="9">
        <f t="shared" si="115"/>
        <v>145</v>
      </c>
      <c r="AG801" s="9">
        <f t="shared" si="108"/>
        <v>130</v>
      </c>
      <c r="AH801" s="44">
        <f t="shared" si="116"/>
        <v>1.5463667323894756E-5</v>
      </c>
      <c r="AI801">
        <f>AA801/'Totals and Drop Down Lists'!W$6*Inputs!E$37</f>
        <v>6183.976155540603</v>
      </c>
      <c r="AJ801">
        <f>AB801/'Totals and Drop Down Lists'!X$6*Inputs!F$37</f>
        <v>5254.748330862797</v>
      </c>
      <c r="AK801">
        <f>AC801/'Totals and Drop Down Lists'!Y$6*Inputs!G$37</f>
        <v>2419.3879675779203</v>
      </c>
      <c r="AL801">
        <f>AD801/'Totals and Drop Down Lists'!Z$6*Inputs!H$37</f>
        <v>2733.9679330679164</v>
      </c>
      <c r="AM801">
        <f>AE801/'Totals and Drop Down Lists'!AA$6*Inputs!I$37</f>
        <v>2234.6118354804858</v>
      </c>
      <c r="AN801">
        <f>AF801/'Totals and Drop Down Lists'!AB$6*Inputs!J$37</f>
        <v>2893.7205053499874</v>
      </c>
      <c r="AO801">
        <f>AG801/'Totals and Drop Down Lists'!AC$6*Inputs!K$37</f>
        <v>2421.0649032819106</v>
      </c>
      <c r="AP801">
        <f>AH801/'Totals and Drop Down Lists'!AD$6*Inputs!L$37</f>
        <v>3639.063424907682</v>
      </c>
      <c r="AQ801">
        <f>IF(OR($D801="51",$D801="52",$D801="61"),(AA801/'Totals and Drop Down Lists'!W$4)*Inputs!E$38,0)</f>
        <v>0</v>
      </c>
      <c r="AR801">
        <f>IF(OR($D801="51",$D801="52",$D801="61"),(AB801/'Totals and Drop Down Lists'!X$4)*Inputs!F$38,0)</f>
        <v>0</v>
      </c>
      <c r="AS801">
        <f>IF(OR($D801="51",$D801="52",$D801="61"),(AC801/'Totals and Drop Down Lists'!Y$4)*Inputs!G$38,0)</f>
        <v>0</v>
      </c>
      <c r="AT801">
        <f>IF(OR($D801="51",$D801="52",$D801="61"),(AD801/'Totals and Drop Down Lists'!Z$4)*Inputs!H$38,0)</f>
        <v>0</v>
      </c>
      <c r="AU801">
        <f>IF(OR($D801="51",$D801="52",$D801="61"),(AE801/'Totals and Drop Down Lists'!AA$4)*Inputs!I$38,0)</f>
        <v>0</v>
      </c>
      <c r="AV801">
        <f>IF(OR($D801="51",$D801="52",$D801="61"),(AF801/'Totals and Drop Down Lists'!AB$4)*Inputs!J$38,0)</f>
        <v>0</v>
      </c>
      <c r="AW801">
        <f>IF(OR($D801="51",$D801="52",$D801="61"),(AG801/'Totals and Drop Down Lists'!AC$4)*Inputs!K$38,0)</f>
        <v>0</v>
      </c>
      <c r="AX801">
        <f>IF(OR($D801="51",$D801="52",$D801="61"),(AH801/'Totals and Drop Down Lists'!AD$4)*Inputs!L$38,0)</f>
        <v>0</v>
      </c>
      <c r="AY801">
        <f>IF(OR($D801="51",$D801="52",$D801="61"),0,(AA801/'Totals and Drop Down Lists'!W$5)*Inputs!E$39)</f>
        <v>0</v>
      </c>
      <c r="AZ801">
        <f>IF(OR($D801="51",$D801="52",$D801="61"),0,(AB801/'Totals and Drop Down Lists'!X$5)*Inputs!F$39)</f>
        <v>0</v>
      </c>
      <c r="BA801">
        <f>IF(OR($D801="51",$D801="52",$D801="61"),0,(AC801/'Totals and Drop Down Lists'!Y$5)*Inputs!G$39)</f>
        <v>0</v>
      </c>
      <c r="BB801">
        <f>IF(OR($D801="51",$D801="52",$D801="61"),0,(AD801/'Totals and Drop Down Lists'!Z$5)*Inputs!H$39)</f>
        <v>0</v>
      </c>
      <c r="BC801">
        <f>IF(OR($D801="51",$D801="52",$D801="61"),0,(AE801/'Totals and Drop Down Lists'!AA$5)*Inputs!I$39)</f>
        <v>0</v>
      </c>
      <c r="BD801">
        <f>IF(OR($D801="51",$D801="52",$D801="61"),0,(AF801/'Totals and Drop Down Lists'!AB$5)*Inputs!J$39)</f>
        <v>0</v>
      </c>
      <c r="BE801">
        <f>IF(OR($D801="51",$D801="52",$D801="61"),0,(AG801/'Totals and Drop Down Lists'!AC$5)*Inputs!K$39)</f>
        <v>0</v>
      </c>
      <c r="BF801">
        <f>IF(OR($D801="51",$D801="52",$D801="61"),0,(AH801/'Totals and Drop Down Lists'!AD$5)*Inputs!L$39)</f>
        <v>0</v>
      </c>
      <c r="BG801" s="10">
        <f t="shared" si="109"/>
        <v>27780.541056069302</v>
      </c>
    </row>
    <row r="802" spans="1:59" ht="28.8">
      <c r="A802" s="1" t="s">
        <v>7419</v>
      </c>
      <c r="B802" s="1" t="s">
        <v>1492</v>
      </c>
      <c r="C802" s="1" t="s">
        <v>1739</v>
      </c>
      <c r="D802" s="1" t="s">
        <v>25</v>
      </c>
      <c r="E802" s="1" t="s">
        <v>1740</v>
      </c>
      <c r="F802" s="2">
        <v>67776</v>
      </c>
      <c r="G802" s="2">
        <v>1014</v>
      </c>
      <c r="H802" s="2">
        <v>23</v>
      </c>
      <c r="I802" s="2">
        <v>15600</v>
      </c>
      <c r="J802" s="2">
        <v>24441</v>
      </c>
      <c r="K802" s="2">
        <v>9552</v>
      </c>
      <c r="L802" s="2">
        <v>136</v>
      </c>
      <c r="M802" s="2">
        <v>8</v>
      </c>
      <c r="N802" s="2">
        <v>0</v>
      </c>
      <c r="O802" s="2">
        <v>375</v>
      </c>
      <c r="P802" s="2">
        <v>91</v>
      </c>
      <c r="Q802" s="2">
        <v>167</v>
      </c>
      <c r="R802" s="2">
        <v>2406</v>
      </c>
      <c r="S802" s="2">
        <v>6686800</v>
      </c>
      <c r="T802" s="2">
        <v>326708100</v>
      </c>
      <c r="U802" s="2">
        <v>670</v>
      </c>
      <c r="V802" s="2">
        <v>739</v>
      </c>
      <c r="W802" s="2">
        <v>0</v>
      </c>
      <c r="X802" s="2">
        <v>2535</v>
      </c>
      <c r="Y802" s="2">
        <v>259</v>
      </c>
      <c r="Z802" s="2">
        <v>1765</v>
      </c>
      <c r="AA802" s="9">
        <f t="shared" si="110"/>
        <v>67776</v>
      </c>
      <c r="AB802" s="9">
        <f t="shared" si="111"/>
        <v>14563</v>
      </c>
      <c r="AC802" s="9">
        <f t="shared" si="112"/>
        <v>3183</v>
      </c>
      <c r="AD802" s="9">
        <f t="shared" si="113"/>
        <v>2406</v>
      </c>
      <c r="AE802" s="44">
        <f t="shared" si="114"/>
        <v>2.6071465413215458E-4</v>
      </c>
      <c r="AF802" s="9">
        <f t="shared" si="115"/>
        <v>1796</v>
      </c>
      <c r="AG802" s="9">
        <f t="shared" si="108"/>
        <v>2024</v>
      </c>
      <c r="AH802" s="44">
        <f t="shared" si="116"/>
        <v>2.9433163113764903E-4</v>
      </c>
      <c r="AI802">
        <f>AA802/'Totals and Drop Down Lists'!W$6*Inputs!E$37</f>
        <v>61482.348234988989</v>
      </c>
      <c r="AJ802">
        <f>AB802/'Totals and Drop Down Lists'!X$6*Inputs!F$37</f>
        <v>47917.908542488993</v>
      </c>
      <c r="AK802">
        <f>AC802/'Totals and Drop Down Lists'!Y$6*Inputs!G$37</f>
        <v>20983.411173843378</v>
      </c>
      <c r="AL802">
        <f>AD802/'Totals and Drop Down Lists'!Z$6*Inputs!H$37</f>
        <v>19290.108055605295</v>
      </c>
      <c r="AM802">
        <f>AE802/'Totals and Drop Down Lists'!AA$6*Inputs!I$37</f>
        <v>32456.197921827497</v>
      </c>
      <c r="AN802">
        <f>AF802/'Totals and Drop Down Lists'!AB$6*Inputs!J$37</f>
        <v>35842.220880059162</v>
      </c>
      <c r="AO802">
        <f>AG802/'Totals and Drop Down Lists'!AC$6*Inputs!K$37</f>
        <v>37694.118186481435</v>
      </c>
      <c r="AP802">
        <f>AH802/'Totals and Drop Down Lists'!AD$6*Inputs!L$37</f>
        <v>69265.035986086339</v>
      </c>
      <c r="AQ802">
        <f>IF(OR($D802="51",$D802="52",$D802="61"),(AA802/'Totals and Drop Down Lists'!W$4)*Inputs!E$38,0)</f>
        <v>0</v>
      </c>
      <c r="AR802">
        <f>IF(OR($D802="51",$D802="52",$D802="61"),(AB802/'Totals and Drop Down Lists'!X$4)*Inputs!F$38,0)</f>
        <v>0</v>
      </c>
      <c r="AS802">
        <f>IF(OR($D802="51",$D802="52",$D802="61"),(AC802/'Totals and Drop Down Lists'!Y$4)*Inputs!G$38,0)</f>
        <v>0</v>
      </c>
      <c r="AT802">
        <f>IF(OR($D802="51",$D802="52",$D802="61"),(AD802/'Totals and Drop Down Lists'!Z$4)*Inputs!H$38,0)</f>
        <v>0</v>
      </c>
      <c r="AU802">
        <f>IF(OR($D802="51",$D802="52",$D802="61"),(AE802/'Totals and Drop Down Lists'!AA$4)*Inputs!I$38,0)</f>
        <v>0</v>
      </c>
      <c r="AV802">
        <f>IF(OR($D802="51",$D802="52",$D802="61"),(AF802/'Totals and Drop Down Lists'!AB$4)*Inputs!J$38,0)</f>
        <v>0</v>
      </c>
      <c r="AW802">
        <f>IF(OR($D802="51",$D802="52",$D802="61"),(AG802/'Totals and Drop Down Lists'!AC$4)*Inputs!K$38,0)</f>
        <v>0</v>
      </c>
      <c r="AX802">
        <f>IF(OR($D802="51",$D802="52",$D802="61"),(AH802/'Totals and Drop Down Lists'!AD$4)*Inputs!L$38,0)</f>
        <v>0</v>
      </c>
      <c r="AY802">
        <f>IF(OR($D802="51",$D802="52",$D802="61"),0,(AA802/'Totals and Drop Down Lists'!W$5)*Inputs!E$39)</f>
        <v>0</v>
      </c>
      <c r="AZ802">
        <f>IF(OR($D802="51",$D802="52",$D802="61"),0,(AB802/'Totals and Drop Down Lists'!X$5)*Inputs!F$39)</f>
        <v>0</v>
      </c>
      <c r="BA802">
        <f>IF(OR($D802="51",$D802="52",$D802="61"),0,(AC802/'Totals and Drop Down Lists'!Y$5)*Inputs!G$39)</f>
        <v>0</v>
      </c>
      <c r="BB802">
        <f>IF(OR($D802="51",$D802="52",$D802="61"),0,(AD802/'Totals and Drop Down Lists'!Z$5)*Inputs!H$39)</f>
        <v>0</v>
      </c>
      <c r="BC802">
        <f>IF(OR($D802="51",$D802="52",$D802="61"),0,(AE802/'Totals and Drop Down Lists'!AA$5)*Inputs!I$39)</f>
        <v>0</v>
      </c>
      <c r="BD802">
        <f>IF(OR($D802="51",$D802="52",$D802="61"),0,(AF802/'Totals and Drop Down Lists'!AB$5)*Inputs!J$39)</f>
        <v>0</v>
      </c>
      <c r="BE802">
        <f>IF(OR($D802="51",$D802="52",$D802="61"),0,(AG802/'Totals and Drop Down Lists'!AC$5)*Inputs!K$39)</f>
        <v>0</v>
      </c>
      <c r="BF802">
        <f>IF(OR($D802="51",$D802="52",$D802="61"),0,(AH802/'Totals and Drop Down Lists'!AD$5)*Inputs!L$39)</f>
        <v>0</v>
      </c>
      <c r="BG802" s="10">
        <f t="shared" si="109"/>
        <v>324931.34898138104</v>
      </c>
    </row>
    <row r="803" spans="1:59" ht="28.8">
      <c r="A803" s="1" t="s">
        <v>7419</v>
      </c>
      <c r="B803" s="1" t="s">
        <v>1492</v>
      </c>
      <c r="C803" s="1" t="s">
        <v>1741</v>
      </c>
      <c r="D803" s="1" t="s">
        <v>25</v>
      </c>
      <c r="E803" s="1" t="s">
        <v>1742</v>
      </c>
      <c r="F803" s="2">
        <v>8637</v>
      </c>
      <c r="G803" s="2">
        <v>92</v>
      </c>
      <c r="H803" s="2">
        <v>4</v>
      </c>
      <c r="I803" s="2">
        <v>1833</v>
      </c>
      <c r="J803" s="2">
        <v>3166</v>
      </c>
      <c r="K803" s="2">
        <v>1118</v>
      </c>
      <c r="L803" s="2">
        <v>75</v>
      </c>
      <c r="M803" s="2">
        <v>13</v>
      </c>
      <c r="N803" s="2">
        <v>8</v>
      </c>
      <c r="O803" s="2">
        <v>2</v>
      </c>
      <c r="P803" s="2">
        <v>27</v>
      </c>
      <c r="Q803" s="2">
        <v>0</v>
      </c>
      <c r="R803" s="2">
        <v>526</v>
      </c>
      <c r="S803" s="2">
        <v>628600</v>
      </c>
      <c r="T803" s="2">
        <v>23015100</v>
      </c>
      <c r="U803" s="2">
        <v>9</v>
      </c>
      <c r="V803" s="2">
        <v>109</v>
      </c>
      <c r="W803" s="2">
        <v>20</v>
      </c>
      <c r="X803" s="2">
        <v>414</v>
      </c>
      <c r="Y803" s="2">
        <v>45</v>
      </c>
      <c r="Z803" s="2">
        <v>255</v>
      </c>
      <c r="AA803" s="9">
        <f t="shared" si="110"/>
        <v>8637</v>
      </c>
      <c r="AB803" s="9">
        <f t="shared" si="111"/>
        <v>1737</v>
      </c>
      <c r="AC803" s="9">
        <f t="shared" si="112"/>
        <v>651</v>
      </c>
      <c r="AD803" s="9">
        <f t="shared" si="113"/>
        <v>526</v>
      </c>
      <c r="AE803" s="44">
        <f t="shared" si="114"/>
        <v>2.757201350337997E-5</v>
      </c>
      <c r="AF803" s="9">
        <f t="shared" si="115"/>
        <v>285</v>
      </c>
      <c r="AG803" s="9">
        <f t="shared" si="108"/>
        <v>300</v>
      </c>
      <c r="AH803" s="44">
        <f t="shared" si="116"/>
        <v>3.9418785009159789E-5</v>
      </c>
      <c r="AI803">
        <f>AA803/'Totals and Drop Down Lists'!W$6*Inputs!E$37</f>
        <v>7834.9716965533498</v>
      </c>
      <c r="AJ803">
        <f>AB803/'Totals and Drop Down Lists'!X$6*Inputs!F$37</f>
        <v>5715.4025364487652</v>
      </c>
      <c r="AK803">
        <f>AC803/'Totals and Drop Down Lists'!Y$6*Inputs!G$37</f>
        <v>4291.6118988916242</v>
      </c>
      <c r="AL803">
        <f>AD803/'Totals and Drop Down Lists'!Z$6*Inputs!H$37</f>
        <v>4217.2056680167861</v>
      </c>
      <c r="AM803">
        <f>AE803/'Totals and Drop Down Lists'!AA$6*Inputs!I$37</f>
        <v>3432.4220491088713</v>
      </c>
      <c r="AN803">
        <f>AF803/'Totals and Drop Down Lists'!AB$6*Inputs!J$37</f>
        <v>5687.6575449982511</v>
      </c>
      <c r="AO803">
        <f>AG803/'Totals and Drop Down Lists'!AC$6*Inputs!K$37</f>
        <v>5587.0728537274863</v>
      </c>
      <c r="AP803">
        <f>AH803/'Totals and Drop Down Lists'!AD$6*Inputs!L$37</f>
        <v>9276.4190910570633</v>
      </c>
      <c r="AQ803">
        <f>IF(OR($D803="51",$D803="52",$D803="61"),(AA803/'Totals and Drop Down Lists'!W$4)*Inputs!E$38,0)</f>
        <v>0</v>
      </c>
      <c r="AR803">
        <f>IF(OR($D803="51",$D803="52",$D803="61"),(AB803/'Totals and Drop Down Lists'!X$4)*Inputs!F$38,0)</f>
        <v>0</v>
      </c>
      <c r="AS803">
        <f>IF(OR($D803="51",$D803="52",$D803="61"),(AC803/'Totals and Drop Down Lists'!Y$4)*Inputs!G$38,0)</f>
        <v>0</v>
      </c>
      <c r="AT803">
        <f>IF(OR($D803="51",$D803="52",$D803="61"),(AD803/'Totals and Drop Down Lists'!Z$4)*Inputs!H$38,0)</f>
        <v>0</v>
      </c>
      <c r="AU803">
        <f>IF(OR($D803="51",$D803="52",$D803="61"),(AE803/'Totals and Drop Down Lists'!AA$4)*Inputs!I$38,0)</f>
        <v>0</v>
      </c>
      <c r="AV803">
        <f>IF(OR($D803="51",$D803="52",$D803="61"),(AF803/'Totals and Drop Down Lists'!AB$4)*Inputs!J$38,0)</f>
        <v>0</v>
      </c>
      <c r="AW803">
        <f>IF(OR($D803="51",$D803="52",$D803="61"),(AG803/'Totals and Drop Down Lists'!AC$4)*Inputs!K$38,0)</f>
        <v>0</v>
      </c>
      <c r="AX803">
        <f>IF(OR($D803="51",$D803="52",$D803="61"),(AH803/'Totals and Drop Down Lists'!AD$4)*Inputs!L$38,0)</f>
        <v>0</v>
      </c>
      <c r="AY803">
        <f>IF(OR($D803="51",$D803="52",$D803="61"),0,(AA803/'Totals and Drop Down Lists'!W$5)*Inputs!E$39)</f>
        <v>0</v>
      </c>
      <c r="AZ803">
        <f>IF(OR($D803="51",$D803="52",$D803="61"),0,(AB803/'Totals and Drop Down Lists'!X$5)*Inputs!F$39)</f>
        <v>0</v>
      </c>
      <c r="BA803">
        <f>IF(OR($D803="51",$D803="52",$D803="61"),0,(AC803/'Totals and Drop Down Lists'!Y$5)*Inputs!G$39)</f>
        <v>0</v>
      </c>
      <c r="BB803">
        <f>IF(OR($D803="51",$D803="52",$D803="61"),0,(AD803/'Totals and Drop Down Lists'!Z$5)*Inputs!H$39)</f>
        <v>0</v>
      </c>
      <c r="BC803">
        <f>IF(OR($D803="51",$D803="52",$D803="61"),0,(AE803/'Totals and Drop Down Lists'!AA$5)*Inputs!I$39)</f>
        <v>0</v>
      </c>
      <c r="BD803">
        <f>IF(OR($D803="51",$D803="52",$D803="61"),0,(AF803/'Totals and Drop Down Lists'!AB$5)*Inputs!J$39)</f>
        <v>0</v>
      </c>
      <c r="BE803">
        <f>IF(OR($D803="51",$D803="52",$D803="61"),0,(AG803/'Totals and Drop Down Lists'!AC$5)*Inputs!K$39)</f>
        <v>0</v>
      </c>
      <c r="BF803">
        <f>IF(OR($D803="51",$D803="52",$D803="61"),0,(AH803/'Totals and Drop Down Lists'!AD$5)*Inputs!L$39)</f>
        <v>0</v>
      </c>
      <c r="BG803" s="10">
        <f t="shared" si="109"/>
        <v>46042.7633388022</v>
      </c>
    </row>
    <row r="804" spans="1:59" ht="28.8">
      <c r="A804" s="1" t="s">
        <v>7419</v>
      </c>
      <c r="B804" s="1" t="s">
        <v>1492</v>
      </c>
      <c r="C804" s="1" t="s">
        <v>1743</v>
      </c>
      <c r="D804" s="1" t="s">
        <v>25</v>
      </c>
      <c r="E804" s="1" t="s">
        <v>1744</v>
      </c>
      <c r="F804" s="2">
        <v>8808</v>
      </c>
      <c r="G804" s="2">
        <v>96</v>
      </c>
      <c r="H804" s="2">
        <v>0</v>
      </c>
      <c r="I804" s="2">
        <v>2500</v>
      </c>
      <c r="J804" s="2">
        <v>3056</v>
      </c>
      <c r="K804" s="2">
        <v>612</v>
      </c>
      <c r="L804" s="2">
        <v>6</v>
      </c>
      <c r="M804" s="2">
        <v>5</v>
      </c>
      <c r="N804" s="2">
        <v>0</v>
      </c>
      <c r="O804" s="2">
        <v>12</v>
      </c>
      <c r="P804" s="2">
        <v>0</v>
      </c>
      <c r="Q804" s="2">
        <v>0</v>
      </c>
      <c r="R804" s="2">
        <v>234</v>
      </c>
      <c r="S804" s="2">
        <v>281400</v>
      </c>
      <c r="T804" s="2">
        <v>10699000</v>
      </c>
      <c r="U804" s="2">
        <v>61</v>
      </c>
      <c r="V804" s="2">
        <v>80</v>
      </c>
      <c r="W804" s="2">
        <v>15</v>
      </c>
      <c r="X804" s="2">
        <v>249</v>
      </c>
      <c r="Y804" s="2">
        <v>4</v>
      </c>
      <c r="Z804" s="2">
        <v>73</v>
      </c>
      <c r="AA804" s="9">
        <f t="shared" si="110"/>
        <v>8808</v>
      </c>
      <c r="AB804" s="9">
        <f t="shared" si="111"/>
        <v>2404</v>
      </c>
      <c r="AC804" s="9">
        <f t="shared" si="112"/>
        <v>257</v>
      </c>
      <c r="AD804" s="9">
        <f t="shared" si="113"/>
        <v>234</v>
      </c>
      <c r="AE804" s="44">
        <f t="shared" si="114"/>
        <v>8.5594385882853023E-6</v>
      </c>
      <c r="AF804" s="9">
        <f t="shared" si="115"/>
        <v>154</v>
      </c>
      <c r="AG804" s="9">
        <f t="shared" si="108"/>
        <v>77</v>
      </c>
      <c r="AH804" s="44">
        <f t="shared" si="116"/>
        <v>5.7377270392418741E-6</v>
      </c>
      <c r="AI804">
        <f>AA804/'Totals and Drop Down Lists'!W$6*Inputs!E$37</f>
        <v>7990.0927061759758</v>
      </c>
      <c r="AJ804">
        <f>AB804/'Totals and Drop Down Lists'!X$6*Inputs!F$37</f>
        <v>7910.0907873476299</v>
      </c>
      <c r="AK804">
        <f>AC804/'Totals and Drop Down Lists'!Y$6*Inputs!G$37</f>
        <v>1694.2308110831759</v>
      </c>
      <c r="AL804">
        <f>AD804/'Totals and Drop Down Lists'!Z$6*Inputs!H$37</f>
        <v>1876.09529717857</v>
      </c>
      <c r="AM804">
        <f>AE804/'Totals and Drop Down Lists'!AA$6*Inputs!I$37</f>
        <v>1065.5589492882784</v>
      </c>
      <c r="AN804">
        <f>AF804/'Totals and Drop Down Lists'!AB$6*Inputs!J$37</f>
        <v>3073.3307436130904</v>
      </c>
      <c r="AO804">
        <f>AG804/'Totals and Drop Down Lists'!AC$6*Inputs!K$37</f>
        <v>1434.0153657900546</v>
      </c>
      <c r="AP804">
        <f>AH804/'Totals and Drop Down Lists'!AD$6*Inputs!L$37</f>
        <v>1350.2587822970586</v>
      </c>
      <c r="AQ804">
        <f>IF(OR($D804="51",$D804="52",$D804="61"),(AA804/'Totals and Drop Down Lists'!W$4)*Inputs!E$38,0)</f>
        <v>0</v>
      </c>
      <c r="AR804">
        <f>IF(OR($D804="51",$D804="52",$D804="61"),(AB804/'Totals and Drop Down Lists'!X$4)*Inputs!F$38,0)</f>
        <v>0</v>
      </c>
      <c r="AS804">
        <f>IF(OR($D804="51",$D804="52",$D804="61"),(AC804/'Totals and Drop Down Lists'!Y$4)*Inputs!G$38,0)</f>
        <v>0</v>
      </c>
      <c r="AT804">
        <f>IF(OR($D804="51",$D804="52",$D804="61"),(AD804/'Totals and Drop Down Lists'!Z$4)*Inputs!H$38,0)</f>
        <v>0</v>
      </c>
      <c r="AU804">
        <f>IF(OR($D804="51",$D804="52",$D804="61"),(AE804/'Totals and Drop Down Lists'!AA$4)*Inputs!I$38,0)</f>
        <v>0</v>
      </c>
      <c r="AV804">
        <f>IF(OR($D804="51",$D804="52",$D804="61"),(AF804/'Totals and Drop Down Lists'!AB$4)*Inputs!J$38,0)</f>
        <v>0</v>
      </c>
      <c r="AW804">
        <f>IF(OR($D804="51",$D804="52",$D804="61"),(AG804/'Totals and Drop Down Lists'!AC$4)*Inputs!K$38,0)</f>
        <v>0</v>
      </c>
      <c r="AX804">
        <f>IF(OR($D804="51",$D804="52",$D804="61"),(AH804/'Totals and Drop Down Lists'!AD$4)*Inputs!L$38,0)</f>
        <v>0</v>
      </c>
      <c r="AY804">
        <f>IF(OR($D804="51",$D804="52",$D804="61"),0,(AA804/'Totals and Drop Down Lists'!W$5)*Inputs!E$39)</f>
        <v>0</v>
      </c>
      <c r="AZ804">
        <f>IF(OR($D804="51",$D804="52",$D804="61"),0,(AB804/'Totals and Drop Down Lists'!X$5)*Inputs!F$39)</f>
        <v>0</v>
      </c>
      <c r="BA804">
        <f>IF(OR($D804="51",$D804="52",$D804="61"),0,(AC804/'Totals and Drop Down Lists'!Y$5)*Inputs!G$39)</f>
        <v>0</v>
      </c>
      <c r="BB804">
        <f>IF(OR($D804="51",$D804="52",$D804="61"),0,(AD804/'Totals and Drop Down Lists'!Z$5)*Inputs!H$39)</f>
        <v>0</v>
      </c>
      <c r="BC804">
        <f>IF(OR($D804="51",$D804="52",$D804="61"),0,(AE804/'Totals and Drop Down Lists'!AA$5)*Inputs!I$39)</f>
        <v>0</v>
      </c>
      <c r="BD804">
        <f>IF(OR($D804="51",$D804="52",$D804="61"),0,(AF804/'Totals and Drop Down Lists'!AB$5)*Inputs!J$39)</f>
        <v>0</v>
      </c>
      <c r="BE804">
        <f>IF(OR($D804="51",$D804="52",$D804="61"),0,(AG804/'Totals and Drop Down Lists'!AC$5)*Inputs!K$39)</f>
        <v>0</v>
      </c>
      <c r="BF804">
        <f>IF(OR($D804="51",$D804="52",$D804="61"),0,(AH804/'Totals and Drop Down Lists'!AD$5)*Inputs!L$39)</f>
        <v>0</v>
      </c>
      <c r="BG804" s="10">
        <f t="shared" si="109"/>
        <v>26393.673442773834</v>
      </c>
    </row>
    <row r="805" spans="1:59" ht="28.8">
      <c r="A805" s="1" t="s">
        <v>7419</v>
      </c>
      <c r="B805" s="1" t="s">
        <v>1492</v>
      </c>
      <c r="C805" s="1" t="s">
        <v>1296</v>
      </c>
      <c r="D805" s="1" t="s">
        <v>25</v>
      </c>
      <c r="E805" s="1" t="s">
        <v>1745</v>
      </c>
      <c r="F805" s="2">
        <v>21399</v>
      </c>
      <c r="G805" s="2">
        <v>214</v>
      </c>
      <c r="H805" s="2">
        <v>0</v>
      </c>
      <c r="I805" s="2">
        <v>3708</v>
      </c>
      <c r="J805" s="2">
        <v>9141</v>
      </c>
      <c r="K805" s="2">
        <v>1980</v>
      </c>
      <c r="L805" s="2">
        <v>27</v>
      </c>
      <c r="M805" s="2">
        <v>0</v>
      </c>
      <c r="N805" s="2">
        <v>0</v>
      </c>
      <c r="O805" s="2">
        <v>47</v>
      </c>
      <c r="P805" s="2">
        <v>0</v>
      </c>
      <c r="Q805" s="2">
        <v>0</v>
      </c>
      <c r="R805" s="2">
        <v>391</v>
      </c>
      <c r="S805" s="2">
        <v>1065900</v>
      </c>
      <c r="T805" s="2">
        <v>63680800</v>
      </c>
      <c r="U805" s="2">
        <v>225</v>
      </c>
      <c r="V805" s="2">
        <v>260</v>
      </c>
      <c r="W805" s="2">
        <v>0</v>
      </c>
      <c r="X805" s="2">
        <v>560</v>
      </c>
      <c r="Y805" s="2">
        <v>55</v>
      </c>
      <c r="Z805" s="2">
        <v>175</v>
      </c>
      <c r="AA805" s="9">
        <f t="shared" si="110"/>
        <v>21399</v>
      </c>
      <c r="AB805" s="9">
        <f t="shared" si="111"/>
        <v>3494</v>
      </c>
      <c r="AC805" s="9">
        <f t="shared" si="112"/>
        <v>465</v>
      </c>
      <c r="AD805" s="9">
        <f t="shared" si="113"/>
        <v>391</v>
      </c>
      <c r="AE805" s="44">
        <f t="shared" si="114"/>
        <v>2.9952457287026378E-5</v>
      </c>
      <c r="AF805" s="9">
        <f t="shared" si="115"/>
        <v>300</v>
      </c>
      <c r="AG805" s="9">
        <f t="shared" si="108"/>
        <v>230</v>
      </c>
      <c r="AH805" s="44">
        <f t="shared" si="116"/>
        <v>1.8537467543234098E-5</v>
      </c>
      <c r="AI805">
        <f>AA805/'Totals and Drop Down Lists'!W$6*Inputs!E$37</f>
        <v>19411.897572599875</v>
      </c>
      <c r="AJ805">
        <f>AB805/'Totals and Drop Down Lists'!X$6*Inputs!F$37</f>
        <v>11496.61281655267</v>
      </c>
      <c r="AK805">
        <f>AC805/'Totals and Drop Down Lists'!Y$6*Inputs!G$37</f>
        <v>3065.4370706368745</v>
      </c>
      <c r="AL805">
        <f>AD805/'Totals and Drop Down Lists'!Z$6*Inputs!H$37</f>
        <v>3134.8429965676105</v>
      </c>
      <c r="AM805">
        <f>AE805/'Totals and Drop Down Lists'!AA$6*Inputs!I$37</f>
        <v>3728.7619492997105</v>
      </c>
      <c r="AN805">
        <f>AF805/'Totals and Drop Down Lists'!AB$6*Inputs!J$37</f>
        <v>5987.0079421034234</v>
      </c>
      <c r="AO805">
        <f>AG805/'Totals and Drop Down Lists'!AC$6*Inputs!K$37</f>
        <v>4283.4225211910725</v>
      </c>
      <c r="AP805">
        <f>AH805/'Totals and Drop Down Lists'!AD$6*Inputs!L$37</f>
        <v>4362.4205509618987</v>
      </c>
      <c r="AQ805">
        <f>IF(OR($D805="51",$D805="52",$D805="61"),(AA805/'Totals and Drop Down Lists'!W$4)*Inputs!E$38,0)</f>
        <v>0</v>
      </c>
      <c r="AR805">
        <f>IF(OR($D805="51",$D805="52",$D805="61"),(AB805/'Totals and Drop Down Lists'!X$4)*Inputs!F$38,0)</f>
        <v>0</v>
      </c>
      <c r="AS805">
        <f>IF(OR($D805="51",$D805="52",$D805="61"),(AC805/'Totals and Drop Down Lists'!Y$4)*Inputs!G$38,0)</f>
        <v>0</v>
      </c>
      <c r="AT805">
        <f>IF(OR($D805="51",$D805="52",$D805="61"),(AD805/'Totals and Drop Down Lists'!Z$4)*Inputs!H$38,0)</f>
        <v>0</v>
      </c>
      <c r="AU805">
        <f>IF(OR($D805="51",$D805="52",$D805="61"),(AE805/'Totals and Drop Down Lists'!AA$4)*Inputs!I$38,0)</f>
        <v>0</v>
      </c>
      <c r="AV805">
        <f>IF(OR($D805="51",$D805="52",$D805="61"),(AF805/'Totals and Drop Down Lists'!AB$4)*Inputs!J$38,0)</f>
        <v>0</v>
      </c>
      <c r="AW805">
        <f>IF(OR($D805="51",$D805="52",$D805="61"),(AG805/'Totals and Drop Down Lists'!AC$4)*Inputs!K$38,0)</f>
        <v>0</v>
      </c>
      <c r="AX805">
        <f>IF(OR($D805="51",$D805="52",$D805="61"),(AH805/'Totals and Drop Down Lists'!AD$4)*Inputs!L$38,0)</f>
        <v>0</v>
      </c>
      <c r="AY805">
        <f>IF(OR($D805="51",$D805="52",$D805="61"),0,(AA805/'Totals and Drop Down Lists'!W$5)*Inputs!E$39)</f>
        <v>0</v>
      </c>
      <c r="AZ805">
        <f>IF(OR($D805="51",$D805="52",$D805="61"),0,(AB805/'Totals and Drop Down Lists'!X$5)*Inputs!F$39)</f>
        <v>0</v>
      </c>
      <c r="BA805">
        <f>IF(OR($D805="51",$D805="52",$D805="61"),0,(AC805/'Totals and Drop Down Lists'!Y$5)*Inputs!G$39)</f>
        <v>0</v>
      </c>
      <c r="BB805">
        <f>IF(OR($D805="51",$D805="52",$D805="61"),0,(AD805/'Totals and Drop Down Lists'!Z$5)*Inputs!H$39)</f>
        <v>0</v>
      </c>
      <c r="BC805">
        <f>IF(OR($D805="51",$D805="52",$D805="61"),0,(AE805/'Totals and Drop Down Lists'!AA$5)*Inputs!I$39)</f>
        <v>0</v>
      </c>
      <c r="BD805">
        <f>IF(OR($D805="51",$D805="52",$D805="61"),0,(AF805/'Totals and Drop Down Lists'!AB$5)*Inputs!J$39)</f>
        <v>0</v>
      </c>
      <c r="BE805">
        <f>IF(OR($D805="51",$D805="52",$D805="61"),0,(AG805/'Totals and Drop Down Lists'!AC$5)*Inputs!K$39)</f>
        <v>0</v>
      </c>
      <c r="BF805">
        <f>IF(OR($D805="51",$D805="52",$D805="61"),0,(AH805/'Totals and Drop Down Lists'!AD$5)*Inputs!L$39)</f>
        <v>0</v>
      </c>
      <c r="BG805" s="10">
        <f t="shared" si="109"/>
        <v>55470.403419913135</v>
      </c>
    </row>
    <row r="806" spans="1:59" ht="28.8">
      <c r="A806" s="1" t="s">
        <v>7419</v>
      </c>
      <c r="B806" s="1" t="s">
        <v>1492</v>
      </c>
      <c r="C806" s="1" t="s">
        <v>1746</v>
      </c>
      <c r="D806" s="1" t="s">
        <v>25</v>
      </c>
      <c r="E806" s="1" t="s">
        <v>1747</v>
      </c>
      <c r="F806" s="2">
        <v>26918</v>
      </c>
      <c r="G806" s="2">
        <v>495</v>
      </c>
      <c r="H806" s="2">
        <v>0</v>
      </c>
      <c r="I806" s="2">
        <v>5407</v>
      </c>
      <c r="J806" s="2">
        <v>10341</v>
      </c>
      <c r="K806" s="2">
        <v>3413</v>
      </c>
      <c r="L806" s="2">
        <v>32</v>
      </c>
      <c r="M806" s="2">
        <v>57</v>
      </c>
      <c r="N806" s="2">
        <v>0</v>
      </c>
      <c r="O806" s="2">
        <v>182</v>
      </c>
      <c r="P806" s="2">
        <v>0</v>
      </c>
      <c r="Q806" s="2">
        <v>0</v>
      </c>
      <c r="R806" s="2">
        <v>2392</v>
      </c>
      <c r="S806" s="2">
        <v>2058100</v>
      </c>
      <c r="T806" s="2">
        <v>91750200</v>
      </c>
      <c r="U806" s="2">
        <v>139</v>
      </c>
      <c r="V806" s="2">
        <v>225</v>
      </c>
      <c r="W806" s="2">
        <v>0</v>
      </c>
      <c r="X806" s="2">
        <v>710</v>
      </c>
      <c r="Y806" s="2">
        <v>115</v>
      </c>
      <c r="Z806" s="2">
        <v>319</v>
      </c>
      <c r="AA806" s="9">
        <f t="shared" si="110"/>
        <v>26918</v>
      </c>
      <c r="AB806" s="9">
        <f t="shared" si="111"/>
        <v>4912</v>
      </c>
      <c r="AC806" s="9">
        <f t="shared" si="112"/>
        <v>2663</v>
      </c>
      <c r="AD806" s="9">
        <f t="shared" si="113"/>
        <v>2392</v>
      </c>
      <c r="AE806" s="44">
        <f t="shared" si="114"/>
        <v>7.866939755304703E-5</v>
      </c>
      <c r="AF806" s="9">
        <f t="shared" si="115"/>
        <v>485</v>
      </c>
      <c r="AG806" s="9">
        <f t="shared" si="108"/>
        <v>434</v>
      </c>
      <c r="AH806" s="44">
        <f t="shared" si="116"/>
        <v>5.3298448368132332E-5</v>
      </c>
      <c r="AI806">
        <f>AA806/'Totals and Drop Down Lists'!W$6*Inputs!E$37</f>
        <v>24418.405479659959</v>
      </c>
      <c r="AJ806">
        <f>AB806/'Totals and Drop Down Lists'!X$6*Inputs!F$37</f>
        <v>16162.381841701979</v>
      </c>
      <c r="AK806">
        <f>AC806/'Totals and Drop Down Lists'!Y$6*Inputs!G$37</f>
        <v>17555.395524959131</v>
      </c>
      <c r="AL806">
        <f>AD806/'Totals and Drop Down Lists'!Z$6*Inputs!H$37</f>
        <v>19177.863037825384</v>
      </c>
      <c r="AM806">
        <f>AE806/'Totals and Drop Down Lists'!AA$6*Inputs!I$37</f>
        <v>9793.5021944657165</v>
      </c>
      <c r="AN806">
        <f>AF806/'Totals and Drop Down Lists'!AB$6*Inputs!J$37</f>
        <v>9678.9961730672003</v>
      </c>
      <c r="AO806">
        <f>AG806/'Totals and Drop Down Lists'!AC$6*Inputs!K$37</f>
        <v>8082.6320617257625</v>
      </c>
      <c r="AP806">
        <f>AH806/'Totals and Drop Down Lists'!AD$6*Inputs!L$37</f>
        <v>12542.719006965166</v>
      </c>
      <c r="AQ806">
        <f>IF(OR($D806="51",$D806="52",$D806="61"),(AA806/'Totals and Drop Down Lists'!W$4)*Inputs!E$38,0)</f>
        <v>0</v>
      </c>
      <c r="AR806">
        <f>IF(OR($D806="51",$D806="52",$D806="61"),(AB806/'Totals and Drop Down Lists'!X$4)*Inputs!F$38,0)</f>
        <v>0</v>
      </c>
      <c r="AS806">
        <f>IF(OR($D806="51",$D806="52",$D806="61"),(AC806/'Totals and Drop Down Lists'!Y$4)*Inputs!G$38,0)</f>
        <v>0</v>
      </c>
      <c r="AT806">
        <f>IF(OR($D806="51",$D806="52",$D806="61"),(AD806/'Totals and Drop Down Lists'!Z$4)*Inputs!H$38,0)</f>
        <v>0</v>
      </c>
      <c r="AU806">
        <f>IF(OR($D806="51",$D806="52",$D806="61"),(AE806/'Totals and Drop Down Lists'!AA$4)*Inputs!I$38,0)</f>
        <v>0</v>
      </c>
      <c r="AV806">
        <f>IF(OR($D806="51",$D806="52",$D806="61"),(AF806/'Totals and Drop Down Lists'!AB$4)*Inputs!J$38,0)</f>
        <v>0</v>
      </c>
      <c r="AW806">
        <f>IF(OR($D806="51",$D806="52",$D806="61"),(AG806/'Totals and Drop Down Lists'!AC$4)*Inputs!K$38,0)</f>
        <v>0</v>
      </c>
      <c r="AX806">
        <f>IF(OR($D806="51",$D806="52",$D806="61"),(AH806/'Totals and Drop Down Lists'!AD$4)*Inputs!L$38,0)</f>
        <v>0</v>
      </c>
      <c r="AY806">
        <f>IF(OR($D806="51",$D806="52",$D806="61"),0,(AA806/'Totals and Drop Down Lists'!W$5)*Inputs!E$39)</f>
        <v>0</v>
      </c>
      <c r="AZ806">
        <f>IF(OR($D806="51",$D806="52",$D806="61"),0,(AB806/'Totals and Drop Down Lists'!X$5)*Inputs!F$39)</f>
        <v>0</v>
      </c>
      <c r="BA806">
        <f>IF(OR($D806="51",$D806="52",$D806="61"),0,(AC806/'Totals and Drop Down Lists'!Y$5)*Inputs!G$39)</f>
        <v>0</v>
      </c>
      <c r="BB806">
        <f>IF(OR($D806="51",$D806="52",$D806="61"),0,(AD806/'Totals and Drop Down Lists'!Z$5)*Inputs!H$39)</f>
        <v>0</v>
      </c>
      <c r="BC806">
        <f>IF(OR($D806="51",$D806="52",$D806="61"),0,(AE806/'Totals and Drop Down Lists'!AA$5)*Inputs!I$39)</f>
        <v>0</v>
      </c>
      <c r="BD806">
        <f>IF(OR($D806="51",$D806="52",$D806="61"),0,(AF806/'Totals and Drop Down Lists'!AB$5)*Inputs!J$39)</f>
        <v>0</v>
      </c>
      <c r="BE806">
        <f>IF(OR($D806="51",$D806="52",$D806="61"),0,(AG806/'Totals and Drop Down Lists'!AC$5)*Inputs!K$39)</f>
        <v>0</v>
      </c>
      <c r="BF806">
        <f>IF(OR($D806="51",$D806="52",$D806="61"),0,(AH806/'Totals and Drop Down Lists'!AD$5)*Inputs!L$39)</f>
        <v>0</v>
      </c>
      <c r="BG806" s="10">
        <f t="shared" si="109"/>
        <v>117411.89532037031</v>
      </c>
    </row>
    <row r="807" spans="1:59" ht="28.8">
      <c r="A807" s="1" t="s">
        <v>7419</v>
      </c>
      <c r="B807" s="1" t="s">
        <v>1492</v>
      </c>
      <c r="C807" s="1" t="s">
        <v>104</v>
      </c>
      <c r="D807" s="1" t="s">
        <v>25</v>
      </c>
      <c r="E807" s="1" t="s">
        <v>1748</v>
      </c>
      <c r="F807" s="2">
        <v>68481</v>
      </c>
      <c r="G807" s="2">
        <v>598</v>
      </c>
      <c r="H807" s="2">
        <v>3</v>
      </c>
      <c r="I807" s="2">
        <v>11157</v>
      </c>
      <c r="J807" s="2">
        <v>26191</v>
      </c>
      <c r="K807" s="2">
        <v>7178</v>
      </c>
      <c r="L807" s="2">
        <v>296</v>
      </c>
      <c r="M807" s="2">
        <v>52</v>
      </c>
      <c r="N807" s="2">
        <v>27</v>
      </c>
      <c r="O807" s="2">
        <v>283</v>
      </c>
      <c r="P807" s="2">
        <v>58</v>
      </c>
      <c r="Q807" s="2">
        <v>91</v>
      </c>
      <c r="R807" s="2">
        <v>2387</v>
      </c>
      <c r="S807" s="2">
        <v>4287800</v>
      </c>
      <c r="T807" s="2">
        <v>230729300</v>
      </c>
      <c r="U807" s="2">
        <v>610</v>
      </c>
      <c r="V807" s="2">
        <v>485</v>
      </c>
      <c r="W807" s="2">
        <v>104</v>
      </c>
      <c r="X807" s="2">
        <v>1834</v>
      </c>
      <c r="Y807" s="2">
        <v>274</v>
      </c>
      <c r="Z807" s="2">
        <v>1128</v>
      </c>
      <c r="AA807" s="9">
        <f t="shared" si="110"/>
        <v>68481</v>
      </c>
      <c r="AB807" s="9">
        <f t="shared" si="111"/>
        <v>10556</v>
      </c>
      <c r="AC807" s="9">
        <f t="shared" si="112"/>
        <v>3194</v>
      </c>
      <c r="AD807" s="9">
        <f t="shared" si="113"/>
        <v>2387</v>
      </c>
      <c r="AE807" s="44">
        <f t="shared" si="114"/>
        <v>1.3738857320922423E-4</v>
      </c>
      <c r="AF807" s="9">
        <f t="shared" si="115"/>
        <v>1245</v>
      </c>
      <c r="AG807" s="9">
        <f t="shared" si="108"/>
        <v>1402</v>
      </c>
      <c r="AH807" s="44">
        <f t="shared" si="116"/>
        <v>1.4297182911406867E-4</v>
      </c>
      <c r="AI807">
        <f>AA807/'Totals and Drop Down Lists'!W$6*Inputs!E$37</f>
        <v>62121.882222029642</v>
      </c>
      <c r="AJ807">
        <f>AB807/'Totals and Drop Down Lists'!X$6*Inputs!F$37</f>
        <v>34733.327101182025</v>
      </c>
      <c r="AK807">
        <f>AC807/'Totals and Drop Down Lists'!Y$6*Inputs!G$37</f>
        <v>21055.926889492854</v>
      </c>
      <c r="AL807">
        <f>AD807/'Totals and Drop Down Lists'!Z$6*Inputs!H$37</f>
        <v>19137.775531475414</v>
      </c>
      <c r="AM807">
        <f>AE807/'Totals and Drop Down Lists'!AA$6*Inputs!I$37</f>
        <v>17103.414225484135</v>
      </c>
      <c r="AN807">
        <f>AF807/'Totals and Drop Down Lists'!AB$6*Inputs!J$37</f>
        <v>24846.082959729203</v>
      </c>
      <c r="AO807">
        <f>AG807/'Totals and Drop Down Lists'!AC$6*Inputs!K$37</f>
        <v>26110.253803086449</v>
      </c>
      <c r="AP807">
        <f>AH807/'Totals and Drop Down Lists'!AD$6*Inputs!L$37</f>
        <v>33645.547542089611</v>
      </c>
      <c r="AQ807">
        <f>IF(OR($D807="51",$D807="52",$D807="61"),(AA807/'Totals and Drop Down Lists'!W$4)*Inputs!E$38,0)</f>
        <v>0</v>
      </c>
      <c r="AR807">
        <f>IF(OR($D807="51",$D807="52",$D807="61"),(AB807/'Totals and Drop Down Lists'!X$4)*Inputs!F$38,0)</f>
        <v>0</v>
      </c>
      <c r="AS807">
        <f>IF(OR($D807="51",$D807="52",$D807="61"),(AC807/'Totals and Drop Down Lists'!Y$4)*Inputs!G$38,0)</f>
        <v>0</v>
      </c>
      <c r="AT807">
        <f>IF(OR($D807="51",$D807="52",$D807="61"),(AD807/'Totals and Drop Down Lists'!Z$4)*Inputs!H$38,0)</f>
        <v>0</v>
      </c>
      <c r="AU807">
        <f>IF(OR($D807="51",$D807="52",$D807="61"),(AE807/'Totals and Drop Down Lists'!AA$4)*Inputs!I$38,0)</f>
        <v>0</v>
      </c>
      <c r="AV807">
        <f>IF(OR($D807="51",$D807="52",$D807="61"),(AF807/'Totals and Drop Down Lists'!AB$4)*Inputs!J$38,0)</f>
        <v>0</v>
      </c>
      <c r="AW807">
        <f>IF(OR($D807="51",$D807="52",$D807="61"),(AG807/'Totals and Drop Down Lists'!AC$4)*Inputs!K$38,0)</f>
        <v>0</v>
      </c>
      <c r="AX807">
        <f>IF(OR($D807="51",$D807="52",$D807="61"),(AH807/'Totals and Drop Down Lists'!AD$4)*Inputs!L$38,0)</f>
        <v>0</v>
      </c>
      <c r="AY807">
        <f>IF(OR($D807="51",$D807="52",$D807="61"),0,(AA807/'Totals and Drop Down Lists'!W$5)*Inputs!E$39)</f>
        <v>0</v>
      </c>
      <c r="AZ807">
        <f>IF(OR($D807="51",$D807="52",$D807="61"),0,(AB807/'Totals and Drop Down Lists'!X$5)*Inputs!F$39)</f>
        <v>0</v>
      </c>
      <c r="BA807">
        <f>IF(OR($D807="51",$D807="52",$D807="61"),0,(AC807/'Totals and Drop Down Lists'!Y$5)*Inputs!G$39)</f>
        <v>0</v>
      </c>
      <c r="BB807">
        <f>IF(OR($D807="51",$D807="52",$D807="61"),0,(AD807/'Totals and Drop Down Lists'!Z$5)*Inputs!H$39)</f>
        <v>0</v>
      </c>
      <c r="BC807">
        <f>IF(OR($D807="51",$D807="52",$D807="61"),0,(AE807/'Totals and Drop Down Lists'!AA$5)*Inputs!I$39)</f>
        <v>0</v>
      </c>
      <c r="BD807">
        <f>IF(OR($D807="51",$D807="52",$D807="61"),0,(AF807/'Totals and Drop Down Lists'!AB$5)*Inputs!J$39)</f>
        <v>0</v>
      </c>
      <c r="BE807">
        <f>IF(OR($D807="51",$D807="52",$D807="61"),0,(AG807/'Totals and Drop Down Lists'!AC$5)*Inputs!K$39)</f>
        <v>0</v>
      </c>
      <c r="BF807">
        <f>IF(OR($D807="51",$D807="52",$D807="61"),0,(AH807/'Totals and Drop Down Lists'!AD$5)*Inputs!L$39)</f>
        <v>0</v>
      </c>
      <c r="BG807" s="10">
        <f t="shared" si="109"/>
        <v>238754.21027456934</v>
      </c>
    </row>
    <row r="808" spans="1:59" ht="28.8">
      <c r="A808" s="1" t="s">
        <v>7419</v>
      </c>
      <c r="B808" s="1" t="s">
        <v>1492</v>
      </c>
      <c r="C808" s="1" t="s">
        <v>1391</v>
      </c>
      <c r="D808" s="1" t="s">
        <v>25</v>
      </c>
      <c r="E808" s="1" t="s">
        <v>1749</v>
      </c>
      <c r="F808" s="2">
        <v>84397</v>
      </c>
      <c r="G808" s="2">
        <v>568</v>
      </c>
      <c r="H808" s="2">
        <v>0</v>
      </c>
      <c r="I808" s="2">
        <v>11494</v>
      </c>
      <c r="J808" s="2">
        <v>29520</v>
      </c>
      <c r="K808" s="2">
        <v>7354</v>
      </c>
      <c r="L808" s="2">
        <v>212</v>
      </c>
      <c r="M808" s="2">
        <v>0</v>
      </c>
      <c r="N808" s="2">
        <v>59</v>
      </c>
      <c r="O808" s="2">
        <v>141</v>
      </c>
      <c r="P808" s="2">
        <v>0</v>
      </c>
      <c r="Q808" s="2">
        <v>66</v>
      </c>
      <c r="R808" s="2">
        <v>1008</v>
      </c>
      <c r="S808" s="2">
        <v>5899500</v>
      </c>
      <c r="T808" s="2">
        <v>255879500</v>
      </c>
      <c r="U808" s="2">
        <v>455</v>
      </c>
      <c r="V808" s="2">
        <v>718</v>
      </c>
      <c r="W808" s="2">
        <v>20</v>
      </c>
      <c r="X808" s="2">
        <v>2442</v>
      </c>
      <c r="Y808" s="2">
        <v>309</v>
      </c>
      <c r="Z808" s="2">
        <v>1562</v>
      </c>
      <c r="AA808" s="9">
        <f t="shared" si="110"/>
        <v>84397</v>
      </c>
      <c r="AB808" s="9">
        <f t="shared" si="111"/>
        <v>10926</v>
      </c>
      <c r="AC808" s="9">
        <f t="shared" si="112"/>
        <v>1486</v>
      </c>
      <c r="AD808" s="9">
        <f t="shared" si="113"/>
        <v>1008</v>
      </c>
      <c r="AE808" s="44">
        <f t="shared" si="114"/>
        <v>1.279459914131094E-4</v>
      </c>
      <c r="AF808" s="9">
        <f t="shared" si="115"/>
        <v>1704</v>
      </c>
      <c r="AG808" s="9">
        <f t="shared" si="108"/>
        <v>1871</v>
      </c>
      <c r="AH808" s="44">
        <f t="shared" si="116"/>
        <v>1.7343316361616862E-4</v>
      </c>
      <c r="AI808">
        <f>AA808/'Totals and Drop Down Lists'!W$6*Inputs!E$37</f>
        <v>76559.928942226834</v>
      </c>
      <c r="AJ808">
        <f>AB808/'Totals and Drop Down Lists'!X$6*Inputs!F$37</f>
        <v>35950.770358802081</v>
      </c>
      <c r="AK808">
        <f>AC808/'Totals and Drop Down Lists'!Y$6*Inputs!G$37</f>
        <v>9796.2139504653678</v>
      </c>
      <c r="AL808">
        <f>AD808/'Totals and Drop Down Lists'!Z$6*Inputs!H$37</f>
        <v>8081.641280153839</v>
      </c>
      <c r="AM808">
        <f>AE808/'Totals and Drop Down Lists'!AA$6*Inputs!I$37</f>
        <v>15927.913351979723</v>
      </c>
      <c r="AN808">
        <f>AF808/'Totals and Drop Down Lists'!AB$6*Inputs!J$37</f>
        <v>34006.205111147443</v>
      </c>
      <c r="AO808">
        <f>AG808/'Totals and Drop Down Lists'!AC$6*Inputs!K$37</f>
        <v>34844.71103108042</v>
      </c>
      <c r="AP808">
        <f>AH808/'Totals and Drop Down Lists'!AD$6*Inputs!L$37</f>
        <v>40814.010620002678</v>
      </c>
      <c r="AQ808">
        <f>IF(OR($D808="51",$D808="52",$D808="61"),(AA808/'Totals and Drop Down Lists'!W$4)*Inputs!E$38,0)</f>
        <v>0</v>
      </c>
      <c r="AR808">
        <f>IF(OR($D808="51",$D808="52",$D808="61"),(AB808/'Totals and Drop Down Lists'!X$4)*Inputs!F$38,0)</f>
        <v>0</v>
      </c>
      <c r="AS808">
        <f>IF(OR($D808="51",$D808="52",$D808="61"),(AC808/'Totals and Drop Down Lists'!Y$4)*Inputs!G$38,0)</f>
        <v>0</v>
      </c>
      <c r="AT808">
        <f>IF(OR($D808="51",$D808="52",$D808="61"),(AD808/'Totals and Drop Down Lists'!Z$4)*Inputs!H$38,0)</f>
        <v>0</v>
      </c>
      <c r="AU808">
        <f>IF(OR($D808="51",$D808="52",$D808="61"),(AE808/'Totals and Drop Down Lists'!AA$4)*Inputs!I$38,0)</f>
        <v>0</v>
      </c>
      <c r="AV808">
        <f>IF(OR($D808="51",$D808="52",$D808="61"),(AF808/'Totals and Drop Down Lists'!AB$4)*Inputs!J$38,0)</f>
        <v>0</v>
      </c>
      <c r="AW808">
        <f>IF(OR($D808="51",$D808="52",$D808="61"),(AG808/'Totals and Drop Down Lists'!AC$4)*Inputs!K$38,0)</f>
        <v>0</v>
      </c>
      <c r="AX808">
        <f>IF(OR($D808="51",$D808="52",$D808="61"),(AH808/'Totals and Drop Down Lists'!AD$4)*Inputs!L$38,0)</f>
        <v>0</v>
      </c>
      <c r="AY808">
        <f>IF(OR($D808="51",$D808="52",$D808="61"),0,(AA808/'Totals and Drop Down Lists'!W$5)*Inputs!E$39)</f>
        <v>0</v>
      </c>
      <c r="AZ808">
        <f>IF(OR($D808="51",$D808="52",$D808="61"),0,(AB808/'Totals and Drop Down Lists'!X$5)*Inputs!F$39)</f>
        <v>0</v>
      </c>
      <c r="BA808">
        <f>IF(OR($D808="51",$D808="52",$D808="61"),0,(AC808/'Totals and Drop Down Lists'!Y$5)*Inputs!G$39)</f>
        <v>0</v>
      </c>
      <c r="BB808">
        <f>IF(OR($D808="51",$D808="52",$D808="61"),0,(AD808/'Totals and Drop Down Lists'!Z$5)*Inputs!H$39)</f>
        <v>0</v>
      </c>
      <c r="BC808">
        <f>IF(OR($D808="51",$D808="52",$D808="61"),0,(AE808/'Totals and Drop Down Lists'!AA$5)*Inputs!I$39)</f>
        <v>0</v>
      </c>
      <c r="BD808">
        <f>IF(OR($D808="51",$D808="52",$D808="61"),0,(AF808/'Totals and Drop Down Lists'!AB$5)*Inputs!J$39)</f>
        <v>0</v>
      </c>
      <c r="BE808">
        <f>IF(OR($D808="51",$D808="52",$D808="61"),0,(AG808/'Totals and Drop Down Lists'!AC$5)*Inputs!K$39)</f>
        <v>0</v>
      </c>
      <c r="BF808">
        <f>IF(OR($D808="51",$D808="52",$D808="61"),0,(AH808/'Totals and Drop Down Lists'!AD$5)*Inputs!L$39)</f>
        <v>0</v>
      </c>
      <c r="BG808" s="10">
        <f t="shared" si="109"/>
        <v>255981.39464585838</v>
      </c>
    </row>
    <row r="809" spans="1:59" ht="28.8">
      <c r="A809" s="1" t="s">
        <v>7419</v>
      </c>
      <c r="B809" s="1" t="s">
        <v>1492</v>
      </c>
      <c r="C809" s="1" t="s">
        <v>1750</v>
      </c>
      <c r="D809" s="1" t="s">
        <v>25</v>
      </c>
      <c r="E809" s="1" t="s">
        <v>1751</v>
      </c>
      <c r="F809" s="2">
        <v>36008</v>
      </c>
      <c r="G809" s="2">
        <v>240</v>
      </c>
      <c r="H809" s="2">
        <v>23</v>
      </c>
      <c r="I809" s="2">
        <v>8111</v>
      </c>
      <c r="J809" s="2">
        <v>13460</v>
      </c>
      <c r="K809" s="2">
        <v>4666</v>
      </c>
      <c r="L809" s="2">
        <v>58</v>
      </c>
      <c r="M809" s="2">
        <v>87</v>
      </c>
      <c r="N809" s="2">
        <v>55</v>
      </c>
      <c r="O809" s="2">
        <v>290</v>
      </c>
      <c r="P809" s="2">
        <v>0</v>
      </c>
      <c r="Q809" s="2">
        <v>0</v>
      </c>
      <c r="R809" s="2">
        <v>2127</v>
      </c>
      <c r="S809" s="2">
        <v>2810800</v>
      </c>
      <c r="T809" s="2">
        <v>159645300</v>
      </c>
      <c r="U809" s="2">
        <v>283</v>
      </c>
      <c r="V809" s="2">
        <v>285</v>
      </c>
      <c r="W809" s="2">
        <v>175</v>
      </c>
      <c r="X809" s="2">
        <v>990</v>
      </c>
      <c r="Y809" s="2">
        <v>100</v>
      </c>
      <c r="Z809" s="2">
        <v>600</v>
      </c>
      <c r="AA809" s="9">
        <f t="shared" si="110"/>
        <v>36008</v>
      </c>
      <c r="AB809" s="9">
        <f t="shared" si="111"/>
        <v>7848</v>
      </c>
      <c r="AC809" s="9">
        <f t="shared" si="112"/>
        <v>2617</v>
      </c>
      <c r="AD809" s="9">
        <f t="shared" si="113"/>
        <v>2127</v>
      </c>
      <c r="AE809" s="44">
        <f t="shared" si="114"/>
        <v>1.1296403455174734E-4</v>
      </c>
      <c r="AF809" s="9">
        <f t="shared" si="115"/>
        <v>530</v>
      </c>
      <c r="AG809" s="9">
        <f t="shared" si="108"/>
        <v>700</v>
      </c>
      <c r="AH809" s="44">
        <f t="shared" si="116"/>
        <v>9.0291901865161415E-5</v>
      </c>
      <c r="AI809">
        <f>AA809/'Totals and Drop Down Lists'!W$6*Inputs!E$37</f>
        <v>32664.311780652195</v>
      </c>
      <c r="AJ809">
        <f>AB809/'Totals and Drop Down Lists'!X$6*Inputs!F$37</f>
        <v>25822.958610276288</v>
      </c>
      <c r="AK809">
        <f>AC809/'Totals and Drop Down Lists'!Y$6*Inputs!G$37</f>
        <v>17252.147986788605</v>
      </c>
      <c r="AL809">
        <f>AD809/'Totals and Drop Down Lists'!Z$6*Inputs!H$37</f>
        <v>17053.225201277</v>
      </c>
      <c r="AM809">
        <f>AE809/'Totals and Drop Down Lists'!AA$6*Inputs!I$37</f>
        <v>14062.81927521115</v>
      </c>
      <c r="AN809">
        <f>AF809/'Totals and Drop Down Lists'!AB$6*Inputs!J$37</f>
        <v>10577.047364382714</v>
      </c>
      <c r="AO809">
        <f>AG809/'Totals and Drop Down Lists'!AC$6*Inputs!K$37</f>
        <v>13036.503325364132</v>
      </c>
      <c r="AP809">
        <f>AH809/'Totals and Drop Down Lists'!AD$6*Inputs!L$37</f>
        <v>21248.385053857026</v>
      </c>
      <c r="AQ809">
        <f>IF(OR($D809="51",$D809="52",$D809="61"),(AA809/'Totals and Drop Down Lists'!W$4)*Inputs!E$38,0)</f>
        <v>0</v>
      </c>
      <c r="AR809">
        <f>IF(OR($D809="51",$D809="52",$D809="61"),(AB809/'Totals and Drop Down Lists'!X$4)*Inputs!F$38,0)</f>
        <v>0</v>
      </c>
      <c r="AS809">
        <f>IF(OR($D809="51",$D809="52",$D809="61"),(AC809/'Totals and Drop Down Lists'!Y$4)*Inputs!G$38,0)</f>
        <v>0</v>
      </c>
      <c r="AT809">
        <f>IF(OR($D809="51",$D809="52",$D809="61"),(AD809/'Totals and Drop Down Lists'!Z$4)*Inputs!H$38,0)</f>
        <v>0</v>
      </c>
      <c r="AU809">
        <f>IF(OR($D809="51",$D809="52",$D809="61"),(AE809/'Totals and Drop Down Lists'!AA$4)*Inputs!I$38,0)</f>
        <v>0</v>
      </c>
      <c r="AV809">
        <f>IF(OR($D809="51",$D809="52",$D809="61"),(AF809/'Totals and Drop Down Lists'!AB$4)*Inputs!J$38,0)</f>
        <v>0</v>
      </c>
      <c r="AW809">
        <f>IF(OR($D809="51",$D809="52",$D809="61"),(AG809/'Totals and Drop Down Lists'!AC$4)*Inputs!K$38,0)</f>
        <v>0</v>
      </c>
      <c r="AX809">
        <f>IF(OR($D809="51",$D809="52",$D809="61"),(AH809/'Totals and Drop Down Lists'!AD$4)*Inputs!L$38,0)</f>
        <v>0</v>
      </c>
      <c r="AY809">
        <f>IF(OR($D809="51",$D809="52",$D809="61"),0,(AA809/'Totals and Drop Down Lists'!W$5)*Inputs!E$39)</f>
        <v>0</v>
      </c>
      <c r="AZ809">
        <f>IF(OR($D809="51",$D809="52",$D809="61"),0,(AB809/'Totals and Drop Down Lists'!X$5)*Inputs!F$39)</f>
        <v>0</v>
      </c>
      <c r="BA809">
        <f>IF(OR($D809="51",$D809="52",$D809="61"),0,(AC809/'Totals and Drop Down Lists'!Y$5)*Inputs!G$39)</f>
        <v>0</v>
      </c>
      <c r="BB809">
        <f>IF(OR($D809="51",$D809="52",$D809="61"),0,(AD809/'Totals and Drop Down Lists'!Z$5)*Inputs!H$39)</f>
        <v>0</v>
      </c>
      <c r="BC809">
        <f>IF(OR($D809="51",$D809="52",$D809="61"),0,(AE809/'Totals and Drop Down Lists'!AA$5)*Inputs!I$39)</f>
        <v>0</v>
      </c>
      <c r="BD809">
        <f>IF(OR($D809="51",$D809="52",$D809="61"),0,(AF809/'Totals and Drop Down Lists'!AB$5)*Inputs!J$39)</f>
        <v>0</v>
      </c>
      <c r="BE809">
        <f>IF(OR($D809="51",$D809="52",$D809="61"),0,(AG809/'Totals and Drop Down Lists'!AC$5)*Inputs!K$39)</f>
        <v>0</v>
      </c>
      <c r="BF809">
        <f>IF(OR($D809="51",$D809="52",$D809="61"),0,(AH809/'Totals and Drop Down Lists'!AD$5)*Inputs!L$39)</f>
        <v>0</v>
      </c>
      <c r="BG809" s="10">
        <f t="shared" si="109"/>
        <v>151717.39859780911</v>
      </c>
    </row>
    <row r="810" spans="1:59" ht="28.8">
      <c r="A810" s="1" t="s">
        <v>7419</v>
      </c>
      <c r="B810" s="1" t="s">
        <v>1492</v>
      </c>
      <c r="C810" s="1" t="s">
        <v>1752</v>
      </c>
      <c r="D810" s="1" t="s">
        <v>25</v>
      </c>
      <c r="E810" s="1" t="s">
        <v>1753</v>
      </c>
      <c r="F810" s="2">
        <v>5706</v>
      </c>
      <c r="G810" s="2">
        <v>41</v>
      </c>
      <c r="H810" s="2">
        <v>3</v>
      </c>
      <c r="I810" s="2">
        <v>1774</v>
      </c>
      <c r="J810" s="2">
        <v>2208</v>
      </c>
      <c r="K810" s="2">
        <v>753</v>
      </c>
      <c r="L810" s="2">
        <v>30</v>
      </c>
      <c r="M810" s="2">
        <v>0</v>
      </c>
      <c r="N810" s="2">
        <v>0</v>
      </c>
      <c r="O810" s="2">
        <v>0</v>
      </c>
      <c r="P810" s="2">
        <v>0</v>
      </c>
      <c r="Q810" s="2">
        <v>7</v>
      </c>
      <c r="R810" s="2">
        <v>491</v>
      </c>
      <c r="S810" s="2">
        <v>349100</v>
      </c>
      <c r="T810" s="2">
        <v>15497300</v>
      </c>
      <c r="U810" s="2">
        <v>4</v>
      </c>
      <c r="V810" s="2">
        <v>59</v>
      </c>
      <c r="W810" s="2">
        <v>0</v>
      </c>
      <c r="X810" s="2">
        <v>229</v>
      </c>
      <c r="Y810" s="2">
        <v>28</v>
      </c>
      <c r="Z810" s="2">
        <v>152</v>
      </c>
      <c r="AA810" s="9">
        <f t="shared" si="110"/>
        <v>5706</v>
      </c>
      <c r="AB810" s="9">
        <f t="shared" si="111"/>
        <v>1730</v>
      </c>
      <c r="AC810" s="9">
        <f t="shared" si="112"/>
        <v>528</v>
      </c>
      <c r="AD810" s="9">
        <f t="shared" si="113"/>
        <v>491</v>
      </c>
      <c r="AE810" s="44">
        <f t="shared" si="114"/>
        <v>1.7934392462209247E-5</v>
      </c>
      <c r="AF810" s="9">
        <f t="shared" si="115"/>
        <v>170</v>
      </c>
      <c r="AG810" s="9">
        <f t="shared" si="108"/>
        <v>180</v>
      </c>
      <c r="AH810" s="44">
        <f t="shared" si="116"/>
        <v>2.2841230609849427E-5</v>
      </c>
      <c r="AI810">
        <f>AA810/'Totals and Drop Down Lists'!W$6*Inputs!E$37</f>
        <v>5176.1431631971072</v>
      </c>
      <c r="AJ810">
        <f>AB810/'Totals and Drop Down Lists'!X$6*Inputs!F$37</f>
        <v>5692.3698261694672</v>
      </c>
      <c r="AK810">
        <f>AC810/'Totals and Drop Down Lists'!Y$6*Inputs!G$37</f>
        <v>3480.7543511747735</v>
      </c>
      <c r="AL810">
        <f>AD810/'Totals and Drop Down Lists'!Z$6*Inputs!H$37</f>
        <v>3936.5931235669996</v>
      </c>
      <c r="AM810">
        <f>AE810/'Totals and Drop Down Lists'!AA$6*Inputs!I$37</f>
        <v>2232.6408666930583</v>
      </c>
      <c r="AN810">
        <f>AF810/'Totals and Drop Down Lists'!AB$6*Inputs!J$37</f>
        <v>3392.637833858606</v>
      </c>
      <c r="AO810">
        <f>AG810/'Totals and Drop Down Lists'!AC$6*Inputs!K$37</f>
        <v>3352.2437122364913</v>
      </c>
      <c r="AP810">
        <f>AH810/'Totals and Drop Down Lists'!AD$6*Inputs!L$37</f>
        <v>5375.22472200014</v>
      </c>
      <c r="AQ810">
        <f>IF(OR($D810="51",$D810="52",$D810="61"),(AA810/'Totals and Drop Down Lists'!W$4)*Inputs!E$38,0)</f>
        <v>0</v>
      </c>
      <c r="AR810">
        <f>IF(OR($D810="51",$D810="52",$D810="61"),(AB810/'Totals and Drop Down Lists'!X$4)*Inputs!F$38,0)</f>
        <v>0</v>
      </c>
      <c r="AS810">
        <f>IF(OR($D810="51",$D810="52",$D810="61"),(AC810/'Totals and Drop Down Lists'!Y$4)*Inputs!G$38,0)</f>
        <v>0</v>
      </c>
      <c r="AT810">
        <f>IF(OR($D810="51",$D810="52",$D810="61"),(AD810/'Totals and Drop Down Lists'!Z$4)*Inputs!H$38,0)</f>
        <v>0</v>
      </c>
      <c r="AU810">
        <f>IF(OR($D810="51",$D810="52",$D810="61"),(AE810/'Totals and Drop Down Lists'!AA$4)*Inputs!I$38,0)</f>
        <v>0</v>
      </c>
      <c r="AV810">
        <f>IF(OR($D810="51",$D810="52",$D810="61"),(AF810/'Totals and Drop Down Lists'!AB$4)*Inputs!J$38,0)</f>
        <v>0</v>
      </c>
      <c r="AW810">
        <f>IF(OR($D810="51",$D810="52",$D810="61"),(AG810/'Totals and Drop Down Lists'!AC$4)*Inputs!K$38,0)</f>
        <v>0</v>
      </c>
      <c r="AX810">
        <f>IF(OR($D810="51",$D810="52",$D810="61"),(AH810/'Totals and Drop Down Lists'!AD$4)*Inputs!L$38,0)</f>
        <v>0</v>
      </c>
      <c r="AY810">
        <f>IF(OR($D810="51",$D810="52",$D810="61"),0,(AA810/'Totals and Drop Down Lists'!W$5)*Inputs!E$39)</f>
        <v>0</v>
      </c>
      <c r="AZ810">
        <f>IF(OR($D810="51",$D810="52",$D810="61"),0,(AB810/'Totals and Drop Down Lists'!X$5)*Inputs!F$39)</f>
        <v>0</v>
      </c>
      <c r="BA810">
        <f>IF(OR($D810="51",$D810="52",$D810="61"),0,(AC810/'Totals and Drop Down Lists'!Y$5)*Inputs!G$39)</f>
        <v>0</v>
      </c>
      <c r="BB810">
        <f>IF(OR($D810="51",$D810="52",$D810="61"),0,(AD810/'Totals and Drop Down Lists'!Z$5)*Inputs!H$39)</f>
        <v>0</v>
      </c>
      <c r="BC810">
        <f>IF(OR($D810="51",$D810="52",$D810="61"),0,(AE810/'Totals and Drop Down Lists'!AA$5)*Inputs!I$39)</f>
        <v>0</v>
      </c>
      <c r="BD810">
        <f>IF(OR($D810="51",$D810="52",$D810="61"),0,(AF810/'Totals and Drop Down Lists'!AB$5)*Inputs!J$39)</f>
        <v>0</v>
      </c>
      <c r="BE810">
        <f>IF(OR($D810="51",$D810="52",$D810="61"),0,(AG810/'Totals and Drop Down Lists'!AC$5)*Inputs!K$39)</f>
        <v>0</v>
      </c>
      <c r="BF810">
        <f>IF(OR($D810="51",$D810="52",$D810="61"),0,(AH810/'Totals and Drop Down Lists'!AD$5)*Inputs!L$39)</f>
        <v>0</v>
      </c>
      <c r="BG810" s="10">
        <f t="shared" si="109"/>
        <v>32638.607598896644</v>
      </c>
    </row>
    <row r="811" spans="1:59" ht="28.8">
      <c r="A811" s="1" t="s">
        <v>7419</v>
      </c>
      <c r="B811" s="1" t="s">
        <v>1492</v>
      </c>
      <c r="C811" s="1" t="s">
        <v>106</v>
      </c>
      <c r="D811" s="1" t="s">
        <v>25</v>
      </c>
      <c r="E811" s="1" t="s">
        <v>1754</v>
      </c>
      <c r="F811" s="2">
        <v>20982</v>
      </c>
      <c r="G811" s="2">
        <v>169</v>
      </c>
      <c r="H811" s="2">
        <v>19</v>
      </c>
      <c r="I811" s="2">
        <v>4852</v>
      </c>
      <c r="J811" s="2">
        <v>7119</v>
      </c>
      <c r="K811" s="2">
        <v>1958</v>
      </c>
      <c r="L811" s="2">
        <v>42</v>
      </c>
      <c r="M811" s="2">
        <v>9</v>
      </c>
      <c r="N811" s="2">
        <v>0</v>
      </c>
      <c r="O811" s="2">
        <v>41</v>
      </c>
      <c r="P811" s="2">
        <v>28</v>
      </c>
      <c r="Q811" s="2">
        <v>49</v>
      </c>
      <c r="R811" s="2">
        <v>1052</v>
      </c>
      <c r="S811" s="2">
        <v>848000</v>
      </c>
      <c r="T811" s="2">
        <v>51753000</v>
      </c>
      <c r="U811" s="2">
        <v>154</v>
      </c>
      <c r="V811" s="2">
        <v>253</v>
      </c>
      <c r="W811" s="2">
        <v>65</v>
      </c>
      <c r="X811" s="2">
        <v>637</v>
      </c>
      <c r="Y811" s="2">
        <v>74</v>
      </c>
      <c r="Z811" s="2">
        <v>287</v>
      </c>
      <c r="AA811" s="9">
        <f t="shared" si="110"/>
        <v>20982</v>
      </c>
      <c r="AB811" s="9">
        <f t="shared" si="111"/>
        <v>4664</v>
      </c>
      <c r="AC811" s="9">
        <f t="shared" si="112"/>
        <v>1221</v>
      </c>
      <c r="AD811" s="9">
        <f t="shared" si="113"/>
        <v>1052</v>
      </c>
      <c r="AE811" s="44">
        <f t="shared" si="114"/>
        <v>3.7609899069138039E-5</v>
      </c>
      <c r="AF811" s="9">
        <f t="shared" si="115"/>
        <v>319</v>
      </c>
      <c r="AG811" s="9">
        <f t="shared" si="108"/>
        <v>361</v>
      </c>
      <c r="AH811" s="44">
        <f t="shared" si="116"/>
        <v>3.6944686253777773E-5</v>
      </c>
      <c r="AI811">
        <f>AA811/'Totals and Drop Down Lists'!W$6*Inputs!E$37</f>
        <v>19033.620022818384</v>
      </c>
      <c r="AJ811">
        <f>AB811/'Totals and Drop Down Lists'!X$6*Inputs!F$37</f>
        <v>15346.365820378265</v>
      </c>
      <c r="AK811">
        <f>AC811/'Totals and Drop Down Lists'!Y$6*Inputs!G$37</f>
        <v>8049.2444370916646</v>
      </c>
      <c r="AL811">
        <f>AD811/'Totals and Drop Down Lists'!Z$6*Inputs!H$37</f>
        <v>8434.4113360335723</v>
      </c>
      <c r="AM811">
        <f>AE811/'Totals and Drop Down Lists'!AA$6*Inputs!I$37</f>
        <v>4682.0319021620789</v>
      </c>
      <c r="AN811">
        <f>AF811/'Totals and Drop Down Lists'!AB$6*Inputs!J$37</f>
        <v>6366.1851117699734</v>
      </c>
      <c r="AO811">
        <f>AG811/'Totals and Drop Down Lists'!AC$6*Inputs!K$37</f>
        <v>6723.1110006520748</v>
      </c>
      <c r="AP811">
        <f>AH811/'Totals and Drop Down Lists'!AD$6*Inputs!L$37</f>
        <v>8694.1896559729248</v>
      </c>
      <c r="AQ811">
        <f>IF(OR($D811="51",$D811="52",$D811="61"),(AA811/'Totals and Drop Down Lists'!W$4)*Inputs!E$38,0)</f>
        <v>0</v>
      </c>
      <c r="AR811">
        <f>IF(OR($D811="51",$D811="52",$D811="61"),(AB811/'Totals and Drop Down Lists'!X$4)*Inputs!F$38,0)</f>
        <v>0</v>
      </c>
      <c r="AS811">
        <f>IF(OR($D811="51",$D811="52",$D811="61"),(AC811/'Totals and Drop Down Lists'!Y$4)*Inputs!G$38,0)</f>
        <v>0</v>
      </c>
      <c r="AT811">
        <f>IF(OR($D811="51",$D811="52",$D811="61"),(AD811/'Totals and Drop Down Lists'!Z$4)*Inputs!H$38,0)</f>
        <v>0</v>
      </c>
      <c r="AU811">
        <f>IF(OR($D811="51",$D811="52",$D811="61"),(AE811/'Totals and Drop Down Lists'!AA$4)*Inputs!I$38,0)</f>
        <v>0</v>
      </c>
      <c r="AV811">
        <f>IF(OR($D811="51",$D811="52",$D811="61"),(AF811/'Totals and Drop Down Lists'!AB$4)*Inputs!J$38,0)</f>
        <v>0</v>
      </c>
      <c r="AW811">
        <f>IF(OR($D811="51",$D811="52",$D811="61"),(AG811/'Totals and Drop Down Lists'!AC$4)*Inputs!K$38,0)</f>
        <v>0</v>
      </c>
      <c r="AX811">
        <f>IF(OR($D811="51",$D811="52",$D811="61"),(AH811/'Totals and Drop Down Lists'!AD$4)*Inputs!L$38,0)</f>
        <v>0</v>
      </c>
      <c r="AY811">
        <f>IF(OR($D811="51",$D811="52",$D811="61"),0,(AA811/'Totals and Drop Down Lists'!W$5)*Inputs!E$39)</f>
        <v>0</v>
      </c>
      <c r="AZ811">
        <f>IF(OR($D811="51",$D811="52",$D811="61"),0,(AB811/'Totals and Drop Down Lists'!X$5)*Inputs!F$39)</f>
        <v>0</v>
      </c>
      <c r="BA811">
        <f>IF(OR($D811="51",$D811="52",$D811="61"),0,(AC811/'Totals and Drop Down Lists'!Y$5)*Inputs!G$39)</f>
        <v>0</v>
      </c>
      <c r="BB811">
        <f>IF(OR($D811="51",$D811="52",$D811="61"),0,(AD811/'Totals and Drop Down Lists'!Z$5)*Inputs!H$39)</f>
        <v>0</v>
      </c>
      <c r="BC811">
        <f>IF(OR($D811="51",$D811="52",$D811="61"),0,(AE811/'Totals and Drop Down Lists'!AA$5)*Inputs!I$39)</f>
        <v>0</v>
      </c>
      <c r="BD811">
        <f>IF(OR($D811="51",$D811="52",$D811="61"),0,(AF811/'Totals and Drop Down Lists'!AB$5)*Inputs!J$39)</f>
        <v>0</v>
      </c>
      <c r="BE811">
        <f>IF(OR($D811="51",$D811="52",$D811="61"),0,(AG811/'Totals and Drop Down Lists'!AC$5)*Inputs!K$39)</f>
        <v>0</v>
      </c>
      <c r="BF811">
        <f>IF(OR($D811="51",$D811="52",$D811="61"),0,(AH811/'Totals and Drop Down Lists'!AD$5)*Inputs!L$39)</f>
        <v>0</v>
      </c>
      <c r="BG811" s="10">
        <f t="shared" si="109"/>
        <v>77329.15928687893</v>
      </c>
    </row>
    <row r="812" spans="1:59" ht="28.8">
      <c r="A812" s="1" t="s">
        <v>7419</v>
      </c>
      <c r="B812" s="1" t="s">
        <v>1492</v>
      </c>
      <c r="C812" s="1" t="s">
        <v>666</v>
      </c>
      <c r="D812" s="1" t="s">
        <v>25</v>
      </c>
      <c r="E812" s="1" t="s">
        <v>1755</v>
      </c>
      <c r="F812" s="2">
        <v>30187</v>
      </c>
      <c r="G812" s="2">
        <v>282</v>
      </c>
      <c r="H812" s="2">
        <v>0</v>
      </c>
      <c r="I812" s="2">
        <v>6345</v>
      </c>
      <c r="J812" s="2">
        <v>10171</v>
      </c>
      <c r="K812" s="2">
        <v>3145</v>
      </c>
      <c r="L812" s="2">
        <v>57</v>
      </c>
      <c r="M812" s="2">
        <v>34</v>
      </c>
      <c r="N812" s="2">
        <v>9</v>
      </c>
      <c r="O812" s="2">
        <v>76</v>
      </c>
      <c r="P812" s="2">
        <v>5</v>
      </c>
      <c r="Q812" s="2">
        <v>0</v>
      </c>
      <c r="R812" s="2">
        <v>688</v>
      </c>
      <c r="S812" s="2">
        <v>1758100</v>
      </c>
      <c r="T812" s="2">
        <v>101929000</v>
      </c>
      <c r="U812" s="2">
        <v>160</v>
      </c>
      <c r="V812" s="2">
        <v>173</v>
      </c>
      <c r="W812" s="2">
        <v>30</v>
      </c>
      <c r="X812" s="2">
        <v>534</v>
      </c>
      <c r="Y812" s="2">
        <v>50</v>
      </c>
      <c r="Z812" s="2">
        <v>324</v>
      </c>
      <c r="AA812" s="9">
        <f t="shared" si="110"/>
        <v>30187</v>
      </c>
      <c r="AB812" s="9">
        <f t="shared" si="111"/>
        <v>6063</v>
      </c>
      <c r="AC812" s="9">
        <f t="shared" si="112"/>
        <v>869</v>
      </c>
      <c r="AD812" s="9">
        <f t="shared" si="113"/>
        <v>688</v>
      </c>
      <c r="AE812" s="44">
        <f t="shared" si="114"/>
        <v>6.7916208228983527E-5</v>
      </c>
      <c r="AF812" s="9">
        <f t="shared" si="115"/>
        <v>331</v>
      </c>
      <c r="AG812" s="9">
        <f t="shared" si="108"/>
        <v>374</v>
      </c>
      <c r="AH812" s="44">
        <f t="shared" si="116"/>
        <v>4.3030826128284399E-5</v>
      </c>
      <c r="AI812">
        <f>AA812/'Totals and Drop Down Lists'!W$6*Inputs!E$37</f>
        <v>27383.847470632856</v>
      </c>
      <c r="AJ812">
        <f>AB812/'Totals and Drop Down Lists'!X$6*Inputs!F$37</f>
        <v>19949.617489055192</v>
      </c>
      <c r="AK812">
        <f>AC812/'Totals and Drop Down Lists'!Y$6*Inputs!G$37</f>
        <v>5728.741536308482</v>
      </c>
      <c r="AL812">
        <f>AD812/'Totals and Drop Down Lists'!Z$6*Inputs!H$37</f>
        <v>5516.0408737557955</v>
      </c>
      <c r="AM812">
        <f>AE812/'Totals and Drop Down Lists'!AA$6*Inputs!I$37</f>
        <v>8454.8446412321427</v>
      </c>
      <c r="AN812">
        <f>AF812/'Totals and Drop Down Lists'!AB$6*Inputs!J$37</f>
        <v>6605.6654294541095</v>
      </c>
      <c r="AO812">
        <f>AG812/'Totals and Drop Down Lists'!AC$6*Inputs!K$37</f>
        <v>6965.2174909802652</v>
      </c>
      <c r="AP812">
        <f>AH812/'Totals and Drop Down Lists'!AD$6*Inputs!L$37</f>
        <v>10126.440399104602</v>
      </c>
      <c r="AQ812">
        <f>IF(OR($D812="51",$D812="52",$D812="61"),(AA812/'Totals and Drop Down Lists'!W$4)*Inputs!E$38,0)</f>
        <v>0</v>
      </c>
      <c r="AR812">
        <f>IF(OR($D812="51",$D812="52",$D812="61"),(AB812/'Totals and Drop Down Lists'!X$4)*Inputs!F$38,0)</f>
        <v>0</v>
      </c>
      <c r="AS812">
        <f>IF(OR($D812="51",$D812="52",$D812="61"),(AC812/'Totals and Drop Down Lists'!Y$4)*Inputs!G$38,0)</f>
        <v>0</v>
      </c>
      <c r="AT812">
        <f>IF(OR($D812="51",$D812="52",$D812="61"),(AD812/'Totals and Drop Down Lists'!Z$4)*Inputs!H$38,0)</f>
        <v>0</v>
      </c>
      <c r="AU812">
        <f>IF(OR($D812="51",$D812="52",$D812="61"),(AE812/'Totals and Drop Down Lists'!AA$4)*Inputs!I$38,0)</f>
        <v>0</v>
      </c>
      <c r="AV812">
        <f>IF(OR($D812="51",$D812="52",$D812="61"),(AF812/'Totals and Drop Down Lists'!AB$4)*Inputs!J$38,0)</f>
        <v>0</v>
      </c>
      <c r="AW812">
        <f>IF(OR($D812="51",$D812="52",$D812="61"),(AG812/'Totals and Drop Down Lists'!AC$4)*Inputs!K$38,0)</f>
        <v>0</v>
      </c>
      <c r="AX812">
        <f>IF(OR($D812="51",$D812="52",$D812="61"),(AH812/'Totals and Drop Down Lists'!AD$4)*Inputs!L$38,0)</f>
        <v>0</v>
      </c>
      <c r="AY812">
        <f>IF(OR($D812="51",$D812="52",$D812="61"),0,(AA812/'Totals and Drop Down Lists'!W$5)*Inputs!E$39)</f>
        <v>0</v>
      </c>
      <c r="AZ812">
        <f>IF(OR($D812="51",$D812="52",$D812="61"),0,(AB812/'Totals and Drop Down Lists'!X$5)*Inputs!F$39)</f>
        <v>0</v>
      </c>
      <c r="BA812">
        <f>IF(OR($D812="51",$D812="52",$D812="61"),0,(AC812/'Totals and Drop Down Lists'!Y$5)*Inputs!G$39)</f>
        <v>0</v>
      </c>
      <c r="BB812">
        <f>IF(OR($D812="51",$D812="52",$D812="61"),0,(AD812/'Totals and Drop Down Lists'!Z$5)*Inputs!H$39)</f>
        <v>0</v>
      </c>
      <c r="BC812">
        <f>IF(OR($D812="51",$D812="52",$D812="61"),0,(AE812/'Totals and Drop Down Lists'!AA$5)*Inputs!I$39)</f>
        <v>0</v>
      </c>
      <c r="BD812">
        <f>IF(OR($D812="51",$D812="52",$D812="61"),0,(AF812/'Totals and Drop Down Lists'!AB$5)*Inputs!J$39)</f>
        <v>0</v>
      </c>
      <c r="BE812">
        <f>IF(OR($D812="51",$D812="52",$D812="61"),0,(AG812/'Totals and Drop Down Lists'!AC$5)*Inputs!K$39)</f>
        <v>0</v>
      </c>
      <c r="BF812">
        <f>IF(OR($D812="51",$D812="52",$D812="61"),0,(AH812/'Totals and Drop Down Lists'!AD$5)*Inputs!L$39)</f>
        <v>0</v>
      </c>
      <c r="BG812" s="10">
        <f t="shared" si="109"/>
        <v>90730.415330523436</v>
      </c>
    </row>
    <row r="813" spans="1:59" ht="28.8">
      <c r="A813" s="1" t="s">
        <v>7419</v>
      </c>
      <c r="B813" s="1" t="s">
        <v>1492</v>
      </c>
      <c r="C813" s="1" t="s">
        <v>1756</v>
      </c>
      <c r="D813" s="1" t="s">
        <v>25</v>
      </c>
      <c r="E813" s="1" t="s">
        <v>1757</v>
      </c>
      <c r="F813" s="2">
        <v>2769</v>
      </c>
      <c r="G813" s="2">
        <v>14</v>
      </c>
      <c r="H813" s="2">
        <v>0</v>
      </c>
      <c r="I813" s="2">
        <v>620</v>
      </c>
      <c r="J813" s="2">
        <v>1129</v>
      </c>
      <c r="K813" s="2">
        <v>229</v>
      </c>
      <c r="L813" s="2">
        <v>4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114</v>
      </c>
      <c r="S813" s="2">
        <v>60300</v>
      </c>
      <c r="T813" s="2">
        <v>6354200</v>
      </c>
      <c r="U813" s="2">
        <v>27</v>
      </c>
      <c r="V813" s="2">
        <v>45</v>
      </c>
      <c r="W813" s="2">
        <v>0</v>
      </c>
      <c r="X813" s="2">
        <v>65</v>
      </c>
      <c r="Y813" s="2">
        <v>15</v>
      </c>
      <c r="Z813" s="2">
        <v>4</v>
      </c>
      <c r="AA813" s="9">
        <f t="shared" si="110"/>
        <v>2769</v>
      </c>
      <c r="AB813" s="9">
        <f t="shared" si="111"/>
        <v>606</v>
      </c>
      <c r="AC813" s="9">
        <f t="shared" si="112"/>
        <v>118</v>
      </c>
      <c r="AD813" s="9">
        <f t="shared" si="113"/>
        <v>114</v>
      </c>
      <c r="AE813" s="44">
        <f t="shared" si="114"/>
        <v>3.2439399686795564E-6</v>
      </c>
      <c r="AF813" s="9">
        <f t="shared" si="115"/>
        <v>20</v>
      </c>
      <c r="AG813" s="9">
        <f t="shared" si="108"/>
        <v>19</v>
      </c>
      <c r="AH813" s="44">
        <f t="shared" si="116"/>
        <v>1.4339903463838333E-6</v>
      </c>
      <c r="AI813">
        <f>AA813/'Totals and Drop Down Lists'!W$6*Inputs!E$37</f>
        <v>2511.8717873979654</v>
      </c>
      <c r="AJ813">
        <f>AB813/'Totals and Drop Down Lists'!X$6*Inputs!F$37</f>
        <v>1993.9746327506921</v>
      </c>
      <c r="AK813">
        <f>AC813/'Totals and Drop Down Lists'!Y$6*Inputs!G$37</f>
        <v>777.89585878527134</v>
      </c>
      <c r="AL813">
        <f>AD813/'Totals and Drop Down Lists'!Z$6*Inputs!H$37</f>
        <v>913.99514477930336</v>
      </c>
      <c r="AM813">
        <f>AE813/'Totals and Drop Down Lists'!AA$6*Inputs!I$37</f>
        <v>403.83597930257429</v>
      </c>
      <c r="AN813">
        <f>AF813/'Totals and Drop Down Lists'!AB$6*Inputs!J$37</f>
        <v>399.13386280689485</v>
      </c>
      <c r="AO813">
        <f>AG813/'Totals and Drop Down Lists'!AC$6*Inputs!K$37</f>
        <v>353.84794740274077</v>
      </c>
      <c r="AP813">
        <f>AH813/'Totals and Drop Down Lists'!AD$6*Inputs!L$37</f>
        <v>337.46081779272129</v>
      </c>
      <c r="AQ813">
        <f>IF(OR($D813="51",$D813="52",$D813="61"),(AA813/'Totals and Drop Down Lists'!W$4)*Inputs!E$38,0)</f>
        <v>0</v>
      </c>
      <c r="AR813">
        <f>IF(OR($D813="51",$D813="52",$D813="61"),(AB813/'Totals and Drop Down Lists'!X$4)*Inputs!F$38,0)</f>
        <v>0</v>
      </c>
      <c r="AS813">
        <f>IF(OR($D813="51",$D813="52",$D813="61"),(AC813/'Totals and Drop Down Lists'!Y$4)*Inputs!G$38,0)</f>
        <v>0</v>
      </c>
      <c r="AT813">
        <f>IF(OR($D813="51",$D813="52",$D813="61"),(AD813/'Totals and Drop Down Lists'!Z$4)*Inputs!H$38,0)</f>
        <v>0</v>
      </c>
      <c r="AU813">
        <f>IF(OR($D813="51",$D813="52",$D813="61"),(AE813/'Totals and Drop Down Lists'!AA$4)*Inputs!I$38,0)</f>
        <v>0</v>
      </c>
      <c r="AV813">
        <f>IF(OR($D813="51",$D813="52",$D813="61"),(AF813/'Totals and Drop Down Lists'!AB$4)*Inputs!J$38,0)</f>
        <v>0</v>
      </c>
      <c r="AW813">
        <f>IF(OR($D813="51",$D813="52",$D813="61"),(AG813/'Totals and Drop Down Lists'!AC$4)*Inputs!K$38,0)</f>
        <v>0</v>
      </c>
      <c r="AX813">
        <f>IF(OR($D813="51",$D813="52",$D813="61"),(AH813/'Totals and Drop Down Lists'!AD$4)*Inputs!L$38,0)</f>
        <v>0</v>
      </c>
      <c r="AY813">
        <f>IF(OR($D813="51",$D813="52",$D813="61"),0,(AA813/'Totals and Drop Down Lists'!W$5)*Inputs!E$39)</f>
        <v>0</v>
      </c>
      <c r="AZ813">
        <f>IF(OR($D813="51",$D813="52",$D813="61"),0,(AB813/'Totals and Drop Down Lists'!X$5)*Inputs!F$39)</f>
        <v>0</v>
      </c>
      <c r="BA813">
        <f>IF(OR($D813="51",$D813="52",$D813="61"),0,(AC813/'Totals and Drop Down Lists'!Y$5)*Inputs!G$39)</f>
        <v>0</v>
      </c>
      <c r="BB813">
        <f>IF(OR($D813="51",$D813="52",$D813="61"),0,(AD813/'Totals and Drop Down Lists'!Z$5)*Inputs!H$39)</f>
        <v>0</v>
      </c>
      <c r="BC813">
        <f>IF(OR($D813="51",$D813="52",$D813="61"),0,(AE813/'Totals and Drop Down Lists'!AA$5)*Inputs!I$39)</f>
        <v>0</v>
      </c>
      <c r="BD813">
        <f>IF(OR($D813="51",$D813="52",$D813="61"),0,(AF813/'Totals and Drop Down Lists'!AB$5)*Inputs!J$39)</f>
        <v>0</v>
      </c>
      <c r="BE813">
        <f>IF(OR($D813="51",$D813="52",$D813="61"),0,(AG813/'Totals and Drop Down Lists'!AC$5)*Inputs!K$39)</f>
        <v>0</v>
      </c>
      <c r="BF813">
        <f>IF(OR($D813="51",$D813="52",$D813="61"),0,(AH813/'Totals and Drop Down Lists'!AD$5)*Inputs!L$39)</f>
        <v>0</v>
      </c>
      <c r="BG813" s="10">
        <f t="shared" si="109"/>
        <v>7692.0160310181645</v>
      </c>
    </row>
    <row r="814" spans="1:59" ht="28.8">
      <c r="A814" s="1" t="s">
        <v>7419</v>
      </c>
      <c r="B814" s="1" t="s">
        <v>1492</v>
      </c>
      <c r="C814" s="1" t="s">
        <v>1758</v>
      </c>
      <c r="D814" s="1" t="s">
        <v>25</v>
      </c>
      <c r="E814" s="1" t="s">
        <v>1759</v>
      </c>
      <c r="F814" s="2">
        <v>7746</v>
      </c>
      <c r="G814" s="2">
        <v>9</v>
      </c>
      <c r="H814" s="2">
        <v>0</v>
      </c>
      <c r="I814" s="2">
        <v>1323</v>
      </c>
      <c r="J814" s="2">
        <v>2096</v>
      </c>
      <c r="K814" s="2">
        <v>701</v>
      </c>
      <c r="L814" s="2">
        <v>7</v>
      </c>
      <c r="M814" s="2">
        <v>0</v>
      </c>
      <c r="N814" s="2">
        <v>0</v>
      </c>
      <c r="O814" s="2">
        <v>8</v>
      </c>
      <c r="P814" s="2">
        <v>0</v>
      </c>
      <c r="Q814" s="2">
        <v>0</v>
      </c>
      <c r="R814" s="2">
        <v>392</v>
      </c>
      <c r="S814" s="2">
        <v>250700</v>
      </c>
      <c r="T814" s="2">
        <v>16110000</v>
      </c>
      <c r="U814" s="2">
        <v>51</v>
      </c>
      <c r="V814" s="2">
        <v>145</v>
      </c>
      <c r="W814" s="2">
        <v>0</v>
      </c>
      <c r="X814" s="2">
        <v>175</v>
      </c>
      <c r="Y814" s="2">
        <v>30</v>
      </c>
      <c r="Z814" s="2">
        <v>30</v>
      </c>
      <c r="AA814" s="9">
        <f t="shared" si="110"/>
        <v>7746</v>
      </c>
      <c r="AB814" s="9">
        <f t="shared" si="111"/>
        <v>1314</v>
      </c>
      <c r="AC814" s="9">
        <f t="shared" si="112"/>
        <v>407</v>
      </c>
      <c r="AD814" s="9">
        <f t="shared" si="113"/>
        <v>392</v>
      </c>
      <c r="AE814" s="44">
        <f t="shared" si="114"/>
        <v>1.6373463030972367E-5</v>
      </c>
      <c r="AF814" s="9">
        <f t="shared" si="115"/>
        <v>30</v>
      </c>
      <c r="AG814" s="9">
        <f t="shared" si="108"/>
        <v>60</v>
      </c>
      <c r="AH814" s="44">
        <f t="shared" si="116"/>
        <v>7.4667064286893612E-6</v>
      </c>
      <c r="AI814">
        <f>AA814/'Totals and Drop Down Lists'!W$6*Inputs!E$37</f>
        <v>7026.7095937828244</v>
      </c>
      <c r="AJ814">
        <f>AB814/'Totals and Drop Down Lists'!X$6*Inputs!F$37</f>
        <v>4323.56875814259</v>
      </c>
      <c r="AK814">
        <f>AC814/'Totals and Drop Down Lists'!Y$6*Inputs!G$37</f>
        <v>2683.0814790305549</v>
      </c>
      <c r="AL814">
        <f>AD814/'Totals and Drop Down Lists'!Z$6*Inputs!H$37</f>
        <v>3142.8604978376043</v>
      </c>
      <c r="AM814">
        <f>AE814/'Totals and Drop Down Lists'!AA$6*Inputs!I$37</f>
        <v>2038.3217758430687</v>
      </c>
      <c r="AN814">
        <f>AF814/'Totals and Drop Down Lists'!AB$6*Inputs!J$37</f>
        <v>598.70079421034234</v>
      </c>
      <c r="AO814">
        <f>AG814/'Totals and Drop Down Lists'!AC$6*Inputs!K$37</f>
        <v>1117.4145707454973</v>
      </c>
      <c r="AP814">
        <f>AH814/'Totals and Drop Down Lists'!AD$6*Inputs!L$37</f>
        <v>1757.139344764621</v>
      </c>
      <c r="AQ814">
        <f>IF(OR($D814="51",$D814="52",$D814="61"),(AA814/'Totals and Drop Down Lists'!W$4)*Inputs!E$38,0)</f>
        <v>0</v>
      </c>
      <c r="AR814">
        <f>IF(OR($D814="51",$D814="52",$D814="61"),(AB814/'Totals and Drop Down Lists'!X$4)*Inputs!F$38,0)</f>
        <v>0</v>
      </c>
      <c r="AS814">
        <f>IF(OR($D814="51",$D814="52",$D814="61"),(AC814/'Totals and Drop Down Lists'!Y$4)*Inputs!G$38,0)</f>
        <v>0</v>
      </c>
      <c r="AT814">
        <f>IF(OR($D814="51",$D814="52",$D814="61"),(AD814/'Totals and Drop Down Lists'!Z$4)*Inputs!H$38,0)</f>
        <v>0</v>
      </c>
      <c r="AU814">
        <f>IF(OR($D814="51",$D814="52",$D814="61"),(AE814/'Totals and Drop Down Lists'!AA$4)*Inputs!I$38,0)</f>
        <v>0</v>
      </c>
      <c r="AV814">
        <f>IF(OR($D814="51",$D814="52",$D814="61"),(AF814/'Totals and Drop Down Lists'!AB$4)*Inputs!J$38,0)</f>
        <v>0</v>
      </c>
      <c r="AW814">
        <f>IF(OR($D814="51",$D814="52",$D814="61"),(AG814/'Totals and Drop Down Lists'!AC$4)*Inputs!K$38,0)</f>
        <v>0</v>
      </c>
      <c r="AX814">
        <f>IF(OR($D814="51",$D814="52",$D814="61"),(AH814/'Totals and Drop Down Lists'!AD$4)*Inputs!L$38,0)</f>
        <v>0</v>
      </c>
      <c r="AY814">
        <f>IF(OR($D814="51",$D814="52",$D814="61"),0,(AA814/'Totals and Drop Down Lists'!W$5)*Inputs!E$39)</f>
        <v>0</v>
      </c>
      <c r="AZ814">
        <f>IF(OR($D814="51",$D814="52",$D814="61"),0,(AB814/'Totals and Drop Down Lists'!X$5)*Inputs!F$39)</f>
        <v>0</v>
      </c>
      <c r="BA814">
        <f>IF(OR($D814="51",$D814="52",$D814="61"),0,(AC814/'Totals and Drop Down Lists'!Y$5)*Inputs!G$39)</f>
        <v>0</v>
      </c>
      <c r="BB814">
        <f>IF(OR($D814="51",$D814="52",$D814="61"),0,(AD814/'Totals and Drop Down Lists'!Z$5)*Inputs!H$39)</f>
        <v>0</v>
      </c>
      <c r="BC814">
        <f>IF(OR($D814="51",$D814="52",$D814="61"),0,(AE814/'Totals and Drop Down Lists'!AA$5)*Inputs!I$39)</f>
        <v>0</v>
      </c>
      <c r="BD814">
        <f>IF(OR($D814="51",$D814="52",$D814="61"),0,(AF814/'Totals and Drop Down Lists'!AB$5)*Inputs!J$39)</f>
        <v>0</v>
      </c>
      <c r="BE814">
        <f>IF(OR($D814="51",$D814="52",$D814="61"),0,(AG814/'Totals and Drop Down Lists'!AC$5)*Inputs!K$39)</f>
        <v>0</v>
      </c>
      <c r="BF814">
        <f>IF(OR($D814="51",$D814="52",$D814="61"),0,(AH814/'Totals and Drop Down Lists'!AD$5)*Inputs!L$39)</f>
        <v>0</v>
      </c>
      <c r="BG814" s="10">
        <f t="shared" si="109"/>
        <v>22687.796814357109</v>
      </c>
    </row>
    <row r="815" spans="1:59" ht="28.8">
      <c r="A815" s="1" t="s">
        <v>7419</v>
      </c>
      <c r="B815" s="1" t="s">
        <v>1492</v>
      </c>
      <c r="C815" s="1" t="s">
        <v>1193</v>
      </c>
      <c r="D815" s="1" t="s">
        <v>25</v>
      </c>
      <c r="E815" s="1" t="s">
        <v>1760</v>
      </c>
      <c r="F815" s="2">
        <v>27400</v>
      </c>
      <c r="G815" s="2">
        <v>190</v>
      </c>
      <c r="H815" s="2">
        <v>3</v>
      </c>
      <c r="I815" s="2">
        <v>5400</v>
      </c>
      <c r="J815" s="2">
        <v>11788</v>
      </c>
      <c r="K815" s="2">
        <v>3031</v>
      </c>
      <c r="L815" s="2">
        <v>76</v>
      </c>
      <c r="M815" s="2">
        <v>0</v>
      </c>
      <c r="N815" s="2">
        <v>0</v>
      </c>
      <c r="O815" s="2">
        <v>202</v>
      </c>
      <c r="P815" s="2">
        <v>0</v>
      </c>
      <c r="Q815" s="2">
        <v>0</v>
      </c>
      <c r="R815" s="2">
        <v>531</v>
      </c>
      <c r="S815" s="2">
        <v>1989400</v>
      </c>
      <c r="T815" s="2">
        <v>86491400</v>
      </c>
      <c r="U815" s="2">
        <v>926</v>
      </c>
      <c r="V815" s="2">
        <v>174</v>
      </c>
      <c r="W815" s="2">
        <v>19</v>
      </c>
      <c r="X815" s="2">
        <v>730</v>
      </c>
      <c r="Y815" s="2">
        <v>0</v>
      </c>
      <c r="Z815" s="2">
        <v>475</v>
      </c>
      <c r="AA815" s="9">
        <f t="shared" si="110"/>
        <v>27400</v>
      </c>
      <c r="AB815" s="9">
        <f t="shared" si="111"/>
        <v>5207</v>
      </c>
      <c r="AC815" s="9">
        <f t="shared" si="112"/>
        <v>809</v>
      </c>
      <c r="AD815" s="9">
        <f t="shared" si="113"/>
        <v>531</v>
      </c>
      <c r="AE815" s="44">
        <f t="shared" si="114"/>
        <v>5.4428646103018764E-5</v>
      </c>
      <c r="AF815" s="9">
        <f t="shared" si="115"/>
        <v>537</v>
      </c>
      <c r="AG815" s="9">
        <f t="shared" si="108"/>
        <v>475</v>
      </c>
      <c r="AH815" s="44">
        <f t="shared" si="116"/>
        <v>4.5445460146495766E-5</v>
      </c>
      <c r="AI815">
        <f>AA815/'Totals and Drop Down Lists'!W$6*Inputs!E$37</f>
        <v>24855.64715590619</v>
      </c>
      <c r="AJ815">
        <f>AB815/'Totals and Drop Down Lists'!X$6*Inputs!F$37</f>
        <v>17133.04606061527</v>
      </c>
      <c r="AK815">
        <f>AC815/'Totals and Drop Down Lists'!Y$6*Inputs!G$37</f>
        <v>5333.2012691295295</v>
      </c>
      <c r="AL815">
        <f>AD815/'Totals and Drop Down Lists'!Z$6*Inputs!H$37</f>
        <v>4257.293174366755</v>
      </c>
      <c r="AM815">
        <f>AE815/'Totals and Drop Down Lists'!AA$6*Inputs!I$37</f>
        <v>6775.7867942521971</v>
      </c>
      <c r="AN815">
        <f>AF815/'Totals and Drop Down Lists'!AB$6*Inputs!J$37</f>
        <v>10716.744216365127</v>
      </c>
      <c r="AO815">
        <f>AG815/'Totals and Drop Down Lists'!AC$6*Inputs!K$37</f>
        <v>8846.1986850685189</v>
      </c>
      <c r="AP815">
        <f>AH815/'Totals and Drop Down Lists'!AD$6*Inputs!L$37</f>
        <v>10694.676002998705</v>
      </c>
      <c r="AQ815">
        <f>IF(OR($D815="51",$D815="52",$D815="61"),(AA815/'Totals and Drop Down Lists'!W$4)*Inputs!E$38,0)</f>
        <v>0</v>
      </c>
      <c r="AR815">
        <f>IF(OR($D815="51",$D815="52",$D815="61"),(AB815/'Totals and Drop Down Lists'!X$4)*Inputs!F$38,0)</f>
        <v>0</v>
      </c>
      <c r="AS815">
        <f>IF(OR($D815="51",$D815="52",$D815="61"),(AC815/'Totals and Drop Down Lists'!Y$4)*Inputs!G$38,0)</f>
        <v>0</v>
      </c>
      <c r="AT815">
        <f>IF(OR($D815="51",$D815="52",$D815="61"),(AD815/'Totals and Drop Down Lists'!Z$4)*Inputs!H$38,0)</f>
        <v>0</v>
      </c>
      <c r="AU815">
        <f>IF(OR($D815="51",$D815="52",$D815="61"),(AE815/'Totals and Drop Down Lists'!AA$4)*Inputs!I$38,0)</f>
        <v>0</v>
      </c>
      <c r="AV815">
        <f>IF(OR($D815="51",$D815="52",$D815="61"),(AF815/'Totals and Drop Down Lists'!AB$4)*Inputs!J$38,0)</f>
        <v>0</v>
      </c>
      <c r="AW815">
        <f>IF(OR($D815="51",$D815="52",$D815="61"),(AG815/'Totals and Drop Down Lists'!AC$4)*Inputs!K$38,0)</f>
        <v>0</v>
      </c>
      <c r="AX815">
        <f>IF(OR($D815="51",$D815="52",$D815="61"),(AH815/'Totals and Drop Down Lists'!AD$4)*Inputs!L$38,0)</f>
        <v>0</v>
      </c>
      <c r="AY815">
        <f>IF(OR($D815="51",$D815="52",$D815="61"),0,(AA815/'Totals and Drop Down Lists'!W$5)*Inputs!E$39)</f>
        <v>0</v>
      </c>
      <c r="AZ815">
        <f>IF(OR($D815="51",$D815="52",$D815="61"),0,(AB815/'Totals and Drop Down Lists'!X$5)*Inputs!F$39)</f>
        <v>0</v>
      </c>
      <c r="BA815">
        <f>IF(OR($D815="51",$D815="52",$D815="61"),0,(AC815/'Totals and Drop Down Lists'!Y$5)*Inputs!G$39)</f>
        <v>0</v>
      </c>
      <c r="BB815">
        <f>IF(OR($D815="51",$D815="52",$D815="61"),0,(AD815/'Totals and Drop Down Lists'!Z$5)*Inputs!H$39)</f>
        <v>0</v>
      </c>
      <c r="BC815">
        <f>IF(OR($D815="51",$D815="52",$D815="61"),0,(AE815/'Totals and Drop Down Lists'!AA$5)*Inputs!I$39)</f>
        <v>0</v>
      </c>
      <c r="BD815">
        <f>IF(OR($D815="51",$D815="52",$D815="61"),0,(AF815/'Totals and Drop Down Lists'!AB$5)*Inputs!J$39)</f>
        <v>0</v>
      </c>
      <c r="BE815">
        <f>IF(OR($D815="51",$D815="52",$D815="61"),0,(AG815/'Totals and Drop Down Lists'!AC$5)*Inputs!K$39)</f>
        <v>0</v>
      </c>
      <c r="BF815">
        <f>IF(OR($D815="51",$D815="52",$D815="61"),0,(AH815/'Totals and Drop Down Lists'!AD$5)*Inputs!L$39)</f>
        <v>0</v>
      </c>
      <c r="BG815" s="10">
        <f t="shared" si="109"/>
        <v>88612.593358702303</v>
      </c>
    </row>
    <row r="816" spans="1:59" ht="28.8">
      <c r="A816" s="1" t="s">
        <v>7419</v>
      </c>
      <c r="B816" s="1" t="s">
        <v>1492</v>
      </c>
      <c r="C816" s="1" t="s">
        <v>1761</v>
      </c>
      <c r="D816" s="1" t="s">
        <v>58</v>
      </c>
      <c r="E816" s="1" t="s">
        <v>1762</v>
      </c>
      <c r="F816" s="2">
        <v>69339</v>
      </c>
      <c r="G816" s="2">
        <v>562</v>
      </c>
      <c r="H816" s="2">
        <v>55</v>
      </c>
      <c r="I816" s="2">
        <v>12213</v>
      </c>
      <c r="J816" s="2">
        <v>22912</v>
      </c>
      <c r="K816" s="2">
        <v>5612</v>
      </c>
      <c r="L816" s="2">
        <v>415</v>
      </c>
      <c r="M816" s="2">
        <v>62</v>
      </c>
      <c r="N816" s="2">
        <v>32</v>
      </c>
      <c r="O816" s="2">
        <v>391</v>
      </c>
      <c r="P816" s="2">
        <v>42</v>
      </c>
      <c r="Q816" s="2">
        <v>0</v>
      </c>
      <c r="R816" s="2">
        <v>749</v>
      </c>
      <c r="S816" s="2">
        <v>3703800</v>
      </c>
      <c r="T816" s="2">
        <v>184515700</v>
      </c>
      <c r="U816" s="2">
        <v>1036</v>
      </c>
      <c r="V816" s="2">
        <v>195</v>
      </c>
      <c r="W816" s="2">
        <v>135</v>
      </c>
      <c r="X816" s="2">
        <v>929</v>
      </c>
      <c r="Y816" s="2">
        <v>55</v>
      </c>
      <c r="Z816" s="2">
        <v>654</v>
      </c>
      <c r="AA816" s="9">
        <f t="shared" si="110"/>
        <v>69339</v>
      </c>
      <c r="AB816" s="9">
        <f t="shared" si="111"/>
        <v>11596</v>
      </c>
      <c r="AC816" s="9">
        <f t="shared" si="112"/>
        <v>1691</v>
      </c>
      <c r="AD816" s="9">
        <f t="shared" si="113"/>
        <v>749</v>
      </c>
      <c r="AE816" s="44">
        <f t="shared" si="114"/>
        <v>9.5999309666519898E-5</v>
      </c>
      <c r="AF816" s="9">
        <f t="shared" si="115"/>
        <v>599</v>
      </c>
      <c r="AG816" s="9">
        <f t="shared" si="108"/>
        <v>709</v>
      </c>
      <c r="AH816" s="44">
        <f t="shared" si="116"/>
        <v>6.4617772537337292E-5</v>
      </c>
      <c r="AI816">
        <f>AA816/'Totals and Drop Down Lists'!W$6*Inputs!E$37</f>
        <v>62900.20869136422</v>
      </c>
      <c r="AJ816">
        <f>AB816/'Totals and Drop Down Lists'!X$6*Inputs!F$37</f>
        <v>38155.329771249213</v>
      </c>
      <c r="AK816">
        <f>AC816/'Totals and Drop Down Lists'!Y$6*Inputs!G$37</f>
        <v>11147.643196660118</v>
      </c>
      <c r="AL816">
        <f>AD816/'Totals and Drop Down Lists'!Z$6*Inputs!H$37</f>
        <v>6005.1084512254229</v>
      </c>
      <c r="AM816">
        <f>AE816/'Totals and Drop Down Lists'!AA$6*Inputs!I$37</f>
        <v>11950.891695240163</v>
      </c>
      <c r="AN816">
        <f>AF816/'Totals and Drop Down Lists'!AB$6*Inputs!J$37</f>
        <v>11954.059191066501</v>
      </c>
      <c r="AO816">
        <f>AG816/'Totals and Drop Down Lists'!AC$6*Inputs!K$37</f>
        <v>13204.115510975957</v>
      </c>
      <c r="AP816">
        <f>AH816/'Totals and Drop Down Lists'!AD$6*Inputs!L$37</f>
        <v>15206.494534208759</v>
      </c>
      <c r="AQ816">
        <f>IF(OR($D816="51",$D816="52",$D816="61"),(AA816/'Totals and Drop Down Lists'!W$4)*Inputs!E$38,0)</f>
        <v>0</v>
      </c>
      <c r="AR816">
        <f>IF(OR($D816="51",$D816="52",$D816="61"),(AB816/'Totals and Drop Down Lists'!X$4)*Inputs!F$38,0)</f>
        <v>0</v>
      </c>
      <c r="AS816">
        <f>IF(OR($D816="51",$D816="52",$D816="61"),(AC816/'Totals and Drop Down Lists'!Y$4)*Inputs!G$38,0)</f>
        <v>0</v>
      </c>
      <c r="AT816">
        <f>IF(OR($D816="51",$D816="52",$D816="61"),(AD816/'Totals and Drop Down Lists'!Z$4)*Inputs!H$38,0)</f>
        <v>0</v>
      </c>
      <c r="AU816">
        <f>IF(OR($D816="51",$D816="52",$D816="61"),(AE816/'Totals and Drop Down Lists'!AA$4)*Inputs!I$38,0)</f>
        <v>0</v>
      </c>
      <c r="AV816">
        <f>IF(OR($D816="51",$D816="52",$D816="61"),(AF816/'Totals and Drop Down Lists'!AB$4)*Inputs!J$38,0)</f>
        <v>0</v>
      </c>
      <c r="AW816">
        <f>IF(OR($D816="51",$D816="52",$D816="61"),(AG816/'Totals and Drop Down Lists'!AC$4)*Inputs!K$38,0)</f>
        <v>0</v>
      </c>
      <c r="AX816">
        <f>IF(OR($D816="51",$D816="52",$D816="61"),(AH816/'Totals and Drop Down Lists'!AD$4)*Inputs!L$38,0)</f>
        <v>0</v>
      </c>
      <c r="AY816">
        <f>IF(OR($D816="51",$D816="52",$D816="61"),0,(AA816/'Totals and Drop Down Lists'!W$5)*Inputs!E$39)</f>
        <v>0</v>
      </c>
      <c r="AZ816">
        <f>IF(OR($D816="51",$D816="52",$D816="61"),0,(AB816/'Totals and Drop Down Lists'!X$5)*Inputs!F$39)</f>
        <v>0</v>
      </c>
      <c r="BA816">
        <f>IF(OR($D816="51",$D816="52",$D816="61"),0,(AC816/'Totals and Drop Down Lists'!Y$5)*Inputs!G$39)</f>
        <v>0</v>
      </c>
      <c r="BB816">
        <f>IF(OR($D816="51",$D816="52",$D816="61"),0,(AD816/'Totals and Drop Down Lists'!Z$5)*Inputs!H$39)</f>
        <v>0</v>
      </c>
      <c r="BC816">
        <f>IF(OR($D816="51",$D816="52",$D816="61"),0,(AE816/'Totals and Drop Down Lists'!AA$5)*Inputs!I$39)</f>
        <v>0</v>
      </c>
      <c r="BD816">
        <f>IF(OR($D816="51",$D816="52",$D816="61"),0,(AF816/'Totals and Drop Down Lists'!AB$5)*Inputs!J$39)</f>
        <v>0</v>
      </c>
      <c r="BE816">
        <f>IF(OR($D816="51",$D816="52",$D816="61"),0,(AG816/'Totals and Drop Down Lists'!AC$5)*Inputs!K$39)</f>
        <v>0</v>
      </c>
      <c r="BF816">
        <f>IF(OR($D816="51",$D816="52",$D816="61"),0,(AH816/'Totals and Drop Down Lists'!AD$5)*Inputs!L$39)</f>
        <v>0</v>
      </c>
      <c r="BG816" s="10">
        <f t="shared" si="109"/>
        <v>170523.85104199036</v>
      </c>
    </row>
    <row r="817" spans="1:59" ht="28.8">
      <c r="A817" s="1" t="s">
        <v>7419</v>
      </c>
      <c r="B817" s="1" t="s">
        <v>1492</v>
      </c>
      <c r="C817" s="1" t="s">
        <v>108</v>
      </c>
      <c r="D817" s="1" t="s">
        <v>25</v>
      </c>
      <c r="E817" s="1" t="s">
        <v>1763</v>
      </c>
      <c r="F817" s="2">
        <v>9110</v>
      </c>
      <c r="G817" s="2">
        <v>67</v>
      </c>
      <c r="H817" s="2">
        <v>0</v>
      </c>
      <c r="I817" s="2">
        <v>1957</v>
      </c>
      <c r="J817" s="2">
        <v>2705</v>
      </c>
      <c r="K817" s="2">
        <v>660</v>
      </c>
      <c r="L817" s="2">
        <v>20</v>
      </c>
      <c r="M817" s="2">
        <v>6</v>
      </c>
      <c r="N817" s="2">
        <v>2</v>
      </c>
      <c r="O817" s="2">
        <v>28</v>
      </c>
      <c r="P817" s="2">
        <v>9</v>
      </c>
      <c r="Q817" s="2">
        <v>0</v>
      </c>
      <c r="R817" s="2">
        <v>414</v>
      </c>
      <c r="S817" s="2">
        <v>169700</v>
      </c>
      <c r="T817" s="2">
        <v>15393700</v>
      </c>
      <c r="U817" s="2">
        <v>12</v>
      </c>
      <c r="V817" s="2">
        <v>63</v>
      </c>
      <c r="W817" s="2">
        <v>50</v>
      </c>
      <c r="X817" s="2">
        <v>182</v>
      </c>
      <c r="Y817" s="2">
        <v>34</v>
      </c>
      <c r="Z817" s="2">
        <v>77</v>
      </c>
      <c r="AA817" s="9">
        <f t="shared" si="110"/>
        <v>9110</v>
      </c>
      <c r="AB817" s="9">
        <f t="shared" si="111"/>
        <v>1890</v>
      </c>
      <c r="AC817" s="9">
        <f t="shared" si="112"/>
        <v>479</v>
      </c>
      <c r="AD817" s="9">
        <f t="shared" si="113"/>
        <v>414</v>
      </c>
      <c r="AE817" s="44">
        <f t="shared" si="114"/>
        <v>1.1246474103951863E-5</v>
      </c>
      <c r="AF817" s="9">
        <f t="shared" si="115"/>
        <v>69</v>
      </c>
      <c r="AG817" s="9">
        <f t="shared" si="108"/>
        <v>111</v>
      </c>
      <c r="AH817" s="44">
        <f t="shared" si="116"/>
        <v>1.0077451836486388E-5</v>
      </c>
      <c r="AI817">
        <f>AA817/'Totals and Drop Down Lists'!W$6*Inputs!E$37</f>
        <v>8264.0491091352342</v>
      </c>
      <c r="AJ817">
        <f>AB817/'Totals and Drop Down Lists'!X$6*Inputs!F$37</f>
        <v>6218.8317754105738</v>
      </c>
      <c r="AK817">
        <f>AC817/'Totals and Drop Down Lists'!Y$6*Inputs!G$37</f>
        <v>3157.7297996452967</v>
      </c>
      <c r="AL817">
        <f>AD817/'Totals and Drop Down Lists'!Z$6*Inputs!H$37</f>
        <v>3319.24552577747</v>
      </c>
      <c r="AM817">
        <f>AE817/'Totals and Drop Down Lists'!AA$6*Inputs!I$37</f>
        <v>1400.0662550235634</v>
      </c>
      <c r="AN817">
        <f>AF817/'Totals and Drop Down Lists'!AB$6*Inputs!J$37</f>
        <v>1377.0118266837871</v>
      </c>
      <c r="AO817">
        <f>AG817/'Totals and Drop Down Lists'!AC$6*Inputs!K$37</f>
        <v>2067.2169558791697</v>
      </c>
      <c r="AP817">
        <f>AH817/'Totals and Drop Down Lists'!AD$6*Inputs!L$37</f>
        <v>2371.5258241335378</v>
      </c>
      <c r="AQ817">
        <f>IF(OR($D817="51",$D817="52",$D817="61"),(AA817/'Totals and Drop Down Lists'!W$4)*Inputs!E$38,0)</f>
        <v>0</v>
      </c>
      <c r="AR817">
        <f>IF(OR($D817="51",$D817="52",$D817="61"),(AB817/'Totals and Drop Down Lists'!X$4)*Inputs!F$38,0)</f>
        <v>0</v>
      </c>
      <c r="AS817">
        <f>IF(OR($D817="51",$D817="52",$D817="61"),(AC817/'Totals and Drop Down Lists'!Y$4)*Inputs!G$38,0)</f>
        <v>0</v>
      </c>
      <c r="AT817">
        <f>IF(OR($D817="51",$D817="52",$D817="61"),(AD817/'Totals and Drop Down Lists'!Z$4)*Inputs!H$38,0)</f>
        <v>0</v>
      </c>
      <c r="AU817">
        <f>IF(OR($D817="51",$D817="52",$D817="61"),(AE817/'Totals and Drop Down Lists'!AA$4)*Inputs!I$38,0)</f>
        <v>0</v>
      </c>
      <c r="AV817">
        <f>IF(OR($D817="51",$D817="52",$D817="61"),(AF817/'Totals and Drop Down Lists'!AB$4)*Inputs!J$38,0)</f>
        <v>0</v>
      </c>
      <c r="AW817">
        <f>IF(OR($D817="51",$D817="52",$D817="61"),(AG817/'Totals and Drop Down Lists'!AC$4)*Inputs!K$38,0)</f>
        <v>0</v>
      </c>
      <c r="AX817">
        <f>IF(OR($D817="51",$D817="52",$D817="61"),(AH817/'Totals and Drop Down Lists'!AD$4)*Inputs!L$38,0)</f>
        <v>0</v>
      </c>
      <c r="AY817">
        <f>IF(OR($D817="51",$D817="52",$D817="61"),0,(AA817/'Totals and Drop Down Lists'!W$5)*Inputs!E$39)</f>
        <v>0</v>
      </c>
      <c r="AZ817">
        <f>IF(OR($D817="51",$D817="52",$D817="61"),0,(AB817/'Totals and Drop Down Lists'!X$5)*Inputs!F$39)</f>
        <v>0</v>
      </c>
      <c r="BA817">
        <f>IF(OR($D817="51",$D817="52",$D817="61"),0,(AC817/'Totals and Drop Down Lists'!Y$5)*Inputs!G$39)</f>
        <v>0</v>
      </c>
      <c r="BB817">
        <f>IF(OR($D817="51",$D817="52",$D817="61"),0,(AD817/'Totals and Drop Down Lists'!Z$5)*Inputs!H$39)</f>
        <v>0</v>
      </c>
      <c r="BC817">
        <f>IF(OR($D817="51",$D817="52",$D817="61"),0,(AE817/'Totals and Drop Down Lists'!AA$5)*Inputs!I$39)</f>
        <v>0</v>
      </c>
      <c r="BD817">
        <f>IF(OR($D817="51",$D817="52",$D817="61"),0,(AF817/'Totals and Drop Down Lists'!AB$5)*Inputs!J$39)</f>
        <v>0</v>
      </c>
      <c r="BE817">
        <f>IF(OR($D817="51",$D817="52",$D817="61"),0,(AG817/'Totals and Drop Down Lists'!AC$5)*Inputs!K$39)</f>
        <v>0</v>
      </c>
      <c r="BF817">
        <f>IF(OR($D817="51",$D817="52",$D817="61"),0,(AH817/'Totals and Drop Down Lists'!AD$5)*Inputs!L$39)</f>
        <v>0</v>
      </c>
      <c r="BG817" s="10">
        <f t="shared" si="109"/>
        <v>28175.677071688631</v>
      </c>
    </row>
    <row r="818" spans="1:59" ht="28.8">
      <c r="A818" s="1" t="s">
        <v>7419</v>
      </c>
      <c r="B818" s="1" t="s">
        <v>1492</v>
      </c>
      <c r="C818" s="1" t="s">
        <v>1764</v>
      </c>
      <c r="D818" s="1" t="s">
        <v>25</v>
      </c>
      <c r="E818" s="1" t="s">
        <v>1765</v>
      </c>
      <c r="F818" s="2">
        <v>10265</v>
      </c>
      <c r="G818" s="2">
        <v>37</v>
      </c>
      <c r="H818" s="2">
        <v>0</v>
      </c>
      <c r="I818" s="2">
        <v>2746</v>
      </c>
      <c r="J818" s="2">
        <v>4083</v>
      </c>
      <c r="K818" s="2">
        <v>1138</v>
      </c>
      <c r="L818" s="2">
        <v>26</v>
      </c>
      <c r="M818" s="2">
        <v>0</v>
      </c>
      <c r="N818" s="2">
        <v>0</v>
      </c>
      <c r="O818" s="2">
        <v>17</v>
      </c>
      <c r="P818" s="2">
        <v>0</v>
      </c>
      <c r="Q818" s="2">
        <v>22</v>
      </c>
      <c r="R818" s="2">
        <v>769</v>
      </c>
      <c r="S818" s="2">
        <v>576800</v>
      </c>
      <c r="T818" s="2">
        <v>27584900</v>
      </c>
      <c r="U818" s="2">
        <v>16</v>
      </c>
      <c r="V818" s="2">
        <v>105</v>
      </c>
      <c r="W818" s="2">
        <v>4</v>
      </c>
      <c r="X818" s="2">
        <v>375</v>
      </c>
      <c r="Y818" s="2">
        <v>14</v>
      </c>
      <c r="Z818" s="2">
        <v>250</v>
      </c>
      <c r="AA818" s="9">
        <f t="shared" si="110"/>
        <v>10265</v>
      </c>
      <c r="AB818" s="9">
        <f t="shared" si="111"/>
        <v>2709</v>
      </c>
      <c r="AC818" s="9">
        <f t="shared" si="112"/>
        <v>834</v>
      </c>
      <c r="AD818" s="9">
        <f t="shared" si="113"/>
        <v>769</v>
      </c>
      <c r="AE818" s="44">
        <f t="shared" si="114"/>
        <v>2.2151387283449815E-5</v>
      </c>
      <c r="AF818" s="9">
        <f t="shared" si="115"/>
        <v>266</v>
      </c>
      <c r="AG818" s="9">
        <f t="shared" si="108"/>
        <v>264</v>
      </c>
      <c r="AH818" s="44">
        <f t="shared" si="116"/>
        <v>2.7379019766633066E-5</v>
      </c>
      <c r="AI818">
        <f>AA818/'Totals and Drop Down Lists'!W$6*Inputs!E$37</f>
        <v>9311.7962793933239</v>
      </c>
      <c r="AJ818">
        <f>AB818/'Totals and Drop Down Lists'!X$6*Inputs!F$37</f>
        <v>8913.6588780884904</v>
      </c>
      <c r="AK818">
        <f>AC818/'Totals and Drop Down Lists'!Y$6*Inputs!G$37</f>
        <v>5498.0097137874263</v>
      </c>
      <c r="AL818">
        <f>AD818/'Totals and Drop Down Lists'!Z$6*Inputs!H$37</f>
        <v>6165.4584766253001</v>
      </c>
      <c r="AM818">
        <f>AE818/'Totals and Drop Down Lists'!AA$6*Inputs!I$37</f>
        <v>2757.611812454044</v>
      </c>
      <c r="AN818">
        <f>AF818/'Totals and Drop Down Lists'!AB$6*Inputs!J$37</f>
        <v>5308.480375331701</v>
      </c>
      <c r="AO818">
        <f>AG818/'Totals and Drop Down Lists'!AC$6*Inputs!K$37</f>
        <v>4916.6241112801872</v>
      </c>
      <c r="AP818">
        <f>AH818/'Totals and Drop Down Lists'!AD$6*Inputs!L$37</f>
        <v>6443.1022315529572</v>
      </c>
      <c r="AQ818">
        <f>IF(OR($D818="51",$D818="52",$D818="61"),(AA818/'Totals and Drop Down Lists'!W$4)*Inputs!E$38,0)</f>
        <v>0</v>
      </c>
      <c r="AR818">
        <f>IF(OR($D818="51",$D818="52",$D818="61"),(AB818/'Totals and Drop Down Lists'!X$4)*Inputs!F$38,0)</f>
        <v>0</v>
      </c>
      <c r="AS818">
        <f>IF(OR($D818="51",$D818="52",$D818="61"),(AC818/'Totals and Drop Down Lists'!Y$4)*Inputs!G$38,0)</f>
        <v>0</v>
      </c>
      <c r="AT818">
        <f>IF(OR($D818="51",$D818="52",$D818="61"),(AD818/'Totals and Drop Down Lists'!Z$4)*Inputs!H$38,0)</f>
        <v>0</v>
      </c>
      <c r="AU818">
        <f>IF(OR($D818="51",$D818="52",$D818="61"),(AE818/'Totals and Drop Down Lists'!AA$4)*Inputs!I$38,0)</f>
        <v>0</v>
      </c>
      <c r="AV818">
        <f>IF(OR($D818="51",$D818="52",$D818="61"),(AF818/'Totals and Drop Down Lists'!AB$4)*Inputs!J$38,0)</f>
        <v>0</v>
      </c>
      <c r="AW818">
        <f>IF(OR($D818="51",$D818="52",$D818="61"),(AG818/'Totals and Drop Down Lists'!AC$4)*Inputs!K$38,0)</f>
        <v>0</v>
      </c>
      <c r="AX818">
        <f>IF(OR($D818="51",$D818="52",$D818="61"),(AH818/'Totals and Drop Down Lists'!AD$4)*Inputs!L$38,0)</f>
        <v>0</v>
      </c>
      <c r="AY818">
        <f>IF(OR($D818="51",$D818="52",$D818="61"),0,(AA818/'Totals and Drop Down Lists'!W$5)*Inputs!E$39)</f>
        <v>0</v>
      </c>
      <c r="AZ818">
        <f>IF(OR($D818="51",$D818="52",$D818="61"),0,(AB818/'Totals and Drop Down Lists'!X$5)*Inputs!F$39)</f>
        <v>0</v>
      </c>
      <c r="BA818">
        <f>IF(OR($D818="51",$D818="52",$D818="61"),0,(AC818/'Totals and Drop Down Lists'!Y$5)*Inputs!G$39)</f>
        <v>0</v>
      </c>
      <c r="BB818">
        <f>IF(OR($D818="51",$D818="52",$D818="61"),0,(AD818/'Totals and Drop Down Lists'!Z$5)*Inputs!H$39)</f>
        <v>0</v>
      </c>
      <c r="BC818">
        <f>IF(OR($D818="51",$D818="52",$D818="61"),0,(AE818/'Totals and Drop Down Lists'!AA$5)*Inputs!I$39)</f>
        <v>0</v>
      </c>
      <c r="BD818">
        <f>IF(OR($D818="51",$D818="52",$D818="61"),0,(AF818/'Totals and Drop Down Lists'!AB$5)*Inputs!J$39)</f>
        <v>0</v>
      </c>
      <c r="BE818">
        <f>IF(OR($D818="51",$D818="52",$D818="61"),0,(AG818/'Totals and Drop Down Lists'!AC$5)*Inputs!K$39)</f>
        <v>0</v>
      </c>
      <c r="BF818">
        <f>IF(OR($D818="51",$D818="52",$D818="61"),0,(AH818/'Totals and Drop Down Lists'!AD$5)*Inputs!L$39)</f>
        <v>0</v>
      </c>
      <c r="BG818" s="10">
        <f t="shared" si="109"/>
        <v>49314.741878513429</v>
      </c>
    </row>
    <row r="819" spans="1:59" ht="28.8">
      <c r="A819" s="1" t="s">
        <v>7419</v>
      </c>
      <c r="B819" s="1" t="s">
        <v>1492</v>
      </c>
      <c r="C819" s="1" t="s">
        <v>1766</v>
      </c>
      <c r="D819" s="1" t="s">
        <v>25</v>
      </c>
      <c r="E819" s="1" t="s">
        <v>1767</v>
      </c>
      <c r="F819" s="2">
        <v>9520</v>
      </c>
      <c r="G819" s="2">
        <v>34</v>
      </c>
      <c r="H819" s="2">
        <v>0</v>
      </c>
      <c r="I819" s="2">
        <v>2008</v>
      </c>
      <c r="J819" s="2">
        <v>3348</v>
      </c>
      <c r="K819" s="2">
        <v>729</v>
      </c>
      <c r="L819" s="2">
        <v>50</v>
      </c>
      <c r="M819" s="2">
        <v>3</v>
      </c>
      <c r="N819" s="2">
        <v>10</v>
      </c>
      <c r="O819" s="2">
        <v>10</v>
      </c>
      <c r="P819" s="2">
        <v>11</v>
      </c>
      <c r="Q819" s="2">
        <v>12</v>
      </c>
      <c r="R819" s="2">
        <v>337</v>
      </c>
      <c r="S819" s="2">
        <v>268400</v>
      </c>
      <c r="T819" s="2">
        <v>16980200</v>
      </c>
      <c r="U819" s="2">
        <v>41</v>
      </c>
      <c r="V819" s="2">
        <v>79</v>
      </c>
      <c r="W819" s="2">
        <v>19</v>
      </c>
      <c r="X819" s="2">
        <v>189</v>
      </c>
      <c r="Y819" s="2">
        <v>64</v>
      </c>
      <c r="Z819" s="2">
        <v>43</v>
      </c>
      <c r="AA819" s="9">
        <f t="shared" si="110"/>
        <v>9520</v>
      </c>
      <c r="AB819" s="9">
        <f t="shared" si="111"/>
        <v>1974</v>
      </c>
      <c r="AC819" s="9">
        <f t="shared" si="112"/>
        <v>433</v>
      </c>
      <c r="AD819" s="9">
        <f t="shared" si="113"/>
        <v>337</v>
      </c>
      <c r="AE819" s="44">
        <f t="shared" si="114"/>
        <v>1.1085757986328991E-5</v>
      </c>
      <c r="AF819" s="9">
        <f t="shared" si="115"/>
        <v>91</v>
      </c>
      <c r="AG819" s="9">
        <f t="shared" si="108"/>
        <v>107</v>
      </c>
      <c r="AH819" s="44">
        <f t="shared" si="116"/>
        <v>8.669158493382255E-6</v>
      </c>
      <c r="AI819">
        <f>AA819/'Totals and Drop Down Lists'!W$6*Inputs!E$37</f>
        <v>8635.9766760666771</v>
      </c>
      <c r="AJ819">
        <f>AB819/'Totals and Drop Down Lists'!X$6*Inputs!F$37</f>
        <v>6495.2242987621557</v>
      </c>
      <c r="AK819">
        <f>AC819/'Totals and Drop Down Lists'!Y$6*Inputs!G$37</f>
        <v>2854.4822614747668</v>
      </c>
      <c r="AL819">
        <f>AD819/'Totals and Drop Down Lists'!Z$6*Inputs!H$37</f>
        <v>2701.8979279879404</v>
      </c>
      <c r="AM819">
        <f>AE819/'Totals and Drop Down Lists'!AA$6*Inputs!I$37</f>
        <v>1380.0588099485674</v>
      </c>
      <c r="AN819">
        <f>AF819/'Totals and Drop Down Lists'!AB$6*Inputs!J$37</f>
        <v>1816.0590757713715</v>
      </c>
      <c r="AO819">
        <f>AG819/'Totals and Drop Down Lists'!AC$6*Inputs!K$37</f>
        <v>1992.7226511628032</v>
      </c>
      <c r="AP819">
        <f>AH819/'Totals and Drop Down Lists'!AD$6*Inputs!L$37</f>
        <v>2040.1122797854791</v>
      </c>
      <c r="AQ819">
        <f>IF(OR($D819="51",$D819="52",$D819="61"),(AA819/'Totals and Drop Down Lists'!W$4)*Inputs!E$38,0)</f>
        <v>0</v>
      </c>
      <c r="AR819">
        <f>IF(OR($D819="51",$D819="52",$D819="61"),(AB819/'Totals and Drop Down Lists'!X$4)*Inputs!F$38,0)</f>
        <v>0</v>
      </c>
      <c r="AS819">
        <f>IF(OR($D819="51",$D819="52",$D819="61"),(AC819/'Totals and Drop Down Lists'!Y$4)*Inputs!G$38,0)</f>
        <v>0</v>
      </c>
      <c r="AT819">
        <f>IF(OR($D819="51",$D819="52",$D819="61"),(AD819/'Totals and Drop Down Lists'!Z$4)*Inputs!H$38,0)</f>
        <v>0</v>
      </c>
      <c r="AU819">
        <f>IF(OR($D819="51",$D819="52",$D819="61"),(AE819/'Totals and Drop Down Lists'!AA$4)*Inputs!I$38,0)</f>
        <v>0</v>
      </c>
      <c r="AV819">
        <f>IF(OR($D819="51",$D819="52",$D819="61"),(AF819/'Totals and Drop Down Lists'!AB$4)*Inputs!J$38,0)</f>
        <v>0</v>
      </c>
      <c r="AW819">
        <f>IF(OR($D819="51",$D819="52",$D819="61"),(AG819/'Totals and Drop Down Lists'!AC$4)*Inputs!K$38,0)</f>
        <v>0</v>
      </c>
      <c r="AX819">
        <f>IF(OR($D819="51",$D819="52",$D819="61"),(AH819/'Totals and Drop Down Lists'!AD$4)*Inputs!L$38,0)</f>
        <v>0</v>
      </c>
      <c r="AY819">
        <f>IF(OR($D819="51",$D819="52",$D819="61"),0,(AA819/'Totals and Drop Down Lists'!W$5)*Inputs!E$39)</f>
        <v>0</v>
      </c>
      <c r="AZ819">
        <f>IF(OR($D819="51",$D819="52",$D819="61"),0,(AB819/'Totals and Drop Down Lists'!X$5)*Inputs!F$39)</f>
        <v>0</v>
      </c>
      <c r="BA819">
        <f>IF(OR($D819="51",$D819="52",$D819="61"),0,(AC819/'Totals and Drop Down Lists'!Y$5)*Inputs!G$39)</f>
        <v>0</v>
      </c>
      <c r="BB819">
        <f>IF(OR($D819="51",$D819="52",$D819="61"),0,(AD819/'Totals and Drop Down Lists'!Z$5)*Inputs!H$39)</f>
        <v>0</v>
      </c>
      <c r="BC819">
        <f>IF(OR($D819="51",$D819="52",$D819="61"),0,(AE819/'Totals and Drop Down Lists'!AA$5)*Inputs!I$39)</f>
        <v>0</v>
      </c>
      <c r="BD819">
        <f>IF(OR($D819="51",$D819="52",$D819="61"),0,(AF819/'Totals and Drop Down Lists'!AB$5)*Inputs!J$39)</f>
        <v>0</v>
      </c>
      <c r="BE819">
        <f>IF(OR($D819="51",$D819="52",$D819="61"),0,(AG819/'Totals and Drop Down Lists'!AC$5)*Inputs!K$39)</f>
        <v>0</v>
      </c>
      <c r="BF819">
        <f>IF(OR($D819="51",$D819="52",$D819="61"),0,(AH819/'Totals and Drop Down Lists'!AD$5)*Inputs!L$39)</f>
        <v>0</v>
      </c>
      <c r="BG819" s="10">
        <f t="shared" si="109"/>
        <v>27916.533980959768</v>
      </c>
    </row>
    <row r="820" spans="1:59" ht="28.8">
      <c r="A820" s="1" t="s">
        <v>7419</v>
      </c>
      <c r="B820" s="1" t="s">
        <v>1492</v>
      </c>
      <c r="C820" s="1" t="s">
        <v>1768</v>
      </c>
      <c r="D820" s="1" t="s">
        <v>25</v>
      </c>
      <c r="E820" s="1" t="s">
        <v>1769</v>
      </c>
      <c r="F820" s="2">
        <v>21670</v>
      </c>
      <c r="G820" s="2">
        <v>206</v>
      </c>
      <c r="H820" s="2">
        <v>28</v>
      </c>
      <c r="I820" s="2">
        <v>4337</v>
      </c>
      <c r="J820" s="2">
        <v>7851</v>
      </c>
      <c r="K820" s="2">
        <v>2035</v>
      </c>
      <c r="L820" s="2">
        <v>60</v>
      </c>
      <c r="M820" s="2">
        <v>21</v>
      </c>
      <c r="N820" s="2">
        <v>17</v>
      </c>
      <c r="O820" s="2">
        <v>7</v>
      </c>
      <c r="P820" s="2">
        <v>24</v>
      </c>
      <c r="Q820" s="2">
        <v>0</v>
      </c>
      <c r="R820" s="2">
        <v>726</v>
      </c>
      <c r="S820" s="2">
        <v>1077800</v>
      </c>
      <c r="T820" s="2">
        <v>58086200</v>
      </c>
      <c r="U820" s="2">
        <v>142</v>
      </c>
      <c r="V820" s="2">
        <v>135</v>
      </c>
      <c r="W820" s="2">
        <v>0</v>
      </c>
      <c r="X820" s="2">
        <v>435</v>
      </c>
      <c r="Y820" s="2">
        <v>50</v>
      </c>
      <c r="Z820" s="2">
        <v>205</v>
      </c>
      <c r="AA820" s="9">
        <f t="shared" si="110"/>
        <v>21670</v>
      </c>
      <c r="AB820" s="9">
        <f t="shared" si="111"/>
        <v>4103</v>
      </c>
      <c r="AC820" s="9">
        <f t="shared" si="112"/>
        <v>855</v>
      </c>
      <c r="AD820" s="9">
        <f t="shared" si="113"/>
        <v>726</v>
      </c>
      <c r="AE820" s="44">
        <f t="shared" si="114"/>
        <v>3.6838304697277441E-5</v>
      </c>
      <c r="AF820" s="9">
        <f t="shared" si="115"/>
        <v>300</v>
      </c>
      <c r="AG820" s="9">
        <f t="shared" si="108"/>
        <v>255</v>
      </c>
      <c r="AH820" s="44">
        <f t="shared" si="116"/>
        <v>2.4594086883880318E-5</v>
      </c>
      <c r="AI820">
        <f>AA820/'Totals and Drop Down Lists'!W$6*Inputs!E$37</f>
        <v>19657.732622937492</v>
      </c>
      <c r="AJ820">
        <f>AB820/'Totals and Drop Down Lists'!X$6*Inputs!F$37</f>
        <v>13500.458610851632</v>
      </c>
      <c r="AK820">
        <f>AC820/'Totals and Drop Down Lists'!Y$6*Inputs!G$37</f>
        <v>5636.4488073000603</v>
      </c>
      <c r="AL820">
        <f>AD820/'Totals and Drop Down Lists'!Z$6*Inputs!H$37</f>
        <v>5820.7059220155634</v>
      </c>
      <c r="AM820">
        <f>AE820/'Totals and Drop Down Lists'!AA$6*Inputs!I$37</f>
        <v>4585.9766200689528</v>
      </c>
      <c r="AN820">
        <f>AF820/'Totals and Drop Down Lists'!AB$6*Inputs!J$37</f>
        <v>5987.0079421034234</v>
      </c>
      <c r="AO820">
        <f>AG820/'Totals and Drop Down Lists'!AC$6*Inputs!K$37</f>
        <v>4749.0119256683629</v>
      </c>
      <c r="AP820">
        <f>AH820/'Totals and Drop Down Lists'!AD$6*Inputs!L$37</f>
        <v>5787.724229545106</v>
      </c>
      <c r="AQ820">
        <f>IF(OR($D820="51",$D820="52",$D820="61"),(AA820/'Totals and Drop Down Lists'!W$4)*Inputs!E$38,0)</f>
        <v>0</v>
      </c>
      <c r="AR820">
        <f>IF(OR($D820="51",$D820="52",$D820="61"),(AB820/'Totals and Drop Down Lists'!X$4)*Inputs!F$38,0)</f>
        <v>0</v>
      </c>
      <c r="AS820">
        <f>IF(OR($D820="51",$D820="52",$D820="61"),(AC820/'Totals and Drop Down Lists'!Y$4)*Inputs!G$38,0)</f>
        <v>0</v>
      </c>
      <c r="AT820">
        <f>IF(OR($D820="51",$D820="52",$D820="61"),(AD820/'Totals and Drop Down Lists'!Z$4)*Inputs!H$38,0)</f>
        <v>0</v>
      </c>
      <c r="AU820">
        <f>IF(OR($D820="51",$D820="52",$D820="61"),(AE820/'Totals and Drop Down Lists'!AA$4)*Inputs!I$38,0)</f>
        <v>0</v>
      </c>
      <c r="AV820">
        <f>IF(OR($D820="51",$D820="52",$D820="61"),(AF820/'Totals and Drop Down Lists'!AB$4)*Inputs!J$38,0)</f>
        <v>0</v>
      </c>
      <c r="AW820">
        <f>IF(OR($D820="51",$D820="52",$D820="61"),(AG820/'Totals and Drop Down Lists'!AC$4)*Inputs!K$38,0)</f>
        <v>0</v>
      </c>
      <c r="AX820">
        <f>IF(OR($D820="51",$D820="52",$D820="61"),(AH820/'Totals and Drop Down Lists'!AD$4)*Inputs!L$38,0)</f>
        <v>0</v>
      </c>
      <c r="AY820">
        <f>IF(OR($D820="51",$D820="52",$D820="61"),0,(AA820/'Totals and Drop Down Lists'!W$5)*Inputs!E$39)</f>
        <v>0</v>
      </c>
      <c r="AZ820">
        <f>IF(OR($D820="51",$D820="52",$D820="61"),0,(AB820/'Totals and Drop Down Lists'!X$5)*Inputs!F$39)</f>
        <v>0</v>
      </c>
      <c r="BA820">
        <f>IF(OR($D820="51",$D820="52",$D820="61"),0,(AC820/'Totals and Drop Down Lists'!Y$5)*Inputs!G$39)</f>
        <v>0</v>
      </c>
      <c r="BB820">
        <f>IF(OR($D820="51",$D820="52",$D820="61"),0,(AD820/'Totals and Drop Down Lists'!Z$5)*Inputs!H$39)</f>
        <v>0</v>
      </c>
      <c r="BC820">
        <f>IF(OR($D820="51",$D820="52",$D820="61"),0,(AE820/'Totals and Drop Down Lists'!AA$5)*Inputs!I$39)</f>
        <v>0</v>
      </c>
      <c r="BD820">
        <f>IF(OR($D820="51",$D820="52",$D820="61"),0,(AF820/'Totals and Drop Down Lists'!AB$5)*Inputs!J$39)</f>
        <v>0</v>
      </c>
      <c r="BE820">
        <f>IF(OR($D820="51",$D820="52",$D820="61"),0,(AG820/'Totals and Drop Down Lists'!AC$5)*Inputs!K$39)</f>
        <v>0</v>
      </c>
      <c r="BF820">
        <f>IF(OR($D820="51",$D820="52",$D820="61"),0,(AH820/'Totals and Drop Down Lists'!AD$5)*Inputs!L$39)</f>
        <v>0</v>
      </c>
      <c r="BG820" s="10">
        <f t="shared" si="109"/>
        <v>65725.066680490592</v>
      </c>
    </row>
    <row r="821" spans="1:59">
      <c r="A821" s="1" t="s">
        <v>7420</v>
      </c>
      <c r="B821" s="1" t="s">
        <v>1472</v>
      </c>
      <c r="C821" s="1" t="s">
        <v>1473</v>
      </c>
      <c r="D821" s="1" t="s">
        <v>10</v>
      </c>
      <c r="E821" s="1" t="s">
        <v>1474</v>
      </c>
      <c r="F821" s="2">
        <v>90959</v>
      </c>
      <c r="G821" s="2">
        <v>470</v>
      </c>
      <c r="H821" s="2">
        <v>24</v>
      </c>
      <c r="I821" s="2">
        <v>8170</v>
      </c>
      <c r="J821" s="2">
        <v>34229</v>
      </c>
      <c r="K821" s="2">
        <v>10791</v>
      </c>
      <c r="L821" s="2">
        <v>14</v>
      </c>
      <c r="M821" s="2">
        <v>0</v>
      </c>
      <c r="N821" s="2">
        <v>0</v>
      </c>
      <c r="O821" s="2">
        <v>452</v>
      </c>
      <c r="P821" s="2">
        <v>106</v>
      </c>
      <c r="Q821" s="2">
        <v>35</v>
      </c>
      <c r="R821" s="2">
        <v>275</v>
      </c>
      <c r="S821" s="2">
        <v>12178900</v>
      </c>
      <c r="T821" s="2">
        <v>563592700</v>
      </c>
      <c r="U821" s="2">
        <v>1280</v>
      </c>
      <c r="V821" s="2">
        <v>120</v>
      </c>
      <c r="W821" s="2">
        <v>35</v>
      </c>
      <c r="X821" s="2">
        <v>1275</v>
      </c>
      <c r="Y821" s="2">
        <v>50</v>
      </c>
      <c r="Z821" s="2">
        <v>980</v>
      </c>
      <c r="AA821" s="9">
        <f t="shared" si="110"/>
        <v>90959</v>
      </c>
      <c r="AB821" s="9">
        <f t="shared" si="111"/>
        <v>7676</v>
      </c>
      <c r="AC821" s="9">
        <f t="shared" si="112"/>
        <v>882</v>
      </c>
      <c r="AD821" s="9">
        <f t="shared" si="113"/>
        <v>275</v>
      </c>
      <c r="AE821" s="44">
        <f t="shared" si="114"/>
        <v>2.3758825051077109E-4</v>
      </c>
      <c r="AF821" s="9">
        <f t="shared" si="115"/>
        <v>1120</v>
      </c>
      <c r="AG821" s="9">
        <f t="shared" si="108"/>
        <v>1030</v>
      </c>
      <c r="AH821" s="44">
        <f t="shared" si="116"/>
        <v>1.2082471854238875E-4</v>
      </c>
      <c r="AI821">
        <f>AA821/'Totals and Drop Down Lists'!W$6*Inputs!E$37</f>
        <v>82512.584293944208</v>
      </c>
      <c r="AJ821">
        <f>AB821/'Totals and Drop Down Lists'!X$6*Inputs!F$37</f>
        <v>25257.012014842097</v>
      </c>
      <c r="AK821">
        <f>AC821/'Totals and Drop Down Lists'!Y$6*Inputs!G$37</f>
        <v>5814.4419275305872</v>
      </c>
      <c r="AL821">
        <f>AD821/'Totals and Drop Down Lists'!Z$6*Inputs!H$37</f>
        <v>2204.8128492483193</v>
      </c>
      <c r="AM821">
        <f>AE821/'Totals and Drop Down Lists'!AA$6*Inputs!I$37</f>
        <v>29577.206958875264</v>
      </c>
      <c r="AN821">
        <f>AF821/'Totals and Drop Down Lists'!AB$6*Inputs!J$37</f>
        <v>22351.496317186109</v>
      </c>
      <c r="AO821">
        <f>AG821/'Totals and Drop Down Lists'!AC$6*Inputs!K$37</f>
        <v>19182.283464464366</v>
      </c>
      <c r="AP821">
        <f>AH821/'Totals and Drop Down Lists'!AD$6*Inputs!L$37</f>
        <v>28433.670025541505</v>
      </c>
      <c r="AQ821">
        <f>IF(OR($D821="51",$D821="52",$D821="61"),(AA821/'Totals and Drop Down Lists'!W$4)*Inputs!E$38,0)</f>
        <v>0</v>
      </c>
      <c r="AR821">
        <f>IF(OR($D821="51",$D821="52",$D821="61"),(AB821/'Totals and Drop Down Lists'!X$4)*Inputs!F$38,0)</f>
        <v>0</v>
      </c>
      <c r="AS821">
        <f>IF(OR($D821="51",$D821="52",$D821="61"),(AC821/'Totals and Drop Down Lists'!Y$4)*Inputs!G$38,0)</f>
        <v>0</v>
      </c>
      <c r="AT821">
        <f>IF(OR($D821="51",$D821="52",$D821="61"),(AD821/'Totals and Drop Down Lists'!Z$4)*Inputs!H$38,0)</f>
        <v>0</v>
      </c>
      <c r="AU821">
        <f>IF(OR($D821="51",$D821="52",$D821="61"),(AE821/'Totals and Drop Down Lists'!AA$4)*Inputs!I$38,0)</f>
        <v>0</v>
      </c>
      <c r="AV821">
        <f>IF(OR($D821="51",$D821="52",$D821="61"),(AF821/'Totals and Drop Down Lists'!AB$4)*Inputs!J$38,0)</f>
        <v>0</v>
      </c>
      <c r="AW821">
        <f>IF(OR($D821="51",$D821="52",$D821="61"),(AG821/'Totals and Drop Down Lists'!AC$4)*Inputs!K$38,0)</f>
        <v>0</v>
      </c>
      <c r="AX821">
        <f>IF(OR($D821="51",$D821="52",$D821="61"),(AH821/'Totals and Drop Down Lists'!AD$4)*Inputs!L$38,0)</f>
        <v>0</v>
      </c>
      <c r="AY821">
        <f>IF(OR($D821="51",$D821="52",$D821="61"),0,(AA821/'Totals and Drop Down Lists'!W$5)*Inputs!E$39)</f>
        <v>0</v>
      </c>
      <c r="AZ821">
        <f>IF(OR($D821="51",$D821="52",$D821="61"),0,(AB821/'Totals and Drop Down Lists'!X$5)*Inputs!F$39)</f>
        <v>0</v>
      </c>
      <c r="BA821">
        <f>IF(OR($D821="51",$D821="52",$D821="61"),0,(AC821/'Totals and Drop Down Lists'!Y$5)*Inputs!G$39)</f>
        <v>0</v>
      </c>
      <c r="BB821">
        <f>IF(OR($D821="51",$D821="52",$D821="61"),0,(AD821/'Totals and Drop Down Lists'!Z$5)*Inputs!H$39)</f>
        <v>0</v>
      </c>
      <c r="BC821">
        <f>IF(OR($D821="51",$D821="52",$D821="61"),0,(AE821/'Totals and Drop Down Lists'!AA$5)*Inputs!I$39)</f>
        <v>0</v>
      </c>
      <c r="BD821">
        <f>IF(OR($D821="51",$D821="52",$D821="61"),0,(AF821/'Totals and Drop Down Lists'!AB$5)*Inputs!J$39)</f>
        <v>0</v>
      </c>
      <c r="BE821">
        <f>IF(OR($D821="51",$D821="52",$D821="61"),0,(AG821/'Totals and Drop Down Lists'!AC$5)*Inputs!K$39)</f>
        <v>0</v>
      </c>
      <c r="BF821">
        <f>IF(OR($D821="51",$D821="52",$D821="61"),0,(AH821/'Totals and Drop Down Lists'!AD$5)*Inputs!L$39)</f>
        <v>0</v>
      </c>
      <c r="BG821" s="10">
        <f t="shared" si="109"/>
        <v>215333.50785163243</v>
      </c>
    </row>
    <row r="822" spans="1:59">
      <c r="A822" s="1" t="s">
        <v>7420</v>
      </c>
      <c r="B822" s="1" t="s">
        <v>1472</v>
      </c>
      <c r="C822" s="1" t="s">
        <v>1475</v>
      </c>
      <c r="D822" s="1" t="s">
        <v>10</v>
      </c>
      <c r="E822" s="1" t="s">
        <v>1476</v>
      </c>
      <c r="F822" s="2">
        <v>96584</v>
      </c>
      <c r="G822" s="2">
        <v>1492</v>
      </c>
      <c r="H822" s="2">
        <v>303</v>
      </c>
      <c r="I822" s="2">
        <v>11935</v>
      </c>
      <c r="J822" s="2">
        <v>41724</v>
      </c>
      <c r="K822" s="2">
        <v>22075</v>
      </c>
      <c r="L822" s="2">
        <v>82</v>
      </c>
      <c r="M822" s="2">
        <v>0</v>
      </c>
      <c r="N822" s="2">
        <v>0</v>
      </c>
      <c r="O822" s="2">
        <v>940</v>
      </c>
      <c r="P822" s="2">
        <v>98</v>
      </c>
      <c r="Q822" s="2">
        <v>11</v>
      </c>
      <c r="R822" s="2">
        <v>328</v>
      </c>
      <c r="S822" s="2">
        <v>22629300</v>
      </c>
      <c r="T822" s="2">
        <v>1190969600</v>
      </c>
      <c r="U822" s="2">
        <v>2049</v>
      </c>
      <c r="V822" s="2">
        <v>470</v>
      </c>
      <c r="W822" s="2">
        <v>0</v>
      </c>
      <c r="X822" s="2">
        <v>3325</v>
      </c>
      <c r="Y822" s="2">
        <v>60</v>
      </c>
      <c r="Z822" s="2">
        <v>2255</v>
      </c>
      <c r="AA822" s="9">
        <f t="shared" si="110"/>
        <v>96584</v>
      </c>
      <c r="AB822" s="9">
        <f t="shared" si="111"/>
        <v>10140</v>
      </c>
      <c r="AC822" s="9">
        <f t="shared" si="112"/>
        <v>1459</v>
      </c>
      <c r="AD822" s="9">
        <f t="shared" si="113"/>
        <v>328</v>
      </c>
      <c r="AE822" s="44">
        <f t="shared" si="114"/>
        <v>8.1566396041786579E-4</v>
      </c>
      <c r="AF822" s="9">
        <f t="shared" si="115"/>
        <v>2855</v>
      </c>
      <c r="AG822" s="9">
        <f t="shared" si="108"/>
        <v>2315</v>
      </c>
      <c r="AH822" s="44">
        <f t="shared" si="116"/>
        <v>4.5573969482133896E-4</v>
      </c>
      <c r="AI822">
        <f>AA822/'Totals and Drop Down Lists'!W$6*Inputs!E$37</f>
        <v>87615.249084162191</v>
      </c>
      <c r="AJ822">
        <f>AB822/'Totals and Drop Down Lists'!X$6*Inputs!F$37</f>
        <v>33364.526033155147</v>
      </c>
      <c r="AK822">
        <f>AC822/'Totals and Drop Down Lists'!Y$6*Inputs!G$37</f>
        <v>9618.2208302348372</v>
      </c>
      <c r="AL822">
        <f>AD822/'Totals and Drop Down Lists'!Z$6*Inputs!H$37</f>
        <v>2629.7404165579956</v>
      </c>
      <c r="AM822">
        <f>AE822/'Totals and Drop Down Lists'!AA$6*Inputs!I$37</f>
        <v>101541.47654318178</v>
      </c>
      <c r="AN822">
        <f>AF822/'Totals and Drop Down Lists'!AB$6*Inputs!J$37</f>
        <v>56976.358915684243</v>
      </c>
      <c r="AO822">
        <f>AG822/'Totals and Drop Down Lists'!AC$6*Inputs!K$37</f>
        <v>43113.578854597101</v>
      </c>
      <c r="AP822">
        <f>AH822/'Totals and Drop Down Lists'!AD$6*Inputs!L$37</f>
        <v>107249.18093266471</v>
      </c>
      <c r="AQ822">
        <f>IF(OR($D822="51",$D822="52",$D822="61"),(AA822/'Totals and Drop Down Lists'!W$4)*Inputs!E$38,0)</f>
        <v>0</v>
      </c>
      <c r="AR822">
        <f>IF(OR($D822="51",$D822="52",$D822="61"),(AB822/'Totals and Drop Down Lists'!X$4)*Inputs!F$38,0)</f>
        <v>0</v>
      </c>
      <c r="AS822">
        <f>IF(OR($D822="51",$D822="52",$D822="61"),(AC822/'Totals and Drop Down Lists'!Y$4)*Inputs!G$38,0)</f>
        <v>0</v>
      </c>
      <c r="AT822">
        <f>IF(OR($D822="51",$D822="52",$D822="61"),(AD822/'Totals and Drop Down Lists'!Z$4)*Inputs!H$38,0)</f>
        <v>0</v>
      </c>
      <c r="AU822">
        <f>IF(OR($D822="51",$D822="52",$D822="61"),(AE822/'Totals and Drop Down Lists'!AA$4)*Inputs!I$38,0)</f>
        <v>0</v>
      </c>
      <c r="AV822">
        <f>IF(OR($D822="51",$D822="52",$D822="61"),(AF822/'Totals and Drop Down Lists'!AB$4)*Inputs!J$38,0)</f>
        <v>0</v>
      </c>
      <c r="AW822">
        <f>IF(OR($D822="51",$D822="52",$D822="61"),(AG822/'Totals and Drop Down Lists'!AC$4)*Inputs!K$38,0)</f>
        <v>0</v>
      </c>
      <c r="AX822">
        <f>IF(OR($D822="51",$D822="52",$D822="61"),(AH822/'Totals and Drop Down Lists'!AD$4)*Inputs!L$38,0)</f>
        <v>0</v>
      </c>
      <c r="AY822">
        <f>IF(OR($D822="51",$D822="52",$D822="61"),0,(AA822/'Totals and Drop Down Lists'!W$5)*Inputs!E$39)</f>
        <v>0</v>
      </c>
      <c r="AZ822">
        <f>IF(OR($D822="51",$D822="52",$D822="61"),0,(AB822/'Totals and Drop Down Lists'!X$5)*Inputs!F$39)</f>
        <v>0</v>
      </c>
      <c r="BA822">
        <f>IF(OR($D822="51",$D822="52",$D822="61"),0,(AC822/'Totals and Drop Down Lists'!Y$5)*Inputs!G$39)</f>
        <v>0</v>
      </c>
      <c r="BB822">
        <f>IF(OR($D822="51",$D822="52",$D822="61"),0,(AD822/'Totals and Drop Down Lists'!Z$5)*Inputs!H$39)</f>
        <v>0</v>
      </c>
      <c r="BC822">
        <f>IF(OR($D822="51",$D822="52",$D822="61"),0,(AE822/'Totals and Drop Down Lists'!AA$5)*Inputs!I$39)</f>
        <v>0</v>
      </c>
      <c r="BD822">
        <f>IF(OR($D822="51",$D822="52",$D822="61"),0,(AF822/'Totals and Drop Down Lists'!AB$5)*Inputs!J$39)</f>
        <v>0</v>
      </c>
      <c r="BE822">
        <f>IF(OR($D822="51",$D822="52",$D822="61"),0,(AG822/'Totals and Drop Down Lists'!AC$5)*Inputs!K$39)</f>
        <v>0</v>
      </c>
      <c r="BF822">
        <f>IF(OR($D822="51",$D822="52",$D822="61"),0,(AH822/'Totals and Drop Down Lists'!AD$5)*Inputs!L$39)</f>
        <v>0</v>
      </c>
      <c r="BG822" s="10">
        <f t="shared" si="109"/>
        <v>442108.331610238</v>
      </c>
    </row>
    <row r="823" spans="1:59">
      <c r="A823" s="1" t="s">
        <v>7420</v>
      </c>
      <c r="B823" s="1" t="s">
        <v>1472</v>
      </c>
      <c r="C823" s="1" t="s">
        <v>1172</v>
      </c>
      <c r="D823" s="1" t="s">
        <v>215</v>
      </c>
      <c r="E823" s="1" t="s">
        <v>1477</v>
      </c>
      <c r="F823" s="2">
        <v>357353</v>
      </c>
      <c r="G823" s="2">
        <v>3005</v>
      </c>
      <c r="H823" s="2">
        <v>586</v>
      </c>
      <c r="I823" s="2">
        <v>44397</v>
      </c>
      <c r="J823" s="2">
        <v>125343</v>
      </c>
      <c r="K823" s="2">
        <v>43593</v>
      </c>
      <c r="L823" s="2">
        <v>462</v>
      </c>
      <c r="M823" s="2">
        <v>61</v>
      </c>
      <c r="N823" s="2">
        <v>20</v>
      </c>
      <c r="O823" s="2">
        <v>1576</v>
      </c>
      <c r="P823" s="2">
        <v>413</v>
      </c>
      <c r="Q823" s="2">
        <v>150</v>
      </c>
      <c r="R823" s="2">
        <v>3605</v>
      </c>
      <c r="S823" s="2">
        <v>44988700</v>
      </c>
      <c r="T823" s="2">
        <v>2207154300</v>
      </c>
      <c r="U823" s="2">
        <v>6384</v>
      </c>
      <c r="V823" s="2">
        <v>1945</v>
      </c>
      <c r="W823" s="2">
        <v>195</v>
      </c>
      <c r="X823" s="2">
        <v>9104</v>
      </c>
      <c r="Y823" s="2">
        <v>575</v>
      </c>
      <c r="Z823" s="2">
        <v>6759</v>
      </c>
      <c r="AA823" s="9">
        <f t="shared" si="110"/>
        <v>357353</v>
      </c>
      <c r="AB823" s="9">
        <f t="shared" si="111"/>
        <v>40806</v>
      </c>
      <c r="AC823" s="9">
        <f t="shared" si="112"/>
        <v>6287</v>
      </c>
      <c r="AD823" s="9">
        <f t="shared" si="113"/>
        <v>3605</v>
      </c>
      <c r="AE823" s="44">
        <f t="shared" si="114"/>
        <v>1.0588372609068052E-3</v>
      </c>
      <c r="AF823" s="9">
        <f t="shared" si="115"/>
        <v>6964</v>
      </c>
      <c r="AG823" s="9">
        <f t="shared" si="108"/>
        <v>7334</v>
      </c>
      <c r="AH823" s="44">
        <f t="shared" si="116"/>
        <v>9.4909276857664841E-4</v>
      </c>
      <c r="AI823">
        <f>AA823/'Totals and Drop Down Lists'!W$6*Inputs!E$37</f>
        <v>324169.34591622429</v>
      </c>
      <c r="AJ823">
        <f>AB823/'Totals and Drop Down Lists'!X$6*Inputs!F$37</f>
        <v>134267.53937957878</v>
      </c>
      <c r="AK823">
        <f>AC823/'Totals and Drop Down Lists'!Y$6*Inputs!G$37</f>
        <v>41446.027662567809</v>
      </c>
      <c r="AL823">
        <f>AD823/'Totals and Drop Down Lists'!Z$6*Inputs!H$37</f>
        <v>28903.092078327969</v>
      </c>
      <c r="AM823">
        <f>AE823/'Totals and Drop Down Lists'!AA$6*Inputs!I$37</f>
        <v>131813.96274555844</v>
      </c>
      <c r="AN823">
        <f>AF823/'Totals and Drop Down Lists'!AB$6*Inputs!J$37</f>
        <v>138978.41102936078</v>
      </c>
      <c r="AO823">
        <f>AG823/'Totals and Drop Down Lists'!AC$6*Inputs!K$37</f>
        <v>136585.30769745793</v>
      </c>
      <c r="AP823">
        <f>AH823/'Totals and Drop Down Lists'!AD$6*Inputs!L$37</f>
        <v>223349.9149089143</v>
      </c>
      <c r="AQ823">
        <f>IF(OR($D823="51",$D823="52",$D823="61"),(AA823/'Totals and Drop Down Lists'!W$4)*Inputs!E$38,0)</f>
        <v>0</v>
      </c>
      <c r="AR823">
        <f>IF(OR($D823="51",$D823="52",$D823="61"),(AB823/'Totals and Drop Down Lists'!X$4)*Inputs!F$38,0)</f>
        <v>0</v>
      </c>
      <c r="AS823">
        <f>IF(OR($D823="51",$D823="52",$D823="61"),(AC823/'Totals and Drop Down Lists'!Y$4)*Inputs!G$38,0)</f>
        <v>0</v>
      </c>
      <c r="AT823">
        <f>IF(OR($D823="51",$D823="52",$D823="61"),(AD823/'Totals and Drop Down Lists'!Z$4)*Inputs!H$38,0)</f>
        <v>0</v>
      </c>
      <c r="AU823">
        <f>IF(OR($D823="51",$D823="52",$D823="61"),(AE823/'Totals and Drop Down Lists'!AA$4)*Inputs!I$38,0)</f>
        <v>0</v>
      </c>
      <c r="AV823">
        <f>IF(OR($D823="51",$D823="52",$D823="61"),(AF823/'Totals and Drop Down Lists'!AB$4)*Inputs!J$38,0)</f>
        <v>0</v>
      </c>
      <c r="AW823">
        <f>IF(OR($D823="51",$D823="52",$D823="61"),(AG823/'Totals and Drop Down Lists'!AC$4)*Inputs!K$38,0)</f>
        <v>0</v>
      </c>
      <c r="AX823">
        <f>IF(OR($D823="51",$D823="52",$D823="61"),(AH823/'Totals and Drop Down Lists'!AD$4)*Inputs!L$38,0)</f>
        <v>0</v>
      </c>
      <c r="AY823">
        <f>IF(OR($D823="51",$D823="52",$D823="61"),0,(AA823/'Totals and Drop Down Lists'!W$5)*Inputs!E$39)</f>
        <v>0</v>
      </c>
      <c r="AZ823">
        <f>IF(OR($D823="51",$D823="52",$D823="61"),0,(AB823/'Totals and Drop Down Lists'!X$5)*Inputs!F$39)</f>
        <v>0</v>
      </c>
      <c r="BA823">
        <f>IF(OR($D823="51",$D823="52",$D823="61"),0,(AC823/'Totals and Drop Down Lists'!Y$5)*Inputs!G$39)</f>
        <v>0</v>
      </c>
      <c r="BB823">
        <f>IF(OR($D823="51",$D823="52",$D823="61"),0,(AD823/'Totals and Drop Down Lists'!Z$5)*Inputs!H$39)</f>
        <v>0</v>
      </c>
      <c r="BC823">
        <f>IF(OR($D823="51",$D823="52",$D823="61"),0,(AE823/'Totals and Drop Down Lists'!AA$5)*Inputs!I$39)</f>
        <v>0</v>
      </c>
      <c r="BD823">
        <f>IF(OR($D823="51",$D823="52",$D823="61"),0,(AF823/'Totals and Drop Down Lists'!AB$5)*Inputs!J$39)</f>
        <v>0</v>
      </c>
      <c r="BE823">
        <f>IF(OR($D823="51",$D823="52",$D823="61"),0,(AG823/'Totals and Drop Down Lists'!AC$5)*Inputs!K$39)</f>
        <v>0</v>
      </c>
      <c r="BF823">
        <f>IF(OR($D823="51",$D823="52",$D823="61"),0,(AH823/'Totals and Drop Down Lists'!AD$5)*Inputs!L$39)</f>
        <v>0</v>
      </c>
      <c r="BG823" s="10">
        <f t="shared" si="109"/>
        <v>1159513.6014179904</v>
      </c>
    </row>
    <row r="824" spans="1:59">
      <c r="A824" s="1" t="s">
        <v>7421</v>
      </c>
      <c r="B824" s="1" t="s">
        <v>338</v>
      </c>
      <c r="C824" s="1" t="s">
        <v>339</v>
      </c>
      <c r="D824" s="1" t="s">
        <v>10</v>
      </c>
      <c r="E824" s="1" t="s">
        <v>340</v>
      </c>
      <c r="F824" s="2">
        <v>118864</v>
      </c>
      <c r="G824" s="2">
        <v>15239</v>
      </c>
      <c r="H824" s="2">
        <v>2829</v>
      </c>
      <c r="I824" s="2">
        <v>39692</v>
      </c>
      <c r="J824" s="2">
        <v>41358</v>
      </c>
      <c r="K824" s="2">
        <v>23204</v>
      </c>
      <c r="L824" s="2">
        <v>134</v>
      </c>
      <c r="M824" s="2">
        <v>0</v>
      </c>
      <c r="N824" s="2">
        <v>18</v>
      </c>
      <c r="O824" s="2">
        <v>593</v>
      </c>
      <c r="P824" s="2">
        <v>109</v>
      </c>
      <c r="Q824" s="2">
        <v>88</v>
      </c>
      <c r="R824" s="2">
        <v>2500</v>
      </c>
      <c r="S824" s="2">
        <v>18762100</v>
      </c>
      <c r="T824" s="2">
        <v>628888700</v>
      </c>
      <c r="U824" s="2">
        <v>4512</v>
      </c>
      <c r="V824" s="2">
        <v>1599</v>
      </c>
      <c r="W824" s="2">
        <v>220</v>
      </c>
      <c r="X824" s="2">
        <v>8689</v>
      </c>
      <c r="Y824" s="2">
        <v>475</v>
      </c>
      <c r="Z824" s="2">
        <v>5024</v>
      </c>
      <c r="AA824" s="9">
        <f t="shared" si="110"/>
        <v>118864</v>
      </c>
      <c r="AB824" s="9">
        <f t="shared" si="111"/>
        <v>21624</v>
      </c>
      <c r="AC824" s="9">
        <f t="shared" si="112"/>
        <v>3442</v>
      </c>
      <c r="AD824" s="9">
        <f t="shared" si="113"/>
        <v>2500</v>
      </c>
      <c r="AE824" s="44">
        <f t="shared" si="114"/>
        <v>9.0920532507608287E-4</v>
      </c>
      <c r="AF824" s="9">
        <f t="shared" si="115"/>
        <v>6870</v>
      </c>
      <c r="AG824" s="9">
        <f t="shared" si="108"/>
        <v>5499</v>
      </c>
      <c r="AH824" s="44">
        <f t="shared" si="116"/>
        <v>1.1479900764259764E-3</v>
      </c>
      <c r="AI824">
        <f>AA824/'Totals and Drop Down Lists'!W$6*Inputs!E$37</f>
        <v>107826.33735546107</v>
      </c>
      <c r="AJ824">
        <f>AB824/'Totals and Drop Down Lists'!X$6*Inputs!F$37</f>
        <v>71151.332439935592</v>
      </c>
      <c r="AK824">
        <f>AC824/'Totals and Drop Down Lists'!Y$6*Inputs!G$37</f>
        <v>22690.826660499188</v>
      </c>
      <c r="AL824">
        <f>AD824/'Totals and Drop Down Lists'!Z$6*Inputs!H$37</f>
        <v>20043.753174984722</v>
      </c>
      <c r="AM824">
        <f>AE824/'Totals and Drop Down Lists'!AA$6*Inputs!I$37</f>
        <v>113186.38026112164</v>
      </c>
      <c r="AN824">
        <f>AF824/'Totals and Drop Down Lists'!AB$6*Inputs!J$37</f>
        <v>137102.48187416838</v>
      </c>
      <c r="AO824">
        <f>AG824/'Totals and Drop Down Lists'!AC$6*Inputs!K$37</f>
        <v>102411.04540882481</v>
      </c>
      <c r="AP824">
        <f>AH824/'Totals and Drop Down Lists'!AD$6*Inputs!L$37</f>
        <v>270156.400275336</v>
      </c>
      <c r="AQ824">
        <f>IF(OR($D824="51",$D824="52",$D824="61"),(AA824/'Totals and Drop Down Lists'!W$4)*Inputs!E$38,0)</f>
        <v>0</v>
      </c>
      <c r="AR824">
        <f>IF(OR($D824="51",$D824="52",$D824="61"),(AB824/'Totals and Drop Down Lists'!X$4)*Inputs!F$38,0)</f>
        <v>0</v>
      </c>
      <c r="AS824">
        <f>IF(OR($D824="51",$D824="52",$D824="61"),(AC824/'Totals and Drop Down Lists'!Y$4)*Inputs!G$38,0)</f>
        <v>0</v>
      </c>
      <c r="AT824">
        <f>IF(OR($D824="51",$D824="52",$D824="61"),(AD824/'Totals and Drop Down Lists'!Z$4)*Inputs!H$38,0)</f>
        <v>0</v>
      </c>
      <c r="AU824">
        <f>IF(OR($D824="51",$D824="52",$D824="61"),(AE824/'Totals and Drop Down Lists'!AA$4)*Inputs!I$38,0)</f>
        <v>0</v>
      </c>
      <c r="AV824">
        <f>IF(OR($D824="51",$D824="52",$D824="61"),(AF824/'Totals and Drop Down Lists'!AB$4)*Inputs!J$38,0)</f>
        <v>0</v>
      </c>
      <c r="AW824">
        <f>IF(OR($D824="51",$D824="52",$D824="61"),(AG824/'Totals and Drop Down Lists'!AC$4)*Inputs!K$38,0)</f>
        <v>0</v>
      </c>
      <c r="AX824">
        <f>IF(OR($D824="51",$D824="52",$D824="61"),(AH824/'Totals and Drop Down Lists'!AD$4)*Inputs!L$38,0)</f>
        <v>0</v>
      </c>
      <c r="AY824">
        <f>IF(OR($D824="51",$D824="52",$D824="61"),0,(AA824/'Totals and Drop Down Lists'!W$5)*Inputs!E$39)</f>
        <v>0</v>
      </c>
      <c r="AZ824">
        <f>IF(OR($D824="51",$D824="52",$D824="61"),0,(AB824/'Totals and Drop Down Lists'!X$5)*Inputs!F$39)</f>
        <v>0</v>
      </c>
      <c r="BA824">
        <f>IF(OR($D824="51",$D824="52",$D824="61"),0,(AC824/'Totals and Drop Down Lists'!Y$5)*Inputs!G$39)</f>
        <v>0</v>
      </c>
      <c r="BB824">
        <f>IF(OR($D824="51",$D824="52",$D824="61"),0,(AD824/'Totals and Drop Down Lists'!Z$5)*Inputs!H$39)</f>
        <v>0</v>
      </c>
      <c r="BC824">
        <f>IF(OR($D824="51",$D824="52",$D824="61"),0,(AE824/'Totals and Drop Down Lists'!AA$5)*Inputs!I$39)</f>
        <v>0</v>
      </c>
      <c r="BD824">
        <f>IF(OR($D824="51",$D824="52",$D824="61"),0,(AF824/'Totals and Drop Down Lists'!AB$5)*Inputs!J$39)</f>
        <v>0</v>
      </c>
      <c r="BE824">
        <f>IF(OR($D824="51",$D824="52",$D824="61"),0,(AG824/'Totals and Drop Down Lists'!AC$5)*Inputs!K$39)</f>
        <v>0</v>
      </c>
      <c r="BF824">
        <f>IF(OR($D824="51",$D824="52",$D824="61"),0,(AH824/'Totals and Drop Down Lists'!AD$5)*Inputs!L$39)</f>
        <v>0</v>
      </c>
      <c r="BG824" s="10">
        <f t="shared" si="109"/>
        <v>844568.5574503314</v>
      </c>
    </row>
    <row r="825" spans="1:59" ht="28.8">
      <c r="A825" s="1" t="s">
        <v>7422</v>
      </c>
      <c r="B825" s="1" t="s">
        <v>360</v>
      </c>
      <c r="C825" s="1" t="s">
        <v>361</v>
      </c>
      <c r="D825" s="1" t="s">
        <v>7</v>
      </c>
      <c r="E825" s="1" t="s">
        <v>362</v>
      </c>
      <c r="F825" s="2">
        <v>201081</v>
      </c>
      <c r="G825" s="2">
        <v>3136</v>
      </c>
      <c r="H825" s="2">
        <v>971</v>
      </c>
      <c r="I825" s="2">
        <v>48412</v>
      </c>
      <c r="J825" s="2">
        <v>72281</v>
      </c>
      <c r="K825" s="2">
        <v>32886</v>
      </c>
      <c r="L825" s="2">
        <v>338</v>
      </c>
      <c r="M825" s="2">
        <v>107</v>
      </c>
      <c r="N825" s="2">
        <v>28</v>
      </c>
      <c r="O825" s="2">
        <v>802</v>
      </c>
      <c r="P825" s="2">
        <v>373</v>
      </c>
      <c r="Q825" s="2">
        <v>125</v>
      </c>
      <c r="R825" s="2">
        <v>6356</v>
      </c>
      <c r="S825" s="2">
        <v>24159800</v>
      </c>
      <c r="T825" s="2">
        <v>1028192200</v>
      </c>
      <c r="U825" s="2">
        <v>3526</v>
      </c>
      <c r="V825" s="2">
        <v>2415</v>
      </c>
      <c r="W825" s="2">
        <v>425</v>
      </c>
      <c r="X825" s="2">
        <v>9305</v>
      </c>
      <c r="Y825" s="2">
        <v>945</v>
      </c>
      <c r="Z825" s="2">
        <v>5795</v>
      </c>
      <c r="AA825" s="9">
        <f t="shared" si="110"/>
        <v>201081</v>
      </c>
      <c r="AB825" s="9">
        <f t="shared" si="111"/>
        <v>44305</v>
      </c>
      <c r="AC825" s="9">
        <f t="shared" si="112"/>
        <v>8129</v>
      </c>
      <c r="AD825" s="9">
        <f t="shared" si="113"/>
        <v>6356</v>
      </c>
      <c r="AE825" s="44">
        <f t="shared" si="114"/>
        <v>1.044945736896654E-3</v>
      </c>
      <c r="AF825" s="9">
        <f t="shared" si="115"/>
        <v>6465</v>
      </c>
      <c r="AG825" s="9">
        <f t="shared" si="108"/>
        <v>6740</v>
      </c>
      <c r="AH825" s="44">
        <f t="shared" si="116"/>
        <v>1.141032154125211E-3</v>
      </c>
      <c r="AI825">
        <f>AA825/'Totals and Drop Down Lists'!W$6*Inputs!E$37</f>
        <v>182408.7002101012</v>
      </c>
      <c r="AJ825">
        <f>AB825/'Totals and Drop Down Lists'!X$6*Inputs!F$37</f>
        <v>145780.60413204524</v>
      </c>
      <c r="AK825">
        <f>AC825/'Totals and Drop Down Lists'!Y$6*Inputs!G$37</f>
        <v>53589.113864961619</v>
      </c>
      <c r="AL825">
        <f>AD825/'Totals and Drop Down Lists'!Z$6*Inputs!H$37</f>
        <v>50959.238072081156</v>
      </c>
      <c r="AM825">
        <f>AE825/'Totals and Drop Down Lists'!AA$6*Inputs!I$37</f>
        <v>130084.61594604654</v>
      </c>
      <c r="AN825">
        <f>AF825/'Totals and Drop Down Lists'!AB$6*Inputs!J$37</f>
        <v>129020.02115232876</v>
      </c>
      <c r="AO825">
        <f>AG825/'Totals and Drop Down Lists'!AC$6*Inputs!K$37</f>
        <v>125522.90344707752</v>
      </c>
      <c r="AP825">
        <f>AH825/'Totals and Drop Down Lists'!AD$6*Inputs!L$37</f>
        <v>268518.99305312167</v>
      </c>
      <c r="AQ825">
        <f>IF(OR($D825="51",$D825="52",$D825="61"),(AA825/'Totals and Drop Down Lists'!W$4)*Inputs!E$38,0)</f>
        <v>0</v>
      </c>
      <c r="AR825">
        <f>IF(OR($D825="51",$D825="52",$D825="61"),(AB825/'Totals and Drop Down Lists'!X$4)*Inputs!F$38,0)</f>
        <v>0</v>
      </c>
      <c r="AS825">
        <f>IF(OR($D825="51",$D825="52",$D825="61"),(AC825/'Totals and Drop Down Lists'!Y$4)*Inputs!G$38,0)</f>
        <v>0</v>
      </c>
      <c r="AT825">
        <f>IF(OR($D825="51",$D825="52",$D825="61"),(AD825/'Totals and Drop Down Lists'!Z$4)*Inputs!H$38,0)</f>
        <v>0</v>
      </c>
      <c r="AU825">
        <f>IF(OR($D825="51",$D825="52",$D825="61"),(AE825/'Totals and Drop Down Lists'!AA$4)*Inputs!I$38,0)</f>
        <v>0</v>
      </c>
      <c r="AV825">
        <f>IF(OR($D825="51",$D825="52",$D825="61"),(AF825/'Totals and Drop Down Lists'!AB$4)*Inputs!J$38,0)</f>
        <v>0</v>
      </c>
      <c r="AW825">
        <f>IF(OR($D825="51",$D825="52",$D825="61"),(AG825/'Totals and Drop Down Lists'!AC$4)*Inputs!K$38,0)</f>
        <v>0</v>
      </c>
      <c r="AX825">
        <f>IF(OR($D825="51",$D825="52",$D825="61"),(AH825/'Totals and Drop Down Lists'!AD$4)*Inputs!L$38,0)</f>
        <v>0</v>
      </c>
      <c r="AY825">
        <f>IF(OR($D825="51",$D825="52",$D825="61"),0,(AA825/'Totals and Drop Down Lists'!W$5)*Inputs!E$39)</f>
        <v>0</v>
      </c>
      <c r="AZ825">
        <f>IF(OR($D825="51",$D825="52",$D825="61"),0,(AB825/'Totals and Drop Down Lists'!X$5)*Inputs!F$39)</f>
        <v>0</v>
      </c>
      <c r="BA825">
        <f>IF(OR($D825="51",$D825="52",$D825="61"),0,(AC825/'Totals and Drop Down Lists'!Y$5)*Inputs!G$39)</f>
        <v>0</v>
      </c>
      <c r="BB825">
        <f>IF(OR($D825="51",$D825="52",$D825="61"),0,(AD825/'Totals and Drop Down Lists'!Z$5)*Inputs!H$39)</f>
        <v>0</v>
      </c>
      <c r="BC825">
        <f>IF(OR($D825="51",$D825="52",$D825="61"),0,(AE825/'Totals and Drop Down Lists'!AA$5)*Inputs!I$39)</f>
        <v>0</v>
      </c>
      <c r="BD825">
        <f>IF(OR($D825="51",$D825="52",$D825="61"),0,(AF825/'Totals and Drop Down Lists'!AB$5)*Inputs!J$39)</f>
        <v>0</v>
      </c>
      <c r="BE825">
        <f>IF(OR($D825="51",$D825="52",$D825="61"),0,(AG825/'Totals and Drop Down Lists'!AC$5)*Inputs!K$39)</f>
        <v>0</v>
      </c>
      <c r="BF825">
        <f>IF(OR($D825="51",$D825="52",$D825="61"),0,(AH825/'Totals and Drop Down Lists'!AD$5)*Inputs!L$39)</f>
        <v>0</v>
      </c>
      <c r="BG825" s="10">
        <f t="shared" si="109"/>
        <v>1085884.1898777636</v>
      </c>
    </row>
    <row r="826" spans="1:59" ht="43.2">
      <c r="A826" s="1" t="s">
        <v>7423</v>
      </c>
      <c r="B826" s="1" t="s">
        <v>974</v>
      </c>
      <c r="C826" s="1" t="s">
        <v>975</v>
      </c>
      <c r="D826" s="1" t="s">
        <v>25</v>
      </c>
      <c r="E826" s="1" t="s">
        <v>976</v>
      </c>
      <c r="F826" s="2">
        <v>55544</v>
      </c>
      <c r="G826" s="2">
        <v>781</v>
      </c>
      <c r="H826" s="2">
        <v>31</v>
      </c>
      <c r="I826" s="2">
        <v>12076</v>
      </c>
      <c r="J826" s="2">
        <v>21142</v>
      </c>
      <c r="K826" s="2">
        <v>8180</v>
      </c>
      <c r="L826" s="2">
        <v>49</v>
      </c>
      <c r="M826" s="2">
        <v>64</v>
      </c>
      <c r="N826" s="2">
        <v>13</v>
      </c>
      <c r="O826" s="2">
        <v>157</v>
      </c>
      <c r="P826" s="2">
        <v>28</v>
      </c>
      <c r="Q826" s="2">
        <v>42</v>
      </c>
      <c r="R826" s="2">
        <v>1566</v>
      </c>
      <c r="S826" s="2">
        <v>5498000</v>
      </c>
      <c r="T826" s="2">
        <v>294253700</v>
      </c>
      <c r="U826" s="2">
        <v>1408</v>
      </c>
      <c r="V826" s="2">
        <v>740</v>
      </c>
      <c r="W826" s="2">
        <v>125</v>
      </c>
      <c r="X826" s="2">
        <v>1940</v>
      </c>
      <c r="Y826" s="2">
        <v>350</v>
      </c>
      <c r="Z826" s="2">
        <v>869</v>
      </c>
      <c r="AA826" s="9">
        <f t="shared" si="110"/>
        <v>55544</v>
      </c>
      <c r="AB826" s="9">
        <f t="shared" si="111"/>
        <v>11264</v>
      </c>
      <c r="AC826" s="9">
        <f t="shared" si="112"/>
        <v>1919</v>
      </c>
      <c r="AD826" s="9">
        <f t="shared" si="113"/>
        <v>1566</v>
      </c>
      <c r="AE826" s="44">
        <f t="shared" si="114"/>
        <v>2.2103259617561218E-4</v>
      </c>
      <c r="AF826" s="9">
        <f t="shared" si="115"/>
        <v>1075</v>
      </c>
      <c r="AG826" s="9">
        <f t="shared" si="108"/>
        <v>1219</v>
      </c>
      <c r="AH826" s="44">
        <f t="shared" si="116"/>
        <v>1.7549390068727E-4</v>
      </c>
      <c r="AI826">
        <f>AA826/'Totals and Drop Down Lists'!W$6*Inputs!E$37</f>
        <v>50386.20677473188</v>
      </c>
      <c r="AJ826">
        <f>AB826/'Totals and Drop Down Lists'!X$6*Inputs!F$37</f>
        <v>37062.921226573919</v>
      </c>
      <c r="AK826">
        <f>AC826/'Totals and Drop Down Lists'!Y$6*Inputs!G$37</f>
        <v>12650.696211940132</v>
      </c>
      <c r="AL826">
        <f>AD826/'Totals and Drop Down Lists'!Z$6*Inputs!H$37</f>
        <v>12555.40698881043</v>
      </c>
      <c r="AM826">
        <f>AE826/'Totals and Drop Down Lists'!AA$6*Inputs!I$37</f>
        <v>27516.204305933061</v>
      </c>
      <c r="AN826">
        <f>AF826/'Totals and Drop Down Lists'!AB$6*Inputs!J$37</f>
        <v>21453.445125870599</v>
      </c>
      <c r="AO826">
        <f>AG826/'Totals and Drop Down Lists'!AC$6*Inputs!K$37</f>
        <v>22702.139362312686</v>
      </c>
      <c r="AP826">
        <f>AH826/'Totals and Drop Down Lists'!AD$6*Inputs!L$37</f>
        <v>41298.963687520409</v>
      </c>
      <c r="AQ826">
        <f>IF(OR($D826="51",$D826="52",$D826="61"),(AA826/'Totals and Drop Down Lists'!W$4)*Inputs!E$38,0)</f>
        <v>0</v>
      </c>
      <c r="AR826">
        <f>IF(OR($D826="51",$D826="52",$D826="61"),(AB826/'Totals and Drop Down Lists'!X$4)*Inputs!F$38,0)</f>
        <v>0</v>
      </c>
      <c r="AS826">
        <f>IF(OR($D826="51",$D826="52",$D826="61"),(AC826/'Totals and Drop Down Lists'!Y$4)*Inputs!G$38,0)</f>
        <v>0</v>
      </c>
      <c r="AT826">
        <f>IF(OR($D826="51",$D826="52",$D826="61"),(AD826/'Totals and Drop Down Lists'!Z$4)*Inputs!H$38,0)</f>
        <v>0</v>
      </c>
      <c r="AU826">
        <f>IF(OR($D826="51",$D826="52",$D826="61"),(AE826/'Totals and Drop Down Lists'!AA$4)*Inputs!I$38,0)</f>
        <v>0</v>
      </c>
      <c r="AV826">
        <f>IF(OR($D826="51",$D826="52",$D826="61"),(AF826/'Totals and Drop Down Lists'!AB$4)*Inputs!J$38,0)</f>
        <v>0</v>
      </c>
      <c r="AW826">
        <f>IF(OR($D826="51",$D826="52",$D826="61"),(AG826/'Totals and Drop Down Lists'!AC$4)*Inputs!K$38,0)</f>
        <v>0</v>
      </c>
      <c r="AX826">
        <f>IF(OR($D826="51",$D826="52",$D826="61"),(AH826/'Totals and Drop Down Lists'!AD$4)*Inputs!L$38,0)</f>
        <v>0</v>
      </c>
      <c r="AY826">
        <f>IF(OR($D826="51",$D826="52",$D826="61"),0,(AA826/'Totals and Drop Down Lists'!W$5)*Inputs!E$39)</f>
        <v>0</v>
      </c>
      <c r="AZ826">
        <f>IF(OR($D826="51",$D826="52",$D826="61"),0,(AB826/'Totals and Drop Down Lists'!X$5)*Inputs!F$39)</f>
        <v>0</v>
      </c>
      <c r="BA826">
        <f>IF(OR($D826="51",$D826="52",$D826="61"),0,(AC826/'Totals and Drop Down Lists'!Y$5)*Inputs!G$39)</f>
        <v>0</v>
      </c>
      <c r="BB826">
        <f>IF(OR($D826="51",$D826="52",$D826="61"),0,(AD826/'Totals and Drop Down Lists'!Z$5)*Inputs!H$39)</f>
        <v>0</v>
      </c>
      <c r="BC826">
        <f>IF(OR($D826="51",$D826="52",$D826="61"),0,(AE826/'Totals and Drop Down Lists'!AA$5)*Inputs!I$39)</f>
        <v>0</v>
      </c>
      <c r="BD826">
        <f>IF(OR($D826="51",$D826="52",$D826="61"),0,(AF826/'Totals and Drop Down Lists'!AB$5)*Inputs!J$39)</f>
        <v>0</v>
      </c>
      <c r="BE826">
        <f>IF(OR($D826="51",$D826="52",$D826="61"),0,(AG826/'Totals and Drop Down Lists'!AC$5)*Inputs!K$39)</f>
        <v>0</v>
      </c>
      <c r="BF826">
        <f>IF(OR($D826="51",$D826="52",$D826="61"),0,(AH826/'Totals and Drop Down Lists'!AD$5)*Inputs!L$39)</f>
        <v>0</v>
      </c>
      <c r="BG826" s="10">
        <f t="shared" si="109"/>
        <v>225625.98368369314</v>
      </c>
    </row>
    <row r="827" spans="1:59" ht="43.2">
      <c r="A827" s="1" t="s">
        <v>7423</v>
      </c>
      <c r="B827" s="1" t="s">
        <v>974</v>
      </c>
      <c r="C827" s="1" t="s">
        <v>977</v>
      </c>
      <c r="D827" s="1" t="s">
        <v>7</v>
      </c>
      <c r="E827" s="1" t="s">
        <v>978</v>
      </c>
      <c r="F827" s="2">
        <v>194949</v>
      </c>
      <c r="G827" s="2">
        <v>2992</v>
      </c>
      <c r="H827" s="2">
        <v>264</v>
      </c>
      <c r="I827" s="2">
        <v>35819</v>
      </c>
      <c r="J827" s="2">
        <v>72243</v>
      </c>
      <c r="K827" s="2">
        <v>34259</v>
      </c>
      <c r="L827" s="2">
        <v>316</v>
      </c>
      <c r="M827" s="2">
        <v>0</v>
      </c>
      <c r="N827" s="2">
        <v>0</v>
      </c>
      <c r="O827" s="2">
        <v>653</v>
      </c>
      <c r="P827" s="2">
        <v>217</v>
      </c>
      <c r="Q827" s="2">
        <v>143</v>
      </c>
      <c r="R827" s="2">
        <v>5145</v>
      </c>
      <c r="S827" s="2">
        <v>27626300</v>
      </c>
      <c r="T827" s="2">
        <v>1269803100</v>
      </c>
      <c r="U827" s="2">
        <v>3675</v>
      </c>
      <c r="V827" s="2">
        <v>1805</v>
      </c>
      <c r="W827" s="2">
        <v>440</v>
      </c>
      <c r="X827" s="2">
        <v>7105</v>
      </c>
      <c r="Y827" s="2">
        <v>1185</v>
      </c>
      <c r="Z827" s="2">
        <v>4255</v>
      </c>
      <c r="AA827" s="9">
        <f t="shared" si="110"/>
        <v>194949</v>
      </c>
      <c r="AB827" s="9">
        <f t="shared" si="111"/>
        <v>32563</v>
      </c>
      <c r="AC827" s="9">
        <f t="shared" si="112"/>
        <v>6474</v>
      </c>
      <c r="AD827" s="9">
        <f t="shared" si="113"/>
        <v>5145</v>
      </c>
      <c r="AE827" s="44">
        <f t="shared" si="114"/>
        <v>1.1346172383489461E-3</v>
      </c>
      <c r="AF827" s="9">
        <f t="shared" si="115"/>
        <v>4860</v>
      </c>
      <c r="AG827" s="9">
        <f t="shared" si="108"/>
        <v>5440</v>
      </c>
      <c r="AH827" s="44">
        <f t="shared" si="116"/>
        <v>9.599064184317574E-4</v>
      </c>
      <c r="AI827">
        <f>AA827/'Totals and Drop Down Lists'!W$6*Inputs!E$37</f>
        <v>176846.11523345826</v>
      </c>
      <c r="AJ827">
        <f>AB827/'Totals and Drop Down Lists'!X$6*Inputs!F$37</f>
        <v>107144.87783211352</v>
      </c>
      <c r="AK827">
        <f>AC827/'Totals and Drop Down Lists'!Y$6*Inputs!G$37</f>
        <v>42678.794828608872</v>
      </c>
      <c r="AL827">
        <f>AD827/'Totals and Drop Down Lists'!Z$6*Inputs!H$37</f>
        <v>41250.04403411856</v>
      </c>
      <c r="AM827">
        <f>AE827/'Totals and Drop Down Lists'!AA$6*Inputs!I$37</f>
        <v>141247.76290750495</v>
      </c>
      <c r="AN827">
        <f>AF827/'Totals and Drop Down Lists'!AB$6*Inputs!J$37</f>
        <v>96989.528662075449</v>
      </c>
      <c r="AO827">
        <f>AG827/'Totals and Drop Down Lists'!AC$6*Inputs!K$37</f>
        <v>101312.25441425841</v>
      </c>
      <c r="AP827">
        <f>AH827/'Totals and Drop Down Lists'!AD$6*Inputs!L$37</f>
        <v>225894.6901458129</v>
      </c>
      <c r="AQ827">
        <f>IF(OR($D827="51",$D827="52",$D827="61"),(AA827/'Totals and Drop Down Lists'!W$4)*Inputs!E$38,0)</f>
        <v>0</v>
      </c>
      <c r="AR827">
        <f>IF(OR($D827="51",$D827="52",$D827="61"),(AB827/'Totals and Drop Down Lists'!X$4)*Inputs!F$38,0)</f>
        <v>0</v>
      </c>
      <c r="AS827">
        <f>IF(OR($D827="51",$D827="52",$D827="61"),(AC827/'Totals and Drop Down Lists'!Y$4)*Inputs!G$38,0)</f>
        <v>0</v>
      </c>
      <c r="AT827">
        <f>IF(OR($D827="51",$D827="52",$D827="61"),(AD827/'Totals and Drop Down Lists'!Z$4)*Inputs!H$38,0)</f>
        <v>0</v>
      </c>
      <c r="AU827">
        <f>IF(OR($D827="51",$D827="52",$D827="61"),(AE827/'Totals and Drop Down Lists'!AA$4)*Inputs!I$38,0)</f>
        <v>0</v>
      </c>
      <c r="AV827">
        <f>IF(OR($D827="51",$D827="52",$D827="61"),(AF827/'Totals and Drop Down Lists'!AB$4)*Inputs!J$38,0)</f>
        <v>0</v>
      </c>
      <c r="AW827">
        <f>IF(OR($D827="51",$D827="52",$D827="61"),(AG827/'Totals and Drop Down Lists'!AC$4)*Inputs!K$38,0)</f>
        <v>0</v>
      </c>
      <c r="AX827">
        <f>IF(OR($D827="51",$D827="52",$D827="61"),(AH827/'Totals and Drop Down Lists'!AD$4)*Inputs!L$38,0)</f>
        <v>0</v>
      </c>
      <c r="AY827">
        <f>IF(OR($D827="51",$D827="52",$D827="61"),0,(AA827/'Totals and Drop Down Lists'!W$5)*Inputs!E$39)</f>
        <v>0</v>
      </c>
      <c r="AZ827">
        <f>IF(OR($D827="51",$D827="52",$D827="61"),0,(AB827/'Totals and Drop Down Lists'!X$5)*Inputs!F$39)</f>
        <v>0</v>
      </c>
      <c r="BA827">
        <f>IF(OR($D827="51",$D827="52",$D827="61"),0,(AC827/'Totals and Drop Down Lists'!Y$5)*Inputs!G$39)</f>
        <v>0</v>
      </c>
      <c r="BB827">
        <f>IF(OR($D827="51",$D827="52",$D827="61"),0,(AD827/'Totals and Drop Down Lists'!Z$5)*Inputs!H$39)</f>
        <v>0</v>
      </c>
      <c r="BC827">
        <f>IF(OR($D827="51",$D827="52",$D827="61"),0,(AE827/'Totals and Drop Down Lists'!AA$5)*Inputs!I$39)</f>
        <v>0</v>
      </c>
      <c r="BD827">
        <f>IF(OR($D827="51",$D827="52",$D827="61"),0,(AF827/'Totals and Drop Down Lists'!AB$5)*Inputs!J$39)</f>
        <v>0</v>
      </c>
      <c r="BE827">
        <f>IF(OR($D827="51",$D827="52",$D827="61"),0,(AG827/'Totals and Drop Down Lists'!AC$5)*Inputs!K$39)</f>
        <v>0</v>
      </c>
      <c r="BF827">
        <f>IF(OR($D827="51",$D827="52",$D827="61"),0,(AH827/'Totals and Drop Down Lists'!AD$5)*Inputs!L$39)</f>
        <v>0</v>
      </c>
      <c r="BG827" s="10">
        <f t="shared" si="109"/>
        <v>933364.06805795082</v>
      </c>
    </row>
    <row r="828" spans="1:59">
      <c r="A828" s="1" t="s">
        <v>7424</v>
      </c>
      <c r="B828" s="1" t="s">
        <v>3100</v>
      </c>
      <c r="C828" s="1" t="s">
        <v>3101</v>
      </c>
      <c r="D828" s="1" t="s">
        <v>215</v>
      </c>
      <c r="E828" s="1" t="s">
        <v>3102</v>
      </c>
      <c r="F828" s="2">
        <v>699235</v>
      </c>
      <c r="G828" s="2">
        <v>7817</v>
      </c>
      <c r="H828" s="2">
        <v>2314</v>
      </c>
      <c r="I828" s="2">
        <v>88408</v>
      </c>
      <c r="J828" s="2">
        <v>261242</v>
      </c>
      <c r="K828" s="2">
        <v>87884</v>
      </c>
      <c r="L828" s="2">
        <v>1534</v>
      </c>
      <c r="M828" s="2">
        <v>104</v>
      </c>
      <c r="N828" s="2">
        <v>69</v>
      </c>
      <c r="O828" s="2">
        <v>2508</v>
      </c>
      <c r="P828" s="2">
        <v>641</v>
      </c>
      <c r="Q828" s="2">
        <v>254</v>
      </c>
      <c r="R828" s="2">
        <v>3392</v>
      </c>
      <c r="S828" s="2">
        <v>89290700</v>
      </c>
      <c r="T828" s="2">
        <v>4257808300</v>
      </c>
      <c r="U828" s="2">
        <v>9706</v>
      </c>
      <c r="V828" s="2">
        <v>1295</v>
      </c>
      <c r="W828" s="2">
        <v>305</v>
      </c>
      <c r="X828" s="2">
        <v>14950</v>
      </c>
      <c r="Y828" s="2">
        <v>730</v>
      </c>
      <c r="Z828" s="2">
        <v>11880</v>
      </c>
      <c r="AA828" s="9">
        <f t="shared" si="110"/>
        <v>699235</v>
      </c>
      <c r="AB828" s="9">
        <f t="shared" si="111"/>
        <v>78277</v>
      </c>
      <c r="AC828" s="9">
        <f t="shared" si="112"/>
        <v>8502</v>
      </c>
      <c r="AD828" s="9">
        <f t="shared" si="113"/>
        <v>3392</v>
      </c>
      <c r="AE828" s="44">
        <f t="shared" si="114"/>
        <v>2.0647734958796444E-3</v>
      </c>
      <c r="AF828" s="9">
        <f t="shared" si="115"/>
        <v>13350</v>
      </c>
      <c r="AG828" s="9">
        <f t="shared" si="108"/>
        <v>12610</v>
      </c>
      <c r="AH828" s="44">
        <f t="shared" si="116"/>
        <v>1.5784578465440381E-3</v>
      </c>
      <c r="AI828">
        <f>AA828/'Totals and Drop Down Lists'!W$6*Inputs!E$37</f>
        <v>634304.32259343308</v>
      </c>
      <c r="AJ828">
        <f>AB828/'Totals and Drop Down Lists'!X$6*Inputs!F$37</f>
        <v>257561.63750466323</v>
      </c>
      <c r="AK828">
        <f>AC828/'Totals and Drop Down Lists'!Y$6*Inputs!G$37</f>
        <v>56048.055859257438</v>
      </c>
      <c r="AL828">
        <f>AD828/'Totals and Drop Down Lists'!Z$6*Inputs!H$37</f>
        <v>27195.364307819273</v>
      </c>
      <c r="AM828">
        <f>AE828/'Totals and Drop Down Lists'!AA$6*Inputs!I$37</f>
        <v>257042.31113930442</v>
      </c>
      <c r="AN828">
        <f>AF828/'Totals and Drop Down Lists'!AB$6*Inputs!J$37</f>
        <v>266421.8534236023</v>
      </c>
      <c r="AO828">
        <f>AG828/'Totals and Drop Down Lists'!AC$6*Inputs!K$37</f>
        <v>234843.29561834529</v>
      </c>
      <c r="AP828">
        <f>AH828/'Totals and Drop Down Lists'!AD$6*Inputs!L$37</f>
        <v>371458.34146606643</v>
      </c>
      <c r="AQ828">
        <f>IF(OR($D828="51",$D828="52",$D828="61"),(AA828/'Totals and Drop Down Lists'!W$4)*Inputs!E$38,0)</f>
        <v>0</v>
      </c>
      <c r="AR828">
        <f>IF(OR($D828="51",$D828="52",$D828="61"),(AB828/'Totals and Drop Down Lists'!X$4)*Inputs!F$38,0)</f>
        <v>0</v>
      </c>
      <c r="AS828">
        <f>IF(OR($D828="51",$D828="52",$D828="61"),(AC828/'Totals and Drop Down Lists'!Y$4)*Inputs!G$38,0)</f>
        <v>0</v>
      </c>
      <c r="AT828">
        <f>IF(OR($D828="51",$D828="52",$D828="61"),(AD828/'Totals and Drop Down Lists'!Z$4)*Inputs!H$38,0)</f>
        <v>0</v>
      </c>
      <c r="AU828">
        <f>IF(OR($D828="51",$D828="52",$D828="61"),(AE828/'Totals and Drop Down Lists'!AA$4)*Inputs!I$38,0)</f>
        <v>0</v>
      </c>
      <c r="AV828">
        <f>IF(OR($D828="51",$D828="52",$D828="61"),(AF828/'Totals and Drop Down Lists'!AB$4)*Inputs!J$38,0)</f>
        <v>0</v>
      </c>
      <c r="AW828">
        <f>IF(OR($D828="51",$D828="52",$D828="61"),(AG828/'Totals and Drop Down Lists'!AC$4)*Inputs!K$38,0)</f>
        <v>0</v>
      </c>
      <c r="AX828">
        <f>IF(OR($D828="51",$D828="52",$D828="61"),(AH828/'Totals and Drop Down Lists'!AD$4)*Inputs!L$38,0)</f>
        <v>0</v>
      </c>
      <c r="AY828">
        <f>IF(OR($D828="51",$D828="52",$D828="61"),0,(AA828/'Totals and Drop Down Lists'!W$5)*Inputs!E$39)</f>
        <v>0</v>
      </c>
      <c r="AZ828">
        <f>IF(OR($D828="51",$D828="52",$D828="61"),0,(AB828/'Totals and Drop Down Lists'!X$5)*Inputs!F$39)</f>
        <v>0</v>
      </c>
      <c r="BA828">
        <f>IF(OR($D828="51",$D828="52",$D828="61"),0,(AC828/'Totals and Drop Down Lists'!Y$5)*Inputs!G$39)</f>
        <v>0</v>
      </c>
      <c r="BB828">
        <f>IF(OR($D828="51",$D828="52",$D828="61"),0,(AD828/'Totals and Drop Down Lists'!Z$5)*Inputs!H$39)</f>
        <v>0</v>
      </c>
      <c r="BC828">
        <f>IF(OR($D828="51",$D828="52",$D828="61"),0,(AE828/'Totals and Drop Down Lists'!AA$5)*Inputs!I$39)</f>
        <v>0</v>
      </c>
      <c r="BD828">
        <f>IF(OR($D828="51",$D828="52",$D828="61"),0,(AF828/'Totals and Drop Down Lists'!AB$5)*Inputs!J$39)</f>
        <v>0</v>
      </c>
      <c r="BE828">
        <f>IF(OR($D828="51",$D828="52",$D828="61"),0,(AG828/'Totals and Drop Down Lists'!AC$5)*Inputs!K$39)</f>
        <v>0</v>
      </c>
      <c r="BF828">
        <f>IF(OR($D828="51",$D828="52",$D828="61"),0,(AH828/'Totals and Drop Down Lists'!AD$5)*Inputs!L$39)</f>
        <v>0</v>
      </c>
      <c r="BG828" s="10">
        <f t="shared" si="109"/>
        <v>2104875.1819124911</v>
      </c>
    </row>
    <row r="829" spans="1:59" ht="28.8">
      <c r="A829" s="1" t="s">
        <v>7425</v>
      </c>
      <c r="B829" s="1" t="s">
        <v>5390</v>
      </c>
      <c r="C829" s="1" t="s">
        <v>5391</v>
      </c>
      <c r="D829" s="1" t="s">
        <v>7</v>
      </c>
      <c r="E829" s="1" t="s">
        <v>5392</v>
      </c>
      <c r="F829" s="2">
        <v>139620</v>
      </c>
      <c r="G829" s="2">
        <v>5467</v>
      </c>
      <c r="H829" s="2">
        <v>1011</v>
      </c>
      <c r="I829" s="2">
        <v>34417</v>
      </c>
      <c r="J829" s="2">
        <v>52164</v>
      </c>
      <c r="K829" s="2">
        <v>28247</v>
      </c>
      <c r="L829" s="2">
        <v>141</v>
      </c>
      <c r="M829" s="2">
        <v>16</v>
      </c>
      <c r="N829" s="2">
        <v>0</v>
      </c>
      <c r="O829" s="2">
        <v>565</v>
      </c>
      <c r="P829" s="2">
        <v>79</v>
      </c>
      <c r="Q829" s="2">
        <v>76</v>
      </c>
      <c r="R829" s="2">
        <v>10330</v>
      </c>
      <c r="S829" s="2">
        <v>24988100</v>
      </c>
      <c r="T829" s="2">
        <v>969402100</v>
      </c>
      <c r="U829" s="2">
        <v>2971</v>
      </c>
      <c r="V829" s="2">
        <v>1760</v>
      </c>
      <c r="W829" s="2">
        <v>370</v>
      </c>
      <c r="X829" s="2">
        <v>7825</v>
      </c>
      <c r="Y829" s="2">
        <v>670</v>
      </c>
      <c r="Z829" s="2">
        <v>4670</v>
      </c>
      <c r="AA829" s="9">
        <f t="shared" si="110"/>
        <v>139620</v>
      </c>
      <c r="AB829" s="9">
        <f t="shared" si="111"/>
        <v>27939</v>
      </c>
      <c r="AC829" s="9">
        <f t="shared" si="112"/>
        <v>11207</v>
      </c>
      <c r="AD829" s="9">
        <f t="shared" si="113"/>
        <v>10330</v>
      </c>
      <c r="AE829" s="44">
        <f t="shared" si="114"/>
        <v>1.0682417798195737E-3</v>
      </c>
      <c r="AF829" s="9">
        <f t="shared" si="115"/>
        <v>5695</v>
      </c>
      <c r="AG829" s="9">
        <f t="shared" si="108"/>
        <v>5340</v>
      </c>
      <c r="AH829" s="44">
        <f t="shared" si="116"/>
        <v>1.0759542046228461E-3</v>
      </c>
      <c r="AI829">
        <f>AA829/'Totals and Drop Down Lists'!W$6*Inputs!E$37</f>
        <v>126654.94364626361</v>
      </c>
      <c r="AJ829">
        <f>AB829/'Totals and Drop Down Lists'!X$6*Inputs!F$37</f>
        <v>91930.127499045528</v>
      </c>
      <c r="AK829">
        <f>AC829/'Totals and Drop Down Lists'!Y$6*Inputs!G$37</f>
        <v>73880.329571241833</v>
      </c>
      <c r="AL829">
        <f>AD829/'Totals and Drop Down Lists'!Z$6*Inputs!H$37</f>
        <v>82820.788119036864</v>
      </c>
      <c r="AM829">
        <f>AE829/'Totals and Drop Down Lists'!AA$6*Inputs!I$37</f>
        <v>132984.72519544227</v>
      </c>
      <c r="AN829">
        <f>AF829/'Totals and Drop Down Lists'!AB$6*Inputs!J$37</f>
        <v>113653.3674342633</v>
      </c>
      <c r="AO829">
        <f>AG829/'Totals and Drop Down Lists'!AC$6*Inputs!K$37</f>
        <v>99449.896796349247</v>
      </c>
      <c r="AP829">
        <f>AH829/'Totals and Drop Down Lists'!AD$6*Inputs!L$37</f>
        <v>253204.20511558614</v>
      </c>
      <c r="AQ829">
        <f>IF(OR($D829="51",$D829="52",$D829="61"),(AA829/'Totals and Drop Down Lists'!W$4)*Inputs!E$38,0)</f>
        <v>0</v>
      </c>
      <c r="AR829">
        <f>IF(OR($D829="51",$D829="52",$D829="61"),(AB829/'Totals and Drop Down Lists'!X$4)*Inputs!F$38,0)</f>
        <v>0</v>
      </c>
      <c r="AS829">
        <f>IF(OR($D829="51",$D829="52",$D829="61"),(AC829/'Totals and Drop Down Lists'!Y$4)*Inputs!G$38,0)</f>
        <v>0</v>
      </c>
      <c r="AT829">
        <f>IF(OR($D829="51",$D829="52",$D829="61"),(AD829/'Totals and Drop Down Lists'!Z$4)*Inputs!H$38,0)</f>
        <v>0</v>
      </c>
      <c r="AU829">
        <f>IF(OR($D829="51",$D829="52",$D829="61"),(AE829/'Totals and Drop Down Lists'!AA$4)*Inputs!I$38,0)</f>
        <v>0</v>
      </c>
      <c r="AV829">
        <f>IF(OR($D829="51",$D829="52",$D829="61"),(AF829/'Totals and Drop Down Lists'!AB$4)*Inputs!J$38,0)</f>
        <v>0</v>
      </c>
      <c r="AW829">
        <f>IF(OR($D829="51",$D829="52",$D829="61"),(AG829/'Totals and Drop Down Lists'!AC$4)*Inputs!K$38,0)</f>
        <v>0</v>
      </c>
      <c r="AX829">
        <f>IF(OR($D829="51",$D829="52",$D829="61"),(AH829/'Totals and Drop Down Lists'!AD$4)*Inputs!L$38,0)</f>
        <v>0</v>
      </c>
      <c r="AY829">
        <f>IF(OR($D829="51",$D829="52",$D829="61"),0,(AA829/'Totals and Drop Down Lists'!W$5)*Inputs!E$39)</f>
        <v>0</v>
      </c>
      <c r="AZ829">
        <f>IF(OR($D829="51",$D829="52",$D829="61"),0,(AB829/'Totals and Drop Down Lists'!X$5)*Inputs!F$39)</f>
        <v>0</v>
      </c>
      <c r="BA829">
        <f>IF(OR($D829="51",$D829="52",$D829="61"),0,(AC829/'Totals and Drop Down Lists'!Y$5)*Inputs!G$39)</f>
        <v>0</v>
      </c>
      <c r="BB829">
        <f>IF(OR($D829="51",$D829="52",$D829="61"),0,(AD829/'Totals and Drop Down Lists'!Z$5)*Inputs!H$39)</f>
        <v>0</v>
      </c>
      <c r="BC829">
        <f>IF(OR($D829="51",$D829="52",$D829="61"),0,(AE829/'Totals and Drop Down Lists'!AA$5)*Inputs!I$39)</f>
        <v>0</v>
      </c>
      <c r="BD829">
        <f>IF(OR($D829="51",$D829="52",$D829="61"),0,(AF829/'Totals and Drop Down Lists'!AB$5)*Inputs!J$39)</f>
        <v>0</v>
      </c>
      <c r="BE829">
        <f>IF(OR($D829="51",$D829="52",$D829="61"),0,(AG829/'Totals and Drop Down Lists'!AC$5)*Inputs!K$39)</f>
        <v>0</v>
      </c>
      <c r="BF829">
        <f>IF(OR($D829="51",$D829="52",$D829="61"),0,(AH829/'Totals and Drop Down Lists'!AD$5)*Inputs!L$39)</f>
        <v>0</v>
      </c>
      <c r="BG829" s="10">
        <f t="shared" si="109"/>
        <v>974578.38337722886</v>
      </c>
    </row>
    <row r="830" spans="1:59" ht="28.8">
      <c r="A830" s="1" t="s">
        <v>7425</v>
      </c>
      <c r="B830" s="1" t="s">
        <v>5390</v>
      </c>
      <c r="C830" s="1" t="s">
        <v>4194</v>
      </c>
      <c r="D830" s="1" t="s">
        <v>58</v>
      </c>
      <c r="E830" s="1" t="s">
        <v>5393</v>
      </c>
      <c r="F830" s="2">
        <v>131482</v>
      </c>
      <c r="G830" s="2">
        <v>1324</v>
      </c>
      <c r="H830" s="2">
        <v>413</v>
      </c>
      <c r="I830" s="2">
        <v>15542</v>
      </c>
      <c r="J830" s="2">
        <v>50320</v>
      </c>
      <c r="K830" s="2">
        <v>15351</v>
      </c>
      <c r="L830" s="2">
        <v>184</v>
      </c>
      <c r="M830" s="2">
        <v>25</v>
      </c>
      <c r="N830" s="2">
        <v>0</v>
      </c>
      <c r="O830" s="2">
        <v>344</v>
      </c>
      <c r="P830" s="2">
        <v>82</v>
      </c>
      <c r="Q830" s="2">
        <v>61</v>
      </c>
      <c r="R830" s="2">
        <v>1514</v>
      </c>
      <c r="S830" s="2">
        <v>15216200</v>
      </c>
      <c r="T830" s="2">
        <v>763548800</v>
      </c>
      <c r="U830" s="2">
        <v>1935</v>
      </c>
      <c r="V830" s="2">
        <v>235</v>
      </c>
      <c r="W830" s="2">
        <v>0</v>
      </c>
      <c r="X830" s="2">
        <v>1650</v>
      </c>
      <c r="Y830" s="2">
        <v>75</v>
      </c>
      <c r="Z830" s="2">
        <v>1155</v>
      </c>
      <c r="AA830" s="9">
        <f t="shared" si="110"/>
        <v>131482</v>
      </c>
      <c r="AB830" s="9">
        <f t="shared" si="111"/>
        <v>13805</v>
      </c>
      <c r="AC830" s="9">
        <f t="shared" si="112"/>
        <v>2210</v>
      </c>
      <c r="AD830" s="9">
        <f t="shared" si="113"/>
        <v>1514</v>
      </c>
      <c r="AE830" s="44">
        <f t="shared" si="114"/>
        <v>3.2706080164196299E-4</v>
      </c>
      <c r="AF830" s="9">
        <f t="shared" si="115"/>
        <v>1415</v>
      </c>
      <c r="AG830" s="9">
        <f t="shared" si="108"/>
        <v>1230</v>
      </c>
      <c r="AH830" s="44">
        <f t="shared" si="116"/>
        <v>1.3962147991798194E-4</v>
      </c>
      <c r="AI830">
        <f>AA830/'Totals and Drop Down Lists'!W$6*Inputs!E$37</f>
        <v>119272.63501287803</v>
      </c>
      <c r="AJ830">
        <f>AB830/'Totals and Drop Down Lists'!X$6*Inputs!F$37</f>
        <v>45423.795057959251</v>
      </c>
      <c r="AK830">
        <f>AC830/'Totals and Drop Down Lists'!Y$6*Inputs!G$37</f>
        <v>14569.066507758049</v>
      </c>
      <c r="AL830">
        <f>AD830/'Totals and Drop Down Lists'!Z$6*Inputs!H$37</f>
        <v>12138.496922770746</v>
      </c>
      <c r="AM830">
        <f>AE830/'Totals and Drop Down Lists'!AA$6*Inputs!I$37</f>
        <v>40715.586724106288</v>
      </c>
      <c r="AN830">
        <f>AF830/'Totals and Drop Down Lists'!AB$6*Inputs!J$37</f>
        <v>28238.72079358781</v>
      </c>
      <c r="AO830">
        <f>AG830/'Totals and Drop Down Lists'!AC$6*Inputs!K$37</f>
        <v>22906.998700282693</v>
      </c>
      <c r="AP830">
        <f>AH830/'Totals and Drop Down Lists'!AD$6*Inputs!L$37</f>
        <v>32857.110170489628</v>
      </c>
      <c r="AQ830">
        <f>IF(OR($D830="51",$D830="52",$D830="61"),(AA830/'Totals and Drop Down Lists'!W$4)*Inputs!E$38,0)</f>
        <v>0</v>
      </c>
      <c r="AR830">
        <f>IF(OR($D830="51",$D830="52",$D830="61"),(AB830/'Totals and Drop Down Lists'!X$4)*Inputs!F$38,0)</f>
        <v>0</v>
      </c>
      <c r="AS830">
        <f>IF(OR($D830="51",$D830="52",$D830="61"),(AC830/'Totals and Drop Down Lists'!Y$4)*Inputs!G$38,0)</f>
        <v>0</v>
      </c>
      <c r="AT830">
        <f>IF(OR($D830="51",$D830="52",$D830="61"),(AD830/'Totals and Drop Down Lists'!Z$4)*Inputs!H$38,0)</f>
        <v>0</v>
      </c>
      <c r="AU830">
        <f>IF(OR($D830="51",$D830="52",$D830="61"),(AE830/'Totals and Drop Down Lists'!AA$4)*Inputs!I$38,0)</f>
        <v>0</v>
      </c>
      <c r="AV830">
        <f>IF(OR($D830="51",$D830="52",$D830="61"),(AF830/'Totals and Drop Down Lists'!AB$4)*Inputs!J$38,0)</f>
        <v>0</v>
      </c>
      <c r="AW830">
        <f>IF(OR($D830="51",$D830="52",$D830="61"),(AG830/'Totals and Drop Down Lists'!AC$4)*Inputs!K$38,0)</f>
        <v>0</v>
      </c>
      <c r="AX830">
        <f>IF(OR($D830="51",$D830="52",$D830="61"),(AH830/'Totals and Drop Down Lists'!AD$4)*Inputs!L$38,0)</f>
        <v>0</v>
      </c>
      <c r="AY830">
        <f>IF(OR($D830="51",$D830="52",$D830="61"),0,(AA830/'Totals and Drop Down Lists'!W$5)*Inputs!E$39)</f>
        <v>0</v>
      </c>
      <c r="AZ830">
        <f>IF(OR($D830="51",$D830="52",$D830="61"),0,(AB830/'Totals and Drop Down Lists'!X$5)*Inputs!F$39)</f>
        <v>0</v>
      </c>
      <c r="BA830">
        <f>IF(OR($D830="51",$D830="52",$D830="61"),0,(AC830/'Totals and Drop Down Lists'!Y$5)*Inputs!G$39)</f>
        <v>0</v>
      </c>
      <c r="BB830">
        <f>IF(OR($D830="51",$D830="52",$D830="61"),0,(AD830/'Totals and Drop Down Lists'!Z$5)*Inputs!H$39)</f>
        <v>0</v>
      </c>
      <c r="BC830">
        <f>IF(OR($D830="51",$D830="52",$D830="61"),0,(AE830/'Totals and Drop Down Lists'!AA$5)*Inputs!I$39)</f>
        <v>0</v>
      </c>
      <c r="BD830">
        <f>IF(OR($D830="51",$D830="52",$D830="61"),0,(AF830/'Totals and Drop Down Lists'!AB$5)*Inputs!J$39)</f>
        <v>0</v>
      </c>
      <c r="BE830">
        <f>IF(OR($D830="51",$D830="52",$D830="61"),0,(AG830/'Totals and Drop Down Lists'!AC$5)*Inputs!K$39)</f>
        <v>0</v>
      </c>
      <c r="BF830">
        <f>IF(OR($D830="51",$D830="52",$D830="61"),0,(AH830/'Totals and Drop Down Lists'!AD$5)*Inputs!L$39)</f>
        <v>0</v>
      </c>
      <c r="BG830" s="10">
        <f t="shared" si="109"/>
        <v>316122.40988983255</v>
      </c>
    </row>
    <row r="831" spans="1:59">
      <c r="A831" s="1" t="s">
        <v>7426</v>
      </c>
      <c r="B831" s="1" t="s">
        <v>1153</v>
      </c>
      <c r="C831" s="1" t="s">
        <v>1154</v>
      </c>
      <c r="D831" s="1" t="s">
        <v>215</v>
      </c>
      <c r="E831" s="1" t="s">
        <v>1155</v>
      </c>
      <c r="F831" s="2">
        <v>671377</v>
      </c>
      <c r="G831" s="2">
        <v>9086</v>
      </c>
      <c r="H831" s="2">
        <v>3134</v>
      </c>
      <c r="I831" s="2">
        <v>126046</v>
      </c>
      <c r="J831" s="2">
        <v>251925</v>
      </c>
      <c r="K831" s="2">
        <v>109994</v>
      </c>
      <c r="L831" s="2">
        <v>989</v>
      </c>
      <c r="M831" s="2">
        <v>195</v>
      </c>
      <c r="N831" s="2">
        <v>34</v>
      </c>
      <c r="O831" s="2">
        <v>4211</v>
      </c>
      <c r="P831" s="2">
        <v>1595</v>
      </c>
      <c r="Q831" s="2">
        <v>372</v>
      </c>
      <c r="R831" s="2">
        <v>6600</v>
      </c>
      <c r="S831" s="2">
        <v>110141600</v>
      </c>
      <c r="T831" s="2">
        <v>4750388900</v>
      </c>
      <c r="U831" s="2">
        <v>14941</v>
      </c>
      <c r="V831" s="2">
        <v>3663</v>
      </c>
      <c r="W831" s="2">
        <v>175</v>
      </c>
      <c r="X831" s="2">
        <v>26245</v>
      </c>
      <c r="Y831" s="2">
        <v>1653</v>
      </c>
      <c r="Z831" s="2">
        <v>18625</v>
      </c>
      <c r="AA831" s="9">
        <f t="shared" si="110"/>
        <v>671377</v>
      </c>
      <c r="AB831" s="9">
        <f t="shared" si="111"/>
        <v>113826</v>
      </c>
      <c r="AC831" s="9">
        <f t="shared" si="112"/>
        <v>13996</v>
      </c>
      <c r="AD831" s="9">
        <f t="shared" si="113"/>
        <v>6600</v>
      </c>
      <c r="AE831" s="44">
        <f t="shared" si="114"/>
        <v>3.3539957669757609E-3</v>
      </c>
      <c r="AF831" s="9">
        <f t="shared" si="115"/>
        <v>22407</v>
      </c>
      <c r="AG831" s="9">
        <f t="shared" si="108"/>
        <v>20278</v>
      </c>
      <c r="AH831" s="44">
        <f t="shared" si="116"/>
        <v>3.29438182667896E-3</v>
      </c>
      <c r="AI831">
        <f>AA831/'Totals and Drop Down Lists'!W$6*Inputs!E$37</f>
        <v>609033.20513105229</v>
      </c>
      <c r="AJ831">
        <f>AB831/'Totals and Drop Down Lists'!X$6*Inputs!F$37</f>
        <v>374531.6114644889</v>
      </c>
      <c r="AK831">
        <f>AC831/'Totals and Drop Down Lists'!Y$6*Inputs!G$37</f>
        <v>92266.359657276756</v>
      </c>
      <c r="AL831">
        <f>AD831/'Totals and Drop Down Lists'!Z$6*Inputs!H$37</f>
        <v>52915.508381959669</v>
      </c>
      <c r="AM831">
        <f>AE831/'Totals and Drop Down Lists'!AA$6*Inputs!I$37</f>
        <v>417536.75413564412</v>
      </c>
      <c r="AN831">
        <f>AF831/'Totals and Drop Down Lists'!AB$6*Inputs!J$37</f>
        <v>447169.62319570465</v>
      </c>
      <c r="AO831">
        <f>AG831/'Totals and Drop Down Lists'!AC$6*Inputs!K$37</f>
        <v>377648.87775961985</v>
      </c>
      <c r="AP831">
        <f>AH831/'Totals and Drop Down Lists'!AD$6*Inputs!L$37</f>
        <v>775266.5756474958</v>
      </c>
      <c r="AQ831">
        <f>IF(OR($D831="51",$D831="52",$D831="61"),(AA831/'Totals and Drop Down Lists'!W$4)*Inputs!E$38,0)</f>
        <v>0</v>
      </c>
      <c r="AR831">
        <f>IF(OR($D831="51",$D831="52",$D831="61"),(AB831/'Totals and Drop Down Lists'!X$4)*Inputs!F$38,0)</f>
        <v>0</v>
      </c>
      <c r="AS831">
        <f>IF(OR($D831="51",$D831="52",$D831="61"),(AC831/'Totals and Drop Down Lists'!Y$4)*Inputs!G$38,0)</f>
        <v>0</v>
      </c>
      <c r="AT831">
        <f>IF(OR($D831="51",$D831="52",$D831="61"),(AD831/'Totals and Drop Down Lists'!Z$4)*Inputs!H$38,0)</f>
        <v>0</v>
      </c>
      <c r="AU831">
        <f>IF(OR($D831="51",$D831="52",$D831="61"),(AE831/'Totals and Drop Down Lists'!AA$4)*Inputs!I$38,0)</f>
        <v>0</v>
      </c>
      <c r="AV831">
        <f>IF(OR($D831="51",$D831="52",$D831="61"),(AF831/'Totals and Drop Down Lists'!AB$4)*Inputs!J$38,0)</f>
        <v>0</v>
      </c>
      <c r="AW831">
        <f>IF(OR($D831="51",$D831="52",$D831="61"),(AG831/'Totals and Drop Down Lists'!AC$4)*Inputs!K$38,0)</f>
        <v>0</v>
      </c>
      <c r="AX831">
        <f>IF(OR($D831="51",$D831="52",$D831="61"),(AH831/'Totals and Drop Down Lists'!AD$4)*Inputs!L$38,0)</f>
        <v>0</v>
      </c>
      <c r="AY831">
        <f>IF(OR($D831="51",$D831="52",$D831="61"),0,(AA831/'Totals and Drop Down Lists'!W$5)*Inputs!E$39)</f>
        <v>0</v>
      </c>
      <c r="AZ831">
        <f>IF(OR($D831="51",$D831="52",$D831="61"),0,(AB831/'Totals and Drop Down Lists'!X$5)*Inputs!F$39)</f>
        <v>0</v>
      </c>
      <c r="BA831">
        <f>IF(OR($D831="51",$D831="52",$D831="61"),0,(AC831/'Totals and Drop Down Lists'!Y$5)*Inputs!G$39)</f>
        <v>0</v>
      </c>
      <c r="BB831">
        <f>IF(OR($D831="51",$D831="52",$D831="61"),0,(AD831/'Totals and Drop Down Lists'!Z$5)*Inputs!H$39)</f>
        <v>0</v>
      </c>
      <c r="BC831">
        <f>IF(OR($D831="51",$D831="52",$D831="61"),0,(AE831/'Totals and Drop Down Lists'!AA$5)*Inputs!I$39)</f>
        <v>0</v>
      </c>
      <c r="BD831">
        <f>IF(OR($D831="51",$D831="52",$D831="61"),0,(AF831/'Totals and Drop Down Lists'!AB$5)*Inputs!J$39)</f>
        <v>0</v>
      </c>
      <c r="BE831">
        <f>IF(OR($D831="51",$D831="52",$D831="61"),0,(AG831/'Totals and Drop Down Lists'!AC$5)*Inputs!K$39)</f>
        <v>0</v>
      </c>
      <c r="BF831">
        <f>IF(OR($D831="51",$D831="52",$D831="61"),0,(AH831/'Totals and Drop Down Lists'!AD$5)*Inputs!L$39)</f>
        <v>0</v>
      </c>
      <c r="BG831" s="10">
        <f t="shared" si="109"/>
        <v>3146368.5153732421</v>
      </c>
    </row>
    <row r="832" spans="1:59" ht="28.8">
      <c r="A832" s="1" t="s">
        <v>1912</v>
      </c>
      <c r="B832" s="1" t="s">
        <v>1892</v>
      </c>
      <c r="C832" s="1" t="s">
        <v>1893</v>
      </c>
      <c r="D832" s="1" t="s">
        <v>25</v>
      </c>
      <c r="E832" s="1" t="s">
        <v>1894</v>
      </c>
      <c r="F832" s="2">
        <v>187044</v>
      </c>
      <c r="G832" s="2">
        <v>2131</v>
      </c>
      <c r="H832" s="2">
        <v>163</v>
      </c>
      <c r="I832" s="2">
        <v>33720</v>
      </c>
      <c r="J832" s="2">
        <v>64909</v>
      </c>
      <c r="K832" s="2">
        <v>22248</v>
      </c>
      <c r="L832" s="2">
        <v>1633</v>
      </c>
      <c r="M832" s="2">
        <v>596</v>
      </c>
      <c r="N832" s="2">
        <v>164</v>
      </c>
      <c r="O832" s="2">
        <v>1613</v>
      </c>
      <c r="P832" s="2">
        <v>1050</v>
      </c>
      <c r="Q832" s="2">
        <v>148</v>
      </c>
      <c r="R832" s="2">
        <v>3831</v>
      </c>
      <c r="S832" s="2">
        <v>20849100</v>
      </c>
      <c r="T832" s="2">
        <v>995154200</v>
      </c>
      <c r="U832" s="2">
        <v>2316</v>
      </c>
      <c r="V832" s="2">
        <v>1754</v>
      </c>
      <c r="W832" s="2">
        <v>261</v>
      </c>
      <c r="X832" s="2">
        <v>5997</v>
      </c>
      <c r="Y832" s="2">
        <v>593</v>
      </c>
      <c r="Z832" s="2">
        <v>3234</v>
      </c>
      <c r="AA832" s="9">
        <f t="shared" si="110"/>
        <v>187044</v>
      </c>
      <c r="AB832" s="9">
        <f t="shared" si="111"/>
        <v>31426</v>
      </c>
      <c r="AC832" s="9">
        <f t="shared" si="112"/>
        <v>9035</v>
      </c>
      <c r="AD832" s="9">
        <f t="shared" si="113"/>
        <v>3831</v>
      </c>
      <c r="AE832" s="44">
        <f t="shared" si="114"/>
        <v>5.3256524273651961E-4</v>
      </c>
      <c r="AF832" s="9">
        <f t="shared" si="115"/>
        <v>3982</v>
      </c>
      <c r="AG832" s="9">
        <f t="shared" si="108"/>
        <v>3827</v>
      </c>
      <c r="AH832" s="44">
        <f t="shared" si="116"/>
        <v>4.8808516301935168E-4</v>
      </c>
      <c r="AI832">
        <f>AA832/'Totals and Drop Down Lists'!W$6*Inputs!E$37</f>
        <v>169675.17031493862</v>
      </c>
      <c r="AJ832">
        <f>AB832/'Totals and Drop Down Lists'!X$6*Inputs!F$37</f>
        <v>103403.70760531889</v>
      </c>
      <c r="AK832">
        <f>AC832/'Totals and Drop Down Lists'!Y$6*Inputs!G$37</f>
        <v>59561.77189936379</v>
      </c>
      <c r="AL832">
        <f>AD832/'Totals and Drop Down Lists'!Z$6*Inputs!H$37</f>
        <v>30715.047365346589</v>
      </c>
      <c r="AM832">
        <f>AE832/'Totals and Drop Down Lists'!AA$6*Inputs!I$37</f>
        <v>66298.701091734227</v>
      </c>
      <c r="AN832">
        <f>AF832/'Totals and Drop Down Lists'!AB$6*Inputs!J$37</f>
        <v>79467.552084852767</v>
      </c>
      <c r="AO832">
        <f>AG832/'Totals and Drop Down Lists'!AC$6*Inputs!K$37</f>
        <v>71272.42603738363</v>
      </c>
      <c r="AP832">
        <f>AH832/'Totals and Drop Down Lists'!AD$6*Inputs!L$37</f>
        <v>114861.03702187448</v>
      </c>
      <c r="AQ832">
        <f>IF(OR($D832="51",$D832="52",$D832="61"),(AA832/'Totals and Drop Down Lists'!W$4)*Inputs!E$38,0)</f>
        <v>0</v>
      </c>
      <c r="AR832">
        <f>IF(OR($D832="51",$D832="52",$D832="61"),(AB832/'Totals and Drop Down Lists'!X$4)*Inputs!F$38,0)</f>
        <v>0</v>
      </c>
      <c r="AS832">
        <f>IF(OR($D832="51",$D832="52",$D832="61"),(AC832/'Totals and Drop Down Lists'!Y$4)*Inputs!G$38,0)</f>
        <v>0</v>
      </c>
      <c r="AT832">
        <f>IF(OR($D832="51",$D832="52",$D832="61"),(AD832/'Totals and Drop Down Lists'!Z$4)*Inputs!H$38,0)</f>
        <v>0</v>
      </c>
      <c r="AU832">
        <f>IF(OR($D832="51",$D832="52",$D832="61"),(AE832/'Totals and Drop Down Lists'!AA$4)*Inputs!I$38,0)</f>
        <v>0</v>
      </c>
      <c r="AV832">
        <f>IF(OR($D832="51",$D832="52",$D832="61"),(AF832/'Totals and Drop Down Lists'!AB$4)*Inputs!J$38,0)</f>
        <v>0</v>
      </c>
      <c r="AW832">
        <f>IF(OR($D832="51",$D832="52",$D832="61"),(AG832/'Totals and Drop Down Lists'!AC$4)*Inputs!K$38,0)</f>
        <v>0</v>
      </c>
      <c r="AX832">
        <f>IF(OR($D832="51",$D832="52",$D832="61"),(AH832/'Totals and Drop Down Lists'!AD$4)*Inputs!L$38,0)</f>
        <v>0</v>
      </c>
      <c r="AY832">
        <f>IF(OR($D832="51",$D832="52",$D832="61"),0,(AA832/'Totals and Drop Down Lists'!W$5)*Inputs!E$39)</f>
        <v>0</v>
      </c>
      <c r="AZ832">
        <f>IF(OR($D832="51",$D832="52",$D832="61"),0,(AB832/'Totals and Drop Down Lists'!X$5)*Inputs!F$39)</f>
        <v>0</v>
      </c>
      <c r="BA832">
        <f>IF(OR($D832="51",$D832="52",$D832="61"),0,(AC832/'Totals and Drop Down Lists'!Y$5)*Inputs!G$39)</f>
        <v>0</v>
      </c>
      <c r="BB832">
        <f>IF(OR($D832="51",$D832="52",$D832="61"),0,(AD832/'Totals and Drop Down Lists'!Z$5)*Inputs!H$39)</f>
        <v>0</v>
      </c>
      <c r="BC832">
        <f>IF(OR($D832="51",$D832="52",$D832="61"),0,(AE832/'Totals and Drop Down Lists'!AA$5)*Inputs!I$39)</f>
        <v>0</v>
      </c>
      <c r="BD832">
        <f>IF(OR($D832="51",$D832="52",$D832="61"),0,(AF832/'Totals and Drop Down Lists'!AB$5)*Inputs!J$39)</f>
        <v>0</v>
      </c>
      <c r="BE832">
        <f>IF(OR($D832="51",$D832="52",$D832="61"),0,(AG832/'Totals and Drop Down Lists'!AC$5)*Inputs!K$39)</f>
        <v>0</v>
      </c>
      <c r="BF832">
        <f>IF(OR($D832="51",$D832="52",$D832="61"),0,(AH832/'Totals and Drop Down Lists'!AD$5)*Inputs!L$39)</f>
        <v>0</v>
      </c>
      <c r="BG832" s="10">
        <f t="shared" si="109"/>
        <v>695255.41342081293</v>
      </c>
    </row>
    <row r="833" spans="1:59" ht="28.8">
      <c r="A833" s="1" t="s">
        <v>1912</v>
      </c>
      <c r="B833" s="1" t="s">
        <v>1892</v>
      </c>
      <c r="C833" s="1" t="s">
        <v>1913</v>
      </c>
      <c r="D833" s="1" t="s">
        <v>25</v>
      </c>
      <c r="E833" s="1" t="s">
        <v>1914</v>
      </c>
      <c r="F833" s="2">
        <v>71</v>
      </c>
      <c r="G833" s="2">
        <v>0</v>
      </c>
      <c r="H833" s="2">
        <v>0</v>
      </c>
      <c r="I833" s="2">
        <v>10</v>
      </c>
      <c r="J833" s="2">
        <v>46</v>
      </c>
      <c r="K833" s="2">
        <v>46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29</v>
      </c>
      <c r="S833" s="2">
        <v>36700</v>
      </c>
      <c r="T833" s="2">
        <v>3063200</v>
      </c>
      <c r="U833" s="2">
        <v>2</v>
      </c>
      <c r="V833" s="2">
        <v>4</v>
      </c>
      <c r="W833" s="2">
        <v>0</v>
      </c>
      <c r="X833" s="2">
        <v>10</v>
      </c>
      <c r="Y833" s="2">
        <v>0</v>
      </c>
      <c r="Z833" s="2">
        <v>4</v>
      </c>
      <c r="AA833" s="9">
        <f t="shared" si="110"/>
        <v>71</v>
      </c>
      <c r="AB833" s="9">
        <f t="shared" si="111"/>
        <v>10</v>
      </c>
      <c r="AC833" s="9">
        <f t="shared" si="112"/>
        <v>29</v>
      </c>
      <c r="AD833" s="9">
        <f t="shared" si="113"/>
        <v>29</v>
      </c>
      <c r="AE833" s="44">
        <f t="shared" si="114"/>
        <v>3.2125775315765159E-6</v>
      </c>
      <c r="AF833" s="9">
        <f t="shared" si="115"/>
        <v>6</v>
      </c>
      <c r="AG833" s="9">
        <f t="shared" si="108"/>
        <v>4</v>
      </c>
      <c r="AH833" s="44">
        <f t="shared" si="116"/>
        <v>1.4883705824567666E-6</v>
      </c>
      <c r="AI833">
        <f>AA833/'Totals and Drop Down Lists'!W$6*Inputs!E$37</f>
        <v>64.406968907640135</v>
      </c>
      <c r="AJ833">
        <f>AB833/'Totals and Drop Down Lists'!X$6*Inputs!F$37</f>
        <v>32.903871827569176</v>
      </c>
      <c r="AK833">
        <f>AC833/'Totals and Drop Down Lists'!Y$6*Inputs!G$37</f>
        <v>191.17779580315991</v>
      </c>
      <c r="AL833">
        <f>AD833/'Totals and Drop Down Lists'!Z$6*Inputs!H$37</f>
        <v>232.50753682982278</v>
      </c>
      <c r="AM833">
        <f>AE833/'Totals and Drop Down Lists'!AA$6*Inputs!I$37</f>
        <v>399.93168988196049</v>
      </c>
      <c r="AN833">
        <f>AF833/'Totals and Drop Down Lists'!AB$6*Inputs!J$37</f>
        <v>119.74015884206844</v>
      </c>
      <c r="AO833">
        <f>AG833/'Totals and Drop Down Lists'!AC$6*Inputs!K$37</f>
        <v>74.494304716366472</v>
      </c>
      <c r="AP833">
        <f>AH833/'Totals and Drop Down Lists'!AD$6*Inputs!L$37</f>
        <v>350.25811380186838</v>
      </c>
      <c r="AQ833">
        <f>IF(OR($D833="51",$D833="52",$D833="61"),(AA833/'Totals and Drop Down Lists'!W$4)*Inputs!E$38,0)</f>
        <v>0</v>
      </c>
      <c r="AR833">
        <f>IF(OR($D833="51",$D833="52",$D833="61"),(AB833/'Totals and Drop Down Lists'!X$4)*Inputs!F$38,0)</f>
        <v>0</v>
      </c>
      <c r="AS833">
        <f>IF(OR($D833="51",$D833="52",$D833="61"),(AC833/'Totals and Drop Down Lists'!Y$4)*Inputs!G$38,0)</f>
        <v>0</v>
      </c>
      <c r="AT833">
        <f>IF(OR($D833="51",$D833="52",$D833="61"),(AD833/'Totals and Drop Down Lists'!Z$4)*Inputs!H$38,0)</f>
        <v>0</v>
      </c>
      <c r="AU833">
        <f>IF(OR($D833="51",$D833="52",$D833="61"),(AE833/'Totals and Drop Down Lists'!AA$4)*Inputs!I$38,0)</f>
        <v>0</v>
      </c>
      <c r="AV833">
        <f>IF(OR($D833="51",$D833="52",$D833="61"),(AF833/'Totals and Drop Down Lists'!AB$4)*Inputs!J$38,0)</f>
        <v>0</v>
      </c>
      <c r="AW833">
        <f>IF(OR($D833="51",$D833="52",$D833="61"),(AG833/'Totals and Drop Down Lists'!AC$4)*Inputs!K$38,0)</f>
        <v>0</v>
      </c>
      <c r="AX833">
        <f>IF(OR($D833="51",$D833="52",$D833="61"),(AH833/'Totals and Drop Down Lists'!AD$4)*Inputs!L$38,0)</f>
        <v>0</v>
      </c>
      <c r="AY833">
        <f>IF(OR($D833="51",$D833="52",$D833="61"),0,(AA833/'Totals and Drop Down Lists'!W$5)*Inputs!E$39)</f>
        <v>0</v>
      </c>
      <c r="AZ833">
        <f>IF(OR($D833="51",$D833="52",$D833="61"),0,(AB833/'Totals and Drop Down Lists'!X$5)*Inputs!F$39)</f>
        <v>0</v>
      </c>
      <c r="BA833">
        <f>IF(OR($D833="51",$D833="52",$D833="61"),0,(AC833/'Totals and Drop Down Lists'!Y$5)*Inputs!G$39)</f>
        <v>0</v>
      </c>
      <c r="BB833">
        <f>IF(OR($D833="51",$D833="52",$D833="61"),0,(AD833/'Totals and Drop Down Lists'!Z$5)*Inputs!H$39)</f>
        <v>0</v>
      </c>
      <c r="BC833">
        <f>IF(OR($D833="51",$D833="52",$D833="61"),0,(AE833/'Totals and Drop Down Lists'!AA$5)*Inputs!I$39)</f>
        <v>0</v>
      </c>
      <c r="BD833">
        <f>IF(OR($D833="51",$D833="52",$D833="61"),0,(AF833/'Totals and Drop Down Lists'!AB$5)*Inputs!J$39)</f>
        <v>0</v>
      </c>
      <c r="BE833">
        <f>IF(OR($D833="51",$D833="52",$D833="61"),0,(AG833/'Totals and Drop Down Lists'!AC$5)*Inputs!K$39)</f>
        <v>0</v>
      </c>
      <c r="BF833">
        <f>IF(OR($D833="51",$D833="52",$D833="61"),0,(AH833/'Totals and Drop Down Lists'!AD$5)*Inputs!L$39)</f>
        <v>0</v>
      </c>
      <c r="BG833" s="10">
        <f t="shared" si="109"/>
        <v>1465.4204406104559</v>
      </c>
    </row>
    <row r="834" spans="1:59" ht="28.8">
      <c r="A834" s="1" t="s">
        <v>1912</v>
      </c>
      <c r="B834" s="1" t="s">
        <v>1892</v>
      </c>
      <c r="C834" s="1" t="s">
        <v>1895</v>
      </c>
      <c r="D834" s="1" t="s">
        <v>25</v>
      </c>
      <c r="E834" s="1" t="s">
        <v>1896</v>
      </c>
      <c r="F834" s="2">
        <v>67872</v>
      </c>
      <c r="G834" s="2">
        <v>299</v>
      </c>
      <c r="H834" s="2">
        <v>26</v>
      </c>
      <c r="I834" s="2">
        <v>7481</v>
      </c>
      <c r="J834" s="2">
        <v>22390</v>
      </c>
      <c r="K834" s="2">
        <v>8380</v>
      </c>
      <c r="L834" s="2">
        <v>598</v>
      </c>
      <c r="M834" s="2">
        <v>201</v>
      </c>
      <c r="N834" s="2">
        <v>29</v>
      </c>
      <c r="O834" s="2">
        <v>635</v>
      </c>
      <c r="P834" s="2">
        <v>305</v>
      </c>
      <c r="Q834" s="2">
        <v>74</v>
      </c>
      <c r="R834" s="2">
        <v>1046</v>
      </c>
      <c r="S834" s="2">
        <v>9904700</v>
      </c>
      <c r="T834" s="2">
        <v>486948100</v>
      </c>
      <c r="U834" s="2">
        <v>1787</v>
      </c>
      <c r="V834" s="2">
        <v>592</v>
      </c>
      <c r="W834" s="2">
        <v>118</v>
      </c>
      <c r="X834" s="2">
        <v>1888</v>
      </c>
      <c r="Y834" s="2">
        <v>209</v>
      </c>
      <c r="Z834" s="2">
        <v>1127</v>
      </c>
      <c r="AA834" s="9">
        <f t="shared" si="110"/>
        <v>67872</v>
      </c>
      <c r="AB834" s="9">
        <f t="shared" si="111"/>
        <v>7156</v>
      </c>
      <c r="AC834" s="9">
        <f t="shared" si="112"/>
        <v>2888</v>
      </c>
      <c r="AD834" s="9">
        <f t="shared" si="113"/>
        <v>1046</v>
      </c>
      <c r="AE834" s="44">
        <f t="shared" si="114"/>
        <v>2.1904317689228683E-4</v>
      </c>
      <c r="AF834" s="9">
        <f t="shared" si="115"/>
        <v>1178</v>
      </c>
      <c r="AG834" s="9">
        <f t="shared" ref="AG834:AG897" si="117">Y834+Z834</f>
        <v>1336</v>
      </c>
      <c r="AH834" s="44">
        <f t="shared" si="116"/>
        <v>1.8605762352165669E-4</v>
      </c>
      <c r="AI834">
        <f>AA834/'Totals and Drop Down Lists'!W$6*Inputs!E$37</f>
        <v>61569.433714075371</v>
      </c>
      <c r="AJ834">
        <f>AB834/'Totals and Drop Down Lists'!X$6*Inputs!F$37</f>
        <v>23546.010679808503</v>
      </c>
      <c r="AK834">
        <f>AC834/'Totals and Drop Down Lists'!Y$6*Inputs!G$37</f>
        <v>19038.6715268802</v>
      </c>
      <c r="AL834">
        <f>AD834/'Totals and Drop Down Lists'!Z$6*Inputs!H$37</f>
        <v>8386.3063284136078</v>
      </c>
      <c r="AM834">
        <f>AE834/'Totals and Drop Down Lists'!AA$6*Inputs!I$37</f>
        <v>27268.542791761411</v>
      </c>
      <c r="AN834">
        <f>AF834/'Totals and Drop Down Lists'!AB$6*Inputs!J$37</f>
        <v>23508.984519326106</v>
      </c>
      <c r="AO834">
        <f>AG834/'Totals and Drop Down Lists'!AC$6*Inputs!K$37</f>
        <v>24881.0977752664</v>
      </c>
      <c r="AP834">
        <f>AH834/'Totals and Drop Down Lists'!AD$6*Inputs!L$37</f>
        <v>43784.923621363356</v>
      </c>
      <c r="AQ834">
        <f>IF(OR($D834="51",$D834="52",$D834="61"),(AA834/'Totals and Drop Down Lists'!W$4)*Inputs!E$38,0)</f>
        <v>0</v>
      </c>
      <c r="AR834">
        <f>IF(OR($D834="51",$D834="52",$D834="61"),(AB834/'Totals and Drop Down Lists'!X$4)*Inputs!F$38,0)</f>
        <v>0</v>
      </c>
      <c r="AS834">
        <f>IF(OR($D834="51",$D834="52",$D834="61"),(AC834/'Totals and Drop Down Lists'!Y$4)*Inputs!G$38,0)</f>
        <v>0</v>
      </c>
      <c r="AT834">
        <f>IF(OR($D834="51",$D834="52",$D834="61"),(AD834/'Totals and Drop Down Lists'!Z$4)*Inputs!H$38,0)</f>
        <v>0</v>
      </c>
      <c r="AU834">
        <f>IF(OR($D834="51",$D834="52",$D834="61"),(AE834/'Totals and Drop Down Lists'!AA$4)*Inputs!I$38,0)</f>
        <v>0</v>
      </c>
      <c r="AV834">
        <f>IF(OR($D834="51",$D834="52",$D834="61"),(AF834/'Totals and Drop Down Lists'!AB$4)*Inputs!J$38,0)</f>
        <v>0</v>
      </c>
      <c r="AW834">
        <f>IF(OR($D834="51",$D834="52",$D834="61"),(AG834/'Totals and Drop Down Lists'!AC$4)*Inputs!K$38,0)</f>
        <v>0</v>
      </c>
      <c r="AX834">
        <f>IF(OR($D834="51",$D834="52",$D834="61"),(AH834/'Totals and Drop Down Lists'!AD$4)*Inputs!L$38,0)</f>
        <v>0</v>
      </c>
      <c r="AY834">
        <f>IF(OR($D834="51",$D834="52",$D834="61"),0,(AA834/'Totals and Drop Down Lists'!W$5)*Inputs!E$39)</f>
        <v>0</v>
      </c>
      <c r="AZ834">
        <f>IF(OR($D834="51",$D834="52",$D834="61"),0,(AB834/'Totals and Drop Down Lists'!X$5)*Inputs!F$39)</f>
        <v>0</v>
      </c>
      <c r="BA834">
        <f>IF(OR($D834="51",$D834="52",$D834="61"),0,(AC834/'Totals and Drop Down Lists'!Y$5)*Inputs!G$39)</f>
        <v>0</v>
      </c>
      <c r="BB834">
        <f>IF(OR($D834="51",$D834="52",$D834="61"),0,(AD834/'Totals and Drop Down Lists'!Z$5)*Inputs!H$39)</f>
        <v>0</v>
      </c>
      <c r="BC834">
        <f>IF(OR($D834="51",$D834="52",$D834="61"),0,(AE834/'Totals and Drop Down Lists'!AA$5)*Inputs!I$39)</f>
        <v>0</v>
      </c>
      <c r="BD834">
        <f>IF(OR($D834="51",$D834="52",$D834="61"),0,(AF834/'Totals and Drop Down Lists'!AB$5)*Inputs!J$39)</f>
        <v>0</v>
      </c>
      <c r="BE834">
        <f>IF(OR($D834="51",$D834="52",$D834="61"),0,(AG834/'Totals and Drop Down Lists'!AC$5)*Inputs!K$39)</f>
        <v>0</v>
      </c>
      <c r="BF834">
        <f>IF(OR($D834="51",$D834="52",$D834="61"),0,(AH834/'Totals and Drop Down Lists'!AD$5)*Inputs!L$39)</f>
        <v>0</v>
      </c>
      <c r="BG834" s="10">
        <f t="shared" ref="BG834:BG897" si="118">SUM(AI834:BF834)</f>
        <v>231983.97095689492</v>
      </c>
    </row>
    <row r="835" spans="1:59" ht="28.8">
      <c r="A835" s="1" t="s">
        <v>1912</v>
      </c>
      <c r="B835" s="1" t="s">
        <v>1892</v>
      </c>
      <c r="C835" s="1" t="s">
        <v>1897</v>
      </c>
      <c r="D835" s="1" t="s">
        <v>25</v>
      </c>
      <c r="E835" s="1" t="s">
        <v>1898</v>
      </c>
      <c r="F835" s="2">
        <v>156633</v>
      </c>
      <c r="G835" s="2">
        <v>1194</v>
      </c>
      <c r="H835" s="2">
        <v>119</v>
      </c>
      <c r="I835" s="2">
        <v>16416</v>
      </c>
      <c r="J835" s="2">
        <v>52623</v>
      </c>
      <c r="K835" s="2">
        <v>22067</v>
      </c>
      <c r="L835" s="2">
        <v>1688</v>
      </c>
      <c r="M835" s="2">
        <v>609</v>
      </c>
      <c r="N835" s="2">
        <v>187</v>
      </c>
      <c r="O835" s="2">
        <v>2120</v>
      </c>
      <c r="P835" s="2">
        <v>1019</v>
      </c>
      <c r="Q835" s="2">
        <v>291</v>
      </c>
      <c r="R835" s="2">
        <v>2095</v>
      </c>
      <c r="S835" s="2">
        <v>27958600</v>
      </c>
      <c r="T835" s="2">
        <v>1282759500</v>
      </c>
      <c r="U835" s="2">
        <v>7571</v>
      </c>
      <c r="V835" s="2">
        <v>1114</v>
      </c>
      <c r="W835" s="2">
        <v>508</v>
      </c>
      <c r="X835" s="2">
        <v>4874</v>
      </c>
      <c r="Y835" s="2">
        <v>562</v>
      </c>
      <c r="Z835" s="2">
        <v>3351</v>
      </c>
      <c r="AA835" s="9">
        <f t="shared" ref="AA835:AA898" si="119">F835</f>
        <v>156633</v>
      </c>
      <c r="AB835" s="9">
        <f t="shared" ref="AB835:AB898" si="120">I835-G835-H835</f>
        <v>15103</v>
      </c>
      <c r="AC835" s="9">
        <f t="shared" ref="AC835:AC898" si="121">L835+M835+N835+O835+P835+Q835+R835</f>
        <v>8009</v>
      </c>
      <c r="AD835" s="9">
        <f t="shared" ref="AD835:AD898" si="122">R835</f>
        <v>2095</v>
      </c>
      <c r="AE835" s="44">
        <f t="shared" ref="AE835:AE898" si="123">IF(ISERROR(((K835^2)*SUM(J:J))/((SUM(K:K)^2)*J835)), 0, ((K835^2)*SUM(J:J))/((SUM(K:K)^2)*J835))</f>
        <v>6.4625925062799475E-4</v>
      </c>
      <c r="AF835" s="9">
        <f t="shared" ref="AF835:AF898" si="124">-IF((W835+V835-X835)&gt;0, 0, (W835+V835-X835))</f>
        <v>3252</v>
      </c>
      <c r="AG835" s="9">
        <f t="shared" si="117"/>
        <v>3913</v>
      </c>
      <c r="AH835" s="44">
        <f t="shared" ref="AH835:AH898" si="125">(K835*SUM(J:J)*AG835)/(J835*SUM(K:K)*SUM(AG:AG))</f>
        <v>6.1056038977892974E-4</v>
      </c>
      <c r="AI835">
        <f>AA835/'Totals and Drop Down Lists'!W$6*Inputs!E$37</f>
        <v>142088.12339310418</v>
      </c>
      <c r="AJ835">
        <f>AB835/'Totals and Drop Down Lists'!X$6*Inputs!F$37</f>
        <v>49694.717621177726</v>
      </c>
      <c r="AK835">
        <f>AC835/'Totals and Drop Down Lists'!Y$6*Inputs!G$37</f>
        <v>52798.033330603721</v>
      </c>
      <c r="AL835">
        <f>AD835/'Totals and Drop Down Lists'!Z$6*Inputs!H$37</f>
        <v>16796.665160637196</v>
      </c>
      <c r="AM835">
        <f>AE835/'Totals and Drop Down Lists'!AA$6*Inputs!I$37</f>
        <v>80452.394273787038</v>
      </c>
      <c r="AN835">
        <f>AF835/'Totals and Drop Down Lists'!AB$6*Inputs!J$37</f>
        <v>64899.166092401101</v>
      </c>
      <c r="AO835">
        <f>AG835/'Totals and Drop Down Lists'!AC$6*Inputs!K$37</f>
        <v>72874.053588785508</v>
      </c>
      <c r="AP835">
        <f>AH835/'Totals and Drop Down Lists'!AD$6*Inputs!L$37</f>
        <v>143683.12099605301</v>
      </c>
      <c r="AQ835">
        <f>IF(OR($D835="51",$D835="52",$D835="61"),(AA835/'Totals and Drop Down Lists'!W$4)*Inputs!E$38,0)</f>
        <v>0</v>
      </c>
      <c r="AR835">
        <f>IF(OR($D835="51",$D835="52",$D835="61"),(AB835/'Totals and Drop Down Lists'!X$4)*Inputs!F$38,0)</f>
        <v>0</v>
      </c>
      <c r="AS835">
        <f>IF(OR($D835="51",$D835="52",$D835="61"),(AC835/'Totals and Drop Down Lists'!Y$4)*Inputs!G$38,0)</f>
        <v>0</v>
      </c>
      <c r="AT835">
        <f>IF(OR($D835="51",$D835="52",$D835="61"),(AD835/'Totals and Drop Down Lists'!Z$4)*Inputs!H$38,0)</f>
        <v>0</v>
      </c>
      <c r="AU835">
        <f>IF(OR($D835="51",$D835="52",$D835="61"),(AE835/'Totals and Drop Down Lists'!AA$4)*Inputs!I$38,0)</f>
        <v>0</v>
      </c>
      <c r="AV835">
        <f>IF(OR($D835="51",$D835="52",$D835="61"),(AF835/'Totals and Drop Down Lists'!AB$4)*Inputs!J$38,0)</f>
        <v>0</v>
      </c>
      <c r="AW835">
        <f>IF(OR($D835="51",$D835="52",$D835="61"),(AG835/'Totals and Drop Down Lists'!AC$4)*Inputs!K$38,0)</f>
        <v>0</v>
      </c>
      <c r="AX835">
        <f>IF(OR($D835="51",$D835="52",$D835="61"),(AH835/'Totals and Drop Down Lists'!AD$4)*Inputs!L$38,0)</f>
        <v>0</v>
      </c>
      <c r="AY835">
        <f>IF(OR($D835="51",$D835="52",$D835="61"),0,(AA835/'Totals and Drop Down Lists'!W$5)*Inputs!E$39)</f>
        <v>0</v>
      </c>
      <c r="AZ835">
        <f>IF(OR($D835="51",$D835="52",$D835="61"),0,(AB835/'Totals and Drop Down Lists'!X$5)*Inputs!F$39)</f>
        <v>0</v>
      </c>
      <c r="BA835">
        <f>IF(OR($D835="51",$D835="52",$D835="61"),0,(AC835/'Totals and Drop Down Lists'!Y$5)*Inputs!G$39)</f>
        <v>0</v>
      </c>
      <c r="BB835">
        <f>IF(OR($D835="51",$D835="52",$D835="61"),0,(AD835/'Totals and Drop Down Lists'!Z$5)*Inputs!H$39)</f>
        <v>0</v>
      </c>
      <c r="BC835">
        <f>IF(OR($D835="51",$D835="52",$D835="61"),0,(AE835/'Totals and Drop Down Lists'!AA$5)*Inputs!I$39)</f>
        <v>0</v>
      </c>
      <c r="BD835">
        <f>IF(OR($D835="51",$D835="52",$D835="61"),0,(AF835/'Totals and Drop Down Lists'!AB$5)*Inputs!J$39)</f>
        <v>0</v>
      </c>
      <c r="BE835">
        <f>IF(OR($D835="51",$D835="52",$D835="61"),0,(AG835/'Totals and Drop Down Lists'!AC$5)*Inputs!K$39)</f>
        <v>0</v>
      </c>
      <c r="BF835">
        <f>IF(OR($D835="51",$D835="52",$D835="61"),0,(AH835/'Totals and Drop Down Lists'!AD$5)*Inputs!L$39)</f>
        <v>0</v>
      </c>
      <c r="BG835" s="10">
        <f t="shared" si="118"/>
        <v>623286.27445654944</v>
      </c>
    </row>
    <row r="836" spans="1:59" ht="28.8">
      <c r="A836" s="1" t="s">
        <v>7427</v>
      </c>
      <c r="B836" s="1" t="s">
        <v>1924</v>
      </c>
      <c r="C836" s="1" t="s">
        <v>1925</v>
      </c>
      <c r="D836" s="1" t="s">
        <v>7</v>
      </c>
      <c r="E836" s="1" t="s">
        <v>1926</v>
      </c>
      <c r="F836" s="2">
        <v>964678</v>
      </c>
      <c r="G836" s="2">
        <v>9014</v>
      </c>
      <c r="H836" s="2">
        <v>1959</v>
      </c>
      <c r="I836" s="2">
        <v>91904</v>
      </c>
      <c r="J836" s="2">
        <v>309803</v>
      </c>
      <c r="K836" s="2">
        <v>137760</v>
      </c>
      <c r="L836" s="2">
        <v>8126</v>
      </c>
      <c r="M836" s="2">
        <v>2445</v>
      </c>
      <c r="N836" s="2">
        <v>512</v>
      </c>
      <c r="O836" s="2">
        <v>9181</v>
      </c>
      <c r="P836" s="2">
        <v>4803</v>
      </c>
      <c r="Q836" s="2">
        <v>1508</v>
      </c>
      <c r="R836" s="2">
        <v>11955</v>
      </c>
      <c r="S836" s="2">
        <v>206719800</v>
      </c>
      <c r="T836" s="2">
        <v>8463989300</v>
      </c>
      <c r="U836" s="2">
        <v>7297</v>
      </c>
      <c r="V836" s="2">
        <v>9028</v>
      </c>
      <c r="W836" s="2">
        <v>275</v>
      </c>
      <c r="X836" s="2">
        <v>30953</v>
      </c>
      <c r="Y836" s="2">
        <v>3997</v>
      </c>
      <c r="Z836" s="2">
        <v>18817</v>
      </c>
      <c r="AA836" s="9">
        <f t="shared" si="119"/>
        <v>964678</v>
      </c>
      <c r="AB836" s="9">
        <f t="shared" si="120"/>
        <v>80931</v>
      </c>
      <c r="AC836" s="9">
        <f t="shared" si="121"/>
        <v>38530</v>
      </c>
      <c r="AD836" s="9">
        <f t="shared" si="122"/>
        <v>11955</v>
      </c>
      <c r="AE836" s="44">
        <f t="shared" si="123"/>
        <v>4.2781542113310266E-3</v>
      </c>
      <c r="AF836" s="9">
        <f t="shared" si="124"/>
        <v>21650</v>
      </c>
      <c r="AG836" s="9">
        <f t="shared" si="117"/>
        <v>22814</v>
      </c>
      <c r="AH836" s="44">
        <f t="shared" si="125"/>
        <v>3.7747660350730271E-3</v>
      </c>
      <c r="AI836">
        <f>AA836/'Totals and Drop Down Lists'!W$6*Inputs!E$37</f>
        <v>875098.39368851366</v>
      </c>
      <c r="AJ836">
        <f>AB836/'Totals and Drop Down Lists'!X$6*Inputs!F$37</f>
        <v>266294.3250877001</v>
      </c>
      <c r="AK836">
        <f>AC836/'Totals and Drop Down Lists'!Y$6*Inputs!G$37</f>
        <v>254002.77490675004</v>
      </c>
      <c r="AL836">
        <f>AD836/'Totals and Drop Down Lists'!Z$6*Inputs!H$37</f>
        <v>95849.227682776953</v>
      </c>
      <c r="AM836">
        <f>AE836/'Totals and Drop Down Lists'!AA$6*Inputs!I$37</f>
        <v>532584.63850166299</v>
      </c>
      <c r="AN836">
        <f>AF836/'Totals and Drop Down Lists'!AB$6*Inputs!J$37</f>
        <v>432062.40648846369</v>
      </c>
      <c r="AO836">
        <f>AG836/'Totals and Drop Down Lists'!AC$6*Inputs!K$37</f>
        <v>424878.26694979618</v>
      </c>
      <c r="AP836">
        <f>AH836/'Totals and Drop Down Lists'!AD$6*Inputs!L$37</f>
        <v>888315.34771780577</v>
      </c>
      <c r="AQ836">
        <f>IF(OR($D836="51",$D836="52",$D836="61"),(AA836/'Totals and Drop Down Lists'!W$4)*Inputs!E$38,0)</f>
        <v>0</v>
      </c>
      <c r="AR836">
        <f>IF(OR($D836="51",$D836="52",$D836="61"),(AB836/'Totals and Drop Down Lists'!X$4)*Inputs!F$38,0)</f>
        <v>0</v>
      </c>
      <c r="AS836">
        <f>IF(OR($D836="51",$D836="52",$D836="61"),(AC836/'Totals and Drop Down Lists'!Y$4)*Inputs!G$38,0)</f>
        <v>0</v>
      </c>
      <c r="AT836">
        <f>IF(OR($D836="51",$D836="52",$D836="61"),(AD836/'Totals and Drop Down Lists'!Z$4)*Inputs!H$38,0)</f>
        <v>0</v>
      </c>
      <c r="AU836">
        <f>IF(OR($D836="51",$D836="52",$D836="61"),(AE836/'Totals and Drop Down Lists'!AA$4)*Inputs!I$38,0)</f>
        <v>0</v>
      </c>
      <c r="AV836">
        <f>IF(OR($D836="51",$D836="52",$D836="61"),(AF836/'Totals and Drop Down Lists'!AB$4)*Inputs!J$38,0)</f>
        <v>0</v>
      </c>
      <c r="AW836">
        <f>IF(OR($D836="51",$D836="52",$D836="61"),(AG836/'Totals and Drop Down Lists'!AC$4)*Inputs!K$38,0)</f>
        <v>0</v>
      </c>
      <c r="AX836">
        <f>IF(OR($D836="51",$D836="52",$D836="61"),(AH836/'Totals and Drop Down Lists'!AD$4)*Inputs!L$38,0)</f>
        <v>0</v>
      </c>
      <c r="AY836">
        <f>IF(OR($D836="51",$D836="52",$D836="61"),0,(AA836/'Totals and Drop Down Lists'!W$5)*Inputs!E$39)</f>
        <v>0</v>
      </c>
      <c r="AZ836">
        <f>IF(OR($D836="51",$D836="52",$D836="61"),0,(AB836/'Totals and Drop Down Lists'!X$5)*Inputs!F$39)</f>
        <v>0</v>
      </c>
      <c r="BA836">
        <f>IF(OR($D836="51",$D836="52",$D836="61"),0,(AC836/'Totals and Drop Down Lists'!Y$5)*Inputs!G$39)</f>
        <v>0</v>
      </c>
      <c r="BB836">
        <f>IF(OR($D836="51",$D836="52",$D836="61"),0,(AD836/'Totals and Drop Down Lists'!Z$5)*Inputs!H$39)</f>
        <v>0</v>
      </c>
      <c r="BC836">
        <f>IF(OR($D836="51",$D836="52",$D836="61"),0,(AE836/'Totals and Drop Down Lists'!AA$5)*Inputs!I$39)</f>
        <v>0</v>
      </c>
      <c r="BD836">
        <f>IF(OR($D836="51",$D836="52",$D836="61"),0,(AF836/'Totals and Drop Down Lists'!AB$5)*Inputs!J$39)</f>
        <v>0</v>
      </c>
      <c r="BE836">
        <f>IF(OR($D836="51",$D836="52",$D836="61"),0,(AG836/'Totals and Drop Down Lists'!AC$5)*Inputs!K$39)</f>
        <v>0</v>
      </c>
      <c r="BF836">
        <f>IF(OR($D836="51",$D836="52",$D836="61"),0,(AH836/'Totals and Drop Down Lists'!AD$5)*Inputs!L$39)</f>
        <v>0</v>
      </c>
      <c r="BG836" s="10">
        <f t="shared" si="118"/>
        <v>3769085.3810234694</v>
      </c>
    </row>
    <row r="837" spans="1:59" ht="28.8">
      <c r="A837" s="1" t="s">
        <v>7428</v>
      </c>
      <c r="B837" s="1" t="s">
        <v>5434</v>
      </c>
      <c r="C837" s="1" t="s">
        <v>5435</v>
      </c>
      <c r="D837" s="1" t="s">
        <v>7</v>
      </c>
      <c r="E837" s="1" t="s">
        <v>5436</v>
      </c>
      <c r="F837" s="2">
        <v>82602</v>
      </c>
      <c r="G837" s="2">
        <v>1111</v>
      </c>
      <c r="H837" s="2">
        <v>83</v>
      </c>
      <c r="I837" s="2">
        <v>13512</v>
      </c>
      <c r="J837" s="2">
        <v>31259</v>
      </c>
      <c r="K837" s="2">
        <v>11156</v>
      </c>
      <c r="L837" s="2">
        <v>289</v>
      </c>
      <c r="M837" s="2">
        <v>14</v>
      </c>
      <c r="N837" s="2">
        <v>16</v>
      </c>
      <c r="O837" s="2">
        <v>344</v>
      </c>
      <c r="P837" s="2">
        <v>66</v>
      </c>
      <c r="Q837" s="2">
        <v>59</v>
      </c>
      <c r="R837" s="2">
        <v>11475</v>
      </c>
      <c r="S837" s="2">
        <v>7549400</v>
      </c>
      <c r="T837" s="2">
        <v>379443500</v>
      </c>
      <c r="U837" s="2">
        <v>689</v>
      </c>
      <c r="V837" s="2">
        <v>810</v>
      </c>
      <c r="W837" s="2">
        <v>130</v>
      </c>
      <c r="X837" s="2">
        <v>3060</v>
      </c>
      <c r="Y837" s="2">
        <v>470</v>
      </c>
      <c r="Z837" s="2">
        <v>2100</v>
      </c>
      <c r="AA837" s="9">
        <f t="shared" si="119"/>
        <v>82602</v>
      </c>
      <c r="AB837" s="9">
        <f t="shared" si="120"/>
        <v>12318</v>
      </c>
      <c r="AC837" s="9">
        <f t="shared" si="121"/>
        <v>12263</v>
      </c>
      <c r="AD837" s="9">
        <f t="shared" si="122"/>
        <v>11475</v>
      </c>
      <c r="AE837" s="44">
        <f t="shared" si="123"/>
        <v>2.7805948665632124E-4</v>
      </c>
      <c r="AF837" s="9">
        <f t="shared" si="124"/>
        <v>2120</v>
      </c>
      <c r="AG837" s="9">
        <f t="shared" si="117"/>
        <v>2570</v>
      </c>
      <c r="AH837" s="44">
        <f t="shared" si="125"/>
        <v>3.4128534102155662E-4</v>
      </c>
      <c r="AI837">
        <f>AA837/'Totals and Drop Down Lists'!W$6*Inputs!E$37</f>
        <v>74931.611911392829</v>
      </c>
      <c r="AJ837">
        <f>AB837/'Totals and Drop Down Lists'!X$6*Inputs!F$37</f>
        <v>40530.98931719971</v>
      </c>
      <c r="AK837">
        <f>AC837/'Totals and Drop Down Lists'!Y$6*Inputs!G$37</f>
        <v>80841.838273591376</v>
      </c>
      <c r="AL837">
        <f>AD837/'Totals and Drop Down Lists'!Z$6*Inputs!H$37</f>
        <v>92000.827073179884</v>
      </c>
      <c r="AM837">
        <f>AE837/'Totals and Drop Down Lists'!AA$6*Inputs!I$37</f>
        <v>34615.4448548363</v>
      </c>
      <c r="AN837">
        <f>AF837/'Totals and Drop Down Lists'!AB$6*Inputs!J$37</f>
        <v>42308.189457530854</v>
      </c>
      <c r="AO837">
        <f>AG837/'Totals and Drop Down Lists'!AC$6*Inputs!K$37</f>
        <v>47862.590780265462</v>
      </c>
      <c r="AP837">
        <f>AH837/'Totals and Drop Down Lists'!AD$6*Inputs!L$37</f>
        <v>80314.648262614472</v>
      </c>
      <c r="AQ837">
        <f>IF(OR($D837="51",$D837="52",$D837="61"),(AA837/'Totals and Drop Down Lists'!W$4)*Inputs!E$38,0)</f>
        <v>0</v>
      </c>
      <c r="AR837">
        <f>IF(OR($D837="51",$D837="52",$D837="61"),(AB837/'Totals and Drop Down Lists'!X$4)*Inputs!F$38,0)</f>
        <v>0</v>
      </c>
      <c r="AS837">
        <f>IF(OR($D837="51",$D837="52",$D837="61"),(AC837/'Totals and Drop Down Lists'!Y$4)*Inputs!G$38,0)</f>
        <v>0</v>
      </c>
      <c r="AT837">
        <f>IF(OR($D837="51",$D837="52",$D837="61"),(AD837/'Totals and Drop Down Lists'!Z$4)*Inputs!H$38,0)</f>
        <v>0</v>
      </c>
      <c r="AU837">
        <f>IF(OR($D837="51",$D837="52",$D837="61"),(AE837/'Totals and Drop Down Lists'!AA$4)*Inputs!I$38,0)</f>
        <v>0</v>
      </c>
      <c r="AV837">
        <f>IF(OR($D837="51",$D837="52",$D837="61"),(AF837/'Totals and Drop Down Lists'!AB$4)*Inputs!J$38,0)</f>
        <v>0</v>
      </c>
      <c r="AW837">
        <f>IF(OR($D837="51",$D837="52",$D837="61"),(AG837/'Totals and Drop Down Lists'!AC$4)*Inputs!K$38,0)</f>
        <v>0</v>
      </c>
      <c r="AX837">
        <f>IF(OR($D837="51",$D837="52",$D837="61"),(AH837/'Totals and Drop Down Lists'!AD$4)*Inputs!L$38,0)</f>
        <v>0</v>
      </c>
      <c r="AY837">
        <f>IF(OR($D837="51",$D837="52",$D837="61"),0,(AA837/'Totals and Drop Down Lists'!W$5)*Inputs!E$39)</f>
        <v>0</v>
      </c>
      <c r="AZ837">
        <f>IF(OR($D837="51",$D837="52",$D837="61"),0,(AB837/'Totals and Drop Down Lists'!X$5)*Inputs!F$39)</f>
        <v>0</v>
      </c>
      <c r="BA837">
        <f>IF(OR($D837="51",$D837="52",$D837="61"),0,(AC837/'Totals and Drop Down Lists'!Y$5)*Inputs!G$39)</f>
        <v>0</v>
      </c>
      <c r="BB837">
        <f>IF(OR($D837="51",$D837="52",$D837="61"),0,(AD837/'Totals and Drop Down Lists'!Z$5)*Inputs!H$39)</f>
        <v>0</v>
      </c>
      <c r="BC837">
        <f>IF(OR($D837="51",$D837="52",$D837="61"),0,(AE837/'Totals and Drop Down Lists'!AA$5)*Inputs!I$39)</f>
        <v>0</v>
      </c>
      <c r="BD837">
        <f>IF(OR($D837="51",$D837="52",$D837="61"),0,(AF837/'Totals and Drop Down Lists'!AB$5)*Inputs!J$39)</f>
        <v>0</v>
      </c>
      <c r="BE837">
        <f>IF(OR($D837="51",$D837="52",$D837="61"),0,(AG837/'Totals and Drop Down Lists'!AC$5)*Inputs!K$39)</f>
        <v>0</v>
      </c>
      <c r="BF837">
        <f>IF(OR($D837="51",$D837="52",$D837="61"),0,(AH837/'Totals and Drop Down Lists'!AD$5)*Inputs!L$39)</f>
        <v>0</v>
      </c>
      <c r="BG837" s="10">
        <f t="shared" si="118"/>
        <v>493406.13993061089</v>
      </c>
    </row>
    <row r="838" spans="1:59" ht="28.8">
      <c r="A838" s="1" t="s">
        <v>7428</v>
      </c>
      <c r="B838" s="1" t="s">
        <v>5434</v>
      </c>
      <c r="C838" s="1" t="s">
        <v>5437</v>
      </c>
      <c r="D838" s="1" t="s">
        <v>58</v>
      </c>
      <c r="E838" s="1" t="s">
        <v>5438</v>
      </c>
      <c r="F838" s="2">
        <v>19553</v>
      </c>
      <c r="G838" s="2">
        <v>80</v>
      </c>
      <c r="H838" s="2">
        <v>0</v>
      </c>
      <c r="I838" s="2">
        <v>2020</v>
      </c>
      <c r="J838" s="2">
        <v>7395</v>
      </c>
      <c r="K838" s="2">
        <v>1327</v>
      </c>
      <c r="L838" s="2">
        <v>51</v>
      </c>
      <c r="M838" s="2">
        <v>0</v>
      </c>
      <c r="N838" s="2">
        <v>0</v>
      </c>
      <c r="O838" s="2">
        <v>27</v>
      </c>
      <c r="P838" s="2">
        <v>0</v>
      </c>
      <c r="Q838" s="2">
        <v>0</v>
      </c>
      <c r="R838" s="2">
        <v>2389</v>
      </c>
      <c r="S838" s="2">
        <v>577200</v>
      </c>
      <c r="T838" s="2">
        <v>36017700</v>
      </c>
      <c r="U838" s="2">
        <v>55</v>
      </c>
      <c r="V838" s="2">
        <v>48</v>
      </c>
      <c r="W838" s="2">
        <v>10</v>
      </c>
      <c r="X838" s="2">
        <v>217</v>
      </c>
      <c r="Y838" s="2">
        <v>34</v>
      </c>
      <c r="Z838" s="2">
        <v>142</v>
      </c>
      <c r="AA838" s="9">
        <f t="shared" si="119"/>
        <v>19553</v>
      </c>
      <c r="AB838" s="9">
        <f t="shared" si="120"/>
        <v>1940</v>
      </c>
      <c r="AC838" s="9">
        <f t="shared" si="121"/>
        <v>2467</v>
      </c>
      <c r="AD838" s="9">
        <f t="shared" si="122"/>
        <v>2389</v>
      </c>
      <c r="AE838" s="44">
        <f t="shared" si="123"/>
        <v>1.6630275862367355E-5</v>
      </c>
      <c r="AF838" s="9">
        <f t="shared" si="124"/>
        <v>159</v>
      </c>
      <c r="AG838" s="9">
        <f t="shared" si="117"/>
        <v>176</v>
      </c>
      <c r="AH838" s="44">
        <f t="shared" si="125"/>
        <v>1.1751586418997388E-5</v>
      </c>
      <c r="AI838">
        <f>AA838/'Totals and Drop Down Lists'!W$6*Inputs!E$37</f>
        <v>17737.31638100123</v>
      </c>
      <c r="AJ838">
        <f>AB838/'Totals and Drop Down Lists'!X$6*Inputs!F$37</f>
        <v>6383.3511345484203</v>
      </c>
      <c r="AK838">
        <f>AC838/'Totals and Drop Down Lists'!Y$6*Inputs!G$37</f>
        <v>16263.297318841225</v>
      </c>
      <c r="AL838">
        <f>AD838/'Totals and Drop Down Lists'!Z$6*Inputs!H$37</f>
        <v>19153.8105340154</v>
      </c>
      <c r="AM838">
        <f>AE838/'Totals and Drop Down Lists'!AA$6*Inputs!I$37</f>
        <v>2070.2922383871323</v>
      </c>
      <c r="AN838">
        <f>AF838/'Totals and Drop Down Lists'!AB$6*Inputs!J$37</f>
        <v>3173.1142093148142</v>
      </c>
      <c r="AO838">
        <f>AG838/'Totals and Drop Down Lists'!AC$6*Inputs!K$37</f>
        <v>3277.7494075201248</v>
      </c>
      <c r="AP838">
        <f>AH838/'Totals and Drop Down Lists'!AD$6*Inputs!L$37</f>
        <v>2765.4997631728857</v>
      </c>
      <c r="AQ838">
        <f>IF(OR($D838="51",$D838="52",$D838="61"),(AA838/'Totals and Drop Down Lists'!W$4)*Inputs!E$38,0)</f>
        <v>0</v>
      </c>
      <c r="AR838">
        <f>IF(OR($D838="51",$D838="52",$D838="61"),(AB838/'Totals and Drop Down Lists'!X$4)*Inputs!F$38,0)</f>
        <v>0</v>
      </c>
      <c r="AS838">
        <f>IF(OR($D838="51",$D838="52",$D838="61"),(AC838/'Totals and Drop Down Lists'!Y$4)*Inputs!G$38,0)</f>
        <v>0</v>
      </c>
      <c r="AT838">
        <f>IF(OR($D838="51",$D838="52",$D838="61"),(AD838/'Totals and Drop Down Lists'!Z$4)*Inputs!H$38,0)</f>
        <v>0</v>
      </c>
      <c r="AU838">
        <f>IF(OR($D838="51",$D838="52",$D838="61"),(AE838/'Totals and Drop Down Lists'!AA$4)*Inputs!I$38,0)</f>
        <v>0</v>
      </c>
      <c r="AV838">
        <f>IF(OR($D838="51",$D838="52",$D838="61"),(AF838/'Totals and Drop Down Lists'!AB$4)*Inputs!J$38,0)</f>
        <v>0</v>
      </c>
      <c r="AW838">
        <f>IF(OR($D838="51",$D838="52",$D838="61"),(AG838/'Totals and Drop Down Lists'!AC$4)*Inputs!K$38,0)</f>
        <v>0</v>
      </c>
      <c r="AX838">
        <f>IF(OR($D838="51",$D838="52",$D838="61"),(AH838/'Totals and Drop Down Lists'!AD$4)*Inputs!L$38,0)</f>
        <v>0</v>
      </c>
      <c r="AY838">
        <f>IF(OR($D838="51",$D838="52",$D838="61"),0,(AA838/'Totals and Drop Down Lists'!W$5)*Inputs!E$39)</f>
        <v>0</v>
      </c>
      <c r="AZ838">
        <f>IF(OR($D838="51",$D838="52",$D838="61"),0,(AB838/'Totals and Drop Down Lists'!X$5)*Inputs!F$39)</f>
        <v>0</v>
      </c>
      <c r="BA838">
        <f>IF(OR($D838="51",$D838="52",$D838="61"),0,(AC838/'Totals and Drop Down Lists'!Y$5)*Inputs!G$39)</f>
        <v>0</v>
      </c>
      <c r="BB838">
        <f>IF(OR($D838="51",$D838="52",$D838="61"),0,(AD838/'Totals and Drop Down Lists'!Z$5)*Inputs!H$39)</f>
        <v>0</v>
      </c>
      <c r="BC838">
        <f>IF(OR($D838="51",$D838="52",$D838="61"),0,(AE838/'Totals and Drop Down Lists'!AA$5)*Inputs!I$39)</f>
        <v>0</v>
      </c>
      <c r="BD838">
        <f>IF(OR($D838="51",$D838="52",$D838="61"),0,(AF838/'Totals and Drop Down Lists'!AB$5)*Inputs!J$39)</f>
        <v>0</v>
      </c>
      <c r="BE838">
        <f>IF(OR($D838="51",$D838="52",$D838="61"),0,(AG838/'Totals and Drop Down Lists'!AC$5)*Inputs!K$39)</f>
        <v>0</v>
      </c>
      <c r="BF838">
        <f>IF(OR($D838="51",$D838="52",$D838="61"),0,(AH838/'Totals and Drop Down Lists'!AD$5)*Inputs!L$39)</f>
        <v>0</v>
      </c>
      <c r="BG838" s="10">
        <f t="shared" si="118"/>
        <v>70824.430986801235</v>
      </c>
    </row>
    <row r="839" spans="1:59" ht="28.8">
      <c r="A839" s="1" t="s">
        <v>7428</v>
      </c>
      <c r="B839" s="1" t="s">
        <v>5434</v>
      </c>
      <c r="C839" s="1" t="s">
        <v>1062</v>
      </c>
      <c r="D839" s="1" t="s">
        <v>25</v>
      </c>
      <c r="E839" s="1" t="s">
        <v>5439</v>
      </c>
      <c r="F839" s="2">
        <v>20920</v>
      </c>
      <c r="G839" s="2">
        <v>88</v>
      </c>
      <c r="H839" s="2">
        <v>0</v>
      </c>
      <c r="I839" s="2">
        <v>3495</v>
      </c>
      <c r="J839" s="2">
        <v>7309</v>
      </c>
      <c r="K839" s="2">
        <v>2599</v>
      </c>
      <c r="L839" s="2">
        <v>144</v>
      </c>
      <c r="M839" s="2">
        <v>20</v>
      </c>
      <c r="N839" s="2">
        <v>2</v>
      </c>
      <c r="O839" s="2">
        <v>239</v>
      </c>
      <c r="P839" s="2">
        <v>0</v>
      </c>
      <c r="Q839" s="2">
        <v>0</v>
      </c>
      <c r="R839" s="2">
        <v>1231</v>
      </c>
      <c r="S839" s="2">
        <v>1651700</v>
      </c>
      <c r="T839" s="2">
        <v>87990400</v>
      </c>
      <c r="U839" s="2">
        <v>82</v>
      </c>
      <c r="V839" s="2">
        <v>124</v>
      </c>
      <c r="W839" s="2">
        <v>49</v>
      </c>
      <c r="X839" s="2">
        <v>627</v>
      </c>
      <c r="Y839" s="2">
        <v>85</v>
      </c>
      <c r="Z839" s="2">
        <v>436</v>
      </c>
      <c r="AA839" s="9">
        <f t="shared" si="119"/>
        <v>20920</v>
      </c>
      <c r="AB839" s="9">
        <f t="shared" si="120"/>
        <v>3407</v>
      </c>
      <c r="AC839" s="9">
        <f t="shared" si="121"/>
        <v>1636</v>
      </c>
      <c r="AD839" s="9">
        <f t="shared" si="122"/>
        <v>1231</v>
      </c>
      <c r="AE839" s="44">
        <f t="shared" si="123"/>
        <v>6.4543183576146684E-5</v>
      </c>
      <c r="AF839" s="9">
        <f t="shared" si="124"/>
        <v>454</v>
      </c>
      <c r="AG839" s="9">
        <f t="shared" si="117"/>
        <v>521</v>
      </c>
      <c r="AH839" s="44">
        <f t="shared" si="125"/>
        <v>6.8934578941116294E-5</v>
      </c>
      <c r="AI839">
        <f>AA839/'Totals and Drop Down Lists'!W$6*Inputs!E$37</f>
        <v>18977.37731757509</v>
      </c>
      <c r="AJ839">
        <f>AB839/'Totals and Drop Down Lists'!X$6*Inputs!F$37</f>
        <v>11210.349131652818</v>
      </c>
      <c r="AK839">
        <f>AC839/'Totals and Drop Down Lists'!Y$6*Inputs!G$37</f>
        <v>10785.064618412745</v>
      </c>
      <c r="AL839">
        <f>AD839/'Totals and Drop Down Lists'!Z$6*Inputs!H$37</f>
        <v>9869.5440633624767</v>
      </c>
      <c r="AM839">
        <f>AE839/'Totals and Drop Down Lists'!AA$6*Inputs!I$37</f>
        <v>8034.9389934576093</v>
      </c>
      <c r="AN839">
        <f>AF839/'Totals and Drop Down Lists'!AB$6*Inputs!J$37</f>
        <v>9060.3386857165133</v>
      </c>
      <c r="AO839">
        <f>AG839/'Totals and Drop Down Lists'!AC$6*Inputs!K$37</f>
        <v>9702.8831893067327</v>
      </c>
      <c r="AP839">
        <f>AH839/'Totals and Drop Down Lists'!AD$6*Inputs!L$37</f>
        <v>16222.368192595433</v>
      </c>
      <c r="AQ839">
        <f>IF(OR($D839="51",$D839="52",$D839="61"),(AA839/'Totals and Drop Down Lists'!W$4)*Inputs!E$38,0)</f>
        <v>0</v>
      </c>
      <c r="AR839">
        <f>IF(OR($D839="51",$D839="52",$D839="61"),(AB839/'Totals and Drop Down Lists'!X$4)*Inputs!F$38,0)</f>
        <v>0</v>
      </c>
      <c r="AS839">
        <f>IF(OR($D839="51",$D839="52",$D839="61"),(AC839/'Totals and Drop Down Lists'!Y$4)*Inputs!G$38,0)</f>
        <v>0</v>
      </c>
      <c r="AT839">
        <f>IF(OR($D839="51",$D839="52",$D839="61"),(AD839/'Totals and Drop Down Lists'!Z$4)*Inputs!H$38,0)</f>
        <v>0</v>
      </c>
      <c r="AU839">
        <f>IF(OR($D839="51",$D839="52",$D839="61"),(AE839/'Totals and Drop Down Lists'!AA$4)*Inputs!I$38,0)</f>
        <v>0</v>
      </c>
      <c r="AV839">
        <f>IF(OR($D839="51",$D839="52",$D839="61"),(AF839/'Totals and Drop Down Lists'!AB$4)*Inputs!J$38,0)</f>
        <v>0</v>
      </c>
      <c r="AW839">
        <f>IF(OR($D839="51",$D839="52",$D839="61"),(AG839/'Totals and Drop Down Lists'!AC$4)*Inputs!K$38,0)</f>
        <v>0</v>
      </c>
      <c r="AX839">
        <f>IF(OR($D839="51",$D839="52",$D839="61"),(AH839/'Totals and Drop Down Lists'!AD$4)*Inputs!L$38,0)</f>
        <v>0</v>
      </c>
      <c r="AY839">
        <f>IF(OR($D839="51",$D839="52",$D839="61"),0,(AA839/'Totals and Drop Down Lists'!W$5)*Inputs!E$39)</f>
        <v>0</v>
      </c>
      <c r="AZ839">
        <f>IF(OR($D839="51",$D839="52",$D839="61"),0,(AB839/'Totals and Drop Down Lists'!X$5)*Inputs!F$39)</f>
        <v>0</v>
      </c>
      <c r="BA839">
        <f>IF(OR($D839="51",$D839="52",$D839="61"),0,(AC839/'Totals and Drop Down Lists'!Y$5)*Inputs!G$39)</f>
        <v>0</v>
      </c>
      <c r="BB839">
        <f>IF(OR($D839="51",$D839="52",$D839="61"),0,(AD839/'Totals and Drop Down Lists'!Z$5)*Inputs!H$39)</f>
        <v>0</v>
      </c>
      <c r="BC839">
        <f>IF(OR($D839="51",$D839="52",$D839="61"),0,(AE839/'Totals and Drop Down Lists'!AA$5)*Inputs!I$39)</f>
        <v>0</v>
      </c>
      <c r="BD839">
        <f>IF(OR($D839="51",$D839="52",$D839="61"),0,(AF839/'Totals and Drop Down Lists'!AB$5)*Inputs!J$39)</f>
        <v>0</v>
      </c>
      <c r="BE839">
        <f>IF(OR($D839="51",$D839="52",$D839="61"),0,(AG839/'Totals and Drop Down Lists'!AC$5)*Inputs!K$39)</f>
        <v>0</v>
      </c>
      <c r="BF839">
        <f>IF(OR($D839="51",$D839="52",$D839="61"),0,(AH839/'Totals and Drop Down Lists'!AD$5)*Inputs!L$39)</f>
        <v>0</v>
      </c>
      <c r="BG839" s="10">
        <f t="shared" si="118"/>
        <v>93862.864192079403</v>
      </c>
    </row>
    <row r="840" spans="1:59">
      <c r="A840" s="1" t="s">
        <v>7429</v>
      </c>
      <c r="B840" s="1" t="s">
        <v>2236</v>
      </c>
      <c r="C840" s="1" t="s">
        <v>2237</v>
      </c>
      <c r="D840" s="1" t="s">
        <v>10</v>
      </c>
      <c r="E840" s="1" t="s">
        <v>2238</v>
      </c>
      <c r="F840" s="2">
        <v>60168</v>
      </c>
      <c r="G840" s="2">
        <v>10447</v>
      </c>
      <c r="H840" s="2">
        <v>1229</v>
      </c>
      <c r="I840" s="2">
        <v>15077</v>
      </c>
      <c r="J840" s="2">
        <v>23077</v>
      </c>
      <c r="K840" s="2">
        <v>13331</v>
      </c>
      <c r="L840" s="2">
        <v>17</v>
      </c>
      <c r="M840" s="2">
        <v>0</v>
      </c>
      <c r="N840" s="2">
        <v>0</v>
      </c>
      <c r="O840" s="2">
        <v>248</v>
      </c>
      <c r="P840" s="2">
        <v>48</v>
      </c>
      <c r="Q840" s="2">
        <v>0</v>
      </c>
      <c r="R840" s="2">
        <v>2599</v>
      </c>
      <c r="S840" s="2">
        <v>10925900</v>
      </c>
      <c r="T840" s="2">
        <v>418928800</v>
      </c>
      <c r="U840" s="2">
        <v>197</v>
      </c>
      <c r="V840" s="2">
        <v>710</v>
      </c>
      <c r="W840" s="2">
        <v>0</v>
      </c>
      <c r="X840" s="2">
        <v>4680</v>
      </c>
      <c r="Y840" s="2">
        <v>535</v>
      </c>
      <c r="Z840" s="2">
        <v>3565</v>
      </c>
      <c r="AA840" s="9">
        <f t="shared" si="119"/>
        <v>60168</v>
      </c>
      <c r="AB840" s="9">
        <f t="shared" si="120"/>
        <v>3401</v>
      </c>
      <c r="AC840" s="9">
        <f t="shared" si="121"/>
        <v>2912</v>
      </c>
      <c r="AD840" s="9">
        <f t="shared" si="122"/>
        <v>2599</v>
      </c>
      <c r="AE840" s="44">
        <f t="shared" si="123"/>
        <v>5.3782612301738017E-4</v>
      </c>
      <c r="AF840" s="9">
        <f t="shared" si="124"/>
        <v>3970</v>
      </c>
      <c r="AG840" s="9">
        <f t="shared" si="117"/>
        <v>4100</v>
      </c>
      <c r="AH840" s="44">
        <f t="shared" si="125"/>
        <v>8.8128894312949836E-4</v>
      </c>
      <c r="AI840">
        <f>AA840/'Totals and Drop Down Lists'!W$6*Inputs!E$37</f>
        <v>54580.824017392843</v>
      </c>
      <c r="AJ840">
        <f>AB840/'Totals and Drop Down Lists'!X$6*Inputs!F$37</f>
        <v>11190.606808556277</v>
      </c>
      <c r="AK840">
        <f>AC840/'Totals and Drop Down Lists'!Y$6*Inputs!G$37</f>
        <v>19196.887633751783</v>
      </c>
      <c r="AL840">
        <f>AD840/'Totals and Drop Down Lists'!Z$6*Inputs!H$37</f>
        <v>20837.485800714116</v>
      </c>
      <c r="AM840">
        <f>AE840/'Totals and Drop Down Lists'!AA$6*Inputs!I$37</f>
        <v>66953.624660211877</v>
      </c>
      <c r="AN840">
        <f>AF840/'Totals and Drop Down Lists'!AB$6*Inputs!J$37</f>
        <v>79228.071767168629</v>
      </c>
      <c r="AO840">
        <f>AG840/'Totals and Drop Down Lists'!AC$6*Inputs!K$37</f>
        <v>76356.662334275636</v>
      </c>
      <c r="AP840">
        <f>AH840/'Totals and Drop Down Lists'!AD$6*Inputs!L$37</f>
        <v>207393.64683321165</v>
      </c>
      <c r="AQ840">
        <f>IF(OR($D840="51",$D840="52",$D840="61"),(AA840/'Totals and Drop Down Lists'!W$4)*Inputs!E$38,0)</f>
        <v>0</v>
      </c>
      <c r="AR840">
        <f>IF(OR($D840="51",$D840="52",$D840="61"),(AB840/'Totals and Drop Down Lists'!X$4)*Inputs!F$38,0)</f>
        <v>0</v>
      </c>
      <c r="AS840">
        <f>IF(OR($D840="51",$D840="52",$D840="61"),(AC840/'Totals and Drop Down Lists'!Y$4)*Inputs!G$38,0)</f>
        <v>0</v>
      </c>
      <c r="AT840">
        <f>IF(OR($D840="51",$D840="52",$D840="61"),(AD840/'Totals and Drop Down Lists'!Z$4)*Inputs!H$38,0)</f>
        <v>0</v>
      </c>
      <c r="AU840">
        <f>IF(OR($D840="51",$D840="52",$D840="61"),(AE840/'Totals and Drop Down Lists'!AA$4)*Inputs!I$38,0)</f>
        <v>0</v>
      </c>
      <c r="AV840">
        <f>IF(OR($D840="51",$D840="52",$D840="61"),(AF840/'Totals and Drop Down Lists'!AB$4)*Inputs!J$38,0)</f>
        <v>0</v>
      </c>
      <c r="AW840">
        <f>IF(OR($D840="51",$D840="52",$D840="61"),(AG840/'Totals and Drop Down Lists'!AC$4)*Inputs!K$38,0)</f>
        <v>0</v>
      </c>
      <c r="AX840">
        <f>IF(OR($D840="51",$D840="52",$D840="61"),(AH840/'Totals and Drop Down Lists'!AD$4)*Inputs!L$38,0)</f>
        <v>0</v>
      </c>
      <c r="AY840">
        <f>IF(OR($D840="51",$D840="52",$D840="61"),0,(AA840/'Totals and Drop Down Lists'!W$5)*Inputs!E$39)</f>
        <v>0</v>
      </c>
      <c r="AZ840">
        <f>IF(OR($D840="51",$D840="52",$D840="61"),0,(AB840/'Totals and Drop Down Lists'!X$5)*Inputs!F$39)</f>
        <v>0</v>
      </c>
      <c r="BA840">
        <f>IF(OR($D840="51",$D840="52",$D840="61"),0,(AC840/'Totals and Drop Down Lists'!Y$5)*Inputs!G$39)</f>
        <v>0</v>
      </c>
      <c r="BB840">
        <f>IF(OR($D840="51",$D840="52",$D840="61"),0,(AD840/'Totals and Drop Down Lists'!Z$5)*Inputs!H$39)</f>
        <v>0</v>
      </c>
      <c r="BC840">
        <f>IF(OR($D840="51",$D840="52",$D840="61"),0,(AE840/'Totals and Drop Down Lists'!AA$5)*Inputs!I$39)</f>
        <v>0</v>
      </c>
      <c r="BD840">
        <f>IF(OR($D840="51",$D840="52",$D840="61"),0,(AF840/'Totals and Drop Down Lists'!AB$5)*Inputs!J$39)</f>
        <v>0</v>
      </c>
      <c r="BE840">
        <f>IF(OR($D840="51",$D840="52",$D840="61"),0,(AG840/'Totals and Drop Down Lists'!AC$5)*Inputs!K$39)</f>
        <v>0</v>
      </c>
      <c r="BF840">
        <f>IF(OR($D840="51",$D840="52",$D840="61"),0,(AH840/'Totals and Drop Down Lists'!AD$5)*Inputs!L$39)</f>
        <v>0</v>
      </c>
      <c r="BG840" s="10">
        <f t="shared" si="118"/>
        <v>535737.80985528277</v>
      </c>
    </row>
    <row r="841" spans="1:59">
      <c r="A841" s="1" t="s">
        <v>7429</v>
      </c>
      <c r="B841" s="1" t="s">
        <v>2236</v>
      </c>
      <c r="C841" s="1" t="s">
        <v>2239</v>
      </c>
      <c r="D841" s="1" t="s">
        <v>10</v>
      </c>
      <c r="E841" s="1" t="s">
        <v>2240</v>
      </c>
      <c r="F841" s="2">
        <v>39646</v>
      </c>
      <c r="G841" s="2">
        <v>3956</v>
      </c>
      <c r="H841" s="2">
        <v>357</v>
      </c>
      <c r="I841" s="2">
        <v>6928</v>
      </c>
      <c r="J841" s="2">
        <v>14158</v>
      </c>
      <c r="K841" s="2">
        <v>5000</v>
      </c>
      <c r="L841" s="2">
        <v>17</v>
      </c>
      <c r="M841" s="2">
        <v>0</v>
      </c>
      <c r="N841" s="2">
        <v>0</v>
      </c>
      <c r="O841" s="2">
        <v>61</v>
      </c>
      <c r="P841" s="2">
        <v>0</v>
      </c>
      <c r="Q841" s="2">
        <v>0</v>
      </c>
      <c r="R841" s="2">
        <v>2299</v>
      </c>
      <c r="S841" s="2">
        <v>4219600</v>
      </c>
      <c r="T841" s="2">
        <v>153631300</v>
      </c>
      <c r="U841" s="2">
        <v>426</v>
      </c>
      <c r="V841" s="2">
        <v>245</v>
      </c>
      <c r="W841" s="2">
        <v>65</v>
      </c>
      <c r="X841" s="2">
        <v>1690</v>
      </c>
      <c r="Y841" s="2">
        <v>175</v>
      </c>
      <c r="Z841" s="2">
        <v>1335</v>
      </c>
      <c r="AA841" s="9">
        <f t="shared" si="119"/>
        <v>39646</v>
      </c>
      <c r="AB841" s="9">
        <f t="shared" si="120"/>
        <v>2615</v>
      </c>
      <c r="AC841" s="9">
        <f t="shared" si="121"/>
        <v>2377</v>
      </c>
      <c r="AD841" s="9">
        <f t="shared" si="122"/>
        <v>2299</v>
      </c>
      <c r="AE841" s="44">
        <f t="shared" si="123"/>
        <v>1.2332010522459708E-4</v>
      </c>
      <c r="AF841" s="9">
        <f t="shared" si="124"/>
        <v>1380</v>
      </c>
      <c r="AG841" s="9">
        <f t="shared" si="117"/>
        <v>1510</v>
      </c>
      <c r="AH841" s="44">
        <f t="shared" si="125"/>
        <v>1.9842488164904272E-4</v>
      </c>
      <c r="AI841">
        <f>AA841/'Totals and Drop Down Lists'!W$6*Inputs!E$37</f>
        <v>35964.488581863392</v>
      </c>
      <c r="AJ841">
        <f>AB841/'Totals and Drop Down Lists'!X$6*Inputs!F$37</f>
        <v>8604.3624829093387</v>
      </c>
      <c r="AK841">
        <f>AC841/'Totals and Drop Down Lists'!Y$6*Inputs!G$37</f>
        <v>15669.986918072798</v>
      </c>
      <c r="AL841">
        <f>AD841/'Totals and Drop Down Lists'!Z$6*Inputs!H$37</f>
        <v>18432.235419715948</v>
      </c>
      <c r="AM841">
        <f>AE841/'Totals and Drop Down Lists'!AA$6*Inputs!I$37</f>
        <v>15352.039785539917</v>
      </c>
      <c r="AN841">
        <f>AF841/'Totals and Drop Down Lists'!AB$6*Inputs!J$37</f>
        <v>27540.236533675743</v>
      </c>
      <c r="AO841">
        <f>AG841/'Totals and Drop Down Lists'!AC$6*Inputs!K$37</f>
        <v>28121.600030428344</v>
      </c>
      <c r="AP841">
        <f>AH841/'Totals and Drop Down Lists'!AD$6*Inputs!L$37</f>
        <v>46695.309351675838</v>
      </c>
      <c r="AQ841">
        <f>IF(OR($D841="51",$D841="52",$D841="61"),(AA841/'Totals and Drop Down Lists'!W$4)*Inputs!E$38,0)</f>
        <v>0</v>
      </c>
      <c r="AR841">
        <f>IF(OR($D841="51",$D841="52",$D841="61"),(AB841/'Totals and Drop Down Lists'!X$4)*Inputs!F$38,0)</f>
        <v>0</v>
      </c>
      <c r="AS841">
        <f>IF(OR($D841="51",$D841="52",$D841="61"),(AC841/'Totals and Drop Down Lists'!Y$4)*Inputs!G$38,0)</f>
        <v>0</v>
      </c>
      <c r="AT841">
        <f>IF(OR($D841="51",$D841="52",$D841="61"),(AD841/'Totals and Drop Down Lists'!Z$4)*Inputs!H$38,0)</f>
        <v>0</v>
      </c>
      <c r="AU841">
        <f>IF(OR($D841="51",$D841="52",$D841="61"),(AE841/'Totals and Drop Down Lists'!AA$4)*Inputs!I$38,0)</f>
        <v>0</v>
      </c>
      <c r="AV841">
        <f>IF(OR($D841="51",$D841="52",$D841="61"),(AF841/'Totals and Drop Down Lists'!AB$4)*Inputs!J$38,0)</f>
        <v>0</v>
      </c>
      <c r="AW841">
        <f>IF(OR($D841="51",$D841="52",$D841="61"),(AG841/'Totals and Drop Down Lists'!AC$4)*Inputs!K$38,0)</f>
        <v>0</v>
      </c>
      <c r="AX841">
        <f>IF(OR($D841="51",$D841="52",$D841="61"),(AH841/'Totals and Drop Down Lists'!AD$4)*Inputs!L$38,0)</f>
        <v>0</v>
      </c>
      <c r="AY841">
        <f>IF(OR($D841="51",$D841="52",$D841="61"),0,(AA841/'Totals and Drop Down Lists'!W$5)*Inputs!E$39)</f>
        <v>0</v>
      </c>
      <c r="AZ841">
        <f>IF(OR($D841="51",$D841="52",$D841="61"),0,(AB841/'Totals and Drop Down Lists'!X$5)*Inputs!F$39)</f>
        <v>0</v>
      </c>
      <c r="BA841">
        <f>IF(OR($D841="51",$D841="52",$D841="61"),0,(AC841/'Totals and Drop Down Lists'!Y$5)*Inputs!G$39)</f>
        <v>0</v>
      </c>
      <c r="BB841">
        <f>IF(OR($D841="51",$D841="52",$D841="61"),0,(AD841/'Totals and Drop Down Lists'!Z$5)*Inputs!H$39)</f>
        <v>0</v>
      </c>
      <c r="BC841">
        <f>IF(OR($D841="51",$D841="52",$D841="61"),0,(AE841/'Totals and Drop Down Lists'!AA$5)*Inputs!I$39)</f>
        <v>0</v>
      </c>
      <c r="BD841">
        <f>IF(OR($D841="51",$D841="52",$D841="61"),0,(AF841/'Totals and Drop Down Lists'!AB$5)*Inputs!J$39)</f>
        <v>0</v>
      </c>
      <c r="BE841">
        <f>IF(OR($D841="51",$D841="52",$D841="61"),0,(AG841/'Totals and Drop Down Lists'!AC$5)*Inputs!K$39)</f>
        <v>0</v>
      </c>
      <c r="BF841">
        <f>IF(OR($D841="51",$D841="52",$D841="61"),0,(AH841/'Totals and Drop Down Lists'!AD$5)*Inputs!L$39)</f>
        <v>0</v>
      </c>
      <c r="BG841" s="10">
        <f t="shared" si="118"/>
        <v>196380.25910388131</v>
      </c>
    </row>
    <row r="842" spans="1:59">
      <c r="A842" s="1" t="s">
        <v>7429</v>
      </c>
      <c r="B842" s="1" t="s">
        <v>2236</v>
      </c>
      <c r="C842" s="1" t="s">
        <v>2241</v>
      </c>
      <c r="D842" s="1" t="s">
        <v>10</v>
      </c>
      <c r="E842" s="1" t="s">
        <v>2242</v>
      </c>
      <c r="F842" s="2">
        <v>127420</v>
      </c>
      <c r="G842" s="2">
        <v>2726</v>
      </c>
      <c r="H842" s="2">
        <v>76</v>
      </c>
      <c r="I842" s="2">
        <v>14688</v>
      </c>
      <c r="J842" s="2">
        <v>52788</v>
      </c>
      <c r="K842" s="2">
        <v>16278</v>
      </c>
      <c r="L842" s="2">
        <v>200</v>
      </c>
      <c r="M842" s="2">
        <v>33</v>
      </c>
      <c r="N842" s="2">
        <v>22</v>
      </c>
      <c r="O842" s="2">
        <v>313</v>
      </c>
      <c r="P842" s="2">
        <v>108</v>
      </c>
      <c r="Q842" s="2">
        <v>0</v>
      </c>
      <c r="R842" s="2">
        <v>9897</v>
      </c>
      <c r="S842" s="2">
        <v>11772700</v>
      </c>
      <c r="T842" s="2">
        <v>618041300</v>
      </c>
      <c r="U842" s="2">
        <v>1528</v>
      </c>
      <c r="V842" s="2">
        <v>1540</v>
      </c>
      <c r="W842" s="2">
        <v>465</v>
      </c>
      <c r="X842" s="2">
        <v>4855</v>
      </c>
      <c r="Y842" s="2">
        <v>895</v>
      </c>
      <c r="Z842" s="2">
        <v>2825</v>
      </c>
      <c r="AA842" s="9">
        <f t="shared" si="119"/>
        <v>127420</v>
      </c>
      <c r="AB842" s="9">
        <f t="shared" si="120"/>
        <v>11886</v>
      </c>
      <c r="AC842" s="9">
        <f t="shared" si="121"/>
        <v>10573</v>
      </c>
      <c r="AD842" s="9">
        <f t="shared" si="122"/>
        <v>9897</v>
      </c>
      <c r="AE842" s="44">
        <f t="shared" si="123"/>
        <v>3.5056024699554709E-4</v>
      </c>
      <c r="AF842" s="9">
        <f t="shared" si="124"/>
        <v>2850</v>
      </c>
      <c r="AG842" s="9">
        <f t="shared" si="117"/>
        <v>3720</v>
      </c>
      <c r="AH842" s="44">
        <f t="shared" si="125"/>
        <v>4.2683484120150522E-4</v>
      </c>
      <c r="AI842">
        <f>AA842/'Totals and Drop Down Lists'!W$6*Inputs!E$37</f>
        <v>115587.83067903529</v>
      </c>
      <c r="AJ842">
        <f>AB842/'Totals and Drop Down Lists'!X$6*Inputs!F$37</f>
        <v>39109.542054248726</v>
      </c>
      <c r="AK842">
        <f>AC842/'Totals and Drop Down Lists'!Y$6*Inputs!G$37</f>
        <v>69700.787414717575</v>
      </c>
      <c r="AL842">
        <f>AD842/'Totals and Drop Down Lists'!Z$6*Inputs!H$37</f>
        <v>79349.21006912952</v>
      </c>
      <c r="AM842">
        <f>AE842/'Totals and Drop Down Lists'!AA$6*Inputs!I$37</f>
        <v>43641.017409956752</v>
      </c>
      <c r="AN842">
        <f>AF842/'Totals and Drop Down Lists'!AB$6*Inputs!J$37</f>
        <v>56876.57544998252</v>
      </c>
      <c r="AO842">
        <f>AG842/'Totals and Drop Down Lists'!AC$6*Inputs!K$37</f>
        <v>69279.703386220819</v>
      </c>
      <c r="AP842">
        <f>AH842/'Totals and Drop Down Lists'!AD$6*Inputs!L$37</f>
        <v>100447.004359213</v>
      </c>
      <c r="AQ842">
        <f>IF(OR($D842="51",$D842="52",$D842="61"),(AA842/'Totals and Drop Down Lists'!W$4)*Inputs!E$38,0)</f>
        <v>0</v>
      </c>
      <c r="AR842">
        <f>IF(OR($D842="51",$D842="52",$D842="61"),(AB842/'Totals and Drop Down Lists'!X$4)*Inputs!F$38,0)</f>
        <v>0</v>
      </c>
      <c r="AS842">
        <f>IF(OR($D842="51",$D842="52",$D842="61"),(AC842/'Totals and Drop Down Lists'!Y$4)*Inputs!G$38,0)</f>
        <v>0</v>
      </c>
      <c r="AT842">
        <f>IF(OR($D842="51",$D842="52",$D842="61"),(AD842/'Totals and Drop Down Lists'!Z$4)*Inputs!H$38,0)</f>
        <v>0</v>
      </c>
      <c r="AU842">
        <f>IF(OR($D842="51",$D842="52",$D842="61"),(AE842/'Totals and Drop Down Lists'!AA$4)*Inputs!I$38,0)</f>
        <v>0</v>
      </c>
      <c r="AV842">
        <f>IF(OR($D842="51",$D842="52",$D842="61"),(AF842/'Totals and Drop Down Lists'!AB$4)*Inputs!J$38,0)</f>
        <v>0</v>
      </c>
      <c r="AW842">
        <f>IF(OR($D842="51",$D842="52",$D842="61"),(AG842/'Totals and Drop Down Lists'!AC$4)*Inputs!K$38,0)</f>
        <v>0</v>
      </c>
      <c r="AX842">
        <f>IF(OR($D842="51",$D842="52",$D842="61"),(AH842/'Totals and Drop Down Lists'!AD$4)*Inputs!L$38,0)</f>
        <v>0</v>
      </c>
      <c r="AY842">
        <f>IF(OR($D842="51",$D842="52",$D842="61"),0,(AA842/'Totals and Drop Down Lists'!W$5)*Inputs!E$39)</f>
        <v>0</v>
      </c>
      <c r="AZ842">
        <f>IF(OR($D842="51",$D842="52",$D842="61"),0,(AB842/'Totals and Drop Down Lists'!X$5)*Inputs!F$39)</f>
        <v>0</v>
      </c>
      <c r="BA842">
        <f>IF(OR($D842="51",$D842="52",$D842="61"),0,(AC842/'Totals and Drop Down Lists'!Y$5)*Inputs!G$39)</f>
        <v>0</v>
      </c>
      <c r="BB842">
        <f>IF(OR($D842="51",$D842="52",$D842="61"),0,(AD842/'Totals and Drop Down Lists'!Z$5)*Inputs!H$39)</f>
        <v>0</v>
      </c>
      <c r="BC842">
        <f>IF(OR($D842="51",$D842="52",$D842="61"),0,(AE842/'Totals and Drop Down Lists'!AA$5)*Inputs!I$39)</f>
        <v>0</v>
      </c>
      <c r="BD842">
        <f>IF(OR($D842="51",$D842="52",$D842="61"),0,(AF842/'Totals and Drop Down Lists'!AB$5)*Inputs!J$39)</f>
        <v>0</v>
      </c>
      <c r="BE842">
        <f>IF(OR($D842="51",$D842="52",$D842="61"),0,(AG842/'Totals and Drop Down Lists'!AC$5)*Inputs!K$39)</f>
        <v>0</v>
      </c>
      <c r="BF842">
        <f>IF(OR($D842="51",$D842="52",$D842="61"),0,(AH842/'Totals and Drop Down Lists'!AD$5)*Inputs!L$39)</f>
        <v>0</v>
      </c>
      <c r="BG842" s="10">
        <f t="shared" si="118"/>
        <v>573991.67082250421</v>
      </c>
    </row>
    <row r="843" spans="1:59">
      <c r="A843" s="1" t="s">
        <v>7429</v>
      </c>
      <c r="B843" s="1" t="s">
        <v>2236</v>
      </c>
      <c r="C843" s="1" t="s">
        <v>2243</v>
      </c>
      <c r="D843" s="1" t="s">
        <v>7</v>
      </c>
      <c r="E843" s="1" t="s">
        <v>2244</v>
      </c>
      <c r="F843" s="2">
        <v>100564</v>
      </c>
      <c r="G843" s="2">
        <v>1413</v>
      </c>
      <c r="H843" s="2">
        <v>1086</v>
      </c>
      <c r="I843" s="2">
        <v>17629</v>
      </c>
      <c r="J843" s="2">
        <v>40739</v>
      </c>
      <c r="K843" s="2">
        <v>15226</v>
      </c>
      <c r="L843" s="2">
        <v>155</v>
      </c>
      <c r="M843" s="2">
        <v>9</v>
      </c>
      <c r="N843" s="2">
        <v>29</v>
      </c>
      <c r="O843" s="2">
        <v>161</v>
      </c>
      <c r="P843" s="2">
        <v>29</v>
      </c>
      <c r="Q843" s="2">
        <v>0</v>
      </c>
      <c r="R843" s="2">
        <v>8414</v>
      </c>
      <c r="S843" s="2">
        <v>10936300</v>
      </c>
      <c r="T843" s="2">
        <v>514583600</v>
      </c>
      <c r="U843" s="2">
        <v>1220</v>
      </c>
      <c r="V843" s="2">
        <v>910</v>
      </c>
      <c r="W843" s="2">
        <v>165</v>
      </c>
      <c r="X843" s="2">
        <v>4530</v>
      </c>
      <c r="Y843" s="2">
        <v>605</v>
      </c>
      <c r="Z843" s="2">
        <v>2905</v>
      </c>
      <c r="AA843" s="9">
        <f t="shared" si="119"/>
        <v>100564</v>
      </c>
      <c r="AB843" s="9">
        <f t="shared" si="120"/>
        <v>15130</v>
      </c>
      <c r="AC843" s="9">
        <f t="shared" si="121"/>
        <v>8797</v>
      </c>
      <c r="AD843" s="9">
        <f t="shared" si="122"/>
        <v>8414</v>
      </c>
      <c r="AE843" s="44">
        <f t="shared" si="123"/>
        <v>3.974267291564475E-4</v>
      </c>
      <c r="AF843" s="9">
        <f t="shared" si="124"/>
        <v>3455</v>
      </c>
      <c r="AG843" s="9">
        <f t="shared" si="117"/>
        <v>3510</v>
      </c>
      <c r="AH843" s="44">
        <f t="shared" si="125"/>
        <v>4.8812793646498692E-4</v>
      </c>
      <c r="AI843">
        <f>AA843/'Totals and Drop Down Lists'!W$6*Inputs!E$37</f>
        <v>91225.667904618633</v>
      </c>
      <c r="AJ843">
        <f>AB843/'Totals and Drop Down Lists'!X$6*Inputs!F$37</f>
        <v>49783.558075112167</v>
      </c>
      <c r="AK843">
        <f>AC843/'Totals and Drop Down Lists'!Y$6*Inputs!G$37</f>
        <v>57992.795506220609</v>
      </c>
      <c r="AL843">
        <f>AD843/'Totals and Drop Down Lists'!Z$6*Inputs!H$37</f>
        <v>67459.255685728582</v>
      </c>
      <c r="AM843">
        <f>AE843/'Totals and Drop Down Lists'!AA$6*Inputs!I$37</f>
        <v>49475.395327750899</v>
      </c>
      <c r="AN843">
        <f>AF843/'Totals and Drop Down Lists'!AB$6*Inputs!J$37</f>
        <v>68950.374799891084</v>
      </c>
      <c r="AO843">
        <f>AG843/'Totals and Drop Down Lists'!AC$6*Inputs!K$37</f>
        <v>65368.752388611581</v>
      </c>
      <c r="AP843">
        <f>AH843/'Totals and Drop Down Lists'!AD$6*Inputs!L$37</f>
        <v>114871.10289294556</v>
      </c>
      <c r="AQ843">
        <f>IF(OR($D843="51",$D843="52",$D843="61"),(AA843/'Totals and Drop Down Lists'!W$4)*Inputs!E$38,0)</f>
        <v>0</v>
      </c>
      <c r="AR843">
        <f>IF(OR($D843="51",$D843="52",$D843="61"),(AB843/'Totals and Drop Down Lists'!X$4)*Inputs!F$38,0)</f>
        <v>0</v>
      </c>
      <c r="AS843">
        <f>IF(OR($D843="51",$D843="52",$D843="61"),(AC843/'Totals and Drop Down Lists'!Y$4)*Inputs!G$38,0)</f>
        <v>0</v>
      </c>
      <c r="AT843">
        <f>IF(OR($D843="51",$D843="52",$D843="61"),(AD843/'Totals and Drop Down Lists'!Z$4)*Inputs!H$38,0)</f>
        <v>0</v>
      </c>
      <c r="AU843">
        <f>IF(OR($D843="51",$D843="52",$D843="61"),(AE843/'Totals and Drop Down Lists'!AA$4)*Inputs!I$38,0)</f>
        <v>0</v>
      </c>
      <c r="AV843">
        <f>IF(OR($D843="51",$D843="52",$D843="61"),(AF843/'Totals and Drop Down Lists'!AB$4)*Inputs!J$38,0)</f>
        <v>0</v>
      </c>
      <c r="AW843">
        <f>IF(OR($D843="51",$D843="52",$D843="61"),(AG843/'Totals and Drop Down Lists'!AC$4)*Inputs!K$38,0)</f>
        <v>0</v>
      </c>
      <c r="AX843">
        <f>IF(OR($D843="51",$D843="52",$D843="61"),(AH843/'Totals and Drop Down Lists'!AD$4)*Inputs!L$38,0)</f>
        <v>0</v>
      </c>
      <c r="AY843">
        <f>IF(OR($D843="51",$D843="52",$D843="61"),0,(AA843/'Totals and Drop Down Lists'!W$5)*Inputs!E$39)</f>
        <v>0</v>
      </c>
      <c r="AZ843">
        <f>IF(OR($D843="51",$D843="52",$D843="61"),0,(AB843/'Totals and Drop Down Lists'!X$5)*Inputs!F$39)</f>
        <v>0</v>
      </c>
      <c r="BA843">
        <f>IF(OR($D843="51",$D843="52",$D843="61"),0,(AC843/'Totals and Drop Down Lists'!Y$5)*Inputs!G$39)</f>
        <v>0</v>
      </c>
      <c r="BB843">
        <f>IF(OR($D843="51",$D843="52",$D843="61"),0,(AD843/'Totals and Drop Down Lists'!Z$5)*Inputs!H$39)</f>
        <v>0</v>
      </c>
      <c r="BC843">
        <f>IF(OR($D843="51",$D843="52",$D843="61"),0,(AE843/'Totals and Drop Down Lists'!AA$5)*Inputs!I$39)</f>
        <v>0</v>
      </c>
      <c r="BD843">
        <f>IF(OR($D843="51",$D843="52",$D843="61"),0,(AF843/'Totals and Drop Down Lists'!AB$5)*Inputs!J$39)</f>
        <v>0</v>
      </c>
      <c r="BE843">
        <f>IF(OR($D843="51",$D843="52",$D843="61"),0,(AG843/'Totals and Drop Down Lists'!AC$5)*Inputs!K$39)</f>
        <v>0</v>
      </c>
      <c r="BF843">
        <f>IF(OR($D843="51",$D843="52",$D843="61"),0,(AH843/'Totals and Drop Down Lists'!AD$5)*Inputs!L$39)</f>
        <v>0</v>
      </c>
      <c r="BG843" s="10">
        <f t="shared" si="118"/>
        <v>565126.90258087905</v>
      </c>
    </row>
    <row r="844" spans="1:59">
      <c r="A844" s="1" t="s">
        <v>7429</v>
      </c>
      <c r="B844" s="1" t="s">
        <v>2236</v>
      </c>
      <c r="C844" s="1" t="s">
        <v>2245</v>
      </c>
      <c r="D844" s="1" t="s">
        <v>10</v>
      </c>
      <c r="E844" s="1" t="s">
        <v>2246</v>
      </c>
      <c r="F844" s="2">
        <v>57826</v>
      </c>
      <c r="G844" s="2">
        <v>1061</v>
      </c>
      <c r="H844" s="2">
        <v>148</v>
      </c>
      <c r="I844" s="2">
        <v>7581</v>
      </c>
      <c r="J844" s="2">
        <v>23932</v>
      </c>
      <c r="K844" s="2">
        <v>8550</v>
      </c>
      <c r="L844" s="2">
        <v>47</v>
      </c>
      <c r="M844" s="2">
        <v>7</v>
      </c>
      <c r="N844" s="2">
        <v>10</v>
      </c>
      <c r="O844" s="2">
        <v>123</v>
      </c>
      <c r="P844" s="2">
        <v>50</v>
      </c>
      <c r="Q844" s="2">
        <v>5</v>
      </c>
      <c r="R844" s="2">
        <v>8536</v>
      </c>
      <c r="S844" s="2">
        <v>6471100</v>
      </c>
      <c r="T844" s="2">
        <v>296471800</v>
      </c>
      <c r="U844" s="2">
        <v>687</v>
      </c>
      <c r="V844" s="2">
        <v>335</v>
      </c>
      <c r="W844" s="2">
        <v>50</v>
      </c>
      <c r="X844" s="2">
        <v>2005</v>
      </c>
      <c r="Y844" s="2">
        <v>360</v>
      </c>
      <c r="Z844" s="2">
        <v>1415</v>
      </c>
      <c r="AA844" s="9">
        <f t="shared" si="119"/>
        <v>57826</v>
      </c>
      <c r="AB844" s="9">
        <f t="shared" si="120"/>
        <v>6372</v>
      </c>
      <c r="AC844" s="9">
        <f t="shared" si="121"/>
        <v>8778</v>
      </c>
      <c r="AD844" s="9">
        <f t="shared" si="122"/>
        <v>8536</v>
      </c>
      <c r="AE844" s="44">
        <f t="shared" si="123"/>
        <v>2.1332856953585182E-4</v>
      </c>
      <c r="AF844" s="9">
        <f t="shared" si="124"/>
        <v>1620</v>
      </c>
      <c r="AG844" s="9">
        <f t="shared" si="117"/>
        <v>1775</v>
      </c>
      <c r="AH844" s="44">
        <f t="shared" si="125"/>
        <v>2.3595900940173725E-4</v>
      </c>
      <c r="AI844">
        <f>AA844/'Totals and Drop Down Lists'!W$6*Inputs!E$37</f>
        <v>52456.301183847863</v>
      </c>
      <c r="AJ844">
        <f>AB844/'Totals and Drop Down Lists'!X$6*Inputs!F$37</f>
        <v>20966.347128527079</v>
      </c>
      <c r="AK844">
        <f>AC844/'Totals and Drop Down Lists'!Y$6*Inputs!G$37</f>
        <v>57867.54108828061</v>
      </c>
      <c r="AL844">
        <f>AD844/'Totals and Drop Down Lists'!Z$6*Inputs!H$37</f>
        <v>68437.390840667824</v>
      </c>
      <c r="AM844">
        <f>AE844/'Totals and Drop Down Lists'!AA$6*Inputs!I$37</f>
        <v>26557.13503440547</v>
      </c>
      <c r="AN844">
        <f>AF844/'Totals and Drop Down Lists'!AB$6*Inputs!J$37</f>
        <v>32329.842887358482</v>
      </c>
      <c r="AO844">
        <f>AG844/'Totals and Drop Down Lists'!AC$6*Inputs!K$37</f>
        <v>33056.847717887627</v>
      </c>
      <c r="AP844">
        <f>AH844/'Totals and Drop Down Lists'!AD$6*Inputs!L$37</f>
        <v>55528.212221978989</v>
      </c>
      <c r="AQ844">
        <f>IF(OR($D844="51",$D844="52",$D844="61"),(AA844/'Totals and Drop Down Lists'!W$4)*Inputs!E$38,0)</f>
        <v>0</v>
      </c>
      <c r="AR844">
        <f>IF(OR($D844="51",$D844="52",$D844="61"),(AB844/'Totals and Drop Down Lists'!X$4)*Inputs!F$38,0)</f>
        <v>0</v>
      </c>
      <c r="AS844">
        <f>IF(OR($D844="51",$D844="52",$D844="61"),(AC844/'Totals and Drop Down Lists'!Y$4)*Inputs!G$38,0)</f>
        <v>0</v>
      </c>
      <c r="AT844">
        <f>IF(OR($D844="51",$D844="52",$D844="61"),(AD844/'Totals and Drop Down Lists'!Z$4)*Inputs!H$38,0)</f>
        <v>0</v>
      </c>
      <c r="AU844">
        <f>IF(OR($D844="51",$D844="52",$D844="61"),(AE844/'Totals and Drop Down Lists'!AA$4)*Inputs!I$38,0)</f>
        <v>0</v>
      </c>
      <c r="AV844">
        <f>IF(OR($D844="51",$D844="52",$D844="61"),(AF844/'Totals and Drop Down Lists'!AB$4)*Inputs!J$38,0)</f>
        <v>0</v>
      </c>
      <c r="AW844">
        <f>IF(OR($D844="51",$D844="52",$D844="61"),(AG844/'Totals and Drop Down Lists'!AC$4)*Inputs!K$38,0)</f>
        <v>0</v>
      </c>
      <c r="AX844">
        <f>IF(OR($D844="51",$D844="52",$D844="61"),(AH844/'Totals and Drop Down Lists'!AD$4)*Inputs!L$38,0)</f>
        <v>0</v>
      </c>
      <c r="AY844">
        <f>IF(OR($D844="51",$D844="52",$D844="61"),0,(AA844/'Totals and Drop Down Lists'!W$5)*Inputs!E$39)</f>
        <v>0</v>
      </c>
      <c r="AZ844">
        <f>IF(OR($D844="51",$D844="52",$D844="61"),0,(AB844/'Totals and Drop Down Lists'!X$5)*Inputs!F$39)</f>
        <v>0</v>
      </c>
      <c r="BA844">
        <f>IF(OR($D844="51",$D844="52",$D844="61"),0,(AC844/'Totals and Drop Down Lists'!Y$5)*Inputs!G$39)</f>
        <v>0</v>
      </c>
      <c r="BB844">
        <f>IF(OR($D844="51",$D844="52",$D844="61"),0,(AD844/'Totals and Drop Down Lists'!Z$5)*Inputs!H$39)</f>
        <v>0</v>
      </c>
      <c r="BC844">
        <f>IF(OR($D844="51",$D844="52",$D844="61"),0,(AE844/'Totals and Drop Down Lists'!AA$5)*Inputs!I$39)</f>
        <v>0</v>
      </c>
      <c r="BD844">
        <f>IF(OR($D844="51",$D844="52",$D844="61"),0,(AF844/'Totals and Drop Down Lists'!AB$5)*Inputs!J$39)</f>
        <v>0</v>
      </c>
      <c r="BE844">
        <f>IF(OR($D844="51",$D844="52",$D844="61"),0,(AG844/'Totals and Drop Down Lists'!AC$5)*Inputs!K$39)</f>
        <v>0</v>
      </c>
      <c r="BF844">
        <f>IF(OR($D844="51",$D844="52",$D844="61"),0,(AH844/'Totals and Drop Down Lists'!AD$5)*Inputs!L$39)</f>
        <v>0</v>
      </c>
      <c r="BG844" s="10">
        <f t="shared" si="118"/>
        <v>347199.61810295394</v>
      </c>
    </row>
    <row r="845" spans="1:59">
      <c r="A845" s="1" t="s">
        <v>7429</v>
      </c>
      <c r="B845" s="1" t="s">
        <v>2236</v>
      </c>
      <c r="C845" s="1" t="s">
        <v>2247</v>
      </c>
      <c r="D845" s="1" t="s">
        <v>10</v>
      </c>
      <c r="E845" s="1" t="s">
        <v>2248</v>
      </c>
      <c r="F845" s="2">
        <v>69314</v>
      </c>
      <c r="G845" s="2">
        <v>10108</v>
      </c>
      <c r="H845" s="2">
        <v>1635</v>
      </c>
      <c r="I845" s="2">
        <v>17618</v>
      </c>
      <c r="J845" s="2">
        <v>28278</v>
      </c>
      <c r="K845" s="2">
        <v>14757</v>
      </c>
      <c r="L845" s="2">
        <v>96</v>
      </c>
      <c r="M845" s="2">
        <v>0</v>
      </c>
      <c r="N845" s="2">
        <v>0</v>
      </c>
      <c r="O845" s="2">
        <v>151</v>
      </c>
      <c r="P845" s="2">
        <v>86</v>
      </c>
      <c r="Q845" s="2">
        <v>0</v>
      </c>
      <c r="R845" s="2">
        <v>4159</v>
      </c>
      <c r="S845" s="2">
        <v>13555400</v>
      </c>
      <c r="T845" s="2">
        <v>451321200</v>
      </c>
      <c r="U845" s="2">
        <v>373</v>
      </c>
      <c r="V845" s="2">
        <v>865</v>
      </c>
      <c r="W845" s="2">
        <v>95</v>
      </c>
      <c r="X845" s="2">
        <v>6295</v>
      </c>
      <c r="Y845" s="2">
        <v>575</v>
      </c>
      <c r="Z845" s="2">
        <v>4910</v>
      </c>
      <c r="AA845" s="9">
        <f t="shared" si="119"/>
        <v>69314</v>
      </c>
      <c r="AB845" s="9">
        <f t="shared" si="120"/>
        <v>5875</v>
      </c>
      <c r="AC845" s="9">
        <f t="shared" si="121"/>
        <v>4492</v>
      </c>
      <c r="AD845" s="9">
        <f t="shared" si="122"/>
        <v>4159</v>
      </c>
      <c r="AE845" s="44">
        <f t="shared" si="123"/>
        <v>5.3782780429261748E-4</v>
      </c>
      <c r="AF845" s="9">
        <f t="shared" si="124"/>
        <v>5335</v>
      </c>
      <c r="AG845" s="9">
        <f t="shared" si="117"/>
        <v>5485</v>
      </c>
      <c r="AH845" s="44">
        <f t="shared" si="125"/>
        <v>1.0650674331543078E-3</v>
      </c>
      <c r="AI845">
        <f>AA845/'Totals and Drop Down Lists'!W$6*Inputs!E$37</f>
        <v>62877.530181185473</v>
      </c>
      <c r="AJ845">
        <f>AB845/'Totals and Drop Down Lists'!X$6*Inputs!F$37</f>
        <v>19331.024698696892</v>
      </c>
      <c r="AK845">
        <f>AC845/'Totals and Drop Down Lists'!Y$6*Inputs!G$37</f>
        <v>29612.78133613084</v>
      </c>
      <c r="AL845">
        <f>AD845/'Totals and Drop Down Lists'!Z$6*Inputs!H$37</f>
        <v>33344.787781904583</v>
      </c>
      <c r="AM845">
        <f>AE845/'Totals and Drop Down Lists'!AA$6*Inputs!I$37</f>
        <v>66953.833961073935</v>
      </c>
      <c r="AN845">
        <f>AF845/'Totals and Drop Down Lists'!AB$6*Inputs!J$37</f>
        <v>106468.9579037392</v>
      </c>
      <c r="AO845">
        <f>AG845/'Totals and Drop Down Lists'!AC$6*Inputs!K$37</f>
        <v>102150.31534231752</v>
      </c>
      <c r="AP845">
        <f>AH845/'Totals and Drop Down Lists'!AD$6*Inputs!L$37</f>
        <v>250642.22217604969</v>
      </c>
      <c r="AQ845">
        <f>IF(OR($D845="51",$D845="52",$D845="61"),(AA845/'Totals and Drop Down Lists'!W$4)*Inputs!E$38,0)</f>
        <v>0</v>
      </c>
      <c r="AR845">
        <f>IF(OR($D845="51",$D845="52",$D845="61"),(AB845/'Totals and Drop Down Lists'!X$4)*Inputs!F$38,0)</f>
        <v>0</v>
      </c>
      <c r="AS845">
        <f>IF(OR($D845="51",$D845="52",$D845="61"),(AC845/'Totals and Drop Down Lists'!Y$4)*Inputs!G$38,0)</f>
        <v>0</v>
      </c>
      <c r="AT845">
        <f>IF(OR($D845="51",$D845="52",$D845="61"),(AD845/'Totals and Drop Down Lists'!Z$4)*Inputs!H$38,0)</f>
        <v>0</v>
      </c>
      <c r="AU845">
        <f>IF(OR($D845="51",$D845="52",$D845="61"),(AE845/'Totals and Drop Down Lists'!AA$4)*Inputs!I$38,0)</f>
        <v>0</v>
      </c>
      <c r="AV845">
        <f>IF(OR($D845="51",$D845="52",$D845="61"),(AF845/'Totals and Drop Down Lists'!AB$4)*Inputs!J$38,0)</f>
        <v>0</v>
      </c>
      <c r="AW845">
        <f>IF(OR($D845="51",$D845="52",$D845="61"),(AG845/'Totals and Drop Down Lists'!AC$4)*Inputs!K$38,0)</f>
        <v>0</v>
      </c>
      <c r="AX845">
        <f>IF(OR($D845="51",$D845="52",$D845="61"),(AH845/'Totals and Drop Down Lists'!AD$4)*Inputs!L$38,0)</f>
        <v>0</v>
      </c>
      <c r="AY845">
        <f>IF(OR($D845="51",$D845="52",$D845="61"),0,(AA845/'Totals and Drop Down Lists'!W$5)*Inputs!E$39)</f>
        <v>0</v>
      </c>
      <c r="AZ845">
        <f>IF(OR($D845="51",$D845="52",$D845="61"),0,(AB845/'Totals and Drop Down Lists'!X$5)*Inputs!F$39)</f>
        <v>0</v>
      </c>
      <c r="BA845">
        <f>IF(OR($D845="51",$D845="52",$D845="61"),0,(AC845/'Totals and Drop Down Lists'!Y$5)*Inputs!G$39)</f>
        <v>0</v>
      </c>
      <c r="BB845">
        <f>IF(OR($D845="51",$D845="52",$D845="61"),0,(AD845/'Totals and Drop Down Lists'!Z$5)*Inputs!H$39)</f>
        <v>0</v>
      </c>
      <c r="BC845">
        <f>IF(OR($D845="51",$D845="52",$D845="61"),0,(AE845/'Totals and Drop Down Lists'!AA$5)*Inputs!I$39)</f>
        <v>0</v>
      </c>
      <c r="BD845">
        <f>IF(OR($D845="51",$D845="52",$D845="61"),0,(AF845/'Totals and Drop Down Lists'!AB$5)*Inputs!J$39)</f>
        <v>0</v>
      </c>
      <c r="BE845">
        <f>IF(OR($D845="51",$D845="52",$D845="61"),0,(AG845/'Totals and Drop Down Lists'!AC$5)*Inputs!K$39)</f>
        <v>0</v>
      </c>
      <c r="BF845">
        <f>IF(OR($D845="51",$D845="52",$D845="61"),0,(AH845/'Totals and Drop Down Lists'!AD$5)*Inputs!L$39)</f>
        <v>0</v>
      </c>
      <c r="BG845" s="10">
        <f t="shared" si="118"/>
        <v>671381.45338109811</v>
      </c>
    </row>
    <row r="846" spans="1:59">
      <c r="A846" s="1" t="s">
        <v>7429</v>
      </c>
      <c r="B846" s="1" t="s">
        <v>2236</v>
      </c>
      <c r="C846" s="1" t="s">
        <v>2249</v>
      </c>
      <c r="D846" s="1" t="s">
        <v>10</v>
      </c>
      <c r="E846" s="1" t="s">
        <v>2250</v>
      </c>
      <c r="F846" s="2">
        <v>68327</v>
      </c>
      <c r="G846" s="2">
        <v>1254</v>
      </c>
      <c r="H846" s="2">
        <v>93</v>
      </c>
      <c r="I846" s="2">
        <v>13155</v>
      </c>
      <c r="J846" s="2">
        <v>28798</v>
      </c>
      <c r="K846" s="2">
        <v>10228</v>
      </c>
      <c r="L846" s="2">
        <v>242</v>
      </c>
      <c r="M846" s="2">
        <v>68</v>
      </c>
      <c r="N846" s="2">
        <v>11</v>
      </c>
      <c r="O846" s="2">
        <v>360</v>
      </c>
      <c r="P846" s="2">
        <v>39</v>
      </c>
      <c r="Q846" s="2">
        <v>0</v>
      </c>
      <c r="R846" s="2">
        <v>7790</v>
      </c>
      <c r="S846" s="2">
        <v>7103500</v>
      </c>
      <c r="T846" s="2">
        <v>305030400</v>
      </c>
      <c r="U846" s="2">
        <v>820</v>
      </c>
      <c r="V846" s="2">
        <v>780</v>
      </c>
      <c r="W846" s="2">
        <v>130</v>
      </c>
      <c r="X846" s="2">
        <v>3010</v>
      </c>
      <c r="Y846" s="2">
        <v>360</v>
      </c>
      <c r="Z846" s="2">
        <v>2060</v>
      </c>
      <c r="AA846" s="9">
        <f t="shared" si="119"/>
        <v>68327</v>
      </c>
      <c r="AB846" s="9">
        <f t="shared" si="120"/>
        <v>11808</v>
      </c>
      <c r="AC846" s="9">
        <f t="shared" si="121"/>
        <v>8510</v>
      </c>
      <c r="AD846" s="9">
        <f t="shared" si="122"/>
        <v>7790</v>
      </c>
      <c r="AE846" s="44">
        <f t="shared" si="123"/>
        <v>2.5369674625052614E-4</v>
      </c>
      <c r="AF846" s="9">
        <f t="shared" si="124"/>
        <v>2100</v>
      </c>
      <c r="AG846" s="9">
        <f t="shared" si="117"/>
        <v>2420</v>
      </c>
      <c r="AH846" s="44">
        <f t="shared" si="125"/>
        <v>3.1981206549092035E-4</v>
      </c>
      <c r="AI846">
        <f>AA846/'Totals and Drop Down Lists'!W$6*Inputs!E$37</f>
        <v>61982.18259932856</v>
      </c>
      <c r="AJ846">
        <f>AB846/'Totals and Drop Down Lists'!X$6*Inputs!F$37</f>
        <v>38852.891853993679</v>
      </c>
      <c r="AK846">
        <f>AC846/'Totals and Drop Down Lists'!Y$6*Inputs!G$37</f>
        <v>56100.794561547962</v>
      </c>
      <c r="AL846">
        <f>AD846/'Totals and Drop Down Lists'!Z$6*Inputs!H$37</f>
        <v>62456.334893252388</v>
      </c>
      <c r="AM846">
        <f>AE846/'Totals and Drop Down Lists'!AA$6*Inputs!I$37</f>
        <v>31582.543128768462</v>
      </c>
      <c r="AN846">
        <f>AF846/'Totals and Drop Down Lists'!AB$6*Inputs!J$37</f>
        <v>41909.055594723955</v>
      </c>
      <c r="AO846">
        <f>AG846/'Totals and Drop Down Lists'!AC$6*Inputs!K$37</f>
        <v>45069.054353401712</v>
      </c>
      <c r="AP846">
        <f>AH846/'Totals and Drop Down Lists'!AD$6*Inputs!L$37</f>
        <v>75261.344284989696</v>
      </c>
      <c r="AQ846">
        <f>IF(OR($D846="51",$D846="52",$D846="61"),(AA846/'Totals and Drop Down Lists'!W$4)*Inputs!E$38,0)</f>
        <v>0</v>
      </c>
      <c r="AR846">
        <f>IF(OR($D846="51",$D846="52",$D846="61"),(AB846/'Totals and Drop Down Lists'!X$4)*Inputs!F$38,0)</f>
        <v>0</v>
      </c>
      <c r="AS846">
        <f>IF(OR($D846="51",$D846="52",$D846="61"),(AC846/'Totals and Drop Down Lists'!Y$4)*Inputs!G$38,0)</f>
        <v>0</v>
      </c>
      <c r="AT846">
        <f>IF(OR($D846="51",$D846="52",$D846="61"),(AD846/'Totals and Drop Down Lists'!Z$4)*Inputs!H$38,0)</f>
        <v>0</v>
      </c>
      <c r="AU846">
        <f>IF(OR($D846="51",$D846="52",$D846="61"),(AE846/'Totals and Drop Down Lists'!AA$4)*Inputs!I$38,0)</f>
        <v>0</v>
      </c>
      <c r="AV846">
        <f>IF(OR($D846="51",$D846="52",$D846="61"),(AF846/'Totals and Drop Down Lists'!AB$4)*Inputs!J$38,0)</f>
        <v>0</v>
      </c>
      <c r="AW846">
        <f>IF(OR($D846="51",$D846="52",$D846="61"),(AG846/'Totals and Drop Down Lists'!AC$4)*Inputs!K$38,0)</f>
        <v>0</v>
      </c>
      <c r="AX846">
        <f>IF(OR($D846="51",$D846="52",$D846="61"),(AH846/'Totals and Drop Down Lists'!AD$4)*Inputs!L$38,0)</f>
        <v>0</v>
      </c>
      <c r="AY846">
        <f>IF(OR($D846="51",$D846="52",$D846="61"),0,(AA846/'Totals and Drop Down Lists'!W$5)*Inputs!E$39)</f>
        <v>0</v>
      </c>
      <c r="AZ846">
        <f>IF(OR($D846="51",$D846="52",$D846="61"),0,(AB846/'Totals and Drop Down Lists'!X$5)*Inputs!F$39)</f>
        <v>0</v>
      </c>
      <c r="BA846">
        <f>IF(OR($D846="51",$D846="52",$D846="61"),0,(AC846/'Totals and Drop Down Lists'!Y$5)*Inputs!G$39)</f>
        <v>0</v>
      </c>
      <c r="BB846">
        <f>IF(OR($D846="51",$D846="52",$D846="61"),0,(AD846/'Totals and Drop Down Lists'!Z$5)*Inputs!H$39)</f>
        <v>0</v>
      </c>
      <c r="BC846">
        <f>IF(OR($D846="51",$D846="52",$D846="61"),0,(AE846/'Totals and Drop Down Lists'!AA$5)*Inputs!I$39)</f>
        <v>0</v>
      </c>
      <c r="BD846">
        <f>IF(OR($D846="51",$D846="52",$D846="61"),0,(AF846/'Totals and Drop Down Lists'!AB$5)*Inputs!J$39)</f>
        <v>0</v>
      </c>
      <c r="BE846">
        <f>IF(OR($D846="51",$D846="52",$D846="61"),0,(AG846/'Totals and Drop Down Lists'!AC$5)*Inputs!K$39)</f>
        <v>0</v>
      </c>
      <c r="BF846">
        <f>IF(OR($D846="51",$D846="52",$D846="61"),0,(AH846/'Totals and Drop Down Lists'!AD$5)*Inputs!L$39)</f>
        <v>0</v>
      </c>
      <c r="BG846" s="10">
        <f t="shared" si="118"/>
        <v>413214.20127000642</v>
      </c>
    </row>
    <row r="847" spans="1:59">
      <c r="A847" s="1" t="s">
        <v>7429</v>
      </c>
      <c r="B847" s="1" t="s">
        <v>2236</v>
      </c>
      <c r="C847" s="1" t="s">
        <v>2251</v>
      </c>
      <c r="D847" s="1" t="s">
        <v>25</v>
      </c>
      <c r="E847" s="1" t="s">
        <v>2252</v>
      </c>
      <c r="F847" s="2">
        <v>7588</v>
      </c>
      <c r="G847" s="2">
        <v>41</v>
      </c>
      <c r="H847" s="2">
        <v>0</v>
      </c>
      <c r="I847" s="2">
        <v>704</v>
      </c>
      <c r="J847" s="2">
        <v>3295</v>
      </c>
      <c r="K847" s="2">
        <v>755</v>
      </c>
      <c r="L847" s="2">
        <v>8</v>
      </c>
      <c r="M847" s="2">
        <v>0</v>
      </c>
      <c r="N847" s="2">
        <v>7</v>
      </c>
      <c r="O847" s="2">
        <v>10</v>
      </c>
      <c r="P847" s="2">
        <v>0</v>
      </c>
      <c r="Q847" s="2">
        <v>12</v>
      </c>
      <c r="R847" s="2">
        <v>1327</v>
      </c>
      <c r="S847" s="2">
        <v>322600</v>
      </c>
      <c r="T847" s="2">
        <v>20003900</v>
      </c>
      <c r="U847" s="2">
        <v>81</v>
      </c>
      <c r="V847" s="2">
        <v>77</v>
      </c>
      <c r="W847" s="2">
        <v>40</v>
      </c>
      <c r="X847" s="2">
        <v>143</v>
      </c>
      <c r="Y847" s="2">
        <v>63</v>
      </c>
      <c r="Z847" s="2">
        <v>54</v>
      </c>
      <c r="AA847" s="9">
        <f t="shared" si="119"/>
        <v>7588</v>
      </c>
      <c r="AB847" s="9">
        <f t="shared" si="120"/>
        <v>663</v>
      </c>
      <c r="AC847" s="9">
        <f t="shared" si="121"/>
        <v>1364</v>
      </c>
      <c r="AD847" s="9">
        <f t="shared" si="122"/>
        <v>1327</v>
      </c>
      <c r="AE847" s="44">
        <f t="shared" si="123"/>
        <v>1.2081873111017376E-5</v>
      </c>
      <c r="AF847" s="9">
        <f t="shared" si="124"/>
        <v>26</v>
      </c>
      <c r="AG847" s="9">
        <f t="shared" si="117"/>
        <v>117</v>
      </c>
      <c r="AH847" s="44">
        <f t="shared" si="125"/>
        <v>9.9753577694475314E-6</v>
      </c>
      <c r="AI847">
        <f>AA847/'Totals and Drop Down Lists'!W$6*Inputs!E$37</f>
        <v>6883.3814094531463</v>
      </c>
      <c r="AJ847">
        <f>AB847/'Totals and Drop Down Lists'!X$6*Inputs!F$37</f>
        <v>2181.5267021678364</v>
      </c>
      <c r="AK847">
        <f>AC847/'Totals and Drop Down Lists'!Y$6*Inputs!G$37</f>
        <v>8991.9487405348318</v>
      </c>
      <c r="AL847">
        <f>AD847/'Totals and Drop Down Lists'!Z$6*Inputs!H$37</f>
        <v>10639.22418528189</v>
      </c>
      <c r="AM847">
        <f>AE847/'Totals and Drop Down Lists'!AA$6*Inputs!I$37</f>
        <v>1504.0645347032037</v>
      </c>
      <c r="AN847">
        <f>AF847/'Totals and Drop Down Lists'!AB$6*Inputs!J$37</f>
        <v>518.87402164896332</v>
      </c>
      <c r="AO847">
        <f>AG847/'Totals and Drop Down Lists'!AC$6*Inputs!K$37</f>
        <v>2178.9584129537193</v>
      </c>
      <c r="AP847">
        <f>AH847/'Totals and Drop Down Lists'!AD$6*Inputs!L$37</f>
        <v>2347.5000366227646</v>
      </c>
      <c r="AQ847">
        <f>IF(OR($D847="51",$D847="52",$D847="61"),(AA847/'Totals and Drop Down Lists'!W$4)*Inputs!E$38,0)</f>
        <v>0</v>
      </c>
      <c r="AR847">
        <f>IF(OR($D847="51",$D847="52",$D847="61"),(AB847/'Totals and Drop Down Lists'!X$4)*Inputs!F$38,0)</f>
        <v>0</v>
      </c>
      <c r="AS847">
        <f>IF(OR($D847="51",$D847="52",$D847="61"),(AC847/'Totals and Drop Down Lists'!Y$4)*Inputs!G$38,0)</f>
        <v>0</v>
      </c>
      <c r="AT847">
        <f>IF(OR($D847="51",$D847="52",$D847="61"),(AD847/'Totals and Drop Down Lists'!Z$4)*Inputs!H$38,0)</f>
        <v>0</v>
      </c>
      <c r="AU847">
        <f>IF(OR($D847="51",$D847="52",$D847="61"),(AE847/'Totals and Drop Down Lists'!AA$4)*Inputs!I$38,0)</f>
        <v>0</v>
      </c>
      <c r="AV847">
        <f>IF(OR($D847="51",$D847="52",$D847="61"),(AF847/'Totals and Drop Down Lists'!AB$4)*Inputs!J$38,0)</f>
        <v>0</v>
      </c>
      <c r="AW847">
        <f>IF(OR($D847="51",$D847="52",$D847="61"),(AG847/'Totals and Drop Down Lists'!AC$4)*Inputs!K$38,0)</f>
        <v>0</v>
      </c>
      <c r="AX847">
        <f>IF(OR($D847="51",$D847="52",$D847="61"),(AH847/'Totals and Drop Down Lists'!AD$4)*Inputs!L$38,0)</f>
        <v>0</v>
      </c>
      <c r="AY847">
        <f>IF(OR($D847="51",$D847="52",$D847="61"),0,(AA847/'Totals and Drop Down Lists'!W$5)*Inputs!E$39)</f>
        <v>0</v>
      </c>
      <c r="AZ847">
        <f>IF(OR($D847="51",$D847="52",$D847="61"),0,(AB847/'Totals and Drop Down Lists'!X$5)*Inputs!F$39)</f>
        <v>0</v>
      </c>
      <c r="BA847">
        <f>IF(OR($D847="51",$D847="52",$D847="61"),0,(AC847/'Totals and Drop Down Lists'!Y$5)*Inputs!G$39)</f>
        <v>0</v>
      </c>
      <c r="BB847">
        <f>IF(OR($D847="51",$D847="52",$D847="61"),0,(AD847/'Totals and Drop Down Lists'!Z$5)*Inputs!H$39)</f>
        <v>0</v>
      </c>
      <c r="BC847">
        <f>IF(OR($D847="51",$D847="52",$D847="61"),0,(AE847/'Totals and Drop Down Lists'!AA$5)*Inputs!I$39)</f>
        <v>0</v>
      </c>
      <c r="BD847">
        <f>IF(OR($D847="51",$D847="52",$D847="61"),0,(AF847/'Totals and Drop Down Lists'!AB$5)*Inputs!J$39)</f>
        <v>0</v>
      </c>
      <c r="BE847">
        <f>IF(OR($D847="51",$D847="52",$D847="61"),0,(AG847/'Totals and Drop Down Lists'!AC$5)*Inputs!K$39)</f>
        <v>0</v>
      </c>
      <c r="BF847">
        <f>IF(OR($D847="51",$D847="52",$D847="61"),0,(AH847/'Totals and Drop Down Lists'!AD$5)*Inputs!L$39)</f>
        <v>0</v>
      </c>
      <c r="BG847" s="10">
        <f t="shared" si="118"/>
        <v>35245.478043366355</v>
      </c>
    </row>
    <row r="848" spans="1:59">
      <c r="A848" s="1" t="s">
        <v>7429</v>
      </c>
      <c r="B848" s="1" t="s">
        <v>2236</v>
      </c>
      <c r="C848" s="1" t="s">
        <v>1246</v>
      </c>
      <c r="D848" s="1" t="s">
        <v>25</v>
      </c>
      <c r="E848" s="1" t="s">
        <v>2253</v>
      </c>
      <c r="F848" s="2">
        <v>3973</v>
      </c>
      <c r="G848" s="2">
        <v>34</v>
      </c>
      <c r="H848" s="2">
        <v>0</v>
      </c>
      <c r="I848" s="2">
        <v>442</v>
      </c>
      <c r="J848" s="2">
        <v>1745</v>
      </c>
      <c r="K848" s="2">
        <v>376</v>
      </c>
      <c r="L848" s="2">
        <v>5</v>
      </c>
      <c r="M848" s="2">
        <v>0</v>
      </c>
      <c r="N848" s="2">
        <v>0</v>
      </c>
      <c r="O848" s="2">
        <v>4</v>
      </c>
      <c r="P848" s="2">
        <v>0</v>
      </c>
      <c r="Q848" s="2">
        <v>0</v>
      </c>
      <c r="R848" s="2">
        <v>887</v>
      </c>
      <c r="S848" s="2">
        <v>102700</v>
      </c>
      <c r="T848" s="2">
        <v>9760700</v>
      </c>
      <c r="U848" s="2">
        <v>40</v>
      </c>
      <c r="V848" s="2">
        <v>44</v>
      </c>
      <c r="W848" s="2">
        <v>35</v>
      </c>
      <c r="X848" s="2">
        <v>85</v>
      </c>
      <c r="Y848" s="2">
        <v>10</v>
      </c>
      <c r="Z848" s="2">
        <v>37</v>
      </c>
      <c r="AA848" s="9">
        <f t="shared" si="119"/>
        <v>3973</v>
      </c>
      <c r="AB848" s="9">
        <f t="shared" si="120"/>
        <v>408</v>
      </c>
      <c r="AC848" s="9">
        <f t="shared" si="121"/>
        <v>896</v>
      </c>
      <c r="AD848" s="9">
        <f t="shared" si="122"/>
        <v>887</v>
      </c>
      <c r="AE848" s="44">
        <f t="shared" si="123"/>
        <v>5.6581706877309271E-6</v>
      </c>
      <c r="AF848" s="9">
        <f t="shared" si="124"/>
        <v>6</v>
      </c>
      <c r="AG848" s="9">
        <f t="shared" si="117"/>
        <v>47</v>
      </c>
      <c r="AH848" s="44">
        <f t="shared" si="125"/>
        <v>3.7682643170739223E-6</v>
      </c>
      <c r="AI848">
        <f>AA848/'Totals and Drop Down Lists'!W$6*Inputs!E$37</f>
        <v>3604.0688376063981</v>
      </c>
      <c r="AJ848">
        <f>AB848/'Totals and Drop Down Lists'!X$6*Inputs!F$37</f>
        <v>1342.4779705648225</v>
      </c>
      <c r="AK848">
        <f>AC848/'Totals and Drop Down Lists'!Y$6*Inputs!G$37</f>
        <v>5906.7346565390098</v>
      </c>
      <c r="AL848">
        <f>AD848/'Totals and Drop Down Lists'!Z$6*Inputs!H$37</f>
        <v>7111.5236264845789</v>
      </c>
      <c r="AM848">
        <f>AE848/'Totals and Drop Down Lists'!AA$6*Inputs!I$37</f>
        <v>704.38199313257815</v>
      </c>
      <c r="AN848">
        <f>AF848/'Totals and Drop Down Lists'!AB$6*Inputs!J$37</f>
        <v>119.74015884206844</v>
      </c>
      <c r="AO848">
        <f>AG848/'Totals and Drop Down Lists'!AC$6*Inputs!K$37</f>
        <v>875.30808041730609</v>
      </c>
      <c r="AP848">
        <f>AH848/'Totals and Drop Down Lists'!AD$6*Inputs!L$37</f>
        <v>886.78529901240938</v>
      </c>
      <c r="AQ848">
        <f>IF(OR($D848="51",$D848="52",$D848="61"),(AA848/'Totals and Drop Down Lists'!W$4)*Inputs!E$38,0)</f>
        <v>0</v>
      </c>
      <c r="AR848">
        <f>IF(OR($D848="51",$D848="52",$D848="61"),(AB848/'Totals and Drop Down Lists'!X$4)*Inputs!F$38,0)</f>
        <v>0</v>
      </c>
      <c r="AS848">
        <f>IF(OR($D848="51",$D848="52",$D848="61"),(AC848/'Totals and Drop Down Lists'!Y$4)*Inputs!G$38,0)</f>
        <v>0</v>
      </c>
      <c r="AT848">
        <f>IF(OR($D848="51",$D848="52",$D848="61"),(AD848/'Totals and Drop Down Lists'!Z$4)*Inputs!H$38,0)</f>
        <v>0</v>
      </c>
      <c r="AU848">
        <f>IF(OR($D848="51",$D848="52",$D848="61"),(AE848/'Totals and Drop Down Lists'!AA$4)*Inputs!I$38,0)</f>
        <v>0</v>
      </c>
      <c r="AV848">
        <f>IF(OR($D848="51",$D848="52",$D848="61"),(AF848/'Totals and Drop Down Lists'!AB$4)*Inputs!J$38,0)</f>
        <v>0</v>
      </c>
      <c r="AW848">
        <f>IF(OR($D848="51",$D848="52",$D848="61"),(AG848/'Totals and Drop Down Lists'!AC$4)*Inputs!K$38,0)</f>
        <v>0</v>
      </c>
      <c r="AX848">
        <f>IF(OR($D848="51",$D848="52",$D848="61"),(AH848/'Totals and Drop Down Lists'!AD$4)*Inputs!L$38,0)</f>
        <v>0</v>
      </c>
      <c r="AY848">
        <f>IF(OR($D848="51",$D848="52",$D848="61"),0,(AA848/'Totals and Drop Down Lists'!W$5)*Inputs!E$39)</f>
        <v>0</v>
      </c>
      <c r="AZ848">
        <f>IF(OR($D848="51",$D848="52",$D848="61"),0,(AB848/'Totals and Drop Down Lists'!X$5)*Inputs!F$39)</f>
        <v>0</v>
      </c>
      <c r="BA848">
        <f>IF(OR($D848="51",$D848="52",$D848="61"),0,(AC848/'Totals and Drop Down Lists'!Y$5)*Inputs!G$39)</f>
        <v>0</v>
      </c>
      <c r="BB848">
        <f>IF(OR($D848="51",$D848="52",$D848="61"),0,(AD848/'Totals and Drop Down Lists'!Z$5)*Inputs!H$39)</f>
        <v>0</v>
      </c>
      <c r="BC848">
        <f>IF(OR($D848="51",$D848="52",$D848="61"),0,(AE848/'Totals and Drop Down Lists'!AA$5)*Inputs!I$39)</f>
        <v>0</v>
      </c>
      <c r="BD848">
        <f>IF(OR($D848="51",$D848="52",$D848="61"),0,(AF848/'Totals and Drop Down Lists'!AB$5)*Inputs!J$39)</f>
        <v>0</v>
      </c>
      <c r="BE848">
        <f>IF(OR($D848="51",$D848="52",$D848="61"),0,(AG848/'Totals and Drop Down Lists'!AC$5)*Inputs!K$39)</f>
        <v>0</v>
      </c>
      <c r="BF848">
        <f>IF(OR($D848="51",$D848="52",$D848="61"),0,(AH848/'Totals and Drop Down Lists'!AD$5)*Inputs!L$39)</f>
        <v>0</v>
      </c>
      <c r="BG848" s="10">
        <f t="shared" si="118"/>
        <v>20551.020622599171</v>
      </c>
    </row>
    <row r="849" spans="1:59">
      <c r="A849" s="1" t="s">
        <v>7429</v>
      </c>
      <c r="B849" s="1" t="s">
        <v>2236</v>
      </c>
      <c r="C849" s="1" t="s">
        <v>2254</v>
      </c>
      <c r="D849" s="1" t="s">
        <v>25</v>
      </c>
      <c r="E849" s="1" t="s">
        <v>2255</v>
      </c>
      <c r="F849" s="2">
        <v>14242</v>
      </c>
      <c r="G849" s="2">
        <v>71</v>
      </c>
      <c r="H849" s="2">
        <v>8</v>
      </c>
      <c r="I849" s="2">
        <v>1740</v>
      </c>
      <c r="J849" s="2">
        <v>5862</v>
      </c>
      <c r="K849" s="2">
        <v>1204</v>
      </c>
      <c r="L849" s="2">
        <v>60</v>
      </c>
      <c r="M849" s="2">
        <v>5</v>
      </c>
      <c r="N849" s="2">
        <v>0</v>
      </c>
      <c r="O849" s="2">
        <v>29</v>
      </c>
      <c r="P849" s="2">
        <v>0</v>
      </c>
      <c r="Q849" s="2">
        <v>0</v>
      </c>
      <c r="R849" s="2">
        <v>2496</v>
      </c>
      <c r="S849" s="2">
        <v>424200</v>
      </c>
      <c r="T849" s="2">
        <v>35569600</v>
      </c>
      <c r="U849" s="2">
        <v>92</v>
      </c>
      <c r="V849" s="2">
        <v>43</v>
      </c>
      <c r="W849" s="2">
        <v>60</v>
      </c>
      <c r="X849" s="2">
        <v>158</v>
      </c>
      <c r="Y849" s="2">
        <v>44</v>
      </c>
      <c r="Z849" s="2">
        <v>89</v>
      </c>
      <c r="AA849" s="9">
        <f t="shared" si="119"/>
        <v>14242</v>
      </c>
      <c r="AB849" s="9">
        <f t="shared" si="120"/>
        <v>1661</v>
      </c>
      <c r="AC849" s="9">
        <f t="shared" si="121"/>
        <v>2590</v>
      </c>
      <c r="AD849" s="9">
        <f t="shared" si="122"/>
        <v>2496</v>
      </c>
      <c r="AE849" s="44">
        <f t="shared" si="123"/>
        <v>1.7270421843760931E-5</v>
      </c>
      <c r="AF849" s="9">
        <f t="shared" si="124"/>
        <v>55</v>
      </c>
      <c r="AG849" s="9">
        <f t="shared" si="117"/>
        <v>133</v>
      </c>
      <c r="AH849" s="44">
        <f t="shared" si="125"/>
        <v>1.0164438677497737E-5</v>
      </c>
      <c r="AI849">
        <f>AA849/'Totals and Drop Down Lists'!W$6*Inputs!E$37</f>
        <v>12919.493678628322</v>
      </c>
      <c r="AJ849">
        <f>AB849/'Totals and Drop Down Lists'!X$6*Inputs!F$37</f>
        <v>5465.3331105592397</v>
      </c>
      <c r="AK849">
        <f>AC849/'Totals and Drop Down Lists'!Y$6*Inputs!G$37</f>
        <v>17074.154866558074</v>
      </c>
      <c r="AL849">
        <f>AD849/'Totals and Drop Down Lists'!Z$6*Inputs!H$37</f>
        <v>20011.683169904743</v>
      </c>
      <c r="AM849">
        <f>AE849/'Totals and Drop Down Lists'!AA$6*Inputs!I$37</f>
        <v>2149.9835957453611</v>
      </c>
      <c r="AN849">
        <f>AF849/'Totals and Drop Down Lists'!AB$6*Inputs!J$37</f>
        <v>1097.6181227189609</v>
      </c>
      <c r="AO849">
        <f>AG849/'Totals and Drop Down Lists'!AC$6*Inputs!K$37</f>
        <v>2476.9356318191853</v>
      </c>
      <c r="AP849">
        <f>AH849/'Totals and Drop Down Lists'!AD$6*Inputs!L$37</f>
        <v>2391.9964295172631</v>
      </c>
      <c r="AQ849">
        <f>IF(OR($D849="51",$D849="52",$D849="61"),(AA849/'Totals and Drop Down Lists'!W$4)*Inputs!E$38,0)</f>
        <v>0</v>
      </c>
      <c r="AR849">
        <f>IF(OR($D849="51",$D849="52",$D849="61"),(AB849/'Totals and Drop Down Lists'!X$4)*Inputs!F$38,0)</f>
        <v>0</v>
      </c>
      <c r="AS849">
        <f>IF(OR($D849="51",$D849="52",$D849="61"),(AC849/'Totals and Drop Down Lists'!Y$4)*Inputs!G$38,0)</f>
        <v>0</v>
      </c>
      <c r="AT849">
        <f>IF(OR($D849="51",$D849="52",$D849="61"),(AD849/'Totals and Drop Down Lists'!Z$4)*Inputs!H$38,0)</f>
        <v>0</v>
      </c>
      <c r="AU849">
        <f>IF(OR($D849="51",$D849="52",$D849="61"),(AE849/'Totals and Drop Down Lists'!AA$4)*Inputs!I$38,0)</f>
        <v>0</v>
      </c>
      <c r="AV849">
        <f>IF(OR($D849="51",$D849="52",$D849="61"),(AF849/'Totals and Drop Down Lists'!AB$4)*Inputs!J$38,0)</f>
        <v>0</v>
      </c>
      <c r="AW849">
        <f>IF(OR($D849="51",$D849="52",$D849="61"),(AG849/'Totals and Drop Down Lists'!AC$4)*Inputs!K$38,0)</f>
        <v>0</v>
      </c>
      <c r="AX849">
        <f>IF(OR($D849="51",$D849="52",$D849="61"),(AH849/'Totals and Drop Down Lists'!AD$4)*Inputs!L$38,0)</f>
        <v>0</v>
      </c>
      <c r="AY849">
        <f>IF(OR($D849="51",$D849="52",$D849="61"),0,(AA849/'Totals and Drop Down Lists'!W$5)*Inputs!E$39)</f>
        <v>0</v>
      </c>
      <c r="AZ849">
        <f>IF(OR($D849="51",$D849="52",$D849="61"),0,(AB849/'Totals and Drop Down Lists'!X$5)*Inputs!F$39)</f>
        <v>0</v>
      </c>
      <c r="BA849">
        <f>IF(OR($D849="51",$D849="52",$D849="61"),0,(AC849/'Totals and Drop Down Lists'!Y$5)*Inputs!G$39)</f>
        <v>0</v>
      </c>
      <c r="BB849">
        <f>IF(OR($D849="51",$D849="52",$D849="61"),0,(AD849/'Totals and Drop Down Lists'!Z$5)*Inputs!H$39)</f>
        <v>0</v>
      </c>
      <c r="BC849">
        <f>IF(OR($D849="51",$D849="52",$D849="61"),0,(AE849/'Totals and Drop Down Lists'!AA$5)*Inputs!I$39)</f>
        <v>0</v>
      </c>
      <c r="BD849">
        <f>IF(OR($D849="51",$D849="52",$D849="61"),0,(AF849/'Totals and Drop Down Lists'!AB$5)*Inputs!J$39)</f>
        <v>0</v>
      </c>
      <c r="BE849">
        <f>IF(OR($D849="51",$D849="52",$D849="61"),0,(AG849/'Totals and Drop Down Lists'!AC$5)*Inputs!K$39)</f>
        <v>0</v>
      </c>
      <c r="BF849">
        <f>IF(OR($D849="51",$D849="52",$D849="61"),0,(AH849/'Totals and Drop Down Lists'!AD$5)*Inputs!L$39)</f>
        <v>0</v>
      </c>
      <c r="BG849" s="10">
        <f t="shared" si="118"/>
        <v>63587.198605451151</v>
      </c>
    </row>
    <row r="850" spans="1:59">
      <c r="A850" s="1" t="s">
        <v>7429</v>
      </c>
      <c r="B850" s="1" t="s">
        <v>2236</v>
      </c>
      <c r="C850" s="1" t="s">
        <v>2256</v>
      </c>
      <c r="D850" s="1" t="s">
        <v>25</v>
      </c>
      <c r="E850" s="1" t="s">
        <v>2257</v>
      </c>
      <c r="F850" s="2">
        <v>12808</v>
      </c>
      <c r="G850" s="2">
        <v>114</v>
      </c>
      <c r="H850" s="2">
        <v>5</v>
      </c>
      <c r="I850" s="2">
        <v>1924</v>
      </c>
      <c r="J850" s="2">
        <v>5534</v>
      </c>
      <c r="K850" s="2">
        <v>1523</v>
      </c>
      <c r="L850" s="2">
        <v>0</v>
      </c>
      <c r="M850" s="2">
        <v>21</v>
      </c>
      <c r="N850" s="2">
        <v>10</v>
      </c>
      <c r="O850" s="2">
        <v>45</v>
      </c>
      <c r="P850" s="2">
        <v>0</v>
      </c>
      <c r="Q850" s="2">
        <v>0</v>
      </c>
      <c r="R850" s="2">
        <v>2387</v>
      </c>
      <c r="S850" s="2">
        <v>669500</v>
      </c>
      <c r="T850" s="2">
        <v>39761600</v>
      </c>
      <c r="U850" s="2">
        <v>205</v>
      </c>
      <c r="V850" s="2">
        <v>198</v>
      </c>
      <c r="W850" s="2">
        <v>40</v>
      </c>
      <c r="X850" s="2">
        <v>456</v>
      </c>
      <c r="Y850" s="2">
        <v>73</v>
      </c>
      <c r="Z850" s="2">
        <v>224</v>
      </c>
      <c r="AA850" s="9">
        <f t="shared" si="119"/>
        <v>12808</v>
      </c>
      <c r="AB850" s="9">
        <f t="shared" si="120"/>
        <v>1805</v>
      </c>
      <c r="AC850" s="9">
        <f t="shared" si="121"/>
        <v>2463</v>
      </c>
      <c r="AD850" s="9">
        <f t="shared" si="122"/>
        <v>2387</v>
      </c>
      <c r="AE850" s="44">
        <f t="shared" si="123"/>
        <v>2.9272272392169141E-5</v>
      </c>
      <c r="AF850" s="9">
        <f t="shared" si="124"/>
        <v>218</v>
      </c>
      <c r="AG850" s="9">
        <f t="shared" si="117"/>
        <v>297</v>
      </c>
      <c r="AH850" s="44">
        <f t="shared" si="125"/>
        <v>3.0413631818451919E-5</v>
      </c>
      <c r="AI850">
        <f>AA850/'Totals and Drop Down Lists'!W$6*Inputs!E$37</f>
        <v>11618.654334775421</v>
      </c>
      <c r="AJ850">
        <f>AB850/'Totals and Drop Down Lists'!X$6*Inputs!F$37</f>
        <v>5939.148864876237</v>
      </c>
      <c r="AK850">
        <f>AC850/'Totals and Drop Down Lists'!Y$6*Inputs!G$37</f>
        <v>16236.927967695961</v>
      </c>
      <c r="AL850">
        <f>AD850/'Totals and Drop Down Lists'!Z$6*Inputs!H$37</f>
        <v>19137.775531475414</v>
      </c>
      <c r="AM850">
        <f>AE850/'Totals and Drop Down Lists'!AA$6*Inputs!I$37</f>
        <v>3644.0861736153347</v>
      </c>
      <c r="AN850">
        <f>AF850/'Totals and Drop Down Lists'!AB$6*Inputs!J$37</f>
        <v>4350.5591045951542</v>
      </c>
      <c r="AO850">
        <f>AG850/'Totals and Drop Down Lists'!AC$6*Inputs!K$37</f>
        <v>5531.2021251902106</v>
      </c>
      <c r="AP850">
        <f>AH850/'Totals and Drop Down Lists'!AD$6*Inputs!L$37</f>
        <v>7157.2372097087518</v>
      </c>
      <c r="AQ850">
        <f>IF(OR($D850="51",$D850="52",$D850="61"),(AA850/'Totals and Drop Down Lists'!W$4)*Inputs!E$38,0)</f>
        <v>0</v>
      </c>
      <c r="AR850">
        <f>IF(OR($D850="51",$D850="52",$D850="61"),(AB850/'Totals and Drop Down Lists'!X$4)*Inputs!F$38,0)</f>
        <v>0</v>
      </c>
      <c r="AS850">
        <f>IF(OR($D850="51",$D850="52",$D850="61"),(AC850/'Totals and Drop Down Lists'!Y$4)*Inputs!G$38,0)</f>
        <v>0</v>
      </c>
      <c r="AT850">
        <f>IF(OR($D850="51",$D850="52",$D850="61"),(AD850/'Totals and Drop Down Lists'!Z$4)*Inputs!H$38,0)</f>
        <v>0</v>
      </c>
      <c r="AU850">
        <f>IF(OR($D850="51",$D850="52",$D850="61"),(AE850/'Totals and Drop Down Lists'!AA$4)*Inputs!I$38,0)</f>
        <v>0</v>
      </c>
      <c r="AV850">
        <f>IF(OR($D850="51",$D850="52",$D850="61"),(AF850/'Totals and Drop Down Lists'!AB$4)*Inputs!J$38,0)</f>
        <v>0</v>
      </c>
      <c r="AW850">
        <f>IF(OR($D850="51",$D850="52",$D850="61"),(AG850/'Totals and Drop Down Lists'!AC$4)*Inputs!K$38,0)</f>
        <v>0</v>
      </c>
      <c r="AX850">
        <f>IF(OR($D850="51",$D850="52",$D850="61"),(AH850/'Totals and Drop Down Lists'!AD$4)*Inputs!L$38,0)</f>
        <v>0</v>
      </c>
      <c r="AY850">
        <f>IF(OR($D850="51",$D850="52",$D850="61"),0,(AA850/'Totals and Drop Down Lists'!W$5)*Inputs!E$39)</f>
        <v>0</v>
      </c>
      <c r="AZ850">
        <f>IF(OR($D850="51",$D850="52",$D850="61"),0,(AB850/'Totals and Drop Down Lists'!X$5)*Inputs!F$39)</f>
        <v>0</v>
      </c>
      <c r="BA850">
        <f>IF(OR($D850="51",$D850="52",$D850="61"),0,(AC850/'Totals and Drop Down Lists'!Y$5)*Inputs!G$39)</f>
        <v>0</v>
      </c>
      <c r="BB850">
        <f>IF(OR($D850="51",$D850="52",$D850="61"),0,(AD850/'Totals and Drop Down Lists'!Z$5)*Inputs!H$39)</f>
        <v>0</v>
      </c>
      <c r="BC850">
        <f>IF(OR($D850="51",$D850="52",$D850="61"),0,(AE850/'Totals and Drop Down Lists'!AA$5)*Inputs!I$39)</f>
        <v>0</v>
      </c>
      <c r="BD850">
        <f>IF(OR($D850="51",$D850="52",$D850="61"),0,(AF850/'Totals and Drop Down Lists'!AB$5)*Inputs!J$39)</f>
        <v>0</v>
      </c>
      <c r="BE850">
        <f>IF(OR($D850="51",$D850="52",$D850="61"),0,(AG850/'Totals and Drop Down Lists'!AC$5)*Inputs!K$39)</f>
        <v>0</v>
      </c>
      <c r="BF850">
        <f>IF(OR($D850="51",$D850="52",$D850="61"),0,(AH850/'Totals and Drop Down Lists'!AD$5)*Inputs!L$39)</f>
        <v>0</v>
      </c>
      <c r="BG850" s="10">
        <f t="shared" si="118"/>
        <v>73615.591311932483</v>
      </c>
    </row>
    <row r="851" spans="1:59">
      <c r="A851" s="1" t="s">
        <v>7429</v>
      </c>
      <c r="B851" s="1" t="s">
        <v>2236</v>
      </c>
      <c r="C851" s="1" t="s">
        <v>2258</v>
      </c>
      <c r="D851" s="1" t="s">
        <v>25</v>
      </c>
      <c r="E851" s="1" t="s">
        <v>2259</v>
      </c>
      <c r="F851" s="2">
        <v>6002</v>
      </c>
      <c r="G851" s="2">
        <v>29</v>
      </c>
      <c r="H851" s="2">
        <v>13</v>
      </c>
      <c r="I851" s="2">
        <v>554</v>
      </c>
      <c r="J851" s="2">
        <v>2684</v>
      </c>
      <c r="K851" s="2">
        <v>525</v>
      </c>
      <c r="L851" s="2">
        <v>3</v>
      </c>
      <c r="M851" s="2">
        <v>0</v>
      </c>
      <c r="N851" s="2">
        <v>0</v>
      </c>
      <c r="O851" s="2">
        <v>11</v>
      </c>
      <c r="P851" s="2">
        <v>0</v>
      </c>
      <c r="Q851" s="2">
        <v>0</v>
      </c>
      <c r="R851" s="2">
        <v>1136</v>
      </c>
      <c r="S851" s="2">
        <v>156800</v>
      </c>
      <c r="T851" s="2">
        <v>19989900</v>
      </c>
      <c r="U851" s="2">
        <v>32</v>
      </c>
      <c r="V851" s="2">
        <v>58</v>
      </c>
      <c r="W851" s="2">
        <v>30</v>
      </c>
      <c r="X851" s="2">
        <v>117</v>
      </c>
      <c r="Y851" s="2">
        <v>12</v>
      </c>
      <c r="Z851" s="2">
        <v>55</v>
      </c>
      <c r="AA851" s="9">
        <f t="shared" si="119"/>
        <v>6002</v>
      </c>
      <c r="AB851" s="9">
        <f t="shared" si="120"/>
        <v>512</v>
      </c>
      <c r="AC851" s="9">
        <f t="shared" si="121"/>
        <v>1150</v>
      </c>
      <c r="AD851" s="9">
        <f t="shared" si="122"/>
        <v>1136</v>
      </c>
      <c r="AE851" s="44">
        <f t="shared" si="123"/>
        <v>7.1718612886410388E-6</v>
      </c>
      <c r="AF851" s="9">
        <f t="shared" si="124"/>
        <v>29</v>
      </c>
      <c r="AG851" s="9">
        <f t="shared" si="117"/>
        <v>67</v>
      </c>
      <c r="AH851" s="44">
        <f t="shared" si="125"/>
        <v>4.8764377084497732E-6</v>
      </c>
      <c r="AI851">
        <f>AA851/'Totals and Drop Down Lists'!W$6*Inputs!E$37</f>
        <v>5444.6567237134659</v>
      </c>
      <c r="AJ851">
        <f>AB851/'Totals and Drop Down Lists'!X$6*Inputs!F$37</f>
        <v>1684.6782375715418</v>
      </c>
      <c r="AK851">
        <f>AC851/'Totals and Drop Down Lists'!Y$6*Inputs!G$37</f>
        <v>7581.1884542632388</v>
      </c>
      <c r="AL851">
        <f>AD851/'Totals and Drop Down Lists'!Z$6*Inputs!H$37</f>
        <v>9107.8814427130583</v>
      </c>
      <c r="AM851">
        <f>AE851/'Totals and Drop Down Lists'!AA$6*Inputs!I$37</f>
        <v>892.82035268349773</v>
      </c>
      <c r="AN851">
        <f>AF851/'Totals and Drop Down Lists'!AB$6*Inputs!J$37</f>
        <v>578.74410106999755</v>
      </c>
      <c r="AO851">
        <f>AG851/'Totals and Drop Down Lists'!AC$6*Inputs!K$37</f>
        <v>1247.7796039991385</v>
      </c>
      <c r="AP851">
        <f>AH851/'Totals and Drop Down Lists'!AD$6*Inputs!L$37</f>
        <v>1147.571642416237</v>
      </c>
      <c r="AQ851">
        <f>IF(OR($D851="51",$D851="52",$D851="61"),(AA851/'Totals and Drop Down Lists'!W$4)*Inputs!E$38,0)</f>
        <v>0</v>
      </c>
      <c r="AR851">
        <f>IF(OR($D851="51",$D851="52",$D851="61"),(AB851/'Totals and Drop Down Lists'!X$4)*Inputs!F$38,0)</f>
        <v>0</v>
      </c>
      <c r="AS851">
        <f>IF(OR($D851="51",$D851="52",$D851="61"),(AC851/'Totals and Drop Down Lists'!Y$4)*Inputs!G$38,0)</f>
        <v>0</v>
      </c>
      <c r="AT851">
        <f>IF(OR($D851="51",$D851="52",$D851="61"),(AD851/'Totals and Drop Down Lists'!Z$4)*Inputs!H$38,0)</f>
        <v>0</v>
      </c>
      <c r="AU851">
        <f>IF(OR($D851="51",$D851="52",$D851="61"),(AE851/'Totals and Drop Down Lists'!AA$4)*Inputs!I$38,0)</f>
        <v>0</v>
      </c>
      <c r="AV851">
        <f>IF(OR($D851="51",$D851="52",$D851="61"),(AF851/'Totals and Drop Down Lists'!AB$4)*Inputs!J$38,0)</f>
        <v>0</v>
      </c>
      <c r="AW851">
        <f>IF(OR($D851="51",$D851="52",$D851="61"),(AG851/'Totals and Drop Down Lists'!AC$4)*Inputs!K$38,0)</f>
        <v>0</v>
      </c>
      <c r="AX851">
        <f>IF(OR($D851="51",$D851="52",$D851="61"),(AH851/'Totals and Drop Down Lists'!AD$4)*Inputs!L$38,0)</f>
        <v>0</v>
      </c>
      <c r="AY851">
        <f>IF(OR($D851="51",$D851="52",$D851="61"),0,(AA851/'Totals and Drop Down Lists'!W$5)*Inputs!E$39)</f>
        <v>0</v>
      </c>
      <c r="AZ851">
        <f>IF(OR($D851="51",$D851="52",$D851="61"),0,(AB851/'Totals and Drop Down Lists'!X$5)*Inputs!F$39)</f>
        <v>0</v>
      </c>
      <c r="BA851">
        <f>IF(OR($D851="51",$D851="52",$D851="61"),0,(AC851/'Totals and Drop Down Lists'!Y$5)*Inputs!G$39)</f>
        <v>0</v>
      </c>
      <c r="BB851">
        <f>IF(OR($D851="51",$D851="52",$D851="61"),0,(AD851/'Totals and Drop Down Lists'!Z$5)*Inputs!H$39)</f>
        <v>0</v>
      </c>
      <c r="BC851">
        <f>IF(OR($D851="51",$D851="52",$D851="61"),0,(AE851/'Totals and Drop Down Lists'!AA$5)*Inputs!I$39)</f>
        <v>0</v>
      </c>
      <c r="BD851">
        <f>IF(OR($D851="51",$D851="52",$D851="61"),0,(AF851/'Totals and Drop Down Lists'!AB$5)*Inputs!J$39)</f>
        <v>0</v>
      </c>
      <c r="BE851">
        <f>IF(OR($D851="51",$D851="52",$D851="61"),0,(AG851/'Totals and Drop Down Lists'!AC$5)*Inputs!K$39)</f>
        <v>0</v>
      </c>
      <c r="BF851">
        <f>IF(OR($D851="51",$D851="52",$D851="61"),0,(AH851/'Totals and Drop Down Lists'!AD$5)*Inputs!L$39)</f>
        <v>0</v>
      </c>
      <c r="BG851" s="10">
        <f t="shared" si="118"/>
        <v>27685.320558430176</v>
      </c>
    </row>
    <row r="852" spans="1:59">
      <c r="A852" s="1" t="s">
        <v>7429</v>
      </c>
      <c r="B852" s="1" t="s">
        <v>2236</v>
      </c>
      <c r="C852" s="1" t="s">
        <v>1352</v>
      </c>
      <c r="D852" s="1" t="s">
        <v>25</v>
      </c>
      <c r="E852" s="1" t="s">
        <v>2260</v>
      </c>
      <c r="F852" s="2">
        <v>25971</v>
      </c>
      <c r="G852" s="2">
        <v>128</v>
      </c>
      <c r="H852" s="2">
        <v>0</v>
      </c>
      <c r="I852" s="2">
        <v>2159</v>
      </c>
      <c r="J852" s="2">
        <v>10079</v>
      </c>
      <c r="K852" s="2">
        <v>1977</v>
      </c>
      <c r="L852" s="2">
        <v>69</v>
      </c>
      <c r="M852" s="2">
        <v>15</v>
      </c>
      <c r="N852" s="2">
        <v>0</v>
      </c>
      <c r="O852" s="2">
        <v>0</v>
      </c>
      <c r="P852" s="2">
        <v>6</v>
      </c>
      <c r="Q852" s="2">
        <v>0</v>
      </c>
      <c r="R852" s="2">
        <v>3843</v>
      </c>
      <c r="S852" s="2">
        <v>921100</v>
      </c>
      <c r="T852" s="2">
        <v>52904600</v>
      </c>
      <c r="U852" s="2">
        <v>319</v>
      </c>
      <c r="V852" s="2">
        <v>212</v>
      </c>
      <c r="W852" s="2">
        <v>144</v>
      </c>
      <c r="X852" s="2">
        <v>367</v>
      </c>
      <c r="Y852" s="2">
        <v>91</v>
      </c>
      <c r="Z852" s="2">
        <v>110</v>
      </c>
      <c r="AA852" s="9">
        <f t="shared" si="119"/>
        <v>25971</v>
      </c>
      <c r="AB852" s="9">
        <f t="shared" si="120"/>
        <v>2031</v>
      </c>
      <c r="AC852" s="9">
        <f t="shared" si="121"/>
        <v>3933</v>
      </c>
      <c r="AD852" s="9">
        <f t="shared" si="122"/>
        <v>3843</v>
      </c>
      <c r="AE852" s="44">
        <f t="shared" si="123"/>
        <v>2.7082682561924339E-5</v>
      </c>
      <c r="AF852" s="9">
        <f t="shared" si="124"/>
        <v>11</v>
      </c>
      <c r="AG852" s="9">
        <f t="shared" si="117"/>
        <v>201</v>
      </c>
      <c r="AH852" s="44">
        <f t="shared" si="125"/>
        <v>1.4670211254710848E-5</v>
      </c>
      <c r="AI852">
        <f>AA852/'Totals and Drop Down Lists'!W$6*Inputs!E$37</f>
        <v>23559.343514089043</v>
      </c>
      <c r="AJ852">
        <f>AB852/'Totals and Drop Down Lists'!X$6*Inputs!F$37</f>
        <v>6682.7763681792994</v>
      </c>
      <c r="AK852">
        <f>AC852/'Totals and Drop Down Lists'!Y$6*Inputs!G$37</f>
        <v>25927.664513580272</v>
      </c>
      <c r="AL852">
        <f>AD852/'Totals and Drop Down Lists'!Z$6*Inputs!H$37</f>
        <v>30811.257380586514</v>
      </c>
      <c r="AM852">
        <f>AE852/'Totals and Drop Down Lists'!AA$6*Inputs!I$37</f>
        <v>3371.5055580967946</v>
      </c>
      <c r="AN852">
        <f>AF852/'Totals and Drop Down Lists'!AB$6*Inputs!J$37</f>
        <v>219.52362454379215</v>
      </c>
      <c r="AO852">
        <f>AG852/'Totals and Drop Down Lists'!AC$6*Inputs!K$37</f>
        <v>3743.3388119974152</v>
      </c>
      <c r="AP852">
        <f>AH852/'Totals and Drop Down Lists'!AD$6*Inputs!L$37</f>
        <v>3452.3394803116644</v>
      </c>
      <c r="AQ852">
        <f>IF(OR($D852="51",$D852="52",$D852="61"),(AA852/'Totals and Drop Down Lists'!W$4)*Inputs!E$38,0)</f>
        <v>0</v>
      </c>
      <c r="AR852">
        <f>IF(OR($D852="51",$D852="52",$D852="61"),(AB852/'Totals and Drop Down Lists'!X$4)*Inputs!F$38,0)</f>
        <v>0</v>
      </c>
      <c r="AS852">
        <f>IF(OR($D852="51",$D852="52",$D852="61"),(AC852/'Totals and Drop Down Lists'!Y$4)*Inputs!G$38,0)</f>
        <v>0</v>
      </c>
      <c r="AT852">
        <f>IF(OR($D852="51",$D852="52",$D852="61"),(AD852/'Totals and Drop Down Lists'!Z$4)*Inputs!H$38,0)</f>
        <v>0</v>
      </c>
      <c r="AU852">
        <f>IF(OR($D852="51",$D852="52",$D852="61"),(AE852/'Totals and Drop Down Lists'!AA$4)*Inputs!I$38,0)</f>
        <v>0</v>
      </c>
      <c r="AV852">
        <f>IF(OR($D852="51",$D852="52",$D852="61"),(AF852/'Totals and Drop Down Lists'!AB$4)*Inputs!J$38,0)</f>
        <v>0</v>
      </c>
      <c r="AW852">
        <f>IF(OR($D852="51",$D852="52",$D852="61"),(AG852/'Totals and Drop Down Lists'!AC$4)*Inputs!K$38,0)</f>
        <v>0</v>
      </c>
      <c r="AX852">
        <f>IF(OR($D852="51",$D852="52",$D852="61"),(AH852/'Totals and Drop Down Lists'!AD$4)*Inputs!L$38,0)</f>
        <v>0</v>
      </c>
      <c r="AY852">
        <f>IF(OR($D852="51",$D852="52",$D852="61"),0,(AA852/'Totals and Drop Down Lists'!W$5)*Inputs!E$39)</f>
        <v>0</v>
      </c>
      <c r="AZ852">
        <f>IF(OR($D852="51",$D852="52",$D852="61"),0,(AB852/'Totals and Drop Down Lists'!X$5)*Inputs!F$39)</f>
        <v>0</v>
      </c>
      <c r="BA852">
        <f>IF(OR($D852="51",$D852="52",$D852="61"),0,(AC852/'Totals and Drop Down Lists'!Y$5)*Inputs!G$39)</f>
        <v>0</v>
      </c>
      <c r="BB852">
        <f>IF(OR($D852="51",$D852="52",$D852="61"),0,(AD852/'Totals and Drop Down Lists'!Z$5)*Inputs!H$39)</f>
        <v>0</v>
      </c>
      <c r="BC852">
        <f>IF(OR($D852="51",$D852="52",$D852="61"),0,(AE852/'Totals and Drop Down Lists'!AA$5)*Inputs!I$39)</f>
        <v>0</v>
      </c>
      <c r="BD852">
        <f>IF(OR($D852="51",$D852="52",$D852="61"),0,(AF852/'Totals and Drop Down Lists'!AB$5)*Inputs!J$39)</f>
        <v>0</v>
      </c>
      <c r="BE852">
        <f>IF(OR($D852="51",$D852="52",$D852="61"),0,(AG852/'Totals and Drop Down Lists'!AC$5)*Inputs!K$39)</f>
        <v>0</v>
      </c>
      <c r="BF852">
        <f>IF(OR($D852="51",$D852="52",$D852="61"),0,(AH852/'Totals and Drop Down Lists'!AD$5)*Inputs!L$39)</f>
        <v>0</v>
      </c>
      <c r="BG852" s="10">
        <f t="shared" si="118"/>
        <v>97767.749251384797</v>
      </c>
    </row>
    <row r="853" spans="1:59">
      <c r="A853" s="1" t="s">
        <v>7429</v>
      </c>
      <c r="B853" s="1" t="s">
        <v>2236</v>
      </c>
      <c r="C853" s="1" t="s">
        <v>2261</v>
      </c>
      <c r="D853" s="1" t="s">
        <v>58</v>
      </c>
      <c r="E853" s="1" t="s">
        <v>2262</v>
      </c>
      <c r="F853" s="2">
        <v>23495</v>
      </c>
      <c r="G853" s="2">
        <v>67</v>
      </c>
      <c r="H853" s="2">
        <v>8</v>
      </c>
      <c r="I853" s="2">
        <v>1225</v>
      </c>
      <c r="J853" s="2">
        <v>9320</v>
      </c>
      <c r="K853" s="2">
        <v>1583</v>
      </c>
      <c r="L853" s="2">
        <v>46</v>
      </c>
      <c r="M853" s="2">
        <v>0</v>
      </c>
      <c r="N853" s="2">
        <v>0</v>
      </c>
      <c r="O853" s="2">
        <v>36</v>
      </c>
      <c r="P853" s="2">
        <v>0</v>
      </c>
      <c r="Q853" s="2">
        <v>0</v>
      </c>
      <c r="R853" s="2">
        <v>2109</v>
      </c>
      <c r="S853" s="2">
        <v>822200</v>
      </c>
      <c r="T853" s="2">
        <v>47656700</v>
      </c>
      <c r="U853" s="2">
        <v>91</v>
      </c>
      <c r="V853" s="2">
        <v>103</v>
      </c>
      <c r="W853" s="2">
        <v>14</v>
      </c>
      <c r="X853" s="2">
        <v>326</v>
      </c>
      <c r="Y853" s="2">
        <v>48</v>
      </c>
      <c r="Z853" s="2">
        <v>231</v>
      </c>
      <c r="AA853" s="9">
        <f t="shared" si="119"/>
        <v>23495</v>
      </c>
      <c r="AB853" s="9">
        <f t="shared" si="120"/>
        <v>1150</v>
      </c>
      <c r="AC853" s="9">
        <f t="shared" si="121"/>
        <v>2191</v>
      </c>
      <c r="AD853" s="9">
        <f t="shared" si="122"/>
        <v>2109</v>
      </c>
      <c r="AE853" s="44">
        <f t="shared" si="123"/>
        <v>1.8777670036445103E-5</v>
      </c>
      <c r="AF853" s="9">
        <f t="shared" si="124"/>
        <v>209</v>
      </c>
      <c r="AG853" s="9">
        <f t="shared" si="117"/>
        <v>279</v>
      </c>
      <c r="AH853" s="44">
        <f t="shared" si="125"/>
        <v>1.7632759826612341E-5</v>
      </c>
      <c r="AI853">
        <f>AA853/'Totals and Drop Down Lists'!W$6*Inputs!E$37</f>
        <v>21313.263865985988</v>
      </c>
      <c r="AJ853">
        <f>AB853/'Totals and Drop Down Lists'!X$6*Inputs!F$37</f>
        <v>3783.9452601704552</v>
      </c>
      <c r="AK853">
        <f>AC853/'Totals and Drop Down Lists'!Y$6*Inputs!G$37</f>
        <v>14443.812089818046</v>
      </c>
      <c r="AL853">
        <f>AD853/'Totals and Drop Down Lists'!Z$6*Inputs!H$37</f>
        <v>16908.910178417111</v>
      </c>
      <c r="AM853">
        <f>AE853/'Totals and Drop Down Lists'!AA$6*Inputs!I$37</f>
        <v>2337.6199440814894</v>
      </c>
      <c r="AN853">
        <f>AF853/'Totals and Drop Down Lists'!AB$6*Inputs!J$37</f>
        <v>4170.9488663320508</v>
      </c>
      <c r="AO853">
        <f>AG853/'Totals and Drop Down Lists'!AC$6*Inputs!K$37</f>
        <v>5195.977753966562</v>
      </c>
      <c r="AP853">
        <f>AH853/'Totals and Drop Down Lists'!AD$6*Inputs!L$37</f>
        <v>4149.5157662926977</v>
      </c>
      <c r="AQ853">
        <f>IF(OR($D853="51",$D853="52",$D853="61"),(AA853/'Totals and Drop Down Lists'!W$4)*Inputs!E$38,0)</f>
        <v>0</v>
      </c>
      <c r="AR853">
        <f>IF(OR($D853="51",$D853="52",$D853="61"),(AB853/'Totals and Drop Down Lists'!X$4)*Inputs!F$38,0)</f>
        <v>0</v>
      </c>
      <c r="AS853">
        <f>IF(OR($D853="51",$D853="52",$D853="61"),(AC853/'Totals and Drop Down Lists'!Y$4)*Inputs!G$38,0)</f>
        <v>0</v>
      </c>
      <c r="AT853">
        <f>IF(OR($D853="51",$D853="52",$D853="61"),(AD853/'Totals and Drop Down Lists'!Z$4)*Inputs!H$38,0)</f>
        <v>0</v>
      </c>
      <c r="AU853">
        <f>IF(OR($D853="51",$D853="52",$D853="61"),(AE853/'Totals and Drop Down Lists'!AA$4)*Inputs!I$38,0)</f>
        <v>0</v>
      </c>
      <c r="AV853">
        <f>IF(OR($D853="51",$D853="52",$D853="61"),(AF853/'Totals and Drop Down Lists'!AB$4)*Inputs!J$38,0)</f>
        <v>0</v>
      </c>
      <c r="AW853">
        <f>IF(OR($D853="51",$D853="52",$D853="61"),(AG853/'Totals and Drop Down Lists'!AC$4)*Inputs!K$38,0)</f>
        <v>0</v>
      </c>
      <c r="AX853">
        <f>IF(OR($D853="51",$D853="52",$D853="61"),(AH853/'Totals and Drop Down Lists'!AD$4)*Inputs!L$38,0)</f>
        <v>0</v>
      </c>
      <c r="AY853">
        <f>IF(OR($D853="51",$D853="52",$D853="61"),0,(AA853/'Totals and Drop Down Lists'!W$5)*Inputs!E$39)</f>
        <v>0</v>
      </c>
      <c r="AZ853">
        <f>IF(OR($D853="51",$D853="52",$D853="61"),0,(AB853/'Totals and Drop Down Lists'!X$5)*Inputs!F$39)</f>
        <v>0</v>
      </c>
      <c r="BA853">
        <f>IF(OR($D853="51",$D853="52",$D853="61"),0,(AC853/'Totals and Drop Down Lists'!Y$5)*Inputs!G$39)</f>
        <v>0</v>
      </c>
      <c r="BB853">
        <f>IF(OR($D853="51",$D853="52",$D853="61"),0,(AD853/'Totals and Drop Down Lists'!Z$5)*Inputs!H$39)</f>
        <v>0</v>
      </c>
      <c r="BC853">
        <f>IF(OR($D853="51",$D853="52",$D853="61"),0,(AE853/'Totals and Drop Down Lists'!AA$5)*Inputs!I$39)</f>
        <v>0</v>
      </c>
      <c r="BD853">
        <f>IF(OR($D853="51",$D853="52",$D853="61"),0,(AF853/'Totals and Drop Down Lists'!AB$5)*Inputs!J$39)</f>
        <v>0</v>
      </c>
      <c r="BE853">
        <f>IF(OR($D853="51",$D853="52",$D853="61"),0,(AG853/'Totals and Drop Down Lists'!AC$5)*Inputs!K$39)</f>
        <v>0</v>
      </c>
      <c r="BF853">
        <f>IF(OR($D853="51",$D853="52",$D853="61"),0,(AH853/'Totals and Drop Down Lists'!AD$5)*Inputs!L$39)</f>
        <v>0</v>
      </c>
      <c r="BG853" s="10">
        <f t="shared" si="118"/>
        <v>72303.993725064385</v>
      </c>
    </row>
    <row r="854" spans="1:59">
      <c r="A854" s="1" t="s">
        <v>7429</v>
      </c>
      <c r="B854" s="1" t="s">
        <v>2236</v>
      </c>
      <c r="C854" s="1" t="s">
        <v>694</v>
      </c>
      <c r="D854" s="1" t="s">
        <v>25</v>
      </c>
      <c r="E854" s="1" t="s">
        <v>2263</v>
      </c>
      <c r="F854" s="2">
        <v>26310</v>
      </c>
      <c r="G854" s="2">
        <v>239</v>
      </c>
      <c r="H854" s="2">
        <v>28</v>
      </c>
      <c r="I854" s="2">
        <v>2582</v>
      </c>
      <c r="J854" s="2">
        <v>10574</v>
      </c>
      <c r="K854" s="2">
        <v>2578</v>
      </c>
      <c r="L854" s="2">
        <v>77</v>
      </c>
      <c r="M854" s="2">
        <v>0</v>
      </c>
      <c r="N854" s="2">
        <v>0</v>
      </c>
      <c r="O854" s="2">
        <v>50</v>
      </c>
      <c r="P854" s="2">
        <v>40</v>
      </c>
      <c r="Q854" s="2">
        <v>0</v>
      </c>
      <c r="R854" s="2">
        <v>5052</v>
      </c>
      <c r="S854" s="2">
        <v>1480400</v>
      </c>
      <c r="T854" s="2">
        <v>90187000</v>
      </c>
      <c r="U854" s="2">
        <v>246</v>
      </c>
      <c r="V854" s="2">
        <v>186</v>
      </c>
      <c r="W854" s="2">
        <v>84</v>
      </c>
      <c r="X854" s="2">
        <v>586</v>
      </c>
      <c r="Y854" s="2">
        <v>135</v>
      </c>
      <c r="Z854" s="2">
        <v>317</v>
      </c>
      <c r="AA854" s="9">
        <f t="shared" si="119"/>
        <v>26310</v>
      </c>
      <c r="AB854" s="9">
        <f t="shared" si="120"/>
        <v>2315</v>
      </c>
      <c r="AC854" s="9">
        <f t="shared" si="121"/>
        <v>5219</v>
      </c>
      <c r="AD854" s="9">
        <f t="shared" si="122"/>
        <v>5052</v>
      </c>
      <c r="AE854" s="44">
        <f t="shared" si="123"/>
        <v>4.3895733035440039E-5</v>
      </c>
      <c r="AF854" s="9">
        <f t="shared" si="124"/>
        <v>316</v>
      </c>
      <c r="AG854" s="9">
        <f t="shared" si="117"/>
        <v>452</v>
      </c>
      <c r="AH854" s="44">
        <f t="shared" si="125"/>
        <v>4.1004651773955976E-5</v>
      </c>
      <c r="AI854">
        <f>AA854/'Totals and Drop Down Lists'!W$6*Inputs!E$37</f>
        <v>23866.864112112842</v>
      </c>
      <c r="AJ854">
        <f>AB854/'Totals and Drop Down Lists'!X$6*Inputs!F$37</f>
        <v>7617.246328082264</v>
      </c>
      <c r="AK854">
        <f>AC854/'Totals and Drop Down Lists'!Y$6*Inputs!G$37</f>
        <v>34405.410906782468</v>
      </c>
      <c r="AL854">
        <f>AD854/'Totals and Drop Down Lists'!Z$6*Inputs!H$37</f>
        <v>40504.416416009124</v>
      </c>
      <c r="AM854">
        <f>AE854/'Totals and Drop Down Lists'!AA$6*Inputs!I$37</f>
        <v>5464.5512890877944</v>
      </c>
      <c r="AN854">
        <f>AF854/'Totals and Drop Down Lists'!AB$6*Inputs!J$37</f>
        <v>6306.315032348939</v>
      </c>
      <c r="AO854">
        <f>AG854/'Totals and Drop Down Lists'!AC$6*Inputs!K$37</f>
        <v>8417.8564329494111</v>
      </c>
      <c r="AP854">
        <f>AH854/'Totals and Drop Down Lists'!AD$6*Inputs!L$37</f>
        <v>9649.6209725815661</v>
      </c>
      <c r="AQ854">
        <f>IF(OR($D854="51",$D854="52",$D854="61"),(AA854/'Totals and Drop Down Lists'!W$4)*Inputs!E$38,0)</f>
        <v>0</v>
      </c>
      <c r="AR854">
        <f>IF(OR($D854="51",$D854="52",$D854="61"),(AB854/'Totals and Drop Down Lists'!X$4)*Inputs!F$38,0)</f>
        <v>0</v>
      </c>
      <c r="AS854">
        <f>IF(OR($D854="51",$D854="52",$D854="61"),(AC854/'Totals and Drop Down Lists'!Y$4)*Inputs!G$38,0)</f>
        <v>0</v>
      </c>
      <c r="AT854">
        <f>IF(OR($D854="51",$D854="52",$D854="61"),(AD854/'Totals and Drop Down Lists'!Z$4)*Inputs!H$38,0)</f>
        <v>0</v>
      </c>
      <c r="AU854">
        <f>IF(OR($D854="51",$D854="52",$D854="61"),(AE854/'Totals and Drop Down Lists'!AA$4)*Inputs!I$38,0)</f>
        <v>0</v>
      </c>
      <c r="AV854">
        <f>IF(OR($D854="51",$D854="52",$D854="61"),(AF854/'Totals and Drop Down Lists'!AB$4)*Inputs!J$38,0)</f>
        <v>0</v>
      </c>
      <c r="AW854">
        <f>IF(OR($D854="51",$D854="52",$D854="61"),(AG854/'Totals and Drop Down Lists'!AC$4)*Inputs!K$38,0)</f>
        <v>0</v>
      </c>
      <c r="AX854">
        <f>IF(OR($D854="51",$D854="52",$D854="61"),(AH854/'Totals and Drop Down Lists'!AD$4)*Inputs!L$38,0)</f>
        <v>0</v>
      </c>
      <c r="AY854">
        <f>IF(OR($D854="51",$D854="52",$D854="61"),0,(AA854/'Totals and Drop Down Lists'!W$5)*Inputs!E$39)</f>
        <v>0</v>
      </c>
      <c r="AZ854">
        <f>IF(OR($D854="51",$D854="52",$D854="61"),0,(AB854/'Totals and Drop Down Lists'!X$5)*Inputs!F$39)</f>
        <v>0</v>
      </c>
      <c r="BA854">
        <f>IF(OR($D854="51",$D854="52",$D854="61"),0,(AC854/'Totals and Drop Down Lists'!Y$5)*Inputs!G$39)</f>
        <v>0</v>
      </c>
      <c r="BB854">
        <f>IF(OR($D854="51",$D854="52",$D854="61"),0,(AD854/'Totals and Drop Down Lists'!Z$5)*Inputs!H$39)</f>
        <v>0</v>
      </c>
      <c r="BC854">
        <f>IF(OR($D854="51",$D854="52",$D854="61"),0,(AE854/'Totals and Drop Down Lists'!AA$5)*Inputs!I$39)</f>
        <v>0</v>
      </c>
      <c r="BD854">
        <f>IF(OR($D854="51",$D854="52",$D854="61"),0,(AF854/'Totals and Drop Down Lists'!AB$5)*Inputs!J$39)</f>
        <v>0</v>
      </c>
      <c r="BE854">
        <f>IF(OR($D854="51",$D854="52",$D854="61"),0,(AG854/'Totals and Drop Down Lists'!AC$5)*Inputs!K$39)</f>
        <v>0</v>
      </c>
      <c r="BF854">
        <f>IF(OR($D854="51",$D854="52",$D854="61"),0,(AH854/'Totals and Drop Down Lists'!AD$5)*Inputs!L$39)</f>
        <v>0</v>
      </c>
      <c r="BG854" s="10">
        <f t="shared" si="118"/>
        <v>136232.28148995442</v>
      </c>
    </row>
    <row r="855" spans="1:59">
      <c r="A855" s="1" t="s">
        <v>7429</v>
      </c>
      <c r="B855" s="1" t="s">
        <v>2236</v>
      </c>
      <c r="C855" s="1" t="s">
        <v>2264</v>
      </c>
      <c r="D855" s="1" t="s">
        <v>25</v>
      </c>
      <c r="E855" s="1" t="s">
        <v>2265</v>
      </c>
      <c r="F855" s="2">
        <v>24387</v>
      </c>
      <c r="G855" s="2">
        <v>341</v>
      </c>
      <c r="H855" s="2">
        <v>5</v>
      </c>
      <c r="I855" s="2">
        <v>1655</v>
      </c>
      <c r="J855" s="2">
        <v>9258</v>
      </c>
      <c r="K855" s="2">
        <v>1733</v>
      </c>
      <c r="L855" s="2">
        <v>29</v>
      </c>
      <c r="M855" s="2">
        <v>28</v>
      </c>
      <c r="N855" s="2">
        <v>0</v>
      </c>
      <c r="O855" s="2">
        <v>21</v>
      </c>
      <c r="P855" s="2">
        <v>0</v>
      </c>
      <c r="Q855" s="2">
        <v>0</v>
      </c>
      <c r="R855" s="2">
        <v>3171</v>
      </c>
      <c r="S855" s="2">
        <v>859600</v>
      </c>
      <c r="T855" s="2">
        <v>58613200</v>
      </c>
      <c r="U855" s="2">
        <v>127</v>
      </c>
      <c r="V855" s="2">
        <v>252</v>
      </c>
      <c r="W855" s="2">
        <v>85</v>
      </c>
      <c r="X855" s="2">
        <v>481</v>
      </c>
      <c r="Y855" s="2">
        <v>48</v>
      </c>
      <c r="Z855" s="2">
        <v>263</v>
      </c>
      <c r="AA855" s="9">
        <f t="shared" si="119"/>
        <v>24387</v>
      </c>
      <c r="AB855" s="9">
        <f t="shared" si="120"/>
        <v>1309</v>
      </c>
      <c r="AC855" s="9">
        <f t="shared" si="121"/>
        <v>3249</v>
      </c>
      <c r="AD855" s="9">
        <f t="shared" si="122"/>
        <v>3171</v>
      </c>
      <c r="AE855" s="44">
        <f t="shared" si="123"/>
        <v>2.2655608691498076E-5</v>
      </c>
      <c r="AF855" s="9">
        <f t="shared" si="124"/>
        <v>144</v>
      </c>
      <c r="AG855" s="9">
        <f t="shared" si="117"/>
        <v>311</v>
      </c>
      <c r="AH855" s="44">
        <f t="shared" si="125"/>
        <v>2.1661716197684334E-5</v>
      </c>
      <c r="AI855">
        <f>AA855/'Totals and Drop Down Lists'!W$6*Inputs!E$37</f>
        <v>22122.433109163663</v>
      </c>
      <c r="AJ855">
        <f>AB855/'Totals and Drop Down Lists'!X$6*Inputs!F$37</f>
        <v>4307.1168222288052</v>
      </c>
      <c r="AK855">
        <f>AC855/'Totals and Drop Down Lists'!Y$6*Inputs!G$37</f>
        <v>21418.505467740226</v>
      </c>
      <c r="AL855">
        <f>AD855/'Totals and Drop Down Lists'!Z$6*Inputs!H$37</f>
        <v>25423.496527150619</v>
      </c>
      <c r="AM855">
        <f>AE855/'Totals and Drop Down Lists'!AA$6*Inputs!I$37</f>
        <v>2820.3820079787711</v>
      </c>
      <c r="AN855">
        <f>AF855/'Totals and Drop Down Lists'!AB$6*Inputs!J$37</f>
        <v>2873.7638122096428</v>
      </c>
      <c r="AO855">
        <f>AG855/'Totals and Drop Down Lists'!AC$6*Inputs!K$37</f>
        <v>5791.9321916974941</v>
      </c>
      <c r="AP855">
        <f>AH855/'Totals and Drop Down Lists'!AD$6*Inputs!L$37</f>
        <v>5097.6497026624638</v>
      </c>
      <c r="AQ855">
        <f>IF(OR($D855="51",$D855="52",$D855="61"),(AA855/'Totals and Drop Down Lists'!W$4)*Inputs!E$38,0)</f>
        <v>0</v>
      </c>
      <c r="AR855">
        <f>IF(OR($D855="51",$D855="52",$D855="61"),(AB855/'Totals and Drop Down Lists'!X$4)*Inputs!F$38,0)</f>
        <v>0</v>
      </c>
      <c r="AS855">
        <f>IF(OR($D855="51",$D855="52",$D855="61"),(AC855/'Totals and Drop Down Lists'!Y$4)*Inputs!G$38,0)</f>
        <v>0</v>
      </c>
      <c r="AT855">
        <f>IF(OR($D855="51",$D855="52",$D855="61"),(AD855/'Totals and Drop Down Lists'!Z$4)*Inputs!H$38,0)</f>
        <v>0</v>
      </c>
      <c r="AU855">
        <f>IF(OR($D855="51",$D855="52",$D855="61"),(AE855/'Totals and Drop Down Lists'!AA$4)*Inputs!I$38,0)</f>
        <v>0</v>
      </c>
      <c r="AV855">
        <f>IF(OR($D855="51",$D855="52",$D855="61"),(AF855/'Totals and Drop Down Lists'!AB$4)*Inputs!J$38,0)</f>
        <v>0</v>
      </c>
      <c r="AW855">
        <f>IF(OR($D855="51",$D855="52",$D855="61"),(AG855/'Totals and Drop Down Lists'!AC$4)*Inputs!K$38,0)</f>
        <v>0</v>
      </c>
      <c r="AX855">
        <f>IF(OR($D855="51",$D855="52",$D855="61"),(AH855/'Totals and Drop Down Lists'!AD$4)*Inputs!L$38,0)</f>
        <v>0</v>
      </c>
      <c r="AY855">
        <f>IF(OR($D855="51",$D855="52",$D855="61"),0,(AA855/'Totals and Drop Down Lists'!W$5)*Inputs!E$39)</f>
        <v>0</v>
      </c>
      <c r="AZ855">
        <f>IF(OR($D855="51",$D855="52",$D855="61"),0,(AB855/'Totals and Drop Down Lists'!X$5)*Inputs!F$39)</f>
        <v>0</v>
      </c>
      <c r="BA855">
        <f>IF(OR($D855="51",$D855="52",$D855="61"),0,(AC855/'Totals and Drop Down Lists'!Y$5)*Inputs!G$39)</f>
        <v>0</v>
      </c>
      <c r="BB855">
        <f>IF(OR($D855="51",$D855="52",$D855="61"),0,(AD855/'Totals and Drop Down Lists'!Z$5)*Inputs!H$39)</f>
        <v>0</v>
      </c>
      <c r="BC855">
        <f>IF(OR($D855="51",$D855="52",$D855="61"),0,(AE855/'Totals and Drop Down Lists'!AA$5)*Inputs!I$39)</f>
        <v>0</v>
      </c>
      <c r="BD855">
        <f>IF(OR($D855="51",$D855="52",$D855="61"),0,(AF855/'Totals and Drop Down Lists'!AB$5)*Inputs!J$39)</f>
        <v>0</v>
      </c>
      <c r="BE855">
        <f>IF(OR($D855="51",$D855="52",$D855="61"),0,(AG855/'Totals and Drop Down Lists'!AC$5)*Inputs!K$39)</f>
        <v>0</v>
      </c>
      <c r="BF855">
        <f>IF(OR($D855="51",$D855="52",$D855="61"),0,(AH855/'Totals and Drop Down Lists'!AD$5)*Inputs!L$39)</f>
        <v>0</v>
      </c>
      <c r="BG855" s="10">
        <f t="shared" si="118"/>
        <v>89855.279640831664</v>
      </c>
    </row>
    <row r="856" spans="1:59">
      <c r="A856" s="1" t="s">
        <v>7429</v>
      </c>
      <c r="B856" s="1" t="s">
        <v>2236</v>
      </c>
      <c r="C856" s="1" t="s">
        <v>2266</v>
      </c>
      <c r="D856" s="1" t="s">
        <v>25</v>
      </c>
      <c r="E856" s="1" t="s">
        <v>2267</v>
      </c>
      <c r="F856" s="2">
        <v>20954</v>
      </c>
      <c r="G856" s="2">
        <v>68</v>
      </c>
      <c r="H856" s="2">
        <v>3</v>
      </c>
      <c r="I856" s="2">
        <v>2036</v>
      </c>
      <c r="J856" s="2">
        <v>8187</v>
      </c>
      <c r="K856" s="2">
        <v>1789</v>
      </c>
      <c r="L856" s="2">
        <v>33</v>
      </c>
      <c r="M856" s="2">
        <v>0</v>
      </c>
      <c r="N856" s="2">
        <v>0</v>
      </c>
      <c r="O856" s="2">
        <v>89</v>
      </c>
      <c r="P856" s="2">
        <v>0</v>
      </c>
      <c r="Q856" s="2">
        <v>27</v>
      </c>
      <c r="R856" s="2">
        <v>2879</v>
      </c>
      <c r="S856" s="2">
        <v>931300</v>
      </c>
      <c r="T856" s="2">
        <v>65243700</v>
      </c>
      <c r="U856" s="2">
        <v>129</v>
      </c>
      <c r="V856" s="2">
        <v>100</v>
      </c>
      <c r="W856" s="2">
        <v>113</v>
      </c>
      <c r="X856" s="2">
        <v>336</v>
      </c>
      <c r="Y856" s="2">
        <v>76</v>
      </c>
      <c r="Z856" s="2">
        <v>148</v>
      </c>
      <c r="AA856" s="9">
        <f t="shared" si="119"/>
        <v>20954</v>
      </c>
      <c r="AB856" s="9">
        <f t="shared" si="120"/>
        <v>1965</v>
      </c>
      <c r="AC856" s="9">
        <f t="shared" si="121"/>
        <v>3028</v>
      </c>
      <c r="AD856" s="9">
        <f t="shared" si="122"/>
        <v>2879</v>
      </c>
      <c r="AE856" s="44">
        <f t="shared" si="123"/>
        <v>2.7301824881277323E-5</v>
      </c>
      <c r="AF856" s="9">
        <f t="shared" si="124"/>
        <v>123</v>
      </c>
      <c r="AG856" s="9">
        <f t="shared" si="117"/>
        <v>224</v>
      </c>
      <c r="AH856" s="44">
        <f t="shared" si="125"/>
        <v>1.8213132824337205E-5</v>
      </c>
      <c r="AI856">
        <f>AA856/'Totals and Drop Down Lists'!W$6*Inputs!E$37</f>
        <v>19008.220091418189</v>
      </c>
      <c r="AJ856">
        <f>AB856/'Totals and Drop Down Lists'!X$6*Inputs!F$37</f>
        <v>6465.6108141173436</v>
      </c>
      <c r="AK856">
        <f>AC856/'Totals and Drop Down Lists'!Y$6*Inputs!G$37</f>
        <v>19961.598816964422</v>
      </c>
      <c r="AL856">
        <f>AD856/'Totals and Drop Down Lists'!Z$6*Inputs!H$37</f>
        <v>23082.386156312405</v>
      </c>
      <c r="AM856">
        <f>AE856/'Totals and Drop Down Lists'!AA$6*Inputs!I$37</f>
        <v>3398.7864430690811</v>
      </c>
      <c r="AN856">
        <f>AF856/'Totals and Drop Down Lists'!AB$6*Inputs!J$37</f>
        <v>2454.6732562624034</v>
      </c>
      <c r="AO856">
        <f>AG856/'Totals and Drop Down Lists'!AC$6*Inputs!K$37</f>
        <v>4171.681064116523</v>
      </c>
      <c r="AP856">
        <f>AH856/'Totals and Drop Down Lists'!AD$6*Inputs!L$37</f>
        <v>4286.0948910622183</v>
      </c>
      <c r="AQ856">
        <f>IF(OR($D856="51",$D856="52",$D856="61"),(AA856/'Totals and Drop Down Lists'!W$4)*Inputs!E$38,0)</f>
        <v>0</v>
      </c>
      <c r="AR856">
        <f>IF(OR($D856="51",$D856="52",$D856="61"),(AB856/'Totals and Drop Down Lists'!X$4)*Inputs!F$38,0)</f>
        <v>0</v>
      </c>
      <c r="AS856">
        <f>IF(OR($D856="51",$D856="52",$D856="61"),(AC856/'Totals and Drop Down Lists'!Y$4)*Inputs!G$38,0)</f>
        <v>0</v>
      </c>
      <c r="AT856">
        <f>IF(OR($D856="51",$D856="52",$D856="61"),(AD856/'Totals and Drop Down Lists'!Z$4)*Inputs!H$38,0)</f>
        <v>0</v>
      </c>
      <c r="AU856">
        <f>IF(OR($D856="51",$D856="52",$D856="61"),(AE856/'Totals and Drop Down Lists'!AA$4)*Inputs!I$38,0)</f>
        <v>0</v>
      </c>
      <c r="AV856">
        <f>IF(OR($D856="51",$D856="52",$D856="61"),(AF856/'Totals and Drop Down Lists'!AB$4)*Inputs!J$38,0)</f>
        <v>0</v>
      </c>
      <c r="AW856">
        <f>IF(OR($D856="51",$D856="52",$D856="61"),(AG856/'Totals and Drop Down Lists'!AC$4)*Inputs!K$38,0)</f>
        <v>0</v>
      </c>
      <c r="AX856">
        <f>IF(OR($D856="51",$D856="52",$D856="61"),(AH856/'Totals and Drop Down Lists'!AD$4)*Inputs!L$38,0)</f>
        <v>0</v>
      </c>
      <c r="AY856">
        <f>IF(OR($D856="51",$D856="52",$D856="61"),0,(AA856/'Totals and Drop Down Lists'!W$5)*Inputs!E$39)</f>
        <v>0</v>
      </c>
      <c r="AZ856">
        <f>IF(OR($D856="51",$D856="52",$D856="61"),0,(AB856/'Totals and Drop Down Lists'!X$5)*Inputs!F$39)</f>
        <v>0</v>
      </c>
      <c r="BA856">
        <f>IF(OR($D856="51",$D856="52",$D856="61"),0,(AC856/'Totals and Drop Down Lists'!Y$5)*Inputs!G$39)</f>
        <v>0</v>
      </c>
      <c r="BB856">
        <f>IF(OR($D856="51",$D856="52",$D856="61"),0,(AD856/'Totals and Drop Down Lists'!Z$5)*Inputs!H$39)</f>
        <v>0</v>
      </c>
      <c r="BC856">
        <f>IF(OR($D856="51",$D856="52",$D856="61"),0,(AE856/'Totals and Drop Down Lists'!AA$5)*Inputs!I$39)</f>
        <v>0</v>
      </c>
      <c r="BD856">
        <f>IF(OR($D856="51",$D856="52",$D856="61"),0,(AF856/'Totals and Drop Down Lists'!AB$5)*Inputs!J$39)</f>
        <v>0</v>
      </c>
      <c r="BE856">
        <f>IF(OR($D856="51",$D856="52",$D856="61"),0,(AG856/'Totals and Drop Down Lists'!AC$5)*Inputs!K$39)</f>
        <v>0</v>
      </c>
      <c r="BF856">
        <f>IF(OR($D856="51",$D856="52",$D856="61"),0,(AH856/'Totals and Drop Down Lists'!AD$5)*Inputs!L$39)</f>
        <v>0</v>
      </c>
      <c r="BG856" s="10">
        <f t="shared" si="118"/>
        <v>82829.051533322592</v>
      </c>
    </row>
    <row r="857" spans="1:59">
      <c r="A857" s="1" t="s">
        <v>7429</v>
      </c>
      <c r="B857" s="1" t="s">
        <v>2236</v>
      </c>
      <c r="C857" s="1" t="s">
        <v>2268</v>
      </c>
      <c r="D857" s="1" t="s">
        <v>25</v>
      </c>
      <c r="E857" s="1" t="s">
        <v>2269</v>
      </c>
      <c r="F857" s="2">
        <v>20350</v>
      </c>
      <c r="G857" s="2">
        <v>150</v>
      </c>
      <c r="H857" s="2">
        <v>8</v>
      </c>
      <c r="I857" s="2">
        <v>2442</v>
      </c>
      <c r="J857" s="2">
        <v>7615</v>
      </c>
      <c r="K857" s="2">
        <v>2439</v>
      </c>
      <c r="L857" s="2">
        <v>90</v>
      </c>
      <c r="M857" s="2">
        <v>52</v>
      </c>
      <c r="N857" s="2">
        <v>0</v>
      </c>
      <c r="O857" s="2">
        <v>206</v>
      </c>
      <c r="P857" s="2">
        <v>8</v>
      </c>
      <c r="Q857" s="2">
        <v>5</v>
      </c>
      <c r="R857" s="2">
        <v>2700</v>
      </c>
      <c r="S857" s="2">
        <v>1178900</v>
      </c>
      <c r="T857" s="2">
        <v>88251700</v>
      </c>
      <c r="U857" s="2">
        <v>163</v>
      </c>
      <c r="V857" s="2">
        <v>273</v>
      </c>
      <c r="W857" s="2">
        <v>30</v>
      </c>
      <c r="X857" s="2">
        <v>419</v>
      </c>
      <c r="Y857" s="2">
        <v>63</v>
      </c>
      <c r="Z857" s="2">
        <v>219</v>
      </c>
      <c r="AA857" s="9">
        <f t="shared" si="119"/>
        <v>20350</v>
      </c>
      <c r="AB857" s="9">
        <f t="shared" si="120"/>
        <v>2284</v>
      </c>
      <c r="AC857" s="9">
        <f t="shared" si="121"/>
        <v>3061</v>
      </c>
      <c r="AD857" s="9">
        <f t="shared" si="122"/>
        <v>2700</v>
      </c>
      <c r="AE857" s="44">
        <f t="shared" si="123"/>
        <v>5.4556874093515041E-5</v>
      </c>
      <c r="AF857" s="9">
        <f t="shared" si="124"/>
        <v>116</v>
      </c>
      <c r="AG857" s="9">
        <f t="shared" si="117"/>
        <v>282</v>
      </c>
      <c r="AH857" s="44">
        <f t="shared" si="125"/>
        <v>3.3607955018798396E-5</v>
      </c>
      <c r="AI857">
        <f>AA857/'Totals and Drop Down Lists'!W$6*Inputs!E$37</f>
        <v>18460.307285499672</v>
      </c>
      <c r="AJ857">
        <f>AB857/'Totals and Drop Down Lists'!X$6*Inputs!F$37</f>
        <v>7515.2443254168002</v>
      </c>
      <c r="AK857">
        <f>AC857/'Totals and Drop Down Lists'!Y$6*Inputs!G$37</f>
        <v>20179.145963912844</v>
      </c>
      <c r="AL857">
        <f>AD857/'Totals and Drop Down Lists'!Z$6*Inputs!H$37</f>
        <v>21647.253428983498</v>
      </c>
      <c r="AM857">
        <f>AE857/'Totals and Drop Down Lists'!AA$6*Inputs!I$37</f>
        <v>6791.749813486842</v>
      </c>
      <c r="AN857">
        <f>AF857/'Totals and Drop Down Lists'!AB$6*Inputs!J$37</f>
        <v>2314.9764042799902</v>
      </c>
      <c r="AO857">
        <f>AG857/'Totals and Drop Down Lists'!AC$6*Inputs!K$37</f>
        <v>5251.8484825038358</v>
      </c>
      <c r="AP857">
        <f>AH857/'Totals and Drop Down Lists'!AD$6*Inputs!L$37</f>
        <v>7908.9569979217813</v>
      </c>
      <c r="AQ857">
        <f>IF(OR($D857="51",$D857="52",$D857="61"),(AA857/'Totals and Drop Down Lists'!W$4)*Inputs!E$38,0)</f>
        <v>0</v>
      </c>
      <c r="AR857">
        <f>IF(OR($D857="51",$D857="52",$D857="61"),(AB857/'Totals and Drop Down Lists'!X$4)*Inputs!F$38,0)</f>
        <v>0</v>
      </c>
      <c r="AS857">
        <f>IF(OR($D857="51",$D857="52",$D857="61"),(AC857/'Totals and Drop Down Lists'!Y$4)*Inputs!G$38,0)</f>
        <v>0</v>
      </c>
      <c r="AT857">
        <f>IF(OR($D857="51",$D857="52",$D857="61"),(AD857/'Totals and Drop Down Lists'!Z$4)*Inputs!H$38,0)</f>
        <v>0</v>
      </c>
      <c r="AU857">
        <f>IF(OR($D857="51",$D857="52",$D857="61"),(AE857/'Totals and Drop Down Lists'!AA$4)*Inputs!I$38,0)</f>
        <v>0</v>
      </c>
      <c r="AV857">
        <f>IF(OR($D857="51",$D857="52",$D857="61"),(AF857/'Totals and Drop Down Lists'!AB$4)*Inputs!J$38,0)</f>
        <v>0</v>
      </c>
      <c r="AW857">
        <f>IF(OR($D857="51",$D857="52",$D857="61"),(AG857/'Totals and Drop Down Lists'!AC$4)*Inputs!K$38,0)</f>
        <v>0</v>
      </c>
      <c r="AX857">
        <f>IF(OR($D857="51",$D857="52",$D857="61"),(AH857/'Totals and Drop Down Lists'!AD$4)*Inputs!L$38,0)</f>
        <v>0</v>
      </c>
      <c r="AY857">
        <f>IF(OR($D857="51",$D857="52",$D857="61"),0,(AA857/'Totals and Drop Down Lists'!W$5)*Inputs!E$39)</f>
        <v>0</v>
      </c>
      <c r="AZ857">
        <f>IF(OR($D857="51",$D857="52",$D857="61"),0,(AB857/'Totals and Drop Down Lists'!X$5)*Inputs!F$39)</f>
        <v>0</v>
      </c>
      <c r="BA857">
        <f>IF(OR($D857="51",$D857="52",$D857="61"),0,(AC857/'Totals and Drop Down Lists'!Y$5)*Inputs!G$39)</f>
        <v>0</v>
      </c>
      <c r="BB857">
        <f>IF(OR($D857="51",$D857="52",$D857="61"),0,(AD857/'Totals and Drop Down Lists'!Z$5)*Inputs!H$39)</f>
        <v>0</v>
      </c>
      <c r="BC857">
        <f>IF(OR($D857="51",$D857="52",$D857="61"),0,(AE857/'Totals and Drop Down Lists'!AA$5)*Inputs!I$39)</f>
        <v>0</v>
      </c>
      <c r="BD857">
        <f>IF(OR($D857="51",$D857="52",$D857="61"),0,(AF857/'Totals and Drop Down Lists'!AB$5)*Inputs!J$39)</f>
        <v>0</v>
      </c>
      <c r="BE857">
        <f>IF(OR($D857="51",$D857="52",$D857="61"),0,(AG857/'Totals and Drop Down Lists'!AC$5)*Inputs!K$39)</f>
        <v>0</v>
      </c>
      <c r="BF857">
        <f>IF(OR($D857="51",$D857="52",$D857="61"),0,(AH857/'Totals and Drop Down Lists'!AD$5)*Inputs!L$39)</f>
        <v>0</v>
      </c>
      <c r="BG857" s="10">
        <f t="shared" si="118"/>
        <v>90069.482702005262</v>
      </c>
    </row>
    <row r="858" spans="1:59">
      <c r="A858" s="1" t="s">
        <v>7429</v>
      </c>
      <c r="B858" s="1" t="s">
        <v>2236</v>
      </c>
      <c r="C858" s="1" t="s">
        <v>31</v>
      </c>
      <c r="D858" s="1" t="s">
        <v>25</v>
      </c>
      <c r="E858" s="1" t="s">
        <v>2270</v>
      </c>
      <c r="F858" s="2">
        <v>14909</v>
      </c>
      <c r="G858" s="2">
        <v>49</v>
      </c>
      <c r="H858" s="2">
        <v>0</v>
      </c>
      <c r="I858" s="2">
        <v>1442</v>
      </c>
      <c r="J858" s="2">
        <v>6189</v>
      </c>
      <c r="K858" s="2">
        <v>1262</v>
      </c>
      <c r="L858" s="2">
        <v>60</v>
      </c>
      <c r="M858" s="2">
        <v>0</v>
      </c>
      <c r="N858" s="2">
        <v>15</v>
      </c>
      <c r="O858" s="2">
        <v>5</v>
      </c>
      <c r="P858" s="2">
        <v>8</v>
      </c>
      <c r="Q858" s="2">
        <v>0</v>
      </c>
      <c r="R858" s="2">
        <v>2838</v>
      </c>
      <c r="S858" s="2">
        <v>590600</v>
      </c>
      <c r="T858" s="2">
        <v>42175000</v>
      </c>
      <c r="U858" s="2">
        <v>41</v>
      </c>
      <c r="V858" s="2">
        <v>106</v>
      </c>
      <c r="W858" s="2">
        <v>10</v>
      </c>
      <c r="X858" s="2">
        <v>249</v>
      </c>
      <c r="Y858" s="2">
        <v>53</v>
      </c>
      <c r="Z858" s="2">
        <v>135</v>
      </c>
      <c r="AA858" s="9">
        <f t="shared" si="119"/>
        <v>14909</v>
      </c>
      <c r="AB858" s="9">
        <f t="shared" si="120"/>
        <v>1393</v>
      </c>
      <c r="AC858" s="9">
        <f t="shared" si="121"/>
        <v>2926</v>
      </c>
      <c r="AD858" s="9">
        <f t="shared" si="122"/>
        <v>2838</v>
      </c>
      <c r="AE858" s="44">
        <f t="shared" si="123"/>
        <v>1.7971900813505547E-5</v>
      </c>
      <c r="AF858" s="9">
        <f t="shared" si="124"/>
        <v>133</v>
      </c>
      <c r="AG858" s="9">
        <f t="shared" si="117"/>
        <v>188</v>
      </c>
      <c r="AH858" s="44">
        <f t="shared" si="125"/>
        <v>1.4264212752923034E-5</v>
      </c>
      <c r="AI858">
        <f>AA858/'Totals and Drop Down Lists'!W$6*Inputs!E$37</f>
        <v>13524.556330197278</v>
      </c>
      <c r="AJ858">
        <f>AB858/'Totals and Drop Down Lists'!X$6*Inputs!F$37</f>
        <v>4583.5093455803863</v>
      </c>
      <c r="AK858">
        <f>AC858/'Totals and Drop Down Lists'!Y$6*Inputs!G$37</f>
        <v>19289.180362760202</v>
      </c>
      <c r="AL858">
        <f>AD858/'Totals and Drop Down Lists'!Z$6*Inputs!H$37</f>
        <v>22753.668604242655</v>
      </c>
      <c r="AM858">
        <f>AE858/'Totals and Drop Down Lists'!AA$6*Inputs!I$37</f>
        <v>2237.3102569789494</v>
      </c>
      <c r="AN858">
        <f>AF858/'Totals and Drop Down Lists'!AB$6*Inputs!J$37</f>
        <v>2654.2401876658505</v>
      </c>
      <c r="AO858">
        <f>AG858/'Totals and Drop Down Lists'!AC$6*Inputs!K$37</f>
        <v>3501.2323216692243</v>
      </c>
      <c r="AP858">
        <f>AH858/'Totals and Drop Down Lists'!AD$6*Inputs!L$37</f>
        <v>3356.7958898116049</v>
      </c>
      <c r="AQ858">
        <f>IF(OR($D858="51",$D858="52",$D858="61"),(AA858/'Totals and Drop Down Lists'!W$4)*Inputs!E$38,0)</f>
        <v>0</v>
      </c>
      <c r="AR858">
        <f>IF(OR($D858="51",$D858="52",$D858="61"),(AB858/'Totals and Drop Down Lists'!X$4)*Inputs!F$38,0)</f>
        <v>0</v>
      </c>
      <c r="AS858">
        <f>IF(OR($D858="51",$D858="52",$D858="61"),(AC858/'Totals and Drop Down Lists'!Y$4)*Inputs!G$38,0)</f>
        <v>0</v>
      </c>
      <c r="AT858">
        <f>IF(OR($D858="51",$D858="52",$D858="61"),(AD858/'Totals and Drop Down Lists'!Z$4)*Inputs!H$38,0)</f>
        <v>0</v>
      </c>
      <c r="AU858">
        <f>IF(OR($D858="51",$D858="52",$D858="61"),(AE858/'Totals and Drop Down Lists'!AA$4)*Inputs!I$38,0)</f>
        <v>0</v>
      </c>
      <c r="AV858">
        <f>IF(OR($D858="51",$D858="52",$D858="61"),(AF858/'Totals and Drop Down Lists'!AB$4)*Inputs!J$38,0)</f>
        <v>0</v>
      </c>
      <c r="AW858">
        <f>IF(OR($D858="51",$D858="52",$D858="61"),(AG858/'Totals and Drop Down Lists'!AC$4)*Inputs!K$38,0)</f>
        <v>0</v>
      </c>
      <c r="AX858">
        <f>IF(OR($D858="51",$D858="52",$D858="61"),(AH858/'Totals and Drop Down Lists'!AD$4)*Inputs!L$38,0)</f>
        <v>0</v>
      </c>
      <c r="AY858">
        <f>IF(OR($D858="51",$D858="52",$D858="61"),0,(AA858/'Totals and Drop Down Lists'!W$5)*Inputs!E$39)</f>
        <v>0</v>
      </c>
      <c r="AZ858">
        <f>IF(OR($D858="51",$D858="52",$D858="61"),0,(AB858/'Totals and Drop Down Lists'!X$5)*Inputs!F$39)</f>
        <v>0</v>
      </c>
      <c r="BA858">
        <f>IF(OR($D858="51",$D858="52",$D858="61"),0,(AC858/'Totals and Drop Down Lists'!Y$5)*Inputs!G$39)</f>
        <v>0</v>
      </c>
      <c r="BB858">
        <f>IF(OR($D858="51",$D858="52",$D858="61"),0,(AD858/'Totals and Drop Down Lists'!Z$5)*Inputs!H$39)</f>
        <v>0</v>
      </c>
      <c r="BC858">
        <f>IF(OR($D858="51",$D858="52",$D858="61"),0,(AE858/'Totals and Drop Down Lists'!AA$5)*Inputs!I$39)</f>
        <v>0</v>
      </c>
      <c r="BD858">
        <f>IF(OR($D858="51",$D858="52",$D858="61"),0,(AF858/'Totals and Drop Down Lists'!AB$5)*Inputs!J$39)</f>
        <v>0</v>
      </c>
      <c r="BE858">
        <f>IF(OR($D858="51",$D858="52",$D858="61"),0,(AG858/'Totals and Drop Down Lists'!AC$5)*Inputs!K$39)</f>
        <v>0</v>
      </c>
      <c r="BF858">
        <f>IF(OR($D858="51",$D858="52",$D858="61"),0,(AH858/'Totals and Drop Down Lists'!AD$5)*Inputs!L$39)</f>
        <v>0</v>
      </c>
      <c r="BG858" s="10">
        <f t="shared" si="118"/>
        <v>71900.493298906149</v>
      </c>
    </row>
    <row r="859" spans="1:59">
      <c r="A859" s="1" t="s">
        <v>7429</v>
      </c>
      <c r="B859" s="1" t="s">
        <v>2236</v>
      </c>
      <c r="C859" s="1" t="s">
        <v>410</v>
      </c>
      <c r="D859" s="1" t="s">
        <v>25</v>
      </c>
      <c r="E859" s="1" t="s">
        <v>2271</v>
      </c>
      <c r="F859" s="2">
        <v>9952</v>
      </c>
      <c r="G859" s="2">
        <v>68</v>
      </c>
      <c r="H859" s="2">
        <v>0</v>
      </c>
      <c r="I859" s="2">
        <v>1258</v>
      </c>
      <c r="J859" s="2">
        <v>4356</v>
      </c>
      <c r="K859" s="2">
        <v>913</v>
      </c>
      <c r="L859" s="2">
        <v>2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1884</v>
      </c>
      <c r="S859" s="2">
        <v>332000</v>
      </c>
      <c r="T859" s="2">
        <v>22125300</v>
      </c>
      <c r="U859" s="2">
        <v>126</v>
      </c>
      <c r="V859" s="2">
        <v>118</v>
      </c>
      <c r="W859" s="2">
        <v>14</v>
      </c>
      <c r="X859" s="2">
        <v>253</v>
      </c>
      <c r="Y859" s="2">
        <v>43</v>
      </c>
      <c r="Z859" s="2">
        <v>119</v>
      </c>
      <c r="AA859" s="9">
        <f t="shared" si="119"/>
        <v>9952</v>
      </c>
      <c r="AB859" s="9">
        <f t="shared" si="120"/>
        <v>1190</v>
      </c>
      <c r="AC859" s="9">
        <f t="shared" si="121"/>
        <v>1886</v>
      </c>
      <c r="AD859" s="9">
        <f t="shared" si="122"/>
        <v>1884</v>
      </c>
      <c r="AE859" s="44">
        <f t="shared" si="123"/>
        <v>1.3364400129849407E-5</v>
      </c>
      <c r="AF859" s="9">
        <f t="shared" si="124"/>
        <v>121</v>
      </c>
      <c r="AG859" s="9">
        <f t="shared" si="117"/>
        <v>162</v>
      </c>
      <c r="AH859" s="44">
        <f t="shared" si="125"/>
        <v>1.2634236648809144E-5</v>
      </c>
      <c r="AI859">
        <f>AA859/'Totals and Drop Down Lists'!W$6*Inputs!E$37</f>
        <v>9027.8613319554188</v>
      </c>
      <c r="AJ859">
        <f>AB859/'Totals and Drop Down Lists'!X$6*Inputs!F$37</f>
        <v>3915.5607474807316</v>
      </c>
      <c r="AK859">
        <f>AC859/'Totals and Drop Down Lists'!Y$6*Inputs!G$37</f>
        <v>12433.14906499171</v>
      </c>
      <c r="AL859">
        <f>AD859/'Totals and Drop Down Lists'!Z$6*Inputs!H$37</f>
        <v>15104.972392668487</v>
      </c>
      <c r="AM859">
        <f>AE859/'Totals and Drop Down Lists'!AA$6*Inputs!I$37</f>
        <v>1663.7254900947016</v>
      </c>
      <c r="AN859">
        <f>AF859/'Totals and Drop Down Lists'!AB$6*Inputs!J$37</f>
        <v>2414.759869981714</v>
      </c>
      <c r="AO859">
        <f>AG859/'Totals and Drop Down Lists'!AC$6*Inputs!K$37</f>
        <v>3017.0193410128422</v>
      </c>
      <c r="AP859">
        <f>AH859/'Totals and Drop Down Lists'!AD$6*Inputs!L$37</f>
        <v>2973.2137614772237</v>
      </c>
      <c r="AQ859">
        <f>IF(OR($D859="51",$D859="52",$D859="61"),(AA859/'Totals and Drop Down Lists'!W$4)*Inputs!E$38,0)</f>
        <v>0</v>
      </c>
      <c r="AR859">
        <f>IF(OR($D859="51",$D859="52",$D859="61"),(AB859/'Totals and Drop Down Lists'!X$4)*Inputs!F$38,0)</f>
        <v>0</v>
      </c>
      <c r="AS859">
        <f>IF(OR($D859="51",$D859="52",$D859="61"),(AC859/'Totals and Drop Down Lists'!Y$4)*Inputs!G$38,0)</f>
        <v>0</v>
      </c>
      <c r="AT859">
        <f>IF(OR($D859="51",$D859="52",$D859="61"),(AD859/'Totals and Drop Down Lists'!Z$4)*Inputs!H$38,0)</f>
        <v>0</v>
      </c>
      <c r="AU859">
        <f>IF(OR($D859="51",$D859="52",$D859="61"),(AE859/'Totals and Drop Down Lists'!AA$4)*Inputs!I$38,0)</f>
        <v>0</v>
      </c>
      <c r="AV859">
        <f>IF(OR($D859="51",$D859="52",$D859="61"),(AF859/'Totals and Drop Down Lists'!AB$4)*Inputs!J$38,0)</f>
        <v>0</v>
      </c>
      <c r="AW859">
        <f>IF(OR($D859="51",$D859="52",$D859="61"),(AG859/'Totals and Drop Down Lists'!AC$4)*Inputs!K$38,0)</f>
        <v>0</v>
      </c>
      <c r="AX859">
        <f>IF(OR($D859="51",$D859="52",$D859="61"),(AH859/'Totals and Drop Down Lists'!AD$4)*Inputs!L$38,0)</f>
        <v>0</v>
      </c>
      <c r="AY859">
        <f>IF(OR($D859="51",$D859="52",$D859="61"),0,(AA859/'Totals and Drop Down Lists'!W$5)*Inputs!E$39)</f>
        <v>0</v>
      </c>
      <c r="AZ859">
        <f>IF(OR($D859="51",$D859="52",$D859="61"),0,(AB859/'Totals and Drop Down Lists'!X$5)*Inputs!F$39)</f>
        <v>0</v>
      </c>
      <c r="BA859">
        <f>IF(OR($D859="51",$D859="52",$D859="61"),0,(AC859/'Totals and Drop Down Lists'!Y$5)*Inputs!G$39)</f>
        <v>0</v>
      </c>
      <c r="BB859">
        <f>IF(OR($D859="51",$D859="52",$D859="61"),0,(AD859/'Totals and Drop Down Lists'!Z$5)*Inputs!H$39)</f>
        <v>0</v>
      </c>
      <c r="BC859">
        <f>IF(OR($D859="51",$D859="52",$D859="61"),0,(AE859/'Totals and Drop Down Lists'!AA$5)*Inputs!I$39)</f>
        <v>0</v>
      </c>
      <c r="BD859">
        <f>IF(OR($D859="51",$D859="52",$D859="61"),0,(AF859/'Totals and Drop Down Lists'!AB$5)*Inputs!J$39)</f>
        <v>0</v>
      </c>
      <c r="BE859">
        <f>IF(OR($D859="51",$D859="52",$D859="61"),0,(AG859/'Totals and Drop Down Lists'!AC$5)*Inputs!K$39)</f>
        <v>0</v>
      </c>
      <c r="BF859">
        <f>IF(OR($D859="51",$D859="52",$D859="61"),0,(AH859/'Totals and Drop Down Lists'!AD$5)*Inputs!L$39)</f>
        <v>0</v>
      </c>
      <c r="BG859" s="10">
        <f t="shared" si="118"/>
        <v>50550.261999662827</v>
      </c>
    </row>
    <row r="860" spans="1:59">
      <c r="A860" s="1" t="s">
        <v>7429</v>
      </c>
      <c r="B860" s="1" t="s">
        <v>2236</v>
      </c>
      <c r="C860" s="1" t="s">
        <v>612</v>
      </c>
      <c r="D860" s="1" t="s">
        <v>25</v>
      </c>
      <c r="E860" s="1" t="s">
        <v>2272</v>
      </c>
      <c r="F860" s="2">
        <v>20732</v>
      </c>
      <c r="G860" s="2">
        <v>95</v>
      </c>
      <c r="H860" s="2">
        <v>5</v>
      </c>
      <c r="I860" s="2">
        <v>1954</v>
      </c>
      <c r="J860" s="2">
        <v>8626</v>
      </c>
      <c r="K860" s="2">
        <v>2119</v>
      </c>
      <c r="L860" s="2">
        <v>10</v>
      </c>
      <c r="M860" s="2">
        <v>0</v>
      </c>
      <c r="N860" s="2">
        <v>0</v>
      </c>
      <c r="O860" s="2">
        <v>15</v>
      </c>
      <c r="P860" s="2">
        <v>11</v>
      </c>
      <c r="Q860" s="2">
        <v>0</v>
      </c>
      <c r="R860" s="2">
        <v>2994</v>
      </c>
      <c r="S860" s="2">
        <v>1023900</v>
      </c>
      <c r="T860" s="2">
        <v>58634700</v>
      </c>
      <c r="U860" s="2">
        <v>174</v>
      </c>
      <c r="V860" s="2">
        <v>337</v>
      </c>
      <c r="W860" s="2">
        <v>154</v>
      </c>
      <c r="X860" s="2">
        <v>646</v>
      </c>
      <c r="Y860" s="2">
        <v>159</v>
      </c>
      <c r="Z860" s="2">
        <v>308</v>
      </c>
      <c r="AA860" s="9">
        <f t="shared" si="119"/>
        <v>20732</v>
      </c>
      <c r="AB860" s="9">
        <f t="shared" si="120"/>
        <v>1854</v>
      </c>
      <c r="AC860" s="9">
        <f t="shared" si="121"/>
        <v>3030</v>
      </c>
      <c r="AD860" s="9">
        <f t="shared" si="122"/>
        <v>2994</v>
      </c>
      <c r="AE860" s="44">
        <f t="shared" si="123"/>
        <v>3.6353668741018408E-5</v>
      </c>
      <c r="AF860" s="9">
        <f t="shared" si="124"/>
        <v>155</v>
      </c>
      <c r="AG860" s="9">
        <f t="shared" si="117"/>
        <v>467</v>
      </c>
      <c r="AH860" s="44">
        <f t="shared" si="125"/>
        <v>4.2686394110639053E-5</v>
      </c>
      <c r="AI860">
        <f>AA860/'Totals and Drop Down Lists'!W$6*Inputs!E$37</f>
        <v>18806.834921030921</v>
      </c>
      <c r="AJ860">
        <f>AB860/'Totals and Drop Down Lists'!X$6*Inputs!F$37</f>
        <v>6100.3778368313251</v>
      </c>
      <c r="AK860">
        <f>AC860/'Totals and Drop Down Lists'!Y$6*Inputs!G$37</f>
        <v>19974.783492537055</v>
      </c>
      <c r="AL860">
        <f>AD860/'Totals and Drop Down Lists'!Z$6*Inputs!H$37</f>
        <v>24004.398802361702</v>
      </c>
      <c r="AM860">
        <f>AE860/'Totals and Drop Down Lists'!AA$6*Inputs!I$37</f>
        <v>4525.6446047139425</v>
      </c>
      <c r="AN860">
        <f>AF860/'Totals and Drop Down Lists'!AB$6*Inputs!J$37</f>
        <v>3093.287436753435</v>
      </c>
      <c r="AO860">
        <f>AG860/'Totals and Drop Down Lists'!AC$6*Inputs!K$37</f>
        <v>8697.2100756357868</v>
      </c>
      <c r="AP860">
        <f>AH860/'Totals and Drop Down Lists'!AD$6*Inputs!L$37</f>
        <v>10045.385243718301</v>
      </c>
      <c r="AQ860">
        <f>IF(OR($D860="51",$D860="52",$D860="61"),(AA860/'Totals and Drop Down Lists'!W$4)*Inputs!E$38,0)</f>
        <v>0</v>
      </c>
      <c r="AR860">
        <f>IF(OR($D860="51",$D860="52",$D860="61"),(AB860/'Totals and Drop Down Lists'!X$4)*Inputs!F$38,0)</f>
        <v>0</v>
      </c>
      <c r="AS860">
        <f>IF(OR($D860="51",$D860="52",$D860="61"),(AC860/'Totals and Drop Down Lists'!Y$4)*Inputs!G$38,0)</f>
        <v>0</v>
      </c>
      <c r="AT860">
        <f>IF(OR($D860="51",$D860="52",$D860="61"),(AD860/'Totals and Drop Down Lists'!Z$4)*Inputs!H$38,0)</f>
        <v>0</v>
      </c>
      <c r="AU860">
        <f>IF(OR($D860="51",$D860="52",$D860="61"),(AE860/'Totals and Drop Down Lists'!AA$4)*Inputs!I$38,0)</f>
        <v>0</v>
      </c>
      <c r="AV860">
        <f>IF(OR($D860="51",$D860="52",$D860="61"),(AF860/'Totals and Drop Down Lists'!AB$4)*Inputs!J$38,0)</f>
        <v>0</v>
      </c>
      <c r="AW860">
        <f>IF(OR($D860="51",$D860="52",$D860="61"),(AG860/'Totals and Drop Down Lists'!AC$4)*Inputs!K$38,0)</f>
        <v>0</v>
      </c>
      <c r="AX860">
        <f>IF(OR($D860="51",$D860="52",$D860="61"),(AH860/'Totals and Drop Down Lists'!AD$4)*Inputs!L$38,0)</f>
        <v>0</v>
      </c>
      <c r="AY860">
        <f>IF(OR($D860="51",$D860="52",$D860="61"),0,(AA860/'Totals and Drop Down Lists'!W$5)*Inputs!E$39)</f>
        <v>0</v>
      </c>
      <c r="AZ860">
        <f>IF(OR($D860="51",$D860="52",$D860="61"),0,(AB860/'Totals and Drop Down Lists'!X$5)*Inputs!F$39)</f>
        <v>0</v>
      </c>
      <c r="BA860">
        <f>IF(OR($D860="51",$D860="52",$D860="61"),0,(AC860/'Totals and Drop Down Lists'!Y$5)*Inputs!G$39)</f>
        <v>0</v>
      </c>
      <c r="BB860">
        <f>IF(OR($D860="51",$D860="52",$D860="61"),0,(AD860/'Totals and Drop Down Lists'!Z$5)*Inputs!H$39)</f>
        <v>0</v>
      </c>
      <c r="BC860">
        <f>IF(OR($D860="51",$D860="52",$D860="61"),0,(AE860/'Totals and Drop Down Lists'!AA$5)*Inputs!I$39)</f>
        <v>0</v>
      </c>
      <c r="BD860">
        <f>IF(OR($D860="51",$D860="52",$D860="61"),0,(AF860/'Totals and Drop Down Lists'!AB$5)*Inputs!J$39)</f>
        <v>0</v>
      </c>
      <c r="BE860">
        <f>IF(OR($D860="51",$D860="52",$D860="61"),0,(AG860/'Totals and Drop Down Lists'!AC$5)*Inputs!K$39)</f>
        <v>0</v>
      </c>
      <c r="BF860">
        <f>IF(OR($D860="51",$D860="52",$D860="61"),0,(AH860/'Totals and Drop Down Lists'!AD$5)*Inputs!L$39)</f>
        <v>0</v>
      </c>
      <c r="BG860" s="10">
        <f t="shared" si="118"/>
        <v>95247.922413582477</v>
      </c>
    </row>
    <row r="861" spans="1:59">
      <c r="A861" s="1" t="s">
        <v>7429</v>
      </c>
      <c r="B861" s="1" t="s">
        <v>2236</v>
      </c>
      <c r="C861" s="1" t="s">
        <v>2112</v>
      </c>
      <c r="D861" s="1" t="s">
        <v>25</v>
      </c>
      <c r="E861" s="1" t="s">
        <v>2273</v>
      </c>
      <c r="F861" s="2">
        <v>13793</v>
      </c>
      <c r="G861" s="2">
        <v>65</v>
      </c>
      <c r="H861" s="2">
        <v>2</v>
      </c>
      <c r="I861" s="2">
        <v>1545</v>
      </c>
      <c r="J861" s="2">
        <v>6081</v>
      </c>
      <c r="K861" s="2">
        <v>1714</v>
      </c>
      <c r="L861" s="2">
        <v>13</v>
      </c>
      <c r="M861" s="2">
        <v>2</v>
      </c>
      <c r="N861" s="2">
        <v>0</v>
      </c>
      <c r="O861" s="2">
        <v>1</v>
      </c>
      <c r="P861" s="2">
        <v>0</v>
      </c>
      <c r="Q861" s="2">
        <v>0</v>
      </c>
      <c r="R861" s="2">
        <v>2553</v>
      </c>
      <c r="S861" s="2">
        <v>777300</v>
      </c>
      <c r="T861" s="2">
        <v>47804200</v>
      </c>
      <c r="U861" s="2">
        <v>114</v>
      </c>
      <c r="V861" s="2">
        <v>145</v>
      </c>
      <c r="W861" s="2">
        <v>4</v>
      </c>
      <c r="X861" s="2">
        <v>425</v>
      </c>
      <c r="Y861" s="2">
        <v>112</v>
      </c>
      <c r="Z861" s="2">
        <v>222</v>
      </c>
      <c r="AA861" s="9">
        <f t="shared" si="119"/>
        <v>13793</v>
      </c>
      <c r="AB861" s="9">
        <f t="shared" si="120"/>
        <v>1478</v>
      </c>
      <c r="AC861" s="9">
        <f t="shared" si="121"/>
        <v>2569</v>
      </c>
      <c r="AD861" s="9">
        <f t="shared" si="122"/>
        <v>2553</v>
      </c>
      <c r="AE861" s="44">
        <f t="shared" si="123"/>
        <v>3.3739793304717344E-5</v>
      </c>
      <c r="AF861" s="9">
        <f t="shared" si="124"/>
        <v>276</v>
      </c>
      <c r="AG861" s="9">
        <f t="shared" si="117"/>
        <v>334</v>
      </c>
      <c r="AH861" s="44">
        <f t="shared" si="125"/>
        <v>3.5029453936956091E-5</v>
      </c>
      <c r="AI861">
        <f>AA861/'Totals and Drop Down Lists'!W$6*Inputs!E$37</f>
        <v>12512.187635818034</v>
      </c>
      <c r="AJ861">
        <f>AB861/'Totals and Drop Down Lists'!X$6*Inputs!F$37</f>
        <v>4863.1922561147239</v>
      </c>
      <c r="AK861">
        <f>AC861/'Totals and Drop Down Lists'!Y$6*Inputs!G$37</f>
        <v>16935.715773045442</v>
      </c>
      <c r="AL861">
        <f>AD861/'Totals and Drop Down Lists'!Z$6*Inputs!H$37</f>
        <v>20468.680742294397</v>
      </c>
      <c r="AM861">
        <f>AE861/'Totals and Drop Down Lists'!AA$6*Inputs!I$37</f>
        <v>4200.2449497310381</v>
      </c>
      <c r="AN861">
        <f>AF861/'Totals and Drop Down Lists'!AB$6*Inputs!J$37</f>
        <v>5508.0473067351486</v>
      </c>
      <c r="AO861">
        <f>AG861/'Totals and Drop Down Lists'!AC$6*Inputs!K$37</f>
        <v>6220.2744438166001</v>
      </c>
      <c r="AP861">
        <f>AH861/'Totals and Drop Down Lists'!AD$6*Inputs!L$37</f>
        <v>8243.4782090461449</v>
      </c>
      <c r="AQ861">
        <f>IF(OR($D861="51",$D861="52",$D861="61"),(AA861/'Totals and Drop Down Lists'!W$4)*Inputs!E$38,0)</f>
        <v>0</v>
      </c>
      <c r="AR861">
        <f>IF(OR($D861="51",$D861="52",$D861="61"),(AB861/'Totals and Drop Down Lists'!X$4)*Inputs!F$38,0)</f>
        <v>0</v>
      </c>
      <c r="AS861">
        <f>IF(OR($D861="51",$D861="52",$D861="61"),(AC861/'Totals and Drop Down Lists'!Y$4)*Inputs!G$38,0)</f>
        <v>0</v>
      </c>
      <c r="AT861">
        <f>IF(OR($D861="51",$D861="52",$D861="61"),(AD861/'Totals and Drop Down Lists'!Z$4)*Inputs!H$38,0)</f>
        <v>0</v>
      </c>
      <c r="AU861">
        <f>IF(OR($D861="51",$D861="52",$D861="61"),(AE861/'Totals and Drop Down Lists'!AA$4)*Inputs!I$38,0)</f>
        <v>0</v>
      </c>
      <c r="AV861">
        <f>IF(OR($D861="51",$D861="52",$D861="61"),(AF861/'Totals and Drop Down Lists'!AB$4)*Inputs!J$38,0)</f>
        <v>0</v>
      </c>
      <c r="AW861">
        <f>IF(OR($D861="51",$D861="52",$D861="61"),(AG861/'Totals and Drop Down Lists'!AC$4)*Inputs!K$38,0)</f>
        <v>0</v>
      </c>
      <c r="AX861">
        <f>IF(OR($D861="51",$D861="52",$D861="61"),(AH861/'Totals and Drop Down Lists'!AD$4)*Inputs!L$38,0)</f>
        <v>0</v>
      </c>
      <c r="AY861">
        <f>IF(OR($D861="51",$D861="52",$D861="61"),0,(AA861/'Totals and Drop Down Lists'!W$5)*Inputs!E$39)</f>
        <v>0</v>
      </c>
      <c r="AZ861">
        <f>IF(OR($D861="51",$D861="52",$D861="61"),0,(AB861/'Totals and Drop Down Lists'!X$5)*Inputs!F$39)</f>
        <v>0</v>
      </c>
      <c r="BA861">
        <f>IF(OR($D861="51",$D861="52",$D861="61"),0,(AC861/'Totals and Drop Down Lists'!Y$5)*Inputs!G$39)</f>
        <v>0</v>
      </c>
      <c r="BB861">
        <f>IF(OR($D861="51",$D861="52",$D861="61"),0,(AD861/'Totals and Drop Down Lists'!Z$5)*Inputs!H$39)</f>
        <v>0</v>
      </c>
      <c r="BC861">
        <f>IF(OR($D861="51",$D861="52",$D861="61"),0,(AE861/'Totals and Drop Down Lists'!AA$5)*Inputs!I$39)</f>
        <v>0</v>
      </c>
      <c r="BD861">
        <f>IF(OR($D861="51",$D861="52",$D861="61"),0,(AF861/'Totals and Drop Down Lists'!AB$5)*Inputs!J$39)</f>
        <v>0</v>
      </c>
      <c r="BE861">
        <f>IF(OR($D861="51",$D861="52",$D861="61"),0,(AG861/'Totals and Drop Down Lists'!AC$5)*Inputs!K$39)</f>
        <v>0</v>
      </c>
      <c r="BF861">
        <f>IF(OR($D861="51",$D861="52",$D861="61"),0,(AH861/'Totals and Drop Down Lists'!AD$5)*Inputs!L$39)</f>
        <v>0</v>
      </c>
      <c r="BG861" s="10">
        <f t="shared" si="118"/>
        <v>78951.821316601534</v>
      </c>
    </row>
    <row r="862" spans="1:59">
      <c r="A862" s="1" t="s">
        <v>7429</v>
      </c>
      <c r="B862" s="1" t="s">
        <v>2236</v>
      </c>
      <c r="C862" s="1" t="s">
        <v>2274</v>
      </c>
      <c r="D862" s="1" t="s">
        <v>25</v>
      </c>
      <c r="E862" s="1" t="s">
        <v>2275</v>
      </c>
      <c r="F862" s="2">
        <v>18452</v>
      </c>
      <c r="G862" s="2">
        <v>41</v>
      </c>
      <c r="H862" s="2">
        <v>13</v>
      </c>
      <c r="I862" s="2">
        <v>1461</v>
      </c>
      <c r="J862" s="2">
        <v>7665</v>
      </c>
      <c r="K862" s="2">
        <v>1625</v>
      </c>
      <c r="L862" s="2">
        <v>59</v>
      </c>
      <c r="M862" s="2">
        <v>0</v>
      </c>
      <c r="N862" s="2">
        <v>0</v>
      </c>
      <c r="O862" s="2">
        <v>5</v>
      </c>
      <c r="P862" s="2">
        <v>0</v>
      </c>
      <c r="Q862" s="2">
        <v>0</v>
      </c>
      <c r="R862" s="2">
        <v>2820</v>
      </c>
      <c r="S862" s="2">
        <v>935400</v>
      </c>
      <c r="T862" s="2">
        <v>53281800</v>
      </c>
      <c r="U862" s="2">
        <v>33</v>
      </c>
      <c r="V862" s="2">
        <v>67</v>
      </c>
      <c r="W862" s="2">
        <v>10</v>
      </c>
      <c r="X862" s="2">
        <v>210</v>
      </c>
      <c r="Y862" s="2">
        <v>22</v>
      </c>
      <c r="Z862" s="2">
        <v>129</v>
      </c>
      <c r="AA862" s="9">
        <f t="shared" si="119"/>
        <v>18452</v>
      </c>
      <c r="AB862" s="9">
        <f t="shared" si="120"/>
        <v>1407</v>
      </c>
      <c r="AC862" s="9">
        <f t="shared" si="121"/>
        <v>2884</v>
      </c>
      <c r="AD862" s="9">
        <f t="shared" si="122"/>
        <v>2820</v>
      </c>
      <c r="AE862" s="44">
        <f t="shared" si="123"/>
        <v>2.405970828531506E-5</v>
      </c>
      <c r="AF862" s="9">
        <f t="shared" si="124"/>
        <v>133</v>
      </c>
      <c r="AG862" s="9">
        <f t="shared" si="117"/>
        <v>151</v>
      </c>
      <c r="AH862" s="44">
        <f t="shared" si="125"/>
        <v>1.1911576375418432E-5</v>
      </c>
      <c r="AI862">
        <f>AA862/'Totals and Drop Down Lists'!W$6*Inputs!E$37</f>
        <v>16738.554792729239</v>
      </c>
      <c r="AJ862">
        <f>AB862/'Totals and Drop Down Lists'!X$6*Inputs!F$37</f>
        <v>4629.5747661389823</v>
      </c>
      <c r="AK862">
        <f>AC862/'Totals and Drop Down Lists'!Y$6*Inputs!G$37</f>
        <v>19012.302175734938</v>
      </c>
      <c r="AL862">
        <f>AD862/'Totals and Drop Down Lists'!Z$6*Inputs!H$37</f>
        <v>22609.353581382766</v>
      </c>
      <c r="AM862">
        <f>AE862/'Totals and Drop Down Lists'!AA$6*Inputs!I$37</f>
        <v>2995.1774542515441</v>
      </c>
      <c r="AN862">
        <f>AF862/'Totals and Drop Down Lists'!AB$6*Inputs!J$37</f>
        <v>2654.2401876658505</v>
      </c>
      <c r="AO862">
        <f>AG862/'Totals and Drop Down Lists'!AC$6*Inputs!K$37</f>
        <v>2812.1600030428344</v>
      </c>
      <c r="AP862">
        <f>AH862/'Totals and Drop Down Lists'!AD$6*Inputs!L$37</f>
        <v>2803.1501850663226</v>
      </c>
      <c r="AQ862">
        <f>IF(OR($D862="51",$D862="52",$D862="61"),(AA862/'Totals and Drop Down Lists'!W$4)*Inputs!E$38,0)</f>
        <v>0</v>
      </c>
      <c r="AR862">
        <f>IF(OR($D862="51",$D862="52",$D862="61"),(AB862/'Totals and Drop Down Lists'!X$4)*Inputs!F$38,0)</f>
        <v>0</v>
      </c>
      <c r="AS862">
        <f>IF(OR($D862="51",$D862="52",$D862="61"),(AC862/'Totals and Drop Down Lists'!Y$4)*Inputs!G$38,0)</f>
        <v>0</v>
      </c>
      <c r="AT862">
        <f>IF(OR($D862="51",$D862="52",$D862="61"),(AD862/'Totals and Drop Down Lists'!Z$4)*Inputs!H$38,0)</f>
        <v>0</v>
      </c>
      <c r="AU862">
        <f>IF(OR($D862="51",$D862="52",$D862="61"),(AE862/'Totals and Drop Down Lists'!AA$4)*Inputs!I$38,0)</f>
        <v>0</v>
      </c>
      <c r="AV862">
        <f>IF(OR($D862="51",$D862="52",$D862="61"),(AF862/'Totals and Drop Down Lists'!AB$4)*Inputs!J$38,0)</f>
        <v>0</v>
      </c>
      <c r="AW862">
        <f>IF(OR($D862="51",$D862="52",$D862="61"),(AG862/'Totals and Drop Down Lists'!AC$4)*Inputs!K$38,0)</f>
        <v>0</v>
      </c>
      <c r="AX862">
        <f>IF(OR($D862="51",$D862="52",$D862="61"),(AH862/'Totals and Drop Down Lists'!AD$4)*Inputs!L$38,0)</f>
        <v>0</v>
      </c>
      <c r="AY862">
        <f>IF(OR($D862="51",$D862="52",$D862="61"),0,(AA862/'Totals and Drop Down Lists'!W$5)*Inputs!E$39)</f>
        <v>0</v>
      </c>
      <c r="AZ862">
        <f>IF(OR($D862="51",$D862="52",$D862="61"),0,(AB862/'Totals and Drop Down Lists'!X$5)*Inputs!F$39)</f>
        <v>0</v>
      </c>
      <c r="BA862">
        <f>IF(OR($D862="51",$D862="52",$D862="61"),0,(AC862/'Totals and Drop Down Lists'!Y$5)*Inputs!G$39)</f>
        <v>0</v>
      </c>
      <c r="BB862">
        <f>IF(OR($D862="51",$D862="52",$D862="61"),0,(AD862/'Totals and Drop Down Lists'!Z$5)*Inputs!H$39)</f>
        <v>0</v>
      </c>
      <c r="BC862">
        <f>IF(OR($D862="51",$D862="52",$D862="61"),0,(AE862/'Totals and Drop Down Lists'!AA$5)*Inputs!I$39)</f>
        <v>0</v>
      </c>
      <c r="BD862">
        <f>IF(OR($D862="51",$D862="52",$D862="61"),0,(AF862/'Totals and Drop Down Lists'!AB$5)*Inputs!J$39)</f>
        <v>0</v>
      </c>
      <c r="BE862">
        <f>IF(OR($D862="51",$D862="52",$D862="61"),0,(AG862/'Totals and Drop Down Lists'!AC$5)*Inputs!K$39)</f>
        <v>0</v>
      </c>
      <c r="BF862">
        <f>IF(OR($D862="51",$D862="52",$D862="61"),0,(AH862/'Totals and Drop Down Lists'!AD$5)*Inputs!L$39)</f>
        <v>0</v>
      </c>
      <c r="BG862" s="10">
        <f t="shared" si="118"/>
        <v>74254.513146012483</v>
      </c>
    </row>
    <row r="863" spans="1:59">
      <c r="A863" s="1" t="s">
        <v>7429</v>
      </c>
      <c r="B863" s="1" t="s">
        <v>2236</v>
      </c>
      <c r="C863" s="1" t="s">
        <v>2276</v>
      </c>
      <c r="D863" s="1" t="s">
        <v>25</v>
      </c>
      <c r="E863" s="1" t="s">
        <v>2277</v>
      </c>
      <c r="F863" s="2">
        <v>43932</v>
      </c>
      <c r="G863" s="2">
        <v>435</v>
      </c>
      <c r="H863" s="2">
        <v>47</v>
      </c>
      <c r="I863" s="2">
        <v>5640</v>
      </c>
      <c r="J863" s="2">
        <v>19967</v>
      </c>
      <c r="K863" s="2">
        <v>5670</v>
      </c>
      <c r="L863" s="2">
        <v>36</v>
      </c>
      <c r="M863" s="2">
        <v>0</v>
      </c>
      <c r="N863" s="2">
        <v>0</v>
      </c>
      <c r="O863" s="2">
        <v>88</v>
      </c>
      <c r="P863" s="2">
        <v>7</v>
      </c>
      <c r="Q863" s="2">
        <v>0</v>
      </c>
      <c r="R863" s="2">
        <v>6630</v>
      </c>
      <c r="S863" s="2">
        <v>3182700</v>
      </c>
      <c r="T863" s="2">
        <v>197838100</v>
      </c>
      <c r="U863" s="2">
        <v>196</v>
      </c>
      <c r="V863" s="2">
        <v>439</v>
      </c>
      <c r="W863" s="2">
        <v>0</v>
      </c>
      <c r="X863" s="2">
        <v>1563</v>
      </c>
      <c r="Y863" s="2">
        <v>332</v>
      </c>
      <c r="Z863" s="2">
        <v>921</v>
      </c>
      <c r="AA863" s="9">
        <f t="shared" si="119"/>
        <v>43932</v>
      </c>
      <c r="AB863" s="9">
        <f t="shared" si="120"/>
        <v>5158</v>
      </c>
      <c r="AC863" s="9">
        <f t="shared" si="121"/>
        <v>6761</v>
      </c>
      <c r="AD863" s="9">
        <f t="shared" si="122"/>
        <v>6630</v>
      </c>
      <c r="AE863" s="44">
        <f t="shared" si="123"/>
        <v>1.1244731394289737E-4</v>
      </c>
      <c r="AF863" s="9">
        <f t="shared" si="124"/>
        <v>1124</v>
      </c>
      <c r="AG863" s="9">
        <f t="shared" si="117"/>
        <v>1253</v>
      </c>
      <c r="AH863" s="44">
        <f t="shared" si="125"/>
        <v>1.3239524824422701E-4</v>
      </c>
      <c r="AI863">
        <f>AA863/'Totals and Drop Down Lists'!W$6*Inputs!E$37</f>
        <v>39852.492366907696</v>
      </c>
      <c r="AJ863">
        <f>AB863/'Totals and Drop Down Lists'!X$6*Inputs!F$37</f>
        <v>16971.81708866018</v>
      </c>
      <c r="AK863">
        <f>AC863/'Totals and Drop Down Lists'!Y$6*Inputs!G$37</f>
        <v>44570.795773281519</v>
      </c>
      <c r="AL863">
        <f>AD863/'Totals and Drop Down Lists'!Z$6*Inputs!H$37</f>
        <v>53156.033420059481</v>
      </c>
      <c r="AM863">
        <f>AE863/'Totals and Drop Down Lists'!AA$6*Inputs!I$37</f>
        <v>13998.493062298619</v>
      </c>
      <c r="AN863">
        <f>AF863/'Totals and Drop Down Lists'!AB$6*Inputs!J$37</f>
        <v>22431.32308974749</v>
      </c>
      <c r="AO863">
        <f>AG863/'Totals and Drop Down Lists'!AC$6*Inputs!K$37</f>
        <v>23335.340952401799</v>
      </c>
      <c r="AP863">
        <f>AH863/'Totals and Drop Down Lists'!AD$6*Inputs!L$37</f>
        <v>31156.561727932483</v>
      </c>
      <c r="AQ863">
        <f>IF(OR($D863="51",$D863="52",$D863="61"),(AA863/'Totals and Drop Down Lists'!W$4)*Inputs!E$38,0)</f>
        <v>0</v>
      </c>
      <c r="AR863">
        <f>IF(OR($D863="51",$D863="52",$D863="61"),(AB863/'Totals and Drop Down Lists'!X$4)*Inputs!F$38,0)</f>
        <v>0</v>
      </c>
      <c r="AS863">
        <f>IF(OR($D863="51",$D863="52",$D863="61"),(AC863/'Totals and Drop Down Lists'!Y$4)*Inputs!G$38,0)</f>
        <v>0</v>
      </c>
      <c r="AT863">
        <f>IF(OR($D863="51",$D863="52",$D863="61"),(AD863/'Totals and Drop Down Lists'!Z$4)*Inputs!H$38,0)</f>
        <v>0</v>
      </c>
      <c r="AU863">
        <f>IF(OR($D863="51",$D863="52",$D863="61"),(AE863/'Totals and Drop Down Lists'!AA$4)*Inputs!I$38,0)</f>
        <v>0</v>
      </c>
      <c r="AV863">
        <f>IF(OR($D863="51",$D863="52",$D863="61"),(AF863/'Totals and Drop Down Lists'!AB$4)*Inputs!J$38,0)</f>
        <v>0</v>
      </c>
      <c r="AW863">
        <f>IF(OR($D863="51",$D863="52",$D863="61"),(AG863/'Totals and Drop Down Lists'!AC$4)*Inputs!K$38,0)</f>
        <v>0</v>
      </c>
      <c r="AX863">
        <f>IF(OR($D863="51",$D863="52",$D863="61"),(AH863/'Totals and Drop Down Lists'!AD$4)*Inputs!L$38,0)</f>
        <v>0</v>
      </c>
      <c r="AY863">
        <f>IF(OR($D863="51",$D863="52",$D863="61"),0,(AA863/'Totals and Drop Down Lists'!W$5)*Inputs!E$39)</f>
        <v>0</v>
      </c>
      <c r="AZ863">
        <f>IF(OR($D863="51",$D863="52",$D863="61"),0,(AB863/'Totals and Drop Down Lists'!X$5)*Inputs!F$39)</f>
        <v>0</v>
      </c>
      <c r="BA863">
        <f>IF(OR($D863="51",$D863="52",$D863="61"),0,(AC863/'Totals and Drop Down Lists'!Y$5)*Inputs!G$39)</f>
        <v>0</v>
      </c>
      <c r="BB863">
        <f>IF(OR($D863="51",$D863="52",$D863="61"),0,(AD863/'Totals and Drop Down Lists'!Z$5)*Inputs!H$39)</f>
        <v>0</v>
      </c>
      <c r="BC863">
        <f>IF(OR($D863="51",$D863="52",$D863="61"),0,(AE863/'Totals and Drop Down Lists'!AA$5)*Inputs!I$39)</f>
        <v>0</v>
      </c>
      <c r="BD863">
        <f>IF(OR($D863="51",$D863="52",$D863="61"),0,(AF863/'Totals and Drop Down Lists'!AB$5)*Inputs!J$39)</f>
        <v>0</v>
      </c>
      <c r="BE863">
        <f>IF(OR($D863="51",$D863="52",$D863="61"),0,(AG863/'Totals and Drop Down Lists'!AC$5)*Inputs!K$39)</f>
        <v>0</v>
      </c>
      <c r="BF863">
        <f>IF(OR($D863="51",$D863="52",$D863="61"),0,(AH863/'Totals and Drop Down Lists'!AD$5)*Inputs!L$39)</f>
        <v>0</v>
      </c>
      <c r="BG863" s="10">
        <f t="shared" si="118"/>
        <v>245472.85748128928</v>
      </c>
    </row>
    <row r="864" spans="1:59">
      <c r="A864" s="1" t="s">
        <v>7429</v>
      </c>
      <c r="B864" s="1" t="s">
        <v>2236</v>
      </c>
      <c r="C864" s="1" t="s">
        <v>1556</v>
      </c>
      <c r="D864" s="1" t="s">
        <v>25</v>
      </c>
      <c r="E864" s="1" t="s">
        <v>2278</v>
      </c>
      <c r="F864" s="2">
        <v>12013</v>
      </c>
      <c r="G864" s="2">
        <v>34</v>
      </c>
      <c r="H864" s="2">
        <v>0</v>
      </c>
      <c r="I864" s="2">
        <v>1123</v>
      </c>
      <c r="J864" s="2">
        <v>5354</v>
      </c>
      <c r="K864" s="2">
        <v>1342</v>
      </c>
      <c r="L864" s="2">
        <v>8</v>
      </c>
      <c r="M864" s="2">
        <v>0</v>
      </c>
      <c r="N864" s="2">
        <v>0</v>
      </c>
      <c r="O864" s="2">
        <v>1</v>
      </c>
      <c r="P864" s="2">
        <v>6</v>
      </c>
      <c r="Q864" s="2">
        <v>0</v>
      </c>
      <c r="R864" s="2">
        <v>2396</v>
      </c>
      <c r="S864" s="2">
        <v>674800</v>
      </c>
      <c r="T864" s="2">
        <v>42763100</v>
      </c>
      <c r="U864" s="2">
        <v>83</v>
      </c>
      <c r="V864" s="2">
        <v>58</v>
      </c>
      <c r="W864" s="2">
        <v>8</v>
      </c>
      <c r="X864" s="2">
        <v>185</v>
      </c>
      <c r="Y864" s="2">
        <v>31</v>
      </c>
      <c r="Z864" s="2">
        <v>93</v>
      </c>
      <c r="AA864" s="9">
        <f t="shared" si="119"/>
        <v>12013</v>
      </c>
      <c r="AB864" s="9">
        <f t="shared" si="120"/>
        <v>1089</v>
      </c>
      <c r="AC864" s="9">
        <f t="shared" si="121"/>
        <v>2411</v>
      </c>
      <c r="AD864" s="9">
        <f t="shared" si="122"/>
        <v>2396</v>
      </c>
      <c r="AE864" s="44">
        <f t="shared" si="123"/>
        <v>2.3492132991092268E-5</v>
      </c>
      <c r="AF864" s="9">
        <f t="shared" si="124"/>
        <v>119</v>
      </c>
      <c r="AG864" s="9">
        <f t="shared" si="117"/>
        <v>124</v>
      </c>
      <c r="AH864" s="44">
        <f t="shared" si="125"/>
        <v>1.1565034174704221E-5</v>
      </c>
      <c r="AI864">
        <f>AA864/'Totals and Drop Down Lists'!W$6*Inputs!E$37</f>
        <v>10897.47771109128</v>
      </c>
      <c r="AJ864">
        <f>AB864/'Totals and Drop Down Lists'!X$6*Inputs!F$37</f>
        <v>3583.2316420222833</v>
      </c>
      <c r="AK864">
        <f>AC864/'Totals and Drop Down Lists'!Y$6*Inputs!G$37</f>
        <v>15894.126402807537</v>
      </c>
      <c r="AL864">
        <f>AD864/'Totals and Drop Down Lists'!Z$6*Inputs!H$37</f>
        <v>19209.933042905355</v>
      </c>
      <c r="AM864">
        <f>AE864/'Totals and Drop Down Lists'!AA$6*Inputs!I$37</f>
        <v>2924.5203745942695</v>
      </c>
      <c r="AN864">
        <f>AF864/'Totals and Drop Down Lists'!AB$6*Inputs!J$37</f>
        <v>2374.8464837010242</v>
      </c>
      <c r="AO864">
        <f>AG864/'Totals and Drop Down Lists'!AC$6*Inputs!K$37</f>
        <v>2309.323446207361</v>
      </c>
      <c r="AP864">
        <f>AH864/'Totals and Drop Down Lists'!AD$6*Inputs!L$37</f>
        <v>2721.5984404903488</v>
      </c>
      <c r="AQ864">
        <f>IF(OR($D864="51",$D864="52",$D864="61"),(AA864/'Totals and Drop Down Lists'!W$4)*Inputs!E$38,0)</f>
        <v>0</v>
      </c>
      <c r="AR864">
        <f>IF(OR($D864="51",$D864="52",$D864="61"),(AB864/'Totals and Drop Down Lists'!X$4)*Inputs!F$38,0)</f>
        <v>0</v>
      </c>
      <c r="AS864">
        <f>IF(OR($D864="51",$D864="52",$D864="61"),(AC864/'Totals and Drop Down Lists'!Y$4)*Inputs!G$38,0)</f>
        <v>0</v>
      </c>
      <c r="AT864">
        <f>IF(OR($D864="51",$D864="52",$D864="61"),(AD864/'Totals and Drop Down Lists'!Z$4)*Inputs!H$38,0)</f>
        <v>0</v>
      </c>
      <c r="AU864">
        <f>IF(OR($D864="51",$D864="52",$D864="61"),(AE864/'Totals and Drop Down Lists'!AA$4)*Inputs!I$38,0)</f>
        <v>0</v>
      </c>
      <c r="AV864">
        <f>IF(OR($D864="51",$D864="52",$D864="61"),(AF864/'Totals and Drop Down Lists'!AB$4)*Inputs!J$38,0)</f>
        <v>0</v>
      </c>
      <c r="AW864">
        <f>IF(OR($D864="51",$D864="52",$D864="61"),(AG864/'Totals and Drop Down Lists'!AC$4)*Inputs!K$38,0)</f>
        <v>0</v>
      </c>
      <c r="AX864">
        <f>IF(OR($D864="51",$D864="52",$D864="61"),(AH864/'Totals and Drop Down Lists'!AD$4)*Inputs!L$38,0)</f>
        <v>0</v>
      </c>
      <c r="AY864">
        <f>IF(OR($D864="51",$D864="52",$D864="61"),0,(AA864/'Totals and Drop Down Lists'!W$5)*Inputs!E$39)</f>
        <v>0</v>
      </c>
      <c r="AZ864">
        <f>IF(OR($D864="51",$D864="52",$D864="61"),0,(AB864/'Totals and Drop Down Lists'!X$5)*Inputs!F$39)</f>
        <v>0</v>
      </c>
      <c r="BA864">
        <f>IF(OR($D864="51",$D864="52",$D864="61"),0,(AC864/'Totals and Drop Down Lists'!Y$5)*Inputs!G$39)</f>
        <v>0</v>
      </c>
      <c r="BB864">
        <f>IF(OR($D864="51",$D864="52",$D864="61"),0,(AD864/'Totals and Drop Down Lists'!Z$5)*Inputs!H$39)</f>
        <v>0</v>
      </c>
      <c r="BC864">
        <f>IF(OR($D864="51",$D864="52",$D864="61"),0,(AE864/'Totals and Drop Down Lists'!AA$5)*Inputs!I$39)</f>
        <v>0</v>
      </c>
      <c r="BD864">
        <f>IF(OR($D864="51",$D864="52",$D864="61"),0,(AF864/'Totals and Drop Down Lists'!AB$5)*Inputs!J$39)</f>
        <v>0</v>
      </c>
      <c r="BE864">
        <f>IF(OR($D864="51",$D864="52",$D864="61"),0,(AG864/'Totals and Drop Down Lists'!AC$5)*Inputs!K$39)</f>
        <v>0</v>
      </c>
      <c r="BF864">
        <f>IF(OR($D864="51",$D864="52",$D864="61"),0,(AH864/'Totals and Drop Down Lists'!AD$5)*Inputs!L$39)</f>
        <v>0</v>
      </c>
      <c r="BG864" s="10">
        <f t="shared" si="118"/>
        <v>59915.057543819457</v>
      </c>
    </row>
    <row r="865" spans="1:59">
      <c r="A865" s="1" t="s">
        <v>7429</v>
      </c>
      <c r="B865" s="1" t="s">
        <v>2236</v>
      </c>
      <c r="C865" s="1" t="s">
        <v>2279</v>
      </c>
      <c r="D865" s="1" t="s">
        <v>25</v>
      </c>
      <c r="E865" s="1" t="s">
        <v>2280</v>
      </c>
      <c r="F865" s="2">
        <v>12379</v>
      </c>
      <c r="G865" s="2">
        <v>77</v>
      </c>
      <c r="H865" s="2">
        <v>14</v>
      </c>
      <c r="I865" s="2">
        <v>1252</v>
      </c>
      <c r="J865" s="2">
        <v>5364</v>
      </c>
      <c r="K865" s="2">
        <v>1067</v>
      </c>
      <c r="L865" s="2">
        <v>35</v>
      </c>
      <c r="M865" s="2">
        <v>0</v>
      </c>
      <c r="N865" s="2">
        <v>0</v>
      </c>
      <c r="O865" s="2">
        <v>41</v>
      </c>
      <c r="P865" s="2">
        <v>0</v>
      </c>
      <c r="Q865" s="2">
        <v>0</v>
      </c>
      <c r="R865" s="2">
        <v>2267</v>
      </c>
      <c r="S865" s="2">
        <v>497200</v>
      </c>
      <c r="T865" s="2">
        <v>24948600</v>
      </c>
      <c r="U865" s="2">
        <v>34</v>
      </c>
      <c r="V865" s="2">
        <v>83</v>
      </c>
      <c r="W865" s="2">
        <v>10</v>
      </c>
      <c r="X865" s="2">
        <v>273</v>
      </c>
      <c r="Y865" s="2">
        <v>86</v>
      </c>
      <c r="Z865" s="2">
        <v>168</v>
      </c>
      <c r="AA865" s="9">
        <f t="shared" si="119"/>
        <v>12379</v>
      </c>
      <c r="AB865" s="9">
        <f t="shared" si="120"/>
        <v>1161</v>
      </c>
      <c r="AC865" s="9">
        <f t="shared" si="121"/>
        <v>2343</v>
      </c>
      <c r="AD865" s="9">
        <f t="shared" si="122"/>
        <v>2267</v>
      </c>
      <c r="AE865" s="44">
        <f t="shared" si="123"/>
        <v>1.4822991364924845E-5</v>
      </c>
      <c r="AF865" s="9">
        <f t="shared" si="124"/>
        <v>180</v>
      </c>
      <c r="AG865" s="9">
        <f t="shared" si="117"/>
        <v>254</v>
      </c>
      <c r="AH865" s="44">
        <f t="shared" si="125"/>
        <v>1.8800112719811146E-5</v>
      </c>
      <c r="AI865">
        <f>AA865/'Totals and Drop Down Lists'!W$6*Inputs!E$37</f>
        <v>11229.491100108129</v>
      </c>
      <c r="AJ865">
        <f>AB865/'Totals and Drop Down Lists'!X$6*Inputs!F$37</f>
        <v>3820.1395191807815</v>
      </c>
      <c r="AK865">
        <f>AC865/'Totals and Drop Down Lists'!Y$6*Inputs!G$37</f>
        <v>15445.847433338058</v>
      </c>
      <c r="AL865">
        <f>AD865/'Totals and Drop Down Lists'!Z$6*Inputs!H$37</f>
        <v>18175.675379076147</v>
      </c>
      <c r="AM865">
        <f>AE865/'Totals and Drop Down Lists'!AA$6*Inputs!I$37</f>
        <v>1845.3045653877027</v>
      </c>
      <c r="AN865">
        <f>AF865/'Totals and Drop Down Lists'!AB$6*Inputs!J$37</f>
        <v>3592.2047652620536</v>
      </c>
      <c r="AO865">
        <f>AG865/'Totals and Drop Down Lists'!AC$6*Inputs!K$37</f>
        <v>4730.3883494892707</v>
      </c>
      <c r="AP865">
        <f>AH865/'Totals and Drop Down Lists'!AD$6*Inputs!L$37</f>
        <v>4424.2288164781303</v>
      </c>
      <c r="AQ865">
        <f>IF(OR($D865="51",$D865="52",$D865="61"),(AA865/'Totals and Drop Down Lists'!W$4)*Inputs!E$38,0)</f>
        <v>0</v>
      </c>
      <c r="AR865">
        <f>IF(OR($D865="51",$D865="52",$D865="61"),(AB865/'Totals and Drop Down Lists'!X$4)*Inputs!F$38,0)</f>
        <v>0</v>
      </c>
      <c r="AS865">
        <f>IF(OR($D865="51",$D865="52",$D865="61"),(AC865/'Totals and Drop Down Lists'!Y$4)*Inputs!G$38,0)</f>
        <v>0</v>
      </c>
      <c r="AT865">
        <f>IF(OR($D865="51",$D865="52",$D865="61"),(AD865/'Totals and Drop Down Lists'!Z$4)*Inputs!H$38,0)</f>
        <v>0</v>
      </c>
      <c r="AU865">
        <f>IF(OR($D865="51",$D865="52",$D865="61"),(AE865/'Totals and Drop Down Lists'!AA$4)*Inputs!I$38,0)</f>
        <v>0</v>
      </c>
      <c r="AV865">
        <f>IF(OR($D865="51",$D865="52",$D865="61"),(AF865/'Totals and Drop Down Lists'!AB$4)*Inputs!J$38,0)</f>
        <v>0</v>
      </c>
      <c r="AW865">
        <f>IF(OR($D865="51",$D865="52",$D865="61"),(AG865/'Totals and Drop Down Lists'!AC$4)*Inputs!K$38,0)</f>
        <v>0</v>
      </c>
      <c r="AX865">
        <f>IF(OR($D865="51",$D865="52",$D865="61"),(AH865/'Totals and Drop Down Lists'!AD$4)*Inputs!L$38,0)</f>
        <v>0</v>
      </c>
      <c r="AY865">
        <f>IF(OR($D865="51",$D865="52",$D865="61"),0,(AA865/'Totals and Drop Down Lists'!W$5)*Inputs!E$39)</f>
        <v>0</v>
      </c>
      <c r="AZ865">
        <f>IF(OR($D865="51",$D865="52",$D865="61"),0,(AB865/'Totals and Drop Down Lists'!X$5)*Inputs!F$39)</f>
        <v>0</v>
      </c>
      <c r="BA865">
        <f>IF(OR($D865="51",$D865="52",$D865="61"),0,(AC865/'Totals and Drop Down Lists'!Y$5)*Inputs!G$39)</f>
        <v>0</v>
      </c>
      <c r="BB865">
        <f>IF(OR($D865="51",$D865="52",$D865="61"),0,(AD865/'Totals and Drop Down Lists'!Z$5)*Inputs!H$39)</f>
        <v>0</v>
      </c>
      <c r="BC865">
        <f>IF(OR($D865="51",$D865="52",$D865="61"),0,(AE865/'Totals and Drop Down Lists'!AA$5)*Inputs!I$39)</f>
        <v>0</v>
      </c>
      <c r="BD865">
        <f>IF(OR($D865="51",$D865="52",$D865="61"),0,(AF865/'Totals and Drop Down Lists'!AB$5)*Inputs!J$39)</f>
        <v>0</v>
      </c>
      <c r="BE865">
        <f>IF(OR($D865="51",$D865="52",$D865="61"),0,(AG865/'Totals and Drop Down Lists'!AC$5)*Inputs!K$39)</f>
        <v>0</v>
      </c>
      <c r="BF865">
        <f>IF(OR($D865="51",$D865="52",$D865="61"),0,(AH865/'Totals and Drop Down Lists'!AD$5)*Inputs!L$39)</f>
        <v>0</v>
      </c>
      <c r="BG865" s="10">
        <f t="shared" si="118"/>
        <v>63263.279928320277</v>
      </c>
    </row>
    <row r="866" spans="1:59">
      <c r="A866" s="1" t="s">
        <v>7429</v>
      </c>
      <c r="B866" s="1" t="s">
        <v>2236</v>
      </c>
      <c r="C866" s="1" t="s">
        <v>39</v>
      </c>
      <c r="D866" s="1" t="s">
        <v>25</v>
      </c>
      <c r="E866" s="1" t="s">
        <v>2281</v>
      </c>
      <c r="F866" s="2">
        <v>9311</v>
      </c>
      <c r="G866" s="2">
        <v>61</v>
      </c>
      <c r="H866" s="2">
        <v>8</v>
      </c>
      <c r="I866" s="2">
        <v>1238</v>
      </c>
      <c r="J866" s="2">
        <v>3672</v>
      </c>
      <c r="K866" s="2">
        <v>1064</v>
      </c>
      <c r="L866" s="2">
        <v>10</v>
      </c>
      <c r="M866" s="2">
        <v>2</v>
      </c>
      <c r="N866" s="2">
        <v>0</v>
      </c>
      <c r="O866" s="2">
        <v>17</v>
      </c>
      <c r="P866" s="2">
        <v>0</v>
      </c>
      <c r="Q866" s="2">
        <v>0</v>
      </c>
      <c r="R866" s="2">
        <v>1262</v>
      </c>
      <c r="S866" s="2">
        <v>589100</v>
      </c>
      <c r="T866" s="2">
        <v>45361900</v>
      </c>
      <c r="U866" s="2">
        <v>34</v>
      </c>
      <c r="V866" s="2">
        <v>63</v>
      </c>
      <c r="W866" s="2">
        <v>10</v>
      </c>
      <c r="X866" s="2">
        <v>237</v>
      </c>
      <c r="Y866" s="2">
        <v>54</v>
      </c>
      <c r="Z866" s="2">
        <v>118</v>
      </c>
      <c r="AA866" s="9">
        <f t="shared" si="119"/>
        <v>9311</v>
      </c>
      <c r="AB866" s="9">
        <f t="shared" si="120"/>
        <v>1169</v>
      </c>
      <c r="AC866" s="9">
        <f t="shared" si="121"/>
        <v>1291</v>
      </c>
      <c r="AD866" s="9">
        <f t="shared" si="122"/>
        <v>1262</v>
      </c>
      <c r="AE866" s="44">
        <f t="shared" si="123"/>
        <v>2.153160327974121E-5</v>
      </c>
      <c r="AF866" s="9">
        <f t="shared" si="124"/>
        <v>164</v>
      </c>
      <c r="AG866" s="9">
        <f t="shared" si="117"/>
        <v>172</v>
      </c>
      <c r="AH866" s="44">
        <f t="shared" si="125"/>
        <v>1.8544643488170478E-5</v>
      </c>
      <c r="AI866">
        <f>AA866/'Totals and Drop Down Lists'!W$6*Inputs!E$37</f>
        <v>8446.3843309723561</v>
      </c>
      <c r="AJ866">
        <f>AB866/'Totals and Drop Down Lists'!X$6*Inputs!F$37</f>
        <v>3846.462616642837</v>
      </c>
      <c r="AK866">
        <f>AC866/'Totals and Drop Down Lists'!Y$6*Inputs!G$37</f>
        <v>8510.708082133775</v>
      </c>
      <c r="AL866">
        <f>AD866/'Totals and Drop Down Lists'!Z$6*Inputs!H$37</f>
        <v>10118.086602732288</v>
      </c>
      <c r="AM866">
        <f>AE866/'Totals and Drop Down Lists'!AA$6*Inputs!I$37</f>
        <v>2680.45530446983</v>
      </c>
      <c r="AN866">
        <f>AF866/'Totals and Drop Down Lists'!AB$6*Inputs!J$37</f>
        <v>3272.897675016538</v>
      </c>
      <c r="AO866">
        <f>AG866/'Totals and Drop Down Lists'!AC$6*Inputs!K$37</f>
        <v>3203.2551028037587</v>
      </c>
      <c r="AP866">
        <f>AH866/'Totals and Drop Down Lists'!AD$6*Inputs!L$37</f>
        <v>4364.1092654311233</v>
      </c>
      <c r="AQ866">
        <f>IF(OR($D866="51",$D866="52",$D866="61"),(AA866/'Totals and Drop Down Lists'!W$4)*Inputs!E$38,0)</f>
        <v>0</v>
      </c>
      <c r="AR866">
        <f>IF(OR($D866="51",$D866="52",$D866="61"),(AB866/'Totals and Drop Down Lists'!X$4)*Inputs!F$38,0)</f>
        <v>0</v>
      </c>
      <c r="AS866">
        <f>IF(OR($D866="51",$D866="52",$D866="61"),(AC866/'Totals and Drop Down Lists'!Y$4)*Inputs!G$38,0)</f>
        <v>0</v>
      </c>
      <c r="AT866">
        <f>IF(OR($D866="51",$D866="52",$D866="61"),(AD866/'Totals and Drop Down Lists'!Z$4)*Inputs!H$38,0)</f>
        <v>0</v>
      </c>
      <c r="AU866">
        <f>IF(OR($D866="51",$D866="52",$D866="61"),(AE866/'Totals and Drop Down Lists'!AA$4)*Inputs!I$38,0)</f>
        <v>0</v>
      </c>
      <c r="AV866">
        <f>IF(OR($D866="51",$D866="52",$D866="61"),(AF866/'Totals and Drop Down Lists'!AB$4)*Inputs!J$38,0)</f>
        <v>0</v>
      </c>
      <c r="AW866">
        <f>IF(OR($D866="51",$D866="52",$D866="61"),(AG866/'Totals and Drop Down Lists'!AC$4)*Inputs!K$38,0)</f>
        <v>0</v>
      </c>
      <c r="AX866">
        <f>IF(OR($D866="51",$D866="52",$D866="61"),(AH866/'Totals and Drop Down Lists'!AD$4)*Inputs!L$38,0)</f>
        <v>0</v>
      </c>
      <c r="AY866">
        <f>IF(OR($D866="51",$D866="52",$D866="61"),0,(AA866/'Totals and Drop Down Lists'!W$5)*Inputs!E$39)</f>
        <v>0</v>
      </c>
      <c r="AZ866">
        <f>IF(OR($D866="51",$D866="52",$D866="61"),0,(AB866/'Totals and Drop Down Lists'!X$5)*Inputs!F$39)</f>
        <v>0</v>
      </c>
      <c r="BA866">
        <f>IF(OR($D866="51",$D866="52",$D866="61"),0,(AC866/'Totals and Drop Down Lists'!Y$5)*Inputs!G$39)</f>
        <v>0</v>
      </c>
      <c r="BB866">
        <f>IF(OR($D866="51",$D866="52",$D866="61"),0,(AD866/'Totals and Drop Down Lists'!Z$5)*Inputs!H$39)</f>
        <v>0</v>
      </c>
      <c r="BC866">
        <f>IF(OR($D866="51",$D866="52",$D866="61"),0,(AE866/'Totals and Drop Down Lists'!AA$5)*Inputs!I$39)</f>
        <v>0</v>
      </c>
      <c r="BD866">
        <f>IF(OR($D866="51",$D866="52",$D866="61"),0,(AF866/'Totals and Drop Down Lists'!AB$5)*Inputs!J$39)</f>
        <v>0</v>
      </c>
      <c r="BE866">
        <f>IF(OR($D866="51",$D866="52",$D866="61"),0,(AG866/'Totals and Drop Down Lists'!AC$5)*Inputs!K$39)</f>
        <v>0</v>
      </c>
      <c r="BF866">
        <f>IF(OR($D866="51",$D866="52",$D866="61"),0,(AH866/'Totals and Drop Down Lists'!AD$5)*Inputs!L$39)</f>
        <v>0</v>
      </c>
      <c r="BG866" s="10">
        <f t="shared" si="118"/>
        <v>44442.358980202502</v>
      </c>
    </row>
    <row r="867" spans="1:59">
      <c r="A867" s="1" t="s">
        <v>7429</v>
      </c>
      <c r="B867" s="1" t="s">
        <v>2236</v>
      </c>
      <c r="C867" s="1" t="s">
        <v>41</v>
      </c>
      <c r="D867" s="1" t="s">
        <v>25</v>
      </c>
      <c r="E867" s="1" t="s">
        <v>2282</v>
      </c>
      <c r="F867" s="2">
        <v>16604</v>
      </c>
      <c r="G867" s="2">
        <v>80</v>
      </c>
      <c r="H867" s="2">
        <v>2</v>
      </c>
      <c r="I867" s="2">
        <v>1443</v>
      </c>
      <c r="J867" s="2">
        <v>7148</v>
      </c>
      <c r="K867" s="2">
        <v>1843</v>
      </c>
      <c r="L867" s="2">
        <v>45</v>
      </c>
      <c r="M867" s="2">
        <v>5</v>
      </c>
      <c r="N867" s="2">
        <v>0</v>
      </c>
      <c r="O867" s="2">
        <v>37</v>
      </c>
      <c r="P867" s="2">
        <v>42</v>
      </c>
      <c r="Q867" s="2">
        <v>0</v>
      </c>
      <c r="R867" s="2">
        <v>2079</v>
      </c>
      <c r="S867" s="2">
        <v>1055600</v>
      </c>
      <c r="T867" s="2">
        <v>59658600</v>
      </c>
      <c r="U867" s="2">
        <v>221</v>
      </c>
      <c r="V867" s="2">
        <v>143</v>
      </c>
      <c r="W867" s="2">
        <v>109</v>
      </c>
      <c r="X867" s="2">
        <v>473</v>
      </c>
      <c r="Y867" s="2">
        <v>139</v>
      </c>
      <c r="Z867" s="2">
        <v>227</v>
      </c>
      <c r="AA867" s="9">
        <f t="shared" si="119"/>
        <v>16604</v>
      </c>
      <c r="AB867" s="9">
        <f t="shared" si="120"/>
        <v>1361</v>
      </c>
      <c r="AC867" s="9">
        <f t="shared" si="121"/>
        <v>2208</v>
      </c>
      <c r="AD867" s="9">
        <f t="shared" si="122"/>
        <v>2079</v>
      </c>
      <c r="AE867" s="44">
        <f t="shared" si="123"/>
        <v>3.3186535181783415E-5</v>
      </c>
      <c r="AF867" s="9">
        <f t="shared" si="124"/>
        <v>221</v>
      </c>
      <c r="AG867" s="9">
        <f t="shared" si="117"/>
        <v>366</v>
      </c>
      <c r="AH867" s="44">
        <f t="shared" si="125"/>
        <v>3.5113406405610744E-5</v>
      </c>
      <c r="AI867">
        <f>AA867/'Totals and Drop Down Lists'!W$6*Inputs!E$37</f>
        <v>15062.159320316294</v>
      </c>
      <c r="AJ867">
        <f>AB867/'Totals and Drop Down Lists'!X$6*Inputs!F$37</f>
        <v>4478.2169557321649</v>
      </c>
      <c r="AK867">
        <f>AC867/'Totals and Drop Down Lists'!Y$6*Inputs!G$37</f>
        <v>14555.881832185416</v>
      </c>
      <c r="AL867">
        <f>AD867/'Totals and Drop Down Lists'!Z$6*Inputs!H$37</f>
        <v>16668.385140317296</v>
      </c>
      <c r="AM867">
        <f>AE867/'Totals and Drop Down Lists'!AA$6*Inputs!I$37</f>
        <v>4131.3702054264832</v>
      </c>
      <c r="AN867">
        <f>AF867/'Totals and Drop Down Lists'!AB$6*Inputs!J$37</f>
        <v>4410.4291840161886</v>
      </c>
      <c r="AO867">
        <f>AG867/'Totals and Drop Down Lists'!AC$6*Inputs!K$37</f>
        <v>6816.2288815475322</v>
      </c>
      <c r="AP867">
        <f>AH867/'Totals and Drop Down Lists'!AD$6*Inputs!L$37</f>
        <v>8263.2347358591451</v>
      </c>
      <c r="AQ867">
        <f>IF(OR($D867="51",$D867="52",$D867="61"),(AA867/'Totals and Drop Down Lists'!W$4)*Inputs!E$38,0)</f>
        <v>0</v>
      </c>
      <c r="AR867">
        <f>IF(OR($D867="51",$D867="52",$D867="61"),(AB867/'Totals and Drop Down Lists'!X$4)*Inputs!F$38,0)</f>
        <v>0</v>
      </c>
      <c r="AS867">
        <f>IF(OR($D867="51",$D867="52",$D867="61"),(AC867/'Totals and Drop Down Lists'!Y$4)*Inputs!G$38,0)</f>
        <v>0</v>
      </c>
      <c r="AT867">
        <f>IF(OR($D867="51",$D867="52",$D867="61"),(AD867/'Totals and Drop Down Lists'!Z$4)*Inputs!H$38,0)</f>
        <v>0</v>
      </c>
      <c r="AU867">
        <f>IF(OR($D867="51",$D867="52",$D867="61"),(AE867/'Totals and Drop Down Lists'!AA$4)*Inputs!I$38,0)</f>
        <v>0</v>
      </c>
      <c r="AV867">
        <f>IF(OR($D867="51",$D867="52",$D867="61"),(AF867/'Totals and Drop Down Lists'!AB$4)*Inputs!J$38,0)</f>
        <v>0</v>
      </c>
      <c r="AW867">
        <f>IF(OR($D867="51",$D867="52",$D867="61"),(AG867/'Totals and Drop Down Lists'!AC$4)*Inputs!K$38,0)</f>
        <v>0</v>
      </c>
      <c r="AX867">
        <f>IF(OR($D867="51",$D867="52",$D867="61"),(AH867/'Totals and Drop Down Lists'!AD$4)*Inputs!L$38,0)</f>
        <v>0</v>
      </c>
      <c r="AY867">
        <f>IF(OR($D867="51",$D867="52",$D867="61"),0,(AA867/'Totals and Drop Down Lists'!W$5)*Inputs!E$39)</f>
        <v>0</v>
      </c>
      <c r="AZ867">
        <f>IF(OR($D867="51",$D867="52",$D867="61"),0,(AB867/'Totals and Drop Down Lists'!X$5)*Inputs!F$39)</f>
        <v>0</v>
      </c>
      <c r="BA867">
        <f>IF(OR($D867="51",$D867="52",$D867="61"),0,(AC867/'Totals and Drop Down Lists'!Y$5)*Inputs!G$39)</f>
        <v>0</v>
      </c>
      <c r="BB867">
        <f>IF(OR($D867="51",$D867="52",$D867="61"),0,(AD867/'Totals and Drop Down Lists'!Z$5)*Inputs!H$39)</f>
        <v>0</v>
      </c>
      <c r="BC867">
        <f>IF(OR($D867="51",$D867="52",$D867="61"),0,(AE867/'Totals and Drop Down Lists'!AA$5)*Inputs!I$39)</f>
        <v>0</v>
      </c>
      <c r="BD867">
        <f>IF(OR($D867="51",$D867="52",$D867="61"),0,(AF867/'Totals and Drop Down Lists'!AB$5)*Inputs!J$39)</f>
        <v>0</v>
      </c>
      <c r="BE867">
        <f>IF(OR($D867="51",$D867="52",$D867="61"),0,(AG867/'Totals and Drop Down Lists'!AC$5)*Inputs!K$39)</f>
        <v>0</v>
      </c>
      <c r="BF867">
        <f>IF(OR($D867="51",$D867="52",$D867="61"),0,(AH867/'Totals and Drop Down Lists'!AD$5)*Inputs!L$39)</f>
        <v>0</v>
      </c>
      <c r="BG867" s="10">
        <f t="shared" si="118"/>
        <v>74385.906255400521</v>
      </c>
    </row>
    <row r="868" spans="1:59">
      <c r="A868" s="1" t="s">
        <v>7429</v>
      </c>
      <c r="B868" s="1" t="s">
        <v>2236</v>
      </c>
      <c r="C868" s="1" t="s">
        <v>1559</v>
      </c>
      <c r="D868" s="1" t="s">
        <v>25</v>
      </c>
      <c r="E868" s="1" t="s">
        <v>2283</v>
      </c>
      <c r="F868" s="2">
        <v>17990</v>
      </c>
      <c r="G868" s="2">
        <v>96</v>
      </c>
      <c r="H868" s="2">
        <v>0</v>
      </c>
      <c r="I868" s="2">
        <v>2207</v>
      </c>
      <c r="J868" s="2">
        <v>7707</v>
      </c>
      <c r="K868" s="2">
        <v>1677</v>
      </c>
      <c r="L868" s="2">
        <v>34</v>
      </c>
      <c r="M868" s="2">
        <v>11</v>
      </c>
      <c r="N868" s="2">
        <v>0</v>
      </c>
      <c r="O868" s="2">
        <v>40</v>
      </c>
      <c r="P868" s="2">
        <v>25</v>
      </c>
      <c r="Q868" s="2">
        <v>4</v>
      </c>
      <c r="R868" s="2">
        <v>3786</v>
      </c>
      <c r="S868" s="2">
        <v>712300</v>
      </c>
      <c r="T868" s="2">
        <v>43746500</v>
      </c>
      <c r="U868" s="2">
        <v>107</v>
      </c>
      <c r="V868" s="2">
        <v>119</v>
      </c>
      <c r="W868" s="2">
        <v>24</v>
      </c>
      <c r="X868" s="2">
        <v>366</v>
      </c>
      <c r="Y868" s="2">
        <v>46</v>
      </c>
      <c r="Z868" s="2">
        <v>227</v>
      </c>
      <c r="AA868" s="9">
        <f t="shared" si="119"/>
        <v>17990</v>
      </c>
      <c r="AB868" s="9">
        <f t="shared" si="120"/>
        <v>2111</v>
      </c>
      <c r="AC868" s="9">
        <f t="shared" si="121"/>
        <v>3900</v>
      </c>
      <c r="AD868" s="9">
        <f t="shared" si="122"/>
        <v>3786</v>
      </c>
      <c r="AE868" s="44">
        <f t="shared" si="123"/>
        <v>2.5484525521127183E-5</v>
      </c>
      <c r="AF868" s="9">
        <f t="shared" si="124"/>
        <v>223</v>
      </c>
      <c r="AG868" s="9">
        <f t="shared" si="117"/>
        <v>273</v>
      </c>
      <c r="AH868" s="44">
        <f t="shared" si="125"/>
        <v>2.2103519801185264E-5</v>
      </c>
      <c r="AI868">
        <f>AA868/'Totals and Drop Down Lists'!W$6*Inputs!E$37</f>
        <v>16319.455924626001</v>
      </c>
      <c r="AJ868">
        <f>AB868/'Totals and Drop Down Lists'!X$6*Inputs!F$37</f>
        <v>6946.0073427998532</v>
      </c>
      <c r="AK868">
        <f>AC868/'Totals and Drop Down Lists'!Y$6*Inputs!G$37</f>
        <v>25710.117366631854</v>
      </c>
      <c r="AL868">
        <f>AD868/'Totals and Drop Down Lists'!Z$6*Inputs!H$37</f>
        <v>30354.259808196864</v>
      </c>
      <c r="AM868">
        <f>AE868/'Totals and Drop Down Lists'!AA$6*Inputs!I$37</f>
        <v>3172.5520263172498</v>
      </c>
      <c r="AN868">
        <f>AF868/'Totals and Drop Down Lists'!AB$6*Inputs!J$37</f>
        <v>4450.342570296878</v>
      </c>
      <c r="AO868">
        <f>AG868/'Totals and Drop Down Lists'!AC$6*Inputs!K$37</f>
        <v>5084.2362968920115</v>
      </c>
      <c r="AP868">
        <f>AH868/'Totals and Drop Down Lists'!AD$6*Inputs!L$37</f>
        <v>5201.6193044921883</v>
      </c>
      <c r="AQ868">
        <f>IF(OR($D868="51",$D868="52",$D868="61"),(AA868/'Totals and Drop Down Lists'!W$4)*Inputs!E$38,0)</f>
        <v>0</v>
      </c>
      <c r="AR868">
        <f>IF(OR($D868="51",$D868="52",$D868="61"),(AB868/'Totals and Drop Down Lists'!X$4)*Inputs!F$38,0)</f>
        <v>0</v>
      </c>
      <c r="AS868">
        <f>IF(OR($D868="51",$D868="52",$D868="61"),(AC868/'Totals and Drop Down Lists'!Y$4)*Inputs!G$38,0)</f>
        <v>0</v>
      </c>
      <c r="AT868">
        <f>IF(OR($D868="51",$D868="52",$D868="61"),(AD868/'Totals and Drop Down Lists'!Z$4)*Inputs!H$38,0)</f>
        <v>0</v>
      </c>
      <c r="AU868">
        <f>IF(OR($D868="51",$D868="52",$D868="61"),(AE868/'Totals and Drop Down Lists'!AA$4)*Inputs!I$38,0)</f>
        <v>0</v>
      </c>
      <c r="AV868">
        <f>IF(OR($D868="51",$D868="52",$D868="61"),(AF868/'Totals and Drop Down Lists'!AB$4)*Inputs!J$38,0)</f>
        <v>0</v>
      </c>
      <c r="AW868">
        <f>IF(OR($D868="51",$D868="52",$D868="61"),(AG868/'Totals and Drop Down Lists'!AC$4)*Inputs!K$38,0)</f>
        <v>0</v>
      </c>
      <c r="AX868">
        <f>IF(OR($D868="51",$D868="52",$D868="61"),(AH868/'Totals and Drop Down Lists'!AD$4)*Inputs!L$38,0)</f>
        <v>0</v>
      </c>
      <c r="AY868">
        <f>IF(OR($D868="51",$D868="52",$D868="61"),0,(AA868/'Totals and Drop Down Lists'!W$5)*Inputs!E$39)</f>
        <v>0</v>
      </c>
      <c r="AZ868">
        <f>IF(OR($D868="51",$D868="52",$D868="61"),0,(AB868/'Totals and Drop Down Lists'!X$5)*Inputs!F$39)</f>
        <v>0</v>
      </c>
      <c r="BA868">
        <f>IF(OR($D868="51",$D868="52",$D868="61"),0,(AC868/'Totals and Drop Down Lists'!Y$5)*Inputs!G$39)</f>
        <v>0</v>
      </c>
      <c r="BB868">
        <f>IF(OR($D868="51",$D868="52",$D868="61"),0,(AD868/'Totals and Drop Down Lists'!Z$5)*Inputs!H$39)</f>
        <v>0</v>
      </c>
      <c r="BC868">
        <f>IF(OR($D868="51",$D868="52",$D868="61"),0,(AE868/'Totals and Drop Down Lists'!AA$5)*Inputs!I$39)</f>
        <v>0</v>
      </c>
      <c r="BD868">
        <f>IF(OR($D868="51",$D868="52",$D868="61"),0,(AF868/'Totals and Drop Down Lists'!AB$5)*Inputs!J$39)</f>
        <v>0</v>
      </c>
      <c r="BE868">
        <f>IF(OR($D868="51",$D868="52",$D868="61"),0,(AG868/'Totals and Drop Down Lists'!AC$5)*Inputs!K$39)</f>
        <v>0</v>
      </c>
      <c r="BF868">
        <f>IF(OR($D868="51",$D868="52",$D868="61"),0,(AH868/'Totals and Drop Down Lists'!AD$5)*Inputs!L$39)</f>
        <v>0</v>
      </c>
      <c r="BG868" s="10">
        <f t="shared" si="118"/>
        <v>97238.590640252893</v>
      </c>
    </row>
    <row r="869" spans="1:59">
      <c r="A869" s="1" t="s">
        <v>7429</v>
      </c>
      <c r="B869" s="1" t="s">
        <v>2236</v>
      </c>
      <c r="C869" s="1" t="s">
        <v>806</v>
      </c>
      <c r="D869" s="1" t="s">
        <v>25</v>
      </c>
      <c r="E869" s="1" t="s">
        <v>2284</v>
      </c>
      <c r="F869" s="2">
        <v>48896</v>
      </c>
      <c r="G869" s="2">
        <v>336</v>
      </c>
      <c r="H869" s="2">
        <v>30</v>
      </c>
      <c r="I869" s="2">
        <v>6718</v>
      </c>
      <c r="J869" s="2">
        <v>20008</v>
      </c>
      <c r="K869" s="2">
        <v>5124</v>
      </c>
      <c r="L869" s="2">
        <v>67</v>
      </c>
      <c r="M869" s="2">
        <v>0</v>
      </c>
      <c r="N869" s="2">
        <v>16</v>
      </c>
      <c r="O869" s="2">
        <v>56</v>
      </c>
      <c r="P869" s="2">
        <v>38</v>
      </c>
      <c r="Q869" s="2">
        <v>8</v>
      </c>
      <c r="R869" s="2">
        <v>7428</v>
      </c>
      <c r="S869" s="2">
        <v>2819400</v>
      </c>
      <c r="T869" s="2">
        <v>164665700</v>
      </c>
      <c r="U869" s="2">
        <v>417</v>
      </c>
      <c r="V869" s="2">
        <v>466</v>
      </c>
      <c r="W869" s="2">
        <v>129</v>
      </c>
      <c r="X869" s="2">
        <v>1605</v>
      </c>
      <c r="Y869" s="2">
        <v>267</v>
      </c>
      <c r="Z869" s="2">
        <v>1083</v>
      </c>
      <c r="AA869" s="9">
        <f t="shared" si="119"/>
        <v>48896</v>
      </c>
      <c r="AB869" s="9">
        <f t="shared" si="120"/>
        <v>6352</v>
      </c>
      <c r="AC869" s="9">
        <f t="shared" si="121"/>
        <v>7613</v>
      </c>
      <c r="AD869" s="9">
        <f t="shared" si="122"/>
        <v>7428</v>
      </c>
      <c r="AE869" s="44">
        <f t="shared" si="123"/>
        <v>9.1645332107041203E-5</v>
      </c>
      <c r="AF869" s="9">
        <f t="shared" si="124"/>
        <v>1010</v>
      </c>
      <c r="AG869" s="9">
        <f t="shared" si="117"/>
        <v>1350</v>
      </c>
      <c r="AH869" s="44">
        <f t="shared" si="125"/>
        <v>1.2864422564832112E-4</v>
      </c>
      <c r="AI869">
        <f>AA869/'Totals and Drop Down Lists'!W$6*Inputs!E$37</f>
        <v>44355.537347999605</v>
      </c>
      <c r="AJ869">
        <f>AB869/'Totals and Drop Down Lists'!X$6*Inputs!F$37</f>
        <v>20900.53938487194</v>
      </c>
      <c r="AK869">
        <f>AC869/'Totals and Drop Down Lists'!Y$6*Inputs!G$37</f>
        <v>50187.467567222637</v>
      </c>
      <c r="AL869">
        <f>AD869/'Totals and Drop Down Lists'!Z$6*Inputs!H$37</f>
        <v>59553.999433514611</v>
      </c>
      <c r="AM869">
        <f>AE869/'Totals and Drop Down Lists'!AA$6*Inputs!I$37</f>
        <v>11408.867857385598</v>
      </c>
      <c r="AN869">
        <f>AF869/'Totals and Drop Down Lists'!AB$6*Inputs!J$37</f>
        <v>20156.260071748191</v>
      </c>
      <c r="AO869">
        <f>AG869/'Totals and Drop Down Lists'!AC$6*Inputs!K$37</f>
        <v>25141.827841773684</v>
      </c>
      <c r="AP869">
        <f>AH869/'Totals and Drop Down Lists'!AD$6*Inputs!L$37</f>
        <v>30273.833921594414</v>
      </c>
      <c r="AQ869">
        <f>IF(OR($D869="51",$D869="52",$D869="61"),(AA869/'Totals and Drop Down Lists'!W$4)*Inputs!E$38,0)</f>
        <v>0</v>
      </c>
      <c r="AR869">
        <f>IF(OR($D869="51",$D869="52",$D869="61"),(AB869/'Totals and Drop Down Lists'!X$4)*Inputs!F$38,0)</f>
        <v>0</v>
      </c>
      <c r="AS869">
        <f>IF(OR($D869="51",$D869="52",$D869="61"),(AC869/'Totals and Drop Down Lists'!Y$4)*Inputs!G$38,0)</f>
        <v>0</v>
      </c>
      <c r="AT869">
        <f>IF(OR($D869="51",$D869="52",$D869="61"),(AD869/'Totals and Drop Down Lists'!Z$4)*Inputs!H$38,0)</f>
        <v>0</v>
      </c>
      <c r="AU869">
        <f>IF(OR($D869="51",$D869="52",$D869="61"),(AE869/'Totals and Drop Down Lists'!AA$4)*Inputs!I$38,0)</f>
        <v>0</v>
      </c>
      <c r="AV869">
        <f>IF(OR($D869="51",$D869="52",$D869="61"),(AF869/'Totals and Drop Down Lists'!AB$4)*Inputs!J$38,0)</f>
        <v>0</v>
      </c>
      <c r="AW869">
        <f>IF(OR($D869="51",$D869="52",$D869="61"),(AG869/'Totals and Drop Down Lists'!AC$4)*Inputs!K$38,0)</f>
        <v>0</v>
      </c>
      <c r="AX869">
        <f>IF(OR($D869="51",$D869="52",$D869="61"),(AH869/'Totals and Drop Down Lists'!AD$4)*Inputs!L$38,0)</f>
        <v>0</v>
      </c>
      <c r="AY869">
        <f>IF(OR($D869="51",$D869="52",$D869="61"),0,(AA869/'Totals and Drop Down Lists'!W$5)*Inputs!E$39)</f>
        <v>0</v>
      </c>
      <c r="AZ869">
        <f>IF(OR($D869="51",$D869="52",$D869="61"),0,(AB869/'Totals and Drop Down Lists'!X$5)*Inputs!F$39)</f>
        <v>0</v>
      </c>
      <c r="BA869">
        <f>IF(OR($D869="51",$D869="52",$D869="61"),0,(AC869/'Totals and Drop Down Lists'!Y$5)*Inputs!G$39)</f>
        <v>0</v>
      </c>
      <c r="BB869">
        <f>IF(OR($D869="51",$D869="52",$D869="61"),0,(AD869/'Totals and Drop Down Lists'!Z$5)*Inputs!H$39)</f>
        <v>0</v>
      </c>
      <c r="BC869">
        <f>IF(OR($D869="51",$D869="52",$D869="61"),0,(AE869/'Totals and Drop Down Lists'!AA$5)*Inputs!I$39)</f>
        <v>0</v>
      </c>
      <c r="BD869">
        <f>IF(OR($D869="51",$D869="52",$D869="61"),0,(AF869/'Totals and Drop Down Lists'!AB$5)*Inputs!J$39)</f>
        <v>0</v>
      </c>
      <c r="BE869">
        <f>IF(OR($D869="51",$D869="52",$D869="61"),0,(AG869/'Totals and Drop Down Lists'!AC$5)*Inputs!K$39)</f>
        <v>0</v>
      </c>
      <c r="BF869">
        <f>IF(OR($D869="51",$D869="52",$D869="61"),0,(AH869/'Totals and Drop Down Lists'!AD$5)*Inputs!L$39)</f>
        <v>0</v>
      </c>
      <c r="BG869" s="10">
        <f t="shared" si="118"/>
        <v>261978.33342611068</v>
      </c>
    </row>
    <row r="870" spans="1:59">
      <c r="A870" s="1" t="s">
        <v>7429</v>
      </c>
      <c r="B870" s="1" t="s">
        <v>2236</v>
      </c>
      <c r="C870" s="1" t="s">
        <v>1570</v>
      </c>
      <c r="D870" s="1" t="s">
        <v>25</v>
      </c>
      <c r="E870" s="1" t="s">
        <v>2285</v>
      </c>
      <c r="F870" s="2">
        <v>17205</v>
      </c>
      <c r="G870" s="2">
        <v>52</v>
      </c>
      <c r="H870" s="2">
        <v>0</v>
      </c>
      <c r="I870" s="2">
        <v>2668</v>
      </c>
      <c r="J870" s="2">
        <v>6300</v>
      </c>
      <c r="K870" s="2">
        <v>1517</v>
      </c>
      <c r="L870" s="2">
        <v>51</v>
      </c>
      <c r="M870" s="2">
        <v>23</v>
      </c>
      <c r="N870" s="2">
        <v>0</v>
      </c>
      <c r="O870" s="2">
        <v>47</v>
      </c>
      <c r="P870" s="2">
        <v>1</v>
      </c>
      <c r="Q870" s="2">
        <v>30</v>
      </c>
      <c r="R870" s="2">
        <v>2594</v>
      </c>
      <c r="S870" s="2">
        <v>528600</v>
      </c>
      <c r="T870" s="2">
        <v>46578600</v>
      </c>
      <c r="U870" s="2">
        <v>199</v>
      </c>
      <c r="V870" s="2">
        <v>205</v>
      </c>
      <c r="W870" s="2">
        <v>19</v>
      </c>
      <c r="X870" s="2">
        <v>363</v>
      </c>
      <c r="Y870" s="2">
        <v>112</v>
      </c>
      <c r="Z870" s="2">
        <v>185</v>
      </c>
      <c r="AA870" s="9">
        <f t="shared" si="119"/>
        <v>17205</v>
      </c>
      <c r="AB870" s="9">
        <f t="shared" si="120"/>
        <v>2616</v>
      </c>
      <c r="AC870" s="9">
        <f t="shared" si="121"/>
        <v>2746</v>
      </c>
      <c r="AD870" s="9">
        <f t="shared" si="122"/>
        <v>2594</v>
      </c>
      <c r="AE870" s="44">
        <f t="shared" si="123"/>
        <v>2.5510936283865384E-5</v>
      </c>
      <c r="AF870" s="9">
        <f t="shared" si="124"/>
        <v>139</v>
      </c>
      <c r="AG870" s="9">
        <f t="shared" si="117"/>
        <v>297</v>
      </c>
      <c r="AH870" s="44">
        <f t="shared" si="125"/>
        <v>2.6610471331560069E-5</v>
      </c>
      <c r="AI870">
        <f>AA870/'Totals and Drop Down Lists'!W$6*Inputs!E$37</f>
        <v>15607.350705013359</v>
      </c>
      <c r="AJ870">
        <f>AB870/'Totals and Drop Down Lists'!X$6*Inputs!F$37</f>
        <v>8607.6528700920971</v>
      </c>
      <c r="AK870">
        <f>AC870/'Totals and Drop Down Lists'!Y$6*Inputs!G$37</f>
        <v>18102.559561223352</v>
      </c>
      <c r="AL870">
        <f>AD870/'Totals and Drop Down Lists'!Z$6*Inputs!H$37</f>
        <v>20797.398294364146</v>
      </c>
      <c r="AM870">
        <f>AE870/'Totals and Drop Down Lists'!AA$6*Inputs!I$37</f>
        <v>3175.8398850129984</v>
      </c>
      <c r="AN870">
        <f>AF870/'Totals and Drop Down Lists'!AB$6*Inputs!J$37</f>
        <v>2773.980346507919</v>
      </c>
      <c r="AO870">
        <f>AG870/'Totals and Drop Down Lists'!AC$6*Inputs!K$37</f>
        <v>5531.2021251902106</v>
      </c>
      <c r="AP870">
        <f>AH870/'Totals and Drop Down Lists'!AD$6*Inputs!L$37</f>
        <v>6262.239798226904</v>
      </c>
      <c r="AQ870">
        <f>IF(OR($D870="51",$D870="52",$D870="61"),(AA870/'Totals and Drop Down Lists'!W$4)*Inputs!E$38,0)</f>
        <v>0</v>
      </c>
      <c r="AR870">
        <f>IF(OR($D870="51",$D870="52",$D870="61"),(AB870/'Totals and Drop Down Lists'!X$4)*Inputs!F$38,0)</f>
        <v>0</v>
      </c>
      <c r="AS870">
        <f>IF(OR($D870="51",$D870="52",$D870="61"),(AC870/'Totals and Drop Down Lists'!Y$4)*Inputs!G$38,0)</f>
        <v>0</v>
      </c>
      <c r="AT870">
        <f>IF(OR($D870="51",$D870="52",$D870="61"),(AD870/'Totals and Drop Down Lists'!Z$4)*Inputs!H$38,0)</f>
        <v>0</v>
      </c>
      <c r="AU870">
        <f>IF(OR($D870="51",$D870="52",$D870="61"),(AE870/'Totals and Drop Down Lists'!AA$4)*Inputs!I$38,0)</f>
        <v>0</v>
      </c>
      <c r="AV870">
        <f>IF(OR($D870="51",$D870="52",$D870="61"),(AF870/'Totals and Drop Down Lists'!AB$4)*Inputs!J$38,0)</f>
        <v>0</v>
      </c>
      <c r="AW870">
        <f>IF(OR($D870="51",$D870="52",$D870="61"),(AG870/'Totals and Drop Down Lists'!AC$4)*Inputs!K$38,0)</f>
        <v>0</v>
      </c>
      <c r="AX870">
        <f>IF(OR($D870="51",$D870="52",$D870="61"),(AH870/'Totals and Drop Down Lists'!AD$4)*Inputs!L$38,0)</f>
        <v>0</v>
      </c>
      <c r="AY870">
        <f>IF(OR($D870="51",$D870="52",$D870="61"),0,(AA870/'Totals and Drop Down Lists'!W$5)*Inputs!E$39)</f>
        <v>0</v>
      </c>
      <c r="AZ870">
        <f>IF(OR($D870="51",$D870="52",$D870="61"),0,(AB870/'Totals and Drop Down Lists'!X$5)*Inputs!F$39)</f>
        <v>0</v>
      </c>
      <c r="BA870">
        <f>IF(OR($D870="51",$D870="52",$D870="61"),0,(AC870/'Totals and Drop Down Lists'!Y$5)*Inputs!G$39)</f>
        <v>0</v>
      </c>
      <c r="BB870">
        <f>IF(OR($D870="51",$D870="52",$D870="61"),0,(AD870/'Totals and Drop Down Lists'!Z$5)*Inputs!H$39)</f>
        <v>0</v>
      </c>
      <c r="BC870">
        <f>IF(OR($D870="51",$D870="52",$D870="61"),0,(AE870/'Totals and Drop Down Lists'!AA$5)*Inputs!I$39)</f>
        <v>0</v>
      </c>
      <c r="BD870">
        <f>IF(OR($D870="51",$D870="52",$D870="61"),0,(AF870/'Totals and Drop Down Lists'!AB$5)*Inputs!J$39)</f>
        <v>0</v>
      </c>
      <c r="BE870">
        <f>IF(OR($D870="51",$D870="52",$D870="61"),0,(AG870/'Totals and Drop Down Lists'!AC$5)*Inputs!K$39)</f>
        <v>0</v>
      </c>
      <c r="BF870">
        <f>IF(OR($D870="51",$D870="52",$D870="61"),0,(AH870/'Totals and Drop Down Lists'!AD$5)*Inputs!L$39)</f>
        <v>0</v>
      </c>
      <c r="BG870" s="10">
        <f t="shared" si="118"/>
        <v>80858.223585630985</v>
      </c>
    </row>
    <row r="871" spans="1:59">
      <c r="A871" s="1" t="s">
        <v>7429</v>
      </c>
      <c r="B871" s="1" t="s">
        <v>2236</v>
      </c>
      <c r="C871" s="1" t="s">
        <v>60</v>
      </c>
      <c r="D871" s="1" t="s">
        <v>58</v>
      </c>
      <c r="E871" s="1" t="s">
        <v>2286</v>
      </c>
      <c r="F871" s="2">
        <v>57356</v>
      </c>
      <c r="G871" s="2">
        <v>147</v>
      </c>
      <c r="H871" s="2">
        <v>24</v>
      </c>
      <c r="I871" s="2">
        <v>3383</v>
      </c>
      <c r="J871" s="2">
        <v>20771</v>
      </c>
      <c r="K871" s="2">
        <v>3573</v>
      </c>
      <c r="L871" s="2">
        <v>90</v>
      </c>
      <c r="M871" s="2">
        <v>0</v>
      </c>
      <c r="N871" s="2">
        <v>8</v>
      </c>
      <c r="O871" s="2">
        <v>121</v>
      </c>
      <c r="P871" s="2">
        <v>0</v>
      </c>
      <c r="Q871" s="2">
        <v>0</v>
      </c>
      <c r="R871" s="2">
        <v>3913</v>
      </c>
      <c r="S871" s="2">
        <v>2458600</v>
      </c>
      <c r="T871" s="2">
        <v>145565800</v>
      </c>
      <c r="U871" s="2">
        <v>324</v>
      </c>
      <c r="V871" s="2">
        <v>248</v>
      </c>
      <c r="W871" s="2">
        <v>49</v>
      </c>
      <c r="X871" s="2">
        <v>799</v>
      </c>
      <c r="Y871" s="2">
        <v>137</v>
      </c>
      <c r="Z871" s="2">
        <v>518</v>
      </c>
      <c r="AA871" s="9">
        <f t="shared" si="119"/>
        <v>57356</v>
      </c>
      <c r="AB871" s="9">
        <f t="shared" si="120"/>
        <v>3212</v>
      </c>
      <c r="AC871" s="9">
        <f t="shared" si="121"/>
        <v>4132</v>
      </c>
      <c r="AD871" s="9">
        <f t="shared" si="122"/>
        <v>3913</v>
      </c>
      <c r="AE871" s="44">
        <f t="shared" si="123"/>
        <v>4.2924417725082522E-5</v>
      </c>
      <c r="AF871" s="9">
        <f t="shared" si="124"/>
        <v>502</v>
      </c>
      <c r="AG871" s="9">
        <f t="shared" si="117"/>
        <v>655</v>
      </c>
      <c r="AH871" s="44">
        <f t="shared" si="125"/>
        <v>4.1924510130498147E-5</v>
      </c>
      <c r="AI871">
        <f>AA871/'Totals and Drop Down Lists'!W$6*Inputs!E$37</f>
        <v>52029.94519248743</v>
      </c>
      <c r="AJ871">
        <f>AB871/'Totals and Drop Down Lists'!X$6*Inputs!F$37</f>
        <v>10568.723631015218</v>
      </c>
      <c r="AK871">
        <f>AC871/'Totals and Drop Down Lists'!Y$6*Inputs!G$37</f>
        <v>27239.539733057129</v>
      </c>
      <c r="AL871">
        <f>AD871/'Totals and Drop Down Lists'!Z$6*Inputs!H$37</f>
        <v>31372.482469486087</v>
      </c>
      <c r="AM871">
        <f>AE871/'Totals and Drop Down Lists'!AA$6*Inputs!I$37</f>
        <v>5343.6328771082171</v>
      </c>
      <c r="AN871">
        <f>AF871/'Totals and Drop Down Lists'!AB$6*Inputs!J$37</f>
        <v>10018.259956453061</v>
      </c>
      <c r="AO871">
        <f>AG871/'Totals and Drop Down Lists'!AC$6*Inputs!K$37</f>
        <v>12198.442397305011</v>
      </c>
      <c r="AP871">
        <f>AH871/'Totals and Drop Down Lists'!AD$6*Inputs!L$37</f>
        <v>9866.091155965285</v>
      </c>
      <c r="AQ871">
        <f>IF(OR($D871="51",$D871="52",$D871="61"),(AA871/'Totals and Drop Down Lists'!W$4)*Inputs!E$38,0)</f>
        <v>0</v>
      </c>
      <c r="AR871">
        <f>IF(OR($D871="51",$D871="52",$D871="61"),(AB871/'Totals and Drop Down Lists'!X$4)*Inputs!F$38,0)</f>
        <v>0</v>
      </c>
      <c r="AS871">
        <f>IF(OR($D871="51",$D871="52",$D871="61"),(AC871/'Totals and Drop Down Lists'!Y$4)*Inputs!G$38,0)</f>
        <v>0</v>
      </c>
      <c r="AT871">
        <f>IF(OR($D871="51",$D871="52",$D871="61"),(AD871/'Totals and Drop Down Lists'!Z$4)*Inputs!H$38,0)</f>
        <v>0</v>
      </c>
      <c r="AU871">
        <f>IF(OR($D871="51",$D871="52",$D871="61"),(AE871/'Totals and Drop Down Lists'!AA$4)*Inputs!I$38,0)</f>
        <v>0</v>
      </c>
      <c r="AV871">
        <f>IF(OR($D871="51",$D871="52",$D871="61"),(AF871/'Totals and Drop Down Lists'!AB$4)*Inputs!J$38,0)</f>
        <v>0</v>
      </c>
      <c r="AW871">
        <f>IF(OR($D871="51",$D871="52",$D871="61"),(AG871/'Totals and Drop Down Lists'!AC$4)*Inputs!K$38,0)</f>
        <v>0</v>
      </c>
      <c r="AX871">
        <f>IF(OR($D871="51",$D871="52",$D871="61"),(AH871/'Totals and Drop Down Lists'!AD$4)*Inputs!L$38,0)</f>
        <v>0</v>
      </c>
      <c r="AY871">
        <f>IF(OR($D871="51",$D871="52",$D871="61"),0,(AA871/'Totals and Drop Down Lists'!W$5)*Inputs!E$39)</f>
        <v>0</v>
      </c>
      <c r="AZ871">
        <f>IF(OR($D871="51",$D871="52",$D871="61"),0,(AB871/'Totals and Drop Down Lists'!X$5)*Inputs!F$39)</f>
        <v>0</v>
      </c>
      <c r="BA871">
        <f>IF(OR($D871="51",$D871="52",$D871="61"),0,(AC871/'Totals and Drop Down Lists'!Y$5)*Inputs!G$39)</f>
        <v>0</v>
      </c>
      <c r="BB871">
        <f>IF(OR($D871="51",$D871="52",$D871="61"),0,(AD871/'Totals and Drop Down Lists'!Z$5)*Inputs!H$39)</f>
        <v>0</v>
      </c>
      <c r="BC871">
        <f>IF(OR($D871="51",$D871="52",$D871="61"),0,(AE871/'Totals and Drop Down Lists'!AA$5)*Inputs!I$39)</f>
        <v>0</v>
      </c>
      <c r="BD871">
        <f>IF(OR($D871="51",$D871="52",$D871="61"),0,(AF871/'Totals and Drop Down Lists'!AB$5)*Inputs!J$39)</f>
        <v>0</v>
      </c>
      <c r="BE871">
        <f>IF(OR($D871="51",$D871="52",$D871="61"),0,(AG871/'Totals and Drop Down Lists'!AC$5)*Inputs!K$39)</f>
        <v>0</v>
      </c>
      <c r="BF871">
        <f>IF(OR($D871="51",$D871="52",$D871="61"),0,(AH871/'Totals and Drop Down Lists'!AD$5)*Inputs!L$39)</f>
        <v>0</v>
      </c>
      <c r="BG871" s="10">
        <f t="shared" si="118"/>
        <v>158637.11741287744</v>
      </c>
    </row>
    <row r="872" spans="1:59">
      <c r="A872" s="1" t="s">
        <v>7429</v>
      </c>
      <c r="B872" s="1" t="s">
        <v>2236</v>
      </c>
      <c r="C872" s="1" t="s">
        <v>2287</v>
      </c>
      <c r="D872" s="1" t="s">
        <v>25</v>
      </c>
      <c r="E872" s="1" t="s">
        <v>2288</v>
      </c>
      <c r="F872" s="2">
        <v>8755</v>
      </c>
      <c r="G872" s="2">
        <v>55</v>
      </c>
      <c r="H872" s="2">
        <v>0</v>
      </c>
      <c r="I872" s="2">
        <v>1820</v>
      </c>
      <c r="J872" s="2">
        <v>3115</v>
      </c>
      <c r="K872" s="2">
        <v>616</v>
      </c>
      <c r="L872" s="2">
        <v>64</v>
      </c>
      <c r="M872" s="2">
        <v>15</v>
      </c>
      <c r="N872" s="2">
        <v>0</v>
      </c>
      <c r="O872" s="2">
        <v>42</v>
      </c>
      <c r="P872" s="2">
        <v>0</v>
      </c>
      <c r="Q872" s="2">
        <v>0</v>
      </c>
      <c r="R872" s="2">
        <v>1325</v>
      </c>
      <c r="S872" s="2">
        <v>247400</v>
      </c>
      <c r="T872" s="2">
        <v>14207400</v>
      </c>
      <c r="U872" s="2">
        <v>15</v>
      </c>
      <c r="V872" s="2">
        <v>78</v>
      </c>
      <c r="W872" s="2">
        <v>0</v>
      </c>
      <c r="X872" s="2">
        <v>155</v>
      </c>
      <c r="Y872" s="2">
        <v>44</v>
      </c>
      <c r="Z872" s="2">
        <v>49</v>
      </c>
      <c r="AA872" s="9">
        <f t="shared" si="119"/>
        <v>8755</v>
      </c>
      <c r="AB872" s="9">
        <f t="shared" si="120"/>
        <v>1765</v>
      </c>
      <c r="AC872" s="9">
        <f t="shared" si="121"/>
        <v>1446</v>
      </c>
      <c r="AD872" s="9">
        <f t="shared" si="122"/>
        <v>1325</v>
      </c>
      <c r="AE872" s="44">
        <f t="shared" si="123"/>
        <v>8.5074451798583194E-6</v>
      </c>
      <c r="AF872" s="9">
        <f t="shared" si="124"/>
        <v>77</v>
      </c>
      <c r="AG872" s="9">
        <f t="shared" si="117"/>
        <v>93</v>
      </c>
      <c r="AH872" s="44">
        <f t="shared" si="125"/>
        <v>6.8431600263068415E-6</v>
      </c>
      <c r="AI872">
        <f>AA872/'Totals and Drop Down Lists'!W$6*Inputs!E$37</f>
        <v>7942.0142645970336</v>
      </c>
      <c r="AJ872">
        <f>AB872/'Totals and Drop Down Lists'!X$6*Inputs!F$37</f>
        <v>5807.5333775659592</v>
      </c>
      <c r="AK872">
        <f>AC872/'Totals and Drop Down Lists'!Y$6*Inputs!G$37</f>
        <v>9532.5204390127328</v>
      </c>
      <c r="AL872">
        <f>AD872/'Totals and Drop Down Lists'!Z$6*Inputs!H$37</f>
        <v>10623.189182741904</v>
      </c>
      <c r="AM872">
        <f>AE872/'Totals and Drop Down Lists'!AA$6*Inputs!I$37</f>
        <v>1059.0863236502842</v>
      </c>
      <c r="AN872">
        <f>AF872/'Totals and Drop Down Lists'!AB$6*Inputs!J$37</f>
        <v>1536.6653718065452</v>
      </c>
      <c r="AO872">
        <f>AG872/'Totals and Drop Down Lists'!AC$6*Inputs!K$37</f>
        <v>1731.9925846555207</v>
      </c>
      <c r="AP872">
        <f>AH872/'Totals and Drop Down Lists'!AD$6*Inputs!L$37</f>
        <v>1610.4002266036464</v>
      </c>
      <c r="AQ872">
        <f>IF(OR($D872="51",$D872="52",$D872="61"),(AA872/'Totals and Drop Down Lists'!W$4)*Inputs!E$38,0)</f>
        <v>0</v>
      </c>
      <c r="AR872">
        <f>IF(OR($D872="51",$D872="52",$D872="61"),(AB872/'Totals and Drop Down Lists'!X$4)*Inputs!F$38,0)</f>
        <v>0</v>
      </c>
      <c r="AS872">
        <f>IF(OR($D872="51",$D872="52",$D872="61"),(AC872/'Totals and Drop Down Lists'!Y$4)*Inputs!G$38,0)</f>
        <v>0</v>
      </c>
      <c r="AT872">
        <f>IF(OR($D872="51",$D872="52",$D872="61"),(AD872/'Totals and Drop Down Lists'!Z$4)*Inputs!H$38,0)</f>
        <v>0</v>
      </c>
      <c r="AU872">
        <f>IF(OR($D872="51",$D872="52",$D872="61"),(AE872/'Totals and Drop Down Lists'!AA$4)*Inputs!I$38,0)</f>
        <v>0</v>
      </c>
      <c r="AV872">
        <f>IF(OR($D872="51",$D872="52",$D872="61"),(AF872/'Totals and Drop Down Lists'!AB$4)*Inputs!J$38,0)</f>
        <v>0</v>
      </c>
      <c r="AW872">
        <f>IF(OR($D872="51",$D872="52",$D872="61"),(AG872/'Totals and Drop Down Lists'!AC$4)*Inputs!K$38,0)</f>
        <v>0</v>
      </c>
      <c r="AX872">
        <f>IF(OR($D872="51",$D872="52",$D872="61"),(AH872/'Totals and Drop Down Lists'!AD$4)*Inputs!L$38,0)</f>
        <v>0</v>
      </c>
      <c r="AY872">
        <f>IF(OR($D872="51",$D872="52",$D872="61"),0,(AA872/'Totals and Drop Down Lists'!W$5)*Inputs!E$39)</f>
        <v>0</v>
      </c>
      <c r="AZ872">
        <f>IF(OR($D872="51",$D872="52",$D872="61"),0,(AB872/'Totals and Drop Down Lists'!X$5)*Inputs!F$39)</f>
        <v>0</v>
      </c>
      <c r="BA872">
        <f>IF(OR($D872="51",$D872="52",$D872="61"),0,(AC872/'Totals and Drop Down Lists'!Y$5)*Inputs!G$39)</f>
        <v>0</v>
      </c>
      <c r="BB872">
        <f>IF(OR($D872="51",$D872="52",$D872="61"),0,(AD872/'Totals and Drop Down Lists'!Z$5)*Inputs!H$39)</f>
        <v>0</v>
      </c>
      <c r="BC872">
        <f>IF(OR($D872="51",$D872="52",$D872="61"),0,(AE872/'Totals and Drop Down Lists'!AA$5)*Inputs!I$39)</f>
        <v>0</v>
      </c>
      <c r="BD872">
        <f>IF(OR($D872="51",$D872="52",$D872="61"),0,(AF872/'Totals and Drop Down Lists'!AB$5)*Inputs!J$39)</f>
        <v>0</v>
      </c>
      <c r="BE872">
        <f>IF(OR($D872="51",$D872="52",$D872="61"),0,(AG872/'Totals and Drop Down Lists'!AC$5)*Inputs!K$39)</f>
        <v>0</v>
      </c>
      <c r="BF872">
        <f>IF(OR($D872="51",$D872="52",$D872="61"),0,(AH872/'Totals and Drop Down Lists'!AD$5)*Inputs!L$39)</f>
        <v>0</v>
      </c>
      <c r="BG872" s="10">
        <f t="shared" si="118"/>
        <v>39843.401770633624</v>
      </c>
    </row>
    <row r="873" spans="1:59">
      <c r="A873" s="1" t="s">
        <v>7429</v>
      </c>
      <c r="B873" s="1" t="s">
        <v>2236</v>
      </c>
      <c r="C873" s="1" t="s">
        <v>1578</v>
      </c>
      <c r="D873" s="1" t="s">
        <v>25</v>
      </c>
      <c r="E873" s="1" t="s">
        <v>2289</v>
      </c>
      <c r="F873" s="2">
        <v>8308</v>
      </c>
      <c r="G873" s="2">
        <v>112</v>
      </c>
      <c r="H873" s="2">
        <v>0</v>
      </c>
      <c r="I873" s="2">
        <v>1476</v>
      </c>
      <c r="J873" s="2">
        <v>3106</v>
      </c>
      <c r="K873" s="2">
        <v>928</v>
      </c>
      <c r="L873" s="2">
        <v>35</v>
      </c>
      <c r="M873" s="2">
        <v>0</v>
      </c>
      <c r="N873" s="2">
        <v>0</v>
      </c>
      <c r="O873" s="2">
        <v>13</v>
      </c>
      <c r="P873" s="2">
        <v>0</v>
      </c>
      <c r="Q873" s="2">
        <v>13</v>
      </c>
      <c r="R873" s="2">
        <v>1441</v>
      </c>
      <c r="S873" s="2">
        <v>348000</v>
      </c>
      <c r="T873" s="2">
        <v>20283200</v>
      </c>
      <c r="U873" s="2">
        <v>162</v>
      </c>
      <c r="V873" s="2">
        <v>159</v>
      </c>
      <c r="W873" s="2">
        <v>69</v>
      </c>
      <c r="X873" s="2">
        <v>440</v>
      </c>
      <c r="Y873" s="2">
        <v>55</v>
      </c>
      <c r="Z873" s="2">
        <v>258</v>
      </c>
      <c r="AA873" s="9">
        <f t="shared" si="119"/>
        <v>8308</v>
      </c>
      <c r="AB873" s="9">
        <f t="shared" si="120"/>
        <v>1364</v>
      </c>
      <c r="AC873" s="9">
        <f t="shared" si="121"/>
        <v>1502</v>
      </c>
      <c r="AD873" s="9">
        <f t="shared" si="122"/>
        <v>1441</v>
      </c>
      <c r="AE873" s="44">
        <f t="shared" si="123"/>
        <v>1.9363786562846039E-5</v>
      </c>
      <c r="AF873" s="9">
        <f t="shared" si="124"/>
        <v>212</v>
      </c>
      <c r="AG873" s="9">
        <f t="shared" si="117"/>
        <v>313</v>
      </c>
      <c r="AH873" s="44">
        <f t="shared" si="125"/>
        <v>3.4797011659910029E-5</v>
      </c>
      <c r="AI873">
        <f>AA873/'Totals and Drop Down Lists'!W$6*Inputs!E$37</f>
        <v>7536.5225026010457</v>
      </c>
      <c r="AJ873">
        <f>AB873/'Totals and Drop Down Lists'!X$6*Inputs!F$37</f>
        <v>4488.0881172804357</v>
      </c>
      <c r="AK873">
        <f>AC873/'Totals and Drop Down Lists'!Y$6*Inputs!G$37</f>
        <v>9901.6913550464214</v>
      </c>
      <c r="AL873">
        <f>AD873/'Totals and Drop Down Lists'!Z$6*Inputs!H$37</f>
        <v>11553.219330061194</v>
      </c>
      <c r="AM873">
        <f>AE873/'Totals and Drop Down Lists'!AA$6*Inputs!I$37</f>
        <v>2410.5852096874655</v>
      </c>
      <c r="AN873">
        <f>AF873/'Totals and Drop Down Lists'!AB$6*Inputs!J$37</f>
        <v>4230.8189457530852</v>
      </c>
      <c r="AO873">
        <f>AG873/'Totals and Drop Down Lists'!AC$6*Inputs!K$37</f>
        <v>5829.1793440556767</v>
      </c>
      <c r="AP873">
        <f>AH873/'Totals and Drop Down Lists'!AD$6*Inputs!L$37</f>
        <v>8188.7775891295787</v>
      </c>
      <c r="AQ873">
        <f>IF(OR($D873="51",$D873="52",$D873="61"),(AA873/'Totals and Drop Down Lists'!W$4)*Inputs!E$38,0)</f>
        <v>0</v>
      </c>
      <c r="AR873">
        <f>IF(OR($D873="51",$D873="52",$D873="61"),(AB873/'Totals and Drop Down Lists'!X$4)*Inputs!F$38,0)</f>
        <v>0</v>
      </c>
      <c r="AS873">
        <f>IF(OR($D873="51",$D873="52",$D873="61"),(AC873/'Totals and Drop Down Lists'!Y$4)*Inputs!G$38,0)</f>
        <v>0</v>
      </c>
      <c r="AT873">
        <f>IF(OR($D873="51",$D873="52",$D873="61"),(AD873/'Totals and Drop Down Lists'!Z$4)*Inputs!H$38,0)</f>
        <v>0</v>
      </c>
      <c r="AU873">
        <f>IF(OR($D873="51",$D873="52",$D873="61"),(AE873/'Totals and Drop Down Lists'!AA$4)*Inputs!I$38,0)</f>
        <v>0</v>
      </c>
      <c r="AV873">
        <f>IF(OR($D873="51",$D873="52",$D873="61"),(AF873/'Totals and Drop Down Lists'!AB$4)*Inputs!J$38,0)</f>
        <v>0</v>
      </c>
      <c r="AW873">
        <f>IF(OR($D873="51",$D873="52",$D873="61"),(AG873/'Totals and Drop Down Lists'!AC$4)*Inputs!K$38,0)</f>
        <v>0</v>
      </c>
      <c r="AX873">
        <f>IF(OR($D873="51",$D873="52",$D873="61"),(AH873/'Totals and Drop Down Lists'!AD$4)*Inputs!L$38,0)</f>
        <v>0</v>
      </c>
      <c r="AY873">
        <f>IF(OR($D873="51",$D873="52",$D873="61"),0,(AA873/'Totals and Drop Down Lists'!W$5)*Inputs!E$39)</f>
        <v>0</v>
      </c>
      <c r="AZ873">
        <f>IF(OR($D873="51",$D873="52",$D873="61"),0,(AB873/'Totals and Drop Down Lists'!X$5)*Inputs!F$39)</f>
        <v>0</v>
      </c>
      <c r="BA873">
        <f>IF(OR($D873="51",$D873="52",$D873="61"),0,(AC873/'Totals and Drop Down Lists'!Y$5)*Inputs!G$39)</f>
        <v>0</v>
      </c>
      <c r="BB873">
        <f>IF(OR($D873="51",$D873="52",$D873="61"),0,(AD873/'Totals and Drop Down Lists'!Z$5)*Inputs!H$39)</f>
        <v>0</v>
      </c>
      <c r="BC873">
        <f>IF(OR($D873="51",$D873="52",$D873="61"),0,(AE873/'Totals and Drop Down Lists'!AA$5)*Inputs!I$39)</f>
        <v>0</v>
      </c>
      <c r="BD873">
        <f>IF(OR($D873="51",$D873="52",$D873="61"),0,(AF873/'Totals and Drop Down Lists'!AB$5)*Inputs!J$39)</f>
        <v>0</v>
      </c>
      <c r="BE873">
        <f>IF(OR($D873="51",$D873="52",$D873="61"),0,(AG873/'Totals and Drop Down Lists'!AC$5)*Inputs!K$39)</f>
        <v>0</v>
      </c>
      <c r="BF873">
        <f>IF(OR($D873="51",$D873="52",$D873="61"),0,(AH873/'Totals and Drop Down Lists'!AD$5)*Inputs!L$39)</f>
        <v>0</v>
      </c>
      <c r="BG873" s="10">
        <f t="shared" si="118"/>
        <v>54138.882393614913</v>
      </c>
    </row>
    <row r="874" spans="1:59">
      <c r="A874" s="1" t="s">
        <v>7429</v>
      </c>
      <c r="B874" s="1" t="s">
        <v>2236</v>
      </c>
      <c r="C874" s="1" t="s">
        <v>429</v>
      </c>
      <c r="D874" s="1" t="s">
        <v>25</v>
      </c>
      <c r="E874" s="1" t="s">
        <v>2290</v>
      </c>
      <c r="F874" s="2">
        <v>17665</v>
      </c>
      <c r="G874" s="2">
        <v>78</v>
      </c>
      <c r="H874" s="2">
        <v>3</v>
      </c>
      <c r="I874" s="2">
        <v>1452</v>
      </c>
      <c r="J874" s="2">
        <v>7129</v>
      </c>
      <c r="K874" s="2">
        <v>1508</v>
      </c>
      <c r="L874" s="2">
        <v>9</v>
      </c>
      <c r="M874" s="2">
        <v>5</v>
      </c>
      <c r="N874" s="2">
        <v>0</v>
      </c>
      <c r="O874" s="2">
        <v>28</v>
      </c>
      <c r="P874" s="2">
        <v>0</v>
      </c>
      <c r="Q874" s="2">
        <v>0</v>
      </c>
      <c r="R874" s="2">
        <v>2645</v>
      </c>
      <c r="S874" s="2">
        <v>622100</v>
      </c>
      <c r="T874" s="2">
        <v>46528200</v>
      </c>
      <c r="U874" s="2">
        <v>116</v>
      </c>
      <c r="V874" s="2">
        <v>140</v>
      </c>
      <c r="W874" s="2">
        <v>35</v>
      </c>
      <c r="X874" s="2">
        <v>324</v>
      </c>
      <c r="Y874" s="2">
        <v>52</v>
      </c>
      <c r="Z874" s="2">
        <v>179</v>
      </c>
      <c r="AA874" s="9">
        <f t="shared" si="119"/>
        <v>17665</v>
      </c>
      <c r="AB874" s="9">
        <f t="shared" si="120"/>
        <v>1371</v>
      </c>
      <c r="AC874" s="9">
        <f t="shared" si="121"/>
        <v>2687</v>
      </c>
      <c r="AD874" s="9">
        <f t="shared" si="122"/>
        <v>2645</v>
      </c>
      <c r="AE874" s="44">
        <f t="shared" si="123"/>
        <v>2.2277674506964873E-5</v>
      </c>
      <c r="AF874" s="9">
        <f t="shared" si="124"/>
        <v>149</v>
      </c>
      <c r="AG874" s="9">
        <f t="shared" si="117"/>
        <v>231</v>
      </c>
      <c r="AH874" s="44">
        <f t="shared" si="125"/>
        <v>1.8181754652042704E-5</v>
      </c>
      <c r="AI874">
        <f>AA874/'Totals and Drop Down Lists'!W$6*Inputs!E$37</f>
        <v>16024.635292302295</v>
      </c>
      <c r="AJ874">
        <f>AB874/'Totals and Drop Down Lists'!X$6*Inputs!F$37</f>
        <v>4511.1208275597337</v>
      </c>
      <c r="AK874">
        <f>AC874/'Totals and Drop Down Lists'!Y$6*Inputs!G$37</f>
        <v>17713.611631830714</v>
      </c>
      <c r="AL874">
        <f>AD874/'Totals and Drop Down Lists'!Z$6*Inputs!H$37</f>
        <v>21206.290859133838</v>
      </c>
      <c r="AM874">
        <f>AE874/'Totals and Drop Down Lists'!AA$6*Inputs!I$37</f>
        <v>2773.3332268679997</v>
      </c>
      <c r="AN874">
        <f>AF874/'Totals and Drop Down Lists'!AB$6*Inputs!J$37</f>
        <v>2973.5472779113666</v>
      </c>
      <c r="AO874">
        <f>AG874/'Totals and Drop Down Lists'!AC$6*Inputs!K$37</f>
        <v>4302.0460973701638</v>
      </c>
      <c r="AP874">
        <f>AH874/'Totals and Drop Down Lists'!AD$6*Inputs!L$37</f>
        <v>4278.7106686300058</v>
      </c>
      <c r="AQ874">
        <f>IF(OR($D874="51",$D874="52",$D874="61"),(AA874/'Totals and Drop Down Lists'!W$4)*Inputs!E$38,0)</f>
        <v>0</v>
      </c>
      <c r="AR874">
        <f>IF(OR($D874="51",$D874="52",$D874="61"),(AB874/'Totals and Drop Down Lists'!X$4)*Inputs!F$38,0)</f>
        <v>0</v>
      </c>
      <c r="AS874">
        <f>IF(OR($D874="51",$D874="52",$D874="61"),(AC874/'Totals and Drop Down Lists'!Y$4)*Inputs!G$38,0)</f>
        <v>0</v>
      </c>
      <c r="AT874">
        <f>IF(OR($D874="51",$D874="52",$D874="61"),(AD874/'Totals and Drop Down Lists'!Z$4)*Inputs!H$38,0)</f>
        <v>0</v>
      </c>
      <c r="AU874">
        <f>IF(OR($D874="51",$D874="52",$D874="61"),(AE874/'Totals and Drop Down Lists'!AA$4)*Inputs!I$38,0)</f>
        <v>0</v>
      </c>
      <c r="AV874">
        <f>IF(OR($D874="51",$D874="52",$D874="61"),(AF874/'Totals and Drop Down Lists'!AB$4)*Inputs!J$38,0)</f>
        <v>0</v>
      </c>
      <c r="AW874">
        <f>IF(OR($D874="51",$D874="52",$D874="61"),(AG874/'Totals and Drop Down Lists'!AC$4)*Inputs!K$38,0)</f>
        <v>0</v>
      </c>
      <c r="AX874">
        <f>IF(OR($D874="51",$D874="52",$D874="61"),(AH874/'Totals and Drop Down Lists'!AD$4)*Inputs!L$38,0)</f>
        <v>0</v>
      </c>
      <c r="AY874">
        <f>IF(OR($D874="51",$D874="52",$D874="61"),0,(AA874/'Totals and Drop Down Lists'!W$5)*Inputs!E$39)</f>
        <v>0</v>
      </c>
      <c r="AZ874">
        <f>IF(OR($D874="51",$D874="52",$D874="61"),0,(AB874/'Totals and Drop Down Lists'!X$5)*Inputs!F$39)</f>
        <v>0</v>
      </c>
      <c r="BA874">
        <f>IF(OR($D874="51",$D874="52",$D874="61"),0,(AC874/'Totals and Drop Down Lists'!Y$5)*Inputs!G$39)</f>
        <v>0</v>
      </c>
      <c r="BB874">
        <f>IF(OR($D874="51",$D874="52",$D874="61"),0,(AD874/'Totals and Drop Down Lists'!Z$5)*Inputs!H$39)</f>
        <v>0</v>
      </c>
      <c r="BC874">
        <f>IF(OR($D874="51",$D874="52",$D874="61"),0,(AE874/'Totals and Drop Down Lists'!AA$5)*Inputs!I$39)</f>
        <v>0</v>
      </c>
      <c r="BD874">
        <f>IF(OR($D874="51",$D874="52",$D874="61"),0,(AF874/'Totals and Drop Down Lists'!AB$5)*Inputs!J$39)</f>
        <v>0</v>
      </c>
      <c r="BE874">
        <f>IF(OR($D874="51",$D874="52",$D874="61"),0,(AG874/'Totals and Drop Down Lists'!AC$5)*Inputs!K$39)</f>
        <v>0</v>
      </c>
      <c r="BF874">
        <f>IF(OR($D874="51",$D874="52",$D874="61"),0,(AH874/'Totals and Drop Down Lists'!AD$5)*Inputs!L$39)</f>
        <v>0</v>
      </c>
      <c r="BG874" s="10">
        <f t="shared" si="118"/>
        <v>73783.295881606129</v>
      </c>
    </row>
    <row r="875" spans="1:59">
      <c r="A875" s="1" t="s">
        <v>7429</v>
      </c>
      <c r="B875" s="1" t="s">
        <v>2236</v>
      </c>
      <c r="C875" s="1" t="s">
        <v>2291</v>
      </c>
      <c r="D875" s="1" t="s">
        <v>25</v>
      </c>
      <c r="E875" s="1" t="s">
        <v>2292</v>
      </c>
      <c r="F875" s="2">
        <v>40301</v>
      </c>
      <c r="G875" s="2">
        <v>390</v>
      </c>
      <c r="H875" s="2">
        <v>33</v>
      </c>
      <c r="I875" s="2">
        <v>5453</v>
      </c>
      <c r="J875" s="2">
        <v>16993</v>
      </c>
      <c r="K875" s="2">
        <v>4566</v>
      </c>
      <c r="L875" s="2">
        <v>124</v>
      </c>
      <c r="M875" s="2">
        <v>11</v>
      </c>
      <c r="N875" s="2">
        <v>0</v>
      </c>
      <c r="O875" s="2">
        <v>85</v>
      </c>
      <c r="P875" s="2">
        <v>10</v>
      </c>
      <c r="Q875" s="2">
        <v>0</v>
      </c>
      <c r="R875" s="2">
        <v>6936</v>
      </c>
      <c r="S875" s="2">
        <v>2609100</v>
      </c>
      <c r="T875" s="2">
        <v>137034900</v>
      </c>
      <c r="U875" s="2">
        <v>447</v>
      </c>
      <c r="V875" s="2">
        <v>454</v>
      </c>
      <c r="W875" s="2">
        <v>25</v>
      </c>
      <c r="X875" s="2">
        <v>1359</v>
      </c>
      <c r="Y875" s="2">
        <v>200</v>
      </c>
      <c r="Z875" s="2">
        <v>843</v>
      </c>
      <c r="AA875" s="9">
        <f t="shared" si="119"/>
        <v>40301</v>
      </c>
      <c r="AB875" s="9">
        <f t="shared" si="120"/>
        <v>5030</v>
      </c>
      <c r="AC875" s="9">
        <f t="shared" si="121"/>
        <v>7166</v>
      </c>
      <c r="AD875" s="9">
        <f t="shared" si="122"/>
        <v>6936</v>
      </c>
      <c r="AE875" s="44">
        <f t="shared" si="123"/>
        <v>8.5683567985677547E-5</v>
      </c>
      <c r="AF875" s="9">
        <f t="shared" si="124"/>
        <v>880</v>
      </c>
      <c r="AG875" s="9">
        <f t="shared" si="117"/>
        <v>1043</v>
      </c>
      <c r="AH875" s="44">
        <f t="shared" si="125"/>
        <v>1.0428005330012347E-4</v>
      </c>
      <c r="AI875">
        <f>AA875/'Totals and Drop Down Lists'!W$6*Inputs!E$37</f>
        <v>36558.665548546553</v>
      </c>
      <c r="AJ875">
        <f>AB875/'Totals and Drop Down Lists'!X$6*Inputs!F$37</f>
        <v>16550.647529267295</v>
      </c>
      <c r="AK875">
        <f>AC875/'Totals and Drop Down Lists'!Y$6*Inputs!G$37</f>
        <v>47240.692576739442</v>
      </c>
      <c r="AL875">
        <f>AD875/'Totals and Drop Down Lists'!Z$6*Inputs!H$37</f>
        <v>55609.388808677613</v>
      </c>
      <c r="AM875">
        <f>AE875/'Totals and Drop Down Lists'!AA$6*Inputs!I$37</f>
        <v>10666.691714927005</v>
      </c>
      <c r="AN875">
        <f>AF875/'Totals and Drop Down Lists'!AB$6*Inputs!J$37</f>
        <v>17561.889963503374</v>
      </c>
      <c r="AO875">
        <f>AG875/'Totals and Drop Down Lists'!AC$6*Inputs!K$37</f>
        <v>19424.389954792561</v>
      </c>
      <c r="AP875">
        <f>AH875/'Totals and Drop Down Lists'!AD$6*Inputs!L$37</f>
        <v>24540.215458820723</v>
      </c>
      <c r="AQ875">
        <f>IF(OR($D875="51",$D875="52",$D875="61"),(AA875/'Totals and Drop Down Lists'!W$4)*Inputs!E$38,0)</f>
        <v>0</v>
      </c>
      <c r="AR875">
        <f>IF(OR($D875="51",$D875="52",$D875="61"),(AB875/'Totals and Drop Down Lists'!X$4)*Inputs!F$38,0)</f>
        <v>0</v>
      </c>
      <c r="AS875">
        <f>IF(OR($D875="51",$D875="52",$D875="61"),(AC875/'Totals and Drop Down Lists'!Y$4)*Inputs!G$38,0)</f>
        <v>0</v>
      </c>
      <c r="AT875">
        <f>IF(OR($D875="51",$D875="52",$D875="61"),(AD875/'Totals and Drop Down Lists'!Z$4)*Inputs!H$38,0)</f>
        <v>0</v>
      </c>
      <c r="AU875">
        <f>IF(OR($D875="51",$D875="52",$D875="61"),(AE875/'Totals and Drop Down Lists'!AA$4)*Inputs!I$38,0)</f>
        <v>0</v>
      </c>
      <c r="AV875">
        <f>IF(OR($D875="51",$D875="52",$D875="61"),(AF875/'Totals and Drop Down Lists'!AB$4)*Inputs!J$38,0)</f>
        <v>0</v>
      </c>
      <c r="AW875">
        <f>IF(OR($D875="51",$D875="52",$D875="61"),(AG875/'Totals and Drop Down Lists'!AC$4)*Inputs!K$38,0)</f>
        <v>0</v>
      </c>
      <c r="AX875">
        <f>IF(OR($D875="51",$D875="52",$D875="61"),(AH875/'Totals and Drop Down Lists'!AD$4)*Inputs!L$38,0)</f>
        <v>0</v>
      </c>
      <c r="AY875">
        <f>IF(OR($D875="51",$D875="52",$D875="61"),0,(AA875/'Totals and Drop Down Lists'!W$5)*Inputs!E$39)</f>
        <v>0</v>
      </c>
      <c r="AZ875">
        <f>IF(OR($D875="51",$D875="52",$D875="61"),0,(AB875/'Totals and Drop Down Lists'!X$5)*Inputs!F$39)</f>
        <v>0</v>
      </c>
      <c r="BA875">
        <f>IF(OR($D875="51",$D875="52",$D875="61"),0,(AC875/'Totals and Drop Down Lists'!Y$5)*Inputs!G$39)</f>
        <v>0</v>
      </c>
      <c r="BB875">
        <f>IF(OR($D875="51",$D875="52",$D875="61"),0,(AD875/'Totals and Drop Down Lists'!Z$5)*Inputs!H$39)</f>
        <v>0</v>
      </c>
      <c r="BC875">
        <f>IF(OR($D875="51",$D875="52",$D875="61"),0,(AE875/'Totals and Drop Down Lists'!AA$5)*Inputs!I$39)</f>
        <v>0</v>
      </c>
      <c r="BD875">
        <f>IF(OR($D875="51",$D875="52",$D875="61"),0,(AF875/'Totals and Drop Down Lists'!AB$5)*Inputs!J$39)</f>
        <v>0</v>
      </c>
      <c r="BE875">
        <f>IF(OR($D875="51",$D875="52",$D875="61"),0,(AG875/'Totals and Drop Down Lists'!AC$5)*Inputs!K$39)</f>
        <v>0</v>
      </c>
      <c r="BF875">
        <f>IF(OR($D875="51",$D875="52",$D875="61"),0,(AH875/'Totals and Drop Down Lists'!AD$5)*Inputs!L$39)</f>
        <v>0</v>
      </c>
      <c r="BG875" s="10">
        <f t="shared" si="118"/>
        <v>228152.58155527458</v>
      </c>
    </row>
    <row r="876" spans="1:59">
      <c r="A876" s="1" t="s">
        <v>7429</v>
      </c>
      <c r="B876" s="1" t="s">
        <v>2236</v>
      </c>
      <c r="C876" s="1" t="s">
        <v>2293</v>
      </c>
      <c r="D876" s="1" t="s">
        <v>25</v>
      </c>
      <c r="E876" s="1" t="s">
        <v>2294</v>
      </c>
      <c r="F876" s="2">
        <v>16818</v>
      </c>
      <c r="G876" s="2">
        <v>113</v>
      </c>
      <c r="H876" s="2">
        <v>0</v>
      </c>
      <c r="I876" s="2">
        <v>1278</v>
      </c>
      <c r="J876" s="2">
        <v>7981</v>
      </c>
      <c r="K876" s="2">
        <v>1945</v>
      </c>
      <c r="L876" s="2">
        <v>43</v>
      </c>
      <c r="M876" s="2">
        <v>9</v>
      </c>
      <c r="N876" s="2">
        <v>0</v>
      </c>
      <c r="O876" s="2">
        <v>0</v>
      </c>
      <c r="P876" s="2">
        <v>25</v>
      </c>
      <c r="Q876" s="2">
        <v>0</v>
      </c>
      <c r="R876" s="2">
        <v>2350</v>
      </c>
      <c r="S876" s="2">
        <v>1036000</v>
      </c>
      <c r="T876" s="2">
        <v>66528000</v>
      </c>
      <c r="U876" s="2">
        <v>278</v>
      </c>
      <c r="V876" s="2">
        <v>206</v>
      </c>
      <c r="W876" s="2">
        <v>24</v>
      </c>
      <c r="X876" s="2">
        <v>430</v>
      </c>
      <c r="Y876" s="2">
        <v>29</v>
      </c>
      <c r="Z876" s="2">
        <v>265</v>
      </c>
      <c r="AA876" s="9">
        <f t="shared" si="119"/>
        <v>16818</v>
      </c>
      <c r="AB876" s="9">
        <f t="shared" si="120"/>
        <v>1165</v>
      </c>
      <c r="AC876" s="9">
        <f t="shared" si="121"/>
        <v>2427</v>
      </c>
      <c r="AD876" s="9">
        <f t="shared" si="122"/>
        <v>2350</v>
      </c>
      <c r="AE876" s="44">
        <f t="shared" si="123"/>
        <v>3.3103787572637868E-5</v>
      </c>
      <c r="AF876" s="9">
        <f t="shared" si="124"/>
        <v>200</v>
      </c>
      <c r="AG876" s="9">
        <f t="shared" si="117"/>
        <v>294</v>
      </c>
      <c r="AH876" s="44">
        <f t="shared" si="125"/>
        <v>2.6660034775286707E-5</v>
      </c>
      <c r="AI876">
        <f>AA876/'Totals and Drop Down Lists'!W$6*Inputs!E$37</f>
        <v>15256.287367446363</v>
      </c>
      <c r="AJ876">
        <f>AB876/'Totals and Drop Down Lists'!X$6*Inputs!F$37</f>
        <v>3833.3010679118088</v>
      </c>
      <c r="AK876">
        <f>AC876/'Totals and Drop Down Lists'!Y$6*Inputs!G$37</f>
        <v>15999.60380738859</v>
      </c>
      <c r="AL876">
        <f>AD876/'Totals and Drop Down Lists'!Z$6*Inputs!H$37</f>
        <v>18841.12798448564</v>
      </c>
      <c r="AM876">
        <f>AE876/'Totals and Drop Down Lists'!AA$6*Inputs!I$37</f>
        <v>4121.0690093202438</v>
      </c>
      <c r="AN876">
        <f>AF876/'Totals and Drop Down Lists'!AB$6*Inputs!J$37</f>
        <v>3991.3386280689488</v>
      </c>
      <c r="AO876">
        <f>AG876/'Totals and Drop Down Lists'!AC$6*Inputs!K$37</f>
        <v>5475.3313966529358</v>
      </c>
      <c r="AP876">
        <f>AH876/'Totals and Drop Down Lists'!AD$6*Inputs!L$37</f>
        <v>6273.9035589312871</v>
      </c>
      <c r="AQ876">
        <f>IF(OR($D876="51",$D876="52",$D876="61"),(AA876/'Totals and Drop Down Lists'!W$4)*Inputs!E$38,0)</f>
        <v>0</v>
      </c>
      <c r="AR876">
        <f>IF(OR($D876="51",$D876="52",$D876="61"),(AB876/'Totals and Drop Down Lists'!X$4)*Inputs!F$38,0)</f>
        <v>0</v>
      </c>
      <c r="AS876">
        <f>IF(OR($D876="51",$D876="52",$D876="61"),(AC876/'Totals and Drop Down Lists'!Y$4)*Inputs!G$38,0)</f>
        <v>0</v>
      </c>
      <c r="AT876">
        <f>IF(OR($D876="51",$D876="52",$D876="61"),(AD876/'Totals and Drop Down Lists'!Z$4)*Inputs!H$38,0)</f>
        <v>0</v>
      </c>
      <c r="AU876">
        <f>IF(OR($D876="51",$D876="52",$D876="61"),(AE876/'Totals and Drop Down Lists'!AA$4)*Inputs!I$38,0)</f>
        <v>0</v>
      </c>
      <c r="AV876">
        <f>IF(OR($D876="51",$D876="52",$D876="61"),(AF876/'Totals and Drop Down Lists'!AB$4)*Inputs!J$38,0)</f>
        <v>0</v>
      </c>
      <c r="AW876">
        <f>IF(OR($D876="51",$D876="52",$D876="61"),(AG876/'Totals and Drop Down Lists'!AC$4)*Inputs!K$38,0)</f>
        <v>0</v>
      </c>
      <c r="AX876">
        <f>IF(OR($D876="51",$D876="52",$D876="61"),(AH876/'Totals and Drop Down Lists'!AD$4)*Inputs!L$38,0)</f>
        <v>0</v>
      </c>
      <c r="AY876">
        <f>IF(OR($D876="51",$D876="52",$D876="61"),0,(AA876/'Totals and Drop Down Lists'!W$5)*Inputs!E$39)</f>
        <v>0</v>
      </c>
      <c r="AZ876">
        <f>IF(OR($D876="51",$D876="52",$D876="61"),0,(AB876/'Totals and Drop Down Lists'!X$5)*Inputs!F$39)</f>
        <v>0</v>
      </c>
      <c r="BA876">
        <f>IF(OR($D876="51",$D876="52",$D876="61"),0,(AC876/'Totals and Drop Down Lists'!Y$5)*Inputs!G$39)</f>
        <v>0</v>
      </c>
      <c r="BB876">
        <f>IF(OR($D876="51",$D876="52",$D876="61"),0,(AD876/'Totals and Drop Down Lists'!Z$5)*Inputs!H$39)</f>
        <v>0</v>
      </c>
      <c r="BC876">
        <f>IF(OR($D876="51",$D876="52",$D876="61"),0,(AE876/'Totals and Drop Down Lists'!AA$5)*Inputs!I$39)</f>
        <v>0</v>
      </c>
      <c r="BD876">
        <f>IF(OR($D876="51",$D876="52",$D876="61"),0,(AF876/'Totals and Drop Down Lists'!AB$5)*Inputs!J$39)</f>
        <v>0</v>
      </c>
      <c r="BE876">
        <f>IF(OR($D876="51",$D876="52",$D876="61"),0,(AG876/'Totals and Drop Down Lists'!AC$5)*Inputs!K$39)</f>
        <v>0</v>
      </c>
      <c r="BF876">
        <f>IF(OR($D876="51",$D876="52",$D876="61"),0,(AH876/'Totals and Drop Down Lists'!AD$5)*Inputs!L$39)</f>
        <v>0</v>
      </c>
      <c r="BG876" s="10">
        <f t="shared" si="118"/>
        <v>73791.962820205823</v>
      </c>
    </row>
    <row r="877" spans="1:59">
      <c r="A877" s="1" t="s">
        <v>7429</v>
      </c>
      <c r="B877" s="1" t="s">
        <v>2236</v>
      </c>
      <c r="C877" s="1" t="s">
        <v>2295</v>
      </c>
      <c r="D877" s="1" t="s">
        <v>58</v>
      </c>
      <c r="E877" s="1" t="s">
        <v>2296</v>
      </c>
      <c r="F877" s="2">
        <v>36585</v>
      </c>
      <c r="G877" s="2">
        <v>126</v>
      </c>
      <c r="H877" s="2">
        <v>21</v>
      </c>
      <c r="I877" s="2">
        <v>2310</v>
      </c>
      <c r="J877" s="2">
        <v>13434</v>
      </c>
      <c r="K877" s="2">
        <v>1553</v>
      </c>
      <c r="L877" s="2">
        <v>15</v>
      </c>
      <c r="M877" s="2">
        <v>2</v>
      </c>
      <c r="N877" s="2">
        <v>19</v>
      </c>
      <c r="O877" s="2">
        <v>26</v>
      </c>
      <c r="P877" s="2">
        <v>17</v>
      </c>
      <c r="Q877" s="2">
        <v>0</v>
      </c>
      <c r="R877" s="2">
        <v>2487</v>
      </c>
      <c r="S877" s="2">
        <v>906900</v>
      </c>
      <c r="T877" s="2">
        <v>50514900</v>
      </c>
      <c r="U877" s="2">
        <v>93</v>
      </c>
      <c r="V877" s="2">
        <v>86</v>
      </c>
      <c r="W877" s="2">
        <v>74</v>
      </c>
      <c r="X877" s="2">
        <v>331</v>
      </c>
      <c r="Y877" s="2">
        <v>78</v>
      </c>
      <c r="Z877" s="2">
        <v>186</v>
      </c>
      <c r="AA877" s="9">
        <f t="shared" si="119"/>
        <v>36585</v>
      </c>
      <c r="AB877" s="9">
        <f t="shared" si="120"/>
        <v>2163</v>
      </c>
      <c r="AC877" s="9">
        <f t="shared" si="121"/>
        <v>2566</v>
      </c>
      <c r="AD877" s="9">
        <f t="shared" si="122"/>
        <v>2487</v>
      </c>
      <c r="AE877" s="44">
        <f t="shared" si="123"/>
        <v>1.2538146888579312E-5</v>
      </c>
      <c r="AF877" s="9">
        <f t="shared" si="124"/>
        <v>171</v>
      </c>
      <c r="AG877" s="9">
        <f t="shared" si="117"/>
        <v>264</v>
      </c>
      <c r="AH877" s="44">
        <f t="shared" si="125"/>
        <v>1.1355888637833383E-5</v>
      </c>
      <c r="AI877">
        <f>AA877/'Totals and Drop Down Lists'!W$6*Inputs!E$37</f>
        <v>33187.731795577667</v>
      </c>
      <c r="AJ877">
        <f>AB877/'Totals and Drop Down Lists'!X$6*Inputs!F$37</f>
        <v>7117.107476303212</v>
      </c>
      <c r="AK877">
        <f>AC877/'Totals and Drop Down Lists'!Y$6*Inputs!G$37</f>
        <v>16915.938759686494</v>
      </c>
      <c r="AL877">
        <f>AD877/'Totals and Drop Down Lists'!Z$6*Inputs!H$37</f>
        <v>19939.525658474802</v>
      </c>
      <c r="AM877">
        <f>AE877/'Totals and Drop Down Lists'!AA$6*Inputs!I$37</f>
        <v>1560.8657608574631</v>
      </c>
      <c r="AN877">
        <f>AF877/'Totals and Drop Down Lists'!AB$6*Inputs!J$37</f>
        <v>3412.5945269989511</v>
      </c>
      <c r="AO877">
        <f>AG877/'Totals and Drop Down Lists'!AC$6*Inputs!K$37</f>
        <v>4916.6241112801872</v>
      </c>
      <c r="AP877">
        <f>AH877/'Totals and Drop Down Lists'!AD$6*Inputs!L$37</f>
        <v>2672.380240320374</v>
      </c>
      <c r="AQ877">
        <f>IF(OR($D877="51",$D877="52",$D877="61"),(AA877/'Totals and Drop Down Lists'!W$4)*Inputs!E$38,0)</f>
        <v>0</v>
      </c>
      <c r="AR877">
        <f>IF(OR($D877="51",$D877="52",$D877="61"),(AB877/'Totals and Drop Down Lists'!X$4)*Inputs!F$38,0)</f>
        <v>0</v>
      </c>
      <c r="AS877">
        <f>IF(OR($D877="51",$D877="52",$D877="61"),(AC877/'Totals and Drop Down Lists'!Y$4)*Inputs!G$38,0)</f>
        <v>0</v>
      </c>
      <c r="AT877">
        <f>IF(OR($D877="51",$D877="52",$D877="61"),(AD877/'Totals and Drop Down Lists'!Z$4)*Inputs!H$38,0)</f>
        <v>0</v>
      </c>
      <c r="AU877">
        <f>IF(OR($D877="51",$D877="52",$D877="61"),(AE877/'Totals and Drop Down Lists'!AA$4)*Inputs!I$38,0)</f>
        <v>0</v>
      </c>
      <c r="AV877">
        <f>IF(OR($D877="51",$D877="52",$D877="61"),(AF877/'Totals and Drop Down Lists'!AB$4)*Inputs!J$38,0)</f>
        <v>0</v>
      </c>
      <c r="AW877">
        <f>IF(OR($D877="51",$D877="52",$D877="61"),(AG877/'Totals and Drop Down Lists'!AC$4)*Inputs!K$38,0)</f>
        <v>0</v>
      </c>
      <c r="AX877">
        <f>IF(OR($D877="51",$D877="52",$D877="61"),(AH877/'Totals and Drop Down Lists'!AD$4)*Inputs!L$38,0)</f>
        <v>0</v>
      </c>
      <c r="AY877">
        <f>IF(OR($D877="51",$D877="52",$D877="61"),0,(AA877/'Totals and Drop Down Lists'!W$5)*Inputs!E$39)</f>
        <v>0</v>
      </c>
      <c r="AZ877">
        <f>IF(OR($D877="51",$D877="52",$D877="61"),0,(AB877/'Totals and Drop Down Lists'!X$5)*Inputs!F$39)</f>
        <v>0</v>
      </c>
      <c r="BA877">
        <f>IF(OR($D877="51",$D877="52",$D877="61"),0,(AC877/'Totals and Drop Down Lists'!Y$5)*Inputs!G$39)</f>
        <v>0</v>
      </c>
      <c r="BB877">
        <f>IF(OR($D877="51",$D877="52",$D877="61"),0,(AD877/'Totals and Drop Down Lists'!Z$5)*Inputs!H$39)</f>
        <v>0</v>
      </c>
      <c r="BC877">
        <f>IF(OR($D877="51",$D877="52",$D877="61"),0,(AE877/'Totals and Drop Down Lists'!AA$5)*Inputs!I$39)</f>
        <v>0</v>
      </c>
      <c r="BD877">
        <f>IF(OR($D877="51",$D877="52",$D877="61"),0,(AF877/'Totals and Drop Down Lists'!AB$5)*Inputs!J$39)</f>
        <v>0</v>
      </c>
      <c r="BE877">
        <f>IF(OR($D877="51",$D877="52",$D877="61"),0,(AG877/'Totals and Drop Down Lists'!AC$5)*Inputs!K$39)</f>
        <v>0</v>
      </c>
      <c r="BF877">
        <f>IF(OR($D877="51",$D877="52",$D877="61"),0,(AH877/'Totals and Drop Down Lists'!AD$5)*Inputs!L$39)</f>
        <v>0</v>
      </c>
      <c r="BG877" s="10">
        <f t="shared" si="118"/>
        <v>89722.768329499144</v>
      </c>
    </row>
    <row r="878" spans="1:59">
      <c r="A878" s="1" t="s">
        <v>7429</v>
      </c>
      <c r="B878" s="1" t="s">
        <v>2236</v>
      </c>
      <c r="C878" s="1" t="s">
        <v>2297</v>
      </c>
      <c r="D878" s="1" t="s">
        <v>25</v>
      </c>
      <c r="E878" s="1" t="s">
        <v>2298</v>
      </c>
      <c r="F878" s="2">
        <v>10141</v>
      </c>
      <c r="G878" s="2">
        <v>106</v>
      </c>
      <c r="H878" s="2">
        <v>0</v>
      </c>
      <c r="I878" s="2">
        <v>1186</v>
      </c>
      <c r="J878" s="2">
        <v>4119</v>
      </c>
      <c r="K878" s="2">
        <v>831</v>
      </c>
      <c r="L878" s="2">
        <v>22</v>
      </c>
      <c r="M878" s="2">
        <v>0</v>
      </c>
      <c r="N878" s="2">
        <v>15</v>
      </c>
      <c r="O878" s="2">
        <v>0</v>
      </c>
      <c r="P878" s="2">
        <v>0</v>
      </c>
      <c r="Q878" s="2">
        <v>0</v>
      </c>
      <c r="R878" s="2">
        <v>1710</v>
      </c>
      <c r="S878" s="2">
        <v>382500</v>
      </c>
      <c r="T878" s="2">
        <v>25292200</v>
      </c>
      <c r="U878" s="2">
        <v>68</v>
      </c>
      <c r="V878" s="2">
        <v>133</v>
      </c>
      <c r="W878" s="2">
        <v>30</v>
      </c>
      <c r="X878" s="2">
        <v>303</v>
      </c>
      <c r="Y878" s="2">
        <v>34</v>
      </c>
      <c r="Z878" s="2">
        <v>156</v>
      </c>
      <c r="AA878" s="9">
        <f t="shared" si="119"/>
        <v>10141</v>
      </c>
      <c r="AB878" s="9">
        <f t="shared" si="120"/>
        <v>1080</v>
      </c>
      <c r="AC878" s="9">
        <f t="shared" si="121"/>
        <v>1747</v>
      </c>
      <c r="AD878" s="9">
        <f t="shared" si="122"/>
        <v>1710</v>
      </c>
      <c r="AE878" s="44">
        <f t="shared" si="123"/>
        <v>1.1708628903084383E-5</v>
      </c>
      <c r="AF878" s="9">
        <f t="shared" si="124"/>
        <v>140</v>
      </c>
      <c r="AG878" s="9">
        <f t="shared" si="117"/>
        <v>190</v>
      </c>
      <c r="AH878" s="44">
        <f t="shared" si="125"/>
        <v>1.4263099736835329E-5</v>
      </c>
      <c r="AI878">
        <f>AA878/'Totals and Drop Down Lists'!W$6*Inputs!E$37</f>
        <v>9199.3108689067412</v>
      </c>
      <c r="AJ878">
        <f>AB878/'Totals and Drop Down Lists'!X$6*Inputs!F$37</f>
        <v>3553.6181573774707</v>
      </c>
      <c r="AK878">
        <f>AC878/'Totals and Drop Down Lists'!Y$6*Inputs!G$37</f>
        <v>11516.814112693806</v>
      </c>
      <c r="AL878">
        <f>AD878/'Totals and Drop Down Lists'!Z$6*Inputs!H$37</f>
        <v>13709.927171689551</v>
      </c>
      <c r="AM878">
        <f>AE878/'Totals and Drop Down Lists'!AA$6*Inputs!I$37</f>
        <v>1457.5996057325888</v>
      </c>
      <c r="AN878">
        <f>AF878/'Totals and Drop Down Lists'!AB$6*Inputs!J$37</f>
        <v>2793.9370396482636</v>
      </c>
      <c r="AO878">
        <f>AG878/'Totals and Drop Down Lists'!AC$6*Inputs!K$37</f>
        <v>3538.4794740274078</v>
      </c>
      <c r="AP878">
        <f>AH878/'Totals and Drop Down Lists'!AD$6*Inputs!L$37</f>
        <v>3356.5339638369142</v>
      </c>
      <c r="AQ878">
        <f>IF(OR($D878="51",$D878="52",$D878="61"),(AA878/'Totals and Drop Down Lists'!W$4)*Inputs!E$38,0)</f>
        <v>0</v>
      </c>
      <c r="AR878">
        <f>IF(OR($D878="51",$D878="52",$D878="61"),(AB878/'Totals and Drop Down Lists'!X$4)*Inputs!F$38,0)</f>
        <v>0</v>
      </c>
      <c r="AS878">
        <f>IF(OR($D878="51",$D878="52",$D878="61"),(AC878/'Totals and Drop Down Lists'!Y$4)*Inputs!G$38,0)</f>
        <v>0</v>
      </c>
      <c r="AT878">
        <f>IF(OR($D878="51",$D878="52",$D878="61"),(AD878/'Totals and Drop Down Lists'!Z$4)*Inputs!H$38,0)</f>
        <v>0</v>
      </c>
      <c r="AU878">
        <f>IF(OR($D878="51",$D878="52",$D878="61"),(AE878/'Totals and Drop Down Lists'!AA$4)*Inputs!I$38,0)</f>
        <v>0</v>
      </c>
      <c r="AV878">
        <f>IF(OR($D878="51",$D878="52",$D878="61"),(AF878/'Totals and Drop Down Lists'!AB$4)*Inputs!J$38,0)</f>
        <v>0</v>
      </c>
      <c r="AW878">
        <f>IF(OR($D878="51",$D878="52",$D878="61"),(AG878/'Totals and Drop Down Lists'!AC$4)*Inputs!K$38,0)</f>
        <v>0</v>
      </c>
      <c r="AX878">
        <f>IF(OR($D878="51",$D878="52",$D878="61"),(AH878/'Totals and Drop Down Lists'!AD$4)*Inputs!L$38,0)</f>
        <v>0</v>
      </c>
      <c r="AY878">
        <f>IF(OR($D878="51",$D878="52",$D878="61"),0,(AA878/'Totals and Drop Down Lists'!W$5)*Inputs!E$39)</f>
        <v>0</v>
      </c>
      <c r="AZ878">
        <f>IF(OR($D878="51",$D878="52",$D878="61"),0,(AB878/'Totals and Drop Down Lists'!X$5)*Inputs!F$39)</f>
        <v>0</v>
      </c>
      <c r="BA878">
        <f>IF(OR($D878="51",$D878="52",$D878="61"),0,(AC878/'Totals and Drop Down Lists'!Y$5)*Inputs!G$39)</f>
        <v>0</v>
      </c>
      <c r="BB878">
        <f>IF(OR($D878="51",$D878="52",$D878="61"),0,(AD878/'Totals and Drop Down Lists'!Z$5)*Inputs!H$39)</f>
        <v>0</v>
      </c>
      <c r="BC878">
        <f>IF(OR($D878="51",$D878="52",$D878="61"),0,(AE878/'Totals and Drop Down Lists'!AA$5)*Inputs!I$39)</f>
        <v>0</v>
      </c>
      <c r="BD878">
        <f>IF(OR($D878="51",$D878="52",$D878="61"),0,(AF878/'Totals and Drop Down Lists'!AB$5)*Inputs!J$39)</f>
        <v>0</v>
      </c>
      <c r="BE878">
        <f>IF(OR($D878="51",$D878="52",$D878="61"),0,(AG878/'Totals and Drop Down Lists'!AC$5)*Inputs!K$39)</f>
        <v>0</v>
      </c>
      <c r="BF878">
        <f>IF(OR($D878="51",$D878="52",$D878="61"),0,(AH878/'Totals and Drop Down Lists'!AD$5)*Inputs!L$39)</f>
        <v>0</v>
      </c>
      <c r="BG878" s="10">
        <f t="shared" si="118"/>
        <v>49126.220393912743</v>
      </c>
    </row>
    <row r="879" spans="1:59">
      <c r="A879" s="1" t="s">
        <v>7429</v>
      </c>
      <c r="B879" s="1" t="s">
        <v>2236</v>
      </c>
      <c r="C879" s="1" t="s">
        <v>64</v>
      </c>
      <c r="D879" s="1" t="s">
        <v>25</v>
      </c>
      <c r="E879" s="1" t="s">
        <v>2299</v>
      </c>
      <c r="F879" s="2">
        <v>20822</v>
      </c>
      <c r="G879" s="2">
        <v>193</v>
      </c>
      <c r="H879" s="2">
        <v>15</v>
      </c>
      <c r="I879" s="2">
        <v>2307</v>
      </c>
      <c r="J879" s="2">
        <v>8328</v>
      </c>
      <c r="K879" s="2">
        <v>1865</v>
      </c>
      <c r="L879" s="2">
        <v>30</v>
      </c>
      <c r="M879" s="2">
        <v>2</v>
      </c>
      <c r="N879" s="2">
        <v>10</v>
      </c>
      <c r="O879" s="2">
        <v>24</v>
      </c>
      <c r="P879" s="2">
        <v>0</v>
      </c>
      <c r="Q879" s="2">
        <v>0</v>
      </c>
      <c r="R879" s="2">
        <v>4457</v>
      </c>
      <c r="S879" s="2">
        <v>792700</v>
      </c>
      <c r="T879" s="2">
        <v>53063600</v>
      </c>
      <c r="U879" s="2">
        <v>92</v>
      </c>
      <c r="V879" s="2">
        <v>169</v>
      </c>
      <c r="W879" s="2">
        <v>49</v>
      </c>
      <c r="X879" s="2">
        <v>502</v>
      </c>
      <c r="Y879" s="2">
        <v>75</v>
      </c>
      <c r="Z879" s="2">
        <v>300</v>
      </c>
      <c r="AA879" s="9">
        <f t="shared" si="119"/>
        <v>20822</v>
      </c>
      <c r="AB879" s="9">
        <f t="shared" si="120"/>
        <v>2099</v>
      </c>
      <c r="AC879" s="9">
        <f t="shared" si="121"/>
        <v>4523</v>
      </c>
      <c r="AD879" s="9">
        <f t="shared" si="122"/>
        <v>4457</v>
      </c>
      <c r="AE879" s="44">
        <f t="shared" si="123"/>
        <v>2.9168409046401161E-5</v>
      </c>
      <c r="AF879" s="9">
        <f t="shared" si="124"/>
        <v>284</v>
      </c>
      <c r="AG879" s="9">
        <f t="shared" si="117"/>
        <v>375</v>
      </c>
      <c r="AH879" s="44">
        <f t="shared" si="125"/>
        <v>3.124787392248142E-5</v>
      </c>
      <c r="AI879">
        <f>AA879/'Totals and Drop Down Lists'!W$6*Inputs!E$37</f>
        <v>18888.477557674407</v>
      </c>
      <c r="AJ879">
        <f>AB879/'Totals and Drop Down Lists'!X$6*Inputs!F$37</f>
        <v>6906.5226966067703</v>
      </c>
      <c r="AK879">
        <f>AC879/'Totals and Drop Down Lists'!Y$6*Inputs!G$37</f>
        <v>29817.143807506633</v>
      </c>
      <c r="AL879">
        <f>AD879/'Totals and Drop Down Lists'!Z$6*Inputs!H$37</f>
        <v>35734.003160362758</v>
      </c>
      <c r="AM879">
        <f>AE879/'Totals and Drop Down Lists'!AA$6*Inputs!I$37</f>
        <v>3631.1562931746284</v>
      </c>
      <c r="AN879">
        <f>AF879/'Totals and Drop Down Lists'!AB$6*Inputs!J$37</f>
        <v>5667.7008518579069</v>
      </c>
      <c r="AO879">
        <f>AG879/'Totals and Drop Down Lists'!AC$6*Inputs!K$37</f>
        <v>6983.8410671593574</v>
      </c>
      <c r="AP879">
        <f>AH879/'Totals and Drop Down Lists'!AD$6*Inputs!L$37</f>
        <v>7353.5593281754827</v>
      </c>
      <c r="AQ879">
        <f>IF(OR($D879="51",$D879="52",$D879="61"),(AA879/'Totals and Drop Down Lists'!W$4)*Inputs!E$38,0)</f>
        <v>0</v>
      </c>
      <c r="AR879">
        <f>IF(OR($D879="51",$D879="52",$D879="61"),(AB879/'Totals and Drop Down Lists'!X$4)*Inputs!F$38,0)</f>
        <v>0</v>
      </c>
      <c r="AS879">
        <f>IF(OR($D879="51",$D879="52",$D879="61"),(AC879/'Totals and Drop Down Lists'!Y$4)*Inputs!G$38,0)</f>
        <v>0</v>
      </c>
      <c r="AT879">
        <f>IF(OR($D879="51",$D879="52",$D879="61"),(AD879/'Totals and Drop Down Lists'!Z$4)*Inputs!H$38,0)</f>
        <v>0</v>
      </c>
      <c r="AU879">
        <f>IF(OR($D879="51",$D879="52",$D879="61"),(AE879/'Totals and Drop Down Lists'!AA$4)*Inputs!I$38,0)</f>
        <v>0</v>
      </c>
      <c r="AV879">
        <f>IF(OR($D879="51",$D879="52",$D879="61"),(AF879/'Totals and Drop Down Lists'!AB$4)*Inputs!J$38,0)</f>
        <v>0</v>
      </c>
      <c r="AW879">
        <f>IF(OR($D879="51",$D879="52",$D879="61"),(AG879/'Totals and Drop Down Lists'!AC$4)*Inputs!K$38,0)</f>
        <v>0</v>
      </c>
      <c r="AX879">
        <f>IF(OR($D879="51",$D879="52",$D879="61"),(AH879/'Totals and Drop Down Lists'!AD$4)*Inputs!L$38,0)</f>
        <v>0</v>
      </c>
      <c r="AY879">
        <f>IF(OR($D879="51",$D879="52",$D879="61"),0,(AA879/'Totals and Drop Down Lists'!W$5)*Inputs!E$39)</f>
        <v>0</v>
      </c>
      <c r="AZ879">
        <f>IF(OR($D879="51",$D879="52",$D879="61"),0,(AB879/'Totals and Drop Down Lists'!X$5)*Inputs!F$39)</f>
        <v>0</v>
      </c>
      <c r="BA879">
        <f>IF(OR($D879="51",$D879="52",$D879="61"),0,(AC879/'Totals and Drop Down Lists'!Y$5)*Inputs!G$39)</f>
        <v>0</v>
      </c>
      <c r="BB879">
        <f>IF(OR($D879="51",$D879="52",$D879="61"),0,(AD879/'Totals and Drop Down Lists'!Z$5)*Inputs!H$39)</f>
        <v>0</v>
      </c>
      <c r="BC879">
        <f>IF(OR($D879="51",$D879="52",$D879="61"),0,(AE879/'Totals and Drop Down Lists'!AA$5)*Inputs!I$39)</f>
        <v>0</v>
      </c>
      <c r="BD879">
        <f>IF(OR($D879="51",$D879="52",$D879="61"),0,(AF879/'Totals and Drop Down Lists'!AB$5)*Inputs!J$39)</f>
        <v>0</v>
      </c>
      <c r="BE879">
        <f>IF(OR($D879="51",$D879="52",$D879="61"),0,(AG879/'Totals and Drop Down Lists'!AC$5)*Inputs!K$39)</f>
        <v>0</v>
      </c>
      <c r="BF879">
        <f>IF(OR($D879="51",$D879="52",$D879="61"),0,(AH879/'Totals and Drop Down Lists'!AD$5)*Inputs!L$39)</f>
        <v>0</v>
      </c>
      <c r="BG879" s="10">
        <f t="shared" si="118"/>
        <v>114982.40476251795</v>
      </c>
    </row>
    <row r="880" spans="1:59">
      <c r="A880" s="1" t="s">
        <v>7429</v>
      </c>
      <c r="B880" s="1" t="s">
        <v>2236</v>
      </c>
      <c r="C880" s="1" t="s">
        <v>1602</v>
      </c>
      <c r="D880" s="1" t="s">
        <v>25</v>
      </c>
      <c r="E880" s="1" t="s">
        <v>2300</v>
      </c>
      <c r="F880" s="2">
        <v>16177</v>
      </c>
      <c r="G880" s="2">
        <v>238</v>
      </c>
      <c r="H880" s="2">
        <v>0</v>
      </c>
      <c r="I880" s="2">
        <v>2004</v>
      </c>
      <c r="J880" s="2">
        <v>7007</v>
      </c>
      <c r="K880" s="2">
        <v>1901</v>
      </c>
      <c r="L880" s="2">
        <v>34</v>
      </c>
      <c r="M880" s="2">
        <v>26</v>
      </c>
      <c r="N880" s="2">
        <v>0</v>
      </c>
      <c r="O880" s="2">
        <v>5</v>
      </c>
      <c r="P880" s="2">
        <v>36</v>
      </c>
      <c r="Q880" s="2">
        <v>0</v>
      </c>
      <c r="R880" s="2">
        <v>2526</v>
      </c>
      <c r="S880" s="2">
        <v>829000</v>
      </c>
      <c r="T880" s="2">
        <v>47749400</v>
      </c>
      <c r="U880" s="2">
        <v>50</v>
      </c>
      <c r="V880" s="2">
        <v>238</v>
      </c>
      <c r="W880" s="2">
        <v>18</v>
      </c>
      <c r="X880" s="2">
        <v>553</v>
      </c>
      <c r="Y880" s="2">
        <v>118</v>
      </c>
      <c r="Z880" s="2">
        <v>237</v>
      </c>
      <c r="AA880" s="9">
        <f t="shared" si="119"/>
        <v>16177</v>
      </c>
      <c r="AB880" s="9">
        <f t="shared" si="120"/>
        <v>1766</v>
      </c>
      <c r="AC880" s="9">
        <f t="shared" si="121"/>
        <v>2627</v>
      </c>
      <c r="AD880" s="9">
        <f t="shared" si="122"/>
        <v>2526</v>
      </c>
      <c r="AE880" s="44">
        <f t="shared" si="123"/>
        <v>3.6018689063075885E-5</v>
      </c>
      <c r="AF880" s="9">
        <f t="shared" si="124"/>
        <v>297</v>
      </c>
      <c r="AG880" s="9">
        <f t="shared" si="117"/>
        <v>355</v>
      </c>
      <c r="AH880" s="44">
        <f t="shared" si="125"/>
        <v>3.5836817804476279E-5</v>
      </c>
      <c r="AI880">
        <f>AA880/'Totals and Drop Down Lists'!W$6*Inputs!E$37</f>
        <v>14674.810366463302</v>
      </c>
      <c r="AJ880">
        <f>AB880/'Totals and Drop Down Lists'!X$6*Inputs!F$37</f>
        <v>5810.8237647487167</v>
      </c>
      <c r="AK880">
        <f>AC880/'Totals and Drop Down Lists'!Y$6*Inputs!G$37</f>
        <v>17318.071364651762</v>
      </c>
      <c r="AL880">
        <f>AD880/'Totals and Drop Down Lists'!Z$6*Inputs!H$37</f>
        <v>20252.208208004562</v>
      </c>
      <c r="AM880">
        <f>AE880/'Totals and Drop Down Lists'!AA$6*Inputs!I$37</f>
        <v>4483.9432022236115</v>
      </c>
      <c r="AN880">
        <f>AF880/'Totals and Drop Down Lists'!AB$6*Inputs!J$37</f>
        <v>5927.137862682388</v>
      </c>
      <c r="AO880">
        <f>AG880/'Totals and Drop Down Lists'!AC$6*Inputs!K$37</f>
        <v>6611.3695435775253</v>
      </c>
      <c r="AP880">
        <f>AH880/'Totals and Drop Down Lists'!AD$6*Inputs!L$37</f>
        <v>8433.4750745597212</v>
      </c>
      <c r="AQ880">
        <f>IF(OR($D880="51",$D880="52",$D880="61"),(AA880/'Totals and Drop Down Lists'!W$4)*Inputs!E$38,0)</f>
        <v>0</v>
      </c>
      <c r="AR880">
        <f>IF(OR($D880="51",$D880="52",$D880="61"),(AB880/'Totals and Drop Down Lists'!X$4)*Inputs!F$38,0)</f>
        <v>0</v>
      </c>
      <c r="AS880">
        <f>IF(OR($D880="51",$D880="52",$D880="61"),(AC880/'Totals and Drop Down Lists'!Y$4)*Inputs!G$38,0)</f>
        <v>0</v>
      </c>
      <c r="AT880">
        <f>IF(OR($D880="51",$D880="52",$D880="61"),(AD880/'Totals and Drop Down Lists'!Z$4)*Inputs!H$38,0)</f>
        <v>0</v>
      </c>
      <c r="AU880">
        <f>IF(OR($D880="51",$D880="52",$D880="61"),(AE880/'Totals and Drop Down Lists'!AA$4)*Inputs!I$38,0)</f>
        <v>0</v>
      </c>
      <c r="AV880">
        <f>IF(OR($D880="51",$D880="52",$D880="61"),(AF880/'Totals and Drop Down Lists'!AB$4)*Inputs!J$38,0)</f>
        <v>0</v>
      </c>
      <c r="AW880">
        <f>IF(OR($D880="51",$D880="52",$D880="61"),(AG880/'Totals and Drop Down Lists'!AC$4)*Inputs!K$38,0)</f>
        <v>0</v>
      </c>
      <c r="AX880">
        <f>IF(OR($D880="51",$D880="52",$D880="61"),(AH880/'Totals and Drop Down Lists'!AD$4)*Inputs!L$38,0)</f>
        <v>0</v>
      </c>
      <c r="AY880">
        <f>IF(OR($D880="51",$D880="52",$D880="61"),0,(AA880/'Totals and Drop Down Lists'!W$5)*Inputs!E$39)</f>
        <v>0</v>
      </c>
      <c r="AZ880">
        <f>IF(OR($D880="51",$D880="52",$D880="61"),0,(AB880/'Totals and Drop Down Lists'!X$5)*Inputs!F$39)</f>
        <v>0</v>
      </c>
      <c r="BA880">
        <f>IF(OR($D880="51",$D880="52",$D880="61"),0,(AC880/'Totals and Drop Down Lists'!Y$5)*Inputs!G$39)</f>
        <v>0</v>
      </c>
      <c r="BB880">
        <f>IF(OR($D880="51",$D880="52",$D880="61"),0,(AD880/'Totals and Drop Down Lists'!Z$5)*Inputs!H$39)</f>
        <v>0</v>
      </c>
      <c r="BC880">
        <f>IF(OR($D880="51",$D880="52",$D880="61"),0,(AE880/'Totals and Drop Down Lists'!AA$5)*Inputs!I$39)</f>
        <v>0</v>
      </c>
      <c r="BD880">
        <f>IF(OR($D880="51",$D880="52",$D880="61"),0,(AF880/'Totals and Drop Down Lists'!AB$5)*Inputs!J$39)</f>
        <v>0</v>
      </c>
      <c r="BE880">
        <f>IF(OR($D880="51",$D880="52",$D880="61"),0,(AG880/'Totals and Drop Down Lists'!AC$5)*Inputs!K$39)</f>
        <v>0</v>
      </c>
      <c r="BF880">
        <f>IF(OR($D880="51",$D880="52",$D880="61"),0,(AH880/'Totals and Drop Down Lists'!AD$5)*Inputs!L$39)</f>
        <v>0</v>
      </c>
      <c r="BG880" s="10">
        <f t="shared" si="118"/>
        <v>83511.839386911597</v>
      </c>
    </row>
    <row r="881" spans="1:59">
      <c r="A881" s="1" t="s">
        <v>7429</v>
      </c>
      <c r="B881" s="1" t="s">
        <v>2236</v>
      </c>
      <c r="C881" s="1" t="s">
        <v>745</v>
      </c>
      <c r="D881" s="1" t="s">
        <v>25</v>
      </c>
      <c r="E881" s="1" t="s">
        <v>2301</v>
      </c>
      <c r="F881" s="2">
        <v>10623</v>
      </c>
      <c r="G881" s="2">
        <v>52</v>
      </c>
      <c r="H881" s="2">
        <v>0</v>
      </c>
      <c r="I881" s="2">
        <v>1164</v>
      </c>
      <c r="J881" s="2">
        <v>4358</v>
      </c>
      <c r="K881" s="2">
        <v>1145</v>
      </c>
      <c r="L881" s="2">
        <v>14</v>
      </c>
      <c r="M881" s="2">
        <v>2</v>
      </c>
      <c r="N881" s="2">
        <v>3</v>
      </c>
      <c r="O881" s="2">
        <v>8</v>
      </c>
      <c r="P881" s="2">
        <v>0</v>
      </c>
      <c r="Q881" s="2">
        <v>0</v>
      </c>
      <c r="R881" s="2">
        <v>2043</v>
      </c>
      <c r="S881" s="2">
        <v>498500</v>
      </c>
      <c r="T881" s="2">
        <v>40635100</v>
      </c>
      <c r="U881" s="2">
        <v>42</v>
      </c>
      <c r="V881" s="2">
        <v>90</v>
      </c>
      <c r="W881" s="2">
        <v>30</v>
      </c>
      <c r="X881" s="2">
        <v>283</v>
      </c>
      <c r="Y881" s="2">
        <v>68</v>
      </c>
      <c r="Z881" s="2">
        <v>185</v>
      </c>
      <c r="AA881" s="9">
        <f t="shared" si="119"/>
        <v>10623</v>
      </c>
      <c r="AB881" s="9">
        <f t="shared" si="120"/>
        <v>1112</v>
      </c>
      <c r="AC881" s="9">
        <f t="shared" si="121"/>
        <v>2070</v>
      </c>
      <c r="AD881" s="9">
        <f t="shared" si="122"/>
        <v>2043</v>
      </c>
      <c r="AE881" s="44">
        <f t="shared" si="123"/>
        <v>2.1009684629642147E-5</v>
      </c>
      <c r="AF881" s="9">
        <f t="shared" si="124"/>
        <v>163</v>
      </c>
      <c r="AG881" s="9">
        <f t="shared" si="117"/>
        <v>253</v>
      </c>
      <c r="AH881" s="44">
        <f t="shared" si="125"/>
        <v>2.4733744388422927E-5</v>
      </c>
      <c r="AI881">
        <f>AA881/'Totals and Drop Down Lists'!W$6*Inputs!E$37</f>
        <v>9636.5525451529738</v>
      </c>
      <c r="AJ881">
        <f>AB881/'Totals and Drop Down Lists'!X$6*Inputs!F$37</f>
        <v>3658.9105472256924</v>
      </c>
      <c r="AK881">
        <f>AC881/'Totals and Drop Down Lists'!Y$6*Inputs!G$37</f>
        <v>13646.139217673828</v>
      </c>
      <c r="AL881">
        <f>AD881/'Totals and Drop Down Lists'!Z$6*Inputs!H$37</f>
        <v>16379.755094597514</v>
      </c>
      <c r="AM881">
        <f>AE881/'Totals and Drop Down Lists'!AA$6*Inputs!I$37</f>
        <v>2615.4819907790634</v>
      </c>
      <c r="AN881">
        <f>AF881/'Totals and Drop Down Lists'!AB$6*Inputs!J$37</f>
        <v>3252.9409818761933</v>
      </c>
      <c r="AO881">
        <f>AG881/'Totals and Drop Down Lists'!AC$6*Inputs!K$37</f>
        <v>4711.7647733101794</v>
      </c>
      <c r="AP881">
        <f>AH881/'Totals and Drop Down Lists'!AD$6*Inputs!L$37</f>
        <v>5820.5898173872329</v>
      </c>
      <c r="AQ881">
        <f>IF(OR($D881="51",$D881="52",$D881="61"),(AA881/'Totals and Drop Down Lists'!W$4)*Inputs!E$38,0)</f>
        <v>0</v>
      </c>
      <c r="AR881">
        <f>IF(OR($D881="51",$D881="52",$D881="61"),(AB881/'Totals and Drop Down Lists'!X$4)*Inputs!F$38,0)</f>
        <v>0</v>
      </c>
      <c r="AS881">
        <f>IF(OR($D881="51",$D881="52",$D881="61"),(AC881/'Totals and Drop Down Lists'!Y$4)*Inputs!G$38,0)</f>
        <v>0</v>
      </c>
      <c r="AT881">
        <f>IF(OR($D881="51",$D881="52",$D881="61"),(AD881/'Totals and Drop Down Lists'!Z$4)*Inputs!H$38,0)</f>
        <v>0</v>
      </c>
      <c r="AU881">
        <f>IF(OR($D881="51",$D881="52",$D881="61"),(AE881/'Totals and Drop Down Lists'!AA$4)*Inputs!I$38,0)</f>
        <v>0</v>
      </c>
      <c r="AV881">
        <f>IF(OR($D881="51",$D881="52",$D881="61"),(AF881/'Totals and Drop Down Lists'!AB$4)*Inputs!J$38,0)</f>
        <v>0</v>
      </c>
      <c r="AW881">
        <f>IF(OR($D881="51",$D881="52",$D881="61"),(AG881/'Totals and Drop Down Lists'!AC$4)*Inputs!K$38,0)</f>
        <v>0</v>
      </c>
      <c r="AX881">
        <f>IF(OR($D881="51",$D881="52",$D881="61"),(AH881/'Totals and Drop Down Lists'!AD$4)*Inputs!L$38,0)</f>
        <v>0</v>
      </c>
      <c r="AY881">
        <f>IF(OR($D881="51",$D881="52",$D881="61"),0,(AA881/'Totals and Drop Down Lists'!W$5)*Inputs!E$39)</f>
        <v>0</v>
      </c>
      <c r="AZ881">
        <f>IF(OR($D881="51",$D881="52",$D881="61"),0,(AB881/'Totals and Drop Down Lists'!X$5)*Inputs!F$39)</f>
        <v>0</v>
      </c>
      <c r="BA881">
        <f>IF(OR($D881="51",$D881="52",$D881="61"),0,(AC881/'Totals and Drop Down Lists'!Y$5)*Inputs!G$39)</f>
        <v>0</v>
      </c>
      <c r="BB881">
        <f>IF(OR($D881="51",$D881="52",$D881="61"),0,(AD881/'Totals and Drop Down Lists'!Z$5)*Inputs!H$39)</f>
        <v>0</v>
      </c>
      <c r="BC881">
        <f>IF(OR($D881="51",$D881="52",$D881="61"),0,(AE881/'Totals and Drop Down Lists'!AA$5)*Inputs!I$39)</f>
        <v>0</v>
      </c>
      <c r="BD881">
        <f>IF(OR($D881="51",$D881="52",$D881="61"),0,(AF881/'Totals and Drop Down Lists'!AB$5)*Inputs!J$39)</f>
        <v>0</v>
      </c>
      <c r="BE881">
        <f>IF(OR($D881="51",$D881="52",$D881="61"),0,(AG881/'Totals and Drop Down Lists'!AC$5)*Inputs!K$39)</f>
        <v>0</v>
      </c>
      <c r="BF881">
        <f>IF(OR($D881="51",$D881="52",$D881="61"),0,(AH881/'Totals and Drop Down Lists'!AD$5)*Inputs!L$39)</f>
        <v>0</v>
      </c>
      <c r="BG881" s="10">
        <f t="shared" si="118"/>
        <v>59722.134968002676</v>
      </c>
    </row>
    <row r="882" spans="1:59">
      <c r="A882" s="1" t="s">
        <v>7429</v>
      </c>
      <c r="B882" s="1" t="s">
        <v>2236</v>
      </c>
      <c r="C882" s="1" t="s">
        <v>849</v>
      </c>
      <c r="D882" s="1" t="s">
        <v>25</v>
      </c>
      <c r="E882" s="1" t="s">
        <v>2302</v>
      </c>
      <c r="F882" s="2">
        <v>7291</v>
      </c>
      <c r="G882" s="2">
        <v>41</v>
      </c>
      <c r="H882" s="2">
        <v>0</v>
      </c>
      <c r="I882" s="2">
        <v>727</v>
      </c>
      <c r="J882" s="2">
        <v>2965</v>
      </c>
      <c r="K882" s="2">
        <v>668</v>
      </c>
      <c r="L882" s="2">
        <v>15</v>
      </c>
      <c r="M882" s="2">
        <v>0</v>
      </c>
      <c r="N882" s="2">
        <v>0</v>
      </c>
      <c r="O882" s="2">
        <v>3</v>
      </c>
      <c r="P882" s="2">
        <v>2</v>
      </c>
      <c r="Q882" s="2">
        <v>0</v>
      </c>
      <c r="R882" s="2">
        <v>1287</v>
      </c>
      <c r="S882" s="2">
        <v>290200</v>
      </c>
      <c r="T882" s="2">
        <v>23009400</v>
      </c>
      <c r="U882" s="2">
        <v>13</v>
      </c>
      <c r="V882" s="2">
        <v>82</v>
      </c>
      <c r="W882" s="2">
        <v>10</v>
      </c>
      <c r="X882" s="2">
        <v>142</v>
      </c>
      <c r="Y882" s="2">
        <v>39</v>
      </c>
      <c r="Z882" s="2">
        <v>49</v>
      </c>
      <c r="AA882" s="9">
        <f t="shared" si="119"/>
        <v>7291</v>
      </c>
      <c r="AB882" s="9">
        <f t="shared" si="120"/>
        <v>686</v>
      </c>
      <c r="AC882" s="9">
        <f t="shared" si="121"/>
        <v>1307</v>
      </c>
      <c r="AD882" s="9">
        <f t="shared" si="122"/>
        <v>1287</v>
      </c>
      <c r="AE882" s="44">
        <f t="shared" si="123"/>
        <v>1.0510515407655981E-5</v>
      </c>
      <c r="AF882" s="9">
        <f t="shared" si="124"/>
        <v>50</v>
      </c>
      <c r="AG882" s="9">
        <f t="shared" si="117"/>
        <v>88</v>
      </c>
      <c r="AH882" s="44">
        <f t="shared" si="125"/>
        <v>7.3770974973978554E-6</v>
      </c>
      <c r="AI882">
        <f>AA882/'Totals and Drop Down Lists'!W$6*Inputs!E$37</f>
        <v>6613.9607085296375</v>
      </c>
      <c r="AJ882">
        <f>AB882/'Totals and Drop Down Lists'!X$6*Inputs!F$37</f>
        <v>2257.2056073712456</v>
      </c>
      <c r="AK882">
        <f>AC882/'Totals and Drop Down Lists'!Y$6*Inputs!G$37</f>
        <v>8616.1854867148286</v>
      </c>
      <c r="AL882">
        <f>AD882/'Totals and Drop Down Lists'!Z$6*Inputs!H$37</f>
        <v>10318.524134482133</v>
      </c>
      <c r="AM882">
        <f>AE882/'Totals and Drop Down Lists'!AA$6*Inputs!I$37</f>
        <v>1308.4472350310723</v>
      </c>
      <c r="AN882">
        <f>AF882/'Totals and Drop Down Lists'!AB$6*Inputs!J$37</f>
        <v>997.83465701723719</v>
      </c>
      <c r="AO882">
        <f>AG882/'Totals and Drop Down Lists'!AC$6*Inputs!K$37</f>
        <v>1638.8747037600624</v>
      </c>
      <c r="AP882">
        <f>AH882/'Totals and Drop Down Lists'!AD$6*Inputs!L$37</f>
        <v>1736.0516831137461</v>
      </c>
      <c r="AQ882">
        <f>IF(OR($D882="51",$D882="52",$D882="61"),(AA882/'Totals and Drop Down Lists'!W$4)*Inputs!E$38,0)</f>
        <v>0</v>
      </c>
      <c r="AR882">
        <f>IF(OR($D882="51",$D882="52",$D882="61"),(AB882/'Totals and Drop Down Lists'!X$4)*Inputs!F$38,0)</f>
        <v>0</v>
      </c>
      <c r="AS882">
        <f>IF(OR($D882="51",$D882="52",$D882="61"),(AC882/'Totals and Drop Down Lists'!Y$4)*Inputs!G$38,0)</f>
        <v>0</v>
      </c>
      <c r="AT882">
        <f>IF(OR($D882="51",$D882="52",$D882="61"),(AD882/'Totals and Drop Down Lists'!Z$4)*Inputs!H$38,0)</f>
        <v>0</v>
      </c>
      <c r="AU882">
        <f>IF(OR($D882="51",$D882="52",$D882="61"),(AE882/'Totals and Drop Down Lists'!AA$4)*Inputs!I$38,0)</f>
        <v>0</v>
      </c>
      <c r="AV882">
        <f>IF(OR($D882="51",$D882="52",$D882="61"),(AF882/'Totals and Drop Down Lists'!AB$4)*Inputs!J$38,0)</f>
        <v>0</v>
      </c>
      <c r="AW882">
        <f>IF(OR($D882="51",$D882="52",$D882="61"),(AG882/'Totals and Drop Down Lists'!AC$4)*Inputs!K$38,0)</f>
        <v>0</v>
      </c>
      <c r="AX882">
        <f>IF(OR($D882="51",$D882="52",$D882="61"),(AH882/'Totals and Drop Down Lists'!AD$4)*Inputs!L$38,0)</f>
        <v>0</v>
      </c>
      <c r="AY882">
        <f>IF(OR($D882="51",$D882="52",$D882="61"),0,(AA882/'Totals and Drop Down Lists'!W$5)*Inputs!E$39)</f>
        <v>0</v>
      </c>
      <c r="AZ882">
        <f>IF(OR($D882="51",$D882="52",$D882="61"),0,(AB882/'Totals and Drop Down Lists'!X$5)*Inputs!F$39)</f>
        <v>0</v>
      </c>
      <c r="BA882">
        <f>IF(OR($D882="51",$D882="52",$D882="61"),0,(AC882/'Totals and Drop Down Lists'!Y$5)*Inputs!G$39)</f>
        <v>0</v>
      </c>
      <c r="BB882">
        <f>IF(OR($D882="51",$D882="52",$D882="61"),0,(AD882/'Totals and Drop Down Lists'!Z$5)*Inputs!H$39)</f>
        <v>0</v>
      </c>
      <c r="BC882">
        <f>IF(OR($D882="51",$D882="52",$D882="61"),0,(AE882/'Totals and Drop Down Lists'!AA$5)*Inputs!I$39)</f>
        <v>0</v>
      </c>
      <c r="BD882">
        <f>IF(OR($D882="51",$D882="52",$D882="61"),0,(AF882/'Totals and Drop Down Lists'!AB$5)*Inputs!J$39)</f>
        <v>0</v>
      </c>
      <c r="BE882">
        <f>IF(OR($D882="51",$D882="52",$D882="61"),0,(AG882/'Totals and Drop Down Lists'!AC$5)*Inputs!K$39)</f>
        <v>0</v>
      </c>
      <c r="BF882">
        <f>IF(OR($D882="51",$D882="52",$D882="61"),0,(AH882/'Totals and Drop Down Lists'!AD$5)*Inputs!L$39)</f>
        <v>0</v>
      </c>
      <c r="BG882" s="10">
        <f t="shared" si="118"/>
        <v>33487.084216019961</v>
      </c>
    </row>
    <row r="883" spans="1:59">
      <c r="A883" s="1" t="s">
        <v>7429</v>
      </c>
      <c r="B883" s="1" t="s">
        <v>2236</v>
      </c>
      <c r="C883" s="1" t="s">
        <v>68</v>
      </c>
      <c r="D883" s="1" t="s">
        <v>25</v>
      </c>
      <c r="E883" s="1" t="s">
        <v>2303</v>
      </c>
      <c r="F883" s="2">
        <v>9255</v>
      </c>
      <c r="G883" s="2">
        <v>90</v>
      </c>
      <c r="H883" s="2">
        <v>0</v>
      </c>
      <c r="I883" s="2">
        <v>1184</v>
      </c>
      <c r="J883" s="2">
        <v>3969</v>
      </c>
      <c r="K883" s="2">
        <v>951</v>
      </c>
      <c r="L883" s="2">
        <v>24</v>
      </c>
      <c r="M883" s="2">
        <v>0</v>
      </c>
      <c r="N883" s="2">
        <v>0</v>
      </c>
      <c r="O883" s="2">
        <v>8</v>
      </c>
      <c r="P883" s="2">
        <v>0</v>
      </c>
      <c r="Q883" s="2">
        <v>0</v>
      </c>
      <c r="R883" s="2">
        <v>1863</v>
      </c>
      <c r="S883" s="2">
        <v>425200</v>
      </c>
      <c r="T883" s="2">
        <v>30256200</v>
      </c>
      <c r="U883" s="2">
        <v>71</v>
      </c>
      <c r="V883" s="2">
        <v>55</v>
      </c>
      <c r="W883" s="2">
        <v>38</v>
      </c>
      <c r="X883" s="2">
        <v>180</v>
      </c>
      <c r="Y883" s="2">
        <v>30</v>
      </c>
      <c r="Z883" s="2">
        <v>123</v>
      </c>
      <c r="AA883" s="9">
        <f t="shared" si="119"/>
        <v>9255</v>
      </c>
      <c r="AB883" s="9">
        <f t="shared" si="120"/>
        <v>1094</v>
      </c>
      <c r="AC883" s="9">
        <f t="shared" si="121"/>
        <v>1895</v>
      </c>
      <c r="AD883" s="9">
        <f t="shared" si="122"/>
        <v>1863</v>
      </c>
      <c r="AE883" s="44">
        <f t="shared" si="123"/>
        <v>1.5913866882115375E-5</v>
      </c>
      <c r="AF883" s="9">
        <f t="shared" si="124"/>
        <v>87</v>
      </c>
      <c r="AG883" s="9">
        <f t="shared" si="117"/>
        <v>153</v>
      </c>
      <c r="AH883" s="44">
        <f t="shared" si="125"/>
        <v>1.3640865763366524E-5</v>
      </c>
      <c r="AI883">
        <f>AA883/'Totals and Drop Down Lists'!W$6*Inputs!E$37</f>
        <v>8395.5844681719645</v>
      </c>
      <c r="AJ883">
        <f>AB883/'Totals and Drop Down Lists'!X$6*Inputs!F$37</f>
        <v>3599.6835779360676</v>
      </c>
      <c r="AK883">
        <f>AC883/'Totals and Drop Down Lists'!Y$6*Inputs!G$37</f>
        <v>12492.480105068553</v>
      </c>
      <c r="AL883">
        <f>AD883/'Totals and Drop Down Lists'!Z$6*Inputs!H$37</f>
        <v>14936.604865998615</v>
      </c>
      <c r="AM883">
        <f>AE883/'Totals and Drop Down Lists'!AA$6*Inputs!I$37</f>
        <v>1981.1069498446379</v>
      </c>
      <c r="AN883">
        <f>AF883/'Totals and Drop Down Lists'!AB$6*Inputs!J$37</f>
        <v>1736.2323032099926</v>
      </c>
      <c r="AO883">
        <f>AG883/'Totals and Drop Down Lists'!AC$6*Inputs!K$37</f>
        <v>2849.4071554010175</v>
      </c>
      <c r="AP883">
        <f>AH883/'Totals and Drop Down Lists'!AD$6*Inputs!L$37</f>
        <v>3210.1036994528386</v>
      </c>
      <c r="AQ883">
        <f>IF(OR($D883="51",$D883="52",$D883="61"),(AA883/'Totals and Drop Down Lists'!W$4)*Inputs!E$38,0)</f>
        <v>0</v>
      </c>
      <c r="AR883">
        <f>IF(OR($D883="51",$D883="52",$D883="61"),(AB883/'Totals and Drop Down Lists'!X$4)*Inputs!F$38,0)</f>
        <v>0</v>
      </c>
      <c r="AS883">
        <f>IF(OR($D883="51",$D883="52",$D883="61"),(AC883/'Totals and Drop Down Lists'!Y$4)*Inputs!G$38,0)</f>
        <v>0</v>
      </c>
      <c r="AT883">
        <f>IF(OR($D883="51",$D883="52",$D883="61"),(AD883/'Totals and Drop Down Lists'!Z$4)*Inputs!H$38,0)</f>
        <v>0</v>
      </c>
      <c r="AU883">
        <f>IF(OR($D883="51",$D883="52",$D883="61"),(AE883/'Totals and Drop Down Lists'!AA$4)*Inputs!I$38,0)</f>
        <v>0</v>
      </c>
      <c r="AV883">
        <f>IF(OR($D883="51",$D883="52",$D883="61"),(AF883/'Totals and Drop Down Lists'!AB$4)*Inputs!J$38,0)</f>
        <v>0</v>
      </c>
      <c r="AW883">
        <f>IF(OR($D883="51",$D883="52",$D883="61"),(AG883/'Totals and Drop Down Lists'!AC$4)*Inputs!K$38,0)</f>
        <v>0</v>
      </c>
      <c r="AX883">
        <f>IF(OR($D883="51",$D883="52",$D883="61"),(AH883/'Totals and Drop Down Lists'!AD$4)*Inputs!L$38,0)</f>
        <v>0</v>
      </c>
      <c r="AY883">
        <f>IF(OR($D883="51",$D883="52",$D883="61"),0,(AA883/'Totals and Drop Down Lists'!W$5)*Inputs!E$39)</f>
        <v>0</v>
      </c>
      <c r="AZ883">
        <f>IF(OR($D883="51",$D883="52",$D883="61"),0,(AB883/'Totals and Drop Down Lists'!X$5)*Inputs!F$39)</f>
        <v>0</v>
      </c>
      <c r="BA883">
        <f>IF(OR($D883="51",$D883="52",$D883="61"),0,(AC883/'Totals and Drop Down Lists'!Y$5)*Inputs!G$39)</f>
        <v>0</v>
      </c>
      <c r="BB883">
        <f>IF(OR($D883="51",$D883="52",$D883="61"),0,(AD883/'Totals and Drop Down Lists'!Z$5)*Inputs!H$39)</f>
        <v>0</v>
      </c>
      <c r="BC883">
        <f>IF(OR($D883="51",$D883="52",$D883="61"),0,(AE883/'Totals and Drop Down Lists'!AA$5)*Inputs!I$39)</f>
        <v>0</v>
      </c>
      <c r="BD883">
        <f>IF(OR($D883="51",$D883="52",$D883="61"),0,(AF883/'Totals and Drop Down Lists'!AB$5)*Inputs!J$39)</f>
        <v>0</v>
      </c>
      <c r="BE883">
        <f>IF(OR($D883="51",$D883="52",$D883="61"),0,(AG883/'Totals and Drop Down Lists'!AC$5)*Inputs!K$39)</f>
        <v>0</v>
      </c>
      <c r="BF883">
        <f>IF(OR($D883="51",$D883="52",$D883="61"),0,(AH883/'Totals and Drop Down Lists'!AD$5)*Inputs!L$39)</f>
        <v>0</v>
      </c>
      <c r="BG883" s="10">
        <f t="shared" si="118"/>
        <v>49201.203125083695</v>
      </c>
    </row>
    <row r="884" spans="1:59">
      <c r="A884" s="1" t="s">
        <v>7429</v>
      </c>
      <c r="B884" s="1" t="s">
        <v>2236</v>
      </c>
      <c r="C884" s="1" t="s">
        <v>747</v>
      </c>
      <c r="D884" s="1" t="s">
        <v>25</v>
      </c>
      <c r="E884" s="1" t="s">
        <v>2304</v>
      </c>
      <c r="F884" s="2">
        <v>12416</v>
      </c>
      <c r="G884" s="2">
        <v>70</v>
      </c>
      <c r="H884" s="2">
        <v>14</v>
      </c>
      <c r="I884" s="2">
        <v>856</v>
      </c>
      <c r="J884" s="2">
        <v>5073</v>
      </c>
      <c r="K884" s="2">
        <v>919</v>
      </c>
      <c r="L884" s="2">
        <v>17</v>
      </c>
      <c r="M884" s="2">
        <v>0</v>
      </c>
      <c r="N884" s="2">
        <v>3</v>
      </c>
      <c r="O884" s="2">
        <v>22</v>
      </c>
      <c r="P884" s="2">
        <v>1</v>
      </c>
      <c r="Q884" s="2">
        <v>0</v>
      </c>
      <c r="R884" s="2">
        <v>1995</v>
      </c>
      <c r="S884" s="2">
        <v>429500</v>
      </c>
      <c r="T884" s="2">
        <v>28307400</v>
      </c>
      <c r="U884" s="2">
        <v>54</v>
      </c>
      <c r="V884" s="2">
        <v>101</v>
      </c>
      <c r="W884" s="2">
        <v>4</v>
      </c>
      <c r="X884" s="2">
        <v>173</v>
      </c>
      <c r="Y884" s="2">
        <v>27</v>
      </c>
      <c r="Z884" s="2">
        <v>64</v>
      </c>
      <c r="AA884" s="9">
        <f t="shared" si="119"/>
        <v>12416</v>
      </c>
      <c r="AB884" s="9">
        <f t="shared" si="120"/>
        <v>772</v>
      </c>
      <c r="AC884" s="9">
        <f t="shared" si="121"/>
        <v>2038</v>
      </c>
      <c r="AD884" s="9">
        <f t="shared" si="122"/>
        <v>1995</v>
      </c>
      <c r="AE884" s="44">
        <f t="shared" si="123"/>
        <v>1.1626846701830637E-5</v>
      </c>
      <c r="AF884" s="9">
        <f t="shared" si="124"/>
        <v>68</v>
      </c>
      <c r="AG884" s="9">
        <f t="shared" si="117"/>
        <v>91</v>
      </c>
      <c r="AH884" s="44">
        <f t="shared" si="125"/>
        <v>6.1339909048037124E-6</v>
      </c>
      <c r="AI884">
        <f>AA884/'Totals and Drop Down Lists'!W$6*Inputs!E$37</f>
        <v>11263.055295172675</v>
      </c>
      <c r="AJ884">
        <f>AB884/'Totals and Drop Down Lists'!X$6*Inputs!F$37</f>
        <v>2540.1789050883403</v>
      </c>
      <c r="AK884">
        <f>AC884/'Totals and Drop Down Lists'!Y$6*Inputs!G$37</f>
        <v>13435.184408511721</v>
      </c>
      <c r="AL884">
        <f>AD884/'Totals and Drop Down Lists'!Z$6*Inputs!H$37</f>
        <v>15994.91503363781</v>
      </c>
      <c r="AM884">
        <f>AE884/'Totals and Drop Down Lists'!AA$6*Inputs!I$37</f>
        <v>1447.4185926276298</v>
      </c>
      <c r="AN884">
        <f>AF884/'Totals and Drop Down Lists'!AB$6*Inputs!J$37</f>
        <v>1357.0551335434425</v>
      </c>
      <c r="AO884">
        <f>AG884/'Totals and Drop Down Lists'!AC$6*Inputs!K$37</f>
        <v>1694.7454322973374</v>
      </c>
      <c r="AP884">
        <f>AH884/'Totals and Drop Down Lists'!AD$6*Inputs!L$37</f>
        <v>1443.5115217394268</v>
      </c>
      <c r="AQ884">
        <f>IF(OR($D884="51",$D884="52",$D884="61"),(AA884/'Totals and Drop Down Lists'!W$4)*Inputs!E$38,0)</f>
        <v>0</v>
      </c>
      <c r="AR884">
        <f>IF(OR($D884="51",$D884="52",$D884="61"),(AB884/'Totals and Drop Down Lists'!X$4)*Inputs!F$38,0)</f>
        <v>0</v>
      </c>
      <c r="AS884">
        <f>IF(OR($D884="51",$D884="52",$D884="61"),(AC884/'Totals and Drop Down Lists'!Y$4)*Inputs!G$38,0)</f>
        <v>0</v>
      </c>
      <c r="AT884">
        <f>IF(OR($D884="51",$D884="52",$D884="61"),(AD884/'Totals and Drop Down Lists'!Z$4)*Inputs!H$38,0)</f>
        <v>0</v>
      </c>
      <c r="AU884">
        <f>IF(OR($D884="51",$D884="52",$D884="61"),(AE884/'Totals and Drop Down Lists'!AA$4)*Inputs!I$38,0)</f>
        <v>0</v>
      </c>
      <c r="AV884">
        <f>IF(OR($D884="51",$D884="52",$D884="61"),(AF884/'Totals and Drop Down Lists'!AB$4)*Inputs!J$38,0)</f>
        <v>0</v>
      </c>
      <c r="AW884">
        <f>IF(OR($D884="51",$D884="52",$D884="61"),(AG884/'Totals and Drop Down Lists'!AC$4)*Inputs!K$38,0)</f>
        <v>0</v>
      </c>
      <c r="AX884">
        <f>IF(OR($D884="51",$D884="52",$D884="61"),(AH884/'Totals and Drop Down Lists'!AD$4)*Inputs!L$38,0)</f>
        <v>0</v>
      </c>
      <c r="AY884">
        <f>IF(OR($D884="51",$D884="52",$D884="61"),0,(AA884/'Totals and Drop Down Lists'!W$5)*Inputs!E$39)</f>
        <v>0</v>
      </c>
      <c r="AZ884">
        <f>IF(OR($D884="51",$D884="52",$D884="61"),0,(AB884/'Totals and Drop Down Lists'!X$5)*Inputs!F$39)</f>
        <v>0</v>
      </c>
      <c r="BA884">
        <f>IF(OR($D884="51",$D884="52",$D884="61"),0,(AC884/'Totals and Drop Down Lists'!Y$5)*Inputs!G$39)</f>
        <v>0</v>
      </c>
      <c r="BB884">
        <f>IF(OR($D884="51",$D884="52",$D884="61"),0,(AD884/'Totals and Drop Down Lists'!Z$5)*Inputs!H$39)</f>
        <v>0</v>
      </c>
      <c r="BC884">
        <f>IF(OR($D884="51",$D884="52",$D884="61"),0,(AE884/'Totals and Drop Down Lists'!AA$5)*Inputs!I$39)</f>
        <v>0</v>
      </c>
      <c r="BD884">
        <f>IF(OR($D884="51",$D884="52",$D884="61"),0,(AF884/'Totals and Drop Down Lists'!AB$5)*Inputs!J$39)</f>
        <v>0</v>
      </c>
      <c r="BE884">
        <f>IF(OR($D884="51",$D884="52",$D884="61"),0,(AG884/'Totals and Drop Down Lists'!AC$5)*Inputs!K$39)</f>
        <v>0</v>
      </c>
      <c r="BF884">
        <f>IF(OR($D884="51",$D884="52",$D884="61"),0,(AH884/'Totals and Drop Down Lists'!AD$5)*Inputs!L$39)</f>
        <v>0</v>
      </c>
      <c r="BG884" s="10">
        <f t="shared" si="118"/>
        <v>49176.064322618382</v>
      </c>
    </row>
    <row r="885" spans="1:59">
      <c r="A885" s="1" t="s">
        <v>7429</v>
      </c>
      <c r="B885" s="1" t="s">
        <v>2236</v>
      </c>
      <c r="C885" s="1" t="s">
        <v>2305</v>
      </c>
      <c r="D885" s="1" t="s">
        <v>25</v>
      </c>
      <c r="E885" s="1" t="s">
        <v>2306</v>
      </c>
      <c r="F885" s="2">
        <v>10843</v>
      </c>
      <c r="G885" s="2">
        <v>16</v>
      </c>
      <c r="H885" s="2">
        <v>0</v>
      </c>
      <c r="I885" s="2">
        <v>1088</v>
      </c>
      <c r="J885" s="2">
        <v>4641</v>
      </c>
      <c r="K885" s="2">
        <v>910</v>
      </c>
      <c r="L885" s="2">
        <v>34</v>
      </c>
      <c r="M885" s="2">
        <v>0</v>
      </c>
      <c r="N885" s="2">
        <v>3</v>
      </c>
      <c r="O885" s="2">
        <v>9</v>
      </c>
      <c r="P885" s="2">
        <v>0</v>
      </c>
      <c r="Q885" s="2">
        <v>11</v>
      </c>
      <c r="R885" s="2">
        <v>2114</v>
      </c>
      <c r="S885" s="2">
        <v>363100</v>
      </c>
      <c r="T885" s="2">
        <v>24009800</v>
      </c>
      <c r="U885" s="2">
        <v>86</v>
      </c>
      <c r="V885" s="2">
        <v>147</v>
      </c>
      <c r="W885" s="2">
        <v>33</v>
      </c>
      <c r="X885" s="2">
        <v>252</v>
      </c>
      <c r="Y885" s="2">
        <v>46</v>
      </c>
      <c r="Z885" s="2">
        <v>130</v>
      </c>
      <c r="AA885" s="9">
        <f t="shared" si="119"/>
        <v>10843</v>
      </c>
      <c r="AB885" s="9">
        <f t="shared" si="120"/>
        <v>1072</v>
      </c>
      <c r="AC885" s="9">
        <f t="shared" si="121"/>
        <v>2171</v>
      </c>
      <c r="AD885" s="9">
        <f t="shared" si="122"/>
        <v>2114</v>
      </c>
      <c r="AE885" s="44">
        <f t="shared" si="123"/>
        <v>1.2461404747376937E-5</v>
      </c>
      <c r="AF885" s="9">
        <f t="shared" si="124"/>
        <v>72</v>
      </c>
      <c r="AG885" s="9">
        <f t="shared" si="117"/>
        <v>176</v>
      </c>
      <c r="AH885" s="44">
        <f t="shared" si="125"/>
        <v>1.2840844240803477E-5</v>
      </c>
      <c r="AI885">
        <f>AA885/'Totals and Drop Down Lists'!W$6*Inputs!E$37</f>
        <v>9836.1234347259433</v>
      </c>
      <c r="AJ885">
        <f>AB885/'Totals and Drop Down Lists'!X$6*Inputs!F$37</f>
        <v>3527.2950599154155</v>
      </c>
      <c r="AK885">
        <f>AC885/'Totals and Drop Down Lists'!Y$6*Inputs!G$37</f>
        <v>14311.96533409173</v>
      </c>
      <c r="AL885">
        <f>AD885/'Totals and Drop Down Lists'!Z$6*Inputs!H$37</f>
        <v>16948.997684767081</v>
      </c>
      <c r="AM885">
        <f>AE885/'Totals and Drop Down Lists'!AA$6*Inputs!I$37</f>
        <v>1551.3121815540667</v>
      </c>
      <c r="AN885">
        <f>AF885/'Totals and Drop Down Lists'!AB$6*Inputs!J$37</f>
        <v>1436.8819061048214</v>
      </c>
      <c r="AO885">
        <f>AG885/'Totals and Drop Down Lists'!AC$6*Inputs!K$37</f>
        <v>3277.7494075201248</v>
      </c>
      <c r="AP885">
        <f>AH885/'Totals and Drop Down Lists'!AD$6*Inputs!L$37</f>
        <v>3021.8347073102373</v>
      </c>
      <c r="AQ885">
        <f>IF(OR($D885="51",$D885="52",$D885="61"),(AA885/'Totals and Drop Down Lists'!W$4)*Inputs!E$38,0)</f>
        <v>0</v>
      </c>
      <c r="AR885">
        <f>IF(OR($D885="51",$D885="52",$D885="61"),(AB885/'Totals and Drop Down Lists'!X$4)*Inputs!F$38,0)</f>
        <v>0</v>
      </c>
      <c r="AS885">
        <f>IF(OR($D885="51",$D885="52",$D885="61"),(AC885/'Totals and Drop Down Lists'!Y$4)*Inputs!G$38,0)</f>
        <v>0</v>
      </c>
      <c r="AT885">
        <f>IF(OR($D885="51",$D885="52",$D885="61"),(AD885/'Totals and Drop Down Lists'!Z$4)*Inputs!H$38,0)</f>
        <v>0</v>
      </c>
      <c r="AU885">
        <f>IF(OR($D885="51",$D885="52",$D885="61"),(AE885/'Totals and Drop Down Lists'!AA$4)*Inputs!I$38,0)</f>
        <v>0</v>
      </c>
      <c r="AV885">
        <f>IF(OR($D885="51",$D885="52",$D885="61"),(AF885/'Totals and Drop Down Lists'!AB$4)*Inputs!J$38,0)</f>
        <v>0</v>
      </c>
      <c r="AW885">
        <f>IF(OR($D885="51",$D885="52",$D885="61"),(AG885/'Totals and Drop Down Lists'!AC$4)*Inputs!K$38,0)</f>
        <v>0</v>
      </c>
      <c r="AX885">
        <f>IF(OR($D885="51",$D885="52",$D885="61"),(AH885/'Totals and Drop Down Lists'!AD$4)*Inputs!L$38,0)</f>
        <v>0</v>
      </c>
      <c r="AY885">
        <f>IF(OR($D885="51",$D885="52",$D885="61"),0,(AA885/'Totals and Drop Down Lists'!W$5)*Inputs!E$39)</f>
        <v>0</v>
      </c>
      <c r="AZ885">
        <f>IF(OR($D885="51",$D885="52",$D885="61"),0,(AB885/'Totals and Drop Down Lists'!X$5)*Inputs!F$39)</f>
        <v>0</v>
      </c>
      <c r="BA885">
        <f>IF(OR($D885="51",$D885="52",$D885="61"),0,(AC885/'Totals and Drop Down Lists'!Y$5)*Inputs!G$39)</f>
        <v>0</v>
      </c>
      <c r="BB885">
        <f>IF(OR($D885="51",$D885="52",$D885="61"),0,(AD885/'Totals and Drop Down Lists'!Z$5)*Inputs!H$39)</f>
        <v>0</v>
      </c>
      <c r="BC885">
        <f>IF(OR($D885="51",$D885="52",$D885="61"),0,(AE885/'Totals and Drop Down Lists'!AA$5)*Inputs!I$39)</f>
        <v>0</v>
      </c>
      <c r="BD885">
        <f>IF(OR($D885="51",$D885="52",$D885="61"),0,(AF885/'Totals and Drop Down Lists'!AB$5)*Inputs!J$39)</f>
        <v>0</v>
      </c>
      <c r="BE885">
        <f>IF(OR($D885="51",$D885="52",$D885="61"),0,(AG885/'Totals and Drop Down Lists'!AC$5)*Inputs!K$39)</f>
        <v>0</v>
      </c>
      <c r="BF885">
        <f>IF(OR($D885="51",$D885="52",$D885="61"),0,(AH885/'Totals and Drop Down Lists'!AD$5)*Inputs!L$39)</f>
        <v>0</v>
      </c>
      <c r="BG885" s="10">
        <f t="shared" si="118"/>
        <v>53912.159715989408</v>
      </c>
    </row>
    <row r="886" spans="1:59">
      <c r="A886" s="1" t="s">
        <v>7429</v>
      </c>
      <c r="B886" s="1" t="s">
        <v>2236</v>
      </c>
      <c r="C886" s="1" t="s">
        <v>749</v>
      </c>
      <c r="D886" s="1" t="s">
        <v>25</v>
      </c>
      <c r="E886" s="1" t="s">
        <v>2307</v>
      </c>
      <c r="F886" s="2">
        <v>15486</v>
      </c>
      <c r="G886" s="2">
        <v>70</v>
      </c>
      <c r="H886" s="2">
        <v>0</v>
      </c>
      <c r="I886" s="2">
        <v>1869</v>
      </c>
      <c r="J886" s="2">
        <v>6395</v>
      </c>
      <c r="K886" s="2">
        <v>1855</v>
      </c>
      <c r="L886" s="2">
        <v>57</v>
      </c>
      <c r="M886" s="2">
        <v>0</v>
      </c>
      <c r="N886" s="2">
        <v>4</v>
      </c>
      <c r="O886" s="2">
        <v>52</v>
      </c>
      <c r="P886" s="2">
        <v>0</v>
      </c>
      <c r="Q886" s="2">
        <v>0</v>
      </c>
      <c r="R886" s="2">
        <v>2720</v>
      </c>
      <c r="S886" s="2">
        <v>991600</v>
      </c>
      <c r="T886" s="2">
        <v>72428900</v>
      </c>
      <c r="U886" s="2">
        <v>143</v>
      </c>
      <c r="V886" s="2">
        <v>71</v>
      </c>
      <c r="W886" s="2">
        <v>14</v>
      </c>
      <c r="X886" s="2">
        <v>343</v>
      </c>
      <c r="Y886" s="2">
        <v>56</v>
      </c>
      <c r="Z886" s="2">
        <v>239</v>
      </c>
      <c r="AA886" s="9">
        <f t="shared" si="119"/>
        <v>15486</v>
      </c>
      <c r="AB886" s="9">
        <f t="shared" si="120"/>
        <v>1799</v>
      </c>
      <c r="AC886" s="9">
        <f t="shared" si="121"/>
        <v>2833</v>
      </c>
      <c r="AD886" s="9">
        <f t="shared" si="122"/>
        <v>2720</v>
      </c>
      <c r="AE886" s="44">
        <f t="shared" si="123"/>
        <v>3.7578813613193323E-5</v>
      </c>
      <c r="AF886" s="9">
        <f t="shared" si="124"/>
        <v>258</v>
      </c>
      <c r="AG886" s="9">
        <f t="shared" si="117"/>
        <v>295</v>
      </c>
      <c r="AH886" s="44">
        <f t="shared" si="125"/>
        <v>3.1840249882130734E-5</v>
      </c>
      <c r="AI886">
        <f>AA886/'Totals and Drop Down Lists'!W$6*Inputs!E$37</f>
        <v>14047.976345122748</v>
      </c>
      <c r="AJ886">
        <f>AB886/'Totals and Drop Down Lists'!X$6*Inputs!F$37</f>
        <v>5919.4065417796946</v>
      </c>
      <c r="AK886">
        <f>AC886/'Totals and Drop Down Lists'!Y$6*Inputs!G$37</f>
        <v>18676.092948632828</v>
      </c>
      <c r="AL886">
        <f>AD886/'Totals and Drop Down Lists'!Z$6*Inputs!H$37</f>
        <v>21807.603454383378</v>
      </c>
      <c r="AM886">
        <f>AE886/'Totals and Drop Down Lists'!AA$6*Inputs!I$37</f>
        <v>4678.1620939459262</v>
      </c>
      <c r="AN886">
        <f>AF886/'Totals and Drop Down Lists'!AB$6*Inputs!J$37</f>
        <v>5148.8268302089436</v>
      </c>
      <c r="AO886">
        <f>AG886/'Totals and Drop Down Lists'!AC$6*Inputs!K$37</f>
        <v>5493.954972832028</v>
      </c>
      <c r="AP886">
        <f>AH886/'Totals and Drop Down Lists'!AD$6*Inputs!L$37</f>
        <v>7492.963108883012</v>
      </c>
      <c r="AQ886">
        <f>IF(OR($D886="51",$D886="52",$D886="61"),(AA886/'Totals and Drop Down Lists'!W$4)*Inputs!E$38,0)</f>
        <v>0</v>
      </c>
      <c r="AR886">
        <f>IF(OR($D886="51",$D886="52",$D886="61"),(AB886/'Totals and Drop Down Lists'!X$4)*Inputs!F$38,0)</f>
        <v>0</v>
      </c>
      <c r="AS886">
        <f>IF(OR($D886="51",$D886="52",$D886="61"),(AC886/'Totals and Drop Down Lists'!Y$4)*Inputs!G$38,0)</f>
        <v>0</v>
      </c>
      <c r="AT886">
        <f>IF(OR($D886="51",$D886="52",$D886="61"),(AD886/'Totals and Drop Down Lists'!Z$4)*Inputs!H$38,0)</f>
        <v>0</v>
      </c>
      <c r="AU886">
        <f>IF(OR($D886="51",$D886="52",$D886="61"),(AE886/'Totals and Drop Down Lists'!AA$4)*Inputs!I$38,0)</f>
        <v>0</v>
      </c>
      <c r="AV886">
        <f>IF(OR($D886="51",$D886="52",$D886="61"),(AF886/'Totals and Drop Down Lists'!AB$4)*Inputs!J$38,0)</f>
        <v>0</v>
      </c>
      <c r="AW886">
        <f>IF(OR($D886="51",$D886="52",$D886="61"),(AG886/'Totals and Drop Down Lists'!AC$4)*Inputs!K$38,0)</f>
        <v>0</v>
      </c>
      <c r="AX886">
        <f>IF(OR($D886="51",$D886="52",$D886="61"),(AH886/'Totals and Drop Down Lists'!AD$4)*Inputs!L$38,0)</f>
        <v>0</v>
      </c>
      <c r="AY886">
        <f>IF(OR($D886="51",$D886="52",$D886="61"),0,(AA886/'Totals and Drop Down Lists'!W$5)*Inputs!E$39)</f>
        <v>0</v>
      </c>
      <c r="AZ886">
        <f>IF(OR($D886="51",$D886="52",$D886="61"),0,(AB886/'Totals and Drop Down Lists'!X$5)*Inputs!F$39)</f>
        <v>0</v>
      </c>
      <c r="BA886">
        <f>IF(OR($D886="51",$D886="52",$D886="61"),0,(AC886/'Totals and Drop Down Lists'!Y$5)*Inputs!G$39)</f>
        <v>0</v>
      </c>
      <c r="BB886">
        <f>IF(OR($D886="51",$D886="52",$D886="61"),0,(AD886/'Totals and Drop Down Lists'!Z$5)*Inputs!H$39)</f>
        <v>0</v>
      </c>
      <c r="BC886">
        <f>IF(OR($D886="51",$D886="52",$D886="61"),0,(AE886/'Totals and Drop Down Lists'!AA$5)*Inputs!I$39)</f>
        <v>0</v>
      </c>
      <c r="BD886">
        <f>IF(OR($D886="51",$D886="52",$D886="61"),0,(AF886/'Totals and Drop Down Lists'!AB$5)*Inputs!J$39)</f>
        <v>0</v>
      </c>
      <c r="BE886">
        <f>IF(OR($D886="51",$D886="52",$D886="61"),0,(AG886/'Totals and Drop Down Lists'!AC$5)*Inputs!K$39)</f>
        <v>0</v>
      </c>
      <c r="BF886">
        <f>IF(OR($D886="51",$D886="52",$D886="61"),0,(AH886/'Totals and Drop Down Lists'!AD$5)*Inputs!L$39)</f>
        <v>0</v>
      </c>
      <c r="BG886" s="10">
        <f t="shared" si="118"/>
        <v>83264.986295788549</v>
      </c>
    </row>
    <row r="887" spans="1:59">
      <c r="A887" s="1" t="s">
        <v>7429</v>
      </c>
      <c r="B887" s="1" t="s">
        <v>2236</v>
      </c>
      <c r="C887" s="1" t="s">
        <v>227</v>
      </c>
      <c r="D887" s="1" t="s">
        <v>25</v>
      </c>
      <c r="E887" s="1" t="s">
        <v>2308</v>
      </c>
      <c r="F887" s="2">
        <v>11243</v>
      </c>
      <c r="G887" s="2">
        <v>42</v>
      </c>
      <c r="H887" s="2">
        <v>0</v>
      </c>
      <c r="I887" s="2">
        <v>1150</v>
      </c>
      <c r="J887" s="2">
        <v>4648</v>
      </c>
      <c r="K887" s="2">
        <v>923</v>
      </c>
      <c r="L887" s="2">
        <v>22</v>
      </c>
      <c r="M887" s="2">
        <v>1</v>
      </c>
      <c r="N887" s="2">
        <v>0</v>
      </c>
      <c r="O887" s="2">
        <v>12</v>
      </c>
      <c r="P887" s="2">
        <v>2</v>
      </c>
      <c r="Q887" s="2">
        <v>0</v>
      </c>
      <c r="R887" s="2">
        <v>1648</v>
      </c>
      <c r="S887" s="2">
        <v>452700</v>
      </c>
      <c r="T887" s="2">
        <v>23289500</v>
      </c>
      <c r="U887" s="2">
        <v>82</v>
      </c>
      <c r="V887" s="2">
        <v>50</v>
      </c>
      <c r="W887" s="2">
        <v>65</v>
      </c>
      <c r="X887" s="2">
        <v>165</v>
      </c>
      <c r="Y887" s="2">
        <v>16</v>
      </c>
      <c r="Z887" s="2">
        <v>113</v>
      </c>
      <c r="AA887" s="9">
        <f t="shared" si="119"/>
        <v>11243</v>
      </c>
      <c r="AB887" s="9">
        <f t="shared" si="120"/>
        <v>1108</v>
      </c>
      <c r="AC887" s="9">
        <f t="shared" si="121"/>
        <v>1685</v>
      </c>
      <c r="AD887" s="9">
        <f t="shared" si="122"/>
        <v>1648</v>
      </c>
      <c r="AE887" s="44">
        <f t="shared" si="123"/>
        <v>1.2800680815958476E-5</v>
      </c>
      <c r="AF887" s="9">
        <f t="shared" si="124"/>
        <v>50</v>
      </c>
      <c r="AG887" s="9">
        <f t="shared" si="117"/>
        <v>129</v>
      </c>
      <c r="AH887" s="44">
        <f t="shared" si="125"/>
        <v>9.5318319783444389E-6</v>
      </c>
      <c r="AI887">
        <f>AA887/'Totals and Drop Down Lists'!W$6*Inputs!E$37</f>
        <v>10198.979597585887</v>
      </c>
      <c r="AJ887">
        <f>AB887/'Totals and Drop Down Lists'!X$6*Inputs!F$37</f>
        <v>3645.7489984946651</v>
      </c>
      <c r="AK887">
        <f>AC887/'Totals and Drop Down Lists'!Y$6*Inputs!G$37</f>
        <v>11108.089169942223</v>
      </c>
      <c r="AL887">
        <f>AD887/'Totals and Drop Down Lists'!Z$6*Inputs!H$37</f>
        <v>13212.84209294993</v>
      </c>
      <c r="AM887">
        <f>AE887/'Totals and Drop Down Lists'!AA$6*Inputs!I$37</f>
        <v>1593.5484389239352</v>
      </c>
      <c r="AN887">
        <f>AF887/'Totals and Drop Down Lists'!AB$6*Inputs!J$37</f>
        <v>997.83465701723719</v>
      </c>
      <c r="AO887">
        <f>AG887/'Totals and Drop Down Lists'!AC$6*Inputs!K$37</f>
        <v>2402.4413271028188</v>
      </c>
      <c r="AP887">
        <f>AH887/'Totals and Drop Down Lists'!AD$6*Inputs!L$37</f>
        <v>2243.1251525412576</v>
      </c>
      <c r="AQ887">
        <f>IF(OR($D887="51",$D887="52",$D887="61"),(AA887/'Totals and Drop Down Lists'!W$4)*Inputs!E$38,0)</f>
        <v>0</v>
      </c>
      <c r="AR887">
        <f>IF(OR($D887="51",$D887="52",$D887="61"),(AB887/'Totals and Drop Down Lists'!X$4)*Inputs!F$38,0)</f>
        <v>0</v>
      </c>
      <c r="AS887">
        <f>IF(OR($D887="51",$D887="52",$D887="61"),(AC887/'Totals and Drop Down Lists'!Y$4)*Inputs!G$38,0)</f>
        <v>0</v>
      </c>
      <c r="AT887">
        <f>IF(OR($D887="51",$D887="52",$D887="61"),(AD887/'Totals and Drop Down Lists'!Z$4)*Inputs!H$38,0)</f>
        <v>0</v>
      </c>
      <c r="AU887">
        <f>IF(OR($D887="51",$D887="52",$D887="61"),(AE887/'Totals and Drop Down Lists'!AA$4)*Inputs!I$38,0)</f>
        <v>0</v>
      </c>
      <c r="AV887">
        <f>IF(OR($D887="51",$D887="52",$D887="61"),(AF887/'Totals and Drop Down Lists'!AB$4)*Inputs!J$38,0)</f>
        <v>0</v>
      </c>
      <c r="AW887">
        <f>IF(OR($D887="51",$D887="52",$D887="61"),(AG887/'Totals and Drop Down Lists'!AC$4)*Inputs!K$38,0)</f>
        <v>0</v>
      </c>
      <c r="AX887">
        <f>IF(OR($D887="51",$D887="52",$D887="61"),(AH887/'Totals and Drop Down Lists'!AD$4)*Inputs!L$38,0)</f>
        <v>0</v>
      </c>
      <c r="AY887">
        <f>IF(OR($D887="51",$D887="52",$D887="61"),0,(AA887/'Totals and Drop Down Lists'!W$5)*Inputs!E$39)</f>
        <v>0</v>
      </c>
      <c r="AZ887">
        <f>IF(OR($D887="51",$D887="52",$D887="61"),0,(AB887/'Totals and Drop Down Lists'!X$5)*Inputs!F$39)</f>
        <v>0</v>
      </c>
      <c r="BA887">
        <f>IF(OR($D887="51",$D887="52",$D887="61"),0,(AC887/'Totals and Drop Down Lists'!Y$5)*Inputs!G$39)</f>
        <v>0</v>
      </c>
      <c r="BB887">
        <f>IF(OR($D887="51",$D887="52",$D887="61"),0,(AD887/'Totals and Drop Down Lists'!Z$5)*Inputs!H$39)</f>
        <v>0</v>
      </c>
      <c r="BC887">
        <f>IF(OR($D887="51",$D887="52",$D887="61"),0,(AE887/'Totals and Drop Down Lists'!AA$5)*Inputs!I$39)</f>
        <v>0</v>
      </c>
      <c r="BD887">
        <f>IF(OR($D887="51",$D887="52",$D887="61"),0,(AF887/'Totals and Drop Down Lists'!AB$5)*Inputs!J$39)</f>
        <v>0</v>
      </c>
      <c r="BE887">
        <f>IF(OR($D887="51",$D887="52",$D887="61"),0,(AG887/'Totals and Drop Down Lists'!AC$5)*Inputs!K$39)</f>
        <v>0</v>
      </c>
      <c r="BF887">
        <f>IF(OR($D887="51",$D887="52",$D887="61"),0,(AH887/'Totals and Drop Down Lists'!AD$5)*Inputs!L$39)</f>
        <v>0</v>
      </c>
      <c r="BG887" s="10">
        <f t="shared" si="118"/>
        <v>45402.609434557955</v>
      </c>
    </row>
    <row r="888" spans="1:59">
      <c r="A888" s="1" t="s">
        <v>7429</v>
      </c>
      <c r="B888" s="1" t="s">
        <v>2236</v>
      </c>
      <c r="C888" s="1" t="s">
        <v>2309</v>
      </c>
      <c r="D888" s="1" t="s">
        <v>25</v>
      </c>
      <c r="E888" s="1" t="s">
        <v>2310</v>
      </c>
      <c r="F888" s="2">
        <v>17453</v>
      </c>
      <c r="G888" s="2">
        <v>121</v>
      </c>
      <c r="H888" s="2">
        <v>0</v>
      </c>
      <c r="I888" s="2">
        <v>1429</v>
      </c>
      <c r="J888" s="2">
        <v>7061</v>
      </c>
      <c r="K888" s="2">
        <v>1805</v>
      </c>
      <c r="L888" s="2">
        <v>4</v>
      </c>
      <c r="M888" s="2">
        <v>12</v>
      </c>
      <c r="N888" s="2">
        <v>0</v>
      </c>
      <c r="O888" s="2">
        <v>32</v>
      </c>
      <c r="P888" s="2">
        <v>0</v>
      </c>
      <c r="Q888" s="2">
        <v>0</v>
      </c>
      <c r="R888" s="2">
        <v>3179</v>
      </c>
      <c r="S888" s="2">
        <v>846300</v>
      </c>
      <c r="T888" s="2">
        <v>55261900</v>
      </c>
      <c r="U888" s="2">
        <v>204</v>
      </c>
      <c r="V888" s="2">
        <v>187</v>
      </c>
      <c r="W888" s="2">
        <v>54</v>
      </c>
      <c r="X888" s="2">
        <v>411</v>
      </c>
      <c r="Y888" s="2">
        <v>118</v>
      </c>
      <c r="Z888" s="2">
        <v>165</v>
      </c>
      <c r="AA888" s="9">
        <f t="shared" si="119"/>
        <v>17453</v>
      </c>
      <c r="AB888" s="9">
        <f t="shared" si="120"/>
        <v>1308</v>
      </c>
      <c r="AC888" s="9">
        <f t="shared" si="121"/>
        <v>3227</v>
      </c>
      <c r="AD888" s="9">
        <f t="shared" si="122"/>
        <v>3179</v>
      </c>
      <c r="AE888" s="44">
        <f t="shared" si="123"/>
        <v>3.2224336718886282E-5</v>
      </c>
      <c r="AF888" s="9">
        <f t="shared" si="124"/>
        <v>170</v>
      </c>
      <c r="AG888" s="9">
        <f t="shared" si="117"/>
        <v>283</v>
      </c>
      <c r="AH888" s="44">
        <f t="shared" si="125"/>
        <v>2.6918355016203554E-5</v>
      </c>
      <c r="AI888">
        <f>AA888/'Totals and Drop Down Lists'!W$6*Inputs!E$37</f>
        <v>15832.321525986525</v>
      </c>
      <c r="AJ888">
        <f>AB888/'Totals and Drop Down Lists'!X$6*Inputs!F$37</f>
        <v>4303.8264350460486</v>
      </c>
      <c r="AK888">
        <f>AC888/'Totals and Drop Down Lists'!Y$6*Inputs!G$37</f>
        <v>21273.474036441279</v>
      </c>
      <c r="AL888">
        <f>AD888/'Totals and Drop Down Lists'!Z$6*Inputs!H$37</f>
        <v>25487.636537310573</v>
      </c>
      <c r="AM888">
        <f>AE888/'Totals and Drop Down Lists'!AA$6*Inputs!I$37</f>
        <v>4011.5867438645664</v>
      </c>
      <c r="AN888">
        <f>AF888/'Totals and Drop Down Lists'!AB$6*Inputs!J$37</f>
        <v>3392.637833858606</v>
      </c>
      <c r="AO888">
        <f>AG888/'Totals and Drop Down Lists'!AC$6*Inputs!K$37</f>
        <v>5270.4720586829289</v>
      </c>
      <c r="AP888">
        <f>AH888/'Totals and Drop Down Lists'!AD$6*Inputs!L$37</f>
        <v>6334.694037731957</v>
      </c>
      <c r="AQ888">
        <f>IF(OR($D888="51",$D888="52",$D888="61"),(AA888/'Totals and Drop Down Lists'!W$4)*Inputs!E$38,0)</f>
        <v>0</v>
      </c>
      <c r="AR888">
        <f>IF(OR($D888="51",$D888="52",$D888="61"),(AB888/'Totals and Drop Down Lists'!X$4)*Inputs!F$38,0)</f>
        <v>0</v>
      </c>
      <c r="AS888">
        <f>IF(OR($D888="51",$D888="52",$D888="61"),(AC888/'Totals and Drop Down Lists'!Y$4)*Inputs!G$38,0)</f>
        <v>0</v>
      </c>
      <c r="AT888">
        <f>IF(OR($D888="51",$D888="52",$D888="61"),(AD888/'Totals and Drop Down Lists'!Z$4)*Inputs!H$38,0)</f>
        <v>0</v>
      </c>
      <c r="AU888">
        <f>IF(OR($D888="51",$D888="52",$D888="61"),(AE888/'Totals and Drop Down Lists'!AA$4)*Inputs!I$38,0)</f>
        <v>0</v>
      </c>
      <c r="AV888">
        <f>IF(OR($D888="51",$D888="52",$D888="61"),(AF888/'Totals and Drop Down Lists'!AB$4)*Inputs!J$38,0)</f>
        <v>0</v>
      </c>
      <c r="AW888">
        <f>IF(OR($D888="51",$D888="52",$D888="61"),(AG888/'Totals and Drop Down Lists'!AC$4)*Inputs!K$38,0)</f>
        <v>0</v>
      </c>
      <c r="AX888">
        <f>IF(OR($D888="51",$D888="52",$D888="61"),(AH888/'Totals and Drop Down Lists'!AD$4)*Inputs!L$38,0)</f>
        <v>0</v>
      </c>
      <c r="AY888">
        <f>IF(OR($D888="51",$D888="52",$D888="61"),0,(AA888/'Totals and Drop Down Lists'!W$5)*Inputs!E$39)</f>
        <v>0</v>
      </c>
      <c r="AZ888">
        <f>IF(OR($D888="51",$D888="52",$D888="61"),0,(AB888/'Totals and Drop Down Lists'!X$5)*Inputs!F$39)</f>
        <v>0</v>
      </c>
      <c r="BA888">
        <f>IF(OR($D888="51",$D888="52",$D888="61"),0,(AC888/'Totals and Drop Down Lists'!Y$5)*Inputs!G$39)</f>
        <v>0</v>
      </c>
      <c r="BB888">
        <f>IF(OR($D888="51",$D888="52",$D888="61"),0,(AD888/'Totals and Drop Down Lists'!Z$5)*Inputs!H$39)</f>
        <v>0</v>
      </c>
      <c r="BC888">
        <f>IF(OR($D888="51",$D888="52",$D888="61"),0,(AE888/'Totals and Drop Down Lists'!AA$5)*Inputs!I$39)</f>
        <v>0</v>
      </c>
      <c r="BD888">
        <f>IF(OR($D888="51",$D888="52",$D888="61"),0,(AF888/'Totals and Drop Down Lists'!AB$5)*Inputs!J$39)</f>
        <v>0</v>
      </c>
      <c r="BE888">
        <f>IF(OR($D888="51",$D888="52",$D888="61"),0,(AG888/'Totals and Drop Down Lists'!AC$5)*Inputs!K$39)</f>
        <v>0</v>
      </c>
      <c r="BF888">
        <f>IF(OR($D888="51",$D888="52",$D888="61"),0,(AH888/'Totals and Drop Down Lists'!AD$5)*Inputs!L$39)</f>
        <v>0</v>
      </c>
      <c r="BG888" s="10">
        <f t="shared" si="118"/>
        <v>85906.649208922492</v>
      </c>
    </row>
    <row r="889" spans="1:59">
      <c r="A889" s="1" t="s">
        <v>7429</v>
      </c>
      <c r="B889" s="1" t="s">
        <v>2236</v>
      </c>
      <c r="C889" s="1" t="s">
        <v>1857</v>
      </c>
      <c r="D889" s="1" t="s">
        <v>25</v>
      </c>
      <c r="E889" s="1" t="s">
        <v>2311</v>
      </c>
      <c r="F889" s="2">
        <v>14729</v>
      </c>
      <c r="G889" s="2">
        <v>42</v>
      </c>
      <c r="H889" s="2">
        <v>3</v>
      </c>
      <c r="I889" s="2">
        <v>1377</v>
      </c>
      <c r="J889" s="2">
        <v>5996</v>
      </c>
      <c r="K889" s="2">
        <v>1366</v>
      </c>
      <c r="L889" s="2">
        <v>32</v>
      </c>
      <c r="M889" s="2">
        <v>0</v>
      </c>
      <c r="N889" s="2">
        <v>5</v>
      </c>
      <c r="O889" s="2">
        <v>5</v>
      </c>
      <c r="P889" s="2">
        <v>3</v>
      </c>
      <c r="Q889" s="2">
        <v>0</v>
      </c>
      <c r="R889" s="2">
        <v>2932</v>
      </c>
      <c r="S889" s="2">
        <v>682600</v>
      </c>
      <c r="T889" s="2">
        <v>39021800</v>
      </c>
      <c r="U889" s="2">
        <v>96</v>
      </c>
      <c r="V889" s="2">
        <v>281</v>
      </c>
      <c r="W889" s="2">
        <v>41</v>
      </c>
      <c r="X889" s="2">
        <v>479</v>
      </c>
      <c r="Y889" s="2">
        <v>143</v>
      </c>
      <c r="Z889" s="2">
        <v>214</v>
      </c>
      <c r="AA889" s="9">
        <f t="shared" si="119"/>
        <v>14729</v>
      </c>
      <c r="AB889" s="9">
        <f t="shared" si="120"/>
        <v>1332</v>
      </c>
      <c r="AC889" s="9">
        <f t="shared" si="121"/>
        <v>2977</v>
      </c>
      <c r="AD889" s="9">
        <f t="shared" si="122"/>
        <v>2932</v>
      </c>
      <c r="AE889" s="44">
        <f t="shared" si="123"/>
        <v>2.1733794705565992E-5</v>
      </c>
      <c r="AF889" s="9">
        <f t="shared" si="124"/>
        <v>157</v>
      </c>
      <c r="AG889" s="9">
        <f t="shared" si="117"/>
        <v>357</v>
      </c>
      <c r="AH889" s="44">
        <f t="shared" si="125"/>
        <v>3.02627491236671E-5</v>
      </c>
      <c r="AI889">
        <f>AA889/'Totals and Drop Down Lists'!W$6*Inputs!E$37</f>
        <v>13361.271056910304</v>
      </c>
      <c r="AJ889">
        <f>AB889/'Totals and Drop Down Lists'!X$6*Inputs!F$37</f>
        <v>4382.7957274322134</v>
      </c>
      <c r="AK889">
        <f>AC889/'Totals and Drop Down Lists'!Y$6*Inputs!G$37</f>
        <v>19625.389589862316</v>
      </c>
      <c r="AL889">
        <f>AD889/'Totals and Drop Down Lists'!Z$6*Inputs!H$37</f>
        <v>23507.313723622079</v>
      </c>
      <c r="AM889">
        <f>AE889/'Totals and Drop Down Lists'!AA$6*Inputs!I$37</f>
        <v>2705.6259837187963</v>
      </c>
      <c r="AN889">
        <f>AF889/'Totals and Drop Down Lists'!AB$6*Inputs!J$37</f>
        <v>3133.2008230341248</v>
      </c>
      <c r="AO889">
        <f>AG889/'Totals and Drop Down Lists'!AC$6*Inputs!K$37</f>
        <v>6648.6166959357079</v>
      </c>
      <c r="AP889">
        <f>AH889/'Totals and Drop Down Lists'!AD$6*Inputs!L$37</f>
        <v>7121.7299988678596</v>
      </c>
      <c r="AQ889">
        <f>IF(OR($D889="51",$D889="52",$D889="61"),(AA889/'Totals and Drop Down Lists'!W$4)*Inputs!E$38,0)</f>
        <v>0</v>
      </c>
      <c r="AR889">
        <f>IF(OR($D889="51",$D889="52",$D889="61"),(AB889/'Totals and Drop Down Lists'!X$4)*Inputs!F$38,0)</f>
        <v>0</v>
      </c>
      <c r="AS889">
        <f>IF(OR($D889="51",$D889="52",$D889="61"),(AC889/'Totals and Drop Down Lists'!Y$4)*Inputs!G$38,0)</f>
        <v>0</v>
      </c>
      <c r="AT889">
        <f>IF(OR($D889="51",$D889="52",$D889="61"),(AD889/'Totals and Drop Down Lists'!Z$4)*Inputs!H$38,0)</f>
        <v>0</v>
      </c>
      <c r="AU889">
        <f>IF(OR($D889="51",$D889="52",$D889="61"),(AE889/'Totals and Drop Down Lists'!AA$4)*Inputs!I$38,0)</f>
        <v>0</v>
      </c>
      <c r="AV889">
        <f>IF(OR($D889="51",$D889="52",$D889="61"),(AF889/'Totals and Drop Down Lists'!AB$4)*Inputs!J$38,0)</f>
        <v>0</v>
      </c>
      <c r="AW889">
        <f>IF(OR($D889="51",$D889="52",$D889="61"),(AG889/'Totals and Drop Down Lists'!AC$4)*Inputs!K$38,0)</f>
        <v>0</v>
      </c>
      <c r="AX889">
        <f>IF(OR($D889="51",$D889="52",$D889="61"),(AH889/'Totals and Drop Down Lists'!AD$4)*Inputs!L$38,0)</f>
        <v>0</v>
      </c>
      <c r="AY889">
        <f>IF(OR($D889="51",$D889="52",$D889="61"),0,(AA889/'Totals and Drop Down Lists'!W$5)*Inputs!E$39)</f>
        <v>0</v>
      </c>
      <c r="AZ889">
        <f>IF(OR($D889="51",$D889="52",$D889="61"),0,(AB889/'Totals and Drop Down Lists'!X$5)*Inputs!F$39)</f>
        <v>0</v>
      </c>
      <c r="BA889">
        <f>IF(OR($D889="51",$D889="52",$D889="61"),0,(AC889/'Totals and Drop Down Lists'!Y$5)*Inputs!G$39)</f>
        <v>0</v>
      </c>
      <c r="BB889">
        <f>IF(OR($D889="51",$D889="52",$D889="61"),0,(AD889/'Totals and Drop Down Lists'!Z$5)*Inputs!H$39)</f>
        <v>0</v>
      </c>
      <c r="BC889">
        <f>IF(OR($D889="51",$D889="52",$D889="61"),0,(AE889/'Totals and Drop Down Lists'!AA$5)*Inputs!I$39)</f>
        <v>0</v>
      </c>
      <c r="BD889">
        <f>IF(OR($D889="51",$D889="52",$D889="61"),0,(AF889/'Totals and Drop Down Lists'!AB$5)*Inputs!J$39)</f>
        <v>0</v>
      </c>
      <c r="BE889">
        <f>IF(OR($D889="51",$D889="52",$D889="61"),0,(AG889/'Totals and Drop Down Lists'!AC$5)*Inputs!K$39)</f>
        <v>0</v>
      </c>
      <c r="BF889">
        <f>IF(OR($D889="51",$D889="52",$D889="61"),0,(AH889/'Totals and Drop Down Lists'!AD$5)*Inputs!L$39)</f>
        <v>0</v>
      </c>
      <c r="BG889" s="10">
        <f t="shared" si="118"/>
        <v>80485.943599383405</v>
      </c>
    </row>
    <row r="890" spans="1:59">
      <c r="A890" s="1" t="s">
        <v>7429</v>
      </c>
      <c r="B890" s="1" t="s">
        <v>2236</v>
      </c>
      <c r="C890" s="1" t="s">
        <v>72</v>
      </c>
      <c r="D890" s="1" t="s">
        <v>25</v>
      </c>
      <c r="E890" s="1" t="s">
        <v>2312</v>
      </c>
      <c r="F890" s="2">
        <v>20188</v>
      </c>
      <c r="G890" s="2">
        <v>201</v>
      </c>
      <c r="H890" s="2">
        <v>18</v>
      </c>
      <c r="I890" s="2">
        <v>3395</v>
      </c>
      <c r="J890" s="2">
        <v>7493</v>
      </c>
      <c r="K890" s="2">
        <v>1948</v>
      </c>
      <c r="L890" s="2">
        <v>54</v>
      </c>
      <c r="M890" s="2">
        <v>7</v>
      </c>
      <c r="N890" s="2">
        <v>9</v>
      </c>
      <c r="O890" s="2">
        <v>0</v>
      </c>
      <c r="P890" s="2">
        <v>0</v>
      </c>
      <c r="Q890" s="2">
        <v>20</v>
      </c>
      <c r="R890" s="2">
        <v>2497</v>
      </c>
      <c r="S890" s="2">
        <v>1018600</v>
      </c>
      <c r="T890" s="2">
        <v>56789600</v>
      </c>
      <c r="U890" s="2">
        <v>189</v>
      </c>
      <c r="V890" s="2">
        <v>112</v>
      </c>
      <c r="W890" s="2">
        <v>40</v>
      </c>
      <c r="X890" s="2">
        <v>502</v>
      </c>
      <c r="Y890" s="2">
        <v>73</v>
      </c>
      <c r="Z890" s="2">
        <v>349</v>
      </c>
      <c r="AA890" s="9">
        <f t="shared" si="119"/>
        <v>20188</v>
      </c>
      <c r="AB890" s="9">
        <f t="shared" si="120"/>
        <v>3176</v>
      </c>
      <c r="AC890" s="9">
        <f t="shared" si="121"/>
        <v>2587</v>
      </c>
      <c r="AD890" s="9">
        <f t="shared" si="122"/>
        <v>2497</v>
      </c>
      <c r="AE890" s="44">
        <f t="shared" si="123"/>
        <v>3.5368607249036873E-5</v>
      </c>
      <c r="AF890" s="9">
        <f t="shared" si="124"/>
        <v>350</v>
      </c>
      <c r="AG890" s="9">
        <f t="shared" si="117"/>
        <v>422</v>
      </c>
      <c r="AH890" s="44">
        <f t="shared" si="125"/>
        <v>4.0822233001871069E-5</v>
      </c>
      <c r="AI890">
        <f>AA890/'Totals and Drop Down Lists'!W$6*Inputs!E$37</f>
        <v>18313.350539541392</v>
      </c>
      <c r="AJ890">
        <f>AB890/'Totals and Drop Down Lists'!X$6*Inputs!F$37</f>
        <v>10450.26969243597</v>
      </c>
      <c r="AK890">
        <f>AC890/'Totals and Drop Down Lists'!Y$6*Inputs!G$37</f>
        <v>17054.37785319913</v>
      </c>
      <c r="AL890">
        <f>AD890/'Totals and Drop Down Lists'!Z$6*Inputs!H$37</f>
        <v>20019.700671174738</v>
      </c>
      <c r="AM890">
        <f>AE890/'Totals and Drop Down Lists'!AA$6*Inputs!I$37</f>
        <v>4403.0149395140825</v>
      </c>
      <c r="AN890">
        <f>AF890/'Totals and Drop Down Lists'!AB$6*Inputs!J$37</f>
        <v>6984.8425991206595</v>
      </c>
      <c r="AO890">
        <f>AG890/'Totals and Drop Down Lists'!AC$6*Inputs!K$37</f>
        <v>7859.1491475766634</v>
      </c>
      <c r="AP890">
        <f>AH890/'Totals and Drop Down Lists'!AD$6*Inputs!L$37</f>
        <v>9606.6923795378589</v>
      </c>
      <c r="AQ890">
        <f>IF(OR($D890="51",$D890="52",$D890="61"),(AA890/'Totals and Drop Down Lists'!W$4)*Inputs!E$38,0)</f>
        <v>0</v>
      </c>
      <c r="AR890">
        <f>IF(OR($D890="51",$D890="52",$D890="61"),(AB890/'Totals and Drop Down Lists'!X$4)*Inputs!F$38,0)</f>
        <v>0</v>
      </c>
      <c r="AS890">
        <f>IF(OR($D890="51",$D890="52",$D890="61"),(AC890/'Totals and Drop Down Lists'!Y$4)*Inputs!G$38,0)</f>
        <v>0</v>
      </c>
      <c r="AT890">
        <f>IF(OR($D890="51",$D890="52",$D890="61"),(AD890/'Totals and Drop Down Lists'!Z$4)*Inputs!H$38,0)</f>
        <v>0</v>
      </c>
      <c r="AU890">
        <f>IF(OR($D890="51",$D890="52",$D890="61"),(AE890/'Totals and Drop Down Lists'!AA$4)*Inputs!I$38,0)</f>
        <v>0</v>
      </c>
      <c r="AV890">
        <f>IF(OR($D890="51",$D890="52",$D890="61"),(AF890/'Totals and Drop Down Lists'!AB$4)*Inputs!J$38,0)</f>
        <v>0</v>
      </c>
      <c r="AW890">
        <f>IF(OR($D890="51",$D890="52",$D890="61"),(AG890/'Totals and Drop Down Lists'!AC$4)*Inputs!K$38,0)</f>
        <v>0</v>
      </c>
      <c r="AX890">
        <f>IF(OR($D890="51",$D890="52",$D890="61"),(AH890/'Totals and Drop Down Lists'!AD$4)*Inputs!L$38,0)</f>
        <v>0</v>
      </c>
      <c r="AY890">
        <f>IF(OR($D890="51",$D890="52",$D890="61"),0,(AA890/'Totals and Drop Down Lists'!W$5)*Inputs!E$39)</f>
        <v>0</v>
      </c>
      <c r="AZ890">
        <f>IF(OR($D890="51",$D890="52",$D890="61"),0,(AB890/'Totals and Drop Down Lists'!X$5)*Inputs!F$39)</f>
        <v>0</v>
      </c>
      <c r="BA890">
        <f>IF(OR($D890="51",$D890="52",$D890="61"),0,(AC890/'Totals and Drop Down Lists'!Y$5)*Inputs!G$39)</f>
        <v>0</v>
      </c>
      <c r="BB890">
        <f>IF(OR($D890="51",$D890="52",$D890="61"),0,(AD890/'Totals and Drop Down Lists'!Z$5)*Inputs!H$39)</f>
        <v>0</v>
      </c>
      <c r="BC890">
        <f>IF(OR($D890="51",$D890="52",$D890="61"),0,(AE890/'Totals and Drop Down Lists'!AA$5)*Inputs!I$39)</f>
        <v>0</v>
      </c>
      <c r="BD890">
        <f>IF(OR($D890="51",$D890="52",$D890="61"),0,(AF890/'Totals and Drop Down Lists'!AB$5)*Inputs!J$39)</f>
        <v>0</v>
      </c>
      <c r="BE890">
        <f>IF(OR($D890="51",$D890="52",$D890="61"),0,(AG890/'Totals and Drop Down Lists'!AC$5)*Inputs!K$39)</f>
        <v>0</v>
      </c>
      <c r="BF890">
        <f>IF(OR($D890="51",$D890="52",$D890="61"),0,(AH890/'Totals and Drop Down Lists'!AD$5)*Inputs!L$39)</f>
        <v>0</v>
      </c>
      <c r="BG890" s="10">
        <f t="shared" si="118"/>
        <v>94691.39782210048</v>
      </c>
    </row>
    <row r="891" spans="1:59">
      <c r="A891" s="1" t="s">
        <v>7429</v>
      </c>
      <c r="B891" s="1" t="s">
        <v>2236</v>
      </c>
      <c r="C891" s="1" t="s">
        <v>303</v>
      </c>
      <c r="D891" s="1" t="s">
        <v>25</v>
      </c>
      <c r="E891" s="1" t="s">
        <v>2313</v>
      </c>
      <c r="F891" s="2">
        <v>9560</v>
      </c>
      <c r="G891" s="2">
        <v>60</v>
      </c>
      <c r="H891" s="2">
        <v>5</v>
      </c>
      <c r="I891" s="2">
        <v>1087</v>
      </c>
      <c r="J891" s="2">
        <v>3884</v>
      </c>
      <c r="K891" s="2">
        <v>786</v>
      </c>
      <c r="L891" s="2">
        <v>23</v>
      </c>
      <c r="M891" s="2">
        <v>8</v>
      </c>
      <c r="N891" s="2">
        <v>0</v>
      </c>
      <c r="O891" s="2">
        <v>0</v>
      </c>
      <c r="P891" s="2">
        <v>0</v>
      </c>
      <c r="Q891" s="2">
        <v>0</v>
      </c>
      <c r="R891" s="2">
        <v>1848</v>
      </c>
      <c r="S891" s="2">
        <v>385800</v>
      </c>
      <c r="T891" s="2">
        <v>19101500</v>
      </c>
      <c r="U891" s="2">
        <v>29</v>
      </c>
      <c r="V891" s="2">
        <v>66</v>
      </c>
      <c r="W891" s="2">
        <v>20</v>
      </c>
      <c r="X891" s="2">
        <v>202</v>
      </c>
      <c r="Y891" s="2">
        <v>18</v>
      </c>
      <c r="Z891" s="2">
        <v>173</v>
      </c>
      <c r="AA891" s="9">
        <f t="shared" si="119"/>
        <v>9560</v>
      </c>
      <c r="AB891" s="9">
        <f t="shared" si="120"/>
        <v>1022</v>
      </c>
      <c r="AC891" s="9">
        <f t="shared" si="121"/>
        <v>1879</v>
      </c>
      <c r="AD891" s="9">
        <f t="shared" si="122"/>
        <v>1848</v>
      </c>
      <c r="AE891" s="44">
        <f t="shared" si="123"/>
        <v>1.1108659543600531E-5</v>
      </c>
      <c r="AF891" s="9">
        <f t="shared" si="124"/>
        <v>116</v>
      </c>
      <c r="AG891" s="9">
        <f t="shared" si="117"/>
        <v>191</v>
      </c>
      <c r="AH891" s="44">
        <f t="shared" si="125"/>
        <v>1.4382281286167904E-5</v>
      </c>
      <c r="AI891">
        <f>AA891/'Totals and Drop Down Lists'!W$6*Inputs!E$37</f>
        <v>8672.2622923526724</v>
      </c>
      <c r="AJ891">
        <f>AB891/'Totals and Drop Down Lists'!X$6*Inputs!F$37</f>
        <v>3362.7757007775695</v>
      </c>
      <c r="AK891">
        <f>AC891/'Totals and Drop Down Lists'!Y$6*Inputs!G$37</f>
        <v>12387.002700487499</v>
      </c>
      <c r="AL891">
        <f>AD891/'Totals and Drop Down Lists'!Z$6*Inputs!H$37</f>
        <v>14816.342346948708</v>
      </c>
      <c r="AM891">
        <f>AE891/'Totals and Drop Down Lists'!AA$6*Inputs!I$37</f>
        <v>1382.9098099354974</v>
      </c>
      <c r="AN891">
        <f>AF891/'Totals and Drop Down Lists'!AB$6*Inputs!J$37</f>
        <v>2314.9764042799902</v>
      </c>
      <c r="AO891">
        <f>AG891/'Totals and Drop Down Lists'!AC$6*Inputs!K$37</f>
        <v>3557.1030502064991</v>
      </c>
      <c r="AP891">
        <f>AH891/'Totals and Drop Down Lists'!AD$6*Inputs!L$37</f>
        <v>3384.5809470017566</v>
      </c>
      <c r="AQ891">
        <f>IF(OR($D891="51",$D891="52",$D891="61"),(AA891/'Totals and Drop Down Lists'!W$4)*Inputs!E$38,0)</f>
        <v>0</v>
      </c>
      <c r="AR891">
        <f>IF(OR($D891="51",$D891="52",$D891="61"),(AB891/'Totals and Drop Down Lists'!X$4)*Inputs!F$38,0)</f>
        <v>0</v>
      </c>
      <c r="AS891">
        <f>IF(OR($D891="51",$D891="52",$D891="61"),(AC891/'Totals and Drop Down Lists'!Y$4)*Inputs!G$38,0)</f>
        <v>0</v>
      </c>
      <c r="AT891">
        <f>IF(OR($D891="51",$D891="52",$D891="61"),(AD891/'Totals and Drop Down Lists'!Z$4)*Inputs!H$38,0)</f>
        <v>0</v>
      </c>
      <c r="AU891">
        <f>IF(OR($D891="51",$D891="52",$D891="61"),(AE891/'Totals and Drop Down Lists'!AA$4)*Inputs!I$38,0)</f>
        <v>0</v>
      </c>
      <c r="AV891">
        <f>IF(OR($D891="51",$D891="52",$D891="61"),(AF891/'Totals and Drop Down Lists'!AB$4)*Inputs!J$38,0)</f>
        <v>0</v>
      </c>
      <c r="AW891">
        <f>IF(OR($D891="51",$D891="52",$D891="61"),(AG891/'Totals and Drop Down Lists'!AC$4)*Inputs!K$38,0)</f>
        <v>0</v>
      </c>
      <c r="AX891">
        <f>IF(OR($D891="51",$D891="52",$D891="61"),(AH891/'Totals and Drop Down Lists'!AD$4)*Inputs!L$38,0)</f>
        <v>0</v>
      </c>
      <c r="AY891">
        <f>IF(OR($D891="51",$D891="52",$D891="61"),0,(AA891/'Totals and Drop Down Lists'!W$5)*Inputs!E$39)</f>
        <v>0</v>
      </c>
      <c r="AZ891">
        <f>IF(OR($D891="51",$D891="52",$D891="61"),0,(AB891/'Totals and Drop Down Lists'!X$5)*Inputs!F$39)</f>
        <v>0</v>
      </c>
      <c r="BA891">
        <f>IF(OR($D891="51",$D891="52",$D891="61"),0,(AC891/'Totals and Drop Down Lists'!Y$5)*Inputs!G$39)</f>
        <v>0</v>
      </c>
      <c r="BB891">
        <f>IF(OR($D891="51",$D891="52",$D891="61"),0,(AD891/'Totals and Drop Down Lists'!Z$5)*Inputs!H$39)</f>
        <v>0</v>
      </c>
      <c r="BC891">
        <f>IF(OR($D891="51",$D891="52",$D891="61"),0,(AE891/'Totals and Drop Down Lists'!AA$5)*Inputs!I$39)</f>
        <v>0</v>
      </c>
      <c r="BD891">
        <f>IF(OR($D891="51",$D891="52",$D891="61"),0,(AF891/'Totals and Drop Down Lists'!AB$5)*Inputs!J$39)</f>
        <v>0</v>
      </c>
      <c r="BE891">
        <f>IF(OR($D891="51",$D891="52",$D891="61"),0,(AG891/'Totals and Drop Down Lists'!AC$5)*Inputs!K$39)</f>
        <v>0</v>
      </c>
      <c r="BF891">
        <f>IF(OR($D891="51",$D891="52",$D891="61"),0,(AH891/'Totals and Drop Down Lists'!AD$5)*Inputs!L$39)</f>
        <v>0</v>
      </c>
      <c r="BG891" s="10">
        <f t="shared" si="118"/>
        <v>49877.953251990184</v>
      </c>
    </row>
    <row r="892" spans="1:59">
      <c r="A892" s="1" t="s">
        <v>7429</v>
      </c>
      <c r="B892" s="1" t="s">
        <v>2236</v>
      </c>
      <c r="C892" s="1" t="s">
        <v>1959</v>
      </c>
      <c r="D892" s="1" t="s">
        <v>25</v>
      </c>
      <c r="E892" s="1" t="s">
        <v>2314</v>
      </c>
      <c r="F892" s="2">
        <v>9776</v>
      </c>
      <c r="G892" s="2">
        <v>59</v>
      </c>
      <c r="H892" s="2">
        <v>0</v>
      </c>
      <c r="I892" s="2">
        <v>972</v>
      </c>
      <c r="J892" s="2">
        <v>4222</v>
      </c>
      <c r="K892" s="2">
        <v>984</v>
      </c>
      <c r="L892" s="2">
        <v>11</v>
      </c>
      <c r="M892" s="2">
        <v>0</v>
      </c>
      <c r="N892" s="2">
        <v>0</v>
      </c>
      <c r="O892" s="2">
        <v>1</v>
      </c>
      <c r="P892" s="2">
        <v>11</v>
      </c>
      <c r="Q892" s="2">
        <v>0</v>
      </c>
      <c r="R892" s="2">
        <v>1629</v>
      </c>
      <c r="S892" s="2">
        <v>468900</v>
      </c>
      <c r="T892" s="2">
        <v>31903300</v>
      </c>
      <c r="U892" s="2">
        <v>36</v>
      </c>
      <c r="V892" s="2">
        <v>98</v>
      </c>
      <c r="W892" s="2">
        <v>14</v>
      </c>
      <c r="X892" s="2">
        <v>143</v>
      </c>
      <c r="Y892" s="2">
        <v>22</v>
      </c>
      <c r="Z892" s="2">
        <v>80</v>
      </c>
      <c r="AA892" s="9">
        <f t="shared" si="119"/>
        <v>9776</v>
      </c>
      <c r="AB892" s="9">
        <f t="shared" si="120"/>
        <v>913</v>
      </c>
      <c r="AC892" s="9">
        <f t="shared" si="121"/>
        <v>1652</v>
      </c>
      <c r="AD892" s="9">
        <f t="shared" si="122"/>
        <v>1629</v>
      </c>
      <c r="AE892" s="44">
        <f t="shared" si="123"/>
        <v>1.601650500697254E-5</v>
      </c>
      <c r="AF892" s="9">
        <f t="shared" si="124"/>
        <v>31</v>
      </c>
      <c r="AG892" s="9">
        <f t="shared" si="117"/>
        <v>102</v>
      </c>
      <c r="AH892" s="44">
        <f t="shared" si="125"/>
        <v>8.8456169244446191E-6</v>
      </c>
      <c r="AI892">
        <f>AA892/'Totals and Drop Down Lists'!W$6*Inputs!E$37</f>
        <v>8868.2046202970414</v>
      </c>
      <c r="AJ892">
        <f>AB892/'Totals and Drop Down Lists'!X$6*Inputs!F$37</f>
        <v>3004.123497857066</v>
      </c>
      <c r="AK892">
        <f>AC892/'Totals and Drop Down Lists'!Y$6*Inputs!G$37</f>
        <v>10890.542022993799</v>
      </c>
      <c r="AL892">
        <f>AD892/'Totals and Drop Down Lists'!Z$6*Inputs!H$37</f>
        <v>13060.509568820045</v>
      </c>
      <c r="AM892">
        <f>AE892/'Totals and Drop Down Lists'!AA$6*Inputs!I$37</f>
        <v>1993.8843033301112</v>
      </c>
      <c r="AN892">
        <f>AF892/'Totals and Drop Down Lists'!AB$6*Inputs!J$37</f>
        <v>618.65748735068701</v>
      </c>
      <c r="AO892">
        <f>AG892/'Totals and Drop Down Lists'!AC$6*Inputs!K$37</f>
        <v>1899.6047702673452</v>
      </c>
      <c r="AP892">
        <f>AH892/'Totals and Drop Down Lists'!AD$6*Inputs!L$37</f>
        <v>2081.638226318446</v>
      </c>
      <c r="AQ892">
        <f>IF(OR($D892="51",$D892="52",$D892="61"),(AA892/'Totals and Drop Down Lists'!W$4)*Inputs!E$38,0)</f>
        <v>0</v>
      </c>
      <c r="AR892">
        <f>IF(OR($D892="51",$D892="52",$D892="61"),(AB892/'Totals and Drop Down Lists'!X$4)*Inputs!F$38,0)</f>
        <v>0</v>
      </c>
      <c r="AS892">
        <f>IF(OR($D892="51",$D892="52",$D892="61"),(AC892/'Totals and Drop Down Lists'!Y$4)*Inputs!G$38,0)</f>
        <v>0</v>
      </c>
      <c r="AT892">
        <f>IF(OR($D892="51",$D892="52",$D892="61"),(AD892/'Totals and Drop Down Lists'!Z$4)*Inputs!H$38,0)</f>
        <v>0</v>
      </c>
      <c r="AU892">
        <f>IF(OR($D892="51",$D892="52",$D892="61"),(AE892/'Totals and Drop Down Lists'!AA$4)*Inputs!I$38,0)</f>
        <v>0</v>
      </c>
      <c r="AV892">
        <f>IF(OR($D892="51",$D892="52",$D892="61"),(AF892/'Totals and Drop Down Lists'!AB$4)*Inputs!J$38,0)</f>
        <v>0</v>
      </c>
      <c r="AW892">
        <f>IF(OR($D892="51",$D892="52",$D892="61"),(AG892/'Totals and Drop Down Lists'!AC$4)*Inputs!K$38,0)</f>
        <v>0</v>
      </c>
      <c r="AX892">
        <f>IF(OR($D892="51",$D892="52",$D892="61"),(AH892/'Totals and Drop Down Lists'!AD$4)*Inputs!L$38,0)</f>
        <v>0</v>
      </c>
      <c r="AY892">
        <f>IF(OR($D892="51",$D892="52",$D892="61"),0,(AA892/'Totals and Drop Down Lists'!W$5)*Inputs!E$39)</f>
        <v>0</v>
      </c>
      <c r="AZ892">
        <f>IF(OR($D892="51",$D892="52",$D892="61"),0,(AB892/'Totals and Drop Down Lists'!X$5)*Inputs!F$39)</f>
        <v>0</v>
      </c>
      <c r="BA892">
        <f>IF(OR($D892="51",$D892="52",$D892="61"),0,(AC892/'Totals and Drop Down Lists'!Y$5)*Inputs!G$39)</f>
        <v>0</v>
      </c>
      <c r="BB892">
        <f>IF(OR($D892="51",$D892="52",$D892="61"),0,(AD892/'Totals and Drop Down Lists'!Z$5)*Inputs!H$39)</f>
        <v>0</v>
      </c>
      <c r="BC892">
        <f>IF(OR($D892="51",$D892="52",$D892="61"),0,(AE892/'Totals and Drop Down Lists'!AA$5)*Inputs!I$39)</f>
        <v>0</v>
      </c>
      <c r="BD892">
        <f>IF(OR($D892="51",$D892="52",$D892="61"),0,(AF892/'Totals and Drop Down Lists'!AB$5)*Inputs!J$39)</f>
        <v>0</v>
      </c>
      <c r="BE892">
        <f>IF(OR($D892="51",$D892="52",$D892="61"),0,(AG892/'Totals and Drop Down Lists'!AC$5)*Inputs!K$39)</f>
        <v>0</v>
      </c>
      <c r="BF892">
        <f>IF(OR($D892="51",$D892="52",$D892="61"),0,(AH892/'Totals and Drop Down Lists'!AD$5)*Inputs!L$39)</f>
        <v>0</v>
      </c>
      <c r="BG892" s="10">
        <f t="shared" si="118"/>
        <v>42417.164497234538</v>
      </c>
    </row>
    <row r="893" spans="1:59">
      <c r="A893" s="1" t="s">
        <v>7429</v>
      </c>
      <c r="B893" s="1" t="s">
        <v>2236</v>
      </c>
      <c r="C893" s="1" t="s">
        <v>2315</v>
      </c>
      <c r="D893" s="1" t="s">
        <v>25</v>
      </c>
      <c r="E893" s="1" t="s">
        <v>2316</v>
      </c>
      <c r="F893" s="2">
        <v>7099</v>
      </c>
      <c r="G893" s="2">
        <v>55</v>
      </c>
      <c r="H893" s="2">
        <v>2</v>
      </c>
      <c r="I893" s="2">
        <v>992</v>
      </c>
      <c r="J893" s="2">
        <v>3182</v>
      </c>
      <c r="K893" s="2">
        <v>851</v>
      </c>
      <c r="L893" s="2">
        <v>19</v>
      </c>
      <c r="M893" s="2">
        <v>0</v>
      </c>
      <c r="N893" s="2">
        <v>0</v>
      </c>
      <c r="O893" s="2">
        <v>1</v>
      </c>
      <c r="P893" s="2">
        <v>0</v>
      </c>
      <c r="Q893" s="2">
        <v>0</v>
      </c>
      <c r="R893" s="2">
        <v>1471</v>
      </c>
      <c r="S893" s="2">
        <v>271600</v>
      </c>
      <c r="T893" s="2">
        <v>22257100</v>
      </c>
      <c r="U893" s="2">
        <v>54</v>
      </c>
      <c r="V893" s="2">
        <v>58</v>
      </c>
      <c r="W893" s="2">
        <v>24</v>
      </c>
      <c r="X893" s="2">
        <v>118</v>
      </c>
      <c r="Y893" s="2">
        <v>43</v>
      </c>
      <c r="Z893" s="2">
        <v>54</v>
      </c>
      <c r="AA893" s="9">
        <f t="shared" si="119"/>
        <v>7099</v>
      </c>
      <c r="AB893" s="9">
        <f t="shared" si="120"/>
        <v>935</v>
      </c>
      <c r="AC893" s="9">
        <f t="shared" si="121"/>
        <v>1491</v>
      </c>
      <c r="AD893" s="9">
        <f t="shared" si="122"/>
        <v>1471</v>
      </c>
      <c r="AE893" s="44">
        <f t="shared" si="123"/>
        <v>1.5894787670765205E-5</v>
      </c>
      <c r="AF893" s="9">
        <f t="shared" si="124"/>
        <v>36</v>
      </c>
      <c r="AG893" s="9">
        <f t="shared" si="117"/>
        <v>97</v>
      </c>
      <c r="AH893" s="44">
        <f t="shared" si="125"/>
        <v>9.6527754926193206E-6</v>
      </c>
      <c r="AI893">
        <f>AA893/'Totals and Drop Down Lists'!W$6*Inputs!E$37</f>
        <v>6439.7897503568638</v>
      </c>
      <c r="AJ893">
        <f>AB893/'Totals and Drop Down Lists'!X$6*Inputs!F$37</f>
        <v>3076.5120158777181</v>
      </c>
      <c r="AK893">
        <f>AC893/'Totals and Drop Down Lists'!Y$6*Inputs!G$37</f>
        <v>9829.1756393969445</v>
      </c>
      <c r="AL893">
        <f>AD893/'Totals and Drop Down Lists'!Z$6*Inputs!H$37</f>
        <v>11793.744368161011</v>
      </c>
      <c r="AM893">
        <f>AE893/'Totals and Drop Down Lists'!AA$6*Inputs!I$37</f>
        <v>1978.7317912183048</v>
      </c>
      <c r="AN893">
        <f>AF893/'Totals and Drop Down Lists'!AB$6*Inputs!J$37</f>
        <v>718.44095305241069</v>
      </c>
      <c r="AO893">
        <f>AG893/'Totals and Drop Down Lists'!AC$6*Inputs!K$37</f>
        <v>1806.4868893718872</v>
      </c>
      <c r="AP893">
        <f>AH893/'Totals and Drop Down Lists'!AD$6*Inputs!L$37</f>
        <v>2271.5867787557222</v>
      </c>
      <c r="AQ893">
        <f>IF(OR($D893="51",$D893="52",$D893="61"),(AA893/'Totals and Drop Down Lists'!W$4)*Inputs!E$38,0)</f>
        <v>0</v>
      </c>
      <c r="AR893">
        <f>IF(OR($D893="51",$D893="52",$D893="61"),(AB893/'Totals and Drop Down Lists'!X$4)*Inputs!F$38,0)</f>
        <v>0</v>
      </c>
      <c r="AS893">
        <f>IF(OR($D893="51",$D893="52",$D893="61"),(AC893/'Totals and Drop Down Lists'!Y$4)*Inputs!G$38,0)</f>
        <v>0</v>
      </c>
      <c r="AT893">
        <f>IF(OR($D893="51",$D893="52",$D893="61"),(AD893/'Totals and Drop Down Lists'!Z$4)*Inputs!H$38,0)</f>
        <v>0</v>
      </c>
      <c r="AU893">
        <f>IF(OR($D893="51",$D893="52",$D893="61"),(AE893/'Totals and Drop Down Lists'!AA$4)*Inputs!I$38,0)</f>
        <v>0</v>
      </c>
      <c r="AV893">
        <f>IF(OR($D893="51",$D893="52",$D893="61"),(AF893/'Totals and Drop Down Lists'!AB$4)*Inputs!J$38,0)</f>
        <v>0</v>
      </c>
      <c r="AW893">
        <f>IF(OR($D893="51",$D893="52",$D893="61"),(AG893/'Totals and Drop Down Lists'!AC$4)*Inputs!K$38,0)</f>
        <v>0</v>
      </c>
      <c r="AX893">
        <f>IF(OR($D893="51",$D893="52",$D893="61"),(AH893/'Totals and Drop Down Lists'!AD$4)*Inputs!L$38,0)</f>
        <v>0</v>
      </c>
      <c r="AY893">
        <f>IF(OR($D893="51",$D893="52",$D893="61"),0,(AA893/'Totals and Drop Down Lists'!W$5)*Inputs!E$39)</f>
        <v>0</v>
      </c>
      <c r="AZ893">
        <f>IF(OR($D893="51",$D893="52",$D893="61"),0,(AB893/'Totals and Drop Down Lists'!X$5)*Inputs!F$39)</f>
        <v>0</v>
      </c>
      <c r="BA893">
        <f>IF(OR($D893="51",$D893="52",$D893="61"),0,(AC893/'Totals and Drop Down Lists'!Y$5)*Inputs!G$39)</f>
        <v>0</v>
      </c>
      <c r="BB893">
        <f>IF(OR($D893="51",$D893="52",$D893="61"),0,(AD893/'Totals and Drop Down Lists'!Z$5)*Inputs!H$39)</f>
        <v>0</v>
      </c>
      <c r="BC893">
        <f>IF(OR($D893="51",$D893="52",$D893="61"),0,(AE893/'Totals and Drop Down Lists'!AA$5)*Inputs!I$39)</f>
        <v>0</v>
      </c>
      <c r="BD893">
        <f>IF(OR($D893="51",$D893="52",$D893="61"),0,(AF893/'Totals and Drop Down Lists'!AB$5)*Inputs!J$39)</f>
        <v>0</v>
      </c>
      <c r="BE893">
        <f>IF(OR($D893="51",$D893="52",$D893="61"),0,(AG893/'Totals and Drop Down Lists'!AC$5)*Inputs!K$39)</f>
        <v>0</v>
      </c>
      <c r="BF893">
        <f>IF(OR($D893="51",$D893="52",$D893="61"),0,(AH893/'Totals and Drop Down Lists'!AD$5)*Inputs!L$39)</f>
        <v>0</v>
      </c>
      <c r="BG893" s="10">
        <f t="shared" si="118"/>
        <v>37914.468186190868</v>
      </c>
    </row>
    <row r="894" spans="1:59">
      <c r="A894" s="1" t="s">
        <v>7429</v>
      </c>
      <c r="B894" s="1" t="s">
        <v>2236</v>
      </c>
      <c r="C894" s="1" t="s">
        <v>2317</v>
      </c>
      <c r="D894" s="1" t="s">
        <v>25</v>
      </c>
      <c r="E894" s="1" t="s">
        <v>2318</v>
      </c>
      <c r="F894" s="2">
        <v>16323</v>
      </c>
      <c r="G894" s="2">
        <v>146</v>
      </c>
      <c r="H894" s="2">
        <v>0</v>
      </c>
      <c r="I894" s="2">
        <v>1742</v>
      </c>
      <c r="J894" s="2">
        <v>6745</v>
      </c>
      <c r="K894" s="2">
        <v>1368</v>
      </c>
      <c r="L894" s="2">
        <v>55</v>
      </c>
      <c r="M894" s="2">
        <v>61</v>
      </c>
      <c r="N894" s="2">
        <v>0</v>
      </c>
      <c r="O894" s="2">
        <v>10</v>
      </c>
      <c r="P894" s="2">
        <v>0</v>
      </c>
      <c r="Q894" s="2">
        <v>9</v>
      </c>
      <c r="R894" s="2">
        <v>2708</v>
      </c>
      <c r="S894" s="2">
        <v>543200</v>
      </c>
      <c r="T894" s="2">
        <v>50362700</v>
      </c>
      <c r="U894" s="2">
        <v>44</v>
      </c>
      <c r="V894" s="2">
        <v>103</v>
      </c>
      <c r="W894" s="2">
        <v>4</v>
      </c>
      <c r="X894" s="2">
        <v>270</v>
      </c>
      <c r="Y894" s="2">
        <v>62</v>
      </c>
      <c r="Z894" s="2">
        <v>132</v>
      </c>
      <c r="AA894" s="9">
        <f t="shared" si="119"/>
        <v>16323</v>
      </c>
      <c r="AB894" s="9">
        <f t="shared" si="120"/>
        <v>1596</v>
      </c>
      <c r="AC894" s="9">
        <f t="shared" si="121"/>
        <v>2843</v>
      </c>
      <c r="AD894" s="9">
        <f t="shared" si="122"/>
        <v>2708</v>
      </c>
      <c r="AE894" s="44">
        <f t="shared" si="123"/>
        <v>1.9376977131056981E-5</v>
      </c>
      <c r="AF894" s="9">
        <f t="shared" si="124"/>
        <v>163</v>
      </c>
      <c r="AG894" s="9">
        <f t="shared" si="117"/>
        <v>194</v>
      </c>
      <c r="AH894" s="44">
        <f t="shared" si="125"/>
        <v>1.464053541954656E-5</v>
      </c>
      <c r="AI894">
        <f>AA894/'Totals and Drop Down Lists'!W$6*Inputs!E$37</f>
        <v>14807.252865907181</v>
      </c>
      <c r="AJ894">
        <f>AB894/'Totals and Drop Down Lists'!X$6*Inputs!F$37</f>
        <v>5251.4579436800404</v>
      </c>
      <c r="AK894">
        <f>AC894/'Totals and Drop Down Lists'!Y$6*Inputs!G$37</f>
        <v>18742.016326495988</v>
      </c>
      <c r="AL894">
        <f>AD894/'Totals and Drop Down Lists'!Z$6*Inputs!H$37</f>
        <v>21711.393439143452</v>
      </c>
      <c r="AM894">
        <f>AE894/'Totals and Drop Down Lists'!AA$6*Inputs!I$37</f>
        <v>2412.2272949549042</v>
      </c>
      <c r="AN894">
        <f>AF894/'Totals and Drop Down Lists'!AB$6*Inputs!J$37</f>
        <v>3252.9409818761933</v>
      </c>
      <c r="AO894">
        <f>AG894/'Totals and Drop Down Lists'!AC$6*Inputs!K$37</f>
        <v>3612.9737787437743</v>
      </c>
      <c r="AP894">
        <f>AH894/'Totals and Drop Down Lists'!AD$6*Inputs!L$37</f>
        <v>3445.3558687214772</v>
      </c>
      <c r="AQ894">
        <f>IF(OR($D894="51",$D894="52",$D894="61"),(AA894/'Totals and Drop Down Lists'!W$4)*Inputs!E$38,0)</f>
        <v>0</v>
      </c>
      <c r="AR894">
        <f>IF(OR($D894="51",$D894="52",$D894="61"),(AB894/'Totals and Drop Down Lists'!X$4)*Inputs!F$38,0)</f>
        <v>0</v>
      </c>
      <c r="AS894">
        <f>IF(OR($D894="51",$D894="52",$D894="61"),(AC894/'Totals and Drop Down Lists'!Y$4)*Inputs!G$38,0)</f>
        <v>0</v>
      </c>
      <c r="AT894">
        <f>IF(OR($D894="51",$D894="52",$D894="61"),(AD894/'Totals and Drop Down Lists'!Z$4)*Inputs!H$38,0)</f>
        <v>0</v>
      </c>
      <c r="AU894">
        <f>IF(OR($D894="51",$D894="52",$D894="61"),(AE894/'Totals and Drop Down Lists'!AA$4)*Inputs!I$38,0)</f>
        <v>0</v>
      </c>
      <c r="AV894">
        <f>IF(OR($D894="51",$D894="52",$D894="61"),(AF894/'Totals and Drop Down Lists'!AB$4)*Inputs!J$38,0)</f>
        <v>0</v>
      </c>
      <c r="AW894">
        <f>IF(OR($D894="51",$D894="52",$D894="61"),(AG894/'Totals and Drop Down Lists'!AC$4)*Inputs!K$38,0)</f>
        <v>0</v>
      </c>
      <c r="AX894">
        <f>IF(OR($D894="51",$D894="52",$D894="61"),(AH894/'Totals and Drop Down Lists'!AD$4)*Inputs!L$38,0)</f>
        <v>0</v>
      </c>
      <c r="AY894">
        <f>IF(OR($D894="51",$D894="52",$D894="61"),0,(AA894/'Totals and Drop Down Lists'!W$5)*Inputs!E$39)</f>
        <v>0</v>
      </c>
      <c r="AZ894">
        <f>IF(OR($D894="51",$D894="52",$D894="61"),0,(AB894/'Totals and Drop Down Lists'!X$5)*Inputs!F$39)</f>
        <v>0</v>
      </c>
      <c r="BA894">
        <f>IF(OR($D894="51",$D894="52",$D894="61"),0,(AC894/'Totals and Drop Down Lists'!Y$5)*Inputs!G$39)</f>
        <v>0</v>
      </c>
      <c r="BB894">
        <f>IF(OR($D894="51",$D894="52",$D894="61"),0,(AD894/'Totals and Drop Down Lists'!Z$5)*Inputs!H$39)</f>
        <v>0</v>
      </c>
      <c r="BC894">
        <f>IF(OR($D894="51",$D894="52",$D894="61"),0,(AE894/'Totals and Drop Down Lists'!AA$5)*Inputs!I$39)</f>
        <v>0</v>
      </c>
      <c r="BD894">
        <f>IF(OR($D894="51",$D894="52",$D894="61"),0,(AF894/'Totals and Drop Down Lists'!AB$5)*Inputs!J$39)</f>
        <v>0</v>
      </c>
      <c r="BE894">
        <f>IF(OR($D894="51",$D894="52",$D894="61"),0,(AG894/'Totals and Drop Down Lists'!AC$5)*Inputs!K$39)</f>
        <v>0</v>
      </c>
      <c r="BF894">
        <f>IF(OR($D894="51",$D894="52",$D894="61"),0,(AH894/'Totals and Drop Down Lists'!AD$5)*Inputs!L$39)</f>
        <v>0</v>
      </c>
      <c r="BG894" s="10">
        <f t="shared" si="118"/>
        <v>73235.618499523014</v>
      </c>
    </row>
    <row r="895" spans="1:59">
      <c r="A895" s="1" t="s">
        <v>7429</v>
      </c>
      <c r="B895" s="1" t="s">
        <v>2236</v>
      </c>
      <c r="C895" s="1" t="s">
        <v>76</v>
      </c>
      <c r="D895" s="1" t="s">
        <v>25</v>
      </c>
      <c r="E895" s="1" t="s">
        <v>2319</v>
      </c>
      <c r="F895" s="2">
        <v>19737</v>
      </c>
      <c r="G895" s="2">
        <v>70</v>
      </c>
      <c r="H895" s="2">
        <v>3</v>
      </c>
      <c r="I895" s="2">
        <v>2047</v>
      </c>
      <c r="J895" s="2">
        <v>8479</v>
      </c>
      <c r="K895" s="2">
        <v>2019</v>
      </c>
      <c r="L895" s="2">
        <v>47</v>
      </c>
      <c r="M895" s="2">
        <v>6</v>
      </c>
      <c r="N895" s="2">
        <v>0</v>
      </c>
      <c r="O895" s="2">
        <v>9</v>
      </c>
      <c r="P895" s="2">
        <v>7</v>
      </c>
      <c r="Q895" s="2">
        <v>0</v>
      </c>
      <c r="R895" s="2">
        <v>3276</v>
      </c>
      <c r="S895" s="2">
        <v>940000</v>
      </c>
      <c r="T895" s="2">
        <v>57620600</v>
      </c>
      <c r="U895" s="2">
        <v>55</v>
      </c>
      <c r="V895" s="2">
        <v>219</v>
      </c>
      <c r="W895" s="2">
        <v>59</v>
      </c>
      <c r="X895" s="2">
        <v>519</v>
      </c>
      <c r="Y895" s="2">
        <v>136</v>
      </c>
      <c r="Z895" s="2">
        <v>277</v>
      </c>
      <c r="AA895" s="9">
        <f t="shared" si="119"/>
        <v>19737</v>
      </c>
      <c r="AB895" s="9">
        <f t="shared" si="120"/>
        <v>1974</v>
      </c>
      <c r="AC895" s="9">
        <f t="shared" si="121"/>
        <v>3345</v>
      </c>
      <c r="AD895" s="9">
        <f t="shared" si="122"/>
        <v>3276</v>
      </c>
      <c r="AE895" s="44">
        <f t="shared" si="123"/>
        <v>3.3575600484046977E-5</v>
      </c>
      <c r="AF895" s="9">
        <f t="shared" si="124"/>
        <v>241</v>
      </c>
      <c r="AG895" s="9">
        <f t="shared" si="117"/>
        <v>413</v>
      </c>
      <c r="AH895" s="44">
        <f t="shared" si="125"/>
        <v>3.6592562362006942E-5</v>
      </c>
      <c r="AI895">
        <f>AA895/'Totals and Drop Down Lists'!W$6*Inputs!E$37</f>
        <v>17904.230215916807</v>
      </c>
      <c r="AJ895">
        <f>AB895/'Totals and Drop Down Lists'!X$6*Inputs!F$37</f>
        <v>6495.2242987621557</v>
      </c>
      <c r="AK895">
        <f>AC895/'Totals and Drop Down Lists'!Y$6*Inputs!G$37</f>
        <v>22051.369895226548</v>
      </c>
      <c r="AL895">
        <f>AD895/'Totals and Drop Down Lists'!Z$6*Inputs!H$37</f>
        <v>26265.33416049998</v>
      </c>
      <c r="AM895">
        <f>AE895/'Totals and Drop Down Lists'!AA$6*Inputs!I$37</f>
        <v>4179.80469215227</v>
      </c>
      <c r="AN895">
        <f>AF895/'Totals and Drop Down Lists'!AB$6*Inputs!J$37</f>
        <v>4809.5630468230829</v>
      </c>
      <c r="AO895">
        <f>AG895/'Totals and Drop Down Lists'!AC$6*Inputs!K$37</f>
        <v>7691.5369619648391</v>
      </c>
      <c r="AP895">
        <f>AH895/'Totals and Drop Down Lists'!AD$6*Inputs!L$37</f>
        <v>8611.3243725482516</v>
      </c>
      <c r="AQ895">
        <f>IF(OR($D895="51",$D895="52",$D895="61"),(AA895/'Totals and Drop Down Lists'!W$4)*Inputs!E$38,0)</f>
        <v>0</v>
      </c>
      <c r="AR895">
        <f>IF(OR($D895="51",$D895="52",$D895="61"),(AB895/'Totals and Drop Down Lists'!X$4)*Inputs!F$38,0)</f>
        <v>0</v>
      </c>
      <c r="AS895">
        <f>IF(OR($D895="51",$D895="52",$D895="61"),(AC895/'Totals and Drop Down Lists'!Y$4)*Inputs!G$38,0)</f>
        <v>0</v>
      </c>
      <c r="AT895">
        <f>IF(OR($D895="51",$D895="52",$D895="61"),(AD895/'Totals and Drop Down Lists'!Z$4)*Inputs!H$38,0)</f>
        <v>0</v>
      </c>
      <c r="AU895">
        <f>IF(OR($D895="51",$D895="52",$D895="61"),(AE895/'Totals and Drop Down Lists'!AA$4)*Inputs!I$38,0)</f>
        <v>0</v>
      </c>
      <c r="AV895">
        <f>IF(OR($D895="51",$D895="52",$D895="61"),(AF895/'Totals and Drop Down Lists'!AB$4)*Inputs!J$38,0)</f>
        <v>0</v>
      </c>
      <c r="AW895">
        <f>IF(OR($D895="51",$D895="52",$D895="61"),(AG895/'Totals and Drop Down Lists'!AC$4)*Inputs!K$38,0)</f>
        <v>0</v>
      </c>
      <c r="AX895">
        <f>IF(OR($D895="51",$D895="52",$D895="61"),(AH895/'Totals and Drop Down Lists'!AD$4)*Inputs!L$38,0)</f>
        <v>0</v>
      </c>
      <c r="AY895">
        <f>IF(OR($D895="51",$D895="52",$D895="61"),0,(AA895/'Totals and Drop Down Lists'!W$5)*Inputs!E$39)</f>
        <v>0</v>
      </c>
      <c r="AZ895">
        <f>IF(OR($D895="51",$D895="52",$D895="61"),0,(AB895/'Totals and Drop Down Lists'!X$5)*Inputs!F$39)</f>
        <v>0</v>
      </c>
      <c r="BA895">
        <f>IF(OR($D895="51",$D895="52",$D895="61"),0,(AC895/'Totals and Drop Down Lists'!Y$5)*Inputs!G$39)</f>
        <v>0</v>
      </c>
      <c r="BB895">
        <f>IF(OR($D895="51",$D895="52",$D895="61"),0,(AD895/'Totals and Drop Down Lists'!Z$5)*Inputs!H$39)</f>
        <v>0</v>
      </c>
      <c r="BC895">
        <f>IF(OR($D895="51",$D895="52",$D895="61"),0,(AE895/'Totals and Drop Down Lists'!AA$5)*Inputs!I$39)</f>
        <v>0</v>
      </c>
      <c r="BD895">
        <f>IF(OR($D895="51",$D895="52",$D895="61"),0,(AF895/'Totals and Drop Down Lists'!AB$5)*Inputs!J$39)</f>
        <v>0</v>
      </c>
      <c r="BE895">
        <f>IF(OR($D895="51",$D895="52",$D895="61"),0,(AG895/'Totals and Drop Down Lists'!AC$5)*Inputs!K$39)</f>
        <v>0</v>
      </c>
      <c r="BF895">
        <f>IF(OR($D895="51",$D895="52",$D895="61"),0,(AH895/'Totals and Drop Down Lists'!AD$5)*Inputs!L$39)</f>
        <v>0</v>
      </c>
      <c r="BG895" s="10">
        <f t="shared" si="118"/>
        <v>98008.387643893933</v>
      </c>
    </row>
    <row r="896" spans="1:59">
      <c r="A896" s="1" t="s">
        <v>7429</v>
      </c>
      <c r="B896" s="1" t="s">
        <v>2236</v>
      </c>
      <c r="C896" s="1" t="s">
        <v>717</v>
      </c>
      <c r="D896" s="1" t="s">
        <v>25</v>
      </c>
      <c r="E896" s="1" t="s">
        <v>2320</v>
      </c>
      <c r="F896" s="2">
        <v>36710</v>
      </c>
      <c r="G896" s="2">
        <v>329</v>
      </c>
      <c r="H896" s="2">
        <v>3</v>
      </c>
      <c r="I896" s="2">
        <v>4105</v>
      </c>
      <c r="J896" s="2">
        <v>14826</v>
      </c>
      <c r="K896" s="2">
        <v>4259</v>
      </c>
      <c r="L896" s="2">
        <v>75</v>
      </c>
      <c r="M896" s="2">
        <v>8</v>
      </c>
      <c r="N896" s="2">
        <v>2</v>
      </c>
      <c r="O896" s="2">
        <v>100</v>
      </c>
      <c r="P896" s="2">
        <v>5</v>
      </c>
      <c r="Q896" s="2">
        <v>0</v>
      </c>
      <c r="R896" s="2">
        <v>4206</v>
      </c>
      <c r="S896" s="2">
        <v>2505400</v>
      </c>
      <c r="T896" s="2">
        <v>153449900</v>
      </c>
      <c r="U896" s="2">
        <v>323</v>
      </c>
      <c r="V896" s="2">
        <v>334</v>
      </c>
      <c r="W896" s="2">
        <v>99</v>
      </c>
      <c r="X896" s="2">
        <v>1220</v>
      </c>
      <c r="Y896" s="2">
        <v>235</v>
      </c>
      <c r="Z896" s="2">
        <v>841</v>
      </c>
      <c r="AA896" s="9">
        <f t="shared" si="119"/>
        <v>36710</v>
      </c>
      <c r="AB896" s="9">
        <f t="shared" si="120"/>
        <v>3773</v>
      </c>
      <c r="AC896" s="9">
        <f t="shared" si="121"/>
        <v>4396</v>
      </c>
      <c r="AD896" s="9">
        <f t="shared" si="122"/>
        <v>4206</v>
      </c>
      <c r="AE896" s="44">
        <f t="shared" si="123"/>
        <v>8.5445081883246351E-5</v>
      </c>
      <c r="AF896" s="9">
        <f t="shared" si="124"/>
        <v>787</v>
      </c>
      <c r="AG896" s="9">
        <f t="shared" si="117"/>
        <v>1076</v>
      </c>
      <c r="AH896" s="44">
        <f t="shared" si="125"/>
        <v>1.1501301858719995E-4</v>
      </c>
      <c r="AI896">
        <f>AA896/'Totals and Drop Down Lists'!W$6*Inputs!E$37</f>
        <v>33301.124346471399</v>
      </c>
      <c r="AJ896">
        <f>AB896/'Totals and Drop Down Lists'!X$6*Inputs!F$37</f>
        <v>12414.630840541849</v>
      </c>
      <c r="AK896">
        <f>AC896/'Totals and Drop Down Lists'!Y$6*Inputs!G$37</f>
        <v>28979.916908644518</v>
      </c>
      <c r="AL896">
        <f>AD896/'Totals and Drop Down Lists'!Z$6*Inputs!H$37</f>
        <v>33721.6103415943</v>
      </c>
      <c r="AM896">
        <f>AE896/'Totals and Drop Down Lists'!AA$6*Inputs!I$37</f>
        <v>10637.002734965838</v>
      </c>
      <c r="AN896">
        <f>AF896/'Totals and Drop Down Lists'!AB$6*Inputs!J$37</f>
        <v>15705.917501451313</v>
      </c>
      <c r="AO896">
        <f>AG896/'Totals and Drop Down Lists'!AC$6*Inputs!K$37</f>
        <v>20038.967968702582</v>
      </c>
      <c r="AP896">
        <f>AH896/'Totals and Drop Down Lists'!AD$6*Inputs!L$37</f>
        <v>27066.003203662513</v>
      </c>
      <c r="AQ896">
        <f>IF(OR($D896="51",$D896="52",$D896="61"),(AA896/'Totals and Drop Down Lists'!W$4)*Inputs!E$38,0)</f>
        <v>0</v>
      </c>
      <c r="AR896">
        <f>IF(OR($D896="51",$D896="52",$D896="61"),(AB896/'Totals and Drop Down Lists'!X$4)*Inputs!F$38,0)</f>
        <v>0</v>
      </c>
      <c r="AS896">
        <f>IF(OR($D896="51",$D896="52",$D896="61"),(AC896/'Totals and Drop Down Lists'!Y$4)*Inputs!G$38,0)</f>
        <v>0</v>
      </c>
      <c r="AT896">
        <f>IF(OR($D896="51",$D896="52",$D896="61"),(AD896/'Totals and Drop Down Lists'!Z$4)*Inputs!H$38,0)</f>
        <v>0</v>
      </c>
      <c r="AU896">
        <f>IF(OR($D896="51",$D896="52",$D896="61"),(AE896/'Totals and Drop Down Lists'!AA$4)*Inputs!I$38,0)</f>
        <v>0</v>
      </c>
      <c r="AV896">
        <f>IF(OR($D896="51",$D896="52",$D896="61"),(AF896/'Totals and Drop Down Lists'!AB$4)*Inputs!J$38,0)</f>
        <v>0</v>
      </c>
      <c r="AW896">
        <f>IF(OR($D896="51",$D896="52",$D896="61"),(AG896/'Totals and Drop Down Lists'!AC$4)*Inputs!K$38,0)</f>
        <v>0</v>
      </c>
      <c r="AX896">
        <f>IF(OR($D896="51",$D896="52",$D896="61"),(AH896/'Totals and Drop Down Lists'!AD$4)*Inputs!L$38,0)</f>
        <v>0</v>
      </c>
      <c r="AY896">
        <f>IF(OR($D896="51",$D896="52",$D896="61"),0,(AA896/'Totals and Drop Down Lists'!W$5)*Inputs!E$39)</f>
        <v>0</v>
      </c>
      <c r="AZ896">
        <f>IF(OR($D896="51",$D896="52",$D896="61"),0,(AB896/'Totals and Drop Down Lists'!X$5)*Inputs!F$39)</f>
        <v>0</v>
      </c>
      <c r="BA896">
        <f>IF(OR($D896="51",$D896="52",$D896="61"),0,(AC896/'Totals and Drop Down Lists'!Y$5)*Inputs!G$39)</f>
        <v>0</v>
      </c>
      <c r="BB896">
        <f>IF(OR($D896="51",$D896="52",$D896="61"),0,(AD896/'Totals and Drop Down Lists'!Z$5)*Inputs!H$39)</f>
        <v>0</v>
      </c>
      <c r="BC896">
        <f>IF(OR($D896="51",$D896="52",$D896="61"),0,(AE896/'Totals and Drop Down Lists'!AA$5)*Inputs!I$39)</f>
        <v>0</v>
      </c>
      <c r="BD896">
        <f>IF(OR($D896="51",$D896="52",$D896="61"),0,(AF896/'Totals and Drop Down Lists'!AB$5)*Inputs!J$39)</f>
        <v>0</v>
      </c>
      <c r="BE896">
        <f>IF(OR($D896="51",$D896="52",$D896="61"),0,(AG896/'Totals and Drop Down Lists'!AC$5)*Inputs!K$39)</f>
        <v>0</v>
      </c>
      <c r="BF896">
        <f>IF(OR($D896="51",$D896="52",$D896="61"),0,(AH896/'Totals and Drop Down Lists'!AD$5)*Inputs!L$39)</f>
        <v>0</v>
      </c>
      <c r="BG896" s="10">
        <f t="shared" si="118"/>
        <v>181865.1738460343</v>
      </c>
    </row>
    <row r="897" spans="1:59">
      <c r="A897" s="1" t="s">
        <v>7429</v>
      </c>
      <c r="B897" s="1" t="s">
        <v>2236</v>
      </c>
      <c r="C897" s="1" t="s">
        <v>438</v>
      </c>
      <c r="D897" s="1" t="s">
        <v>25</v>
      </c>
      <c r="E897" s="1" t="s">
        <v>2321</v>
      </c>
      <c r="F897" s="2">
        <v>16800</v>
      </c>
      <c r="G897" s="2">
        <v>163</v>
      </c>
      <c r="H897" s="2">
        <v>0</v>
      </c>
      <c r="I897" s="2">
        <v>1895</v>
      </c>
      <c r="J897" s="2">
        <v>6919</v>
      </c>
      <c r="K897" s="2">
        <v>1944</v>
      </c>
      <c r="L897" s="2">
        <v>34</v>
      </c>
      <c r="M897" s="2">
        <v>0</v>
      </c>
      <c r="N897" s="2">
        <v>0</v>
      </c>
      <c r="O897" s="2">
        <v>20</v>
      </c>
      <c r="P897" s="2">
        <v>0</v>
      </c>
      <c r="Q897" s="2">
        <v>32</v>
      </c>
      <c r="R897" s="2">
        <v>2341</v>
      </c>
      <c r="S897" s="2">
        <v>1055200</v>
      </c>
      <c r="T897" s="2">
        <v>57370700</v>
      </c>
      <c r="U897" s="2">
        <v>89</v>
      </c>
      <c r="V897" s="2">
        <v>282</v>
      </c>
      <c r="W897" s="2">
        <v>40</v>
      </c>
      <c r="X897" s="2">
        <v>612</v>
      </c>
      <c r="Y897" s="2">
        <v>199</v>
      </c>
      <c r="Z897" s="2">
        <v>266</v>
      </c>
      <c r="AA897" s="9">
        <f t="shared" si="119"/>
        <v>16800</v>
      </c>
      <c r="AB897" s="9">
        <f t="shared" si="120"/>
        <v>1732</v>
      </c>
      <c r="AC897" s="9">
        <f t="shared" si="121"/>
        <v>2427</v>
      </c>
      <c r="AD897" s="9">
        <f t="shared" si="122"/>
        <v>2341</v>
      </c>
      <c r="AE897" s="44">
        <f t="shared" si="123"/>
        <v>3.8145646211666515E-5</v>
      </c>
      <c r="AF897" s="9">
        <f t="shared" si="124"/>
        <v>290</v>
      </c>
      <c r="AG897" s="9">
        <f t="shared" si="117"/>
        <v>465</v>
      </c>
      <c r="AH897" s="44">
        <f t="shared" si="125"/>
        <v>4.8613508878364601E-5</v>
      </c>
      <c r="AI897">
        <f>AA897/'Totals and Drop Down Lists'!W$6*Inputs!E$37</f>
        <v>15239.958840117666</v>
      </c>
      <c r="AJ897">
        <f>AB897/'Totals and Drop Down Lists'!X$6*Inputs!F$37</f>
        <v>5698.9506005349813</v>
      </c>
      <c r="AK897">
        <f>AC897/'Totals and Drop Down Lists'!Y$6*Inputs!G$37</f>
        <v>15999.60380738859</v>
      </c>
      <c r="AL897">
        <f>AD897/'Totals and Drop Down Lists'!Z$6*Inputs!H$37</f>
        <v>18768.970473055691</v>
      </c>
      <c r="AM897">
        <f>AE897/'Totals and Drop Down Lists'!AA$6*Inputs!I$37</f>
        <v>4748.7267158918194</v>
      </c>
      <c r="AN897">
        <f>AF897/'Totals and Drop Down Lists'!AB$6*Inputs!J$37</f>
        <v>5787.4410106999749</v>
      </c>
      <c r="AO897">
        <f>AG897/'Totals and Drop Down Lists'!AC$6*Inputs!K$37</f>
        <v>8659.9629232776024</v>
      </c>
      <c r="AP897">
        <f>AH897/'Totals and Drop Down Lists'!AD$6*Inputs!L$37</f>
        <v>11440.212622934561</v>
      </c>
      <c r="AQ897">
        <f>IF(OR($D897="51",$D897="52",$D897="61"),(AA897/'Totals and Drop Down Lists'!W$4)*Inputs!E$38,0)</f>
        <v>0</v>
      </c>
      <c r="AR897">
        <f>IF(OR($D897="51",$D897="52",$D897="61"),(AB897/'Totals and Drop Down Lists'!X$4)*Inputs!F$38,0)</f>
        <v>0</v>
      </c>
      <c r="AS897">
        <f>IF(OR($D897="51",$D897="52",$D897="61"),(AC897/'Totals and Drop Down Lists'!Y$4)*Inputs!G$38,0)</f>
        <v>0</v>
      </c>
      <c r="AT897">
        <f>IF(OR($D897="51",$D897="52",$D897="61"),(AD897/'Totals and Drop Down Lists'!Z$4)*Inputs!H$38,0)</f>
        <v>0</v>
      </c>
      <c r="AU897">
        <f>IF(OR($D897="51",$D897="52",$D897="61"),(AE897/'Totals and Drop Down Lists'!AA$4)*Inputs!I$38,0)</f>
        <v>0</v>
      </c>
      <c r="AV897">
        <f>IF(OR($D897="51",$D897="52",$D897="61"),(AF897/'Totals and Drop Down Lists'!AB$4)*Inputs!J$38,0)</f>
        <v>0</v>
      </c>
      <c r="AW897">
        <f>IF(OR($D897="51",$D897="52",$D897="61"),(AG897/'Totals and Drop Down Lists'!AC$4)*Inputs!K$38,0)</f>
        <v>0</v>
      </c>
      <c r="AX897">
        <f>IF(OR($D897="51",$D897="52",$D897="61"),(AH897/'Totals and Drop Down Lists'!AD$4)*Inputs!L$38,0)</f>
        <v>0</v>
      </c>
      <c r="AY897">
        <f>IF(OR($D897="51",$D897="52",$D897="61"),0,(AA897/'Totals and Drop Down Lists'!W$5)*Inputs!E$39)</f>
        <v>0</v>
      </c>
      <c r="AZ897">
        <f>IF(OR($D897="51",$D897="52",$D897="61"),0,(AB897/'Totals and Drop Down Lists'!X$5)*Inputs!F$39)</f>
        <v>0</v>
      </c>
      <c r="BA897">
        <f>IF(OR($D897="51",$D897="52",$D897="61"),0,(AC897/'Totals and Drop Down Lists'!Y$5)*Inputs!G$39)</f>
        <v>0</v>
      </c>
      <c r="BB897">
        <f>IF(OR($D897="51",$D897="52",$D897="61"),0,(AD897/'Totals and Drop Down Lists'!Z$5)*Inputs!H$39)</f>
        <v>0</v>
      </c>
      <c r="BC897">
        <f>IF(OR($D897="51",$D897="52",$D897="61"),0,(AE897/'Totals and Drop Down Lists'!AA$5)*Inputs!I$39)</f>
        <v>0</v>
      </c>
      <c r="BD897">
        <f>IF(OR($D897="51",$D897="52",$D897="61"),0,(AF897/'Totals and Drop Down Lists'!AB$5)*Inputs!J$39)</f>
        <v>0</v>
      </c>
      <c r="BE897">
        <f>IF(OR($D897="51",$D897="52",$D897="61"),0,(AG897/'Totals and Drop Down Lists'!AC$5)*Inputs!K$39)</f>
        <v>0</v>
      </c>
      <c r="BF897">
        <f>IF(OR($D897="51",$D897="52",$D897="61"),0,(AH897/'Totals and Drop Down Lists'!AD$5)*Inputs!L$39)</f>
        <v>0</v>
      </c>
      <c r="BG897" s="10">
        <f t="shared" si="118"/>
        <v>86343.82699390089</v>
      </c>
    </row>
    <row r="898" spans="1:59">
      <c r="A898" s="1" t="s">
        <v>7429</v>
      </c>
      <c r="B898" s="1" t="s">
        <v>2236</v>
      </c>
      <c r="C898" s="1" t="s">
        <v>231</v>
      </c>
      <c r="D898" s="1" t="s">
        <v>58</v>
      </c>
      <c r="E898" s="1" t="s">
        <v>2322</v>
      </c>
      <c r="F898" s="2">
        <v>64720</v>
      </c>
      <c r="G898" s="2">
        <v>1020</v>
      </c>
      <c r="H898" s="2">
        <v>426</v>
      </c>
      <c r="I898" s="2">
        <v>4682</v>
      </c>
      <c r="J898" s="2">
        <v>25727</v>
      </c>
      <c r="K898" s="2">
        <v>7028</v>
      </c>
      <c r="L898" s="2">
        <v>359</v>
      </c>
      <c r="M898" s="2">
        <v>37</v>
      </c>
      <c r="N898" s="2">
        <v>8</v>
      </c>
      <c r="O898" s="2">
        <v>104</v>
      </c>
      <c r="P898" s="2">
        <v>88</v>
      </c>
      <c r="Q898" s="2">
        <v>0</v>
      </c>
      <c r="R898" s="2">
        <v>2441</v>
      </c>
      <c r="S898" s="2">
        <v>5631400</v>
      </c>
      <c r="T898" s="2">
        <v>323719800</v>
      </c>
      <c r="U898" s="2">
        <v>240</v>
      </c>
      <c r="V898" s="2">
        <v>408</v>
      </c>
      <c r="W898" s="2">
        <v>30</v>
      </c>
      <c r="X898" s="2">
        <v>1642</v>
      </c>
      <c r="Y898" s="2">
        <v>363</v>
      </c>
      <c r="Z898" s="2">
        <v>992</v>
      </c>
      <c r="AA898" s="9">
        <f t="shared" si="119"/>
        <v>64720</v>
      </c>
      <c r="AB898" s="9">
        <f t="shared" si="120"/>
        <v>3236</v>
      </c>
      <c r="AC898" s="9">
        <f t="shared" si="121"/>
        <v>3037</v>
      </c>
      <c r="AD898" s="9">
        <f t="shared" si="122"/>
        <v>2441</v>
      </c>
      <c r="AE898" s="44">
        <f t="shared" si="123"/>
        <v>1.3408189678954443E-4</v>
      </c>
      <c r="AF898" s="9">
        <f t="shared" si="124"/>
        <v>1204</v>
      </c>
      <c r="AG898" s="9">
        <f t="shared" ref="AG898:AG961" si="126">Y898+Z898</f>
        <v>1355</v>
      </c>
      <c r="AH898" s="44">
        <f t="shared" si="125"/>
        <v>1.3773140819470635E-4</v>
      </c>
      <c r="AI898">
        <f>AA898/'Totals and Drop Down Lists'!W$6*Inputs!E$37</f>
        <v>58710.127150739005</v>
      </c>
      <c r="AJ898">
        <f>AB898/'Totals and Drop Down Lists'!X$6*Inputs!F$37</f>
        <v>10647.692923401384</v>
      </c>
      <c r="AK898">
        <f>AC898/'Totals and Drop Down Lists'!Y$6*Inputs!G$37</f>
        <v>20020.929857041265</v>
      </c>
      <c r="AL898">
        <f>AD898/'Totals and Drop Down Lists'!Z$6*Inputs!H$37</f>
        <v>19570.720600055083</v>
      </c>
      <c r="AM898">
        <f>AE898/'Totals and Drop Down Lists'!AA$6*Inputs!I$37</f>
        <v>16691.768226152748</v>
      </c>
      <c r="AN898">
        <f>AF898/'Totals and Drop Down Lists'!AB$6*Inputs!J$37</f>
        <v>24027.85854097507</v>
      </c>
      <c r="AO898">
        <f>AG898/'Totals and Drop Down Lists'!AC$6*Inputs!K$37</f>
        <v>25234.945722669145</v>
      </c>
      <c r="AP898">
        <f>AH898/'Totals and Drop Down Lists'!AD$6*Inputs!L$37</f>
        <v>32412.319763753687</v>
      </c>
      <c r="AQ898">
        <f>IF(OR($D898="51",$D898="52",$D898="61"),(AA898/'Totals and Drop Down Lists'!W$4)*Inputs!E$38,0)</f>
        <v>0</v>
      </c>
      <c r="AR898">
        <f>IF(OR($D898="51",$D898="52",$D898="61"),(AB898/'Totals and Drop Down Lists'!X$4)*Inputs!F$38,0)</f>
        <v>0</v>
      </c>
      <c r="AS898">
        <f>IF(OR($D898="51",$D898="52",$D898="61"),(AC898/'Totals and Drop Down Lists'!Y$4)*Inputs!G$38,0)</f>
        <v>0</v>
      </c>
      <c r="AT898">
        <f>IF(OR($D898="51",$D898="52",$D898="61"),(AD898/'Totals and Drop Down Lists'!Z$4)*Inputs!H$38,0)</f>
        <v>0</v>
      </c>
      <c r="AU898">
        <f>IF(OR($D898="51",$D898="52",$D898="61"),(AE898/'Totals and Drop Down Lists'!AA$4)*Inputs!I$38,0)</f>
        <v>0</v>
      </c>
      <c r="AV898">
        <f>IF(OR($D898="51",$D898="52",$D898="61"),(AF898/'Totals and Drop Down Lists'!AB$4)*Inputs!J$38,0)</f>
        <v>0</v>
      </c>
      <c r="AW898">
        <f>IF(OR($D898="51",$D898="52",$D898="61"),(AG898/'Totals and Drop Down Lists'!AC$4)*Inputs!K$38,0)</f>
        <v>0</v>
      </c>
      <c r="AX898">
        <f>IF(OR($D898="51",$D898="52",$D898="61"),(AH898/'Totals and Drop Down Lists'!AD$4)*Inputs!L$38,0)</f>
        <v>0</v>
      </c>
      <c r="AY898">
        <f>IF(OR($D898="51",$D898="52",$D898="61"),0,(AA898/'Totals and Drop Down Lists'!W$5)*Inputs!E$39)</f>
        <v>0</v>
      </c>
      <c r="AZ898">
        <f>IF(OR($D898="51",$D898="52",$D898="61"),0,(AB898/'Totals and Drop Down Lists'!X$5)*Inputs!F$39)</f>
        <v>0</v>
      </c>
      <c r="BA898">
        <f>IF(OR($D898="51",$D898="52",$D898="61"),0,(AC898/'Totals and Drop Down Lists'!Y$5)*Inputs!G$39)</f>
        <v>0</v>
      </c>
      <c r="BB898">
        <f>IF(OR($D898="51",$D898="52",$D898="61"),0,(AD898/'Totals and Drop Down Lists'!Z$5)*Inputs!H$39)</f>
        <v>0</v>
      </c>
      <c r="BC898">
        <f>IF(OR($D898="51",$D898="52",$D898="61"),0,(AE898/'Totals and Drop Down Lists'!AA$5)*Inputs!I$39)</f>
        <v>0</v>
      </c>
      <c r="BD898">
        <f>IF(OR($D898="51",$D898="52",$D898="61"),0,(AF898/'Totals and Drop Down Lists'!AB$5)*Inputs!J$39)</f>
        <v>0</v>
      </c>
      <c r="BE898">
        <f>IF(OR($D898="51",$D898="52",$D898="61"),0,(AG898/'Totals and Drop Down Lists'!AC$5)*Inputs!K$39)</f>
        <v>0</v>
      </c>
      <c r="BF898">
        <f>IF(OR($D898="51",$D898="52",$D898="61"),0,(AH898/'Totals and Drop Down Lists'!AD$5)*Inputs!L$39)</f>
        <v>0</v>
      </c>
      <c r="BG898" s="10">
        <f t="shared" ref="BG898:BG961" si="127">SUM(AI898:BF898)</f>
        <v>207316.36278478737</v>
      </c>
    </row>
    <row r="899" spans="1:59">
      <c r="A899" s="1" t="s">
        <v>7429</v>
      </c>
      <c r="B899" s="1" t="s">
        <v>2236</v>
      </c>
      <c r="C899" s="1" t="s">
        <v>1645</v>
      </c>
      <c r="D899" s="1" t="s">
        <v>25</v>
      </c>
      <c r="E899" s="1" t="s">
        <v>2323</v>
      </c>
      <c r="F899" s="2">
        <v>20637</v>
      </c>
      <c r="G899" s="2">
        <v>163</v>
      </c>
      <c r="H899" s="2">
        <v>3</v>
      </c>
      <c r="I899" s="2">
        <v>1587</v>
      </c>
      <c r="J899" s="2">
        <v>8063</v>
      </c>
      <c r="K899" s="2">
        <v>1595</v>
      </c>
      <c r="L899" s="2">
        <v>13</v>
      </c>
      <c r="M899" s="2">
        <v>10</v>
      </c>
      <c r="N899" s="2">
        <v>1</v>
      </c>
      <c r="O899" s="2">
        <v>0</v>
      </c>
      <c r="P899" s="2">
        <v>11</v>
      </c>
      <c r="Q899" s="2">
        <v>0</v>
      </c>
      <c r="R899" s="2">
        <v>2839</v>
      </c>
      <c r="S899" s="2">
        <v>777800</v>
      </c>
      <c r="T899" s="2">
        <v>52826000</v>
      </c>
      <c r="U899" s="2">
        <v>90</v>
      </c>
      <c r="V899" s="2">
        <v>112</v>
      </c>
      <c r="W899" s="2">
        <v>30</v>
      </c>
      <c r="X899" s="2">
        <v>291</v>
      </c>
      <c r="Y899" s="2">
        <v>77</v>
      </c>
      <c r="Z899" s="2">
        <v>162</v>
      </c>
      <c r="AA899" s="9">
        <f t="shared" ref="AA899:AA962" si="128">F899</f>
        <v>20637</v>
      </c>
      <c r="AB899" s="9">
        <f t="shared" ref="AB899:AB962" si="129">I899-G899-H899</f>
        <v>1421</v>
      </c>
      <c r="AC899" s="9">
        <f t="shared" ref="AC899:AC962" si="130">L899+M899+N899+O899+P899+Q899+R899</f>
        <v>2874</v>
      </c>
      <c r="AD899" s="9">
        <f t="shared" ref="AD899:AD962" si="131">R899</f>
        <v>2839</v>
      </c>
      <c r="AE899" s="44">
        <f t="shared" ref="AE899:AE962" si="132">IF(ISERROR(((K899^2)*SUM(J:J))/((SUM(K:K)^2)*J899)), 0, ((K899^2)*SUM(J:J))/((SUM(K:K)^2)*J899))</f>
        <v>2.2035377798664177E-5</v>
      </c>
      <c r="AF899" s="9">
        <f t="shared" ref="AF899:AF962" si="133">-IF((W899+V899-X899)&gt;0, 0, (W899+V899-X899))</f>
        <v>149</v>
      </c>
      <c r="AG899" s="9">
        <f t="shared" si="126"/>
        <v>239</v>
      </c>
      <c r="AH899" s="44">
        <f t="shared" ref="AH899:AH962" si="134">(K899*SUM(J:J)*AG899)/(J899*SUM(K:K)*SUM(AG:AG))</f>
        <v>1.7591910823683238E-5</v>
      </c>
      <c r="AI899">
        <f>AA899/'Totals and Drop Down Lists'!W$6*Inputs!E$37</f>
        <v>18720.656582351683</v>
      </c>
      <c r="AJ899">
        <f>AB899/'Totals and Drop Down Lists'!X$6*Inputs!F$37</f>
        <v>4675.6401866975802</v>
      </c>
      <c r="AK899">
        <f>AC899/'Totals and Drop Down Lists'!Y$6*Inputs!G$37</f>
        <v>18946.378797871781</v>
      </c>
      <c r="AL899">
        <f>AD899/'Totals and Drop Down Lists'!Z$6*Inputs!H$37</f>
        <v>22761.68610551265</v>
      </c>
      <c r="AM899">
        <f>AE899/'Totals and Drop Down Lists'!AA$6*Inputs!I$37</f>
        <v>2743.169867057667</v>
      </c>
      <c r="AN899">
        <f>AF899/'Totals and Drop Down Lists'!AB$6*Inputs!J$37</f>
        <v>2973.5472779113666</v>
      </c>
      <c r="AO899">
        <f>AG899/'Totals and Drop Down Lists'!AC$6*Inputs!K$37</f>
        <v>4451.0347068028968</v>
      </c>
      <c r="AP899">
        <f>AH899/'Totals and Drop Down Lists'!AD$6*Inputs!L$37</f>
        <v>4139.9027741486188</v>
      </c>
      <c r="AQ899">
        <f>IF(OR($D899="51",$D899="52",$D899="61"),(AA899/'Totals and Drop Down Lists'!W$4)*Inputs!E$38,0)</f>
        <v>0</v>
      </c>
      <c r="AR899">
        <f>IF(OR($D899="51",$D899="52",$D899="61"),(AB899/'Totals and Drop Down Lists'!X$4)*Inputs!F$38,0)</f>
        <v>0</v>
      </c>
      <c r="AS899">
        <f>IF(OR($D899="51",$D899="52",$D899="61"),(AC899/'Totals and Drop Down Lists'!Y$4)*Inputs!G$38,0)</f>
        <v>0</v>
      </c>
      <c r="AT899">
        <f>IF(OR($D899="51",$D899="52",$D899="61"),(AD899/'Totals and Drop Down Lists'!Z$4)*Inputs!H$38,0)</f>
        <v>0</v>
      </c>
      <c r="AU899">
        <f>IF(OR($D899="51",$D899="52",$D899="61"),(AE899/'Totals and Drop Down Lists'!AA$4)*Inputs!I$38,0)</f>
        <v>0</v>
      </c>
      <c r="AV899">
        <f>IF(OR($D899="51",$D899="52",$D899="61"),(AF899/'Totals and Drop Down Lists'!AB$4)*Inputs!J$38,0)</f>
        <v>0</v>
      </c>
      <c r="AW899">
        <f>IF(OR($D899="51",$D899="52",$D899="61"),(AG899/'Totals and Drop Down Lists'!AC$4)*Inputs!K$38,0)</f>
        <v>0</v>
      </c>
      <c r="AX899">
        <f>IF(OR($D899="51",$D899="52",$D899="61"),(AH899/'Totals and Drop Down Lists'!AD$4)*Inputs!L$38,0)</f>
        <v>0</v>
      </c>
      <c r="AY899">
        <f>IF(OR($D899="51",$D899="52",$D899="61"),0,(AA899/'Totals and Drop Down Lists'!W$5)*Inputs!E$39)</f>
        <v>0</v>
      </c>
      <c r="AZ899">
        <f>IF(OR($D899="51",$D899="52",$D899="61"),0,(AB899/'Totals and Drop Down Lists'!X$5)*Inputs!F$39)</f>
        <v>0</v>
      </c>
      <c r="BA899">
        <f>IF(OR($D899="51",$D899="52",$D899="61"),0,(AC899/'Totals and Drop Down Lists'!Y$5)*Inputs!G$39)</f>
        <v>0</v>
      </c>
      <c r="BB899">
        <f>IF(OR($D899="51",$D899="52",$D899="61"),0,(AD899/'Totals and Drop Down Lists'!Z$5)*Inputs!H$39)</f>
        <v>0</v>
      </c>
      <c r="BC899">
        <f>IF(OR($D899="51",$D899="52",$D899="61"),0,(AE899/'Totals and Drop Down Lists'!AA$5)*Inputs!I$39)</f>
        <v>0</v>
      </c>
      <c r="BD899">
        <f>IF(OR($D899="51",$D899="52",$D899="61"),0,(AF899/'Totals and Drop Down Lists'!AB$5)*Inputs!J$39)</f>
        <v>0</v>
      </c>
      <c r="BE899">
        <f>IF(OR($D899="51",$D899="52",$D899="61"),0,(AG899/'Totals and Drop Down Lists'!AC$5)*Inputs!K$39)</f>
        <v>0</v>
      </c>
      <c r="BF899">
        <f>IF(OR($D899="51",$D899="52",$D899="61"),0,(AH899/'Totals and Drop Down Lists'!AD$5)*Inputs!L$39)</f>
        <v>0</v>
      </c>
      <c r="BG899" s="10">
        <f t="shared" si="127"/>
        <v>79412.01629835424</v>
      </c>
    </row>
    <row r="900" spans="1:59">
      <c r="A900" s="1" t="s">
        <v>7429</v>
      </c>
      <c r="B900" s="1" t="s">
        <v>2236</v>
      </c>
      <c r="C900" s="1" t="s">
        <v>2324</v>
      </c>
      <c r="D900" s="1" t="s">
        <v>25</v>
      </c>
      <c r="E900" s="1" t="s">
        <v>2325</v>
      </c>
      <c r="F900" s="2">
        <v>10428</v>
      </c>
      <c r="G900" s="2">
        <v>81</v>
      </c>
      <c r="H900" s="2">
        <v>13</v>
      </c>
      <c r="I900" s="2">
        <v>1348</v>
      </c>
      <c r="J900" s="2">
        <v>4354</v>
      </c>
      <c r="K900" s="2">
        <v>844</v>
      </c>
      <c r="L900" s="2">
        <v>52</v>
      </c>
      <c r="M900" s="2">
        <v>0</v>
      </c>
      <c r="N900" s="2">
        <v>0</v>
      </c>
      <c r="O900" s="2">
        <v>26</v>
      </c>
      <c r="P900" s="2">
        <v>6</v>
      </c>
      <c r="Q900" s="2">
        <v>0</v>
      </c>
      <c r="R900" s="2">
        <v>2311</v>
      </c>
      <c r="S900" s="2">
        <v>369500</v>
      </c>
      <c r="T900" s="2">
        <v>17929300</v>
      </c>
      <c r="U900" s="2">
        <v>57</v>
      </c>
      <c r="V900" s="2">
        <v>84</v>
      </c>
      <c r="W900" s="2">
        <v>27</v>
      </c>
      <c r="X900" s="2">
        <v>199</v>
      </c>
      <c r="Y900" s="2">
        <v>26</v>
      </c>
      <c r="Z900" s="2">
        <v>97</v>
      </c>
      <c r="AA900" s="9">
        <f t="shared" si="128"/>
        <v>10428</v>
      </c>
      <c r="AB900" s="9">
        <f t="shared" si="129"/>
        <v>1254</v>
      </c>
      <c r="AC900" s="9">
        <f t="shared" si="130"/>
        <v>2395</v>
      </c>
      <c r="AD900" s="9">
        <f t="shared" si="131"/>
        <v>2311</v>
      </c>
      <c r="AE900" s="44">
        <f t="shared" si="132"/>
        <v>1.1425948296085005E-5</v>
      </c>
      <c r="AF900" s="9">
        <f t="shared" si="133"/>
        <v>88</v>
      </c>
      <c r="AG900" s="9">
        <f t="shared" si="126"/>
        <v>123</v>
      </c>
      <c r="AH900" s="44">
        <f t="shared" si="134"/>
        <v>8.8717688852780123E-6</v>
      </c>
      <c r="AI900">
        <f>AA900/'Totals and Drop Down Lists'!W$6*Inputs!E$37</f>
        <v>9459.6601657587507</v>
      </c>
      <c r="AJ900">
        <f>AB900/'Totals and Drop Down Lists'!X$6*Inputs!F$37</f>
        <v>4126.1455271771747</v>
      </c>
      <c r="AK900">
        <f>AC900/'Totals and Drop Down Lists'!Y$6*Inputs!G$37</f>
        <v>15788.648998226483</v>
      </c>
      <c r="AL900">
        <f>AD900/'Totals and Drop Down Lists'!Z$6*Inputs!H$37</f>
        <v>18528.445434955876</v>
      </c>
      <c r="AM900">
        <f>AE900/'Totals and Drop Down Lists'!AA$6*Inputs!I$37</f>
        <v>1422.4088806083173</v>
      </c>
      <c r="AN900">
        <f>AF900/'Totals and Drop Down Lists'!AB$6*Inputs!J$37</f>
        <v>1756.1889963503372</v>
      </c>
      <c r="AO900">
        <f>AG900/'Totals and Drop Down Lists'!AC$6*Inputs!K$37</f>
        <v>2290.6998700282688</v>
      </c>
      <c r="AP900">
        <f>AH900/'Totals and Drop Down Lists'!AD$6*Inputs!L$37</f>
        <v>2087.7925648828414</v>
      </c>
      <c r="AQ900">
        <f>IF(OR($D900="51",$D900="52",$D900="61"),(AA900/'Totals and Drop Down Lists'!W$4)*Inputs!E$38,0)</f>
        <v>0</v>
      </c>
      <c r="AR900">
        <f>IF(OR($D900="51",$D900="52",$D900="61"),(AB900/'Totals and Drop Down Lists'!X$4)*Inputs!F$38,0)</f>
        <v>0</v>
      </c>
      <c r="AS900">
        <f>IF(OR($D900="51",$D900="52",$D900="61"),(AC900/'Totals and Drop Down Lists'!Y$4)*Inputs!G$38,0)</f>
        <v>0</v>
      </c>
      <c r="AT900">
        <f>IF(OR($D900="51",$D900="52",$D900="61"),(AD900/'Totals and Drop Down Lists'!Z$4)*Inputs!H$38,0)</f>
        <v>0</v>
      </c>
      <c r="AU900">
        <f>IF(OR($D900="51",$D900="52",$D900="61"),(AE900/'Totals and Drop Down Lists'!AA$4)*Inputs!I$38,0)</f>
        <v>0</v>
      </c>
      <c r="AV900">
        <f>IF(OR($D900="51",$D900="52",$D900="61"),(AF900/'Totals and Drop Down Lists'!AB$4)*Inputs!J$38,0)</f>
        <v>0</v>
      </c>
      <c r="AW900">
        <f>IF(OR($D900="51",$D900="52",$D900="61"),(AG900/'Totals and Drop Down Lists'!AC$4)*Inputs!K$38,0)</f>
        <v>0</v>
      </c>
      <c r="AX900">
        <f>IF(OR($D900="51",$D900="52",$D900="61"),(AH900/'Totals and Drop Down Lists'!AD$4)*Inputs!L$38,0)</f>
        <v>0</v>
      </c>
      <c r="AY900">
        <f>IF(OR($D900="51",$D900="52",$D900="61"),0,(AA900/'Totals and Drop Down Lists'!W$5)*Inputs!E$39)</f>
        <v>0</v>
      </c>
      <c r="AZ900">
        <f>IF(OR($D900="51",$D900="52",$D900="61"),0,(AB900/'Totals and Drop Down Lists'!X$5)*Inputs!F$39)</f>
        <v>0</v>
      </c>
      <c r="BA900">
        <f>IF(OR($D900="51",$D900="52",$D900="61"),0,(AC900/'Totals and Drop Down Lists'!Y$5)*Inputs!G$39)</f>
        <v>0</v>
      </c>
      <c r="BB900">
        <f>IF(OR($D900="51",$D900="52",$D900="61"),0,(AD900/'Totals and Drop Down Lists'!Z$5)*Inputs!H$39)</f>
        <v>0</v>
      </c>
      <c r="BC900">
        <f>IF(OR($D900="51",$D900="52",$D900="61"),0,(AE900/'Totals and Drop Down Lists'!AA$5)*Inputs!I$39)</f>
        <v>0</v>
      </c>
      <c r="BD900">
        <f>IF(OR($D900="51",$D900="52",$D900="61"),0,(AF900/'Totals and Drop Down Lists'!AB$5)*Inputs!J$39)</f>
        <v>0</v>
      </c>
      <c r="BE900">
        <f>IF(OR($D900="51",$D900="52",$D900="61"),0,(AG900/'Totals and Drop Down Lists'!AC$5)*Inputs!K$39)</f>
        <v>0</v>
      </c>
      <c r="BF900">
        <f>IF(OR($D900="51",$D900="52",$D900="61"),0,(AH900/'Totals and Drop Down Lists'!AD$5)*Inputs!L$39)</f>
        <v>0</v>
      </c>
      <c r="BG900" s="10">
        <f t="shared" si="127"/>
        <v>55459.990437988046</v>
      </c>
    </row>
    <row r="901" spans="1:59">
      <c r="A901" s="1" t="s">
        <v>7429</v>
      </c>
      <c r="B901" s="1" t="s">
        <v>2236</v>
      </c>
      <c r="C901" s="1" t="s">
        <v>2326</v>
      </c>
      <c r="D901" s="1" t="s">
        <v>25</v>
      </c>
      <c r="E901" s="1" t="s">
        <v>2327</v>
      </c>
      <c r="F901" s="2">
        <v>15437</v>
      </c>
      <c r="G901" s="2">
        <v>89</v>
      </c>
      <c r="H901" s="2">
        <v>0</v>
      </c>
      <c r="I901" s="2">
        <v>1315</v>
      </c>
      <c r="J901" s="2">
        <v>6728</v>
      </c>
      <c r="K901" s="2">
        <v>1310</v>
      </c>
      <c r="L901" s="2">
        <v>14</v>
      </c>
      <c r="M901" s="2">
        <v>0</v>
      </c>
      <c r="N901" s="2">
        <v>22</v>
      </c>
      <c r="O901" s="2">
        <v>28</v>
      </c>
      <c r="P901" s="2">
        <v>11</v>
      </c>
      <c r="Q901" s="2">
        <v>0</v>
      </c>
      <c r="R901" s="2">
        <v>2752</v>
      </c>
      <c r="S901" s="2">
        <v>535700</v>
      </c>
      <c r="T901" s="2">
        <v>39857100</v>
      </c>
      <c r="U901" s="2">
        <v>173</v>
      </c>
      <c r="V901" s="2">
        <v>150</v>
      </c>
      <c r="W901" s="2">
        <v>18</v>
      </c>
      <c r="X901" s="2">
        <v>224</v>
      </c>
      <c r="Y901" s="2">
        <v>36</v>
      </c>
      <c r="Z901" s="2">
        <v>98</v>
      </c>
      <c r="AA901" s="9">
        <f t="shared" si="128"/>
        <v>15437</v>
      </c>
      <c r="AB901" s="9">
        <f t="shared" si="129"/>
        <v>1226</v>
      </c>
      <c r="AC901" s="9">
        <f t="shared" si="130"/>
        <v>2827</v>
      </c>
      <c r="AD901" s="9">
        <f t="shared" si="131"/>
        <v>2752</v>
      </c>
      <c r="AE901" s="44">
        <f t="shared" si="132"/>
        <v>1.7813628644530512E-5</v>
      </c>
      <c r="AF901" s="9">
        <f t="shared" si="133"/>
        <v>56</v>
      </c>
      <c r="AG901" s="9">
        <f t="shared" si="126"/>
        <v>134</v>
      </c>
      <c r="AH901" s="44">
        <f t="shared" si="134"/>
        <v>9.7082555010575509E-6</v>
      </c>
      <c r="AI901">
        <f>AA901/'Totals and Drop Down Lists'!W$6*Inputs!E$37</f>
        <v>14003.526465172406</v>
      </c>
      <c r="AJ901">
        <f>AB901/'Totals and Drop Down Lists'!X$6*Inputs!F$37</f>
        <v>4034.0146860599807</v>
      </c>
      <c r="AK901">
        <f>AC901/'Totals and Drop Down Lists'!Y$6*Inputs!G$37</f>
        <v>18636.538921914933</v>
      </c>
      <c r="AL901">
        <f>AD901/'Totals and Drop Down Lists'!Z$6*Inputs!H$37</f>
        <v>22064.163495023182</v>
      </c>
      <c r="AM901">
        <f>AE901/'Totals and Drop Down Lists'!AA$6*Inputs!I$37</f>
        <v>2217.6070574834321</v>
      </c>
      <c r="AN901">
        <f>AF901/'Totals and Drop Down Lists'!AB$6*Inputs!J$37</f>
        <v>1117.5748158593055</v>
      </c>
      <c r="AO901">
        <f>AG901/'Totals and Drop Down Lists'!AC$6*Inputs!K$37</f>
        <v>2495.5592079982771</v>
      </c>
      <c r="AP901">
        <f>AH901/'Totals and Drop Down Lists'!AD$6*Inputs!L$37</f>
        <v>2284.6428840955696</v>
      </c>
      <c r="AQ901">
        <f>IF(OR($D901="51",$D901="52",$D901="61"),(AA901/'Totals and Drop Down Lists'!W$4)*Inputs!E$38,0)</f>
        <v>0</v>
      </c>
      <c r="AR901">
        <f>IF(OR($D901="51",$D901="52",$D901="61"),(AB901/'Totals and Drop Down Lists'!X$4)*Inputs!F$38,0)</f>
        <v>0</v>
      </c>
      <c r="AS901">
        <f>IF(OR($D901="51",$D901="52",$D901="61"),(AC901/'Totals and Drop Down Lists'!Y$4)*Inputs!G$38,0)</f>
        <v>0</v>
      </c>
      <c r="AT901">
        <f>IF(OR($D901="51",$D901="52",$D901="61"),(AD901/'Totals and Drop Down Lists'!Z$4)*Inputs!H$38,0)</f>
        <v>0</v>
      </c>
      <c r="AU901">
        <f>IF(OR($D901="51",$D901="52",$D901="61"),(AE901/'Totals and Drop Down Lists'!AA$4)*Inputs!I$38,0)</f>
        <v>0</v>
      </c>
      <c r="AV901">
        <f>IF(OR($D901="51",$D901="52",$D901="61"),(AF901/'Totals and Drop Down Lists'!AB$4)*Inputs!J$38,0)</f>
        <v>0</v>
      </c>
      <c r="AW901">
        <f>IF(OR($D901="51",$D901="52",$D901="61"),(AG901/'Totals and Drop Down Lists'!AC$4)*Inputs!K$38,0)</f>
        <v>0</v>
      </c>
      <c r="AX901">
        <f>IF(OR($D901="51",$D901="52",$D901="61"),(AH901/'Totals and Drop Down Lists'!AD$4)*Inputs!L$38,0)</f>
        <v>0</v>
      </c>
      <c r="AY901">
        <f>IF(OR($D901="51",$D901="52",$D901="61"),0,(AA901/'Totals and Drop Down Lists'!W$5)*Inputs!E$39)</f>
        <v>0</v>
      </c>
      <c r="AZ901">
        <f>IF(OR($D901="51",$D901="52",$D901="61"),0,(AB901/'Totals and Drop Down Lists'!X$5)*Inputs!F$39)</f>
        <v>0</v>
      </c>
      <c r="BA901">
        <f>IF(OR($D901="51",$D901="52",$D901="61"),0,(AC901/'Totals and Drop Down Lists'!Y$5)*Inputs!G$39)</f>
        <v>0</v>
      </c>
      <c r="BB901">
        <f>IF(OR($D901="51",$D901="52",$D901="61"),0,(AD901/'Totals and Drop Down Lists'!Z$5)*Inputs!H$39)</f>
        <v>0</v>
      </c>
      <c r="BC901">
        <f>IF(OR($D901="51",$D901="52",$D901="61"),0,(AE901/'Totals and Drop Down Lists'!AA$5)*Inputs!I$39)</f>
        <v>0</v>
      </c>
      <c r="BD901">
        <f>IF(OR($D901="51",$D901="52",$D901="61"),0,(AF901/'Totals and Drop Down Lists'!AB$5)*Inputs!J$39)</f>
        <v>0</v>
      </c>
      <c r="BE901">
        <f>IF(OR($D901="51",$D901="52",$D901="61"),0,(AG901/'Totals and Drop Down Lists'!AC$5)*Inputs!K$39)</f>
        <v>0</v>
      </c>
      <c r="BF901">
        <f>IF(OR($D901="51",$D901="52",$D901="61"),0,(AH901/'Totals and Drop Down Lists'!AD$5)*Inputs!L$39)</f>
        <v>0</v>
      </c>
      <c r="BG901" s="10">
        <f t="shared" si="127"/>
        <v>66853.627533607083</v>
      </c>
    </row>
    <row r="902" spans="1:59">
      <c r="A902" s="1" t="s">
        <v>7429</v>
      </c>
      <c r="B902" s="1" t="s">
        <v>2236</v>
      </c>
      <c r="C902" s="1" t="s">
        <v>80</v>
      </c>
      <c r="D902" s="1" t="s">
        <v>25</v>
      </c>
      <c r="E902" s="1" t="s">
        <v>2328</v>
      </c>
      <c r="F902" s="2">
        <v>35736</v>
      </c>
      <c r="G902" s="2">
        <v>276</v>
      </c>
      <c r="H902" s="2">
        <v>1</v>
      </c>
      <c r="I902" s="2">
        <v>5262</v>
      </c>
      <c r="J902" s="2">
        <v>14241</v>
      </c>
      <c r="K902" s="2">
        <v>3719</v>
      </c>
      <c r="L902" s="2">
        <v>20</v>
      </c>
      <c r="M902" s="2">
        <v>13</v>
      </c>
      <c r="N902" s="2">
        <v>0</v>
      </c>
      <c r="O902" s="2">
        <v>75</v>
      </c>
      <c r="P902" s="2">
        <v>0</v>
      </c>
      <c r="Q902" s="2">
        <v>7</v>
      </c>
      <c r="R902" s="2">
        <v>6026</v>
      </c>
      <c r="S902" s="2">
        <v>1881800</v>
      </c>
      <c r="T902" s="2">
        <v>102611100</v>
      </c>
      <c r="U902" s="2">
        <v>302</v>
      </c>
      <c r="V902" s="2">
        <v>498</v>
      </c>
      <c r="W902" s="2">
        <v>84</v>
      </c>
      <c r="X902" s="2">
        <v>1249</v>
      </c>
      <c r="Y902" s="2">
        <v>223</v>
      </c>
      <c r="Z902" s="2">
        <v>654</v>
      </c>
      <c r="AA902" s="9">
        <f t="shared" si="128"/>
        <v>35736</v>
      </c>
      <c r="AB902" s="9">
        <f t="shared" si="129"/>
        <v>4985</v>
      </c>
      <c r="AC902" s="9">
        <f t="shared" si="130"/>
        <v>6141</v>
      </c>
      <c r="AD902" s="9">
        <f t="shared" si="131"/>
        <v>6026</v>
      </c>
      <c r="AE902" s="44">
        <f t="shared" si="132"/>
        <v>6.7827788334220331E-5</v>
      </c>
      <c r="AF902" s="9">
        <f t="shared" si="133"/>
        <v>667</v>
      </c>
      <c r="AG902" s="9">
        <f t="shared" si="126"/>
        <v>877</v>
      </c>
      <c r="AH902" s="44">
        <f t="shared" si="134"/>
        <v>8.5218987817383592E-5</v>
      </c>
      <c r="AI902">
        <f>AA902/'Totals and Drop Down Lists'!W$6*Inputs!E$37</f>
        <v>32417.569589907434</v>
      </c>
      <c r="AJ902">
        <f>AB902/'Totals and Drop Down Lists'!X$6*Inputs!F$37</f>
        <v>16402.580106043235</v>
      </c>
      <c r="AK902">
        <f>AC902/'Totals and Drop Down Lists'!Y$6*Inputs!G$37</f>
        <v>40483.546345765688</v>
      </c>
      <c r="AL902">
        <f>AD902/'Totals and Drop Down Lists'!Z$6*Inputs!H$37</f>
        <v>48313.462652983173</v>
      </c>
      <c r="AM902">
        <f>AE902/'Totals and Drop Down Lists'!AA$6*Inputs!I$37</f>
        <v>8443.8373059743153</v>
      </c>
      <c r="AN902">
        <f>AF902/'Totals and Drop Down Lists'!AB$6*Inputs!J$37</f>
        <v>13311.114324609944</v>
      </c>
      <c r="AO902">
        <f>AG902/'Totals and Drop Down Lists'!AC$6*Inputs!K$37</f>
        <v>16332.876309063349</v>
      </c>
      <c r="AP902">
        <f>AH902/'Totals and Drop Down Lists'!AD$6*Inputs!L$37</f>
        <v>20054.576652376294</v>
      </c>
      <c r="AQ902">
        <f>IF(OR($D902="51",$D902="52",$D902="61"),(AA902/'Totals and Drop Down Lists'!W$4)*Inputs!E$38,0)</f>
        <v>0</v>
      </c>
      <c r="AR902">
        <f>IF(OR($D902="51",$D902="52",$D902="61"),(AB902/'Totals and Drop Down Lists'!X$4)*Inputs!F$38,0)</f>
        <v>0</v>
      </c>
      <c r="AS902">
        <f>IF(OR($D902="51",$D902="52",$D902="61"),(AC902/'Totals and Drop Down Lists'!Y$4)*Inputs!G$38,0)</f>
        <v>0</v>
      </c>
      <c r="AT902">
        <f>IF(OR($D902="51",$D902="52",$D902="61"),(AD902/'Totals and Drop Down Lists'!Z$4)*Inputs!H$38,0)</f>
        <v>0</v>
      </c>
      <c r="AU902">
        <f>IF(OR($D902="51",$D902="52",$D902="61"),(AE902/'Totals and Drop Down Lists'!AA$4)*Inputs!I$38,0)</f>
        <v>0</v>
      </c>
      <c r="AV902">
        <f>IF(OR($D902="51",$D902="52",$D902="61"),(AF902/'Totals and Drop Down Lists'!AB$4)*Inputs!J$38,0)</f>
        <v>0</v>
      </c>
      <c r="AW902">
        <f>IF(OR($D902="51",$D902="52",$D902="61"),(AG902/'Totals and Drop Down Lists'!AC$4)*Inputs!K$38,0)</f>
        <v>0</v>
      </c>
      <c r="AX902">
        <f>IF(OR($D902="51",$D902="52",$D902="61"),(AH902/'Totals and Drop Down Lists'!AD$4)*Inputs!L$38,0)</f>
        <v>0</v>
      </c>
      <c r="AY902">
        <f>IF(OR($D902="51",$D902="52",$D902="61"),0,(AA902/'Totals and Drop Down Lists'!W$5)*Inputs!E$39)</f>
        <v>0</v>
      </c>
      <c r="AZ902">
        <f>IF(OR($D902="51",$D902="52",$D902="61"),0,(AB902/'Totals and Drop Down Lists'!X$5)*Inputs!F$39)</f>
        <v>0</v>
      </c>
      <c r="BA902">
        <f>IF(OR($D902="51",$D902="52",$D902="61"),0,(AC902/'Totals and Drop Down Lists'!Y$5)*Inputs!G$39)</f>
        <v>0</v>
      </c>
      <c r="BB902">
        <f>IF(OR($D902="51",$D902="52",$D902="61"),0,(AD902/'Totals and Drop Down Lists'!Z$5)*Inputs!H$39)</f>
        <v>0</v>
      </c>
      <c r="BC902">
        <f>IF(OR($D902="51",$D902="52",$D902="61"),0,(AE902/'Totals and Drop Down Lists'!AA$5)*Inputs!I$39)</f>
        <v>0</v>
      </c>
      <c r="BD902">
        <f>IF(OR($D902="51",$D902="52",$D902="61"),0,(AF902/'Totals and Drop Down Lists'!AB$5)*Inputs!J$39)</f>
        <v>0</v>
      </c>
      <c r="BE902">
        <f>IF(OR($D902="51",$D902="52",$D902="61"),0,(AG902/'Totals and Drop Down Lists'!AC$5)*Inputs!K$39)</f>
        <v>0</v>
      </c>
      <c r="BF902">
        <f>IF(OR($D902="51",$D902="52",$D902="61"),0,(AH902/'Totals and Drop Down Lists'!AD$5)*Inputs!L$39)</f>
        <v>0</v>
      </c>
      <c r="BG902" s="10">
        <f t="shared" si="127"/>
        <v>195759.56328672342</v>
      </c>
    </row>
    <row r="903" spans="1:59">
      <c r="A903" s="1" t="s">
        <v>7429</v>
      </c>
      <c r="B903" s="1" t="s">
        <v>2236</v>
      </c>
      <c r="C903" s="1" t="s">
        <v>2329</v>
      </c>
      <c r="D903" s="1" t="s">
        <v>58</v>
      </c>
      <c r="E903" s="1" t="s">
        <v>2330</v>
      </c>
      <c r="F903" s="2">
        <v>86005</v>
      </c>
      <c r="G903" s="2">
        <v>554</v>
      </c>
      <c r="H903" s="2">
        <v>4</v>
      </c>
      <c r="I903" s="2">
        <v>5534</v>
      </c>
      <c r="J903" s="2">
        <v>33264</v>
      </c>
      <c r="K903" s="2">
        <v>6914</v>
      </c>
      <c r="L903" s="2">
        <v>118</v>
      </c>
      <c r="M903" s="2">
        <v>42</v>
      </c>
      <c r="N903" s="2">
        <v>0</v>
      </c>
      <c r="O903" s="2">
        <v>58</v>
      </c>
      <c r="P903" s="2">
        <v>31</v>
      </c>
      <c r="Q903" s="2">
        <v>34</v>
      </c>
      <c r="R903" s="2">
        <v>4419</v>
      </c>
      <c r="S903" s="2">
        <v>4478400</v>
      </c>
      <c r="T903" s="2">
        <v>271053000</v>
      </c>
      <c r="U903" s="2">
        <v>338</v>
      </c>
      <c r="V903" s="2">
        <v>702</v>
      </c>
      <c r="W903" s="2">
        <v>150</v>
      </c>
      <c r="X903" s="2">
        <v>1560</v>
      </c>
      <c r="Y903" s="2">
        <v>528</v>
      </c>
      <c r="Z903" s="2">
        <v>684</v>
      </c>
      <c r="AA903" s="9">
        <f t="shared" si="128"/>
        <v>86005</v>
      </c>
      <c r="AB903" s="9">
        <f t="shared" si="129"/>
        <v>4976</v>
      </c>
      <c r="AC903" s="9">
        <f t="shared" si="130"/>
        <v>4702</v>
      </c>
      <c r="AD903" s="9">
        <f t="shared" si="131"/>
        <v>4419</v>
      </c>
      <c r="AE903" s="44">
        <f t="shared" si="132"/>
        <v>1.0036448590632953E-4</v>
      </c>
      <c r="AF903" s="9">
        <f t="shared" si="133"/>
        <v>708</v>
      </c>
      <c r="AG903" s="9">
        <f t="shared" si="126"/>
        <v>1212</v>
      </c>
      <c r="AH903" s="44">
        <f t="shared" si="134"/>
        <v>9.3736473206864574E-5</v>
      </c>
      <c r="AI903">
        <f>AA903/'Totals and Drop Down Lists'!W$6*Inputs!E$37</f>
        <v>78018.610716923809</v>
      </c>
      <c r="AJ903">
        <f>AB903/'Totals and Drop Down Lists'!X$6*Inputs!F$37</f>
        <v>16372.966621398422</v>
      </c>
      <c r="AK903">
        <f>AC903/'Totals and Drop Down Lists'!Y$6*Inputs!G$37</f>
        <v>30997.172271257168</v>
      </c>
      <c r="AL903">
        <f>AD903/'Totals and Drop Down Lists'!Z$6*Inputs!H$37</f>
        <v>35429.338112102989</v>
      </c>
      <c r="AM903">
        <f>AE903/'Totals and Drop Down Lists'!AA$6*Inputs!I$37</f>
        <v>12494.309649533998</v>
      </c>
      <c r="AN903">
        <f>AF903/'Totals and Drop Down Lists'!AB$6*Inputs!J$37</f>
        <v>14129.338743364076</v>
      </c>
      <c r="AO903">
        <f>AG903/'Totals and Drop Down Lists'!AC$6*Inputs!K$37</f>
        <v>22571.774329059044</v>
      </c>
      <c r="AP903">
        <f>AH903/'Totals and Drop Down Lists'!AD$6*Inputs!L$37</f>
        <v>22058.995714415396</v>
      </c>
      <c r="AQ903">
        <f>IF(OR($D903="51",$D903="52",$D903="61"),(AA903/'Totals and Drop Down Lists'!W$4)*Inputs!E$38,0)</f>
        <v>0</v>
      </c>
      <c r="AR903">
        <f>IF(OR($D903="51",$D903="52",$D903="61"),(AB903/'Totals and Drop Down Lists'!X$4)*Inputs!F$38,0)</f>
        <v>0</v>
      </c>
      <c r="AS903">
        <f>IF(OR($D903="51",$D903="52",$D903="61"),(AC903/'Totals and Drop Down Lists'!Y$4)*Inputs!G$38,0)</f>
        <v>0</v>
      </c>
      <c r="AT903">
        <f>IF(OR($D903="51",$D903="52",$D903="61"),(AD903/'Totals and Drop Down Lists'!Z$4)*Inputs!H$38,0)</f>
        <v>0</v>
      </c>
      <c r="AU903">
        <f>IF(OR($D903="51",$D903="52",$D903="61"),(AE903/'Totals and Drop Down Lists'!AA$4)*Inputs!I$38,0)</f>
        <v>0</v>
      </c>
      <c r="AV903">
        <f>IF(OR($D903="51",$D903="52",$D903="61"),(AF903/'Totals and Drop Down Lists'!AB$4)*Inputs!J$38,0)</f>
        <v>0</v>
      </c>
      <c r="AW903">
        <f>IF(OR($D903="51",$D903="52",$D903="61"),(AG903/'Totals and Drop Down Lists'!AC$4)*Inputs!K$38,0)</f>
        <v>0</v>
      </c>
      <c r="AX903">
        <f>IF(OR($D903="51",$D903="52",$D903="61"),(AH903/'Totals and Drop Down Lists'!AD$4)*Inputs!L$38,0)</f>
        <v>0</v>
      </c>
      <c r="AY903">
        <f>IF(OR($D903="51",$D903="52",$D903="61"),0,(AA903/'Totals and Drop Down Lists'!W$5)*Inputs!E$39)</f>
        <v>0</v>
      </c>
      <c r="AZ903">
        <f>IF(OR($D903="51",$D903="52",$D903="61"),0,(AB903/'Totals and Drop Down Lists'!X$5)*Inputs!F$39)</f>
        <v>0</v>
      </c>
      <c r="BA903">
        <f>IF(OR($D903="51",$D903="52",$D903="61"),0,(AC903/'Totals and Drop Down Lists'!Y$5)*Inputs!G$39)</f>
        <v>0</v>
      </c>
      <c r="BB903">
        <f>IF(OR($D903="51",$D903="52",$D903="61"),0,(AD903/'Totals and Drop Down Lists'!Z$5)*Inputs!H$39)</f>
        <v>0</v>
      </c>
      <c r="BC903">
        <f>IF(OR($D903="51",$D903="52",$D903="61"),0,(AE903/'Totals and Drop Down Lists'!AA$5)*Inputs!I$39)</f>
        <v>0</v>
      </c>
      <c r="BD903">
        <f>IF(OR($D903="51",$D903="52",$D903="61"),0,(AF903/'Totals and Drop Down Lists'!AB$5)*Inputs!J$39)</f>
        <v>0</v>
      </c>
      <c r="BE903">
        <f>IF(OR($D903="51",$D903="52",$D903="61"),0,(AG903/'Totals and Drop Down Lists'!AC$5)*Inputs!K$39)</f>
        <v>0</v>
      </c>
      <c r="BF903">
        <f>IF(OR($D903="51",$D903="52",$D903="61"),0,(AH903/'Totals and Drop Down Lists'!AD$5)*Inputs!L$39)</f>
        <v>0</v>
      </c>
      <c r="BG903" s="10">
        <f t="shared" si="127"/>
        <v>232072.50615805492</v>
      </c>
    </row>
    <row r="904" spans="1:59">
      <c r="A904" s="1" t="s">
        <v>7429</v>
      </c>
      <c r="B904" s="1" t="s">
        <v>2236</v>
      </c>
      <c r="C904" s="1" t="s">
        <v>732</v>
      </c>
      <c r="D904" s="1" t="s">
        <v>25</v>
      </c>
      <c r="E904" s="1" t="s">
        <v>2331</v>
      </c>
      <c r="F904" s="2">
        <v>11348</v>
      </c>
      <c r="G904" s="2">
        <v>49</v>
      </c>
      <c r="H904" s="2">
        <v>0</v>
      </c>
      <c r="I904" s="2">
        <v>1363</v>
      </c>
      <c r="J904" s="2">
        <v>4381</v>
      </c>
      <c r="K904" s="2">
        <v>937</v>
      </c>
      <c r="L904" s="2">
        <v>119</v>
      </c>
      <c r="M904" s="2">
        <v>22</v>
      </c>
      <c r="N904" s="2">
        <v>0</v>
      </c>
      <c r="O904" s="2">
        <v>31</v>
      </c>
      <c r="P904" s="2">
        <v>53</v>
      </c>
      <c r="Q904" s="2">
        <v>0</v>
      </c>
      <c r="R904" s="2">
        <v>1837</v>
      </c>
      <c r="S904" s="2">
        <v>490100</v>
      </c>
      <c r="T904" s="2">
        <v>36653200</v>
      </c>
      <c r="U904" s="2">
        <v>69</v>
      </c>
      <c r="V904" s="2">
        <v>49</v>
      </c>
      <c r="W904" s="2">
        <v>14</v>
      </c>
      <c r="X904" s="2">
        <v>151</v>
      </c>
      <c r="Y904" s="2">
        <v>33</v>
      </c>
      <c r="Z904" s="2">
        <v>83</v>
      </c>
      <c r="AA904" s="9">
        <f t="shared" si="128"/>
        <v>11348</v>
      </c>
      <c r="AB904" s="9">
        <f t="shared" si="129"/>
        <v>1314</v>
      </c>
      <c r="AC904" s="9">
        <f t="shared" si="130"/>
        <v>2062</v>
      </c>
      <c r="AD904" s="9">
        <f t="shared" si="131"/>
        <v>1837</v>
      </c>
      <c r="AE904" s="44">
        <f t="shared" si="132"/>
        <v>1.3995928479802617E-5</v>
      </c>
      <c r="AF904" s="9">
        <f t="shared" si="133"/>
        <v>88</v>
      </c>
      <c r="AG904" s="9">
        <f t="shared" si="126"/>
        <v>116</v>
      </c>
      <c r="AH904" s="44">
        <f t="shared" si="134"/>
        <v>9.2315667283948244E-6</v>
      </c>
      <c r="AI904">
        <f>AA904/'Totals and Drop Down Lists'!W$6*Inputs!E$37</f>
        <v>10294.229340336624</v>
      </c>
      <c r="AJ904">
        <f>AB904/'Totals and Drop Down Lists'!X$6*Inputs!F$37</f>
        <v>4323.56875814259</v>
      </c>
      <c r="AK904">
        <f>AC904/'Totals and Drop Down Lists'!Y$6*Inputs!G$37</f>
        <v>13593.4005153833</v>
      </c>
      <c r="AL904">
        <f>AD904/'Totals and Drop Down Lists'!Z$6*Inputs!H$37</f>
        <v>14728.149832978774</v>
      </c>
      <c r="AM904">
        <f>AE904/'Totals and Drop Down Lists'!AA$6*Inputs!I$37</f>
        <v>1742.3440441132907</v>
      </c>
      <c r="AN904">
        <f>AF904/'Totals and Drop Down Lists'!AB$6*Inputs!J$37</f>
        <v>1756.1889963503372</v>
      </c>
      <c r="AO904">
        <f>AG904/'Totals and Drop Down Lists'!AC$6*Inputs!K$37</f>
        <v>2160.3348367746275</v>
      </c>
      <c r="AP904">
        <f>AH904/'Totals and Drop Down Lists'!AD$6*Inputs!L$37</f>
        <v>2172.463758579815</v>
      </c>
      <c r="AQ904">
        <f>IF(OR($D904="51",$D904="52",$D904="61"),(AA904/'Totals and Drop Down Lists'!W$4)*Inputs!E$38,0)</f>
        <v>0</v>
      </c>
      <c r="AR904">
        <f>IF(OR($D904="51",$D904="52",$D904="61"),(AB904/'Totals and Drop Down Lists'!X$4)*Inputs!F$38,0)</f>
        <v>0</v>
      </c>
      <c r="AS904">
        <f>IF(OR($D904="51",$D904="52",$D904="61"),(AC904/'Totals and Drop Down Lists'!Y$4)*Inputs!G$38,0)</f>
        <v>0</v>
      </c>
      <c r="AT904">
        <f>IF(OR($D904="51",$D904="52",$D904="61"),(AD904/'Totals and Drop Down Lists'!Z$4)*Inputs!H$38,0)</f>
        <v>0</v>
      </c>
      <c r="AU904">
        <f>IF(OR($D904="51",$D904="52",$D904="61"),(AE904/'Totals and Drop Down Lists'!AA$4)*Inputs!I$38,0)</f>
        <v>0</v>
      </c>
      <c r="AV904">
        <f>IF(OR($D904="51",$D904="52",$D904="61"),(AF904/'Totals and Drop Down Lists'!AB$4)*Inputs!J$38,0)</f>
        <v>0</v>
      </c>
      <c r="AW904">
        <f>IF(OR($D904="51",$D904="52",$D904="61"),(AG904/'Totals and Drop Down Lists'!AC$4)*Inputs!K$38,0)</f>
        <v>0</v>
      </c>
      <c r="AX904">
        <f>IF(OR($D904="51",$D904="52",$D904="61"),(AH904/'Totals and Drop Down Lists'!AD$4)*Inputs!L$38,0)</f>
        <v>0</v>
      </c>
      <c r="AY904">
        <f>IF(OR($D904="51",$D904="52",$D904="61"),0,(AA904/'Totals and Drop Down Lists'!W$5)*Inputs!E$39)</f>
        <v>0</v>
      </c>
      <c r="AZ904">
        <f>IF(OR($D904="51",$D904="52",$D904="61"),0,(AB904/'Totals and Drop Down Lists'!X$5)*Inputs!F$39)</f>
        <v>0</v>
      </c>
      <c r="BA904">
        <f>IF(OR($D904="51",$D904="52",$D904="61"),0,(AC904/'Totals and Drop Down Lists'!Y$5)*Inputs!G$39)</f>
        <v>0</v>
      </c>
      <c r="BB904">
        <f>IF(OR($D904="51",$D904="52",$D904="61"),0,(AD904/'Totals and Drop Down Lists'!Z$5)*Inputs!H$39)</f>
        <v>0</v>
      </c>
      <c r="BC904">
        <f>IF(OR($D904="51",$D904="52",$D904="61"),0,(AE904/'Totals and Drop Down Lists'!AA$5)*Inputs!I$39)</f>
        <v>0</v>
      </c>
      <c r="BD904">
        <f>IF(OR($D904="51",$D904="52",$D904="61"),0,(AF904/'Totals and Drop Down Lists'!AB$5)*Inputs!J$39)</f>
        <v>0</v>
      </c>
      <c r="BE904">
        <f>IF(OR($D904="51",$D904="52",$D904="61"),0,(AG904/'Totals and Drop Down Lists'!AC$5)*Inputs!K$39)</f>
        <v>0</v>
      </c>
      <c r="BF904">
        <f>IF(OR($D904="51",$D904="52",$D904="61"),0,(AH904/'Totals and Drop Down Lists'!AD$5)*Inputs!L$39)</f>
        <v>0</v>
      </c>
      <c r="BG904" s="10">
        <f t="shared" si="127"/>
        <v>50770.680082659354</v>
      </c>
    </row>
    <row r="905" spans="1:59">
      <c r="A905" s="1" t="s">
        <v>7429</v>
      </c>
      <c r="B905" s="1" t="s">
        <v>2236</v>
      </c>
      <c r="C905" s="1" t="s">
        <v>2332</v>
      </c>
      <c r="D905" s="1" t="s">
        <v>25</v>
      </c>
      <c r="E905" s="1" t="s">
        <v>2333</v>
      </c>
      <c r="F905" s="2">
        <v>8840</v>
      </c>
      <c r="G905" s="2">
        <v>22</v>
      </c>
      <c r="H905" s="2">
        <v>0</v>
      </c>
      <c r="I905" s="2">
        <v>1469</v>
      </c>
      <c r="J905" s="2">
        <v>3734</v>
      </c>
      <c r="K905" s="2">
        <v>841</v>
      </c>
      <c r="L905" s="2">
        <v>74</v>
      </c>
      <c r="M905" s="2">
        <v>2</v>
      </c>
      <c r="N905" s="2">
        <v>0</v>
      </c>
      <c r="O905" s="2">
        <v>23</v>
      </c>
      <c r="P905" s="2">
        <v>0</v>
      </c>
      <c r="Q905" s="2">
        <v>0</v>
      </c>
      <c r="R905" s="2">
        <v>1742</v>
      </c>
      <c r="S905" s="2">
        <v>297200</v>
      </c>
      <c r="T905" s="2">
        <v>20767300</v>
      </c>
      <c r="U905" s="2">
        <v>31</v>
      </c>
      <c r="V905" s="2">
        <v>137</v>
      </c>
      <c r="W905" s="2">
        <v>29</v>
      </c>
      <c r="X905" s="2">
        <v>292</v>
      </c>
      <c r="Y905" s="2">
        <v>64</v>
      </c>
      <c r="Z905" s="2">
        <v>91</v>
      </c>
      <c r="AA905" s="9">
        <f t="shared" si="128"/>
        <v>8840</v>
      </c>
      <c r="AB905" s="9">
        <f t="shared" si="129"/>
        <v>1447</v>
      </c>
      <c r="AC905" s="9">
        <f t="shared" si="130"/>
        <v>1841</v>
      </c>
      <c r="AD905" s="9">
        <f t="shared" si="131"/>
        <v>1742</v>
      </c>
      <c r="AE905" s="44">
        <f t="shared" si="132"/>
        <v>1.3228587184223527E-5</v>
      </c>
      <c r="AF905" s="9">
        <f t="shared" si="133"/>
        <v>126</v>
      </c>
      <c r="AG905" s="9">
        <f t="shared" si="126"/>
        <v>155</v>
      </c>
      <c r="AH905" s="44">
        <f t="shared" si="134"/>
        <v>1.298985988726244E-5</v>
      </c>
      <c r="AI905">
        <f>AA905/'Totals and Drop Down Lists'!W$6*Inputs!E$37</f>
        <v>8019.121199204772</v>
      </c>
      <c r="AJ905">
        <f>AB905/'Totals and Drop Down Lists'!X$6*Inputs!F$37</f>
        <v>4761.1902534492601</v>
      </c>
      <c r="AK905">
        <f>AC905/'Totals and Drop Down Lists'!Y$6*Inputs!G$37</f>
        <v>12136.493864607495</v>
      </c>
      <c r="AL905">
        <f>AD905/'Totals and Drop Down Lists'!Z$6*Inputs!H$37</f>
        <v>13966.487212329353</v>
      </c>
      <c r="AM905">
        <f>AE905/'Totals and Drop Down Lists'!AA$6*Inputs!I$37</f>
        <v>1646.8182247234747</v>
      </c>
      <c r="AN905">
        <f>AF905/'Totals and Drop Down Lists'!AB$6*Inputs!J$37</f>
        <v>2514.5433356834374</v>
      </c>
      <c r="AO905">
        <f>AG905/'Totals and Drop Down Lists'!AC$6*Inputs!K$37</f>
        <v>2886.6543077592009</v>
      </c>
      <c r="AP905">
        <f>AH905/'Totals and Drop Down Lists'!AD$6*Inputs!L$37</f>
        <v>3056.9025458384135</v>
      </c>
      <c r="AQ905">
        <f>IF(OR($D905="51",$D905="52",$D905="61"),(AA905/'Totals and Drop Down Lists'!W$4)*Inputs!E$38,0)</f>
        <v>0</v>
      </c>
      <c r="AR905">
        <f>IF(OR($D905="51",$D905="52",$D905="61"),(AB905/'Totals and Drop Down Lists'!X$4)*Inputs!F$38,0)</f>
        <v>0</v>
      </c>
      <c r="AS905">
        <f>IF(OR($D905="51",$D905="52",$D905="61"),(AC905/'Totals and Drop Down Lists'!Y$4)*Inputs!G$38,0)</f>
        <v>0</v>
      </c>
      <c r="AT905">
        <f>IF(OR($D905="51",$D905="52",$D905="61"),(AD905/'Totals and Drop Down Lists'!Z$4)*Inputs!H$38,0)</f>
        <v>0</v>
      </c>
      <c r="AU905">
        <f>IF(OR($D905="51",$D905="52",$D905="61"),(AE905/'Totals and Drop Down Lists'!AA$4)*Inputs!I$38,0)</f>
        <v>0</v>
      </c>
      <c r="AV905">
        <f>IF(OR($D905="51",$D905="52",$D905="61"),(AF905/'Totals and Drop Down Lists'!AB$4)*Inputs!J$38,0)</f>
        <v>0</v>
      </c>
      <c r="AW905">
        <f>IF(OR($D905="51",$D905="52",$D905="61"),(AG905/'Totals and Drop Down Lists'!AC$4)*Inputs!K$38,0)</f>
        <v>0</v>
      </c>
      <c r="AX905">
        <f>IF(OR($D905="51",$D905="52",$D905="61"),(AH905/'Totals and Drop Down Lists'!AD$4)*Inputs!L$38,0)</f>
        <v>0</v>
      </c>
      <c r="AY905">
        <f>IF(OR($D905="51",$D905="52",$D905="61"),0,(AA905/'Totals and Drop Down Lists'!W$5)*Inputs!E$39)</f>
        <v>0</v>
      </c>
      <c r="AZ905">
        <f>IF(OR($D905="51",$D905="52",$D905="61"),0,(AB905/'Totals and Drop Down Lists'!X$5)*Inputs!F$39)</f>
        <v>0</v>
      </c>
      <c r="BA905">
        <f>IF(OR($D905="51",$D905="52",$D905="61"),0,(AC905/'Totals and Drop Down Lists'!Y$5)*Inputs!G$39)</f>
        <v>0</v>
      </c>
      <c r="BB905">
        <f>IF(OR($D905="51",$D905="52",$D905="61"),0,(AD905/'Totals and Drop Down Lists'!Z$5)*Inputs!H$39)</f>
        <v>0</v>
      </c>
      <c r="BC905">
        <f>IF(OR($D905="51",$D905="52",$D905="61"),0,(AE905/'Totals and Drop Down Lists'!AA$5)*Inputs!I$39)</f>
        <v>0</v>
      </c>
      <c r="BD905">
        <f>IF(OR($D905="51",$D905="52",$D905="61"),0,(AF905/'Totals and Drop Down Lists'!AB$5)*Inputs!J$39)</f>
        <v>0</v>
      </c>
      <c r="BE905">
        <f>IF(OR($D905="51",$D905="52",$D905="61"),0,(AG905/'Totals and Drop Down Lists'!AC$5)*Inputs!K$39)</f>
        <v>0</v>
      </c>
      <c r="BF905">
        <f>IF(OR($D905="51",$D905="52",$D905="61"),0,(AH905/'Totals and Drop Down Lists'!AD$5)*Inputs!L$39)</f>
        <v>0</v>
      </c>
      <c r="BG905" s="10">
        <f t="shared" si="127"/>
        <v>48988.210943595404</v>
      </c>
    </row>
    <row r="906" spans="1:59">
      <c r="A906" s="1" t="s">
        <v>7429</v>
      </c>
      <c r="B906" s="1" t="s">
        <v>2236</v>
      </c>
      <c r="C906" s="1" t="s">
        <v>2334</v>
      </c>
      <c r="D906" s="1" t="s">
        <v>25</v>
      </c>
      <c r="E906" s="1" t="s">
        <v>2335</v>
      </c>
      <c r="F906" s="2">
        <v>11659</v>
      </c>
      <c r="G906" s="2">
        <v>28</v>
      </c>
      <c r="H906" s="2">
        <v>0</v>
      </c>
      <c r="I906" s="2">
        <v>916</v>
      </c>
      <c r="J906" s="2">
        <v>4425</v>
      </c>
      <c r="K906" s="2">
        <v>785</v>
      </c>
      <c r="L906" s="2">
        <v>48</v>
      </c>
      <c r="M906" s="2">
        <v>13</v>
      </c>
      <c r="N906" s="2">
        <v>5</v>
      </c>
      <c r="O906" s="2">
        <v>13</v>
      </c>
      <c r="P906" s="2">
        <v>0</v>
      </c>
      <c r="Q906" s="2">
        <v>0</v>
      </c>
      <c r="R906" s="2">
        <v>1634</v>
      </c>
      <c r="S906" s="2">
        <v>279900</v>
      </c>
      <c r="T906" s="2">
        <v>22294400</v>
      </c>
      <c r="U906" s="2">
        <v>85</v>
      </c>
      <c r="V906" s="2">
        <v>61</v>
      </c>
      <c r="W906" s="2">
        <v>14</v>
      </c>
      <c r="X906" s="2">
        <v>131</v>
      </c>
      <c r="Y906" s="2">
        <v>14</v>
      </c>
      <c r="Z906" s="2">
        <v>63</v>
      </c>
      <c r="AA906" s="9">
        <f t="shared" si="128"/>
        <v>11659</v>
      </c>
      <c r="AB906" s="9">
        <f t="shared" si="129"/>
        <v>888</v>
      </c>
      <c r="AC906" s="9">
        <f t="shared" si="130"/>
        <v>1713</v>
      </c>
      <c r="AD906" s="9">
        <f t="shared" si="131"/>
        <v>1634</v>
      </c>
      <c r="AE906" s="44">
        <f t="shared" si="132"/>
        <v>9.7257213922659722E-6</v>
      </c>
      <c r="AF906" s="9">
        <f t="shared" si="133"/>
        <v>56</v>
      </c>
      <c r="AG906" s="9">
        <f t="shared" si="126"/>
        <v>77</v>
      </c>
      <c r="AH906" s="44">
        <f t="shared" si="134"/>
        <v>5.0827434947231214E-6</v>
      </c>
      <c r="AI906">
        <f>AA906/'Totals and Drop Down Lists'!W$6*Inputs!E$37</f>
        <v>10576.350006960231</v>
      </c>
      <c r="AJ906">
        <f>AB906/'Totals and Drop Down Lists'!X$6*Inputs!F$37</f>
        <v>2921.8638182881427</v>
      </c>
      <c r="AK906">
        <f>AC906/'Totals and Drop Down Lists'!Y$6*Inputs!G$37</f>
        <v>11292.674627959066</v>
      </c>
      <c r="AL906">
        <f>AD906/'Totals and Drop Down Lists'!Z$6*Inputs!H$37</f>
        <v>13100.597075170013</v>
      </c>
      <c r="AM906">
        <f>AE906/'Totals and Drop Down Lists'!AA$6*Inputs!I$37</f>
        <v>1210.748737890008</v>
      </c>
      <c r="AN906">
        <f>AF906/'Totals and Drop Down Lists'!AB$6*Inputs!J$37</f>
        <v>1117.5748158593055</v>
      </c>
      <c r="AO906">
        <f>AG906/'Totals and Drop Down Lists'!AC$6*Inputs!K$37</f>
        <v>1434.0153657900546</v>
      </c>
      <c r="AP906">
        <f>AH906/'Totals and Drop Down Lists'!AD$6*Inputs!L$37</f>
        <v>1196.1215643363803</v>
      </c>
      <c r="AQ906">
        <f>IF(OR($D906="51",$D906="52",$D906="61"),(AA906/'Totals and Drop Down Lists'!W$4)*Inputs!E$38,0)</f>
        <v>0</v>
      </c>
      <c r="AR906">
        <f>IF(OR($D906="51",$D906="52",$D906="61"),(AB906/'Totals and Drop Down Lists'!X$4)*Inputs!F$38,0)</f>
        <v>0</v>
      </c>
      <c r="AS906">
        <f>IF(OR($D906="51",$D906="52",$D906="61"),(AC906/'Totals and Drop Down Lists'!Y$4)*Inputs!G$38,0)</f>
        <v>0</v>
      </c>
      <c r="AT906">
        <f>IF(OR($D906="51",$D906="52",$D906="61"),(AD906/'Totals and Drop Down Lists'!Z$4)*Inputs!H$38,0)</f>
        <v>0</v>
      </c>
      <c r="AU906">
        <f>IF(OR($D906="51",$D906="52",$D906="61"),(AE906/'Totals and Drop Down Lists'!AA$4)*Inputs!I$38,0)</f>
        <v>0</v>
      </c>
      <c r="AV906">
        <f>IF(OR($D906="51",$D906="52",$D906="61"),(AF906/'Totals and Drop Down Lists'!AB$4)*Inputs!J$38,0)</f>
        <v>0</v>
      </c>
      <c r="AW906">
        <f>IF(OR($D906="51",$D906="52",$D906="61"),(AG906/'Totals and Drop Down Lists'!AC$4)*Inputs!K$38,0)</f>
        <v>0</v>
      </c>
      <c r="AX906">
        <f>IF(OR($D906="51",$D906="52",$D906="61"),(AH906/'Totals and Drop Down Lists'!AD$4)*Inputs!L$38,0)</f>
        <v>0</v>
      </c>
      <c r="AY906">
        <f>IF(OR($D906="51",$D906="52",$D906="61"),0,(AA906/'Totals and Drop Down Lists'!W$5)*Inputs!E$39)</f>
        <v>0</v>
      </c>
      <c r="AZ906">
        <f>IF(OR($D906="51",$D906="52",$D906="61"),0,(AB906/'Totals and Drop Down Lists'!X$5)*Inputs!F$39)</f>
        <v>0</v>
      </c>
      <c r="BA906">
        <f>IF(OR($D906="51",$D906="52",$D906="61"),0,(AC906/'Totals and Drop Down Lists'!Y$5)*Inputs!G$39)</f>
        <v>0</v>
      </c>
      <c r="BB906">
        <f>IF(OR($D906="51",$D906="52",$D906="61"),0,(AD906/'Totals and Drop Down Lists'!Z$5)*Inputs!H$39)</f>
        <v>0</v>
      </c>
      <c r="BC906">
        <f>IF(OR($D906="51",$D906="52",$D906="61"),0,(AE906/'Totals and Drop Down Lists'!AA$5)*Inputs!I$39)</f>
        <v>0</v>
      </c>
      <c r="BD906">
        <f>IF(OR($D906="51",$D906="52",$D906="61"),0,(AF906/'Totals and Drop Down Lists'!AB$5)*Inputs!J$39)</f>
        <v>0</v>
      </c>
      <c r="BE906">
        <f>IF(OR($D906="51",$D906="52",$D906="61"),0,(AG906/'Totals and Drop Down Lists'!AC$5)*Inputs!K$39)</f>
        <v>0</v>
      </c>
      <c r="BF906">
        <f>IF(OR($D906="51",$D906="52",$D906="61"),0,(AH906/'Totals and Drop Down Lists'!AD$5)*Inputs!L$39)</f>
        <v>0</v>
      </c>
      <c r="BG906" s="10">
        <f t="shared" si="127"/>
        <v>42849.946012253204</v>
      </c>
    </row>
    <row r="907" spans="1:59">
      <c r="A907" s="1" t="s">
        <v>7429</v>
      </c>
      <c r="B907" s="1" t="s">
        <v>2236</v>
      </c>
      <c r="C907" s="1" t="s">
        <v>527</v>
      </c>
      <c r="D907" s="1" t="s">
        <v>58</v>
      </c>
      <c r="E907" s="1" t="s">
        <v>2336</v>
      </c>
      <c r="F907" s="2">
        <v>15606</v>
      </c>
      <c r="G907" s="2">
        <v>43</v>
      </c>
      <c r="H907" s="2">
        <v>0</v>
      </c>
      <c r="I907" s="2">
        <v>1359</v>
      </c>
      <c r="J907" s="2">
        <v>6092</v>
      </c>
      <c r="K907" s="2">
        <v>1414</v>
      </c>
      <c r="L907" s="2">
        <v>39</v>
      </c>
      <c r="M907" s="2">
        <v>0</v>
      </c>
      <c r="N907" s="2">
        <v>1</v>
      </c>
      <c r="O907" s="2">
        <v>23</v>
      </c>
      <c r="P907" s="2">
        <v>12</v>
      </c>
      <c r="Q907" s="2">
        <v>0</v>
      </c>
      <c r="R907" s="2">
        <v>2209</v>
      </c>
      <c r="S907" s="2">
        <v>874600</v>
      </c>
      <c r="T907" s="2">
        <v>52092700</v>
      </c>
      <c r="U907" s="2">
        <v>99</v>
      </c>
      <c r="V907" s="2">
        <v>167</v>
      </c>
      <c r="W907" s="2">
        <v>19</v>
      </c>
      <c r="X907" s="2">
        <v>288</v>
      </c>
      <c r="Y907" s="2">
        <v>72</v>
      </c>
      <c r="Z907" s="2">
        <v>61</v>
      </c>
      <c r="AA907" s="9">
        <f t="shared" si="128"/>
        <v>15606</v>
      </c>
      <c r="AB907" s="9">
        <f t="shared" si="129"/>
        <v>1316</v>
      </c>
      <c r="AC907" s="9">
        <f t="shared" si="130"/>
        <v>2284</v>
      </c>
      <c r="AD907" s="9">
        <f t="shared" si="131"/>
        <v>2209</v>
      </c>
      <c r="AE907" s="44">
        <f t="shared" si="132"/>
        <v>2.2921060643766453E-5</v>
      </c>
      <c r="AF907" s="9">
        <f t="shared" si="133"/>
        <v>102</v>
      </c>
      <c r="AG907" s="9">
        <f t="shared" si="126"/>
        <v>133</v>
      </c>
      <c r="AH907" s="44">
        <f t="shared" si="134"/>
        <v>1.1486619684749854E-5</v>
      </c>
      <c r="AI907">
        <f>AA907/'Totals and Drop Down Lists'!W$6*Inputs!E$37</f>
        <v>14156.833193980732</v>
      </c>
      <c r="AJ907">
        <f>AB907/'Totals and Drop Down Lists'!X$6*Inputs!F$37</f>
        <v>4330.1495325081032</v>
      </c>
      <c r="AK907">
        <f>AC907/'Totals and Drop Down Lists'!Y$6*Inputs!G$37</f>
        <v>15056.899503945424</v>
      </c>
      <c r="AL907">
        <f>AD907/'Totals and Drop Down Lists'!Z$6*Inputs!H$37</f>
        <v>17710.660305416499</v>
      </c>
      <c r="AM907">
        <f>AE907/'Totals and Drop Down Lists'!AA$6*Inputs!I$37</f>
        <v>2853.427949068031</v>
      </c>
      <c r="AN907">
        <f>AF907/'Totals and Drop Down Lists'!AB$6*Inputs!J$37</f>
        <v>2035.5827003151637</v>
      </c>
      <c r="AO907">
        <f>AG907/'Totals and Drop Down Lists'!AC$6*Inputs!K$37</f>
        <v>2476.9356318191853</v>
      </c>
      <c r="AP907">
        <f>AH907/'Totals and Drop Down Lists'!AD$6*Inputs!L$37</f>
        <v>2703.1451657012053</v>
      </c>
      <c r="AQ907">
        <f>IF(OR($D907="51",$D907="52",$D907="61"),(AA907/'Totals and Drop Down Lists'!W$4)*Inputs!E$38,0)</f>
        <v>0</v>
      </c>
      <c r="AR907">
        <f>IF(OR($D907="51",$D907="52",$D907="61"),(AB907/'Totals and Drop Down Lists'!X$4)*Inputs!F$38,0)</f>
        <v>0</v>
      </c>
      <c r="AS907">
        <f>IF(OR($D907="51",$D907="52",$D907="61"),(AC907/'Totals and Drop Down Lists'!Y$4)*Inputs!G$38,0)</f>
        <v>0</v>
      </c>
      <c r="AT907">
        <f>IF(OR($D907="51",$D907="52",$D907="61"),(AD907/'Totals and Drop Down Lists'!Z$4)*Inputs!H$38,0)</f>
        <v>0</v>
      </c>
      <c r="AU907">
        <f>IF(OR($D907="51",$D907="52",$D907="61"),(AE907/'Totals and Drop Down Lists'!AA$4)*Inputs!I$38,0)</f>
        <v>0</v>
      </c>
      <c r="AV907">
        <f>IF(OR($D907="51",$D907="52",$D907="61"),(AF907/'Totals and Drop Down Lists'!AB$4)*Inputs!J$38,0)</f>
        <v>0</v>
      </c>
      <c r="AW907">
        <f>IF(OR($D907="51",$D907="52",$D907="61"),(AG907/'Totals and Drop Down Lists'!AC$4)*Inputs!K$38,0)</f>
        <v>0</v>
      </c>
      <c r="AX907">
        <f>IF(OR($D907="51",$D907="52",$D907="61"),(AH907/'Totals and Drop Down Lists'!AD$4)*Inputs!L$38,0)</f>
        <v>0</v>
      </c>
      <c r="AY907">
        <f>IF(OR($D907="51",$D907="52",$D907="61"),0,(AA907/'Totals and Drop Down Lists'!W$5)*Inputs!E$39)</f>
        <v>0</v>
      </c>
      <c r="AZ907">
        <f>IF(OR($D907="51",$D907="52",$D907="61"),0,(AB907/'Totals and Drop Down Lists'!X$5)*Inputs!F$39)</f>
        <v>0</v>
      </c>
      <c r="BA907">
        <f>IF(OR($D907="51",$D907="52",$D907="61"),0,(AC907/'Totals and Drop Down Lists'!Y$5)*Inputs!G$39)</f>
        <v>0</v>
      </c>
      <c r="BB907">
        <f>IF(OR($D907="51",$D907="52",$D907="61"),0,(AD907/'Totals and Drop Down Lists'!Z$5)*Inputs!H$39)</f>
        <v>0</v>
      </c>
      <c r="BC907">
        <f>IF(OR($D907="51",$D907="52",$D907="61"),0,(AE907/'Totals and Drop Down Lists'!AA$5)*Inputs!I$39)</f>
        <v>0</v>
      </c>
      <c r="BD907">
        <f>IF(OR($D907="51",$D907="52",$D907="61"),0,(AF907/'Totals and Drop Down Lists'!AB$5)*Inputs!J$39)</f>
        <v>0</v>
      </c>
      <c r="BE907">
        <f>IF(OR($D907="51",$D907="52",$D907="61"),0,(AG907/'Totals and Drop Down Lists'!AC$5)*Inputs!K$39)</f>
        <v>0</v>
      </c>
      <c r="BF907">
        <f>IF(OR($D907="51",$D907="52",$D907="61"),0,(AH907/'Totals and Drop Down Lists'!AD$5)*Inputs!L$39)</f>
        <v>0</v>
      </c>
      <c r="BG907" s="10">
        <f t="shared" si="127"/>
        <v>61323.633982754356</v>
      </c>
    </row>
    <row r="908" spans="1:59">
      <c r="A908" s="1" t="s">
        <v>7429</v>
      </c>
      <c r="B908" s="1" t="s">
        <v>2236</v>
      </c>
      <c r="C908" s="1" t="s">
        <v>2337</v>
      </c>
      <c r="D908" s="1" t="s">
        <v>25</v>
      </c>
      <c r="E908" s="1" t="s">
        <v>2338</v>
      </c>
      <c r="F908" s="2">
        <v>22428</v>
      </c>
      <c r="G908" s="2">
        <v>642</v>
      </c>
      <c r="H908" s="2">
        <v>8</v>
      </c>
      <c r="I908" s="2">
        <v>3462</v>
      </c>
      <c r="J908" s="2">
        <v>9073</v>
      </c>
      <c r="K908" s="2">
        <v>2680</v>
      </c>
      <c r="L908" s="2">
        <v>32</v>
      </c>
      <c r="M908" s="2">
        <v>10</v>
      </c>
      <c r="N908" s="2">
        <v>0</v>
      </c>
      <c r="O908" s="2">
        <v>20</v>
      </c>
      <c r="P908" s="2">
        <v>8</v>
      </c>
      <c r="Q908" s="2">
        <v>0</v>
      </c>
      <c r="R908" s="2">
        <v>3014</v>
      </c>
      <c r="S908" s="2">
        <v>1277400</v>
      </c>
      <c r="T908" s="2">
        <v>89241500</v>
      </c>
      <c r="U908" s="2">
        <v>151</v>
      </c>
      <c r="V908" s="2">
        <v>252</v>
      </c>
      <c r="W908" s="2">
        <v>72</v>
      </c>
      <c r="X908" s="2">
        <v>808</v>
      </c>
      <c r="Y908" s="2">
        <v>98</v>
      </c>
      <c r="Z908" s="2">
        <v>497</v>
      </c>
      <c r="AA908" s="9">
        <f t="shared" si="128"/>
        <v>22428</v>
      </c>
      <c r="AB908" s="9">
        <f t="shared" si="129"/>
        <v>2812</v>
      </c>
      <c r="AC908" s="9">
        <f t="shared" si="130"/>
        <v>3084</v>
      </c>
      <c r="AD908" s="9">
        <f t="shared" si="131"/>
        <v>3014</v>
      </c>
      <c r="AE908" s="44">
        <f t="shared" si="132"/>
        <v>5.5285910088689248E-5</v>
      </c>
      <c r="AF908" s="9">
        <f t="shared" si="133"/>
        <v>484</v>
      </c>
      <c r="AG908" s="9">
        <f t="shared" si="126"/>
        <v>595</v>
      </c>
      <c r="AH908" s="44">
        <f t="shared" si="134"/>
        <v>6.5396112939092915E-5</v>
      </c>
      <c r="AI908">
        <f>AA908/'Totals and Drop Down Lists'!W$6*Inputs!E$37</f>
        <v>20345.345051557084</v>
      </c>
      <c r="AJ908">
        <f>AB908/'Totals and Drop Down Lists'!X$6*Inputs!F$37</f>
        <v>9252.5687579124533</v>
      </c>
      <c r="AK908">
        <f>AC908/'Totals and Drop Down Lists'!Y$6*Inputs!G$37</f>
        <v>20330.769732998109</v>
      </c>
      <c r="AL908">
        <f>AD908/'Totals and Drop Down Lists'!Z$6*Inputs!H$37</f>
        <v>24164.748827761581</v>
      </c>
      <c r="AM908">
        <f>AE908/'Totals and Drop Down Lists'!AA$6*Inputs!I$37</f>
        <v>6882.5070309139701</v>
      </c>
      <c r="AN908">
        <f>AF908/'Totals and Drop Down Lists'!AB$6*Inputs!J$37</f>
        <v>9659.0394799268561</v>
      </c>
      <c r="AO908">
        <f>AG908/'Totals and Drop Down Lists'!AC$6*Inputs!K$37</f>
        <v>11081.027826559513</v>
      </c>
      <c r="AP908">
        <f>AH908/'Totals and Drop Down Lists'!AD$6*Inputs!L$37</f>
        <v>15389.661310163652</v>
      </c>
      <c r="AQ908">
        <f>IF(OR($D908="51",$D908="52",$D908="61"),(AA908/'Totals and Drop Down Lists'!W$4)*Inputs!E$38,0)</f>
        <v>0</v>
      </c>
      <c r="AR908">
        <f>IF(OR($D908="51",$D908="52",$D908="61"),(AB908/'Totals and Drop Down Lists'!X$4)*Inputs!F$38,0)</f>
        <v>0</v>
      </c>
      <c r="AS908">
        <f>IF(OR($D908="51",$D908="52",$D908="61"),(AC908/'Totals and Drop Down Lists'!Y$4)*Inputs!G$38,0)</f>
        <v>0</v>
      </c>
      <c r="AT908">
        <f>IF(OR($D908="51",$D908="52",$D908="61"),(AD908/'Totals and Drop Down Lists'!Z$4)*Inputs!H$38,0)</f>
        <v>0</v>
      </c>
      <c r="AU908">
        <f>IF(OR($D908="51",$D908="52",$D908="61"),(AE908/'Totals and Drop Down Lists'!AA$4)*Inputs!I$38,0)</f>
        <v>0</v>
      </c>
      <c r="AV908">
        <f>IF(OR($D908="51",$D908="52",$D908="61"),(AF908/'Totals and Drop Down Lists'!AB$4)*Inputs!J$38,0)</f>
        <v>0</v>
      </c>
      <c r="AW908">
        <f>IF(OR($D908="51",$D908="52",$D908="61"),(AG908/'Totals and Drop Down Lists'!AC$4)*Inputs!K$38,0)</f>
        <v>0</v>
      </c>
      <c r="AX908">
        <f>IF(OR($D908="51",$D908="52",$D908="61"),(AH908/'Totals and Drop Down Lists'!AD$4)*Inputs!L$38,0)</f>
        <v>0</v>
      </c>
      <c r="AY908">
        <f>IF(OR($D908="51",$D908="52",$D908="61"),0,(AA908/'Totals and Drop Down Lists'!W$5)*Inputs!E$39)</f>
        <v>0</v>
      </c>
      <c r="AZ908">
        <f>IF(OR($D908="51",$D908="52",$D908="61"),0,(AB908/'Totals and Drop Down Lists'!X$5)*Inputs!F$39)</f>
        <v>0</v>
      </c>
      <c r="BA908">
        <f>IF(OR($D908="51",$D908="52",$D908="61"),0,(AC908/'Totals and Drop Down Lists'!Y$5)*Inputs!G$39)</f>
        <v>0</v>
      </c>
      <c r="BB908">
        <f>IF(OR($D908="51",$D908="52",$D908="61"),0,(AD908/'Totals and Drop Down Lists'!Z$5)*Inputs!H$39)</f>
        <v>0</v>
      </c>
      <c r="BC908">
        <f>IF(OR($D908="51",$D908="52",$D908="61"),0,(AE908/'Totals and Drop Down Lists'!AA$5)*Inputs!I$39)</f>
        <v>0</v>
      </c>
      <c r="BD908">
        <f>IF(OR($D908="51",$D908="52",$D908="61"),0,(AF908/'Totals and Drop Down Lists'!AB$5)*Inputs!J$39)</f>
        <v>0</v>
      </c>
      <c r="BE908">
        <f>IF(OR($D908="51",$D908="52",$D908="61"),0,(AG908/'Totals and Drop Down Lists'!AC$5)*Inputs!K$39)</f>
        <v>0</v>
      </c>
      <c r="BF908">
        <f>IF(OR($D908="51",$D908="52",$D908="61"),0,(AH908/'Totals and Drop Down Lists'!AD$5)*Inputs!L$39)</f>
        <v>0</v>
      </c>
      <c r="BG908" s="10">
        <f t="shared" si="127"/>
        <v>117105.66801779321</v>
      </c>
    </row>
    <row r="909" spans="1:59">
      <c r="A909" s="1" t="s">
        <v>7429</v>
      </c>
      <c r="B909" s="1" t="s">
        <v>2236</v>
      </c>
      <c r="C909" s="1" t="s">
        <v>753</v>
      </c>
      <c r="D909" s="1" t="s">
        <v>25</v>
      </c>
      <c r="E909" s="1" t="s">
        <v>2339</v>
      </c>
      <c r="F909" s="2">
        <v>33318</v>
      </c>
      <c r="G909" s="2">
        <v>132</v>
      </c>
      <c r="H909" s="2">
        <v>8</v>
      </c>
      <c r="I909" s="2">
        <v>2923</v>
      </c>
      <c r="J909" s="2">
        <v>12691</v>
      </c>
      <c r="K909" s="2">
        <v>3069</v>
      </c>
      <c r="L909" s="2">
        <v>121</v>
      </c>
      <c r="M909" s="2">
        <v>0</v>
      </c>
      <c r="N909" s="2">
        <v>0</v>
      </c>
      <c r="O909" s="2">
        <v>39</v>
      </c>
      <c r="P909" s="2">
        <v>0</v>
      </c>
      <c r="Q909" s="2">
        <v>0</v>
      </c>
      <c r="R909" s="2">
        <v>3246</v>
      </c>
      <c r="S909" s="2">
        <v>1996700</v>
      </c>
      <c r="T909" s="2">
        <v>112224200</v>
      </c>
      <c r="U909" s="2">
        <v>229</v>
      </c>
      <c r="V909" s="2">
        <v>169</v>
      </c>
      <c r="W909" s="2">
        <v>70</v>
      </c>
      <c r="X909" s="2">
        <v>604</v>
      </c>
      <c r="Y909" s="2">
        <v>77</v>
      </c>
      <c r="Z909" s="2">
        <v>417</v>
      </c>
      <c r="AA909" s="9">
        <f t="shared" si="128"/>
        <v>33318</v>
      </c>
      <c r="AB909" s="9">
        <f t="shared" si="129"/>
        <v>2783</v>
      </c>
      <c r="AC909" s="9">
        <f t="shared" si="130"/>
        <v>3406</v>
      </c>
      <c r="AD909" s="9">
        <f t="shared" si="131"/>
        <v>3246</v>
      </c>
      <c r="AE909" s="44">
        <f t="shared" si="132"/>
        <v>5.1831492985253428E-5</v>
      </c>
      <c r="AF909" s="9">
        <f t="shared" si="133"/>
        <v>365</v>
      </c>
      <c r="AG909" s="9">
        <f t="shared" si="126"/>
        <v>494</v>
      </c>
      <c r="AH909" s="44">
        <f t="shared" si="134"/>
        <v>4.4450748618598803E-5</v>
      </c>
      <c r="AI909">
        <f>AA909/'Totals and Drop Down Lists'!W$6*Inputs!E$37</f>
        <v>30224.104085419069</v>
      </c>
      <c r="AJ909">
        <f>AB909/'Totals and Drop Down Lists'!X$6*Inputs!F$37</f>
        <v>9157.1475296125027</v>
      </c>
      <c r="AK909">
        <f>AC909/'Totals and Drop Down Lists'!Y$6*Inputs!G$37</f>
        <v>22453.502500191815</v>
      </c>
      <c r="AL909">
        <f>AD909/'Totals and Drop Down Lists'!Z$6*Inputs!H$37</f>
        <v>26024.809122400162</v>
      </c>
      <c r="AM909">
        <f>AE909/'Totals and Drop Down Lists'!AA$6*Inputs!I$37</f>
        <v>6452.4688898402919</v>
      </c>
      <c r="AN909">
        <f>AF909/'Totals and Drop Down Lists'!AB$6*Inputs!J$37</f>
        <v>7284.1929962258309</v>
      </c>
      <c r="AO909">
        <f>AG909/'Totals and Drop Down Lists'!AC$6*Inputs!K$37</f>
        <v>9200.0466324712597</v>
      </c>
      <c r="AP909">
        <f>AH909/'Totals and Drop Down Lists'!AD$6*Inputs!L$37</f>
        <v>10460.590629607979</v>
      </c>
      <c r="AQ909">
        <f>IF(OR($D909="51",$D909="52",$D909="61"),(AA909/'Totals and Drop Down Lists'!W$4)*Inputs!E$38,0)</f>
        <v>0</v>
      </c>
      <c r="AR909">
        <f>IF(OR($D909="51",$D909="52",$D909="61"),(AB909/'Totals and Drop Down Lists'!X$4)*Inputs!F$38,0)</f>
        <v>0</v>
      </c>
      <c r="AS909">
        <f>IF(OR($D909="51",$D909="52",$D909="61"),(AC909/'Totals and Drop Down Lists'!Y$4)*Inputs!G$38,0)</f>
        <v>0</v>
      </c>
      <c r="AT909">
        <f>IF(OR($D909="51",$D909="52",$D909="61"),(AD909/'Totals and Drop Down Lists'!Z$4)*Inputs!H$38,0)</f>
        <v>0</v>
      </c>
      <c r="AU909">
        <f>IF(OR($D909="51",$D909="52",$D909="61"),(AE909/'Totals and Drop Down Lists'!AA$4)*Inputs!I$38,0)</f>
        <v>0</v>
      </c>
      <c r="AV909">
        <f>IF(OR($D909="51",$D909="52",$D909="61"),(AF909/'Totals and Drop Down Lists'!AB$4)*Inputs!J$38,0)</f>
        <v>0</v>
      </c>
      <c r="AW909">
        <f>IF(OR($D909="51",$D909="52",$D909="61"),(AG909/'Totals and Drop Down Lists'!AC$4)*Inputs!K$38,0)</f>
        <v>0</v>
      </c>
      <c r="AX909">
        <f>IF(OR($D909="51",$D909="52",$D909="61"),(AH909/'Totals and Drop Down Lists'!AD$4)*Inputs!L$38,0)</f>
        <v>0</v>
      </c>
      <c r="AY909">
        <f>IF(OR($D909="51",$D909="52",$D909="61"),0,(AA909/'Totals and Drop Down Lists'!W$5)*Inputs!E$39)</f>
        <v>0</v>
      </c>
      <c r="AZ909">
        <f>IF(OR($D909="51",$D909="52",$D909="61"),0,(AB909/'Totals and Drop Down Lists'!X$5)*Inputs!F$39)</f>
        <v>0</v>
      </c>
      <c r="BA909">
        <f>IF(OR($D909="51",$D909="52",$D909="61"),0,(AC909/'Totals and Drop Down Lists'!Y$5)*Inputs!G$39)</f>
        <v>0</v>
      </c>
      <c r="BB909">
        <f>IF(OR($D909="51",$D909="52",$D909="61"),0,(AD909/'Totals and Drop Down Lists'!Z$5)*Inputs!H$39)</f>
        <v>0</v>
      </c>
      <c r="BC909">
        <f>IF(OR($D909="51",$D909="52",$D909="61"),0,(AE909/'Totals and Drop Down Lists'!AA$5)*Inputs!I$39)</f>
        <v>0</v>
      </c>
      <c r="BD909">
        <f>IF(OR($D909="51",$D909="52",$D909="61"),0,(AF909/'Totals and Drop Down Lists'!AB$5)*Inputs!J$39)</f>
        <v>0</v>
      </c>
      <c r="BE909">
        <f>IF(OR($D909="51",$D909="52",$D909="61"),0,(AG909/'Totals and Drop Down Lists'!AC$5)*Inputs!K$39)</f>
        <v>0</v>
      </c>
      <c r="BF909">
        <f>IF(OR($D909="51",$D909="52",$D909="61"),0,(AH909/'Totals and Drop Down Lists'!AD$5)*Inputs!L$39)</f>
        <v>0</v>
      </c>
      <c r="BG909" s="10">
        <f t="shared" si="127"/>
        <v>121256.86238576891</v>
      </c>
    </row>
    <row r="910" spans="1:59">
      <c r="A910" s="1" t="s">
        <v>7429</v>
      </c>
      <c r="B910" s="1" t="s">
        <v>2236</v>
      </c>
      <c r="C910" s="1" t="s">
        <v>86</v>
      </c>
      <c r="D910" s="1" t="s">
        <v>25</v>
      </c>
      <c r="E910" s="1" t="s">
        <v>2340</v>
      </c>
      <c r="F910" s="2">
        <v>40800</v>
      </c>
      <c r="G910" s="2">
        <v>283</v>
      </c>
      <c r="H910" s="2">
        <v>2</v>
      </c>
      <c r="I910" s="2">
        <v>4810</v>
      </c>
      <c r="J910" s="2">
        <v>15350</v>
      </c>
      <c r="K910" s="2">
        <v>4082</v>
      </c>
      <c r="L910" s="2">
        <v>228</v>
      </c>
      <c r="M910" s="2">
        <v>49</v>
      </c>
      <c r="N910" s="2">
        <v>0</v>
      </c>
      <c r="O910" s="2">
        <v>64</v>
      </c>
      <c r="P910" s="2">
        <v>49</v>
      </c>
      <c r="Q910" s="2">
        <v>9</v>
      </c>
      <c r="R910" s="2">
        <v>6130</v>
      </c>
      <c r="S910" s="2">
        <v>2446700</v>
      </c>
      <c r="T910" s="2">
        <v>143390600</v>
      </c>
      <c r="U910" s="2">
        <v>240</v>
      </c>
      <c r="V910" s="2">
        <v>272</v>
      </c>
      <c r="W910" s="2">
        <v>24</v>
      </c>
      <c r="X910" s="2">
        <v>891</v>
      </c>
      <c r="Y910" s="2">
        <v>104</v>
      </c>
      <c r="Z910" s="2">
        <v>574</v>
      </c>
      <c r="AA910" s="9">
        <f t="shared" si="128"/>
        <v>40800</v>
      </c>
      <c r="AB910" s="9">
        <f t="shared" si="129"/>
        <v>4525</v>
      </c>
      <c r="AC910" s="9">
        <f t="shared" si="130"/>
        <v>6529</v>
      </c>
      <c r="AD910" s="9">
        <f t="shared" si="131"/>
        <v>6130</v>
      </c>
      <c r="AE910" s="44">
        <f t="shared" si="132"/>
        <v>7.5811206255857198E-5</v>
      </c>
      <c r="AF910" s="9">
        <f t="shared" si="133"/>
        <v>595</v>
      </c>
      <c r="AG910" s="9">
        <f t="shared" si="126"/>
        <v>678</v>
      </c>
      <c r="AH910" s="44">
        <f t="shared" si="134"/>
        <v>6.7088085839169667E-5</v>
      </c>
      <c r="AI910">
        <f>AA910/'Totals and Drop Down Lists'!W$6*Inputs!E$37</f>
        <v>37011.328611714336</v>
      </c>
      <c r="AJ910">
        <f>AB910/'Totals and Drop Down Lists'!X$6*Inputs!F$37</f>
        <v>14889.002001975052</v>
      </c>
      <c r="AK910">
        <f>AC910/'Totals and Drop Down Lists'!Y$6*Inputs!G$37</f>
        <v>43041.373406856248</v>
      </c>
      <c r="AL910">
        <f>AD910/'Totals and Drop Down Lists'!Z$6*Inputs!H$37</f>
        <v>49147.28278506254</v>
      </c>
      <c r="AM910">
        <f>AE910/'Totals and Drop Down Lists'!AA$6*Inputs!I$37</f>
        <v>9437.6878166785154</v>
      </c>
      <c r="AN910">
        <f>AF910/'Totals and Drop Down Lists'!AB$6*Inputs!J$37</f>
        <v>11874.23241850512</v>
      </c>
      <c r="AO910">
        <f>AG910/'Totals and Drop Down Lists'!AC$6*Inputs!K$37</f>
        <v>12626.784649424118</v>
      </c>
      <c r="AP910">
        <f>AH910/'Totals and Drop Down Lists'!AD$6*Inputs!L$37</f>
        <v>15787.833138853352</v>
      </c>
      <c r="AQ910">
        <f>IF(OR($D910="51",$D910="52",$D910="61"),(AA910/'Totals and Drop Down Lists'!W$4)*Inputs!E$38,0)</f>
        <v>0</v>
      </c>
      <c r="AR910">
        <f>IF(OR($D910="51",$D910="52",$D910="61"),(AB910/'Totals and Drop Down Lists'!X$4)*Inputs!F$38,0)</f>
        <v>0</v>
      </c>
      <c r="AS910">
        <f>IF(OR($D910="51",$D910="52",$D910="61"),(AC910/'Totals and Drop Down Lists'!Y$4)*Inputs!G$38,0)</f>
        <v>0</v>
      </c>
      <c r="AT910">
        <f>IF(OR($D910="51",$D910="52",$D910="61"),(AD910/'Totals and Drop Down Lists'!Z$4)*Inputs!H$38,0)</f>
        <v>0</v>
      </c>
      <c r="AU910">
        <f>IF(OR($D910="51",$D910="52",$D910="61"),(AE910/'Totals and Drop Down Lists'!AA$4)*Inputs!I$38,0)</f>
        <v>0</v>
      </c>
      <c r="AV910">
        <f>IF(OR($D910="51",$D910="52",$D910="61"),(AF910/'Totals and Drop Down Lists'!AB$4)*Inputs!J$38,0)</f>
        <v>0</v>
      </c>
      <c r="AW910">
        <f>IF(OR($D910="51",$D910="52",$D910="61"),(AG910/'Totals and Drop Down Lists'!AC$4)*Inputs!K$38,0)</f>
        <v>0</v>
      </c>
      <c r="AX910">
        <f>IF(OR($D910="51",$D910="52",$D910="61"),(AH910/'Totals and Drop Down Lists'!AD$4)*Inputs!L$38,0)</f>
        <v>0</v>
      </c>
      <c r="AY910">
        <f>IF(OR($D910="51",$D910="52",$D910="61"),0,(AA910/'Totals and Drop Down Lists'!W$5)*Inputs!E$39)</f>
        <v>0</v>
      </c>
      <c r="AZ910">
        <f>IF(OR($D910="51",$D910="52",$D910="61"),0,(AB910/'Totals and Drop Down Lists'!X$5)*Inputs!F$39)</f>
        <v>0</v>
      </c>
      <c r="BA910">
        <f>IF(OR($D910="51",$D910="52",$D910="61"),0,(AC910/'Totals and Drop Down Lists'!Y$5)*Inputs!G$39)</f>
        <v>0</v>
      </c>
      <c r="BB910">
        <f>IF(OR($D910="51",$D910="52",$D910="61"),0,(AD910/'Totals and Drop Down Lists'!Z$5)*Inputs!H$39)</f>
        <v>0</v>
      </c>
      <c r="BC910">
        <f>IF(OR($D910="51",$D910="52",$D910="61"),0,(AE910/'Totals and Drop Down Lists'!AA$5)*Inputs!I$39)</f>
        <v>0</v>
      </c>
      <c r="BD910">
        <f>IF(OR($D910="51",$D910="52",$D910="61"),0,(AF910/'Totals and Drop Down Lists'!AB$5)*Inputs!J$39)</f>
        <v>0</v>
      </c>
      <c r="BE910">
        <f>IF(OR($D910="51",$D910="52",$D910="61"),0,(AG910/'Totals and Drop Down Lists'!AC$5)*Inputs!K$39)</f>
        <v>0</v>
      </c>
      <c r="BF910">
        <f>IF(OR($D910="51",$D910="52",$D910="61"),0,(AH910/'Totals and Drop Down Lists'!AD$5)*Inputs!L$39)</f>
        <v>0</v>
      </c>
      <c r="BG910" s="10">
        <f t="shared" si="127"/>
        <v>193815.52482906927</v>
      </c>
    </row>
    <row r="911" spans="1:59">
      <c r="A911" s="1" t="s">
        <v>7429</v>
      </c>
      <c r="B911" s="1" t="s">
        <v>2236</v>
      </c>
      <c r="C911" s="1" t="s">
        <v>2341</v>
      </c>
      <c r="D911" s="1" t="s">
        <v>25</v>
      </c>
      <c r="E911" s="1" t="s">
        <v>2342</v>
      </c>
      <c r="F911" s="2">
        <v>14983</v>
      </c>
      <c r="G911" s="2">
        <v>65</v>
      </c>
      <c r="H911" s="2">
        <v>0</v>
      </c>
      <c r="I911" s="2">
        <v>1026</v>
      </c>
      <c r="J911" s="2">
        <v>5375</v>
      </c>
      <c r="K911" s="2">
        <v>874</v>
      </c>
      <c r="L911" s="2">
        <v>68</v>
      </c>
      <c r="M911" s="2">
        <v>16</v>
      </c>
      <c r="N911" s="2">
        <v>0</v>
      </c>
      <c r="O911" s="2">
        <v>2</v>
      </c>
      <c r="P911" s="2">
        <v>0</v>
      </c>
      <c r="Q911" s="2">
        <v>0</v>
      </c>
      <c r="R911" s="2">
        <v>1705</v>
      </c>
      <c r="S911" s="2">
        <v>462900</v>
      </c>
      <c r="T911" s="2">
        <v>28966800</v>
      </c>
      <c r="U911" s="2">
        <v>154</v>
      </c>
      <c r="V911" s="2">
        <v>78</v>
      </c>
      <c r="W911" s="2">
        <v>124</v>
      </c>
      <c r="X911" s="2">
        <v>229</v>
      </c>
      <c r="Y911" s="2">
        <v>23</v>
      </c>
      <c r="Z911" s="2">
        <v>97</v>
      </c>
      <c r="AA911" s="9">
        <f t="shared" si="128"/>
        <v>14983</v>
      </c>
      <c r="AB911" s="9">
        <f t="shared" si="129"/>
        <v>961</v>
      </c>
      <c r="AC911" s="9">
        <f t="shared" si="130"/>
        <v>1791</v>
      </c>
      <c r="AD911" s="9">
        <f t="shared" si="131"/>
        <v>1705</v>
      </c>
      <c r="AE911" s="44">
        <f t="shared" si="132"/>
        <v>9.9252209282529536E-6</v>
      </c>
      <c r="AF911" s="9">
        <f t="shared" si="133"/>
        <v>27</v>
      </c>
      <c r="AG911" s="9">
        <f t="shared" si="126"/>
        <v>120</v>
      </c>
      <c r="AH911" s="44">
        <f t="shared" si="134"/>
        <v>7.2604793808402638E-6</v>
      </c>
      <c r="AI911">
        <f>AA911/'Totals and Drop Down Lists'!W$6*Inputs!E$37</f>
        <v>13591.684720326368</v>
      </c>
      <c r="AJ911">
        <f>AB911/'Totals and Drop Down Lists'!X$6*Inputs!F$37</f>
        <v>3162.0620826293975</v>
      </c>
      <c r="AK911">
        <f>AC911/'Totals and Drop Down Lists'!Y$6*Inputs!G$37</f>
        <v>11806.876975291705</v>
      </c>
      <c r="AL911">
        <f>AD911/'Totals and Drop Down Lists'!Z$6*Inputs!H$37</f>
        <v>13669.839665339581</v>
      </c>
      <c r="AM911">
        <f>AE911/'Totals and Drop Down Lists'!AA$6*Inputs!I$37</f>
        <v>1235.5843055218299</v>
      </c>
      <c r="AN911">
        <f>AF911/'Totals and Drop Down Lists'!AB$6*Inputs!J$37</f>
        <v>538.83071478930799</v>
      </c>
      <c r="AO911">
        <f>AG911/'Totals and Drop Down Lists'!AC$6*Inputs!K$37</f>
        <v>2234.8291414909945</v>
      </c>
      <c r="AP911">
        <f>AH911/'Totals and Drop Down Lists'!AD$6*Inputs!L$37</f>
        <v>1708.6079523506955</v>
      </c>
      <c r="AQ911">
        <f>IF(OR($D911="51",$D911="52",$D911="61"),(AA911/'Totals and Drop Down Lists'!W$4)*Inputs!E$38,0)</f>
        <v>0</v>
      </c>
      <c r="AR911">
        <f>IF(OR($D911="51",$D911="52",$D911="61"),(AB911/'Totals and Drop Down Lists'!X$4)*Inputs!F$38,0)</f>
        <v>0</v>
      </c>
      <c r="AS911">
        <f>IF(OR($D911="51",$D911="52",$D911="61"),(AC911/'Totals and Drop Down Lists'!Y$4)*Inputs!G$38,0)</f>
        <v>0</v>
      </c>
      <c r="AT911">
        <f>IF(OR($D911="51",$D911="52",$D911="61"),(AD911/'Totals and Drop Down Lists'!Z$4)*Inputs!H$38,0)</f>
        <v>0</v>
      </c>
      <c r="AU911">
        <f>IF(OR($D911="51",$D911="52",$D911="61"),(AE911/'Totals and Drop Down Lists'!AA$4)*Inputs!I$38,0)</f>
        <v>0</v>
      </c>
      <c r="AV911">
        <f>IF(OR($D911="51",$D911="52",$D911="61"),(AF911/'Totals and Drop Down Lists'!AB$4)*Inputs!J$38,0)</f>
        <v>0</v>
      </c>
      <c r="AW911">
        <f>IF(OR($D911="51",$D911="52",$D911="61"),(AG911/'Totals and Drop Down Lists'!AC$4)*Inputs!K$38,0)</f>
        <v>0</v>
      </c>
      <c r="AX911">
        <f>IF(OR($D911="51",$D911="52",$D911="61"),(AH911/'Totals and Drop Down Lists'!AD$4)*Inputs!L$38,0)</f>
        <v>0</v>
      </c>
      <c r="AY911">
        <f>IF(OR($D911="51",$D911="52",$D911="61"),0,(AA911/'Totals and Drop Down Lists'!W$5)*Inputs!E$39)</f>
        <v>0</v>
      </c>
      <c r="AZ911">
        <f>IF(OR($D911="51",$D911="52",$D911="61"),0,(AB911/'Totals and Drop Down Lists'!X$5)*Inputs!F$39)</f>
        <v>0</v>
      </c>
      <c r="BA911">
        <f>IF(OR($D911="51",$D911="52",$D911="61"),0,(AC911/'Totals and Drop Down Lists'!Y$5)*Inputs!G$39)</f>
        <v>0</v>
      </c>
      <c r="BB911">
        <f>IF(OR($D911="51",$D911="52",$D911="61"),0,(AD911/'Totals and Drop Down Lists'!Z$5)*Inputs!H$39)</f>
        <v>0</v>
      </c>
      <c r="BC911">
        <f>IF(OR($D911="51",$D911="52",$D911="61"),0,(AE911/'Totals and Drop Down Lists'!AA$5)*Inputs!I$39)</f>
        <v>0</v>
      </c>
      <c r="BD911">
        <f>IF(OR($D911="51",$D911="52",$D911="61"),0,(AF911/'Totals and Drop Down Lists'!AB$5)*Inputs!J$39)</f>
        <v>0</v>
      </c>
      <c r="BE911">
        <f>IF(OR($D911="51",$D911="52",$D911="61"),0,(AG911/'Totals and Drop Down Lists'!AC$5)*Inputs!K$39)</f>
        <v>0</v>
      </c>
      <c r="BF911">
        <f>IF(OR($D911="51",$D911="52",$D911="61"),0,(AH911/'Totals and Drop Down Lists'!AD$5)*Inputs!L$39)</f>
        <v>0</v>
      </c>
      <c r="BG911" s="10">
        <f t="shared" si="127"/>
        <v>47948.315557739872</v>
      </c>
    </row>
    <row r="912" spans="1:59">
      <c r="A912" s="1" t="s">
        <v>7429</v>
      </c>
      <c r="B912" s="1" t="s">
        <v>2236</v>
      </c>
      <c r="C912" s="1" t="s">
        <v>1672</v>
      </c>
      <c r="D912" s="1" t="s">
        <v>25</v>
      </c>
      <c r="E912" s="1" t="s">
        <v>2343</v>
      </c>
      <c r="F912" s="2">
        <v>10739</v>
      </c>
      <c r="G912" s="2">
        <v>63</v>
      </c>
      <c r="H912" s="2">
        <v>33</v>
      </c>
      <c r="I912" s="2">
        <v>746</v>
      </c>
      <c r="J912" s="2">
        <v>4389</v>
      </c>
      <c r="K912" s="2">
        <v>817</v>
      </c>
      <c r="L912" s="2">
        <v>44</v>
      </c>
      <c r="M912" s="2">
        <v>0</v>
      </c>
      <c r="N912" s="2">
        <v>16</v>
      </c>
      <c r="O912" s="2">
        <v>0</v>
      </c>
      <c r="P912" s="2">
        <v>0</v>
      </c>
      <c r="Q912" s="2">
        <v>0</v>
      </c>
      <c r="R912" s="2">
        <v>1893</v>
      </c>
      <c r="S912" s="2">
        <v>341000</v>
      </c>
      <c r="T912" s="2">
        <v>19670100</v>
      </c>
      <c r="U912" s="2">
        <v>33</v>
      </c>
      <c r="V912" s="2">
        <v>124</v>
      </c>
      <c r="W912" s="2">
        <v>0</v>
      </c>
      <c r="X912" s="2">
        <v>251</v>
      </c>
      <c r="Y912" s="2">
        <v>57</v>
      </c>
      <c r="Z912" s="2">
        <v>109</v>
      </c>
      <c r="AA912" s="9">
        <f t="shared" si="128"/>
        <v>10739</v>
      </c>
      <c r="AB912" s="9">
        <f t="shared" si="129"/>
        <v>650</v>
      </c>
      <c r="AC912" s="9">
        <f t="shared" si="130"/>
        <v>1953</v>
      </c>
      <c r="AD912" s="9">
        <f t="shared" si="131"/>
        <v>1893</v>
      </c>
      <c r="AE912" s="44">
        <f t="shared" si="132"/>
        <v>1.062121788648735E-5</v>
      </c>
      <c r="AF912" s="9">
        <f t="shared" si="133"/>
        <v>127</v>
      </c>
      <c r="AG912" s="9">
        <f t="shared" si="126"/>
        <v>166</v>
      </c>
      <c r="AH912" s="44">
        <f t="shared" si="134"/>
        <v>1.1497823828545887E-5</v>
      </c>
      <c r="AI912">
        <f>AA912/'Totals and Drop Down Lists'!W$6*Inputs!E$37</f>
        <v>9741.7808323823592</v>
      </c>
      <c r="AJ912">
        <f>AB912/'Totals and Drop Down Lists'!X$6*Inputs!F$37</f>
        <v>2138.7516687919965</v>
      </c>
      <c r="AK912">
        <f>AC912/'Totals and Drop Down Lists'!Y$6*Inputs!G$37</f>
        <v>12874.835696674872</v>
      </c>
      <c r="AL912">
        <f>AD912/'Totals and Drop Down Lists'!Z$6*Inputs!H$37</f>
        <v>15177.129904098432</v>
      </c>
      <c r="AM912">
        <f>AE912/'Totals and Drop Down Lists'!AA$6*Inputs!I$37</f>
        <v>1322.228514703854</v>
      </c>
      <c r="AN912">
        <f>AF912/'Totals and Drop Down Lists'!AB$6*Inputs!J$37</f>
        <v>2534.5000288237825</v>
      </c>
      <c r="AO912">
        <f>AG912/'Totals and Drop Down Lists'!AC$6*Inputs!K$37</f>
        <v>3091.5136457292087</v>
      </c>
      <c r="AP912">
        <f>AH912/'Totals and Drop Down Lists'!AD$6*Inputs!L$37</f>
        <v>2705.7818358417057</v>
      </c>
      <c r="AQ912">
        <f>IF(OR($D912="51",$D912="52",$D912="61"),(AA912/'Totals and Drop Down Lists'!W$4)*Inputs!E$38,0)</f>
        <v>0</v>
      </c>
      <c r="AR912">
        <f>IF(OR($D912="51",$D912="52",$D912="61"),(AB912/'Totals and Drop Down Lists'!X$4)*Inputs!F$38,0)</f>
        <v>0</v>
      </c>
      <c r="AS912">
        <f>IF(OR($D912="51",$D912="52",$D912="61"),(AC912/'Totals and Drop Down Lists'!Y$4)*Inputs!G$38,0)</f>
        <v>0</v>
      </c>
      <c r="AT912">
        <f>IF(OR($D912="51",$D912="52",$D912="61"),(AD912/'Totals and Drop Down Lists'!Z$4)*Inputs!H$38,0)</f>
        <v>0</v>
      </c>
      <c r="AU912">
        <f>IF(OR($D912="51",$D912="52",$D912="61"),(AE912/'Totals and Drop Down Lists'!AA$4)*Inputs!I$38,0)</f>
        <v>0</v>
      </c>
      <c r="AV912">
        <f>IF(OR($D912="51",$D912="52",$D912="61"),(AF912/'Totals and Drop Down Lists'!AB$4)*Inputs!J$38,0)</f>
        <v>0</v>
      </c>
      <c r="AW912">
        <f>IF(OR($D912="51",$D912="52",$D912="61"),(AG912/'Totals and Drop Down Lists'!AC$4)*Inputs!K$38,0)</f>
        <v>0</v>
      </c>
      <c r="AX912">
        <f>IF(OR($D912="51",$D912="52",$D912="61"),(AH912/'Totals and Drop Down Lists'!AD$4)*Inputs!L$38,0)</f>
        <v>0</v>
      </c>
      <c r="AY912">
        <f>IF(OR($D912="51",$D912="52",$D912="61"),0,(AA912/'Totals and Drop Down Lists'!W$5)*Inputs!E$39)</f>
        <v>0</v>
      </c>
      <c r="AZ912">
        <f>IF(OR($D912="51",$D912="52",$D912="61"),0,(AB912/'Totals and Drop Down Lists'!X$5)*Inputs!F$39)</f>
        <v>0</v>
      </c>
      <c r="BA912">
        <f>IF(OR($D912="51",$D912="52",$D912="61"),0,(AC912/'Totals and Drop Down Lists'!Y$5)*Inputs!G$39)</f>
        <v>0</v>
      </c>
      <c r="BB912">
        <f>IF(OR($D912="51",$D912="52",$D912="61"),0,(AD912/'Totals and Drop Down Lists'!Z$5)*Inputs!H$39)</f>
        <v>0</v>
      </c>
      <c r="BC912">
        <f>IF(OR($D912="51",$D912="52",$D912="61"),0,(AE912/'Totals and Drop Down Lists'!AA$5)*Inputs!I$39)</f>
        <v>0</v>
      </c>
      <c r="BD912">
        <f>IF(OR($D912="51",$D912="52",$D912="61"),0,(AF912/'Totals and Drop Down Lists'!AB$5)*Inputs!J$39)</f>
        <v>0</v>
      </c>
      <c r="BE912">
        <f>IF(OR($D912="51",$D912="52",$D912="61"),0,(AG912/'Totals and Drop Down Lists'!AC$5)*Inputs!K$39)</f>
        <v>0</v>
      </c>
      <c r="BF912">
        <f>IF(OR($D912="51",$D912="52",$D912="61"),0,(AH912/'Totals and Drop Down Lists'!AD$5)*Inputs!L$39)</f>
        <v>0</v>
      </c>
      <c r="BG912" s="10">
        <f t="shared" si="127"/>
        <v>49586.522127046213</v>
      </c>
    </row>
    <row r="913" spans="1:59">
      <c r="A913" s="1" t="s">
        <v>7429</v>
      </c>
      <c r="B913" s="1" t="s">
        <v>2236</v>
      </c>
      <c r="C913" s="1" t="s">
        <v>2344</v>
      </c>
      <c r="D913" s="1" t="s">
        <v>25</v>
      </c>
      <c r="E913" s="1" t="s">
        <v>2345</v>
      </c>
      <c r="F913" s="2">
        <v>9208</v>
      </c>
      <c r="G913" s="2">
        <v>39</v>
      </c>
      <c r="H913" s="2">
        <v>0</v>
      </c>
      <c r="I913" s="2">
        <v>806</v>
      </c>
      <c r="J913" s="2">
        <v>3981</v>
      </c>
      <c r="K913" s="2">
        <v>1168</v>
      </c>
      <c r="L913" s="2">
        <v>6</v>
      </c>
      <c r="M913" s="2">
        <v>0</v>
      </c>
      <c r="N913" s="2">
        <v>0</v>
      </c>
      <c r="O913" s="2">
        <v>0</v>
      </c>
      <c r="P913" s="2">
        <v>16</v>
      </c>
      <c r="Q913" s="2">
        <v>0</v>
      </c>
      <c r="R913" s="2">
        <v>2081</v>
      </c>
      <c r="S913" s="2">
        <v>445100</v>
      </c>
      <c r="T913" s="2">
        <v>29046700</v>
      </c>
      <c r="U913" s="2">
        <v>99</v>
      </c>
      <c r="V913" s="2">
        <v>104</v>
      </c>
      <c r="W913" s="2">
        <v>18</v>
      </c>
      <c r="X913" s="2">
        <v>232</v>
      </c>
      <c r="Y913" s="2">
        <v>23</v>
      </c>
      <c r="Z913" s="2">
        <v>118</v>
      </c>
      <c r="AA913" s="9">
        <f t="shared" si="128"/>
        <v>9208</v>
      </c>
      <c r="AB913" s="9">
        <f t="shared" si="129"/>
        <v>767</v>
      </c>
      <c r="AC913" s="9">
        <f t="shared" si="130"/>
        <v>2103</v>
      </c>
      <c r="AD913" s="9">
        <f t="shared" si="131"/>
        <v>2081</v>
      </c>
      <c r="AE913" s="44">
        <f t="shared" si="132"/>
        <v>2.3932567578811536E-5</v>
      </c>
      <c r="AF913" s="9">
        <f t="shared" si="133"/>
        <v>110</v>
      </c>
      <c r="AG913" s="9">
        <f t="shared" si="126"/>
        <v>141</v>
      </c>
      <c r="AH913" s="44">
        <f t="shared" si="134"/>
        <v>1.5392914750291384E-5</v>
      </c>
      <c r="AI913">
        <f>AA913/'Totals and Drop Down Lists'!W$6*Inputs!E$37</f>
        <v>8352.9488690359212</v>
      </c>
      <c r="AJ913">
        <f>AB913/'Totals and Drop Down Lists'!X$6*Inputs!F$37</f>
        <v>2523.726969174556</v>
      </c>
      <c r="AK913">
        <f>AC913/'Totals and Drop Down Lists'!Y$6*Inputs!G$37</f>
        <v>13863.686364622252</v>
      </c>
      <c r="AL913">
        <f>AD913/'Totals and Drop Down Lists'!Z$6*Inputs!H$37</f>
        <v>16684.420142857281</v>
      </c>
      <c r="AM913">
        <f>AE913/'Totals and Drop Down Lists'!AA$6*Inputs!I$37</f>
        <v>2979.349790294812</v>
      </c>
      <c r="AN913">
        <f>AF913/'Totals and Drop Down Lists'!AB$6*Inputs!J$37</f>
        <v>2195.2362454379218</v>
      </c>
      <c r="AO913">
        <f>AG913/'Totals and Drop Down Lists'!AC$6*Inputs!K$37</f>
        <v>2625.9242412519179</v>
      </c>
      <c r="AP913">
        <f>AH913/'Totals and Drop Down Lists'!AD$6*Inputs!L$37</f>
        <v>3622.4132281965653</v>
      </c>
      <c r="AQ913">
        <f>IF(OR($D913="51",$D913="52",$D913="61"),(AA913/'Totals and Drop Down Lists'!W$4)*Inputs!E$38,0)</f>
        <v>0</v>
      </c>
      <c r="AR913">
        <f>IF(OR($D913="51",$D913="52",$D913="61"),(AB913/'Totals and Drop Down Lists'!X$4)*Inputs!F$38,0)</f>
        <v>0</v>
      </c>
      <c r="AS913">
        <f>IF(OR($D913="51",$D913="52",$D913="61"),(AC913/'Totals and Drop Down Lists'!Y$4)*Inputs!G$38,0)</f>
        <v>0</v>
      </c>
      <c r="AT913">
        <f>IF(OR($D913="51",$D913="52",$D913="61"),(AD913/'Totals and Drop Down Lists'!Z$4)*Inputs!H$38,0)</f>
        <v>0</v>
      </c>
      <c r="AU913">
        <f>IF(OR($D913="51",$D913="52",$D913="61"),(AE913/'Totals and Drop Down Lists'!AA$4)*Inputs!I$38,0)</f>
        <v>0</v>
      </c>
      <c r="AV913">
        <f>IF(OR($D913="51",$D913="52",$D913="61"),(AF913/'Totals and Drop Down Lists'!AB$4)*Inputs!J$38,0)</f>
        <v>0</v>
      </c>
      <c r="AW913">
        <f>IF(OR($D913="51",$D913="52",$D913="61"),(AG913/'Totals and Drop Down Lists'!AC$4)*Inputs!K$38,0)</f>
        <v>0</v>
      </c>
      <c r="AX913">
        <f>IF(OR($D913="51",$D913="52",$D913="61"),(AH913/'Totals and Drop Down Lists'!AD$4)*Inputs!L$38,0)</f>
        <v>0</v>
      </c>
      <c r="AY913">
        <f>IF(OR($D913="51",$D913="52",$D913="61"),0,(AA913/'Totals and Drop Down Lists'!W$5)*Inputs!E$39)</f>
        <v>0</v>
      </c>
      <c r="AZ913">
        <f>IF(OR($D913="51",$D913="52",$D913="61"),0,(AB913/'Totals and Drop Down Lists'!X$5)*Inputs!F$39)</f>
        <v>0</v>
      </c>
      <c r="BA913">
        <f>IF(OR($D913="51",$D913="52",$D913="61"),0,(AC913/'Totals and Drop Down Lists'!Y$5)*Inputs!G$39)</f>
        <v>0</v>
      </c>
      <c r="BB913">
        <f>IF(OR($D913="51",$D913="52",$D913="61"),0,(AD913/'Totals and Drop Down Lists'!Z$5)*Inputs!H$39)</f>
        <v>0</v>
      </c>
      <c r="BC913">
        <f>IF(OR($D913="51",$D913="52",$D913="61"),0,(AE913/'Totals and Drop Down Lists'!AA$5)*Inputs!I$39)</f>
        <v>0</v>
      </c>
      <c r="BD913">
        <f>IF(OR($D913="51",$D913="52",$D913="61"),0,(AF913/'Totals and Drop Down Lists'!AB$5)*Inputs!J$39)</f>
        <v>0</v>
      </c>
      <c r="BE913">
        <f>IF(OR($D913="51",$D913="52",$D913="61"),0,(AG913/'Totals and Drop Down Lists'!AC$5)*Inputs!K$39)</f>
        <v>0</v>
      </c>
      <c r="BF913">
        <f>IF(OR($D913="51",$D913="52",$D913="61"),0,(AH913/'Totals and Drop Down Lists'!AD$5)*Inputs!L$39)</f>
        <v>0</v>
      </c>
      <c r="BG913" s="10">
        <f t="shared" si="127"/>
        <v>52847.705850871222</v>
      </c>
    </row>
    <row r="914" spans="1:59">
      <c r="A914" s="1" t="s">
        <v>7429</v>
      </c>
      <c r="B914" s="1" t="s">
        <v>2236</v>
      </c>
      <c r="C914" s="1" t="s">
        <v>88</v>
      </c>
      <c r="D914" s="1" t="s">
        <v>25</v>
      </c>
      <c r="E914" s="1" t="s">
        <v>2346</v>
      </c>
      <c r="F914" s="2">
        <v>8010</v>
      </c>
      <c r="G914" s="2">
        <v>32</v>
      </c>
      <c r="H914" s="2">
        <v>0</v>
      </c>
      <c r="I914" s="2">
        <v>924</v>
      </c>
      <c r="J914" s="2">
        <v>3361</v>
      </c>
      <c r="K914" s="2">
        <v>824</v>
      </c>
      <c r="L914" s="2">
        <v>56</v>
      </c>
      <c r="M914" s="2">
        <v>0</v>
      </c>
      <c r="N914" s="2">
        <v>0</v>
      </c>
      <c r="O914" s="2">
        <v>12</v>
      </c>
      <c r="P914" s="2">
        <v>0</v>
      </c>
      <c r="Q914" s="2">
        <v>7</v>
      </c>
      <c r="R914" s="2">
        <v>1236</v>
      </c>
      <c r="S914" s="2">
        <v>323300</v>
      </c>
      <c r="T914" s="2">
        <v>20019700</v>
      </c>
      <c r="U914" s="2">
        <v>120</v>
      </c>
      <c r="V914" s="2">
        <v>94</v>
      </c>
      <c r="W914" s="2">
        <v>80</v>
      </c>
      <c r="X914" s="2">
        <v>203</v>
      </c>
      <c r="Y914" s="2">
        <v>55</v>
      </c>
      <c r="Z914" s="2">
        <v>94</v>
      </c>
      <c r="AA914" s="9">
        <f t="shared" si="128"/>
        <v>8010</v>
      </c>
      <c r="AB914" s="9">
        <f t="shared" si="129"/>
        <v>892</v>
      </c>
      <c r="AC914" s="9">
        <f t="shared" si="130"/>
        <v>1311</v>
      </c>
      <c r="AD914" s="9">
        <f t="shared" si="131"/>
        <v>1236</v>
      </c>
      <c r="AE914" s="44">
        <f t="shared" si="132"/>
        <v>1.4108527754936396E-5</v>
      </c>
      <c r="AF914" s="9">
        <f t="shared" si="133"/>
        <v>29</v>
      </c>
      <c r="AG914" s="9">
        <f t="shared" si="126"/>
        <v>149</v>
      </c>
      <c r="AH914" s="44">
        <f t="shared" si="134"/>
        <v>1.3592397101436475E-5</v>
      </c>
      <c r="AI914">
        <f>AA914/'Totals and Drop Down Lists'!W$6*Inputs!E$37</f>
        <v>7266.1946612703869</v>
      </c>
      <c r="AJ914">
        <f>AB914/'Totals and Drop Down Lists'!X$6*Inputs!F$37</f>
        <v>2935.0253670191705</v>
      </c>
      <c r="AK914">
        <f>AC914/'Totals and Drop Down Lists'!Y$6*Inputs!G$37</f>
        <v>8642.5548378600906</v>
      </c>
      <c r="AL914">
        <f>AD914/'Totals and Drop Down Lists'!Z$6*Inputs!H$37</f>
        <v>9909.6315697124464</v>
      </c>
      <c r="AM914">
        <f>AE914/'Totals and Drop Down Lists'!AA$6*Inputs!I$37</f>
        <v>1756.3614547255218</v>
      </c>
      <c r="AN914">
        <f>AF914/'Totals and Drop Down Lists'!AB$6*Inputs!J$37</f>
        <v>578.74410106999755</v>
      </c>
      <c r="AO914">
        <f>AG914/'Totals and Drop Down Lists'!AC$6*Inputs!K$37</f>
        <v>2774.9128506846509</v>
      </c>
      <c r="AP914">
        <f>AH914/'Totals and Drop Down Lists'!AD$6*Inputs!L$37</f>
        <v>3198.6975736490767</v>
      </c>
      <c r="AQ914">
        <f>IF(OR($D914="51",$D914="52",$D914="61"),(AA914/'Totals and Drop Down Lists'!W$4)*Inputs!E$38,0)</f>
        <v>0</v>
      </c>
      <c r="AR914">
        <f>IF(OR($D914="51",$D914="52",$D914="61"),(AB914/'Totals and Drop Down Lists'!X$4)*Inputs!F$38,0)</f>
        <v>0</v>
      </c>
      <c r="AS914">
        <f>IF(OR($D914="51",$D914="52",$D914="61"),(AC914/'Totals and Drop Down Lists'!Y$4)*Inputs!G$38,0)</f>
        <v>0</v>
      </c>
      <c r="AT914">
        <f>IF(OR($D914="51",$D914="52",$D914="61"),(AD914/'Totals and Drop Down Lists'!Z$4)*Inputs!H$38,0)</f>
        <v>0</v>
      </c>
      <c r="AU914">
        <f>IF(OR($D914="51",$D914="52",$D914="61"),(AE914/'Totals and Drop Down Lists'!AA$4)*Inputs!I$38,0)</f>
        <v>0</v>
      </c>
      <c r="AV914">
        <f>IF(OR($D914="51",$D914="52",$D914="61"),(AF914/'Totals and Drop Down Lists'!AB$4)*Inputs!J$38,0)</f>
        <v>0</v>
      </c>
      <c r="AW914">
        <f>IF(OR($D914="51",$D914="52",$D914="61"),(AG914/'Totals and Drop Down Lists'!AC$4)*Inputs!K$38,0)</f>
        <v>0</v>
      </c>
      <c r="AX914">
        <f>IF(OR($D914="51",$D914="52",$D914="61"),(AH914/'Totals and Drop Down Lists'!AD$4)*Inputs!L$38,0)</f>
        <v>0</v>
      </c>
      <c r="AY914">
        <f>IF(OR($D914="51",$D914="52",$D914="61"),0,(AA914/'Totals and Drop Down Lists'!W$5)*Inputs!E$39)</f>
        <v>0</v>
      </c>
      <c r="AZ914">
        <f>IF(OR($D914="51",$D914="52",$D914="61"),0,(AB914/'Totals and Drop Down Lists'!X$5)*Inputs!F$39)</f>
        <v>0</v>
      </c>
      <c r="BA914">
        <f>IF(OR($D914="51",$D914="52",$D914="61"),0,(AC914/'Totals and Drop Down Lists'!Y$5)*Inputs!G$39)</f>
        <v>0</v>
      </c>
      <c r="BB914">
        <f>IF(OR($D914="51",$D914="52",$D914="61"),0,(AD914/'Totals and Drop Down Lists'!Z$5)*Inputs!H$39)</f>
        <v>0</v>
      </c>
      <c r="BC914">
        <f>IF(OR($D914="51",$D914="52",$D914="61"),0,(AE914/'Totals and Drop Down Lists'!AA$5)*Inputs!I$39)</f>
        <v>0</v>
      </c>
      <c r="BD914">
        <f>IF(OR($D914="51",$D914="52",$D914="61"),0,(AF914/'Totals and Drop Down Lists'!AB$5)*Inputs!J$39)</f>
        <v>0</v>
      </c>
      <c r="BE914">
        <f>IF(OR($D914="51",$D914="52",$D914="61"),0,(AG914/'Totals and Drop Down Lists'!AC$5)*Inputs!K$39)</f>
        <v>0</v>
      </c>
      <c r="BF914">
        <f>IF(OR($D914="51",$D914="52",$D914="61"),0,(AH914/'Totals and Drop Down Lists'!AD$5)*Inputs!L$39)</f>
        <v>0</v>
      </c>
      <c r="BG914" s="10">
        <f t="shared" si="127"/>
        <v>37062.122415991347</v>
      </c>
    </row>
    <row r="915" spans="1:59">
      <c r="A915" s="1" t="s">
        <v>7429</v>
      </c>
      <c r="B915" s="1" t="s">
        <v>2236</v>
      </c>
      <c r="C915" s="1" t="s">
        <v>314</v>
      </c>
      <c r="D915" s="1" t="s">
        <v>25</v>
      </c>
      <c r="E915" s="1" t="s">
        <v>2347</v>
      </c>
      <c r="F915" s="2">
        <v>10625</v>
      </c>
      <c r="G915" s="2">
        <v>74</v>
      </c>
      <c r="H915" s="2">
        <v>1</v>
      </c>
      <c r="I915" s="2">
        <v>1670</v>
      </c>
      <c r="J915" s="2">
        <v>4553</v>
      </c>
      <c r="K915" s="2">
        <v>1286</v>
      </c>
      <c r="L915" s="2">
        <v>26</v>
      </c>
      <c r="M915" s="2">
        <v>1</v>
      </c>
      <c r="N915" s="2">
        <v>13</v>
      </c>
      <c r="O915" s="2">
        <v>30</v>
      </c>
      <c r="P915" s="2">
        <v>0</v>
      </c>
      <c r="Q915" s="2">
        <v>0</v>
      </c>
      <c r="R915" s="2">
        <v>2570</v>
      </c>
      <c r="S915" s="2">
        <v>620400</v>
      </c>
      <c r="T915" s="2">
        <v>40238400</v>
      </c>
      <c r="U915" s="2">
        <v>210</v>
      </c>
      <c r="V915" s="2">
        <v>156</v>
      </c>
      <c r="W915" s="2">
        <v>35</v>
      </c>
      <c r="X915" s="2">
        <v>371</v>
      </c>
      <c r="Y915" s="2">
        <v>74</v>
      </c>
      <c r="Z915" s="2">
        <v>197</v>
      </c>
      <c r="AA915" s="9">
        <f t="shared" si="128"/>
        <v>10625</v>
      </c>
      <c r="AB915" s="9">
        <f t="shared" si="129"/>
        <v>1595</v>
      </c>
      <c r="AC915" s="9">
        <f t="shared" si="130"/>
        <v>2640</v>
      </c>
      <c r="AD915" s="9">
        <f t="shared" si="131"/>
        <v>2570</v>
      </c>
      <c r="AE915" s="44">
        <f t="shared" si="132"/>
        <v>2.536764040628308E-5</v>
      </c>
      <c r="AF915" s="9">
        <f t="shared" si="133"/>
        <v>180</v>
      </c>
      <c r="AG915" s="9">
        <f t="shared" si="126"/>
        <v>271</v>
      </c>
      <c r="AH915" s="44">
        <f t="shared" si="134"/>
        <v>2.8481554920364478E-5</v>
      </c>
      <c r="AI915">
        <f>AA915/'Totals and Drop Down Lists'!W$6*Inputs!E$37</f>
        <v>9638.3668259672741</v>
      </c>
      <c r="AJ915">
        <f>AB915/'Totals and Drop Down Lists'!X$6*Inputs!F$37</f>
        <v>5248.1675564972829</v>
      </c>
      <c r="AK915">
        <f>AC915/'Totals and Drop Down Lists'!Y$6*Inputs!G$37</f>
        <v>17403.77175587387</v>
      </c>
      <c r="AL915">
        <f>AD915/'Totals and Drop Down Lists'!Z$6*Inputs!H$37</f>
        <v>20604.978263884295</v>
      </c>
      <c r="AM915">
        <f>AE915/'Totals and Drop Down Lists'!AA$6*Inputs!I$37</f>
        <v>3158.0010743037401</v>
      </c>
      <c r="AN915">
        <f>AF915/'Totals and Drop Down Lists'!AB$6*Inputs!J$37</f>
        <v>3592.2047652620536</v>
      </c>
      <c r="AO915">
        <f>AG915/'Totals and Drop Down Lists'!AC$6*Inputs!K$37</f>
        <v>5046.9891445338289</v>
      </c>
      <c r="AP915">
        <f>AH915/'Totals and Drop Down Lists'!AD$6*Inputs!L$37</f>
        <v>6702.5617290047185</v>
      </c>
      <c r="AQ915">
        <f>IF(OR($D915="51",$D915="52",$D915="61"),(AA915/'Totals and Drop Down Lists'!W$4)*Inputs!E$38,0)</f>
        <v>0</v>
      </c>
      <c r="AR915">
        <f>IF(OR($D915="51",$D915="52",$D915="61"),(AB915/'Totals and Drop Down Lists'!X$4)*Inputs!F$38,0)</f>
        <v>0</v>
      </c>
      <c r="AS915">
        <f>IF(OR($D915="51",$D915="52",$D915="61"),(AC915/'Totals and Drop Down Lists'!Y$4)*Inputs!G$38,0)</f>
        <v>0</v>
      </c>
      <c r="AT915">
        <f>IF(OR($D915="51",$D915="52",$D915="61"),(AD915/'Totals and Drop Down Lists'!Z$4)*Inputs!H$38,0)</f>
        <v>0</v>
      </c>
      <c r="AU915">
        <f>IF(OR($D915="51",$D915="52",$D915="61"),(AE915/'Totals and Drop Down Lists'!AA$4)*Inputs!I$38,0)</f>
        <v>0</v>
      </c>
      <c r="AV915">
        <f>IF(OR($D915="51",$D915="52",$D915="61"),(AF915/'Totals and Drop Down Lists'!AB$4)*Inputs!J$38,0)</f>
        <v>0</v>
      </c>
      <c r="AW915">
        <f>IF(OR($D915="51",$D915="52",$D915="61"),(AG915/'Totals and Drop Down Lists'!AC$4)*Inputs!K$38,0)</f>
        <v>0</v>
      </c>
      <c r="AX915">
        <f>IF(OR($D915="51",$D915="52",$D915="61"),(AH915/'Totals and Drop Down Lists'!AD$4)*Inputs!L$38,0)</f>
        <v>0</v>
      </c>
      <c r="AY915">
        <f>IF(OR($D915="51",$D915="52",$D915="61"),0,(AA915/'Totals and Drop Down Lists'!W$5)*Inputs!E$39)</f>
        <v>0</v>
      </c>
      <c r="AZ915">
        <f>IF(OR($D915="51",$D915="52",$D915="61"),0,(AB915/'Totals and Drop Down Lists'!X$5)*Inputs!F$39)</f>
        <v>0</v>
      </c>
      <c r="BA915">
        <f>IF(OR($D915="51",$D915="52",$D915="61"),0,(AC915/'Totals and Drop Down Lists'!Y$5)*Inputs!G$39)</f>
        <v>0</v>
      </c>
      <c r="BB915">
        <f>IF(OR($D915="51",$D915="52",$D915="61"),0,(AD915/'Totals and Drop Down Lists'!Z$5)*Inputs!H$39)</f>
        <v>0</v>
      </c>
      <c r="BC915">
        <f>IF(OR($D915="51",$D915="52",$D915="61"),0,(AE915/'Totals and Drop Down Lists'!AA$5)*Inputs!I$39)</f>
        <v>0</v>
      </c>
      <c r="BD915">
        <f>IF(OR($D915="51",$D915="52",$D915="61"),0,(AF915/'Totals and Drop Down Lists'!AB$5)*Inputs!J$39)</f>
        <v>0</v>
      </c>
      <c r="BE915">
        <f>IF(OR($D915="51",$D915="52",$D915="61"),0,(AG915/'Totals and Drop Down Lists'!AC$5)*Inputs!K$39)</f>
        <v>0</v>
      </c>
      <c r="BF915">
        <f>IF(OR($D915="51",$D915="52",$D915="61"),0,(AH915/'Totals and Drop Down Lists'!AD$5)*Inputs!L$39)</f>
        <v>0</v>
      </c>
      <c r="BG915" s="10">
        <f t="shared" si="127"/>
        <v>71395.041115327069</v>
      </c>
    </row>
    <row r="916" spans="1:59">
      <c r="A916" s="1" t="s">
        <v>7429</v>
      </c>
      <c r="B916" s="1" t="s">
        <v>2236</v>
      </c>
      <c r="C916" s="1" t="s">
        <v>2348</v>
      </c>
      <c r="D916" s="1" t="s">
        <v>25</v>
      </c>
      <c r="E916" s="1" t="s">
        <v>2349</v>
      </c>
      <c r="F916" s="2">
        <v>42798</v>
      </c>
      <c r="G916" s="2">
        <v>366</v>
      </c>
      <c r="H916" s="2">
        <v>4</v>
      </c>
      <c r="I916" s="2">
        <v>6049</v>
      </c>
      <c r="J916" s="2">
        <v>16410</v>
      </c>
      <c r="K916" s="2">
        <v>4112</v>
      </c>
      <c r="L916" s="2">
        <v>127</v>
      </c>
      <c r="M916" s="2">
        <v>33</v>
      </c>
      <c r="N916" s="2">
        <v>7</v>
      </c>
      <c r="O916" s="2">
        <v>129</v>
      </c>
      <c r="P916" s="2">
        <v>2</v>
      </c>
      <c r="Q916" s="2">
        <v>0</v>
      </c>
      <c r="R916" s="2">
        <v>6165</v>
      </c>
      <c r="S916" s="2">
        <v>2549100</v>
      </c>
      <c r="T916" s="2">
        <v>135257600</v>
      </c>
      <c r="U916" s="2">
        <v>496</v>
      </c>
      <c r="V916" s="2">
        <v>384</v>
      </c>
      <c r="W916" s="2">
        <v>35</v>
      </c>
      <c r="X916" s="2">
        <v>1093</v>
      </c>
      <c r="Y916" s="2">
        <v>258</v>
      </c>
      <c r="Z916" s="2">
        <v>634</v>
      </c>
      <c r="AA916" s="9">
        <f t="shared" si="128"/>
        <v>42798</v>
      </c>
      <c r="AB916" s="9">
        <f t="shared" si="129"/>
        <v>5679</v>
      </c>
      <c r="AC916" s="9">
        <f t="shared" si="130"/>
        <v>6463</v>
      </c>
      <c r="AD916" s="9">
        <f t="shared" si="131"/>
        <v>6165</v>
      </c>
      <c r="AE916" s="44">
        <f t="shared" si="132"/>
        <v>7.1960374832515838E-5</v>
      </c>
      <c r="AF916" s="9">
        <f t="shared" si="133"/>
        <v>674</v>
      </c>
      <c r="AG916" s="9">
        <f t="shared" si="126"/>
        <v>892</v>
      </c>
      <c r="AH916" s="44">
        <f t="shared" si="134"/>
        <v>8.3168805802490909E-5</v>
      </c>
      <c r="AI916">
        <f>AA916/'Totals and Drop Down Lists'!W$6*Inputs!E$37</f>
        <v>38823.795145199751</v>
      </c>
      <c r="AJ916">
        <f>AB916/'Totals and Drop Down Lists'!X$6*Inputs!F$37</f>
        <v>18686.108810876536</v>
      </c>
      <c r="AK916">
        <f>AC916/'Totals and Drop Down Lists'!Y$6*Inputs!G$37</f>
        <v>42606.279112959397</v>
      </c>
      <c r="AL916">
        <f>AD916/'Totals and Drop Down Lists'!Z$6*Inputs!H$37</f>
        <v>49427.895329512321</v>
      </c>
      <c r="AM916">
        <f>AE916/'Totals and Drop Down Lists'!AA$6*Inputs!I$37</f>
        <v>8958.3003144470276</v>
      </c>
      <c r="AN916">
        <f>AF916/'Totals and Drop Down Lists'!AB$6*Inputs!J$37</f>
        <v>13450.811176592357</v>
      </c>
      <c r="AO916">
        <f>AG916/'Totals and Drop Down Lists'!AC$6*Inputs!K$37</f>
        <v>16612.229951749723</v>
      </c>
      <c r="AP916">
        <f>AH916/'Totals and Drop Down Lists'!AD$6*Inputs!L$37</f>
        <v>19572.107505276173</v>
      </c>
      <c r="AQ916">
        <f>IF(OR($D916="51",$D916="52",$D916="61"),(AA916/'Totals and Drop Down Lists'!W$4)*Inputs!E$38,0)</f>
        <v>0</v>
      </c>
      <c r="AR916">
        <f>IF(OR($D916="51",$D916="52",$D916="61"),(AB916/'Totals and Drop Down Lists'!X$4)*Inputs!F$38,0)</f>
        <v>0</v>
      </c>
      <c r="AS916">
        <f>IF(OR($D916="51",$D916="52",$D916="61"),(AC916/'Totals and Drop Down Lists'!Y$4)*Inputs!G$38,0)</f>
        <v>0</v>
      </c>
      <c r="AT916">
        <f>IF(OR($D916="51",$D916="52",$D916="61"),(AD916/'Totals and Drop Down Lists'!Z$4)*Inputs!H$38,0)</f>
        <v>0</v>
      </c>
      <c r="AU916">
        <f>IF(OR($D916="51",$D916="52",$D916="61"),(AE916/'Totals and Drop Down Lists'!AA$4)*Inputs!I$38,0)</f>
        <v>0</v>
      </c>
      <c r="AV916">
        <f>IF(OR($D916="51",$D916="52",$D916="61"),(AF916/'Totals and Drop Down Lists'!AB$4)*Inputs!J$38,0)</f>
        <v>0</v>
      </c>
      <c r="AW916">
        <f>IF(OR($D916="51",$D916="52",$D916="61"),(AG916/'Totals and Drop Down Lists'!AC$4)*Inputs!K$38,0)</f>
        <v>0</v>
      </c>
      <c r="AX916">
        <f>IF(OR($D916="51",$D916="52",$D916="61"),(AH916/'Totals and Drop Down Lists'!AD$4)*Inputs!L$38,0)</f>
        <v>0</v>
      </c>
      <c r="AY916">
        <f>IF(OR($D916="51",$D916="52",$D916="61"),0,(AA916/'Totals and Drop Down Lists'!W$5)*Inputs!E$39)</f>
        <v>0</v>
      </c>
      <c r="AZ916">
        <f>IF(OR($D916="51",$D916="52",$D916="61"),0,(AB916/'Totals and Drop Down Lists'!X$5)*Inputs!F$39)</f>
        <v>0</v>
      </c>
      <c r="BA916">
        <f>IF(OR($D916="51",$D916="52",$D916="61"),0,(AC916/'Totals and Drop Down Lists'!Y$5)*Inputs!G$39)</f>
        <v>0</v>
      </c>
      <c r="BB916">
        <f>IF(OR($D916="51",$D916="52",$D916="61"),0,(AD916/'Totals and Drop Down Lists'!Z$5)*Inputs!H$39)</f>
        <v>0</v>
      </c>
      <c r="BC916">
        <f>IF(OR($D916="51",$D916="52",$D916="61"),0,(AE916/'Totals and Drop Down Lists'!AA$5)*Inputs!I$39)</f>
        <v>0</v>
      </c>
      <c r="BD916">
        <f>IF(OR($D916="51",$D916="52",$D916="61"),0,(AF916/'Totals and Drop Down Lists'!AB$5)*Inputs!J$39)</f>
        <v>0</v>
      </c>
      <c r="BE916">
        <f>IF(OR($D916="51",$D916="52",$D916="61"),0,(AG916/'Totals and Drop Down Lists'!AC$5)*Inputs!K$39)</f>
        <v>0</v>
      </c>
      <c r="BF916">
        <f>IF(OR($D916="51",$D916="52",$D916="61"),0,(AH916/'Totals and Drop Down Lists'!AD$5)*Inputs!L$39)</f>
        <v>0</v>
      </c>
      <c r="BG916" s="10">
        <f t="shared" si="127"/>
        <v>208137.52734661329</v>
      </c>
    </row>
    <row r="917" spans="1:59">
      <c r="A917" s="1" t="s">
        <v>7429</v>
      </c>
      <c r="B917" s="1" t="s">
        <v>2236</v>
      </c>
      <c r="C917" s="1" t="s">
        <v>2350</v>
      </c>
      <c r="D917" s="1" t="s">
        <v>25</v>
      </c>
      <c r="E917" s="1" t="s">
        <v>2351</v>
      </c>
      <c r="F917" s="2">
        <v>14249</v>
      </c>
      <c r="G917" s="2">
        <v>113</v>
      </c>
      <c r="H917" s="2">
        <v>0</v>
      </c>
      <c r="I917" s="2">
        <v>1568</v>
      </c>
      <c r="J917" s="2">
        <v>6098</v>
      </c>
      <c r="K917" s="2">
        <v>1529</v>
      </c>
      <c r="L917" s="2">
        <v>25</v>
      </c>
      <c r="M917" s="2">
        <v>14</v>
      </c>
      <c r="N917" s="2">
        <v>0</v>
      </c>
      <c r="O917" s="2">
        <v>34</v>
      </c>
      <c r="P917" s="2">
        <v>0</v>
      </c>
      <c r="Q917" s="2">
        <v>0</v>
      </c>
      <c r="R917" s="2">
        <v>2149</v>
      </c>
      <c r="S917" s="2">
        <v>779800</v>
      </c>
      <c r="T917" s="2">
        <v>54201500</v>
      </c>
      <c r="U917" s="2">
        <v>48</v>
      </c>
      <c r="V917" s="2">
        <v>101</v>
      </c>
      <c r="W917" s="2">
        <v>30</v>
      </c>
      <c r="X917" s="2">
        <v>331</v>
      </c>
      <c r="Y917" s="2">
        <v>67</v>
      </c>
      <c r="Z917" s="2">
        <v>203</v>
      </c>
      <c r="AA917" s="9">
        <f t="shared" si="128"/>
        <v>14249</v>
      </c>
      <c r="AB917" s="9">
        <f t="shared" si="129"/>
        <v>1455</v>
      </c>
      <c r="AC917" s="9">
        <f t="shared" si="130"/>
        <v>2222</v>
      </c>
      <c r="AD917" s="9">
        <f t="shared" si="131"/>
        <v>2149</v>
      </c>
      <c r="AE917" s="44">
        <f t="shared" si="132"/>
        <v>2.677462129065258E-5</v>
      </c>
      <c r="AF917" s="9">
        <f t="shared" si="133"/>
        <v>200</v>
      </c>
      <c r="AG917" s="9">
        <f t="shared" si="126"/>
        <v>270</v>
      </c>
      <c r="AH917" s="44">
        <f t="shared" si="134"/>
        <v>2.5190391421598351E-5</v>
      </c>
      <c r="AI917">
        <f>AA917/'Totals and Drop Down Lists'!W$6*Inputs!E$37</f>
        <v>12925.843661478371</v>
      </c>
      <c r="AJ917">
        <f>AB917/'Totals and Drop Down Lists'!X$6*Inputs!F$37</f>
        <v>4787.5133509113148</v>
      </c>
      <c r="AK917">
        <f>AC917/'Totals and Drop Down Lists'!Y$6*Inputs!G$37</f>
        <v>14648.174561193839</v>
      </c>
      <c r="AL917">
        <f>AD917/'Totals and Drop Down Lists'!Z$6*Inputs!H$37</f>
        <v>17229.610229216865</v>
      </c>
      <c r="AM917">
        <f>AE917/'Totals and Drop Down Lists'!AA$6*Inputs!I$37</f>
        <v>3333.1552105655896</v>
      </c>
      <c r="AN917">
        <f>AF917/'Totals and Drop Down Lists'!AB$6*Inputs!J$37</f>
        <v>3991.3386280689488</v>
      </c>
      <c r="AO917">
        <f>AG917/'Totals and Drop Down Lists'!AC$6*Inputs!K$37</f>
        <v>5028.3655683547368</v>
      </c>
      <c r="AP917">
        <f>AH917/'Totals and Drop Down Lists'!AD$6*Inputs!L$37</f>
        <v>5928.0525221722419</v>
      </c>
      <c r="AQ917">
        <f>IF(OR($D917="51",$D917="52",$D917="61"),(AA917/'Totals and Drop Down Lists'!W$4)*Inputs!E$38,0)</f>
        <v>0</v>
      </c>
      <c r="AR917">
        <f>IF(OR($D917="51",$D917="52",$D917="61"),(AB917/'Totals and Drop Down Lists'!X$4)*Inputs!F$38,0)</f>
        <v>0</v>
      </c>
      <c r="AS917">
        <f>IF(OR($D917="51",$D917="52",$D917="61"),(AC917/'Totals and Drop Down Lists'!Y$4)*Inputs!G$38,0)</f>
        <v>0</v>
      </c>
      <c r="AT917">
        <f>IF(OR($D917="51",$D917="52",$D917="61"),(AD917/'Totals and Drop Down Lists'!Z$4)*Inputs!H$38,0)</f>
        <v>0</v>
      </c>
      <c r="AU917">
        <f>IF(OR($D917="51",$D917="52",$D917="61"),(AE917/'Totals and Drop Down Lists'!AA$4)*Inputs!I$38,0)</f>
        <v>0</v>
      </c>
      <c r="AV917">
        <f>IF(OR($D917="51",$D917="52",$D917="61"),(AF917/'Totals and Drop Down Lists'!AB$4)*Inputs!J$38,0)</f>
        <v>0</v>
      </c>
      <c r="AW917">
        <f>IF(OR($D917="51",$D917="52",$D917="61"),(AG917/'Totals and Drop Down Lists'!AC$4)*Inputs!K$38,0)</f>
        <v>0</v>
      </c>
      <c r="AX917">
        <f>IF(OR($D917="51",$D917="52",$D917="61"),(AH917/'Totals and Drop Down Lists'!AD$4)*Inputs!L$38,0)</f>
        <v>0</v>
      </c>
      <c r="AY917">
        <f>IF(OR($D917="51",$D917="52",$D917="61"),0,(AA917/'Totals and Drop Down Lists'!W$5)*Inputs!E$39)</f>
        <v>0</v>
      </c>
      <c r="AZ917">
        <f>IF(OR($D917="51",$D917="52",$D917="61"),0,(AB917/'Totals and Drop Down Lists'!X$5)*Inputs!F$39)</f>
        <v>0</v>
      </c>
      <c r="BA917">
        <f>IF(OR($D917="51",$D917="52",$D917="61"),0,(AC917/'Totals and Drop Down Lists'!Y$5)*Inputs!G$39)</f>
        <v>0</v>
      </c>
      <c r="BB917">
        <f>IF(OR($D917="51",$D917="52",$D917="61"),0,(AD917/'Totals and Drop Down Lists'!Z$5)*Inputs!H$39)</f>
        <v>0</v>
      </c>
      <c r="BC917">
        <f>IF(OR($D917="51",$D917="52",$D917="61"),0,(AE917/'Totals and Drop Down Lists'!AA$5)*Inputs!I$39)</f>
        <v>0</v>
      </c>
      <c r="BD917">
        <f>IF(OR($D917="51",$D917="52",$D917="61"),0,(AF917/'Totals and Drop Down Lists'!AB$5)*Inputs!J$39)</f>
        <v>0</v>
      </c>
      <c r="BE917">
        <f>IF(OR($D917="51",$D917="52",$D917="61"),0,(AG917/'Totals and Drop Down Lists'!AC$5)*Inputs!K$39)</f>
        <v>0</v>
      </c>
      <c r="BF917">
        <f>IF(OR($D917="51",$D917="52",$D917="61"),0,(AH917/'Totals and Drop Down Lists'!AD$5)*Inputs!L$39)</f>
        <v>0</v>
      </c>
      <c r="BG917" s="10">
        <f t="shared" si="127"/>
        <v>67872.053731961903</v>
      </c>
    </row>
    <row r="918" spans="1:59">
      <c r="A918" s="1" t="s">
        <v>7429</v>
      </c>
      <c r="B918" s="1" t="s">
        <v>2236</v>
      </c>
      <c r="C918" s="1" t="s">
        <v>2352</v>
      </c>
      <c r="D918" s="1" t="s">
        <v>25</v>
      </c>
      <c r="E918" s="1" t="s">
        <v>2353</v>
      </c>
      <c r="F918" s="2">
        <v>6335</v>
      </c>
      <c r="G918" s="2">
        <v>24</v>
      </c>
      <c r="H918" s="2">
        <v>0</v>
      </c>
      <c r="I918" s="2">
        <v>536</v>
      </c>
      <c r="J918" s="2">
        <v>2676</v>
      </c>
      <c r="K918" s="2">
        <v>672</v>
      </c>
      <c r="L918" s="2">
        <v>11</v>
      </c>
      <c r="M918" s="2">
        <v>0</v>
      </c>
      <c r="N918" s="2">
        <v>0</v>
      </c>
      <c r="O918" s="2">
        <v>18</v>
      </c>
      <c r="P918" s="2">
        <v>31</v>
      </c>
      <c r="Q918" s="2">
        <v>0</v>
      </c>
      <c r="R918" s="2">
        <v>1120</v>
      </c>
      <c r="S918" s="2">
        <v>272000</v>
      </c>
      <c r="T918" s="2">
        <v>16930500</v>
      </c>
      <c r="U918" s="2">
        <v>69</v>
      </c>
      <c r="V918" s="2">
        <v>18</v>
      </c>
      <c r="W918" s="2">
        <v>20</v>
      </c>
      <c r="X918" s="2">
        <v>110</v>
      </c>
      <c r="Y918" s="2">
        <v>36</v>
      </c>
      <c r="Z918" s="2">
        <v>45</v>
      </c>
      <c r="AA918" s="9">
        <f t="shared" si="128"/>
        <v>6335</v>
      </c>
      <c r="AB918" s="9">
        <f t="shared" si="129"/>
        <v>512</v>
      </c>
      <c r="AC918" s="9">
        <f t="shared" si="130"/>
        <v>1180</v>
      </c>
      <c r="AD918" s="9">
        <f t="shared" si="131"/>
        <v>1120</v>
      </c>
      <c r="AE918" s="44">
        <f t="shared" si="132"/>
        <v>1.178550571927154E-5</v>
      </c>
      <c r="AF918" s="9">
        <f t="shared" si="133"/>
        <v>72</v>
      </c>
      <c r="AG918" s="9">
        <f t="shared" si="126"/>
        <v>81</v>
      </c>
      <c r="AH918" s="44">
        <f t="shared" si="134"/>
        <v>7.5686647556321672E-6</v>
      </c>
      <c r="AI918">
        <f>AA918/'Totals and Drop Down Lists'!W$6*Inputs!E$37</f>
        <v>5746.7344792943695</v>
      </c>
      <c r="AJ918">
        <f>AB918/'Totals and Drop Down Lists'!X$6*Inputs!F$37</f>
        <v>1684.6782375715418</v>
      </c>
      <c r="AK918">
        <f>AC918/'Totals and Drop Down Lists'!Y$6*Inputs!G$37</f>
        <v>7778.9585878527141</v>
      </c>
      <c r="AL918">
        <f>AD918/'Totals and Drop Down Lists'!Z$6*Inputs!H$37</f>
        <v>8979.6014223931543</v>
      </c>
      <c r="AM918">
        <f>AE918/'Totals and Drop Down Lists'!AA$6*Inputs!I$37</f>
        <v>1467.1699506373502</v>
      </c>
      <c r="AN918">
        <f>AF918/'Totals and Drop Down Lists'!AB$6*Inputs!J$37</f>
        <v>1436.8819061048214</v>
      </c>
      <c r="AO918">
        <f>AG918/'Totals and Drop Down Lists'!AC$6*Inputs!K$37</f>
        <v>1508.5096705064211</v>
      </c>
      <c r="AP918">
        <f>AH918/'Totals and Drop Down Lists'!AD$6*Inputs!L$37</f>
        <v>1781.133188570936</v>
      </c>
      <c r="AQ918">
        <f>IF(OR($D918="51",$D918="52",$D918="61"),(AA918/'Totals and Drop Down Lists'!W$4)*Inputs!E$38,0)</f>
        <v>0</v>
      </c>
      <c r="AR918">
        <f>IF(OR($D918="51",$D918="52",$D918="61"),(AB918/'Totals and Drop Down Lists'!X$4)*Inputs!F$38,0)</f>
        <v>0</v>
      </c>
      <c r="AS918">
        <f>IF(OR($D918="51",$D918="52",$D918="61"),(AC918/'Totals and Drop Down Lists'!Y$4)*Inputs!G$38,0)</f>
        <v>0</v>
      </c>
      <c r="AT918">
        <f>IF(OR($D918="51",$D918="52",$D918="61"),(AD918/'Totals and Drop Down Lists'!Z$4)*Inputs!H$38,0)</f>
        <v>0</v>
      </c>
      <c r="AU918">
        <f>IF(OR($D918="51",$D918="52",$D918="61"),(AE918/'Totals and Drop Down Lists'!AA$4)*Inputs!I$38,0)</f>
        <v>0</v>
      </c>
      <c r="AV918">
        <f>IF(OR($D918="51",$D918="52",$D918="61"),(AF918/'Totals and Drop Down Lists'!AB$4)*Inputs!J$38,0)</f>
        <v>0</v>
      </c>
      <c r="AW918">
        <f>IF(OR($D918="51",$D918="52",$D918="61"),(AG918/'Totals and Drop Down Lists'!AC$4)*Inputs!K$38,0)</f>
        <v>0</v>
      </c>
      <c r="AX918">
        <f>IF(OR($D918="51",$D918="52",$D918="61"),(AH918/'Totals and Drop Down Lists'!AD$4)*Inputs!L$38,0)</f>
        <v>0</v>
      </c>
      <c r="AY918">
        <f>IF(OR($D918="51",$D918="52",$D918="61"),0,(AA918/'Totals and Drop Down Lists'!W$5)*Inputs!E$39)</f>
        <v>0</v>
      </c>
      <c r="AZ918">
        <f>IF(OR($D918="51",$D918="52",$D918="61"),0,(AB918/'Totals and Drop Down Lists'!X$5)*Inputs!F$39)</f>
        <v>0</v>
      </c>
      <c r="BA918">
        <f>IF(OR($D918="51",$D918="52",$D918="61"),0,(AC918/'Totals and Drop Down Lists'!Y$5)*Inputs!G$39)</f>
        <v>0</v>
      </c>
      <c r="BB918">
        <f>IF(OR($D918="51",$D918="52",$D918="61"),0,(AD918/'Totals and Drop Down Lists'!Z$5)*Inputs!H$39)</f>
        <v>0</v>
      </c>
      <c r="BC918">
        <f>IF(OR($D918="51",$D918="52",$D918="61"),0,(AE918/'Totals and Drop Down Lists'!AA$5)*Inputs!I$39)</f>
        <v>0</v>
      </c>
      <c r="BD918">
        <f>IF(OR($D918="51",$D918="52",$D918="61"),0,(AF918/'Totals and Drop Down Lists'!AB$5)*Inputs!J$39)</f>
        <v>0</v>
      </c>
      <c r="BE918">
        <f>IF(OR($D918="51",$D918="52",$D918="61"),0,(AG918/'Totals and Drop Down Lists'!AC$5)*Inputs!K$39)</f>
        <v>0</v>
      </c>
      <c r="BF918">
        <f>IF(OR($D918="51",$D918="52",$D918="61"),0,(AH918/'Totals and Drop Down Lists'!AD$5)*Inputs!L$39)</f>
        <v>0</v>
      </c>
      <c r="BG918" s="10">
        <f t="shared" si="127"/>
        <v>30383.66744293131</v>
      </c>
    </row>
    <row r="919" spans="1:59">
      <c r="A919" s="1" t="s">
        <v>7429</v>
      </c>
      <c r="B919" s="1" t="s">
        <v>2236</v>
      </c>
      <c r="C919" s="1" t="s">
        <v>1882</v>
      </c>
      <c r="D919" s="1" t="s">
        <v>25</v>
      </c>
      <c r="E919" s="1" t="s">
        <v>2354</v>
      </c>
      <c r="F919" s="2">
        <v>15838</v>
      </c>
      <c r="G919" s="2">
        <v>56</v>
      </c>
      <c r="H919" s="2">
        <v>5</v>
      </c>
      <c r="I919" s="2">
        <v>2038</v>
      </c>
      <c r="J919" s="2">
        <v>6415</v>
      </c>
      <c r="K919" s="2">
        <v>1720</v>
      </c>
      <c r="L919" s="2">
        <v>43</v>
      </c>
      <c r="M919" s="2">
        <v>5</v>
      </c>
      <c r="N919" s="2">
        <v>0</v>
      </c>
      <c r="O919" s="2">
        <v>83</v>
      </c>
      <c r="P919" s="2">
        <v>0</v>
      </c>
      <c r="Q919" s="2">
        <v>7</v>
      </c>
      <c r="R919" s="2">
        <v>3004</v>
      </c>
      <c r="S919" s="2">
        <v>752900</v>
      </c>
      <c r="T919" s="2">
        <v>61785700</v>
      </c>
      <c r="U919" s="2">
        <v>139</v>
      </c>
      <c r="V919" s="2">
        <v>229</v>
      </c>
      <c r="W919" s="2">
        <v>45</v>
      </c>
      <c r="X919" s="2">
        <v>473</v>
      </c>
      <c r="Y919" s="2">
        <v>109</v>
      </c>
      <c r="Z919" s="2">
        <v>185</v>
      </c>
      <c r="AA919" s="9">
        <f t="shared" si="128"/>
        <v>15838</v>
      </c>
      <c r="AB919" s="9">
        <f t="shared" si="129"/>
        <v>1977</v>
      </c>
      <c r="AC919" s="9">
        <f t="shared" si="130"/>
        <v>3142</v>
      </c>
      <c r="AD919" s="9">
        <f t="shared" si="131"/>
        <v>3004</v>
      </c>
      <c r="AE919" s="44">
        <f t="shared" si="132"/>
        <v>3.2207426105310126E-5</v>
      </c>
      <c r="AF919" s="9">
        <f t="shared" si="133"/>
        <v>199</v>
      </c>
      <c r="AG919" s="9">
        <f t="shared" si="126"/>
        <v>294</v>
      </c>
      <c r="AH919" s="44">
        <f t="shared" si="134"/>
        <v>2.9331225102756731E-5</v>
      </c>
      <c r="AI919">
        <f>AA919/'Totals and Drop Down Lists'!W$6*Inputs!E$37</f>
        <v>14367.289768439499</v>
      </c>
      <c r="AJ919">
        <f>AB919/'Totals and Drop Down Lists'!X$6*Inputs!F$37</f>
        <v>6505.0954603104265</v>
      </c>
      <c r="AK919">
        <f>AC919/'Totals and Drop Down Lists'!Y$6*Inputs!G$37</f>
        <v>20713.125324604429</v>
      </c>
      <c r="AL919">
        <f>AD919/'Totals and Drop Down Lists'!Z$6*Inputs!H$37</f>
        <v>24084.573815061642</v>
      </c>
      <c r="AM919">
        <f>AE919/'Totals and Drop Down Lists'!AA$6*Inputs!I$37</f>
        <v>4009.4815525663089</v>
      </c>
      <c r="AN919">
        <f>AF919/'Totals and Drop Down Lists'!AB$6*Inputs!J$37</f>
        <v>3971.3819349286036</v>
      </c>
      <c r="AO919">
        <f>AG919/'Totals and Drop Down Lists'!AC$6*Inputs!K$37</f>
        <v>5475.3313966529358</v>
      </c>
      <c r="AP919">
        <f>AH919/'Totals and Drop Down Lists'!AD$6*Inputs!L$37</f>
        <v>6902.5145357493684</v>
      </c>
      <c r="AQ919">
        <f>IF(OR($D919="51",$D919="52",$D919="61"),(AA919/'Totals and Drop Down Lists'!W$4)*Inputs!E$38,0)</f>
        <v>0</v>
      </c>
      <c r="AR919">
        <f>IF(OR($D919="51",$D919="52",$D919="61"),(AB919/'Totals and Drop Down Lists'!X$4)*Inputs!F$38,0)</f>
        <v>0</v>
      </c>
      <c r="AS919">
        <f>IF(OR($D919="51",$D919="52",$D919="61"),(AC919/'Totals and Drop Down Lists'!Y$4)*Inputs!G$38,0)</f>
        <v>0</v>
      </c>
      <c r="AT919">
        <f>IF(OR($D919="51",$D919="52",$D919="61"),(AD919/'Totals and Drop Down Lists'!Z$4)*Inputs!H$38,0)</f>
        <v>0</v>
      </c>
      <c r="AU919">
        <f>IF(OR($D919="51",$D919="52",$D919="61"),(AE919/'Totals and Drop Down Lists'!AA$4)*Inputs!I$38,0)</f>
        <v>0</v>
      </c>
      <c r="AV919">
        <f>IF(OR($D919="51",$D919="52",$D919="61"),(AF919/'Totals and Drop Down Lists'!AB$4)*Inputs!J$38,0)</f>
        <v>0</v>
      </c>
      <c r="AW919">
        <f>IF(OR($D919="51",$D919="52",$D919="61"),(AG919/'Totals and Drop Down Lists'!AC$4)*Inputs!K$38,0)</f>
        <v>0</v>
      </c>
      <c r="AX919">
        <f>IF(OR($D919="51",$D919="52",$D919="61"),(AH919/'Totals and Drop Down Lists'!AD$4)*Inputs!L$38,0)</f>
        <v>0</v>
      </c>
      <c r="AY919">
        <f>IF(OR($D919="51",$D919="52",$D919="61"),0,(AA919/'Totals and Drop Down Lists'!W$5)*Inputs!E$39)</f>
        <v>0</v>
      </c>
      <c r="AZ919">
        <f>IF(OR($D919="51",$D919="52",$D919="61"),0,(AB919/'Totals and Drop Down Lists'!X$5)*Inputs!F$39)</f>
        <v>0</v>
      </c>
      <c r="BA919">
        <f>IF(OR($D919="51",$D919="52",$D919="61"),0,(AC919/'Totals and Drop Down Lists'!Y$5)*Inputs!G$39)</f>
        <v>0</v>
      </c>
      <c r="BB919">
        <f>IF(OR($D919="51",$D919="52",$D919="61"),0,(AD919/'Totals and Drop Down Lists'!Z$5)*Inputs!H$39)</f>
        <v>0</v>
      </c>
      <c r="BC919">
        <f>IF(OR($D919="51",$D919="52",$D919="61"),0,(AE919/'Totals and Drop Down Lists'!AA$5)*Inputs!I$39)</f>
        <v>0</v>
      </c>
      <c r="BD919">
        <f>IF(OR($D919="51",$D919="52",$D919="61"),0,(AF919/'Totals and Drop Down Lists'!AB$5)*Inputs!J$39)</f>
        <v>0</v>
      </c>
      <c r="BE919">
        <f>IF(OR($D919="51",$D919="52",$D919="61"),0,(AG919/'Totals and Drop Down Lists'!AC$5)*Inputs!K$39)</f>
        <v>0</v>
      </c>
      <c r="BF919">
        <f>IF(OR($D919="51",$D919="52",$D919="61"),0,(AH919/'Totals and Drop Down Lists'!AD$5)*Inputs!L$39)</f>
        <v>0</v>
      </c>
      <c r="BG919" s="10">
        <f t="shared" si="127"/>
        <v>86028.793788313225</v>
      </c>
    </row>
    <row r="920" spans="1:59">
      <c r="A920" s="1" t="s">
        <v>7429</v>
      </c>
      <c r="B920" s="1" t="s">
        <v>2236</v>
      </c>
      <c r="C920" s="1" t="s">
        <v>2355</v>
      </c>
      <c r="D920" s="1" t="s">
        <v>25</v>
      </c>
      <c r="E920" s="1" t="s">
        <v>2356</v>
      </c>
      <c r="F920" s="2">
        <v>9352</v>
      </c>
      <c r="G920" s="2">
        <v>127</v>
      </c>
      <c r="H920" s="2">
        <v>0</v>
      </c>
      <c r="I920" s="2">
        <v>824</v>
      </c>
      <c r="J920" s="2">
        <v>3948</v>
      </c>
      <c r="K920" s="2">
        <v>900</v>
      </c>
      <c r="L920" s="2">
        <v>10</v>
      </c>
      <c r="M920" s="2">
        <v>1</v>
      </c>
      <c r="N920" s="2">
        <v>0</v>
      </c>
      <c r="O920" s="2">
        <v>12</v>
      </c>
      <c r="P920" s="2">
        <v>0</v>
      </c>
      <c r="Q920" s="2">
        <v>0</v>
      </c>
      <c r="R920" s="2">
        <v>1614</v>
      </c>
      <c r="S920" s="2">
        <v>396100</v>
      </c>
      <c r="T920" s="2">
        <v>23606200</v>
      </c>
      <c r="U920" s="2">
        <v>70</v>
      </c>
      <c r="V920" s="2">
        <v>114</v>
      </c>
      <c r="W920" s="2">
        <v>68</v>
      </c>
      <c r="X920" s="2">
        <v>269</v>
      </c>
      <c r="Y920" s="2">
        <v>51</v>
      </c>
      <c r="Z920" s="2">
        <v>161</v>
      </c>
      <c r="AA920" s="9">
        <f t="shared" si="128"/>
        <v>9352</v>
      </c>
      <c r="AB920" s="9">
        <f t="shared" si="129"/>
        <v>697</v>
      </c>
      <c r="AC920" s="9">
        <f t="shared" si="130"/>
        <v>1637</v>
      </c>
      <c r="AD920" s="9">
        <f t="shared" si="131"/>
        <v>1614</v>
      </c>
      <c r="AE920" s="44">
        <f t="shared" si="132"/>
        <v>1.4328596761029128E-5</v>
      </c>
      <c r="AF920" s="9">
        <f t="shared" si="133"/>
        <v>87</v>
      </c>
      <c r="AG920" s="9">
        <f t="shared" si="126"/>
        <v>212</v>
      </c>
      <c r="AH920" s="44">
        <f t="shared" si="134"/>
        <v>1.7982592903543002E-5</v>
      </c>
      <c r="AI920">
        <f>AA920/'Totals and Drop Down Lists'!W$6*Inputs!E$37</f>
        <v>8483.5770876655006</v>
      </c>
      <c r="AJ920">
        <f>AB920/'Totals and Drop Down Lists'!X$6*Inputs!F$37</f>
        <v>2293.3998663815719</v>
      </c>
      <c r="AK920">
        <f>AC920/'Totals and Drop Down Lists'!Y$6*Inputs!G$37</f>
        <v>10791.656956199062</v>
      </c>
      <c r="AL920">
        <f>AD920/'Totals and Drop Down Lists'!Z$6*Inputs!H$37</f>
        <v>12940.247049770136</v>
      </c>
      <c r="AM920">
        <f>AE920/'Totals and Drop Down Lists'!AA$6*Inputs!I$37</f>
        <v>1783.7577023280251</v>
      </c>
      <c r="AN920">
        <f>AF920/'Totals and Drop Down Lists'!AB$6*Inputs!J$37</f>
        <v>1736.2323032099926</v>
      </c>
      <c r="AO920">
        <f>AG920/'Totals and Drop Down Lists'!AC$6*Inputs!K$37</f>
        <v>3948.1981499674234</v>
      </c>
      <c r="AP920">
        <f>AH920/'Totals and Drop Down Lists'!AD$6*Inputs!L$37</f>
        <v>4231.8419524693827</v>
      </c>
      <c r="AQ920">
        <f>IF(OR($D920="51",$D920="52",$D920="61"),(AA920/'Totals and Drop Down Lists'!W$4)*Inputs!E$38,0)</f>
        <v>0</v>
      </c>
      <c r="AR920">
        <f>IF(OR($D920="51",$D920="52",$D920="61"),(AB920/'Totals and Drop Down Lists'!X$4)*Inputs!F$38,0)</f>
        <v>0</v>
      </c>
      <c r="AS920">
        <f>IF(OR($D920="51",$D920="52",$D920="61"),(AC920/'Totals and Drop Down Lists'!Y$4)*Inputs!G$38,0)</f>
        <v>0</v>
      </c>
      <c r="AT920">
        <f>IF(OR($D920="51",$D920="52",$D920="61"),(AD920/'Totals and Drop Down Lists'!Z$4)*Inputs!H$38,0)</f>
        <v>0</v>
      </c>
      <c r="AU920">
        <f>IF(OR($D920="51",$D920="52",$D920="61"),(AE920/'Totals and Drop Down Lists'!AA$4)*Inputs!I$38,0)</f>
        <v>0</v>
      </c>
      <c r="AV920">
        <f>IF(OR($D920="51",$D920="52",$D920="61"),(AF920/'Totals and Drop Down Lists'!AB$4)*Inputs!J$38,0)</f>
        <v>0</v>
      </c>
      <c r="AW920">
        <f>IF(OR($D920="51",$D920="52",$D920="61"),(AG920/'Totals and Drop Down Lists'!AC$4)*Inputs!K$38,0)</f>
        <v>0</v>
      </c>
      <c r="AX920">
        <f>IF(OR($D920="51",$D920="52",$D920="61"),(AH920/'Totals and Drop Down Lists'!AD$4)*Inputs!L$38,0)</f>
        <v>0</v>
      </c>
      <c r="AY920">
        <f>IF(OR($D920="51",$D920="52",$D920="61"),0,(AA920/'Totals and Drop Down Lists'!W$5)*Inputs!E$39)</f>
        <v>0</v>
      </c>
      <c r="AZ920">
        <f>IF(OR($D920="51",$D920="52",$D920="61"),0,(AB920/'Totals and Drop Down Lists'!X$5)*Inputs!F$39)</f>
        <v>0</v>
      </c>
      <c r="BA920">
        <f>IF(OR($D920="51",$D920="52",$D920="61"),0,(AC920/'Totals and Drop Down Lists'!Y$5)*Inputs!G$39)</f>
        <v>0</v>
      </c>
      <c r="BB920">
        <f>IF(OR($D920="51",$D920="52",$D920="61"),0,(AD920/'Totals and Drop Down Lists'!Z$5)*Inputs!H$39)</f>
        <v>0</v>
      </c>
      <c r="BC920">
        <f>IF(OR($D920="51",$D920="52",$D920="61"),0,(AE920/'Totals and Drop Down Lists'!AA$5)*Inputs!I$39)</f>
        <v>0</v>
      </c>
      <c r="BD920">
        <f>IF(OR($D920="51",$D920="52",$D920="61"),0,(AF920/'Totals and Drop Down Lists'!AB$5)*Inputs!J$39)</f>
        <v>0</v>
      </c>
      <c r="BE920">
        <f>IF(OR($D920="51",$D920="52",$D920="61"),0,(AG920/'Totals and Drop Down Lists'!AC$5)*Inputs!K$39)</f>
        <v>0</v>
      </c>
      <c r="BF920">
        <f>IF(OR($D920="51",$D920="52",$D920="61"),0,(AH920/'Totals and Drop Down Lists'!AD$5)*Inputs!L$39)</f>
        <v>0</v>
      </c>
      <c r="BG920" s="10">
        <f t="shared" si="127"/>
        <v>46208.911067991095</v>
      </c>
    </row>
    <row r="921" spans="1:59">
      <c r="A921" s="1" t="s">
        <v>7429</v>
      </c>
      <c r="B921" s="1" t="s">
        <v>2236</v>
      </c>
      <c r="C921" s="1" t="s">
        <v>2357</v>
      </c>
      <c r="D921" s="1" t="s">
        <v>58</v>
      </c>
      <c r="E921" s="1" t="s">
        <v>2358</v>
      </c>
      <c r="F921" s="2">
        <v>24923</v>
      </c>
      <c r="G921" s="2">
        <v>84</v>
      </c>
      <c r="H921" s="2">
        <v>0</v>
      </c>
      <c r="I921" s="2">
        <v>1571</v>
      </c>
      <c r="J921" s="2">
        <v>9867</v>
      </c>
      <c r="K921" s="2">
        <v>2042</v>
      </c>
      <c r="L921" s="2">
        <v>17</v>
      </c>
      <c r="M921" s="2">
        <v>0</v>
      </c>
      <c r="N921" s="2">
        <v>0</v>
      </c>
      <c r="O921" s="2">
        <v>5</v>
      </c>
      <c r="P921" s="2">
        <v>0</v>
      </c>
      <c r="Q921" s="2">
        <v>0</v>
      </c>
      <c r="R921" s="2">
        <v>3037</v>
      </c>
      <c r="S921" s="2">
        <v>1082300</v>
      </c>
      <c r="T921" s="2">
        <v>70744000</v>
      </c>
      <c r="U921" s="2">
        <v>125</v>
      </c>
      <c r="V921" s="2">
        <v>134</v>
      </c>
      <c r="W921" s="2">
        <v>54</v>
      </c>
      <c r="X921" s="2">
        <v>384</v>
      </c>
      <c r="Y921" s="2">
        <v>57</v>
      </c>
      <c r="Z921" s="2">
        <v>247</v>
      </c>
      <c r="AA921" s="9">
        <f t="shared" si="128"/>
        <v>24923</v>
      </c>
      <c r="AB921" s="9">
        <f t="shared" si="129"/>
        <v>1487</v>
      </c>
      <c r="AC921" s="9">
        <f t="shared" si="130"/>
        <v>3059</v>
      </c>
      <c r="AD921" s="9">
        <f t="shared" si="131"/>
        <v>3037</v>
      </c>
      <c r="AE921" s="44">
        <f t="shared" si="132"/>
        <v>2.9513596349660527E-5</v>
      </c>
      <c r="AF921" s="9">
        <f t="shared" si="133"/>
        <v>196</v>
      </c>
      <c r="AG921" s="9">
        <f t="shared" si="126"/>
        <v>304</v>
      </c>
      <c r="AH921" s="44">
        <f t="shared" si="134"/>
        <v>2.3409669345558986E-5</v>
      </c>
      <c r="AI921">
        <f>AA921/'Totals and Drop Down Lists'!W$6*Inputs!E$37</f>
        <v>22608.660367395987</v>
      </c>
      <c r="AJ921">
        <f>AB921/'Totals and Drop Down Lists'!X$6*Inputs!F$37</f>
        <v>4892.8057407595361</v>
      </c>
      <c r="AK921">
        <f>AC921/'Totals and Drop Down Lists'!Y$6*Inputs!G$37</f>
        <v>20165.961288340215</v>
      </c>
      <c r="AL921">
        <f>AD921/'Totals and Drop Down Lists'!Z$6*Inputs!H$37</f>
        <v>24349.151356971441</v>
      </c>
      <c r="AM921">
        <f>AE921/'Totals and Drop Down Lists'!AA$6*Inputs!I$37</f>
        <v>3674.1284363093564</v>
      </c>
      <c r="AN921">
        <f>AF921/'Totals and Drop Down Lists'!AB$6*Inputs!J$37</f>
        <v>3911.5118555075696</v>
      </c>
      <c r="AO921">
        <f>AG921/'Totals and Drop Down Lists'!AC$6*Inputs!K$37</f>
        <v>5661.5671584438523</v>
      </c>
      <c r="AP921">
        <f>AH921/'Totals and Drop Down Lists'!AD$6*Inputs!L$37</f>
        <v>5508.9953579750227</v>
      </c>
      <c r="AQ921">
        <f>IF(OR($D921="51",$D921="52",$D921="61"),(AA921/'Totals and Drop Down Lists'!W$4)*Inputs!E$38,0)</f>
        <v>0</v>
      </c>
      <c r="AR921">
        <f>IF(OR($D921="51",$D921="52",$D921="61"),(AB921/'Totals and Drop Down Lists'!X$4)*Inputs!F$38,0)</f>
        <v>0</v>
      </c>
      <c r="AS921">
        <f>IF(OR($D921="51",$D921="52",$D921="61"),(AC921/'Totals and Drop Down Lists'!Y$4)*Inputs!G$38,0)</f>
        <v>0</v>
      </c>
      <c r="AT921">
        <f>IF(OR($D921="51",$D921="52",$D921="61"),(AD921/'Totals and Drop Down Lists'!Z$4)*Inputs!H$38,0)</f>
        <v>0</v>
      </c>
      <c r="AU921">
        <f>IF(OR($D921="51",$D921="52",$D921="61"),(AE921/'Totals and Drop Down Lists'!AA$4)*Inputs!I$38,0)</f>
        <v>0</v>
      </c>
      <c r="AV921">
        <f>IF(OR($D921="51",$D921="52",$D921="61"),(AF921/'Totals and Drop Down Lists'!AB$4)*Inputs!J$38,0)</f>
        <v>0</v>
      </c>
      <c r="AW921">
        <f>IF(OR($D921="51",$D921="52",$D921="61"),(AG921/'Totals and Drop Down Lists'!AC$4)*Inputs!K$38,0)</f>
        <v>0</v>
      </c>
      <c r="AX921">
        <f>IF(OR($D921="51",$D921="52",$D921="61"),(AH921/'Totals and Drop Down Lists'!AD$4)*Inputs!L$38,0)</f>
        <v>0</v>
      </c>
      <c r="AY921">
        <f>IF(OR($D921="51",$D921="52",$D921="61"),0,(AA921/'Totals and Drop Down Lists'!W$5)*Inputs!E$39)</f>
        <v>0</v>
      </c>
      <c r="AZ921">
        <f>IF(OR($D921="51",$D921="52",$D921="61"),0,(AB921/'Totals and Drop Down Lists'!X$5)*Inputs!F$39)</f>
        <v>0</v>
      </c>
      <c r="BA921">
        <f>IF(OR($D921="51",$D921="52",$D921="61"),0,(AC921/'Totals and Drop Down Lists'!Y$5)*Inputs!G$39)</f>
        <v>0</v>
      </c>
      <c r="BB921">
        <f>IF(OR($D921="51",$D921="52",$D921="61"),0,(AD921/'Totals and Drop Down Lists'!Z$5)*Inputs!H$39)</f>
        <v>0</v>
      </c>
      <c r="BC921">
        <f>IF(OR($D921="51",$D921="52",$D921="61"),0,(AE921/'Totals and Drop Down Lists'!AA$5)*Inputs!I$39)</f>
        <v>0</v>
      </c>
      <c r="BD921">
        <f>IF(OR($D921="51",$D921="52",$D921="61"),0,(AF921/'Totals and Drop Down Lists'!AB$5)*Inputs!J$39)</f>
        <v>0</v>
      </c>
      <c r="BE921">
        <f>IF(OR($D921="51",$D921="52",$D921="61"),0,(AG921/'Totals and Drop Down Lists'!AC$5)*Inputs!K$39)</f>
        <v>0</v>
      </c>
      <c r="BF921">
        <f>IF(OR($D921="51",$D921="52",$D921="61"),0,(AH921/'Totals and Drop Down Lists'!AD$5)*Inputs!L$39)</f>
        <v>0</v>
      </c>
      <c r="BG921" s="10">
        <f t="shared" si="127"/>
        <v>90772.781561702999</v>
      </c>
    </row>
    <row r="922" spans="1:59">
      <c r="A922" s="1" t="s">
        <v>7429</v>
      </c>
      <c r="B922" s="1" t="s">
        <v>2236</v>
      </c>
      <c r="C922" s="1" t="s">
        <v>2359</v>
      </c>
      <c r="D922" s="1" t="s">
        <v>25</v>
      </c>
      <c r="E922" s="1" t="s">
        <v>2360</v>
      </c>
      <c r="F922" s="2">
        <v>7243</v>
      </c>
      <c r="G922" s="2">
        <v>47</v>
      </c>
      <c r="H922" s="2">
        <v>0</v>
      </c>
      <c r="I922" s="2">
        <v>1002</v>
      </c>
      <c r="J922" s="2">
        <v>3227</v>
      </c>
      <c r="K922" s="2">
        <v>665</v>
      </c>
      <c r="L922" s="2">
        <v>24</v>
      </c>
      <c r="M922" s="2">
        <v>0</v>
      </c>
      <c r="N922" s="2">
        <v>0</v>
      </c>
      <c r="O922" s="2">
        <v>7</v>
      </c>
      <c r="P922" s="2">
        <v>0</v>
      </c>
      <c r="Q922" s="2">
        <v>0</v>
      </c>
      <c r="R922" s="2">
        <v>1508</v>
      </c>
      <c r="S922" s="2">
        <v>240500</v>
      </c>
      <c r="T922" s="2">
        <v>16236300</v>
      </c>
      <c r="U922" s="2">
        <v>46</v>
      </c>
      <c r="V922" s="2">
        <v>83</v>
      </c>
      <c r="W922" s="2">
        <v>12</v>
      </c>
      <c r="X922" s="2">
        <v>167</v>
      </c>
      <c r="Y922" s="2">
        <v>18</v>
      </c>
      <c r="Z922" s="2">
        <v>87</v>
      </c>
      <c r="AA922" s="9">
        <f t="shared" si="128"/>
        <v>7243</v>
      </c>
      <c r="AB922" s="9">
        <f t="shared" si="129"/>
        <v>955</v>
      </c>
      <c r="AC922" s="9">
        <f t="shared" si="130"/>
        <v>1539</v>
      </c>
      <c r="AD922" s="9">
        <f t="shared" si="131"/>
        <v>1508</v>
      </c>
      <c r="AE922" s="44">
        <f t="shared" si="132"/>
        <v>9.5706208411462047E-6</v>
      </c>
      <c r="AF922" s="9">
        <f t="shared" si="133"/>
        <v>72</v>
      </c>
      <c r="AG922" s="9">
        <f t="shared" si="126"/>
        <v>105</v>
      </c>
      <c r="AH922" s="44">
        <f t="shared" si="134"/>
        <v>8.0512454229968798E-6</v>
      </c>
      <c r="AI922">
        <f>AA922/'Totals and Drop Down Lists'!W$6*Inputs!E$37</f>
        <v>6570.4179689864441</v>
      </c>
      <c r="AJ922">
        <f>AB922/'Totals and Drop Down Lists'!X$6*Inputs!F$37</f>
        <v>3142.3197595328561</v>
      </c>
      <c r="AK922">
        <f>AC922/'Totals and Drop Down Lists'!Y$6*Inputs!G$37</f>
        <v>10145.607853140107</v>
      </c>
      <c r="AL922">
        <f>AD922/'Totals and Drop Down Lists'!Z$6*Inputs!H$37</f>
        <v>12090.391915150783</v>
      </c>
      <c r="AM922">
        <f>AE922/'Totals and Drop Down Lists'!AA$6*Inputs!I$37</f>
        <v>1191.4403710408778</v>
      </c>
      <c r="AN922">
        <f>AF922/'Totals and Drop Down Lists'!AB$6*Inputs!J$37</f>
        <v>1436.8819061048214</v>
      </c>
      <c r="AO922">
        <f>AG922/'Totals and Drop Down Lists'!AC$6*Inputs!K$37</f>
        <v>1955.47549880462</v>
      </c>
      <c r="AP922">
        <f>AH922/'Totals and Drop Down Lists'!AD$6*Inputs!L$37</f>
        <v>1894.6988531310396</v>
      </c>
      <c r="AQ922">
        <f>IF(OR($D922="51",$D922="52",$D922="61"),(AA922/'Totals and Drop Down Lists'!W$4)*Inputs!E$38,0)</f>
        <v>0</v>
      </c>
      <c r="AR922">
        <f>IF(OR($D922="51",$D922="52",$D922="61"),(AB922/'Totals and Drop Down Lists'!X$4)*Inputs!F$38,0)</f>
        <v>0</v>
      </c>
      <c r="AS922">
        <f>IF(OR($D922="51",$D922="52",$D922="61"),(AC922/'Totals and Drop Down Lists'!Y$4)*Inputs!G$38,0)</f>
        <v>0</v>
      </c>
      <c r="AT922">
        <f>IF(OR($D922="51",$D922="52",$D922="61"),(AD922/'Totals and Drop Down Lists'!Z$4)*Inputs!H$38,0)</f>
        <v>0</v>
      </c>
      <c r="AU922">
        <f>IF(OR($D922="51",$D922="52",$D922="61"),(AE922/'Totals and Drop Down Lists'!AA$4)*Inputs!I$38,0)</f>
        <v>0</v>
      </c>
      <c r="AV922">
        <f>IF(OR($D922="51",$D922="52",$D922="61"),(AF922/'Totals and Drop Down Lists'!AB$4)*Inputs!J$38,0)</f>
        <v>0</v>
      </c>
      <c r="AW922">
        <f>IF(OR($D922="51",$D922="52",$D922="61"),(AG922/'Totals and Drop Down Lists'!AC$4)*Inputs!K$38,0)</f>
        <v>0</v>
      </c>
      <c r="AX922">
        <f>IF(OR($D922="51",$D922="52",$D922="61"),(AH922/'Totals and Drop Down Lists'!AD$4)*Inputs!L$38,0)</f>
        <v>0</v>
      </c>
      <c r="AY922">
        <f>IF(OR($D922="51",$D922="52",$D922="61"),0,(AA922/'Totals and Drop Down Lists'!W$5)*Inputs!E$39)</f>
        <v>0</v>
      </c>
      <c r="AZ922">
        <f>IF(OR($D922="51",$D922="52",$D922="61"),0,(AB922/'Totals and Drop Down Lists'!X$5)*Inputs!F$39)</f>
        <v>0</v>
      </c>
      <c r="BA922">
        <f>IF(OR($D922="51",$D922="52",$D922="61"),0,(AC922/'Totals and Drop Down Lists'!Y$5)*Inputs!G$39)</f>
        <v>0</v>
      </c>
      <c r="BB922">
        <f>IF(OR($D922="51",$D922="52",$D922="61"),0,(AD922/'Totals and Drop Down Lists'!Z$5)*Inputs!H$39)</f>
        <v>0</v>
      </c>
      <c r="BC922">
        <f>IF(OR($D922="51",$D922="52",$D922="61"),0,(AE922/'Totals and Drop Down Lists'!AA$5)*Inputs!I$39)</f>
        <v>0</v>
      </c>
      <c r="BD922">
        <f>IF(OR($D922="51",$D922="52",$D922="61"),0,(AF922/'Totals and Drop Down Lists'!AB$5)*Inputs!J$39)</f>
        <v>0</v>
      </c>
      <c r="BE922">
        <f>IF(OR($D922="51",$D922="52",$D922="61"),0,(AG922/'Totals and Drop Down Lists'!AC$5)*Inputs!K$39)</f>
        <v>0</v>
      </c>
      <c r="BF922">
        <f>IF(OR($D922="51",$D922="52",$D922="61"),0,(AH922/'Totals and Drop Down Lists'!AD$5)*Inputs!L$39)</f>
        <v>0</v>
      </c>
      <c r="BG922" s="10">
        <f t="shared" si="127"/>
        <v>38427.234125891548</v>
      </c>
    </row>
    <row r="923" spans="1:59">
      <c r="A923" s="1" t="s">
        <v>7429</v>
      </c>
      <c r="B923" s="1" t="s">
        <v>2236</v>
      </c>
      <c r="C923" s="1" t="s">
        <v>2361</v>
      </c>
      <c r="D923" s="1" t="s">
        <v>25</v>
      </c>
      <c r="E923" s="1" t="s">
        <v>2362</v>
      </c>
      <c r="F923" s="2">
        <v>18804</v>
      </c>
      <c r="G923" s="2">
        <v>396</v>
      </c>
      <c r="H923" s="2">
        <v>0</v>
      </c>
      <c r="I923" s="2">
        <v>2184</v>
      </c>
      <c r="J923" s="2">
        <v>7488</v>
      </c>
      <c r="K923" s="2">
        <v>2029</v>
      </c>
      <c r="L923" s="2">
        <v>11</v>
      </c>
      <c r="M923" s="2">
        <v>2</v>
      </c>
      <c r="N923" s="2">
        <v>0</v>
      </c>
      <c r="O923" s="2">
        <v>13</v>
      </c>
      <c r="P923" s="2">
        <v>0</v>
      </c>
      <c r="Q923" s="2">
        <v>0</v>
      </c>
      <c r="R923" s="2">
        <v>2724</v>
      </c>
      <c r="S923" s="2">
        <v>979000</v>
      </c>
      <c r="T923" s="2">
        <v>54207600</v>
      </c>
      <c r="U923" s="2">
        <v>114</v>
      </c>
      <c r="V923" s="2">
        <v>188</v>
      </c>
      <c r="W923" s="2">
        <v>79</v>
      </c>
      <c r="X923" s="2">
        <v>621</v>
      </c>
      <c r="Y923" s="2">
        <v>140</v>
      </c>
      <c r="Z923" s="2">
        <v>372</v>
      </c>
      <c r="AA923" s="9">
        <f t="shared" si="128"/>
        <v>18804</v>
      </c>
      <c r="AB923" s="9">
        <f t="shared" si="129"/>
        <v>1788</v>
      </c>
      <c r="AC923" s="9">
        <f t="shared" si="130"/>
        <v>2750</v>
      </c>
      <c r="AD923" s="9">
        <f t="shared" si="131"/>
        <v>2724</v>
      </c>
      <c r="AE923" s="44">
        <f t="shared" si="132"/>
        <v>3.8396712704596907E-5</v>
      </c>
      <c r="AF923" s="9">
        <f t="shared" si="133"/>
        <v>354</v>
      </c>
      <c r="AG923" s="9">
        <f t="shared" si="126"/>
        <v>512</v>
      </c>
      <c r="AH923" s="44">
        <f t="shared" si="134"/>
        <v>5.1622289090679992E-5</v>
      </c>
      <c r="AI923">
        <f>AA923/'Totals and Drop Down Lists'!W$6*Inputs!E$37</f>
        <v>17057.868216045987</v>
      </c>
      <c r="AJ923">
        <f>AB923/'Totals and Drop Down Lists'!X$6*Inputs!F$37</f>
        <v>5883.2122827693684</v>
      </c>
      <c r="AK923">
        <f>AC923/'Totals and Drop Down Lists'!Y$6*Inputs!G$37</f>
        <v>18128.928912368614</v>
      </c>
      <c r="AL923">
        <f>AD923/'Totals and Drop Down Lists'!Z$6*Inputs!H$37</f>
        <v>21839.673459463353</v>
      </c>
      <c r="AM923">
        <f>AE923/'Totals and Drop Down Lists'!AA$6*Inputs!I$37</f>
        <v>4779.9818204934863</v>
      </c>
      <c r="AN923">
        <f>AF923/'Totals and Drop Down Lists'!AB$6*Inputs!J$37</f>
        <v>7064.6693716820382</v>
      </c>
      <c r="AO923">
        <f>AG923/'Totals and Drop Down Lists'!AC$6*Inputs!K$37</f>
        <v>9535.2710036949084</v>
      </c>
      <c r="AP923">
        <f>AH923/'Totals and Drop Down Lists'!AD$6*Inputs!L$37</f>
        <v>12148.268596649419</v>
      </c>
      <c r="AQ923">
        <f>IF(OR($D923="51",$D923="52",$D923="61"),(AA923/'Totals and Drop Down Lists'!W$4)*Inputs!E$38,0)</f>
        <v>0</v>
      </c>
      <c r="AR923">
        <f>IF(OR($D923="51",$D923="52",$D923="61"),(AB923/'Totals and Drop Down Lists'!X$4)*Inputs!F$38,0)</f>
        <v>0</v>
      </c>
      <c r="AS923">
        <f>IF(OR($D923="51",$D923="52",$D923="61"),(AC923/'Totals and Drop Down Lists'!Y$4)*Inputs!G$38,0)</f>
        <v>0</v>
      </c>
      <c r="AT923">
        <f>IF(OR($D923="51",$D923="52",$D923="61"),(AD923/'Totals and Drop Down Lists'!Z$4)*Inputs!H$38,0)</f>
        <v>0</v>
      </c>
      <c r="AU923">
        <f>IF(OR($D923="51",$D923="52",$D923="61"),(AE923/'Totals and Drop Down Lists'!AA$4)*Inputs!I$38,0)</f>
        <v>0</v>
      </c>
      <c r="AV923">
        <f>IF(OR($D923="51",$D923="52",$D923="61"),(AF923/'Totals and Drop Down Lists'!AB$4)*Inputs!J$38,0)</f>
        <v>0</v>
      </c>
      <c r="AW923">
        <f>IF(OR($D923="51",$D923="52",$D923="61"),(AG923/'Totals and Drop Down Lists'!AC$4)*Inputs!K$38,0)</f>
        <v>0</v>
      </c>
      <c r="AX923">
        <f>IF(OR($D923="51",$D923="52",$D923="61"),(AH923/'Totals and Drop Down Lists'!AD$4)*Inputs!L$38,0)</f>
        <v>0</v>
      </c>
      <c r="AY923">
        <f>IF(OR($D923="51",$D923="52",$D923="61"),0,(AA923/'Totals and Drop Down Lists'!W$5)*Inputs!E$39)</f>
        <v>0</v>
      </c>
      <c r="AZ923">
        <f>IF(OR($D923="51",$D923="52",$D923="61"),0,(AB923/'Totals and Drop Down Lists'!X$5)*Inputs!F$39)</f>
        <v>0</v>
      </c>
      <c r="BA923">
        <f>IF(OR($D923="51",$D923="52",$D923="61"),0,(AC923/'Totals and Drop Down Lists'!Y$5)*Inputs!G$39)</f>
        <v>0</v>
      </c>
      <c r="BB923">
        <f>IF(OR($D923="51",$D923="52",$D923="61"),0,(AD923/'Totals and Drop Down Lists'!Z$5)*Inputs!H$39)</f>
        <v>0</v>
      </c>
      <c r="BC923">
        <f>IF(OR($D923="51",$D923="52",$D923="61"),0,(AE923/'Totals and Drop Down Lists'!AA$5)*Inputs!I$39)</f>
        <v>0</v>
      </c>
      <c r="BD923">
        <f>IF(OR($D923="51",$D923="52",$D923="61"),0,(AF923/'Totals and Drop Down Lists'!AB$5)*Inputs!J$39)</f>
        <v>0</v>
      </c>
      <c r="BE923">
        <f>IF(OR($D923="51",$D923="52",$D923="61"),0,(AG923/'Totals and Drop Down Lists'!AC$5)*Inputs!K$39)</f>
        <v>0</v>
      </c>
      <c r="BF923">
        <f>IF(OR($D923="51",$D923="52",$D923="61"),0,(AH923/'Totals and Drop Down Lists'!AD$5)*Inputs!L$39)</f>
        <v>0</v>
      </c>
      <c r="BG923" s="10">
        <f t="shared" si="127"/>
        <v>96437.873663167193</v>
      </c>
    </row>
    <row r="924" spans="1:59">
      <c r="A924" s="1" t="s">
        <v>7429</v>
      </c>
      <c r="B924" s="1" t="s">
        <v>2236</v>
      </c>
      <c r="C924" s="1" t="s">
        <v>2363</v>
      </c>
      <c r="D924" s="1" t="s">
        <v>25</v>
      </c>
      <c r="E924" s="1" t="s">
        <v>2364</v>
      </c>
      <c r="F924" s="2">
        <v>5107</v>
      </c>
      <c r="G924" s="2">
        <v>17</v>
      </c>
      <c r="H924" s="2">
        <v>0</v>
      </c>
      <c r="I924" s="2">
        <v>651</v>
      </c>
      <c r="J924" s="2">
        <v>2074</v>
      </c>
      <c r="K924" s="2">
        <v>488</v>
      </c>
      <c r="L924" s="2">
        <v>13</v>
      </c>
      <c r="M924" s="2">
        <v>31</v>
      </c>
      <c r="N924" s="2">
        <v>8</v>
      </c>
      <c r="O924" s="2">
        <v>3</v>
      </c>
      <c r="P924" s="2">
        <v>0</v>
      </c>
      <c r="Q924" s="2">
        <v>0</v>
      </c>
      <c r="R924" s="2">
        <v>885</v>
      </c>
      <c r="S924" s="2">
        <v>138200</v>
      </c>
      <c r="T924" s="2">
        <v>10851900</v>
      </c>
      <c r="U924" s="2">
        <v>13</v>
      </c>
      <c r="V924" s="2">
        <v>22</v>
      </c>
      <c r="W924" s="2">
        <v>14</v>
      </c>
      <c r="X924" s="2">
        <v>82</v>
      </c>
      <c r="Y924" s="2">
        <v>22</v>
      </c>
      <c r="Z924" s="2">
        <v>42</v>
      </c>
      <c r="AA924" s="9">
        <f t="shared" si="128"/>
        <v>5107</v>
      </c>
      <c r="AB924" s="9">
        <f t="shared" si="129"/>
        <v>634</v>
      </c>
      <c r="AC924" s="9">
        <f t="shared" si="130"/>
        <v>940</v>
      </c>
      <c r="AD924" s="9">
        <f t="shared" si="131"/>
        <v>885</v>
      </c>
      <c r="AE924" s="44">
        <f t="shared" si="132"/>
        <v>8.0191193627076204E-6</v>
      </c>
      <c r="AF924" s="9">
        <f t="shared" si="133"/>
        <v>46</v>
      </c>
      <c r="AG924" s="9">
        <f t="shared" si="126"/>
        <v>64</v>
      </c>
      <c r="AH924" s="44">
        <f t="shared" si="134"/>
        <v>5.6032774868960618E-6</v>
      </c>
      <c r="AI924">
        <f>AA924/'Totals and Drop Down Lists'!W$6*Inputs!E$37</f>
        <v>4632.7660593143401</v>
      </c>
      <c r="AJ924">
        <f>AB924/'Totals and Drop Down Lists'!X$6*Inputs!F$37</f>
        <v>2086.1054738678854</v>
      </c>
      <c r="AK924">
        <f>AC924/'Totals and Drop Down Lists'!Y$6*Inputs!G$37</f>
        <v>6196.7975191369078</v>
      </c>
      <c r="AL924">
        <f>AD924/'Totals and Drop Down Lists'!Z$6*Inputs!H$37</f>
        <v>7095.4886239445914</v>
      </c>
      <c r="AM924">
        <f>AE924/'Totals and Drop Down Lists'!AA$6*Inputs!I$37</f>
        <v>998.2949599099577</v>
      </c>
      <c r="AN924">
        <f>AF924/'Totals and Drop Down Lists'!AB$6*Inputs!J$37</f>
        <v>918.00788445585806</v>
      </c>
      <c r="AO924">
        <f>AG924/'Totals and Drop Down Lists'!AC$6*Inputs!K$37</f>
        <v>1191.9088754618635</v>
      </c>
      <c r="AP924">
        <f>AH924/'Totals and Drop Down Lists'!AD$6*Inputs!L$37</f>
        <v>1318.6187813717395</v>
      </c>
      <c r="AQ924">
        <f>IF(OR($D924="51",$D924="52",$D924="61"),(AA924/'Totals and Drop Down Lists'!W$4)*Inputs!E$38,0)</f>
        <v>0</v>
      </c>
      <c r="AR924">
        <f>IF(OR($D924="51",$D924="52",$D924="61"),(AB924/'Totals and Drop Down Lists'!X$4)*Inputs!F$38,0)</f>
        <v>0</v>
      </c>
      <c r="AS924">
        <f>IF(OR($D924="51",$D924="52",$D924="61"),(AC924/'Totals and Drop Down Lists'!Y$4)*Inputs!G$38,0)</f>
        <v>0</v>
      </c>
      <c r="AT924">
        <f>IF(OR($D924="51",$D924="52",$D924="61"),(AD924/'Totals and Drop Down Lists'!Z$4)*Inputs!H$38,0)</f>
        <v>0</v>
      </c>
      <c r="AU924">
        <f>IF(OR($D924="51",$D924="52",$D924="61"),(AE924/'Totals and Drop Down Lists'!AA$4)*Inputs!I$38,0)</f>
        <v>0</v>
      </c>
      <c r="AV924">
        <f>IF(OR($D924="51",$D924="52",$D924="61"),(AF924/'Totals and Drop Down Lists'!AB$4)*Inputs!J$38,0)</f>
        <v>0</v>
      </c>
      <c r="AW924">
        <f>IF(OR($D924="51",$D924="52",$D924="61"),(AG924/'Totals and Drop Down Lists'!AC$4)*Inputs!K$38,0)</f>
        <v>0</v>
      </c>
      <c r="AX924">
        <f>IF(OR($D924="51",$D924="52",$D924="61"),(AH924/'Totals and Drop Down Lists'!AD$4)*Inputs!L$38,0)</f>
        <v>0</v>
      </c>
      <c r="AY924">
        <f>IF(OR($D924="51",$D924="52",$D924="61"),0,(AA924/'Totals and Drop Down Lists'!W$5)*Inputs!E$39)</f>
        <v>0</v>
      </c>
      <c r="AZ924">
        <f>IF(OR($D924="51",$D924="52",$D924="61"),0,(AB924/'Totals and Drop Down Lists'!X$5)*Inputs!F$39)</f>
        <v>0</v>
      </c>
      <c r="BA924">
        <f>IF(OR($D924="51",$D924="52",$D924="61"),0,(AC924/'Totals and Drop Down Lists'!Y$5)*Inputs!G$39)</f>
        <v>0</v>
      </c>
      <c r="BB924">
        <f>IF(OR($D924="51",$D924="52",$D924="61"),0,(AD924/'Totals and Drop Down Lists'!Z$5)*Inputs!H$39)</f>
        <v>0</v>
      </c>
      <c r="BC924">
        <f>IF(OR($D924="51",$D924="52",$D924="61"),0,(AE924/'Totals and Drop Down Lists'!AA$5)*Inputs!I$39)</f>
        <v>0</v>
      </c>
      <c r="BD924">
        <f>IF(OR($D924="51",$D924="52",$D924="61"),0,(AF924/'Totals and Drop Down Lists'!AB$5)*Inputs!J$39)</f>
        <v>0</v>
      </c>
      <c r="BE924">
        <f>IF(OR($D924="51",$D924="52",$D924="61"),0,(AG924/'Totals and Drop Down Lists'!AC$5)*Inputs!K$39)</f>
        <v>0</v>
      </c>
      <c r="BF924">
        <f>IF(OR($D924="51",$D924="52",$D924="61"),0,(AH924/'Totals and Drop Down Lists'!AD$5)*Inputs!L$39)</f>
        <v>0</v>
      </c>
      <c r="BG924" s="10">
        <f t="shared" si="127"/>
        <v>24437.98817746315</v>
      </c>
    </row>
    <row r="925" spans="1:59">
      <c r="A925" s="1" t="s">
        <v>7429</v>
      </c>
      <c r="B925" s="1" t="s">
        <v>2236</v>
      </c>
      <c r="C925" s="1" t="s">
        <v>2365</v>
      </c>
      <c r="D925" s="1" t="s">
        <v>25</v>
      </c>
      <c r="E925" s="1" t="s">
        <v>2366</v>
      </c>
      <c r="F925" s="2">
        <v>10227</v>
      </c>
      <c r="G925" s="2">
        <v>42</v>
      </c>
      <c r="H925" s="2">
        <v>0</v>
      </c>
      <c r="I925" s="2">
        <v>868</v>
      </c>
      <c r="J925" s="2">
        <v>4435</v>
      </c>
      <c r="K925" s="2">
        <v>823</v>
      </c>
      <c r="L925" s="2">
        <v>28</v>
      </c>
      <c r="M925" s="2">
        <v>7</v>
      </c>
      <c r="N925" s="2">
        <v>2</v>
      </c>
      <c r="O925" s="2">
        <v>17</v>
      </c>
      <c r="P925" s="2">
        <v>0</v>
      </c>
      <c r="Q925" s="2">
        <v>0</v>
      </c>
      <c r="R925" s="2">
        <v>2304</v>
      </c>
      <c r="S925" s="2">
        <v>352900</v>
      </c>
      <c r="T925" s="2">
        <v>24899500</v>
      </c>
      <c r="U925" s="2">
        <v>97</v>
      </c>
      <c r="V925" s="2">
        <v>103</v>
      </c>
      <c r="W925" s="2">
        <v>22</v>
      </c>
      <c r="X925" s="2">
        <v>176</v>
      </c>
      <c r="Y925" s="2">
        <v>40</v>
      </c>
      <c r="Z925" s="2">
        <v>102</v>
      </c>
      <c r="AA925" s="9">
        <f t="shared" si="128"/>
        <v>10227</v>
      </c>
      <c r="AB925" s="9">
        <f t="shared" si="129"/>
        <v>826</v>
      </c>
      <c r="AC925" s="9">
        <f t="shared" si="130"/>
        <v>2358</v>
      </c>
      <c r="AD925" s="9">
        <f t="shared" si="131"/>
        <v>2304</v>
      </c>
      <c r="AE925" s="44">
        <f t="shared" si="132"/>
        <v>1.0666006209917111E-5</v>
      </c>
      <c r="AF925" s="9">
        <f t="shared" si="133"/>
        <v>51</v>
      </c>
      <c r="AG925" s="9">
        <f t="shared" si="126"/>
        <v>142</v>
      </c>
      <c r="AH925" s="44">
        <f t="shared" si="134"/>
        <v>9.8049558336748857E-6</v>
      </c>
      <c r="AI925">
        <f>AA925/'Totals and Drop Down Lists'!W$6*Inputs!E$37</f>
        <v>9277.3249439216288</v>
      </c>
      <c r="AJ925">
        <f>AB925/'Totals and Drop Down Lists'!X$6*Inputs!F$37</f>
        <v>2717.8598129572138</v>
      </c>
      <c r="AK925">
        <f>AC925/'Totals and Drop Down Lists'!Y$6*Inputs!G$37</f>
        <v>15544.732500132795</v>
      </c>
      <c r="AL925">
        <f>AD925/'Totals and Drop Down Lists'!Z$6*Inputs!H$37</f>
        <v>18472.322926065921</v>
      </c>
      <c r="AM925">
        <f>AE925/'Totals and Drop Down Lists'!AA$6*Inputs!I$37</f>
        <v>1327.8041839912673</v>
      </c>
      <c r="AN925">
        <f>AF925/'Totals and Drop Down Lists'!AB$6*Inputs!J$37</f>
        <v>1017.7913501575819</v>
      </c>
      <c r="AO925">
        <f>AG925/'Totals and Drop Down Lists'!AC$6*Inputs!K$37</f>
        <v>2644.5478174310101</v>
      </c>
      <c r="AP925">
        <f>AH925/'Totals and Drop Down Lists'!AD$6*Inputs!L$37</f>
        <v>2307.3993645754877</v>
      </c>
      <c r="AQ925">
        <f>IF(OR($D925="51",$D925="52",$D925="61"),(AA925/'Totals and Drop Down Lists'!W$4)*Inputs!E$38,0)</f>
        <v>0</v>
      </c>
      <c r="AR925">
        <f>IF(OR($D925="51",$D925="52",$D925="61"),(AB925/'Totals and Drop Down Lists'!X$4)*Inputs!F$38,0)</f>
        <v>0</v>
      </c>
      <c r="AS925">
        <f>IF(OR($D925="51",$D925="52",$D925="61"),(AC925/'Totals and Drop Down Lists'!Y$4)*Inputs!G$38,0)</f>
        <v>0</v>
      </c>
      <c r="AT925">
        <f>IF(OR($D925="51",$D925="52",$D925="61"),(AD925/'Totals and Drop Down Lists'!Z$4)*Inputs!H$38,0)</f>
        <v>0</v>
      </c>
      <c r="AU925">
        <f>IF(OR($D925="51",$D925="52",$D925="61"),(AE925/'Totals and Drop Down Lists'!AA$4)*Inputs!I$38,0)</f>
        <v>0</v>
      </c>
      <c r="AV925">
        <f>IF(OR($D925="51",$D925="52",$D925="61"),(AF925/'Totals and Drop Down Lists'!AB$4)*Inputs!J$38,0)</f>
        <v>0</v>
      </c>
      <c r="AW925">
        <f>IF(OR($D925="51",$D925="52",$D925="61"),(AG925/'Totals and Drop Down Lists'!AC$4)*Inputs!K$38,0)</f>
        <v>0</v>
      </c>
      <c r="AX925">
        <f>IF(OR($D925="51",$D925="52",$D925="61"),(AH925/'Totals and Drop Down Lists'!AD$4)*Inputs!L$38,0)</f>
        <v>0</v>
      </c>
      <c r="AY925">
        <f>IF(OR($D925="51",$D925="52",$D925="61"),0,(AA925/'Totals and Drop Down Lists'!W$5)*Inputs!E$39)</f>
        <v>0</v>
      </c>
      <c r="AZ925">
        <f>IF(OR($D925="51",$D925="52",$D925="61"),0,(AB925/'Totals and Drop Down Lists'!X$5)*Inputs!F$39)</f>
        <v>0</v>
      </c>
      <c r="BA925">
        <f>IF(OR($D925="51",$D925="52",$D925="61"),0,(AC925/'Totals and Drop Down Lists'!Y$5)*Inputs!G$39)</f>
        <v>0</v>
      </c>
      <c r="BB925">
        <f>IF(OR($D925="51",$D925="52",$D925="61"),0,(AD925/'Totals and Drop Down Lists'!Z$5)*Inputs!H$39)</f>
        <v>0</v>
      </c>
      <c r="BC925">
        <f>IF(OR($D925="51",$D925="52",$D925="61"),0,(AE925/'Totals and Drop Down Lists'!AA$5)*Inputs!I$39)</f>
        <v>0</v>
      </c>
      <c r="BD925">
        <f>IF(OR($D925="51",$D925="52",$D925="61"),0,(AF925/'Totals and Drop Down Lists'!AB$5)*Inputs!J$39)</f>
        <v>0</v>
      </c>
      <c r="BE925">
        <f>IF(OR($D925="51",$D925="52",$D925="61"),0,(AG925/'Totals and Drop Down Lists'!AC$5)*Inputs!K$39)</f>
        <v>0</v>
      </c>
      <c r="BF925">
        <f>IF(OR($D925="51",$D925="52",$D925="61"),0,(AH925/'Totals and Drop Down Lists'!AD$5)*Inputs!L$39)</f>
        <v>0</v>
      </c>
      <c r="BG925" s="10">
        <f t="shared" si="127"/>
        <v>53309.782899232916</v>
      </c>
    </row>
    <row r="926" spans="1:59">
      <c r="A926" s="1" t="s">
        <v>7429</v>
      </c>
      <c r="B926" s="1" t="s">
        <v>2236</v>
      </c>
      <c r="C926" s="1" t="s">
        <v>1064</v>
      </c>
      <c r="D926" s="1" t="s">
        <v>58</v>
      </c>
      <c r="E926" s="1" t="s">
        <v>2367</v>
      </c>
      <c r="F926" s="2">
        <v>66516</v>
      </c>
      <c r="G926" s="2">
        <v>273</v>
      </c>
      <c r="H926" s="2">
        <v>171</v>
      </c>
      <c r="I926" s="2">
        <v>3817</v>
      </c>
      <c r="J926" s="2">
        <v>26310</v>
      </c>
      <c r="K926" s="2">
        <v>5552</v>
      </c>
      <c r="L926" s="2">
        <v>77</v>
      </c>
      <c r="M926" s="2">
        <v>2</v>
      </c>
      <c r="N926" s="2">
        <v>0</v>
      </c>
      <c r="O926" s="2">
        <v>82</v>
      </c>
      <c r="P926" s="2">
        <v>0</v>
      </c>
      <c r="Q926" s="2">
        <v>0</v>
      </c>
      <c r="R926" s="2">
        <v>2487</v>
      </c>
      <c r="S926" s="2">
        <v>4224000</v>
      </c>
      <c r="T926" s="2">
        <v>250861900</v>
      </c>
      <c r="U926" s="2">
        <v>587</v>
      </c>
      <c r="V926" s="2">
        <v>271</v>
      </c>
      <c r="W926" s="2">
        <v>70</v>
      </c>
      <c r="X926" s="2">
        <v>885</v>
      </c>
      <c r="Y926" s="2">
        <v>114</v>
      </c>
      <c r="Z926" s="2">
        <v>565</v>
      </c>
      <c r="AA926" s="9">
        <f t="shared" si="128"/>
        <v>66516</v>
      </c>
      <c r="AB926" s="9">
        <f t="shared" si="129"/>
        <v>3373</v>
      </c>
      <c r="AC926" s="9">
        <f t="shared" si="130"/>
        <v>2648</v>
      </c>
      <c r="AD926" s="9">
        <f t="shared" si="131"/>
        <v>2487</v>
      </c>
      <c r="AE926" s="44">
        <f t="shared" si="132"/>
        <v>8.1822708746795536E-5</v>
      </c>
      <c r="AF926" s="9">
        <f t="shared" si="133"/>
        <v>544</v>
      </c>
      <c r="AG926" s="9">
        <f t="shared" si="126"/>
        <v>679</v>
      </c>
      <c r="AH926" s="44">
        <f t="shared" si="134"/>
        <v>5.3315006924270029E-5</v>
      </c>
      <c r="AI926">
        <f>AA926/'Totals and Drop Down Lists'!W$6*Inputs!E$37</f>
        <v>60339.351321980161</v>
      </c>
      <c r="AJ926">
        <f>AB926/'Totals and Drop Down Lists'!X$6*Inputs!F$37</f>
        <v>11098.475967439083</v>
      </c>
      <c r="AK926">
        <f>AC926/'Totals and Drop Down Lists'!Y$6*Inputs!G$37</f>
        <v>17456.510458164397</v>
      </c>
      <c r="AL926">
        <f>AD926/'Totals and Drop Down Lists'!Z$6*Inputs!H$37</f>
        <v>19939.525658474802</v>
      </c>
      <c r="AM926">
        <f>AE926/'Totals and Drop Down Lists'!AA$6*Inputs!I$37</f>
        <v>10186.055856453348</v>
      </c>
      <c r="AN926">
        <f>AF926/'Totals and Drop Down Lists'!AB$6*Inputs!J$37</f>
        <v>10856.44106834754</v>
      </c>
      <c r="AO926">
        <f>AG926/'Totals and Drop Down Lists'!AC$6*Inputs!K$37</f>
        <v>12645.408225603211</v>
      </c>
      <c r="AP926">
        <f>AH926/'Totals and Drop Down Lists'!AD$6*Inputs!L$37</f>
        <v>12546.615730475043</v>
      </c>
      <c r="AQ926">
        <f>IF(OR($D926="51",$D926="52",$D926="61"),(AA926/'Totals and Drop Down Lists'!W$4)*Inputs!E$38,0)</f>
        <v>0</v>
      </c>
      <c r="AR926">
        <f>IF(OR($D926="51",$D926="52",$D926="61"),(AB926/'Totals and Drop Down Lists'!X$4)*Inputs!F$38,0)</f>
        <v>0</v>
      </c>
      <c r="AS926">
        <f>IF(OR($D926="51",$D926="52",$D926="61"),(AC926/'Totals and Drop Down Lists'!Y$4)*Inputs!G$38,0)</f>
        <v>0</v>
      </c>
      <c r="AT926">
        <f>IF(OR($D926="51",$D926="52",$D926="61"),(AD926/'Totals and Drop Down Lists'!Z$4)*Inputs!H$38,0)</f>
        <v>0</v>
      </c>
      <c r="AU926">
        <f>IF(OR($D926="51",$D926="52",$D926="61"),(AE926/'Totals and Drop Down Lists'!AA$4)*Inputs!I$38,0)</f>
        <v>0</v>
      </c>
      <c r="AV926">
        <f>IF(OR($D926="51",$D926="52",$D926="61"),(AF926/'Totals and Drop Down Lists'!AB$4)*Inputs!J$38,0)</f>
        <v>0</v>
      </c>
      <c r="AW926">
        <f>IF(OR($D926="51",$D926="52",$D926="61"),(AG926/'Totals and Drop Down Lists'!AC$4)*Inputs!K$38,0)</f>
        <v>0</v>
      </c>
      <c r="AX926">
        <f>IF(OR($D926="51",$D926="52",$D926="61"),(AH926/'Totals and Drop Down Lists'!AD$4)*Inputs!L$38,0)</f>
        <v>0</v>
      </c>
      <c r="AY926">
        <f>IF(OR($D926="51",$D926="52",$D926="61"),0,(AA926/'Totals and Drop Down Lists'!W$5)*Inputs!E$39)</f>
        <v>0</v>
      </c>
      <c r="AZ926">
        <f>IF(OR($D926="51",$D926="52",$D926="61"),0,(AB926/'Totals and Drop Down Lists'!X$5)*Inputs!F$39)</f>
        <v>0</v>
      </c>
      <c r="BA926">
        <f>IF(OR($D926="51",$D926="52",$D926="61"),0,(AC926/'Totals and Drop Down Lists'!Y$5)*Inputs!G$39)</f>
        <v>0</v>
      </c>
      <c r="BB926">
        <f>IF(OR($D926="51",$D926="52",$D926="61"),0,(AD926/'Totals and Drop Down Lists'!Z$5)*Inputs!H$39)</f>
        <v>0</v>
      </c>
      <c r="BC926">
        <f>IF(OR($D926="51",$D926="52",$D926="61"),0,(AE926/'Totals and Drop Down Lists'!AA$5)*Inputs!I$39)</f>
        <v>0</v>
      </c>
      <c r="BD926">
        <f>IF(OR($D926="51",$D926="52",$D926="61"),0,(AF926/'Totals and Drop Down Lists'!AB$5)*Inputs!J$39)</f>
        <v>0</v>
      </c>
      <c r="BE926">
        <f>IF(OR($D926="51",$D926="52",$D926="61"),0,(AG926/'Totals and Drop Down Lists'!AC$5)*Inputs!K$39)</f>
        <v>0</v>
      </c>
      <c r="BF926">
        <f>IF(OR($D926="51",$D926="52",$D926="61"),0,(AH926/'Totals and Drop Down Lists'!AD$5)*Inputs!L$39)</f>
        <v>0</v>
      </c>
      <c r="BG926" s="10">
        <f t="shared" si="127"/>
        <v>155068.38428693759</v>
      </c>
    </row>
    <row r="927" spans="1:59">
      <c r="A927" s="1" t="s">
        <v>7429</v>
      </c>
      <c r="B927" s="1" t="s">
        <v>2236</v>
      </c>
      <c r="C927" s="1" t="s">
        <v>442</v>
      </c>
      <c r="D927" s="1" t="s">
        <v>25</v>
      </c>
      <c r="E927" s="1" t="s">
        <v>2368</v>
      </c>
      <c r="F927" s="2">
        <v>12088</v>
      </c>
      <c r="G927" s="2">
        <v>39</v>
      </c>
      <c r="H927" s="2">
        <v>11</v>
      </c>
      <c r="I927" s="2">
        <v>1274</v>
      </c>
      <c r="J927" s="2">
        <v>5083</v>
      </c>
      <c r="K927" s="2">
        <v>1135</v>
      </c>
      <c r="L927" s="2">
        <v>8</v>
      </c>
      <c r="M927" s="2">
        <v>9</v>
      </c>
      <c r="N927" s="2">
        <v>0</v>
      </c>
      <c r="O927" s="2">
        <v>7</v>
      </c>
      <c r="P927" s="2">
        <v>0</v>
      </c>
      <c r="Q927" s="2">
        <v>0</v>
      </c>
      <c r="R927" s="2">
        <v>2270</v>
      </c>
      <c r="S927" s="2">
        <v>521000</v>
      </c>
      <c r="T927" s="2">
        <v>27476800</v>
      </c>
      <c r="U927" s="2">
        <v>40</v>
      </c>
      <c r="V927" s="2">
        <v>114</v>
      </c>
      <c r="W927" s="2">
        <v>10</v>
      </c>
      <c r="X927" s="2">
        <v>328</v>
      </c>
      <c r="Y927" s="2">
        <v>16</v>
      </c>
      <c r="Z927" s="2">
        <v>194</v>
      </c>
      <c r="AA927" s="9">
        <f t="shared" si="128"/>
        <v>12088</v>
      </c>
      <c r="AB927" s="9">
        <f t="shared" si="129"/>
        <v>1224</v>
      </c>
      <c r="AC927" s="9">
        <f t="shared" si="130"/>
        <v>2294</v>
      </c>
      <c r="AD927" s="9">
        <f t="shared" si="131"/>
        <v>2270</v>
      </c>
      <c r="AE927" s="44">
        <f t="shared" si="132"/>
        <v>1.7699760885026634E-5</v>
      </c>
      <c r="AF927" s="9">
        <f t="shared" si="133"/>
        <v>204</v>
      </c>
      <c r="AG927" s="9">
        <f t="shared" si="126"/>
        <v>210</v>
      </c>
      <c r="AH927" s="44">
        <f t="shared" si="134"/>
        <v>1.744801929611304E-5</v>
      </c>
      <c r="AI927">
        <f>AA927/'Totals and Drop Down Lists'!W$6*Inputs!E$37</f>
        <v>10965.513241627521</v>
      </c>
      <c r="AJ927">
        <f>AB927/'Totals and Drop Down Lists'!X$6*Inputs!F$37</f>
        <v>4027.4339116944675</v>
      </c>
      <c r="AK927">
        <f>AC927/'Totals and Drop Down Lists'!Y$6*Inputs!G$37</f>
        <v>15122.822881808581</v>
      </c>
      <c r="AL927">
        <f>AD927/'Totals and Drop Down Lists'!Z$6*Inputs!H$37</f>
        <v>18199.727882886127</v>
      </c>
      <c r="AM927">
        <f>AE927/'Totals and Drop Down Lists'!AA$6*Inputs!I$37</f>
        <v>2203.4317340760276</v>
      </c>
      <c r="AN927">
        <f>AF927/'Totals and Drop Down Lists'!AB$6*Inputs!J$37</f>
        <v>4071.1654006303274</v>
      </c>
      <c r="AO927">
        <f>AG927/'Totals and Drop Down Lists'!AC$6*Inputs!K$37</f>
        <v>3910.9509976092399</v>
      </c>
      <c r="AP927">
        <f>AH927/'Totals and Drop Down Lists'!AD$6*Inputs!L$37</f>
        <v>4106.0407940524956</v>
      </c>
      <c r="AQ927">
        <f>IF(OR($D927="51",$D927="52",$D927="61"),(AA927/'Totals and Drop Down Lists'!W$4)*Inputs!E$38,0)</f>
        <v>0</v>
      </c>
      <c r="AR927">
        <f>IF(OR($D927="51",$D927="52",$D927="61"),(AB927/'Totals and Drop Down Lists'!X$4)*Inputs!F$38,0)</f>
        <v>0</v>
      </c>
      <c r="AS927">
        <f>IF(OR($D927="51",$D927="52",$D927="61"),(AC927/'Totals and Drop Down Lists'!Y$4)*Inputs!G$38,0)</f>
        <v>0</v>
      </c>
      <c r="AT927">
        <f>IF(OR($D927="51",$D927="52",$D927="61"),(AD927/'Totals and Drop Down Lists'!Z$4)*Inputs!H$38,0)</f>
        <v>0</v>
      </c>
      <c r="AU927">
        <f>IF(OR($D927="51",$D927="52",$D927="61"),(AE927/'Totals and Drop Down Lists'!AA$4)*Inputs!I$38,0)</f>
        <v>0</v>
      </c>
      <c r="AV927">
        <f>IF(OR($D927="51",$D927="52",$D927="61"),(AF927/'Totals and Drop Down Lists'!AB$4)*Inputs!J$38,0)</f>
        <v>0</v>
      </c>
      <c r="AW927">
        <f>IF(OR($D927="51",$D927="52",$D927="61"),(AG927/'Totals and Drop Down Lists'!AC$4)*Inputs!K$38,0)</f>
        <v>0</v>
      </c>
      <c r="AX927">
        <f>IF(OR($D927="51",$D927="52",$D927="61"),(AH927/'Totals and Drop Down Lists'!AD$4)*Inputs!L$38,0)</f>
        <v>0</v>
      </c>
      <c r="AY927">
        <f>IF(OR($D927="51",$D927="52",$D927="61"),0,(AA927/'Totals and Drop Down Lists'!W$5)*Inputs!E$39)</f>
        <v>0</v>
      </c>
      <c r="AZ927">
        <f>IF(OR($D927="51",$D927="52",$D927="61"),0,(AB927/'Totals and Drop Down Lists'!X$5)*Inputs!F$39)</f>
        <v>0</v>
      </c>
      <c r="BA927">
        <f>IF(OR($D927="51",$D927="52",$D927="61"),0,(AC927/'Totals and Drop Down Lists'!Y$5)*Inputs!G$39)</f>
        <v>0</v>
      </c>
      <c r="BB927">
        <f>IF(OR($D927="51",$D927="52",$D927="61"),0,(AD927/'Totals and Drop Down Lists'!Z$5)*Inputs!H$39)</f>
        <v>0</v>
      </c>
      <c r="BC927">
        <f>IF(OR($D927="51",$D927="52",$D927="61"),0,(AE927/'Totals and Drop Down Lists'!AA$5)*Inputs!I$39)</f>
        <v>0</v>
      </c>
      <c r="BD927">
        <f>IF(OR($D927="51",$D927="52",$D927="61"),0,(AF927/'Totals and Drop Down Lists'!AB$5)*Inputs!J$39)</f>
        <v>0</v>
      </c>
      <c r="BE927">
        <f>IF(OR($D927="51",$D927="52",$D927="61"),0,(AG927/'Totals and Drop Down Lists'!AC$5)*Inputs!K$39)</f>
        <v>0</v>
      </c>
      <c r="BF927">
        <f>IF(OR($D927="51",$D927="52",$D927="61"),0,(AH927/'Totals and Drop Down Lists'!AD$5)*Inputs!L$39)</f>
        <v>0</v>
      </c>
      <c r="BG927" s="10">
        <f t="shared" si="127"/>
        <v>62607.086844384787</v>
      </c>
    </row>
    <row r="928" spans="1:59">
      <c r="A928" s="1" t="s">
        <v>7429</v>
      </c>
      <c r="B928" s="1" t="s">
        <v>2236</v>
      </c>
      <c r="C928" s="1" t="s">
        <v>2369</v>
      </c>
      <c r="D928" s="1" t="s">
        <v>25</v>
      </c>
      <c r="E928" s="1" t="s">
        <v>2370</v>
      </c>
      <c r="F928" s="2">
        <v>34050</v>
      </c>
      <c r="G928" s="2">
        <v>135</v>
      </c>
      <c r="H928" s="2">
        <v>0</v>
      </c>
      <c r="I928" s="2">
        <v>2592</v>
      </c>
      <c r="J928" s="2">
        <v>11623</v>
      </c>
      <c r="K928" s="2">
        <v>2329</v>
      </c>
      <c r="L928" s="2">
        <v>85</v>
      </c>
      <c r="M928" s="2">
        <v>2</v>
      </c>
      <c r="N928" s="2">
        <v>6</v>
      </c>
      <c r="O928" s="2">
        <v>120</v>
      </c>
      <c r="P928" s="2">
        <v>34</v>
      </c>
      <c r="Q928" s="2">
        <v>0</v>
      </c>
      <c r="R928" s="2">
        <v>3454</v>
      </c>
      <c r="S928" s="2">
        <v>1206600</v>
      </c>
      <c r="T928" s="2">
        <v>76081100</v>
      </c>
      <c r="U928" s="2">
        <v>166</v>
      </c>
      <c r="V928" s="2">
        <v>220</v>
      </c>
      <c r="W928" s="2">
        <v>89</v>
      </c>
      <c r="X928" s="2">
        <v>498</v>
      </c>
      <c r="Y928" s="2">
        <v>90</v>
      </c>
      <c r="Z928" s="2">
        <v>306</v>
      </c>
      <c r="AA928" s="9">
        <f t="shared" si="128"/>
        <v>34050</v>
      </c>
      <c r="AB928" s="9">
        <f t="shared" si="129"/>
        <v>2457</v>
      </c>
      <c r="AC928" s="9">
        <f t="shared" si="130"/>
        <v>3701</v>
      </c>
      <c r="AD928" s="9">
        <f t="shared" si="131"/>
        <v>3454</v>
      </c>
      <c r="AE928" s="44">
        <f t="shared" si="132"/>
        <v>3.2592413771899294E-5</v>
      </c>
      <c r="AF928" s="9">
        <f t="shared" si="133"/>
        <v>189</v>
      </c>
      <c r="AG928" s="9">
        <f t="shared" si="126"/>
        <v>396</v>
      </c>
      <c r="AH928" s="44">
        <f t="shared" si="134"/>
        <v>2.9525517815335037E-5</v>
      </c>
      <c r="AI928">
        <f>AA928/'Totals and Drop Down Lists'!W$6*Inputs!E$37</f>
        <v>30888.130863452767</v>
      </c>
      <c r="AJ928">
        <f>AB928/'Totals and Drop Down Lists'!X$6*Inputs!F$37</f>
        <v>8084.4813080337472</v>
      </c>
      <c r="AK928">
        <f>AC928/'Totals and Drop Down Lists'!Y$6*Inputs!G$37</f>
        <v>24398.242147154997</v>
      </c>
      <c r="AL928">
        <f>AD928/'Totals and Drop Down Lists'!Z$6*Inputs!H$37</f>
        <v>27692.449386558892</v>
      </c>
      <c r="AM928">
        <f>AE928/'Totals and Drop Down Lists'!AA$6*Inputs!I$37</f>
        <v>4057.4084170759911</v>
      </c>
      <c r="AN928">
        <f>AF928/'Totals and Drop Down Lists'!AB$6*Inputs!J$37</f>
        <v>3771.815003525156</v>
      </c>
      <c r="AO928">
        <f>AG928/'Totals and Drop Down Lists'!AC$6*Inputs!K$37</f>
        <v>7374.9361669202817</v>
      </c>
      <c r="AP928">
        <f>AH928/'Totals and Drop Down Lists'!AD$6*Inputs!L$37</f>
        <v>6948.2374221294504</v>
      </c>
      <c r="AQ928">
        <f>IF(OR($D928="51",$D928="52",$D928="61"),(AA928/'Totals and Drop Down Lists'!W$4)*Inputs!E$38,0)</f>
        <v>0</v>
      </c>
      <c r="AR928">
        <f>IF(OR($D928="51",$D928="52",$D928="61"),(AB928/'Totals and Drop Down Lists'!X$4)*Inputs!F$38,0)</f>
        <v>0</v>
      </c>
      <c r="AS928">
        <f>IF(OR($D928="51",$D928="52",$D928="61"),(AC928/'Totals and Drop Down Lists'!Y$4)*Inputs!G$38,0)</f>
        <v>0</v>
      </c>
      <c r="AT928">
        <f>IF(OR($D928="51",$D928="52",$D928="61"),(AD928/'Totals and Drop Down Lists'!Z$4)*Inputs!H$38,0)</f>
        <v>0</v>
      </c>
      <c r="AU928">
        <f>IF(OR($D928="51",$D928="52",$D928="61"),(AE928/'Totals and Drop Down Lists'!AA$4)*Inputs!I$38,0)</f>
        <v>0</v>
      </c>
      <c r="AV928">
        <f>IF(OR($D928="51",$D928="52",$D928="61"),(AF928/'Totals and Drop Down Lists'!AB$4)*Inputs!J$38,0)</f>
        <v>0</v>
      </c>
      <c r="AW928">
        <f>IF(OR($D928="51",$D928="52",$D928="61"),(AG928/'Totals and Drop Down Lists'!AC$4)*Inputs!K$38,0)</f>
        <v>0</v>
      </c>
      <c r="AX928">
        <f>IF(OR($D928="51",$D928="52",$D928="61"),(AH928/'Totals and Drop Down Lists'!AD$4)*Inputs!L$38,0)</f>
        <v>0</v>
      </c>
      <c r="AY928">
        <f>IF(OR($D928="51",$D928="52",$D928="61"),0,(AA928/'Totals and Drop Down Lists'!W$5)*Inputs!E$39)</f>
        <v>0</v>
      </c>
      <c r="AZ928">
        <f>IF(OR($D928="51",$D928="52",$D928="61"),0,(AB928/'Totals and Drop Down Lists'!X$5)*Inputs!F$39)</f>
        <v>0</v>
      </c>
      <c r="BA928">
        <f>IF(OR($D928="51",$D928="52",$D928="61"),0,(AC928/'Totals and Drop Down Lists'!Y$5)*Inputs!G$39)</f>
        <v>0</v>
      </c>
      <c r="BB928">
        <f>IF(OR($D928="51",$D928="52",$D928="61"),0,(AD928/'Totals and Drop Down Lists'!Z$5)*Inputs!H$39)</f>
        <v>0</v>
      </c>
      <c r="BC928">
        <f>IF(OR($D928="51",$D928="52",$D928="61"),0,(AE928/'Totals and Drop Down Lists'!AA$5)*Inputs!I$39)</f>
        <v>0</v>
      </c>
      <c r="BD928">
        <f>IF(OR($D928="51",$D928="52",$D928="61"),0,(AF928/'Totals and Drop Down Lists'!AB$5)*Inputs!J$39)</f>
        <v>0</v>
      </c>
      <c r="BE928">
        <f>IF(OR($D928="51",$D928="52",$D928="61"),0,(AG928/'Totals and Drop Down Lists'!AC$5)*Inputs!K$39)</f>
        <v>0</v>
      </c>
      <c r="BF928">
        <f>IF(OR($D928="51",$D928="52",$D928="61"),0,(AH928/'Totals and Drop Down Lists'!AD$5)*Inputs!L$39)</f>
        <v>0</v>
      </c>
      <c r="BG928" s="10">
        <f t="shared" si="127"/>
        <v>113215.70071485128</v>
      </c>
    </row>
    <row r="929" spans="1:59">
      <c r="A929" s="1" t="s">
        <v>7429</v>
      </c>
      <c r="B929" s="1" t="s">
        <v>2236</v>
      </c>
      <c r="C929" s="1" t="s">
        <v>2371</v>
      </c>
      <c r="D929" s="1" t="s">
        <v>58</v>
      </c>
      <c r="E929" s="1" t="s">
        <v>2372</v>
      </c>
      <c r="F929" s="2">
        <v>30582</v>
      </c>
      <c r="G929" s="2">
        <v>178</v>
      </c>
      <c r="H929" s="2">
        <v>49</v>
      </c>
      <c r="I929" s="2">
        <v>2173</v>
      </c>
      <c r="J929" s="2">
        <v>12119</v>
      </c>
      <c r="K929" s="2">
        <v>2493</v>
      </c>
      <c r="L929" s="2">
        <v>145</v>
      </c>
      <c r="M929" s="2">
        <v>0</v>
      </c>
      <c r="N929" s="2">
        <v>0</v>
      </c>
      <c r="O929" s="2">
        <v>65</v>
      </c>
      <c r="P929" s="2">
        <v>0</v>
      </c>
      <c r="Q929" s="2">
        <v>0</v>
      </c>
      <c r="R929" s="2">
        <v>3039</v>
      </c>
      <c r="S929" s="2">
        <v>1431900</v>
      </c>
      <c r="T929" s="2">
        <v>92549500</v>
      </c>
      <c r="U929" s="2">
        <v>160</v>
      </c>
      <c r="V929" s="2">
        <v>239</v>
      </c>
      <c r="W929" s="2">
        <v>20</v>
      </c>
      <c r="X929" s="2">
        <v>466</v>
      </c>
      <c r="Y929" s="2">
        <v>22</v>
      </c>
      <c r="Z929" s="2">
        <v>248</v>
      </c>
      <c r="AA929" s="9">
        <f t="shared" si="128"/>
        <v>30582</v>
      </c>
      <c r="AB929" s="9">
        <f t="shared" si="129"/>
        <v>1946</v>
      </c>
      <c r="AC929" s="9">
        <f t="shared" si="130"/>
        <v>3249</v>
      </c>
      <c r="AD929" s="9">
        <f t="shared" si="131"/>
        <v>3039</v>
      </c>
      <c r="AE929" s="44">
        <f t="shared" si="132"/>
        <v>3.5815709387428101E-5</v>
      </c>
      <c r="AF929" s="9">
        <f t="shared" si="133"/>
        <v>207</v>
      </c>
      <c r="AG929" s="9">
        <f t="shared" si="126"/>
        <v>270</v>
      </c>
      <c r="AH929" s="44">
        <f t="shared" si="134"/>
        <v>2.0666662322746806E-5</v>
      </c>
      <c r="AI929">
        <f>AA929/'Totals and Drop Down Lists'!W$6*Inputs!E$37</f>
        <v>27742.167931457054</v>
      </c>
      <c r="AJ929">
        <f>AB929/'Totals and Drop Down Lists'!X$6*Inputs!F$37</f>
        <v>6403.0934576449617</v>
      </c>
      <c r="AK929">
        <f>AC929/'Totals and Drop Down Lists'!Y$6*Inputs!G$37</f>
        <v>21418.505467740226</v>
      </c>
      <c r="AL929">
        <f>AD929/'Totals and Drop Down Lists'!Z$6*Inputs!H$37</f>
        <v>24365.18635951143</v>
      </c>
      <c r="AM929">
        <f>AE929/'Totals and Drop Down Lists'!AA$6*Inputs!I$37</f>
        <v>4458.6743942662597</v>
      </c>
      <c r="AN929">
        <f>AF929/'Totals and Drop Down Lists'!AB$6*Inputs!J$37</f>
        <v>4131.0354800513614</v>
      </c>
      <c r="AO929">
        <f>AG929/'Totals and Drop Down Lists'!AC$6*Inputs!K$37</f>
        <v>5028.3655683547368</v>
      </c>
      <c r="AP929">
        <f>AH929/'Totals and Drop Down Lists'!AD$6*Inputs!L$37</f>
        <v>4863.4837647738186</v>
      </c>
      <c r="AQ929">
        <f>IF(OR($D929="51",$D929="52",$D929="61"),(AA929/'Totals and Drop Down Lists'!W$4)*Inputs!E$38,0)</f>
        <v>0</v>
      </c>
      <c r="AR929">
        <f>IF(OR($D929="51",$D929="52",$D929="61"),(AB929/'Totals and Drop Down Lists'!X$4)*Inputs!F$38,0)</f>
        <v>0</v>
      </c>
      <c r="AS929">
        <f>IF(OR($D929="51",$D929="52",$D929="61"),(AC929/'Totals and Drop Down Lists'!Y$4)*Inputs!G$38,0)</f>
        <v>0</v>
      </c>
      <c r="AT929">
        <f>IF(OR($D929="51",$D929="52",$D929="61"),(AD929/'Totals and Drop Down Lists'!Z$4)*Inputs!H$38,0)</f>
        <v>0</v>
      </c>
      <c r="AU929">
        <f>IF(OR($D929="51",$D929="52",$D929="61"),(AE929/'Totals and Drop Down Lists'!AA$4)*Inputs!I$38,0)</f>
        <v>0</v>
      </c>
      <c r="AV929">
        <f>IF(OR($D929="51",$D929="52",$D929="61"),(AF929/'Totals and Drop Down Lists'!AB$4)*Inputs!J$38,0)</f>
        <v>0</v>
      </c>
      <c r="AW929">
        <f>IF(OR($D929="51",$D929="52",$D929="61"),(AG929/'Totals and Drop Down Lists'!AC$4)*Inputs!K$38,0)</f>
        <v>0</v>
      </c>
      <c r="AX929">
        <f>IF(OR($D929="51",$D929="52",$D929="61"),(AH929/'Totals and Drop Down Lists'!AD$4)*Inputs!L$38,0)</f>
        <v>0</v>
      </c>
      <c r="AY929">
        <f>IF(OR($D929="51",$D929="52",$D929="61"),0,(AA929/'Totals and Drop Down Lists'!W$5)*Inputs!E$39)</f>
        <v>0</v>
      </c>
      <c r="AZ929">
        <f>IF(OR($D929="51",$D929="52",$D929="61"),0,(AB929/'Totals and Drop Down Lists'!X$5)*Inputs!F$39)</f>
        <v>0</v>
      </c>
      <c r="BA929">
        <f>IF(OR($D929="51",$D929="52",$D929="61"),0,(AC929/'Totals and Drop Down Lists'!Y$5)*Inputs!G$39)</f>
        <v>0</v>
      </c>
      <c r="BB929">
        <f>IF(OR($D929="51",$D929="52",$D929="61"),0,(AD929/'Totals and Drop Down Lists'!Z$5)*Inputs!H$39)</f>
        <v>0</v>
      </c>
      <c r="BC929">
        <f>IF(OR($D929="51",$D929="52",$D929="61"),0,(AE929/'Totals and Drop Down Lists'!AA$5)*Inputs!I$39)</f>
        <v>0</v>
      </c>
      <c r="BD929">
        <f>IF(OR($D929="51",$D929="52",$D929="61"),0,(AF929/'Totals and Drop Down Lists'!AB$5)*Inputs!J$39)</f>
        <v>0</v>
      </c>
      <c r="BE929">
        <f>IF(OR($D929="51",$D929="52",$D929="61"),0,(AG929/'Totals and Drop Down Lists'!AC$5)*Inputs!K$39)</f>
        <v>0</v>
      </c>
      <c r="BF929">
        <f>IF(OR($D929="51",$D929="52",$D929="61"),0,(AH929/'Totals and Drop Down Lists'!AD$5)*Inputs!L$39)</f>
        <v>0</v>
      </c>
      <c r="BG929" s="10">
        <f t="shared" si="127"/>
        <v>98410.512423799839</v>
      </c>
    </row>
    <row r="930" spans="1:59">
      <c r="A930" s="1" t="s">
        <v>7429</v>
      </c>
      <c r="B930" s="1" t="s">
        <v>2236</v>
      </c>
      <c r="C930" s="1" t="s">
        <v>2373</v>
      </c>
      <c r="D930" s="1" t="s">
        <v>25</v>
      </c>
      <c r="E930" s="1" t="s">
        <v>2374</v>
      </c>
      <c r="F930" s="2">
        <v>17661</v>
      </c>
      <c r="G930" s="2">
        <v>82</v>
      </c>
      <c r="H930" s="2">
        <v>8</v>
      </c>
      <c r="I930" s="2">
        <v>1969</v>
      </c>
      <c r="J930" s="2">
        <v>6794</v>
      </c>
      <c r="K930" s="2">
        <v>1718</v>
      </c>
      <c r="L930" s="2">
        <v>62</v>
      </c>
      <c r="M930" s="2">
        <v>0</v>
      </c>
      <c r="N930" s="2">
        <v>0</v>
      </c>
      <c r="O930" s="2">
        <v>41</v>
      </c>
      <c r="P930" s="2">
        <v>19</v>
      </c>
      <c r="Q930" s="2">
        <v>0</v>
      </c>
      <c r="R930" s="2">
        <v>3197</v>
      </c>
      <c r="S930" s="2">
        <v>822600</v>
      </c>
      <c r="T930" s="2">
        <v>57645100</v>
      </c>
      <c r="U930" s="2">
        <v>119</v>
      </c>
      <c r="V930" s="2">
        <v>125</v>
      </c>
      <c r="W930" s="2">
        <v>8</v>
      </c>
      <c r="X930" s="2">
        <v>347</v>
      </c>
      <c r="Y930" s="2">
        <v>36</v>
      </c>
      <c r="Z930" s="2">
        <v>220</v>
      </c>
      <c r="AA930" s="9">
        <f t="shared" si="128"/>
        <v>17661</v>
      </c>
      <c r="AB930" s="9">
        <f t="shared" si="129"/>
        <v>1879</v>
      </c>
      <c r="AC930" s="9">
        <f t="shared" si="130"/>
        <v>3319</v>
      </c>
      <c r="AD930" s="9">
        <f t="shared" si="131"/>
        <v>3197</v>
      </c>
      <c r="AE930" s="44">
        <f t="shared" si="132"/>
        <v>3.0340068878898401E-5</v>
      </c>
      <c r="AF930" s="9">
        <f t="shared" si="133"/>
        <v>214</v>
      </c>
      <c r="AG930" s="9">
        <f t="shared" si="126"/>
        <v>256</v>
      </c>
      <c r="AH930" s="44">
        <f t="shared" si="134"/>
        <v>2.4087330332982984E-5</v>
      </c>
      <c r="AI930">
        <f>AA930/'Totals and Drop Down Lists'!W$6*Inputs!E$37</f>
        <v>16021.006730673696</v>
      </c>
      <c r="AJ930">
        <f>AB930/'Totals and Drop Down Lists'!X$6*Inputs!F$37</f>
        <v>6182.6375164002484</v>
      </c>
      <c r="AK930">
        <f>AC930/'Totals and Drop Down Lists'!Y$6*Inputs!G$37</f>
        <v>21879.969112782339</v>
      </c>
      <c r="AL930">
        <f>AD930/'Totals and Drop Down Lists'!Z$6*Inputs!H$37</f>
        <v>25631.951560170462</v>
      </c>
      <c r="AM930">
        <f>AE930/'Totals and Drop Down Lists'!AA$6*Inputs!I$37</f>
        <v>3777.0154645632447</v>
      </c>
      <c r="AN930">
        <f>AF930/'Totals and Drop Down Lists'!AB$6*Inputs!J$37</f>
        <v>4270.7323320337746</v>
      </c>
      <c r="AO930">
        <f>AG930/'Totals and Drop Down Lists'!AC$6*Inputs!K$37</f>
        <v>4767.6355018474542</v>
      </c>
      <c r="AP930">
        <f>AH930/'Totals and Drop Down Lists'!AD$6*Inputs!L$37</f>
        <v>5668.469256512074</v>
      </c>
      <c r="AQ930">
        <f>IF(OR($D930="51",$D930="52",$D930="61"),(AA930/'Totals and Drop Down Lists'!W$4)*Inputs!E$38,0)</f>
        <v>0</v>
      </c>
      <c r="AR930">
        <f>IF(OR($D930="51",$D930="52",$D930="61"),(AB930/'Totals and Drop Down Lists'!X$4)*Inputs!F$38,0)</f>
        <v>0</v>
      </c>
      <c r="AS930">
        <f>IF(OR($D930="51",$D930="52",$D930="61"),(AC930/'Totals and Drop Down Lists'!Y$4)*Inputs!G$38,0)</f>
        <v>0</v>
      </c>
      <c r="AT930">
        <f>IF(OR($D930="51",$D930="52",$D930="61"),(AD930/'Totals and Drop Down Lists'!Z$4)*Inputs!H$38,0)</f>
        <v>0</v>
      </c>
      <c r="AU930">
        <f>IF(OR($D930="51",$D930="52",$D930="61"),(AE930/'Totals and Drop Down Lists'!AA$4)*Inputs!I$38,0)</f>
        <v>0</v>
      </c>
      <c r="AV930">
        <f>IF(OR($D930="51",$D930="52",$D930="61"),(AF930/'Totals and Drop Down Lists'!AB$4)*Inputs!J$38,0)</f>
        <v>0</v>
      </c>
      <c r="AW930">
        <f>IF(OR($D930="51",$D930="52",$D930="61"),(AG930/'Totals and Drop Down Lists'!AC$4)*Inputs!K$38,0)</f>
        <v>0</v>
      </c>
      <c r="AX930">
        <f>IF(OR($D930="51",$D930="52",$D930="61"),(AH930/'Totals and Drop Down Lists'!AD$4)*Inputs!L$38,0)</f>
        <v>0</v>
      </c>
      <c r="AY930">
        <f>IF(OR($D930="51",$D930="52",$D930="61"),0,(AA930/'Totals and Drop Down Lists'!W$5)*Inputs!E$39)</f>
        <v>0</v>
      </c>
      <c r="AZ930">
        <f>IF(OR($D930="51",$D930="52",$D930="61"),0,(AB930/'Totals and Drop Down Lists'!X$5)*Inputs!F$39)</f>
        <v>0</v>
      </c>
      <c r="BA930">
        <f>IF(OR($D930="51",$D930="52",$D930="61"),0,(AC930/'Totals and Drop Down Lists'!Y$5)*Inputs!G$39)</f>
        <v>0</v>
      </c>
      <c r="BB930">
        <f>IF(OR($D930="51",$D930="52",$D930="61"),0,(AD930/'Totals and Drop Down Lists'!Z$5)*Inputs!H$39)</f>
        <v>0</v>
      </c>
      <c r="BC930">
        <f>IF(OR($D930="51",$D930="52",$D930="61"),0,(AE930/'Totals and Drop Down Lists'!AA$5)*Inputs!I$39)</f>
        <v>0</v>
      </c>
      <c r="BD930">
        <f>IF(OR($D930="51",$D930="52",$D930="61"),0,(AF930/'Totals and Drop Down Lists'!AB$5)*Inputs!J$39)</f>
        <v>0</v>
      </c>
      <c r="BE930">
        <f>IF(OR($D930="51",$D930="52",$D930="61"),0,(AG930/'Totals and Drop Down Lists'!AC$5)*Inputs!K$39)</f>
        <v>0</v>
      </c>
      <c r="BF930">
        <f>IF(OR($D930="51",$D930="52",$D930="61"),0,(AH930/'Totals and Drop Down Lists'!AD$5)*Inputs!L$39)</f>
        <v>0</v>
      </c>
      <c r="BG930" s="10">
        <f t="shared" si="127"/>
        <v>88199.417474983304</v>
      </c>
    </row>
    <row r="931" spans="1:59">
      <c r="A931" s="1" t="s">
        <v>7429</v>
      </c>
      <c r="B931" s="1" t="s">
        <v>2236</v>
      </c>
      <c r="C931" s="1" t="s">
        <v>1723</v>
      </c>
      <c r="D931" s="1" t="s">
        <v>25</v>
      </c>
      <c r="E931" s="1" t="s">
        <v>2375</v>
      </c>
      <c r="F931" s="2">
        <v>6256</v>
      </c>
      <c r="G931" s="2">
        <v>50</v>
      </c>
      <c r="H931" s="2">
        <v>8</v>
      </c>
      <c r="I931" s="2">
        <v>884</v>
      </c>
      <c r="J931" s="2">
        <v>2764</v>
      </c>
      <c r="K931" s="2">
        <v>657</v>
      </c>
      <c r="L931" s="2">
        <v>26</v>
      </c>
      <c r="M931" s="2">
        <v>0</v>
      </c>
      <c r="N931" s="2">
        <v>0</v>
      </c>
      <c r="O931" s="2">
        <v>19</v>
      </c>
      <c r="P931" s="2">
        <v>0</v>
      </c>
      <c r="Q931" s="2">
        <v>0</v>
      </c>
      <c r="R931" s="2">
        <v>1432</v>
      </c>
      <c r="S931" s="2">
        <v>310600</v>
      </c>
      <c r="T931" s="2">
        <v>17389300</v>
      </c>
      <c r="U931" s="2">
        <v>58</v>
      </c>
      <c r="V931" s="2">
        <v>96</v>
      </c>
      <c r="W931" s="2">
        <v>40</v>
      </c>
      <c r="X931" s="2">
        <v>154</v>
      </c>
      <c r="Y931" s="2">
        <v>38</v>
      </c>
      <c r="Z931" s="2">
        <v>72</v>
      </c>
      <c r="AA931" s="9">
        <f t="shared" si="128"/>
        <v>6256</v>
      </c>
      <c r="AB931" s="9">
        <f t="shared" si="129"/>
        <v>826</v>
      </c>
      <c r="AC931" s="9">
        <f t="shared" si="130"/>
        <v>1477</v>
      </c>
      <c r="AD931" s="9">
        <f t="shared" si="131"/>
        <v>1432</v>
      </c>
      <c r="AE931" s="44">
        <f t="shared" si="132"/>
        <v>1.0906577415587614E-5</v>
      </c>
      <c r="AF931" s="9">
        <f t="shared" si="133"/>
        <v>18</v>
      </c>
      <c r="AG931" s="9">
        <f t="shared" si="126"/>
        <v>110</v>
      </c>
      <c r="AH931" s="44">
        <f t="shared" si="134"/>
        <v>9.7290649415838026E-6</v>
      </c>
      <c r="AI931">
        <f>AA931/'Totals and Drop Down Lists'!W$6*Inputs!E$37</f>
        <v>5675.0703871295309</v>
      </c>
      <c r="AJ931">
        <f>AB931/'Totals and Drop Down Lists'!X$6*Inputs!F$37</f>
        <v>2717.8598129572138</v>
      </c>
      <c r="AK931">
        <f>AC931/'Totals and Drop Down Lists'!Y$6*Inputs!G$37</f>
        <v>9736.8829103885237</v>
      </c>
      <c r="AL931">
        <f>AD931/'Totals and Drop Down Lists'!Z$6*Inputs!H$37</f>
        <v>11481.061818631249</v>
      </c>
      <c r="AM931">
        <f>AE931/'Totals and Drop Down Lists'!AA$6*Inputs!I$37</f>
        <v>1357.7527371001256</v>
      </c>
      <c r="AN931">
        <f>AF931/'Totals and Drop Down Lists'!AB$6*Inputs!J$37</f>
        <v>359.22047652620535</v>
      </c>
      <c r="AO931">
        <f>AG931/'Totals and Drop Down Lists'!AC$6*Inputs!K$37</f>
        <v>2048.593379700078</v>
      </c>
      <c r="AP931">
        <f>AH931/'Totals and Drop Down Lists'!AD$6*Inputs!L$37</f>
        <v>2289.5399678419885</v>
      </c>
      <c r="AQ931">
        <f>IF(OR($D931="51",$D931="52",$D931="61"),(AA931/'Totals and Drop Down Lists'!W$4)*Inputs!E$38,0)</f>
        <v>0</v>
      </c>
      <c r="AR931">
        <f>IF(OR($D931="51",$D931="52",$D931="61"),(AB931/'Totals and Drop Down Lists'!X$4)*Inputs!F$38,0)</f>
        <v>0</v>
      </c>
      <c r="AS931">
        <f>IF(OR($D931="51",$D931="52",$D931="61"),(AC931/'Totals and Drop Down Lists'!Y$4)*Inputs!G$38,0)</f>
        <v>0</v>
      </c>
      <c r="AT931">
        <f>IF(OR($D931="51",$D931="52",$D931="61"),(AD931/'Totals and Drop Down Lists'!Z$4)*Inputs!H$38,0)</f>
        <v>0</v>
      </c>
      <c r="AU931">
        <f>IF(OR($D931="51",$D931="52",$D931="61"),(AE931/'Totals and Drop Down Lists'!AA$4)*Inputs!I$38,0)</f>
        <v>0</v>
      </c>
      <c r="AV931">
        <f>IF(OR($D931="51",$D931="52",$D931="61"),(AF931/'Totals and Drop Down Lists'!AB$4)*Inputs!J$38,0)</f>
        <v>0</v>
      </c>
      <c r="AW931">
        <f>IF(OR($D931="51",$D931="52",$D931="61"),(AG931/'Totals and Drop Down Lists'!AC$4)*Inputs!K$38,0)</f>
        <v>0</v>
      </c>
      <c r="AX931">
        <f>IF(OR($D931="51",$D931="52",$D931="61"),(AH931/'Totals and Drop Down Lists'!AD$4)*Inputs!L$38,0)</f>
        <v>0</v>
      </c>
      <c r="AY931">
        <f>IF(OR($D931="51",$D931="52",$D931="61"),0,(AA931/'Totals and Drop Down Lists'!W$5)*Inputs!E$39)</f>
        <v>0</v>
      </c>
      <c r="AZ931">
        <f>IF(OR($D931="51",$D931="52",$D931="61"),0,(AB931/'Totals and Drop Down Lists'!X$5)*Inputs!F$39)</f>
        <v>0</v>
      </c>
      <c r="BA931">
        <f>IF(OR($D931="51",$D931="52",$D931="61"),0,(AC931/'Totals and Drop Down Lists'!Y$5)*Inputs!G$39)</f>
        <v>0</v>
      </c>
      <c r="BB931">
        <f>IF(OR($D931="51",$D931="52",$D931="61"),0,(AD931/'Totals and Drop Down Lists'!Z$5)*Inputs!H$39)</f>
        <v>0</v>
      </c>
      <c r="BC931">
        <f>IF(OR($D931="51",$D931="52",$D931="61"),0,(AE931/'Totals and Drop Down Lists'!AA$5)*Inputs!I$39)</f>
        <v>0</v>
      </c>
      <c r="BD931">
        <f>IF(OR($D931="51",$D931="52",$D931="61"),0,(AF931/'Totals and Drop Down Lists'!AB$5)*Inputs!J$39)</f>
        <v>0</v>
      </c>
      <c r="BE931">
        <f>IF(OR($D931="51",$D931="52",$D931="61"),0,(AG931/'Totals and Drop Down Lists'!AC$5)*Inputs!K$39)</f>
        <v>0</v>
      </c>
      <c r="BF931">
        <f>IF(OR($D931="51",$D931="52",$D931="61"),0,(AH931/'Totals and Drop Down Lists'!AD$5)*Inputs!L$39)</f>
        <v>0</v>
      </c>
      <c r="BG931" s="10">
        <f t="shared" si="127"/>
        <v>35665.981490274913</v>
      </c>
    </row>
    <row r="932" spans="1:59">
      <c r="A932" s="1" t="s">
        <v>7429</v>
      </c>
      <c r="B932" s="1" t="s">
        <v>2236</v>
      </c>
      <c r="C932" s="1" t="s">
        <v>1296</v>
      </c>
      <c r="D932" s="1" t="s">
        <v>25</v>
      </c>
      <c r="E932" s="1" t="s">
        <v>2376</v>
      </c>
      <c r="F932" s="2">
        <v>12547</v>
      </c>
      <c r="G932" s="2">
        <v>59</v>
      </c>
      <c r="H932" s="2">
        <v>16</v>
      </c>
      <c r="I932" s="2">
        <v>1974</v>
      </c>
      <c r="J932" s="2">
        <v>5339</v>
      </c>
      <c r="K932" s="2">
        <v>1433</v>
      </c>
      <c r="L932" s="2">
        <v>6</v>
      </c>
      <c r="M932" s="2">
        <v>0</v>
      </c>
      <c r="N932" s="2">
        <v>0</v>
      </c>
      <c r="O932" s="2">
        <v>4</v>
      </c>
      <c r="P932" s="2">
        <v>10</v>
      </c>
      <c r="Q932" s="2">
        <v>0</v>
      </c>
      <c r="R932" s="2">
        <v>2432</v>
      </c>
      <c r="S932" s="2">
        <v>786400</v>
      </c>
      <c r="T932" s="2">
        <v>39977000</v>
      </c>
      <c r="U932" s="2">
        <v>73</v>
      </c>
      <c r="V932" s="2">
        <v>155</v>
      </c>
      <c r="W932" s="2">
        <v>30</v>
      </c>
      <c r="X932" s="2">
        <v>537</v>
      </c>
      <c r="Y932" s="2">
        <v>131</v>
      </c>
      <c r="Z932" s="2">
        <v>321</v>
      </c>
      <c r="AA932" s="9">
        <f t="shared" si="128"/>
        <v>12547</v>
      </c>
      <c r="AB932" s="9">
        <f t="shared" si="129"/>
        <v>1899</v>
      </c>
      <c r="AC932" s="9">
        <f t="shared" si="130"/>
        <v>2452</v>
      </c>
      <c r="AD932" s="9">
        <f t="shared" si="131"/>
        <v>2432</v>
      </c>
      <c r="AE932" s="44">
        <f t="shared" si="132"/>
        <v>2.6861375370487588E-5</v>
      </c>
      <c r="AF932" s="9">
        <f t="shared" si="133"/>
        <v>352</v>
      </c>
      <c r="AG932" s="9">
        <f t="shared" si="126"/>
        <v>452</v>
      </c>
      <c r="AH932" s="44">
        <f t="shared" si="134"/>
        <v>4.5141479686578341E-5</v>
      </c>
      <c r="AI932">
        <f>AA932/'Totals and Drop Down Lists'!W$6*Inputs!E$37</f>
        <v>11381.890688509306</v>
      </c>
      <c r="AJ932">
        <f>AB932/'Totals and Drop Down Lists'!X$6*Inputs!F$37</f>
        <v>6248.4452600553868</v>
      </c>
      <c r="AK932">
        <f>AC932/'Totals and Drop Down Lists'!Y$6*Inputs!G$37</f>
        <v>16164.412252046486</v>
      </c>
      <c r="AL932">
        <f>AD932/'Totals and Drop Down Lists'!Z$6*Inputs!H$37</f>
        <v>19498.563088625138</v>
      </c>
      <c r="AM932">
        <f>AE932/'Totals and Drop Down Lists'!AA$6*Inputs!I$37</f>
        <v>3343.9551696051908</v>
      </c>
      <c r="AN932">
        <f>AF932/'Totals and Drop Down Lists'!AB$6*Inputs!J$37</f>
        <v>7024.7559854013489</v>
      </c>
      <c r="AO932">
        <f>AG932/'Totals and Drop Down Lists'!AC$6*Inputs!K$37</f>
        <v>8417.8564329494111</v>
      </c>
      <c r="AP932">
        <f>AH932/'Totals and Drop Down Lists'!AD$6*Inputs!L$37</f>
        <v>10623.140309013439</v>
      </c>
      <c r="AQ932">
        <f>IF(OR($D932="51",$D932="52",$D932="61"),(AA932/'Totals and Drop Down Lists'!W$4)*Inputs!E$38,0)</f>
        <v>0</v>
      </c>
      <c r="AR932">
        <f>IF(OR($D932="51",$D932="52",$D932="61"),(AB932/'Totals and Drop Down Lists'!X$4)*Inputs!F$38,0)</f>
        <v>0</v>
      </c>
      <c r="AS932">
        <f>IF(OR($D932="51",$D932="52",$D932="61"),(AC932/'Totals and Drop Down Lists'!Y$4)*Inputs!G$38,0)</f>
        <v>0</v>
      </c>
      <c r="AT932">
        <f>IF(OR($D932="51",$D932="52",$D932="61"),(AD932/'Totals and Drop Down Lists'!Z$4)*Inputs!H$38,0)</f>
        <v>0</v>
      </c>
      <c r="AU932">
        <f>IF(OR($D932="51",$D932="52",$D932="61"),(AE932/'Totals and Drop Down Lists'!AA$4)*Inputs!I$38,0)</f>
        <v>0</v>
      </c>
      <c r="AV932">
        <f>IF(OR($D932="51",$D932="52",$D932="61"),(AF932/'Totals and Drop Down Lists'!AB$4)*Inputs!J$38,0)</f>
        <v>0</v>
      </c>
      <c r="AW932">
        <f>IF(OR($D932="51",$D932="52",$D932="61"),(AG932/'Totals and Drop Down Lists'!AC$4)*Inputs!K$38,0)</f>
        <v>0</v>
      </c>
      <c r="AX932">
        <f>IF(OR($D932="51",$D932="52",$D932="61"),(AH932/'Totals and Drop Down Lists'!AD$4)*Inputs!L$38,0)</f>
        <v>0</v>
      </c>
      <c r="AY932">
        <f>IF(OR($D932="51",$D932="52",$D932="61"),0,(AA932/'Totals and Drop Down Lists'!W$5)*Inputs!E$39)</f>
        <v>0</v>
      </c>
      <c r="AZ932">
        <f>IF(OR($D932="51",$D932="52",$D932="61"),0,(AB932/'Totals and Drop Down Lists'!X$5)*Inputs!F$39)</f>
        <v>0</v>
      </c>
      <c r="BA932">
        <f>IF(OR($D932="51",$D932="52",$D932="61"),0,(AC932/'Totals and Drop Down Lists'!Y$5)*Inputs!G$39)</f>
        <v>0</v>
      </c>
      <c r="BB932">
        <f>IF(OR($D932="51",$D932="52",$D932="61"),0,(AD932/'Totals and Drop Down Lists'!Z$5)*Inputs!H$39)</f>
        <v>0</v>
      </c>
      <c r="BC932">
        <f>IF(OR($D932="51",$D932="52",$D932="61"),0,(AE932/'Totals and Drop Down Lists'!AA$5)*Inputs!I$39)</f>
        <v>0</v>
      </c>
      <c r="BD932">
        <f>IF(OR($D932="51",$D932="52",$D932="61"),0,(AF932/'Totals and Drop Down Lists'!AB$5)*Inputs!J$39)</f>
        <v>0</v>
      </c>
      <c r="BE932">
        <f>IF(OR($D932="51",$D932="52",$D932="61"),0,(AG932/'Totals and Drop Down Lists'!AC$5)*Inputs!K$39)</f>
        <v>0</v>
      </c>
      <c r="BF932">
        <f>IF(OR($D932="51",$D932="52",$D932="61"),0,(AH932/'Totals and Drop Down Lists'!AD$5)*Inputs!L$39)</f>
        <v>0</v>
      </c>
      <c r="BG932" s="10">
        <f t="shared" si="127"/>
        <v>82703.019186205711</v>
      </c>
    </row>
    <row r="933" spans="1:59">
      <c r="A933" s="1" t="s">
        <v>7429</v>
      </c>
      <c r="B933" s="1" t="s">
        <v>2236</v>
      </c>
      <c r="C933" s="1" t="s">
        <v>1191</v>
      </c>
      <c r="D933" s="1" t="s">
        <v>25</v>
      </c>
      <c r="E933" s="1" t="s">
        <v>2377</v>
      </c>
      <c r="F933" s="2">
        <v>7517</v>
      </c>
      <c r="G933" s="2">
        <v>78</v>
      </c>
      <c r="H933" s="2">
        <v>0</v>
      </c>
      <c r="I933" s="2">
        <v>1224</v>
      </c>
      <c r="J933" s="2">
        <v>3023</v>
      </c>
      <c r="K933" s="2">
        <v>429</v>
      </c>
      <c r="L933" s="2">
        <v>64</v>
      </c>
      <c r="M933" s="2">
        <v>25</v>
      </c>
      <c r="N933" s="2">
        <v>10</v>
      </c>
      <c r="O933" s="2">
        <v>8</v>
      </c>
      <c r="P933" s="2">
        <v>0</v>
      </c>
      <c r="Q933" s="2">
        <v>0</v>
      </c>
      <c r="R933" s="2">
        <v>1576</v>
      </c>
      <c r="S933" s="2">
        <v>124900</v>
      </c>
      <c r="T933" s="2">
        <v>9646300</v>
      </c>
      <c r="U933" s="2">
        <v>66</v>
      </c>
      <c r="V933" s="2">
        <v>74</v>
      </c>
      <c r="W933" s="2">
        <v>45</v>
      </c>
      <c r="X933" s="2">
        <v>174</v>
      </c>
      <c r="Y933" s="2">
        <v>39</v>
      </c>
      <c r="Z933" s="2">
        <v>80</v>
      </c>
      <c r="AA933" s="9">
        <f t="shared" si="128"/>
        <v>7517</v>
      </c>
      <c r="AB933" s="9">
        <f t="shared" si="129"/>
        <v>1146</v>
      </c>
      <c r="AC933" s="9">
        <f t="shared" si="130"/>
        <v>1683</v>
      </c>
      <c r="AD933" s="9">
        <f t="shared" si="131"/>
        <v>1576</v>
      </c>
      <c r="AE933" s="44">
        <f t="shared" si="132"/>
        <v>4.2517940822453482E-6</v>
      </c>
      <c r="AF933" s="9">
        <f t="shared" si="133"/>
        <v>55</v>
      </c>
      <c r="AG933" s="9">
        <f t="shared" si="126"/>
        <v>119</v>
      </c>
      <c r="AH933" s="44">
        <f t="shared" si="134"/>
        <v>6.2837253229408196E-6</v>
      </c>
      <c r="AI933">
        <f>AA933/'Totals and Drop Down Lists'!W$6*Inputs!E$37</f>
        <v>6818.9744405455058</v>
      </c>
      <c r="AJ933">
        <f>AB933/'Totals and Drop Down Lists'!X$6*Inputs!F$37</f>
        <v>3770.7837114394274</v>
      </c>
      <c r="AK933">
        <f>AC933/'Totals and Drop Down Lists'!Y$6*Inputs!G$37</f>
        <v>11094.90449436959</v>
      </c>
      <c r="AL933">
        <f>AD933/'Totals and Drop Down Lists'!Z$6*Inputs!H$37</f>
        <v>12635.582001510369</v>
      </c>
      <c r="AM933">
        <f>AE933/'Totals and Drop Down Lists'!AA$6*Inputs!I$37</f>
        <v>529.30308315642321</v>
      </c>
      <c r="AN933">
        <f>AF933/'Totals and Drop Down Lists'!AB$6*Inputs!J$37</f>
        <v>1097.6181227189609</v>
      </c>
      <c r="AO933">
        <f>AG933/'Totals and Drop Down Lists'!AC$6*Inputs!K$37</f>
        <v>2216.2055653119023</v>
      </c>
      <c r="AP933">
        <f>AH933/'Totals and Drop Down Lists'!AD$6*Inputs!L$37</f>
        <v>1478.7485087412488</v>
      </c>
      <c r="AQ933">
        <f>IF(OR($D933="51",$D933="52",$D933="61"),(AA933/'Totals and Drop Down Lists'!W$4)*Inputs!E$38,0)</f>
        <v>0</v>
      </c>
      <c r="AR933">
        <f>IF(OR($D933="51",$D933="52",$D933="61"),(AB933/'Totals and Drop Down Lists'!X$4)*Inputs!F$38,0)</f>
        <v>0</v>
      </c>
      <c r="AS933">
        <f>IF(OR($D933="51",$D933="52",$D933="61"),(AC933/'Totals and Drop Down Lists'!Y$4)*Inputs!G$38,0)</f>
        <v>0</v>
      </c>
      <c r="AT933">
        <f>IF(OR($D933="51",$D933="52",$D933="61"),(AD933/'Totals and Drop Down Lists'!Z$4)*Inputs!H$38,0)</f>
        <v>0</v>
      </c>
      <c r="AU933">
        <f>IF(OR($D933="51",$D933="52",$D933="61"),(AE933/'Totals and Drop Down Lists'!AA$4)*Inputs!I$38,0)</f>
        <v>0</v>
      </c>
      <c r="AV933">
        <f>IF(OR($D933="51",$D933="52",$D933="61"),(AF933/'Totals and Drop Down Lists'!AB$4)*Inputs!J$38,0)</f>
        <v>0</v>
      </c>
      <c r="AW933">
        <f>IF(OR($D933="51",$D933="52",$D933="61"),(AG933/'Totals and Drop Down Lists'!AC$4)*Inputs!K$38,0)</f>
        <v>0</v>
      </c>
      <c r="AX933">
        <f>IF(OR($D933="51",$D933="52",$D933="61"),(AH933/'Totals and Drop Down Lists'!AD$4)*Inputs!L$38,0)</f>
        <v>0</v>
      </c>
      <c r="AY933">
        <f>IF(OR($D933="51",$D933="52",$D933="61"),0,(AA933/'Totals and Drop Down Lists'!W$5)*Inputs!E$39)</f>
        <v>0</v>
      </c>
      <c r="AZ933">
        <f>IF(OR($D933="51",$D933="52",$D933="61"),0,(AB933/'Totals and Drop Down Lists'!X$5)*Inputs!F$39)</f>
        <v>0</v>
      </c>
      <c r="BA933">
        <f>IF(OR($D933="51",$D933="52",$D933="61"),0,(AC933/'Totals and Drop Down Lists'!Y$5)*Inputs!G$39)</f>
        <v>0</v>
      </c>
      <c r="BB933">
        <f>IF(OR($D933="51",$D933="52",$D933="61"),0,(AD933/'Totals and Drop Down Lists'!Z$5)*Inputs!H$39)</f>
        <v>0</v>
      </c>
      <c r="BC933">
        <f>IF(OR($D933="51",$D933="52",$D933="61"),0,(AE933/'Totals and Drop Down Lists'!AA$5)*Inputs!I$39)</f>
        <v>0</v>
      </c>
      <c r="BD933">
        <f>IF(OR($D933="51",$D933="52",$D933="61"),0,(AF933/'Totals and Drop Down Lists'!AB$5)*Inputs!J$39)</f>
        <v>0</v>
      </c>
      <c r="BE933">
        <f>IF(OR($D933="51",$D933="52",$D933="61"),0,(AG933/'Totals and Drop Down Lists'!AC$5)*Inputs!K$39)</f>
        <v>0</v>
      </c>
      <c r="BF933">
        <f>IF(OR($D933="51",$D933="52",$D933="61"),0,(AH933/'Totals and Drop Down Lists'!AD$5)*Inputs!L$39)</f>
        <v>0</v>
      </c>
      <c r="BG933" s="10">
        <f t="shared" si="127"/>
        <v>39642.119927793428</v>
      </c>
    </row>
    <row r="934" spans="1:59">
      <c r="A934" s="1" t="s">
        <v>7429</v>
      </c>
      <c r="B934" s="1" t="s">
        <v>2236</v>
      </c>
      <c r="C934" s="1" t="s">
        <v>2378</v>
      </c>
      <c r="D934" s="1" t="s">
        <v>25</v>
      </c>
      <c r="E934" s="1" t="s">
        <v>2379</v>
      </c>
      <c r="F934" s="2">
        <v>35469</v>
      </c>
      <c r="G934" s="2">
        <v>503</v>
      </c>
      <c r="H934" s="2">
        <v>26</v>
      </c>
      <c r="I934" s="2">
        <v>6582</v>
      </c>
      <c r="J934" s="2">
        <v>14534</v>
      </c>
      <c r="K934" s="2">
        <v>3949</v>
      </c>
      <c r="L934" s="2">
        <v>114</v>
      </c>
      <c r="M934" s="2">
        <v>37</v>
      </c>
      <c r="N934" s="2">
        <v>0</v>
      </c>
      <c r="O934" s="2">
        <v>147</v>
      </c>
      <c r="P934" s="2">
        <v>1</v>
      </c>
      <c r="Q934" s="2">
        <v>0</v>
      </c>
      <c r="R934" s="2">
        <v>5648</v>
      </c>
      <c r="S934" s="2">
        <v>2112400</v>
      </c>
      <c r="T934" s="2">
        <v>111829300</v>
      </c>
      <c r="U934" s="2">
        <v>410</v>
      </c>
      <c r="V934" s="2">
        <v>433</v>
      </c>
      <c r="W934" s="2">
        <v>60</v>
      </c>
      <c r="X934" s="2">
        <v>1027</v>
      </c>
      <c r="Y934" s="2">
        <v>233</v>
      </c>
      <c r="Z934" s="2">
        <v>556</v>
      </c>
      <c r="AA934" s="9">
        <f t="shared" si="128"/>
        <v>35469</v>
      </c>
      <c r="AB934" s="9">
        <f t="shared" si="129"/>
        <v>6053</v>
      </c>
      <c r="AC934" s="9">
        <f t="shared" si="130"/>
        <v>5947</v>
      </c>
      <c r="AD934" s="9">
        <f t="shared" si="131"/>
        <v>5648</v>
      </c>
      <c r="AE934" s="44">
        <f t="shared" si="132"/>
        <v>7.4935032078455709E-5</v>
      </c>
      <c r="AF934" s="9">
        <f t="shared" si="133"/>
        <v>534</v>
      </c>
      <c r="AG934" s="9">
        <f t="shared" si="126"/>
        <v>789</v>
      </c>
      <c r="AH934" s="44">
        <f t="shared" si="134"/>
        <v>7.9768250556730378E-5</v>
      </c>
      <c r="AI934">
        <f>AA934/'Totals and Drop Down Lists'!W$6*Inputs!E$37</f>
        <v>32175.363101198425</v>
      </c>
      <c r="AJ934">
        <f>AB934/'Totals and Drop Down Lists'!X$6*Inputs!F$37</f>
        <v>19916.713617227622</v>
      </c>
      <c r="AK934">
        <f>AC934/'Totals and Drop Down Lists'!Y$6*Inputs!G$37</f>
        <v>39204.632815220415</v>
      </c>
      <c r="AL934">
        <f>AD934/'Totals and Drop Down Lists'!Z$6*Inputs!H$37</f>
        <v>45282.847172925489</v>
      </c>
      <c r="AM934">
        <f>AE934/'Totals and Drop Down Lists'!AA$6*Inputs!I$37</f>
        <v>9328.613462532996</v>
      </c>
      <c r="AN934">
        <f>AF934/'Totals and Drop Down Lists'!AB$6*Inputs!J$37</f>
        <v>10656.874136944092</v>
      </c>
      <c r="AO934">
        <f>AG934/'Totals and Drop Down Lists'!AC$6*Inputs!K$37</f>
        <v>14694.001605303287</v>
      </c>
      <c r="AP934">
        <f>AH934/'Totals and Drop Down Lists'!AD$6*Inputs!L$37</f>
        <v>18771.855148572711</v>
      </c>
      <c r="AQ934">
        <f>IF(OR($D934="51",$D934="52",$D934="61"),(AA934/'Totals and Drop Down Lists'!W$4)*Inputs!E$38,0)</f>
        <v>0</v>
      </c>
      <c r="AR934">
        <f>IF(OR($D934="51",$D934="52",$D934="61"),(AB934/'Totals and Drop Down Lists'!X$4)*Inputs!F$38,0)</f>
        <v>0</v>
      </c>
      <c r="AS934">
        <f>IF(OR($D934="51",$D934="52",$D934="61"),(AC934/'Totals and Drop Down Lists'!Y$4)*Inputs!G$38,0)</f>
        <v>0</v>
      </c>
      <c r="AT934">
        <f>IF(OR($D934="51",$D934="52",$D934="61"),(AD934/'Totals and Drop Down Lists'!Z$4)*Inputs!H$38,0)</f>
        <v>0</v>
      </c>
      <c r="AU934">
        <f>IF(OR($D934="51",$D934="52",$D934="61"),(AE934/'Totals and Drop Down Lists'!AA$4)*Inputs!I$38,0)</f>
        <v>0</v>
      </c>
      <c r="AV934">
        <f>IF(OR($D934="51",$D934="52",$D934="61"),(AF934/'Totals and Drop Down Lists'!AB$4)*Inputs!J$38,0)</f>
        <v>0</v>
      </c>
      <c r="AW934">
        <f>IF(OR($D934="51",$D934="52",$D934="61"),(AG934/'Totals and Drop Down Lists'!AC$4)*Inputs!K$38,0)</f>
        <v>0</v>
      </c>
      <c r="AX934">
        <f>IF(OR($D934="51",$D934="52",$D934="61"),(AH934/'Totals and Drop Down Lists'!AD$4)*Inputs!L$38,0)</f>
        <v>0</v>
      </c>
      <c r="AY934">
        <f>IF(OR($D934="51",$D934="52",$D934="61"),0,(AA934/'Totals and Drop Down Lists'!W$5)*Inputs!E$39)</f>
        <v>0</v>
      </c>
      <c r="AZ934">
        <f>IF(OR($D934="51",$D934="52",$D934="61"),0,(AB934/'Totals and Drop Down Lists'!X$5)*Inputs!F$39)</f>
        <v>0</v>
      </c>
      <c r="BA934">
        <f>IF(OR($D934="51",$D934="52",$D934="61"),0,(AC934/'Totals and Drop Down Lists'!Y$5)*Inputs!G$39)</f>
        <v>0</v>
      </c>
      <c r="BB934">
        <f>IF(OR($D934="51",$D934="52",$D934="61"),0,(AD934/'Totals and Drop Down Lists'!Z$5)*Inputs!H$39)</f>
        <v>0</v>
      </c>
      <c r="BC934">
        <f>IF(OR($D934="51",$D934="52",$D934="61"),0,(AE934/'Totals and Drop Down Lists'!AA$5)*Inputs!I$39)</f>
        <v>0</v>
      </c>
      <c r="BD934">
        <f>IF(OR($D934="51",$D934="52",$D934="61"),0,(AF934/'Totals and Drop Down Lists'!AB$5)*Inputs!J$39)</f>
        <v>0</v>
      </c>
      <c r="BE934">
        <f>IF(OR($D934="51",$D934="52",$D934="61"),0,(AG934/'Totals and Drop Down Lists'!AC$5)*Inputs!K$39)</f>
        <v>0</v>
      </c>
      <c r="BF934">
        <f>IF(OR($D934="51",$D934="52",$D934="61"),0,(AH934/'Totals and Drop Down Lists'!AD$5)*Inputs!L$39)</f>
        <v>0</v>
      </c>
      <c r="BG934" s="10">
        <f t="shared" si="127"/>
        <v>190030.90105992503</v>
      </c>
    </row>
    <row r="935" spans="1:59">
      <c r="A935" s="1" t="s">
        <v>7429</v>
      </c>
      <c r="B935" s="1" t="s">
        <v>2236</v>
      </c>
      <c r="C935" s="1" t="s">
        <v>1752</v>
      </c>
      <c r="D935" s="1" t="s">
        <v>58</v>
      </c>
      <c r="E935" s="1" t="s">
        <v>2380</v>
      </c>
      <c r="F935" s="2">
        <v>46521</v>
      </c>
      <c r="G935" s="2">
        <v>272</v>
      </c>
      <c r="H935" s="2">
        <v>18</v>
      </c>
      <c r="I935" s="2">
        <v>3258</v>
      </c>
      <c r="J935" s="2">
        <v>17334</v>
      </c>
      <c r="K935" s="2">
        <v>3703</v>
      </c>
      <c r="L935" s="2">
        <v>77</v>
      </c>
      <c r="M935" s="2">
        <v>21</v>
      </c>
      <c r="N935" s="2">
        <v>0</v>
      </c>
      <c r="O935" s="2">
        <v>61</v>
      </c>
      <c r="P935" s="2">
        <v>2</v>
      </c>
      <c r="Q935" s="2">
        <v>25</v>
      </c>
      <c r="R935" s="2">
        <v>2829</v>
      </c>
      <c r="S935" s="2">
        <v>2687500</v>
      </c>
      <c r="T935" s="2">
        <v>153027500</v>
      </c>
      <c r="U935" s="2">
        <v>176</v>
      </c>
      <c r="V935" s="2">
        <v>280</v>
      </c>
      <c r="W935" s="2">
        <v>69</v>
      </c>
      <c r="X935" s="2">
        <v>878</v>
      </c>
      <c r="Y935" s="2">
        <v>112</v>
      </c>
      <c r="Z935" s="2">
        <v>516</v>
      </c>
      <c r="AA935" s="9">
        <f t="shared" si="128"/>
        <v>46521</v>
      </c>
      <c r="AB935" s="9">
        <f t="shared" si="129"/>
        <v>2968</v>
      </c>
      <c r="AC935" s="9">
        <f t="shared" si="130"/>
        <v>3015</v>
      </c>
      <c r="AD935" s="9">
        <f t="shared" si="131"/>
        <v>2829</v>
      </c>
      <c r="AE935" s="44">
        <f t="shared" si="132"/>
        <v>5.5246455247140935E-5</v>
      </c>
      <c r="AF935" s="9">
        <f t="shared" si="133"/>
        <v>529</v>
      </c>
      <c r="AG935" s="9">
        <f t="shared" si="126"/>
        <v>628</v>
      </c>
      <c r="AH935" s="44">
        <f t="shared" si="134"/>
        <v>4.9918973917934281E-5</v>
      </c>
      <c r="AI935">
        <f>AA935/'Totals and Drop Down Lists'!W$6*Inputs!E$37</f>
        <v>42201.078881018693</v>
      </c>
      <c r="AJ935">
        <f>AB935/'Totals and Drop Down Lists'!X$6*Inputs!F$37</f>
        <v>9765.8691584225307</v>
      </c>
      <c r="AK935">
        <f>AC935/'Totals and Drop Down Lists'!Y$6*Inputs!G$37</f>
        <v>19875.898425742314</v>
      </c>
      <c r="AL935">
        <f>AD935/'Totals and Drop Down Lists'!Z$6*Inputs!H$37</f>
        <v>22681.511092812711</v>
      </c>
      <c r="AM935">
        <f>AE935/'Totals and Drop Down Lists'!AA$6*Inputs!I$37</f>
        <v>6877.5953233211276</v>
      </c>
      <c r="AN935">
        <f>AF935/'Totals and Drop Down Lists'!AB$6*Inputs!J$37</f>
        <v>10557.090671242368</v>
      </c>
      <c r="AO935">
        <f>AG935/'Totals and Drop Down Lists'!AC$6*Inputs!K$37</f>
        <v>11695.605840469536</v>
      </c>
      <c r="AP935">
        <f>AH935/'Totals and Drop Down Lists'!AD$6*Inputs!L$37</f>
        <v>11747.427591964117</v>
      </c>
      <c r="AQ935">
        <f>IF(OR($D935="51",$D935="52",$D935="61"),(AA935/'Totals and Drop Down Lists'!W$4)*Inputs!E$38,0)</f>
        <v>0</v>
      </c>
      <c r="AR935">
        <f>IF(OR($D935="51",$D935="52",$D935="61"),(AB935/'Totals and Drop Down Lists'!X$4)*Inputs!F$38,0)</f>
        <v>0</v>
      </c>
      <c r="AS935">
        <f>IF(OR($D935="51",$D935="52",$D935="61"),(AC935/'Totals and Drop Down Lists'!Y$4)*Inputs!G$38,0)</f>
        <v>0</v>
      </c>
      <c r="AT935">
        <f>IF(OR($D935="51",$D935="52",$D935="61"),(AD935/'Totals and Drop Down Lists'!Z$4)*Inputs!H$38,0)</f>
        <v>0</v>
      </c>
      <c r="AU935">
        <f>IF(OR($D935="51",$D935="52",$D935="61"),(AE935/'Totals and Drop Down Lists'!AA$4)*Inputs!I$38,0)</f>
        <v>0</v>
      </c>
      <c r="AV935">
        <f>IF(OR($D935="51",$D935="52",$D935="61"),(AF935/'Totals and Drop Down Lists'!AB$4)*Inputs!J$38,0)</f>
        <v>0</v>
      </c>
      <c r="AW935">
        <f>IF(OR($D935="51",$D935="52",$D935="61"),(AG935/'Totals and Drop Down Lists'!AC$4)*Inputs!K$38,0)</f>
        <v>0</v>
      </c>
      <c r="AX935">
        <f>IF(OR($D935="51",$D935="52",$D935="61"),(AH935/'Totals and Drop Down Lists'!AD$4)*Inputs!L$38,0)</f>
        <v>0</v>
      </c>
      <c r="AY935">
        <f>IF(OR($D935="51",$D935="52",$D935="61"),0,(AA935/'Totals and Drop Down Lists'!W$5)*Inputs!E$39)</f>
        <v>0</v>
      </c>
      <c r="AZ935">
        <f>IF(OR($D935="51",$D935="52",$D935="61"),0,(AB935/'Totals and Drop Down Lists'!X$5)*Inputs!F$39)</f>
        <v>0</v>
      </c>
      <c r="BA935">
        <f>IF(OR($D935="51",$D935="52",$D935="61"),0,(AC935/'Totals and Drop Down Lists'!Y$5)*Inputs!G$39)</f>
        <v>0</v>
      </c>
      <c r="BB935">
        <f>IF(OR($D935="51",$D935="52",$D935="61"),0,(AD935/'Totals and Drop Down Lists'!Z$5)*Inputs!H$39)</f>
        <v>0</v>
      </c>
      <c r="BC935">
        <f>IF(OR($D935="51",$D935="52",$D935="61"),0,(AE935/'Totals and Drop Down Lists'!AA$5)*Inputs!I$39)</f>
        <v>0</v>
      </c>
      <c r="BD935">
        <f>IF(OR($D935="51",$D935="52",$D935="61"),0,(AF935/'Totals and Drop Down Lists'!AB$5)*Inputs!J$39)</f>
        <v>0</v>
      </c>
      <c r="BE935">
        <f>IF(OR($D935="51",$D935="52",$D935="61"),0,(AG935/'Totals and Drop Down Lists'!AC$5)*Inputs!K$39)</f>
        <v>0</v>
      </c>
      <c r="BF935">
        <f>IF(OR($D935="51",$D935="52",$D935="61"),0,(AH935/'Totals and Drop Down Lists'!AD$5)*Inputs!L$39)</f>
        <v>0</v>
      </c>
      <c r="BG935" s="10">
        <f t="shared" si="127"/>
        <v>135402.07698499339</v>
      </c>
    </row>
    <row r="936" spans="1:59">
      <c r="A936" s="1" t="s">
        <v>7429</v>
      </c>
      <c r="B936" s="1" t="s">
        <v>2236</v>
      </c>
      <c r="C936" s="1" t="s">
        <v>106</v>
      </c>
      <c r="D936" s="1" t="s">
        <v>25</v>
      </c>
      <c r="E936" s="1" t="s">
        <v>2381</v>
      </c>
      <c r="F936" s="2">
        <v>21834</v>
      </c>
      <c r="G936" s="2">
        <v>115</v>
      </c>
      <c r="H936" s="2">
        <v>3</v>
      </c>
      <c r="I936" s="2">
        <v>2089</v>
      </c>
      <c r="J936" s="2">
        <v>8948</v>
      </c>
      <c r="K936" s="2">
        <v>2170</v>
      </c>
      <c r="L936" s="2">
        <v>85</v>
      </c>
      <c r="M936" s="2">
        <v>0</v>
      </c>
      <c r="N936" s="2">
        <v>0</v>
      </c>
      <c r="O936" s="2">
        <v>36</v>
      </c>
      <c r="P936" s="2">
        <v>8</v>
      </c>
      <c r="Q936" s="2">
        <v>0</v>
      </c>
      <c r="R936" s="2">
        <v>3376</v>
      </c>
      <c r="S936" s="2">
        <v>1460000</v>
      </c>
      <c r="T936" s="2">
        <v>90221600</v>
      </c>
      <c r="U936" s="2">
        <v>86</v>
      </c>
      <c r="V936" s="2">
        <v>188</v>
      </c>
      <c r="W936" s="2">
        <v>15</v>
      </c>
      <c r="X936" s="2">
        <v>524</v>
      </c>
      <c r="Y936" s="2">
        <v>68</v>
      </c>
      <c r="Z936" s="2">
        <v>319</v>
      </c>
      <c r="AA936" s="9">
        <f t="shared" si="128"/>
        <v>21834</v>
      </c>
      <c r="AB936" s="9">
        <f t="shared" si="129"/>
        <v>1971</v>
      </c>
      <c r="AC936" s="9">
        <f t="shared" si="130"/>
        <v>3505</v>
      </c>
      <c r="AD936" s="9">
        <f t="shared" si="131"/>
        <v>3376</v>
      </c>
      <c r="AE936" s="44">
        <f t="shared" si="132"/>
        <v>3.6752702421820412E-5</v>
      </c>
      <c r="AF936" s="9">
        <f t="shared" si="133"/>
        <v>321</v>
      </c>
      <c r="AG936" s="9">
        <f t="shared" si="126"/>
        <v>387</v>
      </c>
      <c r="AH936" s="44">
        <f t="shared" si="134"/>
        <v>3.4921734785465132E-5</v>
      </c>
      <c r="AI936">
        <f>AA936/'Totals and Drop Down Lists'!W$6*Inputs!E$37</f>
        <v>19806.503649710066</v>
      </c>
      <c r="AJ936">
        <f>AB936/'Totals and Drop Down Lists'!X$6*Inputs!F$37</f>
        <v>6485.353137213885</v>
      </c>
      <c r="AK936">
        <f>AC936/'Totals and Drop Down Lists'!Y$6*Inputs!G$37</f>
        <v>23106.143941037088</v>
      </c>
      <c r="AL936">
        <f>AD936/'Totals and Drop Down Lists'!Z$6*Inputs!H$37</f>
        <v>27067.084287499369</v>
      </c>
      <c r="AM936">
        <f>AE936/'Totals and Drop Down Lists'!AA$6*Inputs!I$37</f>
        <v>4575.3200484081062</v>
      </c>
      <c r="AN936">
        <f>AF936/'Totals and Drop Down Lists'!AB$6*Inputs!J$37</f>
        <v>6406.0984980506628</v>
      </c>
      <c r="AO936">
        <f>AG936/'Totals and Drop Down Lists'!AC$6*Inputs!K$37</f>
        <v>7207.3239813084574</v>
      </c>
      <c r="AP936">
        <f>AH936/'Totals and Drop Down Lists'!AD$6*Inputs!L$37</f>
        <v>8218.1286709228607</v>
      </c>
      <c r="AQ936">
        <f>IF(OR($D936="51",$D936="52",$D936="61"),(AA936/'Totals and Drop Down Lists'!W$4)*Inputs!E$38,0)</f>
        <v>0</v>
      </c>
      <c r="AR936">
        <f>IF(OR($D936="51",$D936="52",$D936="61"),(AB936/'Totals and Drop Down Lists'!X$4)*Inputs!F$38,0)</f>
        <v>0</v>
      </c>
      <c r="AS936">
        <f>IF(OR($D936="51",$D936="52",$D936="61"),(AC936/'Totals and Drop Down Lists'!Y$4)*Inputs!G$38,0)</f>
        <v>0</v>
      </c>
      <c r="AT936">
        <f>IF(OR($D936="51",$D936="52",$D936="61"),(AD936/'Totals and Drop Down Lists'!Z$4)*Inputs!H$38,0)</f>
        <v>0</v>
      </c>
      <c r="AU936">
        <f>IF(OR($D936="51",$D936="52",$D936="61"),(AE936/'Totals and Drop Down Lists'!AA$4)*Inputs!I$38,0)</f>
        <v>0</v>
      </c>
      <c r="AV936">
        <f>IF(OR($D936="51",$D936="52",$D936="61"),(AF936/'Totals and Drop Down Lists'!AB$4)*Inputs!J$38,0)</f>
        <v>0</v>
      </c>
      <c r="AW936">
        <f>IF(OR($D936="51",$D936="52",$D936="61"),(AG936/'Totals and Drop Down Lists'!AC$4)*Inputs!K$38,0)</f>
        <v>0</v>
      </c>
      <c r="AX936">
        <f>IF(OR($D936="51",$D936="52",$D936="61"),(AH936/'Totals and Drop Down Lists'!AD$4)*Inputs!L$38,0)</f>
        <v>0</v>
      </c>
      <c r="AY936">
        <f>IF(OR($D936="51",$D936="52",$D936="61"),0,(AA936/'Totals and Drop Down Lists'!W$5)*Inputs!E$39)</f>
        <v>0</v>
      </c>
      <c r="AZ936">
        <f>IF(OR($D936="51",$D936="52",$D936="61"),0,(AB936/'Totals and Drop Down Lists'!X$5)*Inputs!F$39)</f>
        <v>0</v>
      </c>
      <c r="BA936">
        <f>IF(OR($D936="51",$D936="52",$D936="61"),0,(AC936/'Totals and Drop Down Lists'!Y$5)*Inputs!G$39)</f>
        <v>0</v>
      </c>
      <c r="BB936">
        <f>IF(OR($D936="51",$D936="52",$D936="61"),0,(AD936/'Totals and Drop Down Lists'!Z$5)*Inputs!H$39)</f>
        <v>0</v>
      </c>
      <c r="BC936">
        <f>IF(OR($D936="51",$D936="52",$D936="61"),0,(AE936/'Totals and Drop Down Lists'!AA$5)*Inputs!I$39)</f>
        <v>0</v>
      </c>
      <c r="BD936">
        <f>IF(OR($D936="51",$D936="52",$D936="61"),0,(AF936/'Totals and Drop Down Lists'!AB$5)*Inputs!J$39)</f>
        <v>0</v>
      </c>
      <c r="BE936">
        <f>IF(OR($D936="51",$D936="52",$D936="61"),0,(AG936/'Totals and Drop Down Lists'!AC$5)*Inputs!K$39)</f>
        <v>0</v>
      </c>
      <c r="BF936">
        <f>IF(OR($D936="51",$D936="52",$D936="61"),0,(AH936/'Totals and Drop Down Lists'!AD$5)*Inputs!L$39)</f>
        <v>0</v>
      </c>
      <c r="BG936" s="10">
        <f t="shared" si="127"/>
        <v>102871.95621415049</v>
      </c>
    </row>
    <row r="937" spans="1:59">
      <c r="A937" s="1" t="s">
        <v>7429</v>
      </c>
      <c r="B937" s="1" t="s">
        <v>2236</v>
      </c>
      <c r="C937" s="1" t="s">
        <v>666</v>
      </c>
      <c r="D937" s="1" t="s">
        <v>25</v>
      </c>
      <c r="E937" s="1" t="s">
        <v>2382</v>
      </c>
      <c r="F937" s="2">
        <v>6382</v>
      </c>
      <c r="G937" s="2">
        <v>25</v>
      </c>
      <c r="H937" s="2">
        <v>2</v>
      </c>
      <c r="I937" s="2">
        <v>774</v>
      </c>
      <c r="J937" s="2">
        <v>2589</v>
      </c>
      <c r="K937" s="2">
        <v>448</v>
      </c>
      <c r="L937" s="2">
        <v>40</v>
      </c>
      <c r="M937" s="2">
        <v>3</v>
      </c>
      <c r="N937" s="2">
        <v>0</v>
      </c>
      <c r="O937" s="2">
        <v>11</v>
      </c>
      <c r="P937" s="2">
        <v>0</v>
      </c>
      <c r="Q937" s="2">
        <v>0</v>
      </c>
      <c r="R937" s="2">
        <v>1209</v>
      </c>
      <c r="S937" s="2">
        <v>127200</v>
      </c>
      <c r="T937" s="2">
        <v>10514600</v>
      </c>
      <c r="U937" s="2">
        <v>72</v>
      </c>
      <c r="V937" s="2">
        <v>83</v>
      </c>
      <c r="W937" s="2">
        <v>24</v>
      </c>
      <c r="X937" s="2">
        <v>137</v>
      </c>
      <c r="Y937" s="2">
        <v>18</v>
      </c>
      <c r="Z937" s="2">
        <v>61</v>
      </c>
      <c r="AA937" s="9">
        <f t="shared" si="128"/>
        <v>6382</v>
      </c>
      <c r="AB937" s="9">
        <f t="shared" si="129"/>
        <v>747</v>
      </c>
      <c r="AC937" s="9">
        <f t="shared" si="130"/>
        <v>1263</v>
      </c>
      <c r="AD937" s="9">
        <f t="shared" si="131"/>
        <v>1209</v>
      </c>
      <c r="AE937" s="44">
        <f t="shared" si="132"/>
        <v>5.4140188497953972E-6</v>
      </c>
      <c r="AF937" s="9">
        <f t="shared" si="133"/>
        <v>30</v>
      </c>
      <c r="AG937" s="9">
        <f t="shared" si="126"/>
        <v>79</v>
      </c>
      <c r="AH937" s="44">
        <f t="shared" si="134"/>
        <v>5.086559642169745E-6</v>
      </c>
      <c r="AI937">
        <f>AA937/'Totals and Drop Down Lists'!W$6*Inputs!E$37</f>
        <v>5789.3700784304137</v>
      </c>
      <c r="AJ937">
        <f>AB937/'Totals and Drop Down Lists'!X$6*Inputs!F$37</f>
        <v>2457.9192255194175</v>
      </c>
      <c r="AK937">
        <f>AC937/'Totals and Drop Down Lists'!Y$6*Inputs!G$37</f>
        <v>8326.1226241169297</v>
      </c>
      <c r="AL937">
        <f>AD937/'Totals and Drop Down Lists'!Z$6*Inputs!H$37</f>
        <v>9693.15903542261</v>
      </c>
      <c r="AM937">
        <f>AE937/'Totals and Drop Down Lists'!AA$6*Inputs!I$37</f>
        <v>673.98768943917401</v>
      </c>
      <c r="AN937">
        <f>AF937/'Totals and Drop Down Lists'!AB$6*Inputs!J$37</f>
        <v>598.70079421034234</v>
      </c>
      <c r="AO937">
        <f>AG937/'Totals and Drop Down Lists'!AC$6*Inputs!K$37</f>
        <v>1471.2625181482379</v>
      </c>
      <c r="AP937">
        <f>AH937/'Totals and Drop Down Lists'!AD$6*Inputs!L$37</f>
        <v>1197.0196179679147</v>
      </c>
      <c r="AQ937">
        <f>IF(OR($D937="51",$D937="52",$D937="61"),(AA937/'Totals and Drop Down Lists'!W$4)*Inputs!E$38,0)</f>
        <v>0</v>
      </c>
      <c r="AR937">
        <f>IF(OR($D937="51",$D937="52",$D937="61"),(AB937/'Totals and Drop Down Lists'!X$4)*Inputs!F$38,0)</f>
        <v>0</v>
      </c>
      <c r="AS937">
        <f>IF(OR($D937="51",$D937="52",$D937="61"),(AC937/'Totals and Drop Down Lists'!Y$4)*Inputs!G$38,0)</f>
        <v>0</v>
      </c>
      <c r="AT937">
        <f>IF(OR($D937="51",$D937="52",$D937="61"),(AD937/'Totals and Drop Down Lists'!Z$4)*Inputs!H$38,0)</f>
        <v>0</v>
      </c>
      <c r="AU937">
        <f>IF(OR($D937="51",$D937="52",$D937="61"),(AE937/'Totals and Drop Down Lists'!AA$4)*Inputs!I$38,0)</f>
        <v>0</v>
      </c>
      <c r="AV937">
        <f>IF(OR($D937="51",$D937="52",$D937="61"),(AF937/'Totals and Drop Down Lists'!AB$4)*Inputs!J$38,0)</f>
        <v>0</v>
      </c>
      <c r="AW937">
        <f>IF(OR($D937="51",$D937="52",$D937="61"),(AG937/'Totals and Drop Down Lists'!AC$4)*Inputs!K$38,0)</f>
        <v>0</v>
      </c>
      <c r="AX937">
        <f>IF(OR($D937="51",$D937="52",$D937="61"),(AH937/'Totals and Drop Down Lists'!AD$4)*Inputs!L$38,0)</f>
        <v>0</v>
      </c>
      <c r="AY937">
        <f>IF(OR($D937="51",$D937="52",$D937="61"),0,(AA937/'Totals and Drop Down Lists'!W$5)*Inputs!E$39)</f>
        <v>0</v>
      </c>
      <c r="AZ937">
        <f>IF(OR($D937="51",$D937="52",$D937="61"),0,(AB937/'Totals and Drop Down Lists'!X$5)*Inputs!F$39)</f>
        <v>0</v>
      </c>
      <c r="BA937">
        <f>IF(OR($D937="51",$D937="52",$D937="61"),0,(AC937/'Totals and Drop Down Lists'!Y$5)*Inputs!G$39)</f>
        <v>0</v>
      </c>
      <c r="BB937">
        <f>IF(OR($D937="51",$D937="52",$D937="61"),0,(AD937/'Totals and Drop Down Lists'!Z$5)*Inputs!H$39)</f>
        <v>0</v>
      </c>
      <c r="BC937">
        <f>IF(OR($D937="51",$D937="52",$D937="61"),0,(AE937/'Totals and Drop Down Lists'!AA$5)*Inputs!I$39)</f>
        <v>0</v>
      </c>
      <c r="BD937">
        <f>IF(OR($D937="51",$D937="52",$D937="61"),0,(AF937/'Totals and Drop Down Lists'!AB$5)*Inputs!J$39)</f>
        <v>0</v>
      </c>
      <c r="BE937">
        <f>IF(OR($D937="51",$D937="52",$D937="61"),0,(AG937/'Totals and Drop Down Lists'!AC$5)*Inputs!K$39)</f>
        <v>0</v>
      </c>
      <c r="BF937">
        <f>IF(OR($D937="51",$D937="52",$D937="61"),0,(AH937/'Totals and Drop Down Lists'!AD$5)*Inputs!L$39)</f>
        <v>0</v>
      </c>
      <c r="BG937" s="10">
        <f t="shared" si="127"/>
        <v>30207.541583255035</v>
      </c>
    </row>
    <row r="938" spans="1:59">
      <c r="A938" s="1" t="s">
        <v>7429</v>
      </c>
      <c r="B938" s="1" t="s">
        <v>2236</v>
      </c>
      <c r="C938" s="1" t="s">
        <v>1756</v>
      </c>
      <c r="D938" s="1" t="s">
        <v>25</v>
      </c>
      <c r="E938" s="1" t="s">
        <v>2383</v>
      </c>
      <c r="F938" s="2">
        <v>37626</v>
      </c>
      <c r="G938" s="2">
        <v>416</v>
      </c>
      <c r="H938" s="2">
        <v>20</v>
      </c>
      <c r="I938" s="2">
        <v>5574</v>
      </c>
      <c r="J938" s="2">
        <v>15458</v>
      </c>
      <c r="K938" s="2">
        <v>4862</v>
      </c>
      <c r="L938" s="2">
        <v>19</v>
      </c>
      <c r="M938" s="2">
        <v>0</v>
      </c>
      <c r="N938" s="2">
        <v>0</v>
      </c>
      <c r="O938" s="2">
        <v>35</v>
      </c>
      <c r="P938" s="2">
        <v>26</v>
      </c>
      <c r="Q938" s="2">
        <v>0</v>
      </c>
      <c r="R938" s="2">
        <v>5720</v>
      </c>
      <c r="S938" s="2">
        <v>2489600</v>
      </c>
      <c r="T938" s="2">
        <v>131214700</v>
      </c>
      <c r="U938" s="2">
        <v>266</v>
      </c>
      <c r="V938" s="2">
        <v>333</v>
      </c>
      <c r="W938" s="2">
        <v>34</v>
      </c>
      <c r="X938" s="2">
        <v>1272</v>
      </c>
      <c r="Y938" s="2">
        <v>164</v>
      </c>
      <c r="Z938" s="2">
        <v>786</v>
      </c>
      <c r="AA938" s="9">
        <f t="shared" si="128"/>
        <v>37626</v>
      </c>
      <c r="AB938" s="9">
        <f t="shared" si="129"/>
        <v>5138</v>
      </c>
      <c r="AC938" s="9">
        <f t="shared" si="130"/>
        <v>5800</v>
      </c>
      <c r="AD938" s="9">
        <f t="shared" si="131"/>
        <v>5720</v>
      </c>
      <c r="AE938" s="44">
        <f t="shared" si="132"/>
        <v>1.068002801734133E-4</v>
      </c>
      <c r="AF938" s="9">
        <f t="shared" si="133"/>
        <v>905</v>
      </c>
      <c r="AG938" s="9">
        <f t="shared" si="126"/>
        <v>950</v>
      </c>
      <c r="AH938" s="44">
        <f t="shared" si="134"/>
        <v>1.1118247644115603E-4</v>
      </c>
      <c r="AI938">
        <f>AA938/'Totals and Drop Down Lists'!W$6*Inputs!E$37</f>
        <v>34132.06495942067</v>
      </c>
      <c r="AJ938">
        <f>AB938/'Totals and Drop Down Lists'!X$6*Inputs!F$37</f>
        <v>16906.009345005041</v>
      </c>
      <c r="AK938">
        <f>AC938/'Totals and Drop Down Lists'!Y$6*Inputs!G$37</f>
        <v>38235.559160631987</v>
      </c>
      <c r="AL938">
        <f>AD938/'Totals and Drop Down Lists'!Z$6*Inputs!H$37</f>
        <v>45860.107264365048</v>
      </c>
      <c r="AM938">
        <f>AE938/'Totals and Drop Down Lists'!AA$6*Inputs!I$37</f>
        <v>13295.497496883589</v>
      </c>
      <c r="AN938">
        <f>AF938/'Totals and Drop Down Lists'!AB$6*Inputs!J$37</f>
        <v>18060.807292011992</v>
      </c>
      <c r="AO938">
        <f>AG938/'Totals and Drop Down Lists'!AC$6*Inputs!K$37</f>
        <v>17692.397370137038</v>
      </c>
      <c r="AP938">
        <f>AH938/'Totals and Drop Down Lists'!AD$6*Inputs!L$37</f>
        <v>26164.562068822775</v>
      </c>
      <c r="AQ938">
        <f>IF(OR($D938="51",$D938="52",$D938="61"),(AA938/'Totals and Drop Down Lists'!W$4)*Inputs!E$38,0)</f>
        <v>0</v>
      </c>
      <c r="AR938">
        <f>IF(OR($D938="51",$D938="52",$D938="61"),(AB938/'Totals and Drop Down Lists'!X$4)*Inputs!F$38,0)</f>
        <v>0</v>
      </c>
      <c r="AS938">
        <f>IF(OR($D938="51",$D938="52",$D938="61"),(AC938/'Totals and Drop Down Lists'!Y$4)*Inputs!G$38,0)</f>
        <v>0</v>
      </c>
      <c r="AT938">
        <f>IF(OR($D938="51",$D938="52",$D938="61"),(AD938/'Totals and Drop Down Lists'!Z$4)*Inputs!H$38,0)</f>
        <v>0</v>
      </c>
      <c r="AU938">
        <f>IF(OR($D938="51",$D938="52",$D938="61"),(AE938/'Totals and Drop Down Lists'!AA$4)*Inputs!I$38,0)</f>
        <v>0</v>
      </c>
      <c r="AV938">
        <f>IF(OR($D938="51",$D938="52",$D938="61"),(AF938/'Totals and Drop Down Lists'!AB$4)*Inputs!J$38,0)</f>
        <v>0</v>
      </c>
      <c r="AW938">
        <f>IF(OR($D938="51",$D938="52",$D938="61"),(AG938/'Totals and Drop Down Lists'!AC$4)*Inputs!K$38,0)</f>
        <v>0</v>
      </c>
      <c r="AX938">
        <f>IF(OR($D938="51",$D938="52",$D938="61"),(AH938/'Totals and Drop Down Lists'!AD$4)*Inputs!L$38,0)</f>
        <v>0</v>
      </c>
      <c r="AY938">
        <f>IF(OR($D938="51",$D938="52",$D938="61"),0,(AA938/'Totals and Drop Down Lists'!W$5)*Inputs!E$39)</f>
        <v>0</v>
      </c>
      <c r="AZ938">
        <f>IF(OR($D938="51",$D938="52",$D938="61"),0,(AB938/'Totals and Drop Down Lists'!X$5)*Inputs!F$39)</f>
        <v>0</v>
      </c>
      <c r="BA938">
        <f>IF(OR($D938="51",$D938="52",$D938="61"),0,(AC938/'Totals and Drop Down Lists'!Y$5)*Inputs!G$39)</f>
        <v>0</v>
      </c>
      <c r="BB938">
        <f>IF(OR($D938="51",$D938="52",$D938="61"),0,(AD938/'Totals and Drop Down Lists'!Z$5)*Inputs!H$39)</f>
        <v>0</v>
      </c>
      <c r="BC938">
        <f>IF(OR($D938="51",$D938="52",$D938="61"),0,(AE938/'Totals and Drop Down Lists'!AA$5)*Inputs!I$39)</f>
        <v>0</v>
      </c>
      <c r="BD938">
        <f>IF(OR($D938="51",$D938="52",$D938="61"),0,(AF938/'Totals and Drop Down Lists'!AB$5)*Inputs!J$39)</f>
        <v>0</v>
      </c>
      <c r="BE938">
        <f>IF(OR($D938="51",$D938="52",$D938="61"),0,(AG938/'Totals and Drop Down Lists'!AC$5)*Inputs!K$39)</f>
        <v>0</v>
      </c>
      <c r="BF938">
        <f>IF(OR($D938="51",$D938="52",$D938="61"),0,(AH938/'Totals and Drop Down Lists'!AD$5)*Inputs!L$39)</f>
        <v>0</v>
      </c>
      <c r="BG938" s="10">
        <f t="shared" si="127"/>
        <v>210347.00495727814</v>
      </c>
    </row>
    <row r="939" spans="1:59">
      <c r="A939" s="1" t="s">
        <v>7429</v>
      </c>
      <c r="B939" s="1" t="s">
        <v>2236</v>
      </c>
      <c r="C939" s="1" t="s">
        <v>2384</v>
      </c>
      <c r="D939" s="1" t="s">
        <v>25</v>
      </c>
      <c r="E939" s="1" t="s">
        <v>2385</v>
      </c>
      <c r="F939" s="2">
        <v>10732</v>
      </c>
      <c r="G939" s="2">
        <v>218</v>
      </c>
      <c r="H939" s="2">
        <v>0</v>
      </c>
      <c r="I939" s="2">
        <v>1162</v>
      </c>
      <c r="J939" s="2">
        <v>4591</v>
      </c>
      <c r="K939" s="2">
        <v>1095</v>
      </c>
      <c r="L939" s="2">
        <v>19</v>
      </c>
      <c r="M939" s="2">
        <v>4</v>
      </c>
      <c r="N939" s="2">
        <v>0</v>
      </c>
      <c r="O939" s="2">
        <v>0</v>
      </c>
      <c r="P939" s="2">
        <v>0</v>
      </c>
      <c r="Q939" s="2">
        <v>0</v>
      </c>
      <c r="R939" s="2">
        <v>1611</v>
      </c>
      <c r="S939" s="2">
        <v>498200</v>
      </c>
      <c r="T939" s="2">
        <v>25305300</v>
      </c>
      <c r="U939" s="2">
        <v>115</v>
      </c>
      <c r="V939" s="2">
        <v>189</v>
      </c>
      <c r="W939" s="2">
        <v>53</v>
      </c>
      <c r="X939" s="2">
        <v>303</v>
      </c>
      <c r="Y939" s="2">
        <v>85</v>
      </c>
      <c r="Z939" s="2">
        <v>103</v>
      </c>
      <c r="AA939" s="9">
        <f t="shared" si="128"/>
        <v>10732</v>
      </c>
      <c r="AB939" s="9">
        <f t="shared" si="129"/>
        <v>944</v>
      </c>
      <c r="AC939" s="9">
        <f t="shared" si="130"/>
        <v>1634</v>
      </c>
      <c r="AD939" s="9">
        <f t="shared" si="131"/>
        <v>1611</v>
      </c>
      <c r="AE939" s="44">
        <f t="shared" si="132"/>
        <v>1.8239659706602391E-5</v>
      </c>
      <c r="AF939" s="9">
        <f t="shared" si="133"/>
        <v>61</v>
      </c>
      <c r="AG939" s="9">
        <f t="shared" si="126"/>
        <v>188</v>
      </c>
      <c r="AH939" s="44">
        <f t="shared" si="134"/>
        <v>1.6684598568097907E-5</v>
      </c>
      <c r="AI939">
        <f>AA939/'Totals and Drop Down Lists'!W$6*Inputs!E$37</f>
        <v>9735.4308495323094</v>
      </c>
      <c r="AJ939">
        <f>AB939/'Totals and Drop Down Lists'!X$6*Inputs!F$37</f>
        <v>3106.1255005225303</v>
      </c>
      <c r="AK939">
        <f>AC939/'Totals and Drop Down Lists'!Y$6*Inputs!G$37</f>
        <v>10771.879942840113</v>
      </c>
      <c r="AL939">
        <f>AD939/'Totals and Drop Down Lists'!Z$6*Inputs!H$37</f>
        <v>12916.194545960156</v>
      </c>
      <c r="AM939">
        <f>AE939/'Totals and Drop Down Lists'!AA$6*Inputs!I$37</f>
        <v>2270.6433876332608</v>
      </c>
      <c r="AN939">
        <f>AF939/'Totals and Drop Down Lists'!AB$6*Inputs!J$37</f>
        <v>1217.3582815610293</v>
      </c>
      <c r="AO939">
        <f>AG939/'Totals and Drop Down Lists'!AC$6*Inputs!K$37</f>
        <v>3501.2323216692243</v>
      </c>
      <c r="AP939">
        <f>AH939/'Totals and Drop Down Lists'!AD$6*Inputs!L$37</f>
        <v>3926.3850635620029</v>
      </c>
      <c r="AQ939">
        <f>IF(OR($D939="51",$D939="52",$D939="61"),(AA939/'Totals and Drop Down Lists'!W$4)*Inputs!E$38,0)</f>
        <v>0</v>
      </c>
      <c r="AR939">
        <f>IF(OR($D939="51",$D939="52",$D939="61"),(AB939/'Totals and Drop Down Lists'!X$4)*Inputs!F$38,0)</f>
        <v>0</v>
      </c>
      <c r="AS939">
        <f>IF(OR($D939="51",$D939="52",$D939="61"),(AC939/'Totals and Drop Down Lists'!Y$4)*Inputs!G$38,0)</f>
        <v>0</v>
      </c>
      <c r="AT939">
        <f>IF(OR($D939="51",$D939="52",$D939="61"),(AD939/'Totals and Drop Down Lists'!Z$4)*Inputs!H$38,0)</f>
        <v>0</v>
      </c>
      <c r="AU939">
        <f>IF(OR($D939="51",$D939="52",$D939="61"),(AE939/'Totals and Drop Down Lists'!AA$4)*Inputs!I$38,0)</f>
        <v>0</v>
      </c>
      <c r="AV939">
        <f>IF(OR($D939="51",$D939="52",$D939="61"),(AF939/'Totals and Drop Down Lists'!AB$4)*Inputs!J$38,0)</f>
        <v>0</v>
      </c>
      <c r="AW939">
        <f>IF(OR($D939="51",$D939="52",$D939="61"),(AG939/'Totals and Drop Down Lists'!AC$4)*Inputs!K$38,0)</f>
        <v>0</v>
      </c>
      <c r="AX939">
        <f>IF(OR($D939="51",$D939="52",$D939="61"),(AH939/'Totals and Drop Down Lists'!AD$4)*Inputs!L$38,0)</f>
        <v>0</v>
      </c>
      <c r="AY939">
        <f>IF(OR($D939="51",$D939="52",$D939="61"),0,(AA939/'Totals and Drop Down Lists'!W$5)*Inputs!E$39)</f>
        <v>0</v>
      </c>
      <c r="AZ939">
        <f>IF(OR($D939="51",$D939="52",$D939="61"),0,(AB939/'Totals and Drop Down Lists'!X$5)*Inputs!F$39)</f>
        <v>0</v>
      </c>
      <c r="BA939">
        <f>IF(OR($D939="51",$D939="52",$D939="61"),0,(AC939/'Totals and Drop Down Lists'!Y$5)*Inputs!G$39)</f>
        <v>0</v>
      </c>
      <c r="BB939">
        <f>IF(OR($D939="51",$D939="52",$D939="61"),0,(AD939/'Totals and Drop Down Lists'!Z$5)*Inputs!H$39)</f>
        <v>0</v>
      </c>
      <c r="BC939">
        <f>IF(OR($D939="51",$D939="52",$D939="61"),0,(AE939/'Totals and Drop Down Lists'!AA$5)*Inputs!I$39)</f>
        <v>0</v>
      </c>
      <c r="BD939">
        <f>IF(OR($D939="51",$D939="52",$D939="61"),0,(AF939/'Totals and Drop Down Lists'!AB$5)*Inputs!J$39)</f>
        <v>0</v>
      </c>
      <c r="BE939">
        <f>IF(OR($D939="51",$D939="52",$D939="61"),0,(AG939/'Totals and Drop Down Lists'!AC$5)*Inputs!K$39)</f>
        <v>0</v>
      </c>
      <c r="BF939">
        <f>IF(OR($D939="51",$D939="52",$D939="61"),0,(AH939/'Totals and Drop Down Lists'!AD$5)*Inputs!L$39)</f>
        <v>0</v>
      </c>
      <c r="BG939" s="10">
        <f t="shared" si="127"/>
        <v>47445.249893280627</v>
      </c>
    </row>
    <row r="940" spans="1:59">
      <c r="A940" s="1" t="s">
        <v>7429</v>
      </c>
      <c r="B940" s="1" t="s">
        <v>2236</v>
      </c>
      <c r="C940" s="1" t="s">
        <v>2386</v>
      </c>
      <c r="D940" s="1" t="s">
        <v>25</v>
      </c>
      <c r="E940" s="1" t="s">
        <v>2387</v>
      </c>
      <c r="F940" s="2">
        <v>21038</v>
      </c>
      <c r="G940" s="2">
        <v>332</v>
      </c>
      <c r="H940" s="2">
        <v>6</v>
      </c>
      <c r="I940" s="2">
        <v>1568</v>
      </c>
      <c r="J940" s="2">
        <v>8042</v>
      </c>
      <c r="K940" s="2">
        <v>1822</v>
      </c>
      <c r="L940" s="2">
        <v>18</v>
      </c>
      <c r="M940" s="2">
        <v>10</v>
      </c>
      <c r="N940" s="2">
        <v>10</v>
      </c>
      <c r="O940" s="2">
        <v>5</v>
      </c>
      <c r="P940" s="2">
        <v>0</v>
      </c>
      <c r="Q940" s="2">
        <v>0</v>
      </c>
      <c r="R940" s="2">
        <v>3270</v>
      </c>
      <c r="S940" s="2">
        <v>1072500</v>
      </c>
      <c r="T940" s="2">
        <v>63563000</v>
      </c>
      <c r="U940" s="2">
        <v>70</v>
      </c>
      <c r="V940" s="2">
        <v>150</v>
      </c>
      <c r="W940" s="2">
        <v>71</v>
      </c>
      <c r="X940" s="2">
        <v>428</v>
      </c>
      <c r="Y940" s="2">
        <v>141</v>
      </c>
      <c r="Z940" s="2">
        <v>186</v>
      </c>
      <c r="AA940" s="9">
        <f t="shared" si="128"/>
        <v>21038</v>
      </c>
      <c r="AB940" s="9">
        <f t="shared" si="129"/>
        <v>1230</v>
      </c>
      <c r="AC940" s="9">
        <f t="shared" si="130"/>
        <v>3313</v>
      </c>
      <c r="AD940" s="9">
        <f t="shared" si="131"/>
        <v>3270</v>
      </c>
      <c r="AE940" s="44">
        <f t="shared" si="132"/>
        <v>2.8828925938642924E-5</v>
      </c>
      <c r="AF940" s="9">
        <f t="shared" si="133"/>
        <v>207</v>
      </c>
      <c r="AG940" s="9">
        <f t="shared" si="126"/>
        <v>327</v>
      </c>
      <c r="AH940" s="44">
        <f t="shared" si="134"/>
        <v>2.7566596083195932E-5</v>
      </c>
      <c r="AI940">
        <f>AA940/'Totals and Drop Down Lists'!W$6*Inputs!E$37</f>
        <v>19084.419885618776</v>
      </c>
      <c r="AJ940">
        <f>AB940/'Totals and Drop Down Lists'!X$6*Inputs!F$37</f>
        <v>4047.1762347910089</v>
      </c>
      <c r="AK940">
        <f>AC940/'Totals and Drop Down Lists'!Y$6*Inputs!G$37</f>
        <v>21840.41508606444</v>
      </c>
      <c r="AL940">
        <f>AD940/'Totals and Drop Down Lists'!Z$6*Inputs!H$37</f>
        <v>26217.229152880016</v>
      </c>
      <c r="AM940">
        <f>AE940/'Totals and Drop Down Lists'!AA$6*Inputs!I$37</f>
        <v>3588.8942616321542</v>
      </c>
      <c r="AN940">
        <f>AF940/'Totals and Drop Down Lists'!AB$6*Inputs!J$37</f>
        <v>4131.0354800513614</v>
      </c>
      <c r="AO940">
        <f>AG940/'Totals and Drop Down Lists'!AC$6*Inputs!K$37</f>
        <v>6089.9094105629601</v>
      </c>
      <c r="AP940">
        <f>AH940/'Totals and Drop Down Lists'!AD$6*Inputs!L$37</f>
        <v>6487.2445490695827</v>
      </c>
      <c r="AQ940">
        <f>IF(OR($D940="51",$D940="52",$D940="61"),(AA940/'Totals and Drop Down Lists'!W$4)*Inputs!E$38,0)</f>
        <v>0</v>
      </c>
      <c r="AR940">
        <f>IF(OR($D940="51",$D940="52",$D940="61"),(AB940/'Totals and Drop Down Lists'!X$4)*Inputs!F$38,0)</f>
        <v>0</v>
      </c>
      <c r="AS940">
        <f>IF(OR($D940="51",$D940="52",$D940="61"),(AC940/'Totals and Drop Down Lists'!Y$4)*Inputs!G$38,0)</f>
        <v>0</v>
      </c>
      <c r="AT940">
        <f>IF(OR($D940="51",$D940="52",$D940="61"),(AD940/'Totals and Drop Down Lists'!Z$4)*Inputs!H$38,0)</f>
        <v>0</v>
      </c>
      <c r="AU940">
        <f>IF(OR($D940="51",$D940="52",$D940="61"),(AE940/'Totals and Drop Down Lists'!AA$4)*Inputs!I$38,0)</f>
        <v>0</v>
      </c>
      <c r="AV940">
        <f>IF(OR($D940="51",$D940="52",$D940="61"),(AF940/'Totals and Drop Down Lists'!AB$4)*Inputs!J$38,0)</f>
        <v>0</v>
      </c>
      <c r="AW940">
        <f>IF(OR($D940="51",$D940="52",$D940="61"),(AG940/'Totals and Drop Down Lists'!AC$4)*Inputs!K$38,0)</f>
        <v>0</v>
      </c>
      <c r="AX940">
        <f>IF(OR($D940="51",$D940="52",$D940="61"),(AH940/'Totals and Drop Down Lists'!AD$4)*Inputs!L$38,0)</f>
        <v>0</v>
      </c>
      <c r="AY940">
        <f>IF(OR($D940="51",$D940="52",$D940="61"),0,(AA940/'Totals and Drop Down Lists'!W$5)*Inputs!E$39)</f>
        <v>0</v>
      </c>
      <c r="AZ940">
        <f>IF(OR($D940="51",$D940="52",$D940="61"),0,(AB940/'Totals and Drop Down Lists'!X$5)*Inputs!F$39)</f>
        <v>0</v>
      </c>
      <c r="BA940">
        <f>IF(OR($D940="51",$D940="52",$D940="61"),0,(AC940/'Totals and Drop Down Lists'!Y$5)*Inputs!G$39)</f>
        <v>0</v>
      </c>
      <c r="BB940">
        <f>IF(OR($D940="51",$D940="52",$D940="61"),0,(AD940/'Totals and Drop Down Lists'!Z$5)*Inputs!H$39)</f>
        <v>0</v>
      </c>
      <c r="BC940">
        <f>IF(OR($D940="51",$D940="52",$D940="61"),0,(AE940/'Totals and Drop Down Lists'!AA$5)*Inputs!I$39)</f>
        <v>0</v>
      </c>
      <c r="BD940">
        <f>IF(OR($D940="51",$D940="52",$D940="61"),0,(AF940/'Totals and Drop Down Lists'!AB$5)*Inputs!J$39)</f>
        <v>0</v>
      </c>
      <c r="BE940">
        <f>IF(OR($D940="51",$D940="52",$D940="61"),0,(AG940/'Totals and Drop Down Lists'!AC$5)*Inputs!K$39)</f>
        <v>0</v>
      </c>
      <c r="BF940">
        <f>IF(OR($D940="51",$D940="52",$D940="61"),0,(AH940/'Totals and Drop Down Lists'!AD$5)*Inputs!L$39)</f>
        <v>0</v>
      </c>
      <c r="BG940" s="10">
        <f t="shared" si="127"/>
        <v>91486.324060670304</v>
      </c>
    </row>
    <row r="941" spans="1:59">
      <c r="A941" s="1" t="s">
        <v>7429</v>
      </c>
      <c r="B941" s="1" t="s">
        <v>2236</v>
      </c>
      <c r="C941" s="1" t="s">
        <v>1768</v>
      </c>
      <c r="D941" s="1" t="s">
        <v>25</v>
      </c>
      <c r="E941" s="1" t="s">
        <v>2388</v>
      </c>
      <c r="F941" s="2">
        <v>7562</v>
      </c>
      <c r="G941" s="2">
        <v>23</v>
      </c>
      <c r="H941" s="2">
        <v>4</v>
      </c>
      <c r="I941" s="2">
        <v>856</v>
      </c>
      <c r="J941" s="2">
        <v>3197</v>
      </c>
      <c r="K941" s="2">
        <v>604</v>
      </c>
      <c r="L941" s="2">
        <v>14</v>
      </c>
      <c r="M941" s="2">
        <v>0</v>
      </c>
      <c r="N941" s="2">
        <v>12</v>
      </c>
      <c r="O941" s="2">
        <v>10</v>
      </c>
      <c r="P941" s="2">
        <v>12</v>
      </c>
      <c r="Q941" s="2">
        <v>0</v>
      </c>
      <c r="R941" s="2">
        <v>1647</v>
      </c>
      <c r="S941" s="2">
        <v>249200</v>
      </c>
      <c r="T941" s="2">
        <v>14466800</v>
      </c>
      <c r="U941" s="2">
        <v>24</v>
      </c>
      <c r="V941" s="2">
        <v>75</v>
      </c>
      <c r="W941" s="2">
        <v>8</v>
      </c>
      <c r="X941" s="2">
        <v>151</v>
      </c>
      <c r="Y941" s="2">
        <v>41</v>
      </c>
      <c r="Z941" s="2">
        <v>57</v>
      </c>
      <c r="AA941" s="9">
        <f t="shared" si="128"/>
        <v>7562</v>
      </c>
      <c r="AB941" s="9">
        <f t="shared" si="129"/>
        <v>829</v>
      </c>
      <c r="AC941" s="9">
        <f t="shared" si="130"/>
        <v>1695</v>
      </c>
      <c r="AD941" s="9">
        <f t="shared" si="131"/>
        <v>1647</v>
      </c>
      <c r="AE941" s="44">
        <f t="shared" si="132"/>
        <v>7.9694257167699224E-6</v>
      </c>
      <c r="AF941" s="9">
        <f t="shared" si="133"/>
        <v>68</v>
      </c>
      <c r="AG941" s="9">
        <f t="shared" si="126"/>
        <v>98</v>
      </c>
      <c r="AH941" s="44">
        <f t="shared" si="134"/>
        <v>6.8892423769769259E-6</v>
      </c>
      <c r="AI941">
        <f>AA941/'Totals and Drop Down Lists'!W$6*Inputs!E$37</f>
        <v>6859.7957588672489</v>
      </c>
      <c r="AJ941">
        <f>AB941/'Totals and Drop Down Lists'!X$6*Inputs!F$37</f>
        <v>2727.7309745054845</v>
      </c>
      <c r="AK941">
        <f>AC941/'Totals and Drop Down Lists'!Y$6*Inputs!G$37</f>
        <v>11174.012547805381</v>
      </c>
      <c r="AL941">
        <f>AD941/'Totals and Drop Down Lists'!Z$6*Inputs!H$37</f>
        <v>13204.824591679935</v>
      </c>
      <c r="AM941">
        <f>AE941/'Totals and Drop Down Lists'!AA$6*Inputs!I$37</f>
        <v>992.10863021023317</v>
      </c>
      <c r="AN941">
        <f>AF941/'Totals and Drop Down Lists'!AB$6*Inputs!J$37</f>
        <v>1357.0551335434425</v>
      </c>
      <c r="AO941">
        <f>AG941/'Totals and Drop Down Lists'!AC$6*Inputs!K$37</f>
        <v>1825.1104655509787</v>
      </c>
      <c r="AP941">
        <f>AH941/'Totals and Drop Down Lists'!AD$6*Inputs!L$37</f>
        <v>1621.244781995636</v>
      </c>
      <c r="AQ941">
        <f>IF(OR($D941="51",$D941="52",$D941="61"),(AA941/'Totals and Drop Down Lists'!W$4)*Inputs!E$38,0)</f>
        <v>0</v>
      </c>
      <c r="AR941">
        <f>IF(OR($D941="51",$D941="52",$D941="61"),(AB941/'Totals and Drop Down Lists'!X$4)*Inputs!F$38,0)</f>
        <v>0</v>
      </c>
      <c r="AS941">
        <f>IF(OR($D941="51",$D941="52",$D941="61"),(AC941/'Totals and Drop Down Lists'!Y$4)*Inputs!G$38,0)</f>
        <v>0</v>
      </c>
      <c r="AT941">
        <f>IF(OR($D941="51",$D941="52",$D941="61"),(AD941/'Totals and Drop Down Lists'!Z$4)*Inputs!H$38,0)</f>
        <v>0</v>
      </c>
      <c r="AU941">
        <f>IF(OR($D941="51",$D941="52",$D941="61"),(AE941/'Totals and Drop Down Lists'!AA$4)*Inputs!I$38,0)</f>
        <v>0</v>
      </c>
      <c r="AV941">
        <f>IF(OR($D941="51",$D941="52",$D941="61"),(AF941/'Totals and Drop Down Lists'!AB$4)*Inputs!J$38,0)</f>
        <v>0</v>
      </c>
      <c r="AW941">
        <f>IF(OR($D941="51",$D941="52",$D941="61"),(AG941/'Totals and Drop Down Lists'!AC$4)*Inputs!K$38,0)</f>
        <v>0</v>
      </c>
      <c r="AX941">
        <f>IF(OR($D941="51",$D941="52",$D941="61"),(AH941/'Totals and Drop Down Lists'!AD$4)*Inputs!L$38,0)</f>
        <v>0</v>
      </c>
      <c r="AY941">
        <f>IF(OR($D941="51",$D941="52",$D941="61"),0,(AA941/'Totals and Drop Down Lists'!W$5)*Inputs!E$39)</f>
        <v>0</v>
      </c>
      <c r="AZ941">
        <f>IF(OR($D941="51",$D941="52",$D941="61"),0,(AB941/'Totals and Drop Down Lists'!X$5)*Inputs!F$39)</f>
        <v>0</v>
      </c>
      <c r="BA941">
        <f>IF(OR($D941="51",$D941="52",$D941="61"),0,(AC941/'Totals and Drop Down Lists'!Y$5)*Inputs!G$39)</f>
        <v>0</v>
      </c>
      <c r="BB941">
        <f>IF(OR($D941="51",$D941="52",$D941="61"),0,(AD941/'Totals and Drop Down Lists'!Z$5)*Inputs!H$39)</f>
        <v>0</v>
      </c>
      <c r="BC941">
        <f>IF(OR($D941="51",$D941="52",$D941="61"),0,(AE941/'Totals and Drop Down Lists'!AA$5)*Inputs!I$39)</f>
        <v>0</v>
      </c>
      <c r="BD941">
        <f>IF(OR($D941="51",$D941="52",$D941="61"),0,(AF941/'Totals and Drop Down Lists'!AB$5)*Inputs!J$39)</f>
        <v>0</v>
      </c>
      <c r="BE941">
        <f>IF(OR($D941="51",$D941="52",$D941="61"),0,(AG941/'Totals and Drop Down Lists'!AC$5)*Inputs!K$39)</f>
        <v>0</v>
      </c>
      <c r="BF941">
        <f>IF(OR($D941="51",$D941="52",$D941="61"),0,(AH941/'Totals and Drop Down Lists'!AD$5)*Inputs!L$39)</f>
        <v>0</v>
      </c>
      <c r="BG941" s="10">
        <f t="shared" si="127"/>
        <v>39761.882884158338</v>
      </c>
    </row>
    <row r="942" spans="1:59">
      <c r="A942" s="1" t="s">
        <v>7429</v>
      </c>
      <c r="B942" s="1" t="s">
        <v>2236</v>
      </c>
      <c r="C942" s="1" t="s">
        <v>2389</v>
      </c>
      <c r="D942" s="1" t="s">
        <v>25</v>
      </c>
      <c r="E942" s="1" t="s">
        <v>2390</v>
      </c>
      <c r="F942" s="2">
        <v>13092</v>
      </c>
      <c r="G942" s="2">
        <v>71</v>
      </c>
      <c r="H942" s="2">
        <v>0</v>
      </c>
      <c r="I942" s="2">
        <v>1418</v>
      </c>
      <c r="J942" s="2">
        <v>5367</v>
      </c>
      <c r="K942" s="2">
        <v>1215</v>
      </c>
      <c r="L942" s="2">
        <v>61</v>
      </c>
      <c r="M942" s="2">
        <v>8</v>
      </c>
      <c r="N942" s="2">
        <v>0</v>
      </c>
      <c r="O942" s="2">
        <v>16</v>
      </c>
      <c r="P942" s="2">
        <v>0</v>
      </c>
      <c r="Q942" s="2">
        <v>0</v>
      </c>
      <c r="R942" s="2">
        <v>2559</v>
      </c>
      <c r="S942" s="2">
        <v>600300</v>
      </c>
      <c r="T942" s="2">
        <v>47823400</v>
      </c>
      <c r="U942" s="2">
        <v>194</v>
      </c>
      <c r="V942" s="2">
        <v>103</v>
      </c>
      <c r="W942" s="2">
        <v>28</v>
      </c>
      <c r="X942" s="2">
        <v>269</v>
      </c>
      <c r="Y942" s="2">
        <v>63</v>
      </c>
      <c r="Z942" s="2">
        <v>177</v>
      </c>
      <c r="AA942" s="9">
        <f t="shared" si="128"/>
        <v>13092</v>
      </c>
      <c r="AB942" s="9">
        <f t="shared" si="129"/>
        <v>1347</v>
      </c>
      <c r="AC942" s="9">
        <f t="shared" si="130"/>
        <v>2644</v>
      </c>
      <c r="AD942" s="9">
        <f t="shared" si="131"/>
        <v>2559</v>
      </c>
      <c r="AE942" s="44">
        <f t="shared" si="132"/>
        <v>1.9209530328462757E-5</v>
      </c>
      <c r="AF942" s="9">
        <f t="shared" si="133"/>
        <v>138</v>
      </c>
      <c r="AG942" s="9">
        <f t="shared" si="126"/>
        <v>240</v>
      </c>
      <c r="AH942" s="44">
        <f t="shared" si="134"/>
        <v>2.0216548436947695E-5</v>
      </c>
      <c r="AI942">
        <f>AA942/'Totals and Drop Down Lists'!W$6*Inputs!E$37</f>
        <v>11876.28221040598</v>
      </c>
      <c r="AJ942">
        <f>AB942/'Totals and Drop Down Lists'!X$6*Inputs!F$37</f>
        <v>4432.1515351735679</v>
      </c>
      <c r="AK942">
        <f>AC942/'Totals and Drop Down Lists'!Y$6*Inputs!G$37</f>
        <v>17430.141107019132</v>
      </c>
      <c r="AL942">
        <f>AD942/'Totals and Drop Down Lists'!Z$6*Inputs!H$37</f>
        <v>20516.785749914361</v>
      </c>
      <c r="AM942">
        <f>AE942/'Totals and Drop Down Lists'!AA$6*Inputs!I$37</f>
        <v>2391.381951280357</v>
      </c>
      <c r="AN942">
        <f>AF942/'Totals and Drop Down Lists'!AB$6*Inputs!J$37</f>
        <v>2754.0236533675743</v>
      </c>
      <c r="AO942">
        <f>AG942/'Totals and Drop Down Lists'!AC$6*Inputs!K$37</f>
        <v>4469.658282981989</v>
      </c>
      <c r="AP942">
        <f>AH942/'Totals and Drop Down Lists'!AD$6*Inputs!L$37</f>
        <v>4757.5585049666861</v>
      </c>
      <c r="AQ942">
        <f>IF(OR($D942="51",$D942="52",$D942="61"),(AA942/'Totals and Drop Down Lists'!W$4)*Inputs!E$38,0)</f>
        <v>0</v>
      </c>
      <c r="AR942">
        <f>IF(OR($D942="51",$D942="52",$D942="61"),(AB942/'Totals and Drop Down Lists'!X$4)*Inputs!F$38,0)</f>
        <v>0</v>
      </c>
      <c r="AS942">
        <f>IF(OR($D942="51",$D942="52",$D942="61"),(AC942/'Totals and Drop Down Lists'!Y$4)*Inputs!G$38,0)</f>
        <v>0</v>
      </c>
      <c r="AT942">
        <f>IF(OR($D942="51",$D942="52",$D942="61"),(AD942/'Totals and Drop Down Lists'!Z$4)*Inputs!H$38,0)</f>
        <v>0</v>
      </c>
      <c r="AU942">
        <f>IF(OR($D942="51",$D942="52",$D942="61"),(AE942/'Totals and Drop Down Lists'!AA$4)*Inputs!I$38,0)</f>
        <v>0</v>
      </c>
      <c r="AV942">
        <f>IF(OR($D942="51",$D942="52",$D942="61"),(AF942/'Totals and Drop Down Lists'!AB$4)*Inputs!J$38,0)</f>
        <v>0</v>
      </c>
      <c r="AW942">
        <f>IF(OR($D942="51",$D942="52",$D942="61"),(AG942/'Totals and Drop Down Lists'!AC$4)*Inputs!K$38,0)</f>
        <v>0</v>
      </c>
      <c r="AX942">
        <f>IF(OR($D942="51",$D942="52",$D942="61"),(AH942/'Totals and Drop Down Lists'!AD$4)*Inputs!L$38,0)</f>
        <v>0</v>
      </c>
      <c r="AY942">
        <f>IF(OR($D942="51",$D942="52",$D942="61"),0,(AA942/'Totals and Drop Down Lists'!W$5)*Inputs!E$39)</f>
        <v>0</v>
      </c>
      <c r="AZ942">
        <f>IF(OR($D942="51",$D942="52",$D942="61"),0,(AB942/'Totals and Drop Down Lists'!X$5)*Inputs!F$39)</f>
        <v>0</v>
      </c>
      <c r="BA942">
        <f>IF(OR($D942="51",$D942="52",$D942="61"),0,(AC942/'Totals and Drop Down Lists'!Y$5)*Inputs!G$39)</f>
        <v>0</v>
      </c>
      <c r="BB942">
        <f>IF(OR($D942="51",$D942="52",$D942="61"),0,(AD942/'Totals and Drop Down Lists'!Z$5)*Inputs!H$39)</f>
        <v>0</v>
      </c>
      <c r="BC942">
        <f>IF(OR($D942="51",$D942="52",$D942="61"),0,(AE942/'Totals and Drop Down Lists'!AA$5)*Inputs!I$39)</f>
        <v>0</v>
      </c>
      <c r="BD942">
        <f>IF(OR($D942="51",$D942="52",$D942="61"),0,(AF942/'Totals and Drop Down Lists'!AB$5)*Inputs!J$39)</f>
        <v>0</v>
      </c>
      <c r="BE942">
        <f>IF(OR($D942="51",$D942="52",$D942="61"),0,(AG942/'Totals and Drop Down Lists'!AC$5)*Inputs!K$39)</f>
        <v>0</v>
      </c>
      <c r="BF942">
        <f>IF(OR($D942="51",$D942="52",$D942="61"),0,(AH942/'Totals and Drop Down Lists'!AD$5)*Inputs!L$39)</f>
        <v>0</v>
      </c>
      <c r="BG942" s="10">
        <f t="shared" si="127"/>
        <v>68627.982995109662</v>
      </c>
    </row>
    <row r="943" spans="1:59" ht="28.8">
      <c r="A943" s="1" t="s">
        <v>7430</v>
      </c>
      <c r="B943" s="1" t="s">
        <v>1197</v>
      </c>
      <c r="C943" s="1" t="s">
        <v>1198</v>
      </c>
      <c r="D943" s="1" t="s">
        <v>7</v>
      </c>
      <c r="E943" s="1" t="s">
        <v>1199</v>
      </c>
      <c r="F943" s="2">
        <v>205415</v>
      </c>
      <c r="G943" s="2">
        <v>3084</v>
      </c>
      <c r="H943" s="2">
        <v>890</v>
      </c>
      <c r="I943" s="2">
        <v>36942</v>
      </c>
      <c r="J943" s="2">
        <v>81894</v>
      </c>
      <c r="K943" s="2">
        <v>30680</v>
      </c>
      <c r="L943" s="2">
        <v>937</v>
      </c>
      <c r="M943" s="2">
        <v>185</v>
      </c>
      <c r="N943" s="2">
        <v>13</v>
      </c>
      <c r="O943" s="2">
        <v>1215</v>
      </c>
      <c r="P943" s="2">
        <v>438</v>
      </c>
      <c r="Q943" s="2">
        <v>126</v>
      </c>
      <c r="R943" s="2">
        <v>25889</v>
      </c>
      <c r="S943" s="2">
        <v>23387900</v>
      </c>
      <c r="T943" s="2">
        <v>1103623300</v>
      </c>
      <c r="U943" s="2">
        <v>1448</v>
      </c>
      <c r="V943" s="2">
        <v>2300</v>
      </c>
      <c r="W943" s="2">
        <v>120</v>
      </c>
      <c r="X943" s="2">
        <v>10000</v>
      </c>
      <c r="Y943" s="2">
        <v>1110</v>
      </c>
      <c r="Z943" s="2">
        <v>6980</v>
      </c>
      <c r="AA943" s="9">
        <f t="shared" si="128"/>
        <v>205415</v>
      </c>
      <c r="AB943" s="9">
        <f t="shared" si="129"/>
        <v>32968</v>
      </c>
      <c r="AC943" s="9">
        <f t="shared" si="130"/>
        <v>28803</v>
      </c>
      <c r="AD943" s="9">
        <f t="shared" si="131"/>
        <v>25889</v>
      </c>
      <c r="AE943" s="44">
        <f t="shared" si="132"/>
        <v>8.0270212436802909E-4</v>
      </c>
      <c r="AF943" s="9">
        <f t="shared" si="133"/>
        <v>7580</v>
      </c>
      <c r="AG943" s="9">
        <f t="shared" si="126"/>
        <v>8090</v>
      </c>
      <c r="AH943" s="44">
        <f t="shared" si="134"/>
        <v>1.1277241452684824E-3</v>
      </c>
      <c r="AI943">
        <f>AA943/'Totals and Drop Down Lists'!W$6*Inputs!E$37</f>
        <v>186340.2467346887</v>
      </c>
      <c r="AJ943">
        <f>AB943/'Totals and Drop Down Lists'!X$6*Inputs!F$37</f>
        <v>108477.48464113007</v>
      </c>
      <c r="AK943">
        <f>AC943/'Totals and Drop Down Lists'!Y$6*Inputs!G$37</f>
        <v>189879.10525925571</v>
      </c>
      <c r="AL943">
        <f>AD943/'Totals and Drop Down Lists'!Z$6*Inputs!H$37</f>
        <v>207565.09037887177</v>
      </c>
      <c r="AM943">
        <f>AE943/'Totals and Drop Down Lists'!AA$6*Inputs!I$37</f>
        <v>99927.865993885483</v>
      </c>
      <c r="AN943">
        <f>AF943/'Totals and Drop Down Lists'!AB$6*Inputs!J$37</f>
        <v>151271.73400381315</v>
      </c>
      <c r="AO943">
        <f>AG943/'Totals and Drop Down Lists'!AC$6*Inputs!K$37</f>
        <v>150664.73128885121</v>
      </c>
      <c r="AP943">
        <f>AH943/'Totals and Drop Down Lists'!AD$6*Inputs!L$37</f>
        <v>265387.22053923452</v>
      </c>
      <c r="AQ943">
        <f>IF(OR($D943="51",$D943="52",$D943="61"),(AA943/'Totals and Drop Down Lists'!W$4)*Inputs!E$38,0)</f>
        <v>0</v>
      </c>
      <c r="AR943">
        <f>IF(OR($D943="51",$D943="52",$D943="61"),(AB943/'Totals and Drop Down Lists'!X$4)*Inputs!F$38,0)</f>
        <v>0</v>
      </c>
      <c r="AS943">
        <f>IF(OR($D943="51",$D943="52",$D943="61"),(AC943/'Totals and Drop Down Lists'!Y$4)*Inputs!G$38,0)</f>
        <v>0</v>
      </c>
      <c r="AT943">
        <f>IF(OR($D943="51",$D943="52",$D943="61"),(AD943/'Totals and Drop Down Lists'!Z$4)*Inputs!H$38,0)</f>
        <v>0</v>
      </c>
      <c r="AU943">
        <f>IF(OR($D943="51",$D943="52",$D943="61"),(AE943/'Totals and Drop Down Lists'!AA$4)*Inputs!I$38,0)</f>
        <v>0</v>
      </c>
      <c r="AV943">
        <f>IF(OR($D943="51",$D943="52",$D943="61"),(AF943/'Totals and Drop Down Lists'!AB$4)*Inputs!J$38,0)</f>
        <v>0</v>
      </c>
      <c r="AW943">
        <f>IF(OR($D943="51",$D943="52",$D943="61"),(AG943/'Totals and Drop Down Lists'!AC$4)*Inputs!K$38,0)</f>
        <v>0</v>
      </c>
      <c r="AX943">
        <f>IF(OR($D943="51",$D943="52",$D943="61"),(AH943/'Totals and Drop Down Lists'!AD$4)*Inputs!L$38,0)</f>
        <v>0</v>
      </c>
      <c r="AY943">
        <f>IF(OR($D943="51",$D943="52",$D943="61"),0,(AA943/'Totals and Drop Down Lists'!W$5)*Inputs!E$39)</f>
        <v>0</v>
      </c>
      <c r="AZ943">
        <f>IF(OR($D943="51",$D943="52",$D943="61"),0,(AB943/'Totals and Drop Down Lists'!X$5)*Inputs!F$39)</f>
        <v>0</v>
      </c>
      <c r="BA943">
        <f>IF(OR($D943="51",$D943="52",$D943="61"),0,(AC943/'Totals and Drop Down Lists'!Y$5)*Inputs!G$39)</f>
        <v>0</v>
      </c>
      <c r="BB943">
        <f>IF(OR($D943="51",$D943="52",$D943="61"),0,(AD943/'Totals and Drop Down Lists'!Z$5)*Inputs!H$39)</f>
        <v>0</v>
      </c>
      <c r="BC943">
        <f>IF(OR($D943="51",$D943="52",$D943="61"),0,(AE943/'Totals and Drop Down Lists'!AA$5)*Inputs!I$39)</f>
        <v>0</v>
      </c>
      <c r="BD943">
        <f>IF(OR($D943="51",$D943="52",$D943="61"),0,(AF943/'Totals and Drop Down Lists'!AB$5)*Inputs!J$39)</f>
        <v>0</v>
      </c>
      <c r="BE943">
        <f>IF(OR($D943="51",$D943="52",$D943="61"),0,(AG943/'Totals and Drop Down Lists'!AC$5)*Inputs!K$39)</f>
        <v>0</v>
      </c>
      <c r="BF943">
        <f>IF(OR($D943="51",$D943="52",$D943="61"),0,(AH943/'Totals and Drop Down Lists'!AD$5)*Inputs!L$39)</f>
        <v>0</v>
      </c>
      <c r="BG943" s="10">
        <f t="shared" si="127"/>
        <v>1359513.4788397306</v>
      </c>
    </row>
    <row r="944" spans="1:59" ht="28.8">
      <c r="A944" s="1" t="s">
        <v>7430</v>
      </c>
      <c r="B944" s="1" t="s">
        <v>1197</v>
      </c>
      <c r="C944" s="1" t="s">
        <v>1200</v>
      </c>
      <c r="D944" s="1" t="s">
        <v>10</v>
      </c>
      <c r="E944" s="1" t="s">
        <v>1201</v>
      </c>
      <c r="F944" s="2">
        <v>58344</v>
      </c>
      <c r="G944" s="2">
        <v>611</v>
      </c>
      <c r="H944" s="2">
        <v>269</v>
      </c>
      <c r="I944" s="2">
        <v>4029</v>
      </c>
      <c r="J944" s="2">
        <v>24448</v>
      </c>
      <c r="K944" s="2">
        <v>9582</v>
      </c>
      <c r="L944" s="2">
        <v>98</v>
      </c>
      <c r="M944" s="2">
        <v>0</v>
      </c>
      <c r="N944" s="2">
        <v>0</v>
      </c>
      <c r="O944" s="2">
        <v>170</v>
      </c>
      <c r="P944" s="2">
        <v>113</v>
      </c>
      <c r="Q944" s="2">
        <v>0</v>
      </c>
      <c r="R944" s="2">
        <v>1156</v>
      </c>
      <c r="S944" s="2">
        <v>8734200</v>
      </c>
      <c r="T944" s="2">
        <v>507666100</v>
      </c>
      <c r="U944" s="2">
        <v>600</v>
      </c>
      <c r="V944" s="2">
        <v>140</v>
      </c>
      <c r="W944" s="2">
        <v>0</v>
      </c>
      <c r="X944" s="2">
        <v>1370</v>
      </c>
      <c r="Y944" s="2">
        <v>45</v>
      </c>
      <c r="Z944" s="2">
        <v>980</v>
      </c>
      <c r="AA944" s="9">
        <f t="shared" si="128"/>
        <v>58344</v>
      </c>
      <c r="AB944" s="9">
        <f t="shared" si="129"/>
        <v>3149</v>
      </c>
      <c r="AC944" s="9">
        <f t="shared" si="130"/>
        <v>1537</v>
      </c>
      <c r="AD944" s="9">
        <f t="shared" si="131"/>
        <v>1156</v>
      </c>
      <c r="AE944" s="44">
        <f t="shared" si="132"/>
        <v>2.6227976271758611E-4</v>
      </c>
      <c r="AF944" s="9">
        <f t="shared" si="133"/>
        <v>1230</v>
      </c>
      <c r="AG944" s="9">
        <f t="shared" si="126"/>
        <v>1025</v>
      </c>
      <c r="AH944" s="44">
        <f t="shared" si="134"/>
        <v>1.4948161500049346E-4</v>
      </c>
      <c r="AI944">
        <f>AA944/'Totals and Drop Down Lists'!W$6*Inputs!E$37</f>
        <v>52926.199914751494</v>
      </c>
      <c r="AJ944">
        <f>AB944/'Totals and Drop Down Lists'!X$6*Inputs!F$37</f>
        <v>10361.429238501534</v>
      </c>
      <c r="AK944">
        <f>AC944/'Totals and Drop Down Lists'!Y$6*Inputs!G$37</f>
        <v>10132.423177567474</v>
      </c>
      <c r="AL944">
        <f>AD944/'Totals and Drop Down Lists'!Z$6*Inputs!H$37</f>
        <v>9268.2314681129355</v>
      </c>
      <c r="AM944">
        <f>AE944/'Totals and Drop Down Lists'!AA$6*Inputs!I$37</f>
        <v>32651.037272868231</v>
      </c>
      <c r="AN944">
        <f>AF944/'Totals and Drop Down Lists'!AB$6*Inputs!J$37</f>
        <v>24546.732562624034</v>
      </c>
      <c r="AO944">
        <f>AG944/'Totals and Drop Down Lists'!AC$6*Inputs!K$37</f>
        <v>19089.165583568909</v>
      </c>
      <c r="AP944">
        <f>AH944/'Totals and Drop Down Lists'!AD$6*Inputs!L$37</f>
        <v>35177.494862675267</v>
      </c>
      <c r="AQ944">
        <f>IF(OR($D944="51",$D944="52",$D944="61"),(AA944/'Totals and Drop Down Lists'!W$4)*Inputs!E$38,0)</f>
        <v>0</v>
      </c>
      <c r="AR944">
        <f>IF(OR($D944="51",$D944="52",$D944="61"),(AB944/'Totals and Drop Down Lists'!X$4)*Inputs!F$38,0)</f>
        <v>0</v>
      </c>
      <c r="AS944">
        <f>IF(OR($D944="51",$D944="52",$D944="61"),(AC944/'Totals and Drop Down Lists'!Y$4)*Inputs!G$38,0)</f>
        <v>0</v>
      </c>
      <c r="AT944">
        <f>IF(OR($D944="51",$D944="52",$D944="61"),(AD944/'Totals and Drop Down Lists'!Z$4)*Inputs!H$38,0)</f>
        <v>0</v>
      </c>
      <c r="AU944">
        <f>IF(OR($D944="51",$D944="52",$D944="61"),(AE944/'Totals and Drop Down Lists'!AA$4)*Inputs!I$38,0)</f>
        <v>0</v>
      </c>
      <c r="AV944">
        <f>IF(OR($D944="51",$D944="52",$D944="61"),(AF944/'Totals and Drop Down Lists'!AB$4)*Inputs!J$38,0)</f>
        <v>0</v>
      </c>
      <c r="AW944">
        <f>IF(OR($D944="51",$D944="52",$D944="61"),(AG944/'Totals and Drop Down Lists'!AC$4)*Inputs!K$38,0)</f>
        <v>0</v>
      </c>
      <c r="AX944">
        <f>IF(OR($D944="51",$D944="52",$D944="61"),(AH944/'Totals and Drop Down Lists'!AD$4)*Inputs!L$38,0)</f>
        <v>0</v>
      </c>
      <c r="AY944">
        <f>IF(OR($D944="51",$D944="52",$D944="61"),0,(AA944/'Totals and Drop Down Lists'!W$5)*Inputs!E$39)</f>
        <v>0</v>
      </c>
      <c r="AZ944">
        <f>IF(OR($D944="51",$D944="52",$D944="61"),0,(AB944/'Totals and Drop Down Lists'!X$5)*Inputs!F$39)</f>
        <v>0</v>
      </c>
      <c r="BA944">
        <f>IF(OR($D944="51",$D944="52",$D944="61"),0,(AC944/'Totals and Drop Down Lists'!Y$5)*Inputs!G$39)</f>
        <v>0</v>
      </c>
      <c r="BB944">
        <f>IF(OR($D944="51",$D944="52",$D944="61"),0,(AD944/'Totals and Drop Down Lists'!Z$5)*Inputs!H$39)</f>
        <v>0</v>
      </c>
      <c r="BC944">
        <f>IF(OR($D944="51",$D944="52",$D944="61"),0,(AE944/'Totals and Drop Down Lists'!AA$5)*Inputs!I$39)</f>
        <v>0</v>
      </c>
      <c r="BD944">
        <f>IF(OR($D944="51",$D944="52",$D944="61"),0,(AF944/'Totals and Drop Down Lists'!AB$5)*Inputs!J$39)</f>
        <v>0</v>
      </c>
      <c r="BE944">
        <f>IF(OR($D944="51",$D944="52",$D944="61"),0,(AG944/'Totals and Drop Down Lists'!AC$5)*Inputs!K$39)</f>
        <v>0</v>
      </c>
      <c r="BF944">
        <f>IF(OR($D944="51",$D944="52",$D944="61"),0,(AH944/'Totals and Drop Down Lists'!AD$5)*Inputs!L$39)</f>
        <v>0</v>
      </c>
      <c r="BG944" s="10">
        <f t="shared" si="127"/>
        <v>194152.71408066986</v>
      </c>
    </row>
    <row r="945" spans="1:59" ht="28.8">
      <c r="A945" s="1" t="s">
        <v>7430</v>
      </c>
      <c r="B945" s="1" t="s">
        <v>1197</v>
      </c>
      <c r="C945" s="1" t="s">
        <v>757</v>
      </c>
      <c r="D945" s="1" t="s">
        <v>58</v>
      </c>
      <c r="E945" s="1" t="s">
        <v>1202</v>
      </c>
      <c r="F945" s="2">
        <v>186828</v>
      </c>
      <c r="G945" s="2">
        <v>1274</v>
      </c>
      <c r="H945" s="2">
        <v>68</v>
      </c>
      <c r="I945" s="2">
        <v>10926</v>
      </c>
      <c r="J945" s="2">
        <v>72357</v>
      </c>
      <c r="K945" s="2">
        <v>15436</v>
      </c>
      <c r="L945" s="2">
        <v>455</v>
      </c>
      <c r="M945" s="2">
        <v>55</v>
      </c>
      <c r="N945" s="2">
        <v>28</v>
      </c>
      <c r="O945" s="2">
        <v>527</v>
      </c>
      <c r="P945" s="2">
        <v>33</v>
      </c>
      <c r="Q945" s="2">
        <v>0</v>
      </c>
      <c r="R945" s="2">
        <v>4235</v>
      </c>
      <c r="S945" s="2">
        <v>12950500</v>
      </c>
      <c r="T945" s="2">
        <v>717699000</v>
      </c>
      <c r="U945" s="2">
        <v>587</v>
      </c>
      <c r="V945" s="2">
        <v>639</v>
      </c>
      <c r="W945" s="2">
        <v>0</v>
      </c>
      <c r="X945" s="2">
        <v>2554</v>
      </c>
      <c r="Y945" s="2">
        <v>287</v>
      </c>
      <c r="Z945" s="2">
        <v>1713</v>
      </c>
      <c r="AA945" s="9">
        <f t="shared" si="128"/>
        <v>186828</v>
      </c>
      <c r="AB945" s="9">
        <f t="shared" si="129"/>
        <v>9584</v>
      </c>
      <c r="AC945" s="9">
        <f t="shared" si="130"/>
        <v>5333</v>
      </c>
      <c r="AD945" s="9">
        <f t="shared" si="131"/>
        <v>4235</v>
      </c>
      <c r="AE945" s="44">
        <f t="shared" si="132"/>
        <v>2.2997719545663964E-4</v>
      </c>
      <c r="AF945" s="9">
        <f t="shared" si="133"/>
        <v>1915</v>
      </c>
      <c r="AG945" s="9">
        <f t="shared" si="126"/>
        <v>2000</v>
      </c>
      <c r="AH945" s="44">
        <f t="shared" si="134"/>
        <v>1.5875788320965942E-4</v>
      </c>
      <c r="AI945">
        <f>AA945/'Totals and Drop Down Lists'!W$6*Inputs!E$37</f>
        <v>169479.22798699426</v>
      </c>
      <c r="AJ945">
        <f>AB945/'Totals and Drop Down Lists'!X$6*Inputs!F$37</f>
        <v>31535.070759542297</v>
      </c>
      <c r="AK945">
        <f>AC945/'Totals and Drop Down Lists'!Y$6*Inputs!G$37</f>
        <v>35156.937414422478</v>
      </c>
      <c r="AL945">
        <f>AD945/'Totals and Drop Down Lists'!Z$6*Inputs!H$37</f>
        <v>33954.11787842412</v>
      </c>
      <c r="AM945">
        <f>AE945/'Totals and Drop Down Lists'!AA$6*Inputs!I$37</f>
        <v>28629.711659644407</v>
      </c>
      <c r="AN945">
        <f>AF945/'Totals and Drop Down Lists'!AB$6*Inputs!J$37</f>
        <v>38217.067363760187</v>
      </c>
      <c r="AO945">
        <f>AG945/'Totals and Drop Down Lists'!AC$6*Inputs!K$37</f>
        <v>37247.152358183237</v>
      </c>
      <c r="AP945">
        <f>AH945/'Totals and Drop Down Lists'!AD$6*Inputs!L$37</f>
        <v>37360.47821665935</v>
      </c>
      <c r="AQ945">
        <f>IF(OR($D945="51",$D945="52",$D945="61"),(AA945/'Totals and Drop Down Lists'!W$4)*Inputs!E$38,0)</f>
        <v>0</v>
      </c>
      <c r="AR945">
        <f>IF(OR($D945="51",$D945="52",$D945="61"),(AB945/'Totals and Drop Down Lists'!X$4)*Inputs!F$38,0)</f>
        <v>0</v>
      </c>
      <c r="AS945">
        <f>IF(OR($D945="51",$D945="52",$D945="61"),(AC945/'Totals and Drop Down Lists'!Y$4)*Inputs!G$38,0)</f>
        <v>0</v>
      </c>
      <c r="AT945">
        <f>IF(OR($D945="51",$D945="52",$D945="61"),(AD945/'Totals and Drop Down Lists'!Z$4)*Inputs!H$38,0)</f>
        <v>0</v>
      </c>
      <c r="AU945">
        <f>IF(OR($D945="51",$D945="52",$D945="61"),(AE945/'Totals and Drop Down Lists'!AA$4)*Inputs!I$38,0)</f>
        <v>0</v>
      </c>
      <c r="AV945">
        <f>IF(OR($D945="51",$D945="52",$D945="61"),(AF945/'Totals and Drop Down Lists'!AB$4)*Inputs!J$38,0)</f>
        <v>0</v>
      </c>
      <c r="AW945">
        <f>IF(OR($D945="51",$D945="52",$D945="61"),(AG945/'Totals and Drop Down Lists'!AC$4)*Inputs!K$38,0)</f>
        <v>0</v>
      </c>
      <c r="AX945">
        <f>IF(OR($D945="51",$D945="52",$D945="61"),(AH945/'Totals and Drop Down Lists'!AD$4)*Inputs!L$38,0)</f>
        <v>0</v>
      </c>
      <c r="AY945">
        <f>IF(OR($D945="51",$D945="52",$D945="61"),0,(AA945/'Totals and Drop Down Lists'!W$5)*Inputs!E$39)</f>
        <v>0</v>
      </c>
      <c r="AZ945">
        <f>IF(OR($D945="51",$D945="52",$D945="61"),0,(AB945/'Totals and Drop Down Lists'!X$5)*Inputs!F$39)</f>
        <v>0</v>
      </c>
      <c r="BA945">
        <f>IF(OR($D945="51",$D945="52",$D945="61"),0,(AC945/'Totals and Drop Down Lists'!Y$5)*Inputs!G$39)</f>
        <v>0</v>
      </c>
      <c r="BB945">
        <f>IF(OR($D945="51",$D945="52",$D945="61"),0,(AD945/'Totals and Drop Down Lists'!Z$5)*Inputs!H$39)</f>
        <v>0</v>
      </c>
      <c r="BC945">
        <f>IF(OR($D945="51",$D945="52",$D945="61"),0,(AE945/'Totals and Drop Down Lists'!AA$5)*Inputs!I$39)</f>
        <v>0</v>
      </c>
      <c r="BD945">
        <f>IF(OR($D945="51",$D945="52",$D945="61"),0,(AF945/'Totals and Drop Down Lists'!AB$5)*Inputs!J$39)</f>
        <v>0</v>
      </c>
      <c r="BE945">
        <f>IF(OR($D945="51",$D945="52",$D945="61"),0,(AG945/'Totals and Drop Down Lists'!AC$5)*Inputs!K$39)</f>
        <v>0</v>
      </c>
      <c r="BF945">
        <f>IF(OR($D945="51",$D945="52",$D945="61"),0,(AH945/'Totals and Drop Down Lists'!AD$5)*Inputs!L$39)</f>
        <v>0</v>
      </c>
      <c r="BG945" s="10">
        <f t="shared" si="127"/>
        <v>411579.76363763027</v>
      </c>
    </row>
    <row r="946" spans="1:59">
      <c r="A946" s="1" t="s">
        <v>7431</v>
      </c>
      <c r="B946" s="1" t="s">
        <v>475</v>
      </c>
      <c r="C946" s="1" t="s">
        <v>476</v>
      </c>
      <c r="D946" s="1" t="s">
        <v>10</v>
      </c>
      <c r="E946" s="1" t="s">
        <v>477</v>
      </c>
      <c r="F946" s="2">
        <v>209726</v>
      </c>
      <c r="G946" s="2">
        <v>6618</v>
      </c>
      <c r="H946" s="2">
        <v>409</v>
      </c>
      <c r="I946" s="2">
        <v>32129</v>
      </c>
      <c r="J946" s="2">
        <v>86433</v>
      </c>
      <c r="K946" s="2">
        <v>33693</v>
      </c>
      <c r="L946" s="2">
        <v>379</v>
      </c>
      <c r="M946" s="2">
        <v>124</v>
      </c>
      <c r="N946" s="2">
        <v>58</v>
      </c>
      <c r="O946" s="2">
        <v>699</v>
      </c>
      <c r="P946" s="2">
        <v>241</v>
      </c>
      <c r="Q946" s="2">
        <v>53</v>
      </c>
      <c r="R946" s="2">
        <v>6720</v>
      </c>
      <c r="S946" s="2">
        <v>27870900</v>
      </c>
      <c r="T946" s="2">
        <v>1296900600</v>
      </c>
      <c r="U946" s="2">
        <v>1854</v>
      </c>
      <c r="V946" s="2">
        <v>960</v>
      </c>
      <c r="W946" s="2">
        <v>65</v>
      </c>
      <c r="X946" s="2">
        <v>6300</v>
      </c>
      <c r="Y946" s="2">
        <v>310</v>
      </c>
      <c r="Z946" s="2">
        <v>4715</v>
      </c>
      <c r="AA946" s="9">
        <f t="shared" si="128"/>
        <v>209726</v>
      </c>
      <c r="AB946" s="9">
        <f t="shared" si="129"/>
        <v>25102</v>
      </c>
      <c r="AC946" s="9">
        <f t="shared" si="130"/>
        <v>8274</v>
      </c>
      <c r="AD946" s="9">
        <f t="shared" si="131"/>
        <v>6720</v>
      </c>
      <c r="AE946" s="44">
        <f t="shared" si="132"/>
        <v>9.1726656338813695E-4</v>
      </c>
      <c r="AF946" s="9">
        <f t="shared" si="133"/>
        <v>5275</v>
      </c>
      <c r="AG946" s="9">
        <f t="shared" si="126"/>
        <v>5025</v>
      </c>
      <c r="AH946" s="44">
        <f t="shared" si="134"/>
        <v>7.2886525379324758E-4</v>
      </c>
      <c r="AI946">
        <f>AA946/'Totals and Drop Down Lists'!W$6*Inputs!E$37</f>
        <v>190250.92902991176</v>
      </c>
      <c r="AJ946">
        <f>AB946/'Totals and Drop Down Lists'!X$6*Inputs!F$37</f>
        <v>82595.299061564132</v>
      </c>
      <c r="AK946">
        <f>AC946/'Totals and Drop Down Lists'!Y$6*Inputs!G$37</f>
        <v>54545.002843977418</v>
      </c>
      <c r="AL946">
        <f>AD946/'Totals and Drop Down Lists'!Z$6*Inputs!H$37</f>
        <v>53877.608534358937</v>
      </c>
      <c r="AM946">
        <f>AE946/'Totals and Drop Down Lists'!AA$6*Inputs!I$37</f>
        <v>114189.91858167351</v>
      </c>
      <c r="AN946">
        <f>AF946/'Totals and Drop Down Lists'!AB$6*Inputs!J$37</f>
        <v>105271.55631531851</v>
      </c>
      <c r="AO946">
        <f>AG946/'Totals and Drop Down Lists'!AC$6*Inputs!K$37</f>
        <v>93583.470299935376</v>
      </c>
      <c r="AP946">
        <f>AH946/'Totals and Drop Down Lists'!AD$6*Inputs!L$37</f>
        <v>171523.793884685</v>
      </c>
      <c r="AQ946">
        <f>IF(OR($D946="51",$D946="52",$D946="61"),(AA946/'Totals and Drop Down Lists'!W$4)*Inputs!E$38,0)</f>
        <v>0</v>
      </c>
      <c r="AR946">
        <f>IF(OR($D946="51",$D946="52",$D946="61"),(AB946/'Totals and Drop Down Lists'!X$4)*Inputs!F$38,0)</f>
        <v>0</v>
      </c>
      <c r="AS946">
        <f>IF(OR($D946="51",$D946="52",$D946="61"),(AC946/'Totals and Drop Down Lists'!Y$4)*Inputs!G$38,0)</f>
        <v>0</v>
      </c>
      <c r="AT946">
        <f>IF(OR($D946="51",$D946="52",$D946="61"),(AD946/'Totals and Drop Down Lists'!Z$4)*Inputs!H$38,0)</f>
        <v>0</v>
      </c>
      <c r="AU946">
        <f>IF(OR($D946="51",$D946="52",$D946="61"),(AE946/'Totals and Drop Down Lists'!AA$4)*Inputs!I$38,0)</f>
        <v>0</v>
      </c>
      <c r="AV946">
        <f>IF(OR($D946="51",$D946="52",$D946="61"),(AF946/'Totals and Drop Down Lists'!AB$4)*Inputs!J$38,0)</f>
        <v>0</v>
      </c>
      <c r="AW946">
        <f>IF(OR($D946="51",$D946="52",$D946="61"),(AG946/'Totals and Drop Down Lists'!AC$4)*Inputs!K$38,0)</f>
        <v>0</v>
      </c>
      <c r="AX946">
        <f>IF(OR($D946="51",$D946="52",$D946="61"),(AH946/'Totals and Drop Down Lists'!AD$4)*Inputs!L$38,0)</f>
        <v>0</v>
      </c>
      <c r="AY946">
        <f>IF(OR($D946="51",$D946="52",$D946="61"),0,(AA946/'Totals and Drop Down Lists'!W$5)*Inputs!E$39)</f>
        <v>0</v>
      </c>
      <c r="AZ946">
        <f>IF(OR($D946="51",$D946="52",$D946="61"),0,(AB946/'Totals and Drop Down Lists'!X$5)*Inputs!F$39)</f>
        <v>0</v>
      </c>
      <c r="BA946">
        <f>IF(OR($D946="51",$D946="52",$D946="61"),0,(AC946/'Totals and Drop Down Lists'!Y$5)*Inputs!G$39)</f>
        <v>0</v>
      </c>
      <c r="BB946">
        <f>IF(OR($D946="51",$D946="52",$D946="61"),0,(AD946/'Totals and Drop Down Lists'!Z$5)*Inputs!H$39)</f>
        <v>0</v>
      </c>
      <c r="BC946">
        <f>IF(OR($D946="51",$D946="52",$D946="61"),0,(AE946/'Totals and Drop Down Lists'!AA$5)*Inputs!I$39)</f>
        <v>0</v>
      </c>
      <c r="BD946">
        <f>IF(OR($D946="51",$D946="52",$D946="61"),0,(AF946/'Totals and Drop Down Lists'!AB$5)*Inputs!J$39)</f>
        <v>0</v>
      </c>
      <c r="BE946">
        <f>IF(OR($D946="51",$D946="52",$D946="61"),0,(AG946/'Totals and Drop Down Lists'!AC$5)*Inputs!K$39)</f>
        <v>0</v>
      </c>
      <c r="BF946">
        <f>IF(OR($D946="51",$D946="52",$D946="61"),0,(AH946/'Totals and Drop Down Lists'!AD$5)*Inputs!L$39)</f>
        <v>0</v>
      </c>
      <c r="BG946" s="10">
        <f t="shared" si="127"/>
        <v>865837.57855142467</v>
      </c>
    </row>
    <row r="947" spans="1:59">
      <c r="A947" s="1" t="s">
        <v>7431</v>
      </c>
      <c r="B947" s="1" t="s">
        <v>475</v>
      </c>
      <c r="C947" s="1" t="s">
        <v>478</v>
      </c>
      <c r="D947" s="1" t="s">
        <v>10</v>
      </c>
      <c r="E947" s="1" t="s">
        <v>479</v>
      </c>
      <c r="F947" s="2">
        <v>78061</v>
      </c>
      <c r="G947" s="2">
        <v>346</v>
      </c>
      <c r="H947" s="2">
        <v>41</v>
      </c>
      <c r="I947" s="2">
        <v>6492</v>
      </c>
      <c r="J947" s="2">
        <v>26934</v>
      </c>
      <c r="K947" s="2">
        <v>6686</v>
      </c>
      <c r="L947" s="2">
        <v>172</v>
      </c>
      <c r="M947" s="2">
        <v>5</v>
      </c>
      <c r="N947" s="2">
        <v>0</v>
      </c>
      <c r="O947" s="2">
        <v>232</v>
      </c>
      <c r="P947" s="2">
        <v>59</v>
      </c>
      <c r="Q947" s="2">
        <v>0</v>
      </c>
      <c r="R947" s="2">
        <v>454</v>
      </c>
      <c r="S947" s="2">
        <v>6562500</v>
      </c>
      <c r="T947" s="2">
        <v>312144300</v>
      </c>
      <c r="U947" s="2">
        <v>441</v>
      </c>
      <c r="V947" s="2">
        <v>280</v>
      </c>
      <c r="W947" s="2">
        <v>0</v>
      </c>
      <c r="X947" s="2">
        <v>845</v>
      </c>
      <c r="Y947" s="2">
        <v>60</v>
      </c>
      <c r="Z947" s="2">
        <v>540</v>
      </c>
      <c r="AA947" s="9">
        <f t="shared" si="128"/>
        <v>78061</v>
      </c>
      <c r="AB947" s="9">
        <f t="shared" si="129"/>
        <v>6105</v>
      </c>
      <c r="AC947" s="9">
        <f t="shared" si="130"/>
        <v>922</v>
      </c>
      <c r="AD947" s="9">
        <f t="shared" si="131"/>
        <v>454</v>
      </c>
      <c r="AE947" s="44">
        <f t="shared" si="132"/>
        <v>1.1591180656802154E-4</v>
      </c>
      <c r="AF947" s="9">
        <f t="shared" si="133"/>
        <v>565</v>
      </c>
      <c r="AG947" s="9">
        <f t="shared" si="126"/>
        <v>600</v>
      </c>
      <c r="AH947" s="44">
        <f t="shared" si="134"/>
        <v>5.5420169939329144E-5</v>
      </c>
      <c r="AI947">
        <f>AA947/'Totals and Drop Down Lists'!W$6*Inputs!E$37</f>
        <v>70812.287322525299</v>
      </c>
      <c r="AJ947">
        <f>AB947/'Totals and Drop Down Lists'!X$6*Inputs!F$37</f>
        <v>20087.81375073098</v>
      </c>
      <c r="AK947">
        <f>AC947/'Totals and Drop Down Lists'!Y$6*Inputs!G$37</f>
        <v>6078.1354389832222</v>
      </c>
      <c r="AL947">
        <f>AD947/'Totals and Drop Down Lists'!Z$6*Inputs!H$37</f>
        <v>3639.9455765772254</v>
      </c>
      <c r="AM947">
        <f>AE947/'Totals and Drop Down Lists'!AA$6*Inputs!I$37</f>
        <v>14429.785498521804</v>
      </c>
      <c r="AN947">
        <f>AF947/'Totals and Drop Down Lists'!AB$6*Inputs!J$37</f>
        <v>11275.531624294779</v>
      </c>
      <c r="AO947">
        <f>AG947/'Totals and Drop Down Lists'!AC$6*Inputs!K$37</f>
        <v>11174.145707454973</v>
      </c>
      <c r="AP947">
        <f>AH947/'Totals and Drop Down Lists'!AD$6*Inputs!L$37</f>
        <v>13042.023551343795</v>
      </c>
      <c r="AQ947">
        <f>IF(OR($D947="51",$D947="52",$D947="61"),(AA947/'Totals and Drop Down Lists'!W$4)*Inputs!E$38,0)</f>
        <v>0</v>
      </c>
      <c r="AR947">
        <f>IF(OR($D947="51",$D947="52",$D947="61"),(AB947/'Totals and Drop Down Lists'!X$4)*Inputs!F$38,0)</f>
        <v>0</v>
      </c>
      <c r="AS947">
        <f>IF(OR($D947="51",$D947="52",$D947="61"),(AC947/'Totals and Drop Down Lists'!Y$4)*Inputs!G$38,0)</f>
        <v>0</v>
      </c>
      <c r="AT947">
        <f>IF(OR($D947="51",$D947="52",$D947="61"),(AD947/'Totals and Drop Down Lists'!Z$4)*Inputs!H$38,0)</f>
        <v>0</v>
      </c>
      <c r="AU947">
        <f>IF(OR($D947="51",$D947="52",$D947="61"),(AE947/'Totals and Drop Down Lists'!AA$4)*Inputs!I$38,0)</f>
        <v>0</v>
      </c>
      <c r="AV947">
        <f>IF(OR($D947="51",$D947="52",$D947="61"),(AF947/'Totals and Drop Down Lists'!AB$4)*Inputs!J$38,0)</f>
        <v>0</v>
      </c>
      <c r="AW947">
        <f>IF(OR($D947="51",$D947="52",$D947="61"),(AG947/'Totals and Drop Down Lists'!AC$4)*Inputs!K$38,0)</f>
        <v>0</v>
      </c>
      <c r="AX947">
        <f>IF(OR($D947="51",$D947="52",$D947="61"),(AH947/'Totals and Drop Down Lists'!AD$4)*Inputs!L$38,0)</f>
        <v>0</v>
      </c>
      <c r="AY947">
        <f>IF(OR($D947="51",$D947="52",$D947="61"),0,(AA947/'Totals and Drop Down Lists'!W$5)*Inputs!E$39)</f>
        <v>0</v>
      </c>
      <c r="AZ947">
        <f>IF(OR($D947="51",$D947="52",$D947="61"),0,(AB947/'Totals and Drop Down Lists'!X$5)*Inputs!F$39)</f>
        <v>0</v>
      </c>
      <c r="BA947">
        <f>IF(OR($D947="51",$D947="52",$D947="61"),0,(AC947/'Totals and Drop Down Lists'!Y$5)*Inputs!G$39)</f>
        <v>0</v>
      </c>
      <c r="BB947">
        <f>IF(OR($D947="51",$D947="52",$D947="61"),0,(AD947/'Totals and Drop Down Lists'!Z$5)*Inputs!H$39)</f>
        <v>0</v>
      </c>
      <c r="BC947">
        <f>IF(OR($D947="51",$D947="52",$D947="61"),0,(AE947/'Totals and Drop Down Lists'!AA$5)*Inputs!I$39)</f>
        <v>0</v>
      </c>
      <c r="BD947">
        <f>IF(OR($D947="51",$D947="52",$D947="61"),0,(AF947/'Totals and Drop Down Lists'!AB$5)*Inputs!J$39)</f>
        <v>0</v>
      </c>
      <c r="BE947">
        <f>IF(OR($D947="51",$D947="52",$D947="61"),0,(AG947/'Totals and Drop Down Lists'!AC$5)*Inputs!K$39)</f>
        <v>0</v>
      </c>
      <c r="BF947">
        <f>IF(OR($D947="51",$D947="52",$D947="61"),0,(AH947/'Totals and Drop Down Lists'!AD$5)*Inputs!L$39)</f>
        <v>0</v>
      </c>
      <c r="BG947" s="10">
        <f t="shared" si="127"/>
        <v>150539.66847043208</v>
      </c>
    </row>
    <row r="948" spans="1:59">
      <c r="A948" s="1" t="s">
        <v>7431</v>
      </c>
      <c r="B948" s="1" t="s">
        <v>475</v>
      </c>
      <c r="C948" s="1" t="s">
        <v>480</v>
      </c>
      <c r="D948" s="1" t="s">
        <v>58</v>
      </c>
      <c r="E948" s="1" t="s">
        <v>481</v>
      </c>
      <c r="F948" s="2">
        <v>113886</v>
      </c>
      <c r="G948" s="2">
        <v>934</v>
      </c>
      <c r="H948" s="2">
        <v>55</v>
      </c>
      <c r="I948" s="2">
        <v>12941</v>
      </c>
      <c r="J948" s="2">
        <v>38233</v>
      </c>
      <c r="K948" s="2">
        <v>7942</v>
      </c>
      <c r="L948" s="2">
        <v>200</v>
      </c>
      <c r="M948" s="2">
        <v>31</v>
      </c>
      <c r="N948" s="2">
        <v>34</v>
      </c>
      <c r="O948" s="2">
        <v>505</v>
      </c>
      <c r="P948" s="2">
        <v>47</v>
      </c>
      <c r="Q948" s="2">
        <v>8</v>
      </c>
      <c r="R948" s="2">
        <v>1051</v>
      </c>
      <c r="S948" s="2">
        <v>7479500</v>
      </c>
      <c r="T948" s="2">
        <v>378275500</v>
      </c>
      <c r="U948" s="2">
        <v>236</v>
      </c>
      <c r="V948" s="2">
        <v>270</v>
      </c>
      <c r="W948" s="2">
        <v>0</v>
      </c>
      <c r="X948" s="2">
        <v>1344</v>
      </c>
      <c r="Y948" s="2">
        <v>60</v>
      </c>
      <c r="Z948" s="2">
        <v>960</v>
      </c>
      <c r="AA948" s="9">
        <f t="shared" si="128"/>
        <v>113886</v>
      </c>
      <c r="AB948" s="9">
        <f t="shared" si="129"/>
        <v>11952</v>
      </c>
      <c r="AC948" s="9">
        <f t="shared" si="130"/>
        <v>1876</v>
      </c>
      <c r="AD948" s="9">
        <f t="shared" si="131"/>
        <v>1051</v>
      </c>
      <c r="AE948" s="44">
        <f t="shared" si="132"/>
        <v>1.1521716226388212E-4</v>
      </c>
      <c r="AF948" s="9">
        <f t="shared" si="133"/>
        <v>1074</v>
      </c>
      <c r="AG948" s="9">
        <f t="shared" si="126"/>
        <v>1020</v>
      </c>
      <c r="AH948" s="44">
        <f t="shared" si="134"/>
        <v>7.8839300795053181E-5</v>
      </c>
      <c r="AI948">
        <f>AA948/'Totals and Drop Down Lists'!W$6*Inputs!E$37</f>
        <v>103310.59240866908</v>
      </c>
      <c r="AJ948">
        <f>AB948/'Totals and Drop Down Lists'!X$6*Inputs!F$37</f>
        <v>39326.70760831068</v>
      </c>
      <c r="AK948">
        <f>AC948/'Totals and Drop Down Lists'!Y$6*Inputs!G$37</f>
        <v>12367.225687128552</v>
      </c>
      <c r="AL948">
        <f>AD948/'Totals and Drop Down Lists'!Z$6*Inputs!H$37</f>
        <v>8426.3938347635776</v>
      </c>
      <c r="AM948">
        <f>AE948/'Totals and Drop Down Lists'!AA$6*Inputs!I$37</f>
        <v>14343.309680369322</v>
      </c>
      <c r="AN948">
        <f>AF948/'Totals and Drop Down Lists'!AB$6*Inputs!J$37</f>
        <v>21433.488432730253</v>
      </c>
      <c r="AO948">
        <f>AG948/'Totals and Drop Down Lists'!AC$6*Inputs!K$37</f>
        <v>18996.047702673452</v>
      </c>
      <c r="AP948">
        <f>AH948/'Totals and Drop Down Lists'!AD$6*Inputs!L$37</f>
        <v>18553.245485645435</v>
      </c>
      <c r="AQ948">
        <f>IF(OR($D948="51",$D948="52",$D948="61"),(AA948/'Totals and Drop Down Lists'!W$4)*Inputs!E$38,0)</f>
        <v>0</v>
      </c>
      <c r="AR948">
        <f>IF(OR($D948="51",$D948="52",$D948="61"),(AB948/'Totals and Drop Down Lists'!X$4)*Inputs!F$38,0)</f>
        <v>0</v>
      </c>
      <c r="AS948">
        <f>IF(OR($D948="51",$D948="52",$D948="61"),(AC948/'Totals and Drop Down Lists'!Y$4)*Inputs!G$38,0)</f>
        <v>0</v>
      </c>
      <c r="AT948">
        <f>IF(OR($D948="51",$D948="52",$D948="61"),(AD948/'Totals and Drop Down Lists'!Z$4)*Inputs!H$38,0)</f>
        <v>0</v>
      </c>
      <c r="AU948">
        <f>IF(OR($D948="51",$D948="52",$D948="61"),(AE948/'Totals and Drop Down Lists'!AA$4)*Inputs!I$38,0)</f>
        <v>0</v>
      </c>
      <c r="AV948">
        <f>IF(OR($D948="51",$D948="52",$D948="61"),(AF948/'Totals and Drop Down Lists'!AB$4)*Inputs!J$38,0)</f>
        <v>0</v>
      </c>
      <c r="AW948">
        <f>IF(OR($D948="51",$D948="52",$D948="61"),(AG948/'Totals and Drop Down Lists'!AC$4)*Inputs!K$38,0)</f>
        <v>0</v>
      </c>
      <c r="AX948">
        <f>IF(OR($D948="51",$D948="52",$D948="61"),(AH948/'Totals and Drop Down Lists'!AD$4)*Inputs!L$38,0)</f>
        <v>0</v>
      </c>
      <c r="AY948">
        <f>IF(OR($D948="51",$D948="52",$D948="61"),0,(AA948/'Totals and Drop Down Lists'!W$5)*Inputs!E$39)</f>
        <v>0</v>
      </c>
      <c r="AZ948">
        <f>IF(OR($D948="51",$D948="52",$D948="61"),0,(AB948/'Totals and Drop Down Lists'!X$5)*Inputs!F$39)</f>
        <v>0</v>
      </c>
      <c r="BA948">
        <f>IF(OR($D948="51",$D948="52",$D948="61"),0,(AC948/'Totals and Drop Down Lists'!Y$5)*Inputs!G$39)</f>
        <v>0</v>
      </c>
      <c r="BB948">
        <f>IF(OR($D948="51",$D948="52",$D948="61"),0,(AD948/'Totals and Drop Down Lists'!Z$5)*Inputs!H$39)</f>
        <v>0</v>
      </c>
      <c r="BC948">
        <f>IF(OR($D948="51",$D948="52",$D948="61"),0,(AE948/'Totals and Drop Down Lists'!AA$5)*Inputs!I$39)</f>
        <v>0</v>
      </c>
      <c r="BD948">
        <f>IF(OR($D948="51",$D948="52",$D948="61"),0,(AF948/'Totals and Drop Down Lists'!AB$5)*Inputs!J$39)</f>
        <v>0</v>
      </c>
      <c r="BE948">
        <f>IF(OR($D948="51",$D948="52",$D948="61"),0,(AG948/'Totals and Drop Down Lists'!AC$5)*Inputs!K$39)</f>
        <v>0</v>
      </c>
      <c r="BF948">
        <f>IF(OR($D948="51",$D948="52",$D948="61"),0,(AH948/'Totals and Drop Down Lists'!AD$5)*Inputs!L$39)</f>
        <v>0</v>
      </c>
      <c r="BG948" s="10">
        <f t="shared" si="127"/>
        <v>236757.01084029034</v>
      </c>
    </row>
    <row r="949" spans="1:59">
      <c r="A949" s="1" t="s">
        <v>7432</v>
      </c>
      <c r="B949" s="1" t="s">
        <v>1975</v>
      </c>
      <c r="C949" s="1" t="s">
        <v>1976</v>
      </c>
      <c r="D949" s="1" t="s">
        <v>10</v>
      </c>
      <c r="E949" s="1" t="s">
        <v>1977</v>
      </c>
      <c r="F949" s="2">
        <v>45045</v>
      </c>
      <c r="G949" s="2">
        <v>1134</v>
      </c>
      <c r="H949" s="2">
        <v>23</v>
      </c>
      <c r="I949" s="2">
        <v>7094</v>
      </c>
      <c r="J949" s="2">
        <v>18979</v>
      </c>
      <c r="K949" s="2">
        <v>8282</v>
      </c>
      <c r="L949" s="2">
        <v>103</v>
      </c>
      <c r="M949" s="2">
        <v>22</v>
      </c>
      <c r="N949" s="2">
        <v>0</v>
      </c>
      <c r="O949" s="2">
        <v>263</v>
      </c>
      <c r="P949" s="2">
        <v>131</v>
      </c>
      <c r="Q949" s="2">
        <v>0</v>
      </c>
      <c r="R949" s="2">
        <v>2186</v>
      </c>
      <c r="S949" s="2">
        <v>6739300</v>
      </c>
      <c r="T949" s="2">
        <v>273073800</v>
      </c>
      <c r="U949" s="2">
        <v>421</v>
      </c>
      <c r="V949" s="2">
        <v>235</v>
      </c>
      <c r="W949" s="2">
        <v>0</v>
      </c>
      <c r="X949" s="2">
        <v>1500</v>
      </c>
      <c r="Y949" s="2">
        <v>170</v>
      </c>
      <c r="Z949" s="2">
        <v>1170</v>
      </c>
      <c r="AA949" s="9">
        <f t="shared" si="128"/>
        <v>45045</v>
      </c>
      <c r="AB949" s="9">
        <f t="shared" si="129"/>
        <v>5937</v>
      </c>
      <c r="AC949" s="9">
        <f t="shared" si="130"/>
        <v>2705</v>
      </c>
      <c r="AD949" s="9">
        <f t="shared" si="131"/>
        <v>2186</v>
      </c>
      <c r="AE949" s="44">
        <f t="shared" si="132"/>
        <v>2.5240207009004389E-4</v>
      </c>
      <c r="AF949" s="9">
        <f t="shared" si="133"/>
        <v>1265</v>
      </c>
      <c r="AG949" s="9">
        <f t="shared" si="126"/>
        <v>1340</v>
      </c>
      <c r="AH949" s="44">
        <f t="shared" si="134"/>
        <v>2.1757940512718402E-4</v>
      </c>
      <c r="AI949">
        <f>AA949/'Totals and Drop Down Lists'!W$6*Inputs!E$37</f>
        <v>40862.139640065492</v>
      </c>
      <c r="AJ949">
        <f>AB949/'Totals and Drop Down Lists'!X$6*Inputs!F$37</f>
        <v>19535.02870402782</v>
      </c>
      <c r="AK949">
        <f>AC949/'Totals and Drop Down Lists'!Y$6*Inputs!G$37</f>
        <v>17832.273711984399</v>
      </c>
      <c r="AL949">
        <f>AD949/'Totals and Drop Down Lists'!Z$6*Inputs!H$37</f>
        <v>17526.257776206639</v>
      </c>
      <c r="AM949">
        <f>AE949/'Totals and Drop Down Lists'!AA$6*Inputs!I$37</f>
        <v>31421.369734625514</v>
      </c>
      <c r="AN949">
        <f>AF949/'Totals and Drop Down Lists'!AB$6*Inputs!J$37</f>
        <v>25245.216822536098</v>
      </c>
      <c r="AO949">
        <f>AG949/'Totals and Drop Down Lists'!AC$6*Inputs!K$37</f>
        <v>24955.592079982773</v>
      </c>
      <c r="AP949">
        <f>AH949/'Totals and Drop Down Lists'!AD$6*Inputs!L$37</f>
        <v>51202.941619678058</v>
      </c>
      <c r="AQ949">
        <f>IF(OR($D949="51",$D949="52",$D949="61"),(AA949/'Totals and Drop Down Lists'!W$4)*Inputs!E$38,0)</f>
        <v>0</v>
      </c>
      <c r="AR949">
        <f>IF(OR($D949="51",$D949="52",$D949="61"),(AB949/'Totals and Drop Down Lists'!X$4)*Inputs!F$38,0)</f>
        <v>0</v>
      </c>
      <c r="AS949">
        <f>IF(OR($D949="51",$D949="52",$D949="61"),(AC949/'Totals and Drop Down Lists'!Y$4)*Inputs!G$38,0)</f>
        <v>0</v>
      </c>
      <c r="AT949">
        <f>IF(OR($D949="51",$D949="52",$D949="61"),(AD949/'Totals and Drop Down Lists'!Z$4)*Inputs!H$38,0)</f>
        <v>0</v>
      </c>
      <c r="AU949">
        <f>IF(OR($D949="51",$D949="52",$D949="61"),(AE949/'Totals and Drop Down Lists'!AA$4)*Inputs!I$38,0)</f>
        <v>0</v>
      </c>
      <c r="AV949">
        <f>IF(OR($D949="51",$D949="52",$D949="61"),(AF949/'Totals and Drop Down Lists'!AB$4)*Inputs!J$38,0)</f>
        <v>0</v>
      </c>
      <c r="AW949">
        <f>IF(OR($D949="51",$D949="52",$D949="61"),(AG949/'Totals and Drop Down Lists'!AC$4)*Inputs!K$38,0)</f>
        <v>0</v>
      </c>
      <c r="AX949">
        <f>IF(OR($D949="51",$D949="52",$D949="61"),(AH949/'Totals and Drop Down Lists'!AD$4)*Inputs!L$38,0)</f>
        <v>0</v>
      </c>
      <c r="AY949">
        <f>IF(OR($D949="51",$D949="52",$D949="61"),0,(AA949/'Totals and Drop Down Lists'!W$5)*Inputs!E$39)</f>
        <v>0</v>
      </c>
      <c r="AZ949">
        <f>IF(OR($D949="51",$D949="52",$D949="61"),0,(AB949/'Totals and Drop Down Lists'!X$5)*Inputs!F$39)</f>
        <v>0</v>
      </c>
      <c r="BA949">
        <f>IF(OR($D949="51",$D949="52",$D949="61"),0,(AC949/'Totals and Drop Down Lists'!Y$5)*Inputs!G$39)</f>
        <v>0</v>
      </c>
      <c r="BB949">
        <f>IF(OR($D949="51",$D949="52",$D949="61"),0,(AD949/'Totals and Drop Down Lists'!Z$5)*Inputs!H$39)</f>
        <v>0</v>
      </c>
      <c r="BC949">
        <f>IF(OR($D949="51",$D949="52",$D949="61"),0,(AE949/'Totals and Drop Down Lists'!AA$5)*Inputs!I$39)</f>
        <v>0</v>
      </c>
      <c r="BD949">
        <f>IF(OR($D949="51",$D949="52",$D949="61"),0,(AF949/'Totals and Drop Down Lists'!AB$5)*Inputs!J$39)</f>
        <v>0</v>
      </c>
      <c r="BE949">
        <f>IF(OR($D949="51",$D949="52",$D949="61"),0,(AG949/'Totals and Drop Down Lists'!AC$5)*Inputs!K$39)</f>
        <v>0</v>
      </c>
      <c r="BF949">
        <f>IF(OR($D949="51",$D949="52",$D949="61"),0,(AH949/'Totals and Drop Down Lists'!AD$5)*Inputs!L$39)</f>
        <v>0</v>
      </c>
      <c r="BG949" s="10">
        <f t="shared" si="127"/>
        <v>228580.8200891068</v>
      </c>
    </row>
    <row r="950" spans="1:59">
      <c r="A950" s="1" t="s">
        <v>7432</v>
      </c>
      <c r="B950" s="1" t="s">
        <v>1975</v>
      </c>
      <c r="C950" s="1" t="s">
        <v>1978</v>
      </c>
      <c r="D950" s="1" t="s">
        <v>10</v>
      </c>
      <c r="E950" s="1" t="s">
        <v>1979</v>
      </c>
      <c r="F950" s="2">
        <v>57536</v>
      </c>
      <c r="G950" s="2">
        <v>626</v>
      </c>
      <c r="H950" s="2">
        <v>91</v>
      </c>
      <c r="I950" s="2">
        <v>8160</v>
      </c>
      <c r="J950" s="2">
        <v>20950</v>
      </c>
      <c r="K950" s="2">
        <v>6917</v>
      </c>
      <c r="L950" s="2">
        <v>127</v>
      </c>
      <c r="M950" s="2">
        <v>8</v>
      </c>
      <c r="N950" s="2">
        <v>8</v>
      </c>
      <c r="O950" s="2">
        <v>183</v>
      </c>
      <c r="P950" s="2">
        <v>72</v>
      </c>
      <c r="Q950" s="2">
        <v>46</v>
      </c>
      <c r="R950" s="2">
        <v>2271</v>
      </c>
      <c r="S950" s="2">
        <v>4909600</v>
      </c>
      <c r="T950" s="2">
        <v>234643000</v>
      </c>
      <c r="U950" s="2">
        <v>909</v>
      </c>
      <c r="V950" s="2">
        <v>295</v>
      </c>
      <c r="W950" s="2">
        <v>95</v>
      </c>
      <c r="X950" s="2">
        <v>1590</v>
      </c>
      <c r="Y950" s="2">
        <v>315</v>
      </c>
      <c r="Z950" s="2">
        <v>1070</v>
      </c>
      <c r="AA950" s="9">
        <f t="shared" si="128"/>
        <v>57536</v>
      </c>
      <c r="AB950" s="9">
        <f t="shared" si="129"/>
        <v>7443</v>
      </c>
      <c r="AC950" s="9">
        <f t="shared" si="130"/>
        <v>2715</v>
      </c>
      <c r="AD950" s="9">
        <f t="shared" si="131"/>
        <v>2271</v>
      </c>
      <c r="AE950" s="44">
        <f t="shared" si="132"/>
        <v>1.594950870625427E-4</v>
      </c>
      <c r="AF950" s="9">
        <f t="shared" si="133"/>
        <v>1200</v>
      </c>
      <c r="AG950" s="9">
        <f t="shared" si="126"/>
        <v>1385</v>
      </c>
      <c r="AH950" s="44">
        <f t="shared" si="134"/>
        <v>1.701510400550362E-4</v>
      </c>
      <c r="AI950">
        <f>AA950/'Totals and Drop Down Lists'!W$6*Inputs!E$37</f>
        <v>52193.23046577441</v>
      </c>
      <c r="AJ950">
        <f>AB950/'Totals and Drop Down Lists'!X$6*Inputs!F$37</f>
        <v>24490.351801259738</v>
      </c>
      <c r="AK950">
        <f>AC950/'Totals and Drop Down Lists'!Y$6*Inputs!G$37</f>
        <v>17898.197089847559</v>
      </c>
      <c r="AL950">
        <f>AD950/'Totals and Drop Down Lists'!Z$6*Inputs!H$37</f>
        <v>18207.745384156122</v>
      </c>
      <c r="AM950">
        <f>AE950/'Totals and Drop Down Lists'!AA$6*Inputs!I$37</f>
        <v>19855.439773772774</v>
      </c>
      <c r="AN950">
        <f>AF950/'Totals and Drop Down Lists'!AB$6*Inputs!J$37</f>
        <v>23948.031768413693</v>
      </c>
      <c r="AO950">
        <f>AG950/'Totals and Drop Down Lists'!AC$6*Inputs!K$37</f>
        <v>25793.653008041892</v>
      </c>
      <c r="AP950">
        <f>AH950/'Totals and Drop Down Lists'!AD$6*Inputs!L$37</f>
        <v>40041.628780871353</v>
      </c>
      <c r="AQ950">
        <f>IF(OR($D950="51",$D950="52",$D950="61"),(AA950/'Totals and Drop Down Lists'!W$4)*Inputs!E$38,0)</f>
        <v>0</v>
      </c>
      <c r="AR950">
        <f>IF(OR($D950="51",$D950="52",$D950="61"),(AB950/'Totals and Drop Down Lists'!X$4)*Inputs!F$38,0)</f>
        <v>0</v>
      </c>
      <c r="AS950">
        <f>IF(OR($D950="51",$D950="52",$D950="61"),(AC950/'Totals and Drop Down Lists'!Y$4)*Inputs!G$38,0)</f>
        <v>0</v>
      </c>
      <c r="AT950">
        <f>IF(OR($D950="51",$D950="52",$D950="61"),(AD950/'Totals and Drop Down Lists'!Z$4)*Inputs!H$38,0)</f>
        <v>0</v>
      </c>
      <c r="AU950">
        <f>IF(OR($D950="51",$D950="52",$D950="61"),(AE950/'Totals and Drop Down Lists'!AA$4)*Inputs!I$38,0)</f>
        <v>0</v>
      </c>
      <c r="AV950">
        <f>IF(OR($D950="51",$D950="52",$D950="61"),(AF950/'Totals and Drop Down Lists'!AB$4)*Inputs!J$38,0)</f>
        <v>0</v>
      </c>
      <c r="AW950">
        <f>IF(OR($D950="51",$D950="52",$D950="61"),(AG950/'Totals and Drop Down Lists'!AC$4)*Inputs!K$38,0)</f>
        <v>0</v>
      </c>
      <c r="AX950">
        <f>IF(OR($D950="51",$D950="52",$D950="61"),(AH950/'Totals and Drop Down Lists'!AD$4)*Inputs!L$38,0)</f>
        <v>0</v>
      </c>
      <c r="AY950">
        <f>IF(OR($D950="51",$D950="52",$D950="61"),0,(AA950/'Totals and Drop Down Lists'!W$5)*Inputs!E$39)</f>
        <v>0</v>
      </c>
      <c r="AZ950">
        <f>IF(OR($D950="51",$D950="52",$D950="61"),0,(AB950/'Totals and Drop Down Lists'!X$5)*Inputs!F$39)</f>
        <v>0</v>
      </c>
      <c r="BA950">
        <f>IF(OR($D950="51",$D950="52",$D950="61"),0,(AC950/'Totals and Drop Down Lists'!Y$5)*Inputs!G$39)</f>
        <v>0</v>
      </c>
      <c r="BB950">
        <f>IF(OR($D950="51",$D950="52",$D950="61"),0,(AD950/'Totals and Drop Down Lists'!Z$5)*Inputs!H$39)</f>
        <v>0</v>
      </c>
      <c r="BC950">
        <f>IF(OR($D950="51",$D950="52",$D950="61"),0,(AE950/'Totals and Drop Down Lists'!AA$5)*Inputs!I$39)</f>
        <v>0</v>
      </c>
      <c r="BD950">
        <f>IF(OR($D950="51",$D950="52",$D950="61"),0,(AF950/'Totals and Drop Down Lists'!AB$5)*Inputs!J$39)</f>
        <v>0</v>
      </c>
      <c r="BE950">
        <f>IF(OR($D950="51",$D950="52",$D950="61"),0,(AG950/'Totals and Drop Down Lists'!AC$5)*Inputs!K$39)</f>
        <v>0</v>
      </c>
      <c r="BF950">
        <f>IF(OR($D950="51",$D950="52",$D950="61"),0,(AH950/'Totals and Drop Down Lists'!AD$5)*Inputs!L$39)</f>
        <v>0</v>
      </c>
      <c r="BG950" s="10">
        <f t="shared" si="127"/>
        <v>222428.27807213756</v>
      </c>
    </row>
    <row r="951" spans="1:59">
      <c r="A951" s="1" t="s">
        <v>7432</v>
      </c>
      <c r="B951" s="1" t="s">
        <v>1975</v>
      </c>
      <c r="C951" s="1" t="s">
        <v>1980</v>
      </c>
      <c r="D951" s="1" t="s">
        <v>10</v>
      </c>
      <c r="E951" s="1" t="s">
        <v>1981</v>
      </c>
      <c r="F951" s="2">
        <v>32043</v>
      </c>
      <c r="G951" s="2">
        <v>356</v>
      </c>
      <c r="H951" s="2">
        <v>30</v>
      </c>
      <c r="I951" s="2">
        <v>3348</v>
      </c>
      <c r="J951" s="2">
        <v>13227</v>
      </c>
      <c r="K951" s="2">
        <v>4280</v>
      </c>
      <c r="L951" s="2">
        <v>35</v>
      </c>
      <c r="M951" s="2">
        <v>14</v>
      </c>
      <c r="N951" s="2">
        <v>0</v>
      </c>
      <c r="O951" s="2">
        <v>58</v>
      </c>
      <c r="P951" s="2">
        <v>55</v>
      </c>
      <c r="Q951" s="2">
        <v>11</v>
      </c>
      <c r="R951" s="2">
        <v>2154</v>
      </c>
      <c r="S951" s="2">
        <v>2793600</v>
      </c>
      <c r="T951" s="2">
        <v>138574500</v>
      </c>
      <c r="U951" s="2">
        <v>236</v>
      </c>
      <c r="V951" s="2">
        <v>415</v>
      </c>
      <c r="W951" s="2">
        <v>0</v>
      </c>
      <c r="X951" s="2">
        <v>960</v>
      </c>
      <c r="Y951" s="2">
        <v>230</v>
      </c>
      <c r="Z951" s="2">
        <v>470</v>
      </c>
      <c r="AA951" s="9">
        <f t="shared" si="128"/>
        <v>32043</v>
      </c>
      <c r="AB951" s="9">
        <f t="shared" si="129"/>
        <v>2962</v>
      </c>
      <c r="AC951" s="9">
        <f t="shared" si="130"/>
        <v>2327</v>
      </c>
      <c r="AD951" s="9">
        <f t="shared" si="131"/>
        <v>2154</v>
      </c>
      <c r="AE951" s="44">
        <f t="shared" si="132"/>
        <v>9.6721265551081691E-5</v>
      </c>
      <c r="AF951" s="9">
        <f t="shared" si="133"/>
        <v>545</v>
      </c>
      <c r="AG951" s="9">
        <f t="shared" si="126"/>
        <v>700</v>
      </c>
      <c r="AH951" s="44">
        <f t="shared" si="134"/>
        <v>8.4281361326084384E-5</v>
      </c>
      <c r="AI951">
        <f>AA951/'Totals and Drop Down Lists'!W$6*Inputs!E$37</f>
        <v>29067.500066302997</v>
      </c>
      <c r="AJ951">
        <f>AB951/'Totals and Drop Down Lists'!X$6*Inputs!F$37</f>
        <v>9746.1268353259893</v>
      </c>
      <c r="AK951">
        <f>AC951/'Totals and Drop Down Lists'!Y$6*Inputs!G$37</f>
        <v>15340.370028757005</v>
      </c>
      <c r="AL951">
        <f>AD951/'Totals and Drop Down Lists'!Z$6*Inputs!H$37</f>
        <v>17269.697735566835</v>
      </c>
      <c r="AM951">
        <f>AE951/'Totals and Drop Down Lists'!AA$6*Inputs!I$37</f>
        <v>12040.767514296687</v>
      </c>
      <c r="AN951">
        <f>AF951/'Totals and Drop Down Lists'!AB$6*Inputs!J$37</f>
        <v>10876.397761487884</v>
      </c>
      <c r="AO951">
        <f>AG951/'Totals and Drop Down Lists'!AC$6*Inputs!K$37</f>
        <v>13036.503325364132</v>
      </c>
      <c r="AP951">
        <f>AH951/'Totals and Drop Down Lists'!AD$6*Inputs!L$37</f>
        <v>19833.925095456219</v>
      </c>
      <c r="AQ951">
        <f>IF(OR($D951="51",$D951="52",$D951="61"),(AA951/'Totals and Drop Down Lists'!W$4)*Inputs!E$38,0)</f>
        <v>0</v>
      </c>
      <c r="AR951">
        <f>IF(OR($D951="51",$D951="52",$D951="61"),(AB951/'Totals and Drop Down Lists'!X$4)*Inputs!F$38,0)</f>
        <v>0</v>
      </c>
      <c r="AS951">
        <f>IF(OR($D951="51",$D951="52",$D951="61"),(AC951/'Totals and Drop Down Lists'!Y$4)*Inputs!G$38,0)</f>
        <v>0</v>
      </c>
      <c r="AT951">
        <f>IF(OR($D951="51",$D951="52",$D951="61"),(AD951/'Totals and Drop Down Lists'!Z$4)*Inputs!H$38,0)</f>
        <v>0</v>
      </c>
      <c r="AU951">
        <f>IF(OR($D951="51",$D951="52",$D951="61"),(AE951/'Totals and Drop Down Lists'!AA$4)*Inputs!I$38,0)</f>
        <v>0</v>
      </c>
      <c r="AV951">
        <f>IF(OR($D951="51",$D951="52",$D951="61"),(AF951/'Totals and Drop Down Lists'!AB$4)*Inputs!J$38,0)</f>
        <v>0</v>
      </c>
      <c r="AW951">
        <f>IF(OR($D951="51",$D951="52",$D951="61"),(AG951/'Totals and Drop Down Lists'!AC$4)*Inputs!K$38,0)</f>
        <v>0</v>
      </c>
      <c r="AX951">
        <f>IF(OR($D951="51",$D951="52",$D951="61"),(AH951/'Totals and Drop Down Lists'!AD$4)*Inputs!L$38,0)</f>
        <v>0</v>
      </c>
      <c r="AY951">
        <f>IF(OR($D951="51",$D951="52",$D951="61"),0,(AA951/'Totals and Drop Down Lists'!W$5)*Inputs!E$39)</f>
        <v>0</v>
      </c>
      <c r="AZ951">
        <f>IF(OR($D951="51",$D951="52",$D951="61"),0,(AB951/'Totals and Drop Down Lists'!X$5)*Inputs!F$39)</f>
        <v>0</v>
      </c>
      <c r="BA951">
        <f>IF(OR($D951="51",$D951="52",$D951="61"),0,(AC951/'Totals and Drop Down Lists'!Y$5)*Inputs!G$39)</f>
        <v>0</v>
      </c>
      <c r="BB951">
        <f>IF(OR($D951="51",$D951="52",$D951="61"),0,(AD951/'Totals and Drop Down Lists'!Z$5)*Inputs!H$39)</f>
        <v>0</v>
      </c>
      <c r="BC951">
        <f>IF(OR($D951="51",$D951="52",$D951="61"),0,(AE951/'Totals and Drop Down Lists'!AA$5)*Inputs!I$39)</f>
        <v>0</v>
      </c>
      <c r="BD951">
        <f>IF(OR($D951="51",$D951="52",$D951="61"),0,(AF951/'Totals and Drop Down Lists'!AB$5)*Inputs!J$39)</f>
        <v>0</v>
      </c>
      <c r="BE951">
        <f>IF(OR($D951="51",$D951="52",$D951="61"),0,(AG951/'Totals and Drop Down Lists'!AC$5)*Inputs!K$39)</f>
        <v>0</v>
      </c>
      <c r="BF951">
        <f>IF(OR($D951="51",$D951="52",$D951="61"),0,(AH951/'Totals and Drop Down Lists'!AD$5)*Inputs!L$39)</f>
        <v>0</v>
      </c>
      <c r="BG951" s="10">
        <f t="shared" si="127"/>
        <v>127211.28836255774</v>
      </c>
    </row>
    <row r="952" spans="1:59">
      <c r="A952" s="1" t="s">
        <v>7432</v>
      </c>
      <c r="B952" s="1" t="s">
        <v>1975</v>
      </c>
      <c r="C952" s="1" t="s">
        <v>1982</v>
      </c>
      <c r="D952" s="1" t="s">
        <v>10</v>
      </c>
      <c r="E952" s="1" t="s">
        <v>1983</v>
      </c>
      <c r="F952" s="2">
        <v>83140</v>
      </c>
      <c r="G952" s="2">
        <v>1226</v>
      </c>
      <c r="H952" s="2">
        <v>47</v>
      </c>
      <c r="I952" s="2">
        <v>19398</v>
      </c>
      <c r="J952" s="2">
        <v>27227</v>
      </c>
      <c r="K952" s="2">
        <v>9611</v>
      </c>
      <c r="L952" s="2">
        <v>482</v>
      </c>
      <c r="M952" s="2">
        <v>47</v>
      </c>
      <c r="N952" s="2">
        <v>52</v>
      </c>
      <c r="O952" s="2">
        <v>470</v>
      </c>
      <c r="P952" s="2">
        <v>131</v>
      </c>
      <c r="Q952" s="2">
        <v>12</v>
      </c>
      <c r="R952" s="2">
        <v>1709</v>
      </c>
      <c r="S952" s="2">
        <v>7227100</v>
      </c>
      <c r="T952" s="2">
        <v>323858800</v>
      </c>
      <c r="U952" s="2">
        <v>652</v>
      </c>
      <c r="V952" s="2">
        <v>375</v>
      </c>
      <c r="W952" s="2">
        <v>0</v>
      </c>
      <c r="X952" s="2">
        <v>2205</v>
      </c>
      <c r="Y952" s="2">
        <v>255</v>
      </c>
      <c r="Z952" s="2">
        <v>1495</v>
      </c>
      <c r="AA952" s="9">
        <f t="shared" si="128"/>
        <v>83140</v>
      </c>
      <c r="AB952" s="9">
        <f t="shared" si="129"/>
        <v>18125</v>
      </c>
      <c r="AC952" s="9">
        <f t="shared" si="130"/>
        <v>2903</v>
      </c>
      <c r="AD952" s="9">
        <f t="shared" si="131"/>
        <v>1709</v>
      </c>
      <c r="AE952" s="44">
        <f t="shared" si="132"/>
        <v>2.3693714392094962E-4</v>
      </c>
      <c r="AF952" s="9">
        <f t="shared" si="133"/>
        <v>1830</v>
      </c>
      <c r="AG952" s="9">
        <f t="shared" si="126"/>
        <v>1750</v>
      </c>
      <c r="AH952" s="44">
        <f t="shared" si="134"/>
        <v>2.2985709882640366E-4</v>
      </c>
      <c r="AI952">
        <f>AA952/'Totals and Drop Down Lists'!W$6*Inputs!E$37</f>
        <v>75419.653450439451</v>
      </c>
      <c r="AJ952">
        <f>AB952/'Totals and Drop Down Lists'!X$6*Inputs!F$37</f>
        <v>59638.267687469131</v>
      </c>
      <c r="AK952">
        <f>AC952/'Totals and Drop Down Lists'!Y$6*Inputs!G$37</f>
        <v>19137.556593674941</v>
      </c>
      <c r="AL952">
        <f>AD952/'Totals and Drop Down Lists'!Z$6*Inputs!H$37</f>
        <v>13701.909670419556</v>
      </c>
      <c r="AM952">
        <f>AE952/'Totals and Drop Down Lists'!AA$6*Inputs!I$37</f>
        <v>29496.151122494317</v>
      </c>
      <c r="AN952">
        <f>AF952/'Totals and Drop Down Lists'!AB$6*Inputs!J$37</f>
        <v>36520.748446830876</v>
      </c>
      <c r="AO952">
        <f>AG952/'Totals and Drop Down Lists'!AC$6*Inputs!K$37</f>
        <v>32591.258313410333</v>
      </c>
      <c r="AP952">
        <f>AH952/'Totals and Drop Down Lists'!AD$6*Inputs!L$37</f>
        <v>54092.250161256052</v>
      </c>
      <c r="AQ952">
        <f>IF(OR($D952="51",$D952="52",$D952="61"),(AA952/'Totals and Drop Down Lists'!W$4)*Inputs!E$38,0)</f>
        <v>0</v>
      </c>
      <c r="AR952">
        <f>IF(OR($D952="51",$D952="52",$D952="61"),(AB952/'Totals and Drop Down Lists'!X$4)*Inputs!F$38,0)</f>
        <v>0</v>
      </c>
      <c r="AS952">
        <f>IF(OR($D952="51",$D952="52",$D952="61"),(AC952/'Totals and Drop Down Lists'!Y$4)*Inputs!G$38,0)</f>
        <v>0</v>
      </c>
      <c r="AT952">
        <f>IF(OR($D952="51",$D952="52",$D952="61"),(AD952/'Totals and Drop Down Lists'!Z$4)*Inputs!H$38,0)</f>
        <v>0</v>
      </c>
      <c r="AU952">
        <f>IF(OR($D952="51",$D952="52",$D952="61"),(AE952/'Totals and Drop Down Lists'!AA$4)*Inputs!I$38,0)</f>
        <v>0</v>
      </c>
      <c r="AV952">
        <f>IF(OR($D952="51",$D952="52",$D952="61"),(AF952/'Totals and Drop Down Lists'!AB$4)*Inputs!J$38,0)</f>
        <v>0</v>
      </c>
      <c r="AW952">
        <f>IF(OR($D952="51",$D952="52",$D952="61"),(AG952/'Totals and Drop Down Lists'!AC$4)*Inputs!K$38,0)</f>
        <v>0</v>
      </c>
      <c r="AX952">
        <f>IF(OR($D952="51",$D952="52",$D952="61"),(AH952/'Totals and Drop Down Lists'!AD$4)*Inputs!L$38,0)</f>
        <v>0</v>
      </c>
      <c r="AY952">
        <f>IF(OR($D952="51",$D952="52",$D952="61"),0,(AA952/'Totals and Drop Down Lists'!W$5)*Inputs!E$39)</f>
        <v>0</v>
      </c>
      <c r="AZ952">
        <f>IF(OR($D952="51",$D952="52",$D952="61"),0,(AB952/'Totals and Drop Down Lists'!X$5)*Inputs!F$39)</f>
        <v>0</v>
      </c>
      <c r="BA952">
        <f>IF(OR($D952="51",$D952="52",$D952="61"),0,(AC952/'Totals and Drop Down Lists'!Y$5)*Inputs!G$39)</f>
        <v>0</v>
      </c>
      <c r="BB952">
        <f>IF(OR($D952="51",$D952="52",$D952="61"),0,(AD952/'Totals and Drop Down Lists'!Z$5)*Inputs!H$39)</f>
        <v>0</v>
      </c>
      <c r="BC952">
        <f>IF(OR($D952="51",$D952="52",$D952="61"),0,(AE952/'Totals and Drop Down Lists'!AA$5)*Inputs!I$39)</f>
        <v>0</v>
      </c>
      <c r="BD952">
        <f>IF(OR($D952="51",$D952="52",$D952="61"),0,(AF952/'Totals and Drop Down Lists'!AB$5)*Inputs!J$39)</f>
        <v>0</v>
      </c>
      <c r="BE952">
        <f>IF(OR($D952="51",$D952="52",$D952="61"),0,(AG952/'Totals and Drop Down Lists'!AC$5)*Inputs!K$39)</f>
        <v>0</v>
      </c>
      <c r="BF952">
        <f>IF(OR($D952="51",$D952="52",$D952="61"),0,(AH952/'Totals and Drop Down Lists'!AD$5)*Inputs!L$39)</f>
        <v>0</v>
      </c>
      <c r="BG952" s="10">
        <f t="shared" si="127"/>
        <v>320597.79544599465</v>
      </c>
    </row>
    <row r="953" spans="1:59">
      <c r="A953" s="1" t="s">
        <v>7432</v>
      </c>
      <c r="B953" s="1" t="s">
        <v>1975</v>
      </c>
      <c r="C953" s="1" t="s">
        <v>1984</v>
      </c>
      <c r="D953" s="1" t="s">
        <v>10</v>
      </c>
      <c r="E953" s="1" t="s">
        <v>1985</v>
      </c>
      <c r="F953" s="2">
        <v>54355</v>
      </c>
      <c r="G953" s="2">
        <v>2193</v>
      </c>
      <c r="H953" s="2">
        <v>371</v>
      </c>
      <c r="I953" s="2">
        <v>9378</v>
      </c>
      <c r="J953" s="2">
        <v>20543</v>
      </c>
      <c r="K953" s="2">
        <v>7532</v>
      </c>
      <c r="L953" s="2">
        <v>187</v>
      </c>
      <c r="M953" s="2">
        <v>14</v>
      </c>
      <c r="N953" s="2">
        <v>9</v>
      </c>
      <c r="O953" s="2">
        <v>248</v>
      </c>
      <c r="P953" s="2">
        <v>76</v>
      </c>
      <c r="Q953" s="2">
        <v>0</v>
      </c>
      <c r="R953" s="2">
        <v>3208</v>
      </c>
      <c r="S953" s="2">
        <v>4756200</v>
      </c>
      <c r="T953" s="2">
        <v>231139300</v>
      </c>
      <c r="U953" s="2">
        <v>650</v>
      </c>
      <c r="V953" s="2">
        <v>245</v>
      </c>
      <c r="W953" s="2">
        <v>110</v>
      </c>
      <c r="X953" s="2">
        <v>1835</v>
      </c>
      <c r="Y953" s="2">
        <v>285</v>
      </c>
      <c r="Z953" s="2">
        <v>1335</v>
      </c>
      <c r="AA953" s="9">
        <f t="shared" si="128"/>
        <v>54355</v>
      </c>
      <c r="AB953" s="9">
        <f t="shared" si="129"/>
        <v>6814</v>
      </c>
      <c r="AC953" s="9">
        <f t="shared" si="130"/>
        <v>3742</v>
      </c>
      <c r="AD953" s="9">
        <f t="shared" si="131"/>
        <v>3208</v>
      </c>
      <c r="AE953" s="44">
        <f t="shared" si="132"/>
        <v>1.9286460959485628E-4</v>
      </c>
      <c r="AF953" s="9">
        <f t="shared" si="133"/>
        <v>1480</v>
      </c>
      <c r="AG953" s="9">
        <f t="shared" si="126"/>
        <v>1620</v>
      </c>
      <c r="AH953" s="44">
        <f t="shared" si="134"/>
        <v>2.2101031626155227E-4</v>
      </c>
      <c r="AI953">
        <f>AA953/'Totals and Drop Down Lists'!W$6*Inputs!E$37</f>
        <v>49307.616830630701</v>
      </c>
      <c r="AJ953">
        <f>AB953/'Totals and Drop Down Lists'!X$6*Inputs!F$37</f>
        <v>22420.698263305636</v>
      </c>
      <c r="AK953">
        <f>AC953/'Totals and Drop Down Lists'!Y$6*Inputs!G$37</f>
        <v>24668.527996393943</v>
      </c>
      <c r="AL953">
        <f>AD953/'Totals and Drop Down Lists'!Z$6*Inputs!H$37</f>
        <v>25720.144074140393</v>
      </c>
      <c r="AM953">
        <f>AE953/'Totals and Drop Down Lists'!AA$6*Inputs!I$37</f>
        <v>24009.589955590563</v>
      </c>
      <c r="AN953">
        <f>AF953/'Totals and Drop Down Lists'!AB$6*Inputs!J$37</f>
        <v>29535.905847710219</v>
      </c>
      <c r="AO953">
        <f>AG953/'Totals and Drop Down Lists'!AC$6*Inputs!K$37</f>
        <v>30170.193410128424</v>
      </c>
      <c r="AP953">
        <f>AH953/'Totals and Drop Down Lists'!AD$6*Inputs!L$37</f>
        <v>52010.337624886692</v>
      </c>
      <c r="AQ953">
        <f>IF(OR($D953="51",$D953="52",$D953="61"),(AA953/'Totals and Drop Down Lists'!W$4)*Inputs!E$38,0)</f>
        <v>0</v>
      </c>
      <c r="AR953">
        <f>IF(OR($D953="51",$D953="52",$D953="61"),(AB953/'Totals and Drop Down Lists'!X$4)*Inputs!F$38,0)</f>
        <v>0</v>
      </c>
      <c r="AS953">
        <f>IF(OR($D953="51",$D953="52",$D953="61"),(AC953/'Totals and Drop Down Lists'!Y$4)*Inputs!G$38,0)</f>
        <v>0</v>
      </c>
      <c r="AT953">
        <f>IF(OR($D953="51",$D953="52",$D953="61"),(AD953/'Totals and Drop Down Lists'!Z$4)*Inputs!H$38,0)</f>
        <v>0</v>
      </c>
      <c r="AU953">
        <f>IF(OR($D953="51",$D953="52",$D953="61"),(AE953/'Totals and Drop Down Lists'!AA$4)*Inputs!I$38,0)</f>
        <v>0</v>
      </c>
      <c r="AV953">
        <f>IF(OR($D953="51",$D953="52",$D953="61"),(AF953/'Totals and Drop Down Lists'!AB$4)*Inputs!J$38,0)</f>
        <v>0</v>
      </c>
      <c r="AW953">
        <f>IF(OR($D953="51",$D953="52",$D953="61"),(AG953/'Totals and Drop Down Lists'!AC$4)*Inputs!K$38,0)</f>
        <v>0</v>
      </c>
      <c r="AX953">
        <f>IF(OR($D953="51",$D953="52",$D953="61"),(AH953/'Totals and Drop Down Lists'!AD$4)*Inputs!L$38,0)</f>
        <v>0</v>
      </c>
      <c r="AY953">
        <f>IF(OR($D953="51",$D953="52",$D953="61"),0,(AA953/'Totals and Drop Down Lists'!W$5)*Inputs!E$39)</f>
        <v>0</v>
      </c>
      <c r="AZ953">
        <f>IF(OR($D953="51",$D953="52",$D953="61"),0,(AB953/'Totals and Drop Down Lists'!X$5)*Inputs!F$39)</f>
        <v>0</v>
      </c>
      <c r="BA953">
        <f>IF(OR($D953="51",$D953="52",$D953="61"),0,(AC953/'Totals and Drop Down Lists'!Y$5)*Inputs!G$39)</f>
        <v>0</v>
      </c>
      <c r="BB953">
        <f>IF(OR($D953="51",$D953="52",$D953="61"),0,(AD953/'Totals and Drop Down Lists'!Z$5)*Inputs!H$39)</f>
        <v>0</v>
      </c>
      <c r="BC953">
        <f>IF(OR($D953="51",$D953="52",$D953="61"),0,(AE953/'Totals and Drop Down Lists'!AA$5)*Inputs!I$39)</f>
        <v>0</v>
      </c>
      <c r="BD953">
        <f>IF(OR($D953="51",$D953="52",$D953="61"),0,(AF953/'Totals and Drop Down Lists'!AB$5)*Inputs!J$39)</f>
        <v>0</v>
      </c>
      <c r="BE953">
        <f>IF(OR($D953="51",$D953="52",$D953="61"),0,(AG953/'Totals and Drop Down Lists'!AC$5)*Inputs!K$39)</f>
        <v>0</v>
      </c>
      <c r="BF953">
        <f>IF(OR($D953="51",$D953="52",$D953="61"),0,(AH953/'Totals and Drop Down Lists'!AD$5)*Inputs!L$39)</f>
        <v>0</v>
      </c>
      <c r="BG953" s="10">
        <f t="shared" si="127"/>
        <v>257843.01400278654</v>
      </c>
    </row>
    <row r="954" spans="1:59">
      <c r="A954" s="1" t="s">
        <v>7432</v>
      </c>
      <c r="B954" s="1" t="s">
        <v>1975</v>
      </c>
      <c r="C954" s="1" t="s">
        <v>1246</v>
      </c>
      <c r="D954" s="1" t="s">
        <v>25</v>
      </c>
      <c r="E954" s="1" t="s">
        <v>1986</v>
      </c>
      <c r="F954" s="2">
        <v>3937</v>
      </c>
      <c r="G954" s="2">
        <v>33</v>
      </c>
      <c r="H954" s="2">
        <v>0</v>
      </c>
      <c r="I954" s="2">
        <v>641</v>
      </c>
      <c r="J954" s="2">
        <v>1707</v>
      </c>
      <c r="K954" s="2">
        <v>314</v>
      </c>
      <c r="L954" s="2">
        <v>18</v>
      </c>
      <c r="M954" s="2">
        <v>3</v>
      </c>
      <c r="N954" s="2">
        <v>0</v>
      </c>
      <c r="O954" s="2">
        <v>6</v>
      </c>
      <c r="P954" s="2">
        <v>0</v>
      </c>
      <c r="Q954" s="2">
        <v>0</v>
      </c>
      <c r="R954" s="2">
        <v>281</v>
      </c>
      <c r="S954" s="2">
        <v>137100</v>
      </c>
      <c r="T954" s="2">
        <v>10306900</v>
      </c>
      <c r="U954" s="2">
        <v>43</v>
      </c>
      <c r="V954" s="2">
        <v>25</v>
      </c>
      <c r="W954" s="2">
        <v>4</v>
      </c>
      <c r="X954" s="2">
        <v>34</v>
      </c>
      <c r="Y954" s="2">
        <v>10</v>
      </c>
      <c r="Z954" s="2">
        <v>4</v>
      </c>
      <c r="AA954" s="9">
        <f t="shared" si="128"/>
        <v>3937</v>
      </c>
      <c r="AB954" s="9">
        <f t="shared" si="129"/>
        <v>608</v>
      </c>
      <c r="AC954" s="9">
        <f t="shared" si="130"/>
        <v>308</v>
      </c>
      <c r="AD954" s="9">
        <f t="shared" si="131"/>
        <v>281</v>
      </c>
      <c r="AE954" s="44">
        <f t="shared" si="132"/>
        <v>4.0338668691999468E-6</v>
      </c>
      <c r="AF954" s="9">
        <f t="shared" si="133"/>
        <v>5</v>
      </c>
      <c r="AG954" s="9">
        <f t="shared" si="126"/>
        <v>14</v>
      </c>
      <c r="AH954" s="44">
        <f t="shared" si="134"/>
        <v>9.5824210317515322E-7</v>
      </c>
      <c r="AI954">
        <f>AA954/'Totals and Drop Down Lists'!W$6*Inputs!E$37</f>
        <v>3571.4117829490028</v>
      </c>
      <c r="AJ954">
        <f>AB954/'Totals and Drop Down Lists'!X$6*Inputs!F$37</f>
        <v>2000.555407116206</v>
      </c>
      <c r="AK954">
        <f>AC954/'Totals and Drop Down Lists'!Y$6*Inputs!G$37</f>
        <v>2030.4400381852845</v>
      </c>
      <c r="AL954">
        <f>AD954/'Totals and Drop Down Lists'!Z$6*Inputs!H$37</f>
        <v>2252.9178568682828</v>
      </c>
      <c r="AM954">
        <f>AE954/'Totals and Drop Down Lists'!AA$6*Inputs!I$37</f>
        <v>502.17346597898404</v>
      </c>
      <c r="AN954">
        <f>AF954/'Totals and Drop Down Lists'!AB$6*Inputs!J$37</f>
        <v>99.783465701723713</v>
      </c>
      <c r="AO954">
        <f>AG954/'Totals and Drop Down Lists'!AC$6*Inputs!K$37</f>
        <v>260.73006650728269</v>
      </c>
      <c r="AP954">
        <f>AH954/'Totals and Drop Down Lists'!AD$6*Inputs!L$37</f>
        <v>225.50302698784614</v>
      </c>
      <c r="AQ954">
        <f>IF(OR($D954="51",$D954="52",$D954="61"),(AA954/'Totals and Drop Down Lists'!W$4)*Inputs!E$38,0)</f>
        <v>0</v>
      </c>
      <c r="AR954">
        <f>IF(OR($D954="51",$D954="52",$D954="61"),(AB954/'Totals and Drop Down Lists'!X$4)*Inputs!F$38,0)</f>
        <v>0</v>
      </c>
      <c r="AS954">
        <f>IF(OR($D954="51",$D954="52",$D954="61"),(AC954/'Totals and Drop Down Lists'!Y$4)*Inputs!G$38,0)</f>
        <v>0</v>
      </c>
      <c r="AT954">
        <f>IF(OR($D954="51",$D954="52",$D954="61"),(AD954/'Totals and Drop Down Lists'!Z$4)*Inputs!H$38,0)</f>
        <v>0</v>
      </c>
      <c r="AU954">
        <f>IF(OR($D954="51",$D954="52",$D954="61"),(AE954/'Totals and Drop Down Lists'!AA$4)*Inputs!I$38,0)</f>
        <v>0</v>
      </c>
      <c r="AV954">
        <f>IF(OR($D954="51",$D954="52",$D954="61"),(AF954/'Totals and Drop Down Lists'!AB$4)*Inputs!J$38,0)</f>
        <v>0</v>
      </c>
      <c r="AW954">
        <f>IF(OR($D954="51",$D954="52",$D954="61"),(AG954/'Totals and Drop Down Lists'!AC$4)*Inputs!K$38,0)</f>
        <v>0</v>
      </c>
      <c r="AX954">
        <f>IF(OR($D954="51",$D954="52",$D954="61"),(AH954/'Totals and Drop Down Lists'!AD$4)*Inputs!L$38,0)</f>
        <v>0</v>
      </c>
      <c r="AY954">
        <f>IF(OR($D954="51",$D954="52",$D954="61"),0,(AA954/'Totals and Drop Down Lists'!W$5)*Inputs!E$39)</f>
        <v>0</v>
      </c>
      <c r="AZ954">
        <f>IF(OR($D954="51",$D954="52",$D954="61"),0,(AB954/'Totals and Drop Down Lists'!X$5)*Inputs!F$39)</f>
        <v>0</v>
      </c>
      <c r="BA954">
        <f>IF(OR($D954="51",$D954="52",$D954="61"),0,(AC954/'Totals and Drop Down Lists'!Y$5)*Inputs!G$39)</f>
        <v>0</v>
      </c>
      <c r="BB954">
        <f>IF(OR($D954="51",$D954="52",$D954="61"),0,(AD954/'Totals and Drop Down Lists'!Z$5)*Inputs!H$39)</f>
        <v>0</v>
      </c>
      <c r="BC954">
        <f>IF(OR($D954="51",$D954="52",$D954="61"),0,(AE954/'Totals and Drop Down Lists'!AA$5)*Inputs!I$39)</f>
        <v>0</v>
      </c>
      <c r="BD954">
        <f>IF(OR($D954="51",$D954="52",$D954="61"),0,(AF954/'Totals and Drop Down Lists'!AB$5)*Inputs!J$39)</f>
        <v>0</v>
      </c>
      <c r="BE954">
        <f>IF(OR($D954="51",$D954="52",$D954="61"),0,(AG954/'Totals and Drop Down Lists'!AC$5)*Inputs!K$39)</f>
        <v>0</v>
      </c>
      <c r="BF954">
        <f>IF(OR($D954="51",$D954="52",$D954="61"),0,(AH954/'Totals and Drop Down Lists'!AD$5)*Inputs!L$39)</f>
        <v>0</v>
      </c>
      <c r="BG954" s="10">
        <f t="shared" si="127"/>
        <v>10943.515110294613</v>
      </c>
    </row>
    <row r="955" spans="1:59">
      <c r="A955" s="1" t="s">
        <v>7432</v>
      </c>
      <c r="B955" s="1" t="s">
        <v>1975</v>
      </c>
      <c r="C955" s="1" t="s">
        <v>1987</v>
      </c>
      <c r="D955" s="1" t="s">
        <v>58</v>
      </c>
      <c r="E955" s="1" t="s">
        <v>1988</v>
      </c>
      <c r="F955" s="2">
        <v>28736</v>
      </c>
      <c r="G955" s="2">
        <v>287</v>
      </c>
      <c r="H955" s="2">
        <v>0</v>
      </c>
      <c r="I955" s="2">
        <v>3173</v>
      </c>
      <c r="J955" s="2">
        <v>9728</v>
      </c>
      <c r="K955" s="2">
        <v>1908</v>
      </c>
      <c r="L955" s="2">
        <v>100</v>
      </c>
      <c r="M955" s="2">
        <v>11</v>
      </c>
      <c r="N955" s="2">
        <v>2</v>
      </c>
      <c r="O955" s="2">
        <v>97</v>
      </c>
      <c r="P955" s="2">
        <v>21</v>
      </c>
      <c r="Q955" s="2">
        <v>0</v>
      </c>
      <c r="R955" s="2">
        <v>903</v>
      </c>
      <c r="S955" s="2">
        <v>1179500</v>
      </c>
      <c r="T955" s="2">
        <v>56743700</v>
      </c>
      <c r="U955" s="2">
        <v>95</v>
      </c>
      <c r="V955" s="2">
        <v>107</v>
      </c>
      <c r="W955" s="2">
        <v>24</v>
      </c>
      <c r="X955" s="2">
        <v>359</v>
      </c>
      <c r="Y955" s="2">
        <v>25</v>
      </c>
      <c r="Z955" s="2">
        <v>282</v>
      </c>
      <c r="AA955" s="9">
        <f t="shared" si="128"/>
        <v>28736</v>
      </c>
      <c r="AB955" s="9">
        <f t="shared" si="129"/>
        <v>2886</v>
      </c>
      <c r="AC955" s="9">
        <f t="shared" si="130"/>
        <v>1134</v>
      </c>
      <c r="AD955" s="9">
        <f t="shared" si="131"/>
        <v>903</v>
      </c>
      <c r="AE955" s="44">
        <f t="shared" si="132"/>
        <v>2.6135388772242318E-5</v>
      </c>
      <c r="AF955" s="9">
        <f t="shared" si="133"/>
        <v>228</v>
      </c>
      <c r="AG955" s="9">
        <f t="shared" si="126"/>
        <v>307</v>
      </c>
      <c r="AH955" s="44">
        <f t="shared" si="134"/>
        <v>2.2404965021010121E-5</v>
      </c>
      <c r="AI955">
        <f>AA955/'Totals and Drop Down Lists'!W$6*Inputs!E$37</f>
        <v>26067.586739858409</v>
      </c>
      <c r="AJ955">
        <f>AB955/'Totals and Drop Down Lists'!X$6*Inputs!F$37</f>
        <v>9496.0574094364638</v>
      </c>
      <c r="AK955">
        <f>AC955/'Totals and Drop Down Lists'!Y$6*Inputs!G$37</f>
        <v>7475.7110496821851</v>
      </c>
      <c r="AL955">
        <f>AD955/'Totals and Drop Down Lists'!Z$6*Inputs!H$37</f>
        <v>7239.803646804482</v>
      </c>
      <c r="AM955">
        <f>AE955/'Totals and Drop Down Lists'!AA$6*Inputs!I$37</f>
        <v>3253.5775696207311</v>
      </c>
      <c r="AN955">
        <f>AF955/'Totals and Drop Down Lists'!AB$6*Inputs!J$37</f>
        <v>4550.1260359986018</v>
      </c>
      <c r="AO955">
        <f>AG955/'Totals and Drop Down Lists'!AC$6*Inputs!K$37</f>
        <v>5717.4378869811271</v>
      </c>
      <c r="AP955">
        <f>AH955/'Totals and Drop Down Lists'!AD$6*Inputs!L$37</f>
        <v>5272.558380657053</v>
      </c>
      <c r="AQ955">
        <f>IF(OR($D955="51",$D955="52",$D955="61"),(AA955/'Totals and Drop Down Lists'!W$4)*Inputs!E$38,0)</f>
        <v>0</v>
      </c>
      <c r="AR955">
        <f>IF(OR($D955="51",$D955="52",$D955="61"),(AB955/'Totals and Drop Down Lists'!X$4)*Inputs!F$38,0)</f>
        <v>0</v>
      </c>
      <c r="AS955">
        <f>IF(OR($D955="51",$D955="52",$D955="61"),(AC955/'Totals and Drop Down Lists'!Y$4)*Inputs!G$38,0)</f>
        <v>0</v>
      </c>
      <c r="AT955">
        <f>IF(OR($D955="51",$D955="52",$D955="61"),(AD955/'Totals and Drop Down Lists'!Z$4)*Inputs!H$38,0)</f>
        <v>0</v>
      </c>
      <c r="AU955">
        <f>IF(OR($D955="51",$D955="52",$D955="61"),(AE955/'Totals and Drop Down Lists'!AA$4)*Inputs!I$38,0)</f>
        <v>0</v>
      </c>
      <c r="AV955">
        <f>IF(OR($D955="51",$D955="52",$D955="61"),(AF955/'Totals and Drop Down Lists'!AB$4)*Inputs!J$38,0)</f>
        <v>0</v>
      </c>
      <c r="AW955">
        <f>IF(OR($D955="51",$D955="52",$D955="61"),(AG955/'Totals and Drop Down Lists'!AC$4)*Inputs!K$38,0)</f>
        <v>0</v>
      </c>
      <c r="AX955">
        <f>IF(OR($D955="51",$D955="52",$D955="61"),(AH955/'Totals and Drop Down Lists'!AD$4)*Inputs!L$38,0)</f>
        <v>0</v>
      </c>
      <c r="AY955">
        <f>IF(OR($D955="51",$D955="52",$D955="61"),0,(AA955/'Totals and Drop Down Lists'!W$5)*Inputs!E$39)</f>
        <v>0</v>
      </c>
      <c r="AZ955">
        <f>IF(OR($D955="51",$D955="52",$D955="61"),0,(AB955/'Totals and Drop Down Lists'!X$5)*Inputs!F$39)</f>
        <v>0</v>
      </c>
      <c r="BA955">
        <f>IF(OR($D955="51",$D955="52",$D955="61"),0,(AC955/'Totals and Drop Down Lists'!Y$5)*Inputs!G$39)</f>
        <v>0</v>
      </c>
      <c r="BB955">
        <f>IF(OR($D955="51",$D955="52",$D955="61"),0,(AD955/'Totals and Drop Down Lists'!Z$5)*Inputs!H$39)</f>
        <v>0</v>
      </c>
      <c r="BC955">
        <f>IF(OR($D955="51",$D955="52",$D955="61"),0,(AE955/'Totals and Drop Down Lists'!AA$5)*Inputs!I$39)</f>
        <v>0</v>
      </c>
      <c r="BD955">
        <f>IF(OR($D955="51",$D955="52",$D955="61"),0,(AF955/'Totals and Drop Down Lists'!AB$5)*Inputs!J$39)</f>
        <v>0</v>
      </c>
      <c r="BE955">
        <f>IF(OR($D955="51",$D955="52",$D955="61"),0,(AG955/'Totals and Drop Down Lists'!AC$5)*Inputs!K$39)</f>
        <v>0</v>
      </c>
      <c r="BF955">
        <f>IF(OR($D955="51",$D955="52",$D955="61"),0,(AH955/'Totals and Drop Down Lists'!AD$5)*Inputs!L$39)</f>
        <v>0</v>
      </c>
      <c r="BG955" s="10">
        <f t="shared" si="127"/>
        <v>69072.858719039054</v>
      </c>
    </row>
    <row r="956" spans="1:59">
      <c r="A956" s="1" t="s">
        <v>7432</v>
      </c>
      <c r="B956" s="1" t="s">
        <v>1975</v>
      </c>
      <c r="C956" s="1" t="s">
        <v>1989</v>
      </c>
      <c r="D956" s="1" t="s">
        <v>25</v>
      </c>
      <c r="E956" s="1" t="s">
        <v>1990</v>
      </c>
      <c r="F956" s="2">
        <v>5957</v>
      </c>
      <c r="G956" s="2">
        <v>18</v>
      </c>
      <c r="H956" s="2">
        <v>0</v>
      </c>
      <c r="I956" s="2">
        <v>763</v>
      </c>
      <c r="J956" s="2">
        <v>2442</v>
      </c>
      <c r="K956" s="2">
        <v>456</v>
      </c>
      <c r="L956" s="2">
        <v>24</v>
      </c>
      <c r="M956" s="2">
        <v>0</v>
      </c>
      <c r="N956" s="2">
        <v>0</v>
      </c>
      <c r="O956" s="2">
        <v>5</v>
      </c>
      <c r="P956" s="2">
        <v>0</v>
      </c>
      <c r="Q956" s="2">
        <v>0</v>
      </c>
      <c r="R956" s="2">
        <v>909</v>
      </c>
      <c r="S956" s="2">
        <v>197100</v>
      </c>
      <c r="T956" s="2">
        <v>14939700</v>
      </c>
      <c r="U956" s="2">
        <v>24</v>
      </c>
      <c r="V956" s="2">
        <v>19</v>
      </c>
      <c r="W956" s="2">
        <v>10</v>
      </c>
      <c r="X956" s="2">
        <v>104</v>
      </c>
      <c r="Y956" s="2">
        <v>0</v>
      </c>
      <c r="Z956" s="2">
        <v>80</v>
      </c>
      <c r="AA956" s="9">
        <f t="shared" si="128"/>
        <v>5957</v>
      </c>
      <c r="AB956" s="9">
        <f t="shared" si="129"/>
        <v>745</v>
      </c>
      <c r="AC956" s="9">
        <f t="shared" si="130"/>
        <v>938</v>
      </c>
      <c r="AD956" s="9">
        <f t="shared" si="131"/>
        <v>909</v>
      </c>
      <c r="AE956" s="44">
        <f t="shared" si="132"/>
        <v>5.9467517858303458E-6</v>
      </c>
      <c r="AF956" s="9">
        <f t="shared" si="133"/>
        <v>75</v>
      </c>
      <c r="AG956" s="9">
        <f t="shared" si="126"/>
        <v>80</v>
      </c>
      <c r="AH956" s="44">
        <f t="shared" si="134"/>
        <v>5.5585338706002089E-6</v>
      </c>
      <c r="AI956">
        <f>AA956/'Totals and Drop Down Lists'!W$6*Inputs!E$37</f>
        <v>5403.8354053917228</v>
      </c>
      <c r="AJ956">
        <f>AB956/'Totals and Drop Down Lists'!X$6*Inputs!F$37</f>
        <v>2451.3384511539034</v>
      </c>
      <c r="AK956">
        <f>AC956/'Totals and Drop Down Lists'!Y$6*Inputs!G$37</f>
        <v>6183.6128435642759</v>
      </c>
      <c r="AL956">
        <f>AD956/'Totals and Drop Down Lists'!Z$6*Inputs!H$37</f>
        <v>7287.9086544244456</v>
      </c>
      <c r="AM956">
        <f>AE956/'Totals and Drop Down Lists'!AA$6*Inputs!I$37</f>
        <v>740.30726656068919</v>
      </c>
      <c r="AN956">
        <f>AF956/'Totals and Drop Down Lists'!AB$6*Inputs!J$37</f>
        <v>1496.7519855258558</v>
      </c>
      <c r="AO956">
        <f>AG956/'Totals and Drop Down Lists'!AC$6*Inputs!K$37</f>
        <v>1489.8860943273296</v>
      </c>
      <c r="AP956">
        <f>AH956/'Totals and Drop Down Lists'!AD$6*Inputs!L$37</f>
        <v>1308.0892702182798</v>
      </c>
      <c r="AQ956">
        <f>IF(OR($D956="51",$D956="52",$D956="61"),(AA956/'Totals and Drop Down Lists'!W$4)*Inputs!E$38,0)</f>
        <v>0</v>
      </c>
      <c r="AR956">
        <f>IF(OR($D956="51",$D956="52",$D956="61"),(AB956/'Totals and Drop Down Lists'!X$4)*Inputs!F$38,0)</f>
        <v>0</v>
      </c>
      <c r="AS956">
        <f>IF(OR($D956="51",$D956="52",$D956="61"),(AC956/'Totals and Drop Down Lists'!Y$4)*Inputs!G$38,0)</f>
        <v>0</v>
      </c>
      <c r="AT956">
        <f>IF(OR($D956="51",$D956="52",$D956="61"),(AD956/'Totals and Drop Down Lists'!Z$4)*Inputs!H$38,0)</f>
        <v>0</v>
      </c>
      <c r="AU956">
        <f>IF(OR($D956="51",$D956="52",$D956="61"),(AE956/'Totals and Drop Down Lists'!AA$4)*Inputs!I$38,0)</f>
        <v>0</v>
      </c>
      <c r="AV956">
        <f>IF(OR($D956="51",$D956="52",$D956="61"),(AF956/'Totals and Drop Down Lists'!AB$4)*Inputs!J$38,0)</f>
        <v>0</v>
      </c>
      <c r="AW956">
        <f>IF(OR($D956="51",$D956="52",$D956="61"),(AG956/'Totals and Drop Down Lists'!AC$4)*Inputs!K$38,0)</f>
        <v>0</v>
      </c>
      <c r="AX956">
        <f>IF(OR($D956="51",$D956="52",$D956="61"),(AH956/'Totals and Drop Down Lists'!AD$4)*Inputs!L$38,0)</f>
        <v>0</v>
      </c>
      <c r="AY956">
        <f>IF(OR($D956="51",$D956="52",$D956="61"),0,(AA956/'Totals and Drop Down Lists'!W$5)*Inputs!E$39)</f>
        <v>0</v>
      </c>
      <c r="AZ956">
        <f>IF(OR($D956="51",$D956="52",$D956="61"),0,(AB956/'Totals and Drop Down Lists'!X$5)*Inputs!F$39)</f>
        <v>0</v>
      </c>
      <c r="BA956">
        <f>IF(OR($D956="51",$D956="52",$D956="61"),0,(AC956/'Totals and Drop Down Lists'!Y$5)*Inputs!G$39)</f>
        <v>0</v>
      </c>
      <c r="BB956">
        <f>IF(OR($D956="51",$D956="52",$D956="61"),0,(AD956/'Totals and Drop Down Lists'!Z$5)*Inputs!H$39)</f>
        <v>0</v>
      </c>
      <c r="BC956">
        <f>IF(OR($D956="51",$D956="52",$D956="61"),0,(AE956/'Totals and Drop Down Lists'!AA$5)*Inputs!I$39)</f>
        <v>0</v>
      </c>
      <c r="BD956">
        <f>IF(OR($D956="51",$D956="52",$D956="61"),0,(AF956/'Totals and Drop Down Lists'!AB$5)*Inputs!J$39)</f>
        <v>0</v>
      </c>
      <c r="BE956">
        <f>IF(OR($D956="51",$D956="52",$D956="61"),0,(AG956/'Totals and Drop Down Lists'!AC$5)*Inputs!K$39)</f>
        <v>0</v>
      </c>
      <c r="BF956">
        <f>IF(OR($D956="51",$D956="52",$D956="61"),0,(AH956/'Totals and Drop Down Lists'!AD$5)*Inputs!L$39)</f>
        <v>0</v>
      </c>
      <c r="BG956" s="10">
        <f t="shared" si="127"/>
        <v>26361.7299711665</v>
      </c>
    </row>
    <row r="957" spans="1:59">
      <c r="A957" s="1" t="s">
        <v>7432</v>
      </c>
      <c r="B957" s="1" t="s">
        <v>1975</v>
      </c>
      <c r="C957" s="1" t="s">
        <v>1991</v>
      </c>
      <c r="D957" s="1" t="s">
        <v>25</v>
      </c>
      <c r="E957" s="1" t="s">
        <v>1992</v>
      </c>
      <c r="F957" s="2">
        <v>9186</v>
      </c>
      <c r="G957" s="2">
        <v>53</v>
      </c>
      <c r="H957" s="2">
        <v>12</v>
      </c>
      <c r="I957" s="2">
        <v>1330</v>
      </c>
      <c r="J957" s="2">
        <v>3888</v>
      </c>
      <c r="K957" s="2">
        <v>964</v>
      </c>
      <c r="L957" s="2">
        <v>17</v>
      </c>
      <c r="M957" s="2">
        <v>10</v>
      </c>
      <c r="N957" s="2">
        <v>0</v>
      </c>
      <c r="O957" s="2">
        <v>45</v>
      </c>
      <c r="P957" s="2">
        <v>26</v>
      </c>
      <c r="Q957" s="2">
        <v>0</v>
      </c>
      <c r="R957" s="2">
        <v>595</v>
      </c>
      <c r="S957" s="2">
        <v>513100</v>
      </c>
      <c r="T957" s="2">
        <v>39414500</v>
      </c>
      <c r="U957" s="2">
        <v>107</v>
      </c>
      <c r="V957" s="2">
        <v>52</v>
      </c>
      <c r="W957" s="2">
        <v>4</v>
      </c>
      <c r="X957" s="2">
        <v>144</v>
      </c>
      <c r="Y957" s="2">
        <v>16</v>
      </c>
      <c r="Z957" s="2">
        <v>88</v>
      </c>
      <c r="AA957" s="9">
        <f t="shared" si="128"/>
        <v>9186</v>
      </c>
      <c r="AB957" s="9">
        <f t="shared" si="129"/>
        <v>1265</v>
      </c>
      <c r="AC957" s="9">
        <f t="shared" si="130"/>
        <v>693</v>
      </c>
      <c r="AD957" s="9">
        <f t="shared" si="131"/>
        <v>595</v>
      </c>
      <c r="AE957" s="44">
        <f t="shared" si="132"/>
        <v>1.6692585043075294E-5</v>
      </c>
      <c r="AF957" s="9">
        <f t="shared" si="133"/>
        <v>88</v>
      </c>
      <c r="AG957" s="9">
        <f t="shared" si="126"/>
        <v>104</v>
      </c>
      <c r="AH957" s="44">
        <f t="shared" si="134"/>
        <v>9.594784022298457E-6</v>
      </c>
      <c r="AI957">
        <f>AA957/'Totals and Drop Down Lists'!W$6*Inputs!E$37</f>
        <v>8332.9917800786243</v>
      </c>
      <c r="AJ957">
        <f>AB957/'Totals and Drop Down Lists'!X$6*Inputs!F$37</f>
        <v>4162.3397861875001</v>
      </c>
      <c r="AK957">
        <f>AC957/'Totals and Drop Down Lists'!Y$6*Inputs!G$37</f>
        <v>4568.4900859168902</v>
      </c>
      <c r="AL957">
        <f>AD957/'Totals and Drop Down Lists'!Z$6*Inputs!H$37</f>
        <v>4770.4132556463637</v>
      </c>
      <c r="AM957">
        <f>AE957/'Totals and Drop Down Lists'!AA$6*Inputs!I$37</f>
        <v>2078.049067814828</v>
      </c>
      <c r="AN957">
        <f>AF957/'Totals and Drop Down Lists'!AB$6*Inputs!J$37</f>
        <v>1756.1889963503372</v>
      </c>
      <c r="AO957">
        <f>AG957/'Totals and Drop Down Lists'!AC$6*Inputs!K$37</f>
        <v>1936.8519226255285</v>
      </c>
      <c r="AP957">
        <f>AH957/'Totals and Drop Down Lists'!AD$6*Inputs!L$37</f>
        <v>2257.939651319452</v>
      </c>
      <c r="AQ957">
        <f>IF(OR($D957="51",$D957="52",$D957="61"),(AA957/'Totals and Drop Down Lists'!W$4)*Inputs!E$38,0)</f>
        <v>0</v>
      </c>
      <c r="AR957">
        <f>IF(OR($D957="51",$D957="52",$D957="61"),(AB957/'Totals and Drop Down Lists'!X$4)*Inputs!F$38,0)</f>
        <v>0</v>
      </c>
      <c r="AS957">
        <f>IF(OR($D957="51",$D957="52",$D957="61"),(AC957/'Totals and Drop Down Lists'!Y$4)*Inputs!G$38,0)</f>
        <v>0</v>
      </c>
      <c r="AT957">
        <f>IF(OR($D957="51",$D957="52",$D957="61"),(AD957/'Totals and Drop Down Lists'!Z$4)*Inputs!H$38,0)</f>
        <v>0</v>
      </c>
      <c r="AU957">
        <f>IF(OR($D957="51",$D957="52",$D957="61"),(AE957/'Totals and Drop Down Lists'!AA$4)*Inputs!I$38,0)</f>
        <v>0</v>
      </c>
      <c r="AV957">
        <f>IF(OR($D957="51",$D957="52",$D957="61"),(AF957/'Totals and Drop Down Lists'!AB$4)*Inputs!J$38,0)</f>
        <v>0</v>
      </c>
      <c r="AW957">
        <f>IF(OR($D957="51",$D957="52",$D957="61"),(AG957/'Totals and Drop Down Lists'!AC$4)*Inputs!K$38,0)</f>
        <v>0</v>
      </c>
      <c r="AX957">
        <f>IF(OR($D957="51",$D957="52",$D957="61"),(AH957/'Totals and Drop Down Lists'!AD$4)*Inputs!L$38,0)</f>
        <v>0</v>
      </c>
      <c r="AY957">
        <f>IF(OR($D957="51",$D957="52",$D957="61"),0,(AA957/'Totals and Drop Down Lists'!W$5)*Inputs!E$39)</f>
        <v>0</v>
      </c>
      <c r="AZ957">
        <f>IF(OR($D957="51",$D957="52",$D957="61"),0,(AB957/'Totals and Drop Down Lists'!X$5)*Inputs!F$39)</f>
        <v>0</v>
      </c>
      <c r="BA957">
        <f>IF(OR($D957="51",$D957="52",$D957="61"),0,(AC957/'Totals and Drop Down Lists'!Y$5)*Inputs!G$39)</f>
        <v>0</v>
      </c>
      <c r="BB957">
        <f>IF(OR($D957="51",$D957="52",$D957="61"),0,(AD957/'Totals and Drop Down Lists'!Z$5)*Inputs!H$39)</f>
        <v>0</v>
      </c>
      <c r="BC957">
        <f>IF(OR($D957="51",$D957="52",$D957="61"),0,(AE957/'Totals and Drop Down Lists'!AA$5)*Inputs!I$39)</f>
        <v>0</v>
      </c>
      <c r="BD957">
        <f>IF(OR($D957="51",$D957="52",$D957="61"),0,(AF957/'Totals and Drop Down Lists'!AB$5)*Inputs!J$39)</f>
        <v>0</v>
      </c>
      <c r="BE957">
        <f>IF(OR($D957="51",$D957="52",$D957="61"),0,(AG957/'Totals and Drop Down Lists'!AC$5)*Inputs!K$39)</f>
        <v>0</v>
      </c>
      <c r="BF957">
        <f>IF(OR($D957="51",$D957="52",$D957="61"),0,(AH957/'Totals and Drop Down Lists'!AD$5)*Inputs!L$39)</f>
        <v>0</v>
      </c>
      <c r="BG957" s="10">
        <f t="shared" si="127"/>
        <v>29863.264545939521</v>
      </c>
    </row>
    <row r="958" spans="1:59">
      <c r="A958" s="1" t="s">
        <v>7432</v>
      </c>
      <c r="B958" s="1" t="s">
        <v>1975</v>
      </c>
      <c r="C958" s="1" t="s">
        <v>1993</v>
      </c>
      <c r="D958" s="1" t="s">
        <v>25</v>
      </c>
      <c r="E958" s="1" t="s">
        <v>1994</v>
      </c>
      <c r="F958" s="2">
        <v>45485</v>
      </c>
      <c r="G958" s="2">
        <v>350</v>
      </c>
      <c r="H958" s="2">
        <v>7</v>
      </c>
      <c r="I958" s="2">
        <v>6860</v>
      </c>
      <c r="J958" s="2">
        <v>14650</v>
      </c>
      <c r="K958" s="2">
        <v>3687</v>
      </c>
      <c r="L958" s="2">
        <v>359</v>
      </c>
      <c r="M958" s="2">
        <v>47</v>
      </c>
      <c r="N958" s="2">
        <v>2</v>
      </c>
      <c r="O958" s="2">
        <v>318</v>
      </c>
      <c r="P958" s="2">
        <v>72</v>
      </c>
      <c r="Q958" s="2">
        <v>7</v>
      </c>
      <c r="R958" s="2">
        <v>2355</v>
      </c>
      <c r="S958" s="2">
        <v>2022100</v>
      </c>
      <c r="T958" s="2">
        <v>125240100</v>
      </c>
      <c r="U958" s="2">
        <v>241</v>
      </c>
      <c r="V958" s="2">
        <v>404</v>
      </c>
      <c r="W958" s="2">
        <v>75</v>
      </c>
      <c r="X958" s="2">
        <v>968</v>
      </c>
      <c r="Y958" s="2">
        <v>139</v>
      </c>
      <c r="Z958" s="2">
        <v>579</v>
      </c>
      <c r="AA958" s="9">
        <f t="shared" si="128"/>
        <v>45485</v>
      </c>
      <c r="AB958" s="9">
        <f t="shared" si="129"/>
        <v>6503</v>
      </c>
      <c r="AC958" s="9">
        <f t="shared" si="130"/>
        <v>3160</v>
      </c>
      <c r="AD958" s="9">
        <f t="shared" si="131"/>
        <v>2355</v>
      </c>
      <c r="AE958" s="44">
        <f t="shared" si="132"/>
        <v>6.4804391414672333E-5</v>
      </c>
      <c r="AF958" s="9">
        <f t="shared" si="133"/>
        <v>489</v>
      </c>
      <c r="AG958" s="9">
        <f t="shared" si="126"/>
        <v>718</v>
      </c>
      <c r="AH958" s="44">
        <f t="shared" si="134"/>
        <v>6.7237420449453838E-5</v>
      </c>
      <c r="AI958">
        <f>AA958/'Totals and Drop Down Lists'!W$6*Inputs!E$37</f>
        <v>41261.281419211431</v>
      </c>
      <c r="AJ958">
        <f>AB958/'Totals and Drop Down Lists'!X$6*Inputs!F$37</f>
        <v>21397.387849468236</v>
      </c>
      <c r="AK958">
        <f>AC958/'Totals and Drop Down Lists'!Y$6*Inputs!G$37</f>
        <v>20831.787404758117</v>
      </c>
      <c r="AL958">
        <f>AD958/'Totals and Drop Down Lists'!Z$6*Inputs!H$37</f>
        <v>18881.21549083561</v>
      </c>
      <c r="AM958">
        <f>AE958/'Totals and Drop Down Lists'!AA$6*Inputs!I$37</f>
        <v>8067.4565875841899</v>
      </c>
      <c r="AN958">
        <f>AF958/'Totals and Drop Down Lists'!AB$6*Inputs!J$37</f>
        <v>9758.822945628579</v>
      </c>
      <c r="AO958">
        <f>AG958/'Totals and Drop Down Lists'!AC$6*Inputs!K$37</f>
        <v>13371.727696587783</v>
      </c>
      <c r="AP958">
        <f>AH958/'Totals and Drop Down Lists'!AD$6*Inputs!L$37</f>
        <v>15822.976039109504</v>
      </c>
      <c r="AQ958">
        <f>IF(OR($D958="51",$D958="52",$D958="61"),(AA958/'Totals and Drop Down Lists'!W$4)*Inputs!E$38,0)</f>
        <v>0</v>
      </c>
      <c r="AR958">
        <f>IF(OR($D958="51",$D958="52",$D958="61"),(AB958/'Totals and Drop Down Lists'!X$4)*Inputs!F$38,0)</f>
        <v>0</v>
      </c>
      <c r="AS958">
        <f>IF(OR($D958="51",$D958="52",$D958="61"),(AC958/'Totals and Drop Down Lists'!Y$4)*Inputs!G$38,0)</f>
        <v>0</v>
      </c>
      <c r="AT958">
        <f>IF(OR($D958="51",$D958="52",$D958="61"),(AD958/'Totals and Drop Down Lists'!Z$4)*Inputs!H$38,0)</f>
        <v>0</v>
      </c>
      <c r="AU958">
        <f>IF(OR($D958="51",$D958="52",$D958="61"),(AE958/'Totals and Drop Down Lists'!AA$4)*Inputs!I$38,0)</f>
        <v>0</v>
      </c>
      <c r="AV958">
        <f>IF(OR($D958="51",$D958="52",$D958="61"),(AF958/'Totals and Drop Down Lists'!AB$4)*Inputs!J$38,0)</f>
        <v>0</v>
      </c>
      <c r="AW958">
        <f>IF(OR($D958="51",$D958="52",$D958="61"),(AG958/'Totals and Drop Down Lists'!AC$4)*Inputs!K$38,0)</f>
        <v>0</v>
      </c>
      <c r="AX958">
        <f>IF(OR($D958="51",$D958="52",$D958="61"),(AH958/'Totals and Drop Down Lists'!AD$4)*Inputs!L$38,0)</f>
        <v>0</v>
      </c>
      <c r="AY958">
        <f>IF(OR($D958="51",$D958="52",$D958="61"),0,(AA958/'Totals and Drop Down Lists'!W$5)*Inputs!E$39)</f>
        <v>0</v>
      </c>
      <c r="AZ958">
        <f>IF(OR($D958="51",$D958="52",$D958="61"),0,(AB958/'Totals and Drop Down Lists'!X$5)*Inputs!F$39)</f>
        <v>0</v>
      </c>
      <c r="BA958">
        <f>IF(OR($D958="51",$D958="52",$D958="61"),0,(AC958/'Totals and Drop Down Lists'!Y$5)*Inputs!G$39)</f>
        <v>0</v>
      </c>
      <c r="BB958">
        <f>IF(OR($D958="51",$D958="52",$D958="61"),0,(AD958/'Totals and Drop Down Lists'!Z$5)*Inputs!H$39)</f>
        <v>0</v>
      </c>
      <c r="BC958">
        <f>IF(OR($D958="51",$D958="52",$D958="61"),0,(AE958/'Totals and Drop Down Lists'!AA$5)*Inputs!I$39)</f>
        <v>0</v>
      </c>
      <c r="BD958">
        <f>IF(OR($D958="51",$D958="52",$D958="61"),0,(AF958/'Totals and Drop Down Lists'!AB$5)*Inputs!J$39)</f>
        <v>0</v>
      </c>
      <c r="BE958">
        <f>IF(OR($D958="51",$D958="52",$D958="61"),0,(AG958/'Totals and Drop Down Lists'!AC$5)*Inputs!K$39)</f>
        <v>0</v>
      </c>
      <c r="BF958">
        <f>IF(OR($D958="51",$D958="52",$D958="61"),0,(AH958/'Totals and Drop Down Lists'!AD$5)*Inputs!L$39)</f>
        <v>0</v>
      </c>
      <c r="BG958" s="10">
        <f t="shared" si="127"/>
        <v>149392.65543318348</v>
      </c>
    </row>
    <row r="959" spans="1:59">
      <c r="A959" s="1" t="s">
        <v>7432</v>
      </c>
      <c r="B959" s="1" t="s">
        <v>1975</v>
      </c>
      <c r="C959" s="1" t="s">
        <v>1995</v>
      </c>
      <c r="D959" s="1" t="s">
        <v>25</v>
      </c>
      <c r="E959" s="1" t="s">
        <v>1996</v>
      </c>
      <c r="F959" s="2">
        <v>21294</v>
      </c>
      <c r="G959" s="2">
        <v>17</v>
      </c>
      <c r="H959" s="2">
        <v>0</v>
      </c>
      <c r="I959" s="2">
        <v>1758</v>
      </c>
      <c r="J959" s="2">
        <v>9207</v>
      </c>
      <c r="K959" s="2">
        <v>2756</v>
      </c>
      <c r="L959" s="2">
        <v>148</v>
      </c>
      <c r="M959" s="2">
        <v>3</v>
      </c>
      <c r="N959" s="2">
        <v>0</v>
      </c>
      <c r="O959" s="2">
        <v>117</v>
      </c>
      <c r="P959" s="2">
        <v>37</v>
      </c>
      <c r="Q959" s="2">
        <v>0</v>
      </c>
      <c r="R959" s="2">
        <v>586</v>
      </c>
      <c r="S959" s="2">
        <v>2536200</v>
      </c>
      <c r="T959" s="2">
        <v>164154300</v>
      </c>
      <c r="U959" s="2">
        <v>249</v>
      </c>
      <c r="V959" s="2">
        <v>205</v>
      </c>
      <c r="W959" s="2">
        <v>20</v>
      </c>
      <c r="X959" s="2">
        <v>414</v>
      </c>
      <c r="Y959" s="2">
        <v>139</v>
      </c>
      <c r="Z959" s="2">
        <v>189</v>
      </c>
      <c r="AA959" s="9">
        <f t="shared" si="128"/>
        <v>21294</v>
      </c>
      <c r="AB959" s="9">
        <f t="shared" si="129"/>
        <v>1741</v>
      </c>
      <c r="AC959" s="9">
        <f t="shared" si="130"/>
        <v>891</v>
      </c>
      <c r="AD959" s="9">
        <f t="shared" si="131"/>
        <v>586</v>
      </c>
      <c r="AE959" s="44">
        <f t="shared" si="132"/>
        <v>5.7615066735330312E-5</v>
      </c>
      <c r="AF959" s="9">
        <f t="shared" si="133"/>
        <v>189</v>
      </c>
      <c r="AG959" s="9">
        <f t="shared" si="126"/>
        <v>328</v>
      </c>
      <c r="AH959" s="44">
        <f t="shared" si="134"/>
        <v>3.6533055791307654E-5</v>
      </c>
      <c r="AI959">
        <f>AA959/'Totals and Drop Down Lists'!W$6*Inputs!E$37</f>
        <v>19316.647829849142</v>
      </c>
      <c r="AJ959">
        <f>AB959/'Totals and Drop Down Lists'!X$6*Inputs!F$37</f>
        <v>5728.5640851797934</v>
      </c>
      <c r="AK959">
        <f>AC959/'Totals and Drop Down Lists'!Y$6*Inputs!G$37</f>
        <v>5873.7729676074305</v>
      </c>
      <c r="AL959">
        <f>AD959/'Totals and Drop Down Lists'!Z$6*Inputs!H$37</f>
        <v>4698.2557442164189</v>
      </c>
      <c r="AM959">
        <f>AE959/'Totals and Drop Down Lists'!AA$6*Inputs!I$37</f>
        <v>7172.4622287372722</v>
      </c>
      <c r="AN959">
        <f>AF959/'Totals and Drop Down Lists'!AB$6*Inputs!J$37</f>
        <v>3771.815003525156</v>
      </c>
      <c r="AO959">
        <f>AG959/'Totals and Drop Down Lists'!AC$6*Inputs!K$37</f>
        <v>6108.5329867420514</v>
      </c>
      <c r="AP959">
        <f>AH959/'Totals and Drop Down Lists'!AD$6*Inputs!L$37</f>
        <v>8597.320696677727</v>
      </c>
      <c r="AQ959">
        <f>IF(OR($D959="51",$D959="52",$D959="61"),(AA959/'Totals and Drop Down Lists'!W$4)*Inputs!E$38,0)</f>
        <v>0</v>
      </c>
      <c r="AR959">
        <f>IF(OR($D959="51",$D959="52",$D959="61"),(AB959/'Totals and Drop Down Lists'!X$4)*Inputs!F$38,0)</f>
        <v>0</v>
      </c>
      <c r="AS959">
        <f>IF(OR($D959="51",$D959="52",$D959="61"),(AC959/'Totals and Drop Down Lists'!Y$4)*Inputs!G$38,0)</f>
        <v>0</v>
      </c>
      <c r="AT959">
        <f>IF(OR($D959="51",$D959="52",$D959="61"),(AD959/'Totals and Drop Down Lists'!Z$4)*Inputs!H$38,0)</f>
        <v>0</v>
      </c>
      <c r="AU959">
        <f>IF(OR($D959="51",$D959="52",$D959="61"),(AE959/'Totals and Drop Down Lists'!AA$4)*Inputs!I$38,0)</f>
        <v>0</v>
      </c>
      <c r="AV959">
        <f>IF(OR($D959="51",$D959="52",$D959="61"),(AF959/'Totals and Drop Down Lists'!AB$4)*Inputs!J$38,0)</f>
        <v>0</v>
      </c>
      <c r="AW959">
        <f>IF(OR($D959="51",$D959="52",$D959="61"),(AG959/'Totals and Drop Down Lists'!AC$4)*Inputs!K$38,0)</f>
        <v>0</v>
      </c>
      <c r="AX959">
        <f>IF(OR($D959="51",$D959="52",$D959="61"),(AH959/'Totals and Drop Down Lists'!AD$4)*Inputs!L$38,0)</f>
        <v>0</v>
      </c>
      <c r="AY959">
        <f>IF(OR($D959="51",$D959="52",$D959="61"),0,(AA959/'Totals and Drop Down Lists'!W$5)*Inputs!E$39)</f>
        <v>0</v>
      </c>
      <c r="AZ959">
        <f>IF(OR($D959="51",$D959="52",$D959="61"),0,(AB959/'Totals and Drop Down Lists'!X$5)*Inputs!F$39)</f>
        <v>0</v>
      </c>
      <c r="BA959">
        <f>IF(OR($D959="51",$D959="52",$D959="61"),0,(AC959/'Totals and Drop Down Lists'!Y$5)*Inputs!G$39)</f>
        <v>0</v>
      </c>
      <c r="BB959">
        <f>IF(OR($D959="51",$D959="52",$D959="61"),0,(AD959/'Totals and Drop Down Lists'!Z$5)*Inputs!H$39)</f>
        <v>0</v>
      </c>
      <c r="BC959">
        <f>IF(OR($D959="51",$D959="52",$D959="61"),0,(AE959/'Totals and Drop Down Lists'!AA$5)*Inputs!I$39)</f>
        <v>0</v>
      </c>
      <c r="BD959">
        <f>IF(OR($D959="51",$D959="52",$D959="61"),0,(AF959/'Totals and Drop Down Lists'!AB$5)*Inputs!J$39)</f>
        <v>0</v>
      </c>
      <c r="BE959">
        <f>IF(OR($D959="51",$D959="52",$D959="61"),0,(AG959/'Totals and Drop Down Lists'!AC$5)*Inputs!K$39)</f>
        <v>0</v>
      </c>
      <c r="BF959">
        <f>IF(OR($D959="51",$D959="52",$D959="61"),0,(AH959/'Totals and Drop Down Lists'!AD$5)*Inputs!L$39)</f>
        <v>0</v>
      </c>
      <c r="BG959" s="10">
        <f t="shared" si="127"/>
        <v>61267.371542534987</v>
      </c>
    </row>
    <row r="960" spans="1:59">
      <c r="A960" s="1" t="s">
        <v>7432</v>
      </c>
      <c r="B960" s="1" t="s">
        <v>1975</v>
      </c>
      <c r="C960" s="1" t="s">
        <v>1997</v>
      </c>
      <c r="D960" s="1" t="s">
        <v>25</v>
      </c>
      <c r="E960" s="1" t="s">
        <v>1998</v>
      </c>
      <c r="F960" s="2">
        <v>6944</v>
      </c>
      <c r="G960" s="2">
        <v>51</v>
      </c>
      <c r="H960" s="2">
        <v>0</v>
      </c>
      <c r="I960" s="2">
        <v>1170</v>
      </c>
      <c r="J960" s="2">
        <v>2994</v>
      </c>
      <c r="K960" s="2">
        <v>651</v>
      </c>
      <c r="L960" s="2">
        <v>1</v>
      </c>
      <c r="M960" s="2">
        <v>3</v>
      </c>
      <c r="N960" s="2">
        <v>3</v>
      </c>
      <c r="O960" s="2">
        <v>13</v>
      </c>
      <c r="P960" s="2">
        <v>0</v>
      </c>
      <c r="Q960" s="2">
        <v>0</v>
      </c>
      <c r="R960" s="2">
        <v>313</v>
      </c>
      <c r="S960" s="2">
        <v>307900</v>
      </c>
      <c r="T960" s="2">
        <v>18017600</v>
      </c>
      <c r="U960" s="2">
        <v>21</v>
      </c>
      <c r="V960" s="2">
        <v>105</v>
      </c>
      <c r="W960" s="2">
        <v>0</v>
      </c>
      <c r="X960" s="2">
        <v>155</v>
      </c>
      <c r="Y960" s="2">
        <v>19</v>
      </c>
      <c r="Z960" s="2">
        <v>125</v>
      </c>
      <c r="AA960" s="9">
        <f t="shared" si="128"/>
        <v>6944</v>
      </c>
      <c r="AB960" s="9">
        <f t="shared" si="129"/>
        <v>1119</v>
      </c>
      <c r="AC960" s="9">
        <f t="shared" si="130"/>
        <v>333</v>
      </c>
      <c r="AD960" s="9">
        <f t="shared" si="131"/>
        <v>313</v>
      </c>
      <c r="AE960" s="44">
        <f t="shared" si="132"/>
        <v>9.8856667716567859E-6</v>
      </c>
      <c r="AF960" s="9">
        <f t="shared" si="133"/>
        <v>50</v>
      </c>
      <c r="AG960" s="9">
        <f t="shared" si="126"/>
        <v>144</v>
      </c>
      <c r="AH960" s="44">
        <f t="shared" si="134"/>
        <v>1.165045189394014E-5</v>
      </c>
      <c r="AI960">
        <f>AA960/'Totals and Drop Down Lists'!W$6*Inputs!E$37</f>
        <v>6299.1829872486351</v>
      </c>
      <c r="AJ960">
        <f>AB960/'Totals and Drop Down Lists'!X$6*Inputs!F$37</f>
        <v>3681.9432575049909</v>
      </c>
      <c r="AK960">
        <f>AC960/'Totals and Drop Down Lists'!Y$6*Inputs!G$37</f>
        <v>2195.2484828431811</v>
      </c>
      <c r="AL960">
        <f>AD960/'Totals and Drop Down Lists'!Z$6*Inputs!H$37</f>
        <v>2509.4778975080872</v>
      </c>
      <c r="AM960">
        <f>AE960/'Totals and Drop Down Lists'!AA$6*Inputs!I$37</f>
        <v>1230.6602342631986</v>
      </c>
      <c r="AN960">
        <f>AF960/'Totals and Drop Down Lists'!AB$6*Inputs!J$37</f>
        <v>997.83465701723719</v>
      </c>
      <c r="AO960">
        <f>AG960/'Totals and Drop Down Lists'!AC$6*Inputs!K$37</f>
        <v>2681.7949697891931</v>
      </c>
      <c r="AP960">
        <f>AH960/'Totals and Drop Down Lists'!AD$6*Inputs!L$37</f>
        <v>2741.6997845893743</v>
      </c>
      <c r="AQ960">
        <f>IF(OR($D960="51",$D960="52",$D960="61"),(AA960/'Totals and Drop Down Lists'!W$4)*Inputs!E$38,0)</f>
        <v>0</v>
      </c>
      <c r="AR960">
        <f>IF(OR($D960="51",$D960="52",$D960="61"),(AB960/'Totals and Drop Down Lists'!X$4)*Inputs!F$38,0)</f>
        <v>0</v>
      </c>
      <c r="AS960">
        <f>IF(OR($D960="51",$D960="52",$D960="61"),(AC960/'Totals and Drop Down Lists'!Y$4)*Inputs!G$38,0)</f>
        <v>0</v>
      </c>
      <c r="AT960">
        <f>IF(OR($D960="51",$D960="52",$D960="61"),(AD960/'Totals and Drop Down Lists'!Z$4)*Inputs!H$38,0)</f>
        <v>0</v>
      </c>
      <c r="AU960">
        <f>IF(OR($D960="51",$D960="52",$D960="61"),(AE960/'Totals and Drop Down Lists'!AA$4)*Inputs!I$38,0)</f>
        <v>0</v>
      </c>
      <c r="AV960">
        <f>IF(OR($D960="51",$D960="52",$D960="61"),(AF960/'Totals and Drop Down Lists'!AB$4)*Inputs!J$38,0)</f>
        <v>0</v>
      </c>
      <c r="AW960">
        <f>IF(OR($D960="51",$D960="52",$D960="61"),(AG960/'Totals and Drop Down Lists'!AC$4)*Inputs!K$38,0)</f>
        <v>0</v>
      </c>
      <c r="AX960">
        <f>IF(OR($D960="51",$D960="52",$D960="61"),(AH960/'Totals and Drop Down Lists'!AD$4)*Inputs!L$38,0)</f>
        <v>0</v>
      </c>
      <c r="AY960">
        <f>IF(OR($D960="51",$D960="52",$D960="61"),0,(AA960/'Totals and Drop Down Lists'!W$5)*Inputs!E$39)</f>
        <v>0</v>
      </c>
      <c r="AZ960">
        <f>IF(OR($D960="51",$D960="52",$D960="61"),0,(AB960/'Totals and Drop Down Lists'!X$5)*Inputs!F$39)</f>
        <v>0</v>
      </c>
      <c r="BA960">
        <f>IF(OR($D960="51",$D960="52",$D960="61"),0,(AC960/'Totals and Drop Down Lists'!Y$5)*Inputs!G$39)</f>
        <v>0</v>
      </c>
      <c r="BB960">
        <f>IF(OR($D960="51",$D960="52",$D960="61"),0,(AD960/'Totals and Drop Down Lists'!Z$5)*Inputs!H$39)</f>
        <v>0</v>
      </c>
      <c r="BC960">
        <f>IF(OR($D960="51",$D960="52",$D960="61"),0,(AE960/'Totals and Drop Down Lists'!AA$5)*Inputs!I$39)</f>
        <v>0</v>
      </c>
      <c r="BD960">
        <f>IF(OR($D960="51",$D960="52",$D960="61"),0,(AF960/'Totals and Drop Down Lists'!AB$5)*Inputs!J$39)</f>
        <v>0</v>
      </c>
      <c r="BE960">
        <f>IF(OR($D960="51",$D960="52",$D960="61"),0,(AG960/'Totals and Drop Down Lists'!AC$5)*Inputs!K$39)</f>
        <v>0</v>
      </c>
      <c r="BF960">
        <f>IF(OR($D960="51",$D960="52",$D960="61"),0,(AH960/'Totals and Drop Down Lists'!AD$5)*Inputs!L$39)</f>
        <v>0</v>
      </c>
      <c r="BG960" s="10">
        <f t="shared" si="127"/>
        <v>22337.842270763897</v>
      </c>
    </row>
    <row r="961" spans="1:59">
      <c r="A961" s="1" t="s">
        <v>7432</v>
      </c>
      <c r="B961" s="1" t="s">
        <v>1975</v>
      </c>
      <c r="C961" s="1" t="s">
        <v>1999</v>
      </c>
      <c r="D961" s="1" t="s">
        <v>25</v>
      </c>
      <c r="E961" s="1" t="s">
        <v>2000</v>
      </c>
      <c r="F961" s="2">
        <v>40743</v>
      </c>
      <c r="G961" s="2">
        <v>268</v>
      </c>
      <c r="H961" s="2">
        <v>30</v>
      </c>
      <c r="I961" s="2">
        <v>6099</v>
      </c>
      <c r="J961" s="2">
        <v>17388</v>
      </c>
      <c r="K961" s="2">
        <v>4679</v>
      </c>
      <c r="L961" s="2">
        <v>133</v>
      </c>
      <c r="M961" s="2">
        <v>60</v>
      </c>
      <c r="N961" s="2">
        <v>0</v>
      </c>
      <c r="O961" s="2">
        <v>168</v>
      </c>
      <c r="P961" s="2">
        <v>41</v>
      </c>
      <c r="Q961" s="2">
        <v>24</v>
      </c>
      <c r="R961" s="2">
        <v>1859</v>
      </c>
      <c r="S961" s="2">
        <v>3352400</v>
      </c>
      <c r="T961" s="2">
        <v>160495800</v>
      </c>
      <c r="U961" s="2">
        <v>216</v>
      </c>
      <c r="V961" s="2">
        <v>280</v>
      </c>
      <c r="W961" s="2">
        <v>15</v>
      </c>
      <c r="X961" s="2">
        <v>937</v>
      </c>
      <c r="Y961" s="2">
        <v>75</v>
      </c>
      <c r="Z961" s="2">
        <v>608</v>
      </c>
      <c r="AA961" s="9">
        <f t="shared" si="128"/>
        <v>40743</v>
      </c>
      <c r="AB961" s="9">
        <f t="shared" si="129"/>
        <v>5801</v>
      </c>
      <c r="AC961" s="9">
        <f t="shared" si="130"/>
        <v>2285</v>
      </c>
      <c r="AD961" s="9">
        <f t="shared" si="131"/>
        <v>1859</v>
      </c>
      <c r="AE961" s="44">
        <f t="shared" si="132"/>
        <v>8.7933071801746664E-5</v>
      </c>
      <c r="AF961" s="9">
        <f t="shared" si="133"/>
        <v>642</v>
      </c>
      <c r="AG961" s="9">
        <f t="shared" si="126"/>
        <v>683</v>
      </c>
      <c r="AH961" s="44">
        <f t="shared" si="134"/>
        <v>6.8387259999429044E-5</v>
      </c>
      <c r="AI961">
        <f>AA961/'Totals and Drop Down Lists'!W$6*Inputs!E$37</f>
        <v>36959.621608506794</v>
      </c>
      <c r="AJ961">
        <f>AB961/'Totals and Drop Down Lists'!X$6*Inputs!F$37</f>
        <v>19087.536047172878</v>
      </c>
      <c r="AK961">
        <f>AC961/'Totals and Drop Down Lists'!Y$6*Inputs!G$37</f>
        <v>15063.491841731737</v>
      </c>
      <c r="AL961">
        <f>AD961/'Totals and Drop Down Lists'!Z$6*Inputs!H$37</f>
        <v>14904.534860918639</v>
      </c>
      <c r="AM961">
        <f>AE961/'Totals and Drop Down Lists'!AA$6*Inputs!I$37</f>
        <v>10946.730983618196</v>
      </c>
      <c r="AN961">
        <f>AF961/'Totals and Drop Down Lists'!AB$6*Inputs!J$37</f>
        <v>12812.196996101326</v>
      </c>
      <c r="AO961">
        <f>AG961/'Totals and Drop Down Lists'!AC$6*Inputs!K$37</f>
        <v>12719.902530319576</v>
      </c>
      <c r="AP961">
        <f>AH961/'Totals and Drop Down Lists'!AD$6*Inputs!L$37</f>
        <v>16093.567675826969</v>
      </c>
      <c r="AQ961">
        <f>IF(OR($D961="51",$D961="52",$D961="61"),(AA961/'Totals and Drop Down Lists'!W$4)*Inputs!E$38,0)</f>
        <v>0</v>
      </c>
      <c r="AR961">
        <f>IF(OR($D961="51",$D961="52",$D961="61"),(AB961/'Totals and Drop Down Lists'!X$4)*Inputs!F$38,0)</f>
        <v>0</v>
      </c>
      <c r="AS961">
        <f>IF(OR($D961="51",$D961="52",$D961="61"),(AC961/'Totals and Drop Down Lists'!Y$4)*Inputs!G$38,0)</f>
        <v>0</v>
      </c>
      <c r="AT961">
        <f>IF(OR($D961="51",$D961="52",$D961="61"),(AD961/'Totals and Drop Down Lists'!Z$4)*Inputs!H$38,0)</f>
        <v>0</v>
      </c>
      <c r="AU961">
        <f>IF(OR($D961="51",$D961="52",$D961="61"),(AE961/'Totals and Drop Down Lists'!AA$4)*Inputs!I$38,0)</f>
        <v>0</v>
      </c>
      <c r="AV961">
        <f>IF(OR($D961="51",$D961="52",$D961="61"),(AF961/'Totals and Drop Down Lists'!AB$4)*Inputs!J$38,0)</f>
        <v>0</v>
      </c>
      <c r="AW961">
        <f>IF(OR($D961="51",$D961="52",$D961="61"),(AG961/'Totals and Drop Down Lists'!AC$4)*Inputs!K$38,0)</f>
        <v>0</v>
      </c>
      <c r="AX961">
        <f>IF(OR($D961="51",$D961="52",$D961="61"),(AH961/'Totals and Drop Down Lists'!AD$4)*Inputs!L$38,0)</f>
        <v>0</v>
      </c>
      <c r="AY961">
        <f>IF(OR($D961="51",$D961="52",$D961="61"),0,(AA961/'Totals and Drop Down Lists'!W$5)*Inputs!E$39)</f>
        <v>0</v>
      </c>
      <c r="AZ961">
        <f>IF(OR($D961="51",$D961="52",$D961="61"),0,(AB961/'Totals and Drop Down Lists'!X$5)*Inputs!F$39)</f>
        <v>0</v>
      </c>
      <c r="BA961">
        <f>IF(OR($D961="51",$D961="52",$D961="61"),0,(AC961/'Totals and Drop Down Lists'!Y$5)*Inputs!G$39)</f>
        <v>0</v>
      </c>
      <c r="BB961">
        <f>IF(OR($D961="51",$D961="52",$D961="61"),0,(AD961/'Totals and Drop Down Lists'!Z$5)*Inputs!H$39)</f>
        <v>0</v>
      </c>
      <c r="BC961">
        <f>IF(OR($D961="51",$D961="52",$D961="61"),0,(AE961/'Totals and Drop Down Lists'!AA$5)*Inputs!I$39)</f>
        <v>0</v>
      </c>
      <c r="BD961">
        <f>IF(OR($D961="51",$D961="52",$D961="61"),0,(AF961/'Totals and Drop Down Lists'!AB$5)*Inputs!J$39)</f>
        <v>0</v>
      </c>
      <c r="BE961">
        <f>IF(OR($D961="51",$D961="52",$D961="61"),0,(AG961/'Totals and Drop Down Lists'!AC$5)*Inputs!K$39)</f>
        <v>0</v>
      </c>
      <c r="BF961">
        <f>IF(OR($D961="51",$D961="52",$D961="61"),0,(AH961/'Totals and Drop Down Lists'!AD$5)*Inputs!L$39)</f>
        <v>0</v>
      </c>
      <c r="BG961" s="10">
        <f t="shared" si="127"/>
        <v>138587.58254419611</v>
      </c>
    </row>
    <row r="962" spans="1:59">
      <c r="A962" s="1" t="s">
        <v>7432</v>
      </c>
      <c r="B962" s="1" t="s">
        <v>1975</v>
      </c>
      <c r="C962" s="1" t="s">
        <v>2001</v>
      </c>
      <c r="D962" s="1" t="s">
        <v>58</v>
      </c>
      <c r="E962" s="1" t="s">
        <v>2002</v>
      </c>
      <c r="F962" s="2">
        <v>48044</v>
      </c>
      <c r="G962" s="2">
        <v>77</v>
      </c>
      <c r="H962" s="2">
        <v>8</v>
      </c>
      <c r="I962" s="2">
        <v>3730</v>
      </c>
      <c r="J962" s="2">
        <v>15116</v>
      </c>
      <c r="K962" s="2">
        <v>2832</v>
      </c>
      <c r="L962" s="2">
        <v>169</v>
      </c>
      <c r="M962" s="2">
        <v>34</v>
      </c>
      <c r="N962" s="2">
        <v>3</v>
      </c>
      <c r="O962" s="2">
        <v>106</v>
      </c>
      <c r="P962" s="2">
        <v>80</v>
      </c>
      <c r="Q962" s="2">
        <v>0</v>
      </c>
      <c r="R962" s="2">
        <v>993</v>
      </c>
      <c r="S962" s="2">
        <v>2302500</v>
      </c>
      <c r="T962" s="2">
        <v>114632300</v>
      </c>
      <c r="U962" s="2">
        <v>124</v>
      </c>
      <c r="V962" s="2">
        <v>134</v>
      </c>
      <c r="W962" s="2">
        <v>20</v>
      </c>
      <c r="X962" s="2">
        <v>394</v>
      </c>
      <c r="Y962" s="2">
        <v>40</v>
      </c>
      <c r="Z962" s="2">
        <v>275</v>
      </c>
      <c r="AA962" s="9">
        <f t="shared" si="128"/>
        <v>48044</v>
      </c>
      <c r="AB962" s="9">
        <f t="shared" si="129"/>
        <v>3645</v>
      </c>
      <c r="AC962" s="9">
        <f t="shared" si="130"/>
        <v>1385</v>
      </c>
      <c r="AD962" s="9">
        <f t="shared" si="131"/>
        <v>993</v>
      </c>
      <c r="AE962" s="44">
        <f t="shared" si="132"/>
        <v>3.7054879109683278E-5</v>
      </c>
      <c r="AF962" s="9">
        <f t="shared" si="133"/>
        <v>240</v>
      </c>
      <c r="AG962" s="9">
        <f t="shared" ref="AG962:AG1025" si="135">Y962+Z962</f>
        <v>315</v>
      </c>
      <c r="AH962" s="44">
        <f t="shared" si="134"/>
        <v>2.1959275423359888E-5</v>
      </c>
      <c r="AI962">
        <f>AA962/'Totals and Drop Down Lists'!W$6*Inputs!E$37</f>
        <v>43582.653721107927</v>
      </c>
      <c r="AJ962">
        <f>AB962/'Totals and Drop Down Lists'!X$6*Inputs!F$37</f>
        <v>11993.461281148964</v>
      </c>
      <c r="AK962">
        <f>AC962/'Totals and Drop Down Lists'!Y$6*Inputs!G$37</f>
        <v>9130.3878340474657</v>
      </c>
      <c r="AL962">
        <f>AD962/'Totals and Drop Down Lists'!Z$6*Inputs!H$37</f>
        <v>7961.3787611039324</v>
      </c>
      <c r="AM962">
        <f>AE962/'Totals and Drop Down Lists'!AA$6*Inputs!I$37</f>
        <v>4612.9378279736075</v>
      </c>
      <c r="AN962">
        <f>AF962/'Totals and Drop Down Lists'!AB$6*Inputs!J$37</f>
        <v>4789.6063536827387</v>
      </c>
      <c r="AO962">
        <f>AG962/'Totals and Drop Down Lists'!AC$6*Inputs!K$37</f>
        <v>5866.4264964138601</v>
      </c>
      <c r="AP962">
        <f>AH962/'Totals and Drop Down Lists'!AD$6*Inputs!L$37</f>
        <v>5167.6742881776054</v>
      </c>
      <c r="AQ962">
        <f>IF(OR($D962="51",$D962="52",$D962="61"),(AA962/'Totals and Drop Down Lists'!W$4)*Inputs!E$38,0)</f>
        <v>0</v>
      </c>
      <c r="AR962">
        <f>IF(OR($D962="51",$D962="52",$D962="61"),(AB962/'Totals and Drop Down Lists'!X$4)*Inputs!F$38,0)</f>
        <v>0</v>
      </c>
      <c r="AS962">
        <f>IF(OR($D962="51",$D962="52",$D962="61"),(AC962/'Totals and Drop Down Lists'!Y$4)*Inputs!G$38,0)</f>
        <v>0</v>
      </c>
      <c r="AT962">
        <f>IF(OR($D962="51",$D962="52",$D962="61"),(AD962/'Totals and Drop Down Lists'!Z$4)*Inputs!H$38,0)</f>
        <v>0</v>
      </c>
      <c r="AU962">
        <f>IF(OR($D962="51",$D962="52",$D962="61"),(AE962/'Totals and Drop Down Lists'!AA$4)*Inputs!I$38,0)</f>
        <v>0</v>
      </c>
      <c r="AV962">
        <f>IF(OR($D962="51",$D962="52",$D962="61"),(AF962/'Totals and Drop Down Lists'!AB$4)*Inputs!J$38,0)</f>
        <v>0</v>
      </c>
      <c r="AW962">
        <f>IF(OR($D962="51",$D962="52",$D962="61"),(AG962/'Totals and Drop Down Lists'!AC$4)*Inputs!K$38,0)</f>
        <v>0</v>
      </c>
      <c r="AX962">
        <f>IF(OR($D962="51",$D962="52",$D962="61"),(AH962/'Totals and Drop Down Lists'!AD$4)*Inputs!L$38,0)</f>
        <v>0</v>
      </c>
      <c r="AY962">
        <f>IF(OR($D962="51",$D962="52",$D962="61"),0,(AA962/'Totals and Drop Down Lists'!W$5)*Inputs!E$39)</f>
        <v>0</v>
      </c>
      <c r="AZ962">
        <f>IF(OR($D962="51",$D962="52",$D962="61"),0,(AB962/'Totals and Drop Down Lists'!X$5)*Inputs!F$39)</f>
        <v>0</v>
      </c>
      <c r="BA962">
        <f>IF(OR($D962="51",$D962="52",$D962="61"),0,(AC962/'Totals and Drop Down Lists'!Y$5)*Inputs!G$39)</f>
        <v>0</v>
      </c>
      <c r="BB962">
        <f>IF(OR($D962="51",$D962="52",$D962="61"),0,(AD962/'Totals and Drop Down Lists'!Z$5)*Inputs!H$39)</f>
        <v>0</v>
      </c>
      <c r="BC962">
        <f>IF(OR($D962="51",$D962="52",$D962="61"),0,(AE962/'Totals and Drop Down Lists'!AA$5)*Inputs!I$39)</f>
        <v>0</v>
      </c>
      <c r="BD962">
        <f>IF(OR($D962="51",$D962="52",$D962="61"),0,(AF962/'Totals and Drop Down Lists'!AB$5)*Inputs!J$39)</f>
        <v>0</v>
      </c>
      <c r="BE962">
        <f>IF(OR($D962="51",$D962="52",$D962="61"),0,(AG962/'Totals and Drop Down Lists'!AC$5)*Inputs!K$39)</f>
        <v>0</v>
      </c>
      <c r="BF962">
        <f>IF(OR($D962="51",$D962="52",$D962="61"),0,(AH962/'Totals and Drop Down Lists'!AD$5)*Inputs!L$39)</f>
        <v>0</v>
      </c>
      <c r="BG962" s="10">
        <f t="shared" ref="BG962:BG1025" si="136">SUM(AI962:BF962)</f>
        <v>93104.526563656094</v>
      </c>
    </row>
    <row r="963" spans="1:59">
      <c r="A963" s="1" t="s">
        <v>7432</v>
      </c>
      <c r="B963" s="1" t="s">
        <v>1975</v>
      </c>
      <c r="C963" s="1" t="s">
        <v>2003</v>
      </c>
      <c r="D963" s="1" t="s">
        <v>25</v>
      </c>
      <c r="E963" s="1" t="s">
        <v>2004</v>
      </c>
      <c r="F963" s="2">
        <v>10866</v>
      </c>
      <c r="G963" s="2">
        <v>41</v>
      </c>
      <c r="H963" s="2">
        <v>0</v>
      </c>
      <c r="I963" s="2">
        <v>1753</v>
      </c>
      <c r="J963" s="2">
        <v>4144</v>
      </c>
      <c r="K963" s="2">
        <v>1059</v>
      </c>
      <c r="L963" s="2">
        <v>35</v>
      </c>
      <c r="M963" s="2">
        <v>5</v>
      </c>
      <c r="N963" s="2">
        <v>0</v>
      </c>
      <c r="O963" s="2">
        <v>52</v>
      </c>
      <c r="P963" s="2">
        <v>0</v>
      </c>
      <c r="Q963" s="2">
        <v>0</v>
      </c>
      <c r="R963" s="2">
        <v>484</v>
      </c>
      <c r="S963" s="2">
        <v>510200</v>
      </c>
      <c r="T963" s="2">
        <v>34784900</v>
      </c>
      <c r="U963" s="2">
        <v>93</v>
      </c>
      <c r="V963" s="2">
        <v>105</v>
      </c>
      <c r="W963" s="2">
        <v>75</v>
      </c>
      <c r="X963" s="2">
        <v>290</v>
      </c>
      <c r="Y963" s="2">
        <v>20</v>
      </c>
      <c r="Z963" s="2">
        <v>175</v>
      </c>
      <c r="AA963" s="9">
        <f t="shared" ref="AA963:AA1026" si="137">F963</f>
        <v>10866</v>
      </c>
      <c r="AB963" s="9">
        <f t="shared" ref="AB963:AB1026" si="138">I963-G963-H963</f>
        <v>1712</v>
      </c>
      <c r="AC963" s="9">
        <f t="shared" ref="AC963:AC1026" si="139">L963+M963+N963+O963+P963+Q963+R963</f>
        <v>576</v>
      </c>
      <c r="AD963" s="9">
        <f t="shared" ref="AD963:AD1026" si="140">R963</f>
        <v>484</v>
      </c>
      <c r="AE963" s="44">
        <f t="shared" ref="AE963:AE1026" si="141">IF(ISERROR(((K963^2)*SUM(J:J))/((SUM(K:K)^2)*J963)), 0, ((K963^2)*SUM(J:J))/((SUM(K:K)^2)*J963))</f>
        <v>1.8900267871254213E-5</v>
      </c>
      <c r="AF963" s="9">
        <f t="shared" ref="AF963:AF1026" si="142">-IF((W963+V963-X963)&gt;0, 0, (W963+V963-X963))</f>
        <v>110</v>
      </c>
      <c r="AG963" s="9">
        <f t="shared" si="135"/>
        <v>195</v>
      </c>
      <c r="AH963" s="44">
        <f t="shared" ref="AH963:AH1026" si="143">(K963*SUM(J:J)*AG963)/(J963*SUM(K:K)*SUM(AG:AG))</f>
        <v>1.8542227746756431E-5</v>
      </c>
      <c r="AI963">
        <f>AA963/'Totals and Drop Down Lists'!W$6*Inputs!E$37</f>
        <v>9856.9876640903894</v>
      </c>
      <c r="AJ963">
        <f>AB963/'Totals and Drop Down Lists'!X$6*Inputs!F$37</f>
        <v>5633.1428568798428</v>
      </c>
      <c r="AK963">
        <f>AC963/'Totals and Drop Down Lists'!Y$6*Inputs!G$37</f>
        <v>3797.1865649179349</v>
      </c>
      <c r="AL963">
        <f>AD963/'Totals and Drop Down Lists'!Z$6*Inputs!H$37</f>
        <v>3880.4706146770422</v>
      </c>
      <c r="AM963">
        <f>AE963/'Totals and Drop Down Lists'!AA$6*Inputs!I$37</f>
        <v>2352.8820688922224</v>
      </c>
      <c r="AN963">
        <f>AF963/'Totals and Drop Down Lists'!AB$6*Inputs!J$37</f>
        <v>2195.2362454379218</v>
      </c>
      <c r="AO963">
        <f>AG963/'Totals and Drop Down Lists'!AC$6*Inputs!K$37</f>
        <v>3631.5973549228656</v>
      </c>
      <c r="AP963">
        <f>AH963/'Totals and Drop Down Lists'!AD$6*Inputs!L$37</f>
        <v>4363.5407692238678</v>
      </c>
      <c r="AQ963">
        <f>IF(OR($D963="51",$D963="52",$D963="61"),(AA963/'Totals and Drop Down Lists'!W$4)*Inputs!E$38,0)</f>
        <v>0</v>
      </c>
      <c r="AR963">
        <f>IF(OR($D963="51",$D963="52",$D963="61"),(AB963/'Totals and Drop Down Lists'!X$4)*Inputs!F$38,0)</f>
        <v>0</v>
      </c>
      <c r="AS963">
        <f>IF(OR($D963="51",$D963="52",$D963="61"),(AC963/'Totals and Drop Down Lists'!Y$4)*Inputs!G$38,0)</f>
        <v>0</v>
      </c>
      <c r="AT963">
        <f>IF(OR($D963="51",$D963="52",$D963="61"),(AD963/'Totals and Drop Down Lists'!Z$4)*Inputs!H$38,0)</f>
        <v>0</v>
      </c>
      <c r="AU963">
        <f>IF(OR($D963="51",$D963="52",$D963="61"),(AE963/'Totals and Drop Down Lists'!AA$4)*Inputs!I$38,0)</f>
        <v>0</v>
      </c>
      <c r="AV963">
        <f>IF(OR($D963="51",$D963="52",$D963="61"),(AF963/'Totals and Drop Down Lists'!AB$4)*Inputs!J$38,0)</f>
        <v>0</v>
      </c>
      <c r="AW963">
        <f>IF(OR($D963="51",$D963="52",$D963="61"),(AG963/'Totals and Drop Down Lists'!AC$4)*Inputs!K$38,0)</f>
        <v>0</v>
      </c>
      <c r="AX963">
        <f>IF(OR($D963="51",$D963="52",$D963="61"),(AH963/'Totals and Drop Down Lists'!AD$4)*Inputs!L$38,0)</f>
        <v>0</v>
      </c>
      <c r="AY963">
        <f>IF(OR($D963="51",$D963="52",$D963="61"),0,(AA963/'Totals and Drop Down Lists'!W$5)*Inputs!E$39)</f>
        <v>0</v>
      </c>
      <c r="AZ963">
        <f>IF(OR($D963="51",$D963="52",$D963="61"),0,(AB963/'Totals and Drop Down Lists'!X$5)*Inputs!F$39)</f>
        <v>0</v>
      </c>
      <c r="BA963">
        <f>IF(OR($D963="51",$D963="52",$D963="61"),0,(AC963/'Totals and Drop Down Lists'!Y$5)*Inputs!G$39)</f>
        <v>0</v>
      </c>
      <c r="BB963">
        <f>IF(OR($D963="51",$D963="52",$D963="61"),0,(AD963/'Totals and Drop Down Lists'!Z$5)*Inputs!H$39)</f>
        <v>0</v>
      </c>
      <c r="BC963">
        <f>IF(OR($D963="51",$D963="52",$D963="61"),0,(AE963/'Totals and Drop Down Lists'!AA$5)*Inputs!I$39)</f>
        <v>0</v>
      </c>
      <c r="BD963">
        <f>IF(OR($D963="51",$D963="52",$D963="61"),0,(AF963/'Totals and Drop Down Lists'!AB$5)*Inputs!J$39)</f>
        <v>0</v>
      </c>
      <c r="BE963">
        <f>IF(OR($D963="51",$D963="52",$D963="61"),0,(AG963/'Totals and Drop Down Lists'!AC$5)*Inputs!K$39)</f>
        <v>0</v>
      </c>
      <c r="BF963">
        <f>IF(OR($D963="51",$D963="52",$D963="61"),0,(AH963/'Totals and Drop Down Lists'!AD$5)*Inputs!L$39)</f>
        <v>0</v>
      </c>
      <c r="BG963" s="10">
        <f t="shared" si="136"/>
        <v>35711.044139042089</v>
      </c>
    </row>
    <row r="964" spans="1:59">
      <c r="A964" s="1" t="s">
        <v>7432</v>
      </c>
      <c r="B964" s="1" t="s">
        <v>1975</v>
      </c>
      <c r="C964" s="1" t="s">
        <v>774</v>
      </c>
      <c r="D964" s="1" t="s">
        <v>25</v>
      </c>
      <c r="E964" s="1" t="s">
        <v>2005</v>
      </c>
      <c r="F964" s="2">
        <v>2786</v>
      </c>
      <c r="G964" s="2">
        <v>10</v>
      </c>
      <c r="H964" s="2">
        <v>0</v>
      </c>
      <c r="I964" s="2">
        <v>431</v>
      </c>
      <c r="J964" s="2">
        <v>1022</v>
      </c>
      <c r="K964" s="2">
        <v>210</v>
      </c>
      <c r="L964" s="2">
        <v>5</v>
      </c>
      <c r="M964" s="2">
        <v>0</v>
      </c>
      <c r="N964" s="2">
        <v>0</v>
      </c>
      <c r="O964" s="2">
        <v>7</v>
      </c>
      <c r="P964" s="2">
        <v>0</v>
      </c>
      <c r="Q964" s="2">
        <v>0</v>
      </c>
      <c r="R964" s="2">
        <v>216</v>
      </c>
      <c r="S964" s="2">
        <v>76700</v>
      </c>
      <c r="T964" s="2">
        <v>3942200</v>
      </c>
      <c r="U964" s="2">
        <v>87</v>
      </c>
      <c r="V964" s="2">
        <v>15</v>
      </c>
      <c r="W964" s="2">
        <v>8</v>
      </c>
      <c r="X964" s="2">
        <v>64</v>
      </c>
      <c r="Y964" s="2">
        <v>4</v>
      </c>
      <c r="Z964" s="2">
        <v>54</v>
      </c>
      <c r="AA964" s="9">
        <f t="shared" si="137"/>
        <v>2786</v>
      </c>
      <c r="AB964" s="9">
        <f t="shared" si="138"/>
        <v>421</v>
      </c>
      <c r="AC964" s="9">
        <f t="shared" si="139"/>
        <v>228</v>
      </c>
      <c r="AD964" s="9">
        <f t="shared" si="140"/>
        <v>216</v>
      </c>
      <c r="AE964" s="44">
        <f t="shared" si="141"/>
        <v>3.0135852365890484E-6</v>
      </c>
      <c r="AF964" s="9">
        <f t="shared" si="142"/>
        <v>41</v>
      </c>
      <c r="AG964" s="9">
        <f t="shared" si="135"/>
        <v>58</v>
      </c>
      <c r="AH964" s="44">
        <f t="shared" si="143"/>
        <v>4.4345287901965312E-6</v>
      </c>
      <c r="AI964">
        <f>AA964/'Totals and Drop Down Lists'!W$6*Inputs!E$37</f>
        <v>2527.2931743195131</v>
      </c>
      <c r="AJ964">
        <f>AB964/'Totals and Drop Down Lists'!X$6*Inputs!F$37</f>
        <v>1385.2530039406622</v>
      </c>
      <c r="AK964">
        <f>AC964/'Totals and Drop Down Lists'!Y$6*Inputs!G$37</f>
        <v>1503.0530152800159</v>
      </c>
      <c r="AL964">
        <f>AD964/'Totals and Drop Down Lists'!Z$6*Inputs!H$37</f>
        <v>1731.7802743186801</v>
      </c>
      <c r="AM964">
        <f>AE964/'Totals and Drop Down Lists'!AA$6*Inputs!I$37</f>
        <v>375.1592683526431</v>
      </c>
      <c r="AN964">
        <f>AF964/'Totals and Drop Down Lists'!AB$6*Inputs!J$37</f>
        <v>818.22441875413449</v>
      </c>
      <c r="AO964">
        <f>AG964/'Totals and Drop Down Lists'!AC$6*Inputs!K$37</f>
        <v>1080.1674183873138</v>
      </c>
      <c r="AP964">
        <f>AH964/'Totals and Drop Down Lists'!AD$6*Inputs!L$37</f>
        <v>1043.5772568754298</v>
      </c>
      <c r="AQ964">
        <f>IF(OR($D964="51",$D964="52",$D964="61"),(AA964/'Totals and Drop Down Lists'!W$4)*Inputs!E$38,0)</f>
        <v>0</v>
      </c>
      <c r="AR964">
        <f>IF(OR($D964="51",$D964="52",$D964="61"),(AB964/'Totals and Drop Down Lists'!X$4)*Inputs!F$38,0)</f>
        <v>0</v>
      </c>
      <c r="AS964">
        <f>IF(OR($D964="51",$D964="52",$D964="61"),(AC964/'Totals and Drop Down Lists'!Y$4)*Inputs!G$38,0)</f>
        <v>0</v>
      </c>
      <c r="AT964">
        <f>IF(OR($D964="51",$D964="52",$D964="61"),(AD964/'Totals and Drop Down Lists'!Z$4)*Inputs!H$38,0)</f>
        <v>0</v>
      </c>
      <c r="AU964">
        <f>IF(OR($D964="51",$D964="52",$D964="61"),(AE964/'Totals and Drop Down Lists'!AA$4)*Inputs!I$38,0)</f>
        <v>0</v>
      </c>
      <c r="AV964">
        <f>IF(OR($D964="51",$D964="52",$D964="61"),(AF964/'Totals and Drop Down Lists'!AB$4)*Inputs!J$38,0)</f>
        <v>0</v>
      </c>
      <c r="AW964">
        <f>IF(OR($D964="51",$D964="52",$D964="61"),(AG964/'Totals and Drop Down Lists'!AC$4)*Inputs!K$38,0)</f>
        <v>0</v>
      </c>
      <c r="AX964">
        <f>IF(OR($D964="51",$D964="52",$D964="61"),(AH964/'Totals and Drop Down Lists'!AD$4)*Inputs!L$38,0)</f>
        <v>0</v>
      </c>
      <c r="AY964">
        <f>IF(OR($D964="51",$D964="52",$D964="61"),0,(AA964/'Totals and Drop Down Lists'!W$5)*Inputs!E$39)</f>
        <v>0</v>
      </c>
      <c r="AZ964">
        <f>IF(OR($D964="51",$D964="52",$D964="61"),0,(AB964/'Totals and Drop Down Lists'!X$5)*Inputs!F$39)</f>
        <v>0</v>
      </c>
      <c r="BA964">
        <f>IF(OR($D964="51",$D964="52",$D964="61"),0,(AC964/'Totals and Drop Down Lists'!Y$5)*Inputs!G$39)</f>
        <v>0</v>
      </c>
      <c r="BB964">
        <f>IF(OR($D964="51",$D964="52",$D964="61"),0,(AD964/'Totals and Drop Down Lists'!Z$5)*Inputs!H$39)</f>
        <v>0</v>
      </c>
      <c r="BC964">
        <f>IF(OR($D964="51",$D964="52",$D964="61"),0,(AE964/'Totals and Drop Down Lists'!AA$5)*Inputs!I$39)</f>
        <v>0</v>
      </c>
      <c r="BD964">
        <f>IF(OR($D964="51",$D964="52",$D964="61"),0,(AF964/'Totals and Drop Down Lists'!AB$5)*Inputs!J$39)</f>
        <v>0</v>
      </c>
      <c r="BE964">
        <f>IF(OR($D964="51",$D964="52",$D964="61"),0,(AG964/'Totals and Drop Down Lists'!AC$5)*Inputs!K$39)</f>
        <v>0</v>
      </c>
      <c r="BF964">
        <f>IF(OR($D964="51",$D964="52",$D964="61"),0,(AH964/'Totals and Drop Down Lists'!AD$5)*Inputs!L$39)</f>
        <v>0</v>
      </c>
      <c r="BG964" s="10">
        <f t="shared" si="136"/>
        <v>10464.507830228391</v>
      </c>
    </row>
    <row r="965" spans="1:59">
      <c r="A965" s="1" t="s">
        <v>7432</v>
      </c>
      <c r="B965" s="1" t="s">
        <v>1975</v>
      </c>
      <c r="C965" s="1" t="s">
        <v>2006</v>
      </c>
      <c r="D965" s="1" t="s">
        <v>25</v>
      </c>
      <c r="E965" s="1" t="s">
        <v>2007</v>
      </c>
      <c r="F965" s="2">
        <v>1267</v>
      </c>
      <c r="G965" s="2">
        <v>0</v>
      </c>
      <c r="H965" s="2">
        <v>0</v>
      </c>
      <c r="I965" s="2">
        <v>196</v>
      </c>
      <c r="J965" s="2">
        <v>464</v>
      </c>
      <c r="K965" s="2">
        <v>150</v>
      </c>
      <c r="L965" s="2">
        <v>0</v>
      </c>
      <c r="M965" s="2">
        <v>0</v>
      </c>
      <c r="N965" s="2">
        <v>0</v>
      </c>
      <c r="O965" s="2">
        <v>8</v>
      </c>
      <c r="P965" s="2">
        <v>0</v>
      </c>
      <c r="Q965" s="2">
        <v>0</v>
      </c>
      <c r="R965" s="2">
        <v>190</v>
      </c>
      <c r="S965" s="2">
        <v>66100</v>
      </c>
      <c r="T965" s="2">
        <v>4679000</v>
      </c>
      <c r="U965" s="2">
        <v>18</v>
      </c>
      <c r="V965" s="2">
        <v>0</v>
      </c>
      <c r="W965" s="2">
        <v>0</v>
      </c>
      <c r="X965" s="2">
        <v>30</v>
      </c>
      <c r="Y965" s="2">
        <v>0</v>
      </c>
      <c r="Z965" s="2">
        <v>30</v>
      </c>
      <c r="AA965" s="9">
        <f t="shared" si="137"/>
        <v>1267</v>
      </c>
      <c r="AB965" s="9">
        <f t="shared" si="138"/>
        <v>196</v>
      </c>
      <c r="AC965" s="9">
        <f t="shared" si="139"/>
        <v>198</v>
      </c>
      <c r="AD965" s="9">
        <f t="shared" si="140"/>
        <v>190</v>
      </c>
      <c r="AE965" s="44">
        <f t="shared" si="141"/>
        <v>3.3865720792949593E-6</v>
      </c>
      <c r="AF965" s="9">
        <f t="shared" si="142"/>
        <v>30</v>
      </c>
      <c r="AG965" s="9">
        <f t="shared" si="135"/>
        <v>30</v>
      </c>
      <c r="AH965" s="44">
        <f t="shared" si="143"/>
        <v>3.6086571234134968E-6</v>
      </c>
      <c r="AI965">
        <f>AA965/'Totals and Drop Down Lists'!W$6*Inputs!E$37</f>
        <v>1149.3468958588739</v>
      </c>
      <c r="AJ965">
        <f>AB965/'Totals and Drop Down Lists'!X$6*Inputs!F$37</f>
        <v>644.91588782035581</v>
      </c>
      <c r="AK965">
        <f>AC965/'Totals and Drop Down Lists'!Y$6*Inputs!G$37</f>
        <v>1305.2828816905403</v>
      </c>
      <c r="AL965">
        <f>AD965/'Totals and Drop Down Lists'!Z$6*Inputs!H$37</f>
        <v>1523.3252412988388</v>
      </c>
      <c r="AM965">
        <f>AE965/'Totals and Drop Down Lists'!AA$6*Inputs!I$37</f>
        <v>421.59215809333358</v>
      </c>
      <c r="AN965">
        <f>AF965/'Totals and Drop Down Lists'!AB$6*Inputs!J$37</f>
        <v>598.70079421034234</v>
      </c>
      <c r="AO965">
        <f>AG965/'Totals and Drop Down Lists'!AC$6*Inputs!K$37</f>
        <v>558.70728537274863</v>
      </c>
      <c r="AP965">
        <f>AH965/'Totals and Drop Down Lists'!AD$6*Inputs!L$37</f>
        <v>849.22495264461622</v>
      </c>
      <c r="AQ965">
        <f>IF(OR($D965="51",$D965="52",$D965="61"),(AA965/'Totals and Drop Down Lists'!W$4)*Inputs!E$38,0)</f>
        <v>0</v>
      </c>
      <c r="AR965">
        <f>IF(OR($D965="51",$D965="52",$D965="61"),(AB965/'Totals and Drop Down Lists'!X$4)*Inputs!F$38,0)</f>
        <v>0</v>
      </c>
      <c r="AS965">
        <f>IF(OR($D965="51",$D965="52",$D965="61"),(AC965/'Totals and Drop Down Lists'!Y$4)*Inputs!G$38,0)</f>
        <v>0</v>
      </c>
      <c r="AT965">
        <f>IF(OR($D965="51",$D965="52",$D965="61"),(AD965/'Totals and Drop Down Lists'!Z$4)*Inputs!H$38,0)</f>
        <v>0</v>
      </c>
      <c r="AU965">
        <f>IF(OR($D965="51",$D965="52",$D965="61"),(AE965/'Totals and Drop Down Lists'!AA$4)*Inputs!I$38,0)</f>
        <v>0</v>
      </c>
      <c r="AV965">
        <f>IF(OR($D965="51",$D965="52",$D965="61"),(AF965/'Totals and Drop Down Lists'!AB$4)*Inputs!J$38,0)</f>
        <v>0</v>
      </c>
      <c r="AW965">
        <f>IF(OR($D965="51",$D965="52",$D965="61"),(AG965/'Totals and Drop Down Lists'!AC$4)*Inputs!K$38,0)</f>
        <v>0</v>
      </c>
      <c r="AX965">
        <f>IF(OR($D965="51",$D965="52",$D965="61"),(AH965/'Totals and Drop Down Lists'!AD$4)*Inputs!L$38,0)</f>
        <v>0</v>
      </c>
      <c r="AY965">
        <f>IF(OR($D965="51",$D965="52",$D965="61"),0,(AA965/'Totals and Drop Down Lists'!W$5)*Inputs!E$39)</f>
        <v>0</v>
      </c>
      <c r="AZ965">
        <f>IF(OR($D965="51",$D965="52",$D965="61"),0,(AB965/'Totals and Drop Down Lists'!X$5)*Inputs!F$39)</f>
        <v>0</v>
      </c>
      <c r="BA965">
        <f>IF(OR($D965="51",$D965="52",$D965="61"),0,(AC965/'Totals and Drop Down Lists'!Y$5)*Inputs!G$39)</f>
        <v>0</v>
      </c>
      <c r="BB965">
        <f>IF(OR($D965="51",$D965="52",$D965="61"),0,(AD965/'Totals and Drop Down Lists'!Z$5)*Inputs!H$39)</f>
        <v>0</v>
      </c>
      <c r="BC965">
        <f>IF(OR($D965="51",$D965="52",$D965="61"),0,(AE965/'Totals and Drop Down Lists'!AA$5)*Inputs!I$39)</f>
        <v>0</v>
      </c>
      <c r="BD965">
        <f>IF(OR($D965="51",$D965="52",$D965="61"),0,(AF965/'Totals and Drop Down Lists'!AB$5)*Inputs!J$39)</f>
        <v>0</v>
      </c>
      <c r="BE965">
        <f>IF(OR($D965="51",$D965="52",$D965="61"),0,(AG965/'Totals and Drop Down Lists'!AC$5)*Inputs!K$39)</f>
        <v>0</v>
      </c>
      <c r="BF965">
        <f>IF(OR($D965="51",$D965="52",$D965="61"),0,(AH965/'Totals and Drop Down Lists'!AD$5)*Inputs!L$39)</f>
        <v>0</v>
      </c>
      <c r="BG965" s="10">
        <f t="shared" si="136"/>
        <v>7051.0960969896496</v>
      </c>
    </row>
    <row r="966" spans="1:59">
      <c r="A966" s="1" t="s">
        <v>7432</v>
      </c>
      <c r="B966" s="1" t="s">
        <v>1975</v>
      </c>
      <c r="C966" s="1" t="s">
        <v>2008</v>
      </c>
      <c r="D966" s="1" t="s">
        <v>58</v>
      </c>
      <c r="E966" s="1" t="s">
        <v>2009</v>
      </c>
      <c r="F966" s="2">
        <v>109013</v>
      </c>
      <c r="G966" s="2">
        <v>1321</v>
      </c>
      <c r="H966" s="2">
        <v>68</v>
      </c>
      <c r="I966" s="2">
        <v>19110</v>
      </c>
      <c r="J966" s="2">
        <v>36215</v>
      </c>
      <c r="K966" s="2">
        <v>9872</v>
      </c>
      <c r="L966" s="2">
        <v>708</v>
      </c>
      <c r="M966" s="2">
        <v>125</v>
      </c>
      <c r="N966" s="2">
        <v>45</v>
      </c>
      <c r="O966" s="2">
        <v>607</v>
      </c>
      <c r="P966" s="2">
        <v>69</v>
      </c>
      <c r="Q966" s="2">
        <v>35</v>
      </c>
      <c r="R966" s="2">
        <v>2914</v>
      </c>
      <c r="S966" s="2">
        <v>6602200</v>
      </c>
      <c r="T966" s="2">
        <v>335461300</v>
      </c>
      <c r="U966" s="2">
        <v>893</v>
      </c>
      <c r="V966" s="2">
        <v>774</v>
      </c>
      <c r="W966" s="2">
        <v>10</v>
      </c>
      <c r="X966" s="2">
        <v>2293</v>
      </c>
      <c r="Y966" s="2">
        <v>172</v>
      </c>
      <c r="Z966" s="2">
        <v>1573</v>
      </c>
      <c r="AA966" s="9">
        <f t="shared" si="137"/>
        <v>109013</v>
      </c>
      <c r="AB966" s="9">
        <f t="shared" si="138"/>
        <v>17721</v>
      </c>
      <c r="AC966" s="9">
        <f t="shared" si="139"/>
        <v>4503</v>
      </c>
      <c r="AD966" s="9">
        <f t="shared" si="140"/>
        <v>2914</v>
      </c>
      <c r="AE966" s="44">
        <f t="shared" si="141"/>
        <v>1.8793929343899839E-4</v>
      </c>
      <c r="AF966" s="9">
        <f t="shared" si="142"/>
        <v>1509</v>
      </c>
      <c r="AG966" s="9">
        <f t="shared" si="135"/>
        <v>1745</v>
      </c>
      <c r="AH966" s="44">
        <f t="shared" si="143"/>
        <v>1.7699588713635949E-4</v>
      </c>
      <c r="AI966">
        <f>AA966/'Totals and Drop Down Lists'!W$6*Inputs!E$37</f>
        <v>98890.097204627818</v>
      </c>
      <c r="AJ966">
        <f>AB966/'Totals and Drop Down Lists'!X$6*Inputs!F$37</f>
        <v>58308.951265635333</v>
      </c>
      <c r="AK966">
        <f>AC966/'Totals and Drop Down Lists'!Y$6*Inputs!G$37</f>
        <v>29685.297051780315</v>
      </c>
      <c r="AL966">
        <f>AD966/'Totals and Drop Down Lists'!Z$6*Inputs!H$37</f>
        <v>23362.998700762189</v>
      </c>
      <c r="AM966">
        <f>AE966/'Totals and Drop Down Lists'!AA$6*Inputs!I$37</f>
        <v>23396.440547038073</v>
      </c>
      <c r="AN966">
        <f>AF966/'Totals and Drop Down Lists'!AB$6*Inputs!J$37</f>
        <v>30114.649948780218</v>
      </c>
      <c r="AO966">
        <f>AG966/'Totals and Drop Down Lists'!AC$6*Inputs!K$37</f>
        <v>32498.140432514872</v>
      </c>
      <c r="AP966">
        <f>AH966/'Totals and Drop Down Lists'!AD$6*Inputs!L$37</f>
        <v>41652.426021978587</v>
      </c>
      <c r="AQ966">
        <f>IF(OR($D966="51",$D966="52",$D966="61"),(AA966/'Totals and Drop Down Lists'!W$4)*Inputs!E$38,0)</f>
        <v>0</v>
      </c>
      <c r="AR966">
        <f>IF(OR($D966="51",$D966="52",$D966="61"),(AB966/'Totals and Drop Down Lists'!X$4)*Inputs!F$38,0)</f>
        <v>0</v>
      </c>
      <c r="AS966">
        <f>IF(OR($D966="51",$D966="52",$D966="61"),(AC966/'Totals and Drop Down Lists'!Y$4)*Inputs!G$38,0)</f>
        <v>0</v>
      </c>
      <c r="AT966">
        <f>IF(OR($D966="51",$D966="52",$D966="61"),(AD966/'Totals and Drop Down Lists'!Z$4)*Inputs!H$38,0)</f>
        <v>0</v>
      </c>
      <c r="AU966">
        <f>IF(OR($D966="51",$D966="52",$D966="61"),(AE966/'Totals and Drop Down Lists'!AA$4)*Inputs!I$38,0)</f>
        <v>0</v>
      </c>
      <c r="AV966">
        <f>IF(OR($D966="51",$D966="52",$D966="61"),(AF966/'Totals and Drop Down Lists'!AB$4)*Inputs!J$38,0)</f>
        <v>0</v>
      </c>
      <c r="AW966">
        <f>IF(OR($D966="51",$D966="52",$D966="61"),(AG966/'Totals and Drop Down Lists'!AC$4)*Inputs!K$38,0)</f>
        <v>0</v>
      </c>
      <c r="AX966">
        <f>IF(OR($D966="51",$D966="52",$D966="61"),(AH966/'Totals and Drop Down Lists'!AD$4)*Inputs!L$38,0)</f>
        <v>0</v>
      </c>
      <c r="AY966">
        <f>IF(OR($D966="51",$D966="52",$D966="61"),0,(AA966/'Totals and Drop Down Lists'!W$5)*Inputs!E$39)</f>
        <v>0</v>
      </c>
      <c r="AZ966">
        <f>IF(OR($D966="51",$D966="52",$D966="61"),0,(AB966/'Totals and Drop Down Lists'!X$5)*Inputs!F$39)</f>
        <v>0</v>
      </c>
      <c r="BA966">
        <f>IF(OR($D966="51",$D966="52",$D966="61"),0,(AC966/'Totals and Drop Down Lists'!Y$5)*Inputs!G$39)</f>
        <v>0</v>
      </c>
      <c r="BB966">
        <f>IF(OR($D966="51",$D966="52",$D966="61"),0,(AD966/'Totals and Drop Down Lists'!Z$5)*Inputs!H$39)</f>
        <v>0</v>
      </c>
      <c r="BC966">
        <f>IF(OR($D966="51",$D966="52",$D966="61"),0,(AE966/'Totals and Drop Down Lists'!AA$5)*Inputs!I$39)</f>
        <v>0</v>
      </c>
      <c r="BD966">
        <f>IF(OR($D966="51",$D966="52",$D966="61"),0,(AF966/'Totals and Drop Down Lists'!AB$5)*Inputs!J$39)</f>
        <v>0</v>
      </c>
      <c r="BE966">
        <f>IF(OR($D966="51",$D966="52",$D966="61"),0,(AG966/'Totals and Drop Down Lists'!AC$5)*Inputs!K$39)</f>
        <v>0</v>
      </c>
      <c r="BF966">
        <f>IF(OR($D966="51",$D966="52",$D966="61"),0,(AH966/'Totals and Drop Down Lists'!AD$5)*Inputs!L$39)</f>
        <v>0</v>
      </c>
      <c r="BG966" s="10">
        <f t="shared" si="136"/>
        <v>337909.00117311743</v>
      </c>
    </row>
    <row r="967" spans="1:59">
      <c r="A967" s="1" t="s">
        <v>7432</v>
      </c>
      <c r="B967" s="1" t="s">
        <v>1975</v>
      </c>
      <c r="C967" s="1" t="s">
        <v>2010</v>
      </c>
      <c r="D967" s="1" t="s">
        <v>25</v>
      </c>
      <c r="E967" s="1" t="s">
        <v>2011</v>
      </c>
      <c r="F967" s="2">
        <v>6867</v>
      </c>
      <c r="G967" s="2">
        <v>7</v>
      </c>
      <c r="H967" s="2">
        <v>0</v>
      </c>
      <c r="I967" s="2">
        <v>520</v>
      </c>
      <c r="J967" s="2">
        <v>2644</v>
      </c>
      <c r="K967" s="2">
        <v>420</v>
      </c>
      <c r="L967" s="2">
        <v>24</v>
      </c>
      <c r="M967" s="2">
        <v>1</v>
      </c>
      <c r="N967" s="2">
        <v>0</v>
      </c>
      <c r="O967" s="2">
        <v>0</v>
      </c>
      <c r="P967" s="2">
        <v>13</v>
      </c>
      <c r="Q967" s="2">
        <v>0</v>
      </c>
      <c r="R967" s="2">
        <v>607</v>
      </c>
      <c r="S967" s="2">
        <v>149200</v>
      </c>
      <c r="T967" s="2">
        <v>18499700</v>
      </c>
      <c r="U967" s="2">
        <v>21</v>
      </c>
      <c r="V967" s="2">
        <v>85</v>
      </c>
      <c r="W967" s="2">
        <v>40</v>
      </c>
      <c r="X967" s="2">
        <v>105</v>
      </c>
      <c r="Y967" s="2">
        <v>30</v>
      </c>
      <c r="Z967" s="2">
        <v>45</v>
      </c>
      <c r="AA967" s="9">
        <f t="shared" si="137"/>
        <v>6867</v>
      </c>
      <c r="AB967" s="9">
        <f t="shared" si="138"/>
        <v>513</v>
      </c>
      <c r="AC967" s="9">
        <f t="shared" si="139"/>
        <v>645</v>
      </c>
      <c r="AD967" s="9">
        <f t="shared" si="140"/>
        <v>607</v>
      </c>
      <c r="AE967" s="44">
        <f t="shared" si="141"/>
        <v>4.6594313340302689E-6</v>
      </c>
      <c r="AF967" s="9">
        <f t="shared" si="142"/>
        <v>0</v>
      </c>
      <c r="AG967" s="9">
        <f t="shared" si="135"/>
        <v>75</v>
      </c>
      <c r="AH967" s="44">
        <f t="shared" si="143"/>
        <v>4.4330250895790601E-6</v>
      </c>
      <c r="AI967">
        <f>AA967/'Totals and Drop Down Lists'!W$6*Inputs!E$37</f>
        <v>6229.3331758980958</v>
      </c>
      <c r="AJ967">
        <f>AB967/'Totals and Drop Down Lists'!X$6*Inputs!F$37</f>
        <v>1687.9686247542988</v>
      </c>
      <c r="AK967">
        <f>AC967/'Totals and Drop Down Lists'!Y$6*Inputs!G$37</f>
        <v>4252.0578721737293</v>
      </c>
      <c r="AL967">
        <f>AD967/'Totals and Drop Down Lists'!Z$6*Inputs!H$37</f>
        <v>4866.6232708862908</v>
      </c>
      <c r="AM967">
        <f>AE967/'Totals and Drop Down Lists'!AA$6*Inputs!I$37</f>
        <v>580.04957981301254</v>
      </c>
      <c r="AN967">
        <f>AF967/'Totals and Drop Down Lists'!AB$6*Inputs!J$37</f>
        <v>0</v>
      </c>
      <c r="AO967">
        <f>AG967/'Totals and Drop Down Lists'!AC$6*Inputs!K$37</f>
        <v>1396.7682134318716</v>
      </c>
      <c r="AP967">
        <f>AH967/'Totals and Drop Down Lists'!AD$6*Inputs!L$37</f>
        <v>1043.2233911458823</v>
      </c>
      <c r="AQ967">
        <f>IF(OR($D967="51",$D967="52",$D967="61"),(AA967/'Totals and Drop Down Lists'!W$4)*Inputs!E$38,0)</f>
        <v>0</v>
      </c>
      <c r="AR967">
        <f>IF(OR($D967="51",$D967="52",$D967="61"),(AB967/'Totals and Drop Down Lists'!X$4)*Inputs!F$38,0)</f>
        <v>0</v>
      </c>
      <c r="AS967">
        <f>IF(OR($D967="51",$D967="52",$D967="61"),(AC967/'Totals and Drop Down Lists'!Y$4)*Inputs!G$38,0)</f>
        <v>0</v>
      </c>
      <c r="AT967">
        <f>IF(OR($D967="51",$D967="52",$D967="61"),(AD967/'Totals and Drop Down Lists'!Z$4)*Inputs!H$38,0)</f>
        <v>0</v>
      </c>
      <c r="AU967">
        <f>IF(OR($D967="51",$D967="52",$D967="61"),(AE967/'Totals and Drop Down Lists'!AA$4)*Inputs!I$38,0)</f>
        <v>0</v>
      </c>
      <c r="AV967">
        <f>IF(OR($D967="51",$D967="52",$D967="61"),(AF967/'Totals and Drop Down Lists'!AB$4)*Inputs!J$38,0)</f>
        <v>0</v>
      </c>
      <c r="AW967">
        <f>IF(OR($D967="51",$D967="52",$D967="61"),(AG967/'Totals and Drop Down Lists'!AC$4)*Inputs!K$38,0)</f>
        <v>0</v>
      </c>
      <c r="AX967">
        <f>IF(OR($D967="51",$D967="52",$D967="61"),(AH967/'Totals and Drop Down Lists'!AD$4)*Inputs!L$38,0)</f>
        <v>0</v>
      </c>
      <c r="AY967">
        <f>IF(OR($D967="51",$D967="52",$D967="61"),0,(AA967/'Totals and Drop Down Lists'!W$5)*Inputs!E$39)</f>
        <v>0</v>
      </c>
      <c r="AZ967">
        <f>IF(OR($D967="51",$D967="52",$D967="61"),0,(AB967/'Totals and Drop Down Lists'!X$5)*Inputs!F$39)</f>
        <v>0</v>
      </c>
      <c r="BA967">
        <f>IF(OR($D967="51",$D967="52",$D967="61"),0,(AC967/'Totals and Drop Down Lists'!Y$5)*Inputs!G$39)</f>
        <v>0</v>
      </c>
      <c r="BB967">
        <f>IF(OR($D967="51",$D967="52",$D967="61"),0,(AD967/'Totals and Drop Down Lists'!Z$5)*Inputs!H$39)</f>
        <v>0</v>
      </c>
      <c r="BC967">
        <f>IF(OR($D967="51",$D967="52",$D967="61"),0,(AE967/'Totals and Drop Down Lists'!AA$5)*Inputs!I$39)</f>
        <v>0</v>
      </c>
      <c r="BD967">
        <f>IF(OR($D967="51",$D967="52",$D967="61"),0,(AF967/'Totals and Drop Down Lists'!AB$5)*Inputs!J$39)</f>
        <v>0</v>
      </c>
      <c r="BE967">
        <f>IF(OR($D967="51",$D967="52",$D967="61"),0,(AG967/'Totals and Drop Down Lists'!AC$5)*Inputs!K$39)</f>
        <v>0</v>
      </c>
      <c r="BF967">
        <f>IF(OR($D967="51",$D967="52",$D967="61"),0,(AH967/'Totals and Drop Down Lists'!AD$5)*Inputs!L$39)</f>
        <v>0</v>
      </c>
      <c r="BG967" s="10">
        <f t="shared" si="136"/>
        <v>20056.024128103181</v>
      </c>
    </row>
    <row r="968" spans="1:59">
      <c r="A968" s="1" t="s">
        <v>7432</v>
      </c>
      <c r="B968" s="1" t="s">
        <v>1975</v>
      </c>
      <c r="C968" s="1" t="s">
        <v>2012</v>
      </c>
      <c r="D968" s="1" t="s">
        <v>25</v>
      </c>
      <c r="E968" s="1" t="s">
        <v>2013</v>
      </c>
      <c r="F968" s="2">
        <v>23054</v>
      </c>
      <c r="G968" s="2">
        <v>112</v>
      </c>
      <c r="H968" s="2">
        <v>0</v>
      </c>
      <c r="I968" s="2">
        <v>3581</v>
      </c>
      <c r="J968" s="2">
        <v>7653</v>
      </c>
      <c r="K968" s="2">
        <v>2376</v>
      </c>
      <c r="L968" s="2">
        <v>133</v>
      </c>
      <c r="M968" s="2">
        <v>8</v>
      </c>
      <c r="N968" s="2">
        <v>0</v>
      </c>
      <c r="O968" s="2">
        <v>121</v>
      </c>
      <c r="P968" s="2">
        <v>36</v>
      </c>
      <c r="Q968" s="2">
        <v>40</v>
      </c>
      <c r="R968" s="2">
        <v>1606</v>
      </c>
      <c r="S968" s="2">
        <v>1131500</v>
      </c>
      <c r="T968" s="2">
        <v>78643200</v>
      </c>
      <c r="U968" s="2">
        <v>157</v>
      </c>
      <c r="V968" s="2">
        <v>286</v>
      </c>
      <c r="W968" s="2">
        <v>25</v>
      </c>
      <c r="X968" s="2">
        <v>557</v>
      </c>
      <c r="Y968" s="2">
        <v>55</v>
      </c>
      <c r="Z968" s="2">
        <v>264</v>
      </c>
      <c r="AA968" s="9">
        <f t="shared" si="137"/>
        <v>23054</v>
      </c>
      <c r="AB968" s="9">
        <f t="shared" si="138"/>
        <v>3469</v>
      </c>
      <c r="AC968" s="9">
        <f t="shared" si="139"/>
        <v>1944</v>
      </c>
      <c r="AD968" s="9">
        <f t="shared" si="140"/>
        <v>1606</v>
      </c>
      <c r="AE968" s="44">
        <f t="shared" si="141"/>
        <v>5.1517756875397847E-5</v>
      </c>
      <c r="AF968" s="9">
        <f t="shared" si="142"/>
        <v>246</v>
      </c>
      <c r="AG968" s="9">
        <f t="shared" si="135"/>
        <v>319</v>
      </c>
      <c r="AH968" s="44">
        <f t="shared" si="143"/>
        <v>3.6851612202718265E-5</v>
      </c>
      <c r="AI968">
        <f>AA968/'Totals and Drop Down Lists'!W$6*Inputs!E$37</f>
        <v>20913.214946432898</v>
      </c>
      <c r="AJ968">
        <f>AB968/'Totals and Drop Down Lists'!X$6*Inputs!F$37</f>
        <v>11414.353136983747</v>
      </c>
      <c r="AK968">
        <f>AC968/'Totals and Drop Down Lists'!Y$6*Inputs!G$37</f>
        <v>12815.50465659803</v>
      </c>
      <c r="AL968">
        <f>AD968/'Totals and Drop Down Lists'!Z$6*Inputs!H$37</f>
        <v>12876.107039610186</v>
      </c>
      <c r="AM968">
        <f>AE968/'Totals and Drop Down Lists'!AA$6*Inputs!I$37</f>
        <v>6413.4120853403974</v>
      </c>
      <c r="AN968">
        <f>AF968/'Totals and Drop Down Lists'!AB$6*Inputs!J$37</f>
        <v>4909.3465125248067</v>
      </c>
      <c r="AO968">
        <f>AG968/'Totals and Drop Down Lists'!AC$6*Inputs!K$37</f>
        <v>5940.9208011302271</v>
      </c>
      <c r="AP968">
        <f>AH968/'Totals and Drop Down Lists'!AD$6*Inputs!L$37</f>
        <v>8672.2865480021992</v>
      </c>
      <c r="AQ968">
        <f>IF(OR($D968="51",$D968="52",$D968="61"),(AA968/'Totals and Drop Down Lists'!W$4)*Inputs!E$38,0)</f>
        <v>0</v>
      </c>
      <c r="AR968">
        <f>IF(OR($D968="51",$D968="52",$D968="61"),(AB968/'Totals and Drop Down Lists'!X$4)*Inputs!F$38,0)</f>
        <v>0</v>
      </c>
      <c r="AS968">
        <f>IF(OR($D968="51",$D968="52",$D968="61"),(AC968/'Totals and Drop Down Lists'!Y$4)*Inputs!G$38,0)</f>
        <v>0</v>
      </c>
      <c r="AT968">
        <f>IF(OR($D968="51",$D968="52",$D968="61"),(AD968/'Totals and Drop Down Lists'!Z$4)*Inputs!H$38,0)</f>
        <v>0</v>
      </c>
      <c r="AU968">
        <f>IF(OR($D968="51",$D968="52",$D968="61"),(AE968/'Totals and Drop Down Lists'!AA$4)*Inputs!I$38,0)</f>
        <v>0</v>
      </c>
      <c r="AV968">
        <f>IF(OR($D968="51",$D968="52",$D968="61"),(AF968/'Totals and Drop Down Lists'!AB$4)*Inputs!J$38,0)</f>
        <v>0</v>
      </c>
      <c r="AW968">
        <f>IF(OR($D968="51",$D968="52",$D968="61"),(AG968/'Totals and Drop Down Lists'!AC$4)*Inputs!K$38,0)</f>
        <v>0</v>
      </c>
      <c r="AX968">
        <f>IF(OR($D968="51",$D968="52",$D968="61"),(AH968/'Totals and Drop Down Lists'!AD$4)*Inputs!L$38,0)</f>
        <v>0</v>
      </c>
      <c r="AY968">
        <f>IF(OR($D968="51",$D968="52",$D968="61"),0,(AA968/'Totals and Drop Down Lists'!W$5)*Inputs!E$39)</f>
        <v>0</v>
      </c>
      <c r="AZ968">
        <f>IF(OR($D968="51",$D968="52",$D968="61"),0,(AB968/'Totals and Drop Down Lists'!X$5)*Inputs!F$39)</f>
        <v>0</v>
      </c>
      <c r="BA968">
        <f>IF(OR($D968="51",$D968="52",$D968="61"),0,(AC968/'Totals and Drop Down Lists'!Y$5)*Inputs!G$39)</f>
        <v>0</v>
      </c>
      <c r="BB968">
        <f>IF(OR($D968="51",$D968="52",$D968="61"),0,(AD968/'Totals and Drop Down Lists'!Z$5)*Inputs!H$39)</f>
        <v>0</v>
      </c>
      <c r="BC968">
        <f>IF(OR($D968="51",$D968="52",$D968="61"),0,(AE968/'Totals and Drop Down Lists'!AA$5)*Inputs!I$39)</f>
        <v>0</v>
      </c>
      <c r="BD968">
        <f>IF(OR($D968="51",$D968="52",$D968="61"),0,(AF968/'Totals and Drop Down Lists'!AB$5)*Inputs!J$39)</f>
        <v>0</v>
      </c>
      <c r="BE968">
        <f>IF(OR($D968="51",$D968="52",$D968="61"),0,(AG968/'Totals and Drop Down Lists'!AC$5)*Inputs!K$39)</f>
        <v>0</v>
      </c>
      <c r="BF968">
        <f>IF(OR($D968="51",$D968="52",$D968="61"),0,(AH968/'Totals and Drop Down Lists'!AD$5)*Inputs!L$39)</f>
        <v>0</v>
      </c>
      <c r="BG968" s="10">
        <f t="shared" si="136"/>
        <v>83955.14572662249</v>
      </c>
    </row>
    <row r="969" spans="1:59">
      <c r="A969" s="1" t="s">
        <v>7432</v>
      </c>
      <c r="B969" s="1" t="s">
        <v>1975</v>
      </c>
      <c r="C969" s="1" t="s">
        <v>286</v>
      </c>
      <c r="D969" s="1" t="s">
        <v>25</v>
      </c>
      <c r="E969" s="1" t="s">
        <v>2014</v>
      </c>
      <c r="F969" s="2">
        <v>751</v>
      </c>
      <c r="G969" s="2">
        <v>0</v>
      </c>
      <c r="H969" s="2">
        <v>0</v>
      </c>
      <c r="I969" s="2">
        <v>112</v>
      </c>
      <c r="J969" s="2">
        <v>304</v>
      </c>
      <c r="K969" s="2">
        <v>123</v>
      </c>
      <c r="L969" s="2">
        <v>0</v>
      </c>
      <c r="M969" s="2">
        <v>0</v>
      </c>
      <c r="N969" s="2">
        <v>0</v>
      </c>
      <c r="O969" s="2">
        <v>28</v>
      </c>
      <c r="P969" s="2">
        <v>0</v>
      </c>
      <c r="Q969" s="2">
        <v>0</v>
      </c>
      <c r="R969" s="2">
        <v>160</v>
      </c>
      <c r="S969" s="2">
        <v>45500</v>
      </c>
      <c r="T969" s="2">
        <v>4043800</v>
      </c>
      <c r="U969" s="2">
        <v>31</v>
      </c>
      <c r="V969" s="2">
        <v>0</v>
      </c>
      <c r="W969" s="2">
        <v>10</v>
      </c>
      <c r="X969" s="2">
        <v>0</v>
      </c>
      <c r="Y969" s="2">
        <v>0</v>
      </c>
      <c r="Z969" s="2">
        <v>0</v>
      </c>
      <c r="AA969" s="9">
        <f t="shared" si="137"/>
        <v>751</v>
      </c>
      <c r="AB969" s="9">
        <f t="shared" si="138"/>
        <v>112</v>
      </c>
      <c r="AC969" s="9">
        <f t="shared" si="139"/>
        <v>188</v>
      </c>
      <c r="AD969" s="9">
        <f t="shared" si="140"/>
        <v>160</v>
      </c>
      <c r="AE969" s="44">
        <f t="shared" si="141"/>
        <v>3.4756211009168413E-6</v>
      </c>
      <c r="AF969" s="9">
        <f t="shared" si="142"/>
        <v>0</v>
      </c>
      <c r="AG969" s="9">
        <f t="shared" si="135"/>
        <v>0</v>
      </c>
      <c r="AH969" s="44">
        <f t="shared" si="143"/>
        <v>0</v>
      </c>
      <c r="AI969">
        <f>AA969/'Totals and Drop Down Lists'!W$6*Inputs!E$37</f>
        <v>681.26244576954571</v>
      </c>
      <c r="AJ969">
        <f>AB969/'Totals and Drop Down Lists'!X$6*Inputs!F$37</f>
        <v>368.52336446877479</v>
      </c>
      <c r="AK969">
        <f>AC969/'Totals and Drop Down Lists'!Y$6*Inputs!G$37</f>
        <v>1239.3595038273816</v>
      </c>
      <c r="AL969">
        <f>AD969/'Totals and Drop Down Lists'!Z$6*Inputs!H$37</f>
        <v>1282.8002031990222</v>
      </c>
      <c r="AM969">
        <f>AE969/'Totals and Drop Down Lists'!AA$6*Inputs!I$37</f>
        <v>432.67781294509297</v>
      </c>
      <c r="AN969">
        <f>AF969/'Totals and Drop Down Lists'!AB$6*Inputs!J$37</f>
        <v>0</v>
      </c>
      <c r="AO969">
        <f>AG969/'Totals and Drop Down Lists'!AC$6*Inputs!K$37</f>
        <v>0</v>
      </c>
      <c r="AP969">
        <f>AH969/'Totals and Drop Down Lists'!AD$6*Inputs!L$37</f>
        <v>0</v>
      </c>
      <c r="AQ969">
        <f>IF(OR($D969="51",$D969="52",$D969="61"),(AA969/'Totals and Drop Down Lists'!W$4)*Inputs!E$38,0)</f>
        <v>0</v>
      </c>
      <c r="AR969">
        <f>IF(OR($D969="51",$D969="52",$D969="61"),(AB969/'Totals and Drop Down Lists'!X$4)*Inputs!F$38,0)</f>
        <v>0</v>
      </c>
      <c r="AS969">
        <f>IF(OR($D969="51",$D969="52",$D969="61"),(AC969/'Totals and Drop Down Lists'!Y$4)*Inputs!G$38,0)</f>
        <v>0</v>
      </c>
      <c r="AT969">
        <f>IF(OR($D969="51",$D969="52",$D969="61"),(AD969/'Totals and Drop Down Lists'!Z$4)*Inputs!H$38,0)</f>
        <v>0</v>
      </c>
      <c r="AU969">
        <f>IF(OR($D969="51",$D969="52",$D969="61"),(AE969/'Totals and Drop Down Lists'!AA$4)*Inputs!I$38,0)</f>
        <v>0</v>
      </c>
      <c r="AV969">
        <f>IF(OR($D969="51",$D969="52",$D969="61"),(AF969/'Totals and Drop Down Lists'!AB$4)*Inputs!J$38,0)</f>
        <v>0</v>
      </c>
      <c r="AW969">
        <f>IF(OR($D969="51",$D969="52",$D969="61"),(AG969/'Totals and Drop Down Lists'!AC$4)*Inputs!K$38,0)</f>
        <v>0</v>
      </c>
      <c r="AX969">
        <f>IF(OR($D969="51",$D969="52",$D969="61"),(AH969/'Totals and Drop Down Lists'!AD$4)*Inputs!L$38,0)</f>
        <v>0</v>
      </c>
      <c r="AY969">
        <f>IF(OR($D969="51",$D969="52",$D969="61"),0,(AA969/'Totals and Drop Down Lists'!W$5)*Inputs!E$39)</f>
        <v>0</v>
      </c>
      <c r="AZ969">
        <f>IF(OR($D969="51",$D969="52",$D969="61"),0,(AB969/'Totals and Drop Down Lists'!X$5)*Inputs!F$39)</f>
        <v>0</v>
      </c>
      <c r="BA969">
        <f>IF(OR($D969="51",$D969="52",$D969="61"),0,(AC969/'Totals and Drop Down Lists'!Y$5)*Inputs!G$39)</f>
        <v>0</v>
      </c>
      <c r="BB969">
        <f>IF(OR($D969="51",$D969="52",$D969="61"),0,(AD969/'Totals and Drop Down Lists'!Z$5)*Inputs!H$39)</f>
        <v>0</v>
      </c>
      <c r="BC969">
        <f>IF(OR($D969="51",$D969="52",$D969="61"),0,(AE969/'Totals and Drop Down Lists'!AA$5)*Inputs!I$39)</f>
        <v>0</v>
      </c>
      <c r="BD969">
        <f>IF(OR($D969="51",$D969="52",$D969="61"),0,(AF969/'Totals and Drop Down Lists'!AB$5)*Inputs!J$39)</f>
        <v>0</v>
      </c>
      <c r="BE969">
        <f>IF(OR($D969="51",$D969="52",$D969="61"),0,(AG969/'Totals and Drop Down Lists'!AC$5)*Inputs!K$39)</f>
        <v>0</v>
      </c>
      <c r="BF969">
        <f>IF(OR($D969="51",$D969="52",$D969="61"),0,(AH969/'Totals and Drop Down Lists'!AD$5)*Inputs!L$39)</f>
        <v>0</v>
      </c>
      <c r="BG969" s="10">
        <f t="shared" si="136"/>
        <v>4004.6233302098176</v>
      </c>
    </row>
    <row r="970" spans="1:59">
      <c r="A970" s="1" t="s">
        <v>7432</v>
      </c>
      <c r="B970" s="1" t="s">
        <v>1975</v>
      </c>
      <c r="C970" s="1" t="s">
        <v>2015</v>
      </c>
      <c r="D970" s="1" t="s">
        <v>25</v>
      </c>
      <c r="E970" s="1" t="s">
        <v>2016</v>
      </c>
      <c r="F970" s="2">
        <v>8638</v>
      </c>
      <c r="G970" s="2">
        <v>28</v>
      </c>
      <c r="H970" s="2">
        <v>1</v>
      </c>
      <c r="I970" s="2">
        <v>971</v>
      </c>
      <c r="J970" s="2">
        <v>3545</v>
      </c>
      <c r="K970" s="2">
        <v>704</v>
      </c>
      <c r="L970" s="2">
        <v>21</v>
      </c>
      <c r="M970" s="2">
        <v>0</v>
      </c>
      <c r="N970" s="2">
        <v>0</v>
      </c>
      <c r="O970" s="2">
        <v>11</v>
      </c>
      <c r="P970" s="2">
        <v>3</v>
      </c>
      <c r="Q970" s="2">
        <v>0</v>
      </c>
      <c r="R970" s="2">
        <v>547</v>
      </c>
      <c r="S970" s="2">
        <v>411700</v>
      </c>
      <c r="T970" s="2">
        <v>21427000</v>
      </c>
      <c r="U970" s="2">
        <v>122</v>
      </c>
      <c r="V970" s="2">
        <v>37</v>
      </c>
      <c r="W970" s="2">
        <v>10</v>
      </c>
      <c r="X970" s="2">
        <v>78</v>
      </c>
      <c r="Y970" s="2">
        <v>4</v>
      </c>
      <c r="Z970" s="2">
        <v>39</v>
      </c>
      <c r="AA970" s="9">
        <f t="shared" si="137"/>
        <v>8638</v>
      </c>
      <c r="AB970" s="9">
        <f t="shared" si="138"/>
        <v>942</v>
      </c>
      <c r="AC970" s="9">
        <f t="shared" si="139"/>
        <v>582</v>
      </c>
      <c r="AD970" s="9">
        <f t="shared" si="140"/>
        <v>547</v>
      </c>
      <c r="AE970" s="44">
        <f t="shared" si="141"/>
        <v>9.7639346654186948E-6</v>
      </c>
      <c r="AF970" s="9">
        <f t="shared" si="142"/>
        <v>31</v>
      </c>
      <c r="AG970" s="9">
        <f t="shared" si="135"/>
        <v>43</v>
      </c>
      <c r="AH970" s="44">
        <f t="shared" si="143"/>
        <v>3.1774297794168715E-6</v>
      </c>
      <c r="AI970">
        <f>AA970/'Totals and Drop Down Lists'!W$6*Inputs!E$37</f>
        <v>7835.8788369604999</v>
      </c>
      <c r="AJ970">
        <f>AB970/'Totals and Drop Down Lists'!X$6*Inputs!F$37</f>
        <v>3099.5447261570162</v>
      </c>
      <c r="AK970">
        <f>AC970/'Totals and Drop Down Lists'!Y$6*Inputs!G$37</f>
        <v>3836.7405916358302</v>
      </c>
      <c r="AL970">
        <f>AD970/'Totals and Drop Down Lists'!Z$6*Inputs!H$37</f>
        <v>4385.5731946866572</v>
      </c>
      <c r="AM970">
        <f>AE970/'Totals and Drop Down Lists'!AA$6*Inputs!I$37</f>
        <v>1215.5058834398585</v>
      </c>
      <c r="AN970">
        <f>AF970/'Totals and Drop Down Lists'!AB$6*Inputs!J$37</f>
        <v>618.65748735068701</v>
      </c>
      <c r="AO970">
        <f>AG970/'Totals and Drop Down Lists'!AC$6*Inputs!K$37</f>
        <v>800.81377570093969</v>
      </c>
      <c r="AP970">
        <f>AH970/'Totals and Drop Down Lists'!AD$6*Inputs!L$37</f>
        <v>747.7442610021269</v>
      </c>
      <c r="AQ970">
        <f>IF(OR($D970="51",$D970="52",$D970="61"),(AA970/'Totals and Drop Down Lists'!W$4)*Inputs!E$38,0)</f>
        <v>0</v>
      </c>
      <c r="AR970">
        <f>IF(OR($D970="51",$D970="52",$D970="61"),(AB970/'Totals and Drop Down Lists'!X$4)*Inputs!F$38,0)</f>
        <v>0</v>
      </c>
      <c r="AS970">
        <f>IF(OR($D970="51",$D970="52",$D970="61"),(AC970/'Totals and Drop Down Lists'!Y$4)*Inputs!G$38,0)</f>
        <v>0</v>
      </c>
      <c r="AT970">
        <f>IF(OR($D970="51",$D970="52",$D970="61"),(AD970/'Totals and Drop Down Lists'!Z$4)*Inputs!H$38,0)</f>
        <v>0</v>
      </c>
      <c r="AU970">
        <f>IF(OR($D970="51",$D970="52",$D970="61"),(AE970/'Totals and Drop Down Lists'!AA$4)*Inputs!I$38,0)</f>
        <v>0</v>
      </c>
      <c r="AV970">
        <f>IF(OR($D970="51",$D970="52",$D970="61"),(AF970/'Totals and Drop Down Lists'!AB$4)*Inputs!J$38,0)</f>
        <v>0</v>
      </c>
      <c r="AW970">
        <f>IF(OR($D970="51",$D970="52",$D970="61"),(AG970/'Totals and Drop Down Lists'!AC$4)*Inputs!K$38,0)</f>
        <v>0</v>
      </c>
      <c r="AX970">
        <f>IF(OR($D970="51",$D970="52",$D970="61"),(AH970/'Totals and Drop Down Lists'!AD$4)*Inputs!L$38,0)</f>
        <v>0</v>
      </c>
      <c r="AY970">
        <f>IF(OR($D970="51",$D970="52",$D970="61"),0,(AA970/'Totals and Drop Down Lists'!W$5)*Inputs!E$39)</f>
        <v>0</v>
      </c>
      <c r="AZ970">
        <f>IF(OR($D970="51",$D970="52",$D970="61"),0,(AB970/'Totals and Drop Down Lists'!X$5)*Inputs!F$39)</f>
        <v>0</v>
      </c>
      <c r="BA970">
        <f>IF(OR($D970="51",$D970="52",$D970="61"),0,(AC970/'Totals and Drop Down Lists'!Y$5)*Inputs!G$39)</f>
        <v>0</v>
      </c>
      <c r="BB970">
        <f>IF(OR($D970="51",$D970="52",$D970="61"),0,(AD970/'Totals and Drop Down Lists'!Z$5)*Inputs!H$39)</f>
        <v>0</v>
      </c>
      <c r="BC970">
        <f>IF(OR($D970="51",$D970="52",$D970="61"),0,(AE970/'Totals and Drop Down Lists'!AA$5)*Inputs!I$39)</f>
        <v>0</v>
      </c>
      <c r="BD970">
        <f>IF(OR($D970="51",$D970="52",$D970="61"),0,(AF970/'Totals and Drop Down Lists'!AB$5)*Inputs!J$39)</f>
        <v>0</v>
      </c>
      <c r="BE970">
        <f>IF(OR($D970="51",$D970="52",$D970="61"),0,(AG970/'Totals and Drop Down Lists'!AC$5)*Inputs!K$39)</f>
        <v>0</v>
      </c>
      <c r="BF970">
        <f>IF(OR($D970="51",$D970="52",$D970="61"),0,(AH970/'Totals and Drop Down Lists'!AD$5)*Inputs!L$39)</f>
        <v>0</v>
      </c>
      <c r="BG970" s="10">
        <f t="shared" si="136"/>
        <v>22540.458756933618</v>
      </c>
    </row>
    <row r="971" spans="1:59">
      <c r="A971" s="1" t="s">
        <v>7432</v>
      </c>
      <c r="B971" s="1" t="s">
        <v>1975</v>
      </c>
      <c r="C971" s="1" t="s">
        <v>839</v>
      </c>
      <c r="D971" s="1" t="s">
        <v>25</v>
      </c>
      <c r="E971" s="1" t="s">
        <v>2017</v>
      </c>
      <c r="F971" s="2">
        <v>4331</v>
      </c>
      <c r="G971" s="2">
        <v>27</v>
      </c>
      <c r="H971" s="2">
        <v>0</v>
      </c>
      <c r="I971" s="2">
        <v>689</v>
      </c>
      <c r="J971" s="2">
        <v>1870</v>
      </c>
      <c r="K971" s="2">
        <v>309</v>
      </c>
      <c r="L971" s="2">
        <v>12</v>
      </c>
      <c r="M971" s="2">
        <v>0</v>
      </c>
      <c r="N971" s="2">
        <v>2</v>
      </c>
      <c r="O971" s="2">
        <v>11</v>
      </c>
      <c r="P971" s="2">
        <v>0</v>
      </c>
      <c r="Q971" s="2">
        <v>0</v>
      </c>
      <c r="R971" s="2">
        <v>406</v>
      </c>
      <c r="S971" s="2">
        <v>98400</v>
      </c>
      <c r="T971" s="2">
        <v>8332300</v>
      </c>
      <c r="U971" s="2">
        <v>103</v>
      </c>
      <c r="V971" s="2">
        <v>85</v>
      </c>
      <c r="W971" s="2">
        <v>19</v>
      </c>
      <c r="X971" s="2">
        <v>140</v>
      </c>
      <c r="Y971" s="2">
        <v>44</v>
      </c>
      <c r="Z971" s="2">
        <v>59</v>
      </c>
      <c r="AA971" s="9">
        <f t="shared" si="137"/>
        <v>4331</v>
      </c>
      <c r="AB971" s="9">
        <f t="shared" si="138"/>
        <v>662</v>
      </c>
      <c r="AC971" s="9">
        <f t="shared" si="139"/>
        <v>431</v>
      </c>
      <c r="AD971" s="9">
        <f t="shared" si="140"/>
        <v>406</v>
      </c>
      <c r="AE971" s="44">
        <f t="shared" si="141"/>
        <v>3.5659162438090831E-6</v>
      </c>
      <c r="AF971" s="9">
        <f t="shared" si="142"/>
        <v>36</v>
      </c>
      <c r="AG971" s="9">
        <f t="shared" si="135"/>
        <v>103</v>
      </c>
      <c r="AH971" s="44">
        <f t="shared" si="143"/>
        <v>6.3329372363437852E-6</v>
      </c>
      <c r="AI971">
        <f>AA971/'Totals and Drop Down Lists'!W$6*Inputs!E$37</f>
        <v>3928.8251033660481</v>
      </c>
      <c r="AJ971">
        <f>AB971/'Totals and Drop Down Lists'!X$6*Inputs!F$37</f>
        <v>2178.2363149850794</v>
      </c>
      <c r="AK971">
        <f>AC971/'Totals and Drop Down Lists'!Y$6*Inputs!G$37</f>
        <v>2841.2975859021353</v>
      </c>
      <c r="AL971">
        <f>AD971/'Totals and Drop Down Lists'!Z$6*Inputs!H$37</f>
        <v>3255.1055156175189</v>
      </c>
      <c r="AM971">
        <f>AE971/'Totals and Drop Down Lists'!AA$6*Inputs!I$37</f>
        <v>443.91859662426731</v>
      </c>
      <c r="AN971">
        <f>AF971/'Totals and Drop Down Lists'!AB$6*Inputs!J$37</f>
        <v>718.44095305241069</v>
      </c>
      <c r="AO971">
        <f>AG971/'Totals and Drop Down Lists'!AC$6*Inputs!K$37</f>
        <v>1918.2283464464367</v>
      </c>
      <c r="AP971">
        <f>AH971/'Totals and Drop Down Lists'!AD$6*Inputs!L$37</f>
        <v>1490.3295438465327</v>
      </c>
      <c r="AQ971">
        <f>IF(OR($D971="51",$D971="52",$D971="61"),(AA971/'Totals and Drop Down Lists'!W$4)*Inputs!E$38,0)</f>
        <v>0</v>
      </c>
      <c r="AR971">
        <f>IF(OR($D971="51",$D971="52",$D971="61"),(AB971/'Totals and Drop Down Lists'!X$4)*Inputs!F$38,0)</f>
        <v>0</v>
      </c>
      <c r="AS971">
        <f>IF(OR($D971="51",$D971="52",$D971="61"),(AC971/'Totals and Drop Down Lists'!Y$4)*Inputs!G$38,0)</f>
        <v>0</v>
      </c>
      <c r="AT971">
        <f>IF(OR($D971="51",$D971="52",$D971="61"),(AD971/'Totals and Drop Down Lists'!Z$4)*Inputs!H$38,0)</f>
        <v>0</v>
      </c>
      <c r="AU971">
        <f>IF(OR($D971="51",$D971="52",$D971="61"),(AE971/'Totals and Drop Down Lists'!AA$4)*Inputs!I$38,0)</f>
        <v>0</v>
      </c>
      <c r="AV971">
        <f>IF(OR($D971="51",$D971="52",$D971="61"),(AF971/'Totals and Drop Down Lists'!AB$4)*Inputs!J$38,0)</f>
        <v>0</v>
      </c>
      <c r="AW971">
        <f>IF(OR($D971="51",$D971="52",$D971="61"),(AG971/'Totals and Drop Down Lists'!AC$4)*Inputs!K$38,0)</f>
        <v>0</v>
      </c>
      <c r="AX971">
        <f>IF(OR($D971="51",$D971="52",$D971="61"),(AH971/'Totals and Drop Down Lists'!AD$4)*Inputs!L$38,0)</f>
        <v>0</v>
      </c>
      <c r="AY971">
        <f>IF(OR($D971="51",$D971="52",$D971="61"),0,(AA971/'Totals and Drop Down Lists'!W$5)*Inputs!E$39)</f>
        <v>0</v>
      </c>
      <c r="AZ971">
        <f>IF(OR($D971="51",$D971="52",$D971="61"),0,(AB971/'Totals and Drop Down Lists'!X$5)*Inputs!F$39)</f>
        <v>0</v>
      </c>
      <c r="BA971">
        <f>IF(OR($D971="51",$D971="52",$D971="61"),0,(AC971/'Totals and Drop Down Lists'!Y$5)*Inputs!G$39)</f>
        <v>0</v>
      </c>
      <c r="BB971">
        <f>IF(OR($D971="51",$D971="52",$D971="61"),0,(AD971/'Totals and Drop Down Lists'!Z$5)*Inputs!H$39)</f>
        <v>0</v>
      </c>
      <c r="BC971">
        <f>IF(OR($D971="51",$D971="52",$D971="61"),0,(AE971/'Totals and Drop Down Lists'!AA$5)*Inputs!I$39)</f>
        <v>0</v>
      </c>
      <c r="BD971">
        <f>IF(OR($D971="51",$D971="52",$D971="61"),0,(AF971/'Totals and Drop Down Lists'!AB$5)*Inputs!J$39)</f>
        <v>0</v>
      </c>
      <c r="BE971">
        <f>IF(OR($D971="51",$D971="52",$D971="61"),0,(AG971/'Totals and Drop Down Lists'!AC$5)*Inputs!K$39)</f>
        <v>0</v>
      </c>
      <c r="BF971">
        <f>IF(OR($D971="51",$D971="52",$D971="61"),0,(AH971/'Totals and Drop Down Lists'!AD$5)*Inputs!L$39)</f>
        <v>0</v>
      </c>
      <c r="BG971" s="10">
        <f t="shared" si="136"/>
        <v>16774.38195984043</v>
      </c>
    </row>
    <row r="972" spans="1:59">
      <c r="A972" s="1" t="s">
        <v>7432</v>
      </c>
      <c r="B972" s="1" t="s">
        <v>1975</v>
      </c>
      <c r="C972" s="1" t="s">
        <v>2018</v>
      </c>
      <c r="D972" s="1" t="s">
        <v>25</v>
      </c>
      <c r="E972" s="1" t="s">
        <v>2019</v>
      </c>
      <c r="F972" s="2">
        <v>26528</v>
      </c>
      <c r="G972" s="2">
        <v>126</v>
      </c>
      <c r="H972" s="2">
        <v>50</v>
      </c>
      <c r="I972" s="2">
        <v>4192</v>
      </c>
      <c r="J972" s="2">
        <v>9555</v>
      </c>
      <c r="K972" s="2">
        <v>3597</v>
      </c>
      <c r="L972" s="2">
        <v>150</v>
      </c>
      <c r="M972" s="2">
        <v>75</v>
      </c>
      <c r="N972" s="2">
        <v>0</v>
      </c>
      <c r="O972" s="2">
        <v>153</v>
      </c>
      <c r="P972" s="2">
        <v>0</v>
      </c>
      <c r="Q972" s="2">
        <v>0</v>
      </c>
      <c r="R972" s="2">
        <v>519</v>
      </c>
      <c r="S972" s="2">
        <v>2120100</v>
      </c>
      <c r="T972" s="2">
        <v>162585900</v>
      </c>
      <c r="U972" s="2">
        <v>677</v>
      </c>
      <c r="V972" s="2">
        <v>238</v>
      </c>
      <c r="W972" s="2">
        <v>90</v>
      </c>
      <c r="X972" s="2">
        <v>443</v>
      </c>
      <c r="Y972" s="2">
        <v>14</v>
      </c>
      <c r="Z972" s="2">
        <v>229</v>
      </c>
      <c r="AA972" s="9">
        <f t="shared" si="137"/>
        <v>26528</v>
      </c>
      <c r="AB972" s="9">
        <f t="shared" si="138"/>
        <v>4016</v>
      </c>
      <c r="AC972" s="9">
        <f t="shared" si="139"/>
        <v>897</v>
      </c>
      <c r="AD972" s="9">
        <f t="shared" si="140"/>
        <v>519</v>
      </c>
      <c r="AE972" s="44">
        <f t="shared" si="141"/>
        <v>9.456838451925325E-5</v>
      </c>
      <c r="AF972" s="9">
        <f t="shared" si="142"/>
        <v>115</v>
      </c>
      <c r="AG972" s="9">
        <f t="shared" si="135"/>
        <v>243</v>
      </c>
      <c r="AH972" s="44">
        <f t="shared" si="143"/>
        <v>3.4038240800067205E-5</v>
      </c>
      <c r="AI972">
        <f>AA972/'Totals and Drop Down Lists'!W$6*Inputs!E$37</f>
        <v>24064.620720871513</v>
      </c>
      <c r="AJ972">
        <f>AB972/'Totals and Drop Down Lists'!X$6*Inputs!F$37</f>
        <v>13214.194925951781</v>
      </c>
      <c r="AK972">
        <f>AC972/'Totals and Drop Down Lists'!Y$6*Inputs!G$37</f>
        <v>5913.3269943253254</v>
      </c>
      <c r="AL972">
        <f>AD972/'Totals and Drop Down Lists'!Z$6*Inputs!H$37</f>
        <v>4161.0831591268279</v>
      </c>
      <c r="AM972">
        <f>AE972/'Totals and Drop Down Lists'!AA$6*Inputs!I$37</f>
        <v>11772.756753245438</v>
      </c>
      <c r="AN972">
        <f>AF972/'Totals and Drop Down Lists'!AB$6*Inputs!J$37</f>
        <v>2295.0197111396456</v>
      </c>
      <c r="AO972">
        <f>AG972/'Totals and Drop Down Lists'!AC$6*Inputs!K$37</f>
        <v>4525.5290115192638</v>
      </c>
      <c r="AP972">
        <f>AH972/'Totals and Drop Down Lists'!AD$6*Inputs!L$37</f>
        <v>8010.2161116931693</v>
      </c>
      <c r="AQ972">
        <f>IF(OR($D972="51",$D972="52",$D972="61"),(AA972/'Totals and Drop Down Lists'!W$4)*Inputs!E$38,0)</f>
        <v>0</v>
      </c>
      <c r="AR972">
        <f>IF(OR($D972="51",$D972="52",$D972="61"),(AB972/'Totals and Drop Down Lists'!X$4)*Inputs!F$38,0)</f>
        <v>0</v>
      </c>
      <c r="AS972">
        <f>IF(OR($D972="51",$D972="52",$D972="61"),(AC972/'Totals and Drop Down Lists'!Y$4)*Inputs!G$38,0)</f>
        <v>0</v>
      </c>
      <c r="AT972">
        <f>IF(OR($D972="51",$D972="52",$D972="61"),(AD972/'Totals and Drop Down Lists'!Z$4)*Inputs!H$38,0)</f>
        <v>0</v>
      </c>
      <c r="AU972">
        <f>IF(OR($D972="51",$D972="52",$D972="61"),(AE972/'Totals and Drop Down Lists'!AA$4)*Inputs!I$38,0)</f>
        <v>0</v>
      </c>
      <c r="AV972">
        <f>IF(OR($D972="51",$D972="52",$D972="61"),(AF972/'Totals and Drop Down Lists'!AB$4)*Inputs!J$38,0)</f>
        <v>0</v>
      </c>
      <c r="AW972">
        <f>IF(OR($D972="51",$D972="52",$D972="61"),(AG972/'Totals and Drop Down Lists'!AC$4)*Inputs!K$38,0)</f>
        <v>0</v>
      </c>
      <c r="AX972">
        <f>IF(OR($D972="51",$D972="52",$D972="61"),(AH972/'Totals and Drop Down Lists'!AD$4)*Inputs!L$38,0)</f>
        <v>0</v>
      </c>
      <c r="AY972">
        <f>IF(OR($D972="51",$D972="52",$D972="61"),0,(AA972/'Totals and Drop Down Lists'!W$5)*Inputs!E$39)</f>
        <v>0</v>
      </c>
      <c r="AZ972">
        <f>IF(OR($D972="51",$D972="52",$D972="61"),0,(AB972/'Totals and Drop Down Lists'!X$5)*Inputs!F$39)</f>
        <v>0</v>
      </c>
      <c r="BA972">
        <f>IF(OR($D972="51",$D972="52",$D972="61"),0,(AC972/'Totals and Drop Down Lists'!Y$5)*Inputs!G$39)</f>
        <v>0</v>
      </c>
      <c r="BB972">
        <f>IF(OR($D972="51",$D972="52",$D972="61"),0,(AD972/'Totals and Drop Down Lists'!Z$5)*Inputs!H$39)</f>
        <v>0</v>
      </c>
      <c r="BC972">
        <f>IF(OR($D972="51",$D972="52",$D972="61"),0,(AE972/'Totals and Drop Down Lists'!AA$5)*Inputs!I$39)</f>
        <v>0</v>
      </c>
      <c r="BD972">
        <f>IF(OR($D972="51",$D972="52",$D972="61"),0,(AF972/'Totals and Drop Down Lists'!AB$5)*Inputs!J$39)</f>
        <v>0</v>
      </c>
      <c r="BE972">
        <f>IF(OR($D972="51",$D972="52",$D972="61"),0,(AG972/'Totals and Drop Down Lists'!AC$5)*Inputs!K$39)</f>
        <v>0</v>
      </c>
      <c r="BF972">
        <f>IF(OR($D972="51",$D972="52",$D972="61"),0,(AH972/'Totals and Drop Down Lists'!AD$5)*Inputs!L$39)</f>
        <v>0</v>
      </c>
      <c r="BG972" s="10">
        <f t="shared" si="136"/>
        <v>73956.747387872965</v>
      </c>
    </row>
    <row r="973" spans="1:59">
      <c r="A973" s="1" t="s">
        <v>7432</v>
      </c>
      <c r="B973" s="1" t="s">
        <v>1975</v>
      </c>
      <c r="C973" s="1" t="s">
        <v>745</v>
      </c>
      <c r="D973" s="1" t="s">
        <v>25</v>
      </c>
      <c r="E973" s="1" t="s">
        <v>2020</v>
      </c>
      <c r="F973" s="2">
        <v>12801</v>
      </c>
      <c r="G973" s="2">
        <v>5</v>
      </c>
      <c r="H973" s="2">
        <v>0</v>
      </c>
      <c r="I973" s="2">
        <v>1558</v>
      </c>
      <c r="J973" s="2">
        <v>4150</v>
      </c>
      <c r="K973" s="2">
        <v>791</v>
      </c>
      <c r="L973" s="2">
        <v>22</v>
      </c>
      <c r="M973" s="2">
        <v>0</v>
      </c>
      <c r="N973" s="2">
        <v>0</v>
      </c>
      <c r="O973" s="2">
        <v>69</v>
      </c>
      <c r="P973" s="2">
        <v>0</v>
      </c>
      <c r="Q973" s="2">
        <v>0</v>
      </c>
      <c r="R973" s="2">
        <v>1347</v>
      </c>
      <c r="S973" s="2">
        <v>383300</v>
      </c>
      <c r="T973" s="2">
        <v>32361600</v>
      </c>
      <c r="U973" s="2">
        <v>0</v>
      </c>
      <c r="V973" s="2">
        <v>33</v>
      </c>
      <c r="W973" s="2">
        <v>30</v>
      </c>
      <c r="X973" s="2">
        <v>74</v>
      </c>
      <c r="Y973" s="2">
        <v>39</v>
      </c>
      <c r="Z973" s="2">
        <v>16</v>
      </c>
      <c r="AA973" s="9">
        <f t="shared" si="137"/>
        <v>12801</v>
      </c>
      <c r="AB973" s="9">
        <f t="shared" si="138"/>
        <v>1553</v>
      </c>
      <c r="AC973" s="9">
        <f t="shared" si="139"/>
        <v>1438</v>
      </c>
      <c r="AD973" s="9">
        <f t="shared" si="140"/>
        <v>1347</v>
      </c>
      <c r="AE973" s="44">
        <f t="shared" si="141"/>
        <v>1.0529328038419728E-5</v>
      </c>
      <c r="AF973" s="9">
        <f t="shared" si="142"/>
        <v>11</v>
      </c>
      <c r="AG973" s="9">
        <f t="shared" si="135"/>
        <v>55</v>
      </c>
      <c r="AH973" s="44">
        <f t="shared" si="143"/>
        <v>3.900696517456725E-6</v>
      </c>
      <c r="AI973">
        <f>AA973/'Totals and Drop Down Lists'!W$6*Inputs!E$37</f>
        <v>11612.304351925372</v>
      </c>
      <c r="AJ973">
        <f>AB973/'Totals and Drop Down Lists'!X$6*Inputs!F$37</f>
        <v>5109.9712948214928</v>
      </c>
      <c r="AK973">
        <f>AC973/'Totals and Drop Down Lists'!Y$6*Inputs!G$37</f>
        <v>9479.7817367222069</v>
      </c>
      <c r="AL973">
        <f>AD973/'Totals and Drop Down Lists'!Z$6*Inputs!H$37</f>
        <v>10799.574210681767</v>
      </c>
      <c r="AM973">
        <f>AE973/'Totals and Drop Down Lists'!AA$6*Inputs!I$37</f>
        <v>1310.7892072133836</v>
      </c>
      <c r="AN973">
        <f>AF973/'Totals and Drop Down Lists'!AB$6*Inputs!J$37</f>
        <v>219.52362454379215</v>
      </c>
      <c r="AO973">
        <f>AG973/'Totals and Drop Down Lists'!AC$6*Inputs!K$37</f>
        <v>1024.296689850039</v>
      </c>
      <c r="AP973">
        <f>AH973/'Totals and Drop Down Lists'!AD$6*Inputs!L$37</f>
        <v>917.9505566837521</v>
      </c>
      <c r="AQ973">
        <f>IF(OR($D973="51",$D973="52",$D973="61"),(AA973/'Totals and Drop Down Lists'!W$4)*Inputs!E$38,0)</f>
        <v>0</v>
      </c>
      <c r="AR973">
        <f>IF(OR($D973="51",$D973="52",$D973="61"),(AB973/'Totals and Drop Down Lists'!X$4)*Inputs!F$38,0)</f>
        <v>0</v>
      </c>
      <c r="AS973">
        <f>IF(OR($D973="51",$D973="52",$D973="61"),(AC973/'Totals and Drop Down Lists'!Y$4)*Inputs!G$38,0)</f>
        <v>0</v>
      </c>
      <c r="AT973">
        <f>IF(OR($D973="51",$D973="52",$D973="61"),(AD973/'Totals and Drop Down Lists'!Z$4)*Inputs!H$38,0)</f>
        <v>0</v>
      </c>
      <c r="AU973">
        <f>IF(OR($D973="51",$D973="52",$D973="61"),(AE973/'Totals and Drop Down Lists'!AA$4)*Inputs!I$38,0)</f>
        <v>0</v>
      </c>
      <c r="AV973">
        <f>IF(OR($D973="51",$D973="52",$D973="61"),(AF973/'Totals and Drop Down Lists'!AB$4)*Inputs!J$38,0)</f>
        <v>0</v>
      </c>
      <c r="AW973">
        <f>IF(OR($D973="51",$D973="52",$D973="61"),(AG973/'Totals and Drop Down Lists'!AC$4)*Inputs!K$38,0)</f>
        <v>0</v>
      </c>
      <c r="AX973">
        <f>IF(OR($D973="51",$D973="52",$D973="61"),(AH973/'Totals and Drop Down Lists'!AD$4)*Inputs!L$38,0)</f>
        <v>0</v>
      </c>
      <c r="AY973">
        <f>IF(OR($D973="51",$D973="52",$D973="61"),0,(AA973/'Totals and Drop Down Lists'!W$5)*Inputs!E$39)</f>
        <v>0</v>
      </c>
      <c r="AZ973">
        <f>IF(OR($D973="51",$D973="52",$D973="61"),0,(AB973/'Totals and Drop Down Lists'!X$5)*Inputs!F$39)</f>
        <v>0</v>
      </c>
      <c r="BA973">
        <f>IF(OR($D973="51",$D973="52",$D973="61"),0,(AC973/'Totals and Drop Down Lists'!Y$5)*Inputs!G$39)</f>
        <v>0</v>
      </c>
      <c r="BB973">
        <f>IF(OR($D973="51",$D973="52",$D973="61"),0,(AD973/'Totals and Drop Down Lists'!Z$5)*Inputs!H$39)</f>
        <v>0</v>
      </c>
      <c r="BC973">
        <f>IF(OR($D973="51",$D973="52",$D973="61"),0,(AE973/'Totals and Drop Down Lists'!AA$5)*Inputs!I$39)</f>
        <v>0</v>
      </c>
      <c r="BD973">
        <f>IF(OR($D973="51",$D973="52",$D973="61"),0,(AF973/'Totals and Drop Down Lists'!AB$5)*Inputs!J$39)</f>
        <v>0</v>
      </c>
      <c r="BE973">
        <f>IF(OR($D973="51",$D973="52",$D973="61"),0,(AG973/'Totals and Drop Down Lists'!AC$5)*Inputs!K$39)</f>
        <v>0</v>
      </c>
      <c r="BF973">
        <f>IF(OR($D973="51",$D973="52",$D973="61"),0,(AH973/'Totals and Drop Down Lists'!AD$5)*Inputs!L$39)</f>
        <v>0</v>
      </c>
      <c r="BG973" s="10">
        <f t="shared" si="136"/>
        <v>40474.191672441804</v>
      </c>
    </row>
    <row r="974" spans="1:59">
      <c r="A974" s="1" t="s">
        <v>7432</v>
      </c>
      <c r="B974" s="1" t="s">
        <v>1975</v>
      </c>
      <c r="C974" s="1" t="s">
        <v>849</v>
      </c>
      <c r="D974" s="1" t="s">
        <v>25</v>
      </c>
      <c r="E974" s="1" t="s">
        <v>2021</v>
      </c>
      <c r="F974" s="2">
        <v>13088</v>
      </c>
      <c r="G974" s="2">
        <v>94</v>
      </c>
      <c r="H974" s="2">
        <v>0</v>
      </c>
      <c r="I974" s="2">
        <v>1554</v>
      </c>
      <c r="J974" s="2">
        <v>4549</v>
      </c>
      <c r="K974" s="2">
        <v>798</v>
      </c>
      <c r="L974" s="2">
        <v>154</v>
      </c>
      <c r="M974" s="2">
        <v>27</v>
      </c>
      <c r="N974" s="2">
        <v>5</v>
      </c>
      <c r="O974" s="2">
        <v>44</v>
      </c>
      <c r="P974" s="2">
        <v>2</v>
      </c>
      <c r="Q974" s="2">
        <v>0</v>
      </c>
      <c r="R974" s="2">
        <v>1103</v>
      </c>
      <c r="S974" s="2">
        <v>392700</v>
      </c>
      <c r="T974" s="2">
        <v>24211500</v>
      </c>
      <c r="U974" s="2">
        <v>108</v>
      </c>
      <c r="V974" s="2">
        <v>55</v>
      </c>
      <c r="W974" s="2">
        <v>0</v>
      </c>
      <c r="X974" s="2">
        <v>159</v>
      </c>
      <c r="Y974" s="2">
        <v>25</v>
      </c>
      <c r="Z974" s="2">
        <v>79</v>
      </c>
      <c r="AA974" s="9">
        <f t="shared" si="137"/>
        <v>13088</v>
      </c>
      <c r="AB974" s="9">
        <f t="shared" si="138"/>
        <v>1460</v>
      </c>
      <c r="AC974" s="9">
        <f t="shared" si="139"/>
        <v>1335</v>
      </c>
      <c r="AD974" s="9">
        <f t="shared" si="140"/>
        <v>1103</v>
      </c>
      <c r="AE974" s="44">
        <f t="shared" si="141"/>
        <v>9.7765501372401563E-6</v>
      </c>
      <c r="AF974" s="9">
        <f t="shared" si="142"/>
        <v>104</v>
      </c>
      <c r="AG974" s="9">
        <f t="shared" si="135"/>
        <v>104</v>
      </c>
      <c r="AH974" s="44">
        <f t="shared" si="143"/>
        <v>6.7884618256348633E-6</v>
      </c>
      <c r="AI974">
        <f>AA974/'Totals and Drop Down Lists'!W$6*Inputs!E$37</f>
        <v>11872.653648777381</v>
      </c>
      <c r="AJ974">
        <f>AB974/'Totals and Drop Down Lists'!X$6*Inputs!F$37</f>
        <v>4803.9652868251005</v>
      </c>
      <c r="AK974">
        <f>AC974/'Totals and Drop Down Lists'!Y$6*Inputs!G$37</f>
        <v>8800.770944731672</v>
      </c>
      <c r="AL974">
        <f>AD974/'Totals and Drop Down Lists'!Z$6*Inputs!H$37</f>
        <v>8843.3039008032592</v>
      </c>
      <c r="AM974">
        <f>AE974/'Totals and Drop Down Lists'!AA$6*Inputs!I$37</f>
        <v>1217.076375331377</v>
      </c>
      <c r="AN974">
        <f>AF974/'Totals and Drop Down Lists'!AB$6*Inputs!J$37</f>
        <v>2075.4960865958533</v>
      </c>
      <c r="AO974">
        <f>AG974/'Totals and Drop Down Lists'!AC$6*Inputs!K$37</f>
        <v>1936.8519226255285</v>
      </c>
      <c r="AP974">
        <f>AH974/'Totals and Drop Down Lists'!AD$6*Inputs!L$37</f>
        <v>1597.528104014325</v>
      </c>
      <c r="AQ974">
        <f>IF(OR($D974="51",$D974="52",$D974="61"),(AA974/'Totals and Drop Down Lists'!W$4)*Inputs!E$38,0)</f>
        <v>0</v>
      </c>
      <c r="AR974">
        <f>IF(OR($D974="51",$D974="52",$D974="61"),(AB974/'Totals and Drop Down Lists'!X$4)*Inputs!F$38,0)</f>
        <v>0</v>
      </c>
      <c r="AS974">
        <f>IF(OR($D974="51",$D974="52",$D974="61"),(AC974/'Totals and Drop Down Lists'!Y$4)*Inputs!G$38,0)</f>
        <v>0</v>
      </c>
      <c r="AT974">
        <f>IF(OR($D974="51",$D974="52",$D974="61"),(AD974/'Totals and Drop Down Lists'!Z$4)*Inputs!H$38,0)</f>
        <v>0</v>
      </c>
      <c r="AU974">
        <f>IF(OR($D974="51",$D974="52",$D974="61"),(AE974/'Totals and Drop Down Lists'!AA$4)*Inputs!I$38,0)</f>
        <v>0</v>
      </c>
      <c r="AV974">
        <f>IF(OR($D974="51",$D974="52",$D974="61"),(AF974/'Totals and Drop Down Lists'!AB$4)*Inputs!J$38,0)</f>
        <v>0</v>
      </c>
      <c r="AW974">
        <f>IF(OR($D974="51",$D974="52",$D974="61"),(AG974/'Totals and Drop Down Lists'!AC$4)*Inputs!K$38,0)</f>
        <v>0</v>
      </c>
      <c r="AX974">
        <f>IF(OR($D974="51",$D974="52",$D974="61"),(AH974/'Totals and Drop Down Lists'!AD$4)*Inputs!L$38,0)</f>
        <v>0</v>
      </c>
      <c r="AY974">
        <f>IF(OR($D974="51",$D974="52",$D974="61"),0,(AA974/'Totals and Drop Down Lists'!W$5)*Inputs!E$39)</f>
        <v>0</v>
      </c>
      <c r="AZ974">
        <f>IF(OR($D974="51",$D974="52",$D974="61"),0,(AB974/'Totals and Drop Down Lists'!X$5)*Inputs!F$39)</f>
        <v>0</v>
      </c>
      <c r="BA974">
        <f>IF(OR($D974="51",$D974="52",$D974="61"),0,(AC974/'Totals and Drop Down Lists'!Y$5)*Inputs!G$39)</f>
        <v>0</v>
      </c>
      <c r="BB974">
        <f>IF(OR($D974="51",$D974="52",$D974="61"),0,(AD974/'Totals and Drop Down Lists'!Z$5)*Inputs!H$39)</f>
        <v>0</v>
      </c>
      <c r="BC974">
        <f>IF(OR($D974="51",$D974="52",$D974="61"),0,(AE974/'Totals and Drop Down Lists'!AA$5)*Inputs!I$39)</f>
        <v>0</v>
      </c>
      <c r="BD974">
        <f>IF(OR($D974="51",$D974="52",$D974="61"),0,(AF974/'Totals and Drop Down Lists'!AB$5)*Inputs!J$39)</f>
        <v>0</v>
      </c>
      <c r="BE974">
        <f>IF(OR($D974="51",$D974="52",$D974="61"),0,(AG974/'Totals and Drop Down Lists'!AC$5)*Inputs!K$39)</f>
        <v>0</v>
      </c>
      <c r="BF974">
        <f>IF(OR($D974="51",$D974="52",$D974="61"),0,(AH974/'Totals and Drop Down Lists'!AD$5)*Inputs!L$39)</f>
        <v>0</v>
      </c>
      <c r="BG974" s="10">
        <f t="shared" si="136"/>
        <v>41147.646269704499</v>
      </c>
    </row>
    <row r="975" spans="1:59">
      <c r="A975" s="1" t="s">
        <v>7432</v>
      </c>
      <c r="B975" s="1" t="s">
        <v>1975</v>
      </c>
      <c r="C975" s="1" t="s">
        <v>2022</v>
      </c>
      <c r="D975" s="1" t="s">
        <v>25</v>
      </c>
      <c r="E975" s="1" t="s">
        <v>2023</v>
      </c>
      <c r="F975" s="2">
        <v>16722</v>
      </c>
      <c r="G975" s="2">
        <v>140</v>
      </c>
      <c r="H975" s="2">
        <v>0</v>
      </c>
      <c r="I975" s="2">
        <v>3010</v>
      </c>
      <c r="J975" s="2">
        <v>6323</v>
      </c>
      <c r="K975" s="2">
        <v>1608</v>
      </c>
      <c r="L975" s="2">
        <v>10</v>
      </c>
      <c r="M975" s="2">
        <v>11</v>
      </c>
      <c r="N975" s="2">
        <v>0</v>
      </c>
      <c r="O975" s="2">
        <v>50</v>
      </c>
      <c r="P975" s="2">
        <v>0</v>
      </c>
      <c r="Q975" s="2">
        <v>0</v>
      </c>
      <c r="R975" s="2">
        <v>936</v>
      </c>
      <c r="S975" s="2">
        <v>1051800</v>
      </c>
      <c r="T975" s="2">
        <v>52636100</v>
      </c>
      <c r="U975" s="2">
        <v>185</v>
      </c>
      <c r="V975" s="2">
        <v>105</v>
      </c>
      <c r="W975" s="2">
        <v>20</v>
      </c>
      <c r="X975" s="2">
        <v>355</v>
      </c>
      <c r="Y975" s="2">
        <v>80</v>
      </c>
      <c r="Z975" s="2">
        <v>230</v>
      </c>
      <c r="AA975" s="9">
        <f t="shared" si="137"/>
        <v>16722</v>
      </c>
      <c r="AB975" s="9">
        <f t="shared" si="138"/>
        <v>2870</v>
      </c>
      <c r="AC975" s="9">
        <f t="shared" si="139"/>
        <v>1007</v>
      </c>
      <c r="AD975" s="9">
        <f t="shared" si="140"/>
        <v>936</v>
      </c>
      <c r="AE975" s="44">
        <f t="shared" si="141"/>
        <v>2.8559111561677043E-5</v>
      </c>
      <c r="AF975" s="9">
        <f t="shared" si="142"/>
        <v>230</v>
      </c>
      <c r="AG975" s="9">
        <f t="shared" si="135"/>
        <v>310</v>
      </c>
      <c r="AH975" s="44">
        <f t="shared" si="143"/>
        <v>2.9334294161910841E-5</v>
      </c>
      <c r="AI975">
        <f>AA975/'Totals and Drop Down Lists'!W$6*Inputs!E$37</f>
        <v>15169.201888359976</v>
      </c>
      <c r="AJ975">
        <f>AB975/'Totals and Drop Down Lists'!X$6*Inputs!F$37</f>
        <v>9443.4112145123545</v>
      </c>
      <c r="AK975">
        <f>AC975/'Totals and Drop Down Lists'!Y$6*Inputs!G$37</f>
        <v>6638.4841508200707</v>
      </c>
      <c r="AL975">
        <f>AD975/'Totals and Drop Down Lists'!Z$6*Inputs!H$37</f>
        <v>7504.3811887142801</v>
      </c>
      <c r="AM975">
        <f>AE975/'Totals and Drop Down Lists'!AA$6*Inputs!I$37</f>
        <v>3555.3052451263147</v>
      </c>
      <c r="AN975">
        <f>AF975/'Totals and Drop Down Lists'!AB$6*Inputs!J$37</f>
        <v>4590.0394222792911</v>
      </c>
      <c r="AO975">
        <f>AG975/'Totals and Drop Down Lists'!AC$6*Inputs!K$37</f>
        <v>5773.3086155184019</v>
      </c>
      <c r="AP975">
        <f>AH975/'Totals and Drop Down Lists'!AD$6*Inputs!L$37</f>
        <v>6903.2367771609734</v>
      </c>
      <c r="AQ975">
        <f>IF(OR($D975="51",$D975="52",$D975="61"),(AA975/'Totals and Drop Down Lists'!W$4)*Inputs!E$38,0)</f>
        <v>0</v>
      </c>
      <c r="AR975">
        <f>IF(OR($D975="51",$D975="52",$D975="61"),(AB975/'Totals and Drop Down Lists'!X$4)*Inputs!F$38,0)</f>
        <v>0</v>
      </c>
      <c r="AS975">
        <f>IF(OR($D975="51",$D975="52",$D975="61"),(AC975/'Totals and Drop Down Lists'!Y$4)*Inputs!G$38,0)</f>
        <v>0</v>
      </c>
      <c r="AT975">
        <f>IF(OR($D975="51",$D975="52",$D975="61"),(AD975/'Totals and Drop Down Lists'!Z$4)*Inputs!H$38,0)</f>
        <v>0</v>
      </c>
      <c r="AU975">
        <f>IF(OR($D975="51",$D975="52",$D975="61"),(AE975/'Totals and Drop Down Lists'!AA$4)*Inputs!I$38,0)</f>
        <v>0</v>
      </c>
      <c r="AV975">
        <f>IF(OR($D975="51",$D975="52",$D975="61"),(AF975/'Totals and Drop Down Lists'!AB$4)*Inputs!J$38,0)</f>
        <v>0</v>
      </c>
      <c r="AW975">
        <f>IF(OR($D975="51",$D975="52",$D975="61"),(AG975/'Totals and Drop Down Lists'!AC$4)*Inputs!K$38,0)</f>
        <v>0</v>
      </c>
      <c r="AX975">
        <f>IF(OR($D975="51",$D975="52",$D975="61"),(AH975/'Totals and Drop Down Lists'!AD$4)*Inputs!L$38,0)</f>
        <v>0</v>
      </c>
      <c r="AY975">
        <f>IF(OR($D975="51",$D975="52",$D975="61"),0,(AA975/'Totals and Drop Down Lists'!W$5)*Inputs!E$39)</f>
        <v>0</v>
      </c>
      <c r="AZ975">
        <f>IF(OR($D975="51",$D975="52",$D975="61"),0,(AB975/'Totals and Drop Down Lists'!X$5)*Inputs!F$39)</f>
        <v>0</v>
      </c>
      <c r="BA975">
        <f>IF(OR($D975="51",$D975="52",$D975="61"),0,(AC975/'Totals and Drop Down Lists'!Y$5)*Inputs!G$39)</f>
        <v>0</v>
      </c>
      <c r="BB975">
        <f>IF(OR($D975="51",$D975="52",$D975="61"),0,(AD975/'Totals and Drop Down Lists'!Z$5)*Inputs!H$39)</f>
        <v>0</v>
      </c>
      <c r="BC975">
        <f>IF(OR($D975="51",$D975="52",$D975="61"),0,(AE975/'Totals and Drop Down Lists'!AA$5)*Inputs!I$39)</f>
        <v>0</v>
      </c>
      <c r="BD975">
        <f>IF(OR($D975="51",$D975="52",$D975="61"),0,(AF975/'Totals and Drop Down Lists'!AB$5)*Inputs!J$39)</f>
        <v>0</v>
      </c>
      <c r="BE975">
        <f>IF(OR($D975="51",$D975="52",$D975="61"),0,(AG975/'Totals and Drop Down Lists'!AC$5)*Inputs!K$39)</f>
        <v>0</v>
      </c>
      <c r="BF975">
        <f>IF(OR($D975="51",$D975="52",$D975="61"),0,(AH975/'Totals and Drop Down Lists'!AD$5)*Inputs!L$39)</f>
        <v>0</v>
      </c>
      <c r="BG975" s="10">
        <f t="shared" si="136"/>
        <v>59577.368502491656</v>
      </c>
    </row>
    <row r="976" spans="1:59">
      <c r="A976" s="1" t="s">
        <v>7432</v>
      </c>
      <c r="B976" s="1" t="s">
        <v>1975</v>
      </c>
      <c r="C976" s="1" t="s">
        <v>2024</v>
      </c>
      <c r="D976" s="1" t="s">
        <v>25</v>
      </c>
      <c r="E976" s="1" t="s">
        <v>2025</v>
      </c>
      <c r="F976" s="2">
        <v>15278</v>
      </c>
      <c r="G976" s="2">
        <v>26</v>
      </c>
      <c r="H976" s="2">
        <v>0</v>
      </c>
      <c r="I976" s="2">
        <v>3128</v>
      </c>
      <c r="J976" s="2">
        <v>5552</v>
      </c>
      <c r="K976" s="2">
        <v>1637</v>
      </c>
      <c r="L976" s="2">
        <v>159</v>
      </c>
      <c r="M976" s="2">
        <v>13</v>
      </c>
      <c r="N976" s="2">
        <v>13</v>
      </c>
      <c r="O976" s="2">
        <v>92</v>
      </c>
      <c r="P976" s="2">
        <v>58</v>
      </c>
      <c r="Q976" s="2">
        <v>28</v>
      </c>
      <c r="R976" s="2">
        <v>708</v>
      </c>
      <c r="S976" s="2">
        <v>826400</v>
      </c>
      <c r="T976" s="2">
        <v>57244600</v>
      </c>
      <c r="U976" s="2">
        <v>75</v>
      </c>
      <c r="V976" s="2">
        <v>74</v>
      </c>
      <c r="W976" s="2">
        <v>0</v>
      </c>
      <c r="X976" s="2">
        <v>249</v>
      </c>
      <c r="Y976" s="2">
        <v>98</v>
      </c>
      <c r="Z976" s="2">
        <v>120</v>
      </c>
      <c r="AA976" s="9">
        <f t="shared" si="137"/>
        <v>15278</v>
      </c>
      <c r="AB976" s="9">
        <f t="shared" si="138"/>
        <v>3102</v>
      </c>
      <c r="AC976" s="9">
        <f t="shared" si="139"/>
        <v>1071</v>
      </c>
      <c r="AD976" s="9">
        <f t="shared" si="140"/>
        <v>708</v>
      </c>
      <c r="AE976" s="44">
        <f t="shared" si="141"/>
        <v>3.37088306572456E-5</v>
      </c>
      <c r="AF976" s="9">
        <f t="shared" si="142"/>
        <v>175</v>
      </c>
      <c r="AG976" s="9">
        <f t="shared" si="135"/>
        <v>218</v>
      </c>
      <c r="AH976" s="44">
        <f t="shared" si="143"/>
        <v>2.3917005416021996E-5</v>
      </c>
      <c r="AI976">
        <f>AA976/'Totals and Drop Down Lists'!W$6*Inputs!E$37</f>
        <v>13859.291140435578</v>
      </c>
      <c r="AJ976">
        <f>AB976/'Totals and Drop Down Lists'!X$6*Inputs!F$37</f>
        <v>10206.781040911959</v>
      </c>
      <c r="AK976">
        <f>AC976/'Totals and Drop Down Lists'!Y$6*Inputs!G$37</f>
        <v>7060.3937691442843</v>
      </c>
      <c r="AL976">
        <f>AD976/'Totals and Drop Down Lists'!Z$6*Inputs!H$37</f>
        <v>5676.3908991556727</v>
      </c>
      <c r="AM976">
        <f>AE976/'Totals and Drop Down Lists'!AA$6*Inputs!I$37</f>
        <v>4196.3904298619036</v>
      </c>
      <c r="AN976">
        <f>AF976/'Totals and Drop Down Lists'!AB$6*Inputs!J$37</f>
        <v>3492.4212995603298</v>
      </c>
      <c r="AO976">
        <f>AG976/'Totals and Drop Down Lists'!AC$6*Inputs!K$37</f>
        <v>4059.939607041973</v>
      </c>
      <c r="AP976">
        <f>AH976/'Totals and Drop Down Lists'!AD$6*Inputs!L$37</f>
        <v>5628.3867092947385</v>
      </c>
      <c r="AQ976">
        <f>IF(OR($D976="51",$D976="52",$D976="61"),(AA976/'Totals and Drop Down Lists'!W$4)*Inputs!E$38,0)</f>
        <v>0</v>
      </c>
      <c r="AR976">
        <f>IF(OR($D976="51",$D976="52",$D976="61"),(AB976/'Totals and Drop Down Lists'!X$4)*Inputs!F$38,0)</f>
        <v>0</v>
      </c>
      <c r="AS976">
        <f>IF(OR($D976="51",$D976="52",$D976="61"),(AC976/'Totals and Drop Down Lists'!Y$4)*Inputs!G$38,0)</f>
        <v>0</v>
      </c>
      <c r="AT976">
        <f>IF(OR($D976="51",$D976="52",$D976="61"),(AD976/'Totals and Drop Down Lists'!Z$4)*Inputs!H$38,0)</f>
        <v>0</v>
      </c>
      <c r="AU976">
        <f>IF(OR($D976="51",$D976="52",$D976="61"),(AE976/'Totals and Drop Down Lists'!AA$4)*Inputs!I$38,0)</f>
        <v>0</v>
      </c>
      <c r="AV976">
        <f>IF(OR($D976="51",$D976="52",$D976="61"),(AF976/'Totals and Drop Down Lists'!AB$4)*Inputs!J$38,0)</f>
        <v>0</v>
      </c>
      <c r="AW976">
        <f>IF(OR($D976="51",$D976="52",$D976="61"),(AG976/'Totals and Drop Down Lists'!AC$4)*Inputs!K$38,0)</f>
        <v>0</v>
      </c>
      <c r="AX976">
        <f>IF(OR($D976="51",$D976="52",$D976="61"),(AH976/'Totals and Drop Down Lists'!AD$4)*Inputs!L$38,0)</f>
        <v>0</v>
      </c>
      <c r="AY976">
        <f>IF(OR($D976="51",$D976="52",$D976="61"),0,(AA976/'Totals and Drop Down Lists'!W$5)*Inputs!E$39)</f>
        <v>0</v>
      </c>
      <c r="AZ976">
        <f>IF(OR($D976="51",$D976="52",$D976="61"),0,(AB976/'Totals and Drop Down Lists'!X$5)*Inputs!F$39)</f>
        <v>0</v>
      </c>
      <c r="BA976">
        <f>IF(OR($D976="51",$D976="52",$D976="61"),0,(AC976/'Totals and Drop Down Lists'!Y$5)*Inputs!G$39)</f>
        <v>0</v>
      </c>
      <c r="BB976">
        <f>IF(OR($D976="51",$D976="52",$D976="61"),0,(AD976/'Totals and Drop Down Lists'!Z$5)*Inputs!H$39)</f>
        <v>0</v>
      </c>
      <c r="BC976">
        <f>IF(OR($D976="51",$D976="52",$D976="61"),0,(AE976/'Totals and Drop Down Lists'!AA$5)*Inputs!I$39)</f>
        <v>0</v>
      </c>
      <c r="BD976">
        <f>IF(OR($D976="51",$D976="52",$D976="61"),0,(AF976/'Totals and Drop Down Lists'!AB$5)*Inputs!J$39)</f>
        <v>0</v>
      </c>
      <c r="BE976">
        <f>IF(OR($D976="51",$D976="52",$D976="61"),0,(AG976/'Totals and Drop Down Lists'!AC$5)*Inputs!K$39)</f>
        <v>0</v>
      </c>
      <c r="BF976">
        <f>IF(OR($D976="51",$D976="52",$D976="61"),0,(AH976/'Totals and Drop Down Lists'!AD$5)*Inputs!L$39)</f>
        <v>0</v>
      </c>
      <c r="BG976" s="10">
        <f t="shared" si="136"/>
        <v>54179.994895406446</v>
      </c>
    </row>
    <row r="977" spans="1:59">
      <c r="A977" s="1" t="s">
        <v>7432</v>
      </c>
      <c r="B977" s="1" t="s">
        <v>1975</v>
      </c>
      <c r="C977" s="1" t="s">
        <v>2026</v>
      </c>
      <c r="D977" s="1" t="s">
        <v>25</v>
      </c>
      <c r="E977" s="1" t="s">
        <v>2027</v>
      </c>
      <c r="F977" s="2">
        <v>16269</v>
      </c>
      <c r="G977" s="2">
        <v>43</v>
      </c>
      <c r="H977" s="2">
        <v>0</v>
      </c>
      <c r="I977" s="2">
        <v>2756</v>
      </c>
      <c r="J977" s="2">
        <v>6534</v>
      </c>
      <c r="K977" s="2">
        <v>1425</v>
      </c>
      <c r="L977" s="2">
        <v>95</v>
      </c>
      <c r="M977" s="2">
        <v>0</v>
      </c>
      <c r="N977" s="2">
        <v>0</v>
      </c>
      <c r="O977" s="2">
        <v>10</v>
      </c>
      <c r="P977" s="2">
        <v>0</v>
      </c>
      <c r="Q977" s="2">
        <v>0</v>
      </c>
      <c r="R977" s="2">
        <v>1104</v>
      </c>
      <c r="S977" s="2">
        <v>740600</v>
      </c>
      <c r="T977" s="2">
        <v>49947400</v>
      </c>
      <c r="U977" s="2">
        <v>128</v>
      </c>
      <c r="V977" s="2">
        <v>105</v>
      </c>
      <c r="W977" s="2">
        <v>0</v>
      </c>
      <c r="X977" s="2">
        <v>259</v>
      </c>
      <c r="Y977" s="2">
        <v>109</v>
      </c>
      <c r="Z977" s="2">
        <v>78</v>
      </c>
      <c r="AA977" s="9">
        <f t="shared" si="137"/>
        <v>16269</v>
      </c>
      <c r="AB977" s="9">
        <f t="shared" si="138"/>
        <v>2713</v>
      </c>
      <c r="AC977" s="9">
        <f t="shared" si="139"/>
        <v>1209</v>
      </c>
      <c r="AD977" s="9">
        <f t="shared" si="140"/>
        <v>1104</v>
      </c>
      <c r="AE977" s="44">
        <f t="shared" si="141"/>
        <v>2.1704330026408892E-5</v>
      </c>
      <c r="AF977" s="9">
        <f t="shared" si="142"/>
        <v>154</v>
      </c>
      <c r="AG977" s="9">
        <f t="shared" si="135"/>
        <v>187</v>
      </c>
      <c r="AH977" s="44">
        <f t="shared" si="143"/>
        <v>1.5174990471386856E-5</v>
      </c>
      <c r="AI977">
        <f>AA977/'Totals and Drop Down Lists'!W$6*Inputs!E$37</f>
        <v>14758.26728392109</v>
      </c>
      <c r="AJ977">
        <f>AB977/'Totals and Drop Down Lists'!X$6*Inputs!F$37</f>
        <v>8926.8204268195168</v>
      </c>
      <c r="AK977">
        <f>AC977/'Totals and Drop Down Lists'!Y$6*Inputs!G$37</f>
        <v>7970.1363836558739</v>
      </c>
      <c r="AL977">
        <f>AD977/'Totals and Drop Down Lists'!Z$6*Inputs!H$37</f>
        <v>8851.3214020732539</v>
      </c>
      <c r="AM977">
        <f>AE977/'Totals and Drop Down Lists'!AA$6*Inputs!I$37</f>
        <v>2701.9579449520097</v>
      </c>
      <c r="AN977">
        <f>AF977/'Totals and Drop Down Lists'!AB$6*Inputs!J$37</f>
        <v>3073.3307436130904</v>
      </c>
      <c r="AO977">
        <f>AG977/'Totals and Drop Down Lists'!AC$6*Inputs!K$37</f>
        <v>3482.6087454901326</v>
      </c>
      <c r="AP977">
        <f>AH977/'Totals and Drop Down Lists'!AD$6*Inputs!L$37</f>
        <v>3571.1291274622313</v>
      </c>
      <c r="AQ977">
        <f>IF(OR($D977="51",$D977="52",$D977="61"),(AA977/'Totals and Drop Down Lists'!W$4)*Inputs!E$38,0)</f>
        <v>0</v>
      </c>
      <c r="AR977">
        <f>IF(OR($D977="51",$D977="52",$D977="61"),(AB977/'Totals and Drop Down Lists'!X$4)*Inputs!F$38,0)</f>
        <v>0</v>
      </c>
      <c r="AS977">
        <f>IF(OR($D977="51",$D977="52",$D977="61"),(AC977/'Totals and Drop Down Lists'!Y$4)*Inputs!G$38,0)</f>
        <v>0</v>
      </c>
      <c r="AT977">
        <f>IF(OR($D977="51",$D977="52",$D977="61"),(AD977/'Totals and Drop Down Lists'!Z$4)*Inputs!H$38,0)</f>
        <v>0</v>
      </c>
      <c r="AU977">
        <f>IF(OR($D977="51",$D977="52",$D977="61"),(AE977/'Totals and Drop Down Lists'!AA$4)*Inputs!I$38,0)</f>
        <v>0</v>
      </c>
      <c r="AV977">
        <f>IF(OR($D977="51",$D977="52",$D977="61"),(AF977/'Totals and Drop Down Lists'!AB$4)*Inputs!J$38,0)</f>
        <v>0</v>
      </c>
      <c r="AW977">
        <f>IF(OR($D977="51",$D977="52",$D977="61"),(AG977/'Totals and Drop Down Lists'!AC$4)*Inputs!K$38,0)</f>
        <v>0</v>
      </c>
      <c r="AX977">
        <f>IF(OR($D977="51",$D977="52",$D977="61"),(AH977/'Totals and Drop Down Lists'!AD$4)*Inputs!L$38,0)</f>
        <v>0</v>
      </c>
      <c r="AY977">
        <f>IF(OR($D977="51",$D977="52",$D977="61"),0,(AA977/'Totals and Drop Down Lists'!W$5)*Inputs!E$39)</f>
        <v>0</v>
      </c>
      <c r="AZ977">
        <f>IF(OR($D977="51",$D977="52",$D977="61"),0,(AB977/'Totals and Drop Down Lists'!X$5)*Inputs!F$39)</f>
        <v>0</v>
      </c>
      <c r="BA977">
        <f>IF(OR($D977="51",$D977="52",$D977="61"),0,(AC977/'Totals and Drop Down Lists'!Y$5)*Inputs!G$39)</f>
        <v>0</v>
      </c>
      <c r="BB977">
        <f>IF(OR($D977="51",$D977="52",$D977="61"),0,(AD977/'Totals and Drop Down Lists'!Z$5)*Inputs!H$39)</f>
        <v>0</v>
      </c>
      <c r="BC977">
        <f>IF(OR($D977="51",$D977="52",$D977="61"),0,(AE977/'Totals and Drop Down Lists'!AA$5)*Inputs!I$39)</f>
        <v>0</v>
      </c>
      <c r="BD977">
        <f>IF(OR($D977="51",$D977="52",$D977="61"),0,(AF977/'Totals and Drop Down Lists'!AB$5)*Inputs!J$39)</f>
        <v>0</v>
      </c>
      <c r="BE977">
        <f>IF(OR($D977="51",$D977="52",$D977="61"),0,(AG977/'Totals and Drop Down Lists'!AC$5)*Inputs!K$39)</f>
        <v>0</v>
      </c>
      <c r="BF977">
        <f>IF(OR($D977="51",$D977="52",$D977="61"),0,(AH977/'Totals and Drop Down Lists'!AD$5)*Inputs!L$39)</f>
        <v>0</v>
      </c>
      <c r="BG977" s="10">
        <f t="shared" si="136"/>
        <v>53335.572057987207</v>
      </c>
    </row>
    <row r="978" spans="1:59">
      <c r="A978" s="1" t="s">
        <v>7432</v>
      </c>
      <c r="B978" s="1" t="s">
        <v>1975</v>
      </c>
      <c r="C978" s="1" t="s">
        <v>438</v>
      </c>
      <c r="D978" s="1" t="s">
        <v>25</v>
      </c>
      <c r="E978" s="1" t="s">
        <v>2028</v>
      </c>
      <c r="F978" s="2">
        <v>26389</v>
      </c>
      <c r="G978" s="2">
        <v>190</v>
      </c>
      <c r="H978" s="2">
        <v>0</v>
      </c>
      <c r="I978" s="2">
        <v>3442</v>
      </c>
      <c r="J978" s="2">
        <v>8058</v>
      </c>
      <c r="K978" s="2">
        <v>1304</v>
      </c>
      <c r="L978" s="2">
        <v>157</v>
      </c>
      <c r="M978" s="2">
        <v>8</v>
      </c>
      <c r="N978" s="2">
        <v>0</v>
      </c>
      <c r="O978" s="2">
        <v>54</v>
      </c>
      <c r="P978" s="2">
        <v>8</v>
      </c>
      <c r="Q978" s="2">
        <v>0</v>
      </c>
      <c r="R978" s="2">
        <v>957</v>
      </c>
      <c r="S978" s="2">
        <v>751000</v>
      </c>
      <c r="T978" s="2">
        <v>47154400</v>
      </c>
      <c r="U978" s="2">
        <v>35</v>
      </c>
      <c r="V978" s="2">
        <v>173</v>
      </c>
      <c r="W978" s="2">
        <v>4</v>
      </c>
      <c r="X978" s="2">
        <v>271</v>
      </c>
      <c r="Y978" s="2">
        <v>15</v>
      </c>
      <c r="Z978" s="2">
        <v>112</v>
      </c>
      <c r="AA978" s="9">
        <f t="shared" si="137"/>
        <v>26389</v>
      </c>
      <c r="AB978" s="9">
        <f t="shared" si="138"/>
        <v>3252</v>
      </c>
      <c r="AC978" s="9">
        <f t="shared" si="139"/>
        <v>1184</v>
      </c>
      <c r="AD978" s="9">
        <f t="shared" si="140"/>
        <v>957</v>
      </c>
      <c r="AE978" s="44">
        <f t="shared" si="141"/>
        <v>1.4737496185085342E-5</v>
      </c>
      <c r="AF978" s="9">
        <f t="shared" si="142"/>
        <v>94</v>
      </c>
      <c r="AG978" s="9">
        <f t="shared" si="135"/>
        <v>127</v>
      </c>
      <c r="AH978" s="44">
        <f t="shared" si="143"/>
        <v>7.6472473138340846E-6</v>
      </c>
      <c r="AI978">
        <f>AA978/'Totals and Drop Down Lists'!W$6*Inputs!E$37</f>
        <v>23938.528204277685</v>
      </c>
      <c r="AJ978">
        <f>AB978/'Totals and Drop Down Lists'!X$6*Inputs!F$37</f>
        <v>10700.339118325497</v>
      </c>
      <c r="AK978">
        <f>AC978/'Totals and Drop Down Lists'!Y$6*Inputs!G$37</f>
        <v>7805.3279389979771</v>
      </c>
      <c r="AL978">
        <f>AD978/'Totals and Drop Down Lists'!Z$6*Inputs!H$37</f>
        <v>7672.7487153841521</v>
      </c>
      <c r="AM978">
        <f>AE978/'Totals and Drop Down Lists'!AA$6*Inputs!I$37</f>
        <v>1834.6613259907081</v>
      </c>
      <c r="AN978">
        <f>AF978/'Totals and Drop Down Lists'!AB$6*Inputs!J$37</f>
        <v>1875.9291551924057</v>
      </c>
      <c r="AO978">
        <f>AG978/'Totals and Drop Down Lists'!AC$6*Inputs!K$37</f>
        <v>2365.1941747446353</v>
      </c>
      <c r="AP978">
        <f>AH978/'Totals and Drop Down Lists'!AD$6*Inputs!L$37</f>
        <v>1799.6260148454896</v>
      </c>
      <c r="AQ978">
        <f>IF(OR($D978="51",$D978="52",$D978="61"),(AA978/'Totals and Drop Down Lists'!W$4)*Inputs!E$38,0)</f>
        <v>0</v>
      </c>
      <c r="AR978">
        <f>IF(OR($D978="51",$D978="52",$D978="61"),(AB978/'Totals and Drop Down Lists'!X$4)*Inputs!F$38,0)</f>
        <v>0</v>
      </c>
      <c r="AS978">
        <f>IF(OR($D978="51",$D978="52",$D978="61"),(AC978/'Totals and Drop Down Lists'!Y$4)*Inputs!G$38,0)</f>
        <v>0</v>
      </c>
      <c r="AT978">
        <f>IF(OR($D978="51",$D978="52",$D978="61"),(AD978/'Totals and Drop Down Lists'!Z$4)*Inputs!H$38,0)</f>
        <v>0</v>
      </c>
      <c r="AU978">
        <f>IF(OR($D978="51",$D978="52",$D978="61"),(AE978/'Totals and Drop Down Lists'!AA$4)*Inputs!I$38,0)</f>
        <v>0</v>
      </c>
      <c r="AV978">
        <f>IF(OR($D978="51",$D978="52",$D978="61"),(AF978/'Totals and Drop Down Lists'!AB$4)*Inputs!J$38,0)</f>
        <v>0</v>
      </c>
      <c r="AW978">
        <f>IF(OR($D978="51",$D978="52",$D978="61"),(AG978/'Totals and Drop Down Lists'!AC$4)*Inputs!K$38,0)</f>
        <v>0</v>
      </c>
      <c r="AX978">
        <f>IF(OR($D978="51",$D978="52",$D978="61"),(AH978/'Totals and Drop Down Lists'!AD$4)*Inputs!L$38,0)</f>
        <v>0</v>
      </c>
      <c r="AY978">
        <f>IF(OR($D978="51",$D978="52",$D978="61"),0,(AA978/'Totals and Drop Down Lists'!W$5)*Inputs!E$39)</f>
        <v>0</v>
      </c>
      <c r="AZ978">
        <f>IF(OR($D978="51",$D978="52",$D978="61"),0,(AB978/'Totals and Drop Down Lists'!X$5)*Inputs!F$39)</f>
        <v>0</v>
      </c>
      <c r="BA978">
        <f>IF(OR($D978="51",$D978="52",$D978="61"),0,(AC978/'Totals and Drop Down Lists'!Y$5)*Inputs!G$39)</f>
        <v>0</v>
      </c>
      <c r="BB978">
        <f>IF(OR($D978="51",$D978="52",$D978="61"),0,(AD978/'Totals and Drop Down Lists'!Z$5)*Inputs!H$39)</f>
        <v>0</v>
      </c>
      <c r="BC978">
        <f>IF(OR($D978="51",$D978="52",$D978="61"),0,(AE978/'Totals and Drop Down Lists'!AA$5)*Inputs!I$39)</f>
        <v>0</v>
      </c>
      <c r="BD978">
        <f>IF(OR($D978="51",$D978="52",$D978="61"),0,(AF978/'Totals and Drop Down Lists'!AB$5)*Inputs!J$39)</f>
        <v>0</v>
      </c>
      <c r="BE978">
        <f>IF(OR($D978="51",$D978="52",$D978="61"),0,(AG978/'Totals and Drop Down Lists'!AC$5)*Inputs!K$39)</f>
        <v>0</v>
      </c>
      <c r="BF978">
        <f>IF(OR($D978="51",$D978="52",$D978="61"),0,(AH978/'Totals and Drop Down Lists'!AD$5)*Inputs!L$39)</f>
        <v>0</v>
      </c>
      <c r="BG978" s="10">
        <f t="shared" si="136"/>
        <v>57992.354647758548</v>
      </c>
    </row>
    <row r="979" spans="1:59">
      <c r="A979" s="1" t="s">
        <v>7432</v>
      </c>
      <c r="B979" s="1" t="s">
        <v>1975</v>
      </c>
      <c r="C979" s="1" t="s">
        <v>2029</v>
      </c>
      <c r="D979" s="1" t="s">
        <v>25</v>
      </c>
      <c r="E979" s="1" t="s">
        <v>2030</v>
      </c>
      <c r="F979" s="2">
        <v>22391</v>
      </c>
      <c r="G979" s="2">
        <v>161</v>
      </c>
      <c r="H979" s="2">
        <v>7</v>
      </c>
      <c r="I979" s="2">
        <v>4056</v>
      </c>
      <c r="J979" s="2">
        <v>7676</v>
      </c>
      <c r="K979" s="2">
        <v>2800</v>
      </c>
      <c r="L979" s="2">
        <v>203</v>
      </c>
      <c r="M979" s="2">
        <v>56</v>
      </c>
      <c r="N979" s="2">
        <v>13</v>
      </c>
      <c r="O979" s="2">
        <v>116</v>
      </c>
      <c r="P979" s="2">
        <v>153</v>
      </c>
      <c r="Q979" s="2">
        <v>14</v>
      </c>
      <c r="R979" s="2">
        <v>815</v>
      </c>
      <c r="S979" s="2">
        <v>1668600</v>
      </c>
      <c r="T979" s="2">
        <v>102224300</v>
      </c>
      <c r="U979" s="2">
        <v>102</v>
      </c>
      <c r="V979" s="2">
        <v>115</v>
      </c>
      <c r="W979" s="2">
        <v>0</v>
      </c>
      <c r="X979" s="2">
        <v>283</v>
      </c>
      <c r="Y979" s="2">
        <v>24</v>
      </c>
      <c r="Z979" s="2">
        <v>179</v>
      </c>
      <c r="AA979" s="9">
        <f t="shared" si="137"/>
        <v>22391</v>
      </c>
      <c r="AB979" s="9">
        <f t="shared" si="138"/>
        <v>3888</v>
      </c>
      <c r="AC979" s="9">
        <f t="shared" si="139"/>
        <v>1370</v>
      </c>
      <c r="AD979" s="9">
        <f t="shared" si="140"/>
        <v>815</v>
      </c>
      <c r="AE979" s="44">
        <f t="shared" si="141"/>
        <v>7.1330765139111977E-5</v>
      </c>
      <c r="AF979" s="9">
        <f t="shared" si="142"/>
        <v>168</v>
      </c>
      <c r="AG979" s="9">
        <f t="shared" si="135"/>
        <v>203</v>
      </c>
      <c r="AH979" s="44">
        <f t="shared" si="143"/>
        <v>2.7553082304208769E-5</v>
      </c>
      <c r="AI979">
        <f>AA979/'Totals and Drop Down Lists'!W$6*Inputs!E$37</f>
        <v>20311.78085649254</v>
      </c>
      <c r="AJ979">
        <f>AB979/'Totals and Drop Down Lists'!X$6*Inputs!F$37</f>
        <v>12793.025366558895</v>
      </c>
      <c r="AK979">
        <f>AC979/'Totals and Drop Down Lists'!Y$6*Inputs!G$37</f>
        <v>9031.5027672527267</v>
      </c>
      <c r="AL979">
        <f>AD979/'Totals and Drop Down Lists'!Z$6*Inputs!H$37</f>
        <v>6534.26353504502</v>
      </c>
      <c r="AM979">
        <f>AE979/'Totals and Drop Down Lists'!AA$6*Inputs!I$37</f>
        <v>8879.9206127358284</v>
      </c>
      <c r="AN979">
        <f>AF979/'Totals and Drop Down Lists'!AB$6*Inputs!J$37</f>
        <v>3352.7244475779166</v>
      </c>
      <c r="AO979">
        <f>AG979/'Totals and Drop Down Lists'!AC$6*Inputs!K$37</f>
        <v>3780.5859643555987</v>
      </c>
      <c r="AP979">
        <f>AH979/'Totals and Drop Down Lists'!AD$6*Inputs!L$37</f>
        <v>6484.0643526896156</v>
      </c>
      <c r="AQ979">
        <f>IF(OR($D979="51",$D979="52",$D979="61"),(AA979/'Totals and Drop Down Lists'!W$4)*Inputs!E$38,0)</f>
        <v>0</v>
      </c>
      <c r="AR979">
        <f>IF(OR($D979="51",$D979="52",$D979="61"),(AB979/'Totals and Drop Down Lists'!X$4)*Inputs!F$38,0)</f>
        <v>0</v>
      </c>
      <c r="AS979">
        <f>IF(OR($D979="51",$D979="52",$D979="61"),(AC979/'Totals and Drop Down Lists'!Y$4)*Inputs!G$38,0)</f>
        <v>0</v>
      </c>
      <c r="AT979">
        <f>IF(OR($D979="51",$D979="52",$D979="61"),(AD979/'Totals and Drop Down Lists'!Z$4)*Inputs!H$38,0)</f>
        <v>0</v>
      </c>
      <c r="AU979">
        <f>IF(OR($D979="51",$D979="52",$D979="61"),(AE979/'Totals and Drop Down Lists'!AA$4)*Inputs!I$38,0)</f>
        <v>0</v>
      </c>
      <c r="AV979">
        <f>IF(OR($D979="51",$D979="52",$D979="61"),(AF979/'Totals and Drop Down Lists'!AB$4)*Inputs!J$38,0)</f>
        <v>0</v>
      </c>
      <c r="AW979">
        <f>IF(OR($D979="51",$D979="52",$D979="61"),(AG979/'Totals and Drop Down Lists'!AC$4)*Inputs!K$38,0)</f>
        <v>0</v>
      </c>
      <c r="AX979">
        <f>IF(OR($D979="51",$D979="52",$D979="61"),(AH979/'Totals and Drop Down Lists'!AD$4)*Inputs!L$38,0)</f>
        <v>0</v>
      </c>
      <c r="AY979">
        <f>IF(OR($D979="51",$D979="52",$D979="61"),0,(AA979/'Totals and Drop Down Lists'!W$5)*Inputs!E$39)</f>
        <v>0</v>
      </c>
      <c r="AZ979">
        <f>IF(OR($D979="51",$D979="52",$D979="61"),0,(AB979/'Totals and Drop Down Lists'!X$5)*Inputs!F$39)</f>
        <v>0</v>
      </c>
      <c r="BA979">
        <f>IF(OR($D979="51",$D979="52",$D979="61"),0,(AC979/'Totals and Drop Down Lists'!Y$5)*Inputs!G$39)</f>
        <v>0</v>
      </c>
      <c r="BB979">
        <f>IF(OR($D979="51",$D979="52",$D979="61"),0,(AD979/'Totals and Drop Down Lists'!Z$5)*Inputs!H$39)</f>
        <v>0</v>
      </c>
      <c r="BC979">
        <f>IF(OR($D979="51",$D979="52",$D979="61"),0,(AE979/'Totals and Drop Down Lists'!AA$5)*Inputs!I$39)</f>
        <v>0</v>
      </c>
      <c r="BD979">
        <f>IF(OR($D979="51",$D979="52",$D979="61"),0,(AF979/'Totals and Drop Down Lists'!AB$5)*Inputs!J$39)</f>
        <v>0</v>
      </c>
      <c r="BE979">
        <f>IF(OR($D979="51",$D979="52",$D979="61"),0,(AG979/'Totals and Drop Down Lists'!AC$5)*Inputs!K$39)</f>
        <v>0</v>
      </c>
      <c r="BF979">
        <f>IF(OR($D979="51",$D979="52",$D979="61"),0,(AH979/'Totals and Drop Down Lists'!AD$5)*Inputs!L$39)</f>
        <v>0</v>
      </c>
      <c r="BG979" s="10">
        <f t="shared" si="136"/>
        <v>71167.867902708138</v>
      </c>
    </row>
    <row r="980" spans="1:59">
      <c r="A980" s="1" t="s">
        <v>7432</v>
      </c>
      <c r="B980" s="1" t="s">
        <v>1975</v>
      </c>
      <c r="C980" s="1" t="s">
        <v>2031</v>
      </c>
      <c r="D980" s="1" t="s">
        <v>58</v>
      </c>
      <c r="E980" s="1" t="s">
        <v>2032</v>
      </c>
      <c r="F980" s="2">
        <v>95740</v>
      </c>
      <c r="G980" s="2">
        <v>740</v>
      </c>
      <c r="H980" s="2">
        <v>19</v>
      </c>
      <c r="I980" s="2">
        <v>11599</v>
      </c>
      <c r="J980" s="2">
        <v>36700</v>
      </c>
      <c r="K980" s="2">
        <v>8074</v>
      </c>
      <c r="L980" s="2">
        <v>396</v>
      </c>
      <c r="M980" s="2">
        <v>32</v>
      </c>
      <c r="N980" s="2">
        <v>13</v>
      </c>
      <c r="O980" s="2">
        <v>577</v>
      </c>
      <c r="P980" s="2">
        <v>34</v>
      </c>
      <c r="Q980" s="2">
        <v>0</v>
      </c>
      <c r="R980" s="2">
        <v>1798</v>
      </c>
      <c r="S980" s="2">
        <v>6555000</v>
      </c>
      <c r="T980" s="2">
        <v>336491100</v>
      </c>
      <c r="U980" s="2">
        <v>627</v>
      </c>
      <c r="V980" s="2">
        <v>608</v>
      </c>
      <c r="W980" s="2">
        <v>45</v>
      </c>
      <c r="X980" s="2">
        <v>1437</v>
      </c>
      <c r="Y980" s="2">
        <v>193</v>
      </c>
      <c r="Z980" s="2">
        <v>742</v>
      </c>
      <c r="AA980" s="9">
        <f t="shared" si="137"/>
        <v>95740</v>
      </c>
      <c r="AB980" s="9">
        <f t="shared" si="138"/>
        <v>10840</v>
      </c>
      <c r="AC980" s="9">
        <f t="shared" si="139"/>
        <v>2850</v>
      </c>
      <c r="AD980" s="9">
        <f t="shared" si="140"/>
        <v>1798</v>
      </c>
      <c r="AE980" s="44">
        <f t="shared" si="141"/>
        <v>1.2405298299540728E-4</v>
      </c>
      <c r="AF980" s="9">
        <f t="shared" si="142"/>
        <v>784</v>
      </c>
      <c r="AG980" s="9">
        <f t="shared" si="135"/>
        <v>935</v>
      </c>
      <c r="AH980" s="44">
        <f t="shared" si="143"/>
        <v>7.6539457202839221E-5</v>
      </c>
      <c r="AI980">
        <f>AA980/'Totals and Drop Down Lists'!W$6*Inputs!E$37</f>
        <v>86849.622580527706</v>
      </c>
      <c r="AJ980">
        <f>AB980/'Totals and Drop Down Lists'!X$6*Inputs!F$37</f>
        <v>35667.797061084988</v>
      </c>
      <c r="AK980">
        <f>AC980/'Totals and Drop Down Lists'!Y$6*Inputs!G$37</f>
        <v>18788.162691000198</v>
      </c>
      <c r="AL980">
        <f>AD980/'Totals and Drop Down Lists'!Z$6*Inputs!H$37</f>
        <v>14415.467283449012</v>
      </c>
      <c r="AM980">
        <f>AE980/'Totals and Drop Down Lists'!AA$6*Inputs!I$37</f>
        <v>15443.275263120195</v>
      </c>
      <c r="AN980">
        <f>AF980/'Totals and Drop Down Lists'!AB$6*Inputs!J$37</f>
        <v>15646.047422030279</v>
      </c>
      <c r="AO980">
        <f>AG980/'Totals and Drop Down Lists'!AC$6*Inputs!K$37</f>
        <v>17413.043727450662</v>
      </c>
      <c r="AP980">
        <f>AH980/'Totals and Drop Down Lists'!AD$6*Inputs!L$37</f>
        <v>18012.02350226108</v>
      </c>
      <c r="AQ980">
        <f>IF(OR($D980="51",$D980="52",$D980="61"),(AA980/'Totals and Drop Down Lists'!W$4)*Inputs!E$38,0)</f>
        <v>0</v>
      </c>
      <c r="AR980">
        <f>IF(OR($D980="51",$D980="52",$D980="61"),(AB980/'Totals and Drop Down Lists'!X$4)*Inputs!F$38,0)</f>
        <v>0</v>
      </c>
      <c r="AS980">
        <f>IF(OR($D980="51",$D980="52",$D980="61"),(AC980/'Totals and Drop Down Lists'!Y$4)*Inputs!G$38,0)</f>
        <v>0</v>
      </c>
      <c r="AT980">
        <f>IF(OR($D980="51",$D980="52",$D980="61"),(AD980/'Totals and Drop Down Lists'!Z$4)*Inputs!H$38,0)</f>
        <v>0</v>
      </c>
      <c r="AU980">
        <f>IF(OR($D980="51",$D980="52",$D980="61"),(AE980/'Totals and Drop Down Lists'!AA$4)*Inputs!I$38,0)</f>
        <v>0</v>
      </c>
      <c r="AV980">
        <f>IF(OR($D980="51",$D980="52",$D980="61"),(AF980/'Totals and Drop Down Lists'!AB$4)*Inputs!J$38,0)</f>
        <v>0</v>
      </c>
      <c r="AW980">
        <f>IF(OR($D980="51",$D980="52",$D980="61"),(AG980/'Totals and Drop Down Lists'!AC$4)*Inputs!K$38,0)</f>
        <v>0</v>
      </c>
      <c r="AX980">
        <f>IF(OR($D980="51",$D980="52",$D980="61"),(AH980/'Totals and Drop Down Lists'!AD$4)*Inputs!L$38,0)</f>
        <v>0</v>
      </c>
      <c r="AY980">
        <f>IF(OR($D980="51",$D980="52",$D980="61"),0,(AA980/'Totals and Drop Down Lists'!W$5)*Inputs!E$39)</f>
        <v>0</v>
      </c>
      <c r="AZ980">
        <f>IF(OR($D980="51",$D980="52",$D980="61"),0,(AB980/'Totals and Drop Down Lists'!X$5)*Inputs!F$39)</f>
        <v>0</v>
      </c>
      <c r="BA980">
        <f>IF(OR($D980="51",$D980="52",$D980="61"),0,(AC980/'Totals and Drop Down Lists'!Y$5)*Inputs!G$39)</f>
        <v>0</v>
      </c>
      <c r="BB980">
        <f>IF(OR($D980="51",$D980="52",$D980="61"),0,(AD980/'Totals and Drop Down Lists'!Z$5)*Inputs!H$39)</f>
        <v>0</v>
      </c>
      <c r="BC980">
        <f>IF(OR($D980="51",$D980="52",$D980="61"),0,(AE980/'Totals and Drop Down Lists'!AA$5)*Inputs!I$39)</f>
        <v>0</v>
      </c>
      <c r="BD980">
        <f>IF(OR($D980="51",$D980="52",$D980="61"),0,(AF980/'Totals and Drop Down Lists'!AB$5)*Inputs!J$39)</f>
        <v>0</v>
      </c>
      <c r="BE980">
        <f>IF(OR($D980="51",$D980="52",$D980="61"),0,(AG980/'Totals and Drop Down Lists'!AC$5)*Inputs!K$39)</f>
        <v>0</v>
      </c>
      <c r="BF980">
        <f>IF(OR($D980="51",$D980="52",$D980="61"),0,(AH980/'Totals and Drop Down Lists'!AD$5)*Inputs!L$39)</f>
        <v>0</v>
      </c>
      <c r="BG980" s="10">
        <f t="shared" si="136"/>
        <v>222235.43953092411</v>
      </c>
    </row>
    <row r="981" spans="1:59">
      <c r="A981" s="1" t="s">
        <v>7432</v>
      </c>
      <c r="B981" s="1" t="s">
        <v>1975</v>
      </c>
      <c r="C981" s="1" t="s">
        <v>2033</v>
      </c>
      <c r="D981" s="1" t="s">
        <v>25</v>
      </c>
      <c r="E981" s="1" t="s">
        <v>2034</v>
      </c>
      <c r="F981" s="2">
        <v>37636</v>
      </c>
      <c r="G981" s="2">
        <v>3180</v>
      </c>
      <c r="H981" s="2">
        <v>512</v>
      </c>
      <c r="I981" s="2">
        <v>7028</v>
      </c>
      <c r="J981" s="2">
        <v>14941</v>
      </c>
      <c r="K981" s="2">
        <v>6470</v>
      </c>
      <c r="L981" s="2">
        <v>41</v>
      </c>
      <c r="M981" s="2">
        <v>17</v>
      </c>
      <c r="N981" s="2">
        <v>14</v>
      </c>
      <c r="O981" s="2">
        <v>95</v>
      </c>
      <c r="P981" s="2">
        <v>123</v>
      </c>
      <c r="Q981" s="2">
        <v>28</v>
      </c>
      <c r="R981" s="2">
        <v>2860</v>
      </c>
      <c r="S981" s="2">
        <v>4522100</v>
      </c>
      <c r="T981" s="2">
        <v>187829100</v>
      </c>
      <c r="U981" s="2">
        <v>146</v>
      </c>
      <c r="V981" s="2">
        <v>249</v>
      </c>
      <c r="W981" s="2">
        <v>0</v>
      </c>
      <c r="X981" s="2">
        <v>1985</v>
      </c>
      <c r="Y981" s="2">
        <v>156</v>
      </c>
      <c r="Z981" s="2">
        <v>1561</v>
      </c>
      <c r="AA981" s="9">
        <f t="shared" si="137"/>
        <v>37636</v>
      </c>
      <c r="AB981" s="9">
        <f t="shared" si="138"/>
        <v>3336</v>
      </c>
      <c r="AC981" s="9">
        <f t="shared" si="139"/>
        <v>3178</v>
      </c>
      <c r="AD981" s="9">
        <f t="shared" si="140"/>
        <v>2860</v>
      </c>
      <c r="AE981" s="44">
        <f t="shared" si="141"/>
        <v>1.9567019667441409E-4</v>
      </c>
      <c r="AF981" s="9">
        <f t="shared" si="142"/>
        <v>1736</v>
      </c>
      <c r="AG981" s="9">
        <f t="shared" si="135"/>
        <v>1717</v>
      </c>
      <c r="AH981" s="44">
        <f t="shared" si="143"/>
        <v>2.7665976033743381E-4</v>
      </c>
      <c r="AI981">
        <f>AA981/'Totals and Drop Down Lists'!W$6*Inputs!E$37</f>
        <v>34141.136363492173</v>
      </c>
      <c r="AJ981">
        <f>AB981/'Totals and Drop Down Lists'!X$6*Inputs!F$37</f>
        <v>10976.731641677077</v>
      </c>
      <c r="AK981">
        <f>AC981/'Totals and Drop Down Lists'!Y$6*Inputs!G$37</f>
        <v>20950.449484911798</v>
      </c>
      <c r="AL981">
        <f>AD981/'Totals and Drop Down Lists'!Z$6*Inputs!H$37</f>
        <v>22930.053632182524</v>
      </c>
      <c r="AM981">
        <f>AE981/'Totals and Drop Down Lists'!AA$6*Inputs!I$37</f>
        <v>24358.855668498643</v>
      </c>
      <c r="AN981">
        <f>AF981/'Totals and Drop Down Lists'!AB$6*Inputs!J$37</f>
        <v>34644.819291638472</v>
      </c>
      <c r="AO981">
        <f>AG981/'Totals and Drop Down Lists'!AC$6*Inputs!K$37</f>
        <v>31976.680299500313</v>
      </c>
      <c r="AP981">
        <f>AH981/'Totals and Drop Down Lists'!AD$6*Inputs!L$37</f>
        <v>65106.316237932828</v>
      </c>
      <c r="AQ981">
        <f>IF(OR($D981="51",$D981="52",$D981="61"),(AA981/'Totals and Drop Down Lists'!W$4)*Inputs!E$38,0)</f>
        <v>0</v>
      </c>
      <c r="AR981">
        <f>IF(OR($D981="51",$D981="52",$D981="61"),(AB981/'Totals and Drop Down Lists'!X$4)*Inputs!F$38,0)</f>
        <v>0</v>
      </c>
      <c r="AS981">
        <f>IF(OR($D981="51",$D981="52",$D981="61"),(AC981/'Totals and Drop Down Lists'!Y$4)*Inputs!G$38,0)</f>
        <v>0</v>
      </c>
      <c r="AT981">
        <f>IF(OR($D981="51",$D981="52",$D981="61"),(AD981/'Totals and Drop Down Lists'!Z$4)*Inputs!H$38,0)</f>
        <v>0</v>
      </c>
      <c r="AU981">
        <f>IF(OR($D981="51",$D981="52",$D981="61"),(AE981/'Totals and Drop Down Lists'!AA$4)*Inputs!I$38,0)</f>
        <v>0</v>
      </c>
      <c r="AV981">
        <f>IF(OR($D981="51",$D981="52",$D981="61"),(AF981/'Totals and Drop Down Lists'!AB$4)*Inputs!J$38,0)</f>
        <v>0</v>
      </c>
      <c r="AW981">
        <f>IF(OR($D981="51",$D981="52",$D981="61"),(AG981/'Totals and Drop Down Lists'!AC$4)*Inputs!K$38,0)</f>
        <v>0</v>
      </c>
      <c r="AX981">
        <f>IF(OR($D981="51",$D981="52",$D981="61"),(AH981/'Totals and Drop Down Lists'!AD$4)*Inputs!L$38,0)</f>
        <v>0</v>
      </c>
      <c r="AY981">
        <f>IF(OR($D981="51",$D981="52",$D981="61"),0,(AA981/'Totals and Drop Down Lists'!W$5)*Inputs!E$39)</f>
        <v>0</v>
      </c>
      <c r="AZ981">
        <f>IF(OR($D981="51",$D981="52",$D981="61"),0,(AB981/'Totals and Drop Down Lists'!X$5)*Inputs!F$39)</f>
        <v>0</v>
      </c>
      <c r="BA981">
        <f>IF(OR($D981="51",$D981="52",$D981="61"),0,(AC981/'Totals and Drop Down Lists'!Y$5)*Inputs!G$39)</f>
        <v>0</v>
      </c>
      <c r="BB981">
        <f>IF(OR($D981="51",$D981="52",$D981="61"),0,(AD981/'Totals and Drop Down Lists'!Z$5)*Inputs!H$39)</f>
        <v>0</v>
      </c>
      <c r="BC981">
        <f>IF(OR($D981="51",$D981="52",$D981="61"),0,(AE981/'Totals and Drop Down Lists'!AA$5)*Inputs!I$39)</f>
        <v>0</v>
      </c>
      <c r="BD981">
        <f>IF(OR($D981="51",$D981="52",$D981="61"),0,(AF981/'Totals and Drop Down Lists'!AB$5)*Inputs!J$39)</f>
        <v>0</v>
      </c>
      <c r="BE981">
        <f>IF(OR($D981="51",$D981="52",$D981="61"),0,(AG981/'Totals and Drop Down Lists'!AC$5)*Inputs!K$39)</f>
        <v>0</v>
      </c>
      <c r="BF981">
        <f>IF(OR($D981="51",$D981="52",$D981="61"),0,(AH981/'Totals and Drop Down Lists'!AD$5)*Inputs!L$39)</f>
        <v>0</v>
      </c>
      <c r="BG981" s="10">
        <f t="shared" si="136"/>
        <v>245085.04261983381</v>
      </c>
    </row>
    <row r="982" spans="1:59">
      <c r="A982" s="1" t="s">
        <v>7432</v>
      </c>
      <c r="B982" s="1" t="s">
        <v>1975</v>
      </c>
      <c r="C982" s="1" t="s">
        <v>2035</v>
      </c>
      <c r="D982" s="1" t="s">
        <v>25</v>
      </c>
      <c r="E982" s="1" t="s">
        <v>2036</v>
      </c>
      <c r="F982" s="2">
        <v>7853</v>
      </c>
      <c r="G982" s="2">
        <v>28</v>
      </c>
      <c r="H982" s="2">
        <v>4</v>
      </c>
      <c r="I982" s="2">
        <v>1802</v>
      </c>
      <c r="J982" s="2">
        <v>3832</v>
      </c>
      <c r="K982" s="2">
        <v>1099</v>
      </c>
      <c r="L982" s="2">
        <v>6</v>
      </c>
      <c r="M982" s="2">
        <v>16</v>
      </c>
      <c r="N982" s="2">
        <v>2</v>
      </c>
      <c r="O982" s="2">
        <v>44</v>
      </c>
      <c r="P982" s="2">
        <v>11</v>
      </c>
      <c r="Q982" s="2">
        <v>0</v>
      </c>
      <c r="R982" s="2">
        <v>679</v>
      </c>
      <c r="S982" s="2">
        <v>508700</v>
      </c>
      <c r="T982" s="2">
        <v>26883000</v>
      </c>
      <c r="U982" s="2">
        <v>78</v>
      </c>
      <c r="V982" s="2">
        <v>100</v>
      </c>
      <c r="W982" s="2">
        <v>4</v>
      </c>
      <c r="X982" s="2">
        <v>295</v>
      </c>
      <c r="Y982" s="2">
        <v>75</v>
      </c>
      <c r="Z982" s="2">
        <v>170</v>
      </c>
      <c r="AA982" s="9">
        <f t="shared" si="137"/>
        <v>7853</v>
      </c>
      <c r="AB982" s="9">
        <f t="shared" si="138"/>
        <v>1770</v>
      </c>
      <c r="AC982" s="9">
        <f t="shared" si="139"/>
        <v>758</v>
      </c>
      <c r="AD982" s="9">
        <f t="shared" si="140"/>
        <v>679</v>
      </c>
      <c r="AE982" s="44">
        <f t="shared" si="141"/>
        <v>2.2012312535261684E-5</v>
      </c>
      <c r="AF982" s="9">
        <f t="shared" si="142"/>
        <v>191</v>
      </c>
      <c r="AG982" s="9">
        <f t="shared" si="135"/>
        <v>245</v>
      </c>
      <c r="AH982" s="44">
        <f t="shared" si="143"/>
        <v>2.6145043135399056E-5</v>
      </c>
      <c r="AI982">
        <f>AA982/'Totals and Drop Down Lists'!W$6*Inputs!E$37</f>
        <v>7123.7736173478588</v>
      </c>
      <c r="AJ982">
        <f>AB982/'Totals and Drop Down Lists'!X$6*Inputs!F$37</f>
        <v>5823.985313479744</v>
      </c>
      <c r="AK982">
        <f>AC982/'Totals and Drop Down Lists'!Y$6*Inputs!G$37</f>
        <v>4996.9920420274211</v>
      </c>
      <c r="AL982">
        <f>AD982/'Totals and Drop Down Lists'!Z$6*Inputs!H$37</f>
        <v>5443.8833623258506</v>
      </c>
      <c r="AM982">
        <f>AE982/'Totals and Drop Down Lists'!AA$6*Inputs!I$37</f>
        <v>2740.2984874008448</v>
      </c>
      <c r="AN982">
        <f>AF982/'Totals and Drop Down Lists'!AB$6*Inputs!J$37</f>
        <v>3811.7283898058454</v>
      </c>
      <c r="AO982">
        <f>AG982/'Totals and Drop Down Lists'!AC$6*Inputs!K$37</f>
        <v>4562.7761638774464</v>
      </c>
      <c r="AP982">
        <f>AH982/'Totals and Drop Down Lists'!AD$6*Inputs!L$37</f>
        <v>6152.7106231551461</v>
      </c>
      <c r="AQ982">
        <f>IF(OR($D982="51",$D982="52",$D982="61"),(AA982/'Totals and Drop Down Lists'!W$4)*Inputs!E$38,0)</f>
        <v>0</v>
      </c>
      <c r="AR982">
        <f>IF(OR($D982="51",$D982="52",$D982="61"),(AB982/'Totals and Drop Down Lists'!X$4)*Inputs!F$38,0)</f>
        <v>0</v>
      </c>
      <c r="AS982">
        <f>IF(OR($D982="51",$D982="52",$D982="61"),(AC982/'Totals and Drop Down Lists'!Y$4)*Inputs!G$38,0)</f>
        <v>0</v>
      </c>
      <c r="AT982">
        <f>IF(OR($D982="51",$D982="52",$D982="61"),(AD982/'Totals and Drop Down Lists'!Z$4)*Inputs!H$38,0)</f>
        <v>0</v>
      </c>
      <c r="AU982">
        <f>IF(OR($D982="51",$D982="52",$D982="61"),(AE982/'Totals and Drop Down Lists'!AA$4)*Inputs!I$38,0)</f>
        <v>0</v>
      </c>
      <c r="AV982">
        <f>IF(OR($D982="51",$D982="52",$D982="61"),(AF982/'Totals and Drop Down Lists'!AB$4)*Inputs!J$38,0)</f>
        <v>0</v>
      </c>
      <c r="AW982">
        <f>IF(OR($D982="51",$D982="52",$D982="61"),(AG982/'Totals and Drop Down Lists'!AC$4)*Inputs!K$38,0)</f>
        <v>0</v>
      </c>
      <c r="AX982">
        <f>IF(OR($D982="51",$D982="52",$D982="61"),(AH982/'Totals and Drop Down Lists'!AD$4)*Inputs!L$38,0)</f>
        <v>0</v>
      </c>
      <c r="AY982">
        <f>IF(OR($D982="51",$D982="52",$D982="61"),0,(AA982/'Totals and Drop Down Lists'!W$5)*Inputs!E$39)</f>
        <v>0</v>
      </c>
      <c r="AZ982">
        <f>IF(OR($D982="51",$D982="52",$D982="61"),0,(AB982/'Totals and Drop Down Lists'!X$5)*Inputs!F$39)</f>
        <v>0</v>
      </c>
      <c r="BA982">
        <f>IF(OR($D982="51",$D982="52",$D982="61"),0,(AC982/'Totals and Drop Down Lists'!Y$5)*Inputs!G$39)</f>
        <v>0</v>
      </c>
      <c r="BB982">
        <f>IF(OR($D982="51",$D982="52",$D982="61"),0,(AD982/'Totals and Drop Down Lists'!Z$5)*Inputs!H$39)</f>
        <v>0</v>
      </c>
      <c r="BC982">
        <f>IF(OR($D982="51",$D982="52",$D982="61"),0,(AE982/'Totals and Drop Down Lists'!AA$5)*Inputs!I$39)</f>
        <v>0</v>
      </c>
      <c r="BD982">
        <f>IF(OR($D982="51",$D982="52",$D982="61"),0,(AF982/'Totals and Drop Down Lists'!AB$5)*Inputs!J$39)</f>
        <v>0</v>
      </c>
      <c r="BE982">
        <f>IF(OR($D982="51",$D982="52",$D982="61"),0,(AG982/'Totals and Drop Down Lists'!AC$5)*Inputs!K$39)</f>
        <v>0</v>
      </c>
      <c r="BF982">
        <f>IF(OR($D982="51",$D982="52",$D982="61"),0,(AH982/'Totals and Drop Down Lists'!AD$5)*Inputs!L$39)</f>
        <v>0</v>
      </c>
      <c r="BG982" s="10">
        <f t="shared" si="136"/>
        <v>40656.147999420151</v>
      </c>
    </row>
    <row r="983" spans="1:59">
      <c r="A983" s="1" t="s">
        <v>7432</v>
      </c>
      <c r="B983" s="1" t="s">
        <v>1975</v>
      </c>
      <c r="C983" s="1" t="s">
        <v>650</v>
      </c>
      <c r="D983" s="1" t="s">
        <v>25</v>
      </c>
      <c r="E983" s="1" t="s">
        <v>2037</v>
      </c>
      <c r="F983" s="2">
        <v>3851</v>
      </c>
      <c r="G983" s="2">
        <v>15</v>
      </c>
      <c r="H983" s="2">
        <v>4</v>
      </c>
      <c r="I983" s="2">
        <v>677</v>
      </c>
      <c r="J983" s="2">
        <v>1660</v>
      </c>
      <c r="K983" s="2">
        <v>430</v>
      </c>
      <c r="L983" s="2">
        <v>14</v>
      </c>
      <c r="M983" s="2">
        <v>0</v>
      </c>
      <c r="N983" s="2">
        <v>0</v>
      </c>
      <c r="O983" s="2">
        <v>16</v>
      </c>
      <c r="P983" s="2">
        <v>0</v>
      </c>
      <c r="Q983" s="2">
        <v>0</v>
      </c>
      <c r="R983" s="2">
        <v>463</v>
      </c>
      <c r="S983" s="2">
        <v>219300</v>
      </c>
      <c r="T983" s="2">
        <v>11867500</v>
      </c>
      <c r="U983" s="2">
        <v>6</v>
      </c>
      <c r="V983" s="2">
        <v>41</v>
      </c>
      <c r="W983" s="2">
        <v>4</v>
      </c>
      <c r="X983" s="2">
        <v>106</v>
      </c>
      <c r="Y983" s="2">
        <v>22</v>
      </c>
      <c r="Z983" s="2">
        <v>54</v>
      </c>
      <c r="AA983" s="9">
        <f t="shared" si="137"/>
        <v>3851</v>
      </c>
      <c r="AB983" s="9">
        <f t="shared" si="138"/>
        <v>658</v>
      </c>
      <c r="AC983" s="9">
        <f t="shared" si="139"/>
        <v>493</v>
      </c>
      <c r="AD983" s="9">
        <f t="shared" si="140"/>
        <v>463</v>
      </c>
      <c r="AE983" s="44">
        <f t="shared" si="141"/>
        <v>7.7790150024685409E-6</v>
      </c>
      <c r="AF983" s="9">
        <f t="shared" si="142"/>
        <v>61</v>
      </c>
      <c r="AG983" s="9">
        <f t="shared" si="135"/>
        <v>76</v>
      </c>
      <c r="AH983" s="44">
        <f t="shared" si="143"/>
        <v>7.3252937702842067E-6</v>
      </c>
      <c r="AI983">
        <f>AA983/'Totals and Drop Down Lists'!W$6*Inputs!E$37</f>
        <v>3493.3977079341148</v>
      </c>
      <c r="AJ983">
        <f>AB983/'Totals and Drop Down Lists'!X$6*Inputs!F$37</f>
        <v>2165.0747662540516</v>
      </c>
      <c r="AK983">
        <f>AC983/'Totals and Drop Down Lists'!Y$6*Inputs!G$37</f>
        <v>3250.0225286537184</v>
      </c>
      <c r="AL983">
        <f>AD983/'Totals and Drop Down Lists'!Z$6*Inputs!H$37</f>
        <v>3712.1030880071703</v>
      </c>
      <c r="AM983">
        <f>AE983/'Totals and Drop Down Lists'!AA$6*Inputs!I$37</f>
        <v>968.40452408557485</v>
      </c>
      <c r="AN983">
        <f>AF983/'Totals and Drop Down Lists'!AB$6*Inputs!J$37</f>
        <v>1217.3582815610293</v>
      </c>
      <c r="AO983">
        <f>AG983/'Totals and Drop Down Lists'!AC$6*Inputs!K$37</f>
        <v>1415.3917896109631</v>
      </c>
      <c r="AP983">
        <f>AH983/'Totals and Drop Down Lists'!AD$6*Inputs!L$37</f>
        <v>1723.8607167236532</v>
      </c>
      <c r="AQ983">
        <f>IF(OR($D983="51",$D983="52",$D983="61"),(AA983/'Totals and Drop Down Lists'!W$4)*Inputs!E$38,0)</f>
        <v>0</v>
      </c>
      <c r="AR983">
        <f>IF(OR($D983="51",$D983="52",$D983="61"),(AB983/'Totals and Drop Down Lists'!X$4)*Inputs!F$38,0)</f>
        <v>0</v>
      </c>
      <c r="AS983">
        <f>IF(OR($D983="51",$D983="52",$D983="61"),(AC983/'Totals and Drop Down Lists'!Y$4)*Inputs!G$38,0)</f>
        <v>0</v>
      </c>
      <c r="AT983">
        <f>IF(OR($D983="51",$D983="52",$D983="61"),(AD983/'Totals and Drop Down Lists'!Z$4)*Inputs!H$38,0)</f>
        <v>0</v>
      </c>
      <c r="AU983">
        <f>IF(OR($D983="51",$D983="52",$D983="61"),(AE983/'Totals and Drop Down Lists'!AA$4)*Inputs!I$38,0)</f>
        <v>0</v>
      </c>
      <c r="AV983">
        <f>IF(OR($D983="51",$D983="52",$D983="61"),(AF983/'Totals and Drop Down Lists'!AB$4)*Inputs!J$38,0)</f>
        <v>0</v>
      </c>
      <c r="AW983">
        <f>IF(OR($D983="51",$D983="52",$D983="61"),(AG983/'Totals and Drop Down Lists'!AC$4)*Inputs!K$38,0)</f>
        <v>0</v>
      </c>
      <c r="AX983">
        <f>IF(OR($D983="51",$D983="52",$D983="61"),(AH983/'Totals and Drop Down Lists'!AD$4)*Inputs!L$38,0)</f>
        <v>0</v>
      </c>
      <c r="AY983">
        <f>IF(OR($D983="51",$D983="52",$D983="61"),0,(AA983/'Totals and Drop Down Lists'!W$5)*Inputs!E$39)</f>
        <v>0</v>
      </c>
      <c r="AZ983">
        <f>IF(OR($D983="51",$D983="52",$D983="61"),0,(AB983/'Totals and Drop Down Lists'!X$5)*Inputs!F$39)</f>
        <v>0</v>
      </c>
      <c r="BA983">
        <f>IF(OR($D983="51",$D983="52",$D983="61"),0,(AC983/'Totals and Drop Down Lists'!Y$5)*Inputs!G$39)</f>
        <v>0</v>
      </c>
      <c r="BB983">
        <f>IF(OR($D983="51",$D983="52",$D983="61"),0,(AD983/'Totals and Drop Down Lists'!Z$5)*Inputs!H$39)</f>
        <v>0</v>
      </c>
      <c r="BC983">
        <f>IF(OR($D983="51",$D983="52",$D983="61"),0,(AE983/'Totals and Drop Down Lists'!AA$5)*Inputs!I$39)</f>
        <v>0</v>
      </c>
      <c r="BD983">
        <f>IF(OR($D983="51",$D983="52",$D983="61"),0,(AF983/'Totals and Drop Down Lists'!AB$5)*Inputs!J$39)</f>
        <v>0</v>
      </c>
      <c r="BE983">
        <f>IF(OR($D983="51",$D983="52",$D983="61"),0,(AG983/'Totals and Drop Down Lists'!AC$5)*Inputs!K$39)</f>
        <v>0</v>
      </c>
      <c r="BF983">
        <f>IF(OR($D983="51",$D983="52",$D983="61"),0,(AH983/'Totals and Drop Down Lists'!AD$5)*Inputs!L$39)</f>
        <v>0</v>
      </c>
      <c r="BG983" s="10">
        <f t="shared" si="136"/>
        <v>17945.613402830277</v>
      </c>
    </row>
    <row r="984" spans="1:59">
      <c r="A984" s="1" t="s">
        <v>7432</v>
      </c>
      <c r="B984" s="1" t="s">
        <v>1975</v>
      </c>
      <c r="C984" s="1" t="s">
        <v>652</v>
      </c>
      <c r="D984" s="1" t="s">
        <v>25</v>
      </c>
      <c r="E984" s="1" t="s">
        <v>2038</v>
      </c>
      <c r="F984" s="2">
        <v>5221</v>
      </c>
      <c r="G984" s="2">
        <v>14</v>
      </c>
      <c r="H984" s="2">
        <v>0</v>
      </c>
      <c r="I984" s="2">
        <v>852</v>
      </c>
      <c r="J984" s="2">
        <v>1617</v>
      </c>
      <c r="K984" s="2">
        <v>458</v>
      </c>
      <c r="L984" s="2">
        <v>57</v>
      </c>
      <c r="M984" s="2">
        <v>14</v>
      </c>
      <c r="N984" s="2">
        <v>0</v>
      </c>
      <c r="O984" s="2">
        <v>23</v>
      </c>
      <c r="P984" s="2">
        <v>0</v>
      </c>
      <c r="Q984" s="2">
        <v>7</v>
      </c>
      <c r="R984" s="2">
        <v>381</v>
      </c>
      <c r="S984" s="2">
        <v>228800</v>
      </c>
      <c r="T984" s="2">
        <v>16391700</v>
      </c>
      <c r="U984" s="2">
        <v>35</v>
      </c>
      <c r="V984" s="2">
        <v>8</v>
      </c>
      <c r="W984" s="2">
        <v>0</v>
      </c>
      <c r="X984" s="2">
        <v>48</v>
      </c>
      <c r="Y984" s="2">
        <v>12</v>
      </c>
      <c r="Z984" s="2">
        <v>34</v>
      </c>
      <c r="AA984" s="9">
        <f t="shared" si="137"/>
        <v>5221</v>
      </c>
      <c r="AB984" s="9">
        <f t="shared" si="138"/>
        <v>838</v>
      </c>
      <c r="AC984" s="9">
        <f t="shared" si="139"/>
        <v>482</v>
      </c>
      <c r="AD984" s="9">
        <f t="shared" si="140"/>
        <v>381</v>
      </c>
      <c r="AE984" s="44">
        <f t="shared" si="141"/>
        <v>9.0597606051681371E-6</v>
      </c>
      <c r="AF984" s="9">
        <f t="shared" si="142"/>
        <v>40</v>
      </c>
      <c r="AG984" s="9">
        <f t="shared" si="135"/>
        <v>46</v>
      </c>
      <c r="AH984" s="44">
        <f t="shared" si="143"/>
        <v>4.8480197017933143E-6</v>
      </c>
      <c r="AI984">
        <f>AA984/'Totals and Drop Down Lists'!W$6*Inputs!E$37</f>
        <v>4736.1800657294252</v>
      </c>
      <c r="AJ984">
        <f>AB984/'Totals and Drop Down Lists'!X$6*Inputs!F$37</f>
        <v>2757.3444591502971</v>
      </c>
      <c r="AK984">
        <f>AC984/'Totals and Drop Down Lists'!Y$6*Inputs!G$37</f>
        <v>3177.5068130042441</v>
      </c>
      <c r="AL984">
        <f>AD984/'Totals and Drop Down Lists'!Z$6*Inputs!H$37</f>
        <v>3054.6679838676714</v>
      </c>
      <c r="AM984">
        <f>AE984/'Totals and Drop Down Lists'!AA$6*Inputs!I$37</f>
        <v>1127.8437121400279</v>
      </c>
      <c r="AN984">
        <f>AF984/'Totals and Drop Down Lists'!AB$6*Inputs!J$37</f>
        <v>798.26772561378971</v>
      </c>
      <c r="AO984">
        <f>AG984/'Totals and Drop Down Lists'!AC$6*Inputs!K$37</f>
        <v>856.68450423821446</v>
      </c>
      <c r="AP984">
        <f>AH984/'Totals and Drop Down Lists'!AD$6*Inputs!L$37</f>
        <v>1140.8840354943973</v>
      </c>
      <c r="AQ984">
        <f>IF(OR($D984="51",$D984="52",$D984="61"),(AA984/'Totals and Drop Down Lists'!W$4)*Inputs!E$38,0)</f>
        <v>0</v>
      </c>
      <c r="AR984">
        <f>IF(OR($D984="51",$D984="52",$D984="61"),(AB984/'Totals and Drop Down Lists'!X$4)*Inputs!F$38,0)</f>
        <v>0</v>
      </c>
      <c r="AS984">
        <f>IF(OR($D984="51",$D984="52",$D984="61"),(AC984/'Totals and Drop Down Lists'!Y$4)*Inputs!G$38,0)</f>
        <v>0</v>
      </c>
      <c r="AT984">
        <f>IF(OR($D984="51",$D984="52",$D984="61"),(AD984/'Totals and Drop Down Lists'!Z$4)*Inputs!H$38,0)</f>
        <v>0</v>
      </c>
      <c r="AU984">
        <f>IF(OR($D984="51",$D984="52",$D984="61"),(AE984/'Totals and Drop Down Lists'!AA$4)*Inputs!I$38,0)</f>
        <v>0</v>
      </c>
      <c r="AV984">
        <f>IF(OR($D984="51",$D984="52",$D984="61"),(AF984/'Totals and Drop Down Lists'!AB$4)*Inputs!J$38,0)</f>
        <v>0</v>
      </c>
      <c r="AW984">
        <f>IF(OR($D984="51",$D984="52",$D984="61"),(AG984/'Totals and Drop Down Lists'!AC$4)*Inputs!K$38,0)</f>
        <v>0</v>
      </c>
      <c r="AX984">
        <f>IF(OR($D984="51",$D984="52",$D984="61"),(AH984/'Totals and Drop Down Lists'!AD$4)*Inputs!L$38,0)</f>
        <v>0</v>
      </c>
      <c r="AY984">
        <f>IF(OR($D984="51",$D984="52",$D984="61"),0,(AA984/'Totals and Drop Down Lists'!W$5)*Inputs!E$39)</f>
        <v>0</v>
      </c>
      <c r="AZ984">
        <f>IF(OR($D984="51",$D984="52",$D984="61"),0,(AB984/'Totals and Drop Down Lists'!X$5)*Inputs!F$39)</f>
        <v>0</v>
      </c>
      <c r="BA984">
        <f>IF(OR($D984="51",$D984="52",$D984="61"),0,(AC984/'Totals and Drop Down Lists'!Y$5)*Inputs!G$39)</f>
        <v>0</v>
      </c>
      <c r="BB984">
        <f>IF(OR($D984="51",$D984="52",$D984="61"),0,(AD984/'Totals and Drop Down Lists'!Z$5)*Inputs!H$39)</f>
        <v>0</v>
      </c>
      <c r="BC984">
        <f>IF(OR($D984="51",$D984="52",$D984="61"),0,(AE984/'Totals and Drop Down Lists'!AA$5)*Inputs!I$39)</f>
        <v>0</v>
      </c>
      <c r="BD984">
        <f>IF(OR($D984="51",$D984="52",$D984="61"),0,(AF984/'Totals and Drop Down Lists'!AB$5)*Inputs!J$39)</f>
        <v>0</v>
      </c>
      <c r="BE984">
        <f>IF(OR($D984="51",$D984="52",$D984="61"),0,(AG984/'Totals and Drop Down Lists'!AC$5)*Inputs!K$39)</f>
        <v>0</v>
      </c>
      <c r="BF984">
        <f>IF(OR($D984="51",$D984="52",$D984="61"),0,(AH984/'Totals and Drop Down Lists'!AD$5)*Inputs!L$39)</f>
        <v>0</v>
      </c>
      <c r="BG984" s="10">
        <f t="shared" si="136"/>
        <v>17649.379299238066</v>
      </c>
    </row>
    <row r="985" spans="1:59">
      <c r="A985" s="1" t="s">
        <v>7432</v>
      </c>
      <c r="B985" s="1" t="s">
        <v>1975</v>
      </c>
      <c r="C985" s="1" t="s">
        <v>527</v>
      </c>
      <c r="D985" s="1" t="s">
        <v>25</v>
      </c>
      <c r="E985" s="1" t="s">
        <v>2039</v>
      </c>
      <c r="F985" s="2">
        <v>37542</v>
      </c>
      <c r="G985" s="2">
        <v>8418</v>
      </c>
      <c r="H985" s="2">
        <v>69</v>
      </c>
      <c r="I985" s="2">
        <v>13057</v>
      </c>
      <c r="J985" s="2">
        <v>10323</v>
      </c>
      <c r="K985" s="2">
        <v>5252</v>
      </c>
      <c r="L985" s="2">
        <v>242</v>
      </c>
      <c r="M985" s="2">
        <v>20</v>
      </c>
      <c r="N985" s="2">
        <v>12</v>
      </c>
      <c r="O985" s="2">
        <v>501</v>
      </c>
      <c r="P985" s="2">
        <v>70</v>
      </c>
      <c r="Q985" s="2">
        <v>13</v>
      </c>
      <c r="R985" s="2">
        <v>514</v>
      </c>
      <c r="S985" s="2">
        <v>3677600</v>
      </c>
      <c r="T985" s="2">
        <v>131361500</v>
      </c>
      <c r="U985" s="2">
        <v>221</v>
      </c>
      <c r="V985" s="2">
        <v>255</v>
      </c>
      <c r="W985" s="2">
        <v>25</v>
      </c>
      <c r="X985" s="2">
        <v>1285</v>
      </c>
      <c r="Y985" s="2">
        <v>75</v>
      </c>
      <c r="Z985" s="2">
        <v>1095</v>
      </c>
      <c r="AA985" s="9">
        <f t="shared" si="137"/>
        <v>37542</v>
      </c>
      <c r="AB985" s="9">
        <f t="shared" si="138"/>
        <v>4570</v>
      </c>
      <c r="AC985" s="9">
        <f t="shared" si="139"/>
        <v>1372</v>
      </c>
      <c r="AD985" s="9">
        <f t="shared" si="140"/>
        <v>514</v>
      </c>
      <c r="AE985" s="44">
        <f t="shared" si="141"/>
        <v>1.8661188227333427E-4</v>
      </c>
      <c r="AF985" s="9">
        <f t="shared" si="142"/>
        <v>1005</v>
      </c>
      <c r="AG985" s="9">
        <f t="shared" si="135"/>
        <v>1170</v>
      </c>
      <c r="AH985" s="44">
        <f t="shared" si="143"/>
        <v>2.2149082364389321E-4</v>
      </c>
      <c r="AI985">
        <f>AA985/'Totals and Drop Down Lists'!W$6*Inputs!E$37</f>
        <v>34055.865165220086</v>
      </c>
      <c r="AJ985">
        <f>AB985/'Totals and Drop Down Lists'!X$6*Inputs!F$37</f>
        <v>15037.069425199114</v>
      </c>
      <c r="AK985">
        <f>AC985/'Totals and Drop Down Lists'!Y$6*Inputs!G$37</f>
        <v>9044.6874428253595</v>
      </c>
      <c r="AL985">
        <f>AD985/'Totals and Drop Down Lists'!Z$6*Inputs!H$37</f>
        <v>4120.9956527768591</v>
      </c>
      <c r="AM985">
        <f>AE985/'Totals and Drop Down Lists'!AA$6*Inputs!I$37</f>
        <v>23231.191993366054</v>
      </c>
      <c r="AN985">
        <f>AF985/'Totals and Drop Down Lists'!AB$6*Inputs!J$37</f>
        <v>20056.476606046464</v>
      </c>
      <c r="AO985">
        <f>AG985/'Totals and Drop Down Lists'!AC$6*Inputs!K$37</f>
        <v>21789.584129537194</v>
      </c>
      <c r="AP985">
        <f>AH985/'Totals and Drop Down Lists'!AD$6*Inputs!L$37</f>
        <v>52123.415383470725</v>
      </c>
      <c r="AQ985">
        <f>IF(OR($D985="51",$D985="52",$D985="61"),(AA985/'Totals and Drop Down Lists'!W$4)*Inputs!E$38,0)</f>
        <v>0</v>
      </c>
      <c r="AR985">
        <f>IF(OR($D985="51",$D985="52",$D985="61"),(AB985/'Totals and Drop Down Lists'!X$4)*Inputs!F$38,0)</f>
        <v>0</v>
      </c>
      <c r="AS985">
        <f>IF(OR($D985="51",$D985="52",$D985="61"),(AC985/'Totals and Drop Down Lists'!Y$4)*Inputs!G$38,0)</f>
        <v>0</v>
      </c>
      <c r="AT985">
        <f>IF(OR($D985="51",$D985="52",$D985="61"),(AD985/'Totals and Drop Down Lists'!Z$4)*Inputs!H$38,0)</f>
        <v>0</v>
      </c>
      <c r="AU985">
        <f>IF(OR($D985="51",$D985="52",$D985="61"),(AE985/'Totals and Drop Down Lists'!AA$4)*Inputs!I$38,0)</f>
        <v>0</v>
      </c>
      <c r="AV985">
        <f>IF(OR($D985="51",$D985="52",$D985="61"),(AF985/'Totals and Drop Down Lists'!AB$4)*Inputs!J$38,0)</f>
        <v>0</v>
      </c>
      <c r="AW985">
        <f>IF(OR($D985="51",$D985="52",$D985="61"),(AG985/'Totals and Drop Down Lists'!AC$4)*Inputs!K$38,0)</f>
        <v>0</v>
      </c>
      <c r="AX985">
        <f>IF(OR($D985="51",$D985="52",$D985="61"),(AH985/'Totals and Drop Down Lists'!AD$4)*Inputs!L$38,0)</f>
        <v>0</v>
      </c>
      <c r="AY985">
        <f>IF(OR($D985="51",$D985="52",$D985="61"),0,(AA985/'Totals and Drop Down Lists'!W$5)*Inputs!E$39)</f>
        <v>0</v>
      </c>
      <c r="AZ985">
        <f>IF(OR($D985="51",$D985="52",$D985="61"),0,(AB985/'Totals and Drop Down Lists'!X$5)*Inputs!F$39)</f>
        <v>0</v>
      </c>
      <c r="BA985">
        <f>IF(OR($D985="51",$D985="52",$D985="61"),0,(AC985/'Totals and Drop Down Lists'!Y$5)*Inputs!G$39)</f>
        <v>0</v>
      </c>
      <c r="BB985">
        <f>IF(OR($D985="51",$D985="52",$D985="61"),0,(AD985/'Totals and Drop Down Lists'!Z$5)*Inputs!H$39)</f>
        <v>0</v>
      </c>
      <c r="BC985">
        <f>IF(OR($D985="51",$D985="52",$D985="61"),0,(AE985/'Totals and Drop Down Lists'!AA$5)*Inputs!I$39)</f>
        <v>0</v>
      </c>
      <c r="BD985">
        <f>IF(OR($D985="51",$D985="52",$D985="61"),0,(AF985/'Totals and Drop Down Lists'!AB$5)*Inputs!J$39)</f>
        <v>0</v>
      </c>
      <c r="BE985">
        <f>IF(OR($D985="51",$D985="52",$D985="61"),0,(AG985/'Totals and Drop Down Lists'!AC$5)*Inputs!K$39)</f>
        <v>0</v>
      </c>
      <c r="BF985">
        <f>IF(OR($D985="51",$D985="52",$D985="61"),0,(AH985/'Totals and Drop Down Lists'!AD$5)*Inputs!L$39)</f>
        <v>0</v>
      </c>
      <c r="BG985" s="10">
        <f t="shared" si="136"/>
        <v>179459.28579844185</v>
      </c>
    </row>
    <row r="986" spans="1:59">
      <c r="A986" s="1" t="s">
        <v>7432</v>
      </c>
      <c r="B986" s="1" t="s">
        <v>1975</v>
      </c>
      <c r="C986" s="1" t="s">
        <v>2040</v>
      </c>
      <c r="D986" s="1" t="s">
        <v>25</v>
      </c>
      <c r="E986" s="1" t="s">
        <v>2041</v>
      </c>
      <c r="F986" s="2">
        <v>20104</v>
      </c>
      <c r="G986" s="2">
        <v>145</v>
      </c>
      <c r="H986" s="2">
        <v>0</v>
      </c>
      <c r="I986" s="2">
        <v>2706</v>
      </c>
      <c r="J986" s="2">
        <v>6994</v>
      </c>
      <c r="K986" s="2">
        <v>1904</v>
      </c>
      <c r="L986" s="2">
        <v>132</v>
      </c>
      <c r="M986" s="2">
        <v>0</v>
      </c>
      <c r="N986" s="2">
        <v>9</v>
      </c>
      <c r="O986" s="2">
        <v>130</v>
      </c>
      <c r="P986" s="2">
        <v>7</v>
      </c>
      <c r="Q986" s="2">
        <v>0</v>
      </c>
      <c r="R986" s="2">
        <v>1153</v>
      </c>
      <c r="S986" s="2">
        <v>892600</v>
      </c>
      <c r="T986" s="2">
        <v>62053300</v>
      </c>
      <c r="U986" s="2">
        <v>115</v>
      </c>
      <c r="V986" s="2">
        <v>140</v>
      </c>
      <c r="W986" s="2">
        <v>50</v>
      </c>
      <c r="X986" s="2">
        <v>349</v>
      </c>
      <c r="Y986" s="2">
        <v>69</v>
      </c>
      <c r="Z986" s="2">
        <v>190</v>
      </c>
      <c r="AA986" s="9">
        <f t="shared" si="137"/>
        <v>20104</v>
      </c>
      <c r="AB986" s="9">
        <f t="shared" si="138"/>
        <v>2561</v>
      </c>
      <c r="AC986" s="9">
        <f t="shared" si="139"/>
        <v>1431</v>
      </c>
      <c r="AD986" s="9">
        <f t="shared" si="140"/>
        <v>1153</v>
      </c>
      <c r="AE986" s="44">
        <f t="shared" si="141"/>
        <v>3.6199622871503809E-5</v>
      </c>
      <c r="AF986" s="9">
        <f t="shared" si="142"/>
        <v>159</v>
      </c>
      <c r="AG986" s="9">
        <f t="shared" si="135"/>
        <v>259</v>
      </c>
      <c r="AH986" s="44">
        <f t="shared" si="143"/>
        <v>2.623567041572777E-5</v>
      </c>
      <c r="AI986">
        <f>AA986/'Totals and Drop Down Lists'!W$6*Inputs!E$37</f>
        <v>18237.150745340808</v>
      </c>
      <c r="AJ986">
        <f>AB986/'Totals and Drop Down Lists'!X$6*Inputs!F$37</f>
        <v>8426.6815750404658</v>
      </c>
      <c r="AK986">
        <f>AC986/'Totals and Drop Down Lists'!Y$6*Inputs!G$37</f>
        <v>9433.6353722179938</v>
      </c>
      <c r="AL986">
        <f>AD986/'Totals and Drop Down Lists'!Z$6*Inputs!H$37</f>
        <v>9244.1789643029533</v>
      </c>
      <c r="AM986">
        <f>AE986/'Totals and Drop Down Lists'!AA$6*Inputs!I$37</f>
        <v>4506.4675344926745</v>
      </c>
      <c r="AN986">
        <f>AF986/'Totals and Drop Down Lists'!AB$6*Inputs!J$37</f>
        <v>3173.1142093148142</v>
      </c>
      <c r="AO986">
        <f>AG986/'Totals and Drop Down Lists'!AC$6*Inputs!K$37</f>
        <v>4823.5062303847299</v>
      </c>
      <c r="AP986">
        <f>AH986/'Totals and Drop Down Lists'!AD$6*Inputs!L$37</f>
        <v>6174.0379327923283</v>
      </c>
      <c r="AQ986">
        <f>IF(OR($D986="51",$D986="52",$D986="61"),(AA986/'Totals and Drop Down Lists'!W$4)*Inputs!E$38,0)</f>
        <v>0</v>
      </c>
      <c r="AR986">
        <f>IF(OR($D986="51",$D986="52",$D986="61"),(AB986/'Totals and Drop Down Lists'!X$4)*Inputs!F$38,0)</f>
        <v>0</v>
      </c>
      <c r="AS986">
        <f>IF(OR($D986="51",$D986="52",$D986="61"),(AC986/'Totals and Drop Down Lists'!Y$4)*Inputs!G$38,0)</f>
        <v>0</v>
      </c>
      <c r="AT986">
        <f>IF(OR($D986="51",$D986="52",$D986="61"),(AD986/'Totals and Drop Down Lists'!Z$4)*Inputs!H$38,0)</f>
        <v>0</v>
      </c>
      <c r="AU986">
        <f>IF(OR($D986="51",$D986="52",$D986="61"),(AE986/'Totals and Drop Down Lists'!AA$4)*Inputs!I$38,0)</f>
        <v>0</v>
      </c>
      <c r="AV986">
        <f>IF(OR($D986="51",$D986="52",$D986="61"),(AF986/'Totals and Drop Down Lists'!AB$4)*Inputs!J$38,0)</f>
        <v>0</v>
      </c>
      <c r="AW986">
        <f>IF(OR($D986="51",$D986="52",$D986="61"),(AG986/'Totals and Drop Down Lists'!AC$4)*Inputs!K$38,0)</f>
        <v>0</v>
      </c>
      <c r="AX986">
        <f>IF(OR($D986="51",$D986="52",$D986="61"),(AH986/'Totals and Drop Down Lists'!AD$4)*Inputs!L$38,0)</f>
        <v>0</v>
      </c>
      <c r="AY986">
        <f>IF(OR($D986="51",$D986="52",$D986="61"),0,(AA986/'Totals and Drop Down Lists'!W$5)*Inputs!E$39)</f>
        <v>0</v>
      </c>
      <c r="AZ986">
        <f>IF(OR($D986="51",$D986="52",$D986="61"),0,(AB986/'Totals and Drop Down Lists'!X$5)*Inputs!F$39)</f>
        <v>0</v>
      </c>
      <c r="BA986">
        <f>IF(OR($D986="51",$D986="52",$D986="61"),0,(AC986/'Totals and Drop Down Lists'!Y$5)*Inputs!G$39)</f>
        <v>0</v>
      </c>
      <c r="BB986">
        <f>IF(OR($D986="51",$D986="52",$D986="61"),0,(AD986/'Totals and Drop Down Lists'!Z$5)*Inputs!H$39)</f>
        <v>0</v>
      </c>
      <c r="BC986">
        <f>IF(OR($D986="51",$D986="52",$D986="61"),0,(AE986/'Totals and Drop Down Lists'!AA$5)*Inputs!I$39)</f>
        <v>0</v>
      </c>
      <c r="BD986">
        <f>IF(OR($D986="51",$D986="52",$D986="61"),0,(AF986/'Totals and Drop Down Lists'!AB$5)*Inputs!J$39)</f>
        <v>0</v>
      </c>
      <c r="BE986">
        <f>IF(OR($D986="51",$D986="52",$D986="61"),0,(AG986/'Totals and Drop Down Lists'!AC$5)*Inputs!K$39)</f>
        <v>0</v>
      </c>
      <c r="BF986">
        <f>IF(OR($D986="51",$D986="52",$D986="61"),0,(AH986/'Totals and Drop Down Lists'!AD$5)*Inputs!L$39)</f>
        <v>0</v>
      </c>
      <c r="BG986" s="10">
        <f t="shared" si="136"/>
        <v>64018.772563886771</v>
      </c>
    </row>
    <row r="987" spans="1:59">
      <c r="A987" s="1" t="s">
        <v>7432</v>
      </c>
      <c r="B987" s="1" t="s">
        <v>1975</v>
      </c>
      <c r="C987" s="1" t="s">
        <v>2042</v>
      </c>
      <c r="D987" s="1" t="s">
        <v>58</v>
      </c>
      <c r="E987" s="1" t="s">
        <v>2043</v>
      </c>
      <c r="F987" s="2">
        <v>7415</v>
      </c>
      <c r="G987" s="2">
        <v>75</v>
      </c>
      <c r="H987" s="2">
        <v>23</v>
      </c>
      <c r="I987" s="2">
        <v>938</v>
      </c>
      <c r="J987" s="2">
        <v>2792</v>
      </c>
      <c r="K987" s="2">
        <v>634</v>
      </c>
      <c r="L987" s="2">
        <v>34</v>
      </c>
      <c r="M987" s="2">
        <v>3</v>
      </c>
      <c r="N987" s="2">
        <v>5</v>
      </c>
      <c r="O987" s="2">
        <v>24</v>
      </c>
      <c r="P987" s="2">
        <v>3</v>
      </c>
      <c r="Q987" s="2">
        <v>4</v>
      </c>
      <c r="R987" s="2">
        <v>319</v>
      </c>
      <c r="S987" s="2">
        <v>402200</v>
      </c>
      <c r="T987" s="2">
        <v>23131500</v>
      </c>
      <c r="U987" s="2">
        <v>7</v>
      </c>
      <c r="V987" s="2">
        <v>24</v>
      </c>
      <c r="W987" s="2">
        <v>0</v>
      </c>
      <c r="X987" s="2">
        <v>139</v>
      </c>
      <c r="Y987" s="2">
        <v>10</v>
      </c>
      <c r="Z987" s="2">
        <v>119</v>
      </c>
      <c r="AA987" s="9">
        <f t="shared" si="137"/>
        <v>7415</v>
      </c>
      <c r="AB987" s="9">
        <f t="shared" si="138"/>
        <v>840</v>
      </c>
      <c r="AC987" s="9">
        <f t="shared" si="139"/>
        <v>392</v>
      </c>
      <c r="AD987" s="9">
        <f t="shared" si="140"/>
        <v>319</v>
      </c>
      <c r="AE987" s="44">
        <f t="shared" si="141"/>
        <v>1.005446317337089E-5</v>
      </c>
      <c r="AF987" s="9">
        <f t="shared" si="142"/>
        <v>115</v>
      </c>
      <c r="AG987" s="9">
        <f t="shared" si="135"/>
        <v>129</v>
      </c>
      <c r="AH987" s="44">
        <f t="shared" si="143"/>
        <v>1.0899702404800243E-5</v>
      </c>
      <c r="AI987">
        <f>AA987/'Totals and Drop Down Lists'!W$6*Inputs!E$37</f>
        <v>6726.4461190162192</v>
      </c>
      <c r="AJ987">
        <f>AB987/'Totals and Drop Down Lists'!X$6*Inputs!F$37</f>
        <v>2763.9252335158108</v>
      </c>
      <c r="AK987">
        <f>AC987/'Totals and Drop Down Lists'!Y$6*Inputs!G$37</f>
        <v>2584.1964122358172</v>
      </c>
      <c r="AL987">
        <f>AD987/'Totals and Drop Down Lists'!Z$6*Inputs!H$37</f>
        <v>2557.5829051280507</v>
      </c>
      <c r="AM987">
        <f>AE987/'Totals and Drop Down Lists'!AA$6*Inputs!I$37</f>
        <v>1251.6735886554234</v>
      </c>
      <c r="AN987">
        <f>AF987/'Totals and Drop Down Lists'!AB$6*Inputs!J$37</f>
        <v>2295.0197111396456</v>
      </c>
      <c r="AO987">
        <f>AG987/'Totals and Drop Down Lists'!AC$6*Inputs!K$37</f>
        <v>2402.4413271028188</v>
      </c>
      <c r="AP987">
        <f>AH987/'Totals and Drop Down Lists'!AD$6*Inputs!L$37</f>
        <v>2565.0259755909392</v>
      </c>
      <c r="AQ987">
        <f>IF(OR($D987="51",$D987="52",$D987="61"),(AA987/'Totals and Drop Down Lists'!W$4)*Inputs!E$38,0)</f>
        <v>0</v>
      </c>
      <c r="AR987">
        <f>IF(OR($D987="51",$D987="52",$D987="61"),(AB987/'Totals and Drop Down Lists'!X$4)*Inputs!F$38,0)</f>
        <v>0</v>
      </c>
      <c r="AS987">
        <f>IF(OR($D987="51",$D987="52",$D987="61"),(AC987/'Totals and Drop Down Lists'!Y$4)*Inputs!G$38,0)</f>
        <v>0</v>
      </c>
      <c r="AT987">
        <f>IF(OR($D987="51",$D987="52",$D987="61"),(AD987/'Totals and Drop Down Lists'!Z$4)*Inputs!H$38,0)</f>
        <v>0</v>
      </c>
      <c r="AU987">
        <f>IF(OR($D987="51",$D987="52",$D987="61"),(AE987/'Totals and Drop Down Lists'!AA$4)*Inputs!I$38,0)</f>
        <v>0</v>
      </c>
      <c r="AV987">
        <f>IF(OR($D987="51",$D987="52",$D987="61"),(AF987/'Totals and Drop Down Lists'!AB$4)*Inputs!J$38,0)</f>
        <v>0</v>
      </c>
      <c r="AW987">
        <f>IF(OR($D987="51",$D987="52",$D987="61"),(AG987/'Totals and Drop Down Lists'!AC$4)*Inputs!K$38,0)</f>
        <v>0</v>
      </c>
      <c r="AX987">
        <f>IF(OR($D987="51",$D987="52",$D987="61"),(AH987/'Totals and Drop Down Lists'!AD$4)*Inputs!L$38,0)</f>
        <v>0</v>
      </c>
      <c r="AY987">
        <f>IF(OR($D987="51",$D987="52",$D987="61"),0,(AA987/'Totals and Drop Down Lists'!W$5)*Inputs!E$39)</f>
        <v>0</v>
      </c>
      <c r="AZ987">
        <f>IF(OR($D987="51",$D987="52",$D987="61"),0,(AB987/'Totals and Drop Down Lists'!X$5)*Inputs!F$39)</f>
        <v>0</v>
      </c>
      <c r="BA987">
        <f>IF(OR($D987="51",$D987="52",$D987="61"),0,(AC987/'Totals and Drop Down Lists'!Y$5)*Inputs!G$39)</f>
        <v>0</v>
      </c>
      <c r="BB987">
        <f>IF(OR($D987="51",$D987="52",$D987="61"),0,(AD987/'Totals and Drop Down Lists'!Z$5)*Inputs!H$39)</f>
        <v>0</v>
      </c>
      <c r="BC987">
        <f>IF(OR($D987="51",$D987="52",$D987="61"),0,(AE987/'Totals and Drop Down Lists'!AA$5)*Inputs!I$39)</f>
        <v>0</v>
      </c>
      <c r="BD987">
        <f>IF(OR($D987="51",$D987="52",$D987="61"),0,(AF987/'Totals and Drop Down Lists'!AB$5)*Inputs!J$39)</f>
        <v>0</v>
      </c>
      <c r="BE987">
        <f>IF(OR($D987="51",$D987="52",$D987="61"),0,(AG987/'Totals and Drop Down Lists'!AC$5)*Inputs!K$39)</f>
        <v>0</v>
      </c>
      <c r="BF987">
        <f>IF(OR($D987="51",$D987="52",$D987="61"),0,(AH987/'Totals and Drop Down Lists'!AD$5)*Inputs!L$39)</f>
        <v>0</v>
      </c>
      <c r="BG987" s="10">
        <f t="shared" si="136"/>
        <v>23146.311272384726</v>
      </c>
    </row>
    <row r="988" spans="1:59">
      <c r="A988" s="1" t="s">
        <v>7432</v>
      </c>
      <c r="B988" s="1" t="s">
        <v>1975</v>
      </c>
      <c r="C988" s="1" t="s">
        <v>2044</v>
      </c>
      <c r="D988" s="1" t="s">
        <v>25</v>
      </c>
      <c r="E988" s="1" t="s">
        <v>2045</v>
      </c>
      <c r="F988" s="2">
        <v>4257</v>
      </c>
      <c r="G988" s="2">
        <v>21</v>
      </c>
      <c r="H988" s="2">
        <v>0</v>
      </c>
      <c r="I988" s="2">
        <v>679</v>
      </c>
      <c r="J988" s="2">
        <v>1579</v>
      </c>
      <c r="K988" s="2">
        <v>297</v>
      </c>
      <c r="L988" s="2">
        <v>3</v>
      </c>
      <c r="M988" s="2">
        <v>3</v>
      </c>
      <c r="N988" s="2">
        <v>0</v>
      </c>
      <c r="O988" s="2">
        <v>15</v>
      </c>
      <c r="P988" s="2">
        <v>8</v>
      </c>
      <c r="Q988" s="2">
        <v>0</v>
      </c>
      <c r="R988" s="2">
        <v>610</v>
      </c>
      <c r="S988" s="2">
        <v>109800</v>
      </c>
      <c r="T988" s="2">
        <v>6243600</v>
      </c>
      <c r="U988" s="2">
        <v>0</v>
      </c>
      <c r="V988" s="2">
        <v>29</v>
      </c>
      <c r="W988" s="2">
        <v>0</v>
      </c>
      <c r="X988" s="2">
        <v>94</v>
      </c>
      <c r="Y988" s="2">
        <v>15</v>
      </c>
      <c r="Z988" s="2">
        <v>65</v>
      </c>
      <c r="AA988" s="9">
        <f t="shared" si="137"/>
        <v>4257</v>
      </c>
      <c r="AB988" s="9">
        <f t="shared" si="138"/>
        <v>658</v>
      </c>
      <c r="AC988" s="9">
        <f t="shared" si="139"/>
        <v>639</v>
      </c>
      <c r="AD988" s="9">
        <f t="shared" si="140"/>
        <v>610</v>
      </c>
      <c r="AE988" s="44">
        <f t="shared" si="141"/>
        <v>3.9014545733793116E-6</v>
      </c>
      <c r="AF988" s="9">
        <f t="shared" si="142"/>
        <v>65</v>
      </c>
      <c r="AG988" s="9">
        <f t="shared" si="135"/>
        <v>80</v>
      </c>
      <c r="AH988" s="44">
        <f t="shared" si="143"/>
        <v>5.5990634957524979E-6</v>
      </c>
      <c r="AI988">
        <f>AA988/'Totals and Drop Down Lists'!W$6*Inputs!E$37</f>
        <v>3861.6967132369587</v>
      </c>
      <c r="AJ988">
        <f>AB988/'Totals and Drop Down Lists'!X$6*Inputs!F$37</f>
        <v>2165.0747662540516</v>
      </c>
      <c r="AK988">
        <f>AC988/'Totals and Drop Down Lists'!Y$6*Inputs!G$37</f>
        <v>4212.5038454558335</v>
      </c>
      <c r="AL988">
        <f>AD988/'Totals and Drop Down Lists'!Z$6*Inputs!H$37</f>
        <v>4890.6757746962721</v>
      </c>
      <c r="AM988">
        <f>AE988/'Totals and Drop Down Lists'!AA$6*Inputs!I$37</f>
        <v>485.68954529280853</v>
      </c>
      <c r="AN988">
        <f>AF988/'Totals and Drop Down Lists'!AB$6*Inputs!J$37</f>
        <v>1297.1850541224082</v>
      </c>
      <c r="AO988">
        <f>AG988/'Totals and Drop Down Lists'!AC$6*Inputs!K$37</f>
        <v>1489.8860943273296</v>
      </c>
      <c r="AP988">
        <f>AH988/'Totals and Drop Down Lists'!AD$6*Inputs!L$37</f>
        <v>1317.6271032191883</v>
      </c>
      <c r="AQ988">
        <f>IF(OR($D988="51",$D988="52",$D988="61"),(AA988/'Totals and Drop Down Lists'!W$4)*Inputs!E$38,0)</f>
        <v>0</v>
      </c>
      <c r="AR988">
        <f>IF(OR($D988="51",$D988="52",$D988="61"),(AB988/'Totals and Drop Down Lists'!X$4)*Inputs!F$38,0)</f>
        <v>0</v>
      </c>
      <c r="AS988">
        <f>IF(OR($D988="51",$D988="52",$D988="61"),(AC988/'Totals and Drop Down Lists'!Y$4)*Inputs!G$38,0)</f>
        <v>0</v>
      </c>
      <c r="AT988">
        <f>IF(OR($D988="51",$D988="52",$D988="61"),(AD988/'Totals and Drop Down Lists'!Z$4)*Inputs!H$38,0)</f>
        <v>0</v>
      </c>
      <c r="AU988">
        <f>IF(OR($D988="51",$D988="52",$D988="61"),(AE988/'Totals and Drop Down Lists'!AA$4)*Inputs!I$38,0)</f>
        <v>0</v>
      </c>
      <c r="AV988">
        <f>IF(OR($D988="51",$D988="52",$D988="61"),(AF988/'Totals and Drop Down Lists'!AB$4)*Inputs!J$38,0)</f>
        <v>0</v>
      </c>
      <c r="AW988">
        <f>IF(OR($D988="51",$D988="52",$D988="61"),(AG988/'Totals and Drop Down Lists'!AC$4)*Inputs!K$38,0)</f>
        <v>0</v>
      </c>
      <c r="AX988">
        <f>IF(OR($D988="51",$D988="52",$D988="61"),(AH988/'Totals and Drop Down Lists'!AD$4)*Inputs!L$38,0)</f>
        <v>0</v>
      </c>
      <c r="AY988">
        <f>IF(OR($D988="51",$D988="52",$D988="61"),0,(AA988/'Totals and Drop Down Lists'!W$5)*Inputs!E$39)</f>
        <v>0</v>
      </c>
      <c r="AZ988">
        <f>IF(OR($D988="51",$D988="52",$D988="61"),0,(AB988/'Totals and Drop Down Lists'!X$5)*Inputs!F$39)</f>
        <v>0</v>
      </c>
      <c r="BA988">
        <f>IF(OR($D988="51",$D988="52",$D988="61"),0,(AC988/'Totals and Drop Down Lists'!Y$5)*Inputs!G$39)</f>
        <v>0</v>
      </c>
      <c r="BB988">
        <f>IF(OR($D988="51",$D988="52",$D988="61"),0,(AD988/'Totals and Drop Down Lists'!Z$5)*Inputs!H$39)</f>
        <v>0</v>
      </c>
      <c r="BC988">
        <f>IF(OR($D988="51",$D988="52",$D988="61"),0,(AE988/'Totals and Drop Down Lists'!AA$5)*Inputs!I$39)</f>
        <v>0</v>
      </c>
      <c r="BD988">
        <f>IF(OR($D988="51",$D988="52",$D988="61"),0,(AF988/'Totals and Drop Down Lists'!AB$5)*Inputs!J$39)</f>
        <v>0</v>
      </c>
      <c r="BE988">
        <f>IF(OR($D988="51",$D988="52",$D988="61"),0,(AG988/'Totals and Drop Down Lists'!AC$5)*Inputs!K$39)</f>
        <v>0</v>
      </c>
      <c r="BF988">
        <f>IF(OR($D988="51",$D988="52",$D988="61"),0,(AH988/'Totals and Drop Down Lists'!AD$5)*Inputs!L$39)</f>
        <v>0</v>
      </c>
      <c r="BG988" s="10">
        <f t="shared" si="136"/>
        <v>19720.338896604848</v>
      </c>
    </row>
    <row r="989" spans="1:59">
      <c r="A989" s="1" t="s">
        <v>7432</v>
      </c>
      <c r="B989" s="1" t="s">
        <v>1975</v>
      </c>
      <c r="C989" s="1" t="s">
        <v>2046</v>
      </c>
      <c r="D989" s="1" t="s">
        <v>25</v>
      </c>
      <c r="E989" s="1" t="s">
        <v>2047</v>
      </c>
      <c r="F989" s="2">
        <v>11474</v>
      </c>
      <c r="G989" s="2">
        <v>11</v>
      </c>
      <c r="H989" s="2">
        <v>0</v>
      </c>
      <c r="I989" s="2">
        <v>2739</v>
      </c>
      <c r="J989" s="2">
        <v>3911</v>
      </c>
      <c r="K989" s="2">
        <v>1400</v>
      </c>
      <c r="L989" s="2">
        <v>108</v>
      </c>
      <c r="M989" s="2">
        <v>6</v>
      </c>
      <c r="N989" s="2">
        <v>0</v>
      </c>
      <c r="O989" s="2">
        <v>53</v>
      </c>
      <c r="P989" s="2">
        <v>49</v>
      </c>
      <c r="Q989" s="2">
        <v>47</v>
      </c>
      <c r="R989" s="2">
        <v>618</v>
      </c>
      <c r="S989" s="2">
        <v>526700</v>
      </c>
      <c r="T989" s="2">
        <v>40103500</v>
      </c>
      <c r="U989" s="2">
        <v>87</v>
      </c>
      <c r="V989" s="2">
        <v>209</v>
      </c>
      <c r="W989" s="2">
        <v>40</v>
      </c>
      <c r="X989" s="2">
        <v>350</v>
      </c>
      <c r="Y989" s="2">
        <v>72</v>
      </c>
      <c r="Z989" s="2">
        <v>115</v>
      </c>
      <c r="AA989" s="9">
        <f t="shared" si="137"/>
        <v>11474</v>
      </c>
      <c r="AB989" s="9">
        <f t="shared" si="138"/>
        <v>2728</v>
      </c>
      <c r="AC989" s="9">
        <f t="shared" si="139"/>
        <v>881</v>
      </c>
      <c r="AD989" s="9">
        <f t="shared" si="140"/>
        <v>618</v>
      </c>
      <c r="AE989" s="44">
        <f t="shared" si="141"/>
        <v>3.4999677397585244E-5</v>
      </c>
      <c r="AF989" s="9">
        <f t="shared" si="142"/>
        <v>101</v>
      </c>
      <c r="AG989" s="9">
        <f t="shared" si="135"/>
        <v>187</v>
      </c>
      <c r="AH989" s="44">
        <f t="shared" si="143"/>
        <v>2.4907659069750802E-5</v>
      </c>
      <c r="AI989">
        <f>AA989/'Totals and Drop Down Lists'!W$6*Inputs!E$37</f>
        <v>10408.529031637505</v>
      </c>
      <c r="AJ989">
        <f>AB989/'Totals and Drop Down Lists'!X$6*Inputs!F$37</f>
        <v>8976.1762345608713</v>
      </c>
      <c r="AK989">
        <f>AC989/'Totals and Drop Down Lists'!Y$6*Inputs!G$37</f>
        <v>5807.8495897442717</v>
      </c>
      <c r="AL989">
        <f>AD989/'Totals and Drop Down Lists'!Z$6*Inputs!H$37</f>
        <v>4954.8157848562232</v>
      </c>
      <c r="AM989">
        <f>AE989/'Totals and Drop Down Lists'!AA$6*Inputs!I$37</f>
        <v>4357.0871019790475</v>
      </c>
      <c r="AN989">
        <f>AF989/'Totals and Drop Down Lists'!AB$6*Inputs!J$37</f>
        <v>2015.6260071748191</v>
      </c>
      <c r="AO989">
        <f>AG989/'Totals and Drop Down Lists'!AC$6*Inputs!K$37</f>
        <v>3482.6087454901326</v>
      </c>
      <c r="AP989">
        <f>AH989/'Totals and Drop Down Lists'!AD$6*Inputs!L$37</f>
        <v>5861.5171435265374</v>
      </c>
      <c r="AQ989">
        <f>IF(OR($D989="51",$D989="52",$D989="61"),(AA989/'Totals and Drop Down Lists'!W$4)*Inputs!E$38,0)</f>
        <v>0</v>
      </c>
      <c r="AR989">
        <f>IF(OR($D989="51",$D989="52",$D989="61"),(AB989/'Totals and Drop Down Lists'!X$4)*Inputs!F$38,0)</f>
        <v>0</v>
      </c>
      <c r="AS989">
        <f>IF(OR($D989="51",$D989="52",$D989="61"),(AC989/'Totals and Drop Down Lists'!Y$4)*Inputs!G$38,0)</f>
        <v>0</v>
      </c>
      <c r="AT989">
        <f>IF(OR($D989="51",$D989="52",$D989="61"),(AD989/'Totals and Drop Down Lists'!Z$4)*Inputs!H$38,0)</f>
        <v>0</v>
      </c>
      <c r="AU989">
        <f>IF(OR($D989="51",$D989="52",$D989="61"),(AE989/'Totals and Drop Down Lists'!AA$4)*Inputs!I$38,0)</f>
        <v>0</v>
      </c>
      <c r="AV989">
        <f>IF(OR($D989="51",$D989="52",$D989="61"),(AF989/'Totals and Drop Down Lists'!AB$4)*Inputs!J$38,0)</f>
        <v>0</v>
      </c>
      <c r="AW989">
        <f>IF(OR($D989="51",$D989="52",$D989="61"),(AG989/'Totals and Drop Down Lists'!AC$4)*Inputs!K$38,0)</f>
        <v>0</v>
      </c>
      <c r="AX989">
        <f>IF(OR($D989="51",$D989="52",$D989="61"),(AH989/'Totals and Drop Down Lists'!AD$4)*Inputs!L$38,0)</f>
        <v>0</v>
      </c>
      <c r="AY989">
        <f>IF(OR($D989="51",$D989="52",$D989="61"),0,(AA989/'Totals and Drop Down Lists'!W$5)*Inputs!E$39)</f>
        <v>0</v>
      </c>
      <c r="AZ989">
        <f>IF(OR($D989="51",$D989="52",$D989="61"),0,(AB989/'Totals and Drop Down Lists'!X$5)*Inputs!F$39)</f>
        <v>0</v>
      </c>
      <c r="BA989">
        <f>IF(OR($D989="51",$D989="52",$D989="61"),0,(AC989/'Totals and Drop Down Lists'!Y$5)*Inputs!G$39)</f>
        <v>0</v>
      </c>
      <c r="BB989">
        <f>IF(OR($D989="51",$D989="52",$D989="61"),0,(AD989/'Totals and Drop Down Lists'!Z$5)*Inputs!H$39)</f>
        <v>0</v>
      </c>
      <c r="BC989">
        <f>IF(OR($D989="51",$D989="52",$D989="61"),0,(AE989/'Totals and Drop Down Lists'!AA$5)*Inputs!I$39)</f>
        <v>0</v>
      </c>
      <c r="BD989">
        <f>IF(OR($D989="51",$D989="52",$D989="61"),0,(AF989/'Totals and Drop Down Lists'!AB$5)*Inputs!J$39)</f>
        <v>0</v>
      </c>
      <c r="BE989">
        <f>IF(OR($D989="51",$D989="52",$D989="61"),0,(AG989/'Totals and Drop Down Lists'!AC$5)*Inputs!K$39)</f>
        <v>0</v>
      </c>
      <c r="BF989">
        <f>IF(OR($D989="51",$D989="52",$D989="61"),0,(AH989/'Totals and Drop Down Lists'!AD$5)*Inputs!L$39)</f>
        <v>0</v>
      </c>
      <c r="BG989" s="10">
        <f t="shared" si="136"/>
        <v>45864.209638969405</v>
      </c>
    </row>
    <row r="990" spans="1:59">
      <c r="A990" s="1" t="s">
        <v>7432</v>
      </c>
      <c r="B990" s="1" t="s">
        <v>1975</v>
      </c>
      <c r="C990" s="1" t="s">
        <v>2048</v>
      </c>
      <c r="D990" s="1" t="s">
        <v>25</v>
      </c>
      <c r="E990" s="1" t="s">
        <v>2049</v>
      </c>
      <c r="F990" s="2">
        <v>22629</v>
      </c>
      <c r="G990" s="2">
        <v>239</v>
      </c>
      <c r="H990" s="2">
        <v>48</v>
      </c>
      <c r="I990" s="2">
        <v>4469</v>
      </c>
      <c r="J990" s="2">
        <v>8056</v>
      </c>
      <c r="K990" s="2">
        <v>2046</v>
      </c>
      <c r="L990" s="2">
        <v>98</v>
      </c>
      <c r="M990" s="2">
        <v>33</v>
      </c>
      <c r="N990" s="2">
        <v>0</v>
      </c>
      <c r="O990" s="2">
        <v>94</v>
      </c>
      <c r="P990" s="2">
        <v>22</v>
      </c>
      <c r="Q990" s="2">
        <v>5</v>
      </c>
      <c r="R990" s="2">
        <v>1176</v>
      </c>
      <c r="S990" s="2">
        <v>1285100</v>
      </c>
      <c r="T990" s="2">
        <v>76437800</v>
      </c>
      <c r="U990" s="2">
        <v>242</v>
      </c>
      <c r="V990" s="2">
        <v>90</v>
      </c>
      <c r="W990" s="2">
        <v>0</v>
      </c>
      <c r="X990" s="2">
        <v>450</v>
      </c>
      <c r="Y990" s="2">
        <v>125</v>
      </c>
      <c r="Z990" s="2">
        <v>255</v>
      </c>
      <c r="AA990" s="9">
        <f t="shared" si="137"/>
        <v>22629</v>
      </c>
      <c r="AB990" s="9">
        <f t="shared" si="138"/>
        <v>4182</v>
      </c>
      <c r="AC990" s="9">
        <f t="shared" si="139"/>
        <v>1428</v>
      </c>
      <c r="AD990" s="9">
        <f t="shared" si="140"/>
        <v>1176</v>
      </c>
      <c r="AE990" s="44">
        <f t="shared" si="141"/>
        <v>3.6290051719952072E-5</v>
      </c>
      <c r="AF990" s="9">
        <f t="shared" si="142"/>
        <v>360</v>
      </c>
      <c r="AG990" s="9">
        <f t="shared" si="135"/>
        <v>380</v>
      </c>
      <c r="AH990" s="44">
        <f t="shared" si="143"/>
        <v>3.5910450609746985E-5</v>
      </c>
      <c r="AI990">
        <f>AA990/'Totals and Drop Down Lists'!W$6*Inputs!E$37</f>
        <v>20527.680273394206</v>
      </c>
      <c r="AJ990">
        <f>AB990/'Totals and Drop Down Lists'!X$6*Inputs!F$37</f>
        <v>13760.399198289428</v>
      </c>
      <c r="AK990">
        <f>AC990/'Totals and Drop Down Lists'!Y$6*Inputs!G$37</f>
        <v>9413.8583588590463</v>
      </c>
      <c r="AL990">
        <f>AD990/'Totals and Drop Down Lists'!Z$6*Inputs!H$37</f>
        <v>9428.5814935128146</v>
      </c>
      <c r="AM990">
        <f>AE990/'Totals and Drop Down Lists'!AA$6*Inputs!I$37</f>
        <v>4517.7249630896586</v>
      </c>
      <c r="AN990">
        <f>AF990/'Totals and Drop Down Lists'!AB$6*Inputs!J$37</f>
        <v>7184.4095305241071</v>
      </c>
      <c r="AO990">
        <f>AG990/'Totals and Drop Down Lists'!AC$6*Inputs!K$37</f>
        <v>7076.9589480548157</v>
      </c>
      <c r="AP990">
        <f>AH990/'Totals and Drop Down Lists'!AD$6*Inputs!L$37</f>
        <v>8450.8030759271551</v>
      </c>
      <c r="AQ990">
        <f>IF(OR($D990="51",$D990="52",$D990="61"),(AA990/'Totals and Drop Down Lists'!W$4)*Inputs!E$38,0)</f>
        <v>0</v>
      </c>
      <c r="AR990">
        <f>IF(OR($D990="51",$D990="52",$D990="61"),(AB990/'Totals and Drop Down Lists'!X$4)*Inputs!F$38,0)</f>
        <v>0</v>
      </c>
      <c r="AS990">
        <f>IF(OR($D990="51",$D990="52",$D990="61"),(AC990/'Totals and Drop Down Lists'!Y$4)*Inputs!G$38,0)</f>
        <v>0</v>
      </c>
      <c r="AT990">
        <f>IF(OR($D990="51",$D990="52",$D990="61"),(AD990/'Totals and Drop Down Lists'!Z$4)*Inputs!H$38,0)</f>
        <v>0</v>
      </c>
      <c r="AU990">
        <f>IF(OR($D990="51",$D990="52",$D990="61"),(AE990/'Totals and Drop Down Lists'!AA$4)*Inputs!I$38,0)</f>
        <v>0</v>
      </c>
      <c r="AV990">
        <f>IF(OR($D990="51",$D990="52",$D990="61"),(AF990/'Totals and Drop Down Lists'!AB$4)*Inputs!J$38,0)</f>
        <v>0</v>
      </c>
      <c r="AW990">
        <f>IF(OR($D990="51",$D990="52",$D990="61"),(AG990/'Totals and Drop Down Lists'!AC$4)*Inputs!K$38,0)</f>
        <v>0</v>
      </c>
      <c r="AX990">
        <f>IF(OR($D990="51",$D990="52",$D990="61"),(AH990/'Totals and Drop Down Lists'!AD$4)*Inputs!L$38,0)</f>
        <v>0</v>
      </c>
      <c r="AY990">
        <f>IF(OR($D990="51",$D990="52",$D990="61"),0,(AA990/'Totals and Drop Down Lists'!W$5)*Inputs!E$39)</f>
        <v>0</v>
      </c>
      <c r="AZ990">
        <f>IF(OR($D990="51",$D990="52",$D990="61"),0,(AB990/'Totals and Drop Down Lists'!X$5)*Inputs!F$39)</f>
        <v>0</v>
      </c>
      <c r="BA990">
        <f>IF(OR($D990="51",$D990="52",$D990="61"),0,(AC990/'Totals and Drop Down Lists'!Y$5)*Inputs!G$39)</f>
        <v>0</v>
      </c>
      <c r="BB990">
        <f>IF(OR($D990="51",$D990="52",$D990="61"),0,(AD990/'Totals and Drop Down Lists'!Z$5)*Inputs!H$39)</f>
        <v>0</v>
      </c>
      <c r="BC990">
        <f>IF(OR($D990="51",$D990="52",$D990="61"),0,(AE990/'Totals and Drop Down Lists'!AA$5)*Inputs!I$39)</f>
        <v>0</v>
      </c>
      <c r="BD990">
        <f>IF(OR($D990="51",$D990="52",$D990="61"),0,(AF990/'Totals and Drop Down Lists'!AB$5)*Inputs!J$39)</f>
        <v>0</v>
      </c>
      <c r="BE990">
        <f>IF(OR($D990="51",$D990="52",$D990="61"),0,(AG990/'Totals and Drop Down Lists'!AC$5)*Inputs!K$39)</f>
        <v>0</v>
      </c>
      <c r="BF990">
        <f>IF(OR($D990="51",$D990="52",$D990="61"),0,(AH990/'Totals and Drop Down Lists'!AD$5)*Inputs!L$39)</f>
        <v>0</v>
      </c>
      <c r="BG990" s="10">
        <f t="shared" si="136"/>
        <v>80360.415841651222</v>
      </c>
    </row>
    <row r="991" spans="1:59">
      <c r="A991" s="1" t="s">
        <v>7432</v>
      </c>
      <c r="B991" s="1" t="s">
        <v>1975</v>
      </c>
      <c r="C991" s="1" t="s">
        <v>2050</v>
      </c>
      <c r="D991" s="1" t="s">
        <v>58</v>
      </c>
      <c r="E991" s="1" t="s">
        <v>2051</v>
      </c>
      <c r="F991" s="2">
        <v>7756</v>
      </c>
      <c r="G991" s="2">
        <v>37</v>
      </c>
      <c r="H991" s="2">
        <v>0</v>
      </c>
      <c r="I991" s="2">
        <v>1069</v>
      </c>
      <c r="J991" s="2">
        <v>2568</v>
      </c>
      <c r="K991" s="2">
        <v>750</v>
      </c>
      <c r="L991" s="2">
        <v>63</v>
      </c>
      <c r="M991" s="2">
        <v>11</v>
      </c>
      <c r="N991" s="2">
        <v>0</v>
      </c>
      <c r="O991" s="2">
        <v>90</v>
      </c>
      <c r="P991" s="2">
        <v>0</v>
      </c>
      <c r="Q991" s="2">
        <v>0</v>
      </c>
      <c r="R991" s="2">
        <v>288</v>
      </c>
      <c r="S991" s="2">
        <v>349000</v>
      </c>
      <c r="T991" s="2">
        <v>31996300</v>
      </c>
      <c r="U991" s="2">
        <v>49</v>
      </c>
      <c r="V991" s="2">
        <v>73</v>
      </c>
      <c r="W991" s="2">
        <v>55</v>
      </c>
      <c r="X991" s="2">
        <v>93</v>
      </c>
      <c r="Y991" s="2">
        <v>15</v>
      </c>
      <c r="Z991" s="2">
        <v>24</v>
      </c>
      <c r="AA991" s="9">
        <f t="shared" si="137"/>
        <v>7756</v>
      </c>
      <c r="AB991" s="9">
        <f t="shared" si="138"/>
        <v>1032</v>
      </c>
      <c r="AC991" s="9">
        <f t="shared" si="139"/>
        <v>452</v>
      </c>
      <c r="AD991" s="9">
        <f t="shared" si="140"/>
        <v>288</v>
      </c>
      <c r="AE991" s="44">
        <f t="shared" si="141"/>
        <v>1.5297599735132995E-5</v>
      </c>
      <c r="AF991" s="9">
        <f t="shared" si="142"/>
        <v>0</v>
      </c>
      <c r="AG991" s="9">
        <f t="shared" si="135"/>
        <v>39</v>
      </c>
      <c r="AH991" s="44">
        <f t="shared" si="143"/>
        <v>4.2382047835728607E-6</v>
      </c>
      <c r="AI991">
        <f>AA991/'Totals and Drop Down Lists'!W$6*Inputs!E$37</f>
        <v>7035.7809978543219</v>
      </c>
      <c r="AJ991">
        <f>AB991/'Totals and Drop Down Lists'!X$6*Inputs!F$37</f>
        <v>3395.6795726051391</v>
      </c>
      <c r="AK991">
        <f>AC991/'Totals and Drop Down Lists'!Y$6*Inputs!G$37</f>
        <v>2979.7366794147683</v>
      </c>
      <c r="AL991">
        <f>AD991/'Totals and Drop Down Lists'!Z$6*Inputs!H$37</f>
        <v>2309.0403657582401</v>
      </c>
      <c r="AM991">
        <f>AE991/'Totals and Drop Down Lists'!AA$6*Inputs!I$37</f>
        <v>1904.3882530695753</v>
      </c>
      <c r="AN991">
        <f>AF991/'Totals and Drop Down Lists'!AB$6*Inputs!J$37</f>
        <v>0</v>
      </c>
      <c r="AO991">
        <f>AG991/'Totals and Drop Down Lists'!AC$6*Inputs!K$37</f>
        <v>726.31947098457317</v>
      </c>
      <c r="AP991">
        <f>AH991/'Totals and Drop Down Lists'!AD$6*Inputs!L$37</f>
        <v>997.37634625239968</v>
      </c>
      <c r="AQ991">
        <f>IF(OR($D991="51",$D991="52",$D991="61"),(AA991/'Totals and Drop Down Lists'!W$4)*Inputs!E$38,0)</f>
        <v>0</v>
      </c>
      <c r="AR991">
        <f>IF(OR($D991="51",$D991="52",$D991="61"),(AB991/'Totals and Drop Down Lists'!X$4)*Inputs!F$38,0)</f>
        <v>0</v>
      </c>
      <c r="AS991">
        <f>IF(OR($D991="51",$D991="52",$D991="61"),(AC991/'Totals and Drop Down Lists'!Y$4)*Inputs!G$38,0)</f>
        <v>0</v>
      </c>
      <c r="AT991">
        <f>IF(OR($D991="51",$D991="52",$D991="61"),(AD991/'Totals and Drop Down Lists'!Z$4)*Inputs!H$38,0)</f>
        <v>0</v>
      </c>
      <c r="AU991">
        <f>IF(OR($D991="51",$D991="52",$D991="61"),(AE991/'Totals and Drop Down Lists'!AA$4)*Inputs!I$38,0)</f>
        <v>0</v>
      </c>
      <c r="AV991">
        <f>IF(OR($D991="51",$D991="52",$D991="61"),(AF991/'Totals and Drop Down Lists'!AB$4)*Inputs!J$38,0)</f>
        <v>0</v>
      </c>
      <c r="AW991">
        <f>IF(OR($D991="51",$D991="52",$D991="61"),(AG991/'Totals and Drop Down Lists'!AC$4)*Inputs!K$38,0)</f>
        <v>0</v>
      </c>
      <c r="AX991">
        <f>IF(OR($D991="51",$D991="52",$D991="61"),(AH991/'Totals and Drop Down Lists'!AD$4)*Inputs!L$38,0)</f>
        <v>0</v>
      </c>
      <c r="AY991">
        <f>IF(OR($D991="51",$D991="52",$D991="61"),0,(AA991/'Totals and Drop Down Lists'!W$5)*Inputs!E$39)</f>
        <v>0</v>
      </c>
      <c r="AZ991">
        <f>IF(OR($D991="51",$D991="52",$D991="61"),0,(AB991/'Totals and Drop Down Lists'!X$5)*Inputs!F$39)</f>
        <v>0</v>
      </c>
      <c r="BA991">
        <f>IF(OR($D991="51",$D991="52",$D991="61"),0,(AC991/'Totals and Drop Down Lists'!Y$5)*Inputs!G$39)</f>
        <v>0</v>
      </c>
      <c r="BB991">
        <f>IF(OR($D991="51",$D991="52",$D991="61"),0,(AD991/'Totals and Drop Down Lists'!Z$5)*Inputs!H$39)</f>
        <v>0</v>
      </c>
      <c r="BC991">
        <f>IF(OR($D991="51",$D991="52",$D991="61"),0,(AE991/'Totals and Drop Down Lists'!AA$5)*Inputs!I$39)</f>
        <v>0</v>
      </c>
      <c r="BD991">
        <f>IF(OR($D991="51",$D991="52",$D991="61"),0,(AF991/'Totals and Drop Down Lists'!AB$5)*Inputs!J$39)</f>
        <v>0</v>
      </c>
      <c r="BE991">
        <f>IF(OR($D991="51",$D991="52",$D991="61"),0,(AG991/'Totals and Drop Down Lists'!AC$5)*Inputs!K$39)</f>
        <v>0</v>
      </c>
      <c r="BF991">
        <f>IF(OR($D991="51",$D991="52",$D991="61"),0,(AH991/'Totals and Drop Down Lists'!AD$5)*Inputs!L$39)</f>
        <v>0</v>
      </c>
      <c r="BG991" s="10">
        <f t="shared" si="136"/>
        <v>19348.321685939016</v>
      </c>
    </row>
    <row r="992" spans="1:59">
      <c r="A992" s="1" t="s">
        <v>7432</v>
      </c>
      <c r="B992" s="1" t="s">
        <v>1975</v>
      </c>
      <c r="C992" s="1" t="s">
        <v>2052</v>
      </c>
      <c r="D992" s="1" t="s">
        <v>25</v>
      </c>
      <c r="E992" s="1" t="s">
        <v>2053</v>
      </c>
      <c r="F992" s="2">
        <v>12729</v>
      </c>
      <c r="G992" s="2">
        <v>97</v>
      </c>
      <c r="H992" s="2">
        <v>11</v>
      </c>
      <c r="I992" s="2">
        <v>2114</v>
      </c>
      <c r="J992" s="2">
        <v>5714</v>
      </c>
      <c r="K992" s="2">
        <v>1805</v>
      </c>
      <c r="L992" s="2">
        <v>38</v>
      </c>
      <c r="M992" s="2">
        <v>0</v>
      </c>
      <c r="N992" s="2">
        <v>3</v>
      </c>
      <c r="O992" s="2">
        <v>56</v>
      </c>
      <c r="P992" s="2">
        <v>45</v>
      </c>
      <c r="Q992" s="2">
        <v>0</v>
      </c>
      <c r="R992" s="2">
        <v>1911</v>
      </c>
      <c r="S992" s="2">
        <v>1025200</v>
      </c>
      <c r="T992" s="2">
        <v>59952200</v>
      </c>
      <c r="U992" s="2">
        <v>195</v>
      </c>
      <c r="V992" s="2">
        <v>130</v>
      </c>
      <c r="W992" s="2">
        <v>18</v>
      </c>
      <c r="X992" s="2">
        <v>313</v>
      </c>
      <c r="Y992" s="2">
        <v>26</v>
      </c>
      <c r="Z992" s="2">
        <v>181</v>
      </c>
      <c r="AA992" s="9">
        <f t="shared" si="137"/>
        <v>12729</v>
      </c>
      <c r="AB992" s="9">
        <f t="shared" si="138"/>
        <v>2006</v>
      </c>
      <c r="AC992" s="9">
        <f t="shared" si="139"/>
        <v>2053</v>
      </c>
      <c r="AD992" s="9">
        <f t="shared" si="140"/>
        <v>1911</v>
      </c>
      <c r="AE992" s="44">
        <f t="shared" si="141"/>
        <v>3.9820798315025564E-5</v>
      </c>
      <c r="AF992" s="9">
        <f t="shared" si="142"/>
        <v>165</v>
      </c>
      <c r="AG992" s="9">
        <f t="shared" si="135"/>
        <v>207</v>
      </c>
      <c r="AH992" s="44">
        <f t="shared" si="143"/>
        <v>2.4330912783349406E-5</v>
      </c>
      <c r="AI992">
        <f>AA992/'Totals and Drop Down Lists'!W$6*Inputs!E$37</f>
        <v>11546.990242610582</v>
      </c>
      <c r="AJ992">
        <f>AB992/'Totals and Drop Down Lists'!X$6*Inputs!F$37</f>
        <v>6600.5166886103761</v>
      </c>
      <c r="AK992">
        <f>AC992/'Totals and Drop Down Lists'!Y$6*Inputs!G$37</f>
        <v>13534.069475306458</v>
      </c>
      <c r="AL992">
        <f>AD992/'Totals and Drop Down Lists'!Z$6*Inputs!H$37</f>
        <v>15321.444926958322</v>
      </c>
      <c r="AM992">
        <f>AE992/'Totals and Drop Down Lists'!AA$6*Inputs!I$37</f>
        <v>4957.2653129904984</v>
      </c>
      <c r="AN992">
        <f>AF992/'Totals and Drop Down Lists'!AB$6*Inputs!J$37</f>
        <v>3292.8543681568826</v>
      </c>
      <c r="AO992">
        <f>AG992/'Totals and Drop Down Lists'!AC$6*Inputs!K$37</f>
        <v>3855.0802690719652</v>
      </c>
      <c r="AP992">
        <f>AH992/'Totals and Drop Down Lists'!AD$6*Inputs!L$37</f>
        <v>5725.7914924029183</v>
      </c>
      <c r="AQ992">
        <f>IF(OR($D992="51",$D992="52",$D992="61"),(AA992/'Totals and Drop Down Lists'!W$4)*Inputs!E$38,0)</f>
        <v>0</v>
      </c>
      <c r="AR992">
        <f>IF(OR($D992="51",$D992="52",$D992="61"),(AB992/'Totals and Drop Down Lists'!X$4)*Inputs!F$38,0)</f>
        <v>0</v>
      </c>
      <c r="AS992">
        <f>IF(OR($D992="51",$D992="52",$D992="61"),(AC992/'Totals and Drop Down Lists'!Y$4)*Inputs!G$38,0)</f>
        <v>0</v>
      </c>
      <c r="AT992">
        <f>IF(OR($D992="51",$D992="52",$D992="61"),(AD992/'Totals and Drop Down Lists'!Z$4)*Inputs!H$38,0)</f>
        <v>0</v>
      </c>
      <c r="AU992">
        <f>IF(OR($D992="51",$D992="52",$D992="61"),(AE992/'Totals and Drop Down Lists'!AA$4)*Inputs!I$38,0)</f>
        <v>0</v>
      </c>
      <c r="AV992">
        <f>IF(OR($D992="51",$D992="52",$D992="61"),(AF992/'Totals and Drop Down Lists'!AB$4)*Inputs!J$38,0)</f>
        <v>0</v>
      </c>
      <c r="AW992">
        <f>IF(OR($D992="51",$D992="52",$D992="61"),(AG992/'Totals and Drop Down Lists'!AC$4)*Inputs!K$38,0)</f>
        <v>0</v>
      </c>
      <c r="AX992">
        <f>IF(OR($D992="51",$D992="52",$D992="61"),(AH992/'Totals and Drop Down Lists'!AD$4)*Inputs!L$38,0)</f>
        <v>0</v>
      </c>
      <c r="AY992">
        <f>IF(OR($D992="51",$D992="52",$D992="61"),0,(AA992/'Totals and Drop Down Lists'!W$5)*Inputs!E$39)</f>
        <v>0</v>
      </c>
      <c r="AZ992">
        <f>IF(OR($D992="51",$D992="52",$D992="61"),0,(AB992/'Totals and Drop Down Lists'!X$5)*Inputs!F$39)</f>
        <v>0</v>
      </c>
      <c r="BA992">
        <f>IF(OR($D992="51",$D992="52",$D992="61"),0,(AC992/'Totals and Drop Down Lists'!Y$5)*Inputs!G$39)</f>
        <v>0</v>
      </c>
      <c r="BB992">
        <f>IF(OR($D992="51",$D992="52",$D992="61"),0,(AD992/'Totals and Drop Down Lists'!Z$5)*Inputs!H$39)</f>
        <v>0</v>
      </c>
      <c r="BC992">
        <f>IF(OR($D992="51",$D992="52",$D992="61"),0,(AE992/'Totals and Drop Down Lists'!AA$5)*Inputs!I$39)</f>
        <v>0</v>
      </c>
      <c r="BD992">
        <f>IF(OR($D992="51",$D992="52",$D992="61"),0,(AF992/'Totals and Drop Down Lists'!AB$5)*Inputs!J$39)</f>
        <v>0</v>
      </c>
      <c r="BE992">
        <f>IF(OR($D992="51",$D992="52",$D992="61"),0,(AG992/'Totals and Drop Down Lists'!AC$5)*Inputs!K$39)</f>
        <v>0</v>
      </c>
      <c r="BF992">
        <f>IF(OR($D992="51",$D992="52",$D992="61"),0,(AH992/'Totals and Drop Down Lists'!AD$5)*Inputs!L$39)</f>
        <v>0</v>
      </c>
      <c r="BG992" s="10">
        <f t="shared" si="136"/>
        <v>64834.012776108008</v>
      </c>
    </row>
    <row r="993" spans="1:59">
      <c r="A993" s="1" t="s">
        <v>7432</v>
      </c>
      <c r="B993" s="1" t="s">
        <v>1975</v>
      </c>
      <c r="C993" s="1" t="s">
        <v>2054</v>
      </c>
      <c r="D993" s="1" t="s">
        <v>25</v>
      </c>
      <c r="E993" s="1" t="s">
        <v>2055</v>
      </c>
      <c r="F993" s="2">
        <v>10141</v>
      </c>
      <c r="G993" s="2">
        <v>6</v>
      </c>
      <c r="H993" s="2">
        <v>0</v>
      </c>
      <c r="I993" s="2">
        <v>1169</v>
      </c>
      <c r="J993" s="2">
        <v>3583</v>
      </c>
      <c r="K993" s="2">
        <v>999</v>
      </c>
      <c r="L993" s="2">
        <v>43</v>
      </c>
      <c r="M993" s="2">
        <v>0</v>
      </c>
      <c r="N993" s="2">
        <v>0</v>
      </c>
      <c r="O993" s="2">
        <v>28</v>
      </c>
      <c r="P993" s="2">
        <v>6</v>
      </c>
      <c r="Q993" s="2">
        <v>0</v>
      </c>
      <c r="R993" s="2">
        <v>159</v>
      </c>
      <c r="S993" s="2">
        <v>831900</v>
      </c>
      <c r="T993" s="2">
        <v>46775900</v>
      </c>
      <c r="U993" s="2">
        <v>310</v>
      </c>
      <c r="V993" s="2">
        <v>20</v>
      </c>
      <c r="W993" s="2">
        <v>0</v>
      </c>
      <c r="X993" s="2">
        <v>140</v>
      </c>
      <c r="Y993" s="2">
        <v>0</v>
      </c>
      <c r="Z993" s="2">
        <v>110</v>
      </c>
      <c r="AA993" s="9">
        <f t="shared" si="137"/>
        <v>10141</v>
      </c>
      <c r="AB993" s="9">
        <f t="shared" si="138"/>
        <v>1163</v>
      </c>
      <c r="AC993" s="9">
        <f t="shared" si="139"/>
        <v>236</v>
      </c>
      <c r="AD993" s="9">
        <f t="shared" si="140"/>
        <v>159</v>
      </c>
      <c r="AE993" s="44">
        <f t="shared" si="141"/>
        <v>1.9452702915281675E-5</v>
      </c>
      <c r="AF993" s="9">
        <f t="shared" si="142"/>
        <v>120</v>
      </c>
      <c r="AG993" s="9">
        <f t="shared" si="135"/>
        <v>110</v>
      </c>
      <c r="AH993" s="44">
        <f t="shared" si="143"/>
        <v>1.1412018092811476E-5</v>
      </c>
      <c r="AI993">
        <f>AA993/'Totals and Drop Down Lists'!W$6*Inputs!E$37</f>
        <v>9199.3108689067412</v>
      </c>
      <c r="AJ993">
        <f>AB993/'Totals and Drop Down Lists'!X$6*Inputs!F$37</f>
        <v>3826.7202935462951</v>
      </c>
      <c r="AK993">
        <f>AC993/'Totals and Drop Down Lists'!Y$6*Inputs!G$37</f>
        <v>1555.7917175705427</v>
      </c>
      <c r="AL993">
        <f>AD993/'Totals and Drop Down Lists'!Z$6*Inputs!H$37</f>
        <v>1274.7827019290282</v>
      </c>
      <c r="AM993">
        <f>AE993/'Totals and Drop Down Lists'!AA$6*Inputs!I$37</f>
        <v>2421.6543486384162</v>
      </c>
      <c r="AN993">
        <f>AF993/'Totals and Drop Down Lists'!AB$6*Inputs!J$37</f>
        <v>2394.8031768413693</v>
      </c>
      <c r="AO993">
        <f>AG993/'Totals and Drop Down Lists'!AC$6*Inputs!K$37</f>
        <v>2048.593379700078</v>
      </c>
      <c r="AP993">
        <f>AH993/'Totals and Drop Down Lists'!AD$6*Inputs!L$37</f>
        <v>2685.5891798553803</v>
      </c>
      <c r="AQ993">
        <f>IF(OR($D993="51",$D993="52",$D993="61"),(AA993/'Totals and Drop Down Lists'!W$4)*Inputs!E$38,0)</f>
        <v>0</v>
      </c>
      <c r="AR993">
        <f>IF(OR($D993="51",$D993="52",$D993="61"),(AB993/'Totals and Drop Down Lists'!X$4)*Inputs!F$38,0)</f>
        <v>0</v>
      </c>
      <c r="AS993">
        <f>IF(OR($D993="51",$D993="52",$D993="61"),(AC993/'Totals and Drop Down Lists'!Y$4)*Inputs!G$38,0)</f>
        <v>0</v>
      </c>
      <c r="AT993">
        <f>IF(OR($D993="51",$D993="52",$D993="61"),(AD993/'Totals and Drop Down Lists'!Z$4)*Inputs!H$38,0)</f>
        <v>0</v>
      </c>
      <c r="AU993">
        <f>IF(OR($D993="51",$D993="52",$D993="61"),(AE993/'Totals and Drop Down Lists'!AA$4)*Inputs!I$38,0)</f>
        <v>0</v>
      </c>
      <c r="AV993">
        <f>IF(OR($D993="51",$D993="52",$D993="61"),(AF993/'Totals and Drop Down Lists'!AB$4)*Inputs!J$38,0)</f>
        <v>0</v>
      </c>
      <c r="AW993">
        <f>IF(OR($D993="51",$D993="52",$D993="61"),(AG993/'Totals and Drop Down Lists'!AC$4)*Inputs!K$38,0)</f>
        <v>0</v>
      </c>
      <c r="AX993">
        <f>IF(OR($D993="51",$D993="52",$D993="61"),(AH993/'Totals and Drop Down Lists'!AD$4)*Inputs!L$38,0)</f>
        <v>0</v>
      </c>
      <c r="AY993">
        <f>IF(OR($D993="51",$D993="52",$D993="61"),0,(AA993/'Totals and Drop Down Lists'!W$5)*Inputs!E$39)</f>
        <v>0</v>
      </c>
      <c r="AZ993">
        <f>IF(OR($D993="51",$D993="52",$D993="61"),0,(AB993/'Totals and Drop Down Lists'!X$5)*Inputs!F$39)</f>
        <v>0</v>
      </c>
      <c r="BA993">
        <f>IF(OR($D993="51",$D993="52",$D993="61"),0,(AC993/'Totals and Drop Down Lists'!Y$5)*Inputs!G$39)</f>
        <v>0</v>
      </c>
      <c r="BB993">
        <f>IF(OR($D993="51",$D993="52",$D993="61"),0,(AD993/'Totals and Drop Down Lists'!Z$5)*Inputs!H$39)</f>
        <v>0</v>
      </c>
      <c r="BC993">
        <f>IF(OR($D993="51",$D993="52",$D993="61"),0,(AE993/'Totals and Drop Down Lists'!AA$5)*Inputs!I$39)</f>
        <v>0</v>
      </c>
      <c r="BD993">
        <f>IF(OR($D993="51",$D993="52",$D993="61"),0,(AF993/'Totals and Drop Down Lists'!AB$5)*Inputs!J$39)</f>
        <v>0</v>
      </c>
      <c r="BE993">
        <f>IF(OR($D993="51",$D993="52",$D993="61"),0,(AG993/'Totals and Drop Down Lists'!AC$5)*Inputs!K$39)</f>
        <v>0</v>
      </c>
      <c r="BF993">
        <f>IF(OR($D993="51",$D993="52",$D993="61"),0,(AH993/'Totals and Drop Down Lists'!AD$5)*Inputs!L$39)</f>
        <v>0</v>
      </c>
      <c r="BG993" s="10">
        <f t="shared" si="136"/>
        <v>25407.245666987852</v>
      </c>
    </row>
    <row r="994" spans="1:59">
      <c r="A994" s="1" t="s">
        <v>7432</v>
      </c>
      <c r="B994" s="1" t="s">
        <v>1975</v>
      </c>
      <c r="C994" s="1" t="s">
        <v>2056</v>
      </c>
      <c r="D994" s="1" t="s">
        <v>25</v>
      </c>
      <c r="E994" s="1" t="s">
        <v>2057</v>
      </c>
      <c r="F994" s="2">
        <v>78067</v>
      </c>
      <c r="G994" s="2">
        <v>1233</v>
      </c>
      <c r="H994" s="2">
        <v>26</v>
      </c>
      <c r="I994" s="2">
        <v>11479</v>
      </c>
      <c r="J994" s="2">
        <v>28166</v>
      </c>
      <c r="K994" s="2">
        <v>9358</v>
      </c>
      <c r="L994" s="2">
        <v>329</v>
      </c>
      <c r="M994" s="2">
        <v>3</v>
      </c>
      <c r="N994" s="2">
        <v>23</v>
      </c>
      <c r="O994" s="2">
        <v>377</v>
      </c>
      <c r="P994" s="2">
        <v>150</v>
      </c>
      <c r="Q994" s="2">
        <v>61</v>
      </c>
      <c r="R994" s="2">
        <v>4157</v>
      </c>
      <c r="S994" s="2">
        <v>6448300</v>
      </c>
      <c r="T994" s="2">
        <v>356284800</v>
      </c>
      <c r="U994" s="2">
        <v>887</v>
      </c>
      <c r="V994" s="2">
        <v>333</v>
      </c>
      <c r="W994" s="2">
        <v>54</v>
      </c>
      <c r="X994" s="2">
        <v>1311</v>
      </c>
      <c r="Y994" s="2">
        <v>144</v>
      </c>
      <c r="Z994" s="2">
        <v>828</v>
      </c>
      <c r="AA994" s="9">
        <f t="shared" si="137"/>
        <v>78067</v>
      </c>
      <c r="AB994" s="9">
        <f t="shared" si="138"/>
        <v>10220</v>
      </c>
      <c r="AC994" s="9">
        <f t="shared" si="139"/>
        <v>5100</v>
      </c>
      <c r="AD994" s="9">
        <f t="shared" si="140"/>
        <v>4157</v>
      </c>
      <c r="AE994" s="44">
        <f t="shared" si="141"/>
        <v>2.1713842966537966E-4</v>
      </c>
      <c r="AF994" s="9">
        <f t="shared" si="142"/>
        <v>924</v>
      </c>
      <c r="AG994" s="9">
        <f t="shared" si="135"/>
        <v>972</v>
      </c>
      <c r="AH994" s="44">
        <f t="shared" si="143"/>
        <v>1.2016423255993725E-4</v>
      </c>
      <c r="AI994">
        <f>AA994/'Totals and Drop Down Lists'!W$6*Inputs!E$37</f>
        <v>70817.730164968205</v>
      </c>
      <c r="AJ994">
        <f>AB994/'Totals and Drop Down Lists'!X$6*Inputs!F$37</f>
        <v>33627.757007775697</v>
      </c>
      <c r="AK994">
        <f>AC994/'Totals and Drop Down Lists'!Y$6*Inputs!G$37</f>
        <v>33620.922710210885</v>
      </c>
      <c r="AL994">
        <f>AD994/'Totals and Drop Down Lists'!Z$6*Inputs!H$37</f>
        <v>33328.752779364593</v>
      </c>
      <c r="AM994">
        <f>AE994/'Totals and Drop Down Lists'!AA$6*Inputs!I$37</f>
        <v>27031.422046886772</v>
      </c>
      <c r="AN994">
        <f>AF994/'Totals and Drop Down Lists'!AB$6*Inputs!J$37</f>
        <v>18439.984461678541</v>
      </c>
      <c r="AO994">
        <f>AG994/'Totals and Drop Down Lists'!AC$6*Inputs!K$37</f>
        <v>18102.116046077055</v>
      </c>
      <c r="AP994">
        <f>AH994/'Totals and Drop Down Lists'!AD$6*Inputs!L$37</f>
        <v>28278.23791936256</v>
      </c>
      <c r="AQ994">
        <f>IF(OR($D994="51",$D994="52",$D994="61"),(AA994/'Totals and Drop Down Lists'!W$4)*Inputs!E$38,0)</f>
        <v>0</v>
      </c>
      <c r="AR994">
        <f>IF(OR($D994="51",$D994="52",$D994="61"),(AB994/'Totals and Drop Down Lists'!X$4)*Inputs!F$38,0)</f>
        <v>0</v>
      </c>
      <c r="AS994">
        <f>IF(OR($D994="51",$D994="52",$D994="61"),(AC994/'Totals and Drop Down Lists'!Y$4)*Inputs!G$38,0)</f>
        <v>0</v>
      </c>
      <c r="AT994">
        <f>IF(OR($D994="51",$D994="52",$D994="61"),(AD994/'Totals and Drop Down Lists'!Z$4)*Inputs!H$38,0)</f>
        <v>0</v>
      </c>
      <c r="AU994">
        <f>IF(OR($D994="51",$D994="52",$D994="61"),(AE994/'Totals and Drop Down Lists'!AA$4)*Inputs!I$38,0)</f>
        <v>0</v>
      </c>
      <c r="AV994">
        <f>IF(OR($D994="51",$D994="52",$D994="61"),(AF994/'Totals and Drop Down Lists'!AB$4)*Inputs!J$38,0)</f>
        <v>0</v>
      </c>
      <c r="AW994">
        <f>IF(OR($D994="51",$D994="52",$D994="61"),(AG994/'Totals and Drop Down Lists'!AC$4)*Inputs!K$38,0)</f>
        <v>0</v>
      </c>
      <c r="AX994">
        <f>IF(OR($D994="51",$D994="52",$D994="61"),(AH994/'Totals and Drop Down Lists'!AD$4)*Inputs!L$38,0)</f>
        <v>0</v>
      </c>
      <c r="AY994">
        <f>IF(OR($D994="51",$D994="52",$D994="61"),0,(AA994/'Totals and Drop Down Lists'!W$5)*Inputs!E$39)</f>
        <v>0</v>
      </c>
      <c r="AZ994">
        <f>IF(OR($D994="51",$D994="52",$D994="61"),0,(AB994/'Totals and Drop Down Lists'!X$5)*Inputs!F$39)</f>
        <v>0</v>
      </c>
      <c r="BA994">
        <f>IF(OR($D994="51",$D994="52",$D994="61"),0,(AC994/'Totals and Drop Down Lists'!Y$5)*Inputs!G$39)</f>
        <v>0</v>
      </c>
      <c r="BB994">
        <f>IF(OR($D994="51",$D994="52",$D994="61"),0,(AD994/'Totals and Drop Down Lists'!Z$5)*Inputs!H$39)</f>
        <v>0</v>
      </c>
      <c r="BC994">
        <f>IF(OR($D994="51",$D994="52",$D994="61"),0,(AE994/'Totals and Drop Down Lists'!AA$5)*Inputs!I$39)</f>
        <v>0</v>
      </c>
      <c r="BD994">
        <f>IF(OR($D994="51",$D994="52",$D994="61"),0,(AF994/'Totals and Drop Down Lists'!AB$5)*Inputs!J$39)</f>
        <v>0</v>
      </c>
      <c r="BE994">
        <f>IF(OR($D994="51",$D994="52",$D994="61"),0,(AG994/'Totals and Drop Down Lists'!AC$5)*Inputs!K$39)</f>
        <v>0</v>
      </c>
      <c r="BF994">
        <f>IF(OR($D994="51",$D994="52",$D994="61"),0,(AH994/'Totals and Drop Down Lists'!AD$5)*Inputs!L$39)</f>
        <v>0</v>
      </c>
      <c r="BG994" s="10">
        <f t="shared" si="136"/>
        <v>263246.92313632427</v>
      </c>
    </row>
    <row r="995" spans="1:59">
      <c r="A995" s="1" t="s">
        <v>7432</v>
      </c>
      <c r="B995" s="1" t="s">
        <v>1975</v>
      </c>
      <c r="C995" s="1" t="s">
        <v>2058</v>
      </c>
      <c r="D995" s="1" t="s">
        <v>25</v>
      </c>
      <c r="E995" s="1" t="s">
        <v>2059</v>
      </c>
      <c r="F995" s="2">
        <v>9698</v>
      </c>
      <c r="G995" s="2">
        <v>48</v>
      </c>
      <c r="H995" s="2">
        <v>0</v>
      </c>
      <c r="I995" s="2">
        <v>907</v>
      </c>
      <c r="J995" s="2">
        <v>3519</v>
      </c>
      <c r="K995" s="2">
        <v>782</v>
      </c>
      <c r="L995" s="2">
        <v>15</v>
      </c>
      <c r="M995" s="2">
        <v>14</v>
      </c>
      <c r="N995" s="2">
        <v>0</v>
      </c>
      <c r="O995" s="2">
        <v>80</v>
      </c>
      <c r="P995" s="2">
        <v>0</v>
      </c>
      <c r="Q995" s="2">
        <v>0</v>
      </c>
      <c r="R995" s="2">
        <v>526</v>
      </c>
      <c r="S995" s="2">
        <v>510000</v>
      </c>
      <c r="T995" s="2">
        <v>29980400</v>
      </c>
      <c r="U995" s="2">
        <v>135</v>
      </c>
      <c r="V995" s="2">
        <v>27</v>
      </c>
      <c r="W995" s="2">
        <v>90</v>
      </c>
      <c r="X995" s="2">
        <v>155</v>
      </c>
      <c r="Y995" s="2">
        <v>34</v>
      </c>
      <c r="Z995" s="2">
        <v>90</v>
      </c>
      <c r="AA995" s="9">
        <f t="shared" si="137"/>
        <v>9698</v>
      </c>
      <c r="AB995" s="9">
        <f t="shared" si="138"/>
        <v>859</v>
      </c>
      <c r="AC995" s="9">
        <f t="shared" si="139"/>
        <v>635</v>
      </c>
      <c r="AD995" s="9">
        <f t="shared" si="140"/>
        <v>526</v>
      </c>
      <c r="AE995" s="44">
        <f t="shared" si="141"/>
        <v>1.2136404008177951E-5</v>
      </c>
      <c r="AF995" s="9">
        <f t="shared" si="142"/>
        <v>38</v>
      </c>
      <c r="AG995" s="9">
        <f t="shared" si="135"/>
        <v>124</v>
      </c>
      <c r="AH995" s="44">
        <f t="shared" si="143"/>
        <v>1.0253219568035503E-5</v>
      </c>
      <c r="AI995">
        <f>AA995/'Totals and Drop Down Lists'!W$6*Inputs!E$37</f>
        <v>8797.4476685393529</v>
      </c>
      <c r="AJ995">
        <f>AB995/'Totals and Drop Down Lists'!X$6*Inputs!F$37</f>
        <v>2826.4425899881921</v>
      </c>
      <c r="AK995">
        <f>AC995/'Totals and Drop Down Lists'!Y$6*Inputs!G$37</f>
        <v>4186.1344943105705</v>
      </c>
      <c r="AL995">
        <f>AD995/'Totals and Drop Down Lists'!Z$6*Inputs!H$37</f>
        <v>4217.2056680167861</v>
      </c>
      <c r="AM995">
        <f>AE995/'Totals and Drop Down Lists'!AA$6*Inputs!I$37</f>
        <v>1510.8530506651844</v>
      </c>
      <c r="AN995">
        <f>AF995/'Totals and Drop Down Lists'!AB$6*Inputs!J$37</f>
        <v>758.35433933310026</v>
      </c>
      <c r="AO995">
        <f>AG995/'Totals and Drop Down Lists'!AC$6*Inputs!K$37</f>
        <v>2309.323446207361</v>
      </c>
      <c r="AP995">
        <f>AH995/'Totals and Drop Down Lists'!AD$6*Inputs!L$37</f>
        <v>2412.889228412871</v>
      </c>
      <c r="AQ995">
        <f>IF(OR($D995="51",$D995="52",$D995="61"),(AA995/'Totals and Drop Down Lists'!W$4)*Inputs!E$38,0)</f>
        <v>0</v>
      </c>
      <c r="AR995">
        <f>IF(OR($D995="51",$D995="52",$D995="61"),(AB995/'Totals and Drop Down Lists'!X$4)*Inputs!F$38,0)</f>
        <v>0</v>
      </c>
      <c r="AS995">
        <f>IF(OR($D995="51",$D995="52",$D995="61"),(AC995/'Totals and Drop Down Lists'!Y$4)*Inputs!G$38,0)</f>
        <v>0</v>
      </c>
      <c r="AT995">
        <f>IF(OR($D995="51",$D995="52",$D995="61"),(AD995/'Totals and Drop Down Lists'!Z$4)*Inputs!H$38,0)</f>
        <v>0</v>
      </c>
      <c r="AU995">
        <f>IF(OR($D995="51",$D995="52",$D995="61"),(AE995/'Totals and Drop Down Lists'!AA$4)*Inputs!I$38,0)</f>
        <v>0</v>
      </c>
      <c r="AV995">
        <f>IF(OR($D995="51",$D995="52",$D995="61"),(AF995/'Totals and Drop Down Lists'!AB$4)*Inputs!J$38,0)</f>
        <v>0</v>
      </c>
      <c r="AW995">
        <f>IF(OR($D995="51",$D995="52",$D995="61"),(AG995/'Totals and Drop Down Lists'!AC$4)*Inputs!K$38,0)</f>
        <v>0</v>
      </c>
      <c r="AX995">
        <f>IF(OR($D995="51",$D995="52",$D995="61"),(AH995/'Totals and Drop Down Lists'!AD$4)*Inputs!L$38,0)</f>
        <v>0</v>
      </c>
      <c r="AY995">
        <f>IF(OR($D995="51",$D995="52",$D995="61"),0,(AA995/'Totals and Drop Down Lists'!W$5)*Inputs!E$39)</f>
        <v>0</v>
      </c>
      <c r="AZ995">
        <f>IF(OR($D995="51",$D995="52",$D995="61"),0,(AB995/'Totals and Drop Down Lists'!X$5)*Inputs!F$39)</f>
        <v>0</v>
      </c>
      <c r="BA995">
        <f>IF(OR($D995="51",$D995="52",$D995="61"),0,(AC995/'Totals and Drop Down Lists'!Y$5)*Inputs!G$39)</f>
        <v>0</v>
      </c>
      <c r="BB995">
        <f>IF(OR($D995="51",$D995="52",$D995="61"),0,(AD995/'Totals and Drop Down Lists'!Z$5)*Inputs!H$39)</f>
        <v>0</v>
      </c>
      <c r="BC995">
        <f>IF(OR($D995="51",$D995="52",$D995="61"),0,(AE995/'Totals and Drop Down Lists'!AA$5)*Inputs!I$39)</f>
        <v>0</v>
      </c>
      <c r="BD995">
        <f>IF(OR($D995="51",$D995="52",$D995="61"),0,(AF995/'Totals and Drop Down Lists'!AB$5)*Inputs!J$39)</f>
        <v>0</v>
      </c>
      <c r="BE995">
        <f>IF(OR($D995="51",$D995="52",$D995="61"),0,(AG995/'Totals and Drop Down Lists'!AC$5)*Inputs!K$39)</f>
        <v>0</v>
      </c>
      <c r="BF995">
        <f>IF(OR($D995="51",$D995="52",$D995="61"),0,(AH995/'Totals and Drop Down Lists'!AD$5)*Inputs!L$39)</f>
        <v>0</v>
      </c>
      <c r="BG995" s="10">
        <f t="shared" si="136"/>
        <v>27018.650485473419</v>
      </c>
    </row>
    <row r="996" spans="1:59">
      <c r="A996" s="1" t="s">
        <v>7432</v>
      </c>
      <c r="B996" s="1" t="s">
        <v>1975</v>
      </c>
      <c r="C996" s="1" t="s">
        <v>106</v>
      </c>
      <c r="D996" s="1" t="s">
        <v>25</v>
      </c>
      <c r="E996" s="1" t="s">
        <v>2060</v>
      </c>
      <c r="F996" s="2">
        <v>10094</v>
      </c>
      <c r="G996" s="2">
        <v>70</v>
      </c>
      <c r="H996" s="2">
        <v>0</v>
      </c>
      <c r="I996" s="2">
        <v>1491</v>
      </c>
      <c r="J996" s="2">
        <v>3938</v>
      </c>
      <c r="K996" s="2">
        <v>932</v>
      </c>
      <c r="L996" s="2">
        <v>43</v>
      </c>
      <c r="M996" s="2">
        <v>23</v>
      </c>
      <c r="N996" s="2">
        <v>8</v>
      </c>
      <c r="O996" s="2">
        <v>47</v>
      </c>
      <c r="P996" s="2">
        <v>17</v>
      </c>
      <c r="Q996" s="2">
        <v>10</v>
      </c>
      <c r="R996" s="2">
        <v>876</v>
      </c>
      <c r="S996" s="2">
        <v>574900</v>
      </c>
      <c r="T996" s="2">
        <v>30933800</v>
      </c>
      <c r="U996" s="2">
        <v>49</v>
      </c>
      <c r="V996" s="2">
        <v>69</v>
      </c>
      <c r="W996" s="2">
        <v>0</v>
      </c>
      <c r="X996" s="2">
        <v>174</v>
      </c>
      <c r="Y996" s="2">
        <v>34</v>
      </c>
      <c r="Z996" s="2">
        <v>83</v>
      </c>
      <c r="AA996" s="9">
        <f t="shared" si="137"/>
        <v>10094</v>
      </c>
      <c r="AB996" s="9">
        <f t="shared" si="138"/>
        <v>1421</v>
      </c>
      <c r="AC996" s="9">
        <f t="shared" si="139"/>
        <v>1024</v>
      </c>
      <c r="AD996" s="9">
        <f t="shared" si="140"/>
        <v>876</v>
      </c>
      <c r="AE996" s="44">
        <f t="shared" si="141"/>
        <v>1.5404652250028263E-5</v>
      </c>
      <c r="AF996" s="9">
        <f t="shared" si="142"/>
        <v>105</v>
      </c>
      <c r="AG996" s="9">
        <f t="shared" si="135"/>
        <v>117</v>
      </c>
      <c r="AH996" s="44">
        <f t="shared" si="143"/>
        <v>1.0303319057479411E-5</v>
      </c>
      <c r="AI996">
        <f>AA996/'Totals and Drop Down Lists'!W$6*Inputs!E$37</f>
        <v>9156.6752697706961</v>
      </c>
      <c r="AJ996">
        <f>AB996/'Totals and Drop Down Lists'!X$6*Inputs!F$37</f>
        <v>4675.6401866975802</v>
      </c>
      <c r="AK996">
        <f>AC996/'Totals and Drop Down Lists'!Y$6*Inputs!G$37</f>
        <v>6750.5538931874398</v>
      </c>
      <c r="AL996">
        <f>AD996/'Totals and Drop Down Lists'!Z$6*Inputs!H$37</f>
        <v>7023.3311125146465</v>
      </c>
      <c r="AM996">
        <f>AE996/'Totals and Drop Down Lists'!AA$6*Inputs!I$37</f>
        <v>1917.7151511031207</v>
      </c>
      <c r="AN996">
        <f>AF996/'Totals and Drop Down Lists'!AB$6*Inputs!J$37</f>
        <v>2095.452779736198</v>
      </c>
      <c r="AO996">
        <f>AG996/'Totals and Drop Down Lists'!AC$6*Inputs!K$37</f>
        <v>2178.9584129537193</v>
      </c>
      <c r="AP996">
        <f>AH996/'Totals and Drop Down Lists'!AD$6*Inputs!L$37</f>
        <v>2424.6791367071446</v>
      </c>
      <c r="AQ996">
        <f>IF(OR($D996="51",$D996="52",$D996="61"),(AA996/'Totals and Drop Down Lists'!W$4)*Inputs!E$38,0)</f>
        <v>0</v>
      </c>
      <c r="AR996">
        <f>IF(OR($D996="51",$D996="52",$D996="61"),(AB996/'Totals and Drop Down Lists'!X$4)*Inputs!F$38,0)</f>
        <v>0</v>
      </c>
      <c r="AS996">
        <f>IF(OR($D996="51",$D996="52",$D996="61"),(AC996/'Totals and Drop Down Lists'!Y$4)*Inputs!G$38,0)</f>
        <v>0</v>
      </c>
      <c r="AT996">
        <f>IF(OR($D996="51",$D996="52",$D996="61"),(AD996/'Totals and Drop Down Lists'!Z$4)*Inputs!H$38,0)</f>
        <v>0</v>
      </c>
      <c r="AU996">
        <f>IF(OR($D996="51",$D996="52",$D996="61"),(AE996/'Totals and Drop Down Lists'!AA$4)*Inputs!I$38,0)</f>
        <v>0</v>
      </c>
      <c r="AV996">
        <f>IF(OR($D996="51",$D996="52",$D996="61"),(AF996/'Totals and Drop Down Lists'!AB$4)*Inputs!J$38,0)</f>
        <v>0</v>
      </c>
      <c r="AW996">
        <f>IF(OR($D996="51",$D996="52",$D996="61"),(AG996/'Totals and Drop Down Lists'!AC$4)*Inputs!K$38,0)</f>
        <v>0</v>
      </c>
      <c r="AX996">
        <f>IF(OR($D996="51",$D996="52",$D996="61"),(AH996/'Totals and Drop Down Lists'!AD$4)*Inputs!L$38,0)</f>
        <v>0</v>
      </c>
      <c r="AY996">
        <f>IF(OR($D996="51",$D996="52",$D996="61"),0,(AA996/'Totals and Drop Down Lists'!W$5)*Inputs!E$39)</f>
        <v>0</v>
      </c>
      <c r="AZ996">
        <f>IF(OR($D996="51",$D996="52",$D996="61"),0,(AB996/'Totals and Drop Down Lists'!X$5)*Inputs!F$39)</f>
        <v>0</v>
      </c>
      <c r="BA996">
        <f>IF(OR($D996="51",$D996="52",$D996="61"),0,(AC996/'Totals and Drop Down Lists'!Y$5)*Inputs!G$39)</f>
        <v>0</v>
      </c>
      <c r="BB996">
        <f>IF(OR($D996="51",$D996="52",$D996="61"),0,(AD996/'Totals and Drop Down Lists'!Z$5)*Inputs!H$39)</f>
        <v>0</v>
      </c>
      <c r="BC996">
        <f>IF(OR($D996="51",$D996="52",$D996="61"),0,(AE996/'Totals and Drop Down Lists'!AA$5)*Inputs!I$39)</f>
        <v>0</v>
      </c>
      <c r="BD996">
        <f>IF(OR($D996="51",$D996="52",$D996="61"),0,(AF996/'Totals and Drop Down Lists'!AB$5)*Inputs!J$39)</f>
        <v>0</v>
      </c>
      <c r="BE996">
        <f>IF(OR($D996="51",$D996="52",$D996="61"),0,(AG996/'Totals and Drop Down Lists'!AC$5)*Inputs!K$39)</f>
        <v>0</v>
      </c>
      <c r="BF996">
        <f>IF(OR($D996="51",$D996="52",$D996="61"),0,(AH996/'Totals and Drop Down Lists'!AD$5)*Inputs!L$39)</f>
        <v>0</v>
      </c>
      <c r="BG996" s="10">
        <f t="shared" si="136"/>
        <v>36223.005942670548</v>
      </c>
    </row>
    <row r="997" spans="1:59">
      <c r="A997" s="1" t="s">
        <v>7433</v>
      </c>
      <c r="B997" s="1" t="s">
        <v>3125</v>
      </c>
      <c r="C997" s="1" t="s">
        <v>3126</v>
      </c>
      <c r="D997" s="1" t="s">
        <v>15</v>
      </c>
      <c r="E997" s="1" t="s">
        <v>3127</v>
      </c>
      <c r="F997" s="2">
        <v>308060</v>
      </c>
      <c r="G997" s="2">
        <v>1163</v>
      </c>
      <c r="H997" s="2">
        <v>94</v>
      </c>
      <c r="I997" s="2">
        <v>23542</v>
      </c>
      <c r="J997" s="2">
        <v>108852</v>
      </c>
      <c r="K997" s="2">
        <v>19250</v>
      </c>
      <c r="L997" s="2">
        <v>458</v>
      </c>
      <c r="M997" s="2">
        <v>177</v>
      </c>
      <c r="N997" s="2">
        <v>41</v>
      </c>
      <c r="O997" s="2">
        <v>826</v>
      </c>
      <c r="P997" s="2">
        <v>100</v>
      </c>
      <c r="Q997" s="2">
        <v>53</v>
      </c>
      <c r="R997" s="2">
        <v>9801</v>
      </c>
      <c r="S997" s="2">
        <v>19760400</v>
      </c>
      <c r="T997" s="2">
        <v>940277100</v>
      </c>
      <c r="U997" s="2">
        <v>1325</v>
      </c>
      <c r="V997" s="2">
        <v>1101</v>
      </c>
      <c r="W997" s="2">
        <v>35</v>
      </c>
      <c r="X997" s="2">
        <v>3942</v>
      </c>
      <c r="Y997" s="2">
        <v>299</v>
      </c>
      <c r="Z997" s="2">
        <v>2612</v>
      </c>
      <c r="AA997" s="9">
        <f t="shared" si="137"/>
        <v>308060</v>
      </c>
      <c r="AB997" s="9">
        <f t="shared" si="138"/>
        <v>22285</v>
      </c>
      <c r="AC997" s="9">
        <f t="shared" si="139"/>
        <v>11456</v>
      </c>
      <c r="AD997" s="9">
        <f t="shared" si="140"/>
        <v>9801</v>
      </c>
      <c r="AE997" s="44">
        <f t="shared" si="141"/>
        <v>2.3775017246089681E-4</v>
      </c>
      <c r="AF997" s="9">
        <f t="shared" si="142"/>
        <v>2806</v>
      </c>
      <c r="AG997" s="9">
        <f t="shared" si="135"/>
        <v>2911</v>
      </c>
      <c r="AH997" s="44">
        <f t="shared" si="143"/>
        <v>1.9155240656231447E-4</v>
      </c>
      <c r="AI997">
        <f>AA997/'Totals and Drop Down Lists'!W$6*Inputs!E$37</f>
        <v>279453.67382658622</v>
      </c>
      <c r="AJ997">
        <f>AB997/'Totals and Drop Down Lists'!X$6*Inputs!F$37</f>
        <v>73326.278367737905</v>
      </c>
      <c r="AK997">
        <f>AC997/'Totals and Drop Down Lists'!Y$6*Inputs!G$37</f>
        <v>75521.821680034482</v>
      </c>
      <c r="AL997">
        <f>AD997/'Totals and Drop Down Lists'!Z$6*Inputs!H$37</f>
        <v>78579.529947210103</v>
      </c>
      <c r="AM997">
        <f>AE997/'Totals and Drop Down Lists'!AA$6*Inputs!I$37</f>
        <v>29597.364517255181</v>
      </c>
      <c r="AN997">
        <f>AF997/'Totals and Drop Down Lists'!AB$6*Inputs!J$37</f>
        <v>55998.480951807353</v>
      </c>
      <c r="AO997">
        <f>AG997/'Totals and Drop Down Lists'!AC$6*Inputs!K$37</f>
        <v>54213.230257335708</v>
      </c>
      <c r="AP997">
        <f>AH997/'Totals and Drop Down Lists'!AD$6*Inputs!L$37</f>
        <v>45078.010414569428</v>
      </c>
      <c r="AQ997">
        <f>IF(OR($D997="51",$D997="52",$D997="61"),(AA997/'Totals and Drop Down Lists'!W$4)*Inputs!E$38,0)</f>
        <v>0</v>
      </c>
      <c r="AR997">
        <f>IF(OR($D997="51",$D997="52",$D997="61"),(AB997/'Totals and Drop Down Lists'!X$4)*Inputs!F$38,0)</f>
        <v>0</v>
      </c>
      <c r="AS997">
        <f>IF(OR($D997="51",$D997="52",$D997="61"),(AC997/'Totals and Drop Down Lists'!Y$4)*Inputs!G$38,0)</f>
        <v>0</v>
      </c>
      <c r="AT997">
        <f>IF(OR($D997="51",$D997="52",$D997="61"),(AD997/'Totals and Drop Down Lists'!Z$4)*Inputs!H$38,0)</f>
        <v>0</v>
      </c>
      <c r="AU997">
        <f>IF(OR($D997="51",$D997="52",$D997="61"),(AE997/'Totals and Drop Down Lists'!AA$4)*Inputs!I$38,0)</f>
        <v>0</v>
      </c>
      <c r="AV997">
        <f>IF(OR($D997="51",$D997="52",$D997="61"),(AF997/'Totals and Drop Down Lists'!AB$4)*Inputs!J$38,0)</f>
        <v>0</v>
      </c>
      <c r="AW997">
        <f>IF(OR($D997="51",$D997="52",$D997="61"),(AG997/'Totals and Drop Down Lists'!AC$4)*Inputs!K$38,0)</f>
        <v>0</v>
      </c>
      <c r="AX997">
        <f>IF(OR($D997="51",$D997="52",$D997="61"),(AH997/'Totals and Drop Down Lists'!AD$4)*Inputs!L$38,0)</f>
        <v>0</v>
      </c>
      <c r="AY997">
        <f>IF(OR($D997="51",$D997="52",$D997="61"),0,(AA997/'Totals and Drop Down Lists'!W$5)*Inputs!E$39)</f>
        <v>0</v>
      </c>
      <c r="AZ997">
        <f>IF(OR($D997="51",$D997="52",$D997="61"),0,(AB997/'Totals and Drop Down Lists'!X$5)*Inputs!F$39)</f>
        <v>0</v>
      </c>
      <c r="BA997">
        <f>IF(OR($D997="51",$D997="52",$D997="61"),0,(AC997/'Totals and Drop Down Lists'!Y$5)*Inputs!G$39)</f>
        <v>0</v>
      </c>
      <c r="BB997">
        <f>IF(OR($D997="51",$D997="52",$D997="61"),0,(AD997/'Totals and Drop Down Lists'!Z$5)*Inputs!H$39)</f>
        <v>0</v>
      </c>
      <c r="BC997">
        <f>IF(OR($D997="51",$D997="52",$D997="61"),0,(AE997/'Totals and Drop Down Lists'!AA$5)*Inputs!I$39)</f>
        <v>0</v>
      </c>
      <c r="BD997">
        <f>IF(OR($D997="51",$D997="52",$D997="61"),0,(AF997/'Totals and Drop Down Lists'!AB$5)*Inputs!J$39)</f>
        <v>0</v>
      </c>
      <c r="BE997">
        <f>IF(OR($D997="51",$D997="52",$D997="61"),0,(AG997/'Totals and Drop Down Lists'!AC$5)*Inputs!K$39)</f>
        <v>0</v>
      </c>
      <c r="BF997">
        <f>IF(OR($D997="51",$D997="52",$D997="61"),0,(AH997/'Totals and Drop Down Lists'!AD$5)*Inputs!L$39)</f>
        <v>0</v>
      </c>
      <c r="BG997" s="10">
        <f t="shared" si="136"/>
        <v>691768.3899625364</v>
      </c>
    </row>
    <row r="998" spans="1:59" ht="28.8">
      <c r="A998" s="1" t="s">
        <v>7434</v>
      </c>
      <c r="B998" s="1" t="s">
        <v>5184</v>
      </c>
      <c r="C998" s="1" t="s">
        <v>5185</v>
      </c>
      <c r="D998" s="1" t="s">
        <v>7</v>
      </c>
      <c r="E998" s="1" t="s">
        <v>5186</v>
      </c>
      <c r="F998" s="2">
        <v>152138</v>
      </c>
      <c r="G998" s="2">
        <v>1672</v>
      </c>
      <c r="H998" s="2">
        <v>135</v>
      </c>
      <c r="I998" s="2">
        <v>37857</v>
      </c>
      <c r="J998" s="2">
        <v>59087</v>
      </c>
      <c r="K998" s="2">
        <v>25957</v>
      </c>
      <c r="L998" s="2">
        <v>392</v>
      </c>
      <c r="M998" s="2">
        <v>113</v>
      </c>
      <c r="N998" s="2">
        <v>13</v>
      </c>
      <c r="O998" s="2">
        <v>930</v>
      </c>
      <c r="P998" s="2">
        <v>205</v>
      </c>
      <c r="Q998" s="2">
        <v>113</v>
      </c>
      <c r="R998" s="2">
        <v>15631</v>
      </c>
      <c r="S998" s="2">
        <v>19045600</v>
      </c>
      <c r="T998" s="2">
        <v>799014000</v>
      </c>
      <c r="U998" s="2">
        <v>1597</v>
      </c>
      <c r="V998" s="2">
        <v>1979</v>
      </c>
      <c r="W998" s="2">
        <v>215</v>
      </c>
      <c r="X998" s="2">
        <v>8545</v>
      </c>
      <c r="Y998" s="2">
        <v>740</v>
      </c>
      <c r="Z998" s="2">
        <v>5205</v>
      </c>
      <c r="AA998" s="9">
        <f t="shared" si="137"/>
        <v>152138</v>
      </c>
      <c r="AB998" s="9">
        <f t="shared" si="138"/>
        <v>36050</v>
      </c>
      <c r="AC998" s="9">
        <f t="shared" si="139"/>
        <v>17397</v>
      </c>
      <c r="AD998" s="9">
        <f t="shared" si="140"/>
        <v>15631</v>
      </c>
      <c r="AE998" s="44">
        <f t="shared" si="141"/>
        <v>7.9636623815618082E-4</v>
      </c>
      <c r="AF998" s="9">
        <f t="shared" si="142"/>
        <v>6351</v>
      </c>
      <c r="AG998" s="9">
        <f t="shared" si="135"/>
        <v>5945</v>
      </c>
      <c r="AH998" s="44">
        <f t="shared" si="143"/>
        <v>9.7177450757567692E-4</v>
      </c>
      <c r="AI998">
        <f>AA998/'Totals and Drop Down Lists'!W$6*Inputs!E$37</f>
        <v>138010.52726296557</v>
      </c>
      <c r="AJ998">
        <f>AB998/'Totals and Drop Down Lists'!X$6*Inputs!F$37</f>
        <v>118618.45793838688</v>
      </c>
      <c r="AK998">
        <f>AC998/'Totals and Drop Down Lists'!Y$6*Inputs!G$37</f>
        <v>114686.900468537</v>
      </c>
      <c r="AL998">
        <f>AD998/'Totals and Drop Down Lists'!Z$6*Inputs!H$37</f>
        <v>125321.56235127448</v>
      </c>
      <c r="AM998">
        <f>AE998/'Totals and Drop Down Lists'!AA$6*Inputs!I$37</f>
        <v>99139.115635427734</v>
      </c>
      <c r="AN998">
        <f>AF998/'Totals and Drop Down Lists'!AB$6*Inputs!J$37</f>
        <v>126744.95813432947</v>
      </c>
      <c r="AO998">
        <f>AG998/'Totals and Drop Down Lists'!AC$6*Inputs!K$37</f>
        <v>110717.16038469967</v>
      </c>
      <c r="AP998">
        <f>AH998/'Totals and Drop Down Lists'!AD$6*Inputs!L$37</f>
        <v>228687.60648464577</v>
      </c>
      <c r="AQ998">
        <f>IF(OR($D998="51",$D998="52",$D998="61"),(AA998/'Totals and Drop Down Lists'!W$4)*Inputs!E$38,0)</f>
        <v>0</v>
      </c>
      <c r="AR998">
        <f>IF(OR($D998="51",$D998="52",$D998="61"),(AB998/'Totals and Drop Down Lists'!X$4)*Inputs!F$38,0)</f>
        <v>0</v>
      </c>
      <c r="AS998">
        <f>IF(OR($D998="51",$D998="52",$D998="61"),(AC998/'Totals and Drop Down Lists'!Y$4)*Inputs!G$38,0)</f>
        <v>0</v>
      </c>
      <c r="AT998">
        <f>IF(OR($D998="51",$D998="52",$D998="61"),(AD998/'Totals and Drop Down Lists'!Z$4)*Inputs!H$38,0)</f>
        <v>0</v>
      </c>
      <c r="AU998">
        <f>IF(OR($D998="51",$D998="52",$D998="61"),(AE998/'Totals and Drop Down Lists'!AA$4)*Inputs!I$38,0)</f>
        <v>0</v>
      </c>
      <c r="AV998">
        <f>IF(OR($D998="51",$D998="52",$D998="61"),(AF998/'Totals and Drop Down Lists'!AB$4)*Inputs!J$38,0)</f>
        <v>0</v>
      </c>
      <c r="AW998">
        <f>IF(OR($D998="51",$D998="52",$D998="61"),(AG998/'Totals and Drop Down Lists'!AC$4)*Inputs!K$38,0)</f>
        <v>0</v>
      </c>
      <c r="AX998">
        <f>IF(OR($D998="51",$D998="52",$D998="61"),(AH998/'Totals and Drop Down Lists'!AD$4)*Inputs!L$38,0)</f>
        <v>0</v>
      </c>
      <c r="AY998">
        <f>IF(OR($D998="51",$D998="52",$D998="61"),0,(AA998/'Totals and Drop Down Lists'!W$5)*Inputs!E$39)</f>
        <v>0</v>
      </c>
      <c r="AZ998">
        <f>IF(OR($D998="51",$D998="52",$D998="61"),0,(AB998/'Totals and Drop Down Lists'!X$5)*Inputs!F$39)</f>
        <v>0</v>
      </c>
      <c r="BA998">
        <f>IF(OR($D998="51",$D998="52",$D998="61"),0,(AC998/'Totals and Drop Down Lists'!Y$5)*Inputs!G$39)</f>
        <v>0</v>
      </c>
      <c r="BB998">
        <f>IF(OR($D998="51",$D998="52",$D998="61"),0,(AD998/'Totals and Drop Down Lists'!Z$5)*Inputs!H$39)</f>
        <v>0</v>
      </c>
      <c r="BC998">
        <f>IF(OR($D998="51",$D998="52",$D998="61"),0,(AE998/'Totals and Drop Down Lists'!AA$5)*Inputs!I$39)</f>
        <v>0</v>
      </c>
      <c r="BD998">
        <f>IF(OR($D998="51",$D998="52",$D998="61"),0,(AF998/'Totals and Drop Down Lists'!AB$5)*Inputs!J$39)</f>
        <v>0</v>
      </c>
      <c r="BE998">
        <f>IF(OR($D998="51",$D998="52",$D998="61"),0,(AG998/'Totals and Drop Down Lists'!AC$5)*Inputs!K$39)</f>
        <v>0</v>
      </c>
      <c r="BF998">
        <f>IF(OR($D998="51",$D998="52",$D998="61"),0,(AH998/'Totals and Drop Down Lists'!AD$5)*Inputs!L$39)</f>
        <v>0</v>
      </c>
      <c r="BG998" s="10">
        <f t="shared" si="136"/>
        <v>1061926.2886602667</v>
      </c>
    </row>
    <row r="999" spans="1:59" ht="28.8">
      <c r="A999" s="1" t="s">
        <v>7434</v>
      </c>
      <c r="B999" s="1" t="s">
        <v>5184</v>
      </c>
      <c r="C999" s="1" t="s">
        <v>694</v>
      </c>
      <c r="D999" s="1" t="s">
        <v>25</v>
      </c>
      <c r="E999" s="1" t="s">
        <v>5187</v>
      </c>
      <c r="F999" s="2">
        <v>54068</v>
      </c>
      <c r="G999" s="2">
        <v>149</v>
      </c>
      <c r="H999" s="2">
        <v>0</v>
      </c>
      <c r="I999" s="2">
        <v>6055</v>
      </c>
      <c r="J999" s="2">
        <v>17938</v>
      </c>
      <c r="K999" s="2">
        <v>3135</v>
      </c>
      <c r="L999" s="2">
        <v>285</v>
      </c>
      <c r="M999" s="2">
        <v>0</v>
      </c>
      <c r="N999" s="2">
        <v>16</v>
      </c>
      <c r="O999" s="2">
        <v>73</v>
      </c>
      <c r="P999" s="2">
        <v>49</v>
      </c>
      <c r="Q999" s="2">
        <v>0</v>
      </c>
      <c r="R999" s="2">
        <v>3623</v>
      </c>
      <c r="S999" s="2">
        <v>2022800</v>
      </c>
      <c r="T999" s="2">
        <v>104003600</v>
      </c>
      <c r="U999" s="2">
        <v>36</v>
      </c>
      <c r="V999" s="2">
        <v>125</v>
      </c>
      <c r="W999" s="2">
        <v>0</v>
      </c>
      <c r="X999" s="2">
        <v>705</v>
      </c>
      <c r="Y999" s="2">
        <v>115</v>
      </c>
      <c r="Z999" s="2">
        <v>470</v>
      </c>
      <c r="AA999" s="9">
        <f t="shared" si="137"/>
        <v>54068</v>
      </c>
      <c r="AB999" s="9">
        <f t="shared" si="138"/>
        <v>5906</v>
      </c>
      <c r="AC999" s="9">
        <f t="shared" si="139"/>
        <v>4046</v>
      </c>
      <c r="AD999" s="9">
        <f t="shared" si="140"/>
        <v>3623</v>
      </c>
      <c r="AE999" s="44">
        <f t="shared" si="141"/>
        <v>3.8264571701414296E-5</v>
      </c>
      <c r="AF999" s="9">
        <f t="shared" si="142"/>
        <v>580</v>
      </c>
      <c r="AG999" s="9">
        <f t="shared" si="135"/>
        <v>585</v>
      </c>
      <c r="AH999" s="44">
        <f t="shared" si="143"/>
        <v>3.8042625138827469E-5</v>
      </c>
      <c r="AI999">
        <f>AA999/'Totals and Drop Down Lists'!W$6*Inputs!E$37</f>
        <v>49047.267533778686</v>
      </c>
      <c r="AJ999">
        <f>AB999/'Totals and Drop Down Lists'!X$6*Inputs!F$37</f>
        <v>19433.026701362356</v>
      </c>
      <c r="AK999">
        <f>AC999/'Totals and Drop Down Lists'!Y$6*Inputs!G$37</f>
        <v>26672.598683433967</v>
      </c>
      <c r="AL999">
        <f>AD999/'Totals and Drop Down Lists'!Z$6*Inputs!H$37</f>
        <v>29047.407101187859</v>
      </c>
      <c r="AM999">
        <f>AE999/'Totals and Drop Down Lists'!AA$6*Inputs!I$37</f>
        <v>4763.5316728515745</v>
      </c>
      <c r="AN999">
        <f>AF999/'Totals and Drop Down Lists'!AB$6*Inputs!J$37</f>
        <v>11574.88202139995</v>
      </c>
      <c r="AO999">
        <f>AG999/'Totals and Drop Down Lists'!AC$6*Inputs!K$37</f>
        <v>10894.792064768597</v>
      </c>
      <c r="AP999">
        <f>AH999/'Totals and Drop Down Lists'!AD$6*Inputs!L$37</f>
        <v>8952.5675139338491</v>
      </c>
      <c r="AQ999">
        <f>IF(OR($D999="51",$D999="52",$D999="61"),(AA999/'Totals and Drop Down Lists'!W$4)*Inputs!E$38,0)</f>
        <v>0</v>
      </c>
      <c r="AR999">
        <f>IF(OR($D999="51",$D999="52",$D999="61"),(AB999/'Totals and Drop Down Lists'!X$4)*Inputs!F$38,0)</f>
        <v>0</v>
      </c>
      <c r="AS999">
        <f>IF(OR($D999="51",$D999="52",$D999="61"),(AC999/'Totals and Drop Down Lists'!Y$4)*Inputs!G$38,0)</f>
        <v>0</v>
      </c>
      <c r="AT999">
        <f>IF(OR($D999="51",$D999="52",$D999="61"),(AD999/'Totals and Drop Down Lists'!Z$4)*Inputs!H$38,0)</f>
        <v>0</v>
      </c>
      <c r="AU999">
        <f>IF(OR($D999="51",$D999="52",$D999="61"),(AE999/'Totals and Drop Down Lists'!AA$4)*Inputs!I$38,0)</f>
        <v>0</v>
      </c>
      <c r="AV999">
        <f>IF(OR($D999="51",$D999="52",$D999="61"),(AF999/'Totals and Drop Down Lists'!AB$4)*Inputs!J$38,0)</f>
        <v>0</v>
      </c>
      <c r="AW999">
        <f>IF(OR($D999="51",$D999="52",$D999="61"),(AG999/'Totals and Drop Down Lists'!AC$4)*Inputs!K$38,0)</f>
        <v>0</v>
      </c>
      <c r="AX999">
        <f>IF(OR($D999="51",$D999="52",$D999="61"),(AH999/'Totals and Drop Down Lists'!AD$4)*Inputs!L$38,0)</f>
        <v>0</v>
      </c>
      <c r="AY999">
        <f>IF(OR($D999="51",$D999="52",$D999="61"),0,(AA999/'Totals and Drop Down Lists'!W$5)*Inputs!E$39)</f>
        <v>0</v>
      </c>
      <c r="AZ999">
        <f>IF(OR($D999="51",$D999="52",$D999="61"),0,(AB999/'Totals and Drop Down Lists'!X$5)*Inputs!F$39)</f>
        <v>0</v>
      </c>
      <c r="BA999">
        <f>IF(OR($D999="51",$D999="52",$D999="61"),0,(AC999/'Totals and Drop Down Lists'!Y$5)*Inputs!G$39)</f>
        <v>0</v>
      </c>
      <c r="BB999">
        <f>IF(OR($D999="51",$D999="52",$D999="61"),0,(AD999/'Totals and Drop Down Lists'!Z$5)*Inputs!H$39)</f>
        <v>0</v>
      </c>
      <c r="BC999">
        <f>IF(OR($D999="51",$D999="52",$D999="61"),0,(AE999/'Totals and Drop Down Lists'!AA$5)*Inputs!I$39)</f>
        <v>0</v>
      </c>
      <c r="BD999">
        <f>IF(OR($D999="51",$D999="52",$D999="61"),0,(AF999/'Totals and Drop Down Lists'!AB$5)*Inputs!J$39)</f>
        <v>0</v>
      </c>
      <c r="BE999">
        <f>IF(OR($D999="51",$D999="52",$D999="61"),0,(AG999/'Totals and Drop Down Lists'!AC$5)*Inputs!K$39)</f>
        <v>0</v>
      </c>
      <c r="BF999">
        <f>IF(OR($D999="51",$D999="52",$D999="61"),0,(AH999/'Totals and Drop Down Lists'!AD$5)*Inputs!L$39)</f>
        <v>0</v>
      </c>
      <c r="BG999" s="10">
        <f t="shared" si="136"/>
        <v>160386.07329271684</v>
      </c>
    </row>
    <row r="1000" spans="1:59" ht="28.8">
      <c r="A1000" s="1" t="s">
        <v>7434</v>
      </c>
      <c r="B1000" s="1" t="s">
        <v>5184</v>
      </c>
      <c r="C1000" s="1" t="s">
        <v>2384</v>
      </c>
      <c r="D1000" s="1" t="s">
        <v>58</v>
      </c>
      <c r="E1000" s="1" t="s">
        <v>5188</v>
      </c>
      <c r="F1000" s="2">
        <v>141246</v>
      </c>
      <c r="G1000" s="2">
        <v>696</v>
      </c>
      <c r="H1000" s="2">
        <v>56</v>
      </c>
      <c r="I1000" s="2">
        <v>12692</v>
      </c>
      <c r="J1000" s="2">
        <v>54362</v>
      </c>
      <c r="K1000" s="2">
        <v>11625</v>
      </c>
      <c r="L1000" s="2">
        <v>98</v>
      </c>
      <c r="M1000" s="2">
        <v>0</v>
      </c>
      <c r="N1000" s="2">
        <v>23</v>
      </c>
      <c r="O1000" s="2">
        <v>127</v>
      </c>
      <c r="P1000" s="2">
        <v>0</v>
      </c>
      <c r="Q1000" s="2">
        <v>42</v>
      </c>
      <c r="R1000" s="2">
        <v>5170</v>
      </c>
      <c r="S1000" s="2">
        <v>9061400</v>
      </c>
      <c r="T1000" s="2">
        <v>506720700</v>
      </c>
      <c r="U1000" s="2">
        <v>625</v>
      </c>
      <c r="V1000" s="2">
        <v>384</v>
      </c>
      <c r="W1000" s="2">
        <v>20</v>
      </c>
      <c r="X1000" s="2">
        <v>1888</v>
      </c>
      <c r="Y1000" s="2">
        <v>62</v>
      </c>
      <c r="Z1000" s="2">
        <v>1270</v>
      </c>
      <c r="AA1000" s="9">
        <f t="shared" si="137"/>
        <v>141246</v>
      </c>
      <c r="AB1000" s="9">
        <f t="shared" si="138"/>
        <v>11940</v>
      </c>
      <c r="AC1000" s="9">
        <f t="shared" si="139"/>
        <v>5460</v>
      </c>
      <c r="AD1000" s="9">
        <f t="shared" si="140"/>
        <v>5170</v>
      </c>
      <c r="AE1000" s="44">
        <f t="shared" si="141"/>
        <v>1.7361461549956076E-4</v>
      </c>
      <c r="AF1000" s="9">
        <f t="shared" si="142"/>
        <v>1484</v>
      </c>
      <c r="AG1000" s="9">
        <f t="shared" si="135"/>
        <v>1332</v>
      </c>
      <c r="AH1000" s="44">
        <f t="shared" si="143"/>
        <v>1.0598706028131693E-4</v>
      </c>
      <c r="AI1000">
        <f>AA1000/'Totals and Drop Down Lists'!W$6*Inputs!E$37</f>
        <v>128129.95394828927</v>
      </c>
      <c r="AJ1000">
        <f>AB1000/'Totals and Drop Down Lists'!X$6*Inputs!F$37</f>
        <v>39287.222962117601</v>
      </c>
      <c r="AK1000">
        <f>AC1000/'Totals and Drop Down Lists'!Y$6*Inputs!G$37</f>
        <v>35994.164313284586</v>
      </c>
      <c r="AL1000">
        <f>AD1000/'Totals and Drop Down Lists'!Z$6*Inputs!H$37</f>
        <v>41450.481565868409</v>
      </c>
      <c r="AM1000">
        <f>AE1000/'Totals and Drop Down Lists'!AA$6*Inputs!I$37</f>
        <v>21613.170696264144</v>
      </c>
      <c r="AN1000">
        <f>AF1000/'Totals and Drop Down Lists'!AB$6*Inputs!J$37</f>
        <v>29615.732620271596</v>
      </c>
      <c r="AO1000">
        <f>AG1000/'Totals and Drop Down Lists'!AC$6*Inputs!K$37</f>
        <v>24806.603470550035</v>
      </c>
      <c r="AP1000">
        <f>AH1000/'Totals and Drop Down Lists'!AD$6*Inputs!L$37</f>
        <v>24941.925256452261</v>
      </c>
      <c r="AQ1000">
        <f>IF(OR($D1000="51",$D1000="52",$D1000="61"),(AA1000/'Totals and Drop Down Lists'!W$4)*Inputs!E$38,0)</f>
        <v>0</v>
      </c>
      <c r="AR1000">
        <f>IF(OR($D1000="51",$D1000="52",$D1000="61"),(AB1000/'Totals and Drop Down Lists'!X$4)*Inputs!F$38,0)</f>
        <v>0</v>
      </c>
      <c r="AS1000">
        <f>IF(OR($D1000="51",$D1000="52",$D1000="61"),(AC1000/'Totals and Drop Down Lists'!Y$4)*Inputs!G$38,0)</f>
        <v>0</v>
      </c>
      <c r="AT1000">
        <f>IF(OR($D1000="51",$D1000="52",$D1000="61"),(AD1000/'Totals and Drop Down Lists'!Z$4)*Inputs!H$38,0)</f>
        <v>0</v>
      </c>
      <c r="AU1000">
        <f>IF(OR($D1000="51",$D1000="52",$D1000="61"),(AE1000/'Totals and Drop Down Lists'!AA$4)*Inputs!I$38,0)</f>
        <v>0</v>
      </c>
      <c r="AV1000">
        <f>IF(OR($D1000="51",$D1000="52",$D1000="61"),(AF1000/'Totals and Drop Down Lists'!AB$4)*Inputs!J$38,0)</f>
        <v>0</v>
      </c>
      <c r="AW1000">
        <f>IF(OR($D1000="51",$D1000="52",$D1000="61"),(AG1000/'Totals and Drop Down Lists'!AC$4)*Inputs!K$38,0)</f>
        <v>0</v>
      </c>
      <c r="AX1000">
        <f>IF(OR($D1000="51",$D1000="52",$D1000="61"),(AH1000/'Totals and Drop Down Lists'!AD$4)*Inputs!L$38,0)</f>
        <v>0</v>
      </c>
      <c r="AY1000">
        <f>IF(OR($D1000="51",$D1000="52",$D1000="61"),0,(AA1000/'Totals and Drop Down Lists'!W$5)*Inputs!E$39)</f>
        <v>0</v>
      </c>
      <c r="AZ1000">
        <f>IF(OR($D1000="51",$D1000="52",$D1000="61"),0,(AB1000/'Totals and Drop Down Lists'!X$5)*Inputs!F$39)</f>
        <v>0</v>
      </c>
      <c r="BA1000">
        <f>IF(OR($D1000="51",$D1000="52",$D1000="61"),0,(AC1000/'Totals and Drop Down Lists'!Y$5)*Inputs!G$39)</f>
        <v>0</v>
      </c>
      <c r="BB1000">
        <f>IF(OR($D1000="51",$D1000="52",$D1000="61"),0,(AD1000/'Totals and Drop Down Lists'!Z$5)*Inputs!H$39)</f>
        <v>0</v>
      </c>
      <c r="BC1000">
        <f>IF(OR($D1000="51",$D1000="52",$D1000="61"),0,(AE1000/'Totals and Drop Down Lists'!AA$5)*Inputs!I$39)</f>
        <v>0</v>
      </c>
      <c r="BD1000">
        <f>IF(OR($D1000="51",$D1000="52",$D1000="61"),0,(AF1000/'Totals and Drop Down Lists'!AB$5)*Inputs!J$39)</f>
        <v>0</v>
      </c>
      <c r="BE1000">
        <f>IF(OR($D1000="51",$D1000="52",$D1000="61"),0,(AG1000/'Totals and Drop Down Lists'!AC$5)*Inputs!K$39)</f>
        <v>0</v>
      </c>
      <c r="BF1000">
        <f>IF(OR($D1000="51",$D1000="52",$D1000="61"),0,(AH1000/'Totals and Drop Down Lists'!AD$5)*Inputs!L$39)</f>
        <v>0</v>
      </c>
      <c r="BG1000" s="10">
        <f t="shared" si="136"/>
        <v>345839.25483309792</v>
      </c>
    </row>
    <row r="1001" spans="1:59" ht="28.8">
      <c r="A1001" s="1" t="s">
        <v>7435</v>
      </c>
      <c r="B1001" s="1" t="s">
        <v>6891</v>
      </c>
      <c r="C1001" s="1" t="s">
        <v>6892</v>
      </c>
      <c r="D1001" s="1" t="s">
        <v>10</v>
      </c>
      <c r="E1001" s="1" t="s">
        <v>6893</v>
      </c>
      <c r="F1001" s="2">
        <v>88560</v>
      </c>
      <c r="G1001" s="2">
        <v>702</v>
      </c>
      <c r="H1001" s="2">
        <v>143</v>
      </c>
      <c r="I1001" s="2">
        <v>16637</v>
      </c>
      <c r="J1001" s="2">
        <v>28498</v>
      </c>
      <c r="K1001" s="2">
        <v>13396</v>
      </c>
      <c r="L1001" s="2">
        <v>722</v>
      </c>
      <c r="M1001" s="2">
        <v>75</v>
      </c>
      <c r="N1001" s="2">
        <v>54</v>
      </c>
      <c r="O1001" s="2">
        <v>913</v>
      </c>
      <c r="P1001" s="2">
        <v>154</v>
      </c>
      <c r="Q1001" s="2">
        <v>9</v>
      </c>
      <c r="R1001" s="2">
        <v>6634</v>
      </c>
      <c r="S1001" s="2">
        <v>11474300</v>
      </c>
      <c r="T1001" s="2">
        <v>514294500</v>
      </c>
      <c r="U1001" s="2">
        <v>1265</v>
      </c>
      <c r="V1001" s="2">
        <v>1085</v>
      </c>
      <c r="W1001" s="2">
        <v>90</v>
      </c>
      <c r="X1001" s="2">
        <v>3505</v>
      </c>
      <c r="Y1001" s="2">
        <v>400</v>
      </c>
      <c r="Z1001" s="2">
        <v>2130</v>
      </c>
      <c r="AA1001" s="9">
        <f t="shared" si="137"/>
        <v>88560</v>
      </c>
      <c r="AB1001" s="9">
        <f t="shared" si="138"/>
        <v>15792</v>
      </c>
      <c r="AC1001" s="9">
        <f t="shared" si="139"/>
        <v>8561</v>
      </c>
      <c r="AD1001" s="9">
        <f t="shared" si="140"/>
        <v>6634</v>
      </c>
      <c r="AE1001" s="44">
        <f t="shared" si="141"/>
        <v>4.397761587081128E-4</v>
      </c>
      <c r="AF1001" s="9">
        <f t="shared" si="142"/>
        <v>2330</v>
      </c>
      <c r="AG1001" s="9">
        <f t="shared" si="135"/>
        <v>2530</v>
      </c>
      <c r="AH1001" s="44">
        <f t="shared" si="143"/>
        <v>4.4251945027857077E-4</v>
      </c>
      <c r="AI1001">
        <f>AA1001/'Totals and Drop Down Lists'!W$6*Inputs!E$37</f>
        <v>80336.354457191701</v>
      </c>
      <c r="AJ1001">
        <f>AB1001/'Totals and Drop Down Lists'!X$6*Inputs!F$37</f>
        <v>51961.794390097246</v>
      </c>
      <c r="AK1001">
        <f>AC1001/'Totals and Drop Down Lists'!Y$6*Inputs!G$37</f>
        <v>56437.003788650072</v>
      </c>
      <c r="AL1001">
        <f>AD1001/'Totals and Drop Down Lists'!Z$6*Inputs!H$37</f>
        <v>53188.103425139459</v>
      </c>
      <c r="AM1001">
        <f>AE1001/'Totals and Drop Down Lists'!AA$6*Inputs!I$37</f>
        <v>54747.448300686643</v>
      </c>
      <c r="AN1001">
        <f>AF1001/'Totals and Drop Down Lists'!AB$6*Inputs!J$37</f>
        <v>46499.095017003252</v>
      </c>
      <c r="AO1001">
        <f>AG1001/'Totals and Drop Down Lists'!AC$6*Inputs!K$37</f>
        <v>47117.647733101796</v>
      </c>
      <c r="AP1001">
        <f>AH1001/'Totals and Drop Down Lists'!AD$6*Inputs!L$37</f>
        <v>104138.06198679966</v>
      </c>
      <c r="AQ1001">
        <f>IF(OR($D1001="51",$D1001="52",$D1001="61"),(AA1001/'Totals and Drop Down Lists'!W$4)*Inputs!E$38,0)</f>
        <v>0</v>
      </c>
      <c r="AR1001">
        <f>IF(OR($D1001="51",$D1001="52",$D1001="61"),(AB1001/'Totals and Drop Down Lists'!X$4)*Inputs!F$38,0)</f>
        <v>0</v>
      </c>
      <c r="AS1001">
        <f>IF(OR($D1001="51",$D1001="52",$D1001="61"),(AC1001/'Totals and Drop Down Lists'!Y$4)*Inputs!G$38,0)</f>
        <v>0</v>
      </c>
      <c r="AT1001">
        <f>IF(OR($D1001="51",$D1001="52",$D1001="61"),(AD1001/'Totals and Drop Down Lists'!Z$4)*Inputs!H$38,0)</f>
        <v>0</v>
      </c>
      <c r="AU1001">
        <f>IF(OR($D1001="51",$D1001="52",$D1001="61"),(AE1001/'Totals and Drop Down Lists'!AA$4)*Inputs!I$38,0)</f>
        <v>0</v>
      </c>
      <c r="AV1001">
        <f>IF(OR($D1001="51",$D1001="52",$D1001="61"),(AF1001/'Totals and Drop Down Lists'!AB$4)*Inputs!J$38,0)</f>
        <v>0</v>
      </c>
      <c r="AW1001">
        <f>IF(OR($D1001="51",$D1001="52",$D1001="61"),(AG1001/'Totals and Drop Down Lists'!AC$4)*Inputs!K$38,0)</f>
        <v>0</v>
      </c>
      <c r="AX1001">
        <f>IF(OR($D1001="51",$D1001="52",$D1001="61"),(AH1001/'Totals and Drop Down Lists'!AD$4)*Inputs!L$38,0)</f>
        <v>0</v>
      </c>
      <c r="AY1001">
        <f>IF(OR($D1001="51",$D1001="52",$D1001="61"),0,(AA1001/'Totals and Drop Down Lists'!W$5)*Inputs!E$39)</f>
        <v>0</v>
      </c>
      <c r="AZ1001">
        <f>IF(OR($D1001="51",$D1001="52",$D1001="61"),0,(AB1001/'Totals and Drop Down Lists'!X$5)*Inputs!F$39)</f>
        <v>0</v>
      </c>
      <c r="BA1001">
        <f>IF(OR($D1001="51",$D1001="52",$D1001="61"),0,(AC1001/'Totals and Drop Down Lists'!Y$5)*Inputs!G$39)</f>
        <v>0</v>
      </c>
      <c r="BB1001">
        <f>IF(OR($D1001="51",$D1001="52",$D1001="61"),0,(AD1001/'Totals and Drop Down Lists'!Z$5)*Inputs!H$39)</f>
        <v>0</v>
      </c>
      <c r="BC1001">
        <f>IF(OR($D1001="51",$D1001="52",$D1001="61"),0,(AE1001/'Totals and Drop Down Lists'!AA$5)*Inputs!I$39)</f>
        <v>0</v>
      </c>
      <c r="BD1001">
        <f>IF(OR($D1001="51",$D1001="52",$D1001="61"),0,(AF1001/'Totals and Drop Down Lists'!AB$5)*Inputs!J$39)</f>
        <v>0</v>
      </c>
      <c r="BE1001">
        <f>IF(OR($D1001="51",$D1001="52",$D1001="61"),0,(AG1001/'Totals and Drop Down Lists'!AC$5)*Inputs!K$39)</f>
        <v>0</v>
      </c>
      <c r="BF1001">
        <f>IF(OR($D1001="51",$D1001="52",$D1001="61"),0,(AH1001/'Totals and Drop Down Lists'!AD$5)*Inputs!L$39)</f>
        <v>0</v>
      </c>
      <c r="BG1001" s="10">
        <f t="shared" si="136"/>
        <v>494425.50909866981</v>
      </c>
    </row>
    <row r="1002" spans="1:59" ht="28.8">
      <c r="A1002" s="1" t="s">
        <v>7435</v>
      </c>
      <c r="B1002" s="1" t="s">
        <v>6891</v>
      </c>
      <c r="C1002" s="1" t="s">
        <v>785</v>
      </c>
      <c r="D1002" s="1" t="s">
        <v>215</v>
      </c>
      <c r="E1002" s="1" t="s">
        <v>6894</v>
      </c>
      <c r="F1002" s="2">
        <v>613539</v>
      </c>
      <c r="G1002" s="2">
        <v>2093</v>
      </c>
      <c r="H1002" s="2">
        <v>863</v>
      </c>
      <c r="I1002" s="2">
        <v>44619</v>
      </c>
      <c r="J1002" s="2">
        <v>212574</v>
      </c>
      <c r="K1002" s="2">
        <v>44667</v>
      </c>
      <c r="L1002" s="2">
        <v>1399</v>
      </c>
      <c r="M1002" s="2">
        <v>282</v>
      </c>
      <c r="N1002" s="2">
        <v>152</v>
      </c>
      <c r="O1002" s="2">
        <v>1864</v>
      </c>
      <c r="P1002" s="2">
        <v>428</v>
      </c>
      <c r="Q1002" s="2">
        <v>40</v>
      </c>
      <c r="R1002" s="2">
        <v>17333</v>
      </c>
      <c r="S1002" s="2">
        <v>51111800</v>
      </c>
      <c r="T1002" s="2">
        <v>2471524900</v>
      </c>
      <c r="U1002" s="2">
        <v>2904</v>
      </c>
      <c r="V1002" s="2">
        <v>2510</v>
      </c>
      <c r="W1002" s="2">
        <v>180</v>
      </c>
      <c r="X1002" s="2">
        <v>8738</v>
      </c>
      <c r="Y1002" s="2">
        <v>883</v>
      </c>
      <c r="Z1002" s="2">
        <v>5673</v>
      </c>
      <c r="AA1002" s="9">
        <f t="shared" si="137"/>
        <v>613539</v>
      </c>
      <c r="AB1002" s="9">
        <f t="shared" si="138"/>
        <v>41663</v>
      </c>
      <c r="AC1002" s="9">
        <f t="shared" si="139"/>
        <v>21498</v>
      </c>
      <c r="AD1002" s="9">
        <f t="shared" si="140"/>
        <v>17333</v>
      </c>
      <c r="AE1002" s="44">
        <f t="shared" si="141"/>
        <v>6.5547964599652411E-4</v>
      </c>
      <c r="AF1002" s="9">
        <f t="shared" si="142"/>
        <v>6048</v>
      </c>
      <c r="AG1002" s="9">
        <f t="shared" si="135"/>
        <v>6556</v>
      </c>
      <c r="AH1002" s="44">
        <f t="shared" si="143"/>
        <v>5.1258591828733286E-4</v>
      </c>
      <c r="AI1002">
        <f>AA1002/'Totals and Drop Down Lists'!W$6*Inputs!E$37</f>
        <v>556566.01826231868</v>
      </c>
      <c r="AJ1002">
        <f>AB1002/'Totals and Drop Down Lists'!X$6*Inputs!F$37</f>
        <v>137087.40119520147</v>
      </c>
      <c r="AK1002">
        <f>AC1002/'Totals and Drop Down Lists'!Y$6*Inputs!G$37</f>
        <v>141722.07773021836</v>
      </c>
      <c r="AL1002">
        <f>AD1002/'Totals and Drop Down Lists'!Z$6*Inputs!H$37</f>
        <v>138967.34951280407</v>
      </c>
      <c r="AM1002">
        <f>AE1002/'Totals and Drop Down Lists'!AA$6*Inputs!I$37</f>
        <v>81600.235303262874</v>
      </c>
      <c r="AN1002">
        <f>AF1002/'Totals and Drop Down Lists'!AB$6*Inputs!J$37</f>
        <v>120698.08011280499</v>
      </c>
      <c r="AO1002">
        <f>AG1002/'Totals and Drop Down Lists'!AC$6*Inputs!K$37</f>
        <v>122096.16543012466</v>
      </c>
      <c r="AP1002">
        <f>AH1002/'Totals and Drop Down Lists'!AD$6*Inputs!L$37</f>
        <v>120626.79753073858</v>
      </c>
      <c r="AQ1002">
        <f>IF(OR($D1002="51",$D1002="52",$D1002="61"),(AA1002/'Totals and Drop Down Lists'!W$4)*Inputs!E$38,0)</f>
        <v>0</v>
      </c>
      <c r="AR1002">
        <f>IF(OR($D1002="51",$D1002="52",$D1002="61"),(AB1002/'Totals and Drop Down Lists'!X$4)*Inputs!F$38,0)</f>
        <v>0</v>
      </c>
      <c r="AS1002">
        <f>IF(OR($D1002="51",$D1002="52",$D1002="61"),(AC1002/'Totals and Drop Down Lists'!Y$4)*Inputs!G$38,0)</f>
        <v>0</v>
      </c>
      <c r="AT1002">
        <f>IF(OR($D1002="51",$D1002="52",$D1002="61"),(AD1002/'Totals and Drop Down Lists'!Z$4)*Inputs!H$38,0)</f>
        <v>0</v>
      </c>
      <c r="AU1002">
        <f>IF(OR($D1002="51",$D1002="52",$D1002="61"),(AE1002/'Totals and Drop Down Lists'!AA$4)*Inputs!I$38,0)</f>
        <v>0</v>
      </c>
      <c r="AV1002">
        <f>IF(OR($D1002="51",$D1002="52",$D1002="61"),(AF1002/'Totals and Drop Down Lists'!AB$4)*Inputs!J$38,0)</f>
        <v>0</v>
      </c>
      <c r="AW1002">
        <f>IF(OR($D1002="51",$D1002="52",$D1002="61"),(AG1002/'Totals and Drop Down Lists'!AC$4)*Inputs!K$38,0)</f>
        <v>0</v>
      </c>
      <c r="AX1002">
        <f>IF(OR($D1002="51",$D1002="52",$D1002="61"),(AH1002/'Totals and Drop Down Lists'!AD$4)*Inputs!L$38,0)</f>
        <v>0</v>
      </c>
      <c r="AY1002">
        <f>IF(OR($D1002="51",$D1002="52",$D1002="61"),0,(AA1002/'Totals and Drop Down Lists'!W$5)*Inputs!E$39)</f>
        <v>0</v>
      </c>
      <c r="AZ1002">
        <f>IF(OR($D1002="51",$D1002="52",$D1002="61"),0,(AB1002/'Totals and Drop Down Lists'!X$5)*Inputs!F$39)</f>
        <v>0</v>
      </c>
      <c r="BA1002">
        <f>IF(OR($D1002="51",$D1002="52",$D1002="61"),0,(AC1002/'Totals and Drop Down Lists'!Y$5)*Inputs!G$39)</f>
        <v>0</v>
      </c>
      <c r="BB1002">
        <f>IF(OR($D1002="51",$D1002="52",$D1002="61"),0,(AD1002/'Totals and Drop Down Lists'!Z$5)*Inputs!H$39)</f>
        <v>0</v>
      </c>
      <c r="BC1002">
        <f>IF(OR($D1002="51",$D1002="52",$D1002="61"),0,(AE1002/'Totals and Drop Down Lists'!AA$5)*Inputs!I$39)</f>
        <v>0</v>
      </c>
      <c r="BD1002">
        <f>IF(OR($D1002="51",$D1002="52",$D1002="61"),0,(AF1002/'Totals and Drop Down Lists'!AB$5)*Inputs!J$39)</f>
        <v>0</v>
      </c>
      <c r="BE1002">
        <f>IF(OR($D1002="51",$D1002="52",$D1002="61"),0,(AG1002/'Totals and Drop Down Lists'!AC$5)*Inputs!K$39)</f>
        <v>0</v>
      </c>
      <c r="BF1002">
        <f>IF(OR($D1002="51",$D1002="52",$D1002="61"),0,(AH1002/'Totals and Drop Down Lists'!AD$5)*Inputs!L$39)</f>
        <v>0</v>
      </c>
      <c r="BG1002" s="10">
        <f t="shared" si="136"/>
        <v>1419364.1250774737</v>
      </c>
    </row>
    <row r="1003" spans="1:59" ht="43.2">
      <c r="A1003" s="1" t="s">
        <v>7436</v>
      </c>
      <c r="B1003" s="1" t="s">
        <v>670</v>
      </c>
      <c r="C1003" s="1" t="s">
        <v>671</v>
      </c>
      <c r="D1003" s="1" t="s">
        <v>10</v>
      </c>
      <c r="E1003" s="1" t="s">
        <v>672</v>
      </c>
      <c r="F1003" s="2">
        <v>81925</v>
      </c>
      <c r="G1003" s="2">
        <v>9416</v>
      </c>
      <c r="H1003" s="2">
        <v>1932</v>
      </c>
      <c r="I1003" s="2">
        <v>19555</v>
      </c>
      <c r="J1003" s="2">
        <v>32236</v>
      </c>
      <c r="K1003" s="2">
        <v>16913</v>
      </c>
      <c r="L1003" s="2">
        <v>223</v>
      </c>
      <c r="M1003" s="2">
        <v>0</v>
      </c>
      <c r="N1003" s="2">
        <v>0</v>
      </c>
      <c r="O1003" s="2">
        <v>167</v>
      </c>
      <c r="P1003" s="2">
        <v>33</v>
      </c>
      <c r="Q1003" s="2">
        <v>0</v>
      </c>
      <c r="R1003" s="2">
        <v>4737</v>
      </c>
      <c r="S1003" s="2">
        <v>15329500</v>
      </c>
      <c r="T1003" s="2">
        <v>552281500</v>
      </c>
      <c r="U1003" s="2">
        <v>1161</v>
      </c>
      <c r="V1003" s="2">
        <v>765</v>
      </c>
      <c r="W1003" s="2">
        <v>30</v>
      </c>
      <c r="X1003" s="2">
        <v>6755</v>
      </c>
      <c r="Y1003" s="2">
        <v>390</v>
      </c>
      <c r="Z1003" s="2">
        <v>5115</v>
      </c>
      <c r="AA1003" s="9">
        <f t="shared" si="137"/>
        <v>81925</v>
      </c>
      <c r="AB1003" s="9">
        <f t="shared" si="138"/>
        <v>8207</v>
      </c>
      <c r="AC1003" s="9">
        <f t="shared" si="139"/>
        <v>5160</v>
      </c>
      <c r="AD1003" s="9">
        <f t="shared" si="140"/>
        <v>4737</v>
      </c>
      <c r="AE1003" s="44">
        <f t="shared" si="141"/>
        <v>6.1972060556557493E-4</v>
      </c>
      <c r="AF1003" s="9">
        <f t="shared" si="142"/>
        <v>5960</v>
      </c>
      <c r="AG1003" s="9">
        <f t="shared" si="135"/>
        <v>5505</v>
      </c>
      <c r="AH1003" s="44">
        <f t="shared" si="143"/>
        <v>1.074701639427252E-3</v>
      </c>
      <c r="AI1003">
        <f>AA1003/'Totals and Drop Down Lists'!W$6*Inputs!E$37</f>
        <v>74317.477855752382</v>
      </c>
      <c r="AJ1003">
        <f>AB1003/'Totals and Drop Down Lists'!X$6*Inputs!F$37</f>
        <v>27004.207608886023</v>
      </c>
      <c r="AK1003">
        <f>AC1003/'Totals and Drop Down Lists'!Y$6*Inputs!G$37</f>
        <v>34016.462977389834</v>
      </c>
      <c r="AL1003">
        <f>AD1003/'Totals and Drop Down Lists'!Z$6*Inputs!H$37</f>
        <v>37978.90351596105</v>
      </c>
      <c r="AM1003">
        <f>AE1003/'Totals and Drop Down Lists'!AA$6*Inputs!I$37</f>
        <v>77148.615590574162</v>
      </c>
      <c r="AN1003">
        <f>AF1003/'Totals and Drop Down Lists'!AB$6*Inputs!J$37</f>
        <v>118941.89111645466</v>
      </c>
      <c r="AO1003">
        <f>AG1003/'Totals and Drop Down Lists'!AC$6*Inputs!K$37</f>
        <v>102522.78686589937</v>
      </c>
      <c r="AP1003">
        <f>AH1003/'Totals and Drop Down Lists'!AD$6*Inputs!L$37</f>
        <v>252909.43906202813</v>
      </c>
      <c r="AQ1003">
        <f>IF(OR($D1003="51",$D1003="52",$D1003="61"),(AA1003/'Totals and Drop Down Lists'!W$4)*Inputs!E$38,0)</f>
        <v>0</v>
      </c>
      <c r="AR1003">
        <f>IF(OR($D1003="51",$D1003="52",$D1003="61"),(AB1003/'Totals and Drop Down Lists'!X$4)*Inputs!F$38,0)</f>
        <v>0</v>
      </c>
      <c r="AS1003">
        <f>IF(OR($D1003="51",$D1003="52",$D1003="61"),(AC1003/'Totals and Drop Down Lists'!Y$4)*Inputs!G$38,0)</f>
        <v>0</v>
      </c>
      <c r="AT1003">
        <f>IF(OR($D1003="51",$D1003="52",$D1003="61"),(AD1003/'Totals and Drop Down Lists'!Z$4)*Inputs!H$38,0)</f>
        <v>0</v>
      </c>
      <c r="AU1003">
        <f>IF(OR($D1003="51",$D1003="52",$D1003="61"),(AE1003/'Totals and Drop Down Lists'!AA$4)*Inputs!I$38,0)</f>
        <v>0</v>
      </c>
      <c r="AV1003">
        <f>IF(OR($D1003="51",$D1003="52",$D1003="61"),(AF1003/'Totals and Drop Down Lists'!AB$4)*Inputs!J$38,0)</f>
        <v>0</v>
      </c>
      <c r="AW1003">
        <f>IF(OR($D1003="51",$D1003="52",$D1003="61"),(AG1003/'Totals and Drop Down Lists'!AC$4)*Inputs!K$38,0)</f>
        <v>0</v>
      </c>
      <c r="AX1003">
        <f>IF(OR($D1003="51",$D1003="52",$D1003="61"),(AH1003/'Totals and Drop Down Lists'!AD$4)*Inputs!L$38,0)</f>
        <v>0</v>
      </c>
      <c r="AY1003">
        <f>IF(OR($D1003="51",$D1003="52",$D1003="61"),0,(AA1003/'Totals and Drop Down Lists'!W$5)*Inputs!E$39)</f>
        <v>0</v>
      </c>
      <c r="AZ1003">
        <f>IF(OR($D1003="51",$D1003="52",$D1003="61"),0,(AB1003/'Totals and Drop Down Lists'!X$5)*Inputs!F$39)</f>
        <v>0</v>
      </c>
      <c r="BA1003">
        <f>IF(OR($D1003="51",$D1003="52",$D1003="61"),0,(AC1003/'Totals and Drop Down Lists'!Y$5)*Inputs!G$39)</f>
        <v>0</v>
      </c>
      <c r="BB1003">
        <f>IF(OR($D1003="51",$D1003="52",$D1003="61"),0,(AD1003/'Totals and Drop Down Lists'!Z$5)*Inputs!H$39)</f>
        <v>0</v>
      </c>
      <c r="BC1003">
        <f>IF(OR($D1003="51",$D1003="52",$D1003="61"),0,(AE1003/'Totals and Drop Down Lists'!AA$5)*Inputs!I$39)</f>
        <v>0</v>
      </c>
      <c r="BD1003">
        <f>IF(OR($D1003="51",$D1003="52",$D1003="61"),0,(AF1003/'Totals and Drop Down Lists'!AB$5)*Inputs!J$39)</f>
        <v>0</v>
      </c>
      <c r="BE1003">
        <f>IF(OR($D1003="51",$D1003="52",$D1003="61"),0,(AG1003/'Totals and Drop Down Lists'!AC$5)*Inputs!K$39)</f>
        <v>0</v>
      </c>
      <c r="BF1003">
        <f>IF(OR($D1003="51",$D1003="52",$D1003="61"),0,(AH1003/'Totals and Drop Down Lists'!AD$5)*Inputs!L$39)</f>
        <v>0</v>
      </c>
      <c r="BG1003" s="10">
        <f t="shared" si="136"/>
        <v>724839.78459294559</v>
      </c>
    </row>
    <row r="1004" spans="1:59" ht="43.2">
      <c r="A1004" s="1" t="s">
        <v>7436</v>
      </c>
      <c r="B1004" s="1" t="s">
        <v>670</v>
      </c>
      <c r="C1004" s="1" t="s">
        <v>673</v>
      </c>
      <c r="D1004" s="1" t="s">
        <v>10</v>
      </c>
      <c r="E1004" s="1" t="s">
        <v>674</v>
      </c>
      <c r="F1004" s="2">
        <v>12958</v>
      </c>
      <c r="G1004" s="2">
        <v>74</v>
      </c>
      <c r="H1004" s="2">
        <v>14</v>
      </c>
      <c r="I1004" s="2">
        <v>3451</v>
      </c>
      <c r="J1004" s="2">
        <v>4937</v>
      </c>
      <c r="K1004" s="2">
        <v>2529</v>
      </c>
      <c r="L1004" s="2">
        <v>17</v>
      </c>
      <c r="M1004" s="2">
        <v>0</v>
      </c>
      <c r="N1004" s="2">
        <v>0</v>
      </c>
      <c r="O1004" s="2">
        <v>64</v>
      </c>
      <c r="P1004" s="2">
        <v>0</v>
      </c>
      <c r="Q1004" s="2">
        <v>42</v>
      </c>
      <c r="R1004" s="2">
        <v>394</v>
      </c>
      <c r="S1004" s="2">
        <v>1704600</v>
      </c>
      <c r="T1004" s="2">
        <v>88383300</v>
      </c>
      <c r="U1004" s="2">
        <v>202</v>
      </c>
      <c r="V1004" s="2">
        <v>55</v>
      </c>
      <c r="W1004" s="2">
        <v>30</v>
      </c>
      <c r="X1004" s="2">
        <v>640</v>
      </c>
      <c r="Y1004" s="2">
        <v>220</v>
      </c>
      <c r="Z1004" s="2">
        <v>375</v>
      </c>
      <c r="AA1004" s="9">
        <f t="shared" si="137"/>
        <v>12958</v>
      </c>
      <c r="AB1004" s="9">
        <f t="shared" si="138"/>
        <v>3363</v>
      </c>
      <c r="AC1004" s="9">
        <f t="shared" si="139"/>
        <v>517</v>
      </c>
      <c r="AD1004" s="9">
        <f t="shared" si="140"/>
        <v>394</v>
      </c>
      <c r="AE1004" s="44">
        <f t="shared" si="141"/>
        <v>9.0475359495450841E-5</v>
      </c>
      <c r="AF1004" s="9">
        <f t="shared" si="142"/>
        <v>555</v>
      </c>
      <c r="AG1004" s="9">
        <f t="shared" si="135"/>
        <v>595</v>
      </c>
      <c r="AH1004" s="44">
        <f t="shared" si="143"/>
        <v>1.134106276992471E-4</v>
      </c>
      <c r="AI1004">
        <f>AA1004/'Totals and Drop Down Lists'!W$6*Inputs!E$37</f>
        <v>11754.7253958479</v>
      </c>
      <c r="AJ1004">
        <f>AB1004/'Totals and Drop Down Lists'!X$6*Inputs!F$37</f>
        <v>11065.572095611513</v>
      </c>
      <c r="AK1004">
        <f>AC1004/'Totals and Drop Down Lists'!Y$6*Inputs!G$37</f>
        <v>3408.2386355252993</v>
      </c>
      <c r="AL1004">
        <f>AD1004/'Totals and Drop Down Lists'!Z$6*Inputs!H$37</f>
        <v>3158.8955003775923</v>
      </c>
      <c r="AM1004">
        <f>AE1004/'Totals and Drop Down Lists'!AA$6*Inputs!I$37</f>
        <v>11263.218727031592</v>
      </c>
      <c r="AN1004">
        <f>AF1004/'Totals and Drop Down Lists'!AB$6*Inputs!J$37</f>
        <v>11075.964692891332</v>
      </c>
      <c r="AO1004">
        <f>AG1004/'Totals and Drop Down Lists'!AC$6*Inputs!K$37</f>
        <v>11081.027826559513</v>
      </c>
      <c r="AP1004">
        <f>AH1004/'Totals and Drop Down Lists'!AD$6*Inputs!L$37</f>
        <v>26688.912701738423</v>
      </c>
      <c r="AQ1004">
        <f>IF(OR($D1004="51",$D1004="52",$D1004="61"),(AA1004/'Totals and Drop Down Lists'!W$4)*Inputs!E$38,0)</f>
        <v>0</v>
      </c>
      <c r="AR1004">
        <f>IF(OR($D1004="51",$D1004="52",$D1004="61"),(AB1004/'Totals and Drop Down Lists'!X$4)*Inputs!F$38,0)</f>
        <v>0</v>
      </c>
      <c r="AS1004">
        <f>IF(OR($D1004="51",$D1004="52",$D1004="61"),(AC1004/'Totals and Drop Down Lists'!Y$4)*Inputs!G$38,0)</f>
        <v>0</v>
      </c>
      <c r="AT1004">
        <f>IF(OR($D1004="51",$D1004="52",$D1004="61"),(AD1004/'Totals and Drop Down Lists'!Z$4)*Inputs!H$38,0)</f>
        <v>0</v>
      </c>
      <c r="AU1004">
        <f>IF(OR($D1004="51",$D1004="52",$D1004="61"),(AE1004/'Totals and Drop Down Lists'!AA$4)*Inputs!I$38,0)</f>
        <v>0</v>
      </c>
      <c r="AV1004">
        <f>IF(OR($D1004="51",$D1004="52",$D1004="61"),(AF1004/'Totals and Drop Down Lists'!AB$4)*Inputs!J$38,0)</f>
        <v>0</v>
      </c>
      <c r="AW1004">
        <f>IF(OR($D1004="51",$D1004="52",$D1004="61"),(AG1004/'Totals and Drop Down Lists'!AC$4)*Inputs!K$38,0)</f>
        <v>0</v>
      </c>
      <c r="AX1004">
        <f>IF(OR($D1004="51",$D1004="52",$D1004="61"),(AH1004/'Totals and Drop Down Lists'!AD$4)*Inputs!L$38,0)</f>
        <v>0</v>
      </c>
      <c r="AY1004">
        <f>IF(OR($D1004="51",$D1004="52",$D1004="61"),0,(AA1004/'Totals and Drop Down Lists'!W$5)*Inputs!E$39)</f>
        <v>0</v>
      </c>
      <c r="AZ1004">
        <f>IF(OR($D1004="51",$D1004="52",$D1004="61"),0,(AB1004/'Totals and Drop Down Lists'!X$5)*Inputs!F$39)</f>
        <v>0</v>
      </c>
      <c r="BA1004">
        <f>IF(OR($D1004="51",$D1004="52",$D1004="61"),0,(AC1004/'Totals and Drop Down Lists'!Y$5)*Inputs!G$39)</f>
        <v>0</v>
      </c>
      <c r="BB1004">
        <f>IF(OR($D1004="51",$D1004="52",$D1004="61"),0,(AD1004/'Totals and Drop Down Lists'!Z$5)*Inputs!H$39)</f>
        <v>0</v>
      </c>
      <c r="BC1004">
        <f>IF(OR($D1004="51",$D1004="52",$D1004="61"),0,(AE1004/'Totals and Drop Down Lists'!AA$5)*Inputs!I$39)</f>
        <v>0</v>
      </c>
      <c r="BD1004">
        <f>IF(OR($D1004="51",$D1004="52",$D1004="61"),0,(AF1004/'Totals and Drop Down Lists'!AB$5)*Inputs!J$39)</f>
        <v>0</v>
      </c>
      <c r="BE1004">
        <f>IF(OR($D1004="51",$D1004="52",$D1004="61"),0,(AG1004/'Totals and Drop Down Lists'!AC$5)*Inputs!K$39)</f>
        <v>0</v>
      </c>
      <c r="BF1004">
        <f>IF(OR($D1004="51",$D1004="52",$D1004="61"),0,(AH1004/'Totals and Drop Down Lists'!AD$5)*Inputs!L$39)</f>
        <v>0</v>
      </c>
      <c r="BG1004" s="10">
        <f t="shared" si="136"/>
        <v>89496.555575583159</v>
      </c>
    </row>
    <row r="1005" spans="1:59" ht="43.2">
      <c r="A1005" s="1" t="s">
        <v>7436</v>
      </c>
      <c r="B1005" s="1" t="s">
        <v>670</v>
      </c>
      <c r="C1005" s="1" t="s">
        <v>675</v>
      </c>
      <c r="D1005" s="1" t="s">
        <v>10</v>
      </c>
      <c r="E1005" s="1" t="s">
        <v>676</v>
      </c>
      <c r="F1005" s="2">
        <v>41520</v>
      </c>
      <c r="G1005" s="2">
        <v>5766</v>
      </c>
      <c r="H1005" s="2">
        <v>2110</v>
      </c>
      <c r="I1005" s="2">
        <v>12238</v>
      </c>
      <c r="J1005" s="2">
        <v>15771</v>
      </c>
      <c r="K1005" s="2">
        <v>10093</v>
      </c>
      <c r="L1005" s="2">
        <v>14</v>
      </c>
      <c r="M1005" s="2">
        <v>0</v>
      </c>
      <c r="N1005" s="2">
        <v>15</v>
      </c>
      <c r="O1005" s="2">
        <v>78</v>
      </c>
      <c r="P1005" s="2">
        <v>9</v>
      </c>
      <c r="Q1005" s="2">
        <v>0</v>
      </c>
      <c r="R1005" s="2">
        <v>2593</v>
      </c>
      <c r="S1005" s="2">
        <v>8612500</v>
      </c>
      <c r="T1005" s="2">
        <v>268928300</v>
      </c>
      <c r="U1005" s="2">
        <v>1091</v>
      </c>
      <c r="V1005" s="2">
        <v>775</v>
      </c>
      <c r="W1005" s="2">
        <v>15</v>
      </c>
      <c r="X1005" s="2">
        <v>4385</v>
      </c>
      <c r="Y1005" s="2">
        <v>210</v>
      </c>
      <c r="Z1005" s="2">
        <v>2920</v>
      </c>
      <c r="AA1005" s="9">
        <f t="shared" si="137"/>
        <v>41520</v>
      </c>
      <c r="AB1005" s="9">
        <f t="shared" si="138"/>
        <v>4362</v>
      </c>
      <c r="AC1005" s="9">
        <f t="shared" si="139"/>
        <v>2709</v>
      </c>
      <c r="AD1005" s="9">
        <f t="shared" si="140"/>
        <v>2593</v>
      </c>
      <c r="AE1005" s="44">
        <f t="shared" si="141"/>
        <v>4.5110443900810588E-4</v>
      </c>
      <c r="AF1005" s="9">
        <f t="shared" si="142"/>
        <v>3595</v>
      </c>
      <c r="AG1005" s="9">
        <f t="shared" si="135"/>
        <v>3130</v>
      </c>
      <c r="AH1005" s="44">
        <f t="shared" si="143"/>
        <v>7.453434947648236E-4</v>
      </c>
      <c r="AI1005">
        <f>AA1005/'Totals and Drop Down Lists'!W$6*Inputs!E$37</f>
        <v>37664.469704862233</v>
      </c>
      <c r="AJ1005">
        <f>AB1005/'Totals and Drop Down Lists'!X$6*Inputs!F$37</f>
        <v>14352.668891185675</v>
      </c>
      <c r="AK1005">
        <f>AC1005/'Totals and Drop Down Lists'!Y$6*Inputs!G$37</f>
        <v>17858.643063129664</v>
      </c>
      <c r="AL1005">
        <f>AD1005/'Totals and Drop Down Lists'!Z$6*Inputs!H$37</f>
        <v>20789.380793094151</v>
      </c>
      <c r="AM1005">
        <f>AE1005/'Totals and Drop Down Lists'!AA$6*Inputs!I$37</f>
        <v>56157.698555910669</v>
      </c>
      <c r="AN1005">
        <f>AF1005/'Totals and Drop Down Lists'!AB$6*Inputs!J$37</f>
        <v>71744.311839539354</v>
      </c>
      <c r="AO1005">
        <f>AG1005/'Totals and Drop Down Lists'!AC$6*Inputs!K$37</f>
        <v>58291.793440556765</v>
      </c>
      <c r="AP1005">
        <f>AH1005/'Totals and Drop Down Lists'!AD$6*Inputs!L$37</f>
        <v>175401.6168338258</v>
      </c>
      <c r="AQ1005">
        <f>IF(OR($D1005="51",$D1005="52",$D1005="61"),(AA1005/'Totals and Drop Down Lists'!W$4)*Inputs!E$38,0)</f>
        <v>0</v>
      </c>
      <c r="AR1005">
        <f>IF(OR($D1005="51",$D1005="52",$D1005="61"),(AB1005/'Totals and Drop Down Lists'!X$4)*Inputs!F$38,0)</f>
        <v>0</v>
      </c>
      <c r="AS1005">
        <f>IF(OR($D1005="51",$D1005="52",$D1005="61"),(AC1005/'Totals and Drop Down Lists'!Y$4)*Inputs!G$38,0)</f>
        <v>0</v>
      </c>
      <c r="AT1005">
        <f>IF(OR($D1005="51",$D1005="52",$D1005="61"),(AD1005/'Totals and Drop Down Lists'!Z$4)*Inputs!H$38,0)</f>
        <v>0</v>
      </c>
      <c r="AU1005">
        <f>IF(OR($D1005="51",$D1005="52",$D1005="61"),(AE1005/'Totals and Drop Down Lists'!AA$4)*Inputs!I$38,0)</f>
        <v>0</v>
      </c>
      <c r="AV1005">
        <f>IF(OR($D1005="51",$D1005="52",$D1005="61"),(AF1005/'Totals and Drop Down Lists'!AB$4)*Inputs!J$38,0)</f>
        <v>0</v>
      </c>
      <c r="AW1005">
        <f>IF(OR($D1005="51",$D1005="52",$D1005="61"),(AG1005/'Totals and Drop Down Lists'!AC$4)*Inputs!K$38,0)</f>
        <v>0</v>
      </c>
      <c r="AX1005">
        <f>IF(OR($D1005="51",$D1005="52",$D1005="61"),(AH1005/'Totals and Drop Down Lists'!AD$4)*Inputs!L$38,0)</f>
        <v>0</v>
      </c>
      <c r="AY1005">
        <f>IF(OR($D1005="51",$D1005="52",$D1005="61"),0,(AA1005/'Totals and Drop Down Lists'!W$5)*Inputs!E$39)</f>
        <v>0</v>
      </c>
      <c r="AZ1005">
        <f>IF(OR($D1005="51",$D1005="52",$D1005="61"),0,(AB1005/'Totals and Drop Down Lists'!X$5)*Inputs!F$39)</f>
        <v>0</v>
      </c>
      <c r="BA1005">
        <f>IF(OR($D1005="51",$D1005="52",$D1005="61"),0,(AC1005/'Totals and Drop Down Lists'!Y$5)*Inputs!G$39)</f>
        <v>0</v>
      </c>
      <c r="BB1005">
        <f>IF(OR($D1005="51",$D1005="52",$D1005="61"),0,(AD1005/'Totals and Drop Down Lists'!Z$5)*Inputs!H$39)</f>
        <v>0</v>
      </c>
      <c r="BC1005">
        <f>IF(OR($D1005="51",$D1005="52",$D1005="61"),0,(AE1005/'Totals and Drop Down Lists'!AA$5)*Inputs!I$39)</f>
        <v>0</v>
      </c>
      <c r="BD1005">
        <f>IF(OR($D1005="51",$D1005="52",$D1005="61"),0,(AF1005/'Totals and Drop Down Lists'!AB$5)*Inputs!J$39)</f>
        <v>0</v>
      </c>
      <c r="BE1005">
        <f>IF(OR($D1005="51",$D1005="52",$D1005="61"),0,(AG1005/'Totals and Drop Down Lists'!AC$5)*Inputs!K$39)</f>
        <v>0</v>
      </c>
      <c r="BF1005">
        <f>IF(OR($D1005="51",$D1005="52",$D1005="61"),0,(AH1005/'Totals and Drop Down Lists'!AD$5)*Inputs!L$39)</f>
        <v>0</v>
      </c>
      <c r="BG1005" s="10">
        <f t="shared" si="136"/>
        <v>452260.58312210429</v>
      </c>
    </row>
    <row r="1006" spans="1:59" ht="43.2">
      <c r="A1006" s="1" t="s">
        <v>7436</v>
      </c>
      <c r="B1006" s="1" t="s">
        <v>670</v>
      </c>
      <c r="C1006" s="1" t="s">
        <v>677</v>
      </c>
      <c r="D1006" s="1" t="s">
        <v>58</v>
      </c>
      <c r="E1006" s="1" t="s">
        <v>678</v>
      </c>
      <c r="F1006" s="2">
        <v>66025</v>
      </c>
      <c r="G1006" s="2">
        <v>595</v>
      </c>
      <c r="H1006" s="2">
        <v>304</v>
      </c>
      <c r="I1006" s="2">
        <v>6140</v>
      </c>
      <c r="J1006" s="2">
        <v>26193</v>
      </c>
      <c r="K1006" s="2">
        <v>6144</v>
      </c>
      <c r="L1006" s="2">
        <v>103</v>
      </c>
      <c r="M1006" s="2">
        <v>0</v>
      </c>
      <c r="N1006" s="2">
        <v>20</v>
      </c>
      <c r="O1006" s="2">
        <v>163</v>
      </c>
      <c r="P1006" s="2">
        <v>0</v>
      </c>
      <c r="Q1006" s="2">
        <v>0</v>
      </c>
      <c r="R1006" s="2">
        <v>3970</v>
      </c>
      <c r="S1006" s="2">
        <v>5145400</v>
      </c>
      <c r="T1006" s="2">
        <v>240111300</v>
      </c>
      <c r="U1006" s="2">
        <v>444</v>
      </c>
      <c r="V1006" s="2">
        <v>280</v>
      </c>
      <c r="W1006" s="2">
        <v>151</v>
      </c>
      <c r="X1006" s="2">
        <v>1326</v>
      </c>
      <c r="Y1006" s="2">
        <v>164</v>
      </c>
      <c r="Z1006" s="2">
        <v>924</v>
      </c>
      <c r="AA1006" s="9">
        <f t="shared" si="137"/>
        <v>66025</v>
      </c>
      <c r="AB1006" s="9">
        <f t="shared" si="138"/>
        <v>5241</v>
      </c>
      <c r="AC1006" s="9">
        <f t="shared" si="139"/>
        <v>4256</v>
      </c>
      <c r="AD1006" s="9">
        <f t="shared" si="140"/>
        <v>3970</v>
      </c>
      <c r="AE1006" s="44">
        <f t="shared" si="141"/>
        <v>1.0064980945706833E-4</v>
      </c>
      <c r="AF1006" s="9">
        <f t="shared" si="142"/>
        <v>895</v>
      </c>
      <c r="AG1006" s="9">
        <f t="shared" si="135"/>
        <v>1088</v>
      </c>
      <c r="AH1006" s="44">
        <f t="shared" si="143"/>
        <v>9.4961145708514089E-5</v>
      </c>
      <c r="AI1006">
        <f>AA1006/'Totals and Drop Down Lists'!W$6*Inputs!E$37</f>
        <v>59893.945382069578</v>
      </c>
      <c r="AJ1006">
        <f>AB1006/'Totals and Drop Down Lists'!X$6*Inputs!F$37</f>
        <v>17244.919224829006</v>
      </c>
      <c r="AK1006">
        <f>AC1006/'Totals and Drop Down Lists'!Y$6*Inputs!G$37</f>
        <v>28056.989618560296</v>
      </c>
      <c r="AL1006">
        <f>AD1006/'Totals and Drop Down Lists'!Z$6*Inputs!H$37</f>
        <v>31829.48004187574</v>
      </c>
      <c r="AM1006">
        <f>AE1006/'Totals and Drop Down Lists'!AA$6*Inputs!I$37</f>
        <v>12529.829393007423</v>
      </c>
      <c r="AN1006">
        <f>AF1006/'Totals and Drop Down Lists'!AB$6*Inputs!J$37</f>
        <v>17861.240360608543</v>
      </c>
      <c r="AO1006">
        <f>AG1006/'Totals and Drop Down Lists'!AC$6*Inputs!K$37</f>
        <v>20262.450882851681</v>
      </c>
      <c r="AP1006">
        <f>AH1006/'Totals and Drop Down Lists'!AD$6*Inputs!L$37</f>
        <v>22347.197782844298</v>
      </c>
      <c r="AQ1006">
        <f>IF(OR($D1006="51",$D1006="52",$D1006="61"),(AA1006/'Totals and Drop Down Lists'!W$4)*Inputs!E$38,0)</f>
        <v>0</v>
      </c>
      <c r="AR1006">
        <f>IF(OR($D1006="51",$D1006="52",$D1006="61"),(AB1006/'Totals and Drop Down Lists'!X$4)*Inputs!F$38,0)</f>
        <v>0</v>
      </c>
      <c r="AS1006">
        <f>IF(OR($D1006="51",$D1006="52",$D1006="61"),(AC1006/'Totals and Drop Down Lists'!Y$4)*Inputs!G$38,0)</f>
        <v>0</v>
      </c>
      <c r="AT1006">
        <f>IF(OR($D1006="51",$D1006="52",$D1006="61"),(AD1006/'Totals and Drop Down Lists'!Z$4)*Inputs!H$38,0)</f>
        <v>0</v>
      </c>
      <c r="AU1006">
        <f>IF(OR($D1006="51",$D1006="52",$D1006="61"),(AE1006/'Totals and Drop Down Lists'!AA$4)*Inputs!I$38,0)</f>
        <v>0</v>
      </c>
      <c r="AV1006">
        <f>IF(OR($D1006="51",$D1006="52",$D1006="61"),(AF1006/'Totals and Drop Down Lists'!AB$4)*Inputs!J$38,0)</f>
        <v>0</v>
      </c>
      <c r="AW1006">
        <f>IF(OR($D1006="51",$D1006="52",$D1006="61"),(AG1006/'Totals and Drop Down Lists'!AC$4)*Inputs!K$38,0)</f>
        <v>0</v>
      </c>
      <c r="AX1006">
        <f>IF(OR($D1006="51",$D1006="52",$D1006="61"),(AH1006/'Totals and Drop Down Lists'!AD$4)*Inputs!L$38,0)</f>
        <v>0</v>
      </c>
      <c r="AY1006">
        <f>IF(OR($D1006="51",$D1006="52",$D1006="61"),0,(AA1006/'Totals and Drop Down Lists'!W$5)*Inputs!E$39)</f>
        <v>0</v>
      </c>
      <c r="AZ1006">
        <f>IF(OR($D1006="51",$D1006="52",$D1006="61"),0,(AB1006/'Totals and Drop Down Lists'!X$5)*Inputs!F$39)</f>
        <v>0</v>
      </c>
      <c r="BA1006">
        <f>IF(OR($D1006="51",$D1006="52",$D1006="61"),0,(AC1006/'Totals and Drop Down Lists'!Y$5)*Inputs!G$39)</f>
        <v>0</v>
      </c>
      <c r="BB1006">
        <f>IF(OR($D1006="51",$D1006="52",$D1006="61"),0,(AD1006/'Totals and Drop Down Lists'!Z$5)*Inputs!H$39)</f>
        <v>0</v>
      </c>
      <c r="BC1006">
        <f>IF(OR($D1006="51",$D1006="52",$D1006="61"),0,(AE1006/'Totals and Drop Down Lists'!AA$5)*Inputs!I$39)</f>
        <v>0</v>
      </c>
      <c r="BD1006">
        <f>IF(OR($D1006="51",$D1006="52",$D1006="61"),0,(AF1006/'Totals and Drop Down Lists'!AB$5)*Inputs!J$39)</f>
        <v>0</v>
      </c>
      <c r="BE1006">
        <f>IF(OR($D1006="51",$D1006="52",$D1006="61"),0,(AG1006/'Totals and Drop Down Lists'!AC$5)*Inputs!K$39)</f>
        <v>0</v>
      </c>
      <c r="BF1006">
        <f>IF(OR($D1006="51",$D1006="52",$D1006="61"),0,(AH1006/'Totals and Drop Down Lists'!AD$5)*Inputs!L$39)</f>
        <v>0</v>
      </c>
      <c r="BG1006" s="10">
        <f t="shared" si="136"/>
        <v>210026.05268664658</v>
      </c>
    </row>
    <row r="1007" spans="1:59">
      <c r="A1007" s="1" t="s">
        <v>7437</v>
      </c>
      <c r="B1007" s="1" t="s">
        <v>3060</v>
      </c>
      <c r="C1007" s="1" t="s">
        <v>527</v>
      </c>
      <c r="D1007" s="1" t="s">
        <v>215</v>
      </c>
      <c r="E1007" s="1" t="s">
        <v>3061</v>
      </c>
      <c r="F1007" s="2">
        <v>268373</v>
      </c>
      <c r="G1007" s="2">
        <v>4140</v>
      </c>
      <c r="H1007" s="2">
        <v>723</v>
      </c>
      <c r="I1007" s="2">
        <v>36554</v>
      </c>
      <c r="J1007" s="2">
        <v>107238</v>
      </c>
      <c r="K1007" s="2">
        <v>29503</v>
      </c>
      <c r="L1007" s="2">
        <v>523</v>
      </c>
      <c r="M1007" s="2">
        <v>34</v>
      </c>
      <c r="N1007" s="2">
        <v>9</v>
      </c>
      <c r="O1007" s="2">
        <v>566</v>
      </c>
      <c r="P1007" s="2">
        <v>172</v>
      </c>
      <c r="Q1007" s="2">
        <v>50</v>
      </c>
      <c r="R1007" s="2">
        <v>21131</v>
      </c>
      <c r="S1007" s="2">
        <v>21707800</v>
      </c>
      <c r="T1007" s="2">
        <v>1026425300</v>
      </c>
      <c r="U1007" s="2">
        <v>1797</v>
      </c>
      <c r="V1007" s="2">
        <v>2218</v>
      </c>
      <c r="W1007" s="2">
        <v>115</v>
      </c>
      <c r="X1007" s="2">
        <v>8659</v>
      </c>
      <c r="Y1007" s="2">
        <v>1001</v>
      </c>
      <c r="Z1007" s="2">
        <v>5534</v>
      </c>
      <c r="AA1007" s="9">
        <f t="shared" si="137"/>
        <v>268373</v>
      </c>
      <c r="AB1007" s="9">
        <f t="shared" si="138"/>
        <v>31691</v>
      </c>
      <c r="AC1007" s="9">
        <f t="shared" si="139"/>
        <v>22485</v>
      </c>
      <c r="AD1007" s="9">
        <f t="shared" si="140"/>
        <v>21131</v>
      </c>
      <c r="AE1007" s="44">
        <f t="shared" si="141"/>
        <v>5.6686473321647629E-4</v>
      </c>
      <c r="AF1007" s="9">
        <f t="shared" si="142"/>
        <v>6326</v>
      </c>
      <c r="AG1007" s="9">
        <f t="shared" si="135"/>
        <v>6535</v>
      </c>
      <c r="AH1007" s="44">
        <f t="shared" si="143"/>
        <v>6.6898156744283894E-4</v>
      </c>
      <c r="AI1007">
        <f>AA1007/'Totals and Drop Down Lists'!W$6*Inputs!E$37</f>
        <v>243451.99248802967</v>
      </c>
      <c r="AJ1007">
        <f>AB1007/'Totals and Drop Down Lists'!X$6*Inputs!F$37</f>
        <v>104275.66020874948</v>
      </c>
      <c r="AK1007">
        <f>AC1007/'Totals and Drop Down Lists'!Y$6*Inputs!G$37</f>
        <v>148228.7151253121</v>
      </c>
      <c r="AL1007">
        <f>AD1007/'Totals and Drop Down Lists'!Z$6*Inputs!H$37</f>
        <v>169417.81933624085</v>
      </c>
      <c r="AM1007">
        <f>AE1007/'Totals and Drop Down Lists'!AA$6*Inputs!I$37</f>
        <v>70568.622379208231</v>
      </c>
      <c r="AN1007">
        <f>AF1007/'Totals and Drop Down Lists'!AB$6*Inputs!J$37</f>
        <v>126246.04080582083</v>
      </c>
      <c r="AO1007">
        <f>AG1007/'Totals and Drop Down Lists'!AC$6*Inputs!K$37</f>
        <v>121705.07033036373</v>
      </c>
      <c r="AP1007">
        <f>AH1007/'Totals and Drop Down Lists'!AD$6*Inputs!L$37</f>
        <v>157431.37142227983</v>
      </c>
      <c r="AQ1007">
        <f>IF(OR($D1007="51",$D1007="52",$D1007="61"),(AA1007/'Totals and Drop Down Lists'!W$4)*Inputs!E$38,0)</f>
        <v>0</v>
      </c>
      <c r="AR1007">
        <f>IF(OR($D1007="51",$D1007="52",$D1007="61"),(AB1007/'Totals and Drop Down Lists'!X$4)*Inputs!F$38,0)</f>
        <v>0</v>
      </c>
      <c r="AS1007">
        <f>IF(OR($D1007="51",$D1007="52",$D1007="61"),(AC1007/'Totals and Drop Down Lists'!Y$4)*Inputs!G$38,0)</f>
        <v>0</v>
      </c>
      <c r="AT1007">
        <f>IF(OR($D1007="51",$D1007="52",$D1007="61"),(AD1007/'Totals and Drop Down Lists'!Z$4)*Inputs!H$38,0)</f>
        <v>0</v>
      </c>
      <c r="AU1007">
        <f>IF(OR($D1007="51",$D1007="52",$D1007="61"),(AE1007/'Totals and Drop Down Lists'!AA$4)*Inputs!I$38,0)</f>
        <v>0</v>
      </c>
      <c r="AV1007">
        <f>IF(OR($D1007="51",$D1007="52",$D1007="61"),(AF1007/'Totals and Drop Down Lists'!AB$4)*Inputs!J$38,0)</f>
        <v>0</v>
      </c>
      <c r="AW1007">
        <f>IF(OR($D1007="51",$D1007="52",$D1007="61"),(AG1007/'Totals and Drop Down Lists'!AC$4)*Inputs!K$38,0)</f>
        <v>0</v>
      </c>
      <c r="AX1007">
        <f>IF(OR($D1007="51",$D1007="52",$D1007="61"),(AH1007/'Totals and Drop Down Lists'!AD$4)*Inputs!L$38,0)</f>
        <v>0</v>
      </c>
      <c r="AY1007">
        <f>IF(OR($D1007="51",$D1007="52",$D1007="61"),0,(AA1007/'Totals and Drop Down Lists'!W$5)*Inputs!E$39)</f>
        <v>0</v>
      </c>
      <c r="AZ1007">
        <f>IF(OR($D1007="51",$D1007="52",$D1007="61"),0,(AB1007/'Totals and Drop Down Lists'!X$5)*Inputs!F$39)</f>
        <v>0</v>
      </c>
      <c r="BA1007">
        <f>IF(OR($D1007="51",$D1007="52",$D1007="61"),0,(AC1007/'Totals and Drop Down Lists'!Y$5)*Inputs!G$39)</f>
        <v>0</v>
      </c>
      <c r="BB1007">
        <f>IF(OR($D1007="51",$D1007="52",$D1007="61"),0,(AD1007/'Totals and Drop Down Lists'!Z$5)*Inputs!H$39)</f>
        <v>0</v>
      </c>
      <c r="BC1007">
        <f>IF(OR($D1007="51",$D1007="52",$D1007="61"),0,(AE1007/'Totals and Drop Down Lists'!AA$5)*Inputs!I$39)</f>
        <v>0</v>
      </c>
      <c r="BD1007">
        <f>IF(OR($D1007="51",$D1007="52",$D1007="61"),0,(AF1007/'Totals and Drop Down Lists'!AB$5)*Inputs!J$39)</f>
        <v>0</v>
      </c>
      <c r="BE1007">
        <f>IF(OR($D1007="51",$D1007="52",$D1007="61"),0,(AG1007/'Totals and Drop Down Lists'!AC$5)*Inputs!K$39)</f>
        <v>0</v>
      </c>
      <c r="BF1007">
        <f>IF(OR($D1007="51",$D1007="52",$D1007="61"),0,(AH1007/'Totals and Drop Down Lists'!AD$5)*Inputs!L$39)</f>
        <v>0</v>
      </c>
      <c r="BG1007" s="10">
        <f t="shared" si="136"/>
        <v>1141325.2920960046</v>
      </c>
    </row>
    <row r="1008" spans="1:59" ht="28.8">
      <c r="A1008" s="1" t="s">
        <v>7438</v>
      </c>
      <c r="B1008" s="1" t="s">
        <v>2475</v>
      </c>
      <c r="C1008" s="1" t="s">
        <v>2476</v>
      </c>
      <c r="D1008" s="1" t="s">
        <v>10</v>
      </c>
      <c r="E1008" s="1" t="s">
        <v>2477</v>
      </c>
      <c r="F1008" s="2">
        <v>147459</v>
      </c>
      <c r="G1008" s="2">
        <v>1052</v>
      </c>
      <c r="H1008" s="2">
        <v>80</v>
      </c>
      <c r="I1008" s="2">
        <v>17490</v>
      </c>
      <c r="J1008" s="2">
        <v>46921</v>
      </c>
      <c r="K1008" s="2">
        <v>12550</v>
      </c>
      <c r="L1008" s="2">
        <v>515</v>
      </c>
      <c r="M1008" s="2">
        <v>53</v>
      </c>
      <c r="N1008" s="2">
        <v>73</v>
      </c>
      <c r="O1008" s="2">
        <v>906</v>
      </c>
      <c r="P1008" s="2">
        <v>83</v>
      </c>
      <c r="Q1008" s="2">
        <v>56</v>
      </c>
      <c r="R1008" s="2">
        <v>8776</v>
      </c>
      <c r="S1008" s="2">
        <v>11274700</v>
      </c>
      <c r="T1008" s="2">
        <v>512142100</v>
      </c>
      <c r="U1008" s="2">
        <v>1216</v>
      </c>
      <c r="V1008" s="2">
        <v>1115</v>
      </c>
      <c r="W1008" s="2">
        <v>170</v>
      </c>
      <c r="X1008" s="2">
        <v>3450</v>
      </c>
      <c r="Y1008" s="2">
        <v>690</v>
      </c>
      <c r="Z1008" s="2">
        <v>2125</v>
      </c>
      <c r="AA1008" s="9">
        <f t="shared" si="137"/>
        <v>147459</v>
      </c>
      <c r="AB1008" s="9">
        <f t="shared" si="138"/>
        <v>16358</v>
      </c>
      <c r="AC1008" s="9">
        <f t="shared" si="139"/>
        <v>10462</v>
      </c>
      <c r="AD1008" s="9">
        <f t="shared" si="140"/>
        <v>8776</v>
      </c>
      <c r="AE1008" s="44">
        <f t="shared" si="141"/>
        <v>2.3443150636506051E-4</v>
      </c>
      <c r="AF1008" s="9">
        <f t="shared" si="142"/>
        <v>2165</v>
      </c>
      <c r="AG1008" s="9">
        <f t="shared" si="135"/>
        <v>2815</v>
      </c>
      <c r="AH1008" s="44">
        <f t="shared" si="143"/>
        <v>2.8015988592356442E-4</v>
      </c>
      <c r="AI1008">
        <f>AA1008/'Totals and Drop Down Lists'!W$6*Inputs!E$37</f>
        <v>133766.01729791137</v>
      </c>
      <c r="AJ1008">
        <f>AB1008/'Totals and Drop Down Lists'!X$6*Inputs!F$37</f>
        <v>53824.153535537655</v>
      </c>
      <c r="AK1008">
        <f>AC1008/'Totals and Drop Down Lists'!Y$6*Inputs!G$37</f>
        <v>68969.037920436516</v>
      </c>
      <c r="AL1008">
        <f>AD1008/'Totals and Drop Down Lists'!Z$6*Inputs!H$37</f>
        <v>70361.591145466373</v>
      </c>
      <c r="AM1008">
        <f>AE1008/'Totals and Drop Down Lists'!AA$6*Inputs!I$37</f>
        <v>29184.225930928063</v>
      </c>
      <c r="AN1008">
        <f>AF1008/'Totals and Drop Down Lists'!AB$6*Inputs!J$37</f>
        <v>43206.24064884636</v>
      </c>
      <c r="AO1008">
        <f>AG1008/'Totals and Drop Down Lists'!AC$6*Inputs!K$37</f>
        <v>52425.366944142908</v>
      </c>
      <c r="AP1008">
        <f>AH1008/'Totals and Drop Down Lists'!AD$6*Inputs!L$37</f>
        <v>65930.000473779626</v>
      </c>
      <c r="AQ1008">
        <f>IF(OR($D1008="51",$D1008="52",$D1008="61"),(AA1008/'Totals and Drop Down Lists'!W$4)*Inputs!E$38,0)</f>
        <v>0</v>
      </c>
      <c r="AR1008">
        <f>IF(OR($D1008="51",$D1008="52",$D1008="61"),(AB1008/'Totals and Drop Down Lists'!X$4)*Inputs!F$38,0)</f>
        <v>0</v>
      </c>
      <c r="AS1008">
        <f>IF(OR($D1008="51",$D1008="52",$D1008="61"),(AC1008/'Totals and Drop Down Lists'!Y$4)*Inputs!G$38,0)</f>
        <v>0</v>
      </c>
      <c r="AT1008">
        <f>IF(OR($D1008="51",$D1008="52",$D1008="61"),(AD1008/'Totals and Drop Down Lists'!Z$4)*Inputs!H$38,0)</f>
        <v>0</v>
      </c>
      <c r="AU1008">
        <f>IF(OR($D1008="51",$D1008="52",$D1008="61"),(AE1008/'Totals and Drop Down Lists'!AA$4)*Inputs!I$38,0)</f>
        <v>0</v>
      </c>
      <c r="AV1008">
        <f>IF(OR($D1008="51",$D1008="52",$D1008="61"),(AF1008/'Totals and Drop Down Lists'!AB$4)*Inputs!J$38,0)</f>
        <v>0</v>
      </c>
      <c r="AW1008">
        <f>IF(OR($D1008="51",$D1008="52",$D1008="61"),(AG1008/'Totals and Drop Down Lists'!AC$4)*Inputs!K$38,0)</f>
        <v>0</v>
      </c>
      <c r="AX1008">
        <f>IF(OR($D1008="51",$D1008="52",$D1008="61"),(AH1008/'Totals and Drop Down Lists'!AD$4)*Inputs!L$38,0)</f>
        <v>0</v>
      </c>
      <c r="AY1008">
        <f>IF(OR($D1008="51",$D1008="52",$D1008="61"),0,(AA1008/'Totals and Drop Down Lists'!W$5)*Inputs!E$39)</f>
        <v>0</v>
      </c>
      <c r="AZ1008">
        <f>IF(OR($D1008="51",$D1008="52",$D1008="61"),0,(AB1008/'Totals and Drop Down Lists'!X$5)*Inputs!F$39)</f>
        <v>0</v>
      </c>
      <c r="BA1008">
        <f>IF(OR($D1008="51",$D1008="52",$D1008="61"),0,(AC1008/'Totals and Drop Down Lists'!Y$5)*Inputs!G$39)</f>
        <v>0</v>
      </c>
      <c r="BB1008">
        <f>IF(OR($D1008="51",$D1008="52",$D1008="61"),0,(AD1008/'Totals and Drop Down Lists'!Z$5)*Inputs!H$39)</f>
        <v>0</v>
      </c>
      <c r="BC1008">
        <f>IF(OR($D1008="51",$D1008="52",$D1008="61"),0,(AE1008/'Totals and Drop Down Lists'!AA$5)*Inputs!I$39)</f>
        <v>0</v>
      </c>
      <c r="BD1008">
        <f>IF(OR($D1008="51",$D1008="52",$D1008="61"),0,(AF1008/'Totals and Drop Down Lists'!AB$5)*Inputs!J$39)</f>
        <v>0</v>
      </c>
      <c r="BE1008">
        <f>IF(OR($D1008="51",$D1008="52",$D1008="61"),0,(AG1008/'Totals and Drop Down Lists'!AC$5)*Inputs!K$39)</f>
        <v>0</v>
      </c>
      <c r="BF1008">
        <f>IF(OR($D1008="51",$D1008="52",$D1008="61"),0,(AH1008/'Totals and Drop Down Lists'!AD$5)*Inputs!L$39)</f>
        <v>0</v>
      </c>
      <c r="BG1008" s="10">
        <f t="shared" si="136"/>
        <v>517666.63389704889</v>
      </c>
    </row>
    <row r="1009" spans="1:59" ht="28.8">
      <c r="A1009" s="1" t="s">
        <v>7438</v>
      </c>
      <c r="B1009" s="1" t="s">
        <v>2475</v>
      </c>
      <c r="C1009" s="1" t="s">
        <v>747</v>
      </c>
      <c r="D1009" s="1" t="s">
        <v>25</v>
      </c>
      <c r="E1009" s="1" t="s">
        <v>2478</v>
      </c>
      <c r="F1009" s="2">
        <v>50064</v>
      </c>
      <c r="G1009" s="2">
        <v>233</v>
      </c>
      <c r="H1009" s="2">
        <v>2</v>
      </c>
      <c r="I1009" s="2">
        <v>4468</v>
      </c>
      <c r="J1009" s="2">
        <v>18082</v>
      </c>
      <c r="K1009" s="2">
        <v>4307</v>
      </c>
      <c r="L1009" s="2">
        <v>70</v>
      </c>
      <c r="M1009" s="2">
        <v>6</v>
      </c>
      <c r="N1009" s="2">
        <v>0</v>
      </c>
      <c r="O1009" s="2">
        <v>264</v>
      </c>
      <c r="P1009" s="2">
        <v>15</v>
      </c>
      <c r="Q1009" s="2">
        <v>7</v>
      </c>
      <c r="R1009" s="2">
        <v>2904</v>
      </c>
      <c r="S1009" s="2">
        <v>4039400</v>
      </c>
      <c r="T1009" s="2">
        <v>182995800</v>
      </c>
      <c r="U1009" s="2">
        <v>384</v>
      </c>
      <c r="V1009" s="2">
        <v>322</v>
      </c>
      <c r="W1009" s="2">
        <v>60</v>
      </c>
      <c r="X1009" s="2">
        <v>1137</v>
      </c>
      <c r="Y1009" s="2">
        <v>177</v>
      </c>
      <c r="Z1009" s="2">
        <v>812</v>
      </c>
      <c r="AA1009" s="9">
        <f t="shared" si="137"/>
        <v>50064</v>
      </c>
      <c r="AB1009" s="9">
        <f t="shared" si="138"/>
        <v>4233</v>
      </c>
      <c r="AC1009" s="9">
        <f t="shared" si="139"/>
        <v>3266</v>
      </c>
      <c r="AD1009" s="9">
        <f t="shared" si="140"/>
        <v>2904</v>
      </c>
      <c r="AE1009" s="44">
        <f t="shared" si="141"/>
        <v>7.1647173916108904E-5</v>
      </c>
      <c r="AF1009" s="9">
        <f t="shared" si="142"/>
        <v>755</v>
      </c>
      <c r="AG1009" s="9">
        <f t="shared" si="135"/>
        <v>989</v>
      </c>
      <c r="AH1009" s="44">
        <f t="shared" si="143"/>
        <v>8.7654816468812072E-5</v>
      </c>
      <c r="AI1009">
        <f>AA1009/'Totals and Drop Down Lists'!W$6*Inputs!E$37</f>
        <v>45415.077343550649</v>
      </c>
      <c r="AJ1009">
        <f>AB1009/'Totals and Drop Down Lists'!X$6*Inputs!F$37</f>
        <v>13928.208944610033</v>
      </c>
      <c r="AK1009">
        <f>AC1009/'Totals and Drop Down Lists'!Y$6*Inputs!G$37</f>
        <v>21530.575210107596</v>
      </c>
      <c r="AL1009">
        <f>AD1009/'Totals and Drop Down Lists'!Z$6*Inputs!H$37</f>
        <v>23282.823688062253</v>
      </c>
      <c r="AM1009">
        <f>AE1009/'Totals and Drop Down Lists'!AA$6*Inputs!I$37</f>
        <v>8919.3101358318727</v>
      </c>
      <c r="AN1009">
        <f>AF1009/'Totals and Drop Down Lists'!AB$6*Inputs!J$37</f>
        <v>15067.30332096028</v>
      </c>
      <c r="AO1009">
        <f>AG1009/'Totals and Drop Down Lists'!AC$6*Inputs!K$37</f>
        <v>18418.716841121612</v>
      </c>
      <c r="AP1009">
        <f>AH1009/'Totals and Drop Down Lists'!AD$6*Inputs!L$37</f>
        <v>20627.799987377723</v>
      </c>
      <c r="AQ1009">
        <f>IF(OR($D1009="51",$D1009="52",$D1009="61"),(AA1009/'Totals and Drop Down Lists'!W$4)*Inputs!E$38,0)</f>
        <v>0</v>
      </c>
      <c r="AR1009">
        <f>IF(OR($D1009="51",$D1009="52",$D1009="61"),(AB1009/'Totals and Drop Down Lists'!X$4)*Inputs!F$38,0)</f>
        <v>0</v>
      </c>
      <c r="AS1009">
        <f>IF(OR($D1009="51",$D1009="52",$D1009="61"),(AC1009/'Totals and Drop Down Lists'!Y$4)*Inputs!G$38,0)</f>
        <v>0</v>
      </c>
      <c r="AT1009">
        <f>IF(OR($D1009="51",$D1009="52",$D1009="61"),(AD1009/'Totals and Drop Down Lists'!Z$4)*Inputs!H$38,0)</f>
        <v>0</v>
      </c>
      <c r="AU1009">
        <f>IF(OR($D1009="51",$D1009="52",$D1009="61"),(AE1009/'Totals and Drop Down Lists'!AA$4)*Inputs!I$38,0)</f>
        <v>0</v>
      </c>
      <c r="AV1009">
        <f>IF(OR($D1009="51",$D1009="52",$D1009="61"),(AF1009/'Totals and Drop Down Lists'!AB$4)*Inputs!J$38,0)</f>
        <v>0</v>
      </c>
      <c r="AW1009">
        <f>IF(OR($D1009="51",$D1009="52",$D1009="61"),(AG1009/'Totals and Drop Down Lists'!AC$4)*Inputs!K$38,0)</f>
        <v>0</v>
      </c>
      <c r="AX1009">
        <f>IF(OR($D1009="51",$D1009="52",$D1009="61"),(AH1009/'Totals and Drop Down Lists'!AD$4)*Inputs!L$38,0)</f>
        <v>0</v>
      </c>
      <c r="AY1009">
        <f>IF(OR($D1009="51",$D1009="52",$D1009="61"),0,(AA1009/'Totals and Drop Down Lists'!W$5)*Inputs!E$39)</f>
        <v>0</v>
      </c>
      <c r="AZ1009">
        <f>IF(OR($D1009="51",$D1009="52",$D1009="61"),0,(AB1009/'Totals and Drop Down Lists'!X$5)*Inputs!F$39)</f>
        <v>0</v>
      </c>
      <c r="BA1009">
        <f>IF(OR($D1009="51",$D1009="52",$D1009="61"),0,(AC1009/'Totals and Drop Down Lists'!Y$5)*Inputs!G$39)</f>
        <v>0</v>
      </c>
      <c r="BB1009">
        <f>IF(OR($D1009="51",$D1009="52",$D1009="61"),0,(AD1009/'Totals and Drop Down Lists'!Z$5)*Inputs!H$39)</f>
        <v>0</v>
      </c>
      <c r="BC1009">
        <f>IF(OR($D1009="51",$D1009="52",$D1009="61"),0,(AE1009/'Totals and Drop Down Lists'!AA$5)*Inputs!I$39)</f>
        <v>0</v>
      </c>
      <c r="BD1009">
        <f>IF(OR($D1009="51",$D1009="52",$D1009="61"),0,(AF1009/'Totals and Drop Down Lists'!AB$5)*Inputs!J$39)</f>
        <v>0</v>
      </c>
      <c r="BE1009">
        <f>IF(OR($D1009="51",$D1009="52",$D1009="61"),0,(AG1009/'Totals and Drop Down Lists'!AC$5)*Inputs!K$39)</f>
        <v>0</v>
      </c>
      <c r="BF1009">
        <f>IF(OR($D1009="51",$D1009="52",$D1009="61"),0,(AH1009/'Totals and Drop Down Lists'!AD$5)*Inputs!L$39)</f>
        <v>0</v>
      </c>
      <c r="BG1009" s="10">
        <f t="shared" si="136"/>
        <v>167189.81547162202</v>
      </c>
    </row>
    <row r="1010" spans="1:59" ht="28.8">
      <c r="A1010" s="1" t="s">
        <v>7438</v>
      </c>
      <c r="B1010" s="1" t="s">
        <v>2475</v>
      </c>
      <c r="C1010" s="1" t="s">
        <v>2479</v>
      </c>
      <c r="D1010" s="1" t="s">
        <v>58</v>
      </c>
      <c r="E1010" s="1" t="s">
        <v>2480</v>
      </c>
      <c r="F1010" s="2">
        <v>100654</v>
      </c>
      <c r="G1010" s="2">
        <v>246</v>
      </c>
      <c r="H1010" s="2">
        <v>45</v>
      </c>
      <c r="I1010" s="2">
        <v>5181</v>
      </c>
      <c r="J1010" s="2">
        <v>33324</v>
      </c>
      <c r="K1010" s="2">
        <v>5690</v>
      </c>
      <c r="L1010" s="2">
        <v>139</v>
      </c>
      <c r="M1010" s="2">
        <v>55</v>
      </c>
      <c r="N1010" s="2">
        <v>0</v>
      </c>
      <c r="O1010" s="2">
        <v>134</v>
      </c>
      <c r="P1010" s="2">
        <v>1</v>
      </c>
      <c r="Q1010" s="2">
        <v>73</v>
      </c>
      <c r="R1010" s="2">
        <v>2086</v>
      </c>
      <c r="S1010" s="2">
        <v>6444000</v>
      </c>
      <c r="T1010" s="2">
        <v>348984200</v>
      </c>
      <c r="U1010" s="2">
        <v>297</v>
      </c>
      <c r="V1010" s="2">
        <v>281</v>
      </c>
      <c r="W1010" s="2">
        <v>0</v>
      </c>
      <c r="X1010" s="2">
        <v>1069</v>
      </c>
      <c r="Y1010" s="2">
        <v>220</v>
      </c>
      <c r="Z1010" s="2">
        <v>674</v>
      </c>
      <c r="AA1010" s="9">
        <f t="shared" si="137"/>
        <v>100654</v>
      </c>
      <c r="AB1010" s="9">
        <f t="shared" si="138"/>
        <v>4890</v>
      </c>
      <c r="AC1010" s="9">
        <f t="shared" si="139"/>
        <v>2488</v>
      </c>
      <c r="AD1010" s="9">
        <f t="shared" si="140"/>
        <v>2086</v>
      </c>
      <c r="AE1010" s="44">
        <f t="shared" si="141"/>
        <v>6.7852084292346053E-5</v>
      </c>
      <c r="AF1010" s="9">
        <f t="shared" si="142"/>
        <v>788</v>
      </c>
      <c r="AG1010" s="9">
        <f t="shared" si="135"/>
        <v>894</v>
      </c>
      <c r="AH1010" s="44">
        <f t="shared" si="143"/>
        <v>5.6799399689983397E-5</v>
      </c>
      <c r="AI1010">
        <f>AA1010/'Totals and Drop Down Lists'!W$6*Inputs!E$37</f>
        <v>91307.310541262123</v>
      </c>
      <c r="AJ1010">
        <f>AB1010/'Totals and Drop Down Lists'!X$6*Inputs!F$37</f>
        <v>16089.993323681329</v>
      </c>
      <c r="AK1010">
        <f>AC1010/'Totals and Drop Down Lists'!Y$6*Inputs!G$37</f>
        <v>16401.736412353857</v>
      </c>
      <c r="AL1010">
        <f>AD1010/'Totals and Drop Down Lists'!Z$6*Inputs!H$37</f>
        <v>16724.507649207251</v>
      </c>
      <c r="AM1010">
        <f>AE1010/'Totals and Drop Down Lists'!AA$6*Inputs!I$37</f>
        <v>8446.8618940177221</v>
      </c>
      <c r="AN1010">
        <f>AF1010/'Totals and Drop Down Lists'!AB$6*Inputs!J$37</f>
        <v>15725.874194591657</v>
      </c>
      <c r="AO1010">
        <f>AG1010/'Totals and Drop Down Lists'!AC$6*Inputs!K$37</f>
        <v>16649.477104107908</v>
      </c>
      <c r="AP1010">
        <f>AH1010/'Totals and Drop Down Lists'!AD$6*Inputs!L$37</f>
        <v>13366.597563123963</v>
      </c>
      <c r="AQ1010">
        <f>IF(OR($D1010="51",$D1010="52",$D1010="61"),(AA1010/'Totals and Drop Down Lists'!W$4)*Inputs!E$38,0)</f>
        <v>0</v>
      </c>
      <c r="AR1010">
        <f>IF(OR($D1010="51",$D1010="52",$D1010="61"),(AB1010/'Totals and Drop Down Lists'!X$4)*Inputs!F$38,0)</f>
        <v>0</v>
      </c>
      <c r="AS1010">
        <f>IF(OR($D1010="51",$D1010="52",$D1010="61"),(AC1010/'Totals and Drop Down Lists'!Y$4)*Inputs!G$38,0)</f>
        <v>0</v>
      </c>
      <c r="AT1010">
        <f>IF(OR($D1010="51",$D1010="52",$D1010="61"),(AD1010/'Totals and Drop Down Lists'!Z$4)*Inputs!H$38,0)</f>
        <v>0</v>
      </c>
      <c r="AU1010">
        <f>IF(OR($D1010="51",$D1010="52",$D1010="61"),(AE1010/'Totals and Drop Down Lists'!AA$4)*Inputs!I$38,0)</f>
        <v>0</v>
      </c>
      <c r="AV1010">
        <f>IF(OR($D1010="51",$D1010="52",$D1010="61"),(AF1010/'Totals and Drop Down Lists'!AB$4)*Inputs!J$38,0)</f>
        <v>0</v>
      </c>
      <c r="AW1010">
        <f>IF(OR($D1010="51",$D1010="52",$D1010="61"),(AG1010/'Totals and Drop Down Lists'!AC$4)*Inputs!K$38,0)</f>
        <v>0</v>
      </c>
      <c r="AX1010">
        <f>IF(OR($D1010="51",$D1010="52",$D1010="61"),(AH1010/'Totals and Drop Down Lists'!AD$4)*Inputs!L$38,0)</f>
        <v>0</v>
      </c>
      <c r="AY1010">
        <f>IF(OR($D1010="51",$D1010="52",$D1010="61"),0,(AA1010/'Totals and Drop Down Lists'!W$5)*Inputs!E$39)</f>
        <v>0</v>
      </c>
      <c r="AZ1010">
        <f>IF(OR($D1010="51",$D1010="52",$D1010="61"),0,(AB1010/'Totals and Drop Down Lists'!X$5)*Inputs!F$39)</f>
        <v>0</v>
      </c>
      <c r="BA1010">
        <f>IF(OR($D1010="51",$D1010="52",$D1010="61"),0,(AC1010/'Totals and Drop Down Lists'!Y$5)*Inputs!G$39)</f>
        <v>0</v>
      </c>
      <c r="BB1010">
        <f>IF(OR($D1010="51",$D1010="52",$D1010="61"),0,(AD1010/'Totals and Drop Down Lists'!Z$5)*Inputs!H$39)</f>
        <v>0</v>
      </c>
      <c r="BC1010">
        <f>IF(OR($D1010="51",$D1010="52",$D1010="61"),0,(AE1010/'Totals and Drop Down Lists'!AA$5)*Inputs!I$39)</f>
        <v>0</v>
      </c>
      <c r="BD1010">
        <f>IF(OR($D1010="51",$D1010="52",$D1010="61"),0,(AF1010/'Totals and Drop Down Lists'!AB$5)*Inputs!J$39)</f>
        <v>0</v>
      </c>
      <c r="BE1010">
        <f>IF(OR($D1010="51",$D1010="52",$D1010="61"),0,(AG1010/'Totals and Drop Down Lists'!AC$5)*Inputs!K$39)</f>
        <v>0</v>
      </c>
      <c r="BF1010">
        <f>IF(OR($D1010="51",$D1010="52",$D1010="61"),0,(AH1010/'Totals and Drop Down Lists'!AD$5)*Inputs!L$39)</f>
        <v>0</v>
      </c>
      <c r="BG1010" s="10">
        <f t="shared" si="136"/>
        <v>194712.3586823458</v>
      </c>
    </row>
    <row r="1011" spans="1:59" ht="28.8">
      <c r="A1011" s="1" t="s">
        <v>7438</v>
      </c>
      <c r="B1011" s="1" t="s">
        <v>2475</v>
      </c>
      <c r="C1011" s="1" t="s">
        <v>2481</v>
      </c>
      <c r="D1011" s="1" t="s">
        <v>215</v>
      </c>
      <c r="E1011" s="1" t="s">
        <v>2482</v>
      </c>
      <c r="F1011" s="2">
        <v>482773</v>
      </c>
      <c r="G1011" s="2">
        <v>2093</v>
      </c>
      <c r="H1011" s="2">
        <v>356</v>
      </c>
      <c r="I1011" s="2">
        <v>34241</v>
      </c>
      <c r="J1011" s="2">
        <v>160789</v>
      </c>
      <c r="K1011" s="2">
        <v>24485</v>
      </c>
      <c r="L1011" s="2">
        <v>1458</v>
      </c>
      <c r="M1011" s="2">
        <v>155</v>
      </c>
      <c r="N1011" s="2">
        <v>43</v>
      </c>
      <c r="O1011" s="2">
        <v>927</v>
      </c>
      <c r="P1011" s="2">
        <v>130</v>
      </c>
      <c r="Q1011" s="2">
        <v>39</v>
      </c>
      <c r="R1011" s="2">
        <v>8597</v>
      </c>
      <c r="S1011" s="2">
        <v>26537900</v>
      </c>
      <c r="T1011" s="2">
        <v>1192696100</v>
      </c>
      <c r="U1011" s="2">
        <v>1399</v>
      </c>
      <c r="V1011" s="2">
        <v>741</v>
      </c>
      <c r="W1011" s="2">
        <v>55</v>
      </c>
      <c r="X1011" s="2">
        <v>4518</v>
      </c>
      <c r="Y1011" s="2">
        <v>312</v>
      </c>
      <c r="Z1011" s="2">
        <v>3332</v>
      </c>
      <c r="AA1011" s="9">
        <f t="shared" si="137"/>
        <v>482773</v>
      </c>
      <c r="AB1011" s="9">
        <f t="shared" si="138"/>
        <v>31792</v>
      </c>
      <c r="AC1011" s="9">
        <f t="shared" si="139"/>
        <v>11349</v>
      </c>
      <c r="AD1011" s="9">
        <f t="shared" si="140"/>
        <v>8597</v>
      </c>
      <c r="AE1011" s="44">
        <f t="shared" si="141"/>
        <v>2.6039921367012177E-4</v>
      </c>
      <c r="AF1011" s="9">
        <f t="shared" si="142"/>
        <v>3722</v>
      </c>
      <c r="AG1011" s="9">
        <f t="shared" si="135"/>
        <v>3644</v>
      </c>
      <c r="AH1011" s="44">
        <f t="shared" si="143"/>
        <v>2.0647773561085976E-4</v>
      </c>
      <c r="AI1011">
        <f>AA1011/'Totals and Drop Down Lists'!W$6*Inputs!E$37</f>
        <v>437942.89578095987</v>
      </c>
      <c r="AJ1011">
        <f>AB1011/'Totals and Drop Down Lists'!X$6*Inputs!F$37</f>
        <v>104607.98931420792</v>
      </c>
      <c r="AK1011">
        <f>AC1011/'Totals and Drop Down Lists'!Y$6*Inputs!G$37</f>
        <v>74816.441536898681</v>
      </c>
      <c r="AL1011">
        <f>AD1011/'Totals and Drop Down Lists'!Z$6*Inputs!H$37</f>
        <v>68926.458418137452</v>
      </c>
      <c r="AM1011">
        <f>AE1011/'Totals and Drop Down Lists'!AA$6*Inputs!I$37</f>
        <v>32416.92894363228</v>
      </c>
      <c r="AN1011">
        <f>AF1011/'Totals and Drop Down Lists'!AB$6*Inputs!J$37</f>
        <v>74278.811868363133</v>
      </c>
      <c r="AO1011">
        <f>AG1011/'Totals and Drop Down Lists'!AC$6*Inputs!K$37</f>
        <v>67864.311596609856</v>
      </c>
      <c r="AP1011">
        <f>AH1011/'Totals and Drop Down Lists'!AD$6*Inputs!L$37</f>
        <v>48590.386742101131</v>
      </c>
      <c r="AQ1011">
        <f>IF(OR($D1011="51",$D1011="52",$D1011="61"),(AA1011/'Totals and Drop Down Lists'!W$4)*Inputs!E$38,0)</f>
        <v>0</v>
      </c>
      <c r="AR1011">
        <f>IF(OR($D1011="51",$D1011="52",$D1011="61"),(AB1011/'Totals and Drop Down Lists'!X$4)*Inputs!F$38,0)</f>
        <v>0</v>
      </c>
      <c r="AS1011">
        <f>IF(OR($D1011="51",$D1011="52",$D1011="61"),(AC1011/'Totals and Drop Down Lists'!Y$4)*Inputs!G$38,0)</f>
        <v>0</v>
      </c>
      <c r="AT1011">
        <f>IF(OR($D1011="51",$D1011="52",$D1011="61"),(AD1011/'Totals and Drop Down Lists'!Z$4)*Inputs!H$38,0)</f>
        <v>0</v>
      </c>
      <c r="AU1011">
        <f>IF(OR($D1011="51",$D1011="52",$D1011="61"),(AE1011/'Totals and Drop Down Lists'!AA$4)*Inputs!I$38,0)</f>
        <v>0</v>
      </c>
      <c r="AV1011">
        <f>IF(OR($D1011="51",$D1011="52",$D1011="61"),(AF1011/'Totals and Drop Down Lists'!AB$4)*Inputs!J$38,0)</f>
        <v>0</v>
      </c>
      <c r="AW1011">
        <f>IF(OR($D1011="51",$D1011="52",$D1011="61"),(AG1011/'Totals and Drop Down Lists'!AC$4)*Inputs!K$38,0)</f>
        <v>0</v>
      </c>
      <c r="AX1011">
        <f>IF(OR($D1011="51",$D1011="52",$D1011="61"),(AH1011/'Totals and Drop Down Lists'!AD$4)*Inputs!L$38,0)</f>
        <v>0</v>
      </c>
      <c r="AY1011">
        <f>IF(OR($D1011="51",$D1011="52",$D1011="61"),0,(AA1011/'Totals and Drop Down Lists'!W$5)*Inputs!E$39)</f>
        <v>0</v>
      </c>
      <c r="AZ1011">
        <f>IF(OR($D1011="51",$D1011="52",$D1011="61"),0,(AB1011/'Totals and Drop Down Lists'!X$5)*Inputs!F$39)</f>
        <v>0</v>
      </c>
      <c r="BA1011">
        <f>IF(OR($D1011="51",$D1011="52",$D1011="61"),0,(AC1011/'Totals and Drop Down Lists'!Y$5)*Inputs!G$39)</f>
        <v>0</v>
      </c>
      <c r="BB1011">
        <f>IF(OR($D1011="51",$D1011="52",$D1011="61"),0,(AD1011/'Totals and Drop Down Lists'!Z$5)*Inputs!H$39)</f>
        <v>0</v>
      </c>
      <c r="BC1011">
        <f>IF(OR($D1011="51",$D1011="52",$D1011="61"),0,(AE1011/'Totals and Drop Down Lists'!AA$5)*Inputs!I$39)</f>
        <v>0</v>
      </c>
      <c r="BD1011">
        <f>IF(OR($D1011="51",$D1011="52",$D1011="61"),0,(AF1011/'Totals and Drop Down Lists'!AB$5)*Inputs!J$39)</f>
        <v>0</v>
      </c>
      <c r="BE1011">
        <f>IF(OR($D1011="51",$D1011="52",$D1011="61"),0,(AG1011/'Totals and Drop Down Lists'!AC$5)*Inputs!K$39)</f>
        <v>0</v>
      </c>
      <c r="BF1011">
        <f>IF(OR($D1011="51",$D1011="52",$D1011="61"),0,(AH1011/'Totals and Drop Down Lists'!AD$5)*Inputs!L$39)</f>
        <v>0</v>
      </c>
      <c r="BG1011" s="10">
        <f t="shared" si="136"/>
        <v>909444.22420091054</v>
      </c>
    </row>
    <row r="1012" spans="1:59" ht="57.6">
      <c r="A1012" s="1" t="s">
        <v>7439</v>
      </c>
      <c r="B1012" s="1" t="s">
        <v>4813</v>
      </c>
      <c r="C1012" s="1" t="s">
        <v>4814</v>
      </c>
      <c r="D1012" s="1" t="s">
        <v>10</v>
      </c>
      <c r="E1012" s="1" t="s">
        <v>4815</v>
      </c>
      <c r="F1012" s="2">
        <v>33858</v>
      </c>
      <c r="G1012" s="2">
        <v>301</v>
      </c>
      <c r="H1012" s="2">
        <v>19</v>
      </c>
      <c r="I1012" s="2">
        <v>4527</v>
      </c>
      <c r="J1012" s="2">
        <v>14049</v>
      </c>
      <c r="K1012" s="2">
        <v>4261</v>
      </c>
      <c r="L1012" s="2">
        <v>43</v>
      </c>
      <c r="M1012" s="2">
        <v>0</v>
      </c>
      <c r="N1012" s="2">
        <v>0</v>
      </c>
      <c r="O1012" s="2">
        <v>102</v>
      </c>
      <c r="P1012" s="2">
        <v>35</v>
      </c>
      <c r="Q1012" s="2">
        <v>0</v>
      </c>
      <c r="R1012" s="2">
        <v>2953</v>
      </c>
      <c r="S1012" s="2">
        <v>2623800</v>
      </c>
      <c r="T1012" s="2">
        <v>138722800</v>
      </c>
      <c r="U1012" s="2">
        <v>381</v>
      </c>
      <c r="V1012" s="2">
        <v>515</v>
      </c>
      <c r="W1012" s="2">
        <v>0</v>
      </c>
      <c r="X1012" s="2">
        <v>1195</v>
      </c>
      <c r="Y1012" s="2">
        <v>294</v>
      </c>
      <c r="Z1012" s="2">
        <v>485</v>
      </c>
      <c r="AA1012" s="9">
        <f t="shared" si="137"/>
        <v>33858</v>
      </c>
      <c r="AB1012" s="9">
        <f t="shared" si="138"/>
        <v>4207</v>
      </c>
      <c r="AC1012" s="9">
        <f t="shared" si="139"/>
        <v>3133</v>
      </c>
      <c r="AD1012" s="9">
        <f t="shared" si="140"/>
        <v>2953</v>
      </c>
      <c r="AE1012" s="44">
        <f t="shared" si="141"/>
        <v>9.0255451239272099E-5</v>
      </c>
      <c r="AF1012" s="9">
        <f t="shared" si="142"/>
        <v>680</v>
      </c>
      <c r="AG1012" s="9">
        <f t="shared" si="135"/>
        <v>779</v>
      </c>
      <c r="AH1012" s="44">
        <f t="shared" si="143"/>
        <v>8.7913316844433974E-5</v>
      </c>
      <c r="AI1012">
        <f>AA1012/'Totals and Drop Down Lists'!W$6*Inputs!E$37</f>
        <v>30713.959905279993</v>
      </c>
      <c r="AJ1012">
        <f>AB1012/'Totals and Drop Down Lists'!X$6*Inputs!F$37</f>
        <v>13842.658877858352</v>
      </c>
      <c r="AK1012">
        <f>AC1012/'Totals and Drop Down Lists'!Y$6*Inputs!G$37</f>
        <v>20653.794284527587</v>
      </c>
      <c r="AL1012">
        <f>AD1012/'Totals and Drop Down Lists'!Z$6*Inputs!H$37</f>
        <v>23675.681250291953</v>
      </c>
      <c r="AM1012">
        <f>AE1012/'Totals and Drop Down Lists'!AA$6*Inputs!I$37</f>
        <v>11235.842491081448</v>
      </c>
      <c r="AN1012">
        <f>AF1012/'Totals and Drop Down Lists'!AB$6*Inputs!J$37</f>
        <v>13570.551335434424</v>
      </c>
      <c r="AO1012">
        <f>AG1012/'Totals and Drop Down Lists'!AC$6*Inputs!K$37</f>
        <v>14507.76584351237</v>
      </c>
      <c r="AP1012">
        <f>AH1012/'Totals and Drop Down Lists'!AD$6*Inputs!L$37</f>
        <v>20688.632857262153</v>
      </c>
      <c r="AQ1012">
        <f>IF(OR($D1012="51",$D1012="52",$D1012="61"),(AA1012/'Totals and Drop Down Lists'!W$4)*Inputs!E$38,0)</f>
        <v>0</v>
      </c>
      <c r="AR1012">
        <f>IF(OR($D1012="51",$D1012="52",$D1012="61"),(AB1012/'Totals and Drop Down Lists'!X$4)*Inputs!F$38,0)</f>
        <v>0</v>
      </c>
      <c r="AS1012">
        <f>IF(OR($D1012="51",$D1012="52",$D1012="61"),(AC1012/'Totals and Drop Down Lists'!Y$4)*Inputs!G$38,0)</f>
        <v>0</v>
      </c>
      <c r="AT1012">
        <f>IF(OR($D1012="51",$D1012="52",$D1012="61"),(AD1012/'Totals and Drop Down Lists'!Z$4)*Inputs!H$38,0)</f>
        <v>0</v>
      </c>
      <c r="AU1012">
        <f>IF(OR($D1012="51",$D1012="52",$D1012="61"),(AE1012/'Totals and Drop Down Lists'!AA$4)*Inputs!I$38,0)</f>
        <v>0</v>
      </c>
      <c r="AV1012">
        <f>IF(OR($D1012="51",$D1012="52",$D1012="61"),(AF1012/'Totals and Drop Down Lists'!AB$4)*Inputs!J$38,0)</f>
        <v>0</v>
      </c>
      <c r="AW1012">
        <f>IF(OR($D1012="51",$D1012="52",$D1012="61"),(AG1012/'Totals and Drop Down Lists'!AC$4)*Inputs!K$38,0)</f>
        <v>0</v>
      </c>
      <c r="AX1012">
        <f>IF(OR($D1012="51",$D1012="52",$D1012="61"),(AH1012/'Totals and Drop Down Lists'!AD$4)*Inputs!L$38,0)</f>
        <v>0</v>
      </c>
      <c r="AY1012">
        <f>IF(OR($D1012="51",$D1012="52",$D1012="61"),0,(AA1012/'Totals and Drop Down Lists'!W$5)*Inputs!E$39)</f>
        <v>0</v>
      </c>
      <c r="AZ1012">
        <f>IF(OR($D1012="51",$D1012="52",$D1012="61"),0,(AB1012/'Totals and Drop Down Lists'!X$5)*Inputs!F$39)</f>
        <v>0</v>
      </c>
      <c r="BA1012">
        <f>IF(OR($D1012="51",$D1012="52",$D1012="61"),0,(AC1012/'Totals and Drop Down Lists'!Y$5)*Inputs!G$39)</f>
        <v>0</v>
      </c>
      <c r="BB1012">
        <f>IF(OR($D1012="51",$D1012="52",$D1012="61"),0,(AD1012/'Totals and Drop Down Lists'!Z$5)*Inputs!H$39)</f>
        <v>0</v>
      </c>
      <c r="BC1012">
        <f>IF(OR($D1012="51",$D1012="52",$D1012="61"),0,(AE1012/'Totals and Drop Down Lists'!AA$5)*Inputs!I$39)</f>
        <v>0</v>
      </c>
      <c r="BD1012">
        <f>IF(OR($D1012="51",$D1012="52",$D1012="61"),0,(AF1012/'Totals and Drop Down Lists'!AB$5)*Inputs!J$39)</f>
        <v>0</v>
      </c>
      <c r="BE1012">
        <f>IF(OR($D1012="51",$D1012="52",$D1012="61"),0,(AG1012/'Totals and Drop Down Lists'!AC$5)*Inputs!K$39)</f>
        <v>0</v>
      </c>
      <c r="BF1012">
        <f>IF(OR($D1012="51",$D1012="52",$D1012="61"),0,(AH1012/'Totals and Drop Down Lists'!AD$5)*Inputs!L$39)</f>
        <v>0</v>
      </c>
      <c r="BG1012" s="10">
        <f t="shared" si="136"/>
        <v>148888.88684524829</v>
      </c>
    </row>
    <row r="1013" spans="1:59" ht="57.6">
      <c r="A1013" s="1" t="s">
        <v>7439</v>
      </c>
      <c r="B1013" s="1" t="s">
        <v>4813</v>
      </c>
      <c r="C1013" s="1" t="s">
        <v>4816</v>
      </c>
      <c r="D1013" s="1" t="s">
        <v>7</v>
      </c>
      <c r="E1013" s="1" t="s">
        <v>4817</v>
      </c>
      <c r="F1013" s="2">
        <v>115466</v>
      </c>
      <c r="G1013" s="2">
        <v>2210</v>
      </c>
      <c r="H1013" s="2">
        <v>326</v>
      </c>
      <c r="I1013" s="2">
        <v>24975</v>
      </c>
      <c r="J1013" s="2">
        <v>47202</v>
      </c>
      <c r="K1013" s="2">
        <v>20453</v>
      </c>
      <c r="L1013" s="2">
        <v>154</v>
      </c>
      <c r="M1013" s="2">
        <v>10</v>
      </c>
      <c r="N1013" s="2">
        <v>11</v>
      </c>
      <c r="O1013" s="2">
        <v>377</v>
      </c>
      <c r="P1013" s="2">
        <v>269</v>
      </c>
      <c r="Q1013" s="2">
        <v>66</v>
      </c>
      <c r="R1013" s="2">
        <v>11055</v>
      </c>
      <c r="S1013" s="2">
        <v>15034500</v>
      </c>
      <c r="T1013" s="2">
        <v>759831800</v>
      </c>
      <c r="U1013" s="2">
        <v>1781</v>
      </c>
      <c r="V1013" s="2">
        <v>1950</v>
      </c>
      <c r="W1013" s="2">
        <v>130</v>
      </c>
      <c r="X1013" s="2">
        <v>6280</v>
      </c>
      <c r="Y1013" s="2">
        <v>825</v>
      </c>
      <c r="Z1013" s="2">
        <v>3975</v>
      </c>
      <c r="AA1013" s="9">
        <f t="shared" si="137"/>
        <v>115466</v>
      </c>
      <c r="AB1013" s="9">
        <f t="shared" si="138"/>
        <v>22439</v>
      </c>
      <c r="AC1013" s="9">
        <f t="shared" si="139"/>
        <v>11942</v>
      </c>
      <c r="AD1013" s="9">
        <f t="shared" si="140"/>
        <v>11055</v>
      </c>
      <c r="AE1013" s="44">
        <f t="shared" si="141"/>
        <v>6.1894124204641765E-4</v>
      </c>
      <c r="AF1013" s="9">
        <f t="shared" si="142"/>
        <v>4200</v>
      </c>
      <c r="AG1013" s="9">
        <f t="shared" si="135"/>
        <v>4800</v>
      </c>
      <c r="AH1013" s="44">
        <f t="shared" si="143"/>
        <v>7.7390729688542629E-4</v>
      </c>
      <c r="AI1013">
        <f>AA1013/'Totals and Drop Down Lists'!W$6*Inputs!E$37</f>
        <v>104743.87425196586</v>
      </c>
      <c r="AJ1013">
        <f>AB1013/'Totals and Drop Down Lists'!X$6*Inputs!F$37</f>
        <v>73832.997993882469</v>
      </c>
      <c r="AK1013">
        <f>AC1013/'Totals and Drop Down Lists'!Y$6*Inputs!G$37</f>
        <v>78725.697844183989</v>
      </c>
      <c r="AL1013">
        <f>AD1013/'Totals and Drop Down Lists'!Z$6*Inputs!H$37</f>
        <v>88633.476539782438</v>
      </c>
      <c r="AM1013">
        <f>AE1013/'Totals and Drop Down Lists'!AA$6*Inputs!I$37</f>
        <v>77051.59313238124</v>
      </c>
      <c r="AN1013">
        <f>AF1013/'Totals and Drop Down Lists'!AB$6*Inputs!J$37</f>
        <v>83818.111189447911</v>
      </c>
      <c r="AO1013">
        <f>AG1013/'Totals and Drop Down Lists'!AC$6*Inputs!K$37</f>
        <v>89393.165659639781</v>
      </c>
      <c r="AP1013">
        <f>AH1013/'Totals and Drop Down Lists'!AD$6*Inputs!L$37</f>
        <v>182123.53378898214</v>
      </c>
      <c r="AQ1013">
        <f>IF(OR($D1013="51",$D1013="52",$D1013="61"),(AA1013/'Totals and Drop Down Lists'!W$4)*Inputs!E$38,0)</f>
        <v>0</v>
      </c>
      <c r="AR1013">
        <f>IF(OR($D1013="51",$D1013="52",$D1013="61"),(AB1013/'Totals and Drop Down Lists'!X$4)*Inputs!F$38,0)</f>
        <v>0</v>
      </c>
      <c r="AS1013">
        <f>IF(OR($D1013="51",$D1013="52",$D1013="61"),(AC1013/'Totals and Drop Down Lists'!Y$4)*Inputs!G$38,0)</f>
        <v>0</v>
      </c>
      <c r="AT1013">
        <f>IF(OR($D1013="51",$D1013="52",$D1013="61"),(AD1013/'Totals and Drop Down Lists'!Z$4)*Inputs!H$38,0)</f>
        <v>0</v>
      </c>
      <c r="AU1013">
        <f>IF(OR($D1013="51",$D1013="52",$D1013="61"),(AE1013/'Totals and Drop Down Lists'!AA$4)*Inputs!I$38,0)</f>
        <v>0</v>
      </c>
      <c r="AV1013">
        <f>IF(OR($D1013="51",$D1013="52",$D1013="61"),(AF1013/'Totals and Drop Down Lists'!AB$4)*Inputs!J$38,0)</f>
        <v>0</v>
      </c>
      <c r="AW1013">
        <f>IF(OR($D1013="51",$D1013="52",$D1013="61"),(AG1013/'Totals and Drop Down Lists'!AC$4)*Inputs!K$38,0)</f>
        <v>0</v>
      </c>
      <c r="AX1013">
        <f>IF(OR($D1013="51",$D1013="52",$D1013="61"),(AH1013/'Totals and Drop Down Lists'!AD$4)*Inputs!L$38,0)</f>
        <v>0</v>
      </c>
      <c r="AY1013">
        <f>IF(OR($D1013="51",$D1013="52",$D1013="61"),0,(AA1013/'Totals and Drop Down Lists'!W$5)*Inputs!E$39)</f>
        <v>0</v>
      </c>
      <c r="AZ1013">
        <f>IF(OR($D1013="51",$D1013="52",$D1013="61"),0,(AB1013/'Totals and Drop Down Lists'!X$5)*Inputs!F$39)</f>
        <v>0</v>
      </c>
      <c r="BA1013">
        <f>IF(OR($D1013="51",$D1013="52",$D1013="61"),0,(AC1013/'Totals and Drop Down Lists'!Y$5)*Inputs!G$39)</f>
        <v>0</v>
      </c>
      <c r="BB1013">
        <f>IF(OR($D1013="51",$D1013="52",$D1013="61"),0,(AD1013/'Totals and Drop Down Lists'!Z$5)*Inputs!H$39)</f>
        <v>0</v>
      </c>
      <c r="BC1013">
        <f>IF(OR($D1013="51",$D1013="52",$D1013="61"),0,(AE1013/'Totals and Drop Down Lists'!AA$5)*Inputs!I$39)</f>
        <v>0</v>
      </c>
      <c r="BD1013">
        <f>IF(OR($D1013="51",$D1013="52",$D1013="61"),0,(AF1013/'Totals and Drop Down Lists'!AB$5)*Inputs!J$39)</f>
        <v>0</v>
      </c>
      <c r="BE1013">
        <f>IF(OR($D1013="51",$D1013="52",$D1013="61"),0,(AG1013/'Totals and Drop Down Lists'!AC$5)*Inputs!K$39)</f>
        <v>0</v>
      </c>
      <c r="BF1013">
        <f>IF(OR($D1013="51",$D1013="52",$D1013="61"),0,(AH1013/'Totals and Drop Down Lists'!AD$5)*Inputs!L$39)</f>
        <v>0</v>
      </c>
      <c r="BG1013" s="10">
        <f t="shared" si="136"/>
        <v>778322.45040026587</v>
      </c>
    </row>
    <row r="1014" spans="1:59" ht="57.6">
      <c r="A1014" s="1" t="s">
        <v>7439</v>
      </c>
      <c r="B1014" s="1" t="s">
        <v>4813</v>
      </c>
      <c r="C1014" s="1" t="s">
        <v>1172</v>
      </c>
      <c r="D1014" s="1" t="s">
        <v>25</v>
      </c>
      <c r="E1014" s="1" t="s">
        <v>4818</v>
      </c>
      <c r="F1014" s="2">
        <v>36829</v>
      </c>
      <c r="G1014" s="2">
        <v>321</v>
      </c>
      <c r="H1014" s="2">
        <v>29</v>
      </c>
      <c r="I1014" s="2">
        <v>4566</v>
      </c>
      <c r="J1014" s="2">
        <v>14610</v>
      </c>
      <c r="K1014" s="2">
        <v>3574</v>
      </c>
      <c r="L1014" s="2">
        <v>66</v>
      </c>
      <c r="M1014" s="2">
        <v>0</v>
      </c>
      <c r="N1014" s="2">
        <v>0</v>
      </c>
      <c r="O1014" s="2">
        <v>103</v>
      </c>
      <c r="P1014" s="2">
        <v>19</v>
      </c>
      <c r="Q1014" s="2">
        <v>0</v>
      </c>
      <c r="R1014" s="2">
        <v>5881</v>
      </c>
      <c r="S1014" s="2">
        <v>1887100</v>
      </c>
      <c r="T1014" s="2">
        <v>102597700</v>
      </c>
      <c r="U1014" s="2">
        <v>263</v>
      </c>
      <c r="V1014" s="2">
        <v>421</v>
      </c>
      <c r="W1014" s="2">
        <v>58</v>
      </c>
      <c r="X1014" s="2">
        <v>1223</v>
      </c>
      <c r="Y1014" s="2">
        <v>231</v>
      </c>
      <c r="Z1014" s="2">
        <v>763</v>
      </c>
      <c r="AA1014" s="9">
        <f t="shared" si="137"/>
        <v>36829</v>
      </c>
      <c r="AB1014" s="9">
        <f t="shared" si="138"/>
        <v>4216</v>
      </c>
      <c r="AC1014" s="9">
        <f t="shared" si="139"/>
        <v>6069</v>
      </c>
      <c r="AD1014" s="9">
        <f t="shared" si="140"/>
        <v>5881</v>
      </c>
      <c r="AE1014" s="44">
        <f t="shared" si="141"/>
        <v>6.105970002340842E-5</v>
      </c>
      <c r="AF1014" s="9">
        <f t="shared" si="142"/>
        <v>744</v>
      </c>
      <c r="AG1014" s="9">
        <f t="shared" si="135"/>
        <v>994</v>
      </c>
      <c r="AH1014" s="44">
        <f t="shared" si="143"/>
        <v>9.0477752274645458E-5</v>
      </c>
      <c r="AI1014">
        <f>AA1014/'Totals and Drop Down Lists'!W$6*Inputs!E$37</f>
        <v>33409.074054922232</v>
      </c>
      <c r="AJ1014">
        <f>AB1014/'Totals and Drop Down Lists'!X$6*Inputs!F$37</f>
        <v>13872.272362503165</v>
      </c>
      <c r="AK1014">
        <f>AC1014/'Totals and Drop Down Lists'!Y$6*Inputs!G$37</f>
        <v>40008.898025150949</v>
      </c>
      <c r="AL1014">
        <f>AD1014/'Totals and Drop Down Lists'!Z$6*Inputs!H$37</f>
        <v>47150.924968834057</v>
      </c>
      <c r="AM1014">
        <f>AE1014/'Totals and Drop Down Lists'!AA$6*Inputs!I$37</f>
        <v>7601.2823889930423</v>
      </c>
      <c r="AN1014">
        <f>AF1014/'Totals and Drop Down Lists'!AB$6*Inputs!J$37</f>
        <v>14847.779696416488</v>
      </c>
      <c r="AO1014">
        <f>AG1014/'Totals and Drop Down Lists'!AC$6*Inputs!K$37</f>
        <v>18511.834722017069</v>
      </c>
      <c r="AP1014">
        <f>AH1014/'Totals and Drop Down Lists'!AD$6*Inputs!L$37</f>
        <v>21292.121213817765</v>
      </c>
      <c r="AQ1014">
        <f>IF(OR($D1014="51",$D1014="52",$D1014="61"),(AA1014/'Totals and Drop Down Lists'!W$4)*Inputs!E$38,0)</f>
        <v>0</v>
      </c>
      <c r="AR1014">
        <f>IF(OR($D1014="51",$D1014="52",$D1014="61"),(AB1014/'Totals and Drop Down Lists'!X$4)*Inputs!F$38,0)</f>
        <v>0</v>
      </c>
      <c r="AS1014">
        <f>IF(OR($D1014="51",$D1014="52",$D1014="61"),(AC1014/'Totals and Drop Down Lists'!Y$4)*Inputs!G$38,0)</f>
        <v>0</v>
      </c>
      <c r="AT1014">
        <f>IF(OR($D1014="51",$D1014="52",$D1014="61"),(AD1014/'Totals and Drop Down Lists'!Z$4)*Inputs!H$38,0)</f>
        <v>0</v>
      </c>
      <c r="AU1014">
        <f>IF(OR($D1014="51",$D1014="52",$D1014="61"),(AE1014/'Totals and Drop Down Lists'!AA$4)*Inputs!I$38,0)</f>
        <v>0</v>
      </c>
      <c r="AV1014">
        <f>IF(OR($D1014="51",$D1014="52",$D1014="61"),(AF1014/'Totals and Drop Down Lists'!AB$4)*Inputs!J$38,0)</f>
        <v>0</v>
      </c>
      <c r="AW1014">
        <f>IF(OR($D1014="51",$D1014="52",$D1014="61"),(AG1014/'Totals and Drop Down Lists'!AC$4)*Inputs!K$38,0)</f>
        <v>0</v>
      </c>
      <c r="AX1014">
        <f>IF(OR($D1014="51",$D1014="52",$D1014="61"),(AH1014/'Totals and Drop Down Lists'!AD$4)*Inputs!L$38,0)</f>
        <v>0</v>
      </c>
      <c r="AY1014">
        <f>IF(OR($D1014="51",$D1014="52",$D1014="61"),0,(AA1014/'Totals and Drop Down Lists'!W$5)*Inputs!E$39)</f>
        <v>0</v>
      </c>
      <c r="AZ1014">
        <f>IF(OR($D1014="51",$D1014="52",$D1014="61"),0,(AB1014/'Totals and Drop Down Lists'!X$5)*Inputs!F$39)</f>
        <v>0</v>
      </c>
      <c r="BA1014">
        <f>IF(OR($D1014="51",$D1014="52",$D1014="61"),0,(AC1014/'Totals and Drop Down Lists'!Y$5)*Inputs!G$39)</f>
        <v>0</v>
      </c>
      <c r="BB1014">
        <f>IF(OR($D1014="51",$D1014="52",$D1014="61"),0,(AD1014/'Totals and Drop Down Lists'!Z$5)*Inputs!H$39)</f>
        <v>0</v>
      </c>
      <c r="BC1014">
        <f>IF(OR($D1014="51",$D1014="52",$D1014="61"),0,(AE1014/'Totals and Drop Down Lists'!AA$5)*Inputs!I$39)</f>
        <v>0</v>
      </c>
      <c r="BD1014">
        <f>IF(OR($D1014="51",$D1014="52",$D1014="61"),0,(AF1014/'Totals and Drop Down Lists'!AB$5)*Inputs!J$39)</f>
        <v>0</v>
      </c>
      <c r="BE1014">
        <f>IF(OR($D1014="51",$D1014="52",$D1014="61"),0,(AG1014/'Totals and Drop Down Lists'!AC$5)*Inputs!K$39)</f>
        <v>0</v>
      </c>
      <c r="BF1014">
        <f>IF(OR($D1014="51",$D1014="52",$D1014="61"),0,(AH1014/'Totals and Drop Down Lists'!AD$5)*Inputs!L$39)</f>
        <v>0</v>
      </c>
      <c r="BG1014" s="10">
        <f t="shared" si="136"/>
        <v>196694.18743265475</v>
      </c>
    </row>
    <row r="1015" spans="1:59" ht="57.6">
      <c r="A1015" s="1" t="s">
        <v>7439</v>
      </c>
      <c r="B1015" s="1" t="s">
        <v>4813</v>
      </c>
      <c r="C1015" s="1" t="s">
        <v>4819</v>
      </c>
      <c r="D1015" s="1" t="s">
        <v>58</v>
      </c>
      <c r="E1015" s="1" t="s">
        <v>4820</v>
      </c>
      <c r="F1015" s="2">
        <v>71651</v>
      </c>
      <c r="G1015" s="2">
        <v>289</v>
      </c>
      <c r="H1015" s="2">
        <v>4</v>
      </c>
      <c r="I1015" s="2">
        <v>6283</v>
      </c>
      <c r="J1015" s="2">
        <v>28690</v>
      </c>
      <c r="K1015" s="2">
        <v>5730</v>
      </c>
      <c r="L1015" s="2">
        <v>102</v>
      </c>
      <c r="M1015" s="2">
        <v>6</v>
      </c>
      <c r="N1015" s="2">
        <v>0</v>
      </c>
      <c r="O1015" s="2">
        <v>110</v>
      </c>
      <c r="P1015" s="2">
        <v>86</v>
      </c>
      <c r="Q1015" s="2">
        <v>0</v>
      </c>
      <c r="R1015" s="2">
        <v>5455</v>
      </c>
      <c r="S1015" s="2">
        <v>3635100</v>
      </c>
      <c r="T1015" s="2">
        <v>223021000</v>
      </c>
      <c r="U1015" s="2">
        <v>270</v>
      </c>
      <c r="V1015" s="2">
        <v>315</v>
      </c>
      <c r="W1015" s="2">
        <v>30</v>
      </c>
      <c r="X1015" s="2">
        <v>1026</v>
      </c>
      <c r="Y1015" s="2">
        <v>154</v>
      </c>
      <c r="Z1015" s="2">
        <v>573</v>
      </c>
      <c r="AA1015" s="9">
        <f t="shared" si="137"/>
        <v>71651</v>
      </c>
      <c r="AB1015" s="9">
        <f t="shared" si="138"/>
        <v>5990</v>
      </c>
      <c r="AC1015" s="9">
        <f t="shared" si="139"/>
        <v>5759</v>
      </c>
      <c r="AD1015" s="9">
        <f t="shared" si="140"/>
        <v>5455</v>
      </c>
      <c r="AE1015" s="44">
        <f t="shared" si="141"/>
        <v>7.992349768628563E-5</v>
      </c>
      <c r="AF1015" s="9">
        <f t="shared" si="142"/>
        <v>681</v>
      </c>
      <c r="AG1015" s="9">
        <f t="shared" si="135"/>
        <v>727</v>
      </c>
      <c r="AH1015" s="44">
        <f t="shared" si="143"/>
        <v>5.4026840528459199E-5</v>
      </c>
      <c r="AI1015">
        <f>AA1015/'Totals and Drop Down Lists'!W$6*Inputs!E$37</f>
        <v>64997.517312694697</v>
      </c>
      <c r="AJ1015">
        <f>AB1015/'Totals and Drop Down Lists'!X$6*Inputs!F$37</f>
        <v>19709.419224713936</v>
      </c>
      <c r="AK1015">
        <f>AC1015/'Totals and Drop Down Lists'!Y$6*Inputs!G$37</f>
        <v>37965.27331139303</v>
      </c>
      <c r="AL1015">
        <f>AD1015/'Totals and Drop Down Lists'!Z$6*Inputs!H$37</f>
        <v>43735.469427816664</v>
      </c>
      <c r="AM1015">
        <f>AE1015/'Totals and Drop Down Lists'!AA$6*Inputs!I$37</f>
        <v>9949.6243053369762</v>
      </c>
      <c r="AN1015">
        <f>AF1015/'Totals and Drop Down Lists'!AB$6*Inputs!J$37</f>
        <v>13590.50802857477</v>
      </c>
      <c r="AO1015">
        <f>AG1015/'Totals and Drop Down Lists'!AC$6*Inputs!K$37</f>
        <v>13539.339882199607</v>
      </c>
      <c r="AP1015">
        <f>AH1015/'Totals and Drop Down Lists'!AD$6*Inputs!L$37</f>
        <v>12714.131467807436</v>
      </c>
      <c r="AQ1015">
        <f>IF(OR($D1015="51",$D1015="52",$D1015="61"),(AA1015/'Totals and Drop Down Lists'!W$4)*Inputs!E$38,0)</f>
        <v>0</v>
      </c>
      <c r="AR1015">
        <f>IF(OR($D1015="51",$D1015="52",$D1015="61"),(AB1015/'Totals and Drop Down Lists'!X$4)*Inputs!F$38,0)</f>
        <v>0</v>
      </c>
      <c r="AS1015">
        <f>IF(OR($D1015="51",$D1015="52",$D1015="61"),(AC1015/'Totals and Drop Down Lists'!Y$4)*Inputs!G$38,0)</f>
        <v>0</v>
      </c>
      <c r="AT1015">
        <f>IF(OR($D1015="51",$D1015="52",$D1015="61"),(AD1015/'Totals and Drop Down Lists'!Z$4)*Inputs!H$38,0)</f>
        <v>0</v>
      </c>
      <c r="AU1015">
        <f>IF(OR($D1015="51",$D1015="52",$D1015="61"),(AE1015/'Totals and Drop Down Lists'!AA$4)*Inputs!I$38,0)</f>
        <v>0</v>
      </c>
      <c r="AV1015">
        <f>IF(OR($D1015="51",$D1015="52",$D1015="61"),(AF1015/'Totals and Drop Down Lists'!AB$4)*Inputs!J$38,0)</f>
        <v>0</v>
      </c>
      <c r="AW1015">
        <f>IF(OR($D1015="51",$D1015="52",$D1015="61"),(AG1015/'Totals and Drop Down Lists'!AC$4)*Inputs!K$38,0)</f>
        <v>0</v>
      </c>
      <c r="AX1015">
        <f>IF(OR($D1015="51",$D1015="52",$D1015="61"),(AH1015/'Totals and Drop Down Lists'!AD$4)*Inputs!L$38,0)</f>
        <v>0</v>
      </c>
      <c r="AY1015">
        <f>IF(OR($D1015="51",$D1015="52",$D1015="61"),0,(AA1015/'Totals and Drop Down Lists'!W$5)*Inputs!E$39)</f>
        <v>0</v>
      </c>
      <c r="AZ1015">
        <f>IF(OR($D1015="51",$D1015="52",$D1015="61"),0,(AB1015/'Totals and Drop Down Lists'!X$5)*Inputs!F$39)</f>
        <v>0</v>
      </c>
      <c r="BA1015">
        <f>IF(OR($D1015="51",$D1015="52",$D1015="61"),0,(AC1015/'Totals and Drop Down Lists'!Y$5)*Inputs!G$39)</f>
        <v>0</v>
      </c>
      <c r="BB1015">
        <f>IF(OR($D1015="51",$D1015="52",$D1015="61"),0,(AD1015/'Totals and Drop Down Lists'!Z$5)*Inputs!H$39)</f>
        <v>0</v>
      </c>
      <c r="BC1015">
        <f>IF(OR($D1015="51",$D1015="52",$D1015="61"),0,(AE1015/'Totals and Drop Down Lists'!AA$5)*Inputs!I$39)</f>
        <v>0</v>
      </c>
      <c r="BD1015">
        <f>IF(OR($D1015="51",$D1015="52",$D1015="61"),0,(AF1015/'Totals and Drop Down Lists'!AB$5)*Inputs!J$39)</f>
        <v>0</v>
      </c>
      <c r="BE1015">
        <f>IF(OR($D1015="51",$D1015="52",$D1015="61"),0,(AG1015/'Totals and Drop Down Lists'!AC$5)*Inputs!K$39)</f>
        <v>0</v>
      </c>
      <c r="BF1015">
        <f>IF(OR($D1015="51",$D1015="52",$D1015="61"),0,(AH1015/'Totals and Drop Down Lists'!AD$5)*Inputs!L$39)</f>
        <v>0</v>
      </c>
      <c r="BG1015" s="10">
        <f t="shared" si="136"/>
        <v>216201.28296053709</v>
      </c>
    </row>
    <row r="1016" spans="1:59" ht="57.6">
      <c r="A1016" s="1" t="s">
        <v>7439</v>
      </c>
      <c r="B1016" s="1" t="s">
        <v>4813</v>
      </c>
      <c r="C1016" s="1" t="s">
        <v>4821</v>
      </c>
      <c r="D1016" s="1" t="s">
        <v>58</v>
      </c>
      <c r="E1016" s="1" t="s">
        <v>4822</v>
      </c>
      <c r="F1016" s="2">
        <v>101889</v>
      </c>
      <c r="G1016" s="2">
        <v>701</v>
      </c>
      <c r="H1016" s="2">
        <v>37</v>
      </c>
      <c r="I1016" s="2">
        <v>7623</v>
      </c>
      <c r="J1016" s="2">
        <v>40379</v>
      </c>
      <c r="K1016" s="2">
        <v>8789</v>
      </c>
      <c r="L1016" s="2">
        <v>197</v>
      </c>
      <c r="M1016" s="2">
        <v>5</v>
      </c>
      <c r="N1016" s="2">
        <v>5</v>
      </c>
      <c r="O1016" s="2">
        <v>211</v>
      </c>
      <c r="P1016" s="2">
        <v>46</v>
      </c>
      <c r="Q1016" s="2">
        <v>0</v>
      </c>
      <c r="R1016" s="2">
        <v>6363</v>
      </c>
      <c r="S1016" s="2">
        <v>5844400</v>
      </c>
      <c r="T1016" s="2">
        <v>357334300</v>
      </c>
      <c r="U1016" s="2">
        <v>485</v>
      </c>
      <c r="V1016" s="2">
        <v>595</v>
      </c>
      <c r="W1016" s="2">
        <v>10</v>
      </c>
      <c r="X1016" s="2">
        <v>1679</v>
      </c>
      <c r="Y1016" s="2">
        <v>268</v>
      </c>
      <c r="Z1016" s="2">
        <v>937</v>
      </c>
      <c r="AA1016" s="9">
        <f t="shared" si="137"/>
        <v>101889</v>
      </c>
      <c r="AB1016" s="9">
        <f t="shared" si="138"/>
        <v>6885</v>
      </c>
      <c r="AC1016" s="9">
        <f t="shared" si="139"/>
        <v>6827</v>
      </c>
      <c r="AD1016" s="9">
        <f t="shared" si="140"/>
        <v>6363</v>
      </c>
      <c r="AE1016" s="44">
        <f t="shared" si="141"/>
        <v>1.3360390611836194E-4</v>
      </c>
      <c r="AF1016" s="9">
        <f t="shared" si="142"/>
        <v>1074</v>
      </c>
      <c r="AG1016" s="9">
        <f t="shared" si="135"/>
        <v>1205</v>
      </c>
      <c r="AH1016" s="44">
        <f t="shared" si="143"/>
        <v>9.7593757301450565E-5</v>
      </c>
      <c r="AI1016">
        <f>AA1016/'Totals and Drop Down Lists'!W$6*Inputs!E$37</f>
        <v>92427.628944092183</v>
      </c>
      <c r="AJ1016">
        <f>AB1016/'Totals and Drop Down Lists'!X$6*Inputs!F$37</f>
        <v>22654.315753281378</v>
      </c>
      <c r="AK1016">
        <f>AC1016/'Totals and Drop Down Lists'!Y$6*Inputs!G$37</f>
        <v>45005.89006717837</v>
      </c>
      <c r="AL1016">
        <f>AD1016/'Totals and Drop Down Lists'!Z$6*Inputs!H$37</f>
        <v>51015.360580971115</v>
      </c>
      <c r="AM1016">
        <f>AE1016/'Totals and Drop Down Lists'!AA$6*Inputs!I$37</f>
        <v>16632.263478019864</v>
      </c>
      <c r="AN1016">
        <f>AF1016/'Totals and Drop Down Lists'!AB$6*Inputs!J$37</f>
        <v>21433.488432730253</v>
      </c>
      <c r="AO1016">
        <f>AG1016/'Totals and Drop Down Lists'!AC$6*Inputs!K$37</f>
        <v>22441.409295805403</v>
      </c>
      <c r="AP1016">
        <f>AH1016/'Totals and Drop Down Lists'!AD$6*Inputs!L$37</f>
        <v>22966.730029573344</v>
      </c>
      <c r="AQ1016">
        <f>IF(OR($D1016="51",$D1016="52",$D1016="61"),(AA1016/'Totals and Drop Down Lists'!W$4)*Inputs!E$38,0)</f>
        <v>0</v>
      </c>
      <c r="AR1016">
        <f>IF(OR($D1016="51",$D1016="52",$D1016="61"),(AB1016/'Totals and Drop Down Lists'!X$4)*Inputs!F$38,0)</f>
        <v>0</v>
      </c>
      <c r="AS1016">
        <f>IF(OR($D1016="51",$D1016="52",$D1016="61"),(AC1016/'Totals and Drop Down Lists'!Y$4)*Inputs!G$38,0)</f>
        <v>0</v>
      </c>
      <c r="AT1016">
        <f>IF(OR($D1016="51",$D1016="52",$D1016="61"),(AD1016/'Totals and Drop Down Lists'!Z$4)*Inputs!H$38,0)</f>
        <v>0</v>
      </c>
      <c r="AU1016">
        <f>IF(OR($D1016="51",$D1016="52",$D1016="61"),(AE1016/'Totals and Drop Down Lists'!AA$4)*Inputs!I$38,0)</f>
        <v>0</v>
      </c>
      <c r="AV1016">
        <f>IF(OR($D1016="51",$D1016="52",$D1016="61"),(AF1016/'Totals and Drop Down Lists'!AB$4)*Inputs!J$38,0)</f>
        <v>0</v>
      </c>
      <c r="AW1016">
        <f>IF(OR($D1016="51",$D1016="52",$D1016="61"),(AG1016/'Totals and Drop Down Lists'!AC$4)*Inputs!K$38,0)</f>
        <v>0</v>
      </c>
      <c r="AX1016">
        <f>IF(OR($D1016="51",$D1016="52",$D1016="61"),(AH1016/'Totals and Drop Down Lists'!AD$4)*Inputs!L$38,0)</f>
        <v>0</v>
      </c>
      <c r="AY1016">
        <f>IF(OR($D1016="51",$D1016="52",$D1016="61"),0,(AA1016/'Totals and Drop Down Lists'!W$5)*Inputs!E$39)</f>
        <v>0</v>
      </c>
      <c r="AZ1016">
        <f>IF(OR($D1016="51",$D1016="52",$D1016="61"),0,(AB1016/'Totals and Drop Down Lists'!X$5)*Inputs!F$39)</f>
        <v>0</v>
      </c>
      <c r="BA1016">
        <f>IF(OR($D1016="51",$D1016="52",$D1016="61"),0,(AC1016/'Totals and Drop Down Lists'!Y$5)*Inputs!G$39)</f>
        <v>0</v>
      </c>
      <c r="BB1016">
        <f>IF(OR($D1016="51",$D1016="52",$D1016="61"),0,(AD1016/'Totals and Drop Down Lists'!Z$5)*Inputs!H$39)</f>
        <v>0</v>
      </c>
      <c r="BC1016">
        <f>IF(OR($D1016="51",$D1016="52",$D1016="61"),0,(AE1016/'Totals and Drop Down Lists'!AA$5)*Inputs!I$39)</f>
        <v>0</v>
      </c>
      <c r="BD1016">
        <f>IF(OR($D1016="51",$D1016="52",$D1016="61"),0,(AF1016/'Totals and Drop Down Lists'!AB$5)*Inputs!J$39)</f>
        <v>0</v>
      </c>
      <c r="BE1016">
        <f>IF(OR($D1016="51",$D1016="52",$D1016="61"),0,(AG1016/'Totals and Drop Down Lists'!AC$5)*Inputs!K$39)</f>
        <v>0</v>
      </c>
      <c r="BF1016">
        <f>IF(OR($D1016="51",$D1016="52",$D1016="61"),0,(AH1016/'Totals and Drop Down Lists'!AD$5)*Inputs!L$39)</f>
        <v>0</v>
      </c>
      <c r="BG1016" s="10">
        <f t="shared" si="136"/>
        <v>294577.08658165194</v>
      </c>
    </row>
    <row r="1017" spans="1:59" ht="57.6">
      <c r="A1017" s="1" t="s">
        <v>7439</v>
      </c>
      <c r="B1017" s="1" t="s">
        <v>4813</v>
      </c>
      <c r="C1017" s="1" t="s">
        <v>2856</v>
      </c>
      <c r="D1017" s="1" t="s">
        <v>25</v>
      </c>
      <c r="E1017" s="1" t="s">
        <v>4823</v>
      </c>
      <c r="F1017" s="2">
        <v>38903</v>
      </c>
      <c r="G1017" s="2">
        <v>164</v>
      </c>
      <c r="H1017" s="2">
        <v>9</v>
      </c>
      <c r="I1017" s="2">
        <v>3316</v>
      </c>
      <c r="J1017" s="2">
        <v>14362</v>
      </c>
      <c r="K1017" s="2">
        <v>2637</v>
      </c>
      <c r="L1017" s="2">
        <v>66</v>
      </c>
      <c r="M1017" s="2">
        <v>0</v>
      </c>
      <c r="N1017" s="2">
        <v>2</v>
      </c>
      <c r="O1017" s="2">
        <v>87</v>
      </c>
      <c r="P1017" s="2">
        <v>31</v>
      </c>
      <c r="Q1017" s="2">
        <v>0</v>
      </c>
      <c r="R1017" s="2">
        <v>2822</v>
      </c>
      <c r="S1017" s="2">
        <v>1671200</v>
      </c>
      <c r="T1017" s="2">
        <v>103400500</v>
      </c>
      <c r="U1017" s="2">
        <v>110</v>
      </c>
      <c r="V1017" s="2">
        <v>241</v>
      </c>
      <c r="W1017" s="2">
        <v>40</v>
      </c>
      <c r="X1017" s="2">
        <v>562</v>
      </c>
      <c r="Y1017" s="2">
        <v>77</v>
      </c>
      <c r="Z1017" s="2">
        <v>321</v>
      </c>
      <c r="AA1017" s="9">
        <f t="shared" si="137"/>
        <v>38903</v>
      </c>
      <c r="AB1017" s="9">
        <f t="shared" si="138"/>
        <v>3143</v>
      </c>
      <c r="AC1017" s="9">
        <f t="shared" si="139"/>
        <v>3008</v>
      </c>
      <c r="AD1017" s="9">
        <f t="shared" si="140"/>
        <v>2822</v>
      </c>
      <c r="AE1017" s="44">
        <f t="shared" si="141"/>
        <v>3.3814356195354433E-5</v>
      </c>
      <c r="AF1017" s="9">
        <f t="shared" si="142"/>
        <v>281</v>
      </c>
      <c r="AG1017" s="9">
        <f t="shared" si="135"/>
        <v>398</v>
      </c>
      <c r="AH1017" s="44">
        <f t="shared" si="143"/>
        <v>2.7191262079158899E-5</v>
      </c>
      <c r="AI1017">
        <f>AA1017/'Totals and Drop Down Lists'!W$6*Inputs!E$37</f>
        <v>35290.483259351051</v>
      </c>
      <c r="AJ1017">
        <f>AB1017/'Totals and Drop Down Lists'!X$6*Inputs!F$37</f>
        <v>10341.686915404991</v>
      </c>
      <c r="AK1017">
        <f>AC1017/'Totals and Drop Down Lists'!Y$6*Inputs!G$37</f>
        <v>19829.752061238105</v>
      </c>
      <c r="AL1017">
        <f>AD1017/'Totals and Drop Down Lists'!Z$6*Inputs!H$37</f>
        <v>22625.388583922755</v>
      </c>
      <c r="AM1017">
        <f>AE1017/'Totals and Drop Down Lists'!AA$6*Inputs!I$37</f>
        <v>4209.5272355472935</v>
      </c>
      <c r="AN1017">
        <f>AF1017/'Totals and Drop Down Lists'!AB$6*Inputs!J$37</f>
        <v>5607.8307724368724</v>
      </c>
      <c r="AO1017">
        <f>AG1017/'Totals and Drop Down Lists'!AC$6*Inputs!K$37</f>
        <v>7412.1833192784643</v>
      </c>
      <c r="AP1017">
        <f>AH1017/'Totals and Drop Down Lists'!AD$6*Inputs!L$37</f>
        <v>6398.9172320362713</v>
      </c>
      <c r="AQ1017">
        <f>IF(OR($D1017="51",$D1017="52",$D1017="61"),(AA1017/'Totals and Drop Down Lists'!W$4)*Inputs!E$38,0)</f>
        <v>0</v>
      </c>
      <c r="AR1017">
        <f>IF(OR($D1017="51",$D1017="52",$D1017="61"),(AB1017/'Totals and Drop Down Lists'!X$4)*Inputs!F$38,0)</f>
        <v>0</v>
      </c>
      <c r="AS1017">
        <f>IF(OR($D1017="51",$D1017="52",$D1017="61"),(AC1017/'Totals and Drop Down Lists'!Y$4)*Inputs!G$38,0)</f>
        <v>0</v>
      </c>
      <c r="AT1017">
        <f>IF(OR($D1017="51",$D1017="52",$D1017="61"),(AD1017/'Totals and Drop Down Lists'!Z$4)*Inputs!H$38,0)</f>
        <v>0</v>
      </c>
      <c r="AU1017">
        <f>IF(OR($D1017="51",$D1017="52",$D1017="61"),(AE1017/'Totals and Drop Down Lists'!AA$4)*Inputs!I$38,0)</f>
        <v>0</v>
      </c>
      <c r="AV1017">
        <f>IF(OR($D1017="51",$D1017="52",$D1017="61"),(AF1017/'Totals and Drop Down Lists'!AB$4)*Inputs!J$38,0)</f>
        <v>0</v>
      </c>
      <c r="AW1017">
        <f>IF(OR($D1017="51",$D1017="52",$D1017="61"),(AG1017/'Totals and Drop Down Lists'!AC$4)*Inputs!K$38,0)</f>
        <v>0</v>
      </c>
      <c r="AX1017">
        <f>IF(OR($D1017="51",$D1017="52",$D1017="61"),(AH1017/'Totals and Drop Down Lists'!AD$4)*Inputs!L$38,0)</f>
        <v>0</v>
      </c>
      <c r="AY1017">
        <f>IF(OR($D1017="51",$D1017="52",$D1017="61"),0,(AA1017/'Totals and Drop Down Lists'!W$5)*Inputs!E$39)</f>
        <v>0</v>
      </c>
      <c r="AZ1017">
        <f>IF(OR($D1017="51",$D1017="52",$D1017="61"),0,(AB1017/'Totals and Drop Down Lists'!X$5)*Inputs!F$39)</f>
        <v>0</v>
      </c>
      <c r="BA1017">
        <f>IF(OR($D1017="51",$D1017="52",$D1017="61"),0,(AC1017/'Totals and Drop Down Lists'!Y$5)*Inputs!G$39)</f>
        <v>0</v>
      </c>
      <c r="BB1017">
        <f>IF(OR($D1017="51",$D1017="52",$D1017="61"),0,(AD1017/'Totals and Drop Down Lists'!Z$5)*Inputs!H$39)</f>
        <v>0</v>
      </c>
      <c r="BC1017">
        <f>IF(OR($D1017="51",$D1017="52",$D1017="61"),0,(AE1017/'Totals and Drop Down Lists'!AA$5)*Inputs!I$39)</f>
        <v>0</v>
      </c>
      <c r="BD1017">
        <f>IF(OR($D1017="51",$D1017="52",$D1017="61"),0,(AF1017/'Totals and Drop Down Lists'!AB$5)*Inputs!J$39)</f>
        <v>0</v>
      </c>
      <c r="BE1017">
        <f>IF(OR($D1017="51",$D1017="52",$D1017="61"),0,(AG1017/'Totals and Drop Down Lists'!AC$5)*Inputs!K$39)</f>
        <v>0</v>
      </c>
      <c r="BF1017">
        <f>IF(OR($D1017="51",$D1017="52",$D1017="61"),0,(AH1017/'Totals and Drop Down Lists'!AD$5)*Inputs!L$39)</f>
        <v>0</v>
      </c>
      <c r="BG1017" s="10">
        <f t="shared" si="136"/>
        <v>111715.76937921582</v>
      </c>
    </row>
    <row r="1018" spans="1:59" ht="28.8">
      <c r="A1018" s="1" t="s">
        <v>7440</v>
      </c>
      <c r="B1018" s="1" t="s">
        <v>1224</v>
      </c>
      <c r="C1018" s="1" t="s">
        <v>1225</v>
      </c>
      <c r="D1018" s="1" t="s">
        <v>215</v>
      </c>
      <c r="E1018" s="1" t="s">
        <v>1226</v>
      </c>
      <c r="F1018" s="2">
        <v>268939</v>
      </c>
      <c r="G1018" s="2">
        <v>3293</v>
      </c>
      <c r="H1018" s="2">
        <v>149</v>
      </c>
      <c r="I1018" s="2">
        <v>46561</v>
      </c>
      <c r="J1018" s="2">
        <v>102885</v>
      </c>
      <c r="K1018" s="2">
        <v>33710</v>
      </c>
      <c r="L1018" s="2">
        <v>502</v>
      </c>
      <c r="M1018" s="2">
        <v>87</v>
      </c>
      <c r="N1018" s="2">
        <v>19</v>
      </c>
      <c r="O1018" s="2">
        <v>636</v>
      </c>
      <c r="P1018" s="2">
        <v>222</v>
      </c>
      <c r="Q1018" s="2">
        <v>110</v>
      </c>
      <c r="R1018" s="2">
        <v>17215</v>
      </c>
      <c r="S1018" s="2">
        <v>26667000</v>
      </c>
      <c r="T1018" s="2">
        <v>1104163500</v>
      </c>
      <c r="U1018" s="2">
        <v>1489</v>
      </c>
      <c r="V1018" s="2">
        <v>3843</v>
      </c>
      <c r="W1018" s="2">
        <v>264</v>
      </c>
      <c r="X1018" s="2">
        <v>10929</v>
      </c>
      <c r="Y1018" s="2">
        <v>1657</v>
      </c>
      <c r="Z1018" s="2">
        <v>5865</v>
      </c>
      <c r="AA1018" s="9">
        <f t="shared" si="137"/>
        <v>268939</v>
      </c>
      <c r="AB1018" s="9">
        <f t="shared" si="138"/>
        <v>43119</v>
      </c>
      <c r="AC1018" s="9">
        <f t="shared" si="139"/>
        <v>18791</v>
      </c>
      <c r="AD1018" s="9">
        <f t="shared" si="140"/>
        <v>17215</v>
      </c>
      <c r="AE1018" s="44">
        <f t="shared" si="141"/>
        <v>7.7136730865617572E-4</v>
      </c>
      <c r="AF1018" s="9">
        <f t="shared" si="142"/>
        <v>6822</v>
      </c>
      <c r="AG1018" s="9">
        <f t="shared" si="135"/>
        <v>7522</v>
      </c>
      <c r="AH1018" s="44">
        <f t="shared" si="143"/>
        <v>9.1704596855954129E-4</v>
      </c>
      <c r="AI1018">
        <f>AA1018/'Totals and Drop Down Lists'!W$6*Inputs!E$37</f>
        <v>243965.4339584765</v>
      </c>
      <c r="AJ1018">
        <f>AB1018/'Totals and Drop Down Lists'!X$6*Inputs!F$37</f>
        <v>141878.20493329552</v>
      </c>
      <c r="AK1018">
        <f>AC1018/'Totals and Drop Down Lists'!Y$6*Inputs!G$37</f>
        <v>123876.6193426613</v>
      </c>
      <c r="AL1018">
        <f>AD1018/'Totals and Drop Down Lists'!Z$6*Inputs!H$37</f>
        <v>138021.2843629448</v>
      </c>
      <c r="AM1018">
        <f>AE1018/'Totals and Drop Down Lists'!AA$6*Inputs!I$37</f>
        <v>96027.015142316595</v>
      </c>
      <c r="AN1018">
        <f>AF1018/'Totals and Drop Down Lists'!AB$6*Inputs!J$37</f>
        <v>136144.56060343183</v>
      </c>
      <c r="AO1018">
        <f>AG1018/'Totals and Drop Down Lists'!AC$6*Inputs!K$37</f>
        <v>140086.54001912716</v>
      </c>
      <c r="AP1018">
        <f>AH1018/'Totals and Drop Down Lists'!AD$6*Inputs!L$37</f>
        <v>215808.3443755531</v>
      </c>
      <c r="AQ1018">
        <f>IF(OR($D1018="51",$D1018="52",$D1018="61"),(AA1018/'Totals and Drop Down Lists'!W$4)*Inputs!E$38,0)</f>
        <v>0</v>
      </c>
      <c r="AR1018">
        <f>IF(OR($D1018="51",$D1018="52",$D1018="61"),(AB1018/'Totals and Drop Down Lists'!X$4)*Inputs!F$38,0)</f>
        <v>0</v>
      </c>
      <c r="AS1018">
        <f>IF(OR($D1018="51",$D1018="52",$D1018="61"),(AC1018/'Totals and Drop Down Lists'!Y$4)*Inputs!G$38,0)</f>
        <v>0</v>
      </c>
      <c r="AT1018">
        <f>IF(OR($D1018="51",$D1018="52",$D1018="61"),(AD1018/'Totals and Drop Down Lists'!Z$4)*Inputs!H$38,0)</f>
        <v>0</v>
      </c>
      <c r="AU1018">
        <f>IF(OR($D1018="51",$D1018="52",$D1018="61"),(AE1018/'Totals and Drop Down Lists'!AA$4)*Inputs!I$38,0)</f>
        <v>0</v>
      </c>
      <c r="AV1018">
        <f>IF(OR($D1018="51",$D1018="52",$D1018="61"),(AF1018/'Totals and Drop Down Lists'!AB$4)*Inputs!J$38,0)</f>
        <v>0</v>
      </c>
      <c r="AW1018">
        <f>IF(OR($D1018="51",$D1018="52",$D1018="61"),(AG1018/'Totals and Drop Down Lists'!AC$4)*Inputs!K$38,0)</f>
        <v>0</v>
      </c>
      <c r="AX1018">
        <f>IF(OR($D1018="51",$D1018="52",$D1018="61"),(AH1018/'Totals and Drop Down Lists'!AD$4)*Inputs!L$38,0)</f>
        <v>0</v>
      </c>
      <c r="AY1018">
        <f>IF(OR($D1018="51",$D1018="52",$D1018="61"),0,(AA1018/'Totals and Drop Down Lists'!W$5)*Inputs!E$39)</f>
        <v>0</v>
      </c>
      <c r="AZ1018">
        <f>IF(OR($D1018="51",$D1018="52",$D1018="61"),0,(AB1018/'Totals and Drop Down Lists'!X$5)*Inputs!F$39)</f>
        <v>0</v>
      </c>
      <c r="BA1018">
        <f>IF(OR($D1018="51",$D1018="52",$D1018="61"),0,(AC1018/'Totals and Drop Down Lists'!Y$5)*Inputs!G$39)</f>
        <v>0</v>
      </c>
      <c r="BB1018">
        <f>IF(OR($D1018="51",$D1018="52",$D1018="61"),0,(AD1018/'Totals and Drop Down Lists'!Z$5)*Inputs!H$39)</f>
        <v>0</v>
      </c>
      <c r="BC1018">
        <f>IF(OR($D1018="51",$D1018="52",$D1018="61"),0,(AE1018/'Totals and Drop Down Lists'!AA$5)*Inputs!I$39)</f>
        <v>0</v>
      </c>
      <c r="BD1018">
        <f>IF(OR($D1018="51",$D1018="52",$D1018="61"),0,(AF1018/'Totals and Drop Down Lists'!AB$5)*Inputs!J$39)</f>
        <v>0</v>
      </c>
      <c r="BE1018">
        <f>IF(OR($D1018="51",$D1018="52",$D1018="61"),0,(AG1018/'Totals and Drop Down Lists'!AC$5)*Inputs!K$39)</f>
        <v>0</v>
      </c>
      <c r="BF1018">
        <f>IF(OR($D1018="51",$D1018="52",$D1018="61"),0,(AH1018/'Totals and Drop Down Lists'!AD$5)*Inputs!L$39)</f>
        <v>0</v>
      </c>
      <c r="BG1018" s="10">
        <f t="shared" si="136"/>
        <v>1235808.0027378069</v>
      </c>
    </row>
    <row r="1019" spans="1:59">
      <c r="A1019" s="1" t="s">
        <v>7441</v>
      </c>
      <c r="B1019" s="1" t="s">
        <v>1148</v>
      </c>
      <c r="C1019" s="1" t="s">
        <v>1149</v>
      </c>
      <c r="D1019" s="1" t="s">
        <v>10</v>
      </c>
      <c r="E1019" s="1" t="s">
        <v>1150</v>
      </c>
      <c r="F1019" s="2">
        <v>44281</v>
      </c>
      <c r="G1019" s="2">
        <v>5520</v>
      </c>
      <c r="H1019" s="2">
        <v>1046</v>
      </c>
      <c r="I1019" s="2">
        <v>12287</v>
      </c>
      <c r="J1019" s="2">
        <v>15594</v>
      </c>
      <c r="K1019" s="2">
        <v>8999</v>
      </c>
      <c r="L1019" s="2">
        <v>119</v>
      </c>
      <c r="M1019" s="2">
        <v>0</v>
      </c>
      <c r="N1019" s="2">
        <v>0</v>
      </c>
      <c r="O1019" s="2">
        <v>200</v>
      </c>
      <c r="P1019" s="2">
        <v>78</v>
      </c>
      <c r="Q1019" s="2">
        <v>37</v>
      </c>
      <c r="R1019" s="2">
        <v>2245</v>
      </c>
      <c r="S1019" s="2">
        <v>7689500</v>
      </c>
      <c r="T1019" s="2">
        <v>250885500</v>
      </c>
      <c r="U1019" s="2">
        <v>343</v>
      </c>
      <c r="V1019" s="2">
        <v>590</v>
      </c>
      <c r="W1019" s="2">
        <v>0</v>
      </c>
      <c r="X1019" s="2">
        <v>3285</v>
      </c>
      <c r="Y1019" s="2">
        <v>265</v>
      </c>
      <c r="Z1019" s="2">
        <v>2540</v>
      </c>
      <c r="AA1019" s="9">
        <f t="shared" si="137"/>
        <v>44281</v>
      </c>
      <c r="AB1019" s="9">
        <f t="shared" si="138"/>
        <v>5721</v>
      </c>
      <c r="AC1019" s="9">
        <f t="shared" si="139"/>
        <v>2679</v>
      </c>
      <c r="AD1019" s="9">
        <f t="shared" si="140"/>
        <v>2245</v>
      </c>
      <c r="AE1019" s="44">
        <f t="shared" si="141"/>
        <v>3.6268263277780603E-4</v>
      </c>
      <c r="AF1019" s="9">
        <f t="shared" si="142"/>
        <v>2695</v>
      </c>
      <c r="AG1019" s="9">
        <f t="shared" si="135"/>
        <v>2805</v>
      </c>
      <c r="AH1019" s="44">
        <f t="shared" si="143"/>
        <v>6.0231083228545084E-4</v>
      </c>
      <c r="AI1019">
        <f>AA1019/'Totals and Drop Down Lists'!W$6*Inputs!E$37</f>
        <v>40169.084369002994</v>
      </c>
      <c r="AJ1019">
        <f>AB1019/'Totals and Drop Down Lists'!X$6*Inputs!F$37</f>
        <v>18824.305072552324</v>
      </c>
      <c r="AK1019">
        <f>AC1019/'Totals and Drop Down Lists'!Y$6*Inputs!G$37</f>
        <v>17660.872929540186</v>
      </c>
      <c r="AL1019">
        <f>AD1019/'Totals and Drop Down Lists'!Z$6*Inputs!H$37</f>
        <v>17999.290351136278</v>
      </c>
      <c r="AM1019">
        <f>AE1019/'Totals and Drop Down Lists'!AA$6*Inputs!I$37</f>
        <v>45150.125340784107</v>
      </c>
      <c r="AN1019">
        <f>AF1019/'Totals and Drop Down Lists'!AB$6*Inputs!J$37</f>
        <v>53783.288013229081</v>
      </c>
      <c r="AO1019">
        <f>AG1019/'Totals and Drop Down Lists'!AC$6*Inputs!K$37</f>
        <v>52239.131182351994</v>
      </c>
      <c r="AP1019">
        <f>AH1019/'Totals and Drop Down Lists'!AD$6*Inputs!L$37</f>
        <v>141741.75338141198</v>
      </c>
      <c r="AQ1019">
        <f>IF(OR($D1019="51",$D1019="52",$D1019="61"),(AA1019/'Totals and Drop Down Lists'!W$4)*Inputs!E$38,0)</f>
        <v>0</v>
      </c>
      <c r="AR1019">
        <f>IF(OR($D1019="51",$D1019="52",$D1019="61"),(AB1019/'Totals and Drop Down Lists'!X$4)*Inputs!F$38,0)</f>
        <v>0</v>
      </c>
      <c r="AS1019">
        <f>IF(OR($D1019="51",$D1019="52",$D1019="61"),(AC1019/'Totals and Drop Down Lists'!Y$4)*Inputs!G$38,0)</f>
        <v>0</v>
      </c>
      <c r="AT1019">
        <f>IF(OR($D1019="51",$D1019="52",$D1019="61"),(AD1019/'Totals and Drop Down Lists'!Z$4)*Inputs!H$38,0)</f>
        <v>0</v>
      </c>
      <c r="AU1019">
        <f>IF(OR($D1019="51",$D1019="52",$D1019="61"),(AE1019/'Totals and Drop Down Lists'!AA$4)*Inputs!I$38,0)</f>
        <v>0</v>
      </c>
      <c r="AV1019">
        <f>IF(OR($D1019="51",$D1019="52",$D1019="61"),(AF1019/'Totals and Drop Down Lists'!AB$4)*Inputs!J$38,0)</f>
        <v>0</v>
      </c>
      <c r="AW1019">
        <f>IF(OR($D1019="51",$D1019="52",$D1019="61"),(AG1019/'Totals and Drop Down Lists'!AC$4)*Inputs!K$38,0)</f>
        <v>0</v>
      </c>
      <c r="AX1019">
        <f>IF(OR($D1019="51",$D1019="52",$D1019="61"),(AH1019/'Totals and Drop Down Lists'!AD$4)*Inputs!L$38,0)</f>
        <v>0</v>
      </c>
      <c r="AY1019">
        <f>IF(OR($D1019="51",$D1019="52",$D1019="61"),0,(AA1019/'Totals and Drop Down Lists'!W$5)*Inputs!E$39)</f>
        <v>0</v>
      </c>
      <c r="AZ1019">
        <f>IF(OR($D1019="51",$D1019="52",$D1019="61"),0,(AB1019/'Totals and Drop Down Lists'!X$5)*Inputs!F$39)</f>
        <v>0</v>
      </c>
      <c r="BA1019">
        <f>IF(OR($D1019="51",$D1019="52",$D1019="61"),0,(AC1019/'Totals and Drop Down Lists'!Y$5)*Inputs!G$39)</f>
        <v>0</v>
      </c>
      <c r="BB1019">
        <f>IF(OR($D1019="51",$D1019="52",$D1019="61"),0,(AD1019/'Totals and Drop Down Lists'!Z$5)*Inputs!H$39)</f>
        <v>0</v>
      </c>
      <c r="BC1019">
        <f>IF(OR($D1019="51",$D1019="52",$D1019="61"),0,(AE1019/'Totals and Drop Down Lists'!AA$5)*Inputs!I$39)</f>
        <v>0</v>
      </c>
      <c r="BD1019">
        <f>IF(OR($D1019="51",$D1019="52",$D1019="61"),0,(AF1019/'Totals and Drop Down Lists'!AB$5)*Inputs!J$39)</f>
        <v>0</v>
      </c>
      <c r="BE1019">
        <f>IF(OR($D1019="51",$D1019="52",$D1019="61"),0,(AG1019/'Totals and Drop Down Lists'!AC$5)*Inputs!K$39)</f>
        <v>0</v>
      </c>
      <c r="BF1019">
        <f>IF(OR($D1019="51",$D1019="52",$D1019="61"),0,(AH1019/'Totals and Drop Down Lists'!AD$5)*Inputs!L$39)</f>
        <v>0</v>
      </c>
      <c r="BG1019" s="10">
        <f t="shared" si="136"/>
        <v>387567.85064000892</v>
      </c>
    </row>
    <row r="1020" spans="1:59">
      <c r="A1020" s="1" t="s">
        <v>7441</v>
      </c>
      <c r="B1020" s="1" t="s">
        <v>1148</v>
      </c>
      <c r="C1020" s="1" t="s">
        <v>1151</v>
      </c>
      <c r="D1020" s="1" t="s">
        <v>58</v>
      </c>
      <c r="E1020" s="1" t="s">
        <v>1152</v>
      </c>
      <c r="F1020" s="2">
        <v>60539</v>
      </c>
      <c r="G1020" s="2">
        <v>556</v>
      </c>
      <c r="H1020" s="2">
        <v>173</v>
      </c>
      <c r="I1020" s="2">
        <v>6335</v>
      </c>
      <c r="J1020" s="2">
        <v>22250</v>
      </c>
      <c r="K1020" s="2">
        <v>6061</v>
      </c>
      <c r="L1020" s="2">
        <v>257</v>
      </c>
      <c r="M1020" s="2">
        <v>166</v>
      </c>
      <c r="N1020" s="2">
        <v>0</v>
      </c>
      <c r="O1020" s="2">
        <v>116</v>
      </c>
      <c r="P1020" s="2">
        <v>45</v>
      </c>
      <c r="Q1020" s="2">
        <v>0</v>
      </c>
      <c r="R1020" s="2">
        <v>4758</v>
      </c>
      <c r="S1020" s="2">
        <v>5271500</v>
      </c>
      <c r="T1020" s="2">
        <v>256276000</v>
      </c>
      <c r="U1020" s="2">
        <v>334</v>
      </c>
      <c r="V1020" s="2">
        <v>232</v>
      </c>
      <c r="W1020" s="2">
        <v>0</v>
      </c>
      <c r="X1020" s="2">
        <v>1000</v>
      </c>
      <c r="Y1020" s="2">
        <v>53</v>
      </c>
      <c r="Z1020" s="2">
        <v>673</v>
      </c>
      <c r="AA1020" s="9">
        <f t="shared" si="137"/>
        <v>60539</v>
      </c>
      <c r="AB1020" s="9">
        <f t="shared" si="138"/>
        <v>5606</v>
      </c>
      <c r="AC1020" s="9">
        <f t="shared" si="139"/>
        <v>5342</v>
      </c>
      <c r="AD1020" s="9">
        <f t="shared" si="140"/>
        <v>4758</v>
      </c>
      <c r="AE1020" s="44">
        <f t="shared" si="141"/>
        <v>1.1530664571652524E-4</v>
      </c>
      <c r="AF1020" s="9">
        <f t="shared" si="142"/>
        <v>768</v>
      </c>
      <c r="AG1020" s="9">
        <f t="shared" si="135"/>
        <v>726</v>
      </c>
      <c r="AH1020" s="44">
        <f t="shared" si="143"/>
        <v>7.3587148728048945E-5</v>
      </c>
      <c r="AI1020">
        <f>AA1020/'Totals and Drop Down Lists'!W$6*Inputs!E$37</f>
        <v>54917.373108445441</v>
      </c>
      <c r="AJ1020">
        <f>AB1020/'Totals and Drop Down Lists'!X$6*Inputs!F$37</f>
        <v>18445.91054653528</v>
      </c>
      <c r="AK1020">
        <f>AC1020/'Totals and Drop Down Lists'!Y$6*Inputs!G$37</f>
        <v>35216.268454499317</v>
      </c>
      <c r="AL1020">
        <f>AD1020/'Totals and Drop Down Lists'!Z$6*Inputs!H$37</f>
        <v>38147.27104263092</v>
      </c>
      <c r="AM1020">
        <f>AE1020/'Totals and Drop Down Lists'!AA$6*Inputs!I$37</f>
        <v>14354.449417256692</v>
      </c>
      <c r="AN1020">
        <f>AF1020/'Totals and Drop Down Lists'!AB$6*Inputs!J$37</f>
        <v>15326.74033178476</v>
      </c>
      <c r="AO1020">
        <f>AG1020/'Totals and Drop Down Lists'!AC$6*Inputs!K$37</f>
        <v>13520.716306020517</v>
      </c>
      <c r="AP1020">
        <f>AH1020/'Totals and Drop Down Lists'!AD$6*Inputs!L$37</f>
        <v>17317.257017401891</v>
      </c>
      <c r="AQ1020">
        <f>IF(OR($D1020="51",$D1020="52",$D1020="61"),(AA1020/'Totals and Drop Down Lists'!W$4)*Inputs!E$38,0)</f>
        <v>0</v>
      </c>
      <c r="AR1020">
        <f>IF(OR($D1020="51",$D1020="52",$D1020="61"),(AB1020/'Totals and Drop Down Lists'!X$4)*Inputs!F$38,0)</f>
        <v>0</v>
      </c>
      <c r="AS1020">
        <f>IF(OR($D1020="51",$D1020="52",$D1020="61"),(AC1020/'Totals and Drop Down Lists'!Y$4)*Inputs!G$38,0)</f>
        <v>0</v>
      </c>
      <c r="AT1020">
        <f>IF(OR($D1020="51",$D1020="52",$D1020="61"),(AD1020/'Totals and Drop Down Lists'!Z$4)*Inputs!H$38,0)</f>
        <v>0</v>
      </c>
      <c r="AU1020">
        <f>IF(OR($D1020="51",$D1020="52",$D1020="61"),(AE1020/'Totals and Drop Down Lists'!AA$4)*Inputs!I$38,0)</f>
        <v>0</v>
      </c>
      <c r="AV1020">
        <f>IF(OR($D1020="51",$D1020="52",$D1020="61"),(AF1020/'Totals and Drop Down Lists'!AB$4)*Inputs!J$38,0)</f>
        <v>0</v>
      </c>
      <c r="AW1020">
        <f>IF(OR($D1020="51",$D1020="52",$D1020="61"),(AG1020/'Totals and Drop Down Lists'!AC$4)*Inputs!K$38,0)</f>
        <v>0</v>
      </c>
      <c r="AX1020">
        <f>IF(OR($D1020="51",$D1020="52",$D1020="61"),(AH1020/'Totals and Drop Down Lists'!AD$4)*Inputs!L$38,0)</f>
        <v>0</v>
      </c>
      <c r="AY1020">
        <f>IF(OR($D1020="51",$D1020="52",$D1020="61"),0,(AA1020/'Totals and Drop Down Lists'!W$5)*Inputs!E$39)</f>
        <v>0</v>
      </c>
      <c r="AZ1020">
        <f>IF(OR($D1020="51",$D1020="52",$D1020="61"),0,(AB1020/'Totals and Drop Down Lists'!X$5)*Inputs!F$39)</f>
        <v>0</v>
      </c>
      <c r="BA1020">
        <f>IF(OR($D1020="51",$D1020="52",$D1020="61"),0,(AC1020/'Totals and Drop Down Lists'!Y$5)*Inputs!G$39)</f>
        <v>0</v>
      </c>
      <c r="BB1020">
        <f>IF(OR($D1020="51",$D1020="52",$D1020="61"),0,(AD1020/'Totals and Drop Down Lists'!Z$5)*Inputs!H$39)</f>
        <v>0</v>
      </c>
      <c r="BC1020">
        <f>IF(OR($D1020="51",$D1020="52",$D1020="61"),0,(AE1020/'Totals and Drop Down Lists'!AA$5)*Inputs!I$39)</f>
        <v>0</v>
      </c>
      <c r="BD1020">
        <f>IF(OR($D1020="51",$D1020="52",$D1020="61"),0,(AF1020/'Totals and Drop Down Lists'!AB$5)*Inputs!J$39)</f>
        <v>0</v>
      </c>
      <c r="BE1020">
        <f>IF(OR($D1020="51",$D1020="52",$D1020="61"),0,(AG1020/'Totals and Drop Down Lists'!AC$5)*Inputs!K$39)</f>
        <v>0</v>
      </c>
      <c r="BF1020">
        <f>IF(OR($D1020="51",$D1020="52",$D1020="61"),0,(AH1020/'Totals and Drop Down Lists'!AD$5)*Inputs!L$39)</f>
        <v>0</v>
      </c>
      <c r="BG1020" s="10">
        <f t="shared" si="136"/>
        <v>207245.98622457482</v>
      </c>
    </row>
    <row r="1021" spans="1:59">
      <c r="A1021" s="1" t="s">
        <v>7442</v>
      </c>
      <c r="B1021" s="1" t="s">
        <v>766</v>
      </c>
      <c r="C1021" s="1" t="s">
        <v>767</v>
      </c>
      <c r="D1021" s="1" t="s">
        <v>7</v>
      </c>
      <c r="E1021" s="1" t="s">
        <v>768</v>
      </c>
      <c r="F1021" s="2">
        <v>2706101</v>
      </c>
      <c r="G1021" s="2">
        <v>45193</v>
      </c>
      <c r="H1021" s="2">
        <v>17567</v>
      </c>
      <c r="I1021" s="2">
        <v>601378</v>
      </c>
      <c r="J1021" s="2">
        <v>1028746</v>
      </c>
      <c r="K1021" s="2">
        <v>562657</v>
      </c>
      <c r="L1021" s="2">
        <v>9908</v>
      </c>
      <c r="M1021" s="2">
        <v>2140</v>
      </c>
      <c r="N1021" s="2">
        <v>911</v>
      </c>
      <c r="O1021" s="2">
        <v>21031</v>
      </c>
      <c r="P1021" s="2">
        <v>9314</v>
      </c>
      <c r="Q1021" s="2">
        <v>3395</v>
      </c>
      <c r="R1021" s="2">
        <v>539861</v>
      </c>
      <c r="S1021" s="2">
        <v>573205400</v>
      </c>
      <c r="T1021" s="2">
        <v>26377613500</v>
      </c>
      <c r="U1021" s="2">
        <v>47015</v>
      </c>
      <c r="V1021" s="2">
        <v>42390</v>
      </c>
      <c r="W1021" s="2">
        <v>3415</v>
      </c>
      <c r="X1021" s="2">
        <v>172750</v>
      </c>
      <c r="Y1021" s="2">
        <v>20465</v>
      </c>
      <c r="Z1021" s="2">
        <v>111600</v>
      </c>
      <c r="AA1021" s="9">
        <f t="shared" si="137"/>
        <v>2706101</v>
      </c>
      <c r="AB1021" s="9">
        <f t="shared" si="138"/>
        <v>538618</v>
      </c>
      <c r="AC1021" s="9">
        <f t="shared" si="139"/>
        <v>586560</v>
      </c>
      <c r="AD1021" s="9">
        <f t="shared" si="140"/>
        <v>539861</v>
      </c>
      <c r="AE1021" s="44">
        <f t="shared" si="141"/>
        <v>2.1491913250689599E-2</v>
      </c>
      <c r="AF1021" s="9">
        <f t="shared" si="142"/>
        <v>126945</v>
      </c>
      <c r="AG1021" s="9">
        <f t="shared" si="135"/>
        <v>132065</v>
      </c>
      <c r="AH1021" s="44">
        <f t="shared" si="143"/>
        <v>2.6876603767501554E-2</v>
      </c>
      <c r="AI1021">
        <f>AA1021/'Totals and Drop Down Lists'!W$6*Inputs!E$37</f>
        <v>2454813.5629286459</v>
      </c>
      <c r="AJ1021">
        <f>AB1021/'Totals and Drop Down Lists'!X$6*Inputs!F$37</f>
        <v>1772261.7636021655</v>
      </c>
      <c r="AK1021">
        <f>AC1021/'Totals and Drop Down Lists'!Y$6*Inputs!G$37</f>
        <v>3866801.6519414308</v>
      </c>
      <c r="AL1021">
        <f>AD1021/'Totals and Drop Down Lists'!Z$6*Inputs!H$37</f>
        <v>4328336.2531201709</v>
      </c>
      <c r="AM1021">
        <f>AE1021/'Totals and Drop Down Lists'!AA$6*Inputs!I$37</f>
        <v>2675514.318537489</v>
      </c>
      <c r="AN1021">
        <f>AF1021/'Totals and Drop Down Lists'!AB$6*Inputs!J$37</f>
        <v>2533402.4107010635</v>
      </c>
      <c r="AO1021">
        <f>AG1021/'Totals and Drop Down Lists'!AC$6*Inputs!K$37</f>
        <v>2459522.5880917348</v>
      </c>
      <c r="AP1021">
        <f>AH1021/'Totals and Drop Down Lists'!AD$6*Inputs!L$37</f>
        <v>6324868.7201722022</v>
      </c>
      <c r="AQ1021">
        <f>IF(OR($D1021="51",$D1021="52",$D1021="61"),(AA1021/'Totals and Drop Down Lists'!W$4)*Inputs!E$38,0)</f>
        <v>0</v>
      </c>
      <c r="AR1021">
        <f>IF(OR($D1021="51",$D1021="52",$D1021="61"),(AB1021/'Totals and Drop Down Lists'!X$4)*Inputs!F$38,0)</f>
        <v>0</v>
      </c>
      <c r="AS1021">
        <f>IF(OR($D1021="51",$D1021="52",$D1021="61"),(AC1021/'Totals and Drop Down Lists'!Y$4)*Inputs!G$38,0)</f>
        <v>0</v>
      </c>
      <c r="AT1021">
        <f>IF(OR($D1021="51",$D1021="52",$D1021="61"),(AD1021/'Totals and Drop Down Lists'!Z$4)*Inputs!H$38,0)</f>
        <v>0</v>
      </c>
      <c r="AU1021">
        <f>IF(OR($D1021="51",$D1021="52",$D1021="61"),(AE1021/'Totals and Drop Down Lists'!AA$4)*Inputs!I$38,0)</f>
        <v>0</v>
      </c>
      <c r="AV1021">
        <f>IF(OR($D1021="51",$D1021="52",$D1021="61"),(AF1021/'Totals and Drop Down Lists'!AB$4)*Inputs!J$38,0)</f>
        <v>0</v>
      </c>
      <c r="AW1021">
        <f>IF(OR($D1021="51",$D1021="52",$D1021="61"),(AG1021/'Totals and Drop Down Lists'!AC$4)*Inputs!K$38,0)</f>
        <v>0</v>
      </c>
      <c r="AX1021">
        <f>IF(OR($D1021="51",$D1021="52",$D1021="61"),(AH1021/'Totals and Drop Down Lists'!AD$4)*Inputs!L$38,0)</f>
        <v>0</v>
      </c>
      <c r="AY1021">
        <f>IF(OR($D1021="51",$D1021="52",$D1021="61"),0,(AA1021/'Totals and Drop Down Lists'!W$5)*Inputs!E$39)</f>
        <v>0</v>
      </c>
      <c r="AZ1021">
        <f>IF(OR($D1021="51",$D1021="52",$D1021="61"),0,(AB1021/'Totals and Drop Down Lists'!X$5)*Inputs!F$39)</f>
        <v>0</v>
      </c>
      <c r="BA1021">
        <f>IF(OR($D1021="51",$D1021="52",$D1021="61"),0,(AC1021/'Totals and Drop Down Lists'!Y$5)*Inputs!G$39)</f>
        <v>0</v>
      </c>
      <c r="BB1021">
        <f>IF(OR($D1021="51",$D1021="52",$D1021="61"),0,(AD1021/'Totals and Drop Down Lists'!Z$5)*Inputs!H$39)</f>
        <v>0</v>
      </c>
      <c r="BC1021">
        <f>IF(OR($D1021="51",$D1021="52",$D1021="61"),0,(AE1021/'Totals and Drop Down Lists'!AA$5)*Inputs!I$39)</f>
        <v>0</v>
      </c>
      <c r="BD1021">
        <f>IF(OR($D1021="51",$D1021="52",$D1021="61"),0,(AF1021/'Totals and Drop Down Lists'!AB$5)*Inputs!J$39)</f>
        <v>0</v>
      </c>
      <c r="BE1021">
        <f>IF(OR($D1021="51",$D1021="52",$D1021="61"),0,(AG1021/'Totals and Drop Down Lists'!AC$5)*Inputs!K$39)</f>
        <v>0</v>
      </c>
      <c r="BF1021">
        <f>IF(OR($D1021="51",$D1021="52",$D1021="61"),0,(AH1021/'Totals and Drop Down Lists'!AD$5)*Inputs!L$39)</f>
        <v>0</v>
      </c>
      <c r="BG1021" s="10">
        <f t="shared" si="136"/>
        <v>26415521.269094899</v>
      </c>
    </row>
    <row r="1022" spans="1:59">
      <c r="A1022" s="1" t="s">
        <v>7443</v>
      </c>
      <c r="B1022" s="1" t="s">
        <v>1023</v>
      </c>
      <c r="C1022" s="1" t="s">
        <v>1024</v>
      </c>
      <c r="D1022" s="1" t="s">
        <v>10</v>
      </c>
      <c r="E1022" s="1" t="s">
        <v>1025</v>
      </c>
      <c r="F1022" s="2">
        <v>75492</v>
      </c>
      <c r="G1022" s="2">
        <v>247</v>
      </c>
      <c r="H1022" s="2">
        <v>97</v>
      </c>
      <c r="I1022" s="2">
        <v>3143</v>
      </c>
      <c r="J1022" s="2">
        <v>29798</v>
      </c>
      <c r="K1022" s="2">
        <v>6919</v>
      </c>
      <c r="L1022" s="2">
        <v>183</v>
      </c>
      <c r="M1022" s="2">
        <v>0</v>
      </c>
      <c r="N1022" s="2">
        <v>0</v>
      </c>
      <c r="O1022" s="2">
        <v>135</v>
      </c>
      <c r="P1022" s="2">
        <v>47</v>
      </c>
      <c r="Q1022" s="2">
        <v>23</v>
      </c>
      <c r="R1022" s="2">
        <v>1350</v>
      </c>
      <c r="S1022" s="2">
        <v>8185500</v>
      </c>
      <c r="T1022" s="2">
        <v>395381900</v>
      </c>
      <c r="U1022" s="2">
        <v>336</v>
      </c>
      <c r="V1022" s="2">
        <v>325</v>
      </c>
      <c r="W1022" s="2">
        <v>0</v>
      </c>
      <c r="X1022" s="2">
        <v>965</v>
      </c>
      <c r="Y1022" s="2">
        <v>95</v>
      </c>
      <c r="Z1022" s="2">
        <v>605</v>
      </c>
      <c r="AA1022" s="9">
        <f t="shared" si="137"/>
        <v>75492</v>
      </c>
      <c r="AB1022" s="9">
        <f t="shared" si="138"/>
        <v>2799</v>
      </c>
      <c r="AC1022" s="9">
        <f t="shared" si="139"/>
        <v>1738</v>
      </c>
      <c r="AD1022" s="9">
        <f t="shared" si="140"/>
        <v>1350</v>
      </c>
      <c r="AE1022" s="44">
        <f t="shared" si="141"/>
        <v>1.12200639266442E-4</v>
      </c>
      <c r="AF1022" s="9">
        <f t="shared" si="142"/>
        <v>640</v>
      </c>
      <c r="AG1022" s="9">
        <f t="shared" si="135"/>
        <v>700</v>
      </c>
      <c r="AH1022" s="44">
        <f t="shared" si="143"/>
        <v>6.0479102976817721E-5</v>
      </c>
      <c r="AI1022">
        <f>AA1022/'Totals and Drop Down Lists'!W$6*Inputs!E$37</f>
        <v>68481.843616557308</v>
      </c>
      <c r="AJ1022">
        <f>AB1022/'Totals and Drop Down Lists'!X$6*Inputs!F$37</f>
        <v>9209.793724536612</v>
      </c>
      <c r="AK1022">
        <f>AC1022/'Totals and Drop Down Lists'!Y$6*Inputs!G$37</f>
        <v>11457.483072616964</v>
      </c>
      <c r="AL1022">
        <f>AD1022/'Totals and Drop Down Lists'!Z$6*Inputs!H$37</f>
        <v>10823.626714491749</v>
      </c>
      <c r="AM1022">
        <f>AE1022/'Totals and Drop Down Lists'!AA$6*Inputs!I$37</f>
        <v>13967.784692076822</v>
      </c>
      <c r="AN1022">
        <f>AF1022/'Totals and Drop Down Lists'!AB$6*Inputs!J$37</f>
        <v>12772.283609820635</v>
      </c>
      <c r="AO1022">
        <f>AG1022/'Totals and Drop Down Lists'!AC$6*Inputs!K$37</f>
        <v>13036.503325364132</v>
      </c>
      <c r="AP1022">
        <f>AH1022/'Totals and Drop Down Lists'!AD$6*Inputs!L$37</f>
        <v>14232.541802944737</v>
      </c>
      <c r="AQ1022">
        <f>IF(OR($D1022="51",$D1022="52",$D1022="61"),(AA1022/'Totals and Drop Down Lists'!W$4)*Inputs!E$38,0)</f>
        <v>0</v>
      </c>
      <c r="AR1022">
        <f>IF(OR($D1022="51",$D1022="52",$D1022="61"),(AB1022/'Totals and Drop Down Lists'!X$4)*Inputs!F$38,0)</f>
        <v>0</v>
      </c>
      <c r="AS1022">
        <f>IF(OR($D1022="51",$D1022="52",$D1022="61"),(AC1022/'Totals and Drop Down Lists'!Y$4)*Inputs!G$38,0)</f>
        <v>0</v>
      </c>
      <c r="AT1022">
        <f>IF(OR($D1022="51",$D1022="52",$D1022="61"),(AD1022/'Totals and Drop Down Lists'!Z$4)*Inputs!H$38,0)</f>
        <v>0</v>
      </c>
      <c r="AU1022">
        <f>IF(OR($D1022="51",$D1022="52",$D1022="61"),(AE1022/'Totals and Drop Down Lists'!AA$4)*Inputs!I$38,0)</f>
        <v>0</v>
      </c>
      <c r="AV1022">
        <f>IF(OR($D1022="51",$D1022="52",$D1022="61"),(AF1022/'Totals and Drop Down Lists'!AB$4)*Inputs!J$38,0)</f>
        <v>0</v>
      </c>
      <c r="AW1022">
        <f>IF(OR($D1022="51",$D1022="52",$D1022="61"),(AG1022/'Totals and Drop Down Lists'!AC$4)*Inputs!K$38,0)</f>
        <v>0</v>
      </c>
      <c r="AX1022">
        <f>IF(OR($D1022="51",$D1022="52",$D1022="61"),(AH1022/'Totals and Drop Down Lists'!AD$4)*Inputs!L$38,0)</f>
        <v>0</v>
      </c>
      <c r="AY1022">
        <f>IF(OR($D1022="51",$D1022="52",$D1022="61"),0,(AA1022/'Totals and Drop Down Lists'!W$5)*Inputs!E$39)</f>
        <v>0</v>
      </c>
      <c r="AZ1022">
        <f>IF(OR($D1022="51",$D1022="52",$D1022="61"),0,(AB1022/'Totals and Drop Down Lists'!X$5)*Inputs!F$39)</f>
        <v>0</v>
      </c>
      <c r="BA1022">
        <f>IF(OR($D1022="51",$D1022="52",$D1022="61"),0,(AC1022/'Totals and Drop Down Lists'!Y$5)*Inputs!G$39)</f>
        <v>0</v>
      </c>
      <c r="BB1022">
        <f>IF(OR($D1022="51",$D1022="52",$D1022="61"),0,(AD1022/'Totals and Drop Down Lists'!Z$5)*Inputs!H$39)</f>
        <v>0</v>
      </c>
      <c r="BC1022">
        <f>IF(OR($D1022="51",$D1022="52",$D1022="61"),0,(AE1022/'Totals and Drop Down Lists'!AA$5)*Inputs!I$39)</f>
        <v>0</v>
      </c>
      <c r="BD1022">
        <f>IF(OR($D1022="51",$D1022="52",$D1022="61"),0,(AF1022/'Totals and Drop Down Lists'!AB$5)*Inputs!J$39)</f>
        <v>0</v>
      </c>
      <c r="BE1022">
        <f>IF(OR($D1022="51",$D1022="52",$D1022="61"),0,(AG1022/'Totals and Drop Down Lists'!AC$5)*Inputs!K$39)</f>
        <v>0</v>
      </c>
      <c r="BF1022">
        <f>IF(OR($D1022="51",$D1022="52",$D1022="61"),0,(AH1022/'Totals and Drop Down Lists'!AD$5)*Inputs!L$39)</f>
        <v>0</v>
      </c>
      <c r="BG1022" s="10">
        <f t="shared" si="136"/>
        <v>153981.86055840895</v>
      </c>
    </row>
    <row r="1023" spans="1:59">
      <c r="A1023" s="1" t="s">
        <v>7443</v>
      </c>
      <c r="B1023" s="1" t="s">
        <v>1023</v>
      </c>
      <c r="C1023" s="1" t="s">
        <v>1026</v>
      </c>
      <c r="D1023" s="1" t="s">
        <v>10</v>
      </c>
      <c r="E1023" s="1" t="s">
        <v>1027</v>
      </c>
      <c r="F1023" s="2">
        <v>56626</v>
      </c>
      <c r="G1023" s="2">
        <v>504</v>
      </c>
      <c r="H1023" s="2">
        <v>96</v>
      </c>
      <c r="I1023" s="2">
        <v>8126</v>
      </c>
      <c r="J1023" s="2">
        <v>18254</v>
      </c>
      <c r="K1023" s="2">
        <v>7365</v>
      </c>
      <c r="L1023" s="2">
        <v>369</v>
      </c>
      <c r="M1023" s="2">
        <v>58</v>
      </c>
      <c r="N1023" s="2">
        <v>0</v>
      </c>
      <c r="O1023" s="2">
        <v>373</v>
      </c>
      <c r="P1023" s="2">
        <v>27</v>
      </c>
      <c r="Q1023" s="2">
        <v>0</v>
      </c>
      <c r="R1023" s="2">
        <v>11987</v>
      </c>
      <c r="S1023" s="2">
        <v>6781300</v>
      </c>
      <c r="T1023" s="2">
        <v>336851500</v>
      </c>
      <c r="U1023" s="2">
        <v>459</v>
      </c>
      <c r="V1023" s="2">
        <v>185</v>
      </c>
      <c r="W1023" s="2">
        <v>20</v>
      </c>
      <c r="X1023" s="2">
        <v>1665</v>
      </c>
      <c r="Y1023" s="2">
        <v>45</v>
      </c>
      <c r="Z1023" s="2">
        <v>1305</v>
      </c>
      <c r="AA1023" s="9">
        <f t="shared" si="137"/>
        <v>56626</v>
      </c>
      <c r="AB1023" s="9">
        <f t="shared" si="138"/>
        <v>7526</v>
      </c>
      <c r="AC1023" s="9">
        <f t="shared" si="139"/>
        <v>12814</v>
      </c>
      <c r="AD1023" s="9">
        <f t="shared" si="140"/>
        <v>11987</v>
      </c>
      <c r="AE1023" s="44">
        <f t="shared" si="141"/>
        <v>2.0753112584644885E-4</v>
      </c>
      <c r="AF1023" s="9">
        <f t="shared" si="142"/>
        <v>1460</v>
      </c>
      <c r="AG1023" s="9">
        <f t="shared" si="135"/>
        <v>1350</v>
      </c>
      <c r="AH1023" s="44">
        <f t="shared" si="143"/>
        <v>2.0267470977213236E-4</v>
      </c>
      <c r="AI1023">
        <f>AA1023/'Totals and Drop Down Lists'!W$6*Inputs!E$37</f>
        <v>51367.732695268038</v>
      </c>
      <c r="AJ1023">
        <f>AB1023/'Totals and Drop Down Lists'!X$6*Inputs!F$37</f>
        <v>24763.453937428563</v>
      </c>
      <c r="AK1023">
        <f>AC1023/'Totals and Drop Down Lists'!Y$6*Inputs!G$37</f>
        <v>84474.216393851428</v>
      </c>
      <c r="AL1023">
        <f>AD1023/'Totals and Drop Down Lists'!Z$6*Inputs!H$37</f>
        <v>96105.787723416739</v>
      </c>
      <c r="AM1023">
        <f>AE1023/'Totals and Drop Down Lists'!AA$6*Inputs!I$37</f>
        <v>25835.415035772276</v>
      </c>
      <c r="AN1023">
        <f>AF1023/'Totals and Drop Down Lists'!AB$6*Inputs!J$37</f>
        <v>29136.771984903324</v>
      </c>
      <c r="AO1023">
        <f>AG1023/'Totals and Drop Down Lists'!AC$6*Inputs!K$37</f>
        <v>25141.827841773684</v>
      </c>
      <c r="AP1023">
        <f>AH1023/'Totals and Drop Down Lists'!AD$6*Inputs!L$37</f>
        <v>47695.421017359578</v>
      </c>
      <c r="AQ1023">
        <f>IF(OR($D1023="51",$D1023="52",$D1023="61"),(AA1023/'Totals and Drop Down Lists'!W$4)*Inputs!E$38,0)</f>
        <v>0</v>
      </c>
      <c r="AR1023">
        <f>IF(OR($D1023="51",$D1023="52",$D1023="61"),(AB1023/'Totals and Drop Down Lists'!X$4)*Inputs!F$38,0)</f>
        <v>0</v>
      </c>
      <c r="AS1023">
        <f>IF(OR($D1023="51",$D1023="52",$D1023="61"),(AC1023/'Totals and Drop Down Lists'!Y$4)*Inputs!G$38,0)</f>
        <v>0</v>
      </c>
      <c r="AT1023">
        <f>IF(OR($D1023="51",$D1023="52",$D1023="61"),(AD1023/'Totals and Drop Down Lists'!Z$4)*Inputs!H$38,0)</f>
        <v>0</v>
      </c>
      <c r="AU1023">
        <f>IF(OR($D1023="51",$D1023="52",$D1023="61"),(AE1023/'Totals and Drop Down Lists'!AA$4)*Inputs!I$38,0)</f>
        <v>0</v>
      </c>
      <c r="AV1023">
        <f>IF(OR($D1023="51",$D1023="52",$D1023="61"),(AF1023/'Totals and Drop Down Lists'!AB$4)*Inputs!J$38,0)</f>
        <v>0</v>
      </c>
      <c r="AW1023">
        <f>IF(OR($D1023="51",$D1023="52",$D1023="61"),(AG1023/'Totals and Drop Down Lists'!AC$4)*Inputs!K$38,0)</f>
        <v>0</v>
      </c>
      <c r="AX1023">
        <f>IF(OR($D1023="51",$D1023="52",$D1023="61"),(AH1023/'Totals and Drop Down Lists'!AD$4)*Inputs!L$38,0)</f>
        <v>0</v>
      </c>
      <c r="AY1023">
        <f>IF(OR($D1023="51",$D1023="52",$D1023="61"),0,(AA1023/'Totals and Drop Down Lists'!W$5)*Inputs!E$39)</f>
        <v>0</v>
      </c>
      <c r="AZ1023">
        <f>IF(OR($D1023="51",$D1023="52",$D1023="61"),0,(AB1023/'Totals and Drop Down Lists'!X$5)*Inputs!F$39)</f>
        <v>0</v>
      </c>
      <c r="BA1023">
        <f>IF(OR($D1023="51",$D1023="52",$D1023="61"),0,(AC1023/'Totals and Drop Down Lists'!Y$5)*Inputs!G$39)</f>
        <v>0</v>
      </c>
      <c r="BB1023">
        <f>IF(OR($D1023="51",$D1023="52",$D1023="61"),0,(AD1023/'Totals and Drop Down Lists'!Z$5)*Inputs!H$39)</f>
        <v>0</v>
      </c>
      <c r="BC1023">
        <f>IF(OR($D1023="51",$D1023="52",$D1023="61"),0,(AE1023/'Totals and Drop Down Lists'!AA$5)*Inputs!I$39)</f>
        <v>0</v>
      </c>
      <c r="BD1023">
        <f>IF(OR($D1023="51",$D1023="52",$D1023="61"),0,(AF1023/'Totals and Drop Down Lists'!AB$5)*Inputs!J$39)</f>
        <v>0</v>
      </c>
      <c r="BE1023">
        <f>IF(OR($D1023="51",$D1023="52",$D1023="61"),0,(AG1023/'Totals and Drop Down Lists'!AC$5)*Inputs!K$39)</f>
        <v>0</v>
      </c>
      <c r="BF1023">
        <f>IF(OR($D1023="51",$D1023="52",$D1023="61"),0,(AH1023/'Totals and Drop Down Lists'!AD$5)*Inputs!L$39)</f>
        <v>0</v>
      </c>
      <c r="BG1023" s="10">
        <f t="shared" si="136"/>
        <v>384520.62662977364</v>
      </c>
    </row>
    <row r="1024" spans="1:59">
      <c r="A1024" s="1" t="s">
        <v>7443</v>
      </c>
      <c r="B1024" s="1" t="s">
        <v>1023</v>
      </c>
      <c r="C1024" s="1" t="s">
        <v>1028</v>
      </c>
      <c r="D1024" s="1" t="s">
        <v>10</v>
      </c>
      <c r="E1024" s="1" t="s">
        <v>1029</v>
      </c>
      <c r="F1024" s="2">
        <v>83930</v>
      </c>
      <c r="G1024" s="2">
        <v>860</v>
      </c>
      <c r="H1024" s="2">
        <v>0</v>
      </c>
      <c r="I1024" s="2">
        <v>16422</v>
      </c>
      <c r="J1024" s="2">
        <v>21300</v>
      </c>
      <c r="K1024" s="2">
        <v>10078</v>
      </c>
      <c r="L1024" s="2">
        <v>841</v>
      </c>
      <c r="M1024" s="2">
        <v>236</v>
      </c>
      <c r="N1024" s="2">
        <v>22</v>
      </c>
      <c r="O1024" s="2">
        <v>1280</v>
      </c>
      <c r="P1024" s="2">
        <v>213</v>
      </c>
      <c r="Q1024" s="2">
        <v>168</v>
      </c>
      <c r="R1024" s="2">
        <v>16299</v>
      </c>
      <c r="S1024" s="2">
        <v>8487400</v>
      </c>
      <c r="T1024" s="2">
        <v>408211300</v>
      </c>
      <c r="U1024" s="2">
        <v>621</v>
      </c>
      <c r="V1024" s="2">
        <v>235</v>
      </c>
      <c r="W1024" s="2">
        <v>0</v>
      </c>
      <c r="X1024" s="2">
        <v>2670</v>
      </c>
      <c r="Y1024" s="2">
        <v>210</v>
      </c>
      <c r="Z1024" s="2">
        <v>2160</v>
      </c>
      <c r="AA1024" s="9">
        <f t="shared" si="137"/>
        <v>83930</v>
      </c>
      <c r="AB1024" s="9">
        <f t="shared" si="138"/>
        <v>15562</v>
      </c>
      <c r="AC1024" s="9">
        <f t="shared" si="139"/>
        <v>19059</v>
      </c>
      <c r="AD1024" s="9">
        <f t="shared" si="140"/>
        <v>16299</v>
      </c>
      <c r="AE1024" s="44">
        <f t="shared" si="141"/>
        <v>3.3301583938417337E-4</v>
      </c>
      <c r="AF1024" s="9">
        <f t="shared" si="142"/>
        <v>2435</v>
      </c>
      <c r="AG1024" s="9">
        <f t="shared" si="135"/>
        <v>2370</v>
      </c>
      <c r="AH1024" s="44">
        <f t="shared" si="143"/>
        <v>4.1724792241899447E-4</v>
      </c>
      <c r="AI1024">
        <f>AA1024/'Totals and Drop Down Lists'!W$6*Inputs!E$37</f>
        <v>76136.294372087839</v>
      </c>
      <c r="AJ1024">
        <f>AB1024/'Totals and Drop Down Lists'!X$6*Inputs!F$37</f>
        <v>51205.005338063151</v>
      </c>
      <c r="AK1024">
        <f>AC1024/'Totals and Drop Down Lists'!Y$6*Inputs!G$37</f>
        <v>125643.36586939397</v>
      </c>
      <c r="AL1024">
        <f>AD1024/'Totals and Drop Down Lists'!Z$6*Inputs!H$37</f>
        <v>130677.2531996304</v>
      </c>
      <c r="AM1024">
        <f>AE1024/'Totals and Drop Down Lists'!AA$6*Inputs!I$37</f>
        <v>41456.925503993822</v>
      </c>
      <c r="AN1024">
        <f>AF1024/'Totals and Drop Down Lists'!AB$6*Inputs!J$37</f>
        <v>48594.547796739447</v>
      </c>
      <c r="AO1024">
        <f>AG1024/'Totals and Drop Down Lists'!AC$6*Inputs!K$37</f>
        <v>44137.875544447132</v>
      </c>
      <c r="AP1024">
        <f>AH1024/'Totals and Drop Down Lists'!AD$6*Inputs!L$37</f>
        <v>98190.915634057441</v>
      </c>
      <c r="AQ1024">
        <f>IF(OR($D1024="51",$D1024="52",$D1024="61"),(AA1024/'Totals and Drop Down Lists'!W$4)*Inputs!E$38,0)</f>
        <v>0</v>
      </c>
      <c r="AR1024">
        <f>IF(OR($D1024="51",$D1024="52",$D1024="61"),(AB1024/'Totals and Drop Down Lists'!X$4)*Inputs!F$38,0)</f>
        <v>0</v>
      </c>
      <c r="AS1024">
        <f>IF(OR($D1024="51",$D1024="52",$D1024="61"),(AC1024/'Totals and Drop Down Lists'!Y$4)*Inputs!G$38,0)</f>
        <v>0</v>
      </c>
      <c r="AT1024">
        <f>IF(OR($D1024="51",$D1024="52",$D1024="61"),(AD1024/'Totals and Drop Down Lists'!Z$4)*Inputs!H$38,0)</f>
        <v>0</v>
      </c>
      <c r="AU1024">
        <f>IF(OR($D1024="51",$D1024="52",$D1024="61"),(AE1024/'Totals and Drop Down Lists'!AA$4)*Inputs!I$38,0)</f>
        <v>0</v>
      </c>
      <c r="AV1024">
        <f>IF(OR($D1024="51",$D1024="52",$D1024="61"),(AF1024/'Totals and Drop Down Lists'!AB$4)*Inputs!J$38,0)</f>
        <v>0</v>
      </c>
      <c r="AW1024">
        <f>IF(OR($D1024="51",$D1024="52",$D1024="61"),(AG1024/'Totals and Drop Down Lists'!AC$4)*Inputs!K$38,0)</f>
        <v>0</v>
      </c>
      <c r="AX1024">
        <f>IF(OR($D1024="51",$D1024="52",$D1024="61"),(AH1024/'Totals and Drop Down Lists'!AD$4)*Inputs!L$38,0)</f>
        <v>0</v>
      </c>
      <c r="AY1024">
        <f>IF(OR($D1024="51",$D1024="52",$D1024="61"),0,(AA1024/'Totals and Drop Down Lists'!W$5)*Inputs!E$39)</f>
        <v>0</v>
      </c>
      <c r="AZ1024">
        <f>IF(OR($D1024="51",$D1024="52",$D1024="61"),0,(AB1024/'Totals and Drop Down Lists'!X$5)*Inputs!F$39)</f>
        <v>0</v>
      </c>
      <c r="BA1024">
        <f>IF(OR($D1024="51",$D1024="52",$D1024="61"),0,(AC1024/'Totals and Drop Down Lists'!Y$5)*Inputs!G$39)</f>
        <v>0</v>
      </c>
      <c r="BB1024">
        <f>IF(OR($D1024="51",$D1024="52",$D1024="61"),0,(AD1024/'Totals and Drop Down Lists'!Z$5)*Inputs!H$39)</f>
        <v>0</v>
      </c>
      <c r="BC1024">
        <f>IF(OR($D1024="51",$D1024="52",$D1024="61"),0,(AE1024/'Totals and Drop Down Lists'!AA$5)*Inputs!I$39)</f>
        <v>0</v>
      </c>
      <c r="BD1024">
        <f>IF(OR($D1024="51",$D1024="52",$D1024="61"),0,(AF1024/'Totals and Drop Down Lists'!AB$5)*Inputs!J$39)</f>
        <v>0</v>
      </c>
      <c r="BE1024">
        <f>IF(OR($D1024="51",$D1024="52",$D1024="61"),0,(AG1024/'Totals and Drop Down Lists'!AC$5)*Inputs!K$39)</f>
        <v>0</v>
      </c>
      <c r="BF1024">
        <f>IF(OR($D1024="51",$D1024="52",$D1024="61"),0,(AH1024/'Totals and Drop Down Lists'!AD$5)*Inputs!L$39)</f>
        <v>0</v>
      </c>
      <c r="BG1024" s="10">
        <f t="shared" si="136"/>
        <v>616042.18325841322</v>
      </c>
    </row>
    <row r="1025" spans="1:59">
      <c r="A1025" s="1" t="s">
        <v>7443</v>
      </c>
      <c r="B1025" s="1" t="s">
        <v>1023</v>
      </c>
      <c r="C1025" s="1" t="s">
        <v>1030</v>
      </c>
      <c r="D1025" s="1" t="s">
        <v>10</v>
      </c>
      <c r="E1025" s="1" t="s">
        <v>1031</v>
      </c>
      <c r="F1025" s="2">
        <v>58569</v>
      </c>
      <c r="G1025" s="2">
        <v>234</v>
      </c>
      <c r="H1025" s="2">
        <v>25</v>
      </c>
      <c r="I1025" s="2">
        <v>4007</v>
      </c>
      <c r="J1025" s="2">
        <v>22518</v>
      </c>
      <c r="K1025" s="2">
        <v>4309</v>
      </c>
      <c r="L1025" s="2">
        <v>225</v>
      </c>
      <c r="M1025" s="2">
        <v>46</v>
      </c>
      <c r="N1025" s="2">
        <v>24</v>
      </c>
      <c r="O1025" s="2">
        <v>290</v>
      </c>
      <c r="P1025" s="2">
        <v>41</v>
      </c>
      <c r="Q1025" s="2">
        <v>39</v>
      </c>
      <c r="R1025" s="2">
        <v>2244</v>
      </c>
      <c r="S1025" s="2">
        <v>4615800</v>
      </c>
      <c r="T1025" s="2">
        <v>219139100</v>
      </c>
      <c r="U1025" s="2">
        <v>315</v>
      </c>
      <c r="V1025" s="2">
        <v>265</v>
      </c>
      <c r="W1025" s="2">
        <v>30</v>
      </c>
      <c r="X1025" s="2">
        <v>810</v>
      </c>
      <c r="Y1025" s="2">
        <v>60</v>
      </c>
      <c r="Z1025" s="2">
        <v>525</v>
      </c>
      <c r="AA1025" s="9">
        <f t="shared" si="137"/>
        <v>58569</v>
      </c>
      <c r="AB1025" s="9">
        <f t="shared" si="138"/>
        <v>3748</v>
      </c>
      <c r="AC1025" s="9">
        <f t="shared" si="139"/>
        <v>2909</v>
      </c>
      <c r="AD1025" s="9">
        <f t="shared" si="140"/>
        <v>2244</v>
      </c>
      <c r="AE1025" s="44">
        <f t="shared" si="141"/>
        <v>5.7586271348692892E-5</v>
      </c>
      <c r="AF1025" s="9">
        <f t="shared" si="142"/>
        <v>515</v>
      </c>
      <c r="AG1025" s="9">
        <f t="shared" si="135"/>
        <v>585</v>
      </c>
      <c r="AH1025" s="44">
        <f t="shared" si="143"/>
        <v>4.1653704495144231E-5</v>
      </c>
      <c r="AI1025">
        <f>AA1025/'Totals and Drop Down Lists'!W$6*Inputs!E$37</f>
        <v>53130.306506360212</v>
      </c>
      <c r="AJ1025">
        <f>AB1025/'Totals and Drop Down Lists'!X$6*Inputs!F$37</f>
        <v>12332.371160972927</v>
      </c>
      <c r="AK1025">
        <f>AC1025/'Totals and Drop Down Lists'!Y$6*Inputs!G$37</f>
        <v>19177.110620392836</v>
      </c>
      <c r="AL1025">
        <f>AD1025/'Totals and Drop Down Lists'!Z$6*Inputs!H$37</f>
        <v>17991.272849866287</v>
      </c>
      <c r="AM1025">
        <f>AE1025/'Totals and Drop Down Lists'!AA$6*Inputs!I$37</f>
        <v>7168.8775097614607</v>
      </c>
      <c r="AN1025">
        <f>AF1025/'Totals and Drop Down Lists'!AB$6*Inputs!J$37</f>
        <v>10277.696967277543</v>
      </c>
      <c r="AO1025">
        <f>AG1025/'Totals and Drop Down Lists'!AC$6*Inputs!K$37</f>
        <v>10894.792064768597</v>
      </c>
      <c r="AP1025">
        <f>AH1025/'Totals and Drop Down Lists'!AD$6*Inputs!L$37</f>
        <v>9802.3624904272892</v>
      </c>
      <c r="AQ1025">
        <f>IF(OR($D1025="51",$D1025="52",$D1025="61"),(AA1025/'Totals and Drop Down Lists'!W$4)*Inputs!E$38,0)</f>
        <v>0</v>
      </c>
      <c r="AR1025">
        <f>IF(OR($D1025="51",$D1025="52",$D1025="61"),(AB1025/'Totals and Drop Down Lists'!X$4)*Inputs!F$38,0)</f>
        <v>0</v>
      </c>
      <c r="AS1025">
        <f>IF(OR($D1025="51",$D1025="52",$D1025="61"),(AC1025/'Totals and Drop Down Lists'!Y$4)*Inputs!G$38,0)</f>
        <v>0</v>
      </c>
      <c r="AT1025">
        <f>IF(OR($D1025="51",$D1025="52",$D1025="61"),(AD1025/'Totals and Drop Down Lists'!Z$4)*Inputs!H$38,0)</f>
        <v>0</v>
      </c>
      <c r="AU1025">
        <f>IF(OR($D1025="51",$D1025="52",$D1025="61"),(AE1025/'Totals and Drop Down Lists'!AA$4)*Inputs!I$38,0)</f>
        <v>0</v>
      </c>
      <c r="AV1025">
        <f>IF(OR($D1025="51",$D1025="52",$D1025="61"),(AF1025/'Totals and Drop Down Lists'!AB$4)*Inputs!J$38,0)</f>
        <v>0</v>
      </c>
      <c r="AW1025">
        <f>IF(OR($D1025="51",$D1025="52",$D1025="61"),(AG1025/'Totals and Drop Down Lists'!AC$4)*Inputs!K$38,0)</f>
        <v>0</v>
      </c>
      <c r="AX1025">
        <f>IF(OR($D1025="51",$D1025="52",$D1025="61"),(AH1025/'Totals and Drop Down Lists'!AD$4)*Inputs!L$38,0)</f>
        <v>0</v>
      </c>
      <c r="AY1025">
        <f>IF(OR($D1025="51",$D1025="52",$D1025="61"),0,(AA1025/'Totals and Drop Down Lists'!W$5)*Inputs!E$39)</f>
        <v>0</v>
      </c>
      <c r="AZ1025">
        <f>IF(OR($D1025="51",$D1025="52",$D1025="61"),0,(AB1025/'Totals and Drop Down Lists'!X$5)*Inputs!F$39)</f>
        <v>0</v>
      </c>
      <c r="BA1025">
        <f>IF(OR($D1025="51",$D1025="52",$D1025="61"),0,(AC1025/'Totals and Drop Down Lists'!Y$5)*Inputs!G$39)</f>
        <v>0</v>
      </c>
      <c r="BB1025">
        <f>IF(OR($D1025="51",$D1025="52",$D1025="61"),0,(AD1025/'Totals and Drop Down Lists'!Z$5)*Inputs!H$39)</f>
        <v>0</v>
      </c>
      <c r="BC1025">
        <f>IF(OR($D1025="51",$D1025="52",$D1025="61"),0,(AE1025/'Totals and Drop Down Lists'!AA$5)*Inputs!I$39)</f>
        <v>0</v>
      </c>
      <c r="BD1025">
        <f>IF(OR($D1025="51",$D1025="52",$D1025="61"),0,(AF1025/'Totals and Drop Down Lists'!AB$5)*Inputs!J$39)</f>
        <v>0</v>
      </c>
      <c r="BE1025">
        <f>IF(OR($D1025="51",$D1025="52",$D1025="61"),0,(AG1025/'Totals and Drop Down Lists'!AC$5)*Inputs!K$39)</f>
        <v>0</v>
      </c>
      <c r="BF1025">
        <f>IF(OR($D1025="51",$D1025="52",$D1025="61"),0,(AH1025/'Totals and Drop Down Lists'!AD$5)*Inputs!L$39)</f>
        <v>0</v>
      </c>
      <c r="BG1025" s="10">
        <f t="shared" si="136"/>
        <v>140774.79016982715</v>
      </c>
    </row>
    <row r="1026" spans="1:59">
      <c r="A1026" s="1" t="s">
        <v>7443</v>
      </c>
      <c r="B1026" s="1" t="s">
        <v>1023</v>
      </c>
      <c r="C1026" s="1" t="s">
        <v>1032</v>
      </c>
      <c r="D1026" s="1" t="s">
        <v>7</v>
      </c>
      <c r="E1026" s="1" t="s">
        <v>1033</v>
      </c>
      <c r="F1026" s="2">
        <v>74937</v>
      </c>
      <c r="G1026" s="2">
        <v>2501</v>
      </c>
      <c r="H1026" s="2">
        <v>1432</v>
      </c>
      <c r="I1026" s="2">
        <v>8829</v>
      </c>
      <c r="J1026" s="2">
        <v>29016</v>
      </c>
      <c r="K1026" s="2">
        <v>12815</v>
      </c>
      <c r="L1026" s="2">
        <v>101</v>
      </c>
      <c r="M1026" s="2">
        <v>30</v>
      </c>
      <c r="N1026" s="2">
        <v>0</v>
      </c>
      <c r="O1026" s="2">
        <v>169</v>
      </c>
      <c r="P1026" s="2">
        <v>106</v>
      </c>
      <c r="Q1026" s="2">
        <v>8</v>
      </c>
      <c r="R1026" s="2">
        <v>15269</v>
      </c>
      <c r="S1026" s="2">
        <v>16247500</v>
      </c>
      <c r="T1026" s="2">
        <v>670553000</v>
      </c>
      <c r="U1026" s="2">
        <v>771</v>
      </c>
      <c r="V1026" s="2">
        <v>425</v>
      </c>
      <c r="W1026" s="2">
        <v>0</v>
      </c>
      <c r="X1026" s="2">
        <v>3115</v>
      </c>
      <c r="Y1026" s="2">
        <v>135</v>
      </c>
      <c r="Z1026" s="2">
        <v>2070</v>
      </c>
      <c r="AA1026" s="9">
        <f t="shared" si="137"/>
        <v>74937</v>
      </c>
      <c r="AB1026" s="9">
        <f t="shared" si="138"/>
        <v>4896</v>
      </c>
      <c r="AC1026" s="9">
        <f t="shared" si="139"/>
        <v>15683</v>
      </c>
      <c r="AD1026" s="9">
        <f t="shared" si="140"/>
        <v>15269</v>
      </c>
      <c r="AE1026" s="44">
        <f t="shared" si="141"/>
        <v>3.9527146594949594E-4</v>
      </c>
      <c r="AF1026" s="9">
        <f t="shared" si="142"/>
        <v>2690</v>
      </c>
      <c r="AG1026" s="9">
        <f t="shared" ref="AG1026:AG1089" si="144">Y1026+Z1026</f>
        <v>2205</v>
      </c>
      <c r="AH1026" s="44">
        <f t="shared" si="143"/>
        <v>3.6236041473906242E-4</v>
      </c>
      <c r="AI1026">
        <f>AA1026/'Totals and Drop Down Lists'!W$6*Inputs!E$37</f>
        <v>67978.38069058914</v>
      </c>
      <c r="AJ1026">
        <f>AB1026/'Totals and Drop Down Lists'!X$6*Inputs!F$37</f>
        <v>16109.73564677787</v>
      </c>
      <c r="AK1026">
        <f>AC1026/'Totals and Drop Down Lists'!Y$6*Inputs!G$37</f>
        <v>103387.63350279162</v>
      </c>
      <c r="AL1026">
        <f>AD1026/'Totals and Drop Down Lists'!Z$6*Inputs!H$37</f>
        <v>122419.22689153669</v>
      </c>
      <c r="AM1026">
        <f>AE1026/'Totals and Drop Down Lists'!AA$6*Inputs!I$37</f>
        <v>49207.088011266125</v>
      </c>
      <c r="AN1026">
        <f>AF1026/'Totals and Drop Down Lists'!AB$6*Inputs!J$37</f>
        <v>53683.504547527351</v>
      </c>
      <c r="AO1026">
        <f>AG1026/'Totals and Drop Down Lists'!AC$6*Inputs!K$37</f>
        <v>41064.985474897017</v>
      </c>
      <c r="AP1026">
        <f>AH1026/'Totals and Drop Down Lists'!AD$6*Inputs!L$37</f>
        <v>85274.243443771804</v>
      </c>
      <c r="AQ1026">
        <f>IF(OR($D1026="51",$D1026="52",$D1026="61"),(AA1026/'Totals and Drop Down Lists'!W$4)*Inputs!E$38,0)</f>
        <v>0</v>
      </c>
      <c r="AR1026">
        <f>IF(OR($D1026="51",$D1026="52",$D1026="61"),(AB1026/'Totals and Drop Down Lists'!X$4)*Inputs!F$38,0)</f>
        <v>0</v>
      </c>
      <c r="AS1026">
        <f>IF(OR($D1026="51",$D1026="52",$D1026="61"),(AC1026/'Totals and Drop Down Lists'!Y$4)*Inputs!G$38,0)</f>
        <v>0</v>
      </c>
      <c r="AT1026">
        <f>IF(OR($D1026="51",$D1026="52",$D1026="61"),(AD1026/'Totals and Drop Down Lists'!Z$4)*Inputs!H$38,0)</f>
        <v>0</v>
      </c>
      <c r="AU1026">
        <f>IF(OR($D1026="51",$D1026="52",$D1026="61"),(AE1026/'Totals and Drop Down Lists'!AA$4)*Inputs!I$38,0)</f>
        <v>0</v>
      </c>
      <c r="AV1026">
        <f>IF(OR($D1026="51",$D1026="52",$D1026="61"),(AF1026/'Totals and Drop Down Lists'!AB$4)*Inputs!J$38,0)</f>
        <v>0</v>
      </c>
      <c r="AW1026">
        <f>IF(OR($D1026="51",$D1026="52",$D1026="61"),(AG1026/'Totals and Drop Down Lists'!AC$4)*Inputs!K$38,0)</f>
        <v>0</v>
      </c>
      <c r="AX1026">
        <f>IF(OR($D1026="51",$D1026="52",$D1026="61"),(AH1026/'Totals and Drop Down Lists'!AD$4)*Inputs!L$38,0)</f>
        <v>0</v>
      </c>
      <c r="AY1026">
        <f>IF(OR($D1026="51",$D1026="52",$D1026="61"),0,(AA1026/'Totals and Drop Down Lists'!W$5)*Inputs!E$39)</f>
        <v>0</v>
      </c>
      <c r="AZ1026">
        <f>IF(OR($D1026="51",$D1026="52",$D1026="61"),0,(AB1026/'Totals and Drop Down Lists'!X$5)*Inputs!F$39)</f>
        <v>0</v>
      </c>
      <c r="BA1026">
        <f>IF(OR($D1026="51",$D1026="52",$D1026="61"),0,(AC1026/'Totals and Drop Down Lists'!Y$5)*Inputs!G$39)</f>
        <v>0</v>
      </c>
      <c r="BB1026">
        <f>IF(OR($D1026="51",$D1026="52",$D1026="61"),0,(AD1026/'Totals and Drop Down Lists'!Z$5)*Inputs!H$39)</f>
        <v>0</v>
      </c>
      <c r="BC1026">
        <f>IF(OR($D1026="51",$D1026="52",$D1026="61"),0,(AE1026/'Totals and Drop Down Lists'!AA$5)*Inputs!I$39)</f>
        <v>0</v>
      </c>
      <c r="BD1026">
        <f>IF(OR($D1026="51",$D1026="52",$D1026="61"),0,(AF1026/'Totals and Drop Down Lists'!AB$5)*Inputs!J$39)</f>
        <v>0</v>
      </c>
      <c r="BE1026">
        <f>IF(OR($D1026="51",$D1026="52",$D1026="61"),0,(AG1026/'Totals and Drop Down Lists'!AC$5)*Inputs!K$39)</f>
        <v>0</v>
      </c>
      <c r="BF1026">
        <f>IF(OR($D1026="51",$D1026="52",$D1026="61"),0,(AH1026/'Totals and Drop Down Lists'!AD$5)*Inputs!L$39)</f>
        <v>0</v>
      </c>
      <c r="BG1026" s="10">
        <f t="shared" ref="BG1026:BG1089" si="145">SUM(AI1026:BF1026)</f>
        <v>539124.79820915766</v>
      </c>
    </row>
    <row r="1027" spans="1:59">
      <c r="A1027" s="1" t="s">
        <v>7443</v>
      </c>
      <c r="B1027" s="1" t="s">
        <v>1023</v>
      </c>
      <c r="C1027" s="1" t="s">
        <v>1034</v>
      </c>
      <c r="D1027" s="1" t="s">
        <v>10</v>
      </c>
      <c r="E1027" s="1" t="s">
        <v>1035</v>
      </c>
      <c r="F1027" s="2">
        <v>52265</v>
      </c>
      <c r="G1027" s="2">
        <v>188</v>
      </c>
      <c r="H1027" s="2">
        <v>33</v>
      </c>
      <c r="I1027" s="2">
        <v>2839</v>
      </c>
      <c r="J1027" s="2">
        <v>17809</v>
      </c>
      <c r="K1027" s="2">
        <v>4220</v>
      </c>
      <c r="L1027" s="2">
        <v>350</v>
      </c>
      <c r="M1027" s="2">
        <v>33</v>
      </c>
      <c r="N1027" s="2">
        <v>32</v>
      </c>
      <c r="O1027" s="2">
        <v>256</v>
      </c>
      <c r="P1027" s="2">
        <v>36</v>
      </c>
      <c r="Q1027" s="2">
        <v>13</v>
      </c>
      <c r="R1027" s="2">
        <v>252</v>
      </c>
      <c r="S1027" s="2">
        <v>4922800</v>
      </c>
      <c r="T1027" s="2">
        <v>247370300</v>
      </c>
      <c r="U1027" s="2">
        <v>265</v>
      </c>
      <c r="V1027" s="2">
        <v>55</v>
      </c>
      <c r="W1027" s="2">
        <v>25</v>
      </c>
      <c r="X1027" s="2">
        <v>700</v>
      </c>
      <c r="Y1027" s="2">
        <v>20</v>
      </c>
      <c r="Z1027" s="2">
        <v>530</v>
      </c>
      <c r="AA1027" s="9">
        <f t="shared" ref="AA1027:AA1090" si="146">F1027</f>
        <v>52265</v>
      </c>
      <c r="AB1027" s="9">
        <f t="shared" ref="AB1027:AB1090" si="147">I1027-G1027-H1027</f>
        <v>2618</v>
      </c>
      <c r="AC1027" s="9">
        <f t="shared" ref="AC1027:AC1090" si="148">L1027+M1027+N1027+O1027+P1027+Q1027+R1027</f>
        <v>972</v>
      </c>
      <c r="AD1027" s="9">
        <f t="shared" ref="AD1027:AD1090" si="149">R1027</f>
        <v>252</v>
      </c>
      <c r="AE1027" s="44">
        <f t="shared" ref="AE1027:AE1090" si="150">IF(ISERROR(((K1027^2)*SUM(J:J))/((SUM(K:K)^2)*J1027)), 0, ((K1027^2)*SUM(J:J))/((SUM(K:K)^2)*J1027))</f>
        <v>6.9836289068945633E-5</v>
      </c>
      <c r="AF1027" s="9">
        <f t="shared" ref="AF1027:AF1090" si="151">-IF((W1027+V1027-X1027)&gt;0, 0, (W1027+V1027-X1027))</f>
        <v>620</v>
      </c>
      <c r="AG1027" s="9">
        <f t="shared" si="144"/>
        <v>550</v>
      </c>
      <c r="AH1027" s="44">
        <f t="shared" ref="AH1027:AH1090" si="152">(K1027*SUM(J:J)*AG1027)/(J1027*SUM(K:K)*SUM(AG:AG))</f>
        <v>4.8493853134400518E-5</v>
      </c>
      <c r="AI1027">
        <f>AA1027/'Totals and Drop Down Lists'!W$6*Inputs!E$37</f>
        <v>47411.693379687487</v>
      </c>
      <c r="AJ1027">
        <f>AB1027/'Totals and Drop Down Lists'!X$6*Inputs!F$37</f>
        <v>8614.2336444576104</v>
      </c>
      <c r="AK1027">
        <f>AC1027/'Totals and Drop Down Lists'!Y$6*Inputs!G$37</f>
        <v>6407.7523282990151</v>
      </c>
      <c r="AL1027">
        <f>AD1027/'Totals and Drop Down Lists'!Z$6*Inputs!H$37</f>
        <v>2020.4103200384598</v>
      </c>
      <c r="AM1027">
        <f>AE1027/'Totals and Drop Down Lists'!AA$6*Inputs!I$37</f>
        <v>8693.8742576346413</v>
      </c>
      <c r="AN1027">
        <f>AF1027/'Totals and Drop Down Lists'!AB$6*Inputs!J$37</f>
        <v>12373.14974701374</v>
      </c>
      <c r="AO1027">
        <f>AG1027/'Totals and Drop Down Lists'!AC$6*Inputs!K$37</f>
        <v>10242.966898500392</v>
      </c>
      <c r="AP1027">
        <f>AH1027/'Totals and Drop Down Lists'!AD$6*Inputs!L$37</f>
        <v>11412.054047590213</v>
      </c>
      <c r="AQ1027">
        <f>IF(OR($D1027="51",$D1027="52",$D1027="61"),(AA1027/'Totals and Drop Down Lists'!W$4)*Inputs!E$38,0)</f>
        <v>0</v>
      </c>
      <c r="AR1027">
        <f>IF(OR($D1027="51",$D1027="52",$D1027="61"),(AB1027/'Totals and Drop Down Lists'!X$4)*Inputs!F$38,0)</f>
        <v>0</v>
      </c>
      <c r="AS1027">
        <f>IF(OR($D1027="51",$D1027="52",$D1027="61"),(AC1027/'Totals and Drop Down Lists'!Y$4)*Inputs!G$38,0)</f>
        <v>0</v>
      </c>
      <c r="AT1027">
        <f>IF(OR($D1027="51",$D1027="52",$D1027="61"),(AD1027/'Totals and Drop Down Lists'!Z$4)*Inputs!H$38,0)</f>
        <v>0</v>
      </c>
      <c r="AU1027">
        <f>IF(OR($D1027="51",$D1027="52",$D1027="61"),(AE1027/'Totals and Drop Down Lists'!AA$4)*Inputs!I$38,0)</f>
        <v>0</v>
      </c>
      <c r="AV1027">
        <f>IF(OR($D1027="51",$D1027="52",$D1027="61"),(AF1027/'Totals and Drop Down Lists'!AB$4)*Inputs!J$38,0)</f>
        <v>0</v>
      </c>
      <c r="AW1027">
        <f>IF(OR($D1027="51",$D1027="52",$D1027="61"),(AG1027/'Totals and Drop Down Lists'!AC$4)*Inputs!K$38,0)</f>
        <v>0</v>
      </c>
      <c r="AX1027">
        <f>IF(OR($D1027="51",$D1027="52",$D1027="61"),(AH1027/'Totals and Drop Down Lists'!AD$4)*Inputs!L$38,0)</f>
        <v>0</v>
      </c>
      <c r="AY1027">
        <f>IF(OR($D1027="51",$D1027="52",$D1027="61"),0,(AA1027/'Totals and Drop Down Lists'!W$5)*Inputs!E$39)</f>
        <v>0</v>
      </c>
      <c r="AZ1027">
        <f>IF(OR($D1027="51",$D1027="52",$D1027="61"),0,(AB1027/'Totals and Drop Down Lists'!X$5)*Inputs!F$39)</f>
        <v>0</v>
      </c>
      <c r="BA1027">
        <f>IF(OR($D1027="51",$D1027="52",$D1027="61"),0,(AC1027/'Totals and Drop Down Lists'!Y$5)*Inputs!G$39)</f>
        <v>0</v>
      </c>
      <c r="BB1027">
        <f>IF(OR($D1027="51",$D1027="52",$D1027="61"),0,(AD1027/'Totals and Drop Down Lists'!Z$5)*Inputs!H$39)</f>
        <v>0</v>
      </c>
      <c r="BC1027">
        <f>IF(OR($D1027="51",$D1027="52",$D1027="61"),0,(AE1027/'Totals and Drop Down Lists'!AA$5)*Inputs!I$39)</f>
        <v>0</v>
      </c>
      <c r="BD1027">
        <f>IF(OR($D1027="51",$D1027="52",$D1027="61"),0,(AF1027/'Totals and Drop Down Lists'!AB$5)*Inputs!J$39)</f>
        <v>0</v>
      </c>
      <c r="BE1027">
        <f>IF(OR($D1027="51",$D1027="52",$D1027="61"),0,(AG1027/'Totals and Drop Down Lists'!AC$5)*Inputs!K$39)</f>
        <v>0</v>
      </c>
      <c r="BF1027">
        <f>IF(OR($D1027="51",$D1027="52",$D1027="61"),0,(AH1027/'Totals and Drop Down Lists'!AD$5)*Inputs!L$39)</f>
        <v>0</v>
      </c>
      <c r="BG1027" s="10">
        <f t="shared" si="145"/>
        <v>107176.13462322156</v>
      </c>
    </row>
    <row r="1028" spans="1:59">
      <c r="A1028" s="1" t="s">
        <v>7443</v>
      </c>
      <c r="B1028" s="1" t="s">
        <v>1023</v>
      </c>
      <c r="C1028" s="1" t="s">
        <v>1036</v>
      </c>
      <c r="D1028" s="1" t="s">
        <v>10</v>
      </c>
      <c r="E1028" s="1" t="s">
        <v>1037</v>
      </c>
      <c r="F1028" s="2">
        <v>54436</v>
      </c>
      <c r="G1028" s="2">
        <v>154</v>
      </c>
      <c r="H1028" s="2">
        <v>32</v>
      </c>
      <c r="I1028" s="2">
        <v>3201</v>
      </c>
      <c r="J1028" s="2">
        <v>20149</v>
      </c>
      <c r="K1028" s="2">
        <v>5535</v>
      </c>
      <c r="L1028" s="2">
        <v>113</v>
      </c>
      <c r="M1028" s="2">
        <v>29</v>
      </c>
      <c r="N1028" s="2">
        <v>0</v>
      </c>
      <c r="O1028" s="2">
        <v>323</v>
      </c>
      <c r="P1028" s="2">
        <v>174</v>
      </c>
      <c r="Q1028" s="2">
        <v>0</v>
      </c>
      <c r="R1028" s="2">
        <v>836</v>
      </c>
      <c r="S1028" s="2">
        <v>5417600</v>
      </c>
      <c r="T1028" s="2">
        <v>303588800</v>
      </c>
      <c r="U1028" s="2">
        <v>615</v>
      </c>
      <c r="V1028" s="2">
        <v>125</v>
      </c>
      <c r="W1028" s="2">
        <v>0</v>
      </c>
      <c r="X1028" s="2">
        <v>615</v>
      </c>
      <c r="Y1028" s="2">
        <v>35</v>
      </c>
      <c r="Z1028" s="2">
        <v>465</v>
      </c>
      <c r="AA1028" s="9">
        <f t="shared" si="146"/>
        <v>54436</v>
      </c>
      <c r="AB1028" s="9">
        <f t="shared" si="147"/>
        <v>3015</v>
      </c>
      <c r="AC1028" s="9">
        <f t="shared" si="148"/>
        <v>1475</v>
      </c>
      <c r="AD1028" s="9">
        <f t="shared" si="149"/>
        <v>836</v>
      </c>
      <c r="AE1028" s="44">
        <f t="shared" si="150"/>
        <v>1.0618851306389437E-4</v>
      </c>
      <c r="AF1028" s="9">
        <f t="shared" si="151"/>
        <v>490</v>
      </c>
      <c r="AG1028" s="9">
        <f t="shared" si="144"/>
        <v>500</v>
      </c>
      <c r="AH1028" s="44">
        <f t="shared" si="152"/>
        <v>5.1107568451897137E-5</v>
      </c>
      <c r="AI1028">
        <f>AA1028/'Totals and Drop Down Lists'!W$6*Inputs!E$37</f>
        <v>49381.095203609839</v>
      </c>
      <c r="AJ1028">
        <f>AB1028/'Totals and Drop Down Lists'!X$6*Inputs!F$37</f>
        <v>9920.5173560121075</v>
      </c>
      <c r="AK1028">
        <f>AC1028/'Totals and Drop Down Lists'!Y$6*Inputs!G$37</f>
        <v>9723.6982348158908</v>
      </c>
      <c r="AL1028">
        <f>AD1028/'Totals and Drop Down Lists'!Z$6*Inputs!H$37</f>
        <v>6702.6310617148911</v>
      </c>
      <c r="AM1028">
        <f>AE1028/'Totals and Drop Down Lists'!AA$6*Inputs!I$37</f>
        <v>13219.339006848939</v>
      </c>
      <c r="AN1028">
        <f>AF1028/'Totals and Drop Down Lists'!AB$6*Inputs!J$37</f>
        <v>9778.7796387689232</v>
      </c>
      <c r="AO1028">
        <f>AG1028/'Totals and Drop Down Lists'!AC$6*Inputs!K$37</f>
        <v>9311.7880895458093</v>
      </c>
      <c r="AP1028">
        <f>AH1028/'Totals and Drop Down Lists'!AD$6*Inputs!L$37</f>
        <v>12027.13943553862</v>
      </c>
      <c r="AQ1028">
        <f>IF(OR($D1028="51",$D1028="52",$D1028="61"),(AA1028/'Totals and Drop Down Lists'!W$4)*Inputs!E$38,0)</f>
        <v>0</v>
      </c>
      <c r="AR1028">
        <f>IF(OR($D1028="51",$D1028="52",$D1028="61"),(AB1028/'Totals and Drop Down Lists'!X$4)*Inputs!F$38,0)</f>
        <v>0</v>
      </c>
      <c r="AS1028">
        <f>IF(OR($D1028="51",$D1028="52",$D1028="61"),(AC1028/'Totals and Drop Down Lists'!Y$4)*Inputs!G$38,0)</f>
        <v>0</v>
      </c>
      <c r="AT1028">
        <f>IF(OR($D1028="51",$D1028="52",$D1028="61"),(AD1028/'Totals and Drop Down Lists'!Z$4)*Inputs!H$38,0)</f>
        <v>0</v>
      </c>
      <c r="AU1028">
        <f>IF(OR($D1028="51",$D1028="52",$D1028="61"),(AE1028/'Totals and Drop Down Lists'!AA$4)*Inputs!I$38,0)</f>
        <v>0</v>
      </c>
      <c r="AV1028">
        <f>IF(OR($D1028="51",$D1028="52",$D1028="61"),(AF1028/'Totals and Drop Down Lists'!AB$4)*Inputs!J$38,0)</f>
        <v>0</v>
      </c>
      <c r="AW1028">
        <f>IF(OR($D1028="51",$D1028="52",$D1028="61"),(AG1028/'Totals and Drop Down Lists'!AC$4)*Inputs!K$38,0)</f>
        <v>0</v>
      </c>
      <c r="AX1028">
        <f>IF(OR($D1028="51",$D1028="52",$D1028="61"),(AH1028/'Totals and Drop Down Lists'!AD$4)*Inputs!L$38,0)</f>
        <v>0</v>
      </c>
      <c r="AY1028">
        <f>IF(OR($D1028="51",$D1028="52",$D1028="61"),0,(AA1028/'Totals and Drop Down Lists'!W$5)*Inputs!E$39)</f>
        <v>0</v>
      </c>
      <c r="AZ1028">
        <f>IF(OR($D1028="51",$D1028="52",$D1028="61"),0,(AB1028/'Totals and Drop Down Lists'!X$5)*Inputs!F$39)</f>
        <v>0</v>
      </c>
      <c r="BA1028">
        <f>IF(OR($D1028="51",$D1028="52",$D1028="61"),0,(AC1028/'Totals and Drop Down Lists'!Y$5)*Inputs!G$39)</f>
        <v>0</v>
      </c>
      <c r="BB1028">
        <f>IF(OR($D1028="51",$D1028="52",$D1028="61"),0,(AD1028/'Totals and Drop Down Lists'!Z$5)*Inputs!H$39)</f>
        <v>0</v>
      </c>
      <c r="BC1028">
        <f>IF(OR($D1028="51",$D1028="52",$D1028="61"),0,(AE1028/'Totals and Drop Down Lists'!AA$5)*Inputs!I$39)</f>
        <v>0</v>
      </c>
      <c r="BD1028">
        <f>IF(OR($D1028="51",$D1028="52",$D1028="61"),0,(AF1028/'Totals and Drop Down Lists'!AB$5)*Inputs!J$39)</f>
        <v>0</v>
      </c>
      <c r="BE1028">
        <f>IF(OR($D1028="51",$D1028="52",$D1028="61"),0,(AG1028/'Totals and Drop Down Lists'!AC$5)*Inputs!K$39)</f>
        <v>0</v>
      </c>
      <c r="BF1028">
        <f>IF(OR($D1028="51",$D1028="52",$D1028="61"),0,(AH1028/'Totals and Drop Down Lists'!AD$5)*Inputs!L$39)</f>
        <v>0</v>
      </c>
      <c r="BG1028" s="10">
        <f t="shared" si="145"/>
        <v>120064.988026855</v>
      </c>
    </row>
    <row r="1029" spans="1:59">
      <c r="A1029" s="1" t="s">
        <v>7443</v>
      </c>
      <c r="B1029" s="1" t="s">
        <v>1023</v>
      </c>
      <c r="C1029" s="1" t="s">
        <v>1038</v>
      </c>
      <c r="D1029" s="1" t="s">
        <v>10</v>
      </c>
      <c r="E1029" s="1" t="s">
        <v>1039</v>
      </c>
      <c r="F1029" s="2">
        <v>56765</v>
      </c>
      <c r="G1029" s="2">
        <v>235</v>
      </c>
      <c r="H1029" s="2">
        <v>126</v>
      </c>
      <c r="I1029" s="2">
        <v>5114</v>
      </c>
      <c r="J1029" s="2">
        <v>21786</v>
      </c>
      <c r="K1029" s="2">
        <v>4008</v>
      </c>
      <c r="L1029" s="2">
        <v>218</v>
      </c>
      <c r="M1029" s="2">
        <v>0</v>
      </c>
      <c r="N1029" s="2">
        <v>10</v>
      </c>
      <c r="O1029" s="2">
        <v>179</v>
      </c>
      <c r="P1029" s="2">
        <v>9</v>
      </c>
      <c r="Q1029" s="2">
        <v>0</v>
      </c>
      <c r="R1029" s="2">
        <v>1122</v>
      </c>
      <c r="S1029" s="2">
        <v>3725300</v>
      </c>
      <c r="T1029" s="2">
        <v>167053400</v>
      </c>
      <c r="U1029" s="2">
        <v>401</v>
      </c>
      <c r="V1029" s="2">
        <v>80</v>
      </c>
      <c r="W1029" s="2">
        <v>30</v>
      </c>
      <c r="X1029" s="2">
        <v>930</v>
      </c>
      <c r="Y1029" s="2">
        <v>0</v>
      </c>
      <c r="Z1029" s="2">
        <v>695</v>
      </c>
      <c r="AA1029" s="9">
        <f t="shared" si="146"/>
        <v>56765</v>
      </c>
      <c r="AB1029" s="9">
        <f t="shared" si="147"/>
        <v>4753</v>
      </c>
      <c r="AC1029" s="9">
        <f t="shared" si="148"/>
        <v>1538</v>
      </c>
      <c r="AD1029" s="9">
        <f t="shared" si="149"/>
        <v>1122</v>
      </c>
      <c r="AE1029" s="44">
        <f t="shared" si="150"/>
        <v>5.149602564092534E-5</v>
      </c>
      <c r="AF1029" s="9">
        <f t="shared" si="151"/>
        <v>820</v>
      </c>
      <c r="AG1029" s="9">
        <f t="shared" si="144"/>
        <v>695</v>
      </c>
      <c r="AH1029" s="44">
        <f t="shared" si="152"/>
        <v>4.7575800510284936E-5</v>
      </c>
      <c r="AI1029">
        <f>AA1029/'Totals and Drop Down Lists'!W$6*Inputs!E$37</f>
        <v>51493.825211861862</v>
      </c>
      <c r="AJ1029">
        <f>AB1029/'Totals and Drop Down Lists'!X$6*Inputs!F$37</f>
        <v>15639.21027964363</v>
      </c>
      <c r="AK1029">
        <f>AC1029/'Totals and Drop Down Lists'!Y$6*Inputs!G$37</f>
        <v>10139.015515353791</v>
      </c>
      <c r="AL1029">
        <f>AD1029/'Totals and Drop Down Lists'!Z$6*Inputs!H$37</f>
        <v>8995.6364249331436</v>
      </c>
      <c r="AM1029">
        <f>AE1029/'Totals and Drop Down Lists'!AA$6*Inputs!I$37</f>
        <v>6410.7067780784291</v>
      </c>
      <c r="AN1029">
        <f>AF1029/'Totals and Drop Down Lists'!AB$6*Inputs!J$37</f>
        <v>16364.488375082688</v>
      </c>
      <c r="AO1029">
        <f>AG1029/'Totals and Drop Down Lists'!AC$6*Inputs!K$37</f>
        <v>12943.385444468675</v>
      </c>
      <c r="AP1029">
        <f>AH1029/'Totals and Drop Down Lists'!AD$6*Inputs!L$37</f>
        <v>11196.008807054215</v>
      </c>
      <c r="AQ1029">
        <f>IF(OR($D1029="51",$D1029="52",$D1029="61"),(AA1029/'Totals and Drop Down Lists'!W$4)*Inputs!E$38,0)</f>
        <v>0</v>
      </c>
      <c r="AR1029">
        <f>IF(OR($D1029="51",$D1029="52",$D1029="61"),(AB1029/'Totals and Drop Down Lists'!X$4)*Inputs!F$38,0)</f>
        <v>0</v>
      </c>
      <c r="AS1029">
        <f>IF(OR($D1029="51",$D1029="52",$D1029="61"),(AC1029/'Totals and Drop Down Lists'!Y$4)*Inputs!G$38,0)</f>
        <v>0</v>
      </c>
      <c r="AT1029">
        <f>IF(OR($D1029="51",$D1029="52",$D1029="61"),(AD1029/'Totals and Drop Down Lists'!Z$4)*Inputs!H$38,0)</f>
        <v>0</v>
      </c>
      <c r="AU1029">
        <f>IF(OR($D1029="51",$D1029="52",$D1029="61"),(AE1029/'Totals and Drop Down Lists'!AA$4)*Inputs!I$38,0)</f>
        <v>0</v>
      </c>
      <c r="AV1029">
        <f>IF(OR($D1029="51",$D1029="52",$D1029="61"),(AF1029/'Totals and Drop Down Lists'!AB$4)*Inputs!J$38,0)</f>
        <v>0</v>
      </c>
      <c r="AW1029">
        <f>IF(OR($D1029="51",$D1029="52",$D1029="61"),(AG1029/'Totals and Drop Down Lists'!AC$4)*Inputs!K$38,0)</f>
        <v>0</v>
      </c>
      <c r="AX1029">
        <f>IF(OR($D1029="51",$D1029="52",$D1029="61"),(AH1029/'Totals and Drop Down Lists'!AD$4)*Inputs!L$38,0)</f>
        <v>0</v>
      </c>
      <c r="AY1029">
        <f>IF(OR($D1029="51",$D1029="52",$D1029="61"),0,(AA1029/'Totals and Drop Down Lists'!W$5)*Inputs!E$39)</f>
        <v>0</v>
      </c>
      <c r="AZ1029">
        <f>IF(OR($D1029="51",$D1029="52",$D1029="61"),0,(AB1029/'Totals and Drop Down Lists'!X$5)*Inputs!F$39)</f>
        <v>0</v>
      </c>
      <c r="BA1029">
        <f>IF(OR($D1029="51",$D1029="52",$D1029="61"),0,(AC1029/'Totals and Drop Down Lists'!Y$5)*Inputs!G$39)</f>
        <v>0</v>
      </c>
      <c r="BB1029">
        <f>IF(OR($D1029="51",$D1029="52",$D1029="61"),0,(AD1029/'Totals and Drop Down Lists'!Z$5)*Inputs!H$39)</f>
        <v>0</v>
      </c>
      <c r="BC1029">
        <f>IF(OR($D1029="51",$D1029="52",$D1029="61"),0,(AE1029/'Totals and Drop Down Lists'!AA$5)*Inputs!I$39)</f>
        <v>0</v>
      </c>
      <c r="BD1029">
        <f>IF(OR($D1029="51",$D1029="52",$D1029="61"),0,(AF1029/'Totals and Drop Down Lists'!AB$5)*Inputs!J$39)</f>
        <v>0</v>
      </c>
      <c r="BE1029">
        <f>IF(OR($D1029="51",$D1029="52",$D1029="61"),0,(AG1029/'Totals and Drop Down Lists'!AC$5)*Inputs!K$39)</f>
        <v>0</v>
      </c>
      <c r="BF1029">
        <f>IF(OR($D1029="51",$D1029="52",$D1029="61"),0,(AH1029/'Totals and Drop Down Lists'!AD$5)*Inputs!L$39)</f>
        <v>0</v>
      </c>
      <c r="BG1029" s="10">
        <f t="shared" si="145"/>
        <v>133182.27683647643</v>
      </c>
    </row>
    <row r="1030" spans="1:59">
      <c r="A1030" s="1" t="s">
        <v>7443</v>
      </c>
      <c r="B1030" s="1" t="s">
        <v>1023</v>
      </c>
      <c r="C1030" s="1" t="s">
        <v>1040</v>
      </c>
      <c r="D1030" s="1" t="s">
        <v>545</v>
      </c>
      <c r="E1030" s="1" t="s">
        <v>1041</v>
      </c>
      <c r="F1030" s="2">
        <v>51902</v>
      </c>
      <c r="G1030" s="2">
        <v>568</v>
      </c>
      <c r="H1030" s="2">
        <v>623</v>
      </c>
      <c r="I1030" s="2">
        <v>4443</v>
      </c>
      <c r="J1030" s="2">
        <v>21623</v>
      </c>
      <c r="K1030" s="2">
        <v>8243</v>
      </c>
      <c r="L1030" s="2">
        <v>56</v>
      </c>
      <c r="M1030" s="2">
        <v>7</v>
      </c>
      <c r="N1030" s="2">
        <v>0</v>
      </c>
      <c r="O1030" s="2">
        <v>21</v>
      </c>
      <c r="P1030" s="2">
        <v>59</v>
      </c>
      <c r="Q1030" s="2">
        <v>0</v>
      </c>
      <c r="R1030" s="2">
        <v>15675</v>
      </c>
      <c r="S1030" s="2">
        <v>9152300</v>
      </c>
      <c r="T1030" s="2">
        <v>470253900</v>
      </c>
      <c r="U1030" s="2">
        <v>1051</v>
      </c>
      <c r="V1030" s="2">
        <v>375</v>
      </c>
      <c r="W1030" s="2">
        <v>25</v>
      </c>
      <c r="X1030" s="2">
        <v>1745</v>
      </c>
      <c r="Y1030" s="2">
        <v>245</v>
      </c>
      <c r="Z1030" s="2">
        <v>1030</v>
      </c>
      <c r="AA1030" s="9">
        <f t="shared" si="146"/>
        <v>51902</v>
      </c>
      <c r="AB1030" s="9">
        <f t="shared" si="147"/>
        <v>3252</v>
      </c>
      <c r="AC1030" s="9">
        <f t="shared" si="148"/>
        <v>15818</v>
      </c>
      <c r="AD1030" s="9">
        <f t="shared" si="149"/>
        <v>15675</v>
      </c>
      <c r="AE1030" s="44">
        <f t="shared" si="150"/>
        <v>2.1945750494574878E-4</v>
      </c>
      <c r="AF1030" s="9">
        <f t="shared" si="151"/>
        <v>1345</v>
      </c>
      <c r="AG1030" s="9">
        <f t="shared" si="144"/>
        <v>1275</v>
      </c>
      <c r="AH1030" s="44">
        <f t="shared" si="152"/>
        <v>1.808550427411632E-4</v>
      </c>
      <c r="AI1030">
        <f>AA1030/'Totals and Drop Down Lists'!W$6*Inputs!E$37</f>
        <v>47082.40141189209</v>
      </c>
      <c r="AJ1030">
        <f>AB1030/'Totals and Drop Down Lists'!X$6*Inputs!F$37</f>
        <v>10700.339118325497</v>
      </c>
      <c r="AK1030">
        <f>AC1030/'Totals and Drop Down Lists'!Y$6*Inputs!G$37</f>
        <v>104277.59910394426</v>
      </c>
      <c r="AL1030">
        <f>AD1030/'Totals and Drop Down Lists'!Z$6*Inputs!H$37</f>
        <v>125674.3324071542</v>
      </c>
      <c r="AM1030">
        <f>AE1030/'Totals and Drop Down Lists'!AA$6*Inputs!I$37</f>
        <v>27320.122221972149</v>
      </c>
      <c r="AN1030">
        <f>AF1030/'Totals and Drop Down Lists'!AB$6*Inputs!J$37</f>
        <v>26841.752273763675</v>
      </c>
      <c r="AO1030">
        <f>AG1030/'Totals and Drop Down Lists'!AC$6*Inputs!K$37</f>
        <v>23745.059628341813</v>
      </c>
      <c r="AP1030">
        <f>AH1030/'Totals and Drop Down Lists'!AD$6*Inputs!L$37</f>
        <v>42560.600759465866</v>
      </c>
      <c r="AQ1030">
        <f>IF(OR($D1030="51",$D1030="52",$D1030="61"),(AA1030/'Totals and Drop Down Lists'!W$4)*Inputs!E$38,0)</f>
        <v>0</v>
      </c>
      <c r="AR1030">
        <f>IF(OR($D1030="51",$D1030="52",$D1030="61"),(AB1030/'Totals and Drop Down Lists'!X$4)*Inputs!F$38,0)</f>
        <v>0</v>
      </c>
      <c r="AS1030">
        <f>IF(OR($D1030="51",$D1030="52",$D1030="61"),(AC1030/'Totals and Drop Down Lists'!Y$4)*Inputs!G$38,0)</f>
        <v>0</v>
      </c>
      <c r="AT1030">
        <f>IF(OR($D1030="51",$D1030="52",$D1030="61"),(AD1030/'Totals and Drop Down Lists'!Z$4)*Inputs!H$38,0)</f>
        <v>0</v>
      </c>
      <c r="AU1030">
        <f>IF(OR($D1030="51",$D1030="52",$D1030="61"),(AE1030/'Totals and Drop Down Lists'!AA$4)*Inputs!I$38,0)</f>
        <v>0</v>
      </c>
      <c r="AV1030">
        <f>IF(OR($D1030="51",$D1030="52",$D1030="61"),(AF1030/'Totals and Drop Down Lists'!AB$4)*Inputs!J$38,0)</f>
        <v>0</v>
      </c>
      <c r="AW1030">
        <f>IF(OR($D1030="51",$D1030="52",$D1030="61"),(AG1030/'Totals and Drop Down Lists'!AC$4)*Inputs!K$38,0)</f>
        <v>0</v>
      </c>
      <c r="AX1030">
        <f>IF(OR($D1030="51",$D1030="52",$D1030="61"),(AH1030/'Totals and Drop Down Lists'!AD$4)*Inputs!L$38,0)</f>
        <v>0</v>
      </c>
      <c r="AY1030">
        <f>IF(OR($D1030="51",$D1030="52",$D1030="61"),0,(AA1030/'Totals and Drop Down Lists'!W$5)*Inputs!E$39)</f>
        <v>0</v>
      </c>
      <c r="AZ1030">
        <f>IF(OR($D1030="51",$D1030="52",$D1030="61"),0,(AB1030/'Totals and Drop Down Lists'!X$5)*Inputs!F$39)</f>
        <v>0</v>
      </c>
      <c r="BA1030">
        <f>IF(OR($D1030="51",$D1030="52",$D1030="61"),0,(AC1030/'Totals and Drop Down Lists'!Y$5)*Inputs!G$39)</f>
        <v>0</v>
      </c>
      <c r="BB1030">
        <f>IF(OR($D1030="51",$D1030="52",$D1030="61"),0,(AD1030/'Totals and Drop Down Lists'!Z$5)*Inputs!H$39)</f>
        <v>0</v>
      </c>
      <c r="BC1030">
        <f>IF(OR($D1030="51",$D1030="52",$D1030="61"),0,(AE1030/'Totals and Drop Down Lists'!AA$5)*Inputs!I$39)</f>
        <v>0</v>
      </c>
      <c r="BD1030">
        <f>IF(OR($D1030="51",$D1030="52",$D1030="61"),0,(AF1030/'Totals and Drop Down Lists'!AB$5)*Inputs!J$39)</f>
        <v>0</v>
      </c>
      <c r="BE1030">
        <f>IF(OR($D1030="51",$D1030="52",$D1030="61"),0,(AG1030/'Totals and Drop Down Lists'!AC$5)*Inputs!K$39)</f>
        <v>0</v>
      </c>
      <c r="BF1030">
        <f>IF(OR($D1030="51",$D1030="52",$D1030="61"),0,(AH1030/'Totals and Drop Down Lists'!AD$5)*Inputs!L$39)</f>
        <v>0</v>
      </c>
      <c r="BG1030" s="10">
        <f t="shared" si="145"/>
        <v>408202.20692485961</v>
      </c>
    </row>
    <row r="1031" spans="1:59">
      <c r="A1031" s="1" t="s">
        <v>7443</v>
      </c>
      <c r="B1031" s="1" t="s">
        <v>1023</v>
      </c>
      <c r="C1031" s="1" t="s">
        <v>1042</v>
      </c>
      <c r="D1031" s="1" t="s">
        <v>10</v>
      </c>
      <c r="E1031" s="1" t="s">
        <v>1043</v>
      </c>
      <c r="F1031" s="2">
        <v>68738</v>
      </c>
      <c r="G1031" s="2">
        <v>273</v>
      </c>
      <c r="H1031" s="2">
        <v>92</v>
      </c>
      <c r="I1031" s="2">
        <v>6568</v>
      </c>
      <c r="J1031" s="2">
        <v>25733</v>
      </c>
      <c r="K1031" s="2">
        <v>7994</v>
      </c>
      <c r="L1031" s="2">
        <v>336</v>
      </c>
      <c r="M1031" s="2">
        <v>25</v>
      </c>
      <c r="N1031" s="2">
        <v>8</v>
      </c>
      <c r="O1031" s="2">
        <v>477</v>
      </c>
      <c r="P1031" s="2">
        <v>132</v>
      </c>
      <c r="Q1031" s="2">
        <v>50</v>
      </c>
      <c r="R1031" s="2">
        <v>1005</v>
      </c>
      <c r="S1031" s="2">
        <v>9122600</v>
      </c>
      <c r="T1031" s="2">
        <v>471515600</v>
      </c>
      <c r="U1031" s="2">
        <v>843</v>
      </c>
      <c r="V1031" s="2">
        <v>225</v>
      </c>
      <c r="W1031" s="2">
        <v>0</v>
      </c>
      <c r="X1031" s="2">
        <v>1155</v>
      </c>
      <c r="Y1031" s="2">
        <v>125</v>
      </c>
      <c r="Z1031" s="2">
        <v>840</v>
      </c>
      <c r="AA1031" s="9">
        <f t="shared" si="146"/>
        <v>68738</v>
      </c>
      <c r="AB1031" s="9">
        <f t="shared" si="147"/>
        <v>6203</v>
      </c>
      <c r="AC1031" s="9">
        <f t="shared" si="148"/>
        <v>2033</v>
      </c>
      <c r="AD1031" s="9">
        <f t="shared" si="149"/>
        <v>1005</v>
      </c>
      <c r="AE1031" s="44">
        <f t="shared" si="150"/>
        <v>1.7343376566940507E-4</v>
      </c>
      <c r="AF1031" s="9">
        <f t="shared" si="151"/>
        <v>930</v>
      </c>
      <c r="AG1031" s="9">
        <f t="shared" si="144"/>
        <v>965</v>
      </c>
      <c r="AH1031" s="44">
        <f t="shared" si="152"/>
        <v>1.1154551772912033E-4</v>
      </c>
      <c r="AI1031">
        <f>AA1031/'Totals and Drop Down Lists'!W$6*Inputs!E$37</f>
        <v>62355.017306667149</v>
      </c>
      <c r="AJ1031">
        <f>AB1031/'Totals and Drop Down Lists'!X$6*Inputs!F$37</f>
        <v>20410.27169464116</v>
      </c>
      <c r="AK1031">
        <f>AC1031/'Totals and Drop Down Lists'!Y$6*Inputs!G$37</f>
        <v>13402.222719580141</v>
      </c>
      <c r="AL1031">
        <f>AD1031/'Totals and Drop Down Lists'!Z$6*Inputs!H$37</f>
        <v>8057.5887763438577</v>
      </c>
      <c r="AM1031">
        <f>AE1031/'Totals and Drop Down Lists'!AA$6*Inputs!I$37</f>
        <v>21590.656818395633</v>
      </c>
      <c r="AN1031">
        <f>AF1031/'Totals and Drop Down Lists'!AB$6*Inputs!J$37</f>
        <v>18559.72462052061</v>
      </c>
      <c r="AO1031">
        <f>AG1031/'Totals and Drop Down Lists'!AC$6*Inputs!K$37</f>
        <v>17971.751012823413</v>
      </c>
      <c r="AP1031">
        <f>AH1031/'Totals and Drop Down Lists'!AD$6*Inputs!L$37</f>
        <v>26249.996542100722</v>
      </c>
      <c r="AQ1031">
        <f>IF(OR($D1031="51",$D1031="52",$D1031="61"),(AA1031/'Totals and Drop Down Lists'!W$4)*Inputs!E$38,0)</f>
        <v>0</v>
      </c>
      <c r="AR1031">
        <f>IF(OR($D1031="51",$D1031="52",$D1031="61"),(AB1031/'Totals and Drop Down Lists'!X$4)*Inputs!F$38,0)</f>
        <v>0</v>
      </c>
      <c r="AS1031">
        <f>IF(OR($D1031="51",$D1031="52",$D1031="61"),(AC1031/'Totals and Drop Down Lists'!Y$4)*Inputs!G$38,0)</f>
        <v>0</v>
      </c>
      <c r="AT1031">
        <f>IF(OR($D1031="51",$D1031="52",$D1031="61"),(AD1031/'Totals and Drop Down Lists'!Z$4)*Inputs!H$38,0)</f>
        <v>0</v>
      </c>
      <c r="AU1031">
        <f>IF(OR($D1031="51",$D1031="52",$D1031="61"),(AE1031/'Totals and Drop Down Lists'!AA$4)*Inputs!I$38,0)</f>
        <v>0</v>
      </c>
      <c r="AV1031">
        <f>IF(OR($D1031="51",$D1031="52",$D1031="61"),(AF1031/'Totals and Drop Down Lists'!AB$4)*Inputs!J$38,0)</f>
        <v>0</v>
      </c>
      <c r="AW1031">
        <f>IF(OR($D1031="51",$D1031="52",$D1031="61"),(AG1031/'Totals and Drop Down Lists'!AC$4)*Inputs!K$38,0)</f>
        <v>0</v>
      </c>
      <c r="AX1031">
        <f>IF(OR($D1031="51",$D1031="52",$D1031="61"),(AH1031/'Totals and Drop Down Lists'!AD$4)*Inputs!L$38,0)</f>
        <v>0</v>
      </c>
      <c r="AY1031">
        <f>IF(OR($D1031="51",$D1031="52",$D1031="61"),0,(AA1031/'Totals and Drop Down Lists'!W$5)*Inputs!E$39)</f>
        <v>0</v>
      </c>
      <c r="AZ1031">
        <f>IF(OR($D1031="51",$D1031="52",$D1031="61"),0,(AB1031/'Totals and Drop Down Lists'!X$5)*Inputs!F$39)</f>
        <v>0</v>
      </c>
      <c r="BA1031">
        <f>IF(OR($D1031="51",$D1031="52",$D1031="61"),0,(AC1031/'Totals and Drop Down Lists'!Y$5)*Inputs!G$39)</f>
        <v>0</v>
      </c>
      <c r="BB1031">
        <f>IF(OR($D1031="51",$D1031="52",$D1031="61"),0,(AD1031/'Totals and Drop Down Lists'!Z$5)*Inputs!H$39)</f>
        <v>0</v>
      </c>
      <c r="BC1031">
        <f>IF(OR($D1031="51",$D1031="52",$D1031="61"),0,(AE1031/'Totals and Drop Down Lists'!AA$5)*Inputs!I$39)</f>
        <v>0</v>
      </c>
      <c r="BD1031">
        <f>IF(OR($D1031="51",$D1031="52",$D1031="61"),0,(AF1031/'Totals and Drop Down Lists'!AB$5)*Inputs!J$39)</f>
        <v>0</v>
      </c>
      <c r="BE1031">
        <f>IF(OR($D1031="51",$D1031="52",$D1031="61"),0,(AG1031/'Totals and Drop Down Lists'!AC$5)*Inputs!K$39)</f>
        <v>0</v>
      </c>
      <c r="BF1031">
        <f>IF(OR($D1031="51",$D1031="52",$D1031="61"),0,(AH1031/'Totals and Drop Down Lists'!AD$5)*Inputs!L$39)</f>
        <v>0</v>
      </c>
      <c r="BG1031" s="10">
        <f t="shared" si="145"/>
        <v>188597.22949107271</v>
      </c>
    </row>
    <row r="1032" spans="1:59">
      <c r="A1032" s="1" t="s">
        <v>7443</v>
      </c>
      <c r="B1032" s="1" t="s">
        <v>1023</v>
      </c>
      <c r="C1032" s="1" t="s">
        <v>1044</v>
      </c>
      <c r="D1032" s="1" t="s">
        <v>10</v>
      </c>
      <c r="E1032" s="1" t="s">
        <v>1045</v>
      </c>
      <c r="F1032" s="2">
        <v>74292</v>
      </c>
      <c r="G1032" s="2">
        <v>617</v>
      </c>
      <c r="H1032" s="2">
        <v>133</v>
      </c>
      <c r="I1032" s="2">
        <v>4492</v>
      </c>
      <c r="J1032" s="2">
        <v>30786</v>
      </c>
      <c r="K1032" s="2">
        <v>10492</v>
      </c>
      <c r="L1032" s="2">
        <v>164</v>
      </c>
      <c r="M1032" s="2">
        <v>22</v>
      </c>
      <c r="N1032" s="2">
        <v>15</v>
      </c>
      <c r="O1032" s="2">
        <v>119</v>
      </c>
      <c r="P1032" s="2">
        <v>97</v>
      </c>
      <c r="Q1032" s="2">
        <v>37</v>
      </c>
      <c r="R1032" s="2">
        <v>473</v>
      </c>
      <c r="S1032" s="2">
        <v>13004400</v>
      </c>
      <c r="T1032" s="2">
        <v>712826000</v>
      </c>
      <c r="U1032" s="2">
        <v>902</v>
      </c>
      <c r="V1032" s="2">
        <v>205</v>
      </c>
      <c r="W1032" s="2">
        <v>0</v>
      </c>
      <c r="X1032" s="2">
        <v>1270</v>
      </c>
      <c r="Y1032" s="2">
        <v>145</v>
      </c>
      <c r="Z1032" s="2">
        <v>960</v>
      </c>
      <c r="AA1032" s="9">
        <f t="shared" si="146"/>
        <v>74292</v>
      </c>
      <c r="AB1032" s="9">
        <f t="shared" si="147"/>
        <v>3742</v>
      </c>
      <c r="AC1032" s="9">
        <f t="shared" si="148"/>
        <v>927</v>
      </c>
      <c r="AD1032" s="9">
        <f t="shared" si="149"/>
        <v>473</v>
      </c>
      <c r="AE1032" s="44">
        <f t="shared" si="150"/>
        <v>2.4972331115778772E-4</v>
      </c>
      <c r="AF1032" s="9">
        <f t="shared" si="151"/>
        <v>1065</v>
      </c>
      <c r="AG1032" s="9">
        <f t="shared" si="144"/>
        <v>1105</v>
      </c>
      <c r="AH1032" s="44">
        <f t="shared" si="152"/>
        <v>1.4012588909736339E-4</v>
      </c>
      <c r="AI1032">
        <f>AA1032/'Totals and Drop Down Lists'!W$6*Inputs!E$37</f>
        <v>67393.275127977482</v>
      </c>
      <c r="AJ1032">
        <f>AB1032/'Totals and Drop Down Lists'!X$6*Inputs!F$37</f>
        <v>12312.628837876386</v>
      </c>
      <c r="AK1032">
        <f>AC1032/'Totals and Drop Down Lists'!Y$6*Inputs!G$37</f>
        <v>6111.0971279148016</v>
      </c>
      <c r="AL1032">
        <f>AD1032/'Totals and Drop Down Lists'!Z$6*Inputs!H$37</f>
        <v>3792.2781007071094</v>
      </c>
      <c r="AM1032">
        <f>AE1032/'Totals and Drop Down Lists'!AA$6*Inputs!I$37</f>
        <v>31087.892775382181</v>
      </c>
      <c r="AN1032">
        <f>AF1032/'Totals and Drop Down Lists'!AB$6*Inputs!J$37</f>
        <v>21253.878194467154</v>
      </c>
      <c r="AO1032">
        <f>AG1032/'Totals and Drop Down Lists'!AC$6*Inputs!K$37</f>
        <v>20579.051677896237</v>
      </c>
      <c r="AP1032">
        <f>AH1032/'Totals and Drop Down Lists'!AD$6*Inputs!L$37</f>
        <v>32975.812736797321</v>
      </c>
      <c r="AQ1032">
        <f>IF(OR($D1032="51",$D1032="52",$D1032="61"),(AA1032/'Totals and Drop Down Lists'!W$4)*Inputs!E$38,0)</f>
        <v>0</v>
      </c>
      <c r="AR1032">
        <f>IF(OR($D1032="51",$D1032="52",$D1032="61"),(AB1032/'Totals and Drop Down Lists'!X$4)*Inputs!F$38,0)</f>
        <v>0</v>
      </c>
      <c r="AS1032">
        <f>IF(OR($D1032="51",$D1032="52",$D1032="61"),(AC1032/'Totals and Drop Down Lists'!Y$4)*Inputs!G$38,0)</f>
        <v>0</v>
      </c>
      <c r="AT1032">
        <f>IF(OR($D1032="51",$D1032="52",$D1032="61"),(AD1032/'Totals and Drop Down Lists'!Z$4)*Inputs!H$38,0)</f>
        <v>0</v>
      </c>
      <c r="AU1032">
        <f>IF(OR($D1032="51",$D1032="52",$D1032="61"),(AE1032/'Totals and Drop Down Lists'!AA$4)*Inputs!I$38,0)</f>
        <v>0</v>
      </c>
      <c r="AV1032">
        <f>IF(OR($D1032="51",$D1032="52",$D1032="61"),(AF1032/'Totals and Drop Down Lists'!AB$4)*Inputs!J$38,0)</f>
        <v>0</v>
      </c>
      <c r="AW1032">
        <f>IF(OR($D1032="51",$D1032="52",$D1032="61"),(AG1032/'Totals and Drop Down Lists'!AC$4)*Inputs!K$38,0)</f>
        <v>0</v>
      </c>
      <c r="AX1032">
        <f>IF(OR($D1032="51",$D1032="52",$D1032="61"),(AH1032/'Totals and Drop Down Lists'!AD$4)*Inputs!L$38,0)</f>
        <v>0</v>
      </c>
      <c r="AY1032">
        <f>IF(OR($D1032="51",$D1032="52",$D1032="61"),0,(AA1032/'Totals and Drop Down Lists'!W$5)*Inputs!E$39)</f>
        <v>0</v>
      </c>
      <c r="AZ1032">
        <f>IF(OR($D1032="51",$D1032="52",$D1032="61"),0,(AB1032/'Totals and Drop Down Lists'!X$5)*Inputs!F$39)</f>
        <v>0</v>
      </c>
      <c r="BA1032">
        <f>IF(OR($D1032="51",$D1032="52",$D1032="61"),0,(AC1032/'Totals and Drop Down Lists'!Y$5)*Inputs!G$39)</f>
        <v>0</v>
      </c>
      <c r="BB1032">
        <f>IF(OR($D1032="51",$D1032="52",$D1032="61"),0,(AD1032/'Totals and Drop Down Lists'!Z$5)*Inputs!H$39)</f>
        <v>0</v>
      </c>
      <c r="BC1032">
        <f>IF(OR($D1032="51",$D1032="52",$D1032="61"),0,(AE1032/'Totals and Drop Down Lists'!AA$5)*Inputs!I$39)</f>
        <v>0</v>
      </c>
      <c r="BD1032">
        <f>IF(OR($D1032="51",$D1032="52",$D1032="61"),0,(AF1032/'Totals and Drop Down Lists'!AB$5)*Inputs!J$39)</f>
        <v>0</v>
      </c>
      <c r="BE1032">
        <f>IF(OR($D1032="51",$D1032="52",$D1032="61"),0,(AG1032/'Totals and Drop Down Lists'!AC$5)*Inputs!K$39)</f>
        <v>0</v>
      </c>
      <c r="BF1032">
        <f>IF(OR($D1032="51",$D1032="52",$D1032="61"),0,(AH1032/'Totals and Drop Down Lists'!AD$5)*Inputs!L$39)</f>
        <v>0</v>
      </c>
      <c r="BG1032" s="10">
        <f t="shared" si="145"/>
        <v>195505.91457901866</v>
      </c>
    </row>
    <row r="1033" spans="1:59">
      <c r="A1033" s="1" t="s">
        <v>7443</v>
      </c>
      <c r="B1033" s="1" t="s">
        <v>1023</v>
      </c>
      <c r="C1033" s="1" t="s">
        <v>1046</v>
      </c>
      <c r="D1033" s="1" t="s">
        <v>10</v>
      </c>
      <c r="E1033" s="1" t="s">
        <v>1047</v>
      </c>
      <c r="F1033" s="2">
        <v>64885</v>
      </c>
      <c r="G1033" s="2">
        <v>346</v>
      </c>
      <c r="H1033" s="2">
        <v>248</v>
      </c>
      <c r="I1033" s="2">
        <v>7299</v>
      </c>
      <c r="J1033" s="2">
        <v>22995</v>
      </c>
      <c r="K1033" s="2">
        <v>5886</v>
      </c>
      <c r="L1033" s="2">
        <v>433</v>
      </c>
      <c r="M1033" s="2">
        <v>33</v>
      </c>
      <c r="N1033" s="2">
        <v>0</v>
      </c>
      <c r="O1033" s="2">
        <v>282</v>
      </c>
      <c r="P1033" s="2">
        <v>32</v>
      </c>
      <c r="Q1033" s="2">
        <v>12</v>
      </c>
      <c r="R1033" s="2">
        <v>2079</v>
      </c>
      <c r="S1033" s="2">
        <v>6432300</v>
      </c>
      <c r="T1033" s="2">
        <v>270389300</v>
      </c>
      <c r="U1033" s="2">
        <v>671</v>
      </c>
      <c r="V1033" s="2">
        <v>495</v>
      </c>
      <c r="W1033" s="2">
        <v>0</v>
      </c>
      <c r="X1033" s="2">
        <v>1785</v>
      </c>
      <c r="Y1033" s="2">
        <v>185</v>
      </c>
      <c r="Z1033" s="2">
        <v>1070</v>
      </c>
      <c r="AA1033" s="9">
        <f t="shared" si="146"/>
        <v>64885</v>
      </c>
      <c r="AB1033" s="9">
        <f t="shared" si="147"/>
        <v>6705</v>
      </c>
      <c r="AC1033" s="9">
        <f t="shared" si="148"/>
        <v>2871</v>
      </c>
      <c r="AD1033" s="9">
        <f t="shared" si="149"/>
        <v>2079</v>
      </c>
      <c r="AE1033" s="44">
        <f t="shared" si="150"/>
        <v>1.0522111208595278E-4</v>
      </c>
      <c r="AF1033" s="9">
        <f t="shared" si="151"/>
        <v>1290</v>
      </c>
      <c r="AG1033" s="9">
        <f t="shared" si="144"/>
        <v>1255</v>
      </c>
      <c r="AH1033" s="44">
        <f t="shared" si="152"/>
        <v>1.1953130361673584E-4</v>
      </c>
      <c r="AI1033">
        <f>AA1033/'Totals and Drop Down Lists'!W$6*Inputs!E$37</f>
        <v>58859.805317918734</v>
      </c>
      <c r="AJ1033">
        <f>AB1033/'Totals and Drop Down Lists'!X$6*Inputs!F$37</f>
        <v>22062.046060385132</v>
      </c>
      <c r="AK1033">
        <f>AC1033/'Totals and Drop Down Lists'!Y$6*Inputs!G$37</f>
        <v>18926.601784512834</v>
      </c>
      <c r="AL1033">
        <f>AD1033/'Totals and Drop Down Lists'!Z$6*Inputs!H$37</f>
        <v>16668.385140317296</v>
      </c>
      <c r="AM1033">
        <f>AE1033/'Totals and Drop Down Lists'!AA$6*Inputs!I$37</f>
        <v>13098.907887568907</v>
      </c>
      <c r="AN1033">
        <f>AF1033/'Totals and Drop Down Lists'!AB$6*Inputs!J$37</f>
        <v>25744.13415104472</v>
      </c>
      <c r="AO1033">
        <f>AG1033/'Totals and Drop Down Lists'!AC$6*Inputs!K$37</f>
        <v>23372.588104759983</v>
      </c>
      <c r="AP1033">
        <f>AH1033/'Totals and Drop Down Lists'!AD$6*Inputs!L$37</f>
        <v>28129.290808724021</v>
      </c>
      <c r="AQ1033">
        <f>IF(OR($D1033="51",$D1033="52",$D1033="61"),(AA1033/'Totals and Drop Down Lists'!W$4)*Inputs!E$38,0)</f>
        <v>0</v>
      </c>
      <c r="AR1033">
        <f>IF(OR($D1033="51",$D1033="52",$D1033="61"),(AB1033/'Totals and Drop Down Lists'!X$4)*Inputs!F$38,0)</f>
        <v>0</v>
      </c>
      <c r="AS1033">
        <f>IF(OR($D1033="51",$D1033="52",$D1033="61"),(AC1033/'Totals and Drop Down Lists'!Y$4)*Inputs!G$38,0)</f>
        <v>0</v>
      </c>
      <c r="AT1033">
        <f>IF(OR($D1033="51",$D1033="52",$D1033="61"),(AD1033/'Totals and Drop Down Lists'!Z$4)*Inputs!H$38,0)</f>
        <v>0</v>
      </c>
      <c r="AU1033">
        <f>IF(OR($D1033="51",$D1033="52",$D1033="61"),(AE1033/'Totals and Drop Down Lists'!AA$4)*Inputs!I$38,0)</f>
        <v>0</v>
      </c>
      <c r="AV1033">
        <f>IF(OR($D1033="51",$D1033="52",$D1033="61"),(AF1033/'Totals and Drop Down Lists'!AB$4)*Inputs!J$38,0)</f>
        <v>0</v>
      </c>
      <c r="AW1033">
        <f>IF(OR($D1033="51",$D1033="52",$D1033="61"),(AG1033/'Totals and Drop Down Lists'!AC$4)*Inputs!K$38,0)</f>
        <v>0</v>
      </c>
      <c r="AX1033">
        <f>IF(OR($D1033="51",$D1033="52",$D1033="61"),(AH1033/'Totals and Drop Down Lists'!AD$4)*Inputs!L$38,0)</f>
        <v>0</v>
      </c>
      <c r="AY1033">
        <f>IF(OR($D1033="51",$D1033="52",$D1033="61"),0,(AA1033/'Totals and Drop Down Lists'!W$5)*Inputs!E$39)</f>
        <v>0</v>
      </c>
      <c r="AZ1033">
        <f>IF(OR($D1033="51",$D1033="52",$D1033="61"),0,(AB1033/'Totals and Drop Down Lists'!X$5)*Inputs!F$39)</f>
        <v>0</v>
      </c>
      <c r="BA1033">
        <f>IF(OR($D1033="51",$D1033="52",$D1033="61"),0,(AC1033/'Totals and Drop Down Lists'!Y$5)*Inputs!G$39)</f>
        <v>0</v>
      </c>
      <c r="BB1033">
        <f>IF(OR($D1033="51",$D1033="52",$D1033="61"),0,(AD1033/'Totals and Drop Down Lists'!Z$5)*Inputs!H$39)</f>
        <v>0</v>
      </c>
      <c r="BC1033">
        <f>IF(OR($D1033="51",$D1033="52",$D1033="61"),0,(AE1033/'Totals and Drop Down Lists'!AA$5)*Inputs!I$39)</f>
        <v>0</v>
      </c>
      <c r="BD1033">
        <f>IF(OR($D1033="51",$D1033="52",$D1033="61"),0,(AF1033/'Totals and Drop Down Lists'!AB$5)*Inputs!J$39)</f>
        <v>0</v>
      </c>
      <c r="BE1033">
        <f>IF(OR($D1033="51",$D1033="52",$D1033="61"),0,(AG1033/'Totals and Drop Down Lists'!AC$5)*Inputs!K$39)</f>
        <v>0</v>
      </c>
      <c r="BF1033">
        <f>IF(OR($D1033="51",$D1033="52",$D1033="61"),0,(AH1033/'Totals and Drop Down Lists'!AD$5)*Inputs!L$39)</f>
        <v>0</v>
      </c>
      <c r="BG1033" s="10">
        <f t="shared" si="145"/>
        <v>206861.75925523159</v>
      </c>
    </row>
    <row r="1034" spans="1:59">
      <c r="A1034" s="1" t="s">
        <v>7443</v>
      </c>
      <c r="B1034" s="1" t="s">
        <v>1023</v>
      </c>
      <c r="C1034" s="1" t="s">
        <v>1048</v>
      </c>
      <c r="D1034" s="1" t="s">
        <v>215</v>
      </c>
      <c r="E1034" s="1" t="s">
        <v>1049</v>
      </c>
      <c r="F1034" s="2">
        <v>1709217</v>
      </c>
      <c r="G1034" s="2">
        <v>10836</v>
      </c>
      <c r="H1034" s="2">
        <v>1744</v>
      </c>
      <c r="I1034" s="2">
        <v>189437</v>
      </c>
      <c r="J1034" s="2">
        <v>615254</v>
      </c>
      <c r="K1034" s="2">
        <v>153355</v>
      </c>
      <c r="L1034" s="2">
        <v>7027</v>
      </c>
      <c r="M1034" s="2">
        <v>822</v>
      </c>
      <c r="N1034" s="2">
        <v>288</v>
      </c>
      <c r="O1034" s="2">
        <v>7188</v>
      </c>
      <c r="P1034" s="2">
        <v>2197</v>
      </c>
      <c r="Q1034" s="2">
        <v>552</v>
      </c>
      <c r="R1034" s="2">
        <v>72198</v>
      </c>
      <c r="S1034" s="2">
        <v>156898700</v>
      </c>
      <c r="T1034" s="2">
        <v>7000944400</v>
      </c>
      <c r="U1034" s="2">
        <v>11826</v>
      </c>
      <c r="V1034" s="2">
        <v>6239</v>
      </c>
      <c r="W1034" s="2">
        <v>424</v>
      </c>
      <c r="X1034" s="2">
        <v>37287</v>
      </c>
      <c r="Y1034" s="2">
        <v>2789</v>
      </c>
      <c r="Z1034" s="2">
        <v>26566</v>
      </c>
      <c r="AA1034" s="9">
        <f t="shared" si="146"/>
        <v>1709217</v>
      </c>
      <c r="AB1034" s="9">
        <f t="shared" si="147"/>
        <v>176857</v>
      </c>
      <c r="AC1034" s="9">
        <f t="shared" si="148"/>
        <v>90272</v>
      </c>
      <c r="AD1034" s="9">
        <f t="shared" si="149"/>
        <v>72198</v>
      </c>
      <c r="AE1034" s="44">
        <f t="shared" si="150"/>
        <v>2.6695448440104564E-3</v>
      </c>
      <c r="AF1034" s="9">
        <f t="shared" si="151"/>
        <v>30624</v>
      </c>
      <c r="AG1034" s="9">
        <f t="shared" si="144"/>
        <v>29355</v>
      </c>
      <c r="AH1034" s="44">
        <f t="shared" si="152"/>
        <v>2.7225550218267004E-3</v>
      </c>
      <c r="AI1034">
        <f>AA1034/'Totals and Drop Down Lists'!W$6*Inputs!E$37</f>
        <v>1550499.8052874641</v>
      </c>
      <c r="AJ1034">
        <f>AB1034/'Totals and Drop Down Lists'!X$6*Inputs!F$37</f>
        <v>581928.00598084019</v>
      </c>
      <c r="AK1034">
        <f>AC1034/'Totals and Drop Down Lists'!Y$6*Inputs!G$37</f>
        <v>595103.51664630522</v>
      </c>
      <c r="AL1034">
        <f>AD1034/'Totals and Drop Down Lists'!Z$6*Inputs!H$37</f>
        <v>578847.55669101875</v>
      </c>
      <c r="AM1034">
        <f>AE1034/'Totals and Drop Down Lists'!AA$6*Inputs!I$37</f>
        <v>332329.9033834844</v>
      </c>
      <c r="AN1034">
        <f>AF1034/'Totals and Drop Down Lists'!AB$6*Inputs!J$37</f>
        <v>611153.77072991733</v>
      </c>
      <c r="AO1034">
        <f>AG1034/'Totals and Drop Down Lists'!AC$6*Inputs!K$37</f>
        <v>546695.07873723446</v>
      </c>
      <c r="AP1034">
        <f>AH1034/'Totals and Drop Down Lists'!AD$6*Inputs!L$37</f>
        <v>640698.62566940661</v>
      </c>
      <c r="AQ1034">
        <f>IF(OR($D1034="51",$D1034="52",$D1034="61"),(AA1034/'Totals and Drop Down Lists'!W$4)*Inputs!E$38,0)</f>
        <v>0</v>
      </c>
      <c r="AR1034">
        <f>IF(OR($D1034="51",$D1034="52",$D1034="61"),(AB1034/'Totals and Drop Down Lists'!X$4)*Inputs!F$38,0)</f>
        <v>0</v>
      </c>
      <c r="AS1034">
        <f>IF(OR($D1034="51",$D1034="52",$D1034="61"),(AC1034/'Totals and Drop Down Lists'!Y$4)*Inputs!G$38,0)</f>
        <v>0</v>
      </c>
      <c r="AT1034">
        <f>IF(OR($D1034="51",$D1034="52",$D1034="61"),(AD1034/'Totals and Drop Down Lists'!Z$4)*Inputs!H$38,0)</f>
        <v>0</v>
      </c>
      <c r="AU1034">
        <f>IF(OR($D1034="51",$D1034="52",$D1034="61"),(AE1034/'Totals and Drop Down Lists'!AA$4)*Inputs!I$38,0)</f>
        <v>0</v>
      </c>
      <c r="AV1034">
        <f>IF(OR($D1034="51",$D1034="52",$D1034="61"),(AF1034/'Totals and Drop Down Lists'!AB$4)*Inputs!J$38,0)</f>
        <v>0</v>
      </c>
      <c r="AW1034">
        <f>IF(OR($D1034="51",$D1034="52",$D1034="61"),(AG1034/'Totals and Drop Down Lists'!AC$4)*Inputs!K$38,0)</f>
        <v>0</v>
      </c>
      <c r="AX1034">
        <f>IF(OR($D1034="51",$D1034="52",$D1034="61"),(AH1034/'Totals and Drop Down Lists'!AD$4)*Inputs!L$38,0)</f>
        <v>0</v>
      </c>
      <c r="AY1034">
        <f>IF(OR($D1034="51",$D1034="52",$D1034="61"),0,(AA1034/'Totals and Drop Down Lists'!W$5)*Inputs!E$39)</f>
        <v>0</v>
      </c>
      <c r="AZ1034">
        <f>IF(OR($D1034="51",$D1034="52",$D1034="61"),0,(AB1034/'Totals and Drop Down Lists'!X$5)*Inputs!F$39)</f>
        <v>0</v>
      </c>
      <c r="BA1034">
        <f>IF(OR($D1034="51",$D1034="52",$D1034="61"),0,(AC1034/'Totals and Drop Down Lists'!Y$5)*Inputs!G$39)</f>
        <v>0</v>
      </c>
      <c r="BB1034">
        <f>IF(OR($D1034="51",$D1034="52",$D1034="61"),0,(AD1034/'Totals and Drop Down Lists'!Z$5)*Inputs!H$39)</f>
        <v>0</v>
      </c>
      <c r="BC1034">
        <f>IF(OR($D1034="51",$D1034="52",$D1034="61"),0,(AE1034/'Totals and Drop Down Lists'!AA$5)*Inputs!I$39)</f>
        <v>0</v>
      </c>
      <c r="BD1034">
        <f>IF(OR($D1034="51",$D1034="52",$D1034="61"),0,(AF1034/'Totals and Drop Down Lists'!AB$5)*Inputs!J$39)</f>
        <v>0</v>
      </c>
      <c r="BE1034">
        <f>IF(OR($D1034="51",$D1034="52",$D1034="61"),0,(AG1034/'Totals and Drop Down Lists'!AC$5)*Inputs!K$39)</f>
        <v>0</v>
      </c>
      <c r="BF1034">
        <f>IF(OR($D1034="51",$D1034="52",$D1034="61"),0,(AH1034/'Totals and Drop Down Lists'!AD$5)*Inputs!L$39)</f>
        <v>0</v>
      </c>
      <c r="BG1034" s="10">
        <f t="shared" si="145"/>
        <v>5437256.263125672</v>
      </c>
    </row>
    <row r="1035" spans="1:59" ht="28.8">
      <c r="A1035" s="1" t="s">
        <v>7444</v>
      </c>
      <c r="B1035" s="1" t="s">
        <v>444</v>
      </c>
      <c r="C1035" s="1" t="s">
        <v>445</v>
      </c>
      <c r="D1035" s="1" t="s">
        <v>10</v>
      </c>
      <c r="E1035" s="1" t="s">
        <v>446</v>
      </c>
      <c r="F1035" s="2">
        <v>77293</v>
      </c>
      <c r="G1035" s="2">
        <v>1437</v>
      </c>
      <c r="H1035" s="2">
        <v>260</v>
      </c>
      <c r="I1035" s="2">
        <v>8923</v>
      </c>
      <c r="J1035" s="2">
        <v>30574</v>
      </c>
      <c r="K1035" s="2">
        <v>11227</v>
      </c>
      <c r="L1035" s="2">
        <v>18</v>
      </c>
      <c r="M1035" s="2">
        <v>0</v>
      </c>
      <c r="N1035" s="2">
        <v>0</v>
      </c>
      <c r="O1035" s="2">
        <v>287</v>
      </c>
      <c r="P1035" s="2">
        <v>215</v>
      </c>
      <c r="Q1035" s="2">
        <v>33</v>
      </c>
      <c r="R1035" s="2">
        <v>6469</v>
      </c>
      <c r="S1035" s="2">
        <v>8607400</v>
      </c>
      <c r="T1035" s="2">
        <v>568354400</v>
      </c>
      <c r="U1035" s="2">
        <v>1155</v>
      </c>
      <c r="V1035" s="2">
        <v>1060</v>
      </c>
      <c r="W1035" s="2">
        <v>305</v>
      </c>
      <c r="X1035" s="2">
        <v>3115</v>
      </c>
      <c r="Y1035" s="2">
        <v>670</v>
      </c>
      <c r="Z1035" s="2">
        <v>1755</v>
      </c>
      <c r="AA1035" s="9">
        <f t="shared" si="146"/>
        <v>77293</v>
      </c>
      <c r="AB1035" s="9">
        <f t="shared" si="147"/>
        <v>7226</v>
      </c>
      <c r="AC1035" s="9">
        <f t="shared" si="148"/>
        <v>7022</v>
      </c>
      <c r="AD1035" s="9">
        <f t="shared" si="149"/>
        <v>6469</v>
      </c>
      <c r="AE1035" s="44">
        <f t="shared" si="150"/>
        <v>2.8791942743413429E-4</v>
      </c>
      <c r="AF1035" s="9">
        <f t="shared" si="151"/>
        <v>1750</v>
      </c>
      <c r="AG1035" s="9">
        <f t="shared" si="144"/>
        <v>2425</v>
      </c>
      <c r="AH1035" s="44">
        <f t="shared" si="152"/>
        <v>3.3134032252413929E-4</v>
      </c>
      <c r="AI1035">
        <f>AA1035/'Totals and Drop Down Lists'!W$6*Inputs!E$37</f>
        <v>70115.603489834204</v>
      </c>
      <c r="AJ1035">
        <f>AB1035/'Totals and Drop Down Lists'!X$6*Inputs!F$37</f>
        <v>23776.337782601488</v>
      </c>
      <c r="AK1035">
        <f>AC1035/'Totals and Drop Down Lists'!Y$6*Inputs!G$37</f>
        <v>46291.395935509965</v>
      </c>
      <c r="AL1035">
        <f>AD1035/'Totals and Drop Down Lists'!Z$6*Inputs!H$37</f>
        <v>51865.215715590464</v>
      </c>
      <c r="AM1035">
        <f>AE1035/'Totals and Drop Down Lists'!AA$6*Inputs!I$37</f>
        <v>35842.902476838564</v>
      </c>
      <c r="AN1035">
        <f>AF1035/'Totals and Drop Down Lists'!AB$6*Inputs!J$37</f>
        <v>34924.212995603295</v>
      </c>
      <c r="AO1035">
        <f>AG1035/'Totals and Drop Down Lists'!AC$6*Inputs!K$37</f>
        <v>45162.172234297177</v>
      </c>
      <c r="AP1035">
        <f>AH1035/'Totals and Drop Down Lists'!AD$6*Inputs!L$37</f>
        <v>77974.287964119212</v>
      </c>
      <c r="AQ1035">
        <f>IF(OR($D1035="51",$D1035="52",$D1035="61"),(AA1035/'Totals and Drop Down Lists'!W$4)*Inputs!E$38,0)</f>
        <v>0</v>
      </c>
      <c r="AR1035">
        <f>IF(OR($D1035="51",$D1035="52",$D1035="61"),(AB1035/'Totals and Drop Down Lists'!X$4)*Inputs!F$38,0)</f>
        <v>0</v>
      </c>
      <c r="AS1035">
        <f>IF(OR($D1035="51",$D1035="52",$D1035="61"),(AC1035/'Totals and Drop Down Lists'!Y$4)*Inputs!G$38,0)</f>
        <v>0</v>
      </c>
      <c r="AT1035">
        <f>IF(OR($D1035="51",$D1035="52",$D1035="61"),(AD1035/'Totals and Drop Down Lists'!Z$4)*Inputs!H$38,0)</f>
        <v>0</v>
      </c>
      <c r="AU1035">
        <f>IF(OR($D1035="51",$D1035="52",$D1035="61"),(AE1035/'Totals and Drop Down Lists'!AA$4)*Inputs!I$38,0)</f>
        <v>0</v>
      </c>
      <c r="AV1035">
        <f>IF(OR($D1035="51",$D1035="52",$D1035="61"),(AF1035/'Totals and Drop Down Lists'!AB$4)*Inputs!J$38,0)</f>
        <v>0</v>
      </c>
      <c r="AW1035">
        <f>IF(OR($D1035="51",$D1035="52",$D1035="61"),(AG1035/'Totals and Drop Down Lists'!AC$4)*Inputs!K$38,0)</f>
        <v>0</v>
      </c>
      <c r="AX1035">
        <f>IF(OR($D1035="51",$D1035="52",$D1035="61"),(AH1035/'Totals and Drop Down Lists'!AD$4)*Inputs!L$38,0)</f>
        <v>0</v>
      </c>
      <c r="AY1035">
        <f>IF(OR($D1035="51",$D1035="52",$D1035="61"),0,(AA1035/'Totals and Drop Down Lists'!W$5)*Inputs!E$39)</f>
        <v>0</v>
      </c>
      <c r="AZ1035">
        <f>IF(OR($D1035="51",$D1035="52",$D1035="61"),0,(AB1035/'Totals and Drop Down Lists'!X$5)*Inputs!F$39)</f>
        <v>0</v>
      </c>
      <c r="BA1035">
        <f>IF(OR($D1035="51",$D1035="52",$D1035="61"),0,(AC1035/'Totals and Drop Down Lists'!Y$5)*Inputs!G$39)</f>
        <v>0</v>
      </c>
      <c r="BB1035">
        <f>IF(OR($D1035="51",$D1035="52",$D1035="61"),0,(AD1035/'Totals and Drop Down Lists'!Z$5)*Inputs!H$39)</f>
        <v>0</v>
      </c>
      <c r="BC1035">
        <f>IF(OR($D1035="51",$D1035="52",$D1035="61"),0,(AE1035/'Totals and Drop Down Lists'!AA$5)*Inputs!I$39)</f>
        <v>0</v>
      </c>
      <c r="BD1035">
        <f>IF(OR($D1035="51",$D1035="52",$D1035="61"),0,(AF1035/'Totals and Drop Down Lists'!AB$5)*Inputs!J$39)</f>
        <v>0</v>
      </c>
      <c r="BE1035">
        <f>IF(OR($D1035="51",$D1035="52",$D1035="61"),0,(AG1035/'Totals and Drop Down Lists'!AC$5)*Inputs!K$39)</f>
        <v>0</v>
      </c>
      <c r="BF1035">
        <f>IF(OR($D1035="51",$D1035="52",$D1035="61"),0,(AH1035/'Totals and Drop Down Lists'!AD$5)*Inputs!L$39)</f>
        <v>0</v>
      </c>
      <c r="BG1035" s="10">
        <f t="shared" si="145"/>
        <v>385952.12859439431</v>
      </c>
    </row>
    <row r="1036" spans="1:59" ht="28.8">
      <c r="A1036" s="1" t="s">
        <v>7444</v>
      </c>
      <c r="B1036" s="1" t="s">
        <v>444</v>
      </c>
      <c r="C1036" s="1" t="s">
        <v>447</v>
      </c>
      <c r="D1036" s="1" t="s">
        <v>10</v>
      </c>
      <c r="E1036" s="1" t="s">
        <v>448</v>
      </c>
      <c r="F1036" s="2">
        <v>32715</v>
      </c>
      <c r="G1036" s="2">
        <v>365</v>
      </c>
      <c r="H1036" s="2">
        <v>15</v>
      </c>
      <c r="I1036" s="2">
        <v>9455</v>
      </c>
      <c r="J1036" s="2">
        <v>12762</v>
      </c>
      <c r="K1036" s="2">
        <v>5251</v>
      </c>
      <c r="L1036" s="2">
        <v>39</v>
      </c>
      <c r="M1036" s="2">
        <v>20</v>
      </c>
      <c r="N1036" s="2">
        <v>8</v>
      </c>
      <c r="O1036" s="2">
        <v>51</v>
      </c>
      <c r="P1036" s="2">
        <v>35</v>
      </c>
      <c r="Q1036" s="2">
        <v>0</v>
      </c>
      <c r="R1036" s="2">
        <v>6521</v>
      </c>
      <c r="S1036" s="2">
        <v>3123200</v>
      </c>
      <c r="T1036" s="2">
        <v>128345300</v>
      </c>
      <c r="U1036" s="2">
        <v>1042</v>
      </c>
      <c r="V1036" s="2">
        <v>1050</v>
      </c>
      <c r="W1036" s="2">
        <v>365</v>
      </c>
      <c r="X1036" s="2">
        <v>2290</v>
      </c>
      <c r="Y1036" s="2">
        <v>155</v>
      </c>
      <c r="Z1036" s="2">
        <v>1165</v>
      </c>
      <c r="AA1036" s="9">
        <f t="shared" si="146"/>
        <v>32715</v>
      </c>
      <c r="AB1036" s="9">
        <f t="shared" si="147"/>
        <v>9075</v>
      </c>
      <c r="AC1036" s="9">
        <f t="shared" si="148"/>
        <v>6674</v>
      </c>
      <c r="AD1036" s="9">
        <f t="shared" si="149"/>
        <v>6521</v>
      </c>
      <c r="AE1036" s="44">
        <f t="shared" si="150"/>
        <v>1.5089021669415452E-4</v>
      </c>
      <c r="AF1036" s="9">
        <f t="shared" si="151"/>
        <v>875</v>
      </c>
      <c r="AG1036" s="9">
        <f t="shared" si="144"/>
        <v>1320</v>
      </c>
      <c r="AH1036" s="44">
        <f t="shared" si="152"/>
        <v>2.0209161545201059E-4</v>
      </c>
      <c r="AI1036">
        <f>AA1036/'Totals and Drop Down Lists'!W$6*Inputs!E$37</f>
        <v>29677.098419907703</v>
      </c>
      <c r="AJ1036">
        <f>AB1036/'Totals and Drop Down Lists'!X$6*Inputs!F$37</f>
        <v>29860.263683519028</v>
      </c>
      <c r="AK1036">
        <f>AC1036/'Totals and Drop Down Lists'!Y$6*Inputs!G$37</f>
        <v>43997.26238587204</v>
      </c>
      <c r="AL1036">
        <f>AD1036/'Totals and Drop Down Lists'!Z$6*Inputs!H$37</f>
        <v>52282.125781630151</v>
      </c>
      <c r="AM1036">
        <f>AE1036/'Totals and Drop Down Lists'!AA$6*Inputs!I$37</f>
        <v>18784.225051693862</v>
      </c>
      <c r="AN1036">
        <f>AF1036/'Totals and Drop Down Lists'!AB$6*Inputs!J$37</f>
        <v>17462.106497801647</v>
      </c>
      <c r="AO1036">
        <f>AG1036/'Totals and Drop Down Lists'!AC$6*Inputs!K$37</f>
        <v>24583.120556400936</v>
      </c>
      <c r="AP1036">
        <f>AH1036/'Totals and Drop Down Lists'!AD$6*Inputs!L$37</f>
        <v>47558.201484037898</v>
      </c>
      <c r="AQ1036">
        <f>IF(OR($D1036="51",$D1036="52",$D1036="61"),(AA1036/'Totals and Drop Down Lists'!W$4)*Inputs!E$38,0)</f>
        <v>0</v>
      </c>
      <c r="AR1036">
        <f>IF(OR($D1036="51",$D1036="52",$D1036="61"),(AB1036/'Totals and Drop Down Lists'!X$4)*Inputs!F$38,0)</f>
        <v>0</v>
      </c>
      <c r="AS1036">
        <f>IF(OR($D1036="51",$D1036="52",$D1036="61"),(AC1036/'Totals and Drop Down Lists'!Y$4)*Inputs!G$38,0)</f>
        <v>0</v>
      </c>
      <c r="AT1036">
        <f>IF(OR($D1036="51",$D1036="52",$D1036="61"),(AD1036/'Totals and Drop Down Lists'!Z$4)*Inputs!H$38,0)</f>
        <v>0</v>
      </c>
      <c r="AU1036">
        <f>IF(OR($D1036="51",$D1036="52",$D1036="61"),(AE1036/'Totals and Drop Down Lists'!AA$4)*Inputs!I$38,0)</f>
        <v>0</v>
      </c>
      <c r="AV1036">
        <f>IF(OR($D1036="51",$D1036="52",$D1036="61"),(AF1036/'Totals and Drop Down Lists'!AB$4)*Inputs!J$38,0)</f>
        <v>0</v>
      </c>
      <c r="AW1036">
        <f>IF(OR($D1036="51",$D1036="52",$D1036="61"),(AG1036/'Totals and Drop Down Lists'!AC$4)*Inputs!K$38,0)</f>
        <v>0</v>
      </c>
      <c r="AX1036">
        <f>IF(OR($D1036="51",$D1036="52",$D1036="61"),(AH1036/'Totals and Drop Down Lists'!AD$4)*Inputs!L$38,0)</f>
        <v>0</v>
      </c>
      <c r="AY1036">
        <f>IF(OR($D1036="51",$D1036="52",$D1036="61"),0,(AA1036/'Totals and Drop Down Lists'!W$5)*Inputs!E$39)</f>
        <v>0</v>
      </c>
      <c r="AZ1036">
        <f>IF(OR($D1036="51",$D1036="52",$D1036="61"),0,(AB1036/'Totals and Drop Down Lists'!X$5)*Inputs!F$39)</f>
        <v>0</v>
      </c>
      <c r="BA1036">
        <f>IF(OR($D1036="51",$D1036="52",$D1036="61"),0,(AC1036/'Totals and Drop Down Lists'!Y$5)*Inputs!G$39)</f>
        <v>0</v>
      </c>
      <c r="BB1036">
        <f>IF(OR($D1036="51",$D1036="52",$D1036="61"),0,(AD1036/'Totals and Drop Down Lists'!Z$5)*Inputs!H$39)</f>
        <v>0</v>
      </c>
      <c r="BC1036">
        <f>IF(OR($D1036="51",$D1036="52",$D1036="61"),0,(AE1036/'Totals and Drop Down Lists'!AA$5)*Inputs!I$39)</f>
        <v>0</v>
      </c>
      <c r="BD1036">
        <f>IF(OR($D1036="51",$D1036="52",$D1036="61"),0,(AF1036/'Totals and Drop Down Lists'!AB$5)*Inputs!J$39)</f>
        <v>0</v>
      </c>
      <c r="BE1036">
        <f>IF(OR($D1036="51",$D1036="52",$D1036="61"),0,(AG1036/'Totals and Drop Down Lists'!AC$5)*Inputs!K$39)</f>
        <v>0</v>
      </c>
      <c r="BF1036">
        <f>IF(OR($D1036="51",$D1036="52",$D1036="61"),0,(AH1036/'Totals and Drop Down Lists'!AD$5)*Inputs!L$39)</f>
        <v>0</v>
      </c>
      <c r="BG1036" s="10">
        <f t="shared" si="145"/>
        <v>264204.40386086324</v>
      </c>
    </row>
    <row r="1037" spans="1:59" ht="28.8">
      <c r="A1037" s="1" t="s">
        <v>7444</v>
      </c>
      <c r="B1037" s="1" t="s">
        <v>444</v>
      </c>
      <c r="C1037" s="1" t="s">
        <v>449</v>
      </c>
      <c r="D1037" s="1" t="s">
        <v>10</v>
      </c>
      <c r="E1037" s="1" t="s">
        <v>450</v>
      </c>
      <c r="F1037" s="2">
        <v>27412</v>
      </c>
      <c r="G1037" s="2">
        <v>808</v>
      </c>
      <c r="H1037" s="2">
        <v>19</v>
      </c>
      <c r="I1037" s="2">
        <v>8967</v>
      </c>
      <c r="J1037" s="2">
        <v>9393</v>
      </c>
      <c r="K1037" s="2">
        <v>4686</v>
      </c>
      <c r="L1037" s="2">
        <v>159</v>
      </c>
      <c r="M1037" s="2">
        <v>23</v>
      </c>
      <c r="N1037" s="2">
        <v>0</v>
      </c>
      <c r="O1037" s="2">
        <v>176</v>
      </c>
      <c r="P1037" s="2">
        <v>29</v>
      </c>
      <c r="Q1037" s="2">
        <v>12</v>
      </c>
      <c r="R1037" s="2">
        <v>2659</v>
      </c>
      <c r="S1037" s="2">
        <v>3449500</v>
      </c>
      <c r="T1037" s="2">
        <v>123380900</v>
      </c>
      <c r="U1037" s="2">
        <v>458</v>
      </c>
      <c r="V1037" s="2">
        <v>350</v>
      </c>
      <c r="W1037" s="2">
        <v>60</v>
      </c>
      <c r="X1037" s="2">
        <v>1654</v>
      </c>
      <c r="Y1037" s="2">
        <v>105</v>
      </c>
      <c r="Z1037" s="2">
        <v>1195</v>
      </c>
      <c r="AA1037" s="9">
        <f t="shared" si="146"/>
        <v>27412</v>
      </c>
      <c r="AB1037" s="9">
        <f t="shared" si="147"/>
        <v>8140</v>
      </c>
      <c r="AC1037" s="9">
        <f t="shared" si="148"/>
        <v>3058</v>
      </c>
      <c r="AD1037" s="9">
        <f t="shared" si="149"/>
        <v>2659</v>
      </c>
      <c r="AE1037" s="44">
        <f t="shared" si="150"/>
        <v>1.6326610504252925E-4</v>
      </c>
      <c r="AF1037" s="9">
        <f t="shared" si="151"/>
        <v>1244</v>
      </c>
      <c r="AG1037" s="9">
        <f t="shared" si="144"/>
        <v>1300</v>
      </c>
      <c r="AH1037" s="44">
        <f t="shared" si="152"/>
        <v>2.4131949095630072E-4</v>
      </c>
      <c r="AI1037">
        <f>AA1037/'Totals and Drop Down Lists'!W$6*Inputs!E$37</f>
        <v>24866.532840791991</v>
      </c>
      <c r="AJ1037">
        <f>AB1037/'Totals and Drop Down Lists'!X$6*Inputs!F$37</f>
        <v>26783.751667641307</v>
      </c>
      <c r="AK1037">
        <f>AC1037/'Totals and Drop Down Lists'!Y$6*Inputs!G$37</f>
        <v>20159.368950553897</v>
      </c>
      <c r="AL1037">
        <f>AD1037/'Totals and Drop Down Lists'!Z$6*Inputs!H$37</f>
        <v>21318.535876913749</v>
      </c>
      <c r="AM1037">
        <f>AE1037/'Totals and Drop Down Lists'!AA$6*Inputs!I$37</f>
        <v>20324.891352291153</v>
      </c>
      <c r="AN1037">
        <f>AF1037/'Totals and Drop Down Lists'!AB$6*Inputs!J$37</f>
        <v>24826.126266588861</v>
      </c>
      <c r="AO1037">
        <f>AG1037/'Totals and Drop Down Lists'!AC$6*Inputs!K$37</f>
        <v>24210.649032819103</v>
      </c>
      <c r="AP1037">
        <f>AH1037/'Totals and Drop Down Lists'!AD$6*Inputs!L$37</f>
        <v>56789.693858677252</v>
      </c>
      <c r="AQ1037">
        <f>IF(OR($D1037="51",$D1037="52",$D1037="61"),(AA1037/'Totals and Drop Down Lists'!W$4)*Inputs!E$38,0)</f>
        <v>0</v>
      </c>
      <c r="AR1037">
        <f>IF(OR($D1037="51",$D1037="52",$D1037="61"),(AB1037/'Totals and Drop Down Lists'!X$4)*Inputs!F$38,0)</f>
        <v>0</v>
      </c>
      <c r="AS1037">
        <f>IF(OR($D1037="51",$D1037="52",$D1037="61"),(AC1037/'Totals and Drop Down Lists'!Y$4)*Inputs!G$38,0)</f>
        <v>0</v>
      </c>
      <c r="AT1037">
        <f>IF(OR($D1037="51",$D1037="52",$D1037="61"),(AD1037/'Totals and Drop Down Lists'!Z$4)*Inputs!H$38,0)</f>
        <v>0</v>
      </c>
      <c r="AU1037">
        <f>IF(OR($D1037="51",$D1037="52",$D1037="61"),(AE1037/'Totals and Drop Down Lists'!AA$4)*Inputs!I$38,0)</f>
        <v>0</v>
      </c>
      <c r="AV1037">
        <f>IF(OR($D1037="51",$D1037="52",$D1037="61"),(AF1037/'Totals and Drop Down Lists'!AB$4)*Inputs!J$38,0)</f>
        <v>0</v>
      </c>
      <c r="AW1037">
        <f>IF(OR($D1037="51",$D1037="52",$D1037="61"),(AG1037/'Totals and Drop Down Lists'!AC$4)*Inputs!K$38,0)</f>
        <v>0</v>
      </c>
      <c r="AX1037">
        <f>IF(OR($D1037="51",$D1037="52",$D1037="61"),(AH1037/'Totals and Drop Down Lists'!AD$4)*Inputs!L$38,0)</f>
        <v>0</v>
      </c>
      <c r="AY1037">
        <f>IF(OR($D1037="51",$D1037="52",$D1037="61"),0,(AA1037/'Totals and Drop Down Lists'!W$5)*Inputs!E$39)</f>
        <v>0</v>
      </c>
      <c r="AZ1037">
        <f>IF(OR($D1037="51",$D1037="52",$D1037="61"),0,(AB1037/'Totals and Drop Down Lists'!X$5)*Inputs!F$39)</f>
        <v>0</v>
      </c>
      <c r="BA1037">
        <f>IF(OR($D1037="51",$D1037="52",$D1037="61"),0,(AC1037/'Totals and Drop Down Lists'!Y$5)*Inputs!G$39)</f>
        <v>0</v>
      </c>
      <c r="BB1037">
        <f>IF(OR($D1037="51",$D1037="52",$D1037="61"),0,(AD1037/'Totals and Drop Down Lists'!Z$5)*Inputs!H$39)</f>
        <v>0</v>
      </c>
      <c r="BC1037">
        <f>IF(OR($D1037="51",$D1037="52",$D1037="61"),0,(AE1037/'Totals and Drop Down Lists'!AA$5)*Inputs!I$39)</f>
        <v>0</v>
      </c>
      <c r="BD1037">
        <f>IF(OR($D1037="51",$D1037="52",$D1037="61"),0,(AF1037/'Totals and Drop Down Lists'!AB$5)*Inputs!J$39)</f>
        <v>0</v>
      </c>
      <c r="BE1037">
        <f>IF(OR($D1037="51",$D1037="52",$D1037="61"),0,(AG1037/'Totals and Drop Down Lists'!AC$5)*Inputs!K$39)</f>
        <v>0</v>
      </c>
      <c r="BF1037">
        <f>IF(OR($D1037="51",$D1037="52",$D1037="61"),0,(AH1037/'Totals and Drop Down Lists'!AD$5)*Inputs!L$39)</f>
        <v>0</v>
      </c>
      <c r="BG1037" s="10">
        <f t="shared" si="145"/>
        <v>219279.54984627734</v>
      </c>
    </row>
    <row r="1038" spans="1:59" ht="28.8">
      <c r="A1038" s="1" t="s">
        <v>7444</v>
      </c>
      <c r="B1038" s="1" t="s">
        <v>444</v>
      </c>
      <c r="C1038" s="1" t="s">
        <v>451</v>
      </c>
      <c r="D1038" s="1" t="s">
        <v>10</v>
      </c>
      <c r="E1038" s="1" t="s">
        <v>452</v>
      </c>
      <c r="F1038" s="2">
        <v>53713</v>
      </c>
      <c r="G1038" s="2">
        <v>8028</v>
      </c>
      <c r="H1038" s="2">
        <v>553</v>
      </c>
      <c r="I1038" s="2">
        <v>11601</v>
      </c>
      <c r="J1038" s="2">
        <v>18396</v>
      </c>
      <c r="K1038" s="2">
        <v>7691</v>
      </c>
      <c r="L1038" s="2">
        <v>48</v>
      </c>
      <c r="M1038" s="2">
        <v>0</v>
      </c>
      <c r="N1038" s="2">
        <v>16</v>
      </c>
      <c r="O1038" s="2">
        <v>103</v>
      </c>
      <c r="P1038" s="2">
        <v>104</v>
      </c>
      <c r="Q1038" s="2">
        <v>28</v>
      </c>
      <c r="R1038" s="2">
        <v>984</v>
      </c>
      <c r="S1038" s="2">
        <v>6551400</v>
      </c>
      <c r="T1038" s="2">
        <v>225537600</v>
      </c>
      <c r="U1038" s="2">
        <v>512</v>
      </c>
      <c r="V1038" s="2">
        <v>1000</v>
      </c>
      <c r="W1038" s="2">
        <v>140</v>
      </c>
      <c r="X1038" s="2">
        <v>3780</v>
      </c>
      <c r="Y1038" s="2">
        <v>390</v>
      </c>
      <c r="Z1038" s="2">
        <v>2725</v>
      </c>
      <c r="AA1038" s="9">
        <f t="shared" si="146"/>
        <v>53713</v>
      </c>
      <c r="AB1038" s="9">
        <f t="shared" si="147"/>
        <v>3020</v>
      </c>
      <c r="AC1038" s="9">
        <f t="shared" si="148"/>
        <v>1283</v>
      </c>
      <c r="AD1038" s="9">
        <f t="shared" si="149"/>
        <v>984</v>
      </c>
      <c r="AE1038" s="44">
        <f t="shared" si="150"/>
        <v>2.2456289980344875E-4</v>
      </c>
      <c r="AF1038" s="9">
        <f t="shared" si="151"/>
        <v>2640</v>
      </c>
      <c r="AG1038" s="9">
        <f t="shared" si="144"/>
        <v>3115</v>
      </c>
      <c r="AH1038" s="44">
        <f t="shared" si="152"/>
        <v>4.8458341672425527E-4</v>
      </c>
      <c r="AI1038">
        <f>AA1038/'Totals and Drop Down Lists'!W$6*Inputs!E$37</f>
        <v>48725.232689240489</v>
      </c>
      <c r="AJ1038">
        <f>AB1038/'Totals and Drop Down Lists'!X$6*Inputs!F$37</f>
        <v>9936.9692919258923</v>
      </c>
      <c r="AK1038">
        <f>AC1038/'Totals and Drop Down Lists'!Y$6*Inputs!G$37</f>
        <v>8457.9693798432472</v>
      </c>
      <c r="AL1038">
        <f>AD1038/'Totals and Drop Down Lists'!Z$6*Inputs!H$37</f>
        <v>7889.2212496739867</v>
      </c>
      <c r="AM1038">
        <f>AE1038/'Totals and Drop Down Lists'!AA$6*Inputs!I$37</f>
        <v>27955.689511130346</v>
      </c>
      <c r="AN1038">
        <f>AF1038/'Totals and Drop Down Lists'!AB$6*Inputs!J$37</f>
        <v>52685.669890510122</v>
      </c>
      <c r="AO1038">
        <f>AG1038/'Totals and Drop Down Lists'!AC$6*Inputs!K$37</f>
        <v>58012.439797870393</v>
      </c>
      <c r="AP1038">
        <f>AH1038/'Totals and Drop Down Lists'!AD$6*Inputs!L$37</f>
        <v>114036.97138473416</v>
      </c>
      <c r="AQ1038">
        <f>IF(OR($D1038="51",$D1038="52",$D1038="61"),(AA1038/'Totals and Drop Down Lists'!W$4)*Inputs!E$38,0)</f>
        <v>0</v>
      </c>
      <c r="AR1038">
        <f>IF(OR($D1038="51",$D1038="52",$D1038="61"),(AB1038/'Totals and Drop Down Lists'!X$4)*Inputs!F$38,0)</f>
        <v>0</v>
      </c>
      <c r="AS1038">
        <f>IF(OR($D1038="51",$D1038="52",$D1038="61"),(AC1038/'Totals and Drop Down Lists'!Y$4)*Inputs!G$38,0)</f>
        <v>0</v>
      </c>
      <c r="AT1038">
        <f>IF(OR($D1038="51",$D1038="52",$D1038="61"),(AD1038/'Totals and Drop Down Lists'!Z$4)*Inputs!H$38,0)</f>
        <v>0</v>
      </c>
      <c r="AU1038">
        <f>IF(OR($D1038="51",$D1038="52",$D1038="61"),(AE1038/'Totals and Drop Down Lists'!AA$4)*Inputs!I$38,0)</f>
        <v>0</v>
      </c>
      <c r="AV1038">
        <f>IF(OR($D1038="51",$D1038="52",$D1038="61"),(AF1038/'Totals and Drop Down Lists'!AB$4)*Inputs!J$38,0)</f>
        <v>0</v>
      </c>
      <c r="AW1038">
        <f>IF(OR($D1038="51",$D1038="52",$D1038="61"),(AG1038/'Totals and Drop Down Lists'!AC$4)*Inputs!K$38,0)</f>
        <v>0</v>
      </c>
      <c r="AX1038">
        <f>IF(OR($D1038="51",$D1038="52",$D1038="61"),(AH1038/'Totals and Drop Down Lists'!AD$4)*Inputs!L$38,0)</f>
        <v>0</v>
      </c>
      <c r="AY1038">
        <f>IF(OR($D1038="51",$D1038="52",$D1038="61"),0,(AA1038/'Totals and Drop Down Lists'!W$5)*Inputs!E$39)</f>
        <v>0</v>
      </c>
      <c r="AZ1038">
        <f>IF(OR($D1038="51",$D1038="52",$D1038="61"),0,(AB1038/'Totals and Drop Down Lists'!X$5)*Inputs!F$39)</f>
        <v>0</v>
      </c>
      <c r="BA1038">
        <f>IF(OR($D1038="51",$D1038="52",$D1038="61"),0,(AC1038/'Totals and Drop Down Lists'!Y$5)*Inputs!G$39)</f>
        <v>0</v>
      </c>
      <c r="BB1038">
        <f>IF(OR($D1038="51",$D1038="52",$D1038="61"),0,(AD1038/'Totals and Drop Down Lists'!Z$5)*Inputs!H$39)</f>
        <v>0</v>
      </c>
      <c r="BC1038">
        <f>IF(OR($D1038="51",$D1038="52",$D1038="61"),0,(AE1038/'Totals and Drop Down Lists'!AA$5)*Inputs!I$39)</f>
        <v>0</v>
      </c>
      <c r="BD1038">
        <f>IF(OR($D1038="51",$D1038="52",$D1038="61"),0,(AF1038/'Totals and Drop Down Lists'!AB$5)*Inputs!J$39)</f>
        <v>0</v>
      </c>
      <c r="BE1038">
        <f>IF(OR($D1038="51",$D1038="52",$D1038="61"),0,(AG1038/'Totals and Drop Down Lists'!AC$5)*Inputs!K$39)</f>
        <v>0</v>
      </c>
      <c r="BF1038">
        <f>IF(OR($D1038="51",$D1038="52",$D1038="61"),0,(AH1038/'Totals and Drop Down Lists'!AD$5)*Inputs!L$39)</f>
        <v>0</v>
      </c>
      <c r="BG1038" s="10">
        <f t="shared" si="145"/>
        <v>327700.16319492861</v>
      </c>
    </row>
    <row r="1039" spans="1:59" ht="28.8">
      <c r="A1039" s="1" t="s">
        <v>7444</v>
      </c>
      <c r="B1039" s="1" t="s">
        <v>444</v>
      </c>
      <c r="C1039" s="1" t="s">
        <v>453</v>
      </c>
      <c r="D1039" s="1" t="s">
        <v>25</v>
      </c>
      <c r="E1039" s="1" t="s">
        <v>454</v>
      </c>
      <c r="F1039" s="2">
        <v>16511</v>
      </c>
      <c r="G1039" s="2">
        <v>62</v>
      </c>
      <c r="H1039" s="2">
        <v>3</v>
      </c>
      <c r="I1039" s="2">
        <v>2259</v>
      </c>
      <c r="J1039" s="2">
        <v>6802</v>
      </c>
      <c r="K1039" s="2">
        <v>1563</v>
      </c>
      <c r="L1039" s="2">
        <v>47</v>
      </c>
      <c r="M1039" s="2">
        <v>0</v>
      </c>
      <c r="N1039" s="2">
        <v>0</v>
      </c>
      <c r="O1039" s="2">
        <v>1</v>
      </c>
      <c r="P1039" s="2">
        <v>0</v>
      </c>
      <c r="Q1039" s="2">
        <v>0</v>
      </c>
      <c r="R1039" s="2">
        <v>2484</v>
      </c>
      <c r="S1039" s="2">
        <v>746100</v>
      </c>
      <c r="T1039" s="2">
        <v>45496900</v>
      </c>
      <c r="U1039" s="2">
        <v>84</v>
      </c>
      <c r="V1039" s="2">
        <v>163</v>
      </c>
      <c r="W1039" s="2">
        <v>0</v>
      </c>
      <c r="X1039" s="2">
        <v>437</v>
      </c>
      <c r="Y1039" s="2">
        <v>80</v>
      </c>
      <c r="Z1039" s="2">
        <v>215</v>
      </c>
      <c r="AA1039" s="9">
        <f t="shared" si="146"/>
        <v>16511</v>
      </c>
      <c r="AB1039" s="9">
        <f t="shared" si="147"/>
        <v>2194</v>
      </c>
      <c r="AC1039" s="9">
        <f t="shared" si="148"/>
        <v>2532</v>
      </c>
      <c r="AD1039" s="9">
        <f t="shared" si="149"/>
        <v>2484</v>
      </c>
      <c r="AE1039" s="44">
        <f t="shared" si="150"/>
        <v>2.5082863479213114E-5</v>
      </c>
      <c r="AF1039" s="9">
        <f t="shared" si="151"/>
        <v>274</v>
      </c>
      <c r="AG1039" s="9">
        <f t="shared" si="144"/>
        <v>295</v>
      </c>
      <c r="AH1039" s="44">
        <f t="shared" si="152"/>
        <v>2.5222925243019635E-5</v>
      </c>
      <c r="AI1039">
        <f>AA1039/'Totals and Drop Down Lists'!W$6*Inputs!E$37</f>
        <v>14977.795262451356</v>
      </c>
      <c r="AJ1039">
        <f>AB1039/'Totals and Drop Down Lists'!X$6*Inputs!F$37</f>
        <v>7219.1094789686776</v>
      </c>
      <c r="AK1039">
        <f>AC1039/'Totals and Drop Down Lists'!Y$6*Inputs!G$37</f>
        <v>16691.799274951754</v>
      </c>
      <c r="AL1039">
        <f>AD1039/'Totals and Drop Down Lists'!Z$6*Inputs!H$37</f>
        <v>19915.473154664818</v>
      </c>
      <c r="AM1039">
        <f>AE1039/'Totals and Drop Down Lists'!AA$6*Inputs!I$37</f>
        <v>3122.549379655738</v>
      </c>
      <c r="AN1039">
        <f>AF1039/'Totals and Drop Down Lists'!AB$6*Inputs!J$37</f>
        <v>5468.1339204544593</v>
      </c>
      <c r="AO1039">
        <f>AG1039/'Totals and Drop Down Lists'!AC$6*Inputs!K$37</f>
        <v>5493.954972832028</v>
      </c>
      <c r="AP1039">
        <f>AH1039/'Totals and Drop Down Lists'!AD$6*Inputs!L$37</f>
        <v>5935.7087034083534</v>
      </c>
      <c r="AQ1039">
        <f>IF(OR($D1039="51",$D1039="52",$D1039="61"),(AA1039/'Totals and Drop Down Lists'!W$4)*Inputs!E$38,0)</f>
        <v>0</v>
      </c>
      <c r="AR1039">
        <f>IF(OR($D1039="51",$D1039="52",$D1039="61"),(AB1039/'Totals and Drop Down Lists'!X$4)*Inputs!F$38,0)</f>
        <v>0</v>
      </c>
      <c r="AS1039">
        <f>IF(OR($D1039="51",$D1039="52",$D1039="61"),(AC1039/'Totals and Drop Down Lists'!Y$4)*Inputs!G$38,0)</f>
        <v>0</v>
      </c>
      <c r="AT1039">
        <f>IF(OR($D1039="51",$D1039="52",$D1039="61"),(AD1039/'Totals and Drop Down Lists'!Z$4)*Inputs!H$38,0)</f>
        <v>0</v>
      </c>
      <c r="AU1039">
        <f>IF(OR($D1039="51",$D1039="52",$D1039="61"),(AE1039/'Totals and Drop Down Lists'!AA$4)*Inputs!I$38,0)</f>
        <v>0</v>
      </c>
      <c r="AV1039">
        <f>IF(OR($D1039="51",$D1039="52",$D1039="61"),(AF1039/'Totals and Drop Down Lists'!AB$4)*Inputs!J$38,0)</f>
        <v>0</v>
      </c>
      <c r="AW1039">
        <f>IF(OR($D1039="51",$D1039="52",$D1039="61"),(AG1039/'Totals and Drop Down Lists'!AC$4)*Inputs!K$38,0)</f>
        <v>0</v>
      </c>
      <c r="AX1039">
        <f>IF(OR($D1039="51",$D1039="52",$D1039="61"),(AH1039/'Totals and Drop Down Lists'!AD$4)*Inputs!L$38,0)</f>
        <v>0</v>
      </c>
      <c r="AY1039">
        <f>IF(OR($D1039="51",$D1039="52",$D1039="61"),0,(AA1039/'Totals and Drop Down Lists'!W$5)*Inputs!E$39)</f>
        <v>0</v>
      </c>
      <c r="AZ1039">
        <f>IF(OR($D1039="51",$D1039="52",$D1039="61"),0,(AB1039/'Totals and Drop Down Lists'!X$5)*Inputs!F$39)</f>
        <v>0</v>
      </c>
      <c r="BA1039">
        <f>IF(OR($D1039="51",$D1039="52",$D1039="61"),0,(AC1039/'Totals and Drop Down Lists'!Y$5)*Inputs!G$39)</f>
        <v>0</v>
      </c>
      <c r="BB1039">
        <f>IF(OR($D1039="51",$D1039="52",$D1039="61"),0,(AD1039/'Totals and Drop Down Lists'!Z$5)*Inputs!H$39)</f>
        <v>0</v>
      </c>
      <c r="BC1039">
        <f>IF(OR($D1039="51",$D1039="52",$D1039="61"),0,(AE1039/'Totals and Drop Down Lists'!AA$5)*Inputs!I$39)</f>
        <v>0</v>
      </c>
      <c r="BD1039">
        <f>IF(OR($D1039="51",$D1039="52",$D1039="61"),0,(AF1039/'Totals and Drop Down Lists'!AB$5)*Inputs!J$39)</f>
        <v>0</v>
      </c>
      <c r="BE1039">
        <f>IF(OR($D1039="51",$D1039="52",$D1039="61"),0,(AG1039/'Totals and Drop Down Lists'!AC$5)*Inputs!K$39)</f>
        <v>0</v>
      </c>
      <c r="BF1039">
        <f>IF(OR($D1039="51",$D1039="52",$D1039="61"),0,(AH1039/'Totals and Drop Down Lists'!AD$5)*Inputs!L$39)</f>
        <v>0</v>
      </c>
      <c r="BG1039" s="10">
        <f t="shared" si="145"/>
        <v>78824.524147387187</v>
      </c>
    </row>
    <row r="1040" spans="1:59" ht="28.8">
      <c r="A1040" s="1" t="s">
        <v>7444</v>
      </c>
      <c r="B1040" s="1" t="s">
        <v>444</v>
      </c>
      <c r="C1040" s="1" t="s">
        <v>455</v>
      </c>
      <c r="D1040" s="1" t="s">
        <v>25</v>
      </c>
      <c r="E1040" s="1" t="s">
        <v>456</v>
      </c>
      <c r="F1040" s="2">
        <v>13991</v>
      </c>
      <c r="G1040" s="2">
        <v>84</v>
      </c>
      <c r="H1040" s="2">
        <v>0</v>
      </c>
      <c r="I1040" s="2">
        <v>1416</v>
      </c>
      <c r="J1040" s="2">
        <v>5651</v>
      </c>
      <c r="K1040" s="2">
        <v>1321</v>
      </c>
      <c r="L1040" s="2">
        <v>3</v>
      </c>
      <c r="M1040" s="2">
        <v>5</v>
      </c>
      <c r="N1040" s="2">
        <v>0</v>
      </c>
      <c r="O1040" s="2">
        <v>20</v>
      </c>
      <c r="P1040" s="2">
        <v>23</v>
      </c>
      <c r="Q1040" s="2">
        <v>0</v>
      </c>
      <c r="R1040" s="2">
        <v>2437</v>
      </c>
      <c r="S1040" s="2">
        <v>719000</v>
      </c>
      <c r="T1040" s="2">
        <v>50425100</v>
      </c>
      <c r="U1040" s="2">
        <v>51</v>
      </c>
      <c r="V1040" s="2">
        <v>201</v>
      </c>
      <c r="W1040" s="2">
        <v>4</v>
      </c>
      <c r="X1040" s="2">
        <v>338</v>
      </c>
      <c r="Y1040" s="2">
        <v>73</v>
      </c>
      <c r="Z1040" s="2">
        <v>142</v>
      </c>
      <c r="AA1040" s="9">
        <f t="shared" si="146"/>
        <v>13991</v>
      </c>
      <c r="AB1040" s="9">
        <f t="shared" si="147"/>
        <v>1332</v>
      </c>
      <c r="AC1040" s="9">
        <f t="shared" si="148"/>
        <v>2488</v>
      </c>
      <c r="AD1040" s="9">
        <f t="shared" si="149"/>
        <v>2437</v>
      </c>
      <c r="AE1040" s="44">
        <f t="shared" si="150"/>
        <v>2.1566323422094648E-5</v>
      </c>
      <c r="AF1040" s="9">
        <f t="shared" si="151"/>
        <v>133</v>
      </c>
      <c r="AG1040" s="9">
        <f t="shared" si="144"/>
        <v>215</v>
      </c>
      <c r="AH1040" s="44">
        <f t="shared" si="152"/>
        <v>1.8701095866946495E-5</v>
      </c>
      <c r="AI1040">
        <f>AA1040/'Totals and Drop Down Lists'!W$6*Inputs!E$37</f>
        <v>12691.801436433707</v>
      </c>
      <c r="AJ1040">
        <f>AB1040/'Totals and Drop Down Lists'!X$6*Inputs!F$37</f>
        <v>4382.7957274322134</v>
      </c>
      <c r="AK1040">
        <f>AC1040/'Totals and Drop Down Lists'!Y$6*Inputs!G$37</f>
        <v>16401.736412353857</v>
      </c>
      <c r="AL1040">
        <f>AD1040/'Totals and Drop Down Lists'!Z$6*Inputs!H$37</f>
        <v>19538.650594975104</v>
      </c>
      <c r="AM1040">
        <f>AE1040/'Totals and Drop Down Lists'!AA$6*Inputs!I$37</f>
        <v>2684.7775924357607</v>
      </c>
      <c r="AN1040">
        <f>AF1040/'Totals and Drop Down Lists'!AB$6*Inputs!J$37</f>
        <v>2654.2401876658505</v>
      </c>
      <c r="AO1040">
        <f>AG1040/'Totals and Drop Down Lists'!AC$6*Inputs!K$37</f>
        <v>4004.0688785046978</v>
      </c>
      <c r="AP1040">
        <f>AH1040/'Totals and Drop Down Lists'!AD$6*Inputs!L$37</f>
        <v>4400.9271894990998</v>
      </c>
      <c r="AQ1040">
        <f>IF(OR($D1040="51",$D1040="52",$D1040="61"),(AA1040/'Totals and Drop Down Lists'!W$4)*Inputs!E$38,0)</f>
        <v>0</v>
      </c>
      <c r="AR1040">
        <f>IF(OR($D1040="51",$D1040="52",$D1040="61"),(AB1040/'Totals and Drop Down Lists'!X$4)*Inputs!F$38,0)</f>
        <v>0</v>
      </c>
      <c r="AS1040">
        <f>IF(OR($D1040="51",$D1040="52",$D1040="61"),(AC1040/'Totals and Drop Down Lists'!Y$4)*Inputs!G$38,0)</f>
        <v>0</v>
      </c>
      <c r="AT1040">
        <f>IF(OR($D1040="51",$D1040="52",$D1040="61"),(AD1040/'Totals and Drop Down Lists'!Z$4)*Inputs!H$38,0)</f>
        <v>0</v>
      </c>
      <c r="AU1040">
        <f>IF(OR($D1040="51",$D1040="52",$D1040="61"),(AE1040/'Totals and Drop Down Lists'!AA$4)*Inputs!I$38,0)</f>
        <v>0</v>
      </c>
      <c r="AV1040">
        <f>IF(OR($D1040="51",$D1040="52",$D1040="61"),(AF1040/'Totals and Drop Down Lists'!AB$4)*Inputs!J$38,0)</f>
        <v>0</v>
      </c>
      <c r="AW1040">
        <f>IF(OR($D1040="51",$D1040="52",$D1040="61"),(AG1040/'Totals and Drop Down Lists'!AC$4)*Inputs!K$38,0)</f>
        <v>0</v>
      </c>
      <c r="AX1040">
        <f>IF(OR($D1040="51",$D1040="52",$D1040="61"),(AH1040/'Totals and Drop Down Lists'!AD$4)*Inputs!L$38,0)</f>
        <v>0</v>
      </c>
      <c r="AY1040">
        <f>IF(OR($D1040="51",$D1040="52",$D1040="61"),0,(AA1040/'Totals and Drop Down Lists'!W$5)*Inputs!E$39)</f>
        <v>0</v>
      </c>
      <c r="AZ1040">
        <f>IF(OR($D1040="51",$D1040="52",$D1040="61"),0,(AB1040/'Totals and Drop Down Lists'!X$5)*Inputs!F$39)</f>
        <v>0</v>
      </c>
      <c r="BA1040">
        <f>IF(OR($D1040="51",$D1040="52",$D1040="61"),0,(AC1040/'Totals and Drop Down Lists'!Y$5)*Inputs!G$39)</f>
        <v>0</v>
      </c>
      <c r="BB1040">
        <f>IF(OR($D1040="51",$D1040="52",$D1040="61"),0,(AD1040/'Totals and Drop Down Lists'!Z$5)*Inputs!H$39)</f>
        <v>0</v>
      </c>
      <c r="BC1040">
        <f>IF(OR($D1040="51",$D1040="52",$D1040="61"),0,(AE1040/'Totals and Drop Down Lists'!AA$5)*Inputs!I$39)</f>
        <v>0</v>
      </c>
      <c r="BD1040">
        <f>IF(OR($D1040="51",$D1040="52",$D1040="61"),0,(AF1040/'Totals and Drop Down Lists'!AB$5)*Inputs!J$39)</f>
        <v>0</v>
      </c>
      <c r="BE1040">
        <f>IF(OR($D1040="51",$D1040="52",$D1040="61"),0,(AG1040/'Totals and Drop Down Lists'!AC$5)*Inputs!K$39)</f>
        <v>0</v>
      </c>
      <c r="BF1040">
        <f>IF(OR($D1040="51",$D1040="52",$D1040="61"),0,(AH1040/'Totals and Drop Down Lists'!AD$5)*Inputs!L$39)</f>
        <v>0</v>
      </c>
      <c r="BG1040" s="10">
        <f t="shared" si="145"/>
        <v>66758.998019300285</v>
      </c>
    </row>
    <row r="1041" spans="1:59" ht="28.8">
      <c r="A1041" s="1" t="s">
        <v>7444</v>
      </c>
      <c r="B1041" s="1" t="s">
        <v>444</v>
      </c>
      <c r="C1041" s="1" t="s">
        <v>457</v>
      </c>
      <c r="D1041" s="1" t="s">
        <v>25</v>
      </c>
      <c r="E1041" s="1" t="s">
        <v>458</v>
      </c>
      <c r="F1041" s="2">
        <v>29446</v>
      </c>
      <c r="G1041" s="2">
        <v>86</v>
      </c>
      <c r="H1041" s="2">
        <v>3</v>
      </c>
      <c r="I1041" s="2">
        <v>3922</v>
      </c>
      <c r="J1041" s="2">
        <v>11892</v>
      </c>
      <c r="K1041" s="2">
        <v>2933</v>
      </c>
      <c r="L1041" s="2">
        <v>54</v>
      </c>
      <c r="M1041" s="2">
        <v>21</v>
      </c>
      <c r="N1041" s="2">
        <v>0</v>
      </c>
      <c r="O1041" s="2">
        <v>64</v>
      </c>
      <c r="P1041" s="2">
        <v>36</v>
      </c>
      <c r="Q1041" s="2">
        <v>3</v>
      </c>
      <c r="R1041" s="2">
        <v>4487</v>
      </c>
      <c r="S1041" s="2">
        <v>1753700</v>
      </c>
      <c r="T1041" s="2">
        <v>96838600</v>
      </c>
      <c r="U1041" s="2">
        <v>110</v>
      </c>
      <c r="V1041" s="2">
        <v>126</v>
      </c>
      <c r="W1041" s="2">
        <v>22</v>
      </c>
      <c r="X1041" s="2">
        <v>490</v>
      </c>
      <c r="Y1041" s="2">
        <v>118</v>
      </c>
      <c r="Z1041" s="2">
        <v>273</v>
      </c>
      <c r="AA1041" s="9">
        <f t="shared" si="146"/>
        <v>29446</v>
      </c>
      <c r="AB1041" s="9">
        <f t="shared" si="147"/>
        <v>3833</v>
      </c>
      <c r="AC1041" s="9">
        <f t="shared" si="148"/>
        <v>4665</v>
      </c>
      <c r="AD1041" s="9">
        <f t="shared" si="149"/>
        <v>4487</v>
      </c>
      <c r="AE1041" s="44">
        <f t="shared" si="150"/>
        <v>5.0520194206251433E-5</v>
      </c>
      <c r="AF1041" s="9">
        <f t="shared" si="151"/>
        <v>342</v>
      </c>
      <c r="AG1041" s="9">
        <f t="shared" si="144"/>
        <v>391</v>
      </c>
      <c r="AH1041" s="44">
        <f t="shared" si="152"/>
        <v>3.5882691075369307E-5</v>
      </c>
      <c r="AI1041">
        <f>AA1041/'Totals and Drop Down Lists'!W$6*Inputs!E$37</f>
        <v>26711.656428934806</v>
      </c>
      <c r="AJ1041">
        <f>AB1041/'Totals and Drop Down Lists'!X$6*Inputs!F$37</f>
        <v>12612.054071507266</v>
      </c>
      <c r="AK1041">
        <f>AC1041/'Totals and Drop Down Lists'!Y$6*Inputs!G$37</f>
        <v>30753.255773163484</v>
      </c>
      <c r="AL1041">
        <f>AD1041/'Totals and Drop Down Lists'!Z$6*Inputs!H$37</f>
        <v>35974.528198462584</v>
      </c>
      <c r="AM1041">
        <f>AE1041/'Totals and Drop Down Lists'!AA$6*Inputs!I$37</f>
        <v>6289.2261567165669</v>
      </c>
      <c r="AN1041">
        <f>AF1041/'Totals and Drop Down Lists'!AB$6*Inputs!J$37</f>
        <v>6825.1890539979022</v>
      </c>
      <c r="AO1041">
        <f>AG1041/'Totals and Drop Down Lists'!AC$6*Inputs!K$37</f>
        <v>7281.8182860248235</v>
      </c>
      <c r="AP1041">
        <f>AH1041/'Totals and Drop Down Lists'!AD$6*Inputs!L$37</f>
        <v>8444.2704272267911</v>
      </c>
      <c r="AQ1041">
        <f>IF(OR($D1041="51",$D1041="52",$D1041="61"),(AA1041/'Totals and Drop Down Lists'!W$4)*Inputs!E$38,0)</f>
        <v>0</v>
      </c>
      <c r="AR1041">
        <f>IF(OR($D1041="51",$D1041="52",$D1041="61"),(AB1041/'Totals and Drop Down Lists'!X$4)*Inputs!F$38,0)</f>
        <v>0</v>
      </c>
      <c r="AS1041">
        <f>IF(OR($D1041="51",$D1041="52",$D1041="61"),(AC1041/'Totals and Drop Down Lists'!Y$4)*Inputs!G$38,0)</f>
        <v>0</v>
      </c>
      <c r="AT1041">
        <f>IF(OR($D1041="51",$D1041="52",$D1041="61"),(AD1041/'Totals and Drop Down Lists'!Z$4)*Inputs!H$38,0)</f>
        <v>0</v>
      </c>
      <c r="AU1041">
        <f>IF(OR($D1041="51",$D1041="52",$D1041="61"),(AE1041/'Totals and Drop Down Lists'!AA$4)*Inputs!I$38,0)</f>
        <v>0</v>
      </c>
      <c r="AV1041">
        <f>IF(OR($D1041="51",$D1041="52",$D1041="61"),(AF1041/'Totals and Drop Down Lists'!AB$4)*Inputs!J$38,0)</f>
        <v>0</v>
      </c>
      <c r="AW1041">
        <f>IF(OR($D1041="51",$D1041="52",$D1041="61"),(AG1041/'Totals and Drop Down Lists'!AC$4)*Inputs!K$38,0)</f>
        <v>0</v>
      </c>
      <c r="AX1041">
        <f>IF(OR($D1041="51",$D1041="52",$D1041="61"),(AH1041/'Totals and Drop Down Lists'!AD$4)*Inputs!L$38,0)</f>
        <v>0</v>
      </c>
      <c r="AY1041">
        <f>IF(OR($D1041="51",$D1041="52",$D1041="61"),0,(AA1041/'Totals and Drop Down Lists'!W$5)*Inputs!E$39)</f>
        <v>0</v>
      </c>
      <c r="AZ1041">
        <f>IF(OR($D1041="51",$D1041="52",$D1041="61"),0,(AB1041/'Totals and Drop Down Lists'!X$5)*Inputs!F$39)</f>
        <v>0</v>
      </c>
      <c r="BA1041">
        <f>IF(OR($D1041="51",$D1041="52",$D1041="61"),0,(AC1041/'Totals and Drop Down Lists'!Y$5)*Inputs!G$39)</f>
        <v>0</v>
      </c>
      <c r="BB1041">
        <f>IF(OR($D1041="51",$D1041="52",$D1041="61"),0,(AD1041/'Totals and Drop Down Lists'!Z$5)*Inputs!H$39)</f>
        <v>0</v>
      </c>
      <c r="BC1041">
        <f>IF(OR($D1041="51",$D1041="52",$D1041="61"),0,(AE1041/'Totals and Drop Down Lists'!AA$5)*Inputs!I$39)</f>
        <v>0</v>
      </c>
      <c r="BD1041">
        <f>IF(OR($D1041="51",$D1041="52",$D1041="61"),0,(AF1041/'Totals and Drop Down Lists'!AB$5)*Inputs!J$39)</f>
        <v>0</v>
      </c>
      <c r="BE1041">
        <f>IF(OR($D1041="51",$D1041="52",$D1041="61"),0,(AG1041/'Totals and Drop Down Lists'!AC$5)*Inputs!K$39)</f>
        <v>0</v>
      </c>
      <c r="BF1041">
        <f>IF(OR($D1041="51",$D1041="52",$D1041="61"),0,(AH1041/'Totals and Drop Down Lists'!AD$5)*Inputs!L$39)</f>
        <v>0</v>
      </c>
      <c r="BG1041" s="10">
        <f t="shared" si="145"/>
        <v>134891.99839603424</v>
      </c>
    </row>
    <row r="1042" spans="1:59" ht="28.8">
      <c r="A1042" s="1" t="s">
        <v>7444</v>
      </c>
      <c r="B1042" s="1" t="s">
        <v>444</v>
      </c>
      <c r="C1042" s="1" t="s">
        <v>459</v>
      </c>
      <c r="D1042" s="1" t="s">
        <v>58</v>
      </c>
      <c r="E1042" s="1" t="s">
        <v>460</v>
      </c>
      <c r="F1042" s="2">
        <v>85579</v>
      </c>
      <c r="G1042" s="2">
        <v>384</v>
      </c>
      <c r="H1042" s="2">
        <v>129</v>
      </c>
      <c r="I1042" s="2">
        <v>8881</v>
      </c>
      <c r="J1042" s="2">
        <v>31852</v>
      </c>
      <c r="K1042" s="2">
        <v>8154</v>
      </c>
      <c r="L1042" s="2">
        <v>89</v>
      </c>
      <c r="M1042" s="2">
        <v>42</v>
      </c>
      <c r="N1042" s="2">
        <v>0</v>
      </c>
      <c r="O1042" s="2">
        <v>96</v>
      </c>
      <c r="P1042" s="2">
        <v>14</v>
      </c>
      <c r="Q1042" s="2">
        <v>0</v>
      </c>
      <c r="R1042" s="2">
        <v>3973</v>
      </c>
      <c r="S1042" s="2">
        <v>6761700</v>
      </c>
      <c r="T1042" s="2">
        <v>354481900</v>
      </c>
      <c r="U1042" s="2">
        <v>531</v>
      </c>
      <c r="V1042" s="2">
        <v>231</v>
      </c>
      <c r="W1042" s="2">
        <v>75</v>
      </c>
      <c r="X1042" s="2">
        <v>1356</v>
      </c>
      <c r="Y1042" s="2">
        <v>63</v>
      </c>
      <c r="Z1042" s="2">
        <v>999</v>
      </c>
      <c r="AA1042" s="9">
        <f t="shared" si="146"/>
        <v>85579</v>
      </c>
      <c r="AB1042" s="9">
        <f t="shared" si="147"/>
        <v>8368</v>
      </c>
      <c r="AC1042" s="9">
        <f t="shared" si="148"/>
        <v>4214</v>
      </c>
      <c r="AD1042" s="9">
        <f t="shared" si="149"/>
        <v>3973</v>
      </c>
      <c r="AE1042" s="44">
        <f t="shared" si="150"/>
        <v>1.4578085503295159E-4</v>
      </c>
      <c r="AF1042" s="9">
        <f t="shared" si="151"/>
        <v>1050</v>
      </c>
      <c r="AG1042" s="9">
        <f t="shared" si="144"/>
        <v>1062</v>
      </c>
      <c r="AH1042" s="44">
        <f t="shared" si="152"/>
        <v>1.0116018225364441E-4</v>
      </c>
      <c r="AI1042">
        <f>AA1042/'Totals and Drop Down Lists'!W$6*Inputs!E$37</f>
        <v>77632.168903477956</v>
      </c>
      <c r="AJ1042">
        <f>AB1042/'Totals and Drop Down Lists'!X$6*Inputs!F$37</f>
        <v>27533.959945309885</v>
      </c>
      <c r="AK1042">
        <f>AC1042/'Totals and Drop Down Lists'!Y$6*Inputs!G$37</f>
        <v>27780.111431535031</v>
      </c>
      <c r="AL1042">
        <f>AD1042/'Totals and Drop Down Lists'!Z$6*Inputs!H$37</f>
        <v>31853.532545685717</v>
      </c>
      <c r="AM1042">
        <f>AE1042/'Totals and Drop Down Lists'!AA$6*Inputs!I$37</f>
        <v>18148.163937744583</v>
      </c>
      <c r="AN1042">
        <f>AF1042/'Totals and Drop Down Lists'!AB$6*Inputs!J$37</f>
        <v>20954.527797361978</v>
      </c>
      <c r="AO1042">
        <f>AG1042/'Totals and Drop Down Lists'!AC$6*Inputs!K$37</f>
        <v>19778.237902195298</v>
      </c>
      <c r="AP1042">
        <f>AH1042/'Totals and Drop Down Lists'!AD$6*Inputs!L$37</f>
        <v>23806.016489205867</v>
      </c>
      <c r="AQ1042">
        <f>IF(OR($D1042="51",$D1042="52",$D1042="61"),(AA1042/'Totals and Drop Down Lists'!W$4)*Inputs!E$38,0)</f>
        <v>0</v>
      </c>
      <c r="AR1042">
        <f>IF(OR($D1042="51",$D1042="52",$D1042="61"),(AB1042/'Totals and Drop Down Lists'!X$4)*Inputs!F$38,0)</f>
        <v>0</v>
      </c>
      <c r="AS1042">
        <f>IF(OR($D1042="51",$D1042="52",$D1042="61"),(AC1042/'Totals and Drop Down Lists'!Y$4)*Inputs!G$38,0)</f>
        <v>0</v>
      </c>
      <c r="AT1042">
        <f>IF(OR($D1042="51",$D1042="52",$D1042="61"),(AD1042/'Totals and Drop Down Lists'!Z$4)*Inputs!H$38,0)</f>
        <v>0</v>
      </c>
      <c r="AU1042">
        <f>IF(OR($D1042="51",$D1042="52",$D1042="61"),(AE1042/'Totals and Drop Down Lists'!AA$4)*Inputs!I$38,0)</f>
        <v>0</v>
      </c>
      <c r="AV1042">
        <f>IF(OR($D1042="51",$D1042="52",$D1042="61"),(AF1042/'Totals and Drop Down Lists'!AB$4)*Inputs!J$38,0)</f>
        <v>0</v>
      </c>
      <c r="AW1042">
        <f>IF(OR($D1042="51",$D1042="52",$D1042="61"),(AG1042/'Totals and Drop Down Lists'!AC$4)*Inputs!K$38,0)</f>
        <v>0</v>
      </c>
      <c r="AX1042">
        <f>IF(OR($D1042="51",$D1042="52",$D1042="61"),(AH1042/'Totals and Drop Down Lists'!AD$4)*Inputs!L$38,0)</f>
        <v>0</v>
      </c>
      <c r="AY1042">
        <f>IF(OR($D1042="51",$D1042="52",$D1042="61"),0,(AA1042/'Totals and Drop Down Lists'!W$5)*Inputs!E$39)</f>
        <v>0</v>
      </c>
      <c r="AZ1042">
        <f>IF(OR($D1042="51",$D1042="52",$D1042="61"),0,(AB1042/'Totals and Drop Down Lists'!X$5)*Inputs!F$39)</f>
        <v>0</v>
      </c>
      <c r="BA1042">
        <f>IF(OR($D1042="51",$D1042="52",$D1042="61"),0,(AC1042/'Totals and Drop Down Lists'!Y$5)*Inputs!G$39)</f>
        <v>0</v>
      </c>
      <c r="BB1042">
        <f>IF(OR($D1042="51",$D1042="52",$D1042="61"),0,(AD1042/'Totals and Drop Down Lists'!Z$5)*Inputs!H$39)</f>
        <v>0</v>
      </c>
      <c r="BC1042">
        <f>IF(OR($D1042="51",$D1042="52",$D1042="61"),0,(AE1042/'Totals and Drop Down Lists'!AA$5)*Inputs!I$39)</f>
        <v>0</v>
      </c>
      <c r="BD1042">
        <f>IF(OR($D1042="51",$D1042="52",$D1042="61"),0,(AF1042/'Totals and Drop Down Lists'!AB$5)*Inputs!J$39)</f>
        <v>0</v>
      </c>
      <c r="BE1042">
        <f>IF(OR($D1042="51",$D1042="52",$D1042="61"),0,(AG1042/'Totals and Drop Down Lists'!AC$5)*Inputs!K$39)</f>
        <v>0</v>
      </c>
      <c r="BF1042">
        <f>IF(OR($D1042="51",$D1042="52",$D1042="61"),0,(AH1042/'Totals and Drop Down Lists'!AD$5)*Inputs!L$39)</f>
        <v>0</v>
      </c>
      <c r="BG1042" s="10">
        <f t="shared" si="145"/>
        <v>247486.71895251633</v>
      </c>
    </row>
    <row r="1043" spans="1:59" ht="28.8">
      <c r="A1043" s="1" t="s">
        <v>7444</v>
      </c>
      <c r="B1043" s="1" t="s">
        <v>444</v>
      </c>
      <c r="C1043" s="1" t="s">
        <v>461</v>
      </c>
      <c r="D1043" s="1" t="s">
        <v>25</v>
      </c>
      <c r="E1043" s="1" t="s">
        <v>462</v>
      </c>
      <c r="F1043" s="2">
        <v>38687</v>
      </c>
      <c r="G1043" s="2">
        <v>145</v>
      </c>
      <c r="H1043" s="2">
        <v>10</v>
      </c>
      <c r="I1043" s="2">
        <v>3533</v>
      </c>
      <c r="J1043" s="2">
        <v>14446</v>
      </c>
      <c r="K1043" s="2">
        <v>3775</v>
      </c>
      <c r="L1043" s="2">
        <v>43</v>
      </c>
      <c r="M1043" s="2">
        <v>11</v>
      </c>
      <c r="N1043" s="2">
        <v>0</v>
      </c>
      <c r="O1043" s="2">
        <v>47</v>
      </c>
      <c r="P1043" s="2">
        <v>0</v>
      </c>
      <c r="Q1043" s="2">
        <v>0</v>
      </c>
      <c r="R1043" s="2">
        <v>5236</v>
      </c>
      <c r="S1043" s="2">
        <v>2022100</v>
      </c>
      <c r="T1043" s="2">
        <v>118402300</v>
      </c>
      <c r="U1043" s="2">
        <v>284</v>
      </c>
      <c r="V1043" s="2">
        <v>335</v>
      </c>
      <c r="W1043" s="2">
        <v>85</v>
      </c>
      <c r="X1043" s="2">
        <v>900</v>
      </c>
      <c r="Y1043" s="2">
        <v>63</v>
      </c>
      <c r="Z1043" s="2">
        <v>521</v>
      </c>
      <c r="AA1043" s="9">
        <f t="shared" si="146"/>
        <v>38687</v>
      </c>
      <c r="AB1043" s="9">
        <f t="shared" si="147"/>
        <v>3378</v>
      </c>
      <c r="AC1043" s="9">
        <f t="shared" si="148"/>
        <v>5337</v>
      </c>
      <c r="AD1043" s="9">
        <f t="shared" si="149"/>
        <v>5236</v>
      </c>
      <c r="AE1043" s="44">
        <f t="shared" si="150"/>
        <v>6.8894108924273594E-5</v>
      </c>
      <c r="AF1043" s="9">
        <f t="shared" si="151"/>
        <v>480</v>
      </c>
      <c r="AG1043" s="9">
        <f t="shared" si="144"/>
        <v>584</v>
      </c>
      <c r="AH1043" s="44">
        <f t="shared" si="152"/>
        <v>5.6784954071787825E-5</v>
      </c>
      <c r="AI1043">
        <f>AA1043/'Totals and Drop Down Lists'!W$6*Inputs!E$37</f>
        <v>35094.540931406671</v>
      </c>
      <c r="AJ1043">
        <f>AB1043/'Totals and Drop Down Lists'!X$6*Inputs!F$37</f>
        <v>11114.927903352869</v>
      </c>
      <c r="AK1043">
        <f>AC1043/'Totals and Drop Down Lists'!Y$6*Inputs!G$37</f>
        <v>35183.306765567744</v>
      </c>
      <c r="AL1043">
        <f>AD1043/'Totals and Drop Down Lists'!Z$6*Inputs!H$37</f>
        <v>41979.636649688</v>
      </c>
      <c r="AM1043">
        <f>AE1043/'Totals and Drop Down Lists'!AA$6*Inputs!I$37</f>
        <v>8576.5828635038342</v>
      </c>
      <c r="AN1043">
        <f>AF1043/'Totals and Drop Down Lists'!AB$6*Inputs!J$37</f>
        <v>9579.2127073654774</v>
      </c>
      <c r="AO1043">
        <f>AG1043/'Totals and Drop Down Lists'!AC$6*Inputs!K$37</f>
        <v>10876.168488589507</v>
      </c>
      <c r="AP1043">
        <f>AH1043/'Totals and Drop Down Lists'!AD$6*Inputs!L$37</f>
        <v>13363.198077107832</v>
      </c>
      <c r="AQ1043">
        <f>IF(OR($D1043="51",$D1043="52",$D1043="61"),(AA1043/'Totals and Drop Down Lists'!W$4)*Inputs!E$38,0)</f>
        <v>0</v>
      </c>
      <c r="AR1043">
        <f>IF(OR($D1043="51",$D1043="52",$D1043="61"),(AB1043/'Totals and Drop Down Lists'!X$4)*Inputs!F$38,0)</f>
        <v>0</v>
      </c>
      <c r="AS1043">
        <f>IF(OR($D1043="51",$D1043="52",$D1043="61"),(AC1043/'Totals and Drop Down Lists'!Y$4)*Inputs!G$38,0)</f>
        <v>0</v>
      </c>
      <c r="AT1043">
        <f>IF(OR($D1043="51",$D1043="52",$D1043="61"),(AD1043/'Totals and Drop Down Lists'!Z$4)*Inputs!H$38,0)</f>
        <v>0</v>
      </c>
      <c r="AU1043">
        <f>IF(OR($D1043="51",$D1043="52",$D1043="61"),(AE1043/'Totals and Drop Down Lists'!AA$4)*Inputs!I$38,0)</f>
        <v>0</v>
      </c>
      <c r="AV1043">
        <f>IF(OR($D1043="51",$D1043="52",$D1043="61"),(AF1043/'Totals and Drop Down Lists'!AB$4)*Inputs!J$38,0)</f>
        <v>0</v>
      </c>
      <c r="AW1043">
        <f>IF(OR($D1043="51",$D1043="52",$D1043="61"),(AG1043/'Totals and Drop Down Lists'!AC$4)*Inputs!K$38,0)</f>
        <v>0</v>
      </c>
      <c r="AX1043">
        <f>IF(OR($D1043="51",$D1043="52",$D1043="61"),(AH1043/'Totals and Drop Down Lists'!AD$4)*Inputs!L$38,0)</f>
        <v>0</v>
      </c>
      <c r="AY1043">
        <f>IF(OR($D1043="51",$D1043="52",$D1043="61"),0,(AA1043/'Totals and Drop Down Lists'!W$5)*Inputs!E$39)</f>
        <v>0</v>
      </c>
      <c r="AZ1043">
        <f>IF(OR($D1043="51",$D1043="52",$D1043="61"),0,(AB1043/'Totals and Drop Down Lists'!X$5)*Inputs!F$39)</f>
        <v>0</v>
      </c>
      <c r="BA1043">
        <f>IF(OR($D1043="51",$D1043="52",$D1043="61"),0,(AC1043/'Totals and Drop Down Lists'!Y$5)*Inputs!G$39)</f>
        <v>0</v>
      </c>
      <c r="BB1043">
        <f>IF(OR($D1043="51",$D1043="52",$D1043="61"),0,(AD1043/'Totals and Drop Down Lists'!Z$5)*Inputs!H$39)</f>
        <v>0</v>
      </c>
      <c r="BC1043">
        <f>IF(OR($D1043="51",$D1043="52",$D1043="61"),0,(AE1043/'Totals and Drop Down Lists'!AA$5)*Inputs!I$39)</f>
        <v>0</v>
      </c>
      <c r="BD1043">
        <f>IF(OR($D1043="51",$D1043="52",$D1043="61"),0,(AF1043/'Totals and Drop Down Lists'!AB$5)*Inputs!J$39)</f>
        <v>0</v>
      </c>
      <c r="BE1043">
        <f>IF(OR($D1043="51",$D1043="52",$D1043="61"),0,(AG1043/'Totals and Drop Down Lists'!AC$5)*Inputs!K$39)</f>
        <v>0</v>
      </c>
      <c r="BF1043">
        <f>IF(OR($D1043="51",$D1043="52",$D1043="61"),0,(AH1043/'Totals and Drop Down Lists'!AD$5)*Inputs!L$39)</f>
        <v>0</v>
      </c>
      <c r="BG1043" s="10">
        <f t="shared" si="145"/>
        <v>165767.57438658192</v>
      </c>
    </row>
    <row r="1044" spans="1:59" ht="28.8">
      <c r="A1044" s="1" t="s">
        <v>7444</v>
      </c>
      <c r="B1044" s="1" t="s">
        <v>444</v>
      </c>
      <c r="C1044" s="1" t="s">
        <v>463</v>
      </c>
      <c r="D1044" s="1" t="s">
        <v>25</v>
      </c>
      <c r="E1044" s="1" t="s">
        <v>464</v>
      </c>
      <c r="F1044" s="2">
        <v>30177</v>
      </c>
      <c r="G1044" s="2">
        <v>185</v>
      </c>
      <c r="H1044" s="2">
        <v>45</v>
      </c>
      <c r="I1044" s="2">
        <v>3228</v>
      </c>
      <c r="J1044" s="2">
        <v>10963</v>
      </c>
      <c r="K1044" s="2">
        <v>3394</v>
      </c>
      <c r="L1044" s="2">
        <v>53</v>
      </c>
      <c r="M1044" s="2">
        <v>0</v>
      </c>
      <c r="N1044" s="2">
        <v>4</v>
      </c>
      <c r="O1044" s="2">
        <v>16</v>
      </c>
      <c r="P1044" s="2">
        <v>0</v>
      </c>
      <c r="Q1044" s="2">
        <v>0</v>
      </c>
      <c r="R1044" s="2">
        <v>3815</v>
      </c>
      <c r="S1044" s="2">
        <v>1769800</v>
      </c>
      <c r="T1044" s="2">
        <v>98904800</v>
      </c>
      <c r="U1044" s="2">
        <v>148</v>
      </c>
      <c r="V1044" s="2">
        <v>414</v>
      </c>
      <c r="W1044" s="2">
        <v>50</v>
      </c>
      <c r="X1044" s="2">
        <v>991</v>
      </c>
      <c r="Y1044" s="2">
        <v>135</v>
      </c>
      <c r="Z1044" s="2">
        <v>564</v>
      </c>
      <c r="AA1044" s="9">
        <f t="shared" si="146"/>
        <v>30177</v>
      </c>
      <c r="AB1044" s="9">
        <f t="shared" si="147"/>
        <v>2998</v>
      </c>
      <c r="AC1044" s="9">
        <f t="shared" si="148"/>
        <v>3888</v>
      </c>
      <c r="AD1044" s="9">
        <f t="shared" si="149"/>
        <v>3815</v>
      </c>
      <c r="AE1044" s="44">
        <f t="shared" si="150"/>
        <v>7.3382085105487907E-5</v>
      </c>
      <c r="AF1044" s="9">
        <f t="shared" si="151"/>
        <v>527</v>
      </c>
      <c r="AG1044" s="9">
        <f t="shared" si="144"/>
        <v>699</v>
      </c>
      <c r="AH1044" s="44">
        <f t="shared" si="152"/>
        <v>8.0521282952748522E-5</v>
      </c>
      <c r="AI1044">
        <f>AA1044/'Totals and Drop Down Lists'!W$6*Inputs!E$37</f>
        <v>27374.776066561357</v>
      </c>
      <c r="AJ1044">
        <f>AB1044/'Totals and Drop Down Lists'!X$6*Inputs!F$37</f>
        <v>9864.5807739052379</v>
      </c>
      <c r="AK1044">
        <f>AC1044/'Totals and Drop Down Lists'!Y$6*Inputs!G$37</f>
        <v>25631.00931319606</v>
      </c>
      <c r="AL1044">
        <f>AD1044/'Totals and Drop Down Lists'!Z$6*Inputs!H$37</f>
        <v>30586.767345026685</v>
      </c>
      <c r="AM1044">
        <f>AE1044/'Totals and Drop Down Lists'!AA$6*Inputs!I$37</f>
        <v>9135.2881027271869</v>
      </c>
      <c r="AN1044">
        <f>AF1044/'Totals and Drop Down Lists'!AB$6*Inputs!J$37</f>
        <v>10517.177284961679</v>
      </c>
      <c r="AO1044">
        <f>AG1044/'Totals and Drop Down Lists'!AC$6*Inputs!K$37</f>
        <v>13017.879749185042</v>
      </c>
      <c r="AP1044">
        <f>AH1044/'Totals and Drop Down Lists'!AD$6*Inputs!L$37</f>
        <v>18949.066193839171</v>
      </c>
      <c r="AQ1044">
        <f>IF(OR($D1044="51",$D1044="52",$D1044="61"),(AA1044/'Totals and Drop Down Lists'!W$4)*Inputs!E$38,0)</f>
        <v>0</v>
      </c>
      <c r="AR1044">
        <f>IF(OR($D1044="51",$D1044="52",$D1044="61"),(AB1044/'Totals and Drop Down Lists'!X$4)*Inputs!F$38,0)</f>
        <v>0</v>
      </c>
      <c r="AS1044">
        <f>IF(OR($D1044="51",$D1044="52",$D1044="61"),(AC1044/'Totals and Drop Down Lists'!Y$4)*Inputs!G$38,0)</f>
        <v>0</v>
      </c>
      <c r="AT1044">
        <f>IF(OR($D1044="51",$D1044="52",$D1044="61"),(AD1044/'Totals and Drop Down Lists'!Z$4)*Inputs!H$38,0)</f>
        <v>0</v>
      </c>
      <c r="AU1044">
        <f>IF(OR($D1044="51",$D1044="52",$D1044="61"),(AE1044/'Totals and Drop Down Lists'!AA$4)*Inputs!I$38,0)</f>
        <v>0</v>
      </c>
      <c r="AV1044">
        <f>IF(OR($D1044="51",$D1044="52",$D1044="61"),(AF1044/'Totals and Drop Down Lists'!AB$4)*Inputs!J$38,0)</f>
        <v>0</v>
      </c>
      <c r="AW1044">
        <f>IF(OR($D1044="51",$D1044="52",$D1044="61"),(AG1044/'Totals and Drop Down Lists'!AC$4)*Inputs!K$38,0)</f>
        <v>0</v>
      </c>
      <c r="AX1044">
        <f>IF(OR($D1044="51",$D1044="52",$D1044="61"),(AH1044/'Totals and Drop Down Lists'!AD$4)*Inputs!L$38,0)</f>
        <v>0</v>
      </c>
      <c r="AY1044">
        <f>IF(OR($D1044="51",$D1044="52",$D1044="61"),0,(AA1044/'Totals and Drop Down Lists'!W$5)*Inputs!E$39)</f>
        <v>0</v>
      </c>
      <c r="AZ1044">
        <f>IF(OR($D1044="51",$D1044="52",$D1044="61"),0,(AB1044/'Totals and Drop Down Lists'!X$5)*Inputs!F$39)</f>
        <v>0</v>
      </c>
      <c r="BA1044">
        <f>IF(OR($D1044="51",$D1044="52",$D1044="61"),0,(AC1044/'Totals and Drop Down Lists'!Y$5)*Inputs!G$39)</f>
        <v>0</v>
      </c>
      <c r="BB1044">
        <f>IF(OR($D1044="51",$D1044="52",$D1044="61"),0,(AD1044/'Totals and Drop Down Lists'!Z$5)*Inputs!H$39)</f>
        <v>0</v>
      </c>
      <c r="BC1044">
        <f>IF(OR($D1044="51",$D1044="52",$D1044="61"),0,(AE1044/'Totals and Drop Down Lists'!AA$5)*Inputs!I$39)</f>
        <v>0</v>
      </c>
      <c r="BD1044">
        <f>IF(OR($D1044="51",$D1044="52",$D1044="61"),0,(AF1044/'Totals and Drop Down Lists'!AB$5)*Inputs!J$39)</f>
        <v>0</v>
      </c>
      <c r="BE1044">
        <f>IF(OR($D1044="51",$D1044="52",$D1044="61"),0,(AG1044/'Totals and Drop Down Lists'!AC$5)*Inputs!K$39)</f>
        <v>0</v>
      </c>
      <c r="BF1044">
        <f>IF(OR($D1044="51",$D1044="52",$D1044="61"),0,(AH1044/'Totals and Drop Down Lists'!AD$5)*Inputs!L$39)</f>
        <v>0</v>
      </c>
      <c r="BG1044" s="10">
        <f t="shared" si="145"/>
        <v>145076.54482940241</v>
      </c>
    </row>
    <row r="1045" spans="1:59" ht="28.8">
      <c r="A1045" s="1" t="s">
        <v>7444</v>
      </c>
      <c r="B1045" s="1" t="s">
        <v>444</v>
      </c>
      <c r="C1045" s="1" t="s">
        <v>465</v>
      </c>
      <c r="D1045" s="1" t="s">
        <v>58</v>
      </c>
      <c r="E1045" s="1" t="s">
        <v>466</v>
      </c>
      <c r="F1045" s="2">
        <v>40234</v>
      </c>
      <c r="G1045" s="2">
        <v>177</v>
      </c>
      <c r="H1045" s="2">
        <v>37</v>
      </c>
      <c r="I1045" s="2">
        <v>2527</v>
      </c>
      <c r="J1045" s="2">
        <v>15046</v>
      </c>
      <c r="K1045" s="2">
        <v>2039</v>
      </c>
      <c r="L1045" s="2">
        <v>40</v>
      </c>
      <c r="M1045" s="2">
        <v>0</v>
      </c>
      <c r="N1045" s="2">
        <v>8</v>
      </c>
      <c r="O1045" s="2">
        <v>35</v>
      </c>
      <c r="P1045" s="2">
        <v>0</v>
      </c>
      <c r="Q1045" s="2">
        <v>11</v>
      </c>
      <c r="R1045" s="2">
        <v>4266</v>
      </c>
      <c r="S1045" s="2">
        <v>1117300</v>
      </c>
      <c r="T1045" s="2">
        <v>81859700</v>
      </c>
      <c r="U1045" s="2">
        <v>112</v>
      </c>
      <c r="V1045" s="2">
        <v>232</v>
      </c>
      <c r="W1045" s="2">
        <v>44</v>
      </c>
      <c r="X1045" s="2">
        <v>503</v>
      </c>
      <c r="Y1045" s="2">
        <v>104</v>
      </c>
      <c r="Z1045" s="2">
        <v>198</v>
      </c>
      <c r="AA1045" s="9">
        <f t="shared" si="146"/>
        <v>40234</v>
      </c>
      <c r="AB1045" s="9">
        <f t="shared" si="147"/>
        <v>2313</v>
      </c>
      <c r="AC1045" s="9">
        <f t="shared" si="148"/>
        <v>4360</v>
      </c>
      <c r="AD1045" s="9">
        <f t="shared" si="149"/>
        <v>4266</v>
      </c>
      <c r="AE1045" s="44">
        <f t="shared" si="150"/>
        <v>1.9297861271315109E-5</v>
      </c>
      <c r="AF1045" s="9">
        <f t="shared" si="151"/>
        <v>227</v>
      </c>
      <c r="AG1045" s="9">
        <f t="shared" si="144"/>
        <v>302</v>
      </c>
      <c r="AH1045" s="44">
        <f t="shared" si="152"/>
        <v>1.5228397257145799E-5</v>
      </c>
      <c r="AI1045">
        <f>AA1045/'Totals and Drop Down Lists'!W$6*Inputs!E$37</f>
        <v>36497.887141267507</v>
      </c>
      <c r="AJ1045">
        <f>AB1045/'Totals and Drop Down Lists'!X$6*Inputs!F$37</f>
        <v>7610.6655537167508</v>
      </c>
      <c r="AK1045">
        <f>AC1045/'Totals and Drop Down Lists'!Y$6*Inputs!G$37</f>
        <v>28742.592748337145</v>
      </c>
      <c r="AL1045">
        <f>AD1045/'Totals and Drop Down Lists'!Z$6*Inputs!H$37</f>
        <v>34202.66041779393</v>
      </c>
      <c r="AM1045">
        <f>AE1045/'Totals and Drop Down Lists'!AA$6*Inputs!I$37</f>
        <v>2402.3782129725914</v>
      </c>
      <c r="AN1045">
        <f>AF1045/'Totals and Drop Down Lists'!AB$6*Inputs!J$37</f>
        <v>4530.1693428582566</v>
      </c>
      <c r="AO1045">
        <f>AG1045/'Totals and Drop Down Lists'!AC$6*Inputs!K$37</f>
        <v>5624.3200060856689</v>
      </c>
      <c r="AP1045">
        <f>AH1045/'Totals and Drop Down Lists'!AD$6*Inputs!L$37</f>
        <v>3583.6973414975223</v>
      </c>
      <c r="AQ1045">
        <f>IF(OR($D1045="51",$D1045="52",$D1045="61"),(AA1045/'Totals and Drop Down Lists'!W$4)*Inputs!E$38,0)</f>
        <v>0</v>
      </c>
      <c r="AR1045">
        <f>IF(OR($D1045="51",$D1045="52",$D1045="61"),(AB1045/'Totals and Drop Down Lists'!X$4)*Inputs!F$38,0)</f>
        <v>0</v>
      </c>
      <c r="AS1045">
        <f>IF(OR($D1045="51",$D1045="52",$D1045="61"),(AC1045/'Totals and Drop Down Lists'!Y$4)*Inputs!G$38,0)</f>
        <v>0</v>
      </c>
      <c r="AT1045">
        <f>IF(OR($D1045="51",$D1045="52",$D1045="61"),(AD1045/'Totals and Drop Down Lists'!Z$4)*Inputs!H$38,0)</f>
        <v>0</v>
      </c>
      <c r="AU1045">
        <f>IF(OR($D1045="51",$D1045="52",$D1045="61"),(AE1045/'Totals and Drop Down Lists'!AA$4)*Inputs!I$38,0)</f>
        <v>0</v>
      </c>
      <c r="AV1045">
        <f>IF(OR($D1045="51",$D1045="52",$D1045="61"),(AF1045/'Totals and Drop Down Lists'!AB$4)*Inputs!J$38,0)</f>
        <v>0</v>
      </c>
      <c r="AW1045">
        <f>IF(OR($D1045="51",$D1045="52",$D1045="61"),(AG1045/'Totals and Drop Down Lists'!AC$4)*Inputs!K$38,0)</f>
        <v>0</v>
      </c>
      <c r="AX1045">
        <f>IF(OR($D1045="51",$D1045="52",$D1045="61"),(AH1045/'Totals and Drop Down Lists'!AD$4)*Inputs!L$38,0)</f>
        <v>0</v>
      </c>
      <c r="AY1045">
        <f>IF(OR($D1045="51",$D1045="52",$D1045="61"),0,(AA1045/'Totals and Drop Down Lists'!W$5)*Inputs!E$39)</f>
        <v>0</v>
      </c>
      <c r="AZ1045">
        <f>IF(OR($D1045="51",$D1045="52",$D1045="61"),0,(AB1045/'Totals and Drop Down Lists'!X$5)*Inputs!F$39)</f>
        <v>0</v>
      </c>
      <c r="BA1045">
        <f>IF(OR($D1045="51",$D1045="52",$D1045="61"),0,(AC1045/'Totals and Drop Down Lists'!Y$5)*Inputs!G$39)</f>
        <v>0</v>
      </c>
      <c r="BB1045">
        <f>IF(OR($D1045="51",$D1045="52",$D1045="61"),0,(AD1045/'Totals and Drop Down Lists'!Z$5)*Inputs!H$39)</f>
        <v>0</v>
      </c>
      <c r="BC1045">
        <f>IF(OR($D1045="51",$D1045="52",$D1045="61"),0,(AE1045/'Totals and Drop Down Lists'!AA$5)*Inputs!I$39)</f>
        <v>0</v>
      </c>
      <c r="BD1045">
        <f>IF(OR($D1045="51",$D1045="52",$D1045="61"),0,(AF1045/'Totals and Drop Down Lists'!AB$5)*Inputs!J$39)</f>
        <v>0</v>
      </c>
      <c r="BE1045">
        <f>IF(OR($D1045="51",$D1045="52",$D1045="61"),0,(AG1045/'Totals and Drop Down Lists'!AC$5)*Inputs!K$39)</f>
        <v>0</v>
      </c>
      <c r="BF1045">
        <f>IF(OR($D1045="51",$D1045="52",$D1045="61"),0,(AH1045/'Totals and Drop Down Lists'!AD$5)*Inputs!L$39)</f>
        <v>0</v>
      </c>
      <c r="BG1045" s="10">
        <f t="shared" si="145"/>
        <v>123194.37076452936</v>
      </c>
    </row>
    <row r="1046" spans="1:59" ht="28.8">
      <c r="A1046" s="1" t="s">
        <v>7444</v>
      </c>
      <c r="B1046" s="1" t="s">
        <v>444</v>
      </c>
      <c r="C1046" s="1" t="s">
        <v>467</v>
      </c>
      <c r="D1046" s="1" t="s">
        <v>25</v>
      </c>
      <c r="E1046" s="1" t="s">
        <v>468</v>
      </c>
      <c r="F1046" s="2">
        <v>14508</v>
      </c>
      <c r="G1046" s="2">
        <v>76</v>
      </c>
      <c r="H1046" s="2">
        <v>0</v>
      </c>
      <c r="I1046" s="2">
        <v>2323</v>
      </c>
      <c r="J1046" s="2">
        <v>6310</v>
      </c>
      <c r="K1046" s="2">
        <v>1428</v>
      </c>
      <c r="L1046" s="2">
        <v>20</v>
      </c>
      <c r="M1046" s="2">
        <v>10</v>
      </c>
      <c r="N1046" s="2">
        <v>0</v>
      </c>
      <c r="O1046" s="2">
        <v>30</v>
      </c>
      <c r="P1046" s="2">
        <v>0</v>
      </c>
      <c r="Q1046" s="2">
        <v>0</v>
      </c>
      <c r="R1046" s="2">
        <v>2022</v>
      </c>
      <c r="S1046" s="2">
        <v>623700</v>
      </c>
      <c r="T1046" s="2">
        <v>37978200</v>
      </c>
      <c r="U1046" s="2">
        <v>13</v>
      </c>
      <c r="V1046" s="2">
        <v>114</v>
      </c>
      <c r="W1046" s="2">
        <v>15</v>
      </c>
      <c r="X1046" s="2">
        <v>450</v>
      </c>
      <c r="Y1046" s="2">
        <v>108</v>
      </c>
      <c r="Z1046" s="2">
        <v>291</v>
      </c>
      <c r="AA1046" s="9">
        <f t="shared" si="146"/>
        <v>14508</v>
      </c>
      <c r="AB1046" s="9">
        <f t="shared" si="147"/>
        <v>2247</v>
      </c>
      <c r="AC1046" s="9">
        <f t="shared" si="148"/>
        <v>2082</v>
      </c>
      <c r="AD1046" s="9">
        <f t="shared" si="149"/>
        <v>2022</v>
      </c>
      <c r="AE1046" s="44">
        <f t="shared" si="150"/>
        <v>2.25695469618629E-5</v>
      </c>
      <c r="AF1046" s="9">
        <f t="shared" si="151"/>
        <v>321</v>
      </c>
      <c r="AG1046" s="9">
        <f t="shared" si="144"/>
        <v>399</v>
      </c>
      <c r="AH1046" s="44">
        <f t="shared" si="152"/>
        <v>3.3598727555766914E-5</v>
      </c>
      <c r="AI1046">
        <f>AA1046/'Totals and Drop Down Lists'!W$6*Inputs!E$37</f>
        <v>13160.793026930185</v>
      </c>
      <c r="AJ1046">
        <f>AB1046/'Totals and Drop Down Lists'!X$6*Inputs!F$37</f>
        <v>7393.499999654794</v>
      </c>
      <c r="AK1046">
        <f>AC1046/'Totals and Drop Down Lists'!Y$6*Inputs!G$37</f>
        <v>13725.247271109618</v>
      </c>
      <c r="AL1046">
        <f>AD1046/'Totals and Drop Down Lists'!Z$6*Inputs!H$37</f>
        <v>16211.387567927643</v>
      </c>
      <c r="AM1046">
        <f>AE1046/'Totals and Drop Down Lists'!AA$6*Inputs!I$37</f>
        <v>2809.6682391657673</v>
      </c>
      <c r="AN1046">
        <f>AF1046/'Totals and Drop Down Lists'!AB$6*Inputs!J$37</f>
        <v>6406.0984980506628</v>
      </c>
      <c r="AO1046">
        <f>AG1046/'Totals and Drop Down Lists'!AC$6*Inputs!K$37</f>
        <v>7430.8068954575565</v>
      </c>
      <c r="AP1046">
        <f>AH1046/'Totals and Drop Down Lists'!AD$6*Inputs!L$37</f>
        <v>7906.7854998858229</v>
      </c>
      <c r="AQ1046">
        <f>IF(OR($D1046="51",$D1046="52",$D1046="61"),(AA1046/'Totals and Drop Down Lists'!W$4)*Inputs!E$38,0)</f>
        <v>0</v>
      </c>
      <c r="AR1046">
        <f>IF(OR($D1046="51",$D1046="52",$D1046="61"),(AB1046/'Totals and Drop Down Lists'!X$4)*Inputs!F$38,0)</f>
        <v>0</v>
      </c>
      <c r="AS1046">
        <f>IF(OR($D1046="51",$D1046="52",$D1046="61"),(AC1046/'Totals and Drop Down Lists'!Y$4)*Inputs!G$38,0)</f>
        <v>0</v>
      </c>
      <c r="AT1046">
        <f>IF(OR($D1046="51",$D1046="52",$D1046="61"),(AD1046/'Totals and Drop Down Lists'!Z$4)*Inputs!H$38,0)</f>
        <v>0</v>
      </c>
      <c r="AU1046">
        <f>IF(OR($D1046="51",$D1046="52",$D1046="61"),(AE1046/'Totals and Drop Down Lists'!AA$4)*Inputs!I$38,0)</f>
        <v>0</v>
      </c>
      <c r="AV1046">
        <f>IF(OR($D1046="51",$D1046="52",$D1046="61"),(AF1046/'Totals and Drop Down Lists'!AB$4)*Inputs!J$38,0)</f>
        <v>0</v>
      </c>
      <c r="AW1046">
        <f>IF(OR($D1046="51",$D1046="52",$D1046="61"),(AG1046/'Totals and Drop Down Lists'!AC$4)*Inputs!K$38,0)</f>
        <v>0</v>
      </c>
      <c r="AX1046">
        <f>IF(OR($D1046="51",$D1046="52",$D1046="61"),(AH1046/'Totals and Drop Down Lists'!AD$4)*Inputs!L$38,0)</f>
        <v>0</v>
      </c>
      <c r="AY1046">
        <f>IF(OR($D1046="51",$D1046="52",$D1046="61"),0,(AA1046/'Totals and Drop Down Lists'!W$5)*Inputs!E$39)</f>
        <v>0</v>
      </c>
      <c r="AZ1046">
        <f>IF(OR($D1046="51",$D1046="52",$D1046="61"),0,(AB1046/'Totals and Drop Down Lists'!X$5)*Inputs!F$39)</f>
        <v>0</v>
      </c>
      <c r="BA1046">
        <f>IF(OR($D1046="51",$D1046="52",$D1046="61"),0,(AC1046/'Totals and Drop Down Lists'!Y$5)*Inputs!G$39)</f>
        <v>0</v>
      </c>
      <c r="BB1046">
        <f>IF(OR($D1046="51",$D1046="52",$D1046="61"),0,(AD1046/'Totals and Drop Down Lists'!Z$5)*Inputs!H$39)</f>
        <v>0</v>
      </c>
      <c r="BC1046">
        <f>IF(OR($D1046="51",$D1046="52",$D1046="61"),0,(AE1046/'Totals and Drop Down Lists'!AA$5)*Inputs!I$39)</f>
        <v>0</v>
      </c>
      <c r="BD1046">
        <f>IF(OR($D1046="51",$D1046="52",$D1046="61"),0,(AF1046/'Totals and Drop Down Lists'!AB$5)*Inputs!J$39)</f>
        <v>0</v>
      </c>
      <c r="BE1046">
        <f>IF(OR($D1046="51",$D1046="52",$D1046="61"),0,(AG1046/'Totals and Drop Down Lists'!AC$5)*Inputs!K$39)</f>
        <v>0</v>
      </c>
      <c r="BF1046">
        <f>IF(OR($D1046="51",$D1046="52",$D1046="61"),0,(AH1046/'Totals and Drop Down Lists'!AD$5)*Inputs!L$39)</f>
        <v>0</v>
      </c>
      <c r="BG1046" s="10">
        <f t="shared" si="145"/>
        <v>75044.286998182055</v>
      </c>
    </row>
    <row r="1047" spans="1:59" ht="28.8">
      <c r="A1047" s="1" t="s">
        <v>7444</v>
      </c>
      <c r="B1047" s="1" t="s">
        <v>444</v>
      </c>
      <c r="C1047" s="1" t="s">
        <v>469</v>
      </c>
      <c r="D1047" s="1" t="s">
        <v>25</v>
      </c>
      <c r="E1047" s="1" t="s">
        <v>470</v>
      </c>
      <c r="F1047" s="2">
        <v>12687</v>
      </c>
      <c r="G1047" s="2">
        <v>80</v>
      </c>
      <c r="H1047" s="2">
        <v>7</v>
      </c>
      <c r="I1047" s="2">
        <v>1221</v>
      </c>
      <c r="J1047" s="2">
        <v>5071</v>
      </c>
      <c r="K1047" s="2">
        <v>973</v>
      </c>
      <c r="L1047" s="2">
        <v>42</v>
      </c>
      <c r="M1047" s="2">
        <v>0</v>
      </c>
      <c r="N1047" s="2">
        <v>8</v>
      </c>
      <c r="O1047" s="2">
        <v>43</v>
      </c>
      <c r="P1047" s="2">
        <v>0</v>
      </c>
      <c r="Q1047" s="2">
        <v>0</v>
      </c>
      <c r="R1047" s="2">
        <v>1428</v>
      </c>
      <c r="S1047" s="2">
        <v>466000</v>
      </c>
      <c r="T1047" s="2">
        <v>33408000</v>
      </c>
      <c r="U1047" s="2">
        <v>110</v>
      </c>
      <c r="V1047" s="2">
        <v>150</v>
      </c>
      <c r="W1047" s="2">
        <v>35</v>
      </c>
      <c r="X1047" s="2">
        <v>255</v>
      </c>
      <c r="Y1047" s="2">
        <v>34</v>
      </c>
      <c r="Z1047" s="2">
        <v>121</v>
      </c>
      <c r="AA1047" s="9">
        <f t="shared" si="146"/>
        <v>12687</v>
      </c>
      <c r="AB1047" s="9">
        <f t="shared" si="147"/>
        <v>1134</v>
      </c>
      <c r="AC1047" s="9">
        <f t="shared" si="148"/>
        <v>1521</v>
      </c>
      <c r="AD1047" s="9">
        <f t="shared" si="149"/>
        <v>1428</v>
      </c>
      <c r="AE1047" s="44">
        <f t="shared" si="150"/>
        <v>1.3038506742911113E-5</v>
      </c>
      <c r="AF1047" s="9">
        <f t="shared" si="151"/>
        <v>70</v>
      </c>
      <c r="AG1047" s="9">
        <f t="shared" si="144"/>
        <v>155</v>
      </c>
      <c r="AH1047" s="44">
        <f t="shared" si="152"/>
        <v>1.1066289163538614E-5</v>
      </c>
      <c r="AI1047">
        <f>AA1047/'Totals and Drop Down Lists'!W$6*Inputs!E$37</f>
        <v>11508.890345510286</v>
      </c>
      <c r="AJ1047">
        <f>AB1047/'Totals and Drop Down Lists'!X$6*Inputs!F$37</f>
        <v>3731.2990652463445</v>
      </c>
      <c r="AK1047">
        <f>AC1047/'Totals and Drop Down Lists'!Y$6*Inputs!G$37</f>
        <v>10026.945772986421</v>
      </c>
      <c r="AL1047">
        <f>AD1047/'Totals and Drop Down Lists'!Z$6*Inputs!H$37</f>
        <v>11448.991813551273</v>
      </c>
      <c r="AM1047">
        <f>AE1047/'Totals and Drop Down Lists'!AA$6*Inputs!I$37</f>
        <v>1623.1552340686537</v>
      </c>
      <c r="AN1047">
        <f>AF1047/'Totals and Drop Down Lists'!AB$6*Inputs!J$37</f>
        <v>1396.9685198241318</v>
      </c>
      <c r="AO1047">
        <f>AG1047/'Totals and Drop Down Lists'!AC$6*Inputs!K$37</f>
        <v>2886.6543077592009</v>
      </c>
      <c r="AP1047">
        <f>AH1047/'Totals and Drop Down Lists'!AD$6*Inputs!L$37</f>
        <v>2604.2288223737319</v>
      </c>
      <c r="AQ1047">
        <f>IF(OR($D1047="51",$D1047="52",$D1047="61"),(AA1047/'Totals and Drop Down Lists'!W$4)*Inputs!E$38,0)</f>
        <v>0</v>
      </c>
      <c r="AR1047">
        <f>IF(OR($D1047="51",$D1047="52",$D1047="61"),(AB1047/'Totals and Drop Down Lists'!X$4)*Inputs!F$38,0)</f>
        <v>0</v>
      </c>
      <c r="AS1047">
        <f>IF(OR($D1047="51",$D1047="52",$D1047="61"),(AC1047/'Totals and Drop Down Lists'!Y$4)*Inputs!G$38,0)</f>
        <v>0</v>
      </c>
      <c r="AT1047">
        <f>IF(OR($D1047="51",$D1047="52",$D1047="61"),(AD1047/'Totals and Drop Down Lists'!Z$4)*Inputs!H$38,0)</f>
        <v>0</v>
      </c>
      <c r="AU1047">
        <f>IF(OR($D1047="51",$D1047="52",$D1047="61"),(AE1047/'Totals and Drop Down Lists'!AA$4)*Inputs!I$38,0)</f>
        <v>0</v>
      </c>
      <c r="AV1047">
        <f>IF(OR($D1047="51",$D1047="52",$D1047="61"),(AF1047/'Totals and Drop Down Lists'!AB$4)*Inputs!J$38,0)</f>
        <v>0</v>
      </c>
      <c r="AW1047">
        <f>IF(OR($D1047="51",$D1047="52",$D1047="61"),(AG1047/'Totals and Drop Down Lists'!AC$4)*Inputs!K$38,0)</f>
        <v>0</v>
      </c>
      <c r="AX1047">
        <f>IF(OR($D1047="51",$D1047="52",$D1047="61"),(AH1047/'Totals and Drop Down Lists'!AD$4)*Inputs!L$38,0)</f>
        <v>0</v>
      </c>
      <c r="AY1047">
        <f>IF(OR($D1047="51",$D1047="52",$D1047="61"),0,(AA1047/'Totals and Drop Down Lists'!W$5)*Inputs!E$39)</f>
        <v>0</v>
      </c>
      <c r="AZ1047">
        <f>IF(OR($D1047="51",$D1047="52",$D1047="61"),0,(AB1047/'Totals and Drop Down Lists'!X$5)*Inputs!F$39)</f>
        <v>0</v>
      </c>
      <c r="BA1047">
        <f>IF(OR($D1047="51",$D1047="52",$D1047="61"),0,(AC1047/'Totals and Drop Down Lists'!Y$5)*Inputs!G$39)</f>
        <v>0</v>
      </c>
      <c r="BB1047">
        <f>IF(OR($D1047="51",$D1047="52",$D1047="61"),0,(AD1047/'Totals and Drop Down Lists'!Z$5)*Inputs!H$39)</f>
        <v>0</v>
      </c>
      <c r="BC1047">
        <f>IF(OR($D1047="51",$D1047="52",$D1047="61"),0,(AE1047/'Totals and Drop Down Lists'!AA$5)*Inputs!I$39)</f>
        <v>0</v>
      </c>
      <c r="BD1047">
        <f>IF(OR($D1047="51",$D1047="52",$D1047="61"),0,(AF1047/'Totals and Drop Down Lists'!AB$5)*Inputs!J$39)</f>
        <v>0</v>
      </c>
      <c r="BE1047">
        <f>IF(OR($D1047="51",$D1047="52",$D1047="61"),0,(AG1047/'Totals and Drop Down Lists'!AC$5)*Inputs!K$39)</f>
        <v>0</v>
      </c>
      <c r="BF1047">
        <f>IF(OR($D1047="51",$D1047="52",$D1047="61"),0,(AH1047/'Totals and Drop Down Lists'!AD$5)*Inputs!L$39)</f>
        <v>0</v>
      </c>
      <c r="BG1047" s="10">
        <f t="shared" si="145"/>
        <v>45227.133881320049</v>
      </c>
    </row>
    <row r="1048" spans="1:59" ht="28.8">
      <c r="A1048" s="1" t="s">
        <v>7444</v>
      </c>
      <c r="B1048" s="1" t="s">
        <v>444</v>
      </c>
      <c r="C1048" s="1" t="s">
        <v>471</v>
      </c>
      <c r="D1048" s="1" t="s">
        <v>25</v>
      </c>
      <c r="E1048" s="1" t="s">
        <v>472</v>
      </c>
      <c r="F1048" s="2">
        <v>16620</v>
      </c>
      <c r="G1048" s="2">
        <v>29</v>
      </c>
      <c r="H1048" s="2">
        <v>0</v>
      </c>
      <c r="I1048" s="2">
        <v>1022</v>
      </c>
      <c r="J1048" s="2">
        <v>6546</v>
      </c>
      <c r="K1048" s="2">
        <v>1149</v>
      </c>
      <c r="L1048" s="2">
        <v>14</v>
      </c>
      <c r="M1048" s="2">
        <v>0</v>
      </c>
      <c r="N1048" s="2">
        <v>0</v>
      </c>
      <c r="O1048" s="2">
        <v>73</v>
      </c>
      <c r="P1048" s="2">
        <v>0</v>
      </c>
      <c r="Q1048" s="2">
        <v>0</v>
      </c>
      <c r="R1048" s="2">
        <v>2179</v>
      </c>
      <c r="S1048" s="2">
        <v>694400</v>
      </c>
      <c r="T1048" s="2">
        <v>49887300</v>
      </c>
      <c r="U1048" s="2">
        <v>135</v>
      </c>
      <c r="V1048" s="2">
        <v>82</v>
      </c>
      <c r="W1048" s="2">
        <v>49</v>
      </c>
      <c r="X1048" s="2">
        <v>198</v>
      </c>
      <c r="Y1048" s="2">
        <v>37</v>
      </c>
      <c r="Z1048" s="2">
        <v>103</v>
      </c>
      <c r="AA1048" s="9">
        <f t="shared" si="146"/>
        <v>16620</v>
      </c>
      <c r="AB1048" s="9">
        <f t="shared" si="147"/>
        <v>993</v>
      </c>
      <c r="AC1048" s="9">
        <f t="shared" si="148"/>
        <v>2266</v>
      </c>
      <c r="AD1048" s="9">
        <f t="shared" si="149"/>
        <v>2179</v>
      </c>
      <c r="AE1048" s="44">
        <f t="shared" si="150"/>
        <v>1.4085097005024137E-5</v>
      </c>
      <c r="AF1048" s="9">
        <f t="shared" si="151"/>
        <v>67</v>
      </c>
      <c r="AG1048" s="9">
        <f t="shared" si="144"/>
        <v>140</v>
      </c>
      <c r="AH1048" s="44">
        <f t="shared" si="152"/>
        <v>9.1437248661012641E-6</v>
      </c>
      <c r="AI1048">
        <f>AA1048/'Totals and Drop Down Lists'!W$6*Inputs!E$37</f>
        <v>15076.67356683069</v>
      </c>
      <c r="AJ1048">
        <f>AB1048/'Totals and Drop Down Lists'!X$6*Inputs!F$37</f>
        <v>3267.3544724776193</v>
      </c>
      <c r="AK1048">
        <f>AC1048/'Totals and Drop Down Lists'!Y$6*Inputs!G$37</f>
        <v>14938.237423791737</v>
      </c>
      <c r="AL1048">
        <f>AD1048/'Totals and Drop Down Lists'!Z$6*Inputs!H$37</f>
        <v>17470.13526731668</v>
      </c>
      <c r="AM1048">
        <f>AE1048/'Totals and Drop Down Lists'!AA$6*Inputs!I$37</f>
        <v>1753.4445758905342</v>
      </c>
      <c r="AN1048">
        <f>AF1048/'Totals and Drop Down Lists'!AB$6*Inputs!J$37</f>
        <v>1337.0984404030976</v>
      </c>
      <c r="AO1048">
        <f>AG1048/'Totals and Drop Down Lists'!AC$6*Inputs!K$37</f>
        <v>2607.3006650728266</v>
      </c>
      <c r="AP1048">
        <f>AH1048/'Totals and Drop Down Lists'!AD$6*Inputs!L$37</f>
        <v>2151.7919411155117</v>
      </c>
      <c r="AQ1048">
        <f>IF(OR($D1048="51",$D1048="52",$D1048="61"),(AA1048/'Totals and Drop Down Lists'!W$4)*Inputs!E$38,0)</f>
        <v>0</v>
      </c>
      <c r="AR1048">
        <f>IF(OR($D1048="51",$D1048="52",$D1048="61"),(AB1048/'Totals and Drop Down Lists'!X$4)*Inputs!F$38,0)</f>
        <v>0</v>
      </c>
      <c r="AS1048">
        <f>IF(OR($D1048="51",$D1048="52",$D1048="61"),(AC1048/'Totals and Drop Down Lists'!Y$4)*Inputs!G$38,0)</f>
        <v>0</v>
      </c>
      <c r="AT1048">
        <f>IF(OR($D1048="51",$D1048="52",$D1048="61"),(AD1048/'Totals and Drop Down Lists'!Z$4)*Inputs!H$38,0)</f>
        <v>0</v>
      </c>
      <c r="AU1048">
        <f>IF(OR($D1048="51",$D1048="52",$D1048="61"),(AE1048/'Totals and Drop Down Lists'!AA$4)*Inputs!I$38,0)</f>
        <v>0</v>
      </c>
      <c r="AV1048">
        <f>IF(OR($D1048="51",$D1048="52",$D1048="61"),(AF1048/'Totals and Drop Down Lists'!AB$4)*Inputs!J$38,0)</f>
        <v>0</v>
      </c>
      <c r="AW1048">
        <f>IF(OR($D1048="51",$D1048="52",$D1048="61"),(AG1048/'Totals and Drop Down Lists'!AC$4)*Inputs!K$38,0)</f>
        <v>0</v>
      </c>
      <c r="AX1048">
        <f>IF(OR($D1048="51",$D1048="52",$D1048="61"),(AH1048/'Totals and Drop Down Lists'!AD$4)*Inputs!L$38,0)</f>
        <v>0</v>
      </c>
      <c r="AY1048">
        <f>IF(OR($D1048="51",$D1048="52",$D1048="61"),0,(AA1048/'Totals and Drop Down Lists'!W$5)*Inputs!E$39)</f>
        <v>0</v>
      </c>
      <c r="AZ1048">
        <f>IF(OR($D1048="51",$D1048="52",$D1048="61"),0,(AB1048/'Totals and Drop Down Lists'!X$5)*Inputs!F$39)</f>
        <v>0</v>
      </c>
      <c r="BA1048">
        <f>IF(OR($D1048="51",$D1048="52",$D1048="61"),0,(AC1048/'Totals and Drop Down Lists'!Y$5)*Inputs!G$39)</f>
        <v>0</v>
      </c>
      <c r="BB1048">
        <f>IF(OR($D1048="51",$D1048="52",$D1048="61"),0,(AD1048/'Totals and Drop Down Lists'!Z$5)*Inputs!H$39)</f>
        <v>0</v>
      </c>
      <c r="BC1048">
        <f>IF(OR($D1048="51",$D1048="52",$D1048="61"),0,(AE1048/'Totals and Drop Down Lists'!AA$5)*Inputs!I$39)</f>
        <v>0</v>
      </c>
      <c r="BD1048">
        <f>IF(OR($D1048="51",$D1048="52",$D1048="61"),0,(AF1048/'Totals and Drop Down Lists'!AB$5)*Inputs!J$39)</f>
        <v>0</v>
      </c>
      <c r="BE1048">
        <f>IF(OR($D1048="51",$D1048="52",$D1048="61"),0,(AG1048/'Totals and Drop Down Lists'!AC$5)*Inputs!K$39)</f>
        <v>0</v>
      </c>
      <c r="BF1048">
        <f>IF(OR($D1048="51",$D1048="52",$D1048="61"),0,(AH1048/'Totals and Drop Down Lists'!AD$5)*Inputs!L$39)</f>
        <v>0</v>
      </c>
      <c r="BG1048" s="10">
        <f t="shared" si="145"/>
        <v>58602.0363528987</v>
      </c>
    </row>
    <row r="1049" spans="1:59" ht="28.8">
      <c r="A1049" s="1" t="s">
        <v>7444</v>
      </c>
      <c r="B1049" s="1" t="s">
        <v>444</v>
      </c>
      <c r="C1049" s="1" t="s">
        <v>473</v>
      </c>
      <c r="D1049" s="1" t="s">
        <v>58</v>
      </c>
      <c r="E1049" s="1" t="s">
        <v>474</v>
      </c>
      <c r="F1049" s="2">
        <v>48432</v>
      </c>
      <c r="G1049" s="2">
        <v>219</v>
      </c>
      <c r="H1049" s="2">
        <v>4</v>
      </c>
      <c r="I1049" s="2">
        <v>6039</v>
      </c>
      <c r="J1049" s="2">
        <v>18813</v>
      </c>
      <c r="K1049" s="2">
        <v>4039</v>
      </c>
      <c r="L1049" s="2">
        <v>85</v>
      </c>
      <c r="M1049" s="2">
        <v>13</v>
      </c>
      <c r="N1049" s="2">
        <v>3</v>
      </c>
      <c r="O1049" s="2">
        <v>72</v>
      </c>
      <c r="P1049" s="2">
        <v>22</v>
      </c>
      <c r="Q1049" s="2">
        <v>0</v>
      </c>
      <c r="R1049" s="2">
        <v>6203</v>
      </c>
      <c r="S1049" s="2">
        <v>2212100</v>
      </c>
      <c r="T1049" s="2">
        <v>145742500</v>
      </c>
      <c r="U1049" s="2">
        <v>320</v>
      </c>
      <c r="V1049" s="2">
        <v>307</v>
      </c>
      <c r="W1049" s="2">
        <v>84</v>
      </c>
      <c r="X1049" s="2">
        <v>719</v>
      </c>
      <c r="Y1049" s="2">
        <v>159</v>
      </c>
      <c r="Z1049" s="2">
        <v>271</v>
      </c>
      <c r="AA1049" s="9">
        <f t="shared" si="146"/>
        <v>48432</v>
      </c>
      <c r="AB1049" s="9">
        <f t="shared" si="147"/>
        <v>5816</v>
      </c>
      <c r="AC1049" s="9">
        <f t="shared" si="148"/>
        <v>6398</v>
      </c>
      <c r="AD1049" s="9">
        <f t="shared" si="149"/>
        <v>6203</v>
      </c>
      <c r="AE1049" s="44">
        <f t="shared" si="150"/>
        <v>6.0559940080173117E-5</v>
      </c>
      <c r="AF1049" s="9">
        <f t="shared" si="151"/>
        <v>328</v>
      </c>
      <c r="AG1049" s="9">
        <f t="shared" si="144"/>
        <v>430</v>
      </c>
      <c r="AH1049" s="44">
        <f t="shared" si="152"/>
        <v>3.435068006821664E-5</v>
      </c>
      <c r="AI1049">
        <f>AA1049/'Totals and Drop Down Lists'!W$6*Inputs!E$37</f>
        <v>43934.624199082071</v>
      </c>
      <c r="AJ1049">
        <f>AB1049/'Totals and Drop Down Lists'!X$6*Inputs!F$37</f>
        <v>19136.891854914229</v>
      </c>
      <c r="AK1049">
        <f>AC1049/'Totals and Drop Down Lists'!Y$6*Inputs!G$37</f>
        <v>42177.777156848868</v>
      </c>
      <c r="AL1049">
        <f>AD1049/'Totals and Drop Down Lists'!Z$6*Inputs!H$37</f>
        <v>49732.56037777209</v>
      </c>
      <c r="AM1049">
        <f>AE1049/'Totals and Drop Down Lists'!AA$6*Inputs!I$37</f>
        <v>7539.0675983245283</v>
      </c>
      <c r="AN1049">
        <f>AF1049/'Totals and Drop Down Lists'!AB$6*Inputs!J$37</f>
        <v>6545.7953500330759</v>
      </c>
      <c r="AO1049">
        <f>AG1049/'Totals and Drop Down Lists'!AC$6*Inputs!K$37</f>
        <v>8008.1377570093955</v>
      </c>
      <c r="AP1049">
        <f>AH1049/'Totals and Drop Down Lists'!AD$6*Inputs!L$37</f>
        <v>8083.7424162503448</v>
      </c>
      <c r="AQ1049">
        <f>IF(OR($D1049="51",$D1049="52",$D1049="61"),(AA1049/'Totals and Drop Down Lists'!W$4)*Inputs!E$38,0)</f>
        <v>0</v>
      </c>
      <c r="AR1049">
        <f>IF(OR($D1049="51",$D1049="52",$D1049="61"),(AB1049/'Totals and Drop Down Lists'!X$4)*Inputs!F$38,0)</f>
        <v>0</v>
      </c>
      <c r="AS1049">
        <f>IF(OR($D1049="51",$D1049="52",$D1049="61"),(AC1049/'Totals and Drop Down Lists'!Y$4)*Inputs!G$38,0)</f>
        <v>0</v>
      </c>
      <c r="AT1049">
        <f>IF(OR($D1049="51",$D1049="52",$D1049="61"),(AD1049/'Totals and Drop Down Lists'!Z$4)*Inputs!H$38,0)</f>
        <v>0</v>
      </c>
      <c r="AU1049">
        <f>IF(OR($D1049="51",$D1049="52",$D1049="61"),(AE1049/'Totals and Drop Down Lists'!AA$4)*Inputs!I$38,0)</f>
        <v>0</v>
      </c>
      <c r="AV1049">
        <f>IF(OR($D1049="51",$D1049="52",$D1049="61"),(AF1049/'Totals and Drop Down Lists'!AB$4)*Inputs!J$38,0)</f>
        <v>0</v>
      </c>
      <c r="AW1049">
        <f>IF(OR($D1049="51",$D1049="52",$D1049="61"),(AG1049/'Totals and Drop Down Lists'!AC$4)*Inputs!K$38,0)</f>
        <v>0</v>
      </c>
      <c r="AX1049">
        <f>IF(OR($D1049="51",$D1049="52",$D1049="61"),(AH1049/'Totals and Drop Down Lists'!AD$4)*Inputs!L$38,0)</f>
        <v>0</v>
      </c>
      <c r="AY1049">
        <f>IF(OR($D1049="51",$D1049="52",$D1049="61"),0,(AA1049/'Totals and Drop Down Lists'!W$5)*Inputs!E$39)</f>
        <v>0</v>
      </c>
      <c r="AZ1049">
        <f>IF(OR($D1049="51",$D1049="52",$D1049="61"),0,(AB1049/'Totals and Drop Down Lists'!X$5)*Inputs!F$39)</f>
        <v>0</v>
      </c>
      <c r="BA1049">
        <f>IF(OR($D1049="51",$D1049="52",$D1049="61"),0,(AC1049/'Totals and Drop Down Lists'!Y$5)*Inputs!G$39)</f>
        <v>0</v>
      </c>
      <c r="BB1049">
        <f>IF(OR($D1049="51",$D1049="52",$D1049="61"),0,(AD1049/'Totals and Drop Down Lists'!Z$5)*Inputs!H$39)</f>
        <v>0</v>
      </c>
      <c r="BC1049">
        <f>IF(OR($D1049="51",$D1049="52",$D1049="61"),0,(AE1049/'Totals and Drop Down Lists'!AA$5)*Inputs!I$39)</f>
        <v>0</v>
      </c>
      <c r="BD1049">
        <f>IF(OR($D1049="51",$D1049="52",$D1049="61"),0,(AF1049/'Totals and Drop Down Lists'!AB$5)*Inputs!J$39)</f>
        <v>0</v>
      </c>
      <c r="BE1049">
        <f>IF(OR($D1049="51",$D1049="52",$D1049="61"),0,(AG1049/'Totals and Drop Down Lists'!AC$5)*Inputs!K$39)</f>
        <v>0</v>
      </c>
      <c r="BF1049">
        <f>IF(OR($D1049="51",$D1049="52",$D1049="61"),0,(AH1049/'Totals and Drop Down Lists'!AD$5)*Inputs!L$39)</f>
        <v>0</v>
      </c>
      <c r="BG1049" s="10">
        <f t="shared" si="145"/>
        <v>185158.59671023459</v>
      </c>
    </row>
    <row r="1050" spans="1:59" ht="28.8">
      <c r="A1050" s="1" t="s">
        <v>7445</v>
      </c>
      <c r="B1050" s="1" t="s">
        <v>5874</v>
      </c>
      <c r="C1050" s="1" t="s">
        <v>1325</v>
      </c>
      <c r="D1050" s="1" t="s">
        <v>10</v>
      </c>
      <c r="E1050" s="1" t="s">
        <v>5875</v>
      </c>
      <c r="F1050" s="2">
        <v>116495</v>
      </c>
      <c r="G1050" s="2">
        <v>1418</v>
      </c>
      <c r="H1050" s="2">
        <v>606</v>
      </c>
      <c r="I1050" s="2">
        <v>19972</v>
      </c>
      <c r="J1050" s="2">
        <v>50496</v>
      </c>
      <c r="K1050" s="2">
        <v>18448</v>
      </c>
      <c r="L1050" s="2">
        <v>239</v>
      </c>
      <c r="M1050" s="2">
        <v>0</v>
      </c>
      <c r="N1050" s="2">
        <v>7</v>
      </c>
      <c r="O1050" s="2">
        <v>328</v>
      </c>
      <c r="P1050" s="2">
        <v>311</v>
      </c>
      <c r="Q1050" s="2">
        <v>51</v>
      </c>
      <c r="R1050" s="2">
        <v>10081</v>
      </c>
      <c r="S1050" s="2">
        <v>13305000</v>
      </c>
      <c r="T1050" s="2">
        <v>660704300</v>
      </c>
      <c r="U1050" s="2">
        <v>1295</v>
      </c>
      <c r="V1050" s="2">
        <v>1620</v>
      </c>
      <c r="W1050" s="2">
        <v>325</v>
      </c>
      <c r="X1050" s="2">
        <v>5614</v>
      </c>
      <c r="Y1050" s="2">
        <v>685</v>
      </c>
      <c r="Z1050" s="2">
        <v>3814</v>
      </c>
      <c r="AA1050" s="9">
        <f t="shared" si="146"/>
        <v>116495</v>
      </c>
      <c r="AB1050" s="9">
        <f t="shared" si="147"/>
        <v>17948</v>
      </c>
      <c r="AC1050" s="9">
        <f t="shared" si="148"/>
        <v>11017</v>
      </c>
      <c r="AD1050" s="9">
        <f t="shared" si="149"/>
        <v>10081</v>
      </c>
      <c r="AE1050" s="44">
        <f t="shared" si="150"/>
        <v>4.7069261957079461E-4</v>
      </c>
      <c r="AF1050" s="9">
        <f t="shared" si="151"/>
        <v>3669</v>
      </c>
      <c r="AG1050" s="9">
        <f t="shared" si="144"/>
        <v>4499</v>
      </c>
      <c r="AH1050" s="44">
        <f t="shared" si="152"/>
        <v>6.11588615002801E-4</v>
      </c>
      <c r="AI1050">
        <f>AA1050/'Totals and Drop Down Lists'!W$6*Inputs!E$37</f>
        <v>105677.32173092307</v>
      </c>
      <c r="AJ1050">
        <f>AB1050/'Totals and Drop Down Lists'!X$6*Inputs!F$37</f>
        <v>59055.869156121153</v>
      </c>
      <c r="AK1050">
        <f>AC1050/'Totals and Drop Down Lists'!Y$6*Inputs!G$37</f>
        <v>72627.785391841826</v>
      </c>
      <c r="AL1050">
        <f>AD1050/'Totals and Drop Down Lists'!Z$6*Inputs!H$37</f>
        <v>80824.430302808396</v>
      </c>
      <c r="AM1050">
        <f>AE1050/'Totals and Drop Down Lists'!AA$6*Inputs!I$37</f>
        <v>58596.218428862878</v>
      </c>
      <c r="AN1050">
        <f>AF1050/'Totals and Drop Down Lists'!AB$6*Inputs!J$37</f>
        <v>73221.107131924859</v>
      </c>
      <c r="AO1050">
        <f>AG1050/'Totals and Drop Down Lists'!AC$6*Inputs!K$37</f>
        <v>83787.469229733208</v>
      </c>
      <c r="AP1050">
        <f>AH1050/'Totals and Drop Down Lists'!AD$6*Inputs!L$37</f>
        <v>143925.09314446928</v>
      </c>
      <c r="AQ1050">
        <f>IF(OR($D1050="51",$D1050="52",$D1050="61"),(AA1050/'Totals and Drop Down Lists'!W$4)*Inputs!E$38,0)</f>
        <v>0</v>
      </c>
      <c r="AR1050">
        <f>IF(OR($D1050="51",$D1050="52",$D1050="61"),(AB1050/'Totals and Drop Down Lists'!X$4)*Inputs!F$38,0)</f>
        <v>0</v>
      </c>
      <c r="AS1050">
        <f>IF(OR($D1050="51",$D1050="52",$D1050="61"),(AC1050/'Totals and Drop Down Lists'!Y$4)*Inputs!G$38,0)</f>
        <v>0</v>
      </c>
      <c r="AT1050">
        <f>IF(OR($D1050="51",$D1050="52",$D1050="61"),(AD1050/'Totals and Drop Down Lists'!Z$4)*Inputs!H$38,0)</f>
        <v>0</v>
      </c>
      <c r="AU1050">
        <f>IF(OR($D1050="51",$D1050="52",$D1050="61"),(AE1050/'Totals and Drop Down Lists'!AA$4)*Inputs!I$38,0)</f>
        <v>0</v>
      </c>
      <c r="AV1050">
        <f>IF(OR($D1050="51",$D1050="52",$D1050="61"),(AF1050/'Totals and Drop Down Lists'!AB$4)*Inputs!J$38,0)</f>
        <v>0</v>
      </c>
      <c r="AW1050">
        <f>IF(OR($D1050="51",$D1050="52",$D1050="61"),(AG1050/'Totals and Drop Down Lists'!AC$4)*Inputs!K$38,0)</f>
        <v>0</v>
      </c>
      <c r="AX1050">
        <f>IF(OR($D1050="51",$D1050="52",$D1050="61"),(AH1050/'Totals and Drop Down Lists'!AD$4)*Inputs!L$38,0)</f>
        <v>0</v>
      </c>
      <c r="AY1050">
        <f>IF(OR($D1050="51",$D1050="52",$D1050="61"),0,(AA1050/'Totals and Drop Down Lists'!W$5)*Inputs!E$39)</f>
        <v>0</v>
      </c>
      <c r="AZ1050">
        <f>IF(OR($D1050="51",$D1050="52",$D1050="61"),0,(AB1050/'Totals and Drop Down Lists'!X$5)*Inputs!F$39)</f>
        <v>0</v>
      </c>
      <c r="BA1050">
        <f>IF(OR($D1050="51",$D1050="52",$D1050="61"),0,(AC1050/'Totals and Drop Down Lists'!Y$5)*Inputs!G$39)</f>
        <v>0</v>
      </c>
      <c r="BB1050">
        <f>IF(OR($D1050="51",$D1050="52",$D1050="61"),0,(AD1050/'Totals and Drop Down Lists'!Z$5)*Inputs!H$39)</f>
        <v>0</v>
      </c>
      <c r="BC1050">
        <f>IF(OR($D1050="51",$D1050="52",$D1050="61"),0,(AE1050/'Totals and Drop Down Lists'!AA$5)*Inputs!I$39)</f>
        <v>0</v>
      </c>
      <c r="BD1050">
        <f>IF(OR($D1050="51",$D1050="52",$D1050="61"),0,(AF1050/'Totals and Drop Down Lists'!AB$5)*Inputs!J$39)</f>
        <v>0</v>
      </c>
      <c r="BE1050">
        <f>IF(OR($D1050="51",$D1050="52",$D1050="61"),0,(AG1050/'Totals and Drop Down Lists'!AC$5)*Inputs!K$39)</f>
        <v>0</v>
      </c>
      <c r="BF1050">
        <f>IF(OR($D1050="51",$D1050="52",$D1050="61"),0,(AH1050/'Totals and Drop Down Lists'!AD$5)*Inputs!L$39)</f>
        <v>0</v>
      </c>
      <c r="BG1050" s="10">
        <f t="shared" si="145"/>
        <v>677715.29451668472</v>
      </c>
    </row>
    <row r="1051" spans="1:59" ht="28.8">
      <c r="A1051" s="1" t="s">
        <v>7445</v>
      </c>
      <c r="B1051" s="1" t="s">
        <v>5874</v>
      </c>
      <c r="C1051" s="1" t="s">
        <v>5876</v>
      </c>
      <c r="D1051" s="1" t="s">
        <v>58</v>
      </c>
      <c r="E1051" s="1" t="s">
        <v>5877</v>
      </c>
      <c r="F1051" s="2">
        <v>81774</v>
      </c>
      <c r="G1051" s="2">
        <v>357</v>
      </c>
      <c r="H1051" s="2">
        <v>19</v>
      </c>
      <c r="I1051" s="2">
        <v>7687</v>
      </c>
      <c r="J1051" s="2">
        <v>32311</v>
      </c>
      <c r="K1051" s="2">
        <v>6379</v>
      </c>
      <c r="L1051" s="2">
        <v>175</v>
      </c>
      <c r="M1051" s="2">
        <v>4</v>
      </c>
      <c r="N1051" s="2">
        <v>3</v>
      </c>
      <c r="O1051" s="2">
        <v>118</v>
      </c>
      <c r="P1051" s="2">
        <v>0</v>
      </c>
      <c r="Q1051" s="2">
        <v>0</v>
      </c>
      <c r="R1051" s="2">
        <v>4219</v>
      </c>
      <c r="S1051" s="2">
        <v>4309300</v>
      </c>
      <c r="T1051" s="2">
        <v>263365100</v>
      </c>
      <c r="U1051" s="2">
        <v>120</v>
      </c>
      <c r="V1051" s="2">
        <v>340</v>
      </c>
      <c r="W1051" s="2">
        <v>49</v>
      </c>
      <c r="X1051" s="2">
        <v>1486</v>
      </c>
      <c r="Y1051" s="2">
        <v>149</v>
      </c>
      <c r="Z1051" s="2">
        <v>1100</v>
      </c>
      <c r="AA1051" s="9">
        <f t="shared" si="146"/>
        <v>81774</v>
      </c>
      <c r="AB1051" s="9">
        <f t="shared" si="147"/>
        <v>7311</v>
      </c>
      <c r="AC1051" s="9">
        <f t="shared" si="148"/>
        <v>4519</v>
      </c>
      <c r="AD1051" s="9">
        <f t="shared" si="149"/>
        <v>4219</v>
      </c>
      <c r="AE1051" s="44">
        <f t="shared" si="150"/>
        <v>8.7952986531426064E-5</v>
      </c>
      <c r="AF1051" s="9">
        <f t="shared" si="151"/>
        <v>1097</v>
      </c>
      <c r="AG1051" s="9">
        <f t="shared" si="144"/>
        <v>1249</v>
      </c>
      <c r="AH1051" s="44">
        <f t="shared" si="152"/>
        <v>9.1752039676264659E-5</v>
      </c>
      <c r="AI1051">
        <f>AA1051/'Totals and Drop Down Lists'!W$6*Inputs!E$37</f>
        <v>74180.499654272731</v>
      </c>
      <c r="AJ1051">
        <f>AB1051/'Totals and Drop Down Lists'!X$6*Inputs!F$37</f>
        <v>24056.020693135826</v>
      </c>
      <c r="AK1051">
        <f>AC1051/'Totals and Drop Down Lists'!Y$6*Inputs!G$37</f>
        <v>29790.774456361367</v>
      </c>
      <c r="AL1051">
        <f>AD1051/'Totals and Drop Down Lists'!Z$6*Inputs!H$37</f>
        <v>33825.83785810422</v>
      </c>
      <c r="AM1051">
        <f>AE1051/'Totals and Drop Down Lists'!AA$6*Inputs!I$37</f>
        <v>10949.210155378547</v>
      </c>
      <c r="AN1051">
        <f>AF1051/'Totals and Drop Down Lists'!AB$6*Inputs!J$37</f>
        <v>21892.492374958183</v>
      </c>
      <c r="AO1051">
        <f>AG1051/'Totals and Drop Down Lists'!AC$6*Inputs!K$37</f>
        <v>23260.84664768543</v>
      </c>
      <c r="AP1051">
        <f>AH1051/'Totals and Drop Down Lists'!AD$6*Inputs!L$37</f>
        <v>21591.999152144046</v>
      </c>
      <c r="AQ1051">
        <f>IF(OR($D1051="51",$D1051="52",$D1051="61"),(AA1051/'Totals and Drop Down Lists'!W$4)*Inputs!E$38,0)</f>
        <v>0</v>
      </c>
      <c r="AR1051">
        <f>IF(OR($D1051="51",$D1051="52",$D1051="61"),(AB1051/'Totals and Drop Down Lists'!X$4)*Inputs!F$38,0)</f>
        <v>0</v>
      </c>
      <c r="AS1051">
        <f>IF(OR($D1051="51",$D1051="52",$D1051="61"),(AC1051/'Totals and Drop Down Lists'!Y$4)*Inputs!G$38,0)</f>
        <v>0</v>
      </c>
      <c r="AT1051">
        <f>IF(OR($D1051="51",$D1051="52",$D1051="61"),(AD1051/'Totals and Drop Down Lists'!Z$4)*Inputs!H$38,0)</f>
        <v>0</v>
      </c>
      <c r="AU1051">
        <f>IF(OR($D1051="51",$D1051="52",$D1051="61"),(AE1051/'Totals and Drop Down Lists'!AA$4)*Inputs!I$38,0)</f>
        <v>0</v>
      </c>
      <c r="AV1051">
        <f>IF(OR($D1051="51",$D1051="52",$D1051="61"),(AF1051/'Totals and Drop Down Lists'!AB$4)*Inputs!J$38,0)</f>
        <v>0</v>
      </c>
      <c r="AW1051">
        <f>IF(OR($D1051="51",$D1051="52",$D1051="61"),(AG1051/'Totals and Drop Down Lists'!AC$4)*Inputs!K$38,0)</f>
        <v>0</v>
      </c>
      <c r="AX1051">
        <f>IF(OR($D1051="51",$D1051="52",$D1051="61"),(AH1051/'Totals and Drop Down Lists'!AD$4)*Inputs!L$38,0)</f>
        <v>0</v>
      </c>
      <c r="AY1051">
        <f>IF(OR($D1051="51",$D1051="52",$D1051="61"),0,(AA1051/'Totals and Drop Down Lists'!W$5)*Inputs!E$39)</f>
        <v>0</v>
      </c>
      <c r="AZ1051">
        <f>IF(OR($D1051="51",$D1051="52",$D1051="61"),0,(AB1051/'Totals and Drop Down Lists'!X$5)*Inputs!F$39)</f>
        <v>0</v>
      </c>
      <c r="BA1051">
        <f>IF(OR($D1051="51",$D1051="52",$D1051="61"),0,(AC1051/'Totals and Drop Down Lists'!Y$5)*Inputs!G$39)</f>
        <v>0</v>
      </c>
      <c r="BB1051">
        <f>IF(OR($D1051="51",$D1051="52",$D1051="61"),0,(AD1051/'Totals and Drop Down Lists'!Z$5)*Inputs!H$39)</f>
        <v>0</v>
      </c>
      <c r="BC1051">
        <f>IF(OR($D1051="51",$D1051="52",$D1051="61"),0,(AE1051/'Totals and Drop Down Lists'!AA$5)*Inputs!I$39)</f>
        <v>0</v>
      </c>
      <c r="BD1051">
        <f>IF(OR($D1051="51",$D1051="52",$D1051="61"),0,(AF1051/'Totals and Drop Down Lists'!AB$5)*Inputs!J$39)</f>
        <v>0</v>
      </c>
      <c r="BE1051">
        <f>IF(OR($D1051="51",$D1051="52",$D1051="61"),0,(AG1051/'Totals and Drop Down Lists'!AC$5)*Inputs!K$39)</f>
        <v>0</v>
      </c>
      <c r="BF1051">
        <f>IF(OR($D1051="51",$D1051="52",$D1051="61"),0,(AH1051/'Totals and Drop Down Lists'!AD$5)*Inputs!L$39)</f>
        <v>0</v>
      </c>
      <c r="BG1051" s="10">
        <f t="shared" si="145"/>
        <v>239547.68099204032</v>
      </c>
    </row>
    <row r="1052" spans="1:59">
      <c r="A1052" s="1" t="s">
        <v>7446</v>
      </c>
      <c r="B1052" s="1" t="s">
        <v>1214</v>
      </c>
      <c r="C1052" s="1" t="s">
        <v>1215</v>
      </c>
      <c r="D1052" s="1" t="s">
        <v>10</v>
      </c>
      <c r="E1052" s="1" t="s">
        <v>1216</v>
      </c>
      <c r="F1052" s="2">
        <v>143223</v>
      </c>
      <c r="G1052" s="2">
        <v>655</v>
      </c>
      <c r="H1052" s="2">
        <v>82</v>
      </c>
      <c r="I1052" s="2">
        <v>5790</v>
      </c>
      <c r="J1052" s="2">
        <v>49483</v>
      </c>
      <c r="K1052" s="2">
        <v>11673</v>
      </c>
      <c r="L1052" s="2">
        <v>201</v>
      </c>
      <c r="M1052" s="2">
        <v>6</v>
      </c>
      <c r="N1052" s="2">
        <v>29</v>
      </c>
      <c r="O1052" s="2">
        <v>241</v>
      </c>
      <c r="P1052" s="2">
        <v>56</v>
      </c>
      <c r="Q1052" s="2">
        <v>0</v>
      </c>
      <c r="R1052" s="2">
        <v>1629</v>
      </c>
      <c r="S1052" s="2">
        <v>15372700</v>
      </c>
      <c r="T1052" s="2">
        <v>843295200</v>
      </c>
      <c r="U1052" s="2">
        <v>840</v>
      </c>
      <c r="V1052" s="2">
        <v>245</v>
      </c>
      <c r="W1052" s="2">
        <v>0</v>
      </c>
      <c r="X1052" s="2">
        <v>1305</v>
      </c>
      <c r="Y1052" s="2">
        <v>110</v>
      </c>
      <c r="Z1052" s="2">
        <v>970</v>
      </c>
      <c r="AA1052" s="9">
        <f t="shared" si="146"/>
        <v>143223</v>
      </c>
      <c r="AB1052" s="9">
        <f t="shared" si="147"/>
        <v>5053</v>
      </c>
      <c r="AC1052" s="9">
        <f t="shared" si="148"/>
        <v>2162</v>
      </c>
      <c r="AD1052" s="9">
        <f t="shared" si="149"/>
        <v>1629</v>
      </c>
      <c r="AE1052" s="44">
        <f t="shared" si="150"/>
        <v>1.9231126973869803E-4</v>
      </c>
      <c r="AF1052" s="9">
        <f t="shared" si="151"/>
        <v>1060</v>
      </c>
      <c r="AG1052" s="9">
        <f t="shared" si="144"/>
        <v>1080</v>
      </c>
      <c r="AH1052" s="44">
        <f t="shared" si="152"/>
        <v>9.4798465097807648E-5</v>
      </c>
      <c r="AI1052">
        <f>AA1052/'Totals and Drop Down Lists'!W$6*Inputs!E$37</f>
        <v>129923.37053322456</v>
      </c>
      <c r="AJ1052">
        <f>AB1052/'Totals and Drop Down Lists'!X$6*Inputs!F$37</f>
        <v>16626.326434470706</v>
      </c>
      <c r="AK1052">
        <f>AC1052/'Totals and Drop Down Lists'!Y$6*Inputs!G$37</f>
        <v>14252.634294014888</v>
      </c>
      <c r="AL1052">
        <f>AD1052/'Totals and Drop Down Lists'!Z$6*Inputs!H$37</f>
        <v>13060.509568820045</v>
      </c>
      <c r="AM1052">
        <f>AE1052/'Totals and Drop Down Lists'!AA$6*Inputs!I$37</f>
        <v>23940.705036370011</v>
      </c>
      <c r="AN1052">
        <f>AF1052/'Totals and Drop Down Lists'!AB$6*Inputs!J$37</f>
        <v>21154.094728765427</v>
      </c>
      <c r="AO1052">
        <f>AG1052/'Totals and Drop Down Lists'!AC$6*Inputs!K$37</f>
        <v>20113.462273418947</v>
      </c>
      <c r="AP1052">
        <f>AH1052/'Totals and Drop Down Lists'!AD$6*Inputs!L$37</f>
        <v>22308.914169522592</v>
      </c>
      <c r="AQ1052">
        <f>IF(OR($D1052="51",$D1052="52",$D1052="61"),(AA1052/'Totals and Drop Down Lists'!W$4)*Inputs!E$38,0)</f>
        <v>0</v>
      </c>
      <c r="AR1052">
        <f>IF(OR($D1052="51",$D1052="52",$D1052="61"),(AB1052/'Totals and Drop Down Lists'!X$4)*Inputs!F$38,0)</f>
        <v>0</v>
      </c>
      <c r="AS1052">
        <f>IF(OR($D1052="51",$D1052="52",$D1052="61"),(AC1052/'Totals and Drop Down Lists'!Y$4)*Inputs!G$38,0)</f>
        <v>0</v>
      </c>
      <c r="AT1052">
        <f>IF(OR($D1052="51",$D1052="52",$D1052="61"),(AD1052/'Totals and Drop Down Lists'!Z$4)*Inputs!H$38,0)</f>
        <v>0</v>
      </c>
      <c r="AU1052">
        <f>IF(OR($D1052="51",$D1052="52",$D1052="61"),(AE1052/'Totals and Drop Down Lists'!AA$4)*Inputs!I$38,0)</f>
        <v>0</v>
      </c>
      <c r="AV1052">
        <f>IF(OR($D1052="51",$D1052="52",$D1052="61"),(AF1052/'Totals and Drop Down Lists'!AB$4)*Inputs!J$38,0)</f>
        <v>0</v>
      </c>
      <c r="AW1052">
        <f>IF(OR($D1052="51",$D1052="52",$D1052="61"),(AG1052/'Totals and Drop Down Lists'!AC$4)*Inputs!K$38,0)</f>
        <v>0</v>
      </c>
      <c r="AX1052">
        <f>IF(OR($D1052="51",$D1052="52",$D1052="61"),(AH1052/'Totals and Drop Down Lists'!AD$4)*Inputs!L$38,0)</f>
        <v>0</v>
      </c>
      <c r="AY1052">
        <f>IF(OR($D1052="51",$D1052="52",$D1052="61"),0,(AA1052/'Totals and Drop Down Lists'!W$5)*Inputs!E$39)</f>
        <v>0</v>
      </c>
      <c r="AZ1052">
        <f>IF(OR($D1052="51",$D1052="52",$D1052="61"),0,(AB1052/'Totals and Drop Down Lists'!X$5)*Inputs!F$39)</f>
        <v>0</v>
      </c>
      <c r="BA1052">
        <f>IF(OR($D1052="51",$D1052="52",$D1052="61"),0,(AC1052/'Totals and Drop Down Lists'!Y$5)*Inputs!G$39)</f>
        <v>0</v>
      </c>
      <c r="BB1052">
        <f>IF(OR($D1052="51",$D1052="52",$D1052="61"),0,(AD1052/'Totals and Drop Down Lists'!Z$5)*Inputs!H$39)</f>
        <v>0</v>
      </c>
      <c r="BC1052">
        <f>IF(OR($D1052="51",$D1052="52",$D1052="61"),0,(AE1052/'Totals and Drop Down Lists'!AA$5)*Inputs!I$39)</f>
        <v>0</v>
      </c>
      <c r="BD1052">
        <f>IF(OR($D1052="51",$D1052="52",$D1052="61"),0,(AF1052/'Totals and Drop Down Lists'!AB$5)*Inputs!J$39)</f>
        <v>0</v>
      </c>
      <c r="BE1052">
        <f>IF(OR($D1052="51",$D1052="52",$D1052="61"),0,(AG1052/'Totals and Drop Down Lists'!AC$5)*Inputs!K$39)</f>
        <v>0</v>
      </c>
      <c r="BF1052">
        <f>IF(OR($D1052="51",$D1052="52",$D1052="61"),0,(AH1052/'Totals and Drop Down Lists'!AD$5)*Inputs!L$39)</f>
        <v>0</v>
      </c>
      <c r="BG1052" s="10">
        <f t="shared" si="145"/>
        <v>261380.01703860715</v>
      </c>
    </row>
    <row r="1053" spans="1:59">
      <c r="A1053" s="1" t="s">
        <v>7446</v>
      </c>
      <c r="B1053" s="1" t="s">
        <v>1214</v>
      </c>
      <c r="C1053" s="1" t="s">
        <v>1217</v>
      </c>
      <c r="D1053" s="1" t="s">
        <v>215</v>
      </c>
      <c r="E1053" s="1" t="s">
        <v>1218</v>
      </c>
      <c r="F1053" s="2">
        <v>777600</v>
      </c>
      <c r="G1053" s="2">
        <v>4456</v>
      </c>
      <c r="H1053" s="2">
        <v>1158</v>
      </c>
      <c r="I1053" s="2">
        <v>56398</v>
      </c>
      <c r="J1053" s="2">
        <v>283842</v>
      </c>
      <c r="K1053" s="2">
        <v>71243</v>
      </c>
      <c r="L1053" s="2">
        <v>2112</v>
      </c>
      <c r="M1053" s="2">
        <v>310</v>
      </c>
      <c r="N1053" s="2">
        <v>136</v>
      </c>
      <c r="O1053" s="2">
        <v>3339</v>
      </c>
      <c r="P1053" s="2">
        <v>886</v>
      </c>
      <c r="Q1053" s="2">
        <v>137</v>
      </c>
      <c r="R1053" s="2">
        <v>18841</v>
      </c>
      <c r="S1053" s="2">
        <v>79975900</v>
      </c>
      <c r="T1053" s="2">
        <v>3822393200</v>
      </c>
      <c r="U1053" s="2">
        <v>5155</v>
      </c>
      <c r="V1053" s="2">
        <v>2408</v>
      </c>
      <c r="W1053" s="2">
        <v>140</v>
      </c>
      <c r="X1053" s="2">
        <v>12160</v>
      </c>
      <c r="Y1053" s="2">
        <v>949</v>
      </c>
      <c r="Z1053" s="2">
        <v>8420</v>
      </c>
      <c r="AA1053" s="9">
        <f t="shared" si="146"/>
        <v>777600</v>
      </c>
      <c r="AB1053" s="9">
        <f t="shared" si="147"/>
        <v>50784</v>
      </c>
      <c r="AC1053" s="9">
        <f t="shared" si="148"/>
        <v>25761</v>
      </c>
      <c r="AD1053" s="9">
        <f t="shared" si="149"/>
        <v>18841</v>
      </c>
      <c r="AE1053" s="44">
        <f t="shared" si="150"/>
        <v>1.2488305830641586E-3</v>
      </c>
      <c r="AF1053" s="9">
        <f t="shared" si="151"/>
        <v>9612</v>
      </c>
      <c r="AG1053" s="9">
        <f t="shared" si="144"/>
        <v>9369</v>
      </c>
      <c r="AH1053" s="44">
        <f t="shared" si="152"/>
        <v>8.7500365279672213E-4</v>
      </c>
      <c r="AI1053">
        <f>AA1053/'Totals and Drop Down Lists'!W$6*Inputs!E$37</f>
        <v>705392.38059973193</v>
      </c>
      <c r="AJ1053">
        <f>AB1053/'Totals and Drop Down Lists'!X$6*Inputs!F$37</f>
        <v>167099.02268912731</v>
      </c>
      <c r="AK1053">
        <f>AC1053/'Totals and Drop Down Lists'!Y$6*Inputs!G$37</f>
        <v>169825.21371328286</v>
      </c>
      <c r="AL1053">
        <f>AD1053/'Totals and Drop Down Lists'!Z$6*Inputs!H$37</f>
        <v>151057.74142795487</v>
      </c>
      <c r="AM1053">
        <f>AE1053/'Totals and Drop Down Lists'!AA$6*Inputs!I$37</f>
        <v>155466.10799336203</v>
      </c>
      <c r="AN1053">
        <f>AF1053/'Totals and Drop Down Lists'!AB$6*Inputs!J$37</f>
        <v>191823.73446499364</v>
      </c>
      <c r="AO1053">
        <f>AG1053/'Totals and Drop Down Lists'!AC$6*Inputs!K$37</f>
        <v>174484.28522190938</v>
      </c>
      <c r="AP1053">
        <f>AH1053/'Totals and Drop Down Lists'!AD$6*Inputs!L$37</f>
        <v>205914.53003084817</v>
      </c>
      <c r="AQ1053">
        <f>IF(OR($D1053="51",$D1053="52",$D1053="61"),(AA1053/'Totals and Drop Down Lists'!W$4)*Inputs!E$38,0)</f>
        <v>0</v>
      </c>
      <c r="AR1053">
        <f>IF(OR($D1053="51",$D1053="52",$D1053="61"),(AB1053/'Totals and Drop Down Lists'!X$4)*Inputs!F$38,0)</f>
        <v>0</v>
      </c>
      <c r="AS1053">
        <f>IF(OR($D1053="51",$D1053="52",$D1053="61"),(AC1053/'Totals and Drop Down Lists'!Y$4)*Inputs!G$38,0)</f>
        <v>0</v>
      </c>
      <c r="AT1053">
        <f>IF(OR($D1053="51",$D1053="52",$D1053="61"),(AD1053/'Totals and Drop Down Lists'!Z$4)*Inputs!H$38,0)</f>
        <v>0</v>
      </c>
      <c r="AU1053">
        <f>IF(OR($D1053="51",$D1053="52",$D1053="61"),(AE1053/'Totals and Drop Down Lists'!AA$4)*Inputs!I$38,0)</f>
        <v>0</v>
      </c>
      <c r="AV1053">
        <f>IF(OR($D1053="51",$D1053="52",$D1053="61"),(AF1053/'Totals and Drop Down Lists'!AB$4)*Inputs!J$38,0)</f>
        <v>0</v>
      </c>
      <c r="AW1053">
        <f>IF(OR($D1053="51",$D1053="52",$D1053="61"),(AG1053/'Totals and Drop Down Lists'!AC$4)*Inputs!K$38,0)</f>
        <v>0</v>
      </c>
      <c r="AX1053">
        <f>IF(OR($D1053="51",$D1053="52",$D1053="61"),(AH1053/'Totals and Drop Down Lists'!AD$4)*Inputs!L$38,0)</f>
        <v>0</v>
      </c>
      <c r="AY1053">
        <f>IF(OR($D1053="51",$D1053="52",$D1053="61"),0,(AA1053/'Totals and Drop Down Lists'!W$5)*Inputs!E$39)</f>
        <v>0</v>
      </c>
      <c r="AZ1053">
        <f>IF(OR($D1053="51",$D1053="52",$D1053="61"),0,(AB1053/'Totals and Drop Down Lists'!X$5)*Inputs!F$39)</f>
        <v>0</v>
      </c>
      <c r="BA1053">
        <f>IF(OR($D1053="51",$D1053="52",$D1053="61"),0,(AC1053/'Totals and Drop Down Lists'!Y$5)*Inputs!G$39)</f>
        <v>0</v>
      </c>
      <c r="BB1053">
        <f>IF(OR($D1053="51",$D1053="52",$D1053="61"),0,(AD1053/'Totals and Drop Down Lists'!Z$5)*Inputs!H$39)</f>
        <v>0</v>
      </c>
      <c r="BC1053">
        <f>IF(OR($D1053="51",$D1053="52",$D1053="61"),0,(AE1053/'Totals and Drop Down Lists'!AA$5)*Inputs!I$39)</f>
        <v>0</v>
      </c>
      <c r="BD1053">
        <f>IF(OR($D1053="51",$D1053="52",$D1053="61"),0,(AF1053/'Totals and Drop Down Lists'!AB$5)*Inputs!J$39)</f>
        <v>0</v>
      </c>
      <c r="BE1053">
        <f>IF(OR($D1053="51",$D1053="52",$D1053="61"),0,(AG1053/'Totals and Drop Down Lists'!AC$5)*Inputs!K$39)</f>
        <v>0</v>
      </c>
      <c r="BF1053">
        <f>IF(OR($D1053="51",$D1053="52",$D1053="61"),0,(AH1053/'Totals and Drop Down Lists'!AD$5)*Inputs!L$39)</f>
        <v>0</v>
      </c>
      <c r="BG1053" s="10">
        <f t="shared" si="145"/>
        <v>1921063.0161412102</v>
      </c>
    </row>
    <row r="1054" spans="1:59">
      <c r="A1054" s="1" t="s">
        <v>7447</v>
      </c>
      <c r="B1054" s="1" t="s">
        <v>5467</v>
      </c>
      <c r="C1054" s="1" t="s">
        <v>410</v>
      </c>
      <c r="D1054" s="1" t="s">
        <v>25</v>
      </c>
      <c r="E1054" s="1" t="s">
        <v>5468</v>
      </c>
      <c r="F1054" s="2">
        <v>5062</v>
      </c>
      <c r="G1054" s="2">
        <v>22</v>
      </c>
      <c r="H1054" s="2">
        <v>28</v>
      </c>
      <c r="I1054" s="2">
        <v>593</v>
      </c>
      <c r="J1054" s="2">
        <v>2061</v>
      </c>
      <c r="K1054" s="2">
        <v>381</v>
      </c>
      <c r="L1054" s="2">
        <v>3</v>
      </c>
      <c r="M1054" s="2">
        <v>0</v>
      </c>
      <c r="N1054" s="2">
        <v>0</v>
      </c>
      <c r="O1054" s="2">
        <v>4</v>
      </c>
      <c r="P1054" s="2">
        <v>0</v>
      </c>
      <c r="Q1054" s="2">
        <v>0</v>
      </c>
      <c r="R1054" s="2">
        <v>712</v>
      </c>
      <c r="S1054" s="2">
        <v>176500</v>
      </c>
      <c r="T1054" s="2">
        <v>11060500</v>
      </c>
      <c r="U1054" s="2">
        <v>38</v>
      </c>
      <c r="V1054" s="2">
        <v>57</v>
      </c>
      <c r="W1054" s="2">
        <v>8</v>
      </c>
      <c r="X1054" s="2">
        <v>116</v>
      </c>
      <c r="Y1054" s="2">
        <v>12</v>
      </c>
      <c r="Z1054" s="2">
        <v>65</v>
      </c>
      <c r="AA1054" s="9">
        <f t="shared" si="146"/>
        <v>5062</v>
      </c>
      <c r="AB1054" s="9">
        <f t="shared" si="147"/>
        <v>543</v>
      </c>
      <c r="AC1054" s="9">
        <f t="shared" si="148"/>
        <v>719</v>
      </c>
      <c r="AD1054" s="9">
        <f t="shared" si="149"/>
        <v>712</v>
      </c>
      <c r="AE1054" s="44">
        <f t="shared" si="150"/>
        <v>4.9188971906965658E-6</v>
      </c>
      <c r="AF1054" s="9">
        <f t="shared" si="151"/>
        <v>51</v>
      </c>
      <c r="AG1054" s="9">
        <f t="shared" si="144"/>
        <v>77</v>
      </c>
      <c r="AH1054" s="44">
        <f t="shared" si="152"/>
        <v>5.2964977896087045E-6</v>
      </c>
      <c r="AI1054">
        <f>AA1054/'Totals and Drop Down Lists'!W$6*Inputs!E$37</f>
        <v>4591.944740992597</v>
      </c>
      <c r="AJ1054">
        <f>AB1054/'Totals and Drop Down Lists'!X$6*Inputs!F$37</f>
        <v>1786.6802402370063</v>
      </c>
      <c r="AK1054">
        <f>AC1054/'Totals and Drop Down Lists'!Y$6*Inputs!G$37</f>
        <v>4739.8908683611035</v>
      </c>
      <c r="AL1054">
        <f>AD1054/'Totals and Drop Down Lists'!Z$6*Inputs!H$37</f>
        <v>5708.4609042356497</v>
      </c>
      <c r="AM1054">
        <f>AE1054/'Totals and Drop Down Lists'!AA$6*Inputs!I$37</f>
        <v>612.35031574958623</v>
      </c>
      <c r="AN1054">
        <f>AF1054/'Totals and Drop Down Lists'!AB$6*Inputs!J$37</f>
        <v>1017.7913501575819</v>
      </c>
      <c r="AO1054">
        <f>AG1054/'Totals and Drop Down Lists'!AC$6*Inputs!K$37</f>
        <v>1434.0153657900546</v>
      </c>
      <c r="AP1054">
        <f>AH1054/'Totals and Drop Down Lists'!AD$6*Inputs!L$37</f>
        <v>1246.4243431107971</v>
      </c>
      <c r="AQ1054">
        <f>IF(OR($D1054="51",$D1054="52",$D1054="61"),(AA1054/'Totals and Drop Down Lists'!W$4)*Inputs!E$38,0)</f>
        <v>0</v>
      </c>
      <c r="AR1054">
        <f>IF(OR($D1054="51",$D1054="52",$D1054="61"),(AB1054/'Totals and Drop Down Lists'!X$4)*Inputs!F$38,0)</f>
        <v>0</v>
      </c>
      <c r="AS1054">
        <f>IF(OR($D1054="51",$D1054="52",$D1054="61"),(AC1054/'Totals and Drop Down Lists'!Y$4)*Inputs!G$38,0)</f>
        <v>0</v>
      </c>
      <c r="AT1054">
        <f>IF(OR($D1054="51",$D1054="52",$D1054="61"),(AD1054/'Totals and Drop Down Lists'!Z$4)*Inputs!H$38,0)</f>
        <v>0</v>
      </c>
      <c r="AU1054">
        <f>IF(OR($D1054="51",$D1054="52",$D1054="61"),(AE1054/'Totals and Drop Down Lists'!AA$4)*Inputs!I$38,0)</f>
        <v>0</v>
      </c>
      <c r="AV1054">
        <f>IF(OR($D1054="51",$D1054="52",$D1054="61"),(AF1054/'Totals and Drop Down Lists'!AB$4)*Inputs!J$38,0)</f>
        <v>0</v>
      </c>
      <c r="AW1054">
        <f>IF(OR($D1054="51",$D1054="52",$D1054="61"),(AG1054/'Totals and Drop Down Lists'!AC$4)*Inputs!K$38,0)</f>
        <v>0</v>
      </c>
      <c r="AX1054">
        <f>IF(OR($D1054="51",$D1054="52",$D1054="61"),(AH1054/'Totals and Drop Down Lists'!AD$4)*Inputs!L$38,0)</f>
        <v>0</v>
      </c>
      <c r="AY1054">
        <f>IF(OR($D1054="51",$D1054="52",$D1054="61"),0,(AA1054/'Totals and Drop Down Lists'!W$5)*Inputs!E$39)</f>
        <v>0</v>
      </c>
      <c r="AZ1054">
        <f>IF(OR($D1054="51",$D1054="52",$D1054="61"),0,(AB1054/'Totals and Drop Down Lists'!X$5)*Inputs!F$39)</f>
        <v>0</v>
      </c>
      <c r="BA1054">
        <f>IF(OR($D1054="51",$D1054="52",$D1054="61"),0,(AC1054/'Totals and Drop Down Lists'!Y$5)*Inputs!G$39)</f>
        <v>0</v>
      </c>
      <c r="BB1054">
        <f>IF(OR($D1054="51",$D1054="52",$D1054="61"),0,(AD1054/'Totals and Drop Down Lists'!Z$5)*Inputs!H$39)</f>
        <v>0</v>
      </c>
      <c r="BC1054">
        <f>IF(OR($D1054="51",$D1054="52",$D1054="61"),0,(AE1054/'Totals and Drop Down Lists'!AA$5)*Inputs!I$39)</f>
        <v>0</v>
      </c>
      <c r="BD1054">
        <f>IF(OR($D1054="51",$D1054="52",$D1054="61"),0,(AF1054/'Totals and Drop Down Lists'!AB$5)*Inputs!J$39)</f>
        <v>0</v>
      </c>
      <c r="BE1054">
        <f>IF(OR($D1054="51",$D1054="52",$D1054="61"),0,(AG1054/'Totals and Drop Down Lists'!AC$5)*Inputs!K$39)</f>
        <v>0</v>
      </c>
      <c r="BF1054">
        <f>IF(OR($D1054="51",$D1054="52",$D1054="61"),0,(AH1054/'Totals and Drop Down Lists'!AD$5)*Inputs!L$39)</f>
        <v>0</v>
      </c>
      <c r="BG1054" s="10">
        <f t="shared" si="145"/>
        <v>21137.558128634377</v>
      </c>
    </row>
    <row r="1055" spans="1:59">
      <c r="A1055" s="1" t="s">
        <v>7447</v>
      </c>
      <c r="B1055" s="1" t="s">
        <v>5467</v>
      </c>
      <c r="C1055" s="1" t="s">
        <v>2723</v>
      </c>
      <c r="D1055" s="1" t="s">
        <v>25</v>
      </c>
      <c r="E1055" s="1" t="s">
        <v>5469</v>
      </c>
      <c r="F1055" s="2">
        <v>34651</v>
      </c>
      <c r="G1055" s="2">
        <v>116</v>
      </c>
      <c r="H1055" s="2">
        <v>40</v>
      </c>
      <c r="I1055" s="2">
        <v>4873</v>
      </c>
      <c r="J1055" s="2">
        <v>14138</v>
      </c>
      <c r="K1055" s="2">
        <v>3579</v>
      </c>
      <c r="L1055" s="2">
        <v>64</v>
      </c>
      <c r="M1055" s="2">
        <v>0</v>
      </c>
      <c r="N1055" s="2">
        <v>13</v>
      </c>
      <c r="O1055" s="2">
        <v>193</v>
      </c>
      <c r="P1055" s="2">
        <v>10</v>
      </c>
      <c r="Q1055" s="2">
        <v>0</v>
      </c>
      <c r="R1055" s="2">
        <v>5375</v>
      </c>
      <c r="S1055" s="2">
        <v>1952300</v>
      </c>
      <c r="T1055" s="2">
        <v>112671100</v>
      </c>
      <c r="U1055" s="2">
        <v>222</v>
      </c>
      <c r="V1055" s="2">
        <v>250</v>
      </c>
      <c r="W1055" s="2">
        <v>103</v>
      </c>
      <c r="X1055" s="2">
        <v>874</v>
      </c>
      <c r="Y1055" s="2">
        <v>148</v>
      </c>
      <c r="Z1055" s="2">
        <v>493</v>
      </c>
      <c r="AA1055" s="9">
        <f t="shared" si="146"/>
        <v>34651</v>
      </c>
      <c r="AB1055" s="9">
        <f t="shared" si="147"/>
        <v>4717</v>
      </c>
      <c r="AC1055" s="9">
        <f t="shared" si="148"/>
        <v>5655</v>
      </c>
      <c r="AD1055" s="9">
        <f t="shared" si="149"/>
        <v>5375</v>
      </c>
      <c r="AE1055" s="44">
        <f t="shared" si="150"/>
        <v>6.3274861817286593E-5</v>
      </c>
      <c r="AF1055" s="9">
        <f t="shared" si="151"/>
        <v>521</v>
      </c>
      <c r="AG1055" s="9">
        <f t="shared" si="144"/>
        <v>641</v>
      </c>
      <c r="AH1055" s="44">
        <f t="shared" si="152"/>
        <v>6.0378571927903241E-5</v>
      </c>
      <c r="AI1055">
        <f>AA1055/'Totals and Drop Down Lists'!W$6*Inputs!E$37</f>
        <v>31433.322248149834</v>
      </c>
      <c r="AJ1055">
        <f>AB1055/'Totals and Drop Down Lists'!X$6*Inputs!F$37</f>
        <v>15520.756341064382</v>
      </c>
      <c r="AK1055">
        <f>AC1055/'Totals and Drop Down Lists'!Y$6*Inputs!G$37</f>
        <v>37279.670181616188</v>
      </c>
      <c r="AL1055">
        <f>AD1055/'Totals and Drop Down Lists'!Z$6*Inputs!H$37</f>
        <v>43094.069326217148</v>
      </c>
      <c r="AM1055">
        <f>AE1055/'Totals and Drop Down Lists'!AA$6*Inputs!I$37</f>
        <v>7877.0464416516907</v>
      </c>
      <c r="AN1055">
        <f>AF1055/'Totals and Drop Down Lists'!AB$6*Inputs!J$37</f>
        <v>10397.43712611961</v>
      </c>
      <c r="AO1055">
        <f>AG1055/'Totals and Drop Down Lists'!AC$6*Inputs!K$37</f>
        <v>11937.712330797727</v>
      </c>
      <c r="AP1055">
        <f>AH1055/'Totals and Drop Down Lists'!AD$6*Inputs!L$37</f>
        <v>14208.883840347018</v>
      </c>
      <c r="AQ1055">
        <f>IF(OR($D1055="51",$D1055="52",$D1055="61"),(AA1055/'Totals and Drop Down Lists'!W$4)*Inputs!E$38,0)</f>
        <v>0</v>
      </c>
      <c r="AR1055">
        <f>IF(OR($D1055="51",$D1055="52",$D1055="61"),(AB1055/'Totals and Drop Down Lists'!X$4)*Inputs!F$38,0)</f>
        <v>0</v>
      </c>
      <c r="AS1055">
        <f>IF(OR($D1055="51",$D1055="52",$D1055="61"),(AC1055/'Totals and Drop Down Lists'!Y$4)*Inputs!G$38,0)</f>
        <v>0</v>
      </c>
      <c r="AT1055">
        <f>IF(OR($D1055="51",$D1055="52",$D1055="61"),(AD1055/'Totals and Drop Down Lists'!Z$4)*Inputs!H$38,0)</f>
        <v>0</v>
      </c>
      <c r="AU1055">
        <f>IF(OR($D1055="51",$D1055="52",$D1055="61"),(AE1055/'Totals and Drop Down Lists'!AA$4)*Inputs!I$38,0)</f>
        <v>0</v>
      </c>
      <c r="AV1055">
        <f>IF(OR($D1055="51",$D1055="52",$D1055="61"),(AF1055/'Totals and Drop Down Lists'!AB$4)*Inputs!J$38,0)</f>
        <v>0</v>
      </c>
      <c r="AW1055">
        <f>IF(OR($D1055="51",$D1055="52",$D1055="61"),(AG1055/'Totals and Drop Down Lists'!AC$4)*Inputs!K$38,0)</f>
        <v>0</v>
      </c>
      <c r="AX1055">
        <f>IF(OR($D1055="51",$D1055="52",$D1055="61"),(AH1055/'Totals and Drop Down Lists'!AD$4)*Inputs!L$38,0)</f>
        <v>0</v>
      </c>
      <c r="AY1055">
        <f>IF(OR($D1055="51",$D1055="52",$D1055="61"),0,(AA1055/'Totals and Drop Down Lists'!W$5)*Inputs!E$39)</f>
        <v>0</v>
      </c>
      <c r="AZ1055">
        <f>IF(OR($D1055="51",$D1055="52",$D1055="61"),0,(AB1055/'Totals and Drop Down Lists'!X$5)*Inputs!F$39)</f>
        <v>0</v>
      </c>
      <c r="BA1055">
        <f>IF(OR($D1055="51",$D1055="52",$D1055="61"),0,(AC1055/'Totals and Drop Down Lists'!Y$5)*Inputs!G$39)</f>
        <v>0</v>
      </c>
      <c r="BB1055">
        <f>IF(OR($D1055="51",$D1055="52",$D1055="61"),0,(AD1055/'Totals and Drop Down Lists'!Z$5)*Inputs!H$39)</f>
        <v>0</v>
      </c>
      <c r="BC1055">
        <f>IF(OR($D1055="51",$D1055="52",$D1055="61"),0,(AE1055/'Totals and Drop Down Lists'!AA$5)*Inputs!I$39)</f>
        <v>0</v>
      </c>
      <c r="BD1055">
        <f>IF(OR($D1055="51",$D1055="52",$D1055="61"),0,(AF1055/'Totals and Drop Down Lists'!AB$5)*Inputs!J$39)</f>
        <v>0</v>
      </c>
      <c r="BE1055">
        <f>IF(OR($D1055="51",$D1055="52",$D1055="61"),0,(AG1055/'Totals and Drop Down Lists'!AC$5)*Inputs!K$39)</f>
        <v>0</v>
      </c>
      <c r="BF1055">
        <f>IF(OR($D1055="51",$D1055="52",$D1055="61"),0,(AH1055/'Totals and Drop Down Lists'!AD$5)*Inputs!L$39)</f>
        <v>0</v>
      </c>
      <c r="BG1055" s="10">
        <f t="shared" si="145"/>
        <v>171748.89783596358</v>
      </c>
    </row>
    <row r="1056" spans="1:59">
      <c r="A1056" s="1" t="s">
        <v>7447</v>
      </c>
      <c r="B1056" s="1" t="s">
        <v>5467</v>
      </c>
      <c r="C1056" s="1" t="s">
        <v>286</v>
      </c>
      <c r="D1056" s="1" t="s">
        <v>25</v>
      </c>
      <c r="E1056" s="1" t="s">
        <v>5470</v>
      </c>
      <c r="F1056" s="2">
        <v>16284</v>
      </c>
      <c r="G1056" s="2">
        <v>130</v>
      </c>
      <c r="H1056" s="2">
        <v>7</v>
      </c>
      <c r="I1056" s="2">
        <v>1956</v>
      </c>
      <c r="J1056" s="2">
        <v>6568</v>
      </c>
      <c r="K1056" s="2">
        <v>1604</v>
      </c>
      <c r="L1056" s="2">
        <v>0</v>
      </c>
      <c r="M1056" s="2">
        <v>0</v>
      </c>
      <c r="N1056" s="2">
        <v>0</v>
      </c>
      <c r="O1056" s="2">
        <v>58</v>
      </c>
      <c r="P1056" s="2">
        <v>19</v>
      </c>
      <c r="Q1056" s="2">
        <v>0</v>
      </c>
      <c r="R1056" s="2">
        <v>1837</v>
      </c>
      <c r="S1056" s="2">
        <v>921900</v>
      </c>
      <c r="T1056" s="2">
        <v>59581500</v>
      </c>
      <c r="U1056" s="2">
        <v>74</v>
      </c>
      <c r="V1056" s="2">
        <v>154</v>
      </c>
      <c r="W1056" s="2">
        <v>30</v>
      </c>
      <c r="X1056" s="2">
        <v>294</v>
      </c>
      <c r="Y1056" s="2">
        <v>64</v>
      </c>
      <c r="Z1056" s="2">
        <v>189</v>
      </c>
      <c r="AA1056" s="9">
        <f t="shared" si="146"/>
        <v>16284</v>
      </c>
      <c r="AB1056" s="9">
        <f t="shared" si="147"/>
        <v>1819</v>
      </c>
      <c r="AC1056" s="9">
        <f t="shared" si="148"/>
        <v>1914</v>
      </c>
      <c r="AD1056" s="9">
        <f t="shared" si="149"/>
        <v>1837</v>
      </c>
      <c r="AE1056" s="44">
        <f t="shared" si="150"/>
        <v>2.7357182632793274E-5</v>
      </c>
      <c r="AF1056" s="9">
        <f t="shared" si="151"/>
        <v>110</v>
      </c>
      <c r="AG1056" s="9">
        <f t="shared" si="144"/>
        <v>253</v>
      </c>
      <c r="AH1056" s="44">
        <f t="shared" si="152"/>
        <v>2.2990204126368198E-5</v>
      </c>
      <c r="AI1056">
        <f>AA1056/'Totals and Drop Down Lists'!W$6*Inputs!E$37</f>
        <v>14771.874390028337</v>
      </c>
      <c r="AJ1056">
        <f>AB1056/'Totals and Drop Down Lists'!X$6*Inputs!F$37</f>
        <v>5985.2142854348331</v>
      </c>
      <c r="AK1056">
        <f>AC1056/'Totals and Drop Down Lists'!Y$6*Inputs!G$37</f>
        <v>12617.734523008556</v>
      </c>
      <c r="AL1056">
        <f>AD1056/'Totals and Drop Down Lists'!Z$6*Inputs!H$37</f>
        <v>14728.149832978774</v>
      </c>
      <c r="AM1056">
        <f>AE1056/'Totals and Drop Down Lists'!AA$6*Inputs!I$37</f>
        <v>3405.6778935926041</v>
      </c>
      <c r="AN1056">
        <f>AF1056/'Totals and Drop Down Lists'!AB$6*Inputs!J$37</f>
        <v>2195.2362454379218</v>
      </c>
      <c r="AO1056">
        <f>AG1056/'Totals and Drop Down Lists'!AC$6*Inputs!K$37</f>
        <v>4711.7647733101794</v>
      </c>
      <c r="AP1056">
        <f>AH1056/'Totals and Drop Down Lists'!AD$6*Inputs!L$37</f>
        <v>5410.2826460933238</v>
      </c>
      <c r="AQ1056">
        <f>IF(OR($D1056="51",$D1056="52",$D1056="61"),(AA1056/'Totals and Drop Down Lists'!W$4)*Inputs!E$38,0)</f>
        <v>0</v>
      </c>
      <c r="AR1056">
        <f>IF(OR($D1056="51",$D1056="52",$D1056="61"),(AB1056/'Totals and Drop Down Lists'!X$4)*Inputs!F$38,0)</f>
        <v>0</v>
      </c>
      <c r="AS1056">
        <f>IF(OR($D1056="51",$D1056="52",$D1056="61"),(AC1056/'Totals and Drop Down Lists'!Y$4)*Inputs!G$38,0)</f>
        <v>0</v>
      </c>
      <c r="AT1056">
        <f>IF(OR($D1056="51",$D1056="52",$D1056="61"),(AD1056/'Totals and Drop Down Lists'!Z$4)*Inputs!H$38,0)</f>
        <v>0</v>
      </c>
      <c r="AU1056">
        <f>IF(OR($D1056="51",$D1056="52",$D1056="61"),(AE1056/'Totals and Drop Down Lists'!AA$4)*Inputs!I$38,0)</f>
        <v>0</v>
      </c>
      <c r="AV1056">
        <f>IF(OR($D1056="51",$D1056="52",$D1056="61"),(AF1056/'Totals and Drop Down Lists'!AB$4)*Inputs!J$38,0)</f>
        <v>0</v>
      </c>
      <c r="AW1056">
        <f>IF(OR($D1056="51",$D1056="52",$D1056="61"),(AG1056/'Totals and Drop Down Lists'!AC$4)*Inputs!K$38,0)</f>
        <v>0</v>
      </c>
      <c r="AX1056">
        <f>IF(OR($D1056="51",$D1056="52",$D1056="61"),(AH1056/'Totals and Drop Down Lists'!AD$4)*Inputs!L$38,0)</f>
        <v>0</v>
      </c>
      <c r="AY1056">
        <f>IF(OR($D1056="51",$D1056="52",$D1056="61"),0,(AA1056/'Totals and Drop Down Lists'!W$5)*Inputs!E$39)</f>
        <v>0</v>
      </c>
      <c r="AZ1056">
        <f>IF(OR($D1056="51",$D1056="52",$D1056="61"),0,(AB1056/'Totals and Drop Down Lists'!X$5)*Inputs!F$39)</f>
        <v>0</v>
      </c>
      <c r="BA1056">
        <f>IF(OR($D1056="51",$D1056="52",$D1056="61"),0,(AC1056/'Totals and Drop Down Lists'!Y$5)*Inputs!G$39)</f>
        <v>0</v>
      </c>
      <c r="BB1056">
        <f>IF(OR($D1056="51",$D1056="52",$D1056="61"),0,(AD1056/'Totals and Drop Down Lists'!Z$5)*Inputs!H$39)</f>
        <v>0</v>
      </c>
      <c r="BC1056">
        <f>IF(OR($D1056="51",$D1056="52",$D1056="61"),0,(AE1056/'Totals and Drop Down Lists'!AA$5)*Inputs!I$39)</f>
        <v>0</v>
      </c>
      <c r="BD1056">
        <f>IF(OR($D1056="51",$D1056="52",$D1056="61"),0,(AF1056/'Totals and Drop Down Lists'!AB$5)*Inputs!J$39)</f>
        <v>0</v>
      </c>
      <c r="BE1056">
        <f>IF(OR($D1056="51",$D1056="52",$D1056="61"),0,(AG1056/'Totals and Drop Down Lists'!AC$5)*Inputs!K$39)</f>
        <v>0</v>
      </c>
      <c r="BF1056">
        <f>IF(OR($D1056="51",$D1056="52",$D1056="61"),0,(AH1056/'Totals and Drop Down Lists'!AD$5)*Inputs!L$39)</f>
        <v>0</v>
      </c>
      <c r="BG1056" s="10">
        <f t="shared" si="145"/>
        <v>63825.934589884528</v>
      </c>
    </row>
    <row r="1057" spans="1:59">
      <c r="A1057" s="1" t="s">
        <v>7447</v>
      </c>
      <c r="B1057" s="1" t="s">
        <v>5467</v>
      </c>
      <c r="C1057" s="1" t="s">
        <v>41</v>
      </c>
      <c r="D1057" s="1" t="s">
        <v>25</v>
      </c>
      <c r="E1057" s="1" t="s">
        <v>5471</v>
      </c>
      <c r="F1057" s="2">
        <v>13744</v>
      </c>
      <c r="G1057" s="2">
        <v>165</v>
      </c>
      <c r="H1057" s="2">
        <v>0</v>
      </c>
      <c r="I1057" s="2">
        <v>2100</v>
      </c>
      <c r="J1057" s="2">
        <v>5486</v>
      </c>
      <c r="K1057" s="2">
        <v>1120</v>
      </c>
      <c r="L1057" s="2">
        <v>5</v>
      </c>
      <c r="M1057" s="2">
        <v>0</v>
      </c>
      <c r="N1057" s="2">
        <v>0</v>
      </c>
      <c r="O1057" s="2">
        <v>48</v>
      </c>
      <c r="P1057" s="2">
        <v>0</v>
      </c>
      <c r="Q1057" s="2">
        <v>18</v>
      </c>
      <c r="R1057" s="2">
        <v>1226</v>
      </c>
      <c r="S1057" s="2">
        <v>479100</v>
      </c>
      <c r="T1057" s="2">
        <v>36929500</v>
      </c>
      <c r="U1057" s="2">
        <v>14</v>
      </c>
      <c r="V1057" s="2">
        <v>97</v>
      </c>
      <c r="W1057" s="2">
        <v>8</v>
      </c>
      <c r="X1057" s="2">
        <v>276</v>
      </c>
      <c r="Y1057" s="2">
        <v>39</v>
      </c>
      <c r="Z1057" s="2">
        <v>128</v>
      </c>
      <c r="AA1057" s="9">
        <f t="shared" si="146"/>
        <v>13744</v>
      </c>
      <c r="AB1057" s="9">
        <f t="shared" si="147"/>
        <v>1935</v>
      </c>
      <c r="AC1057" s="9">
        <f t="shared" si="148"/>
        <v>1297</v>
      </c>
      <c r="AD1057" s="9">
        <f t="shared" si="149"/>
        <v>1226</v>
      </c>
      <c r="AE1057" s="44">
        <f t="shared" si="150"/>
        <v>1.5968937753053551E-5</v>
      </c>
      <c r="AF1057" s="9">
        <f t="shared" si="151"/>
        <v>171</v>
      </c>
      <c r="AG1057" s="9">
        <f t="shared" si="144"/>
        <v>167</v>
      </c>
      <c r="AH1057" s="44">
        <f t="shared" si="152"/>
        <v>1.2686148092540723E-5</v>
      </c>
      <c r="AI1057">
        <f>AA1057/'Totals and Drop Down Lists'!W$6*Inputs!E$37</f>
        <v>12467.737755867691</v>
      </c>
      <c r="AJ1057">
        <f>AB1057/'Totals and Drop Down Lists'!X$6*Inputs!F$37</f>
        <v>6366.8991986346355</v>
      </c>
      <c r="AK1057">
        <f>AC1057/'Totals and Drop Down Lists'!Y$6*Inputs!G$37</f>
        <v>8550.2621088516698</v>
      </c>
      <c r="AL1057">
        <f>AD1057/'Totals and Drop Down Lists'!Z$6*Inputs!H$37</f>
        <v>9829.4565570125087</v>
      </c>
      <c r="AM1057">
        <f>AE1057/'Totals and Drop Down Lists'!AA$6*Inputs!I$37</f>
        <v>1987.9626867914028</v>
      </c>
      <c r="AN1057">
        <f>AF1057/'Totals and Drop Down Lists'!AB$6*Inputs!J$37</f>
        <v>3412.5945269989511</v>
      </c>
      <c r="AO1057">
        <f>AG1057/'Totals and Drop Down Lists'!AC$6*Inputs!K$37</f>
        <v>3110.1372219083</v>
      </c>
      <c r="AP1057">
        <f>AH1057/'Totals and Drop Down Lists'!AD$6*Inputs!L$37</f>
        <v>2985.4300768092171</v>
      </c>
      <c r="AQ1057">
        <f>IF(OR($D1057="51",$D1057="52",$D1057="61"),(AA1057/'Totals and Drop Down Lists'!W$4)*Inputs!E$38,0)</f>
        <v>0</v>
      </c>
      <c r="AR1057">
        <f>IF(OR($D1057="51",$D1057="52",$D1057="61"),(AB1057/'Totals and Drop Down Lists'!X$4)*Inputs!F$38,0)</f>
        <v>0</v>
      </c>
      <c r="AS1057">
        <f>IF(OR($D1057="51",$D1057="52",$D1057="61"),(AC1057/'Totals and Drop Down Lists'!Y$4)*Inputs!G$38,0)</f>
        <v>0</v>
      </c>
      <c r="AT1057">
        <f>IF(OR($D1057="51",$D1057="52",$D1057="61"),(AD1057/'Totals and Drop Down Lists'!Z$4)*Inputs!H$38,0)</f>
        <v>0</v>
      </c>
      <c r="AU1057">
        <f>IF(OR($D1057="51",$D1057="52",$D1057="61"),(AE1057/'Totals and Drop Down Lists'!AA$4)*Inputs!I$38,0)</f>
        <v>0</v>
      </c>
      <c r="AV1057">
        <f>IF(OR($D1057="51",$D1057="52",$D1057="61"),(AF1057/'Totals and Drop Down Lists'!AB$4)*Inputs!J$38,0)</f>
        <v>0</v>
      </c>
      <c r="AW1057">
        <f>IF(OR($D1057="51",$D1057="52",$D1057="61"),(AG1057/'Totals and Drop Down Lists'!AC$4)*Inputs!K$38,0)</f>
        <v>0</v>
      </c>
      <c r="AX1057">
        <f>IF(OR($D1057="51",$D1057="52",$D1057="61"),(AH1057/'Totals and Drop Down Lists'!AD$4)*Inputs!L$38,0)</f>
        <v>0</v>
      </c>
      <c r="AY1057">
        <f>IF(OR($D1057="51",$D1057="52",$D1057="61"),0,(AA1057/'Totals and Drop Down Lists'!W$5)*Inputs!E$39)</f>
        <v>0</v>
      </c>
      <c r="AZ1057">
        <f>IF(OR($D1057="51",$D1057="52",$D1057="61"),0,(AB1057/'Totals and Drop Down Lists'!X$5)*Inputs!F$39)</f>
        <v>0</v>
      </c>
      <c r="BA1057">
        <f>IF(OR($D1057="51",$D1057="52",$D1057="61"),0,(AC1057/'Totals and Drop Down Lists'!Y$5)*Inputs!G$39)</f>
        <v>0</v>
      </c>
      <c r="BB1057">
        <f>IF(OR($D1057="51",$D1057="52",$D1057="61"),0,(AD1057/'Totals and Drop Down Lists'!Z$5)*Inputs!H$39)</f>
        <v>0</v>
      </c>
      <c r="BC1057">
        <f>IF(OR($D1057="51",$D1057="52",$D1057="61"),0,(AE1057/'Totals and Drop Down Lists'!AA$5)*Inputs!I$39)</f>
        <v>0</v>
      </c>
      <c r="BD1057">
        <f>IF(OR($D1057="51",$D1057="52",$D1057="61"),0,(AF1057/'Totals and Drop Down Lists'!AB$5)*Inputs!J$39)</f>
        <v>0</v>
      </c>
      <c r="BE1057">
        <f>IF(OR($D1057="51",$D1057="52",$D1057="61"),0,(AG1057/'Totals and Drop Down Lists'!AC$5)*Inputs!K$39)</f>
        <v>0</v>
      </c>
      <c r="BF1057">
        <f>IF(OR($D1057="51",$D1057="52",$D1057="61"),0,(AH1057/'Totals and Drop Down Lists'!AD$5)*Inputs!L$39)</f>
        <v>0</v>
      </c>
      <c r="BG1057" s="10">
        <f t="shared" si="145"/>
        <v>48710.480132874378</v>
      </c>
    </row>
    <row r="1058" spans="1:59">
      <c r="A1058" s="1" t="s">
        <v>7447</v>
      </c>
      <c r="B1058" s="1" t="s">
        <v>5467</v>
      </c>
      <c r="C1058" s="1" t="s">
        <v>5472</v>
      </c>
      <c r="D1058" s="1" t="s">
        <v>25</v>
      </c>
      <c r="E1058" s="1" t="s">
        <v>5473</v>
      </c>
      <c r="F1058" s="2">
        <v>53732</v>
      </c>
      <c r="G1058" s="2">
        <v>3254</v>
      </c>
      <c r="H1058" s="2">
        <v>735</v>
      </c>
      <c r="I1058" s="2">
        <v>10829</v>
      </c>
      <c r="J1058" s="2">
        <v>21046</v>
      </c>
      <c r="K1058" s="2">
        <v>7993</v>
      </c>
      <c r="L1058" s="2">
        <v>41</v>
      </c>
      <c r="M1058" s="2">
        <v>0</v>
      </c>
      <c r="N1058" s="2">
        <v>3</v>
      </c>
      <c r="O1058" s="2">
        <v>60</v>
      </c>
      <c r="P1058" s="2">
        <v>43</v>
      </c>
      <c r="Q1058" s="2">
        <v>1</v>
      </c>
      <c r="R1058" s="2">
        <v>5555</v>
      </c>
      <c r="S1058" s="2">
        <v>4951200</v>
      </c>
      <c r="T1058" s="2">
        <v>201703400</v>
      </c>
      <c r="U1058" s="2">
        <v>589</v>
      </c>
      <c r="V1058" s="2">
        <v>603</v>
      </c>
      <c r="W1058" s="2">
        <v>145</v>
      </c>
      <c r="X1058" s="2">
        <v>2635</v>
      </c>
      <c r="Y1058" s="2">
        <v>230</v>
      </c>
      <c r="Z1058" s="2">
        <v>1976</v>
      </c>
      <c r="AA1058" s="9">
        <f t="shared" si="146"/>
        <v>53732</v>
      </c>
      <c r="AB1058" s="9">
        <f t="shared" si="147"/>
        <v>6840</v>
      </c>
      <c r="AC1058" s="9">
        <f t="shared" si="148"/>
        <v>5703</v>
      </c>
      <c r="AD1058" s="9">
        <f t="shared" si="149"/>
        <v>5555</v>
      </c>
      <c r="AE1058" s="44">
        <f t="shared" si="150"/>
        <v>2.1200487416142227E-4</v>
      </c>
      <c r="AF1058" s="9">
        <f t="shared" si="151"/>
        <v>1887</v>
      </c>
      <c r="AG1058" s="9">
        <f t="shared" si="144"/>
        <v>2206</v>
      </c>
      <c r="AH1058" s="44">
        <f t="shared" si="152"/>
        <v>3.1174309394496245E-4</v>
      </c>
      <c r="AI1058">
        <f>AA1058/'Totals and Drop Down Lists'!W$6*Inputs!E$37</f>
        <v>48742.468356976337</v>
      </c>
      <c r="AJ1058">
        <f>AB1058/'Totals and Drop Down Lists'!X$6*Inputs!F$37</f>
        <v>22506.248330057319</v>
      </c>
      <c r="AK1058">
        <f>AC1058/'Totals and Drop Down Lists'!Y$6*Inputs!G$37</f>
        <v>37596.102395359347</v>
      </c>
      <c r="AL1058">
        <f>AD1058/'Totals and Drop Down Lists'!Z$6*Inputs!H$37</f>
        <v>44537.219554816053</v>
      </c>
      <c r="AM1058">
        <f>AE1058/'Totals and Drop Down Lists'!AA$6*Inputs!I$37</f>
        <v>26392.349057170315</v>
      </c>
      <c r="AN1058">
        <f>AF1058/'Totals and Drop Down Lists'!AB$6*Inputs!J$37</f>
        <v>37658.279955830534</v>
      </c>
      <c r="AO1058">
        <f>AG1058/'Totals and Drop Down Lists'!AC$6*Inputs!K$37</f>
        <v>41083.609051076106</v>
      </c>
      <c r="AP1058">
        <f>AH1058/'Totals and Drop Down Lists'!AD$6*Inputs!L$37</f>
        <v>73362.473944954429</v>
      </c>
      <c r="AQ1058">
        <f>IF(OR($D1058="51",$D1058="52",$D1058="61"),(AA1058/'Totals and Drop Down Lists'!W$4)*Inputs!E$38,0)</f>
        <v>0</v>
      </c>
      <c r="AR1058">
        <f>IF(OR($D1058="51",$D1058="52",$D1058="61"),(AB1058/'Totals and Drop Down Lists'!X$4)*Inputs!F$38,0)</f>
        <v>0</v>
      </c>
      <c r="AS1058">
        <f>IF(OR($D1058="51",$D1058="52",$D1058="61"),(AC1058/'Totals and Drop Down Lists'!Y$4)*Inputs!G$38,0)</f>
        <v>0</v>
      </c>
      <c r="AT1058">
        <f>IF(OR($D1058="51",$D1058="52",$D1058="61"),(AD1058/'Totals and Drop Down Lists'!Z$4)*Inputs!H$38,0)</f>
        <v>0</v>
      </c>
      <c r="AU1058">
        <f>IF(OR($D1058="51",$D1058="52",$D1058="61"),(AE1058/'Totals and Drop Down Lists'!AA$4)*Inputs!I$38,0)</f>
        <v>0</v>
      </c>
      <c r="AV1058">
        <f>IF(OR($D1058="51",$D1058="52",$D1058="61"),(AF1058/'Totals and Drop Down Lists'!AB$4)*Inputs!J$38,0)</f>
        <v>0</v>
      </c>
      <c r="AW1058">
        <f>IF(OR($D1058="51",$D1058="52",$D1058="61"),(AG1058/'Totals and Drop Down Lists'!AC$4)*Inputs!K$38,0)</f>
        <v>0</v>
      </c>
      <c r="AX1058">
        <f>IF(OR($D1058="51",$D1058="52",$D1058="61"),(AH1058/'Totals and Drop Down Lists'!AD$4)*Inputs!L$38,0)</f>
        <v>0</v>
      </c>
      <c r="AY1058">
        <f>IF(OR($D1058="51",$D1058="52",$D1058="61"),0,(AA1058/'Totals and Drop Down Lists'!W$5)*Inputs!E$39)</f>
        <v>0</v>
      </c>
      <c r="AZ1058">
        <f>IF(OR($D1058="51",$D1058="52",$D1058="61"),0,(AB1058/'Totals and Drop Down Lists'!X$5)*Inputs!F$39)</f>
        <v>0</v>
      </c>
      <c r="BA1058">
        <f>IF(OR($D1058="51",$D1058="52",$D1058="61"),0,(AC1058/'Totals and Drop Down Lists'!Y$5)*Inputs!G$39)</f>
        <v>0</v>
      </c>
      <c r="BB1058">
        <f>IF(OR($D1058="51",$D1058="52",$D1058="61"),0,(AD1058/'Totals and Drop Down Lists'!Z$5)*Inputs!H$39)</f>
        <v>0</v>
      </c>
      <c r="BC1058">
        <f>IF(OR($D1058="51",$D1058="52",$D1058="61"),0,(AE1058/'Totals and Drop Down Lists'!AA$5)*Inputs!I$39)</f>
        <v>0</v>
      </c>
      <c r="BD1058">
        <f>IF(OR($D1058="51",$D1058="52",$D1058="61"),0,(AF1058/'Totals and Drop Down Lists'!AB$5)*Inputs!J$39)</f>
        <v>0</v>
      </c>
      <c r="BE1058">
        <f>IF(OR($D1058="51",$D1058="52",$D1058="61"),0,(AG1058/'Totals and Drop Down Lists'!AC$5)*Inputs!K$39)</f>
        <v>0</v>
      </c>
      <c r="BF1058">
        <f>IF(OR($D1058="51",$D1058="52",$D1058="61"),0,(AH1058/'Totals and Drop Down Lists'!AD$5)*Inputs!L$39)</f>
        <v>0</v>
      </c>
      <c r="BG1058" s="10">
        <f t="shared" si="145"/>
        <v>331878.75064624043</v>
      </c>
    </row>
    <row r="1059" spans="1:59">
      <c r="A1059" s="1" t="s">
        <v>7447</v>
      </c>
      <c r="B1059" s="1" t="s">
        <v>5467</v>
      </c>
      <c r="C1059" s="1" t="s">
        <v>1570</v>
      </c>
      <c r="D1059" s="1" t="s">
        <v>25</v>
      </c>
      <c r="E1059" s="1" t="s">
        <v>5474</v>
      </c>
      <c r="F1059" s="2">
        <v>19707</v>
      </c>
      <c r="G1059" s="2">
        <v>144</v>
      </c>
      <c r="H1059" s="2">
        <v>12</v>
      </c>
      <c r="I1059" s="2">
        <v>2688</v>
      </c>
      <c r="J1059" s="2">
        <v>7731</v>
      </c>
      <c r="K1059" s="2">
        <v>1552</v>
      </c>
      <c r="L1059" s="2">
        <v>35</v>
      </c>
      <c r="M1059" s="2">
        <v>11</v>
      </c>
      <c r="N1059" s="2">
        <v>0</v>
      </c>
      <c r="O1059" s="2">
        <v>59</v>
      </c>
      <c r="P1059" s="2">
        <v>20</v>
      </c>
      <c r="Q1059" s="2">
        <v>0</v>
      </c>
      <c r="R1059" s="2">
        <v>2038</v>
      </c>
      <c r="S1059" s="2">
        <v>828500</v>
      </c>
      <c r="T1059" s="2">
        <v>54257900</v>
      </c>
      <c r="U1059" s="2">
        <v>116</v>
      </c>
      <c r="V1059" s="2">
        <v>125</v>
      </c>
      <c r="W1059" s="2">
        <v>45</v>
      </c>
      <c r="X1059" s="2">
        <v>430</v>
      </c>
      <c r="Y1059" s="2">
        <v>78</v>
      </c>
      <c r="Z1059" s="2">
        <v>310</v>
      </c>
      <c r="AA1059" s="9">
        <f t="shared" si="146"/>
        <v>19707</v>
      </c>
      <c r="AB1059" s="9">
        <f t="shared" si="147"/>
        <v>2532</v>
      </c>
      <c r="AC1059" s="9">
        <f t="shared" si="148"/>
        <v>2163</v>
      </c>
      <c r="AD1059" s="9">
        <f t="shared" si="149"/>
        <v>2038</v>
      </c>
      <c r="AE1059" s="44">
        <f t="shared" si="150"/>
        <v>2.1759231188435267E-5</v>
      </c>
      <c r="AF1059" s="9">
        <f t="shared" si="151"/>
        <v>260</v>
      </c>
      <c r="AG1059" s="9">
        <f t="shared" si="144"/>
        <v>388</v>
      </c>
      <c r="AH1059" s="44">
        <f t="shared" si="152"/>
        <v>2.8982700939771243E-5</v>
      </c>
      <c r="AI1059">
        <f>AA1059/'Totals and Drop Down Lists'!W$6*Inputs!E$37</f>
        <v>17877.016003702312</v>
      </c>
      <c r="AJ1059">
        <f>AB1059/'Totals and Drop Down Lists'!X$6*Inputs!F$37</f>
        <v>8331.2603467405152</v>
      </c>
      <c r="AK1059">
        <f>AC1059/'Totals and Drop Down Lists'!Y$6*Inputs!G$37</f>
        <v>14259.226631801203</v>
      </c>
      <c r="AL1059">
        <f>AD1059/'Totals and Drop Down Lists'!Z$6*Inputs!H$37</f>
        <v>16339.667588247545</v>
      </c>
      <c r="AM1059">
        <f>AE1059/'Totals and Drop Down Lists'!AA$6*Inputs!I$37</f>
        <v>2708.7925549465954</v>
      </c>
      <c r="AN1059">
        <f>AF1059/'Totals and Drop Down Lists'!AB$6*Inputs!J$37</f>
        <v>5188.740216489633</v>
      </c>
      <c r="AO1059">
        <f>AG1059/'Totals and Drop Down Lists'!AC$6*Inputs!K$37</f>
        <v>7225.9475574875487</v>
      </c>
      <c r="AP1059">
        <f>AH1059/'Totals and Drop Down Lists'!AD$6*Inputs!L$37</f>
        <v>6820.4963761723548</v>
      </c>
      <c r="AQ1059">
        <f>IF(OR($D1059="51",$D1059="52",$D1059="61"),(AA1059/'Totals and Drop Down Lists'!W$4)*Inputs!E$38,0)</f>
        <v>0</v>
      </c>
      <c r="AR1059">
        <f>IF(OR($D1059="51",$D1059="52",$D1059="61"),(AB1059/'Totals and Drop Down Lists'!X$4)*Inputs!F$38,0)</f>
        <v>0</v>
      </c>
      <c r="AS1059">
        <f>IF(OR($D1059="51",$D1059="52",$D1059="61"),(AC1059/'Totals and Drop Down Lists'!Y$4)*Inputs!G$38,0)</f>
        <v>0</v>
      </c>
      <c r="AT1059">
        <f>IF(OR($D1059="51",$D1059="52",$D1059="61"),(AD1059/'Totals and Drop Down Lists'!Z$4)*Inputs!H$38,0)</f>
        <v>0</v>
      </c>
      <c r="AU1059">
        <f>IF(OR($D1059="51",$D1059="52",$D1059="61"),(AE1059/'Totals and Drop Down Lists'!AA$4)*Inputs!I$38,0)</f>
        <v>0</v>
      </c>
      <c r="AV1059">
        <f>IF(OR($D1059="51",$D1059="52",$D1059="61"),(AF1059/'Totals and Drop Down Lists'!AB$4)*Inputs!J$38,0)</f>
        <v>0</v>
      </c>
      <c r="AW1059">
        <f>IF(OR($D1059="51",$D1059="52",$D1059="61"),(AG1059/'Totals and Drop Down Lists'!AC$4)*Inputs!K$38,0)</f>
        <v>0</v>
      </c>
      <c r="AX1059">
        <f>IF(OR($D1059="51",$D1059="52",$D1059="61"),(AH1059/'Totals and Drop Down Lists'!AD$4)*Inputs!L$38,0)</f>
        <v>0</v>
      </c>
      <c r="AY1059">
        <f>IF(OR($D1059="51",$D1059="52",$D1059="61"),0,(AA1059/'Totals and Drop Down Lists'!W$5)*Inputs!E$39)</f>
        <v>0</v>
      </c>
      <c r="AZ1059">
        <f>IF(OR($D1059="51",$D1059="52",$D1059="61"),0,(AB1059/'Totals and Drop Down Lists'!X$5)*Inputs!F$39)</f>
        <v>0</v>
      </c>
      <c r="BA1059">
        <f>IF(OR($D1059="51",$D1059="52",$D1059="61"),0,(AC1059/'Totals and Drop Down Lists'!Y$5)*Inputs!G$39)</f>
        <v>0</v>
      </c>
      <c r="BB1059">
        <f>IF(OR($D1059="51",$D1059="52",$D1059="61"),0,(AD1059/'Totals and Drop Down Lists'!Z$5)*Inputs!H$39)</f>
        <v>0</v>
      </c>
      <c r="BC1059">
        <f>IF(OR($D1059="51",$D1059="52",$D1059="61"),0,(AE1059/'Totals and Drop Down Lists'!AA$5)*Inputs!I$39)</f>
        <v>0</v>
      </c>
      <c r="BD1059">
        <f>IF(OR($D1059="51",$D1059="52",$D1059="61"),0,(AF1059/'Totals and Drop Down Lists'!AB$5)*Inputs!J$39)</f>
        <v>0</v>
      </c>
      <c r="BE1059">
        <f>IF(OR($D1059="51",$D1059="52",$D1059="61"),0,(AG1059/'Totals and Drop Down Lists'!AC$5)*Inputs!K$39)</f>
        <v>0</v>
      </c>
      <c r="BF1059">
        <f>IF(OR($D1059="51",$D1059="52",$D1059="61"),0,(AH1059/'Totals and Drop Down Lists'!AD$5)*Inputs!L$39)</f>
        <v>0</v>
      </c>
      <c r="BG1059" s="10">
        <f t="shared" si="145"/>
        <v>78751.147275587704</v>
      </c>
    </row>
    <row r="1060" spans="1:59">
      <c r="A1060" s="1" t="s">
        <v>7447</v>
      </c>
      <c r="B1060" s="1" t="s">
        <v>5467</v>
      </c>
      <c r="C1060" s="1" t="s">
        <v>587</v>
      </c>
      <c r="D1060" s="1" t="s">
        <v>25</v>
      </c>
      <c r="E1060" s="1" t="s">
        <v>5475</v>
      </c>
      <c r="F1060" s="2">
        <v>11015</v>
      </c>
      <c r="G1060" s="2">
        <v>44</v>
      </c>
      <c r="H1060" s="2">
        <v>6</v>
      </c>
      <c r="I1060" s="2">
        <v>1497</v>
      </c>
      <c r="J1060" s="2">
        <v>4184</v>
      </c>
      <c r="K1060" s="2">
        <v>805</v>
      </c>
      <c r="L1060" s="2">
        <v>72</v>
      </c>
      <c r="M1060" s="2">
        <v>0</v>
      </c>
      <c r="N1060" s="2">
        <v>0</v>
      </c>
      <c r="O1060" s="2">
        <v>35</v>
      </c>
      <c r="P1060" s="2">
        <v>0</v>
      </c>
      <c r="Q1060" s="2">
        <v>8</v>
      </c>
      <c r="R1060" s="2">
        <v>1011</v>
      </c>
      <c r="S1060" s="2">
        <v>347800</v>
      </c>
      <c r="T1060" s="2">
        <v>28124000</v>
      </c>
      <c r="U1060" s="2">
        <v>39</v>
      </c>
      <c r="V1060" s="2">
        <v>78</v>
      </c>
      <c r="W1060" s="2">
        <v>35</v>
      </c>
      <c r="X1060" s="2">
        <v>128</v>
      </c>
      <c r="Y1060" s="2">
        <v>33</v>
      </c>
      <c r="Z1060" s="2">
        <v>34</v>
      </c>
      <c r="AA1060" s="9">
        <f t="shared" si="146"/>
        <v>11015</v>
      </c>
      <c r="AB1060" s="9">
        <f t="shared" si="147"/>
        <v>1447</v>
      </c>
      <c r="AC1060" s="9">
        <f t="shared" si="148"/>
        <v>1126</v>
      </c>
      <c r="AD1060" s="9">
        <f t="shared" si="149"/>
        <v>1011</v>
      </c>
      <c r="AE1060" s="44">
        <f t="shared" si="150"/>
        <v>1.0816727049733309E-5</v>
      </c>
      <c r="AF1060" s="9">
        <f t="shared" si="151"/>
        <v>15</v>
      </c>
      <c r="AG1060" s="9">
        <f t="shared" si="144"/>
        <v>67</v>
      </c>
      <c r="AH1060" s="44">
        <f t="shared" si="152"/>
        <v>4.7965623425433622E-6</v>
      </c>
      <c r="AI1060">
        <f>AA1060/'Totals and Drop Down Lists'!W$6*Inputs!E$37</f>
        <v>9992.1515847557203</v>
      </c>
      <c r="AJ1060">
        <f>AB1060/'Totals and Drop Down Lists'!X$6*Inputs!F$37</f>
        <v>4761.1902534492601</v>
      </c>
      <c r="AK1060">
        <f>AC1060/'Totals and Drop Down Lists'!Y$6*Inputs!G$37</f>
        <v>7422.9723473916574</v>
      </c>
      <c r="AL1060">
        <f>AD1060/'Totals and Drop Down Lists'!Z$6*Inputs!H$37</f>
        <v>8105.6937839638213</v>
      </c>
      <c r="AM1060">
        <f>AE1060/'Totals and Drop Down Lists'!AA$6*Inputs!I$37</f>
        <v>1346.5673234254584</v>
      </c>
      <c r="AN1060">
        <f>AF1060/'Totals and Drop Down Lists'!AB$6*Inputs!J$37</f>
        <v>299.35039710517117</v>
      </c>
      <c r="AO1060">
        <f>AG1060/'Totals and Drop Down Lists'!AC$6*Inputs!K$37</f>
        <v>1247.7796039991385</v>
      </c>
      <c r="AP1060">
        <f>AH1060/'Totals and Drop Down Lists'!AD$6*Inputs!L$37</f>
        <v>1128.7745798221661</v>
      </c>
      <c r="AQ1060">
        <f>IF(OR($D1060="51",$D1060="52",$D1060="61"),(AA1060/'Totals and Drop Down Lists'!W$4)*Inputs!E$38,0)</f>
        <v>0</v>
      </c>
      <c r="AR1060">
        <f>IF(OR($D1060="51",$D1060="52",$D1060="61"),(AB1060/'Totals and Drop Down Lists'!X$4)*Inputs!F$38,0)</f>
        <v>0</v>
      </c>
      <c r="AS1060">
        <f>IF(OR($D1060="51",$D1060="52",$D1060="61"),(AC1060/'Totals and Drop Down Lists'!Y$4)*Inputs!G$38,0)</f>
        <v>0</v>
      </c>
      <c r="AT1060">
        <f>IF(OR($D1060="51",$D1060="52",$D1060="61"),(AD1060/'Totals and Drop Down Lists'!Z$4)*Inputs!H$38,0)</f>
        <v>0</v>
      </c>
      <c r="AU1060">
        <f>IF(OR($D1060="51",$D1060="52",$D1060="61"),(AE1060/'Totals and Drop Down Lists'!AA$4)*Inputs!I$38,0)</f>
        <v>0</v>
      </c>
      <c r="AV1060">
        <f>IF(OR($D1060="51",$D1060="52",$D1060="61"),(AF1060/'Totals and Drop Down Lists'!AB$4)*Inputs!J$38,0)</f>
        <v>0</v>
      </c>
      <c r="AW1060">
        <f>IF(OR($D1060="51",$D1060="52",$D1060="61"),(AG1060/'Totals and Drop Down Lists'!AC$4)*Inputs!K$38,0)</f>
        <v>0</v>
      </c>
      <c r="AX1060">
        <f>IF(OR($D1060="51",$D1060="52",$D1060="61"),(AH1060/'Totals and Drop Down Lists'!AD$4)*Inputs!L$38,0)</f>
        <v>0</v>
      </c>
      <c r="AY1060">
        <f>IF(OR($D1060="51",$D1060="52",$D1060="61"),0,(AA1060/'Totals and Drop Down Lists'!W$5)*Inputs!E$39)</f>
        <v>0</v>
      </c>
      <c r="AZ1060">
        <f>IF(OR($D1060="51",$D1060="52",$D1060="61"),0,(AB1060/'Totals and Drop Down Lists'!X$5)*Inputs!F$39)</f>
        <v>0</v>
      </c>
      <c r="BA1060">
        <f>IF(OR($D1060="51",$D1060="52",$D1060="61"),0,(AC1060/'Totals and Drop Down Lists'!Y$5)*Inputs!G$39)</f>
        <v>0</v>
      </c>
      <c r="BB1060">
        <f>IF(OR($D1060="51",$D1060="52",$D1060="61"),0,(AD1060/'Totals and Drop Down Lists'!Z$5)*Inputs!H$39)</f>
        <v>0</v>
      </c>
      <c r="BC1060">
        <f>IF(OR($D1060="51",$D1060="52",$D1060="61"),0,(AE1060/'Totals and Drop Down Lists'!AA$5)*Inputs!I$39)</f>
        <v>0</v>
      </c>
      <c r="BD1060">
        <f>IF(OR($D1060="51",$D1060="52",$D1060="61"),0,(AF1060/'Totals and Drop Down Lists'!AB$5)*Inputs!J$39)</f>
        <v>0</v>
      </c>
      <c r="BE1060">
        <f>IF(OR($D1060="51",$D1060="52",$D1060="61"),0,(AG1060/'Totals and Drop Down Lists'!AC$5)*Inputs!K$39)</f>
        <v>0</v>
      </c>
      <c r="BF1060">
        <f>IF(OR($D1060="51",$D1060="52",$D1060="61"),0,(AH1060/'Totals and Drop Down Lists'!AD$5)*Inputs!L$39)</f>
        <v>0</v>
      </c>
      <c r="BG1060" s="10">
        <f t="shared" si="145"/>
        <v>34304.479873912394</v>
      </c>
    </row>
    <row r="1061" spans="1:59">
      <c r="A1061" s="1" t="s">
        <v>7447</v>
      </c>
      <c r="B1061" s="1" t="s">
        <v>5467</v>
      </c>
      <c r="C1061" s="1" t="s">
        <v>1586</v>
      </c>
      <c r="D1061" s="1" t="s">
        <v>25</v>
      </c>
      <c r="E1061" s="1" t="s">
        <v>5476</v>
      </c>
      <c r="F1061" s="2">
        <v>19902</v>
      </c>
      <c r="G1061" s="2">
        <v>54</v>
      </c>
      <c r="H1061" s="2">
        <v>0</v>
      </c>
      <c r="I1061" s="2">
        <v>2028</v>
      </c>
      <c r="J1061" s="2">
        <v>7509</v>
      </c>
      <c r="K1061" s="2">
        <v>1628</v>
      </c>
      <c r="L1061" s="2">
        <v>131</v>
      </c>
      <c r="M1061" s="2">
        <v>12</v>
      </c>
      <c r="N1061" s="2">
        <v>7</v>
      </c>
      <c r="O1061" s="2">
        <v>37</v>
      </c>
      <c r="P1061" s="2">
        <v>15</v>
      </c>
      <c r="Q1061" s="2">
        <v>0</v>
      </c>
      <c r="R1061" s="2">
        <v>2414</v>
      </c>
      <c r="S1061" s="2">
        <v>994800</v>
      </c>
      <c r="T1061" s="2">
        <v>59580400</v>
      </c>
      <c r="U1061" s="2">
        <v>92</v>
      </c>
      <c r="V1061" s="2">
        <v>101</v>
      </c>
      <c r="W1061" s="2">
        <v>4</v>
      </c>
      <c r="X1061" s="2">
        <v>445</v>
      </c>
      <c r="Y1061" s="2">
        <v>77</v>
      </c>
      <c r="Z1061" s="2">
        <v>311</v>
      </c>
      <c r="AA1061" s="9">
        <f t="shared" si="146"/>
        <v>19902</v>
      </c>
      <c r="AB1061" s="9">
        <f t="shared" si="147"/>
        <v>1974</v>
      </c>
      <c r="AC1061" s="9">
        <f t="shared" si="148"/>
        <v>2616</v>
      </c>
      <c r="AD1061" s="9">
        <f t="shared" si="149"/>
        <v>2414</v>
      </c>
      <c r="AE1061" s="44">
        <f t="shared" si="150"/>
        <v>2.4650315529914516E-5</v>
      </c>
      <c r="AF1061" s="9">
        <f t="shared" si="151"/>
        <v>340</v>
      </c>
      <c r="AG1061" s="9">
        <f t="shared" si="144"/>
        <v>388</v>
      </c>
      <c r="AH1061" s="44">
        <f t="shared" si="152"/>
        <v>3.130077625505963E-5</v>
      </c>
      <c r="AI1061">
        <f>AA1061/'Totals and Drop Down Lists'!W$6*Inputs!E$37</f>
        <v>18053.908383096536</v>
      </c>
      <c r="AJ1061">
        <f>AB1061/'Totals and Drop Down Lists'!X$6*Inputs!F$37</f>
        <v>6495.2242987621557</v>
      </c>
      <c r="AK1061">
        <f>AC1061/'Totals and Drop Down Lists'!Y$6*Inputs!G$37</f>
        <v>17245.55564900229</v>
      </c>
      <c r="AL1061">
        <f>AD1061/'Totals and Drop Down Lists'!Z$6*Inputs!H$37</f>
        <v>19354.248065765249</v>
      </c>
      <c r="AM1061">
        <f>AE1061/'Totals and Drop Down Lists'!AA$6*Inputs!I$37</f>
        <v>3068.7017664486966</v>
      </c>
      <c r="AN1061">
        <f>AF1061/'Totals and Drop Down Lists'!AB$6*Inputs!J$37</f>
        <v>6785.2756677172119</v>
      </c>
      <c r="AO1061">
        <f>AG1061/'Totals and Drop Down Lists'!AC$6*Inputs!K$37</f>
        <v>7225.9475574875487</v>
      </c>
      <c r="AP1061">
        <f>AH1061/'Totals and Drop Down Lists'!AD$6*Inputs!L$37</f>
        <v>7366.0088292896326</v>
      </c>
      <c r="AQ1061">
        <f>IF(OR($D1061="51",$D1061="52",$D1061="61"),(AA1061/'Totals and Drop Down Lists'!W$4)*Inputs!E$38,0)</f>
        <v>0</v>
      </c>
      <c r="AR1061">
        <f>IF(OR($D1061="51",$D1061="52",$D1061="61"),(AB1061/'Totals and Drop Down Lists'!X$4)*Inputs!F$38,0)</f>
        <v>0</v>
      </c>
      <c r="AS1061">
        <f>IF(OR($D1061="51",$D1061="52",$D1061="61"),(AC1061/'Totals and Drop Down Lists'!Y$4)*Inputs!G$38,0)</f>
        <v>0</v>
      </c>
      <c r="AT1061">
        <f>IF(OR($D1061="51",$D1061="52",$D1061="61"),(AD1061/'Totals and Drop Down Lists'!Z$4)*Inputs!H$38,0)</f>
        <v>0</v>
      </c>
      <c r="AU1061">
        <f>IF(OR($D1061="51",$D1061="52",$D1061="61"),(AE1061/'Totals and Drop Down Lists'!AA$4)*Inputs!I$38,0)</f>
        <v>0</v>
      </c>
      <c r="AV1061">
        <f>IF(OR($D1061="51",$D1061="52",$D1061="61"),(AF1061/'Totals and Drop Down Lists'!AB$4)*Inputs!J$38,0)</f>
        <v>0</v>
      </c>
      <c r="AW1061">
        <f>IF(OR($D1061="51",$D1061="52",$D1061="61"),(AG1061/'Totals and Drop Down Lists'!AC$4)*Inputs!K$38,0)</f>
        <v>0</v>
      </c>
      <c r="AX1061">
        <f>IF(OR($D1061="51",$D1061="52",$D1061="61"),(AH1061/'Totals and Drop Down Lists'!AD$4)*Inputs!L$38,0)</f>
        <v>0</v>
      </c>
      <c r="AY1061">
        <f>IF(OR($D1061="51",$D1061="52",$D1061="61"),0,(AA1061/'Totals and Drop Down Lists'!W$5)*Inputs!E$39)</f>
        <v>0</v>
      </c>
      <c r="AZ1061">
        <f>IF(OR($D1061="51",$D1061="52",$D1061="61"),0,(AB1061/'Totals and Drop Down Lists'!X$5)*Inputs!F$39)</f>
        <v>0</v>
      </c>
      <c r="BA1061">
        <f>IF(OR($D1061="51",$D1061="52",$D1061="61"),0,(AC1061/'Totals and Drop Down Lists'!Y$5)*Inputs!G$39)</f>
        <v>0</v>
      </c>
      <c r="BB1061">
        <f>IF(OR($D1061="51",$D1061="52",$D1061="61"),0,(AD1061/'Totals and Drop Down Lists'!Z$5)*Inputs!H$39)</f>
        <v>0</v>
      </c>
      <c r="BC1061">
        <f>IF(OR($D1061="51",$D1061="52",$D1061="61"),0,(AE1061/'Totals and Drop Down Lists'!AA$5)*Inputs!I$39)</f>
        <v>0</v>
      </c>
      <c r="BD1061">
        <f>IF(OR($D1061="51",$D1061="52",$D1061="61"),0,(AF1061/'Totals and Drop Down Lists'!AB$5)*Inputs!J$39)</f>
        <v>0</v>
      </c>
      <c r="BE1061">
        <f>IF(OR($D1061="51",$D1061="52",$D1061="61"),0,(AG1061/'Totals and Drop Down Lists'!AC$5)*Inputs!K$39)</f>
        <v>0</v>
      </c>
      <c r="BF1061">
        <f>IF(OR($D1061="51",$D1061="52",$D1061="61"),0,(AH1061/'Totals and Drop Down Lists'!AD$5)*Inputs!L$39)</f>
        <v>0</v>
      </c>
      <c r="BG1061" s="10">
        <f t="shared" si="145"/>
        <v>85594.870217569318</v>
      </c>
    </row>
    <row r="1062" spans="1:59">
      <c r="A1062" s="1" t="s">
        <v>7447</v>
      </c>
      <c r="B1062" s="1" t="s">
        <v>5467</v>
      </c>
      <c r="C1062" s="1" t="s">
        <v>5477</v>
      </c>
      <c r="D1062" s="1" t="s">
        <v>25</v>
      </c>
      <c r="E1062" s="1" t="s">
        <v>5478</v>
      </c>
      <c r="F1062" s="2">
        <v>18339</v>
      </c>
      <c r="G1062" s="2">
        <v>106</v>
      </c>
      <c r="H1062" s="2">
        <v>0</v>
      </c>
      <c r="I1062" s="2">
        <v>3311</v>
      </c>
      <c r="J1062" s="2">
        <v>7893</v>
      </c>
      <c r="K1062" s="2">
        <v>2103</v>
      </c>
      <c r="L1062" s="2">
        <v>7</v>
      </c>
      <c r="M1062" s="2">
        <v>0</v>
      </c>
      <c r="N1062" s="2">
        <v>0</v>
      </c>
      <c r="O1062" s="2">
        <v>29</v>
      </c>
      <c r="P1062" s="2">
        <v>0</v>
      </c>
      <c r="Q1062" s="2">
        <v>0</v>
      </c>
      <c r="R1062" s="2">
        <v>2973</v>
      </c>
      <c r="S1062" s="2">
        <v>980800</v>
      </c>
      <c r="T1062" s="2">
        <v>54026300</v>
      </c>
      <c r="U1062" s="2">
        <v>70</v>
      </c>
      <c r="V1062" s="2">
        <v>337</v>
      </c>
      <c r="W1062" s="2">
        <v>19</v>
      </c>
      <c r="X1062" s="2">
        <v>684</v>
      </c>
      <c r="Y1062" s="2">
        <v>165</v>
      </c>
      <c r="Z1062" s="2">
        <v>298</v>
      </c>
      <c r="AA1062" s="9">
        <f t="shared" si="146"/>
        <v>18339</v>
      </c>
      <c r="AB1062" s="9">
        <f t="shared" si="147"/>
        <v>3205</v>
      </c>
      <c r="AC1062" s="9">
        <f t="shared" si="148"/>
        <v>3009</v>
      </c>
      <c r="AD1062" s="9">
        <f t="shared" si="149"/>
        <v>2973</v>
      </c>
      <c r="AE1062" s="44">
        <f t="shared" si="150"/>
        <v>3.9132016548367247E-5</v>
      </c>
      <c r="AF1062" s="9">
        <f t="shared" si="151"/>
        <v>328</v>
      </c>
      <c r="AG1062" s="9">
        <f t="shared" si="144"/>
        <v>463</v>
      </c>
      <c r="AH1062" s="44">
        <f t="shared" si="152"/>
        <v>4.5901750413713E-5</v>
      </c>
      <c r="AI1062">
        <f>AA1062/'Totals and Drop Down Lists'!W$6*Inputs!E$37</f>
        <v>16636.047926721301</v>
      </c>
      <c r="AJ1062">
        <f>AB1062/'Totals and Drop Down Lists'!X$6*Inputs!F$37</f>
        <v>10545.690920735922</v>
      </c>
      <c r="AK1062">
        <f>AC1062/'Totals and Drop Down Lists'!Y$6*Inputs!G$37</f>
        <v>19836.344399024423</v>
      </c>
      <c r="AL1062">
        <f>AD1062/'Totals and Drop Down Lists'!Z$6*Inputs!H$37</f>
        <v>23836.031275691832</v>
      </c>
      <c r="AM1062">
        <f>AE1062/'Totals and Drop Down Lists'!AA$6*Inputs!I$37</f>
        <v>4871.5193183204919</v>
      </c>
      <c r="AN1062">
        <f>AF1062/'Totals and Drop Down Lists'!AB$6*Inputs!J$37</f>
        <v>6545.7953500330759</v>
      </c>
      <c r="AO1062">
        <f>AG1062/'Totals and Drop Down Lists'!AC$6*Inputs!K$37</f>
        <v>8622.7157709194198</v>
      </c>
      <c r="AP1062">
        <f>AH1062/'Totals and Drop Down Lists'!AD$6*Inputs!L$37</f>
        <v>10802.05475008322</v>
      </c>
      <c r="AQ1062">
        <f>IF(OR($D1062="51",$D1062="52",$D1062="61"),(AA1062/'Totals and Drop Down Lists'!W$4)*Inputs!E$38,0)</f>
        <v>0</v>
      </c>
      <c r="AR1062">
        <f>IF(OR($D1062="51",$D1062="52",$D1062="61"),(AB1062/'Totals and Drop Down Lists'!X$4)*Inputs!F$38,0)</f>
        <v>0</v>
      </c>
      <c r="AS1062">
        <f>IF(OR($D1062="51",$D1062="52",$D1062="61"),(AC1062/'Totals and Drop Down Lists'!Y$4)*Inputs!G$38,0)</f>
        <v>0</v>
      </c>
      <c r="AT1062">
        <f>IF(OR($D1062="51",$D1062="52",$D1062="61"),(AD1062/'Totals and Drop Down Lists'!Z$4)*Inputs!H$38,0)</f>
        <v>0</v>
      </c>
      <c r="AU1062">
        <f>IF(OR($D1062="51",$D1062="52",$D1062="61"),(AE1062/'Totals and Drop Down Lists'!AA$4)*Inputs!I$38,0)</f>
        <v>0</v>
      </c>
      <c r="AV1062">
        <f>IF(OR($D1062="51",$D1062="52",$D1062="61"),(AF1062/'Totals and Drop Down Lists'!AB$4)*Inputs!J$38,0)</f>
        <v>0</v>
      </c>
      <c r="AW1062">
        <f>IF(OR($D1062="51",$D1062="52",$D1062="61"),(AG1062/'Totals and Drop Down Lists'!AC$4)*Inputs!K$38,0)</f>
        <v>0</v>
      </c>
      <c r="AX1062">
        <f>IF(OR($D1062="51",$D1062="52",$D1062="61"),(AH1062/'Totals and Drop Down Lists'!AD$4)*Inputs!L$38,0)</f>
        <v>0</v>
      </c>
      <c r="AY1062">
        <f>IF(OR($D1062="51",$D1062="52",$D1062="61"),0,(AA1062/'Totals and Drop Down Lists'!W$5)*Inputs!E$39)</f>
        <v>0</v>
      </c>
      <c r="AZ1062">
        <f>IF(OR($D1062="51",$D1062="52",$D1062="61"),0,(AB1062/'Totals and Drop Down Lists'!X$5)*Inputs!F$39)</f>
        <v>0</v>
      </c>
      <c r="BA1062">
        <f>IF(OR($D1062="51",$D1062="52",$D1062="61"),0,(AC1062/'Totals and Drop Down Lists'!Y$5)*Inputs!G$39)</f>
        <v>0</v>
      </c>
      <c r="BB1062">
        <f>IF(OR($D1062="51",$D1062="52",$D1062="61"),0,(AD1062/'Totals and Drop Down Lists'!Z$5)*Inputs!H$39)</f>
        <v>0</v>
      </c>
      <c r="BC1062">
        <f>IF(OR($D1062="51",$D1062="52",$D1062="61"),0,(AE1062/'Totals and Drop Down Lists'!AA$5)*Inputs!I$39)</f>
        <v>0</v>
      </c>
      <c r="BD1062">
        <f>IF(OR($D1062="51",$D1062="52",$D1062="61"),0,(AF1062/'Totals and Drop Down Lists'!AB$5)*Inputs!J$39)</f>
        <v>0</v>
      </c>
      <c r="BE1062">
        <f>IF(OR($D1062="51",$D1062="52",$D1062="61"),0,(AG1062/'Totals and Drop Down Lists'!AC$5)*Inputs!K$39)</f>
        <v>0</v>
      </c>
      <c r="BF1062">
        <f>IF(OR($D1062="51",$D1062="52",$D1062="61"),0,(AH1062/'Totals and Drop Down Lists'!AD$5)*Inputs!L$39)</f>
        <v>0</v>
      </c>
      <c r="BG1062" s="10">
        <f t="shared" si="145"/>
        <v>101696.19971152968</v>
      </c>
    </row>
    <row r="1063" spans="1:59">
      <c r="A1063" s="1" t="s">
        <v>7447</v>
      </c>
      <c r="B1063" s="1" t="s">
        <v>5467</v>
      </c>
      <c r="C1063" s="1" t="s">
        <v>1592</v>
      </c>
      <c r="D1063" s="1" t="s">
        <v>25</v>
      </c>
      <c r="E1063" s="1" t="s">
        <v>5479</v>
      </c>
      <c r="F1063" s="2">
        <v>34274</v>
      </c>
      <c r="G1063" s="2">
        <v>177</v>
      </c>
      <c r="H1063" s="2">
        <v>0</v>
      </c>
      <c r="I1063" s="2">
        <v>3066</v>
      </c>
      <c r="J1063" s="2">
        <v>13544</v>
      </c>
      <c r="K1063" s="2">
        <v>2938</v>
      </c>
      <c r="L1063" s="2">
        <v>37</v>
      </c>
      <c r="M1063" s="2">
        <v>6</v>
      </c>
      <c r="N1063" s="2">
        <v>4</v>
      </c>
      <c r="O1063" s="2">
        <v>12</v>
      </c>
      <c r="P1063" s="2">
        <v>13</v>
      </c>
      <c r="Q1063" s="2">
        <v>0</v>
      </c>
      <c r="R1063" s="2">
        <v>1994</v>
      </c>
      <c r="S1063" s="2">
        <v>1583000</v>
      </c>
      <c r="T1063" s="2">
        <v>106017500</v>
      </c>
      <c r="U1063" s="2">
        <v>237</v>
      </c>
      <c r="V1063" s="2">
        <v>437</v>
      </c>
      <c r="W1063" s="2">
        <v>14</v>
      </c>
      <c r="X1063" s="2">
        <v>749</v>
      </c>
      <c r="Y1063" s="2">
        <v>151</v>
      </c>
      <c r="Z1063" s="2">
        <v>318</v>
      </c>
      <c r="AA1063" s="9">
        <f t="shared" si="146"/>
        <v>34274</v>
      </c>
      <c r="AB1063" s="9">
        <f t="shared" si="147"/>
        <v>2889</v>
      </c>
      <c r="AC1063" s="9">
        <f t="shared" si="148"/>
        <v>2066</v>
      </c>
      <c r="AD1063" s="9">
        <f t="shared" si="149"/>
        <v>1994</v>
      </c>
      <c r="AE1063" s="44">
        <f t="shared" si="150"/>
        <v>4.4509470085379629E-5</v>
      </c>
      <c r="AF1063" s="9">
        <f t="shared" si="151"/>
        <v>298</v>
      </c>
      <c r="AG1063" s="9">
        <f t="shared" si="144"/>
        <v>469</v>
      </c>
      <c r="AH1063" s="44">
        <f t="shared" si="152"/>
        <v>3.7855481573390299E-5</v>
      </c>
      <c r="AI1063">
        <f>AA1063/'Totals and Drop Down Lists'!W$6*Inputs!E$37</f>
        <v>31091.330314654337</v>
      </c>
      <c r="AJ1063">
        <f>AB1063/'Totals and Drop Down Lists'!X$6*Inputs!F$37</f>
        <v>9505.9285709847354</v>
      </c>
      <c r="AK1063">
        <f>AC1063/'Totals and Drop Down Lists'!Y$6*Inputs!G$37</f>
        <v>13619.769866528564</v>
      </c>
      <c r="AL1063">
        <f>AD1063/'Totals and Drop Down Lists'!Z$6*Inputs!H$37</f>
        <v>15986.897532367815</v>
      </c>
      <c r="AM1063">
        <f>AE1063/'Totals and Drop Down Lists'!AA$6*Inputs!I$37</f>
        <v>5540.9550157256563</v>
      </c>
      <c r="AN1063">
        <f>AF1063/'Totals and Drop Down Lists'!AB$6*Inputs!J$37</f>
        <v>5947.0945558227331</v>
      </c>
      <c r="AO1063">
        <f>AG1063/'Totals and Drop Down Lists'!AC$6*Inputs!K$37</f>
        <v>8734.4572279939675</v>
      </c>
      <c r="AP1063">
        <f>AH1063/'Totals and Drop Down Lists'!AD$6*Inputs!L$37</f>
        <v>8908.5270357002737</v>
      </c>
      <c r="AQ1063">
        <f>IF(OR($D1063="51",$D1063="52",$D1063="61"),(AA1063/'Totals and Drop Down Lists'!W$4)*Inputs!E$38,0)</f>
        <v>0</v>
      </c>
      <c r="AR1063">
        <f>IF(OR($D1063="51",$D1063="52",$D1063="61"),(AB1063/'Totals and Drop Down Lists'!X$4)*Inputs!F$38,0)</f>
        <v>0</v>
      </c>
      <c r="AS1063">
        <f>IF(OR($D1063="51",$D1063="52",$D1063="61"),(AC1063/'Totals and Drop Down Lists'!Y$4)*Inputs!G$38,0)</f>
        <v>0</v>
      </c>
      <c r="AT1063">
        <f>IF(OR($D1063="51",$D1063="52",$D1063="61"),(AD1063/'Totals and Drop Down Lists'!Z$4)*Inputs!H$38,0)</f>
        <v>0</v>
      </c>
      <c r="AU1063">
        <f>IF(OR($D1063="51",$D1063="52",$D1063="61"),(AE1063/'Totals and Drop Down Lists'!AA$4)*Inputs!I$38,0)</f>
        <v>0</v>
      </c>
      <c r="AV1063">
        <f>IF(OR($D1063="51",$D1063="52",$D1063="61"),(AF1063/'Totals and Drop Down Lists'!AB$4)*Inputs!J$38,0)</f>
        <v>0</v>
      </c>
      <c r="AW1063">
        <f>IF(OR($D1063="51",$D1063="52",$D1063="61"),(AG1063/'Totals and Drop Down Lists'!AC$4)*Inputs!K$38,0)</f>
        <v>0</v>
      </c>
      <c r="AX1063">
        <f>IF(OR($D1063="51",$D1063="52",$D1063="61"),(AH1063/'Totals and Drop Down Lists'!AD$4)*Inputs!L$38,0)</f>
        <v>0</v>
      </c>
      <c r="AY1063">
        <f>IF(OR($D1063="51",$D1063="52",$D1063="61"),0,(AA1063/'Totals and Drop Down Lists'!W$5)*Inputs!E$39)</f>
        <v>0</v>
      </c>
      <c r="AZ1063">
        <f>IF(OR($D1063="51",$D1063="52",$D1063="61"),0,(AB1063/'Totals and Drop Down Lists'!X$5)*Inputs!F$39)</f>
        <v>0</v>
      </c>
      <c r="BA1063">
        <f>IF(OR($D1063="51",$D1063="52",$D1063="61"),0,(AC1063/'Totals and Drop Down Lists'!Y$5)*Inputs!G$39)</f>
        <v>0</v>
      </c>
      <c r="BB1063">
        <f>IF(OR($D1063="51",$D1063="52",$D1063="61"),0,(AD1063/'Totals and Drop Down Lists'!Z$5)*Inputs!H$39)</f>
        <v>0</v>
      </c>
      <c r="BC1063">
        <f>IF(OR($D1063="51",$D1063="52",$D1063="61"),0,(AE1063/'Totals and Drop Down Lists'!AA$5)*Inputs!I$39)</f>
        <v>0</v>
      </c>
      <c r="BD1063">
        <f>IF(OR($D1063="51",$D1063="52",$D1063="61"),0,(AF1063/'Totals and Drop Down Lists'!AB$5)*Inputs!J$39)</f>
        <v>0</v>
      </c>
      <c r="BE1063">
        <f>IF(OR($D1063="51",$D1063="52",$D1063="61"),0,(AG1063/'Totals and Drop Down Lists'!AC$5)*Inputs!K$39)</f>
        <v>0</v>
      </c>
      <c r="BF1063">
        <f>IF(OR($D1063="51",$D1063="52",$D1063="61"),0,(AH1063/'Totals and Drop Down Lists'!AD$5)*Inputs!L$39)</f>
        <v>0</v>
      </c>
      <c r="BG1063" s="10">
        <f t="shared" si="145"/>
        <v>99334.960119778087</v>
      </c>
    </row>
    <row r="1064" spans="1:59">
      <c r="A1064" s="1" t="s">
        <v>7447</v>
      </c>
      <c r="B1064" s="1" t="s">
        <v>5467</v>
      </c>
      <c r="C1064" s="1" t="s">
        <v>64</v>
      </c>
      <c r="D1064" s="1" t="s">
        <v>25</v>
      </c>
      <c r="E1064" s="1" t="s">
        <v>5480</v>
      </c>
      <c r="F1064" s="2">
        <v>22088</v>
      </c>
      <c r="G1064" s="2">
        <v>99</v>
      </c>
      <c r="H1064" s="2">
        <v>0</v>
      </c>
      <c r="I1064" s="2">
        <v>3548</v>
      </c>
      <c r="J1064" s="2">
        <v>8124</v>
      </c>
      <c r="K1064" s="2">
        <v>1582</v>
      </c>
      <c r="L1064" s="2">
        <v>66</v>
      </c>
      <c r="M1064" s="2">
        <v>21</v>
      </c>
      <c r="N1064" s="2">
        <v>0</v>
      </c>
      <c r="O1064" s="2">
        <v>15</v>
      </c>
      <c r="P1064" s="2">
        <v>18</v>
      </c>
      <c r="Q1064" s="2">
        <v>10</v>
      </c>
      <c r="R1064" s="2">
        <v>2108</v>
      </c>
      <c r="S1064" s="2">
        <v>767800</v>
      </c>
      <c r="T1064" s="2">
        <v>49667700</v>
      </c>
      <c r="U1064" s="2">
        <v>196</v>
      </c>
      <c r="V1064" s="2">
        <v>196</v>
      </c>
      <c r="W1064" s="2">
        <v>84</v>
      </c>
      <c r="X1064" s="2">
        <v>434</v>
      </c>
      <c r="Y1064" s="2">
        <v>88</v>
      </c>
      <c r="Z1064" s="2">
        <v>180</v>
      </c>
      <c r="AA1064" s="9">
        <f t="shared" si="146"/>
        <v>22088</v>
      </c>
      <c r="AB1064" s="9">
        <f t="shared" si="147"/>
        <v>3449</v>
      </c>
      <c r="AC1064" s="9">
        <f t="shared" si="148"/>
        <v>2238</v>
      </c>
      <c r="AD1064" s="9">
        <f t="shared" si="149"/>
        <v>2108</v>
      </c>
      <c r="AE1064" s="44">
        <f t="shared" si="150"/>
        <v>2.1514875115431744E-5</v>
      </c>
      <c r="AF1064" s="9">
        <f t="shared" si="151"/>
        <v>154</v>
      </c>
      <c r="AG1064" s="9">
        <f t="shared" si="144"/>
        <v>268</v>
      </c>
      <c r="AH1064" s="44">
        <f t="shared" si="152"/>
        <v>1.9418802500852106E-5</v>
      </c>
      <c r="AI1064">
        <f>AA1064/'Totals and Drop Down Lists'!W$6*Inputs!E$37</f>
        <v>20036.917313126134</v>
      </c>
      <c r="AJ1064">
        <f>AB1064/'Totals and Drop Down Lists'!X$6*Inputs!F$37</f>
        <v>11348.54539332861</v>
      </c>
      <c r="AK1064">
        <f>AC1064/'Totals and Drop Down Lists'!Y$6*Inputs!G$37</f>
        <v>14753.651965774892</v>
      </c>
      <c r="AL1064">
        <f>AD1064/'Totals and Drop Down Lists'!Z$6*Inputs!H$37</f>
        <v>16900.892677147116</v>
      </c>
      <c r="AM1064">
        <f>AE1064/'Totals and Drop Down Lists'!AA$6*Inputs!I$37</f>
        <v>2678.3728261622559</v>
      </c>
      <c r="AN1064">
        <f>AF1064/'Totals and Drop Down Lists'!AB$6*Inputs!J$37</f>
        <v>3073.3307436130904</v>
      </c>
      <c r="AO1064">
        <f>AG1064/'Totals and Drop Down Lists'!AC$6*Inputs!K$37</f>
        <v>4991.1184159965542</v>
      </c>
      <c r="AP1064">
        <f>AH1064/'Totals and Drop Down Lists'!AD$6*Inputs!L$37</f>
        <v>4569.8250263805066</v>
      </c>
      <c r="AQ1064">
        <f>IF(OR($D1064="51",$D1064="52",$D1064="61"),(AA1064/'Totals and Drop Down Lists'!W$4)*Inputs!E$38,0)</f>
        <v>0</v>
      </c>
      <c r="AR1064">
        <f>IF(OR($D1064="51",$D1064="52",$D1064="61"),(AB1064/'Totals and Drop Down Lists'!X$4)*Inputs!F$38,0)</f>
        <v>0</v>
      </c>
      <c r="AS1064">
        <f>IF(OR($D1064="51",$D1064="52",$D1064="61"),(AC1064/'Totals and Drop Down Lists'!Y$4)*Inputs!G$38,0)</f>
        <v>0</v>
      </c>
      <c r="AT1064">
        <f>IF(OR($D1064="51",$D1064="52",$D1064="61"),(AD1064/'Totals and Drop Down Lists'!Z$4)*Inputs!H$38,0)</f>
        <v>0</v>
      </c>
      <c r="AU1064">
        <f>IF(OR($D1064="51",$D1064="52",$D1064="61"),(AE1064/'Totals and Drop Down Lists'!AA$4)*Inputs!I$38,0)</f>
        <v>0</v>
      </c>
      <c r="AV1064">
        <f>IF(OR($D1064="51",$D1064="52",$D1064="61"),(AF1064/'Totals and Drop Down Lists'!AB$4)*Inputs!J$38,0)</f>
        <v>0</v>
      </c>
      <c r="AW1064">
        <f>IF(OR($D1064="51",$D1064="52",$D1064="61"),(AG1064/'Totals and Drop Down Lists'!AC$4)*Inputs!K$38,0)</f>
        <v>0</v>
      </c>
      <c r="AX1064">
        <f>IF(OR($D1064="51",$D1064="52",$D1064="61"),(AH1064/'Totals and Drop Down Lists'!AD$4)*Inputs!L$38,0)</f>
        <v>0</v>
      </c>
      <c r="AY1064">
        <f>IF(OR($D1064="51",$D1064="52",$D1064="61"),0,(AA1064/'Totals and Drop Down Lists'!W$5)*Inputs!E$39)</f>
        <v>0</v>
      </c>
      <c r="AZ1064">
        <f>IF(OR($D1064="51",$D1064="52",$D1064="61"),0,(AB1064/'Totals and Drop Down Lists'!X$5)*Inputs!F$39)</f>
        <v>0</v>
      </c>
      <c r="BA1064">
        <f>IF(OR($D1064="51",$D1064="52",$D1064="61"),0,(AC1064/'Totals and Drop Down Lists'!Y$5)*Inputs!G$39)</f>
        <v>0</v>
      </c>
      <c r="BB1064">
        <f>IF(OR($D1064="51",$D1064="52",$D1064="61"),0,(AD1064/'Totals and Drop Down Lists'!Z$5)*Inputs!H$39)</f>
        <v>0</v>
      </c>
      <c r="BC1064">
        <f>IF(OR($D1064="51",$D1064="52",$D1064="61"),0,(AE1064/'Totals and Drop Down Lists'!AA$5)*Inputs!I$39)</f>
        <v>0</v>
      </c>
      <c r="BD1064">
        <f>IF(OR($D1064="51",$D1064="52",$D1064="61"),0,(AF1064/'Totals and Drop Down Lists'!AB$5)*Inputs!J$39)</f>
        <v>0</v>
      </c>
      <c r="BE1064">
        <f>IF(OR($D1064="51",$D1064="52",$D1064="61"),0,(AG1064/'Totals and Drop Down Lists'!AC$5)*Inputs!K$39)</f>
        <v>0</v>
      </c>
      <c r="BF1064">
        <f>IF(OR($D1064="51",$D1064="52",$D1064="61"),0,(AH1064/'Totals and Drop Down Lists'!AD$5)*Inputs!L$39)</f>
        <v>0</v>
      </c>
      <c r="BG1064" s="10">
        <f t="shared" si="145"/>
        <v>78352.654361529159</v>
      </c>
    </row>
    <row r="1065" spans="1:59">
      <c r="A1065" s="1" t="s">
        <v>7447</v>
      </c>
      <c r="B1065" s="1" t="s">
        <v>5467</v>
      </c>
      <c r="C1065" s="1" t="s">
        <v>68</v>
      </c>
      <c r="D1065" s="1" t="s">
        <v>25</v>
      </c>
      <c r="E1065" s="1" t="s">
        <v>5481</v>
      </c>
      <c r="F1065" s="2">
        <v>13778</v>
      </c>
      <c r="G1065" s="2">
        <v>82</v>
      </c>
      <c r="H1065" s="2">
        <v>0</v>
      </c>
      <c r="I1065" s="2">
        <v>1775</v>
      </c>
      <c r="J1065" s="2">
        <v>5790</v>
      </c>
      <c r="K1065" s="2">
        <v>1402</v>
      </c>
      <c r="L1065" s="2">
        <v>37</v>
      </c>
      <c r="M1065" s="2">
        <v>3</v>
      </c>
      <c r="N1065" s="2">
        <v>0</v>
      </c>
      <c r="O1065" s="2">
        <v>38</v>
      </c>
      <c r="P1065" s="2">
        <v>0</v>
      </c>
      <c r="Q1065" s="2">
        <v>0</v>
      </c>
      <c r="R1065" s="2">
        <v>2568</v>
      </c>
      <c r="S1065" s="2">
        <v>603900</v>
      </c>
      <c r="T1065" s="2">
        <v>40982300</v>
      </c>
      <c r="U1065" s="2">
        <v>26</v>
      </c>
      <c r="V1065" s="2">
        <v>146</v>
      </c>
      <c r="W1065" s="2">
        <v>4</v>
      </c>
      <c r="X1065" s="2">
        <v>250</v>
      </c>
      <c r="Y1065" s="2">
        <v>54</v>
      </c>
      <c r="Z1065" s="2">
        <v>120</v>
      </c>
      <c r="AA1065" s="9">
        <f t="shared" si="146"/>
        <v>13778</v>
      </c>
      <c r="AB1065" s="9">
        <f t="shared" si="147"/>
        <v>1693</v>
      </c>
      <c r="AC1065" s="9">
        <f t="shared" si="148"/>
        <v>2646</v>
      </c>
      <c r="AD1065" s="9">
        <f t="shared" si="149"/>
        <v>2568</v>
      </c>
      <c r="AE1065" s="44">
        <f t="shared" si="150"/>
        <v>2.3709000699770695E-5</v>
      </c>
      <c r="AF1065" s="9">
        <f t="shared" si="151"/>
        <v>100</v>
      </c>
      <c r="AG1065" s="9">
        <f t="shared" si="144"/>
        <v>174</v>
      </c>
      <c r="AH1065" s="44">
        <f t="shared" si="152"/>
        <v>1.5677246409722077E-5</v>
      </c>
      <c r="AI1065">
        <f>AA1065/'Totals and Drop Down Lists'!W$6*Inputs!E$37</f>
        <v>12498.580529710785</v>
      </c>
      <c r="AJ1065">
        <f>AB1065/'Totals and Drop Down Lists'!X$6*Inputs!F$37</f>
        <v>5570.625500407461</v>
      </c>
      <c r="AK1065">
        <f>AC1065/'Totals and Drop Down Lists'!Y$6*Inputs!G$37</f>
        <v>17443.325782591764</v>
      </c>
      <c r="AL1065">
        <f>AD1065/'Totals and Drop Down Lists'!Z$6*Inputs!H$37</f>
        <v>20588.943261344306</v>
      </c>
      <c r="AM1065">
        <f>AE1065/'Totals and Drop Down Lists'!AA$6*Inputs!I$37</f>
        <v>2951.5180947613621</v>
      </c>
      <c r="AN1065">
        <f>AF1065/'Totals and Drop Down Lists'!AB$6*Inputs!J$37</f>
        <v>1995.6693140344744</v>
      </c>
      <c r="AO1065">
        <f>AG1065/'Totals and Drop Down Lists'!AC$6*Inputs!K$37</f>
        <v>3240.5022551619418</v>
      </c>
      <c r="AP1065">
        <f>AH1065/'Totals and Drop Down Lists'!AD$6*Inputs!L$37</f>
        <v>3689.3249717503531</v>
      </c>
      <c r="AQ1065">
        <f>IF(OR($D1065="51",$D1065="52",$D1065="61"),(AA1065/'Totals and Drop Down Lists'!W$4)*Inputs!E$38,0)</f>
        <v>0</v>
      </c>
      <c r="AR1065">
        <f>IF(OR($D1065="51",$D1065="52",$D1065="61"),(AB1065/'Totals and Drop Down Lists'!X$4)*Inputs!F$38,0)</f>
        <v>0</v>
      </c>
      <c r="AS1065">
        <f>IF(OR($D1065="51",$D1065="52",$D1065="61"),(AC1065/'Totals and Drop Down Lists'!Y$4)*Inputs!G$38,0)</f>
        <v>0</v>
      </c>
      <c r="AT1065">
        <f>IF(OR($D1065="51",$D1065="52",$D1065="61"),(AD1065/'Totals and Drop Down Lists'!Z$4)*Inputs!H$38,0)</f>
        <v>0</v>
      </c>
      <c r="AU1065">
        <f>IF(OR($D1065="51",$D1065="52",$D1065="61"),(AE1065/'Totals and Drop Down Lists'!AA$4)*Inputs!I$38,0)</f>
        <v>0</v>
      </c>
      <c r="AV1065">
        <f>IF(OR($D1065="51",$D1065="52",$D1065="61"),(AF1065/'Totals and Drop Down Lists'!AB$4)*Inputs!J$38,0)</f>
        <v>0</v>
      </c>
      <c r="AW1065">
        <f>IF(OR($D1065="51",$D1065="52",$D1065="61"),(AG1065/'Totals and Drop Down Lists'!AC$4)*Inputs!K$38,0)</f>
        <v>0</v>
      </c>
      <c r="AX1065">
        <f>IF(OR($D1065="51",$D1065="52",$D1065="61"),(AH1065/'Totals and Drop Down Lists'!AD$4)*Inputs!L$38,0)</f>
        <v>0</v>
      </c>
      <c r="AY1065">
        <f>IF(OR($D1065="51",$D1065="52",$D1065="61"),0,(AA1065/'Totals and Drop Down Lists'!W$5)*Inputs!E$39)</f>
        <v>0</v>
      </c>
      <c r="AZ1065">
        <f>IF(OR($D1065="51",$D1065="52",$D1065="61"),0,(AB1065/'Totals and Drop Down Lists'!X$5)*Inputs!F$39)</f>
        <v>0</v>
      </c>
      <c r="BA1065">
        <f>IF(OR($D1065="51",$D1065="52",$D1065="61"),0,(AC1065/'Totals and Drop Down Lists'!Y$5)*Inputs!G$39)</f>
        <v>0</v>
      </c>
      <c r="BB1065">
        <f>IF(OR($D1065="51",$D1065="52",$D1065="61"),0,(AD1065/'Totals and Drop Down Lists'!Z$5)*Inputs!H$39)</f>
        <v>0</v>
      </c>
      <c r="BC1065">
        <f>IF(OR($D1065="51",$D1065="52",$D1065="61"),0,(AE1065/'Totals and Drop Down Lists'!AA$5)*Inputs!I$39)</f>
        <v>0</v>
      </c>
      <c r="BD1065">
        <f>IF(OR($D1065="51",$D1065="52",$D1065="61"),0,(AF1065/'Totals and Drop Down Lists'!AB$5)*Inputs!J$39)</f>
        <v>0</v>
      </c>
      <c r="BE1065">
        <f>IF(OR($D1065="51",$D1065="52",$D1065="61"),0,(AG1065/'Totals and Drop Down Lists'!AC$5)*Inputs!K$39)</f>
        <v>0</v>
      </c>
      <c r="BF1065">
        <f>IF(OR($D1065="51",$D1065="52",$D1065="61"),0,(AH1065/'Totals and Drop Down Lists'!AD$5)*Inputs!L$39)</f>
        <v>0</v>
      </c>
      <c r="BG1065" s="10">
        <f t="shared" si="145"/>
        <v>67978.489709762449</v>
      </c>
    </row>
    <row r="1066" spans="1:59">
      <c r="A1066" s="1" t="s">
        <v>7447</v>
      </c>
      <c r="B1066" s="1" t="s">
        <v>5467</v>
      </c>
      <c r="C1066" s="1" t="s">
        <v>717</v>
      </c>
      <c r="D1066" s="1" t="s">
        <v>25</v>
      </c>
      <c r="E1066" s="1" t="s">
        <v>5482</v>
      </c>
      <c r="F1066" s="2">
        <v>9680</v>
      </c>
      <c r="G1066" s="2">
        <v>61</v>
      </c>
      <c r="H1066" s="2">
        <v>0</v>
      </c>
      <c r="I1066" s="2">
        <v>635</v>
      </c>
      <c r="J1066" s="2">
        <v>3904</v>
      </c>
      <c r="K1066" s="2">
        <v>625</v>
      </c>
      <c r="L1066" s="2">
        <v>6</v>
      </c>
      <c r="M1066" s="2">
        <v>0</v>
      </c>
      <c r="N1066" s="2">
        <v>0</v>
      </c>
      <c r="O1066" s="2">
        <v>11</v>
      </c>
      <c r="P1066" s="2">
        <v>0</v>
      </c>
      <c r="Q1066" s="2">
        <v>0</v>
      </c>
      <c r="R1066" s="2">
        <v>1051</v>
      </c>
      <c r="S1066" s="2">
        <v>253200</v>
      </c>
      <c r="T1066" s="2">
        <v>16697800</v>
      </c>
      <c r="U1066" s="2">
        <v>38</v>
      </c>
      <c r="V1066" s="2">
        <v>28</v>
      </c>
      <c r="W1066" s="2">
        <v>85</v>
      </c>
      <c r="X1066" s="2">
        <v>184</v>
      </c>
      <c r="Y1066" s="2">
        <v>34</v>
      </c>
      <c r="Z1066" s="2">
        <v>133</v>
      </c>
      <c r="AA1066" s="9">
        <f t="shared" si="146"/>
        <v>9680</v>
      </c>
      <c r="AB1066" s="9">
        <f t="shared" si="147"/>
        <v>574</v>
      </c>
      <c r="AC1066" s="9">
        <f t="shared" si="148"/>
        <v>1068</v>
      </c>
      <c r="AD1066" s="9">
        <f t="shared" si="149"/>
        <v>1051</v>
      </c>
      <c r="AE1066" s="44">
        <f t="shared" si="150"/>
        <v>6.9878892232719874E-6</v>
      </c>
      <c r="AF1066" s="9">
        <f t="shared" si="151"/>
        <v>71</v>
      </c>
      <c r="AG1066" s="9">
        <f t="shared" si="144"/>
        <v>167</v>
      </c>
      <c r="AH1066" s="44">
        <f t="shared" si="152"/>
        <v>9.9480455650566736E-6</v>
      </c>
      <c r="AI1066">
        <f>AA1066/'Totals and Drop Down Lists'!W$6*Inputs!E$37</f>
        <v>8781.1191412106546</v>
      </c>
      <c r="AJ1066">
        <f>AB1066/'Totals and Drop Down Lists'!X$6*Inputs!F$37</f>
        <v>1888.6822429024708</v>
      </c>
      <c r="AK1066">
        <f>AC1066/'Totals and Drop Down Lists'!Y$6*Inputs!G$37</f>
        <v>7040.6167557853378</v>
      </c>
      <c r="AL1066">
        <f>AD1066/'Totals and Drop Down Lists'!Z$6*Inputs!H$37</f>
        <v>8426.3938347635776</v>
      </c>
      <c r="AM1066">
        <f>AE1066/'Totals and Drop Down Lists'!AA$6*Inputs!I$37</f>
        <v>869.91778978161096</v>
      </c>
      <c r="AN1066">
        <f>AF1066/'Totals and Drop Down Lists'!AB$6*Inputs!J$37</f>
        <v>1416.9252129644767</v>
      </c>
      <c r="AO1066">
        <f>AG1066/'Totals and Drop Down Lists'!AC$6*Inputs!K$37</f>
        <v>3110.1372219083</v>
      </c>
      <c r="AP1066">
        <f>AH1066/'Totals and Drop Down Lists'!AD$6*Inputs!L$37</f>
        <v>2341.0726580475161</v>
      </c>
      <c r="AQ1066">
        <f>IF(OR($D1066="51",$D1066="52",$D1066="61"),(AA1066/'Totals and Drop Down Lists'!W$4)*Inputs!E$38,0)</f>
        <v>0</v>
      </c>
      <c r="AR1066">
        <f>IF(OR($D1066="51",$D1066="52",$D1066="61"),(AB1066/'Totals and Drop Down Lists'!X$4)*Inputs!F$38,0)</f>
        <v>0</v>
      </c>
      <c r="AS1066">
        <f>IF(OR($D1066="51",$D1066="52",$D1066="61"),(AC1066/'Totals and Drop Down Lists'!Y$4)*Inputs!G$38,0)</f>
        <v>0</v>
      </c>
      <c r="AT1066">
        <f>IF(OR($D1066="51",$D1066="52",$D1066="61"),(AD1066/'Totals and Drop Down Lists'!Z$4)*Inputs!H$38,0)</f>
        <v>0</v>
      </c>
      <c r="AU1066">
        <f>IF(OR($D1066="51",$D1066="52",$D1066="61"),(AE1066/'Totals and Drop Down Lists'!AA$4)*Inputs!I$38,0)</f>
        <v>0</v>
      </c>
      <c r="AV1066">
        <f>IF(OR($D1066="51",$D1066="52",$D1066="61"),(AF1066/'Totals and Drop Down Lists'!AB$4)*Inputs!J$38,0)</f>
        <v>0</v>
      </c>
      <c r="AW1066">
        <f>IF(OR($D1066="51",$D1066="52",$D1066="61"),(AG1066/'Totals and Drop Down Lists'!AC$4)*Inputs!K$38,0)</f>
        <v>0</v>
      </c>
      <c r="AX1066">
        <f>IF(OR($D1066="51",$D1066="52",$D1066="61"),(AH1066/'Totals and Drop Down Lists'!AD$4)*Inputs!L$38,0)</f>
        <v>0</v>
      </c>
      <c r="AY1066">
        <f>IF(OR($D1066="51",$D1066="52",$D1066="61"),0,(AA1066/'Totals and Drop Down Lists'!W$5)*Inputs!E$39)</f>
        <v>0</v>
      </c>
      <c r="AZ1066">
        <f>IF(OR($D1066="51",$D1066="52",$D1066="61"),0,(AB1066/'Totals and Drop Down Lists'!X$5)*Inputs!F$39)</f>
        <v>0</v>
      </c>
      <c r="BA1066">
        <f>IF(OR($D1066="51",$D1066="52",$D1066="61"),0,(AC1066/'Totals and Drop Down Lists'!Y$5)*Inputs!G$39)</f>
        <v>0</v>
      </c>
      <c r="BB1066">
        <f>IF(OR($D1066="51",$D1066="52",$D1066="61"),0,(AD1066/'Totals and Drop Down Lists'!Z$5)*Inputs!H$39)</f>
        <v>0</v>
      </c>
      <c r="BC1066">
        <f>IF(OR($D1066="51",$D1066="52",$D1066="61"),0,(AE1066/'Totals and Drop Down Lists'!AA$5)*Inputs!I$39)</f>
        <v>0</v>
      </c>
      <c r="BD1066">
        <f>IF(OR($D1066="51",$D1066="52",$D1066="61"),0,(AF1066/'Totals and Drop Down Lists'!AB$5)*Inputs!J$39)</f>
        <v>0</v>
      </c>
      <c r="BE1066">
        <f>IF(OR($D1066="51",$D1066="52",$D1066="61"),0,(AG1066/'Totals and Drop Down Lists'!AC$5)*Inputs!K$39)</f>
        <v>0</v>
      </c>
      <c r="BF1066">
        <f>IF(OR($D1066="51",$D1066="52",$D1066="61"),0,(AH1066/'Totals and Drop Down Lists'!AD$5)*Inputs!L$39)</f>
        <v>0</v>
      </c>
      <c r="BG1066" s="10">
        <f t="shared" si="145"/>
        <v>33874.864857363944</v>
      </c>
    </row>
    <row r="1067" spans="1:59">
      <c r="A1067" s="1" t="s">
        <v>7447</v>
      </c>
      <c r="B1067" s="1" t="s">
        <v>5467</v>
      </c>
      <c r="C1067" s="1" t="s">
        <v>5483</v>
      </c>
      <c r="D1067" s="1" t="s">
        <v>25</v>
      </c>
      <c r="E1067" s="1" t="s">
        <v>5484</v>
      </c>
      <c r="F1067" s="2">
        <v>22850</v>
      </c>
      <c r="G1067" s="2">
        <v>89</v>
      </c>
      <c r="H1067" s="2">
        <v>4</v>
      </c>
      <c r="I1067" s="2">
        <v>1668</v>
      </c>
      <c r="J1067" s="2">
        <v>8752</v>
      </c>
      <c r="K1067" s="2">
        <v>1761</v>
      </c>
      <c r="L1067" s="2">
        <v>28</v>
      </c>
      <c r="M1067" s="2">
        <v>17</v>
      </c>
      <c r="N1067" s="2">
        <v>0</v>
      </c>
      <c r="O1067" s="2">
        <v>13</v>
      </c>
      <c r="P1067" s="2">
        <v>0</v>
      </c>
      <c r="Q1067" s="2">
        <v>0</v>
      </c>
      <c r="R1067" s="2">
        <v>1461</v>
      </c>
      <c r="S1067" s="2">
        <v>1012500</v>
      </c>
      <c r="T1067" s="2">
        <v>57054400</v>
      </c>
      <c r="U1067" s="2">
        <v>206</v>
      </c>
      <c r="V1067" s="2">
        <v>239</v>
      </c>
      <c r="W1067" s="2">
        <v>105</v>
      </c>
      <c r="X1067" s="2">
        <v>378</v>
      </c>
      <c r="Y1067" s="2">
        <v>64</v>
      </c>
      <c r="Z1067" s="2">
        <v>137</v>
      </c>
      <c r="AA1067" s="9">
        <f t="shared" si="146"/>
        <v>22850</v>
      </c>
      <c r="AB1067" s="9">
        <f t="shared" si="147"/>
        <v>1575</v>
      </c>
      <c r="AC1067" s="9">
        <f t="shared" si="148"/>
        <v>1519</v>
      </c>
      <c r="AD1067" s="9">
        <f t="shared" si="149"/>
        <v>1461</v>
      </c>
      <c r="AE1067" s="44">
        <f t="shared" si="150"/>
        <v>2.4746124233218981E-5</v>
      </c>
      <c r="AF1067" s="9">
        <f t="shared" si="151"/>
        <v>34</v>
      </c>
      <c r="AG1067" s="9">
        <f t="shared" si="144"/>
        <v>201</v>
      </c>
      <c r="AH1067" s="44">
        <f t="shared" si="152"/>
        <v>1.5048707145137672E-5</v>
      </c>
      <c r="AI1067">
        <f>AA1067/'Totals and Drop Down Lists'!W$6*Inputs!E$37</f>
        <v>20728.158303374326</v>
      </c>
      <c r="AJ1067">
        <f>AB1067/'Totals and Drop Down Lists'!X$6*Inputs!F$37</f>
        <v>5182.3598128421454</v>
      </c>
      <c r="AK1067">
        <f>AC1067/'Totals and Drop Down Lists'!Y$6*Inputs!G$37</f>
        <v>10013.761097413792</v>
      </c>
      <c r="AL1067">
        <f>AD1067/'Totals and Drop Down Lists'!Z$6*Inputs!H$37</f>
        <v>11713.569355461072</v>
      </c>
      <c r="AM1067">
        <f>AE1067/'Totals and Drop Down Lists'!AA$6*Inputs!I$37</f>
        <v>3080.6289296817499</v>
      </c>
      <c r="AN1067">
        <f>AF1067/'Totals and Drop Down Lists'!AB$6*Inputs!J$37</f>
        <v>678.52756677172124</v>
      </c>
      <c r="AO1067">
        <f>AG1067/'Totals and Drop Down Lists'!AC$6*Inputs!K$37</f>
        <v>3743.3388119974152</v>
      </c>
      <c r="AP1067">
        <f>AH1067/'Totals and Drop Down Lists'!AD$6*Inputs!L$37</f>
        <v>3541.4108837815111</v>
      </c>
      <c r="AQ1067">
        <f>IF(OR($D1067="51",$D1067="52",$D1067="61"),(AA1067/'Totals and Drop Down Lists'!W$4)*Inputs!E$38,0)</f>
        <v>0</v>
      </c>
      <c r="AR1067">
        <f>IF(OR($D1067="51",$D1067="52",$D1067="61"),(AB1067/'Totals and Drop Down Lists'!X$4)*Inputs!F$38,0)</f>
        <v>0</v>
      </c>
      <c r="AS1067">
        <f>IF(OR($D1067="51",$D1067="52",$D1067="61"),(AC1067/'Totals and Drop Down Lists'!Y$4)*Inputs!G$38,0)</f>
        <v>0</v>
      </c>
      <c r="AT1067">
        <f>IF(OR($D1067="51",$D1067="52",$D1067="61"),(AD1067/'Totals and Drop Down Lists'!Z$4)*Inputs!H$38,0)</f>
        <v>0</v>
      </c>
      <c r="AU1067">
        <f>IF(OR($D1067="51",$D1067="52",$D1067="61"),(AE1067/'Totals and Drop Down Lists'!AA$4)*Inputs!I$38,0)</f>
        <v>0</v>
      </c>
      <c r="AV1067">
        <f>IF(OR($D1067="51",$D1067="52",$D1067="61"),(AF1067/'Totals and Drop Down Lists'!AB$4)*Inputs!J$38,0)</f>
        <v>0</v>
      </c>
      <c r="AW1067">
        <f>IF(OR($D1067="51",$D1067="52",$D1067="61"),(AG1067/'Totals and Drop Down Lists'!AC$4)*Inputs!K$38,0)</f>
        <v>0</v>
      </c>
      <c r="AX1067">
        <f>IF(OR($D1067="51",$D1067="52",$D1067="61"),(AH1067/'Totals and Drop Down Lists'!AD$4)*Inputs!L$38,0)</f>
        <v>0</v>
      </c>
      <c r="AY1067">
        <f>IF(OR($D1067="51",$D1067="52",$D1067="61"),0,(AA1067/'Totals and Drop Down Lists'!W$5)*Inputs!E$39)</f>
        <v>0</v>
      </c>
      <c r="AZ1067">
        <f>IF(OR($D1067="51",$D1067="52",$D1067="61"),0,(AB1067/'Totals and Drop Down Lists'!X$5)*Inputs!F$39)</f>
        <v>0</v>
      </c>
      <c r="BA1067">
        <f>IF(OR($D1067="51",$D1067="52",$D1067="61"),0,(AC1067/'Totals and Drop Down Lists'!Y$5)*Inputs!G$39)</f>
        <v>0</v>
      </c>
      <c r="BB1067">
        <f>IF(OR($D1067="51",$D1067="52",$D1067="61"),0,(AD1067/'Totals and Drop Down Lists'!Z$5)*Inputs!H$39)</f>
        <v>0</v>
      </c>
      <c r="BC1067">
        <f>IF(OR($D1067="51",$D1067="52",$D1067="61"),0,(AE1067/'Totals and Drop Down Lists'!AA$5)*Inputs!I$39)</f>
        <v>0</v>
      </c>
      <c r="BD1067">
        <f>IF(OR($D1067="51",$D1067="52",$D1067="61"),0,(AF1067/'Totals and Drop Down Lists'!AB$5)*Inputs!J$39)</f>
        <v>0</v>
      </c>
      <c r="BE1067">
        <f>IF(OR($D1067="51",$D1067="52",$D1067="61"),0,(AG1067/'Totals and Drop Down Lists'!AC$5)*Inputs!K$39)</f>
        <v>0</v>
      </c>
      <c r="BF1067">
        <f>IF(OR($D1067="51",$D1067="52",$D1067="61"),0,(AH1067/'Totals and Drop Down Lists'!AD$5)*Inputs!L$39)</f>
        <v>0</v>
      </c>
      <c r="BG1067" s="10">
        <f t="shared" si="145"/>
        <v>58681.75476132374</v>
      </c>
    </row>
    <row r="1068" spans="1:59">
      <c r="A1068" s="1" t="s">
        <v>7447</v>
      </c>
      <c r="B1068" s="1" t="s">
        <v>5467</v>
      </c>
      <c r="C1068" s="1" t="s">
        <v>5485</v>
      </c>
      <c r="D1068" s="1" t="s">
        <v>25</v>
      </c>
      <c r="E1068" s="1" t="s">
        <v>5486</v>
      </c>
      <c r="F1068" s="2">
        <v>47462</v>
      </c>
      <c r="G1068" s="2">
        <v>282</v>
      </c>
      <c r="H1068" s="2">
        <v>0</v>
      </c>
      <c r="I1068" s="2">
        <v>5714</v>
      </c>
      <c r="J1068" s="2">
        <v>19254</v>
      </c>
      <c r="K1068" s="2">
        <v>4494</v>
      </c>
      <c r="L1068" s="2">
        <v>78</v>
      </c>
      <c r="M1068" s="2">
        <v>48</v>
      </c>
      <c r="N1068" s="2">
        <v>6</v>
      </c>
      <c r="O1068" s="2">
        <v>116</v>
      </c>
      <c r="P1068" s="2">
        <v>4</v>
      </c>
      <c r="Q1068" s="2">
        <v>0</v>
      </c>
      <c r="R1068" s="2">
        <v>6054</v>
      </c>
      <c r="S1068" s="2">
        <v>2330800</v>
      </c>
      <c r="T1068" s="2">
        <v>138252100</v>
      </c>
      <c r="U1068" s="2">
        <v>355</v>
      </c>
      <c r="V1068" s="2">
        <v>404</v>
      </c>
      <c r="W1068" s="2">
        <v>68</v>
      </c>
      <c r="X1068" s="2">
        <v>986</v>
      </c>
      <c r="Y1068" s="2">
        <v>136</v>
      </c>
      <c r="Z1068" s="2">
        <v>544</v>
      </c>
      <c r="AA1068" s="9">
        <f t="shared" si="146"/>
        <v>47462</v>
      </c>
      <c r="AB1068" s="9">
        <f t="shared" si="147"/>
        <v>5432</v>
      </c>
      <c r="AC1068" s="9">
        <f t="shared" si="148"/>
        <v>6306</v>
      </c>
      <c r="AD1068" s="9">
        <f t="shared" si="149"/>
        <v>6054</v>
      </c>
      <c r="AE1068" s="44">
        <f t="shared" si="150"/>
        <v>7.3255621057296346E-5</v>
      </c>
      <c r="AF1068" s="9">
        <f t="shared" si="151"/>
        <v>514</v>
      </c>
      <c r="AG1068" s="9">
        <f t="shared" si="144"/>
        <v>680</v>
      </c>
      <c r="AH1068" s="44">
        <f t="shared" si="152"/>
        <v>5.9057097620511088E-5</v>
      </c>
      <c r="AI1068">
        <f>AA1068/'Totals and Drop Down Lists'!W$6*Inputs!E$37</f>
        <v>43054.698004146703</v>
      </c>
      <c r="AJ1068">
        <f>AB1068/'Totals and Drop Down Lists'!X$6*Inputs!F$37</f>
        <v>17873.383176735577</v>
      </c>
      <c r="AK1068">
        <f>AC1068/'Totals and Drop Down Lists'!Y$6*Inputs!G$37</f>
        <v>41571.282080507808</v>
      </c>
      <c r="AL1068">
        <f>AD1068/'Totals and Drop Down Lists'!Z$6*Inputs!H$37</f>
        <v>48537.952688543002</v>
      </c>
      <c r="AM1068">
        <f>AE1068/'Totals and Drop Down Lists'!AA$6*Inputs!I$37</f>
        <v>9119.5446755241264</v>
      </c>
      <c r="AN1068">
        <f>AF1068/'Totals and Drop Down Lists'!AB$6*Inputs!J$37</f>
        <v>10257.740274137197</v>
      </c>
      <c r="AO1068">
        <f>AG1068/'Totals and Drop Down Lists'!AC$6*Inputs!K$37</f>
        <v>12664.031801782301</v>
      </c>
      <c r="AP1068">
        <f>AH1068/'Totals and Drop Down Lists'!AD$6*Inputs!L$37</f>
        <v>13897.901411776846</v>
      </c>
      <c r="AQ1068">
        <f>IF(OR($D1068="51",$D1068="52",$D1068="61"),(AA1068/'Totals and Drop Down Lists'!W$4)*Inputs!E$38,0)</f>
        <v>0</v>
      </c>
      <c r="AR1068">
        <f>IF(OR($D1068="51",$D1068="52",$D1068="61"),(AB1068/'Totals and Drop Down Lists'!X$4)*Inputs!F$38,0)</f>
        <v>0</v>
      </c>
      <c r="AS1068">
        <f>IF(OR($D1068="51",$D1068="52",$D1068="61"),(AC1068/'Totals and Drop Down Lists'!Y$4)*Inputs!G$38,0)</f>
        <v>0</v>
      </c>
      <c r="AT1068">
        <f>IF(OR($D1068="51",$D1068="52",$D1068="61"),(AD1068/'Totals and Drop Down Lists'!Z$4)*Inputs!H$38,0)</f>
        <v>0</v>
      </c>
      <c r="AU1068">
        <f>IF(OR($D1068="51",$D1068="52",$D1068="61"),(AE1068/'Totals and Drop Down Lists'!AA$4)*Inputs!I$38,0)</f>
        <v>0</v>
      </c>
      <c r="AV1068">
        <f>IF(OR($D1068="51",$D1068="52",$D1068="61"),(AF1068/'Totals and Drop Down Lists'!AB$4)*Inputs!J$38,0)</f>
        <v>0</v>
      </c>
      <c r="AW1068">
        <f>IF(OR($D1068="51",$D1068="52",$D1068="61"),(AG1068/'Totals and Drop Down Lists'!AC$4)*Inputs!K$38,0)</f>
        <v>0</v>
      </c>
      <c r="AX1068">
        <f>IF(OR($D1068="51",$D1068="52",$D1068="61"),(AH1068/'Totals and Drop Down Lists'!AD$4)*Inputs!L$38,0)</f>
        <v>0</v>
      </c>
      <c r="AY1068">
        <f>IF(OR($D1068="51",$D1068="52",$D1068="61"),0,(AA1068/'Totals and Drop Down Lists'!W$5)*Inputs!E$39)</f>
        <v>0</v>
      </c>
      <c r="AZ1068">
        <f>IF(OR($D1068="51",$D1068="52",$D1068="61"),0,(AB1068/'Totals and Drop Down Lists'!X$5)*Inputs!F$39)</f>
        <v>0</v>
      </c>
      <c r="BA1068">
        <f>IF(OR($D1068="51",$D1068="52",$D1068="61"),0,(AC1068/'Totals and Drop Down Lists'!Y$5)*Inputs!G$39)</f>
        <v>0</v>
      </c>
      <c r="BB1068">
        <f>IF(OR($D1068="51",$D1068="52",$D1068="61"),0,(AD1068/'Totals and Drop Down Lists'!Z$5)*Inputs!H$39)</f>
        <v>0</v>
      </c>
      <c r="BC1068">
        <f>IF(OR($D1068="51",$D1068="52",$D1068="61"),0,(AE1068/'Totals and Drop Down Lists'!AA$5)*Inputs!I$39)</f>
        <v>0</v>
      </c>
      <c r="BD1068">
        <f>IF(OR($D1068="51",$D1068="52",$D1068="61"),0,(AF1068/'Totals and Drop Down Lists'!AB$5)*Inputs!J$39)</f>
        <v>0</v>
      </c>
      <c r="BE1068">
        <f>IF(OR($D1068="51",$D1068="52",$D1068="61"),0,(AG1068/'Totals and Drop Down Lists'!AC$5)*Inputs!K$39)</f>
        <v>0</v>
      </c>
      <c r="BF1068">
        <f>IF(OR($D1068="51",$D1068="52",$D1068="61"),0,(AH1068/'Totals and Drop Down Lists'!AD$5)*Inputs!L$39)</f>
        <v>0</v>
      </c>
      <c r="BG1068" s="10">
        <f t="shared" si="145"/>
        <v>196976.53411315352</v>
      </c>
    </row>
    <row r="1069" spans="1:59">
      <c r="A1069" s="1" t="s">
        <v>7447</v>
      </c>
      <c r="B1069" s="1" t="s">
        <v>5467</v>
      </c>
      <c r="C1069" s="1" t="s">
        <v>314</v>
      </c>
      <c r="D1069" s="1" t="s">
        <v>25</v>
      </c>
      <c r="E1069" s="1" t="s">
        <v>5487</v>
      </c>
      <c r="F1069" s="2">
        <v>29878</v>
      </c>
      <c r="G1069" s="2">
        <v>294</v>
      </c>
      <c r="H1069" s="2">
        <v>0</v>
      </c>
      <c r="I1069" s="2">
        <v>3444</v>
      </c>
      <c r="J1069" s="2">
        <v>11192</v>
      </c>
      <c r="K1069" s="2">
        <v>2759</v>
      </c>
      <c r="L1069" s="2">
        <v>30</v>
      </c>
      <c r="M1069" s="2">
        <v>9</v>
      </c>
      <c r="N1069" s="2">
        <v>0</v>
      </c>
      <c r="O1069" s="2">
        <v>64</v>
      </c>
      <c r="P1069" s="2">
        <v>9</v>
      </c>
      <c r="Q1069" s="2">
        <v>0</v>
      </c>
      <c r="R1069" s="2">
        <v>3269</v>
      </c>
      <c r="S1069" s="2">
        <v>1455700</v>
      </c>
      <c r="T1069" s="2">
        <v>73716600</v>
      </c>
      <c r="U1069" s="2">
        <v>41</v>
      </c>
      <c r="V1069" s="2">
        <v>184</v>
      </c>
      <c r="W1069" s="2">
        <v>24</v>
      </c>
      <c r="X1069" s="2">
        <v>539</v>
      </c>
      <c r="Y1069" s="2">
        <v>43</v>
      </c>
      <c r="Z1069" s="2">
        <v>338</v>
      </c>
      <c r="AA1069" s="9">
        <f t="shared" si="146"/>
        <v>29878</v>
      </c>
      <c r="AB1069" s="9">
        <f t="shared" si="147"/>
        <v>3150</v>
      </c>
      <c r="AC1069" s="9">
        <f t="shared" si="148"/>
        <v>3381</v>
      </c>
      <c r="AD1069" s="9">
        <f t="shared" si="149"/>
        <v>3269</v>
      </c>
      <c r="AE1069" s="44">
        <f t="shared" si="150"/>
        <v>4.7499767670114712E-5</v>
      </c>
      <c r="AF1069" s="9">
        <f t="shared" si="151"/>
        <v>331</v>
      </c>
      <c r="AG1069" s="9">
        <f t="shared" si="144"/>
        <v>381</v>
      </c>
      <c r="AH1069" s="44">
        <f t="shared" si="152"/>
        <v>3.4947817648684812E-5</v>
      </c>
      <c r="AI1069">
        <f>AA1069/'Totals and Drop Down Lists'!W$6*Inputs!E$37</f>
        <v>27103.541084823548</v>
      </c>
      <c r="AJ1069">
        <f>AB1069/'Totals and Drop Down Lists'!X$6*Inputs!F$37</f>
        <v>10364.719625684291</v>
      </c>
      <c r="AK1069">
        <f>AC1069/'Totals and Drop Down Lists'!Y$6*Inputs!G$37</f>
        <v>22288.694055533921</v>
      </c>
      <c r="AL1069">
        <f>AD1069/'Totals and Drop Down Lists'!Z$6*Inputs!H$37</f>
        <v>26209.211651610021</v>
      </c>
      <c r="AM1069">
        <f>AE1069/'Totals and Drop Down Lists'!AA$6*Inputs!I$37</f>
        <v>5913.2152194276268</v>
      </c>
      <c r="AN1069">
        <f>AF1069/'Totals and Drop Down Lists'!AB$6*Inputs!J$37</f>
        <v>6605.6654294541095</v>
      </c>
      <c r="AO1069">
        <f>AG1069/'Totals and Drop Down Lists'!AC$6*Inputs!K$37</f>
        <v>7095.582524233907</v>
      </c>
      <c r="AP1069">
        <f>AH1069/'Totals and Drop Down Lists'!AD$6*Inputs!L$37</f>
        <v>8224.2667487521048</v>
      </c>
      <c r="AQ1069">
        <f>IF(OR($D1069="51",$D1069="52",$D1069="61"),(AA1069/'Totals and Drop Down Lists'!W$4)*Inputs!E$38,0)</f>
        <v>0</v>
      </c>
      <c r="AR1069">
        <f>IF(OR($D1069="51",$D1069="52",$D1069="61"),(AB1069/'Totals and Drop Down Lists'!X$4)*Inputs!F$38,0)</f>
        <v>0</v>
      </c>
      <c r="AS1069">
        <f>IF(OR($D1069="51",$D1069="52",$D1069="61"),(AC1069/'Totals and Drop Down Lists'!Y$4)*Inputs!G$38,0)</f>
        <v>0</v>
      </c>
      <c r="AT1069">
        <f>IF(OR($D1069="51",$D1069="52",$D1069="61"),(AD1069/'Totals and Drop Down Lists'!Z$4)*Inputs!H$38,0)</f>
        <v>0</v>
      </c>
      <c r="AU1069">
        <f>IF(OR($D1069="51",$D1069="52",$D1069="61"),(AE1069/'Totals and Drop Down Lists'!AA$4)*Inputs!I$38,0)</f>
        <v>0</v>
      </c>
      <c r="AV1069">
        <f>IF(OR($D1069="51",$D1069="52",$D1069="61"),(AF1069/'Totals and Drop Down Lists'!AB$4)*Inputs!J$38,0)</f>
        <v>0</v>
      </c>
      <c r="AW1069">
        <f>IF(OR($D1069="51",$D1069="52",$D1069="61"),(AG1069/'Totals and Drop Down Lists'!AC$4)*Inputs!K$38,0)</f>
        <v>0</v>
      </c>
      <c r="AX1069">
        <f>IF(OR($D1069="51",$D1069="52",$D1069="61"),(AH1069/'Totals and Drop Down Lists'!AD$4)*Inputs!L$38,0)</f>
        <v>0</v>
      </c>
      <c r="AY1069">
        <f>IF(OR($D1069="51",$D1069="52",$D1069="61"),0,(AA1069/'Totals and Drop Down Lists'!W$5)*Inputs!E$39)</f>
        <v>0</v>
      </c>
      <c r="AZ1069">
        <f>IF(OR($D1069="51",$D1069="52",$D1069="61"),0,(AB1069/'Totals and Drop Down Lists'!X$5)*Inputs!F$39)</f>
        <v>0</v>
      </c>
      <c r="BA1069">
        <f>IF(OR($D1069="51",$D1069="52",$D1069="61"),0,(AC1069/'Totals and Drop Down Lists'!Y$5)*Inputs!G$39)</f>
        <v>0</v>
      </c>
      <c r="BB1069">
        <f>IF(OR($D1069="51",$D1069="52",$D1069="61"),0,(AD1069/'Totals and Drop Down Lists'!Z$5)*Inputs!H$39)</f>
        <v>0</v>
      </c>
      <c r="BC1069">
        <f>IF(OR($D1069="51",$D1069="52",$D1069="61"),0,(AE1069/'Totals and Drop Down Lists'!AA$5)*Inputs!I$39)</f>
        <v>0</v>
      </c>
      <c r="BD1069">
        <f>IF(OR($D1069="51",$D1069="52",$D1069="61"),0,(AF1069/'Totals and Drop Down Lists'!AB$5)*Inputs!J$39)</f>
        <v>0</v>
      </c>
      <c r="BE1069">
        <f>IF(OR($D1069="51",$D1069="52",$D1069="61"),0,(AG1069/'Totals and Drop Down Lists'!AC$5)*Inputs!K$39)</f>
        <v>0</v>
      </c>
      <c r="BF1069">
        <f>IF(OR($D1069="51",$D1069="52",$D1069="61"),0,(AH1069/'Totals and Drop Down Lists'!AD$5)*Inputs!L$39)</f>
        <v>0</v>
      </c>
      <c r="BG1069" s="10">
        <f t="shared" si="145"/>
        <v>113804.89633951953</v>
      </c>
    </row>
    <row r="1070" spans="1:59">
      <c r="A1070" s="1" t="s">
        <v>7447</v>
      </c>
      <c r="B1070" s="1" t="s">
        <v>5467</v>
      </c>
      <c r="C1070" s="1" t="s">
        <v>5488</v>
      </c>
      <c r="D1070" s="1" t="s">
        <v>25</v>
      </c>
      <c r="E1070" s="1" t="s">
        <v>5489</v>
      </c>
      <c r="F1070" s="2">
        <v>14869</v>
      </c>
      <c r="G1070" s="2">
        <v>49</v>
      </c>
      <c r="H1070" s="2">
        <v>0</v>
      </c>
      <c r="I1070" s="2">
        <v>1851</v>
      </c>
      <c r="J1070" s="2">
        <v>5676</v>
      </c>
      <c r="K1070" s="2">
        <v>1207</v>
      </c>
      <c r="L1070" s="2">
        <v>67</v>
      </c>
      <c r="M1070" s="2">
        <v>0</v>
      </c>
      <c r="N1070" s="2">
        <v>0</v>
      </c>
      <c r="O1070" s="2">
        <v>9</v>
      </c>
      <c r="P1070" s="2">
        <v>8</v>
      </c>
      <c r="Q1070" s="2">
        <v>0</v>
      </c>
      <c r="R1070" s="2">
        <v>1524</v>
      </c>
      <c r="S1070" s="2">
        <v>687400</v>
      </c>
      <c r="T1070" s="2">
        <v>39367700</v>
      </c>
      <c r="U1070" s="2">
        <v>59</v>
      </c>
      <c r="V1070" s="2">
        <v>84</v>
      </c>
      <c r="W1070" s="2">
        <v>4</v>
      </c>
      <c r="X1070" s="2">
        <v>212</v>
      </c>
      <c r="Y1070" s="2">
        <v>54</v>
      </c>
      <c r="Z1070" s="2">
        <v>77</v>
      </c>
      <c r="AA1070" s="9">
        <f t="shared" si="146"/>
        <v>14869</v>
      </c>
      <c r="AB1070" s="9">
        <f t="shared" si="147"/>
        <v>1802</v>
      </c>
      <c r="AC1070" s="9">
        <f t="shared" si="148"/>
        <v>1608</v>
      </c>
      <c r="AD1070" s="9">
        <f t="shared" si="149"/>
        <v>1524</v>
      </c>
      <c r="AE1070" s="44">
        <f t="shared" si="150"/>
        <v>1.7925362182108176E-5</v>
      </c>
      <c r="AF1070" s="9">
        <f t="shared" si="151"/>
        <v>124</v>
      </c>
      <c r="AG1070" s="9">
        <f t="shared" si="144"/>
        <v>131</v>
      </c>
      <c r="AH1070" s="44">
        <f t="shared" si="152"/>
        <v>1.0365428619904712E-5</v>
      </c>
      <c r="AI1070">
        <f>AA1070/'Totals and Drop Down Lists'!W$6*Inputs!E$37</f>
        <v>13488.270713911284</v>
      </c>
      <c r="AJ1070">
        <f>AB1070/'Totals and Drop Down Lists'!X$6*Inputs!F$37</f>
        <v>5929.2777033279663</v>
      </c>
      <c r="AK1070">
        <f>AC1070/'Totals and Drop Down Lists'!Y$6*Inputs!G$37</f>
        <v>10600.479160395902</v>
      </c>
      <c r="AL1070">
        <f>AD1070/'Totals and Drop Down Lists'!Z$6*Inputs!H$37</f>
        <v>12218.671935470686</v>
      </c>
      <c r="AM1070">
        <f>AE1070/'Totals and Drop Down Lists'!AA$6*Inputs!I$37</f>
        <v>2231.5166929897214</v>
      </c>
      <c r="AN1070">
        <f>AF1070/'Totals and Drop Down Lists'!AB$6*Inputs!J$37</f>
        <v>2474.629949402748</v>
      </c>
      <c r="AO1070">
        <f>AG1070/'Totals and Drop Down Lists'!AC$6*Inputs!K$37</f>
        <v>2439.6884794610019</v>
      </c>
      <c r="AP1070">
        <f>AH1070/'Totals and Drop Down Lists'!AD$6*Inputs!L$37</f>
        <v>2439.2953743838102</v>
      </c>
      <c r="AQ1070">
        <f>IF(OR($D1070="51",$D1070="52",$D1070="61"),(AA1070/'Totals and Drop Down Lists'!W$4)*Inputs!E$38,0)</f>
        <v>0</v>
      </c>
      <c r="AR1070">
        <f>IF(OR($D1070="51",$D1070="52",$D1070="61"),(AB1070/'Totals and Drop Down Lists'!X$4)*Inputs!F$38,0)</f>
        <v>0</v>
      </c>
      <c r="AS1070">
        <f>IF(OR($D1070="51",$D1070="52",$D1070="61"),(AC1070/'Totals and Drop Down Lists'!Y$4)*Inputs!G$38,0)</f>
        <v>0</v>
      </c>
      <c r="AT1070">
        <f>IF(OR($D1070="51",$D1070="52",$D1070="61"),(AD1070/'Totals and Drop Down Lists'!Z$4)*Inputs!H$38,0)</f>
        <v>0</v>
      </c>
      <c r="AU1070">
        <f>IF(OR($D1070="51",$D1070="52",$D1070="61"),(AE1070/'Totals and Drop Down Lists'!AA$4)*Inputs!I$38,0)</f>
        <v>0</v>
      </c>
      <c r="AV1070">
        <f>IF(OR($D1070="51",$D1070="52",$D1070="61"),(AF1070/'Totals and Drop Down Lists'!AB$4)*Inputs!J$38,0)</f>
        <v>0</v>
      </c>
      <c r="AW1070">
        <f>IF(OR($D1070="51",$D1070="52",$D1070="61"),(AG1070/'Totals and Drop Down Lists'!AC$4)*Inputs!K$38,0)</f>
        <v>0</v>
      </c>
      <c r="AX1070">
        <f>IF(OR($D1070="51",$D1070="52",$D1070="61"),(AH1070/'Totals and Drop Down Lists'!AD$4)*Inputs!L$38,0)</f>
        <v>0</v>
      </c>
      <c r="AY1070">
        <f>IF(OR($D1070="51",$D1070="52",$D1070="61"),0,(AA1070/'Totals and Drop Down Lists'!W$5)*Inputs!E$39)</f>
        <v>0</v>
      </c>
      <c r="AZ1070">
        <f>IF(OR($D1070="51",$D1070="52",$D1070="61"),0,(AB1070/'Totals and Drop Down Lists'!X$5)*Inputs!F$39)</f>
        <v>0</v>
      </c>
      <c r="BA1070">
        <f>IF(OR($D1070="51",$D1070="52",$D1070="61"),0,(AC1070/'Totals and Drop Down Lists'!Y$5)*Inputs!G$39)</f>
        <v>0</v>
      </c>
      <c r="BB1070">
        <f>IF(OR($D1070="51",$D1070="52",$D1070="61"),0,(AD1070/'Totals and Drop Down Lists'!Z$5)*Inputs!H$39)</f>
        <v>0</v>
      </c>
      <c r="BC1070">
        <f>IF(OR($D1070="51",$D1070="52",$D1070="61"),0,(AE1070/'Totals and Drop Down Lists'!AA$5)*Inputs!I$39)</f>
        <v>0</v>
      </c>
      <c r="BD1070">
        <f>IF(OR($D1070="51",$D1070="52",$D1070="61"),0,(AF1070/'Totals and Drop Down Lists'!AB$5)*Inputs!J$39)</f>
        <v>0</v>
      </c>
      <c r="BE1070">
        <f>IF(OR($D1070="51",$D1070="52",$D1070="61"),0,(AG1070/'Totals and Drop Down Lists'!AC$5)*Inputs!K$39)</f>
        <v>0</v>
      </c>
      <c r="BF1070">
        <f>IF(OR($D1070="51",$D1070="52",$D1070="61"),0,(AH1070/'Totals and Drop Down Lists'!AD$5)*Inputs!L$39)</f>
        <v>0</v>
      </c>
      <c r="BG1070" s="10">
        <f t="shared" si="145"/>
        <v>51821.830009343117</v>
      </c>
    </row>
    <row r="1071" spans="1:59">
      <c r="A1071" s="1" t="s">
        <v>7447</v>
      </c>
      <c r="B1071" s="1" t="s">
        <v>5467</v>
      </c>
      <c r="C1071" s="1" t="s">
        <v>442</v>
      </c>
      <c r="D1071" s="1" t="s">
        <v>25</v>
      </c>
      <c r="E1071" s="1" t="s">
        <v>5490</v>
      </c>
      <c r="F1071" s="2">
        <v>22266</v>
      </c>
      <c r="G1071" s="2">
        <v>201</v>
      </c>
      <c r="H1071" s="2">
        <v>0</v>
      </c>
      <c r="I1071" s="2">
        <v>2583</v>
      </c>
      <c r="J1071" s="2">
        <v>8991</v>
      </c>
      <c r="K1071" s="2">
        <v>1693</v>
      </c>
      <c r="L1071" s="2">
        <v>21</v>
      </c>
      <c r="M1071" s="2">
        <v>10</v>
      </c>
      <c r="N1071" s="2">
        <v>0</v>
      </c>
      <c r="O1071" s="2">
        <v>73</v>
      </c>
      <c r="P1071" s="2">
        <v>0</v>
      </c>
      <c r="Q1071" s="2">
        <v>0</v>
      </c>
      <c r="R1071" s="2">
        <v>2587</v>
      </c>
      <c r="S1071" s="2">
        <v>838200</v>
      </c>
      <c r="T1071" s="2">
        <v>52594200</v>
      </c>
      <c r="U1071" s="2">
        <v>113</v>
      </c>
      <c r="V1071" s="2">
        <v>139</v>
      </c>
      <c r="W1071" s="2">
        <v>0</v>
      </c>
      <c r="X1071" s="2">
        <v>296</v>
      </c>
      <c r="Y1071" s="2">
        <v>81</v>
      </c>
      <c r="Z1071" s="2">
        <v>136</v>
      </c>
      <c r="AA1071" s="9">
        <f t="shared" si="146"/>
        <v>22266</v>
      </c>
      <c r="AB1071" s="9">
        <f t="shared" si="147"/>
        <v>2382</v>
      </c>
      <c r="AC1071" s="9">
        <f t="shared" si="148"/>
        <v>2691</v>
      </c>
      <c r="AD1071" s="9">
        <f t="shared" si="149"/>
        <v>2587</v>
      </c>
      <c r="AE1071" s="44">
        <f t="shared" si="150"/>
        <v>2.2263923675616818E-5</v>
      </c>
      <c r="AF1071" s="9">
        <f t="shared" si="151"/>
        <v>157</v>
      </c>
      <c r="AG1071" s="9">
        <f t="shared" si="144"/>
        <v>217</v>
      </c>
      <c r="AH1071" s="44">
        <f t="shared" si="152"/>
        <v>1.5204067204803399E-5</v>
      </c>
      <c r="AI1071">
        <f>AA1071/'Totals and Drop Down Lists'!W$6*Inputs!E$37</f>
        <v>20198.388305598808</v>
      </c>
      <c r="AJ1071">
        <f>AB1071/'Totals and Drop Down Lists'!X$6*Inputs!F$37</f>
        <v>7837.7022693269782</v>
      </c>
      <c r="AK1071">
        <f>AC1071/'Totals and Drop Down Lists'!Y$6*Inputs!G$37</f>
        <v>17739.980982975976</v>
      </c>
      <c r="AL1071">
        <f>AD1071/'Totals and Drop Down Lists'!Z$6*Inputs!H$37</f>
        <v>20741.27578547419</v>
      </c>
      <c r="AM1071">
        <f>AE1071/'Totals and Drop Down Lists'!AA$6*Inputs!I$37</f>
        <v>2771.6213948065924</v>
      </c>
      <c r="AN1071">
        <f>AF1071/'Totals and Drop Down Lists'!AB$6*Inputs!J$37</f>
        <v>3133.2008230341248</v>
      </c>
      <c r="AO1071">
        <f>AG1071/'Totals and Drop Down Lists'!AC$6*Inputs!K$37</f>
        <v>4041.3160308628812</v>
      </c>
      <c r="AP1071">
        <f>AH1071/'Totals and Drop Down Lists'!AD$6*Inputs!L$37</f>
        <v>3577.97175249261</v>
      </c>
      <c r="AQ1071">
        <f>IF(OR($D1071="51",$D1071="52",$D1071="61"),(AA1071/'Totals and Drop Down Lists'!W$4)*Inputs!E$38,0)</f>
        <v>0</v>
      </c>
      <c r="AR1071">
        <f>IF(OR($D1071="51",$D1071="52",$D1071="61"),(AB1071/'Totals and Drop Down Lists'!X$4)*Inputs!F$38,0)</f>
        <v>0</v>
      </c>
      <c r="AS1071">
        <f>IF(OR($D1071="51",$D1071="52",$D1071="61"),(AC1071/'Totals and Drop Down Lists'!Y$4)*Inputs!G$38,0)</f>
        <v>0</v>
      </c>
      <c r="AT1071">
        <f>IF(OR($D1071="51",$D1071="52",$D1071="61"),(AD1071/'Totals and Drop Down Lists'!Z$4)*Inputs!H$38,0)</f>
        <v>0</v>
      </c>
      <c r="AU1071">
        <f>IF(OR($D1071="51",$D1071="52",$D1071="61"),(AE1071/'Totals and Drop Down Lists'!AA$4)*Inputs!I$38,0)</f>
        <v>0</v>
      </c>
      <c r="AV1071">
        <f>IF(OR($D1071="51",$D1071="52",$D1071="61"),(AF1071/'Totals and Drop Down Lists'!AB$4)*Inputs!J$38,0)</f>
        <v>0</v>
      </c>
      <c r="AW1071">
        <f>IF(OR($D1071="51",$D1071="52",$D1071="61"),(AG1071/'Totals and Drop Down Lists'!AC$4)*Inputs!K$38,0)</f>
        <v>0</v>
      </c>
      <c r="AX1071">
        <f>IF(OR($D1071="51",$D1071="52",$D1071="61"),(AH1071/'Totals and Drop Down Lists'!AD$4)*Inputs!L$38,0)</f>
        <v>0</v>
      </c>
      <c r="AY1071">
        <f>IF(OR($D1071="51",$D1071="52",$D1071="61"),0,(AA1071/'Totals and Drop Down Lists'!W$5)*Inputs!E$39)</f>
        <v>0</v>
      </c>
      <c r="AZ1071">
        <f>IF(OR($D1071="51",$D1071="52",$D1071="61"),0,(AB1071/'Totals and Drop Down Lists'!X$5)*Inputs!F$39)</f>
        <v>0</v>
      </c>
      <c r="BA1071">
        <f>IF(OR($D1071="51",$D1071="52",$D1071="61"),0,(AC1071/'Totals and Drop Down Lists'!Y$5)*Inputs!G$39)</f>
        <v>0</v>
      </c>
      <c r="BB1071">
        <f>IF(OR($D1071="51",$D1071="52",$D1071="61"),0,(AD1071/'Totals and Drop Down Lists'!Z$5)*Inputs!H$39)</f>
        <v>0</v>
      </c>
      <c r="BC1071">
        <f>IF(OR($D1071="51",$D1071="52",$D1071="61"),0,(AE1071/'Totals and Drop Down Lists'!AA$5)*Inputs!I$39)</f>
        <v>0</v>
      </c>
      <c r="BD1071">
        <f>IF(OR($D1071="51",$D1071="52",$D1071="61"),0,(AF1071/'Totals and Drop Down Lists'!AB$5)*Inputs!J$39)</f>
        <v>0</v>
      </c>
      <c r="BE1071">
        <f>IF(OR($D1071="51",$D1071="52",$D1071="61"),0,(AG1071/'Totals and Drop Down Lists'!AC$5)*Inputs!K$39)</f>
        <v>0</v>
      </c>
      <c r="BF1071">
        <f>IF(OR($D1071="51",$D1071="52",$D1071="61"),0,(AH1071/'Totals and Drop Down Lists'!AD$5)*Inputs!L$39)</f>
        <v>0</v>
      </c>
      <c r="BG1071" s="10">
        <f t="shared" si="145"/>
        <v>80041.457344572162</v>
      </c>
    </row>
    <row r="1072" spans="1:59" ht="28.8">
      <c r="A1072" s="1" t="s">
        <v>7448</v>
      </c>
      <c r="B1072" s="1" t="s">
        <v>1144</v>
      </c>
      <c r="C1072" s="1" t="s">
        <v>1145</v>
      </c>
      <c r="D1072" s="1" t="s">
        <v>10</v>
      </c>
      <c r="E1072" s="1" t="s">
        <v>1146</v>
      </c>
      <c r="F1072" s="2">
        <v>75982</v>
      </c>
      <c r="G1072" s="2">
        <v>1060</v>
      </c>
      <c r="H1072" s="2">
        <v>78</v>
      </c>
      <c r="I1072" s="2">
        <v>16737</v>
      </c>
      <c r="J1072" s="2">
        <v>31691</v>
      </c>
      <c r="K1072" s="2">
        <v>11991</v>
      </c>
      <c r="L1072" s="2">
        <v>115</v>
      </c>
      <c r="M1072" s="2">
        <v>32</v>
      </c>
      <c r="N1072" s="2">
        <v>0</v>
      </c>
      <c r="O1072" s="2">
        <v>255</v>
      </c>
      <c r="P1072" s="2">
        <v>80</v>
      </c>
      <c r="Q1072" s="2">
        <v>15</v>
      </c>
      <c r="R1072" s="2">
        <v>8466</v>
      </c>
      <c r="S1072" s="2">
        <v>7844900</v>
      </c>
      <c r="T1072" s="2">
        <v>410769300</v>
      </c>
      <c r="U1072" s="2">
        <v>1131</v>
      </c>
      <c r="V1072" s="2">
        <v>985</v>
      </c>
      <c r="W1072" s="2">
        <v>305</v>
      </c>
      <c r="X1072" s="2">
        <v>3120</v>
      </c>
      <c r="Y1072" s="2">
        <v>410</v>
      </c>
      <c r="Z1072" s="2">
        <v>1760</v>
      </c>
      <c r="AA1072" s="9">
        <f t="shared" si="146"/>
        <v>75982</v>
      </c>
      <c r="AB1072" s="9">
        <f t="shared" si="147"/>
        <v>15599</v>
      </c>
      <c r="AC1072" s="9">
        <f t="shared" si="148"/>
        <v>8963</v>
      </c>
      <c r="AD1072" s="9">
        <f t="shared" si="149"/>
        <v>8466</v>
      </c>
      <c r="AE1072" s="44">
        <f t="shared" si="150"/>
        <v>3.1686235703935821E-4</v>
      </c>
      <c r="AF1072" s="9">
        <f t="shared" si="151"/>
        <v>1830</v>
      </c>
      <c r="AG1072" s="9">
        <f t="shared" si="144"/>
        <v>2170</v>
      </c>
      <c r="AH1072" s="44">
        <f t="shared" si="152"/>
        <v>3.0551341145513568E-4</v>
      </c>
      <c r="AI1072">
        <f>AA1072/'Totals and Drop Down Lists'!W$6*Inputs!E$37</f>
        <v>68926.342416060739</v>
      </c>
      <c r="AJ1072">
        <f>AB1072/'Totals and Drop Down Lists'!X$6*Inputs!F$37</f>
        <v>51326.749663825154</v>
      </c>
      <c r="AK1072">
        <f>AC1072/'Totals and Drop Down Lists'!Y$6*Inputs!G$37</f>
        <v>59087.123578749044</v>
      </c>
      <c r="AL1072">
        <f>AD1072/'Totals and Drop Down Lists'!Z$6*Inputs!H$37</f>
        <v>67876.165751768262</v>
      </c>
      <c r="AM1072">
        <f>AE1072/'Totals and Drop Down Lists'!AA$6*Inputs!I$37</f>
        <v>39445.988980861861</v>
      </c>
      <c r="AN1072">
        <f>AF1072/'Totals and Drop Down Lists'!AB$6*Inputs!J$37</f>
        <v>36520.748446830876</v>
      </c>
      <c r="AO1072">
        <f>AG1072/'Totals and Drop Down Lists'!AC$6*Inputs!K$37</f>
        <v>40413.160308628809</v>
      </c>
      <c r="AP1072">
        <f>AH1072/'Totals and Drop Down Lists'!AD$6*Inputs!L$37</f>
        <v>71896.443331214716</v>
      </c>
      <c r="AQ1072">
        <f>IF(OR($D1072="51",$D1072="52",$D1072="61"),(AA1072/'Totals and Drop Down Lists'!W$4)*Inputs!E$38,0)</f>
        <v>0</v>
      </c>
      <c r="AR1072">
        <f>IF(OR($D1072="51",$D1072="52",$D1072="61"),(AB1072/'Totals and Drop Down Lists'!X$4)*Inputs!F$38,0)</f>
        <v>0</v>
      </c>
      <c r="AS1072">
        <f>IF(OR($D1072="51",$D1072="52",$D1072="61"),(AC1072/'Totals and Drop Down Lists'!Y$4)*Inputs!G$38,0)</f>
        <v>0</v>
      </c>
      <c r="AT1072">
        <f>IF(OR($D1072="51",$D1072="52",$D1072="61"),(AD1072/'Totals and Drop Down Lists'!Z$4)*Inputs!H$38,0)</f>
        <v>0</v>
      </c>
      <c r="AU1072">
        <f>IF(OR($D1072="51",$D1072="52",$D1072="61"),(AE1072/'Totals and Drop Down Lists'!AA$4)*Inputs!I$38,0)</f>
        <v>0</v>
      </c>
      <c r="AV1072">
        <f>IF(OR($D1072="51",$D1072="52",$D1072="61"),(AF1072/'Totals and Drop Down Lists'!AB$4)*Inputs!J$38,0)</f>
        <v>0</v>
      </c>
      <c r="AW1072">
        <f>IF(OR($D1072="51",$D1072="52",$D1072="61"),(AG1072/'Totals and Drop Down Lists'!AC$4)*Inputs!K$38,0)</f>
        <v>0</v>
      </c>
      <c r="AX1072">
        <f>IF(OR($D1072="51",$D1072="52",$D1072="61"),(AH1072/'Totals and Drop Down Lists'!AD$4)*Inputs!L$38,0)</f>
        <v>0</v>
      </c>
      <c r="AY1072">
        <f>IF(OR($D1072="51",$D1072="52",$D1072="61"),0,(AA1072/'Totals and Drop Down Lists'!W$5)*Inputs!E$39)</f>
        <v>0</v>
      </c>
      <c r="AZ1072">
        <f>IF(OR($D1072="51",$D1072="52",$D1072="61"),0,(AB1072/'Totals and Drop Down Lists'!X$5)*Inputs!F$39)</f>
        <v>0</v>
      </c>
      <c r="BA1072">
        <f>IF(OR($D1072="51",$D1072="52",$D1072="61"),0,(AC1072/'Totals and Drop Down Lists'!Y$5)*Inputs!G$39)</f>
        <v>0</v>
      </c>
      <c r="BB1072">
        <f>IF(OR($D1072="51",$D1072="52",$D1072="61"),0,(AD1072/'Totals and Drop Down Lists'!Z$5)*Inputs!H$39)</f>
        <v>0</v>
      </c>
      <c r="BC1072">
        <f>IF(OR($D1072="51",$D1072="52",$D1072="61"),0,(AE1072/'Totals and Drop Down Lists'!AA$5)*Inputs!I$39)</f>
        <v>0</v>
      </c>
      <c r="BD1072">
        <f>IF(OR($D1072="51",$D1072="52",$D1072="61"),0,(AF1072/'Totals and Drop Down Lists'!AB$5)*Inputs!J$39)</f>
        <v>0</v>
      </c>
      <c r="BE1072">
        <f>IF(OR($D1072="51",$D1072="52",$D1072="61"),0,(AG1072/'Totals and Drop Down Lists'!AC$5)*Inputs!K$39)</f>
        <v>0</v>
      </c>
      <c r="BF1072">
        <f>IF(OR($D1072="51",$D1072="52",$D1072="61"),0,(AH1072/'Totals and Drop Down Lists'!AD$5)*Inputs!L$39)</f>
        <v>0</v>
      </c>
      <c r="BG1072" s="10">
        <f t="shared" si="145"/>
        <v>435492.72247793945</v>
      </c>
    </row>
    <row r="1073" spans="1:59" ht="28.8">
      <c r="A1073" s="1" t="s">
        <v>7448</v>
      </c>
      <c r="B1073" s="1" t="s">
        <v>1144</v>
      </c>
      <c r="C1073" s="1" t="s">
        <v>82</v>
      </c>
      <c r="D1073" s="1" t="s">
        <v>58</v>
      </c>
      <c r="E1073" s="1" t="s">
        <v>1147</v>
      </c>
      <c r="F1073" s="2">
        <v>34280</v>
      </c>
      <c r="G1073" s="2">
        <v>144</v>
      </c>
      <c r="H1073" s="2">
        <v>19</v>
      </c>
      <c r="I1073" s="2">
        <v>1970</v>
      </c>
      <c r="J1073" s="2">
        <v>13451</v>
      </c>
      <c r="K1073" s="2">
        <v>1899</v>
      </c>
      <c r="L1073" s="2">
        <v>39</v>
      </c>
      <c r="M1073" s="2">
        <v>0</v>
      </c>
      <c r="N1073" s="2">
        <v>0</v>
      </c>
      <c r="O1073" s="2">
        <v>70</v>
      </c>
      <c r="P1073" s="2">
        <v>48</v>
      </c>
      <c r="Q1073" s="2">
        <v>0</v>
      </c>
      <c r="R1073" s="2">
        <v>2407</v>
      </c>
      <c r="S1073" s="2">
        <v>1122700</v>
      </c>
      <c r="T1073" s="2">
        <v>70608200</v>
      </c>
      <c r="U1073" s="2">
        <v>64</v>
      </c>
      <c r="V1073" s="2">
        <v>103</v>
      </c>
      <c r="W1073" s="2">
        <v>18</v>
      </c>
      <c r="X1073" s="2">
        <v>284</v>
      </c>
      <c r="Y1073" s="2">
        <v>4</v>
      </c>
      <c r="Z1073" s="2">
        <v>180</v>
      </c>
      <c r="AA1073" s="9">
        <f t="shared" si="146"/>
        <v>34280</v>
      </c>
      <c r="AB1073" s="9">
        <f t="shared" si="147"/>
        <v>1807</v>
      </c>
      <c r="AC1073" s="9">
        <f t="shared" si="148"/>
        <v>2564</v>
      </c>
      <c r="AD1073" s="9">
        <f t="shared" si="149"/>
        <v>2407</v>
      </c>
      <c r="AE1073" s="44">
        <f t="shared" si="150"/>
        <v>1.8723677093587293E-5</v>
      </c>
      <c r="AF1073" s="9">
        <f t="shared" si="151"/>
        <v>163</v>
      </c>
      <c r="AG1073" s="9">
        <f t="shared" si="144"/>
        <v>184</v>
      </c>
      <c r="AH1073" s="44">
        <f t="shared" si="152"/>
        <v>9.665833310529209E-6</v>
      </c>
      <c r="AI1073">
        <f>AA1073/'Totals and Drop Down Lists'!W$6*Inputs!E$37</f>
        <v>31096.773157097239</v>
      </c>
      <c r="AJ1073">
        <f>AB1073/'Totals and Drop Down Lists'!X$6*Inputs!F$37</f>
        <v>5945.7296392417502</v>
      </c>
      <c r="AK1073">
        <f>AC1073/'Totals and Drop Down Lists'!Y$6*Inputs!G$37</f>
        <v>16902.754084113862</v>
      </c>
      <c r="AL1073">
        <f>AD1073/'Totals and Drop Down Lists'!Z$6*Inputs!H$37</f>
        <v>19298.125556875289</v>
      </c>
      <c r="AM1073">
        <f>AE1073/'Totals and Drop Down Lists'!AA$6*Inputs!I$37</f>
        <v>2330.8983977011821</v>
      </c>
      <c r="AN1073">
        <f>AF1073/'Totals and Drop Down Lists'!AB$6*Inputs!J$37</f>
        <v>3252.9409818761933</v>
      </c>
      <c r="AO1073">
        <f>AG1073/'Totals and Drop Down Lists'!AC$6*Inputs!K$37</f>
        <v>3426.7380169528578</v>
      </c>
      <c r="AP1073">
        <f>AH1073/'Totals and Drop Down Lists'!AD$6*Inputs!L$37</f>
        <v>2274.6596738568442</v>
      </c>
      <c r="AQ1073">
        <f>IF(OR($D1073="51",$D1073="52",$D1073="61"),(AA1073/'Totals and Drop Down Lists'!W$4)*Inputs!E$38,0)</f>
        <v>0</v>
      </c>
      <c r="AR1073">
        <f>IF(OR($D1073="51",$D1073="52",$D1073="61"),(AB1073/'Totals and Drop Down Lists'!X$4)*Inputs!F$38,0)</f>
        <v>0</v>
      </c>
      <c r="AS1073">
        <f>IF(OR($D1073="51",$D1073="52",$D1073="61"),(AC1073/'Totals and Drop Down Lists'!Y$4)*Inputs!G$38,0)</f>
        <v>0</v>
      </c>
      <c r="AT1073">
        <f>IF(OR($D1073="51",$D1073="52",$D1073="61"),(AD1073/'Totals and Drop Down Lists'!Z$4)*Inputs!H$38,0)</f>
        <v>0</v>
      </c>
      <c r="AU1073">
        <f>IF(OR($D1073="51",$D1073="52",$D1073="61"),(AE1073/'Totals and Drop Down Lists'!AA$4)*Inputs!I$38,0)</f>
        <v>0</v>
      </c>
      <c r="AV1073">
        <f>IF(OR($D1073="51",$D1073="52",$D1073="61"),(AF1073/'Totals and Drop Down Lists'!AB$4)*Inputs!J$38,0)</f>
        <v>0</v>
      </c>
      <c r="AW1073">
        <f>IF(OR($D1073="51",$D1073="52",$D1073="61"),(AG1073/'Totals and Drop Down Lists'!AC$4)*Inputs!K$38,0)</f>
        <v>0</v>
      </c>
      <c r="AX1073">
        <f>IF(OR($D1073="51",$D1073="52",$D1073="61"),(AH1073/'Totals and Drop Down Lists'!AD$4)*Inputs!L$38,0)</f>
        <v>0</v>
      </c>
      <c r="AY1073">
        <f>IF(OR($D1073="51",$D1073="52",$D1073="61"),0,(AA1073/'Totals and Drop Down Lists'!W$5)*Inputs!E$39)</f>
        <v>0</v>
      </c>
      <c r="AZ1073">
        <f>IF(OR($D1073="51",$D1073="52",$D1073="61"),0,(AB1073/'Totals and Drop Down Lists'!X$5)*Inputs!F$39)</f>
        <v>0</v>
      </c>
      <c r="BA1073">
        <f>IF(OR($D1073="51",$D1073="52",$D1073="61"),0,(AC1073/'Totals and Drop Down Lists'!Y$5)*Inputs!G$39)</f>
        <v>0</v>
      </c>
      <c r="BB1073">
        <f>IF(OR($D1073="51",$D1073="52",$D1073="61"),0,(AD1073/'Totals and Drop Down Lists'!Z$5)*Inputs!H$39)</f>
        <v>0</v>
      </c>
      <c r="BC1073">
        <f>IF(OR($D1073="51",$D1073="52",$D1073="61"),0,(AE1073/'Totals and Drop Down Lists'!AA$5)*Inputs!I$39)</f>
        <v>0</v>
      </c>
      <c r="BD1073">
        <f>IF(OR($D1073="51",$D1073="52",$D1073="61"),0,(AF1073/'Totals and Drop Down Lists'!AB$5)*Inputs!J$39)</f>
        <v>0</v>
      </c>
      <c r="BE1073">
        <f>IF(OR($D1073="51",$D1073="52",$D1073="61"),0,(AG1073/'Totals and Drop Down Lists'!AC$5)*Inputs!K$39)</f>
        <v>0</v>
      </c>
      <c r="BF1073">
        <f>IF(OR($D1073="51",$D1073="52",$D1073="61"),0,(AH1073/'Totals and Drop Down Lists'!AD$5)*Inputs!L$39)</f>
        <v>0</v>
      </c>
      <c r="BG1073" s="10">
        <f t="shared" si="145"/>
        <v>84528.619507715222</v>
      </c>
    </row>
    <row r="1074" spans="1:59" ht="28.8">
      <c r="A1074" s="1" t="s">
        <v>7449</v>
      </c>
      <c r="B1074" s="1" t="s">
        <v>363</v>
      </c>
      <c r="C1074" s="1" t="s">
        <v>364</v>
      </c>
      <c r="D1074" s="1" t="s">
        <v>10</v>
      </c>
      <c r="E1074" s="1" t="s">
        <v>365</v>
      </c>
      <c r="F1074" s="2">
        <v>198726</v>
      </c>
      <c r="G1074" s="2">
        <v>1157</v>
      </c>
      <c r="H1074" s="2">
        <v>60</v>
      </c>
      <c r="I1074" s="2">
        <v>27731</v>
      </c>
      <c r="J1074" s="2">
        <v>61787</v>
      </c>
      <c r="K1074" s="2">
        <v>19065</v>
      </c>
      <c r="L1074" s="2">
        <v>1439</v>
      </c>
      <c r="M1074" s="2">
        <v>226</v>
      </c>
      <c r="N1074" s="2">
        <v>29</v>
      </c>
      <c r="O1074" s="2">
        <v>1526</v>
      </c>
      <c r="P1074" s="2">
        <v>457</v>
      </c>
      <c r="Q1074" s="2">
        <v>102</v>
      </c>
      <c r="R1074" s="2">
        <v>13245</v>
      </c>
      <c r="S1074" s="2">
        <v>20017200</v>
      </c>
      <c r="T1074" s="2">
        <v>936469300</v>
      </c>
      <c r="U1074" s="2">
        <v>1315</v>
      </c>
      <c r="V1074" s="2">
        <v>1145</v>
      </c>
      <c r="W1074" s="2">
        <v>30</v>
      </c>
      <c r="X1074" s="2">
        <v>4835</v>
      </c>
      <c r="Y1074" s="2">
        <v>585</v>
      </c>
      <c r="Z1074" s="2">
        <v>3320</v>
      </c>
      <c r="AA1074" s="9">
        <f t="shared" si="146"/>
        <v>198726</v>
      </c>
      <c r="AB1074" s="9">
        <f t="shared" si="147"/>
        <v>26514</v>
      </c>
      <c r="AC1074" s="9">
        <f t="shared" si="148"/>
        <v>17024</v>
      </c>
      <c r="AD1074" s="9">
        <f t="shared" si="149"/>
        <v>13245</v>
      </c>
      <c r="AE1074" s="44">
        <f t="shared" si="150"/>
        <v>4.108395985022132E-4</v>
      </c>
      <c r="AF1074" s="9">
        <f t="shared" si="151"/>
        <v>3660</v>
      </c>
      <c r="AG1074" s="9">
        <f t="shared" si="144"/>
        <v>3905</v>
      </c>
      <c r="AH1074" s="44">
        <f t="shared" si="152"/>
        <v>4.4834447791797574E-4</v>
      </c>
      <c r="AI1074">
        <f>AA1074/'Totals and Drop Down Lists'!W$6*Inputs!E$37</f>
        <v>180272.3845512633</v>
      </c>
      <c r="AJ1074">
        <f>AB1074/'Totals and Drop Down Lists'!X$6*Inputs!F$37</f>
        <v>87241.325763616915</v>
      </c>
      <c r="AK1074">
        <f>AC1074/'Totals and Drop Down Lists'!Y$6*Inputs!G$37</f>
        <v>112227.95847424118</v>
      </c>
      <c r="AL1074">
        <f>AD1074/'Totals and Drop Down Lists'!Z$6*Inputs!H$37</f>
        <v>106191.80432106907</v>
      </c>
      <c r="AM1074">
        <f>AE1074/'Totals and Drop Down Lists'!AA$6*Inputs!I$37</f>
        <v>51145.154719047401</v>
      </c>
      <c r="AN1074">
        <f>AF1074/'Totals and Drop Down Lists'!AB$6*Inputs!J$37</f>
        <v>73041.496893661752</v>
      </c>
      <c r="AO1074">
        <f>AG1074/'Totals and Drop Down Lists'!AC$6*Inputs!K$37</f>
        <v>72725.06497935277</v>
      </c>
      <c r="AP1074">
        <f>AH1074/'Totals and Drop Down Lists'!AD$6*Inputs!L$37</f>
        <v>105508.86521139309</v>
      </c>
      <c r="AQ1074">
        <f>IF(OR($D1074="51",$D1074="52",$D1074="61"),(AA1074/'Totals and Drop Down Lists'!W$4)*Inputs!E$38,0)</f>
        <v>0</v>
      </c>
      <c r="AR1074">
        <f>IF(OR($D1074="51",$D1074="52",$D1074="61"),(AB1074/'Totals and Drop Down Lists'!X$4)*Inputs!F$38,0)</f>
        <v>0</v>
      </c>
      <c r="AS1074">
        <f>IF(OR($D1074="51",$D1074="52",$D1074="61"),(AC1074/'Totals and Drop Down Lists'!Y$4)*Inputs!G$38,0)</f>
        <v>0</v>
      </c>
      <c r="AT1074">
        <f>IF(OR($D1074="51",$D1074="52",$D1074="61"),(AD1074/'Totals and Drop Down Lists'!Z$4)*Inputs!H$38,0)</f>
        <v>0</v>
      </c>
      <c r="AU1074">
        <f>IF(OR($D1074="51",$D1074="52",$D1074="61"),(AE1074/'Totals and Drop Down Lists'!AA$4)*Inputs!I$38,0)</f>
        <v>0</v>
      </c>
      <c r="AV1074">
        <f>IF(OR($D1074="51",$D1074="52",$D1074="61"),(AF1074/'Totals and Drop Down Lists'!AB$4)*Inputs!J$38,0)</f>
        <v>0</v>
      </c>
      <c r="AW1074">
        <f>IF(OR($D1074="51",$D1074="52",$D1074="61"),(AG1074/'Totals and Drop Down Lists'!AC$4)*Inputs!K$38,0)</f>
        <v>0</v>
      </c>
      <c r="AX1074">
        <f>IF(OR($D1074="51",$D1074="52",$D1074="61"),(AH1074/'Totals and Drop Down Lists'!AD$4)*Inputs!L$38,0)</f>
        <v>0</v>
      </c>
      <c r="AY1074">
        <f>IF(OR($D1074="51",$D1074="52",$D1074="61"),0,(AA1074/'Totals and Drop Down Lists'!W$5)*Inputs!E$39)</f>
        <v>0</v>
      </c>
      <c r="AZ1074">
        <f>IF(OR($D1074="51",$D1074="52",$D1074="61"),0,(AB1074/'Totals and Drop Down Lists'!X$5)*Inputs!F$39)</f>
        <v>0</v>
      </c>
      <c r="BA1074">
        <f>IF(OR($D1074="51",$D1074="52",$D1074="61"),0,(AC1074/'Totals and Drop Down Lists'!Y$5)*Inputs!G$39)</f>
        <v>0</v>
      </c>
      <c r="BB1074">
        <f>IF(OR($D1074="51",$D1074="52",$D1074="61"),0,(AD1074/'Totals and Drop Down Lists'!Z$5)*Inputs!H$39)</f>
        <v>0</v>
      </c>
      <c r="BC1074">
        <f>IF(OR($D1074="51",$D1074="52",$D1074="61"),0,(AE1074/'Totals and Drop Down Lists'!AA$5)*Inputs!I$39)</f>
        <v>0</v>
      </c>
      <c r="BD1074">
        <f>IF(OR($D1074="51",$D1074="52",$D1074="61"),0,(AF1074/'Totals and Drop Down Lists'!AB$5)*Inputs!J$39)</f>
        <v>0</v>
      </c>
      <c r="BE1074">
        <f>IF(OR($D1074="51",$D1074="52",$D1074="61"),0,(AG1074/'Totals and Drop Down Lists'!AC$5)*Inputs!K$39)</f>
        <v>0</v>
      </c>
      <c r="BF1074">
        <f>IF(OR($D1074="51",$D1074="52",$D1074="61"),0,(AH1074/'Totals and Drop Down Lists'!AD$5)*Inputs!L$39)</f>
        <v>0</v>
      </c>
      <c r="BG1074" s="10">
        <f t="shared" si="145"/>
        <v>788354.05491364549</v>
      </c>
    </row>
    <row r="1075" spans="1:59" ht="28.8">
      <c r="A1075" s="1" t="s">
        <v>7449</v>
      </c>
      <c r="B1075" s="1" t="s">
        <v>363</v>
      </c>
      <c r="C1075" s="1" t="s">
        <v>366</v>
      </c>
      <c r="D1075" s="1" t="s">
        <v>10</v>
      </c>
      <c r="E1075" s="1" t="s">
        <v>367</v>
      </c>
      <c r="F1075" s="2">
        <v>109825</v>
      </c>
      <c r="G1075" s="2">
        <v>801</v>
      </c>
      <c r="H1075" s="2">
        <v>17</v>
      </c>
      <c r="I1075" s="2">
        <v>14833</v>
      </c>
      <c r="J1075" s="2">
        <v>34822</v>
      </c>
      <c r="K1075" s="2">
        <v>10445</v>
      </c>
      <c r="L1075" s="2">
        <v>681</v>
      </c>
      <c r="M1075" s="2">
        <v>104</v>
      </c>
      <c r="N1075" s="2">
        <v>39</v>
      </c>
      <c r="O1075" s="2">
        <v>1038</v>
      </c>
      <c r="P1075" s="2">
        <v>115</v>
      </c>
      <c r="Q1075" s="2">
        <v>29</v>
      </c>
      <c r="R1075" s="2">
        <v>7809</v>
      </c>
      <c r="S1075" s="2">
        <v>9977700</v>
      </c>
      <c r="T1075" s="2">
        <v>437392500</v>
      </c>
      <c r="U1075" s="2">
        <v>651</v>
      </c>
      <c r="V1075" s="2">
        <v>720</v>
      </c>
      <c r="W1075" s="2">
        <v>30</v>
      </c>
      <c r="X1075" s="2">
        <v>2405</v>
      </c>
      <c r="Y1075" s="2">
        <v>375</v>
      </c>
      <c r="Z1075" s="2">
        <v>1555</v>
      </c>
      <c r="AA1075" s="9">
        <f t="shared" si="146"/>
        <v>109825</v>
      </c>
      <c r="AB1075" s="9">
        <f t="shared" si="147"/>
        <v>14015</v>
      </c>
      <c r="AC1075" s="9">
        <f t="shared" si="148"/>
        <v>9815</v>
      </c>
      <c r="AD1075" s="9">
        <f t="shared" si="149"/>
        <v>7809</v>
      </c>
      <c r="AE1075" s="44">
        <f t="shared" si="150"/>
        <v>2.1880586726430633E-4</v>
      </c>
      <c r="AF1075" s="9">
        <f t="shared" si="151"/>
        <v>1655</v>
      </c>
      <c r="AG1075" s="9">
        <f t="shared" si="144"/>
        <v>1930</v>
      </c>
      <c r="AH1075" s="44">
        <f t="shared" si="152"/>
        <v>2.1540864479465991E-4</v>
      </c>
      <c r="AI1075">
        <f>AA1075/'Totals and Drop Down Lists'!W$6*Inputs!E$37</f>
        <v>99626.695215233485</v>
      </c>
      <c r="AJ1075">
        <f>AB1075/'Totals and Drop Down Lists'!X$6*Inputs!F$37</f>
        <v>46114.776366338199</v>
      </c>
      <c r="AK1075">
        <f>AC1075/'Totals and Drop Down Lists'!Y$6*Inputs!G$37</f>
        <v>64703.795372690154</v>
      </c>
      <c r="AL1075">
        <f>AD1075/'Totals and Drop Down Lists'!Z$6*Inputs!H$37</f>
        <v>62608.667417382276</v>
      </c>
      <c r="AM1075">
        <f>AE1075/'Totals and Drop Down Lists'!AA$6*Inputs!I$37</f>
        <v>27239.000270340326</v>
      </c>
      <c r="AN1075">
        <f>AF1075/'Totals and Drop Down Lists'!AB$6*Inputs!J$37</f>
        <v>33028.327147270546</v>
      </c>
      <c r="AO1075">
        <f>AG1075/'Totals and Drop Down Lists'!AC$6*Inputs!K$37</f>
        <v>35943.502025646827</v>
      </c>
      <c r="AP1075">
        <f>AH1075/'Totals and Drop Down Lists'!AD$6*Inputs!L$37</f>
        <v>50692.096788056362</v>
      </c>
      <c r="AQ1075">
        <f>IF(OR($D1075="51",$D1075="52",$D1075="61"),(AA1075/'Totals and Drop Down Lists'!W$4)*Inputs!E$38,0)</f>
        <v>0</v>
      </c>
      <c r="AR1075">
        <f>IF(OR($D1075="51",$D1075="52",$D1075="61"),(AB1075/'Totals and Drop Down Lists'!X$4)*Inputs!F$38,0)</f>
        <v>0</v>
      </c>
      <c r="AS1075">
        <f>IF(OR($D1075="51",$D1075="52",$D1075="61"),(AC1075/'Totals and Drop Down Lists'!Y$4)*Inputs!G$38,0)</f>
        <v>0</v>
      </c>
      <c r="AT1075">
        <f>IF(OR($D1075="51",$D1075="52",$D1075="61"),(AD1075/'Totals and Drop Down Lists'!Z$4)*Inputs!H$38,0)</f>
        <v>0</v>
      </c>
      <c r="AU1075">
        <f>IF(OR($D1075="51",$D1075="52",$D1075="61"),(AE1075/'Totals and Drop Down Lists'!AA$4)*Inputs!I$38,0)</f>
        <v>0</v>
      </c>
      <c r="AV1075">
        <f>IF(OR($D1075="51",$D1075="52",$D1075="61"),(AF1075/'Totals and Drop Down Lists'!AB$4)*Inputs!J$38,0)</f>
        <v>0</v>
      </c>
      <c r="AW1075">
        <f>IF(OR($D1075="51",$D1075="52",$D1075="61"),(AG1075/'Totals and Drop Down Lists'!AC$4)*Inputs!K$38,0)</f>
        <v>0</v>
      </c>
      <c r="AX1075">
        <f>IF(OR($D1075="51",$D1075="52",$D1075="61"),(AH1075/'Totals and Drop Down Lists'!AD$4)*Inputs!L$38,0)</f>
        <v>0</v>
      </c>
      <c r="AY1075">
        <f>IF(OR($D1075="51",$D1075="52",$D1075="61"),0,(AA1075/'Totals and Drop Down Lists'!W$5)*Inputs!E$39)</f>
        <v>0</v>
      </c>
      <c r="AZ1075">
        <f>IF(OR($D1075="51",$D1075="52",$D1075="61"),0,(AB1075/'Totals and Drop Down Lists'!X$5)*Inputs!F$39)</f>
        <v>0</v>
      </c>
      <c r="BA1075">
        <f>IF(OR($D1075="51",$D1075="52",$D1075="61"),0,(AC1075/'Totals and Drop Down Lists'!Y$5)*Inputs!G$39)</f>
        <v>0</v>
      </c>
      <c r="BB1075">
        <f>IF(OR($D1075="51",$D1075="52",$D1075="61"),0,(AD1075/'Totals and Drop Down Lists'!Z$5)*Inputs!H$39)</f>
        <v>0</v>
      </c>
      <c r="BC1075">
        <f>IF(OR($D1075="51",$D1075="52",$D1075="61"),0,(AE1075/'Totals and Drop Down Lists'!AA$5)*Inputs!I$39)</f>
        <v>0</v>
      </c>
      <c r="BD1075">
        <f>IF(OR($D1075="51",$D1075="52",$D1075="61"),0,(AF1075/'Totals and Drop Down Lists'!AB$5)*Inputs!J$39)</f>
        <v>0</v>
      </c>
      <c r="BE1075">
        <f>IF(OR($D1075="51",$D1075="52",$D1075="61"),0,(AG1075/'Totals and Drop Down Lists'!AC$5)*Inputs!K$39)</f>
        <v>0</v>
      </c>
      <c r="BF1075">
        <f>IF(OR($D1075="51",$D1075="52",$D1075="61"),0,(AH1075/'Totals and Drop Down Lists'!AD$5)*Inputs!L$39)</f>
        <v>0</v>
      </c>
      <c r="BG1075" s="10">
        <f t="shared" si="145"/>
        <v>419956.86060295819</v>
      </c>
    </row>
    <row r="1076" spans="1:59" ht="28.8">
      <c r="A1076" s="1" t="s">
        <v>7449</v>
      </c>
      <c r="B1076" s="1" t="s">
        <v>363</v>
      </c>
      <c r="C1076" s="1" t="s">
        <v>368</v>
      </c>
      <c r="D1076" s="1" t="s">
        <v>15</v>
      </c>
      <c r="E1076" s="1" t="s">
        <v>369</v>
      </c>
      <c r="F1076" s="2">
        <v>301194</v>
      </c>
      <c r="G1076" s="2">
        <v>1083</v>
      </c>
      <c r="H1076" s="2">
        <v>121</v>
      </c>
      <c r="I1076" s="2">
        <v>20499</v>
      </c>
      <c r="J1076" s="2">
        <v>103713</v>
      </c>
      <c r="K1076" s="2">
        <v>18647</v>
      </c>
      <c r="L1076" s="2">
        <v>532</v>
      </c>
      <c r="M1076" s="2">
        <v>263</v>
      </c>
      <c r="N1076" s="2">
        <v>30</v>
      </c>
      <c r="O1076" s="2">
        <v>645</v>
      </c>
      <c r="P1076" s="2">
        <v>226</v>
      </c>
      <c r="Q1076" s="2">
        <v>17</v>
      </c>
      <c r="R1076" s="2">
        <v>8226</v>
      </c>
      <c r="S1076" s="2">
        <v>19934400</v>
      </c>
      <c r="T1076" s="2">
        <v>1032202300</v>
      </c>
      <c r="U1076" s="2">
        <v>1170</v>
      </c>
      <c r="V1076" s="2">
        <v>1005</v>
      </c>
      <c r="W1076" s="2">
        <v>10</v>
      </c>
      <c r="X1076" s="2">
        <v>3148</v>
      </c>
      <c r="Y1076" s="2">
        <v>395</v>
      </c>
      <c r="Z1076" s="2">
        <v>1999</v>
      </c>
      <c r="AA1076" s="9">
        <f t="shared" si="146"/>
        <v>301194</v>
      </c>
      <c r="AB1076" s="9">
        <f t="shared" si="147"/>
        <v>19295</v>
      </c>
      <c r="AC1076" s="9">
        <f t="shared" si="148"/>
        <v>9939</v>
      </c>
      <c r="AD1076" s="9">
        <f t="shared" si="149"/>
        <v>8226</v>
      </c>
      <c r="AE1076" s="44">
        <f t="shared" si="150"/>
        <v>2.3414265076077151E-4</v>
      </c>
      <c r="AF1076" s="9">
        <f t="shared" si="151"/>
        <v>2133</v>
      </c>
      <c r="AG1076" s="9">
        <f t="shared" si="144"/>
        <v>2394</v>
      </c>
      <c r="AH1076" s="44">
        <f t="shared" si="152"/>
        <v>1.6015887382744872E-4</v>
      </c>
      <c r="AI1076">
        <f>AA1076/'Totals and Drop Down Lists'!W$6*Inputs!E$37</f>
        <v>273225.24779109523</v>
      </c>
      <c r="AJ1076">
        <f>AB1076/'Totals and Drop Down Lists'!X$6*Inputs!F$37</f>
        <v>63488.020691294725</v>
      </c>
      <c r="AK1076">
        <f>AC1076/'Totals and Drop Down Lists'!Y$6*Inputs!G$37</f>
        <v>65521.245258193318</v>
      </c>
      <c r="AL1076">
        <f>AD1076/'Totals and Drop Down Lists'!Z$6*Inputs!H$37</f>
        <v>65951.965446969727</v>
      </c>
      <c r="AM1076">
        <f>AE1076/'Totals and Drop Down Lists'!AA$6*Inputs!I$37</f>
        <v>29148.266484402742</v>
      </c>
      <c r="AN1076">
        <f>AF1076/'Totals and Drop Down Lists'!AB$6*Inputs!J$37</f>
        <v>42567.626468355331</v>
      </c>
      <c r="AO1076">
        <f>AG1076/'Totals and Drop Down Lists'!AC$6*Inputs!K$37</f>
        <v>44584.841372745337</v>
      </c>
      <c r="AP1076">
        <f>AH1076/'Totals and Drop Down Lists'!AD$6*Inputs!L$37</f>
        <v>37690.17321132325</v>
      </c>
      <c r="AQ1076">
        <f>IF(OR($D1076="51",$D1076="52",$D1076="61"),(AA1076/'Totals and Drop Down Lists'!W$4)*Inputs!E$38,0)</f>
        <v>0</v>
      </c>
      <c r="AR1076">
        <f>IF(OR($D1076="51",$D1076="52",$D1076="61"),(AB1076/'Totals and Drop Down Lists'!X$4)*Inputs!F$38,0)</f>
        <v>0</v>
      </c>
      <c r="AS1076">
        <f>IF(OR($D1076="51",$D1076="52",$D1076="61"),(AC1076/'Totals and Drop Down Lists'!Y$4)*Inputs!G$38,0)</f>
        <v>0</v>
      </c>
      <c r="AT1076">
        <f>IF(OR($D1076="51",$D1076="52",$D1076="61"),(AD1076/'Totals and Drop Down Lists'!Z$4)*Inputs!H$38,0)</f>
        <v>0</v>
      </c>
      <c r="AU1076">
        <f>IF(OR($D1076="51",$D1076="52",$D1076="61"),(AE1076/'Totals and Drop Down Lists'!AA$4)*Inputs!I$38,0)</f>
        <v>0</v>
      </c>
      <c r="AV1076">
        <f>IF(OR($D1076="51",$D1076="52",$D1076="61"),(AF1076/'Totals and Drop Down Lists'!AB$4)*Inputs!J$38,0)</f>
        <v>0</v>
      </c>
      <c r="AW1076">
        <f>IF(OR($D1076="51",$D1076="52",$D1076="61"),(AG1076/'Totals and Drop Down Lists'!AC$4)*Inputs!K$38,0)</f>
        <v>0</v>
      </c>
      <c r="AX1076">
        <f>IF(OR($D1076="51",$D1076="52",$D1076="61"),(AH1076/'Totals and Drop Down Lists'!AD$4)*Inputs!L$38,0)</f>
        <v>0</v>
      </c>
      <c r="AY1076">
        <f>IF(OR($D1076="51",$D1076="52",$D1076="61"),0,(AA1076/'Totals and Drop Down Lists'!W$5)*Inputs!E$39)</f>
        <v>0</v>
      </c>
      <c r="AZ1076">
        <f>IF(OR($D1076="51",$D1076="52",$D1076="61"),0,(AB1076/'Totals and Drop Down Lists'!X$5)*Inputs!F$39)</f>
        <v>0</v>
      </c>
      <c r="BA1076">
        <f>IF(OR($D1076="51",$D1076="52",$D1076="61"),0,(AC1076/'Totals and Drop Down Lists'!Y$5)*Inputs!G$39)</f>
        <v>0</v>
      </c>
      <c r="BB1076">
        <f>IF(OR($D1076="51",$D1076="52",$D1076="61"),0,(AD1076/'Totals and Drop Down Lists'!Z$5)*Inputs!H$39)</f>
        <v>0</v>
      </c>
      <c r="BC1076">
        <f>IF(OR($D1076="51",$D1076="52",$D1076="61"),0,(AE1076/'Totals and Drop Down Lists'!AA$5)*Inputs!I$39)</f>
        <v>0</v>
      </c>
      <c r="BD1076">
        <f>IF(OR($D1076="51",$D1076="52",$D1076="61"),0,(AF1076/'Totals and Drop Down Lists'!AB$5)*Inputs!J$39)</f>
        <v>0</v>
      </c>
      <c r="BE1076">
        <f>IF(OR($D1076="51",$D1076="52",$D1076="61"),0,(AG1076/'Totals and Drop Down Lists'!AC$5)*Inputs!K$39)</f>
        <v>0</v>
      </c>
      <c r="BF1076">
        <f>IF(OR($D1076="51",$D1076="52",$D1076="61"),0,(AH1076/'Totals and Drop Down Lists'!AD$5)*Inputs!L$39)</f>
        <v>0</v>
      </c>
      <c r="BG1076" s="10">
        <f t="shared" si="145"/>
        <v>622177.38672437973</v>
      </c>
    </row>
    <row r="1077" spans="1:59" ht="43.2">
      <c r="A1077" s="1" t="s">
        <v>7450</v>
      </c>
      <c r="B1077" s="1" t="s">
        <v>5157</v>
      </c>
      <c r="C1077" s="1" t="s">
        <v>5158</v>
      </c>
      <c r="D1077" s="1" t="s">
        <v>10</v>
      </c>
      <c r="E1077" s="1" t="s">
        <v>5159</v>
      </c>
      <c r="F1077" s="2">
        <v>43279</v>
      </c>
      <c r="G1077" s="2">
        <v>353</v>
      </c>
      <c r="H1077" s="2">
        <v>59</v>
      </c>
      <c r="I1077" s="2">
        <v>4231</v>
      </c>
      <c r="J1077" s="2">
        <v>17989</v>
      </c>
      <c r="K1077" s="2">
        <v>5689</v>
      </c>
      <c r="L1077" s="2">
        <v>61</v>
      </c>
      <c r="M1077" s="2">
        <v>24</v>
      </c>
      <c r="N1077" s="2">
        <v>0</v>
      </c>
      <c r="O1077" s="2">
        <v>154</v>
      </c>
      <c r="P1077" s="2">
        <v>0</v>
      </c>
      <c r="Q1077" s="2">
        <v>5</v>
      </c>
      <c r="R1077" s="2">
        <v>6148</v>
      </c>
      <c r="S1077" s="2">
        <v>4014800</v>
      </c>
      <c r="T1077" s="2">
        <v>219078600</v>
      </c>
      <c r="U1077" s="2">
        <v>419</v>
      </c>
      <c r="V1077" s="2">
        <v>265</v>
      </c>
      <c r="W1077" s="2">
        <v>0</v>
      </c>
      <c r="X1077" s="2">
        <v>1010</v>
      </c>
      <c r="Y1077" s="2">
        <v>120</v>
      </c>
      <c r="Z1077" s="2">
        <v>705</v>
      </c>
      <c r="AA1077" s="9">
        <f t="shared" si="146"/>
        <v>43279</v>
      </c>
      <c r="AB1077" s="9">
        <f t="shared" si="147"/>
        <v>3819</v>
      </c>
      <c r="AC1077" s="9">
        <f t="shared" si="148"/>
        <v>6392</v>
      </c>
      <c r="AD1077" s="9">
        <f t="shared" si="149"/>
        <v>6148</v>
      </c>
      <c r="AE1077" s="44">
        <f t="shared" si="150"/>
        <v>1.2564946150708361E-4</v>
      </c>
      <c r="AF1077" s="9">
        <f t="shared" si="151"/>
        <v>745</v>
      </c>
      <c r="AG1077" s="9">
        <f t="shared" si="144"/>
        <v>825</v>
      </c>
      <c r="AH1077" s="44">
        <f t="shared" si="152"/>
        <v>9.7080934195440974E-5</v>
      </c>
      <c r="AI1077">
        <f>AA1077/'Totals and Drop Down Lists'!W$6*Inputs!E$37</f>
        <v>39260.129681038838</v>
      </c>
      <c r="AJ1077">
        <f>AB1077/'Totals and Drop Down Lists'!X$6*Inputs!F$37</f>
        <v>12565.988650948668</v>
      </c>
      <c r="AK1077">
        <f>AC1077/'Totals and Drop Down Lists'!Y$6*Inputs!G$37</f>
        <v>42138.223130130973</v>
      </c>
      <c r="AL1077">
        <f>AD1077/'Totals and Drop Down Lists'!Z$6*Inputs!H$37</f>
        <v>49291.59780792243</v>
      </c>
      <c r="AM1077">
        <f>AE1077/'Totals and Drop Down Lists'!AA$6*Inputs!I$37</f>
        <v>15642.01983589993</v>
      </c>
      <c r="AN1077">
        <f>AF1077/'Totals and Drop Down Lists'!AB$6*Inputs!J$37</f>
        <v>14867.736389556832</v>
      </c>
      <c r="AO1077">
        <f>AG1077/'Totals and Drop Down Lists'!AC$6*Inputs!K$37</f>
        <v>15364.450347750586</v>
      </c>
      <c r="AP1077">
        <f>AH1077/'Totals and Drop Down Lists'!AD$6*Inputs!L$37</f>
        <v>22846.047414677501</v>
      </c>
      <c r="AQ1077">
        <f>IF(OR($D1077="51",$D1077="52",$D1077="61"),(AA1077/'Totals and Drop Down Lists'!W$4)*Inputs!E$38,0)</f>
        <v>0</v>
      </c>
      <c r="AR1077">
        <f>IF(OR($D1077="51",$D1077="52",$D1077="61"),(AB1077/'Totals and Drop Down Lists'!X$4)*Inputs!F$38,0)</f>
        <v>0</v>
      </c>
      <c r="AS1077">
        <f>IF(OR($D1077="51",$D1077="52",$D1077="61"),(AC1077/'Totals and Drop Down Lists'!Y$4)*Inputs!G$38,0)</f>
        <v>0</v>
      </c>
      <c r="AT1077">
        <f>IF(OR($D1077="51",$D1077="52",$D1077="61"),(AD1077/'Totals and Drop Down Lists'!Z$4)*Inputs!H$38,0)</f>
        <v>0</v>
      </c>
      <c r="AU1077">
        <f>IF(OR($D1077="51",$D1077="52",$D1077="61"),(AE1077/'Totals and Drop Down Lists'!AA$4)*Inputs!I$38,0)</f>
        <v>0</v>
      </c>
      <c r="AV1077">
        <f>IF(OR($D1077="51",$D1077="52",$D1077="61"),(AF1077/'Totals and Drop Down Lists'!AB$4)*Inputs!J$38,0)</f>
        <v>0</v>
      </c>
      <c r="AW1077">
        <f>IF(OR($D1077="51",$D1077="52",$D1077="61"),(AG1077/'Totals and Drop Down Lists'!AC$4)*Inputs!K$38,0)</f>
        <v>0</v>
      </c>
      <c r="AX1077">
        <f>IF(OR($D1077="51",$D1077="52",$D1077="61"),(AH1077/'Totals and Drop Down Lists'!AD$4)*Inputs!L$38,0)</f>
        <v>0</v>
      </c>
      <c r="AY1077">
        <f>IF(OR($D1077="51",$D1077="52",$D1077="61"),0,(AA1077/'Totals and Drop Down Lists'!W$5)*Inputs!E$39)</f>
        <v>0</v>
      </c>
      <c r="AZ1077">
        <f>IF(OR($D1077="51",$D1077="52",$D1077="61"),0,(AB1077/'Totals and Drop Down Lists'!X$5)*Inputs!F$39)</f>
        <v>0</v>
      </c>
      <c r="BA1077">
        <f>IF(OR($D1077="51",$D1077="52",$D1077="61"),0,(AC1077/'Totals and Drop Down Lists'!Y$5)*Inputs!G$39)</f>
        <v>0</v>
      </c>
      <c r="BB1077">
        <f>IF(OR($D1077="51",$D1077="52",$D1077="61"),0,(AD1077/'Totals and Drop Down Lists'!Z$5)*Inputs!H$39)</f>
        <v>0</v>
      </c>
      <c r="BC1077">
        <f>IF(OR($D1077="51",$D1077="52",$D1077="61"),0,(AE1077/'Totals and Drop Down Lists'!AA$5)*Inputs!I$39)</f>
        <v>0</v>
      </c>
      <c r="BD1077">
        <f>IF(OR($D1077="51",$D1077="52",$D1077="61"),0,(AF1077/'Totals and Drop Down Lists'!AB$5)*Inputs!J$39)</f>
        <v>0</v>
      </c>
      <c r="BE1077">
        <f>IF(OR($D1077="51",$D1077="52",$D1077="61"),0,(AG1077/'Totals and Drop Down Lists'!AC$5)*Inputs!K$39)</f>
        <v>0</v>
      </c>
      <c r="BF1077">
        <f>IF(OR($D1077="51",$D1077="52",$D1077="61"),0,(AH1077/'Totals and Drop Down Lists'!AD$5)*Inputs!L$39)</f>
        <v>0</v>
      </c>
      <c r="BG1077" s="10">
        <f t="shared" si="145"/>
        <v>211976.19325792577</v>
      </c>
    </row>
    <row r="1078" spans="1:59" ht="43.2">
      <c r="A1078" s="1" t="s">
        <v>7450</v>
      </c>
      <c r="B1078" s="1" t="s">
        <v>5157</v>
      </c>
      <c r="C1078" s="1" t="s">
        <v>5160</v>
      </c>
      <c r="D1078" s="1" t="s">
        <v>10</v>
      </c>
      <c r="E1078" s="1" t="s">
        <v>5161</v>
      </c>
      <c r="F1078" s="2">
        <v>38968</v>
      </c>
      <c r="G1078" s="2">
        <v>490</v>
      </c>
      <c r="H1078" s="2">
        <v>33</v>
      </c>
      <c r="I1078" s="2">
        <v>7300</v>
      </c>
      <c r="J1078" s="2">
        <v>15586</v>
      </c>
      <c r="K1078" s="2">
        <v>5145</v>
      </c>
      <c r="L1078" s="2">
        <v>58</v>
      </c>
      <c r="M1078" s="2">
        <v>5</v>
      </c>
      <c r="N1078" s="2">
        <v>13</v>
      </c>
      <c r="O1078" s="2">
        <v>219</v>
      </c>
      <c r="P1078" s="2">
        <v>43</v>
      </c>
      <c r="Q1078" s="2">
        <v>29</v>
      </c>
      <c r="R1078" s="2">
        <v>6625</v>
      </c>
      <c r="S1078" s="2">
        <v>3488400</v>
      </c>
      <c r="T1078" s="2">
        <v>152368100</v>
      </c>
      <c r="U1078" s="2">
        <v>394</v>
      </c>
      <c r="V1078" s="2">
        <v>545</v>
      </c>
      <c r="W1078" s="2">
        <v>30</v>
      </c>
      <c r="X1078" s="2">
        <v>1520</v>
      </c>
      <c r="Y1078" s="2">
        <v>260</v>
      </c>
      <c r="Z1078" s="2">
        <v>910</v>
      </c>
      <c r="AA1078" s="9">
        <f t="shared" si="146"/>
        <v>38968</v>
      </c>
      <c r="AB1078" s="9">
        <f t="shared" si="147"/>
        <v>6777</v>
      </c>
      <c r="AC1078" s="9">
        <f t="shared" si="148"/>
        <v>6992</v>
      </c>
      <c r="AD1078" s="9">
        <f t="shared" si="149"/>
        <v>6625</v>
      </c>
      <c r="AE1078" s="44">
        <f t="shared" si="150"/>
        <v>1.1861288580163949E-4</v>
      </c>
      <c r="AF1078" s="9">
        <f t="shared" si="151"/>
        <v>945</v>
      </c>
      <c r="AG1078" s="9">
        <f t="shared" si="144"/>
        <v>1170</v>
      </c>
      <c r="AH1078" s="44">
        <f t="shared" si="152"/>
        <v>1.4371022033693499E-4</v>
      </c>
      <c r="AI1078">
        <f>AA1078/'Totals and Drop Down Lists'!W$6*Inputs!E$37</f>
        <v>35349.447385815787</v>
      </c>
      <c r="AJ1078">
        <f>AB1078/'Totals and Drop Down Lists'!X$6*Inputs!F$37</f>
        <v>22298.953937543632</v>
      </c>
      <c r="AK1078">
        <f>AC1078/'Totals and Drop Down Lists'!Y$6*Inputs!G$37</f>
        <v>46093.625801920483</v>
      </c>
      <c r="AL1078">
        <f>AD1078/'Totals and Drop Down Lists'!Z$6*Inputs!H$37</f>
        <v>53115.945913709511</v>
      </c>
      <c r="AM1078">
        <f>AE1078/'Totals and Drop Down Lists'!AA$6*Inputs!I$37</f>
        <v>14766.041097581474</v>
      </c>
      <c r="AN1078">
        <f>AF1078/'Totals and Drop Down Lists'!AB$6*Inputs!J$37</f>
        <v>18859.075017625779</v>
      </c>
      <c r="AO1078">
        <f>AG1078/'Totals and Drop Down Lists'!AC$6*Inputs!K$37</f>
        <v>21789.584129537194</v>
      </c>
      <c r="AP1078">
        <f>AH1078/'Totals and Drop Down Lists'!AD$6*Inputs!L$37</f>
        <v>33819.313081409869</v>
      </c>
      <c r="AQ1078">
        <f>IF(OR($D1078="51",$D1078="52",$D1078="61"),(AA1078/'Totals and Drop Down Lists'!W$4)*Inputs!E$38,0)</f>
        <v>0</v>
      </c>
      <c r="AR1078">
        <f>IF(OR($D1078="51",$D1078="52",$D1078="61"),(AB1078/'Totals and Drop Down Lists'!X$4)*Inputs!F$38,0)</f>
        <v>0</v>
      </c>
      <c r="AS1078">
        <f>IF(OR($D1078="51",$D1078="52",$D1078="61"),(AC1078/'Totals and Drop Down Lists'!Y$4)*Inputs!G$38,0)</f>
        <v>0</v>
      </c>
      <c r="AT1078">
        <f>IF(OR($D1078="51",$D1078="52",$D1078="61"),(AD1078/'Totals and Drop Down Lists'!Z$4)*Inputs!H$38,0)</f>
        <v>0</v>
      </c>
      <c r="AU1078">
        <f>IF(OR($D1078="51",$D1078="52",$D1078="61"),(AE1078/'Totals and Drop Down Lists'!AA$4)*Inputs!I$38,0)</f>
        <v>0</v>
      </c>
      <c r="AV1078">
        <f>IF(OR($D1078="51",$D1078="52",$D1078="61"),(AF1078/'Totals and Drop Down Lists'!AB$4)*Inputs!J$38,0)</f>
        <v>0</v>
      </c>
      <c r="AW1078">
        <f>IF(OR($D1078="51",$D1078="52",$D1078="61"),(AG1078/'Totals and Drop Down Lists'!AC$4)*Inputs!K$38,0)</f>
        <v>0</v>
      </c>
      <c r="AX1078">
        <f>IF(OR($D1078="51",$D1078="52",$D1078="61"),(AH1078/'Totals and Drop Down Lists'!AD$4)*Inputs!L$38,0)</f>
        <v>0</v>
      </c>
      <c r="AY1078">
        <f>IF(OR($D1078="51",$D1078="52",$D1078="61"),0,(AA1078/'Totals and Drop Down Lists'!W$5)*Inputs!E$39)</f>
        <v>0</v>
      </c>
      <c r="AZ1078">
        <f>IF(OR($D1078="51",$D1078="52",$D1078="61"),0,(AB1078/'Totals and Drop Down Lists'!X$5)*Inputs!F$39)</f>
        <v>0</v>
      </c>
      <c r="BA1078">
        <f>IF(OR($D1078="51",$D1078="52",$D1078="61"),0,(AC1078/'Totals and Drop Down Lists'!Y$5)*Inputs!G$39)</f>
        <v>0</v>
      </c>
      <c r="BB1078">
        <f>IF(OR($D1078="51",$D1078="52",$D1078="61"),0,(AD1078/'Totals and Drop Down Lists'!Z$5)*Inputs!H$39)</f>
        <v>0</v>
      </c>
      <c r="BC1078">
        <f>IF(OR($D1078="51",$D1078="52",$D1078="61"),0,(AE1078/'Totals and Drop Down Lists'!AA$5)*Inputs!I$39)</f>
        <v>0</v>
      </c>
      <c r="BD1078">
        <f>IF(OR($D1078="51",$D1078="52",$D1078="61"),0,(AF1078/'Totals and Drop Down Lists'!AB$5)*Inputs!J$39)</f>
        <v>0</v>
      </c>
      <c r="BE1078">
        <f>IF(OR($D1078="51",$D1078="52",$D1078="61"),0,(AG1078/'Totals and Drop Down Lists'!AC$5)*Inputs!K$39)</f>
        <v>0</v>
      </c>
      <c r="BF1078">
        <f>IF(OR($D1078="51",$D1078="52",$D1078="61"),0,(AH1078/'Totals and Drop Down Lists'!AD$5)*Inputs!L$39)</f>
        <v>0</v>
      </c>
      <c r="BG1078" s="10">
        <f t="shared" si="145"/>
        <v>246091.98636514373</v>
      </c>
    </row>
    <row r="1079" spans="1:59" ht="43.2">
      <c r="A1079" s="1" t="s">
        <v>7450</v>
      </c>
      <c r="B1079" s="1" t="s">
        <v>5157</v>
      </c>
      <c r="C1079" s="1" t="s">
        <v>5162</v>
      </c>
      <c r="D1079" s="1" t="s">
        <v>25</v>
      </c>
      <c r="E1079" s="1" t="s">
        <v>5163</v>
      </c>
      <c r="F1079" s="2">
        <v>34594</v>
      </c>
      <c r="G1079" s="2">
        <v>178</v>
      </c>
      <c r="H1079" s="2">
        <v>64</v>
      </c>
      <c r="I1079" s="2">
        <v>3955</v>
      </c>
      <c r="J1079" s="2">
        <v>13998</v>
      </c>
      <c r="K1079" s="2">
        <v>3403</v>
      </c>
      <c r="L1079" s="2">
        <v>93</v>
      </c>
      <c r="M1079" s="2">
        <v>15</v>
      </c>
      <c r="N1079" s="2">
        <v>2</v>
      </c>
      <c r="O1079" s="2">
        <v>59</v>
      </c>
      <c r="P1079" s="2">
        <v>3</v>
      </c>
      <c r="Q1079" s="2">
        <v>0</v>
      </c>
      <c r="R1079" s="2">
        <v>6357</v>
      </c>
      <c r="S1079" s="2">
        <v>1880400</v>
      </c>
      <c r="T1079" s="2">
        <v>119067400</v>
      </c>
      <c r="U1079" s="2">
        <v>351</v>
      </c>
      <c r="V1079" s="2">
        <v>196</v>
      </c>
      <c r="W1079" s="2">
        <v>106</v>
      </c>
      <c r="X1079" s="2">
        <v>698</v>
      </c>
      <c r="Y1079" s="2">
        <v>153</v>
      </c>
      <c r="Z1079" s="2">
        <v>419</v>
      </c>
      <c r="AA1079" s="9">
        <f t="shared" si="146"/>
        <v>34594</v>
      </c>
      <c r="AB1079" s="9">
        <f t="shared" si="147"/>
        <v>3713</v>
      </c>
      <c r="AC1079" s="9">
        <f t="shared" si="148"/>
        <v>6529</v>
      </c>
      <c r="AD1079" s="9">
        <f t="shared" si="149"/>
        <v>6357</v>
      </c>
      <c r="AE1079" s="44">
        <f t="shared" si="150"/>
        <v>5.7776827993853897E-5</v>
      </c>
      <c r="AF1079" s="9">
        <f t="shared" si="151"/>
        <v>396</v>
      </c>
      <c r="AG1079" s="9">
        <f t="shared" si="144"/>
        <v>572</v>
      </c>
      <c r="AH1079" s="44">
        <f t="shared" si="152"/>
        <v>5.1741983724128725E-5</v>
      </c>
      <c r="AI1079">
        <f>AA1079/'Totals and Drop Down Lists'!W$6*Inputs!E$37</f>
        <v>31381.615244942295</v>
      </c>
      <c r="AJ1079">
        <f>AB1079/'Totals and Drop Down Lists'!X$6*Inputs!F$37</f>
        <v>12217.207609576435</v>
      </c>
      <c r="AK1079">
        <f>AC1079/'Totals and Drop Down Lists'!Y$6*Inputs!G$37</f>
        <v>43041.373406856248</v>
      </c>
      <c r="AL1079">
        <f>AD1079/'Totals and Drop Down Lists'!Z$6*Inputs!H$37</f>
        <v>50967.255573351147</v>
      </c>
      <c r="AM1079">
        <f>AE1079/'Totals and Drop Down Lists'!AA$6*Inputs!I$37</f>
        <v>7192.5997827240299</v>
      </c>
      <c r="AN1079">
        <f>AF1079/'Totals and Drop Down Lists'!AB$6*Inputs!J$37</f>
        <v>7902.8504835765179</v>
      </c>
      <c r="AO1079">
        <f>AG1079/'Totals and Drop Down Lists'!AC$6*Inputs!K$37</f>
        <v>10652.685574440406</v>
      </c>
      <c r="AP1079">
        <f>AH1079/'Totals and Drop Down Lists'!AD$6*Inputs!L$37</f>
        <v>12176.436323852649</v>
      </c>
      <c r="AQ1079">
        <f>IF(OR($D1079="51",$D1079="52",$D1079="61"),(AA1079/'Totals and Drop Down Lists'!W$4)*Inputs!E$38,0)</f>
        <v>0</v>
      </c>
      <c r="AR1079">
        <f>IF(OR($D1079="51",$D1079="52",$D1079="61"),(AB1079/'Totals and Drop Down Lists'!X$4)*Inputs!F$38,0)</f>
        <v>0</v>
      </c>
      <c r="AS1079">
        <f>IF(OR($D1079="51",$D1079="52",$D1079="61"),(AC1079/'Totals and Drop Down Lists'!Y$4)*Inputs!G$38,0)</f>
        <v>0</v>
      </c>
      <c r="AT1079">
        <f>IF(OR($D1079="51",$D1079="52",$D1079="61"),(AD1079/'Totals and Drop Down Lists'!Z$4)*Inputs!H$38,0)</f>
        <v>0</v>
      </c>
      <c r="AU1079">
        <f>IF(OR($D1079="51",$D1079="52",$D1079="61"),(AE1079/'Totals and Drop Down Lists'!AA$4)*Inputs!I$38,0)</f>
        <v>0</v>
      </c>
      <c r="AV1079">
        <f>IF(OR($D1079="51",$D1079="52",$D1079="61"),(AF1079/'Totals and Drop Down Lists'!AB$4)*Inputs!J$38,0)</f>
        <v>0</v>
      </c>
      <c r="AW1079">
        <f>IF(OR($D1079="51",$D1079="52",$D1079="61"),(AG1079/'Totals and Drop Down Lists'!AC$4)*Inputs!K$38,0)</f>
        <v>0</v>
      </c>
      <c r="AX1079">
        <f>IF(OR($D1079="51",$D1079="52",$D1079="61"),(AH1079/'Totals and Drop Down Lists'!AD$4)*Inputs!L$38,0)</f>
        <v>0</v>
      </c>
      <c r="AY1079">
        <f>IF(OR($D1079="51",$D1079="52",$D1079="61"),0,(AA1079/'Totals and Drop Down Lists'!W$5)*Inputs!E$39)</f>
        <v>0</v>
      </c>
      <c r="AZ1079">
        <f>IF(OR($D1079="51",$D1079="52",$D1079="61"),0,(AB1079/'Totals and Drop Down Lists'!X$5)*Inputs!F$39)</f>
        <v>0</v>
      </c>
      <c r="BA1079">
        <f>IF(OR($D1079="51",$D1079="52",$D1079="61"),0,(AC1079/'Totals and Drop Down Lists'!Y$5)*Inputs!G$39)</f>
        <v>0</v>
      </c>
      <c r="BB1079">
        <f>IF(OR($D1079="51",$D1079="52",$D1079="61"),0,(AD1079/'Totals and Drop Down Lists'!Z$5)*Inputs!H$39)</f>
        <v>0</v>
      </c>
      <c r="BC1079">
        <f>IF(OR($D1079="51",$D1079="52",$D1079="61"),0,(AE1079/'Totals and Drop Down Lists'!AA$5)*Inputs!I$39)</f>
        <v>0</v>
      </c>
      <c r="BD1079">
        <f>IF(OR($D1079="51",$D1079="52",$D1079="61"),0,(AF1079/'Totals and Drop Down Lists'!AB$5)*Inputs!J$39)</f>
        <v>0</v>
      </c>
      <c r="BE1079">
        <f>IF(OR($D1079="51",$D1079="52",$D1079="61"),0,(AG1079/'Totals and Drop Down Lists'!AC$5)*Inputs!K$39)</f>
        <v>0</v>
      </c>
      <c r="BF1079">
        <f>IF(OR($D1079="51",$D1079="52",$D1079="61"),0,(AH1079/'Totals and Drop Down Lists'!AD$5)*Inputs!L$39)</f>
        <v>0</v>
      </c>
      <c r="BG1079" s="10">
        <f t="shared" si="145"/>
        <v>175532.0239993197</v>
      </c>
    </row>
    <row r="1080" spans="1:59" ht="43.2">
      <c r="A1080" s="1" t="s">
        <v>7450</v>
      </c>
      <c r="B1080" s="1" t="s">
        <v>5157</v>
      </c>
      <c r="C1080" s="1" t="s">
        <v>612</v>
      </c>
      <c r="D1080" s="1" t="s">
        <v>25</v>
      </c>
      <c r="E1080" s="1" t="s">
        <v>5164</v>
      </c>
      <c r="F1080" s="2">
        <v>15199</v>
      </c>
      <c r="G1080" s="2">
        <v>102</v>
      </c>
      <c r="H1080" s="2">
        <v>0</v>
      </c>
      <c r="I1080" s="2">
        <v>2038</v>
      </c>
      <c r="J1080" s="2">
        <v>6671</v>
      </c>
      <c r="K1080" s="2">
        <v>1570</v>
      </c>
      <c r="L1080" s="2">
        <v>35</v>
      </c>
      <c r="M1080" s="2">
        <v>0</v>
      </c>
      <c r="N1080" s="2">
        <v>0</v>
      </c>
      <c r="O1080" s="2">
        <v>29</v>
      </c>
      <c r="P1080" s="2">
        <v>24</v>
      </c>
      <c r="Q1080" s="2">
        <v>0</v>
      </c>
      <c r="R1080" s="2">
        <v>3017</v>
      </c>
      <c r="S1080" s="2">
        <v>820000</v>
      </c>
      <c r="T1080" s="2">
        <v>49613100</v>
      </c>
      <c r="U1080" s="2">
        <v>63</v>
      </c>
      <c r="V1080" s="2">
        <v>121</v>
      </c>
      <c r="W1080" s="2">
        <v>30</v>
      </c>
      <c r="X1080" s="2">
        <v>379</v>
      </c>
      <c r="Y1080" s="2">
        <v>48</v>
      </c>
      <c r="Z1080" s="2">
        <v>263</v>
      </c>
      <c r="AA1080" s="9">
        <f t="shared" si="146"/>
        <v>15199</v>
      </c>
      <c r="AB1080" s="9">
        <f t="shared" si="147"/>
        <v>1936</v>
      </c>
      <c r="AC1080" s="9">
        <f t="shared" si="148"/>
        <v>3105</v>
      </c>
      <c r="AD1080" s="9">
        <f t="shared" si="149"/>
        <v>3017</v>
      </c>
      <c r="AE1080" s="44">
        <f t="shared" si="150"/>
        <v>2.5805017035393151E-5</v>
      </c>
      <c r="AF1080" s="9">
        <f t="shared" si="151"/>
        <v>228</v>
      </c>
      <c r="AG1080" s="9">
        <f t="shared" si="144"/>
        <v>311</v>
      </c>
      <c r="AH1080" s="44">
        <f t="shared" si="152"/>
        <v>2.7234548954285915E-5</v>
      </c>
      <c r="AI1080">
        <f>AA1080/'Totals and Drop Down Lists'!W$6*Inputs!E$37</f>
        <v>13787.627048270739</v>
      </c>
      <c r="AJ1080">
        <f>AB1080/'Totals and Drop Down Lists'!X$6*Inputs!F$37</f>
        <v>6370.189585817393</v>
      </c>
      <c r="AK1080">
        <f>AC1080/'Totals and Drop Down Lists'!Y$6*Inputs!G$37</f>
        <v>20469.208826510741</v>
      </c>
      <c r="AL1080">
        <f>AD1080/'Totals and Drop Down Lists'!Z$6*Inputs!H$37</f>
        <v>24188.801331571562</v>
      </c>
      <c r="AM1080">
        <f>AE1080/'Totals and Drop Down Lists'!AA$6*Inputs!I$37</f>
        <v>3212.4498067236009</v>
      </c>
      <c r="AN1080">
        <f>AF1080/'Totals and Drop Down Lists'!AB$6*Inputs!J$37</f>
        <v>4550.1260359986018</v>
      </c>
      <c r="AO1080">
        <f>AG1080/'Totals and Drop Down Lists'!AC$6*Inputs!K$37</f>
        <v>5791.9321916974941</v>
      </c>
      <c r="AP1080">
        <f>AH1080/'Totals and Drop Down Lists'!AD$6*Inputs!L$37</f>
        <v>6409.1039284229591</v>
      </c>
      <c r="AQ1080">
        <f>IF(OR($D1080="51",$D1080="52",$D1080="61"),(AA1080/'Totals and Drop Down Lists'!W$4)*Inputs!E$38,0)</f>
        <v>0</v>
      </c>
      <c r="AR1080">
        <f>IF(OR($D1080="51",$D1080="52",$D1080="61"),(AB1080/'Totals and Drop Down Lists'!X$4)*Inputs!F$38,0)</f>
        <v>0</v>
      </c>
      <c r="AS1080">
        <f>IF(OR($D1080="51",$D1080="52",$D1080="61"),(AC1080/'Totals and Drop Down Lists'!Y$4)*Inputs!G$38,0)</f>
        <v>0</v>
      </c>
      <c r="AT1080">
        <f>IF(OR($D1080="51",$D1080="52",$D1080="61"),(AD1080/'Totals and Drop Down Lists'!Z$4)*Inputs!H$38,0)</f>
        <v>0</v>
      </c>
      <c r="AU1080">
        <f>IF(OR($D1080="51",$D1080="52",$D1080="61"),(AE1080/'Totals and Drop Down Lists'!AA$4)*Inputs!I$38,0)</f>
        <v>0</v>
      </c>
      <c r="AV1080">
        <f>IF(OR($D1080="51",$D1080="52",$D1080="61"),(AF1080/'Totals and Drop Down Lists'!AB$4)*Inputs!J$38,0)</f>
        <v>0</v>
      </c>
      <c r="AW1080">
        <f>IF(OR($D1080="51",$D1080="52",$D1080="61"),(AG1080/'Totals and Drop Down Lists'!AC$4)*Inputs!K$38,0)</f>
        <v>0</v>
      </c>
      <c r="AX1080">
        <f>IF(OR($D1080="51",$D1080="52",$D1080="61"),(AH1080/'Totals and Drop Down Lists'!AD$4)*Inputs!L$38,0)</f>
        <v>0</v>
      </c>
      <c r="AY1080">
        <f>IF(OR($D1080="51",$D1080="52",$D1080="61"),0,(AA1080/'Totals and Drop Down Lists'!W$5)*Inputs!E$39)</f>
        <v>0</v>
      </c>
      <c r="AZ1080">
        <f>IF(OR($D1080="51",$D1080="52",$D1080="61"),0,(AB1080/'Totals and Drop Down Lists'!X$5)*Inputs!F$39)</f>
        <v>0</v>
      </c>
      <c r="BA1080">
        <f>IF(OR($D1080="51",$D1080="52",$D1080="61"),0,(AC1080/'Totals and Drop Down Lists'!Y$5)*Inputs!G$39)</f>
        <v>0</v>
      </c>
      <c r="BB1080">
        <f>IF(OR($D1080="51",$D1080="52",$D1080="61"),0,(AD1080/'Totals and Drop Down Lists'!Z$5)*Inputs!H$39)</f>
        <v>0</v>
      </c>
      <c r="BC1080">
        <f>IF(OR($D1080="51",$D1080="52",$D1080="61"),0,(AE1080/'Totals and Drop Down Lists'!AA$5)*Inputs!I$39)</f>
        <v>0</v>
      </c>
      <c r="BD1080">
        <f>IF(OR($D1080="51",$D1080="52",$D1080="61"),0,(AF1080/'Totals and Drop Down Lists'!AB$5)*Inputs!J$39)</f>
        <v>0</v>
      </c>
      <c r="BE1080">
        <f>IF(OR($D1080="51",$D1080="52",$D1080="61"),0,(AG1080/'Totals and Drop Down Lists'!AC$5)*Inputs!K$39)</f>
        <v>0</v>
      </c>
      <c r="BF1080">
        <f>IF(OR($D1080="51",$D1080="52",$D1080="61"),0,(AH1080/'Totals and Drop Down Lists'!AD$5)*Inputs!L$39)</f>
        <v>0</v>
      </c>
      <c r="BG1080" s="10">
        <f t="shared" si="145"/>
        <v>84779.438755013092</v>
      </c>
    </row>
    <row r="1081" spans="1:59" ht="43.2">
      <c r="A1081" s="1" t="s">
        <v>7450</v>
      </c>
      <c r="B1081" s="1" t="s">
        <v>5157</v>
      </c>
      <c r="C1081" s="1" t="s">
        <v>72</v>
      </c>
      <c r="D1081" s="1" t="s">
        <v>25</v>
      </c>
      <c r="E1081" s="1" t="s">
        <v>5165</v>
      </c>
      <c r="F1081" s="2">
        <v>50260</v>
      </c>
      <c r="G1081" s="2">
        <v>403</v>
      </c>
      <c r="H1081" s="2">
        <v>17</v>
      </c>
      <c r="I1081" s="2">
        <v>5179</v>
      </c>
      <c r="J1081" s="2">
        <v>20393</v>
      </c>
      <c r="K1081" s="2">
        <v>4468</v>
      </c>
      <c r="L1081" s="2">
        <v>124</v>
      </c>
      <c r="M1081" s="2">
        <v>0</v>
      </c>
      <c r="N1081" s="2">
        <v>0</v>
      </c>
      <c r="O1081" s="2">
        <v>75</v>
      </c>
      <c r="P1081" s="2">
        <v>51</v>
      </c>
      <c r="Q1081" s="2">
        <v>0</v>
      </c>
      <c r="R1081" s="2">
        <v>7094</v>
      </c>
      <c r="S1081" s="2">
        <v>2622100</v>
      </c>
      <c r="T1081" s="2">
        <v>156554400</v>
      </c>
      <c r="U1081" s="2">
        <v>152</v>
      </c>
      <c r="V1081" s="2">
        <v>321</v>
      </c>
      <c r="W1081" s="2">
        <v>70</v>
      </c>
      <c r="X1081" s="2">
        <v>1011</v>
      </c>
      <c r="Y1081" s="2">
        <v>149</v>
      </c>
      <c r="Z1081" s="2">
        <v>541</v>
      </c>
      <c r="AA1081" s="9">
        <f t="shared" si="146"/>
        <v>50260</v>
      </c>
      <c r="AB1081" s="9">
        <f t="shared" si="147"/>
        <v>4759</v>
      </c>
      <c r="AC1081" s="9">
        <f t="shared" si="148"/>
        <v>7344</v>
      </c>
      <c r="AD1081" s="9">
        <f t="shared" si="149"/>
        <v>7094</v>
      </c>
      <c r="AE1081" s="44">
        <f t="shared" si="150"/>
        <v>6.8366129857775956E-5</v>
      </c>
      <c r="AF1081" s="9">
        <f t="shared" si="151"/>
        <v>620</v>
      </c>
      <c r="AG1081" s="9">
        <f t="shared" si="144"/>
        <v>690</v>
      </c>
      <c r="AH1081" s="44">
        <f t="shared" si="152"/>
        <v>5.6251255774869011E-5</v>
      </c>
      <c r="AI1081">
        <f>AA1081/'Totals and Drop Down Lists'!W$6*Inputs!E$37</f>
        <v>45592.876863352016</v>
      </c>
      <c r="AJ1081">
        <f>AB1081/'Totals and Drop Down Lists'!X$6*Inputs!F$37</f>
        <v>15658.952602740172</v>
      </c>
      <c r="AK1081">
        <f>AC1081/'Totals and Drop Down Lists'!Y$6*Inputs!G$37</f>
        <v>48414.128702703674</v>
      </c>
      <c r="AL1081">
        <f>AD1081/'Totals and Drop Down Lists'!Z$6*Inputs!H$37</f>
        <v>56876.154009336649</v>
      </c>
      <c r="AM1081">
        <f>AE1081/'Totals and Drop Down Lists'!AA$6*Inputs!I$37</f>
        <v>8510.8550925127074</v>
      </c>
      <c r="AN1081">
        <f>AF1081/'Totals and Drop Down Lists'!AB$6*Inputs!J$37</f>
        <v>12373.14974701374</v>
      </c>
      <c r="AO1081">
        <f>AG1081/'Totals and Drop Down Lists'!AC$6*Inputs!K$37</f>
        <v>12850.267563573218</v>
      </c>
      <c r="AP1081">
        <f>AH1081/'Totals and Drop Down Lists'!AD$6*Inputs!L$37</f>
        <v>13237.602905433925</v>
      </c>
      <c r="AQ1081">
        <f>IF(OR($D1081="51",$D1081="52",$D1081="61"),(AA1081/'Totals and Drop Down Lists'!W$4)*Inputs!E$38,0)</f>
        <v>0</v>
      </c>
      <c r="AR1081">
        <f>IF(OR($D1081="51",$D1081="52",$D1081="61"),(AB1081/'Totals and Drop Down Lists'!X$4)*Inputs!F$38,0)</f>
        <v>0</v>
      </c>
      <c r="AS1081">
        <f>IF(OR($D1081="51",$D1081="52",$D1081="61"),(AC1081/'Totals and Drop Down Lists'!Y$4)*Inputs!G$38,0)</f>
        <v>0</v>
      </c>
      <c r="AT1081">
        <f>IF(OR($D1081="51",$D1081="52",$D1081="61"),(AD1081/'Totals and Drop Down Lists'!Z$4)*Inputs!H$38,0)</f>
        <v>0</v>
      </c>
      <c r="AU1081">
        <f>IF(OR($D1081="51",$D1081="52",$D1081="61"),(AE1081/'Totals and Drop Down Lists'!AA$4)*Inputs!I$38,0)</f>
        <v>0</v>
      </c>
      <c r="AV1081">
        <f>IF(OR($D1081="51",$D1081="52",$D1081="61"),(AF1081/'Totals and Drop Down Lists'!AB$4)*Inputs!J$38,0)</f>
        <v>0</v>
      </c>
      <c r="AW1081">
        <f>IF(OR($D1081="51",$D1081="52",$D1081="61"),(AG1081/'Totals and Drop Down Lists'!AC$4)*Inputs!K$38,0)</f>
        <v>0</v>
      </c>
      <c r="AX1081">
        <f>IF(OR($D1081="51",$D1081="52",$D1081="61"),(AH1081/'Totals and Drop Down Lists'!AD$4)*Inputs!L$38,0)</f>
        <v>0</v>
      </c>
      <c r="AY1081">
        <f>IF(OR($D1081="51",$D1081="52",$D1081="61"),0,(AA1081/'Totals and Drop Down Lists'!W$5)*Inputs!E$39)</f>
        <v>0</v>
      </c>
      <c r="AZ1081">
        <f>IF(OR($D1081="51",$D1081="52",$D1081="61"),0,(AB1081/'Totals and Drop Down Lists'!X$5)*Inputs!F$39)</f>
        <v>0</v>
      </c>
      <c r="BA1081">
        <f>IF(OR($D1081="51",$D1081="52",$D1081="61"),0,(AC1081/'Totals and Drop Down Lists'!Y$5)*Inputs!G$39)</f>
        <v>0</v>
      </c>
      <c r="BB1081">
        <f>IF(OR($D1081="51",$D1081="52",$D1081="61"),0,(AD1081/'Totals and Drop Down Lists'!Z$5)*Inputs!H$39)</f>
        <v>0</v>
      </c>
      <c r="BC1081">
        <f>IF(OR($D1081="51",$D1081="52",$D1081="61"),0,(AE1081/'Totals and Drop Down Lists'!AA$5)*Inputs!I$39)</f>
        <v>0</v>
      </c>
      <c r="BD1081">
        <f>IF(OR($D1081="51",$D1081="52",$D1081="61"),0,(AF1081/'Totals and Drop Down Lists'!AB$5)*Inputs!J$39)</f>
        <v>0</v>
      </c>
      <c r="BE1081">
        <f>IF(OR($D1081="51",$D1081="52",$D1081="61"),0,(AG1081/'Totals and Drop Down Lists'!AC$5)*Inputs!K$39)</f>
        <v>0</v>
      </c>
      <c r="BF1081">
        <f>IF(OR($D1081="51",$D1081="52",$D1081="61"),0,(AH1081/'Totals and Drop Down Lists'!AD$5)*Inputs!L$39)</f>
        <v>0</v>
      </c>
      <c r="BG1081" s="10">
        <f t="shared" si="145"/>
        <v>213513.9874866661</v>
      </c>
    </row>
    <row r="1082" spans="1:59" ht="43.2">
      <c r="A1082" s="1" t="s">
        <v>7450</v>
      </c>
      <c r="B1082" s="1" t="s">
        <v>5157</v>
      </c>
      <c r="C1082" s="1" t="s">
        <v>5166</v>
      </c>
      <c r="D1082" s="1" t="s">
        <v>25</v>
      </c>
      <c r="E1082" s="1" t="s">
        <v>5167</v>
      </c>
      <c r="F1082" s="2">
        <v>22602</v>
      </c>
      <c r="G1082" s="2">
        <v>91</v>
      </c>
      <c r="H1082" s="2">
        <v>3</v>
      </c>
      <c r="I1082" s="2">
        <v>2121</v>
      </c>
      <c r="J1082" s="2">
        <v>9616</v>
      </c>
      <c r="K1082" s="2">
        <v>2088</v>
      </c>
      <c r="L1082" s="2">
        <v>48</v>
      </c>
      <c r="M1082" s="2">
        <v>0</v>
      </c>
      <c r="N1082" s="2">
        <v>4</v>
      </c>
      <c r="O1082" s="2">
        <v>16</v>
      </c>
      <c r="P1082" s="2">
        <v>0</v>
      </c>
      <c r="Q1082" s="2">
        <v>0</v>
      </c>
      <c r="R1082" s="2">
        <v>4488</v>
      </c>
      <c r="S1082" s="2">
        <v>1123300</v>
      </c>
      <c r="T1082" s="2">
        <v>65195300</v>
      </c>
      <c r="U1082" s="2">
        <v>153</v>
      </c>
      <c r="V1082" s="2">
        <v>241</v>
      </c>
      <c r="W1082" s="2">
        <v>31</v>
      </c>
      <c r="X1082" s="2">
        <v>427</v>
      </c>
      <c r="Y1082" s="2">
        <v>77</v>
      </c>
      <c r="Z1082" s="2">
        <v>243</v>
      </c>
      <c r="AA1082" s="9">
        <f t="shared" si="146"/>
        <v>22602</v>
      </c>
      <c r="AB1082" s="9">
        <f t="shared" si="147"/>
        <v>2027</v>
      </c>
      <c r="AC1082" s="9">
        <f t="shared" si="148"/>
        <v>4556</v>
      </c>
      <c r="AD1082" s="9">
        <f t="shared" si="149"/>
        <v>4488</v>
      </c>
      <c r="AE1082" s="44">
        <f t="shared" si="150"/>
        <v>3.1663747960431721E-5</v>
      </c>
      <c r="AF1082" s="9">
        <f t="shared" si="151"/>
        <v>155</v>
      </c>
      <c r="AG1082" s="9">
        <f t="shared" si="144"/>
        <v>320</v>
      </c>
      <c r="AH1082" s="44">
        <f t="shared" si="152"/>
        <v>2.5854557206070953E-5</v>
      </c>
      <c r="AI1082">
        <f>AA1082/'Totals and Drop Down Lists'!W$6*Inputs!E$37</f>
        <v>20503.187482401161</v>
      </c>
      <c r="AJ1082">
        <f>AB1082/'Totals and Drop Down Lists'!X$6*Inputs!F$37</f>
        <v>6669.6148194482721</v>
      </c>
      <c r="AK1082">
        <f>AC1082/'Totals and Drop Down Lists'!Y$6*Inputs!G$37</f>
        <v>30034.690954455054</v>
      </c>
      <c r="AL1082">
        <f>AD1082/'Totals and Drop Down Lists'!Z$6*Inputs!H$37</f>
        <v>35982.545699732575</v>
      </c>
      <c r="AM1082">
        <f>AE1082/'Totals and Drop Down Lists'!AA$6*Inputs!I$37</f>
        <v>3941.7994135063345</v>
      </c>
      <c r="AN1082">
        <f>AF1082/'Totals and Drop Down Lists'!AB$6*Inputs!J$37</f>
        <v>3093.287436753435</v>
      </c>
      <c r="AO1082">
        <f>AG1082/'Totals and Drop Down Lists'!AC$6*Inputs!K$37</f>
        <v>5959.5443773093184</v>
      </c>
      <c r="AP1082">
        <f>AH1082/'Totals and Drop Down Lists'!AD$6*Inputs!L$37</f>
        <v>6084.3505958261321</v>
      </c>
      <c r="AQ1082">
        <f>IF(OR($D1082="51",$D1082="52",$D1082="61"),(AA1082/'Totals and Drop Down Lists'!W$4)*Inputs!E$38,0)</f>
        <v>0</v>
      </c>
      <c r="AR1082">
        <f>IF(OR($D1082="51",$D1082="52",$D1082="61"),(AB1082/'Totals and Drop Down Lists'!X$4)*Inputs!F$38,0)</f>
        <v>0</v>
      </c>
      <c r="AS1082">
        <f>IF(OR($D1082="51",$D1082="52",$D1082="61"),(AC1082/'Totals and Drop Down Lists'!Y$4)*Inputs!G$38,0)</f>
        <v>0</v>
      </c>
      <c r="AT1082">
        <f>IF(OR($D1082="51",$D1082="52",$D1082="61"),(AD1082/'Totals and Drop Down Lists'!Z$4)*Inputs!H$38,0)</f>
        <v>0</v>
      </c>
      <c r="AU1082">
        <f>IF(OR($D1082="51",$D1082="52",$D1082="61"),(AE1082/'Totals and Drop Down Lists'!AA$4)*Inputs!I$38,0)</f>
        <v>0</v>
      </c>
      <c r="AV1082">
        <f>IF(OR($D1082="51",$D1082="52",$D1082="61"),(AF1082/'Totals and Drop Down Lists'!AB$4)*Inputs!J$38,0)</f>
        <v>0</v>
      </c>
      <c r="AW1082">
        <f>IF(OR($D1082="51",$D1082="52",$D1082="61"),(AG1082/'Totals and Drop Down Lists'!AC$4)*Inputs!K$38,0)</f>
        <v>0</v>
      </c>
      <c r="AX1082">
        <f>IF(OR($D1082="51",$D1082="52",$D1082="61"),(AH1082/'Totals and Drop Down Lists'!AD$4)*Inputs!L$38,0)</f>
        <v>0</v>
      </c>
      <c r="AY1082">
        <f>IF(OR($D1082="51",$D1082="52",$D1082="61"),0,(AA1082/'Totals and Drop Down Lists'!W$5)*Inputs!E$39)</f>
        <v>0</v>
      </c>
      <c r="AZ1082">
        <f>IF(OR($D1082="51",$D1082="52",$D1082="61"),0,(AB1082/'Totals and Drop Down Lists'!X$5)*Inputs!F$39)</f>
        <v>0</v>
      </c>
      <c r="BA1082">
        <f>IF(OR($D1082="51",$D1082="52",$D1082="61"),0,(AC1082/'Totals and Drop Down Lists'!Y$5)*Inputs!G$39)</f>
        <v>0</v>
      </c>
      <c r="BB1082">
        <f>IF(OR($D1082="51",$D1082="52",$D1082="61"),0,(AD1082/'Totals and Drop Down Lists'!Z$5)*Inputs!H$39)</f>
        <v>0</v>
      </c>
      <c r="BC1082">
        <f>IF(OR($D1082="51",$D1082="52",$D1082="61"),0,(AE1082/'Totals and Drop Down Lists'!AA$5)*Inputs!I$39)</f>
        <v>0</v>
      </c>
      <c r="BD1082">
        <f>IF(OR($D1082="51",$D1082="52",$D1082="61"),0,(AF1082/'Totals and Drop Down Lists'!AB$5)*Inputs!J$39)</f>
        <v>0</v>
      </c>
      <c r="BE1082">
        <f>IF(OR($D1082="51",$D1082="52",$D1082="61"),0,(AG1082/'Totals and Drop Down Lists'!AC$5)*Inputs!K$39)</f>
        <v>0</v>
      </c>
      <c r="BF1082">
        <f>IF(OR($D1082="51",$D1082="52",$D1082="61"),0,(AH1082/'Totals and Drop Down Lists'!AD$5)*Inputs!L$39)</f>
        <v>0</v>
      </c>
      <c r="BG1082" s="10">
        <f t="shared" si="145"/>
        <v>112269.02077943228</v>
      </c>
    </row>
    <row r="1083" spans="1:59" ht="43.2">
      <c r="A1083" s="1" t="s">
        <v>7450</v>
      </c>
      <c r="B1083" s="1" t="s">
        <v>5157</v>
      </c>
      <c r="C1083" s="1" t="s">
        <v>2157</v>
      </c>
      <c r="D1083" s="1" t="s">
        <v>25</v>
      </c>
      <c r="E1083" s="1" t="s">
        <v>5168</v>
      </c>
      <c r="F1083" s="2">
        <v>52545</v>
      </c>
      <c r="G1083" s="2">
        <v>362</v>
      </c>
      <c r="H1083" s="2">
        <v>24</v>
      </c>
      <c r="I1083" s="2">
        <v>8068</v>
      </c>
      <c r="J1083" s="2">
        <v>21481</v>
      </c>
      <c r="K1083" s="2">
        <v>6789</v>
      </c>
      <c r="L1083" s="2">
        <v>46</v>
      </c>
      <c r="M1083" s="2">
        <v>7</v>
      </c>
      <c r="N1083" s="2">
        <v>0</v>
      </c>
      <c r="O1083" s="2">
        <v>81</v>
      </c>
      <c r="P1083" s="2">
        <v>57</v>
      </c>
      <c r="Q1083" s="2">
        <v>24</v>
      </c>
      <c r="R1083" s="2">
        <v>8551</v>
      </c>
      <c r="S1083" s="2">
        <v>3910700</v>
      </c>
      <c r="T1083" s="2">
        <v>198500400</v>
      </c>
      <c r="U1083" s="2">
        <v>278</v>
      </c>
      <c r="V1083" s="2">
        <v>759</v>
      </c>
      <c r="W1083" s="2">
        <v>15</v>
      </c>
      <c r="X1083" s="2">
        <v>2003</v>
      </c>
      <c r="Y1083" s="2">
        <v>407</v>
      </c>
      <c r="Z1083" s="2">
        <v>1086</v>
      </c>
      <c r="AA1083" s="9">
        <f t="shared" si="146"/>
        <v>52545</v>
      </c>
      <c r="AB1083" s="9">
        <f t="shared" si="147"/>
        <v>7682</v>
      </c>
      <c r="AC1083" s="9">
        <f t="shared" si="148"/>
        <v>8766</v>
      </c>
      <c r="AD1083" s="9">
        <f t="shared" si="149"/>
        <v>8551</v>
      </c>
      <c r="AE1083" s="44">
        <f t="shared" si="150"/>
        <v>1.4984867535441389E-4</v>
      </c>
      <c r="AF1083" s="9">
        <f t="shared" si="151"/>
        <v>1229</v>
      </c>
      <c r="AG1083" s="9">
        <f t="shared" si="144"/>
        <v>1493</v>
      </c>
      <c r="AH1083" s="44">
        <f t="shared" si="152"/>
        <v>1.7557481019573565E-4</v>
      </c>
      <c r="AI1083">
        <f>AA1083/'Totals and Drop Down Lists'!W$6*Inputs!E$37</f>
        <v>47665.692693689452</v>
      </c>
      <c r="AJ1083">
        <f>AB1083/'Totals and Drop Down Lists'!X$6*Inputs!F$37</f>
        <v>25276.754337938641</v>
      </c>
      <c r="AK1083">
        <f>AC1083/'Totals and Drop Down Lists'!Y$6*Inputs!G$37</f>
        <v>57788.43303484482</v>
      </c>
      <c r="AL1083">
        <f>AD1083/'Totals and Drop Down Lists'!Z$6*Inputs!H$37</f>
        <v>68557.653359717748</v>
      </c>
      <c r="AM1083">
        <f>AE1083/'Totals and Drop Down Lists'!AA$6*Inputs!I$37</f>
        <v>18654.564246938131</v>
      </c>
      <c r="AN1083">
        <f>AF1083/'Totals and Drop Down Lists'!AB$6*Inputs!J$37</f>
        <v>24526.775869483688</v>
      </c>
      <c r="AO1083">
        <f>AG1083/'Totals and Drop Down Lists'!AC$6*Inputs!K$37</f>
        <v>27804.999235383788</v>
      </c>
      <c r="AP1083">
        <f>AH1083/'Totals and Drop Down Lists'!AD$6*Inputs!L$37</f>
        <v>41318.004114788884</v>
      </c>
      <c r="AQ1083">
        <f>IF(OR($D1083="51",$D1083="52",$D1083="61"),(AA1083/'Totals and Drop Down Lists'!W$4)*Inputs!E$38,0)</f>
        <v>0</v>
      </c>
      <c r="AR1083">
        <f>IF(OR($D1083="51",$D1083="52",$D1083="61"),(AB1083/'Totals and Drop Down Lists'!X$4)*Inputs!F$38,0)</f>
        <v>0</v>
      </c>
      <c r="AS1083">
        <f>IF(OR($D1083="51",$D1083="52",$D1083="61"),(AC1083/'Totals and Drop Down Lists'!Y$4)*Inputs!G$38,0)</f>
        <v>0</v>
      </c>
      <c r="AT1083">
        <f>IF(OR($D1083="51",$D1083="52",$D1083="61"),(AD1083/'Totals and Drop Down Lists'!Z$4)*Inputs!H$38,0)</f>
        <v>0</v>
      </c>
      <c r="AU1083">
        <f>IF(OR($D1083="51",$D1083="52",$D1083="61"),(AE1083/'Totals and Drop Down Lists'!AA$4)*Inputs!I$38,0)</f>
        <v>0</v>
      </c>
      <c r="AV1083">
        <f>IF(OR($D1083="51",$D1083="52",$D1083="61"),(AF1083/'Totals and Drop Down Lists'!AB$4)*Inputs!J$38,0)</f>
        <v>0</v>
      </c>
      <c r="AW1083">
        <f>IF(OR($D1083="51",$D1083="52",$D1083="61"),(AG1083/'Totals and Drop Down Lists'!AC$4)*Inputs!K$38,0)</f>
        <v>0</v>
      </c>
      <c r="AX1083">
        <f>IF(OR($D1083="51",$D1083="52",$D1083="61"),(AH1083/'Totals and Drop Down Lists'!AD$4)*Inputs!L$38,0)</f>
        <v>0</v>
      </c>
      <c r="AY1083">
        <f>IF(OR($D1083="51",$D1083="52",$D1083="61"),0,(AA1083/'Totals and Drop Down Lists'!W$5)*Inputs!E$39)</f>
        <v>0</v>
      </c>
      <c r="AZ1083">
        <f>IF(OR($D1083="51",$D1083="52",$D1083="61"),0,(AB1083/'Totals and Drop Down Lists'!X$5)*Inputs!F$39)</f>
        <v>0</v>
      </c>
      <c r="BA1083">
        <f>IF(OR($D1083="51",$D1083="52",$D1083="61"),0,(AC1083/'Totals and Drop Down Lists'!Y$5)*Inputs!G$39)</f>
        <v>0</v>
      </c>
      <c r="BB1083">
        <f>IF(OR($D1083="51",$D1083="52",$D1083="61"),0,(AD1083/'Totals and Drop Down Lists'!Z$5)*Inputs!H$39)</f>
        <v>0</v>
      </c>
      <c r="BC1083">
        <f>IF(OR($D1083="51",$D1083="52",$D1083="61"),0,(AE1083/'Totals and Drop Down Lists'!AA$5)*Inputs!I$39)</f>
        <v>0</v>
      </c>
      <c r="BD1083">
        <f>IF(OR($D1083="51",$D1083="52",$D1083="61"),0,(AF1083/'Totals and Drop Down Lists'!AB$5)*Inputs!J$39)</f>
        <v>0</v>
      </c>
      <c r="BE1083">
        <f>IF(OR($D1083="51",$D1083="52",$D1083="61"),0,(AG1083/'Totals and Drop Down Lists'!AC$5)*Inputs!K$39)</f>
        <v>0</v>
      </c>
      <c r="BF1083">
        <f>IF(OR($D1083="51",$D1083="52",$D1083="61"),0,(AH1083/'Totals and Drop Down Lists'!AD$5)*Inputs!L$39)</f>
        <v>0</v>
      </c>
      <c r="BG1083" s="10">
        <f t="shared" si="145"/>
        <v>311592.87689278513</v>
      </c>
    </row>
    <row r="1084" spans="1:59" ht="43.2">
      <c r="A1084" s="1" t="s">
        <v>7450</v>
      </c>
      <c r="B1084" s="1" t="s">
        <v>5157</v>
      </c>
      <c r="C1084" s="1" t="s">
        <v>5169</v>
      </c>
      <c r="D1084" s="1" t="s">
        <v>25</v>
      </c>
      <c r="E1084" s="1" t="s">
        <v>5170</v>
      </c>
      <c r="F1084" s="2">
        <v>113295</v>
      </c>
      <c r="G1084" s="2">
        <v>795</v>
      </c>
      <c r="H1084" s="2">
        <v>72</v>
      </c>
      <c r="I1084" s="2">
        <v>13423</v>
      </c>
      <c r="J1084" s="2">
        <v>44257</v>
      </c>
      <c r="K1084" s="2">
        <v>10707</v>
      </c>
      <c r="L1084" s="2">
        <v>322</v>
      </c>
      <c r="M1084" s="2">
        <v>82</v>
      </c>
      <c r="N1084" s="2">
        <v>0</v>
      </c>
      <c r="O1084" s="2">
        <v>136</v>
      </c>
      <c r="P1084" s="2">
        <v>25</v>
      </c>
      <c r="Q1084" s="2">
        <v>0</v>
      </c>
      <c r="R1084" s="2">
        <v>15302</v>
      </c>
      <c r="S1084" s="2">
        <v>6844700</v>
      </c>
      <c r="T1084" s="2">
        <v>384220800</v>
      </c>
      <c r="U1084" s="2">
        <v>572</v>
      </c>
      <c r="V1084" s="2">
        <v>955</v>
      </c>
      <c r="W1084" s="2">
        <v>70</v>
      </c>
      <c r="X1084" s="2">
        <v>2505</v>
      </c>
      <c r="Y1084" s="2">
        <v>370</v>
      </c>
      <c r="Z1084" s="2">
        <v>1370</v>
      </c>
      <c r="AA1084" s="9">
        <f t="shared" si="146"/>
        <v>113295</v>
      </c>
      <c r="AB1084" s="9">
        <f t="shared" si="147"/>
        <v>12556</v>
      </c>
      <c r="AC1084" s="9">
        <f t="shared" si="148"/>
        <v>15867</v>
      </c>
      <c r="AD1084" s="9">
        <f t="shared" si="149"/>
        <v>15302</v>
      </c>
      <c r="AE1084" s="44">
        <f t="shared" si="150"/>
        <v>1.809045206902787E-4</v>
      </c>
      <c r="AF1084" s="9">
        <f t="shared" si="151"/>
        <v>1480</v>
      </c>
      <c r="AG1084" s="9">
        <f t="shared" si="144"/>
        <v>1740</v>
      </c>
      <c r="AH1084" s="44">
        <f t="shared" si="152"/>
        <v>1.5663404578865719E-4</v>
      </c>
      <c r="AI1084">
        <f>AA1084/'Totals and Drop Down Lists'!W$6*Inputs!E$37</f>
        <v>102774.47242804352</v>
      </c>
      <c r="AJ1084">
        <f>AB1084/'Totals and Drop Down Lists'!X$6*Inputs!F$37</f>
        <v>41314.101466695858</v>
      </c>
      <c r="AK1084">
        <f>AC1084/'Totals and Drop Down Lists'!Y$6*Inputs!G$37</f>
        <v>104600.62365547374</v>
      </c>
      <c r="AL1084">
        <f>AD1084/'Totals and Drop Down Lists'!Z$6*Inputs!H$37</f>
        <v>122683.80443344648</v>
      </c>
      <c r="AM1084">
        <f>AE1084/'Totals and Drop Down Lists'!AA$6*Inputs!I$37</f>
        <v>22520.686257630965</v>
      </c>
      <c r="AN1084">
        <f>AF1084/'Totals and Drop Down Lists'!AB$6*Inputs!J$37</f>
        <v>29535.905847710219</v>
      </c>
      <c r="AO1084">
        <f>AG1084/'Totals and Drop Down Lists'!AC$6*Inputs!K$37</f>
        <v>32405.022551619419</v>
      </c>
      <c r="AP1084">
        <f>AH1084/'Totals and Drop Down Lists'!AD$6*Inputs!L$37</f>
        <v>36860.675749538452</v>
      </c>
      <c r="AQ1084">
        <f>IF(OR($D1084="51",$D1084="52",$D1084="61"),(AA1084/'Totals and Drop Down Lists'!W$4)*Inputs!E$38,0)</f>
        <v>0</v>
      </c>
      <c r="AR1084">
        <f>IF(OR($D1084="51",$D1084="52",$D1084="61"),(AB1084/'Totals and Drop Down Lists'!X$4)*Inputs!F$38,0)</f>
        <v>0</v>
      </c>
      <c r="AS1084">
        <f>IF(OR($D1084="51",$D1084="52",$D1084="61"),(AC1084/'Totals and Drop Down Lists'!Y$4)*Inputs!G$38,0)</f>
        <v>0</v>
      </c>
      <c r="AT1084">
        <f>IF(OR($D1084="51",$D1084="52",$D1084="61"),(AD1084/'Totals and Drop Down Lists'!Z$4)*Inputs!H$38,0)</f>
        <v>0</v>
      </c>
      <c r="AU1084">
        <f>IF(OR($D1084="51",$D1084="52",$D1084="61"),(AE1084/'Totals and Drop Down Lists'!AA$4)*Inputs!I$38,0)</f>
        <v>0</v>
      </c>
      <c r="AV1084">
        <f>IF(OR($D1084="51",$D1084="52",$D1084="61"),(AF1084/'Totals and Drop Down Lists'!AB$4)*Inputs!J$38,0)</f>
        <v>0</v>
      </c>
      <c r="AW1084">
        <f>IF(OR($D1084="51",$D1084="52",$D1084="61"),(AG1084/'Totals and Drop Down Lists'!AC$4)*Inputs!K$38,0)</f>
        <v>0</v>
      </c>
      <c r="AX1084">
        <f>IF(OR($D1084="51",$D1084="52",$D1084="61"),(AH1084/'Totals and Drop Down Lists'!AD$4)*Inputs!L$38,0)</f>
        <v>0</v>
      </c>
      <c r="AY1084">
        <f>IF(OR($D1084="51",$D1084="52",$D1084="61"),0,(AA1084/'Totals and Drop Down Lists'!W$5)*Inputs!E$39)</f>
        <v>0</v>
      </c>
      <c r="AZ1084">
        <f>IF(OR($D1084="51",$D1084="52",$D1084="61"),0,(AB1084/'Totals and Drop Down Lists'!X$5)*Inputs!F$39)</f>
        <v>0</v>
      </c>
      <c r="BA1084">
        <f>IF(OR($D1084="51",$D1084="52",$D1084="61"),0,(AC1084/'Totals and Drop Down Lists'!Y$5)*Inputs!G$39)</f>
        <v>0</v>
      </c>
      <c r="BB1084">
        <f>IF(OR($D1084="51",$D1084="52",$D1084="61"),0,(AD1084/'Totals and Drop Down Lists'!Z$5)*Inputs!H$39)</f>
        <v>0</v>
      </c>
      <c r="BC1084">
        <f>IF(OR($D1084="51",$D1084="52",$D1084="61"),0,(AE1084/'Totals and Drop Down Lists'!AA$5)*Inputs!I$39)</f>
        <v>0</v>
      </c>
      <c r="BD1084">
        <f>IF(OR($D1084="51",$D1084="52",$D1084="61"),0,(AF1084/'Totals and Drop Down Lists'!AB$5)*Inputs!J$39)</f>
        <v>0</v>
      </c>
      <c r="BE1084">
        <f>IF(OR($D1084="51",$D1084="52",$D1084="61"),0,(AG1084/'Totals and Drop Down Lists'!AC$5)*Inputs!K$39)</f>
        <v>0</v>
      </c>
      <c r="BF1084">
        <f>IF(OR($D1084="51",$D1084="52",$D1084="61"),0,(AH1084/'Totals and Drop Down Lists'!AD$5)*Inputs!L$39)</f>
        <v>0</v>
      </c>
      <c r="BG1084" s="10">
        <f t="shared" si="145"/>
        <v>492695.29239015875</v>
      </c>
    </row>
    <row r="1085" spans="1:59" ht="43.2">
      <c r="A1085" s="1" t="s">
        <v>7450</v>
      </c>
      <c r="B1085" s="1" t="s">
        <v>5157</v>
      </c>
      <c r="C1085" s="1" t="s">
        <v>80</v>
      </c>
      <c r="D1085" s="1" t="s">
        <v>25</v>
      </c>
      <c r="E1085" s="1" t="s">
        <v>5171</v>
      </c>
      <c r="F1085" s="2">
        <v>35535</v>
      </c>
      <c r="G1085" s="2">
        <v>157</v>
      </c>
      <c r="H1085" s="2">
        <v>0</v>
      </c>
      <c r="I1085" s="2">
        <v>3531</v>
      </c>
      <c r="J1085" s="2">
        <v>13504</v>
      </c>
      <c r="K1085" s="2">
        <v>3527</v>
      </c>
      <c r="L1085" s="2">
        <v>17</v>
      </c>
      <c r="M1085" s="2">
        <v>9</v>
      </c>
      <c r="N1085" s="2">
        <v>0</v>
      </c>
      <c r="O1085" s="2">
        <v>54</v>
      </c>
      <c r="P1085" s="2">
        <v>0</v>
      </c>
      <c r="Q1085" s="2">
        <v>0</v>
      </c>
      <c r="R1085" s="2">
        <v>5280</v>
      </c>
      <c r="S1085" s="2">
        <v>1991400</v>
      </c>
      <c r="T1085" s="2">
        <v>130877600</v>
      </c>
      <c r="U1085" s="2">
        <v>249</v>
      </c>
      <c r="V1085" s="2">
        <v>420</v>
      </c>
      <c r="W1085" s="2">
        <v>40</v>
      </c>
      <c r="X1085" s="2">
        <v>869</v>
      </c>
      <c r="Y1085" s="2">
        <v>150</v>
      </c>
      <c r="Z1085" s="2">
        <v>410</v>
      </c>
      <c r="AA1085" s="9">
        <f t="shared" si="146"/>
        <v>35535</v>
      </c>
      <c r="AB1085" s="9">
        <f t="shared" si="147"/>
        <v>3374</v>
      </c>
      <c r="AC1085" s="9">
        <f t="shared" si="148"/>
        <v>5360</v>
      </c>
      <c r="AD1085" s="9">
        <f t="shared" si="149"/>
        <v>5280</v>
      </c>
      <c r="AE1085" s="44">
        <f t="shared" si="150"/>
        <v>6.4334551250999381E-5</v>
      </c>
      <c r="AF1085" s="9">
        <f t="shared" si="151"/>
        <v>409</v>
      </c>
      <c r="AG1085" s="9">
        <f t="shared" si="144"/>
        <v>560</v>
      </c>
      <c r="AH1085" s="44">
        <f t="shared" si="152"/>
        <v>5.442295810171077E-5</v>
      </c>
      <c r="AI1085">
        <f>AA1085/'Totals and Drop Down Lists'!W$6*Inputs!E$37</f>
        <v>32235.234368070312</v>
      </c>
      <c r="AJ1085">
        <f>AB1085/'Totals and Drop Down Lists'!X$6*Inputs!F$37</f>
        <v>11101.766354621839</v>
      </c>
      <c r="AK1085">
        <f>AC1085/'Totals and Drop Down Lists'!Y$6*Inputs!G$37</f>
        <v>35334.930534653009</v>
      </c>
      <c r="AL1085">
        <f>AD1085/'Totals and Drop Down Lists'!Z$6*Inputs!H$37</f>
        <v>42332.40670556773</v>
      </c>
      <c r="AM1085">
        <f>AE1085/'Totals and Drop Down Lists'!AA$6*Inputs!I$37</f>
        <v>8008.9664908362583</v>
      </c>
      <c r="AN1085">
        <f>AF1085/'Totals and Drop Down Lists'!AB$6*Inputs!J$37</f>
        <v>8162.287494401</v>
      </c>
      <c r="AO1085">
        <f>AG1085/'Totals and Drop Down Lists'!AC$6*Inputs!K$37</f>
        <v>10429.202660291307</v>
      </c>
      <c r="AP1085">
        <f>AH1085/'Totals and Drop Down Lists'!AD$6*Inputs!L$37</f>
        <v>12807.349780293733</v>
      </c>
      <c r="AQ1085">
        <f>IF(OR($D1085="51",$D1085="52",$D1085="61"),(AA1085/'Totals and Drop Down Lists'!W$4)*Inputs!E$38,0)</f>
        <v>0</v>
      </c>
      <c r="AR1085">
        <f>IF(OR($D1085="51",$D1085="52",$D1085="61"),(AB1085/'Totals and Drop Down Lists'!X$4)*Inputs!F$38,0)</f>
        <v>0</v>
      </c>
      <c r="AS1085">
        <f>IF(OR($D1085="51",$D1085="52",$D1085="61"),(AC1085/'Totals and Drop Down Lists'!Y$4)*Inputs!G$38,0)</f>
        <v>0</v>
      </c>
      <c r="AT1085">
        <f>IF(OR($D1085="51",$D1085="52",$D1085="61"),(AD1085/'Totals and Drop Down Lists'!Z$4)*Inputs!H$38,0)</f>
        <v>0</v>
      </c>
      <c r="AU1085">
        <f>IF(OR($D1085="51",$D1085="52",$D1085="61"),(AE1085/'Totals and Drop Down Lists'!AA$4)*Inputs!I$38,0)</f>
        <v>0</v>
      </c>
      <c r="AV1085">
        <f>IF(OR($D1085="51",$D1085="52",$D1085="61"),(AF1085/'Totals and Drop Down Lists'!AB$4)*Inputs!J$38,0)</f>
        <v>0</v>
      </c>
      <c r="AW1085">
        <f>IF(OR($D1085="51",$D1085="52",$D1085="61"),(AG1085/'Totals and Drop Down Lists'!AC$4)*Inputs!K$38,0)</f>
        <v>0</v>
      </c>
      <c r="AX1085">
        <f>IF(OR($D1085="51",$D1085="52",$D1085="61"),(AH1085/'Totals and Drop Down Lists'!AD$4)*Inputs!L$38,0)</f>
        <v>0</v>
      </c>
      <c r="AY1085">
        <f>IF(OR($D1085="51",$D1085="52",$D1085="61"),0,(AA1085/'Totals and Drop Down Lists'!W$5)*Inputs!E$39)</f>
        <v>0</v>
      </c>
      <c r="AZ1085">
        <f>IF(OR($D1085="51",$D1085="52",$D1085="61"),0,(AB1085/'Totals and Drop Down Lists'!X$5)*Inputs!F$39)</f>
        <v>0</v>
      </c>
      <c r="BA1085">
        <f>IF(OR($D1085="51",$D1085="52",$D1085="61"),0,(AC1085/'Totals and Drop Down Lists'!Y$5)*Inputs!G$39)</f>
        <v>0</v>
      </c>
      <c r="BB1085">
        <f>IF(OR($D1085="51",$D1085="52",$D1085="61"),0,(AD1085/'Totals and Drop Down Lists'!Z$5)*Inputs!H$39)</f>
        <v>0</v>
      </c>
      <c r="BC1085">
        <f>IF(OR($D1085="51",$D1085="52",$D1085="61"),0,(AE1085/'Totals and Drop Down Lists'!AA$5)*Inputs!I$39)</f>
        <v>0</v>
      </c>
      <c r="BD1085">
        <f>IF(OR($D1085="51",$D1085="52",$D1085="61"),0,(AF1085/'Totals and Drop Down Lists'!AB$5)*Inputs!J$39)</f>
        <v>0</v>
      </c>
      <c r="BE1085">
        <f>IF(OR($D1085="51",$D1085="52",$D1085="61"),0,(AG1085/'Totals and Drop Down Lists'!AC$5)*Inputs!K$39)</f>
        <v>0</v>
      </c>
      <c r="BF1085">
        <f>IF(OR($D1085="51",$D1085="52",$D1085="61"),0,(AH1085/'Totals and Drop Down Lists'!AD$5)*Inputs!L$39)</f>
        <v>0</v>
      </c>
      <c r="BG1085" s="10">
        <f t="shared" si="145"/>
        <v>160412.14438873521</v>
      </c>
    </row>
    <row r="1086" spans="1:59" ht="43.2">
      <c r="A1086" s="1" t="s">
        <v>7450</v>
      </c>
      <c r="B1086" s="1" t="s">
        <v>5157</v>
      </c>
      <c r="C1086" s="1" t="s">
        <v>86</v>
      </c>
      <c r="D1086" s="1" t="s">
        <v>25</v>
      </c>
      <c r="E1086" s="1" t="s">
        <v>5172</v>
      </c>
      <c r="F1086" s="2">
        <v>12454</v>
      </c>
      <c r="G1086" s="2">
        <v>75</v>
      </c>
      <c r="H1086" s="2">
        <v>0</v>
      </c>
      <c r="I1086" s="2">
        <v>1333</v>
      </c>
      <c r="J1086" s="2">
        <v>5021</v>
      </c>
      <c r="K1086" s="2">
        <v>904</v>
      </c>
      <c r="L1086" s="2">
        <v>32</v>
      </c>
      <c r="M1086" s="2">
        <v>0</v>
      </c>
      <c r="N1086" s="2">
        <v>0</v>
      </c>
      <c r="O1086" s="2">
        <v>14</v>
      </c>
      <c r="P1086" s="2">
        <v>2</v>
      </c>
      <c r="Q1086" s="2">
        <v>0</v>
      </c>
      <c r="R1086" s="2">
        <v>1846</v>
      </c>
      <c r="S1086" s="2">
        <v>431400</v>
      </c>
      <c r="T1086" s="2">
        <v>32929100</v>
      </c>
      <c r="U1086" s="2">
        <v>56</v>
      </c>
      <c r="V1086" s="2">
        <v>84</v>
      </c>
      <c r="W1086" s="2">
        <v>15</v>
      </c>
      <c r="X1086" s="2">
        <v>197</v>
      </c>
      <c r="Y1086" s="2">
        <v>18</v>
      </c>
      <c r="Z1086" s="2">
        <v>104</v>
      </c>
      <c r="AA1086" s="9">
        <f t="shared" si="146"/>
        <v>12454</v>
      </c>
      <c r="AB1086" s="9">
        <f t="shared" si="147"/>
        <v>1258</v>
      </c>
      <c r="AC1086" s="9">
        <f t="shared" si="148"/>
        <v>1894</v>
      </c>
      <c r="AD1086" s="9">
        <f t="shared" si="149"/>
        <v>1846</v>
      </c>
      <c r="AE1086" s="44">
        <f t="shared" si="150"/>
        <v>1.1366910108175378E-5</v>
      </c>
      <c r="AF1086" s="9">
        <f t="shared" si="151"/>
        <v>98</v>
      </c>
      <c r="AG1086" s="9">
        <f t="shared" si="144"/>
        <v>122</v>
      </c>
      <c r="AH1086" s="44">
        <f t="shared" si="152"/>
        <v>8.1731435370440089E-6</v>
      </c>
      <c r="AI1086">
        <f>AA1086/'Totals and Drop Down Lists'!W$6*Inputs!E$37</f>
        <v>11297.52663064437</v>
      </c>
      <c r="AJ1086">
        <f>AB1086/'Totals and Drop Down Lists'!X$6*Inputs!F$37</f>
        <v>4139.307075908202</v>
      </c>
      <c r="AK1086">
        <f>AC1086/'Totals and Drop Down Lists'!Y$6*Inputs!G$37</f>
        <v>12485.887767282236</v>
      </c>
      <c r="AL1086">
        <f>AD1086/'Totals and Drop Down Lists'!Z$6*Inputs!H$37</f>
        <v>14800.307344408719</v>
      </c>
      <c r="AM1086">
        <f>AE1086/'Totals and Drop Down Lists'!AA$6*Inputs!I$37</f>
        <v>1415.0592549491105</v>
      </c>
      <c r="AN1086">
        <f>AF1086/'Totals and Drop Down Lists'!AB$6*Inputs!J$37</f>
        <v>1955.7559277537848</v>
      </c>
      <c r="AO1086">
        <f>AG1086/'Totals and Drop Down Lists'!AC$6*Inputs!K$37</f>
        <v>2272.0762938491775</v>
      </c>
      <c r="AP1086">
        <f>AH1086/'Totals and Drop Down Lists'!AD$6*Inputs!L$37</f>
        <v>1923.3851252230861</v>
      </c>
      <c r="AQ1086">
        <f>IF(OR($D1086="51",$D1086="52",$D1086="61"),(AA1086/'Totals and Drop Down Lists'!W$4)*Inputs!E$38,0)</f>
        <v>0</v>
      </c>
      <c r="AR1086">
        <f>IF(OR($D1086="51",$D1086="52",$D1086="61"),(AB1086/'Totals and Drop Down Lists'!X$4)*Inputs!F$38,0)</f>
        <v>0</v>
      </c>
      <c r="AS1086">
        <f>IF(OR($D1086="51",$D1086="52",$D1086="61"),(AC1086/'Totals and Drop Down Lists'!Y$4)*Inputs!G$38,0)</f>
        <v>0</v>
      </c>
      <c r="AT1086">
        <f>IF(OR($D1086="51",$D1086="52",$D1086="61"),(AD1086/'Totals and Drop Down Lists'!Z$4)*Inputs!H$38,0)</f>
        <v>0</v>
      </c>
      <c r="AU1086">
        <f>IF(OR($D1086="51",$D1086="52",$D1086="61"),(AE1086/'Totals and Drop Down Lists'!AA$4)*Inputs!I$38,0)</f>
        <v>0</v>
      </c>
      <c r="AV1086">
        <f>IF(OR($D1086="51",$D1086="52",$D1086="61"),(AF1086/'Totals and Drop Down Lists'!AB$4)*Inputs!J$38,0)</f>
        <v>0</v>
      </c>
      <c r="AW1086">
        <f>IF(OR($D1086="51",$D1086="52",$D1086="61"),(AG1086/'Totals and Drop Down Lists'!AC$4)*Inputs!K$38,0)</f>
        <v>0</v>
      </c>
      <c r="AX1086">
        <f>IF(OR($D1086="51",$D1086="52",$D1086="61"),(AH1086/'Totals and Drop Down Lists'!AD$4)*Inputs!L$38,0)</f>
        <v>0</v>
      </c>
      <c r="AY1086">
        <f>IF(OR($D1086="51",$D1086="52",$D1086="61"),0,(AA1086/'Totals and Drop Down Lists'!W$5)*Inputs!E$39)</f>
        <v>0</v>
      </c>
      <c r="AZ1086">
        <f>IF(OR($D1086="51",$D1086="52",$D1086="61"),0,(AB1086/'Totals and Drop Down Lists'!X$5)*Inputs!F$39)</f>
        <v>0</v>
      </c>
      <c r="BA1086">
        <f>IF(OR($D1086="51",$D1086="52",$D1086="61"),0,(AC1086/'Totals and Drop Down Lists'!Y$5)*Inputs!G$39)</f>
        <v>0</v>
      </c>
      <c r="BB1086">
        <f>IF(OR($D1086="51",$D1086="52",$D1086="61"),0,(AD1086/'Totals and Drop Down Lists'!Z$5)*Inputs!H$39)</f>
        <v>0</v>
      </c>
      <c r="BC1086">
        <f>IF(OR($D1086="51",$D1086="52",$D1086="61"),0,(AE1086/'Totals and Drop Down Lists'!AA$5)*Inputs!I$39)</f>
        <v>0</v>
      </c>
      <c r="BD1086">
        <f>IF(OR($D1086="51",$D1086="52",$D1086="61"),0,(AF1086/'Totals and Drop Down Lists'!AB$5)*Inputs!J$39)</f>
        <v>0</v>
      </c>
      <c r="BE1086">
        <f>IF(OR($D1086="51",$D1086="52",$D1086="61"),0,(AG1086/'Totals and Drop Down Lists'!AC$5)*Inputs!K$39)</f>
        <v>0</v>
      </c>
      <c r="BF1086">
        <f>IF(OR($D1086="51",$D1086="52",$D1086="61"),0,(AH1086/'Totals and Drop Down Lists'!AD$5)*Inputs!L$39)</f>
        <v>0</v>
      </c>
      <c r="BG1086" s="10">
        <f t="shared" si="145"/>
        <v>50289.305420018689</v>
      </c>
    </row>
    <row r="1087" spans="1:59" ht="43.2">
      <c r="A1087" s="1" t="s">
        <v>7450</v>
      </c>
      <c r="B1087" s="1" t="s">
        <v>5157</v>
      </c>
      <c r="C1087" s="1" t="s">
        <v>2805</v>
      </c>
      <c r="D1087" s="1" t="s">
        <v>25</v>
      </c>
      <c r="E1087" s="1" t="s">
        <v>5173</v>
      </c>
      <c r="F1087" s="2">
        <v>16325</v>
      </c>
      <c r="G1087" s="2">
        <v>120</v>
      </c>
      <c r="H1087" s="2">
        <v>0</v>
      </c>
      <c r="I1087" s="2">
        <v>1623</v>
      </c>
      <c r="J1087" s="2">
        <v>6716</v>
      </c>
      <c r="K1087" s="2">
        <v>1428</v>
      </c>
      <c r="L1087" s="2">
        <v>15</v>
      </c>
      <c r="M1087" s="2">
        <v>0</v>
      </c>
      <c r="N1087" s="2">
        <v>0</v>
      </c>
      <c r="O1087" s="2">
        <v>30</v>
      </c>
      <c r="P1087" s="2">
        <v>0</v>
      </c>
      <c r="Q1087" s="2">
        <v>0</v>
      </c>
      <c r="R1087" s="2">
        <v>2964</v>
      </c>
      <c r="S1087" s="2">
        <v>689400</v>
      </c>
      <c r="T1087" s="2">
        <v>45461300</v>
      </c>
      <c r="U1087" s="2">
        <v>40</v>
      </c>
      <c r="V1087" s="2">
        <v>109</v>
      </c>
      <c r="W1087" s="2">
        <v>14</v>
      </c>
      <c r="X1087" s="2">
        <v>360</v>
      </c>
      <c r="Y1087" s="2">
        <v>84</v>
      </c>
      <c r="Z1087" s="2">
        <v>176</v>
      </c>
      <c r="AA1087" s="9">
        <f t="shared" si="146"/>
        <v>16325</v>
      </c>
      <c r="AB1087" s="9">
        <f t="shared" si="147"/>
        <v>1503</v>
      </c>
      <c r="AC1087" s="9">
        <f t="shared" si="148"/>
        <v>3009</v>
      </c>
      <c r="AD1087" s="9">
        <f t="shared" si="149"/>
        <v>2964</v>
      </c>
      <c r="AE1087" s="44">
        <f t="shared" si="150"/>
        <v>2.1205158029981375E-5</v>
      </c>
      <c r="AF1087" s="9">
        <f t="shared" si="151"/>
        <v>237</v>
      </c>
      <c r="AG1087" s="9">
        <f t="shared" si="144"/>
        <v>260</v>
      </c>
      <c r="AH1087" s="44">
        <f t="shared" si="152"/>
        <v>2.0570362933835181E-5</v>
      </c>
      <c r="AI1087">
        <f>AA1087/'Totals and Drop Down Lists'!W$6*Inputs!E$37</f>
        <v>14809.067146721483</v>
      </c>
      <c r="AJ1087">
        <f>AB1087/'Totals and Drop Down Lists'!X$6*Inputs!F$37</f>
        <v>4945.4519356836472</v>
      </c>
      <c r="AK1087">
        <f>AC1087/'Totals and Drop Down Lists'!Y$6*Inputs!G$37</f>
        <v>19836.344399024423</v>
      </c>
      <c r="AL1087">
        <f>AD1087/'Totals and Drop Down Lists'!Z$6*Inputs!H$37</f>
        <v>23763.873764261887</v>
      </c>
      <c r="AM1087">
        <f>AE1087/'Totals and Drop Down Lists'!AA$6*Inputs!I$37</f>
        <v>2639.8163473996419</v>
      </c>
      <c r="AN1087">
        <f>AF1087/'Totals and Drop Down Lists'!AB$6*Inputs!J$37</f>
        <v>4729.7362742617042</v>
      </c>
      <c r="AO1087">
        <f>AG1087/'Totals and Drop Down Lists'!AC$6*Inputs!K$37</f>
        <v>4842.1298065638211</v>
      </c>
      <c r="AP1087">
        <f>AH1087/'Totals and Drop Down Lists'!AD$6*Inputs!L$37</f>
        <v>4840.8216383396993</v>
      </c>
      <c r="AQ1087">
        <f>IF(OR($D1087="51",$D1087="52",$D1087="61"),(AA1087/'Totals and Drop Down Lists'!W$4)*Inputs!E$38,0)</f>
        <v>0</v>
      </c>
      <c r="AR1087">
        <f>IF(OR($D1087="51",$D1087="52",$D1087="61"),(AB1087/'Totals and Drop Down Lists'!X$4)*Inputs!F$38,0)</f>
        <v>0</v>
      </c>
      <c r="AS1087">
        <f>IF(OR($D1087="51",$D1087="52",$D1087="61"),(AC1087/'Totals and Drop Down Lists'!Y$4)*Inputs!G$38,0)</f>
        <v>0</v>
      </c>
      <c r="AT1087">
        <f>IF(OR($D1087="51",$D1087="52",$D1087="61"),(AD1087/'Totals and Drop Down Lists'!Z$4)*Inputs!H$38,0)</f>
        <v>0</v>
      </c>
      <c r="AU1087">
        <f>IF(OR($D1087="51",$D1087="52",$D1087="61"),(AE1087/'Totals and Drop Down Lists'!AA$4)*Inputs!I$38,0)</f>
        <v>0</v>
      </c>
      <c r="AV1087">
        <f>IF(OR($D1087="51",$D1087="52",$D1087="61"),(AF1087/'Totals and Drop Down Lists'!AB$4)*Inputs!J$38,0)</f>
        <v>0</v>
      </c>
      <c r="AW1087">
        <f>IF(OR($D1087="51",$D1087="52",$D1087="61"),(AG1087/'Totals and Drop Down Lists'!AC$4)*Inputs!K$38,0)</f>
        <v>0</v>
      </c>
      <c r="AX1087">
        <f>IF(OR($D1087="51",$D1087="52",$D1087="61"),(AH1087/'Totals and Drop Down Lists'!AD$4)*Inputs!L$38,0)</f>
        <v>0</v>
      </c>
      <c r="AY1087">
        <f>IF(OR($D1087="51",$D1087="52",$D1087="61"),0,(AA1087/'Totals and Drop Down Lists'!W$5)*Inputs!E$39)</f>
        <v>0</v>
      </c>
      <c r="AZ1087">
        <f>IF(OR($D1087="51",$D1087="52",$D1087="61"),0,(AB1087/'Totals and Drop Down Lists'!X$5)*Inputs!F$39)</f>
        <v>0</v>
      </c>
      <c r="BA1087">
        <f>IF(OR($D1087="51",$D1087="52",$D1087="61"),0,(AC1087/'Totals and Drop Down Lists'!Y$5)*Inputs!G$39)</f>
        <v>0</v>
      </c>
      <c r="BB1087">
        <f>IF(OR($D1087="51",$D1087="52",$D1087="61"),0,(AD1087/'Totals and Drop Down Lists'!Z$5)*Inputs!H$39)</f>
        <v>0</v>
      </c>
      <c r="BC1087">
        <f>IF(OR($D1087="51",$D1087="52",$D1087="61"),0,(AE1087/'Totals and Drop Down Lists'!AA$5)*Inputs!I$39)</f>
        <v>0</v>
      </c>
      <c r="BD1087">
        <f>IF(OR($D1087="51",$D1087="52",$D1087="61"),0,(AF1087/'Totals and Drop Down Lists'!AB$5)*Inputs!J$39)</f>
        <v>0</v>
      </c>
      <c r="BE1087">
        <f>IF(OR($D1087="51",$D1087="52",$D1087="61"),0,(AG1087/'Totals and Drop Down Lists'!AC$5)*Inputs!K$39)</f>
        <v>0</v>
      </c>
      <c r="BF1087">
        <f>IF(OR($D1087="51",$D1087="52",$D1087="61"),0,(AH1087/'Totals and Drop Down Lists'!AD$5)*Inputs!L$39)</f>
        <v>0</v>
      </c>
      <c r="BG1087" s="10">
        <f t="shared" si="145"/>
        <v>80407.241312256301</v>
      </c>
    </row>
    <row r="1088" spans="1:59" ht="43.2">
      <c r="A1088" s="1" t="s">
        <v>7450</v>
      </c>
      <c r="B1088" s="1" t="s">
        <v>5157</v>
      </c>
      <c r="C1088" s="1" t="s">
        <v>5174</v>
      </c>
      <c r="D1088" s="1" t="s">
        <v>58</v>
      </c>
      <c r="E1088" s="1" t="s">
        <v>5175</v>
      </c>
      <c r="F1088" s="2">
        <v>53092</v>
      </c>
      <c r="G1088" s="2">
        <v>481</v>
      </c>
      <c r="H1088" s="2">
        <v>0</v>
      </c>
      <c r="I1088" s="2">
        <v>5907</v>
      </c>
      <c r="J1088" s="2">
        <v>20745</v>
      </c>
      <c r="K1088" s="2">
        <v>4965</v>
      </c>
      <c r="L1088" s="2">
        <v>94</v>
      </c>
      <c r="M1088" s="2">
        <v>11</v>
      </c>
      <c r="N1088" s="2">
        <v>0</v>
      </c>
      <c r="O1088" s="2">
        <v>142</v>
      </c>
      <c r="P1088" s="2">
        <v>27</v>
      </c>
      <c r="Q1088" s="2">
        <v>0</v>
      </c>
      <c r="R1088" s="2">
        <v>5613</v>
      </c>
      <c r="S1088" s="2">
        <v>3158200</v>
      </c>
      <c r="T1088" s="2">
        <v>178167200</v>
      </c>
      <c r="U1088" s="2">
        <v>430</v>
      </c>
      <c r="V1088" s="2">
        <v>283</v>
      </c>
      <c r="W1088" s="2">
        <v>150</v>
      </c>
      <c r="X1088" s="2">
        <v>1034</v>
      </c>
      <c r="Y1088" s="2">
        <v>238</v>
      </c>
      <c r="Z1088" s="2">
        <v>577</v>
      </c>
      <c r="AA1088" s="9">
        <f t="shared" si="146"/>
        <v>53092</v>
      </c>
      <c r="AB1088" s="9">
        <f t="shared" si="147"/>
        <v>5426</v>
      </c>
      <c r="AC1088" s="9">
        <f t="shared" si="148"/>
        <v>5887</v>
      </c>
      <c r="AD1088" s="9">
        <f t="shared" si="149"/>
        <v>5613</v>
      </c>
      <c r="AE1088" s="44">
        <f t="shared" si="150"/>
        <v>8.2989061335719762E-5</v>
      </c>
      <c r="AF1088" s="9">
        <f t="shared" si="151"/>
        <v>601</v>
      </c>
      <c r="AG1088" s="9">
        <f t="shared" si="144"/>
        <v>815</v>
      </c>
      <c r="AH1088" s="44">
        <f t="shared" si="152"/>
        <v>7.2579589692055248E-5</v>
      </c>
      <c r="AI1088">
        <f>AA1088/'Totals and Drop Down Lists'!W$6*Inputs!E$37</f>
        <v>48161.898496400419</v>
      </c>
      <c r="AJ1088">
        <f>AB1088/'Totals and Drop Down Lists'!X$6*Inputs!F$37</f>
        <v>17853.640853639034</v>
      </c>
      <c r="AK1088">
        <f>AC1088/'Totals and Drop Down Lists'!Y$6*Inputs!G$37</f>
        <v>38809.092548041459</v>
      </c>
      <c r="AL1088">
        <f>AD1088/'Totals and Drop Down Lists'!Z$6*Inputs!H$37</f>
        <v>45002.234628475693</v>
      </c>
      <c r="AM1088">
        <f>AE1088/'Totals and Drop Down Lists'!AA$6*Inputs!I$37</f>
        <v>10331.254332537366</v>
      </c>
      <c r="AN1088">
        <f>AF1088/'Totals and Drop Down Lists'!AB$6*Inputs!J$37</f>
        <v>11993.972577347191</v>
      </c>
      <c r="AO1088">
        <f>AG1088/'Totals and Drop Down Lists'!AC$6*Inputs!K$37</f>
        <v>15178.214585959669</v>
      </c>
      <c r="AP1088">
        <f>AH1088/'Totals and Drop Down Lists'!AD$6*Inputs!L$37</f>
        <v>17080.148241099247</v>
      </c>
      <c r="AQ1088">
        <f>IF(OR($D1088="51",$D1088="52",$D1088="61"),(AA1088/'Totals and Drop Down Lists'!W$4)*Inputs!E$38,0)</f>
        <v>0</v>
      </c>
      <c r="AR1088">
        <f>IF(OR($D1088="51",$D1088="52",$D1088="61"),(AB1088/'Totals and Drop Down Lists'!X$4)*Inputs!F$38,0)</f>
        <v>0</v>
      </c>
      <c r="AS1088">
        <f>IF(OR($D1088="51",$D1088="52",$D1088="61"),(AC1088/'Totals and Drop Down Lists'!Y$4)*Inputs!G$38,0)</f>
        <v>0</v>
      </c>
      <c r="AT1088">
        <f>IF(OR($D1088="51",$D1088="52",$D1088="61"),(AD1088/'Totals and Drop Down Lists'!Z$4)*Inputs!H$38,0)</f>
        <v>0</v>
      </c>
      <c r="AU1088">
        <f>IF(OR($D1088="51",$D1088="52",$D1088="61"),(AE1088/'Totals and Drop Down Lists'!AA$4)*Inputs!I$38,0)</f>
        <v>0</v>
      </c>
      <c r="AV1088">
        <f>IF(OR($D1088="51",$D1088="52",$D1088="61"),(AF1088/'Totals and Drop Down Lists'!AB$4)*Inputs!J$38,0)</f>
        <v>0</v>
      </c>
      <c r="AW1088">
        <f>IF(OR($D1088="51",$D1088="52",$D1088="61"),(AG1088/'Totals and Drop Down Lists'!AC$4)*Inputs!K$38,0)</f>
        <v>0</v>
      </c>
      <c r="AX1088">
        <f>IF(OR($D1088="51",$D1088="52",$D1088="61"),(AH1088/'Totals and Drop Down Lists'!AD$4)*Inputs!L$38,0)</f>
        <v>0</v>
      </c>
      <c r="AY1088">
        <f>IF(OR($D1088="51",$D1088="52",$D1088="61"),0,(AA1088/'Totals and Drop Down Lists'!W$5)*Inputs!E$39)</f>
        <v>0</v>
      </c>
      <c r="AZ1088">
        <f>IF(OR($D1088="51",$D1088="52",$D1088="61"),0,(AB1088/'Totals and Drop Down Lists'!X$5)*Inputs!F$39)</f>
        <v>0</v>
      </c>
      <c r="BA1088">
        <f>IF(OR($D1088="51",$D1088="52",$D1088="61"),0,(AC1088/'Totals and Drop Down Lists'!Y$5)*Inputs!G$39)</f>
        <v>0</v>
      </c>
      <c r="BB1088">
        <f>IF(OR($D1088="51",$D1088="52",$D1088="61"),0,(AD1088/'Totals and Drop Down Lists'!Z$5)*Inputs!H$39)</f>
        <v>0</v>
      </c>
      <c r="BC1088">
        <f>IF(OR($D1088="51",$D1088="52",$D1088="61"),0,(AE1088/'Totals and Drop Down Lists'!AA$5)*Inputs!I$39)</f>
        <v>0</v>
      </c>
      <c r="BD1088">
        <f>IF(OR($D1088="51",$D1088="52",$D1088="61"),0,(AF1088/'Totals and Drop Down Lists'!AB$5)*Inputs!J$39)</f>
        <v>0</v>
      </c>
      <c r="BE1088">
        <f>IF(OR($D1088="51",$D1088="52",$D1088="61"),0,(AG1088/'Totals and Drop Down Lists'!AC$5)*Inputs!K$39)</f>
        <v>0</v>
      </c>
      <c r="BF1088">
        <f>IF(OR($D1088="51",$D1088="52",$D1088="61"),0,(AH1088/'Totals and Drop Down Lists'!AD$5)*Inputs!L$39)</f>
        <v>0</v>
      </c>
      <c r="BG1088" s="10">
        <f t="shared" si="145"/>
        <v>204410.45626350009</v>
      </c>
    </row>
    <row r="1089" spans="1:59" ht="43.2">
      <c r="A1089" s="1" t="s">
        <v>7450</v>
      </c>
      <c r="B1089" s="1" t="s">
        <v>5157</v>
      </c>
      <c r="C1089" s="1" t="s">
        <v>699</v>
      </c>
      <c r="D1089" s="1" t="s">
        <v>25</v>
      </c>
      <c r="E1089" s="1" t="s">
        <v>5176</v>
      </c>
      <c r="F1089" s="2">
        <v>5927</v>
      </c>
      <c r="G1089" s="2">
        <v>66</v>
      </c>
      <c r="H1089" s="2">
        <v>0</v>
      </c>
      <c r="I1089" s="2">
        <v>839</v>
      </c>
      <c r="J1089" s="2">
        <v>2471</v>
      </c>
      <c r="K1089" s="2">
        <v>505</v>
      </c>
      <c r="L1089" s="2">
        <v>2</v>
      </c>
      <c r="M1089" s="2">
        <v>4</v>
      </c>
      <c r="N1089" s="2">
        <v>0</v>
      </c>
      <c r="O1089" s="2">
        <v>52</v>
      </c>
      <c r="P1089" s="2">
        <v>0</v>
      </c>
      <c r="Q1089" s="2">
        <v>0</v>
      </c>
      <c r="R1089" s="2">
        <v>781</v>
      </c>
      <c r="S1089" s="2">
        <v>256200</v>
      </c>
      <c r="T1089" s="2">
        <v>17112100</v>
      </c>
      <c r="U1089" s="2">
        <v>11</v>
      </c>
      <c r="V1089" s="2">
        <v>27</v>
      </c>
      <c r="W1089" s="2">
        <v>10</v>
      </c>
      <c r="X1089" s="2">
        <v>166</v>
      </c>
      <c r="Y1089" s="2">
        <v>48</v>
      </c>
      <c r="Z1089" s="2">
        <v>97</v>
      </c>
      <c r="AA1089" s="9">
        <f t="shared" si="146"/>
        <v>5927</v>
      </c>
      <c r="AB1089" s="9">
        <f t="shared" si="147"/>
        <v>773</v>
      </c>
      <c r="AC1089" s="9">
        <f t="shared" si="148"/>
        <v>839</v>
      </c>
      <c r="AD1089" s="9">
        <f t="shared" si="149"/>
        <v>781</v>
      </c>
      <c r="AE1089" s="44">
        <f t="shared" si="150"/>
        <v>7.207850940389395E-6</v>
      </c>
      <c r="AF1089" s="9">
        <f t="shared" si="151"/>
        <v>129</v>
      </c>
      <c r="AG1089" s="9">
        <f t="shared" si="144"/>
        <v>145</v>
      </c>
      <c r="AH1089" s="44">
        <f t="shared" si="152"/>
        <v>1.1026501001658915E-5</v>
      </c>
      <c r="AI1089">
        <f>AA1089/'Totals and Drop Down Lists'!W$6*Inputs!E$37</f>
        <v>5376.6211931772268</v>
      </c>
      <c r="AJ1089">
        <f>AB1089/'Totals and Drop Down Lists'!X$6*Inputs!F$37</f>
        <v>2543.4692922710974</v>
      </c>
      <c r="AK1089">
        <f>AC1089/'Totals and Drop Down Lists'!Y$6*Inputs!G$37</f>
        <v>5530.9714027190066</v>
      </c>
      <c r="AL1089">
        <f>AD1089/'Totals and Drop Down Lists'!Z$6*Inputs!H$37</f>
        <v>6261.6684918652272</v>
      </c>
      <c r="AM1089">
        <f>AE1089/'Totals and Drop Down Lists'!AA$6*Inputs!I$37</f>
        <v>897.30068104927568</v>
      </c>
      <c r="AN1089">
        <f>AF1089/'Totals and Drop Down Lists'!AB$6*Inputs!J$37</f>
        <v>2574.4134151044718</v>
      </c>
      <c r="AO1089">
        <f>AG1089/'Totals and Drop Down Lists'!AC$6*Inputs!K$37</f>
        <v>2700.4185459682844</v>
      </c>
      <c r="AP1089">
        <f>AH1089/'Totals and Drop Down Lists'!AD$6*Inputs!L$37</f>
        <v>2594.8654778573259</v>
      </c>
      <c r="AQ1089">
        <f>IF(OR($D1089="51",$D1089="52",$D1089="61"),(AA1089/'Totals and Drop Down Lists'!W$4)*Inputs!E$38,0)</f>
        <v>0</v>
      </c>
      <c r="AR1089">
        <f>IF(OR($D1089="51",$D1089="52",$D1089="61"),(AB1089/'Totals and Drop Down Lists'!X$4)*Inputs!F$38,0)</f>
        <v>0</v>
      </c>
      <c r="AS1089">
        <f>IF(OR($D1089="51",$D1089="52",$D1089="61"),(AC1089/'Totals and Drop Down Lists'!Y$4)*Inputs!G$38,0)</f>
        <v>0</v>
      </c>
      <c r="AT1089">
        <f>IF(OR($D1089="51",$D1089="52",$D1089="61"),(AD1089/'Totals and Drop Down Lists'!Z$4)*Inputs!H$38,0)</f>
        <v>0</v>
      </c>
      <c r="AU1089">
        <f>IF(OR($D1089="51",$D1089="52",$D1089="61"),(AE1089/'Totals and Drop Down Lists'!AA$4)*Inputs!I$38,0)</f>
        <v>0</v>
      </c>
      <c r="AV1089">
        <f>IF(OR($D1089="51",$D1089="52",$D1089="61"),(AF1089/'Totals and Drop Down Lists'!AB$4)*Inputs!J$38,0)</f>
        <v>0</v>
      </c>
      <c r="AW1089">
        <f>IF(OR($D1089="51",$D1089="52",$D1089="61"),(AG1089/'Totals and Drop Down Lists'!AC$4)*Inputs!K$38,0)</f>
        <v>0</v>
      </c>
      <c r="AX1089">
        <f>IF(OR($D1089="51",$D1089="52",$D1089="61"),(AH1089/'Totals and Drop Down Lists'!AD$4)*Inputs!L$38,0)</f>
        <v>0</v>
      </c>
      <c r="AY1089">
        <f>IF(OR($D1089="51",$D1089="52",$D1089="61"),0,(AA1089/'Totals and Drop Down Lists'!W$5)*Inputs!E$39)</f>
        <v>0</v>
      </c>
      <c r="AZ1089">
        <f>IF(OR($D1089="51",$D1089="52",$D1089="61"),0,(AB1089/'Totals and Drop Down Lists'!X$5)*Inputs!F$39)</f>
        <v>0</v>
      </c>
      <c r="BA1089">
        <f>IF(OR($D1089="51",$D1089="52",$D1089="61"),0,(AC1089/'Totals and Drop Down Lists'!Y$5)*Inputs!G$39)</f>
        <v>0</v>
      </c>
      <c r="BB1089">
        <f>IF(OR($D1089="51",$D1089="52",$D1089="61"),0,(AD1089/'Totals and Drop Down Lists'!Z$5)*Inputs!H$39)</f>
        <v>0</v>
      </c>
      <c r="BC1089">
        <f>IF(OR($D1089="51",$D1089="52",$D1089="61"),0,(AE1089/'Totals and Drop Down Lists'!AA$5)*Inputs!I$39)</f>
        <v>0</v>
      </c>
      <c r="BD1089">
        <f>IF(OR($D1089="51",$D1089="52",$D1089="61"),0,(AF1089/'Totals and Drop Down Lists'!AB$5)*Inputs!J$39)</f>
        <v>0</v>
      </c>
      <c r="BE1089">
        <f>IF(OR($D1089="51",$D1089="52",$D1089="61"),0,(AG1089/'Totals and Drop Down Lists'!AC$5)*Inputs!K$39)</f>
        <v>0</v>
      </c>
      <c r="BF1089">
        <f>IF(OR($D1089="51",$D1089="52",$D1089="61"),0,(AH1089/'Totals and Drop Down Lists'!AD$5)*Inputs!L$39)</f>
        <v>0</v>
      </c>
      <c r="BG1089" s="10">
        <f t="shared" si="145"/>
        <v>28479.728500011915</v>
      </c>
    </row>
    <row r="1090" spans="1:59" ht="43.2">
      <c r="A1090" s="1" t="s">
        <v>7450</v>
      </c>
      <c r="B1090" s="1" t="s">
        <v>5157</v>
      </c>
      <c r="C1090" s="1" t="s">
        <v>5177</v>
      </c>
      <c r="D1090" s="1" t="s">
        <v>58</v>
      </c>
      <c r="E1090" s="1" t="s">
        <v>5178</v>
      </c>
      <c r="F1090" s="2">
        <v>65230</v>
      </c>
      <c r="G1090" s="2">
        <v>393</v>
      </c>
      <c r="H1090" s="2">
        <v>83</v>
      </c>
      <c r="I1090" s="2">
        <v>7451</v>
      </c>
      <c r="J1090" s="2">
        <v>26881</v>
      </c>
      <c r="K1090" s="2">
        <v>7194</v>
      </c>
      <c r="L1090" s="2">
        <v>179</v>
      </c>
      <c r="M1090" s="2">
        <v>52</v>
      </c>
      <c r="N1090" s="2">
        <v>8</v>
      </c>
      <c r="O1090" s="2">
        <v>129</v>
      </c>
      <c r="P1090" s="2">
        <v>68</v>
      </c>
      <c r="Q1090" s="2">
        <v>38</v>
      </c>
      <c r="R1090" s="2">
        <v>4711</v>
      </c>
      <c r="S1090" s="2">
        <v>4753400</v>
      </c>
      <c r="T1090" s="2">
        <v>249209200</v>
      </c>
      <c r="U1090" s="2">
        <v>440</v>
      </c>
      <c r="V1090" s="2">
        <v>829</v>
      </c>
      <c r="W1090" s="2">
        <v>110</v>
      </c>
      <c r="X1090" s="2">
        <v>1872</v>
      </c>
      <c r="Y1090" s="2">
        <v>394</v>
      </c>
      <c r="Z1090" s="2">
        <v>1010</v>
      </c>
      <c r="AA1090" s="9">
        <f t="shared" si="146"/>
        <v>65230</v>
      </c>
      <c r="AB1090" s="9">
        <f t="shared" si="147"/>
        <v>6975</v>
      </c>
      <c r="AC1090" s="9">
        <f t="shared" si="148"/>
        <v>5185</v>
      </c>
      <c r="AD1090" s="9">
        <f t="shared" si="149"/>
        <v>4711</v>
      </c>
      <c r="AE1090" s="44">
        <f t="shared" si="150"/>
        <v>1.3445941952776531E-4</v>
      </c>
      <c r="AF1090" s="9">
        <f t="shared" si="151"/>
        <v>933</v>
      </c>
      <c r="AG1090" s="9">
        <f t="shared" ref="AG1090:AG1153" si="153">Y1090+Z1090</f>
        <v>1404</v>
      </c>
      <c r="AH1090" s="44">
        <f t="shared" si="152"/>
        <v>1.3981160029530475E-4</v>
      </c>
      <c r="AI1090">
        <f>AA1090/'Totals and Drop Down Lists'!W$6*Inputs!E$37</f>
        <v>59172.768758385435</v>
      </c>
      <c r="AJ1090">
        <f>AB1090/'Totals and Drop Down Lists'!X$6*Inputs!F$37</f>
        <v>22950.450599729498</v>
      </c>
      <c r="AK1090">
        <f>AC1090/'Totals and Drop Down Lists'!Y$6*Inputs!G$37</f>
        <v>34181.271422047728</v>
      </c>
      <c r="AL1090">
        <f>AD1090/'Totals and Drop Down Lists'!Z$6*Inputs!H$37</f>
        <v>37770.44848294121</v>
      </c>
      <c r="AM1090">
        <f>AE1090/'Totals and Drop Down Lists'!AA$6*Inputs!I$37</f>
        <v>16738.765786579392</v>
      </c>
      <c r="AN1090">
        <f>AF1090/'Totals and Drop Down Lists'!AB$6*Inputs!J$37</f>
        <v>18619.594699941645</v>
      </c>
      <c r="AO1090">
        <f>AG1090/'Totals and Drop Down Lists'!AC$6*Inputs!K$37</f>
        <v>26147.500955444633</v>
      </c>
      <c r="AP1090">
        <f>AH1090/'Totals and Drop Down Lists'!AD$6*Inputs!L$37</f>
        <v>32901.851181593505</v>
      </c>
      <c r="AQ1090">
        <f>IF(OR($D1090="51",$D1090="52",$D1090="61"),(AA1090/'Totals and Drop Down Lists'!W$4)*Inputs!E$38,0)</f>
        <v>0</v>
      </c>
      <c r="AR1090">
        <f>IF(OR($D1090="51",$D1090="52",$D1090="61"),(AB1090/'Totals and Drop Down Lists'!X$4)*Inputs!F$38,0)</f>
        <v>0</v>
      </c>
      <c r="AS1090">
        <f>IF(OR($D1090="51",$D1090="52",$D1090="61"),(AC1090/'Totals and Drop Down Lists'!Y$4)*Inputs!G$38,0)</f>
        <v>0</v>
      </c>
      <c r="AT1090">
        <f>IF(OR($D1090="51",$D1090="52",$D1090="61"),(AD1090/'Totals and Drop Down Lists'!Z$4)*Inputs!H$38,0)</f>
        <v>0</v>
      </c>
      <c r="AU1090">
        <f>IF(OR($D1090="51",$D1090="52",$D1090="61"),(AE1090/'Totals and Drop Down Lists'!AA$4)*Inputs!I$38,0)</f>
        <v>0</v>
      </c>
      <c r="AV1090">
        <f>IF(OR($D1090="51",$D1090="52",$D1090="61"),(AF1090/'Totals and Drop Down Lists'!AB$4)*Inputs!J$38,0)</f>
        <v>0</v>
      </c>
      <c r="AW1090">
        <f>IF(OR($D1090="51",$D1090="52",$D1090="61"),(AG1090/'Totals and Drop Down Lists'!AC$4)*Inputs!K$38,0)</f>
        <v>0</v>
      </c>
      <c r="AX1090">
        <f>IF(OR($D1090="51",$D1090="52",$D1090="61"),(AH1090/'Totals and Drop Down Lists'!AD$4)*Inputs!L$38,0)</f>
        <v>0</v>
      </c>
      <c r="AY1090">
        <f>IF(OR($D1090="51",$D1090="52",$D1090="61"),0,(AA1090/'Totals and Drop Down Lists'!W$5)*Inputs!E$39)</f>
        <v>0</v>
      </c>
      <c r="AZ1090">
        <f>IF(OR($D1090="51",$D1090="52",$D1090="61"),0,(AB1090/'Totals and Drop Down Lists'!X$5)*Inputs!F$39)</f>
        <v>0</v>
      </c>
      <c r="BA1090">
        <f>IF(OR($D1090="51",$D1090="52",$D1090="61"),0,(AC1090/'Totals and Drop Down Lists'!Y$5)*Inputs!G$39)</f>
        <v>0</v>
      </c>
      <c r="BB1090">
        <f>IF(OR($D1090="51",$D1090="52",$D1090="61"),0,(AD1090/'Totals and Drop Down Lists'!Z$5)*Inputs!H$39)</f>
        <v>0</v>
      </c>
      <c r="BC1090">
        <f>IF(OR($D1090="51",$D1090="52",$D1090="61"),0,(AE1090/'Totals and Drop Down Lists'!AA$5)*Inputs!I$39)</f>
        <v>0</v>
      </c>
      <c r="BD1090">
        <f>IF(OR($D1090="51",$D1090="52",$D1090="61"),0,(AF1090/'Totals and Drop Down Lists'!AB$5)*Inputs!J$39)</f>
        <v>0</v>
      </c>
      <c r="BE1090">
        <f>IF(OR($D1090="51",$D1090="52",$D1090="61"),0,(AG1090/'Totals and Drop Down Lists'!AC$5)*Inputs!K$39)</f>
        <v>0</v>
      </c>
      <c r="BF1090">
        <f>IF(OR($D1090="51",$D1090="52",$D1090="61"),0,(AH1090/'Totals and Drop Down Lists'!AD$5)*Inputs!L$39)</f>
        <v>0</v>
      </c>
      <c r="BG1090" s="10">
        <f t="shared" ref="BG1090:BG1153" si="154">SUM(AI1090:BF1090)</f>
        <v>248482.65188666305</v>
      </c>
    </row>
    <row r="1091" spans="1:59" ht="43.2">
      <c r="A1091" s="1" t="s">
        <v>7450</v>
      </c>
      <c r="B1091" s="1" t="s">
        <v>5157</v>
      </c>
      <c r="C1091" s="1" t="s">
        <v>598</v>
      </c>
      <c r="D1091" s="1" t="s">
        <v>25</v>
      </c>
      <c r="E1091" s="1" t="s">
        <v>5179</v>
      </c>
      <c r="F1091" s="2">
        <v>5942</v>
      </c>
      <c r="G1091" s="2">
        <v>28</v>
      </c>
      <c r="H1091" s="2">
        <v>3</v>
      </c>
      <c r="I1091" s="2">
        <v>643</v>
      </c>
      <c r="J1091" s="2">
        <v>2416</v>
      </c>
      <c r="K1091" s="2">
        <v>436</v>
      </c>
      <c r="L1091" s="2">
        <v>22</v>
      </c>
      <c r="M1091" s="2">
        <v>5</v>
      </c>
      <c r="N1091" s="2">
        <v>0</v>
      </c>
      <c r="O1091" s="2">
        <v>0</v>
      </c>
      <c r="P1091" s="2">
        <v>0</v>
      </c>
      <c r="Q1091" s="2">
        <v>3</v>
      </c>
      <c r="R1091" s="2">
        <v>1200</v>
      </c>
      <c r="S1091" s="2">
        <v>163500</v>
      </c>
      <c r="T1091" s="2">
        <v>15244300</v>
      </c>
      <c r="U1091" s="2">
        <v>37</v>
      </c>
      <c r="V1091" s="2">
        <v>76</v>
      </c>
      <c r="W1091" s="2">
        <v>14</v>
      </c>
      <c r="X1091" s="2">
        <v>108</v>
      </c>
      <c r="Y1091" s="2">
        <v>8</v>
      </c>
      <c r="Z1091" s="2">
        <v>63</v>
      </c>
      <c r="AA1091" s="9">
        <f t="shared" ref="AA1091:AA1154" si="155">F1091</f>
        <v>5942</v>
      </c>
      <c r="AB1091" s="9">
        <f t="shared" ref="AB1091:AB1154" si="156">I1091-G1091-H1091</f>
        <v>612</v>
      </c>
      <c r="AC1091" s="9">
        <f t="shared" ref="AC1091:AC1154" si="157">L1091+M1091+N1091+O1091+P1091+Q1091+R1091</f>
        <v>1230</v>
      </c>
      <c r="AD1091" s="9">
        <f t="shared" ref="AD1091:AD1154" si="158">R1091</f>
        <v>1200</v>
      </c>
      <c r="AE1091" s="44">
        <f t="shared" ref="AE1091:AE1154" si="159">IF(ISERROR(((K1091^2)*SUM(J:J))/((SUM(K:K)^2)*J1091)), 0, ((K1091^2)*SUM(J:J))/((SUM(K:K)^2)*J1091))</f>
        <v>5.4950523542557708E-6</v>
      </c>
      <c r="AF1091" s="9">
        <f t="shared" ref="AF1091:AF1154" si="160">-IF((W1091+V1091-X1091)&gt;0, 0, (W1091+V1091-X1091))</f>
        <v>18</v>
      </c>
      <c r="AG1091" s="9">
        <f t="shared" si="153"/>
        <v>71</v>
      </c>
      <c r="AH1091" s="44">
        <f t="shared" ref="AH1091:AH1154" si="161">(K1091*SUM(J:J)*AG1091)/(J1091*SUM(K:K)*SUM(AG:AG))</f>
        <v>4.7675910337884588E-6</v>
      </c>
      <c r="AI1091">
        <f>AA1091/'Totals and Drop Down Lists'!W$6*Inputs!E$37</f>
        <v>5390.2282992844739</v>
      </c>
      <c r="AJ1091">
        <f>AB1091/'Totals and Drop Down Lists'!X$6*Inputs!F$37</f>
        <v>2013.7169558472337</v>
      </c>
      <c r="AK1091">
        <f>AC1091/'Totals and Drop Down Lists'!Y$6*Inputs!G$37</f>
        <v>8108.575477168506</v>
      </c>
      <c r="AL1091">
        <f>AD1091/'Totals and Drop Down Lists'!Z$6*Inputs!H$37</f>
        <v>9621.0015239926652</v>
      </c>
      <c r="AM1091">
        <f>AE1091/'Totals and Drop Down Lists'!AA$6*Inputs!I$37</f>
        <v>684.07549776671067</v>
      </c>
      <c r="AN1091">
        <f>AF1091/'Totals and Drop Down Lists'!AB$6*Inputs!J$37</f>
        <v>359.22047652620535</v>
      </c>
      <c r="AO1091">
        <f>AG1091/'Totals and Drop Down Lists'!AC$6*Inputs!K$37</f>
        <v>1322.2739087155051</v>
      </c>
      <c r="AP1091">
        <f>AH1091/'Totals and Drop Down Lists'!AD$6*Inputs!L$37</f>
        <v>1121.9567643678224</v>
      </c>
      <c r="AQ1091">
        <f>IF(OR($D1091="51",$D1091="52",$D1091="61"),(AA1091/'Totals and Drop Down Lists'!W$4)*Inputs!E$38,0)</f>
        <v>0</v>
      </c>
      <c r="AR1091">
        <f>IF(OR($D1091="51",$D1091="52",$D1091="61"),(AB1091/'Totals and Drop Down Lists'!X$4)*Inputs!F$38,0)</f>
        <v>0</v>
      </c>
      <c r="AS1091">
        <f>IF(OR($D1091="51",$D1091="52",$D1091="61"),(AC1091/'Totals and Drop Down Lists'!Y$4)*Inputs!G$38,0)</f>
        <v>0</v>
      </c>
      <c r="AT1091">
        <f>IF(OR($D1091="51",$D1091="52",$D1091="61"),(AD1091/'Totals and Drop Down Lists'!Z$4)*Inputs!H$38,0)</f>
        <v>0</v>
      </c>
      <c r="AU1091">
        <f>IF(OR($D1091="51",$D1091="52",$D1091="61"),(AE1091/'Totals and Drop Down Lists'!AA$4)*Inputs!I$38,0)</f>
        <v>0</v>
      </c>
      <c r="AV1091">
        <f>IF(OR($D1091="51",$D1091="52",$D1091="61"),(AF1091/'Totals and Drop Down Lists'!AB$4)*Inputs!J$38,0)</f>
        <v>0</v>
      </c>
      <c r="AW1091">
        <f>IF(OR($D1091="51",$D1091="52",$D1091="61"),(AG1091/'Totals and Drop Down Lists'!AC$4)*Inputs!K$38,0)</f>
        <v>0</v>
      </c>
      <c r="AX1091">
        <f>IF(OR($D1091="51",$D1091="52",$D1091="61"),(AH1091/'Totals and Drop Down Lists'!AD$4)*Inputs!L$38,0)</f>
        <v>0</v>
      </c>
      <c r="AY1091">
        <f>IF(OR($D1091="51",$D1091="52",$D1091="61"),0,(AA1091/'Totals and Drop Down Lists'!W$5)*Inputs!E$39)</f>
        <v>0</v>
      </c>
      <c r="AZ1091">
        <f>IF(OR($D1091="51",$D1091="52",$D1091="61"),0,(AB1091/'Totals and Drop Down Lists'!X$5)*Inputs!F$39)</f>
        <v>0</v>
      </c>
      <c r="BA1091">
        <f>IF(OR($D1091="51",$D1091="52",$D1091="61"),0,(AC1091/'Totals and Drop Down Lists'!Y$5)*Inputs!G$39)</f>
        <v>0</v>
      </c>
      <c r="BB1091">
        <f>IF(OR($D1091="51",$D1091="52",$D1091="61"),0,(AD1091/'Totals and Drop Down Lists'!Z$5)*Inputs!H$39)</f>
        <v>0</v>
      </c>
      <c r="BC1091">
        <f>IF(OR($D1091="51",$D1091="52",$D1091="61"),0,(AE1091/'Totals and Drop Down Lists'!AA$5)*Inputs!I$39)</f>
        <v>0</v>
      </c>
      <c r="BD1091">
        <f>IF(OR($D1091="51",$D1091="52",$D1091="61"),0,(AF1091/'Totals and Drop Down Lists'!AB$5)*Inputs!J$39)</f>
        <v>0</v>
      </c>
      <c r="BE1091">
        <f>IF(OR($D1091="51",$D1091="52",$D1091="61"),0,(AG1091/'Totals and Drop Down Lists'!AC$5)*Inputs!K$39)</f>
        <v>0</v>
      </c>
      <c r="BF1091">
        <f>IF(OR($D1091="51",$D1091="52",$D1091="61"),0,(AH1091/'Totals and Drop Down Lists'!AD$5)*Inputs!L$39)</f>
        <v>0</v>
      </c>
      <c r="BG1091" s="10">
        <f t="shared" si="154"/>
        <v>28621.048903669125</v>
      </c>
    </row>
    <row r="1092" spans="1:59" ht="43.2">
      <c r="A1092" s="1" t="s">
        <v>7450</v>
      </c>
      <c r="B1092" s="1" t="s">
        <v>5157</v>
      </c>
      <c r="C1092" s="1" t="s">
        <v>5180</v>
      </c>
      <c r="D1092" s="1" t="s">
        <v>25</v>
      </c>
      <c r="E1092" s="1" t="s">
        <v>5181</v>
      </c>
      <c r="F1092" s="2">
        <v>47315</v>
      </c>
      <c r="G1092" s="2">
        <v>394</v>
      </c>
      <c r="H1092" s="2">
        <v>20</v>
      </c>
      <c r="I1092" s="2">
        <v>7373</v>
      </c>
      <c r="J1092" s="2">
        <v>19408</v>
      </c>
      <c r="K1092" s="2">
        <v>5477</v>
      </c>
      <c r="L1092" s="2">
        <v>71</v>
      </c>
      <c r="M1092" s="2">
        <v>27</v>
      </c>
      <c r="N1092" s="2">
        <v>0</v>
      </c>
      <c r="O1092" s="2">
        <v>3</v>
      </c>
      <c r="P1092" s="2">
        <v>25</v>
      </c>
      <c r="Q1092" s="2">
        <v>0</v>
      </c>
      <c r="R1092" s="2">
        <v>7965</v>
      </c>
      <c r="S1092" s="2">
        <v>3707500</v>
      </c>
      <c r="T1092" s="2">
        <v>163070900</v>
      </c>
      <c r="U1092" s="2">
        <v>504</v>
      </c>
      <c r="V1092" s="2">
        <v>435</v>
      </c>
      <c r="W1092" s="2">
        <v>163</v>
      </c>
      <c r="X1092" s="2">
        <v>1486</v>
      </c>
      <c r="Y1092" s="2">
        <v>313</v>
      </c>
      <c r="Z1092" s="2">
        <v>871</v>
      </c>
      <c r="AA1092" s="9">
        <f t="shared" si="155"/>
        <v>47315</v>
      </c>
      <c r="AB1092" s="9">
        <f t="shared" si="156"/>
        <v>6959</v>
      </c>
      <c r="AC1092" s="9">
        <f t="shared" si="157"/>
        <v>8091</v>
      </c>
      <c r="AD1092" s="9">
        <f t="shared" si="158"/>
        <v>7965</v>
      </c>
      <c r="AE1092" s="44">
        <f t="shared" si="159"/>
        <v>1.0794449136641878E-4</v>
      </c>
      <c r="AF1092" s="9">
        <f t="shared" si="160"/>
        <v>888</v>
      </c>
      <c r="AG1092" s="9">
        <f t="shared" si="153"/>
        <v>1184</v>
      </c>
      <c r="AH1092" s="44">
        <f t="shared" si="161"/>
        <v>1.2432679726474908E-4</v>
      </c>
      <c r="AI1092">
        <f>AA1092/'Totals and Drop Down Lists'!W$6*Inputs!E$37</f>
        <v>42921.348364295678</v>
      </c>
      <c r="AJ1092">
        <f>AB1092/'Totals and Drop Down Lists'!X$6*Inputs!F$37</f>
        <v>22897.804404805393</v>
      </c>
      <c r="AK1092">
        <f>AC1092/'Totals and Drop Down Lists'!Y$6*Inputs!G$37</f>
        <v>53338.605029081613</v>
      </c>
      <c r="AL1092">
        <f>AD1092/'Totals and Drop Down Lists'!Z$6*Inputs!H$37</f>
        <v>63859.397615501322</v>
      </c>
      <c r="AM1092">
        <f>AE1092/'Totals and Drop Down Lists'!AA$6*Inputs!I$37</f>
        <v>13437.939604973652</v>
      </c>
      <c r="AN1092">
        <f>AF1092/'Totals and Drop Down Lists'!AB$6*Inputs!J$37</f>
        <v>17721.543508626131</v>
      </c>
      <c r="AO1092">
        <f>AG1092/'Totals and Drop Down Lists'!AC$6*Inputs!K$37</f>
        <v>22050.314196044477</v>
      </c>
      <c r="AP1092">
        <f>AH1092/'Totals and Drop Down Lists'!AD$6*Inputs!L$37</f>
        <v>29257.813892759612</v>
      </c>
      <c r="AQ1092">
        <f>IF(OR($D1092="51",$D1092="52",$D1092="61"),(AA1092/'Totals and Drop Down Lists'!W$4)*Inputs!E$38,0)</f>
        <v>0</v>
      </c>
      <c r="AR1092">
        <f>IF(OR($D1092="51",$D1092="52",$D1092="61"),(AB1092/'Totals and Drop Down Lists'!X$4)*Inputs!F$38,0)</f>
        <v>0</v>
      </c>
      <c r="AS1092">
        <f>IF(OR($D1092="51",$D1092="52",$D1092="61"),(AC1092/'Totals and Drop Down Lists'!Y$4)*Inputs!G$38,0)</f>
        <v>0</v>
      </c>
      <c r="AT1092">
        <f>IF(OR($D1092="51",$D1092="52",$D1092="61"),(AD1092/'Totals and Drop Down Lists'!Z$4)*Inputs!H$38,0)</f>
        <v>0</v>
      </c>
      <c r="AU1092">
        <f>IF(OR($D1092="51",$D1092="52",$D1092="61"),(AE1092/'Totals and Drop Down Lists'!AA$4)*Inputs!I$38,0)</f>
        <v>0</v>
      </c>
      <c r="AV1092">
        <f>IF(OR($D1092="51",$D1092="52",$D1092="61"),(AF1092/'Totals and Drop Down Lists'!AB$4)*Inputs!J$38,0)</f>
        <v>0</v>
      </c>
      <c r="AW1092">
        <f>IF(OR($D1092="51",$D1092="52",$D1092="61"),(AG1092/'Totals and Drop Down Lists'!AC$4)*Inputs!K$38,0)</f>
        <v>0</v>
      </c>
      <c r="AX1092">
        <f>IF(OR($D1092="51",$D1092="52",$D1092="61"),(AH1092/'Totals and Drop Down Lists'!AD$4)*Inputs!L$38,0)</f>
        <v>0</v>
      </c>
      <c r="AY1092">
        <f>IF(OR($D1092="51",$D1092="52",$D1092="61"),0,(AA1092/'Totals and Drop Down Lists'!W$5)*Inputs!E$39)</f>
        <v>0</v>
      </c>
      <c r="AZ1092">
        <f>IF(OR($D1092="51",$D1092="52",$D1092="61"),0,(AB1092/'Totals and Drop Down Lists'!X$5)*Inputs!F$39)</f>
        <v>0</v>
      </c>
      <c r="BA1092">
        <f>IF(OR($D1092="51",$D1092="52",$D1092="61"),0,(AC1092/'Totals and Drop Down Lists'!Y$5)*Inputs!G$39)</f>
        <v>0</v>
      </c>
      <c r="BB1092">
        <f>IF(OR($D1092="51",$D1092="52",$D1092="61"),0,(AD1092/'Totals and Drop Down Lists'!Z$5)*Inputs!H$39)</f>
        <v>0</v>
      </c>
      <c r="BC1092">
        <f>IF(OR($D1092="51",$D1092="52",$D1092="61"),0,(AE1092/'Totals and Drop Down Lists'!AA$5)*Inputs!I$39)</f>
        <v>0</v>
      </c>
      <c r="BD1092">
        <f>IF(OR($D1092="51",$D1092="52",$D1092="61"),0,(AF1092/'Totals and Drop Down Lists'!AB$5)*Inputs!J$39)</f>
        <v>0</v>
      </c>
      <c r="BE1092">
        <f>IF(OR($D1092="51",$D1092="52",$D1092="61"),0,(AG1092/'Totals and Drop Down Lists'!AC$5)*Inputs!K$39)</f>
        <v>0</v>
      </c>
      <c r="BF1092">
        <f>IF(OR($D1092="51",$D1092="52",$D1092="61"),0,(AH1092/'Totals and Drop Down Lists'!AD$5)*Inputs!L$39)</f>
        <v>0</v>
      </c>
      <c r="BG1092" s="10">
        <f t="shared" si="154"/>
        <v>265484.76661608793</v>
      </c>
    </row>
    <row r="1093" spans="1:59" ht="43.2">
      <c r="A1093" s="1" t="s">
        <v>7450</v>
      </c>
      <c r="B1093" s="1" t="s">
        <v>5157</v>
      </c>
      <c r="C1093" s="1" t="s">
        <v>5182</v>
      </c>
      <c r="D1093" s="1" t="s">
        <v>25</v>
      </c>
      <c r="E1093" s="1" t="s">
        <v>5183</v>
      </c>
      <c r="F1093" s="2">
        <v>58150</v>
      </c>
      <c r="G1093" s="2">
        <v>384</v>
      </c>
      <c r="H1093" s="2">
        <v>22</v>
      </c>
      <c r="I1093" s="2">
        <v>6843</v>
      </c>
      <c r="J1093" s="2">
        <v>23370</v>
      </c>
      <c r="K1093" s="2">
        <v>5694</v>
      </c>
      <c r="L1093" s="2">
        <v>130</v>
      </c>
      <c r="M1093" s="2">
        <v>30</v>
      </c>
      <c r="N1093" s="2">
        <v>2</v>
      </c>
      <c r="O1093" s="2">
        <v>115</v>
      </c>
      <c r="P1093" s="2">
        <v>65</v>
      </c>
      <c r="Q1093" s="2">
        <v>0</v>
      </c>
      <c r="R1093" s="2">
        <v>6493</v>
      </c>
      <c r="S1093" s="2">
        <v>3541800</v>
      </c>
      <c r="T1093" s="2">
        <v>186666200</v>
      </c>
      <c r="U1093" s="2">
        <v>430</v>
      </c>
      <c r="V1093" s="2">
        <v>294</v>
      </c>
      <c r="W1093" s="2">
        <v>125</v>
      </c>
      <c r="X1093" s="2">
        <v>1286</v>
      </c>
      <c r="Y1093" s="2">
        <v>179</v>
      </c>
      <c r="Z1093" s="2">
        <v>821</v>
      </c>
      <c r="AA1093" s="9">
        <f t="shared" si="155"/>
        <v>58150</v>
      </c>
      <c r="AB1093" s="9">
        <f t="shared" si="156"/>
        <v>6437</v>
      </c>
      <c r="AC1093" s="9">
        <f t="shared" si="157"/>
        <v>6835</v>
      </c>
      <c r="AD1093" s="9">
        <f t="shared" si="158"/>
        <v>6493</v>
      </c>
      <c r="AE1093" s="44">
        <f t="shared" si="159"/>
        <v>9.688844798287688E-5</v>
      </c>
      <c r="AF1093" s="9">
        <f t="shared" si="160"/>
        <v>867</v>
      </c>
      <c r="AG1093" s="9">
        <f t="shared" si="153"/>
        <v>1000</v>
      </c>
      <c r="AH1093" s="44">
        <f t="shared" si="161"/>
        <v>9.0658772962225379E-5</v>
      </c>
      <c r="AI1093">
        <f>AA1093/'Totals and Drop Down Lists'!W$6*Inputs!E$37</f>
        <v>52750.214675764422</v>
      </c>
      <c r="AJ1093">
        <f>AB1093/'Totals and Drop Down Lists'!X$6*Inputs!F$37</f>
        <v>21180.222295406278</v>
      </c>
      <c r="AK1093">
        <f>AC1093/'Totals and Drop Down Lists'!Y$6*Inputs!G$37</f>
        <v>45058.628769468894</v>
      </c>
      <c r="AL1093">
        <f>AD1093/'Totals and Drop Down Lists'!Z$6*Inputs!H$37</f>
        <v>52057.635746070322</v>
      </c>
      <c r="AM1093">
        <f>AE1093/'Totals and Drop Down Lists'!AA$6*Inputs!I$37</f>
        <v>12061.579946622209</v>
      </c>
      <c r="AN1093">
        <f>AF1093/'Totals and Drop Down Lists'!AB$6*Inputs!J$37</f>
        <v>17302.45295267889</v>
      </c>
      <c r="AO1093">
        <f>AG1093/'Totals and Drop Down Lists'!AC$6*Inputs!K$37</f>
        <v>18623.576179091619</v>
      </c>
      <c r="AP1093">
        <f>AH1093/'Totals and Drop Down Lists'!AD$6*Inputs!L$37</f>
        <v>21334.720795762074</v>
      </c>
      <c r="AQ1093">
        <f>IF(OR($D1093="51",$D1093="52",$D1093="61"),(AA1093/'Totals and Drop Down Lists'!W$4)*Inputs!E$38,0)</f>
        <v>0</v>
      </c>
      <c r="AR1093">
        <f>IF(OR($D1093="51",$D1093="52",$D1093="61"),(AB1093/'Totals and Drop Down Lists'!X$4)*Inputs!F$38,0)</f>
        <v>0</v>
      </c>
      <c r="AS1093">
        <f>IF(OR($D1093="51",$D1093="52",$D1093="61"),(AC1093/'Totals and Drop Down Lists'!Y$4)*Inputs!G$38,0)</f>
        <v>0</v>
      </c>
      <c r="AT1093">
        <f>IF(OR($D1093="51",$D1093="52",$D1093="61"),(AD1093/'Totals and Drop Down Lists'!Z$4)*Inputs!H$38,0)</f>
        <v>0</v>
      </c>
      <c r="AU1093">
        <f>IF(OR($D1093="51",$D1093="52",$D1093="61"),(AE1093/'Totals and Drop Down Lists'!AA$4)*Inputs!I$38,0)</f>
        <v>0</v>
      </c>
      <c r="AV1093">
        <f>IF(OR($D1093="51",$D1093="52",$D1093="61"),(AF1093/'Totals and Drop Down Lists'!AB$4)*Inputs!J$38,0)</f>
        <v>0</v>
      </c>
      <c r="AW1093">
        <f>IF(OR($D1093="51",$D1093="52",$D1093="61"),(AG1093/'Totals and Drop Down Lists'!AC$4)*Inputs!K$38,0)</f>
        <v>0</v>
      </c>
      <c r="AX1093">
        <f>IF(OR($D1093="51",$D1093="52",$D1093="61"),(AH1093/'Totals and Drop Down Lists'!AD$4)*Inputs!L$38,0)</f>
        <v>0</v>
      </c>
      <c r="AY1093">
        <f>IF(OR($D1093="51",$D1093="52",$D1093="61"),0,(AA1093/'Totals and Drop Down Lists'!W$5)*Inputs!E$39)</f>
        <v>0</v>
      </c>
      <c r="AZ1093">
        <f>IF(OR($D1093="51",$D1093="52",$D1093="61"),0,(AB1093/'Totals and Drop Down Lists'!X$5)*Inputs!F$39)</f>
        <v>0</v>
      </c>
      <c r="BA1093">
        <f>IF(OR($D1093="51",$D1093="52",$D1093="61"),0,(AC1093/'Totals and Drop Down Lists'!Y$5)*Inputs!G$39)</f>
        <v>0</v>
      </c>
      <c r="BB1093">
        <f>IF(OR($D1093="51",$D1093="52",$D1093="61"),0,(AD1093/'Totals and Drop Down Lists'!Z$5)*Inputs!H$39)</f>
        <v>0</v>
      </c>
      <c r="BC1093">
        <f>IF(OR($D1093="51",$D1093="52",$D1093="61"),0,(AE1093/'Totals and Drop Down Lists'!AA$5)*Inputs!I$39)</f>
        <v>0</v>
      </c>
      <c r="BD1093">
        <f>IF(OR($D1093="51",$D1093="52",$D1093="61"),0,(AF1093/'Totals and Drop Down Lists'!AB$5)*Inputs!J$39)</f>
        <v>0</v>
      </c>
      <c r="BE1093">
        <f>IF(OR($D1093="51",$D1093="52",$D1093="61"),0,(AG1093/'Totals and Drop Down Lists'!AC$5)*Inputs!K$39)</f>
        <v>0</v>
      </c>
      <c r="BF1093">
        <f>IF(OR($D1093="51",$D1093="52",$D1093="61"),0,(AH1093/'Totals and Drop Down Lists'!AD$5)*Inputs!L$39)</f>
        <v>0</v>
      </c>
      <c r="BG1093" s="10">
        <f t="shared" si="154"/>
        <v>240369.03136086473</v>
      </c>
    </row>
    <row r="1094" spans="1:59">
      <c r="A1094" s="1" t="s">
        <v>7451</v>
      </c>
      <c r="B1094" s="1" t="s">
        <v>6902</v>
      </c>
      <c r="C1094" s="1" t="s">
        <v>1246</v>
      </c>
      <c r="D1094" s="1" t="s">
        <v>25</v>
      </c>
      <c r="E1094" s="1" t="s">
        <v>6903</v>
      </c>
      <c r="F1094" s="2">
        <v>67152</v>
      </c>
      <c r="G1094" s="2">
        <v>596</v>
      </c>
      <c r="H1094" s="2">
        <v>53</v>
      </c>
      <c r="I1094" s="2">
        <v>9374</v>
      </c>
      <c r="J1094" s="2">
        <v>26912</v>
      </c>
      <c r="K1094" s="2">
        <v>7539</v>
      </c>
      <c r="L1094" s="2">
        <v>78</v>
      </c>
      <c r="M1094" s="2">
        <v>13</v>
      </c>
      <c r="N1094" s="2">
        <v>0</v>
      </c>
      <c r="O1094" s="2">
        <v>109</v>
      </c>
      <c r="P1094" s="2">
        <v>49</v>
      </c>
      <c r="Q1094" s="2">
        <v>59</v>
      </c>
      <c r="R1094" s="2">
        <v>7594</v>
      </c>
      <c r="S1094" s="2">
        <v>4185900</v>
      </c>
      <c r="T1094" s="2">
        <v>213541900</v>
      </c>
      <c r="U1094" s="2">
        <v>337</v>
      </c>
      <c r="V1094" s="2">
        <v>667</v>
      </c>
      <c r="W1094" s="2">
        <v>73</v>
      </c>
      <c r="X1094" s="2">
        <v>1779</v>
      </c>
      <c r="Y1094" s="2">
        <v>307</v>
      </c>
      <c r="Z1094" s="2">
        <v>1085</v>
      </c>
      <c r="AA1094" s="9">
        <f t="shared" si="155"/>
        <v>67152</v>
      </c>
      <c r="AB1094" s="9">
        <f t="shared" si="156"/>
        <v>8725</v>
      </c>
      <c r="AC1094" s="9">
        <f t="shared" si="157"/>
        <v>7902</v>
      </c>
      <c r="AD1094" s="9">
        <f t="shared" si="158"/>
        <v>7594</v>
      </c>
      <c r="AE1094" s="44">
        <f t="shared" si="159"/>
        <v>1.4749500007882116E-4</v>
      </c>
      <c r="AF1094" s="9">
        <f t="shared" si="160"/>
        <v>1039</v>
      </c>
      <c r="AG1094" s="9">
        <f t="shared" si="153"/>
        <v>1392</v>
      </c>
      <c r="AH1094" s="44">
        <f t="shared" si="161"/>
        <v>1.4509688561820987E-4</v>
      </c>
      <c r="AI1094">
        <f>AA1094/'Totals and Drop Down Lists'!W$6*Inputs!E$37</f>
        <v>60916.292620927466</v>
      </c>
      <c r="AJ1094">
        <f>AB1094/'Totals and Drop Down Lists'!X$6*Inputs!F$37</f>
        <v>28708.628169554104</v>
      </c>
      <c r="AK1094">
        <f>AC1094/'Totals and Drop Down Lists'!Y$6*Inputs!G$37</f>
        <v>52092.65318746792</v>
      </c>
      <c r="AL1094">
        <f>AD1094/'Totals and Drop Down Lists'!Z$6*Inputs!H$37</f>
        <v>60884.90464433359</v>
      </c>
      <c r="AM1094">
        <f>AE1094/'Totals and Drop Down Lists'!AA$6*Inputs!I$37</f>
        <v>18361.55674092496</v>
      </c>
      <c r="AN1094">
        <f>AF1094/'Totals and Drop Down Lists'!AB$6*Inputs!J$37</f>
        <v>20735.00417281819</v>
      </c>
      <c r="AO1094">
        <f>AG1094/'Totals and Drop Down Lists'!AC$6*Inputs!K$37</f>
        <v>25924.018041295534</v>
      </c>
      <c r="AP1094">
        <f>AH1094/'Totals and Drop Down Lists'!AD$6*Inputs!L$37</f>
        <v>34145.636895934724</v>
      </c>
      <c r="AQ1094">
        <f>IF(OR($D1094="51",$D1094="52",$D1094="61"),(AA1094/'Totals and Drop Down Lists'!W$4)*Inputs!E$38,0)</f>
        <v>0</v>
      </c>
      <c r="AR1094">
        <f>IF(OR($D1094="51",$D1094="52",$D1094="61"),(AB1094/'Totals and Drop Down Lists'!X$4)*Inputs!F$38,0)</f>
        <v>0</v>
      </c>
      <c r="AS1094">
        <f>IF(OR($D1094="51",$D1094="52",$D1094="61"),(AC1094/'Totals and Drop Down Lists'!Y$4)*Inputs!G$38,0)</f>
        <v>0</v>
      </c>
      <c r="AT1094">
        <f>IF(OR($D1094="51",$D1094="52",$D1094="61"),(AD1094/'Totals and Drop Down Lists'!Z$4)*Inputs!H$38,0)</f>
        <v>0</v>
      </c>
      <c r="AU1094">
        <f>IF(OR($D1094="51",$D1094="52",$D1094="61"),(AE1094/'Totals and Drop Down Lists'!AA$4)*Inputs!I$38,0)</f>
        <v>0</v>
      </c>
      <c r="AV1094">
        <f>IF(OR($D1094="51",$D1094="52",$D1094="61"),(AF1094/'Totals and Drop Down Lists'!AB$4)*Inputs!J$38,0)</f>
        <v>0</v>
      </c>
      <c r="AW1094">
        <f>IF(OR($D1094="51",$D1094="52",$D1094="61"),(AG1094/'Totals and Drop Down Lists'!AC$4)*Inputs!K$38,0)</f>
        <v>0</v>
      </c>
      <c r="AX1094">
        <f>IF(OR($D1094="51",$D1094="52",$D1094="61"),(AH1094/'Totals and Drop Down Lists'!AD$4)*Inputs!L$38,0)</f>
        <v>0</v>
      </c>
      <c r="AY1094">
        <f>IF(OR($D1094="51",$D1094="52",$D1094="61"),0,(AA1094/'Totals and Drop Down Lists'!W$5)*Inputs!E$39)</f>
        <v>0</v>
      </c>
      <c r="AZ1094">
        <f>IF(OR($D1094="51",$D1094="52",$D1094="61"),0,(AB1094/'Totals and Drop Down Lists'!X$5)*Inputs!F$39)</f>
        <v>0</v>
      </c>
      <c r="BA1094">
        <f>IF(OR($D1094="51",$D1094="52",$D1094="61"),0,(AC1094/'Totals and Drop Down Lists'!Y$5)*Inputs!G$39)</f>
        <v>0</v>
      </c>
      <c r="BB1094">
        <f>IF(OR($D1094="51",$D1094="52",$D1094="61"),0,(AD1094/'Totals and Drop Down Lists'!Z$5)*Inputs!H$39)</f>
        <v>0</v>
      </c>
      <c r="BC1094">
        <f>IF(OR($D1094="51",$D1094="52",$D1094="61"),0,(AE1094/'Totals and Drop Down Lists'!AA$5)*Inputs!I$39)</f>
        <v>0</v>
      </c>
      <c r="BD1094">
        <f>IF(OR($D1094="51",$D1094="52",$D1094="61"),0,(AF1094/'Totals and Drop Down Lists'!AB$5)*Inputs!J$39)</f>
        <v>0</v>
      </c>
      <c r="BE1094">
        <f>IF(OR($D1094="51",$D1094="52",$D1094="61"),0,(AG1094/'Totals and Drop Down Lists'!AC$5)*Inputs!K$39)</f>
        <v>0</v>
      </c>
      <c r="BF1094">
        <f>IF(OR($D1094="51",$D1094="52",$D1094="61"),0,(AH1094/'Totals and Drop Down Lists'!AD$5)*Inputs!L$39)</f>
        <v>0</v>
      </c>
      <c r="BG1094" s="10">
        <f t="shared" si="154"/>
        <v>301768.69447325647</v>
      </c>
    </row>
    <row r="1095" spans="1:59">
      <c r="A1095" s="1" t="s">
        <v>7451</v>
      </c>
      <c r="B1095" s="1" t="s">
        <v>6902</v>
      </c>
      <c r="C1095" s="1" t="s">
        <v>2109</v>
      </c>
      <c r="D1095" s="1" t="s">
        <v>25</v>
      </c>
      <c r="E1095" s="1" t="s">
        <v>6904</v>
      </c>
      <c r="F1095" s="2">
        <v>6904</v>
      </c>
      <c r="G1095" s="2">
        <v>11</v>
      </c>
      <c r="H1095" s="2">
        <v>0</v>
      </c>
      <c r="I1095" s="2">
        <v>641</v>
      </c>
      <c r="J1095" s="2">
        <v>2105</v>
      </c>
      <c r="K1095" s="2">
        <v>458</v>
      </c>
      <c r="L1095" s="2">
        <v>35</v>
      </c>
      <c r="M1095" s="2">
        <v>0</v>
      </c>
      <c r="N1095" s="2">
        <v>0</v>
      </c>
      <c r="O1095" s="2">
        <v>8</v>
      </c>
      <c r="P1095" s="2">
        <v>0</v>
      </c>
      <c r="Q1095" s="2">
        <v>0</v>
      </c>
      <c r="R1095" s="2">
        <v>918</v>
      </c>
      <c r="S1095" s="2">
        <v>136800</v>
      </c>
      <c r="T1095" s="2">
        <v>13074200</v>
      </c>
      <c r="U1095" s="2">
        <v>9</v>
      </c>
      <c r="V1095" s="2">
        <v>78</v>
      </c>
      <c r="W1095" s="2">
        <v>0</v>
      </c>
      <c r="X1095" s="2">
        <v>143</v>
      </c>
      <c r="Y1095" s="2">
        <v>45</v>
      </c>
      <c r="Z1095" s="2">
        <v>40</v>
      </c>
      <c r="AA1095" s="9">
        <f t="shared" si="155"/>
        <v>6904</v>
      </c>
      <c r="AB1095" s="9">
        <f t="shared" si="156"/>
        <v>630</v>
      </c>
      <c r="AC1095" s="9">
        <f t="shared" si="157"/>
        <v>961</v>
      </c>
      <c r="AD1095" s="9">
        <f t="shared" si="158"/>
        <v>918</v>
      </c>
      <c r="AE1095" s="44">
        <f t="shared" si="159"/>
        <v>6.9594455575092047E-6</v>
      </c>
      <c r="AF1095" s="9">
        <f t="shared" si="160"/>
        <v>65</v>
      </c>
      <c r="AG1095" s="9">
        <f t="shared" si="153"/>
        <v>85</v>
      </c>
      <c r="AH1095" s="44">
        <f t="shared" si="161"/>
        <v>6.8815043675821763E-6</v>
      </c>
      <c r="AI1095">
        <f>AA1095/'Totals and Drop Down Lists'!W$6*Inputs!E$37</f>
        <v>6262.8973709626407</v>
      </c>
      <c r="AJ1095">
        <f>AB1095/'Totals and Drop Down Lists'!X$6*Inputs!F$37</f>
        <v>2072.9439251368581</v>
      </c>
      <c r="AK1095">
        <f>AC1095/'Totals and Drop Down Lists'!Y$6*Inputs!G$37</f>
        <v>6335.2366126495408</v>
      </c>
      <c r="AL1095">
        <f>AD1095/'Totals and Drop Down Lists'!Z$6*Inputs!H$37</f>
        <v>7360.0661658543904</v>
      </c>
      <c r="AM1095">
        <f>AE1095/'Totals and Drop Down Lists'!AA$6*Inputs!I$37</f>
        <v>866.37685630899057</v>
      </c>
      <c r="AN1095">
        <f>AF1095/'Totals and Drop Down Lists'!AB$6*Inputs!J$37</f>
        <v>1297.1850541224082</v>
      </c>
      <c r="AO1095">
        <f>AG1095/'Totals and Drop Down Lists'!AC$6*Inputs!K$37</f>
        <v>1583.0039752227876</v>
      </c>
      <c r="AP1095">
        <f>AH1095/'Totals and Drop Down Lists'!AD$6*Inputs!L$37</f>
        <v>1619.4237969485437</v>
      </c>
      <c r="AQ1095">
        <f>IF(OR($D1095="51",$D1095="52",$D1095="61"),(AA1095/'Totals and Drop Down Lists'!W$4)*Inputs!E$38,0)</f>
        <v>0</v>
      </c>
      <c r="AR1095">
        <f>IF(OR($D1095="51",$D1095="52",$D1095="61"),(AB1095/'Totals and Drop Down Lists'!X$4)*Inputs!F$38,0)</f>
        <v>0</v>
      </c>
      <c r="AS1095">
        <f>IF(OR($D1095="51",$D1095="52",$D1095="61"),(AC1095/'Totals and Drop Down Lists'!Y$4)*Inputs!G$38,0)</f>
        <v>0</v>
      </c>
      <c r="AT1095">
        <f>IF(OR($D1095="51",$D1095="52",$D1095="61"),(AD1095/'Totals and Drop Down Lists'!Z$4)*Inputs!H$38,0)</f>
        <v>0</v>
      </c>
      <c r="AU1095">
        <f>IF(OR($D1095="51",$D1095="52",$D1095="61"),(AE1095/'Totals and Drop Down Lists'!AA$4)*Inputs!I$38,0)</f>
        <v>0</v>
      </c>
      <c r="AV1095">
        <f>IF(OR($D1095="51",$D1095="52",$D1095="61"),(AF1095/'Totals and Drop Down Lists'!AB$4)*Inputs!J$38,0)</f>
        <v>0</v>
      </c>
      <c r="AW1095">
        <f>IF(OR($D1095="51",$D1095="52",$D1095="61"),(AG1095/'Totals and Drop Down Lists'!AC$4)*Inputs!K$38,0)</f>
        <v>0</v>
      </c>
      <c r="AX1095">
        <f>IF(OR($D1095="51",$D1095="52",$D1095="61"),(AH1095/'Totals and Drop Down Lists'!AD$4)*Inputs!L$38,0)</f>
        <v>0</v>
      </c>
      <c r="AY1095">
        <f>IF(OR($D1095="51",$D1095="52",$D1095="61"),0,(AA1095/'Totals and Drop Down Lists'!W$5)*Inputs!E$39)</f>
        <v>0</v>
      </c>
      <c r="AZ1095">
        <f>IF(OR($D1095="51",$D1095="52",$D1095="61"),0,(AB1095/'Totals and Drop Down Lists'!X$5)*Inputs!F$39)</f>
        <v>0</v>
      </c>
      <c r="BA1095">
        <f>IF(OR($D1095="51",$D1095="52",$D1095="61"),0,(AC1095/'Totals and Drop Down Lists'!Y$5)*Inputs!G$39)</f>
        <v>0</v>
      </c>
      <c r="BB1095">
        <f>IF(OR($D1095="51",$D1095="52",$D1095="61"),0,(AD1095/'Totals and Drop Down Lists'!Z$5)*Inputs!H$39)</f>
        <v>0</v>
      </c>
      <c r="BC1095">
        <f>IF(OR($D1095="51",$D1095="52",$D1095="61"),0,(AE1095/'Totals and Drop Down Lists'!AA$5)*Inputs!I$39)</f>
        <v>0</v>
      </c>
      <c r="BD1095">
        <f>IF(OR($D1095="51",$D1095="52",$D1095="61"),0,(AF1095/'Totals and Drop Down Lists'!AB$5)*Inputs!J$39)</f>
        <v>0</v>
      </c>
      <c r="BE1095">
        <f>IF(OR($D1095="51",$D1095="52",$D1095="61"),0,(AG1095/'Totals and Drop Down Lists'!AC$5)*Inputs!K$39)</f>
        <v>0</v>
      </c>
      <c r="BF1095">
        <f>IF(OR($D1095="51",$D1095="52",$D1095="61"),0,(AH1095/'Totals and Drop Down Lists'!AD$5)*Inputs!L$39)</f>
        <v>0</v>
      </c>
      <c r="BG1095" s="10">
        <f t="shared" si="154"/>
        <v>27397.133757206164</v>
      </c>
    </row>
    <row r="1096" spans="1:59">
      <c r="A1096" s="1" t="s">
        <v>7451</v>
      </c>
      <c r="B1096" s="1" t="s">
        <v>6902</v>
      </c>
      <c r="C1096" s="1" t="s">
        <v>2112</v>
      </c>
      <c r="D1096" s="1" t="s">
        <v>25</v>
      </c>
      <c r="E1096" s="1" t="s">
        <v>6905</v>
      </c>
      <c r="F1096" s="2">
        <v>13530</v>
      </c>
      <c r="G1096" s="2">
        <v>78</v>
      </c>
      <c r="H1096" s="2">
        <v>5</v>
      </c>
      <c r="I1096" s="2">
        <v>1975</v>
      </c>
      <c r="J1096" s="2">
        <v>5134</v>
      </c>
      <c r="K1096" s="2">
        <v>1427</v>
      </c>
      <c r="L1096" s="2">
        <v>12</v>
      </c>
      <c r="M1096" s="2">
        <v>15</v>
      </c>
      <c r="N1096" s="2">
        <v>0</v>
      </c>
      <c r="O1096" s="2">
        <v>29</v>
      </c>
      <c r="P1096" s="2">
        <v>20</v>
      </c>
      <c r="Q1096" s="2">
        <v>0</v>
      </c>
      <c r="R1096" s="2">
        <v>1937</v>
      </c>
      <c r="S1096" s="2">
        <v>801500</v>
      </c>
      <c r="T1096" s="2">
        <v>49777400</v>
      </c>
      <c r="U1096" s="2">
        <v>65</v>
      </c>
      <c r="V1096" s="2">
        <v>43</v>
      </c>
      <c r="W1096" s="2">
        <v>75</v>
      </c>
      <c r="X1096" s="2">
        <v>359</v>
      </c>
      <c r="Y1096" s="2">
        <v>29</v>
      </c>
      <c r="Z1096" s="2">
        <v>288</v>
      </c>
      <c r="AA1096" s="9">
        <f t="shared" si="155"/>
        <v>13530</v>
      </c>
      <c r="AB1096" s="9">
        <f t="shared" si="156"/>
        <v>1892</v>
      </c>
      <c r="AC1096" s="9">
        <f t="shared" si="157"/>
        <v>2013</v>
      </c>
      <c r="AD1096" s="9">
        <f t="shared" si="158"/>
        <v>1937</v>
      </c>
      <c r="AE1096" s="44">
        <f t="shared" si="159"/>
        <v>2.7700516557551849E-5</v>
      </c>
      <c r="AF1096" s="9">
        <f t="shared" si="160"/>
        <v>241</v>
      </c>
      <c r="AG1096" s="9">
        <f t="shared" si="153"/>
        <v>317</v>
      </c>
      <c r="AH1096" s="44">
        <f t="shared" si="161"/>
        <v>3.2785246801205712E-5</v>
      </c>
      <c r="AI1096">
        <f>AA1096/'Totals and Drop Down Lists'!W$6*Inputs!E$37</f>
        <v>12273.60970873762</v>
      </c>
      <c r="AJ1096">
        <f>AB1096/'Totals and Drop Down Lists'!X$6*Inputs!F$37</f>
        <v>6225.4125497760879</v>
      </c>
      <c r="AK1096">
        <f>AC1096/'Totals and Drop Down Lists'!Y$6*Inputs!G$37</f>
        <v>13270.375963853825</v>
      </c>
      <c r="AL1096">
        <f>AD1096/'Totals and Drop Down Lists'!Z$6*Inputs!H$37</f>
        <v>15529.899959978162</v>
      </c>
      <c r="AM1096">
        <f>AE1096/'Totals and Drop Down Lists'!AA$6*Inputs!I$37</f>
        <v>3448.4193108417994</v>
      </c>
      <c r="AN1096">
        <f>AF1096/'Totals and Drop Down Lists'!AB$6*Inputs!J$37</f>
        <v>4809.5630468230829</v>
      </c>
      <c r="AO1096">
        <f>AG1096/'Totals and Drop Down Lists'!AC$6*Inputs!K$37</f>
        <v>5903.6736487720427</v>
      </c>
      <c r="AP1096">
        <f>AH1096/'Totals and Drop Down Lists'!AD$6*Inputs!L$37</f>
        <v>7715.3491479012164</v>
      </c>
      <c r="AQ1096">
        <f>IF(OR($D1096="51",$D1096="52",$D1096="61"),(AA1096/'Totals and Drop Down Lists'!W$4)*Inputs!E$38,0)</f>
        <v>0</v>
      </c>
      <c r="AR1096">
        <f>IF(OR($D1096="51",$D1096="52",$D1096="61"),(AB1096/'Totals and Drop Down Lists'!X$4)*Inputs!F$38,0)</f>
        <v>0</v>
      </c>
      <c r="AS1096">
        <f>IF(OR($D1096="51",$D1096="52",$D1096="61"),(AC1096/'Totals and Drop Down Lists'!Y$4)*Inputs!G$38,0)</f>
        <v>0</v>
      </c>
      <c r="AT1096">
        <f>IF(OR($D1096="51",$D1096="52",$D1096="61"),(AD1096/'Totals and Drop Down Lists'!Z$4)*Inputs!H$38,0)</f>
        <v>0</v>
      </c>
      <c r="AU1096">
        <f>IF(OR($D1096="51",$D1096="52",$D1096="61"),(AE1096/'Totals and Drop Down Lists'!AA$4)*Inputs!I$38,0)</f>
        <v>0</v>
      </c>
      <c r="AV1096">
        <f>IF(OR($D1096="51",$D1096="52",$D1096="61"),(AF1096/'Totals and Drop Down Lists'!AB$4)*Inputs!J$38,0)</f>
        <v>0</v>
      </c>
      <c r="AW1096">
        <f>IF(OR($D1096="51",$D1096="52",$D1096="61"),(AG1096/'Totals and Drop Down Lists'!AC$4)*Inputs!K$38,0)</f>
        <v>0</v>
      </c>
      <c r="AX1096">
        <f>IF(OR($D1096="51",$D1096="52",$D1096="61"),(AH1096/'Totals and Drop Down Lists'!AD$4)*Inputs!L$38,0)</f>
        <v>0</v>
      </c>
      <c r="AY1096">
        <f>IF(OR($D1096="51",$D1096="52",$D1096="61"),0,(AA1096/'Totals and Drop Down Lists'!W$5)*Inputs!E$39)</f>
        <v>0</v>
      </c>
      <c r="AZ1096">
        <f>IF(OR($D1096="51",$D1096="52",$D1096="61"),0,(AB1096/'Totals and Drop Down Lists'!X$5)*Inputs!F$39)</f>
        <v>0</v>
      </c>
      <c r="BA1096">
        <f>IF(OR($D1096="51",$D1096="52",$D1096="61"),0,(AC1096/'Totals and Drop Down Lists'!Y$5)*Inputs!G$39)</f>
        <v>0</v>
      </c>
      <c r="BB1096">
        <f>IF(OR($D1096="51",$D1096="52",$D1096="61"),0,(AD1096/'Totals and Drop Down Lists'!Z$5)*Inputs!H$39)</f>
        <v>0</v>
      </c>
      <c r="BC1096">
        <f>IF(OR($D1096="51",$D1096="52",$D1096="61"),0,(AE1096/'Totals and Drop Down Lists'!AA$5)*Inputs!I$39)</f>
        <v>0</v>
      </c>
      <c r="BD1096">
        <f>IF(OR($D1096="51",$D1096="52",$D1096="61"),0,(AF1096/'Totals and Drop Down Lists'!AB$5)*Inputs!J$39)</f>
        <v>0</v>
      </c>
      <c r="BE1096">
        <f>IF(OR($D1096="51",$D1096="52",$D1096="61"),0,(AG1096/'Totals and Drop Down Lists'!AC$5)*Inputs!K$39)</f>
        <v>0</v>
      </c>
      <c r="BF1096">
        <f>IF(OR($D1096="51",$D1096="52",$D1096="61"),0,(AH1096/'Totals and Drop Down Lists'!AD$5)*Inputs!L$39)</f>
        <v>0</v>
      </c>
      <c r="BG1096" s="10">
        <f t="shared" si="154"/>
        <v>69176.303336683835</v>
      </c>
    </row>
    <row r="1097" spans="1:59">
      <c r="A1097" s="1" t="s">
        <v>7451</v>
      </c>
      <c r="B1097" s="1" t="s">
        <v>6902</v>
      </c>
      <c r="C1097" s="1" t="s">
        <v>227</v>
      </c>
      <c r="D1097" s="1" t="s">
        <v>25</v>
      </c>
      <c r="E1097" s="1" t="s">
        <v>6906</v>
      </c>
      <c r="F1097" s="2">
        <v>18949</v>
      </c>
      <c r="G1097" s="2">
        <v>142</v>
      </c>
      <c r="H1097" s="2">
        <v>29</v>
      </c>
      <c r="I1097" s="2">
        <v>2535</v>
      </c>
      <c r="J1097" s="2">
        <v>8101</v>
      </c>
      <c r="K1097" s="2">
        <v>1760</v>
      </c>
      <c r="L1097" s="2">
        <v>39</v>
      </c>
      <c r="M1097" s="2">
        <v>3</v>
      </c>
      <c r="N1097" s="2">
        <v>0</v>
      </c>
      <c r="O1097" s="2">
        <v>27</v>
      </c>
      <c r="P1097" s="2">
        <v>47</v>
      </c>
      <c r="Q1097" s="2">
        <v>0</v>
      </c>
      <c r="R1097" s="2">
        <v>3578</v>
      </c>
      <c r="S1097" s="2">
        <v>774700</v>
      </c>
      <c r="T1097" s="2">
        <v>60471300</v>
      </c>
      <c r="U1097" s="2">
        <v>112</v>
      </c>
      <c r="V1097" s="2">
        <v>202</v>
      </c>
      <c r="W1097" s="2">
        <v>20</v>
      </c>
      <c r="X1097" s="2">
        <v>446</v>
      </c>
      <c r="Y1097" s="2">
        <v>137</v>
      </c>
      <c r="Z1097" s="2">
        <v>186</v>
      </c>
      <c r="AA1097" s="9">
        <f t="shared" si="155"/>
        <v>18949</v>
      </c>
      <c r="AB1097" s="9">
        <f t="shared" si="156"/>
        <v>2364</v>
      </c>
      <c r="AC1097" s="9">
        <f t="shared" si="157"/>
        <v>3694</v>
      </c>
      <c r="AD1097" s="9">
        <f t="shared" si="158"/>
        <v>3578</v>
      </c>
      <c r="AE1097" s="44">
        <f t="shared" si="159"/>
        <v>2.6704379389048633E-5</v>
      </c>
      <c r="AF1097" s="9">
        <f t="shared" si="160"/>
        <v>224</v>
      </c>
      <c r="AG1097" s="9">
        <f t="shared" si="153"/>
        <v>323</v>
      </c>
      <c r="AH1097" s="44">
        <f t="shared" si="161"/>
        <v>2.6111248880231536E-5</v>
      </c>
      <c r="AI1097">
        <f>AA1097/'Totals and Drop Down Lists'!W$6*Inputs!E$37</f>
        <v>17189.403575082717</v>
      </c>
      <c r="AJ1097">
        <f>AB1097/'Totals and Drop Down Lists'!X$6*Inputs!F$37</f>
        <v>7778.475300037353</v>
      </c>
      <c r="AK1097">
        <f>AC1097/'Totals and Drop Down Lists'!Y$6*Inputs!G$37</f>
        <v>24352.095782650784</v>
      </c>
      <c r="AL1097">
        <f>AD1097/'Totals and Drop Down Lists'!Z$6*Inputs!H$37</f>
        <v>28686.619544038131</v>
      </c>
      <c r="AM1097">
        <f>AE1097/'Totals and Drop Down Lists'!AA$6*Inputs!I$37</f>
        <v>3324.4108418669753</v>
      </c>
      <c r="AN1097">
        <f>AF1097/'Totals and Drop Down Lists'!AB$6*Inputs!J$37</f>
        <v>4470.2992634372222</v>
      </c>
      <c r="AO1097">
        <f>AG1097/'Totals and Drop Down Lists'!AC$6*Inputs!K$37</f>
        <v>6015.4151058465932</v>
      </c>
      <c r="AP1097">
        <f>AH1097/'Totals and Drop Down Lists'!AD$6*Inputs!L$37</f>
        <v>6144.7578241601695</v>
      </c>
      <c r="AQ1097">
        <f>IF(OR($D1097="51",$D1097="52",$D1097="61"),(AA1097/'Totals and Drop Down Lists'!W$4)*Inputs!E$38,0)</f>
        <v>0</v>
      </c>
      <c r="AR1097">
        <f>IF(OR($D1097="51",$D1097="52",$D1097="61"),(AB1097/'Totals and Drop Down Lists'!X$4)*Inputs!F$38,0)</f>
        <v>0</v>
      </c>
      <c r="AS1097">
        <f>IF(OR($D1097="51",$D1097="52",$D1097="61"),(AC1097/'Totals and Drop Down Lists'!Y$4)*Inputs!G$38,0)</f>
        <v>0</v>
      </c>
      <c r="AT1097">
        <f>IF(OR($D1097="51",$D1097="52",$D1097="61"),(AD1097/'Totals and Drop Down Lists'!Z$4)*Inputs!H$38,0)</f>
        <v>0</v>
      </c>
      <c r="AU1097">
        <f>IF(OR($D1097="51",$D1097="52",$D1097="61"),(AE1097/'Totals and Drop Down Lists'!AA$4)*Inputs!I$38,0)</f>
        <v>0</v>
      </c>
      <c r="AV1097">
        <f>IF(OR($D1097="51",$D1097="52",$D1097="61"),(AF1097/'Totals and Drop Down Lists'!AB$4)*Inputs!J$38,0)</f>
        <v>0</v>
      </c>
      <c r="AW1097">
        <f>IF(OR($D1097="51",$D1097="52",$D1097="61"),(AG1097/'Totals and Drop Down Lists'!AC$4)*Inputs!K$38,0)</f>
        <v>0</v>
      </c>
      <c r="AX1097">
        <f>IF(OR($D1097="51",$D1097="52",$D1097="61"),(AH1097/'Totals and Drop Down Lists'!AD$4)*Inputs!L$38,0)</f>
        <v>0</v>
      </c>
      <c r="AY1097">
        <f>IF(OR($D1097="51",$D1097="52",$D1097="61"),0,(AA1097/'Totals and Drop Down Lists'!W$5)*Inputs!E$39)</f>
        <v>0</v>
      </c>
      <c r="AZ1097">
        <f>IF(OR($D1097="51",$D1097="52",$D1097="61"),0,(AB1097/'Totals and Drop Down Lists'!X$5)*Inputs!F$39)</f>
        <v>0</v>
      </c>
      <c r="BA1097">
        <f>IF(OR($D1097="51",$D1097="52",$D1097="61"),0,(AC1097/'Totals and Drop Down Lists'!Y$5)*Inputs!G$39)</f>
        <v>0</v>
      </c>
      <c r="BB1097">
        <f>IF(OR($D1097="51",$D1097="52",$D1097="61"),0,(AD1097/'Totals and Drop Down Lists'!Z$5)*Inputs!H$39)</f>
        <v>0</v>
      </c>
      <c r="BC1097">
        <f>IF(OR($D1097="51",$D1097="52",$D1097="61"),0,(AE1097/'Totals and Drop Down Lists'!AA$5)*Inputs!I$39)</f>
        <v>0</v>
      </c>
      <c r="BD1097">
        <f>IF(OR($D1097="51",$D1097="52",$D1097="61"),0,(AF1097/'Totals and Drop Down Lists'!AB$5)*Inputs!J$39)</f>
        <v>0</v>
      </c>
      <c r="BE1097">
        <f>IF(OR($D1097="51",$D1097="52",$D1097="61"),0,(AG1097/'Totals and Drop Down Lists'!AC$5)*Inputs!K$39)</f>
        <v>0</v>
      </c>
      <c r="BF1097">
        <f>IF(OR($D1097="51",$D1097="52",$D1097="61"),0,(AH1097/'Totals and Drop Down Lists'!AD$5)*Inputs!L$39)</f>
        <v>0</v>
      </c>
      <c r="BG1097" s="10">
        <f t="shared" si="154"/>
        <v>97961.477237119951</v>
      </c>
    </row>
    <row r="1098" spans="1:59">
      <c r="A1098" s="1" t="s">
        <v>7451</v>
      </c>
      <c r="B1098" s="1" t="s">
        <v>6902</v>
      </c>
      <c r="C1098" s="1" t="s">
        <v>2427</v>
      </c>
      <c r="D1098" s="1" t="s">
        <v>25</v>
      </c>
      <c r="E1098" s="1" t="s">
        <v>6907</v>
      </c>
      <c r="F1098" s="2">
        <v>7186</v>
      </c>
      <c r="G1098" s="2">
        <v>24</v>
      </c>
      <c r="H1098" s="2">
        <v>8</v>
      </c>
      <c r="I1098" s="2">
        <v>799</v>
      </c>
      <c r="J1098" s="2">
        <v>3202</v>
      </c>
      <c r="K1098" s="2">
        <v>653</v>
      </c>
      <c r="L1098" s="2">
        <v>19</v>
      </c>
      <c r="M1098" s="2">
        <v>0</v>
      </c>
      <c r="N1098" s="2">
        <v>2</v>
      </c>
      <c r="O1098" s="2">
        <v>2</v>
      </c>
      <c r="P1098" s="2">
        <v>3</v>
      </c>
      <c r="Q1098" s="2">
        <v>0</v>
      </c>
      <c r="R1098" s="2">
        <v>1124</v>
      </c>
      <c r="S1098" s="2">
        <v>264000</v>
      </c>
      <c r="T1098" s="2">
        <v>18219300</v>
      </c>
      <c r="U1098" s="2">
        <v>20</v>
      </c>
      <c r="V1098" s="2">
        <v>69</v>
      </c>
      <c r="W1098" s="2">
        <v>14</v>
      </c>
      <c r="X1098" s="2">
        <v>162</v>
      </c>
      <c r="Y1098" s="2">
        <v>14</v>
      </c>
      <c r="Z1098" s="2">
        <v>69</v>
      </c>
      <c r="AA1098" s="9">
        <f t="shared" si="155"/>
        <v>7186</v>
      </c>
      <c r="AB1098" s="9">
        <f t="shared" si="156"/>
        <v>767</v>
      </c>
      <c r="AC1098" s="9">
        <f t="shared" si="157"/>
        <v>1150</v>
      </c>
      <c r="AD1098" s="9">
        <f t="shared" si="158"/>
        <v>1124</v>
      </c>
      <c r="AE1098" s="44">
        <f t="shared" si="159"/>
        <v>9.3003827272493466E-6</v>
      </c>
      <c r="AF1098" s="9">
        <f t="shared" si="160"/>
        <v>79</v>
      </c>
      <c r="AG1098" s="9">
        <f t="shared" si="153"/>
        <v>83</v>
      </c>
      <c r="AH1098" s="44">
        <f t="shared" si="161"/>
        <v>6.2982664895826276E-6</v>
      </c>
      <c r="AI1098">
        <f>AA1098/'Totals and Drop Down Lists'!W$6*Inputs!E$37</f>
        <v>6518.7109657789015</v>
      </c>
      <c r="AJ1098">
        <f>AB1098/'Totals and Drop Down Lists'!X$6*Inputs!F$37</f>
        <v>2523.726969174556</v>
      </c>
      <c r="AK1098">
        <f>AC1098/'Totals and Drop Down Lists'!Y$6*Inputs!G$37</f>
        <v>7581.1884542632388</v>
      </c>
      <c r="AL1098">
        <f>AD1098/'Totals and Drop Down Lists'!Z$6*Inputs!H$37</f>
        <v>9011.6714274731312</v>
      </c>
      <c r="AM1098">
        <f>AE1098/'Totals and Drop Down Lists'!AA$6*Inputs!I$37</f>
        <v>1157.7986037997782</v>
      </c>
      <c r="AN1098">
        <f>AF1098/'Totals and Drop Down Lists'!AB$6*Inputs!J$37</f>
        <v>1576.5787580872347</v>
      </c>
      <c r="AO1098">
        <f>AG1098/'Totals and Drop Down Lists'!AC$6*Inputs!K$37</f>
        <v>1545.7568228646044</v>
      </c>
      <c r="AP1098">
        <f>AH1098/'Totals and Drop Down Lists'!AD$6*Inputs!L$37</f>
        <v>1482.1704801645428</v>
      </c>
      <c r="AQ1098">
        <f>IF(OR($D1098="51",$D1098="52",$D1098="61"),(AA1098/'Totals and Drop Down Lists'!W$4)*Inputs!E$38,0)</f>
        <v>0</v>
      </c>
      <c r="AR1098">
        <f>IF(OR($D1098="51",$D1098="52",$D1098="61"),(AB1098/'Totals and Drop Down Lists'!X$4)*Inputs!F$38,0)</f>
        <v>0</v>
      </c>
      <c r="AS1098">
        <f>IF(OR($D1098="51",$D1098="52",$D1098="61"),(AC1098/'Totals and Drop Down Lists'!Y$4)*Inputs!G$38,0)</f>
        <v>0</v>
      </c>
      <c r="AT1098">
        <f>IF(OR($D1098="51",$D1098="52",$D1098="61"),(AD1098/'Totals and Drop Down Lists'!Z$4)*Inputs!H$38,0)</f>
        <v>0</v>
      </c>
      <c r="AU1098">
        <f>IF(OR($D1098="51",$D1098="52",$D1098="61"),(AE1098/'Totals and Drop Down Lists'!AA$4)*Inputs!I$38,0)</f>
        <v>0</v>
      </c>
      <c r="AV1098">
        <f>IF(OR($D1098="51",$D1098="52",$D1098="61"),(AF1098/'Totals and Drop Down Lists'!AB$4)*Inputs!J$38,0)</f>
        <v>0</v>
      </c>
      <c r="AW1098">
        <f>IF(OR($D1098="51",$D1098="52",$D1098="61"),(AG1098/'Totals and Drop Down Lists'!AC$4)*Inputs!K$38,0)</f>
        <v>0</v>
      </c>
      <c r="AX1098">
        <f>IF(OR($D1098="51",$D1098="52",$D1098="61"),(AH1098/'Totals and Drop Down Lists'!AD$4)*Inputs!L$38,0)</f>
        <v>0</v>
      </c>
      <c r="AY1098">
        <f>IF(OR($D1098="51",$D1098="52",$D1098="61"),0,(AA1098/'Totals and Drop Down Lists'!W$5)*Inputs!E$39)</f>
        <v>0</v>
      </c>
      <c r="AZ1098">
        <f>IF(OR($D1098="51",$D1098="52",$D1098="61"),0,(AB1098/'Totals and Drop Down Lists'!X$5)*Inputs!F$39)</f>
        <v>0</v>
      </c>
      <c r="BA1098">
        <f>IF(OR($D1098="51",$D1098="52",$D1098="61"),0,(AC1098/'Totals and Drop Down Lists'!Y$5)*Inputs!G$39)</f>
        <v>0</v>
      </c>
      <c r="BB1098">
        <f>IF(OR($D1098="51",$D1098="52",$D1098="61"),0,(AD1098/'Totals and Drop Down Lists'!Z$5)*Inputs!H$39)</f>
        <v>0</v>
      </c>
      <c r="BC1098">
        <f>IF(OR($D1098="51",$D1098="52",$D1098="61"),0,(AE1098/'Totals and Drop Down Lists'!AA$5)*Inputs!I$39)</f>
        <v>0</v>
      </c>
      <c r="BD1098">
        <f>IF(OR($D1098="51",$D1098="52",$D1098="61"),0,(AF1098/'Totals and Drop Down Lists'!AB$5)*Inputs!J$39)</f>
        <v>0</v>
      </c>
      <c r="BE1098">
        <f>IF(OR($D1098="51",$D1098="52",$D1098="61"),0,(AG1098/'Totals and Drop Down Lists'!AC$5)*Inputs!K$39)</f>
        <v>0</v>
      </c>
      <c r="BF1098">
        <f>IF(OR($D1098="51",$D1098="52",$D1098="61"),0,(AH1098/'Totals and Drop Down Lists'!AD$5)*Inputs!L$39)</f>
        <v>0</v>
      </c>
      <c r="BG1098" s="10">
        <f t="shared" si="154"/>
        <v>31397.602481605991</v>
      </c>
    </row>
    <row r="1099" spans="1:59">
      <c r="A1099" s="1" t="s">
        <v>7451</v>
      </c>
      <c r="B1099" s="1" t="s">
        <v>6902</v>
      </c>
      <c r="C1099" s="1" t="s">
        <v>6908</v>
      </c>
      <c r="D1099" s="1" t="s">
        <v>25</v>
      </c>
      <c r="E1099" s="1" t="s">
        <v>6909</v>
      </c>
      <c r="F1099" s="2">
        <v>32549</v>
      </c>
      <c r="G1099" s="2">
        <v>2159</v>
      </c>
      <c r="H1099" s="2">
        <v>363</v>
      </c>
      <c r="I1099" s="2">
        <v>6324</v>
      </c>
      <c r="J1099" s="2">
        <v>12620</v>
      </c>
      <c r="K1099" s="2">
        <v>4928</v>
      </c>
      <c r="L1099" s="2">
        <v>37</v>
      </c>
      <c r="M1099" s="2">
        <v>0</v>
      </c>
      <c r="N1099" s="2">
        <v>0</v>
      </c>
      <c r="O1099" s="2">
        <v>5</v>
      </c>
      <c r="P1099" s="2">
        <v>75</v>
      </c>
      <c r="Q1099" s="2">
        <v>0</v>
      </c>
      <c r="R1099" s="2">
        <v>4030</v>
      </c>
      <c r="S1099" s="2">
        <v>3244300</v>
      </c>
      <c r="T1099" s="2">
        <v>113353300</v>
      </c>
      <c r="U1099" s="2">
        <v>307</v>
      </c>
      <c r="V1099" s="2">
        <v>387</v>
      </c>
      <c r="W1099" s="2">
        <v>20</v>
      </c>
      <c r="X1099" s="2">
        <v>2171</v>
      </c>
      <c r="Y1099" s="2">
        <v>223</v>
      </c>
      <c r="Z1099" s="2">
        <v>1393</v>
      </c>
      <c r="AA1099" s="9">
        <f t="shared" si="155"/>
        <v>32549</v>
      </c>
      <c r="AB1099" s="9">
        <f t="shared" si="156"/>
        <v>3802</v>
      </c>
      <c r="AC1099" s="9">
        <f t="shared" si="157"/>
        <v>4147</v>
      </c>
      <c r="AD1099" s="9">
        <f t="shared" si="158"/>
        <v>4030</v>
      </c>
      <c r="AE1099" s="44">
        <f t="shared" si="159"/>
        <v>1.3439336537690604E-4</v>
      </c>
      <c r="AF1099" s="9">
        <f t="shared" si="160"/>
        <v>1764</v>
      </c>
      <c r="AG1099" s="9">
        <f t="shared" si="153"/>
        <v>1616</v>
      </c>
      <c r="AH1099" s="44">
        <f t="shared" si="161"/>
        <v>2.348030786893951E-4</v>
      </c>
      <c r="AI1099">
        <f>AA1099/'Totals and Drop Down Lists'!W$6*Inputs!E$37</f>
        <v>29526.513112320827</v>
      </c>
      <c r="AJ1099">
        <f>AB1099/'Totals and Drop Down Lists'!X$6*Inputs!F$37</f>
        <v>12510.0520688418</v>
      </c>
      <c r="AK1099">
        <f>AC1099/'Totals and Drop Down Lists'!Y$6*Inputs!G$37</f>
        <v>27338.424799851869</v>
      </c>
      <c r="AL1099">
        <f>AD1099/'Totals and Drop Down Lists'!Z$6*Inputs!H$37</f>
        <v>32310.530118075374</v>
      </c>
      <c r="AM1099">
        <f>AE1099/'Totals and Drop Down Lists'!AA$6*Inputs!I$37</f>
        <v>16730.542748250446</v>
      </c>
      <c r="AN1099">
        <f>AF1099/'Totals and Drop Down Lists'!AB$6*Inputs!J$37</f>
        <v>35203.606699568125</v>
      </c>
      <c r="AO1099">
        <f>AG1099/'Totals and Drop Down Lists'!AC$6*Inputs!K$37</f>
        <v>30095.699105412055</v>
      </c>
      <c r="AP1099">
        <f>AH1099/'Totals and Drop Down Lists'!AD$6*Inputs!L$37</f>
        <v>55256.187152575701</v>
      </c>
      <c r="AQ1099">
        <f>IF(OR($D1099="51",$D1099="52",$D1099="61"),(AA1099/'Totals and Drop Down Lists'!W$4)*Inputs!E$38,0)</f>
        <v>0</v>
      </c>
      <c r="AR1099">
        <f>IF(OR($D1099="51",$D1099="52",$D1099="61"),(AB1099/'Totals and Drop Down Lists'!X$4)*Inputs!F$38,0)</f>
        <v>0</v>
      </c>
      <c r="AS1099">
        <f>IF(OR($D1099="51",$D1099="52",$D1099="61"),(AC1099/'Totals and Drop Down Lists'!Y$4)*Inputs!G$38,0)</f>
        <v>0</v>
      </c>
      <c r="AT1099">
        <f>IF(OR($D1099="51",$D1099="52",$D1099="61"),(AD1099/'Totals and Drop Down Lists'!Z$4)*Inputs!H$38,0)</f>
        <v>0</v>
      </c>
      <c r="AU1099">
        <f>IF(OR($D1099="51",$D1099="52",$D1099="61"),(AE1099/'Totals and Drop Down Lists'!AA$4)*Inputs!I$38,0)</f>
        <v>0</v>
      </c>
      <c r="AV1099">
        <f>IF(OR($D1099="51",$D1099="52",$D1099="61"),(AF1099/'Totals and Drop Down Lists'!AB$4)*Inputs!J$38,0)</f>
        <v>0</v>
      </c>
      <c r="AW1099">
        <f>IF(OR($D1099="51",$D1099="52",$D1099="61"),(AG1099/'Totals and Drop Down Lists'!AC$4)*Inputs!K$38,0)</f>
        <v>0</v>
      </c>
      <c r="AX1099">
        <f>IF(OR($D1099="51",$D1099="52",$D1099="61"),(AH1099/'Totals and Drop Down Lists'!AD$4)*Inputs!L$38,0)</f>
        <v>0</v>
      </c>
      <c r="AY1099">
        <f>IF(OR($D1099="51",$D1099="52",$D1099="61"),0,(AA1099/'Totals and Drop Down Lists'!W$5)*Inputs!E$39)</f>
        <v>0</v>
      </c>
      <c r="AZ1099">
        <f>IF(OR($D1099="51",$D1099="52",$D1099="61"),0,(AB1099/'Totals and Drop Down Lists'!X$5)*Inputs!F$39)</f>
        <v>0</v>
      </c>
      <c r="BA1099">
        <f>IF(OR($D1099="51",$D1099="52",$D1099="61"),0,(AC1099/'Totals and Drop Down Lists'!Y$5)*Inputs!G$39)</f>
        <v>0</v>
      </c>
      <c r="BB1099">
        <f>IF(OR($D1099="51",$D1099="52",$D1099="61"),0,(AD1099/'Totals and Drop Down Lists'!Z$5)*Inputs!H$39)</f>
        <v>0</v>
      </c>
      <c r="BC1099">
        <f>IF(OR($D1099="51",$D1099="52",$D1099="61"),0,(AE1099/'Totals and Drop Down Lists'!AA$5)*Inputs!I$39)</f>
        <v>0</v>
      </c>
      <c r="BD1099">
        <f>IF(OR($D1099="51",$D1099="52",$D1099="61"),0,(AF1099/'Totals and Drop Down Lists'!AB$5)*Inputs!J$39)</f>
        <v>0</v>
      </c>
      <c r="BE1099">
        <f>IF(OR($D1099="51",$D1099="52",$D1099="61"),0,(AG1099/'Totals and Drop Down Lists'!AC$5)*Inputs!K$39)</f>
        <v>0</v>
      </c>
      <c r="BF1099">
        <f>IF(OR($D1099="51",$D1099="52",$D1099="61"),0,(AH1099/'Totals and Drop Down Lists'!AD$5)*Inputs!L$39)</f>
        <v>0</v>
      </c>
      <c r="BG1099" s="10">
        <f t="shared" si="154"/>
        <v>238971.5558048962</v>
      </c>
    </row>
    <row r="1100" spans="1:59">
      <c r="A1100" s="1" t="s">
        <v>7451</v>
      </c>
      <c r="B1100" s="1" t="s">
        <v>6902</v>
      </c>
      <c r="C1100" s="1" t="s">
        <v>887</v>
      </c>
      <c r="D1100" s="1" t="s">
        <v>25</v>
      </c>
      <c r="E1100" s="1" t="s">
        <v>6910</v>
      </c>
      <c r="F1100" s="2">
        <v>35424</v>
      </c>
      <c r="G1100" s="2">
        <v>246</v>
      </c>
      <c r="H1100" s="2">
        <v>19</v>
      </c>
      <c r="I1100" s="2">
        <v>4681</v>
      </c>
      <c r="J1100" s="2">
        <v>13926</v>
      </c>
      <c r="K1100" s="2">
        <v>4195</v>
      </c>
      <c r="L1100" s="2">
        <v>44</v>
      </c>
      <c r="M1100" s="2">
        <v>5</v>
      </c>
      <c r="N1100" s="2">
        <v>0</v>
      </c>
      <c r="O1100" s="2">
        <v>25</v>
      </c>
      <c r="P1100" s="2">
        <v>10</v>
      </c>
      <c r="Q1100" s="2">
        <v>0</v>
      </c>
      <c r="R1100" s="2">
        <v>4119</v>
      </c>
      <c r="S1100" s="2">
        <v>2339500</v>
      </c>
      <c r="T1100" s="2">
        <v>110466500</v>
      </c>
      <c r="U1100" s="2">
        <v>90</v>
      </c>
      <c r="V1100" s="2">
        <v>322</v>
      </c>
      <c r="W1100" s="2">
        <v>50</v>
      </c>
      <c r="X1100" s="2">
        <v>972</v>
      </c>
      <c r="Y1100" s="2">
        <v>242</v>
      </c>
      <c r="Z1100" s="2">
        <v>515</v>
      </c>
      <c r="AA1100" s="9">
        <f t="shared" si="155"/>
        <v>35424</v>
      </c>
      <c r="AB1100" s="9">
        <f t="shared" si="156"/>
        <v>4416</v>
      </c>
      <c r="AC1100" s="9">
        <f t="shared" si="157"/>
        <v>4203</v>
      </c>
      <c r="AD1100" s="9">
        <f t="shared" si="158"/>
        <v>4119</v>
      </c>
      <c r="AE1100" s="44">
        <f t="shared" si="159"/>
        <v>8.8253781970417899E-5</v>
      </c>
      <c r="AF1100" s="9">
        <f t="shared" si="160"/>
        <v>600</v>
      </c>
      <c r="AG1100" s="9">
        <f t="shared" si="153"/>
        <v>757</v>
      </c>
      <c r="AH1100" s="44">
        <f t="shared" si="161"/>
        <v>8.4850135487728786E-5</v>
      </c>
      <c r="AI1100">
        <f>AA1100/'Totals and Drop Down Lists'!W$6*Inputs!E$37</f>
        <v>32134.541782876677</v>
      </c>
      <c r="AJ1100">
        <f>AB1100/'Totals and Drop Down Lists'!X$6*Inputs!F$37</f>
        <v>14530.349799054547</v>
      </c>
      <c r="AK1100">
        <f>AC1100/'Totals and Drop Down Lists'!Y$6*Inputs!G$37</f>
        <v>27707.595715885556</v>
      </c>
      <c r="AL1100">
        <f>AD1100/'Totals and Drop Down Lists'!Z$6*Inputs!H$37</f>
        <v>33024.087731104824</v>
      </c>
      <c r="AM1100">
        <f>AE1100/'Totals and Drop Down Lists'!AA$6*Inputs!I$37</f>
        <v>10986.655984169412</v>
      </c>
      <c r="AN1100">
        <f>AF1100/'Totals and Drop Down Lists'!AB$6*Inputs!J$37</f>
        <v>11974.015884206847</v>
      </c>
      <c r="AO1100">
        <f>AG1100/'Totals and Drop Down Lists'!AC$6*Inputs!K$37</f>
        <v>14098.047167572355</v>
      </c>
      <c r="AP1100">
        <f>AH1100/'Totals and Drop Down Lists'!AD$6*Inputs!L$37</f>
        <v>19967.77466718584</v>
      </c>
      <c r="AQ1100">
        <f>IF(OR($D1100="51",$D1100="52",$D1100="61"),(AA1100/'Totals and Drop Down Lists'!W$4)*Inputs!E$38,0)</f>
        <v>0</v>
      </c>
      <c r="AR1100">
        <f>IF(OR($D1100="51",$D1100="52",$D1100="61"),(AB1100/'Totals and Drop Down Lists'!X$4)*Inputs!F$38,0)</f>
        <v>0</v>
      </c>
      <c r="AS1100">
        <f>IF(OR($D1100="51",$D1100="52",$D1100="61"),(AC1100/'Totals and Drop Down Lists'!Y$4)*Inputs!G$38,0)</f>
        <v>0</v>
      </c>
      <c r="AT1100">
        <f>IF(OR($D1100="51",$D1100="52",$D1100="61"),(AD1100/'Totals and Drop Down Lists'!Z$4)*Inputs!H$38,0)</f>
        <v>0</v>
      </c>
      <c r="AU1100">
        <f>IF(OR($D1100="51",$D1100="52",$D1100="61"),(AE1100/'Totals and Drop Down Lists'!AA$4)*Inputs!I$38,0)</f>
        <v>0</v>
      </c>
      <c r="AV1100">
        <f>IF(OR($D1100="51",$D1100="52",$D1100="61"),(AF1100/'Totals and Drop Down Lists'!AB$4)*Inputs!J$38,0)</f>
        <v>0</v>
      </c>
      <c r="AW1100">
        <f>IF(OR($D1100="51",$D1100="52",$D1100="61"),(AG1100/'Totals and Drop Down Lists'!AC$4)*Inputs!K$38,0)</f>
        <v>0</v>
      </c>
      <c r="AX1100">
        <f>IF(OR($D1100="51",$D1100="52",$D1100="61"),(AH1100/'Totals and Drop Down Lists'!AD$4)*Inputs!L$38,0)</f>
        <v>0</v>
      </c>
      <c r="AY1100">
        <f>IF(OR($D1100="51",$D1100="52",$D1100="61"),0,(AA1100/'Totals and Drop Down Lists'!W$5)*Inputs!E$39)</f>
        <v>0</v>
      </c>
      <c r="AZ1100">
        <f>IF(OR($D1100="51",$D1100="52",$D1100="61"),0,(AB1100/'Totals and Drop Down Lists'!X$5)*Inputs!F$39)</f>
        <v>0</v>
      </c>
      <c r="BA1100">
        <f>IF(OR($D1100="51",$D1100="52",$D1100="61"),0,(AC1100/'Totals and Drop Down Lists'!Y$5)*Inputs!G$39)</f>
        <v>0</v>
      </c>
      <c r="BB1100">
        <f>IF(OR($D1100="51",$D1100="52",$D1100="61"),0,(AD1100/'Totals and Drop Down Lists'!Z$5)*Inputs!H$39)</f>
        <v>0</v>
      </c>
      <c r="BC1100">
        <f>IF(OR($D1100="51",$D1100="52",$D1100="61"),0,(AE1100/'Totals and Drop Down Lists'!AA$5)*Inputs!I$39)</f>
        <v>0</v>
      </c>
      <c r="BD1100">
        <f>IF(OR($D1100="51",$D1100="52",$D1100="61"),0,(AF1100/'Totals and Drop Down Lists'!AB$5)*Inputs!J$39)</f>
        <v>0</v>
      </c>
      <c r="BE1100">
        <f>IF(OR($D1100="51",$D1100="52",$D1100="61"),0,(AG1100/'Totals and Drop Down Lists'!AC$5)*Inputs!K$39)</f>
        <v>0</v>
      </c>
      <c r="BF1100">
        <f>IF(OR($D1100="51",$D1100="52",$D1100="61"),0,(AH1100/'Totals and Drop Down Lists'!AD$5)*Inputs!L$39)</f>
        <v>0</v>
      </c>
      <c r="BG1100" s="10">
        <f t="shared" si="154"/>
        <v>164423.06873205607</v>
      </c>
    </row>
    <row r="1101" spans="1:59">
      <c r="A1101" s="1" t="s">
        <v>7451</v>
      </c>
      <c r="B1101" s="1" t="s">
        <v>6902</v>
      </c>
      <c r="C1101" s="1" t="s">
        <v>94</v>
      </c>
      <c r="D1101" s="1" t="s">
        <v>25</v>
      </c>
      <c r="E1101" s="1" t="s">
        <v>6911</v>
      </c>
      <c r="F1101" s="2">
        <v>16337</v>
      </c>
      <c r="G1101" s="2">
        <v>123</v>
      </c>
      <c r="H1101" s="2">
        <v>7</v>
      </c>
      <c r="I1101" s="2">
        <v>2616</v>
      </c>
      <c r="J1101" s="2">
        <v>6708</v>
      </c>
      <c r="K1101" s="2">
        <v>1483</v>
      </c>
      <c r="L1101" s="2">
        <v>26</v>
      </c>
      <c r="M1101" s="2">
        <v>5</v>
      </c>
      <c r="N1101" s="2">
        <v>10</v>
      </c>
      <c r="O1101" s="2">
        <v>5</v>
      </c>
      <c r="P1101" s="2">
        <v>9</v>
      </c>
      <c r="Q1101" s="2">
        <v>28</v>
      </c>
      <c r="R1101" s="2">
        <v>2524</v>
      </c>
      <c r="S1101" s="2">
        <v>573800</v>
      </c>
      <c r="T1101" s="2">
        <v>37720400</v>
      </c>
      <c r="U1101" s="2">
        <v>42</v>
      </c>
      <c r="V1101" s="2">
        <v>165</v>
      </c>
      <c r="W1101" s="2">
        <v>18</v>
      </c>
      <c r="X1101" s="2">
        <v>397</v>
      </c>
      <c r="Y1101" s="2">
        <v>96</v>
      </c>
      <c r="Z1101" s="2">
        <v>182</v>
      </c>
      <c r="AA1101" s="9">
        <f t="shared" si="155"/>
        <v>16337</v>
      </c>
      <c r="AB1101" s="9">
        <f t="shared" si="156"/>
        <v>2486</v>
      </c>
      <c r="AC1101" s="9">
        <f t="shared" si="157"/>
        <v>2607</v>
      </c>
      <c r="AD1101" s="9">
        <f t="shared" si="158"/>
        <v>2524</v>
      </c>
      <c r="AE1101" s="44">
        <f t="shared" si="159"/>
        <v>2.2897340057437529E-5</v>
      </c>
      <c r="AF1101" s="9">
        <f t="shared" si="160"/>
        <v>214</v>
      </c>
      <c r="AG1101" s="9">
        <f t="shared" si="153"/>
        <v>278</v>
      </c>
      <c r="AH1101" s="44">
        <f t="shared" si="161"/>
        <v>2.2868831749842762E-5</v>
      </c>
      <c r="AI1101">
        <f>AA1101/'Totals and Drop Down Lists'!W$6*Inputs!E$37</f>
        <v>14819.952831607281</v>
      </c>
      <c r="AJ1101">
        <f>AB1101/'Totals and Drop Down Lists'!X$6*Inputs!F$37</f>
        <v>8179.9025363336968</v>
      </c>
      <c r="AK1101">
        <f>AC1101/'Totals and Drop Down Lists'!Y$6*Inputs!G$37</f>
        <v>17186.224608925444</v>
      </c>
      <c r="AL1101">
        <f>AD1101/'Totals and Drop Down Lists'!Z$6*Inputs!H$37</f>
        <v>20236.173205464576</v>
      </c>
      <c r="AM1101">
        <f>AE1101/'Totals and Drop Down Lists'!AA$6*Inputs!I$37</f>
        <v>2850.4749886858231</v>
      </c>
      <c r="AN1101">
        <f>AF1101/'Totals and Drop Down Lists'!AB$6*Inputs!J$37</f>
        <v>4270.7323320337746</v>
      </c>
      <c r="AO1101">
        <f>AG1101/'Totals and Drop Down Lists'!AC$6*Inputs!K$37</f>
        <v>5177.3541777874698</v>
      </c>
      <c r="AP1101">
        <f>AH1101/'Totals and Drop Down Lists'!AD$6*Inputs!L$37</f>
        <v>5381.7200957644409</v>
      </c>
      <c r="AQ1101">
        <f>IF(OR($D1101="51",$D1101="52",$D1101="61"),(AA1101/'Totals and Drop Down Lists'!W$4)*Inputs!E$38,0)</f>
        <v>0</v>
      </c>
      <c r="AR1101">
        <f>IF(OR($D1101="51",$D1101="52",$D1101="61"),(AB1101/'Totals and Drop Down Lists'!X$4)*Inputs!F$38,0)</f>
        <v>0</v>
      </c>
      <c r="AS1101">
        <f>IF(OR($D1101="51",$D1101="52",$D1101="61"),(AC1101/'Totals and Drop Down Lists'!Y$4)*Inputs!G$38,0)</f>
        <v>0</v>
      </c>
      <c r="AT1101">
        <f>IF(OR($D1101="51",$D1101="52",$D1101="61"),(AD1101/'Totals and Drop Down Lists'!Z$4)*Inputs!H$38,0)</f>
        <v>0</v>
      </c>
      <c r="AU1101">
        <f>IF(OR($D1101="51",$D1101="52",$D1101="61"),(AE1101/'Totals and Drop Down Lists'!AA$4)*Inputs!I$38,0)</f>
        <v>0</v>
      </c>
      <c r="AV1101">
        <f>IF(OR($D1101="51",$D1101="52",$D1101="61"),(AF1101/'Totals and Drop Down Lists'!AB$4)*Inputs!J$38,0)</f>
        <v>0</v>
      </c>
      <c r="AW1101">
        <f>IF(OR($D1101="51",$D1101="52",$D1101="61"),(AG1101/'Totals and Drop Down Lists'!AC$4)*Inputs!K$38,0)</f>
        <v>0</v>
      </c>
      <c r="AX1101">
        <f>IF(OR($D1101="51",$D1101="52",$D1101="61"),(AH1101/'Totals and Drop Down Lists'!AD$4)*Inputs!L$38,0)</f>
        <v>0</v>
      </c>
      <c r="AY1101">
        <f>IF(OR($D1101="51",$D1101="52",$D1101="61"),0,(AA1101/'Totals and Drop Down Lists'!W$5)*Inputs!E$39)</f>
        <v>0</v>
      </c>
      <c r="AZ1101">
        <f>IF(OR($D1101="51",$D1101="52",$D1101="61"),0,(AB1101/'Totals and Drop Down Lists'!X$5)*Inputs!F$39)</f>
        <v>0</v>
      </c>
      <c r="BA1101">
        <f>IF(OR($D1101="51",$D1101="52",$D1101="61"),0,(AC1101/'Totals and Drop Down Lists'!Y$5)*Inputs!G$39)</f>
        <v>0</v>
      </c>
      <c r="BB1101">
        <f>IF(OR($D1101="51",$D1101="52",$D1101="61"),0,(AD1101/'Totals and Drop Down Lists'!Z$5)*Inputs!H$39)</f>
        <v>0</v>
      </c>
      <c r="BC1101">
        <f>IF(OR($D1101="51",$D1101="52",$D1101="61"),0,(AE1101/'Totals and Drop Down Lists'!AA$5)*Inputs!I$39)</f>
        <v>0</v>
      </c>
      <c r="BD1101">
        <f>IF(OR($D1101="51",$D1101="52",$D1101="61"),0,(AF1101/'Totals and Drop Down Lists'!AB$5)*Inputs!J$39)</f>
        <v>0</v>
      </c>
      <c r="BE1101">
        <f>IF(OR($D1101="51",$D1101="52",$D1101="61"),0,(AG1101/'Totals and Drop Down Lists'!AC$5)*Inputs!K$39)</f>
        <v>0</v>
      </c>
      <c r="BF1101">
        <f>IF(OR($D1101="51",$D1101="52",$D1101="61"),0,(AH1101/'Totals and Drop Down Lists'!AD$5)*Inputs!L$39)</f>
        <v>0</v>
      </c>
      <c r="BG1101" s="10">
        <f t="shared" si="154"/>
        <v>78102.534776602493</v>
      </c>
    </row>
    <row r="1102" spans="1:59">
      <c r="A1102" s="1" t="s">
        <v>7451</v>
      </c>
      <c r="B1102" s="1" t="s">
        <v>6902</v>
      </c>
      <c r="C1102" s="1" t="s">
        <v>3552</v>
      </c>
      <c r="D1102" s="1" t="s">
        <v>25</v>
      </c>
      <c r="E1102" s="1" t="s">
        <v>6912</v>
      </c>
      <c r="F1102" s="2">
        <v>7490</v>
      </c>
      <c r="G1102" s="2">
        <v>35</v>
      </c>
      <c r="H1102" s="2">
        <v>0</v>
      </c>
      <c r="I1102" s="2">
        <v>1153</v>
      </c>
      <c r="J1102" s="2">
        <v>3056</v>
      </c>
      <c r="K1102" s="2">
        <v>581</v>
      </c>
      <c r="L1102" s="2">
        <v>49</v>
      </c>
      <c r="M1102" s="2">
        <v>20</v>
      </c>
      <c r="N1102" s="2">
        <v>0</v>
      </c>
      <c r="O1102" s="2">
        <v>14</v>
      </c>
      <c r="P1102" s="2">
        <v>0</v>
      </c>
      <c r="Q1102" s="2">
        <v>0</v>
      </c>
      <c r="R1102" s="2">
        <v>1194</v>
      </c>
      <c r="S1102" s="2">
        <v>207500</v>
      </c>
      <c r="T1102" s="2">
        <v>15435900</v>
      </c>
      <c r="U1102" s="2">
        <v>58</v>
      </c>
      <c r="V1102" s="2">
        <v>67</v>
      </c>
      <c r="W1102" s="2">
        <v>0</v>
      </c>
      <c r="X1102" s="2">
        <v>152</v>
      </c>
      <c r="Y1102" s="2">
        <v>20</v>
      </c>
      <c r="Z1102" s="2">
        <v>85</v>
      </c>
      <c r="AA1102" s="9">
        <f t="shared" si="155"/>
        <v>7490</v>
      </c>
      <c r="AB1102" s="9">
        <f t="shared" si="156"/>
        <v>1118</v>
      </c>
      <c r="AC1102" s="9">
        <f t="shared" si="157"/>
        <v>1277</v>
      </c>
      <c r="AD1102" s="9">
        <f t="shared" si="158"/>
        <v>1194</v>
      </c>
      <c r="AE1102" s="44">
        <f t="shared" si="159"/>
        <v>7.7142676142193566E-6</v>
      </c>
      <c r="AF1102" s="9">
        <f t="shared" si="160"/>
        <v>85</v>
      </c>
      <c r="AG1102" s="9">
        <f t="shared" si="153"/>
        <v>105</v>
      </c>
      <c r="AH1102" s="44">
        <f t="shared" si="161"/>
        <v>7.4278507348474352E-6</v>
      </c>
      <c r="AI1102">
        <f>AA1102/'Totals and Drop Down Lists'!W$6*Inputs!E$37</f>
        <v>6794.4816495524592</v>
      </c>
      <c r="AJ1102">
        <f>AB1102/'Totals and Drop Down Lists'!X$6*Inputs!F$37</f>
        <v>3678.6528703222339</v>
      </c>
      <c r="AK1102">
        <f>AC1102/'Totals and Drop Down Lists'!Y$6*Inputs!G$37</f>
        <v>8418.4153531253523</v>
      </c>
      <c r="AL1102">
        <f>AD1102/'Totals and Drop Down Lists'!Z$6*Inputs!H$37</f>
        <v>9572.8965163727044</v>
      </c>
      <c r="AM1102">
        <f>AE1102/'Totals and Drop Down Lists'!AA$6*Inputs!I$37</f>
        <v>960.34416378503056</v>
      </c>
      <c r="AN1102">
        <f>AF1102/'Totals and Drop Down Lists'!AB$6*Inputs!J$37</f>
        <v>1696.318916929303</v>
      </c>
      <c r="AO1102">
        <f>AG1102/'Totals and Drop Down Lists'!AC$6*Inputs!K$37</f>
        <v>1955.47549880462</v>
      </c>
      <c r="AP1102">
        <f>AH1102/'Totals and Drop Down Lists'!AD$6*Inputs!L$37</f>
        <v>1747.995437866736</v>
      </c>
      <c r="AQ1102">
        <f>IF(OR($D1102="51",$D1102="52",$D1102="61"),(AA1102/'Totals and Drop Down Lists'!W$4)*Inputs!E$38,0)</f>
        <v>0</v>
      </c>
      <c r="AR1102">
        <f>IF(OR($D1102="51",$D1102="52",$D1102="61"),(AB1102/'Totals and Drop Down Lists'!X$4)*Inputs!F$38,0)</f>
        <v>0</v>
      </c>
      <c r="AS1102">
        <f>IF(OR($D1102="51",$D1102="52",$D1102="61"),(AC1102/'Totals and Drop Down Lists'!Y$4)*Inputs!G$38,0)</f>
        <v>0</v>
      </c>
      <c r="AT1102">
        <f>IF(OR($D1102="51",$D1102="52",$D1102="61"),(AD1102/'Totals and Drop Down Lists'!Z$4)*Inputs!H$38,0)</f>
        <v>0</v>
      </c>
      <c r="AU1102">
        <f>IF(OR($D1102="51",$D1102="52",$D1102="61"),(AE1102/'Totals and Drop Down Lists'!AA$4)*Inputs!I$38,0)</f>
        <v>0</v>
      </c>
      <c r="AV1102">
        <f>IF(OR($D1102="51",$D1102="52",$D1102="61"),(AF1102/'Totals and Drop Down Lists'!AB$4)*Inputs!J$38,0)</f>
        <v>0</v>
      </c>
      <c r="AW1102">
        <f>IF(OR($D1102="51",$D1102="52",$D1102="61"),(AG1102/'Totals and Drop Down Lists'!AC$4)*Inputs!K$38,0)</f>
        <v>0</v>
      </c>
      <c r="AX1102">
        <f>IF(OR($D1102="51",$D1102="52",$D1102="61"),(AH1102/'Totals and Drop Down Lists'!AD$4)*Inputs!L$38,0)</f>
        <v>0</v>
      </c>
      <c r="AY1102">
        <f>IF(OR($D1102="51",$D1102="52",$D1102="61"),0,(AA1102/'Totals and Drop Down Lists'!W$5)*Inputs!E$39)</f>
        <v>0</v>
      </c>
      <c r="AZ1102">
        <f>IF(OR($D1102="51",$D1102="52",$D1102="61"),0,(AB1102/'Totals and Drop Down Lists'!X$5)*Inputs!F$39)</f>
        <v>0</v>
      </c>
      <c r="BA1102">
        <f>IF(OR($D1102="51",$D1102="52",$D1102="61"),0,(AC1102/'Totals and Drop Down Lists'!Y$5)*Inputs!G$39)</f>
        <v>0</v>
      </c>
      <c r="BB1102">
        <f>IF(OR($D1102="51",$D1102="52",$D1102="61"),0,(AD1102/'Totals and Drop Down Lists'!Z$5)*Inputs!H$39)</f>
        <v>0</v>
      </c>
      <c r="BC1102">
        <f>IF(OR($D1102="51",$D1102="52",$D1102="61"),0,(AE1102/'Totals and Drop Down Lists'!AA$5)*Inputs!I$39)</f>
        <v>0</v>
      </c>
      <c r="BD1102">
        <f>IF(OR($D1102="51",$D1102="52",$D1102="61"),0,(AF1102/'Totals and Drop Down Lists'!AB$5)*Inputs!J$39)</f>
        <v>0</v>
      </c>
      <c r="BE1102">
        <f>IF(OR($D1102="51",$D1102="52",$D1102="61"),0,(AG1102/'Totals and Drop Down Lists'!AC$5)*Inputs!K$39)</f>
        <v>0</v>
      </c>
      <c r="BF1102">
        <f>IF(OR($D1102="51",$D1102="52",$D1102="61"),0,(AH1102/'Totals and Drop Down Lists'!AD$5)*Inputs!L$39)</f>
        <v>0</v>
      </c>
      <c r="BG1102" s="10">
        <f t="shared" si="154"/>
        <v>34824.580406758447</v>
      </c>
    </row>
    <row r="1103" spans="1:59">
      <c r="A1103" s="1" t="s">
        <v>7451</v>
      </c>
      <c r="B1103" s="1" t="s">
        <v>6902</v>
      </c>
      <c r="C1103" s="1" t="s">
        <v>1064</v>
      </c>
      <c r="D1103" s="1" t="s">
        <v>25</v>
      </c>
      <c r="E1103" s="1" t="s">
        <v>6913</v>
      </c>
      <c r="F1103" s="2">
        <v>5288</v>
      </c>
      <c r="G1103" s="2">
        <v>4</v>
      </c>
      <c r="H1103" s="2">
        <v>0</v>
      </c>
      <c r="I1103" s="2">
        <v>639</v>
      </c>
      <c r="J1103" s="2">
        <v>2113</v>
      </c>
      <c r="K1103" s="2">
        <v>510</v>
      </c>
      <c r="L1103" s="2">
        <v>12</v>
      </c>
      <c r="M1103" s="2">
        <v>2</v>
      </c>
      <c r="N1103" s="2">
        <v>0</v>
      </c>
      <c r="O1103" s="2">
        <v>6</v>
      </c>
      <c r="P1103" s="2">
        <v>1</v>
      </c>
      <c r="Q1103" s="2">
        <v>0</v>
      </c>
      <c r="R1103" s="2">
        <v>936</v>
      </c>
      <c r="S1103" s="2">
        <v>157500</v>
      </c>
      <c r="T1103" s="2">
        <v>12972100</v>
      </c>
      <c r="U1103" s="2">
        <v>10</v>
      </c>
      <c r="V1103" s="2">
        <v>44</v>
      </c>
      <c r="W1103" s="2">
        <v>10</v>
      </c>
      <c r="X1103" s="2">
        <v>116</v>
      </c>
      <c r="Y1103" s="2">
        <v>27</v>
      </c>
      <c r="Z1103" s="2">
        <v>56</v>
      </c>
      <c r="AA1103" s="9">
        <f t="shared" si="155"/>
        <v>5288</v>
      </c>
      <c r="AB1103" s="9">
        <f t="shared" si="156"/>
        <v>635</v>
      </c>
      <c r="AC1103" s="9">
        <f t="shared" si="157"/>
        <v>957</v>
      </c>
      <c r="AD1103" s="9">
        <f t="shared" si="158"/>
        <v>936</v>
      </c>
      <c r="AE1103" s="44">
        <f t="shared" si="159"/>
        <v>8.5967963946074182E-6</v>
      </c>
      <c r="AF1103" s="9">
        <f t="shared" si="160"/>
        <v>62</v>
      </c>
      <c r="AG1103" s="9">
        <f t="shared" si="153"/>
        <v>83</v>
      </c>
      <c r="AH1103" s="44">
        <f t="shared" si="161"/>
        <v>7.4541796918356521E-6</v>
      </c>
      <c r="AI1103">
        <f>AA1103/'Totals and Drop Down Lists'!W$6*Inputs!E$37</f>
        <v>4796.9584730084653</v>
      </c>
      <c r="AJ1103">
        <f>AB1103/'Totals and Drop Down Lists'!X$6*Inputs!F$37</f>
        <v>2089.3958610506425</v>
      </c>
      <c r="AK1103">
        <f>AC1103/'Totals and Drop Down Lists'!Y$6*Inputs!G$37</f>
        <v>6308.8672615042778</v>
      </c>
      <c r="AL1103">
        <f>AD1103/'Totals and Drop Down Lists'!Z$6*Inputs!H$37</f>
        <v>7504.3811887142801</v>
      </c>
      <c r="AM1103">
        <f>AE1103/'Totals and Drop Down Lists'!AA$6*Inputs!I$37</f>
        <v>1070.2095983281336</v>
      </c>
      <c r="AN1103">
        <f>AF1103/'Totals and Drop Down Lists'!AB$6*Inputs!J$37</f>
        <v>1237.314974701374</v>
      </c>
      <c r="AO1103">
        <f>AG1103/'Totals and Drop Down Lists'!AC$6*Inputs!K$37</f>
        <v>1545.7568228646044</v>
      </c>
      <c r="AP1103">
        <f>AH1103/'Totals and Drop Down Lists'!AD$6*Inputs!L$37</f>
        <v>1754.1914289201477</v>
      </c>
      <c r="AQ1103">
        <f>IF(OR($D1103="51",$D1103="52",$D1103="61"),(AA1103/'Totals and Drop Down Lists'!W$4)*Inputs!E$38,0)</f>
        <v>0</v>
      </c>
      <c r="AR1103">
        <f>IF(OR($D1103="51",$D1103="52",$D1103="61"),(AB1103/'Totals and Drop Down Lists'!X$4)*Inputs!F$38,0)</f>
        <v>0</v>
      </c>
      <c r="AS1103">
        <f>IF(OR($D1103="51",$D1103="52",$D1103="61"),(AC1103/'Totals and Drop Down Lists'!Y$4)*Inputs!G$38,0)</f>
        <v>0</v>
      </c>
      <c r="AT1103">
        <f>IF(OR($D1103="51",$D1103="52",$D1103="61"),(AD1103/'Totals and Drop Down Lists'!Z$4)*Inputs!H$38,0)</f>
        <v>0</v>
      </c>
      <c r="AU1103">
        <f>IF(OR($D1103="51",$D1103="52",$D1103="61"),(AE1103/'Totals and Drop Down Lists'!AA$4)*Inputs!I$38,0)</f>
        <v>0</v>
      </c>
      <c r="AV1103">
        <f>IF(OR($D1103="51",$D1103="52",$D1103="61"),(AF1103/'Totals and Drop Down Lists'!AB$4)*Inputs!J$38,0)</f>
        <v>0</v>
      </c>
      <c r="AW1103">
        <f>IF(OR($D1103="51",$D1103="52",$D1103="61"),(AG1103/'Totals and Drop Down Lists'!AC$4)*Inputs!K$38,0)</f>
        <v>0</v>
      </c>
      <c r="AX1103">
        <f>IF(OR($D1103="51",$D1103="52",$D1103="61"),(AH1103/'Totals and Drop Down Lists'!AD$4)*Inputs!L$38,0)</f>
        <v>0</v>
      </c>
      <c r="AY1103">
        <f>IF(OR($D1103="51",$D1103="52",$D1103="61"),0,(AA1103/'Totals and Drop Down Lists'!W$5)*Inputs!E$39)</f>
        <v>0</v>
      </c>
      <c r="AZ1103">
        <f>IF(OR($D1103="51",$D1103="52",$D1103="61"),0,(AB1103/'Totals and Drop Down Lists'!X$5)*Inputs!F$39)</f>
        <v>0</v>
      </c>
      <c r="BA1103">
        <f>IF(OR($D1103="51",$D1103="52",$D1103="61"),0,(AC1103/'Totals and Drop Down Lists'!Y$5)*Inputs!G$39)</f>
        <v>0</v>
      </c>
      <c r="BB1103">
        <f>IF(OR($D1103="51",$D1103="52",$D1103="61"),0,(AD1103/'Totals and Drop Down Lists'!Z$5)*Inputs!H$39)</f>
        <v>0</v>
      </c>
      <c r="BC1103">
        <f>IF(OR($D1103="51",$D1103="52",$D1103="61"),0,(AE1103/'Totals and Drop Down Lists'!AA$5)*Inputs!I$39)</f>
        <v>0</v>
      </c>
      <c r="BD1103">
        <f>IF(OR($D1103="51",$D1103="52",$D1103="61"),0,(AF1103/'Totals and Drop Down Lists'!AB$5)*Inputs!J$39)</f>
        <v>0</v>
      </c>
      <c r="BE1103">
        <f>IF(OR($D1103="51",$D1103="52",$D1103="61"),0,(AG1103/'Totals and Drop Down Lists'!AC$5)*Inputs!K$39)</f>
        <v>0</v>
      </c>
      <c r="BF1103">
        <f>IF(OR($D1103="51",$D1103="52",$D1103="61"),0,(AH1103/'Totals and Drop Down Lists'!AD$5)*Inputs!L$39)</f>
        <v>0</v>
      </c>
      <c r="BG1103" s="10">
        <f t="shared" si="154"/>
        <v>26307.075609091928</v>
      </c>
    </row>
    <row r="1104" spans="1:59">
      <c r="A1104" s="1" t="s">
        <v>7451</v>
      </c>
      <c r="B1104" s="1" t="s">
        <v>6902</v>
      </c>
      <c r="C1104" s="1" t="s">
        <v>1752</v>
      </c>
      <c r="D1104" s="1" t="s">
        <v>25</v>
      </c>
      <c r="E1104" s="1" t="s">
        <v>6914</v>
      </c>
      <c r="F1104" s="2">
        <v>17762</v>
      </c>
      <c r="G1104" s="2">
        <v>90</v>
      </c>
      <c r="H1104" s="2">
        <v>5</v>
      </c>
      <c r="I1104" s="2">
        <v>2614</v>
      </c>
      <c r="J1104" s="2">
        <v>6972</v>
      </c>
      <c r="K1104" s="2">
        <v>1853</v>
      </c>
      <c r="L1104" s="2">
        <v>46</v>
      </c>
      <c r="M1104" s="2">
        <v>0</v>
      </c>
      <c r="N1104" s="2">
        <v>0</v>
      </c>
      <c r="O1104" s="2">
        <v>102</v>
      </c>
      <c r="P1104" s="2">
        <v>0</v>
      </c>
      <c r="Q1104" s="2">
        <v>25</v>
      </c>
      <c r="R1104" s="2">
        <v>3247</v>
      </c>
      <c r="S1104" s="2">
        <v>952600</v>
      </c>
      <c r="T1104" s="2">
        <v>57706700</v>
      </c>
      <c r="U1104" s="2">
        <v>123</v>
      </c>
      <c r="V1104" s="2">
        <v>313</v>
      </c>
      <c r="W1104" s="2">
        <v>74</v>
      </c>
      <c r="X1104" s="2">
        <v>677</v>
      </c>
      <c r="Y1104" s="2">
        <v>123</v>
      </c>
      <c r="Z1104" s="2">
        <v>309</v>
      </c>
      <c r="AA1104" s="9">
        <f t="shared" si="155"/>
        <v>17762</v>
      </c>
      <c r="AB1104" s="9">
        <f t="shared" si="156"/>
        <v>2519</v>
      </c>
      <c r="AC1104" s="9">
        <f t="shared" si="157"/>
        <v>3420</v>
      </c>
      <c r="AD1104" s="9">
        <f t="shared" si="158"/>
        <v>3247</v>
      </c>
      <c r="AE1104" s="44">
        <f t="shared" si="159"/>
        <v>3.439451946175668E-5</v>
      </c>
      <c r="AF1104" s="9">
        <f t="shared" si="160"/>
        <v>290</v>
      </c>
      <c r="AG1104" s="9">
        <f t="shared" si="153"/>
        <v>432</v>
      </c>
      <c r="AH1104" s="44">
        <f t="shared" si="161"/>
        <v>4.27221277170938E-5</v>
      </c>
      <c r="AI1104">
        <f>AA1104/'Totals and Drop Down Lists'!W$6*Inputs!E$37</f>
        <v>16112.627911795831</v>
      </c>
      <c r="AJ1104">
        <f>AB1104/'Totals and Drop Down Lists'!X$6*Inputs!F$37</f>
        <v>8288.4853133646757</v>
      </c>
      <c r="AK1104">
        <f>AC1104/'Totals and Drop Down Lists'!Y$6*Inputs!G$37</f>
        <v>22545.795229200241</v>
      </c>
      <c r="AL1104">
        <f>AD1104/'Totals and Drop Down Lists'!Z$6*Inputs!H$37</f>
        <v>26032.826623670157</v>
      </c>
      <c r="AM1104">
        <f>AE1104/'Totals and Drop Down Lists'!AA$6*Inputs!I$37</f>
        <v>4281.7513836835178</v>
      </c>
      <c r="AN1104">
        <f>AF1104/'Totals and Drop Down Lists'!AB$6*Inputs!J$37</f>
        <v>5787.4410106999749</v>
      </c>
      <c r="AO1104">
        <f>AG1104/'Totals and Drop Down Lists'!AC$6*Inputs!K$37</f>
        <v>8045.3849093675799</v>
      </c>
      <c r="AP1104">
        <f>AH1104/'Totals and Drop Down Lists'!AD$6*Inputs!L$37</f>
        <v>10053.794430075317</v>
      </c>
      <c r="AQ1104">
        <f>IF(OR($D1104="51",$D1104="52",$D1104="61"),(AA1104/'Totals and Drop Down Lists'!W$4)*Inputs!E$38,0)</f>
        <v>0</v>
      </c>
      <c r="AR1104">
        <f>IF(OR($D1104="51",$D1104="52",$D1104="61"),(AB1104/'Totals and Drop Down Lists'!X$4)*Inputs!F$38,0)</f>
        <v>0</v>
      </c>
      <c r="AS1104">
        <f>IF(OR($D1104="51",$D1104="52",$D1104="61"),(AC1104/'Totals and Drop Down Lists'!Y$4)*Inputs!G$38,0)</f>
        <v>0</v>
      </c>
      <c r="AT1104">
        <f>IF(OR($D1104="51",$D1104="52",$D1104="61"),(AD1104/'Totals and Drop Down Lists'!Z$4)*Inputs!H$38,0)</f>
        <v>0</v>
      </c>
      <c r="AU1104">
        <f>IF(OR($D1104="51",$D1104="52",$D1104="61"),(AE1104/'Totals and Drop Down Lists'!AA$4)*Inputs!I$38,0)</f>
        <v>0</v>
      </c>
      <c r="AV1104">
        <f>IF(OR($D1104="51",$D1104="52",$D1104="61"),(AF1104/'Totals and Drop Down Lists'!AB$4)*Inputs!J$38,0)</f>
        <v>0</v>
      </c>
      <c r="AW1104">
        <f>IF(OR($D1104="51",$D1104="52",$D1104="61"),(AG1104/'Totals and Drop Down Lists'!AC$4)*Inputs!K$38,0)</f>
        <v>0</v>
      </c>
      <c r="AX1104">
        <f>IF(OR($D1104="51",$D1104="52",$D1104="61"),(AH1104/'Totals and Drop Down Lists'!AD$4)*Inputs!L$38,0)</f>
        <v>0</v>
      </c>
      <c r="AY1104">
        <f>IF(OR($D1104="51",$D1104="52",$D1104="61"),0,(AA1104/'Totals and Drop Down Lists'!W$5)*Inputs!E$39)</f>
        <v>0</v>
      </c>
      <c r="AZ1104">
        <f>IF(OR($D1104="51",$D1104="52",$D1104="61"),0,(AB1104/'Totals and Drop Down Lists'!X$5)*Inputs!F$39)</f>
        <v>0</v>
      </c>
      <c r="BA1104">
        <f>IF(OR($D1104="51",$D1104="52",$D1104="61"),0,(AC1104/'Totals and Drop Down Lists'!Y$5)*Inputs!G$39)</f>
        <v>0</v>
      </c>
      <c r="BB1104">
        <f>IF(OR($D1104="51",$D1104="52",$D1104="61"),0,(AD1104/'Totals and Drop Down Lists'!Z$5)*Inputs!H$39)</f>
        <v>0</v>
      </c>
      <c r="BC1104">
        <f>IF(OR($D1104="51",$D1104="52",$D1104="61"),0,(AE1104/'Totals and Drop Down Lists'!AA$5)*Inputs!I$39)</f>
        <v>0</v>
      </c>
      <c r="BD1104">
        <f>IF(OR($D1104="51",$D1104="52",$D1104="61"),0,(AF1104/'Totals and Drop Down Lists'!AB$5)*Inputs!J$39)</f>
        <v>0</v>
      </c>
      <c r="BE1104">
        <f>IF(OR($D1104="51",$D1104="52",$D1104="61"),0,(AG1104/'Totals and Drop Down Lists'!AC$5)*Inputs!K$39)</f>
        <v>0</v>
      </c>
      <c r="BF1104">
        <f>IF(OR($D1104="51",$D1104="52",$D1104="61"),0,(AH1104/'Totals and Drop Down Lists'!AD$5)*Inputs!L$39)</f>
        <v>0</v>
      </c>
      <c r="BG1104" s="10">
        <f t="shared" si="154"/>
        <v>101148.10681185729</v>
      </c>
    </row>
    <row r="1105" spans="1:59">
      <c r="A1105" s="1" t="s">
        <v>7452</v>
      </c>
      <c r="B1105" s="1" t="s">
        <v>5658</v>
      </c>
      <c r="C1105" s="1" t="s">
        <v>4174</v>
      </c>
      <c r="D1105" s="1" t="s">
        <v>25</v>
      </c>
      <c r="E1105" s="1" t="s">
        <v>5659</v>
      </c>
      <c r="F1105" s="2">
        <v>7980</v>
      </c>
      <c r="G1105" s="2">
        <v>81</v>
      </c>
      <c r="H1105" s="2">
        <v>1</v>
      </c>
      <c r="I1105" s="2">
        <v>2399</v>
      </c>
      <c r="J1105" s="2">
        <v>2860</v>
      </c>
      <c r="K1105" s="2">
        <v>979</v>
      </c>
      <c r="L1105" s="2">
        <v>23</v>
      </c>
      <c r="M1105" s="2">
        <v>24</v>
      </c>
      <c r="N1105" s="2">
        <v>0</v>
      </c>
      <c r="O1105" s="2">
        <v>53</v>
      </c>
      <c r="P1105" s="2">
        <v>0</v>
      </c>
      <c r="Q1105" s="2">
        <v>0</v>
      </c>
      <c r="R1105" s="2">
        <v>1335</v>
      </c>
      <c r="S1105" s="2">
        <v>360900</v>
      </c>
      <c r="T1105" s="2">
        <v>20185800</v>
      </c>
      <c r="U1105" s="2">
        <v>137</v>
      </c>
      <c r="V1105" s="2">
        <v>287</v>
      </c>
      <c r="W1105" s="2">
        <v>35</v>
      </c>
      <c r="X1105" s="2">
        <v>479</v>
      </c>
      <c r="Y1105" s="2">
        <v>53</v>
      </c>
      <c r="Z1105" s="2">
        <v>125</v>
      </c>
      <c r="AA1105" s="9">
        <f t="shared" si="155"/>
        <v>7980</v>
      </c>
      <c r="AB1105" s="9">
        <f t="shared" si="156"/>
        <v>2317</v>
      </c>
      <c r="AC1105" s="9">
        <f t="shared" si="157"/>
        <v>1435</v>
      </c>
      <c r="AD1105" s="9">
        <f t="shared" si="158"/>
        <v>1335</v>
      </c>
      <c r="AE1105" s="44">
        <f t="shared" si="159"/>
        <v>2.3404271981922527E-5</v>
      </c>
      <c r="AF1105" s="9">
        <f t="shared" si="160"/>
        <v>157</v>
      </c>
      <c r="AG1105" s="9">
        <f t="shared" si="153"/>
        <v>178</v>
      </c>
      <c r="AH1105" s="44">
        <f t="shared" si="161"/>
        <v>2.2671891122384708E-5</v>
      </c>
      <c r="AI1105">
        <f>AA1105/'Totals and Drop Down Lists'!W$6*Inputs!E$37</f>
        <v>7238.9804490558918</v>
      </c>
      <c r="AJ1105">
        <f>AB1105/'Totals and Drop Down Lists'!X$6*Inputs!F$37</f>
        <v>7623.8271024477781</v>
      </c>
      <c r="AK1105">
        <f>AC1105/'Totals and Drop Down Lists'!Y$6*Inputs!G$37</f>
        <v>9460.0047233632577</v>
      </c>
      <c r="AL1105">
        <f>AD1105/'Totals and Drop Down Lists'!Z$6*Inputs!H$37</f>
        <v>10703.364195441842</v>
      </c>
      <c r="AM1105">
        <f>AE1105/'Totals and Drop Down Lists'!AA$6*Inputs!I$37</f>
        <v>2913.5826146408945</v>
      </c>
      <c r="AN1105">
        <f>AF1105/'Totals and Drop Down Lists'!AB$6*Inputs!J$37</f>
        <v>3133.2008230341248</v>
      </c>
      <c r="AO1105">
        <f>AG1105/'Totals and Drop Down Lists'!AC$6*Inputs!K$37</f>
        <v>3314.9965598783083</v>
      </c>
      <c r="AP1105">
        <f>AH1105/'Totals and Drop Down Lists'!AD$6*Inputs!L$37</f>
        <v>5335.3740758165368</v>
      </c>
      <c r="AQ1105">
        <f>IF(OR($D1105="51",$D1105="52",$D1105="61"),(AA1105/'Totals and Drop Down Lists'!W$4)*Inputs!E$38,0)</f>
        <v>0</v>
      </c>
      <c r="AR1105">
        <f>IF(OR($D1105="51",$D1105="52",$D1105="61"),(AB1105/'Totals and Drop Down Lists'!X$4)*Inputs!F$38,0)</f>
        <v>0</v>
      </c>
      <c r="AS1105">
        <f>IF(OR($D1105="51",$D1105="52",$D1105="61"),(AC1105/'Totals and Drop Down Lists'!Y$4)*Inputs!G$38,0)</f>
        <v>0</v>
      </c>
      <c r="AT1105">
        <f>IF(OR($D1105="51",$D1105="52",$D1105="61"),(AD1105/'Totals and Drop Down Lists'!Z$4)*Inputs!H$38,0)</f>
        <v>0</v>
      </c>
      <c r="AU1105">
        <f>IF(OR($D1105="51",$D1105="52",$D1105="61"),(AE1105/'Totals and Drop Down Lists'!AA$4)*Inputs!I$38,0)</f>
        <v>0</v>
      </c>
      <c r="AV1105">
        <f>IF(OR($D1105="51",$D1105="52",$D1105="61"),(AF1105/'Totals and Drop Down Lists'!AB$4)*Inputs!J$38,0)</f>
        <v>0</v>
      </c>
      <c r="AW1105">
        <f>IF(OR($D1105="51",$D1105="52",$D1105="61"),(AG1105/'Totals and Drop Down Lists'!AC$4)*Inputs!K$38,0)</f>
        <v>0</v>
      </c>
      <c r="AX1105">
        <f>IF(OR($D1105="51",$D1105="52",$D1105="61"),(AH1105/'Totals and Drop Down Lists'!AD$4)*Inputs!L$38,0)</f>
        <v>0</v>
      </c>
      <c r="AY1105">
        <f>IF(OR($D1105="51",$D1105="52",$D1105="61"),0,(AA1105/'Totals and Drop Down Lists'!W$5)*Inputs!E$39)</f>
        <v>0</v>
      </c>
      <c r="AZ1105">
        <f>IF(OR($D1105="51",$D1105="52",$D1105="61"),0,(AB1105/'Totals and Drop Down Lists'!X$5)*Inputs!F$39)</f>
        <v>0</v>
      </c>
      <c r="BA1105">
        <f>IF(OR($D1105="51",$D1105="52",$D1105="61"),0,(AC1105/'Totals and Drop Down Lists'!Y$5)*Inputs!G$39)</f>
        <v>0</v>
      </c>
      <c r="BB1105">
        <f>IF(OR($D1105="51",$D1105="52",$D1105="61"),0,(AD1105/'Totals and Drop Down Lists'!Z$5)*Inputs!H$39)</f>
        <v>0</v>
      </c>
      <c r="BC1105">
        <f>IF(OR($D1105="51",$D1105="52",$D1105="61"),0,(AE1105/'Totals and Drop Down Lists'!AA$5)*Inputs!I$39)</f>
        <v>0</v>
      </c>
      <c r="BD1105">
        <f>IF(OR($D1105="51",$D1105="52",$D1105="61"),0,(AF1105/'Totals and Drop Down Lists'!AB$5)*Inputs!J$39)</f>
        <v>0</v>
      </c>
      <c r="BE1105">
        <f>IF(OR($D1105="51",$D1105="52",$D1105="61"),0,(AG1105/'Totals and Drop Down Lists'!AC$5)*Inputs!K$39)</f>
        <v>0</v>
      </c>
      <c r="BF1105">
        <f>IF(OR($D1105="51",$D1105="52",$D1105="61"),0,(AH1105/'Totals and Drop Down Lists'!AD$5)*Inputs!L$39)</f>
        <v>0</v>
      </c>
      <c r="BG1105" s="10">
        <f t="shared" si="154"/>
        <v>49723.330543678632</v>
      </c>
    </row>
    <row r="1106" spans="1:59">
      <c r="A1106" s="1" t="s">
        <v>7452</v>
      </c>
      <c r="B1106" s="1" t="s">
        <v>5658</v>
      </c>
      <c r="C1106" s="1" t="s">
        <v>5660</v>
      </c>
      <c r="D1106" s="1" t="s">
        <v>25</v>
      </c>
      <c r="E1106" s="1" t="s">
        <v>5661</v>
      </c>
      <c r="F1106" s="2">
        <v>17665</v>
      </c>
      <c r="G1106" s="2">
        <v>129</v>
      </c>
      <c r="H1106" s="2">
        <v>0</v>
      </c>
      <c r="I1106" s="2">
        <v>2462</v>
      </c>
      <c r="J1106" s="2">
        <v>6373</v>
      </c>
      <c r="K1106" s="2">
        <v>1615</v>
      </c>
      <c r="L1106" s="2">
        <v>15</v>
      </c>
      <c r="M1106" s="2">
        <v>5</v>
      </c>
      <c r="N1106" s="2">
        <v>0</v>
      </c>
      <c r="O1106" s="2">
        <v>27</v>
      </c>
      <c r="P1106" s="2">
        <v>18</v>
      </c>
      <c r="Q1106" s="2">
        <v>0</v>
      </c>
      <c r="R1106" s="2">
        <v>1575</v>
      </c>
      <c r="S1106" s="2">
        <v>895500</v>
      </c>
      <c r="T1106" s="2">
        <v>65031800</v>
      </c>
      <c r="U1106" s="2">
        <v>164</v>
      </c>
      <c r="V1106" s="2">
        <v>173</v>
      </c>
      <c r="W1106" s="2">
        <v>45</v>
      </c>
      <c r="X1106" s="2">
        <v>462</v>
      </c>
      <c r="Y1106" s="2">
        <v>54</v>
      </c>
      <c r="Z1106" s="2">
        <v>227</v>
      </c>
      <c r="AA1106" s="9">
        <f t="shared" si="155"/>
        <v>17665</v>
      </c>
      <c r="AB1106" s="9">
        <f t="shared" si="156"/>
        <v>2333</v>
      </c>
      <c r="AC1106" s="9">
        <f t="shared" si="157"/>
        <v>1640</v>
      </c>
      <c r="AD1106" s="9">
        <f t="shared" si="158"/>
        <v>1575</v>
      </c>
      <c r="AE1106" s="44">
        <f t="shared" si="159"/>
        <v>2.8582283384032361E-5</v>
      </c>
      <c r="AF1106" s="9">
        <f t="shared" si="160"/>
        <v>244</v>
      </c>
      <c r="AG1106" s="9">
        <f t="shared" si="153"/>
        <v>281</v>
      </c>
      <c r="AH1106" s="44">
        <f t="shared" si="161"/>
        <v>2.6496347712129982E-5</v>
      </c>
      <c r="AI1106">
        <f>AA1106/'Totals and Drop Down Lists'!W$6*Inputs!E$37</f>
        <v>16024.635292302295</v>
      </c>
      <c r="AJ1106">
        <f>AB1106/'Totals and Drop Down Lists'!X$6*Inputs!F$37</f>
        <v>7676.4732973718883</v>
      </c>
      <c r="AK1106">
        <f>AC1106/'Totals and Drop Down Lists'!Y$6*Inputs!G$37</f>
        <v>10811.433969558009</v>
      </c>
      <c r="AL1106">
        <f>AD1106/'Totals and Drop Down Lists'!Z$6*Inputs!H$37</f>
        <v>12627.564500240374</v>
      </c>
      <c r="AM1106">
        <f>AE1106/'Totals and Drop Down Lists'!AA$6*Inputs!I$37</f>
        <v>3558.1898902379485</v>
      </c>
      <c r="AN1106">
        <f>AF1106/'Totals and Drop Down Lists'!AB$6*Inputs!J$37</f>
        <v>4869.4331262441174</v>
      </c>
      <c r="AO1106">
        <f>AG1106/'Totals and Drop Down Lists'!AC$6*Inputs!K$37</f>
        <v>5233.2249063247446</v>
      </c>
      <c r="AP1106">
        <f>AH1106/'Totals and Drop Down Lists'!AD$6*Inputs!L$37</f>
        <v>6235.3830972459937</v>
      </c>
      <c r="AQ1106">
        <f>IF(OR($D1106="51",$D1106="52",$D1106="61"),(AA1106/'Totals and Drop Down Lists'!W$4)*Inputs!E$38,0)</f>
        <v>0</v>
      </c>
      <c r="AR1106">
        <f>IF(OR($D1106="51",$D1106="52",$D1106="61"),(AB1106/'Totals and Drop Down Lists'!X$4)*Inputs!F$38,0)</f>
        <v>0</v>
      </c>
      <c r="AS1106">
        <f>IF(OR($D1106="51",$D1106="52",$D1106="61"),(AC1106/'Totals and Drop Down Lists'!Y$4)*Inputs!G$38,0)</f>
        <v>0</v>
      </c>
      <c r="AT1106">
        <f>IF(OR($D1106="51",$D1106="52",$D1106="61"),(AD1106/'Totals and Drop Down Lists'!Z$4)*Inputs!H$38,0)</f>
        <v>0</v>
      </c>
      <c r="AU1106">
        <f>IF(OR($D1106="51",$D1106="52",$D1106="61"),(AE1106/'Totals and Drop Down Lists'!AA$4)*Inputs!I$38,0)</f>
        <v>0</v>
      </c>
      <c r="AV1106">
        <f>IF(OR($D1106="51",$D1106="52",$D1106="61"),(AF1106/'Totals and Drop Down Lists'!AB$4)*Inputs!J$38,0)</f>
        <v>0</v>
      </c>
      <c r="AW1106">
        <f>IF(OR($D1106="51",$D1106="52",$D1106="61"),(AG1106/'Totals and Drop Down Lists'!AC$4)*Inputs!K$38,0)</f>
        <v>0</v>
      </c>
      <c r="AX1106">
        <f>IF(OR($D1106="51",$D1106="52",$D1106="61"),(AH1106/'Totals and Drop Down Lists'!AD$4)*Inputs!L$38,0)</f>
        <v>0</v>
      </c>
      <c r="AY1106">
        <f>IF(OR($D1106="51",$D1106="52",$D1106="61"),0,(AA1106/'Totals and Drop Down Lists'!W$5)*Inputs!E$39)</f>
        <v>0</v>
      </c>
      <c r="AZ1106">
        <f>IF(OR($D1106="51",$D1106="52",$D1106="61"),0,(AB1106/'Totals and Drop Down Lists'!X$5)*Inputs!F$39)</f>
        <v>0</v>
      </c>
      <c r="BA1106">
        <f>IF(OR($D1106="51",$D1106="52",$D1106="61"),0,(AC1106/'Totals and Drop Down Lists'!Y$5)*Inputs!G$39)</f>
        <v>0</v>
      </c>
      <c r="BB1106">
        <f>IF(OR($D1106="51",$D1106="52",$D1106="61"),0,(AD1106/'Totals and Drop Down Lists'!Z$5)*Inputs!H$39)</f>
        <v>0</v>
      </c>
      <c r="BC1106">
        <f>IF(OR($D1106="51",$D1106="52",$D1106="61"),0,(AE1106/'Totals and Drop Down Lists'!AA$5)*Inputs!I$39)</f>
        <v>0</v>
      </c>
      <c r="BD1106">
        <f>IF(OR($D1106="51",$D1106="52",$D1106="61"),0,(AF1106/'Totals and Drop Down Lists'!AB$5)*Inputs!J$39)</f>
        <v>0</v>
      </c>
      <c r="BE1106">
        <f>IF(OR($D1106="51",$D1106="52",$D1106="61"),0,(AG1106/'Totals and Drop Down Lists'!AC$5)*Inputs!K$39)</f>
        <v>0</v>
      </c>
      <c r="BF1106">
        <f>IF(OR($D1106="51",$D1106="52",$D1106="61"),0,(AH1106/'Totals and Drop Down Lists'!AD$5)*Inputs!L$39)</f>
        <v>0</v>
      </c>
      <c r="BG1106" s="10">
        <f t="shared" si="154"/>
        <v>67036.338079525376</v>
      </c>
    </row>
    <row r="1107" spans="1:59">
      <c r="A1107" s="1" t="s">
        <v>7452</v>
      </c>
      <c r="B1107" s="1" t="s">
        <v>5658</v>
      </c>
      <c r="C1107" s="1" t="s">
        <v>806</v>
      </c>
      <c r="D1107" s="1" t="s">
        <v>25</v>
      </c>
      <c r="E1107" s="1" t="s">
        <v>5662</v>
      </c>
      <c r="F1107" s="2">
        <v>37891</v>
      </c>
      <c r="G1107" s="2">
        <v>285</v>
      </c>
      <c r="H1107" s="2">
        <v>26</v>
      </c>
      <c r="I1107" s="2">
        <v>3184</v>
      </c>
      <c r="J1107" s="2">
        <v>14051</v>
      </c>
      <c r="K1107" s="2">
        <v>2472</v>
      </c>
      <c r="L1107" s="2">
        <v>78</v>
      </c>
      <c r="M1107" s="2">
        <v>7</v>
      </c>
      <c r="N1107" s="2">
        <v>0</v>
      </c>
      <c r="O1107" s="2">
        <v>109</v>
      </c>
      <c r="P1107" s="2">
        <v>9</v>
      </c>
      <c r="Q1107" s="2">
        <v>5</v>
      </c>
      <c r="R1107" s="2">
        <v>2527</v>
      </c>
      <c r="S1107" s="2">
        <v>1588100</v>
      </c>
      <c r="T1107" s="2">
        <v>97980300</v>
      </c>
      <c r="U1107" s="2">
        <v>125</v>
      </c>
      <c r="V1107" s="2">
        <v>210</v>
      </c>
      <c r="W1107" s="2">
        <v>35</v>
      </c>
      <c r="X1107" s="2">
        <v>438</v>
      </c>
      <c r="Y1107" s="2">
        <v>166</v>
      </c>
      <c r="Z1107" s="2">
        <v>195</v>
      </c>
      <c r="AA1107" s="9">
        <f t="shared" si="155"/>
        <v>37891</v>
      </c>
      <c r="AB1107" s="9">
        <f t="shared" si="156"/>
        <v>2873</v>
      </c>
      <c r="AC1107" s="9">
        <f t="shared" si="157"/>
        <v>2735</v>
      </c>
      <c r="AD1107" s="9">
        <f t="shared" si="158"/>
        <v>2527</v>
      </c>
      <c r="AE1107" s="44">
        <f t="shared" si="159"/>
        <v>3.0372845780305394E-5</v>
      </c>
      <c r="AF1107" s="9">
        <f t="shared" si="160"/>
        <v>193</v>
      </c>
      <c r="AG1107" s="9">
        <f t="shared" si="153"/>
        <v>361</v>
      </c>
      <c r="AH1107" s="44">
        <f t="shared" si="161"/>
        <v>2.3631947918649185E-5</v>
      </c>
      <c r="AI1107">
        <f>AA1107/'Totals and Drop Down Lists'!W$6*Inputs!E$37</f>
        <v>34372.457167315384</v>
      </c>
      <c r="AJ1107">
        <f>AB1107/'Totals and Drop Down Lists'!X$6*Inputs!F$37</f>
        <v>9453.2823760606243</v>
      </c>
      <c r="AK1107">
        <f>AC1107/'Totals and Drop Down Lists'!Y$6*Inputs!G$37</f>
        <v>18030.043845573873</v>
      </c>
      <c r="AL1107">
        <f>AD1107/'Totals and Drop Down Lists'!Z$6*Inputs!H$37</f>
        <v>20260.225709274557</v>
      </c>
      <c r="AM1107">
        <f>AE1107/'Totals and Drop Down Lists'!AA$6*Inputs!I$37</f>
        <v>3781.0958397261625</v>
      </c>
      <c r="AN1107">
        <f>AF1107/'Totals and Drop Down Lists'!AB$6*Inputs!J$37</f>
        <v>3851.6417760865356</v>
      </c>
      <c r="AO1107">
        <f>AG1107/'Totals and Drop Down Lists'!AC$6*Inputs!K$37</f>
        <v>6723.1110006520748</v>
      </c>
      <c r="AP1107">
        <f>AH1107/'Totals and Drop Down Lists'!AD$6*Inputs!L$37</f>
        <v>5561.3041543640466</v>
      </c>
      <c r="AQ1107">
        <f>IF(OR($D1107="51",$D1107="52",$D1107="61"),(AA1107/'Totals and Drop Down Lists'!W$4)*Inputs!E$38,0)</f>
        <v>0</v>
      </c>
      <c r="AR1107">
        <f>IF(OR($D1107="51",$D1107="52",$D1107="61"),(AB1107/'Totals and Drop Down Lists'!X$4)*Inputs!F$38,0)</f>
        <v>0</v>
      </c>
      <c r="AS1107">
        <f>IF(OR($D1107="51",$D1107="52",$D1107="61"),(AC1107/'Totals and Drop Down Lists'!Y$4)*Inputs!G$38,0)</f>
        <v>0</v>
      </c>
      <c r="AT1107">
        <f>IF(OR($D1107="51",$D1107="52",$D1107="61"),(AD1107/'Totals and Drop Down Lists'!Z$4)*Inputs!H$38,0)</f>
        <v>0</v>
      </c>
      <c r="AU1107">
        <f>IF(OR($D1107="51",$D1107="52",$D1107="61"),(AE1107/'Totals and Drop Down Lists'!AA$4)*Inputs!I$38,0)</f>
        <v>0</v>
      </c>
      <c r="AV1107">
        <f>IF(OR($D1107="51",$D1107="52",$D1107="61"),(AF1107/'Totals and Drop Down Lists'!AB$4)*Inputs!J$38,0)</f>
        <v>0</v>
      </c>
      <c r="AW1107">
        <f>IF(OR($D1107="51",$D1107="52",$D1107="61"),(AG1107/'Totals and Drop Down Lists'!AC$4)*Inputs!K$38,0)</f>
        <v>0</v>
      </c>
      <c r="AX1107">
        <f>IF(OR($D1107="51",$D1107="52",$D1107="61"),(AH1107/'Totals and Drop Down Lists'!AD$4)*Inputs!L$38,0)</f>
        <v>0</v>
      </c>
      <c r="AY1107">
        <f>IF(OR($D1107="51",$D1107="52",$D1107="61"),0,(AA1107/'Totals and Drop Down Lists'!W$5)*Inputs!E$39)</f>
        <v>0</v>
      </c>
      <c r="AZ1107">
        <f>IF(OR($D1107="51",$D1107="52",$D1107="61"),0,(AB1107/'Totals and Drop Down Lists'!X$5)*Inputs!F$39)</f>
        <v>0</v>
      </c>
      <c r="BA1107">
        <f>IF(OR($D1107="51",$D1107="52",$D1107="61"),0,(AC1107/'Totals and Drop Down Lists'!Y$5)*Inputs!G$39)</f>
        <v>0</v>
      </c>
      <c r="BB1107">
        <f>IF(OR($D1107="51",$D1107="52",$D1107="61"),0,(AD1107/'Totals and Drop Down Lists'!Z$5)*Inputs!H$39)</f>
        <v>0</v>
      </c>
      <c r="BC1107">
        <f>IF(OR($D1107="51",$D1107="52",$D1107="61"),0,(AE1107/'Totals and Drop Down Lists'!AA$5)*Inputs!I$39)</f>
        <v>0</v>
      </c>
      <c r="BD1107">
        <f>IF(OR($D1107="51",$D1107="52",$D1107="61"),0,(AF1107/'Totals and Drop Down Lists'!AB$5)*Inputs!J$39)</f>
        <v>0</v>
      </c>
      <c r="BE1107">
        <f>IF(OR($D1107="51",$D1107="52",$D1107="61"),0,(AG1107/'Totals and Drop Down Lists'!AC$5)*Inputs!K$39)</f>
        <v>0</v>
      </c>
      <c r="BF1107">
        <f>IF(OR($D1107="51",$D1107="52",$D1107="61"),0,(AH1107/'Totals and Drop Down Lists'!AD$5)*Inputs!L$39)</f>
        <v>0</v>
      </c>
      <c r="BG1107" s="10">
        <f t="shared" si="154"/>
        <v>102033.16186905325</v>
      </c>
    </row>
    <row r="1108" spans="1:59">
      <c r="A1108" s="1" t="s">
        <v>7452</v>
      </c>
      <c r="B1108" s="1" t="s">
        <v>5658</v>
      </c>
      <c r="C1108" s="1" t="s">
        <v>2528</v>
      </c>
      <c r="D1108" s="1" t="s">
        <v>25</v>
      </c>
      <c r="E1108" s="1" t="s">
        <v>5663</v>
      </c>
      <c r="F1108" s="2">
        <v>6695</v>
      </c>
      <c r="G1108" s="2">
        <v>20</v>
      </c>
      <c r="H1108" s="2">
        <v>0</v>
      </c>
      <c r="I1108" s="2">
        <v>757</v>
      </c>
      <c r="J1108" s="2">
        <v>2728</v>
      </c>
      <c r="K1108" s="2">
        <v>549</v>
      </c>
      <c r="L1108" s="2">
        <v>4</v>
      </c>
      <c r="M1108" s="2">
        <v>0</v>
      </c>
      <c r="N1108" s="2">
        <v>0</v>
      </c>
      <c r="O1108" s="2">
        <v>10</v>
      </c>
      <c r="P1108" s="2">
        <v>0</v>
      </c>
      <c r="Q1108" s="2">
        <v>0</v>
      </c>
      <c r="R1108" s="2">
        <v>814</v>
      </c>
      <c r="S1108" s="2">
        <v>185800</v>
      </c>
      <c r="T1108" s="2">
        <v>11787900</v>
      </c>
      <c r="U1108" s="2">
        <v>86</v>
      </c>
      <c r="V1108" s="2">
        <v>100</v>
      </c>
      <c r="W1108" s="2">
        <v>50</v>
      </c>
      <c r="X1108" s="2">
        <v>153</v>
      </c>
      <c r="Y1108" s="2">
        <v>42</v>
      </c>
      <c r="Z1108" s="2">
        <v>64</v>
      </c>
      <c r="AA1108" s="9">
        <f t="shared" si="155"/>
        <v>6695</v>
      </c>
      <c r="AB1108" s="9">
        <f t="shared" si="156"/>
        <v>737</v>
      </c>
      <c r="AC1108" s="9">
        <f t="shared" si="157"/>
        <v>828</v>
      </c>
      <c r="AD1108" s="9">
        <f t="shared" si="158"/>
        <v>814</v>
      </c>
      <c r="AE1108" s="44">
        <f t="shared" si="159"/>
        <v>7.7160691109484047E-6</v>
      </c>
      <c r="AF1108" s="9">
        <f t="shared" si="160"/>
        <v>3</v>
      </c>
      <c r="AG1108" s="9">
        <f t="shared" si="153"/>
        <v>106</v>
      </c>
      <c r="AH1108" s="44">
        <f t="shared" si="161"/>
        <v>7.9375217811115347E-6</v>
      </c>
      <c r="AI1108">
        <f>AA1108/'Totals and Drop Down Lists'!W$6*Inputs!E$37</f>
        <v>6073.3050258683197</v>
      </c>
      <c r="AJ1108">
        <f>AB1108/'Totals and Drop Down Lists'!X$6*Inputs!F$37</f>
        <v>2425.0153536918483</v>
      </c>
      <c r="AK1108">
        <f>AC1108/'Totals and Drop Down Lists'!Y$6*Inputs!G$37</f>
        <v>5458.4556870695315</v>
      </c>
      <c r="AL1108">
        <f>AD1108/'Totals and Drop Down Lists'!Z$6*Inputs!H$37</f>
        <v>6526.2460337750254</v>
      </c>
      <c r="AM1108">
        <f>AE1108/'Totals and Drop Down Lists'!AA$6*Inputs!I$37</f>
        <v>960.56843094250269</v>
      </c>
      <c r="AN1108">
        <f>AF1108/'Totals and Drop Down Lists'!AB$6*Inputs!J$37</f>
        <v>59.87007942103422</v>
      </c>
      <c r="AO1108">
        <f>AG1108/'Totals and Drop Down Lists'!AC$6*Inputs!K$37</f>
        <v>1974.0990749837117</v>
      </c>
      <c r="AP1108">
        <f>AH1108/'Totals and Drop Down Lists'!AD$6*Inputs!L$37</f>
        <v>1867.9362788293554</v>
      </c>
      <c r="AQ1108">
        <f>IF(OR($D1108="51",$D1108="52",$D1108="61"),(AA1108/'Totals and Drop Down Lists'!W$4)*Inputs!E$38,0)</f>
        <v>0</v>
      </c>
      <c r="AR1108">
        <f>IF(OR($D1108="51",$D1108="52",$D1108="61"),(AB1108/'Totals and Drop Down Lists'!X$4)*Inputs!F$38,0)</f>
        <v>0</v>
      </c>
      <c r="AS1108">
        <f>IF(OR($D1108="51",$D1108="52",$D1108="61"),(AC1108/'Totals and Drop Down Lists'!Y$4)*Inputs!G$38,0)</f>
        <v>0</v>
      </c>
      <c r="AT1108">
        <f>IF(OR($D1108="51",$D1108="52",$D1108="61"),(AD1108/'Totals and Drop Down Lists'!Z$4)*Inputs!H$38,0)</f>
        <v>0</v>
      </c>
      <c r="AU1108">
        <f>IF(OR($D1108="51",$D1108="52",$D1108="61"),(AE1108/'Totals and Drop Down Lists'!AA$4)*Inputs!I$38,0)</f>
        <v>0</v>
      </c>
      <c r="AV1108">
        <f>IF(OR($D1108="51",$D1108="52",$D1108="61"),(AF1108/'Totals and Drop Down Lists'!AB$4)*Inputs!J$38,0)</f>
        <v>0</v>
      </c>
      <c r="AW1108">
        <f>IF(OR($D1108="51",$D1108="52",$D1108="61"),(AG1108/'Totals and Drop Down Lists'!AC$4)*Inputs!K$38,0)</f>
        <v>0</v>
      </c>
      <c r="AX1108">
        <f>IF(OR($D1108="51",$D1108="52",$D1108="61"),(AH1108/'Totals and Drop Down Lists'!AD$4)*Inputs!L$38,0)</f>
        <v>0</v>
      </c>
      <c r="AY1108">
        <f>IF(OR($D1108="51",$D1108="52",$D1108="61"),0,(AA1108/'Totals and Drop Down Lists'!W$5)*Inputs!E$39)</f>
        <v>0</v>
      </c>
      <c r="AZ1108">
        <f>IF(OR($D1108="51",$D1108="52",$D1108="61"),0,(AB1108/'Totals and Drop Down Lists'!X$5)*Inputs!F$39)</f>
        <v>0</v>
      </c>
      <c r="BA1108">
        <f>IF(OR($D1108="51",$D1108="52",$D1108="61"),0,(AC1108/'Totals and Drop Down Lists'!Y$5)*Inputs!G$39)</f>
        <v>0</v>
      </c>
      <c r="BB1108">
        <f>IF(OR($D1108="51",$D1108="52",$D1108="61"),0,(AD1108/'Totals and Drop Down Lists'!Z$5)*Inputs!H$39)</f>
        <v>0</v>
      </c>
      <c r="BC1108">
        <f>IF(OR($D1108="51",$D1108="52",$D1108="61"),0,(AE1108/'Totals and Drop Down Lists'!AA$5)*Inputs!I$39)</f>
        <v>0</v>
      </c>
      <c r="BD1108">
        <f>IF(OR($D1108="51",$D1108="52",$D1108="61"),0,(AF1108/'Totals and Drop Down Lists'!AB$5)*Inputs!J$39)</f>
        <v>0</v>
      </c>
      <c r="BE1108">
        <f>IF(OR($D1108="51",$D1108="52",$D1108="61"),0,(AG1108/'Totals and Drop Down Lists'!AC$5)*Inputs!K$39)</f>
        <v>0</v>
      </c>
      <c r="BF1108">
        <f>IF(OR($D1108="51",$D1108="52",$D1108="61"),0,(AH1108/'Totals and Drop Down Lists'!AD$5)*Inputs!L$39)</f>
        <v>0</v>
      </c>
      <c r="BG1108" s="10">
        <f t="shared" si="154"/>
        <v>25345.495964581329</v>
      </c>
    </row>
    <row r="1109" spans="1:59">
      <c r="A1109" s="1" t="s">
        <v>7452</v>
      </c>
      <c r="B1109" s="1" t="s">
        <v>5658</v>
      </c>
      <c r="C1109" s="1" t="s">
        <v>745</v>
      </c>
      <c r="D1109" s="1" t="s">
        <v>25</v>
      </c>
      <c r="E1109" s="1" t="s">
        <v>5664</v>
      </c>
      <c r="F1109" s="2">
        <v>39470</v>
      </c>
      <c r="G1109" s="2">
        <v>309</v>
      </c>
      <c r="H1109" s="2">
        <v>39</v>
      </c>
      <c r="I1109" s="2">
        <v>7410</v>
      </c>
      <c r="J1109" s="2">
        <v>16110</v>
      </c>
      <c r="K1109" s="2">
        <v>3930</v>
      </c>
      <c r="L1109" s="2">
        <v>103</v>
      </c>
      <c r="M1109" s="2">
        <v>12</v>
      </c>
      <c r="N1109" s="2">
        <v>16</v>
      </c>
      <c r="O1109" s="2">
        <v>41</v>
      </c>
      <c r="P1109" s="2">
        <v>10</v>
      </c>
      <c r="Q1109" s="2">
        <v>24</v>
      </c>
      <c r="R1109" s="2">
        <v>4695</v>
      </c>
      <c r="S1109" s="2">
        <v>1998300</v>
      </c>
      <c r="T1109" s="2">
        <v>112508000</v>
      </c>
      <c r="U1109" s="2">
        <v>240</v>
      </c>
      <c r="V1109" s="2">
        <v>500</v>
      </c>
      <c r="W1109" s="2">
        <v>68</v>
      </c>
      <c r="X1109" s="2">
        <v>1023</v>
      </c>
      <c r="Y1109" s="2">
        <v>148</v>
      </c>
      <c r="Z1109" s="2">
        <v>459</v>
      </c>
      <c r="AA1109" s="9">
        <f t="shared" si="155"/>
        <v>39470</v>
      </c>
      <c r="AB1109" s="9">
        <f t="shared" si="156"/>
        <v>7062</v>
      </c>
      <c r="AC1109" s="9">
        <f t="shared" si="157"/>
        <v>4901</v>
      </c>
      <c r="AD1109" s="9">
        <f t="shared" si="158"/>
        <v>4695</v>
      </c>
      <c r="AE1109" s="44">
        <f t="shared" si="159"/>
        <v>6.6955359508604078E-5</v>
      </c>
      <c r="AF1109" s="9">
        <f t="shared" si="160"/>
        <v>455</v>
      </c>
      <c r="AG1109" s="9">
        <f t="shared" si="153"/>
        <v>607</v>
      </c>
      <c r="AH1109" s="44">
        <f t="shared" si="161"/>
        <v>5.5098120859038502E-5</v>
      </c>
      <c r="AI1109">
        <f>AA1109/'Totals and Drop Down Lists'!W$6*Inputs!E$37</f>
        <v>35804.831870205016</v>
      </c>
      <c r="AJ1109">
        <f>AB1109/'Totals and Drop Down Lists'!X$6*Inputs!F$37</f>
        <v>23236.714284629354</v>
      </c>
      <c r="AK1109">
        <f>AC1109/'Totals and Drop Down Lists'!Y$6*Inputs!G$37</f>
        <v>32309.047490734025</v>
      </c>
      <c r="AL1109">
        <f>AD1109/'Totals and Drop Down Lists'!Z$6*Inputs!H$37</f>
        <v>37642.168462621303</v>
      </c>
      <c r="AM1109">
        <f>AE1109/'Totals and Drop Down Lists'!AA$6*Inputs!I$37</f>
        <v>8335.2292082394033</v>
      </c>
      <c r="AN1109">
        <f>AF1109/'Totals and Drop Down Lists'!AB$6*Inputs!J$37</f>
        <v>9080.2953788568575</v>
      </c>
      <c r="AO1109">
        <f>AG1109/'Totals and Drop Down Lists'!AC$6*Inputs!K$37</f>
        <v>11304.510740708613</v>
      </c>
      <c r="AP1109">
        <f>AH1109/'Totals and Drop Down Lists'!AD$6*Inputs!L$37</f>
        <v>12966.235770569445</v>
      </c>
      <c r="AQ1109">
        <f>IF(OR($D1109="51",$D1109="52",$D1109="61"),(AA1109/'Totals and Drop Down Lists'!W$4)*Inputs!E$38,0)</f>
        <v>0</v>
      </c>
      <c r="AR1109">
        <f>IF(OR($D1109="51",$D1109="52",$D1109="61"),(AB1109/'Totals and Drop Down Lists'!X$4)*Inputs!F$38,0)</f>
        <v>0</v>
      </c>
      <c r="AS1109">
        <f>IF(OR($D1109="51",$D1109="52",$D1109="61"),(AC1109/'Totals and Drop Down Lists'!Y$4)*Inputs!G$38,0)</f>
        <v>0</v>
      </c>
      <c r="AT1109">
        <f>IF(OR($D1109="51",$D1109="52",$D1109="61"),(AD1109/'Totals and Drop Down Lists'!Z$4)*Inputs!H$38,0)</f>
        <v>0</v>
      </c>
      <c r="AU1109">
        <f>IF(OR($D1109="51",$D1109="52",$D1109="61"),(AE1109/'Totals and Drop Down Lists'!AA$4)*Inputs!I$38,0)</f>
        <v>0</v>
      </c>
      <c r="AV1109">
        <f>IF(OR($D1109="51",$D1109="52",$D1109="61"),(AF1109/'Totals and Drop Down Lists'!AB$4)*Inputs!J$38,0)</f>
        <v>0</v>
      </c>
      <c r="AW1109">
        <f>IF(OR($D1109="51",$D1109="52",$D1109="61"),(AG1109/'Totals and Drop Down Lists'!AC$4)*Inputs!K$38,0)</f>
        <v>0</v>
      </c>
      <c r="AX1109">
        <f>IF(OR($D1109="51",$D1109="52",$D1109="61"),(AH1109/'Totals and Drop Down Lists'!AD$4)*Inputs!L$38,0)</f>
        <v>0</v>
      </c>
      <c r="AY1109">
        <f>IF(OR($D1109="51",$D1109="52",$D1109="61"),0,(AA1109/'Totals and Drop Down Lists'!W$5)*Inputs!E$39)</f>
        <v>0</v>
      </c>
      <c r="AZ1109">
        <f>IF(OR($D1109="51",$D1109="52",$D1109="61"),0,(AB1109/'Totals and Drop Down Lists'!X$5)*Inputs!F$39)</f>
        <v>0</v>
      </c>
      <c r="BA1109">
        <f>IF(OR($D1109="51",$D1109="52",$D1109="61"),0,(AC1109/'Totals and Drop Down Lists'!Y$5)*Inputs!G$39)</f>
        <v>0</v>
      </c>
      <c r="BB1109">
        <f>IF(OR($D1109="51",$D1109="52",$D1109="61"),0,(AD1109/'Totals and Drop Down Lists'!Z$5)*Inputs!H$39)</f>
        <v>0</v>
      </c>
      <c r="BC1109">
        <f>IF(OR($D1109="51",$D1109="52",$D1109="61"),0,(AE1109/'Totals and Drop Down Lists'!AA$5)*Inputs!I$39)</f>
        <v>0</v>
      </c>
      <c r="BD1109">
        <f>IF(OR($D1109="51",$D1109="52",$D1109="61"),0,(AF1109/'Totals and Drop Down Lists'!AB$5)*Inputs!J$39)</f>
        <v>0</v>
      </c>
      <c r="BE1109">
        <f>IF(OR($D1109="51",$D1109="52",$D1109="61"),0,(AG1109/'Totals and Drop Down Lists'!AC$5)*Inputs!K$39)</f>
        <v>0</v>
      </c>
      <c r="BF1109">
        <f>IF(OR($D1109="51",$D1109="52",$D1109="61"),0,(AH1109/'Totals and Drop Down Lists'!AD$5)*Inputs!L$39)</f>
        <v>0</v>
      </c>
      <c r="BG1109" s="10">
        <f t="shared" si="154"/>
        <v>170679.03320656403</v>
      </c>
    </row>
    <row r="1110" spans="1:59">
      <c r="A1110" s="1" t="s">
        <v>7452</v>
      </c>
      <c r="B1110" s="1" t="s">
        <v>5658</v>
      </c>
      <c r="C1110" s="1" t="s">
        <v>2742</v>
      </c>
      <c r="D1110" s="1" t="s">
        <v>25</v>
      </c>
      <c r="E1110" s="1" t="s">
        <v>5665</v>
      </c>
      <c r="F1110" s="2">
        <v>5516</v>
      </c>
      <c r="G1110" s="2">
        <v>24</v>
      </c>
      <c r="H1110" s="2">
        <v>0</v>
      </c>
      <c r="I1110" s="2">
        <v>929</v>
      </c>
      <c r="J1110" s="2">
        <v>2369</v>
      </c>
      <c r="K1110" s="2">
        <v>514</v>
      </c>
      <c r="L1110" s="2">
        <v>12</v>
      </c>
      <c r="M1110" s="2">
        <v>3</v>
      </c>
      <c r="N1110" s="2">
        <v>0</v>
      </c>
      <c r="O1110" s="2">
        <v>25</v>
      </c>
      <c r="P1110" s="2">
        <v>0</v>
      </c>
      <c r="Q1110" s="2">
        <v>0</v>
      </c>
      <c r="R1110" s="2">
        <v>472</v>
      </c>
      <c r="S1110" s="2">
        <v>142400</v>
      </c>
      <c r="T1110" s="2">
        <v>9480900</v>
      </c>
      <c r="U1110" s="2">
        <v>50</v>
      </c>
      <c r="V1110" s="2">
        <v>152</v>
      </c>
      <c r="W1110" s="2">
        <v>50</v>
      </c>
      <c r="X1110" s="2">
        <v>192</v>
      </c>
      <c r="Y1110" s="2">
        <v>51</v>
      </c>
      <c r="Z1110" s="2">
        <v>46</v>
      </c>
      <c r="AA1110" s="9">
        <f t="shared" si="155"/>
        <v>5516</v>
      </c>
      <c r="AB1110" s="9">
        <f t="shared" si="156"/>
        <v>905</v>
      </c>
      <c r="AC1110" s="9">
        <f t="shared" si="157"/>
        <v>512</v>
      </c>
      <c r="AD1110" s="9">
        <f t="shared" si="158"/>
        <v>472</v>
      </c>
      <c r="AE1110" s="44">
        <f t="shared" si="159"/>
        <v>7.7885562935414802E-6</v>
      </c>
      <c r="AF1110" s="9">
        <f t="shared" si="160"/>
        <v>0</v>
      </c>
      <c r="AG1110" s="9">
        <f t="shared" si="153"/>
        <v>97</v>
      </c>
      <c r="AH1110" s="44">
        <f t="shared" si="161"/>
        <v>7.8310659033484032E-6</v>
      </c>
      <c r="AI1110">
        <f>AA1110/'Totals and Drop Down Lists'!W$6*Inputs!E$37</f>
        <v>5003.7864858386338</v>
      </c>
      <c r="AJ1110">
        <f>AB1110/'Totals and Drop Down Lists'!X$6*Inputs!F$37</f>
        <v>2977.8004003950105</v>
      </c>
      <c r="AK1110">
        <f>AC1110/'Totals and Drop Down Lists'!Y$6*Inputs!G$37</f>
        <v>3375.2769465937199</v>
      </c>
      <c r="AL1110">
        <f>AD1110/'Totals and Drop Down Lists'!Z$6*Inputs!H$37</f>
        <v>3784.2605994371152</v>
      </c>
      <c r="AM1110">
        <f>AE1110/'Totals and Drop Down Lists'!AA$6*Inputs!I$37</f>
        <v>969.5923132128255</v>
      </c>
      <c r="AN1110">
        <f>AF1110/'Totals and Drop Down Lists'!AB$6*Inputs!J$37</f>
        <v>0</v>
      </c>
      <c r="AO1110">
        <f>AG1110/'Totals and Drop Down Lists'!AC$6*Inputs!K$37</f>
        <v>1806.4868893718872</v>
      </c>
      <c r="AP1110">
        <f>AH1110/'Totals and Drop Down Lists'!AD$6*Inputs!L$37</f>
        <v>1842.8840267975468</v>
      </c>
      <c r="AQ1110">
        <f>IF(OR($D1110="51",$D1110="52",$D1110="61"),(AA1110/'Totals and Drop Down Lists'!W$4)*Inputs!E$38,0)</f>
        <v>0</v>
      </c>
      <c r="AR1110">
        <f>IF(OR($D1110="51",$D1110="52",$D1110="61"),(AB1110/'Totals and Drop Down Lists'!X$4)*Inputs!F$38,0)</f>
        <v>0</v>
      </c>
      <c r="AS1110">
        <f>IF(OR($D1110="51",$D1110="52",$D1110="61"),(AC1110/'Totals and Drop Down Lists'!Y$4)*Inputs!G$38,0)</f>
        <v>0</v>
      </c>
      <c r="AT1110">
        <f>IF(OR($D1110="51",$D1110="52",$D1110="61"),(AD1110/'Totals and Drop Down Lists'!Z$4)*Inputs!H$38,0)</f>
        <v>0</v>
      </c>
      <c r="AU1110">
        <f>IF(OR($D1110="51",$D1110="52",$D1110="61"),(AE1110/'Totals and Drop Down Lists'!AA$4)*Inputs!I$38,0)</f>
        <v>0</v>
      </c>
      <c r="AV1110">
        <f>IF(OR($D1110="51",$D1110="52",$D1110="61"),(AF1110/'Totals and Drop Down Lists'!AB$4)*Inputs!J$38,0)</f>
        <v>0</v>
      </c>
      <c r="AW1110">
        <f>IF(OR($D1110="51",$D1110="52",$D1110="61"),(AG1110/'Totals and Drop Down Lists'!AC$4)*Inputs!K$38,0)</f>
        <v>0</v>
      </c>
      <c r="AX1110">
        <f>IF(OR($D1110="51",$D1110="52",$D1110="61"),(AH1110/'Totals and Drop Down Lists'!AD$4)*Inputs!L$38,0)</f>
        <v>0</v>
      </c>
      <c r="AY1110">
        <f>IF(OR($D1110="51",$D1110="52",$D1110="61"),0,(AA1110/'Totals and Drop Down Lists'!W$5)*Inputs!E$39)</f>
        <v>0</v>
      </c>
      <c r="AZ1110">
        <f>IF(OR($D1110="51",$D1110="52",$D1110="61"),0,(AB1110/'Totals and Drop Down Lists'!X$5)*Inputs!F$39)</f>
        <v>0</v>
      </c>
      <c r="BA1110">
        <f>IF(OR($D1110="51",$D1110="52",$D1110="61"),0,(AC1110/'Totals and Drop Down Lists'!Y$5)*Inputs!G$39)</f>
        <v>0</v>
      </c>
      <c r="BB1110">
        <f>IF(OR($D1110="51",$D1110="52",$D1110="61"),0,(AD1110/'Totals and Drop Down Lists'!Z$5)*Inputs!H$39)</f>
        <v>0</v>
      </c>
      <c r="BC1110">
        <f>IF(OR($D1110="51",$D1110="52",$D1110="61"),0,(AE1110/'Totals and Drop Down Lists'!AA$5)*Inputs!I$39)</f>
        <v>0</v>
      </c>
      <c r="BD1110">
        <f>IF(OR($D1110="51",$D1110="52",$D1110="61"),0,(AF1110/'Totals and Drop Down Lists'!AB$5)*Inputs!J$39)</f>
        <v>0</v>
      </c>
      <c r="BE1110">
        <f>IF(OR($D1110="51",$D1110="52",$D1110="61"),0,(AG1110/'Totals and Drop Down Lists'!AC$5)*Inputs!K$39)</f>
        <v>0</v>
      </c>
      <c r="BF1110">
        <f>IF(OR($D1110="51",$D1110="52",$D1110="61"),0,(AH1110/'Totals and Drop Down Lists'!AD$5)*Inputs!L$39)</f>
        <v>0</v>
      </c>
      <c r="BG1110" s="10">
        <f t="shared" si="154"/>
        <v>19760.087661646739</v>
      </c>
    </row>
    <row r="1111" spans="1:59">
      <c r="A1111" s="1" t="s">
        <v>7452</v>
      </c>
      <c r="B1111" s="1" t="s">
        <v>5658</v>
      </c>
      <c r="C1111" s="1" t="s">
        <v>749</v>
      </c>
      <c r="D1111" s="1" t="s">
        <v>25</v>
      </c>
      <c r="E1111" s="1" t="s">
        <v>5666</v>
      </c>
      <c r="F1111" s="2">
        <v>8413</v>
      </c>
      <c r="G1111" s="2">
        <v>21</v>
      </c>
      <c r="H1111" s="2">
        <v>0</v>
      </c>
      <c r="I1111" s="2">
        <v>1413</v>
      </c>
      <c r="J1111" s="2">
        <v>3512</v>
      </c>
      <c r="K1111" s="2">
        <v>820</v>
      </c>
      <c r="L1111" s="2">
        <v>31</v>
      </c>
      <c r="M1111" s="2">
        <v>0</v>
      </c>
      <c r="N1111" s="2">
        <v>0</v>
      </c>
      <c r="O1111" s="2">
        <v>8</v>
      </c>
      <c r="P1111" s="2">
        <v>0</v>
      </c>
      <c r="Q1111" s="2">
        <v>0</v>
      </c>
      <c r="R1111" s="2">
        <v>714</v>
      </c>
      <c r="S1111" s="2">
        <v>358400</v>
      </c>
      <c r="T1111" s="2">
        <v>15978700</v>
      </c>
      <c r="U1111" s="2">
        <v>27</v>
      </c>
      <c r="V1111" s="2">
        <v>115</v>
      </c>
      <c r="W1111" s="2">
        <v>60</v>
      </c>
      <c r="X1111" s="2">
        <v>164</v>
      </c>
      <c r="Y1111" s="2">
        <v>60</v>
      </c>
      <c r="Z1111" s="2">
        <v>63</v>
      </c>
      <c r="AA1111" s="9">
        <f t="shared" si="155"/>
        <v>8413</v>
      </c>
      <c r="AB1111" s="9">
        <f t="shared" si="156"/>
        <v>1392</v>
      </c>
      <c r="AC1111" s="9">
        <f t="shared" si="157"/>
        <v>753</v>
      </c>
      <c r="AD1111" s="9">
        <f t="shared" si="158"/>
        <v>714</v>
      </c>
      <c r="AE1111" s="44">
        <f t="shared" si="159"/>
        <v>1.3371156854957223E-5</v>
      </c>
      <c r="AF1111" s="9">
        <f t="shared" si="160"/>
        <v>0</v>
      </c>
      <c r="AG1111" s="9">
        <f t="shared" si="153"/>
        <v>123</v>
      </c>
      <c r="AH1111" s="44">
        <f t="shared" si="161"/>
        <v>1.0686009178999821E-5</v>
      </c>
      <c r="AI1111">
        <f>AA1111/'Totals and Drop Down Lists'!W$6*Inputs!E$37</f>
        <v>7631.7722453517817</v>
      </c>
      <c r="AJ1111">
        <f>AB1111/'Totals and Drop Down Lists'!X$6*Inputs!F$37</f>
        <v>4580.2189583976287</v>
      </c>
      <c r="AK1111">
        <f>AC1111/'Totals and Drop Down Lists'!Y$6*Inputs!G$37</f>
        <v>4964.0303530958417</v>
      </c>
      <c r="AL1111">
        <f>AD1111/'Totals and Drop Down Lists'!Z$6*Inputs!H$37</f>
        <v>5724.4959067756363</v>
      </c>
      <c r="AM1111">
        <f>AE1111/'Totals and Drop Down Lists'!AA$6*Inputs!I$37</f>
        <v>1664.566630413924</v>
      </c>
      <c r="AN1111">
        <f>AF1111/'Totals and Drop Down Lists'!AB$6*Inputs!J$37</f>
        <v>0</v>
      </c>
      <c r="AO1111">
        <f>AG1111/'Totals and Drop Down Lists'!AC$6*Inputs!K$37</f>
        <v>2290.6998700282688</v>
      </c>
      <c r="AP1111">
        <f>AH1111/'Totals and Drop Down Lists'!AD$6*Inputs!L$37</f>
        <v>2514.7375681987787</v>
      </c>
      <c r="AQ1111">
        <f>IF(OR($D1111="51",$D1111="52",$D1111="61"),(AA1111/'Totals and Drop Down Lists'!W$4)*Inputs!E$38,0)</f>
        <v>0</v>
      </c>
      <c r="AR1111">
        <f>IF(OR($D1111="51",$D1111="52",$D1111="61"),(AB1111/'Totals and Drop Down Lists'!X$4)*Inputs!F$38,0)</f>
        <v>0</v>
      </c>
      <c r="AS1111">
        <f>IF(OR($D1111="51",$D1111="52",$D1111="61"),(AC1111/'Totals and Drop Down Lists'!Y$4)*Inputs!G$38,0)</f>
        <v>0</v>
      </c>
      <c r="AT1111">
        <f>IF(OR($D1111="51",$D1111="52",$D1111="61"),(AD1111/'Totals and Drop Down Lists'!Z$4)*Inputs!H$38,0)</f>
        <v>0</v>
      </c>
      <c r="AU1111">
        <f>IF(OR($D1111="51",$D1111="52",$D1111="61"),(AE1111/'Totals and Drop Down Lists'!AA$4)*Inputs!I$38,0)</f>
        <v>0</v>
      </c>
      <c r="AV1111">
        <f>IF(OR($D1111="51",$D1111="52",$D1111="61"),(AF1111/'Totals and Drop Down Lists'!AB$4)*Inputs!J$38,0)</f>
        <v>0</v>
      </c>
      <c r="AW1111">
        <f>IF(OR($D1111="51",$D1111="52",$D1111="61"),(AG1111/'Totals and Drop Down Lists'!AC$4)*Inputs!K$38,0)</f>
        <v>0</v>
      </c>
      <c r="AX1111">
        <f>IF(OR($D1111="51",$D1111="52",$D1111="61"),(AH1111/'Totals and Drop Down Lists'!AD$4)*Inputs!L$38,0)</f>
        <v>0</v>
      </c>
      <c r="AY1111">
        <f>IF(OR($D1111="51",$D1111="52",$D1111="61"),0,(AA1111/'Totals and Drop Down Lists'!W$5)*Inputs!E$39)</f>
        <v>0</v>
      </c>
      <c r="AZ1111">
        <f>IF(OR($D1111="51",$D1111="52",$D1111="61"),0,(AB1111/'Totals and Drop Down Lists'!X$5)*Inputs!F$39)</f>
        <v>0</v>
      </c>
      <c r="BA1111">
        <f>IF(OR($D1111="51",$D1111="52",$D1111="61"),0,(AC1111/'Totals and Drop Down Lists'!Y$5)*Inputs!G$39)</f>
        <v>0</v>
      </c>
      <c r="BB1111">
        <f>IF(OR($D1111="51",$D1111="52",$D1111="61"),0,(AD1111/'Totals and Drop Down Lists'!Z$5)*Inputs!H$39)</f>
        <v>0</v>
      </c>
      <c r="BC1111">
        <f>IF(OR($D1111="51",$D1111="52",$D1111="61"),0,(AE1111/'Totals and Drop Down Lists'!AA$5)*Inputs!I$39)</f>
        <v>0</v>
      </c>
      <c r="BD1111">
        <f>IF(OR($D1111="51",$D1111="52",$D1111="61"),0,(AF1111/'Totals and Drop Down Lists'!AB$5)*Inputs!J$39)</f>
        <v>0</v>
      </c>
      <c r="BE1111">
        <f>IF(OR($D1111="51",$D1111="52",$D1111="61"),0,(AG1111/'Totals and Drop Down Lists'!AC$5)*Inputs!K$39)</f>
        <v>0</v>
      </c>
      <c r="BF1111">
        <f>IF(OR($D1111="51",$D1111="52",$D1111="61"),0,(AH1111/'Totals and Drop Down Lists'!AD$5)*Inputs!L$39)</f>
        <v>0</v>
      </c>
      <c r="BG1111" s="10">
        <f t="shared" si="154"/>
        <v>29370.521532261857</v>
      </c>
    </row>
    <row r="1112" spans="1:59">
      <c r="A1112" s="1" t="s">
        <v>7452</v>
      </c>
      <c r="B1112" s="1" t="s">
        <v>5658</v>
      </c>
      <c r="C1112" s="1" t="s">
        <v>2309</v>
      </c>
      <c r="D1112" s="1" t="s">
        <v>25</v>
      </c>
      <c r="E1112" s="1" t="s">
        <v>5667</v>
      </c>
      <c r="F1112" s="2">
        <v>4273</v>
      </c>
      <c r="G1112" s="2">
        <v>6</v>
      </c>
      <c r="H1112" s="2">
        <v>0</v>
      </c>
      <c r="I1112" s="2">
        <v>992</v>
      </c>
      <c r="J1112" s="2">
        <v>1800</v>
      </c>
      <c r="K1112" s="2">
        <v>369</v>
      </c>
      <c r="L1112" s="2">
        <v>16</v>
      </c>
      <c r="M1112" s="2">
        <v>0</v>
      </c>
      <c r="N1112" s="2">
        <v>0</v>
      </c>
      <c r="O1112" s="2">
        <v>1</v>
      </c>
      <c r="P1112" s="2">
        <v>0</v>
      </c>
      <c r="Q1112" s="2">
        <v>0</v>
      </c>
      <c r="R1112" s="2">
        <v>570</v>
      </c>
      <c r="S1112" s="2">
        <v>76800</v>
      </c>
      <c r="T1112" s="2">
        <v>6139700</v>
      </c>
      <c r="U1112" s="2">
        <v>10</v>
      </c>
      <c r="V1112" s="2">
        <v>164</v>
      </c>
      <c r="W1112" s="2">
        <v>8</v>
      </c>
      <c r="X1112" s="2">
        <v>214</v>
      </c>
      <c r="Y1112" s="2">
        <v>35</v>
      </c>
      <c r="Z1112" s="2">
        <v>54</v>
      </c>
      <c r="AA1112" s="9">
        <f t="shared" si="155"/>
        <v>4273</v>
      </c>
      <c r="AB1112" s="9">
        <f t="shared" si="156"/>
        <v>986</v>
      </c>
      <c r="AC1112" s="9">
        <f t="shared" si="157"/>
        <v>587</v>
      </c>
      <c r="AD1112" s="9">
        <f t="shared" si="158"/>
        <v>570</v>
      </c>
      <c r="AE1112" s="44">
        <f t="shared" si="159"/>
        <v>5.2829440733935992E-6</v>
      </c>
      <c r="AF1112" s="9">
        <f t="shared" si="160"/>
        <v>42</v>
      </c>
      <c r="AG1112" s="9">
        <f t="shared" si="153"/>
        <v>89</v>
      </c>
      <c r="AH1112" s="44">
        <f t="shared" si="161"/>
        <v>6.7888303192309263E-6</v>
      </c>
      <c r="AI1112">
        <f>AA1112/'Totals and Drop Down Lists'!W$6*Inputs!E$37</f>
        <v>3876.2109597513563</v>
      </c>
      <c r="AJ1112">
        <f>AB1112/'Totals and Drop Down Lists'!X$6*Inputs!F$37</f>
        <v>3244.3217621983204</v>
      </c>
      <c r="AK1112">
        <f>AC1112/'Totals and Drop Down Lists'!Y$6*Inputs!G$37</f>
        <v>3869.7022805674096</v>
      </c>
      <c r="AL1112">
        <f>AD1112/'Totals and Drop Down Lists'!Z$6*Inputs!H$37</f>
        <v>4569.9757238965167</v>
      </c>
      <c r="AM1112">
        <f>AE1112/'Totals and Drop Down Lists'!AA$6*Inputs!I$37</f>
        <v>657.67027567654134</v>
      </c>
      <c r="AN1112">
        <f>AF1112/'Totals and Drop Down Lists'!AB$6*Inputs!J$37</f>
        <v>838.18111189447916</v>
      </c>
      <c r="AO1112">
        <f>AG1112/'Totals and Drop Down Lists'!AC$6*Inputs!K$37</f>
        <v>1657.4982799391541</v>
      </c>
      <c r="AP1112">
        <f>AH1112/'Totals and Drop Down Lists'!AD$6*Inputs!L$37</f>
        <v>1597.6148215787721</v>
      </c>
      <c r="AQ1112">
        <f>IF(OR($D1112="51",$D1112="52",$D1112="61"),(AA1112/'Totals and Drop Down Lists'!W$4)*Inputs!E$38,0)</f>
        <v>0</v>
      </c>
      <c r="AR1112">
        <f>IF(OR($D1112="51",$D1112="52",$D1112="61"),(AB1112/'Totals and Drop Down Lists'!X$4)*Inputs!F$38,0)</f>
        <v>0</v>
      </c>
      <c r="AS1112">
        <f>IF(OR($D1112="51",$D1112="52",$D1112="61"),(AC1112/'Totals and Drop Down Lists'!Y$4)*Inputs!G$38,0)</f>
        <v>0</v>
      </c>
      <c r="AT1112">
        <f>IF(OR($D1112="51",$D1112="52",$D1112="61"),(AD1112/'Totals and Drop Down Lists'!Z$4)*Inputs!H$38,0)</f>
        <v>0</v>
      </c>
      <c r="AU1112">
        <f>IF(OR($D1112="51",$D1112="52",$D1112="61"),(AE1112/'Totals and Drop Down Lists'!AA$4)*Inputs!I$38,0)</f>
        <v>0</v>
      </c>
      <c r="AV1112">
        <f>IF(OR($D1112="51",$D1112="52",$D1112="61"),(AF1112/'Totals and Drop Down Lists'!AB$4)*Inputs!J$38,0)</f>
        <v>0</v>
      </c>
      <c r="AW1112">
        <f>IF(OR($D1112="51",$D1112="52",$D1112="61"),(AG1112/'Totals and Drop Down Lists'!AC$4)*Inputs!K$38,0)</f>
        <v>0</v>
      </c>
      <c r="AX1112">
        <f>IF(OR($D1112="51",$D1112="52",$D1112="61"),(AH1112/'Totals and Drop Down Lists'!AD$4)*Inputs!L$38,0)</f>
        <v>0</v>
      </c>
      <c r="AY1112">
        <f>IF(OR($D1112="51",$D1112="52",$D1112="61"),0,(AA1112/'Totals and Drop Down Lists'!W$5)*Inputs!E$39)</f>
        <v>0</v>
      </c>
      <c r="AZ1112">
        <f>IF(OR($D1112="51",$D1112="52",$D1112="61"),0,(AB1112/'Totals and Drop Down Lists'!X$5)*Inputs!F$39)</f>
        <v>0</v>
      </c>
      <c r="BA1112">
        <f>IF(OR($D1112="51",$D1112="52",$D1112="61"),0,(AC1112/'Totals and Drop Down Lists'!Y$5)*Inputs!G$39)</f>
        <v>0</v>
      </c>
      <c r="BB1112">
        <f>IF(OR($D1112="51",$D1112="52",$D1112="61"),0,(AD1112/'Totals and Drop Down Lists'!Z$5)*Inputs!H$39)</f>
        <v>0</v>
      </c>
      <c r="BC1112">
        <f>IF(OR($D1112="51",$D1112="52",$D1112="61"),0,(AE1112/'Totals and Drop Down Lists'!AA$5)*Inputs!I$39)</f>
        <v>0</v>
      </c>
      <c r="BD1112">
        <f>IF(OR($D1112="51",$D1112="52",$D1112="61"),0,(AF1112/'Totals and Drop Down Lists'!AB$5)*Inputs!J$39)</f>
        <v>0</v>
      </c>
      <c r="BE1112">
        <f>IF(OR($D1112="51",$D1112="52",$D1112="61"),0,(AG1112/'Totals and Drop Down Lists'!AC$5)*Inputs!K$39)</f>
        <v>0</v>
      </c>
      <c r="BF1112">
        <f>IF(OR($D1112="51",$D1112="52",$D1112="61"),0,(AH1112/'Totals and Drop Down Lists'!AD$5)*Inputs!L$39)</f>
        <v>0</v>
      </c>
      <c r="BG1112" s="10">
        <f t="shared" si="154"/>
        <v>20311.17521550255</v>
      </c>
    </row>
    <row r="1113" spans="1:59">
      <c r="A1113" s="1" t="s">
        <v>7452</v>
      </c>
      <c r="B1113" s="1" t="s">
        <v>5658</v>
      </c>
      <c r="C1113" s="1" t="s">
        <v>76</v>
      </c>
      <c r="D1113" s="1" t="s">
        <v>25</v>
      </c>
      <c r="E1113" s="1" t="s">
        <v>5668</v>
      </c>
      <c r="F1113" s="2">
        <v>60055</v>
      </c>
      <c r="G1113" s="2">
        <v>5782</v>
      </c>
      <c r="H1113" s="2">
        <v>1333</v>
      </c>
      <c r="I1113" s="2">
        <v>16711</v>
      </c>
      <c r="J1113" s="2">
        <v>23567</v>
      </c>
      <c r="K1113" s="2">
        <v>10991</v>
      </c>
      <c r="L1113" s="2">
        <v>46</v>
      </c>
      <c r="M1113" s="2">
        <v>6</v>
      </c>
      <c r="N1113" s="2">
        <v>3</v>
      </c>
      <c r="O1113" s="2">
        <v>166</v>
      </c>
      <c r="P1113" s="2">
        <v>114</v>
      </c>
      <c r="Q1113" s="2">
        <v>0</v>
      </c>
      <c r="R1113" s="2">
        <v>4109</v>
      </c>
      <c r="S1113" s="2">
        <v>7198800</v>
      </c>
      <c r="T1113" s="2">
        <v>265840500</v>
      </c>
      <c r="U1113" s="2">
        <v>1511</v>
      </c>
      <c r="V1113" s="2">
        <v>1066</v>
      </c>
      <c r="W1113" s="2">
        <v>409</v>
      </c>
      <c r="X1113" s="2">
        <v>4941</v>
      </c>
      <c r="Y1113" s="2">
        <v>477</v>
      </c>
      <c r="Z1113" s="2">
        <v>3421</v>
      </c>
      <c r="AA1113" s="9">
        <f t="shared" si="155"/>
        <v>60055</v>
      </c>
      <c r="AB1113" s="9">
        <f t="shared" si="156"/>
        <v>9596</v>
      </c>
      <c r="AC1113" s="9">
        <f t="shared" si="157"/>
        <v>4444</v>
      </c>
      <c r="AD1113" s="9">
        <f t="shared" si="158"/>
        <v>4109</v>
      </c>
      <c r="AE1113" s="44">
        <f t="shared" si="159"/>
        <v>3.5798588223795468E-4</v>
      </c>
      <c r="AF1113" s="9">
        <f t="shared" si="160"/>
        <v>3466</v>
      </c>
      <c r="AG1113" s="9">
        <f t="shared" si="153"/>
        <v>3898</v>
      </c>
      <c r="AH1113" s="44">
        <f t="shared" si="161"/>
        <v>6.7643462063274383E-4</v>
      </c>
      <c r="AI1113">
        <f>AA1113/'Totals and Drop Down Lists'!W$6*Inputs!E$37</f>
        <v>54478.317151384908</v>
      </c>
      <c r="AJ1113">
        <f>AB1113/'Totals and Drop Down Lists'!X$6*Inputs!F$37</f>
        <v>31574.55540573538</v>
      </c>
      <c r="AK1113">
        <f>AC1113/'Totals and Drop Down Lists'!Y$6*Inputs!G$37</f>
        <v>29296.349122387677</v>
      </c>
      <c r="AL1113">
        <f>AD1113/'Totals and Drop Down Lists'!Z$6*Inputs!H$37</f>
        <v>32943.912718404892</v>
      </c>
      <c r="AM1113">
        <f>AE1113/'Totals and Drop Down Lists'!AA$6*Inputs!I$37</f>
        <v>44565.429917282527</v>
      </c>
      <c r="AN1113">
        <f>AF1113/'Totals and Drop Down Lists'!AB$6*Inputs!J$37</f>
        <v>69169.898424434883</v>
      </c>
      <c r="AO1113">
        <f>AG1113/'Totals and Drop Down Lists'!AC$6*Inputs!K$37</f>
        <v>72594.699946099136</v>
      </c>
      <c r="AP1113">
        <f>AH1113/'Totals and Drop Down Lists'!AD$6*Inputs!L$37</f>
        <v>159185.29775160307</v>
      </c>
      <c r="AQ1113">
        <f>IF(OR($D1113="51",$D1113="52",$D1113="61"),(AA1113/'Totals and Drop Down Lists'!W$4)*Inputs!E$38,0)</f>
        <v>0</v>
      </c>
      <c r="AR1113">
        <f>IF(OR($D1113="51",$D1113="52",$D1113="61"),(AB1113/'Totals and Drop Down Lists'!X$4)*Inputs!F$38,0)</f>
        <v>0</v>
      </c>
      <c r="AS1113">
        <f>IF(OR($D1113="51",$D1113="52",$D1113="61"),(AC1113/'Totals and Drop Down Lists'!Y$4)*Inputs!G$38,0)</f>
        <v>0</v>
      </c>
      <c r="AT1113">
        <f>IF(OR($D1113="51",$D1113="52",$D1113="61"),(AD1113/'Totals and Drop Down Lists'!Z$4)*Inputs!H$38,0)</f>
        <v>0</v>
      </c>
      <c r="AU1113">
        <f>IF(OR($D1113="51",$D1113="52",$D1113="61"),(AE1113/'Totals and Drop Down Lists'!AA$4)*Inputs!I$38,0)</f>
        <v>0</v>
      </c>
      <c r="AV1113">
        <f>IF(OR($D1113="51",$D1113="52",$D1113="61"),(AF1113/'Totals and Drop Down Lists'!AB$4)*Inputs!J$38,0)</f>
        <v>0</v>
      </c>
      <c r="AW1113">
        <f>IF(OR($D1113="51",$D1113="52",$D1113="61"),(AG1113/'Totals and Drop Down Lists'!AC$4)*Inputs!K$38,0)</f>
        <v>0</v>
      </c>
      <c r="AX1113">
        <f>IF(OR($D1113="51",$D1113="52",$D1113="61"),(AH1113/'Totals and Drop Down Lists'!AD$4)*Inputs!L$38,0)</f>
        <v>0</v>
      </c>
      <c r="AY1113">
        <f>IF(OR($D1113="51",$D1113="52",$D1113="61"),0,(AA1113/'Totals and Drop Down Lists'!W$5)*Inputs!E$39)</f>
        <v>0</v>
      </c>
      <c r="AZ1113">
        <f>IF(OR($D1113="51",$D1113="52",$D1113="61"),0,(AB1113/'Totals and Drop Down Lists'!X$5)*Inputs!F$39)</f>
        <v>0</v>
      </c>
      <c r="BA1113">
        <f>IF(OR($D1113="51",$D1113="52",$D1113="61"),0,(AC1113/'Totals and Drop Down Lists'!Y$5)*Inputs!G$39)</f>
        <v>0</v>
      </c>
      <c r="BB1113">
        <f>IF(OR($D1113="51",$D1113="52",$D1113="61"),0,(AD1113/'Totals and Drop Down Lists'!Z$5)*Inputs!H$39)</f>
        <v>0</v>
      </c>
      <c r="BC1113">
        <f>IF(OR($D1113="51",$D1113="52",$D1113="61"),0,(AE1113/'Totals and Drop Down Lists'!AA$5)*Inputs!I$39)</f>
        <v>0</v>
      </c>
      <c r="BD1113">
        <f>IF(OR($D1113="51",$D1113="52",$D1113="61"),0,(AF1113/'Totals and Drop Down Lists'!AB$5)*Inputs!J$39)</f>
        <v>0</v>
      </c>
      <c r="BE1113">
        <f>IF(OR($D1113="51",$D1113="52",$D1113="61"),0,(AG1113/'Totals and Drop Down Lists'!AC$5)*Inputs!K$39)</f>
        <v>0</v>
      </c>
      <c r="BF1113">
        <f>IF(OR($D1113="51",$D1113="52",$D1113="61"),0,(AH1113/'Totals and Drop Down Lists'!AD$5)*Inputs!L$39)</f>
        <v>0</v>
      </c>
      <c r="BG1113" s="10">
        <f t="shared" si="154"/>
        <v>493808.46043733245</v>
      </c>
    </row>
    <row r="1114" spans="1:59">
      <c r="A1114" s="1" t="s">
        <v>7452</v>
      </c>
      <c r="B1114" s="1" t="s">
        <v>5658</v>
      </c>
      <c r="C1114" s="1" t="s">
        <v>438</v>
      </c>
      <c r="D1114" s="1" t="s">
        <v>25</v>
      </c>
      <c r="E1114" s="1" t="s">
        <v>5669</v>
      </c>
      <c r="F1114" s="2">
        <v>38769</v>
      </c>
      <c r="G1114" s="2">
        <v>400</v>
      </c>
      <c r="H1114" s="2">
        <v>29</v>
      </c>
      <c r="I1114" s="2">
        <v>6081</v>
      </c>
      <c r="J1114" s="2">
        <v>15288</v>
      </c>
      <c r="K1114" s="2">
        <v>4169</v>
      </c>
      <c r="L1114" s="2">
        <v>105</v>
      </c>
      <c r="M1114" s="2">
        <v>31</v>
      </c>
      <c r="N1114" s="2">
        <v>0</v>
      </c>
      <c r="O1114" s="2">
        <v>96</v>
      </c>
      <c r="P1114" s="2">
        <v>30</v>
      </c>
      <c r="Q1114" s="2">
        <v>0</v>
      </c>
      <c r="R1114" s="2">
        <v>2434</v>
      </c>
      <c r="S1114" s="2">
        <v>2207700</v>
      </c>
      <c r="T1114" s="2">
        <v>123791600</v>
      </c>
      <c r="U1114" s="2">
        <v>166</v>
      </c>
      <c r="V1114" s="2">
        <v>500</v>
      </c>
      <c r="W1114" s="2">
        <v>140</v>
      </c>
      <c r="X1114" s="2">
        <v>1198</v>
      </c>
      <c r="Y1114" s="2">
        <v>219</v>
      </c>
      <c r="Z1114" s="2">
        <v>672</v>
      </c>
      <c r="AA1114" s="9">
        <f t="shared" si="155"/>
        <v>38769</v>
      </c>
      <c r="AB1114" s="9">
        <f t="shared" si="156"/>
        <v>5652</v>
      </c>
      <c r="AC1114" s="9">
        <f t="shared" si="157"/>
        <v>2696</v>
      </c>
      <c r="AD1114" s="9">
        <f t="shared" si="158"/>
        <v>2434</v>
      </c>
      <c r="AE1114" s="44">
        <f t="shared" si="159"/>
        <v>7.9397879204484145E-5</v>
      </c>
      <c r="AF1114" s="9">
        <f t="shared" si="160"/>
        <v>558</v>
      </c>
      <c r="AG1114" s="9">
        <f t="shared" si="153"/>
        <v>891</v>
      </c>
      <c r="AH1114" s="44">
        <f t="shared" si="161"/>
        <v>9.0408655641870635E-5</v>
      </c>
      <c r="AI1114">
        <f>AA1114/'Totals and Drop Down Lists'!W$6*Inputs!E$37</f>
        <v>35168.92644479296</v>
      </c>
      <c r="AJ1114">
        <f>AB1114/'Totals and Drop Down Lists'!X$6*Inputs!F$37</f>
        <v>18597.268356942099</v>
      </c>
      <c r="AK1114">
        <f>AC1114/'Totals and Drop Down Lists'!Y$6*Inputs!G$37</f>
        <v>17772.942671907556</v>
      </c>
      <c r="AL1114">
        <f>AD1114/'Totals and Drop Down Lists'!Z$6*Inputs!H$37</f>
        <v>19514.598091165128</v>
      </c>
      <c r="AM1114">
        <f>AE1114/'Totals and Drop Down Lists'!AA$6*Inputs!I$37</f>
        <v>9884.1904020011389</v>
      </c>
      <c r="AN1114">
        <f>AF1114/'Totals and Drop Down Lists'!AB$6*Inputs!J$37</f>
        <v>11135.834772312366</v>
      </c>
      <c r="AO1114">
        <f>AG1114/'Totals and Drop Down Lists'!AC$6*Inputs!K$37</f>
        <v>16593.606375570635</v>
      </c>
      <c r="AP1114">
        <f>AH1114/'Totals and Drop Down Lists'!AD$6*Inputs!L$37</f>
        <v>21275.860709511224</v>
      </c>
      <c r="AQ1114">
        <f>IF(OR($D1114="51",$D1114="52",$D1114="61"),(AA1114/'Totals and Drop Down Lists'!W$4)*Inputs!E$38,0)</f>
        <v>0</v>
      </c>
      <c r="AR1114">
        <f>IF(OR($D1114="51",$D1114="52",$D1114="61"),(AB1114/'Totals and Drop Down Lists'!X$4)*Inputs!F$38,0)</f>
        <v>0</v>
      </c>
      <c r="AS1114">
        <f>IF(OR($D1114="51",$D1114="52",$D1114="61"),(AC1114/'Totals and Drop Down Lists'!Y$4)*Inputs!G$38,0)</f>
        <v>0</v>
      </c>
      <c r="AT1114">
        <f>IF(OR($D1114="51",$D1114="52",$D1114="61"),(AD1114/'Totals and Drop Down Lists'!Z$4)*Inputs!H$38,0)</f>
        <v>0</v>
      </c>
      <c r="AU1114">
        <f>IF(OR($D1114="51",$D1114="52",$D1114="61"),(AE1114/'Totals and Drop Down Lists'!AA$4)*Inputs!I$38,0)</f>
        <v>0</v>
      </c>
      <c r="AV1114">
        <f>IF(OR($D1114="51",$D1114="52",$D1114="61"),(AF1114/'Totals and Drop Down Lists'!AB$4)*Inputs!J$38,0)</f>
        <v>0</v>
      </c>
      <c r="AW1114">
        <f>IF(OR($D1114="51",$D1114="52",$D1114="61"),(AG1114/'Totals and Drop Down Lists'!AC$4)*Inputs!K$38,0)</f>
        <v>0</v>
      </c>
      <c r="AX1114">
        <f>IF(OR($D1114="51",$D1114="52",$D1114="61"),(AH1114/'Totals and Drop Down Lists'!AD$4)*Inputs!L$38,0)</f>
        <v>0</v>
      </c>
      <c r="AY1114">
        <f>IF(OR($D1114="51",$D1114="52",$D1114="61"),0,(AA1114/'Totals and Drop Down Lists'!W$5)*Inputs!E$39)</f>
        <v>0</v>
      </c>
      <c r="AZ1114">
        <f>IF(OR($D1114="51",$D1114="52",$D1114="61"),0,(AB1114/'Totals and Drop Down Lists'!X$5)*Inputs!F$39)</f>
        <v>0</v>
      </c>
      <c r="BA1114">
        <f>IF(OR($D1114="51",$D1114="52",$D1114="61"),0,(AC1114/'Totals and Drop Down Lists'!Y$5)*Inputs!G$39)</f>
        <v>0</v>
      </c>
      <c r="BB1114">
        <f>IF(OR($D1114="51",$D1114="52",$D1114="61"),0,(AD1114/'Totals and Drop Down Lists'!Z$5)*Inputs!H$39)</f>
        <v>0</v>
      </c>
      <c r="BC1114">
        <f>IF(OR($D1114="51",$D1114="52",$D1114="61"),0,(AE1114/'Totals and Drop Down Lists'!AA$5)*Inputs!I$39)</f>
        <v>0</v>
      </c>
      <c r="BD1114">
        <f>IF(OR($D1114="51",$D1114="52",$D1114="61"),0,(AF1114/'Totals and Drop Down Lists'!AB$5)*Inputs!J$39)</f>
        <v>0</v>
      </c>
      <c r="BE1114">
        <f>IF(OR($D1114="51",$D1114="52",$D1114="61"),0,(AG1114/'Totals and Drop Down Lists'!AC$5)*Inputs!K$39)</f>
        <v>0</v>
      </c>
      <c r="BF1114">
        <f>IF(OR($D1114="51",$D1114="52",$D1114="61"),0,(AH1114/'Totals and Drop Down Lists'!AD$5)*Inputs!L$39)</f>
        <v>0</v>
      </c>
      <c r="BG1114" s="10">
        <f t="shared" si="154"/>
        <v>149943.22782420315</v>
      </c>
    </row>
    <row r="1115" spans="1:59">
      <c r="A1115" s="1" t="s">
        <v>7452</v>
      </c>
      <c r="B1115" s="1" t="s">
        <v>5658</v>
      </c>
      <c r="C1115" s="1" t="s">
        <v>231</v>
      </c>
      <c r="D1115" s="1" t="s">
        <v>58</v>
      </c>
      <c r="E1115" s="1" t="s">
        <v>5670</v>
      </c>
      <c r="F1115" s="2">
        <v>12665</v>
      </c>
      <c r="G1115" s="2">
        <v>84</v>
      </c>
      <c r="H1115" s="2">
        <v>0</v>
      </c>
      <c r="I1115" s="2">
        <v>1500</v>
      </c>
      <c r="J1115" s="2">
        <v>4362</v>
      </c>
      <c r="K1115" s="2">
        <v>817</v>
      </c>
      <c r="L1115" s="2">
        <v>11</v>
      </c>
      <c r="M1115" s="2">
        <v>0</v>
      </c>
      <c r="N1115" s="2">
        <v>3</v>
      </c>
      <c r="O1115" s="2">
        <v>13</v>
      </c>
      <c r="P1115" s="2">
        <v>0</v>
      </c>
      <c r="Q1115" s="2">
        <v>9</v>
      </c>
      <c r="R1115" s="2">
        <v>855</v>
      </c>
      <c r="S1115" s="2">
        <v>293400</v>
      </c>
      <c r="T1115" s="2">
        <v>17684200</v>
      </c>
      <c r="U1115" s="2">
        <v>36</v>
      </c>
      <c r="V1115" s="2">
        <v>133</v>
      </c>
      <c r="W1115" s="2">
        <v>4</v>
      </c>
      <c r="X1115" s="2">
        <v>201</v>
      </c>
      <c r="Y1115" s="2">
        <v>53</v>
      </c>
      <c r="Z1115" s="2">
        <v>66</v>
      </c>
      <c r="AA1115" s="9">
        <f t="shared" si="155"/>
        <v>12665</v>
      </c>
      <c r="AB1115" s="9">
        <f t="shared" si="156"/>
        <v>1416</v>
      </c>
      <c r="AC1115" s="9">
        <f t="shared" si="157"/>
        <v>891</v>
      </c>
      <c r="AD1115" s="9">
        <f t="shared" si="158"/>
        <v>855</v>
      </c>
      <c r="AE1115" s="44">
        <f t="shared" si="159"/>
        <v>1.0686961325949789E-5</v>
      </c>
      <c r="AF1115" s="9">
        <f t="shared" si="160"/>
        <v>64</v>
      </c>
      <c r="AG1115" s="9">
        <f t="shared" si="153"/>
        <v>119</v>
      </c>
      <c r="AH1115" s="44">
        <f t="shared" si="161"/>
        <v>8.2934349574847668E-6</v>
      </c>
      <c r="AI1115">
        <f>AA1115/'Totals and Drop Down Lists'!W$6*Inputs!E$37</f>
        <v>11488.933256552989</v>
      </c>
      <c r="AJ1115">
        <f>AB1115/'Totals and Drop Down Lists'!X$6*Inputs!F$37</f>
        <v>4659.1882507837954</v>
      </c>
      <c r="AK1115">
        <f>AC1115/'Totals and Drop Down Lists'!Y$6*Inputs!G$37</f>
        <v>5873.7729676074305</v>
      </c>
      <c r="AL1115">
        <f>AD1115/'Totals and Drop Down Lists'!Z$6*Inputs!H$37</f>
        <v>6854.9635858447755</v>
      </c>
      <c r="AM1115">
        <f>AE1115/'Totals and Drop Down Lists'!AA$6*Inputs!I$37</f>
        <v>1330.4128727728601</v>
      </c>
      <c r="AN1115">
        <f>AF1115/'Totals and Drop Down Lists'!AB$6*Inputs!J$37</f>
        <v>1277.2283609820636</v>
      </c>
      <c r="AO1115">
        <f>AG1115/'Totals and Drop Down Lists'!AC$6*Inputs!K$37</f>
        <v>2216.2055653119023</v>
      </c>
      <c r="AP1115">
        <f>AH1115/'Totals and Drop Down Lists'!AD$6*Inputs!L$37</f>
        <v>1951.6932942548742</v>
      </c>
      <c r="AQ1115">
        <f>IF(OR($D1115="51",$D1115="52",$D1115="61"),(AA1115/'Totals and Drop Down Lists'!W$4)*Inputs!E$38,0)</f>
        <v>0</v>
      </c>
      <c r="AR1115">
        <f>IF(OR($D1115="51",$D1115="52",$D1115="61"),(AB1115/'Totals and Drop Down Lists'!X$4)*Inputs!F$38,0)</f>
        <v>0</v>
      </c>
      <c r="AS1115">
        <f>IF(OR($D1115="51",$D1115="52",$D1115="61"),(AC1115/'Totals and Drop Down Lists'!Y$4)*Inputs!G$38,0)</f>
        <v>0</v>
      </c>
      <c r="AT1115">
        <f>IF(OR($D1115="51",$D1115="52",$D1115="61"),(AD1115/'Totals and Drop Down Lists'!Z$4)*Inputs!H$38,0)</f>
        <v>0</v>
      </c>
      <c r="AU1115">
        <f>IF(OR($D1115="51",$D1115="52",$D1115="61"),(AE1115/'Totals and Drop Down Lists'!AA$4)*Inputs!I$38,0)</f>
        <v>0</v>
      </c>
      <c r="AV1115">
        <f>IF(OR($D1115="51",$D1115="52",$D1115="61"),(AF1115/'Totals and Drop Down Lists'!AB$4)*Inputs!J$38,0)</f>
        <v>0</v>
      </c>
      <c r="AW1115">
        <f>IF(OR($D1115="51",$D1115="52",$D1115="61"),(AG1115/'Totals and Drop Down Lists'!AC$4)*Inputs!K$38,0)</f>
        <v>0</v>
      </c>
      <c r="AX1115">
        <f>IF(OR($D1115="51",$D1115="52",$D1115="61"),(AH1115/'Totals and Drop Down Lists'!AD$4)*Inputs!L$38,0)</f>
        <v>0</v>
      </c>
      <c r="AY1115">
        <f>IF(OR($D1115="51",$D1115="52",$D1115="61"),0,(AA1115/'Totals and Drop Down Lists'!W$5)*Inputs!E$39)</f>
        <v>0</v>
      </c>
      <c r="AZ1115">
        <f>IF(OR($D1115="51",$D1115="52",$D1115="61"),0,(AB1115/'Totals and Drop Down Lists'!X$5)*Inputs!F$39)</f>
        <v>0</v>
      </c>
      <c r="BA1115">
        <f>IF(OR($D1115="51",$D1115="52",$D1115="61"),0,(AC1115/'Totals and Drop Down Lists'!Y$5)*Inputs!G$39)</f>
        <v>0</v>
      </c>
      <c r="BB1115">
        <f>IF(OR($D1115="51",$D1115="52",$D1115="61"),0,(AD1115/'Totals and Drop Down Lists'!Z$5)*Inputs!H$39)</f>
        <v>0</v>
      </c>
      <c r="BC1115">
        <f>IF(OR($D1115="51",$D1115="52",$D1115="61"),0,(AE1115/'Totals and Drop Down Lists'!AA$5)*Inputs!I$39)</f>
        <v>0</v>
      </c>
      <c r="BD1115">
        <f>IF(OR($D1115="51",$D1115="52",$D1115="61"),0,(AF1115/'Totals and Drop Down Lists'!AB$5)*Inputs!J$39)</f>
        <v>0</v>
      </c>
      <c r="BE1115">
        <f>IF(OR($D1115="51",$D1115="52",$D1115="61"),0,(AG1115/'Totals and Drop Down Lists'!AC$5)*Inputs!K$39)</f>
        <v>0</v>
      </c>
      <c r="BF1115">
        <f>IF(OR($D1115="51",$D1115="52",$D1115="61"),0,(AH1115/'Totals and Drop Down Lists'!AD$5)*Inputs!L$39)</f>
        <v>0</v>
      </c>
      <c r="BG1115" s="10">
        <f t="shared" si="154"/>
        <v>35652.398154110691</v>
      </c>
    </row>
    <row r="1116" spans="1:59">
      <c r="A1116" s="1" t="s">
        <v>7452</v>
      </c>
      <c r="B1116" s="1" t="s">
        <v>5658</v>
      </c>
      <c r="C1116" s="1" t="s">
        <v>648</v>
      </c>
      <c r="D1116" s="1" t="s">
        <v>25</v>
      </c>
      <c r="E1116" s="1" t="s">
        <v>5671</v>
      </c>
      <c r="F1116" s="2">
        <v>16702</v>
      </c>
      <c r="G1116" s="2">
        <v>13</v>
      </c>
      <c r="H1116" s="2">
        <v>2</v>
      </c>
      <c r="I1116" s="2">
        <v>1462</v>
      </c>
      <c r="J1116" s="2">
        <v>4872</v>
      </c>
      <c r="K1116" s="2">
        <v>1067</v>
      </c>
      <c r="L1116" s="2">
        <v>50</v>
      </c>
      <c r="M1116" s="2">
        <v>9</v>
      </c>
      <c r="N1116" s="2">
        <v>0</v>
      </c>
      <c r="O1116" s="2">
        <v>0</v>
      </c>
      <c r="P1116" s="2">
        <v>0</v>
      </c>
      <c r="Q1116" s="2">
        <v>0</v>
      </c>
      <c r="R1116" s="2">
        <v>1754</v>
      </c>
      <c r="S1116" s="2">
        <v>470800</v>
      </c>
      <c r="T1116" s="2">
        <v>31161800</v>
      </c>
      <c r="U1116" s="2">
        <v>35</v>
      </c>
      <c r="V1116" s="2">
        <v>158</v>
      </c>
      <c r="W1116" s="2">
        <v>52</v>
      </c>
      <c r="X1116" s="2">
        <v>377</v>
      </c>
      <c r="Y1116" s="2">
        <v>90</v>
      </c>
      <c r="Z1116" s="2">
        <v>207</v>
      </c>
      <c r="AA1116" s="9">
        <f t="shared" si="155"/>
        <v>16702</v>
      </c>
      <c r="AB1116" s="9">
        <f t="shared" si="156"/>
        <v>1447</v>
      </c>
      <c r="AC1116" s="9">
        <f t="shared" si="157"/>
        <v>1813</v>
      </c>
      <c r="AD1116" s="9">
        <f t="shared" si="158"/>
        <v>1754</v>
      </c>
      <c r="AE1116" s="44">
        <f t="shared" si="159"/>
        <v>1.6319894433796567E-5</v>
      </c>
      <c r="AF1116" s="9">
        <f t="shared" si="160"/>
        <v>167</v>
      </c>
      <c r="AG1116" s="9">
        <f t="shared" si="153"/>
        <v>297</v>
      </c>
      <c r="AH1116" s="44">
        <f t="shared" si="161"/>
        <v>2.4202747804288117E-5</v>
      </c>
      <c r="AI1116">
        <f>AA1116/'Totals and Drop Down Lists'!W$6*Inputs!E$37</f>
        <v>15151.059080216981</v>
      </c>
      <c r="AJ1116">
        <f>AB1116/'Totals and Drop Down Lists'!X$6*Inputs!F$37</f>
        <v>4761.1902534492601</v>
      </c>
      <c r="AK1116">
        <f>AC1116/'Totals and Drop Down Lists'!Y$6*Inputs!G$37</f>
        <v>11951.908406590652</v>
      </c>
      <c r="AL1116">
        <f>AD1116/'Totals and Drop Down Lists'!Z$6*Inputs!H$37</f>
        <v>14062.697227569281</v>
      </c>
      <c r="AM1116">
        <f>AE1116/'Totals and Drop Down Lists'!AA$6*Inputs!I$37</f>
        <v>2031.6530559810421</v>
      </c>
      <c r="AN1116">
        <f>AF1116/'Totals and Drop Down Lists'!AB$6*Inputs!J$37</f>
        <v>3332.767754437572</v>
      </c>
      <c r="AO1116">
        <f>AG1116/'Totals and Drop Down Lists'!AC$6*Inputs!K$37</f>
        <v>5531.2021251902106</v>
      </c>
      <c r="AP1116">
        <f>AH1116/'Totals and Drop Down Lists'!AD$6*Inputs!L$37</f>
        <v>5695.6304395370626</v>
      </c>
      <c r="AQ1116">
        <f>IF(OR($D1116="51",$D1116="52",$D1116="61"),(AA1116/'Totals and Drop Down Lists'!W$4)*Inputs!E$38,0)</f>
        <v>0</v>
      </c>
      <c r="AR1116">
        <f>IF(OR($D1116="51",$D1116="52",$D1116="61"),(AB1116/'Totals and Drop Down Lists'!X$4)*Inputs!F$38,0)</f>
        <v>0</v>
      </c>
      <c r="AS1116">
        <f>IF(OR($D1116="51",$D1116="52",$D1116="61"),(AC1116/'Totals and Drop Down Lists'!Y$4)*Inputs!G$38,0)</f>
        <v>0</v>
      </c>
      <c r="AT1116">
        <f>IF(OR($D1116="51",$D1116="52",$D1116="61"),(AD1116/'Totals and Drop Down Lists'!Z$4)*Inputs!H$38,0)</f>
        <v>0</v>
      </c>
      <c r="AU1116">
        <f>IF(OR($D1116="51",$D1116="52",$D1116="61"),(AE1116/'Totals and Drop Down Lists'!AA$4)*Inputs!I$38,0)</f>
        <v>0</v>
      </c>
      <c r="AV1116">
        <f>IF(OR($D1116="51",$D1116="52",$D1116="61"),(AF1116/'Totals and Drop Down Lists'!AB$4)*Inputs!J$38,0)</f>
        <v>0</v>
      </c>
      <c r="AW1116">
        <f>IF(OR($D1116="51",$D1116="52",$D1116="61"),(AG1116/'Totals and Drop Down Lists'!AC$4)*Inputs!K$38,0)</f>
        <v>0</v>
      </c>
      <c r="AX1116">
        <f>IF(OR($D1116="51",$D1116="52",$D1116="61"),(AH1116/'Totals and Drop Down Lists'!AD$4)*Inputs!L$38,0)</f>
        <v>0</v>
      </c>
      <c r="AY1116">
        <f>IF(OR($D1116="51",$D1116="52",$D1116="61"),0,(AA1116/'Totals and Drop Down Lists'!W$5)*Inputs!E$39)</f>
        <v>0</v>
      </c>
      <c r="AZ1116">
        <f>IF(OR($D1116="51",$D1116="52",$D1116="61"),0,(AB1116/'Totals and Drop Down Lists'!X$5)*Inputs!F$39)</f>
        <v>0</v>
      </c>
      <c r="BA1116">
        <f>IF(OR($D1116="51",$D1116="52",$D1116="61"),0,(AC1116/'Totals and Drop Down Lists'!Y$5)*Inputs!G$39)</f>
        <v>0</v>
      </c>
      <c r="BB1116">
        <f>IF(OR($D1116="51",$D1116="52",$D1116="61"),0,(AD1116/'Totals and Drop Down Lists'!Z$5)*Inputs!H$39)</f>
        <v>0</v>
      </c>
      <c r="BC1116">
        <f>IF(OR($D1116="51",$D1116="52",$D1116="61"),0,(AE1116/'Totals and Drop Down Lists'!AA$5)*Inputs!I$39)</f>
        <v>0</v>
      </c>
      <c r="BD1116">
        <f>IF(OR($D1116="51",$D1116="52",$D1116="61"),0,(AF1116/'Totals and Drop Down Lists'!AB$5)*Inputs!J$39)</f>
        <v>0</v>
      </c>
      <c r="BE1116">
        <f>IF(OR($D1116="51",$D1116="52",$D1116="61"),0,(AG1116/'Totals and Drop Down Lists'!AC$5)*Inputs!K$39)</f>
        <v>0</v>
      </c>
      <c r="BF1116">
        <f>IF(OR($D1116="51",$D1116="52",$D1116="61"),0,(AH1116/'Totals and Drop Down Lists'!AD$5)*Inputs!L$39)</f>
        <v>0</v>
      </c>
      <c r="BG1116" s="10">
        <f t="shared" si="154"/>
        <v>62518.10834297206</v>
      </c>
    </row>
    <row r="1117" spans="1:59">
      <c r="A1117" s="1" t="s">
        <v>7452</v>
      </c>
      <c r="B1117" s="1" t="s">
        <v>5658</v>
      </c>
      <c r="C1117" s="1" t="s">
        <v>753</v>
      </c>
      <c r="D1117" s="1" t="s">
        <v>25</v>
      </c>
      <c r="E1117" s="1" t="s">
        <v>5672</v>
      </c>
      <c r="F1117" s="2">
        <v>39070</v>
      </c>
      <c r="G1117" s="2">
        <v>267</v>
      </c>
      <c r="H1117" s="2">
        <v>13</v>
      </c>
      <c r="I1117" s="2">
        <v>6897</v>
      </c>
      <c r="J1117" s="2">
        <v>15893</v>
      </c>
      <c r="K1117" s="2">
        <v>3973</v>
      </c>
      <c r="L1117" s="2">
        <v>83</v>
      </c>
      <c r="M1117" s="2">
        <v>15</v>
      </c>
      <c r="N1117" s="2">
        <v>9</v>
      </c>
      <c r="O1117" s="2">
        <v>92</v>
      </c>
      <c r="P1117" s="2">
        <v>24</v>
      </c>
      <c r="Q1117" s="2">
        <v>17</v>
      </c>
      <c r="R1117" s="2">
        <v>3284</v>
      </c>
      <c r="S1117" s="2">
        <v>2251500</v>
      </c>
      <c r="T1117" s="2">
        <v>115191300</v>
      </c>
      <c r="U1117" s="2">
        <v>218</v>
      </c>
      <c r="V1117" s="2">
        <v>539</v>
      </c>
      <c r="W1117" s="2">
        <v>38</v>
      </c>
      <c r="X1117" s="2">
        <v>1065</v>
      </c>
      <c r="Y1117" s="2">
        <v>266</v>
      </c>
      <c r="Z1117" s="2">
        <v>459</v>
      </c>
      <c r="AA1117" s="9">
        <f t="shared" si="155"/>
        <v>39070</v>
      </c>
      <c r="AB1117" s="9">
        <f t="shared" si="156"/>
        <v>6617</v>
      </c>
      <c r="AC1117" s="9">
        <f t="shared" si="157"/>
        <v>3524</v>
      </c>
      <c r="AD1117" s="9">
        <f t="shared" si="158"/>
        <v>3284</v>
      </c>
      <c r="AE1117" s="44">
        <f t="shared" si="159"/>
        <v>6.9362866516875429E-5</v>
      </c>
      <c r="AF1117" s="9">
        <f t="shared" si="160"/>
        <v>488</v>
      </c>
      <c r="AG1117" s="9">
        <f t="shared" si="153"/>
        <v>725</v>
      </c>
      <c r="AH1117" s="44">
        <f t="shared" si="161"/>
        <v>6.7437548527229469E-5</v>
      </c>
      <c r="AI1117">
        <f>AA1117/'Totals and Drop Down Lists'!W$6*Inputs!E$37</f>
        <v>35441.975707345075</v>
      </c>
      <c r="AJ1117">
        <f>AB1117/'Totals and Drop Down Lists'!X$6*Inputs!F$37</f>
        <v>21772.491988302521</v>
      </c>
      <c r="AK1117">
        <f>AC1117/'Totals and Drop Down Lists'!Y$6*Inputs!G$37</f>
        <v>23231.398358977087</v>
      </c>
      <c r="AL1117">
        <f>AD1117/'Totals and Drop Down Lists'!Z$6*Inputs!H$37</f>
        <v>26329.474170659931</v>
      </c>
      <c r="AM1117">
        <f>AE1117/'Totals and Drop Down Lists'!AA$6*Inputs!I$37</f>
        <v>8634.9381916824059</v>
      </c>
      <c r="AN1117">
        <f>AF1117/'Totals and Drop Down Lists'!AB$6*Inputs!J$37</f>
        <v>9738.8662524882347</v>
      </c>
      <c r="AO1117">
        <f>AG1117/'Totals and Drop Down Lists'!AC$6*Inputs!K$37</f>
        <v>13502.092729841423</v>
      </c>
      <c r="AP1117">
        <f>AH1117/'Totals and Drop Down Lists'!AD$6*Inputs!L$37</f>
        <v>15870.072161450742</v>
      </c>
      <c r="AQ1117">
        <f>IF(OR($D1117="51",$D1117="52",$D1117="61"),(AA1117/'Totals and Drop Down Lists'!W$4)*Inputs!E$38,0)</f>
        <v>0</v>
      </c>
      <c r="AR1117">
        <f>IF(OR($D1117="51",$D1117="52",$D1117="61"),(AB1117/'Totals and Drop Down Lists'!X$4)*Inputs!F$38,0)</f>
        <v>0</v>
      </c>
      <c r="AS1117">
        <f>IF(OR($D1117="51",$D1117="52",$D1117="61"),(AC1117/'Totals and Drop Down Lists'!Y$4)*Inputs!G$38,0)</f>
        <v>0</v>
      </c>
      <c r="AT1117">
        <f>IF(OR($D1117="51",$D1117="52",$D1117="61"),(AD1117/'Totals and Drop Down Lists'!Z$4)*Inputs!H$38,0)</f>
        <v>0</v>
      </c>
      <c r="AU1117">
        <f>IF(OR($D1117="51",$D1117="52",$D1117="61"),(AE1117/'Totals and Drop Down Lists'!AA$4)*Inputs!I$38,0)</f>
        <v>0</v>
      </c>
      <c r="AV1117">
        <f>IF(OR($D1117="51",$D1117="52",$D1117="61"),(AF1117/'Totals and Drop Down Lists'!AB$4)*Inputs!J$38,0)</f>
        <v>0</v>
      </c>
      <c r="AW1117">
        <f>IF(OR($D1117="51",$D1117="52",$D1117="61"),(AG1117/'Totals and Drop Down Lists'!AC$4)*Inputs!K$38,0)</f>
        <v>0</v>
      </c>
      <c r="AX1117">
        <f>IF(OR($D1117="51",$D1117="52",$D1117="61"),(AH1117/'Totals and Drop Down Lists'!AD$4)*Inputs!L$38,0)</f>
        <v>0</v>
      </c>
      <c r="AY1117">
        <f>IF(OR($D1117="51",$D1117="52",$D1117="61"),0,(AA1117/'Totals and Drop Down Lists'!W$5)*Inputs!E$39)</f>
        <v>0</v>
      </c>
      <c r="AZ1117">
        <f>IF(OR($D1117="51",$D1117="52",$D1117="61"),0,(AB1117/'Totals and Drop Down Lists'!X$5)*Inputs!F$39)</f>
        <v>0</v>
      </c>
      <c r="BA1117">
        <f>IF(OR($D1117="51",$D1117="52",$D1117="61"),0,(AC1117/'Totals and Drop Down Lists'!Y$5)*Inputs!G$39)</f>
        <v>0</v>
      </c>
      <c r="BB1117">
        <f>IF(OR($D1117="51",$D1117="52",$D1117="61"),0,(AD1117/'Totals and Drop Down Lists'!Z$5)*Inputs!H$39)</f>
        <v>0</v>
      </c>
      <c r="BC1117">
        <f>IF(OR($D1117="51",$D1117="52",$D1117="61"),0,(AE1117/'Totals and Drop Down Lists'!AA$5)*Inputs!I$39)</f>
        <v>0</v>
      </c>
      <c r="BD1117">
        <f>IF(OR($D1117="51",$D1117="52",$D1117="61"),0,(AF1117/'Totals and Drop Down Lists'!AB$5)*Inputs!J$39)</f>
        <v>0</v>
      </c>
      <c r="BE1117">
        <f>IF(OR($D1117="51",$D1117="52",$D1117="61"),0,(AG1117/'Totals and Drop Down Lists'!AC$5)*Inputs!K$39)</f>
        <v>0</v>
      </c>
      <c r="BF1117">
        <f>IF(OR($D1117="51",$D1117="52",$D1117="61"),0,(AH1117/'Totals and Drop Down Lists'!AD$5)*Inputs!L$39)</f>
        <v>0</v>
      </c>
      <c r="BG1117" s="10">
        <f t="shared" si="154"/>
        <v>154521.30956074744</v>
      </c>
    </row>
    <row r="1118" spans="1:59">
      <c r="A1118" s="1" t="s">
        <v>7452</v>
      </c>
      <c r="B1118" s="1" t="s">
        <v>5658</v>
      </c>
      <c r="C1118" s="1" t="s">
        <v>5673</v>
      </c>
      <c r="D1118" s="1" t="s">
        <v>25</v>
      </c>
      <c r="E1118" s="1" t="s">
        <v>5674</v>
      </c>
      <c r="F1118" s="2">
        <v>15282</v>
      </c>
      <c r="G1118" s="2">
        <v>38</v>
      </c>
      <c r="H1118" s="2">
        <v>2</v>
      </c>
      <c r="I1118" s="2">
        <v>2458</v>
      </c>
      <c r="J1118" s="2">
        <v>6053</v>
      </c>
      <c r="K1118" s="2">
        <v>1478</v>
      </c>
      <c r="L1118" s="2">
        <v>58</v>
      </c>
      <c r="M1118" s="2">
        <v>0</v>
      </c>
      <c r="N1118" s="2">
        <v>0</v>
      </c>
      <c r="O1118" s="2">
        <v>13</v>
      </c>
      <c r="P1118" s="2">
        <v>6</v>
      </c>
      <c r="Q1118" s="2">
        <v>4</v>
      </c>
      <c r="R1118" s="2">
        <v>1237</v>
      </c>
      <c r="S1118" s="2">
        <v>778700</v>
      </c>
      <c r="T1118" s="2">
        <v>38048200</v>
      </c>
      <c r="U1118" s="2">
        <v>123</v>
      </c>
      <c r="V1118" s="2">
        <v>174</v>
      </c>
      <c r="W1118" s="2">
        <v>39</v>
      </c>
      <c r="X1118" s="2">
        <v>398</v>
      </c>
      <c r="Y1118" s="2">
        <v>52</v>
      </c>
      <c r="Z1118" s="2">
        <v>173</v>
      </c>
      <c r="AA1118" s="9">
        <f t="shared" si="155"/>
        <v>15282</v>
      </c>
      <c r="AB1118" s="9">
        <f t="shared" si="156"/>
        <v>2418</v>
      </c>
      <c r="AC1118" s="9">
        <f t="shared" si="157"/>
        <v>1318</v>
      </c>
      <c r="AD1118" s="9">
        <f t="shared" si="158"/>
        <v>1237</v>
      </c>
      <c r="AE1118" s="44">
        <f t="shared" si="159"/>
        <v>2.5204261690173018E-5</v>
      </c>
      <c r="AF1118" s="9">
        <f t="shared" si="160"/>
        <v>185</v>
      </c>
      <c r="AG1118" s="9">
        <f t="shared" si="153"/>
        <v>225</v>
      </c>
      <c r="AH1118" s="44">
        <f t="shared" si="161"/>
        <v>2.0442658070213023E-5</v>
      </c>
      <c r="AI1118">
        <f>AA1118/'Totals and Drop Down Lists'!W$6*Inputs!E$37</f>
        <v>13862.919702064177</v>
      </c>
      <c r="AJ1118">
        <f>AB1118/'Totals and Drop Down Lists'!X$6*Inputs!F$37</f>
        <v>7956.1562079062269</v>
      </c>
      <c r="AK1118">
        <f>AC1118/'Totals and Drop Down Lists'!Y$6*Inputs!G$37</f>
        <v>8688.7012023643019</v>
      </c>
      <c r="AL1118">
        <f>AD1118/'Totals and Drop Down Lists'!Z$6*Inputs!H$37</f>
        <v>9917.6490709824393</v>
      </c>
      <c r="AM1118">
        <f>AE1118/'Totals and Drop Down Lists'!AA$6*Inputs!I$37</f>
        <v>3137.6621640728085</v>
      </c>
      <c r="AN1118">
        <f>AF1118/'Totals and Drop Down Lists'!AB$6*Inputs!J$37</f>
        <v>3691.9882309637774</v>
      </c>
      <c r="AO1118">
        <f>AG1118/'Totals and Drop Down Lists'!AC$6*Inputs!K$37</f>
        <v>4190.3046402956143</v>
      </c>
      <c r="AP1118">
        <f>AH1118/'Totals and Drop Down Lists'!AD$6*Inputs!L$37</f>
        <v>4810.7688643982865</v>
      </c>
      <c r="AQ1118">
        <f>IF(OR($D1118="51",$D1118="52",$D1118="61"),(AA1118/'Totals and Drop Down Lists'!W$4)*Inputs!E$38,0)</f>
        <v>0</v>
      </c>
      <c r="AR1118">
        <f>IF(OR($D1118="51",$D1118="52",$D1118="61"),(AB1118/'Totals and Drop Down Lists'!X$4)*Inputs!F$38,0)</f>
        <v>0</v>
      </c>
      <c r="AS1118">
        <f>IF(OR($D1118="51",$D1118="52",$D1118="61"),(AC1118/'Totals and Drop Down Lists'!Y$4)*Inputs!G$38,0)</f>
        <v>0</v>
      </c>
      <c r="AT1118">
        <f>IF(OR($D1118="51",$D1118="52",$D1118="61"),(AD1118/'Totals and Drop Down Lists'!Z$4)*Inputs!H$38,0)</f>
        <v>0</v>
      </c>
      <c r="AU1118">
        <f>IF(OR($D1118="51",$D1118="52",$D1118="61"),(AE1118/'Totals and Drop Down Lists'!AA$4)*Inputs!I$38,0)</f>
        <v>0</v>
      </c>
      <c r="AV1118">
        <f>IF(OR($D1118="51",$D1118="52",$D1118="61"),(AF1118/'Totals and Drop Down Lists'!AB$4)*Inputs!J$38,0)</f>
        <v>0</v>
      </c>
      <c r="AW1118">
        <f>IF(OR($D1118="51",$D1118="52",$D1118="61"),(AG1118/'Totals and Drop Down Lists'!AC$4)*Inputs!K$38,0)</f>
        <v>0</v>
      </c>
      <c r="AX1118">
        <f>IF(OR($D1118="51",$D1118="52",$D1118="61"),(AH1118/'Totals and Drop Down Lists'!AD$4)*Inputs!L$38,0)</f>
        <v>0</v>
      </c>
      <c r="AY1118">
        <f>IF(OR($D1118="51",$D1118="52",$D1118="61"),0,(AA1118/'Totals and Drop Down Lists'!W$5)*Inputs!E$39)</f>
        <v>0</v>
      </c>
      <c r="AZ1118">
        <f>IF(OR($D1118="51",$D1118="52",$D1118="61"),0,(AB1118/'Totals and Drop Down Lists'!X$5)*Inputs!F$39)</f>
        <v>0</v>
      </c>
      <c r="BA1118">
        <f>IF(OR($D1118="51",$D1118="52",$D1118="61"),0,(AC1118/'Totals and Drop Down Lists'!Y$5)*Inputs!G$39)</f>
        <v>0</v>
      </c>
      <c r="BB1118">
        <f>IF(OR($D1118="51",$D1118="52",$D1118="61"),0,(AD1118/'Totals and Drop Down Lists'!Z$5)*Inputs!H$39)</f>
        <v>0</v>
      </c>
      <c r="BC1118">
        <f>IF(OR($D1118="51",$D1118="52",$D1118="61"),0,(AE1118/'Totals and Drop Down Lists'!AA$5)*Inputs!I$39)</f>
        <v>0</v>
      </c>
      <c r="BD1118">
        <f>IF(OR($D1118="51",$D1118="52",$D1118="61"),0,(AF1118/'Totals and Drop Down Lists'!AB$5)*Inputs!J$39)</f>
        <v>0</v>
      </c>
      <c r="BE1118">
        <f>IF(OR($D1118="51",$D1118="52",$D1118="61"),0,(AG1118/'Totals and Drop Down Lists'!AC$5)*Inputs!K$39)</f>
        <v>0</v>
      </c>
      <c r="BF1118">
        <f>IF(OR($D1118="51",$D1118="52",$D1118="61"),0,(AH1118/'Totals and Drop Down Lists'!AD$5)*Inputs!L$39)</f>
        <v>0</v>
      </c>
      <c r="BG1118" s="10">
        <f t="shared" si="154"/>
        <v>56256.150083047636</v>
      </c>
    </row>
    <row r="1119" spans="1:59">
      <c r="A1119" s="1" t="s">
        <v>7452</v>
      </c>
      <c r="B1119" s="1" t="s">
        <v>5658</v>
      </c>
      <c r="C1119" s="1" t="s">
        <v>88</v>
      </c>
      <c r="D1119" s="1" t="s">
        <v>25</v>
      </c>
      <c r="E1119" s="1" t="s">
        <v>5675</v>
      </c>
      <c r="F1119" s="2">
        <v>33181</v>
      </c>
      <c r="G1119" s="2">
        <v>105</v>
      </c>
      <c r="H1119" s="2">
        <v>23</v>
      </c>
      <c r="I1119" s="2">
        <v>1780</v>
      </c>
      <c r="J1119" s="2">
        <v>12506</v>
      </c>
      <c r="K1119" s="2">
        <v>2367</v>
      </c>
      <c r="L1119" s="2">
        <v>31</v>
      </c>
      <c r="M1119" s="2">
        <v>0</v>
      </c>
      <c r="N1119" s="2">
        <v>0</v>
      </c>
      <c r="O1119" s="2">
        <v>72</v>
      </c>
      <c r="P1119" s="2">
        <v>26</v>
      </c>
      <c r="Q1119" s="2">
        <v>0</v>
      </c>
      <c r="R1119" s="2">
        <v>1707</v>
      </c>
      <c r="S1119" s="2">
        <v>1647800</v>
      </c>
      <c r="T1119" s="2">
        <v>80934200</v>
      </c>
      <c r="U1119" s="2">
        <v>205</v>
      </c>
      <c r="V1119" s="2">
        <v>79</v>
      </c>
      <c r="W1119" s="2">
        <v>14</v>
      </c>
      <c r="X1119" s="2">
        <v>289</v>
      </c>
      <c r="Y1119" s="2">
        <v>85</v>
      </c>
      <c r="Z1119" s="2">
        <v>129</v>
      </c>
      <c r="AA1119" s="9">
        <f t="shared" si="155"/>
        <v>33181</v>
      </c>
      <c r="AB1119" s="9">
        <f t="shared" si="156"/>
        <v>1652</v>
      </c>
      <c r="AC1119" s="9">
        <f t="shared" si="157"/>
        <v>1836</v>
      </c>
      <c r="AD1119" s="9">
        <f t="shared" si="158"/>
        <v>1707</v>
      </c>
      <c r="AE1119" s="44">
        <f t="shared" si="159"/>
        <v>3.1287717196286477E-5</v>
      </c>
      <c r="AF1119" s="9">
        <f t="shared" si="160"/>
        <v>196</v>
      </c>
      <c r="AG1119" s="9">
        <f t="shared" si="153"/>
        <v>214</v>
      </c>
      <c r="AH1119" s="44">
        <f t="shared" si="161"/>
        <v>1.5071091038231363E-5</v>
      </c>
      <c r="AI1119">
        <f>AA1119/'Totals and Drop Down Lists'!W$6*Inputs!E$37</f>
        <v>30099.825849639539</v>
      </c>
      <c r="AJ1119">
        <f>AB1119/'Totals and Drop Down Lists'!X$6*Inputs!F$37</f>
        <v>5435.7196259144275</v>
      </c>
      <c r="AK1119">
        <f>AC1119/'Totals and Drop Down Lists'!Y$6*Inputs!G$37</f>
        <v>12103.532175675919</v>
      </c>
      <c r="AL1119">
        <f>AD1119/'Totals and Drop Down Lists'!Z$6*Inputs!H$37</f>
        <v>13685.874667879569</v>
      </c>
      <c r="AM1119">
        <f>AE1119/'Totals and Drop Down Lists'!AA$6*Inputs!I$37</f>
        <v>3894.9875879631195</v>
      </c>
      <c r="AN1119">
        <f>AF1119/'Totals and Drop Down Lists'!AB$6*Inputs!J$37</f>
        <v>3911.5118555075696</v>
      </c>
      <c r="AO1119">
        <f>AG1119/'Totals and Drop Down Lists'!AC$6*Inputs!K$37</f>
        <v>3985.4453023256065</v>
      </c>
      <c r="AP1119">
        <f>AH1119/'Totals and Drop Down Lists'!AD$6*Inputs!L$37</f>
        <v>3546.6784833074285</v>
      </c>
      <c r="AQ1119">
        <f>IF(OR($D1119="51",$D1119="52",$D1119="61"),(AA1119/'Totals and Drop Down Lists'!W$4)*Inputs!E$38,0)</f>
        <v>0</v>
      </c>
      <c r="AR1119">
        <f>IF(OR($D1119="51",$D1119="52",$D1119="61"),(AB1119/'Totals and Drop Down Lists'!X$4)*Inputs!F$38,0)</f>
        <v>0</v>
      </c>
      <c r="AS1119">
        <f>IF(OR($D1119="51",$D1119="52",$D1119="61"),(AC1119/'Totals and Drop Down Lists'!Y$4)*Inputs!G$38,0)</f>
        <v>0</v>
      </c>
      <c r="AT1119">
        <f>IF(OR($D1119="51",$D1119="52",$D1119="61"),(AD1119/'Totals and Drop Down Lists'!Z$4)*Inputs!H$38,0)</f>
        <v>0</v>
      </c>
      <c r="AU1119">
        <f>IF(OR($D1119="51",$D1119="52",$D1119="61"),(AE1119/'Totals and Drop Down Lists'!AA$4)*Inputs!I$38,0)</f>
        <v>0</v>
      </c>
      <c r="AV1119">
        <f>IF(OR($D1119="51",$D1119="52",$D1119="61"),(AF1119/'Totals and Drop Down Lists'!AB$4)*Inputs!J$38,0)</f>
        <v>0</v>
      </c>
      <c r="AW1119">
        <f>IF(OR($D1119="51",$D1119="52",$D1119="61"),(AG1119/'Totals and Drop Down Lists'!AC$4)*Inputs!K$38,0)</f>
        <v>0</v>
      </c>
      <c r="AX1119">
        <f>IF(OR($D1119="51",$D1119="52",$D1119="61"),(AH1119/'Totals and Drop Down Lists'!AD$4)*Inputs!L$38,0)</f>
        <v>0</v>
      </c>
      <c r="AY1119">
        <f>IF(OR($D1119="51",$D1119="52",$D1119="61"),0,(AA1119/'Totals and Drop Down Lists'!W$5)*Inputs!E$39)</f>
        <v>0</v>
      </c>
      <c r="AZ1119">
        <f>IF(OR($D1119="51",$D1119="52",$D1119="61"),0,(AB1119/'Totals and Drop Down Lists'!X$5)*Inputs!F$39)</f>
        <v>0</v>
      </c>
      <c r="BA1119">
        <f>IF(OR($D1119="51",$D1119="52",$D1119="61"),0,(AC1119/'Totals and Drop Down Lists'!Y$5)*Inputs!G$39)</f>
        <v>0</v>
      </c>
      <c r="BB1119">
        <f>IF(OR($D1119="51",$D1119="52",$D1119="61"),0,(AD1119/'Totals and Drop Down Lists'!Z$5)*Inputs!H$39)</f>
        <v>0</v>
      </c>
      <c r="BC1119">
        <f>IF(OR($D1119="51",$D1119="52",$D1119="61"),0,(AE1119/'Totals and Drop Down Lists'!AA$5)*Inputs!I$39)</f>
        <v>0</v>
      </c>
      <c r="BD1119">
        <f>IF(OR($D1119="51",$D1119="52",$D1119="61"),0,(AF1119/'Totals and Drop Down Lists'!AB$5)*Inputs!J$39)</f>
        <v>0</v>
      </c>
      <c r="BE1119">
        <f>IF(OR($D1119="51",$D1119="52",$D1119="61"),0,(AG1119/'Totals and Drop Down Lists'!AC$5)*Inputs!K$39)</f>
        <v>0</v>
      </c>
      <c r="BF1119">
        <f>IF(OR($D1119="51",$D1119="52",$D1119="61"),0,(AH1119/'Totals and Drop Down Lists'!AD$5)*Inputs!L$39)</f>
        <v>0</v>
      </c>
      <c r="BG1119" s="10">
        <f t="shared" si="154"/>
        <v>76663.575548213194</v>
      </c>
    </row>
    <row r="1120" spans="1:59">
      <c r="A1120" s="1" t="s">
        <v>7452</v>
      </c>
      <c r="B1120" s="1" t="s">
        <v>5658</v>
      </c>
      <c r="C1120" s="1" t="s">
        <v>90</v>
      </c>
      <c r="D1120" s="1" t="s">
        <v>25</v>
      </c>
      <c r="E1120" s="1" t="s">
        <v>5676</v>
      </c>
      <c r="F1120" s="2">
        <v>22182</v>
      </c>
      <c r="G1120" s="2">
        <v>134</v>
      </c>
      <c r="H1120" s="2">
        <v>27</v>
      </c>
      <c r="I1120" s="2">
        <v>3670</v>
      </c>
      <c r="J1120" s="2">
        <v>7982</v>
      </c>
      <c r="K1120" s="2">
        <v>1863</v>
      </c>
      <c r="L1120" s="2">
        <v>60</v>
      </c>
      <c r="M1120" s="2">
        <v>0</v>
      </c>
      <c r="N1120" s="2">
        <v>0</v>
      </c>
      <c r="O1120" s="2">
        <v>63</v>
      </c>
      <c r="P1120" s="2">
        <v>7</v>
      </c>
      <c r="Q1120" s="2">
        <v>0</v>
      </c>
      <c r="R1120" s="2">
        <v>2405</v>
      </c>
      <c r="S1120" s="2">
        <v>756800</v>
      </c>
      <c r="T1120" s="2">
        <v>38154600</v>
      </c>
      <c r="U1120" s="2">
        <v>316</v>
      </c>
      <c r="V1120" s="2">
        <v>211</v>
      </c>
      <c r="W1120" s="2">
        <v>109</v>
      </c>
      <c r="X1120" s="2">
        <v>454</v>
      </c>
      <c r="Y1120" s="2">
        <v>81</v>
      </c>
      <c r="Z1120" s="2">
        <v>110</v>
      </c>
      <c r="AA1120" s="9">
        <f t="shared" si="155"/>
        <v>22182</v>
      </c>
      <c r="AB1120" s="9">
        <f t="shared" si="156"/>
        <v>3509</v>
      </c>
      <c r="AC1120" s="9">
        <f t="shared" si="157"/>
        <v>2535</v>
      </c>
      <c r="AD1120" s="9">
        <f t="shared" si="158"/>
        <v>2405</v>
      </c>
      <c r="AE1120" s="44">
        <f t="shared" si="159"/>
        <v>3.0367551193152782E-5</v>
      </c>
      <c r="AF1120" s="9">
        <f t="shared" si="160"/>
        <v>134</v>
      </c>
      <c r="AG1120" s="9">
        <f t="shared" si="153"/>
        <v>191</v>
      </c>
      <c r="AH1120" s="44">
        <f t="shared" si="161"/>
        <v>1.6587677570387705E-5</v>
      </c>
      <c r="AI1120">
        <f>AA1120/'Totals and Drop Down Lists'!W$6*Inputs!E$37</f>
        <v>20122.188511398217</v>
      </c>
      <c r="AJ1120">
        <f>AB1120/'Totals and Drop Down Lists'!X$6*Inputs!F$37</f>
        <v>11545.968624294024</v>
      </c>
      <c r="AK1120">
        <f>AC1120/'Totals and Drop Down Lists'!Y$6*Inputs!G$37</f>
        <v>16711.576288310702</v>
      </c>
      <c r="AL1120">
        <f>AD1120/'Totals and Drop Down Lists'!Z$6*Inputs!H$37</f>
        <v>19282.090554335304</v>
      </c>
      <c r="AM1120">
        <f>AE1120/'Totals and Drop Down Lists'!AA$6*Inputs!I$37</f>
        <v>3780.4367200111183</v>
      </c>
      <c r="AN1120">
        <f>AF1120/'Totals and Drop Down Lists'!AB$6*Inputs!J$37</f>
        <v>2674.1968808061952</v>
      </c>
      <c r="AO1120">
        <f>AG1120/'Totals and Drop Down Lists'!AC$6*Inputs!K$37</f>
        <v>3557.1030502064991</v>
      </c>
      <c r="AP1120">
        <f>AH1120/'Totals and Drop Down Lists'!AD$6*Inputs!L$37</f>
        <v>3903.5766539858505</v>
      </c>
      <c r="AQ1120">
        <f>IF(OR($D1120="51",$D1120="52",$D1120="61"),(AA1120/'Totals and Drop Down Lists'!W$4)*Inputs!E$38,0)</f>
        <v>0</v>
      </c>
      <c r="AR1120">
        <f>IF(OR($D1120="51",$D1120="52",$D1120="61"),(AB1120/'Totals and Drop Down Lists'!X$4)*Inputs!F$38,0)</f>
        <v>0</v>
      </c>
      <c r="AS1120">
        <f>IF(OR($D1120="51",$D1120="52",$D1120="61"),(AC1120/'Totals and Drop Down Lists'!Y$4)*Inputs!G$38,0)</f>
        <v>0</v>
      </c>
      <c r="AT1120">
        <f>IF(OR($D1120="51",$D1120="52",$D1120="61"),(AD1120/'Totals and Drop Down Lists'!Z$4)*Inputs!H$38,0)</f>
        <v>0</v>
      </c>
      <c r="AU1120">
        <f>IF(OR($D1120="51",$D1120="52",$D1120="61"),(AE1120/'Totals and Drop Down Lists'!AA$4)*Inputs!I$38,0)</f>
        <v>0</v>
      </c>
      <c r="AV1120">
        <f>IF(OR($D1120="51",$D1120="52",$D1120="61"),(AF1120/'Totals and Drop Down Lists'!AB$4)*Inputs!J$38,0)</f>
        <v>0</v>
      </c>
      <c r="AW1120">
        <f>IF(OR($D1120="51",$D1120="52",$D1120="61"),(AG1120/'Totals and Drop Down Lists'!AC$4)*Inputs!K$38,0)</f>
        <v>0</v>
      </c>
      <c r="AX1120">
        <f>IF(OR($D1120="51",$D1120="52",$D1120="61"),(AH1120/'Totals and Drop Down Lists'!AD$4)*Inputs!L$38,0)</f>
        <v>0</v>
      </c>
      <c r="AY1120">
        <f>IF(OR($D1120="51",$D1120="52",$D1120="61"),0,(AA1120/'Totals and Drop Down Lists'!W$5)*Inputs!E$39)</f>
        <v>0</v>
      </c>
      <c r="AZ1120">
        <f>IF(OR($D1120="51",$D1120="52",$D1120="61"),0,(AB1120/'Totals and Drop Down Lists'!X$5)*Inputs!F$39)</f>
        <v>0</v>
      </c>
      <c r="BA1120">
        <f>IF(OR($D1120="51",$D1120="52",$D1120="61"),0,(AC1120/'Totals and Drop Down Lists'!Y$5)*Inputs!G$39)</f>
        <v>0</v>
      </c>
      <c r="BB1120">
        <f>IF(OR($D1120="51",$D1120="52",$D1120="61"),0,(AD1120/'Totals and Drop Down Lists'!Z$5)*Inputs!H$39)</f>
        <v>0</v>
      </c>
      <c r="BC1120">
        <f>IF(OR($D1120="51",$D1120="52",$D1120="61"),0,(AE1120/'Totals and Drop Down Lists'!AA$5)*Inputs!I$39)</f>
        <v>0</v>
      </c>
      <c r="BD1120">
        <f>IF(OR($D1120="51",$D1120="52",$D1120="61"),0,(AF1120/'Totals and Drop Down Lists'!AB$5)*Inputs!J$39)</f>
        <v>0</v>
      </c>
      <c r="BE1120">
        <f>IF(OR($D1120="51",$D1120="52",$D1120="61"),0,(AG1120/'Totals and Drop Down Lists'!AC$5)*Inputs!K$39)</f>
        <v>0</v>
      </c>
      <c r="BF1120">
        <f>IF(OR($D1120="51",$D1120="52",$D1120="61"),0,(AH1120/'Totals and Drop Down Lists'!AD$5)*Inputs!L$39)</f>
        <v>0</v>
      </c>
      <c r="BG1120" s="10">
        <f t="shared" si="154"/>
        <v>81577.137283347896</v>
      </c>
    </row>
    <row r="1121" spans="1:59">
      <c r="A1121" s="1" t="s">
        <v>7452</v>
      </c>
      <c r="B1121" s="1" t="s">
        <v>5658</v>
      </c>
      <c r="C1121" s="1" t="s">
        <v>324</v>
      </c>
      <c r="D1121" s="1" t="s">
        <v>25</v>
      </c>
      <c r="E1121" s="1" t="s">
        <v>5677</v>
      </c>
      <c r="F1121" s="2">
        <v>4383</v>
      </c>
      <c r="G1121" s="2">
        <v>67</v>
      </c>
      <c r="H1121" s="2">
        <v>0</v>
      </c>
      <c r="I1121" s="2">
        <v>715</v>
      </c>
      <c r="J1121" s="2">
        <v>1736</v>
      </c>
      <c r="K1121" s="2">
        <v>328</v>
      </c>
      <c r="L1121" s="2">
        <v>0</v>
      </c>
      <c r="M1121" s="2">
        <v>0</v>
      </c>
      <c r="N1121" s="2">
        <v>0</v>
      </c>
      <c r="O1121" s="2">
        <v>20</v>
      </c>
      <c r="P1121" s="2">
        <v>0</v>
      </c>
      <c r="Q1121" s="2">
        <v>0</v>
      </c>
      <c r="R1121" s="2">
        <v>557</v>
      </c>
      <c r="S1121" s="2">
        <v>123100</v>
      </c>
      <c r="T1121" s="2">
        <v>7493800</v>
      </c>
      <c r="U1121" s="2">
        <v>8</v>
      </c>
      <c r="V1121" s="2">
        <v>75</v>
      </c>
      <c r="W1121" s="2">
        <v>10</v>
      </c>
      <c r="X1121" s="2">
        <v>89</v>
      </c>
      <c r="Y1121" s="2">
        <v>38</v>
      </c>
      <c r="Z1121" s="2">
        <v>29</v>
      </c>
      <c r="AA1121" s="9">
        <f t="shared" si="155"/>
        <v>4383</v>
      </c>
      <c r="AB1121" s="9">
        <f t="shared" si="156"/>
        <v>648</v>
      </c>
      <c r="AC1121" s="9">
        <f t="shared" si="157"/>
        <v>577</v>
      </c>
      <c r="AD1121" s="9">
        <f t="shared" si="158"/>
        <v>557</v>
      </c>
      <c r="AE1121" s="44">
        <f t="shared" si="159"/>
        <v>4.3280647810700244E-6</v>
      </c>
      <c r="AF1121" s="9">
        <f t="shared" si="160"/>
        <v>4</v>
      </c>
      <c r="AG1121" s="9">
        <f t="shared" si="153"/>
        <v>67</v>
      </c>
      <c r="AH1121" s="44">
        <f t="shared" si="161"/>
        <v>4.7103156566920942E-6</v>
      </c>
      <c r="AI1121">
        <f>AA1121/'Totals and Drop Down Lists'!W$6*Inputs!E$37</f>
        <v>3975.996404537841</v>
      </c>
      <c r="AJ1121">
        <f>AB1121/'Totals and Drop Down Lists'!X$6*Inputs!F$37</f>
        <v>2132.1708944264828</v>
      </c>
      <c r="AK1121">
        <f>AC1121/'Totals and Drop Down Lists'!Y$6*Inputs!G$37</f>
        <v>3803.7789027042509</v>
      </c>
      <c r="AL1121">
        <f>AD1121/'Totals and Drop Down Lists'!Z$6*Inputs!H$37</f>
        <v>4465.7482073865958</v>
      </c>
      <c r="AM1121">
        <f>AE1121/'Totals and Drop Down Lists'!AA$6*Inputs!I$37</f>
        <v>538.79797290448857</v>
      </c>
      <c r="AN1121">
        <f>AF1121/'Totals and Drop Down Lists'!AB$6*Inputs!J$37</f>
        <v>79.826772561378974</v>
      </c>
      <c r="AO1121">
        <f>AG1121/'Totals and Drop Down Lists'!AC$6*Inputs!K$37</f>
        <v>1247.7796039991385</v>
      </c>
      <c r="AP1121">
        <f>AH1121/'Totals and Drop Down Lists'!AD$6*Inputs!L$37</f>
        <v>1108.4781550849452</v>
      </c>
      <c r="AQ1121">
        <f>IF(OR($D1121="51",$D1121="52",$D1121="61"),(AA1121/'Totals and Drop Down Lists'!W$4)*Inputs!E$38,0)</f>
        <v>0</v>
      </c>
      <c r="AR1121">
        <f>IF(OR($D1121="51",$D1121="52",$D1121="61"),(AB1121/'Totals and Drop Down Lists'!X$4)*Inputs!F$38,0)</f>
        <v>0</v>
      </c>
      <c r="AS1121">
        <f>IF(OR($D1121="51",$D1121="52",$D1121="61"),(AC1121/'Totals and Drop Down Lists'!Y$4)*Inputs!G$38,0)</f>
        <v>0</v>
      </c>
      <c r="AT1121">
        <f>IF(OR($D1121="51",$D1121="52",$D1121="61"),(AD1121/'Totals and Drop Down Lists'!Z$4)*Inputs!H$38,0)</f>
        <v>0</v>
      </c>
      <c r="AU1121">
        <f>IF(OR($D1121="51",$D1121="52",$D1121="61"),(AE1121/'Totals and Drop Down Lists'!AA$4)*Inputs!I$38,0)</f>
        <v>0</v>
      </c>
      <c r="AV1121">
        <f>IF(OR($D1121="51",$D1121="52",$D1121="61"),(AF1121/'Totals and Drop Down Lists'!AB$4)*Inputs!J$38,0)</f>
        <v>0</v>
      </c>
      <c r="AW1121">
        <f>IF(OR($D1121="51",$D1121="52",$D1121="61"),(AG1121/'Totals and Drop Down Lists'!AC$4)*Inputs!K$38,0)</f>
        <v>0</v>
      </c>
      <c r="AX1121">
        <f>IF(OR($D1121="51",$D1121="52",$D1121="61"),(AH1121/'Totals and Drop Down Lists'!AD$4)*Inputs!L$38,0)</f>
        <v>0</v>
      </c>
      <c r="AY1121">
        <f>IF(OR($D1121="51",$D1121="52",$D1121="61"),0,(AA1121/'Totals and Drop Down Lists'!W$5)*Inputs!E$39)</f>
        <v>0</v>
      </c>
      <c r="AZ1121">
        <f>IF(OR($D1121="51",$D1121="52",$D1121="61"),0,(AB1121/'Totals and Drop Down Lists'!X$5)*Inputs!F$39)</f>
        <v>0</v>
      </c>
      <c r="BA1121">
        <f>IF(OR($D1121="51",$D1121="52",$D1121="61"),0,(AC1121/'Totals and Drop Down Lists'!Y$5)*Inputs!G$39)</f>
        <v>0</v>
      </c>
      <c r="BB1121">
        <f>IF(OR($D1121="51",$D1121="52",$D1121="61"),0,(AD1121/'Totals and Drop Down Lists'!Z$5)*Inputs!H$39)</f>
        <v>0</v>
      </c>
      <c r="BC1121">
        <f>IF(OR($D1121="51",$D1121="52",$D1121="61"),0,(AE1121/'Totals and Drop Down Lists'!AA$5)*Inputs!I$39)</f>
        <v>0</v>
      </c>
      <c r="BD1121">
        <f>IF(OR($D1121="51",$D1121="52",$D1121="61"),0,(AF1121/'Totals and Drop Down Lists'!AB$5)*Inputs!J$39)</f>
        <v>0</v>
      </c>
      <c r="BE1121">
        <f>IF(OR($D1121="51",$D1121="52",$D1121="61"),0,(AG1121/'Totals and Drop Down Lists'!AC$5)*Inputs!K$39)</f>
        <v>0</v>
      </c>
      <c r="BF1121">
        <f>IF(OR($D1121="51",$D1121="52",$D1121="61"),0,(AH1121/'Totals and Drop Down Lists'!AD$5)*Inputs!L$39)</f>
        <v>0</v>
      </c>
      <c r="BG1121" s="10">
        <f t="shared" si="154"/>
        <v>17352.576913605124</v>
      </c>
    </row>
    <row r="1122" spans="1:59">
      <c r="A1122" s="1" t="s">
        <v>7452</v>
      </c>
      <c r="B1122" s="1" t="s">
        <v>5658</v>
      </c>
      <c r="C1122" s="1" t="s">
        <v>1694</v>
      </c>
      <c r="D1122" s="1" t="s">
        <v>25</v>
      </c>
      <c r="E1122" s="1" t="s">
        <v>5678</v>
      </c>
      <c r="F1122" s="2">
        <v>6035</v>
      </c>
      <c r="G1122" s="2">
        <v>81</v>
      </c>
      <c r="H1122" s="2">
        <v>0</v>
      </c>
      <c r="I1122" s="2">
        <v>1118</v>
      </c>
      <c r="J1122" s="2">
        <v>2419</v>
      </c>
      <c r="K1122" s="2">
        <v>530</v>
      </c>
      <c r="L1122" s="2">
        <v>40</v>
      </c>
      <c r="M1122" s="2">
        <v>0</v>
      </c>
      <c r="N1122" s="2">
        <v>0</v>
      </c>
      <c r="O1122" s="2">
        <v>0</v>
      </c>
      <c r="P1122" s="2">
        <v>11</v>
      </c>
      <c r="Q1122" s="2">
        <v>0</v>
      </c>
      <c r="R1122" s="2">
        <v>976</v>
      </c>
      <c r="S1122" s="2">
        <v>175400</v>
      </c>
      <c r="T1122" s="2">
        <v>9483000</v>
      </c>
      <c r="U1122" s="2">
        <v>27</v>
      </c>
      <c r="V1122" s="2">
        <v>141</v>
      </c>
      <c r="W1122" s="2">
        <v>8</v>
      </c>
      <c r="X1122" s="2">
        <v>206</v>
      </c>
      <c r="Y1122" s="2">
        <v>83</v>
      </c>
      <c r="Z1122" s="2">
        <v>59</v>
      </c>
      <c r="AA1122" s="9">
        <f t="shared" si="155"/>
        <v>6035</v>
      </c>
      <c r="AB1122" s="9">
        <f t="shared" si="156"/>
        <v>1037</v>
      </c>
      <c r="AC1122" s="9">
        <f t="shared" si="157"/>
        <v>1027</v>
      </c>
      <c r="AD1122" s="9">
        <f t="shared" si="158"/>
        <v>976</v>
      </c>
      <c r="AE1122" s="44">
        <f t="shared" si="159"/>
        <v>8.1098282493650222E-6</v>
      </c>
      <c r="AF1122" s="9">
        <f t="shared" si="160"/>
        <v>57</v>
      </c>
      <c r="AG1122" s="9">
        <f t="shared" si="153"/>
        <v>142</v>
      </c>
      <c r="AH1122" s="44">
        <f t="shared" si="161"/>
        <v>1.1576557465450213E-5</v>
      </c>
      <c r="AI1122">
        <f>AA1122/'Totals and Drop Down Lists'!W$6*Inputs!E$37</f>
        <v>5474.5923571494113</v>
      </c>
      <c r="AJ1122">
        <f>AB1122/'Totals and Drop Down Lists'!X$6*Inputs!F$37</f>
        <v>3412.1315085189235</v>
      </c>
      <c r="AK1122">
        <f>AC1122/'Totals and Drop Down Lists'!Y$6*Inputs!G$37</f>
        <v>6770.3309065463873</v>
      </c>
      <c r="AL1122">
        <f>AD1122/'Totals and Drop Down Lists'!Z$6*Inputs!H$37</f>
        <v>7825.0812395140356</v>
      </c>
      <c r="AM1122">
        <f>AE1122/'Totals and Drop Down Lists'!AA$6*Inputs!I$37</f>
        <v>1009.5872502816716</v>
      </c>
      <c r="AN1122">
        <f>AF1122/'Totals and Drop Down Lists'!AB$6*Inputs!J$37</f>
        <v>1137.5315089996504</v>
      </c>
      <c r="AO1122">
        <f>AG1122/'Totals and Drop Down Lists'!AC$6*Inputs!K$37</f>
        <v>2644.5478174310101</v>
      </c>
      <c r="AP1122">
        <f>AH1122/'Totals and Drop Down Lists'!AD$6*Inputs!L$37</f>
        <v>2724.3102154535568</v>
      </c>
      <c r="AQ1122">
        <f>IF(OR($D1122="51",$D1122="52",$D1122="61"),(AA1122/'Totals and Drop Down Lists'!W$4)*Inputs!E$38,0)</f>
        <v>0</v>
      </c>
      <c r="AR1122">
        <f>IF(OR($D1122="51",$D1122="52",$D1122="61"),(AB1122/'Totals and Drop Down Lists'!X$4)*Inputs!F$38,0)</f>
        <v>0</v>
      </c>
      <c r="AS1122">
        <f>IF(OR($D1122="51",$D1122="52",$D1122="61"),(AC1122/'Totals and Drop Down Lists'!Y$4)*Inputs!G$38,0)</f>
        <v>0</v>
      </c>
      <c r="AT1122">
        <f>IF(OR($D1122="51",$D1122="52",$D1122="61"),(AD1122/'Totals and Drop Down Lists'!Z$4)*Inputs!H$38,0)</f>
        <v>0</v>
      </c>
      <c r="AU1122">
        <f>IF(OR($D1122="51",$D1122="52",$D1122="61"),(AE1122/'Totals and Drop Down Lists'!AA$4)*Inputs!I$38,0)</f>
        <v>0</v>
      </c>
      <c r="AV1122">
        <f>IF(OR($D1122="51",$D1122="52",$D1122="61"),(AF1122/'Totals and Drop Down Lists'!AB$4)*Inputs!J$38,0)</f>
        <v>0</v>
      </c>
      <c r="AW1122">
        <f>IF(OR($D1122="51",$D1122="52",$D1122="61"),(AG1122/'Totals and Drop Down Lists'!AC$4)*Inputs!K$38,0)</f>
        <v>0</v>
      </c>
      <c r="AX1122">
        <f>IF(OR($D1122="51",$D1122="52",$D1122="61"),(AH1122/'Totals and Drop Down Lists'!AD$4)*Inputs!L$38,0)</f>
        <v>0</v>
      </c>
      <c r="AY1122">
        <f>IF(OR($D1122="51",$D1122="52",$D1122="61"),0,(AA1122/'Totals and Drop Down Lists'!W$5)*Inputs!E$39)</f>
        <v>0</v>
      </c>
      <c r="AZ1122">
        <f>IF(OR($D1122="51",$D1122="52",$D1122="61"),0,(AB1122/'Totals and Drop Down Lists'!X$5)*Inputs!F$39)</f>
        <v>0</v>
      </c>
      <c r="BA1122">
        <f>IF(OR($D1122="51",$D1122="52",$D1122="61"),0,(AC1122/'Totals and Drop Down Lists'!Y$5)*Inputs!G$39)</f>
        <v>0</v>
      </c>
      <c r="BB1122">
        <f>IF(OR($D1122="51",$D1122="52",$D1122="61"),0,(AD1122/'Totals and Drop Down Lists'!Z$5)*Inputs!H$39)</f>
        <v>0</v>
      </c>
      <c r="BC1122">
        <f>IF(OR($D1122="51",$D1122="52",$D1122="61"),0,(AE1122/'Totals and Drop Down Lists'!AA$5)*Inputs!I$39)</f>
        <v>0</v>
      </c>
      <c r="BD1122">
        <f>IF(OR($D1122="51",$D1122="52",$D1122="61"),0,(AF1122/'Totals and Drop Down Lists'!AB$5)*Inputs!J$39)</f>
        <v>0</v>
      </c>
      <c r="BE1122">
        <f>IF(OR($D1122="51",$D1122="52",$D1122="61"),0,(AG1122/'Totals and Drop Down Lists'!AC$5)*Inputs!K$39)</f>
        <v>0</v>
      </c>
      <c r="BF1122">
        <f>IF(OR($D1122="51",$D1122="52",$D1122="61"),0,(AH1122/'Totals and Drop Down Lists'!AD$5)*Inputs!L$39)</f>
        <v>0</v>
      </c>
      <c r="BG1122" s="10">
        <f t="shared" si="154"/>
        <v>30998.112803894644</v>
      </c>
    </row>
    <row r="1123" spans="1:59">
      <c r="A1123" s="1" t="s">
        <v>7452</v>
      </c>
      <c r="B1123" s="1" t="s">
        <v>5658</v>
      </c>
      <c r="C1123" s="1" t="s">
        <v>96</v>
      </c>
      <c r="D1123" s="1" t="s">
        <v>25</v>
      </c>
      <c r="E1123" s="1" t="s">
        <v>5679</v>
      </c>
      <c r="F1123" s="2">
        <v>33218</v>
      </c>
      <c r="G1123" s="2">
        <v>116</v>
      </c>
      <c r="H1123" s="2">
        <v>4</v>
      </c>
      <c r="I1123" s="2">
        <v>3694</v>
      </c>
      <c r="J1123" s="2">
        <v>11889</v>
      </c>
      <c r="K1123" s="2">
        <v>2856</v>
      </c>
      <c r="L1123" s="2">
        <v>60</v>
      </c>
      <c r="M1123" s="2">
        <v>10</v>
      </c>
      <c r="N1123" s="2">
        <v>2</v>
      </c>
      <c r="O1123" s="2">
        <v>20</v>
      </c>
      <c r="P1123" s="2">
        <v>31</v>
      </c>
      <c r="Q1123" s="2">
        <v>0</v>
      </c>
      <c r="R1123" s="2">
        <v>3139</v>
      </c>
      <c r="S1123" s="2">
        <v>1646000</v>
      </c>
      <c r="T1123" s="2">
        <v>97097000</v>
      </c>
      <c r="U1123" s="2">
        <v>243</v>
      </c>
      <c r="V1123" s="2">
        <v>185</v>
      </c>
      <c r="W1123" s="2">
        <v>14</v>
      </c>
      <c r="X1123" s="2">
        <v>700</v>
      </c>
      <c r="Y1123" s="2">
        <v>129</v>
      </c>
      <c r="Z1123" s="2">
        <v>415</v>
      </c>
      <c r="AA1123" s="9">
        <f t="shared" si="155"/>
        <v>33218</v>
      </c>
      <c r="AB1123" s="9">
        <f t="shared" si="156"/>
        <v>3574</v>
      </c>
      <c r="AC1123" s="9">
        <f t="shared" si="157"/>
        <v>3262</v>
      </c>
      <c r="AD1123" s="9">
        <f t="shared" si="158"/>
        <v>3139</v>
      </c>
      <c r="AE1123" s="44">
        <f t="shared" si="159"/>
        <v>4.7914489470722494E-5</v>
      </c>
      <c r="AF1123" s="9">
        <f t="shared" si="160"/>
        <v>501</v>
      </c>
      <c r="AG1123" s="9">
        <f t="shared" si="153"/>
        <v>544</v>
      </c>
      <c r="AH1123" s="44">
        <f t="shared" si="161"/>
        <v>4.8625363626505801E-5</v>
      </c>
      <c r="AI1123">
        <f>AA1123/'Totals and Drop Down Lists'!W$6*Inputs!E$37</f>
        <v>30133.390044704083</v>
      </c>
      <c r="AJ1123">
        <f>AB1123/'Totals and Drop Down Lists'!X$6*Inputs!F$37</f>
        <v>11759.843791173224</v>
      </c>
      <c r="AK1123">
        <f>AC1123/'Totals and Drop Down Lists'!Y$6*Inputs!G$37</f>
        <v>21504.205858962334</v>
      </c>
      <c r="AL1123">
        <f>AD1123/'Totals and Drop Down Lists'!Z$6*Inputs!H$37</f>
        <v>25166.936486510818</v>
      </c>
      <c r="AM1123">
        <f>AE1123/'Totals and Drop Down Lists'!AA$6*Inputs!I$37</f>
        <v>5964.8436669647563</v>
      </c>
      <c r="AN1123">
        <f>AF1123/'Totals and Drop Down Lists'!AB$6*Inputs!J$37</f>
        <v>9998.3032633127168</v>
      </c>
      <c r="AO1123">
        <f>AG1123/'Totals and Drop Down Lists'!AC$6*Inputs!K$37</f>
        <v>10131.22544142584</v>
      </c>
      <c r="AP1123">
        <f>AH1123/'Totals and Drop Down Lists'!AD$6*Inputs!L$37</f>
        <v>11443.002399736437</v>
      </c>
      <c r="AQ1123">
        <f>IF(OR($D1123="51",$D1123="52",$D1123="61"),(AA1123/'Totals and Drop Down Lists'!W$4)*Inputs!E$38,0)</f>
        <v>0</v>
      </c>
      <c r="AR1123">
        <f>IF(OR($D1123="51",$D1123="52",$D1123="61"),(AB1123/'Totals and Drop Down Lists'!X$4)*Inputs!F$38,0)</f>
        <v>0</v>
      </c>
      <c r="AS1123">
        <f>IF(OR($D1123="51",$D1123="52",$D1123="61"),(AC1123/'Totals and Drop Down Lists'!Y$4)*Inputs!G$38,0)</f>
        <v>0</v>
      </c>
      <c r="AT1123">
        <f>IF(OR($D1123="51",$D1123="52",$D1123="61"),(AD1123/'Totals and Drop Down Lists'!Z$4)*Inputs!H$38,0)</f>
        <v>0</v>
      </c>
      <c r="AU1123">
        <f>IF(OR($D1123="51",$D1123="52",$D1123="61"),(AE1123/'Totals and Drop Down Lists'!AA$4)*Inputs!I$38,0)</f>
        <v>0</v>
      </c>
      <c r="AV1123">
        <f>IF(OR($D1123="51",$D1123="52",$D1123="61"),(AF1123/'Totals and Drop Down Lists'!AB$4)*Inputs!J$38,0)</f>
        <v>0</v>
      </c>
      <c r="AW1123">
        <f>IF(OR($D1123="51",$D1123="52",$D1123="61"),(AG1123/'Totals and Drop Down Lists'!AC$4)*Inputs!K$38,0)</f>
        <v>0</v>
      </c>
      <c r="AX1123">
        <f>IF(OR($D1123="51",$D1123="52",$D1123="61"),(AH1123/'Totals and Drop Down Lists'!AD$4)*Inputs!L$38,0)</f>
        <v>0</v>
      </c>
      <c r="AY1123">
        <f>IF(OR($D1123="51",$D1123="52",$D1123="61"),0,(AA1123/'Totals and Drop Down Lists'!W$5)*Inputs!E$39)</f>
        <v>0</v>
      </c>
      <c r="AZ1123">
        <f>IF(OR($D1123="51",$D1123="52",$D1123="61"),0,(AB1123/'Totals and Drop Down Lists'!X$5)*Inputs!F$39)</f>
        <v>0</v>
      </c>
      <c r="BA1123">
        <f>IF(OR($D1123="51",$D1123="52",$D1123="61"),0,(AC1123/'Totals and Drop Down Lists'!Y$5)*Inputs!G$39)</f>
        <v>0</v>
      </c>
      <c r="BB1123">
        <f>IF(OR($D1123="51",$D1123="52",$D1123="61"),0,(AD1123/'Totals and Drop Down Lists'!Z$5)*Inputs!H$39)</f>
        <v>0</v>
      </c>
      <c r="BC1123">
        <f>IF(OR($D1123="51",$D1123="52",$D1123="61"),0,(AE1123/'Totals and Drop Down Lists'!AA$5)*Inputs!I$39)</f>
        <v>0</v>
      </c>
      <c r="BD1123">
        <f>IF(OR($D1123="51",$D1123="52",$D1123="61"),0,(AF1123/'Totals and Drop Down Lists'!AB$5)*Inputs!J$39)</f>
        <v>0</v>
      </c>
      <c r="BE1123">
        <f>IF(OR($D1123="51",$D1123="52",$D1123="61"),0,(AG1123/'Totals and Drop Down Lists'!AC$5)*Inputs!K$39)</f>
        <v>0</v>
      </c>
      <c r="BF1123">
        <f>IF(OR($D1123="51",$D1123="52",$D1123="61"),0,(AH1123/'Totals and Drop Down Lists'!AD$5)*Inputs!L$39)</f>
        <v>0</v>
      </c>
      <c r="BG1123" s="10">
        <f t="shared" si="154"/>
        <v>126101.75095279019</v>
      </c>
    </row>
    <row r="1124" spans="1:59">
      <c r="A1124" s="1" t="s">
        <v>7452</v>
      </c>
      <c r="B1124" s="1" t="s">
        <v>5658</v>
      </c>
      <c r="C1124" s="1" t="s">
        <v>966</v>
      </c>
      <c r="D1124" s="1" t="s">
        <v>25</v>
      </c>
      <c r="E1124" s="1" t="s">
        <v>5680</v>
      </c>
      <c r="F1124" s="2">
        <v>16213</v>
      </c>
      <c r="G1124" s="2">
        <v>104</v>
      </c>
      <c r="H1124" s="2">
        <v>39</v>
      </c>
      <c r="I1124" s="2">
        <v>2271</v>
      </c>
      <c r="J1124" s="2">
        <v>6620</v>
      </c>
      <c r="K1124" s="2">
        <v>1659</v>
      </c>
      <c r="L1124" s="2">
        <v>71</v>
      </c>
      <c r="M1124" s="2">
        <v>0</v>
      </c>
      <c r="N1124" s="2">
        <v>0</v>
      </c>
      <c r="O1124" s="2">
        <v>16</v>
      </c>
      <c r="P1124" s="2">
        <v>50</v>
      </c>
      <c r="Q1124" s="2">
        <v>27</v>
      </c>
      <c r="R1124" s="2">
        <v>1158</v>
      </c>
      <c r="S1124" s="2">
        <v>909000</v>
      </c>
      <c r="T1124" s="2">
        <v>50504000</v>
      </c>
      <c r="U1124" s="2">
        <v>85</v>
      </c>
      <c r="V1124" s="2">
        <v>83</v>
      </c>
      <c r="W1124" s="2">
        <v>75</v>
      </c>
      <c r="X1124" s="2">
        <v>312</v>
      </c>
      <c r="Y1124" s="2">
        <v>34</v>
      </c>
      <c r="Z1124" s="2">
        <v>193</v>
      </c>
      <c r="AA1124" s="9">
        <f t="shared" si="155"/>
        <v>16213</v>
      </c>
      <c r="AB1124" s="9">
        <f t="shared" si="156"/>
        <v>2128</v>
      </c>
      <c r="AC1124" s="9">
        <f t="shared" si="157"/>
        <v>1322</v>
      </c>
      <c r="AD1124" s="9">
        <f t="shared" si="158"/>
        <v>1158</v>
      </c>
      <c r="AE1124" s="44">
        <f t="shared" si="159"/>
        <v>2.9035584201973417E-5</v>
      </c>
      <c r="AF1124" s="9">
        <f t="shared" si="160"/>
        <v>154</v>
      </c>
      <c r="AG1124" s="9">
        <f t="shared" si="153"/>
        <v>227</v>
      </c>
      <c r="AH1124" s="44">
        <f t="shared" si="161"/>
        <v>2.1167293910843697E-5</v>
      </c>
      <c r="AI1124">
        <f>AA1124/'Totals and Drop Down Lists'!W$6*Inputs!E$37</f>
        <v>14707.467421120698</v>
      </c>
      <c r="AJ1124">
        <f>AB1124/'Totals and Drop Down Lists'!X$6*Inputs!F$37</f>
        <v>7001.9439249067209</v>
      </c>
      <c r="AK1124">
        <f>AC1124/'Totals and Drop Down Lists'!Y$6*Inputs!G$37</f>
        <v>8715.0705535095658</v>
      </c>
      <c r="AL1124">
        <f>AD1124/'Totals and Drop Down Lists'!Z$6*Inputs!H$37</f>
        <v>9284.2664706529249</v>
      </c>
      <c r="AM1124">
        <f>AE1124/'Totals and Drop Down Lists'!AA$6*Inputs!I$37</f>
        <v>3614.621014580363</v>
      </c>
      <c r="AN1124">
        <f>AF1124/'Totals and Drop Down Lists'!AB$6*Inputs!J$37</f>
        <v>3073.3307436130904</v>
      </c>
      <c r="AO1124">
        <f>AG1124/'Totals and Drop Down Lists'!AC$6*Inputs!K$37</f>
        <v>4227.5517926537977</v>
      </c>
      <c r="AP1124">
        <f>AH1124/'Totals and Drop Down Lists'!AD$6*Inputs!L$37</f>
        <v>4981.2973508680898</v>
      </c>
      <c r="AQ1124">
        <f>IF(OR($D1124="51",$D1124="52",$D1124="61"),(AA1124/'Totals and Drop Down Lists'!W$4)*Inputs!E$38,0)</f>
        <v>0</v>
      </c>
      <c r="AR1124">
        <f>IF(OR($D1124="51",$D1124="52",$D1124="61"),(AB1124/'Totals and Drop Down Lists'!X$4)*Inputs!F$38,0)</f>
        <v>0</v>
      </c>
      <c r="AS1124">
        <f>IF(OR($D1124="51",$D1124="52",$D1124="61"),(AC1124/'Totals and Drop Down Lists'!Y$4)*Inputs!G$38,0)</f>
        <v>0</v>
      </c>
      <c r="AT1124">
        <f>IF(OR($D1124="51",$D1124="52",$D1124="61"),(AD1124/'Totals and Drop Down Lists'!Z$4)*Inputs!H$38,0)</f>
        <v>0</v>
      </c>
      <c r="AU1124">
        <f>IF(OR($D1124="51",$D1124="52",$D1124="61"),(AE1124/'Totals and Drop Down Lists'!AA$4)*Inputs!I$38,0)</f>
        <v>0</v>
      </c>
      <c r="AV1124">
        <f>IF(OR($D1124="51",$D1124="52",$D1124="61"),(AF1124/'Totals and Drop Down Lists'!AB$4)*Inputs!J$38,0)</f>
        <v>0</v>
      </c>
      <c r="AW1124">
        <f>IF(OR($D1124="51",$D1124="52",$D1124="61"),(AG1124/'Totals and Drop Down Lists'!AC$4)*Inputs!K$38,0)</f>
        <v>0</v>
      </c>
      <c r="AX1124">
        <f>IF(OR($D1124="51",$D1124="52",$D1124="61"),(AH1124/'Totals and Drop Down Lists'!AD$4)*Inputs!L$38,0)</f>
        <v>0</v>
      </c>
      <c r="AY1124">
        <f>IF(OR($D1124="51",$D1124="52",$D1124="61"),0,(AA1124/'Totals and Drop Down Lists'!W$5)*Inputs!E$39)</f>
        <v>0</v>
      </c>
      <c r="AZ1124">
        <f>IF(OR($D1124="51",$D1124="52",$D1124="61"),0,(AB1124/'Totals and Drop Down Lists'!X$5)*Inputs!F$39)</f>
        <v>0</v>
      </c>
      <c r="BA1124">
        <f>IF(OR($D1124="51",$D1124="52",$D1124="61"),0,(AC1124/'Totals and Drop Down Lists'!Y$5)*Inputs!G$39)</f>
        <v>0</v>
      </c>
      <c r="BB1124">
        <f>IF(OR($D1124="51",$D1124="52",$D1124="61"),0,(AD1124/'Totals and Drop Down Lists'!Z$5)*Inputs!H$39)</f>
        <v>0</v>
      </c>
      <c r="BC1124">
        <f>IF(OR($D1124="51",$D1124="52",$D1124="61"),0,(AE1124/'Totals and Drop Down Lists'!AA$5)*Inputs!I$39)</f>
        <v>0</v>
      </c>
      <c r="BD1124">
        <f>IF(OR($D1124="51",$D1124="52",$D1124="61"),0,(AF1124/'Totals and Drop Down Lists'!AB$5)*Inputs!J$39)</f>
        <v>0</v>
      </c>
      <c r="BE1124">
        <f>IF(OR($D1124="51",$D1124="52",$D1124="61"),0,(AG1124/'Totals and Drop Down Lists'!AC$5)*Inputs!K$39)</f>
        <v>0</v>
      </c>
      <c r="BF1124">
        <f>IF(OR($D1124="51",$D1124="52",$D1124="61"),0,(AH1124/'Totals and Drop Down Lists'!AD$5)*Inputs!L$39)</f>
        <v>0</v>
      </c>
      <c r="BG1124" s="10">
        <f t="shared" si="154"/>
        <v>55605.549271905256</v>
      </c>
    </row>
    <row r="1125" spans="1:59">
      <c r="A1125" s="1" t="s">
        <v>7452</v>
      </c>
      <c r="B1125" s="1" t="s">
        <v>5658</v>
      </c>
      <c r="C1125" s="1" t="s">
        <v>2625</v>
      </c>
      <c r="D1125" s="1" t="s">
        <v>25</v>
      </c>
      <c r="E1125" s="1" t="s">
        <v>5681</v>
      </c>
      <c r="F1125" s="2">
        <v>24950</v>
      </c>
      <c r="G1125" s="2">
        <v>280</v>
      </c>
      <c r="H1125" s="2">
        <v>11</v>
      </c>
      <c r="I1125" s="2">
        <v>4595</v>
      </c>
      <c r="J1125" s="2">
        <v>10174</v>
      </c>
      <c r="K1125" s="2">
        <v>2831</v>
      </c>
      <c r="L1125" s="2">
        <v>58</v>
      </c>
      <c r="M1125" s="2">
        <v>8</v>
      </c>
      <c r="N1125" s="2">
        <v>2</v>
      </c>
      <c r="O1125" s="2">
        <v>26</v>
      </c>
      <c r="P1125" s="2">
        <v>36</v>
      </c>
      <c r="Q1125" s="2">
        <v>0</v>
      </c>
      <c r="R1125" s="2">
        <v>2274</v>
      </c>
      <c r="S1125" s="2">
        <v>1351700</v>
      </c>
      <c r="T1125" s="2">
        <v>79079200</v>
      </c>
      <c r="U1125" s="2">
        <v>36</v>
      </c>
      <c r="V1125" s="2">
        <v>353</v>
      </c>
      <c r="W1125" s="2">
        <v>8</v>
      </c>
      <c r="X1125" s="2">
        <v>763</v>
      </c>
      <c r="Y1125" s="2">
        <v>147</v>
      </c>
      <c r="Z1125" s="2">
        <v>404</v>
      </c>
      <c r="AA1125" s="9">
        <f t="shared" si="155"/>
        <v>24950</v>
      </c>
      <c r="AB1125" s="9">
        <f t="shared" si="156"/>
        <v>4304</v>
      </c>
      <c r="AC1125" s="9">
        <f t="shared" si="157"/>
        <v>2404</v>
      </c>
      <c r="AD1125" s="9">
        <f t="shared" si="158"/>
        <v>2274</v>
      </c>
      <c r="AE1125" s="44">
        <f t="shared" si="159"/>
        <v>5.5015338745073578E-5</v>
      </c>
      <c r="AF1125" s="9">
        <f t="shared" si="160"/>
        <v>402</v>
      </c>
      <c r="AG1125" s="9">
        <f t="shared" si="153"/>
        <v>551</v>
      </c>
      <c r="AH1125" s="44">
        <f t="shared" si="161"/>
        <v>5.704936584758314E-5</v>
      </c>
      <c r="AI1125">
        <f>AA1125/'Totals and Drop Down Lists'!W$6*Inputs!E$37</f>
        <v>22633.153158389032</v>
      </c>
      <c r="AJ1125">
        <f>AB1125/'Totals and Drop Down Lists'!X$6*Inputs!F$37</f>
        <v>14161.826434585773</v>
      </c>
      <c r="AK1125">
        <f>AC1125/'Totals and Drop Down Lists'!Y$6*Inputs!G$37</f>
        <v>15847.980038303325</v>
      </c>
      <c r="AL1125">
        <f>AD1125/'Totals and Drop Down Lists'!Z$6*Inputs!H$37</f>
        <v>18231.797887966106</v>
      </c>
      <c r="AM1125">
        <f>AE1125/'Totals and Drop Down Lists'!AA$6*Inputs!I$37</f>
        <v>6848.8237801216555</v>
      </c>
      <c r="AN1125">
        <f>AF1125/'Totals and Drop Down Lists'!AB$6*Inputs!J$37</f>
        <v>8022.5906424185869</v>
      </c>
      <c r="AO1125">
        <f>AG1125/'Totals and Drop Down Lists'!AC$6*Inputs!K$37</f>
        <v>10261.590474679482</v>
      </c>
      <c r="AP1125">
        <f>AH1125/'Totals and Drop Down Lists'!AD$6*Inputs!L$37</f>
        <v>13425.422076257426</v>
      </c>
      <c r="AQ1125">
        <f>IF(OR($D1125="51",$D1125="52",$D1125="61"),(AA1125/'Totals and Drop Down Lists'!W$4)*Inputs!E$38,0)</f>
        <v>0</v>
      </c>
      <c r="AR1125">
        <f>IF(OR($D1125="51",$D1125="52",$D1125="61"),(AB1125/'Totals and Drop Down Lists'!X$4)*Inputs!F$38,0)</f>
        <v>0</v>
      </c>
      <c r="AS1125">
        <f>IF(OR($D1125="51",$D1125="52",$D1125="61"),(AC1125/'Totals and Drop Down Lists'!Y$4)*Inputs!G$38,0)</f>
        <v>0</v>
      </c>
      <c r="AT1125">
        <f>IF(OR($D1125="51",$D1125="52",$D1125="61"),(AD1125/'Totals and Drop Down Lists'!Z$4)*Inputs!H$38,0)</f>
        <v>0</v>
      </c>
      <c r="AU1125">
        <f>IF(OR($D1125="51",$D1125="52",$D1125="61"),(AE1125/'Totals and Drop Down Lists'!AA$4)*Inputs!I$38,0)</f>
        <v>0</v>
      </c>
      <c r="AV1125">
        <f>IF(OR($D1125="51",$D1125="52",$D1125="61"),(AF1125/'Totals and Drop Down Lists'!AB$4)*Inputs!J$38,0)</f>
        <v>0</v>
      </c>
      <c r="AW1125">
        <f>IF(OR($D1125="51",$D1125="52",$D1125="61"),(AG1125/'Totals and Drop Down Lists'!AC$4)*Inputs!K$38,0)</f>
        <v>0</v>
      </c>
      <c r="AX1125">
        <f>IF(OR($D1125="51",$D1125="52",$D1125="61"),(AH1125/'Totals and Drop Down Lists'!AD$4)*Inputs!L$38,0)</f>
        <v>0</v>
      </c>
      <c r="AY1125">
        <f>IF(OR($D1125="51",$D1125="52",$D1125="61"),0,(AA1125/'Totals and Drop Down Lists'!W$5)*Inputs!E$39)</f>
        <v>0</v>
      </c>
      <c r="AZ1125">
        <f>IF(OR($D1125="51",$D1125="52",$D1125="61"),0,(AB1125/'Totals and Drop Down Lists'!X$5)*Inputs!F$39)</f>
        <v>0</v>
      </c>
      <c r="BA1125">
        <f>IF(OR($D1125="51",$D1125="52",$D1125="61"),0,(AC1125/'Totals and Drop Down Lists'!Y$5)*Inputs!G$39)</f>
        <v>0</v>
      </c>
      <c r="BB1125">
        <f>IF(OR($D1125="51",$D1125="52",$D1125="61"),0,(AD1125/'Totals and Drop Down Lists'!Z$5)*Inputs!H$39)</f>
        <v>0</v>
      </c>
      <c r="BC1125">
        <f>IF(OR($D1125="51",$D1125="52",$D1125="61"),0,(AE1125/'Totals and Drop Down Lists'!AA$5)*Inputs!I$39)</f>
        <v>0</v>
      </c>
      <c r="BD1125">
        <f>IF(OR($D1125="51",$D1125="52",$D1125="61"),0,(AF1125/'Totals and Drop Down Lists'!AB$5)*Inputs!J$39)</f>
        <v>0</v>
      </c>
      <c r="BE1125">
        <f>IF(OR($D1125="51",$D1125="52",$D1125="61"),0,(AG1125/'Totals and Drop Down Lists'!AC$5)*Inputs!K$39)</f>
        <v>0</v>
      </c>
      <c r="BF1125">
        <f>IF(OR($D1125="51",$D1125="52",$D1125="61"),0,(AH1125/'Totals and Drop Down Lists'!AD$5)*Inputs!L$39)</f>
        <v>0</v>
      </c>
      <c r="BG1125" s="10">
        <f t="shared" si="154"/>
        <v>109433.1844927214</v>
      </c>
    </row>
    <row r="1126" spans="1:59">
      <c r="A1126" s="1" t="s">
        <v>7452</v>
      </c>
      <c r="B1126" s="1" t="s">
        <v>5658</v>
      </c>
      <c r="C1126" s="1" t="s">
        <v>1296</v>
      </c>
      <c r="D1126" s="1" t="s">
        <v>25</v>
      </c>
      <c r="E1126" s="1" t="s">
        <v>5682</v>
      </c>
      <c r="F1126" s="2">
        <v>17722</v>
      </c>
      <c r="G1126" s="2">
        <v>199</v>
      </c>
      <c r="H1126" s="2">
        <v>16</v>
      </c>
      <c r="I1126" s="2">
        <v>3381</v>
      </c>
      <c r="J1126" s="2">
        <v>6852</v>
      </c>
      <c r="K1126" s="2">
        <v>1665</v>
      </c>
      <c r="L1126" s="2">
        <v>58</v>
      </c>
      <c r="M1126" s="2">
        <v>4</v>
      </c>
      <c r="N1126" s="2">
        <v>0</v>
      </c>
      <c r="O1126" s="2">
        <v>2</v>
      </c>
      <c r="P1126" s="2">
        <v>10</v>
      </c>
      <c r="Q1126" s="2">
        <v>0</v>
      </c>
      <c r="R1126" s="2">
        <v>2293</v>
      </c>
      <c r="S1126" s="2">
        <v>586000</v>
      </c>
      <c r="T1126" s="2">
        <v>34531400</v>
      </c>
      <c r="U1126" s="2">
        <v>85</v>
      </c>
      <c r="V1126" s="2">
        <v>305</v>
      </c>
      <c r="W1126" s="2">
        <v>15</v>
      </c>
      <c r="X1126" s="2">
        <v>612</v>
      </c>
      <c r="Y1126" s="2">
        <v>87</v>
      </c>
      <c r="Z1126" s="2">
        <v>320</v>
      </c>
      <c r="AA1126" s="9">
        <f t="shared" si="155"/>
        <v>17722</v>
      </c>
      <c r="AB1126" s="9">
        <f t="shared" si="156"/>
        <v>3166</v>
      </c>
      <c r="AC1126" s="9">
        <f t="shared" si="157"/>
        <v>2367</v>
      </c>
      <c r="AD1126" s="9">
        <f t="shared" si="158"/>
        <v>2293</v>
      </c>
      <c r="AE1126" s="44">
        <f t="shared" si="159"/>
        <v>2.8255754421034503E-5</v>
      </c>
      <c r="AF1126" s="9">
        <f t="shared" si="160"/>
        <v>292</v>
      </c>
      <c r="AG1126" s="9">
        <f t="shared" si="153"/>
        <v>407</v>
      </c>
      <c r="AH1126" s="44">
        <f t="shared" si="161"/>
        <v>3.6799539078179371E-5</v>
      </c>
      <c r="AI1126">
        <f>AA1126/'Totals and Drop Down Lists'!W$6*Inputs!E$37</f>
        <v>16076.342295509838</v>
      </c>
      <c r="AJ1126">
        <f>AB1126/'Totals and Drop Down Lists'!X$6*Inputs!F$37</f>
        <v>10417.3658206084</v>
      </c>
      <c r="AK1126">
        <f>AC1126/'Totals and Drop Down Lists'!Y$6*Inputs!G$37</f>
        <v>15604.063540209638</v>
      </c>
      <c r="AL1126">
        <f>AD1126/'Totals and Drop Down Lists'!Z$6*Inputs!H$37</f>
        <v>18384.130412095987</v>
      </c>
      <c r="AM1126">
        <f>AE1126/'Totals and Drop Down Lists'!AA$6*Inputs!I$37</f>
        <v>3517.5405117611422</v>
      </c>
      <c r="AN1126">
        <f>AF1126/'Totals and Drop Down Lists'!AB$6*Inputs!J$37</f>
        <v>5827.3543969806642</v>
      </c>
      <c r="AO1126">
        <f>AG1126/'Totals and Drop Down Lists'!AC$6*Inputs!K$37</f>
        <v>7579.7955048902895</v>
      </c>
      <c r="AP1126">
        <f>AH1126/'Totals and Drop Down Lists'!AD$6*Inputs!L$37</f>
        <v>8660.0321843405254</v>
      </c>
      <c r="AQ1126">
        <f>IF(OR($D1126="51",$D1126="52",$D1126="61"),(AA1126/'Totals and Drop Down Lists'!W$4)*Inputs!E$38,0)</f>
        <v>0</v>
      </c>
      <c r="AR1126">
        <f>IF(OR($D1126="51",$D1126="52",$D1126="61"),(AB1126/'Totals and Drop Down Lists'!X$4)*Inputs!F$38,0)</f>
        <v>0</v>
      </c>
      <c r="AS1126">
        <f>IF(OR($D1126="51",$D1126="52",$D1126="61"),(AC1126/'Totals and Drop Down Lists'!Y$4)*Inputs!G$38,0)</f>
        <v>0</v>
      </c>
      <c r="AT1126">
        <f>IF(OR($D1126="51",$D1126="52",$D1126="61"),(AD1126/'Totals and Drop Down Lists'!Z$4)*Inputs!H$38,0)</f>
        <v>0</v>
      </c>
      <c r="AU1126">
        <f>IF(OR($D1126="51",$D1126="52",$D1126="61"),(AE1126/'Totals and Drop Down Lists'!AA$4)*Inputs!I$38,0)</f>
        <v>0</v>
      </c>
      <c r="AV1126">
        <f>IF(OR($D1126="51",$D1126="52",$D1126="61"),(AF1126/'Totals and Drop Down Lists'!AB$4)*Inputs!J$38,0)</f>
        <v>0</v>
      </c>
      <c r="AW1126">
        <f>IF(OR($D1126="51",$D1126="52",$D1126="61"),(AG1126/'Totals and Drop Down Lists'!AC$4)*Inputs!K$38,0)</f>
        <v>0</v>
      </c>
      <c r="AX1126">
        <f>IF(OR($D1126="51",$D1126="52",$D1126="61"),(AH1126/'Totals and Drop Down Lists'!AD$4)*Inputs!L$38,0)</f>
        <v>0</v>
      </c>
      <c r="AY1126">
        <f>IF(OR($D1126="51",$D1126="52",$D1126="61"),0,(AA1126/'Totals and Drop Down Lists'!W$5)*Inputs!E$39)</f>
        <v>0</v>
      </c>
      <c r="AZ1126">
        <f>IF(OR($D1126="51",$D1126="52",$D1126="61"),0,(AB1126/'Totals and Drop Down Lists'!X$5)*Inputs!F$39)</f>
        <v>0</v>
      </c>
      <c r="BA1126">
        <f>IF(OR($D1126="51",$D1126="52",$D1126="61"),0,(AC1126/'Totals and Drop Down Lists'!Y$5)*Inputs!G$39)</f>
        <v>0</v>
      </c>
      <c r="BB1126">
        <f>IF(OR($D1126="51",$D1126="52",$D1126="61"),0,(AD1126/'Totals and Drop Down Lists'!Z$5)*Inputs!H$39)</f>
        <v>0</v>
      </c>
      <c r="BC1126">
        <f>IF(OR($D1126="51",$D1126="52",$D1126="61"),0,(AE1126/'Totals and Drop Down Lists'!AA$5)*Inputs!I$39)</f>
        <v>0</v>
      </c>
      <c r="BD1126">
        <f>IF(OR($D1126="51",$D1126="52",$D1126="61"),0,(AF1126/'Totals and Drop Down Lists'!AB$5)*Inputs!J$39)</f>
        <v>0</v>
      </c>
      <c r="BE1126">
        <f>IF(OR($D1126="51",$D1126="52",$D1126="61"),0,(AG1126/'Totals and Drop Down Lists'!AC$5)*Inputs!K$39)</f>
        <v>0</v>
      </c>
      <c r="BF1126">
        <f>IF(OR($D1126="51",$D1126="52",$D1126="61"),0,(AH1126/'Totals and Drop Down Lists'!AD$5)*Inputs!L$39)</f>
        <v>0</v>
      </c>
      <c r="BG1126" s="10">
        <f t="shared" si="154"/>
        <v>86066.624666396499</v>
      </c>
    </row>
    <row r="1127" spans="1:59">
      <c r="A1127" s="1" t="s">
        <v>7452</v>
      </c>
      <c r="B1127" s="1" t="s">
        <v>5658</v>
      </c>
      <c r="C1127" s="1" t="s">
        <v>2220</v>
      </c>
      <c r="D1127" s="1" t="s">
        <v>25</v>
      </c>
      <c r="E1127" s="1" t="s">
        <v>5683</v>
      </c>
      <c r="F1127" s="2">
        <v>11848</v>
      </c>
      <c r="G1127" s="2">
        <v>160</v>
      </c>
      <c r="H1127" s="2">
        <v>10</v>
      </c>
      <c r="I1127" s="2">
        <v>1496</v>
      </c>
      <c r="J1127" s="2">
        <v>4785</v>
      </c>
      <c r="K1127" s="2">
        <v>1020</v>
      </c>
      <c r="L1127" s="2">
        <v>16</v>
      </c>
      <c r="M1127" s="2">
        <v>11</v>
      </c>
      <c r="N1127" s="2">
        <v>0</v>
      </c>
      <c r="O1127" s="2">
        <v>16</v>
      </c>
      <c r="P1127" s="2">
        <v>22</v>
      </c>
      <c r="Q1127" s="2">
        <v>10</v>
      </c>
      <c r="R1127" s="2">
        <v>1291</v>
      </c>
      <c r="S1127" s="2">
        <v>483500</v>
      </c>
      <c r="T1127" s="2">
        <v>28444900</v>
      </c>
      <c r="U1127" s="2">
        <v>110</v>
      </c>
      <c r="V1127" s="2">
        <v>148</v>
      </c>
      <c r="W1127" s="2">
        <v>20</v>
      </c>
      <c r="X1127" s="2">
        <v>207</v>
      </c>
      <c r="Y1127" s="2">
        <v>30</v>
      </c>
      <c r="Z1127" s="2">
        <v>48</v>
      </c>
      <c r="AA1127" s="9">
        <f t="shared" si="155"/>
        <v>11848</v>
      </c>
      <c r="AB1127" s="9">
        <f t="shared" si="156"/>
        <v>1326</v>
      </c>
      <c r="AC1127" s="9">
        <f t="shared" si="157"/>
        <v>1366</v>
      </c>
      <c r="AD1127" s="9">
        <f t="shared" si="158"/>
        <v>1291</v>
      </c>
      <c r="AE1127" s="44">
        <f t="shared" si="159"/>
        <v>1.5184978709973227E-5</v>
      </c>
      <c r="AF1127" s="9">
        <f t="shared" si="160"/>
        <v>39</v>
      </c>
      <c r="AG1127" s="9">
        <f t="shared" si="153"/>
        <v>78</v>
      </c>
      <c r="AH1127" s="44">
        <f t="shared" si="161"/>
        <v>6.1867692549770299E-6</v>
      </c>
      <c r="AI1127">
        <f>AA1127/'Totals and Drop Down Lists'!W$6*Inputs!E$37</f>
        <v>10747.799543911555</v>
      </c>
      <c r="AJ1127">
        <f>AB1127/'Totals and Drop Down Lists'!X$6*Inputs!F$37</f>
        <v>4363.0534043356729</v>
      </c>
      <c r="AK1127">
        <f>AC1127/'Totals and Drop Down Lists'!Y$6*Inputs!G$37</f>
        <v>9005.1334161074628</v>
      </c>
      <c r="AL1127">
        <f>AD1127/'Totals and Drop Down Lists'!Z$6*Inputs!H$37</f>
        <v>10350.59413956211</v>
      </c>
      <c r="AM1127">
        <f>AE1127/'Totals and Drop Down Lists'!AA$6*Inputs!I$37</f>
        <v>1890.3681348107386</v>
      </c>
      <c r="AN1127">
        <f>AF1127/'Totals and Drop Down Lists'!AB$6*Inputs!J$37</f>
        <v>778.31103247344504</v>
      </c>
      <c r="AO1127">
        <f>AG1127/'Totals and Drop Down Lists'!AC$6*Inputs!K$37</f>
        <v>1452.6389419691463</v>
      </c>
      <c r="AP1127">
        <f>AH1127/'Totals and Drop Down Lists'!AD$6*Inputs!L$37</f>
        <v>1455.9318460855093</v>
      </c>
      <c r="AQ1127">
        <f>IF(OR($D1127="51",$D1127="52",$D1127="61"),(AA1127/'Totals and Drop Down Lists'!W$4)*Inputs!E$38,0)</f>
        <v>0</v>
      </c>
      <c r="AR1127">
        <f>IF(OR($D1127="51",$D1127="52",$D1127="61"),(AB1127/'Totals and Drop Down Lists'!X$4)*Inputs!F$38,0)</f>
        <v>0</v>
      </c>
      <c r="AS1127">
        <f>IF(OR($D1127="51",$D1127="52",$D1127="61"),(AC1127/'Totals and Drop Down Lists'!Y$4)*Inputs!G$38,0)</f>
        <v>0</v>
      </c>
      <c r="AT1127">
        <f>IF(OR($D1127="51",$D1127="52",$D1127="61"),(AD1127/'Totals and Drop Down Lists'!Z$4)*Inputs!H$38,0)</f>
        <v>0</v>
      </c>
      <c r="AU1127">
        <f>IF(OR($D1127="51",$D1127="52",$D1127="61"),(AE1127/'Totals and Drop Down Lists'!AA$4)*Inputs!I$38,0)</f>
        <v>0</v>
      </c>
      <c r="AV1127">
        <f>IF(OR($D1127="51",$D1127="52",$D1127="61"),(AF1127/'Totals and Drop Down Lists'!AB$4)*Inputs!J$38,0)</f>
        <v>0</v>
      </c>
      <c r="AW1127">
        <f>IF(OR($D1127="51",$D1127="52",$D1127="61"),(AG1127/'Totals and Drop Down Lists'!AC$4)*Inputs!K$38,0)</f>
        <v>0</v>
      </c>
      <c r="AX1127">
        <f>IF(OR($D1127="51",$D1127="52",$D1127="61"),(AH1127/'Totals and Drop Down Lists'!AD$4)*Inputs!L$38,0)</f>
        <v>0</v>
      </c>
      <c r="AY1127">
        <f>IF(OR($D1127="51",$D1127="52",$D1127="61"),0,(AA1127/'Totals and Drop Down Lists'!W$5)*Inputs!E$39)</f>
        <v>0</v>
      </c>
      <c r="AZ1127">
        <f>IF(OR($D1127="51",$D1127="52",$D1127="61"),0,(AB1127/'Totals and Drop Down Lists'!X$5)*Inputs!F$39)</f>
        <v>0</v>
      </c>
      <c r="BA1127">
        <f>IF(OR($D1127="51",$D1127="52",$D1127="61"),0,(AC1127/'Totals and Drop Down Lists'!Y$5)*Inputs!G$39)</f>
        <v>0</v>
      </c>
      <c r="BB1127">
        <f>IF(OR($D1127="51",$D1127="52",$D1127="61"),0,(AD1127/'Totals and Drop Down Lists'!Z$5)*Inputs!H$39)</f>
        <v>0</v>
      </c>
      <c r="BC1127">
        <f>IF(OR($D1127="51",$D1127="52",$D1127="61"),0,(AE1127/'Totals and Drop Down Lists'!AA$5)*Inputs!I$39)</f>
        <v>0</v>
      </c>
      <c r="BD1127">
        <f>IF(OR($D1127="51",$D1127="52",$D1127="61"),0,(AF1127/'Totals and Drop Down Lists'!AB$5)*Inputs!J$39)</f>
        <v>0</v>
      </c>
      <c r="BE1127">
        <f>IF(OR($D1127="51",$D1127="52",$D1127="61"),0,(AG1127/'Totals and Drop Down Lists'!AC$5)*Inputs!K$39)</f>
        <v>0</v>
      </c>
      <c r="BF1127">
        <f>IF(OR($D1127="51",$D1127="52",$D1127="61"),0,(AH1127/'Totals and Drop Down Lists'!AD$5)*Inputs!L$39)</f>
        <v>0</v>
      </c>
      <c r="BG1127" s="10">
        <f t="shared" si="154"/>
        <v>40043.830459255645</v>
      </c>
    </row>
    <row r="1128" spans="1:59">
      <c r="A1128" s="1" t="s">
        <v>7452</v>
      </c>
      <c r="B1128" s="1" t="s">
        <v>5658</v>
      </c>
      <c r="C1128" s="1" t="s">
        <v>106</v>
      </c>
      <c r="D1128" s="1" t="s">
        <v>25</v>
      </c>
      <c r="E1128" s="1" t="s">
        <v>5684</v>
      </c>
      <c r="F1128" s="2">
        <v>14626</v>
      </c>
      <c r="G1128" s="2">
        <v>74</v>
      </c>
      <c r="H1128" s="2">
        <v>15</v>
      </c>
      <c r="I1128" s="2">
        <v>1462</v>
      </c>
      <c r="J1128" s="2">
        <v>5882</v>
      </c>
      <c r="K1128" s="2">
        <v>1144</v>
      </c>
      <c r="L1128" s="2">
        <v>27</v>
      </c>
      <c r="M1128" s="2">
        <v>0</v>
      </c>
      <c r="N1128" s="2">
        <v>0</v>
      </c>
      <c r="O1128" s="2">
        <v>32</v>
      </c>
      <c r="P1128" s="2">
        <v>5</v>
      </c>
      <c r="Q1128" s="2">
        <v>6</v>
      </c>
      <c r="R1128" s="2">
        <v>1733</v>
      </c>
      <c r="S1128" s="2">
        <v>502800</v>
      </c>
      <c r="T1128" s="2">
        <v>38417900</v>
      </c>
      <c r="U1128" s="2">
        <v>64</v>
      </c>
      <c r="V1128" s="2">
        <v>120</v>
      </c>
      <c r="W1128" s="2">
        <v>22</v>
      </c>
      <c r="X1128" s="2">
        <v>240</v>
      </c>
      <c r="Y1128" s="2">
        <v>49</v>
      </c>
      <c r="Z1128" s="2">
        <v>128</v>
      </c>
      <c r="AA1128" s="9">
        <f t="shared" si="155"/>
        <v>14626</v>
      </c>
      <c r="AB1128" s="9">
        <f t="shared" si="156"/>
        <v>1373</v>
      </c>
      <c r="AC1128" s="9">
        <f t="shared" si="157"/>
        <v>1803</v>
      </c>
      <c r="AD1128" s="9">
        <f t="shared" si="158"/>
        <v>1733</v>
      </c>
      <c r="AE1128" s="44">
        <f t="shared" si="159"/>
        <v>1.5538990983417809E-5</v>
      </c>
      <c r="AF1128" s="9">
        <f t="shared" si="160"/>
        <v>98</v>
      </c>
      <c r="AG1128" s="9">
        <f t="shared" si="153"/>
        <v>177</v>
      </c>
      <c r="AH1128" s="44">
        <f t="shared" si="161"/>
        <v>1.2809298814200347E-5</v>
      </c>
      <c r="AI1128">
        <f>AA1128/'Totals and Drop Down Lists'!W$6*Inputs!E$37</f>
        <v>13267.835594973869</v>
      </c>
      <c r="AJ1128">
        <f>AB1128/'Totals and Drop Down Lists'!X$6*Inputs!F$37</f>
        <v>4517.7016019252478</v>
      </c>
      <c r="AK1128">
        <f>AC1128/'Totals and Drop Down Lists'!Y$6*Inputs!G$37</f>
        <v>11885.985028727495</v>
      </c>
      <c r="AL1128">
        <f>AD1128/'Totals and Drop Down Lists'!Z$6*Inputs!H$37</f>
        <v>13894.329700899409</v>
      </c>
      <c r="AM1128">
        <f>AE1128/'Totals and Drop Down Lists'!AA$6*Inputs!I$37</f>
        <v>1934.4388927507557</v>
      </c>
      <c r="AN1128">
        <f>AF1128/'Totals and Drop Down Lists'!AB$6*Inputs!J$37</f>
        <v>1955.7559277537848</v>
      </c>
      <c r="AO1128">
        <f>AG1128/'Totals and Drop Down Lists'!AC$6*Inputs!K$37</f>
        <v>3296.3729836992165</v>
      </c>
      <c r="AP1128">
        <f>AH1128/'Totals and Drop Down Lists'!AD$6*Inputs!L$37</f>
        <v>3014.4111249367866</v>
      </c>
      <c r="AQ1128">
        <f>IF(OR($D1128="51",$D1128="52",$D1128="61"),(AA1128/'Totals and Drop Down Lists'!W$4)*Inputs!E$38,0)</f>
        <v>0</v>
      </c>
      <c r="AR1128">
        <f>IF(OR($D1128="51",$D1128="52",$D1128="61"),(AB1128/'Totals and Drop Down Lists'!X$4)*Inputs!F$38,0)</f>
        <v>0</v>
      </c>
      <c r="AS1128">
        <f>IF(OR($D1128="51",$D1128="52",$D1128="61"),(AC1128/'Totals and Drop Down Lists'!Y$4)*Inputs!G$38,0)</f>
        <v>0</v>
      </c>
      <c r="AT1128">
        <f>IF(OR($D1128="51",$D1128="52",$D1128="61"),(AD1128/'Totals and Drop Down Lists'!Z$4)*Inputs!H$38,0)</f>
        <v>0</v>
      </c>
      <c r="AU1128">
        <f>IF(OR($D1128="51",$D1128="52",$D1128="61"),(AE1128/'Totals and Drop Down Lists'!AA$4)*Inputs!I$38,0)</f>
        <v>0</v>
      </c>
      <c r="AV1128">
        <f>IF(OR($D1128="51",$D1128="52",$D1128="61"),(AF1128/'Totals and Drop Down Lists'!AB$4)*Inputs!J$38,0)</f>
        <v>0</v>
      </c>
      <c r="AW1128">
        <f>IF(OR($D1128="51",$D1128="52",$D1128="61"),(AG1128/'Totals and Drop Down Lists'!AC$4)*Inputs!K$38,0)</f>
        <v>0</v>
      </c>
      <c r="AX1128">
        <f>IF(OR($D1128="51",$D1128="52",$D1128="61"),(AH1128/'Totals and Drop Down Lists'!AD$4)*Inputs!L$38,0)</f>
        <v>0</v>
      </c>
      <c r="AY1128">
        <f>IF(OR($D1128="51",$D1128="52",$D1128="61"),0,(AA1128/'Totals and Drop Down Lists'!W$5)*Inputs!E$39)</f>
        <v>0</v>
      </c>
      <c r="AZ1128">
        <f>IF(OR($D1128="51",$D1128="52",$D1128="61"),0,(AB1128/'Totals and Drop Down Lists'!X$5)*Inputs!F$39)</f>
        <v>0</v>
      </c>
      <c r="BA1128">
        <f>IF(OR($D1128="51",$D1128="52",$D1128="61"),0,(AC1128/'Totals and Drop Down Lists'!Y$5)*Inputs!G$39)</f>
        <v>0</v>
      </c>
      <c r="BB1128">
        <f>IF(OR($D1128="51",$D1128="52",$D1128="61"),0,(AD1128/'Totals and Drop Down Lists'!Z$5)*Inputs!H$39)</f>
        <v>0</v>
      </c>
      <c r="BC1128">
        <f>IF(OR($D1128="51",$D1128="52",$D1128="61"),0,(AE1128/'Totals and Drop Down Lists'!AA$5)*Inputs!I$39)</f>
        <v>0</v>
      </c>
      <c r="BD1128">
        <f>IF(OR($D1128="51",$D1128="52",$D1128="61"),0,(AF1128/'Totals and Drop Down Lists'!AB$5)*Inputs!J$39)</f>
        <v>0</v>
      </c>
      <c r="BE1128">
        <f>IF(OR($D1128="51",$D1128="52",$D1128="61"),0,(AG1128/'Totals and Drop Down Lists'!AC$5)*Inputs!K$39)</f>
        <v>0</v>
      </c>
      <c r="BF1128">
        <f>IF(OR($D1128="51",$D1128="52",$D1128="61"),0,(AH1128/'Totals and Drop Down Lists'!AD$5)*Inputs!L$39)</f>
        <v>0</v>
      </c>
      <c r="BG1128" s="10">
        <f t="shared" si="154"/>
        <v>53766.830855666565</v>
      </c>
    </row>
    <row r="1129" spans="1:59">
      <c r="A1129" s="1" t="s">
        <v>7452</v>
      </c>
      <c r="B1129" s="1" t="s">
        <v>5658</v>
      </c>
      <c r="C1129" s="1" t="s">
        <v>666</v>
      </c>
      <c r="D1129" s="1" t="s">
        <v>25</v>
      </c>
      <c r="E1129" s="1" t="s">
        <v>5685</v>
      </c>
      <c r="F1129" s="2">
        <v>16674</v>
      </c>
      <c r="G1129" s="2">
        <v>86</v>
      </c>
      <c r="H1129" s="2">
        <v>0</v>
      </c>
      <c r="I1129" s="2">
        <v>2432</v>
      </c>
      <c r="J1129" s="2">
        <v>7063</v>
      </c>
      <c r="K1129" s="2">
        <v>1476</v>
      </c>
      <c r="L1129" s="2">
        <v>72</v>
      </c>
      <c r="M1129" s="2">
        <v>14</v>
      </c>
      <c r="N1129" s="2">
        <v>0</v>
      </c>
      <c r="O1129" s="2">
        <v>22</v>
      </c>
      <c r="P1129" s="2">
        <v>4</v>
      </c>
      <c r="Q1129" s="2">
        <v>0</v>
      </c>
      <c r="R1129" s="2">
        <v>1377</v>
      </c>
      <c r="S1129" s="2">
        <v>497600</v>
      </c>
      <c r="T1129" s="2">
        <v>36408400</v>
      </c>
      <c r="U1129" s="2">
        <v>123</v>
      </c>
      <c r="V1129" s="2">
        <v>140</v>
      </c>
      <c r="W1129" s="2">
        <v>59</v>
      </c>
      <c r="X1129" s="2">
        <v>410</v>
      </c>
      <c r="Y1129" s="2">
        <v>127</v>
      </c>
      <c r="Z1129" s="2">
        <v>191</v>
      </c>
      <c r="AA1129" s="9">
        <f t="shared" si="155"/>
        <v>16674</v>
      </c>
      <c r="AB1129" s="9">
        <f t="shared" si="156"/>
        <v>2346</v>
      </c>
      <c r="AC1129" s="9">
        <f t="shared" si="157"/>
        <v>1489</v>
      </c>
      <c r="AD1129" s="9">
        <f t="shared" si="158"/>
        <v>1377</v>
      </c>
      <c r="AE1129" s="44">
        <f t="shared" si="159"/>
        <v>2.1541666333531879E-5</v>
      </c>
      <c r="AF1129" s="9">
        <f t="shared" si="160"/>
        <v>211</v>
      </c>
      <c r="AG1129" s="9">
        <f t="shared" si="153"/>
        <v>318</v>
      </c>
      <c r="AH1129" s="44">
        <f t="shared" si="161"/>
        <v>2.4727223684927354E-5</v>
      </c>
      <c r="AI1129">
        <f>AA1129/'Totals and Drop Down Lists'!W$6*Inputs!E$37</f>
        <v>15125.659148816783</v>
      </c>
      <c r="AJ1129">
        <f>AB1129/'Totals and Drop Down Lists'!X$6*Inputs!F$37</f>
        <v>7719.2483307477287</v>
      </c>
      <c r="AK1129">
        <f>AC1129/'Totals and Drop Down Lists'!Y$6*Inputs!G$37</f>
        <v>9815.9909638243134</v>
      </c>
      <c r="AL1129">
        <f>AD1129/'Totals and Drop Down Lists'!Z$6*Inputs!H$37</f>
        <v>11040.099248781584</v>
      </c>
      <c r="AM1129">
        <f>AE1129/'Totals and Drop Down Lists'!AA$6*Inputs!I$37</f>
        <v>2681.708047498852</v>
      </c>
      <c r="AN1129">
        <f>AF1129/'Totals and Drop Down Lists'!AB$6*Inputs!J$37</f>
        <v>4210.862252612741</v>
      </c>
      <c r="AO1129">
        <f>AG1129/'Totals and Drop Down Lists'!AC$6*Inputs!K$37</f>
        <v>5922.2972249511349</v>
      </c>
      <c r="AP1129">
        <f>AH1129/'Totals and Drop Down Lists'!AD$6*Inputs!L$37</f>
        <v>5819.0553008266797</v>
      </c>
      <c r="AQ1129">
        <f>IF(OR($D1129="51",$D1129="52",$D1129="61"),(AA1129/'Totals and Drop Down Lists'!W$4)*Inputs!E$38,0)</f>
        <v>0</v>
      </c>
      <c r="AR1129">
        <f>IF(OR($D1129="51",$D1129="52",$D1129="61"),(AB1129/'Totals and Drop Down Lists'!X$4)*Inputs!F$38,0)</f>
        <v>0</v>
      </c>
      <c r="AS1129">
        <f>IF(OR($D1129="51",$D1129="52",$D1129="61"),(AC1129/'Totals and Drop Down Lists'!Y$4)*Inputs!G$38,0)</f>
        <v>0</v>
      </c>
      <c r="AT1129">
        <f>IF(OR($D1129="51",$D1129="52",$D1129="61"),(AD1129/'Totals and Drop Down Lists'!Z$4)*Inputs!H$38,0)</f>
        <v>0</v>
      </c>
      <c r="AU1129">
        <f>IF(OR($D1129="51",$D1129="52",$D1129="61"),(AE1129/'Totals and Drop Down Lists'!AA$4)*Inputs!I$38,0)</f>
        <v>0</v>
      </c>
      <c r="AV1129">
        <f>IF(OR($D1129="51",$D1129="52",$D1129="61"),(AF1129/'Totals and Drop Down Lists'!AB$4)*Inputs!J$38,0)</f>
        <v>0</v>
      </c>
      <c r="AW1129">
        <f>IF(OR($D1129="51",$D1129="52",$D1129="61"),(AG1129/'Totals and Drop Down Lists'!AC$4)*Inputs!K$38,0)</f>
        <v>0</v>
      </c>
      <c r="AX1129">
        <f>IF(OR($D1129="51",$D1129="52",$D1129="61"),(AH1129/'Totals and Drop Down Lists'!AD$4)*Inputs!L$38,0)</f>
        <v>0</v>
      </c>
      <c r="AY1129">
        <f>IF(OR($D1129="51",$D1129="52",$D1129="61"),0,(AA1129/'Totals and Drop Down Lists'!W$5)*Inputs!E$39)</f>
        <v>0</v>
      </c>
      <c r="AZ1129">
        <f>IF(OR($D1129="51",$D1129="52",$D1129="61"),0,(AB1129/'Totals and Drop Down Lists'!X$5)*Inputs!F$39)</f>
        <v>0</v>
      </c>
      <c r="BA1129">
        <f>IF(OR($D1129="51",$D1129="52",$D1129="61"),0,(AC1129/'Totals and Drop Down Lists'!Y$5)*Inputs!G$39)</f>
        <v>0</v>
      </c>
      <c r="BB1129">
        <f>IF(OR($D1129="51",$D1129="52",$D1129="61"),0,(AD1129/'Totals and Drop Down Lists'!Z$5)*Inputs!H$39)</f>
        <v>0</v>
      </c>
      <c r="BC1129">
        <f>IF(OR($D1129="51",$D1129="52",$D1129="61"),0,(AE1129/'Totals and Drop Down Lists'!AA$5)*Inputs!I$39)</f>
        <v>0</v>
      </c>
      <c r="BD1129">
        <f>IF(OR($D1129="51",$D1129="52",$D1129="61"),0,(AF1129/'Totals and Drop Down Lists'!AB$5)*Inputs!J$39)</f>
        <v>0</v>
      </c>
      <c r="BE1129">
        <f>IF(OR($D1129="51",$D1129="52",$D1129="61"),0,(AG1129/'Totals and Drop Down Lists'!AC$5)*Inputs!K$39)</f>
        <v>0</v>
      </c>
      <c r="BF1129">
        <f>IF(OR($D1129="51",$D1129="52",$D1129="61"),0,(AH1129/'Totals and Drop Down Lists'!AD$5)*Inputs!L$39)</f>
        <v>0</v>
      </c>
      <c r="BG1129" s="10">
        <f t="shared" si="154"/>
        <v>62334.920518059822</v>
      </c>
    </row>
    <row r="1130" spans="1:59">
      <c r="A1130" s="1" t="s">
        <v>7452</v>
      </c>
      <c r="B1130" s="1" t="s">
        <v>5658</v>
      </c>
      <c r="C1130" s="1" t="s">
        <v>1193</v>
      </c>
      <c r="D1130" s="1" t="s">
        <v>25</v>
      </c>
      <c r="E1130" s="1" t="s">
        <v>5686</v>
      </c>
      <c r="F1130" s="2">
        <v>14630</v>
      </c>
      <c r="G1130" s="2">
        <v>137</v>
      </c>
      <c r="H1130" s="2">
        <v>3</v>
      </c>
      <c r="I1130" s="2">
        <v>2230</v>
      </c>
      <c r="J1130" s="2">
        <v>6240</v>
      </c>
      <c r="K1130" s="2">
        <v>1336</v>
      </c>
      <c r="L1130" s="2">
        <v>18</v>
      </c>
      <c r="M1130" s="2">
        <v>24</v>
      </c>
      <c r="N1130" s="2">
        <v>0</v>
      </c>
      <c r="O1130" s="2">
        <v>26</v>
      </c>
      <c r="P1130" s="2">
        <v>10</v>
      </c>
      <c r="Q1130" s="2">
        <v>0</v>
      </c>
      <c r="R1130" s="2">
        <v>1354</v>
      </c>
      <c r="S1130" s="2">
        <v>511700</v>
      </c>
      <c r="T1130" s="2">
        <v>37066500</v>
      </c>
      <c r="U1130" s="2">
        <v>140</v>
      </c>
      <c r="V1130" s="2">
        <v>176</v>
      </c>
      <c r="W1130" s="2">
        <v>40</v>
      </c>
      <c r="X1130" s="2">
        <v>406</v>
      </c>
      <c r="Y1130" s="2">
        <v>82</v>
      </c>
      <c r="Z1130" s="2">
        <v>170</v>
      </c>
      <c r="AA1130" s="9">
        <f t="shared" si="155"/>
        <v>14630</v>
      </c>
      <c r="AB1130" s="9">
        <f t="shared" si="156"/>
        <v>2090</v>
      </c>
      <c r="AC1130" s="9">
        <f t="shared" si="157"/>
        <v>1432</v>
      </c>
      <c r="AD1130" s="9">
        <f t="shared" si="158"/>
        <v>1354</v>
      </c>
      <c r="AE1130" s="44">
        <f t="shared" si="159"/>
        <v>1.9976716784423065E-5</v>
      </c>
      <c r="AF1130" s="9">
        <f t="shared" si="160"/>
        <v>190</v>
      </c>
      <c r="AG1130" s="9">
        <f t="shared" si="153"/>
        <v>252</v>
      </c>
      <c r="AH1130" s="44">
        <f t="shared" si="161"/>
        <v>2.0075829356445696E-5</v>
      </c>
      <c r="AI1130">
        <f>AA1130/'Totals and Drop Down Lists'!W$6*Inputs!E$37</f>
        <v>13271.464156602467</v>
      </c>
      <c r="AJ1130">
        <f>AB1130/'Totals and Drop Down Lists'!X$6*Inputs!F$37</f>
        <v>6876.9092119619581</v>
      </c>
      <c r="AK1130">
        <f>AC1130/'Totals and Drop Down Lists'!Y$6*Inputs!G$37</f>
        <v>9440.2277100043102</v>
      </c>
      <c r="AL1130">
        <f>AD1130/'Totals and Drop Down Lists'!Z$6*Inputs!H$37</f>
        <v>10855.696719571726</v>
      </c>
      <c r="AM1130">
        <f>AE1130/'Totals and Drop Down Lists'!AA$6*Inputs!I$37</f>
        <v>2486.8884947866209</v>
      </c>
      <c r="AN1130">
        <f>AF1130/'Totals and Drop Down Lists'!AB$6*Inputs!J$37</f>
        <v>3791.7716966655007</v>
      </c>
      <c r="AO1130">
        <f>AG1130/'Totals and Drop Down Lists'!AC$6*Inputs!K$37</f>
        <v>4693.1411971310881</v>
      </c>
      <c r="AP1130">
        <f>AH1130/'Totals and Drop Down Lists'!AD$6*Inputs!L$37</f>
        <v>4724.4430965505862</v>
      </c>
      <c r="AQ1130">
        <f>IF(OR($D1130="51",$D1130="52",$D1130="61"),(AA1130/'Totals and Drop Down Lists'!W$4)*Inputs!E$38,0)</f>
        <v>0</v>
      </c>
      <c r="AR1130">
        <f>IF(OR($D1130="51",$D1130="52",$D1130="61"),(AB1130/'Totals and Drop Down Lists'!X$4)*Inputs!F$38,0)</f>
        <v>0</v>
      </c>
      <c r="AS1130">
        <f>IF(OR($D1130="51",$D1130="52",$D1130="61"),(AC1130/'Totals and Drop Down Lists'!Y$4)*Inputs!G$38,0)</f>
        <v>0</v>
      </c>
      <c r="AT1130">
        <f>IF(OR($D1130="51",$D1130="52",$D1130="61"),(AD1130/'Totals and Drop Down Lists'!Z$4)*Inputs!H$38,0)</f>
        <v>0</v>
      </c>
      <c r="AU1130">
        <f>IF(OR($D1130="51",$D1130="52",$D1130="61"),(AE1130/'Totals and Drop Down Lists'!AA$4)*Inputs!I$38,0)</f>
        <v>0</v>
      </c>
      <c r="AV1130">
        <f>IF(OR($D1130="51",$D1130="52",$D1130="61"),(AF1130/'Totals and Drop Down Lists'!AB$4)*Inputs!J$38,0)</f>
        <v>0</v>
      </c>
      <c r="AW1130">
        <f>IF(OR($D1130="51",$D1130="52",$D1130="61"),(AG1130/'Totals and Drop Down Lists'!AC$4)*Inputs!K$38,0)</f>
        <v>0</v>
      </c>
      <c r="AX1130">
        <f>IF(OR($D1130="51",$D1130="52",$D1130="61"),(AH1130/'Totals and Drop Down Lists'!AD$4)*Inputs!L$38,0)</f>
        <v>0</v>
      </c>
      <c r="AY1130">
        <f>IF(OR($D1130="51",$D1130="52",$D1130="61"),0,(AA1130/'Totals and Drop Down Lists'!W$5)*Inputs!E$39)</f>
        <v>0</v>
      </c>
      <c r="AZ1130">
        <f>IF(OR($D1130="51",$D1130="52",$D1130="61"),0,(AB1130/'Totals and Drop Down Lists'!X$5)*Inputs!F$39)</f>
        <v>0</v>
      </c>
      <c r="BA1130">
        <f>IF(OR($D1130="51",$D1130="52",$D1130="61"),0,(AC1130/'Totals and Drop Down Lists'!Y$5)*Inputs!G$39)</f>
        <v>0</v>
      </c>
      <c r="BB1130">
        <f>IF(OR($D1130="51",$D1130="52",$D1130="61"),0,(AD1130/'Totals and Drop Down Lists'!Z$5)*Inputs!H$39)</f>
        <v>0</v>
      </c>
      <c r="BC1130">
        <f>IF(OR($D1130="51",$D1130="52",$D1130="61"),0,(AE1130/'Totals and Drop Down Lists'!AA$5)*Inputs!I$39)</f>
        <v>0</v>
      </c>
      <c r="BD1130">
        <f>IF(OR($D1130="51",$D1130="52",$D1130="61"),0,(AF1130/'Totals and Drop Down Lists'!AB$5)*Inputs!J$39)</f>
        <v>0</v>
      </c>
      <c r="BE1130">
        <f>IF(OR($D1130="51",$D1130="52",$D1130="61"),0,(AG1130/'Totals and Drop Down Lists'!AC$5)*Inputs!K$39)</f>
        <v>0</v>
      </c>
      <c r="BF1130">
        <f>IF(OR($D1130="51",$D1130="52",$D1130="61"),0,(AH1130/'Totals and Drop Down Lists'!AD$5)*Inputs!L$39)</f>
        <v>0</v>
      </c>
      <c r="BG1130" s="10">
        <f t="shared" si="154"/>
        <v>56140.542283274262</v>
      </c>
    </row>
    <row r="1131" spans="1:59">
      <c r="A1131" s="1" t="s">
        <v>7452</v>
      </c>
      <c r="B1131" s="1" t="s">
        <v>5658</v>
      </c>
      <c r="C1131" s="1" t="s">
        <v>668</v>
      </c>
      <c r="D1131" s="1" t="s">
        <v>58</v>
      </c>
      <c r="E1131" s="1" t="s">
        <v>5687</v>
      </c>
      <c r="F1131" s="2">
        <v>66606</v>
      </c>
      <c r="G1131" s="2">
        <v>498</v>
      </c>
      <c r="H1131" s="2">
        <v>100</v>
      </c>
      <c r="I1131" s="2">
        <v>10041</v>
      </c>
      <c r="J1131" s="2">
        <v>26819</v>
      </c>
      <c r="K1131" s="2">
        <v>7518</v>
      </c>
      <c r="L1131" s="2">
        <v>198</v>
      </c>
      <c r="M1131" s="2">
        <v>29</v>
      </c>
      <c r="N1131" s="2">
        <v>2</v>
      </c>
      <c r="O1131" s="2">
        <v>73</v>
      </c>
      <c r="P1131" s="2">
        <v>17</v>
      </c>
      <c r="Q1131" s="2">
        <v>0</v>
      </c>
      <c r="R1131" s="2">
        <v>5037</v>
      </c>
      <c r="S1131" s="2">
        <v>4596400</v>
      </c>
      <c r="T1131" s="2">
        <v>245904100</v>
      </c>
      <c r="U1131" s="2">
        <v>923</v>
      </c>
      <c r="V1131" s="2">
        <v>1073</v>
      </c>
      <c r="W1131" s="2">
        <v>290</v>
      </c>
      <c r="X1131" s="2">
        <v>2266</v>
      </c>
      <c r="Y1131" s="2">
        <v>520</v>
      </c>
      <c r="Z1131" s="2">
        <v>985</v>
      </c>
      <c r="AA1131" s="9">
        <f t="shared" si="155"/>
        <v>66606</v>
      </c>
      <c r="AB1131" s="9">
        <f t="shared" si="156"/>
        <v>9443</v>
      </c>
      <c r="AC1131" s="9">
        <f t="shared" si="157"/>
        <v>5356</v>
      </c>
      <c r="AD1131" s="9">
        <f t="shared" si="158"/>
        <v>5037</v>
      </c>
      <c r="AE1131" s="44">
        <f t="shared" si="159"/>
        <v>1.4718306696892769E-4</v>
      </c>
      <c r="AF1131" s="9">
        <f t="shared" si="160"/>
        <v>903</v>
      </c>
      <c r="AG1131" s="9">
        <f t="shared" si="153"/>
        <v>1505</v>
      </c>
      <c r="AH1131" s="44">
        <f t="shared" si="161"/>
        <v>1.5698108531786705E-4</v>
      </c>
      <c r="AI1131">
        <f>AA1131/'Totals and Drop Down Lists'!W$6*Inputs!E$37</f>
        <v>60420.993958623643</v>
      </c>
      <c r="AJ1131">
        <f>AB1131/'Totals and Drop Down Lists'!X$6*Inputs!F$37</f>
        <v>31071.126166773574</v>
      </c>
      <c r="AK1131">
        <f>AC1131/'Totals and Drop Down Lists'!Y$6*Inputs!G$37</f>
        <v>35308.561183507743</v>
      </c>
      <c r="AL1131">
        <f>AD1131/'Totals and Drop Down Lists'!Z$6*Inputs!H$37</f>
        <v>40384.153896959222</v>
      </c>
      <c r="AM1131">
        <f>AE1131/'Totals and Drop Down Lists'!AA$6*Inputs!I$37</f>
        <v>18322.724390719046</v>
      </c>
      <c r="AN1131">
        <f>AF1131/'Totals and Drop Down Lists'!AB$6*Inputs!J$37</f>
        <v>18020.8939057313</v>
      </c>
      <c r="AO1131">
        <f>AG1131/'Totals and Drop Down Lists'!AC$6*Inputs!K$37</f>
        <v>28028.482149532887</v>
      </c>
      <c r="AP1131">
        <f>AH1131/'Totals and Drop Down Lists'!AD$6*Inputs!L$37</f>
        <v>36942.344530384071</v>
      </c>
      <c r="AQ1131">
        <f>IF(OR($D1131="51",$D1131="52",$D1131="61"),(AA1131/'Totals and Drop Down Lists'!W$4)*Inputs!E$38,0)</f>
        <v>0</v>
      </c>
      <c r="AR1131">
        <f>IF(OR($D1131="51",$D1131="52",$D1131="61"),(AB1131/'Totals and Drop Down Lists'!X$4)*Inputs!F$38,0)</f>
        <v>0</v>
      </c>
      <c r="AS1131">
        <f>IF(OR($D1131="51",$D1131="52",$D1131="61"),(AC1131/'Totals and Drop Down Lists'!Y$4)*Inputs!G$38,0)</f>
        <v>0</v>
      </c>
      <c r="AT1131">
        <f>IF(OR($D1131="51",$D1131="52",$D1131="61"),(AD1131/'Totals and Drop Down Lists'!Z$4)*Inputs!H$38,0)</f>
        <v>0</v>
      </c>
      <c r="AU1131">
        <f>IF(OR($D1131="51",$D1131="52",$D1131="61"),(AE1131/'Totals and Drop Down Lists'!AA$4)*Inputs!I$38,0)</f>
        <v>0</v>
      </c>
      <c r="AV1131">
        <f>IF(OR($D1131="51",$D1131="52",$D1131="61"),(AF1131/'Totals and Drop Down Lists'!AB$4)*Inputs!J$38,0)</f>
        <v>0</v>
      </c>
      <c r="AW1131">
        <f>IF(OR($D1131="51",$D1131="52",$D1131="61"),(AG1131/'Totals and Drop Down Lists'!AC$4)*Inputs!K$38,0)</f>
        <v>0</v>
      </c>
      <c r="AX1131">
        <f>IF(OR($D1131="51",$D1131="52",$D1131="61"),(AH1131/'Totals and Drop Down Lists'!AD$4)*Inputs!L$38,0)</f>
        <v>0</v>
      </c>
      <c r="AY1131">
        <f>IF(OR($D1131="51",$D1131="52",$D1131="61"),0,(AA1131/'Totals and Drop Down Lists'!W$5)*Inputs!E$39)</f>
        <v>0</v>
      </c>
      <c r="AZ1131">
        <f>IF(OR($D1131="51",$D1131="52",$D1131="61"),0,(AB1131/'Totals and Drop Down Lists'!X$5)*Inputs!F$39)</f>
        <v>0</v>
      </c>
      <c r="BA1131">
        <f>IF(OR($D1131="51",$D1131="52",$D1131="61"),0,(AC1131/'Totals and Drop Down Lists'!Y$5)*Inputs!G$39)</f>
        <v>0</v>
      </c>
      <c r="BB1131">
        <f>IF(OR($D1131="51",$D1131="52",$D1131="61"),0,(AD1131/'Totals and Drop Down Lists'!Z$5)*Inputs!H$39)</f>
        <v>0</v>
      </c>
      <c r="BC1131">
        <f>IF(OR($D1131="51",$D1131="52",$D1131="61"),0,(AE1131/'Totals and Drop Down Lists'!AA$5)*Inputs!I$39)</f>
        <v>0</v>
      </c>
      <c r="BD1131">
        <f>IF(OR($D1131="51",$D1131="52",$D1131="61"),0,(AF1131/'Totals and Drop Down Lists'!AB$5)*Inputs!J$39)</f>
        <v>0</v>
      </c>
      <c r="BE1131">
        <f>IF(OR($D1131="51",$D1131="52",$D1131="61"),0,(AG1131/'Totals and Drop Down Lists'!AC$5)*Inputs!K$39)</f>
        <v>0</v>
      </c>
      <c r="BF1131">
        <f>IF(OR($D1131="51",$D1131="52",$D1131="61"),0,(AH1131/'Totals and Drop Down Lists'!AD$5)*Inputs!L$39)</f>
        <v>0</v>
      </c>
      <c r="BG1131" s="10">
        <f t="shared" si="154"/>
        <v>268499.28018223151</v>
      </c>
    </row>
    <row r="1132" spans="1:59" ht="28.8">
      <c r="A1132" s="1" t="s">
        <v>7453</v>
      </c>
      <c r="B1132" s="1" t="s">
        <v>5461</v>
      </c>
      <c r="C1132" s="1" t="s">
        <v>5462</v>
      </c>
      <c r="D1132" s="1" t="s">
        <v>10</v>
      </c>
      <c r="E1132" s="1" t="s">
        <v>5463</v>
      </c>
      <c r="F1132" s="2">
        <v>48079</v>
      </c>
      <c r="G1132" s="2">
        <v>782</v>
      </c>
      <c r="H1132" s="2">
        <v>211</v>
      </c>
      <c r="I1132" s="2">
        <v>10095</v>
      </c>
      <c r="J1132" s="2">
        <v>20937</v>
      </c>
      <c r="K1132" s="2">
        <v>10236</v>
      </c>
      <c r="L1132" s="2">
        <v>77</v>
      </c>
      <c r="M1132" s="2">
        <v>0</v>
      </c>
      <c r="N1132" s="2">
        <v>0</v>
      </c>
      <c r="O1132" s="2">
        <v>162</v>
      </c>
      <c r="P1132" s="2">
        <v>104</v>
      </c>
      <c r="Q1132" s="2">
        <v>0</v>
      </c>
      <c r="R1132" s="2">
        <v>4819</v>
      </c>
      <c r="S1132" s="2">
        <v>7268100</v>
      </c>
      <c r="T1132" s="2">
        <v>346299200</v>
      </c>
      <c r="U1132" s="2">
        <v>1355</v>
      </c>
      <c r="V1132" s="2">
        <v>415</v>
      </c>
      <c r="W1132" s="2">
        <v>0</v>
      </c>
      <c r="X1132" s="2">
        <v>2000</v>
      </c>
      <c r="Y1132" s="2">
        <v>175</v>
      </c>
      <c r="Z1132" s="2">
        <v>1375</v>
      </c>
      <c r="AA1132" s="9">
        <f t="shared" si="155"/>
        <v>48079</v>
      </c>
      <c r="AB1132" s="9">
        <f t="shared" si="156"/>
        <v>9102</v>
      </c>
      <c r="AC1132" s="9">
        <f t="shared" si="157"/>
        <v>5162</v>
      </c>
      <c r="AD1132" s="9">
        <f t="shared" si="158"/>
        <v>4819</v>
      </c>
      <c r="AE1132" s="44">
        <f t="shared" si="159"/>
        <v>3.4949574066390831E-4</v>
      </c>
      <c r="AF1132" s="9">
        <f t="shared" si="160"/>
        <v>1585</v>
      </c>
      <c r="AG1132" s="9">
        <f t="shared" si="153"/>
        <v>1550</v>
      </c>
      <c r="AH1132" s="44">
        <f t="shared" si="161"/>
        <v>2.8196721100375613E-4</v>
      </c>
      <c r="AI1132">
        <f>AA1132/'Totals and Drop Down Lists'!W$6*Inputs!E$37</f>
        <v>43614.403635358169</v>
      </c>
      <c r="AJ1132">
        <f>AB1132/'Totals and Drop Down Lists'!X$6*Inputs!F$37</f>
        <v>29949.104137453465</v>
      </c>
      <c r="AK1132">
        <f>AC1132/'Totals and Drop Down Lists'!Y$6*Inputs!G$37</f>
        <v>34029.647652962463</v>
      </c>
      <c r="AL1132">
        <f>AD1132/'Totals and Drop Down Lists'!Z$6*Inputs!H$37</f>
        <v>38636.338620100549</v>
      </c>
      <c r="AM1132">
        <f>AE1132/'Totals and Drop Down Lists'!AA$6*Inputs!I$37</f>
        <v>43508.497708278635</v>
      </c>
      <c r="AN1132">
        <f>AF1132/'Totals and Drop Down Lists'!AB$6*Inputs!J$37</f>
        <v>31631.358627446414</v>
      </c>
      <c r="AO1132">
        <f>AG1132/'Totals and Drop Down Lists'!AC$6*Inputs!K$37</f>
        <v>28866.54307759201</v>
      </c>
      <c r="AP1132">
        <f>AH1132/'Totals and Drop Down Lists'!AD$6*Inputs!L$37</f>
        <v>66355.318120524462</v>
      </c>
      <c r="AQ1132">
        <f>IF(OR($D1132="51",$D1132="52",$D1132="61"),(AA1132/'Totals and Drop Down Lists'!W$4)*Inputs!E$38,0)</f>
        <v>0</v>
      </c>
      <c r="AR1132">
        <f>IF(OR($D1132="51",$D1132="52",$D1132="61"),(AB1132/'Totals and Drop Down Lists'!X$4)*Inputs!F$38,0)</f>
        <v>0</v>
      </c>
      <c r="AS1132">
        <f>IF(OR($D1132="51",$D1132="52",$D1132="61"),(AC1132/'Totals and Drop Down Lists'!Y$4)*Inputs!G$38,0)</f>
        <v>0</v>
      </c>
      <c r="AT1132">
        <f>IF(OR($D1132="51",$D1132="52",$D1132="61"),(AD1132/'Totals and Drop Down Lists'!Z$4)*Inputs!H$38,0)</f>
        <v>0</v>
      </c>
      <c r="AU1132">
        <f>IF(OR($D1132="51",$D1132="52",$D1132="61"),(AE1132/'Totals and Drop Down Lists'!AA$4)*Inputs!I$38,0)</f>
        <v>0</v>
      </c>
      <c r="AV1132">
        <f>IF(OR($D1132="51",$D1132="52",$D1132="61"),(AF1132/'Totals and Drop Down Lists'!AB$4)*Inputs!J$38,0)</f>
        <v>0</v>
      </c>
      <c r="AW1132">
        <f>IF(OR($D1132="51",$D1132="52",$D1132="61"),(AG1132/'Totals and Drop Down Lists'!AC$4)*Inputs!K$38,0)</f>
        <v>0</v>
      </c>
      <c r="AX1132">
        <f>IF(OR($D1132="51",$D1132="52",$D1132="61"),(AH1132/'Totals and Drop Down Lists'!AD$4)*Inputs!L$38,0)</f>
        <v>0</v>
      </c>
      <c r="AY1132">
        <f>IF(OR($D1132="51",$D1132="52",$D1132="61"),0,(AA1132/'Totals and Drop Down Lists'!W$5)*Inputs!E$39)</f>
        <v>0</v>
      </c>
      <c r="AZ1132">
        <f>IF(OR($D1132="51",$D1132="52",$D1132="61"),0,(AB1132/'Totals and Drop Down Lists'!X$5)*Inputs!F$39)</f>
        <v>0</v>
      </c>
      <c r="BA1132">
        <f>IF(OR($D1132="51",$D1132="52",$D1132="61"),0,(AC1132/'Totals and Drop Down Lists'!Y$5)*Inputs!G$39)</f>
        <v>0</v>
      </c>
      <c r="BB1132">
        <f>IF(OR($D1132="51",$D1132="52",$D1132="61"),0,(AD1132/'Totals and Drop Down Lists'!Z$5)*Inputs!H$39)</f>
        <v>0</v>
      </c>
      <c r="BC1132">
        <f>IF(OR($D1132="51",$D1132="52",$D1132="61"),0,(AE1132/'Totals and Drop Down Lists'!AA$5)*Inputs!I$39)</f>
        <v>0</v>
      </c>
      <c r="BD1132">
        <f>IF(OR($D1132="51",$D1132="52",$D1132="61"),0,(AF1132/'Totals and Drop Down Lists'!AB$5)*Inputs!J$39)</f>
        <v>0</v>
      </c>
      <c r="BE1132">
        <f>IF(OR($D1132="51",$D1132="52",$D1132="61"),0,(AG1132/'Totals and Drop Down Lists'!AC$5)*Inputs!K$39)</f>
        <v>0</v>
      </c>
      <c r="BF1132">
        <f>IF(OR($D1132="51",$D1132="52",$D1132="61"),0,(AH1132/'Totals and Drop Down Lists'!AD$5)*Inputs!L$39)</f>
        <v>0</v>
      </c>
      <c r="BG1132" s="10">
        <f t="shared" si="154"/>
        <v>316591.21157971618</v>
      </c>
    </row>
    <row r="1133" spans="1:59" ht="28.8">
      <c r="A1133" s="1" t="s">
        <v>7453</v>
      </c>
      <c r="B1133" s="1" t="s">
        <v>5461</v>
      </c>
      <c r="C1133" s="1" t="s">
        <v>5464</v>
      </c>
      <c r="D1133" s="1" t="s">
        <v>7</v>
      </c>
      <c r="E1133" s="1" t="s">
        <v>5465</v>
      </c>
      <c r="F1133" s="2">
        <v>100863</v>
      </c>
      <c r="G1133" s="2">
        <v>2410</v>
      </c>
      <c r="H1133" s="2">
        <v>477</v>
      </c>
      <c r="I1133" s="2">
        <v>27504</v>
      </c>
      <c r="J1133" s="2">
        <v>39747</v>
      </c>
      <c r="K1133" s="2">
        <v>16016</v>
      </c>
      <c r="L1133" s="2">
        <v>376</v>
      </c>
      <c r="M1133" s="2">
        <v>17</v>
      </c>
      <c r="N1133" s="2">
        <v>12</v>
      </c>
      <c r="O1133" s="2">
        <v>243</v>
      </c>
      <c r="P1133" s="2">
        <v>30</v>
      </c>
      <c r="Q1133" s="2">
        <v>15</v>
      </c>
      <c r="R1133" s="2">
        <v>13671</v>
      </c>
      <c r="S1133" s="2">
        <v>11044100</v>
      </c>
      <c r="T1133" s="2">
        <v>447379700</v>
      </c>
      <c r="U1133" s="2">
        <v>2399</v>
      </c>
      <c r="V1133" s="2">
        <v>1345</v>
      </c>
      <c r="W1133" s="2">
        <v>60</v>
      </c>
      <c r="X1133" s="2">
        <v>4785</v>
      </c>
      <c r="Y1133" s="2">
        <v>475</v>
      </c>
      <c r="Z1133" s="2">
        <v>3000</v>
      </c>
      <c r="AA1133" s="9">
        <f t="shared" si="155"/>
        <v>100863</v>
      </c>
      <c r="AB1133" s="9">
        <f t="shared" si="156"/>
        <v>24617</v>
      </c>
      <c r="AC1133" s="9">
        <f t="shared" si="157"/>
        <v>14364</v>
      </c>
      <c r="AD1133" s="9">
        <f t="shared" si="158"/>
        <v>13671</v>
      </c>
      <c r="AE1133" s="44">
        <f t="shared" si="159"/>
        <v>4.5071244655030203E-4</v>
      </c>
      <c r="AF1133" s="9">
        <f t="shared" si="160"/>
        <v>3380</v>
      </c>
      <c r="AG1133" s="9">
        <f t="shared" si="153"/>
        <v>3475</v>
      </c>
      <c r="AH1133" s="44">
        <f t="shared" si="161"/>
        <v>5.2102144683234476E-4</v>
      </c>
      <c r="AI1133">
        <f>AA1133/'Totals and Drop Down Lists'!W$6*Inputs!E$37</f>
        <v>91496.902886356445</v>
      </c>
      <c r="AJ1133">
        <f>AB1133/'Totals and Drop Down Lists'!X$6*Inputs!F$37</f>
        <v>80999.461277927039</v>
      </c>
      <c r="AK1133">
        <f>AC1133/'Totals and Drop Down Lists'!Y$6*Inputs!G$37</f>
        <v>94692.339962640996</v>
      </c>
      <c r="AL1133">
        <f>AD1133/'Totals and Drop Down Lists'!Z$6*Inputs!H$37</f>
        <v>109607.25986208646</v>
      </c>
      <c r="AM1133">
        <f>AE1133/'Totals and Drop Down Lists'!AA$6*Inputs!I$37</f>
        <v>56108.899669493272</v>
      </c>
      <c r="AN1133">
        <f>AF1133/'Totals and Drop Down Lists'!AB$6*Inputs!J$37</f>
        <v>67453.622814365226</v>
      </c>
      <c r="AO1133">
        <f>AG1133/'Totals and Drop Down Lists'!AC$6*Inputs!K$37</f>
        <v>64716.927222343373</v>
      </c>
      <c r="AP1133">
        <f>AH1133/'Totals and Drop Down Lists'!AD$6*Inputs!L$37</f>
        <v>122611.92969602277</v>
      </c>
      <c r="AQ1133">
        <f>IF(OR($D1133="51",$D1133="52",$D1133="61"),(AA1133/'Totals and Drop Down Lists'!W$4)*Inputs!E$38,0)</f>
        <v>0</v>
      </c>
      <c r="AR1133">
        <f>IF(OR($D1133="51",$D1133="52",$D1133="61"),(AB1133/'Totals and Drop Down Lists'!X$4)*Inputs!F$38,0)</f>
        <v>0</v>
      </c>
      <c r="AS1133">
        <f>IF(OR($D1133="51",$D1133="52",$D1133="61"),(AC1133/'Totals and Drop Down Lists'!Y$4)*Inputs!G$38,0)</f>
        <v>0</v>
      </c>
      <c r="AT1133">
        <f>IF(OR($D1133="51",$D1133="52",$D1133="61"),(AD1133/'Totals and Drop Down Lists'!Z$4)*Inputs!H$38,0)</f>
        <v>0</v>
      </c>
      <c r="AU1133">
        <f>IF(OR($D1133="51",$D1133="52",$D1133="61"),(AE1133/'Totals and Drop Down Lists'!AA$4)*Inputs!I$38,0)</f>
        <v>0</v>
      </c>
      <c r="AV1133">
        <f>IF(OR($D1133="51",$D1133="52",$D1133="61"),(AF1133/'Totals and Drop Down Lists'!AB$4)*Inputs!J$38,0)</f>
        <v>0</v>
      </c>
      <c r="AW1133">
        <f>IF(OR($D1133="51",$D1133="52",$D1133="61"),(AG1133/'Totals and Drop Down Lists'!AC$4)*Inputs!K$38,0)</f>
        <v>0</v>
      </c>
      <c r="AX1133">
        <f>IF(OR($D1133="51",$D1133="52",$D1133="61"),(AH1133/'Totals and Drop Down Lists'!AD$4)*Inputs!L$38,0)</f>
        <v>0</v>
      </c>
      <c r="AY1133">
        <f>IF(OR($D1133="51",$D1133="52",$D1133="61"),0,(AA1133/'Totals and Drop Down Lists'!W$5)*Inputs!E$39)</f>
        <v>0</v>
      </c>
      <c r="AZ1133">
        <f>IF(OR($D1133="51",$D1133="52",$D1133="61"),0,(AB1133/'Totals and Drop Down Lists'!X$5)*Inputs!F$39)</f>
        <v>0</v>
      </c>
      <c r="BA1133">
        <f>IF(OR($D1133="51",$D1133="52",$D1133="61"),0,(AC1133/'Totals and Drop Down Lists'!Y$5)*Inputs!G$39)</f>
        <v>0</v>
      </c>
      <c r="BB1133">
        <f>IF(OR($D1133="51",$D1133="52",$D1133="61"),0,(AD1133/'Totals and Drop Down Lists'!Z$5)*Inputs!H$39)</f>
        <v>0</v>
      </c>
      <c r="BC1133">
        <f>IF(OR($D1133="51",$D1133="52",$D1133="61"),0,(AE1133/'Totals and Drop Down Lists'!AA$5)*Inputs!I$39)</f>
        <v>0</v>
      </c>
      <c r="BD1133">
        <f>IF(OR($D1133="51",$D1133="52",$D1133="61"),0,(AF1133/'Totals and Drop Down Lists'!AB$5)*Inputs!J$39)</f>
        <v>0</v>
      </c>
      <c r="BE1133">
        <f>IF(OR($D1133="51",$D1133="52",$D1133="61"),0,(AG1133/'Totals and Drop Down Lists'!AC$5)*Inputs!K$39)</f>
        <v>0</v>
      </c>
      <c r="BF1133">
        <f>IF(OR($D1133="51",$D1133="52",$D1133="61"),0,(AH1133/'Totals and Drop Down Lists'!AD$5)*Inputs!L$39)</f>
        <v>0</v>
      </c>
      <c r="BG1133" s="10">
        <f t="shared" si="154"/>
        <v>687687.34339123557</v>
      </c>
    </row>
    <row r="1134" spans="1:59" ht="28.8">
      <c r="A1134" s="1" t="s">
        <v>7453</v>
      </c>
      <c r="B1134" s="1" t="s">
        <v>5461</v>
      </c>
      <c r="C1134" s="1" t="s">
        <v>3286</v>
      </c>
      <c r="D1134" s="1" t="s">
        <v>58</v>
      </c>
      <c r="E1134" s="1" t="s">
        <v>5466</v>
      </c>
      <c r="F1134" s="2">
        <v>117752</v>
      </c>
      <c r="G1134" s="2">
        <v>603</v>
      </c>
      <c r="H1134" s="2">
        <v>285</v>
      </c>
      <c r="I1134" s="2">
        <v>7403</v>
      </c>
      <c r="J1134" s="2">
        <v>41263</v>
      </c>
      <c r="K1134" s="2">
        <v>4795</v>
      </c>
      <c r="L1134" s="2">
        <v>173</v>
      </c>
      <c r="M1134" s="2">
        <v>18</v>
      </c>
      <c r="N1134" s="2">
        <v>18</v>
      </c>
      <c r="O1134" s="2">
        <v>54</v>
      </c>
      <c r="P1134" s="2">
        <v>2</v>
      </c>
      <c r="Q1134" s="2">
        <v>0</v>
      </c>
      <c r="R1134" s="2">
        <v>6042</v>
      </c>
      <c r="S1134" s="2">
        <v>3359400</v>
      </c>
      <c r="T1134" s="2">
        <v>210644100</v>
      </c>
      <c r="U1134" s="2">
        <v>483</v>
      </c>
      <c r="V1134" s="2">
        <v>138</v>
      </c>
      <c r="W1134" s="2">
        <v>39</v>
      </c>
      <c r="X1134" s="2">
        <v>629</v>
      </c>
      <c r="Y1134" s="2">
        <v>18</v>
      </c>
      <c r="Z1134" s="2">
        <v>435</v>
      </c>
      <c r="AA1134" s="9">
        <f t="shared" si="155"/>
        <v>117752</v>
      </c>
      <c r="AB1134" s="9">
        <f t="shared" si="156"/>
        <v>6515</v>
      </c>
      <c r="AC1134" s="9">
        <f t="shared" si="157"/>
        <v>6307</v>
      </c>
      <c r="AD1134" s="9">
        <f t="shared" si="158"/>
        <v>6042</v>
      </c>
      <c r="AE1134" s="44">
        <f t="shared" si="159"/>
        <v>3.8914567593688806E-5</v>
      </c>
      <c r="AF1134" s="9">
        <f t="shared" si="160"/>
        <v>452</v>
      </c>
      <c r="AG1134" s="9">
        <f t="shared" si="153"/>
        <v>453</v>
      </c>
      <c r="AH1134" s="44">
        <f t="shared" si="161"/>
        <v>1.9587413876382771E-5</v>
      </c>
      <c r="AI1134">
        <f>AA1134/'Totals and Drop Down Lists'!W$6*Inputs!E$37</f>
        <v>106817.59722271044</v>
      </c>
      <c r="AJ1134">
        <f>AB1134/'Totals and Drop Down Lists'!X$6*Inputs!F$37</f>
        <v>21436.872495661319</v>
      </c>
      <c r="AK1134">
        <f>AC1134/'Totals and Drop Down Lists'!Y$6*Inputs!G$37</f>
        <v>41577.874418294123</v>
      </c>
      <c r="AL1134">
        <f>AD1134/'Totals and Drop Down Lists'!Z$6*Inputs!H$37</f>
        <v>48441.742673303081</v>
      </c>
      <c r="AM1134">
        <f>AE1134/'Totals and Drop Down Lists'!AA$6*Inputs!I$37</f>
        <v>4844.4492392164584</v>
      </c>
      <c r="AN1134">
        <f>AF1134/'Totals and Drop Down Lists'!AB$6*Inputs!J$37</f>
        <v>9020.4252994358249</v>
      </c>
      <c r="AO1134">
        <f>AG1134/'Totals and Drop Down Lists'!AC$6*Inputs!K$37</f>
        <v>8436.4800091285033</v>
      </c>
      <c r="AP1134">
        <f>AH1134/'Totals and Drop Down Lists'!AD$6*Inputs!L$37</f>
        <v>4609.5043260488901</v>
      </c>
      <c r="AQ1134">
        <f>IF(OR($D1134="51",$D1134="52",$D1134="61"),(AA1134/'Totals and Drop Down Lists'!W$4)*Inputs!E$38,0)</f>
        <v>0</v>
      </c>
      <c r="AR1134">
        <f>IF(OR($D1134="51",$D1134="52",$D1134="61"),(AB1134/'Totals and Drop Down Lists'!X$4)*Inputs!F$38,0)</f>
        <v>0</v>
      </c>
      <c r="AS1134">
        <f>IF(OR($D1134="51",$D1134="52",$D1134="61"),(AC1134/'Totals and Drop Down Lists'!Y$4)*Inputs!G$38,0)</f>
        <v>0</v>
      </c>
      <c r="AT1134">
        <f>IF(OR($D1134="51",$D1134="52",$D1134="61"),(AD1134/'Totals and Drop Down Lists'!Z$4)*Inputs!H$38,0)</f>
        <v>0</v>
      </c>
      <c r="AU1134">
        <f>IF(OR($D1134="51",$D1134="52",$D1134="61"),(AE1134/'Totals and Drop Down Lists'!AA$4)*Inputs!I$38,0)</f>
        <v>0</v>
      </c>
      <c r="AV1134">
        <f>IF(OR($D1134="51",$D1134="52",$D1134="61"),(AF1134/'Totals and Drop Down Lists'!AB$4)*Inputs!J$38,0)</f>
        <v>0</v>
      </c>
      <c r="AW1134">
        <f>IF(OR($D1134="51",$D1134="52",$D1134="61"),(AG1134/'Totals and Drop Down Lists'!AC$4)*Inputs!K$38,0)</f>
        <v>0</v>
      </c>
      <c r="AX1134">
        <f>IF(OR($D1134="51",$D1134="52",$D1134="61"),(AH1134/'Totals and Drop Down Lists'!AD$4)*Inputs!L$38,0)</f>
        <v>0</v>
      </c>
      <c r="AY1134">
        <f>IF(OR($D1134="51",$D1134="52",$D1134="61"),0,(AA1134/'Totals and Drop Down Lists'!W$5)*Inputs!E$39)</f>
        <v>0</v>
      </c>
      <c r="AZ1134">
        <f>IF(OR($D1134="51",$D1134="52",$D1134="61"),0,(AB1134/'Totals and Drop Down Lists'!X$5)*Inputs!F$39)</f>
        <v>0</v>
      </c>
      <c r="BA1134">
        <f>IF(OR($D1134="51",$D1134="52",$D1134="61"),0,(AC1134/'Totals and Drop Down Lists'!Y$5)*Inputs!G$39)</f>
        <v>0</v>
      </c>
      <c r="BB1134">
        <f>IF(OR($D1134="51",$D1134="52",$D1134="61"),0,(AD1134/'Totals and Drop Down Lists'!Z$5)*Inputs!H$39)</f>
        <v>0</v>
      </c>
      <c r="BC1134">
        <f>IF(OR($D1134="51",$D1134="52",$D1134="61"),0,(AE1134/'Totals and Drop Down Lists'!AA$5)*Inputs!I$39)</f>
        <v>0</v>
      </c>
      <c r="BD1134">
        <f>IF(OR($D1134="51",$D1134="52",$D1134="61"),0,(AF1134/'Totals and Drop Down Lists'!AB$5)*Inputs!J$39)</f>
        <v>0</v>
      </c>
      <c r="BE1134">
        <f>IF(OR($D1134="51",$D1134="52",$D1134="61"),0,(AG1134/'Totals and Drop Down Lists'!AC$5)*Inputs!K$39)</f>
        <v>0</v>
      </c>
      <c r="BF1134">
        <f>IF(OR($D1134="51",$D1134="52",$D1134="61"),0,(AH1134/'Totals and Drop Down Lists'!AD$5)*Inputs!L$39)</f>
        <v>0</v>
      </c>
      <c r="BG1134" s="10">
        <f t="shared" si="154"/>
        <v>245184.94568379864</v>
      </c>
    </row>
    <row r="1135" spans="1:59" ht="28.8">
      <c r="A1135" s="1" t="s">
        <v>7454</v>
      </c>
      <c r="B1135" s="1" t="s">
        <v>2066</v>
      </c>
      <c r="C1135" s="1" t="s">
        <v>1818</v>
      </c>
      <c r="D1135" s="1" t="s">
        <v>10</v>
      </c>
      <c r="E1135" s="1" t="s">
        <v>2067</v>
      </c>
      <c r="F1135" s="2">
        <v>56200</v>
      </c>
      <c r="G1135" s="2">
        <v>737</v>
      </c>
      <c r="H1135" s="2">
        <v>48</v>
      </c>
      <c r="I1135" s="2">
        <v>13804</v>
      </c>
      <c r="J1135" s="2">
        <v>23015</v>
      </c>
      <c r="K1135" s="2">
        <v>9600</v>
      </c>
      <c r="L1135" s="2">
        <v>33</v>
      </c>
      <c r="M1135" s="2">
        <v>5</v>
      </c>
      <c r="N1135" s="2">
        <v>0</v>
      </c>
      <c r="O1135" s="2">
        <v>274</v>
      </c>
      <c r="P1135" s="2">
        <v>37</v>
      </c>
      <c r="Q1135" s="2">
        <v>0</v>
      </c>
      <c r="R1135" s="2">
        <v>6541</v>
      </c>
      <c r="S1135" s="2">
        <v>6261700</v>
      </c>
      <c r="T1135" s="2">
        <v>256792200</v>
      </c>
      <c r="U1135" s="2">
        <v>1407</v>
      </c>
      <c r="V1135" s="2">
        <v>555</v>
      </c>
      <c r="W1135" s="2">
        <v>35</v>
      </c>
      <c r="X1135" s="2">
        <v>2925</v>
      </c>
      <c r="Y1135" s="2">
        <v>345</v>
      </c>
      <c r="Z1135" s="2">
        <v>1965</v>
      </c>
      <c r="AA1135" s="9">
        <f t="shared" si="155"/>
        <v>56200</v>
      </c>
      <c r="AB1135" s="9">
        <f t="shared" si="156"/>
        <v>13019</v>
      </c>
      <c r="AC1135" s="9">
        <f t="shared" si="157"/>
        <v>6890</v>
      </c>
      <c r="AD1135" s="9">
        <f t="shared" si="158"/>
        <v>6541</v>
      </c>
      <c r="AE1135" s="44">
        <f t="shared" si="159"/>
        <v>2.7965801633159071E-4</v>
      </c>
      <c r="AF1135" s="9">
        <f t="shared" si="160"/>
        <v>2335</v>
      </c>
      <c r="AG1135" s="9">
        <f t="shared" si="153"/>
        <v>2310</v>
      </c>
      <c r="AH1135" s="44">
        <f t="shared" si="161"/>
        <v>3.5852819939779769E-4</v>
      </c>
      <c r="AI1135">
        <f>AA1135/'Totals and Drop Down Lists'!W$6*Inputs!E$37</f>
        <v>50981.290881822191</v>
      </c>
      <c r="AJ1135">
        <f>AB1135/'Totals and Drop Down Lists'!X$6*Inputs!F$37</f>
        <v>42837.550732312309</v>
      </c>
      <c r="AK1135">
        <f>AC1135/'Totals and Drop Down Lists'!Y$6*Inputs!G$37</f>
        <v>45421.20734771627</v>
      </c>
      <c r="AL1135">
        <f>AD1135/'Totals and Drop Down Lists'!Z$6*Inputs!H$37</f>
        <v>52442.47580703003</v>
      </c>
      <c r="AM1135">
        <f>AE1135/'Totals and Drop Down Lists'!AA$6*Inputs!I$37</f>
        <v>34814.444775639226</v>
      </c>
      <c r="AN1135">
        <f>AF1135/'Totals and Drop Down Lists'!AB$6*Inputs!J$37</f>
        <v>46598.878482704975</v>
      </c>
      <c r="AO1135">
        <f>AG1135/'Totals and Drop Down Lists'!AC$6*Inputs!K$37</f>
        <v>43020.460973701644</v>
      </c>
      <c r="AP1135">
        <f>AH1135/'Totals and Drop Down Lists'!AD$6*Inputs!L$37</f>
        <v>84372.408556052935</v>
      </c>
      <c r="AQ1135">
        <f>IF(OR($D1135="51",$D1135="52",$D1135="61"),(AA1135/'Totals and Drop Down Lists'!W$4)*Inputs!E$38,0)</f>
        <v>0</v>
      </c>
      <c r="AR1135">
        <f>IF(OR($D1135="51",$D1135="52",$D1135="61"),(AB1135/'Totals and Drop Down Lists'!X$4)*Inputs!F$38,0)</f>
        <v>0</v>
      </c>
      <c r="AS1135">
        <f>IF(OR($D1135="51",$D1135="52",$D1135="61"),(AC1135/'Totals and Drop Down Lists'!Y$4)*Inputs!G$38,0)</f>
        <v>0</v>
      </c>
      <c r="AT1135">
        <f>IF(OR($D1135="51",$D1135="52",$D1135="61"),(AD1135/'Totals and Drop Down Lists'!Z$4)*Inputs!H$38,0)</f>
        <v>0</v>
      </c>
      <c r="AU1135">
        <f>IF(OR($D1135="51",$D1135="52",$D1135="61"),(AE1135/'Totals and Drop Down Lists'!AA$4)*Inputs!I$38,0)</f>
        <v>0</v>
      </c>
      <c r="AV1135">
        <f>IF(OR($D1135="51",$D1135="52",$D1135="61"),(AF1135/'Totals and Drop Down Lists'!AB$4)*Inputs!J$38,0)</f>
        <v>0</v>
      </c>
      <c r="AW1135">
        <f>IF(OR($D1135="51",$D1135="52",$D1135="61"),(AG1135/'Totals and Drop Down Lists'!AC$4)*Inputs!K$38,0)</f>
        <v>0</v>
      </c>
      <c r="AX1135">
        <f>IF(OR($D1135="51",$D1135="52",$D1135="61"),(AH1135/'Totals and Drop Down Lists'!AD$4)*Inputs!L$38,0)</f>
        <v>0</v>
      </c>
      <c r="AY1135">
        <f>IF(OR($D1135="51",$D1135="52",$D1135="61"),0,(AA1135/'Totals and Drop Down Lists'!W$5)*Inputs!E$39)</f>
        <v>0</v>
      </c>
      <c r="AZ1135">
        <f>IF(OR($D1135="51",$D1135="52",$D1135="61"),0,(AB1135/'Totals and Drop Down Lists'!X$5)*Inputs!F$39)</f>
        <v>0</v>
      </c>
      <c r="BA1135">
        <f>IF(OR($D1135="51",$D1135="52",$D1135="61"),0,(AC1135/'Totals and Drop Down Lists'!Y$5)*Inputs!G$39)</f>
        <v>0</v>
      </c>
      <c r="BB1135">
        <f>IF(OR($D1135="51",$D1135="52",$D1135="61"),0,(AD1135/'Totals and Drop Down Lists'!Z$5)*Inputs!H$39)</f>
        <v>0</v>
      </c>
      <c r="BC1135">
        <f>IF(OR($D1135="51",$D1135="52",$D1135="61"),0,(AE1135/'Totals and Drop Down Lists'!AA$5)*Inputs!I$39)</f>
        <v>0</v>
      </c>
      <c r="BD1135">
        <f>IF(OR($D1135="51",$D1135="52",$D1135="61"),0,(AF1135/'Totals and Drop Down Lists'!AB$5)*Inputs!J$39)</f>
        <v>0</v>
      </c>
      <c r="BE1135">
        <f>IF(OR($D1135="51",$D1135="52",$D1135="61"),0,(AG1135/'Totals and Drop Down Lists'!AC$5)*Inputs!K$39)</f>
        <v>0</v>
      </c>
      <c r="BF1135">
        <f>IF(OR($D1135="51",$D1135="52",$D1135="61"),0,(AH1135/'Totals and Drop Down Lists'!AD$5)*Inputs!L$39)</f>
        <v>0</v>
      </c>
      <c r="BG1135" s="10">
        <f t="shared" si="154"/>
        <v>400488.71755697962</v>
      </c>
    </row>
    <row r="1136" spans="1:59" ht="28.8">
      <c r="A1136" s="1" t="s">
        <v>7454</v>
      </c>
      <c r="B1136" s="1" t="s">
        <v>2066</v>
      </c>
      <c r="C1136" s="1" t="s">
        <v>445</v>
      </c>
      <c r="D1136" s="1" t="s">
        <v>10</v>
      </c>
      <c r="E1136" s="1" t="s">
        <v>2068</v>
      </c>
      <c r="F1136" s="2">
        <v>81115</v>
      </c>
      <c r="G1136" s="2">
        <v>15286</v>
      </c>
      <c r="H1136" s="2">
        <v>2547</v>
      </c>
      <c r="I1136" s="2">
        <v>26237</v>
      </c>
      <c r="J1136" s="2">
        <v>30081</v>
      </c>
      <c r="K1136" s="2">
        <v>19923</v>
      </c>
      <c r="L1136" s="2">
        <v>16</v>
      </c>
      <c r="M1136" s="2">
        <v>0</v>
      </c>
      <c r="N1136" s="2">
        <v>0</v>
      </c>
      <c r="O1136" s="2">
        <v>157</v>
      </c>
      <c r="P1136" s="2">
        <v>67</v>
      </c>
      <c r="Q1136" s="2">
        <v>114</v>
      </c>
      <c r="R1136" s="2">
        <v>3355</v>
      </c>
      <c r="S1136" s="2">
        <v>18013100</v>
      </c>
      <c r="T1136" s="2">
        <v>540961400</v>
      </c>
      <c r="U1136" s="2">
        <v>681</v>
      </c>
      <c r="V1136" s="2">
        <v>850</v>
      </c>
      <c r="W1136" s="2">
        <v>65</v>
      </c>
      <c r="X1136" s="2">
        <v>8655</v>
      </c>
      <c r="Y1136" s="2">
        <v>265</v>
      </c>
      <c r="Z1136" s="2">
        <v>6905</v>
      </c>
      <c r="AA1136" s="9">
        <f t="shared" si="155"/>
        <v>81115</v>
      </c>
      <c r="AB1136" s="9">
        <f t="shared" si="156"/>
        <v>8404</v>
      </c>
      <c r="AC1136" s="9">
        <f t="shared" si="157"/>
        <v>3709</v>
      </c>
      <c r="AD1136" s="9">
        <f t="shared" si="158"/>
        <v>3355</v>
      </c>
      <c r="AE1136" s="44">
        <f t="shared" si="159"/>
        <v>9.2153744397773516E-4</v>
      </c>
      <c r="AF1136" s="9">
        <f t="shared" si="160"/>
        <v>7740</v>
      </c>
      <c r="AG1136" s="9">
        <f t="shared" si="153"/>
        <v>7170</v>
      </c>
      <c r="AH1136" s="44">
        <f t="shared" si="161"/>
        <v>1.7669843672869232E-3</v>
      </c>
      <c r="AI1136">
        <f>AA1136/'Totals and Drop Down Lists'!W$6*Inputs!E$37</f>
        <v>73582.694125960974</v>
      </c>
      <c r="AJ1136">
        <f>AB1136/'Totals and Drop Down Lists'!X$6*Inputs!F$37</f>
        <v>27652.413883889134</v>
      </c>
      <c r="AK1136">
        <f>AC1136/'Totals and Drop Down Lists'!Y$6*Inputs!G$37</f>
        <v>24450.980849445525</v>
      </c>
      <c r="AL1136">
        <f>AD1136/'Totals and Drop Down Lists'!Z$6*Inputs!H$37</f>
        <v>26898.716760829499</v>
      </c>
      <c r="AM1136">
        <f>AE1136/'Totals and Drop Down Lists'!AA$6*Inputs!I$37</f>
        <v>114721.59773173092</v>
      </c>
      <c r="AN1136">
        <f>AF1136/'Totals and Drop Down Lists'!AB$6*Inputs!J$37</f>
        <v>154464.80490626831</v>
      </c>
      <c r="AO1136">
        <f>AG1136/'Totals and Drop Down Lists'!AC$6*Inputs!K$37</f>
        <v>133531.04120408691</v>
      </c>
      <c r="AP1136">
        <f>AH1136/'Totals and Drop Down Lists'!AD$6*Inputs!L$37</f>
        <v>415824.27044595464</v>
      </c>
      <c r="AQ1136">
        <f>IF(OR($D1136="51",$D1136="52",$D1136="61"),(AA1136/'Totals and Drop Down Lists'!W$4)*Inputs!E$38,0)</f>
        <v>0</v>
      </c>
      <c r="AR1136">
        <f>IF(OR($D1136="51",$D1136="52",$D1136="61"),(AB1136/'Totals and Drop Down Lists'!X$4)*Inputs!F$38,0)</f>
        <v>0</v>
      </c>
      <c r="AS1136">
        <f>IF(OR($D1136="51",$D1136="52",$D1136="61"),(AC1136/'Totals and Drop Down Lists'!Y$4)*Inputs!G$38,0)</f>
        <v>0</v>
      </c>
      <c r="AT1136">
        <f>IF(OR($D1136="51",$D1136="52",$D1136="61"),(AD1136/'Totals and Drop Down Lists'!Z$4)*Inputs!H$38,0)</f>
        <v>0</v>
      </c>
      <c r="AU1136">
        <f>IF(OR($D1136="51",$D1136="52",$D1136="61"),(AE1136/'Totals and Drop Down Lists'!AA$4)*Inputs!I$38,0)</f>
        <v>0</v>
      </c>
      <c r="AV1136">
        <f>IF(OR($D1136="51",$D1136="52",$D1136="61"),(AF1136/'Totals and Drop Down Lists'!AB$4)*Inputs!J$38,0)</f>
        <v>0</v>
      </c>
      <c r="AW1136">
        <f>IF(OR($D1136="51",$D1136="52",$D1136="61"),(AG1136/'Totals and Drop Down Lists'!AC$4)*Inputs!K$38,0)</f>
        <v>0</v>
      </c>
      <c r="AX1136">
        <f>IF(OR($D1136="51",$D1136="52",$D1136="61"),(AH1136/'Totals and Drop Down Lists'!AD$4)*Inputs!L$38,0)</f>
        <v>0</v>
      </c>
      <c r="AY1136">
        <f>IF(OR($D1136="51",$D1136="52",$D1136="61"),0,(AA1136/'Totals and Drop Down Lists'!W$5)*Inputs!E$39)</f>
        <v>0</v>
      </c>
      <c r="AZ1136">
        <f>IF(OR($D1136="51",$D1136="52",$D1136="61"),0,(AB1136/'Totals and Drop Down Lists'!X$5)*Inputs!F$39)</f>
        <v>0</v>
      </c>
      <c r="BA1136">
        <f>IF(OR($D1136="51",$D1136="52",$D1136="61"),0,(AC1136/'Totals and Drop Down Lists'!Y$5)*Inputs!G$39)</f>
        <v>0</v>
      </c>
      <c r="BB1136">
        <f>IF(OR($D1136="51",$D1136="52",$D1136="61"),0,(AD1136/'Totals and Drop Down Lists'!Z$5)*Inputs!H$39)</f>
        <v>0</v>
      </c>
      <c r="BC1136">
        <f>IF(OR($D1136="51",$D1136="52",$D1136="61"),0,(AE1136/'Totals and Drop Down Lists'!AA$5)*Inputs!I$39)</f>
        <v>0</v>
      </c>
      <c r="BD1136">
        <f>IF(OR($D1136="51",$D1136="52",$D1136="61"),0,(AF1136/'Totals and Drop Down Lists'!AB$5)*Inputs!J$39)</f>
        <v>0</v>
      </c>
      <c r="BE1136">
        <f>IF(OR($D1136="51",$D1136="52",$D1136="61"),0,(AG1136/'Totals and Drop Down Lists'!AC$5)*Inputs!K$39)</f>
        <v>0</v>
      </c>
      <c r="BF1136">
        <f>IF(OR($D1136="51",$D1136="52",$D1136="61"),0,(AH1136/'Totals and Drop Down Lists'!AD$5)*Inputs!L$39)</f>
        <v>0</v>
      </c>
      <c r="BG1136" s="10">
        <f t="shared" si="154"/>
        <v>971126.51990816591</v>
      </c>
    </row>
    <row r="1137" spans="1:59" ht="28.8">
      <c r="A1137" s="1" t="s">
        <v>7454</v>
      </c>
      <c r="B1137" s="1" t="s">
        <v>2066</v>
      </c>
      <c r="C1137" s="1" t="s">
        <v>971</v>
      </c>
      <c r="D1137" s="1" t="s">
        <v>10</v>
      </c>
      <c r="E1137" s="1" t="s">
        <v>2069</v>
      </c>
      <c r="F1137" s="2">
        <v>44978</v>
      </c>
      <c r="G1137" s="2">
        <v>338</v>
      </c>
      <c r="H1137" s="2">
        <v>8</v>
      </c>
      <c r="I1137" s="2">
        <v>5073</v>
      </c>
      <c r="J1137" s="2">
        <v>18142</v>
      </c>
      <c r="K1137" s="2">
        <v>6699</v>
      </c>
      <c r="L1137" s="2">
        <v>40</v>
      </c>
      <c r="M1137" s="2">
        <v>34</v>
      </c>
      <c r="N1137" s="2">
        <v>0</v>
      </c>
      <c r="O1137" s="2">
        <v>75</v>
      </c>
      <c r="P1137" s="2">
        <v>72</v>
      </c>
      <c r="Q1137" s="2">
        <v>71</v>
      </c>
      <c r="R1137" s="2">
        <v>2575</v>
      </c>
      <c r="S1137" s="2">
        <v>5178700</v>
      </c>
      <c r="T1137" s="2">
        <v>289321800</v>
      </c>
      <c r="U1137" s="2">
        <v>264</v>
      </c>
      <c r="V1137" s="2">
        <v>425</v>
      </c>
      <c r="W1137" s="2">
        <v>60</v>
      </c>
      <c r="X1137" s="2">
        <v>1210</v>
      </c>
      <c r="Y1137" s="2">
        <v>220</v>
      </c>
      <c r="Z1137" s="2">
        <v>745</v>
      </c>
      <c r="AA1137" s="9">
        <f t="shared" si="155"/>
        <v>44978</v>
      </c>
      <c r="AB1137" s="9">
        <f t="shared" si="156"/>
        <v>4727</v>
      </c>
      <c r="AC1137" s="9">
        <f t="shared" si="157"/>
        <v>2867</v>
      </c>
      <c r="AD1137" s="9">
        <f t="shared" si="158"/>
        <v>2575</v>
      </c>
      <c r="AE1137" s="44">
        <f t="shared" si="159"/>
        <v>1.7275498131422666E-4</v>
      </c>
      <c r="AF1137" s="9">
        <f t="shared" si="160"/>
        <v>725</v>
      </c>
      <c r="AG1137" s="9">
        <f t="shared" si="153"/>
        <v>965</v>
      </c>
      <c r="AH1137" s="44">
        <f t="shared" si="161"/>
        <v>1.3258769324305691E-4</v>
      </c>
      <c r="AI1137">
        <f>AA1137/'Totals and Drop Down Lists'!W$6*Inputs!E$37</f>
        <v>40801.361232786447</v>
      </c>
      <c r="AJ1137">
        <f>AB1137/'Totals and Drop Down Lists'!X$6*Inputs!F$37</f>
        <v>15553.660212891949</v>
      </c>
      <c r="AK1137">
        <f>AC1137/'Totals and Drop Down Lists'!Y$6*Inputs!G$37</f>
        <v>18900.232433367568</v>
      </c>
      <c r="AL1137">
        <f>AD1137/'Totals and Drop Down Lists'!Z$6*Inputs!H$37</f>
        <v>20645.065770234261</v>
      </c>
      <c r="AM1137">
        <f>AE1137/'Totals and Drop Down Lists'!AA$6*Inputs!I$37</f>
        <v>21506.155394986024</v>
      </c>
      <c r="AN1137">
        <f>AF1137/'Totals and Drop Down Lists'!AB$6*Inputs!J$37</f>
        <v>14468.602526749937</v>
      </c>
      <c r="AO1137">
        <f>AG1137/'Totals and Drop Down Lists'!AC$6*Inputs!K$37</f>
        <v>17971.751012823413</v>
      </c>
      <c r="AP1137">
        <f>AH1137/'Totals and Drop Down Lists'!AD$6*Inputs!L$37</f>
        <v>31201.849792004203</v>
      </c>
      <c r="AQ1137">
        <f>IF(OR($D1137="51",$D1137="52",$D1137="61"),(AA1137/'Totals and Drop Down Lists'!W$4)*Inputs!E$38,0)</f>
        <v>0</v>
      </c>
      <c r="AR1137">
        <f>IF(OR($D1137="51",$D1137="52",$D1137="61"),(AB1137/'Totals and Drop Down Lists'!X$4)*Inputs!F$38,0)</f>
        <v>0</v>
      </c>
      <c r="AS1137">
        <f>IF(OR($D1137="51",$D1137="52",$D1137="61"),(AC1137/'Totals and Drop Down Lists'!Y$4)*Inputs!G$38,0)</f>
        <v>0</v>
      </c>
      <c r="AT1137">
        <f>IF(OR($D1137="51",$D1137="52",$D1137="61"),(AD1137/'Totals and Drop Down Lists'!Z$4)*Inputs!H$38,0)</f>
        <v>0</v>
      </c>
      <c r="AU1137">
        <f>IF(OR($D1137="51",$D1137="52",$D1137="61"),(AE1137/'Totals and Drop Down Lists'!AA$4)*Inputs!I$38,0)</f>
        <v>0</v>
      </c>
      <c r="AV1137">
        <f>IF(OR($D1137="51",$D1137="52",$D1137="61"),(AF1137/'Totals and Drop Down Lists'!AB$4)*Inputs!J$38,0)</f>
        <v>0</v>
      </c>
      <c r="AW1137">
        <f>IF(OR($D1137="51",$D1137="52",$D1137="61"),(AG1137/'Totals and Drop Down Lists'!AC$4)*Inputs!K$38,0)</f>
        <v>0</v>
      </c>
      <c r="AX1137">
        <f>IF(OR($D1137="51",$D1137="52",$D1137="61"),(AH1137/'Totals and Drop Down Lists'!AD$4)*Inputs!L$38,0)</f>
        <v>0</v>
      </c>
      <c r="AY1137">
        <f>IF(OR($D1137="51",$D1137="52",$D1137="61"),0,(AA1137/'Totals and Drop Down Lists'!W$5)*Inputs!E$39)</f>
        <v>0</v>
      </c>
      <c r="AZ1137">
        <f>IF(OR($D1137="51",$D1137="52",$D1137="61"),0,(AB1137/'Totals and Drop Down Lists'!X$5)*Inputs!F$39)</f>
        <v>0</v>
      </c>
      <c r="BA1137">
        <f>IF(OR($D1137="51",$D1137="52",$D1137="61"),0,(AC1137/'Totals and Drop Down Lists'!Y$5)*Inputs!G$39)</f>
        <v>0</v>
      </c>
      <c r="BB1137">
        <f>IF(OR($D1137="51",$D1137="52",$D1137="61"),0,(AD1137/'Totals and Drop Down Lists'!Z$5)*Inputs!H$39)</f>
        <v>0</v>
      </c>
      <c r="BC1137">
        <f>IF(OR($D1137="51",$D1137="52",$D1137="61"),0,(AE1137/'Totals and Drop Down Lists'!AA$5)*Inputs!I$39)</f>
        <v>0</v>
      </c>
      <c r="BD1137">
        <f>IF(OR($D1137="51",$D1137="52",$D1137="61"),0,(AF1137/'Totals and Drop Down Lists'!AB$5)*Inputs!J$39)</f>
        <v>0</v>
      </c>
      <c r="BE1137">
        <f>IF(OR($D1137="51",$D1137="52",$D1137="61"),0,(AG1137/'Totals and Drop Down Lists'!AC$5)*Inputs!K$39)</f>
        <v>0</v>
      </c>
      <c r="BF1137">
        <f>IF(OR($D1137="51",$D1137="52",$D1137="61"),0,(AH1137/'Totals and Drop Down Lists'!AD$5)*Inputs!L$39)</f>
        <v>0</v>
      </c>
      <c r="BG1137" s="10">
        <f t="shared" si="154"/>
        <v>181048.6783758438</v>
      </c>
    </row>
    <row r="1138" spans="1:59" ht="28.8">
      <c r="A1138" s="1" t="s">
        <v>7454</v>
      </c>
      <c r="B1138" s="1" t="s">
        <v>2066</v>
      </c>
      <c r="C1138" s="1" t="s">
        <v>2070</v>
      </c>
      <c r="D1138" s="1" t="s">
        <v>10</v>
      </c>
      <c r="E1138" s="1" t="s">
        <v>2071</v>
      </c>
      <c r="F1138" s="2">
        <v>29584</v>
      </c>
      <c r="G1138" s="2">
        <v>572</v>
      </c>
      <c r="H1138" s="2">
        <v>9</v>
      </c>
      <c r="I1138" s="2">
        <v>10493</v>
      </c>
      <c r="J1138" s="2">
        <v>9825</v>
      </c>
      <c r="K1138" s="2">
        <v>5645</v>
      </c>
      <c r="L1138" s="2">
        <v>101</v>
      </c>
      <c r="M1138" s="2">
        <v>0</v>
      </c>
      <c r="N1138" s="2">
        <v>7</v>
      </c>
      <c r="O1138" s="2">
        <v>423</v>
      </c>
      <c r="P1138" s="2">
        <v>83</v>
      </c>
      <c r="Q1138" s="2">
        <v>20</v>
      </c>
      <c r="R1138" s="2">
        <v>6619</v>
      </c>
      <c r="S1138" s="2">
        <v>3492400</v>
      </c>
      <c r="T1138" s="2">
        <v>144723900</v>
      </c>
      <c r="U1138" s="2">
        <v>1049</v>
      </c>
      <c r="V1138" s="2">
        <v>965</v>
      </c>
      <c r="W1138" s="2">
        <v>125</v>
      </c>
      <c r="X1138" s="2">
        <v>2395</v>
      </c>
      <c r="Y1138" s="2">
        <v>250</v>
      </c>
      <c r="Z1138" s="2">
        <v>1430</v>
      </c>
      <c r="AA1138" s="9">
        <f t="shared" si="155"/>
        <v>29584</v>
      </c>
      <c r="AB1138" s="9">
        <f t="shared" si="156"/>
        <v>9912</v>
      </c>
      <c r="AC1138" s="9">
        <f t="shared" si="157"/>
        <v>7253</v>
      </c>
      <c r="AD1138" s="9">
        <f t="shared" si="158"/>
        <v>6619</v>
      </c>
      <c r="AE1138" s="44">
        <f t="shared" si="159"/>
        <v>2.2651195029462453E-4</v>
      </c>
      <c r="AF1138" s="9">
        <f t="shared" si="160"/>
        <v>1305</v>
      </c>
      <c r="AG1138" s="9">
        <f t="shared" si="153"/>
        <v>1680</v>
      </c>
      <c r="AH1138" s="44">
        <f t="shared" si="161"/>
        <v>3.5916313627956718E-4</v>
      </c>
      <c r="AI1138">
        <f>AA1138/'Totals and Drop Down Lists'!W$6*Inputs!E$37</f>
        <v>26836.84180512149</v>
      </c>
      <c r="AJ1138">
        <f>AB1138/'Totals and Drop Down Lists'!X$6*Inputs!F$37</f>
        <v>32614.317755486565</v>
      </c>
      <c r="AK1138">
        <f>AC1138/'Totals and Drop Down Lists'!Y$6*Inputs!G$37</f>
        <v>47814.225964148929</v>
      </c>
      <c r="AL1138">
        <f>AD1138/'Totals and Drop Down Lists'!Z$6*Inputs!H$37</f>
        <v>53067.84090608955</v>
      </c>
      <c r="AM1138">
        <f>AE1138/'Totals and Drop Down Lists'!AA$6*Inputs!I$37</f>
        <v>28198.325540592545</v>
      </c>
      <c r="AN1138">
        <f>AF1138/'Totals and Drop Down Lists'!AB$6*Inputs!J$37</f>
        <v>26043.484548149889</v>
      </c>
      <c r="AO1138">
        <f>AG1138/'Totals and Drop Down Lists'!AC$6*Inputs!K$37</f>
        <v>31287.60798087392</v>
      </c>
      <c r="AP1138">
        <f>AH1138/'Totals and Drop Down Lists'!AD$6*Inputs!L$37</f>
        <v>84521.828194692076</v>
      </c>
      <c r="AQ1138">
        <f>IF(OR($D1138="51",$D1138="52",$D1138="61"),(AA1138/'Totals and Drop Down Lists'!W$4)*Inputs!E$38,0)</f>
        <v>0</v>
      </c>
      <c r="AR1138">
        <f>IF(OR($D1138="51",$D1138="52",$D1138="61"),(AB1138/'Totals and Drop Down Lists'!X$4)*Inputs!F$38,0)</f>
        <v>0</v>
      </c>
      <c r="AS1138">
        <f>IF(OR($D1138="51",$D1138="52",$D1138="61"),(AC1138/'Totals and Drop Down Lists'!Y$4)*Inputs!G$38,0)</f>
        <v>0</v>
      </c>
      <c r="AT1138">
        <f>IF(OR($D1138="51",$D1138="52",$D1138="61"),(AD1138/'Totals and Drop Down Lists'!Z$4)*Inputs!H$38,0)</f>
        <v>0</v>
      </c>
      <c r="AU1138">
        <f>IF(OR($D1138="51",$D1138="52",$D1138="61"),(AE1138/'Totals and Drop Down Lists'!AA$4)*Inputs!I$38,0)</f>
        <v>0</v>
      </c>
      <c r="AV1138">
        <f>IF(OR($D1138="51",$D1138="52",$D1138="61"),(AF1138/'Totals and Drop Down Lists'!AB$4)*Inputs!J$38,0)</f>
        <v>0</v>
      </c>
      <c r="AW1138">
        <f>IF(OR($D1138="51",$D1138="52",$D1138="61"),(AG1138/'Totals and Drop Down Lists'!AC$4)*Inputs!K$38,0)</f>
        <v>0</v>
      </c>
      <c r="AX1138">
        <f>IF(OR($D1138="51",$D1138="52",$D1138="61"),(AH1138/'Totals and Drop Down Lists'!AD$4)*Inputs!L$38,0)</f>
        <v>0</v>
      </c>
      <c r="AY1138">
        <f>IF(OR($D1138="51",$D1138="52",$D1138="61"),0,(AA1138/'Totals and Drop Down Lists'!W$5)*Inputs!E$39)</f>
        <v>0</v>
      </c>
      <c r="AZ1138">
        <f>IF(OR($D1138="51",$D1138="52",$D1138="61"),0,(AB1138/'Totals and Drop Down Lists'!X$5)*Inputs!F$39)</f>
        <v>0</v>
      </c>
      <c r="BA1138">
        <f>IF(OR($D1138="51",$D1138="52",$D1138="61"),0,(AC1138/'Totals and Drop Down Lists'!Y$5)*Inputs!G$39)</f>
        <v>0</v>
      </c>
      <c r="BB1138">
        <f>IF(OR($D1138="51",$D1138="52",$D1138="61"),0,(AD1138/'Totals and Drop Down Lists'!Z$5)*Inputs!H$39)</f>
        <v>0</v>
      </c>
      <c r="BC1138">
        <f>IF(OR($D1138="51",$D1138="52",$D1138="61"),0,(AE1138/'Totals and Drop Down Lists'!AA$5)*Inputs!I$39)</f>
        <v>0</v>
      </c>
      <c r="BD1138">
        <f>IF(OR($D1138="51",$D1138="52",$D1138="61"),0,(AF1138/'Totals and Drop Down Lists'!AB$5)*Inputs!J$39)</f>
        <v>0</v>
      </c>
      <c r="BE1138">
        <f>IF(OR($D1138="51",$D1138="52",$D1138="61"),0,(AG1138/'Totals and Drop Down Lists'!AC$5)*Inputs!K$39)</f>
        <v>0</v>
      </c>
      <c r="BF1138">
        <f>IF(OR($D1138="51",$D1138="52",$D1138="61"),0,(AH1138/'Totals and Drop Down Lists'!AD$5)*Inputs!L$39)</f>
        <v>0</v>
      </c>
      <c r="BG1138" s="10">
        <f t="shared" si="154"/>
        <v>330384.47269515495</v>
      </c>
    </row>
    <row r="1139" spans="1:59" ht="28.8">
      <c r="A1139" s="1" t="s">
        <v>7454</v>
      </c>
      <c r="B1139" s="1" t="s">
        <v>2066</v>
      </c>
      <c r="C1139" s="1" t="s">
        <v>2072</v>
      </c>
      <c r="D1139" s="1" t="s">
        <v>10</v>
      </c>
      <c r="E1139" s="1" t="s">
        <v>2073</v>
      </c>
      <c r="F1139" s="2">
        <v>51273</v>
      </c>
      <c r="G1139" s="2">
        <v>766</v>
      </c>
      <c r="H1139" s="2">
        <v>109</v>
      </c>
      <c r="I1139" s="2">
        <v>14319</v>
      </c>
      <c r="J1139" s="2">
        <v>19302</v>
      </c>
      <c r="K1139" s="2">
        <v>9171</v>
      </c>
      <c r="L1139" s="2">
        <v>293</v>
      </c>
      <c r="M1139" s="2">
        <v>26</v>
      </c>
      <c r="N1139" s="2">
        <v>13</v>
      </c>
      <c r="O1139" s="2">
        <v>364</v>
      </c>
      <c r="P1139" s="2">
        <v>90</v>
      </c>
      <c r="Q1139" s="2">
        <v>44</v>
      </c>
      <c r="R1139" s="2">
        <v>6644</v>
      </c>
      <c r="S1139" s="2">
        <v>5977300</v>
      </c>
      <c r="T1139" s="2">
        <v>302668300</v>
      </c>
      <c r="U1139" s="2">
        <v>1535</v>
      </c>
      <c r="V1139" s="2">
        <v>484</v>
      </c>
      <c r="W1139" s="2">
        <v>150</v>
      </c>
      <c r="X1139" s="2">
        <v>2375</v>
      </c>
      <c r="Y1139" s="2">
        <v>215</v>
      </c>
      <c r="Z1139" s="2">
        <v>1670</v>
      </c>
      <c r="AA1139" s="9">
        <f t="shared" si="155"/>
        <v>51273</v>
      </c>
      <c r="AB1139" s="9">
        <f t="shared" si="156"/>
        <v>13444</v>
      </c>
      <c r="AC1139" s="9">
        <f t="shared" si="157"/>
        <v>7474</v>
      </c>
      <c r="AD1139" s="9">
        <f t="shared" si="158"/>
        <v>6644</v>
      </c>
      <c r="AE1139" s="44">
        <f t="shared" si="159"/>
        <v>3.0431745378885173E-4</v>
      </c>
      <c r="AF1139" s="9">
        <f t="shared" si="160"/>
        <v>1741</v>
      </c>
      <c r="AG1139" s="9">
        <f t="shared" si="153"/>
        <v>1885</v>
      </c>
      <c r="AH1139" s="44">
        <f t="shared" si="161"/>
        <v>3.3325511427669734E-4</v>
      </c>
      <c r="AI1139">
        <f>AA1139/'Totals and Drop Down Lists'!W$6*Inputs!E$37</f>
        <v>46511.810095794826</v>
      </c>
      <c r="AJ1139">
        <f>AB1139/'Totals and Drop Down Lists'!X$6*Inputs!F$37</f>
        <v>44235.965284983999</v>
      </c>
      <c r="AK1139">
        <f>AC1139/'Totals and Drop Down Lists'!Y$6*Inputs!G$37</f>
        <v>49271.132614924732</v>
      </c>
      <c r="AL1139">
        <f>AD1139/'Totals and Drop Down Lists'!Z$6*Inputs!H$37</f>
        <v>53268.278437839392</v>
      </c>
      <c r="AM1139">
        <f>AE1139/'Totals and Drop Down Lists'!AA$6*Inputs!I$37</f>
        <v>37884.282124897305</v>
      </c>
      <c r="AN1139">
        <f>AF1139/'Totals and Drop Down Lists'!AB$6*Inputs!J$37</f>
        <v>34744.602757340195</v>
      </c>
      <c r="AO1139">
        <f>AG1139/'Totals and Drop Down Lists'!AC$6*Inputs!K$37</f>
        <v>35105.441097587704</v>
      </c>
      <c r="AP1139">
        <f>AH1139/'Totals and Drop Down Lists'!AD$6*Inputs!L$37</f>
        <v>78424.895733097888</v>
      </c>
      <c r="AQ1139">
        <f>IF(OR($D1139="51",$D1139="52",$D1139="61"),(AA1139/'Totals and Drop Down Lists'!W$4)*Inputs!E$38,0)</f>
        <v>0</v>
      </c>
      <c r="AR1139">
        <f>IF(OR($D1139="51",$D1139="52",$D1139="61"),(AB1139/'Totals and Drop Down Lists'!X$4)*Inputs!F$38,0)</f>
        <v>0</v>
      </c>
      <c r="AS1139">
        <f>IF(OR($D1139="51",$D1139="52",$D1139="61"),(AC1139/'Totals and Drop Down Lists'!Y$4)*Inputs!G$38,0)</f>
        <v>0</v>
      </c>
      <c r="AT1139">
        <f>IF(OR($D1139="51",$D1139="52",$D1139="61"),(AD1139/'Totals and Drop Down Lists'!Z$4)*Inputs!H$38,0)</f>
        <v>0</v>
      </c>
      <c r="AU1139">
        <f>IF(OR($D1139="51",$D1139="52",$D1139="61"),(AE1139/'Totals and Drop Down Lists'!AA$4)*Inputs!I$38,0)</f>
        <v>0</v>
      </c>
      <c r="AV1139">
        <f>IF(OR($D1139="51",$D1139="52",$D1139="61"),(AF1139/'Totals and Drop Down Lists'!AB$4)*Inputs!J$38,0)</f>
        <v>0</v>
      </c>
      <c r="AW1139">
        <f>IF(OR($D1139="51",$D1139="52",$D1139="61"),(AG1139/'Totals and Drop Down Lists'!AC$4)*Inputs!K$38,0)</f>
        <v>0</v>
      </c>
      <c r="AX1139">
        <f>IF(OR($D1139="51",$D1139="52",$D1139="61"),(AH1139/'Totals and Drop Down Lists'!AD$4)*Inputs!L$38,0)</f>
        <v>0</v>
      </c>
      <c r="AY1139">
        <f>IF(OR($D1139="51",$D1139="52",$D1139="61"),0,(AA1139/'Totals and Drop Down Lists'!W$5)*Inputs!E$39)</f>
        <v>0</v>
      </c>
      <c r="AZ1139">
        <f>IF(OR($D1139="51",$D1139="52",$D1139="61"),0,(AB1139/'Totals and Drop Down Lists'!X$5)*Inputs!F$39)</f>
        <v>0</v>
      </c>
      <c r="BA1139">
        <f>IF(OR($D1139="51",$D1139="52",$D1139="61"),0,(AC1139/'Totals and Drop Down Lists'!Y$5)*Inputs!G$39)</f>
        <v>0</v>
      </c>
      <c r="BB1139">
        <f>IF(OR($D1139="51",$D1139="52",$D1139="61"),0,(AD1139/'Totals and Drop Down Lists'!Z$5)*Inputs!H$39)</f>
        <v>0</v>
      </c>
      <c r="BC1139">
        <f>IF(OR($D1139="51",$D1139="52",$D1139="61"),0,(AE1139/'Totals and Drop Down Lists'!AA$5)*Inputs!I$39)</f>
        <v>0</v>
      </c>
      <c r="BD1139">
        <f>IF(OR($D1139="51",$D1139="52",$D1139="61"),0,(AF1139/'Totals and Drop Down Lists'!AB$5)*Inputs!J$39)</f>
        <v>0</v>
      </c>
      <c r="BE1139">
        <f>IF(OR($D1139="51",$D1139="52",$D1139="61"),0,(AG1139/'Totals and Drop Down Lists'!AC$5)*Inputs!K$39)</f>
        <v>0</v>
      </c>
      <c r="BF1139">
        <f>IF(OR($D1139="51",$D1139="52",$D1139="61"),0,(AH1139/'Totals and Drop Down Lists'!AD$5)*Inputs!L$39)</f>
        <v>0</v>
      </c>
      <c r="BG1139" s="10">
        <f t="shared" si="154"/>
        <v>379446.40814646601</v>
      </c>
    </row>
    <row r="1140" spans="1:59" ht="28.8">
      <c r="A1140" s="1" t="s">
        <v>7454</v>
      </c>
      <c r="B1140" s="1" t="s">
        <v>2066</v>
      </c>
      <c r="C1140" s="1" t="s">
        <v>2074</v>
      </c>
      <c r="D1140" s="1" t="s">
        <v>7</v>
      </c>
      <c r="E1140" s="1" t="s">
        <v>2075</v>
      </c>
      <c r="F1140" s="2">
        <v>119677</v>
      </c>
      <c r="G1140" s="2">
        <v>2394</v>
      </c>
      <c r="H1140" s="2">
        <v>92</v>
      </c>
      <c r="I1140" s="2">
        <v>23230</v>
      </c>
      <c r="J1140" s="2">
        <v>51214</v>
      </c>
      <c r="K1140" s="2">
        <v>23723</v>
      </c>
      <c r="L1140" s="2">
        <v>255</v>
      </c>
      <c r="M1140" s="2">
        <v>0</v>
      </c>
      <c r="N1140" s="2">
        <v>0</v>
      </c>
      <c r="O1140" s="2">
        <v>394</v>
      </c>
      <c r="P1140" s="2">
        <v>417</v>
      </c>
      <c r="Q1140" s="2">
        <v>292</v>
      </c>
      <c r="R1140" s="2">
        <v>16416</v>
      </c>
      <c r="S1140" s="2">
        <v>16798000</v>
      </c>
      <c r="T1140" s="2">
        <v>753441200</v>
      </c>
      <c r="U1140" s="2">
        <v>1416</v>
      </c>
      <c r="V1140" s="2">
        <v>1445</v>
      </c>
      <c r="W1140" s="2">
        <v>190</v>
      </c>
      <c r="X1140" s="2">
        <v>6495</v>
      </c>
      <c r="Y1140" s="2">
        <v>710</v>
      </c>
      <c r="Z1140" s="2">
        <v>4315</v>
      </c>
      <c r="AA1140" s="9">
        <f t="shared" si="155"/>
        <v>119677</v>
      </c>
      <c r="AB1140" s="9">
        <f t="shared" si="156"/>
        <v>20744</v>
      </c>
      <c r="AC1140" s="9">
        <f t="shared" si="157"/>
        <v>17774</v>
      </c>
      <c r="AD1140" s="9">
        <f t="shared" si="158"/>
        <v>16416</v>
      </c>
      <c r="AE1140" s="44">
        <f t="shared" si="159"/>
        <v>7.6744331338987311E-4</v>
      </c>
      <c r="AF1140" s="9">
        <f t="shared" si="160"/>
        <v>4860</v>
      </c>
      <c r="AG1140" s="9">
        <f t="shared" si="153"/>
        <v>5025</v>
      </c>
      <c r="AH1140" s="44">
        <f t="shared" si="161"/>
        <v>8.6610005087134334E-4</v>
      </c>
      <c r="AI1140">
        <f>AA1140/'Totals and Drop Down Lists'!W$6*Inputs!E$37</f>
        <v>108563.84250647393</v>
      </c>
      <c r="AJ1140">
        <f>AB1140/'Totals and Drop Down Lists'!X$6*Inputs!F$37</f>
        <v>68255.791719109489</v>
      </c>
      <c r="AK1140">
        <f>AC1140/'Totals and Drop Down Lists'!Y$6*Inputs!G$37</f>
        <v>117172.21181397808</v>
      </c>
      <c r="AL1140">
        <f>AD1140/'Totals and Drop Down Lists'!Z$6*Inputs!H$37</f>
        <v>131615.30084821969</v>
      </c>
      <c r="AM1140">
        <f>AE1140/'Totals and Drop Down Lists'!AA$6*Inputs!I$37</f>
        <v>95538.519520805145</v>
      </c>
      <c r="AN1140">
        <f>AF1140/'Totals and Drop Down Lists'!AB$6*Inputs!J$37</f>
        <v>96989.528662075449</v>
      </c>
      <c r="AO1140">
        <f>AG1140/'Totals and Drop Down Lists'!AC$6*Inputs!K$37</f>
        <v>93583.470299935376</v>
      </c>
      <c r="AP1140">
        <f>AH1140/'Totals and Drop Down Lists'!AD$6*Inputs!L$37</f>
        <v>203819.24619953361</v>
      </c>
      <c r="AQ1140">
        <f>IF(OR($D1140="51",$D1140="52",$D1140="61"),(AA1140/'Totals and Drop Down Lists'!W$4)*Inputs!E$38,0)</f>
        <v>0</v>
      </c>
      <c r="AR1140">
        <f>IF(OR($D1140="51",$D1140="52",$D1140="61"),(AB1140/'Totals and Drop Down Lists'!X$4)*Inputs!F$38,0)</f>
        <v>0</v>
      </c>
      <c r="AS1140">
        <f>IF(OR($D1140="51",$D1140="52",$D1140="61"),(AC1140/'Totals and Drop Down Lists'!Y$4)*Inputs!G$38,0)</f>
        <v>0</v>
      </c>
      <c r="AT1140">
        <f>IF(OR($D1140="51",$D1140="52",$D1140="61"),(AD1140/'Totals and Drop Down Lists'!Z$4)*Inputs!H$38,0)</f>
        <v>0</v>
      </c>
      <c r="AU1140">
        <f>IF(OR($D1140="51",$D1140="52",$D1140="61"),(AE1140/'Totals and Drop Down Lists'!AA$4)*Inputs!I$38,0)</f>
        <v>0</v>
      </c>
      <c r="AV1140">
        <f>IF(OR($D1140="51",$D1140="52",$D1140="61"),(AF1140/'Totals and Drop Down Lists'!AB$4)*Inputs!J$38,0)</f>
        <v>0</v>
      </c>
      <c r="AW1140">
        <f>IF(OR($D1140="51",$D1140="52",$D1140="61"),(AG1140/'Totals and Drop Down Lists'!AC$4)*Inputs!K$38,0)</f>
        <v>0</v>
      </c>
      <c r="AX1140">
        <f>IF(OR($D1140="51",$D1140="52",$D1140="61"),(AH1140/'Totals and Drop Down Lists'!AD$4)*Inputs!L$38,0)</f>
        <v>0</v>
      </c>
      <c r="AY1140">
        <f>IF(OR($D1140="51",$D1140="52",$D1140="61"),0,(AA1140/'Totals and Drop Down Lists'!W$5)*Inputs!E$39)</f>
        <v>0</v>
      </c>
      <c r="AZ1140">
        <f>IF(OR($D1140="51",$D1140="52",$D1140="61"),0,(AB1140/'Totals and Drop Down Lists'!X$5)*Inputs!F$39)</f>
        <v>0</v>
      </c>
      <c r="BA1140">
        <f>IF(OR($D1140="51",$D1140="52",$D1140="61"),0,(AC1140/'Totals and Drop Down Lists'!Y$5)*Inputs!G$39)</f>
        <v>0</v>
      </c>
      <c r="BB1140">
        <f>IF(OR($D1140="51",$D1140="52",$D1140="61"),0,(AD1140/'Totals and Drop Down Lists'!Z$5)*Inputs!H$39)</f>
        <v>0</v>
      </c>
      <c r="BC1140">
        <f>IF(OR($D1140="51",$D1140="52",$D1140="61"),0,(AE1140/'Totals and Drop Down Lists'!AA$5)*Inputs!I$39)</f>
        <v>0</v>
      </c>
      <c r="BD1140">
        <f>IF(OR($D1140="51",$D1140="52",$D1140="61"),0,(AF1140/'Totals and Drop Down Lists'!AB$5)*Inputs!J$39)</f>
        <v>0</v>
      </c>
      <c r="BE1140">
        <f>IF(OR($D1140="51",$D1140="52",$D1140="61"),0,(AG1140/'Totals and Drop Down Lists'!AC$5)*Inputs!K$39)</f>
        <v>0</v>
      </c>
      <c r="BF1140">
        <f>IF(OR($D1140="51",$D1140="52",$D1140="61"),0,(AH1140/'Totals and Drop Down Lists'!AD$5)*Inputs!L$39)</f>
        <v>0</v>
      </c>
      <c r="BG1140" s="10">
        <f t="shared" si="154"/>
        <v>915537.91157013085</v>
      </c>
    </row>
    <row r="1141" spans="1:59" ht="28.8">
      <c r="A1141" s="1" t="s">
        <v>7454</v>
      </c>
      <c r="B1141" s="1" t="s">
        <v>2066</v>
      </c>
      <c r="C1141" s="1" t="s">
        <v>2076</v>
      </c>
      <c r="D1141" s="1" t="s">
        <v>7</v>
      </c>
      <c r="E1141" s="1" t="s">
        <v>2077</v>
      </c>
      <c r="F1141" s="2">
        <v>254435</v>
      </c>
      <c r="G1141" s="2">
        <v>4368</v>
      </c>
      <c r="H1141" s="2">
        <v>356</v>
      </c>
      <c r="I1141" s="2">
        <v>46591</v>
      </c>
      <c r="J1141" s="2">
        <v>100903</v>
      </c>
      <c r="K1141" s="2">
        <v>36666</v>
      </c>
      <c r="L1141" s="2">
        <v>474</v>
      </c>
      <c r="M1141" s="2">
        <v>88</v>
      </c>
      <c r="N1141" s="2">
        <v>29</v>
      </c>
      <c r="O1141" s="2">
        <v>1111</v>
      </c>
      <c r="P1141" s="2">
        <v>109</v>
      </c>
      <c r="Q1141" s="2">
        <v>90</v>
      </c>
      <c r="R1141" s="2">
        <v>18850</v>
      </c>
      <c r="S1141" s="2">
        <v>24293100</v>
      </c>
      <c r="T1141" s="2">
        <v>1237980900</v>
      </c>
      <c r="U1141" s="2">
        <v>4872</v>
      </c>
      <c r="V1141" s="2">
        <v>2115</v>
      </c>
      <c r="W1141" s="2">
        <v>645</v>
      </c>
      <c r="X1141" s="2">
        <v>9405</v>
      </c>
      <c r="Y1141" s="2">
        <v>1060</v>
      </c>
      <c r="Z1141" s="2">
        <v>6220</v>
      </c>
      <c r="AA1141" s="9">
        <f t="shared" si="155"/>
        <v>254435</v>
      </c>
      <c r="AB1141" s="9">
        <f t="shared" si="156"/>
        <v>41867</v>
      </c>
      <c r="AC1141" s="9">
        <f t="shared" si="157"/>
        <v>20751</v>
      </c>
      <c r="AD1141" s="9">
        <f t="shared" si="158"/>
        <v>18850</v>
      </c>
      <c r="AE1141" s="44">
        <f t="shared" si="159"/>
        <v>9.3050513789974759E-4</v>
      </c>
      <c r="AF1141" s="9">
        <f t="shared" si="160"/>
        <v>6645</v>
      </c>
      <c r="AG1141" s="9">
        <f t="shared" si="153"/>
        <v>7280</v>
      </c>
      <c r="AH1141" s="44">
        <f t="shared" si="161"/>
        <v>9.8433271868006737E-4</v>
      </c>
      <c r="AI1141">
        <f>AA1141/'Totals and Drop Down Lists'!W$6*Inputs!E$37</f>
        <v>230808.26949317488</v>
      </c>
      <c r="AJ1141">
        <f>AB1141/'Totals and Drop Down Lists'!X$6*Inputs!F$37</f>
        <v>137758.64018048387</v>
      </c>
      <c r="AK1141">
        <f>AC1141/'Totals and Drop Down Lists'!Y$6*Inputs!G$37</f>
        <v>136797.60140384041</v>
      </c>
      <c r="AL1141">
        <f>AD1141/'Totals and Drop Down Lists'!Z$6*Inputs!H$37</f>
        <v>151129.89893938479</v>
      </c>
      <c r="AM1141">
        <f>AE1141/'Totals and Drop Down Lists'!AA$6*Inputs!I$37</f>
        <v>115837.98012229524</v>
      </c>
      <c r="AN1141">
        <f>AF1141/'Totals and Drop Down Lists'!AB$6*Inputs!J$37</f>
        <v>132612.22591759081</v>
      </c>
      <c r="AO1141">
        <f>AG1141/'Totals and Drop Down Lists'!AC$6*Inputs!K$37</f>
        <v>135579.63458378697</v>
      </c>
      <c r="AP1141">
        <f>AH1141/'Totals and Drop Down Lists'!AD$6*Inputs!L$37</f>
        <v>231642.92916166945</v>
      </c>
      <c r="AQ1141">
        <f>IF(OR($D1141="51",$D1141="52",$D1141="61"),(AA1141/'Totals and Drop Down Lists'!W$4)*Inputs!E$38,0)</f>
        <v>0</v>
      </c>
      <c r="AR1141">
        <f>IF(OR($D1141="51",$D1141="52",$D1141="61"),(AB1141/'Totals and Drop Down Lists'!X$4)*Inputs!F$38,0)</f>
        <v>0</v>
      </c>
      <c r="AS1141">
        <f>IF(OR($D1141="51",$D1141="52",$D1141="61"),(AC1141/'Totals and Drop Down Lists'!Y$4)*Inputs!G$38,0)</f>
        <v>0</v>
      </c>
      <c r="AT1141">
        <f>IF(OR($D1141="51",$D1141="52",$D1141="61"),(AD1141/'Totals and Drop Down Lists'!Z$4)*Inputs!H$38,0)</f>
        <v>0</v>
      </c>
      <c r="AU1141">
        <f>IF(OR($D1141="51",$D1141="52",$D1141="61"),(AE1141/'Totals and Drop Down Lists'!AA$4)*Inputs!I$38,0)</f>
        <v>0</v>
      </c>
      <c r="AV1141">
        <f>IF(OR($D1141="51",$D1141="52",$D1141="61"),(AF1141/'Totals and Drop Down Lists'!AB$4)*Inputs!J$38,0)</f>
        <v>0</v>
      </c>
      <c r="AW1141">
        <f>IF(OR($D1141="51",$D1141="52",$D1141="61"),(AG1141/'Totals and Drop Down Lists'!AC$4)*Inputs!K$38,0)</f>
        <v>0</v>
      </c>
      <c r="AX1141">
        <f>IF(OR($D1141="51",$D1141="52",$D1141="61"),(AH1141/'Totals and Drop Down Lists'!AD$4)*Inputs!L$38,0)</f>
        <v>0</v>
      </c>
      <c r="AY1141">
        <f>IF(OR($D1141="51",$D1141="52",$D1141="61"),0,(AA1141/'Totals and Drop Down Lists'!W$5)*Inputs!E$39)</f>
        <v>0</v>
      </c>
      <c r="AZ1141">
        <f>IF(OR($D1141="51",$D1141="52",$D1141="61"),0,(AB1141/'Totals and Drop Down Lists'!X$5)*Inputs!F$39)</f>
        <v>0</v>
      </c>
      <c r="BA1141">
        <f>IF(OR($D1141="51",$D1141="52",$D1141="61"),0,(AC1141/'Totals and Drop Down Lists'!Y$5)*Inputs!G$39)</f>
        <v>0</v>
      </c>
      <c r="BB1141">
        <f>IF(OR($D1141="51",$D1141="52",$D1141="61"),0,(AD1141/'Totals and Drop Down Lists'!Z$5)*Inputs!H$39)</f>
        <v>0</v>
      </c>
      <c r="BC1141">
        <f>IF(OR($D1141="51",$D1141="52",$D1141="61"),0,(AE1141/'Totals and Drop Down Lists'!AA$5)*Inputs!I$39)</f>
        <v>0</v>
      </c>
      <c r="BD1141">
        <f>IF(OR($D1141="51",$D1141="52",$D1141="61"),0,(AF1141/'Totals and Drop Down Lists'!AB$5)*Inputs!J$39)</f>
        <v>0</v>
      </c>
      <c r="BE1141">
        <f>IF(OR($D1141="51",$D1141="52",$D1141="61"),0,(AG1141/'Totals and Drop Down Lists'!AC$5)*Inputs!K$39)</f>
        <v>0</v>
      </c>
      <c r="BF1141">
        <f>IF(OR($D1141="51",$D1141="52",$D1141="61"),0,(AH1141/'Totals and Drop Down Lists'!AD$5)*Inputs!L$39)</f>
        <v>0</v>
      </c>
      <c r="BG1141" s="10">
        <f t="shared" si="154"/>
        <v>1272167.1798022264</v>
      </c>
    </row>
    <row r="1142" spans="1:59" ht="28.8">
      <c r="A1142" s="1" t="s">
        <v>7454</v>
      </c>
      <c r="B1142" s="1" t="s">
        <v>2066</v>
      </c>
      <c r="C1142" s="1" t="s">
        <v>2078</v>
      </c>
      <c r="D1142" s="1" t="s">
        <v>7</v>
      </c>
      <c r="E1142" s="1" t="s">
        <v>2079</v>
      </c>
      <c r="F1142" s="2">
        <v>79922</v>
      </c>
      <c r="G1142" s="2">
        <v>1598</v>
      </c>
      <c r="H1142" s="2">
        <v>123</v>
      </c>
      <c r="I1142" s="2">
        <v>30163</v>
      </c>
      <c r="J1142" s="2">
        <v>30857</v>
      </c>
      <c r="K1142" s="2">
        <v>14487</v>
      </c>
      <c r="L1142" s="2">
        <v>157</v>
      </c>
      <c r="M1142" s="2">
        <v>53</v>
      </c>
      <c r="N1142" s="2">
        <v>26</v>
      </c>
      <c r="O1142" s="2">
        <v>564</v>
      </c>
      <c r="P1142" s="2">
        <v>32</v>
      </c>
      <c r="Q1142" s="2">
        <v>11</v>
      </c>
      <c r="R1142" s="2">
        <v>8089</v>
      </c>
      <c r="S1142" s="2">
        <v>9839400</v>
      </c>
      <c r="T1142" s="2">
        <v>346803000</v>
      </c>
      <c r="U1142" s="2">
        <v>532</v>
      </c>
      <c r="V1142" s="2">
        <v>2300</v>
      </c>
      <c r="W1142" s="2">
        <v>30</v>
      </c>
      <c r="X1142" s="2">
        <v>7360</v>
      </c>
      <c r="Y1142" s="2">
        <v>865</v>
      </c>
      <c r="Z1142" s="2">
        <v>4310</v>
      </c>
      <c r="AA1142" s="9">
        <f t="shared" si="155"/>
        <v>79922</v>
      </c>
      <c r="AB1142" s="9">
        <f t="shared" si="156"/>
        <v>28442</v>
      </c>
      <c r="AC1142" s="9">
        <f t="shared" si="157"/>
        <v>8932</v>
      </c>
      <c r="AD1142" s="9">
        <f t="shared" si="158"/>
        <v>8089</v>
      </c>
      <c r="AE1142" s="44">
        <f t="shared" si="159"/>
        <v>4.7500590184607609E-4</v>
      </c>
      <c r="AF1142" s="9">
        <f t="shared" si="160"/>
        <v>5030</v>
      </c>
      <c r="AG1142" s="9">
        <f t="shared" si="153"/>
        <v>5175</v>
      </c>
      <c r="AH1142" s="44">
        <f t="shared" si="161"/>
        <v>9.0403698877211691E-4</v>
      </c>
      <c r="AI1142">
        <f>AA1142/'Totals and Drop Down Lists'!W$6*Inputs!E$37</f>
        <v>72500.475620231198</v>
      </c>
      <c r="AJ1142">
        <f>AB1142/'Totals and Drop Down Lists'!X$6*Inputs!F$37</f>
        <v>93585.192251972243</v>
      </c>
      <c r="AK1142">
        <f>AC1142/'Totals and Drop Down Lists'!Y$6*Inputs!G$37</f>
        <v>58882.761107373255</v>
      </c>
      <c r="AL1142">
        <f>AD1142/'Totals and Drop Down Lists'!Z$6*Inputs!H$37</f>
        <v>64853.567772980561</v>
      </c>
      <c r="AM1142">
        <f>AE1142/'Totals and Drop Down Lists'!AA$6*Inputs!I$37</f>
        <v>59133.176137225077</v>
      </c>
      <c r="AN1142">
        <f>AF1142/'Totals and Drop Down Lists'!AB$6*Inputs!J$37</f>
        <v>100382.16649593404</v>
      </c>
      <c r="AO1142">
        <f>AG1142/'Totals and Drop Down Lists'!AC$6*Inputs!K$37</f>
        <v>96377.00672679914</v>
      </c>
      <c r="AP1142">
        <f>AH1142/'Totals and Drop Down Lists'!AD$6*Inputs!L$37</f>
        <v>212746.94234534851</v>
      </c>
      <c r="AQ1142">
        <f>IF(OR($D1142="51",$D1142="52",$D1142="61"),(AA1142/'Totals and Drop Down Lists'!W$4)*Inputs!E$38,0)</f>
        <v>0</v>
      </c>
      <c r="AR1142">
        <f>IF(OR($D1142="51",$D1142="52",$D1142="61"),(AB1142/'Totals and Drop Down Lists'!X$4)*Inputs!F$38,0)</f>
        <v>0</v>
      </c>
      <c r="AS1142">
        <f>IF(OR($D1142="51",$D1142="52",$D1142="61"),(AC1142/'Totals and Drop Down Lists'!Y$4)*Inputs!G$38,0)</f>
        <v>0</v>
      </c>
      <c r="AT1142">
        <f>IF(OR($D1142="51",$D1142="52",$D1142="61"),(AD1142/'Totals and Drop Down Lists'!Z$4)*Inputs!H$38,0)</f>
        <v>0</v>
      </c>
      <c r="AU1142">
        <f>IF(OR($D1142="51",$D1142="52",$D1142="61"),(AE1142/'Totals and Drop Down Lists'!AA$4)*Inputs!I$38,0)</f>
        <v>0</v>
      </c>
      <c r="AV1142">
        <f>IF(OR($D1142="51",$D1142="52",$D1142="61"),(AF1142/'Totals and Drop Down Lists'!AB$4)*Inputs!J$38,0)</f>
        <v>0</v>
      </c>
      <c r="AW1142">
        <f>IF(OR($D1142="51",$D1142="52",$D1142="61"),(AG1142/'Totals and Drop Down Lists'!AC$4)*Inputs!K$38,0)</f>
        <v>0</v>
      </c>
      <c r="AX1142">
        <f>IF(OR($D1142="51",$D1142="52",$D1142="61"),(AH1142/'Totals and Drop Down Lists'!AD$4)*Inputs!L$38,0)</f>
        <v>0</v>
      </c>
      <c r="AY1142">
        <f>IF(OR($D1142="51",$D1142="52",$D1142="61"),0,(AA1142/'Totals and Drop Down Lists'!W$5)*Inputs!E$39)</f>
        <v>0</v>
      </c>
      <c r="AZ1142">
        <f>IF(OR($D1142="51",$D1142="52",$D1142="61"),0,(AB1142/'Totals and Drop Down Lists'!X$5)*Inputs!F$39)</f>
        <v>0</v>
      </c>
      <c r="BA1142">
        <f>IF(OR($D1142="51",$D1142="52",$D1142="61"),0,(AC1142/'Totals and Drop Down Lists'!Y$5)*Inputs!G$39)</f>
        <v>0</v>
      </c>
      <c r="BB1142">
        <f>IF(OR($D1142="51",$D1142="52",$D1142="61"),0,(AD1142/'Totals and Drop Down Lists'!Z$5)*Inputs!H$39)</f>
        <v>0</v>
      </c>
      <c r="BC1142">
        <f>IF(OR($D1142="51",$D1142="52",$D1142="61"),0,(AE1142/'Totals and Drop Down Lists'!AA$5)*Inputs!I$39)</f>
        <v>0</v>
      </c>
      <c r="BD1142">
        <f>IF(OR($D1142="51",$D1142="52",$D1142="61"),0,(AF1142/'Totals and Drop Down Lists'!AB$5)*Inputs!J$39)</f>
        <v>0</v>
      </c>
      <c r="BE1142">
        <f>IF(OR($D1142="51",$D1142="52",$D1142="61"),0,(AG1142/'Totals and Drop Down Lists'!AC$5)*Inputs!K$39)</f>
        <v>0</v>
      </c>
      <c r="BF1142">
        <f>IF(OR($D1142="51",$D1142="52",$D1142="61"),0,(AH1142/'Totals and Drop Down Lists'!AD$5)*Inputs!L$39)</f>
        <v>0</v>
      </c>
      <c r="BG1142" s="10">
        <f t="shared" si="154"/>
        <v>758461.28845786408</v>
      </c>
    </row>
    <row r="1143" spans="1:59" ht="28.8">
      <c r="A1143" s="1" t="s">
        <v>7454</v>
      </c>
      <c r="B1143" s="1" t="s">
        <v>2066</v>
      </c>
      <c r="C1143" s="1" t="s">
        <v>2080</v>
      </c>
      <c r="D1143" s="1" t="s">
        <v>10</v>
      </c>
      <c r="E1143" s="1" t="s">
        <v>2081</v>
      </c>
      <c r="F1143" s="2">
        <v>31722</v>
      </c>
      <c r="G1143" s="2">
        <v>308</v>
      </c>
      <c r="H1143" s="2">
        <v>0</v>
      </c>
      <c r="I1143" s="2">
        <v>6324</v>
      </c>
      <c r="J1143" s="2">
        <v>11617</v>
      </c>
      <c r="K1143" s="2">
        <v>4281</v>
      </c>
      <c r="L1143" s="2">
        <v>161</v>
      </c>
      <c r="M1143" s="2">
        <v>0</v>
      </c>
      <c r="N1143" s="2">
        <v>0</v>
      </c>
      <c r="O1143" s="2">
        <v>316</v>
      </c>
      <c r="P1143" s="2">
        <v>14</v>
      </c>
      <c r="Q1143" s="2">
        <v>0</v>
      </c>
      <c r="R1143" s="2">
        <v>2566</v>
      </c>
      <c r="S1143" s="2">
        <v>3025100</v>
      </c>
      <c r="T1143" s="2">
        <v>138533300</v>
      </c>
      <c r="U1143" s="2">
        <v>315</v>
      </c>
      <c r="V1143" s="2">
        <v>200</v>
      </c>
      <c r="W1143" s="2">
        <v>0</v>
      </c>
      <c r="X1143" s="2">
        <v>985</v>
      </c>
      <c r="Y1143" s="2">
        <v>35</v>
      </c>
      <c r="Z1143" s="2">
        <v>705</v>
      </c>
      <c r="AA1143" s="9">
        <f t="shared" si="155"/>
        <v>31722</v>
      </c>
      <c r="AB1143" s="9">
        <f t="shared" si="156"/>
        <v>6016</v>
      </c>
      <c r="AC1143" s="9">
        <f t="shared" si="157"/>
        <v>3057</v>
      </c>
      <c r="AD1143" s="9">
        <f t="shared" si="158"/>
        <v>2566</v>
      </c>
      <c r="AE1143" s="44">
        <f t="shared" si="159"/>
        <v>1.101773321906035E-4</v>
      </c>
      <c r="AF1143" s="9">
        <f t="shared" si="160"/>
        <v>785</v>
      </c>
      <c r="AG1143" s="9">
        <f t="shared" si="153"/>
        <v>740</v>
      </c>
      <c r="AH1143" s="44">
        <f t="shared" si="161"/>
        <v>1.0146915518180445E-4</v>
      </c>
      <c r="AI1143">
        <f>AA1143/'Totals and Drop Down Lists'!W$6*Inputs!E$37</f>
        <v>28776.307995607891</v>
      </c>
      <c r="AJ1143">
        <f>AB1143/'Totals and Drop Down Lists'!X$6*Inputs!F$37</f>
        <v>19794.969291465619</v>
      </c>
      <c r="AK1143">
        <f>AC1143/'Totals and Drop Down Lists'!Y$6*Inputs!G$37</f>
        <v>20152.776612767582</v>
      </c>
      <c r="AL1143">
        <f>AD1143/'Totals and Drop Down Lists'!Z$6*Inputs!H$37</f>
        <v>20572.90825880432</v>
      </c>
      <c r="AM1143">
        <f>AE1143/'Totals and Drop Down Lists'!AA$6*Inputs!I$37</f>
        <v>13715.904508630127</v>
      </c>
      <c r="AN1143">
        <f>AF1143/'Totals and Drop Down Lists'!AB$6*Inputs!J$37</f>
        <v>15666.004115170623</v>
      </c>
      <c r="AO1143">
        <f>AG1143/'Totals and Drop Down Lists'!AC$6*Inputs!K$37</f>
        <v>13781.446372527798</v>
      </c>
      <c r="AP1143">
        <f>AH1143/'Totals and Drop Down Lists'!AD$6*Inputs!L$37</f>
        <v>23878.727060288602</v>
      </c>
      <c r="AQ1143">
        <f>IF(OR($D1143="51",$D1143="52",$D1143="61"),(AA1143/'Totals and Drop Down Lists'!W$4)*Inputs!E$38,0)</f>
        <v>0</v>
      </c>
      <c r="AR1143">
        <f>IF(OR($D1143="51",$D1143="52",$D1143="61"),(AB1143/'Totals and Drop Down Lists'!X$4)*Inputs!F$38,0)</f>
        <v>0</v>
      </c>
      <c r="AS1143">
        <f>IF(OR($D1143="51",$D1143="52",$D1143="61"),(AC1143/'Totals and Drop Down Lists'!Y$4)*Inputs!G$38,0)</f>
        <v>0</v>
      </c>
      <c r="AT1143">
        <f>IF(OR($D1143="51",$D1143="52",$D1143="61"),(AD1143/'Totals and Drop Down Lists'!Z$4)*Inputs!H$38,0)</f>
        <v>0</v>
      </c>
      <c r="AU1143">
        <f>IF(OR($D1143="51",$D1143="52",$D1143="61"),(AE1143/'Totals and Drop Down Lists'!AA$4)*Inputs!I$38,0)</f>
        <v>0</v>
      </c>
      <c r="AV1143">
        <f>IF(OR($D1143="51",$D1143="52",$D1143="61"),(AF1143/'Totals and Drop Down Lists'!AB$4)*Inputs!J$38,0)</f>
        <v>0</v>
      </c>
      <c r="AW1143">
        <f>IF(OR($D1143="51",$D1143="52",$D1143="61"),(AG1143/'Totals and Drop Down Lists'!AC$4)*Inputs!K$38,0)</f>
        <v>0</v>
      </c>
      <c r="AX1143">
        <f>IF(OR($D1143="51",$D1143="52",$D1143="61"),(AH1143/'Totals and Drop Down Lists'!AD$4)*Inputs!L$38,0)</f>
        <v>0</v>
      </c>
      <c r="AY1143">
        <f>IF(OR($D1143="51",$D1143="52",$D1143="61"),0,(AA1143/'Totals and Drop Down Lists'!W$5)*Inputs!E$39)</f>
        <v>0</v>
      </c>
      <c r="AZ1143">
        <f>IF(OR($D1143="51",$D1143="52",$D1143="61"),0,(AB1143/'Totals and Drop Down Lists'!X$5)*Inputs!F$39)</f>
        <v>0</v>
      </c>
      <c r="BA1143">
        <f>IF(OR($D1143="51",$D1143="52",$D1143="61"),0,(AC1143/'Totals and Drop Down Lists'!Y$5)*Inputs!G$39)</f>
        <v>0</v>
      </c>
      <c r="BB1143">
        <f>IF(OR($D1143="51",$D1143="52",$D1143="61"),0,(AD1143/'Totals and Drop Down Lists'!Z$5)*Inputs!H$39)</f>
        <v>0</v>
      </c>
      <c r="BC1143">
        <f>IF(OR($D1143="51",$D1143="52",$D1143="61"),0,(AE1143/'Totals and Drop Down Lists'!AA$5)*Inputs!I$39)</f>
        <v>0</v>
      </c>
      <c r="BD1143">
        <f>IF(OR($D1143="51",$D1143="52",$D1143="61"),0,(AF1143/'Totals and Drop Down Lists'!AB$5)*Inputs!J$39)</f>
        <v>0</v>
      </c>
      <c r="BE1143">
        <f>IF(OR($D1143="51",$D1143="52",$D1143="61"),0,(AG1143/'Totals and Drop Down Lists'!AC$5)*Inputs!K$39)</f>
        <v>0</v>
      </c>
      <c r="BF1143">
        <f>IF(OR($D1143="51",$D1143="52",$D1143="61"),0,(AH1143/'Totals and Drop Down Lists'!AD$5)*Inputs!L$39)</f>
        <v>0</v>
      </c>
      <c r="BG1143" s="10">
        <f t="shared" si="154"/>
        <v>156339.04421526258</v>
      </c>
    </row>
    <row r="1144" spans="1:59" ht="28.8">
      <c r="A1144" s="1" t="s">
        <v>7454</v>
      </c>
      <c r="B1144" s="1" t="s">
        <v>2066</v>
      </c>
      <c r="C1144" s="1" t="s">
        <v>2082</v>
      </c>
      <c r="D1144" s="1" t="s">
        <v>545</v>
      </c>
      <c r="E1144" s="1" t="s">
        <v>2083</v>
      </c>
      <c r="F1144" s="2">
        <v>80122</v>
      </c>
      <c r="G1144" s="2">
        <v>748</v>
      </c>
      <c r="H1144" s="2">
        <v>94</v>
      </c>
      <c r="I1144" s="2">
        <v>18143</v>
      </c>
      <c r="J1144" s="2">
        <v>28465</v>
      </c>
      <c r="K1144" s="2">
        <v>10931</v>
      </c>
      <c r="L1144" s="2">
        <v>497</v>
      </c>
      <c r="M1144" s="2">
        <v>35</v>
      </c>
      <c r="N1144" s="2">
        <v>24</v>
      </c>
      <c r="O1144" s="2">
        <v>315</v>
      </c>
      <c r="P1144" s="2">
        <v>72</v>
      </c>
      <c r="Q1144" s="2">
        <v>13</v>
      </c>
      <c r="R1144" s="2">
        <v>10873</v>
      </c>
      <c r="S1144" s="2">
        <v>8161700</v>
      </c>
      <c r="T1144" s="2">
        <v>347452300</v>
      </c>
      <c r="U1144" s="2">
        <v>772</v>
      </c>
      <c r="V1144" s="2">
        <v>1005</v>
      </c>
      <c r="W1144" s="2">
        <v>75</v>
      </c>
      <c r="X1144" s="2">
        <v>3525</v>
      </c>
      <c r="Y1144" s="2">
        <v>355</v>
      </c>
      <c r="Z1144" s="2">
        <v>2290</v>
      </c>
      <c r="AA1144" s="9">
        <f t="shared" si="155"/>
        <v>80122</v>
      </c>
      <c r="AB1144" s="9">
        <f t="shared" si="156"/>
        <v>17301</v>
      </c>
      <c r="AC1144" s="9">
        <f t="shared" si="157"/>
        <v>11829</v>
      </c>
      <c r="AD1144" s="9">
        <f t="shared" si="158"/>
        <v>10873</v>
      </c>
      <c r="AE1144" s="44">
        <f t="shared" si="159"/>
        <v>2.9315977952287185E-4</v>
      </c>
      <c r="AF1144" s="9">
        <f t="shared" si="160"/>
        <v>2445</v>
      </c>
      <c r="AG1144" s="9">
        <f t="shared" si="153"/>
        <v>2645</v>
      </c>
      <c r="AH1144" s="44">
        <f t="shared" si="161"/>
        <v>3.7794227141602272E-4</v>
      </c>
      <c r="AI1144">
        <f>AA1144/'Totals and Drop Down Lists'!W$6*Inputs!E$37</f>
        <v>72681.903701661169</v>
      </c>
      <c r="AJ1144">
        <f>AB1144/'Totals and Drop Down Lists'!X$6*Inputs!F$37</f>
        <v>56926.988648877428</v>
      </c>
      <c r="AK1144">
        <f>AC1144/'Totals and Drop Down Lists'!Y$6*Inputs!G$37</f>
        <v>77980.763674330286</v>
      </c>
      <c r="AL1144">
        <f>AD1144/'Totals and Drop Down Lists'!Z$6*Inputs!H$37</f>
        <v>87174.291308643558</v>
      </c>
      <c r="AM1144">
        <f>AE1144/'Totals and Drop Down Lists'!AA$6*Inputs!I$37</f>
        <v>36495.270504014799</v>
      </c>
      <c r="AN1144">
        <f>AF1144/'Totals and Drop Down Lists'!AB$6*Inputs!J$37</f>
        <v>48794.114728142893</v>
      </c>
      <c r="AO1144">
        <f>AG1144/'Totals and Drop Down Lists'!AC$6*Inputs!K$37</f>
        <v>49259.358993697337</v>
      </c>
      <c r="AP1144">
        <f>AH1144/'Totals and Drop Down Lists'!AD$6*Inputs!L$37</f>
        <v>88941.120358387037</v>
      </c>
      <c r="AQ1144">
        <f>IF(OR($D1144="51",$D1144="52",$D1144="61"),(AA1144/'Totals and Drop Down Lists'!W$4)*Inputs!E$38,0)</f>
        <v>0</v>
      </c>
      <c r="AR1144">
        <f>IF(OR($D1144="51",$D1144="52",$D1144="61"),(AB1144/'Totals and Drop Down Lists'!X$4)*Inputs!F$38,0)</f>
        <v>0</v>
      </c>
      <c r="AS1144">
        <f>IF(OR($D1144="51",$D1144="52",$D1144="61"),(AC1144/'Totals and Drop Down Lists'!Y$4)*Inputs!G$38,0)</f>
        <v>0</v>
      </c>
      <c r="AT1144">
        <f>IF(OR($D1144="51",$D1144="52",$D1144="61"),(AD1144/'Totals and Drop Down Lists'!Z$4)*Inputs!H$38,0)</f>
        <v>0</v>
      </c>
      <c r="AU1144">
        <f>IF(OR($D1144="51",$D1144="52",$D1144="61"),(AE1144/'Totals and Drop Down Lists'!AA$4)*Inputs!I$38,0)</f>
        <v>0</v>
      </c>
      <c r="AV1144">
        <f>IF(OR($D1144="51",$D1144="52",$D1144="61"),(AF1144/'Totals and Drop Down Lists'!AB$4)*Inputs!J$38,0)</f>
        <v>0</v>
      </c>
      <c r="AW1144">
        <f>IF(OR($D1144="51",$D1144="52",$D1144="61"),(AG1144/'Totals and Drop Down Lists'!AC$4)*Inputs!K$38,0)</f>
        <v>0</v>
      </c>
      <c r="AX1144">
        <f>IF(OR($D1144="51",$D1144="52",$D1144="61"),(AH1144/'Totals and Drop Down Lists'!AD$4)*Inputs!L$38,0)</f>
        <v>0</v>
      </c>
      <c r="AY1144">
        <f>IF(OR($D1144="51",$D1144="52",$D1144="61"),0,(AA1144/'Totals and Drop Down Lists'!W$5)*Inputs!E$39)</f>
        <v>0</v>
      </c>
      <c r="AZ1144">
        <f>IF(OR($D1144="51",$D1144="52",$D1144="61"),0,(AB1144/'Totals and Drop Down Lists'!X$5)*Inputs!F$39)</f>
        <v>0</v>
      </c>
      <c r="BA1144">
        <f>IF(OR($D1144="51",$D1144="52",$D1144="61"),0,(AC1144/'Totals and Drop Down Lists'!Y$5)*Inputs!G$39)</f>
        <v>0</v>
      </c>
      <c r="BB1144">
        <f>IF(OR($D1144="51",$D1144="52",$D1144="61"),0,(AD1144/'Totals and Drop Down Lists'!Z$5)*Inputs!H$39)</f>
        <v>0</v>
      </c>
      <c r="BC1144">
        <f>IF(OR($D1144="51",$D1144="52",$D1144="61"),0,(AE1144/'Totals and Drop Down Lists'!AA$5)*Inputs!I$39)</f>
        <v>0</v>
      </c>
      <c r="BD1144">
        <f>IF(OR($D1144="51",$D1144="52",$D1144="61"),0,(AF1144/'Totals and Drop Down Lists'!AB$5)*Inputs!J$39)</f>
        <v>0</v>
      </c>
      <c r="BE1144">
        <f>IF(OR($D1144="51",$D1144="52",$D1144="61"),0,(AG1144/'Totals and Drop Down Lists'!AC$5)*Inputs!K$39)</f>
        <v>0</v>
      </c>
      <c r="BF1144">
        <f>IF(OR($D1144="51",$D1144="52",$D1144="61"),0,(AH1144/'Totals and Drop Down Lists'!AD$5)*Inputs!L$39)</f>
        <v>0</v>
      </c>
      <c r="BG1144" s="10">
        <f t="shared" si="154"/>
        <v>518253.81191775459</v>
      </c>
    </row>
    <row r="1145" spans="1:59" ht="28.8">
      <c r="A1145" s="1" t="s">
        <v>7454</v>
      </c>
      <c r="B1145" s="1" t="s">
        <v>2066</v>
      </c>
      <c r="C1145" s="1" t="s">
        <v>2084</v>
      </c>
      <c r="D1145" s="1" t="s">
        <v>10</v>
      </c>
      <c r="E1145" s="1" t="s">
        <v>2085</v>
      </c>
      <c r="F1145" s="2">
        <v>55589</v>
      </c>
      <c r="G1145" s="2">
        <v>839</v>
      </c>
      <c r="H1145" s="2">
        <v>121</v>
      </c>
      <c r="I1145" s="2">
        <v>11175</v>
      </c>
      <c r="J1145" s="2">
        <v>24292</v>
      </c>
      <c r="K1145" s="2">
        <v>8930</v>
      </c>
      <c r="L1145" s="2">
        <v>49</v>
      </c>
      <c r="M1145" s="2">
        <v>7</v>
      </c>
      <c r="N1145" s="2">
        <v>0</v>
      </c>
      <c r="O1145" s="2">
        <v>125</v>
      </c>
      <c r="P1145" s="2">
        <v>99</v>
      </c>
      <c r="Q1145" s="2">
        <v>22</v>
      </c>
      <c r="R1145" s="2">
        <v>6571</v>
      </c>
      <c r="S1145" s="2">
        <v>5663900</v>
      </c>
      <c r="T1145" s="2">
        <v>249162500</v>
      </c>
      <c r="U1145" s="2">
        <v>659</v>
      </c>
      <c r="V1145" s="2">
        <v>820</v>
      </c>
      <c r="W1145" s="2">
        <v>30</v>
      </c>
      <c r="X1145" s="2">
        <v>2460</v>
      </c>
      <c r="Y1145" s="2">
        <v>315</v>
      </c>
      <c r="Z1145" s="2">
        <v>1490</v>
      </c>
      <c r="AA1145" s="9">
        <f t="shared" si="155"/>
        <v>55589</v>
      </c>
      <c r="AB1145" s="9">
        <f t="shared" si="156"/>
        <v>10215</v>
      </c>
      <c r="AC1145" s="9">
        <f t="shared" si="157"/>
        <v>6873</v>
      </c>
      <c r="AD1145" s="9">
        <f t="shared" si="158"/>
        <v>6571</v>
      </c>
      <c r="AE1145" s="44">
        <f t="shared" si="159"/>
        <v>2.2926377085837537E-4</v>
      </c>
      <c r="AF1145" s="9">
        <f t="shared" si="160"/>
        <v>1610</v>
      </c>
      <c r="AG1145" s="9">
        <f t="shared" si="153"/>
        <v>1805</v>
      </c>
      <c r="AH1145" s="44">
        <f t="shared" si="161"/>
        <v>2.4689737865260948E-4</v>
      </c>
      <c r="AI1145">
        <f>AA1145/'Totals and Drop Down Lists'!W$6*Inputs!E$37</f>
        <v>50427.028093053632</v>
      </c>
      <c r="AJ1145">
        <f>AB1145/'Totals and Drop Down Lists'!X$6*Inputs!F$37</f>
        <v>33611.305071861912</v>
      </c>
      <c r="AK1145">
        <f>AC1145/'Totals and Drop Down Lists'!Y$6*Inputs!G$37</f>
        <v>45309.1376053489</v>
      </c>
      <c r="AL1145">
        <f>AD1145/'Totals and Drop Down Lists'!Z$6*Inputs!H$37</f>
        <v>52683.000845129842</v>
      </c>
      <c r="AM1145">
        <f>AE1145/'Totals and Drop Down Lists'!AA$6*Inputs!I$37</f>
        <v>28540.89789487678</v>
      </c>
      <c r="AN1145">
        <f>AF1145/'Totals and Drop Down Lists'!AB$6*Inputs!J$37</f>
        <v>32130.275955955036</v>
      </c>
      <c r="AO1145">
        <f>AG1145/'Totals and Drop Down Lists'!AC$6*Inputs!K$37</f>
        <v>33615.555003260371</v>
      </c>
      <c r="AP1145">
        <f>AH1145/'Totals and Drop Down Lists'!AD$6*Inputs!L$37</f>
        <v>58102.337662939288</v>
      </c>
      <c r="AQ1145">
        <f>IF(OR($D1145="51",$D1145="52",$D1145="61"),(AA1145/'Totals and Drop Down Lists'!W$4)*Inputs!E$38,0)</f>
        <v>0</v>
      </c>
      <c r="AR1145">
        <f>IF(OR($D1145="51",$D1145="52",$D1145="61"),(AB1145/'Totals and Drop Down Lists'!X$4)*Inputs!F$38,0)</f>
        <v>0</v>
      </c>
      <c r="AS1145">
        <f>IF(OR($D1145="51",$D1145="52",$D1145="61"),(AC1145/'Totals and Drop Down Lists'!Y$4)*Inputs!G$38,0)</f>
        <v>0</v>
      </c>
      <c r="AT1145">
        <f>IF(OR($D1145="51",$D1145="52",$D1145="61"),(AD1145/'Totals and Drop Down Lists'!Z$4)*Inputs!H$38,0)</f>
        <v>0</v>
      </c>
      <c r="AU1145">
        <f>IF(OR($D1145="51",$D1145="52",$D1145="61"),(AE1145/'Totals and Drop Down Lists'!AA$4)*Inputs!I$38,0)</f>
        <v>0</v>
      </c>
      <c r="AV1145">
        <f>IF(OR($D1145="51",$D1145="52",$D1145="61"),(AF1145/'Totals and Drop Down Lists'!AB$4)*Inputs!J$38,0)</f>
        <v>0</v>
      </c>
      <c r="AW1145">
        <f>IF(OR($D1145="51",$D1145="52",$D1145="61"),(AG1145/'Totals and Drop Down Lists'!AC$4)*Inputs!K$38,0)</f>
        <v>0</v>
      </c>
      <c r="AX1145">
        <f>IF(OR($D1145="51",$D1145="52",$D1145="61"),(AH1145/'Totals and Drop Down Lists'!AD$4)*Inputs!L$38,0)</f>
        <v>0</v>
      </c>
      <c r="AY1145">
        <f>IF(OR($D1145="51",$D1145="52",$D1145="61"),0,(AA1145/'Totals and Drop Down Lists'!W$5)*Inputs!E$39)</f>
        <v>0</v>
      </c>
      <c r="AZ1145">
        <f>IF(OR($D1145="51",$D1145="52",$D1145="61"),0,(AB1145/'Totals and Drop Down Lists'!X$5)*Inputs!F$39)</f>
        <v>0</v>
      </c>
      <c r="BA1145">
        <f>IF(OR($D1145="51",$D1145="52",$D1145="61"),0,(AC1145/'Totals and Drop Down Lists'!Y$5)*Inputs!G$39)</f>
        <v>0</v>
      </c>
      <c r="BB1145">
        <f>IF(OR($D1145="51",$D1145="52",$D1145="61"),0,(AD1145/'Totals and Drop Down Lists'!Z$5)*Inputs!H$39)</f>
        <v>0</v>
      </c>
      <c r="BC1145">
        <f>IF(OR($D1145="51",$D1145="52",$D1145="61"),0,(AE1145/'Totals and Drop Down Lists'!AA$5)*Inputs!I$39)</f>
        <v>0</v>
      </c>
      <c r="BD1145">
        <f>IF(OR($D1145="51",$D1145="52",$D1145="61"),0,(AF1145/'Totals and Drop Down Lists'!AB$5)*Inputs!J$39)</f>
        <v>0</v>
      </c>
      <c r="BE1145">
        <f>IF(OR($D1145="51",$D1145="52",$D1145="61"),0,(AG1145/'Totals and Drop Down Lists'!AC$5)*Inputs!K$39)</f>
        <v>0</v>
      </c>
      <c r="BF1145">
        <f>IF(OR($D1145="51",$D1145="52",$D1145="61"),0,(AH1145/'Totals and Drop Down Lists'!AD$5)*Inputs!L$39)</f>
        <v>0</v>
      </c>
      <c r="BG1145" s="10">
        <f t="shared" si="154"/>
        <v>334419.53813242575</v>
      </c>
    </row>
    <row r="1146" spans="1:59" ht="28.8">
      <c r="A1146" s="1" t="s">
        <v>7454</v>
      </c>
      <c r="B1146" s="1" t="s">
        <v>2066</v>
      </c>
      <c r="C1146" s="1" t="s">
        <v>2086</v>
      </c>
      <c r="D1146" s="1" t="s">
        <v>10</v>
      </c>
      <c r="E1146" s="1" t="s">
        <v>2087</v>
      </c>
      <c r="F1146" s="2">
        <v>69181</v>
      </c>
      <c r="G1146" s="2">
        <v>2093</v>
      </c>
      <c r="H1146" s="2">
        <v>223</v>
      </c>
      <c r="I1146" s="2">
        <v>13341</v>
      </c>
      <c r="J1146" s="2">
        <v>29499</v>
      </c>
      <c r="K1146" s="2">
        <v>15146</v>
      </c>
      <c r="L1146" s="2">
        <v>206</v>
      </c>
      <c r="M1146" s="2">
        <v>7</v>
      </c>
      <c r="N1146" s="2">
        <v>8</v>
      </c>
      <c r="O1146" s="2">
        <v>461</v>
      </c>
      <c r="P1146" s="2">
        <v>32</v>
      </c>
      <c r="Q1146" s="2">
        <v>18</v>
      </c>
      <c r="R1146" s="2">
        <v>6156</v>
      </c>
      <c r="S1146" s="2">
        <v>11032200</v>
      </c>
      <c r="T1146" s="2">
        <v>518437600</v>
      </c>
      <c r="U1146" s="2">
        <v>939</v>
      </c>
      <c r="V1146" s="2">
        <v>870</v>
      </c>
      <c r="W1146" s="2">
        <v>0</v>
      </c>
      <c r="X1146" s="2">
        <v>3505</v>
      </c>
      <c r="Y1146" s="2">
        <v>345</v>
      </c>
      <c r="Z1146" s="2">
        <v>2330</v>
      </c>
      <c r="AA1146" s="9">
        <f t="shared" si="155"/>
        <v>69181</v>
      </c>
      <c r="AB1146" s="9">
        <f t="shared" si="156"/>
        <v>11025</v>
      </c>
      <c r="AC1146" s="9">
        <f t="shared" si="157"/>
        <v>6888</v>
      </c>
      <c r="AD1146" s="9">
        <f t="shared" si="158"/>
        <v>6156</v>
      </c>
      <c r="AE1146" s="44">
        <f t="shared" si="159"/>
        <v>5.4310574529105955E-4</v>
      </c>
      <c r="AF1146" s="9">
        <f t="shared" si="160"/>
        <v>2635</v>
      </c>
      <c r="AG1146" s="9">
        <f t="shared" si="153"/>
        <v>2675</v>
      </c>
      <c r="AH1146" s="44">
        <f t="shared" si="161"/>
        <v>5.1105251662815899E-4</v>
      </c>
      <c r="AI1146">
        <f>AA1146/'Totals and Drop Down Lists'!W$6*Inputs!E$37</f>
        <v>62756.880507034533</v>
      </c>
      <c r="AJ1146">
        <f>AB1146/'Totals and Drop Down Lists'!X$6*Inputs!F$37</f>
        <v>36276.518689895012</v>
      </c>
      <c r="AK1146">
        <f>AC1146/'Totals and Drop Down Lists'!Y$6*Inputs!G$37</f>
        <v>45408.022672143641</v>
      </c>
      <c r="AL1146">
        <f>AD1146/'Totals and Drop Down Lists'!Z$6*Inputs!H$37</f>
        <v>49355.73781808238</v>
      </c>
      <c r="AM1146">
        <f>AE1146/'Totals and Drop Down Lists'!AA$6*Inputs!I$37</f>
        <v>67610.88140719998</v>
      </c>
      <c r="AN1146">
        <f>AF1146/'Totals and Drop Down Lists'!AB$6*Inputs!J$37</f>
        <v>52585.886424808399</v>
      </c>
      <c r="AO1146">
        <f>AG1146/'Totals and Drop Down Lists'!AC$6*Inputs!K$37</f>
        <v>49818.066279070081</v>
      </c>
      <c r="AP1146">
        <f>AH1146/'Totals and Drop Down Lists'!AD$6*Inputs!L$37</f>
        <v>120265.94225774847</v>
      </c>
      <c r="AQ1146">
        <f>IF(OR($D1146="51",$D1146="52",$D1146="61"),(AA1146/'Totals and Drop Down Lists'!W$4)*Inputs!E$38,0)</f>
        <v>0</v>
      </c>
      <c r="AR1146">
        <f>IF(OR($D1146="51",$D1146="52",$D1146="61"),(AB1146/'Totals and Drop Down Lists'!X$4)*Inputs!F$38,0)</f>
        <v>0</v>
      </c>
      <c r="AS1146">
        <f>IF(OR($D1146="51",$D1146="52",$D1146="61"),(AC1146/'Totals and Drop Down Lists'!Y$4)*Inputs!G$38,0)</f>
        <v>0</v>
      </c>
      <c r="AT1146">
        <f>IF(OR($D1146="51",$D1146="52",$D1146="61"),(AD1146/'Totals and Drop Down Lists'!Z$4)*Inputs!H$38,0)</f>
        <v>0</v>
      </c>
      <c r="AU1146">
        <f>IF(OR($D1146="51",$D1146="52",$D1146="61"),(AE1146/'Totals and Drop Down Lists'!AA$4)*Inputs!I$38,0)</f>
        <v>0</v>
      </c>
      <c r="AV1146">
        <f>IF(OR($D1146="51",$D1146="52",$D1146="61"),(AF1146/'Totals and Drop Down Lists'!AB$4)*Inputs!J$38,0)</f>
        <v>0</v>
      </c>
      <c r="AW1146">
        <f>IF(OR($D1146="51",$D1146="52",$D1146="61"),(AG1146/'Totals and Drop Down Lists'!AC$4)*Inputs!K$38,0)</f>
        <v>0</v>
      </c>
      <c r="AX1146">
        <f>IF(OR($D1146="51",$D1146="52",$D1146="61"),(AH1146/'Totals and Drop Down Lists'!AD$4)*Inputs!L$38,0)</f>
        <v>0</v>
      </c>
      <c r="AY1146">
        <f>IF(OR($D1146="51",$D1146="52",$D1146="61"),0,(AA1146/'Totals and Drop Down Lists'!W$5)*Inputs!E$39)</f>
        <v>0</v>
      </c>
      <c r="AZ1146">
        <f>IF(OR($D1146="51",$D1146="52",$D1146="61"),0,(AB1146/'Totals and Drop Down Lists'!X$5)*Inputs!F$39)</f>
        <v>0</v>
      </c>
      <c r="BA1146">
        <f>IF(OR($D1146="51",$D1146="52",$D1146="61"),0,(AC1146/'Totals and Drop Down Lists'!Y$5)*Inputs!G$39)</f>
        <v>0</v>
      </c>
      <c r="BB1146">
        <f>IF(OR($D1146="51",$D1146="52",$D1146="61"),0,(AD1146/'Totals and Drop Down Lists'!Z$5)*Inputs!H$39)</f>
        <v>0</v>
      </c>
      <c r="BC1146">
        <f>IF(OR($D1146="51",$D1146="52",$D1146="61"),0,(AE1146/'Totals and Drop Down Lists'!AA$5)*Inputs!I$39)</f>
        <v>0</v>
      </c>
      <c r="BD1146">
        <f>IF(OR($D1146="51",$D1146="52",$D1146="61"),0,(AF1146/'Totals and Drop Down Lists'!AB$5)*Inputs!J$39)</f>
        <v>0</v>
      </c>
      <c r="BE1146">
        <f>IF(OR($D1146="51",$D1146="52",$D1146="61"),0,(AG1146/'Totals and Drop Down Lists'!AC$5)*Inputs!K$39)</f>
        <v>0</v>
      </c>
      <c r="BF1146">
        <f>IF(OR($D1146="51",$D1146="52",$D1146="61"),0,(AH1146/'Totals and Drop Down Lists'!AD$5)*Inputs!L$39)</f>
        <v>0</v>
      </c>
      <c r="BG1146" s="10">
        <f t="shared" si="154"/>
        <v>484077.93605598249</v>
      </c>
    </row>
    <row r="1147" spans="1:59" ht="28.8">
      <c r="A1147" s="1" t="s">
        <v>7454</v>
      </c>
      <c r="B1147" s="1" t="s">
        <v>2066</v>
      </c>
      <c r="C1147" s="1" t="s">
        <v>2088</v>
      </c>
      <c r="D1147" s="1" t="s">
        <v>10</v>
      </c>
      <c r="E1147" s="1" t="s">
        <v>2089</v>
      </c>
      <c r="F1147" s="2">
        <v>21937</v>
      </c>
      <c r="G1147" s="2">
        <v>254</v>
      </c>
      <c r="H1147" s="2">
        <v>0</v>
      </c>
      <c r="I1147" s="2">
        <v>4663</v>
      </c>
      <c r="J1147" s="2">
        <v>8994</v>
      </c>
      <c r="K1147" s="2">
        <v>3569</v>
      </c>
      <c r="L1147" s="2">
        <v>92</v>
      </c>
      <c r="M1147" s="2">
        <v>23</v>
      </c>
      <c r="N1147" s="2">
        <v>0</v>
      </c>
      <c r="O1147" s="2">
        <v>160</v>
      </c>
      <c r="P1147" s="2">
        <v>71</v>
      </c>
      <c r="Q1147" s="2">
        <v>0</v>
      </c>
      <c r="R1147" s="2">
        <v>3542</v>
      </c>
      <c r="S1147" s="2">
        <v>2282200</v>
      </c>
      <c r="T1147" s="2">
        <v>112336800</v>
      </c>
      <c r="U1147" s="2">
        <v>215</v>
      </c>
      <c r="V1147" s="2">
        <v>200</v>
      </c>
      <c r="W1147" s="2">
        <v>0</v>
      </c>
      <c r="X1147" s="2">
        <v>655</v>
      </c>
      <c r="Y1147" s="2">
        <v>99</v>
      </c>
      <c r="Z1147" s="2">
        <v>395</v>
      </c>
      <c r="AA1147" s="9">
        <f t="shared" si="155"/>
        <v>21937</v>
      </c>
      <c r="AB1147" s="9">
        <f t="shared" si="156"/>
        <v>4409</v>
      </c>
      <c r="AC1147" s="9">
        <f t="shared" si="157"/>
        <v>3888</v>
      </c>
      <c r="AD1147" s="9">
        <f t="shared" si="158"/>
        <v>3542</v>
      </c>
      <c r="AE1147" s="44">
        <f t="shared" si="159"/>
        <v>9.8909042722181002E-5</v>
      </c>
      <c r="AF1147" s="9">
        <f t="shared" si="160"/>
        <v>455</v>
      </c>
      <c r="AG1147" s="9">
        <f t="shared" si="153"/>
        <v>494</v>
      </c>
      <c r="AH1147" s="44">
        <f t="shared" si="161"/>
        <v>7.2940997796902681E-5</v>
      </c>
      <c r="AI1147">
        <f>AA1147/'Totals and Drop Down Lists'!W$6*Inputs!E$37</f>
        <v>19899.939111646501</v>
      </c>
      <c r="AJ1147">
        <f>AB1147/'Totals and Drop Down Lists'!X$6*Inputs!F$37</f>
        <v>14507.317088775249</v>
      </c>
      <c r="AK1147">
        <f>AC1147/'Totals and Drop Down Lists'!Y$6*Inputs!G$37</f>
        <v>25631.00931319606</v>
      </c>
      <c r="AL1147">
        <f>AD1147/'Totals and Drop Down Lists'!Z$6*Inputs!H$37</f>
        <v>28397.989498318351</v>
      </c>
      <c r="AM1147">
        <f>AE1147/'Totals and Drop Down Lists'!AA$6*Inputs!I$37</f>
        <v>12313.122473055784</v>
      </c>
      <c r="AN1147">
        <f>AF1147/'Totals and Drop Down Lists'!AB$6*Inputs!J$37</f>
        <v>9080.2953788568575</v>
      </c>
      <c r="AO1147">
        <f>AG1147/'Totals and Drop Down Lists'!AC$6*Inputs!K$37</f>
        <v>9200.0466324712597</v>
      </c>
      <c r="AP1147">
        <f>AH1147/'Totals and Drop Down Lists'!AD$6*Inputs!L$37</f>
        <v>17165.198377542831</v>
      </c>
      <c r="AQ1147">
        <f>IF(OR($D1147="51",$D1147="52",$D1147="61"),(AA1147/'Totals and Drop Down Lists'!W$4)*Inputs!E$38,0)</f>
        <v>0</v>
      </c>
      <c r="AR1147">
        <f>IF(OR($D1147="51",$D1147="52",$D1147="61"),(AB1147/'Totals and Drop Down Lists'!X$4)*Inputs!F$38,0)</f>
        <v>0</v>
      </c>
      <c r="AS1147">
        <f>IF(OR($D1147="51",$D1147="52",$D1147="61"),(AC1147/'Totals and Drop Down Lists'!Y$4)*Inputs!G$38,0)</f>
        <v>0</v>
      </c>
      <c r="AT1147">
        <f>IF(OR($D1147="51",$D1147="52",$D1147="61"),(AD1147/'Totals and Drop Down Lists'!Z$4)*Inputs!H$38,0)</f>
        <v>0</v>
      </c>
      <c r="AU1147">
        <f>IF(OR($D1147="51",$D1147="52",$D1147="61"),(AE1147/'Totals and Drop Down Lists'!AA$4)*Inputs!I$38,0)</f>
        <v>0</v>
      </c>
      <c r="AV1147">
        <f>IF(OR($D1147="51",$D1147="52",$D1147="61"),(AF1147/'Totals and Drop Down Lists'!AB$4)*Inputs!J$38,0)</f>
        <v>0</v>
      </c>
      <c r="AW1147">
        <f>IF(OR($D1147="51",$D1147="52",$D1147="61"),(AG1147/'Totals and Drop Down Lists'!AC$4)*Inputs!K$38,0)</f>
        <v>0</v>
      </c>
      <c r="AX1147">
        <f>IF(OR($D1147="51",$D1147="52",$D1147="61"),(AH1147/'Totals and Drop Down Lists'!AD$4)*Inputs!L$38,0)</f>
        <v>0</v>
      </c>
      <c r="AY1147">
        <f>IF(OR($D1147="51",$D1147="52",$D1147="61"),0,(AA1147/'Totals and Drop Down Lists'!W$5)*Inputs!E$39)</f>
        <v>0</v>
      </c>
      <c r="AZ1147">
        <f>IF(OR($D1147="51",$D1147="52",$D1147="61"),0,(AB1147/'Totals and Drop Down Lists'!X$5)*Inputs!F$39)</f>
        <v>0</v>
      </c>
      <c r="BA1147">
        <f>IF(OR($D1147="51",$D1147="52",$D1147="61"),0,(AC1147/'Totals and Drop Down Lists'!Y$5)*Inputs!G$39)</f>
        <v>0</v>
      </c>
      <c r="BB1147">
        <f>IF(OR($D1147="51",$D1147="52",$D1147="61"),0,(AD1147/'Totals and Drop Down Lists'!Z$5)*Inputs!H$39)</f>
        <v>0</v>
      </c>
      <c r="BC1147">
        <f>IF(OR($D1147="51",$D1147="52",$D1147="61"),0,(AE1147/'Totals and Drop Down Lists'!AA$5)*Inputs!I$39)</f>
        <v>0</v>
      </c>
      <c r="BD1147">
        <f>IF(OR($D1147="51",$D1147="52",$D1147="61"),0,(AF1147/'Totals and Drop Down Lists'!AB$5)*Inputs!J$39)</f>
        <v>0</v>
      </c>
      <c r="BE1147">
        <f>IF(OR($D1147="51",$D1147="52",$D1147="61"),0,(AG1147/'Totals and Drop Down Lists'!AC$5)*Inputs!K$39)</f>
        <v>0</v>
      </c>
      <c r="BF1147">
        <f>IF(OR($D1147="51",$D1147="52",$D1147="61"),0,(AH1147/'Totals and Drop Down Lists'!AD$5)*Inputs!L$39)</f>
        <v>0</v>
      </c>
      <c r="BG1147" s="10">
        <f t="shared" si="154"/>
        <v>136194.9178738629</v>
      </c>
    </row>
    <row r="1148" spans="1:59" ht="28.8">
      <c r="A1148" s="1" t="s">
        <v>7454</v>
      </c>
      <c r="B1148" s="1" t="s">
        <v>2066</v>
      </c>
      <c r="C1148" s="1" t="s">
        <v>2090</v>
      </c>
      <c r="D1148" s="1" t="s">
        <v>10</v>
      </c>
      <c r="E1148" s="1" t="s">
        <v>2091</v>
      </c>
      <c r="F1148" s="2">
        <v>31369</v>
      </c>
      <c r="G1148" s="2">
        <v>763</v>
      </c>
      <c r="H1148" s="2">
        <v>24</v>
      </c>
      <c r="I1148" s="2">
        <v>7451</v>
      </c>
      <c r="J1148" s="2">
        <v>12748</v>
      </c>
      <c r="K1148" s="2">
        <v>5600</v>
      </c>
      <c r="L1148" s="2">
        <v>61</v>
      </c>
      <c r="M1148" s="2">
        <v>6</v>
      </c>
      <c r="N1148" s="2">
        <v>0</v>
      </c>
      <c r="O1148" s="2">
        <v>155</v>
      </c>
      <c r="P1148" s="2">
        <v>34</v>
      </c>
      <c r="Q1148" s="2">
        <v>6</v>
      </c>
      <c r="R1148" s="2">
        <v>3925</v>
      </c>
      <c r="S1148" s="2">
        <v>3932400</v>
      </c>
      <c r="T1148" s="2">
        <v>163415600</v>
      </c>
      <c r="U1148" s="2">
        <v>416</v>
      </c>
      <c r="V1148" s="2">
        <v>315</v>
      </c>
      <c r="W1148" s="2">
        <v>0</v>
      </c>
      <c r="X1148" s="2">
        <v>1635</v>
      </c>
      <c r="Y1148" s="2">
        <v>185</v>
      </c>
      <c r="Z1148" s="2">
        <v>985</v>
      </c>
      <c r="AA1148" s="9">
        <f t="shared" si="155"/>
        <v>31369</v>
      </c>
      <c r="AB1148" s="9">
        <f t="shared" si="156"/>
        <v>6664</v>
      </c>
      <c r="AC1148" s="9">
        <f t="shared" si="157"/>
        <v>4187</v>
      </c>
      <c r="AD1148" s="9">
        <f t="shared" si="158"/>
        <v>3925</v>
      </c>
      <c r="AE1148" s="44">
        <f t="shared" si="159"/>
        <v>1.718026210253604E-4</v>
      </c>
      <c r="AF1148" s="9">
        <f t="shared" si="160"/>
        <v>1320</v>
      </c>
      <c r="AG1148" s="9">
        <f t="shared" si="153"/>
        <v>1170</v>
      </c>
      <c r="AH1148" s="44">
        <f t="shared" si="161"/>
        <v>1.9124184296079257E-4</v>
      </c>
      <c r="AI1148">
        <f>AA1148/'Totals and Drop Down Lists'!W$6*Inputs!E$37</f>
        <v>28456.087431883992</v>
      </c>
      <c r="AJ1148">
        <f>AB1148/'Totals and Drop Down Lists'!X$6*Inputs!F$37</f>
        <v>21927.140185892098</v>
      </c>
      <c r="AK1148">
        <f>AC1148/'Totals and Drop Down Lists'!Y$6*Inputs!G$37</f>
        <v>27602.118311304504</v>
      </c>
      <c r="AL1148">
        <f>AD1148/'Totals and Drop Down Lists'!Z$6*Inputs!H$37</f>
        <v>31468.692484726012</v>
      </c>
      <c r="AM1148">
        <f>AE1148/'Totals and Drop Down Lists'!AA$6*Inputs!I$37</f>
        <v>21387.596681317922</v>
      </c>
      <c r="AN1148">
        <f>AF1148/'Totals and Drop Down Lists'!AB$6*Inputs!J$37</f>
        <v>26342.834945255061</v>
      </c>
      <c r="AO1148">
        <f>AG1148/'Totals and Drop Down Lists'!AC$6*Inputs!K$37</f>
        <v>21789.584129537194</v>
      </c>
      <c r="AP1148">
        <f>AH1148/'Totals and Drop Down Lists'!AD$6*Inputs!L$37</f>
        <v>45004.925510469118</v>
      </c>
      <c r="AQ1148">
        <f>IF(OR($D1148="51",$D1148="52",$D1148="61"),(AA1148/'Totals and Drop Down Lists'!W$4)*Inputs!E$38,0)</f>
        <v>0</v>
      </c>
      <c r="AR1148">
        <f>IF(OR($D1148="51",$D1148="52",$D1148="61"),(AB1148/'Totals and Drop Down Lists'!X$4)*Inputs!F$38,0)</f>
        <v>0</v>
      </c>
      <c r="AS1148">
        <f>IF(OR($D1148="51",$D1148="52",$D1148="61"),(AC1148/'Totals and Drop Down Lists'!Y$4)*Inputs!G$38,0)</f>
        <v>0</v>
      </c>
      <c r="AT1148">
        <f>IF(OR($D1148="51",$D1148="52",$D1148="61"),(AD1148/'Totals and Drop Down Lists'!Z$4)*Inputs!H$38,0)</f>
        <v>0</v>
      </c>
      <c r="AU1148">
        <f>IF(OR($D1148="51",$D1148="52",$D1148="61"),(AE1148/'Totals and Drop Down Lists'!AA$4)*Inputs!I$38,0)</f>
        <v>0</v>
      </c>
      <c r="AV1148">
        <f>IF(OR($D1148="51",$D1148="52",$D1148="61"),(AF1148/'Totals and Drop Down Lists'!AB$4)*Inputs!J$38,0)</f>
        <v>0</v>
      </c>
      <c r="AW1148">
        <f>IF(OR($D1148="51",$D1148="52",$D1148="61"),(AG1148/'Totals and Drop Down Lists'!AC$4)*Inputs!K$38,0)</f>
        <v>0</v>
      </c>
      <c r="AX1148">
        <f>IF(OR($D1148="51",$D1148="52",$D1148="61"),(AH1148/'Totals and Drop Down Lists'!AD$4)*Inputs!L$38,0)</f>
        <v>0</v>
      </c>
      <c r="AY1148">
        <f>IF(OR($D1148="51",$D1148="52",$D1148="61"),0,(AA1148/'Totals and Drop Down Lists'!W$5)*Inputs!E$39)</f>
        <v>0</v>
      </c>
      <c r="AZ1148">
        <f>IF(OR($D1148="51",$D1148="52",$D1148="61"),0,(AB1148/'Totals and Drop Down Lists'!X$5)*Inputs!F$39)</f>
        <v>0</v>
      </c>
      <c r="BA1148">
        <f>IF(OR($D1148="51",$D1148="52",$D1148="61"),0,(AC1148/'Totals and Drop Down Lists'!Y$5)*Inputs!G$39)</f>
        <v>0</v>
      </c>
      <c r="BB1148">
        <f>IF(OR($D1148="51",$D1148="52",$D1148="61"),0,(AD1148/'Totals and Drop Down Lists'!Z$5)*Inputs!H$39)</f>
        <v>0</v>
      </c>
      <c r="BC1148">
        <f>IF(OR($D1148="51",$D1148="52",$D1148="61"),0,(AE1148/'Totals and Drop Down Lists'!AA$5)*Inputs!I$39)</f>
        <v>0</v>
      </c>
      <c r="BD1148">
        <f>IF(OR($D1148="51",$D1148="52",$D1148="61"),0,(AF1148/'Totals and Drop Down Lists'!AB$5)*Inputs!J$39)</f>
        <v>0</v>
      </c>
      <c r="BE1148">
        <f>IF(OR($D1148="51",$D1148="52",$D1148="61"),0,(AG1148/'Totals and Drop Down Lists'!AC$5)*Inputs!K$39)</f>
        <v>0</v>
      </c>
      <c r="BF1148">
        <f>IF(OR($D1148="51",$D1148="52",$D1148="61"),0,(AH1148/'Totals and Drop Down Lists'!AD$5)*Inputs!L$39)</f>
        <v>0</v>
      </c>
      <c r="BG1148" s="10">
        <f t="shared" si="154"/>
        <v>223978.97968038591</v>
      </c>
    </row>
    <row r="1149" spans="1:59" ht="28.8">
      <c r="A1149" s="1" t="s">
        <v>7454</v>
      </c>
      <c r="B1149" s="1" t="s">
        <v>2066</v>
      </c>
      <c r="C1149" s="1" t="s">
        <v>2092</v>
      </c>
      <c r="D1149" s="1" t="s">
        <v>10</v>
      </c>
      <c r="E1149" s="1" t="s">
        <v>2093</v>
      </c>
      <c r="F1149" s="2">
        <v>69989</v>
      </c>
      <c r="G1149" s="2">
        <v>7385</v>
      </c>
      <c r="H1149" s="2">
        <v>762</v>
      </c>
      <c r="I1149" s="2">
        <v>20847</v>
      </c>
      <c r="J1149" s="2">
        <v>27878</v>
      </c>
      <c r="K1149" s="2">
        <v>13851</v>
      </c>
      <c r="L1149" s="2">
        <v>95</v>
      </c>
      <c r="M1149" s="2">
        <v>0</v>
      </c>
      <c r="N1149" s="2">
        <v>0</v>
      </c>
      <c r="O1149" s="2">
        <v>206</v>
      </c>
      <c r="P1149" s="2">
        <v>104</v>
      </c>
      <c r="Q1149" s="2">
        <v>0</v>
      </c>
      <c r="R1149" s="2">
        <v>6857</v>
      </c>
      <c r="S1149" s="2">
        <v>9495400</v>
      </c>
      <c r="T1149" s="2">
        <v>366472300</v>
      </c>
      <c r="U1149" s="2">
        <v>1537</v>
      </c>
      <c r="V1149" s="2">
        <v>765</v>
      </c>
      <c r="W1149" s="2">
        <v>80</v>
      </c>
      <c r="X1149" s="2">
        <v>4395</v>
      </c>
      <c r="Y1149" s="2">
        <v>370</v>
      </c>
      <c r="Z1149" s="2">
        <v>3180</v>
      </c>
      <c r="AA1149" s="9">
        <f t="shared" si="155"/>
        <v>69989</v>
      </c>
      <c r="AB1149" s="9">
        <f t="shared" si="156"/>
        <v>12700</v>
      </c>
      <c r="AC1149" s="9">
        <f t="shared" si="157"/>
        <v>7262</v>
      </c>
      <c r="AD1149" s="9">
        <f t="shared" si="158"/>
        <v>6857</v>
      </c>
      <c r="AE1149" s="44">
        <f t="shared" si="159"/>
        <v>4.806140147607732E-4</v>
      </c>
      <c r="AF1149" s="9">
        <f t="shared" si="160"/>
        <v>3550</v>
      </c>
      <c r="AG1149" s="9">
        <f t="shared" si="153"/>
        <v>3550</v>
      </c>
      <c r="AH1149" s="44">
        <f t="shared" si="161"/>
        <v>6.5629478736378862E-4</v>
      </c>
      <c r="AI1149">
        <f>AA1149/'Totals and Drop Down Lists'!W$6*Inputs!E$37</f>
        <v>63489.849956011632</v>
      </c>
      <c r="AJ1149">
        <f>AB1149/'Totals and Drop Down Lists'!X$6*Inputs!F$37</f>
        <v>41787.917221012853</v>
      </c>
      <c r="AK1149">
        <f>AC1149/'Totals and Drop Down Lists'!Y$6*Inputs!G$37</f>
        <v>47873.557004225768</v>
      </c>
      <c r="AL1149">
        <f>AD1149/'Totals and Drop Down Lists'!Z$6*Inputs!H$37</f>
        <v>54976.006208348095</v>
      </c>
      <c r="AM1149">
        <f>AE1149/'Totals and Drop Down Lists'!AA$6*Inputs!I$37</f>
        <v>59831.326470712287</v>
      </c>
      <c r="AN1149">
        <f>AF1149/'Totals and Drop Down Lists'!AB$6*Inputs!J$37</f>
        <v>70846.260648223833</v>
      </c>
      <c r="AO1149">
        <f>AG1149/'Totals and Drop Down Lists'!AC$6*Inputs!K$37</f>
        <v>66113.695435775255</v>
      </c>
      <c r="AP1149">
        <f>AH1149/'Totals and Drop Down Lists'!AD$6*Inputs!L$37</f>
        <v>154445.79262014278</v>
      </c>
      <c r="AQ1149">
        <f>IF(OR($D1149="51",$D1149="52",$D1149="61"),(AA1149/'Totals and Drop Down Lists'!W$4)*Inputs!E$38,0)</f>
        <v>0</v>
      </c>
      <c r="AR1149">
        <f>IF(OR($D1149="51",$D1149="52",$D1149="61"),(AB1149/'Totals and Drop Down Lists'!X$4)*Inputs!F$38,0)</f>
        <v>0</v>
      </c>
      <c r="AS1149">
        <f>IF(OR($D1149="51",$D1149="52",$D1149="61"),(AC1149/'Totals and Drop Down Lists'!Y$4)*Inputs!G$38,0)</f>
        <v>0</v>
      </c>
      <c r="AT1149">
        <f>IF(OR($D1149="51",$D1149="52",$D1149="61"),(AD1149/'Totals and Drop Down Lists'!Z$4)*Inputs!H$38,0)</f>
        <v>0</v>
      </c>
      <c r="AU1149">
        <f>IF(OR($D1149="51",$D1149="52",$D1149="61"),(AE1149/'Totals and Drop Down Lists'!AA$4)*Inputs!I$38,0)</f>
        <v>0</v>
      </c>
      <c r="AV1149">
        <f>IF(OR($D1149="51",$D1149="52",$D1149="61"),(AF1149/'Totals and Drop Down Lists'!AB$4)*Inputs!J$38,0)</f>
        <v>0</v>
      </c>
      <c r="AW1149">
        <f>IF(OR($D1149="51",$D1149="52",$D1149="61"),(AG1149/'Totals and Drop Down Lists'!AC$4)*Inputs!K$38,0)</f>
        <v>0</v>
      </c>
      <c r="AX1149">
        <f>IF(OR($D1149="51",$D1149="52",$D1149="61"),(AH1149/'Totals and Drop Down Lists'!AD$4)*Inputs!L$38,0)</f>
        <v>0</v>
      </c>
      <c r="AY1149">
        <f>IF(OR($D1149="51",$D1149="52",$D1149="61"),0,(AA1149/'Totals and Drop Down Lists'!W$5)*Inputs!E$39)</f>
        <v>0</v>
      </c>
      <c r="AZ1149">
        <f>IF(OR($D1149="51",$D1149="52",$D1149="61"),0,(AB1149/'Totals and Drop Down Lists'!X$5)*Inputs!F$39)</f>
        <v>0</v>
      </c>
      <c r="BA1149">
        <f>IF(OR($D1149="51",$D1149="52",$D1149="61"),0,(AC1149/'Totals and Drop Down Lists'!Y$5)*Inputs!G$39)</f>
        <v>0</v>
      </c>
      <c r="BB1149">
        <f>IF(OR($D1149="51",$D1149="52",$D1149="61"),0,(AD1149/'Totals and Drop Down Lists'!Z$5)*Inputs!H$39)</f>
        <v>0</v>
      </c>
      <c r="BC1149">
        <f>IF(OR($D1149="51",$D1149="52",$D1149="61"),0,(AE1149/'Totals and Drop Down Lists'!AA$5)*Inputs!I$39)</f>
        <v>0</v>
      </c>
      <c r="BD1149">
        <f>IF(OR($D1149="51",$D1149="52",$D1149="61"),0,(AF1149/'Totals and Drop Down Lists'!AB$5)*Inputs!J$39)</f>
        <v>0</v>
      </c>
      <c r="BE1149">
        <f>IF(OR($D1149="51",$D1149="52",$D1149="61"),0,(AG1149/'Totals and Drop Down Lists'!AC$5)*Inputs!K$39)</f>
        <v>0</v>
      </c>
      <c r="BF1149">
        <f>IF(OR($D1149="51",$D1149="52",$D1149="61"),0,(AH1149/'Totals and Drop Down Lists'!AD$5)*Inputs!L$39)</f>
        <v>0</v>
      </c>
      <c r="BG1149" s="10">
        <f t="shared" si="154"/>
        <v>559364.40556445241</v>
      </c>
    </row>
    <row r="1150" spans="1:59" ht="28.8">
      <c r="A1150" s="1" t="s">
        <v>7454</v>
      </c>
      <c r="B1150" s="1" t="s">
        <v>2066</v>
      </c>
      <c r="C1150" s="1" t="s">
        <v>2094</v>
      </c>
      <c r="D1150" s="1" t="s">
        <v>10</v>
      </c>
      <c r="E1150" s="1" t="s">
        <v>2095</v>
      </c>
      <c r="F1150" s="2">
        <v>36513</v>
      </c>
      <c r="G1150" s="2">
        <v>519</v>
      </c>
      <c r="H1150" s="2">
        <v>21</v>
      </c>
      <c r="I1150" s="2">
        <v>7916</v>
      </c>
      <c r="J1150" s="2">
        <v>15396</v>
      </c>
      <c r="K1150" s="2">
        <v>6846</v>
      </c>
      <c r="L1150" s="2">
        <v>29</v>
      </c>
      <c r="M1150" s="2">
        <v>0</v>
      </c>
      <c r="N1150" s="2">
        <v>5</v>
      </c>
      <c r="O1150" s="2">
        <v>214</v>
      </c>
      <c r="P1150" s="2">
        <v>44</v>
      </c>
      <c r="Q1150" s="2">
        <v>39</v>
      </c>
      <c r="R1150" s="2">
        <v>4295</v>
      </c>
      <c r="S1150" s="2">
        <v>4410800</v>
      </c>
      <c r="T1150" s="2">
        <v>208959900</v>
      </c>
      <c r="U1150" s="2">
        <v>584</v>
      </c>
      <c r="V1150" s="2">
        <v>990</v>
      </c>
      <c r="W1150" s="2">
        <v>50</v>
      </c>
      <c r="X1150" s="2">
        <v>1850</v>
      </c>
      <c r="Y1150" s="2">
        <v>360</v>
      </c>
      <c r="Z1150" s="2">
        <v>985</v>
      </c>
      <c r="AA1150" s="9">
        <f t="shared" si="155"/>
        <v>36513</v>
      </c>
      <c r="AB1150" s="9">
        <f t="shared" si="156"/>
        <v>7376</v>
      </c>
      <c r="AC1150" s="9">
        <f t="shared" si="157"/>
        <v>4626</v>
      </c>
      <c r="AD1150" s="9">
        <f t="shared" si="158"/>
        <v>4295</v>
      </c>
      <c r="AE1150" s="44">
        <f t="shared" si="159"/>
        <v>2.1259922308717848E-4</v>
      </c>
      <c r="AF1150" s="9">
        <f t="shared" si="160"/>
        <v>810</v>
      </c>
      <c r="AG1150" s="9">
        <f t="shared" si="153"/>
        <v>1345</v>
      </c>
      <c r="AH1150" s="44">
        <f t="shared" si="161"/>
        <v>2.2253706863935741E-4</v>
      </c>
      <c r="AI1150">
        <f>AA1150/'Totals and Drop Down Lists'!W$6*Inputs!E$37</f>
        <v>33122.417686262881</v>
      </c>
      <c r="AJ1150">
        <f>AB1150/'Totals and Drop Down Lists'!X$6*Inputs!F$37</f>
        <v>24269.895860015022</v>
      </c>
      <c r="AK1150">
        <f>AC1150/'Totals and Drop Down Lists'!Y$6*Inputs!G$37</f>
        <v>30496.154599497164</v>
      </c>
      <c r="AL1150">
        <f>AD1150/'Totals and Drop Down Lists'!Z$6*Inputs!H$37</f>
        <v>34435.16795462375</v>
      </c>
      <c r="AM1150">
        <f>AE1150/'Totals and Drop Down Lists'!AA$6*Inputs!I$37</f>
        <v>26466.339168823917</v>
      </c>
      <c r="AN1150">
        <f>AF1150/'Totals and Drop Down Lists'!AB$6*Inputs!J$37</f>
        <v>16164.921443679241</v>
      </c>
      <c r="AO1150">
        <f>AG1150/'Totals and Drop Down Lists'!AC$6*Inputs!K$37</f>
        <v>25048.709960878226</v>
      </c>
      <c r="AP1150">
        <f>AH1150/'Totals and Drop Down Lists'!AD$6*Inputs!L$37</f>
        <v>52369.628123097064</v>
      </c>
      <c r="AQ1150">
        <f>IF(OR($D1150="51",$D1150="52",$D1150="61"),(AA1150/'Totals and Drop Down Lists'!W$4)*Inputs!E$38,0)</f>
        <v>0</v>
      </c>
      <c r="AR1150">
        <f>IF(OR($D1150="51",$D1150="52",$D1150="61"),(AB1150/'Totals and Drop Down Lists'!X$4)*Inputs!F$38,0)</f>
        <v>0</v>
      </c>
      <c r="AS1150">
        <f>IF(OR($D1150="51",$D1150="52",$D1150="61"),(AC1150/'Totals and Drop Down Lists'!Y$4)*Inputs!G$38,0)</f>
        <v>0</v>
      </c>
      <c r="AT1150">
        <f>IF(OR($D1150="51",$D1150="52",$D1150="61"),(AD1150/'Totals and Drop Down Lists'!Z$4)*Inputs!H$38,0)</f>
        <v>0</v>
      </c>
      <c r="AU1150">
        <f>IF(OR($D1150="51",$D1150="52",$D1150="61"),(AE1150/'Totals and Drop Down Lists'!AA$4)*Inputs!I$38,0)</f>
        <v>0</v>
      </c>
      <c r="AV1150">
        <f>IF(OR($D1150="51",$D1150="52",$D1150="61"),(AF1150/'Totals and Drop Down Lists'!AB$4)*Inputs!J$38,0)</f>
        <v>0</v>
      </c>
      <c r="AW1150">
        <f>IF(OR($D1150="51",$D1150="52",$D1150="61"),(AG1150/'Totals and Drop Down Lists'!AC$4)*Inputs!K$38,0)</f>
        <v>0</v>
      </c>
      <c r="AX1150">
        <f>IF(OR($D1150="51",$D1150="52",$D1150="61"),(AH1150/'Totals and Drop Down Lists'!AD$4)*Inputs!L$38,0)</f>
        <v>0</v>
      </c>
      <c r="AY1150">
        <f>IF(OR($D1150="51",$D1150="52",$D1150="61"),0,(AA1150/'Totals and Drop Down Lists'!W$5)*Inputs!E$39)</f>
        <v>0</v>
      </c>
      <c r="AZ1150">
        <f>IF(OR($D1150="51",$D1150="52",$D1150="61"),0,(AB1150/'Totals and Drop Down Lists'!X$5)*Inputs!F$39)</f>
        <v>0</v>
      </c>
      <c r="BA1150">
        <f>IF(OR($D1150="51",$D1150="52",$D1150="61"),0,(AC1150/'Totals and Drop Down Lists'!Y$5)*Inputs!G$39)</f>
        <v>0</v>
      </c>
      <c r="BB1150">
        <f>IF(OR($D1150="51",$D1150="52",$D1150="61"),0,(AD1150/'Totals and Drop Down Lists'!Z$5)*Inputs!H$39)</f>
        <v>0</v>
      </c>
      <c r="BC1150">
        <f>IF(OR($D1150="51",$D1150="52",$D1150="61"),0,(AE1150/'Totals and Drop Down Lists'!AA$5)*Inputs!I$39)</f>
        <v>0</v>
      </c>
      <c r="BD1150">
        <f>IF(OR($D1150="51",$D1150="52",$D1150="61"),0,(AF1150/'Totals and Drop Down Lists'!AB$5)*Inputs!J$39)</f>
        <v>0</v>
      </c>
      <c r="BE1150">
        <f>IF(OR($D1150="51",$D1150="52",$D1150="61"),0,(AG1150/'Totals and Drop Down Lists'!AC$5)*Inputs!K$39)</f>
        <v>0</v>
      </c>
      <c r="BF1150">
        <f>IF(OR($D1150="51",$D1150="52",$D1150="61"),0,(AH1150/'Totals and Drop Down Lists'!AD$5)*Inputs!L$39)</f>
        <v>0</v>
      </c>
      <c r="BG1150" s="10">
        <f t="shared" si="154"/>
        <v>242373.23479687725</v>
      </c>
    </row>
    <row r="1151" spans="1:59" ht="28.8">
      <c r="A1151" s="1" t="s">
        <v>7454</v>
      </c>
      <c r="B1151" s="1" t="s">
        <v>2066</v>
      </c>
      <c r="C1151" s="1" t="s">
        <v>2096</v>
      </c>
      <c r="D1151" s="1" t="s">
        <v>7</v>
      </c>
      <c r="E1151" s="1" t="s">
        <v>2097</v>
      </c>
      <c r="F1151" s="2">
        <v>61002</v>
      </c>
      <c r="G1151" s="2">
        <v>2047</v>
      </c>
      <c r="H1151" s="2">
        <v>430</v>
      </c>
      <c r="I1151" s="2">
        <v>13493</v>
      </c>
      <c r="J1151" s="2">
        <v>21734</v>
      </c>
      <c r="K1151" s="2">
        <v>9597</v>
      </c>
      <c r="L1151" s="2">
        <v>131</v>
      </c>
      <c r="M1151" s="2">
        <v>0</v>
      </c>
      <c r="N1151" s="2">
        <v>6</v>
      </c>
      <c r="O1151" s="2">
        <v>168</v>
      </c>
      <c r="P1151" s="2">
        <v>16</v>
      </c>
      <c r="Q1151" s="2">
        <v>21</v>
      </c>
      <c r="R1151" s="2">
        <v>11468</v>
      </c>
      <c r="S1151" s="2">
        <v>6293900</v>
      </c>
      <c r="T1151" s="2">
        <v>269470700</v>
      </c>
      <c r="U1151" s="2">
        <v>874</v>
      </c>
      <c r="V1151" s="2">
        <v>695</v>
      </c>
      <c r="W1151" s="2">
        <v>50</v>
      </c>
      <c r="X1151" s="2">
        <v>2715</v>
      </c>
      <c r="Y1151" s="2">
        <v>390</v>
      </c>
      <c r="Z1151" s="2">
        <v>1555</v>
      </c>
      <c r="AA1151" s="9">
        <f t="shared" si="155"/>
        <v>61002</v>
      </c>
      <c r="AB1151" s="9">
        <f t="shared" si="156"/>
        <v>11016</v>
      </c>
      <c r="AC1151" s="9">
        <f t="shared" si="157"/>
        <v>11810</v>
      </c>
      <c r="AD1151" s="9">
        <f t="shared" si="158"/>
        <v>11468</v>
      </c>
      <c r="AE1151" s="44">
        <f t="shared" si="159"/>
        <v>2.9595597536765744E-4</v>
      </c>
      <c r="AF1151" s="9">
        <f t="shared" si="160"/>
        <v>1970</v>
      </c>
      <c r="AG1151" s="9">
        <f t="shared" si="153"/>
        <v>1945</v>
      </c>
      <c r="AH1151" s="44">
        <f t="shared" si="161"/>
        <v>3.1957038365330946E-4</v>
      </c>
      <c r="AI1151">
        <f>AA1151/'Totals and Drop Down Lists'!W$6*Inputs!E$37</f>
        <v>55337.379116955824</v>
      </c>
      <c r="AJ1151">
        <f>AB1151/'Totals and Drop Down Lists'!X$6*Inputs!F$37</f>
        <v>36246.905205250201</v>
      </c>
      <c r="AK1151">
        <f>AC1151/'Totals and Drop Down Lists'!Y$6*Inputs!G$37</f>
        <v>77855.509256390302</v>
      </c>
      <c r="AL1151">
        <f>AD1151/'Totals and Drop Down Lists'!Z$6*Inputs!H$37</f>
        <v>91944.704564289917</v>
      </c>
      <c r="AM1151">
        <f>AE1151/'Totals and Drop Down Lists'!AA$6*Inputs!I$37</f>
        <v>36843.367108207021</v>
      </c>
      <c r="AN1151">
        <f>AF1151/'Totals and Drop Down Lists'!AB$6*Inputs!J$37</f>
        <v>39314.685486479138</v>
      </c>
      <c r="AO1151">
        <f>AG1151/'Totals and Drop Down Lists'!AC$6*Inputs!K$37</f>
        <v>36222.855668333199</v>
      </c>
      <c r="AP1151">
        <f>AH1151/'Totals and Drop Down Lists'!AD$6*Inputs!L$37</f>
        <v>75204.469320125747</v>
      </c>
      <c r="AQ1151">
        <f>IF(OR($D1151="51",$D1151="52",$D1151="61"),(AA1151/'Totals and Drop Down Lists'!W$4)*Inputs!E$38,0)</f>
        <v>0</v>
      </c>
      <c r="AR1151">
        <f>IF(OR($D1151="51",$D1151="52",$D1151="61"),(AB1151/'Totals and Drop Down Lists'!X$4)*Inputs!F$38,0)</f>
        <v>0</v>
      </c>
      <c r="AS1151">
        <f>IF(OR($D1151="51",$D1151="52",$D1151="61"),(AC1151/'Totals and Drop Down Lists'!Y$4)*Inputs!G$38,0)</f>
        <v>0</v>
      </c>
      <c r="AT1151">
        <f>IF(OR($D1151="51",$D1151="52",$D1151="61"),(AD1151/'Totals and Drop Down Lists'!Z$4)*Inputs!H$38,0)</f>
        <v>0</v>
      </c>
      <c r="AU1151">
        <f>IF(OR($D1151="51",$D1151="52",$D1151="61"),(AE1151/'Totals and Drop Down Lists'!AA$4)*Inputs!I$38,0)</f>
        <v>0</v>
      </c>
      <c r="AV1151">
        <f>IF(OR($D1151="51",$D1151="52",$D1151="61"),(AF1151/'Totals and Drop Down Lists'!AB$4)*Inputs!J$38,0)</f>
        <v>0</v>
      </c>
      <c r="AW1151">
        <f>IF(OR($D1151="51",$D1151="52",$D1151="61"),(AG1151/'Totals and Drop Down Lists'!AC$4)*Inputs!K$38,0)</f>
        <v>0</v>
      </c>
      <c r="AX1151">
        <f>IF(OR($D1151="51",$D1151="52",$D1151="61"),(AH1151/'Totals and Drop Down Lists'!AD$4)*Inputs!L$38,0)</f>
        <v>0</v>
      </c>
      <c r="AY1151">
        <f>IF(OR($D1151="51",$D1151="52",$D1151="61"),0,(AA1151/'Totals and Drop Down Lists'!W$5)*Inputs!E$39)</f>
        <v>0</v>
      </c>
      <c r="AZ1151">
        <f>IF(OR($D1151="51",$D1151="52",$D1151="61"),0,(AB1151/'Totals and Drop Down Lists'!X$5)*Inputs!F$39)</f>
        <v>0</v>
      </c>
      <c r="BA1151">
        <f>IF(OR($D1151="51",$D1151="52",$D1151="61"),0,(AC1151/'Totals and Drop Down Lists'!Y$5)*Inputs!G$39)</f>
        <v>0</v>
      </c>
      <c r="BB1151">
        <f>IF(OR($D1151="51",$D1151="52",$D1151="61"),0,(AD1151/'Totals and Drop Down Lists'!Z$5)*Inputs!H$39)</f>
        <v>0</v>
      </c>
      <c r="BC1151">
        <f>IF(OR($D1151="51",$D1151="52",$D1151="61"),0,(AE1151/'Totals and Drop Down Lists'!AA$5)*Inputs!I$39)</f>
        <v>0</v>
      </c>
      <c r="BD1151">
        <f>IF(OR($D1151="51",$D1151="52",$D1151="61"),0,(AF1151/'Totals and Drop Down Lists'!AB$5)*Inputs!J$39)</f>
        <v>0</v>
      </c>
      <c r="BE1151">
        <f>IF(OR($D1151="51",$D1151="52",$D1151="61"),0,(AG1151/'Totals and Drop Down Lists'!AC$5)*Inputs!K$39)</f>
        <v>0</v>
      </c>
      <c r="BF1151">
        <f>IF(OR($D1151="51",$D1151="52",$D1151="61"),0,(AH1151/'Totals and Drop Down Lists'!AD$5)*Inputs!L$39)</f>
        <v>0</v>
      </c>
      <c r="BG1151" s="10">
        <f t="shared" si="154"/>
        <v>448969.87572603137</v>
      </c>
    </row>
    <row r="1152" spans="1:59" ht="28.8">
      <c r="A1152" s="1" t="s">
        <v>7454</v>
      </c>
      <c r="B1152" s="1" t="s">
        <v>2066</v>
      </c>
      <c r="C1152" s="1" t="s">
        <v>2098</v>
      </c>
      <c r="D1152" s="1" t="s">
        <v>10</v>
      </c>
      <c r="E1152" s="1" t="s">
        <v>2099</v>
      </c>
      <c r="F1152" s="2">
        <v>30137</v>
      </c>
      <c r="G1152" s="2">
        <v>7950</v>
      </c>
      <c r="H1152" s="2">
        <v>1043</v>
      </c>
      <c r="I1152" s="2">
        <v>10381</v>
      </c>
      <c r="J1152" s="2">
        <v>12089</v>
      </c>
      <c r="K1152" s="2">
        <v>8066</v>
      </c>
      <c r="L1152" s="2">
        <v>13</v>
      </c>
      <c r="M1152" s="2">
        <v>0</v>
      </c>
      <c r="N1152" s="2">
        <v>0</v>
      </c>
      <c r="O1152" s="2">
        <v>71</v>
      </c>
      <c r="P1152" s="2">
        <v>0</v>
      </c>
      <c r="Q1152" s="2">
        <v>0</v>
      </c>
      <c r="R1152" s="2">
        <v>1336</v>
      </c>
      <c r="S1152" s="2">
        <v>7970300</v>
      </c>
      <c r="T1152" s="2">
        <v>217064900</v>
      </c>
      <c r="U1152" s="2">
        <v>185</v>
      </c>
      <c r="V1152" s="2">
        <v>100</v>
      </c>
      <c r="W1152" s="2">
        <v>0</v>
      </c>
      <c r="X1152" s="2">
        <v>3300</v>
      </c>
      <c r="Y1152" s="2">
        <v>70</v>
      </c>
      <c r="Z1152" s="2">
        <v>2690</v>
      </c>
      <c r="AA1152" s="9">
        <f t="shared" si="155"/>
        <v>30137</v>
      </c>
      <c r="AB1152" s="9">
        <f t="shared" si="156"/>
        <v>1388</v>
      </c>
      <c r="AC1152" s="9">
        <f t="shared" si="157"/>
        <v>1420</v>
      </c>
      <c r="AD1152" s="9">
        <f t="shared" si="158"/>
        <v>1336</v>
      </c>
      <c r="AE1152" s="44">
        <f t="shared" si="159"/>
        <v>3.7585630825358546E-4</v>
      </c>
      <c r="AF1152" s="9">
        <f t="shared" si="160"/>
        <v>3200</v>
      </c>
      <c r="AG1152" s="9">
        <f t="shared" si="153"/>
        <v>2760</v>
      </c>
      <c r="AH1152" s="44">
        <f t="shared" si="161"/>
        <v>6.8521680961919373E-4</v>
      </c>
      <c r="AI1152">
        <f>AA1152/'Totals and Drop Down Lists'!W$6*Inputs!E$37</f>
        <v>27338.490450275363</v>
      </c>
      <c r="AJ1152">
        <f>AB1152/'Totals and Drop Down Lists'!X$6*Inputs!F$37</f>
        <v>4567.0574096666014</v>
      </c>
      <c r="AK1152">
        <f>AC1152/'Totals and Drop Down Lists'!Y$6*Inputs!G$37</f>
        <v>9361.1196565685204</v>
      </c>
      <c r="AL1152">
        <f>AD1152/'Totals and Drop Down Lists'!Z$6*Inputs!H$37</f>
        <v>10711.381696711835</v>
      </c>
      <c r="AM1152">
        <f>AE1152/'Totals and Drop Down Lists'!AA$6*Inputs!I$37</f>
        <v>46790.107642596297</v>
      </c>
      <c r="AN1152">
        <f>AF1152/'Totals and Drop Down Lists'!AB$6*Inputs!J$37</f>
        <v>63861.41804910318</v>
      </c>
      <c r="AO1152">
        <f>AG1152/'Totals and Drop Down Lists'!AC$6*Inputs!K$37</f>
        <v>51401.07025429287</v>
      </c>
      <c r="AP1152">
        <f>AH1152/'Totals and Drop Down Lists'!AD$6*Inputs!L$37</f>
        <v>161252.009487042</v>
      </c>
      <c r="AQ1152">
        <f>IF(OR($D1152="51",$D1152="52",$D1152="61"),(AA1152/'Totals and Drop Down Lists'!W$4)*Inputs!E$38,0)</f>
        <v>0</v>
      </c>
      <c r="AR1152">
        <f>IF(OR($D1152="51",$D1152="52",$D1152="61"),(AB1152/'Totals and Drop Down Lists'!X$4)*Inputs!F$38,0)</f>
        <v>0</v>
      </c>
      <c r="AS1152">
        <f>IF(OR($D1152="51",$D1152="52",$D1152="61"),(AC1152/'Totals and Drop Down Lists'!Y$4)*Inputs!G$38,0)</f>
        <v>0</v>
      </c>
      <c r="AT1152">
        <f>IF(OR($D1152="51",$D1152="52",$D1152="61"),(AD1152/'Totals and Drop Down Lists'!Z$4)*Inputs!H$38,0)</f>
        <v>0</v>
      </c>
      <c r="AU1152">
        <f>IF(OR($D1152="51",$D1152="52",$D1152="61"),(AE1152/'Totals and Drop Down Lists'!AA$4)*Inputs!I$38,0)</f>
        <v>0</v>
      </c>
      <c r="AV1152">
        <f>IF(OR($D1152="51",$D1152="52",$D1152="61"),(AF1152/'Totals and Drop Down Lists'!AB$4)*Inputs!J$38,0)</f>
        <v>0</v>
      </c>
      <c r="AW1152">
        <f>IF(OR($D1152="51",$D1152="52",$D1152="61"),(AG1152/'Totals and Drop Down Lists'!AC$4)*Inputs!K$38,0)</f>
        <v>0</v>
      </c>
      <c r="AX1152">
        <f>IF(OR($D1152="51",$D1152="52",$D1152="61"),(AH1152/'Totals and Drop Down Lists'!AD$4)*Inputs!L$38,0)</f>
        <v>0</v>
      </c>
      <c r="AY1152">
        <f>IF(OR($D1152="51",$D1152="52",$D1152="61"),0,(AA1152/'Totals and Drop Down Lists'!W$5)*Inputs!E$39)</f>
        <v>0</v>
      </c>
      <c r="AZ1152">
        <f>IF(OR($D1152="51",$D1152="52",$D1152="61"),0,(AB1152/'Totals and Drop Down Lists'!X$5)*Inputs!F$39)</f>
        <v>0</v>
      </c>
      <c r="BA1152">
        <f>IF(OR($D1152="51",$D1152="52",$D1152="61"),0,(AC1152/'Totals and Drop Down Lists'!Y$5)*Inputs!G$39)</f>
        <v>0</v>
      </c>
      <c r="BB1152">
        <f>IF(OR($D1152="51",$D1152="52",$D1152="61"),0,(AD1152/'Totals and Drop Down Lists'!Z$5)*Inputs!H$39)</f>
        <v>0</v>
      </c>
      <c r="BC1152">
        <f>IF(OR($D1152="51",$D1152="52",$D1152="61"),0,(AE1152/'Totals and Drop Down Lists'!AA$5)*Inputs!I$39)</f>
        <v>0</v>
      </c>
      <c r="BD1152">
        <f>IF(OR($D1152="51",$D1152="52",$D1152="61"),0,(AF1152/'Totals and Drop Down Lists'!AB$5)*Inputs!J$39)</f>
        <v>0</v>
      </c>
      <c r="BE1152">
        <f>IF(OR($D1152="51",$D1152="52",$D1152="61"),0,(AG1152/'Totals and Drop Down Lists'!AC$5)*Inputs!K$39)</f>
        <v>0</v>
      </c>
      <c r="BF1152">
        <f>IF(OR($D1152="51",$D1152="52",$D1152="61"),0,(AH1152/'Totals and Drop Down Lists'!AD$5)*Inputs!L$39)</f>
        <v>0</v>
      </c>
      <c r="BG1152" s="10">
        <f t="shared" si="154"/>
        <v>375282.65464625665</v>
      </c>
    </row>
    <row r="1153" spans="1:59" ht="28.8">
      <c r="A1153" s="1" t="s">
        <v>7454</v>
      </c>
      <c r="B1153" s="1" t="s">
        <v>2066</v>
      </c>
      <c r="C1153" s="1" t="s">
        <v>1246</v>
      </c>
      <c r="D1153" s="1" t="s">
        <v>25</v>
      </c>
      <c r="E1153" s="1" t="s">
        <v>2100</v>
      </c>
      <c r="F1153" s="2">
        <v>34424</v>
      </c>
      <c r="G1153" s="2">
        <v>235</v>
      </c>
      <c r="H1153" s="2">
        <v>9</v>
      </c>
      <c r="I1153" s="2">
        <v>6130</v>
      </c>
      <c r="J1153" s="2">
        <v>12127</v>
      </c>
      <c r="K1153" s="2">
        <v>2563</v>
      </c>
      <c r="L1153" s="2">
        <v>269</v>
      </c>
      <c r="M1153" s="2">
        <v>65</v>
      </c>
      <c r="N1153" s="2">
        <v>48</v>
      </c>
      <c r="O1153" s="2">
        <v>35</v>
      </c>
      <c r="P1153" s="2">
        <v>10</v>
      </c>
      <c r="Q1153" s="2">
        <v>0</v>
      </c>
      <c r="R1153" s="2">
        <v>3723</v>
      </c>
      <c r="S1153" s="2">
        <v>1399800</v>
      </c>
      <c r="T1153" s="2">
        <v>75491600</v>
      </c>
      <c r="U1153" s="2">
        <v>387</v>
      </c>
      <c r="V1153" s="2">
        <v>234</v>
      </c>
      <c r="W1153" s="2">
        <v>90</v>
      </c>
      <c r="X1153" s="2">
        <v>515</v>
      </c>
      <c r="Y1153" s="2">
        <v>88</v>
      </c>
      <c r="Z1153" s="2">
        <v>285</v>
      </c>
      <c r="AA1153" s="9">
        <f t="shared" si="155"/>
        <v>34424</v>
      </c>
      <c r="AB1153" s="9">
        <f t="shared" si="156"/>
        <v>5886</v>
      </c>
      <c r="AC1153" s="9">
        <f t="shared" si="157"/>
        <v>4150</v>
      </c>
      <c r="AD1153" s="9">
        <f t="shared" si="158"/>
        <v>3723</v>
      </c>
      <c r="AE1153" s="44">
        <f t="shared" si="159"/>
        <v>3.7830285663364635E-5</v>
      </c>
      <c r="AF1153" s="9">
        <f t="shared" si="160"/>
        <v>191</v>
      </c>
      <c r="AG1153" s="9">
        <f t="shared" si="153"/>
        <v>373</v>
      </c>
      <c r="AH1153" s="44">
        <f t="shared" si="161"/>
        <v>2.9332909797519717E-5</v>
      </c>
      <c r="AI1153">
        <f>AA1153/'Totals and Drop Down Lists'!W$6*Inputs!E$37</f>
        <v>31227.401375726819</v>
      </c>
      <c r="AJ1153">
        <f>AB1153/'Totals and Drop Down Lists'!X$6*Inputs!F$37</f>
        <v>19367.218957707217</v>
      </c>
      <c r="AK1153">
        <f>AC1153/'Totals and Drop Down Lists'!Y$6*Inputs!G$37</f>
        <v>27358.201813210817</v>
      </c>
      <c r="AL1153">
        <f>AD1153/'Totals and Drop Down Lists'!Z$6*Inputs!H$37</f>
        <v>29849.157228187247</v>
      </c>
      <c r="AM1153">
        <f>AE1153/'Totals and Drop Down Lists'!AA$6*Inputs!I$37</f>
        <v>4709.4676861050475</v>
      </c>
      <c r="AN1153">
        <f>AF1153/'Totals and Drop Down Lists'!AB$6*Inputs!J$37</f>
        <v>3811.7283898058454</v>
      </c>
      <c r="AO1153">
        <f>AG1153/'Totals and Drop Down Lists'!AC$6*Inputs!K$37</f>
        <v>6946.5939148011739</v>
      </c>
      <c r="AP1153">
        <f>AH1153/'Totals and Drop Down Lists'!AD$6*Inputs!L$37</f>
        <v>6902.9109948147188</v>
      </c>
      <c r="AQ1153">
        <f>IF(OR($D1153="51",$D1153="52",$D1153="61"),(AA1153/'Totals and Drop Down Lists'!W$4)*Inputs!E$38,0)</f>
        <v>0</v>
      </c>
      <c r="AR1153">
        <f>IF(OR($D1153="51",$D1153="52",$D1153="61"),(AB1153/'Totals and Drop Down Lists'!X$4)*Inputs!F$38,0)</f>
        <v>0</v>
      </c>
      <c r="AS1153">
        <f>IF(OR($D1153="51",$D1153="52",$D1153="61"),(AC1153/'Totals and Drop Down Lists'!Y$4)*Inputs!G$38,0)</f>
        <v>0</v>
      </c>
      <c r="AT1153">
        <f>IF(OR($D1153="51",$D1153="52",$D1153="61"),(AD1153/'Totals and Drop Down Lists'!Z$4)*Inputs!H$38,0)</f>
        <v>0</v>
      </c>
      <c r="AU1153">
        <f>IF(OR($D1153="51",$D1153="52",$D1153="61"),(AE1153/'Totals and Drop Down Lists'!AA$4)*Inputs!I$38,0)</f>
        <v>0</v>
      </c>
      <c r="AV1153">
        <f>IF(OR($D1153="51",$D1153="52",$D1153="61"),(AF1153/'Totals and Drop Down Lists'!AB$4)*Inputs!J$38,0)</f>
        <v>0</v>
      </c>
      <c r="AW1153">
        <f>IF(OR($D1153="51",$D1153="52",$D1153="61"),(AG1153/'Totals and Drop Down Lists'!AC$4)*Inputs!K$38,0)</f>
        <v>0</v>
      </c>
      <c r="AX1153">
        <f>IF(OR($D1153="51",$D1153="52",$D1153="61"),(AH1153/'Totals and Drop Down Lists'!AD$4)*Inputs!L$38,0)</f>
        <v>0</v>
      </c>
      <c r="AY1153">
        <f>IF(OR($D1153="51",$D1153="52",$D1153="61"),0,(AA1153/'Totals and Drop Down Lists'!W$5)*Inputs!E$39)</f>
        <v>0</v>
      </c>
      <c r="AZ1153">
        <f>IF(OR($D1153="51",$D1153="52",$D1153="61"),0,(AB1153/'Totals and Drop Down Lists'!X$5)*Inputs!F$39)</f>
        <v>0</v>
      </c>
      <c r="BA1153">
        <f>IF(OR($D1153="51",$D1153="52",$D1153="61"),0,(AC1153/'Totals and Drop Down Lists'!Y$5)*Inputs!G$39)</f>
        <v>0</v>
      </c>
      <c r="BB1153">
        <f>IF(OR($D1153="51",$D1153="52",$D1153="61"),0,(AD1153/'Totals and Drop Down Lists'!Z$5)*Inputs!H$39)</f>
        <v>0</v>
      </c>
      <c r="BC1153">
        <f>IF(OR($D1153="51",$D1153="52",$D1153="61"),0,(AE1153/'Totals and Drop Down Lists'!AA$5)*Inputs!I$39)</f>
        <v>0</v>
      </c>
      <c r="BD1153">
        <f>IF(OR($D1153="51",$D1153="52",$D1153="61"),0,(AF1153/'Totals and Drop Down Lists'!AB$5)*Inputs!J$39)</f>
        <v>0</v>
      </c>
      <c r="BE1153">
        <f>IF(OR($D1153="51",$D1153="52",$D1153="61"),0,(AG1153/'Totals and Drop Down Lists'!AC$5)*Inputs!K$39)</f>
        <v>0</v>
      </c>
      <c r="BF1153">
        <f>IF(OR($D1153="51",$D1153="52",$D1153="61"),0,(AH1153/'Totals and Drop Down Lists'!AD$5)*Inputs!L$39)</f>
        <v>0</v>
      </c>
      <c r="BG1153" s="10">
        <f t="shared" si="154"/>
        <v>130172.68036035891</v>
      </c>
    </row>
    <row r="1154" spans="1:59" ht="28.8">
      <c r="A1154" s="1" t="s">
        <v>7454</v>
      </c>
      <c r="B1154" s="1" t="s">
        <v>2066</v>
      </c>
      <c r="C1154" s="1" t="s">
        <v>2101</v>
      </c>
      <c r="D1154" s="1" t="s">
        <v>58</v>
      </c>
      <c r="E1154" s="1" t="s">
        <v>2102</v>
      </c>
      <c r="F1154" s="2">
        <v>103889</v>
      </c>
      <c r="G1154" s="2">
        <v>720</v>
      </c>
      <c r="H1154" s="2">
        <v>14</v>
      </c>
      <c r="I1154" s="2">
        <v>7245</v>
      </c>
      <c r="J1154" s="2">
        <v>37309</v>
      </c>
      <c r="K1154" s="2">
        <v>5007</v>
      </c>
      <c r="L1154" s="2">
        <v>359</v>
      </c>
      <c r="M1154" s="2">
        <v>33</v>
      </c>
      <c r="N1154" s="2">
        <v>56</v>
      </c>
      <c r="O1154" s="2">
        <v>51</v>
      </c>
      <c r="P1154" s="2">
        <v>7</v>
      </c>
      <c r="Q1154" s="2">
        <v>0</v>
      </c>
      <c r="R1154" s="2">
        <v>4167</v>
      </c>
      <c r="S1154" s="2">
        <v>3542800</v>
      </c>
      <c r="T1154" s="2">
        <v>216016400</v>
      </c>
      <c r="U1154" s="2">
        <v>547</v>
      </c>
      <c r="V1154" s="2">
        <v>101</v>
      </c>
      <c r="W1154" s="2">
        <v>75</v>
      </c>
      <c r="X1154" s="2">
        <v>663</v>
      </c>
      <c r="Y1154" s="2">
        <v>68</v>
      </c>
      <c r="Z1154" s="2">
        <v>430</v>
      </c>
      <c r="AA1154" s="9">
        <f t="shared" si="155"/>
        <v>103889</v>
      </c>
      <c r="AB1154" s="9">
        <f t="shared" si="156"/>
        <v>6511</v>
      </c>
      <c r="AC1154" s="9">
        <f t="shared" si="157"/>
        <v>4673</v>
      </c>
      <c r="AD1154" s="9">
        <f t="shared" si="158"/>
        <v>4167</v>
      </c>
      <c r="AE1154" s="44">
        <f t="shared" si="159"/>
        <v>4.6928574252932507E-5</v>
      </c>
      <c r="AF1154" s="9">
        <f t="shared" si="160"/>
        <v>487</v>
      </c>
      <c r="AG1154" s="9">
        <f t="shared" ref="AG1154:AG1217" si="162">Y1154+Z1154</f>
        <v>498</v>
      </c>
      <c r="AH1154" s="44">
        <f t="shared" si="161"/>
        <v>2.4868203450694154E-5</v>
      </c>
      <c r="AI1154">
        <f>AA1154/'Totals and Drop Down Lists'!W$6*Inputs!E$37</f>
        <v>94241.909758391921</v>
      </c>
      <c r="AJ1154">
        <f>AB1154/'Totals and Drop Down Lists'!X$6*Inputs!F$37</f>
        <v>21423.710946930289</v>
      </c>
      <c r="AK1154">
        <f>AC1154/'Totals and Drop Down Lists'!Y$6*Inputs!G$37</f>
        <v>30805.994475454008</v>
      </c>
      <c r="AL1154">
        <f>AD1154/'Totals and Drop Down Lists'!Z$6*Inputs!H$37</f>
        <v>33408.927792064533</v>
      </c>
      <c r="AM1154">
        <f>AE1154/'Totals and Drop Down Lists'!AA$6*Inputs!I$37</f>
        <v>5842.1077219936178</v>
      </c>
      <c r="AN1154">
        <f>AF1154/'Totals and Drop Down Lists'!AB$6*Inputs!J$37</f>
        <v>9718.9095593478905</v>
      </c>
      <c r="AO1154">
        <f>AG1154/'Totals and Drop Down Lists'!AC$6*Inputs!K$37</f>
        <v>9274.5409371876267</v>
      </c>
      <c r="AP1154">
        <f>AH1154/'Totals and Drop Down Lists'!AD$6*Inputs!L$37</f>
        <v>5852.2320562824352</v>
      </c>
      <c r="AQ1154">
        <f>IF(OR($D1154="51",$D1154="52",$D1154="61"),(AA1154/'Totals and Drop Down Lists'!W$4)*Inputs!E$38,0)</f>
        <v>0</v>
      </c>
      <c r="AR1154">
        <f>IF(OR($D1154="51",$D1154="52",$D1154="61"),(AB1154/'Totals and Drop Down Lists'!X$4)*Inputs!F$38,0)</f>
        <v>0</v>
      </c>
      <c r="AS1154">
        <f>IF(OR($D1154="51",$D1154="52",$D1154="61"),(AC1154/'Totals and Drop Down Lists'!Y$4)*Inputs!G$38,0)</f>
        <v>0</v>
      </c>
      <c r="AT1154">
        <f>IF(OR($D1154="51",$D1154="52",$D1154="61"),(AD1154/'Totals and Drop Down Lists'!Z$4)*Inputs!H$38,0)</f>
        <v>0</v>
      </c>
      <c r="AU1154">
        <f>IF(OR($D1154="51",$D1154="52",$D1154="61"),(AE1154/'Totals and Drop Down Lists'!AA$4)*Inputs!I$38,0)</f>
        <v>0</v>
      </c>
      <c r="AV1154">
        <f>IF(OR($D1154="51",$D1154="52",$D1154="61"),(AF1154/'Totals and Drop Down Lists'!AB$4)*Inputs!J$38,0)</f>
        <v>0</v>
      </c>
      <c r="AW1154">
        <f>IF(OR($D1154="51",$D1154="52",$D1154="61"),(AG1154/'Totals and Drop Down Lists'!AC$4)*Inputs!K$38,0)</f>
        <v>0</v>
      </c>
      <c r="AX1154">
        <f>IF(OR($D1154="51",$D1154="52",$D1154="61"),(AH1154/'Totals and Drop Down Lists'!AD$4)*Inputs!L$38,0)</f>
        <v>0</v>
      </c>
      <c r="AY1154">
        <f>IF(OR($D1154="51",$D1154="52",$D1154="61"),0,(AA1154/'Totals and Drop Down Lists'!W$5)*Inputs!E$39)</f>
        <v>0</v>
      </c>
      <c r="AZ1154">
        <f>IF(OR($D1154="51",$D1154="52",$D1154="61"),0,(AB1154/'Totals and Drop Down Lists'!X$5)*Inputs!F$39)</f>
        <v>0</v>
      </c>
      <c r="BA1154">
        <f>IF(OR($D1154="51",$D1154="52",$D1154="61"),0,(AC1154/'Totals and Drop Down Lists'!Y$5)*Inputs!G$39)</f>
        <v>0</v>
      </c>
      <c r="BB1154">
        <f>IF(OR($D1154="51",$D1154="52",$D1154="61"),0,(AD1154/'Totals and Drop Down Lists'!Z$5)*Inputs!H$39)</f>
        <v>0</v>
      </c>
      <c r="BC1154">
        <f>IF(OR($D1154="51",$D1154="52",$D1154="61"),0,(AE1154/'Totals and Drop Down Lists'!AA$5)*Inputs!I$39)</f>
        <v>0</v>
      </c>
      <c r="BD1154">
        <f>IF(OR($D1154="51",$D1154="52",$D1154="61"),0,(AF1154/'Totals and Drop Down Lists'!AB$5)*Inputs!J$39)</f>
        <v>0</v>
      </c>
      <c r="BE1154">
        <f>IF(OR($D1154="51",$D1154="52",$D1154="61"),0,(AG1154/'Totals and Drop Down Lists'!AC$5)*Inputs!K$39)</f>
        <v>0</v>
      </c>
      <c r="BF1154">
        <f>IF(OR($D1154="51",$D1154="52",$D1154="61"),0,(AH1154/'Totals and Drop Down Lists'!AD$5)*Inputs!L$39)</f>
        <v>0</v>
      </c>
      <c r="BG1154" s="10">
        <f t="shared" ref="BG1154:BG1217" si="163">SUM(AI1154:BF1154)</f>
        <v>210568.33324765231</v>
      </c>
    </row>
    <row r="1155" spans="1:59" ht="28.8">
      <c r="A1155" s="1" t="s">
        <v>7454</v>
      </c>
      <c r="B1155" s="1" t="s">
        <v>2066</v>
      </c>
      <c r="C1155" s="1" t="s">
        <v>2103</v>
      </c>
      <c r="D1155" s="1" t="s">
        <v>58</v>
      </c>
      <c r="E1155" s="1" t="s">
        <v>2104</v>
      </c>
      <c r="F1155" s="2">
        <v>32952</v>
      </c>
      <c r="G1155" s="2">
        <v>63</v>
      </c>
      <c r="H1155" s="2">
        <v>1</v>
      </c>
      <c r="I1155" s="2">
        <v>4290</v>
      </c>
      <c r="J1155" s="2">
        <v>11899</v>
      </c>
      <c r="K1155" s="2">
        <v>2045</v>
      </c>
      <c r="L1155" s="2">
        <v>116</v>
      </c>
      <c r="M1155" s="2">
        <v>58</v>
      </c>
      <c r="N1155" s="2">
        <v>24</v>
      </c>
      <c r="O1155" s="2">
        <v>69</v>
      </c>
      <c r="P1155" s="2">
        <v>8</v>
      </c>
      <c r="Q1155" s="2">
        <v>30</v>
      </c>
      <c r="R1155" s="2">
        <v>1678</v>
      </c>
      <c r="S1155" s="2">
        <v>1378700</v>
      </c>
      <c r="T1155" s="2">
        <v>93223400</v>
      </c>
      <c r="U1155" s="2">
        <v>114</v>
      </c>
      <c r="V1155" s="2">
        <v>48</v>
      </c>
      <c r="W1155" s="2">
        <v>25</v>
      </c>
      <c r="X1155" s="2">
        <v>284</v>
      </c>
      <c r="Y1155" s="2">
        <v>0</v>
      </c>
      <c r="Z1155" s="2">
        <v>258</v>
      </c>
      <c r="AA1155" s="9">
        <f t="shared" ref="AA1155:AA1218" si="164">F1155</f>
        <v>32952</v>
      </c>
      <c r="AB1155" s="9">
        <f t="shared" ref="AB1155:AB1218" si="165">I1155-G1155-H1155</f>
        <v>4226</v>
      </c>
      <c r="AC1155" s="9">
        <f t="shared" ref="AC1155:AC1218" si="166">L1155+M1155+N1155+O1155+P1155+Q1155+R1155</f>
        <v>1983</v>
      </c>
      <c r="AD1155" s="9">
        <f t="shared" ref="AD1155:AD1218" si="167">R1155</f>
        <v>1678</v>
      </c>
      <c r="AE1155" s="44">
        <f t="shared" ref="AE1155:AE1218" si="168">IF(ISERROR(((K1155^2)*SUM(J:J))/((SUM(K:K)^2)*J1155)), 0, ((K1155^2)*SUM(J:J))/((SUM(K:K)^2)*J1155))</f>
        <v>2.4545503552529585E-5</v>
      </c>
      <c r="AF1155" s="9">
        <f t="shared" ref="AF1155:AF1218" si="169">-IF((W1155+V1155-X1155)&gt;0, 0, (W1155+V1155-X1155))</f>
        <v>211</v>
      </c>
      <c r="AG1155" s="9">
        <f t="shared" si="162"/>
        <v>258</v>
      </c>
      <c r="AH1155" s="44">
        <f t="shared" ref="AH1155:AH1218" si="170">(K1155*SUM(J:J)*AG1155)/(J1155*SUM(K:K)*SUM(AG:AG))</f>
        <v>1.6498848705984004E-5</v>
      </c>
      <c r="AI1155">
        <f>AA1155/'Totals and Drop Down Lists'!W$6*Inputs!E$37</f>
        <v>29892.090696402222</v>
      </c>
      <c r="AJ1155">
        <f>AB1155/'Totals and Drop Down Lists'!X$6*Inputs!F$37</f>
        <v>13905.176234330733</v>
      </c>
      <c r="AK1155">
        <f>AC1155/'Totals and Drop Down Lists'!Y$6*Inputs!G$37</f>
        <v>13072.605830264349</v>
      </c>
      <c r="AL1155">
        <f>AD1155/'Totals and Drop Down Lists'!Z$6*Inputs!H$37</f>
        <v>13453.367131049747</v>
      </c>
      <c r="AM1155">
        <f>AE1155/'Totals and Drop Down Lists'!AA$6*Inputs!I$37</f>
        <v>3055.6537914742667</v>
      </c>
      <c r="AN1155">
        <f>AF1155/'Totals and Drop Down Lists'!AB$6*Inputs!J$37</f>
        <v>4210.862252612741</v>
      </c>
      <c r="AO1155">
        <f>AG1155/'Totals and Drop Down Lists'!AC$6*Inputs!K$37</f>
        <v>4804.8826542056377</v>
      </c>
      <c r="AP1155">
        <f>AH1155/'Totals and Drop Down Lists'!AD$6*Inputs!L$37</f>
        <v>3882.6725654047355</v>
      </c>
      <c r="AQ1155">
        <f>IF(OR($D1155="51",$D1155="52",$D1155="61"),(AA1155/'Totals and Drop Down Lists'!W$4)*Inputs!E$38,0)</f>
        <v>0</v>
      </c>
      <c r="AR1155">
        <f>IF(OR($D1155="51",$D1155="52",$D1155="61"),(AB1155/'Totals and Drop Down Lists'!X$4)*Inputs!F$38,0)</f>
        <v>0</v>
      </c>
      <c r="AS1155">
        <f>IF(OR($D1155="51",$D1155="52",$D1155="61"),(AC1155/'Totals and Drop Down Lists'!Y$4)*Inputs!G$38,0)</f>
        <v>0</v>
      </c>
      <c r="AT1155">
        <f>IF(OR($D1155="51",$D1155="52",$D1155="61"),(AD1155/'Totals and Drop Down Lists'!Z$4)*Inputs!H$38,0)</f>
        <v>0</v>
      </c>
      <c r="AU1155">
        <f>IF(OR($D1155="51",$D1155="52",$D1155="61"),(AE1155/'Totals and Drop Down Lists'!AA$4)*Inputs!I$38,0)</f>
        <v>0</v>
      </c>
      <c r="AV1155">
        <f>IF(OR($D1155="51",$D1155="52",$D1155="61"),(AF1155/'Totals and Drop Down Lists'!AB$4)*Inputs!J$38,0)</f>
        <v>0</v>
      </c>
      <c r="AW1155">
        <f>IF(OR($D1155="51",$D1155="52",$D1155="61"),(AG1155/'Totals and Drop Down Lists'!AC$4)*Inputs!K$38,0)</f>
        <v>0</v>
      </c>
      <c r="AX1155">
        <f>IF(OR($D1155="51",$D1155="52",$D1155="61"),(AH1155/'Totals and Drop Down Lists'!AD$4)*Inputs!L$38,0)</f>
        <v>0</v>
      </c>
      <c r="AY1155">
        <f>IF(OR($D1155="51",$D1155="52",$D1155="61"),0,(AA1155/'Totals and Drop Down Lists'!W$5)*Inputs!E$39)</f>
        <v>0</v>
      </c>
      <c r="AZ1155">
        <f>IF(OR($D1155="51",$D1155="52",$D1155="61"),0,(AB1155/'Totals and Drop Down Lists'!X$5)*Inputs!F$39)</f>
        <v>0</v>
      </c>
      <c r="BA1155">
        <f>IF(OR($D1155="51",$D1155="52",$D1155="61"),0,(AC1155/'Totals and Drop Down Lists'!Y$5)*Inputs!G$39)</f>
        <v>0</v>
      </c>
      <c r="BB1155">
        <f>IF(OR($D1155="51",$D1155="52",$D1155="61"),0,(AD1155/'Totals and Drop Down Lists'!Z$5)*Inputs!H$39)</f>
        <v>0</v>
      </c>
      <c r="BC1155">
        <f>IF(OR($D1155="51",$D1155="52",$D1155="61"),0,(AE1155/'Totals and Drop Down Lists'!AA$5)*Inputs!I$39)</f>
        <v>0</v>
      </c>
      <c r="BD1155">
        <f>IF(OR($D1155="51",$D1155="52",$D1155="61"),0,(AF1155/'Totals and Drop Down Lists'!AB$5)*Inputs!J$39)</f>
        <v>0</v>
      </c>
      <c r="BE1155">
        <f>IF(OR($D1155="51",$D1155="52",$D1155="61"),0,(AG1155/'Totals and Drop Down Lists'!AC$5)*Inputs!K$39)</f>
        <v>0</v>
      </c>
      <c r="BF1155">
        <f>IF(OR($D1155="51",$D1155="52",$D1155="61"),0,(AH1155/'Totals and Drop Down Lists'!AD$5)*Inputs!L$39)</f>
        <v>0</v>
      </c>
      <c r="BG1155" s="10">
        <f t="shared" si="163"/>
        <v>86277.311155744435</v>
      </c>
    </row>
    <row r="1156" spans="1:59" ht="28.8">
      <c r="A1156" s="1" t="s">
        <v>7454</v>
      </c>
      <c r="B1156" s="1" t="s">
        <v>2066</v>
      </c>
      <c r="C1156" s="1" t="s">
        <v>1352</v>
      </c>
      <c r="D1156" s="1" t="s">
        <v>25</v>
      </c>
      <c r="E1156" s="1" t="s">
        <v>2105</v>
      </c>
      <c r="F1156" s="2">
        <v>8823</v>
      </c>
      <c r="G1156" s="2">
        <v>13</v>
      </c>
      <c r="H1156" s="2">
        <v>0</v>
      </c>
      <c r="I1156" s="2">
        <v>964</v>
      </c>
      <c r="J1156" s="2">
        <v>3444</v>
      </c>
      <c r="K1156" s="2">
        <v>881</v>
      </c>
      <c r="L1156" s="2">
        <v>11</v>
      </c>
      <c r="M1156" s="2">
        <v>0</v>
      </c>
      <c r="N1156" s="2">
        <v>0</v>
      </c>
      <c r="O1156" s="2">
        <v>10</v>
      </c>
      <c r="P1156" s="2">
        <v>20</v>
      </c>
      <c r="Q1156" s="2">
        <v>0</v>
      </c>
      <c r="R1156" s="2">
        <v>1740</v>
      </c>
      <c r="S1156" s="2">
        <v>488100</v>
      </c>
      <c r="T1156" s="2">
        <v>28965800</v>
      </c>
      <c r="U1156" s="2">
        <v>93</v>
      </c>
      <c r="V1156" s="2">
        <v>32</v>
      </c>
      <c r="W1156" s="2">
        <v>19</v>
      </c>
      <c r="X1156" s="2">
        <v>179</v>
      </c>
      <c r="Y1156" s="2">
        <v>37</v>
      </c>
      <c r="Z1156" s="2">
        <v>129</v>
      </c>
      <c r="AA1156" s="9">
        <f t="shared" si="164"/>
        <v>8823</v>
      </c>
      <c r="AB1156" s="9">
        <f t="shared" si="165"/>
        <v>951</v>
      </c>
      <c r="AC1156" s="9">
        <f t="shared" si="166"/>
        <v>1781</v>
      </c>
      <c r="AD1156" s="9">
        <f t="shared" si="167"/>
        <v>1740</v>
      </c>
      <c r="AE1156" s="44">
        <f t="shared" si="168"/>
        <v>1.5739265448959505E-5</v>
      </c>
      <c r="AF1156" s="9">
        <f t="shared" si="169"/>
        <v>128</v>
      </c>
      <c r="AG1156" s="9">
        <f t="shared" si="162"/>
        <v>166</v>
      </c>
      <c r="AH1156" s="44">
        <f t="shared" si="170"/>
        <v>1.5800540374707628E-5</v>
      </c>
      <c r="AI1156">
        <f>AA1156/'Totals and Drop Down Lists'!W$6*Inputs!E$37</f>
        <v>8003.6998122832247</v>
      </c>
      <c r="AJ1156">
        <f>AB1156/'Totals and Drop Down Lists'!X$6*Inputs!F$37</f>
        <v>3129.1582108018288</v>
      </c>
      <c r="AK1156">
        <f>AC1156/'Totals and Drop Down Lists'!Y$6*Inputs!G$37</f>
        <v>11740.953597428545</v>
      </c>
      <c r="AL1156">
        <f>AD1156/'Totals and Drop Down Lists'!Z$6*Inputs!H$37</f>
        <v>13950.452209789366</v>
      </c>
      <c r="AM1156">
        <f>AE1156/'Totals and Drop Down Lists'!AA$6*Inputs!I$37</f>
        <v>1959.3709308594177</v>
      </c>
      <c r="AN1156">
        <f>AF1156/'Totals and Drop Down Lists'!AB$6*Inputs!J$37</f>
        <v>2554.4567219641272</v>
      </c>
      <c r="AO1156">
        <f>AG1156/'Totals and Drop Down Lists'!AC$6*Inputs!K$37</f>
        <v>3091.5136457292087</v>
      </c>
      <c r="AP1156">
        <f>AH1156/'Totals and Drop Down Lists'!AD$6*Inputs!L$37</f>
        <v>3718.3397293167859</v>
      </c>
      <c r="AQ1156">
        <f>IF(OR($D1156="51",$D1156="52",$D1156="61"),(AA1156/'Totals and Drop Down Lists'!W$4)*Inputs!E$38,0)</f>
        <v>0</v>
      </c>
      <c r="AR1156">
        <f>IF(OR($D1156="51",$D1156="52",$D1156="61"),(AB1156/'Totals and Drop Down Lists'!X$4)*Inputs!F$38,0)</f>
        <v>0</v>
      </c>
      <c r="AS1156">
        <f>IF(OR($D1156="51",$D1156="52",$D1156="61"),(AC1156/'Totals and Drop Down Lists'!Y$4)*Inputs!G$38,0)</f>
        <v>0</v>
      </c>
      <c r="AT1156">
        <f>IF(OR($D1156="51",$D1156="52",$D1156="61"),(AD1156/'Totals and Drop Down Lists'!Z$4)*Inputs!H$38,0)</f>
        <v>0</v>
      </c>
      <c r="AU1156">
        <f>IF(OR($D1156="51",$D1156="52",$D1156="61"),(AE1156/'Totals and Drop Down Lists'!AA$4)*Inputs!I$38,0)</f>
        <v>0</v>
      </c>
      <c r="AV1156">
        <f>IF(OR($D1156="51",$D1156="52",$D1156="61"),(AF1156/'Totals and Drop Down Lists'!AB$4)*Inputs!J$38,0)</f>
        <v>0</v>
      </c>
      <c r="AW1156">
        <f>IF(OR($D1156="51",$D1156="52",$D1156="61"),(AG1156/'Totals and Drop Down Lists'!AC$4)*Inputs!K$38,0)</f>
        <v>0</v>
      </c>
      <c r="AX1156">
        <f>IF(OR($D1156="51",$D1156="52",$D1156="61"),(AH1156/'Totals and Drop Down Lists'!AD$4)*Inputs!L$38,0)</f>
        <v>0</v>
      </c>
      <c r="AY1156">
        <f>IF(OR($D1156="51",$D1156="52",$D1156="61"),0,(AA1156/'Totals and Drop Down Lists'!W$5)*Inputs!E$39)</f>
        <v>0</v>
      </c>
      <c r="AZ1156">
        <f>IF(OR($D1156="51",$D1156="52",$D1156="61"),0,(AB1156/'Totals and Drop Down Lists'!X$5)*Inputs!F$39)</f>
        <v>0</v>
      </c>
      <c r="BA1156">
        <f>IF(OR($D1156="51",$D1156="52",$D1156="61"),0,(AC1156/'Totals and Drop Down Lists'!Y$5)*Inputs!G$39)</f>
        <v>0</v>
      </c>
      <c r="BB1156">
        <f>IF(OR($D1156="51",$D1156="52",$D1156="61"),0,(AD1156/'Totals and Drop Down Lists'!Z$5)*Inputs!H$39)</f>
        <v>0</v>
      </c>
      <c r="BC1156">
        <f>IF(OR($D1156="51",$D1156="52",$D1156="61"),0,(AE1156/'Totals and Drop Down Lists'!AA$5)*Inputs!I$39)</f>
        <v>0</v>
      </c>
      <c r="BD1156">
        <f>IF(OR($D1156="51",$D1156="52",$D1156="61"),0,(AF1156/'Totals and Drop Down Lists'!AB$5)*Inputs!J$39)</f>
        <v>0</v>
      </c>
      <c r="BE1156">
        <f>IF(OR($D1156="51",$D1156="52",$D1156="61"),0,(AG1156/'Totals and Drop Down Lists'!AC$5)*Inputs!K$39)</f>
        <v>0</v>
      </c>
      <c r="BF1156">
        <f>IF(OR($D1156="51",$D1156="52",$D1156="61"),0,(AH1156/'Totals and Drop Down Lists'!AD$5)*Inputs!L$39)</f>
        <v>0</v>
      </c>
      <c r="BG1156" s="10">
        <f t="shared" si="163"/>
        <v>48147.944858172501</v>
      </c>
    </row>
    <row r="1157" spans="1:59" ht="28.8">
      <c r="A1157" s="1" t="s">
        <v>7454</v>
      </c>
      <c r="B1157" s="1" t="s">
        <v>2066</v>
      </c>
      <c r="C1157" s="1" t="s">
        <v>2106</v>
      </c>
      <c r="D1157" s="1" t="s">
        <v>25</v>
      </c>
      <c r="E1157" s="1" t="s">
        <v>2107</v>
      </c>
      <c r="F1157" s="2">
        <v>12665</v>
      </c>
      <c r="G1157" s="2">
        <v>52</v>
      </c>
      <c r="H1157" s="2">
        <v>7</v>
      </c>
      <c r="I1157" s="2">
        <v>1978</v>
      </c>
      <c r="J1157" s="2">
        <v>5190</v>
      </c>
      <c r="K1157" s="2">
        <v>1296</v>
      </c>
      <c r="L1157" s="2">
        <v>49</v>
      </c>
      <c r="M1157" s="2">
        <v>0</v>
      </c>
      <c r="N1157" s="2">
        <v>0</v>
      </c>
      <c r="O1157" s="2">
        <v>0</v>
      </c>
      <c r="P1157" s="2">
        <v>9</v>
      </c>
      <c r="Q1157" s="2">
        <v>0</v>
      </c>
      <c r="R1157" s="2">
        <v>1863</v>
      </c>
      <c r="S1157" s="2">
        <v>717800</v>
      </c>
      <c r="T1157" s="2">
        <v>37587200</v>
      </c>
      <c r="U1157" s="2">
        <v>96</v>
      </c>
      <c r="V1157" s="2">
        <v>110</v>
      </c>
      <c r="W1157" s="2">
        <v>35</v>
      </c>
      <c r="X1157" s="2">
        <v>295</v>
      </c>
      <c r="Y1157" s="2">
        <v>44</v>
      </c>
      <c r="Z1157" s="2">
        <v>170</v>
      </c>
      <c r="AA1157" s="9">
        <f t="shared" si="164"/>
        <v>12665</v>
      </c>
      <c r="AB1157" s="9">
        <f t="shared" si="165"/>
        <v>1919</v>
      </c>
      <c r="AC1157" s="9">
        <f t="shared" si="166"/>
        <v>1921</v>
      </c>
      <c r="AD1157" s="9">
        <f t="shared" si="167"/>
        <v>1863</v>
      </c>
      <c r="AE1157" s="44">
        <f t="shared" si="168"/>
        <v>2.2601560791138569E-5</v>
      </c>
      <c r="AF1157" s="9">
        <f t="shared" si="169"/>
        <v>150</v>
      </c>
      <c r="AG1157" s="9">
        <f t="shared" si="162"/>
        <v>214</v>
      </c>
      <c r="AH1157" s="44">
        <f t="shared" si="170"/>
        <v>1.9883942717769244E-5</v>
      </c>
      <c r="AI1157">
        <f>AA1157/'Totals and Drop Down Lists'!W$6*Inputs!E$37</f>
        <v>11488.933256552989</v>
      </c>
      <c r="AJ1157">
        <f>AB1157/'Totals and Drop Down Lists'!X$6*Inputs!F$37</f>
        <v>6314.2530037105244</v>
      </c>
      <c r="AK1157">
        <f>AC1157/'Totals and Drop Down Lists'!Y$6*Inputs!G$37</f>
        <v>12663.880887512765</v>
      </c>
      <c r="AL1157">
        <f>AD1157/'Totals and Drop Down Lists'!Z$6*Inputs!H$37</f>
        <v>14936.604865998615</v>
      </c>
      <c r="AM1157">
        <f>AE1157/'Totals and Drop Down Lists'!AA$6*Inputs!I$37</f>
        <v>2813.6536199747802</v>
      </c>
      <c r="AN1157">
        <f>AF1157/'Totals and Drop Down Lists'!AB$6*Inputs!J$37</f>
        <v>2993.5039710517117</v>
      </c>
      <c r="AO1157">
        <f>AG1157/'Totals and Drop Down Lists'!AC$6*Inputs!K$37</f>
        <v>3985.4453023256065</v>
      </c>
      <c r="AP1157">
        <f>AH1157/'Totals and Drop Down Lists'!AD$6*Inputs!L$37</f>
        <v>4679.2864313229957</v>
      </c>
      <c r="AQ1157">
        <f>IF(OR($D1157="51",$D1157="52",$D1157="61"),(AA1157/'Totals and Drop Down Lists'!W$4)*Inputs!E$38,0)</f>
        <v>0</v>
      </c>
      <c r="AR1157">
        <f>IF(OR($D1157="51",$D1157="52",$D1157="61"),(AB1157/'Totals and Drop Down Lists'!X$4)*Inputs!F$38,0)</f>
        <v>0</v>
      </c>
      <c r="AS1157">
        <f>IF(OR($D1157="51",$D1157="52",$D1157="61"),(AC1157/'Totals and Drop Down Lists'!Y$4)*Inputs!G$38,0)</f>
        <v>0</v>
      </c>
      <c r="AT1157">
        <f>IF(OR($D1157="51",$D1157="52",$D1157="61"),(AD1157/'Totals and Drop Down Lists'!Z$4)*Inputs!H$38,0)</f>
        <v>0</v>
      </c>
      <c r="AU1157">
        <f>IF(OR($D1157="51",$D1157="52",$D1157="61"),(AE1157/'Totals and Drop Down Lists'!AA$4)*Inputs!I$38,0)</f>
        <v>0</v>
      </c>
      <c r="AV1157">
        <f>IF(OR($D1157="51",$D1157="52",$D1157="61"),(AF1157/'Totals and Drop Down Lists'!AB$4)*Inputs!J$38,0)</f>
        <v>0</v>
      </c>
      <c r="AW1157">
        <f>IF(OR($D1157="51",$D1157="52",$D1157="61"),(AG1157/'Totals and Drop Down Lists'!AC$4)*Inputs!K$38,0)</f>
        <v>0</v>
      </c>
      <c r="AX1157">
        <f>IF(OR($D1157="51",$D1157="52",$D1157="61"),(AH1157/'Totals and Drop Down Lists'!AD$4)*Inputs!L$38,0)</f>
        <v>0</v>
      </c>
      <c r="AY1157">
        <f>IF(OR($D1157="51",$D1157="52",$D1157="61"),0,(AA1157/'Totals and Drop Down Lists'!W$5)*Inputs!E$39)</f>
        <v>0</v>
      </c>
      <c r="AZ1157">
        <f>IF(OR($D1157="51",$D1157="52",$D1157="61"),0,(AB1157/'Totals and Drop Down Lists'!X$5)*Inputs!F$39)</f>
        <v>0</v>
      </c>
      <c r="BA1157">
        <f>IF(OR($D1157="51",$D1157="52",$D1157="61"),0,(AC1157/'Totals and Drop Down Lists'!Y$5)*Inputs!G$39)</f>
        <v>0</v>
      </c>
      <c r="BB1157">
        <f>IF(OR($D1157="51",$D1157="52",$D1157="61"),0,(AD1157/'Totals and Drop Down Lists'!Z$5)*Inputs!H$39)</f>
        <v>0</v>
      </c>
      <c r="BC1157">
        <f>IF(OR($D1157="51",$D1157="52",$D1157="61"),0,(AE1157/'Totals and Drop Down Lists'!AA$5)*Inputs!I$39)</f>
        <v>0</v>
      </c>
      <c r="BD1157">
        <f>IF(OR($D1157="51",$D1157="52",$D1157="61"),0,(AF1157/'Totals and Drop Down Lists'!AB$5)*Inputs!J$39)</f>
        <v>0</v>
      </c>
      <c r="BE1157">
        <f>IF(OR($D1157="51",$D1157="52",$D1157="61"),0,(AG1157/'Totals and Drop Down Lists'!AC$5)*Inputs!K$39)</f>
        <v>0</v>
      </c>
      <c r="BF1157">
        <f>IF(OR($D1157="51",$D1157="52",$D1157="61"),0,(AH1157/'Totals and Drop Down Lists'!AD$5)*Inputs!L$39)</f>
        <v>0</v>
      </c>
      <c r="BG1157" s="10">
        <f t="shared" si="163"/>
        <v>59875.561338449981</v>
      </c>
    </row>
    <row r="1158" spans="1:59" ht="28.8">
      <c r="A1158" s="1" t="s">
        <v>7454</v>
      </c>
      <c r="B1158" s="1" t="s">
        <v>2066</v>
      </c>
      <c r="C1158" s="1" t="s">
        <v>694</v>
      </c>
      <c r="D1158" s="1" t="s">
        <v>25</v>
      </c>
      <c r="E1158" s="1" t="s">
        <v>2108</v>
      </c>
      <c r="F1158" s="2">
        <v>58009</v>
      </c>
      <c r="G1158" s="2">
        <v>213</v>
      </c>
      <c r="H1158" s="2">
        <v>10</v>
      </c>
      <c r="I1158" s="2">
        <v>4299</v>
      </c>
      <c r="J1158" s="2">
        <v>21908</v>
      </c>
      <c r="K1158" s="2">
        <v>5089</v>
      </c>
      <c r="L1158" s="2">
        <v>101</v>
      </c>
      <c r="M1158" s="2">
        <v>16</v>
      </c>
      <c r="N1158" s="2">
        <v>0</v>
      </c>
      <c r="O1158" s="2">
        <v>103</v>
      </c>
      <c r="P1158" s="2">
        <v>36</v>
      </c>
      <c r="Q1158" s="2">
        <v>0</v>
      </c>
      <c r="R1158" s="2">
        <v>3809</v>
      </c>
      <c r="S1158" s="2">
        <v>4112700</v>
      </c>
      <c r="T1158" s="2">
        <v>247731600</v>
      </c>
      <c r="U1158" s="2">
        <v>378</v>
      </c>
      <c r="V1158" s="2">
        <v>194</v>
      </c>
      <c r="W1158" s="2">
        <v>63</v>
      </c>
      <c r="X1158" s="2">
        <v>1033</v>
      </c>
      <c r="Y1158" s="2">
        <v>64</v>
      </c>
      <c r="Z1158" s="2">
        <v>733</v>
      </c>
      <c r="AA1158" s="9">
        <f t="shared" si="164"/>
        <v>58009</v>
      </c>
      <c r="AB1158" s="9">
        <f t="shared" si="165"/>
        <v>4076</v>
      </c>
      <c r="AC1158" s="9">
        <f t="shared" si="166"/>
        <v>4065</v>
      </c>
      <c r="AD1158" s="9">
        <f t="shared" si="167"/>
        <v>3809</v>
      </c>
      <c r="AE1158" s="44">
        <f t="shared" si="168"/>
        <v>8.255777035899494E-5</v>
      </c>
      <c r="AF1158" s="9">
        <f t="shared" si="169"/>
        <v>776</v>
      </c>
      <c r="AG1158" s="9">
        <f t="shared" si="162"/>
        <v>797</v>
      </c>
      <c r="AH1158" s="44">
        <f t="shared" si="170"/>
        <v>6.8887294157563684E-5</v>
      </c>
      <c r="AI1158">
        <f>AA1158/'Totals and Drop Down Lists'!W$6*Inputs!E$37</f>
        <v>52622.307878356289</v>
      </c>
      <c r="AJ1158">
        <f>AB1158/'Totals and Drop Down Lists'!X$6*Inputs!F$37</f>
        <v>13411.618156917195</v>
      </c>
      <c r="AK1158">
        <f>AC1158/'Totals and Drop Down Lists'!Y$6*Inputs!G$37</f>
        <v>26797.853101373967</v>
      </c>
      <c r="AL1158">
        <f>AD1158/'Totals and Drop Down Lists'!Z$6*Inputs!H$37</f>
        <v>30538.662337406724</v>
      </c>
      <c r="AM1158">
        <f>AE1158/'Totals and Drop Down Lists'!AA$6*Inputs!I$37</f>
        <v>10277.563199029451</v>
      </c>
      <c r="AN1158">
        <f>AF1158/'Totals and Drop Down Lists'!AB$6*Inputs!J$37</f>
        <v>15486.393876907521</v>
      </c>
      <c r="AO1158">
        <f>AG1158/'Totals and Drop Down Lists'!AC$6*Inputs!K$37</f>
        <v>14842.990214736019</v>
      </c>
      <c r="AP1158">
        <f>AH1158/'Totals and Drop Down Lists'!AD$6*Inputs!L$37</f>
        <v>16211.240668782561</v>
      </c>
      <c r="AQ1158">
        <f>IF(OR($D1158="51",$D1158="52",$D1158="61"),(AA1158/'Totals and Drop Down Lists'!W$4)*Inputs!E$38,0)</f>
        <v>0</v>
      </c>
      <c r="AR1158">
        <f>IF(OR($D1158="51",$D1158="52",$D1158="61"),(AB1158/'Totals and Drop Down Lists'!X$4)*Inputs!F$38,0)</f>
        <v>0</v>
      </c>
      <c r="AS1158">
        <f>IF(OR($D1158="51",$D1158="52",$D1158="61"),(AC1158/'Totals and Drop Down Lists'!Y$4)*Inputs!G$38,0)</f>
        <v>0</v>
      </c>
      <c r="AT1158">
        <f>IF(OR($D1158="51",$D1158="52",$D1158="61"),(AD1158/'Totals and Drop Down Lists'!Z$4)*Inputs!H$38,0)</f>
        <v>0</v>
      </c>
      <c r="AU1158">
        <f>IF(OR($D1158="51",$D1158="52",$D1158="61"),(AE1158/'Totals and Drop Down Lists'!AA$4)*Inputs!I$38,0)</f>
        <v>0</v>
      </c>
      <c r="AV1158">
        <f>IF(OR($D1158="51",$D1158="52",$D1158="61"),(AF1158/'Totals and Drop Down Lists'!AB$4)*Inputs!J$38,0)</f>
        <v>0</v>
      </c>
      <c r="AW1158">
        <f>IF(OR($D1158="51",$D1158="52",$D1158="61"),(AG1158/'Totals and Drop Down Lists'!AC$4)*Inputs!K$38,0)</f>
        <v>0</v>
      </c>
      <c r="AX1158">
        <f>IF(OR($D1158="51",$D1158="52",$D1158="61"),(AH1158/'Totals and Drop Down Lists'!AD$4)*Inputs!L$38,0)</f>
        <v>0</v>
      </c>
      <c r="AY1158">
        <f>IF(OR($D1158="51",$D1158="52",$D1158="61"),0,(AA1158/'Totals and Drop Down Lists'!W$5)*Inputs!E$39)</f>
        <v>0</v>
      </c>
      <c r="AZ1158">
        <f>IF(OR($D1158="51",$D1158="52",$D1158="61"),0,(AB1158/'Totals and Drop Down Lists'!X$5)*Inputs!F$39)</f>
        <v>0</v>
      </c>
      <c r="BA1158">
        <f>IF(OR($D1158="51",$D1158="52",$D1158="61"),0,(AC1158/'Totals and Drop Down Lists'!Y$5)*Inputs!G$39)</f>
        <v>0</v>
      </c>
      <c r="BB1158">
        <f>IF(OR($D1158="51",$D1158="52",$D1158="61"),0,(AD1158/'Totals and Drop Down Lists'!Z$5)*Inputs!H$39)</f>
        <v>0</v>
      </c>
      <c r="BC1158">
        <f>IF(OR($D1158="51",$D1158="52",$D1158="61"),0,(AE1158/'Totals and Drop Down Lists'!AA$5)*Inputs!I$39)</f>
        <v>0</v>
      </c>
      <c r="BD1158">
        <f>IF(OR($D1158="51",$D1158="52",$D1158="61"),0,(AF1158/'Totals and Drop Down Lists'!AB$5)*Inputs!J$39)</f>
        <v>0</v>
      </c>
      <c r="BE1158">
        <f>IF(OR($D1158="51",$D1158="52",$D1158="61"),0,(AG1158/'Totals and Drop Down Lists'!AC$5)*Inputs!K$39)</f>
        <v>0</v>
      </c>
      <c r="BF1158">
        <f>IF(OR($D1158="51",$D1158="52",$D1158="61"),0,(AH1158/'Totals and Drop Down Lists'!AD$5)*Inputs!L$39)</f>
        <v>0</v>
      </c>
      <c r="BG1158" s="10">
        <f t="shared" si="163"/>
        <v>180188.62943350975</v>
      </c>
    </row>
    <row r="1159" spans="1:59" ht="28.8">
      <c r="A1159" s="1" t="s">
        <v>7454</v>
      </c>
      <c r="B1159" s="1" t="s">
        <v>2066</v>
      </c>
      <c r="C1159" s="1" t="s">
        <v>2109</v>
      </c>
      <c r="D1159" s="1" t="s">
        <v>25</v>
      </c>
      <c r="E1159" s="1" t="s">
        <v>2110</v>
      </c>
      <c r="F1159" s="2">
        <v>15128</v>
      </c>
      <c r="G1159" s="2">
        <v>134</v>
      </c>
      <c r="H1159" s="2">
        <v>12</v>
      </c>
      <c r="I1159" s="2">
        <v>2181</v>
      </c>
      <c r="J1159" s="2">
        <v>5889</v>
      </c>
      <c r="K1159" s="2">
        <v>1000</v>
      </c>
      <c r="L1159" s="2">
        <v>48</v>
      </c>
      <c r="M1159" s="2">
        <v>0</v>
      </c>
      <c r="N1159" s="2">
        <v>13</v>
      </c>
      <c r="O1159" s="2">
        <v>17</v>
      </c>
      <c r="P1159" s="2">
        <v>15</v>
      </c>
      <c r="Q1159" s="2">
        <v>0</v>
      </c>
      <c r="R1159" s="2">
        <v>759</v>
      </c>
      <c r="S1159" s="2">
        <v>681600</v>
      </c>
      <c r="T1159" s="2">
        <v>35618700</v>
      </c>
      <c r="U1159" s="2">
        <v>0</v>
      </c>
      <c r="V1159" s="2">
        <v>145</v>
      </c>
      <c r="W1159" s="2">
        <v>0</v>
      </c>
      <c r="X1159" s="2">
        <v>255</v>
      </c>
      <c r="Y1159" s="2">
        <v>89</v>
      </c>
      <c r="Z1159" s="2">
        <v>80</v>
      </c>
      <c r="AA1159" s="9">
        <f t="shared" si="164"/>
        <v>15128</v>
      </c>
      <c r="AB1159" s="9">
        <f t="shared" si="165"/>
        <v>2035</v>
      </c>
      <c r="AC1159" s="9">
        <f t="shared" si="166"/>
        <v>852</v>
      </c>
      <c r="AD1159" s="9">
        <f t="shared" si="167"/>
        <v>759</v>
      </c>
      <c r="AE1159" s="44">
        <f t="shared" si="168"/>
        <v>1.1859168278280493E-5</v>
      </c>
      <c r="AF1159" s="9">
        <f t="shared" si="169"/>
        <v>110</v>
      </c>
      <c r="AG1159" s="9">
        <f t="shared" si="162"/>
        <v>169</v>
      </c>
      <c r="AH1159" s="44">
        <f t="shared" si="170"/>
        <v>1.0678155392901748E-5</v>
      </c>
      <c r="AI1159">
        <f>AA1159/'Totals and Drop Down Lists'!W$6*Inputs!E$37</f>
        <v>13723.220079363098</v>
      </c>
      <c r="AJ1159">
        <f>AB1159/'Totals and Drop Down Lists'!X$6*Inputs!F$37</f>
        <v>6695.9379169103267</v>
      </c>
      <c r="AK1159">
        <f>AC1159/'Totals and Drop Down Lists'!Y$6*Inputs!G$37</f>
        <v>5616.6717939411119</v>
      </c>
      <c r="AL1159">
        <f>AD1159/'Totals and Drop Down Lists'!Z$6*Inputs!H$37</f>
        <v>6085.2834639253615</v>
      </c>
      <c r="AM1159">
        <f>AE1159/'Totals and Drop Down Lists'!AA$6*Inputs!I$37</f>
        <v>1476.3401547541123</v>
      </c>
      <c r="AN1159">
        <f>AF1159/'Totals and Drop Down Lists'!AB$6*Inputs!J$37</f>
        <v>2195.2362454379218</v>
      </c>
      <c r="AO1159">
        <f>AG1159/'Totals and Drop Down Lists'!AC$6*Inputs!K$37</f>
        <v>3147.3843742664835</v>
      </c>
      <c r="AP1159">
        <f>AH1159/'Totals and Drop Down Lists'!AD$6*Inputs!L$37</f>
        <v>2512.8893374306231</v>
      </c>
      <c r="AQ1159">
        <f>IF(OR($D1159="51",$D1159="52",$D1159="61"),(AA1159/'Totals and Drop Down Lists'!W$4)*Inputs!E$38,0)</f>
        <v>0</v>
      </c>
      <c r="AR1159">
        <f>IF(OR($D1159="51",$D1159="52",$D1159="61"),(AB1159/'Totals and Drop Down Lists'!X$4)*Inputs!F$38,0)</f>
        <v>0</v>
      </c>
      <c r="AS1159">
        <f>IF(OR($D1159="51",$D1159="52",$D1159="61"),(AC1159/'Totals and Drop Down Lists'!Y$4)*Inputs!G$38,0)</f>
        <v>0</v>
      </c>
      <c r="AT1159">
        <f>IF(OR($D1159="51",$D1159="52",$D1159="61"),(AD1159/'Totals and Drop Down Lists'!Z$4)*Inputs!H$38,0)</f>
        <v>0</v>
      </c>
      <c r="AU1159">
        <f>IF(OR($D1159="51",$D1159="52",$D1159="61"),(AE1159/'Totals and Drop Down Lists'!AA$4)*Inputs!I$38,0)</f>
        <v>0</v>
      </c>
      <c r="AV1159">
        <f>IF(OR($D1159="51",$D1159="52",$D1159="61"),(AF1159/'Totals and Drop Down Lists'!AB$4)*Inputs!J$38,0)</f>
        <v>0</v>
      </c>
      <c r="AW1159">
        <f>IF(OR($D1159="51",$D1159="52",$D1159="61"),(AG1159/'Totals and Drop Down Lists'!AC$4)*Inputs!K$38,0)</f>
        <v>0</v>
      </c>
      <c r="AX1159">
        <f>IF(OR($D1159="51",$D1159="52",$D1159="61"),(AH1159/'Totals and Drop Down Lists'!AD$4)*Inputs!L$38,0)</f>
        <v>0</v>
      </c>
      <c r="AY1159">
        <f>IF(OR($D1159="51",$D1159="52",$D1159="61"),0,(AA1159/'Totals and Drop Down Lists'!W$5)*Inputs!E$39)</f>
        <v>0</v>
      </c>
      <c r="AZ1159">
        <f>IF(OR($D1159="51",$D1159="52",$D1159="61"),0,(AB1159/'Totals and Drop Down Lists'!X$5)*Inputs!F$39)</f>
        <v>0</v>
      </c>
      <c r="BA1159">
        <f>IF(OR($D1159="51",$D1159="52",$D1159="61"),0,(AC1159/'Totals and Drop Down Lists'!Y$5)*Inputs!G$39)</f>
        <v>0</v>
      </c>
      <c r="BB1159">
        <f>IF(OR($D1159="51",$D1159="52",$D1159="61"),0,(AD1159/'Totals and Drop Down Lists'!Z$5)*Inputs!H$39)</f>
        <v>0</v>
      </c>
      <c r="BC1159">
        <f>IF(OR($D1159="51",$D1159="52",$D1159="61"),0,(AE1159/'Totals and Drop Down Lists'!AA$5)*Inputs!I$39)</f>
        <v>0</v>
      </c>
      <c r="BD1159">
        <f>IF(OR($D1159="51",$D1159="52",$D1159="61"),0,(AF1159/'Totals and Drop Down Lists'!AB$5)*Inputs!J$39)</f>
        <v>0</v>
      </c>
      <c r="BE1159">
        <f>IF(OR($D1159="51",$D1159="52",$D1159="61"),0,(AG1159/'Totals and Drop Down Lists'!AC$5)*Inputs!K$39)</f>
        <v>0</v>
      </c>
      <c r="BF1159">
        <f>IF(OR($D1159="51",$D1159="52",$D1159="61"),0,(AH1159/'Totals and Drop Down Lists'!AD$5)*Inputs!L$39)</f>
        <v>0</v>
      </c>
      <c r="BG1159" s="10">
        <f t="shared" si="163"/>
        <v>41452.963366029035</v>
      </c>
    </row>
    <row r="1160" spans="1:59" ht="28.8">
      <c r="A1160" s="1" t="s">
        <v>7454</v>
      </c>
      <c r="B1160" s="1" t="s">
        <v>2066</v>
      </c>
      <c r="C1160" s="1" t="s">
        <v>612</v>
      </c>
      <c r="D1160" s="1" t="s">
        <v>25</v>
      </c>
      <c r="E1160" s="1" t="s">
        <v>2111</v>
      </c>
      <c r="F1160" s="2">
        <v>20109</v>
      </c>
      <c r="G1160" s="2">
        <v>158</v>
      </c>
      <c r="H1160" s="2">
        <v>20</v>
      </c>
      <c r="I1160" s="2">
        <v>2123</v>
      </c>
      <c r="J1160" s="2">
        <v>7995</v>
      </c>
      <c r="K1160" s="2">
        <v>1694</v>
      </c>
      <c r="L1160" s="2">
        <v>45</v>
      </c>
      <c r="M1160" s="2">
        <v>20</v>
      </c>
      <c r="N1160" s="2">
        <v>0</v>
      </c>
      <c r="O1160" s="2">
        <v>126</v>
      </c>
      <c r="P1160" s="2">
        <v>18</v>
      </c>
      <c r="Q1160" s="2">
        <v>0</v>
      </c>
      <c r="R1160" s="2">
        <v>2673</v>
      </c>
      <c r="S1160" s="2">
        <v>997200</v>
      </c>
      <c r="T1160" s="2">
        <v>55947700</v>
      </c>
      <c r="U1160" s="2">
        <v>100</v>
      </c>
      <c r="V1160" s="2">
        <v>104</v>
      </c>
      <c r="W1160" s="2">
        <v>0</v>
      </c>
      <c r="X1160" s="2">
        <v>408</v>
      </c>
      <c r="Y1160" s="2">
        <v>99</v>
      </c>
      <c r="Z1160" s="2">
        <v>242</v>
      </c>
      <c r="AA1160" s="9">
        <f t="shared" si="164"/>
        <v>20109</v>
      </c>
      <c r="AB1160" s="9">
        <f t="shared" si="165"/>
        <v>1945</v>
      </c>
      <c r="AC1160" s="9">
        <f t="shared" si="166"/>
        <v>2882</v>
      </c>
      <c r="AD1160" s="9">
        <f t="shared" si="167"/>
        <v>2673</v>
      </c>
      <c r="AE1160" s="44">
        <f t="shared" si="168"/>
        <v>2.5067102094795951E-5</v>
      </c>
      <c r="AF1160" s="9">
        <f t="shared" si="169"/>
        <v>304</v>
      </c>
      <c r="AG1160" s="9">
        <f t="shared" si="162"/>
        <v>341</v>
      </c>
      <c r="AH1160" s="44">
        <f t="shared" si="170"/>
        <v>2.6884403390821796E-5</v>
      </c>
      <c r="AI1160">
        <f>AA1160/'Totals and Drop Down Lists'!W$6*Inputs!E$37</f>
        <v>18241.686447376556</v>
      </c>
      <c r="AJ1160">
        <f>AB1160/'Totals and Drop Down Lists'!X$6*Inputs!F$37</f>
        <v>6399.8030704622051</v>
      </c>
      <c r="AK1160">
        <f>AC1160/'Totals and Drop Down Lists'!Y$6*Inputs!G$37</f>
        <v>18999.117500162305</v>
      </c>
      <c r="AL1160">
        <f>AD1160/'Totals and Drop Down Lists'!Z$6*Inputs!H$37</f>
        <v>21430.780894693664</v>
      </c>
      <c r="AM1160">
        <f>AE1160/'Totals and Drop Down Lists'!AA$6*Inputs!I$37</f>
        <v>3120.587255148896</v>
      </c>
      <c r="AN1160">
        <f>AF1160/'Totals and Drop Down Lists'!AB$6*Inputs!J$37</f>
        <v>6066.834714664802</v>
      </c>
      <c r="AO1160">
        <f>AG1160/'Totals and Drop Down Lists'!AC$6*Inputs!K$37</f>
        <v>6350.6394770702418</v>
      </c>
      <c r="AP1160">
        <f>AH1160/'Totals and Drop Down Lists'!AD$6*Inputs!L$37</f>
        <v>6326.7042048187759</v>
      </c>
      <c r="AQ1160">
        <f>IF(OR($D1160="51",$D1160="52",$D1160="61"),(AA1160/'Totals and Drop Down Lists'!W$4)*Inputs!E$38,0)</f>
        <v>0</v>
      </c>
      <c r="AR1160">
        <f>IF(OR($D1160="51",$D1160="52",$D1160="61"),(AB1160/'Totals and Drop Down Lists'!X$4)*Inputs!F$38,0)</f>
        <v>0</v>
      </c>
      <c r="AS1160">
        <f>IF(OR($D1160="51",$D1160="52",$D1160="61"),(AC1160/'Totals and Drop Down Lists'!Y$4)*Inputs!G$38,0)</f>
        <v>0</v>
      </c>
      <c r="AT1160">
        <f>IF(OR($D1160="51",$D1160="52",$D1160="61"),(AD1160/'Totals and Drop Down Lists'!Z$4)*Inputs!H$38,0)</f>
        <v>0</v>
      </c>
      <c r="AU1160">
        <f>IF(OR($D1160="51",$D1160="52",$D1160="61"),(AE1160/'Totals and Drop Down Lists'!AA$4)*Inputs!I$38,0)</f>
        <v>0</v>
      </c>
      <c r="AV1160">
        <f>IF(OR($D1160="51",$D1160="52",$D1160="61"),(AF1160/'Totals and Drop Down Lists'!AB$4)*Inputs!J$38,0)</f>
        <v>0</v>
      </c>
      <c r="AW1160">
        <f>IF(OR($D1160="51",$D1160="52",$D1160="61"),(AG1160/'Totals and Drop Down Lists'!AC$4)*Inputs!K$38,0)</f>
        <v>0</v>
      </c>
      <c r="AX1160">
        <f>IF(OR($D1160="51",$D1160="52",$D1160="61"),(AH1160/'Totals and Drop Down Lists'!AD$4)*Inputs!L$38,0)</f>
        <v>0</v>
      </c>
      <c r="AY1160">
        <f>IF(OR($D1160="51",$D1160="52",$D1160="61"),0,(AA1160/'Totals and Drop Down Lists'!W$5)*Inputs!E$39)</f>
        <v>0</v>
      </c>
      <c r="AZ1160">
        <f>IF(OR($D1160="51",$D1160="52",$D1160="61"),0,(AB1160/'Totals and Drop Down Lists'!X$5)*Inputs!F$39)</f>
        <v>0</v>
      </c>
      <c r="BA1160">
        <f>IF(OR($D1160="51",$D1160="52",$D1160="61"),0,(AC1160/'Totals and Drop Down Lists'!Y$5)*Inputs!G$39)</f>
        <v>0</v>
      </c>
      <c r="BB1160">
        <f>IF(OR($D1160="51",$D1160="52",$D1160="61"),0,(AD1160/'Totals and Drop Down Lists'!Z$5)*Inputs!H$39)</f>
        <v>0</v>
      </c>
      <c r="BC1160">
        <f>IF(OR($D1160="51",$D1160="52",$D1160="61"),0,(AE1160/'Totals and Drop Down Lists'!AA$5)*Inputs!I$39)</f>
        <v>0</v>
      </c>
      <c r="BD1160">
        <f>IF(OR($D1160="51",$D1160="52",$D1160="61"),0,(AF1160/'Totals and Drop Down Lists'!AB$5)*Inputs!J$39)</f>
        <v>0</v>
      </c>
      <c r="BE1160">
        <f>IF(OR($D1160="51",$D1160="52",$D1160="61"),0,(AG1160/'Totals and Drop Down Lists'!AC$5)*Inputs!K$39)</f>
        <v>0</v>
      </c>
      <c r="BF1160">
        <f>IF(OR($D1160="51",$D1160="52",$D1160="61"),0,(AH1160/'Totals and Drop Down Lists'!AD$5)*Inputs!L$39)</f>
        <v>0</v>
      </c>
      <c r="BG1160" s="10">
        <f t="shared" si="163"/>
        <v>86936.153564397449</v>
      </c>
    </row>
    <row r="1161" spans="1:59" ht="28.8">
      <c r="A1161" s="1" t="s">
        <v>7454</v>
      </c>
      <c r="B1161" s="1" t="s">
        <v>2066</v>
      </c>
      <c r="C1161" s="1" t="s">
        <v>2112</v>
      </c>
      <c r="D1161" s="1" t="s">
        <v>25</v>
      </c>
      <c r="E1161" s="1" t="s">
        <v>2113</v>
      </c>
      <c r="F1161" s="2">
        <v>38802</v>
      </c>
      <c r="G1161" s="2">
        <v>283</v>
      </c>
      <c r="H1161" s="2">
        <v>0</v>
      </c>
      <c r="I1161" s="2">
        <v>6251</v>
      </c>
      <c r="J1161" s="2">
        <v>14827</v>
      </c>
      <c r="K1161" s="2">
        <v>3578</v>
      </c>
      <c r="L1161" s="2">
        <v>171</v>
      </c>
      <c r="M1161" s="2">
        <v>55</v>
      </c>
      <c r="N1161" s="2">
        <v>0</v>
      </c>
      <c r="O1161" s="2">
        <v>161</v>
      </c>
      <c r="P1161" s="2">
        <v>34</v>
      </c>
      <c r="Q1161" s="2">
        <v>3</v>
      </c>
      <c r="R1161" s="2">
        <v>6464</v>
      </c>
      <c r="S1161" s="2">
        <v>1878800</v>
      </c>
      <c r="T1161" s="2">
        <v>116334400</v>
      </c>
      <c r="U1161" s="2">
        <v>218</v>
      </c>
      <c r="V1161" s="2">
        <v>183</v>
      </c>
      <c r="W1161" s="2">
        <v>0</v>
      </c>
      <c r="X1161" s="2">
        <v>779</v>
      </c>
      <c r="Y1161" s="2">
        <v>19</v>
      </c>
      <c r="Z1161" s="2">
        <v>599</v>
      </c>
      <c r="AA1161" s="9">
        <f t="shared" si="164"/>
        <v>38802</v>
      </c>
      <c r="AB1161" s="9">
        <f t="shared" si="165"/>
        <v>5968</v>
      </c>
      <c r="AC1161" s="9">
        <f t="shared" si="166"/>
        <v>6888</v>
      </c>
      <c r="AD1161" s="9">
        <f t="shared" si="167"/>
        <v>6464</v>
      </c>
      <c r="AE1161" s="44">
        <f t="shared" si="168"/>
        <v>6.03008134627416E-5</v>
      </c>
      <c r="AF1161" s="9">
        <f t="shared" si="169"/>
        <v>596</v>
      </c>
      <c r="AG1161" s="9">
        <f t="shared" si="162"/>
        <v>618</v>
      </c>
      <c r="AH1161" s="44">
        <f t="shared" si="170"/>
        <v>5.5491518604753692E-5</v>
      </c>
      <c r="AI1161">
        <f>AA1161/'Totals and Drop Down Lists'!W$6*Inputs!E$37</f>
        <v>35198.862078228907</v>
      </c>
      <c r="AJ1161">
        <f>AB1161/'Totals and Drop Down Lists'!X$6*Inputs!F$37</f>
        <v>19637.030706693284</v>
      </c>
      <c r="AK1161">
        <f>AC1161/'Totals and Drop Down Lists'!Y$6*Inputs!G$37</f>
        <v>45408.022672143641</v>
      </c>
      <c r="AL1161">
        <f>AD1161/'Totals and Drop Down Lists'!Z$6*Inputs!H$37</f>
        <v>51825.128209240494</v>
      </c>
      <c r="AM1161">
        <f>AE1161/'Totals and Drop Down Lists'!AA$6*Inputs!I$37</f>
        <v>7506.8090940599077</v>
      </c>
      <c r="AN1161">
        <f>AF1161/'Totals and Drop Down Lists'!AB$6*Inputs!J$37</f>
        <v>11894.189111645466</v>
      </c>
      <c r="AO1161">
        <f>AG1161/'Totals and Drop Down Lists'!AC$6*Inputs!K$37</f>
        <v>11509.370078678621</v>
      </c>
      <c r="AP1161">
        <f>AH1161/'Totals and Drop Down Lists'!AD$6*Inputs!L$37</f>
        <v>13058.814026288976</v>
      </c>
      <c r="AQ1161">
        <f>IF(OR($D1161="51",$D1161="52",$D1161="61"),(AA1161/'Totals and Drop Down Lists'!W$4)*Inputs!E$38,0)</f>
        <v>0</v>
      </c>
      <c r="AR1161">
        <f>IF(OR($D1161="51",$D1161="52",$D1161="61"),(AB1161/'Totals and Drop Down Lists'!X$4)*Inputs!F$38,0)</f>
        <v>0</v>
      </c>
      <c r="AS1161">
        <f>IF(OR($D1161="51",$D1161="52",$D1161="61"),(AC1161/'Totals and Drop Down Lists'!Y$4)*Inputs!G$38,0)</f>
        <v>0</v>
      </c>
      <c r="AT1161">
        <f>IF(OR($D1161="51",$D1161="52",$D1161="61"),(AD1161/'Totals and Drop Down Lists'!Z$4)*Inputs!H$38,0)</f>
        <v>0</v>
      </c>
      <c r="AU1161">
        <f>IF(OR($D1161="51",$D1161="52",$D1161="61"),(AE1161/'Totals and Drop Down Lists'!AA$4)*Inputs!I$38,0)</f>
        <v>0</v>
      </c>
      <c r="AV1161">
        <f>IF(OR($D1161="51",$D1161="52",$D1161="61"),(AF1161/'Totals and Drop Down Lists'!AB$4)*Inputs!J$38,0)</f>
        <v>0</v>
      </c>
      <c r="AW1161">
        <f>IF(OR($D1161="51",$D1161="52",$D1161="61"),(AG1161/'Totals and Drop Down Lists'!AC$4)*Inputs!K$38,0)</f>
        <v>0</v>
      </c>
      <c r="AX1161">
        <f>IF(OR($D1161="51",$D1161="52",$D1161="61"),(AH1161/'Totals and Drop Down Lists'!AD$4)*Inputs!L$38,0)</f>
        <v>0</v>
      </c>
      <c r="AY1161">
        <f>IF(OR($D1161="51",$D1161="52",$D1161="61"),0,(AA1161/'Totals and Drop Down Lists'!W$5)*Inputs!E$39)</f>
        <v>0</v>
      </c>
      <c r="AZ1161">
        <f>IF(OR($D1161="51",$D1161="52",$D1161="61"),0,(AB1161/'Totals and Drop Down Lists'!X$5)*Inputs!F$39)</f>
        <v>0</v>
      </c>
      <c r="BA1161">
        <f>IF(OR($D1161="51",$D1161="52",$D1161="61"),0,(AC1161/'Totals and Drop Down Lists'!Y$5)*Inputs!G$39)</f>
        <v>0</v>
      </c>
      <c r="BB1161">
        <f>IF(OR($D1161="51",$D1161="52",$D1161="61"),0,(AD1161/'Totals and Drop Down Lists'!Z$5)*Inputs!H$39)</f>
        <v>0</v>
      </c>
      <c r="BC1161">
        <f>IF(OR($D1161="51",$D1161="52",$D1161="61"),0,(AE1161/'Totals and Drop Down Lists'!AA$5)*Inputs!I$39)</f>
        <v>0</v>
      </c>
      <c r="BD1161">
        <f>IF(OR($D1161="51",$D1161="52",$D1161="61"),0,(AF1161/'Totals and Drop Down Lists'!AB$5)*Inputs!J$39)</f>
        <v>0</v>
      </c>
      <c r="BE1161">
        <f>IF(OR($D1161="51",$D1161="52",$D1161="61"),0,(AG1161/'Totals and Drop Down Lists'!AC$5)*Inputs!K$39)</f>
        <v>0</v>
      </c>
      <c r="BF1161">
        <f>IF(OR($D1161="51",$D1161="52",$D1161="61"),0,(AH1161/'Totals and Drop Down Lists'!AD$5)*Inputs!L$39)</f>
        <v>0</v>
      </c>
      <c r="BG1161" s="10">
        <f t="shared" si="163"/>
        <v>196038.22597697933</v>
      </c>
    </row>
    <row r="1162" spans="1:59" ht="28.8">
      <c r="A1162" s="1" t="s">
        <v>7454</v>
      </c>
      <c r="B1162" s="1" t="s">
        <v>2066</v>
      </c>
      <c r="C1162" s="1" t="s">
        <v>286</v>
      </c>
      <c r="D1162" s="1" t="s">
        <v>25</v>
      </c>
      <c r="E1162" s="1" t="s">
        <v>2114</v>
      </c>
      <c r="F1162" s="2">
        <v>111221</v>
      </c>
      <c r="G1162" s="2">
        <v>594</v>
      </c>
      <c r="H1162" s="2">
        <v>133</v>
      </c>
      <c r="I1162" s="2">
        <v>13384</v>
      </c>
      <c r="J1162" s="2">
        <v>42502</v>
      </c>
      <c r="K1162" s="2">
        <v>12077</v>
      </c>
      <c r="L1162" s="2">
        <v>335</v>
      </c>
      <c r="M1162" s="2">
        <v>0</v>
      </c>
      <c r="N1162" s="2">
        <v>0</v>
      </c>
      <c r="O1162" s="2">
        <v>295</v>
      </c>
      <c r="P1162" s="2">
        <v>94</v>
      </c>
      <c r="Q1162" s="2">
        <v>8</v>
      </c>
      <c r="R1162" s="2">
        <v>4053</v>
      </c>
      <c r="S1162" s="2">
        <v>8911500</v>
      </c>
      <c r="T1162" s="2">
        <v>442070100</v>
      </c>
      <c r="U1162" s="2">
        <v>1371</v>
      </c>
      <c r="V1162" s="2">
        <v>894</v>
      </c>
      <c r="W1162" s="2">
        <v>100</v>
      </c>
      <c r="X1162" s="2">
        <v>2888</v>
      </c>
      <c r="Y1162" s="2">
        <v>368</v>
      </c>
      <c r="Z1162" s="2">
        <v>1832</v>
      </c>
      <c r="AA1162" s="9">
        <f t="shared" si="164"/>
        <v>111221</v>
      </c>
      <c r="AB1162" s="9">
        <f t="shared" si="165"/>
        <v>12657</v>
      </c>
      <c r="AC1162" s="9">
        <f t="shared" si="166"/>
        <v>4785</v>
      </c>
      <c r="AD1162" s="9">
        <f t="shared" si="167"/>
        <v>4053</v>
      </c>
      <c r="AE1162" s="44">
        <f t="shared" si="168"/>
        <v>2.3966496471652303E-4</v>
      </c>
      <c r="AF1162" s="9">
        <f t="shared" si="169"/>
        <v>1894</v>
      </c>
      <c r="AG1162" s="9">
        <f t="shared" si="162"/>
        <v>2200</v>
      </c>
      <c r="AH1162" s="44">
        <f t="shared" si="170"/>
        <v>2.3260736761521113E-4</v>
      </c>
      <c r="AI1162">
        <f>AA1162/'Totals and Drop Down Lists'!W$6*Inputs!E$37</f>
        <v>100893.06322361469</v>
      </c>
      <c r="AJ1162">
        <f>AB1162/'Totals and Drop Down Lists'!X$6*Inputs!F$37</f>
        <v>41646.430572154306</v>
      </c>
      <c r="AK1162">
        <f>AC1162/'Totals and Drop Down Lists'!Y$6*Inputs!G$37</f>
        <v>31544.336307521386</v>
      </c>
      <c r="AL1162">
        <f>AD1162/'Totals and Drop Down Lists'!Z$6*Inputs!H$37</f>
        <v>32494.93264728523</v>
      </c>
      <c r="AM1162">
        <f>AE1162/'Totals and Drop Down Lists'!AA$6*Inputs!I$37</f>
        <v>29835.735761229389</v>
      </c>
      <c r="AN1162">
        <f>AF1162/'Totals and Drop Down Lists'!AB$6*Inputs!J$37</f>
        <v>37797.976807812942</v>
      </c>
      <c r="AO1162">
        <f>AG1162/'Totals and Drop Down Lists'!AC$6*Inputs!K$37</f>
        <v>40971.867594001567</v>
      </c>
      <c r="AP1162">
        <f>AH1162/'Totals and Drop Down Lists'!AD$6*Inputs!L$37</f>
        <v>54739.47066518847</v>
      </c>
      <c r="AQ1162">
        <f>IF(OR($D1162="51",$D1162="52",$D1162="61"),(AA1162/'Totals and Drop Down Lists'!W$4)*Inputs!E$38,0)</f>
        <v>0</v>
      </c>
      <c r="AR1162">
        <f>IF(OR($D1162="51",$D1162="52",$D1162="61"),(AB1162/'Totals and Drop Down Lists'!X$4)*Inputs!F$38,0)</f>
        <v>0</v>
      </c>
      <c r="AS1162">
        <f>IF(OR($D1162="51",$D1162="52",$D1162="61"),(AC1162/'Totals and Drop Down Lists'!Y$4)*Inputs!G$38,0)</f>
        <v>0</v>
      </c>
      <c r="AT1162">
        <f>IF(OR($D1162="51",$D1162="52",$D1162="61"),(AD1162/'Totals and Drop Down Lists'!Z$4)*Inputs!H$38,0)</f>
        <v>0</v>
      </c>
      <c r="AU1162">
        <f>IF(OR($D1162="51",$D1162="52",$D1162="61"),(AE1162/'Totals and Drop Down Lists'!AA$4)*Inputs!I$38,0)</f>
        <v>0</v>
      </c>
      <c r="AV1162">
        <f>IF(OR($D1162="51",$D1162="52",$D1162="61"),(AF1162/'Totals and Drop Down Lists'!AB$4)*Inputs!J$38,0)</f>
        <v>0</v>
      </c>
      <c r="AW1162">
        <f>IF(OR($D1162="51",$D1162="52",$D1162="61"),(AG1162/'Totals and Drop Down Lists'!AC$4)*Inputs!K$38,0)</f>
        <v>0</v>
      </c>
      <c r="AX1162">
        <f>IF(OR($D1162="51",$D1162="52",$D1162="61"),(AH1162/'Totals and Drop Down Lists'!AD$4)*Inputs!L$38,0)</f>
        <v>0</v>
      </c>
      <c r="AY1162">
        <f>IF(OR($D1162="51",$D1162="52",$D1162="61"),0,(AA1162/'Totals and Drop Down Lists'!W$5)*Inputs!E$39)</f>
        <v>0</v>
      </c>
      <c r="AZ1162">
        <f>IF(OR($D1162="51",$D1162="52",$D1162="61"),0,(AB1162/'Totals and Drop Down Lists'!X$5)*Inputs!F$39)</f>
        <v>0</v>
      </c>
      <c r="BA1162">
        <f>IF(OR($D1162="51",$D1162="52",$D1162="61"),0,(AC1162/'Totals and Drop Down Lists'!Y$5)*Inputs!G$39)</f>
        <v>0</v>
      </c>
      <c r="BB1162">
        <f>IF(OR($D1162="51",$D1162="52",$D1162="61"),0,(AD1162/'Totals and Drop Down Lists'!Z$5)*Inputs!H$39)</f>
        <v>0</v>
      </c>
      <c r="BC1162">
        <f>IF(OR($D1162="51",$D1162="52",$D1162="61"),0,(AE1162/'Totals and Drop Down Lists'!AA$5)*Inputs!I$39)</f>
        <v>0</v>
      </c>
      <c r="BD1162">
        <f>IF(OR($D1162="51",$D1162="52",$D1162="61"),0,(AF1162/'Totals and Drop Down Lists'!AB$5)*Inputs!J$39)</f>
        <v>0</v>
      </c>
      <c r="BE1162">
        <f>IF(OR($D1162="51",$D1162="52",$D1162="61"),0,(AG1162/'Totals and Drop Down Lists'!AC$5)*Inputs!K$39)</f>
        <v>0</v>
      </c>
      <c r="BF1162">
        <f>IF(OR($D1162="51",$D1162="52",$D1162="61"),0,(AH1162/'Totals and Drop Down Lists'!AD$5)*Inputs!L$39)</f>
        <v>0</v>
      </c>
      <c r="BG1162" s="10">
        <f t="shared" si="163"/>
        <v>369923.81357880798</v>
      </c>
    </row>
    <row r="1163" spans="1:59" ht="28.8">
      <c r="A1163" s="1" t="s">
        <v>7454</v>
      </c>
      <c r="B1163" s="1" t="s">
        <v>2066</v>
      </c>
      <c r="C1163" s="1" t="s">
        <v>41</v>
      </c>
      <c r="D1163" s="1" t="s">
        <v>25</v>
      </c>
      <c r="E1163" s="1" t="s">
        <v>2115</v>
      </c>
      <c r="F1163" s="2">
        <v>26865</v>
      </c>
      <c r="G1163" s="2">
        <v>198</v>
      </c>
      <c r="H1163" s="2">
        <v>49</v>
      </c>
      <c r="I1163" s="2">
        <v>4174</v>
      </c>
      <c r="J1163" s="2">
        <v>10230</v>
      </c>
      <c r="K1163" s="2">
        <v>2438</v>
      </c>
      <c r="L1163" s="2">
        <v>32</v>
      </c>
      <c r="M1163" s="2">
        <v>0</v>
      </c>
      <c r="N1163" s="2">
        <v>0</v>
      </c>
      <c r="O1163" s="2">
        <v>59</v>
      </c>
      <c r="P1163" s="2">
        <v>0</v>
      </c>
      <c r="Q1163" s="2">
        <v>0</v>
      </c>
      <c r="R1163" s="2">
        <v>3127</v>
      </c>
      <c r="S1163" s="2">
        <v>1394900</v>
      </c>
      <c r="T1163" s="2">
        <v>79904600</v>
      </c>
      <c r="U1163" s="2">
        <v>59</v>
      </c>
      <c r="V1163" s="2">
        <v>189</v>
      </c>
      <c r="W1163" s="2">
        <v>0</v>
      </c>
      <c r="X1163" s="2">
        <v>503</v>
      </c>
      <c r="Y1163" s="2">
        <v>95</v>
      </c>
      <c r="Z1163" s="2">
        <v>273</v>
      </c>
      <c r="AA1163" s="9">
        <f t="shared" si="164"/>
        <v>26865</v>
      </c>
      <c r="AB1163" s="9">
        <f t="shared" si="165"/>
        <v>3927</v>
      </c>
      <c r="AC1163" s="9">
        <f t="shared" si="166"/>
        <v>3218</v>
      </c>
      <c r="AD1163" s="9">
        <f t="shared" si="167"/>
        <v>3127</v>
      </c>
      <c r="AE1163" s="44">
        <f t="shared" si="168"/>
        <v>4.0577711941850242E-5</v>
      </c>
      <c r="AF1163" s="9">
        <f t="shared" si="169"/>
        <v>314</v>
      </c>
      <c r="AG1163" s="9">
        <f t="shared" si="162"/>
        <v>368</v>
      </c>
      <c r="AH1163" s="44">
        <f t="shared" si="170"/>
        <v>3.2632997865368808E-5</v>
      </c>
      <c r="AI1163">
        <f>AA1163/'Totals and Drop Down Lists'!W$6*Inputs!E$37</f>
        <v>24370.327038081017</v>
      </c>
      <c r="AJ1163">
        <f>AB1163/'Totals and Drop Down Lists'!X$6*Inputs!F$37</f>
        <v>12921.350466686416</v>
      </c>
      <c r="AK1163">
        <f>AC1163/'Totals and Drop Down Lists'!Y$6*Inputs!G$37</f>
        <v>21214.142996364437</v>
      </c>
      <c r="AL1163">
        <f>AD1163/'Totals and Drop Down Lists'!Z$6*Inputs!H$37</f>
        <v>25070.726471270889</v>
      </c>
      <c r="AM1163">
        <f>AE1163/'Totals and Drop Down Lists'!AA$6*Inputs!I$37</f>
        <v>5051.4929986713241</v>
      </c>
      <c r="AN1163">
        <f>AF1163/'Totals and Drop Down Lists'!AB$6*Inputs!J$37</f>
        <v>6266.4016460682496</v>
      </c>
      <c r="AO1163">
        <f>AG1163/'Totals and Drop Down Lists'!AC$6*Inputs!K$37</f>
        <v>6853.4760339057157</v>
      </c>
      <c r="AP1163">
        <f>AH1163/'Totals and Drop Down Lists'!AD$6*Inputs!L$37</f>
        <v>7679.5204196777977</v>
      </c>
      <c r="AQ1163">
        <f>IF(OR($D1163="51",$D1163="52",$D1163="61"),(AA1163/'Totals and Drop Down Lists'!W$4)*Inputs!E$38,0)</f>
        <v>0</v>
      </c>
      <c r="AR1163">
        <f>IF(OR($D1163="51",$D1163="52",$D1163="61"),(AB1163/'Totals and Drop Down Lists'!X$4)*Inputs!F$38,0)</f>
        <v>0</v>
      </c>
      <c r="AS1163">
        <f>IF(OR($D1163="51",$D1163="52",$D1163="61"),(AC1163/'Totals and Drop Down Lists'!Y$4)*Inputs!G$38,0)</f>
        <v>0</v>
      </c>
      <c r="AT1163">
        <f>IF(OR($D1163="51",$D1163="52",$D1163="61"),(AD1163/'Totals and Drop Down Lists'!Z$4)*Inputs!H$38,0)</f>
        <v>0</v>
      </c>
      <c r="AU1163">
        <f>IF(OR($D1163="51",$D1163="52",$D1163="61"),(AE1163/'Totals and Drop Down Lists'!AA$4)*Inputs!I$38,0)</f>
        <v>0</v>
      </c>
      <c r="AV1163">
        <f>IF(OR($D1163="51",$D1163="52",$D1163="61"),(AF1163/'Totals and Drop Down Lists'!AB$4)*Inputs!J$38,0)</f>
        <v>0</v>
      </c>
      <c r="AW1163">
        <f>IF(OR($D1163="51",$D1163="52",$D1163="61"),(AG1163/'Totals and Drop Down Lists'!AC$4)*Inputs!K$38,0)</f>
        <v>0</v>
      </c>
      <c r="AX1163">
        <f>IF(OR($D1163="51",$D1163="52",$D1163="61"),(AH1163/'Totals and Drop Down Lists'!AD$4)*Inputs!L$38,0)</f>
        <v>0</v>
      </c>
      <c r="AY1163">
        <f>IF(OR($D1163="51",$D1163="52",$D1163="61"),0,(AA1163/'Totals and Drop Down Lists'!W$5)*Inputs!E$39)</f>
        <v>0</v>
      </c>
      <c r="AZ1163">
        <f>IF(OR($D1163="51",$D1163="52",$D1163="61"),0,(AB1163/'Totals and Drop Down Lists'!X$5)*Inputs!F$39)</f>
        <v>0</v>
      </c>
      <c r="BA1163">
        <f>IF(OR($D1163="51",$D1163="52",$D1163="61"),0,(AC1163/'Totals and Drop Down Lists'!Y$5)*Inputs!G$39)</f>
        <v>0</v>
      </c>
      <c r="BB1163">
        <f>IF(OR($D1163="51",$D1163="52",$D1163="61"),0,(AD1163/'Totals and Drop Down Lists'!Z$5)*Inputs!H$39)</f>
        <v>0</v>
      </c>
      <c r="BC1163">
        <f>IF(OR($D1163="51",$D1163="52",$D1163="61"),0,(AE1163/'Totals and Drop Down Lists'!AA$5)*Inputs!I$39)</f>
        <v>0</v>
      </c>
      <c r="BD1163">
        <f>IF(OR($D1163="51",$D1163="52",$D1163="61"),0,(AF1163/'Totals and Drop Down Lists'!AB$5)*Inputs!J$39)</f>
        <v>0</v>
      </c>
      <c r="BE1163">
        <f>IF(OR($D1163="51",$D1163="52",$D1163="61"),0,(AG1163/'Totals and Drop Down Lists'!AC$5)*Inputs!K$39)</f>
        <v>0</v>
      </c>
      <c r="BF1163">
        <f>IF(OR($D1163="51",$D1163="52",$D1163="61"),0,(AH1163/'Totals and Drop Down Lists'!AD$5)*Inputs!L$39)</f>
        <v>0</v>
      </c>
      <c r="BG1163" s="10">
        <f t="shared" si="163"/>
        <v>109427.43807072582</v>
      </c>
    </row>
    <row r="1164" spans="1:59" ht="28.8">
      <c r="A1164" s="1" t="s">
        <v>7454</v>
      </c>
      <c r="B1164" s="1" t="s">
        <v>2066</v>
      </c>
      <c r="C1164" s="1" t="s">
        <v>806</v>
      </c>
      <c r="D1164" s="1" t="s">
        <v>25</v>
      </c>
      <c r="E1164" s="1" t="s">
        <v>2116</v>
      </c>
      <c r="F1164" s="2">
        <v>33086</v>
      </c>
      <c r="G1164" s="2">
        <v>187</v>
      </c>
      <c r="H1164" s="2">
        <v>0</v>
      </c>
      <c r="I1164" s="2">
        <v>4489</v>
      </c>
      <c r="J1164" s="2">
        <v>11745</v>
      </c>
      <c r="K1164" s="2">
        <v>3275</v>
      </c>
      <c r="L1164" s="2">
        <v>114</v>
      </c>
      <c r="M1164" s="2">
        <v>10</v>
      </c>
      <c r="N1164" s="2">
        <v>0</v>
      </c>
      <c r="O1164" s="2">
        <v>123</v>
      </c>
      <c r="P1164" s="2">
        <v>58</v>
      </c>
      <c r="Q1164" s="2">
        <v>0</v>
      </c>
      <c r="R1164" s="2">
        <v>4939</v>
      </c>
      <c r="S1164" s="2">
        <v>1998200</v>
      </c>
      <c r="T1164" s="2">
        <v>118585300</v>
      </c>
      <c r="U1164" s="2">
        <v>345</v>
      </c>
      <c r="V1164" s="2">
        <v>119</v>
      </c>
      <c r="W1164" s="2">
        <v>64</v>
      </c>
      <c r="X1164" s="2">
        <v>663</v>
      </c>
      <c r="Y1164" s="2">
        <v>18</v>
      </c>
      <c r="Z1164" s="2">
        <v>541</v>
      </c>
      <c r="AA1164" s="9">
        <f t="shared" si="164"/>
        <v>33086</v>
      </c>
      <c r="AB1164" s="9">
        <f t="shared" si="165"/>
        <v>4302</v>
      </c>
      <c r="AC1164" s="9">
        <f t="shared" si="166"/>
        <v>5244</v>
      </c>
      <c r="AD1164" s="9">
        <f t="shared" si="167"/>
        <v>4939</v>
      </c>
      <c r="AE1164" s="44">
        <f t="shared" si="168"/>
        <v>6.3777188974245048E-5</v>
      </c>
      <c r="AF1164" s="9">
        <f t="shared" si="169"/>
        <v>480</v>
      </c>
      <c r="AG1164" s="9">
        <f t="shared" si="162"/>
        <v>559</v>
      </c>
      <c r="AH1164" s="44">
        <f t="shared" si="170"/>
        <v>5.7999089709837457E-5</v>
      </c>
      <c r="AI1164">
        <f>AA1164/'Totals and Drop Down Lists'!W$6*Inputs!E$37</f>
        <v>30013.647510960305</v>
      </c>
      <c r="AJ1164">
        <f>AB1164/'Totals and Drop Down Lists'!X$6*Inputs!F$37</f>
        <v>14155.245660220258</v>
      </c>
      <c r="AK1164">
        <f>AC1164/'Totals and Drop Down Lists'!Y$6*Inputs!G$37</f>
        <v>34570.219351440363</v>
      </c>
      <c r="AL1164">
        <f>AD1164/'Totals and Drop Down Lists'!Z$6*Inputs!H$37</f>
        <v>39598.438772499816</v>
      </c>
      <c r="AM1164">
        <f>AE1164/'Totals and Drop Down Lists'!AA$6*Inputs!I$37</f>
        <v>7939.5808230888315</v>
      </c>
      <c r="AN1164">
        <f>AF1164/'Totals and Drop Down Lists'!AB$6*Inputs!J$37</f>
        <v>9579.2127073654774</v>
      </c>
      <c r="AO1164">
        <f>AG1164/'Totals and Drop Down Lists'!AC$6*Inputs!K$37</f>
        <v>10410.579084112216</v>
      </c>
      <c r="AP1164">
        <f>AH1164/'Totals and Drop Down Lists'!AD$6*Inputs!L$37</f>
        <v>13648.920506384107</v>
      </c>
      <c r="AQ1164">
        <f>IF(OR($D1164="51",$D1164="52",$D1164="61"),(AA1164/'Totals and Drop Down Lists'!W$4)*Inputs!E$38,0)</f>
        <v>0</v>
      </c>
      <c r="AR1164">
        <f>IF(OR($D1164="51",$D1164="52",$D1164="61"),(AB1164/'Totals and Drop Down Lists'!X$4)*Inputs!F$38,0)</f>
        <v>0</v>
      </c>
      <c r="AS1164">
        <f>IF(OR($D1164="51",$D1164="52",$D1164="61"),(AC1164/'Totals and Drop Down Lists'!Y$4)*Inputs!G$38,0)</f>
        <v>0</v>
      </c>
      <c r="AT1164">
        <f>IF(OR($D1164="51",$D1164="52",$D1164="61"),(AD1164/'Totals and Drop Down Lists'!Z$4)*Inputs!H$38,0)</f>
        <v>0</v>
      </c>
      <c r="AU1164">
        <f>IF(OR($D1164="51",$D1164="52",$D1164="61"),(AE1164/'Totals and Drop Down Lists'!AA$4)*Inputs!I$38,0)</f>
        <v>0</v>
      </c>
      <c r="AV1164">
        <f>IF(OR($D1164="51",$D1164="52",$D1164="61"),(AF1164/'Totals and Drop Down Lists'!AB$4)*Inputs!J$38,0)</f>
        <v>0</v>
      </c>
      <c r="AW1164">
        <f>IF(OR($D1164="51",$D1164="52",$D1164="61"),(AG1164/'Totals and Drop Down Lists'!AC$4)*Inputs!K$38,0)</f>
        <v>0</v>
      </c>
      <c r="AX1164">
        <f>IF(OR($D1164="51",$D1164="52",$D1164="61"),(AH1164/'Totals and Drop Down Lists'!AD$4)*Inputs!L$38,0)</f>
        <v>0</v>
      </c>
      <c r="AY1164">
        <f>IF(OR($D1164="51",$D1164="52",$D1164="61"),0,(AA1164/'Totals and Drop Down Lists'!W$5)*Inputs!E$39)</f>
        <v>0</v>
      </c>
      <c r="AZ1164">
        <f>IF(OR($D1164="51",$D1164="52",$D1164="61"),0,(AB1164/'Totals and Drop Down Lists'!X$5)*Inputs!F$39)</f>
        <v>0</v>
      </c>
      <c r="BA1164">
        <f>IF(OR($D1164="51",$D1164="52",$D1164="61"),0,(AC1164/'Totals and Drop Down Lists'!Y$5)*Inputs!G$39)</f>
        <v>0</v>
      </c>
      <c r="BB1164">
        <f>IF(OR($D1164="51",$D1164="52",$D1164="61"),0,(AD1164/'Totals and Drop Down Lists'!Z$5)*Inputs!H$39)</f>
        <v>0</v>
      </c>
      <c r="BC1164">
        <f>IF(OR($D1164="51",$D1164="52",$D1164="61"),0,(AE1164/'Totals and Drop Down Lists'!AA$5)*Inputs!I$39)</f>
        <v>0</v>
      </c>
      <c r="BD1164">
        <f>IF(OR($D1164="51",$D1164="52",$D1164="61"),0,(AF1164/'Totals and Drop Down Lists'!AB$5)*Inputs!J$39)</f>
        <v>0</v>
      </c>
      <c r="BE1164">
        <f>IF(OR($D1164="51",$D1164="52",$D1164="61"),0,(AG1164/'Totals and Drop Down Lists'!AC$5)*Inputs!K$39)</f>
        <v>0</v>
      </c>
      <c r="BF1164">
        <f>IF(OR($D1164="51",$D1164="52",$D1164="61"),0,(AH1164/'Totals and Drop Down Lists'!AD$5)*Inputs!L$39)</f>
        <v>0</v>
      </c>
      <c r="BG1164" s="10">
        <f t="shared" si="163"/>
        <v>159915.84441607137</v>
      </c>
    </row>
    <row r="1165" spans="1:59" ht="28.8">
      <c r="A1165" s="1" t="s">
        <v>7454</v>
      </c>
      <c r="B1165" s="1" t="s">
        <v>2066</v>
      </c>
      <c r="C1165" s="1" t="s">
        <v>1570</v>
      </c>
      <c r="D1165" s="1" t="s">
        <v>25</v>
      </c>
      <c r="E1165" s="1" t="s">
        <v>2117</v>
      </c>
      <c r="F1165" s="2">
        <v>10656</v>
      </c>
      <c r="G1165" s="2">
        <v>46</v>
      </c>
      <c r="H1165" s="2">
        <v>0</v>
      </c>
      <c r="I1165" s="2">
        <v>2063</v>
      </c>
      <c r="J1165" s="2">
        <v>4237</v>
      </c>
      <c r="K1165" s="2">
        <v>763</v>
      </c>
      <c r="L1165" s="2">
        <v>32</v>
      </c>
      <c r="M1165" s="2">
        <v>0</v>
      </c>
      <c r="N1165" s="2">
        <v>0</v>
      </c>
      <c r="O1165" s="2">
        <v>23</v>
      </c>
      <c r="P1165" s="2">
        <v>0</v>
      </c>
      <c r="Q1165" s="2">
        <v>0</v>
      </c>
      <c r="R1165" s="2">
        <v>761</v>
      </c>
      <c r="S1165" s="2">
        <v>286800</v>
      </c>
      <c r="T1165" s="2">
        <v>17490300</v>
      </c>
      <c r="U1165" s="2">
        <v>102</v>
      </c>
      <c r="V1165" s="2">
        <v>89</v>
      </c>
      <c r="W1165" s="2">
        <v>60</v>
      </c>
      <c r="X1165" s="2">
        <v>209</v>
      </c>
      <c r="Y1165" s="2">
        <v>25</v>
      </c>
      <c r="Z1165" s="2">
        <v>99</v>
      </c>
      <c r="AA1165" s="9">
        <f t="shared" si="164"/>
        <v>10656</v>
      </c>
      <c r="AB1165" s="9">
        <f t="shared" si="165"/>
        <v>2017</v>
      </c>
      <c r="AC1165" s="9">
        <f t="shared" si="166"/>
        <v>816</v>
      </c>
      <c r="AD1165" s="9">
        <f t="shared" si="167"/>
        <v>761</v>
      </c>
      <c r="AE1165" s="44">
        <f t="shared" si="168"/>
        <v>9.5959151213449271E-6</v>
      </c>
      <c r="AF1165" s="9">
        <f t="shared" si="169"/>
        <v>60</v>
      </c>
      <c r="AG1165" s="9">
        <f t="shared" si="162"/>
        <v>124</v>
      </c>
      <c r="AH1165" s="44">
        <f t="shared" si="170"/>
        <v>8.3088103343993154E-6</v>
      </c>
      <c r="AI1165">
        <f>AA1165/'Totals and Drop Down Lists'!W$6*Inputs!E$37</f>
        <v>9666.4881785889211</v>
      </c>
      <c r="AJ1165">
        <f>AB1165/'Totals and Drop Down Lists'!X$6*Inputs!F$37</f>
        <v>6636.7109476207024</v>
      </c>
      <c r="AK1165">
        <f>AC1165/'Totals and Drop Down Lists'!Y$6*Inputs!G$37</f>
        <v>5379.3476336337408</v>
      </c>
      <c r="AL1165">
        <f>AD1165/'Totals and Drop Down Lists'!Z$6*Inputs!H$37</f>
        <v>6101.31846646535</v>
      </c>
      <c r="AM1165">
        <f>AE1165/'Totals and Drop Down Lists'!AA$6*Inputs!I$37</f>
        <v>1194.5892395506003</v>
      </c>
      <c r="AN1165">
        <f>AF1165/'Totals and Drop Down Lists'!AB$6*Inputs!J$37</f>
        <v>1197.4015884206847</v>
      </c>
      <c r="AO1165">
        <f>AG1165/'Totals and Drop Down Lists'!AC$6*Inputs!K$37</f>
        <v>2309.323446207361</v>
      </c>
      <c r="AP1165">
        <f>AH1165/'Totals and Drop Down Lists'!AD$6*Inputs!L$37</f>
        <v>1955.3115803057806</v>
      </c>
      <c r="AQ1165">
        <f>IF(OR($D1165="51",$D1165="52",$D1165="61"),(AA1165/'Totals and Drop Down Lists'!W$4)*Inputs!E$38,0)</f>
        <v>0</v>
      </c>
      <c r="AR1165">
        <f>IF(OR($D1165="51",$D1165="52",$D1165="61"),(AB1165/'Totals and Drop Down Lists'!X$4)*Inputs!F$38,0)</f>
        <v>0</v>
      </c>
      <c r="AS1165">
        <f>IF(OR($D1165="51",$D1165="52",$D1165="61"),(AC1165/'Totals and Drop Down Lists'!Y$4)*Inputs!G$38,0)</f>
        <v>0</v>
      </c>
      <c r="AT1165">
        <f>IF(OR($D1165="51",$D1165="52",$D1165="61"),(AD1165/'Totals and Drop Down Lists'!Z$4)*Inputs!H$38,0)</f>
        <v>0</v>
      </c>
      <c r="AU1165">
        <f>IF(OR($D1165="51",$D1165="52",$D1165="61"),(AE1165/'Totals and Drop Down Lists'!AA$4)*Inputs!I$38,0)</f>
        <v>0</v>
      </c>
      <c r="AV1165">
        <f>IF(OR($D1165="51",$D1165="52",$D1165="61"),(AF1165/'Totals and Drop Down Lists'!AB$4)*Inputs!J$38,0)</f>
        <v>0</v>
      </c>
      <c r="AW1165">
        <f>IF(OR($D1165="51",$D1165="52",$D1165="61"),(AG1165/'Totals and Drop Down Lists'!AC$4)*Inputs!K$38,0)</f>
        <v>0</v>
      </c>
      <c r="AX1165">
        <f>IF(OR($D1165="51",$D1165="52",$D1165="61"),(AH1165/'Totals and Drop Down Lists'!AD$4)*Inputs!L$38,0)</f>
        <v>0</v>
      </c>
      <c r="AY1165">
        <f>IF(OR($D1165="51",$D1165="52",$D1165="61"),0,(AA1165/'Totals and Drop Down Lists'!W$5)*Inputs!E$39)</f>
        <v>0</v>
      </c>
      <c r="AZ1165">
        <f>IF(OR($D1165="51",$D1165="52",$D1165="61"),0,(AB1165/'Totals and Drop Down Lists'!X$5)*Inputs!F$39)</f>
        <v>0</v>
      </c>
      <c r="BA1165">
        <f>IF(OR($D1165="51",$D1165="52",$D1165="61"),0,(AC1165/'Totals and Drop Down Lists'!Y$5)*Inputs!G$39)</f>
        <v>0</v>
      </c>
      <c r="BB1165">
        <f>IF(OR($D1165="51",$D1165="52",$D1165="61"),0,(AD1165/'Totals and Drop Down Lists'!Z$5)*Inputs!H$39)</f>
        <v>0</v>
      </c>
      <c r="BC1165">
        <f>IF(OR($D1165="51",$D1165="52",$D1165="61"),0,(AE1165/'Totals and Drop Down Lists'!AA$5)*Inputs!I$39)</f>
        <v>0</v>
      </c>
      <c r="BD1165">
        <f>IF(OR($D1165="51",$D1165="52",$D1165="61"),0,(AF1165/'Totals and Drop Down Lists'!AB$5)*Inputs!J$39)</f>
        <v>0</v>
      </c>
      <c r="BE1165">
        <f>IF(OR($D1165="51",$D1165="52",$D1165="61"),0,(AG1165/'Totals and Drop Down Lists'!AC$5)*Inputs!K$39)</f>
        <v>0</v>
      </c>
      <c r="BF1165">
        <f>IF(OR($D1165="51",$D1165="52",$D1165="61"),0,(AH1165/'Totals and Drop Down Lists'!AD$5)*Inputs!L$39)</f>
        <v>0</v>
      </c>
      <c r="BG1165" s="10">
        <f t="shared" si="163"/>
        <v>34440.491080793137</v>
      </c>
    </row>
    <row r="1166" spans="1:59" ht="28.8">
      <c r="A1166" s="1" t="s">
        <v>7454</v>
      </c>
      <c r="B1166" s="1" t="s">
        <v>2066</v>
      </c>
      <c r="C1166" s="1" t="s">
        <v>2118</v>
      </c>
      <c r="D1166" s="1" t="s">
        <v>25</v>
      </c>
      <c r="E1166" s="1" t="s">
        <v>2119</v>
      </c>
      <c r="F1166" s="2">
        <v>31928</v>
      </c>
      <c r="G1166" s="2">
        <v>130</v>
      </c>
      <c r="H1166" s="2">
        <v>13</v>
      </c>
      <c r="I1166" s="2">
        <v>4034</v>
      </c>
      <c r="J1166" s="2">
        <v>11160</v>
      </c>
      <c r="K1166" s="2">
        <v>2698</v>
      </c>
      <c r="L1166" s="2">
        <v>111</v>
      </c>
      <c r="M1166" s="2">
        <v>18</v>
      </c>
      <c r="N1166" s="2">
        <v>0</v>
      </c>
      <c r="O1166" s="2">
        <v>52</v>
      </c>
      <c r="P1166" s="2">
        <v>0</v>
      </c>
      <c r="Q1166" s="2">
        <v>0</v>
      </c>
      <c r="R1166" s="2">
        <v>3243</v>
      </c>
      <c r="S1166" s="2">
        <v>1431200</v>
      </c>
      <c r="T1166" s="2">
        <v>96288800</v>
      </c>
      <c r="U1166" s="2">
        <v>287</v>
      </c>
      <c r="V1166" s="2">
        <v>269</v>
      </c>
      <c r="W1166" s="2">
        <v>39</v>
      </c>
      <c r="X1166" s="2">
        <v>583</v>
      </c>
      <c r="Y1166" s="2">
        <v>58</v>
      </c>
      <c r="Z1166" s="2">
        <v>282</v>
      </c>
      <c r="AA1166" s="9">
        <f t="shared" si="164"/>
        <v>31928</v>
      </c>
      <c r="AB1166" s="9">
        <f t="shared" si="165"/>
        <v>3891</v>
      </c>
      <c r="AC1166" s="9">
        <f t="shared" si="166"/>
        <v>3424</v>
      </c>
      <c r="AD1166" s="9">
        <f t="shared" si="167"/>
        <v>3243</v>
      </c>
      <c r="AE1166" s="44">
        <f t="shared" si="168"/>
        <v>4.5552842485121366E-5</v>
      </c>
      <c r="AF1166" s="9">
        <f t="shared" si="169"/>
        <v>275</v>
      </c>
      <c r="AG1166" s="9">
        <f t="shared" si="162"/>
        <v>340</v>
      </c>
      <c r="AH1166" s="44">
        <f t="shared" si="170"/>
        <v>3.058494853716938E-5</v>
      </c>
      <c r="AI1166">
        <f>AA1166/'Totals and Drop Down Lists'!W$6*Inputs!E$37</f>
        <v>28963.178919480764</v>
      </c>
      <c r="AJ1166">
        <f>AB1166/'Totals and Drop Down Lists'!X$6*Inputs!F$37</f>
        <v>12802.896528107165</v>
      </c>
      <c r="AK1166">
        <f>AC1166/'Totals and Drop Down Lists'!Y$6*Inputs!G$37</f>
        <v>22572.164580345499</v>
      </c>
      <c r="AL1166">
        <f>AD1166/'Totals and Drop Down Lists'!Z$6*Inputs!H$37</f>
        <v>26000.756618590178</v>
      </c>
      <c r="AM1166">
        <f>AE1166/'Totals and Drop Down Lists'!AA$6*Inputs!I$37</f>
        <v>5670.8437679513927</v>
      </c>
      <c r="AN1166">
        <f>AF1166/'Totals and Drop Down Lists'!AB$6*Inputs!J$37</f>
        <v>5488.0906135948035</v>
      </c>
      <c r="AO1166">
        <f>AG1166/'Totals and Drop Down Lists'!AC$6*Inputs!K$37</f>
        <v>6332.0159008911505</v>
      </c>
      <c r="AP1166">
        <f>AH1166/'Totals and Drop Down Lists'!AD$6*Inputs!L$37</f>
        <v>7197.5531575432324</v>
      </c>
      <c r="AQ1166">
        <f>IF(OR($D1166="51",$D1166="52",$D1166="61"),(AA1166/'Totals and Drop Down Lists'!W$4)*Inputs!E$38,0)</f>
        <v>0</v>
      </c>
      <c r="AR1166">
        <f>IF(OR($D1166="51",$D1166="52",$D1166="61"),(AB1166/'Totals and Drop Down Lists'!X$4)*Inputs!F$38,0)</f>
        <v>0</v>
      </c>
      <c r="AS1166">
        <f>IF(OR($D1166="51",$D1166="52",$D1166="61"),(AC1166/'Totals and Drop Down Lists'!Y$4)*Inputs!G$38,0)</f>
        <v>0</v>
      </c>
      <c r="AT1166">
        <f>IF(OR($D1166="51",$D1166="52",$D1166="61"),(AD1166/'Totals and Drop Down Lists'!Z$4)*Inputs!H$38,0)</f>
        <v>0</v>
      </c>
      <c r="AU1166">
        <f>IF(OR($D1166="51",$D1166="52",$D1166="61"),(AE1166/'Totals and Drop Down Lists'!AA$4)*Inputs!I$38,0)</f>
        <v>0</v>
      </c>
      <c r="AV1166">
        <f>IF(OR($D1166="51",$D1166="52",$D1166="61"),(AF1166/'Totals and Drop Down Lists'!AB$4)*Inputs!J$38,0)</f>
        <v>0</v>
      </c>
      <c r="AW1166">
        <f>IF(OR($D1166="51",$D1166="52",$D1166="61"),(AG1166/'Totals and Drop Down Lists'!AC$4)*Inputs!K$38,0)</f>
        <v>0</v>
      </c>
      <c r="AX1166">
        <f>IF(OR($D1166="51",$D1166="52",$D1166="61"),(AH1166/'Totals and Drop Down Lists'!AD$4)*Inputs!L$38,0)</f>
        <v>0</v>
      </c>
      <c r="AY1166">
        <f>IF(OR($D1166="51",$D1166="52",$D1166="61"),0,(AA1166/'Totals and Drop Down Lists'!W$5)*Inputs!E$39)</f>
        <v>0</v>
      </c>
      <c r="AZ1166">
        <f>IF(OR($D1166="51",$D1166="52",$D1166="61"),0,(AB1166/'Totals and Drop Down Lists'!X$5)*Inputs!F$39)</f>
        <v>0</v>
      </c>
      <c r="BA1166">
        <f>IF(OR($D1166="51",$D1166="52",$D1166="61"),0,(AC1166/'Totals and Drop Down Lists'!Y$5)*Inputs!G$39)</f>
        <v>0</v>
      </c>
      <c r="BB1166">
        <f>IF(OR($D1166="51",$D1166="52",$D1166="61"),0,(AD1166/'Totals and Drop Down Lists'!Z$5)*Inputs!H$39)</f>
        <v>0</v>
      </c>
      <c r="BC1166">
        <f>IF(OR($D1166="51",$D1166="52",$D1166="61"),0,(AE1166/'Totals and Drop Down Lists'!AA$5)*Inputs!I$39)</f>
        <v>0</v>
      </c>
      <c r="BD1166">
        <f>IF(OR($D1166="51",$D1166="52",$D1166="61"),0,(AF1166/'Totals and Drop Down Lists'!AB$5)*Inputs!J$39)</f>
        <v>0</v>
      </c>
      <c r="BE1166">
        <f>IF(OR($D1166="51",$D1166="52",$D1166="61"),0,(AG1166/'Totals and Drop Down Lists'!AC$5)*Inputs!K$39)</f>
        <v>0</v>
      </c>
      <c r="BF1166">
        <f>IF(OR($D1166="51",$D1166="52",$D1166="61"),0,(AH1166/'Totals and Drop Down Lists'!AD$5)*Inputs!L$39)</f>
        <v>0</v>
      </c>
      <c r="BG1166" s="10">
        <f t="shared" si="163"/>
        <v>115027.50008650418</v>
      </c>
    </row>
    <row r="1167" spans="1:59" ht="28.8">
      <c r="A1167" s="1" t="s">
        <v>7454</v>
      </c>
      <c r="B1167" s="1" t="s">
        <v>2066</v>
      </c>
      <c r="C1167" s="1" t="s">
        <v>2120</v>
      </c>
      <c r="D1167" s="1" t="s">
        <v>25</v>
      </c>
      <c r="E1167" s="1" t="s">
        <v>2121</v>
      </c>
      <c r="F1167" s="2">
        <v>49975</v>
      </c>
      <c r="G1167" s="2">
        <v>166</v>
      </c>
      <c r="H1167" s="2">
        <v>25</v>
      </c>
      <c r="I1167" s="2">
        <v>4453</v>
      </c>
      <c r="J1167" s="2">
        <v>18556</v>
      </c>
      <c r="K1167" s="2">
        <v>4269</v>
      </c>
      <c r="L1167" s="2">
        <v>126</v>
      </c>
      <c r="M1167" s="2">
        <v>0</v>
      </c>
      <c r="N1167" s="2">
        <v>0</v>
      </c>
      <c r="O1167" s="2">
        <v>93</v>
      </c>
      <c r="P1167" s="2">
        <v>21</v>
      </c>
      <c r="Q1167" s="2">
        <v>11</v>
      </c>
      <c r="R1167" s="2">
        <v>3410</v>
      </c>
      <c r="S1167" s="2">
        <v>2776200</v>
      </c>
      <c r="T1167" s="2">
        <v>210638900</v>
      </c>
      <c r="U1167" s="2">
        <v>484</v>
      </c>
      <c r="V1167" s="2">
        <v>433</v>
      </c>
      <c r="W1167" s="2">
        <v>135</v>
      </c>
      <c r="X1167" s="2">
        <v>1193</v>
      </c>
      <c r="Y1167" s="2">
        <v>149</v>
      </c>
      <c r="Z1167" s="2">
        <v>663</v>
      </c>
      <c r="AA1167" s="9">
        <f t="shared" si="164"/>
        <v>49975</v>
      </c>
      <c r="AB1167" s="9">
        <f t="shared" si="165"/>
        <v>4262</v>
      </c>
      <c r="AC1167" s="9">
        <f t="shared" si="166"/>
        <v>3661</v>
      </c>
      <c r="AD1167" s="9">
        <f t="shared" si="167"/>
        <v>3410</v>
      </c>
      <c r="AE1167" s="44">
        <f t="shared" si="168"/>
        <v>6.8590462566823961E-5</v>
      </c>
      <c r="AF1167" s="9">
        <f t="shared" si="169"/>
        <v>625</v>
      </c>
      <c r="AG1167" s="9">
        <f t="shared" si="162"/>
        <v>812</v>
      </c>
      <c r="AH1167" s="44">
        <f t="shared" si="170"/>
        <v>6.9510258964815212E-5</v>
      </c>
      <c r="AI1167">
        <f>AA1167/'Totals and Drop Down Lists'!W$6*Inputs!E$37</f>
        <v>45334.34184731431</v>
      </c>
      <c r="AJ1167">
        <f>AB1167/'Totals and Drop Down Lists'!X$6*Inputs!F$37</f>
        <v>14023.630172909983</v>
      </c>
      <c r="AK1167">
        <f>AC1167/'Totals and Drop Down Lists'!Y$6*Inputs!G$37</f>
        <v>24134.548635702362</v>
      </c>
      <c r="AL1167">
        <f>AD1167/'Totals and Drop Down Lists'!Z$6*Inputs!H$37</f>
        <v>27339.679330679162</v>
      </c>
      <c r="AM1167">
        <f>AE1167/'Totals and Drop Down Lists'!AA$6*Inputs!I$37</f>
        <v>8538.7821257262349</v>
      </c>
      <c r="AN1167">
        <f>AF1167/'Totals and Drop Down Lists'!AB$6*Inputs!J$37</f>
        <v>12472.933212715465</v>
      </c>
      <c r="AO1167">
        <f>AG1167/'Totals and Drop Down Lists'!AC$6*Inputs!K$37</f>
        <v>15122.343857422395</v>
      </c>
      <c r="AP1167">
        <f>AH1167/'Totals and Drop Down Lists'!AD$6*Inputs!L$37</f>
        <v>16357.842920214256</v>
      </c>
      <c r="AQ1167">
        <f>IF(OR($D1167="51",$D1167="52",$D1167="61"),(AA1167/'Totals and Drop Down Lists'!W$4)*Inputs!E$38,0)</f>
        <v>0</v>
      </c>
      <c r="AR1167">
        <f>IF(OR($D1167="51",$D1167="52",$D1167="61"),(AB1167/'Totals and Drop Down Lists'!X$4)*Inputs!F$38,0)</f>
        <v>0</v>
      </c>
      <c r="AS1167">
        <f>IF(OR($D1167="51",$D1167="52",$D1167="61"),(AC1167/'Totals and Drop Down Lists'!Y$4)*Inputs!G$38,0)</f>
        <v>0</v>
      </c>
      <c r="AT1167">
        <f>IF(OR($D1167="51",$D1167="52",$D1167="61"),(AD1167/'Totals and Drop Down Lists'!Z$4)*Inputs!H$38,0)</f>
        <v>0</v>
      </c>
      <c r="AU1167">
        <f>IF(OR($D1167="51",$D1167="52",$D1167="61"),(AE1167/'Totals and Drop Down Lists'!AA$4)*Inputs!I$38,0)</f>
        <v>0</v>
      </c>
      <c r="AV1167">
        <f>IF(OR($D1167="51",$D1167="52",$D1167="61"),(AF1167/'Totals and Drop Down Lists'!AB$4)*Inputs!J$38,0)</f>
        <v>0</v>
      </c>
      <c r="AW1167">
        <f>IF(OR($D1167="51",$D1167="52",$D1167="61"),(AG1167/'Totals and Drop Down Lists'!AC$4)*Inputs!K$38,0)</f>
        <v>0</v>
      </c>
      <c r="AX1167">
        <f>IF(OR($D1167="51",$D1167="52",$D1167="61"),(AH1167/'Totals and Drop Down Lists'!AD$4)*Inputs!L$38,0)</f>
        <v>0</v>
      </c>
      <c r="AY1167">
        <f>IF(OR($D1167="51",$D1167="52",$D1167="61"),0,(AA1167/'Totals and Drop Down Lists'!W$5)*Inputs!E$39)</f>
        <v>0</v>
      </c>
      <c r="AZ1167">
        <f>IF(OR($D1167="51",$D1167="52",$D1167="61"),0,(AB1167/'Totals and Drop Down Lists'!X$5)*Inputs!F$39)</f>
        <v>0</v>
      </c>
      <c r="BA1167">
        <f>IF(OR($D1167="51",$D1167="52",$D1167="61"),0,(AC1167/'Totals and Drop Down Lists'!Y$5)*Inputs!G$39)</f>
        <v>0</v>
      </c>
      <c r="BB1167">
        <f>IF(OR($D1167="51",$D1167="52",$D1167="61"),0,(AD1167/'Totals and Drop Down Lists'!Z$5)*Inputs!H$39)</f>
        <v>0</v>
      </c>
      <c r="BC1167">
        <f>IF(OR($D1167="51",$D1167="52",$D1167="61"),0,(AE1167/'Totals and Drop Down Lists'!AA$5)*Inputs!I$39)</f>
        <v>0</v>
      </c>
      <c r="BD1167">
        <f>IF(OR($D1167="51",$D1167="52",$D1167="61"),0,(AF1167/'Totals and Drop Down Lists'!AB$5)*Inputs!J$39)</f>
        <v>0</v>
      </c>
      <c r="BE1167">
        <f>IF(OR($D1167="51",$D1167="52",$D1167="61"),0,(AG1167/'Totals and Drop Down Lists'!AC$5)*Inputs!K$39)</f>
        <v>0</v>
      </c>
      <c r="BF1167">
        <f>IF(OR($D1167="51",$D1167="52",$D1167="61"),0,(AH1167/'Totals and Drop Down Lists'!AD$5)*Inputs!L$39)</f>
        <v>0</v>
      </c>
      <c r="BG1167" s="10">
        <f t="shared" si="163"/>
        <v>163324.10210268418</v>
      </c>
    </row>
    <row r="1168" spans="1:59" ht="28.8">
      <c r="A1168" s="1" t="s">
        <v>7454</v>
      </c>
      <c r="B1168" s="1" t="s">
        <v>2066</v>
      </c>
      <c r="C1168" s="1" t="s">
        <v>1578</v>
      </c>
      <c r="D1168" s="1" t="s">
        <v>25</v>
      </c>
      <c r="E1168" s="1" t="s">
        <v>2122</v>
      </c>
      <c r="F1168" s="2">
        <v>25939</v>
      </c>
      <c r="G1168" s="2">
        <v>234</v>
      </c>
      <c r="H1168" s="2">
        <v>15</v>
      </c>
      <c r="I1168" s="2">
        <v>3591</v>
      </c>
      <c r="J1168" s="2">
        <v>9792</v>
      </c>
      <c r="K1168" s="2">
        <v>2874</v>
      </c>
      <c r="L1168" s="2">
        <v>70</v>
      </c>
      <c r="M1168" s="2">
        <v>25</v>
      </c>
      <c r="N1168" s="2">
        <v>0</v>
      </c>
      <c r="O1168" s="2">
        <v>106</v>
      </c>
      <c r="P1168" s="2">
        <v>20</v>
      </c>
      <c r="Q1168" s="2">
        <v>0</v>
      </c>
      <c r="R1168" s="2">
        <v>3166</v>
      </c>
      <c r="S1168" s="2">
        <v>1859800</v>
      </c>
      <c r="T1168" s="2">
        <v>115913400</v>
      </c>
      <c r="U1168" s="2">
        <v>258</v>
      </c>
      <c r="V1168" s="2">
        <v>204</v>
      </c>
      <c r="W1168" s="2">
        <v>20</v>
      </c>
      <c r="X1168" s="2">
        <v>473</v>
      </c>
      <c r="Y1168" s="2">
        <v>29</v>
      </c>
      <c r="Z1168" s="2">
        <v>269</v>
      </c>
      <c r="AA1168" s="9">
        <f t="shared" si="164"/>
        <v>25939</v>
      </c>
      <c r="AB1168" s="9">
        <f t="shared" si="165"/>
        <v>3342</v>
      </c>
      <c r="AC1168" s="9">
        <f t="shared" si="166"/>
        <v>3387</v>
      </c>
      <c r="AD1168" s="9">
        <f t="shared" si="167"/>
        <v>3166</v>
      </c>
      <c r="AE1168" s="44">
        <f t="shared" si="168"/>
        <v>5.8911205356653407E-5</v>
      </c>
      <c r="AF1168" s="9">
        <f t="shared" si="169"/>
        <v>249</v>
      </c>
      <c r="AG1168" s="9">
        <f t="shared" si="162"/>
        <v>298</v>
      </c>
      <c r="AH1168" s="44">
        <f t="shared" si="170"/>
        <v>3.2544882610454007E-5</v>
      </c>
      <c r="AI1168">
        <f>AA1168/'Totals and Drop Down Lists'!W$6*Inputs!E$37</f>
        <v>23530.315021060247</v>
      </c>
      <c r="AJ1168">
        <f>AB1168/'Totals and Drop Down Lists'!X$6*Inputs!F$37</f>
        <v>10996.473964773619</v>
      </c>
      <c r="AK1168">
        <f>AC1168/'Totals and Drop Down Lists'!Y$6*Inputs!G$37</f>
        <v>22328.248082251816</v>
      </c>
      <c r="AL1168">
        <f>AD1168/'Totals and Drop Down Lists'!Z$6*Inputs!H$37</f>
        <v>25383.409020800649</v>
      </c>
      <c r="AM1168">
        <f>AE1168/'Totals and Drop Down Lists'!AA$6*Inputs!I$37</f>
        <v>7333.8176836802195</v>
      </c>
      <c r="AN1168">
        <f>AF1168/'Totals and Drop Down Lists'!AB$6*Inputs!J$37</f>
        <v>4969.2165919458412</v>
      </c>
      <c r="AO1168">
        <f>AG1168/'Totals and Drop Down Lists'!AC$6*Inputs!K$37</f>
        <v>5549.8257013693019</v>
      </c>
      <c r="AP1168">
        <f>AH1168/'Totals and Drop Down Lists'!AD$6*Inputs!L$37</f>
        <v>7658.7842647528014</v>
      </c>
      <c r="AQ1168">
        <f>IF(OR($D1168="51",$D1168="52",$D1168="61"),(AA1168/'Totals and Drop Down Lists'!W$4)*Inputs!E$38,0)</f>
        <v>0</v>
      </c>
      <c r="AR1168">
        <f>IF(OR($D1168="51",$D1168="52",$D1168="61"),(AB1168/'Totals and Drop Down Lists'!X$4)*Inputs!F$38,0)</f>
        <v>0</v>
      </c>
      <c r="AS1168">
        <f>IF(OR($D1168="51",$D1168="52",$D1168="61"),(AC1168/'Totals and Drop Down Lists'!Y$4)*Inputs!G$38,0)</f>
        <v>0</v>
      </c>
      <c r="AT1168">
        <f>IF(OR($D1168="51",$D1168="52",$D1168="61"),(AD1168/'Totals and Drop Down Lists'!Z$4)*Inputs!H$38,0)</f>
        <v>0</v>
      </c>
      <c r="AU1168">
        <f>IF(OR($D1168="51",$D1168="52",$D1168="61"),(AE1168/'Totals and Drop Down Lists'!AA$4)*Inputs!I$38,0)</f>
        <v>0</v>
      </c>
      <c r="AV1168">
        <f>IF(OR($D1168="51",$D1168="52",$D1168="61"),(AF1168/'Totals and Drop Down Lists'!AB$4)*Inputs!J$38,0)</f>
        <v>0</v>
      </c>
      <c r="AW1168">
        <f>IF(OR($D1168="51",$D1168="52",$D1168="61"),(AG1168/'Totals and Drop Down Lists'!AC$4)*Inputs!K$38,0)</f>
        <v>0</v>
      </c>
      <c r="AX1168">
        <f>IF(OR($D1168="51",$D1168="52",$D1168="61"),(AH1168/'Totals and Drop Down Lists'!AD$4)*Inputs!L$38,0)</f>
        <v>0</v>
      </c>
      <c r="AY1168">
        <f>IF(OR($D1168="51",$D1168="52",$D1168="61"),0,(AA1168/'Totals and Drop Down Lists'!W$5)*Inputs!E$39)</f>
        <v>0</v>
      </c>
      <c r="AZ1168">
        <f>IF(OR($D1168="51",$D1168="52",$D1168="61"),0,(AB1168/'Totals and Drop Down Lists'!X$5)*Inputs!F$39)</f>
        <v>0</v>
      </c>
      <c r="BA1168">
        <f>IF(OR($D1168="51",$D1168="52",$D1168="61"),0,(AC1168/'Totals and Drop Down Lists'!Y$5)*Inputs!G$39)</f>
        <v>0</v>
      </c>
      <c r="BB1168">
        <f>IF(OR($D1168="51",$D1168="52",$D1168="61"),0,(AD1168/'Totals and Drop Down Lists'!Z$5)*Inputs!H$39)</f>
        <v>0</v>
      </c>
      <c r="BC1168">
        <f>IF(OR($D1168="51",$D1168="52",$D1168="61"),0,(AE1168/'Totals and Drop Down Lists'!AA$5)*Inputs!I$39)</f>
        <v>0</v>
      </c>
      <c r="BD1168">
        <f>IF(OR($D1168="51",$D1168="52",$D1168="61"),0,(AF1168/'Totals and Drop Down Lists'!AB$5)*Inputs!J$39)</f>
        <v>0</v>
      </c>
      <c r="BE1168">
        <f>IF(OR($D1168="51",$D1168="52",$D1168="61"),0,(AG1168/'Totals and Drop Down Lists'!AC$5)*Inputs!K$39)</f>
        <v>0</v>
      </c>
      <c r="BF1168">
        <f>IF(OR($D1168="51",$D1168="52",$D1168="61"),0,(AH1168/'Totals and Drop Down Lists'!AD$5)*Inputs!L$39)</f>
        <v>0</v>
      </c>
      <c r="BG1168" s="10">
        <f t="shared" si="163"/>
        <v>107750.0903306345</v>
      </c>
    </row>
    <row r="1169" spans="1:59" ht="28.8">
      <c r="A1169" s="1" t="s">
        <v>7454</v>
      </c>
      <c r="B1169" s="1" t="s">
        <v>2066</v>
      </c>
      <c r="C1169" s="1" t="s">
        <v>1151</v>
      </c>
      <c r="D1169" s="1" t="s">
        <v>25</v>
      </c>
      <c r="E1169" s="1" t="s">
        <v>2123</v>
      </c>
      <c r="F1169" s="2">
        <v>42253</v>
      </c>
      <c r="G1169" s="2">
        <v>262</v>
      </c>
      <c r="H1169" s="2">
        <v>26</v>
      </c>
      <c r="I1169" s="2">
        <v>5175</v>
      </c>
      <c r="J1169" s="2">
        <v>16032</v>
      </c>
      <c r="K1169" s="2">
        <v>3414</v>
      </c>
      <c r="L1169" s="2">
        <v>86</v>
      </c>
      <c r="M1169" s="2">
        <v>0</v>
      </c>
      <c r="N1169" s="2">
        <v>0</v>
      </c>
      <c r="O1169" s="2">
        <v>25</v>
      </c>
      <c r="P1169" s="2">
        <v>30</v>
      </c>
      <c r="Q1169" s="2">
        <v>6</v>
      </c>
      <c r="R1169" s="2">
        <v>5351</v>
      </c>
      <c r="S1169" s="2">
        <v>1904200</v>
      </c>
      <c r="T1169" s="2">
        <v>110789500</v>
      </c>
      <c r="U1169" s="2">
        <v>444</v>
      </c>
      <c r="V1169" s="2">
        <v>250</v>
      </c>
      <c r="W1169" s="2">
        <v>30</v>
      </c>
      <c r="X1169" s="2">
        <v>696</v>
      </c>
      <c r="Y1169" s="2">
        <v>108</v>
      </c>
      <c r="Z1169" s="2">
        <v>446</v>
      </c>
      <c r="AA1169" s="9">
        <f t="shared" si="164"/>
        <v>42253</v>
      </c>
      <c r="AB1169" s="9">
        <f t="shared" si="165"/>
        <v>4887</v>
      </c>
      <c r="AC1169" s="9">
        <f t="shared" si="166"/>
        <v>5498</v>
      </c>
      <c r="AD1169" s="9">
        <f t="shared" si="167"/>
        <v>5351</v>
      </c>
      <c r="AE1169" s="44">
        <f t="shared" si="168"/>
        <v>5.0773267746066024E-5</v>
      </c>
      <c r="AF1169" s="9">
        <f t="shared" si="169"/>
        <v>416</v>
      </c>
      <c r="AG1169" s="9">
        <f t="shared" si="162"/>
        <v>554</v>
      </c>
      <c r="AH1169" s="44">
        <f t="shared" si="170"/>
        <v>4.3897184246399391E-5</v>
      </c>
      <c r="AI1169">
        <f>AA1169/'Totals and Drop Down Lists'!W$6*Inputs!E$37</f>
        <v>38329.403623303078</v>
      </c>
      <c r="AJ1169">
        <f>AB1169/'Totals and Drop Down Lists'!X$6*Inputs!F$37</f>
        <v>16080.122162133055</v>
      </c>
      <c r="AK1169">
        <f>AC1169/'Totals and Drop Down Lists'!Y$6*Inputs!G$37</f>
        <v>36244.673149164599</v>
      </c>
      <c r="AL1169">
        <f>AD1169/'Totals and Drop Down Lists'!Z$6*Inputs!H$37</f>
        <v>42901.649295737298</v>
      </c>
      <c r="AM1169">
        <f>AE1169/'Totals and Drop Down Lists'!AA$6*Inputs!I$37</f>
        <v>6320.7311172809859</v>
      </c>
      <c r="AN1169">
        <f>AF1169/'Totals and Drop Down Lists'!AB$6*Inputs!J$37</f>
        <v>8301.9843463834131</v>
      </c>
      <c r="AO1169">
        <f>AG1169/'Totals and Drop Down Lists'!AC$6*Inputs!K$37</f>
        <v>10317.461203216757</v>
      </c>
      <c r="AP1169">
        <f>AH1169/'Totals and Drop Down Lists'!AD$6*Inputs!L$37</f>
        <v>10330.320376245112</v>
      </c>
      <c r="AQ1169">
        <f>IF(OR($D1169="51",$D1169="52",$D1169="61"),(AA1169/'Totals and Drop Down Lists'!W$4)*Inputs!E$38,0)</f>
        <v>0</v>
      </c>
      <c r="AR1169">
        <f>IF(OR($D1169="51",$D1169="52",$D1169="61"),(AB1169/'Totals and Drop Down Lists'!X$4)*Inputs!F$38,0)</f>
        <v>0</v>
      </c>
      <c r="AS1169">
        <f>IF(OR($D1169="51",$D1169="52",$D1169="61"),(AC1169/'Totals and Drop Down Lists'!Y$4)*Inputs!G$38,0)</f>
        <v>0</v>
      </c>
      <c r="AT1169">
        <f>IF(OR($D1169="51",$D1169="52",$D1169="61"),(AD1169/'Totals and Drop Down Lists'!Z$4)*Inputs!H$38,0)</f>
        <v>0</v>
      </c>
      <c r="AU1169">
        <f>IF(OR($D1169="51",$D1169="52",$D1169="61"),(AE1169/'Totals and Drop Down Lists'!AA$4)*Inputs!I$38,0)</f>
        <v>0</v>
      </c>
      <c r="AV1169">
        <f>IF(OR($D1169="51",$D1169="52",$D1169="61"),(AF1169/'Totals and Drop Down Lists'!AB$4)*Inputs!J$38,0)</f>
        <v>0</v>
      </c>
      <c r="AW1169">
        <f>IF(OR($D1169="51",$D1169="52",$D1169="61"),(AG1169/'Totals and Drop Down Lists'!AC$4)*Inputs!K$38,0)</f>
        <v>0</v>
      </c>
      <c r="AX1169">
        <f>IF(OR($D1169="51",$D1169="52",$D1169="61"),(AH1169/'Totals and Drop Down Lists'!AD$4)*Inputs!L$38,0)</f>
        <v>0</v>
      </c>
      <c r="AY1169">
        <f>IF(OR($D1169="51",$D1169="52",$D1169="61"),0,(AA1169/'Totals and Drop Down Lists'!W$5)*Inputs!E$39)</f>
        <v>0</v>
      </c>
      <c r="AZ1169">
        <f>IF(OR($D1169="51",$D1169="52",$D1169="61"),0,(AB1169/'Totals and Drop Down Lists'!X$5)*Inputs!F$39)</f>
        <v>0</v>
      </c>
      <c r="BA1169">
        <f>IF(OR($D1169="51",$D1169="52",$D1169="61"),0,(AC1169/'Totals and Drop Down Lists'!Y$5)*Inputs!G$39)</f>
        <v>0</v>
      </c>
      <c r="BB1169">
        <f>IF(OR($D1169="51",$D1169="52",$D1169="61"),0,(AD1169/'Totals and Drop Down Lists'!Z$5)*Inputs!H$39)</f>
        <v>0</v>
      </c>
      <c r="BC1169">
        <f>IF(OR($D1169="51",$D1169="52",$D1169="61"),0,(AE1169/'Totals and Drop Down Lists'!AA$5)*Inputs!I$39)</f>
        <v>0</v>
      </c>
      <c r="BD1169">
        <f>IF(OR($D1169="51",$D1169="52",$D1169="61"),0,(AF1169/'Totals and Drop Down Lists'!AB$5)*Inputs!J$39)</f>
        <v>0</v>
      </c>
      <c r="BE1169">
        <f>IF(OR($D1169="51",$D1169="52",$D1169="61"),0,(AG1169/'Totals and Drop Down Lists'!AC$5)*Inputs!K$39)</f>
        <v>0</v>
      </c>
      <c r="BF1169">
        <f>IF(OR($D1169="51",$D1169="52",$D1169="61"),0,(AH1169/'Totals and Drop Down Lists'!AD$5)*Inputs!L$39)</f>
        <v>0</v>
      </c>
      <c r="BG1169" s="10">
        <f t="shared" si="163"/>
        <v>168826.34527346428</v>
      </c>
    </row>
    <row r="1170" spans="1:59" ht="28.8">
      <c r="A1170" s="1" t="s">
        <v>7454</v>
      </c>
      <c r="B1170" s="1" t="s">
        <v>2066</v>
      </c>
      <c r="C1170" s="1" t="s">
        <v>429</v>
      </c>
      <c r="D1170" s="1" t="s">
        <v>58</v>
      </c>
      <c r="E1170" s="1" t="s">
        <v>2124</v>
      </c>
      <c r="F1170" s="2">
        <v>47586</v>
      </c>
      <c r="G1170" s="2">
        <v>276</v>
      </c>
      <c r="H1170" s="2">
        <v>7</v>
      </c>
      <c r="I1170" s="2">
        <v>3567</v>
      </c>
      <c r="J1170" s="2">
        <v>18447</v>
      </c>
      <c r="K1170" s="2">
        <v>2923</v>
      </c>
      <c r="L1170" s="2">
        <v>44</v>
      </c>
      <c r="M1170" s="2">
        <v>0</v>
      </c>
      <c r="N1170" s="2">
        <v>0</v>
      </c>
      <c r="O1170" s="2">
        <v>57</v>
      </c>
      <c r="P1170" s="2">
        <v>0</v>
      </c>
      <c r="Q1170" s="2">
        <v>0</v>
      </c>
      <c r="R1170" s="2">
        <v>3275</v>
      </c>
      <c r="S1170" s="2">
        <v>1840600</v>
      </c>
      <c r="T1170" s="2">
        <v>103731700</v>
      </c>
      <c r="U1170" s="2">
        <v>353</v>
      </c>
      <c r="V1170" s="2">
        <v>108</v>
      </c>
      <c r="W1170" s="2">
        <v>0</v>
      </c>
      <c r="X1170" s="2">
        <v>439</v>
      </c>
      <c r="Y1170" s="2">
        <v>18</v>
      </c>
      <c r="Z1170" s="2">
        <v>309</v>
      </c>
      <c r="AA1170" s="9">
        <f t="shared" si="164"/>
        <v>47586</v>
      </c>
      <c r="AB1170" s="9">
        <f t="shared" si="165"/>
        <v>3284</v>
      </c>
      <c r="AC1170" s="9">
        <f t="shared" si="166"/>
        <v>3376</v>
      </c>
      <c r="AD1170" s="9">
        <f t="shared" si="167"/>
        <v>3275</v>
      </c>
      <c r="AE1170" s="44">
        <f t="shared" si="168"/>
        <v>3.2346527816217326E-5</v>
      </c>
      <c r="AF1170" s="9">
        <f t="shared" si="169"/>
        <v>331</v>
      </c>
      <c r="AG1170" s="9">
        <f t="shared" si="162"/>
        <v>327</v>
      </c>
      <c r="AH1170" s="44">
        <f t="shared" si="170"/>
        <v>1.9279772571345059E-5</v>
      </c>
      <c r="AI1170">
        <f>AA1170/'Totals and Drop Down Lists'!W$6*Inputs!E$37</f>
        <v>43167.183414633284</v>
      </c>
      <c r="AJ1170">
        <f>AB1170/'Totals and Drop Down Lists'!X$6*Inputs!F$37</f>
        <v>10805.631508173718</v>
      </c>
      <c r="AK1170">
        <f>AC1170/'Totals and Drop Down Lists'!Y$6*Inputs!G$37</f>
        <v>22255.73236660234</v>
      </c>
      <c r="AL1170">
        <f>AD1170/'Totals and Drop Down Lists'!Z$6*Inputs!H$37</f>
        <v>26257.316659229986</v>
      </c>
      <c r="AM1170">
        <f>AE1170/'Totals and Drop Down Lists'!AA$6*Inputs!I$37</f>
        <v>4026.7982341908878</v>
      </c>
      <c r="AN1170">
        <f>AF1170/'Totals and Drop Down Lists'!AB$6*Inputs!J$37</f>
        <v>6605.6654294541095</v>
      </c>
      <c r="AO1170">
        <f>AG1170/'Totals and Drop Down Lists'!AC$6*Inputs!K$37</f>
        <v>6089.9094105629601</v>
      </c>
      <c r="AP1170">
        <f>AH1170/'Totals and Drop Down Lists'!AD$6*Inputs!L$37</f>
        <v>4537.1071257144213</v>
      </c>
      <c r="AQ1170">
        <f>IF(OR($D1170="51",$D1170="52",$D1170="61"),(AA1170/'Totals and Drop Down Lists'!W$4)*Inputs!E$38,0)</f>
        <v>0</v>
      </c>
      <c r="AR1170">
        <f>IF(OR($D1170="51",$D1170="52",$D1170="61"),(AB1170/'Totals and Drop Down Lists'!X$4)*Inputs!F$38,0)</f>
        <v>0</v>
      </c>
      <c r="AS1170">
        <f>IF(OR($D1170="51",$D1170="52",$D1170="61"),(AC1170/'Totals and Drop Down Lists'!Y$4)*Inputs!G$38,0)</f>
        <v>0</v>
      </c>
      <c r="AT1170">
        <f>IF(OR($D1170="51",$D1170="52",$D1170="61"),(AD1170/'Totals and Drop Down Lists'!Z$4)*Inputs!H$38,0)</f>
        <v>0</v>
      </c>
      <c r="AU1170">
        <f>IF(OR($D1170="51",$D1170="52",$D1170="61"),(AE1170/'Totals and Drop Down Lists'!AA$4)*Inputs!I$38,0)</f>
        <v>0</v>
      </c>
      <c r="AV1170">
        <f>IF(OR($D1170="51",$D1170="52",$D1170="61"),(AF1170/'Totals and Drop Down Lists'!AB$4)*Inputs!J$38,0)</f>
        <v>0</v>
      </c>
      <c r="AW1170">
        <f>IF(OR($D1170="51",$D1170="52",$D1170="61"),(AG1170/'Totals and Drop Down Lists'!AC$4)*Inputs!K$38,0)</f>
        <v>0</v>
      </c>
      <c r="AX1170">
        <f>IF(OR($D1170="51",$D1170="52",$D1170="61"),(AH1170/'Totals and Drop Down Lists'!AD$4)*Inputs!L$38,0)</f>
        <v>0</v>
      </c>
      <c r="AY1170">
        <f>IF(OR($D1170="51",$D1170="52",$D1170="61"),0,(AA1170/'Totals and Drop Down Lists'!W$5)*Inputs!E$39)</f>
        <v>0</v>
      </c>
      <c r="AZ1170">
        <f>IF(OR($D1170="51",$D1170="52",$D1170="61"),0,(AB1170/'Totals and Drop Down Lists'!X$5)*Inputs!F$39)</f>
        <v>0</v>
      </c>
      <c r="BA1170">
        <f>IF(OR($D1170="51",$D1170="52",$D1170="61"),0,(AC1170/'Totals and Drop Down Lists'!Y$5)*Inputs!G$39)</f>
        <v>0</v>
      </c>
      <c r="BB1170">
        <f>IF(OR($D1170="51",$D1170="52",$D1170="61"),0,(AD1170/'Totals and Drop Down Lists'!Z$5)*Inputs!H$39)</f>
        <v>0</v>
      </c>
      <c r="BC1170">
        <f>IF(OR($D1170="51",$D1170="52",$D1170="61"),0,(AE1170/'Totals and Drop Down Lists'!AA$5)*Inputs!I$39)</f>
        <v>0</v>
      </c>
      <c r="BD1170">
        <f>IF(OR($D1170="51",$D1170="52",$D1170="61"),0,(AF1170/'Totals and Drop Down Lists'!AB$5)*Inputs!J$39)</f>
        <v>0</v>
      </c>
      <c r="BE1170">
        <f>IF(OR($D1170="51",$D1170="52",$D1170="61"),0,(AG1170/'Totals and Drop Down Lists'!AC$5)*Inputs!K$39)</f>
        <v>0</v>
      </c>
      <c r="BF1170">
        <f>IF(OR($D1170="51",$D1170="52",$D1170="61"),0,(AH1170/'Totals and Drop Down Lists'!AD$5)*Inputs!L$39)</f>
        <v>0</v>
      </c>
      <c r="BG1170" s="10">
        <f t="shared" si="163"/>
        <v>123745.34414856171</v>
      </c>
    </row>
    <row r="1171" spans="1:59" ht="28.8">
      <c r="A1171" s="1" t="s">
        <v>7454</v>
      </c>
      <c r="B1171" s="1" t="s">
        <v>2066</v>
      </c>
      <c r="C1171" s="1" t="s">
        <v>2125</v>
      </c>
      <c r="D1171" s="1" t="s">
        <v>25</v>
      </c>
      <c r="E1171" s="1" t="s">
        <v>2126</v>
      </c>
      <c r="F1171" s="2">
        <v>42103</v>
      </c>
      <c r="G1171" s="2">
        <v>174</v>
      </c>
      <c r="H1171" s="2">
        <v>0</v>
      </c>
      <c r="I1171" s="2">
        <v>3420</v>
      </c>
      <c r="J1171" s="2">
        <v>15890</v>
      </c>
      <c r="K1171" s="2">
        <v>3467</v>
      </c>
      <c r="L1171" s="2">
        <v>157</v>
      </c>
      <c r="M1171" s="2">
        <v>7</v>
      </c>
      <c r="N1171" s="2">
        <v>0</v>
      </c>
      <c r="O1171" s="2">
        <v>80</v>
      </c>
      <c r="P1171" s="2">
        <v>35</v>
      </c>
      <c r="Q1171" s="2">
        <v>5</v>
      </c>
      <c r="R1171" s="2">
        <v>2533</v>
      </c>
      <c r="S1171" s="2">
        <v>1967100</v>
      </c>
      <c r="T1171" s="2">
        <v>133714400</v>
      </c>
      <c r="U1171" s="2">
        <v>424</v>
      </c>
      <c r="V1171" s="2">
        <v>380</v>
      </c>
      <c r="W1171" s="2">
        <v>135</v>
      </c>
      <c r="X1171" s="2">
        <v>800</v>
      </c>
      <c r="Y1171" s="2">
        <v>209</v>
      </c>
      <c r="Z1171" s="2">
        <v>324</v>
      </c>
      <c r="AA1171" s="9">
        <f t="shared" si="164"/>
        <v>42103</v>
      </c>
      <c r="AB1171" s="9">
        <f t="shared" si="165"/>
        <v>3246</v>
      </c>
      <c r="AC1171" s="9">
        <f t="shared" si="166"/>
        <v>2817</v>
      </c>
      <c r="AD1171" s="9">
        <f t="shared" si="167"/>
        <v>2533</v>
      </c>
      <c r="AE1171" s="44">
        <f t="shared" si="168"/>
        <v>5.282987365440396E-5</v>
      </c>
      <c r="AF1171" s="9">
        <f t="shared" si="169"/>
        <v>285</v>
      </c>
      <c r="AG1171" s="9">
        <f t="shared" si="162"/>
        <v>533</v>
      </c>
      <c r="AH1171" s="44">
        <f t="shared" si="170"/>
        <v>4.3272126673981534E-5</v>
      </c>
      <c r="AI1171">
        <f>AA1171/'Totals and Drop Down Lists'!W$6*Inputs!E$37</f>
        <v>38193.3325622306</v>
      </c>
      <c r="AJ1171">
        <f>AB1171/'Totals and Drop Down Lists'!X$6*Inputs!F$37</f>
        <v>10680.596795228956</v>
      </c>
      <c r="AK1171">
        <f>AC1171/'Totals and Drop Down Lists'!Y$6*Inputs!G$37</f>
        <v>18570.615544051776</v>
      </c>
      <c r="AL1171">
        <f>AD1171/'Totals and Drop Down Lists'!Z$6*Inputs!H$37</f>
        <v>20308.330716894521</v>
      </c>
      <c r="AM1171">
        <f>AE1171/'Totals and Drop Down Lists'!AA$6*Inputs!I$37</f>
        <v>6576.7566507532283</v>
      </c>
      <c r="AN1171">
        <f>AF1171/'Totals and Drop Down Lists'!AB$6*Inputs!J$37</f>
        <v>5687.6575449982511</v>
      </c>
      <c r="AO1171">
        <f>AG1171/'Totals and Drop Down Lists'!AC$6*Inputs!K$37</f>
        <v>9926.3661034558318</v>
      </c>
      <c r="AP1171">
        <f>AH1171/'Totals and Drop Down Lists'!AD$6*Inputs!L$37</f>
        <v>10183.225634577162</v>
      </c>
      <c r="AQ1171">
        <f>IF(OR($D1171="51",$D1171="52",$D1171="61"),(AA1171/'Totals and Drop Down Lists'!W$4)*Inputs!E$38,0)</f>
        <v>0</v>
      </c>
      <c r="AR1171">
        <f>IF(OR($D1171="51",$D1171="52",$D1171="61"),(AB1171/'Totals and Drop Down Lists'!X$4)*Inputs!F$38,0)</f>
        <v>0</v>
      </c>
      <c r="AS1171">
        <f>IF(OR($D1171="51",$D1171="52",$D1171="61"),(AC1171/'Totals and Drop Down Lists'!Y$4)*Inputs!G$38,0)</f>
        <v>0</v>
      </c>
      <c r="AT1171">
        <f>IF(OR($D1171="51",$D1171="52",$D1171="61"),(AD1171/'Totals and Drop Down Lists'!Z$4)*Inputs!H$38,0)</f>
        <v>0</v>
      </c>
      <c r="AU1171">
        <f>IF(OR($D1171="51",$D1171="52",$D1171="61"),(AE1171/'Totals and Drop Down Lists'!AA$4)*Inputs!I$38,0)</f>
        <v>0</v>
      </c>
      <c r="AV1171">
        <f>IF(OR($D1171="51",$D1171="52",$D1171="61"),(AF1171/'Totals and Drop Down Lists'!AB$4)*Inputs!J$38,0)</f>
        <v>0</v>
      </c>
      <c r="AW1171">
        <f>IF(OR($D1171="51",$D1171="52",$D1171="61"),(AG1171/'Totals and Drop Down Lists'!AC$4)*Inputs!K$38,0)</f>
        <v>0</v>
      </c>
      <c r="AX1171">
        <f>IF(OR($D1171="51",$D1171="52",$D1171="61"),(AH1171/'Totals and Drop Down Lists'!AD$4)*Inputs!L$38,0)</f>
        <v>0</v>
      </c>
      <c r="AY1171">
        <f>IF(OR($D1171="51",$D1171="52",$D1171="61"),0,(AA1171/'Totals and Drop Down Lists'!W$5)*Inputs!E$39)</f>
        <v>0</v>
      </c>
      <c r="AZ1171">
        <f>IF(OR($D1171="51",$D1171="52",$D1171="61"),0,(AB1171/'Totals and Drop Down Lists'!X$5)*Inputs!F$39)</f>
        <v>0</v>
      </c>
      <c r="BA1171">
        <f>IF(OR($D1171="51",$D1171="52",$D1171="61"),0,(AC1171/'Totals and Drop Down Lists'!Y$5)*Inputs!G$39)</f>
        <v>0</v>
      </c>
      <c r="BB1171">
        <f>IF(OR($D1171="51",$D1171="52",$D1171="61"),0,(AD1171/'Totals and Drop Down Lists'!Z$5)*Inputs!H$39)</f>
        <v>0</v>
      </c>
      <c r="BC1171">
        <f>IF(OR($D1171="51",$D1171="52",$D1171="61"),0,(AE1171/'Totals and Drop Down Lists'!AA$5)*Inputs!I$39)</f>
        <v>0</v>
      </c>
      <c r="BD1171">
        <f>IF(OR($D1171="51",$D1171="52",$D1171="61"),0,(AF1171/'Totals and Drop Down Lists'!AB$5)*Inputs!J$39)</f>
        <v>0</v>
      </c>
      <c r="BE1171">
        <f>IF(OR($D1171="51",$D1171="52",$D1171="61"),0,(AG1171/'Totals and Drop Down Lists'!AC$5)*Inputs!K$39)</f>
        <v>0</v>
      </c>
      <c r="BF1171">
        <f>IF(OR($D1171="51",$D1171="52",$D1171="61"),0,(AH1171/'Totals and Drop Down Lists'!AD$5)*Inputs!L$39)</f>
        <v>0</v>
      </c>
      <c r="BG1171" s="10">
        <f t="shared" si="163"/>
        <v>120126.88155219033</v>
      </c>
    </row>
    <row r="1172" spans="1:59" ht="28.8">
      <c r="A1172" s="1" t="s">
        <v>7454</v>
      </c>
      <c r="B1172" s="1" t="s">
        <v>2066</v>
      </c>
      <c r="C1172" s="1" t="s">
        <v>2127</v>
      </c>
      <c r="D1172" s="1" t="s">
        <v>58</v>
      </c>
      <c r="E1172" s="1" t="s">
        <v>2128</v>
      </c>
      <c r="F1172" s="2">
        <v>115667</v>
      </c>
      <c r="G1172" s="2">
        <v>439</v>
      </c>
      <c r="H1172" s="2">
        <v>4</v>
      </c>
      <c r="I1172" s="2">
        <v>11976</v>
      </c>
      <c r="J1172" s="2">
        <v>39211</v>
      </c>
      <c r="K1172" s="2">
        <v>6495</v>
      </c>
      <c r="L1172" s="2">
        <v>625</v>
      </c>
      <c r="M1172" s="2">
        <v>40</v>
      </c>
      <c r="N1172" s="2">
        <v>21</v>
      </c>
      <c r="O1172" s="2">
        <v>120</v>
      </c>
      <c r="P1172" s="2">
        <v>25</v>
      </c>
      <c r="Q1172" s="2">
        <v>0</v>
      </c>
      <c r="R1172" s="2">
        <v>4893</v>
      </c>
      <c r="S1172" s="2">
        <v>4717400</v>
      </c>
      <c r="T1172" s="2">
        <v>240025200</v>
      </c>
      <c r="U1172" s="2">
        <v>644</v>
      </c>
      <c r="V1172" s="2">
        <v>264</v>
      </c>
      <c r="W1172" s="2">
        <v>20</v>
      </c>
      <c r="X1172" s="2">
        <v>978</v>
      </c>
      <c r="Y1172" s="2">
        <v>24</v>
      </c>
      <c r="Z1172" s="2">
        <v>668</v>
      </c>
      <c r="AA1172" s="9">
        <f t="shared" si="164"/>
        <v>115667</v>
      </c>
      <c r="AB1172" s="9">
        <f t="shared" si="165"/>
        <v>11533</v>
      </c>
      <c r="AC1172" s="9">
        <f t="shared" si="166"/>
        <v>5724</v>
      </c>
      <c r="AD1172" s="9">
        <f t="shared" si="167"/>
        <v>4893</v>
      </c>
      <c r="AE1172" s="44">
        <f t="shared" si="168"/>
        <v>7.5135672600741817E-5</v>
      </c>
      <c r="AF1172" s="9">
        <f t="shared" si="169"/>
        <v>694</v>
      </c>
      <c r="AG1172" s="9">
        <f t="shared" si="162"/>
        <v>692</v>
      </c>
      <c r="AH1172" s="44">
        <f t="shared" si="170"/>
        <v>4.2650921410288156E-5</v>
      </c>
      <c r="AI1172">
        <f>AA1172/'Totals and Drop Down Lists'!W$6*Inputs!E$37</f>
        <v>104926.20947380297</v>
      </c>
      <c r="AJ1172">
        <f>AB1172/'Totals and Drop Down Lists'!X$6*Inputs!F$37</f>
        <v>37948.035378735527</v>
      </c>
      <c r="AK1172">
        <f>AC1172/'Totals and Drop Down Lists'!Y$6*Inputs!G$37</f>
        <v>37734.541488871975</v>
      </c>
      <c r="AL1172">
        <f>AD1172/'Totals and Drop Down Lists'!Z$6*Inputs!H$37</f>
        <v>39229.633714080097</v>
      </c>
      <c r="AM1172">
        <f>AE1172/'Totals and Drop Down Lists'!AA$6*Inputs!I$37</f>
        <v>9353.5910708079646</v>
      </c>
      <c r="AN1172">
        <f>AF1172/'Totals and Drop Down Lists'!AB$6*Inputs!J$37</f>
        <v>13849.94503939925</v>
      </c>
      <c r="AO1172">
        <f>AG1172/'Totals and Drop Down Lists'!AC$6*Inputs!K$37</f>
        <v>12887.5147159314</v>
      </c>
      <c r="AP1172">
        <f>AH1172/'Totals and Drop Down Lists'!AD$6*Inputs!L$37</f>
        <v>10037.037456370977</v>
      </c>
      <c r="AQ1172">
        <f>IF(OR($D1172="51",$D1172="52",$D1172="61"),(AA1172/'Totals and Drop Down Lists'!W$4)*Inputs!E$38,0)</f>
        <v>0</v>
      </c>
      <c r="AR1172">
        <f>IF(OR($D1172="51",$D1172="52",$D1172="61"),(AB1172/'Totals and Drop Down Lists'!X$4)*Inputs!F$38,0)</f>
        <v>0</v>
      </c>
      <c r="AS1172">
        <f>IF(OR($D1172="51",$D1172="52",$D1172="61"),(AC1172/'Totals and Drop Down Lists'!Y$4)*Inputs!G$38,0)</f>
        <v>0</v>
      </c>
      <c r="AT1172">
        <f>IF(OR($D1172="51",$D1172="52",$D1172="61"),(AD1172/'Totals and Drop Down Lists'!Z$4)*Inputs!H$38,0)</f>
        <v>0</v>
      </c>
      <c r="AU1172">
        <f>IF(OR($D1172="51",$D1172="52",$D1172="61"),(AE1172/'Totals and Drop Down Lists'!AA$4)*Inputs!I$38,0)</f>
        <v>0</v>
      </c>
      <c r="AV1172">
        <f>IF(OR($D1172="51",$D1172="52",$D1172="61"),(AF1172/'Totals and Drop Down Lists'!AB$4)*Inputs!J$38,0)</f>
        <v>0</v>
      </c>
      <c r="AW1172">
        <f>IF(OR($D1172="51",$D1172="52",$D1172="61"),(AG1172/'Totals and Drop Down Lists'!AC$4)*Inputs!K$38,0)</f>
        <v>0</v>
      </c>
      <c r="AX1172">
        <f>IF(OR($D1172="51",$D1172="52",$D1172="61"),(AH1172/'Totals and Drop Down Lists'!AD$4)*Inputs!L$38,0)</f>
        <v>0</v>
      </c>
      <c r="AY1172">
        <f>IF(OR($D1172="51",$D1172="52",$D1172="61"),0,(AA1172/'Totals and Drop Down Lists'!W$5)*Inputs!E$39)</f>
        <v>0</v>
      </c>
      <c r="AZ1172">
        <f>IF(OR($D1172="51",$D1172="52",$D1172="61"),0,(AB1172/'Totals and Drop Down Lists'!X$5)*Inputs!F$39)</f>
        <v>0</v>
      </c>
      <c r="BA1172">
        <f>IF(OR($D1172="51",$D1172="52",$D1172="61"),0,(AC1172/'Totals and Drop Down Lists'!Y$5)*Inputs!G$39)</f>
        <v>0</v>
      </c>
      <c r="BB1172">
        <f>IF(OR($D1172="51",$D1172="52",$D1172="61"),0,(AD1172/'Totals and Drop Down Lists'!Z$5)*Inputs!H$39)</f>
        <v>0</v>
      </c>
      <c r="BC1172">
        <f>IF(OR($D1172="51",$D1172="52",$D1172="61"),0,(AE1172/'Totals and Drop Down Lists'!AA$5)*Inputs!I$39)</f>
        <v>0</v>
      </c>
      <c r="BD1172">
        <f>IF(OR($D1172="51",$D1172="52",$D1172="61"),0,(AF1172/'Totals and Drop Down Lists'!AB$5)*Inputs!J$39)</f>
        <v>0</v>
      </c>
      <c r="BE1172">
        <f>IF(OR($D1172="51",$D1172="52",$D1172="61"),0,(AG1172/'Totals and Drop Down Lists'!AC$5)*Inputs!K$39)</f>
        <v>0</v>
      </c>
      <c r="BF1172">
        <f>IF(OR($D1172="51",$D1172="52",$D1172="61"),0,(AH1172/'Totals and Drop Down Lists'!AD$5)*Inputs!L$39)</f>
        <v>0</v>
      </c>
      <c r="BG1172" s="10">
        <f t="shared" si="163"/>
        <v>265966.50833800016</v>
      </c>
    </row>
    <row r="1173" spans="1:59" ht="28.8">
      <c r="A1173" s="1" t="s">
        <v>7454</v>
      </c>
      <c r="B1173" s="1" t="s">
        <v>2066</v>
      </c>
      <c r="C1173" s="1" t="s">
        <v>64</v>
      </c>
      <c r="D1173" s="1" t="s">
        <v>25</v>
      </c>
      <c r="E1173" s="1" t="s">
        <v>2129</v>
      </c>
      <c r="F1173" s="2">
        <v>24112</v>
      </c>
      <c r="G1173" s="2">
        <v>196</v>
      </c>
      <c r="H1173" s="2">
        <v>0</v>
      </c>
      <c r="I1173" s="2">
        <v>5416</v>
      </c>
      <c r="J1173" s="2">
        <v>9536</v>
      </c>
      <c r="K1173" s="2">
        <v>2673</v>
      </c>
      <c r="L1173" s="2">
        <v>109</v>
      </c>
      <c r="M1173" s="2">
        <v>0</v>
      </c>
      <c r="N1173" s="2">
        <v>6</v>
      </c>
      <c r="O1173" s="2">
        <v>48</v>
      </c>
      <c r="P1173" s="2">
        <v>0</v>
      </c>
      <c r="Q1173" s="2">
        <v>0</v>
      </c>
      <c r="R1173" s="2">
        <v>3281</v>
      </c>
      <c r="S1173" s="2">
        <v>1597400</v>
      </c>
      <c r="T1173" s="2">
        <v>69210800</v>
      </c>
      <c r="U1173" s="2">
        <v>650</v>
      </c>
      <c r="V1173" s="2">
        <v>184</v>
      </c>
      <c r="W1173" s="2">
        <v>170</v>
      </c>
      <c r="X1173" s="2">
        <v>883</v>
      </c>
      <c r="Y1173" s="2">
        <v>68</v>
      </c>
      <c r="Z1173" s="2">
        <v>615</v>
      </c>
      <c r="AA1173" s="9">
        <f t="shared" si="164"/>
        <v>24112</v>
      </c>
      <c r="AB1173" s="9">
        <f t="shared" si="165"/>
        <v>5220</v>
      </c>
      <c r="AC1173" s="9">
        <f t="shared" si="166"/>
        <v>3444</v>
      </c>
      <c r="AD1173" s="9">
        <f t="shared" si="167"/>
        <v>3281</v>
      </c>
      <c r="AE1173" s="44">
        <f t="shared" si="168"/>
        <v>5.2327195729932942E-5</v>
      </c>
      <c r="AF1173" s="9">
        <f t="shared" si="169"/>
        <v>529</v>
      </c>
      <c r="AG1173" s="9">
        <f t="shared" si="162"/>
        <v>683</v>
      </c>
      <c r="AH1173" s="44">
        <f t="shared" si="170"/>
        <v>7.1236817040620754E-5</v>
      </c>
      <c r="AI1173">
        <f>AA1173/'Totals and Drop Down Lists'!W$6*Inputs!E$37</f>
        <v>21872.969497197453</v>
      </c>
      <c r="AJ1173">
        <f>AB1173/'Totals and Drop Down Lists'!X$6*Inputs!F$37</f>
        <v>17175.821093991111</v>
      </c>
      <c r="AK1173">
        <f>AC1173/'Totals and Drop Down Lists'!Y$6*Inputs!G$37</f>
        <v>22704.011336071821</v>
      </c>
      <c r="AL1173">
        <f>AD1173/'Totals and Drop Down Lists'!Z$6*Inputs!H$37</f>
        <v>26305.42166684995</v>
      </c>
      <c r="AM1173">
        <f>AE1173/'Totals and Drop Down Lists'!AA$6*Inputs!I$37</f>
        <v>6514.1786024963212</v>
      </c>
      <c r="AN1173">
        <f>AF1173/'Totals and Drop Down Lists'!AB$6*Inputs!J$37</f>
        <v>10557.090671242368</v>
      </c>
      <c r="AO1173">
        <f>AG1173/'Totals and Drop Down Lists'!AC$6*Inputs!K$37</f>
        <v>12719.902530319576</v>
      </c>
      <c r="AP1173">
        <f>AH1173/'Totals and Drop Down Lists'!AD$6*Inputs!L$37</f>
        <v>16764.153675162677</v>
      </c>
      <c r="AQ1173">
        <f>IF(OR($D1173="51",$D1173="52",$D1173="61"),(AA1173/'Totals and Drop Down Lists'!W$4)*Inputs!E$38,0)</f>
        <v>0</v>
      </c>
      <c r="AR1173">
        <f>IF(OR($D1173="51",$D1173="52",$D1173="61"),(AB1173/'Totals and Drop Down Lists'!X$4)*Inputs!F$38,0)</f>
        <v>0</v>
      </c>
      <c r="AS1173">
        <f>IF(OR($D1173="51",$D1173="52",$D1173="61"),(AC1173/'Totals and Drop Down Lists'!Y$4)*Inputs!G$38,0)</f>
        <v>0</v>
      </c>
      <c r="AT1173">
        <f>IF(OR($D1173="51",$D1173="52",$D1173="61"),(AD1173/'Totals and Drop Down Lists'!Z$4)*Inputs!H$38,0)</f>
        <v>0</v>
      </c>
      <c r="AU1173">
        <f>IF(OR($D1173="51",$D1173="52",$D1173="61"),(AE1173/'Totals and Drop Down Lists'!AA$4)*Inputs!I$38,0)</f>
        <v>0</v>
      </c>
      <c r="AV1173">
        <f>IF(OR($D1173="51",$D1173="52",$D1173="61"),(AF1173/'Totals and Drop Down Lists'!AB$4)*Inputs!J$38,0)</f>
        <v>0</v>
      </c>
      <c r="AW1173">
        <f>IF(OR($D1173="51",$D1173="52",$D1173="61"),(AG1173/'Totals and Drop Down Lists'!AC$4)*Inputs!K$38,0)</f>
        <v>0</v>
      </c>
      <c r="AX1173">
        <f>IF(OR($D1173="51",$D1173="52",$D1173="61"),(AH1173/'Totals and Drop Down Lists'!AD$4)*Inputs!L$38,0)</f>
        <v>0</v>
      </c>
      <c r="AY1173">
        <f>IF(OR($D1173="51",$D1173="52",$D1173="61"),0,(AA1173/'Totals and Drop Down Lists'!W$5)*Inputs!E$39)</f>
        <v>0</v>
      </c>
      <c r="AZ1173">
        <f>IF(OR($D1173="51",$D1173="52",$D1173="61"),0,(AB1173/'Totals and Drop Down Lists'!X$5)*Inputs!F$39)</f>
        <v>0</v>
      </c>
      <c r="BA1173">
        <f>IF(OR($D1173="51",$D1173="52",$D1173="61"),0,(AC1173/'Totals and Drop Down Lists'!Y$5)*Inputs!G$39)</f>
        <v>0</v>
      </c>
      <c r="BB1173">
        <f>IF(OR($D1173="51",$D1173="52",$D1173="61"),0,(AD1173/'Totals and Drop Down Lists'!Z$5)*Inputs!H$39)</f>
        <v>0</v>
      </c>
      <c r="BC1173">
        <f>IF(OR($D1173="51",$D1173="52",$D1173="61"),0,(AE1173/'Totals and Drop Down Lists'!AA$5)*Inputs!I$39)</f>
        <v>0</v>
      </c>
      <c r="BD1173">
        <f>IF(OR($D1173="51",$D1173="52",$D1173="61"),0,(AF1173/'Totals and Drop Down Lists'!AB$5)*Inputs!J$39)</f>
        <v>0</v>
      </c>
      <c r="BE1173">
        <f>IF(OR($D1173="51",$D1173="52",$D1173="61"),0,(AG1173/'Totals and Drop Down Lists'!AC$5)*Inputs!K$39)</f>
        <v>0</v>
      </c>
      <c r="BF1173">
        <f>IF(OR($D1173="51",$D1173="52",$D1173="61"),0,(AH1173/'Totals and Drop Down Lists'!AD$5)*Inputs!L$39)</f>
        <v>0</v>
      </c>
      <c r="BG1173" s="10">
        <f t="shared" si="163"/>
        <v>134613.54907333129</v>
      </c>
    </row>
    <row r="1174" spans="1:59" ht="28.8">
      <c r="A1174" s="1" t="s">
        <v>7454</v>
      </c>
      <c r="B1174" s="1" t="s">
        <v>2066</v>
      </c>
      <c r="C1174" s="1" t="s">
        <v>1602</v>
      </c>
      <c r="D1174" s="1" t="s">
        <v>58</v>
      </c>
      <c r="E1174" s="1" t="s">
        <v>2130</v>
      </c>
      <c r="F1174" s="2">
        <v>38607</v>
      </c>
      <c r="G1174" s="2">
        <v>88</v>
      </c>
      <c r="H1174" s="2">
        <v>0</v>
      </c>
      <c r="I1174" s="2">
        <v>1937</v>
      </c>
      <c r="J1174" s="2">
        <v>13691</v>
      </c>
      <c r="K1174" s="2">
        <v>1361</v>
      </c>
      <c r="L1174" s="2">
        <v>82</v>
      </c>
      <c r="M1174" s="2">
        <v>0</v>
      </c>
      <c r="N1174" s="2">
        <v>14</v>
      </c>
      <c r="O1174" s="2">
        <v>33</v>
      </c>
      <c r="P1174" s="2">
        <v>26</v>
      </c>
      <c r="Q1174" s="2">
        <v>0</v>
      </c>
      <c r="R1174" s="2">
        <v>930</v>
      </c>
      <c r="S1174" s="2">
        <v>1065500</v>
      </c>
      <c r="T1174" s="2">
        <v>72986700</v>
      </c>
      <c r="U1174" s="2">
        <v>58</v>
      </c>
      <c r="V1174" s="2">
        <v>54</v>
      </c>
      <c r="W1174" s="2">
        <v>0</v>
      </c>
      <c r="X1174" s="2">
        <v>205</v>
      </c>
      <c r="Y1174" s="2">
        <v>14</v>
      </c>
      <c r="Z1174" s="2">
        <v>135</v>
      </c>
      <c r="AA1174" s="9">
        <f t="shared" si="164"/>
        <v>38607</v>
      </c>
      <c r="AB1174" s="9">
        <f t="shared" si="165"/>
        <v>1849</v>
      </c>
      <c r="AC1174" s="9">
        <f t="shared" si="166"/>
        <v>1085</v>
      </c>
      <c r="AD1174" s="9">
        <f t="shared" si="167"/>
        <v>930</v>
      </c>
      <c r="AE1174" s="44">
        <f t="shared" si="168"/>
        <v>9.4488045556226147E-6</v>
      </c>
      <c r="AF1174" s="9">
        <f t="shared" si="169"/>
        <v>151</v>
      </c>
      <c r="AG1174" s="9">
        <f t="shared" si="162"/>
        <v>149</v>
      </c>
      <c r="AH1174" s="44">
        <f t="shared" si="170"/>
        <v>5.5113794106680531E-6</v>
      </c>
      <c r="AI1174">
        <f>AA1174/'Totals and Drop Down Lists'!W$6*Inputs!E$37</f>
        <v>35021.969698834684</v>
      </c>
      <c r="AJ1174">
        <f>AB1174/'Totals and Drop Down Lists'!X$6*Inputs!F$37</f>
        <v>6083.9259009175412</v>
      </c>
      <c r="AK1174">
        <f>AC1174/'Totals and Drop Down Lists'!Y$6*Inputs!G$37</f>
        <v>7152.6864981527078</v>
      </c>
      <c r="AL1174">
        <f>AD1174/'Totals and Drop Down Lists'!Z$6*Inputs!H$37</f>
        <v>7456.2761810943166</v>
      </c>
      <c r="AM1174">
        <f>AE1174/'Totals and Drop Down Lists'!AA$6*Inputs!I$37</f>
        <v>1176.2755407929726</v>
      </c>
      <c r="AN1174">
        <f>AF1174/'Totals and Drop Down Lists'!AB$6*Inputs!J$37</f>
        <v>3013.4606641920564</v>
      </c>
      <c r="AO1174">
        <f>AG1174/'Totals and Drop Down Lists'!AC$6*Inputs!K$37</f>
        <v>2774.9128506846509</v>
      </c>
      <c r="AP1174">
        <f>AH1174/'Totals and Drop Down Lists'!AD$6*Inputs!L$37</f>
        <v>1296.9924154511555</v>
      </c>
      <c r="AQ1174">
        <f>IF(OR($D1174="51",$D1174="52",$D1174="61"),(AA1174/'Totals and Drop Down Lists'!W$4)*Inputs!E$38,0)</f>
        <v>0</v>
      </c>
      <c r="AR1174">
        <f>IF(OR($D1174="51",$D1174="52",$D1174="61"),(AB1174/'Totals and Drop Down Lists'!X$4)*Inputs!F$38,0)</f>
        <v>0</v>
      </c>
      <c r="AS1174">
        <f>IF(OR($D1174="51",$D1174="52",$D1174="61"),(AC1174/'Totals and Drop Down Lists'!Y$4)*Inputs!G$38,0)</f>
        <v>0</v>
      </c>
      <c r="AT1174">
        <f>IF(OR($D1174="51",$D1174="52",$D1174="61"),(AD1174/'Totals and Drop Down Lists'!Z$4)*Inputs!H$38,0)</f>
        <v>0</v>
      </c>
      <c r="AU1174">
        <f>IF(OR($D1174="51",$D1174="52",$D1174="61"),(AE1174/'Totals and Drop Down Lists'!AA$4)*Inputs!I$38,0)</f>
        <v>0</v>
      </c>
      <c r="AV1174">
        <f>IF(OR($D1174="51",$D1174="52",$D1174="61"),(AF1174/'Totals and Drop Down Lists'!AB$4)*Inputs!J$38,0)</f>
        <v>0</v>
      </c>
      <c r="AW1174">
        <f>IF(OR($D1174="51",$D1174="52",$D1174="61"),(AG1174/'Totals and Drop Down Lists'!AC$4)*Inputs!K$38,0)</f>
        <v>0</v>
      </c>
      <c r="AX1174">
        <f>IF(OR($D1174="51",$D1174="52",$D1174="61"),(AH1174/'Totals and Drop Down Lists'!AD$4)*Inputs!L$38,0)</f>
        <v>0</v>
      </c>
      <c r="AY1174">
        <f>IF(OR($D1174="51",$D1174="52",$D1174="61"),0,(AA1174/'Totals and Drop Down Lists'!W$5)*Inputs!E$39)</f>
        <v>0</v>
      </c>
      <c r="AZ1174">
        <f>IF(OR($D1174="51",$D1174="52",$D1174="61"),0,(AB1174/'Totals and Drop Down Lists'!X$5)*Inputs!F$39)</f>
        <v>0</v>
      </c>
      <c r="BA1174">
        <f>IF(OR($D1174="51",$D1174="52",$D1174="61"),0,(AC1174/'Totals and Drop Down Lists'!Y$5)*Inputs!G$39)</f>
        <v>0</v>
      </c>
      <c r="BB1174">
        <f>IF(OR($D1174="51",$D1174="52",$D1174="61"),0,(AD1174/'Totals and Drop Down Lists'!Z$5)*Inputs!H$39)</f>
        <v>0</v>
      </c>
      <c r="BC1174">
        <f>IF(OR($D1174="51",$D1174="52",$D1174="61"),0,(AE1174/'Totals and Drop Down Lists'!AA$5)*Inputs!I$39)</f>
        <v>0</v>
      </c>
      <c r="BD1174">
        <f>IF(OR($D1174="51",$D1174="52",$D1174="61"),0,(AF1174/'Totals and Drop Down Lists'!AB$5)*Inputs!J$39)</f>
        <v>0</v>
      </c>
      <c r="BE1174">
        <f>IF(OR($D1174="51",$D1174="52",$D1174="61"),0,(AG1174/'Totals and Drop Down Lists'!AC$5)*Inputs!K$39)</f>
        <v>0</v>
      </c>
      <c r="BF1174">
        <f>IF(OR($D1174="51",$D1174="52",$D1174="61"),0,(AH1174/'Totals and Drop Down Lists'!AD$5)*Inputs!L$39)</f>
        <v>0</v>
      </c>
      <c r="BG1174" s="10">
        <f t="shared" si="163"/>
        <v>63976.499750120092</v>
      </c>
    </row>
    <row r="1175" spans="1:59" ht="28.8">
      <c r="A1175" s="1" t="s">
        <v>7454</v>
      </c>
      <c r="B1175" s="1" t="s">
        <v>2066</v>
      </c>
      <c r="C1175" s="1" t="s">
        <v>2131</v>
      </c>
      <c r="D1175" s="1" t="s">
        <v>25</v>
      </c>
      <c r="E1175" s="1" t="s">
        <v>2132</v>
      </c>
      <c r="F1175" s="2">
        <v>17108</v>
      </c>
      <c r="G1175" s="2">
        <v>103</v>
      </c>
      <c r="H1175" s="2">
        <v>4</v>
      </c>
      <c r="I1175" s="2">
        <v>2002</v>
      </c>
      <c r="J1175" s="2">
        <v>6925</v>
      </c>
      <c r="K1175" s="2">
        <v>1628</v>
      </c>
      <c r="L1175" s="2">
        <v>18</v>
      </c>
      <c r="M1175" s="2">
        <v>0</v>
      </c>
      <c r="N1175" s="2">
        <v>0</v>
      </c>
      <c r="O1175" s="2">
        <v>33</v>
      </c>
      <c r="P1175" s="2">
        <v>0</v>
      </c>
      <c r="Q1175" s="2">
        <v>0</v>
      </c>
      <c r="R1175" s="2">
        <v>2568</v>
      </c>
      <c r="S1175" s="2">
        <v>722200</v>
      </c>
      <c r="T1175" s="2">
        <v>55527900</v>
      </c>
      <c r="U1175" s="2">
        <v>103</v>
      </c>
      <c r="V1175" s="2">
        <v>47</v>
      </c>
      <c r="W1175" s="2">
        <v>19</v>
      </c>
      <c r="X1175" s="2">
        <v>266</v>
      </c>
      <c r="Y1175" s="2">
        <v>33</v>
      </c>
      <c r="Z1175" s="2">
        <v>162</v>
      </c>
      <c r="AA1175" s="9">
        <f t="shared" si="164"/>
        <v>17108</v>
      </c>
      <c r="AB1175" s="9">
        <f t="shared" si="165"/>
        <v>1895</v>
      </c>
      <c r="AC1175" s="9">
        <f t="shared" si="166"/>
        <v>2619</v>
      </c>
      <c r="AD1175" s="9">
        <f t="shared" si="167"/>
        <v>2568</v>
      </c>
      <c r="AE1175" s="44">
        <f t="shared" si="168"/>
        <v>2.672912914283438E-5</v>
      </c>
      <c r="AF1175" s="9">
        <f t="shared" si="169"/>
        <v>200</v>
      </c>
      <c r="AG1175" s="9">
        <f t="shared" si="162"/>
        <v>195</v>
      </c>
      <c r="AH1175" s="44">
        <f t="shared" si="170"/>
        <v>1.7057694047174193E-5</v>
      </c>
      <c r="AI1175">
        <f>AA1175/'Totals and Drop Down Lists'!W$6*Inputs!E$37</f>
        <v>15519.358085519822</v>
      </c>
      <c r="AJ1175">
        <f>AB1175/'Totals and Drop Down Lists'!X$6*Inputs!F$37</f>
        <v>6235.2837113243586</v>
      </c>
      <c r="AK1175">
        <f>AC1175/'Totals and Drop Down Lists'!Y$6*Inputs!G$37</f>
        <v>17265.332662361237</v>
      </c>
      <c r="AL1175">
        <f>AD1175/'Totals and Drop Down Lists'!Z$6*Inputs!H$37</f>
        <v>20588.943261344306</v>
      </c>
      <c r="AM1175">
        <f>AE1175/'Totals and Drop Down Lists'!AA$6*Inputs!I$37</f>
        <v>3327.4919226372936</v>
      </c>
      <c r="AN1175">
        <f>AF1175/'Totals and Drop Down Lists'!AB$6*Inputs!J$37</f>
        <v>3991.3386280689488</v>
      </c>
      <c r="AO1175">
        <f>AG1175/'Totals and Drop Down Lists'!AC$6*Inputs!K$37</f>
        <v>3631.5973549228656</v>
      </c>
      <c r="AP1175">
        <f>AH1175/'Totals and Drop Down Lists'!AD$6*Inputs!L$37</f>
        <v>4014.1855887198967</v>
      </c>
      <c r="AQ1175">
        <f>IF(OR($D1175="51",$D1175="52",$D1175="61"),(AA1175/'Totals and Drop Down Lists'!W$4)*Inputs!E$38,0)</f>
        <v>0</v>
      </c>
      <c r="AR1175">
        <f>IF(OR($D1175="51",$D1175="52",$D1175="61"),(AB1175/'Totals and Drop Down Lists'!X$4)*Inputs!F$38,0)</f>
        <v>0</v>
      </c>
      <c r="AS1175">
        <f>IF(OR($D1175="51",$D1175="52",$D1175="61"),(AC1175/'Totals and Drop Down Lists'!Y$4)*Inputs!G$38,0)</f>
        <v>0</v>
      </c>
      <c r="AT1175">
        <f>IF(OR($D1175="51",$D1175="52",$D1175="61"),(AD1175/'Totals and Drop Down Lists'!Z$4)*Inputs!H$38,0)</f>
        <v>0</v>
      </c>
      <c r="AU1175">
        <f>IF(OR($D1175="51",$D1175="52",$D1175="61"),(AE1175/'Totals and Drop Down Lists'!AA$4)*Inputs!I$38,0)</f>
        <v>0</v>
      </c>
      <c r="AV1175">
        <f>IF(OR($D1175="51",$D1175="52",$D1175="61"),(AF1175/'Totals and Drop Down Lists'!AB$4)*Inputs!J$38,0)</f>
        <v>0</v>
      </c>
      <c r="AW1175">
        <f>IF(OR($D1175="51",$D1175="52",$D1175="61"),(AG1175/'Totals and Drop Down Lists'!AC$4)*Inputs!K$38,0)</f>
        <v>0</v>
      </c>
      <c r="AX1175">
        <f>IF(OR($D1175="51",$D1175="52",$D1175="61"),(AH1175/'Totals and Drop Down Lists'!AD$4)*Inputs!L$38,0)</f>
        <v>0</v>
      </c>
      <c r="AY1175">
        <f>IF(OR($D1175="51",$D1175="52",$D1175="61"),0,(AA1175/'Totals and Drop Down Lists'!W$5)*Inputs!E$39)</f>
        <v>0</v>
      </c>
      <c r="AZ1175">
        <f>IF(OR($D1175="51",$D1175="52",$D1175="61"),0,(AB1175/'Totals and Drop Down Lists'!X$5)*Inputs!F$39)</f>
        <v>0</v>
      </c>
      <c r="BA1175">
        <f>IF(OR($D1175="51",$D1175="52",$D1175="61"),0,(AC1175/'Totals and Drop Down Lists'!Y$5)*Inputs!G$39)</f>
        <v>0</v>
      </c>
      <c r="BB1175">
        <f>IF(OR($D1175="51",$D1175="52",$D1175="61"),0,(AD1175/'Totals and Drop Down Lists'!Z$5)*Inputs!H$39)</f>
        <v>0</v>
      </c>
      <c r="BC1175">
        <f>IF(OR($D1175="51",$D1175="52",$D1175="61"),0,(AE1175/'Totals and Drop Down Lists'!AA$5)*Inputs!I$39)</f>
        <v>0</v>
      </c>
      <c r="BD1175">
        <f>IF(OR($D1175="51",$D1175="52",$D1175="61"),0,(AF1175/'Totals and Drop Down Lists'!AB$5)*Inputs!J$39)</f>
        <v>0</v>
      </c>
      <c r="BE1175">
        <f>IF(OR($D1175="51",$D1175="52",$D1175="61"),0,(AG1175/'Totals and Drop Down Lists'!AC$5)*Inputs!K$39)</f>
        <v>0</v>
      </c>
      <c r="BF1175">
        <f>IF(OR($D1175="51",$D1175="52",$D1175="61"),0,(AH1175/'Totals and Drop Down Lists'!AD$5)*Inputs!L$39)</f>
        <v>0</v>
      </c>
      <c r="BG1175" s="10">
        <f t="shared" si="163"/>
        <v>74573.531214898729</v>
      </c>
    </row>
    <row r="1176" spans="1:59" ht="28.8">
      <c r="A1176" s="1" t="s">
        <v>7454</v>
      </c>
      <c r="B1176" s="1" t="s">
        <v>2066</v>
      </c>
      <c r="C1176" s="1" t="s">
        <v>745</v>
      </c>
      <c r="D1176" s="1" t="s">
        <v>25</v>
      </c>
      <c r="E1176" s="1" t="s">
        <v>2133</v>
      </c>
      <c r="F1176" s="2">
        <v>23042</v>
      </c>
      <c r="G1176" s="2">
        <v>150</v>
      </c>
      <c r="H1176" s="2">
        <v>19</v>
      </c>
      <c r="I1176" s="2">
        <v>3102</v>
      </c>
      <c r="J1176" s="2">
        <v>8551</v>
      </c>
      <c r="K1176" s="2">
        <v>1765</v>
      </c>
      <c r="L1176" s="2">
        <v>139</v>
      </c>
      <c r="M1176" s="2">
        <v>11</v>
      </c>
      <c r="N1176" s="2">
        <v>19</v>
      </c>
      <c r="O1176" s="2">
        <v>37</v>
      </c>
      <c r="P1176" s="2">
        <v>0</v>
      </c>
      <c r="Q1176" s="2">
        <v>0</v>
      </c>
      <c r="R1176" s="2">
        <v>2108</v>
      </c>
      <c r="S1176" s="2">
        <v>762900</v>
      </c>
      <c r="T1176" s="2">
        <v>48417500</v>
      </c>
      <c r="U1176" s="2">
        <v>121</v>
      </c>
      <c r="V1176" s="2">
        <v>202</v>
      </c>
      <c r="W1176" s="2">
        <v>39</v>
      </c>
      <c r="X1176" s="2">
        <v>543</v>
      </c>
      <c r="Y1176" s="2">
        <v>33</v>
      </c>
      <c r="Z1176" s="2">
        <v>222</v>
      </c>
      <c r="AA1176" s="9">
        <f t="shared" si="164"/>
        <v>23042</v>
      </c>
      <c r="AB1176" s="9">
        <f t="shared" si="165"/>
        <v>2933</v>
      </c>
      <c r="AC1176" s="9">
        <f t="shared" si="166"/>
        <v>2314</v>
      </c>
      <c r="AD1176" s="9">
        <f t="shared" si="167"/>
        <v>2108</v>
      </c>
      <c r="AE1176" s="44">
        <f t="shared" si="168"/>
        <v>2.5442998888524231E-5</v>
      </c>
      <c r="AF1176" s="9">
        <f t="shared" si="169"/>
        <v>302</v>
      </c>
      <c r="AG1176" s="9">
        <f t="shared" si="162"/>
        <v>255</v>
      </c>
      <c r="AH1176" s="44">
        <f t="shared" si="170"/>
        <v>1.9584796804444779E-5</v>
      </c>
      <c r="AI1176">
        <f>AA1176/'Totals and Drop Down Lists'!W$6*Inputs!E$37</f>
        <v>20902.3292615471</v>
      </c>
      <c r="AJ1176">
        <f>AB1176/'Totals and Drop Down Lists'!X$6*Inputs!F$37</f>
        <v>9650.7056070260387</v>
      </c>
      <c r="AK1176">
        <f>AC1176/'Totals and Drop Down Lists'!Y$6*Inputs!G$37</f>
        <v>15254.669637534898</v>
      </c>
      <c r="AL1176">
        <f>AD1176/'Totals and Drop Down Lists'!Z$6*Inputs!H$37</f>
        <v>16900.892677147116</v>
      </c>
      <c r="AM1176">
        <f>AE1176/'Totals and Drop Down Lists'!AA$6*Inputs!I$37</f>
        <v>3167.3824028019362</v>
      </c>
      <c r="AN1176">
        <f>AF1176/'Totals and Drop Down Lists'!AB$6*Inputs!J$37</f>
        <v>6026.9213283841127</v>
      </c>
      <c r="AO1176">
        <f>AG1176/'Totals and Drop Down Lists'!AC$6*Inputs!K$37</f>
        <v>4749.0119256683629</v>
      </c>
      <c r="AP1176">
        <f>AH1176/'Totals and Drop Down Lists'!AD$6*Inputs!L$37</f>
        <v>4608.888450747746</v>
      </c>
      <c r="AQ1176">
        <f>IF(OR($D1176="51",$D1176="52",$D1176="61"),(AA1176/'Totals and Drop Down Lists'!W$4)*Inputs!E$38,0)</f>
        <v>0</v>
      </c>
      <c r="AR1176">
        <f>IF(OR($D1176="51",$D1176="52",$D1176="61"),(AB1176/'Totals and Drop Down Lists'!X$4)*Inputs!F$38,0)</f>
        <v>0</v>
      </c>
      <c r="AS1176">
        <f>IF(OR($D1176="51",$D1176="52",$D1176="61"),(AC1176/'Totals and Drop Down Lists'!Y$4)*Inputs!G$38,0)</f>
        <v>0</v>
      </c>
      <c r="AT1176">
        <f>IF(OR($D1176="51",$D1176="52",$D1176="61"),(AD1176/'Totals and Drop Down Lists'!Z$4)*Inputs!H$38,0)</f>
        <v>0</v>
      </c>
      <c r="AU1176">
        <f>IF(OR($D1176="51",$D1176="52",$D1176="61"),(AE1176/'Totals and Drop Down Lists'!AA$4)*Inputs!I$38,0)</f>
        <v>0</v>
      </c>
      <c r="AV1176">
        <f>IF(OR($D1176="51",$D1176="52",$D1176="61"),(AF1176/'Totals and Drop Down Lists'!AB$4)*Inputs!J$38,0)</f>
        <v>0</v>
      </c>
      <c r="AW1176">
        <f>IF(OR($D1176="51",$D1176="52",$D1176="61"),(AG1176/'Totals and Drop Down Lists'!AC$4)*Inputs!K$38,0)</f>
        <v>0</v>
      </c>
      <c r="AX1176">
        <f>IF(OR($D1176="51",$D1176="52",$D1176="61"),(AH1176/'Totals and Drop Down Lists'!AD$4)*Inputs!L$38,0)</f>
        <v>0</v>
      </c>
      <c r="AY1176">
        <f>IF(OR($D1176="51",$D1176="52",$D1176="61"),0,(AA1176/'Totals and Drop Down Lists'!W$5)*Inputs!E$39)</f>
        <v>0</v>
      </c>
      <c r="AZ1176">
        <f>IF(OR($D1176="51",$D1176="52",$D1176="61"),0,(AB1176/'Totals and Drop Down Lists'!X$5)*Inputs!F$39)</f>
        <v>0</v>
      </c>
      <c r="BA1176">
        <f>IF(OR($D1176="51",$D1176="52",$D1176="61"),0,(AC1176/'Totals and Drop Down Lists'!Y$5)*Inputs!G$39)</f>
        <v>0</v>
      </c>
      <c r="BB1176">
        <f>IF(OR($D1176="51",$D1176="52",$D1176="61"),0,(AD1176/'Totals and Drop Down Lists'!Z$5)*Inputs!H$39)</f>
        <v>0</v>
      </c>
      <c r="BC1176">
        <f>IF(OR($D1176="51",$D1176="52",$D1176="61"),0,(AE1176/'Totals and Drop Down Lists'!AA$5)*Inputs!I$39)</f>
        <v>0</v>
      </c>
      <c r="BD1176">
        <f>IF(OR($D1176="51",$D1176="52",$D1176="61"),0,(AF1176/'Totals and Drop Down Lists'!AB$5)*Inputs!J$39)</f>
        <v>0</v>
      </c>
      <c r="BE1176">
        <f>IF(OR($D1176="51",$D1176="52",$D1176="61"),0,(AG1176/'Totals and Drop Down Lists'!AC$5)*Inputs!K$39)</f>
        <v>0</v>
      </c>
      <c r="BF1176">
        <f>IF(OR($D1176="51",$D1176="52",$D1176="61"),0,(AH1176/'Totals and Drop Down Lists'!AD$5)*Inputs!L$39)</f>
        <v>0</v>
      </c>
      <c r="BG1176" s="10">
        <f t="shared" si="163"/>
        <v>81260.801290857315</v>
      </c>
    </row>
    <row r="1177" spans="1:59" ht="28.8">
      <c r="A1177" s="1" t="s">
        <v>7454</v>
      </c>
      <c r="B1177" s="1" t="s">
        <v>2066</v>
      </c>
      <c r="C1177" s="1" t="s">
        <v>1172</v>
      </c>
      <c r="D1177" s="1" t="s">
        <v>25</v>
      </c>
      <c r="E1177" s="1" t="s">
        <v>2134</v>
      </c>
      <c r="F1177" s="2">
        <v>20698</v>
      </c>
      <c r="G1177" s="2">
        <v>103</v>
      </c>
      <c r="H1177" s="2">
        <v>84</v>
      </c>
      <c r="I1177" s="2">
        <v>3164</v>
      </c>
      <c r="J1177" s="2">
        <v>8221</v>
      </c>
      <c r="K1177" s="2">
        <v>1936</v>
      </c>
      <c r="L1177" s="2">
        <v>28</v>
      </c>
      <c r="M1177" s="2">
        <v>0</v>
      </c>
      <c r="N1177" s="2">
        <v>0</v>
      </c>
      <c r="O1177" s="2">
        <v>35</v>
      </c>
      <c r="P1177" s="2">
        <v>28</v>
      </c>
      <c r="Q1177" s="2">
        <v>0</v>
      </c>
      <c r="R1177" s="2">
        <v>2631</v>
      </c>
      <c r="S1177" s="2">
        <v>1050200</v>
      </c>
      <c r="T1177" s="2">
        <v>70169300</v>
      </c>
      <c r="U1177" s="2">
        <v>90</v>
      </c>
      <c r="V1177" s="2">
        <v>145</v>
      </c>
      <c r="W1177" s="2">
        <v>20</v>
      </c>
      <c r="X1177" s="2">
        <v>558</v>
      </c>
      <c r="Y1177" s="2">
        <v>120</v>
      </c>
      <c r="Z1177" s="2">
        <v>388</v>
      </c>
      <c r="AA1177" s="9">
        <f t="shared" si="164"/>
        <v>20698</v>
      </c>
      <c r="AB1177" s="9">
        <f t="shared" si="165"/>
        <v>2977</v>
      </c>
      <c r="AC1177" s="9">
        <f t="shared" si="166"/>
        <v>2722</v>
      </c>
      <c r="AD1177" s="9">
        <f t="shared" si="167"/>
        <v>2631</v>
      </c>
      <c r="AE1177" s="44">
        <f t="shared" si="168"/>
        <v>3.1840644044657144E-5</v>
      </c>
      <c r="AF1177" s="9">
        <f t="shared" si="169"/>
        <v>393</v>
      </c>
      <c r="AG1177" s="9">
        <f t="shared" si="162"/>
        <v>508</v>
      </c>
      <c r="AH1177" s="44">
        <f t="shared" si="170"/>
        <v>4.4513885397130537E-5</v>
      </c>
      <c r="AI1177">
        <f>AA1177/'Totals and Drop Down Lists'!W$6*Inputs!E$37</f>
        <v>18775.992147187822</v>
      </c>
      <c r="AJ1177">
        <f>AB1177/'Totals and Drop Down Lists'!X$6*Inputs!F$37</f>
        <v>9795.4826430673438</v>
      </c>
      <c r="AK1177">
        <f>AC1177/'Totals and Drop Down Lists'!Y$6*Inputs!G$37</f>
        <v>17944.343454351772</v>
      </c>
      <c r="AL1177">
        <f>AD1177/'Totals and Drop Down Lists'!Z$6*Inputs!H$37</f>
        <v>21094.045841353924</v>
      </c>
      <c r="AM1177">
        <f>AE1177/'Totals and Drop Down Lists'!AA$6*Inputs!I$37</f>
        <v>3963.8210921125024</v>
      </c>
      <c r="AN1177">
        <f>AF1177/'Totals and Drop Down Lists'!AB$6*Inputs!J$37</f>
        <v>7842.9804041554844</v>
      </c>
      <c r="AO1177">
        <f>AG1177/'Totals and Drop Down Lists'!AC$6*Inputs!K$37</f>
        <v>9460.7766989785414</v>
      </c>
      <c r="AP1177">
        <f>AH1177/'Totals and Drop Down Lists'!AD$6*Inputs!L$37</f>
        <v>10475.448601957545</v>
      </c>
      <c r="AQ1177">
        <f>IF(OR($D1177="51",$D1177="52",$D1177="61"),(AA1177/'Totals and Drop Down Lists'!W$4)*Inputs!E$38,0)</f>
        <v>0</v>
      </c>
      <c r="AR1177">
        <f>IF(OR($D1177="51",$D1177="52",$D1177="61"),(AB1177/'Totals and Drop Down Lists'!X$4)*Inputs!F$38,0)</f>
        <v>0</v>
      </c>
      <c r="AS1177">
        <f>IF(OR($D1177="51",$D1177="52",$D1177="61"),(AC1177/'Totals and Drop Down Lists'!Y$4)*Inputs!G$38,0)</f>
        <v>0</v>
      </c>
      <c r="AT1177">
        <f>IF(OR($D1177="51",$D1177="52",$D1177="61"),(AD1177/'Totals and Drop Down Lists'!Z$4)*Inputs!H$38,0)</f>
        <v>0</v>
      </c>
      <c r="AU1177">
        <f>IF(OR($D1177="51",$D1177="52",$D1177="61"),(AE1177/'Totals and Drop Down Lists'!AA$4)*Inputs!I$38,0)</f>
        <v>0</v>
      </c>
      <c r="AV1177">
        <f>IF(OR($D1177="51",$D1177="52",$D1177="61"),(AF1177/'Totals and Drop Down Lists'!AB$4)*Inputs!J$38,0)</f>
        <v>0</v>
      </c>
      <c r="AW1177">
        <f>IF(OR($D1177="51",$D1177="52",$D1177="61"),(AG1177/'Totals and Drop Down Lists'!AC$4)*Inputs!K$38,0)</f>
        <v>0</v>
      </c>
      <c r="AX1177">
        <f>IF(OR($D1177="51",$D1177="52",$D1177="61"),(AH1177/'Totals and Drop Down Lists'!AD$4)*Inputs!L$38,0)</f>
        <v>0</v>
      </c>
      <c r="AY1177">
        <f>IF(OR($D1177="51",$D1177="52",$D1177="61"),0,(AA1177/'Totals and Drop Down Lists'!W$5)*Inputs!E$39)</f>
        <v>0</v>
      </c>
      <c r="AZ1177">
        <f>IF(OR($D1177="51",$D1177="52",$D1177="61"),0,(AB1177/'Totals and Drop Down Lists'!X$5)*Inputs!F$39)</f>
        <v>0</v>
      </c>
      <c r="BA1177">
        <f>IF(OR($D1177="51",$D1177="52",$D1177="61"),0,(AC1177/'Totals and Drop Down Lists'!Y$5)*Inputs!G$39)</f>
        <v>0</v>
      </c>
      <c r="BB1177">
        <f>IF(OR($D1177="51",$D1177="52",$D1177="61"),0,(AD1177/'Totals and Drop Down Lists'!Z$5)*Inputs!H$39)</f>
        <v>0</v>
      </c>
      <c r="BC1177">
        <f>IF(OR($D1177="51",$D1177="52",$D1177="61"),0,(AE1177/'Totals and Drop Down Lists'!AA$5)*Inputs!I$39)</f>
        <v>0</v>
      </c>
      <c r="BD1177">
        <f>IF(OR($D1177="51",$D1177="52",$D1177="61"),0,(AF1177/'Totals and Drop Down Lists'!AB$5)*Inputs!J$39)</f>
        <v>0</v>
      </c>
      <c r="BE1177">
        <f>IF(OR($D1177="51",$D1177="52",$D1177="61"),0,(AG1177/'Totals and Drop Down Lists'!AC$5)*Inputs!K$39)</f>
        <v>0</v>
      </c>
      <c r="BF1177">
        <f>IF(OR($D1177="51",$D1177="52",$D1177="61"),0,(AH1177/'Totals and Drop Down Lists'!AD$5)*Inputs!L$39)</f>
        <v>0</v>
      </c>
      <c r="BG1177" s="10">
        <f t="shared" si="163"/>
        <v>99352.890883164946</v>
      </c>
    </row>
    <row r="1178" spans="1:59" ht="28.8">
      <c r="A1178" s="1" t="s">
        <v>7454</v>
      </c>
      <c r="B1178" s="1" t="s">
        <v>2066</v>
      </c>
      <c r="C1178" s="1" t="s">
        <v>2135</v>
      </c>
      <c r="D1178" s="1" t="s">
        <v>25</v>
      </c>
      <c r="E1178" s="1" t="s">
        <v>2136</v>
      </c>
      <c r="F1178" s="2">
        <v>33514</v>
      </c>
      <c r="G1178" s="2">
        <v>186</v>
      </c>
      <c r="H1178" s="2">
        <v>4</v>
      </c>
      <c r="I1178" s="2">
        <v>3736</v>
      </c>
      <c r="J1178" s="2">
        <v>13094</v>
      </c>
      <c r="K1178" s="2">
        <v>2907</v>
      </c>
      <c r="L1178" s="2">
        <v>122</v>
      </c>
      <c r="M1178" s="2">
        <v>9</v>
      </c>
      <c r="N1178" s="2">
        <v>0</v>
      </c>
      <c r="O1178" s="2">
        <v>32</v>
      </c>
      <c r="P1178" s="2">
        <v>41</v>
      </c>
      <c r="Q1178" s="2">
        <v>0</v>
      </c>
      <c r="R1178" s="2">
        <v>3601</v>
      </c>
      <c r="S1178" s="2">
        <v>1544500</v>
      </c>
      <c r="T1178" s="2">
        <v>93943200</v>
      </c>
      <c r="U1178" s="2">
        <v>206</v>
      </c>
      <c r="V1178" s="2">
        <v>327</v>
      </c>
      <c r="W1178" s="2">
        <v>70</v>
      </c>
      <c r="X1178" s="2">
        <v>771</v>
      </c>
      <c r="Y1178" s="2">
        <v>108</v>
      </c>
      <c r="Z1178" s="2">
        <v>512</v>
      </c>
      <c r="AA1178" s="9">
        <f t="shared" si="164"/>
        <v>33514</v>
      </c>
      <c r="AB1178" s="9">
        <f t="shared" si="165"/>
        <v>3546</v>
      </c>
      <c r="AC1178" s="9">
        <f t="shared" si="166"/>
        <v>3805</v>
      </c>
      <c r="AD1178" s="9">
        <f t="shared" si="167"/>
        <v>3601</v>
      </c>
      <c r="AE1178" s="44">
        <f t="shared" si="168"/>
        <v>4.5072693607824948E-5</v>
      </c>
      <c r="AF1178" s="9">
        <f t="shared" si="169"/>
        <v>374</v>
      </c>
      <c r="AG1178" s="9">
        <f t="shared" si="162"/>
        <v>620</v>
      </c>
      <c r="AH1178" s="44">
        <f t="shared" si="170"/>
        <v>5.1217157392415007E-5</v>
      </c>
      <c r="AI1178">
        <f>AA1178/'Totals and Drop Down Lists'!W$6*Inputs!E$37</f>
        <v>30401.903605220443</v>
      </c>
      <c r="AJ1178">
        <f>AB1178/'Totals and Drop Down Lists'!X$6*Inputs!F$37</f>
        <v>11667.71295005603</v>
      </c>
      <c r="AK1178">
        <f>AC1178/'Totals and Drop Down Lists'!Y$6*Inputs!G$37</f>
        <v>25083.845276931846</v>
      </c>
      <c r="AL1178">
        <f>AD1178/'Totals and Drop Down Lists'!Z$6*Inputs!H$37</f>
        <v>28871.022073247994</v>
      </c>
      <c r="AM1178">
        <f>AE1178/'Totals and Drop Down Lists'!AA$6*Inputs!I$37</f>
        <v>5611.070346141445</v>
      </c>
      <c r="AN1178">
        <f>AF1178/'Totals and Drop Down Lists'!AB$6*Inputs!J$37</f>
        <v>7463.8032344889334</v>
      </c>
      <c r="AO1178">
        <f>AG1178/'Totals and Drop Down Lists'!AC$6*Inputs!K$37</f>
        <v>11546.617231036804</v>
      </c>
      <c r="AP1178">
        <f>AH1178/'Totals and Drop Down Lists'!AD$6*Inputs!L$37</f>
        <v>12052.92899094355</v>
      </c>
      <c r="AQ1178">
        <f>IF(OR($D1178="51",$D1178="52",$D1178="61"),(AA1178/'Totals and Drop Down Lists'!W$4)*Inputs!E$38,0)</f>
        <v>0</v>
      </c>
      <c r="AR1178">
        <f>IF(OR($D1178="51",$D1178="52",$D1178="61"),(AB1178/'Totals and Drop Down Lists'!X$4)*Inputs!F$38,0)</f>
        <v>0</v>
      </c>
      <c r="AS1178">
        <f>IF(OR($D1178="51",$D1178="52",$D1178="61"),(AC1178/'Totals and Drop Down Lists'!Y$4)*Inputs!G$38,0)</f>
        <v>0</v>
      </c>
      <c r="AT1178">
        <f>IF(OR($D1178="51",$D1178="52",$D1178="61"),(AD1178/'Totals and Drop Down Lists'!Z$4)*Inputs!H$38,0)</f>
        <v>0</v>
      </c>
      <c r="AU1178">
        <f>IF(OR($D1178="51",$D1178="52",$D1178="61"),(AE1178/'Totals and Drop Down Lists'!AA$4)*Inputs!I$38,0)</f>
        <v>0</v>
      </c>
      <c r="AV1178">
        <f>IF(OR($D1178="51",$D1178="52",$D1178="61"),(AF1178/'Totals and Drop Down Lists'!AB$4)*Inputs!J$38,0)</f>
        <v>0</v>
      </c>
      <c r="AW1178">
        <f>IF(OR($D1178="51",$D1178="52",$D1178="61"),(AG1178/'Totals and Drop Down Lists'!AC$4)*Inputs!K$38,0)</f>
        <v>0</v>
      </c>
      <c r="AX1178">
        <f>IF(OR($D1178="51",$D1178="52",$D1178="61"),(AH1178/'Totals and Drop Down Lists'!AD$4)*Inputs!L$38,0)</f>
        <v>0</v>
      </c>
      <c r="AY1178">
        <f>IF(OR($D1178="51",$D1178="52",$D1178="61"),0,(AA1178/'Totals and Drop Down Lists'!W$5)*Inputs!E$39)</f>
        <v>0</v>
      </c>
      <c r="AZ1178">
        <f>IF(OR($D1178="51",$D1178="52",$D1178="61"),0,(AB1178/'Totals and Drop Down Lists'!X$5)*Inputs!F$39)</f>
        <v>0</v>
      </c>
      <c r="BA1178">
        <f>IF(OR($D1178="51",$D1178="52",$D1178="61"),0,(AC1178/'Totals and Drop Down Lists'!Y$5)*Inputs!G$39)</f>
        <v>0</v>
      </c>
      <c r="BB1178">
        <f>IF(OR($D1178="51",$D1178="52",$D1178="61"),0,(AD1178/'Totals and Drop Down Lists'!Z$5)*Inputs!H$39)</f>
        <v>0</v>
      </c>
      <c r="BC1178">
        <f>IF(OR($D1178="51",$D1178="52",$D1178="61"),0,(AE1178/'Totals and Drop Down Lists'!AA$5)*Inputs!I$39)</f>
        <v>0</v>
      </c>
      <c r="BD1178">
        <f>IF(OR($D1178="51",$D1178="52",$D1178="61"),0,(AF1178/'Totals and Drop Down Lists'!AB$5)*Inputs!J$39)</f>
        <v>0</v>
      </c>
      <c r="BE1178">
        <f>IF(OR($D1178="51",$D1178="52",$D1178="61"),0,(AG1178/'Totals and Drop Down Lists'!AC$5)*Inputs!K$39)</f>
        <v>0</v>
      </c>
      <c r="BF1178">
        <f>IF(OR($D1178="51",$D1178="52",$D1178="61"),0,(AH1178/'Totals and Drop Down Lists'!AD$5)*Inputs!L$39)</f>
        <v>0</v>
      </c>
      <c r="BG1178" s="10">
        <f t="shared" si="163"/>
        <v>132698.90370806705</v>
      </c>
    </row>
    <row r="1179" spans="1:59" ht="28.8">
      <c r="A1179" s="1" t="s">
        <v>7454</v>
      </c>
      <c r="B1179" s="1" t="s">
        <v>2066</v>
      </c>
      <c r="C1179" s="1" t="s">
        <v>2137</v>
      </c>
      <c r="D1179" s="1" t="s">
        <v>25</v>
      </c>
      <c r="E1179" s="1" t="s">
        <v>2138</v>
      </c>
      <c r="F1179" s="2">
        <v>69671</v>
      </c>
      <c r="G1179" s="2">
        <v>730</v>
      </c>
      <c r="H1179" s="2">
        <v>23</v>
      </c>
      <c r="I1179" s="2">
        <v>11916</v>
      </c>
      <c r="J1179" s="2">
        <v>26981</v>
      </c>
      <c r="K1179" s="2">
        <v>8180</v>
      </c>
      <c r="L1179" s="2">
        <v>119</v>
      </c>
      <c r="M1179" s="2">
        <v>17</v>
      </c>
      <c r="N1179" s="2">
        <v>0</v>
      </c>
      <c r="O1179" s="2">
        <v>183</v>
      </c>
      <c r="P1179" s="2">
        <v>11</v>
      </c>
      <c r="Q1179" s="2">
        <v>0</v>
      </c>
      <c r="R1179" s="2">
        <v>7856</v>
      </c>
      <c r="S1179" s="2">
        <v>4648300</v>
      </c>
      <c r="T1179" s="2">
        <v>258008200</v>
      </c>
      <c r="U1179" s="2">
        <v>653</v>
      </c>
      <c r="V1179" s="2">
        <v>622</v>
      </c>
      <c r="W1179" s="2">
        <v>115</v>
      </c>
      <c r="X1179" s="2">
        <v>1953</v>
      </c>
      <c r="Y1179" s="2">
        <v>296</v>
      </c>
      <c r="Z1179" s="2">
        <v>1131</v>
      </c>
      <c r="AA1179" s="9">
        <f t="shared" si="164"/>
        <v>69671</v>
      </c>
      <c r="AB1179" s="9">
        <f t="shared" si="165"/>
        <v>11163</v>
      </c>
      <c r="AC1179" s="9">
        <f t="shared" si="166"/>
        <v>8186</v>
      </c>
      <c r="AD1179" s="9">
        <f t="shared" si="167"/>
        <v>7856</v>
      </c>
      <c r="AE1179" s="44">
        <f t="shared" si="168"/>
        <v>1.7319858968699428E-4</v>
      </c>
      <c r="AF1179" s="9">
        <f t="shared" si="169"/>
        <v>1216</v>
      </c>
      <c r="AG1179" s="9">
        <f t="shared" si="162"/>
        <v>1427</v>
      </c>
      <c r="AH1179" s="44">
        <f t="shared" si="170"/>
        <v>1.6097940622230729E-4</v>
      </c>
      <c r="AI1179">
        <f>AA1179/'Totals and Drop Down Lists'!W$6*Inputs!E$37</f>
        <v>63201.379306537972</v>
      </c>
      <c r="AJ1179">
        <f>AB1179/'Totals and Drop Down Lists'!X$6*Inputs!F$37</f>
        <v>36730.592121115471</v>
      </c>
      <c r="AK1179">
        <f>AC1179/'Totals and Drop Down Lists'!Y$6*Inputs!G$37</f>
        <v>53964.877118781616</v>
      </c>
      <c r="AL1179">
        <f>AD1179/'Totals and Drop Down Lists'!Z$6*Inputs!H$37</f>
        <v>62985.489977071993</v>
      </c>
      <c r="AM1179">
        <f>AE1179/'Totals and Drop Down Lists'!AA$6*Inputs!I$37</f>
        <v>21561.379913125416</v>
      </c>
      <c r="AN1179">
        <f>AF1179/'Totals and Drop Down Lists'!AB$6*Inputs!J$37</f>
        <v>24267.338858659208</v>
      </c>
      <c r="AO1179">
        <f>AG1179/'Totals and Drop Down Lists'!AC$6*Inputs!K$37</f>
        <v>26575.843207563743</v>
      </c>
      <c r="AP1179">
        <f>AH1179/'Totals and Drop Down Lists'!AD$6*Inputs!L$37</f>
        <v>37883.269025177695</v>
      </c>
      <c r="AQ1179">
        <f>IF(OR($D1179="51",$D1179="52",$D1179="61"),(AA1179/'Totals and Drop Down Lists'!W$4)*Inputs!E$38,0)</f>
        <v>0</v>
      </c>
      <c r="AR1179">
        <f>IF(OR($D1179="51",$D1179="52",$D1179="61"),(AB1179/'Totals and Drop Down Lists'!X$4)*Inputs!F$38,0)</f>
        <v>0</v>
      </c>
      <c r="AS1179">
        <f>IF(OR($D1179="51",$D1179="52",$D1179="61"),(AC1179/'Totals and Drop Down Lists'!Y$4)*Inputs!G$38,0)</f>
        <v>0</v>
      </c>
      <c r="AT1179">
        <f>IF(OR($D1179="51",$D1179="52",$D1179="61"),(AD1179/'Totals and Drop Down Lists'!Z$4)*Inputs!H$38,0)</f>
        <v>0</v>
      </c>
      <c r="AU1179">
        <f>IF(OR($D1179="51",$D1179="52",$D1179="61"),(AE1179/'Totals and Drop Down Lists'!AA$4)*Inputs!I$38,0)</f>
        <v>0</v>
      </c>
      <c r="AV1179">
        <f>IF(OR($D1179="51",$D1179="52",$D1179="61"),(AF1179/'Totals and Drop Down Lists'!AB$4)*Inputs!J$38,0)</f>
        <v>0</v>
      </c>
      <c r="AW1179">
        <f>IF(OR($D1179="51",$D1179="52",$D1179="61"),(AG1179/'Totals and Drop Down Lists'!AC$4)*Inputs!K$38,0)</f>
        <v>0</v>
      </c>
      <c r="AX1179">
        <f>IF(OR($D1179="51",$D1179="52",$D1179="61"),(AH1179/'Totals and Drop Down Lists'!AD$4)*Inputs!L$38,0)</f>
        <v>0</v>
      </c>
      <c r="AY1179">
        <f>IF(OR($D1179="51",$D1179="52",$D1179="61"),0,(AA1179/'Totals and Drop Down Lists'!W$5)*Inputs!E$39)</f>
        <v>0</v>
      </c>
      <c r="AZ1179">
        <f>IF(OR($D1179="51",$D1179="52",$D1179="61"),0,(AB1179/'Totals and Drop Down Lists'!X$5)*Inputs!F$39)</f>
        <v>0</v>
      </c>
      <c r="BA1179">
        <f>IF(OR($D1179="51",$D1179="52",$D1179="61"),0,(AC1179/'Totals and Drop Down Lists'!Y$5)*Inputs!G$39)</f>
        <v>0</v>
      </c>
      <c r="BB1179">
        <f>IF(OR($D1179="51",$D1179="52",$D1179="61"),0,(AD1179/'Totals and Drop Down Lists'!Z$5)*Inputs!H$39)</f>
        <v>0</v>
      </c>
      <c r="BC1179">
        <f>IF(OR($D1179="51",$D1179="52",$D1179="61"),0,(AE1179/'Totals and Drop Down Lists'!AA$5)*Inputs!I$39)</f>
        <v>0</v>
      </c>
      <c r="BD1179">
        <f>IF(OR($D1179="51",$D1179="52",$D1179="61"),0,(AF1179/'Totals and Drop Down Lists'!AB$5)*Inputs!J$39)</f>
        <v>0</v>
      </c>
      <c r="BE1179">
        <f>IF(OR($D1179="51",$D1179="52",$D1179="61"),0,(AG1179/'Totals and Drop Down Lists'!AC$5)*Inputs!K$39)</f>
        <v>0</v>
      </c>
      <c r="BF1179">
        <f>IF(OR($D1179="51",$D1179="52",$D1179="61"),0,(AH1179/'Totals and Drop Down Lists'!AD$5)*Inputs!L$39)</f>
        <v>0</v>
      </c>
      <c r="BG1179" s="10">
        <f t="shared" si="163"/>
        <v>327170.16952803312</v>
      </c>
    </row>
    <row r="1180" spans="1:59" ht="28.8">
      <c r="A1180" s="1" t="s">
        <v>7454</v>
      </c>
      <c r="B1180" s="1" t="s">
        <v>2066</v>
      </c>
      <c r="C1180" s="1" t="s">
        <v>68</v>
      </c>
      <c r="D1180" s="1" t="s">
        <v>25</v>
      </c>
      <c r="E1180" s="1" t="s">
        <v>2139</v>
      </c>
      <c r="F1180" s="2">
        <v>33001</v>
      </c>
      <c r="G1180" s="2">
        <v>236</v>
      </c>
      <c r="H1180" s="2">
        <v>38</v>
      </c>
      <c r="I1180" s="2">
        <v>4573</v>
      </c>
      <c r="J1180" s="2">
        <v>12894</v>
      </c>
      <c r="K1180" s="2">
        <v>2789</v>
      </c>
      <c r="L1180" s="2">
        <v>162</v>
      </c>
      <c r="M1180" s="2">
        <v>9</v>
      </c>
      <c r="N1180" s="2">
        <v>13</v>
      </c>
      <c r="O1180" s="2">
        <v>87</v>
      </c>
      <c r="P1180" s="2">
        <v>24</v>
      </c>
      <c r="Q1180" s="2">
        <v>50</v>
      </c>
      <c r="R1180" s="2">
        <v>3611</v>
      </c>
      <c r="S1180" s="2">
        <v>1287100</v>
      </c>
      <c r="T1180" s="2">
        <v>81513800</v>
      </c>
      <c r="U1180" s="2">
        <v>284</v>
      </c>
      <c r="V1180" s="2">
        <v>287</v>
      </c>
      <c r="W1180" s="2">
        <v>73</v>
      </c>
      <c r="X1180" s="2">
        <v>812</v>
      </c>
      <c r="Y1180" s="2">
        <v>113</v>
      </c>
      <c r="Z1180" s="2">
        <v>389</v>
      </c>
      <c r="AA1180" s="9">
        <f t="shared" si="164"/>
        <v>33001</v>
      </c>
      <c r="AB1180" s="9">
        <f t="shared" si="165"/>
        <v>4299</v>
      </c>
      <c r="AC1180" s="9">
        <f t="shared" si="166"/>
        <v>3956</v>
      </c>
      <c r="AD1180" s="9">
        <f t="shared" si="167"/>
        <v>3611</v>
      </c>
      <c r="AE1180" s="44">
        <f t="shared" si="168"/>
        <v>4.2131328008133364E-5</v>
      </c>
      <c r="AF1180" s="9">
        <f t="shared" si="169"/>
        <v>452</v>
      </c>
      <c r="AG1180" s="9">
        <f t="shared" si="162"/>
        <v>502</v>
      </c>
      <c r="AH1180" s="44">
        <f t="shared" si="170"/>
        <v>4.0403189629767813E-5</v>
      </c>
      <c r="AI1180">
        <f>AA1180/'Totals and Drop Down Lists'!W$6*Inputs!E$37</f>
        <v>29936.540576352567</v>
      </c>
      <c r="AJ1180">
        <f>AB1180/'Totals and Drop Down Lists'!X$6*Inputs!F$37</f>
        <v>14145.374498671988</v>
      </c>
      <c r="AK1180">
        <f>AC1180/'Totals and Drop Down Lists'!Y$6*Inputs!G$37</f>
        <v>26079.28828266554</v>
      </c>
      <c r="AL1180">
        <f>AD1180/'Totals and Drop Down Lists'!Z$6*Inputs!H$37</f>
        <v>28951.197085947933</v>
      </c>
      <c r="AM1180">
        <f>AE1180/'Totals and Drop Down Lists'!AA$6*Inputs!I$37</f>
        <v>5244.9016534692864</v>
      </c>
      <c r="AN1180">
        <f>AF1180/'Totals and Drop Down Lists'!AB$6*Inputs!J$37</f>
        <v>9020.4252994358249</v>
      </c>
      <c r="AO1180">
        <f>AG1180/'Totals and Drop Down Lists'!AC$6*Inputs!K$37</f>
        <v>9349.0352419039937</v>
      </c>
      <c r="AP1180">
        <f>AH1180/'Totals and Drop Down Lists'!AD$6*Inputs!L$37</f>
        <v>9508.0789408929013</v>
      </c>
      <c r="AQ1180">
        <f>IF(OR($D1180="51",$D1180="52",$D1180="61"),(AA1180/'Totals and Drop Down Lists'!W$4)*Inputs!E$38,0)</f>
        <v>0</v>
      </c>
      <c r="AR1180">
        <f>IF(OR($D1180="51",$D1180="52",$D1180="61"),(AB1180/'Totals and Drop Down Lists'!X$4)*Inputs!F$38,0)</f>
        <v>0</v>
      </c>
      <c r="AS1180">
        <f>IF(OR($D1180="51",$D1180="52",$D1180="61"),(AC1180/'Totals and Drop Down Lists'!Y$4)*Inputs!G$38,0)</f>
        <v>0</v>
      </c>
      <c r="AT1180">
        <f>IF(OR($D1180="51",$D1180="52",$D1180="61"),(AD1180/'Totals and Drop Down Lists'!Z$4)*Inputs!H$38,0)</f>
        <v>0</v>
      </c>
      <c r="AU1180">
        <f>IF(OR($D1180="51",$D1180="52",$D1180="61"),(AE1180/'Totals and Drop Down Lists'!AA$4)*Inputs!I$38,0)</f>
        <v>0</v>
      </c>
      <c r="AV1180">
        <f>IF(OR($D1180="51",$D1180="52",$D1180="61"),(AF1180/'Totals and Drop Down Lists'!AB$4)*Inputs!J$38,0)</f>
        <v>0</v>
      </c>
      <c r="AW1180">
        <f>IF(OR($D1180="51",$D1180="52",$D1180="61"),(AG1180/'Totals and Drop Down Lists'!AC$4)*Inputs!K$38,0)</f>
        <v>0</v>
      </c>
      <c r="AX1180">
        <f>IF(OR($D1180="51",$D1180="52",$D1180="61"),(AH1180/'Totals and Drop Down Lists'!AD$4)*Inputs!L$38,0)</f>
        <v>0</v>
      </c>
      <c r="AY1180">
        <f>IF(OR($D1180="51",$D1180="52",$D1180="61"),0,(AA1180/'Totals and Drop Down Lists'!W$5)*Inputs!E$39)</f>
        <v>0</v>
      </c>
      <c r="AZ1180">
        <f>IF(OR($D1180="51",$D1180="52",$D1180="61"),0,(AB1180/'Totals and Drop Down Lists'!X$5)*Inputs!F$39)</f>
        <v>0</v>
      </c>
      <c r="BA1180">
        <f>IF(OR($D1180="51",$D1180="52",$D1180="61"),0,(AC1180/'Totals and Drop Down Lists'!Y$5)*Inputs!G$39)</f>
        <v>0</v>
      </c>
      <c r="BB1180">
        <f>IF(OR($D1180="51",$D1180="52",$D1180="61"),0,(AD1180/'Totals and Drop Down Lists'!Z$5)*Inputs!H$39)</f>
        <v>0</v>
      </c>
      <c r="BC1180">
        <f>IF(OR($D1180="51",$D1180="52",$D1180="61"),0,(AE1180/'Totals and Drop Down Lists'!AA$5)*Inputs!I$39)</f>
        <v>0</v>
      </c>
      <c r="BD1180">
        <f>IF(OR($D1180="51",$D1180="52",$D1180="61"),0,(AF1180/'Totals and Drop Down Lists'!AB$5)*Inputs!J$39)</f>
        <v>0</v>
      </c>
      <c r="BE1180">
        <f>IF(OR($D1180="51",$D1180="52",$D1180="61"),0,(AG1180/'Totals and Drop Down Lists'!AC$5)*Inputs!K$39)</f>
        <v>0</v>
      </c>
      <c r="BF1180">
        <f>IF(OR($D1180="51",$D1180="52",$D1180="61"),0,(AH1180/'Totals and Drop Down Lists'!AD$5)*Inputs!L$39)</f>
        <v>0</v>
      </c>
      <c r="BG1180" s="10">
        <f t="shared" si="163"/>
        <v>132234.84157934005</v>
      </c>
    </row>
    <row r="1181" spans="1:59" ht="28.8">
      <c r="A1181" s="1" t="s">
        <v>7454</v>
      </c>
      <c r="B1181" s="1" t="s">
        <v>2066</v>
      </c>
      <c r="C1181" s="1" t="s">
        <v>749</v>
      </c>
      <c r="D1181" s="1" t="s">
        <v>15</v>
      </c>
      <c r="E1181" s="1" t="s">
        <v>2140</v>
      </c>
      <c r="F1181" s="2">
        <v>282977</v>
      </c>
      <c r="G1181" s="2">
        <v>1172</v>
      </c>
      <c r="H1181" s="2">
        <v>185</v>
      </c>
      <c r="I1181" s="2">
        <v>14453</v>
      </c>
      <c r="J1181" s="2">
        <v>103234</v>
      </c>
      <c r="K1181" s="2">
        <v>21423</v>
      </c>
      <c r="L1181" s="2">
        <v>166</v>
      </c>
      <c r="M1181" s="2">
        <v>30</v>
      </c>
      <c r="N1181" s="2">
        <v>20</v>
      </c>
      <c r="O1181" s="2">
        <v>235</v>
      </c>
      <c r="P1181" s="2">
        <v>160</v>
      </c>
      <c r="Q1181" s="2">
        <v>83</v>
      </c>
      <c r="R1181" s="2">
        <v>4965</v>
      </c>
      <c r="S1181" s="2">
        <v>21884700</v>
      </c>
      <c r="T1181" s="2">
        <v>1277132000</v>
      </c>
      <c r="U1181" s="2">
        <v>1812</v>
      </c>
      <c r="V1181" s="2">
        <v>509</v>
      </c>
      <c r="W1181" s="2">
        <v>169</v>
      </c>
      <c r="X1181" s="2">
        <v>2289</v>
      </c>
      <c r="Y1181" s="2">
        <v>208</v>
      </c>
      <c r="Z1181" s="2">
        <v>1494</v>
      </c>
      <c r="AA1181" s="9">
        <f t="shared" si="164"/>
        <v>282977</v>
      </c>
      <c r="AB1181" s="9">
        <f t="shared" si="165"/>
        <v>13096</v>
      </c>
      <c r="AC1181" s="9">
        <f t="shared" si="166"/>
        <v>5659</v>
      </c>
      <c r="AD1181" s="9">
        <f t="shared" si="167"/>
        <v>4965</v>
      </c>
      <c r="AE1181" s="44">
        <f t="shared" si="168"/>
        <v>3.1047998324119279E-4</v>
      </c>
      <c r="AF1181" s="9">
        <f t="shared" si="169"/>
        <v>1611</v>
      </c>
      <c r="AG1181" s="9">
        <f t="shared" si="162"/>
        <v>1702</v>
      </c>
      <c r="AH1181" s="44">
        <f t="shared" si="170"/>
        <v>1.3142203103029809E-4</v>
      </c>
      <c r="AI1181">
        <f>AA1181/'Totals and Drop Down Lists'!W$6*Inputs!E$37</f>
        <v>256699.87099404624</v>
      </c>
      <c r="AJ1181">
        <f>AB1181/'Totals and Drop Down Lists'!X$6*Inputs!F$37</f>
        <v>43090.910545384591</v>
      </c>
      <c r="AK1181">
        <f>AC1181/'Totals and Drop Down Lists'!Y$6*Inputs!G$37</f>
        <v>37306.039532761453</v>
      </c>
      <c r="AL1181">
        <f>AD1181/'Totals and Drop Down Lists'!Z$6*Inputs!H$37</f>
        <v>39806.893805519663</v>
      </c>
      <c r="AM1181">
        <f>AE1181/'Totals and Drop Down Lists'!AA$6*Inputs!I$37</f>
        <v>38651.451412983755</v>
      </c>
      <c r="AN1181">
        <f>AF1181/'Totals and Drop Down Lists'!AB$6*Inputs!J$37</f>
        <v>32150.232649095378</v>
      </c>
      <c r="AO1181">
        <f>AG1181/'Totals and Drop Down Lists'!AC$6*Inputs!K$37</f>
        <v>31697.326656813933</v>
      </c>
      <c r="AP1181">
        <f>AH1181/'Totals and Drop Down Lists'!AD$6*Inputs!L$37</f>
        <v>30927.534609492945</v>
      </c>
      <c r="AQ1181">
        <f>IF(OR($D1181="51",$D1181="52",$D1181="61"),(AA1181/'Totals and Drop Down Lists'!W$4)*Inputs!E$38,0)</f>
        <v>0</v>
      </c>
      <c r="AR1181">
        <f>IF(OR($D1181="51",$D1181="52",$D1181="61"),(AB1181/'Totals and Drop Down Lists'!X$4)*Inputs!F$38,0)</f>
        <v>0</v>
      </c>
      <c r="AS1181">
        <f>IF(OR($D1181="51",$D1181="52",$D1181="61"),(AC1181/'Totals and Drop Down Lists'!Y$4)*Inputs!G$38,0)</f>
        <v>0</v>
      </c>
      <c r="AT1181">
        <f>IF(OR($D1181="51",$D1181="52",$D1181="61"),(AD1181/'Totals and Drop Down Lists'!Z$4)*Inputs!H$38,0)</f>
        <v>0</v>
      </c>
      <c r="AU1181">
        <f>IF(OR($D1181="51",$D1181="52",$D1181="61"),(AE1181/'Totals and Drop Down Lists'!AA$4)*Inputs!I$38,0)</f>
        <v>0</v>
      </c>
      <c r="AV1181">
        <f>IF(OR($D1181="51",$D1181="52",$D1181="61"),(AF1181/'Totals and Drop Down Lists'!AB$4)*Inputs!J$38,0)</f>
        <v>0</v>
      </c>
      <c r="AW1181">
        <f>IF(OR($D1181="51",$D1181="52",$D1181="61"),(AG1181/'Totals and Drop Down Lists'!AC$4)*Inputs!K$38,0)</f>
        <v>0</v>
      </c>
      <c r="AX1181">
        <f>IF(OR($D1181="51",$D1181="52",$D1181="61"),(AH1181/'Totals and Drop Down Lists'!AD$4)*Inputs!L$38,0)</f>
        <v>0</v>
      </c>
      <c r="AY1181">
        <f>IF(OR($D1181="51",$D1181="52",$D1181="61"),0,(AA1181/'Totals and Drop Down Lists'!W$5)*Inputs!E$39)</f>
        <v>0</v>
      </c>
      <c r="AZ1181">
        <f>IF(OR($D1181="51",$D1181="52",$D1181="61"),0,(AB1181/'Totals and Drop Down Lists'!X$5)*Inputs!F$39)</f>
        <v>0</v>
      </c>
      <c r="BA1181">
        <f>IF(OR($D1181="51",$D1181="52",$D1181="61"),0,(AC1181/'Totals and Drop Down Lists'!Y$5)*Inputs!G$39)</f>
        <v>0</v>
      </c>
      <c r="BB1181">
        <f>IF(OR($D1181="51",$D1181="52",$D1181="61"),0,(AD1181/'Totals and Drop Down Lists'!Z$5)*Inputs!H$39)</f>
        <v>0</v>
      </c>
      <c r="BC1181">
        <f>IF(OR($D1181="51",$D1181="52",$D1181="61"),0,(AE1181/'Totals and Drop Down Lists'!AA$5)*Inputs!I$39)</f>
        <v>0</v>
      </c>
      <c r="BD1181">
        <f>IF(OR($D1181="51",$D1181="52",$D1181="61"),0,(AF1181/'Totals and Drop Down Lists'!AB$5)*Inputs!J$39)</f>
        <v>0</v>
      </c>
      <c r="BE1181">
        <f>IF(OR($D1181="51",$D1181="52",$D1181="61"),0,(AG1181/'Totals and Drop Down Lists'!AC$5)*Inputs!K$39)</f>
        <v>0</v>
      </c>
      <c r="BF1181">
        <f>IF(OR($D1181="51",$D1181="52",$D1181="61"),0,(AH1181/'Totals and Drop Down Lists'!AD$5)*Inputs!L$39)</f>
        <v>0</v>
      </c>
      <c r="BG1181" s="10">
        <f t="shared" si="163"/>
        <v>510330.26020609791</v>
      </c>
    </row>
    <row r="1182" spans="1:59" ht="28.8">
      <c r="A1182" s="1" t="s">
        <v>7454</v>
      </c>
      <c r="B1182" s="1" t="s">
        <v>2066</v>
      </c>
      <c r="C1182" s="1" t="s">
        <v>227</v>
      </c>
      <c r="D1182" s="1" t="s">
        <v>25</v>
      </c>
      <c r="E1182" s="1" t="s">
        <v>2141</v>
      </c>
      <c r="F1182" s="2">
        <v>70466</v>
      </c>
      <c r="G1182" s="2">
        <v>394</v>
      </c>
      <c r="H1182" s="2">
        <v>40</v>
      </c>
      <c r="I1182" s="2">
        <v>5289</v>
      </c>
      <c r="J1182" s="2">
        <v>26071</v>
      </c>
      <c r="K1182" s="2">
        <v>5168</v>
      </c>
      <c r="L1182" s="2">
        <v>49</v>
      </c>
      <c r="M1182" s="2">
        <v>9</v>
      </c>
      <c r="N1182" s="2">
        <v>0</v>
      </c>
      <c r="O1182" s="2">
        <v>68</v>
      </c>
      <c r="P1182" s="2">
        <v>1</v>
      </c>
      <c r="Q1182" s="2">
        <v>0</v>
      </c>
      <c r="R1182" s="2">
        <v>3142</v>
      </c>
      <c r="S1182" s="2">
        <v>4102500</v>
      </c>
      <c r="T1182" s="2">
        <v>194388800</v>
      </c>
      <c r="U1182" s="2">
        <v>484</v>
      </c>
      <c r="V1182" s="2">
        <v>135</v>
      </c>
      <c r="W1182" s="2">
        <v>4</v>
      </c>
      <c r="X1182" s="2">
        <v>1164</v>
      </c>
      <c r="Y1182" s="2">
        <v>55</v>
      </c>
      <c r="Z1182" s="2">
        <v>859</v>
      </c>
      <c r="AA1182" s="9">
        <f t="shared" si="164"/>
        <v>70466</v>
      </c>
      <c r="AB1182" s="9">
        <f t="shared" si="165"/>
        <v>4855</v>
      </c>
      <c r="AC1182" s="9">
        <f t="shared" si="166"/>
        <v>3269</v>
      </c>
      <c r="AD1182" s="9">
        <f t="shared" si="167"/>
        <v>3142</v>
      </c>
      <c r="AE1182" s="44">
        <f t="shared" si="168"/>
        <v>7.1545629018676983E-5</v>
      </c>
      <c r="AF1182" s="9">
        <f t="shared" si="169"/>
        <v>1025</v>
      </c>
      <c r="AG1182" s="9">
        <f t="shared" si="162"/>
        <v>914</v>
      </c>
      <c r="AH1182" s="44">
        <f t="shared" si="170"/>
        <v>6.741586285053148E-5</v>
      </c>
      <c r="AI1182">
        <f>AA1182/'Totals and Drop Down Lists'!W$6*Inputs!E$37</f>
        <v>63922.555930222115</v>
      </c>
      <c r="AJ1182">
        <f>AB1182/'Totals and Drop Down Lists'!X$6*Inputs!F$37</f>
        <v>15974.829772284835</v>
      </c>
      <c r="AK1182">
        <f>AC1182/'Totals and Drop Down Lists'!Y$6*Inputs!G$37</f>
        <v>21550.352223466543</v>
      </c>
      <c r="AL1182">
        <f>AD1182/'Totals and Drop Down Lists'!Z$6*Inputs!H$37</f>
        <v>25190.988990320799</v>
      </c>
      <c r="AM1182">
        <f>AE1182/'Totals and Drop Down Lists'!AA$6*Inputs!I$37</f>
        <v>8906.6688775183629</v>
      </c>
      <c r="AN1182">
        <f>AF1182/'Totals and Drop Down Lists'!AB$6*Inputs!J$37</f>
        <v>20455.61046885336</v>
      </c>
      <c r="AO1182">
        <f>AG1182/'Totals and Drop Down Lists'!AC$6*Inputs!K$37</f>
        <v>17021.948627689741</v>
      </c>
      <c r="AP1182">
        <f>AH1182/'Totals and Drop Down Lists'!AD$6*Inputs!L$37</f>
        <v>15864.968873125725</v>
      </c>
      <c r="AQ1182">
        <f>IF(OR($D1182="51",$D1182="52",$D1182="61"),(AA1182/'Totals and Drop Down Lists'!W$4)*Inputs!E$38,0)</f>
        <v>0</v>
      </c>
      <c r="AR1182">
        <f>IF(OR($D1182="51",$D1182="52",$D1182="61"),(AB1182/'Totals and Drop Down Lists'!X$4)*Inputs!F$38,0)</f>
        <v>0</v>
      </c>
      <c r="AS1182">
        <f>IF(OR($D1182="51",$D1182="52",$D1182="61"),(AC1182/'Totals and Drop Down Lists'!Y$4)*Inputs!G$38,0)</f>
        <v>0</v>
      </c>
      <c r="AT1182">
        <f>IF(OR($D1182="51",$D1182="52",$D1182="61"),(AD1182/'Totals and Drop Down Lists'!Z$4)*Inputs!H$38,0)</f>
        <v>0</v>
      </c>
      <c r="AU1182">
        <f>IF(OR($D1182="51",$D1182="52",$D1182="61"),(AE1182/'Totals and Drop Down Lists'!AA$4)*Inputs!I$38,0)</f>
        <v>0</v>
      </c>
      <c r="AV1182">
        <f>IF(OR($D1182="51",$D1182="52",$D1182="61"),(AF1182/'Totals and Drop Down Lists'!AB$4)*Inputs!J$38,0)</f>
        <v>0</v>
      </c>
      <c r="AW1182">
        <f>IF(OR($D1182="51",$D1182="52",$D1182="61"),(AG1182/'Totals and Drop Down Lists'!AC$4)*Inputs!K$38,0)</f>
        <v>0</v>
      </c>
      <c r="AX1182">
        <f>IF(OR($D1182="51",$D1182="52",$D1182="61"),(AH1182/'Totals and Drop Down Lists'!AD$4)*Inputs!L$38,0)</f>
        <v>0</v>
      </c>
      <c r="AY1182">
        <f>IF(OR($D1182="51",$D1182="52",$D1182="61"),0,(AA1182/'Totals and Drop Down Lists'!W$5)*Inputs!E$39)</f>
        <v>0</v>
      </c>
      <c r="AZ1182">
        <f>IF(OR($D1182="51",$D1182="52",$D1182="61"),0,(AB1182/'Totals and Drop Down Lists'!X$5)*Inputs!F$39)</f>
        <v>0</v>
      </c>
      <c r="BA1182">
        <f>IF(OR($D1182="51",$D1182="52",$D1182="61"),0,(AC1182/'Totals and Drop Down Lists'!Y$5)*Inputs!G$39)</f>
        <v>0</v>
      </c>
      <c r="BB1182">
        <f>IF(OR($D1182="51",$D1182="52",$D1182="61"),0,(AD1182/'Totals and Drop Down Lists'!Z$5)*Inputs!H$39)</f>
        <v>0</v>
      </c>
      <c r="BC1182">
        <f>IF(OR($D1182="51",$D1182="52",$D1182="61"),0,(AE1182/'Totals and Drop Down Lists'!AA$5)*Inputs!I$39)</f>
        <v>0</v>
      </c>
      <c r="BD1182">
        <f>IF(OR($D1182="51",$D1182="52",$D1182="61"),0,(AF1182/'Totals and Drop Down Lists'!AB$5)*Inputs!J$39)</f>
        <v>0</v>
      </c>
      <c r="BE1182">
        <f>IF(OR($D1182="51",$D1182="52",$D1182="61"),0,(AG1182/'Totals and Drop Down Lists'!AC$5)*Inputs!K$39)</f>
        <v>0</v>
      </c>
      <c r="BF1182">
        <f>IF(OR($D1182="51",$D1182="52",$D1182="61"),0,(AH1182/'Totals and Drop Down Lists'!AD$5)*Inputs!L$39)</f>
        <v>0</v>
      </c>
      <c r="BG1182" s="10">
        <f t="shared" si="163"/>
        <v>188887.92376348146</v>
      </c>
    </row>
    <row r="1183" spans="1:59" ht="28.8">
      <c r="A1183" s="1" t="s">
        <v>7454</v>
      </c>
      <c r="B1183" s="1" t="s">
        <v>2066</v>
      </c>
      <c r="C1183" s="1" t="s">
        <v>1857</v>
      </c>
      <c r="D1183" s="1" t="s">
        <v>25</v>
      </c>
      <c r="E1183" s="1" t="s">
        <v>2142</v>
      </c>
      <c r="F1183" s="2">
        <v>39213</v>
      </c>
      <c r="G1183" s="2">
        <v>144</v>
      </c>
      <c r="H1183" s="2">
        <v>8</v>
      </c>
      <c r="I1183" s="2">
        <v>5099</v>
      </c>
      <c r="J1183" s="2">
        <v>14499</v>
      </c>
      <c r="K1183" s="2">
        <v>2730</v>
      </c>
      <c r="L1183" s="2">
        <v>99</v>
      </c>
      <c r="M1183" s="2">
        <v>0</v>
      </c>
      <c r="N1183" s="2">
        <v>0</v>
      </c>
      <c r="O1183" s="2">
        <v>35</v>
      </c>
      <c r="P1183" s="2">
        <v>51</v>
      </c>
      <c r="Q1183" s="2">
        <v>0</v>
      </c>
      <c r="R1183" s="2">
        <v>2446</v>
      </c>
      <c r="S1183" s="2">
        <v>1598000</v>
      </c>
      <c r="T1183" s="2">
        <v>97828400</v>
      </c>
      <c r="U1183" s="2">
        <v>514</v>
      </c>
      <c r="V1183" s="2">
        <v>227</v>
      </c>
      <c r="W1183" s="2">
        <v>99</v>
      </c>
      <c r="X1183" s="2">
        <v>656</v>
      </c>
      <c r="Y1183" s="2">
        <v>87</v>
      </c>
      <c r="Z1183" s="2">
        <v>402</v>
      </c>
      <c r="AA1183" s="9">
        <f t="shared" si="164"/>
        <v>39213</v>
      </c>
      <c r="AB1183" s="9">
        <f t="shared" si="165"/>
        <v>4947</v>
      </c>
      <c r="AC1183" s="9">
        <f t="shared" si="166"/>
        <v>2631</v>
      </c>
      <c r="AD1183" s="9">
        <f t="shared" si="167"/>
        <v>2446</v>
      </c>
      <c r="AE1183" s="44">
        <f t="shared" si="168"/>
        <v>3.5899056134435983E-5</v>
      </c>
      <c r="AF1183" s="9">
        <f t="shared" si="169"/>
        <v>330</v>
      </c>
      <c r="AG1183" s="9">
        <f t="shared" si="162"/>
        <v>489</v>
      </c>
      <c r="AH1183" s="44">
        <f t="shared" si="170"/>
        <v>3.4259777854719457E-5</v>
      </c>
      <c r="AI1183">
        <f>AA1183/'Totals and Drop Down Lists'!W$6*Inputs!E$37</f>
        <v>35571.696785567496</v>
      </c>
      <c r="AJ1183">
        <f>AB1183/'Totals and Drop Down Lists'!X$6*Inputs!F$37</f>
        <v>16277.545393098471</v>
      </c>
      <c r="AK1183">
        <f>AC1183/'Totals and Drop Down Lists'!Y$6*Inputs!G$37</f>
        <v>17344.440715797027</v>
      </c>
      <c r="AL1183">
        <f>AD1183/'Totals and Drop Down Lists'!Z$6*Inputs!H$37</f>
        <v>19610.808106405053</v>
      </c>
      <c r="AM1183">
        <f>AE1183/'Totals and Drop Down Lists'!AA$6*Inputs!I$37</f>
        <v>4469.0501766557572</v>
      </c>
      <c r="AN1183">
        <f>AF1183/'Totals and Drop Down Lists'!AB$6*Inputs!J$37</f>
        <v>6585.7087363137653</v>
      </c>
      <c r="AO1183">
        <f>AG1183/'Totals and Drop Down Lists'!AC$6*Inputs!K$37</f>
        <v>9106.9287515758024</v>
      </c>
      <c r="AP1183">
        <f>AH1183/'Totals and Drop Down Lists'!AD$6*Inputs!L$37</f>
        <v>8062.3504066156329</v>
      </c>
      <c r="AQ1183">
        <f>IF(OR($D1183="51",$D1183="52",$D1183="61"),(AA1183/'Totals and Drop Down Lists'!W$4)*Inputs!E$38,0)</f>
        <v>0</v>
      </c>
      <c r="AR1183">
        <f>IF(OR($D1183="51",$D1183="52",$D1183="61"),(AB1183/'Totals and Drop Down Lists'!X$4)*Inputs!F$38,0)</f>
        <v>0</v>
      </c>
      <c r="AS1183">
        <f>IF(OR($D1183="51",$D1183="52",$D1183="61"),(AC1183/'Totals and Drop Down Lists'!Y$4)*Inputs!G$38,0)</f>
        <v>0</v>
      </c>
      <c r="AT1183">
        <f>IF(OR($D1183="51",$D1183="52",$D1183="61"),(AD1183/'Totals and Drop Down Lists'!Z$4)*Inputs!H$38,0)</f>
        <v>0</v>
      </c>
      <c r="AU1183">
        <f>IF(OR($D1183="51",$D1183="52",$D1183="61"),(AE1183/'Totals and Drop Down Lists'!AA$4)*Inputs!I$38,0)</f>
        <v>0</v>
      </c>
      <c r="AV1183">
        <f>IF(OR($D1183="51",$D1183="52",$D1183="61"),(AF1183/'Totals and Drop Down Lists'!AB$4)*Inputs!J$38,0)</f>
        <v>0</v>
      </c>
      <c r="AW1183">
        <f>IF(OR($D1183="51",$D1183="52",$D1183="61"),(AG1183/'Totals and Drop Down Lists'!AC$4)*Inputs!K$38,0)</f>
        <v>0</v>
      </c>
      <c r="AX1183">
        <f>IF(OR($D1183="51",$D1183="52",$D1183="61"),(AH1183/'Totals and Drop Down Lists'!AD$4)*Inputs!L$38,0)</f>
        <v>0</v>
      </c>
      <c r="AY1183">
        <f>IF(OR($D1183="51",$D1183="52",$D1183="61"),0,(AA1183/'Totals and Drop Down Lists'!W$5)*Inputs!E$39)</f>
        <v>0</v>
      </c>
      <c r="AZ1183">
        <f>IF(OR($D1183="51",$D1183="52",$D1183="61"),0,(AB1183/'Totals and Drop Down Lists'!X$5)*Inputs!F$39)</f>
        <v>0</v>
      </c>
      <c r="BA1183">
        <f>IF(OR($D1183="51",$D1183="52",$D1183="61"),0,(AC1183/'Totals and Drop Down Lists'!Y$5)*Inputs!G$39)</f>
        <v>0</v>
      </c>
      <c r="BB1183">
        <f>IF(OR($D1183="51",$D1183="52",$D1183="61"),0,(AD1183/'Totals and Drop Down Lists'!Z$5)*Inputs!H$39)</f>
        <v>0</v>
      </c>
      <c r="BC1183">
        <f>IF(OR($D1183="51",$D1183="52",$D1183="61"),0,(AE1183/'Totals and Drop Down Lists'!AA$5)*Inputs!I$39)</f>
        <v>0</v>
      </c>
      <c r="BD1183">
        <f>IF(OR($D1183="51",$D1183="52",$D1183="61"),0,(AF1183/'Totals and Drop Down Lists'!AB$5)*Inputs!J$39)</f>
        <v>0</v>
      </c>
      <c r="BE1183">
        <f>IF(OR($D1183="51",$D1183="52",$D1183="61"),0,(AG1183/'Totals and Drop Down Lists'!AC$5)*Inputs!K$39)</f>
        <v>0</v>
      </c>
      <c r="BF1183">
        <f>IF(OR($D1183="51",$D1183="52",$D1183="61"),0,(AH1183/'Totals and Drop Down Lists'!AD$5)*Inputs!L$39)</f>
        <v>0</v>
      </c>
      <c r="BG1183" s="10">
        <f t="shared" si="163"/>
        <v>117028.52907202901</v>
      </c>
    </row>
    <row r="1184" spans="1:59" ht="28.8">
      <c r="A1184" s="1" t="s">
        <v>7454</v>
      </c>
      <c r="B1184" s="1" t="s">
        <v>2066</v>
      </c>
      <c r="C1184" s="1" t="s">
        <v>2143</v>
      </c>
      <c r="D1184" s="1" t="s">
        <v>25</v>
      </c>
      <c r="E1184" s="1" t="s">
        <v>2144</v>
      </c>
      <c r="F1184" s="2">
        <v>148623</v>
      </c>
      <c r="G1184" s="2">
        <v>261</v>
      </c>
      <c r="H1184" s="2">
        <v>6</v>
      </c>
      <c r="I1184" s="2">
        <v>7334</v>
      </c>
      <c r="J1184" s="2">
        <v>52946</v>
      </c>
      <c r="K1184" s="2">
        <v>9336</v>
      </c>
      <c r="L1184" s="2">
        <v>203</v>
      </c>
      <c r="M1184" s="2">
        <v>13</v>
      </c>
      <c r="N1184" s="2">
        <v>10</v>
      </c>
      <c r="O1184" s="2">
        <v>116</v>
      </c>
      <c r="P1184" s="2">
        <v>142</v>
      </c>
      <c r="Q1184" s="2">
        <v>0</v>
      </c>
      <c r="R1184" s="2">
        <v>3187</v>
      </c>
      <c r="S1184" s="2">
        <v>8245000</v>
      </c>
      <c r="T1184" s="2">
        <v>448925000</v>
      </c>
      <c r="U1184" s="2">
        <v>640</v>
      </c>
      <c r="V1184" s="2">
        <v>222</v>
      </c>
      <c r="W1184" s="2">
        <v>4</v>
      </c>
      <c r="X1184" s="2">
        <v>1389</v>
      </c>
      <c r="Y1184" s="2">
        <v>153</v>
      </c>
      <c r="Z1184" s="2">
        <v>973</v>
      </c>
      <c r="AA1184" s="9">
        <f t="shared" si="164"/>
        <v>148623</v>
      </c>
      <c r="AB1184" s="9">
        <f t="shared" si="165"/>
        <v>7067</v>
      </c>
      <c r="AC1184" s="9">
        <f t="shared" si="166"/>
        <v>3671</v>
      </c>
      <c r="AD1184" s="9">
        <f t="shared" si="167"/>
        <v>3187</v>
      </c>
      <c r="AE1184" s="44">
        <f t="shared" si="168"/>
        <v>1.1496994317494832E-4</v>
      </c>
      <c r="AF1184" s="9">
        <f t="shared" si="169"/>
        <v>1163</v>
      </c>
      <c r="AG1184" s="9">
        <f t="shared" si="162"/>
        <v>1126</v>
      </c>
      <c r="AH1184" s="44">
        <f t="shared" si="170"/>
        <v>7.3878346122942414E-5</v>
      </c>
      <c r="AI1184">
        <f>AA1184/'Totals and Drop Down Lists'!W$6*Inputs!E$37</f>
        <v>134821.92873183382</v>
      </c>
      <c r="AJ1184">
        <f>AB1184/'Totals and Drop Down Lists'!X$6*Inputs!F$37</f>
        <v>23253.166220543135</v>
      </c>
      <c r="AK1184">
        <f>AC1184/'Totals and Drop Down Lists'!Y$6*Inputs!G$37</f>
        <v>24200.472013565519</v>
      </c>
      <c r="AL1184">
        <f>AD1184/'Totals and Drop Down Lists'!Z$6*Inputs!H$37</f>
        <v>25551.776547470523</v>
      </c>
      <c r="AM1184">
        <f>AE1184/'Totals and Drop Down Lists'!AA$6*Inputs!I$37</f>
        <v>14312.533536591758</v>
      </c>
      <c r="AN1184">
        <f>AF1184/'Totals and Drop Down Lists'!AB$6*Inputs!J$37</f>
        <v>23209.634122220934</v>
      </c>
      <c r="AO1184">
        <f>AG1184/'Totals and Drop Down Lists'!AC$6*Inputs!K$37</f>
        <v>20970.146777657163</v>
      </c>
      <c r="AP1184">
        <f>AH1184/'Totals and Drop Down Lists'!AD$6*Inputs!L$37</f>
        <v>17385.784473857693</v>
      </c>
      <c r="AQ1184">
        <f>IF(OR($D1184="51",$D1184="52",$D1184="61"),(AA1184/'Totals and Drop Down Lists'!W$4)*Inputs!E$38,0)</f>
        <v>0</v>
      </c>
      <c r="AR1184">
        <f>IF(OR($D1184="51",$D1184="52",$D1184="61"),(AB1184/'Totals and Drop Down Lists'!X$4)*Inputs!F$38,0)</f>
        <v>0</v>
      </c>
      <c r="AS1184">
        <f>IF(OR($D1184="51",$D1184="52",$D1184="61"),(AC1184/'Totals and Drop Down Lists'!Y$4)*Inputs!G$38,0)</f>
        <v>0</v>
      </c>
      <c r="AT1184">
        <f>IF(OR($D1184="51",$D1184="52",$D1184="61"),(AD1184/'Totals and Drop Down Lists'!Z$4)*Inputs!H$38,0)</f>
        <v>0</v>
      </c>
      <c r="AU1184">
        <f>IF(OR($D1184="51",$D1184="52",$D1184="61"),(AE1184/'Totals and Drop Down Lists'!AA$4)*Inputs!I$38,0)</f>
        <v>0</v>
      </c>
      <c r="AV1184">
        <f>IF(OR($D1184="51",$D1184="52",$D1184="61"),(AF1184/'Totals and Drop Down Lists'!AB$4)*Inputs!J$38,0)</f>
        <v>0</v>
      </c>
      <c r="AW1184">
        <f>IF(OR($D1184="51",$D1184="52",$D1184="61"),(AG1184/'Totals and Drop Down Lists'!AC$4)*Inputs!K$38,0)</f>
        <v>0</v>
      </c>
      <c r="AX1184">
        <f>IF(OR($D1184="51",$D1184="52",$D1184="61"),(AH1184/'Totals and Drop Down Lists'!AD$4)*Inputs!L$38,0)</f>
        <v>0</v>
      </c>
      <c r="AY1184">
        <f>IF(OR($D1184="51",$D1184="52",$D1184="61"),0,(AA1184/'Totals and Drop Down Lists'!W$5)*Inputs!E$39)</f>
        <v>0</v>
      </c>
      <c r="AZ1184">
        <f>IF(OR($D1184="51",$D1184="52",$D1184="61"),0,(AB1184/'Totals and Drop Down Lists'!X$5)*Inputs!F$39)</f>
        <v>0</v>
      </c>
      <c r="BA1184">
        <f>IF(OR($D1184="51",$D1184="52",$D1184="61"),0,(AC1184/'Totals and Drop Down Lists'!Y$5)*Inputs!G$39)</f>
        <v>0</v>
      </c>
      <c r="BB1184">
        <f>IF(OR($D1184="51",$D1184="52",$D1184="61"),0,(AD1184/'Totals and Drop Down Lists'!Z$5)*Inputs!H$39)</f>
        <v>0</v>
      </c>
      <c r="BC1184">
        <f>IF(OR($D1184="51",$D1184="52",$D1184="61"),0,(AE1184/'Totals and Drop Down Lists'!AA$5)*Inputs!I$39)</f>
        <v>0</v>
      </c>
      <c r="BD1184">
        <f>IF(OR($D1184="51",$D1184="52",$D1184="61"),0,(AF1184/'Totals and Drop Down Lists'!AB$5)*Inputs!J$39)</f>
        <v>0</v>
      </c>
      <c r="BE1184">
        <f>IF(OR($D1184="51",$D1184="52",$D1184="61"),0,(AG1184/'Totals and Drop Down Lists'!AC$5)*Inputs!K$39)</f>
        <v>0</v>
      </c>
      <c r="BF1184">
        <f>IF(OR($D1184="51",$D1184="52",$D1184="61"),0,(AH1184/'Totals and Drop Down Lists'!AD$5)*Inputs!L$39)</f>
        <v>0</v>
      </c>
      <c r="BG1184" s="10">
        <f t="shared" si="163"/>
        <v>283705.44242374052</v>
      </c>
    </row>
    <row r="1185" spans="1:59" ht="28.8">
      <c r="A1185" s="1" t="s">
        <v>7454</v>
      </c>
      <c r="B1185" s="1" t="s">
        <v>2066</v>
      </c>
      <c r="C1185" s="1" t="s">
        <v>72</v>
      </c>
      <c r="D1185" s="1" t="s">
        <v>25</v>
      </c>
      <c r="E1185" s="1" t="s">
        <v>2145</v>
      </c>
      <c r="F1185" s="2">
        <v>49275</v>
      </c>
      <c r="G1185" s="2">
        <v>487</v>
      </c>
      <c r="H1185" s="2">
        <v>82</v>
      </c>
      <c r="I1185" s="2">
        <v>7820</v>
      </c>
      <c r="J1185" s="2">
        <v>18367</v>
      </c>
      <c r="K1185" s="2">
        <v>4895</v>
      </c>
      <c r="L1185" s="2">
        <v>87</v>
      </c>
      <c r="M1185" s="2">
        <v>1</v>
      </c>
      <c r="N1185" s="2">
        <v>5</v>
      </c>
      <c r="O1185" s="2">
        <v>96</v>
      </c>
      <c r="P1185" s="2">
        <v>1</v>
      </c>
      <c r="Q1185" s="2">
        <v>10</v>
      </c>
      <c r="R1185" s="2">
        <v>6498</v>
      </c>
      <c r="S1185" s="2">
        <v>2736000</v>
      </c>
      <c r="T1185" s="2">
        <v>126228700</v>
      </c>
      <c r="U1185" s="2">
        <v>1057</v>
      </c>
      <c r="V1185" s="2">
        <v>474</v>
      </c>
      <c r="W1185" s="2">
        <v>199</v>
      </c>
      <c r="X1185" s="2">
        <v>1450</v>
      </c>
      <c r="Y1185" s="2">
        <v>162</v>
      </c>
      <c r="Z1185" s="2">
        <v>732</v>
      </c>
      <c r="AA1185" s="9">
        <f t="shared" si="164"/>
        <v>49275</v>
      </c>
      <c r="AB1185" s="9">
        <f t="shared" si="165"/>
        <v>7251</v>
      </c>
      <c r="AC1185" s="9">
        <f t="shared" si="166"/>
        <v>6698</v>
      </c>
      <c r="AD1185" s="9">
        <f t="shared" si="167"/>
        <v>6498</v>
      </c>
      <c r="AE1185" s="44">
        <f t="shared" si="168"/>
        <v>9.1109350830699667E-5</v>
      </c>
      <c r="AF1185" s="9">
        <f t="shared" si="169"/>
        <v>777</v>
      </c>
      <c r="AG1185" s="9">
        <f t="shared" si="162"/>
        <v>894</v>
      </c>
      <c r="AH1185" s="44">
        <f t="shared" si="170"/>
        <v>8.8654967564198421E-5</v>
      </c>
      <c r="AI1185">
        <f>AA1185/'Totals and Drop Down Lists'!W$6*Inputs!E$37</f>
        <v>44699.343562309405</v>
      </c>
      <c r="AJ1185">
        <f>AB1185/'Totals and Drop Down Lists'!X$6*Inputs!F$37</f>
        <v>23858.597462170408</v>
      </c>
      <c r="AK1185">
        <f>AC1185/'Totals and Drop Down Lists'!Y$6*Inputs!G$37</f>
        <v>44155.478492743627</v>
      </c>
      <c r="AL1185">
        <f>AD1185/'Totals and Drop Down Lists'!Z$6*Inputs!H$37</f>
        <v>52097.723252420285</v>
      </c>
      <c r="AM1185">
        <f>AE1185/'Totals and Drop Down Lists'!AA$6*Inputs!I$37</f>
        <v>11342.143896489573</v>
      </c>
      <c r="AN1185">
        <f>AF1185/'Totals and Drop Down Lists'!AB$6*Inputs!J$37</f>
        <v>15506.350570047865</v>
      </c>
      <c r="AO1185">
        <f>AG1185/'Totals and Drop Down Lists'!AC$6*Inputs!K$37</f>
        <v>16649.477104107908</v>
      </c>
      <c r="AP1185">
        <f>AH1185/'Totals and Drop Down Lists'!AD$6*Inputs!L$37</f>
        <v>20863.165453690995</v>
      </c>
      <c r="AQ1185">
        <f>IF(OR($D1185="51",$D1185="52",$D1185="61"),(AA1185/'Totals and Drop Down Lists'!W$4)*Inputs!E$38,0)</f>
        <v>0</v>
      </c>
      <c r="AR1185">
        <f>IF(OR($D1185="51",$D1185="52",$D1185="61"),(AB1185/'Totals and Drop Down Lists'!X$4)*Inputs!F$38,0)</f>
        <v>0</v>
      </c>
      <c r="AS1185">
        <f>IF(OR($D1185="51",$D1185="52",$D1185="61"),(AC1185/'Totals and Drop Down Lists'!Y$4)*Inputs!G$38,0)</f>
        <v>0</v>
      </c>
      <c r="AT1185">
        <f>IF(OR($D1185="51",$D1185="52",$D1185="61"),(AD1185/'Totals and Drop Down Lists'!Z$4)*Inputs!H$38,0)</f>
        <v>0</v>
      </c>
      <c r="AU1185">
        <f>IF(OR($D1185="51",$D1185="52",$D1185="61"),(AE1185/'Totals and Drop Down Lists'!AA$4)*Inputs!I$38,0)</f>
        <v>0</v>
      </c>
      <c r="AV1185">
        <f>IF(OR($D1185="51",$D1185="52",$D1185="61"),(AF1185/'Totals and Drop Down Lists'!AB$4)*Inputs!J$38,0)</f>
        <v>0</v>
      </c>
      <c r="AW1185">
        <f>IF(OR($D1185="51",$D1185="52",$D1185="61"),(AG1185/'Totals and Drop Down Lists'!AC$4)*Inputs!K$38,0)</f>
        <v>0</v>
      </c>
      <c r="AX1185">
        <f>IF(OR($D1185="51",$D1185="52",$D1185="61"),(AH1185/'Totals and Drop Down Lists'!AD$4)*Inputs!L$38,0)</f>
        <v>0</v>
      </c>
      <c r="AY1185">
        <f>IF(OR($D1185="51",$D1185="52",$D1185="61"),0,(AA1185/'Totals and Drop Down Lists'!W$5)*Inputs!E$39)</f>
        <v>0</v>
      </c>
      <c r="AZ1185">
        <f>IF(OR($D1185="51",$D1185="52",$D1185="61"),0,(AB1185/'Totals and Drop Down Lists'!X$5)*Inputs!F$39)</f>
        <v>0</v>
      </c>
      <c r="BA1185">
        <f>IF(OR($D1185="51",$D1185="52",$D1185="61"),0,(AC1185/'Totals and Drop Down Lists'!Y$5)*Inputs!G$39)</f>
        <v>0</v>
      </c>
      <c r="BB1185">
        <f>IF(OR($D1185="51",$D1185="52",$D1185="61"),0,(AD1185/'Totals and Drop Down Lists'!Z$5)*Inputs!H$39)</f>
        <v>0</v>
      </c>
      <c r="BC1185">
        <f>IF(OR($D1185="51",$D1185="52",$D1185="61"),0,(AE1185/'Totals and Drop Down Lists'!AA$5)*Inputs!I$39)</f>
        <v>0</v>
      </c>
      <c r="BD1185">
        <f>IF(OR($D1185="51",$D1185="52",$D1185="61"),0,(AF1185/'Totals and Drop Down Lists'!AB$5)*Inputs!J$39)</f>
        <v>0</v>
      </c>
      <c r="BE1185">
        <f>IF(OR($D1185="51",$D1185="52",$D1185="61"),0,(AG1185/'Totals and Drop Down Lists'!AC$5)*Inputs!K$39)</f>
        <v>0</v>
      </c>
      <c r="BF1185">
        <f>IF(OR($D1185="51",$D1185="52",$D1185="61"),0,(AH1185/'Totals and Drop Down Lists'!AD$5)*Inputs!L$39)</f>
        <v>0</v>
      </c>
      <c r="BG1185" s="10">
        <f t="shared" si="163"/>
        <v>229172.27979398007</v>
      </c>
    </row>
    <row r="1186" spans="1:59" ht="28.8">
      <c r="A1186" s="1" t="s">
        <v>7454</v>
      </c>
      <c r="B1186" s="1" t="s">
        <v>2066</v>
      </c>
      <c r="C1186" s="1" t="s">
        <v>303</v>
      </c>
      <c r="D1186" s="1" t="s">
        <v>58</v>
      </c>
      <c r="E1186" s="1" t="s">
        <v>2146</v>
      </c>
      <c r="F1186" s="2">
        <v>27206</v>
      </c>
      <c r="G1186" s="2">
        <v>252</v>
      </c>
      <c r="H1186" s="2">
        <v>32</v>
      </c>
      <c r="I1186" s="2">
        <v>2421</v>
      </c>
      <c r="J1186" s="2">
        <v>10252</v>
      </c>
      <c r="K1186" s="2">
        <v>1250</v>
      </c>
      <c r="L1186" s="2">
        <v>36</v>
      </c>
      <c r="M1186" s="2">
        <v>0</v>
      </c>
      <c r="N1186" s="2">
        <v>12</v>
      </c>
      <c r="O1186" s="2">
        <v>0</v>
      </c>
      <c r="P1186" s="2">
        <v>0</v>
      </c>
      <c r="Q1186" s="2">
        <v>0</v>
      </c>
      <c r="R1186" s="2">
        <v>2012</v>
      </c>
      <c r="S1186" s="2">
        <v>605900</v>
      </c>
      <c r="T1186" s="2">
        <v>35323800</v>
      </c>
      <c r="U1186" s="2">
        <v>70</v>
      </c>
      <c r="V1186" s="2">
        <v>85</v>
      </c>
      <c r="W1186" s="2">
        <v>15</v>
      </c>
      <c r="X1186" s="2">
        <v>308</v>
      </c>
      <c r="Y1186" s="2">
        <v>8</v>
      </c>
      <c r="Z1186" s="2">
        <v>182</v>
      </c>
      <c r="AA1186" s="9">
        <f t="shared" si="164"/>
        <v>27206</v>
      </c>
      <c r="AB1186" s="9">
        <f t="shared" si="165"/>
        <v>2137</v>
      </c>
      <c r="AC1186" s="9">
        <f t="shared" si="166"/>
        <v>2060</v>
      </c>
      <c r="AD1186" s="9">
        <f t="shared" si="167"/>
        <v>2012</v>
      </c>
      <c r="AE1186" s="44">
        <f t="shared" si="168"/>
        <v>1.0644057560536028E-5</v>
      </c>
      <c r="AF1186" s="9">
        <f t="shared" si="169"/>
        <v>208</v>
      </c>
      <c r="AG1186" s="9">
        <f t="shared" si="162"/>
        <v>190</v>
      </c>
      <c r="AH1186" s="44">
        <f t="shared" si="170"/>
        <v>8.6199769150771095E-6</v>
      </c>
      <c r="AI1186">
        <f>AA1186/'Totals and Drop Down Lists'!W$6*Inputs!E$37</f>
        <v>24679.661916919122</v>
      </c>
      <c r="AJ1186">
        <f>AB1186/'Totals and Drop Down Lists'!X$6*Inputs!F$37</f>
        <v>7031.5574095515331</v>
      </c>
      <c r="AK1186">
        <f>AC1186/'Totals and Drop Down Lists'!Y$6*Inputs!G$37</f>
        <v>13580.215839810671</v>
      </c>
      <c r="AL1186">
        <f>AD1186/'Totals and Drop Down Lists'!Z$6*Inputs!H$37</f>
        <v>16131.212555227705</v>
      </c>
      <c r="AM1186">
        <f>AE1186/'Totals and Drop Down Lists'!AA$6*Inputs!I$37</f>
        <v>1325.0718108885717</v>
      </c>
      <c r="AN1186">
        <f>AF1186/'Totals and Drop Down Lists'!AB$6*Inputs!J$37</f>
        <v>4150.9921731917066</v>
      </c>
      <c r="AO1186">
        <f>AG1186/'Totals and Drop Down Lists'!AC$6*Inputs!K$37</f>
        <v>3538.4794740274078</v>
      </c>
      <c r="AP1186">
        <f>AH1186/'Totals and Drop Down Lists'!AD$6*Inputs!L$37</f>
        <v>2028.5383834360061</v>
      </c>
      <c r="AQ1186">
        <f>IF(OR($D1186="51",$D1186="52",$D1186="61"),(AA1186/'Totals and Drop Down Lists'!W$4)*Inputs!E$38,0)</f>
        <v>0</v>
      </c>
      <c r="AR1186">
        <f>IF(OR($D1186="51",$D1186="52",$D1186="61"),(AB1186/'Totals and Drop Down Lists'!X$4)*Inputs!F$38,0)</f>
        <v>0</v>
      </c>
      <c r="AS1186">
        <f>IF(OR($D1186="51",$D1186="52",$D1186="61"),(AC1186/'Totals and Drop Down Lists'!Y$4)*Inputs!G$38,0)</f>
        <v>0</v>
      </c>
      <c r="AT1186">
        <f>IF(OR($D1186="51",$D1186="52",$D1186="61"),(AD1186/'Totals and Drop Down Lists'!Z$4)*Inputs!H$38,0)</f>
        <v>0</v>
      </c>
      <c r="AU1186">
        <f>IF(OR($D1186="51",$D1186="52",$D1186="61"),(AE1186/'Totals and Drop Down Lists'!AA$4)*Inputs!I$38,0)</f>
        <v>0</v>
      </c>
      <c r="AV1186">
        <f>IF(OR($D1186="51",$D1186="52",$D1186="61"),(AF1186/'Totals and Drop Down Lists'!AB$4)*Inputs!J$38,0)</f>
        <v>0</v>
      </c>
      <c r="AW1186">
        <f>IF(OR($D1186="51",$D1186="52",$D1186="61"),(AG1186/'Totals and Drop Down Lists'!AC$4)*Inputs!K$38,0)</f>
        <v>0</v>
      </c>
      <c r="AX1186">
        <f>IF(OR($D1186="51",$D1186="52",$D1186="61"),(AH1186/'Totals and Drop Down Lists'!AD$4)*Inputs!L$38,0)</f>
        <v>0</v>
      </c>
      <c r="AY1186">
        <f>IF(OR($D1186="51",$D1186="52",$D1186="61"),0,(AA1186/'Totals and Drop Down Lists'!W$5)*Inputs!E$39)</f>
        <v>0</v>
      </c>
      <c r="AZ1186">
        <f>IF(OR($D1186="51",$D1186="52",$D1186="61"),0,(AB1186/'Totals and Drop Down Lists'!X$5)*Inputs!F$39)</f>
        <v>0</v>
      </c>
      <c r="BA1186">
        <f>IF(OR($D1186="51",$D1186="52",$D1186="61"),0,(AC1186/'Totals and Drop Down Lists'!Y$5)*Inputs!G$39)</f>
        <v>0</v>
      </c>
      <c r="BB1186">
        <f>IF(OR($D1186="51",$D1186="52",$D1186="61"),0,(AD1186/'Totals and Drop Down Lists'!Z$5)*Inputs!H$39)</f>
        <v>0</v>
      </c>
      <c r="BC1186">
        <f>IF(OR($D1186="51",$D1186="52",$D1186="61"),0,(AE1186/'Totals and Drop Down Lists'!AA$5)*Inputs!I$39)</f>
        <v>0</v>
      </c>
      <c r="BD1186">
        <f>IF(OR($D1186="51",$D1186="52",$D1186="61"),0,(AF1186/'Totals and Drop Down Lists'!AB$5)*Inputs!J$39)</f>
        <v>0</v>
      </c>
      <c r="BE1186">
        <f>IF(OR($D1186="51",$D1186="52",$D1186="61"),0,(AG1186/'Totals and Drop Down Lists'!AC$5)*Inputs!K$39)</f>
        <v>0</v>
      </c>
      <c r="BF1186">
        <f>IF(OR($D1186="51",$D1186="52",$D1186="61"),0,(AH1186/'Totals and Drop Down Lists'!AD$5)*Inputs!L$39)</f>
        <v>0</v>
      </c>
      <c r="BG1186" s="10">
        <f t="shared" si="163"/>
        <v>72465.729563052737</v>
      </c>
    </row>
    <row r="1187" spans="1:59" ht="28.8">
      <c r="A1187" s="1" t="s">
        <v>7454</v>
      </c>
      <c r="B1187" s="1" t="s">
        <v>2066</v>
      </c>
      <c r="C1187" s="1" t="s">
        <v>2147</v>
      </c>
      <c r="D1187" s="1" t="s">
        <v>25</v>
      </c>
      <c r="E1187" s="1" t="s">
        <v>2148</v>
      </c>
      <c r="F1187" s="2">
        <v>37044</v>
      </c>
      <c r="G1187" s="2">
        <v>243</v>
      </c>
      <c r="H1187" s="2">
        <v>47</v>
      </c>
      <c r="I1187" s="2">
        <v>4281</v>
      </c>
      <c r="J1187" s="2">
        <v>14138</v>
      </c>
      <c r="K1187" s="2">
        <v>3201</v>
      </c>
      <c r="L1187" s="2">
        <v>128</v>
      </c>
      <c r="M1187" s="2">
        <v>0</v>
      </c>
      <c r="N1187" s="2">
        <v>0</v>
      </c>
      <c r="O1187" s="2">
        <v>39</v>
      </c>
      <c r="P1187" s="2">
        <v>19</v>
      </c>
      <c r="Q1187" s="2">
        <v>36</v>
      </c>
      <c r="R1187" s="2">
        <v>5774</v>
      </c>
      <c r="S1187" s="2">
        <v>1957600</v>
      </c>
      <c r="T1187" s="2">
        <v>111195000</v>
      </c>
      <c r="U1187" s="2">
        <v>262</v>
      </c>
      <c r="V1187" s="2">
        <v>224</v>
      </c>
      <c r="W1187" s="2">
        <v>15</v>
      </c>
      <c r="X1187" s="2">
        <v>818</v>
      </c>
      <c r="Y1187" s="2">
        <v>69</v>
      </c>
      <c r="Z1187" s="2">
        <v>583</v>
      </c>
      <c r="AA1187" s="9">
        <f t="shared" si="164"/>
        <v>37044</v>
      </c>
      <c r="AB1187" s="9">
        <f t="shared" si="165"/>
        <v>3991</v>
      </c>
      <c r="AC1187" s="9">
        <f t="shared" si="166"/>
        <v>5996</v>
      </c>
      <c r="AD1187" s="9">
        <f t="shared" si="167"/>
        <v>5774</v>
      </c>
      <c r="AE1187" s="44">
        <f t="shared" si="168"/>
        <v>5.0614990177755829E-5</v>
      </c>
      <c r="AF1187" s="9">
        <f t="shared" si="169"/>
        <v>579</v>
      </c>
      <c r="AG1187" s="9">
        <f t="shared" si="162"/>
        <v>652</v>
      </c>
      <c r="AH1187" s="44">
        <f t="shared" si="170"/>
        <v>5.4928327925759653E-5</v>
      </c>
      <c r="AI1187">
        <f>AA1187/'Totals and Drop Down Lists'!W$6*Inputs!E$37</f>
        <v>33604.109242459454</v>
      </c>
      <c r="AJ1187">
        <f>AB1187/'Totals and Drop Down Lists'!X$6*Inputs!F$37</f>
        <v>13131.935246382858</v>
      </c>
      <c r="AK1187">
        <f>AC1187/'Totals and Drop Down Lists'!Y$6*Inputs!G$37</f>
        <v>39527.657366749896</v>
      </c>
      <c r="AL1187">
        <f>AD1187/'Totals and Drop Down Lists'!Z$6*Inputs!H$37</f>
        <v>46293.052332944717</v>
      </c>
      <c r="AM1187">
        <f>AE1187/'Totals and Drop Down Lists'!AA$6*Inputs!I$37</f>
        <v>6301.0272456257417</v>
      </c>
      <c r="AN1187">
        <f>AF1187/'Totals and Drop Down Lists'!AB$6*Inputs!J$37</f>
        <v>11554.925328259606</v>
      </c>
      <c r="AO1187">
        <f>AG1187/'Totals and Drop Down Lists'!AC$6*Inputs!K$37</f>
        <v>12142.571668767734</v>
      </c>
      <c r="AP1187">
        <f>AH1187/'Totals and Drop Down Lists'!AD$6*Inputs!L$37</f>
        <v>12926.278415023642</v>
      </c>
      <c r="AQ1187">
        <f>IF(OR($D1187="51",$D1187="52",$D1187="61"),(AA1187/'Totals and Drop Down Lists'!W$4)*Inputs!E$38,0)</f>
        <v>0</v>
      </c>
      <c r="AR1187">
        <f>IF(OR($D1187="51",$D1187="52",$D1187="61"),(AB1187/'Totals and Drop Down Lists'!X$4)*Inputs!F$38,0)</f>
        <v>0</v>
      </c>
      <c r="AS1187">
        <f>IF(OR($D1187="51",$D1187="52",$D1187="61"),(AC1187/'Totals and Drop Down Lists'!Y$4)*Inputs!G$38,0)</f>
        <v>0</v>
      </c>
      <c r="AT1187">
        <f>IF(OR($D1187="51",$D1187="52",$D1187="61"),(AD1187/'Totals and Drop Down Lists'!Z$4)*Inputs!H$38,0)</f>
        <v>0</v>
      </c>
      <c r="AU1187">
        <f>IF(OR($D1187="51",$D1187="52",$D1187="61"),(AE1187/'Totals and Drop Down Lists'!AA$4)*Inputs!I$38,0)</f>
        <v>0</v>
      </c>
      <c r="AV1187">
        <f>IF(OR($D1187="51",$D1187="52",$D1187="61"),(AF1187/'Totals and Drop Down Lists'!AB$4)*Inputs!J$38,0)</f>
        <v>0</v>
      </c>
      <c r="AW1187">
        <f>IF(OR($D1187="51",$D1187="52",$D1187="61"),(AG1187/'Totals and Drop Down Lists'!AC$4)*Inputs!K$38,0)</f>
        <v>0</v>
      </c>
      <c r="AX1187">
        <f>IF(OR($D1187="51",$D1187="52",$D1187="61"),(AH1187/'Totals and Drop Down Lists'!AD$4)*Inputs!L$38,0)</f>
        <v>0</v>
      </c>
      <c r="AY1187">
        <f>IF(OR($D1187="51",$D1187="52",$D1187="61"),0,(AA1187/'Totals and Drop Down Lists'!W$5)*Inputs!E$39)</f>
        <v>0</v>
      </c>
      <c r="AZ1187">
        <f>IF(OR($D1187="51",$D1187="52",$D1187="61"),0,(AB1187/'Totals and Drop Down Lists'!X$5)*Inputs!F$39)</f>
        <v>0</v>
      </c>
      <c r="BA1187">
        <f>IF(OR($D1187="51",$D1187="52",$D1187="61"),0,(AC1187/'Totals and Drop Down Lists'!Y$5)*Inputs!G$39)</f>
        <v>0</v>
      </c>
      <c r="BB1187">
        <f>IF(OR($D1187="51",$D1187="52",$D1187="61"),0,(AD1187/'Totals and Drop Down Lists'!Z$5)*Inputs!H$39)</f>
        <v>0</v>
      </c>
      <c r="BC1187">
        <f>IF(OR($D1187="51",$D1187="52",$D1187="61"),0,(AE1187/'Totals and Drop Down Lists'!AA$5)*Inputs!I$39)</f>
        <v>0</v>
      </c>
      <c r="BD1187">
        <f>IF(OR($D1187="51",$D1187="52",$D1187="61"),0,(AF1187/'Totals and Drop Down Lists'!AB$5)*Inputs!J$39)</f>
        <v>0</v>
      </c>
      <c r="BE1187">
        <f>IF(OR($D1187="51",$D1187="52",$D1187="61"),0,(AG1187/'Totals and Drop Down Lists'!AC$5)*Inputs!K$39)</f>
        <v>0</v>
      </c>
      <c r="BF1187">
        <f>IF(OR($D1187="51",$D1187="52",$D1187="61"),0,(AH1187/'Totals and Drop Down Lists'!AD$5)*Inputs!L$39)</f>
        <v>0</v>
      </c>
      <c r="BG1187" s="10">
        <f t="shared" si="163"/>
        <v>175481.55684621364</v>
      </c>
    </row>
    <row r="1188" spans="1:59" ht="28.8">
      <c r="A1188" s="1" t="s">
        <v>7454</v>
      </c>
      <c r="B1188" s="1" t="s">
        <v>2066</v>
      </c>
      <c r="C1188" s="1" t="s">
        <v>76</v>
      </c>
      <c r="D1188" s="1" t="s">
        <v>25</v>
      </c>
      <c r="E1188" s="1" t="s">
        <v>2149</v>
      </c>
      <c r="F1188" s="2">
        <v>42769</v>
      </c>
      <c r="G1188" s="2">
        <v>254</v>
      </c>
      <c r="H1188" s="2">
        <v>26</v>
      </c>
      <c r="I1188" s="2">
        <v>5417</v>
      </c>
      <c r="J1188" s="2">
        <v>16713</v>
      </c>
      <c r="K1188" s="2">
        <v>4517</v>
      </c>
      <c r="L1188" s="2">
        <v>61</v>
      </c>
      <c r="M1188" s="2">
        <v>26</v>
      </c>
      <c r="N1188" s="2">
        <v>10</v>
      </c>
      <c r="O1188" s="2">
        <v>205</v>
      </c>
      <c r="P1188" s="2">
        <v>13</v>
      </c>
      <c r="Q1188" s="2">
        <v>21</v>
      </c>
      <c r="R1188" s="2">
        <v>2948</v>
      </c>
      <c r="S1188" s="2">
        <v>2901700</v>
      </c>
      <c r="T1188" s="2">
        <v>159093000</v>
      </c>
      <c r="U1188" s="2">
        <v>369</v>
      </c>
      <c r="V1188" s="2">
        <v>235</v>
      </c>
      <c r="W1188" s="2">
        <v>95</v>
      </c>
      <c r="X1188" s="2">
        <v>929</v>
      </c>
      <c r="Y1188" s="2">
        <v>245</v>
      </c>
      <c r="Z1188" s="2">
        <v>519</v>
      </c>
      <c r="AA1188" s="9">
        <f t="shared" si="164"/>
        <v>42769</v>
      </c>
      <c r="AB1188" s="9">
        <f t="shared" si="165"/>
        <v>5137</v>
      </c>
      <c r="AC1188" s="9">
        <f t="shared" si="166"/>
        <v>3284</v>
      </c>
      <c r="AD1188" s="9">
        <f t="shared" si="167"/>
        <v>2948</v>
      </c>
      <c r="AE1188" s="44">
        <f t="shared" si="168"/>
        <v>8.5259259014282398E-5</v>
      </c>
      <c r="AF1188" s="9">
        <f t="shared" si="169"/>
        <v>599</v>
      </c>
      <c r="AG1188" s="9">
        <f t="shared" si="162"/>
        <v>764</v>
      </c>
      <c r="AH1188" s="44">
        <f t="shared" si="170"/>
        <v>7.6831643325724164E-5</v>
      </c>
      <c r="AI1188">
        <f>AA1188/'Totals and Drop Down Lists'!W$6*Inputs!E$37</f>
        <v>38797.488073392407</v>
      </c>
      <c r="AJ1188">
        <f>AB1188/'Totals and Drop Down Lists'!X$6*Inputs!F$37</f>
        <v>16902.718957822286</v>
      </c>
      <c r="AK1188">
        <f>AC1188/'Totals and Drop Down Lists'!Y$6*Inputs!G$37</f>
        <v>21649.237290261281</v>
      </c>
      <c r="AL1188">
        <f>AD1188/'Totals and Drop Down Lists'!Z$6*Inputs!H$37</f>
        <v>23635.593743941983</v>
      </c>
      <c r="AM1188">
        <f>AE1188/'Totals and Drop Down Lists'!AA$6*Inputs!I$37</f>
        <v>10613.869766726781</v>
      </c>
      <c r="AN1188">
        <f>AF1188/'Totals and Drop Down Lists'!AB$6*Inputs!J$37</f>
        <v>11954.059191066501</v>
      </c>
      <c r="AO1188">
        <f>AG1188/'Totals and Drop Down Lists'!AC$6*Inputs!K$37</f>
        <v>14228.412200825996</v>
      </c>
      <c r="AP1188">
        <f>AH1188/'Totals and Drop Down Lists'!AD$6*Inputs!L$37</f>
        <v>18080.783635985194</v>
      </c>
      <c r="AQ1188">
        <f>IF(OR($D1188="51",$D1188="52",$D1188="61"),(AA1188/'Totals and Drop Down Lists'!W$4)*Inputs!E$38,0)</f>
        <v>0</v>
      </c>
      <c r="AR1188">
        <f>IF(OR($D1188="51",$D1188="52",$D1188="61"),(AB1188/'Totals and Drop Down Lists'!X$4)*Inputs!F$38,0)</f>
        <v>0</v>
      </c>
      <c r="AS1188">
        <f>IF(OR($D1188="51",$D1188="52",$D1188="61"),(AC1188/'Totals and Drop Down Lists'!Y$4)*Inputs!G$38,0)</f>
        <v>0</v>
      </c>
      <c r="AT1188">
        <f>IF(OR($D1188="51",$D1188="52",$D1188="61"),(AD1188/'Totals and Drop Down Lists'!Z$4)*Inputs!H$38,0)</f>
        <v>0</v>
      </c>
      <c r="AU1188">
        <f>IF(OR($D1188="51",$D1188="52",$D1188="61"),(AE1188/'Totals and Drop Down Lists'!AA$4)*Inputs!I$38,0)</f>
        <v>0</v>
      </c>
      <c r="AV1188">
        <f>IF(OR($D1188="51",$D1188="52",$D1188="61"),(AF1188/'Totals and Drop Down Lists'!AB$4)*Inputs!J$38,0)</f>
        <v>0</v>
      </c>
      <c r="AW1188">
        <f>IF(OR($D1188="51",$D1188="52",$D1188="61"),(AG1188/'Totals and Drop Down Lists'!AC$4)*Inputs!K$38,0)</f>
        <v>0</v>
      </c>
      <c r="AX1188">
        <f>IF(OR($D1188="51",$D1188="52",$D1188="61"),(AH1188/'Totals and Drop Down Lists'!AD$4)*Inputs!L$38,0)</f>
        <v>0</v>
      </c>
      <c r="AY1188">
        <f>IF(OR($D1188="51",$D1188="52",$D1188="61"),0,(AA1188/'Totals and Drop Down Lists'!W$5)*Inputs!E$39)</f>
        <v>0</v>
      </c>
      <c r="AZ1188">
        <f>IF(OR($D1188="51",$D1188="52",$D1188="61"),0,(AB1188/'Totals and Drop Down Lists'!X$5)*Inputs!F$39)</f>
        <v>0</v>
      </c>
      <c r="BA1188">
        <f>IF(OR($D1188="51",$D1188="52",$D1188="61"),0,(AC1188/'Totals and Drop Down Lists'!Y$5)*Inputs!G$39)</f>
        <v>0</v>
      </c>
      <c r="BB1188">
        <f>IF(OR($D1188="51",$D1188="52",$D1188="61"),0,(AD1188/'Totals and Drop Down Lists'!Z$5)*Inputs!H$39)</f>
        <v>0</v>
      </c>
      <c r="BC1188">
        <f>IF(OR($D1188="51",$D1188="52",$D1188="61"),0,(AE1188/'Totals and Drop Down Lists'!AA$5)*Inputs!I$39)</f>
        <v>0</v>
      </c>
      <c r="BD1188">
        <f>IF(OR($D1188="51",$D1188="52",$D1188="61"),0,(AF1188/'Totals and Drop Down Lists'!AB$5)*Inputs!J$39)</f>
        <v>0</v>
      </c>
      <c r="BE1188">
        <f>IF(OR($D1188="51",$D1188="52",$D1188="61"),0,(AG1188/'Totals and Drop Down Lists'!AC$5)*Inputs!K$39)</f>
        <v>0</v>
      </c>
      <c r="BF1188">
        <f>IF(OR($D1188="51",$D1188="52",$D1188="61"),0,(AH1188/'Totals and Drop Down Lists'!AD$5)*Inputs!L$39)</f>
        <v>0</v>
      </c>
      <c r="BG1188" s="10">
        <f t="shared" si="163"/>
        <v>155862.16286002242</v>
      </c>
    </row>
    <row r="1189" spans="1:59" ht="28.8">
      <c r="A1189" s="1" t="s">
        <v>7454</v>
      </c>
      <c r="B1189" s="1" t="s">
        <v>2066</v>
      </c>
      <c r="C1189" s="1" t="s">
        <v>717</v>
      </c>
      <c r="D1189" s="1" t="s">
        <v>25</v>
      </c>
      <c r="E1189" s="1" t="s">
        <v>2150</v>
      </c>
      <c r="F1189" s="2">
        <v>33398</v>
      </c>
      <c r="G1189" s="2">
        <v>196</v>
      </c>
      <c r="H1189" s="2">
        <v>0</v>
      </c>
      <c r="I1189" s="2">
        <v>2476</v>
      </c>
      <c r="J1189" s="2">
        <v>11924</v>
      </c>
      <c r="K1189" s="2">
        <v>2427</v>
      </c>
      <c r="L1189" s="2">
        <v>53</v>
      </c>
      <c r="M1189" s="2">
        <v>0</v>
      </c>
      <c r="N1189" s="2">
        <v>0</v>
      </c>
      <c r="O1189" s="2">
        <v>90</v>
      </c>
      <c r="P1189" s="2">
        <v>27</v>
      </c>
      <c r="Q1189" s="2">
        <v>0</v>
      </c>
      <c r="R1189" s="2">
        <v>1771</v>
      </c>
      <c r="S1189" s="2">
        <v>1540800</v>
      </c>
      <c r="T1189" s="2">
        <v>94472000</v>
      </c>
      <c r="U1189" s="2">
        <v>168</v>
      </c>
      <c r="V1189" s="2">
        <v>165</v>
      </c>
      <c r="W1189" s="2">
        <v>65</v>
      </c>
      <c r="X1189" s="2">
        <v>579</v>
      </c>
      <c r="Y1189" s="2">
        <v>134</v>
      </c>
      <c r="Z1189" s="2">
        <v>344</v>
      </c>
      <c r="AA1189" s="9">
        <f t="shared" si="164"/>
        <v>33398</v>
      </c>
      <c r="AB1189" s="9">
        <f t="shared" si="165"/>
        <v>2280</v>
      </c>
      <c r="AC1189" s="9">
        <f t="shared" si="166"/>
        <v>1941</v>
      </c>
      <c r="AD1189" s="9">
        <f t="shared" si="167"/>
        <v>1771</v>
      </c>
      <c r="AE1189" s="44">
        <f t="shared" si="168"/>
        <v>3.4499545306859322E-5</v>
      </c>
      <c r="AF1189" s="9">
        <f t="shared" si="169"/>
        <v>349</v>
      </c>
      <c r="AG1189" s="9">
        <f t="shared" si="162"/>
        <v>478</v>
      </c>
      <c r="AH1189" s="44">
        <f t="shared" si="170"/>
        <v>3.6201518847106461E-5</v>
      </c>
      <c r="AI1189">
        <f>AA1189/'Totals and Drop Down Lists'!W$6*Inputs!E$37</f>
        <v>30296.675317991059</v>
      </c>
      <c r="AJ1189">
        <f>AB1189/'Totals and Drop Down Lists'!X$6*Inputs!F$37</f>
        <v>7502.0827766857719</v>
      </c>
      <c r="AK1189">
        <f>AC1189/'Totals and Drop Down Lists'!Y$6*Inputs!G$37</f>
        <v>12795.727643239083</v>
      </c>
      <c r="AL1189">
        <f>AD1189/'Totals and Drop Down Lists'!Z$6*Inputs!H$37</f>
        <v>14198.994749159176</v>
      </c>
      <c r="AM1189">
        <f>AE1189/'Totals and Drop Down Lists'!AA$6*Inputs!I$37</f>
        <v>4294.8259829111876</v>
      </c>
      <c r="AN1189">
        <f>AF1189/'Totals and Drop Down Lists'!AB$6*Inputs!J$37</f>
        <v>6964.8859059803153</v>
      </c>
      <c r="AO1189">
        <f>AG1189/'Totals and Drop Down Lists'!AC$6*Inputs!K$37</f>
        <v>8902.0694136057937</v>
      </c>
      <c r="AP1189">
        <f>AH1189/'Totals and Drop Down Lists'!AD$6*Inputs!L$37</f>
        <v>8519.3001377522287</v>
      </c>
      <c r="AQ1189">
        <f>IF(OR($D1189="51",$D1189="52",$D1189="61"),(AA1189/'Totals and Drop Down Lists'!W$4)*Inputs!E$38,0)</f>
        <v>0</v>
      </c>
      <c r="AR1189">
        <f>IF(OR($D1189="51",$D1189="52",$D1189="61"),(AB1189/'Totals and Drop Down Lists'!X$4)*Inputs!F$38,0)</f>
        <v>0</v>
      </c>
      <c r="AS1189">
        <f>IF(OR($D1189="51",$D1189="52",$D1189="61"),(AC1189/'Totals and Drop Down Lists'!Y$4)*Inputs!G$38,0)</f>
        <v>0</v>
      </c>
      <c r="AT1189">
        <f>IF(OR($D1189="51",$D1189="52",$D1189="61"),(AD1189/'Totals and Drop Down Lists'!Z$4)*Inputs!H$38,0)</f>
        <v>0</v>
      </c>
      <c r="AU1189">
        <f>IF(OR($D1189="51",$D1189="52",$D1189="61"),(AE1189/'Totals and Drop Down Lists'!AA$4)*Inputs!I$38,0)</f>
        <v>0</v>
      </c>
      <c r="AV1189">
        <f>IF(OR($D1189="51",$D1189="52",$D1189="61"),(AF1189/'Totals and Drop Down Lists'!AB$4)*Inputs!J$38,0)</f>
        <v>0</v>
      </c>
      <c r="AW1189">
        <f>IF(OR($D1189="51",$D1189="52",$D1189="61"),(AG1189/'Totals and Drop Down Lists'!AC$4)*Inputs!K$38,0)</f>
        <v>0</v>
      </c>
      <c r="AX1189">
        <f>IF(OR($D1189="51",$D1189="52",$D1189="61"),(AH1189/'Totals and Drop Down Lists'!AD$4)*Inputs!L$38,0)</f>
        <v>0</v>
      </c>
      <c r="AY1189">
        <f>IF(OR($D1189="51",$D1189="52",$D1189="61"),0,(AA1189/'Totals and Drop Down Lists'!W$5)*Inputs!E$39)</f>
        <v>0</v>
      </c>
      <c r="AZ1189">
        <f>IF(OR($D1189="51",$D1189="52",$D1189="61"),0,(AB1189/'Totals and Drop Down Lists'!X$5)*Inputs!F$39)</f>
        <v>0</v>
      </c>
      <c r="BA1189">
        <f>IF(OR($D1189="51",$D1189="52",$D1189="61"),0,(AC1189/'Totals and Drop Down Lists'!Y$5)*Inputs!G$39)</f>
        <v>0</v>
      </c>
      <c r="BB1189">
        <f>IF(OR($D1189="51",$D1189="52",$D1189="61"),0,(AD1189/'Totals and Drop Down Lists'!Z$5)*Inputs!H$39)</f>
        <v>0</v>
      </c>
      <c r="BC1189">
        <f>IF(OR($D1189="51",$D1189="52",$D1189="61"),0,(AE1189/'Totals and Drop Down Lists'!AA$5)*Inputs!I$39)</f>
        <v>0</v>
      </c>
      <c r="BD1189">
        <f>IF(OR($D1189="51",$D1189="52",$D1189="61"),0,(AF1189/'Totals and Drop Down Lists'!AB$5)*Inputs!J$39)</f>
        <v>0</v>
      </c>
      <c r="BE1189">
        <f>IF(OR($D1189="51",$D1189="52",$D1189="61"),0,(AG1189/'Totals and Drop Down Lists'!AC$5)*Inputs!K$39)</f>
        <v>0</v>
      </c>
      <c r="BF1189">
        <f>IF(OR($D1189="51",$D1189="52",$D1189="61"),0,(AH1189/'Totals and Drop Down Lists'!AD$5)*Inputs!L$39)</f>
        <v>0</v>
      </c>
      <c r="BG1189" s="10">
        <f t="shared" si="163"/>
        <v>93474.561927324627</v>
      </c>
    </row>
    <row r="1190" spans="1:59" ht="28.8">
      <c r="A1190" s="1" t="s">
        <v>7454</v>
      </c>
      <c r="B1190" s="1" t="s">
        <v>2066</v>
      </c>
      <c r="C1190" s="1" t="s">
        <v>2151</v>
      </c>
      <c r="D1190" s="1" t="s">
        <v>25</v>
      </c>
      <c r="E1190" s="1" t="s">
        <v>2152</v>
      </c>
      <c r="F1190" s="2">
        <v>21333</v>
      </c>
      <c r="G1190" s="2">
        <v>150</v>
      </c>
      <c r="H1190" s="2">
        <v>12</v>
      </c>
      <c r="I1190" s="2">
        <v>3082</v>
      </c>
      <c r="J1190" s="2">
        <v>8179</v>
      </c>
      <c r="K1190" s="2">
        <v>1967</v>
      </c>
      <c r="L1190" s="2">
        <v>61</v>
      </c>
      <c r="M1190" s="2">
        <v>10</v>
      </c>
      <c r="N1190" s="2">
        <v>0</v>
      </c>
      <c r="O1190" s="2">
        <v>82</v>
      </c>
      <c r="P1190" s="2">
        <v>0</v>
      </c>
      <c r="Q1190" s="2">
        <v>0</v>
      </c>
      <c r="R1190" s="2">
        <v>3483</v>
      </c>
      <c r="S1190" s="2">
        <v>908500</v>
      </c>
      <c r="T1190" s="2">
        <v>54870900</v>
      </c>
      <c r="U1190" s="2">
        <v>141</v>
      </c>
      <c r="V1190" s="2">
        <v>129</v>
      </c>
      <c r="W1190" s="2">
        <v>30</v>
      </c>
      <c r="X1190" s="2">
        <v>368</v>
      </c>
      <c r="Y1190" s="2">
        <v>19</v>
      </c>
      <c r="Z1190" s="2">
        <v>248</v>
      </c>
      <c r="AA1190" s="9">
        <f t="shared" si="164"/>
        <v>21333</v>
      </c>
      <c r="AB1190" s="9">
        <f t="shared" si="165"/>
        <v>2920</v>
      </c>
      <c r="AC1190" s="9">
        <f t="shared" si="166"/>
        <v>3636</v>
      </c>
      <c r="AD1190" s="9">
        <f t="shared" si="167"/>
        <v>3483</v>
      </c>
      <c r="AE1190" s="44">
        <f t="shared" si="168"/>
        <v>3.303728102476079E-5</v>
      </c>
      <c r="AF1190" s="9">
        <f t="shared" si="169"/>
        <v>209</v>
      </c>
      <c r="AG1190" s="9">
        <f t="shared" si="162"/>
        <v>267</v>
      </c>
      <c r="AH1190" s="44">
        <f t="shared" si="170"/>
        <v>2.389276983218874E-5</v>
      </c>
      <c r="AI1190">
        <f>AA1190/'Totals and Drop Down Lists'!W$6*Inputs!E$37</f>
        <v>19352.026305727984</v>
      </c>
      <c r="AJ1190">
        <f>AB1190/'Totals and Drop Down Lists'!X$6*Inputs!F$37</f>
        <v>9607.930573650201</v>
      </c>
      <c r="AK1190">
        <f>AC1190/'Totals and Drop Down Lists'!Y$6*Inputs!G$37</f>
        <v>23969.740191044464</v>
      </c>
      <c r="AL1190">
        <f>AD1190/'Totals and Drop Down Lists'!Z$6*Inputs!H$37</f>
        <v>27924.956923388712</v>
      </c>
      <c r="AM1190">
        <f>AE1190/'Totals and Drop Down Lists'!AA$6*Inputs!I$37</f>
        <v>4112.7896523804457</v>
      </c>
      <c r="AN1190">
        <f>AF1190/'Totals and Drop Down Lists'!AB$6*Inputs!J$37</f>
        <v>4170.9488663320508</v>
      </c>
      <c r="AO1190">
        <f>AG1190/'Totals and Drop Down Lists'!AC$6*Inputs!K$37</f>
        <v>4972.4948398174629</v>
      </c>
      <c r="AP1190">
        <f>AH1190/'Totals and Drop Down Lists'!AD$6*Inputs!L$37</f>
        <v>5622.6833515554918</v>
      </c>
      <c r="AQ1190">
        <f>IF(OR($D1190="51",$D1190="52",$D1190="61"),(AA1190/'Totals and Drop Down Lists'!W$4)*Inputs!E$38,0)</f>
        <v>0</v>
      </c>
      <c r="AR1190">
        <f>IF(OR($D1190="51",$D1190="52",$D1190="61"),(AB1190/'Totals and Drop Down Lists'!X$4)*Inputs!F$38,0)</f>
        <v>0</v>
      </c>
      <c r="AS1190">
        <f>IF(OR($D1190="51",$D1190="52",$D1190="61"),(AC1190/'Totals and Drop Down Lists'!Y$4)*Inputs!G$38,0)</f>
        <v>0</v>
      </c>
      <c r="AT1190">
        <f>IF(OR($D1190="51",$D1190="52",$D1190="61"),(AD1190/'Totals and Drop Down Lists'!Z$4)*Inputs!H$38,0)</f>
        <v>0</v>
      </c>
      <c r="AU1190">
        <f>IF(OR($D1190="51",$D1190="52",$D1190="61"),(AE1190/'Totals and Drop Down Lists'!AA$4)*Inputs!I$38,0)</f>
        <v>0</v>
      </c>
      <c r="AV1190">
        <f>IF(OR($D1190="51",$D1190="52",$D1190="61"),(AF1190/'Totals and Drop Down Lists'!AB$4)*Inputs!J$38,0)</f>
        <v>0</v>
      </c>
      <c r="AW1190">
        <f>IF(OR($D1190="51",$D1190="52",$D1190="61"),(AG1190/'Totals and Drop Down Lists'!AC$4)*Inputs!K$38,0)</f>
        <v>0</v>
      </c>
      <c r="AX1190">
        <f>IF(OR($D1190="51",$D1190="52",$D1190="61"),(AH1190/'Totals and Drop Down Lists'!AD$4)*Inputs!L$38,0)</f>
        <v>0</v>
      </c>
      <c r="AY1190">
        <f>IF(OR($D1190="51",$D1190="52",$D1190="61"),0,(AA1190/'Totals and Drop Down Lists'!W$5)*Inputs!E$39)</f>
        <v>0</v>
      </c>
      <c r="AZ1190">
        <f>IF(OR($D1190="51",$D1190="52",$D1190="61"),0,(AB1190/'Totals and Drop Down Lists'!X$5)*Inputs!F$39)</f>
        <v>0</v>
      </c>
      <c r="BA1190">
        <f>IF(OR($D1190="51",$D1190="52",$D1190="61"),0,(AC1190/'Totals and Drop Down Lists'!Y$5)*Inputs!G$39)</f>
        <v>0</v>
      </c>
      <c r="BB1190">
        <f>IF(OR($D1190="51",$D1190="52",$D1190="61"),0,(AD1190/'Totals and Drop Down Lists'!Z$5)*Inputs!H$39)</f>
        <v>0</v>
      </c>
      <c r="BC1190">
        <f>IF(OR($D1190="51",$D1190="52",$D1190="61"),0,(AE1190/'Totals and Drop Down Lists'!AA$5)*Inputs!I$39)</f>
        <v>0</v>
      </c>
      <c r="BD1190">
        <f>IF(OR($D1190="51",$D1190="52",$D1190="61"),0,(AF1190/'Totals and Drop Down Lists'!AB$5)*Inputs!J$39)</f>
        <v>0</v>
      </c>
      <c r="BE1190">
        <f>IF(OR($D1190="51",$D1190="52",$D1190="61"),0,(AG1190/'Totals and Drop Down Lists'!AC$5)*Inputs!K$39)</f>
        <v>0</v>
      </c>
      <c r="BF1190">
        <f>IF(OR($D1190="51",$D1190="52",$D1190="61"),0,(AH1190/'Totals and Drop Down Lists'!AD$5)*Inputs!L$39)</f>
        <v>0</v>
      </c>
      <c r="BG1190" s="10">
        <f t="shared" si="163"/>
        <v>99733.570703896825</v>
      </c>
    </row>
    <row r="1191" spans="1:59" ht="28.8">
      <c r="A1191" s="1" t="s">
        <v>7454</v>
      </c>
      <c r="B1191" s="1" t="s">
        <v>2066</v>
      </c>
      <c r="C1191" s="1" t="s">
        <v>438</v>
      </c>
      <c r="D1191" s="1" t="s">
        <v>25</v>
      </c>
      <c r="E1191" s="1" t="s">
        <v>2153</v>
      </c>
      <c r="F1191" s="2">
        <v>32449</v>
      </c>
      <c r="G1191" s="2">
        <v>128</v>
      </c>
      <c r="H1191" s="2">
        <v>13</v>
      </c>
      <c r="I1191" s="2">
        <v>4123</v>
      </c>
      <c r="J1191" s="2">
        <v>12668</v>
      </c>
      <c r="K1191" s="2">
        <v>3470</v>
      </c>
      <c r="L1191" s="2">
        <v>118</v>
      </c>
      <c r="M1191" s="2">
        <v>11</v>
      </c>
      <c r="N1191" s="2">
        <v>0</v>
      </c>
      <c r="O1191" s="2">
        <v>146</v>
      </c>
      <c r="P1191" s="2">
        <v>19</v>
      </c>
      <c r="Q1191" s="2">
        <v>0</v>
      </c>
      <c r="R1191" s="2">
        <v>2791</v>
      </c>
      <c r="S1191" s="2">
        <v>1998700</v>
      </c>
      <c r="T1191" s="2">
        <v>116700800</v>
      </c>
      <c r="U1191" s="2">
        <v>316</v>
      </c>
      <c r="V1191" s="2">
        <v>212</v>
      </c>
      <c r="W1191" s="2">
        <v>60</v>
      </c>
      <c r="X1191" s="2">
        <v>633</v>
      </c>
      <c r="Y1191" s="2">
        <v>50</v>
      </c>
      <c r="Z1191" s="2">
        <v>380</v>
      </c>
      <c r="AA1191" s="9">
        <f t="shared" si="164"/>
        <v>32449</v>
      </c>
      <c r="AB1191" s="9">
        <f t="shared" si="165"/>
        <v>3982</v>
      </c>
      <c r="AC1191" s="9">
        <f t="shared" si="166"/>
        <v>3085</v>
      </c>
      <c r="AD1191" s="9">
        <f t="shared" si="167"/>
        <v>2791</v>
      </c>
      <c r="AE1191" s="44">
        <f t="shared" si="168"/>
        <v>6.6381441770362289E-5</v>
      </c>
      <c r="AF1191" s="9">
        <f t="shared" si="169"/>
        <v>361</v>
      </c>
      <c r="AG1191" s="9">
        <f t="shared" si="162"/>
        <v>430</v>
      </c>
      <c r="AH1191" s="44">
        <f t="shared" si="170"/>
        <v>4.3826921102063096E-5</v>
      </c>
      <c r="AI1191">
        <f>AA1191/'Totals and Drop Down Lists'!W$6*Inputs!E$37</f>
        <v>29435.799071605841</v>
      </c>
      <c r="AJ1191">
        <f>AB1191/'Totals and Drop Down Lists'!X$6*Inputs!F$37</f>
        <v>13102.321761738045</v>
      </c>
      <c r="AK1191">
        <f>AC1191/'Totals and Drop Down Lists'!Y$6*Inputs!G$37</f>
        <v>20337.362070784424</v>
      </c>
      <c r="AL1191">
        <f>AD1191/'Totals and Drop Down Lists'!Z$6*Inputs!H$37</f>
        <v>22376.846044552942</v>
      </c>
      <c r="AM1191">
        <f>AE1191/'Totals and Drop Down Lists'!AA$6*Inputs!I$37</f>
        <v>8263.7825618465195</v>
      </c>
      <c r="AN1191">
        <f>AF1191/'Totals and Drop Down Lists'!AB$6*Inputs!J$37</f>
        <v>7204.3662236644514</v>
      </c>
      <c r="AO1191">
        <f>AG1191/'Totals and Drop Down Lists'!AC$6*Inputs!K$37</f>
        <v>8008.1377570093955</v>
      </c>
      <c r="AP1191">
        <f>AH1191/'Totals and Drop Down Lists'!AD$6*Inputs!L$37</f>
        <v>10313.785356878901</v>
      </c>
      <c r="AQ1191">
        <f>IF(OR($D1191="51",$D1191="52",$D1191="61"),(AA1191/'Totals and Drop Down Lists'!W$4)*Inputs!E$38,0)</f>
        <v>0</v>
      </c>
      <c r="AR1191">
        <f>IF(OR($D1191="51",$D1191="52",$D1191="61"),(AB1191/'Totals and Drop Down Lists'!X$4)*Inputs!F$38,0)</f>
        <v>0</v>
      </c>
      <c r="AS1191">
        <f>IF(OR($D1191="51",$D1191="52",$D1191="61"),(AC1191/'Totals and Drop Down Lists'!Y$4)*Inputs!G$38,0)</f>
        <v>0</v>
      </c>
      <c r="AT1191">
        <f>IF(OR($D1191="51",$D1191="52",$D1191="61"),(AD1191/'Totals and Drop Down Lists'!Z$4)*Inputs!H$38,0)</f>
        <v>0</v>
      </c>
      <c r="AU1191">
        <f>IF(OR($D1191="51",$D1191="52",$D1191="61"),(AE1191/'Totals and Drop Down Lists'!AA$4)*Inputs!I$38,0)</f>
        <v>0</v>
      </c>
      <c r="AV1191">
        <f>IF(OR($D1191="51",$D1191="52",$D1191="61"),(AF1191/'Totals and Drop Down Lists'!AB$4)*Inputs!J$38,0)</f>
        <v>0</v>
      </c>
      <c r="AW1191">
        <f>IF(OR($D1191="51",$D1191="52",$D1191="61"),(AG1191/'Totals and Drop Down Lists'!AC$4)*Inputs!K$38,0)</f>
        <v>0</v>
      </c>
      <c r="AX1191">
        <f>IF(OR($D1191="51",$D1191="52",$D1191="61"),(AH1191/'Totals and Drop Down Lists'!AD$4)*Inputs!L$38,0)</f>
        <v>0</v>
      </c>
      <c r="AY1191">
        <f>IF(OR($D1191="51",$D1191="52",$D1191="61"),0,(AA1191/'Totals and Drop Down Lists'!W$5)*Inputs!E$39)</f>
        <v>0</v>
      </c>
      <c r="AZ1191">
        <f>IF(OR($D1191="51",$D1191="52",$D1191="61"),0,(AB1191/'Totals and Drop Down Lists'!X$5)*Inputs!F$39)</f>
        <v>0</v>
      </c>
      <c r="BA1191">
        <f>IF(OR($D1191="51",$D1191="52",$D1191="61"),0,(AC1191/'Totals and Drop Down Lists'!Y$5)*Inputs!G$39)</f>
        <v>0</v>
      </c>
      <c r="BB1191">
        <f>IF(OR($D1191="51",$D1191="52",$D1191="61"),0,(AD1191/'Totals and Drop Down Lists'!Z$5)*Inputs!H$39)</f>
        <v>0</v>
      </c>
      <c r="BC1191">
        <f>IF(OR($D1191="51",$D1191="52",$D1191="61"),0,(AE1191/'Totals and Drop Down Lists'!AA$5)*Inputs!I$39)</f>
        <v>0</v>
      </c>
      <c r="BD1191">
        <f>IF(OR($D1191="51",$D1191="52",$D1191="61"),0,(AF1191/'Totals and Drop Down Lists'!AB$5)*Inputs!J$39)</f>
        <v>0</v>
      </c>
      <c r="BE1191">
        <f>IF(OR($D1191="51",$D1191="52",$D1191="61"),0,(AG1191/'Totals and Drop Down Lists'!AC$5)*Inputs!K$39)</f>
        <v>0</v>
      </c>
      <c r="BF1191">
        <f>IF(OR($D1191="51",$D1191="52",$D1191="61"),0,(AH1191/'Totals and Drop Down Lists'!AD$5)*Inputs!L$39)</f>
        <v>0</v>
      </c>
      <c r="BG1191" s="10">
        <f t="shared" si="163"/>
        <v>119042.40084808049</v>
      </c>
    </row>
    <row r="1192" spans="1:59" ht="28.8">
      <c r="A1192" s="1" t="s">
        <v>7454</v>
      </c>
      <c r="B1192" s="1" t="s">
        <v>2066</v>
      </c>
      <c r="C1192" s="1" t="s">
        <v>2154</v>
      </c>
      <c r="D1192" s="1" t="s">
        <v>25</v>
      </c>
      <c r="E1192" s="1" t="s">
        <v>2155</v>
      </c>
      <c r="F1192" s="2">
        <v>28324</v>
      </c>
      <c r="G1192" s="2">
        <v>230</v>
      </c>
      <c r="H1192" s="2">
        <v>0</v>
      </c>
      <c r="I1192" s="2">
        <v>4644</v>
      </c>
      <c r="J1192" s="2">
        <v>10632</v>
      </c>
      <c r="K1192" s="2">
        <v>2558</v>
      </c>
      <c r="L1192" s="2">
        <v>130</v>
      </c>
      <c r="M1192" s="2">
        <v>28</v>
      </c>
      <c r="N1192" s="2">
        <v>0</v>
      </c>
      <c r="O1192" s="2">
        <v>48</v>
      </c>
      <c r="P1192" s="2">
        <v>19</v>
      </c>
      <c r="Q1192" s="2">
        <v>0</v>
      </c>
      <c r="R1192" s="2">
        <v>1806</v>
      </c>
      <c r="S1192" s="2">
        <v>1301100</v>
      </c>
      <c r="T1192" s="2">
        <v>84153400</v>
      </c>
      <c r="U1192" s="2">
        <v>100</v>
      </c>
      <c r="V1192" s="2">
        <v>160</v>
      </c>
      <c r="W1192" s="2">
        <v>0</v>
      </c>
      <c r="X1192" s="2">
        <v>475</v>
      </c>
      <c r="Y1192" s="2">
        <v>35</v>
      </c>
      <c r="Z1192" s="2">
        <v>330</v>
      </c>
      <c r="AA1192" s="9">
        <f t="shared" si="164"/>
        <v>28324</v>
      </c>
      <c r="AB1192" s="9">
        <f t="shared" si="165"/>
        <v>4414</v>
      </c>
      <c r="AC1192" s="9">
        <f t="shared" si="166"/>
        <v>2031</v>
      </c>
      <c r="AD1192" s="9">
        <f t="shared" si="167"/>
        <v>1806</v>
      </c>
      <c r="AE1192" s="44">
        <f t="shared" si="168"/>
        <v>4.2981532713642649E-5</v>
      </c>
      <c r="AF1192" s="9">
        <f t="shared" si="169"/>
        <v>315</v>
      </c>
      <c r="AG1192" s="9">
        <f t="shared" si="162"/>
        <v>365</v>
      </c>
      <c r="AH1192" s="44">
        <f t="shared" si="170"/>
        <v>3.2676047820786519E-5</v>
      </c>
      <c r="AI1192">
        <f>AA1192/'Totals and Drop Down Lists'!W$6*Inputs!E$37</f>
        <v>25693.844892112666</v>
      </c>
      <c r="AJ1192">
        <f>AB1192/'Totals and Drop Down Lists'!X$6*Inputs!F$37</f>
        <v>14523.769024689032</v>
      </c>
      <c r="AK1192">
        <f>AC1192/'Totals and Drop Down Lists'!Y$6*Inputs!G$37</f>
        <v>13389.03804400751</v>
      </c>
      <c r="AL1192">
        <f>AD1192/'Totals and Drop Down Lists'!Z$6*Inputs!H$37</f>
        <v>14479.607293608964</v>
      </c>
      <c r="AM1192">
        <f>AE1192/'Totals and Drop Down Lists'!AA$6*Inputs!I$37</f>
        <v>5350.7430849297953</v>
      </c>
      <c r="AN1192">
        <f>AF1192/'Totals and Drop Down Lists'!AB$6*Inputs!J$37</f>
        <v>6286.3583392085939</v>
      </c>
      <c r="AO1192">
        <f>AG1192/'Totals and Drop Down Lists'!AC$6*Inputs!K$37</f>
        <v>6797.6053053684409</v>
      </c>
      <c r="AP1192">
        <f>AH1192/'Totals and Drop Down Lists'!AD$6*Inputs!L$37</f>
        <v>7689.6513617708424</v>
      </c>
      <c r="AQ1192">
        <f>IF(OR($D1192="51",$D1192="52",$D1192="61"),(AA1192/'Totals and Drop Down Lists'!W$4)*Inputs!E$38,0)</f>
        <v>0</v>
      </c>
      <c r="AR1192">
        <f>IF(OR($D1192="51",$D1192="52",$D1192="61"),(AB1192/'Totals and Drop Down Lists'!X$4)*Inputs!F$38,0)</f>
        <v>0</v>
      </c>
      <c r="AS1192">
        <f>IF(OR($D1192="51",$D1192="52",$D1192="61"),(AC1192/'Totals and Drop Down Lists'!Y$4)*Inputs!G$38,0)</f>
        <v>0</v>
      </c>
      <c r="AT1192">
        <f>IF(OR($D1192="51",$D1192="52",$D1192="61"),(AD1192/'Totals and Drop Down Lists'!Z$4)*Inputs!H$38,0)</f>
        <v>0</v>
      </c>
      <c r="AU1192">
        <f>IF(OR($D1192="51",$D1192="52",$D1192="61"),(AE1192/'Totals and Drop Down Lists'!AA$4)*Inputs!I$38,0)</f>
        <v>0</v>
      </c>
      <c r="AV1192">
        <f>IF(OR($D1192="51",$D1192="52",$D1192="61"),(AF1192/'Totals and Drop Down Lists'!AB$4)*Inputs!J$38,0)</f>
        <v>0</v>
      </c>
      <c r="AW1192">
        <f>IF(OR($D1192="51",$D1192="52",$D1192="61"),(AG1192/'Totals and Drop Down Lists'!AC$4)*Inputs!K$38,0)</f>
        <v>0</v>
      </c>
      <c r="AX1192">
        <f>IF(OR($D1192="51",$D1192="52",$D1192="61"),(AH1192/'Totals and Drop Down Lists'!AD$4)*Inputs!L$38,0)</f>
        <v>0</v>
      </c>
      <c r="AY1192">
        <f>IF(OR($D1192="51",$D1192="52",$D1192="61"),0,(AA1192/'Totals and Drop Down Lists'!W$5)*Inputs!E$39)</f>
        <v>0</v>
      </c>
      <c r="AZ1192">
        <f>IF(OR($D1192="51",$D1192="52",$D1192="61"),0,(AB1192/'Totals and Drop Down Lists'!X$5)*Inputs!F$39)</f>
        <v>0</v>
      </c>
      <c r="BA1192">
        <f>IF(OR($D1192="51",$D1192="52",$D1192="61"),0,(AC1192/'Totals and Drop Down Lists'!Y$5)*Inputs!G$39)</f>
        <v>0</v>
      </c>
      <c r="BB1192">
        <f>IF(OR($D1192="51",$D1192="52",$D1192="61"),0,(AD1192/'Totals and Drop Down Lists'!Z$5)*Inputs!H$39)</f>
        <v>0</v>
      </c>
      <c r="BC1192">
        <f>IF(OR($D1192="51",$D1192="52",$D1192="61"),0,(AE1192/'Totals and Drop Down Lists'!AA$5)*Inputs!I$39)</f>
        <v>0</v>
      </c>
      <c r="BD1192">
        <f>IF(OR($D1192="51",$D1192="52",$D1192="61"),0,(AF1192/'Totals and Drop Down Lists'!AB$5)*Inputs!J$39)</f>
        <v>0</v>
      </c>
      <c r="BE1192">
        <f>IF(OR($D1192="51",$D1192="52",$D1192="61"),0,(AG1192/'Totals and Drop Down Lists'!AC$5)*Inputs!K$39)</f>
        <v>0</v>
      </c>
      <c r="BF1192">
        <f>IF(OR($D1192="51",$D1192="52",$D1192="61"),0,(AH1192/'Totals and Drop Down Lists'!AD$5)*Inputs!L$39)</f>
        <v>0</v>
      </c>
      <c r="BG1192" s="10">
        <f t="shared" si="163"/>
        <v>94210.61734569585</v>
      </c>
    </row>
    <row r="1193" spans="1:59" ht="28.8">
      <c r="A1193" s="1" t="s">
        <v>7454</v>
      </c>
      <c r="B1193" s="1" t="s">
        <v>2066</v>
      </c>
      <c r="C1193" s="1" t="s">
        <v>231</v>
      </c>
      <c r="D1193" s="1" t="s">
        <v>25</v>
      </c>
      <c r="E1193" s="1" t="s">
        <v>2156</v>
      </c>
      <c r="F1193" s="2">
        <v>141796</v>
      </c>
      <c r="G1193" s="2">
        <v>925</v>
      </c>
      <c r="H1193" s="2">
        <v>82</v>
      </c>
      <c r="I1193" s="2">
        <v>14733</v>
      </c>
      <c r="J1193" s="2">
        <v>52239</v>
      </c>
      <c r="K1193" s="2">
        <v>14304</v>
      </c>
      <c r="L1193" s="2">
        <v>180</v>
      </c>
      <c r="M1193" s="2">
        <v>45</v>
      </c>
      <c r="N1193" s="2">
        <v>8</v>
      </c>
      <c r="O1193" s="2">
        <v>504</v>
      </c>
      <c r="P1193" s="2">
        <v>122</v>
      </c>
      <c r="Q1193" s="2">
        <v>40</v>
      </c>
      <c r="R1193" s="2">
        <v>3914</v>
      </c>
      <c r="S1193" s="2">
        <v>11854800</v>
      </c>
      <c r="T1193" s="2">
        <v>669778200</v>
      </c>
      <c r="U1193" s="2">
        <v>812</v>
      </c>
      <c r="V1193" s="2">
        <v>754</v>
      </c>
      <c r="W1193" s="2">
        <v>59</v>
      </c>
      <c r="X1193" s="2">
        <v>2630</v>
      </c>
      <c r="Y1193" s="2">
        <v>315</v>
      </c>
      <c r="Z1193" s="2">
        <v>1664</v>
      </c>
      <c r="AA1193" s="9">
        <f t="shared" si="164"/>
        <v>141796</v>
      </c>
      <c r="AB1193" s="9">
        <f t="shared" si="165"/>
        <v>13726</v>
      </c>
      <c r="AC1193" s="9">
        <f t="shared" si="166"/>
        <v>4813</v>
      </c>
      <c r="AD1193" s="9">
        <f t="shared" si="167"/>
        <v>3914</v>
      </c>
      <c r="AE1193" s="44">
        <f t="shared" si="168"/>
        <v>2.7353690841630675E-4</v>
      </c>
      <c r="AF1193" s="9">
        <f t="shared" si="169"/>
        <v>1817</v>
      </c>
      <c r="AG1193" s="9">
        <f t="shared" si="162"/>
        <v>1979</v>
      </c>
      <c r="AH1193" s="44">
        <f t="shared" si="170"/>
        <v>2.0163203216888955E-4</v>
      </c>
      <c r="AI1193">
        <f>AA1193/'Totals and Drop Down Lists'!W$6*Inputs!E$37</f>
        <v>128628.88117222169</v>
      </c>
      <c r="AJ1193">
        <f>AB1193/'Totals and Drop Down Lists'!X$6*Inputs!F$37</f>
        <v>45163.854470521452</v>
      </c>
      <c r="AK1193">
        <f>AC1193/'Totals and Drop Down Lists'!Y$6*Inputs!G$37</f>
        <v>31728.921765538231</v>
      </c>
      <c r="AL1193">
        <f>AD1193/'Totals and Drop Down Lists'!Z$6*Inputs!H$37</f>
        <v>31380.499970756078</v>
      </c>
      <c r="AM1193">
        <f>AE1193/'Totals and Drop Down Lists'!AA$6*Inputs!I$37</f>
        <v>34052.432027791845</v>
      </c>
      <c r="AN1193">
        <f>AF1193/'Totals and Drop Down Lists'!AB$6*Inputs!J$37</f>
        <v>36261.311436006399</v>
      </c>
      <c r="AO1193">
        <f>AG1193/'Totals and Drop Down Lists'!AC$6*Inputs!K$37</f>
        <v>36856.057258422312</v>
      </c>
      <c r="AP1193">
        <f>AH1193/'Totals and Drop Down Lists'!AD$6*Inputs!L$37</f>
        <v>47450.047791820238</v>
      </c>
      <c r="AQ1193">
        <f>IF(OR($D1193="51",$D1193="52",$D1193="61"),(AA1193/'Totals and Drop Down Lists'!W$4)*Inputs!E$38,0)</f>
        <v>0</v>
      </c>
      <c r="AR1193">
        <f>IF(OR($D1193="51",$D1193="52",$D1193="61"),(AB1193/'Totals and Drop Down Lists'!X$4)*Inputs!F$38,0)</f>
        <v>0</v>
      </c>
      <c r="AS1193">
        <f>IF(OR($D1193="51",$D1193="52",$D1193="61"),(AC1193/'Totals and Drop Down Lists'!Y$4)*Inputs!G$38,0)</f>
        <v>0</v>
      </c>
      <c r="AT1193">
        <f>IF(OR($D1193="51",$D1193="52",$D1193="61"),(AD1193/'Totals and Drop Down Lists'!Z$4)*Inputs!H$38,0)</f>
        <v>0</v>
      </c>
      <c r="AU1193">
        <f>IF(OR($D1193="51",$D1193="52",$D1193="61"),(AE1193/'Totals and Drop Down Lists'!AA$4)*Inputs!I$38,0)</f>
        <v>0</v>
      </c>
      <c r="AV1193">
        <f>IF(OR($D1193="51",$D1193="52",$D1193="61"),(AF1193/'Totals and Drop Down Lists'!AB$4)*Inputs!J$38,0)</f>
        <v>0</v>
      </c>
      <c r="AW1193">
        <f>IF(OR($D1193="51",$D1193="52",$D1193="61"),(AG1193/'Totals and Drop Down Lists'!AC$4)*Inputs!K$38,0)</f>
        <v>0</v>
      </c>
      <c r="AX1193">
        <f>IF(OR($D1193="51",$D1193="52",$D1193="61"),(AH1193/'Totals and Drop Down Lists'!AD$4)*Inputs!L$38,0)</f>
        <v>0</v>
      </c>
      <c r="AY1193">
        <f>IF(OR($D1193="51",$D1193="52",$D1193="61"),0,(AA1193/'Totals and Drop Down Lists'!W$5)*Inputs!E$39)</f>
        <v>0</v>
      </c>
      <c r="AZ1193">
        <f>IF(OR($D1193="51",$D1193="52",$D1193="61"),0,(AB1193/'Totals and Drop Down Lists'!X$5)*Inputs!F$39)</f>
        <v>0</v>
      </c>
      <c r="BA1193">
        <f>IF(OR($D1193="51",$D1193="52",$D1193="61"),0,(AC1193/'Totals and Drop Down Lists'!Y$5)*Inputs!G$39)</f>
        <v>0</v>
      </c>
      <c r="BB1193">
        <f>IF(OR($D1193="51",$D1193="52",$D1193="61"),0,(AD1193/'Totals and Drop Down Lists'!Z$5)*Inputs!H$39)</f>
        <v>0</v>
      </c>
      <c r="BC1193">
        <f>IF(OR($D1193="51",$D1193="52",$D1193="61"),0,(AE1193/'Totals and Drop Down Lists'!AA$5)*Inputs!I$39)</f>
        <v>0</v>
      </c>
      <c r="BD1193">
        <f>IF(OR($D1193="51",$D1193="52",$D1193="61"),0,(AF1193/'Totals and Drop Down Lists'!AB$5)*Inputs!J$39)</f>
        <v>0</v>
      </c>
      <c r="BE1193">
        <f>IF(OR($D1193="51",$D1193="52",$D1193="61"),0,(AG1193/'Totals and Drop Down Lists'!AC$5)*Inputs!K$39)</f>
        <v>0</v>
      </c>
      <c r="BF1193">
        <f>IF(OR($D1193="51",$D1193="52",$D1193="61"),0,(AH1193/'Totals and Drop Down Lists'!AD$5)*Inputs!L$39)</f>
        <v>0</v>
      </c>
      <c r="BG1193" s="10">
        <f t="shared" si="163"/>
        <v>391522.00589307828</v>
      </c>
    </row>
    <row r="1194" spans="1:59" ht="28.8">
      <c r="A1194" s="1" t="s">
        <v>7454</v>
      </c>
      <c r="B1194" s="1" t="s">
        <v>2066</v>
      </c>
      <c r="C1194" s="1" t="s">
        <v>2157</v>
      </c>
      <c r="D1194" s="1" t="s">
        <v>25</v>
      </c>
      <c r="E1194" s="1" t="s">
        <v>2158</v>
      </c>
      <c r="F1194" s="2">
        <v>38266</v>
      </c>
      <c r="G1194" s="2">
        <v>482</v>
      </c>
      <c r="H1194" s="2">
        <v>36</v>
      </c>
      <c r="I1194" s="2">
        <v>4979</v>
      </c>
      <c r="J1194" s="2">
        <v>14738</v>
      </c>
      <c r="K1194" s="2">
        <v>4800</v>
      </c>
      <c r="L1194" s="2">
        <v>88</v>
      </c>
      <c r="M1194" s="2">
        <v>0</v>
      </c>
      <c r="N1194" s="2">
        <v>0</v>
      </c>
      <c r="O1194" s="2">
        <v>83</v>
      </c>
      <c r="P1194" s="2">
        <v>18</v>
      </c>
      <c r="Q1194" s="2">
        <v>1</v>
      </c>
      <c r="R1194" s="2">
        <v>5812</v>
      </c>
      <c r="S1194" s="2">
        <v>2519200</v>
      </c>
      <c r="T1194" s="2">
        <v>157004000</v>
      </c>
      <c r="U1194" s="2">
        <v>543</v>
      </c>
      <c r="V1194" s="2">
        <v>364</v>
      </c>
      <c r="W1194" s="2">
        <v>89</v>
      </c>
      <c r="X1194" s="2">
        <v>1209</v>
      </c>
      <c r="Y1194" s="2">
        <v>114</v>
      </c>
      <c r="Z1194" s="2">
        <v>778</v>
      </c>
      <c r="AA1194" s="9">
        <f t="shared" si="164"/>
        <v>38266</v>
      </c>
      <c r="AB1194" s="9">
        <f t="shared" si="165"/>
        <v>4461</v>
      </c>
      <c r="AC1194" s="9">
        <f t="shared" si="166"/>
        <v>6002</v>
      </c>
      <c r="AD1194" s="9">
        <f t="shared" si="167"/>
        <v>5812</v>
      </c>
      <c r="AE1194" s="44">
        <f t="shared" si="168"/>
        <v>1.0917914991639908E-4</v>
      </c>
      <c r="AF1194" s="9">
        <f t="shared" si="169"/>
        <v>756</v>
      </c>
      <c r="AG1194" s="9">
        <f t="shared" si="162"/>
        <v>892</v>
      </c>
      <c r="AH1194" s="44">
        <f t="shared" si="170"/>
        <v>1.0809824070170464E-4</v>
      </c>
      <c r="AI1194">
        <f>AA1194/'Totals and Drop Down Lists'!W$6*Inputs!E$37</f>
        <v>34712.63481999658</v>
      </c>
      <c r="AJ1194">
        <f>AB1194/'Totals and Drop Down Lists'!X$6*Inputs!F$37</f>
        <v>14678.417222278609</v>
      </c>
      <c r="AK1194">
        <f>AC1194/'Totals and Drop Down Lists'!Y$6*Inputs!G$37</f>
        <v>39567.211393467791</v>
      </c>
      <c r="AL1194">
        <f>AD1194/'Totals and Drop Down Lists'!Z$6*Inputs!H$37</f>
        <v>46597.717381204486</v>
      </c>
      <c r="AM1194">
        <f>AE1194/'Totals and Drop Down Lists'!AA$6*Inputs!I$37</f>
        <v>13591.641445775149</v>
      </c>
      <c r="AN1194">
        <f>AF1194/'Totals and Drop Down Lists'!AB$6*Inputs!J$37</f>
        <v>15087.260014100624</v>
      </c>
      <c r="AO1194">
        <f>AG1194/'Totals and Drop Down Lists'!AC$6*Inputs!K$37</f>
        <v>16612.229951749723</v>
      </c>
      <c r="AP1194">
        <f>AH1194/'Totals and Drop Down Lists'!AD$6*Inputs!L$37</f>
        <v>25438.749152769706</v>
      </c>
      <c r="AQ1194">
        <f>IF(OR($D1194="51",$D1194="52",$D1194="61"),(AA1194/'Totals and Drop Down Lists'!W$4)*Inputs!E$38,0)</f>
        <v>0</v>
      </c>
      <c r="AR1194">
        <f>IF(OR($D1194="51",$D1194="52",$D1194="61"),(AB1194/'Totals and Drop Down Lists'!X$4)*Inputs!F$38,0)</f>
        <v>0</v>
      </c>
      <c r="AS1194">
        <f>IF(OR($D1194="51",$D1194="52",$D1194="61"),(AC1194/'Totals and Drop Down Lists'!Y$4)*Inputs!G$38,0)</f>
        <v>0</v>
      </c>
      <c r="AT1194">
        <f>IF(OR($D1194="51",$D1194="52",$D1194="61"),(AD1194/'Totals and Drop Down Lists'!Z$4)*Inputs!H$38,0)</f>
        <v>0</v>
      </c>
      <c r="AU1194">
        <f>IF(OR($D1194="51",$D1194="52",$D1194="61"),(AE1194/'Totals and Drop Down Lists'!AA$4)*Inputs!I$38,0)</f>
        <v>0</v>
      </c>
      <c r="AV1194">
        <f>IF(OR($D1194="51",$D1194="52",$D1194="61"),(AF1194/'Totals and Drop Down Lists'!AB$4)*Inputs!J$38,0)</f>
        <v>0</v>
      </c>
      <c r="AW1194">
        <f>IF(OR($D1194="51",$D1194="52",$D1194="61"),(AG1194/'Totals and Drop Down Lists'!AC$4)*Inputs!K$38,0)</f>
        <v>0</v>
      </c>
      <c r="AX1194">
        <f>IF(OR($D1194="51",$D1194="52",$D1194="61"),(AH1194/'Totals and Drop Down Lists'!AD$4)*Inputs!L$38,0)</f>
        <v>0</v>
      </c>
      <c r="AY1194">
        <f>IF(OR($D1194="51",$D1194="52",$D1194="61"),0,(AA1194/'Totals and Drop Down Lists'!W$5)*Inputs!E$39)</f>
        <v>0</v>
      </c>
      <c r="AZ1194">
        <f>IF(OR($D1194="51",$D1194="52",$D1194="61"),0,(AB1194/'Totals and Drop Down Lists'!X$5)*Inputs!F$39)</f>
        <v>0</v>
      </c>
      <c r="BA1194">
        <f>IF(OR($D1194="51",$D1194="52",$D1194="61"),0,(AC1194/'Totals and Drop Down Lists'!Y$5)*Inputs!G$39)</f>
        <v>0</v>
      </c>
      <c r="BB1194">
        <f>IF(OR($D1194="51",$D1194="52",$D1194="61"),0,(AD1194/'Totals and Drop Down Lists'!Z$5)*Inputs!H$39)</f>
        <v>0</v>
      </c>
      <c r="BC1194">
        <f>IF(OR($D1194="51",$D1194="52",$D1194="61"),0,(AE1194/'Totals and Drop Down Lists'!AA$5)*Inputs!I$39)</f>
        <v>0</v>
      </c>
      <c r="BD1194">
        <f>IF(OR($D1194="51",$D1194="52",$D1194="61"),0,(AF1194/'Totals and Drop Down Lists'!AB$5)*Inputs!J$39)</f>
        <v>0</v>
      </c>
      <c r="BE1194">
        <f>IF(OR($D1194="51",$D1194="52",$D1194="61"),0,(AG1194/'Totals and Drop Down Lists'!AC$5)*Inputs!K$39)</f>
        <v>0</v>
      </c>
      <c r="BF1194">
        <f>IF(OR($D1194="51",$D1194="52",$D1194="61"),0,(AH1194/'Totals and Drop Down Lists'!AD$5)*Inputs!L$39)</f>
        <v>0</v>
      </c>
      <c r="BG1194" s="10">
        <f t="shared" si="163"/>
        <v>206285.86138134266</v>
      </c>
    </row>
    <row r="1195" spans="1:59" ht="28.8">
      <c r="A1195" s="1" t="s">
        <v>7454</v>
      </c>
      <c r="B1195" s="1" t="s">
        <v>2066</v>
      </c>
      <c r="C1195" s="1" t="s">
        <v>2159</v>
      </c>
      <c r="D1195" s="1" t="s">
        <v>25</v>
      </c>
      <c r="E1195" s="1" t="s">
        <v>2160</v>
      </c>
      <c r="F1195" s="2">
        <v>77527</v>
      </c>
      <c r="G1195" s="2">
        <v>391</v>
      </c>
      <c r="H1195" s="2">
        <v>93</v>
      </c>
      <c r="I1195" s="2">
        <v>9040</v>
      </c>
      <c r="J1195" s="2">
        <v>29705</v>
      </c>
      <c r="K1195" s="2">
        <v>6616</v>
      </c>
      <c r="L1195" s="2">
        <v>261</v>
      </c>
      <c r="M1195" s="2">
        <v>18</v>
      </c>
      <c r="N1195" s="2">
        <v>0</v>
      </c>
      <c r="O1195" s="2">
        <v>205</v>
      </c>
      <c r="P1195" s="2">
        <v>4</v>
      </c>
      <c r="Q1195" s="2">
        <v>33</v>
      </c>
      <c r="R1195" s="2">
        <v>7357</v>
      </c>
      <c r="S1195" s="2">
        <v>4221200</v>
      </c>
      <c r="T1195" s="2">
        <v>239595600</v>
      </c>
      <c r="U1195" s="2">
        <v>535</v>
      </c>
      <c r="V1195" s="2">
        <v>352</v>
      </c>
      <c r="W1195" s="2">
        <v>43</v>
      </c>
      <c r="X1195" s="2">
        <v>1393</v>
      </c>
      <c r="Y1195" s="2">
        <v>187</v>
      </c>
      <c r="Z1195" s="2">
        <v>831</v>
      </c>
      <c r="AA1195" s="9">
        <f t="shared" si="164"/>
        <v>77527</v>
      </c>
      <c r="AB1195" s="9">
        <f t="shared" si="165"/>
        <v>8556</v>
      </c>
      <c r="AC1195" s="9">
        <f t="shared" si="166"/>
        <v>7878</v>
      </c>
      <c r="AD1195" s="9">
        <f t="shared" si="167"/>
        <v>7357</v>
      </c>
      <c r="AE1195" s="44">
        <f t="shared" si="168"/>
        <v>1.0290991567075524E-4</v>
      </c>
      <c r="AF1195" s="9">
        <f t="shared" si="169"/>
        <v>998</v>
      </c>
      <c r="AG1195" s="9">
        <f t="shared" si="162"/>
        <v>1018</v>
      </c>
      <c r="AH1195" s="44">
        <f t="shared" si="170"/>
        <v>8.4365484341504616E-5</v>
      </c>
      <c r="AI1195">
        <f>AA1195/'Totals and Drop Down Lists'!W$6*Inputs!E$37</f>
        <v>70327.874345107266</v>
      </c>
      <c r="AJ1195">
        <f>AB1195/'Totals and Drop Down Lists'!X$6*Inputs!F$37</f>
        <v>28152.552735668185</v>
      </c>
      <c r="AK1195">
        <f>AC1195/'Totals and Drop Down Lists'!Y$6*Inputs!G$37</f>
        <v>51934.437080596334</v>
      </c>
      <c r="AL1195">
        <f>AD1195/'Totals and Drop Down Lists'!Z$6*Inputs!H$37</f>
        <v>58984.756843345043</v>
      </c>
      <c r="AM1195">
        <f>AE1195/'Totals and Drop Down Lists'!AA$6*Inputs!I$37</f>
        <v>12811.188547290296</v>
      </c>
      <c r="AN1195">
        <f>AF1195/'Totals and Drop Down Lists'!AB$6*Inputs!J$37</f>
        <v>19916.779754064053</v>
      </c>
      <c r="AO1195">
        <f>AG1195/'Totals and Drop Down Lists'!AC$6*Inputs!K$37</f>
        <v>18958.800550315271</v>
      </c>
      <c r="AP1195">
        <f>AH1195/'Totals and Drop Down Lists'!AD$6*Inputs!L$37</f>
        <v>19853.721757024054</v>
      </c>
      <c r="AQ1195">
        <f>IF(OR($D1195="51",$D1195="52",$D1195="61"),(AA1195/'Totals and Drop Down Lists'!W$4)*Inputs!E$38,0)</f>
        <v>0</v>
      </c>
      <c r="AR1195">
        <f>IF(OR($D1195="51",$D1195="52",$D1195="61"),(AB1195/'Totals and Drop Down Lists'!X$4)*Inputs!F$38,0)</f>
        <v>0</v>
      </c>
      <c r="AS1195">
        <f>IF(OR($D1195="51",$D1195="52",$D1195="61"),(AC1195/'Totals and Drop Down Lists'!Y$4)*Inputs!G$38,0)</f>
        <v>0</v>
      </c>
      <c r="AT1195">
        <f>IF(OR($D1195="51",$D1195="52",$D1195="61"),(AD1195/'Totals and Drop Down Lists'!Z$4)*Inputs!H$38,0)</f>
        <v>0</v>
      </c>
      <c r="AU1195">
        <f>IF(OR($D1195="51",$D1195="52",$D1195="61"),(AE1195/'Totals and Drop Down Lists'!AA$4)*Inputs!I$38,0)</f>
        <v>0</v>
      </c>
      <c r="AV1195">
        <f>IF(OR($D1195="51",$D1195="52",$D1195="61"),(AF1195/'Totals and Drop Down Lists'!AB$4)*Inputs!J$38,0)</f>
        <v>0</v>
      </c>
      <c r="AW1195">
        <f>IF(OR($D1195="51",$D1195="52",$D1195="61"),(AG1195/'Totals and Drop Down Lists'!AC$4)*Inputs!K$38,0)</f>
        <v>0</v>
      </c>
      <c r="AX1195">
        <f>IF(OR($D1195="51",$D1195="52",$D1195="61"),(AH1195/'Totals and Drop Down Lists'!AD$4)*Inputs!L$38,0)</f>
        <v>0</v>
      </c>
      <c r="AY1195">
        <f>IF(OR($D1195="51",$D1195="52",$D1195="61"),0,(AA1195/'Totals and Drop Down Lists'!W$5)*Inputs!E$39)</f>
        <v>0</v>
      </c>
      <c r="AZ1195">
        <f>IF(OR($D1195="51",$D1195="52",$D1195="61"),0,(AB1195/'Totals and Drop Down Lists'!X$5)*Inputs!F$39)</f>
        <v>0</v>
      </c>
      <c r="BA1195">
        <f>IF(OR($D1195="51",$D1195="52",$D1195="61"),0,(AC1195/'Totals and Drop Down Lists'!Y$5)*Inputs!G$39)</f>
        <v>0</v>
      </c>
      <c r="BB1195">
        <f>IF(OR($D1195="51",$D1195="52",$D1195="61"),0,(AD1195/'Totals and Drop Down Lists'!Z$5)*Inputs!H$39)</f>
        <v>0</v>
      </c>
      <c r="BC1195">
        <f>IF(OR($D1195="51",$D1195="52",$D1195="61"),0,(AE1195/'Totals and Drop Down Lists'!AA$5)*Inputs!I$39)</f>
        <v>0</v>
      </c>
      <c r="BD1195">
        <f>IF(OR($D1195="51",$D1195="52",$D1195="61"),0,(AF1195/'Totals and Drop Down Lists'!AB$5)*Inputs!J$39)</f>
        <v>0</v>
      </c>
      <c r="BE1195">
        <f>IF(OR($D1195="51",$D1195="52",$D1195="61"),0,(AG1195/'Totals and Drop Down Lists'!AC$5)*Inputs!K$39)</f>
        <v>0</v>
      </c>
      <c r="BF1195">
        <f>IF(OR($D1195="51",$D1195="52",$D1195="61"),0,(AH1195/'Totals and Drop Down Lists'!AD$5)*Inputs!L$39)</f>
        <v>0</v>
      </c>
      <c r="BG1195" s="10">
        <f t="shared" si="163"/>
        <v>280940.11161341047</v>
      </c>
    </row>
    <row r="1196" spans="1:59" ht="28.8">
      <c r="A1196" s="1" t="s">
        <v>7454</v>
      </c>
      <c r="B1196" s="1" t="s">
        <v>2066</v>
      </c>
      <c r="C1196" s="1" t="s">
        <v>2161</v>
      </c>
      <c r="D1196" s="1" t="s">
        <v>25</v>
      </c>
      <c r="E1196" s="1" t="s">
        <v>2162</v>
      </c>
      <c r="F1196" s="2">
        <v>37463</v>
      </c>
      <c r="G1196" s="2">
        <v>114</v>
      </c>
      <c r="H1196" s="2">
        <v>43</v>
      </c>
      <c r="I1196" s="2">
        <v>6112</v>
      </c>
      <c r="J1196" s="2">
        <v>11833</v>
      </c>
      <c r="K1196" s="2">
        <v>2495</v>
      </c>
      <c r="L1196" s="2">
        <v>389</v>
      </c>
      <c r="M1196" s="2">
        <v>39</v>
      </c>
      <c r="N1196" s="2">
        <v>30</v>
      </c>
      <c r="O1196" s="2">
        <v>87</v>
      </c>
      <c r="P1196" s="2">
        <v>16</v>
      </c>
      <c r="Q1196" s="2">
        <v>0</v>
      </c>
      <c r="R1196" s="2">
        <v>3007</v>
      </c>
      <c r="S1196" s="2">
        <v>1447400</v>
      </c>
      <c r="T1196" s="2">
        <v>88842200</v>
      </c>
      <c r="U1196" s="2">
        <v>384</v>
      </c>
      <c r="V1196" s="2">
        <v>162</v>
      </c>
      <c r="W1196" s="2">
        <v>59</v>
      </c>
      <c r="X1196" s="2">
        <v>452</v>
      </c>
      <c r="Y1196" s="2">
        <v>38</v>
      </c>
      <c r="Z1196" s="2">
        <v>275</v>
      </c>
      <c r="AA1196" s="9">
        <f t="shared" si="164"/>
        <v>37463</v>
      </c>
      <c r="AB1196" s="9">
        <f t="shared" si="165"/>
        <v>5955</v>
      </c>
      <c r="AC1196" s="9">
        <f t="shared" si="166"/>
        <v>3568</v>
      </c>
      <c r="AD1196" s="9">
        <f t="shared" si="167"/>
        <v>3007</v>
      </c>
      <c r="AE1196" s="44">
        <f t="shared" si="168"/>
        <v>3.6740242741379301E-5</v>
      </c>
      <c r="AF1196" s="9">
        <f t="shared" si="169"/>
        <v>231</v>
      </c>
      <c r="AG1196" s="9">
        <f t="shared" si="162"/>
        <v>313</v>
      </c>
      <c r="AH1196" s="44">
        <f t="shared" si="170"/>
        <v>2.4556762461144152E-5</v>
      </c>
      <c r="AI1196">
        <f>AA1196/'Totals and Drop Down Lists'!W$6*Inputs!E$37</f>
        <v>33984.201073055243</v>
      </c>
      <c r="AJ1196">
        <f>AB1196/'Totals and Drop Down Lists'!X$6*Inputs!F$37</f>
        <v>19594.255673317446</v>
      </c>
      <c r="AK1196">
        <f>AC1196/'Totals and Drop Down Lists'!Y$6*Inputs!G$37</f>
        <v>23521.461221574988</v>
      </c>
      <c r="AL1196">
        <f>AD1196/'Totals and Drop Down Lists'!Z$6*Inputs!H$37</f>
        <v>24108.626318871622</v>
      </c>
      <c r="AM1196">
        <f>AE1196/'Totals and Drop Down Lists'!AA$6*Inputs!I$37</f>
        <v>4573.7689508843196</v>
      </c>
      <c r="AN1196">
        <f>AF1196/'Totals and Drop Down Lists'!AB$6*Inputs!J$37</f>
        <v>4609.9961154196353</v>
      </c>
      <c r="AO1196">
        <f>AG1196/'Totals and Drop Down Lists'!AC$6*Inputs!K$37</f>
        <v>5829.1793440556767</v>
      </c>
      <c r="AP1196">
        <f>AH1196/'Totals and Drop Down Lists'!AD$6*Inputs!L$37</f>
        <v>5778.9406765372705</v>
      </c>
      <c r="AQ1196">
        <f>IF(OR($D1196="51",$D1196="52",$D1196="61"),(AA1196/'Totals and Drop Down Lists'!W$4)*Inputs!E$38,0)</f>
        <v>0</v>
      </c>
      <c r="AR1196">
        <f>IF(OR($D1196="51",$D1196="52",$D1196="61"),(AB1196/'Totals and Drop Down Lists'!X$4)*Inputs!F$38,0)</f>
        <v>0</v>
      </c>
      <c r="AS1196">
        <f>IF(OR($D1196="51",$D1196="52",$D1196="61"),(AC1196/'Totals and Drop Down Lists'!Y$4)*Inputs!G$38,0)</f>
        <v>0</v>
      </c>
      <c r="AT1196">
        <f>IF(OR($D1196="51",$D1196="52",$D1196="61"),(AD1196/'Totals and Drop Down Lists'!Z$4)*Inputs!H$38,0)</f>
        <v>0</v>
      </c>
      <c r="AU1196">
        <f>IF(OR($D1196="51",$D1196="52",$D1196="61"),(AE1196/'Totals and Drop Down Lists'!AA$4)*Inputs!I$38,0)</f>
        <v>0</v>
      </c>
      <c r="AV1196">
        <f>IF(OR($D1196="51",$D1196="52",$D1196="61"),(AF1196/'Totals and Drop Down Lists'!AB$4)*Inputs!J$38,0)</f>
        <v>0</v>
      </c>
      <c r="AW1196">
        <f>IF(OR($D1196="51",$D1196="52",$D1196="61"),(AG1196/'Totals and Drop Down Lists'!AC$4)*Inputs!K$38,0)</f>
        <v>0</v>
      </c>
      <c r="AX1196">
        <f>IF(OR($D1196="51",$D1196="52",$D1196="61"),(AH1196/'Totals and Drop Down Lists'!AD$4)*Inputs!L$38,0)</f>
        <v>0</v>
      </c>
      <c r="AY1196">
        <f>IF(OR($D1196="51",$D1196="52",$D1196="61"),0,(AA1196/'Totals and Drop Down Lists'!W$5)*Inputs!E$39)</f>
        <v>0</v>
      </c>
      <c r="AZ1196">
        <f>IF(OR($D1196="51",$D1196="52",$D1196="61"),0,(AB1196/'Totals and Drop Down Lists'!X$5)*Inputs!F$39)</f>
        <v>0</v>
      </c>
      <c r="BA1196">
        <f>IF(OR($D1196="51",$D1196="52",$D1196="61"),0,(AC1196/'Totals and Drop Down Lists'!Y$5)*Inputs!G$39)</f>
        <v>0</v>
      </c>
      <c r="BB1196">
        <f>IF(OR($D1196="51",$D1196="52",$D1196="61"),0,(AD1196/'Totals and Drop Down Lists'!Z$5)*Inputs!H$39)</f>
        <v>0</v>
      </c>
      <c r="BC1196">
        <f>IF(OR($D1196="51",$D1196="52",$D1196="61"),0,(AE1196/'Totals and Drop Down Lists'!AA$5)*Inputs!I$39)</f>
        <v>0</v>
      </c>
      <c r="BD1196">
        <f>IF(OR($D1196="51",$D1196="52",$D1196="61"),0,(AF1196/'Totals and Drop Down Lists'!AB$5)*Inputs!J$39)</f>
        <v>0</v>
      </c>
      <c r="BE1196">
        <f>IF(OR($D1196="51",$D1196="52",$D1196="61"),0,(AG1196/'Totals and Drop Down Lists'!AC$5)*Inputs!K$39)</f>
        <v>0</v>
      </c>
      <c r="BF1196">
        <f>IF(OR($D1196="51",$D1196="52",$D1196="61"),0,(AH1196/'Totals and Drop Down Lists'!AD$5)*Inputs!L$39)</f>
        <v>0</v>
      </c>
      <c r="BG1196" s="10">
        <f t="shared" si="163"/>
        <v>122000.42937371619</v>
      </c>
    </row>
    <row r="1197" spans="1:59" ht="28.8">
      <c r="A1197" s="1" t="s">
        <v>7454</v>
      </c>
      <c r="B1197" s="1" t="s">
        <v>2066</v>
      </c>
      <c r="C1197" s="1" t="s">
        <v>785</v>
      </c>
      <c r="D1197" s="1" t="s">
        <v>15</v>
      </c>
      <c r="E1197" s="1" t="s">
        <v>2163</v>
      </c>
      <c r="F1197" s="2">
        <v>304622</v>
      </c>
      <c r="G1197" s="2">
        <v>1794</v>
      </c>
      <c r="H1197" s="2">
        <v>187</v>
      </c>
      <c r="I1197" s="2">
        <v>28257</v>
      </c>
      <c r="J1197" s="2">
        <v>112933</v>
      </c>
      <c r="K1197" s="2">
        <v>24279</v>
      </c>
      <c r="L1197" s="2">
        <v>647</v>
      </c>
      <c r="M1197" s="2">
        <v>123</v>
      </c>
      <c r="N1197" s="2">
        <v>41</v>
      </c>
      <c r="O1197" s="2">
        <v>626</v>
      </c>
      <c r="P1197" s="2">
        <v>158</v>
      </c>
      <c r="Q1197" s="2">
        <v>23</v>
      </c>
      <c r="R1197" s="2">
        <v>11307</v>
      </c>
      <c r="S1197" s="2">
        <v>20914000</v>
      </c>
      <c r="T1197" s="2">
        <v>1043070600</v>
      </c>
      <c r="U1197" s="2">
        <v>1571</v>
      </c>
      <c r="V1197" s="2">
        <v>1159</v>
      </c>
      <c r="W1197" s="2">
        <v>20</v>
      </c>
      <c r="X1197" s="2">
        <v>4984</v>
      </c>
      <c r="Y1197" s="2">
        <v>328</v>
      </c>
      <c r="Z1197" s="2">
        <v>3424</v>
      </c>
      <c r="AA1197" s="9">
        <f t="shared" si="164"/>
        <v>304622</v>
      </c>
      <c r="AB1197" s="9">
        <f t="shared" si="165"/>
        <v>26276</v>
      </c>
      <c r="AC1197" s="9">
        <f t="shared" si="166"/>
        <v>12925</v>
      </c>
      <c r="AD1197" s="9">
        <f t="shared" si="167"/>
        <v>11307</v>
      </c>
      <c r="AE1197" s="44">
        <f t="shared" si="168"/>
        <v>3.6453271576925397E-4</v>
      </c>
      <c r="AF1197" s="9">
        <f t="shared" si="169"/>
        <v>3805</v>
      </c>
      <c r="AG1197" s="9">
        <f t="shared" si="162"/>
        <v>3752</v>
      </c>
      <c r="AH1197" s="44">
        <f t="shared" si="170"/>
        <v>3.0013997777830065E-4</v>
      </c>
      <c r="AI1197">
        <f>AA1197/'Totals and Drop Down Lists'!W$6*Inputs!E$37</f>
        <v>276334.92510680499</v>
      </c>
      <c r="AJ1197">
        <f>AB1197/'Totals and Drop Down Lists'!X$6*Inputs!F$37</f>
        <v>86458.213614120759</v>
      </c>
      <c r="AK1197">
        <f>AC1197/'Totals and Drop Down Lists'!Y$6*Inputs!G$37</f>
        <v>85205.965888132487</v>
      </c>
      <c r="AL1197">
        <f>AD1197/'Totals and Drop Down Lists'!Z$6*Inputs!H$37</f>
        <v>90653.886859820908</v>
      </c>
      <c r="AM1197">
        <f>AE1197/'Totals and Drop Down Lists'!AA$6*Inputs!I$37</f>
        <v>45380.440970498581</v>
      </c>
      <c r="AN1197">
        <f>AF1197/'Totals and Drop Down Lists'!AB$6*Inputs!J$37</f>
        <v>75935.217399011744</v>
      </c>
      <c r="AO1197">
        <f>AG1197/'Totals and Drop Down Lists'!AC$6*Inputs!K$37</f>
        <v>69875.65782395174</v>
      </c>
      <c r="AP1197">
        <f>AH1197/'Totals and Drop Down Lists'!AD$6*Inputs!L$37</f>
        <v>70631.913672760274</v>
      </c>
      <c r="AQ1197">
        <f>IF(OR($D1197="51",$D1197="52",$D1197="61"),(AA1197/'Totals and Drop Down Lists'!W$4)*Inputs!E$38,0)</f>
        <v>0</v>
      </c>
      <c r="AR1197">
        <f>IF(OR($D1197="51",$D1197="52",$D1197="61"),(AB1197/'Totals and Drop Down Lists'!X$4)*Inputs!F$38,0)</f>
        <v>0</v>
      </c>
      <c r="AS1197">
        <f>IF(OR($D1197="51",$D1197="52",$D1197="61"),(AC1197/'Totals and Drop Down Lists'!Y$4)*Inputs!G$38,0)</f>
        <v>0</v>
      </c>
      <c r="AT1197">
        <f>IF(OR($D1197="51",$D1197="52",$D1197="61"),(AD1197/'Totals and Drop Down Lists'!Z$4)*Inputs!H$38,0)</f>
        <v>0</v>
      </c>
      <c r="AU1197">
        <f>IF(OR($D1197="51",$D1197="52",$D1197="61"),(AE1197/'Totals and Drop Down Lists'!AA$4)*Inputs!I$38,0)</f>
        <v>0</v>
      </c>
      <c r="AV1197">
        <f>IF(OR($D1197="51",$D1197="52",$D1197="61"),(AF1197/'Totals and Drop Down Lists'!AB$4)*Inputs!J$38,0)</f>
        <v>0</v>
      </c>
      <c r="AW1197">
        <f>IF(OR($D1197="51",$D1197="52",$D1197="61"),(AG1197/'Totals and Drop Down Lists'!AC$4)*Inputs!K$38,0)</f>
        <v>0</v>
      </c>
      <c r="AX1197">
        <f>IF(OR($D1197="51",$D1197="52",$D1197="61"),(AH1197/'Totals and Drop Down Lists'!AD$4)*Inputs!L$38,0)</f>
        <v>0</v>
      </c>
      <c r="AY1197">
        <f>IF(OR($D1197="51",$D1197="52",$D1197="61"),0,(AA1197/'Totals and Drop Down Lists'!W$5)*Inputs!E$39)</f>
        <v>0</v>
      </c>
      <c r="AZ1197">
        <f>IF(OR($D1197="51",$D1197="52",$D1197="61"),0,(AB1197/'Totals and Drop Down Lists'!X$5)*Inputs!F$39)</f>
        <v>0</v>
      </c>
      <c r="BA1197">
        <f>IF(OR($D1197="51",$D1197="52",$D1197="61"),0,(AC1197/'Totals and Drop Down Lists'!Y$5)*Inputs!G$39)</f>
        <v>0</v>
      </c>
      <c r="BB1197">
        <f>IF(OR($D1197="51",$D1197="52",$D1197="61"),0,(AD1197/'Totals and Drop Down Lists'!Z$5)*Inputs!H$39)</f>
        <v>0</v>
      </c>
      <c r="BC1197">
        <f>IF(OR($D1197="51",$D1197="52",$D1197="61"),0,(AE1197/'Totals and Drop Down Lists'!AA$5)*Inputs!I$39)</f>
        <v>0</v>
      </c>
      <c r="BD1197">
        <f>IF(OR($D1197="51",$D1197="52",$D1197="61"),0,(AF1197/'Totals and Drop Down Lists'!AB$5)*Inputs!J$39)</f>
        <v>0</v>
      </c>
      <c r="BE1197">
        <f>IF(OR($D1197="51",$D1197="52",$D1197="61"),0,(AG1197/'Totals and Drop Down Lists'!AC$5)*Inputs!K$39)</f>
        <v>0</v>
      </c>
      <c r="BF1197">
        <f>IF(OR($D1197="51",$D1197="52",$D1197="61"),0,(AH1197/'Totals and Drop Down Lists'!AD$5)*Inputs!L$39)</f>
        <v>0</v>
      </c>
      <c r="BG1197" s="10">
        <f t="shared" si="163"/>
        <v>800476.22133510152</v>
      </c>
    </row>
    <row r="1198" spans="1:59" ht="28.8">
      <c r="A1198" s="1" t="s">
        <v>7454</v>
      </c>
      <c r="B1198" s="1" t="s">
        <v>2066</v>
      </c>
      <c r="C1198" s="1" t="s">
        <v>2164</v>
      </c>
      <c r="D1198" s="1" t="s">
        <v>58</v>
      </c>
      <c r="E1198" s="1" t="s">
        <v>2165</v>
      </c>
      <c r="F1198" s="2">
        <v>58004</v>
      </c>
      <c r="G1198" s="2">
        <v>296</v>
      </c>
      <c r="H1198" s="2">
        <v>2</v>
      </c>
      <c r="I1198" s="2">
        <v>4828</v>
      </c>
      <c r="J1198" s="2">
        <v>20948</v>
      </c>
      <c r="K1198" s="2">
        <v>2494</v>
      </c>
      <c r="L1198" s="2">
        <v>223</v>
      </c>
      <c r="M1198" s="2">
        <v>13</v>
      </c>
      <c r="N1198" s="2">
        <v>0</v>
      </c>
      <c r="O1198" s="2">
        <v>103</v>
      </c>
      <c r="P1198" s="2">
        <v>0</v>
      </c>
      <c r="Q1198" s="2">
        <v>0</v>
      </c>
      <c r="R1198" s="2">
        <v>3851</v>
      </c>
      <c r="S1198" s="2">
        <v>1469600</v>
      </c>
      <c r="T1198" s="2">
        <v>80186200</v>
      </c>
      <c r="U1198" s="2">
        <v>342</v>
      </c>
      <c r="V1198" s="2">
        <v>165</v>
      </c>
      <c r="W1198" s="2">
        <v>100</v>
      </c>
      <c r="X1198" s="2">
        <v>491</v>
      </c>
      <c r="Y1198" s="2">
        <v>36</v>
      </c>
      <c r="Z1198" s="2">
        <v>339</v>
      </c>
      <c r="AA1198" s="9">
        <f t="shared" si="164"/>
        <v>58004</v>
      </c>
      <c r="AB1198" s="9">
        <f t="shared" si="165"/>
        <v>4530</v>
      </c>
      <c r="AC1198" s="9">
        <f t="shared" si="166"/>
        <v>4190</v>
      </c>
      <c r="AD1198" s="9">
        <f t="shared" si="167"/>
        <v>3851</v>
      </c>
      <c r="AE1198" s="44">
        <f t="shared" si="168"/>
        <v>2.073700913566208E-5</v>
      </c>
      <c r="AF1198" s="9">
        <f t="shared" si="169"/>
        <v>226</v>
      </c>
      <c r="AG1198" s="9">
        <f t="shared" si="162"/>
        <v>375</v>
      </c>
      <c r="AH1198" s="44">
        <f t="shared" si="170"/>
        <v>1.6612547585004426E-5</v>
      </c>
      <c r="AI1198">
        <f>AA1198/'Totals and Drop Down Lists'!W$6*Inputs!E$37</f>
        <v>52617.772176320541</v>
      </c>
      <c r="AJ1198">
        <f>AB1198/'Totals and Drop Down Lists'!X$6*Inputs!F$37</f>
        <v>14905.453937888837</v>
      </c>
      <c r="AK1198">
        <f>AC1198/'Totals and Drop Down Lists'!Y$6*Inputs!G$37</f>
        <v>27621.895324663448</v>
      </c>
      <c r="AL1198">
        <f>AD1198/'Totals and Drop Down Lists'!Z$6*Inputs!H$37</f>
        <v>30875.397390746468</v>
      </c>
      <c r="AM1198">
        <f>AE1198/'Totals and Drop Down Lists'!AA$6*Inputs!I$37</f>
        <v>2581.5367956748282</v>
      </c>
      <c r="AN1198">
        <f>AF1198/'Totals and Drop Down Lists'!AB$6*Inputs!J$37</f>
        <v>4510.2126497179124</v>
      </c>
      <c r="AO1198">
        <f>AG1198/'Totals and Drop Down Lists'!AC$6*Inputs!K$37</f>
        <v>6983.8410671593574</v>
      </c>
      <c r="AP1198">
        <f>AH1198/'Totals and Drop Down Lists'!AD$6*Inputs!L$37</f>
        <v>3909.4293122636691</v>
      </c>
      <c r="AQ1198">
        <f>IF(OR($D1198="51",$D1198="52",$D1198="61"),(AA1198/'Totals and Drop Down Lists'!W$4)*Inputs!E$38,0)</f>
        <v>0</v>
      </c>
      <c r="AR1198">
        <f>IF(OR($D1198="51",$D1198="52",$D1198="61"),(AB1198/'Totals and Drop Down Lists'!X$4)*Inputs!F$38,0)</f>
        <v>0</v>
      </c>
      <c r="AS1198">
        <f>IF(OR($D1198="51",$D1198="52",$D1198="61"),(AC1198/'Totals and Drop Down Lists'!Y$4)*Inputs!G$38,0)</f>
        <v>0</v>
      </c>
      <c r="AT1198">
        <f>IF(OR($D1198="51",$D1198="52",$D1198="61"),(AD1198/'Totals and Drop Down Lists'!Z$4)*Inputs!H$38,0)</f>
        <v>0</v>
      </c>
      <c r="AU1198">
        <f>IF(OR($D1198="51",$D1198="52",$D1198="61"),(AE1198/'Totals and Drop Down Lists'!AA$4)*Inputs!I$38,0)</f>
        <v>0</v>
      </c>
      <c r="AV1198">
        <f>IF(OR($D1198="51",$D1198="52",$D1198="61"),(AF1198/'Totals and Drop Down Lists'!AB$4)*Inputs!J$38,0)</f>
        <v>0</v>
      </c>
      <c r="AW1198">
        <f>IF(OR($D1198="51",$D1198="52",$D1198="61"),(AG1198/'Totals and Drop Down Lists'!AC$4)*Inputs!K$38,0)</f>
        <v>0</v>
      </c>
      <c r="AX1198">
        <f>IF(OR($D1198="51",$D1198="52",$D1198="61"),(AH1198/'Totals and Drop Down Lists'!AD$4)*Inputs!L$38,0)</f>
        <v>0</v>
      </c>
      <c r="AY1198">
        <f>IF(OR($D1198="51",$D1198="52",$D1198="61"),0,(AA1198/'Totals and Drop Down Lists'!W$5)*Inputs!E$39)</f>
        <v>0</v>
      </c>
      <c r="AZ1198">
        <f>IF(OR($D1198="51",$D1198="52",$D1198="61"),0,(AB1198/'Totals and Drop Down Lists'!X$5)*Inputs!F$39)</f>
        <v>0</v>
      </c>
      <c r="BA1198">
        <f>IF(OR($D1198="51",$D1198="52",$D1198="61"),0,(AC1198/'Totals and Drop Down Lists'!Y$5)*Inputs!G$39)</f>
        <v>0</v>
      </c>
      <c r="BB1198">
        <f>IF(OR($D1198="51",$D1198="52",$D1198="61"),0,(AD1198/'Totals and Drop Down Lists'!Z$5)*Inputs!H$39)</f>
        <v>0</v>
      </c>
      <c r="BC1198">
        <f>IF(OR($D1198="51",$D1198="52",$D1198="61"),0,(AE1198/'Totals and Drop Down Lists'!AA$5)*Inputs!I$39)</f>
        <v>0</v>
      </c>
      <c r="BD1198">
        <f>IF(OR($D1198="51",$D1198="52",$D1198="61"),0,(AF1198/'Totals and Drop Down Lists'!AB$5)*Inputs!J$39)</f>
        <v>0</v>
      </c>
      <c r="BE1198">
        <f>IF(OR($D1198="51",$D1198="52",$D1198="61"),0,(AG1198/'Totals and Drop Down Lists'!AC$5)*Inputs!K$39)</f>
        <v>0</v>
      </c>
      <c r="BF1198">
        <f>IF(OR($D1198="51",$D1198="52",$D1198="61"),0,(AH1198/'Totals and Drop Down Lists'!AD$5)*Inputs!L$39)</f>
        <v>0</v>
      </c>
      <c r="BG1198" s="10">
        <f t="shared" si="163"/>
        <v>144005.53865443505</v>
      </c>
    </row>
    <row r="1199" spans="1:59" ht="28.8">
      <c r="A1199" s="1" t="s">
        <v>7454</v>
      </c>
      <c r="B1199" s="1" t="s">
        <v>2066</v>
      </c>
      <c r="C1199" s="1" t="s">
        <v>648</v>
      </c>
      <c r="D1199" s="1" t="s">
        <v>25</v>
      </c>
      <c r="E1199" s="1" t="s">
        <v>2166</v>
      </c>
      <c r="F1199" s="2">
        <v>46053</v>
      </c>
      <c r="G1199" s="2">
        <v>280</v>
      </c>
      <c r="H1199" s="2">
        <v>24</v>
      </c>
      <c r="I1199" s="2">
        <v>6884</v>
      </c>
      <c r="J1199" s="2">
        <v>18592</v>
      </c>
      <c r="K1199" s="2">
        <v>4043</v>
      </c>
      <c r="L1199" s="2">
        <v>148</v>
      </c>
      <c r="M1199" s="2">
        <v>9</v>
      </c>
      <c r="N1199" s="2">
        <v>0</v>
      </c>
      <c r="O1199" s="2">
        <v>68</v>
      </c>
      <c r="P1199" s="2">
        <v>26</v>
      </c>
      <c r="Q1199" s="2">
        <v>9</v>
      </c>
      <c r="R1199" s="2">
        <v>3756</v>
      </c>
      <c r="S1199" s="2">
        <v>2161300</v>
      </c>
      <c r="T1199" s="2">
        <v>114272800</v>
      </c>
      <c r="U1199" s="2">
        <v>488</v>
      </c>
      <c r="V1199" s="2">
        <v>290</v>
      </c>
      <c r="W1199" s="2">
        <v>115</v>
      </c>
      <c r="X1199" s="2">
        <v>1025</v>
      </c>
      <c r="Y1199" s="2">
        <v>240</v>
      </c>
      <c r="Z1199" s="2">
        <v>539</v>
      </c>
      <c r="AA1199" s="9">
        <f t="shared" si="164"/>
        <v>46053</v>
      </c>
      <c r="AB1199" s="9">
        <f t="shared" si="165"/>
        <v>6580</v>
      </c>
      <c r="AC1199" s="9">
        <f t="shared" si="166"/>
        <v>4016</v>
      </c>
      <c r="AD1199" s="9">
        <f t="shared" si="167"/>
        <v>3756</v>
      </c>
      <c r="AE1199" s="44">
        <f t="shared" si="168"/>
        <v>6.1401242273374326E-5</v>
      </c>
      <c r="AF1199" s="9">
        <f t="shared" si="169"/>
        <v>620</v>
      </c>
      <c r="AG1199" s="9">
        <f t="shared" si="162"/>
        <v>779</v>
      </c>
      <c r="AH1199" s="44">
        <f t="shared" si="170"/>
        <v>6.303273833282915E-5</v>
      </c>
      <c r="AI1199">
        <f>AA1199/'Totals and Drop Down Lists'!W$6*Inputs!E$37</f>
        <v>41776.537170472548</v>
      </c>
      <c r="AJ1199">
        <f>AB1199/'Totals and Drop Down Lists'!X$6*Inputs!F$37</f>
        <v>21650.747662540518</v>
      </c>
      <c r="AK1199">
        <f>AC1199/'Totals and Drop Down Lists'!Y$6*Inputs!G$37</f>
        <v>26474.828549844489</v>
      </c>
      <c r="AL1199">
        <f>AD1199/'Totals and Drop Down Lists'!Z$6*Inputs!H$37</f>
        <v>30113.734770097046</v>
      </c>
      <c r="AM1199">
        <f>AE1199/'Totals and Drop Down Lists'!AA$6*Inputs!I$37</f>
        <v>7643.800761811246</v>
      </c>
      <c r="AN1199">
        <f>AF1199/'Totals and Drop Down Lists'!AB$6*Inputs!J$37</f>
        <v>12373.14974701374</v>
      </c>
      <c r="AO1199">
        <f>AG1199/'Totals and Drop Down Lists'!AC$6*Inputs!K$37</f>
        <v>14507.76584351237</v>
      </c>
      <c r="AP1199">
        <f>AH1199/'Totals and Drop Down Lists'!AD$6*Inputs!L$37</f>
        <v>14833.488579021123</v>
      </c>
      <c r="AQ1199">
        <f>IF(OR($D1199="51",$D1199="52",$D1199="61"),(AA1199/'Totals and Drop Down Lists'!W$4)*Inputs!E$38,0)</f>
        <v>0</v>
      </c>
      <c r="AR1199">
        <f>IF(OR($D1199="51",$D1199="52",$D1199="61"),(AB1199/'Totals and Drop Down Lists'!X$4)*Inputs!F$38,0)</f>
        <v>0</v>
      </c>
      <c r="AS1199">
        <f>IF(OR($D1199="51",$D1199="52",$D1199="61"),(AC1199/'Totals and Drop Down Lists'!Y$4)*Inputs!G$38,0)</f>
        <v>0</v>
      </c>
      <c r="AT1199">
        <f>IF(OR($D1199="51",$D1199="52",$D1199="61"),(AD1199/'Totals and Drop Down Lists'!Z$4)*Inputs!H$38,0)</f>
        <v>0</v>
      </c>
      <c r="AU1199">
        <f>IF(OR($D1199="51",$D1199="52",$D1199="61"),(AE1199/'Totals and Drop Down Lists'!AA$4)*Inputs!I$38,0)</f>
        <v>0</v>
      </c>
      <c r="AV1199">
        <f>IF(OR($D1199="51",$D1199="52",$D1199="61"),(AF1199/'Totals and Drop Down Lists'!AB$4)*Inputs!J$38,0)</f>
        <v>0</v>
      </c>
      <c r="AW1199">
        <f>IF(OR($D1199="51",$D1199="52",$D1199="61"),(AG1199/'Totals and Drop Down Lists'!AC$4)*Inputs!K$38,0)</f>
        <v>0</v>
      </c>
      <c r="AX1199">
        <f>IF(OR($D1199="51",$D1199="52",$D1199="61"),(AH1199/'Totals and Drop Down Lists'!AD$4)*Inputs!L$38,0)</f>
        <v>0</v>
      </c>
      <c r="AY1199">
        <f>IF(OR($D1199="51",$D1199="52",$D1199="61"),0,(AA1199/'Totals and Drop Down Lists'!W$5)*Inputs!E$39)</f>
        <v>0</v>
      </c>
      <c r="AZ1199">
        <f>IF(OR($D1199="51",$D1199="52",$D1199="61"),0,(AB1199/'Totals and Drop Down Lists'!X$5)*Inputs!F$39)</f>
        <v>0</v>
      </c>
      <c r="BA1199">
        <f>IF(OR($D1199="51",$D1199="52",$D1199="61"),0,(AC1199/'Totals and Drop Down Lists'!Y$5)*Inputs!G$39)</f>
        <v>0</v>
      </c>
      <c r="BB1199">
        <f>IF(OR($D1199="51",$D1199="52",$D1199="61"),0,(AD1199/'Totals and Drop Down Lists'!Z$5)*Inputs!H$39)</f>
        <v>0</v>
      </c>
      <c r="BC1199">
        <f>IF(OR($D1199="51",$D1199="52",$D1199="61"),0,(AE1199/'Totals and Drop Down Lists'!AA$5)*Inputs!I$39)</f>
        <v>0</v>
      </c>
      <c r="BD1199">
        <f>IF(OR($D1199="51",$D1199="52",$D1199="61"),0,(AF1199/'Totals and Drop Down Lists'!AB$5)*Inputs!J$39)</f>
        <v>0</v>
      </c>
      <c r="BE1199">
        <f>IF(OR($D1199="51",$D1199="52",$D1199="61"),0,(AG1199/'Totals and Drop Down Lists'!AC$5)*Inputs!K$39)</f>
        <v>0</v>
      </c>
      <c r="BF1199">
        <f>IF(OR($D1199="51",$D1199="52",$D1199="61"),0,(AH1199/'Totals and Drop Down Lists'!AD$5)*Inputs!L$39)</f>
        <v>0</v>
      </c>
      <c r="BG1199" s="10">
        <f t="shared" si="163"/>
        <v>169374.05308431308</v>
      </c>
    </row>
    <row r="1200" spans="1:59" ht="28.8">
      <c r="A1200" s="1" t="s">
        <v>7454</v>
      </c>
      <c r="B1200" s="1" t="s">
        <v>2066</v>
      </c>
      <c r="C1200" s="1" t="s">
        <v>527</v>
      </c>
      <c r="D1200" s="1" t="s">
        <v>58</v>
      </c>
      <c r="E1200" s="1" t="s">
        <v>2167</v>
      </c>
      <c r="F1200" s="2">
        <v>74827</v>
      </c>
      <c r="G1200" s="2">
        <v>282</v>
      </c>
      <c r="H1200" s="2">
        <v>30</v>
      </c>
      <c r="I1200" s="2">
        <v>7683</v>
      </c>
      <c r="J1200" s="2">
        <v>27622</v>
      </c>
      <c r="K1200" s="2">
        <v>5639</v>
      </c>
      <c r="L1200" s="2">
        <v>168</v>
      </c>
      <c r="M1200" s="2">
        <v>0</v>
      </c>
      <c r="N1200" s="2">
        <v>10</v>
      </c>
      <c r="O1200" s="2">
        <v>128</v>
      </c>
      <c r="P1200" s="2">
        <v>12</v>
      </c>
      <c r="Q1200" s="2">
        <v>20</v>
      </c>
      <c r="R1200" s="2">
        <v>6375</v>
      </c>
      <c r="S1200" s="2">
        <v>3877500</v>
      </c>
      <c r="T1200" s="2">
        <v>214006800</v>
      </c>
      <c r="U1200" s="2">
        <v>449</v>
      </c>
      <c r="V1200" s="2">
        <v>314</v>
      </c>
      <c r="W1200" s="2">
        <v>85</v>
      </c>
      <c r="X1200" s="2">
        <v>1021</v>
      </c>
      <c r="Y1200" s="2">
        <v>114</v>
      </c>
      <c r="Z1200" s="2">
        <v>645</v>
      </c>
      <c r="AA1200" s="9">
        <f t="shared" si="164"/>
        <v>74827</v>
      </c>
      <c r="AB1200" s="9">
        <f t="shared" si="165"/>
        <v>7371</v>
      </c>
      <c r="AC1200" s="9">
        <f t="shared" si="166"/>
        <v>6713</v>
      </c>
      <c r="AD1200" s="9">
        <f t="shared" si="167"/>
        <v>6375</v>
      </c>
      <c r="AE1200" s="44">
        <f t="shared" si="168"/>
        <v>8.039792760217729E-5</v>
      </c>
      <c r="AF1200" s="9">
        <f t="shared" si="169"/>
        <v>622</v>
      </c>
      <c r="AG1200" s="9">
        <f t="shared" si="162"/>
        <v>759</v>
      </c>
      <c r="AH1200" s="44">
        <f t="shared" si="170"/>
        <v>5.765537960036876E-5</v>
      </c>
      <c r="AI1200">
        <f>AA1200/'Totals and Drop Down Lists'!W$6*Inputs!E$37</f>
        <v>67878.595245802659</v>
      </c>
      <c r="AJ1200">
        <f>AB1200/'Totals and Drop Down Lists'!X$6*Inputs!F$37</f>
        <v>24253.443924101241</v>
      </c>
      <c r="AK1200">
        <f>AC1200/'Totals and Drop Down Lists'!Y$6*Inputs!G$37</f>
        <v>44254.36355953836</v>
      </c>
      <c r="AL1200">
        <f>AD1200/'Totals and Drop Down Lists'!Z$6*Inputs!H$37</f>
        <v>51111.570596211044</v>
      </c>
      <c r="AM1200">
        <f>AE1200/'Totals and Drop Down Lists'!AA$6*Inputs!I$37</f>
        <v>10008.685777356921</v>
      </c>
      <c r="AN1200">
        <f>AF1200/'Totals and Drop Down Lists'!AB$6*Inputs!J$37</f>
        <v>12413.06313329443</v>
      </c>
      <c r="AO1200">
        <f>AG1200/'Totals and Drop Down Lists'!AC$6*Inputs!K$37</f>
        <v>14135.294319930539</v>
      </c>
      <c r="AP1200">
        <f>AH1200/'Totals and Drop Down Lists'!AD$6*Inputs!L$37</f>
        <v>13568.035237583363</v>
      </c>
      <c r="AQ1200">
        <f>IF(OR($D1200="51",$D1200="52",$D1200="61"),(AA1200/'Totals and Drop Down Lists'!W$4)*Inputs!E$38,0)</f>
        <v>0</v>
      </c>
      <c r="AR1200">
        <f>IF(OR($D1200="51",$D1200="52",$D1200="61"),(AB1200/'Totals and Drop Down Lists'!X$4)*Inputs!F$38,0)</f>
        <v>0</v>
      </c>
      <c r="AS1200">
        <f>IF(OR($D1200="51",$D1200="52",$D1200="61"),(AC1200/'Totals and Drop Down Lists'!Y$4)*Inputs!G$38,0)</f>
        <v>0</v>
      </c>
      <c r="AT1200">
        <f>IF(OR($D1200="51",$D1200="52",$D1200="61"),(AD1200/'Totals and Drop Down Lists'!Z$4)*Inputs!H$38,0)</f>
        <v>0</v>
      </c>
      <c r="AU1200">
        <f>IF(OR($D1200="51",$D1200="52",$D1200="61"),(AE1200/'Totals and Drop Down Lists'!AA$4)*Inputs!I$38,0)</f>
        <v>0</v>
      </c>
      <c r="AV1200">
        <f>IF(OR($D1200="51",$D1200="52",$D1200="61"),(AF1200/'Totals and Drop Down Lists'!AB$4)*Inputs!J$38,0)</f>
        <v>0</v>
      </c>
      <c r="AW1200">
        <f>IF(OR($D1200="51",$D1200="52",$D1200="61"),(AG1200/'Totals and Drop Down Lists'!AC$4)*Inputs!K$38,0)</f>
        <v>0</v>
      </c>
      <c r="AX1200">
        <f>IF(OR($D1200="51",$D1200="52",$D1200="61"),(AH1200/'Totals and Drop Down Lists'!AD$4)*Inputs!L$38,0)</f>
        <v>0</v>
      </c>
      <c r="AY1200">
        <f>IF(OR($D1200="51",$D1200="52",$D1200="61"),0,(AA1200/'Totals and Drop Down Lists'!W$5)*Inputs!E$39)</f>
        <v>0</v>
      </c>
      <c r="AZ1200">
        <f>IF(OR($D1200="51",$D1200="52",$D1200="61"),0,(AB1200/'Totals and Drop Down Lists'!X$5)*Inputs!F$39)</f>
        <v>0</v>
      </c>
      <c r="BA1200">
        <f>IF(OR($D1200="51",$D1200="52",$D1200="61"),0,(AC1200/'Totals and Drop Down Lists'!Y$5)*Inputs!G$39)</f>
        <v>0</v>
      </c>
      <c r="BB1200">
        <f>IF(OR($D1200="51",$D1200="52",$D1200="61"),0,(AD1200/'Totals and Drop Down Lists'!Z$5)*Inputs!H$39)</f>
        <v>0</v>
      </c>
      <c r="BC1200">
        <f>IF(OR($D1200="51",$D1200="52",$D1200="61"),0,(AE1200/'Totals and Drop Down Lists'!AA$5)*Inputs!I$39)</f>
        <v>0</v>
      </c>
      <c r="BD1200">
        <f>IF(OR($D1200="51",$D1200="52",$D1200="61"),0,(AF1200/'Totals and Drop Down Lists'!AB$5)*Inputs!J$39)</f>
        <v>0</v>
      </c>
      <c r="BE1200">
        <f>IF(OR($D1200="51",$D1200="52",$D1200="61"),0,(AG1200/'Totals and Drop Down Lists'!AC$5)*Inputs!K$39)</f>
        <v>0</v>
      </c>
      <c r="BF1200">
        <f>IF(OR($D1200="51",$D1200="52",$D1200="61"),0,(AH1200/'Totals and Drop Down Lists'!AD$5)*Inputs!L$39)</f>
        <v>0</v>
      </c>
      <c r="BG1200" s="10">
        <f t="shared" si="163"/>
        <v>237623.05179381854</v>
      </c>
    </row>
    <row r="1201" spans="1:59" ht="28.8">
      <c r="A1201" s="1" t="s">
        <v>7454</v>
      </c>
      <c r="B1201" s="1" t="s">
        <v>2066</v>
      </c>
      <c r="C1201" s="1" t="s">
        <v>86</v>
      </c>
      <c r="D1201" s="1" t="s">
        <v>25</v>
      </c>
      <c r="E1201" s="1" t="s">
        <v>2168</v>
      </c>
      <c r="F1201" s="2">
        <v>47057</v>
      </c>
      <c r="G1201" s="2">
        <v>413</v>
      </c>
      <c r="H1201" s="2">
        <v>0</v>
      </c>
      <c r="I1201" s="2">
        <v>7024</v>
      </c>
      <c r="J1201" s="2">
        <v>17581</v>
      </c>
      <c r="K1201" s="2">
        <v>3879</v>
      </c>
      <c r="L1201" s="2">
        <v>278</v>
      </c>
      <c r="M1201" s="2">
        <v>37</v>
      </c>
      <c r="N1201" s="2">
        <v>0</v>
      </c>
      <c r="O1201" s="2">
        <v>134</v>
      </c>
      <c r="P1201" s="2">
        <v>29</v>
      </c>
      <c r="Q1201" s="2">
        <v>38</v>
      </c>
      <c r="R1201" s="2">
        <v>5227</v>
      </c>
      <c r="S1201" s="2">
        <v>2457200</v>
      </c>
      <c r="T1201" s="2">
        <v>133257400</v>
      </c>
      <c r="U1201" s="2">
        <v>381</v>
      </c>
      <c r="V1201" s="2">
        <v>248</v>
      </c>
      <c r="W1201" s="2">
        <v>19</v>
      </c>
      <c r="X1201" s="2">
        <v>764</v>
      </c>
      <c r="Y1201" s="2">
        <v>79</v>
      </c>
      <c r="Z1201" s="2">
        <v>485</v>
      </c>
      <c r="AA1201" s="9">
        <f t="shared" si="164"/>
        <v>47057</v>
      </c>
      <c r="AB1201" s="9">
        <f t="shared" si="165"/>
        <v>6611</v>
      </c>
      <c r="AC1201" s="9">
        <f t="shared" si="166"/>
        <v>5743</v>
      </c>
      <c r="AD1201" s="9">
        <f t="shared" si="167"/>
        <v>5227</v>
      </c>
      <c r="AE1201" s="44">
        <f t="shared" si="168"/>
        <v>5.9771171944883679E-5</v>
      </c>
      <c r="AF1201" s="9">
        <f t="shared" si="169"/>
        <v>497</v>
      </c>
      <c r="AG1201" s="9">
        <f t="shared" si="162"/>
        <v>564</v>
      </c>
      <c r="AH1201" s="44">
        <f t="shared" si="170"/>
        <v>4.6302708492026709E-5</v>
      </c>
      <c r="AI1201">
        <f>AA1201/'Totals and Drop Down Lists'!W$6*Inputs!E$37</f>
        <v>42687.306139251014</v>
      </c>
      <c r="AJ1201">
        <f>AB1201/'Totals and Drop Down Lists'!X$6*Inputs!F$37</f>
        <v>21752.749665205982</v>
      </c>
      <c r="AK1201">
        <f>AC1201/'Totals and Drop Down Lists'!Y$6*Inputs!G$37</f>
        <v>37859.795906811974</v>
      </c>
      <c r="AL1201">
        <f>AD1201/'Totals and Drop Down Lists'!Z$6*Inputs!H$37</f>
        <v>41907.479138258059</v>
      </c>
      <c r="AM1201">
        <f>AE1201/'Totals and Drop Down Lists'!AA$6*Inputs!I$37</f>
        <v>7440.8743655789376</v>
      </c>
      <c r="AN1201">
        <f>AF1201/'Totals and Drop Down Lists'!AB$6*Inputs!J$37</f>
        <v>9918.4764907513363</v>
      </c>
      <c r="AO1201">
        <f>AG1201/'Totals and Drop Down Lists'!AC$6*Inputs!K$37</f>
        <v>10503.696965007672</v>
      </c>
      <c r="AP1201">
        <f>AH1201/'Totals and Drop Down Lists'!AD$6*Inputs!L$37</f>
        <v>10896.412178185548</v>
      </c>
      <c r="AQ1201">
        <f>IF(OR($D1201="51",$D1201="52",$D1201="61"),(AA1201/'Totals and Drop Down Lists'!W$4)*Inputs!E$38,0)</f>
        <v>0</v>
      </c>
      <c r="AR1201">
        <f>IF(OR($D1201="51",$D1201="52",$D1201="61"),(AB1201/'Totals and Drop Down Lists'!X$4)*Inputs!F$38,0)</f>
        <v>0</v>
      </c>
      <c r="AS1201">
        <f>IF(OR($D1201="51",$D1201="52",$D1201="61"),(AC1201/'Totals and Drop Down Lists'!Y$4)*Inputs!G$38,0)</f>
        <v>0</v>
      </c>
      <c r="AT1201">
        <f>IF(OR($D1201="51",$D1201="52",$D1201="61"),(AD1201/'Totals and Drop Down Lists'!Z$4)*Inputs!H$38,0)</f>
        <v>0</v>
      </c>
      <c r="AU1201">
        <f>IF(OR($D1201="51",$D1201="52",$D1201="61"),(AE1201/'Totals and Drop Down Lists'!AA$4)*Inputs!I$38,0)</f>
        <v>0</v>
      </c>
      <c r="AV1201">
        <f>IF(OR($D1201="51",$D1201="52",$D1201="61"),(AF1201/'Totals and Drop Down Lists'!AB$4)*Inputs!J$38,0)</f>
        <v>0</v>
      </c>
      <c r="AW1201">
        <f>IF(OR($D1201="51",$D1201="52",$D1201="61"),(AG1201/'Totals and Drop Down Lists'!AC$4)*Inputs!K$38,0)</f>
        <v>0</v>
      </c>
      <c r="AX1201">
        <f>IF(OR($D1201="51",$D1201="52",$D1201="61"),(AH1201/'Totals and Drop Down Lists'!AD$4)*Inputs!L$38,0)</f>
        <v>0</v>
      </c>
      <c r="AY1201">
        <f>IF(OR($D1201="51",$D1201="52",$D1201="61"),0,(AA1201/'Totals and Drop Down Lists'!W$5)*Inputs!E$39)</f>
        <v>0</v>
      </c>
      <c r="AZ1201">
        <f>IF(OR($D1201="51",$D1201="52",$D1201="61"),0,(AB1201/'Totals and Drop Down Lists'!X$5)*Inputs!F$39)</f>
        <v>0</v>
      </c>
      <c r="BA1201">
        <f>IF(OR($D1201="51",$D1201="52",$D1201="61"),0,(AC1201/'Totals and Drop Down Lists'!Y$5)*Inputs!G$39)</f>
        <v>0</v>
      </c>
      <c r="BB1201">
        <f>IF(OR($D1201="51",$D1201="52",$D1201="61"),0,(AD1201/'Totals and Drop Down Lists'!Z$5)*Inputs!H$39)</f>
        <v>0</v>
      </c>
      <c r="BC1201">
        <f>IF(OR($D1201="51",$D1201="52",$D1201="61"),0,(AE1201/'Totals and Drop Down Lists'!AA$5)*Inputs!I$39)</f>
        <v>0</v>
      </c>
      <c r="BD1201">
        <f>IF(OR($D1201="51",$D1201="52",$D1201="61"),0,(AF1201/'Totals and Drop Down Lists'!AB$5)*Inputs!J$39)</f>
        <v>0</v>
      </c>
      <c r="BE1201">
        <f>IF(OR($D1201="51",$D1201="52",$D1201="61"),0,(AG1201/'Totals and Drop Down Lists'!AC$5)*Inputs!K$39)</f>
        <v>0</v>
      </c>
      <c r="BF1201">
        <f>IF(OR($D1201="51",$D1201="52",$D1201="61"),0,(AH1201/'Totals and Drop Down Lists'!AD$5)*Inputs!L$39)</f>
        <v>0</v>
      </c>
      <c r="BG1201" s="10">
        <f t="shared" si="163"/>
        <v>182966.79084905051</v>
      </c>
    </row>
    <row r="1202" spans="1:59" ht="28.8">
      <c r="A1202" s="1" t="s">
        <v>7454</v>
      </c>
      <c r="B1202" s="1" t="s">
        <v>2066</v>
      </c>
      <c r="C1202" s="1" t="s">
        <v>1382</v>
      </c>
      <c r="D1202" s="1" t="s">
        <v>25</v>
      </c>
      <c r="E1202" s="1" t="s">
        <v>2169</v>
      </c>
      <c r="F1202" s="2">
        <v>10269</v>
      </c>
      <c r="G1202" s="2">
        <v>34</v>
      </c>
      <c r="H1202" s="2">
        <v>0</v>
      </c>
      <c r="I1202" s="2">
        <v>1480</v>
      </c>
      <c r="J1202" s="2">
        <v>4146</v>
      </c>
      <c r="K1202" s="2">
        <v>809</v>
      </c>
      <c r="L1202" s="2">
        <v>34</v>
      </c>
      <c r="M1202" s="2">
        <v>0</v>
      </c>
      <c r="N1202" s="2">
        <v>0</v>
      </c>
      <c r="O1202" s="2">
        <v>4</v>
      </c>
      <c r="P1202" s="2">
        <v>0</v>
      </c>
      <c r="Q1202" s="2">
        <v>23</v>
      </c>
      <c r="R1202" s="2">
        <v>818</v>
      </c>
      <c r="S1202" s="2">
        <v>372900</v>
      </c>
      <c r="T1202" s="2">
        <v>19338500</v>
      </c>
      <c r="U1202" s="2">
        <v>88</v>
      </c>
      <c r="V1202" s="2">
        <v>66</v>
      </c>
      <c r="W1202" s="2">
        <v>0</v>
      </c>
      <c r="X1202" s="2">
        <v>246</v>
      </c>
      <c r="Y1202" s="2">
        <v>60</v>
      </c>
      <c r="Z1202" s="2">
        <v>113</v>
      </c>
      <c r="AA1202" s="9">
        <f t="shared" si="164"/>
        <v>10269</v>
      </c>
      <c r="AB1202" s="9">
        <f t="shared" si="165"/>
        <v>1446</v>
      </c>
      <c r="AC1202" s="9">
        <f t="shared" si="166"/>
        <v>879</v>
      </c>
      <c r="AD1202" s="9">
        <f t="shared" si="167"/>
        <v>818</v>
      </c>
      <c r="AE1202" s="44">
        <f t="shared" si="168"/>
        <v>1.1024617522618604E-5</v>
      </c>
      <c r="AF1202" s="9">
        <f t="shared" si="169"/>
        <v>180</v>
      </c>
      <c r="AG1202" s="9">
        <f t="shared" si="162"/>
        <v>173</v>
      </c>
      <c r="AH1202" s="44">
        <f t="shared" si="170"/>
        <v>1.2560774337246846E-5</v>
      </c>
      <c r="AI1202">
        <f>AA1202/'Totals and Drop Down Lists'!W$6*Inputs!E$37</f>
        <v>9315.4248410219225</v>
      </c>
      <c r="AJ1202">
        <f>AB1202/'Totals and Drop Down Lists'!X$6*Inputs!F$37</f>
        <v>4757.8998662665026</v>
      </c>
      <c r="AK1202">
        <f>AC1202/'Totals and Drop Down Lists'!Y$6*Inputs!G$37</f>
        <v>5794.6649141716407</v>
      </c>
      <c r="AL1202">
        <f>AD1202/'Totals and Drop Down Lists'!Z$6*Inputs!H$37</f>
        <v>6558.3160388550014</v>
      </c>
      <c r="AM1202">
        <f>AE1202/'Totals and Drop Down Lists'!AA$6*Inputs!I$37</f>
        <v>1372.44747334065</v>
      </c>
      <c r="AN1202">
        <f>AF1202/'Totals and Drop Down Lists'!AB$6*Inputs!J$37</f>
        <v>3592.2047652620536</v>
      </c>
      <c r="AO1202">
        <f>AG1202/'Totals and Drop Down Lists'!AC$6*Inputs!K$37</f>
        <v>3221.87867898285</v>
      </c>
      <c r="AP1202">
        <f>AH1202/'Totals and Drop Down Lists'!AD$6*Inputs!L$37</f>
        <v>2955.925882378684</v>
      </c>
      <c r="AQ1202">
        <f>IF(OR($D1202="51",$D1202="52",$D1202="61"),(AA1202/'Totals and Drop Down Lists'!W$4)*Inputs!E$38,0)</f>
        <v>0</v>
      </c>
      <c r="AR1202">
        <f>IF(OR($D1202="51",$D1202="52",$D1202="61"),(AB1202/'Totals and Drop Down Lists'!X$4)*Inputs!F$38,0)</f>
        <v>0</v>
      </c>
      <c r="AS1202">
        <f>IF(OR($D1202="51",$D1202="52",$D1202="61"),(AC1202/'Totals and Drop Down Lists'!Y$4)*Inputs!G$38,0)</f>
        <v>0</v>
      </c>
      <c r="AT1202">
        <f>IF(OR($D1202="51",$D1202="52",$D1202="61"),(AD1202/'Totals and Drop Down Lists'!Z$4)*Inputs!H$38,0)</f>
        <v>0</v>
      </c>
      <c r="AU1202">
        <f>IF(OR($D1202="51",$D1202="52",$D1202="61"),(AE1202/'Totals and Drop Down Lists'!AA$4)*Inputs!I$38,0)</f>
        <v>0</v>
      </c>
      <c r="AV1202">
        <f>IF(OR($D1202="51",$D1202="52",$D1202="61"),(AF1202/'Totals and Drop Down Lists'!AB$4)*Inputs!J$38,0)</f>
        <v>0</v>
      </c>
      <c r="AW1202">
        <f>IF(OR($D1202="51",$D1202="52",$D1202="61"),(AG1202/'Totals and Drop Down Lists'!AC$4)*Inputs!K$38,0)</f>
        <v>0</v>
      </c>
      <c r="AX1202">
        <f>IF(OR($D1202="51",$D1202="52",$D1202="61"),(AH1202/'Totals and Drop Down Lists'!AD$4)*Inputs!L$38,0)</f>
        <v>0</v>
      </c>
      <c r="AY1202">
        <f>IF(OR($D1202="51",$D1202="52",$D1202="61"),0,(AA1202/'Totals and Drop Down Lists'!W$5)*Inputs!E$39)</f>
        <v>0</v>
      </c>
      <c r="AZ1202">
        <f>IF(OR($D1202="51",$D1202="52",$D1202="61"),0,(AB1202/'Totals and Drop Down Lists'!X$5)*Inputs!F$39)</f>
        <v>0</v>
      </c>
      <c r="BA1202">
        <f>IF(OR($D1202="51",$D1202="52",$D1202="61"),0,(AC1202/'Totals and Drop Down Lists'!Y$5)*Inputs!G$39)</f>
        <v>0</v>
      </c>
      <c r="BB1202">
        <f>IF(OR($D1202="51",$D1202="52",$D1202="61"),0,(AD1202/'Totals and Drop Down Lists'!Z$5)*Inputs!H$39)</f>
        <v>0</v>
      </c>
      <c r="BC1202">
        <f>IF(OR($D1202="51",$D1202="52",$D1202="61"),0,(AE1202/'Totals and Drop Down Lists'!AA$5)*Inputs!I$39)</f>
        <v>0</v>
      </c>
      <c r="BD1202">
        <f>IF(OR($D1202="51",$D1202="52",$D1202="61"),0,(AF1202/'Totals and Drop Down Lists'!AB$5)*Inputs!J$39)</f>
        <v>0</v>
      </c>
      <c r="BE1202">
        <f>IF(OR($D1202="51",$D1202="52",$D1202="61"),0,(AG1202/'Totals and Drop Down Lists'!AC$5)*Inputs!K$39)</f>
        <v>0</v>
      </c>
      <c r="BF1202">
        <f>IF(OR($D1202="51",$D1202="52",$D1202="61"),0,(AH1202/'Totals and Drop Down Lists'!AD$5)*Inputs!L$39)</f>
        <v>0</v>
      </c>
      <c r="BG1202" s="10">
        <f t="shared" si="163"/>
        <v>37568.762460279308</v>
      </c>
    </row>
    <row r="1203" spans="1:59" ht="28.8">
      <c r="A1203" s="1" t="s">
        <v>7454</v>
      </c>
      <c r="B1203" s="1" t="s">
        <v>2066</v>
      </c>
      <c r="C1203" s="1" t="s">
        <v>2170</v>
      </c>
      <c r="D1203" s="1" t="s">
        <v>25</v>
      </c>
      <c r="E1203" s="1" t="s">
        <v>2171</v>
      </c>
      <c r="F1203" s="2">
        <v>36624</v>
      </c>
      <c r="G1203" s="2">
        <v>303</v>
      </c>
      <c r="H1203" s="2">
        <v>0</v>
      </c>
      <c r="I1203" s="2">
        <v>5968</v>
      </c>
      <c r="J1203" s="2">
        <v>13210</v>
      </c>
      <c r="K1203" s="2">
        <v>3265</v>
      </c>
      <c r="L1203" s="2">
        <v>135</v>
      </c>
      <c r="M1203" s="2">
        <v>13</v>
      </c>
      <c r="N1203" s="2">
        <v>0</v>
      </c>
      <c r="O1203" s="2">
        <v>87</v>
      </c>
      <c r="P1203" s="2">
        <v>3</v>
      </c>
      <c r="Q1203" s="2">
        <v>0</v>
      </c>
      <c r="R1203" s="2">
        <v>5372</v>
      </c>
      <c r="S1203" s="2">
        <v>1766000</v>
      </c>
      <c r="T1203" s="2">
        <v>114100400</v>
      </c>
      <c r="U1203" s="2">
        <v>382</v>
      </c>
      <c r="V1203" s="2">
        <v>241</v>
      </c>
      <c r="W1203" s="2">
        <v>30</v>
      </c>
      <c r="X1203" s="2">
        <v>683</v>
      </c>
      <c r="Y1203" s="2">
        <v>129</v>
      </c>
      <c r="Z1203" s="2">
        <v>319</v>
      </c>
      <c r="AA1203" s="9">
        <f t="shared" si="164"/>
        <v>36624</v>
      </c>
      <c r="AB1203" s="9">
        <f t="shared" si="165"/>
        <v>5665</v>
      </c>
      <c r="AC1203" s="9">
        <f t="shared" si="166"/>
        <v>5610</v>
      </c>
      <c r="AD1203" s="9">
        <f t="shared" si="167"/>
        <v>5372</v>
      </c>
      <c r="AE1203" s="44">
        <f t="shared" si="168"/>
        <v>5.6358488820311131E-5</v>
      </c>
      <c r="AF1203" s="9">
        <f t="shared" si="169"/>
        <v>412</v>
      </c>
      <c r="AG1203" s="9">
        <f t="shared" si="162"/>
        <v>448</v>
      </c>
      <c r="AH1203" s="44">
        <f t="shared" si="170"/>
        <v>4.1201162346161275E-5</v>
      </c>
      <c r="AI1203">
        <f>AA1203/'Totals and Drop Down Lists'!W$6*Inputs!E$37</f>
        <v>33223.110271456513</v>
      </c>
      <c r="AJ1203">
        <f>AB1203/'Totals and Drop Down Lists'!X$6*Inputs!F$37</f>
        <v>18640.043390317936</v>
      </c>
      <c r="AK1203">
        <f>AC1203/'Totals and Drop Down Lists'!Y$6*Inputs!G$37</f>
        <v>36983.014981231972</v>
      </c>
      <c r="AL1203">
        <f>AD1203/'Totals and Drop Down Lists'!Z$6*Inputs!H$37</f>
        <v>43070.016822407175</v>
      </c>
      <c r="AM1203">
        <f>AE1203/'Totals and Drop Down Lists'!AA$6*Inputs!I$37</f>
        <v>7016.0316604218187</v>
      </c>
      <c r="AN1203">
        <f>AF1203/'Totals and Drop Down Lists'!AB$6*Inputs!J$37</f>
        <v>8222.1575738220345</v>
      </c>
      <c r="AO1203">
        <f>AG1203/'Totals and Drop Down Lists'!AC$6*Inputs!K$37</f>
        <v>8343.362128233046</v>
      </c>
      <c r="AP1203">
        <f>AH1203/'Totals and Drop Down Lists'!AD$6*Inputs!L$37</f>
        <v>9695.8657876659527</v>
      </c>
      <c r="AQ1203">
        <f>IF(OR($D1203="51",$D1203="52",$D1203="61"),(AA1203/'Totals and Drop Down Lists'!W$4)*Inputs!E$38,0)</f>
        <v>0</v>
      </c>
      <c r="AR1203">
        <f>IF(OR($D1203="51",$D1203="52",$D1203="61"),(AB1203/'Totals and Drop Down Lists'!X$4)*Inputs!F$38,0)</f>
        <v>0</v>
      </c>
      <c r="AS1203">
        <f>IF(OR($D1203="51",$D1203="52",$D1203="61"),(AC1203/'Totals and Drop Down Lists'!Y$4)*Inputs!G$38,0)</f>
        <v>0</v>
      </c>
      <c r="AT1203">
        <f>IF(OR($D1203="51",$D1203="52",$D1203="61"),(AD1203/'Totals and Drop Down Lists'!Z$4)*Inputs!H$38,0)</f>
        <v>0</v>
      </c>
      <c r="AU1203">
        <f>IF(OR($D1203="51",$D1203="52",$D1203="61"),(AE1203/'Totals and Drop Down Lists'!AA$4)*Inputs!I$38,0)</f>
        <v>0</v>
      </c>
      <c r="AV1203">
        <f>IF(OR($D1203="51",$D1203="52",$D1203="61"),(AF1203/'Totals and Drop Down Lists'!AB$4)*Inputs!J$38,0)</f>
        <v>0</v>
      </c>
      <c r="AW1203">
        <f>IF(OR($D1203="51",$D1203="52",$D1203="61"),(AG1203/'Totals and Drop Down Lists'!AC$4)*Inputs!K$38,0)</f>
        <v>0</v>
      </c>
      <c r="AX1203">
        <f>IF(OR($D1203="51",$D1203="52",$D1203="61"),(AH1203/'Totals and Drop Down Lists'!AD$4)*Inputs!L$38,0)</f>
        <v>0</v>
      </c>
      <c r="AY1203">
        <f>IF(OR($D1203="51",$D1203="52",$D1203="61"),0,(AA1203/'Totals and Drop Down Lists'!W$5)*Inputs!E$39)</f>
        <v>0</v>
      </c>
      <c r="AZ1203">
        <f>IF(OR($D1203="51",$D1203="52",$D1203="61"),0,(AB1203/'Totals and Drop Down Lists'!X$5)*Inputs!F$39)</f>
        <v>0</v>
      </c>
      <c r="BA1203">
        <f>IF(OR($D1203="51",$D1203="52",$D1203="61"),0,(AC1203/'Totals and Drop Down Lists'!Y$5)*Inputs!G$39)</f>
        <v>0</v>
      </c>
      <c r="BB1203">
        <f>IF(OR($D1203="51",$D1203="52",$D1203="61"),0,(AD1203/'Totals and Drop Down Lists'!Z$5)*Inputs!H$39)</f>
        <v>0</v>
      </c>
      <c r="BC1203">
        <f>IF(OR($D1203="51",$D1203="52",$D1203="61"),0,(AE1203/'Totals and Drop Down Lists'!AA$5)*Inputs!I$39)</f>
        <v>0</v>
      </c>
      <c r="BD1203">
        <f>IF(OR($D1203="51",$D1203="52",$D1203="61"),0,(AF1203/'Totals and Drop Down Lists'!AB$5)*Inputs!J$39)</f>
        <v>0</v>
      </c>
      <c r="BE1203">
        <f>IF(OR($D1203="51",$D1203="52",$D1203="61"),0,(AG1203/'Totals and Drop Down Lists'!AC$5)*Inputs!K$39)</f>
        <v>0</v>
      </c>
      <c r="BF1203">
        <f>IF(OR($D1203="51",$D1203="52",$D1203="61"),0,(AH1203/'Totals and Drop Down Lists'!AD$5)*Inputs!L$39)</f>
        <v>0</v>
      </c>
      <c r="BG1203" s="10">
        <f t="shared" si="163"/>
        <v>165193.60261555642</v>
      </c>
    </row>
    <row r="1204" spans="1:59" ht="28.8">
      <c r="A1204" s="1" t="s">
        <v>7454</v>
      </c>
      <c r="B1204" s="1" t="s">
        <v>2066</v>
      </c>
      <c r="C1204" s="1" t="s">
        <v>88</v>
      </c>
      <c r="D1204" s="1" t="s">
        <v>58</v>
      </c>
      <c r="E1204" s="1" t="s">
        <v>2172</v>
      </c>
      <c r="F1204" s="2">
        <v>58519</v>
      </c>
      <c r="G1204" s="2">
        <v>529</v>
      </c>
      <c r="H1204" s="2">
        <v>230</v>
      </c>
      <c r="I1204" s="2">
        <v>5107</v>
      </c>
      <c r="J1204" s="2">
        <v>23833</v>
      </c>
      <c r="K1204" s="2">
        <v>4904</v>
      </c>
      <c r="L1204" s="2">
        <v>93</v>
      </c>
      <c r="M1204" s="2">
        <v>58</v>
      </c>
      <c r="N1204" s="2">
        <v>19</v>
      </c>
      <c r="O1204" s="2">
        <v>82</v>
      </c>
      <c r="P1204" s="2">
        <v>0</v>
      </c>
      <c r="Q1204" s="2">
        <v>0</v>
      </c>
      <c r="R1204" s="2">
        <v>1617</v>
      </c>
      <c r="S1204" s="2">
        <v>3928400</v>
      </c>
      <c r="T1204" s="2">
        <v>207488500</v>
      </c>
      <c r="U1204" s="2">
        <v>394</v>
      </c>
      <c r="V1204" s="2">
        <v>228</v>
      </c>
      <c r="W1204" s="2">
        <v>40</v>
      </c>
      <c r="X1204" s="2">
        <v>1114</v>
      </c>
      <c r="Y1204" s="2">
        <v>69</v>
      </c>
      <c r="Z1204" s="2">
        <v>835</v>
      </c>
      <c r="AA1204" s="9">
        <f t="shared" si="164"/>
        <v>58519</v>
      </c>
      <c r="AB1204" s="9">
        <f t="shared" si="165"/>
        <v>4348</v>
      </c>
      <c r="AC1204" s="9">
        <f t="shared" si="166"/>
        <v>1869</v>
      </c>
      <c r="AD1204" s="9">
        <f t="shared" si="167"/>
        <v>1617</v>
      </c>
      <c r="AE1204" s="44">
        <f t="shared" si="168"/>
        <v>7.0472227012263275E-5</v>
      </c>
      <c r="AF1204" s="9">
        <f t="shared" si="169"/>
        <v>846</v>
      </c>
      <c r="AG1204" s="9">
        <f t="shared" si="162"/>
        <v>904</v>
      </c>
      <c r="AH1204" s="44">
        <f t="shared" si="170"/>
        <v>6.9213572358459459E-5</v>
      </c>
      <c r="AI1204">
        <f>AA1204/'Totals and Drop Down Lists'!W$6*Inputs!E$37</f>
        <v>53084.949486002719</v>
      </c>
      <c r="AJ1204">
        <f>AB1204/'Totals and Drop Down Lists'!X$6*Inputs!F$37</f>
        <v>14306.603470627078</v>
      </c>
      <c r="AK1204">
        <f>AC1204/'Totals and Drop Down Lists'!Y$6*Inputs!G$37</f>
        <v>12321.079322624342</v>
      </c>
      <c r="AL1204">
        <f>AD1204/'Totals and Drop Down Lists'!Z$6*Inputs!H$37</f>
        <v>12964.299553580118</v>
      </c>
      <c r="AM1204">
        <f>AE1204/'Totals and Drop Down Lists'!AA$6*Inputs!I$37</f>
        <v>8773.0417590665129</v>
      </c>
      <c r="AN1204">
        <f>AF1204/'Totals and Drop Down Lists'!AB$6*Inputs!J$37</f>
        <v>16883.362396731653</v>
      </c>
      <c r="AO1204">
        <f>AG1204/'Totals and Drop Down Lists'!AC$6*Inputs!K$37</f>
        <v>16835.712865898822</v>
      </c>
      <c r="AP1204">
        <f>AH1204/'Totals and Drop Down Lists'!AD$6*Inputs!L$37</f>
        <v>16288.02368812428</v>
      </c>
      <c r="AQ1204">
        <f>IF(OR($D1204="51",$D1204="52",$D1204="61"),(AA1204/'Totals and Drop Down Lists'!W$4)*Inputs!E$38,0)</f>
        <v>0</v>
      </c>
      <c r="AR1204">
        <f>IF(OR($D1204="51",$D1204="52",$D1204="61"),(AB1204/'Totals and Drop Down Lists'!X$4)*Inputs!F$38,0)</f>
        <v>0</v>
      </c>
      <c r="AS1204">
        <f>IF(OR($D1204="51",$D1204="52",$D1204="61"),(AC1204/'Totals and Drop Down Lists'!Y$4)*Inputs!G$38,0)</f>
        <v>0</v>
      </c>
      <c r="AT1204">
        <f>IF(OR($D1204="51",$D1204="52",$D1204="61"),(AD1204/'Totals and Drop Down Lists'!Z$4)*Inputs!H$38,0)</f>
        <v>0</v>
      </c>
      <c r="AU1204">
        <f>IF(OR($D1204="51",$D1204="52",$D1204="61"),(AE1204/'Totals and Drop Down Lists'!AA$4)*Inputs!I$38,0)</f>
        <v>0</v>
      </c>
      <c r="AV1204">
        <f>IF(OR($D1204="51",$D1204="52",$D1204="61"),(AF1204/'Totals and Drop Down Lists'!AB$4)*Inputs!J$38,0)</f>
        <v>0</v>
      </c>
      <c r="AW1204">
        <f>IF(OR($D1204="51",$D1204="52",$D1204="61"),(AG1204/'Totals and Drop Down Lists'!AC$4)*Inputs!K$38,0)</f>
        <v>0</v>
      </c>
      <c r="AX1204">
        <f>IF(OR($D1204="51",$D1204="52",$D1204="61"),(AH1204/'Totals and Drop Down Lists'!AD$4)*Inputs!L$38,0)</f>
        <v>0</v>
      </c>
      <c r="AY1204">
        <f>IF(OR($D1204="51",$D1204="52",$D1204="61"),0,(AA1204/'Totals and Drop Down Lists'!W$5)*Inputs!E$39)</f>
        <v>0</v>
      </c>
      <c r="AZ1204">
        <f>IF(OR($D1204="51",$D1204="52",$D1204="61"),0,(AB1204/'Totals and Drop Down Lists'!X$5)*Inputs!F$39)</f>
        <v>0</v>
      </c>
      <c r="BA1204">
        <f>IF(OR($D1204="51",$D1204="52",$D1204="61"),0,(AC1204/'Totals and Drop Down Lists'!Y$5)*Inputs!G$39)</f>
        <v>0</v>
      </c>
      <c r="BB1204">
        <f>IF(OR($D1204="51",$D1204="52",$D1204="61"),0,(AD1204/'Totals and Drop Down Lists'!Z$5)*Inputs!H$39)</f>
        <v>0</v>
      </c>
      <c r="BC1204">
        <f>IF(OR($D1204="51",$D1204="52",$D1204="61"),0,(AE1204/'Totals and Drop Down Lists'!AA$5)*Inputs!I$39)</f>
        <v>0</v>
      </c>
      <c r="BD1204">
        <f>IF(OR($D1204="51",$D1204="52",$D1204="61"),0,(AF1204/'Totals and Drop Down Lists'!AB$5)*Inputs!J$39)</f>
        <v>0</v>
      </c>
      <c r="BE1204">
        <f>IF(OR($D1204="51",$D1204="52",$D1204="61"),0,(AG1204/'Totals and Drop Down Lists'!AC$5)*Inputs!K$39)</f>
        <v>0</v>
      </c>
      <c r="BF1204">
        <f>IF(OR($D1204="51",$D1204="52",$D1204="61"),0,(AH1204/'Totals and Drop Down Lists'!AD$5)*Inputs!L$39)</f>
        <v>0</v>
      </c>
      <c r="BG1204" s="10">
        <f t="shared" si="163"/>
        <v>151457.07254265554</v>
      </c>
    </row>
    <row r="1205" spans="1:59" ht="28.8">
      <c r="A1205" s="1" t="s">
        <v>7454</v>
      </c>
      <c r="B1205" s="1" t="s">
        <v>2066</v>
      </c>
      <c r="C1205" s="1" t="s">
        <v>314</v>
      </c>
      <c r="D1205" s="1" t="s">
        <v>25</v>
      </c>
      <c r="E1205" s="1" t="s">
        <v>2173</v>
      </c>
      <c r="F1205" s="2">
        <v>38215</v>
      </c>
      <c r="G1205" s="2">
        <v>204</v>
      </c>
      <c r="H1205" s="2">
        <v>1</v>
      </c>
      <c r="I1205" s="2">
        <v>6165</v>
      </c>
      <c r="J1205" s="2">
        <v>14590</v>
      </c>
      <c r="K1205" s="2">
        <v>4051</v>
      </c>
      <c r="L1205" s="2">
        <v>49</v>
      </c>
      <c r="M1205" s="2">
        <v>11</v>
      </c>
      <c r="N1205" s="2">
        <v>0</v>
      </c>
      <c r="O1205" s="2">
        <v>53</v>
      </c>
      <c r="P1205" s="2">
        <v>2</v>
      </c>
      <c r="Q1205" s="2">
        <v>31</v>
      </c>
      <c r="R1205" s="2">
        <v>4968</v>
      </c>
      <c r="S1205" s="2">
        <v>2390100</v>
      </c>
      <c r="T1205" s="2">
        <v>120215700</v>
      </c>
      <c r="U1205" s="2">
        <v>377</v>
      </c>
      <c r="V1205" s="2">
        <v>161</v>
      </c>
      <c r="W1205" s="2">
        <v>43</v>
      </c>
      <c r="X1205" s="2">
        <v>966</v>
      </c>
      <c r="Y1205" s="2">
        <v>59</v>
      </c>
      <c r="Z1205" s="2">
        <v>760</v>
      </c>
      <c r="AA1205" s="9">
        <f t="shared" si="164"/>
        <v>38215</v>
      </c>
      <c r="AB1205" s="9">
        <f t="shared" si="165"/>
        <v>5960</v>
      </c>
      <c r="AC1205" s="9">
        <f t="shared" si="166"/>
        <v>5114</v>
      </c>
      <c r="AD1205" s="9">
        <f t="shared" si="167"/>
        <v>4968</v>
      </c>
      <c r="AE1205" s="44">
        <f t="shared" si="168"/>
        <v>7.8553398772636268E-5</v>
      </c>
      <c r="AF1205" s="9">
        <f t="shared" si="169"/>
        <v>762</v>
      </c>
      <c r="AG1205" s="9">
        <f t="shared" si="162"/>
        <v>819</v>
      </c>
      <c r="AH1205" s="44">
        <f t="shared" si="170"/>
        <v>8.4613944122464085E-5</v>
      </c>
      <c r="AI1205">
        <f>AA1205/'Totals and Drop Down Lists'!W$6*Inputs!E$37</f>
        <v>34666.370659231936</v>
      </c>
      <c r="AJ1205">
        <f>AB1205/'Totals and Drop Down Lists'!X$6*Inputs!F$37</f>
        <v>19610.707609231227</v>
      </c>
      <c r="AK1205">
        <f>AC1205/'Totals and Drop Down Lists'!Y$6*Inputs!G$37</f>
        <v>33713.215439219304</v>
      </c>
      <c r="AL1205">
        <f>AD1205/'Totals and Drop Down Lists'!Z$6*Inputs!H$37</f>
        <v>39830.946309329636</v>
      </c>
      <c r="AM1205">
        <f>AE1205/'Totals and Drop Down Lists'!AA$6*Inputs!I$37</f>
        <v>9779.061581650014</v>
      </c>
      <c r="AN1205">
        <f>AF1205/'Totals and Drop Down Lists'!AB$6*Inputs!J$37</f>
        <v>15207.000172942693</v>
      </c>
      <c r="AO1205">
        <f>AG1205/'Totals and Drop Down Lists'!AC$6*Inputs!K$37</f>
        <v>15252.708890676036</v>
      </c>
      <c r="AP1205">
        <f>AH1205/'Totals and Drop Down Lists'!AD$6*Inputs!L$37</f>
        <v>19912.191774679763</v>
      </c>
      <c r="AQ1205">
        <f>IF(OR($D1205="51",$D1205="52",$D1205="61"),(AA1205/'Totals and Drop Down Lists'!W$4)*Inputs!E$38,0)</f>
        <v>0</v>
      </c>
      <c r="AR1205">
        <f>IF(OR($D1205="51",$D1205="52",$D1205="61"),(AB1205/'Totals and Drop Down Lists'!X$4)*Inputs!F$38,0)</f>
        <v>0</v>
      </c>
      <c r="AS1205">
        <f>IF(OR($D1205="51",$D1205="52",$D1205="61"),(AC1205/'Totals and Drop Down Lists'!Y$4)*Inputs!G$38,0)</f>
        <v>0</v>
      </c>
      <c r="AT1205">
        <f>IF(OR($D1205="51",$D1205="52",$D1205="61"),(AD1205/'Totals and Drop Down Lists'!Z$4)*Inputs!H$38,0)</f>
        <v>0</v>
      </c>
      <c r="AU1205">
        <f>IF(OR($D1205="51",$D1205="52",$D1205="61"),(AE1205/'Totals and Drop Down Lists'!AA$4)*Inputs!I$38,0)</f>
        <v>0</v>
      </c>
      <c r="AV1205">
        <f>IF(OR($D1205="51",$D1205="52",$D1205="61"),(AF1205/'Totals and Drop Down Lists'!AB$4)*Inputs!J$38,0)</f>
        <v>0</v>
      </c>
      <c r="AW1205">
        <f>IF(OR($D1205="51",$D1205="52",$D1205="61"),(AG1205/'Totals and Drop Down Lists'!AC$4)*Inputs!K$38,0)</f>
        <v>0</v>
      </c>
      <c r="AX1205">
        <f>IF(OR($D1205="51",$D1205="52",$D1205="61"),(AH1205/'Totals and Drop Down Lists'!AD$4)*Inputs!L$38,0)</f>
        <v>0</v>
      </c>
      <c r="AY1205">
        <f>IF(OR($D1205="51",$D1205="52",$D1205="61"),0,(AA1205/'Totals and Drop Down Lists'!W$5)*Inputs!E$39)</f>
        <v>0</v>
      </c>
      <c r="AZ1205">
        <f>IF(OR($D1205="51",$D1205="52",$D1205="61"),0,(AB1205/'Totals and Drop Down Lists'!X$5)*Inputs!F$39)</f>
        <v>0</v>
      </c>
      <c r="BA1205">
        <f>IF(OR($D1205="51",$D1205="52",$D1205="61"),0,(AC1205/'Totals and Drop Down Lists'!Y$5)*Inputs!G$39)</f>
        <v>0</v>
      </c>
      <c r="BB1205">
        <f>IF(OR($D1205="51",$D1205="52",$D1205="61"),0,(AD1205/'Totals and Drop Down Lists'!Z$5)*Inputs!H$39)</f>
        <v>0</v>
      </c>
      <c r="BC1205">
        <f>IF(OR($D1205="51",$D1205="52",$D1205="61"),0,(AE1205/'Totals and Drop Down Lists'!AA$5)*Inputs!I$39)</f>
        <v>0</v>
      </c>
      <c r="BD1205">
        <f>IF(OR($D1205="51",$D1205="52",$D1205="61"),0,(AF1205/'Totals and Drop Down Lists'!AB$5)*Inputs!J$39)</f>
        <v>0</v>
      </c>
      <c r="BE1205">
        <f>IF(OR($D1205="51",$D1205="52",$D1205="61"),0,(AG1205/'Totals and Drop Down Lists'!AC$5)*Inputs!K$39)</f>
        <v>0</v>
      </c>
      <c r="BF1205">
        <f>IF(OR($D1205="51",$D1205="52",$D1205="61"),0,(AH1205/'Totals and Drop Down Lists'!AD$5)*Inputs!L$39)</f>
        <v>0</v>
      </c>
      <c r="BG1205" s="10">
        <f t="shared" si="163"/>
        <v>187972.20243696059</v>
      </c>
    </row>
    <row r="1206" spans="1:59" ht="28.8">
      <c r="A1206" s="1" t="s">
        <v>7454</v>
      </c>
      <c r="B1206" s="1" t="s">
        <v>2066</v>
      </c>
      <c r="C1206" s="1" t="s">
        <v>887</v>
      </c>
      <c r="D1206" s="1" t="s">
        <v>25</v>
      </c>
      <c r="E1206" s="1" t="s">
        <v>2174</v>
      </c>
      <c r="F1206" s="2">
        <v>69217</v>
      </c>
      <c r="G1206" s="2">
        <v>291</v>
      </c>
      <c r="H1206" s="2">
        <v>23</v>
      </c>
      <c r="I1206" s="2">
        <v>7838</v>
      </c>
      <c r="J1206" s="2">
        <v>25621</v>
      </c>
      <c r="K1206" s="2">
        <v>6027</v>
      </c>
      <c r="L1206" s="2">
        <v>59</v>
      </c>
      <c r="M1206" s="2">
        <v>22</v>
      </c>
      <c r="N1206" s="2">
        <v>26</v>
      </c>
      <c r="O1206" s="2">
        <v>175</v>
      </c>
      <c r="P1206" s="2">
        <v>25</v>
      </c>
      <c r="Q1206" s="2">
        <v>0</v>
      </c>
      <c r="R1206" s="2">
        <v>3772</v>
      </c>
      <c r="S1206" s="2">
        <v>4433000</v>
      </c>
      <c r="T1206" s="2">
        <v>226897900</v>
      </c>
      <c r="U1206" s="2">
        <v>339</v>
      </c>
      <c r="V1206" s="2">
        <v>421</v>
      </c>
      <c r="W1206" s="2">
        <v>25</v>
      </c>
      <c r="X1206" s="2">
        <v>1319</v>
      </c>
      <c r="Y1206" s="2">
        <v>248</v>
      </c>
      <c r="Z1206" s="2">
        <v>790</v>
      </c>
      <c r="AA1206" s="9">
        <f t="shared" si="164"/>
        <v>69217</v>
      </c>
      <c r="AB1206" s="9">
        <f t="shared" si="165"/>
        <v>7524</v>
      </c>
      <c r="AC1206" s="9">
        <f t="shared" si="166"/>
        <v>4079</v>
      </c>
      <c r="AD1206" s="9">
        <f t="shared" si="167"/>
        <v>3772</v>
      </c>
      <c r="AE1206" s="44">
        <f t="shared" si="168"/>
        <v>9.901525092867595E-5</v>
      </c>
      <c r="AF1206" s="9">
        <f t="shared" si="169"/>
        <v>873</v>
      </c>
      <c r="AG1206" s="9">
        <f t="shared" si="162"/>
        <v>1038</v>
      </c>
      <c r="AH1206" s="44">
        <f t="shared" si="170"/>
        <v>9.0855987876006756E-5</v>
      </c>
      <c r="AI1206">
        <f>AA1206/'Totals and Drop Down Lists'!W$6*Inputs!E$37</f>
        <v>62789.537561691934</v>
      </c>
      <c r="AJ1206">
        <f>AB1206/'Totals and Drop Down Lists'!X$6*Inputs!F$37</f>
        <v>24756.873163063046</v>
      </c>
      <c r="AK1206">
        <f>AC1206/'Totals and Drop Down Lists'!Y$6*Inputs!G$37</f>
        <v>26890.145830382389</v>
      </c>
      <c r="AL1206">
        <f>AD1206/'Totals and Drop Down Lists'!Z$6*Inputs!H$37</f>
        <v>30242.01479041695</v>
      </c>
      <c r="AM1206">
        <f>AE1206/'Totals and Drop Down Lists'!AA$6*Inputs!I$37</f>
        <v>12326.34426368507</v>
      </c>
      <c r="AN1206">
        <f>AF1206/'Totals and Drop Down Lists'!AB$6*Inputs!J$37</f>
        <v>17422.193111520959</v>
      </c>
      <c r="AO1206">
        <f>AG1206/'Totals and Drop Down Lists'!AC$6*Inputs!K$37</f>
        <v>19331.2720738971</v>
      </c>
      <c r="AP1206">
        <f>AH1206/'Totals and Drop Down Lists'!AD$6*Inputs!L$37</f>
        <v>21381.131363485496</v>
      </c>
      <c r="AQ1206">
        <f>IF(OR($D1206="51",$D1206="52",$D1206="61"),(AA1206/'Totals and Drop Down Lists'!W$4)*Inputs!E$38,0)</f>
        <v>0</v>
      </c>
      <c r="AR1206">
        <f>IF(OR($D1206="51",$D1206="52",$D1206="61"),(AB1206/'Totals and Drop Down Lists'!X$4)*Inputs!F$38,0)</f>
        <v>0</v>
      </c>
      <c r="AS1206">
        <f>IF(OR($D1206="51",$D1206="52",$D1206="61"),(AC1206/'Totals and Drop Down Lists'!Y$4)*Inputs!G$38,0)</f>
        <v>0</v>
      </c>
      <c r="AT1206">
        <f>IF(OR($D1206="51",$D1206="52",$D1206="61"),(AD1206/'Totals and Drop Down Lists'!Z$4)*Inputs!H$38,0)</f>
        <v>0</v>
      </c>
      <c r="AU1206">
        <f>IF(OR($D1206="51",$D1206="52",$D1206="61"),(AE1206/'Totals and Drop Down Lists'!AA$4)*Inputs!I$38,0)</f>
        <v>0</v>
      </c>
      <c r="AV1206">
        <f>IF(OR($D1206="51",$D1206="52",$D1206="61"),(AF1206/'Totals and Drop Down Lists'!AB$4)*Inputs!J$38,0)</f>
        <v>0</v>
      </c>
      <c r="AW1206">
        <f>IF(OR($D1206="51",$D1206="52",$D1206="61"),(AG1206/'Totals and Drop Down Lists'!AC$4)*Inputs!K$38,0)</f>
        <v>0</v>
      </c>
      <c r="AX1206">
        <f>IF(OR($D1206="51",$D1206="52",$D1206="61"),(AH1206/'Totals and Drop Down Lists'!AD$4)*Inputs!L$38,0)</f>
        <v>0</v>
      </c>
      <c r="AY1206">
        <f>IF(OR($D1206="51",$D1206="52",$D1206="61"),0,(AA1206/'Totals and Drop Down Lists'!W$5)*Inputs!E$39)</f>
        <v>0</v>
      </c>
      <c r="AZ1206">
        <f>IF(OR($D1206="51",$D1206="52",$D1206="61"),0,(AB1206/'Totals and Drop Down Lists'!X$5)*Inputs!F$39)</f>
        <v>0</v>
      </c>
      <c r="BA1206">
        <f>IF(OR($D1206="51",$D1206="52",$D1206="61"),0,(AC1206/'Totals and Drop Down Lists'!Y$5)*Inputs!G$39)</f>
        <v>0</v>
      </c>
      <c r="BB1206">
        <f>IF(OR($D1206="51",$D1206="52",$D1206="61"),0,(AD1206/'Totals and Drop Down Lists'!Z$5)*Inputs!H$39)</f>
        <v>0</v>
      </c>
      <c r="BC1206">
        <f>IF(OR($D1206="51",$D1206="52",$D1206="61"),0,(AE1206/'Totals and Drop Down Lists'!AA$5)*Inputs!I$39)</f>
        <v>0</v>
      </c>
      <c r="BD1206">
        <f>IF(OR($D1206="51",$D1206="52",$D1206="61"),0,(AF1206/'Totals and Drop Down Lists'!AB$5)*Inputs!J$39)</f>
        <v>0</v>
      </c>
      <c r="BE1206">
        <f>IF(OR($D1206="51",$D1206="52",$D1206="61"),0,(AG1206/'Totals and Drop Down Lists'!AC$5)*Inputs!K$39)</f>
        <v>0</v>
      </c>
      <c r="BF1206">
        <f>IF(OR($D1206="51",$D1206="52",$D1206="61"),0,(AH1206/'Totals and Drop Down Lists'!AD$5)*Inputs!L$39)</f>
        <v>0</v>
      </c>
      <c r="BG1206" s="10">
        <f t="shared" si="163"/>
        <v>215139.51215814296</v>
      </c>
    </row>
    <row r="1207" spans="1:59" ht="28.8">
      <c r="A1207" s="1" t="s">
        <v>7454</v>
      </c>
      <c r="B1207" s="1" t="s">
        <v>2066</v>
      </c>
      <c r="C1207" s="1" t="s">
        <v>1679</v>
      </c>
      <c r="D1207" s="1" t="s">
        <v>25</v>
      </c>
      <c r="E1207" s="1" t="s">
        <v>2175</v>
      </c>
      <c r="F1207" s="2">
        <v>14151</v>
      </c>
      <c r="G1207" s="2">
        <v>72</v>
      </c>
      <c r="H1207" s="2">
        <v>11</v>
      </c>
      <c r="I1207" s="2">
        <v>1567</v>
      </c>
      <c r="J1207" s="2">
        <v>5374</v>
      </c>
      <c r="K1207" s="2">
        <v>1260</v>
      </c>
      <c r="L1207" s="2">
        <v>30</v>
      </c>
      <c r="M1207" s="2">
        <v>0</v>
      </c>
      <c r="N1207" s="2">
        <v>0</v>
      </c>
      <c r="O1207" s="2">
        <v>5</v>
      </c>
      <c r="P1207" s="2">
        <v>13</v>
      </c>
      <c r="Q1207" s="2">
        <v>0</v>
      </c>
      <c r="R1207" s="2">
        <v>1519</v>
      </c>
      <c r="S1207" s="2">
        <v>659200</v>
      </c>
      <c r="T1207" s="2">
        <v>38727400</v>
      </c>
      <c r="U1207" s="2">
        <v>79</v>
      </c>
      <c r="V1207" s="2">
        <v>104</v>
      </c>
      <c r="W1207" s="2">
        <v>25</v>
      </c>
      <c r="X1207" s="2">
        <v>284</v>
      </c>
      <c r="Y1207" s="2">
        <v>45</v>
      </c>
      <c r="Z1207" s="2">
        <v>154</v>
      </c>
      <c r="AA1207" s="9">
        <f t="shared" si="164"/>
        <v>14151</v>
      </c>
      <c r="AB1207" s="9">
        <f t="shared" si="165"/>
        <v>1484</v>
      </c>
      <c r="AC1207" s="9">
        <f t="shared" si="166"/>
        <v>1567</v>
      </c>
      <c r="AD1207" s="9">
        <f t="shared" si="167"/>
        <v>1519</v>
      </c>
      <c r="AE1207" s="44">
        <f t="shared" si="168"/>
        <v>2.0631899520763729E-5</v>
      </c>
      <c r="AF1207" s="9">
        <f t="shared" si="169"/>
        <v>155</v>
      </c>
      <c r="AG1207" s="9">
        <f t="shared" si="162"/>
        <v>199</v>
      </c>
      <c r="AH1207" s="44">
        <f t="shared" si="170"/>
        <v>1.736109228904027E-5</v>
      </c>
      <c r="AI1207">
        <f>AA1207/'Totals and Drop Down Lists'!W$6*Inputs!E$37</f>
        <v>12836.943901577684</v>
      </c>
      <c r="AJ1207">
        <f>AB1207/'Totals and Drop Down Lists'!X$6*Inputs!F$37</f>
        <v>4882.9345792112654</v>
      </c>
      <c r="AK1207">
        <f>AC1207/'Totals and Drop Down Lists'!Y$6*Inputs!G$37</f>
        <v>10330.193311156952</v>
      </c>
      <c r="AL1207">
        <f>AD1207/'Totals and Drop Down Lists'!Z$6*Inputs!H$37</f>
        <v>12178.584429120718</v>
      </c>
      <c r="AM1207">
        <f>AE1207/'Totals and Drop Down Lists'!AA$6*Inputs!I$37</f>
        <v>2568.4517679997107</v>
      </c>
      <c r="AN1207">
        <f>AF1207/'Totals and Drop Down Lists'!AB$6*Inputs!J$37</f>
        <v>3093.287436753435</v>
      </c>
      <c r="AO1207">
        <f>AG1207/'Totals and Drop Down Lists'!AC$6*Inputs!K$37</f>
        <v>3706.0916596392321</v>
      </c>
      <c r="AP1207">
        <f>AH1207/'Totals and Drop Down Lists'!AD$6*Inputs!L$37</f>
        <v>4085.5842693840932</v>
      </c>
      <c r="AQ1207">
        <f>IF(OR($D1207="51",$D1207="52",$D1207="61"),(AA1207/'Totals and Drop Down Lists'!W$4)*Inputs!E$38,0)</f>
        <v>0</v>
      </c>
      <c r="AR1207">
        <f>IF(OR($D1207="51",$D1207="52",$D1207="61"),(AB1207/'Totals and Drop Down Lists'!X$4)*Inputs!F$38,0)</f>
        <v>0</v>
      </c>
      <c r="AS1207">
        <f>IF(OR($D1207="51",$D1207="52",$D1207="61"),(AC1207/'Totals and Drop Down Lists'!Y$4)*Inputs!G$38,0)</f>
        <v>0</v>
      </c>
      <c r="AT1207">
        <f>IF(OR($D1207="51",$D1207="52",$D1207="61"),(AD1207/'Totals and Drop Down Lists'!Z$4)*Inputs!H$38,0)</f>
        <v>0</v>
      </c>
      <c r="AU1207">
        <f>IF(OR($D1207="51",$D1207="52",$D1207="61"),(AE1207/'Totals and Drop Down Lists'!AA$4)*Inputs!I$38,0)</f>
        <v>0</v>
      </c>
      <c r="AV1207">
        <f>IF(OR($D1207="51",$D1207="52",$D1207="61"),(AF1207/'Totals and Drop Down Lists'!AB$4)*Inputs!J$38,0)</f>
        <v>0</v>
      </c>
      <c r="AW1207">
        <f>IF(OR($D1207="51",$D1207="52",$D1207="61"),(AG1207/'Totals and Drop Down Lists'!AC$4)*Inputs!K$38,0)</f>
        <v>0</v>
      </c>
      <c r="AX1207">
        <f>IF(OR($D1207="51",$D1207="52",$D1207="61"),(AH1207/'Totals and Drop Down Lists'!AD$4)*Inputs!L$38,0)</f>
        <v>0</v>
      </c>
      <c r="AY1207">
        <f>IF(OR($D1207="51",$D1207="52",$D1207="61"),0,(AA1207/'Totals and Drop Down Lists'!W$5)*Inputs!E$39)</f>
        <v>0</v>
      </c>
      <c r="AZ1207">
        <f>IF(OR($D1207="51",$D1207="52",$D1207="61"),0,(AB1207/'Totals and Drop Down Lists'!X$5)*Inputs!F$39)</f>
        <v>0</v>
      </c>
      <c r="BA1207">
        <f>IF(OR($D1207="51",$D1207="52",$D1207="61"),0,(AC1207/'Totals and Drop Down Lists'!Y$5)*Inputs!G$39)</f>
        <v>0</v>
      </c>
      <c r="BB1207">
        <f>IF(OR($D1207="51",$D1207="52",$D1207="61"),0,(AD1207/'Totals and Drop Down Lists'!Z$5)*Inputs!H$39)</f>
        <v>0</v>
      </c>
      <c r="BC1207">
        <f>IF(OR($D1207="51",$D1207="52",$D1207="61"),0,(AE1207/'Totals and Drop Down Lists'!AA$5)*Inputs!I$39)</f>
        <v>0</v>
      </c>
      <c r="BD1207">
        <f>IF(OR($D1207="51",$D1207="52",$D1207="61"),0,(AF1207/'Totals and Drop Down Lists'!AB$5)*Inputs!J$39)</f>
        <v>0</v>
      </c>
      <c r="BE1207">
        <f>IF(OR($D1207="51",$D1207="52",$D1207="61"),0,(AG1207/'Totals and Drop Down Lists'!AC$5)*Inputs!K$39)</f>
        <v>0</v>
      </c>
      <c r="BF1207">
        <f>IF(OR($D1207="51",$D1207="52",$D1207="61"),0,(AH1207/'Totals and Drop Down Lists'!AD$5)*Inputs!L$39)</f>
        <v>0</v>
      </c>
      <c r="BG1207" s="10">
        <f t="shared" si="163"/>
        <v>53682.071354843094</v>
      </c>
    </row>
    <row r="1208" spans="1:59" ht="28.8">
      <c r="A1208" s="1" t="s">
        <v>7454</v>
      </c>
      <c r="B1208" s="1" t="s">
        <v>2066</v>
      </c>
      <c r="C1208" s="1" t="s">
        <v>2176</v>
      </c>
      <c r="D1208" s="1" t="s">
        <v>25</v>
      </c>
      <c r="E1208" s="1" t="s">
        <v>2177</v>
      </c>
      <c r="F1208" s="2">
        <v>47509</v>
      </c>
      <c r="G1208" s="2">
        <v>559</v>
      </c>
      <c r="H1208" s="2">
        <v>17</v>
      </c>
      <c r="I1208" s="2">
        <v>6608</v>
      </c>
      <c r="J1208" s="2">
        <v>17722</v>
      </c>
      <c r="K1208" s="2">
        <v>4230</v>
      </c>
      <c r="L1208" s="2">
        <v>279</v>
      </c>
      <c r="M1208" s="2">
        <v>33</v>
      </c>
      <c r="N1208" s="2">
        <v>12</v>
      </c>
      <c r="O1208" s="2">
        <v>260</v>
      </c>
      <c r="P1208" s="2">
        <v>15</v>
      </c>
      <c r="Q1208" s="2">
        <v>20</v>
      </c>
      <c r="R1208" s="2">
        <v>5624</v>
      </c>
      <c r="S1208" s="2">
        <v>2459000</v>
      </c>
      <c r="T1208" s="2">
        <v>145979800</v>
      </c>
      <c r="U1208" s="2">
        <v>409</v>
      </c>
      <c r="V1208" s="2">
        <v>357</v>
      </c>
      <c r="W1208" s="2">
        <v>0</v>
      </c>
      <c r="X1208" s="2">
        <v>839</v>
      </c>
      <c r="Y1208" s="2">
        <v>205</v>
      </c>
      <c r="Z1208" s="2">
        <v>339</v>
      </c>
      <c r="AA1208" s="9">
        <f t="shared" si="164"/>
        <v>47509</v>
      </c>
      <c r="AB1208" s="9">
        <f t="shared" si="165"/>
        <v>6032</v>
      </c>
      <c r="AC1208" s="9">
        <f t="shared" si="166"/>
        <v>6243</v>
      </c>
      <c r="AD1208" s="9">
        <f t="shared" si="167"/>
        <v>5624</v>
      </c>
      <c r="AE1208" s="44">
        <f t="shared" si="168"/>
        <v>7.0512122631592088E-5</v>
      </c>
      <c r="AF1208" s="9">
        <f t="shared" si="169"/>
        <v>482</v>
      </c>
      <c r="AG1208" s="9">
        <f t="shared" si="162"/>
        <v>544</v>
      </c>
      <c r="AH1208" s="44">
        <f t="shared" si="170"/>
        <v>4.8314514652732688E-5</v>
      </c>
      <c r="AI1208">
        <f>AA1208/'Totals and Drop Down Lists'!W$6*Inputs!E$37</f>
        <v>43097.33360328275</v>
      </c>
      <c r="AJ1208">
        <f>AB1208/'Totals and Drop Down Lists'!X$6*Inputs!F$37</f>
        <v>19847.615486389725</v>
      </c>
      <c r="AK1208">
        <f>AC1208/'Totals and Drop Down Lists'!Y$6*Inputs!G$37</f>
        <v>41155.964799969908</v>
      </c>
      <c r="AL1208">
        <f>AD1208/'Totals and Drop Down Lists'!Z$6*Inputs!H$37</f>
        <v>45090.427142445631</v>
      </c>
      <c r="AM1208">
        <f>AE1208/'Totals and Drop Down Lists'!AA$6*Inputs!I$37</f>
        <v>8778.0083387989034</v>
      </c>
      <c r="AN1208">
        <f>AF1208/'Totals and Drop Down Lists'!AB$6*Inputs!J$37</f>
        <v>9619.1260936461658</v>
      </c>
      <c r="AO1208">
        <f>AG1208/'Totals and Drop Down Lists'!AC$6*Inputs!K$37</f>
        <v>10131.22544142584</v>
      </c>
      <c r="AP1208">
        <f>AH1208/'Totals and Drop Down Lists'!AD$6*Inputs!L$37</f>
        <v>11369.850339010205</v>
      </c>
      <c r="AQ1208">
        <f>IF(OR($D1208="51",$D1208="52",$D1208="61"),(AA1208/'Totals and Drop Down Lists'!W$4)*Inputs!E$38,0)</f>
        <v>0</v>
      </c>
      <c r="AR1208">
        <f>IF(OR($D1208="51",$D1208="52",$D1208="61"),(AB1208/'Totals and Drop Down Lists'!X$4)*Inputs!F$38,0)</f>
        <v>0</v>
      </c>
      <c r="AS1208">
        <f>IF(OR($D1208="51",$D1208="52",$D1208="61"),(AC1208/'Totals and Drop Down Lists'!Y$4)*Inputs!G$38,0)</f>
        <v>0</v>
      </c>
      <c r="AT1208">
        <f>IF(OR($D1208="51",$D1208="52",$D1208="61"),(AD1208/'Totals and Drop Down Lists'!Z$4)*Inputs!H$38,0)</f>
        <v>0</v>
      </c>
      <c r="AU1208">
        <f>IF(OR($D1208="51",$D1208="52",$D1208="61"),(AE1208/'Totals and Drop Down Lists'!AA$4)*Inputs!I$38,0)</f>
        <v>0</v>
      </c>
      <c r="AV1208">
        <f>IF(OR($D1208="51",$D1208="52",$D1208="61"),(AF1208/'Totals and Drop Down Lists'!AB$4)*Inputs!J$38,0)</f>
        <v>0</v>
      </c>
      <c r="AW1208">
        <f>IF(OR($D1208="51",$D1208="52",$D1208="61"),(AG1208/'Totals and Drop Down Lists'!AC$4)*Inputs!K$38,0)</f>
        <v>0</v>
      </c>
      <c r="AX1208">
        <f>IF(OR($D1208="51",$D1208="52",$D1208="61"),(AH1208/'Totals and Drop Down Lists'!AD$4)*Inputs!L$38,0)</f>
        <v>0</v>
      </c>
      <c r="AY1208">
        <f>IF(OR($D1208="51",$D1208="52",$D1208="61"),0,(AA1208/'Totals and Drop Down Lists'!W$5)*Inputs!E$39)</f>
        <v>0</v>
      </c>
      <c r="AZ1208">
        <f>IF(OR($D1208="51",$D1208="52",$D1208="61"),0,(AB1208/'Totals and Drop Down Lists'!X$5)*Inputs!F$39)</f>
        <v>0</v>
      </c>
      <c r="BA1208">
        <f>IF(OR($D1208="51",$D1208="52",$D1208="61"),0,(AC1208/'Totals and Drop Down Lists'!Y$5)*Inputs!G$39)</f>
        <v>0</v>
      </c>
      <c r="BB1208">
        <f>IF(OR($D1208="51",$D1208="52",$D1208="61"),0,(AD1208/'Totals and Drop Down Lists'!Z$5)*Inputs!H$39)</f>
        <v>0</v>
      </c>
      <c r="BC1208">
        <f>IF(OR($D1208="51",$D1208="52",$D1208="61"),0,(AE1208/'Totals and Drop Down Lists'!AA$5)*Inputs!I$39)</f>
        <v>0</v>
      </c>
      <c r="BD1208">
        <f>IF(OR($D1208="51",$D1208="52",$D1208="61"),0,(AF1208/'Totals and Drop Down Lists'!AB$5)*Inputs!J$39)</f>
        <v>0</v>
      </c>
      <c r="BE1208">
        <f>IF(OR($D1208="51",$D1208="52",$D1208="61"),0,(AG1208/'Totals and Drop Down Lists'!AC$5)*Inputs!K$39)</f>
        <v>0</v>
      </c>
      <c r="BF1208">
        <f>IF(OR($D1208="51",$D1208="52",$D1208="61"),0,(AH1208/'Totals and Drop Down Lists'!AD$5)*Inputs!L$39)</f>
        <v>0</v>
      </c>
      <c r="BG1208" s="10">
        <f t="shared" si="163"/>
        <v>189089.55124496913</v>
      </c>
    </row>
    <row r="1209" spans="1:59" ht="28.8">
      <c r="A1209" s="1" t="s">
        <v>7454</v>
      </c>
      <c r="B1209" s="1" t="s">
        <v>2066</v>
      </c>
      <c r="C1209" s="1" t="s">
        <v>2178</v>
      </c>
      <c r="D1209" s="1" t="s">
        <v>25</v>
      </c>
      <c r="E1209" s="1" t="s">
        <v>2179</v>
      </c>
      <c r="F1209" s="2">
        <v>6075</v>
      </c>
      <c r="G1209" s="2">
        <v>33</v>
      </c>
      <c r="H1209" s="2">
        <v>0</v>
      </c>
      <c r="I1209" s="2">
        <v>495</v>
      </c>
      <c r="J1209" s="2">
        <v>2422</v>
      </c>
      <c r="K1209" s="2">
        <v>619</v>
      </c>
      <c r="L1209" s="2">
        <v>3</v>
      </c>
      <c r="M1209" s="2">
        <v>6</v>
      </c>
      <c r="N1209" s="2">
        <v>7</v>
      </c>
      <c r="O1209" s="2">
        <v>18</v>
      </c>
      <c r="P1209" s="2">
        <v>12</v>
      </c>
      <c r="Q1209" s="2">
        <v>0</v>
      </c>
      <c r="R1209" s="2">
        <v>693</v>
      </c>
      <c r="S1209" s="2">
        <v>365800</v>
      </c>
      <c r="T1209" s="2">
        <v>22711600</v>
      </c>
      <c r="U1209" s="2">
        <v>54</v>
      </c>
      <c r="V1209" s="2">
        <v>69</v>
      </c>
      <c r="W1209" s="2">
        <v>10</v>
      </c>
      <c r="X1209" s="2">
        <v>204</v>
      </c>
      <c r="Y1209" s="2">
        <v>55</v>
      </c>
      <c r="Z1209" s="2">
        <v>109</v>
      </c>
      <c r="AA1209" s="9">
        <f t="shared" si="164"/>
        <v>6075</v>
      </c>
      <c r="AB1209" s="9">
        <f t="shared" si="165"/>
        <v>462</v>
      </c>
      <c r="AC1209" s="9">
        <f t="shared" si="166"/>
        <v>739</v>
      </c>
      <c r="AD1209" s="9">
        <f t="shared" si="167"/>
        <v>693</v>
      </c>
      <c r="AE1209" s="44">
        <f t="shared" si="168"/>
        <v>1.1048490464010963E-5</v>
      </c>
      <c r="AF1209" s="9">
        <f t="shared" si="169"/>
        <v>125</v>
      </c>
      <c r="AG1209" s="9">
        <f t="shared" si="162"/>
        <v>164</v>
      </c>
      <c r="AH1209" s="44">
        <f t="shared" si="170"/>
        <v>1.5595936008327943E-5</v>
      </c>
      <c r="AI1209">
        <f>AA1209/'Totals and Drop Down Lists'!W$6*Inputs!E$37</f>
        <v>5510.8779734354057</v>
      </c>
      <c r="AJ1209">
        <f>AB1209/'Totals and Drop Down Lists'!X$6*Inputs!F$37</f>
        <v>1520.1588784336959</v>
      </c>
      <c r="AK1209">
        <f>AC1209/'Totals and Drop Down Lists'!Y$6*Inputs!G$37</f>
        <v>4871.73762408742</v>
      </c>
      <c r="AL1209">
        <f>AD1209/'Totals and Drop Down Lists'!Z$6*Inputs!H$37</f>
        <v>5556.1283801057643</v>
      </c>
      <c r="AM1209">
        <f>AE1209/'Totals and Drop Down Lists'!AA$6*Inputs!I$37</f>
        <v>1375.4194003057287</v>
      </c>
      <c r="AN1209">
        <f>AF1209/'Totals and Drop Down Lists'!AB$6*Inputs!J$37</f>
        <v>2494.5866425430927</v>
      </c>
      <c r="AO1209">
        <f>AG1209/'Totals and Drop Down Lists'!AC$6*Inputs!K$37</f>
        <v>3054.2664933710257</v>
      </c>
      <c r="AP1209">
        <f>AH1209/'Totals and Drop Down Lists'!AD$6*Inputs!L$37</f>
        <v>3670.1902023854732</v>
      </c>
      <c r="AQ1209">
        <f>IF(OR($D1209="51",$D1209="52",$D1209="61"),(AA1209/'Totals and Drop Down Lists'!W$4)*Inputs!E$38,0)</f>
        <v>0</v>
      </c>
      <c r="AR1209">
        <f>IF(OR($D1209="51",$D1209="52",$D1209="61"),(AB1209/'Totals and Drop Down Lists'!X$4)*Inputs!F$38,0)</f>
        <v>0</v>
      </c>
      <c r="AS1209">
        <f>IF(OR($D1209="51",$D1209="52",$D1209="61"),(AC1209/'Totals and Drop Down Lists'!Y$4)*Inputs!G$38,0)</f>
        <v>0</v>
      </c>
      <c r="AT1209">
        <f>IF(OR($D1209="51",$D1209="52",$D1209="61"),(AD1209/'Totals and Drop Down Lists'!Z$4)*Inputs!H$38,0)</f>
        <v>0</v>
      </c>
      <c r="AU1209">
        <f>IF(OR($D1209="51",$D1209="52",$D1209="61"),(AE1209/'Totals and Drop Down Lists'!AA$4)*Inputs!I$38,0)</f>
        <v>0</v>
      </c>
      <c r="AV1209">
        <f>IF(OR($D1209="51",$D1209="52",$D1209="61"),(AF1209/'Totals and Drop Down Lists'!AB$4)*Inputs!J$38,0)</f>
        <v>0</v>
      </c>
      <c r="AW1209">
        <f>IF(OR($D1209="51",$D1209="52",$D1209="61"),(AG1209/'Totals and Drop Down Lists'!AC$4)*Inputs!K$38,0)</f>
        <v>0</v>
      </c>
      <c r="AX1209">
        <f>IF(OR($D1209="51",$D1209="52",$D1209="61"),(AH1209/'Totals and Drop Down Lists'!AD$4)*Inputs!L$38,0)</f>
        <v>0</v>
      </c>
      <c r="AY1209">
        <f>IF(OR($D1209="51",$D1209="52",$D1209="61"),0,(AA1209/'Totals and Drop Down Lists'!W$5)*Inputs!E$39)</f>
        <v>0</v>
      </c>
      <c r="AZ1209">
        <f>IF(OR($D1209="51",$D1209="52",$D1209="61"),0,(AB1209/'Totals and Drop Down Lists'!X$5)*Inputs!F$39)</f>
        <v>0</v>
      </c>
      <c r="BA1209">
        <f>IF(OR($D1209="51",$D1209="52",$D1209="61"),0,(AC1209/'Totals and Drop Down Lists'!Y$5)*Inputs!G$39)</f>
        <v>0</v>
      </c>
      <c r="BB1209">
        <f>IF(OR($D1209="51",$D1209="52",$D1209="61"),0,(AD1209/'Totals and Drop Down Lists'!Z$5)*Inputs!H$39)</f>
        <v>0</v>
      </c>
      <c r="BC1209">
        <f>IF(OR($D1209="51",$D1209="52",$D1209="61"),0,(AE1209/'Totals and Drop Down Lists'!AA$5)*Inputs!I$39)</f>
        <v>0</v>
      </c>
      <c r="BD1209">
        <f>IF(OR($D1209="51",$D1209="52",$D1209="61"),0,(AF1209/'Totals and Drop Down Lists'!AB$5)*Inputs!J$39)</f>
        <v>0</v>
      </c>
      <c r="BE1209">
        <f>IF(OR($D1209="51",$D1209="52",$D1209="61"),0,(AG1209/'Totals and Drop Down Lists'!AC$5)*Inputs!K$39)</f>
        <v>0</v>
      </c>
      <c r="BF1209">
        <f>IF(OR($D1209="51",$D1209="52",$D1209="61"),0,(AH1209/'Totals and Drop Down Lists'!AD$5)*Inputs!L$39)</f>
        <v>0</v>
      </c>
      <c r="BG1209" s="10">
        <f t="shared" si="163"/>
        <v>28053.365594667608</v>
      </c>
    </row>
    <row r="1210" spans="1:59" ht="28.8">
      <c r="A1210" s="1" t="s">
        <v>7454</v>
      </c>
      <c r="B1210" s="1" t="s">
        <v>2066</v>
      </c>
      <c r="C1210" s="1" t="s">
        <v>682</v>
      </c>
      <c r="D1210" s="1" t="s">
        <v>25</v>
      </c>
      <c r="E1210" s="1" t="s">
        <v>2180</v>
      </c>
      <c r="F1210" s="2">
        <v>19829</v>
      </c>
      <c r="G1210" s="2">
        <v>54</v>
      </c>
      <c r="H1210" s="2">
        <v>0</v>
      </c>
      <c r="I1210" s="2">
        <v>3477</v>
      </c>
      <c r="J1210" s="2">
        <v>7688</v>
      </c>
      <c r="K1210" s="2">
        <v>1952</v>
      </c>
      <c r="L1210" s="2">
        <v>81</v>
      </c>
      <c r="M1210" s="2">
        <v>13</v>
      </c>
      <c r="N1210" s="2">
        <v>0</v>
      </c>
      <c r="O1210" s="2">
        <v>57</v>
      </c>
      <c r="P1210" s="2">
        <v>14</v>
      </c>
      <c r="Q1210" s="2">
        <v>0</v>
      </c>
      <c r="R1210" s="2">
        <v>1692</v>
      </c>
      <c r="S1210" s="2">
        <v>939500</v>
      </c>
      <c r="T1210" s="2">
        <v>49167100</v>
      </c>
      <c r="U1210" s="2">
        <v>124</v>
      </c>
      <c r="V1210" s="2">
        <v>290</v>
      </c>
      <c r="W1210" s="2">
        <v>0</v>
      </c>
      <c r="X1210" s="2">
        <v>549</v>
      </c>
      <c r="Y1210" s="2">
        <v>101</v>
      </c>
      <c r="Z1210" s="2">
        <v>209</v>
      </c>
      <c r="AA1210" s="9">
        <f t="shared" si="164"/>
        <v>19829</v>
      </c>
      <c r="AB1210" s="9">
        <f t="shared" si="165"/>
        <v>3423</v>
      </c>
      <c r="AC1210" s="9">
        <f t="shared" si="166"/>
        <v>1857</v>
      </c>
      <c r="AD1210" s="9">
        <f t="shared" si="167"/>
        <v>1692</v>
      </c>
      <c r="AE1210" s="44">
        <f t="shared" si="168"/>
        <v>3.4613222805942989E-5</v>
      </c>
      <c r="AF1210" s="9">
        <f t="shared" si="169"/>
        <v>259</v>
      </c>
      <c r="AG1210" s="9">
        <f t="shared" si="162"/>
        <v>310</v>
      </c>
      <c r="AH1210" s="44">
        <f t="shared" si="170"/>
        <v>2.928729210640734E-5</v>
      </c>
      <c r="AI1210">
        <f>AA1210/'Totals and Drop Down Lists'!W$6*Inputs!E$37</f>
        <v>17987.687133374595</v>
      </c>
      <c r="AJ1210">
        <f>AB1210/'Totals and Drop Down Lists'!X$6*Inputs!F$37</f>
        <v>11262.995326576929</v>
      </c>
      <c r="AK1210">
        <f>AC1210/'Totals and Drop Down Lists'!Y$6*Inputs!G$37</f>
        <v>12241.971269188551</v>
      </c>
      <c r="AL1210">
        <f>AD1210/'Totals and Drop Down Lists'!Z$6*Inputs!H$37</f>
        <v>13565.612148829659</v>
      </c>
      <c r="AM1210">
        <f>AE1210/'Totals and Drop Down Lists'!AA$6*Inputs!I$37</f>
        <v>4308.977620922481</v>
      </c>
      <c r="AN1210">
        <f>AF1210/'Totals and Drop Down Lists'!AB$6*Inputs!J$37</f>
        <v>5168.7835233492879</v>
      </c>
      <c r="AO1210">
        <f>AG1210/'Totals and Drop Down Lists'!AC$6*Inputs!K$37</f>
        <v>5773.3086155184019</v>
      </c>
      <c r="AP1210">
        <f>AH1210/'Totals and Drop Down Lists'!AD$6*Inputs!L$37</f>
        <v>6892.1757877141836</v>
      </c>
      <c r="AQ1210">
        <f>IF(OR($D1210="51",$D1210="52",$D1210="61"),(AA1210/'Totals and Drop Down Lists'!W$4)*Inputs!E$38,0)</f>
        <v>0</v>
      </c>
      <c r="AR1210">
        <f>IF(OR($D1210="51",$D1210="52",$D1210="61"),(AB1210/'Totals and Drop Down Lists'!X$4)*Inputs!F$38,0)</f>
        <v>0</v>
      </c>
      <c r="AS1210">
        <f>IF(OR($D1210="51",$D1210="52",$D1210="61"),(AC1210/'Totals and Drop Down Lists'!Y$4)*Inputs!G$38,0)</f>
        <v>0</v>
      </c>
      <c r="AT1210">
        <f>IF(OR($D1210="51",$D1210="52",$D1210="61"),(AD1210/'Totals and Drop Down Lists'!Z$4)*Inputs!H$38,0)</f>
        <v>0</v>
      </c>
      <c r="AU1210">
        <f>IF(OR($D1210="51",$D1210="52",$D1210="61"),(AE1210/'Totals and Drop Down Lists'!AA$4)*Inputs!I$38,0)</f>
        <v>0</v>
      </c>
      <c r="AV1210">
        <f>IF(OR($D1210="51",$D1210="52",$D1210="61"),(AF1210/'Totals and Drop Down Lists'!AB$4)*Inputs!J$38,0)</f>
        <v>0</v>
      </c>
      <c r="AW1210">
        <f>IF(OR($D1210="51",$D1210="52",$D1210="61"),(AG1210/'Totals and Drop Down Lists'!AC$4)*Inputs!K$38,0)</f>
        <v>0</v>
      </c>
      <c r="AX1210">
        <f>IF(OR($D1210="51",$D1210="52",$D1210="61"),(AH1210/'Totals and Drop Down Lists'!AD$4)*Inputs!L$38,0)</f>
        <v>0</v>
      </c>
      <c r="AY1210">
        <f>IF(OR($D1210="51",$D1210="52",$D1210="61"),0,(AA1210/'Totals and Drop Down Lists'!W$5)*Inputs!E$39)</f>
        <v>0</v>
      </c>
      <c r="AZ1210">
        <f>IF(OR($D1210="51",$D1210="52",$D1210="61"),0,(AB1210/'Totals and Drop Down Lists'!X$5)*Inputs!F$39)</f>
        <v>0</v>
      </c>
      <c r="BA1210">
        <f>IF(OR($D1210="51",$D1210="52",$D1210="61"),0,(AC1210/'Totals and Drop Down Lists'!Y$5)*Inputs!G$39)</f>
        <v>0</v>
      </c>
      <c r="BB1210">
        <f>IF(OR($D1210="51",$D1210="52",$D1210="61"),0,(AD1210/'Totals and Drop Down Lists'!Z$5)*Inputs!H$39)</f>
        <v>0</v>
      </c>
      <c r="BC1210">
        <f>IF(OR($D1210="51",$D1210="52",$D1210="61"),0,(AE1210/'Totals and Drop Down Lists'!AA$5)*Inputs!I$39)</f>
        <v>0</v>
      </c>
      <c r="BD1210">
        <f>IF(OR($D1210="51",$D1210="52",$D1210="61"),0,(AF1210/'Totals and Drop Down Lists'!AB$5)*Inputs!J$39)</f>
        <v>0</v>
      </c>
      <c r="BE1210">
        <f>IF(OR($D1210="51",$D1210="52",$D1210="61"),0,(AG1210/'Totals and Drop Down Lists'!AC$5)*Inputs!K$39)</f>
        <v>0</v>
      </c>
      <c r="BF1210">
        <f>IF(OR($D1210="51",$D1210="52",$D1210="61"),0,(AH1210/'Totals and Drop Down Lists'!AD$5)*Inputs!L$39)</f>
        <v>0</v>
      </c>
      <c r="BG1210" s="10">
        <f t="shared" si="163"/>
        <v>77201.511425474091</v>
      </c>
    </row>
    <row r="1211" spans="1:59" ht="28.8">
      <c r="A1211" s="1" t="s">
        <v>7454</v>
      </c>
      <c r="B1211" s="1" t="s">
        <v>2066</v>
      </c>
      <c r="C1211" s="1" t="s">
        <v>2181</v>
      </c>
      <c r="D1211" s="1" t="s">
        <v>25</v>
      </c>
      <c r="E1211" s="1" t="s">
        <v>2182</v>
      </c>
      <c r="F1211" s="2">
        <v>21467</v>
      </c>
      <c r="G1211" s="2">
        <v>176</v>
      </c>
      <c r="H1211" s="2">
        <v>0</v>
      </c>
      <c r="I1211" s="2">
        <v>2943</v>
      </c>
      <c r="J1211" s="2">
        <v>8552</v>
      </c>
      <c r="K1211" s="2">
        <v>1820</v>
      </c>
      <c r="L1211" s="2">
        <v>153</v>
      </c>
      <c r="M1211" s="2">
        <v>31</v>
      </c>
      <c r="N1211" s="2">
        <v>0</v>
      </c>
      <c r="O1211" s="2">
        <v>43</v>
      </c>
      <c r="P1211" s="2">
        <v>56</v>
      </c>
      <c r="Q1211" s="2">
        <v>0</v>
      </c>
      <c r="R1211" s="2">
        <v>1639</v>
      </c>
      <c r="S1211" s="2">
        <v>1021600</v>
      </c>
      <c r="T1211" s="2">
        <v>61801200</v>
      </c>
      <c r="U1211" s="2">
        <v>78</v>
      </c>
      <c r="V1211" s="2">
        <v>105</v>
      </c>
      <c r="W1211" s="2">
        <v>0</v>
      </c>
      <c r="X1211" s="2">
        <v>339</v>
      </c>
      <c r="Y1211" s="2">
        <v>20</v>
      </c>
      <c r="Z1211" s="2">
        <v>208</v>
      </c>
      <c r="AA1211" s="9">
        <f t="shared" si="164"/>
        <v>21467</v>
      </c>
      <c r="AB1211" s="9">
        <f t="shared" si="165"/>
        <v>2767</v>
      </c>
      <c r="AC1211" s="9">
        <f t="shared" si="166"/>
        <v>1922</v>
      </c>
      <c r="AD1211" s="9">
        <f t="shared" si="167"/>
        <v>1639</v>
      </c>
      <c r="AE1211" s="44">
        <f t="shared" si="168"/>
        <v>2.7050224243487545E-5</v>
      </c>
      <c r="AF1211" s="9">
        <f t="shared" si="169"/>
        <v>234</v>
      </c>
      <c r="AG1211" s="9">
        <f t="shared" si="162"/>
        <v>228</v>
      </c>
      <c r="AH1211" s="44">
        <f t="shared" si="170"/>
        <v>1.8054673085133884E-5</v>
      </c>
      <c r="AI1211">
        <f>AA1211/'Totals and Drop Down Lists'!W$6*Inputs!E$37</f>
        <v>19473.583120286068</v>
      </c>
      <c r="AJ1211">
        <f>AB1211/'Totals and Drop Down Lists'!X$6*Inputs!F$37</f>
        <v>9104.5013346883898</v>
      </c>
      <c r="AK1211">
        <f>AC1211/'Totals and Drop Down Lists'!Y$6*Inputs!G$37</f>
        <v>12670.473225299082</v>
      </c>
      <c r="AL1211">
        <f>AD1211/'Totals and Drop Down Lists'!Z$6*Inputs!H$37</f>
        <v>13140.684581519985</v>
      </c>
      <c r="AM1211">
        <f>AE1211/'Totals and Drop Down Lists'!AA$6*Inputs!I$37</f>
        <v>3367.464843120872</v>
      </c>
      <c r="AN1211">
        <f>AF1211/'Totals and Drop Down Lists'!AB$6*Inputs!J$37</f>
        <v>4669.8661948406698</v>
      </c>
      <c r="AO1211">
        <f>AG1211/'Totals and Drop Down Lists'!AC$6*Inputs!K$37</f>
        <v>4246.175368832889</v>
      </c>
      <c r="AP1211">
        <f>AH1211/'Totals and Drop Down Lists'!AD$6*Inputs!L$37</f>
        <v>4248.8045750474539</v>
      </c>
      <c r="AQ1211">
        <f>IF(OR($D1211="51",$D1211="52",$D1211="61"),(AA1211/'Totals and Drop Down Lists'!W$4)*Inputs!E$38,0)</f>
        <v>0</v>
      </c>
      <c r="AR1211">
        <f>IF(OR($D1211="51",$D1211="52",$D1211="61"),(AB1211/'Totals and Drop Down Lists'!X$4)*Inputs!F$38,0)</f>
        <v>0</v>
      </c>
      <c r="AS1211">
        <f>IF(OR($D1211="51",$D1211="52",$D1211="61"),(AC1211/'Totals and Drop Down Lists'!Y$4)*Inputs!G$38,0)</f>
        <v>0</v>
      </c>
      <c r="AT1211">
        <f>IF(OR($D1211="51",$D1211="52",$D1211="61"),(AD1211/'Totals and Drop Down Lists'!Z$4)*Inputs!H$38,0)</f>
        <v>0</v>
      </c>
      <c r="AU1211">
        <f>IF(OR($D1211="51",$D1211="52",$D1211="61"),(AE1211/'Totals and Drop Down Lists'!AA$4)*Inputs!I$38,0)</f>
        <v>0</v>
      </c>
      <c r="AV1211">
        <f>IF(OR($D1211="51",$D1211="52",$D1211="61"),(AF1211/'Totals and Drop Down Lists'!AB$4)*Inputs!J$38,0)</f>
        <v>0</v>
      </c>
      <c r="AW1211">
        <f>IF(OR($D1211="51",$D1211="52",$D1211="61"),(AG1211/'Totals and Drop Down Lists'!AC$4)*Inputs!K$38,0)</f>
        <v>0</v>
      </c>
      <c r="AX1211">
        <f>IF(OR($D1211="51",$D1211="52",$D1211="61"),(AH1211/'Totals and Drop Down Lists'!AD$4)*Inputs!L$38,0)</f>
        <v>0</v>
      </c>
      <c r="AY1211">
        <f>IF(OR($D1211="51",$D1211="52",$D1211="61"),0,(AA1211/'Totals and Drop Down Lists'!W$5)*Inputs!E$39)</f>
        <v>0</v>
      </c>
      <c r="AZ1211">
        <f>IF(OR($D1211="51",$D1211="52",$D1211="61"),0,(AB1211/'Totals and Drop Down Lists'!X$5)*Inputs!F$39)</f>
        <v>0</v>
      </c>
      <c r="BA1211">
        <f>IF(OR($D1211="51",$D1211="52",$D1211="61"),0,(AC1211/'Totals and Drop Down Lists'!Y$5)*Inputs!G$39)</f>
        <v>0</v>
      </c>
      <c r="BB1211">
        <f>IF(OR($D1211="51",$D1211="52",$D1211="61"),0,(AD1211/'Totals and Drop Down Lists'!Z$5)*Inputs!H$39)</f>
        <v>0</v>
      </c>
      <c r="BC1211">
        <f>IF(OR($D1211="51",$D1211="52",$D1211="61"),0,(AE1211/'Totals and Drop Down Lists'!AA$5)*Inputs!I$39)</f>
        <v>0</v>
      </c>
      <c r="BD1211">
        <f>IF(OR($D1211="51",$D1211="52",$D1211="61"),0,(AF1211/'Totals and Drop Down Lists'!AB$5)*Inputs!J$39)</f>
        <v>0</v>
      </c>
      <c r="BE1211">
        <f>IF(OR($D1211="51",$D1211="52",$D1211="61"),0,(AG1211/'Totals and Drop Down Lists'!AC$5)*Inputs!K$39)</f>
        <v>0</v>
      </c>
      <c r="BF1211">
        <f>IF(OR($D1211="51",$D1211="52",$D1211="61"),0,(AH1211/'Totals and Drop Down Lists'!AD$5)*Inputs!L$39)</f>
        <v>0</v>
      </c>
      <c r="BG1211" s="10">
        <f t="shared" si="163"/>
        <v>70921.553243635411</v>
      </c>
    </row>
    <row r="1212" spans="1:59" ht="28.8">
      <c r="A1212" s="1" t="s">
        <v>7454</v>
      </c>
      <c r="B1212" s="1" t="s">
        <v>2066</v>
      </c>
      <c r="C1212" s="1" t="s">
        <v>2183</v>
      </c>
      <c r="D1212" s="1" t="s">
        <v>25</v>
      </c>
      <c r="E1212" s="1" t="s">
        <v>2184</v>
      </c>
      <c r="F1212" s="2">
        <v>17210</v>
      </c>
      <c r="G1212" s="2">
        <v>92</v>
      </c>
      <c r="H1212" s="2">
        <v>0</v>
      </c>
      <c r="I1212" s="2">
        <v>2078</v>
      </c>
      <c r="J1212" s="2">
        <v>5893</v>
      </c>
      <c r="K1212" s="2">
        <v>952</v>
      </c>
      <c r="L1212" s="2">
        <v>59</v>
      </c>
      <c r="M1212" s="2">
        <v>50</v>
      </c>
      <c r="N1212" s="2">
        <v>0</v>
      </c>
      <c r="O1212" s="2">
        <v>89</v>
      </c>
      <c r="P1212" s="2">
        <v>16</v>
      </c>
      <c r="Q1212" s="2">
        <v>0</v>
      </c>
      <c r="R1212" s="2">
        <v>1926</v>
      </c>
      <c r="S1212" s="2">
        <v>367300</v>
      </c>
      <c r="T1212" s="2">
        <v>26713100</v>
      </c>
      <c r="U1212" s="2">
        <v>22</v>
      </c>
      <c r="V1212" s="2">
        <v>77</v>
      </c>
      <c r="W1212" s="2">
        <v>50</v>
      </c>
      <c r="X1212" s="2">
        <v>287</v>
      </c>
      <c r="Y1212" s="2">
        <v>88</v>
      </c>
      <c r="Z1212" s="2">
        <v>87</v>
      </c>
      <c r="AA1212" s="9">
        <f t="shared" si="164"/>
        <v>17210</v>
      </c>
      <c r="AB1212" s="9">
        <f t="shared" si="165"/>
        <v>1986</v>
      </c>
      <c r="AC1212" s="9">
        <f t="shared" si="166"/>
        <v>2140</v>
      </c>
      <c r="AD1212" s="9">
        <f t="shared" si="167"/>
        <v>1926</v>
      </c>
      <c r="AE1212" s="44">
        <f t="shared" si="168"/>
        <v>1.0740716204110709E-5</v>
      </c>
      <c r="AF1212" s="9">
        <f t="shared" si="169"/>
        <v>160</v>
      </c>
      <c r="AG1212" s="9">
        <f t="shared" si="162"/>
        <v>175</v>
      </c>
      <c r="AH1212" s="44">
        <f t="shared" si="170"/>
        <v>1.0519367853270716E-5</v>
      </c>
      <c r="AI1212">
        <f>AA1212/'Totals and Drop Down Lists'!W$6*Inputs!E$37</f>
        <v>15611.886407049109</v>
      </c>
      <c r="AJ1212">
        <f>AB1212/'Totals and Drop Down Lists'!X$6*Inputs!F$37</f>
        <v>6534.7089449552386</v>
      </c>
      <c r="AK1212">
        <f>AC1212/'Totals and Drop Down Lists'!Y$6*Inputs!G$37</f>
        <v>14107.602862715939</v>
      </c>
      <c r="AL1212">
        <f>AD1212/'Totals and Drop Down Lists'!Z$6*Inputs!H$37</f>
        <v>15441.707446008231</v>
      </c>
      <c r="AM1212">
        <f>AE1212/'Totals and Drop Down Lists'!AA$6*Inputs!I$37</f>
        <v>1337.1047826337083</v>
      </c>
      <c r="AN1212">
        <f>AF1212/'Totals and Drop Down Lists'!AB$6*Inputs!J$37</f>
        <v>3193.0709024551588</v>
      </c>
      <c r="AO1212">
        <f>AG1212/'Totals and Drop Down Lists'!AC$6*Inputs!K$37</f>
        <v>3259.1258313410331</v>
      </c>
      <c r="AP1212">
        <f>AH1212/'Totals and Drop Down Lists'!AD$6*Inputs!L$37</f>
        <v>2475.5218801710193</v>
      </c>
      <c r="AQ1212">
        <f>IF(OR($D1212="51",$D1212="52",$D1212="61"),(AA1212/'Totals and Drop Down Lists'!W$4)*Inputs!E$38,0)</f>
        <v>0</v>
      </c>
      <c r="AR1212">
        <f>IF(OR($D1212="51",$D1212="52",$D1212="61"),(AB1212/'Totals and Drop Down Lists'!X$4)*Inputs!F$38,0)</f>
        <v>0</v>
      </c>
      <c r="AS1212">
        <f>IF(OR($D1212="51",$D1212="52",$D1212="61"),(AC1212/'Totals and Drop Down Lists'!Y$4)*Inputs!G$38,0)</f>
        <v>0</v>
      </c>
      <c r="AT1212">
        <f>IF(OR($D1212="51",$D1212="52",$D1212="61"),(AD1212/'Totals and Drop Down Lists'!Z$4)*Inputs!H$38,0)</f>
        <v>0</v>
      </c>
      <c r="AU1212">
        <f>IF(OR($D1212="51",$D1212="52",$D1212="61"),(AE1212/'Totals and Drop Down Lists'!AA$4)*Inputs!I$38,0)</f>
        <v>0</v>
      </c>
      <c r="AV1212">
        <f>IF(OR($D1212="51",$D1212="52",$D1212="61"),(AF1212/'Totals and Drop Down Lists'!AB$4)*Inputs!J$38,0)</f>
        <v>0</v>
      </c>
      <c r="AW1212">
        <f>IF(OR($D1212="51",$D1212="52",$D1212="61"),(AG1212/'Totals and Drop Down Lists'!AC$4)*Inputs!K$38,0)</f>
        <v>0</v>
      </c>
      <c r="AX1212">
        <f>IF(OR($D1212="51",$D1212="52",$D1212="61"),(AH1212/'Totals and Drop Down Lists'!AD$4)*Inputs!L$38,0)</f>
        <v>0</v>
      </c>
      <c r="AY1212">
        <f>IF(OR($D1212="51",$D1212="52",$D1212="61"),0,(AA1212/'Totals and Drop Down Lists'!W$5)*Inputs!E$39)</f>
        <v>0</v>
      </c>
      <c r="AZ1212">
        <f>IF(OR($D1212="51",$D1212="52",$D1212="61"),0,(AB1212/'Totals and Drop Down Lists'!X$5)*Inputs!F$39)</f>
        <v>0</v>
      </c>
      <c r="BA1212">
        <f>IF(OR($D1212="51",$D1212="52",$D1212="61"),0,(AC1212/'Totals and Drop Down Lists'!Y$5)*Inputs!G$39)</f>
        <v>0</v>
      </c>
      <c r="BB1212">
        <f>IF(OR($D1212="51",$D1212="52",$D1212="61"),0,(AD1212/'Totals and Drop Down Lists'!Z$5)*Inputs!H$39)</f>
        <v>0</v>
      </c>
      <c r="BC1212">
        <f>IF(OR($D1212="51",$D1212="52",$D1212="61"),0,(AE1212/'Totals and Drop Down Lists'!AA$5)*Inputs!I$39)</f>
        <v>0</v>
      </c>
      <c r="BD1212">
        <f>IF(OR($D1212="51",$D1212="52",$D1212="61"),0,(AF1212/'Totals and Drop Down Lists'!AB$5)*Inputs!J$39)</f>
        <v>0</v>
      </c>
      <c r="BE1212">
        <f>IF(OR($D1212="51",$D1212="52",$D1212="61"),0,(AG1212/'Totals and Drop Down Lists'!AC$5)*Inputs!K$39)</f>
        <v>0</v>
      </c>
      <c r="BF1212">
        <f>IF(OR($D1212="51",$D1212="52",$D1212="61"),0,(AH1212/'Totals and Drop Down Lists'!AD$5)*Inputs!L$39)</f>
        <v>0</v>
      </c>
      <c r="BG1212" s="10">
        <f t="shared" si="163"/>
        <v>61960.729057329445</v>
      </c>
    </row>
    <row r="1213" spans="1:59" ht="28.8">
      <c r="A1213" s="1" t="s">
        <v>7454</v>
      </c>
      <c r="B1213" s="1" t="s">
        <v>2066</v>
      </c>
      <c r="C1213" s="1" t="s">
        <v>90</v>
      </c>
      <c r="D1213" s="1" t="s">
        <v>25</v>
      </c>
      <c r="E1213" s="1" t="s">
        <v>2185</v>
      </c>
      <c r="F1213" s="2">
        <v>19450</v>
      </c>
      <c r="G1213" s="2">
        <v>67</v>
      </c>
      <c r="H1213" s="2">
        <v>37</v>
      </c>
      <c r="I1213" s="2">
        <v>1932</v>
      </c>
      <c r="J1213" s="2">
        <v>7411</v>
      </c>
      <c r="K1213" s="2">
        <v>1490</v>
      </c>
      <c r="L1213" s="2">
        <v>58</v>
      </c>
      <c r="M1213" s="2">
        <v>18</v>
      </c>
      <c r="N1213" s="2">
        <v>0</v>
      </c>
      <c r="O1213" s="2">
        <v>4</v>
      </c>
      <c r="P1213" s="2">
        <v>0</v>
      </c>
      <c r="Q1213" s="2">
        <v>0</v>
      </c>
      <c r="R1213" s="2">
        <v>1614</v>
      </c>
      <c r="S1213" s="2">
        <v>739700</v>
      </c>
      <c r="T1213" s="2">
        <v>44456400</v>
      </c>
      <c r="U1213" s="2">
        <v>126</v>
      </c>
      <c r="V1213" s="2">
        <v>203</v>
      </c>
      <c r="W1213" s="2">
        <v>64</v>
      </c>
      <c r="X1213" s="2">
        <v>454</v>
      </c>
      <c r="Y1213" s="2">
        <v>83</v>
      </c>
      <c r="Z1213" s="2">
        <v>194</v>
      </c>
      <c r="AA1213" s="9">
        <f t="shared" si="164"/>
        <v>19450</v>
      </c>
      <c r="AB1213" s="9">
        <f t="shared" si="165"/>
        <v>1828</v>
      </c>
      <c r="AC1213" s="9">
        <f t="shared" si="166"/>
        <v>1694</v>
      </c>
      <c r="AD1213" s="9">
        <f t="shared" si="167"/>
        <v>1614</v>
      </c>
      <c r="AE1213" s="44">
        <f t="shared" si="168"/>
        <v>2.0921436929397029E-5</v>
      </c>
      <c r="AF1213" s="9">
        <f t="shared" si="169"/>
        <v>187</v>
      </c>
      <c r="AG1213" s="9">
        <f t="shared" si="162"/>
        <v>277</v>
      </c>
      <c r="AH1213" s="44">
        <f t="shared" si="170"/>
        <v>2.0722412309316601E-5</v>
      </c>
      <c r="AI1213">
        <f>AA1213/'Totals and Drop Down Lists'!W$6*Inputs!E$37</f>
        <v>17643.880919064799</v>
      </c>
      <c r="AJ1213">
        <f>AB1213/'Totals and Drop Down Lists'!X$6*Inputs!F$37</f>
        <v>6014.8277700796452</v>
      </c>
      <c r="AK1213">
        <f>AC1213/'Totals and Drop Down Lists'!Y$6*Inputs!G$37</f>
        <v>11167.420210019067</v>
      </c>
      <c r="AL1213">
        <f>AD1213/'Totals and Drop Down Lists'!Z$6*Inputs!H$37</f>
        <v>12940.247049770136</v>
      </c>
      <c r="AM1213">
        <f>AE1213/'Totals and Drop Down Lists'!AA$6*Inputs!I$37</f>
        <v>2604.4960919049258</v>
      </c>
      <c r="AN1213">
        <f>AF1213/'Totals and Drop Down Lists'!AB$6*Inputs!J$37</f>
        <v>3731.9016172444667</v>
      </c>
      <c r="AO1213">
        <f>AG1213/'Totals and Drop Down Lists'!AC$6*Inputs!K$37</f>
        <v>5158.7306016083785</v>
      </c>
      <c r="AP1213">
        <f>AH1213/'Totals and Drop Down Lists'!AD$6*Inputs!L$37</f>
        <v>4876.6034040428131</v>
      </c>
      <c r="AQ1213">
        <f>IF(OR($D1213="51",$D1213="52",$D1213="61"),(AA1213/'Totals and Drop Down Lists'!W$4)*Inputs!E$38,0)</f>
        <v>0</v>
      </c>
      <c r="AR1213">
        <f>IF(OR($D1213="51",$D1213="52",$D1213="61"),(AB1213/'Totals and Drop Down Lists'!X$4)*Inputs!F$38,0)</f>
        <v>0</v>
      </c>
      <c r="AS1213">
        <f>IF(OR($D1213="51",$D1213="52",$D1213="61"),(AC1213/'Totals and Drop Down Lists'!Y$4)*Inputs!G$38,0)</f>
        <v>0</v>
      </c>
      <c r="AT1213">
        <f>IF(OR($D1213="51",$D1213="52",$D1213="61"),(AD1213/'Totals and Drop Down Lists'!Z$4)*Inputs!H$38,0)</f>
        <v>0</v>
      </c>
      <c r="AU1213">
        <f>IF(OR($D1213="51",$D1213="52",$D1213="61"),(AE1213/'Totals and Drop Down Lists'!AA$4)*Inputs!I$38,0)</f>
        <v>0</v>
      </c>
      <c r="AV1213">
        <f>IF(OR($D1213="51",$D1213="52",$D1213="61"),(AF1213/'Totals and Drop Down Lists'!AB$4)*Inputs!J$38,0)</f>
        <v>0</v>
      </c>
      <c r="AW1213">
        <f>IF(OR($D1213="51",$D1213="52",$D1213="61"),(AG1213/'Totals and Drop Down Lists'!AC$4)*Inputs!K$38,0)</f>
        <v>0</v>
      </c>
      <c r="AX1213">
        <f>IF(OR($D1213="51",$D1213="52",$D1213="61"),(AH1213/'Totals and Drop Down Lists'!AD$4)*Inputs!L$38,0)</f>
        <v>0</v>
      </c>
      <c r="AY1213">
        <f>IF(OR($D1213="51",$D1213="52",$D1213="61"),0,(AA1213/'Totals and Drop Down Lists'!W$5)*Inputs!E$39)</f>
        <v>0</v>
      </c>
      <c r="AZ1213">
        <f>IF(OR($D1213="51",$D1213="52",$D1213="61"),0,(AB1213/'Totals and Drop Down Lists'!X$5)*Inputs!F$39)</f>
        <v>0</v>
      </c>
      <c r="BA1213">
        <f>IF(OR($D1213="51",$D1213="52",$D1213="61"),0,(AC1213/'Totals and Drop Down Lists'!Y$5)*Inputs!G$39)</f>
        <v>0</v>
      </c>
      <c r="BB1213">
        <f>IF(OR($D1213="51",$D1213="52",$D1213="61"),0,(AD1213/'Totals and Drop Down Lists'!Z$5)*Inputs!H$39)</f>
        <v>0</v>
      </c>
      <c r="BC1213">
        <f>IF(OR($D1213="51",$D1213="52",$D1213="61"),0,(AE1213/'Totals and Drop Down Lists'!AA$5)*Inputs!I$39)</f>
        <v>0</v>
      </c>
      <c r="BD1213">
        <f>IF(OR($D1213="51",$D1213="52",$D1213="61"),0,(AF1213/'Totals and Drop Down Lists'!AB$5)*Inputs!J$39)</f>
        <v>0</v>
      </c>
      <c r="BE1213">
        <f>IF(OR($D1213="51",$D1213="52",$D1213="61"),0,(AG1213/'Totals and Drop Down Lists'!AC$5)*Inputs!K$39)</f>
        <v>0</v>
      </c>
      <c r="BF1213">
        <f>IF(OR($D1213="51",$D1213="52",$D1213="61"),0,(AH1213/'Totals and Drop Down Lists'!AD$5)*Inputs!L$39)</f>
        <v>0</v>
      </c>
      <c r="BG1213" s="10">
        <f t="shared" si="163"/>
        <v>64138.107663734227</v>
      </c>
    </row>
    <row r="1214" spans="1:59" ht="28.8">
      <c r="A1214" s="1" t="s">
        <v>7454</v>
      </c>
      <c r="B1214" s="1" t="s">
        <v>2066</v>
      </c>
      <c r="C1214" s="1" t="s">
        <v>94</v>
      </c>
      <c r="D1214" s="1" t="s">
        <v>25</v>
      </c>
      <c r="E1214" s="1" t="s">
        <v>2186</v>
      </c>
      <c r="F1214" s="2">
        <v>12780</v>
      </c>
      <c r="G1214" s="2">
        <v>57</v>
      </c>
      <c r="H1214" s="2">
        <v>0</v>
      </c>
      <c r="I1214" s="2">
        <v>1592</v>
      </c>
      <c r="J1214" s="2">
        <v>5149</v>
      </c>
      <c r="K1214" s="2">
        <v>870</v>
      </c>
      <c r="L1214" s="2">
        <v>22</v>
      </c>
      <c r="M1214" s="2">
        <v>0</v>
      </c>
      <c r="N1214" s="2">
        <v>0</v>
      </c>
      <c r="O1214" s="2">
        <v>5</v>
      </c>
      <c r="P1214" s="2">
        <v>10</v>
      </c>
      <c r="Q1214" s="2">
        <v>0</v>
      </c>
      <c r="R1214" s="2">
        <v>1360</v>
      </c>
      <c r="S1214" s="2">
        <v>389900</v>
      </c>
      <c r="T1214" s="2">
        <v>26168400</v>
      </c>
      <c r="U1214" s="2">
        <v>45</v>
      </c>
      <c r="V1214" s="2">
        <v>54</v>
      </c>
      <c r="W1214" s="2">
        <v>0</v>
      </c>
      <c r="X1214" s="2">
        <v>195</v>
      </c>
      <c r="Y1214" s="2">
        <v>20</v>
      </c>
      <c r="Z1214" s="2">
        <v>135</v>
      </c>
      <c r="AA1214" s="9">
        <f t="shared" si="164"/>
        <v>12780</v>
      </c>
      <c r="AB1214" s="9">
        <f t="shared" si="165"/>
        <v>1535</v>
      </c>
      <c r="AC1214" s="9">
        <f t="shared" si="166"/>
        <v>1397</v>
      </c>
      <c r="AD1214" s="9">
        <f t="shared" si="167"/>
        <v>1360</v>
      </c>
      <c r="AE1214" s="44">
        <f t="shared" si="168"/>
        <v>1.0266239682041532E-5</v>
      </c>
      <c r="AF1214" s="9">
        <f t="shared" si="169"/>
        <v>141</v>
      </c>
      <c r="AG1214" s="9">
        <f t="shared" si="162"/>
        <v>155</v>
      </c>
      <c r="AH1214" s="44">
        <f t="shared" si="170"/>
        <v>9.7449394564136228E-6</v>
      </c>
      <c r="AI1214">
        <f>AA1214/'Totals and Drop Down Lists'!W$6*Inputs!E$37</f>
        <v>11593.254403375224</v>
      </c>
      <c r="AJ1214">
        <f>AB1214/'Totals and Drop Down Lists'!X$6*Inputs!F$37</f>
        <v>5050.7443255318685</v>
      </c>
      <c r="AK1214">
        <f>AC1214/'Totals and Drop Down Lists'!Y$6*Inputs!G$37</f>
        <v>9209.4958874832555</v>
      </c>
      <c r="AL1214">
        <f>AD1214/'Totals and Drop Down Lists'!Z$6*Inputs!H$37</f>
        <v>10903.801727191689</v>
      </c>
      <c r="AM1214">
        <f>AE1214/'Totals and Drop Down Lists'!AA$6*Inputs!I$37</f>
        <v>1278.0375086410022</v>
      </c>
      <c r="AN1214">
        <f>AF1214/'Totals and Drop Down Lists'!AB$6*Inputs!J$37</f>
        <v>2813.8937327886083</v>
      </c>
      <c r="AO1214">
        <f>AG1214/'Totals and Drop Down Lists'!AC$6*Inputs!K$37</f>
        <v>2886.6543077592009</v>
      </c>
      <c r="AP1214">
        <f>AH1214/'Totals and Drop Down Lists'!AD$6*Inputs!L$37</f>
        <v>2293.2757159730991</v>
      </c>
      <c r="AQ1214">
        <f>IF(OR($D1214="51",$D1214="52",$D1214="61"),(AA1214/'Totals and Drop Down Lists'!W$4)*Inputs!E$38,0)</f>
        <v>0</v>
      </c>
      <c r="AR1214">
        <f>IF(OR($D1214="51",$D1214="52",$D1214="61"),(AB1214/'Totals and Drop Down Lists'!X$4)*Inputs!F$38,0)</f>
        <v>0</v>
      </c>
      <c r="AS1214">
        <f>IF(OR($D1214="51",$D1214="52",$D1214="61"),(AC1214/'Totals and Drop Down Lists'!Y$4)*Inputs!G$38,0)</f>
        <v>0</v>
      </c>
      <c r="AT1214">
        <f>IF(OR($D1214="51",$D1214="52",$D1214="61"),(AD1214/'Totals and Drop Down Lists'!Z$4)*Inputs!H$38,0)</f>
        <v>0</v>
      </c>
      <c r="AU1214">
        <f>IF(OR($D1214="51",$D1214="52",$D1214="61"),(AE1214/'Totals and Drop Down Lists'!AA$4)*Inputs!I$38,0)</f>
        <v>0</v>
      </c>
      <c r="AV1214">
        <f>IF(OR($D1214="51",$D1214="52",$D1214="61"),(AF1214/'Totals and Drop Down Lists'!AB$4)*Inputs!J$38,0)</f>
        <v>0</v>
      </c>
      <c r="AW1214">
        <f>IF(OR($D1214="51",$D1214="52",$D1214="61"),(AG1214/'Totals and Drop Down Lists'!AC$4)*Inputs!K$38,0)</f>
        <v>0</v>
      </c>
      <c r="AX1214">
        <f>IF(OR($D1214="51",$D1214="52",$D1214="61"),(AH1214/'Totals and Drop Down Lists'!AD$4)*Inputs!L$38,0)</f>
        <v>0</v>
      </c>
      <c r="AY1214">
        <f>IF(OR($D1214="51",$D1214="52",$D1214="61"),0,(AA1214/'Totals and Drop Down Lists'!W$5)*Inputs!E$39)</f>
        <v>0</v>
      </c>
      <c r="AZ1214">
        <f>IF(OR($D1214="51",$D1214="52",$D1214="61"),0,(AB1214/'Totals and Drop Down Lists'!X$5)*Inputs!F$39)</f>
        <v>0</v>
      </c>
      <c r="BA1214">
        <f>IF(OR($D1214="51",$D1214="52",$D1214="61"),0,(AC1214/'Totals and Drop Down Lists'!Y$5)*Inputs!G$39)</f>
        <v>0</v>
      </c>
      <c r="BB1214">
        <f>IF(OR($D1214="51",$D1214="52",$D1214="61"),0,(AD1214/'Totals and Drop Down Lists'!Z$5)*Inputs!H$39)</f>
        <v>0</v>
      </c>
      <c r="BC1214">
        <f>IF(OR($D1214="51",$D1214="52",$D1214="61"),0,(AE1214/'Totals and Drop Down Lists'!AA$5)*Inputs!I$39)</f>
        <v>0</v>
      </c>
      <c r="BD1214">
        <f>IF(OR($D1214="51",$D1214="52",$D1214="61"),0,(AF1214/'Totals and Drop Down Lists'!AB$5)*Inputs!J$39)</f>
        <v>0</v>
      </c>
      <c r="BE1214">
        <f>IF(OR($D1214="51",$D1214="52",$D1214="61"),0,(AG1214/'Totals and Drop Down Lists'!AC$5)*Inputs!K$39)</f>
        <v>0</v>
      </c>
      <c r="BF1214">
        <f>IF(OR($D1214="51",$D1214="52",$D1214="61"),0,(AH1214/'Totals and Drop Down Lists'!AD$5)*Inputs!L$39)</f>
        <v>0</v>
      </c>
      <c r="BG1214" s="10">
        <f t="shared" si="163"/>
        <v>46029.157608743939</v>
      </c>
    </row>
    <row r="1215" spans="1:59" ht="28.8">
      <c r="A1215" s="1" t="s">
        <v>7454</v>
      </c>
      <c r="B1215" s="1" t="s">
        <v>2066</v>
      </c>
      <c r="C1215" s="1" t="s">
        <v>2187</v>
      </c>
      <c r="D1215" s="1" t="s">
        <v>25</v>
      </c>
      <c r="E1215" s="1" t="s">
        <v>2188</v>
      </c>
      <c r="F1215" s="2">
        <v>165168</v>
      </c>
      <c r="G1215" s="2">
        <v>1524</v>
      </c>
      <c r="H1215" s="2">
        <v>481</v>
      </c>
      <c r="I1215" s="2">
        <v>16752</v>
      </c>
      <c r="J1215" s="2">
        <v>61502</v>
      </c>
      <c r="K1215" s="2">
        <v>13872</v>
      </c>
      <c r="L1215" s="2">
        <v>396</v>
      </c>
      <c r="M1215" s="2">
        <v>56</v>
      </c>
      <c r="N1215" s="2">
        <v>0</v>
      </c>
      <c r="O1215" s="2">
        <v>513</v>
      </c>
      <c r="P1215" s="2">
        <v>81</v>
      </c>
      <c r="Q1215" s="2">
        <v>39</v>
      </c>
      <c r="R1215" s="2">
        <v>5413</v>
      </c>
      <c r="S1215" s="2">
        <v>12222600</v>
      </c>
      <c r="T1215" s="2">
        <v>579330100</v>
      </c>
      <c r="U1215" s="2">
        <v>1151</v>
      </c>
      <c r="V1215" s="2">
        <v>505</v>
      </c>
      <c r="W1215" s="2">
        <v>35</v>
      </c>
      <c r="X1215" s="2">
        <v>2924</v>
      </c>
      <c r="Y1215" s="2">
        <v>135</v>
      </c>
      <c r="Z1215" s="2">
        <v>2204</v>
      </c>
      <c r="AA1215" s="9">
        <f t="shared" si="164"/>
        <v>165168</v>
      </c>
      <c r="AB1215" s="9">
        <f t="shared" si="165"/>
        <v>14747</v>
      </c>
      <c r="AC1215" s="9">
        <f t="shared" si="166"/>
        <v>6498</v>
      </c>
      <c r="AD1215" s="9">
        <f t="shared" si="167"/>
        <v>5413</v>
      </c>
      <c r="AE1215" s="44">
        <f t="shared" si="168"/>
        <v>2.1851673723799166E-4</v>
      </c>
      <c r="AF1215" s="9">
        <f t="shared" si="169"/>
        <v>2384</v>
      </c>
      <c r="AG1215" s="9">
        <f t="shared" si="162"/>
        <v>2339</v>
      </c>
      <c r="AH1215" s="44">
        <f t="shared" si="170"/>
        <v>1.9630490409948612E-4</v>
      </c>
      <c r="AI1215">
        <f>AA1215/'Totals and Drop Down Lists'!W$6*Inputs!E$37</f>
        <v>149830.56676812825</v>
      </c>
      <c r="AJ1215">
        <f>AB1215/'Totals and Drop Down Lists'!X$6*Inputs!F$37</f>
        <v>48523.339784116259</v>
      </c>
      <c r="AK1215">
        <f>AC1215/'Totals and Drop Down Lists'!Y$6*Inputs!G$37</f>
        <v>42837.010935480452</v>
      </c>
      <c r="AL1215">
        <f>AD1215/'Totals and Drop Down Lists'!Z$6*Inputs!H$37</f>
        <v>43398.734374476917</v>
      </c>
      <c r="AM1215">
        <f>AE1215/'Totals and Drop Down Lists'!AA$6*Inputs!I$37</f>
        <v>27203.006661195304</v>
      </c>
      <c r="AN1215">
        <f>AF1215/'Totals and Drop Down Lists'!AB$6*Inputs!J$37</f>
        <v>47576.756446581865</v>
      </c>
      <c r="AO1215">
        <f>AG1215/'Totals and Drop Down Lists'!AC$6*Inputs!K$37</f>
        <v>43560.544682895299</v>
      </c>
      <c r="AP1215">
        <f>AH1215/'Totals and Drop Down Lists'!AD$6*Inputs!L$37</f>
        <v>46196.415227751182</v>
      </c>
      <c r="AQ1215">
        <f>IF(OR($D1215="51",$D1215="52",$D1215="61"),(AA1215/'Totals and Drop Down Lists'!W$4)*Inputs!E$38,0)</f>
        <v>0</v>
      </c>
      <c r="AR1215">
        <f>IF(OR($D1215="51",$D1215="52",$D1215="61"),(AB1215/'Totals and Drop Down Lists'!X$4)*Inputs!F$38,0)</f>
        <v>0</v>
      </c>
      <c r="AS1215">
        <f>IF(OR($D1215="51",$D1215="52",$D1215="61"),(AC1215/'Totals and Drop Down Lists'!Y$4)*Inputs!G$38,0)</f>
        <v>0</v>
      </c>
      <c r="AT1215">
        <f>IF(OR($D1215="51",$D1215="52",$D1215="61"),(AD1215/'Totals and Drop Down Lists'!Z$4)*Inputs!H$38,0)</f>
        <v>0</v>
      </c>
      <c r="AU1215">
        <f>IF(OR($D1215="51",$D1215="52",$D1215="61"),(AE1215/'Totals and Drop Down Lists'!AA$4)*Inputs!I$38,0)</f>
        <v>0</v>
      </c>
      <c r="AV1215">
        <f>IF(OR($D1215="51",$D1215="52",$D1215="61"),(AF1215/'Totals and Drop Down Lists'!AB$4)*Inputs!J$38,0)</f>
        <v>0</v>
      </c>
      <c r="AW1215">
        <f>IF(OR($D1215="51",$D1215="52",$D1215="61"),(AG1215/'Totals and Drop Down Lists'!AC$4)*Inputs!K$38,0)</f>
        <v>0</v>
      </c>
      <c r="AX1215">
        <f>IF(OR($D1215="51",$D1215="52",$D1215="61"),(AH1215/'Totals and Drop Down Lists'!AD$4)*Inputs!L$38,0)</f>
        <v>0</v>
      </c>
      <c r="AY1215">
        <f>IF(OR($D1215="51",$D1215="52",$D1215="61"),0,(AA1215/'Totals and Drop Down Lists'!W$5)*Inputs!E$39)</f>
        <v>0</v>
      </c>
      <c r="AZ1215">
        <f>IF(OR($D1215="51",$D1215="52",$D1215="61"),0,(AB1215/'Totals and Drop Down Lists'!X$5)*Inputs!F$39)</f>
        <v>0</v>
      </c>
      <c r="BA1215">
        <f>IF(OR($D1215="51",$D1215="52",$D1215="61"),0,(AC1215/'Totals and Drop Down Lists'!Y$5)*Inputs!G$39)</f>
        <v>0</v>
      </c>
      <c r="BB1215">
        <f>IF(OR($D1215="51",$D1215="52",$D1215="61"),0,(AD1215/'Totals and Drop Down Lists'!Z$5)*Inputs!H$39)</f>
        <v>0</v>
      </c>
      <c r="BC1215">
        <f>IF(OR($D1215="51",$D1215="52",$D1215="61"),0,(AE1215/'Totals and Drop Down Lists'!AA$5)*Inputs!I$39)</f>
        <v>0</v>
      </c>
      <c r="BD1215">
        <f>IF(OR($D1215="51",$D1215="52",$D1215="61"),0,(AF1215/'Totals and Drop Down Lists'!AB$5)*Inputs!J$39)</f>
        <v>0</v>
      </c>
      <c r="BE1215">
        <f>IF(OR($D1215="51",$D1215="52",$D1215="61"),0,(AG1215/'Totals and Drop Down Lists'!AC$5)*Inputs!K$39)</f>
        <v>0</v>
      </c>
      <c r="BF1215">
        <f>IF(OR($D1215="51",$D1215="52",$D1215="61"),0,(AH1215/'Totals and Drop Down Lists'!AD$5)*Inputs!L$39)</f>
        <v>0</v>
      </c>
      <c r="BG1215" s="10">
        <f t="shared" si="163"/>
        <v>449126.37488062552</v>
      </c>
    </row>
    <row r="1216" spans="1:59" ht="28.8">
      <c r="A1216" s="1" t="s">
        <v>7454</v>
      </c>
      <c r="B1216" s="1" t="s">
        <v>2066</v>
      </c>
      <c r="C1216" s="1" t="s">
        <v>2189</v>
      </c>
      <c r="D1216" s="1" t="s">
        <v>25</v>
      </c>
      <c r="E1216" s="1" t="s">
        <v>2190</v>
      </c>
      <c r="F1216" s="2">
        <v>25713</v>
      </c>
      <c r="G1216" s="2">
        <v>159</v>
      </c>
      <c r="H1216" s="2">
        <v>3</v>
      </c>
      <c r="I1216" s="2">
        <v>2531</v>
      </c>
      <c r="J1216" s="2">
        <v>10050</v>
      </c>
      <c r="K1216" s="2">
        <v>1512</v>
      </c>
      <c r="L1216" s="2">
        <v>61</v>
      </c>
      <c r="M1216" s="2">
        <v>33</v>
      </c>
      <c r="N1216" s="2">
        <v>18</v>
      </c>
      <c r="O1216" s="2">
        <v>45</v>
      </c>
      <c r="P1216" s="2">
        <v>0</v>
      </c>
      <c r="Q1216" s="2">
        <v>32</v>
      </c>
      <c r="R1216" s="2">
        <v>2014</v>
      </c>
      <c r="S1216" s="2">
        <v>821900</v>
      </c>
      <c r="T1216" s="2">
        <v>56845500</v>
      </c>
      <c r="U1216" s="2">
        <v>230</v>
      </c>
      <c r="V1216" s="2">
        <v>143</v>
      </c>
      <c r="W1216" s="2">
        <v>80</v>
      </c>
      <c r="X1216" s="2">
        <v>410</v>
      </c>
      <c r="Y1216" s="2">
        <v>27</v>
      </c>
      <c r="Z1216" s="2">
        <v>283</v>
      </c>
      <c r="AA1216" s="9">
        <f t="shared" si="164"/>
        <v>25713</v>
      </c>
      <c r="AB1216" s="9">
        <f t="shared" si="165"/>
        <v>2369</v>
      </c>
      <c r="AC1216" s="9">
        <f t="shared" si="166"/>
        <v>2203</v>
      </c>
      <c r="AD1216" s="9">
        <f t="shared" si="167"/>
        <v>2014</v>
      </c>
      <c r="AE1216" s="44">
        <f t="shared" si="168"/>
        <v>1.5886685806507598E-5</v>
      </c>
      <c r="AF1216" s="9">
        <f t="shared" si="169"/>
        <v>187</v>
      </c>
      <c r="AG1216" s="9">
        <f t="shared" si="162"/>
        <v>310</v>
      </c>
      <c r="AH1216" s="44">
        <f t="shared" si="170"/>
        <v>1.7353956701719793E-5</v>
      </c>
      <c r="AI1216">
        <f>AA1216/'Totals and Drop Down Lists'!W$6*Inputs!E$37</f>
        <v>23325.301289044379</v>
      </c>
      <c r="AJ1216">
        <f>AB1216/'Totals and Drop Down Lists'!X$6*Inputs!F$37</f>
        <v>7794.9272359511378</v>
      </c>
      <c r="AK1216">
        <f>AC1216/'Totals and Drop Down Lists'!Y$6*Inputs!G$37</f>
        <v>14522.920143253839</v>
      </c>
      <c r="AL1216">
        <f>AD1216/'Totals and Drop Down Lists'!Z$6*Inputs!H$37</f>
        <v>16147.247557767692</v>
      </c>
      <c r="AM1216">
        <f>AE1216/'Totals and Drop Down Lists'!AA$6*Inputs!I$37</f>
        <v>1977.7231954001832</v>
      </c>
      <c r="AN1216">
        <f>AF1216/'Totals and Drop Down Lists'!AB$6*Inputs!J$37</f>
        <v>3731.9016172444667</v>
      </c>
      <c r="AO1216">
        <f>AG1216/'Totals and Drop Down Lists'!AC$6*Inputs!K$37</f>
        <v>5773.3086155184019</v>
      </c>
      <c r="AP1216">
        <f>AH1216/'Totals and Drop Down Lists'!AD$6*Inputs!L$37</f>
        <v>4083.9050522689495</v>
      </c>
      <c r="AQ1216">
        <f>IF(OR($D1216="51",$D1216="52",$D1216="61"),(AA1216/'Totals and Drop Down Lists'!W$4)*Inputs!E$38,0)</f>
        <v>0</v>
      </c>
      <c r="AR1216">
        <f>IF(OR($D1216="51",$D1216="52",$D1216="61"),(AB1216/'Totals and Drop Down Lists'!X$4)*Inputs!F$38,0)</f>
        <v>0</v>
      </c>
      <c r="AS1216">
        <f>IF(OR($D1216="51",$D1216="52",$D1216="61"),(AC1216/'Totals and Drop Down Lists'!Y$4)*Inputs!G$38,0)</f>
        <v>0</v>
      </c>
      <c r="AT1216">
        <f>IF(OR($D1216="51",$D1216="52",$D1216="61"),(AD1216/'Totals and Drop Down Lists'!Z$4)*Inputs!H$38,0)</f>
        <v>0</v>
      </c>
      <c r="AU1216">
        <f>IF(OR($D1216="51",$D1216="52",$D1216="61"),(AE1216/'Totals and Drop Down Lists'!AA$4)*Inputs!I$38,0)</f>
        <v>0</v>
      </c>
      <c r="AV1216">
        <f>IF(OR($D1216="51",$D1216="52",$D1216="61"),(AF1216/'Totals and Drop Down Lists'!AB$4)*Inputs!J$38,0)</f>
        <v>0</v>
      </c>
      <c r="AW1216">
        <f>IF(OR($D1216="51",$D1216="52",$D1216="61"),(AG1216/'Totals and Drop Down Lists'!AC$4)*Inputs!K$38,0)</f>
        <v>0</v>
      </c>
      <c r="AX1216">
        <f>IF(OR($D1216="51",$D1216="52",$D1216="61"),(AH1216/'Totals and Drop Down Lists'!AD$4)*Inputs!L$38,0)</f>
        <v>0</v>
      </c>
      <c r="AY1216">
        <f>IF(OR($D1216="51",$D1216="52",$D1216="61"),0,(AA1216/'Totals and Drop Down Lists'!W$5)*Inputs!E$39)</f>
        <v>0</v>
      </c>
      <c r="AZ1216">
        <f>IF(OR($D1216="51",$D1216="52",$D1216="61"),0,(AB1216/'Totals and Drop Down Lists'!X$5)*Inputs!F$39)</f>
        <v>0</v>
      </c>
      <c r="BA1216">
        <f>IF(OR($D1216="51",$D1216="52",$D1216="61"),0,(AC1216/'Totals and Drop Down Lists'!Y$5)*Inputs!G$39)</f>
        <v>0</v>
      </c>
      <c r="BB1216">
        <f>IF(OR($D1216="51",$D1216="52",$D1216="61"),0,(AD1216/'Totals and Drop Down Lists'!Z$5)*Inputs!H$39)</f>
        <v>0</v>
      </c>
      <c r="BC1216">
        <f>IF(OR($D1216="51",$D1216="52",$D1216="61"),0,(AE1216/'Totals and Drop Down Lists'!AA$5)*Inputs!I$39)</f>
        <v>0</v>
      </c>
      <c r="BD1216">
        <f>IF(OR($D1216="51",$D1216="52",$D1216="61"),0,(AF1216/'Totals and Drop Down Lists'!AB$5)*Inputs!J$39)</f>
        <v>0</v>
      </c>
      <c r="BE1216">
        <f>IF(OR($D1216="51",$D1216="52",$D1216="61"),0,(AG1216/'Totals and Drop Down Lists'!AC$5)*Inputs!K$39)</f>
        <v>0</v>
      </c>
      <c r="BF1216">
        <f>IF(OR($D1216="51",$D1216="52",$D1216="61"),0,(AH1216/'Totals and Drop Down Lists'!AD$5)*Inputs!L$39)</f>
        <v>0</v>
      </c>
      <c r="BG1216" s="10">
        <f t="shared" si="163"/>
        <v>77357.234706449046</v>
      </c>
    </row>
    <row r="1217" spans="1:59" ht="28.8">
      <c r="A1217" s="1" t="s">
        <v>7454</v>
      </c>
      <c r="B1217" s="1" t="s">
        <v>2066</v>
      </c>
      <c r="C1217" s="1" t="s">
        <v>1694</v>
      </c>
      <c r="D1217" s="1" t="s">
        <v>25</v>
      </c>
      <c r="E1217" s="1" t="s">
        <v>2191</v>
      </c>
      <c r="F1217" s="2">
        <v>13253</v>
      </c>
      <c r="G1217" s="2">
        <v>41</v>
      </c>
      <c r="H1217" s="2">
        <v>0</v>
      </c>
      <c r="I1217" s="2">
        <v>1815</v>
      </c>
      <c r="J1217" s="2">
        <v>5058</v>
      </c>
      <c r="K1217" s="2">
        <v>1010</v>
      </c>
      <c r="L1217" s="2">
        <v>7</v>
      </c>
      <c r="M1217" s="2">
        <v>0</v>
      </c>
      <c r="N1217" s="2">
        <v>0</v>
      </c>
      <c r="O1217" s="2">
        <v>31</v>
      </c>
      <c r="P1217" s="2">
        <v>0</v>
      </c>
      <c r="Q1217" s="2">
        <v>0</v>
      </c>
      <c r="R1217" s="2">
        <v>1651</v>
      </c>
      <c r="S1217" s="2">
        <v>461800</v>
      </c>
      <c r="T1217" s="2">
        <v>26724900</v>
      </c>
      <c r="U1217" s="2">
        <v>163</v>
      </c>
      <c r="V1217" s="2">
        <v>52</v>
      </c>
      <c r="W1217" s="2">
        <v>4</v>
      </c>
      <c r="X1217" s="2">
        <v>282</v>
      </c>
      <c r="Y1217" s="2">
        <v>54</v>
      </c>
      <c r="Z1217" s="2">
        <v>132</v>
      </c>
      <c r="AA1217" s="9">
        <f t="shared" si="164"/>
        <v>13253</v>
      </c>
      <c r="AB1217" s="9">
        <f t="shared" si="165"/>
        <v>1774</v>
      </c>
      <c r="AC1217" s="9">
        <f t="shared" si="166"/>
        <v>1689</v>
      </c>
      <c r="AD1217" s="9">
        <f t="shared" si="167"/>
        <v>1651</v>
      </c>
      <c r="AE1217" s="44">
        <f t="shared" si="168"/>
        <v>1.4085092664058675E-5</v>
      </c>
      <c r="AF1217" s="9">
        <f t="shared" si="169"/>
        <v>226</v>
      </c>
      <c r="AG1217" s="9">
        <f t="shared" si="162"/>
        <v>186</v>
      </c>
      <c r="AH1217" s="44">
        <f t="shared" si="170"/>
        <v>1.3819953421328994E-5</v>
      </c>
      <c r="AI1217">
        <f>AA1217/'Totals and Drop Down Lists'!W$6*Inputs!E$37</f>
        <v>12022.33181595711</v>
      </c>
      <c r="AJ1217">
        <f>AB1217/'Totals and Drop Down Lists'!X$6*Inputs!F$37</f>
        <v>5837.1468622107714</v>
      </c>
      <c r="AK1217">
        <f>AC1217/'Totals and Drop Down Lists'!Y$6*Inputs!G$37</f>
        <v>11134.458521087487</v>
      </c>
      <c r="AL1217">
        <f>AD1217/'Totals and Drop Down Lists'!Z$6*Inputs!H$37</f>
        <v>13236.89459675991</v>
      </c>
      <c r="AM1217">
        <f>AE1217/'Totals and Drop Down Lists'!AA$6*Inputs!I$37</f>
        <v>1753.444035486564</v>
      </c>
      <c r="AN1217">
        <f>AF1217/'Totals and Drop Down Lists'!AB$6*Inputs!J$37</f>
        <v>4510.2126497179124</v>
      </c>
      <c r="AO1217">
        <f>AG1217/'Totals and Drop Down Lists'!AC$6*Inputs!K$37</f>
        <v>3463.9851693110413</v>
      </c>
      <c r="AP1217">
        <f>AH1217/'Totals and Drop Down Lists'!AD$6*Inputs!L$37</f>
        <v>3252.2483817130783</v>
      </c>
      <c r="AQ1217">
        <f>IF(OR($D1217="51",$D1217="52",$D1217="61"),(AA1217/'Totals and Drop Down Lists'!W$4)*Inputs!E$38,0)</f>
        <v>0</v>
      </c>
      <c r="AR1217">
        <f>IF(OR($D1217="51",$D1217="52",$D1217="61"),(AB1217/'Totals and Drop Down Lists'!X$4)*Inputs!F$38,0)</f>
        <v>0</v>
      </c>
      <c r="AS1217">
        <f>IF(OR($D1217="51",$D1217="52",$D1217="61"),(AC1217/'Totals and Drop Down Lists'!Y$4)*Inputs!G$38,0)</f>
        <v>0</v>
      </c>
      <c r="AT1217">
        <f>IF(OR($D1217="51",$D1217="52",$D1217="61"),(AD1217/'Totals and Drop Down Lists'!Z$4)*Inputs!H$38,0)</f>
        <v>0</v>
      </c>
      <c r="AU1217">
        <f>IF(OR($D1217="51",$D1217="52",$D1217="61"),(AE1217/'Totals and Drop Down Lists'!AA$4)*Inputs!I$38,0)</f>
        <v>0</v>
      </c>
      <c r="AV1217">
        <f>IF(OR($D1217="51",$D1217="52",$D1217="61"),(AF1217/'Totals and Drop Down Lists'!AB$4)*Inputs!J$38,0)</f>
        <v>0</v>
      </c>
      <c r="AW1217">
        <f>IF(OR($D1217="51",$D1217="52",$D1217="61"),(AG1217/'Totals and Drop Down Lists'!AC$4)*Inputs!K$38,0)</f>
        <v>0</v>
      </c>
      <c r="AX1217">
        <f>IF(OR($D1217="51",$D1217="52",$D1217="61"),(AH1217/'Totals and Drop Down Lists'!AD$4)*Inputs!L$38,0)</f>
        <v>0</v>
      </c>
      <c r="AY1217">
        <f>IF(OR($D1217="51",$D1217="52",$D1217="61"),0,(AA1217/'Totals and Drop Down Lists'!W$5)*Inputs!E$39)</f>
        <v>0</v>
      </c>
      <c r="AZ1217">
        <f>IF(OR($D1217="51",$D1217="52",$D1217="61"),0,(AB1217/'Totals and Drop Down Lists'!X$5)*Inputs!F$39)</f>
        <v>0</v>
      </c>
      <c r="BA1217">
        <f>IF(OR($D1217="51",$D1217="52",$D1217="61"),0,(AC1217/'Totals and Drop Down Lists'!Y$5)*Inputs!G$39)</f>
        <v>0</v>
      </c>
      <c r="BB1217">
        <f>IF(OR($D1217="51",$D1217="52",$D1217="61"),0,(AD1217/'Totals and Drop Down Lists'!Z$5)*Inputs!H$39)</f>
        <v>0</v>
      </c>
      <c r="BC1217">
        <f>IF(OR($D1217="51",$D1217="52",$D1217="61"),0,(AE1217/'Totals and Drop Down Lists'!AA$5)*Inputs!I$39)</f>
        <v>0</v>
      </c>
      <c r="BD1217">
        <f>IF(OR($D1217="51",$D1217="52",$D1217="61"),0,(AF1217/'Totals and Drop Down Lists'!AB$5)*Inputs!J$39)</f>
        <v>0</v>
      </c>
      <c r="BE1217">
        <f>IF(OR($D1217="51",$D1217="52",$D1217="61"),0,(AG1217/'Totals and Drop Down Lists'!AC$5)*Inputs!K$39)</f>
        <v>0</v>
      </c>
      <c r="BF1217">
        <f>IF(OR($D1217="51",$D1217="52",$D1217="61"),0,(AH1217/'Totals and Drop Down Lists'!AD$5)*Inputs!L$39)</f>
        <v>0</v>
      </c>
      <c r="BG1217" s="10">
        <f t="shared" si="163"/>
        <v>55210.722032243873</v>
      </c>
    </row>
    <row r="1218" spans="1:59" ht="28.8">
      <c r="A1218" s="1" t="s">
        <v>7454</v>
      </c>
      <c r="B1218" s="1" t="s">
        <v>2066</v>
      </c>
      <c r="C1218" s="1" t="s">
        <v>699</v>
      </c>
      <c r="D1218" s="1" t="s">
        <v>25</v>
      </c>
      <c r="E1218" s="1" t="s">
        <v>2192</v>
      </c>
      <c r="F1218" s="2">
        <v>37799</v>
      </c>
      <c r="G1218" s="2">
        <v>254</v>
      </c>
      <c r="H1218" s="2">
        <v>0</v>
      </c>
      <c r="I1218" s="2">
        <v>3114</v>
      </c>
      <c r="J1218" s="2">
        <v>12414</v>
      </c>
      <c r="K1218" s="2">
        <v>2591</v>
      </c>
      <c r="L1218" s="2">
        <v>55</v>
      </c>
      <c r="M1218" s="2">
        <v>34</v>
      </c>
      <c r="N1218" s="2">
        <v>10</v>
      </c>
      <c r="O1218" s="2">
        <v>42</v>
      </c>
      <c r="P1218" s="2">
        <v>38</v>
      </c>
      <c r="Q1218" s="2">
        <v>7</v>
      </c>
      <c r="R1218" s="2">
        <v>2666</v>
      </c>
      <c r="S1218" s="2">
        <v>1558300</v>
      </c>
      <c r="T1218" s="2">
        <v>96902400</v>
      </c>
      <c r="U1218" s="2">
        <v>238</v>
      </c>
      <c r="V1218" s="2">
        <v>182</v>
      </c>
      <c r="W1218" s="2">
        <v>69</v>
      </c>
      <c r="X1218" s="2">
        <v>573</v>
      </c>
      <c r="Y1218" s="2">
        <v>48</v>
      </c>
      <c r="Z1218" s="2">
        <v>333</v>
      </c>
      <c r="AA1218" s="9">
        <f t="shared" si="164"/>
        <v>37799</v>
      </c>
      <c r="AB1218" s="9">
        <f t="shared" si="165"/>
        <v>2860</v>
      </c>
      <c r="AC1218" s="9">
        <f t="shared" si="166"/>
        <v>2852</v>
      </c>
      <c r="AD1218" s="9">
        <f t="shared" si="167"/>
        <v>2666</v>
      </c>
      <c r="AE1218" s="44">
        <f t="shared" si="168"/>
        <v>3.7767555046125211E-5</v>
      </c>
      <c r="AF1218" s="9">
        <f t="shared" si="169"/>
        <v>322</v>
      </c>
      <c r="AG1218" s="9">
        <f t="shared" ref="AG1218:AG1281" si="171">Y1218+Z1218</f>
        <v>381</v>
      </c>
      <c r="AH1218" s="44">
        <f t="shared" si="170"/>
        <v>2.9589098522926306E-5</v>
      </c>
      <c r="AI1218">
        <f>AA1218/'Totals and Drop Down Lists'!W$6*Inputs!E$37</f>
        <v>34289.0002498576</v>
      </c>
      <c r="AJ1218">
        <f>AB1218/'Totals and Drop Down Lists'!X$6*Inputs!F$37</f>
        <v>9410.5073426847848</v>
      </c>
      <c r="AK1218">
        <f>AC1218/'Totals and Drop Down Lists'!Y$6*Inputs!G$37</f>
        <v>18801.347366572827</v>
      </c>
      <c r="AL1218">
        <f>AD1218/'Totals and Drop Down Lists'!Z$6*Inputs!H$37</f>
        <v>21374.658385803708</v>
      </c>
      <c r="AM1218">
        <f>AE1218/'Totals and Drop Down Lists'!AA$6*Inputs!I$37</f>
        <v>4701.6583923173303</v>
      </c>
      <c r="AN1218">
        <f>AF1218/'Totals and Drop Down Lists'!AB$6*Inputs!J$37</f>
        <v>6426.055191191007</v>
      </c>
      <c r="AO1218">
        <f>AG1218/'Totals and Drop Down Lists'!AC$6*Inputs!K$37</f>
        <v>7095.582524233907</v>
      </c>
      <c r="AP1218">
        <f>AH1218/'Totals and Drop Down Lists'!AD$6*Inputs!L$37</f>
        <v>6963.1998642642211</v>
      </c>
      <c r="AQ1218">
        <f>IF(OR($D1218="51",$D1218="52",$D1218="61"),(AA1218/'Totals and Drop Down Lists'!W$4)*Inputs!E$38,0)</f>
        <v>0</v>
      </c>
      <c r="AR1218">
        <f>IF(OR($D1218="51",$D1218="52",$D1218="61"),(AB1218/'Totals and Drop Down Lists'!X$4)*Inputs!F$38,0)</f>
        <v>0</v>
      </c>
      <c r="AS1218">
        <f>IF(OR($D1218="51",$D1218="52",$D1218="61"),(AC1218/'Totals and Drop Down Lists'!Y$4)*Inputs!G$38,0)</f>
        <v>0</v>
      </c>
      <c r="AT1218">
        <f>IF(OR($D1218="51",$D1218="52",$D1218="61"),(AD1218/'Totals and Drop Down Lists'!Z$4)*Inputs!H$38,0)</f>
        <v>0</v>
      </c>
      <c r="AU1218">
        <f>IF(OR($D1218="51",$D1218="52",$D1218="61"),(AE1218/'Totals and Drop Down Lists'!AA$4)*Inputs!I$38,0)</f>
        <v>0</v>
      </c>
      <c r="AV1218">
        <f>IF(OR($D1218="51",$D1218="52",$D1218="61"),(AF1218/'Totals and Drop Down Lists'!AB$4)*Inputs!J$38,0)</f>
        <v>0</v>
      </c>
      <c r="AW1218">
        <f>IF(OR($D1218="51",$D1218="52",$D1218="61"),(AG1218/'Totals and Drop Down Lists'!AC$4)*Inputs!K$38,0)</f>
        <v>0</v>
      </c>
      <c r="AX1218">
        <f>IF(OR($D1218="51",$D1218="52",$D1218="61"),(AH1218/'Totals and Drop Down Lists'!AD$4)*Inputs!L$38,0)</f>
        <v>0</v>
      </c>
      <c r="AY1218">
        <f>IF(OR($D1218="51",$D1218="52",$D1218="61"),0,(AA1218/'Totals and Drop Down Lists'!W$5)*Inputs!E$39)</f>
        <v>0</v>
      </c>
      <c r="AZ1218">
        <f>IF(OR($D1218="51",$D1218="52",$D1218="61"),0,(AB1218/'Totals and Drop Down Lists'!X$5)*Inputs!F$39)</f>
        <v>0</v>
      </c>
      <c r="BA1218">
        <f>IF(OR($D1218="51",$D1218="52",$D1218="61"),0,(AC1218/'Totals and Drop Down Lists'!Y$5)*Inputs!G$39)</f>
        <v>0</v>
      </c>
      <c r="BB1218">
        <f>IF(OR($D1218="51",$D1218="52",$D1218="61"),0,(AD1218/'Totals and Drop Down Lists'!Z$5)*Inputs!H$39)</f>
        <v>0</v>
      </c>
      <c r="BC1218">
        <f>IF(OR($D1218="51",$D1218="52",$D1218="61"),0,(AE1218/'Totals and Drop Down Lists'!AA$5)*Inputs!I$39)</f>
        <v>0</v>
      </c>
      <c r="BD1218">
        <f>IF(OR($D1218="51",$D1218="52",$D1218="61"),0,(AF1218/'Totals and Drop Down Lists'!AB$5)*Inputs!J$39)</f>
        <v>0</v>
      </c>
      <c r="BE1218">
        <f>IF(OR($D1218="51",$D1218="52",$D1218="61"),0,(AG1218/'Totals and Drop Down Lists'!AC$5)*Inputs!K$39)</f>
        <v>0</v>
      </c>
      <c r="BF1218">
        <f>IF(OR($D1218="51",$D1218="52",$D1218="61"),0,(AH1218/'Totals and Drop Down Lists'!AD$5)*Inputs!L$39)</f>
        <v>0</v>
      </c>
      <c r="BG1218" s="10">
        <f t="shared" ref="BG1218:BG1281" si="172">SUM(AI1218:BF1218)</f>
        <v>109062.00931692537</v>
      </c>
    </row>
    <row r="1219" spans="1:59" ht="28.8">
      <c r="A1219" s="1" t="s">
        <v>7454</v>
      </c>
      <c r="B1219" s="1" t="s">
        <v>2066</v>
      </c>
      <c r="C1219" s="1" t="s">
        <v>96</v>
      </c>
      <c r="D1219" s="1" t="s">
        <v>25</v>
      </c>
      <c r="E1219" s="1" t="s">
        <v>2193</v>
      </c>
      <c r="F1219" s="2">
        <v>25975</v>
      </c>
      <c r="G1219" s="2">
        <v>226</v>
      </c>
      <c r="H1219" s="2">
        <v>11</v>
      </c>
      <c r="I1219" s="2">
        <v>4453</v>
      </c>
      <c r="J1219" s="2">
        <v>10429</v>
      </c>
      <c r="K1219" s="2">
        <v>2769</v>
      </c>
      <c r="L1219" s="2">
        <v>78</v>
      </c>
      <c r="M1219" s="2">
        <v>4</v>
      </c>
      <c r="N1219" s="2">
        <v>3</v>
      </c>
      <c r="O1219" s="2">
        <v>85</v>
      </c>
      <c r="P1219" s="2">
        <v>16</v>
      </c>
      <c r="Q1219" s="2">
        <v>8</v>
      </c>
      <c r="R1219" s="2">
        <v>4161</v>
      </c>
      <c r="S1219" s="2">
        <v>1487200</v>
      </c>
      <c r="T1219" s="2">
        <v>89011100</v>
      </c>
      <c r="U1219" s="2">
        <v>256</v>
      </c>
      <c r="V1219" s="2">
        <v>187</v>
      </c>
      <c r="W1219" s="2">
        <v>45</v>
      </c>
      <c r="X1219" s="2">
        <v>698</v>
      </c>
      <c r="Y1219" s="2">
        <v>83</v>
      </c>
      <c r="Z1219" s="2">
        <v>462</v>
      </c>
      <c r="AA1219" s="9">
        <f t="shared" ref="AA1219:AA1282" si="173">F1219</f>
        <v>25975</v>
      </c>
      <c r="AB1219" s="9">
        <f t="shared" ref="AB1219:AB1282" si="174">I1219-G1219-H1219</f>
        <v>4216</v>
      </c>
      <c r="AC1219" s="9">
        <f t="shared" ref="AC1219:AC1282" si="175">L1219+M1219+N1219+O1219+P1219+Q1219+R1219</f>
        <v>4355</v>
      </c>
      <c r="AD1219" s="9">
        <f t="shared" ref="AD1219:AD1282" si="176">R1219</f>
        <v>4161</v>
      </c>
      <c r="AE1219" s="44">
        <f t="shared" ref="AE1219:AE1282" si="177">IF(ISERROR(((K1219^2)*SUM(J:J))/((SUM(K:K)^2)*J1219)), 0, ((K1219^2)*SUM(J:J))/((SUM(K:K)^2)*J1219))</f>
        <v>5.1345103067712626E-5</v>
      </c>
      <c r="AF1219" s="9">
        <f t="shared" ref="AF1219:AF1282" si="178">-IF((W1219+V1219-X1219)&gt;0, 0, (W1219+V1219-X1219))</f>
        <v>466</v>
      </c>
      <c r="AG1219" s="9">
        <f t="shared" si="171"/>
        <v>545</v>
      </c>
      <c r="AH1219" s="44">
        <f t="shared" ref="AH1219:AH1282" si="179">(K1219*SUM(J:J)*AG1219)/(J1219*SUM(K:K)*SUM(AG:AG))</f>
        <v>5.3842829797641641E-5</v>
      </c>
      <c r="AI1219">
        <f>AA1219/'Totals and Drop Down Lists'!W$6*Inputs!E$37</f>
        <v>23562.972075717644</v>
      </c>
      <c r="AJ1219">
        <f>AB1219/'Totals and Drop Down Lists'!X$6*Inputs!F$37</f>
        <v>13872.272362503165</v>
      </c>
      <c r="AK1219">
        <f>AC1219/'Totals and Drop Down Lists'!Y$6*Inputs!G$37</f>
        <v>28709.631059405565</v>
      </c>
      <c r="AL1219">
        <f>AD1219/'Totals and Drop Down Lists'!Z$6*Inputs!H$37</f>
        <v>33360.822784444572</v>
      </c>
      <c r="AM1219">
        <f>AE1219/'Totals and Drop Down Lists'!AA$6*Inputs!I$37</f>
        <v>6391.9185249847596</v>
      </c>
      <c r="AN1219">
        <f>AF1219/'Totals and Drop Down Lists'!AB$6*Inputs!J$37</f>
        <v>9299.8190034006511</v>
      </c>
      <c r="AO1219">
        <f>AG1219/'Totals and Drop Down Lists'!AC$6*Inputs!K$37</f>
        <v>10149.849017604933</v>
      </c>
      <c r="AP1219">
        <f>AH1219/'Totals and Drop Down Lists'!AD$6*Inputs!L$37</f>
        <v>12670.828239259961</v>
      </c>
      <c r="AQ1219">
        <f>IF(OR($D1219="51",$D1219="52",$D1219="61"),(AA1219/'Totals and Drop Down Lists'!W$4)*Inputs!E$38,0)</f>
        <v>0</v>
      </c>
      <c r="AR1219">
        <f>IF(OR($D1219="51",$D1219="52",$D1219="61"),(AB1219/'Totals and Drop Down Lists'!X$4)*Inputs!F$38,0)</f>
        <v>0</v>
      </c>
      <c r="AS1219">
        <f>IF(OR($D1219="51",$D1219="52",$D1219="61"),(AC1219/'Totals and Drop Down Lists'!Y$4)*Inputs!G$38,0)</f>
        <v>0</v>
      </c>
      <c r="AT1219">
        <f>IF(OR($D1219="51",$D1219="52",$D1219="61"),(AD1219/'Totals and Drop Down Lists'!Z$4)*Inputs!H$38,0)</f>
        <v>0</v>
      </c>
      <c r="AU1219">
        <f>IF(OR($D1219="51",$D1219="52",$D1219="61"),(AE1219/'Totals and Drop Down Lists'!AA$4)*Inputs!I$38,0)</f>
        <v>0</v>
      </c>
      <c r="AV1219">
        <f>IF(OR($D1219="51",$D1219="52",$D1219="61"),(AF1219/'Totals and Drop Down Lists'!AB$4)*Inputs!J$38,0)</f>
        <v>0</v>
      </c>
      <c r="AW1219">
        <f>IF(OR($D1219="51",$D1219="52",$D1219="61"),(AG1219/'Totals and Drop Down Lists'!AC$4)*Inputs!K$38,0)</f>
        <v>0</v>
      </c>
      <c r="AX1219">
        <f>IF(OR($D1219="51",$D1219="52",$D1219="61"),(AH1219/'Totals and Drop Down Lists'!AD$4)*Inputs!L$38,0)</f>
        <v>0</v>
      </c>
      <c r="AY1219">
        <f>IF(OR($D1219="51",$D1219="52",$D1219="61"),0,(AA1219/'Totals and Drop Down Lists'!W$5)*Inputs!E$39)</f>
        <v>0</v>
      </c>
      <c r="AZ1219">
        <f>IF(OR($D1219="51",$D1219="52",$D1219="61"),0,(AB1219/'Totals and Drop Down Lists'!X$5)*Inputs!F$39)</f>
        <v>0</v>
      </c>
      <c r="BA1219">
        <f>IF(OR($D1219="51",$D1219="52",$D1219="61"),0,(AC1219/'Totals and Drop Down Lists'!Y$5)*Inputs!G$39)</f>
        <v>0</v>
      </c>
      <c r="BB1219">
        <f>IF(OR($D1219="51",$D1219="52",$D1219="61"),0,(AD1219/'Totals and Drop Down Lists'!Z$5)*Inputs!H$39)</f>
        <v>0</v>
      </c>
      <c r="BC1219">
        <f>IF(OR($D1219="51",$D1219="52",$D1219="61"),0,(AE1219/'Totals and Drop Down Lists'!AA$5)*Inputs!I$39)</f>
        <v>0</v>
      </c>
      <c r="BD1219">
        <f>IF(OR($D1219="51",$D1219="52",$D1219="61"),0,(AF1219/'Totals and Drop Down Lists'!AB$5)*Inputs!J$39)</f>
        <v>0</v>
      </c>
      <c r="BE1219">
        <f>IF(OR($D1219="51",$D1219="52",$D1219="61"),0,(AG1219/'Totals and Drop Down Lists'!AC$5)*Inputs!K$39)</f>
        <v>0</v>
      </c>
      <c r="BF1219">
        <f>IF(OR($D1219="51",$D1219="52",$D1219="61"),0,(AH1219/'Totals and Drop Down Lists'!AD$5)*Inputs!L$39)</f>
        <v>0</v>
      </c>
      <c r="BG1219" s="10">
        <f t="shared" si="172"/>
        <v>138018.11306732128</v>
      </c>
    </row>
    <row r="1220" spans="1:59" ht="28.8">
      <c r="A1220" s="1" t="s">
        <v>7454</v>
      </c>
      <c r="B1220" s="1" t="s">
        <v>2066</v>
      </c>
      <c r="C1220" s="1" t="s">
        <v>2194</v>
      </c>
      <c r="D1220" s="1" t="s">
        <v>25</v>
      </c>
      <c r="E1220" s="1" t="s">
        <v>2195</v>
      </c>
      <c r="F1220" s="2">
        <v>28636</v>
      </c>
      <c r="G1220" s="2">
        <v>114</v>
      </c>
      <c r="H1220" s="2">
        <v>2</v>
      </c>
      <c r="I1220" s="2">
        <v>2645</v>
      </c>
      <c r="J1220" s="2">
        <v>10761</v>
      </c>
      <c r="K1220" s="2">
        <v>2558</v>
      </c>
      <c r="L1220" s="2">
        <v>58</v>
      </c>
      <c r="M1220" s="2">
        <v>23</v>
      </c>
      <c r="N1220" s="2">
        <v>0</v>
      </c>
      <c r="O1220" s="2">
        <v>53</v>
      </c>
      <c r="P1220" s="2">
        <v>21</v>
      </c>
      <c r="Q1220" s="2">
        <v>0</v>
      </c>
      <c r="R1220" s="2">
        <v>2770</v>
      </c>
      <c r="S1220" s="2">
        <v>1479600</v>
      </c>
      <c r="T1220" s="2">
        <v>88762700</v>
      </c>
      <c r="U1220" s="2">
        <v>296</v>
      </c>
      <c r="V1220" s="2">
        <v>238</v>
      </c>
      <c r="W1220" s="2">
        <v>14</v>
      </c>
      <c r="X1220" s="2">
        <v>580</v>
      </c>
      <c r="Y1220" s="2">
        <v>68</v>
      </c>
      <c r="Z1220" s="2">
        <v>304</v>
      </c>
      <c r="AA1220" s="9">
        <f t="shared" si="173"/>
        <v>28636</v>
      </c>
      <c r="AB1220" s="9">
        <f t="shared" si="174"/>
        <v>2529</v>
      </c>
      <c r="AC1220" s="9">
        <f t="shared" si="175"/>
        <v>2925</v>
      </c>
      <c r="AD1220" s="9">
        <f t="shared" si="176"/>
        <v>2770</v>
      </c>
      <c r="AE1220" s="44">
        <f t="shared" si="177"/>
        <v>4.2466281554822842E-5</v>
      </c>
      <c r="AF1220" s="9">
        <f t="shared" si="178"/>
        <v>328</v>
      </c>
      <c r="AG1220" s="9">
        <f t="shared" si="171"/>
        <v>372</v>
      </c>
      <c r="AH1220" s="44">
        <f t="shared" si="179"/>
        <v>3.2903487718889512E-5</v>
      </c>
      <c r="AI1220">
        <f>AA1220/'Totals and Drop Down Lists'!W$6*Inputs!E$37</f>
        <v>25976.87269914342</v>
      </c>
      <c r="AJ1220">
        <f>AB1220/'Totals and Drop Down Lists'!X$6*Inputs!F$37</f>
        <v>8321.3891851922453</v>
      </c>
      <c r="AK1220">
        <f>AC1220/'Totals and Drop Down Lists'!Y$6*Inputs!G$37</f>
        <v>19282.588024973888</v>
      </c>
      <c r="AL1220">
        <f>AD1220/'Totals and Drop Down Lists'!Z$6*Inputs!H$37</f>
        <v>22208.478517883072</v>
      </c>
      <c r="AM1220">
        <f>AE1220/'Totals and Drop Down Lists'!AA$6*Inputs!I$37</f>
        <v>5286.5998028969025</v>
      </c>
      <c r="AN1220">
        <f>AF1220/'Totals and Drop Down Lists'!AB$6*Inputs!J$37</f>
        <v>6545.7953500330759</v>
      </c>
      <c r="AO1220">
        <f>AG1220/'Totals and Drop Down Lists'!AC$6*Inputs!K$37</f>
        <v>6927.9703386220826</v>
      </c>
      <c r="AP1220">
        <f>AH1220/'Totals and Drop Down Lists'!AD$6*Inputs!L$37</f>
        <v>7743.1747723057033</v>
      </c>
      <c r="AQ1220">
        <f>IF(OR($D1220="51",$D1220="52",$D1220="61"),(AA1220/'Totals and Drop Down Lists'!W$4)*Inputs!E$38,0)</f>
        <v>0</v>
      </c>
      <c r="AR1220">
        <f>IF(OR($D1220="51",$D1220="52",$D1220="61"),(AB1220/'Totals and Drop Down Lists'!X$4)*Inputs!F$38,0)</f>
        <v>0</v>
      </c>
      <c r="AS1220">
        <f>IF(OR($D1220="51",$D1220="52",$D1220="61"),(AC1220/'Totals and Drop Down Lists'!Y$4)*Inputs!G$38,0)</f>
        <v>0</v>
      </c>
      <c r="AT1220">
        <f>IF(OR($D1220="51",$D1220="52",$D1220="61"),(AD1220/'Totals and Drop Down Lists'!Z$4)*Inputs!H$38,0)</f>
        <v>0</v>
      </c>
      <c r="AU1220">
        <f>IF(OR($D1220="51",$D1220="52",$D1220="61"),(AE1220/'Totals and Drop Down Lists'!AA$4)*Inputs!I$38,0)</f>
        <v>0</v>
      </c>
      <c r="AV1220">
        <f>IF(OR($D1220="51",$D1220="52",$D1220="61"),(AF1220/'Totals and Drop Down Lists'!AB$4)*Inputs!J$38,0)</f>
        <v>0</v>
      </c>
      <c r="AW1220">
        <f>IF(OR($D1220="51",$D1220="52",$D1220="61"),(AG1220/'Totals and Drop Down Lists'!AC$4)*Inputs!K$38,0)</f>
        <v>0</v>
      </c>
      <c r="AX1220">
        <f>IF(OR($D1220="51",$D1220="52",$D1220="61"),(AH1220/'Totals and Drop Down Lists'!AD$4)*Inputs!L$38,0)</f>
        <v>0</v>
      </c>
      <c r="AY1220">
        <f>IF(OR($D1220="51",$D1220="52",$D1220="61"),0,(AA1220/'Totals and Drop Down Lists'!W$5)*Inputs!E$39)</f>
        <v>0</v>
      </c>
      <c r="AZ1220">
        <f>IF(OR($D1220="51",$D1220="52",$D1220="61"),0,(AB1220/'Totals and Drop Down Lists'!X$5)*Inputs!F$39)</f>
        <v>0</v>
      </c>
      <c r="BA1220">
        <f>IF(OR($D1220="51",$D1220="52",$D1220="61"),0,(AC1220/'Totals and Drop Down Lists'!Y$5)*Inputs!G$39)</f>
        <v>0</v>
      </c>
      <c r="BB1220">
        <f>IF(OR($D1220="51",$D1220="52",$D1220="61"),0,(AD1220/'Totals and Drop Down Lists'!Z$5)*Inputs!H$39)</f>
        <v>0</v>
      </c>
      <c r="BC1220">
        <f>IF(OR($D1220="51",$D1220="52",$D1220="61"),0,(AE1220/'Totals and Drop Down Lists'!AA$5)*Inputs!I$39)</f>
        <v>0</v>
      </c>
      <c r="BD1220">
        <f>IF(OR($D1220="51",$D1220="52",$D1220="61"),0,(AF1220/'Totals and Drop Down Lists'!AB$5)*Inputs!J$39)</f>
        <v>0</v>
      </c>
      <c r="BE1220">
        <f>IF(OR($D1220="51",$D1220="52",$D1220="61"),0,(AG1220/'Totals and Drop Down Lists'!AC$5)*Inputs!K$39)</f>
        <v>0</v>
      </c>
      <c r="BF1220">
        <f>IF(OR($D1220="51",$D1220="52",$D1220="61"),0,(AH1220/'Totals and Drop Down Lists'!AD$5)*Inputs!L$39)</f>
        <v>0</v>
      </c>
      <c r="BG1220" s="10">
        <f t="shared" si="172"/>
        <v>102292.86869105037</v>
      </c>
    </row>
    <row r="1221" spans="1:59" ht="28.8">
      <c r="A1221" s="1" t="s">
        <v>7454</v>
      </c>
      <c r="B1221" s="1" t="s">
        <v>2066</v>
      </c>
      <c r="C1221" s="1" t="s">
        <v>2196</v>
      </c>
      <c r="D1221" s="1" t="s">
        <v>25</v>
      </c>
      <c r="E1221" s="1" t="s">
        <v>2197</v>
      </c>
      <c r="F1221" s="2">
        <v>17257</v>
      </c>
      <c r="G1221" s="2">
        <v>108</v>
      </c>
      <c r="H1221" s="2">
        <v>2</v>
      </c>
      <c r="I1221" s="2">
        <v>2621</v>
      </c>
      <c r="J1221" s="2">
        <v>6874</v>
      </c>
      <c r="K1221" s="2">
        <v>1932</v>
      </c>
      <c r="L1221" s="2">
        <v>19</v>
      </c>
      <c r="M1221" s="2">
        <v>0</v>
      </c>
      <c r="N1221" s="2">
        <v>0</v>
      </c>
      <c r="O1221" s="2">
        <v>24</v>
      </c>
      <c r="P1221" s="2">
        <v>3</v>
      </c>
      <c r="Q1221" s="2">
        <v>0</v>
      </c>
      <c r="R1221" s="2">
        <v>2969</v>
      </c>
      <c r="S1221" s="2">
        <v>912200</v>
      </c>
      <c r="T1221" s="2">
        <v>57104000</v>
      </c>
      <c r="U1221" s="2">
        <v>137</v>
      </c>
      <c r="V1221" s="2">
        <v>143</v>
      </c>
      <c r="W1221" s="2">
        <v>8</v>
      </c>
      <c r="X1221" s="2">
        <v>434</v>
      </c>
      <c r="Y1221" s="2">
        <v>30</v>
      </c>
      <c r="Z1221" s="2">
        <v>274</v>
      </c>
      <c r="AA1221" s="9">
        <f t="shared" si="173"/>
        <v>17257</v>
      </c>
      <c r="AB1221" s="9">
        <f t="shared" si="174"/>
        <v>2511</v>
      </c>
      <c r="AC1221" s="9">
        <f t="shared" si="175"/>
        <v>3015</v>
      </c>
      <c r="AD1221" s="9">
        <f t="shared" si="176"/>
        <v>2969</v>
      </c>
      <c r="AE1221" s="44">
        <f t="shared" si="177"/>
        <v>3.7922809313681237E-5</v>
      </c>
      <c r="AF1221" s="9">
        <f t="shared" si="178"/>
        <v>283</v>
      </c>
      <c r="AG1221" s="9">
        <f t="shared" si="171"/>
        <v>304</v>
      </c>
      <c r="AH1221" s="44">
        <f t="shared" si="179"/>
        <v>3.1792323154392192E-5</v>
      </c>
      <c r="AI1221">
        <f>AA1221/'Totals and Drop Down Lists'!W$6*Inputs!E$37</f>
        <v>15654.522006185152</v>
      </c>
      <c r="AJ1221">
        <f>AB1221/'Totals and Drop Down Lists'!X$6*Inputs!F$37</f>
        <v>8262.1622159026192</v>
      </c>
      <c r="AK1221">
        <f>AC1221/'Totals and Drop Down Lists'!Y$6*Inputs!G$37</f>
        <v>19875.898425742314</v>
      </c>
      <c r="AL1221">
        <f>AD1221/'Totals and Drop Down Lists'!Z$6*Inputs!H$37</f>
        <v>23803.961270611853</v>
      </c>
      <c r="AM1221">
        <f>AE1221/'Totals and Drop Down Lists'!AA$6*Inputs!I$37</f>
        <v>4720.98589522575</v>
      </c>
      <c r="AN1221">
        <f>AF1221/'Totals and Drop Down Lists'!AB$6*Inputs!J$37</f>
        <v>5647.7441587175617</v>
      </c>
      <c r="AO1221">
        <f>AG1221/'Totals and Drop Down Lists'!AC$6*Inputs!K$37</f>
        <v>5661.5671584438523</v>
      </c>
      <c r="AP1221">
        <f>AH1221/'Totals and Drop Down Lists'!AD$6*Inputs!L$37</f>
        <v>7481.6845164032484</v>
      </c>
      <c r="AQ1221">
        <f>IF(OR($D1221="51",$D1221="52",$D1221="61"),(AA1221/'Totals and Drop Down Lists'!W$4)*Inputs!E$38,0)</f>
        <v>0</v>
      </c>
      <c r="AR1221">
        <f>IF(OR($D1221="51",$D1221="52",$D1221="61"),(AB1221/'Totals and Drop Down Lists'!X$4)*Inputs!F$38,0)</f>
        <v>0</v>
      </c>
      <c r="AS1221">
        <f>IF(OR($D1221="51",$D1221="52",$D1221="61"),(AC1221/'Totals and Drop Down Lists'!Y$4)*Inputs!G$38,0)</f>
        <v>0</v>
      </c>
      <c r="AT1221">
        <f>IF(OR($D1221="51",$D1221="52",$D1221="61"),(AD1221/'Totals and Drop Down Lists'!Z$4)*Inputs!H$38,0)</f>
        <v>0</v>
      </c>
      <c r="AU1221">
        <f>IF(OR($D1221="51",$D1221="52",$D1221="61"),(AE1221/'Totals and Drop Down Lists'!AA$4)*Inputs!I$38,0)</f>
        <v>0</v>
      </c>
      <c r="AV1221">
        <f>IF(OR($D1221="51",$D1221="52",$D1221="61"),(AF1221/'Totals and Drop Down Lists'!AB$4)*Inputs!J$38,0)</f>
        <v>0</v>
      </c>
      <c r="AW1221">
        <f>IF(OR($D1221="51",$D1221="52",$D1221="61"),(AG1221/'Totals and Drop Down Lists'!AC$4)*Inputs!K$38,0)</f>
        <v>0</v>
      </c>
      <c r="AX1221">
        <f>IF(OR($D1221="51",$D1221="52",$D1221="61"),(AH1221/'Totals and Drop Down Lists'!AD$4)*Inputs!L$38,0)</f>
        <v>0</v>
      </c>
      <c r="AY1221">
        <f>IF(OR($D1221="51",$D1221="52",$D1221="61"),0,(AA1221/'Totals and Drop Down Lists'!W$5)*Inputs!E$39)</f>
        <v>0</v>
      </c>
      <c r="AZ1221">
        <f>IF(OR($D1221="51",$D1221="52",$D1221="61"),0,(AB1221/'Totals and Drop Down Lists'!X$5)*Inputs!F$39)</f>
        <v>0</v>
      </c>
      <c r="BA1221">
        <f>IF(OR($D1221="51",$D1221="52",$D1221="61"),0,(AC1221/'Totals and Drop Down Lists'!Y$5)*Inputs!G$39)</f>
        <v>0</v>
      </c>
      <c r="BB1221">
        <f>IF(OR($D1221="51",$D1221="52",$D1221="61"),0,(AD1221/'Totals and Drop Down Lists'!Z$5)*Inputs!H$39)</f>
        <v>0</v>
      </c>
      <c r="BC1221">
        <f>IF(OR($D1221="51",$D1221="52",$D1221="61"),0,(AE1221/'Totals and Drop Down Lists'!AA$5)*Inputs!I$39)</f>
        <v>0</v>
      </c>
      <c r="BD1221">
        <f>IF(OR($D1221="51",$D1221="52",$D1221="61"),0,(AF1221/'Totals and Drop Down Lists'!AB$5)*Inputs!J$39)</f>
        <v>0</v>
      </c>
      <c r="BE1221">
        <f>IF(OR($D1221="51",$D1221="52",$D1221="61"),0,(AG1221/'Totals and Drop Down Lists'!AC$5)*Inputs!K$39)</f>
        <v>0</v>
      </c>
      <c r="BF1221">
        <f>IF(OR($D1221="51",$D1221="52",$D1221="61"),0,(AH1221/'Totals and Drop Down Lists'!AD$5)*Inputs!L$39)</f>
        <v>0</v>
      </c>
      <c r="BG1221" s="10">
        <f t="shared" si="172"/>
        <v>91108.525647232338</v>
      </c>
    </row>
    <row r="1222" spans="1:59" ht="28.8">
      <c r="A1222" s="1" t="s">
        <v>7454</v>
      </c>
      <c r="B1222" s="1" t="s">
        <v>2066</v>
      </c>
      <c r="C1222" s="1" t="s">
        <v>1064</v>
      </c>
      <c r="D1222" s="1" t="s">
        <v>25</v>
      </c>
      <c r="E1222" s="1" t="s">
        <v>2198</v>
      </c>
      <c r="F1222" s="2">
        <v>24035</v>
      </c>
      <c r="G1222" s="2">
        <v>134</v>
      </c>
      <c r="H1222" s="2">
        <v>17</v>
      </c>
      <c r="I1222" s="2">
        <v>4493</v>
      </c>
      <c r="J1222" s="2">
        <v>8914</v>
      </c>
      <c r="K1222" s="2">
        <v>2390</v>
      </c>
      <c r="L1222" s="2">
        <v>23</v>
      </c>
      <c r="M1222" s="2">
        <v>37</v>
      </c>
      <c r="N1222" s="2">
        <v>9</v>
      </c>
      <c r="O1222" s="2">
        <v>60</v>
      </c>
      <c r="P1222" s="2">
        <v>0</v>
      </c>
      <c r="Q1222" s="2">
        <v>0</v>
      </c>
      <c r="R1222" s="2">
        <v>1091</v>
      </c>
      <c r="S1222" s="2">
        <v>1424600</v>
      </c>
      <c r="T1222" s="2">
        <v>69166500</v>
      </c>
      <c r="U1222" s="2">
        <v>303</v>
      </c>
      <c r="V1222" s="2">
        <v>219</v>
      </c>
      <c r="W1222" s="2">
        <v>10</v>
      </c>
      <c r="X1222" s="2">
        <v>609</v>
      </c>
      <c r="Y1222" s="2">
        <v>70</v>
      </c>
      <c r="Z1222" s="2">
        <v>355</v>
      </c>
      <c r="AA1222" s="9">
        <f t="shared" si="173"/>
        <v>24035</v>
      </c>
      <c r="AB1222" s="9">
        <f t="shared" si="174"/>
        <v>4342</v>
      </c>
      <c r="AC1222" s="9">
        <f t="shared" si="175"/>
        <v>1220</v>
      </c>
      <c r="AD1222" s="9">
        <f t="shared" si="176"/>
        <v>1091</v>
      </c>
      <c r="AE1222" s="44">
        <f t="shared" si="177"/>
        <v>4.4752670733185262E-5</v>
      </c>
      <c r="AF1222" s="9">
        <f t="shared" si="178"/>
        <v>380</v>
      </c>
      <c r="AG1222" s="9">
        <f t="shared" si="171"/>
        <v>425</v>
      </c>
      <c r="AH1222" s="44">
        <f t="shared" si="179"/>
        <v>4.2399944444987113E-5</v>
      </c>
      <c r="AI1222">
        <f>AA1222/'Totals and Drop Down Lists'!W$6*Inputs!E$37</f>
        <v>21803.119685846912</v>
      </c>
      <c r="AJ1222">
        <f>AB1222/'Totals and Drop Down Lists'!X$6*Inputs!F$37</f>
        <v>14286.861147530537</v>
      </c>
      <c r="AK1222">
        <f>AC1222/'Totals and Drop Down Lists'!Y$6*Inputs!G$37</f>
        <v>8042.6520993053482</v>
      </c>
      <c r="AL1222">
        <f>AD1222/'Totals and Drop Down Lists'!Z$6*Inputs!H$37</f>
        <v>8747.0938855633322</v>
      </c>
      <c r="AM1222">
        <f>AE1222/'Totals and Drop Down Lists'!AA$6*Inputs!I$37</f>
        <v>5571.230906377722</v>
      </c>
      <c r="AN1222">
        <f>AF1222/'Totals and Drop Down Lists'!AB$6*Inputs!J$37</f>
        <v>7583.5433933310014</v>
      </c>
      <c r="AO1222">
        <f>AG1222/'Totals and Drop Down Lists'!AC$6*Inputs!K$37</f>
        <v>7915.0198761139382</v>
      </c>
      <c r="AP1222">
        <f>AH1222/'Totals and Drop Down Lists'!AD$6*Inputs!L$37</f>
        <v>9977.9750699530996</v>
      </c>
      <c r="AQ1222">
        <f>IF(OR($D1222="51",$D1222="52",$D1222="61"),(AA1222/'Totals and Drop Down Lists'!W$4)*Inputs!E$38,0)</f>
        <v>0</v>
      </c>
      <c r="AR1222">
        <f>IF(OR($D1222="51",$D1222="52",$D1222="61"),(AB1222/'Totals and Drop Down Lists'!X$4)*Inputs!F$38,0)</f>
        <v>0</v>
      </c>
      <c r="AS1222">
        <f>IF(OR($D1222="51",$D1222="52",$D1222="61"),(AC1222/'Totals and Drop Down Lists'!Y$4)*Inputs!G$38,0)</f>
        <v>0</v>
      </c>
      <c r="AT1222">
        <f>IF(OR($D1222="51",$D1222="52",$D1222="61"),(AD1222/'Totals and Drop Down Lists'!Z$4)*Inputs!H$38,0)</f>
        <v>0</v>
      </c>
      <c r="AU1222">
        <f>IF(OR($D1222="51",$D1222="52",$D1222="61"),(AE1222/'Totals and Drop Down Lists'!AA$4)*Inputs!I$38,0)</f>
        <v>0</v>
      </c>
      <c r="AV1222">
        <f>IF(OR($D1222="51",$D1222="52",$D1222="61"),(AF1222/'Totals and Drop Down Lists'!AB$4)*Inputs!J$38,0)</f>
        <v>0</v>
      </c>
      <c r="AW1222">
        <f>IF(OR($D1222="51",$D1222="52",$D1222="61"),(AG1222/'Totals and Drop Down Lists'!AC$4)*Inputs!K$38,0)</f>
        <v>0</v>
      </c>
      <c r="AX1222">
        <f>IF(OR($D1222="51",$D1222="52",$D1222="61"),(AH1222/'Totals and Drop Down Lists'!AD$4)*Inputs!L$38,0)</f>
        <v>0</v>
      </c>
      <c r="AY1222">
        <f>IF(OR($D1222="51",$D1222="52",$D1222="61"),0,(AA1222/'Totals and Drop Down Lists'!W$5)*Inputs!E$39)</f>
        <v>0</v>
      </c>
      <c r="AZ1222">
        <f>IF(OR($D1222="51",$D1222="52",$D1222="61"),0,(AB1222/'Totals and Drop Down Lists'!X$5)*Inputs!F$39)</f>
        <v>0</v>
      </c>
      <c r="BA1222">
        <f>IF(OR($D1222="51",$D1222="52",$D1222="61"),0,(AC1222/'Totals and Drop Down Lists'!Y$5)*Inputs!G$39)</f>
        <v>0</v>
      </c>
      <c r="BB1222">
        <f>IF(OR($D1222="51",$D1222="52",$D1222="61"),0,(AD1222/'Totals and Drop Down Lists'!Z$5)*Inputs!H$39)</f>
        <v>0</v>
      </c>
      <c r="BC1222">
        <f>IF(OR($D1222="51",$D1222="52",$D1222="61"),0,(AE1222/'Totals and Drop Down Lists'!AA$5)*Inputs!I$39)</f>
        <v>0</v>
      </c>
      <c r="BD1222">
        <f>IF(OR($D1222="51",$D1222="52",$D1222="61"),0,(AF1222/'Totals and Drop Down Lists'!AB$5)*Inputs!J$39)</f>
        <v>0</v>
      </c>
      <c r="BE1222">
        <f>IF(OR($D1222="51",$D1222="52",$D1222="61"),0,(AG1222/'Totals and Drop Down Lists'!AC$5)*Inputs!K$39)</f>
        <v>0</v>
      </c>
      <c r="BF1222">
        <f>IF(OR($D1222="51",$D1222="52",$D1222="61"),0,(AH1222/'Totals and Drop Down Lists'!AD$5)*Inputs!L$39)</f>
        <v>0</v>
      </c>
      <c r="BG1222" s="10">
        <f t="shared" si="172"/>
        <v>83927.496064021878</v>
      </c>
    </row>
    <row r="1223" spans="1:59" ht="28.8">
      <c r="A1223" s="1" t="s">
        <v>7454</v>
      </c>
      <c r="B1223" s="1" t="s">
        <v>2066</v>
      </c>
      <c r="C1223" s="1" t="s">
        <v>442</v>
      </c>
      <c r="D1223" s="1" t="s">
        <v>25</v>
      </c>
      <c r="E1223" s="1" t="s">
        <v>2199</v>
      </c>
      <c r="F1223" s="2">
        <v>44511</v>
      </c>
      <c r="G1223" s="2">
        <v>206</v>
      </c>
      <c r="H1223" s="2">
        <v>6</v>
      </c>
      <c r="I1223" s="2">
        <v>5641</v>
      </c>
      <c r="J1223" s="2">
        <v>17171</v>
      </c>
      <c r="K1223" s="2">
        <v>4970</v>
      </c>
      <c r="L1223" s="2">
        <v>85</v>
      </c>
      <c r="M1223" s="2">
        <v>2</v>
      </c>
      <c r="N1223" s="2">
        <v>12</v>
      </c>
      <c r="O1223" s="2">
        <v>107</v>
      </c>
      <c r="P1223" s="2">
        <v>118</v>
      </c>
      <c r="Q1223" s="2">
        <v>0</v>
      </c>
      <c r="R1223" s="2">
        <v>4774</v>
      </c>
      <c r="S1223" s="2">
        <v>3424600</v>
      </c>
      <c r="T1223" s="2">
        <v>182162100</v>
      </c>
      <c r="U1223" s="2">
        <v>305</v>
      </c>
      <c r="V1223" s="2">
        <v>229</v>
      </c>
      <c r="W1223" s="2">
        <v>15</v>
      </c>
      <c r="X1223" s="2">
        <v>888</v>
      </c>
      <c r="Y1223" s="2">
        <v>99</v>
      </c>
      <c r="Z1223" s="2">
        <v>543</v>
      </c>
      <c r="AA1223" s="9">
        <f t="shared" si="173"/>
        <v>44511</v>
      </c>
      <c r="AB1223" s="9">
        <f t="shared" si="174"/>
        <v>5429</v>
      </c>
      <c r="AC1223" s="9">
        <f t="shared" si="175"/>
        <v>5098</v>
      </c>
      <c r="AD1223" s="9">
        <f t="shared" si="176"/>
        <v>4774</v>
      </c>
      <c r="AE1223" s="44">
        <f t="shared" si="177"/>
        <v>1.0046458051076811E-4</v>
      </c>
      <c r="AF1223" s="9">
        <f t="shared" si="178"/>
        <v>644</v>
      </c>
      <c r="AG1223" s="9">
        <f t="shared" si="171"/>
        <v>642</v>
      </c>
      <c r="AH1223" s="44">
        <f t="shared" si="179"/>
        <v>6.9142792386408817E-5</v>
      </c>
      <c r="AI1223">
        <f>AA1223/'Totals and Drop Down Lists'!W$6*Inputs!E$37</f>
        <v>40377.726662647459</v>
      </c>
      <c r="AJ1223">
        <f>AB1223/'Totals and Drop Down Lists'!X$6*Inputs!F$37</f>
        <v>17863.512015187305</v>
      </c>
      <c r="AK1223">
        <f>AC1223/'Totals and Drop Down Lists'!Y$6*Inputs!G$37</f>
        <v>33607.738034638249</v>
      </c>
      <c r="AL1223">
        <f>AD1223/'Totals and Drop Down Lists'!Z$6*Inputs!H$37</f>
        <v>38275.551062950828</v>
      </c>
      <c r="AM1223">
        <f>AE1223/'Totals and Drop Down Lists'!AA$6*Inputs!I$37</f>
        <v>12506.770361814939</v>
      </c>
      <c r="AN1223">
        <f>AF1223/'Totals and Drop Down Lists'!AB$6*Inputs!J$37</f>
        <v>12852.110382382014</v>
      </c>
      <c r="AO1223">
        <f>AG1223/'Totals and Drop Down Lists'!AC$6*Inputs!K$37</f>
        <v>11956.335906976819</v>
      </c>
      <c r="AP1223">
        <f>AH1223/'Totals and Drop Down Lists'!AD$6*Inputs!L$37</f>
        <v>16271.367043739059</v>
      </c>
      <c r="AQ1223">
        <f>IF(OR($D1223="51",$D1223="52",$D1223="61"),(AA1223/'Totals and Drop Down Lists'!W$4)*Inputs!E$38,0)</f>
        <v>0</v>
      </c>
      <c r="AR1223">
        <f>IF(OR($D1223="51",$D1223="52",$D1223="61"),(AB1223/'Totals and Drop Down Lists'!X$4)*Inputs!F$38,0)</f>
        <v>0</v>
      </c>
      <c r="AS1223">
        <f>IF(OR($D1223="51",$D1223="52",$D1223="61"),(AC1223/'Totals and Drop Down Lists'!Y$4)*Inputs!G$38,0)</f>
        <v>0</v>
      </c>
      <c r="AT1223">
        <f>IF(OR($D1223="51",$D1223="52",$D1223="61"),(AD1223/'Totals and Drop Down Lists'!Z$4)*Inputs!H$38,0)</f>
        <v>0</v>
      </c>
      <c r="AU1223">
        <f>IF(OR($D1223="51",$D1223="52",$D1223="61"),(AE1223/'Totals and Drop Down Lists'!AA$4)*Inputs!I$38,0)</f>
        <v>0</v>
      </c>
      <c r="AV1223">
        <f>IF(OR($D1223="51",$D1223="52",$D1223="61"),(AF1223/'Totals and Drop Down Lists'!AB$4)*Inputs!J$38,0)</f>
        <v>0</v>
      </c>
      <c r="AW1223">
        <f>IF(OR($D1223="51",$D1223="52",$D1223="61"),(AG1223/'Totals and Drop Down Lists'!AC$4)*Inputs!K$38,0)</f>
        <v>0</v>
      </c>
      <c r="AX1223">
        <f>IF(OR($D1223="51",$D1223="52",$D1223="61"),(AH1223/'Totals and Drop Down Lists'!AD$4)*Inputs!L$38,0)</f>
        <v>0</v>
      </c>
      <c r="AY1223">
        <f>IF(OR($D1223="51",$D1223="52",$D1223="61"),0,(AA1223/'Totals and Drop Down Lists'!W$5)*Inputs!E$39)</f>
        <v>0</v>
      </c>
      <c r="AZ1223">
        <f>IF(OR($D1223="51",$D1223="52",$D1223="61"),0,(AB1223/'Totals and Drop Down Lists'!X$5)*Inputs!F$39)</f>
        <v>0</v>
      </c>
      <c r="BA1223">
        <f>IF(OR($D1223="51",$D1223="52",$D1223="61"),0,(AC1223/'Totals and Drop Down Lists'!Y$5)*Inputs!G$39)</f>
        <v>0</v>
      </c>
      <c r="BB1223">
        <f>IF(OR($D1223="51",$D1223="52",$D1223="61"),0,(AD1223/'Totals and Drop Down Lists'!Z$5)*Inputs!H$39)</f>
        <v>0</v>
      </c>
      <c r="BC1223">
        <f>IF(OR($D1223="51",$D1223="52",$D1223="61"),0,(AE1223/'Totals and Drop Down Lists'!AA$5)*Inputs!I$39)</f>
        <v>0</v>
      </c>
      <c r="BD1223">
        <f>IF(OR($D1223="51",$D1223="52",$D1223="61"),0,(AF1223/'Totals and Drop Down Lists'!AB$5)*Inputs!J$39)</f>
        <v>0</v>
      </c>
      <c r="BE1223">
        <f>IF(OR($D1223="51",$D1223="52",$D1223="61"),0,(AG1223/'Totals and Drop Down Lists'!AC$5)*Inputs!K$39)</f>
        <v>0</v>
      </c>
      <c r="BF1223">
        <f>IF(OR($D1223="51",$D1223="52",$D1223="61"),0,(AH1223/'Totals and Drop Down Lists'!AD$5)*Inputs!L$39)</f>
        <v>0</v>
      </c>
      <c r="BG1223" s="10">
        <f t="shared" si="172"/>
        <v>183711.11147033668</v>
      </c>
    </row>
    <row r="1224" spans="1:59" ht="28.8">
      <c r="A1224" s="1" t="s">
        <v>7454</v>
      </c>
      <c r="B1224" s="1" t="s">
        <v>2066</v>
      </c>
      <c r="C1224" s="1" t="s">
        <v>2200</v>
      </c>
      <c r="D1224" s="1" t="s">
        <v>25</v>
      </c>
      <c r="E1224" s="1" t="s">
        <v>2201</v>
      </c>
      <c r="F1224" s="2">
        <v>20960</v>
      </c>
      <c r="G1224" s="2">
        <v>50</v>
      </c>
      <c r="H1224" s="2">
        <v>15</v>
      </c>
      <c r="I1224" s="2">
        <v>2588</v>
      </c>
      <c r="J1224" s="2">
        <v>7984</v>
      </c>
      <c r="K1224" s="2">
        <v>1428</v>
      </c>
      <c r="L1224" s="2">
        <v>90</v>
      </c>
      <c r="M1224" s="2">
        <v>10</v>
      </c>
      <c r="N1224" s="2">
        <v>0</v>
      </c>
      <c r="O1224" s="2">
        <v>43</v>
      </c>
      <c r="P1224" s="2">
        <v>0</v>
      </c>
      <c r="Q1224" s="2">
        <v>8</v>
      </c>
      <c r="R1224" s="2">
        <v>1160</v>
      </c>
      <c r="S1224" s="2">
        <v>693000</v>
      </c>
      <c r="T1224" s="2">
        <v>41430400</v>
      </c>
      <c r="U1224" s="2">
        <v>70</v>
      </c>
      <c r="V1224" s="2">
        <v>175</v>
      </c>
      <c r="W1224" s="2">
        <v>39</v>
      </c>
      <c r="X1224" s="2">
        <v>365</v>
      </c>
      <c r="Y1224" s="2">
        <v>78</v>
      </c>
      <c r="Z1224" s="2">
        <v>143</v>
      </c>
      <c r="AA1224" s="9">
        <f t="shared" si="173"/>
        <v>20960</v>
      </c>
      <c r="AB1224" s="9">
        <f t="shared" si="174"/>
        <v>2523</v>
      </c>
      <c r="AC1224" s="9">
        <f t="shared" si="175"/>
        <v>1311</v>
      </c>
      <c r="AD1224" s="9">
        <f t="shared" si="176"/>
        <v>1160</v>
      </c>
      <c r="AE1224" s="44">
        <f t="shared" si="177"/>
        <v>1.7837404976121606E-5</v>
      </c>
      <c r="AF1224" s="9">
        <f t="shared" si="178"/>
        <v>151</v>
      </c>
      <c r="AG1224" s="9">
        <f t="shared" si="171"/>
        <v>221</v>
      </c>
      <c r="AH1224" s="44">
        <f t="shared" si="179"/>
        <v>1.4707912555622686E-5</v>
      </c>
      <c r="AI1224">
        <f>AA1224/'Totals and Drop Down Lists'!W$6*Inputs!E$37</f>
        <v>19013.662933861087</v>
      </c>
      <c r="AJ1224">
        <f>AB1224/'Totals and Drop Down Lists'!X$6*Inputs!F$37</f>
        <v>8301.6468620957039</v>
      </c>
      <c r="AK1224">
        <f>AC1224/'Totals and Drop Down Lists'!Y$6*Inputs!G$37</f>
        <v>8642.5548378600906</v>
      </c>
      <c r="AL1224">
        <f>AD1224/'Totals and Drop Down Lists'!Z$6*Inputs!H$37</f>
        <v>9300.3014731929106</v>
      </c>
      <c r="AM1224">
        <f>AE1224/'Totals and Drop Down Lists'!AA$6*Inputs!I$37</f>
        <v>2220.5669575571133</v>
      </c>
      <c r="AN1224">
        <f>AF1224/'Totals and Drop Down Lists'!AB$6*Inputs!J$37</f>
        <v>3013.4606641920564</v>
      </c>
      <c r="AO1224">
        <f>AG1224/'Totals and Drop Down Lists'!AC$6*Inputs!K$37</f>
        <v>4115.8103355792482</v>
      </c>
      <c r="AP1224">
        <f>AH1224/'Totals and Drop Down Lists'!AD$6*Inputs!L$37</f>
        <v>3461.2117240263042</v>
      </c>
      <c r="AQ1224">
        <f>IF(OR($D1224="51",$D1224="52",$D1224="61"),(AA1224/'Totals and Drop Down Lists'!W$4)*Inputs!E$38,0)</f>
        <v>0</v>
      </c>
      <c r="AR1224">
        <f>IF(OR($D1224="51",$D1224="52",$D1224="61"),(AB1224/'Totals and Drop Down Lists'!X$4)*Inputs!F$38,0)</f>
        <v>0</v>
      </c>
      <c r="AS1224">
        <f>IF(OR($D1224="51",$D1224="52",$D1224="61"),(AC1224/'Totals and Drop Down Lists'!Y$4)*Inputs!G$38,0)</f>
        <v>0</v>
      </c>
      <c r="AT1224">
        <f>IF(OR($D1224="51",$D1224="52",$D1224="61"),(AD1224/'Totals and Drop Down Lists'!Z$4)*Inputs!H$38,0)</f>
        <v>0</v>
      </c>
      <c r="AU1224">
        <f>IF(OR($D1224="51",$D1224="52",$D1224="61"),(AE1224/'Totals and Drop Down Lists'!AA$4)*Inputs!I$38,0)</f>
        <v>0</v>
      </c>
      <c r="AV1224">
        <f>IF(OR($D1224="51",$D1224="52",$D1224="61"),(AF1224/'Totals and Drop Down Lists'!AB$4)*Inputs!J$38,0)</f>
        <v>0</v>
      </c>
      <c r="AW1224">
        <f>IF(OR($D1224="51",$D1224="52",$D1224="61"),(AG1224/'Totals and Drop Down Lists'!AC$4)*Inputs!K$38,0)</f>
        <v>0</v>
      </c>
      <c r="AX1224">
        <f>IF(OR($D1224="51",$D1224="52",$D1224="61"),(AH1224/'Totals and Drop Down Lists'!AD$4)*Inputs!L$38,0)</f>
        <v>0</v>
      </c>
      <c r="AY1224">
        <f>IF(OR($D1224="51",$D1224="52",$D1224="61"),0,(AA1224/'Totals and Drop Down Lists'!W$5)*Inputs!E$39)</f>
        <v>0</v>
      </c>
      <c r="AZ1224">
        <f>IF(OR($D1224="51",$D1224="52",$D1224="61"),0,(AB1224/'Totals and Drop Down Lists'!X$5)*Inputs!F$39)</f>
        <v>0</v>
      </c>
      <c r="BA1224">
        <f>IF(OR($D1224="51",$D1224="52",$D1224="61"),0,(AC1224/'Totals and Drop Down Lists'!Y$5)*Inputs!G$39)</f>
        <v>0</v>
      </c>
      <c r="BB1224">
        <f>IF(OR($D1224="51",$D1224="52",$D1224="61"),0,(AD1224/'Totals and Drop Down Lists'!Z$5)*Inputs!H$39)</f>
        <v>0</v>
      </c>
      <c r="BC1224">
        <f>IF(OR($D1224="51",$D1224="52",$D1224="61"),0,(AE1224/'Totals and Drop Down Lists'!AA$5)*Inputs!I$39)</f>
        <v>0</v>
      </c>
      <c r="BD1224">
        <f>IF(OR($D1224="51",$D1224="52",$D1224="61"),0,(AF1224/'Totals and Drop Down Lists'!AB$5)*Inputs!J$39)</f>
        <v>0</v>
      </c>
      <c r="BE1224">
        <f>IF(OR($D1224="51",$D1224="52",$D1224="61"),0,(AG1224/'Totals and Drop Down Lists'!AC$5)*Inputs!K$39)</f>
        <v>0</v>
      </c>
      <c r="BF1224">
        <f>IF(OR($D1224="51",$D1224="52",$D1224="61"),0,(AH1224/'Totals and Drop Down Lists'!AD$5)*Inputs!L$39)</f>
        <v>0</v>
      </c>
      <c r="BG1224" s="10">
        <f t="shared" si="172"/>
        <v>58069.215788364512</v>
      </c>
    </row>
    <row r="1225" spans="1:59" ht="28.8">
      <c r="A1225" s="1" t="s">
        <v>7454</v>
      </c>
      <c r="B1225" s="1" t="s">
        <v>2066</v>
      </c>
      <c r="C1225" s="1" t="s">
        <v>2202</v>
      </c>
      <c r="D1225" s="1" t="s">
        <v>25</v>
      </c>
      <c r="E1225" s="1" t="s">
        <v>2203</v>
      </c>
      <c r="F1225" s="2">
        <v>23267</v>
      </c>
      <c r="G1225" s="2">
        <v>215</v>
      </c>
      <c r="H1225" s="2">
        <v>2</v>
      </c>
      <c r="I1225" s="2">
        <v>3895</v>
      </c>
      <c r="J1225" s="2">
        <v>8964</v>
      </c>
      <c r="K1225" s="2">
        <v>1690</v>
      </c>
      <c r="L1225" s="2">
        <v>65</v>
      </c>
      <c r="M1225" s="2">
        <v>0</v>
      </c>
      <c r="N1225" s="2">
        <v>8</v>
      </c>
      <c r="O1225" s="2">
        <v>84</v>
      </c>
      <c r="P1225" s="2">
        <v>10</v>
      </c>
      <c r="Q1225" s="2">
        <v>0</v>
      </c>
      <c r="R1225" s="2">
        <v>2205</v>
      </c>
      <c r="S1225" s="2">
        <v>990000</v>
      </c>
      <c r="T1225" s="2">
        <v>51174800</v>
      </c>
      <c r="U1225" s="2">
        <v>166</v>
      </c>
      <c r="V1225" s="2">
        <v>113</v>
      </c>
      <c r="W1225" s="2">
        <v>10</v>
      </c>
      <c r="X1225" s="2">
        <v>429</v>
      </c>
      <c r="Y1225" s="2">
        <v>24</v>
      </c>
      <c r="Z1225" s="2">
        <v>289</v>
      </c>
      <c r="AA1225" s="9">
        <f t="shared" si="173"/>
        <v>23267</v>
      </c>
      <c r="AB1225" s="9">
        <f t="shared" si="174"/>
        <v>3678</v>
      </c>
      <c r="AC1225" s="9">
        <f t="shared" si="175"/>
        <v>2372</v>
      </c>
      <c r="AD1225" s="9">
        <f t="shared" si="176"/>
        <v>2205</v>
      </c>
      <c r="AE1225" s="44">
        <f t="shared" si="177"/>
        <v>2.2251912694099315E-5</v>
      </c>
      <c r="AF1225" s="9">
        <f t="shared" si="178"/>
        <v>306</v>
      </c>
      <c r="AG1225" s="9">
        <f t="shared" si="171"/>
        <v>313</v>
      </c>
      <c r="AH1225" s="44">
        <f t="shared" si="179"/>
        <v>2.1957367999837011E-5</v>
      </c>
      <c r="AI1225">
        <f>AA1225/'Totals and Drop Down Lists'!W$6*Inputs!E$37</f>
        <v>21106.435853155817</v>
      </c>
      <c r="AJ1225">
        <f>AB1225/'Totals and Drop Down Lists'!X$6*Inputs!F$37</f>
        <v>12102.044058179943</v>
      </c>
      <c r="AK1225">
        <f>AC1225/'Totals and Drop Down Lists'!Y$6*Inputs!G$37</f>
        <v>15637.025229141218</v>
      </c>
      <c r="AL1225">
        <f>AD1225/'Totals and Drop Down Lists'!Z$6*Inputs!H$37</f>
        <v>17678.590300336524</v>
      </c>
      <c r="AM1225">
        <f>AE1225/'Totals and Drop Down Lists'!AA$6*Inputs!I$37</f>
        <v>2770.1261555203118</v>
      </c>
      <c r="AN1225">
        <f>AF1225/'Totals and Drop Down Lists'!AB$6*Inputs!J$37</f>
        <v>6106.7481009454914</v>
      </c>
      <c r="AO1225">
        <f>AG1225/'Totals and Drop Down Lists'!AC$6*Inputs!K$37</f>
        <v>5829.1793440556767</v>
      </c>
      <c r="AP1225">
        <f>AH1225/'Totals and Drop Down Lists'!AD$6*Inputs!L$37</f>
        <v>5167.2254143734472</v>
      </c>
      <c r="AQ1225">
        <f>IF(OR($D1225="51",$D1225="52",$D1225="61"),(AA1225/'Totals and Drop Down Lists'!W$4)*Inputs!E$38,0)</f>
        <v>0</v>
      </c>
      <c r="AR1225">
        <f>IF(OR($D1225="51",$D1225="52",$D1225="61"),(AB1225/'Totals and Drop Down Lists'!X$4)*Inputs!F$38,0)</f>
        <v>0</v>
      </c>
      <c r="AS1225">
        <f>IF(OR($D1225="51",$D1225="52",$D1225="61"),(AC1225/'Totals and Drop Down Lists'!Y$4)*Inputs!G$38,0)</f>
        <v>0</v>
      </c>
      <c r="AT1225">
        <f>IF(OR($D1225="51",$D1225="52",$D1225="61"),(AD1225/'Totals and Drop Down Lists'!Z$4)*Inputs!H$38,0)</f>
        <v>0</v>
      </c>
      <c r="AU1225">
        <f>IF(OR($D1225="51",$D1225="52",$D1225="61"),(AE1225/'Totals and Drop Down Lists'!AA$4)*Inputs!I$38,0)</f>
        <v>0</v>
      </c>
      <c r="AV1225">
        <f>IF(OR($D1225="51",$D1225="52",$D1225="61"),(AF1225/'Totals and Drop Down Lists'!AB$4)*Inputs!J$38,0)</f>
        <v>0</v>
      </c>
      <c r="AW1225">
        <f>IF(OR($D1225="51",$D1225="52",$D1225="61"),(AG1225/'Totals and Drop Down Lists'!AC$4)*Inputs!K$38,0)</f>
        <v>0</v>
      </c>
      <c r="AX1225">
        <f>IF(OR($D1225="51",$D1225="52",$D1225="61"),(AH1225/'Totals and Drop Down Lists'!AD$4)*Inputs!L$38,0)</f>
        <v>0</v>
      </c>
      <c r="AY1225">
        <f>IF(OR($D1225="51",$D1225="52",$D1225="61"),0,(AA1225/'Totals and Drop Down Lists'!W$5)*Inputs!E$39)</f>
        <v>0</v>
      </c>
      <c r="AZ1225">
        <f>IF(OR($D1225="51",$D1225="52",$D1225="61"),0,(AB1225/'Totals and Drop Down Lists'!X$5)*Inputs!F$39)</f>
        <v>0</v>
      </c>
      <c r="BA1225">
        <f>IF(OR($D1225="51",$D1225="52",$D1225="61"),0,(AC1225/'Totals and Drop Down Lists'!Y$5)*Inputs!G$39)</f>
        <v>0</v>
      </c>
      <c r="BB1225">
        <f>IF(OR($D1225="51",$D1225="52",$D1225="61"),0,(AD1225/'Totals and Drop Down Lists'!Z$5)*Inputs!H$39)</f>
        <v>0</v>
      </c>
      <c r="BC1225">
        <f>IF(OR($D1225="51",$D1225="52",$D1225="61"),0,(AE1225/'Totals and Drop Down Lists'!AA$5)*Inputs!I$39)</f>
        <v>0</v>
      </c>
      <c r="BD1225">
        <f>IF(OR($D1225="51",$D1225="52",$D1225="61"),0,(AF1225/'Totals and Drop Down Lists'!AB$5)*Inputs!J$39)</f>
        <v>0</v>
      </c>
      <c r="BE1225">
        <f>IF(OR($D1225="51",$D1225="52",$D1225="61"),0,(AG1225/'Totals and Drop Down Lists'!AC$5)*Inputs!K$39)</f>
        <v>0</v>
      </c>
      <c r="BF1225">
        <f>IF(OR($D1225="51",$D1225="52",$D1225="61"),0,(AH1225/'Totals and Drop Down Lists'!AD$5)*Inputs!L$39)</f>
        <v>0</v>
      </c>
      <c r="BG1225" s="10">
        <f t="shared" si="172"/>
        <v>86397.374455708428</v>
      </c>
    </row>
    <row r="1226" spans="1:59" ht="28.8">
      <c r="A1226" s="1" t="s">
        <v>7454</v>
      </c>
      <c r="B1226" s="1" t="s">
        <v>2066</v>
      </c>
      <c r="C1226" s="1" t="s">
        <v>2204</v>
      </c>
      <c r="D1226" s="1" t="s">
        <v>25</v>
      </c>
      <c r="E1226" s="1" t="s">
        <v>2205</v>
      </c>
      <c r="F1226" s="2">
        <v>34190</v>
      </c>
      <c r="G1226" s="2">
        <v>221</v>
      </c>
      <c r="H1226" s="2">
        <v>10</v>
      </c>
      <c r="I1226" s="2">
        <v>3784</v>
      </c>
      <c r="J1226" s="2">
        <v>13514</v>
      </c>
      <c r="K1226" s="2">
        <v>3069</v>
      </c>
      <c r="L1226" s="2">
        <v>64</v>
      </c>
      <c r="M1226" s="2">
        <v>0</v>
      </c>
      <c r="N1226" s="2">
        <v>5</v>
      </c>
      <c r="O1226" s="2">
        <v>53</v>
      </c>
      <c r="P1226" s="2">
        <v>12</v>
      </c>
      <c r="Q1226" s="2">
        <v>0</v>
      </c>
      <c r="R1226" s="2">
        <v>4214</v>
      </c>
      <c r="S1226" s="2">
        <v>1845900</v>
      </c>
      <c r="T1226" s="2">
        <v>113194400</v>
      </c>
      <c r="U1226" s="2">
        <v>455</v>
      </c>
      <c r="V1226" s="2">
        <v>208</v>
      </c>
      <c r="W1226" s="2">
        <v>34</v>
      </c>
      <c r="X1226" s="2">
        <v>447</v>
      </c>
      <c r="Y1226" s="2">
        <v>112</v>
      </c>
      <c r="Z1226" s="2">
        <v>196</v>
      </c>
      <c r="AA1226" s="9">
        <f t="shared" si="173"/>
        <v>34190</v>
      </c>
      <c r="AB1226" s="9">
        <f t="shared" si="174"/>
        <v>3553</v>
      </c>
      <c r="AC1226" s="9">
        <f t="shared" si="175"/>
        <v>4348</v>
      </c>
      <c r="AD1226" s="9">
        <f t="shared" si="176"/>
        <v>4214</v>
      </c>
      <c r="AE1226" s="44">
        <f t="shared" si="177"/>
        <v>4.8674965034471756E-5</v>
      </c>
      <c r="AF1226" s="9">
        <f t="shared" si="178"/>
        <v>205</v>
      </c>
      <c r="AG1226" s="9">
        <f t="shared" si="171"/>
        <v>308</v>
      </c>
      <c r="AH1226" s="44">
        <f t="shared" si="179"/>
        <v>2.6026440539596411E-5</v>
      </c>
      <c r="AI1226">
        <f>AA1226/'Totals and Drop Down Lists'!W$6*Inputs!E$37</f>
        <v>31015.130520453749</v>
      </c>
      <c r="AJ1226">
        <f>AB1226/'Totals and Drop Down Lists'!X$6*Inputs!F$37</f>
        <v>11690.745660335328</v>
      </c>
      <c r="AK1226">
        <f>AC1226/'Totals and Drop Down Lists'!Y$6*Inputs!G$37</f>
        <v>28663.484694901355</v>
      </c>
      <c r="AL1226">
        <f>AD1226/'Totals and Drop Down Lists'!Z$6*Inputs!H$37</f>
        <v>33785.750351754243</v>
      </c>
      <c r="AM1226">
        <f>AE1226/'Totals and Drop Down Lists'!AA$6*Inputs!I$37</f>
        <v>6059.5147758593421</v>
      </c>
      <c r="AN1226">
        <f>AF1226/'Totals and Drop Down Lists'!AB$6*Inputs!J$37</f>
        <v>4091.1220937706721</v>
      </c>
      <c r="AO1226">
        <f>AG1226/'Totals and Drop Down Lists'!AC$6*Inputs!K$37</f>
        <v>5736.0614631602184</v>
      </c>
      <c r="AP1226">
        <f>AH1226/'Totals and Drop Down Lists'!AD$6*Inputs!L$37</f>
        <v>6124.7998850718459</v>
      </c>
      <c r="AQ1226">
        <f>IF(OR($D1226="51",$D1226="52",$D1226="61"),(AA1226/'Totals and Drop Down Lists'!W$4)*Inputs!E$38,0)</f>
        <v>0</v>
      </c>
      <c r="AR1226">
        <f>IF(OR($D1226="51",$D1226="52",$D1226="61"),(AB1226/'Totals and Drop Down Lists'!X$4)*Inputs!F$38,0)</f>
        <v>0</v>
      </c>
      <c r="AS1226">
        <f>IF(OR($D1226="51",$D1226="52",$D1226="61"),(AC1226/'Totals and Drop Down Lists'!Y$4)*Inputs!G$38,0)</f>
        <v>0</v>
      </c>
      <c r="AT1226">
        <f>IF(OR($D1226="51",$D1226="52",$D1226="61"),(AD1226/'Totals and Drop Down Lists'!Z$4)*Inputs!H$38,0)</f>
        <v>0</v>
      </c>
      <c r="AU1226">
        <f>IF(OR($D1226="51",$D1226="52",$D1226="61"),(AE1226/'Totals and Drop Down Lists'!AA$4)*Inputs!I$38,0)</f>
        <v>0</v>
      </c>
      <c r="AV1226">
        <f>IF(OR($D1226="51",$D1226="52",$D1226="61"),(AF1226/'Totals and Drop Down Lists'!AB$4)*Inputs!J$38,0)</f>
        <v>0</v>
      </c>
      <c r="AW1226">
        <f>IF(OR($D1226="51",$D1226="52",$D1226="61"),(AG1226/'Totals and Drop Down Lists'!AC$4)*Inputs!K$38,0)</f>
        <v>0</v>
      </c>
      <c r="AX1226">
        <f>IF(OR($D1226="51",$D1226="52",$D1226="61"),(AH1226/'Totals and Drop Down Lists'!AD$4)*Inputs!L$38,0)</f>
        <v>0</v>
      </c>
      <c r="AY1226">
        <f>IF(OR($D1226="51",$D1226="52",$D1226="61"),0,(AA1226/'Totals and Drop Down Lists'!W$5)*Inputs!E$39)</f>
        <v>0</v>
      </c>
      <c r="AZ1226">
        <f>IF(OR($D1226="51",$D1226="52",$D1226="61"),0,(AB1226/'Totals and Drop Down Lists'!X$5)*Inputs!F$39)</f>
        <v>0</v>
      </c>
      <c r="BA1226">
        <f>IF(OR($D1226="51",$D1226="52",$D1226="61"),0,(AC1226/'Totals and Drop Down Lists'!Y$5)*Inputs!G$39)</f>
        <v>0</v>
      </c>
      <c r="BB1226">
        <f>IF(OR($D1226="51",$D1226="52",$D1226="61"),0,(AD1226/'Totals and Drop Down Lists'!Z$5)*Inputs!H$39)</f>
        <v>0</v>
      </c>
      <c r="BC1226">
        <f>IF(OR($D1226="51",$D1226="52",$D1226="61"),0,(AE1226/'Totals and Drop Down Lists'!AA$5)*Inputs!I$39)</f>
        <v>0</v>
      </c>
      <c r="BD1226">
        <f>IF(OR($D1226="51",$D1226="52",$D1226="61"),0,(AF1226/'Totals and Drop Down Lists'!AB$5)*Inputs!J$39)</f>
        <v>0</v>
      </c>
      <c r="BE1226">
        <f>IF(OR($D1226="51",$D1226="52",$D1226="61"),0,(AG1226/'Totals and Drop Down Lists'!AC$5)*Inputs!K$39)</f>
        <v>0</v>
      </c>
      <c r="BF1226">
        <f>IF(OR($D1226="51",$D1226="52",$D1226="61"),0,(AH1226/'Totals and Drop Down Lists'!AD$5)*Inputs!L$39)</f>
        <v>0</v>
      </c>
      <c r="BG1226" s="10">
        <f t="shared" si="172"/>
        <v>127166.60944530673</v>
      </c>
    </row>
    <row r="1227" spans="1:59" ht="28.8">
      <c r="A1227" s="1" t="s">
        <v>7454</v>
      </c>
      <c r="B1227" s="1" t="s">
        <v>2066</v>
      </c>
      <c r="C1227" s="1" t="s">
        <v>233</v>
      </c>
      <c r="D1227" s="1" t="s">
        <v>25</v>
      </c>
      <c r="E1227" s="1" t="s">
        <v>2206</v>
      </c>
      <c r="F1227" s="2">
        <v>21321</v>
      </c>
      <c r="G1227" s="2">
        <v>125</v>
      </c>
      <c r="H1227" s="2">
        <v>0</v>
      </c>
      <c r="I1227" s="2">
        <v>3407</v>
      </c>
      <c r="J1227" s="2">
        <v>7764</v>
      </c>
      <c r="K1227" s="2">
        <v>2159</v>
      </c>
      <c r="L1227" s="2">
        <v>49</v>
      </c>
      <c r="M1227" s="2">
        <v>11</v>
      </c>
      <c r="N1227" s="2">
        <v>0</v>
      </c>
      <c r="O1227" s="2">
        <v>34</v>
      </c>
      <c r="P1227" s="2">
        <v>94</v>
      </c>
      <c r="Q1227" s="2">
        <v>10</v>
      </c>
      <c r="R1227" s="2">
        <v>2623</v>
      </c>
      <c r="S1227" s="2">
        <v>1069800</v>
      </c>
      <c r="T1227" s="2">
        <v>71822500</v>
      </c>
      <c r="U1227" s="2">
        <v>177</v>
      </c>
      <c r="V1227" s="2">
        <v>296</v>
      </c>
      <c r="W1227" s="2">
        <v>48</v>
      </c>
      <c r="X1227" s="2">
        <v>498</v>
      </c>
      <c r="Y1227" s="2">
        <v>149</v>
      </c>
      <c r="Z1227" s="2">
        <v>182</v>
      </c>
      <c r="AA1227" s="9">
        <f t="shared" si="173"/>
        <v>21321</v>
      </c>
      <c r="AB1227" s="9">
        <f t="shared" si="174"/>
        <v>3282</v>
      </c>
      <c r="AC1227" s="9">
        <f t="shared" si="175"/>
        <v>2821</v>
      </c>
      <c r="AD1227" s="9">
        <f t="shared" si="176"/>
        <v>2623</v>
      </c>
      <c r="AE1227" s="44">
        <f t="shared" si="177"/>
        <v>4.1929100331979573E-5</v>
      </c>
      <c r="AF1227" s="9">
        <f t="shared" si="178"/>
        <v>154</v>
      </c>
      <c r="AG1227" s="9">
        <f t="shared" si="171"/>
        <v>331</v>
      </c>
      <c r="AH1227" s="44">
        <f t="shared" si="179"/>
        <v>3.424886595087895E-5</v>
      </c>
      <c r="AI1227">
        <f>AA1227/'Totals and Drop Down Lists'!W$6*Inputs!E$37</f>
        <v>19341.140620842187</v>
      </c>
      <c r="AJ1227">
        <f>AB1227/'Totals and Drop Down Lists'!X$6*Inputs!F$37</f>
        <v>10799.050733808204</v>
      </c>
      <c r="AK1227">
        <f>AC1227/'Totals and Drop Down Lists'!Y$6*Inputs!G$37</f>
        <v>18596.984895197038</v>
      </c>
      <c r="AL1227">
        <f>AD1227/'Totals and Drop Down Lists'!Z$6*Inputs!H$37</f>
        <v>21029.90583119397</v>
      </c>
      <c r="AM1227">
        <f>AE1227/'Totals and Drop Down Lists'!AA$6*Inputs!I$37</f>
        <v>5219.7264614404121</v>
      </c>
      <c r="AN1227">
        <f>AF1227/'Totals and Drop Down Lists'!AB$6*Inputs!J$37</f>
        <v>3073.3307436130904</v>
      </c>
      <c r="AO1227">
        <f>AG1227/'Totals and Drop Down Lists'!AC$6*Inputs!K$37</f>
        <v>6164.4037152793262</v>
      </c>
      <c r="AP1227">
        <f>AH1227/'Totals and Drop Down Lists'!AD$6*Inputs!L$37</f>
        <v>8059.7825092772864</v>
      </c>
      <c r="AQ1227">
        <f>IF(OR($D1227="51",$D1227="52",$D1227="61"),(AA1227/'Totals and Drop Down Lists'!W$4)*Inputs!E$38,0)</f>
        <v>0</v>
      </c>
      <c r="AR1227">
        <f>IF(OR($D1227="51",$D1227="52",$D1227="61"),(AB1227/'Totals and Drop Down Lists'!X$4)*Inputs!F$38,0)</f>
        <v>0</v>
      </c>
      <c r="AS1227">
        <f>IF(OR($D1227="51",$D1227="52",$D1227="61"),(AC1227/'Totals and Drop Down Lists'!Y$4)*Inputs!G$38,0)</f>
        <v>0</v>
      </c>
      <c r="AT1227">
        <f>IF(OR($D1227="51",$D1227="52",$D1227="61"),(AD1227/'Totals and Drop Down Lists'!Z$4)*Inputs!H$38,0)</f>
        <v>0</v>
      </c>
      <c r="AU1227">
        <f>IF(OR($D1227="51",$D1227="52",$D1227="61"),(AE1227/'Totals and Drop Down Lists'!AA$4)*Inputs!I$38,0)</f>
        <v>0</v>
      </c>
      <c r="AV1227">
        <f>IF(OR($D1227="51",$D1227="52",$D1227="61"),(AF1227/'Totals and Drop Down Lists'!AB$4)*Inputs!J$38,0)</f>
        <v>0</v>
      </c>
      <c r="AW1227">
        <f>IF(OR($D1227="51",$D1227="52",$D1227="61"),(AG1227/'Totals and Drop Down Lists'!AC$4)*Inputs!K$38,0)</f>
        <v>0</v>
      </c>
      <c r="AX1227">
        <f>IF(OR($D1227="51",$D1227="52",$D1227="61"),(AH1227/'Totals and Drop Down Lists'!AD$4)*Inputs!L$38,0)</f>
        <v>0</v>
      </c>
      <c r="AY1227">
        <f>IF(OR($D1227="51",$D1227="52",$D1227="61"),0,(AA1227/'Totals and Drop Down Lists'!W$5)*Inputs!E$39)</f>
        <v>0</v>
      </c>
      <c r="AZ1227">
        <f>IF(OR($D1227="51",$D1227="52",$D1227="61"),0,(AB1227/'Totals and Drop Down Lists'!X$5)*Inputs!F$39)</f>
        <v>0</v>
      </c>
      <c r="BA1227">
        <f>IF(OR($D1227="51",$D1227="52",$D1227="61"),0,(AC1227/'Totals and Drop Down Lists'!Y$5)*Inputs!G$39)</f>
        <v>0</v>
      </c>
      <c r="BB1227">
        <f>IF(OR($D1227="51",$D1227="52",$D1227="61"),0,(AD1227/'Totals and Drop Down Lists'!Z$5)*Inputs!H$39)</f>
        <v>0</v>
      </c>
      <c r="BC1227">
        <f>IF(OR($D1227="51",$D1227="52",$D1227="61"),0,(AE1227/'Totals and Drop Down Lists'!AA$5)*Inputs!I$39)</f>
        <v>0</v>
      </c>
      <c r="BD1227">
        <f>IF(OR($D1227="51",$D1227="52",$D1227="61"),0,(AF1227/'Totals and Drop Down Lists'!AB$5)*Inputs!J$39)</f>
        <v>0</v>
      </c>
      <c r="BE1227">
        <f>IF(OR($D1227="51",$D1227="52",$D1227="61"),0,(AG1227/'Totals and Drop Down Lists'!AC$5)*Inputs!K$39)</f>
        <v>0</v>
      </c>
      <c r="BF1227">
        <f>IF(OR($D1227="51",$D1227="52",$D1227="61"),0,(AH1227/'Totals and Drop Down Lists'!AD$5)*Inputs!L$39)</f>
        <v>0</v>
      </c>
      <c r="BG1227" s="10">
        <f t="shared" si="172"/>
        <v>92284.325510651513</v>
      </c>
    </row>
    <row r="1228" spans="1:59" ht="28.8">
      <c r="A1228" s="1" t="s">
        <v>7454</v>
      </c>
      <c r="B1228" s="1" t="s">
        <v>2066</v>
      </c>
      <c r="C1228" s="1" t="s">
        <v>2207</v>
      </c>
      <c r="D1228" s="1" t="s">
        <v>25</v>
      </c>
      <c r="E1228" s="1" t="s">
        <v>2208</v>
      </c>
      <c r="F1228" s="2">
        <v>10534</v>
      </c>
      <c r="G1228" s="2">
        <v>57</v>
      </c>
      <c r="H1228" s="2">
        <v>0</v>
      </c>
      <c r="I1228" s="2">
        <v>2305</v>
      </c>
      <c r="J1228" s="2">
        <v>4099</v>
      </c>
      <c r="K1228" s="2">
        <v>970</v>
      </c>
      <c r="L1228" s="2">
        <v>55</v>
      </c>
      <c r="M1228" s="2">
        <v>0</v>
      </c>
      <c r="N1228" s="2">
        <v>0</v>
      </c>
      <c r="O1228" s="2">
        <v>41</v>
      </c>
      <c r="P1228" s="2">
        <v>31</v>
      </c>
      <c r="Q1228" s="2">
        <v>0</v>
      </c>
      <c r="R1228" s="2">
        <v>1178</v>
      </c>
      <c r="S1228" s="2">
        <v>531500</v>
      </c>
      <c r="T1228" s="2">
        <v>32906000</v>
      </c>
      <c r="U1228" s="2">
        <v>129</v>
      </c>
      <c r="V1228" s="2">
        <v>95</v>
      </c>
      <c r="W1228" s="2">
        <v>0</v>
      </c>
      <c r="X1228" s="2">
        <v>180</v>
      </c>
      <c r="Y1228" s="2">
        <v>25</v>
      </c>
      <c r="Z1228" s="2">
        <v>70</v>
      </c>
      <c r="AA1228" s="9">
        <f t="shared" si="173"/>
        <v>10534</v>
      </c>
      <c r="AB1228" s="9">
        <f t="shared" si="174"/>
        <v>2248</v>
      </c>
      <c r="AC1228" s="9">
        <f t="shared" si="175"/>
        <v>1305</v>
      </c>
      <c r="AD1228" s="9">
        <f t="shared" si="176"/>
        <v>1178</v>
      </c>
      <c r="AE1228" s="44">
        <f t="shared" si="177"/>
        <v>1.6031026652631839E-5</v>
      </c>
      <c r="AF1228" s="9">
        <f t="shared" si="178"/>
        <v>85</v>
      </c>
      <c r="AG1228" s="9">
        <f t="shared" si="171"/>
        <v>95</v>
      </c>
      <c r="AH1228" s="44">
        <f t="shared" si="179"/>
        <v>8.3650493518779602E-6</v>
      </c>
      <c r="AI1228">
        <f>AA1228/'Totals and Drop Down Lists'!W$6*Inputs!E$37</f>
        <v>9555.8170489166368</v>
      </c>
      <c r="AJ1228">
        <f>AB1228/'Totals and Drop Down Lists'!X$6*Inputs!F$37</f>
        <v>7396.7903868375506</v>
      </c>
      <c r="AK1228">
        <f>AC1228/'Totals and Drop Down Lists'!Y$6*Inputs!G$37</f>
        <v>8603.0008111421957</v>
      </c>
      <c r="AL1228">
        <f>AD1228/'Totals and Drop Down Lists'!Z$6*Inputs!H$37</f>
        <v>9444.6164960528004</v>
      </c>
      <c r="AM1228">
        <f>AE1228/'Totals and Drop Down Lists'!AA$6*Inputs!I$37</f>
        <v>1995.692093564372</v>
      </c>
      <c r="AN1228">
        <f>AF1228/'Totals and Drop Down Lists'!AB$6*Inputs!J$37</f>
        <v>1696.318916929303</v>
      </c>
      <c r="AO1228">
        <f>AG1228/'Totals and Drop Down Lists'!AC$6*Inputs!K$37</f>
        <v>1769.2397370137039</v>
      </c>
      <c r="AP1228">
        <f>AH1228/'Totals and Drop Down Lists'!AD$6*Inputs!L$37</f>
        <v>1968.5463031740769</v>
      </c>
      <c r="AQ1228">
        <f>IF(OR($D1228="51",$D1228="52",$D1228="61"),(AA1228/'Totals and Drop Down Lists'!W$4)*Inputs!E$38,0)</f>
        <v>0</v>
      </c>
      <c r="AR1228">
        <f>IF(OR($D1228="51",$D1228="52",$D1228="61"),(AB1228/'Totals and Drop Down Lists'!X$4)*Inputs!F$38,0)</f>
        <v>0</v>
      </c>
      <c r="AS1228">
        <f>IF(OR($D1228="51",$D1228="52",$D1228="61"),(AC1228/'Totals and Drop Down Lists'!Y$4)*Inputs!G$38,0)</f>
        <v>0</v>
      </c>
      <c r="AT1228">
        <f>IF(OR($D1228="51",$D1228="52",$D1228="61"),(AD1228/'Totals and Drop Down Lists'!Z$4)*Inputs!H$38,0)</f>
        <v>0</v>
      </c>
      <c r="AU1228">
        <f>IF(OR($D1228="51",$D1228="52",$D1228="61"),(AE1228/'Totals and Drop Down Lists'!AA$4)*Inputs!I$38,0)</f>
        <v>0</v>
      </c>
      <c r="AV1228">
        <f>IF(OR($D1228="51",$D1228="52",$D1228="61"),(AF1228/'Totals and Drop Down Lists'!AB$4)*Inputs!J$38,0)</f>
        <v>0</v>
      </c>
      <c r="AW1228">
        <f>IF(OR($D1228="51",$D1228="52",$D1228="61"),(AG1228/'Totals and Drop Down Lists'!AC$4)*Inputs!K$38,0)</f>
        <v>0</v>
      </c>
      <c r="AX1228">
        <f>IF(OR($D1228="51",$D1228="52",$D1228="61"),(AH1228/'Totals and Drop Down Lists'!AD$4)*Inputs!L$38,0)</f>
        <v>0</v>
      </c>
      <c r="AY1228">
        <f>IF(OR($D1228="51",$D1228="52",$D1228="61"),0,(AA1228/'Totals and Drop Down Lists'!W$5)*Inputs!E$39)</f>
        <v>0</v>
      </c>
      <c r="AZ1228">
        <f>IF(OR($D1228="51",$D1228="52",$D1228="61"),0,(AB1228/'Totals and Drop Down Lists'!X$5)*Inputs!F$39)</f>
        <v>0</v>
      </c>
      <c r="BA1228">
        <f>IF(OR($D1228="51",$D1228="52",$D1228="61"),0,(AC1228/'Totals and Drop Down Lists'!Y$5)*Inputs!G$39)</f>
        <v>0</v>
      </c>
      <c r="BB1228">
        <f>IF(OR($D1228="51",$D1228="52",$D1228="61"),0,(AD1228/'Totals and Drop Down Lists'!Z$5)*Inputs!H$39)</f>
        <v>0</v>
      </c>
      <c r="BC1228">
        <f>IF(OR($D1228="51",$D1228="52",$D1228="61"),0,(AE1228/'Totals and Drop Down Lists'!AA$5)*Inputs!I$39)</f>
        <v>0</v>
      </c>
      <c r="BD1228">
        <f>IF(OR($D1228="51",$D1228="52",$D1228="61"),0,(AF1228/'Totals and Drop Down Lists'!AB$5)*Inputs!J$39)</f>
        <v>0</v>
      </c>
      <c r="BE1228">
        <f>IF(OR($D1228="51",$D1228="52",$D1228="61"),0,(AG1228/'Totals and Drop Down Lists'!AC$5)*Inputs!K$39)</f>
        <v>0</v>
      </c>
      <c r="BF1228">
        <f>IF(OR($D1228="51",$D1228="52",$D1228="61"),0,(AH1228/'Totals and Drop Down Lists'!AD$5)*Inputs!L$39)</f>
        <v>0</v>
      </c>
      <c r="BG1228" s="10">
        <f t="shared" si="172"/>
        <v>42430.021793630644</v>
      </c>
    </row>
    <row r="1229" spans="1:59" ht="28.8">
      <c r="A1229" s="1" t="s">
        <v>7454</v>
      </c>
      <c r="B1229" s="1" t="s">
        <v>2066</v>
      </c>
      <c r="C1229" s="1" t="s">
        <v>2209</v>
      </c>
      <c r="D1229" s="1" t="s">
        <v>58</v>
      </c>
      <c r="E1229" s="1" t="s">
        <v>2210</v>
      </c>
      <c r="F1229" s="2">
        <v>76310</v>
      </c>
      <c r="G1229" s="2">
        <v>4583</v>
      </c>
      <c r="H1229" s="2">
        <v>650</v>
      </c>
      <c r="I1229" s="2">
        <v>11148</v>
      </c>
      <c r="J1229" s="2">
        <v>25079</v>
      </c>
      <c r="K1229" s="2">
        <v>7302</v>
      </c>
      <c r="L1229" s="2">
        <v>57</v>
      </c>
      <c r="M1229" s="2">
        <v>12</v>
      </c>
      <c r="N1229" s="2">
        <v>14</v>
      </c>
      <c r="O1229" s="2">
        <v>159</v>
      </c>
      <c r="P1229" s="2">
        <v>210</v>
      </c>
      <c r="Q1229" s="2">
        <v>4</v>
      </c>
      <c r="R1229" s="2">
        <v>2350</v>
      </c>
      <c r="S1229" s="2">
        <v>6502200</v>
      </c>
      <c r="T1229" s="2">
        <v>344053200</v>
      </c>
      <c r="U1229" s="2">
        <v>421</v>
      </c>
      <c r="V1229" s="2">
        <v>148</v>
      </c>
      <c r="W1229" s="2">
        <v>0</v>
      </c>
      <c r="X1229" s="2">
        <v>1935</v>
      </c>
      <c r="Y1229" s="2">
        <v>76</v>
      </c>
      <c r="Z1229" s="2">
        <v>1584</v>
      </c>
      <c r="AA1229" s="9">
        <f t="shared" si="173"/>
        <v>76310</v>
      </c>
      <c r="AB1229" s="9">
        <f t="shared" si="174"/>
        <v>5915</v>
      </c>
      <c r="AC1229" s="9">
        <f t="shared" si="175"/>
        <v>2806</v>
      </c>
      <c r="AD1229" s="9">
        <f t="shared" si="176"/>
        <v>2350</v>
      </c>
      <c r="AE1229" s="44">
        <f t="shared" si="177"/>
        <v>1.4848043380478096E-4</v>
      </c>
      <c r="AF1229" s="9">
        <f t="shared" si="178"/>
        <v>1787</v>
      </c>
      <c r="AG1229" s="9">
        <f t="shared" si="171"/>
        <v>1660</v>
      </c>
      <c r="AH1229" s="44">
        <f t="shared" si="179"/>
        <v>1.7984186080530377E-4</v>
      </c>
      <c r="AI1229">
        <f>AA1229/'Totals and Drop Down Lists'!W$6*Inputs!E$37</f>
        <v>69223.884469605895</v>
      </c>
      <c r="AJ1229">
        <f>AB1229/'Totals and Drop Down Lists'!X$6*Inputs!F$37</f>
        <v>19462.640186007167</v>
      </c>
      <c r="AK1229">
        <f>AC1229/'Totals and Drop Down Lists'!Y$6*Inputs!G$37</f>
        <v>18498.099828402301</v>
      </c>
      <c r="AL1229">
        <f>AD1229/'Totals and Drop Down Lists'!Z$6*Inputs!H$37</f>
        <v>18841.12798448564</v>
      </c>
      <c r="AM1229">
        <f>AE1229/'Totals and Drop Down Lists'!AA$6*Inputs!I$37</f>
        <v>18484.232745290952</v>
      </c>
      <c r="AN1229">
        <f>AF1229/'Totals and Drop Down Lists'!AB$6*Inputs!J$37</f>
        <v>35662.610641796055</v>
      </c>
      <c r="AO1229">
        <f>AG1229/'Totals and Drop Down Lists'!AC$6*Inputs!K$37</f>
        <v>30915.13645729209</v>
      </c>
      <c r="AP1229">
        <f>AH1229/'Totals and Drop Down Lists'!AD$6*Inputs!L$37</f>
        <v>42322.168746649222</v>
      </c>
      <c r="AQ1229">
        <f>IF(OR($D1229="51",$D1229="52",$D1229="61"),(AA1229/'Totals and Drop Down Lists'!W$4)*Inputs!E$38,0)</f>
        <v>0</v>
      </c>
      <c r="AR1229">
        <f>IF(OR($D1229="51",$D1229="52",$D1229="61"),(AB1229/'Totals and Drop Down Lists'!X$4)*Inputs!F$38,0)</f>
        <v>0</v>
      </c>
      <c r="AS1229">
        <f>IF(OR($D1229="51",$D1229="52",$D1229="61"),(AC1229/'Totals and Drop Down Lists'!Y$4)*Inputs!G$38,0)</f>
        <v>0</v>
      </c>
      <c r="AT1229">
        <f>IF(OR($D1229="51",$D1229="52",$D1229="61"),(AD1229/'Totals and Drop Down Lists'!Z$4)*Inputs!H$38,0)</f>
        <v>0</v>
      </c>
      <c r="AU1229">
        <f>IF(OR($D1229="51",$D1229="52",$D1229="61"),(AE1229/'Totals and Drop Down Lists'!AA$4)*Inputs!I$38,0)</f>
        <v>0</v>
      </c>
      <c r="AV1229">
        <f>IF(OR($D1229="51",$D1229="52",$D1229="61"),(AF1229/'Totals and Drop Down Lists'!AB$4)*Inputs!J$38,0)</f>
        <v>0</v>
      </c>
      <c r="AW1229">
        <f>IF(OR($D1229="51",$D1229="52",$D1229="61"),(AG1229/'Totals and Drop Down Lists'!AC$4)*Inputs!K$38,0)</f>
        <v>0</v>
      </c>
      <c r="AX1229">
        <f>IF(OR($D1229="51",$D1229="52",$D1229="61"),(AH1229/'Totals and Drop Down Lists'!AD$4)*Inputs!L$38,0)</f>
        <v>0</v>
      </c>
      <c r="AY1229">
        <f>IF(OR($D1229="51",$D1229="52",$D1229="61"),0,(AA1229/'Totals and Drop Down Lists'!W$5)*Inputs!E$39)</f>
        <v>0</v>
      </c>
      <c r="AZ1229">
        <f>IF(OR($D1229="51",$D1229="52",$D1229="61"),0,(AB1229/'Totals and Drop Down Lists'!X$5)*Inputs!F$39)</f>
        <v>0</v>
      </c>
      <c r="BA1229">
        <f>IF(OR($D1229="51",$D1229="52",$D1229="61"),0,(AC1229/'Totals and Drop Down Lists'!Y$5)*Inputs!G$39)</f>
        <v>0</v>
      </c>
      <c r="BB1229">
        <f>IF(OR($D1229="51",$D1229="52",$D1229="61"),0,(AD1229/'Totals and Drop Down Lists'!Z$5)*Inputs!H$39)</f>
        <v>0</v>
      </c>
      <c r="BC1229">
        <f>IF(OR($D1229="51",$D1229="52",$D1229="61"),0,(AE1229/'Totals and Drop Down Lists'!AA$5)*Inputs!I$39)</f>
        <v>0</v>
      </c>
      <c r="BD1229">
        <f>IF(OR($D1229="51",$D1229="52",$D1229="61"),0,(AF1229/'Totals and Drop Down Lists'!AB$5)*Inputs!J$39)</f>
        <v>0</v>
      </c>
      <c r="BE1229">
        <f>IF(OR($D1229="51",$D1229="52",$D1229="61"),0,(AG1229/'Totals and Drop Down Lists'!AC$5)*Inputs!K$39)</f>
        <v>0</v>
      </c>
      <c r="BF1229">
        <f>IF(OR($D1229="51",$D1229="52",$D1229="61"),0,(AH1229/'Totals and Drop Down Lists'!AD$5)*Inputs!L$39)</f>
        <v>0</v>
      </c>
      <c r="BG1229" s="10">
        <f t="shared" si="172"/>
        <v>253409.90105952934</v>
      </c>
    </row>
    <row r="1230" spans="1:59" ht="28.8">
      <c r="A1230" s="1" t="s">
        <v>7454</v>
      </c>
      <c r="B1230" s="1" t="s">
        <v>2066</v>
      </c>
      <c r="C1230" s="1" t="s">
        <v>2211</v>
      </c>
      <c r="D1230" s="1" t="s">
        <v>25</v>
      </c>
      <c r="E1230" s="1" t="s">
        <v>2212</v>
      </c>
      <c r="F1230" s="2">
        <v>15834</v>
      </c>
      <c r="G1230" s="2">
        <v>23</v>
      </c>
      <c r="H1230" s="2">
        <v>0</v>
      </c>
      <c r="I1230" s="2">
        <v>1467</v>
      </c>
      <c r="J1230" s="2">
        <v>6622</v>
      </c>
      <c r="K1230" s="2">
        <v>1508</v>
      </c>
      <c r="L1230" s="2">
        <v>16</v>
      </c>
      <c r="M1230" s="2">
        <v>1</v>
      </c>
      <c r="N1230" s="2">
        <v>0</v>
      </c>
      <c r="O1230" s="2">
        <v>20</v>
      </c>
      <c r="P1230" s="2">
        <v>32</v>
      </c>
      <c r="Q1230" s="2">
        <v>0</v>
      </c>
      <c r="R1230" s="2">
        <v>2531</v>
      </c>
      <c r="S1230" s="2">
        <v>778700</v>
      </c>
      <c r="T1230" s="2">
        <v>53302100</v>
      </c>
      <c r="U1230" s="2">
        <v>0</v>
      </c>
      <c r="V1230" s="2">
        <v>134</v>
      </c>
      <c r="W1230" s="2">
        <v>0</v>
      </c>
      <c r="X1230" s="2">
        <v>240</v>
      </c>
      <c r="Y1230" s="2">
        <v>0</v>
      </c>
      <c r="Z1230" s="2">
        <v>159</v>
      </c>
      <c r="AA1230" s="9">
        <f t="shared" si="173"/>
        <v>15834</v>
      </c>
      <c r="AB1230" s="9">
        <f t="shared" si="174"/>
        <v>1444</v>
      </c>
      <c r="AC1230" s="9">
        <f t="shared" si="175"/>
        <v>2600</v>
      </c>
      <c r="AD1230" s="9">
        <f t="shared" si="176"/>
        <v>2531</v>
      </c>
      <c r="AE1230" s="44">
        <f t="shared" si="177"/>
        <v>2.3983319474502053E-5</v>
      </c>
      <c r="AF1230" s="9">
        <f t="shared" si="178"/>
        <v>106</v>
      </c>
      <c r="AG1230" s="9">
        <f t="shared" si="171"/>
        <v>159</v>
      </c>
      <c r="AH1230" s="44">
        <f t="shared" si="179"/>
        <v>1.3472877955935663E-5</v>
      </c>
      <c r="AI1230">
        <f>AA1230/'Totals and Drop Down Lists'!W$6*Inputs!E$37</f>
        <v>14363.661206810901</v>
      </c>
      <c r="AJ1230">
        <f>AB1230/'Totals and Drop Down Lists'!X$6*Inputs!F$37</f>
        <v>4751.3190919009894</v>
      </c>
      <c r="AK1230">
        <f>AC1230/'Totals and Drop Down Lists'!Y$6*Inputs!G$37</f>
        <v>17140.078244421235</v>
      </c>
      <c r="AL1230">
        <f>AD1230/'Totals and Drop Down Lists'!Z$6*Inputs!H$37</f>
        <v>20292.295714354535</v>
      </c>
      <c r="AM1230">
        <f>AE1230/'Totals and Drop Down Lists'!AA$6*Inputs!I$37</f>
        <v>2985.6678608187822</v>
      </c>
      <c r="AN1230">
        <f>AF1230/'Totals and Drop Down Lists'!AB$6*Inputs!J$37</f>
        <v>2115.4094728765426</v>
      </c>
      <c r="AO1230">
        <f>AG1230/'Totals and Drop Down Lists'!AC$6*Inputs!K$37</f>
        <v>2961.1486124755675</v>
      </c>
      <c r="AP1230">
        <f>AH1230/'Totals and Drop Down Lists'!AD$6*Inputs!L$37</f>
        <v>3170.5711440086675</v>
      </c>
      <c r="AQ1230">
        <f>IF(OR($D1230="51",$D1230="52",$D1230="61"),(AA1230/'Totals and Drop Down Lists'!W$4)*Inputs!E$38,0)</f>
        <v>0</v>
      </c>
      <c r="AR1230">
        <f>IF(OR($D1230="51",$D1230="52",$D1230="61"),(AB1230/'Totals and Drop Down Lists'!X$4)*Inputs!F$38,0)</f>
        <v>0</v>
      </c>
      <c r="AS1230">
        <f>IF(OR($D1230="51",$D1230="52",$D1230="61"),(AC1230/'Totals and Drop Down Lists'!Y$4)*Inputs!G$38,0)</f>
        <v>0</v>
      </c>
      <c r="AT1230">
        <f>IF(OR($D1230="51",$D1230="52",$D1230="61"),(AD1230/'Totals and Drop Down Lists'!Z$4)*Inputs!H$38,0)</f>
        <v>0</v>
      </c>
      <c r="AU1230">
        <f>IF(OR($D1230="51",$D1230="52",$D1230="61"),(AE1230/'Totals and Drop Down Lists'!AA$4)*Inputs!I$38,0)</f>
        <v>0</v>
      </c>
      <c r="AV1230">
        <f>IF(OR($D1230="51",$D1230="52",$D1230="61"),(AF1230/'Totals and Drop Down Lists'!AB$4)*Inputs!J$38,0)</f>
        <v>0</v>
      </c>
      <c r="AW1230">
        <f>IF(OR($D1230="51",$D1230="52",$D1230="61"),(AG1230/'Totals and Drop Down Lists'!AC$4)*Inputs!K$38,0)</f>
        <v>0</v>
      </c>
      <c r="AX1230">
        <f>IF(OR($D1230="51",$D1230="52",$D1230="61"),(AH1230/'Totals and Drop Down Lists'!AD$4)*Inputs!L$38,0)</f>
        <v>0</v>
      </c>
      <c r="AY1230">
        <f>IF(OR($D1230="51",$D1230="52",$D1230="61"),0,(AA1230/'Totals and Drop Down Lists'!W$5)*Inputs!E$39)</f>
        <v>0</v>
      </c>
      <c r="AZ1230">
        <f>IF(OR($D1230="51",$D1230="52",$D1230="61"),0,(AB1230/'Totals and Drop Down Lists'!X$5)*Inputs!F$39)</f>
        <v>0</v>
      </c>
      <c r="BA1230">
        <f>IF(OR($D1230="51",$D1230="52",$D1230="61"),0,(AC1230/'Totals and Drop Down Lists'!Y$5)*Inputs!G$39)</f>
        <v>0</v>
      </c>
      <c r="BB1230">
        <f>IF(OR($D1230="51",$D1230="52",$D1230="61"),0,(AD1230/'Totals and Drop Down Lists'!Z$5)*Inputs!H$39)</f>
        <v>0</v>
      </c>
      <c r="BC1230">
        <f>IF(OR($D1230="51",$D1230="52",$D1230="61"),0,(AE1230/'Totals and Drop Down Lists'!AA$5)*Inputs!I$39)</f>
        <v>0</v>
      </c>
      <c r="BD1230">
        <f>IF(OR($D1230="51",$D1230="52",$D1230="61"),0,(AF1230/'Totals and Drop Down Lists'!AB$5)*Inputs!J$39)</f>
        <v>0</v>
      </c>
      <c r="BE1230">
        <f>IF(OR($D1230="51",$D1230="52",$D1230="61"),0,(AG1230/'Totals and Drop Down Lists'!AC$5)*Inputs!K$39)</f>
        <v>0</v>
      </c>
      <c r="BF1230">
        <f>IF(OR($D1230="51",$D1230="52",$D1230="61"),0,(AH1230/'Totals and Drop Down Lists'!AD$5)*Inputs!L$39)</f>
        <v>0</v>
      </c>
      <c r="BG1230" s="10">
        <f t="shared" si="172"/>
        <v>67780.151347667226</v>
      </c>
    </row>
    <row r="1231" spans="1:59" ht="28.8">
      <c r="A1231" s="1" t="s">
        <v>7454</v>
      </c>
      <c r="B1231" s="1" t="s">
        <v>2066</v>
      </c>
      <c r="C1231" s="1" t="s">
        <v>1296</v>
      </c>
      <c r="D1231" s="1" t="s">
        <v>25</v>
      </c>
      <c r="E1231" s="1" t="s">
        <v>2213</v>
      </c>
      <c r="F1231" s="2">
        <v>7420</v>
      </c>
      <c r="G1231" s="2">
        <v>56</v>
      </c>
      <c r="H1231" s="2">
        <v>0</v>
      </c>
      <c r="I1231" s="2">
        <v>928</v>
      </c>
      <c r="J1231" s="2">
        <v>2943</v>
      </c>
      <c r="K1231" s="2">
        <v>703</v>
      </c>
      <c r="L1231" s="2">
        <v>11</v>
      </c>
      <c r="M1231" s="2">
        <v>0</v>
      </c>
      <c r="N1231" s="2">
        <v>0</v>
      </c>
      <c r="O1231" s="2">
        <v>20</v>
      </c>
      <c r="P1231" s="2">
        <v>0</v>
      </c>
      <c r="Q1231" s="2">
        <v>0</v>
      </c>
      <c r="R1231" s="2">
        <v>977</v>
      </c>
      <c r="S1231" s="2">
        <v>340400</v>
      </c>
      <c r="T1231" s="2">
        <v>20505300</v>
      </c>
      <c r="U1231" s="2">
        <v>71</v>
      </c>
      <c r="V1231" s="2">
        <v>54</v>
      </c>
      <c r="W1231" s="2">
        <v>0</v>
      </c>
      <c r="X1231" s="2">
        <v>179</v>
      </c>
      <c r="Y1231" s="2">
        <v>4</v>
      </c>
      <c r="Z1231" s="2">
        <v>115</v>
      </c>
      <c r="AA1231" s="9">
        <f t="shared" si="173"/>
        <v>7420</v>
      </c>
      <c r="AB1231" s="9">
        <f t="shared" si="174"/>
        <v>872</v>
      </c>
      <c r="AC1231" s="9">
        <f t="shared" si="175"/>
        <v>1008</v>
      </c>
      <c r="AD1231" s="9">
        <f t="shared" si="176"/>
        <v>977</v>
      </c>
      <c r="AE1231" s="44">
        <f t="shared" si="177"/>
        <v>1.1727789812989544E-5</v>
      </c>
      <c r="AF1231" s="9">
        <f t="shared" si="178"/>
        <v>125</v>
      </c>
      <c r="AG1231" s="9">
        <f t="shared" si="171"/>
        <v>119</v>
      </c>
      <c r="AH1231" s="44">
        <f t="shared" si="179"/>
        <v>1.0577014765255327E-5</v>
      </c>
      <c r="AI1231">
        <f>AA1231/'Totals and Drop Down Lists'!W$6*Inputs!E$37</f>
        <v>6730.9818210519697</v>
      </c>
      <c r="AJ1231">
        <f>AB1231/'Totals and Drop Down Lists'!X$6*Inputs!F$37</f>
        <v>2869.2176233640321</v>
      </c>
      <c r="AK1231">
        <f>AC1231/'Totals and Drop Down Lists'!Y$6*Inputs!G$37</f>
        <v>6645.0764886063853</v>
      </c>
      <c r="AL1231">
        <f>AD1231/'Totals and Drop Down Lists'!Z$6*Inputs!H$37</f>
        <v>7833.0987407840294</v>
      </c>
      <c r="AM1231">
        <f>AE1231/'Totals and Drop Down Lists'!AA$6*Inputs!I$37</f>
        <v>1459.9849349589581</v>
      </c>
      <c r="AN1231">
        <f>AF1231/'Totals and Drop Down Lists'!AB$6*Inputs!J$37</f>
        <v>2494.5866425430927</v>
      </c>
      <c r="AO1231">
        <f>AG1231/'Totals and Drop Down Lists'!AC$6*Inputs!K$37</f>
        <v>2216.2055653119023</v>
      </c>
      <c r="AP1231">
        <f>AH1231/'Totals and Drop Down Lists'!AD$6*Inputs!L$37</f>
        <v>2489.0879227253563</v>
      </c>
      <c r="AQ1231">
        <f>IF(OR($D1231="51",$D1231="52",$D1231="61"),(AA1231/'Totals and Drop Down Lists'!W$4)*Inputs!E$38,0)</f>
        <v>0</v>
      </c>
      <c r="AR1231">
        <f>IF(OR($D1231="51",$D1231="52",$D1231="61"),(AB1231/'Totals and Drop Down Lists'!X$4)*Inputs!F$38,0)</f>
        <v>0</v>
      </c>
      <c r="AS1231">
        <f>IF(OR($D1231="51",$D1231="52",$D1231="61"),(AC1231/'Totals and Drop Down Lists'!Y$4)*Inputs!G$38,0)</f>
        <v>0</v>
      </c>
      <c r="AT1231">
        <f>IF(OR($D1231="51",$D1231="52",$D1231="61"),(AD1231/'Totals and Drop Down Lists'!Z$4)*Inputs!H$38,0)</f>
        <v>0</v>
      </c>
      <c r="AU1231">
        <f>IF(OR($D1231="51",$D1231="52",$D1231="61"),(AE1231/'Totals and Drop Down Lists'!AA$4)*Inputs!I$38,0)</f>
        <v>0</v>
      </c>
      <c r="AV1231">
        <f>IF(OR($D1231="51",$D1231="52",$D1231="61"),(AF1231/'Totals and Drop Down Lists'!AB$4)*Inputs!J$38,0)</f>
        <v>0</v>
      </c>
      <c r="AW1231">
        <f>IF(OR($D1231="51",$D1231="52",$D1231="61"),(AG1231/'Totals and Drop Down Lists'!AC$4)*Inputs!K$38,0)</f>
        <v>0</v>
      </c>
      <c r="AX1231">
        <f>IF(OR($D1231="51",$D1231="52",$D1231="61"),(AH1231/'Totals and Drop Down Lists'!AD$4)*Inputs!L$38,0)</f>
        <v>0</v>
      </c>
      <c r="AY1231">
        <f>IF(OR($D1231="51",$D1231="52",$D1231="61"),0,(AA1231/'Totals and Drop Down Lists'!W$5)*Inputs!E$39)</f>
        <v>0</v>
      </c>
      <c r="AZ1231">
        <f>IF(OR($D1231="51",$D1231="52",$D1231="61"),0,(AB1231/'Totals and Drop Down Lists'!X$5)*Inputs!F$39)</f>
        <v>0</v>
      </c>
      <c r="BA1231">
        <f>IF(OR($D1231="51",$D1231="52",$D1231="61"),0,(AC1231/'Totals and Drop Down Lists'!Y$5)*Inputs!G$39)</f>
        <v>0</v>
      </c>
      <c r="BB1231">
        <f>IF(OR($D1231="51",$D1231="52",$D1231="61"),0,(AD1231/'Totals and Drop Down Lists'!Z$5)*Inputs!H$39)</f>
        <v>0</v>
      </c>
      <c r="BC1231">
        <f>IF(OR($D1231="51",$D1231="52",$D1231="61"),0,(AE1231/'Totals and Drop Down Lists'!AA$5)*Inputs!I$39)</f>
        <v>0</v>
      </c>
      <c r="BD1231">
        <f>IF(OR($D1231="51",$D1231="52",$D1231="61"),0,(AF1231/'Totals and Drop Down Lists'!AB$5)*Inputs!J$39)</f>
        <v>0</v>
      </c>
      <c r="BE1231">
        <f>IF(OR($D1231="51",$D1231="52",$D1231="61"),0,(AG1231/'Totals and Drop Down Lists'!AC$5)*Inputs!K$39)</f>
        <v>0</v>
      </c>
      <c r="BF1231">
        <f>IF(OR($D1231="51",$D1231="52",$D1231="61"),0,(AH1231/'Totals and Drop Down Lists'!AD$5)*Inputs!L$39)</f>
        <v>0</v>
      </c>
      <c r="BG1231" s="10">
        <f t="shared" si="172"/>
        <v>32738.239739345725</v>
      </c>
    </row>
    <row r="1232" spans="1:59" ht="28.8">
      <c r="A1232" s="1" t="s">
        <v>7454</v>
      </c>
      <c r="B1232" s="1" t="s">
        <v>2066</v>
      </c>
      <c r="C1232" s="1" t="s">
        <v>2214</v>
      </c>
      <c r="D1232" s="1" t="s">
        <v>58</v>
      </c>
      <c r="E1232" s="1" t="s">
        <v>2215</v>
      </c>
      <c r="F1232" s="2">
        <v>60556</v>
      </c>
      <c r="G1232" s="2">
        <v>1119</v>
      </c>
      <c r="H1232" s="2">
        <v>41</v>
      </c>
      <c r="I1232" s="2">
        <v>4274</v>
      </c>
      <c r="J1232" s="2">
        <v>22749</v>
      </c>
      <c r="K1232" s="2">
        <v>3175</v>
      </c>
      <c r="L1232" s="2">
        <v>111</v>
      </c>
      <c r="M1232" s="2">
        <v>0</v>
      </c>
      <c r="N1232" s="2">
        <v>0</v>
      </c>
      <c r="O1232" s="2">
        <v>57</v>
      </c>
      <c r="P1232" s="2">
        <v>25</v>
      </c>
      <c r="Q1232" s="2">
        <v>54</v>
      </c>
      <c r="R1232" s="2">
        <v>1664</v>
      </c>
      <c r="S1232" s="2">
        <v>2704300</v>
      </c>
      <c r="T1232" s="2">
        <v>135243900</v>
      </c>
      <c r="U1232" s="2">
        <v>316</v>
      </c>
      <c r="V1232" s="2">
        <v>115</v>
      </c>
      <c r="W1232" s="2">
        <v>45</v>
      </c>
      <c r="X1232" s="2">
        <v>805</v>
      </c>
      <c r="Y1232" s="2">
        <v>20</v>
      </c>
      <c r="Z1232" s="2">
        <v>570</v>
      </c>
      <c r="AA1232" s="9">
        <f t="shared" si="173"/>
        <v>60556</v>
      </c>
      <c r="AB1232" s="9">
        <f t="shared" si="174"/>
        <v>3114</v>
      </c>
      <c r="AC1232" s="9">
        <f t="shared" si="175"/>
        <v>1911</v>
      </c>
      <c r="AD1232" s="9">
        <f t="shared" si="176"/>
        <v>1664</v>
      </c>
      <c r="AE1232" s="44">
        <f t="shared" si="177"/>
        <v>3.0947169564308145E-5</v>
      </c>
      <c r="AF1232" s="9">
        <f t="shared" si="178"/>
        <v>645</v>
      </c>
      <c r="AG1232" s="9">
        <f t="shared" si="171"/>
        <v>590</v>
      </c>
      <c r="AH1232" s="44">
        <f t="shared" si="179"/>
        <v>3.0639700575708139E-5</v>
      </c>
      <c r="AI1232">
        <f>AA1232/'Totals and Drop Down Lists'!W$6*Inputs!E$37</f>
        <v>54932.794495366994</v>
      </c>
      <c r="AJ1232">
        <f>AB1232/'Totals and Drop Down Lists'!X$6*Inputs!F$37</f>
        <v>10246.265687105042</v>
      </c>
      <c r="AK1232">
        <f>AC1232/'Totals and Drop Down Lists'!Y$6*Inputs!G$37</f>
        <v>12597.957509649606</v>
      </c>
      <c r="AL1232">
        <f>AD1232/'Totals and Drop Down Lists'!Z$6*Inputs!H$37</f>
        <v>13341.12211326983</v>
      </c>
      <c r="AM1232">
        <f>AE1232/'Totals and Drop Down Lists'!AA$6*Inputs!I$37</f>
        <v>3852.5930344920444</v>
      </c>
      <c r="AN1232">
        <f>AF1232/'Totals and Drop Down Lists'!AB$6*Inputs!J$37</f>
        <v>12872.06707552236</v>
      </c>
      <c r="AO1232">
        <f>AG1232/'Totals and Drop Down Lists'!AC$6*Inputs!K$37</f>
        <v>10987.909945664056</v>
      </c>
      <c r="AP1232">
        <f>AH1232/'Totals and Drop Down Lists'!AD$6*Inputs!L$37</f>
        <v>7210.4379497928467</v>
      </c>
      <c r="AQ1232">
        <f>IF(OR($D1232="51",$D1232="52",$D1232="61"),(AA1232/'Totals and Drop Down Lists'!W$4)*Inputs!E$38,0)</f>
        <v>0</v>
      </c>
      <c r="AR1232">
        <f>IF(OR($D1232="51",$D1232="52",$D1232="61"),(AB1232/'Totals and Drop Down Lists'!X$4)*Inputs!F$38,0)</f>
        <v>0</v>
      </c>
      <c r="AS1232">
        <f>IF(OR($D1232="51",$D1232="52",$D1232="61"),(AC1232/'Totals and Drop Down Lists'!Y$4)*Inputs!G$38,0)</f>
        <v>0</v>
      </c>
      <c r="AT1232">
        <f>IF(OR($D1232="51",$D1232="52",$D1232="61"),(AD1232/'Totals and Drop Down Lists'!Z$4)*Inputs!H$38,0)</f>
        <v>0</v>
      </c>
      <c r="AU1232">
        <f>IF(OR($D1232="51",$D1232="52",$D1232="61"),(AE1232/'Totals and Drop Down Lists'!AA$4)*Inputs!I$38,0)</f>
        <v>0</v>
      </c>
      <c r="AV1232">
        <f>IF(OR($D1232="51",$D1232="52",$D1232="61"),(AF1232/'Totals and Drop Down Lists'!AB$4)*Inputs!J$38,0)</f>
        <v>0</v>
      </c>
      <c r="AW1232">
        <f>IF(OR($D1232="51",$D1232="52",$D1232="61"),(AG1232/'Totals and Drop Down Lists'!AC$4)*Inputs!K$38,0)</f>
        <v>0</v>
      </c>
      <c r="AX1232">
        <f>IF(OR($D1232="51",$D1232="52",$D1232="61"),(AH1232/'Totals and Drop Down Lists'!AD$4)*Inputs!L$38,0)</f>
        <v>0</v>
      </c>
      <c r="AY1232">
        <f>IF(OR($D1232="51",$D1232="52",$D1232="61"),0,(AA1232/'Totals and Drop Down Lists'!W$5)*Inputs!E$39)</f>
        <v>0</v>
      </c>
      <c r="AZ1232">
        <f>IF(OR($D1232="51",$D1232="52",$D1232="61"),0,(AB1232/'Totals and Drop Down Lists'!X$5)*Inputs!F$39)</f>
        <v>0</v>
      </c>
      <c r="BA1232">
        <f>IF(OR($D1232="51",$D1232="52",$D1232="61"),0,(AC1232/'Totals and Drop Down Lists'!Y$5)*Inputs!G$39)</f>
        <v>0</v>
      </c>
      <c r="BB1232">
        <f>IF(OR($D1232="51",$D1232="52",$D1232="61"),0,(AD1232/'Totals and Drop Down Lists'!Z$5)*Inputs!H$39)</f>
        <v>0</v>
      </c>
      <c r="BC1232">
        <f>IF(OR($D1232="51",$D1232="52",$D1232="61"),0,(AE1232/'Totals and Drop Down Lists'!AA$5)*Inputs!I$39)</f>
        <v>0</v>
      </c>
      <c r="BD1232">
        <f>IF(OR($D1232="51",$D1232="52",$D1232="61"),0,(AF1232/'Totals and Drop Down Lists'!AB$5)*Inputs!J$39)</f>
        <v>0</v>
      </c>
      <c r="BE1232">
        <f>IF(OR($D1232="51",$D1232="52",$D1232="61"),0,(AG1232/'Totals and Drop Down Lists'!AC$5)*Inputs!K$39)</f>
        <v>0</v>
      </c>
      <c r="BF1232">
        <f>IF(OR($D1232="51",$D1232="52",$D1232="61"),0,(AH1232/'Totals and Drop Down Lists'!AD$5)*Inputs!L$39)</f>
        <v>0</v>
      </c>
      <c r="BG1232" s="10">
        <f t="shared" si="172"/>
        <v>126041.14781086278</v>
      </c>
    </row>
    <row r="1233" spans="1:59" ht="28.8">
      <c r="A1233" s="1" t="s">
        <v>7454</v>
      </c>
      <c r="B1233" s="1" t="s">
        <v>2066</v>
      </c>
      <c r="C1233" s="1" t="s">
        <v>2216</v>
      </c>
      <c r="D1233" s="1" t="s">
        <v>25</v>
      </c>
      <c r="E1233" s="1" t="s">
        <v>2217</v>
      </c>
      <c r="F1233" s="2">
        <v>16098</v>
      </c>
      <c r="G1233" s="2">
        <v>63</v>
      </c>
      <c r="H1233" s="2">
        <v>11</v>
      </c>
      <c r="I1233" s="2">
        <v>2487</v>
      </c>
      <c r="J1233" s="2">
        <v>6466</v>
      </c>
      <c r="K1233" s="2">
        <v>1409</v>
      </c>
      <c r="L1233" s="2">
        <v>42</v>
      </c>
      <c r="M1233" s="2">
        <v>0</v>
      </c>
      <c r="N1233" s="2">
        <v>3</v>
      </c>
      <c r="O1233" s="2">
        <v>76</v>
      </c>
      <c r="P1233" s="2">
        <v>0</v>
      </c>
      <c r="Q1233" s="2">
        <v>0</v>
      </c>
      <c r="R1233" s="2">
        <v>2946</v>
      </c>
      <c r="S1233" s="2">
        <v>707700</v>
      </c>
      <c r="T1233" s="2">
        <v>42731600</v>
      </c>
      <c r="U1233" s="2">
        <v>150</v>
      </c>
      <c r="V1233" s="2">
        <v>164</v>
      </c>
      <c r="W1233" s="2">
        <v>28</v>
      </c>
      <c r="X1233" s="2">
        <v>469</v>
      </c>
      <c r="Y1233" s="2">
        <v>24</v>
      </c>
      <c r="Z1233" s="2">
        <v>287</v>
      </c>
      <c r="AA1233" s="9">
        <f t="shared" si="173"/>
        <v>16098</v>
      </c>
      <c r="AB1233" s="9">
        <f t="shared" si="174"/>
        <v>2413</v>
      </c>
      <c r="AC1233" s="9">
        <f t="shared" si="175"/>
        <v>3067</v>
      </c>
      <c r="AD1233" s="9">
        <f t="shared" si="176"/>
        <v>2946</v>
      </c>
      <c r="AE1233" s="44">
        <f t="shared" si="177"/>
        <v>2.144282848903884E-5</v>
      </c>
      <c r="AF1233" s="9">
        <f t="shared" si="178"/>
        <v>277</v>
      </c>
      <c r="AG1233" s="9">
        <f t="shared" si="171"/>
        <v>311</v>
      </c>
      <c r="AH1233" s="44">
        <f t="shared" si="179"/>
        <v>2.5216613859494768E-5</v>
      </c>
      <c r="AI1233">
        <f>AA1233/'Totals and Drop Down Lists'!W$6*Inputs!E$37</f>
        <v>14603.146274298464</v>
      </c>
      <c r="AJ1233">
        <f>AB1233/'Totals and Drop Down Lists'!X$6*Inputs!F$37</f>
        <v>7939.704271992442</v>
      </c>
      <c r="AK1233">
        <f>AC1233/'Totals and Drop Down Lists'!Y$6*Inputs!G$37</f>
        <v>20218.699990630743</v>
      </c>
      <c r="AL1233">
        <f>AD1233/'Totals and Drop Down Lists'!Z$6*Inputs!H$37</f>
        <v>23619.558741401997</v>
      </c>
      <c r="AM1233">
        <f>AE1233/'Totals and Drop Down Lists'!AA$6*Inputs!I$37</f>
        <v>2669.403788447089</v>
      </c>
      <c r="AN1233">
        <f>AF1233/'Totals and Drop Down Lists'!AB$6*Inputs!J$37</f>
        <v>5528.0039998754937</v>
      </c>
      <c r="AO1233">
        <f>AG1233/'Totals and Drop Down Lists'!AC$6*Inputs!K$37</f>
        <v>5791.9321916974941</v>
      </c>
      <c r="AP1233">
        <f>AH1233/'Totals and Drop Down Lists'!AD$6*Inputs!L$37</f>
        <v>5934.2234460974678</v>
      </c>
      <c r="AQ1233">
        <f>IF(OR($D1233="51",$D1233="52",$D1233="61"),(AA1233/'Totals and Drop Down Lists'!W$4)*Inputs!E$38,0)</f>
        <v>0</v>
      </c>
      <c r="AR1233">
        <f>IF(OR($D1233="51",$D1233="52",$D1233="61"),(AB1233/'Totals and Drop Down Lists'!X$4)*Inputs!F$38,0)</f>
        <v>0</v>
      </c>
      <c r="AS1233">
        <f>IF(OR($D1233="51",$D1233="52",$D1233="61"),(AC1233/'Totals and Drop Down Lists'!Y$4)*Inputs!G$38,0)</f>
        <v>0</v>
      </c>
      <c r="AT1233">
        <f>IF(OR($D1233="51",$D1233="52",$D1233="61"),(AD1233/'Totals and Drop Down Lists'!Z$4)*Inputs!H$38,0)</f>
        <v>0</v>
      </c>
      <c r="AU1233">
        <f>IF(OR($D1233="51",$D1233="52",$D1233="61"),(AE1233/'Totals and Drop Down Lists'!AA$4)*Inputs!I$38,0)</f>
        <v>0</v>
      </c>
      <c r="AV1233">
        <f>IF(OR($D1233="51",$D1233="52",$D1233="61"),(AF1233/'Totals and Drop Down Lists'!AB$4)*Inputs!J$38,0)</f>
        <v>0</v>
      </c>
      <c r="AW1233">
        <f>IF(OR($D1233="51",$D1233="52",$D1233="61"),(AG1233/'Totals and Drop Down Lists'!AC$4)*Inputs!K$38,0)</f>
        <v>0</v>
      </c>
      <c r="AX1233">
        <f>IF(OR($D1233="51",$D1233="52",$D1233="61"),(AH1233/'Totals and Drop Down Lists'!AD$4)*Inputs!L$38,0)</f>
        <v>0</v>
      </c>
      <c r="AY1233">
        <f>IF(OR($D1233="51",$D1233="52",$D1233="61"),0,(AA1233/'Totals and Drop Down Lists'!W$5)*Inputs!E$39)</f>
        <v>0</v>
      </c>
      <c r="AZ1233">
        <f>IF(OR($D1233="51",$D1233="52",$D1233="61"),0,(AB1233/'Totals and Drop Down Lists'!X$5)*Inputs!F$39)</f>
        <v>0</v>
      </c>
      <c r="BA1233">
        <f>IF(OR($D1233="51",$D1233="52",$D1233="61"),0,(AC1233/'Totals and Drop Down Lists'!Y$5)*Inputs!G$39)</f>
        <v>0</v>
      </c>
      <c r="BB1233">
        <f>IF(OR($D1233="51",$D1233="52",$D1233="61"),0,(AD1233/'Totals and Drop Down Lists'!Z$5)*Inputs!H$39)</f>
        <v>0</v>
      </c>
      <c r="BC1233">
        <f>IF(OR($D1233="51",$D1233="52",$D1233="61"),0,(AE1233/'Totals and Drop Down Lists'!AA$5)*Inputs!I$39)</f>
        <v>0</v>
      </c>
      <c r="BD1233">
        <f>IF(OR($D1233="51",$D1233="52",$D1233="61"),0,(AF1233/'Totals and Drop Down Lists'!AB$5)*Inputs!J$39)</f>
        <v>0</v>
      </c>
      <c r="BE1233">
        <f>IF(OR($D1233="51",$D1233="52",$D1233="61"),0,(AG1233/'Totals and Drop Down Lists'!AC$5)*Inputs!K$39)</f>
        <v>0</v>
      </c>
      <c r="BF1233">
        <f>IF(OR($D1233="51",$D1233="52",$D1233="61"),0,(AH1233/'Totals and Drop Down Lists'!AD$5)*Inputs!L$39)</f>
        <v>0</v>
      </c>
      <c r="BG1233" s="10">
        <f t="shared" si="172"/>
        <v>86304.672704441196</v>
      </c>
    </row>
    <row r="1234" spans="1:59" ht="28.8">
      <c r="A1234" s="1" t="s">
        <v>7454</v>
      </c>
      <c r="B1234" s="1" t="s">
        <v>2066</v>
      </c>
      <c r="C1234" s="1" t="s">
        <v>2218</v>
      </c>
      <c r="D1234" s="1" t="s">
        <v>58</v>
      </c>
      <c r="E1234" s="1" t="s">
        <v>2219</v>
      </c>
      <c r="F1234" s="2">
        <v>47082</v>
      </c>
      <c r="G1234" s="2">
        <v>467</v>
      </c>
      <c r="H1234" s="2">
        <v>47</v>
      </c>
      <c r="I1234" s="2">
        <v>6288</v>
      </c>
      <c r="J1234" s="2">
        <v>17863</v>
      </c>
      <c r="K1234" s="2">
        <v>4713</v>
      </c>
      <c r="L1234" s="2">
        <v>135</v>
      </c>
      <c r="M1234" s="2">
        <v>11</v>
      </c>
      <c r="N1234" s="2">
        <v>0</v>
      </c>
      <c r="O1234" s="2">
        <v>117</v>
      </c>
      <c r="P1234" s="2">
        <v>37</v>
      </c>
      <c r="Q1234" s="2">
        <v>0</v>
      </c>
      <c r="R1234" s="2">
        <v>3356</v>
      </c>
      <c r="S1234" s="2">
        <v>3327500</v>
      </c>
      <c r="T1234" s="2">
        <v>167582000</v>
      </c>
      <c r="U1234" s="2">
        <v>447</v>
      </c>
      <c r="V1234" s="2">
        <v>139</v>
      </c>
      <c r="W1234" s="2">
        <v>25</v>
      </c>
      <c r="X1234" s="2">
        <v>700</v>
      </c>
      <c r="Y1234" s="2">
        <v>119</v>
      </c>
      <c r="Z1234" s="2">
        <v>369</v>
      </c>
      <c r="AA1234" s="9">
        <f t="shared" si="173"/>
        <v>47082</v>
      </c>
      <c r="AB1234" s="9">
        <f t="shared" si="174"/>
        <v>5774</v>
      </c>
      <c r="AC1234" s="9">
        <f t="shared" si="175"/>
        <v>3656</v>
      </c>
      <c r="AD1234" s="9">
        <f t="shared" si="176"/>
        <v>3356</v>
      </c>
      <c r="AE1234" s="44">
        <f t="shared" si="177"/>
        <v>8.6843289837004259E-5</v>
      </c>
      <c r="AF1234" s="9">
        <f t="shared" si="178"/>
        <v>536</v>
      </c>
      <c r="AG1234" s="9">
        <f t="shared" si="171"/>
        <v>488</v>
      </c>
      <c r="AH1234" s="44">
        <f t="shared" si="179"/>
        <v>4.7908651834769432E-5</v>
      </c>
      <c r="AI1234">
        <f>AA1234/'Totals and Drop Down Lists'!W$6*Inputs!E$37</f>
        <v>42709.98464942976</v>
      </c>
      <c r="AJ1234">
        <f>AB1234/'Totals and Drop Down Lists'!X$6*Inputs!F$37</f>
        <v>18998.695593238441</v>
      </c>
      <c r="AK1234">
        <f>AC1234/'Totals and Drop Down Lists'!Y$6*Inputs!G$37</f>
        <v>24101.586946770782</v>
      </c>
      <c r="AL1234">
        <f>AD1234/'Totals and Drop Down Lists'!Z$6*Inputs!H$37</f>
        <v>26906.734262099493</v>
      </c>
      <c r="AM1234">
        <f>AE1234/'Totals and Drop Down Lists'!AA$6*Inputs!I$37</f>
        <v>10811.064734795111</v>
      </c>
      <c r="AN1234">
        <f>AF1234/'Totals and Drop Down Lists'!AB$6*Inputs!J$37</f>
        <v>10696.787523224781</v>
      </c>
      <c r="AO1234">
        <f>AG1234/'Totals and Drop Down Lists'!AC$6*Inputs!K$37</f>
        <v>9088.3051753967102</v>
      </c>
      <c r="AP1234">
        <f>AH1234/'Totals and Drop Down Lists'!AD$6*Inputs!L$37</f>
        <v>11274.338678972237</v>
      </c>
      <c r="AQ1234">
        <f>IF(OR($D1234="51",$D1234="52",$D1234="61"),(AA1234/'Totals and Drop Down Lists'!W$4)*Inputs!E$38,0)</f>
        <v>0</v>
      </c>
      <c r="AR1234">
        <f>IF(OR($D1234="51",$D1234="52",$D1234="61"),(AB1234/'Totals and Drop Down Lists'!X$4)*Inputs!F$38,0)</f>
        <v>0</v>
      </c>
      <c r="AS1234">
        <f>IF(OR($D1234="51",$D1234="52",$D1234="61"),(AC1234/'Totals and Drop Down Lists'!Y$4)*Inputs!G$38,0)</f>
        <v>0</v>
      </c>
      <c r="AT1234">
        <f>IF(OR($D1234="51",$D1234="52",$D1234="61"),(AD1234/'Totals and Drop Down Lists'!Z$4)*Inputs!H$38,0)</f>
        <v>0</v>
      </c>
      <c r="AU1234">
        <f>IF(OR($D1234="51",$D1234="52",$D1234="61"),(AE1234/'Totals and Drop Down Lists'!AA$4)*Inputs!I$38,0)</f>
        <v>0</v>
      </c>
      <c r="AV1234">
        <f>IF(OR($D1234="51",$D1234="52",$D1234="61"),(AF1234/'Totals and Drop Down Lists'!AB$4)*Inputs!J$38,0)</f>
        <v>0</v>
      </c>
      <c r="AW1234">
        <f>IF(OR($D1234="51",$D1234="52",$D1234="61"),(AG1234/'Totals and Drop Down Lists'!AC$4)*Inputs!K$38,0)</f>
        <v>0</v>
      </c>
      <c r="AX1234">
        <f>IF(OR($D1234="51",$D1234="52",$D1234="61"),(AH1234/'Totals and Drop Down Lists'!AD$4)*Inputs!L$38,0)</f>
        <v>0</v>
      </c>
      <c r="AY1234">
        <f>IF(OR($D1234="51",$D1234="52",$D1234="61"),0,(AA1234/'Totals and Drop Down Lists'!W$5)*Inputs!E$39)</f>
        <v>0</v>
      </c>
      <c r="AZ1234">
        <f>IF(OR($D1234="51",$D1234="52",$D1234="61"),0,(AB1234/'Totals and Drop Down Lists'!X$5)*Inputs!F$39)</f>
        <v>0</v>
      </c>
      <c r="BA1234">
        <f>IF(OR($D1234="51",$D1234="52",$D1234="61"),0,(AC1234/'Totals and Drop Down Lists'!Y$5)*Inputs!G$39)</f>
        <v>0</v>
      </c>
      <c r="BB1234">
        <f>IF(OR($D1234="51",$D1234="52",$D1234="61"),0,(AD1234/'Totals and Drop Down Lists'!Z$5)*Inputs!H$39)</f>
        <v>0</v>
      </c>
      <c r="BC1234">
        <f>IF(OR($D1234="51",$D1234="52",$D1234="61"),0,(AE1234/'Totals and Drop Down Lists'!AA$5)*Inputs!I$39)</f>
        <v>0</v>
      </c>
      <c r="BD1234">
        <f>IF(OR($D1234="51",$D1234="52",$D1234="61"),0,(AF1234/'Totals and Drop Down Lists'!AB$5)*Inputs!J$39)</f>
        <v>0</v>
      </c>
      <c r="BE1234">
        <f>IF(OR($D1234="51",$D1234="52",$D1234="61"),0,(AG1234/'Totals and Drop Down Lists'!AC$5)*Inputs!K$39)</f>
        <v>0</v>
      </c>
      <c r="BF1234">
        <f>IF(OR($D1234="51",$D1234="52",$D1234="61"),0,(AH1234/'Totals and Drop Down Lists'!AD$5)*Inputs!L$39)</f>
        <v>0</v>
      </c>
      <c r="BG1234" s="10">
        <f t="shared" si="172"/>
        <v>154587.49756392732</v>
      </c>
    </row>
    <row r="1235" spans="1:59" ht="28.8">
      <c r="A1235" s="1" t="s">
        <v>7454</v>
      </c>
      <c r="B1235" s="1" t="s">
        <v>2066</v>
      </c>
      <c r="C1235" s="1" t="s">
        <v>2220</v>
      </c>
      <c r="D1235" s="1" t="s">
        <v>25</v>
      </c>
      <c r="E1235" s="1" t="s">
        <v>2221</v>
      </c>
      <c r="F1235" s="2">
        <v>32650</v>
      </c>
      <c r="G1235" s="2">
        <v>195</v>
      </c>
      <c r="H1235" s="2">
        <v>21</v>
      </c>
      <c r="I1235" s="2">
        <v>4640</v>
      </c>
      <c r="J1235" s="2">
        <v>12703</v>
      </c>
      <c r="K1235" s="2">
        <v>3029</v>
      </c>
      <c r="L1235" s="2">
        <v>48</v>
      </c>
      <c r="M1235" s="2">
        <v>0</v>
      </c>
      <c r="N1235" s="2">
        <v>39</v>
      </c>
      <c r="O1235" s="2">
        <v>89</v>
      </c>
      <c r="P1235" s="2">
        <v>41</v>
      </c>
      <c r="Q1235" s="2">
        <v>0</v>
      </c>
      <c r="R1235" s="2">
        <v>5194</v>
      </c>
      <c r="S1235" s="2">
        <v>1681100</v>
      </c>
      <c r="T1235" s="2">
        <v>96335500</v>
      </c>
      <c r="U1235" s="2">
        <v>366</v>
      </c>
      <c r="V1235" s="2">
        <v>289</v>
      </c>
      <c r="W1235" s="2">
        <v>0</v>
      </c>
      <c r="X1235" s="2">
        <v>839</v>
      </c>
      <c r="Y1235" s="2">
        <v>104</v>
      </c>
      <c r="Z1235" s="2">
        <v>504</v>
      </c>
      <c r="AA1235" s="9">
        <f t="shared" si="173"/>
        <v>32650</v>
      </c>
      <c r="AB1235" s="9">
        <f t="shared" si="174"/>
        <v>4424</v>
      </c>
      <c r="AC1235" s="9">
        <f t="shared" si="175"/>
        <v>5411</v>
      </c>
      <c r="AD1235" s="9">
        <f t="shared" si="176"/>
        <v>5194</v>
      </c>
      <c r="AE1235" s="44">
        <f t="shared" si="177"/>
        <v>5.0441504835193011E-5</v>
      </c>
      <c r="AF1235" s="9">
        <f t="shared" si="178"/>
        <v>550</v>
      </c>
      <c r="AG1235" s="9">
        <f t="shared" si="171"/>
        <v>608</v>
      </c>
      <c r="AH1235" s="44">
        <f t="shared" si="179"/>
        <v>5.3944558224652054E-5</v>
      </c>
      <c r="AI1235">
        <f>AA1235/'Totals and Drop Down Lists'!W$6*Inputs!E$37</f>
        <v>29618.134293442967</v>
      </c>
      <c r="AJ1235">
        <f>AB1235/'Totals and Drop Down Lists'!X$6*Inputs!F$37</f>
        <v>14556.672896516604</v>
      </c>
      <c r="AK1235">
        <f>AC1235/'Totals and Drop Down Lists'!Y$6*Inputs!G$37</f>
        <v>35671.139761755119</v>
      </c>
      <c r="AL1235">
        <f>AD1235/'Totals and Drop Down Lists'!Z$6*Inputs!H$37</f>
        <v>41642.90159634826</v>
      </c>
      <c r="AM1235">
        <f>AE1235/'Totals and Drop Down Lists'!AA$6*Inputs!I$37</f>
        <v>6279.430168033392</v>
      </c>
      <c r="AN1235">
        <f>AF1235/'Totals and Drop Down Lists'!AB$6*Inputs!J$37</f>
        <v>10976.181227189607</v>
      </c>
      <c r="AO1235">
        <f>AG1235/'Totals and Drop Down Lists'!AC$6*Inputs!K$37</f>
        <v>11323.134316887705</v>
      </c>
      <c r="AP1235">
        <f>AH1235/'Totals and Drop Down Lists'!AD$6*Inputs!L$37</f>
        <v>12694.767980736096</v>
      </c>
      <c r="AQ1235">
        <f>IF(OR($D1235="51",$D1235="52",$D1235="61"),(AA1235/'Totals and Drop Down Lists'!W$4)*Inputs!E$38,0)</f>
        <v>0</v>
      </c>
      <c r="AR1235">
        <f>IF(OR($D1235="51",$D1235="52",$D1235="61"),(AB1235/'Totals and Drop Down Lists'!X$4)*Inputs!F$38,0)</f>
        <v>0</v>
      </c>
      <c r="AS1235">
        <f>IF(OR($D1235="51",$D1235="52",$D1235="61"),(AC1235/'Totals and Drop Down Lists'!Y$4)*Inputs!G$38,0)</f>
        <v>0</v>
      </c>
      <c r="AT1235">
        <f>IF(OR($D1235="51",$D1235="52",$D1235="61"),(AD1235/'Totals and Drop Down Lists'!Z$4)*Inputs!H$38,0)</f>
        <v>0</v>
      </c>
      <c r="AU1235">
        <f>IF(OR($D1235="51",$D1235="52",$D1235="61"),(AE1235/'Totals and Drop Down Lists'!AA$4)*Inputs!I$38,0)</f>
        <v>0</v>
      </c>
      <c r="AV1235">
        <f>IF(OR($D1235="51",$D1235="52",$D1235="61"),(AF1235/'Totals and Drop Down Lists'!AB$4)*Inputs!J$38,0)</f>
        <v>0</v>
      </c>
      <c r="AW1235">
        <f>IF(OR($D1235="51",$D1235="52",$D1235="61"),(AG1235/'Totals and Drop Down Lists'!AC$4)*Inputs!K$38,0)</f>
        <v>0</v>
      </c>
      <c r="AX1235">
        <f>IF(OR($D1235="51",$D1235="52",$D1235="61"),(AH1235/'Totals and Drop Down Lists'!AD$4)*Inputs!L$38,0)</f>
        <v>0</v>
      </c>
      <c r="AY1235">
        <f>IF(OR($D1235="51",$D1235="52",$D1235="61"),0,(AA1235/'Totals and Drop Down Lists'!W$5)*Inputs!E$39)</f>
        <v>0</v>
      </c>
      <c r="AZ1235">
        <f>IF(OR($D1235="51",$D1235="52",$D1235="61"),0,(AB1235/'Totals and Drop Down Lists'!X$5)*Inputs!F$39)</f>
        <v>0</v>
      </c>
      <c r="BA1235">
        <f>IF(OR($D1235="51",$D1235="52",$D1235="61"),0,(AC1235/'Totals and Drop Down Lists'!Y$5)*Inputs!G$39)</f>
        <v>0</v>
      </c>
      <c r="BB1235">
        <f>IF(OR($D1235="51",$D1235="52",$D1235="61"),0,(AD1235/'Totals and Drop Down Lists'!Z$5)*Inputs!H$39)</f>
        <v>0</v>
      </c>
      <c r="BC1235">
        <f>IF(OR($D1235="51",$D1235="52",$D1235="61"),0,(AE1235/'Totals and Drop Down Lists'!AA$5)*Inputs!I$39)</f>
        <v>0</v>
      </c>
      <c r="BD1235">
        <f>IF(OR($D1235="51",$D1235="52",$D1235="61"),0,(AF1235/'Totals and Drop Down Lists'!AB$5)*Inputs!J$39)</f>
        <v>0</v>
      </c>
      <c r="BE1235">
        <f>IF(OR($D1235="51",$D1235="52",$D1235="61"),0,(AG1235/'Totals and Drop Down Lists'!AC$5)*Inputs!K$39)</f>
        <v>0</v>
      </c>
      <c r="BF1235">
        <f>IF(OR($D1235="51",$D1235="52",$D1235="61"),0,(AH1235/'Totals and Drop Down Lists'!AD$5)*Inputs!L$39)</f>
        <v>0</v>
      </c>
      <c r="BG1235" s="10">
        <f t="shared" si="172"/>
        <v>162762.36224090977</v>
      </c>
    </row>
    <row r="1236" spans="1:59" ht="28.8">
      <c r="A1236" s="1" t="s">
        <v>7454</v>
      </c>
      <c r="B1236" s="1" t="s">
        <v>2066</v>
      </c>
      <c r="C1236" s="1" t="s">
        <v>1752</v>
      </c>
      <c r="D1236" s="1" t="s">
        <v>25</v>
      </c>
      <c r="E1236" s="1" t="s">
        <v>2222</v>
      </c>
      <c r="F1236" s="2">
        <v>8464</v>
      </c>
      <c r="G1236" s="2">
        <v>34</v>
      </c>
      <c r="H1236" s="2">
        <v>0</v>
      </c>
      <c r="I1236" s="2">
        <v>596</v>
      </c>
      <c r="J1236" s="2">
        <v>3283</v>
      </c>
      <c r="K1236" s="2">
        <v>768</v>
      </c>
      <c r="L1236" s="2">
        <v>18</v>
      </c>
      <c r="M1236" s="2">
        <v>0</v>
      </c>
      <c r="N1236" s="2">
        <v>0</v>
      </c>
      <c r="O1236" s="2">
        <v>35</v>
      </c>
      <c r="P1236" s="2">
        <v>0</v>
      </c>
      <c r="Q1236" s="2">
        <v>0</v>
      </c>
      <c r="R1236" s="2">
        <v>1052</v>
      </c>
      <c r="S1236" s="2">
        <v>291200</v>
      </c>
      <c r="T1236" s="2">
        <v>21740300</v>
      </c>
      <c r="U1236" s="2">
        <v>33</v>
      </c>
      <c r="V1236" s="2">
        <v>50</v>
      </c>
      <c r="W1236" s="2">
        <v>0</v>
      </c>
      <c r="X1236" s="2">
        <v>129</v>
      </c>
      <c r="Y1236" s="2">
        <v>24</v>
      </c>
      <c r="Z1236" s="2">
        <v>64</v>
      </c>
      <c r="AA1236" s="9">
        <f t="shared" si="173"/>
        <v>8464</v>
      </c>
      <c r="AB1236" s="9">
        <f t="shared" si="174"/>
        <v>562</v>
      </c>
      <c r="AC1236" s="9">
        <f t="shared" si="175"/>
        <v>1105</v>
      </c>
      <c r="AD1236" s="9">
        <f t="shared" si="176"/>
        <v>1052</v>
      </c>
      <c r="AE1236" s="44">
        <f t="shared" si="177"/>
        <v>1.2547215100084671E-5</v>
      </c>
      <c r="AF1236" s="9">
        <f t="shared" si="178"/>
        <v>79</v>
      </c>
      <c r="AG1236" s="9">
        <f t="shared" si="171"/>
        <v>88</v>
      </c>
      <c r="AH1236" s="44">
        <f t="shared" si="179"/>
        <v>7.6599175635667163E-6</v>
      </c>
      <c r="AI1236">
        <f>AA1236/'Totals and Drop Down Lists'!W$6*Inputs!E$37</f>
        <v>7678.0364061164237</v>
      </c>
      <c r="AJ1236">
        <f>AB1236/'Totals and Drop Down Lists'!X$6*Inputs!F$37</f>
        <v>1849.1975967093877</v>
      </c>
      <c r="AK1236">
        <f>AC1236/'Totals and Drop Down Lists'!Y$6*Inputs!G$37</f>
        <v>7284.5332538790244</v>
      </c>
      <c r="AL1236">
        <f>AD1236/'Totals and Drop Down Lists'!Z$6*Inputs!H$37</f>
        <v>8434.4113360335723</v>
      </c>
      <c r="AM1236">
        <f>AE1236/'Totals and Drop Down Lists'!AA$6*Inputs!I$37</f>
        <v>1561.9946566166777</v>
      </c>
      <c r="AN1236">
        <f>AF1236/'Totals and Drop Down Lists'!AB$6*Inputs!J$37</f>
        <v>1576.5787580872347</v>
      </c>
      <c r="AO1236">
        <f>AG1236/'Totals and Drop Down Lists'!AC$6*Inputs!K$37</f>
        <v>1638.8747037600624</v>
      </c>
      <c r="AP1236">
        <f>AH1236/'Totals and Drop Down Lists'!AD$6*Inputs!L$37</f>
        <v>1802.6077035627075</v>
      </c>
      <c r="AQ1236">
        <f>IF(OR($D1236="51",$D1236="52",$D1236="61"),(AA1236/'Totals and Drop Down Lists'!W$4)*Inputs!E$38,0)</f>
        <v>0</v>
      </c>
      <c r="AR1236">
        <f>IF(OR($D1236="51",$D1236="52",$D1236="61"),(AB1236/'Totals and Drop Down Lists'!X$4)*Inputs!F$38,0)</f>
        <v>0</v>
      </c>
      <c r="AS1236">
        <f>IF(OR($D1236="51",$D1236="52",$D1236="61"),(AC1236/'Totals and Drop Down Lists'!Y$4)*Inputs!G$38,0)</f>
        <v>0</v>
      </c>
      <c r="AT1236">
        <f>IF(OR($D1236="51",$D1236="52",$D1236="61"),(AD1236/'Totals and Drop Down Lists'!Z$4)*Inputs!H$38,0)</f>
        <v>0</v>
      </c>
      <c r="AU1236">
        <f>IF(OR($D1236="51",$D1236="52",$D1236="61"),(AE1236/'Totals and Drop Down Lists'!AA$4)*Inputs!I$38,0)</f>
        <v>0</v>
      </c>
      <c r="AV1236">
        <f>IF(OR($D1236="51",$D1236="52",$D1236="61"),(AF1236/'Totals and Drop Down Lists'!AB$4)*Inputs!J$38,0)</f>
        <v>0</v>
      </c>
      <c r="AW1236">
        <f>IF(OR($D1236="51",$D1236="52",$D1236="61"),(AG1236/'Totals and Drop Down Lists'!AC$4)*Inputs!K$38,0)</f>
        <v>0</v>
      </c>
      <c r="AX1236">
        <f>IF(OR($D1236="51",$D1236="52",$D1236="61"),(AH1236/'Totals and Drop Down Lists'!AD$4)*Inputs!L$38,0)</f>
        <v>0</v>
      </c>
      <c r="AY1236">
        <f>IF(OR($D1236="51",$D1236="52",$D1236="61"),0,(AA1236/'Totals and Drop Down Lists'!W$5)*Inputs!E$39)</f>
        <v>0</v>
      </c>
      <c r="AZ1236">
        <f>IF(OR($D1236="51",$D1236="52",$D1236="61"),0,(AB1236/'Totals and Drop Down Lists'!X$5)*Inputs!F$39)</f>
        <v>0</v>
      </c>
      <c r="BA1236">
        <f>IF(OR($D1236="51",$D1236="52",$D1236="61"),0,(AC1236/'Totals and Drop Down Lists'!Y$5)*Inputs!G$39)</f>
        <v>0</v>
      </c>
      <c r="BB1236">
        <f>IF(OR($D1236="51",$D1236="52",$D1236="61"),0,(AD1236/'Totals and Drop Down Lists'!Z$5)*Inputs!H$39)</f>
        <v>0</v>
      </c>
      <c r="BC1236">
        <f>IF(OR($D1236="51",$D1236="52",$D1236="61"),0,(AE1236/'Totals and Drop Down Lists'!AA$5)*Inputs!I$39)</f>
        <v>0</v>
      </c>
      <c r="BD1236">
        <f>IF(OR($D1236="51",$D1236="52",$D1236="61"),0,(AF1236/'Totals and Drop Down Lists'!AB$5)*Inputs!J$39)</f>
        <v>0</v>
      </c>
      <c r="BE1236">
        <f>IF(OR($D1236="51",$D1236="52",$D1236="61"),0,(AG1236/'Totals and Drop Down Lists'!AC$5)*Inputs!K$39)</f>
        <v>0</v>
      </c>
      <c r="BF1236">
        <f>IF(OR($D1236="51",$D1236="52",$D1236="61"),0,(AH1236/'Totals and Drop Down Lists'!AD$5)*Inputs!L$39)</f>
        <v>0</v>
      </c>
      <c r="BG1236" s="10">
        <f t="shared" si="172"/>
        <v>31826.234414765087</v>
      </c>
    </row>
    <row r="1237" spans="1:59" ht="28.8">
      <c r="A1237" s="1" t="s">
        <v>7454</v>
      </c>
      <c r="B1237" s="1" t="s">
        <v>2066</v>
      </c>
      <c r="C1237" s="1" t="s">
        <v>2223</v>
      </c>
      <c r="D1237" s="1" t="s">
        <v>25</v>
      </c>
      <c r="E1237" s="1" t="s">
        <v>2224</v>
      </c>
      <c r="F1237" s="2">
        <v>60163</v>
      </c>
      <c r="G1237" s="2">
        <v>192</v>
      </c>
      <c r="H1237" s="2">
        <v>36</v>
      </c>
      <c r="I1237" s="2">
        <v>5305</v>
      </c>
      <c r="J1237" s="2">
        <v>22454</v>
      </c>
      <c r="K1237" s="2">
        <v>3741</v>
      </c>
      <c r="L1237" s="2">
        <v>156</v>
      </c>
      <c r="M1237" s="2">
        <v>0</v>
      </c>
      <c r="N1237" s="2">
        <v>0</v>
      </c>
      <c r="O1237" s="2">
        <v>106</v>
      </c>
      <c r="P1237" s="2">
        <v>38</v>
      </c>
      <c r="Q1237" s="2">
        <v>0</v>
      </c>
      <c r="R1237" s="2">
        <v>1952</v>
      </c>
      <c r="S1237" s="2">
        <v>2961000</v>
      </c>
      <c r="T1237" s="2">
        <v>137184200</v>
      </c>
      <c r="U1237" s="2">
        <v>287</v>
      </c>
      <c r="V1237" s="2">
        <v>114</v>
      </c>
      <c r="W1237" s="2">
        <v>35</v>
      </c>
      <c r="X1237" s="2">
        <v>788</v>
      </c>
      <c r="Y1237" s="2">
        <v>59</v>
      </c>
      <c r="Z1237" s="2">
        <v>583</v>
      </c>
      <c r="AA1237" s="9">
        <f t="shared" si="173"/>
        <v>60163</v>
      </c>
      <c r="AB1237" s="9">
        <f t="shared" si="174"/>
        <v>5077</v>
      </c>
      <c r="AC1237" s="9">
        <f t="shared" si="175"/>
        <v>2252</v>
      </c>
      <c r="AD1237" s="9">
        <f t="shared" si="176"/>
        <v>1952</v>
      </c>
      <c r="AE1237" s="44">
        <f t="shared" si="177"/>
        <v>4.3528879112459289E-5</v>
      </c>
      <c r="AF1237" s="9">
        <f t="shared" si="178"/>
        <v>639</v>
      </c>
      <c r="AG1237" s="9">
        <f t="shared" si="171"/>
        <v>642</v>
      </c>
      <c r="AH1237" s="44">
        <f t="shared" si="179"/>
        <v>3.9799728022170106E-5</v>
      </c>
      <c r="AI1237">
        <f>AA1237/'Totals and Drop Down Lists'!W$6*Inputs!E$37</f>
        <v>54576.288315357095</v>
      </c>
      <c r="AJ1237">
        <f>AB1237/'Totals and Drop Down Lists'!X$6*Inputs!F$37</f>
        <v>16705.295726856872</v>
      </c>
      <c r="AK1237">
        <f>AC1237/'Totals and Drop Down Lists'!Y$6*Inputs!G$37</f>
        <v>14845.944694783315</v>
      </c>
      <c r="AL1237">
        <f>AD1237/'Totals and Drop Down Lists'!Z$6*Inputs!H$37</f>
        <v>15650.162479028071</v>
      </c>
      <c r="AM1237">
        <f>AE1237/'Totals and Drop Down Lists'!AA$6*Inputs!I$37</f>
        <v>5418.8818825394892</v>
      </c>
      <c r="AN1237">
        <f>AF1237/'Totals and Drop Down Lists'!AB$6*Inputs!J$37</f>
        <v>12752.326916680291</v>
      </c>
      <c r="AO1237">
        <f>AG1237/'Totals and Drop Down Lists'!AC$6*Inputs!K$37</f>
        <v>11956.335906976819</v>
      </c>
      <c r="AP1237">
        <f>AH1237/'Totals and Drop Down Lists'!AD$6*Inputs!L$37</f>
        <v>9366.0663756619178</v>
      </c>
      <c r="AQ1237">
        <f>IF(OR($D1237="51",$D1237="52",$D1237="61"),(AA1237/'Totals and Drop Down Lists'!W$4)*Inputs!E$38,0)</f>
        <v>0</v>
      </c>
      <c r="AR1237">
        <f>IF(OR($D1237="51",$D1237="52",$D1237="61"),(AB1237/'Totals and Drop Down Lists'!X$4)*Inputs!F$38,0)</f>
        <v>0</v>
      </c>
      <c r="AS1237">
        <f>IF(OR($D1237="51",$D1237="52",$D1237="61"),(AC1237/'Totals and Drop Down Lists'!Y$4)*Inputs!G$38,0)</f>
        <v>0</v>
      </c>
      <c r="AT1237">
        <f>IF(OR($D1237="51",$D1237="52",$D1237="61"),(AD1237/'Totals and Drop Down Lists'!Z$4)*Inputs!H$38,0)</f>
        <v>0</v>
      </c>
      <c r="AU1237">
        <f>IF(OR($D1237="51",$D1237="52",$D1237="61"),(AE1237/'Totals and Drop Down Lists'!AA$4)*Inputs!I$38,0)</f>
        <v>0</v>
      </c>
      <c r="AV1237">
        <f>IF(OR($D1237="51",$D1237="52",$D1237="61"),(AF1237/'Totals and Drop Down Lists'!AB$4)*Inputs!J$38,0)</f>
        <v>0</v>
      </c>
      <c r="AW1237">
        <f>IF(OR($D1237="51",$D1237="52",$D1237="61"),(AG1237/'Totals and Drop Down Lists'!AC$4)*Inputs!K$38,0)</f>
        <v>0</v>
      </c>
      <c r="AX1237">
        <f>IF(OR($D1237="51",$D1237="52",$D1237="61"),(AH1237/'Totals and Drop Down Lists'!AD$4)*Inputs!L$38,0)</f>
        <v>0</v>
      </c>
      <c r="AY1237">
        <f>IF(OR($D1237="51",$D1237="52",$D1237="61"),0,(AA1237/'Totals and Drop Down Lists'!W$5)*Inputs!E$39)</f>
        <v>0</v>
      </c>
      <c r="AZ1237">
        <f>IF(OR($D1237="51",$D1237="52",$D1237="61"),0,(AB1237/'Totals and Drop Down Lists'!X$5)*Inputs!F$39)</f>
        <v>0</v>
      </c>
      <c r="BA1237">
        <f>IF(OR($D1237="51",$D1237="52",$D1237="61"),0,(AC1237/'Totals and Drop Down Lists'!Y$5)*Inputs!G$39)</f>
        <v>0</v>
      </c>
      <c r="BB1237">
        <f>IF(OR($D1237="51",$D1237="52",$D1237="61"),0,(AD1237/'Totals and Drop Down Lists'!Z$5)*Inputs!H$39)</f>
        <v>0</v>
      </c>
      <c r="BC1237">
        <f>IF(OR($D1237="51",$D1237="52",$D1237="61"),0,(AE1237/'Totals and Drop Down Lists'!AA$5)*Inputs!I$39)</f>
        <v>0</v>
      </c>
      <c r="BD1237">
        <f>IF(OR($D1237="51",$D1237="52",$D1237="61"),0,(AF1237/'Totals and Drop Down Lists'!AB$5)*Inputs!J$39)</f>
        <v>0</v>
      </c>
      <c r="BE1237">
        <f>IF(OR($D1237="51",$D1237="52",$D1237="61"),0,(AG1237/'Totals and Drop Down Lists'!AC$5)*Inputs!K$39)</f>
        <v>0</v>
      </c>
      <c r="BF1237">
        <f>IF(OR($D1237="51",$D1237="52",$D1237="61"),0,(AH1237/'Totals and Drop Down Lists'!AD$5)*Inputs!L$39)</f>
        <v>0</v>
      </c>
      <c r="BG1237" s="10">
        <f t="shared" si="172"/>
        <v>141271.3022978839</v>
      </c>
    </row>
    <row r="1238" spans="1:59" ht="28.8">
      <c r="A1238" s="1" t="s">
        <v>7454</v>
      </c>
      <c r="B1238" s="1" t="s">
        <v>2066</v>
      </c>
      <c r="C1238" s="1" t="s">
        <v>106</v>
      </c>
      <c r="D1238" s="1" t="s">
        <v>25</v>
      </c>
      <c r="E1238" s="1" t="s">
        <v>2225</v>
      </c>
      <c r="F1238" s="2">
        <v>28064</v>
      </c>
      <c r="G1238" s="2">
        <v>206</v>
      </c>
      <c r="H1238" s="2">
        <v>0</v>
      </c>
      <c r="I1238" s="2">
        <v>4164</v>
      </c>
      <c r="J1238" s="2">
        <v>10631</v>
      </c>
      <c r="K1238" s="2">
        <v>2094</v>
      </c>
      <c r="L1238" s="2">
        <v>107</v>
      </c>
      <c r="M1238" s="2">
        <v>38</v>
      </c>
      <c r="N1238" s="2">
        <v>0</v>
      </c>
      <c r="O1238" s="2">
        <v>25</v>
      </c>
      <c r="P1238" s="2">
        <v>26</v>
      </c>
      <c r="Q1238" s="2">
        <v>0</v>
      </c>
      <c r="R1238" s="2">
        <v>2142</v>
      </c>
      <c r="S1238" s="2">
        <v>1024200</v>
      </c>
      <c r="T1238" s="2">
        <v>59418700</v>
      </c>
      <c r="U1238" s="2">
        <v>85</v>
      </c>
      <c r="V1238" s="2">
        <v>151</v>
      </c>
      <c r="W1238" s="2">
        <v>14</v>
      </c>
      <c r="X1238" s="2">
        <v>458</v>
      </c>
      <c r="Y1238" s="2">
        <v>44</v>
      </c>
      <c r="Z1238" s="2">
        <v>206</v>
      </c>
      <c r="AA1238" s="9">
        <f t="shared" si="173"/>
        <v>28064</v>
      </c>
      <c r="AB1238" s="9">
        <f t="shared" si="174"/>
        <v>3958</v>
      </c>
      <c r="AC1238" s="9">
        <f t="shared" si="175"/>
        <v>2338</v>
      </c>
      <c r="AD1238" s="9">
        <f t="shared" si="176"/>
        <v>2142</v>
      </c>
      <c r="AE1238" s="44">
        <f t="shared" si="177"/>
        <v>2.8805473764682951E-5</v>
      </c>
      <c r="AF1238" s="9">
        <f t="shared" si="178"/>
        <v>293</v>
      </c>
      <c r="AG1238" s="9">
        <f t="shared" si="171"/>
        <v>250</v>
      </c>
      <c r="AH1238" s="44">
        <f t="shared" si="179"/>
        <v>1.8322876491301791E-5</v>
      </c>
      <c r="AI1238">
        <f>AA1238/'Totals and Drop Down Lists'!W$6*Inputs!E$37</f>
        <v>25457.988386253699</v>
      </c>
      <c r="AJ1238">
        <f>AB1238/'Totals and Drop Down Lists'!X$6*Inputs!F$37</f>
        <v>13023.352469351879</v>
      </c>
      <c r="AK1238">
        <f>AC1238/'Totals and Drop Down Lists'!Y$6*Inputs!G$37</f>
        <v>15412.885744406478</v>
      </c>
      <c r="AL1238">
        <f>AD1238/'Totals and Drop Down Lists'!Z$6*Inputs!H$37</f>
        <v>17173.48772032691</v>
      </c>
      <c r="AM1238">
        <f>AE1238/'Totals and Drop Down Lists'!AA$6*Inputs!I$37</f>
        <v>3585.974715731385</v>
      </c>
      <c r="AN1238">
        <f>AF1238/'Totals and Drop Down Lists'!AB$6*Inputs!J$37</f>
        <v>5847.3110901210093</v>
      </c>
      <c r="AO1238">
        <f>AG1238/'Totals and Drop Down Lists'!AC$6*Inputs!K$37</f>
        <v>4655.8940447729046</v>
      </c>
      <c r="AP1238">
        <f>AH1238/'Totals and Drop Down Lists'!AD$6*Inputs!L$37</f>
        <v>4311.9208582277797</v>
      </c>
      <c r="AQ1238">
        <f>IF(OR($D1238="51",$D1238="52",$D1238="61"),(AA1238/'Totals and Drop Down Lists'!W$4)*Inputs!E$38,0)</f>
        <v>0</v>
      </c>
      <c r="AR1238">
        <f>IF(OR($D1238="51",$D1238="52",$D1238="61"),(AB1238/'Totals and Drop Down Lists'!X$4)*Inputs!F$38,0)</f>
        <v>0</v>
      </c>
      <c r="AS1238">
        <f>IF(OR($D1238="51",$D1238="52",$D1238="61"),(AC1238/'Totals and Drop Down Lists'!Y$4)*Inputs!G$38,0)</f>
        <v>0</v>
      </c>
      <c r="AT1238">
        <f>IF(OR($D1238="51",$D1238="52",$D1238="61"),(AD1238/'Totals and Drop Down Lists'!Z$4)*Inputs!H$38,0)</f>
        <v>0</v>
      </c>
      <c r="AU1238">
        <f>IF(OR($D1238="51",$D1238="52",$D1238="61"),(AE1238/'Totals and Drop Down Lists'!AA$4)*Inputs!I$38,0)</f>
        <v>0</v>
      </c>
      <c r="AV1238">
        <f>IF(OR($D1238="51",$D1238="52",$D1238="61"),(AF1238/'Totals and Drop Down Lists'!AB$4)*Inputs!J$38,0)</f>
        <v>0</v>
      </c>
      <c r="AW1238">
        <f>IF(OR($D1238="51",$D1238="52",$D1238="61"),(AG1238/'Totals and Drop Down Lists'!AC$4)*Inputs!K$38,0)</f>
        <v>0</v>
      </c>
      <c r="AX1238">
        <f>IF(OR($D1238="51",$D1238="52",$D1238="61"),(AH1238/'Totals and Drop Down Lists'!AD$4)*Inputs!L$38,0)</f>
        <v>0</v>
      </c>
      <c r="AY1238">
        <f>IF(OR($D1238="51",$D1238="52",$D1238="61"),0,(AA1238/'Totals and Drop Down Lists'!W$5)*Inputs!E$39)</f>
        <v>0</v>
      </c>
      <c r="AZ1238">
        <f>IF(OR($D1238="51",$D1238="52",$D1238="61"),0,(AB1238/'Totals and Drop Down Lists'!X$5)*Inputs!F$39)</f>
        <v>0</v>
      </c>
      <c r="BA1238">
        <f>IF(OR($D1238="51",$D1238="52",$D1238="61"),0,(AC1238/'Totals and Drop Down Lists'!Y$5)*Inputs!G$39)</f>
        <v>0</v>
      </c>
      <c r="BB1238">
        <f>IF(OR($D1238="51",$D1238="52",$D1238="61"),0,(AD1238/'Totals and Drop Down Lists'!Z$5)*Inputs!H$39)</f>
        <v>0</v>
      </c>
      <c r="BC1238">
        <f>IF(OR($D1238="51",$D1238="52",$D1238="61"),0,(AE1238/'Totals and Drop Down Lists'!AA$5)*Inputs!I$39)</f>
        <v>0</v>
      </c>
      <c r="BD1238">
        <f>IF(OR($D1238="51",$D1238="52",$D1238="61"),0,(AF1238/'Totals and Drop Down Lists'!AB$5)*Inputs!J$39)</f>
        <v>0</v>
      </c>
      <c r="BE1238">
        <f>IF(OR($D1238="51",$D1238="52",$D1238="61"),0,(AG1238/'Totals and Drop Down Lists'!AC$5)*Inputs!K$39)</f>
        <v>0</v>
      </c>
      <c r="BF1238">
        <f>IF(OR($D1238="51",$D1238="52",$D1238="61"),0,(AH1238/'Totals and Drop Down Lists'!AD$5)*Inputs!L$39)</f>
        <v>0</v>
      </c>
      <c r="BG1238" s="10">
        <f t="shared" si="172"/>
        <v>89468.815029192046</v>
      </c>
    </row>
    <row r="1239" spans="1:59" ht="28.8">
      <c r="A1239" s="1" t="s">
        <v>7454</v>
      </c>
      <c r="B1239" s="1" t="s">
        <v>2066</v>
      </c>
      <c r="C1239" s="1" t="s">
        <v>666</v>
      </c>
      <c r="D1239" s="1" t="s">
        <v>25</v>
      </c>
      <c r="E1239" s="1" t="s">
        <v>2226</v>
      </c>
      <c r="F1239" s="2">
        <v>68557</v>
      </c>
      <c r="G1239" s="2">
        <v>951</v>
      </c>
      <c r="H1239" s="2">
        <v>138</v>
      </c>
      <c r="I1239" s="2">
        <v>14326</v>
      </c>
      <c r="J1239" s="2">
        <v>28185</v>
      </c>
      <c r="K1239" s="2">
        <v>9353</v>
      </c>
      <c r="L1239" s="2">
        <v>76</v>
      </c>
      <c r="M1239" s="2">
        <v>14</v>
      </c>
      <c r="N1239" s="2">
        <v>0</v>
      </c>
      <c r="O1239" s="2">
        <v>175</v>
      </c>
      <c r="P1239" s="2">
        <v>70</v>
      </c>
      <c r="Q1239" s="2">
        <v>42</v>
      </c>
      <c r="R1239" s="2">
        <v>9361</v>
      </c>
      <c r="S1239" s="2">
        <v>5944000</v>
      </c>
      <c r="T1239" s="2">
        <v>267286600</v>
      </c>
      <c r="U1239" s="2">
        <v>813</v>
      </c>
      <c r="V1239" s="2">
        <v>891</v>
      </c>
      <c r="W1239" s="2">
        <v>63</v>
      </c>
      <c r="X1239" s="2">
        <v>2654</v>
      </c>
      <c r="Y1239" s="2">
        <v>258</v>
      </c>
      <c r="Z1239" s="2">
        <v>1561</v>
      </c>
      <c r="AA1239" s="9">
        <f t="shared" si="173"/>
        <v>68557</v>
      </c>
      <c r="AB1239" s="9">
        <f t="shared" si="174"/>
        <v>13237</v>
      </c>
      <c r="AC1239" s="9">
        <f t="shared" si="175"/>
        <v>9738</v>
      </c>
      <c r="AD1239" s="9">
        <f t="shared" si="176"/>
        <v>9361</v>
      </c>
      <c r="AE1239" s="44">
        <f t="shared" si="177"/>
        <v>2.1676023614701558E-4</v>
      </c>
      <c r="AF1239" s="9">
        <f t="shared" si="178"/>
        <v>1700</v>
      </c>
      <c r="AG1239" s="9">
        <f t="shared" si="171"/>
        <v>1819</v>
      </c>
      <c r="AH1239" s="44">
        <f t="shared" si="179"/>
        <v>2.2460358324453872E-4</v>
      </c>
      <c r="AI1239">
        <f>AA1239/'Totals and Drop Down Lists'!W$6*Inputs!E$37</f>
        <v>62190.824892973025</v>
      </c>
      <c r="AJ1239">
        <f>AB1239/'Totals and Drop Down Lists'!X$6*Inputs!F$37</f>
        <v>43554.855138153318</v>
      </c>
      <c r="AK1239">
        <f>AC1239/'Totals and Drop Down Lists'!Y$6*Inputs!G$37</f>
        <v>64196.185363143835</v>
      </c>
      <c r="AL1239">
        <f>AD1239/'Totals and Drop Down Lists'!Z$6*Inputs!H$37</f>
        <v>75051.829388412792</v>
      </c>
      <c r="AM1239">
        <f>AE1239/'Totals and Drop Down Lists'!AA$6*Inputs!I$37</f>
        <v>26984.340981475867</v>
      </c>
      <c r="AN1239">
        <f>AF1239/'Totals and Drop Down Lists'!AB$6*Inputs!J$37</f>
        <v>33926.378338586059</v>
      </c>
      <c r="AO1239">
        <f>AG1239/'Totals and Drop Down Lists'!AC$6*Inputs!K$37</f>
        <v>33876.285069767655</v>
      </c>
      <c r="AP1239">
        <f>AH1239/'Totals and Drop Down Lists'!AD$6*Inputs!L$37</f>
        <v>52855.940817184353</v>
      </c>
      <c r="AQ1239">
        <f>IF(OR($D1239="51",$D1239="52",$D1239="61"),(AA1239/'Totals and Drop Down Lists'!W$4)*Inputs!E$38,0)</f>
        <v>0</v>
      </c>
      <c r="AR1239">
        <f>IF(OR($D1239="51",$D1239="52",$D1239="61"),(AB1239/'Totals and Drop Down Lists'!X$4)*Inputs!F$38,0)</f>
        <v>0</v>
      </c>
      <c r="AS1239">
        <f>IF(OR($D1239="51",$D1239="52",$D1239="61"),(AC1239/'Totals and Drop Down Lists'!Y$4)*Inputs!G$38,0)</f>
        <v>0</v>
      </c>
      <c r="AT1239">
        <f>IF(OR($D1239="51",$D1239="52",$D1239="61"),(AD1239/'Totals and Drop Down Lists'!Z$4)*Inputs!H$38,0)</f>
        <v>0</v>
      </c>
      <c r="AU1239">
        <f>IF(OR($D1239="51",$D1239="52",$D1239="61"),(AE1239/'Totals and Drop Down Lists'!AA$4)*Inputs!I$38,0)</f>
        <v>0</v>
      </c>
      <c r="AV1239">
        <f>IF(OR($D1239="51",$D1239="52",$D1239="61"),(AF1239/'Totals and Drop Down Lists'!AB$4)*Inputs!J$38,0)</f>
        <v>0</v>
      </c>
      <c r="AW1239">
        <f>IF(OR($D1239="51",$D1239="52",$D1239="61"),(AG1239/'Totals and Drop Down Lists'!AC$4)*Inputs!K$38,0)</f>
        <v>0</v>
      </c>
      <c r="AX1239">
        <f>IF(OR($D1239="51",$D1239="52",$D1239="61"),(AH1239/'Totals and Drop Down Lists'!AD$4)*Inputs!L$38,0)</f>
        <v>0</v>
      </c>
      <c r="AY1239">
        <f>IF(OR($D1239="51",$D1239="52",$D1239="61"),0,(AA1239/'Totals and Drop Down Lists'!W$5)*Inputs!E$39)</f>
        <v>0</v>
      </c>
      <c r="AZ1239">
        <f>IF(OR($D1239="51",$D1239="52",$D1239="61"),0,(AB1239/'Totals and Drop Down Lists'!X$5)*Inputs!F$39)</f>
        <v>0</v>
      </c>
      <c r="BA1239">
        <f>IF(OR($D1239="51",$D1239="52",$D1239="61"),0,(AC1239/'Totals and Drop Down Lists'!Y$5)*Inputs!G$39)</f>
        <v>0</v>
      </c>
      <c r="BB1239">
        <f>IF(OR($D1239="51",$D1239="52",$D1239="61"),0,(AD1239/'Totals and Drop Down Lists'!Z$5)*Inputs!H$39)</f>
        <v>0</v>
      </c>
      <c r="BC1239">
        <f>IF(OR($D1239="51",$D1239="52",$D1239="61"),0,(AE1239/'Totals and Drop Down Lists'!AA$5)*Inputs!I$39)</f>
        <v>0</v>
      </c>
      <c r="BD1239">
        <f>IF(OR($D1239="51",$D1239="52",$D1239="61"),0,(AF1239/'Totals and Drop Down Lists'!AB$5)*Inputs!J$39)</f>
        <v>0</v>
      </c>
      <c r="BE1239">
        <f>IF(OR($D1239="51",$D1239="52",$D1239="61"),0,(AG1239/'Totals and Drop Down Lists'!AC$5)*Inputs!K$39)</f>
        <v>0</v>
      </c>
      <c r="BF1239">
        <f>IF(OR($D1239="51",$D1239="52",$D1239="61"),0,(AH1239/'Totals and Drop Down Lists'!AD$5)*Inputs!L$39)</f>
        <v>0</v>
      </c>
      <c r="BG1239" s="10">
        <f t="shared" si="172"/>
        <v>392636.63998969691</v>
      </c>
    </row>
    <row r="1240" spans="1:59" ht="28.8">
      <c r="A1240" s="1" t="s">
        <v>7454</v>
      </c>
      <c r="B1240" s="1" t="s">
        <v>2066</v>
      </c>
      <c r="C1240" s="1" t="s">
        <v>2227</v>
      </c>
      <c r="D1240" s="1" t="s">
        <v>25</v>
      </c>
      <c r="E1240" s="1" t="s">
        <v>2228</v>
      </c>
      <c r="F1240" s="2">
        <v>27707</v>
      </c>
      <c r="G1240" s="2">
        <v>189</v>
      </c>
      <c r="H1240" s="2">
        <v>0</v>
      </c>
      <c r="I1240" s="2">
        <v>2896</v>
      </c>
      <c r="J1240" s="2">
        <v>10904</v>
      </c>
      <c r="K1240" s="2">
        <v>2371</v>
      </c>
      <c r="L1240" s="2">
        <v>36</v>
      </c>
      <c r="M1240" s="2">
        <v>15</v>
      </c>
      <c r="N1240" s="2">
        <v>0</v>
      </c>
      <c r="O1240" s="2">
        <v>117</v>
      </c>
      <c r="P1240" s="2">
        <v>0</v>
      </c>
      <c r="Q1240" s="2">
        <v>0</v>
      </c>
      <c r="R1240" s="2">
        <v>3513</v>
      </c>
      <c r="S1240" s="2">
        <v>1253400</v>
      </c>
      <c r="T1240" s="2">
        <v>73893600</v>
      </c>
      <c r="U1240" s="2">
        <v>299</v>
      </c>
      <c r="V1240" s="2">
        <v>149</v>
      </c>
      <c r="W1240" s="2">
        <v>115</v>
      </c>
      <c r="X1240" s="2">
        <v>409</v>
      </c>
      <c r="Y1240" s="2">
        <v>133</v>
      </c>
      <c r="Z1240" s="2">
        <v>195</v>
      </c>
      <c r="AA1240" s="9">
        <f t="shared" si="173"/>
        <v>27707</v>
      </c>
      <c r="AB1240" s="9">
        <f t="shared" si="174"/>
        <v>2707</v>
      </c>
      <c r="AC1240" s="9">
        <f t="shared" si="175"/>
        <v>3681</v>
      </c>
      <c r="AD1240" s="9">
        <f t="shared" si="176"/>
        <v>3513</v>
      </c>
      <c r="AE1240" s="44">
        <f t="shared" si="177"/>
        <v>3.600584860599488E-5</v>
      </c>
      <c r="AF1240" s="9">
        <f t="shared" si="178"/>
        <v>145</v>
      </c>
      <c r="AG1240" s="9">
        <f t="shared" si="171"/>
        <v>328</v>
      </c>
      <c r="AH1240" s="44">
        <f t="shared" si="179"/>
        <v>2.6538149796625962E-5</v>
      </c>
      <c r="AI1240">
        <f>AA1240/'Totals and Drop Down Lists'!W$6*Inputs!E$37</f>
        <v>25134.139260901204</v>
      </c>
      <c r="AJ1240">
        <f>AB1240/'Totals and Drop Down Lists'!X$6*Inputs!F$37</f>
        <v>8907.0781037229754</v>
      </c>
      <c r="AK1240">
        <f>AC1240/'Totals and Drop Down Lists'!Y$6*Inputs!G$37</f>
        <v>24266.395391428676</v>
      </c>
      <c r="AL1240">
        <f>AD1240/'Totals and Drop Down Lists'!Z$6*Inputs!H$37</f>
        <v>28165.481961488531</v>
      </c>
      <c r="AM1240">
        <f>AE1240/'Totals and Drop Down Lists'!AA$6*Inputs!I$37</f>
        <v>4482.3447020632921</v>
      </c>
      <c r="AN1240">
        <f>AF1240/'Totals and Drop Down Lists'!AB$6*Inputs!J$37</f>
        <v>2893.7205053499874</v>
      </c>
      <c r="AO1240">
        <f>AG1240/'Totals and Drop Down Lists'!AC$6*Inputs!K$37</f>
        <v>6108.5329867420514</v>
      </c>
      <c r="AP1240">
        <f>AH1240/'Totals and Drop Down Lists'!AD$6*Inputs!L$37</f>
        <v>6245.2203779885231</v>
      </c>
      <c r="AQ1240">
        <f>IF(OR($D1240="51",$D1240="52",$D1240="61"),(AA1240/'Totals and Drop Down Lists'!W$4)*Inputs!E$38,0)</f>
        <v>0</v>
      </c>
      <c r="AR1240">
        <f>IF(OR($D1240="51",$D1240="52",$D1240="61"),(AB1240/'Totals and Drop Down Lists'!X$4)*Inputs!F$38,0)</f>
        <v>0</v>
      </c>
      <c r="AS1240">
        <f>IF(OR($D1240="51",$D1240="52",$D1240="61"),(AC1240/'Totals and Drop Down Lists'!Y$4)*Inputs!G$38,0)</f>
        <v>0</v>
      </c>
      <c r="AT1240">
        <f>IF(OR($D1240="51",$D1240="52",$D1240="61"),(AD1240/'Totals and Drop Down Lists'!Z$4)*Inputs!H$38,0)</f>
        <v>0</v>
      </c>
      <c r="AU1240">
        <f>IF(OR($D1240="51",$D1240="52",$D1240="61"),(AE1240/'Totals and Drop Down Lists'!AA$4)*Inputs!I$38,0)</f>
        <v>0</v>
      </c>
      <c r="AV1240">
        <f>IF(OR($D1240="51",$D1240="52",$D1240="61"),(AF1240/'Totals and Drop Down Lists'!AB$4)*Inputs!J$38,0)</f>
        <v>0</v>
      </c>
      <c r="AW1240">
        <f>IF(OR($D1240="51",$D1240="52",$D1240="61"),(AG1240/'Totals and Drop Down Lists'!AC$4)*Inputs!K$38,0)</f>
        <v>0</v>
      </c>
      <c r="AX1240">
        <f>IF(OR($D1240="51",$D1240="52",$D1240="61"),(AH1240/'Totals and Drop Down Lists'!AD$4)*Inputs!L$38,0)</f>
        <v>0</v>
      </c>
      <c r="AY1240">
        <f>IF(OR($D1240="51",$D1240="52",$D1240="61"),0,(AA1240/'Totals and Drop Down Lists'!W$5)*Inputs!E$39)</f>
        <v>0</v>
      </c>
      <c r="AZ1240">
        <f>IF(OR($D1240="51",$D1240="52",$D1240="61"),0,(AB1240/'Totals and Drop Down Lists'!X$5)*Inputs!F$39)</f>
        <v>0</v>
      </c>
      <c r="BA1240">
        <f>IF(OR($D1240="51",$D1240="52",$D1240="61"),0,(AC1240/'Totals and Drop Down Lists'!Y$5)*Inputs!G$39)</f>
        <v>0</v>
      </c>
      <c r="BB1240">
        <f>IF(OR($D1240="51",$D1240="52",$D1240="61"),0,(AD1240/'Totals and Drop Down Lists'!Z$5)*Inputs!H$39)</f>
        <v>0</v>
      </c>
      <c r="BC1240">
        <f>IF(OR($D1240="51",$D1240="52",$D1240="61"),0,(AE1240/'Totals and Drop Down Lists'!AA$5)*Inputs!I$39)</f>
        <v>0</v>
      </c>
      <c r="BD1240">
        <f>IF(OR($D1240="51",$D1240="52",$D1240="61"),0,(AF1240/'Totals and Drop Down Lists'!AB$5)*Inputs!J$39)</f>
        <v>0</v>
      </c>
      <c r="BE1240">
        <f>IF(OR($D1240="51",$D1240="52",$D1240="61"),0,(AG1240/'Totals and Drop Down Lists'!AC$5)*Inputs!K$39)</f>
        <v>0</v>
      </c>
      <c r="BF1240">
        <f>IF(OR($D1240="51",$D1240="52",$D1240="61"),0,(AH1240/'Totals and Drop Down Lists'!AD$5)*Inputs!L$39)</f>
        <v>0</v>
      </c>
      <c r="BG1240" s="10">
        <f t="shared" si="172"/>
        <v>106202.91328968524</v>
      </c>
    </row>
    <row r="1241" spans="1:59" ht="28.8">
      <c r="A1241" s="1" t="s">
        <v>7454</v>
      </c>
      <c r="B1241" s="1" t="s">
        <v>2066</v>
      </c>
      <c r="C1241" s="1" t="s">
        <v>1193</v>
      </c>
      <c r="D1241" s="1" t="s">
        <v>25</v>
      </c>
      <c r="E1241" s="1" t="s">
        <v>2229</v>
      </c>
      <c r="F1241" s="2">
        <v>24542</v>
      </c>
      <c r="G1241" s="2">
        <v>147</v>
      </c>
      <c r="H1241" s="2">
        <v>14</v>
      </c>
      <c r="I1241" s="2">
        <v>2600</v>
      </c>
      <c r="J1241" s="2">
        <v>9541</v>
      </c>
      <c r="K1241" s="2">
        <v>2236</v>
      </c>
      <c r="L1241" s="2">
        <v>80</v>
      </c>
      <c r="M1241" s="2">
        <v>7</v>
      </c>
      <c r="N1241" s="2">
        <v>0</v>
      </c>
      <c r="O1241" s="2">
        <v>68</v>
      </c>
      <c r="P1241" s="2">
        <v>9</v>
      </c>
      <c r="Q1241" s="2">
        <v>9</v>
      </c>
      <c r="R1241" s="2">
        <v>2571</v>
      </c>
      <c r="S1241" s="2">
        <v>1370500</v>
      </c>
      <c r="T1241" s="2">
        <v>77509700</v>
      </c>
      <c r="U1241" s="2">
        <v>220</v>
      </c>
      <c r="V1241" s="2">
        <v>82</v>
      </c>
      <c r="W1241" s="2">
        <v>34</v>
      </c>
      <c r="X1241" s="2">
        <v>421</v>
      </c>
      <c r="Y1241" s="2">
        <v>81</v>
      </c>
      <c r="Z1241" s="2">
        <v>258</v>
      </c>
      <c r="AA1241" s="9">
        <f t="shared" si="173"/>
        <v>24542</v>
      </c>
      <c r="AB1241" s="9">
        <f t="shared" si="174"/>
        <v>2439</v>
      </c>
      <c r="AC1241" s="9">
        <f t="shared" si="175"/>
        <v>2744</v>
      </c>
      <c r="AD1241" s="9">
        <f t="shared" si="176"/>
        <v>2571</v>
      </c>
      <c r="AE1241" s="44">
        <f t="shared" si="177"/>
        <v>3.6597000210334763E-5</v>
      </c>
      <c r="AF1241" s="9">
        <f t="shared" si="178"/>
        <v>305</v>
      </c>
      <c r="AG1241" s="9">
        <f t="shared" si="171"/>
        <v>339</v>
      </c>
      <c r="AH1241" s="44">
        <f t="shared" si="179"/>
        <v>2.9561651162995463E-5</v>
      </c>
      <c r="AI1241">
        <f>AA1241/'Totals and Drop Down Lists'!W$6*Inputs!E$37</f>
        <v>22263.039872271889</v>
      </c>
      <c r="AJ1241">
        <f>AB1241/'Totals and Drop Down Lists'!X$6*Inputs!F$37</f>
        <v>8025.2543387441219</v>
      </c>
      <c r="AK1241">
        <f>AC1241/'Totals and Drop Down Lists'!Y$6*Inputs!G$37</f>
        <v>18089.374885650719</v>
      </c>
      <c r="AL1241">
        <f>AD1241/'Totals and Drop Down Lists'!Z$6*Inputs!H$37</f>
        <v>20612.99576515429</v>
      </c>
      <c r="AM1241">
        <f>AE1241/'Totals and Drop Down Lists'!AA$6*Inputs!I$37</f>
        <v>4555.9367812508908</v>
      </c>
      <c r="AN1241">
        <f>AF1241/'Totals and Drop Down Lists'!AB$6*Inputs!J$37</f>
        <v>6086.7914078051472</v>
      </c>
      <c r="AO1241">
        <f>AG1241/'Totals and Drop Down Lists'!AC$6*Inputs!K$37</f>
        <v>6313.3923247120592</v>
      </c>
      <c r="AP1241">
        <f>AH1241/'Totals and Drop Down Lists'!AD$6*Inputs!L$37</f>
        <v>6956.7406795480401</v>
      </c>
      <c r="AQ1241">
        <f>IF(OR($D1241="51",$D1241="52",$D1241="61"),(AA1241/'Totals and Drop Down Lists'!W$4)*Inputs!E$38,0)</f>
        <v>0</v>
      </c>
      <c r="AR1241">
        <f>IF(OR($D1241="51",$D1241="52",$D1241="61"),(AB1241/'Totals and Drop Down Lists'!X$4)*Inputs!F$38,0)</f>
        <v>0</v>
      </c>
      <c r="AS1241">
        <f>IF(OR($D1241="51",$D1241="52",$D1241="61"),(AC1241/'Totals and Drop Down Lists'!Y$4)*Inputs!G$38,0)</f>
        <v>0</v>
      </c>
      <c r="AT1241">
        <f>IF(OR($D1241="51",$D1241="52",$D1241="61"),(AD1241/'Totals and Drop Down Lists'!Z$4)*Inputs!H$38,0)</f>
        <v>0</v>
      </c>
      <c r="AU1241">
        <f>IF(OR($D1241="51",$D1241="52",$D1241="61"),(AE1241/'Totals and Drop Down Lists'!AA$4)*Inputs!I$38,0)</f>
        <v>0</v>
      </c>
      <c r="AV1241">
        <f>IF(OR($D1241="51",$D1241="52",$D1241="61"),(AF1241/'Totals and Drop Down Lists'!AB$4)*Inputs!J$38,0)</f>
        <v>0</v>
      </c>
      <c r="AW1241">
        <f>IF(OR($D1241="51",$D1241="52",$D1241="61"),(AG1241/'Totals and Drop Down Lists'!AC$4)*Inputs!K$38,0)</f>
        <v>0</v>
      </c>
      <c r="AX1241">
        <f>IF(OR($D1241="51",$D1241="52",$D1241="61"),(AH1241/'Totals and Drop Down Lists'!AD$4)*Inputs!L$38,0)</f>
        <v>0</v>
      </c>
      <c r="AY1241">
        <f>IF(OR($D1241="51",$D1241="52",$D1241="61"),0,(AA1241/'Totals and Drop Down Lists'!W$5)*Inputs!E$39)</f>
        <v>0</v>
      </c>
      <c r="AZ1241">
        <f>IF(OR($D1241="51",$D1241="52",$D1241="61"),0,(AB1241/'Totals and Drop Down Lists'!X$5)*Inputs!F$39)</f>
        <v>0</v>
      </c>
      <c r="BA1241">
        <f>IF(OR($D1241="51",$D1241="52",$D1241="61"),0,(AC1241/'Totals and Drop Down Lists'!Y$5)*Inputs!G$39)</f>
        <v>0</v>
      </c>
      <c r="BB1241">
        <f>IF(OR($D1241="51",$D1241="52",$D1241="61"),0,(AD1241/'Totals and Drop Down Lists'!Z$5)*Inputs!H$39)</f>
        <v>0</v>
      </c>
      <c r="BC1241">
        <f>IF(OR($D1241="51",$D1241="52",$D1241="61"),0,(AE1241/'Totals and Drop Down Lists'!AA$5)*Inputs!I$39)</f>
        <v>0</v>
      </c>
      <c r="BD1241">
        <f>IF(OR($D1241="51",$D1241="52",$D1241="61"),0,(AF1241/'Totals and Drop Down Lists'!AB$5)*Inputs!J$39)</f>
        <v>0</v>
      </c>
      <c r="BE1241">
        <f>IF(OR($D1241="51",$D1241="52",$D1241="61"),0,(AG1241/'Totals and Drop Down Lists'!AC$5)*Inputs!K$39)</f>
        <v>0</v>
      </c>
      <c r="BF1241">
        <f>IF(OR($D1241="51",$D1241="52",$D1241="61"),0,(AH1241/'Totals and Drop Down Lists'!AD$5)*Inputs!L$39)</f>
        <v>0</v>
      </c>
      <c r="BG1241" s="10">
        <f t="shared" si="172"/>
        <v>92903.526055137147</v>
      </c>
    </row>
    <row r="1242" spans="1:59" ht="28.8">
      <c r="A1242" s="1" t="s">
        <v>7454</v>
      </c>
      <c r="B1242" s="1" t="s">
        <v>2066</v>
      </c>
      <c r="C1242" s="1" t="s">
        <v>2230</v>
      </c>
      <c r="D1242" s="1" t="s">
        <v>25</v>
      </c>
      <c r="E1242" s="1" t="s">
        <v>2231</v>
      </c>
      <c r="F1242" s="2">
        <v>33274</v>
      </c>
      <c r="G1242" s="2">
        <v>259</v>
      </c>
      <c r="H1242" s="2">
        <v>9</v>
      </c>
      <c r="I1242" s="2">
        <v>2704</v>
      </c>
      <c r="J1242" s="2">
        <v>13094</v>
      </c>
      <c r="K1242" s="2">
        <v>2393</v>
      </c>
      <c r="L1242" s="2">
        <v>92</v>
      </c>
      <c r="M1242" s="2">
        <v>0</v>
      </c>
      <c r="N1242" s="2">
        <v>0</v>
      </c>
      <c r="O1242" s="2">
        <v>76</v>
      </c>
      <c r="P1242" s="2">
        <v>4</v>
      </c>
      <c r="Q1242" s="2">
        <v>0</v>
      </c>
      <c r="R1242" s="2">
        <v>3375</v>
      </c>
      <c r="S1242" s="2">
        <v>1323400</v>
      </c>
      <c r="T1242" s="2">
        <v>84870600</v>
      </c>
      <c r="U1242" s="2">
        <v>180</v>
      </c>
      <c r="V1242" s="2">
        <v>38</v>
      </c>
      <c r="W1242" s="2">
        <v>20</v>
      </c>
      <c r="X1242" s="2">
        <v>479</v>
      </c>
      <c r="Y1242" s="2">
        <v>130</v>
      </c>
      <c r="Z1242" s="2">
        <v>274</v>
      </c>
      <c r="AA1242" s="9">
        <f t="shared" si="173"/>
        <v>33274</v>
      </c>
      <c r="AB1242" s="9">
        <f t="shared" si="174"/>
        <v>2436</v>
      </c>
      <c r="AC1242" s="9">
        <f t="shared" si="175"/>
        <v>3547</v>
      </c>
      <c r="AD1242" s="9">
        <f t="shared" si="176"/>
        <v>3375</v>
      </c>
      <c r="AE1242" s="44">
        <f t="shared" si="177"/>
        <v>3.0542799877007741E-5</v>
      </c>
      <c r="AF1242" s="9">
        <f t="shared" si="178"/>
        <v>421</v>
      </c>
      <c r="AG1242" s="9">
        <f t="shared" si="171"/>
        <v>404</v>
      </c>
      <c r="AH1242" s="44">
        <f t="shared" si="179"/>
        <v>2.7472792972790842E-5</v>
      </c>
      <c r="AI1242">
        <f>AA1242/'Totals and Drop Down Lists'!W$6*Inputs!E$37</f>
        <v>30184.189907504475</v>
      </c>
      <c r="AJ1242">
        <f>AB1242/'Totals and Drop Down Lists'!X$6*Inputs!F$37</f>
        <v>8015.3831771958512</v>
      </c>
      <c r="AK1242">
        <f>AC1242/'Totals and Drop Down Lists'!Y$6*Inputs!G$37</f>
        <v>23383.022128062355</v>
      </c>
      <c r="AL1242">
        <f>AD1242/'Totals and Drop Down Lists'!Z$6*Inputs!H$37</f>
        <v>27059.066786229374</v>
      </c>
      <c r="AM1242">
        <f>AE1242/'Totals and Drop Down Lists'!AA$6*Inputs!I$37</f>
        <v>3802.2533148153866</v>
      </c>
      <c r="AN1242">
        <f>AF1242/'Totals and Drop Down Lists'!AB$6*Inputs!J$37</f>
        <v>8401.767812085136</v>
      </c>
      <c r="AO1242">
        <f>AG1242/'Totals and Drop Down Lists'!AC$6*Inputs!K$37</f>
        <v>7523.9247763530138</v>
      </c>
      <c r="AP1242">
        <f>AH1242/'Totals and Drop Down Lists'!AD$6*Inputs!L$37</f>
        <v>6465.1698716293704</v>
      </c>
      <c r="AQ1242">
        <f>IF(OR($D1242="51",$D1242="52",$D1242="61"),(AA1242/'Totals and Drop Down Lists'!W$4)*Inputs!E$38,0)</f>
        <v>0</v>
      </c>
      <c r="AR1242">
        <f>IF(OR($D1242="51",$D1242="52",$D1242="61"),(AB1242/'Totals and Drop Down Lists'!X$4)*Inputs!F$38,0)</f>
        <v>0</v>
      </c>
      <c r="AS1242">
        <f>IF(OR($D1242="51",$D1242="52",$D1242="61"),(AC1242/'Totals and Drop Down Lists'!Y$4)*Inputs!G$38,0)</f>
        <v>0</v>
      </c>
      <c r="AT1242">
        <f>IF(OR($D1242="51",$D1242="52",$D1242="61"),(AD1242/'Totals and Drop Down Lists'!Z$4)*Inputs!H$38,0)</f>
        <v>0</v>
      </c>
      <c r="AU1242">
        <f>IF(OR($D1242="51",$D1242="52",$D1242="61"),(AE1242/'Totals and Drop Down Lists'!AA$4)*Inputs!I$38,0)</f>
        <v>0</v>
      </c>
      <c r="AV1242">
        <f>IF(OR($D1242="51",$D1242="52",$D1242="61"),(AF1242/'Totals and Drop Down Lists'!AB$4)*Inputs!J$38,0)</f>
        <v>0</v>
      </c>
      <c r="AW1242">
        <f>IF(OR($D1242="51",$D1242="52",$D1242="61"),(AG1242/'Totals and Drop Down Lists'!AC$4)*Inputs!K$38,0)</f>
        <v>0</v>
      </c>
      <c r="AX1242">
        <f>IF(OR($D1242="51",$D1242="52",$D1242="61"),(AH1242/'Totals and Drop Down Lists'!AD$4)*Inputs!L$38,0)</f>
        <v>0</v>
      </c>
      <c r="AY1242">
        <f>IF(OR($D1242="51",$D1242="52",$D1242="61"),0,(AA1242/'Totals and Drop Down Lists'!W$5)*Inputs!E$39)</f>
        <v>0</v>
      </c>
      <c r="AZ1242">
        <f>IF(OR($D1242="51",$D1242="52",$D1242="61"),0,(AB1242/'Totals and Drop Down Lists'!X$5)*Inputs!F$39)</f>
        <v>0</v>
      </c>
      <c r="BA1242">
        <f>IF(OR($D1242="51",$D1242="52",$D1242="61"),0,(AC1242/'Totals and Drop Down Lists'!Y$5)*Inputs!G$39)</f>
        <v>0</v>
      </c>
      <c r="BB1242">
        <f>IF(OR($D1242="51",$D1242="52",$D1242="61"),0,(AD1242/'Totals and Drop Down Lists'!Z$5)*Inputs!H$39)</f>
        <v>0</v>
      </c>
      <c r="BC1242">
        <f>IF(OR($D1242="51",$D1242="52",$D1242="61"),0,(AE1242/'Totals and Drop Down Lists'!AA$5)*Inputs!I$39)</f>
        <v>0</v>
      </c>
      <c r="BD1242">
        <f>IF(OR($D1242="51",$D1242="52",$D1242="61"),0,(AF1242/'Totals and Drop Down Lists'!AB$5)*Inputs!J$39)</f>
        <v>0</v>
      </c>
      <c r="BE1242">
        <f>IF(OR($D1242="51",$D1242="52",$D1242="61"),0,(AG1242/'Totals and Drop Down Lists'!AC$5)*Inputs!K$39)</f>
        <v>0</v>
      </c>
      <c r="BF1242">
        <f>IF(OR($D1242="51",$D1242="52",$D1242="61"),0,(AH1242/'Totals and Drop Down Lists'!AD$5)*Inputs!L$39)</f>
        <v>0</v>
      </c>
      <c r="BG1242" s="10">
        <f t="shared" si="172"/>
        <v>114834.77777387497</v>
      </c>
    </row>
    <row r="1243" spans="1:59">
      <c r="A1243" s="1" t="s">
        <v>7455</v>
      </c>
      <c r="B1243" s="1" t="s">
        <v>2232</v>
      </c>
      <c r="C1243" s="1" t="s">
        <v>2233</v>
      </c>
      <c r="D1243" s="1" t="s">
        <v>7</v>
      </c>
      <c r="E1243" s="1" t="s">
        <v>2234</v>
      </c>
      <c r="F1243" s="2">
        <v>838128</v>
      </c>
      <c r="G1243" s="2">
        <v>12527</v>
      </c>
      <c r="H1243" s="2">
        <v>2603</v>
      </c>
      <c r="I1243" s="2">
        <v>170926</v>
      </c>
      <c r="J1243" s="2">
        <v>330482</v>
      </c>
      <c r="K1243" s="2">
        <v>147826</v>
      </c>
      <c r="L1243" s="2">
        <v>1836</v>
      </c>
      <c r="M1243" s="2">
        <v>160</v>
      </c>
      <c r="N1243" s="2">
        <v>76</v>
      </c>
      <c r="O1243" s="2">
        <v>3478</v>
      </c>
      <c r="P1243" s="2">
        <v>901</v>
      </c>
      <c r="Q1243" s="2">
        <v>658</v>
      </c>
      <c r="R1243" s="2">
        <v>62264</v>
      </c>
      <c r="S1243" s="2">
        <v>116790000</v>
      </c>
      <c r="T1243" s="2">
        <v>5272922500</v>
      </c>
      <c r="U1243" s="2">
        <v>15530</v>
      </c>
      <c r="V1243" s="2">
        <v>8208</v>
      </c>
      <c r="W1243" s="2">
        <v>700</v>
      </c>
      <c r="X1243" s="2">
        <v>41169</v>
      </c>
      <c r="Y1243" s="2">
        <v>4285</v>
      </c>
      <c r="Z1243" s="2">
        <v>28273</v>
      </c>
      <c r="AA1243" s="9">
        <f t="shared" si="173"/>
        <v>838128</v>
      </c>
      <c r="AB1243" s="9">
        <f t="shared" si="174"/>
        <v>155796</v>
      </c>
      <c r="AC1243" s="9">
        <f t="shared" si="175"/>
        <v>69373</v>
      </c>
      <c r="AD1243" s="9">
        <f t="shared" si="176"/>
        <v>62264</v>
      </c>
      <c r="AE1243" s="44">
        <f t="shared" si="177"/>
        <v>4.6179542582772404E-3</v>
      </c>
      <c r="AF1243" s="9">
        <f t="shared" si="178"/>
        <v>32261</v>
      </c>
      <c r="AG1243" s="9">
        <f t="shared" si="171"/>
        <v>32558</v>
      </c>
      <c r="AH1243" s="44">
        <f t="shared" si="179"/>
        <v>5.4189085323989991E-3</v>
      </c>
      <c r="AI1243">
        <f>AA1243/'Totals and Drop Down Lists'!W$6*Inputs!E$37</f>
        <v>760299.77516369883</v>
      </c>
      <c r="AJ1243">
        <f>AB1243/'Totals and Drop Down Lists'!X$6*Inputs!F$37</f>
        <v>512629.16152479674</v>
      </c>
      <c r="AK1243">
        <f>AC1243/'Totals and Drop Down Lists'!Y$6*Inputs!G$37</f>
        <v>457330.2492500901</v>
      </c>
      <c r="AL1243">
        <f>AD1243/'Totals and Drop Down Lists'!Z$6*Inputs!H$37</f>
        <v>499201.69907489949</v>
      </c>
      <c r="AM1243">
        <f>AE1243/'Totals and Drop Down Lists'!AA$6*Inputs!I$37</f>
        <v>574886.1255977517</v>
      </c>
      <c r="AN1243">
        <f>AF1243/'Totals and Drop Down Lists'!AB$6*Inputs!J$37</f>
        <v>643822.8774006617</v>
      </c>
      <c r="AO1243">
        <f>AG1243/'Totals and Drop Down Lists'!AC$6*Inputs!K$37</f>
        <v>606346.39323886496</v>
      </c>
      <c r="AP1243">
        <f>AH1243/'Totals and Drop Down Lists'!AD$6*Inputs!L$37</f>
        <v>1275231.252078349</v>
      </c>
      <c r="AQ1243">
        <f>IF(OR($D1243="51",$D1243="52",$D1243="61"),(AA1243/'Totals and Drop Down Lists'!W$4)*Inputs!E$38,0)</f>
        <v>0</v>
      </c>
      <c r="AR1243">
        <f>IF(OR($D1243="51",$D1243="52",$D1243="61"),(AB1243/'Totals and Drop Down Lists'!X$4)*Inputs!F$38,0)</f>
        <v>0</v>
      </c>
      <c r="AS1243">
        <f>IF(OR($D1243="51",$D1243="52",$D1243="61"),(AC1243/'Totals and Drop Down Lists'!Y$4)*Inputs!G$38,0)</f>
        <v>0</v>
      </c>
      <c r="AT1243">
        <f>IF(OR($D1243="51",$D1243="52",$D1243="61"),(AD1243/'Totals and Drop Down Lists'!Z$4)*Inputs!H$38,0)</f>
        <v>0</v>
      </c>
      <c r="AU1243">
        <f>IF(OR($D1243="51",$D1243="52",$D1243="61"),(AE1243/'Totals and Drop Down Lists'!AA$4)*Inputs!I$38,0)</f>
        <v>0</v>
      </c>
      <c r="AV1243">
        <f>IF(OR($D1243="51",$D1243="52",$D1243="61"),(AF1243/'Totals and Drop Down Lists'!AB$4)*Inputs!J$38,0)</f>
        <v>0</v>
      </c>
      <c r="AW1243">
        <f>IF(OR($D1243="51",$D1243="52",$D1243="61"),(AG1243/'Totals and Drop Down Lists'!AC$4)*Inputs!K$38,0)</f>
        <v>0</v>
      </c>
      <c r="AX1243">
        <f>IF(OR($D1243="51",$D1243="52",$D1243="61"),(AH1243/'Totals and Drop Down Lists'!AD$4)*Inputs!L$38,0)</f>
        <v>0</v>
      </c>
      <c r="AY1243">
        <f>IF(OR($D1243="51",$D1243="52",$D1243="61"),0,(AA1243/'Totals and Drop Down Lists'!W$5)*Inputs!E$39)</f>
        <v>0</v>
      </c>
      <c r="AZ1243">
        <f>IF(OR($D1243="51",$D1243="52",$D1243="61"),0,(AB1243/'Totals and Drop Down Lists'!X$5)*Inputs!F$39)</f>
        <v>0</v>
      </c>
      <c r="BA1243">
        <f>IF(OR($D1243="51",$D1243="52",$D1243="61"),0,(AC1243/'Totals and Drop Down Lists'!Y$5)*Inputs!G$39)</f>
        <v>0</v>
      </c>
      <c r="BB1243">
        <f>IF(OR($D1243="51",$D1243="52",$D1243="61"),0,(AD1243/'Totals and Drop Down Lists'!Z$5)*Inputs!H$39)</f>
        <v>0</v>
      </c>
      <c r="BC1243">
        <f>IF(OR($D1243="51",$D1243="52",$D1243="61"),0,(AE1243/'Totals and Drop Down Lists'!AA$5)*Inputs!I$39)</f>
        <v>0</v>
      </c>
      <c r="BD1243">
        <f>IF(OR($D1243="51",$D1243="52",$D1243="61"),0,(AF1243/'Totals and Drop Down Lists'!AB$5)*Inputs!J$39)</f>
        <v>0</v>
      </c>
      <c r="BE1243">
        <f>IF(OR($D1243="51",$D1243="52",$D1243="61"),0,(AG1243/'Totals and Drop Down Lists'!AC$5)*Inputs!K$39)</f>
        <v>0</v>
      </c>
      <c r="BF1243">
        <f>IF(OR($D1243="51",$D1243="52",$D1243="61"),0,(AH1243/'Totals and Drop Down Lists'!AD$5)*Inputs!L$39)</f>
        <v>0</v>
      </c>
      <c r="BG1243" s="10">
        <f t="shared" si="172"/>
        <v>5329747.5333291125</v>
      </c>
    </row>
    <row r="1244" spans="1:59">
      <c r="A1244" s="1" t="s">
        <v>7455</v>
      </c>
      <c r="B1244" s="1" t="s">
        <v>2232</v>
      </c>
      <c r="C1244" s="1" t="s">
        <v>753</v>
      </c>
      <c r="D1244" s="1" t="s">
        <v>58</v>
      </c>
      <c r="E1244" s="1" t="s">
        <v>2235</v>
      </c>
      <c r="F1244" s="2">
        <v>74114</v>
      </c>
      <c r="G1244" s="2">
        <v>522</v>
      </c>
      <c r="H1244" s="2">
        <v>51</v>
      </c>
      <c r="I1244" s="2">
        <v>11580</v>
      </c>
      <c r="J1244" s="2">
        <v>29590</v>
      </c>
      <c r="K1244" s="2">
        <v>11168</v>
      </c>
      <c r="L1244" s="2">
        <v>61</v>
      </c>
      <c r="M1244" s="2">
        <v>0</v>
      </c>
      <c r="N1244" s="2">
        <v>0</v>
      </c>
      <c r="O1244" s="2">
        <v>339</v>
      </c>
      <c r="P1244" s="2">
        <v>162</v>
      </c>
      <c r="Q1244" s="2">
        <v>17</v>
      </c>
      <c r="R1244" s="2">
        <v>2428</v>
      </c>
      <c r="S1244" s="2">
        <v>8656800</v>
      </c>
      <c r="T1244" s="2">
        <v>397767700</v>
      </c>
      <c r="U1244" s="2">
        <v>1579</v>
      </c>
      <c r="V1244" s="2">
        <v>454</v>
      </c>
      <c r="W1244" s="2">
        <v>25</v>
      </c>
      <c r="X1244" s="2">
        <v>2270</v>
      </c>
      <c r="Y1244" s="2">
        <v>205</v>
      </c>
      <c r="Z1244" s="2">
        <v>1565</v>
      </c>
      <c r="AA1244" s="9">
        <f t="shared" si="173"/>
        <v>74114</v>
      </c>
      <c r="AB1244" s="9">
        <f t="shared" si="174"/>
        <v>11007</v>
      </c>
      <c r="AC1244" s="9">
        <f t="shared" si="175"/>
        <v>3007</v>
      </c>
      <c r="AD1244" s="9">
        <f t="shared" si="176"/>
        <v>2428</v>
      </c>
      <c r="AE1244" s="44">
        <f t="shared" si="177"/>
        <v>2.9437547913198971E-4</v>
      </c>
      <c r="AF1244" s="9">
        <f t="shared" si="178"/>
        <v>1791</v>
      </c>
      <c r="AG1244" s="9">
        <f t="shared" si="171"/>
        <v>1770</v>
      </c>
      <c r="AH1244" s="44">
        <f t="shared" si="179"/>
        <v>2.4857348020304658E-4</v>
      </c>
      <c r="AI1244">
        <f>AA1244/'Totals and Drop Down Lists'!W$6*Inputs!E$37</f>
        <v>67231.804135504804</v>
      </c>
      <c r="AJ1244">
        <f>AB1244/'Totals and Drop Down Lists'!X$6*Inputs!F$37</f>
        <v>36217.29172060539</v>
      </c>
      <c r="AK1244">
        <f>AC1244/'Totals and Drop Down Lists'!Y$6*Inputs!G$37</f>
        <v>19823.15972345179</v>
      </c>
      <c r="AL1244">
        <f>AD1244/'Totals and Drop Down Lists'!Z$6*Inputs!H$37</f>
        <v>19466.493083545163</v>
      </c>
      <c r="AM1244">
        <f>AE1244/'Totals and Drop Down Lists'!AA$6*Inputs!I$37</f>
        <v>36646.612158584852</v>
      </c>
      <c r="AN1244">
        <f>AF1244/'Totals and Drop Down Lists'!AB$6*Inputs!J$37</f>
        <v>35742.437414357431</v>
      </c>
      <c r="AO1244">
        <f>AG1244/'Totals and Drop Down Lists'!AC$6*Inputs!K$37</f>
        <v>32963.729836992163</v>
      </c>
      <c r="AP1244">
        <f>AH1244/'Totals and Drop Down Lists'!AD$6*Inputs!L$37</f>
        <v>58496.774488361785</v>
      </c>
      <c r="AQ1244">
        <f>IF(OR($D1244="51",$D1244="52",$D1244="61"),(AA1244/'Totals and Drop Down Lists'!W$4)*Inputs!E$38,0)</f>
        <v>0</v>
      </c>
      <c r="AR1244">
        <f>IF(OR($D1244="51",$D1244="52",$D1244="61"),(AB1244/'Totals and Drop Down Lists'!X$4)*Inputs!F$38,0)</f>
        <v>0</v>
      </c>
      <c r="AS1244">
        <f>IF(OR($D1244="51",$D1244="52",$D1244="61"),(AC1244/'Totals and Drop Down Lists'!Y$4)*Inputs!G$38,0)</f>
        <v>0</v>
      </c>
      <c r="AT1244">
        <f>IF(OR($D1244="51",$D1244="52",$D1244="61"),(AD1244/'Totals and Drop Down Lists'!Z$4)*Inputs!H$38,0)</f>
        <v>0</v>
      </c>
      <c r="AU1244">
        <f>IF(OR($D1244="51",$D1244="52",$D1244="61"),(AE1244/'Totals and Drop Down Lists'!AA$4)*Inputs!I$38,0)</f>
        <v>0</v>
      </c>
      <c r="AV1244">
        <f>IF(OR($D1244="51",$D1244="52",$D1244="61"),(AF1244/'Totals and Drop Down Lists'!AB$4)*Inputs!J$38,0)</f>
        <v>0</v>
      </c>
      <c r="AW1244">
        <f>IF(OR($D1244="51",$D1244="52",$D1244="61"),(AG1244/'Totals and Drop Down Lists'!AC$4)*Inputs!K$38,0)</f>
        <v>0</v>
      </c>
      <c r="AX1244">
        <f>IF(OR($D1244="51",$D1244="52",$D1244="61"),(AH1244/'Totals and Drop Down Lists'!AD$4)*Inputs!L$38,0)</f>
        <v>0</v>
      </c>
      <c r="AY1244">
        <f>IF(OR($D1244="51",$D1244="52",$D1244="61"),0,(AA1244/'Totals and Drop Down Lists'!W$5)*Inputs!E$39)</f>
        <v>0</v>
      </c>
      <c r="AZ1244">
        <f>IF(OR($D1244="51",$D1244="52",$D1244="61"),0,(AB1244/'Totals and Drop Down Lists'!X$5)*Inputs!F$39)</f>
        <v>0</v>
      </c>
      <c r="BA1244">
        <f>IF(OR($D1244="51",$D1244="52",$D1244="61"),0,(AC1244/'Totals and Drop Down Lists'!Y$5)*Inputs!G$39)</f>
        <v>0</v>
      </c>
      <c r="BB1244">
        <f>IF(OR($D1244="51",$D1244="52",$D1244="61"),0,(AD1244/'Totals and Drop Down Lists'!Z$5)*Inputs!H$39)</f>
        <v>0</v>
      </c>
      <c r="BC1244">
        <f>IF(OR($D1244="51",$D1244="52",$D1244="61"),0,(AE1244/'Totals and Drop Down Lists'!AA$5)*Inputs!I$39)</f>
        <v>0</v>
      </c>
      <c r="BD1244">
        <f>IF(OR($D1244="51",$D1244="52",$D1244="61"),0,(AF1244/'Totals and Drop Down Lists'!AB$5)*Inputs!J$39)</f>
        <v>0</v>
      </c>
      <c r="BE1244">
        <f>IF(OR($D1244="51",$D1244="52",$D1244="61"),0,(AG1244/'Totals and Drop Down Lists'!AC$5)*Inputs!K$39)</f>
        <v>0</v>
      </c>
      <c r="BF1244">
        <f>IF(OR($D1244="51",$D1244="52",$D1244="61"),0,(AH1244/'Totals and Drop Down Lists'!AD$5)*Inputs!L$39)</f>
        <v>0</v>
      </c>
      <c r="BG1244" s="10">
        <f t="shared" si="172"/>
        <v>306588.30256140337</v>
      </c>
    </row>
    <row r="1245" spans="1:59" ht="28.8">
      <c r="A1245" s="1" t="s">
        <v>7456</v>
      </c>
      <c r="B1245" s="1" t="s">
        <v>2666</v>
      </c>
      <c r="C1245" s="1" t="s">
        <v>2661</v>
      </c>
      <c r="D1245" s="1" t="s">
        <v>7</v>
      </c>
      <c r="E1245" s="1" t="s">
        <v>2667</v>
      </c>
      <c r="F1245" s="2">
        <v>146581</v>
      </c>
      <c r="G1245" s="2">
        <v>1633</v>
      </c>
      <c r="H1245" s="2">
        <v>465</v>
      </c>
      <c r="I1245" s="2">
        <v>36466</v>
      </c>
      <c r="J1245" s="2">
        <v>52992</v>
      </c>
      <c r="K1245" s="2">
        <v>21463</v>
      </c>
      <c r="L1245" s="2">
        <v>641</v>
      </c>
      <c r="M1245" s="2">
        <v>36</v>
      </c>
      <c r="N1245" s="2">
        <v>33</v>
      </c>
      <c r="O1245" s="2">
        <v>991</v>
      </c>
      <c r="P1245" s="2">
        <v>319</v>
      </c>
      <c r="Q1245" s="2">
        <v>121</v>
      </c>
      <c r="R1245" s="2">
        <v>12373</v>
      </c>
      <c r="S1245" s="2">
        <v>15432600</v>
      </c>
      <c r="T1245" s="2">
        <v>680573700</v>
      </c>
      <c r="U1245" s="2">
        <v>2314</v>
      </c>
      <c r="V1245" s="2">
        <v>3030</v>
      </c>
      <c r="W1245" s="2">
        <v>425</v>
      </c>
      <c r="X1245" s="2">
        <v>7930</v>
      </c>
      <c r="Y1245" s="2">
        <v>1085</v>
      </c>
      <c r="Z1245" s="2">
        <v>4620</v>
      </c>
      <c r="AA1245" s="9">
        <f t="shared" si="173"/>
        <v>146581</v>
      </c>
      <c r="AB1245" s="9">
        <f t="shared" si="174"/>
        <v>34368</v>
      </c>
      <c r="AC1245" s="9">
        <f t="shared" si="175"/>
        <v>14514</v>
      </c>
      <c r="AD1245" s="9">
        <f t="shared" si="176"/>
        <v>12373</v>
      </c>
      <c r="AE1245" s="44">
        <f t="shared" si="177"/>
        <v>6.0710851807703014E-4</v>
      </c>
      <c r="AF1245" s="9">
        <f t="shared" si="178"/>
        <v>4475</v>
      </c>
      <c r="AG1245" s="9">
        <f t="shared" si="171"/>
        <v>5705</v>
      </c>
      <c r="AH1245" s="44">
        <f t="shared" si="179"/>
        <v>8.5977903274689089E-4</v>
      </c>
      <c r="AI1245">
        <f>AA1245/'Totals and Drop Down Lists'!W$6*Inputs!E$37</f>
        <v>132969.54802043378</v>
      </c>
      <c r="AJ1245">
        <f>AB1245/'Totals and Drop Down Lists'!X$6*Inputs!F$37</f>
        <v>113084.02669698973</v>
      </c>
      <c r="AK1245">
        <f>AC1245/'Totals and Drop Down Lists'!Y$6*Inputs!G$37</f>
        <v>95681.190630588389</v>
      </c>
      <c r="AL1245">
        <f>AD1245/'Totals and Drop Down Lists'!Z$6*Inputs!H$37</f>
        <v>99200.543213634388</v>
      </c>
      <c r="AM1245">
        <f>AE1245/'Totals and Drop Down Lists'!AA$6*Inputs!I$37</f>
        <v>75578.545012461895</v>
      </c>
      <c r="AN1245">
        <f>AF1245/'Totals and Drop Down Lists'!AB$6*Inputs!J$37</f>
        <v>89306.201803042728</v>
      </c>
      <c r="AO1245">
        <f>AG1245/'Totals and Drop Down Lists'!AC$6*Inputs!K$37</f>
        <v>106247.50210171769</v>
      </c>
      <c r="AP1245">
        <f>AH1245/'Totals and Drop Down Lists'!AD$6*Inputs!L$37</f>
        <v>202331.72157920443</v>
      </c>
      <c r="AQ1245">
        <f>IF(OR($D1245="51",$D1245="52",$D1245="61"),(AA1245/'Totals and Drop Down Lists'!W$4)*Inputs!E$38,0)</f>
        <v>0</v>
      </c>
      <c r="AR1245">
        <f>IF(OR($D1245="51",$D1245="52",$D1245="61"),(AB1245/'Totals and Drop Down Lists'!X$4)*Inputs!F$38,0)</f>
        <v>0</v>
      </c>
      <c r="AS1245">
        <f>IF(OR($D1245="51",$D1245="52",$D1245="61"),(AC1245/'Totals and Drop Down Lists'!Y$4)*Inputs!G$38,0)</f>
        <v>0</v>
      </c>
      <c r="AT1245">
        <f>IF(OR($D1245="51",$D1245="52",$D1245="61"),(AD1245/'Totals and Drop Down Lists'!Z$4)*Inputs!H$38,0)</f>
        <v>0</v>
      </c>
      <c r="AU1245">
        <f>IF(OR($D1245="51",$D1245="52",$D1245="61"),(AE1245/'Totals and Drop Down Lists'!AA$4)*Inputs!I$38,0)</f>
        <v>0</v>
      </c>
      <c r="AV1245">
        <f>IF(OR($D1245="51",$D1245="52",$D1245="61"),(AF1245/'Totals and Drop Down Lists'!AB$4)*Inputs!J$38,0)</f>
        <v>0</v>
      </c>
      <c r="AW1245">
        <f>IF(OR($D1245="51",$D1245="52",$D1245="61"),(AG1245/'Totals and Drop Down Lists'!AC$4)*Inputs!K$38,0)</f>
        <v>0</v>
      </c>
      <c r="AX1245">
        <f>IF(OR($D1245="51",$D1245="52",$D1245="61"),(AH1245/'Totals and Drop Down Lists'!AD$4)*Inputs!L$38,0)</f>
        <v>0</v>
      </c>
      <c r="AY1245">
        <f>IF(OR($D1245="51",$D1245="52",$D1245="61"),0,(AA1245/'Totals and Drop Down Lists'!W$5)*Inputs!E$39)</f>
        <v>0</v>
      </c>
      <c r="AZ1245">
        <f>IF(OR($D1245="51",$D1245="52",$D1245="61"),0,(AB1245/'Totals and Drop Down Lists'!X$5)*Inputs!F$39)</f>
        <v>0</v>
      </c>
      <c r="BA1245">
        <f>IF(OR($D1245="51",$D1245="52",$D1245="61"),0,(AC1245/'Totals and Drop Down Lists'!Y$5)*Inputs!G$39)</f>
        <v>0</v>
      </c>
      <c r="BB1245">
        <f>IF(OR($D1245="51",$D1245="52",$D1245="61"),0,(AD1245/'Totals and Drop Down Lists'!Z$5)*Inputs!H$39)</f>
        <v>0</v>
      </c>
      <c r="BC1245">
        <f>IF(OR($D1245="51",$D1245="52",$D1245="61"),0,(AE1245/'Totals and Drop Down Lists'!AA$5)*Inputs!I$39)</f>
        <v>0</v>
      </c>
      <c r="BD1245">
        <f>IF(OR($D1245="51",$D1245="52",$D1245="61"),0,(AF1245/'Totals and Drop Down Lists'!AB$5)*Inputs!J$39)</f>
        <v>0</v>
      </c>
      <c r="BE1245">
        <f>IF(OR($D1245="51",$D1245="52",$D1245="61"),0,(AG1245/'Totals and Drop Down Lists'!AC$5)*Inputs!K$39)</f>
        <v>0</v>
      </c>
      <c r="BF1245">
        <f>IF(OR($D1245="51",$D1245="52",$D1245="61"),0,(AH1245/'Totals and Drop Down Lists'!AD$5)*Inputs!L$39)</f>
        <v>0</v>
      </c>
      <c r="BG1245" s="10">
        <f t="shared" si="172"/>
        <v>914399.27905807307</v>
      </c>
    </row>
    <row r="1246" spans="1:59" ht="28.8">
      <c r="A1246" s="1" t="s">
        <v>7456</v>
      </c>
      <c r="B1246" s="1" t="s">
        <v>2666</v>
      </c>
      <c r="C1246" s="1" t="s">
        <v>2668</v>
      </c>
      <c r="D1246" s="1" t="s">
        <v>58</v>
      </c>
      <c r="E1246" s="1" t="s">
        <v>2669</v>
      </c>
      <c r="F1246" s="2">
        <v>11767</v>
      </c>
      <c r="G1246" s="2">
        <v>13</v>
      </c>
      <c r="H1246" s="2">
        <v>0</v>
      </c>
      <c r="I1246" s="2">
        <v>966</v>
      </c>
      <c r="J1246" s="2">
        <v>4299</v>
      </c>
      <c r="K1246" s="2">
        <v>1303</v>
      </c>
      <c r="L1246" s="2">
        <v>45</v>
      </c>
      <c r="M1246" s="2">
        <v>18</v>
      </c>
      <c r="N1246" s="2">
        <v>0</v>
      </c>
      <c r="O1246" s="2">
        <v>0</v>
      </c>
      <c r="P1246" s="2">
        <v>0</v>
      </c>
      <c r="Q1246" s="2">
        <v>0</v>
      </c>
      <c r="R1246" s="2">
        <v>498</v>
      </c>
      <c r="S1246" s="2">
        <v>932600</v>
      </c>
      <c r="T1246" s="2">
        <v>51401400</v>
      </c>
      <c r="U1246" s="2">
        <v>110</v>
      </c>
      <c r="V1246" s="2">
        <v>145</v>
      </c>
      <c r="W1246" s="2">
        <v>40</v>
      </c>
      <c r="X1246" s="2">
        <v>289</v>
      </c>
      <c r="Y1246" s="2">
        <v>35</v>
      </c>
      <c r="Z1246" s="2">
        <v>159</v>
      </c>
      <c r="AA1246" s="9">
        <f t="shared" si="173"/>
        <v>11767</v>
      </c>
      <c r="AB1246" s="9">
        <f t="shared" si="174"/>
        <v>953</v>
      </c>
      <c r="AC1246" s="9">
        <f t="shared" si="175"/>
        <v>561</v>
      </c>
      <c r="AD1246" s="9">
        <f t="shared" si="176"/>
        <v>498</v>
      </c>
      <c r="AE1246" s="44">
        <f t="shared" si="177"/>
        <v>2.7581454970864777E-5</v>
      </c>
      <c r="AF1246" s="9">
        <f t="shared" si="178"/>
        <v>104</v>
      </c>
      <c r="AG1246" s="9">
        <f t="shared" si="171"/>
        <v>194</v>
      </c>
      <c r="AH1246" s="44">
        <f t="shared" si="179"/>
        <v>2.1879116804756129E-5</v>
      </c>
      <c r="AI1246">
        <f>AA1246/'Totals and Drop Down Lists'!W$6*Inputs!E$37</f>
        <v>10674.321170932415</v>
      </c>
      <c r="AJ1246">
        <f>AB1246/'Totals and Drop Down Lists'!X$6*Inputs!F$37</f>
        <v>3135.7389851673424</v>
      </c>
      <c r="AK1246">
        <f>AC1246/'Totals and Drop Down Lists'!Y$6*Inputs!G$37</f>
        <v>3698.3014981231968</v>
      </c>
      <c r="AL1246">
        <f>AD1246/'Totals and Drop Down Lists'!Z$6*Inputs!H$37</f>
        <v>3992.7156324569564</v>
      </c>
      <c r="AM1246">
        <f>AE1246/'Totals and Drop Down Lists'!AA$6*Inputs!I$37</f>
        <v>3433.5974112624854</v>
      </c>
      <c r="AN1246">
        <f>AF1246/'Totals and Drop Down Lists'!AB$6*Inputs!J$37</f>
        <v>2075.4960865958533</v>
      </c>
      <c r="AO1246">
        <f>AG1246/'Totals and Drop Down Lists'!AC$6*Inputs!K$37</f>
        <v>3612.9737787437743</v>
      </c>
      <c r="AP1246">
        <f>AH1246/'Totals and Drop Down Lists'!AD$6*Inputs!L$37</f>
        <v>5148.8105677520289</v>
      </c>
      <c r="AQ1246">
        <f>IF(OR($D1246="51",$D1246="52",$D1246="61"),(AA1246/'Totals and Drop Down Lists'!W$4)*Inputs!E$38,0)</f>
        <v>0</v>
      </c>
      <c r="AR1246">
        <f>IF(OR($D1246="51",$D1246="52",$D1246="61"),(AB1246/'Totals and Drop Down Lists'!X$4)*Inputs!F$38,0)</f>
        <v>0</v>
      </c>
      <c r="AS1246">
        <f>IF(OR($D1246="51",$D1246="52",$D1246="61"),(AC1246/'Totals and Drop Down Lists'!Y$4)*Inputs!G$38,0)</f>
        <v>0</v>
      </c>
      <c r="AT1246">
        <f>IF(OR($D1246="51",$D1246="52",$D1246="61"),(AD1246/'Totals and Drop Down Lists'!Z$4)*Inputs!H$38,0)</f>
        <v>0</v>
      </c>
      <c r="AU1246">
        <f>IF(OR($D1246="51",$D1246="52",$D1246="61"),(AE1246/'Totals and Drop Down Lists'!AA$4)*Inputs!I$38,0)</f>
        <v>0</v>
      </c>
      <c r="AV1246">
        <f>IF(OR($D1246="51",$D1246="52",$D1246="61"),(AF1246/'Totals and Drop Down Lists'!AB$4)*Inputs!J$38,0)</f>
        <v>0</v>
      </c>
      <c r="AW1246">
        <f>IF(OR($D1246="51",$D1246="52",$D1246="61"),(AG1246/'Totals and Drop Down Lists'!AC$4)*Inputs!K$38,0)</f>
        <v>0</v>
      </c>
      <c r="AX1246">
        <f>IF(OR($D1246="51",$D1246="52",$D1246="61"),(AH1246/'Totals and Drop Down Lists'!AD$4)*Inputs!L$38,0)</f>
        <v>0</v>
      </c>
      <c r="AY1246">
        <f>IF(OR($D1246="51",$D1246="52",$D1246="61"),0,(AA1246/'Totals and Drop Down Lists'!W$5)*Inputs!E$39)</f>
        <v>0</v>
      </c>
      <c r="AZ1246">
        <f>IF(OR($D1246="51",$D1246="52",$D1246="61"),0,(AB1246/'Totals and Drop Down Lists'!X$5)*Inputs!F$39)</f>
        <v>0</v>
      </c>
      <c r="BA1246">
        <f>IF(OR($D1246="51",$D1246="52",$D1246="61"),0,(AC1246/'Totals and Drop Down Lists'!Y$5)*Inputs!G$39)</f>
        <v>0</v>
      </c>
      <c r="BB1246">
        <f>IF(OR($D1246="51",$D1246="52",$D1246="61"),0,(AD1246/'Totals and Drop Down Lists'!Z$5)*Inputs!H$39)</f>
        <v>0</v>
      </c>
      <c r="BC1246">
        <f>IF(OR($D1246="51",$D1246="52",$D1246="61"),0,(AE1246/'Totals and Drop Down Lists'!AA$5)*Inputs!I$39)</f>
        <v>0</v>
      </c>
      <c r="BD1246">
        <f>IF(OR($D1246="51",$D1246="52",$D1246="61"),0,(AF1246/'Totals and Drop Down Lists'!AB$5)*Inputs!J$39)</f>
        <v>0</v>
      </c>
      <c r="BE1246">
        <f>IF(OR($D1246="51",$D1246="52",$D1246="61"),0,(AG1246/'Totals and Drop Down Lists'!AC$5)*Inputs!K$39)</f>
        <v>0</v>
      </c>
      <c r="BF1246">
        <f>IF(OR($D1246="51",$D1246="52",$D1246="61"),0,(AH1246/'Totals and Drop Down Lists'!AD$5)*Inputs!L$39)</f>
        <v>0</v>
      </c>
      <c r="BG1246" s="10">
        <f t="shared" si="172"/>
        <v>35771.955131034047</v>
      </c>
    </row>
    <row r="1247" spans="1:59" ht="28.8">
      <c r="A1247" s="1" t="s">
        <v>7457</v>
      </c>
      <c r="B1247" s="1" t="s">
        <v>7069</v>
      </c>
      <c r="C1247" s="1" t="s">
        <v>7070</v>
      </c>
      <c r="D1247" s="1" t="s">
        <v>7</v>
      </c>
      <c r="E1247" s="1" t="s">
        <v>7071</v>
      </c>
      <c r="F1247" s="2">
        <v>383703</v>
      </c>
      <c r="G1247" s="2">
        <v>5193</v>
      </c>
      <c r="H1247" s="2">
        <v>948</v>
      </c>
      <c r="I1247" s="2">
        <v>66412</v>
      </c>
      <c r="J1247" s="2">
        <v>150441</v>
      </c>
      <c r="K1247" s="2">
        <v>58896</v>
      </c>
      <c r="L1247" s="2">
        <v>1537</v>
      </c>
      <c r="M1247" s="2">
        <v>190</v>
      </c>
      <c r="N1247" s="2">
        <v>53</v>
      </c>
      <c r="O1247" s="2">
        <v>1458</v>
      </c>
      <c r="P1247" s="2">
        <v>432</v>
      </c>
      <c r="Q1247" s="2">
        <v>220</v>
      </c>
      <c r="R1247" s="2">
        <v>18523</v>
      </c>
      <c r="S1247" s="2">
        <v>42429700</v>
      </c>
      <c r="T1247" s="2">
        <v>2116906800</v>
      </c>
      <c r="U1247" s="2">
        <v>5239</v>
      </c>
      <c r="V1247" s="2">
        <v>2315</v>
      </c>
      <c r="W1247" s="2">
        <v>670</v>
      </c>
      <c r="X1247" s="2">
        <v>13975</v>
      </c>
      <c r="Y1247" s="2">
        <v>1935</v>
      </c>
      <c r="Z1247" s="2">
        <v>9790</v>
      </c>
      <c r="AA1247" s="9">
        <f t="shared" si="173"/>
        <v>383703</v>
      </c>
      <c r="AB1247" s="9">
        <f t="shared" si="174"/>
        <v>60271</v>
      </c>
      <c r="AC1247" s="9">
        <f t="shared" si="175"/>
        <v>22413</v>
      </c>
      <c r="AD1247" s="9">
        <f t="shared" si="176"/>
        <v>18523</v>
      </c>
      <c r="AE1247" s="44">
        <f t="shared" si="177"/>
        <v>1.6102791681137059E-3</v>
      </c>
      <c r="AF1247" s="9">
        <f t="shared" si="178"/>
        <v>10990</v>
      </c>
      <c r="AG1247" s="9">
        <f t="shared" si="171"/>
        <v>11725</v>
      </c>
      <c r="AH1247" s="44">
        <f t="shared" si="179"/>
        <v>1.7079829311670057E-3</v>
      </c>
      <c r="AI1247">
        <f>AA1247/'Totals and Drop Down Lists'!W$6*Inputs!E$37</f>
        <v>348072.49564462318</v>
      </c>
      <c r="AJ1247">
        <f>AB1247/'Totals and Drop Down Lists'!X$6*Inputs!F$37</f>
        <v>198314.92589194217</v>
      </c>
      <c r="AK1247">
        <f>AC1247/'Totals and Drop Down Lists'!Y$6*Inputs!G$37</f>
        <v>147754.06680469736</v>
      </c>
      <c r="AL1247">
        <f>AD1247/'Totals and Drop Down Lists'!Z$6*Inputs!H$37</f>
        <v>148508.17602409681</v>
      </c>
      <c r="AM1247">
        <f>AE1247/'Totals and Drop Down Lists'!AA$6*Inputs!I$37</f>
        <v>200462.60753414393</v>
      </c>
      <c r="AN1247">
        <f>AF1247/'Totals and Drop Down Lists'!AB$6*Inputs!J$37</f>
        <v>219324.05761238871</v>
      </c>
      <c r="AO1247">
        <f>AG1247/'Totals and Drop Down Lists'!AC$6*Inputs!K$37</f>
        <v>218361.43069984924</v>
      </c>
      <c r="AP1247">
        <f>AH1247/'Totals and Drop Down Lists'!AD$6*Inputs!L$37</f>
        <v>401939.46785005007</v>
      </c>
      <c r="AQ1247">
        <f>IF(OR($D1247="51",$D1247="52",$D1247="61"),(AA1247/'Totals and Drop Down Lists'!W$4)*Inputs!E$38,0)</f>
        <v>0</v>
      </c>
      <c r="AR1247">
        <f>IF(OR($D1247="51",$D1247="52",$D1247="61"),(AB1247/'Totals and Drop Down Lists'!X$4)*Inputs!F$38,0)</f>
        <v>0</v>
      </c>
      <c r="AS1247">
        <f>IF(OR($D1247="51",$D1247="52",$D1247="61"),(AC1247/'Totals and Drop Down Lists'!Y$4)*Inputs!G$38,0)</f>
        <v>0</v>
      </c>
      <c r="AT1247">
        <f>IF(OR($D1247="51",$D1247="52",$D1247="61"),(AD1247/'Totals and Drop Down Lists'!Z$4)*Inputs!H$38,0)</f>
        <v>0</v>
      </c>
      <c r="AU1247">
        <f>IF(OR($D1247="51",$D1247="52",$D1247="61"),(AE1247/'Totals and Drop Down Lists'!AA$4)*Inputs!I$38,0)</f>
        <v>0</v>
      </c>
      <c r="AV1247">
        <f>IF(OR($D1247="51",$D1247="52",$D1247="61"),(AF1247/'Totals and Drop Down Lists'!AB$4)*Inputs!J$38,0)</f>
        <v>0</v>
      </c>
      <c r="AW1247">
        <f>IF(OR($D1247="51",$D1247="52",$D1247="61"),(AG1247/'Totals and Drop Down Lists'!AC$4)*Inputs!K$38,0)</f>
        <v>0</v>
      </c>
      <c r="AX1247">
        <f>IF(OR($D1247="51",$D1247="52",$D1247="61"),(AH1247/'Totals and Drop Down Lists'!AD$4)*Inputs!L$38,0)</f>
        <v>0</v>
      </c>
      <c r="AY1247">
        <f>IF(OR($D1247="51",$D1247="52",$D1247="61"),0,(AA1247/'Totals and Drop Down Lists'!W$5)*Inputs!E$39)</f>
        <v>0</v>
      </c>
      <c r="AZ1247">
        <f>IF(OR($D1247="51",$D1247="52",$D1247="61"),0,(AB1247/'Totals and Drop Down Lists'!X$5)*Inputs!F$39)</f>
        <v>0</v>
      </c>
      <c r="BA1247">
        <f>IF(OR($D1247="51",$D1247="52",$D1247="61"),0,(AC1247/'Totals and Drop Down Lists'!Y$5)*Inputs!G$39)</f>
        <v>0</v>
      </c>
      <c r="BB1247">
        <f>IF(OR($D1247="51",$D1247="52",$D1247="61"),0,(AD1247/'Totals and Drop Down Lists'!Z$5)*Inputs!H$39)</f>
        <v>0</v>
      </c>
      <c r="BC1247">
        <f>IF(OR($D1247="51",$D1247="52",$D1247="61"),0,(AE1247/'Totals and Drop Down Lists'!AA$5)*Inputs!I$39)</f>
        <v>0</v>
      </c>
      <c r="BD1247">
        <f>IF(OR($D1247="51",$D1247="52",$D1247="61"),0,(AF1247/'Totals and Drop Down Lists'!AB$5)*Inputs!J$39)</f>
        <v>0</v>
      </c>
      <c r="BE1247">
        <f>IF(OR($D1247="51",$D1247="52",$D1247="61"),0,(AG1247/'Totals and Drop Down Lists'!AC$5)*Inputs!K$39)</f>
        <v>0</v>
      </c>
      <c r="BF1247">
        <f>IF(OR($D1247="51",$D1247="52",$D1247="61"),0,(AH1247/'Totals and Drop Down Lists'!AD$5)*Inputs!L$39)</f>
        <v>0</v>
      </c>
      <c r="BG1247" s="10">
        <f t="shared" si="172"/>
        <v>1882737.2280617915</v>
      </c>
    </row>
    <row r="1248" spans="1:59" ht="28.8">
      <c r="A1248" s="1" t="s">
        <v>7457</v>
      </c>
      <c r="B1248" s="1" t="s">
        <v>7069</v>
      </c>
      <c r="C1248" s="1" t="s">
        <v>914</v>
      </c>
      <c r="D1248" s="1" t="s">
        <v>58</v>
      </c>
      <c r="E1248" s="1" t="s">
        <v>7072</v>
      </c>
      <c r="F1248" s="2">
        <v>117065</v>
      </c>
      <c r="G1248" s="2">
        <v>483</v>
      </c>
      <c r="H1248" s="2">
        <v>36</v>
      </c>
      <c r="I1248" s="2">
        <v>9302</v>
      </c>
      <c r="J1248" s="2">
        <v>42210</v>
      </c>
      <c r="K1248" s="2">
        <v>8700</v>
      </c>
      <c r="L1248" s="2">
        <v>338</v>
      </c>
      <c r="M1248" s="2">
        <v>43</v>
      </c>
      <c r="N1248" s="2">
        <v>0</v>
      </c>
      <c r="O1248" s="2">
        <v>173</v>
      </c>
      <c r="P1248" s="2">
        <v>120</v>
      </c>
      <c r="Q1248" s="2">
        <v>0</v>
      </c>
      <c r="R1248" s="2">
        <v>2469</v>
      </c>
      <c r="S1248" s="2">
        <v>6382900</v>
      </c>
      <c r="T1248" s="2">
        <v>359169500</v>
      </c>
      <c r="U1248" s="2">
        <v>408</v>
      </c>
      <c r="V1248" s="2">
        <v>303</v>
      </c>
      <c r="W1248" s="2">
        <v>0</v>
      </c>
      <c r="X1248" s="2">
        <v>1267</v>
      </c>
      <c r="Y1248" s="2">
        <v>147</v>
      </c>
      <c r="Z1248" s="2">
        <v>836</v>
      </c>
      <c r="AA1248" s="9">
        <f t="shared" si="173"/>
        <v>117065</v>
      </c>
      <c r="AB1248" s="9">
        <f t="shared" si="174"/>
        <v>8783</v>
      </c>
      <c r="AC1248" s="9">
        <f t="shared" si="175"/>
        <v>3143</v>
      </c>
      <c r="AD1248" s="9">
        <f t="shared" si="176"/>
        <v>2469</v>
      </c>
      <c r="AE1248" s="44">
        <f t="shared" si="177"/>
        <v>1.2523304459329982E-4</v>
      </c>
      <c r="AF1248" s="9">
        <f t="shared" si="178"/>
        <v>964</v>
      </c>
      <c r="AG1248" s="9">
        <f t="shared" si="171"/>
        <v>983</v>
      </c>
      <c r="AH1248" s="44">
        <f t="shared" si="179"/>
        <v>7.5389090607844774E-5</v>
      </c>
      <c r="AI1248">
        <f>AA1248/'Totals and Drop Down Lists'!W$6*Inputs!E$37</f>
        <v>106194.39176299848</v>
      </c>
      <c r="AJ1248">
        <f>AB1248/'Totals and Drop Down Lists'!X$6*Inputs!F$37</f>
        <v>28899.470626154005</v>
      </c>
      <c r="AK1248">
        <f>AC1248/'Totals and Drop Down Lists'!Y$6*Inputs!G$37</f>
        <v>20719.717662390743</v>
      </c>
      <c r="AL1248">
        <f>AD1248/'Totals and Drop Down Lists'!Z$6*Inputs!H$37</f>
        <v>19795.210635614912</v>
      </c>
      <c r="AM1248">
        <f>AE1248/'Totals and Drop Down Lists'!AA$6*Inputs!I$37</f>
        <v>15590.180364824737</v>
      </c>
      <c r="AN1248">
        <f>AF1248/'Totals and Drop Down Lists'!AB$6*Inputs!J$37</f>
        <v>19238.252187292332</v>
      </c>
      <c r="AO1248">
        <f>AG1248/'Totals and Drop Down Lists'!AC$6*Inputs!K$37</f>
        <v>18306.975384047062</v>
      </c>
      <c r="AP1248">
        <f>AH1248/'Totals and Drop Down Lists'!AD$6*Inputs!L$37</f>
        <v>17741.30783608717</v>
      </c>
      <c r="AQ1248">
        <f>IF(OR($D1248="51",$D1248="52",$D1248="61"),(AA1248/'Totals and Drop Down Lists'!W$4)*Inputs!E$38,0)</f>
        <v>0</v>
      </c>
      <c r="AR1248">
        <f>IF(OR($D1248="51",$D1248="52",$D1248="61"),(AB1248/'Totals and Drop Down Lists'!X$4)*Inputs!F$38,0)</f>
        <v>0</v>
      </c>
      <c r="AS1248">
        <f>IF(OR($D1248="51",$D1248="52",$D1248="61"),(AC1248/'Totals and Drop Down Lists'!Y$4)*Inputs!G$38,0)</f>
        <v>0</v>
      </c>
      <c r="AT1248">
        <f>IF(OR($D1248="51",$D1248="52",$D1248="61"),(AD1248/'Totals and Drop Down Lists'!Z$4)*Inputs!H$38,0)</f>
        <v>0</v>
      </c>
      <c r="AU1248">
        <f>IF(OR($D1248="51",$D1248="52",$D1248="61"),(AE1248/'Totals and Drop Down Lists'!AA$4)*Inputs!I$38,0)</f>
        <v>0</v>
      </c>
      <c r="AV1248">
        <f>IF(OR($D1248="51",$D1248="52",$D1248="61"),(AF1248/'Totals and Drop Down Lists'!AB$4)*Inputs!J$38,0)</f>
        <v>0</v>
      </c>
      <c r="AW1248">
        <f>IF(OR($D1248="51",$D1248="52",$D1248="61"),(AG1248/'Totals and Drop Down Lists'!AC$4)*Inputs!K$38,0)</f>
        <v>0</v>
      </c>
      <c r="AX1248">
        <f>IF(OR($D1248="51",$D1248="52",$D1248="61"),(AH1248/'Totals and Drop Down Lists'!AD$4)*Inputs!L$38,0)</f>
        <v>0</v>
      </c>
      <c r="AY1248">
        <f>IF(OR($D1248="51",$D1248="52",$D1248="61"),0,(AA1248/'Totals and Drop Down Lists'!W$5)*Inputs!E$39)</f>
        <v>0</v>
      </c>
      <c r="AZ1248">
        <f>IF(OR($D1248="51",$D1248="52",$D1248="61"),0,(AB1248/'Totals and Drop Down Lists'!X$5)*Inputs!F$39)</f>
        <v>0</v>
      </c>
      <c r="BA1248">
        <f>IF(OR($D1248="51",$D1248="52",$D1248="61"),0,(AC1248/'Totals and Drop Down Lists'!Y$5)*Inputs!G$39)</f>
        <v>0</v>
      </c>
      <c r="BB1248">
        <f>IF(OR($D1248="51",$D1248="52",$D1248="61"),0,(AD1248/'Totals and Drop Down Lists'!Z$5)*Inputs!H$39)</f>
        <v>0</v>
      </c>
      <c r="BC1248">
        <f>IF(OR($D1248="51",$D1248="52",$D1248="61"),0,(AE1248/'Totals and Drop Down Lists'!AA$5)*Inputs!I$39)</f>
        <v>0</v>
      </c>
      <c r="BD1248">
        <f>IF(OR($D1248="51",$D1248="52",$D1248="61"),0,(AF1248/'Totals and Drop Down Lists'!AB$5)*Inputs!J$39)</f>
        <v>0</v>
      </c>
      <c r="BE1248">
        <f>IF(OR($D1248="51",$D1248="52",$D1248="61"),0,(AG1248/'Totals and Drop Down Lists'!AC$5)*Inputs!K$39)</f>
        <v>0</v>
      </c>
      <c r="BF1248">
        <f>IF(OR($D1248="51",$D1248="52",$D1248="61"),0,(AH1248/'Totals and Drop Down Lists'!AD$5)*Inputs!L$39)</f>
        <v>0</v>
      </c>
      <c r="BG1248" s="10">
        <f t="shared" si="172"/>
        <v>246485.50645940943</v>
      </c>
    </row>
    <row r="1249" spans="1:59" ht="28.8">
      <c r="A1249" s="1" t="s">
        <v>7458</v>
      </c>
      <c r="B1249" s="1" t="s">
        <v>6423</v>
      </c>
      <c r="C1249" s="1" t="s">
        <v>6424</v>
      </c>
      <c r="D1249" s="1" t="s">
        <v>7</v>
      </c>
      <c r="E1249" s="1" t="s">
        <v>6425</v>
      </c>
      <c r="F1249" s="2">
        <v>127625</v>
      </c>
      <c r="G1249" s="2">
        <v>2717</v>
      </c>
      <c r="H1249" s="2">
        <v>487</v>
      </c>
      <c r="I1249" s="2">
        <v>26217</v>
      </c>
      <c r="J1249" s="2">
        <v>53833</v>
      </c>
      <c r="K1249" s="2">
        <v>23330</v>
      </c>
      <c r="L1249" s="2">
        <v>570</v>
      </c>
      <c r="M1249" s="2">
        <v>26</v>
      </c>
      <c r="N1249" s="2">
        <v>0</v>
      </c>
      <c r="O1249" s="2">
        <v>607</v>
      </c>
      <c r="P1249" s="2">
        <v>145</v>
      </c>
      <c r="Q1249" s="2">
        <v>65</v>
      </c>
      <c r="R1249" s="2">
        <v>10350</v>
      </c>
      <c r="S1249" s="2">
        <v>16473900</v>
      </c>
      <c r="T1249" s="2">
        <v>769322500</v>
      </c>
      <c r="U1249" s="2">
        <v>2051</v>
      </c>
      <c r="V1249" s="2">
        <v>1740</v>
      </c>
      <c r="W1249" s="2">
        <v>375</v>
      </c>
      <c r="X1249" s="2">
        <v>6560</v>
      </c>
      <c r="Y1249" s="2">
        <v>950</v>
      </c>
      <c r="Z1249" s="2">
        <v>4290</v>
      </c>
      <c r="AA1249" s="9">
        <f t="shared" si="173"/>
        <v>127625</v>
      </c>
      <c r="AB1249" s="9">
        <f t="shared" si="174"/>
        <v>23013</v>
      </c>
      <c r="AC1249" s="9">
        <f t="shared" si="175"/>
        <v>11763</v>
      </c>
      <c r="AD1249" s="9">
        <f t="shared" si="176"/>
        <v>10350</v>
      </c>
      <c r="AE1249" s="44">
        <f t="shared" si="177"/>
        <v>7.0611702165331643E-4</v>
      </c>
      <c r="AF1249" s="9">
        <f t="shared" si="178"/>
        <v>4445</v>
      </c>
      <c r="AG1249" s="9">
        <f t="shared" si="171"/>
        <v>5240</v>
      </c>
      <c r="AH1249" s="44">
        <f t="shared" si="179"/>
        <v>8.449840850819839E-4</v>
      </c>
      <c r="AI1249">
        <f>AA1249/'Totals and Drop Down Lists'!W$6*Inputs!E$37</f>
        <v>115773.79446250101</v>
      </c>
      <c r="AJ1249">
        <f>AB1249/'Totals and Drop Down Lists'!X$6*Inputs!F$37</f>
        <v>75721.68023678493</v>
      </c>
      <c r="AK1249">
        <f>AC1249/'Totals and Drop Down Lists'!Y$6*Inputs!G$37</f>
        <v>77545.66938043345</v>
      </c>
      <c r="AL1249">
        <f>AD1249/'Totals and Drop Down Lists'!Z$6*Inputs!H$37</f>
        <v>82981.138144436743</v>
      </c>
      <c r="AM1249">
        <f>AE1249/'Totals and Drop Down Lists'!AA$6*Inputs!I$37</f>
        <v>87904.049302631334</v>
      </c>
      <c r="AN1249">
        <f>AF1249/'Totals and Drop Down Lists'!AB$6*Inputs!J$37</f>
        <v>88707.501008832376</v>
      </c>
      <c r="AO1249">
        <f>AG1249/'Totals and Drop Down Lists'!AC$6*Inputs!K$37</f>
        <v>97587.539178440085</v>
      </c>
      <c r="AP1249">
        <f>AH1249/'Totals and Drop Down Lists'!AD$6*Inputs!L$37</f>
        <v>198850.02789082611</v>
      </c>
      <c r="AQ1249">
        <f>IF(OR($D1249="51",$D1249="52",$D1249="61"),(AA1249/'Totals and Drop Down Lists'!W$4)*Inputs!E$38,0)</f>
        <v>0</v>
      </c>
      <c r="AR1249">
        <f>IF(OR($D1249="51",$D1249="52",$D1249="61"),(AB1249/'Totals and Drop Down Lists'!X$4)*Inputs!F$38,0)</f>
        <v>0</v>
      </c>
      <c r="AS1249">
        <f>IF(OR($D1249="51",$D1249="52",$D1249="61"),(AC1249/'Totals and Drop Down Lists'!Y$4)*Inputs!G$38,0)</f>
        <v>0</v>
      </c>
      <c r="AT1249">
        <f>IF(OR($D1249="51",$D1249="52",$D1249="61"),(AD1249/'Totals and Drop Down Lists'!Z$4)*Inputs!H$38,0)</f>
        <v>0</v>
      </c>
      <c r="AU1249">
        <f>IF(OR($D1249="51",$D1249="52",$D1249="61"),(AE1249/'Totals and Drop Down Lists'!AA$4)*Inputs!I$38,0)</f>
        <v>0</v>
      </c>
      <c r="AV1249">
        <f>IF(OR($D1249="51",$D1249="52",$D1249="61"),(AF1249/'Totals and Drop Down Lists'!AB$4)*Inputs!J$38,0)</f>
        <v>0</v>
      </c>
      <c r="AW1249">
        <f>IF(OR($D1249="51",$D1249="52",$D1249="61"),(AG1249/'Totals and Drop Down Lists'!AC$4)*Inputs!K$38,0)</f>
        <v>0</v>
      </c>
      <c r="AX1249">
        <f>IF(OR($D1249="51",$D1249="52",$D1249="61"),(AH1249/'Totals and Drop Down Lists'!AD$4)*Inputs!L$38,0)</f>
        <v>0</v>
      </c>
      <c r="AY1249">
        <f>IF(OR($D1249="51",$D1249="52",$D1249="61"),0,(AA1249/'Totals and Drop Down Lists'!W$5)*Inputs!E$39)</f>
        <v>0</v>
      </c>
      <c r="AZ1249">
        <f>IF(OR($D1249="51",$D1249="52",$D1249="61"),0,(AB1249/'Totals and Drop Down Lists'!X$5)*Inputs!F$39)</f>
        <v>0</v>
      </c>
      <c r="BA1249">
        <f>IF(OR($D1249="51",$D1249="52",$D1249="61"),0,(AC1249/'Totals and Drop Down Lists'!Y$5)*Inputs!G$39)</f>
        <v>0</v>
      </c>
      <c r="BB1249">
        <f>IF(OR($D1249="51",$D1249="52",$D1249="61"),0,(AD1249/'Totals and Drop Down Lists'!Z$5)*Inputs!H$39)</f>
        <v>0</v>
      </c>
      <c r="BC1249">
        <f>IF(OR($D1249="51",$D1249="52",$D1249="61"),0,(AE1249/'Totals and Drop Down Lists'!AA$5)*Inputs!I$39)</f>
        <v>0</v>
      </c>
      <c r="BD1249">
        <f>IF(OR($D1249="51",$D1249="52",$D1249="61"),0,(AF1249/'Totals and Drop Down Lists'!AB$5)*Inputs!J$39)</f>
        <v>0</v>
      </c>
      <c r="BE1249">
        <f>IF(OR($D1249="51",$D1249="52",$D1249="61"),0,(AG1249/'Totals and Drop Down Lists'!AC$5)*Inputs!K$39)</f>
        <v>0</v>
      </c>
      <c r="BF1249">
        <f>IF(OR($D1249="51",$D1249="52",$D1249="61"),0,(AH1249/'Totals and Drop Down Lists'!AD$5)*Inputs!L$39)</f>
        <v>0</v>
      </c>
      <c r="BG1249" s="10">
        <f t="shared" si="172"/>
        <v>825071.39960488607</v>
      </c>
    </row>
    <row r="1250" spans="1:59" ht="28.8">
      <c r="A1250" s="1" t="s">
        <v>7458</v>
      </c>
      <c r="B1250" s="1" t="s">
        <v>6423</v>
      </c>
      <c r="C1250" s="1" t="s">
        <v>6426</v>
      </c>
      <c r="D1250" s="1" t="s">
        <v>58</v>
      </c>
      <c r="E1250" s="1" t="s">
        <v>6427</v>
      </c>
      <c r="F1250" s="2">
        <v>50753</v>
      </c>
      <c r="G1250" s="2">
        <v>301</v>
      </c>
      <c r="H1250" s="2">
        <v>15</v>
      </c>
      <c r="I1250" s="2">
        <v>2958</v>
      </c>
      <c r="J1250" s="2">
        <v>18751</v>
      </c>
      <c r="K1250" s="2">
        <v>2484</v>
      </c>
      <c r="L1250" s="2">
        <v>168</v>
      </c>
      <c r="M1250" s="2">
        <v>11</v>
      </c>
      <c r="N1250" s="2">
        <v>11</v>
      </c>
      <c r="O1250" s="2">
        <v>55</v>
      </c>
      <c r="P1250" s="2">
        <v>0</v>
      </c>
      <c r="Q1250" s="2">
        <v>0</v>
      </c>
      <c r="R1250" s="2">
        <v>1453</v>
      </c>
      <c r="S1250" s="2">
        <v>2245300</v>
      </c>
      <c r="T1250" s="2">
        <v>110004300</v>
      </c>
      <c r="U1250" s="2">
        <v>102</v>
      </c>
      <c r="V1250" s="2">
        <v>105</v>
      </c>
      <c r="W1250" s="2">
        <v>0</v>
      </c>
      <c r="X1250" s="2">
        <v>365</v>
      </c>
      <c r="Y1250" s="2">
        <v>12</v>
      </c>
      <c r="Z1250" s="2">
        <v>260</v>
      </c>
      <c r="AA1250" s="9">
        <f t="shared" si="173"/>
        <v>50753</v>
      </c>
      <c r="AB1250" s="9">
        <f t="shared" si="174"/>
        <v>2642</v>
      </c>
      <c r="AC1250" s="9">
        <f t="shared" si="175"/>
        <v>1698</v>
      </c>
      <c r="AD1250" s="9">
        <f t="shared" si="176"/>
        <v>1453</v>
      </c>
      <c r="AE1250" s="44">
        <f t="shared" si="177"/>
        <v>2.2981296985523311E-5</v>
      </c>
      <c r="AF1250" s="9">
        <f t="shared" si="178"/>
        <v>260</v>
      </c>
      <c r="AG1250" s="9">
        <f t="shared" si="171"/>
        <v>272</v>
      </c>
      <c r="AH1250" s="44">
        <f t="shared" si="179"/>
        <v>1.3407479698359413E-5</v>
      </c>
      <c r="AI1250">
        <f>AA1250/'Totals and Drop Down Lists'!W$6*Inputs!E$37</f>
        <v>46040.097084076893</v>
      </c>
      <c r="AJ1250">
        <f>AB1250/'Totals and Drop Down Lists'!X$6*Inputs!F$37</f>
        <v>8693.2029368437761</v>
      </c>
      <c r="AK1250">
        <f>AC1250/'Totals and Drop Down Lists'!Y$6*Inputs!G$37</f>
        <v>11193.789561164329</v>
      </c>
      <c r="AL1250">
        <f>AD1250/'Totals and Drop Down Lists'!Z$6*Inputs!H$37</f>
        <v>11649.429345301121</v>
      </c>
      <c r="AM1250">
        <f>AE1250/'Totals and Drop Down Lists'!AA$6*Inputs!I$37</f>
        <v>2860.9267321213088</v>
      </c>
      <c r="AN1250">
        <f>AF1250/'Totals and Drop Down Lists'!AB$6*Inputs!J$37</f>
        <v>5188.740216489633</v>
      </c>
      <c r="AO1250">
        <f>AG1250/'Totals and Drop Down Lists'!AC$6*Inputs!K$37</f>
        <v>5065.6127207129202</v>
      </c>
      <c r="AP1250">
        <f>AH1250/'Totals and Drop Down Lists'!AD$6*Inputs!L$37</f>
        <v>3155.1809780012363</v>
      </c>
      <c r="AQ1250">
        <f>IF(OR($D1250="51",$D1250="52",$D1250="61"),(AA1250/'Totals and Drop Down Lists'!W$4)*Inputs!E$38,0)</f>
        <v>0</v>
      </c>
      <c r="AR1250">
        <f>IF(OR($D1250="51",$D1250="52",$D1250="61"),(AB1250/'Totals and Drop Down Lists'!X$4)*Inputs!F$38,0)</f>
        <v>0</v>
      </c>
      <c r="AS1250">
        <f>IF(OR($D1250="51",$D1250="52",$D1250="61"),(AC1250/'Totals and Drop Down Lists'!Y$4)*Inputs!G$38,0)</f>
        <v>0</v>
      </c>
      <c r="AT1250">
        <f>IF(OR($D1250="51",$D1250="52",$D1250="61"),(AD1250/'Totals and Drop Down Lists'!Z$4)*Inputs!H$38,0)</f>
        <v>0</v>
      </c>
      <c r="AU1250">
        <f>IF(OR($D1250="51",$D1250="52",$D1250="61"),(AE1250/'Totals and Drop Down Lists'!AA$4)*Inputs!I$38,0)</f>
        <v>0</v>
      </c>
      <c r="AV1250">
        <f>IF(OR($D1250="51",$D1250="52",$D1250="61"),(AF1250/'Totals and Drop Down Lists'!AB$4)*Inputs!J$38,0)</f>
        <v>0</v>
      </c>
      <c r="AW1250">
        <f>IF(OR($D1250="51",$D1250="52",$D1250="61"),(AG1250/'Totals and Drop Down Lists'!AC$4)*Inputs!K$38,0)</f>
        <v>0</v>
      </c>
      <c r="AX1250">
        <f>IF(OR($D1250="51",$D1250="52",$D1250="61"),(AH1250/'Totals and Drop Down Lists'!AD$4)*Inputs!L$38,0)</f>
        <v>0</v>
      </c>
      <c r="AY1250">
        <f>IF(OR($D1250="51",$D1250="52",$D1250="61"),0,(AA1250/'Totals and Drop Down Lists'!W$5)*Inputs!E$39)</f>
        <v>0</v>
      </c>
      <c r="AZ1250">
        <f>IF(OR($D1250="51",$D1250="52",$D1250="61"),0,(AB1250/'Totals and Drop Down Lists'!X$5)*Inputs!F$39)</f>
        <v>0</v>
      </c>
      <c r="BA1250">
        <f>IF(OR($D1250="51",$D1250="52",$D1250="61"),0,(AC1250/'Totals and Drop Down Lists'!Y$5)*Inputs!G$39)</f>
        <v>0</v>
      </c>
      <c r="BB1250">
        <f>IF(OR($D1250="51",$D1250="52",$D1250="61"),0,(AD1250/'Totals and Drop Down Lists'!Z$5)*Inputs!H$39)</f>
        <v>0</v>
      </c>
      <c r="BC1250">
        <f>IF(OR($D1250="51",$D1250="52",$D1250="61"),0,(AE1250/'Totals and Drop Down Lists'!AA$5)*Inputs!I$39)</f>
        <v>0</v>
      </c>
      <c r="BD1250">
        <f>IF(OR($D1250="51",$D1250="52",$D1250="61"),0,(AF1250/'Totals and Drop Down Lists'!AB$5)*Inputs!J$39)</f>
        <v>0</v>
      </c>
      <c r="BE1250">
        <f>IF(OR($D1250="51",$D1250="52",$D1250="61"),0,(AG1250/'Totals and Drop Down Lists'!AC$5)*Inputs!K$39)</f>
        <v>0</v>
      </c>
      <c r="BF1250">
        <f>IF(OR($D1250="51",$D1250="52",$D1250="61"),0,(AH1250/'Totals and Drop Down Lists'!AD$5)*Inputs!L$39)</f>
        <v>0</v>
      </c>
      <c r="BG1250" s="10">
        <f t="shared" si="172"/>
        <v>93846.979574711222</v>
      </c>
    </row>
    <row r="1251" spans="1:59" ht="43.2">
      <c r="A1251" s="1" t="s">
        <v>7459</v>
      </c>
      <c r="B1251" s="1" t="s">
        <v>4752</v>
      </c>
      <c r="C1251" s="1" t="s">
        <v>4753</v>
      </c>
      <c r="D1251" s="1" t="s">
        <v>10</v>
      </c>
      <c r="E1251" s="1" t="s">
        <v>4754</v>
      </c>
      <c r="F1251" s="2">
        <v>176520</v>
      </c>
      <c r="G1251" s="2">
        <v>1135</v>
      </c>
      <c r="H1251" s="2">
        <v>377</v>
      </c>
      <c r="I1251" s="2">
        <v>10184</v>
      </c>
      <c r="J1251" s="2">
        <v>73371</v>
      </c>
      <c r="K1251" s="2">
        <v>26228</v>
      </c>
      <c r="L1251" s="2">
        <v>68</v>
      </c>
      <c r="M1251" s="2">
        <v>8</v>
      </c>
      <c r="N1251" s="2">
        <v>0</v>
      </c>
      <c r="O1251" s="2">
        <v>706</v>
      </c>
      <c r="P1251" s="2">
        <v>175</v>
      </c>
      <c r="Q1251" s="2">
        <v>99</v>
      </c>
      <c r="R1251" s="2">
        <v>1517</v>
      </c>
      <c r="S1251" s="2">
        <v>27083400</v>
      </c>
      <c r="T1251" s="2">
        <v>1423330600</v>
      </c>
      <c r="U1251" s="2">
        <v>1322</v>
      </c>
      <c r="V1251" s="2">
        <v>310</v>
      </c>
      <c r="W1251" s="2">
        <v>0</v>
      </c>
      <c r="X1251" s="2">
        <v>2880</v>
      </c>
      <c r="Y1251" s="2">
        <v>145</v>
      </c>
      <c r="Z1251" s="2">
        <v>2140</v>
      </c>
      <c r="AA1251" s="9">
        <f t="shared" si="173"/>
        <v>176520</v>
      </c>
      <c r="AB1251" s="9">
        <f t="shared" si="174"/>
        <v>8672</v>
      </c>
      <c r="AC1251" s="9">
        <f t="shared" si="175"/>
        <v>2573</v>
      </c>
      <c r="AD1251" s="9">
        <f t="shared" si="176"/>
        <v>1517</v>
      </c>
      <c r="AE1251" s="44">
        <f t="shared" si="177"/>
        <v>6.5478948654352164E-4</v>
      </c>
      <c r="AF1251" s="9">
        <f t="shared" si="178"/>
        <v>2570</v>
      </c>
      <c r="AG1251" s="9">
        <f t="shared" si="171"/>
        <v>2285</v>
      </c>
      <c r="AH1251" s="44">
        <f t="shared" si="179"/>
        <v>3.0393311938574109E-4</v>
      </c>
      <c r="AI1251">
        <f>AA1251/'Totals and Drop Down Lists'!W$6*Inputs!E$37</f>
        <v>160128.42467009346</v>
      </c>
      <c r="AJ1251">
        <f>AB1251/'Totals and Drop Down Lists'!X$6*Inputs!F$37</f>
        <v>28534.237648867991</v>
      </c>
      <c r="AK1251">
        <f>AC1251/'Totals and Drop Down Lists'!Y$6*Inputs!G$37</f>
        <v>16962.085124190704</v>
      </c>
      <c r="AL1251">
        <f>AD1251/'Totals and Drop Down Lists'!Z$6*Inputs!H$37</f>
        <v>12162.549426580728</v>
      </c>
      <c r="AM1251">
        <f>AE1251/'Totals and Drop Down Lists'!AA$6*Inputs!I$37</f>
        <v>81514.317801314901</v>
      </c>
      <c r="AN1251">
        <f>AF1251/'Totals and Drop Down Lists'!AB$6*Inputs!J$37</f>
        <v>51288.701370685987</v>
      </c>
      <c r="AO1251">
        <f>AG1251/'Totals and Drop Down Lists'!AC$6*Inputs!K$37</f>
        <v>42554.871569224342</v>
      </c>
      <c r="AP1251">
        <f>AH1251/'Totals and Drop Down Lists'!AD$6*Inputs!L$37</f>
        <v>71524.553342252038</v>
      </c>
      <c r="AQ1251">
        <f>IF(OR($D1251="51",$D1251="52",$D1251="61"),(AA1251/'Totals and Drop Down Lists'!W$4)*Inputs!E$38,0)</f>
        <v>0</v>
      </c>
      <c r="AR1251">
        <f>IF(OR($D1251="51",$D1251="52",$D1251="61"),(AB1251/'Totals and Drop Down Lists'!X$4)*Inputs!F$38,0)</f>
        <v>0</v>
      </c>
      <c r="AS1251">
        <f>IF(OR($D1251="51",$D1251="52",$D1251="61"),(AC1251/'Totals and Drop Down Lists'!Y$4)*Inputs!G$38,0)</f>
        <v>0</v>
      </c>
      <c r="AT1251">
        <f>IF(OR($D1251="51",$D1251="52",$D1251="61"),(AD1251/'Totals and Drop Down Lists'!Z$4)*Inputs!H$38,0)</f>
        <v>0</v>
      </c>
      <c r="AU1251">
        <f>IF(OR($D1251="51",$D1251="52",$D1251="61"),(AE1251/'Totals and Drop Down Lists'!AA$4)*Inputs!I$38,0)</f>
        <v>0</v>
      </c>
      <c r="AV1251">
        <f>IF(OR($D1251="51",$D1251="52",$D1251="61"),(AF1251/'Totals and Drop Down Lists'!AB$4)*Inputs!J$38,0)</f>
        <v>0</v>
      </c>
      <c r="AW1251">
        <f>IF(OR($D1251="51",$D1251="52",$D1251="61"),(AG1251/'Totals and Drop Down Lists'!AC$4)*Inputs!K$38,0)</f>
        <v>0</v>
      </c>
      <c r="AX1251">
        <f>IF(OR($D1251="51",$D1251="52",$D1251="61"),(AH1251/'Totals and Drop Down Lists'!AD$4)*Inputs!L$38,0)</f>
        <v>0</v>
      </c>
      <c r="AY1251">
        <f>IF(OR($D1251="51",$D1251="52",$D1251="61"),0,(AA1251/'Totals and Drop Down Lists'!W$5)*Inputs!E$39)</f>
        <v>0</v>
      </c>
      <c r="AZ1251">
        <f>IF(OR($D1251="51",$D1251="52",$D1251="61"),0,(AB1251/'Totals and Drop Down Lists'!X$5)*Inputs!F$39)</f>
        <v>0</v>
      </c>
      <c r="BA1251">
        <f>IF(OR($D1251="51",$D1251="52",$D1251="61"),0,(AC1251/'Totals and Drop Down Lists'!Y$5)*Inputs!G$39)</f>
        <v>0</v>
      </c>
      <c r="BB1251">
        <f>IF(OR($D1251="51",$D1251="52",$D1251="61"),0,(AD1251/'Totals and Drop Down Lists'!Z$5)*Inputs!H$39)</f>
        <v>0</v>
      </c>
      <c r="BC1251">
        <f>IF(OR($D1251="51",$D1251="52",$D1251="61"),0,(AE1251/'Totals and Drop Down Lists'!AA$5)*Inputs!I$39)</f>
        <v>0</v>
      </c>
      <c r="BD1251">
        <f>IF(OR($D1251="51",$D1251="52",$D1251="61"),0,(AF1251/'Totals and Drop Down Lists'!AB$5)*Inputs!J$39)</f>
        <v>0</v>
      </c>
      <c r="BE1251">
        <f>IF(OR($D1251="51",$D1251="52",$D1251="61"),0,(AG1251/'Totals and Drop Down Lists'!AC$5)*Inputs!K$39)</f>
        <v>0</v>
      </c>
      <c r="BF1251">
        <f>IF(OR($D1251="51",$D1251="52",$D1251="61"),0,(AH1251/'Totals and Drop Down Lists'!AD$5)*Inputs!L$39)</f>
        <v>0</v>
      </c>
      <c r="BG1251" s="10">
        <f t="shared" si="172"/>
        <v>464669.74095321016</v>
      </c>
    </row>
    <row r="1252" spans="1:59" ht="43.2">
      <c r="A1252" s="1" t="s">
        <v>7459</v>
      </c>
      <c r="B1252" s="1" t="s">
        <v>4752</v>
      </c>
      <c r="C1252" s="1" t="s">
        <v>4652</v>
      </c>
      <c r="D1252" s="1" t="s">
        <v>10</v>
      </c>
      <c r="E1252" s="1" t="s">
        <v>4755</v>
      </c>
      <c r="F1252" s="2">
        <v>62939</v>
      </c>
      <c r="G1252" s="2">
        <v>486</v>
      </c>
      <c r="H1252" s="2">
        <v>106</v>
      </c>
      <c r="I1252" s="2">
        <v>4319</v>
      </c>
      <c r="J1252" s="2">
        <v>23623</v>
      </c>
      <c r="K1252" s="2">
        <v>6580</v>
      </c>
      <c r="L1252" s="2">
        <v>22</v>
      </c>
      <c r="M1252" s="2">
        <v>0</v>
      </c>
      <c r="N1252" s="2">
        <v>0</v>
      </c>
      <c r="O1252" s="2">
        <v>120</v>
      </c>
      <c r="P1252" s="2">
        <v>66</v>
      </c>
      <c r="Q1252" s="2">
        <v>0</v>
      </c>
      <c r="R1252" s="2">
        <v>866</v>
      </c>
      <c r="S1252" s="2">
        <v>5643200</v>
      </c>
      <c r="T1252" s="2">
        <v>307171000</v>
      </c>
      <c r="U1252" s="2">
        <v>426</v>
      </c>
      <c r="V1252" s="2">
        <v>165</v>
      </c>
      <c r="W1252" s="2">
        <v>0</v>
      </c>
      <c r="X1252" s="2">
        <v>1255</v>
      </c>
      <c r="Y1252" s="2">
        <v>90</v>
      </c>
      <c r="Z1252" s="2">
        <v>1065</v>
      </c>
      <c r="AA1252" s="9">
        <f t="shared" si="173"/>
        <v>62939</v>
      </c>
      <c r="AB1252" s="9">
        <f t="shared" si="174"/>
        <v>3727</v>
      </c>
      <c r="AC1252" s="9">
        <f t="shared" si="175"/>
        <v>1074</v>
      </c>
      <c r="AD1252" s="9">
        <f t="shared" si="176"/>
        <v>866</v>
      </c>
      <c r="AE1252" s="44">
        <f t="shared" si="177"/>
        <v>1.2800075261779647E-4</v>
      </c>
      <c r="AF1252" s="9">
        <f t="shared" si="178"/>
        <v>1090</v>
      </c>
      <c r="AG1252" s="9">
        <f t="shared" si="171"/>
        <v>1155</v>
      </c>
      <c r="AH1252" s="44">
        <f t="shared" si="179"/>
        <v>1.1970820375918787E-4</v>
      </c>
      <c r="AI1252">
        <f>AA1252/'Totals and Drop Down Lists'!W$6*Inputs!E$37</f>
        <v>57094.510085605099</v>
      </c>
      <c r="AJ1252">
        <f>AB1252/'Totals and Drop Down Lists'!X$6*Inputs!F$37</f>
        <v>12263.273030135031</v>
      </c>
      <c r="AK1252">
        <f>AC1252/'Totals and Drop Down Lists'!Y$6*Inputs!G$37</f>
        <v>7080.1707825032327</v>
      </c>
      <c r="AL1252">
        <f>AD1252/'Totals and Drop Down Lists'!Z$6*Inputs!H$37</f>
        <v>6943.156099814707</v>
      </c>
      <c r="AM1252">
        <f>AE1252/'Totals and Drop Down Lists'!AA$6*Inputs!I$37</f>
        <v>15934.730538776061</v>
      </c>
      <c r="AN1252">
        <f>AF1252/'Totals and Drop Down Lists'!AB$6*Inputs!J$37</f>
        <v>21752.795522975768</v>
      </c>
      <c r="AO1252">
        <f>AG1252/'Totals and Drop Down Lists'!AC$6*Inputs!K$37</f>
        <v>21510.230486850822</v>
      </c>
      <c r="AP1252">
        <f>AH1252/'Totals and Drop Down Lists'!AD$6*Inputs!L$37</f>
        <v>28170.920703158143</v>
      </c>
      <c r="AQ1252">
        <f>IF(OR($D1252="51",$D1252="52",$D1252="61"),(AA1252/'Totals and Drop Down Lists'!W$4)*Inputs!E$38,0)</f>
        <v>0</v>
      </c>
      <c r="AR1252">
        <f>IF(OR($D1252="51",$D1252="52",$D1252="61"),(AB1252/'Totals and Drop Down Lists'!X$4)*Inputs!F$38,0)</f>
        <v>0</v>
      </c>
      <c r="AS1252">
        <f>IF(OR($D1252="51",$D1252="52",$D1252="61"),(AC1252/'Totals and Drop Down Lists'!Y$4)*Inputs!G$38,0)</f>
        <v>0</v>
      </c>
      <c r="AT1252">
        <f>IF(OR($D1252="51",$D1252="52",$D1252="61"),(AD1252/'Totals and Drop Down Lists'!Z$4)*Inputs!H$38,0)</f>
        <v>0</v>
      </c>
      <c r="AU1252">
        <f>IF(OR($D1252="51",$D1252="52",$D1252="61"),(AE1252/'Totals and Drop Down Lists'!AA$4)*Inputs!I$38,0)</f>
        <v>0</v>
      </c>
      <c r="AV1252">
        <f>IF(OR($D1252="51",$D1252="52",$D1252="61"),(AF1252/'Totals and Drop Down Lists'!AB$4)*Inputs!J$38,0)</f>
        <v>0</v>
      </c>
      <c r="AW1252">
        <f>IF(OR($D1252="51",$D1252="52",$D1252="61"),(AG1252/'Totals and Drop Down Lists'!AC$4)*Inputs!K$38,0)</f>
        <v>0</v>
      </c>
      <c r="AX1252">
        <f>IF(OR($D1252="51",$D1252="52",$D1252="61"),(AH1252/'Totals and Drop Down Lists'!AD$4)*Inputs!L$38,0)</f>
        <v>0</v>
      </c>
      <c r="AY1252">
        <f>IF(OR($D1252="51",$D1252="52",$D1252="61"),0,(AA1252/'Totals and Drop Down Lists'!W$5)*Inputs!E$39)</f>
        <v>0</v>
      </c>
      <c r="AZ1252">
        <f>IF(OR($D1252="51",$D1252="52",$D1252="61"),0,(AB1252/'Totals and Drop Down Lists'!X$5)*Inputs!F$39)</f>
        <v>0</v>
      </c>
      <c r="BA1252">
        <f>IF(OR($D1252="51",$D1252="52",$D1252="61"),0,(AC1252/'Totals and Drop Down Lists'!Y$5)*Inputs!G$39)</f>
        <v>0</v>
      </c>
      <c r="BB1252">
        <f>IF(OR($D1252="51",$D1252="52",$D1252="61"),0,(AD1252/'Totals and Drop Down Lists'!Z$5)*Inputs!H$39)</f>
        <v>0</v>
      </c>
      <c r="BC1252">
        <f>IF(OR($D1252="51",$D1252="52",$D1252="61"),0,(AE1252/'Totals and Drop Down Lists'!AA$5)*Inputs!I$39)</f>
        <v>0</v>
      </c>
      <c r="BD1252">
        <f>IF(OR($D1252="51",$D1252="52",$D1252="61"),0,(AF1252/'Totals and Drop Down Lists'!AB$5)*Inputs!J$39)</f>
        <v>0</v>
      </c>
      <c r="BE1252">
        <f>IF(OR($D1252="51",$D1252="52",$D1252="61"),0,(AG1252/'Totals and Drop Down Lists'!AC$5)*Inputs!K$39)</f>
        <v>0</v>
      </c>
      <c r="BF1252">
        <f>IF(OR($D1252="51",$D1252="52",$D1252="61"),0,(AH1252/'Totals and Drop Down Lists'!AD$5)*Inputs!L$39)</f>
        <v>0</v>
      </c>
      <c r="BG1252" s="10">
        <f t="shared" si="172"/>
        <v>170749.78724981885</v>
      </c>
    </row>
    <row r="1253" spans="1:59" ht="43.2">
      <c r="A1253" s="1" t="s">
        <v>7459</v>
      </c>
      <c r="B1253" s="1" t="s">
        <v>4752</v>
      </c>
      <c r="C1253" s="1" t="s">
        <v>231</v>
      </c>
      <c r="D1253" s="1" t="s">
        <v>15</v>
      </c>
      <c r="E1253" s="1" t="s">
        <v>4756</v>
      </c>
      <c r="F1253" s="2">
        <v>313488</v>
      </c>
      <c r="G1253" s="2">
        <v>1999</v>
      </c>
      <c r="H1253" s="2">
        <v>670</v>
      </c>
      <c r="I1253" s="2">
        <v>21310</v>
      </c>
      <c r="J1253" s="2">
        <v>119310</v>
      </c>
      <c r="K1253" s="2">
        <v>31791</v>
      </c>
      <c r="L1253" s="2">
        <v>359</v>
      </c>
      <c r="M1253" s="2">
        <v>49</v>
      </c>
      <c r="N1253" s="2">
        <v>35</v>
      </c>
      <c r="O1253" s="2">
        <v>805</v>
      </c>
      <c r="P1253" s="2">
        <v>357</v>
      </c>
      <c r="Q1253" s="2">
        <v>57</v>
      </c>
      <c r="R1253" s="2">
        <v>4495</v>
      </c>
      <c r="S1253" s="2">
        <v>30995000</v>
      </c>
      <c r="T1253" s="2">
        <v>1586383300</v>
      </c>
      <c r="U1253" s="2">
        <v>1860</v>
      </c>
      <c r="V1253" s="2">
        <v>848</v>
      </c>
      <c r="W1253" s="2">
        <v>35</v>
      </c>
      <c r="X1253" s="2">
        <v>4244</v>
      </c>
      <c r="Y1253" s="2">
        <v>310</v>
      </c>
      <c r="Z1253" s="2">
        <v>2945</v>
      </c>
      <c r="AA1253" s="9">
        <f t="shared" si="173"/>
        <v>313488</v>
      </c>
      <c r="AB1253" s="9">
        <f t="shared" si="174"/>
        <v>18641</v>
      </c>
      <c r="AC1253" s="9">
        <f t="shared" si="175"/>
        <v>6157</v>
      </c>
      <c r="AD1253" s="9">
        <f t="shared" si="176"/>
        <v>4495</v>
      </c>
      <c r="AE1253" s="44">
        <f t="shared" si="177"/>
        <v>5.9159884624109308E-4</v>
      </c>
      <c r="AF1253" s="9">
        <f t="shared" si="178"/>
        <v>3361</v>
      </c>
      <c r="AG1253" s="9">
        <f t="shared" si="171"/>
        <v>3255</v>
      </c>
      <c r="AH1253" s="44">
        <f t="shared" si="179"/>
        <v>3.2272263180643785E-4</v>
      </c>
      <c r="AI1253">
        <f>AA1253/'Totals and Drop Down Lists'!W$6*Inputs!E$37</f>
        <v>284377.63195659564</v>
      </c>
      <c r="AJ1253">
        <f>AB1253/'Totals and Drop Down Lists'!X$6*Inputs!F$37</f>
        <v>61336.107473771706</v>
      </c>
      <c r="AK1253">
        <f>AC1253/'Totals and Drop Down Lists'!Y$6*Inputs!G$37</f>
        <v>40589.023750346743</v>
      </c>
      <c r="AL1253">
        <f>AD1253/'Totals and Drop Down Lists'!Z$6*Inputs!H$37</f>
        <v>36038.668208622526</v>
      </c>
      <c r="AM1253">
        <f>AE1253/'Totals and Drop Down Lists'!AA$6*Inputs!I$37</f>
        <v>73647.756041334083</v>
      </c>
      <c r="AN1253">
        <f>AF1253/'Totals and Drop Down Lists'!AB$6*Inputs!J$37</f>
        <v>67074.445644698673</v>
      </c>
      <c r="AO1253">
        <f>AG1253/'Totals and Drop Down Lists'!AC$6*Inputs!K$37</f>
        <v>60619.74046294322</v>
      </c>
      <c r="AP1253">
        <f>AH1253/'Totals and Drop Down Lists'!AD$6*Inputs!L$37</f>
        <v>75946.287591303684</v>
      </c>
      <c r="AQ1253">
        <f>IF(OR($D1253="51",$D1253="52",$D1253="61"),(AA1253/'Totals and Drop Down Lists'!W$4)*Inputs!E$38,0)</f>
        <v>0</v>
      </c>
      <c r="AR1253">
        <f>IF(OR($D1253="51",$D1253="52",$D1253="61"),(AB1253/'Totals and Drop Down Lists'!X$4)*Inputs!F$38,0)</f>
        <v>0</v>
      </c>
      <c r="AS1253">
        <f>IF(OR($D1253="51",$D1253="52",$D1253="61"),(AC1253/'Totals and Drop Down Lists'!Y$4)*Inputs!G$38,0)</f>
        <v>0</v>
      </c>
      <c r="AT1253">
        <f>IF(OR($D1253="51",$D1253="52",$D1253="61"),(AD1253/'Totals and Drop Down Lists'!Z$4)*Inputs!H$38,0)</f>
        <v>0</v>
      </c>
      <c r="AU1253">
        <f>IF(OR($D1253="51",$D1253="52",$D1253="61"),(AE1253/'Totals and Drop Down Lists'!AA$4)*Inputs!I$38,0)</f>
        <v>0</v>
      </c>
      <c r="AV1253">
        <f>IF(OR($D1253="51",$D1253="52",$D1253="61"),(AF1253/'Totals and Drop Down Lists'!AB$4)*Inputs!J$38,0)</f>
        <v>0</v>
      </c>
      <c r="AW1253">
        <f>IF(OR($D1253="51",$D1253="52",$D1253="61"),(AG1253/'Totals and Drop Down Lists'!AC$4)*Inputs!K$38,0)</f>
        <v>0</v>
      </c>
      <c r="AX1253">
        <f>IF(OR($D1253="51",$D1253="52",$D1253="61"),(AH1253/'Totals and Drop Down Lists'!AD$4)*Inputs!L$38,0)</f>
        <v>0</v>
      </c>
      <c r="AY1253">
        <f>IF(OR($D1253="51",$D1253="52",$D1253="61"),0,(AA1253/'Totals and Drop Down Lists'!W$5)*Inputs!E$39)</f>
        <v>0</v>
      </c>
      <c r="AZ1253">
        <f>IF(OR($D1253="51",$D1253="52",$D1253="61"),0,(AB1253/'Totals and Drop Down Lists'!X$5)*Inputs!F$39)</f>
        <v>0</v>
      </c>
      <c r="BA1253">
        <f>IF(OR($D1253="51",$D1253="52",$D1253="61"),0,(AC1253/'Totals and Drop Down Lists'!Y$5)*Inputs!G$39)</f>
        <v>0</v>
      </c>
      <c r="BB1253">
        <f>IF(OR($D1253="51",$D1253="52",$D1253="61"),0,(AD1253/'Totals and Drop Down Lists'!Z$5)*Inputs!H$39)</f>
        <v>0</v>
      </c>
      <c r="BC1253">
        <f>IF(OR($D1253="51",$D1253="52",$D1253="61"),0,(AE1253/'Totals and Drop Down Lists'!AA$5)*Inputs!I$39)</f>
        <v>0</v>
      </c>
      <c r="BD1253">
        <f>IF(OR($D1253="51",$D1253="52",$D1253="61"),0,(AF1253/'Totals and Drop Down Lists'!AB$5)*Inputs!J$39)</f>
        <v>0</v>
      </c>
      <c r="BE1253">
        <f>IF(OR($D1253="51",$D1253="52",$D1253="61"),0,(AG1253/'Totals and Drop Down Lists'!AC$5)*Inputs!K$39)</f>
        <v>0</v>
      </c>
      <c r="BF1253">
        <f>IF(OR($D1253="51",$D1253="52",$D1253="61"),0,(AH1253/'Totals and Drop Down Lists'!AD$5)*Inputs!L$39)</f>
        <v>0</v>
      </c>
      <c r="BG1253" s="10">
        <f t="shared" si="172"/>
        <v>699629.66112961632</v>
      </c>
    </row>
    <row r="1254" spans="1:59" ht="28.8">
      <c r="A1254" s="1" t="s">
        <v>7460</v>
      </c>
      <c r="B1254" s="1" t="s">
        <v>2488</v>
      </c>
      <c r="C1254" s="1" t="s">
        <v>2489</v>
      </c>
      <c r="D1254" s="1" t="s">
        <v>10</v>
      </c>
      <c r="E1254" s="1" t="s">
        <v>2490</v>
      </c>
      <c r="F1254" s="2">
        <v>88921</v>
      </c>
      <c r="G1254" s="2">
        <v>9007</v>
      </c>
      <c r="H1254" s="2">
        <v>1956</v>
      </c>
      <c r="I1254" s="2">
        <v>17947</v>
      </c>
      <c r="J1254" s="2">
        <v>34426</v>
      </c>
      <c r="K1254" s="2">
        <v>18559</v>
      </c>
      <c r="L1254" s="2">
        <v>185</v>
      </c>
      <c r="M1254" s="2">
        <v>11</v>
      </c>
      <c r="N1254" s="2">
        <v>0</v>
      </c>
      <c r="O1254" s="2">
        <v>311</v>
      </c>
      <c r="P1254" s="2">
        <v>88</v>
      </c>
      <c r="Q1254" s="2">
        <v>35</v>
      </c>
      <c r="R1254" s="2">
        <v>3793</v>
      </c>
      <c r="S1254" s="2">
        <v>16907900</v>
      </c>
      <c r="T1254" s="2">
        <v>698275700</v>
      </c>
      <c r="U1254" s="2">
        <v>1077</v>
      </c>
      <c r="V1254" s="2">
        <v>850</v>
      </c>
      <c r="W1254" s="2">
        <v>0</v>
      </c>
      <c r="X1254" s="2">
        <v>5890</v>
      </c>
      <c r="Y1254" s="2">
        <v>545</v>
      </c>
      <c r="Z1254" s="2">
        <v>4840</v>
      </c>
      <c r="AA1254" s="9">
        <f t="shared" si="173"/>
        <v>88921</v>
      </c>
      <c r="AB1254" s="9">
        <f t="shared" si="174"/>
        <v>6984</v>
      </c>
      <c r="AC1254" s="9">
        <f t="shared" si="175"/>
        <v>4423</v>
      </c>
      <c r="AD1254" s="9">
        <f t="shared" si="176"/>
        <v>3793</v>
      </c>
      <c r="AE1254" s="44">
        <f t="shared" si="177"/>
        <v>6.9874443981664627E-4</v>
      </c>
      <c r="AF1254" s="9">
        <f t="shared" si="178"/>
        <v>5040</v>
      </c>
      <c r="AG1254" s="9">
        <f t="shared" si="171"/>
        <v>5385</v>
      </c>
      <c r="AH1254" s="44">
        <f t="shared" si="179"/>
        <v>1.0802015628478801E-3</v>
      </c>
      <c r="AI1254">
        <f>AA1254/'Totals and Drop Down Lists'!W$6*Inputs!E$37</f>
        <v>80663.832144172804</v>
      </c>
      <c r="AJ1254">
        <f>AB1254/'Totals and Drop Down Lists'!X$6*Inputs!F$37</f>
        <v>22980.064084374309</v>
      </c>
      <c r="AK1254">
        <f>AC1254/'Totals and Drop Down Lists'!Y$6*Inputs!G$37</f>
        <v>29157.910028875045</v>
      </c>
      <c r="AL1254">
        <f>AD1254/'Totals and Drop Down Lists'!Z$6*Inputs!H$37</f>
        <v>30410.38231708682</v>
      </c>
      <c r="AM1254">
        <f>AE1254/'Totals and Drop Down Lists'!AA$6*Inputs!I$37</f>
        <v>86986.241379320098</v>
      </c>
      <c r="AN1254">
        <f>AF1254/'Totals and Drop Down Lists'!AB$6*Inputs!J$37</f>
        <v>100581.7334273375</v>
      </c>
      <c r="AO1254">
        <f>AG1254/'Totals and Drop Down Lists'!AC$6*Inputs!K$37</f>
        <v>100287.95772440836</v>
      </c>
      <c r="AP1254">
        <f>AH1254/'Totals and Drop Down Lists'!AD$6*Inputs!L$37</f>
        <v>254203.73554038513</v>
      </c>
      <c r="AQ1254">
        <f>IF(OR($D1254="51",$D1254="52",$D1254="61"),(AA1254/'Totals and Drop Down Lists'!W$4)*Inputs!E$38,0)</f>
        <v>0</v>
      </c>
      <c r="AR1254">
        <f>IF(OR($D1254="51",$D1254="52",$D1254="61"),(AB1254/'Totals and Drop Down Lists'!X$4)*Inputs!F$38,0)</f>
        <v>0</v>
      </c>
      <c r="AS1254">
        <f>IF(OR($D1254="51",$D1254="52",$D1254="61"),(AC1254/'Totals and Drop Down Lists'!Y$4)*Inputs!G$38,0)</f>
        <v>0</v>
      </c>
      <c r="AT1254">
        <f>IF(OR($D1254="51",$D1254="52",$D1254="61"),(AD1254/'Totals and Drop Down Lists'!Z$4)*Inputs!H$38,0)</f>
        <v>0</v>
      </c>
      <c r="AU1254">
        <f>IF(OR($D1254="51",$D1254="52",$D1254="61"),(AE1254/'Totals and Drop Down Lists'!AA$4)*Inputs!I$38,0)</f>
        <v>0</v>
      </c>
      <c r="AV1254">
        <f>IF(OR($D1254="51",$D1254="52",$D1254="61"),(AF1254/'Totals and Drop Down Lists'!AB$4)*Inputs!J$38,0)</f>
        <v>0</v>
      </c>
      <c r="AW1254">
        <f>IF(OR($D1254="51",$D1254="52",$D1254="61"),(AG1254/'Totals and Drop Down Lists'!AC$4)*Inputs!K$38,0)</f>
        <v>0</v>
      </c>
      <c r="AX1254">
        <f>IF(OR($D1254="51",$D1254="52",$D1254="61"),(AH1254/'Totals and Drop Down Lists'!AD$4)*Inputs!L$38,0)</f>
        <v>0</v>
      </c>
      <c r="AY1254">
        <f>IF(OR($D1254="51",$D1254="52",$D1254="61"),0,(AA1254/'Totals and Drop Down Lists'!W$5)*Inputs!E$39)</f>
        <v>0</v>
      </c>
      <c r="AZ1254">
        <f>IF(OR($D1254="51",$D1254="52",$D1254="61"),0,(AB1254/'Totals and Drop Down Lists'!X$5)*Inputs!F$39)</f>
        <v>0</v>
      </c>
      <c r="BA1254">
        <f>IF(OR($D1254="51",$D1254="52",$D1254="61"),0,(AC1254/'Totals and Drop Down Lists'!Y$5)*Inputs!G$39)</f>
        <v>0</v>
      </c>
      <c r="BB1254">
        <f>IF(OR($D1254="51",$D1254="52",$D1254="61"),0,(AD1254/'Totals and Drop Down Lists'!Z$5)*Inputs!H$39)</f>
        <v>0</v>
      </c>
      <c r="BC1254">
        <f>IF(OR($D1254="51",$D1254="52",$D1254="61"),0,(AE1254/'Totals and Drop Down Lists'!AA$5)*Inputs!I$39)</f>
        <v>0</v>
      </c>
      <c r="BD1254">
        <f>IF(OR($D1254="51",$D1254="52",$D1254="61"),0,(AF1254/'Totals and Drop Down Lists'!AB$5)*Inputs!J$39)</f>
        <v>0</v>
      </c>
      <c r="BE1254">
        <f>IF(OR($D1254="51",$D1254="52",$D1254="61"),0,(AG1254/'Totals and Drop Down Lists'!AC$5)*Inputs!K$39)</f>
        <v>0</v>
      </c>
      <c r="BF1254">
        <f>IF(OR($D1254="51",$D1254="52",$D1254="61"),0,(AH1254/'Totals and Drop Down Lists'!AD$5)*Inputs!L$39)</f>
        <v>0</v>
      </c>
      <c r="BG1254" s="10">
        <f t="shared" si="172"/>
        <v>705271.85664596013</v>
      </c>
    </row>
    <row r="1255" spans="1:59" ht="28.8">
      <c r="A1255" s="1" t="s">
        <v>7460</v>
      </c>
      <c r="B1255" s="1" t="s">
        <v>2488</v>
      </c>
      <c r="C1255" s="1" t="s">
        <v>2491</v>
      </c>
      <c r="D1255" s="1" t="s">
        <v>10</v>
      </c>
      <c r="E1255" s="1" t="s">
        <v>2492</v>
      </c>
      <c r="F1255" s="2">
        <v>35586</v>
      </c>
      <c r="G1255" s="2">
        <v>340</v>
      </c>
      <c r="H1255" s="2">
        <v>30</v>
      </c>
      <c r="I1255" s="2">
        <v>4838</v>
      </c>
      <c r="J1255" s="2">
        <v>12398</v>
      </c>
      <c r="K1255" s="2">
        <v>6344</v>
      </c>
      <c r="L1255" s="2">
        <v>23</v>
      </c>
      <c r="M1255" s="2">
        <v>0</v>
      </c>
      <c r="N1255" s="2">
        <v>0</v>
      </c>
      <c r="O1255" s="2">
        <v>55</v>
      </c>
      <c r="P1255" s="2">
        <v>67</v>
      </c>
      <c r="Q1255" s="2">
        <v>0</v>
      </c>
      <c r="R1255" s="2">
        <v>3780</v>
      </c>
      <c r="S1255" s="2">
        <v>6105300</v>
      </c>
      <c r="T1255" s="2">
        <v>316299000</v>
      </c>
      <c r="U1255" s="2">
        <v>389</v>
      </c>
      <c r="V1255" s="2">
        <v>350</v>
      </c>
      <c r="W1255" s="2">
        <v>40</v>
      </c>
      <c r="X1255" s="2">
        <v>1385</v>
      </c>
      <c r="Y1255" s="2">
        <v>180</v>
      </c>
      <c r="Z1255" s="2">
        <v>955</v>
      </c>
      <c r="AA1255" s="9">
        <f t="shared" si="173"/>
        <v>35586</v>
      </c>
      <c r="AB1255" s="9">
        <f t="shared" si="174"/>
        <v>4468</v>
      </c>
      <c r="AC1255" s="9">
        <f t="shared" si="175"/>
        <v>3925</v>
      </c>
      <c r="AD1255" s="9">
        <f t="shared" si="176"/>
        <v>3780</v>
      </c>
      <c r="AE1255" s="44">
        <f t="shared" si="177"/>
        <v>2.2670990896476832E-4</v>
      </c>
      <c r="AF1255" s="9">
        <f t="shared" si="178"/>
        <v>995</v>
      </c>
      <c r="AG1255" s="9">
        <f t="shared" si="171"/>
        <v>1135</v>
      </c>
      <c r="AH1255" s="44">
        <f t="shared" si="179"/>
        <v>2.1610185265254477E-4</v>
      </c>
      <c r="AI1255">
        <f>AA1255/'Totals and Drop Down Lists'!W$6*Inputs!E$37</f>
        <v>32281.498528834956</v>
      </c>
      <c r="AJ1255">
        <f>AB1255/'Totals and Drop Down Lists'!X$6*Inputs!F$37</f>
        <v>14701.449932557907</v>
      </c>
      <c r="AK1255">
        <f>AC1255/'Totals and Drop Down Lists'!Y$6*Inputs!G$37</f>
        <v>25874.925811289748</v>
      </c>
      <c r="AL1255">
        <f>AD1255/'Totals and Drop Down Lists'!Z$6*Inputs!H$37</f>
        <v>30306.1548005769</v>
      </c>
      <c r="AM1255">
        <f>AE1255/'Totals and Drop Down Lists'!AA$6*Inputs!I$37</f>
        <v>28222.96928683656</v>
      </c>
      <c r="AN1255">
        <f>AF1255/'Totals and Drop Down Lists'!AB$6*Inputs!J$37</f>
        <v>19856.909674643019</v>
      </c>
      <c r="AO1255">
        <f>AG1255/'Totals and Drop Down Lists'!AC$6*Inputs!K$37</f>
        <v>21137.758963268985</v>
      </c>
      <c r="AP1255">
        <f>AH1255/'Totals and Drop Down Lists'!AD$6*Inputs!L$37</f>
        <v>50855.229330204973</v>
      </c>
      <c r="AQ1255">
        <f>IF(OR($D1255="51",$D1255="52",$D1255="61"),(AA1255/'Totals and Drop Down Lists'!W$4)*Inputs!E$38,0)</f>
        <v>0</v>
      </c>
      <c r="AR1255">
        <f>IF(OR($D1255="51",$D1255="52",$D1255="61"),(AB1255/'Totals and Drop Down Lists'!X$4)*Inputs!F$38,0)</f>
        <v>0</v>
      </c>
      <c r="AS1255">
        <f>IF(OR($D1255="51",$D1255="52",$D1255="61"),(AC1255/'Totals and Drop Down Lists'!Y$4)*Inputs!G$38,0)</f>
        <v>0</v>
      </c>
      <c r="AT1255">
        <f>IF(OR($D1255="51",$D1255="52",$D1255="61"),(AD1255/'Totals and Drop Down Lists'!Z$4)*Inputs!H$38,0)</f>
        <v>0</v>
      </c>
      <c r="AU1255">
        <f>IF(OR($D1255="51",$D1255="52",$D1255="61"),(AE1255/'Totals and Drop Down Lists'!AA$4)*Inputs!I$38,0)</f>
        <v>0</v>
      </c>
      <c r="AV1255">
        <f>IF(OR($D1255="51",$D1255="52",$D1255="61"),(AF1255/'Totals and Drop Down Lists'!AB$4)*Inputs!J$38,0)</f>
        <v>0</v>
      </c>
      <c r="AW1255">
        <f>IF(OR($D1255="51",$D1255="52",$D1255="61"),(AG1255/'Totals and Drop Down Lists'!AC$4)*Inputs!K$38,0)</f>
        <v>0</v>
      </c>
      <c r="AX1255">
        <f>IF(OR($D1255="51",$D1255="52",$D1255="61"),(AH1255/'Totals and Drop Down Lists'!AD$4)*Inputs!L$38,0)</f>
        <v>0</v>
      </c>
      <c r="AY1255">
        <f>IF(OR($D1255="51",$D1255="52",$D1255="61"),0,(AA1255/'Totals and Drop Down Lists'!W$5)*Inputs!E$39)</f>
        <v>0</v>
      </c>
      <c r="AZ1255">
        <f>IF(OR($D1255="51",$D1255="52",$D1255="61"),0,(AB1255/'Totals and Drop Down Lists'!X$5)*Inputs!F$39)</f>
        <v>0</v>
      </c>
      <c r="BA1255">
        <f>IF(OR($D1255="51",$D1255="52",$D1255="61"),0,(AC1255/'Totals and Drop Down Lists'!Y$5)*Inputs!G$39)</f>
        <v>0</v>
      </c>
      <c r="BB1255">
        <f>IF(OR($D1255="51",$D1255="52",$D1255="61"),0,(AD1255/'Totals and Drop Down Lists'!Z$5)*Inputs!H$39)</f>
        <v>0</v>
      </c>
      <c r="BC1255">
        <f>IF(OR($D1255="51",$D1255="52",$D1255="61"),0,(AE1255/'Totals and Drop Down Lists'!AA$5)*Inputs!I$39)</f>
        <v>0</v>
      </c>
      <c r="BD1255">
        <f>IF(OR($D1255="51",$D1255="52",$D1255="61"),0,(AF1255/'Totals and Drop Down Lists'!AB$5)*Inputs!J$39)</f>
        <v>0</v>
      </c>
      <c r="BE1255">
        <f>IF(OR($D1255="51",$D1255="52",$D1255="61"),0,(AG1255/'Totals and Drop Down Lists'!AC$5)*Inputs!K$39)</f>
        <v>0</v>
      </c>
      <c r="BF1255">
        <f>IF(OR($D1255="51",$D1255="52",$D1255="61"),0,(AH1255/'Totals and Drop Down Lists'!AD$5)*Inputs!L$39)</f>
        <v>0</v>
      </c>
      <c r="BG1255" s="10">
        <f t="shared" si="172"/>
        <v>223236.89632821304</v>
      </c>
    </row>
    <row r="1256" spans="1:59" ht="28.8">
      <c r="A1256" s="1" t="s">
        <v>7460</v>
      </c>
      <c r="B1256" s="1" t="s">
        <v>2488</v>
      </c>
      <c r="C1256" s="1" t="s">
        <v>2493</v>
      </c>
      <c r="D1256" s="1" t="s">
        <v>10</v>
      </c>
      <c r="E1256" s="1" t="s">
        <v>2494</v>
      </c>
      <c r="F1256" s="2">
        <v>54082</v>
      </c>
      <c r="G1256" s="2">
        <v>8541</v>
      </c>
      <c r="H1256" s="2">
        <v>906</v>
      </c>
      <c r="I1256" s="2">
        <v>12843</v>
      </c>
      <c r="J1256" s="2">
        <v>20338</v>
      </c>
      <c r="K1256" s="2">
        <v>12351</v>
      </c>
      <c r="L1256" s="2">
        <v>0</v>
      </c>
      <c r="M1256" s="2">
        <v>0</v>
      </c>
      <c r="N1256" s="2">
        <v>6</v>
      </c>
      <c r="O1256" s="2">
        <v>186</v>
      </c>
      <c r="P1256" s="2">
        <v>1087</v>
      </c>
      <c r="Q1256" s="2">
        <v>782</v>
      </c>
      <c r="R1256" s="2">
        <v>2525</v>
      </c>
      <c r="S1256" s="2">
        <v>11133500</v>
      </c>
      <c r="T1256" s="2">
        <v>447612900</v>
      </c>
      <c r="U1256" s="2">
        <v>1091</v>
      </c>
      <c r="V1256" s="2">
        <v>305</v>
      </c>
      <c r="W1256" s="2">
        <v>0</v>
      </c>
      <c r="X1256" s="2">
        <v>3835</v>
      </c>
      <c r="Y1256" s="2">
        <v>200</v>
      </c>
      <c r="Z1256" s="2">
        <v>2890</v>
      </c>
      <c r="AA1256" s="9">
        <f t="shared" si="173"/>
        <v>54082</v>
      </c>
      <c r="AB1256" s="9">
        <f t="shared" si="174"/>
        <v>3396</v>
      </c>
      <c r="AC1256" s="9">
        <f t="shared" si="175"/>
        <v>4586</v>
      </c>
      <c r="AD1256" s="9">
        <f t="shared" si="176"/>
        <v>2525</v>
      </c>
      <c r="AE1256" s="44">
        <f t="shared" si="177"/>
        <v>5.2383171193512966E-4</v>
      </c>
      <c r="AF1256" s="9">
        <f t="shared" si="178"/>
        <v>3530</v>
      </c>
      <c r="AG1256" s="9">
        <f t="shared" si="171"/>
        <v>3090</v>
      </c>
      <c r="AH1256" s="44">
        <f t="shared" si="179"/>
        <v>6.9823794187633603E-4</v>
      </c>
      <c r="AI1256">
        <f>AA1256/'Totals and Drop Down Lists'!W$6*Inputs!E$37</f>
        <v>49059.967499478786</v>
      </c>
      <c r="AJ1256">
        <f>AB1256/'Totals and Drop Down Lists'!X$6*Inputs!F$37</f>
        <v>11174.154872642494</v>
      </c>
      <c r="AK1256">
        <f>AC1256/'Totals and Drop Down Lists'!Y$6*Inputs!G$37</f>
        <v>30232.461088044529</v>
      </c>
      <c r="AL1256">
        <f>AD1256/'Totals and Drop Down Lists'!Z$6*Inputs!H$37</f>
        <v>20244.190706734571</v>
      </c>
      <c r="AM1256">
        <f>AE1256/'Totals and Drop Down Lists'!AA$6*Inputs!I$37</f>
        <v>65211.469515934092</v>
      </c>
      <c r="AN1256">
        <f>AF1256/'Totals and Drop Down Lists'!AB$6*Inputs!J$37</f>
        <v>70447.126785416942</v>
      </c>
      <c r="AO1256">
        <f>AG1256/'Totals and Drop Down Lists'!AC$6*Inputs!K$37</f>
        <v>57546.850393393106</v>
      </c>
      <c r="AP1256">
        <f>AH1256/'Totals and Drop Down Lists'!AD$6*Inputs!L$37</f>
        <v>164316.27135684001</v>
      </c>
      <c r="AQ1256">
        <f>IF(OR($D1256="51",$D1256="52",$D1256="61"),(AA1256/'Totals and Drop Down Lists'!W$4)*Inputs!E$38,0)</f>
        <v>0</v>
      </c>
      <c r="AR1256">
        <f>IF(OR($D1256="51",$D1256="52",$D1256="61"),(AB1256/'Totals and Drop Down Lists'!X$4)*Inputs!F$38,0)</f>
        <v>0</v>
      </c>
      <c r="AS1256">
        <f>IF(OR($D1256="51",$D1256="52",$D1256="61"),(AC1256/'Totals and Drop Down Lists'!Y$4)*Inputs!G$38,0)</f>
        <v>0</v>
      </c>
      <c r="AT1256">
        <f>IF(OR($D1256="51",$D1256="52",$D1256="61"),(AD1256/'Totals and Drop Down Lists'!Z$4)*Inputs!H$38,0)</f>
        <v>0</v>
      </c>
      <c r="AU1256">
        <f>IF(OR($D1256="51",$D1256="52",$D1256="61"),(AE1256/'Totals and Drop Down Lists'!AA$4)*Inputs!I$38,0)</f>
        <v>0</v>
      </c>
      <c r="AV1256">
        <f>IF(OR($D1256="51",$D1256="52",$D1256="61"),(AF1256/'Totals and Drop Down Lists'!AB$4)*Inputs!J$38,0)</f>
        <v>0</v>
      </c>
      <c r="AW1256">
        <f>IF(OR($D1256="51",$D1256="52",$D1256="61"),(AG1256/'Totals and Drop Down Lists'!AC$4)*Inputs!K$38,0)</f>
        <v>0</v>
      </c>
      <c r="AX1256">
        <f>IF(OR($D1256="51",$D1256="52",$D1256="61"),(AH1256/'Totals and Drop Down Lists'!AD$4)*Inputs!L$38,0)</f>
        <v>0</v>
      </c>
      <c r="AY1256">
        <f>IF(OR($D1256="51",$D1256="52",$D1256="61"),0,(AA1256/'Totals and Drop Down Lists'!W$5)*Inputs!E$39)</f>
        <v>0</v>
      </c>
      <c r="AZ1256">
        <f>IF(OR($D1256="51",$D1256="52",$D1256="61"),0,(AB1256/'Totals and Drop Down Lists'!X$5)*Inputs!F$39)</f>
        <v>0</v>
      </c>
      <c r="BA1256">
        <f>IF(OR($D1256="51",$D1256="52",$D1256="61"),0,(AC1256/'Totals and Drop Down Lists'!Y$5)*Inputs!G$39)</f>
        <v>0</v>
      </c>
      <c r="BB1256">
        <f>IF(OR($D1256="51",$D1256="52",$D1256="61"),0,(AD1256/'Totals and Drop Down Lists'!Z$5)*Inputs!H$39)</f>
        <v>0</v>
      </c>
      <c r="BC1256">
        <f>IF(OR($D1256="51",$D1256="52",$D1256="61"),0,(AE1256/'Totals and Drop Down Lists'!AA$5)*Inputs!I$39)</f>
        <v>0</v>
      </c>
      <c r="BD1256">
        <f>IF(OR($D1256="51",$D1256="52",$D1256="61"),0,(AF1256/'Totals and Drop Down Lists'!AB$5)*Inputs!J$39)</f>
        <v>0</v>
      </c>
      <c r="BE1256">
        <f>IF(OR($D1256="51",$D1256="52",$D1256="61"),0,(AG1256/'Totals and Drop Down Lists'!AC$5)*Inputs!K$39)</f>
        <v>0</v>
      </c>
      <c r="BF1256">
        <f>IF(OR($D1256="51",$D1256="52",$D1256="61"),0,(AH1256/'Totals and Drop Down Lists'!AD$5)*Inputs!L$39)</f>
        <v>0</v>
      </c>
      <c r="BG1256" s="10">
        <f t="shared" si="172"/>
        <v>468232.49221848452</v>
      </c>
    </row>
    <row r="1257" spans="1:59" ht="28.8">
      <c r="A1257" s="1" t="s">
        <v>7460</v>
      </c>
      <c r="B1257" s="1" t="s">
        <v>2488</v>
      </c>
      <c r="C1257" s="1" t="s">
        <v>2101</v>
      </c>
      <c r="D1257" s="1" t="s">
        <v>25</v>
      </c>
      <c r="E1257" s="1" t="s">
        <v>2495</v>
      </c>
      <c r="F1257" s="2">
        <v>13318</v>
      </c>
      <c r="G1257" s="2">
        <v>134</v>
      </c>
      <c r="H1257" s="2">
        <v>0</v>
      </c>
      <c r="I1257" s="2">
        <v>2174</v>
      </c>
      <c r="J1257" s="2">
        <v>5505</v>
      </c>
      <c r="K1257" s="2">
        <v>1383</v>
      </c>
      <c r="L1257" s="2">
        <v>12</v>
      </c>
      <c r="M1257" s="2">
        <v>0</v>
      </c>
      <c r="N1257" s="2">
        <v>0</v>
      </c>
      <c r="O1257" s="2">
        <v>31</v>
      </c>
      <c r="P1257" s="2">
        <v>0</v>
      </c>
      <c r="Q1257" s="2">
        <v>0</v>
      </c>
      <c r="R1257" s="2">
        <v>1969</v>
      </c>
      <c r="S1257" s="2">
        <v>657500</v>
      </c>
      <c r="T1257" s="2">
        <v>36127100</v>
      </c>
      <c r="U1257" s="2">
        <v>141</v>
      </c>
      <c r="V1257" s="2">
        <v>212</v>
      </c>
      <c r="W1257" s="2">
        <v>55</v>
      </c>
      <c r="X1257" s="2">
        <v>472</v>
      </c>
      <c r="Y1257" s="2">
        <v>119</v>
      </c>
      <c r="Z1257" s="2">
        <v>218</v>
      </c>
      <c r="AA1257" s="9">
        <f t="shared" si="173"/>
        <v>13318</v>
      </c>
      <c r="AB1257" s="9">
        <f t="shared" si="174"/>
        <v>2040</v>
      </c>
      <c r="AC1257" s="9">
        <f t="shared" si="175"/>
        <v>2012</v>
      </c>
      <c r="AD1257" s="9">
        <f t="shared" si="176"/>
        <v>1969</v>
      </c>
      <c r="AE1257" s="44">
        <f t="shared" si="177"/>
        <v>2.426514120085912E-5</v>
      </c>
      <c r="AF1257" s="9">
        <f t="shared" si="178"/>
        <v>205</v>
      </c>
      <c r="AG1257" s="9">
        <f t="shared" si="171"/>
        <v>337</v>
      </c>
      <c r="AH1257" s="44">
        <f t="shared" si="179"/>
        <v>3.1502559751871377E-5</v>
      </c>
      <c r="AI1257">
        <f>AA1257/'Totals and Drop Down Lists'!W$6*Inputs!E$37</f>
        <v>12081.29594242185</v>
      </c>
      <c r="AJ1257">
        <f>AB1257/'Totals and Drop Down Lists'!X$6*Inputs!F$37</f>
        <v>6712.3898528241125</v>
      </c>
      <c r="AK1257">
        <f>AC1257/'Totals and Drop Down Lists'!Y$6*Inputs!G$37</f>
        <v>13263.783626067509</v>
      </c>
      <c r="AL1257">
        <f>AD1257/'Totals and Drop Down Lists'!Z$6*Inputs!H$37</f>
        <v>15786.460000617966</v>
      </c>
      <c r="AM1257">
        <f>AE1257/'Totals and Drop Down Lists'!AA$6*Inputs!I$37</f>
        <v>3020.7516644498564</v>
      </c>
      <c r="AN1257">
        <f>AF1257/'Totals and Drop Down Lists'!AB$6*Inputs!J$37</f>
        <v>4091.1220937706721</v>
      </c>
      <c r="AO1257">
        <f>AG1257/'Totals and Drop Down Lists'!AC$6*Inputs!K$37</f>
        <v>6276.1451723538758</v>
      </c>
      <c r="AP1257">
        <f>AH1257/'Totals and Drop Down Lists'!AD$6*Inputs!L$37</f>
        <v>7413.4945212420798</v>
      </c>
      <c r="AQ1257">
        <f>IF(OR($D1257="51",$D1257="52",$D1257="61"),(AA1257/'Totals and Drop Down Lists'!W$4)*Inputs!E$38,0)</f>
        <v>0</v>
      </c>
      <c r="AR1257">
        <f>IF(OR($D1257="51",$D1257="52",$D1257="61"),(AB1257/'Totals and Drop Down Lists'!X$4)*Inputs!F$38,0)</f>
        <v>0</v>
      </c>
      <c r="AS1257">
        <f>IF(OR($D1257="51",$D1257="52",$D1257="61"),(AC1257/'Totals and Drop Down Lists'!Y$4)*Inputs!G$38,0)</f>
        <v>0</v>
      </c>
      <c r="AT1257">
        <f>IF(OR($D1257="51",$D1257="52",$D1257="61"),(AD1257/'Totals and Drop Down Lists'!Z$4)*Inputs!H$38,0)</f>
        <v>0</v>
      </c>
      <c r="AU1257">
        <f>IF(OR($D1257="51",$D1257="52",$D1257="61"),(AE1257/'Totals and Drop Down Lists'!AA$4)*Inputs!I$38,0)</f>
        <v>0</v>
      </c>
      <c r="AV1257">
        <f>IF(OR($D1257="51",$D1257="52",$D1257="61"),(AF1257/'Totals and Drop Down Lists'!AB$4)*Inputs!J$38,0)</f>
        <v>0</v>
      </c>
      <c r="AW1257">
        <f>IF(OR($D1257="51",$D1257="52",$D1257="61"),(AG1257/'Totals and Drop Down Lists'!AC$4)*Inputs!K$38,0)</f>
        <v>0</v>
      </c>
      <c r="AX1257">
        <f>IF(OR($D1257="51",$D1257="52",$D1257="61"),(AH1257/'Totals and Drop Down Lists'!AD$4)*Inputs!L$38,0)</f>
        <v>0</v>
      </c>
      <c r="AY1257">
        <f>IF(OR($D1257="51",$D1257="52",$D1257="61"),0,(AA1257/'Totals and Drop Down Lists'!W$5)*Inputs!E$39)</f>
        <v>0</v>
      </c>
      <c r="AZ1257">
        <f>IF(OR($D1257="51",$D1257="52",$D1257="61"),0,(AB1257/'Totals and Drop Down Lists'!X$5)*Inputs!F$39)</f>
        <v>0</v>
      </c>
      <c r="BA1257">
        <f>IF(OR($D1257="51",$D1257="52",$D1257="61"),0,(AC1257/'Totals and Drop Down Lists'!Y$5)*Inputs!G$39)</f>
        <v>0</v>
      </c>
      <c r="BB1257">
        <f>IF(OR($D1257="51",$D1257="52",$D1257="61"),0,(AD1257/'Totals and Drop Down Lists'!Z$5)*Inputs!H$39)</f>
        <v>0</v>
      </c>
      <c r="BC1257">
        <f>IF(OR($D1257="51",$D1257="52",$D1257="61"),0,(AE1257/'Totals and Drop Down Lists'!AA$5)*Inputs!I$39)</f>
        <v>0</v>
      </c>
      <c r="BD1257">
        <f>IF(OR($D1257="51",$D1257="52",$D1257="61"),0,(AF1257/'Totals and Drop Down Lists'!AB$5)*Inputs!J$39)</f>
        <v>0</v>
      </c>
      <c r="BE1257">
        <f>IF(OR($D1257="51",$D1257="52",$D1257="61"),0,(AG1257/'Totals and Drop Down Lists'!AC$5)*Inputs!K$39)</f>
        <v>0</v>
      </c>
      <c r="BF1257">
        <f>IF(OR($D1257="51",$D1257="52",$D1257="61"),0,(AH1257/'Totals and Drop Down Lists'!AD$5)*Inputs!L$39)</f>
        <v>0</v>
      </c>
      <c r="BG1257" s="10">
        <f t="shared" si="172"/>
        <v>68645.442873747932</v>
      </c>
    </row>
    <row r="1258" spans="1:59" ht="28.8">
      <c r="A1258" s="1" t="s">
        <v>7460</v>
      </c>
      <c r="B1258" s="1" t="s">
        <v>2488</v>
      </c>
      <c r="C1258" s="1" t="s">
        <v>1826</v>
      </c>
      <c r="D1258" s="1" t="s">
        <v>25</v>
      </c>
      <c r="E1258" s="1" t="s">
        <v>2496</v>
      </c>
      <c r="F1258" s="2">
        <v>8021</v>
      </c>
      <c r="G1258" s="2">
        <v>8</v>
      </c>
      <c r="H1258" s="2">
        <v>0</v>
      </c>
      <c r="I1258" s="2">
        <v>1007</v>
      </c>
      <c r="J1258" s="2">
        <v>3308</v>
      </c>
      <c r="K1258" s="2">
        <v>782</v>
      </c>
      <c r="L1258" s="2">
        <v>8</v>
      </c>
      <c r="M1258" s="2">
        <v>0</v>
      </c>
      <c r="N1258" s="2">
        <v>0</v>
      </c>
      <c r="O1258" s="2">
        <v>5</v>
      </c>
      <c r="P1258" s="2">
        <v>0</v>
      </c>
      <c r="Q1258" s="2">
        <v>0</v>
      </c>
      <c r="R1258" s="2">
        <v>1172</v>
      </c>
      <c r="S1258" s="2">
        <v>421000</v>
      </c>
      <c r="T1258" s="2">
        <v>17782300</v>
      </c>
      <c r="U1258" s="2">
        <v>0</v>
      </c>
      <c r="V1258" s="2">
        <v>53</v>
      </c>
      <c r="W1258" s="2">
        <v>0</v>
      </c>
      <c r="X1258" s="2">
        <v>135</v>
      </c>
      <c r="Y1258" s="2">
        <v>28</v>
      </c>
      <c r="Z1258" s="2">
        <v>74</v>
      </c>
      <c r="AA1258" s="9">
        <f t="shared" si="173"/>
        <v>8021</v>
      </c>
      <c r="AB1258" s="9">
        <f t="shared" si="174"/>
        <v>999</v>
      </c>
      <c r="AC1258" s="9">
        <f t="shared" si="175"/>
        <v>1185</v>
      </c>
      <c r="AD1258" s="9">
        <f t="shared" si="176"/>
        <v>1172</v>
      </c>
      <c r="AE1258" s="44">
        <f t="shared" si="177"/>
        <v>1.291052167617237E-5</v>
      </c>
      <c r="AF1258" s="9">
        <f t="shared" si="178"/>
        <v>82</v>
      </c>
      <c r="AG1258" s="9">
        <f t="shared" si="171"/>
        <v>102</v>
      </c>
      <c r="AH1258" s="44">
        <f t="shared" si="179"/>
        <v>8.9720670449729092E-6</v>
      </c>
      <c r="AI1258">
        <f>AA1258/'Totals and Drop Down Lists'!W$6*Inputs!E$37</f>
        <v>7276.1732057490353</v>
      </c>
      <c r="AJ1258">
        <f>AB1258/'Totals and Drop Down Lists'!X$6*Inputs!F$37</f>
        <v>3287.0967955741608</v>
      </c>
      <c r="AK1258">
        <f>AC1258/'Totals and Drop Down Lists'!Y$6*Inputs!G$37</f>
        <v>7811.9202767842926</v>
      </c>
      <c r="AL1258">
        <f>AD1258/'Totals and Drop Down Lists'!Z$6*Inputs!H$37</f>
        <v>9396.5114884328377</v>
      </c>
      <c r="AM1258">
        <f>AE1258/'Totals and Drop Down Lists'!AA$6*Inputs!I$37</f>
        <v>1607.222456254771</v>
      </c>
      <c r="AN1258">
        <f>AF1258/'Totals and Drop Down Lists'!AB$6*Inputs!J$37</f>
        <v>1636.448837508269</v>
      </c>
      <c r="AO1258">
        <f>AG1258/'Totals and Drop Down Lists'!AC$6*Inputs!K$37</f>
        <v>1899.6047702673452</v>
      </c>
      <c r="AP1258">
        <f>AH1258/'Totals and Drop Down Lists'!AD$6*Inputs!L$37</f>
        <v>2111.395721681698</v>
      </c>
      <c r="AQ1258">
        <f>IF(OR($D1258="51",$D1258="52",$D1258="61"),(AA1258/'Totals and Drop Down Lists'!W$4)*Inputs!E$38,0)</f>
        <v>0</v>
      </c>
      <c r="AR1258">
        <f>IF(OR($D1258="51",$D1258="52",$D1258="61"),(AB1258/'Totals and Drop Down Lists'!X$4)*Inputs!F$38,0)</f>
        <v>0</v>
      </c>
      <c r="AS1258">
        <f>IF(OR($D1258="51",$D1258="52",$D1258="61"),(AC1258/'Totals and Drop Down Lists'!Y$4)*Inputs!G$38,0)</f>
        <v>0</v>
      </c>
      <c r="AT1258">
        <f>IF(OR($D1258="51",$D1258="52",$D1258="61"),(AD1258/'Totals and Drop Down Lists'!Z$4)*Inputs!H$38,0)</f>
        <v>0</v>
      </c>
      <c r="AU1258">
        <f>IF(OR($D1258="51",$D1258="52",$D1258="61"),(AE1258/'Totals and Drop Down Lists'!AA$4)*Inputs!I$38,0)</f>
        <v>0</v>
      </c>
      <c r="AV1258">
        <f>IF(OR($D1258="51",$D1258="52",$D1258="61"),(AF1258/'Totals and Drop Down Lists'!AB$4)*Inputs!J$38,0)</f>
        <v>0</v>
      </c>
      <c r="AW1258">
        <f>IF(OR($D1258="51",$D1258="52",$D1258="61"),(AG1258/'Totals and Drop Down Lists'!AC$4)*Inputs!K$38,0)</f>
        <v>0</v>
      </c>
      <c r="AX1258">
        <f>IF(OR($D1258="51",$D1258="52",$D1258="61"),(AH1258/'Totals and Drop Down Lists'!AD$4)*Inputs!L$38,0)</f>
        <v>0</v>
      </c>
      <c r="AY1258">
        <f>IF(OR($D1258="51",$D1258="52",$D1258="61"),0,(AA1258/'Totals and Drop Down Lists'!W$5)*Inputs!E$39)</f>
        <v>0</v>
      </c>
      <c r="AZ1258">
        <f>IF(OR($D1258="51",$D1258="52",$D1258="61"),0,(AB1258/'Totals and Drop Down Lists'!X$5)*Inputs!F$39)</f>
        <v>0</v>
      </c>
      <c r="BA1258">
        <f>IF(OR($D1258="51",$D1258="52",$D1258="61"),0,(AC1258/'Totals and Drop Down Lists'!Y$5)*Inputs!G$39)</f>
        <v>0</v>
      </c>
      <c r="BB1258">
        <f>IF(OR($D1258="51",$D1258="52",$D1258="61"),0,(AD1258/'Totals and Drop Down Lists'!Z$5)*Inputs!H$39)</f>
        <v>0</v>
      </c>
      <c r="BC1258">
        <f>IF(OR($D1258="51",$D1258="52",$D1258="61"),0,(AE1258/'Totals and Drop Down Lists'!AA$5)*Inputs!I$39)</f>
        <v>0</v>
      </c>
      <c r="BD1258">
        <f>IF(OR($D1258="51",$D1258="52",$D1258="61"),0,(AF1258/'Totals and Drop Down Lists'!AB$5)*Inputs!J$39)</f>
        <v>0</v>
      </c>
      <c r="BE1258">
        <f>IF(OR($D1258="51",$D1258="52",$D1258="61"),0,(AG1258/'Totals and Drop Down Lists'!AC$5)*Inputs!K$39)</f>
        <v>0</v>
      </c>
      <c r="BF1258">
        <f>IF(OR($D1258="51",$D1258="52",$D1258="61"),0,(AH1258/'Totals and Drop Down Lists'!AD$5)*Inputs!L$39)</f>
        <v>0</v>
      </c>
      <c r="BG1258" s="10">
        <f t="shared" si="172"/>
        <v>35026.373552252408</v>
      </c>
    </row>
    <row r="1259" spans="1:59" ht="28.8">
      <c r="A1259" s="1" t="s">
        <v>7460</v>
      </c>
      <c r="B1259" s="1" t="s">
        <v>2488</v>
      </c>
      <c r="C1259" s="1" t="s">
        <v>2497</v>
      </c>
      <c r="D1259" s="1" t="s">
        <v>25</v>
      </c>
      <c r="E1259" s="1" t="s">
        <v>2498</v>
      </c>
      <c r="F1259" s="2">
        <v>16839</v>
      </c>
      <c r="G1259" s="2">
        <v>133</v>
      </c>
      <c r="H1259" s="2">
        <v>41</v>
      </c>
      <c r="I1259" s="2">
        <v>2694</v>
      </c>
      <c r="J1259" s="2">
        <v>6216</v>
      </c>
      <c r="K1259" s="2">
        <v>1700</v>
      </c>
      <c r="L1259" s="2">
        <v>50</v>
      </c>
      <c r="M1259" s="2">
        <v>13</v>
      </c>
      <c r="N1259" s="2">
        <v>0</v>
      </c>
      <c r="O1259" s="2">
        <v>41</v>
      </c>
      <c r="P1259" s="2">
        <v>0</v>
      </c>
      <c r="Q1259" s="2">
        <v>0</v>
      </c>
      <c r="R1259" s="2">
        <v>2431</v>
      </c>
      <c r="S1259" s="2">
        <v>826100</v>
      </c>
      <c r="T1259" s="2">
        <v>65578200</v>
      </c>
      <c r="U1259" s="2">
        <v>137</v>
      </c>
      <c r="V1259" s="2">
        <v>274</v>
      </c>
      <c r="W1259" s="2">
        <v>55</v>
      </c>
      <c r="X1259" s="2">
        <v>424</v>
      </c>
      <c r="Y1259" s="2">
        <v>74</v>
      </c>
      <c r="Z1259" s="2">
        <v>175</v>
      </c>
      <c r="AA1259" s="9">
        <f t="shared" si="173"/>
        <v>16839</v>
      </c>
      <c r="AB1259" s="9">
        <f t="shared" si="174"/>
        <v>2520</v>
      </c>
      <c r="AC1259" s="9">
        <f t="shared" si="175"/>
        <v>2535</v>
      </c>
      <c r="AD1259" s="9">
        <f t="shared" si="176"/>
        <v>2431</v>
      </c>
      <c r="AE1259" s="44">
        <f t="shared" si="177"/>
        <v>3.2470024992502282E-5</v>
      </c>
      <c r="AF1259" s="9">
        <f t="shared" si="178"/>
        <v>95</v>
      </c>
      <c r="AG1259" s="9">
        <f t="shared" si="171"/>
        <v>249</v>
      </c>
      <c r="AH1259" s="44">
        <f t="shared" si="179"/>
        <v>2.5338934505869901E-5</v>
      </c>
      <c r="AI1259">
        <f>AA1259/'Totals and Drop Down Lists'!W$6*Inputs!E$37</f>
        <v>15275.33731599651</v>
      </c>
      <c r="AJ1259">
        <f>AB1259/'Totals and Drop Down Lists'!X$6*Inputs!F$37</f>
        <v>8291.7757005474323</v>
      </c>
      <c r="AK1259">
        <f>AC1259/'Totals and Drop Down Lists'!Y$6*Inputs!G$37</f>
        <v>16711.576288310702</v>
      </c>
      <c r="AL1259">
        <f>AD1259/'Totals and Drop Down Lists'!Z$6*Inputs!H$37</f>
        <v>19490.545587355144</v>
      </c>
      <c r="AM1259">
        <f>AE1259/'Totals and Drop Down Lists'!AA$6*Inputs!I$37</f>
        <v>4042.1723174376993</v>
      </c>
      <c r="AN1259">
        <f>AF1259/'Totals and Drop Down Lists'!AB$6*Inputs!J$37</f>
        <v>1895.8858483327504</v>
      </c>
      <c r="AO1259">
        <f>AG1259/'Totals and Drop Down Lists'!AC$6*Inputs!K$37</f>
        <v>4637.2704685938133</v>
      </c>
      <c r="AP1259">
        <f>AH1259/'Totals and Drop Down Lists'!AD$6*Inputs!L$37</f>
        <v>5963.0091526838341</v>
      </c>
      <c r="AQ1259">
        <f>IF(OR($D1259="51",$D1259="52",$D1259="61"),(AA1259/'Totals and Drop Down Lists'!W$4)*Inputs!E$38,0)</f>
        <v>0</v>
      </c>
      <c r="AR1259">
        <f>IF(OR($D1259="51",$D1259="52",$D1259="61"),(AB1259/'Totals and Drop Down Lists'!X$4)*Inputs!F$38,0)</f>
        <v>0</v>
      </c>
      <c r="AS1259">
        <f>IF(OR($D1259="51",$D1259="52",$D1259="61"),(AC1259/'Totals and Drop Down Lists'!Y$4)*Inputs!G$38,0)</f>
        <v>0</v>
      </c>
      <c r="AT1259">
        <f>IF(OR($D1259="51",$D1259="52",$D1259="61"),(AD1259/'Totals and Drop Down Lists'!Z$4)*Inputs!H$38,0)</f>
        <v>0</v>
      </c>
      <c r="AU1259">
        <f>IF(OR($D1259="51",$D1259="52",$D1259="61"),(AE1259/'Totals and Drop Down Lists'!AA$4)*Inputs!I$38,0)</f>
        <v>0</v>
      </c>
      <c r="AV1259">
        <f>IF(OR($D1259="51",$D1259="52",$D1259="61"),(AF1259/'Totals and Drop Down Lists'!AB$4)*Inputs!J$38,0)</f>
        <v>0</v>
      </c>
      <c r="AW1259">
        <f>IF(OR($D1259="51",$D1259="52",$D1259="61"),(AG1259/'Totals and Drop Down Lists'!AC$4)*Inputs!K$38,0)</f>
        <v>0</v>
      </c>
      <c r="AX1259">
        <f>IF(OR($D1259="51",$D1259="52",$D1259="61"),(AH1259/'Totals and Drop Down Lists'!AD$4)*Inputs!L$38,0)</f>
        <v>0</v>
      </c>
      <c r="AY1259">
        <f>IF(OR($D1259="51",$D1259="52",$D1259="61"),0,(AA1259/'Totals and Drop Down Lists'!W$5)*Inputs!E$39)</f>
        <v>0</v>
      </c>
      <c r="AZ1259">
        <f>IF(OR($D1259="51",$D1259="52",$D1259="61"),0,(AB1259/'Totals and Drop Down Lists'!X$5)*Inputs!F$39)</f>
        <v>0</v>
      </c>
      <c r="BA1259">
        <f>IF(OR($D1259="51",$D1259="52",$D1259="61"),0,(AC1259/'Totals and Drop Down Lists'!Y$5)*Inputs!G$39)</f>
        <v>0</v>
      </c>
      <c r="BB1259">
        <f>IF(OR($D1259="51",$D1259="52",$D1259="61"),0,(AD1259/'Totals and Drop Down Lists'!Z$5)*Inputs!H$39)</f>
        <v>0</v>
      </c>
      <c r="BC1259">
        <f>IF(OR($D1259="51",$D1259="52",$D1259="61"),0,(AE1259/'Totals and Drop Down Lists'!AA$5)*Inputs!I$39)</f>
        <v>0</v>
      </c>
      <c r="BD1259">
        <f>IF(OR($D1259="51",$D1259="52",$D1259="61"),0,(AF1259/'Totals and Drop Down Lists'!AB$5)*Inputs!J$39)</f>
        <v>0</v>
      </c>
      <c r="BE1259">
        <f>IF(OR($D1259="51",$D1259="52",$D1259="61"),0,(AG1259/'Totals and Drop Down Lists'!AC$5)*Inputs!K$39)</f>
        <v>0</v>
      </c>
      <c r="BF1259">
        <f>IF(OR($D1259="51",$D1259="52",$D1259="61"),0,(AH1259/'Totals and Drop Down Lists'!AD$5)*Inputs!L$39)</f>
        <v>0</v>
      </c>
      <c r="BG1259" s="10">
        <f t="shared" si="172"/>
        <v>76307.572679257879</v>
      </c>
    </row>
    <row r="1260" spans="1:59" ht="28.8">
      <c r="A1260" s="1" t="s">
        <v>7460</v>
      </c>
      <c r="B1260" s="1" t="s">
        <v>2488</v>
      </c>
      <c r="C1260" s="1" t="s">
        <v>2499</v>
      </c>
      <c r="D1260" s="1" t="s">
        <v>25</v>
      </c>
      <c r="E1260" s="1" t="s">
        <v>2500</v>
      </c>
      <c r="F1260" s="2">
        <v>4898</v>
      </c>
      <c r="G1260" s="2">
        <v>31</v>
      </c>
      <c r="H1260" s="2">
        <v>3</v>
      </c>
      <c r="I1260" s="2">
        <v>512</v>
      </c>
      <c r="J1260" s="2">
        <v>2187</v>
      </c>
      <c r="K1260" s="2">
        <v>597</v>
      </c>
      <c r="L1260" s="2">
        <v>4</v>
      </c>
      <c r="M1260" s="2">
        <v>0</v>
      </c>
      <c r="N1260" s="2">
        <v>0</v>
      </c>
      <c r="O1260" s="2">
        <v>4</v>
      </c>
      <c r="P1260" s="2">
        <v>0</v>
      </c>
      <c r="Q1260" s="2">
        <v>0</v>
      </c>
      <c r="R1260" s="2">
        <v>891</v>
      </c>
      <c r="S1260" s="2">
        <v>224900</v>
      </c>
      <c r="T1260" s="2">
        <v>21479300</v>
      </c>
      <c r="U1260" s="2">
        <v>97</v>
      </c>
      <c r="V1260" s="2">
        <v>49</v>
      </c>
      <c r="W1260" s="2">
        <v>60</v>
      </c>
      <c r="X1260" s="2">
        <v>77</v>
      </c>
      <c r="Y1260" s="2">
        <v>4</v>
      </c>
      <c r="Z1260" s="2">
        <v>33</v>
      </c>
      <c r="AA1260" s="9">
        <f t="shared" si="173"/>
        <v>4898</v>
      </c>
      <c r="AB1260" s="9">
        <f t="shared" si="174"/>
        <v>478</v>
      </c>
      <c r="AC1260" s="9">
        <f t="shared" si="175"/>
        <v>899</v>
      </c>
      <c r="AD1260" s="9">
        <f t="shared" si="176"/>
        <v>891</v>
      </c>
      <c r="AE1260" s="44">
        <f t="shared" si="177"/>
        <v>1.1381399429948257E-5</v>
      </c>
      <c r="AF1260" s="9">
        <f t="shared" si="178"/>
        <v>0</v>
      </c>
      <c r="AG1260" s="9">
        <f t="shared" si="171"/>
        <v>37</v>
      </c>
      <c r="AH1260" s="44">
        <f t="shared" si="179"/>
        <v>3.758186762218509E-6</v>
      </c>
      <c r="AI1260">
        <f>AA1260/'Totals and Drop Down Lists'!W$6*Inputs!E$37</f>
        <v>4443.1737142200191</v>
      </c>
      <c r="AJ1260">
        <f>AB1260/'Totals and Drop Down Lists'!X$6*Inputs!F$37</f>
        <v>1572.8050733578066</v>
      </c>
      <c r="AK1260">
        <f>AC1260/'Totals and Drop Down Lists'!Y$6*Inputs!G$37</f>
        <v>5926.5116698979573</v>
      </c>
      <c r="AL1260">
        <f>AD1260/'Totals and Drop Down Lists'!Z$6*Inputs!H$37</f>
        <v>7143.5936315645549</v>
      </c>
      <c r="AM1260">
        <f>AE1260/'Totals and Drop Down Lists'!AA$6*Inputs!I$37</f>
        <v>1416.8630212037501</v>
      </c>
      <c r="AN1260">
        <f>AF1260/'Totals and Drop Down Lists'!AB$6*Inputs!J$37</f>
        <v>0</v>
      </c>
      <c r="AO1260">
        <f>AG1260/'Totals and Drop Down Lists'!AC$6*Inputs!K$37</f>
        <v>689.07231862638992</v>
      </c>
      <c r="AP1260">
        <f>AH1260/'Totals and Drop Down Lists'!AD$6*Inputs!L$37</f>
        <v>884.41374894484113</v>
      </c>
      <c r="AQ1260">
        <f>IF(OR($D1260="51",$D1260="52",$D1260="61"),(AA1260/'Totals and Drop Down Lists'!W$4)*Inputs!E$38,0)</f>
        <v>0</v>
      </c>
      <c r="AR1260">
        <f>IF(OR($D1260="51",$D1260="52",$D1260="61"),(AB1260/'Totals and Drop Down Lists'!X$4)*Inputs!F$38,0)</f>
        <v>0</v>
      </c>
      <c r="AS1260">
        <f>IF(OR($D1260="51",$D1260="52",$D1260="61"),(AC1260/'Totals and Drop Down Lists'!Y$4)*Inputs!G$38,0)</f>
        <v>0</v>
      </c>
      <c r="AT1260">
        <f>IF(OR($D1260="51",$D1260="52",$D1260="61"),(AD1260/'Totals and Drop Down Lists'!Z$4)*Inputs!H$38,0)</f>
        <v>0</v>
      </c>
      <c r="AU1260">
        <f>IF(OR($D1260="51",$D1260="52",$D1260="61"),(AE1260/'Totals and Drop Down Lists'!AA$4)*Inputs!I$38,0)</f>
        <v>0</v>
      </c>
      <c r="AV1260">
        <f>IF(OR($D1260="51",$D1260="52",$D1260="61"),(AF1260/'Totals and Drop Down Lists'!AB$4)*Inputs!J$38,0)</f>
        <v>0</v>
      </c>
      <c r="AW1260">
        <f>IF(OR($D1260="51",$D1260="52",$D1260="61"),(AG1260/'Totals and Drop Down Lists'!AC$4)*Inputs!K$38,0)</f>
        <v>0</v>
      </c>
      <c r="AX1260">
        <f>IF(OR($D1260="51",$D1260="52",$D1260="61"),(AH1260/'Totals and Drop Down Lists'!AD$4)*Inputs!L$38,0)</f>
        <v>0</v>
      </c>
      <c r="AY1260">
        <f>IF(OR($D1260="51",$D1260="52",$D1260="61"),0,(AA1260/'Totals and Drop Down Lists'!W$5)*Inputs!E$39)</f>
        <v>0</v>
      </c>
      <c r="AZ1260">
        <f>IF(OR($D1260="51",$D1260="52",$D1260="61"),0,(AB1260/'Totals and Drop Down Lists'!X$5)*Inputs!F$39)</f>
        <v>0</v>
      </c>
      <c r="BA1260">
        <f>IF(OR($D1260="51",$D1260="52",$D1260="61"),0,(AC1260/'Totals and Drop Down Lists'!Y$5)*Inputs!G$39)</f>
        <v>0</v>
      </c>
      <c r="BB1260">
        <f>IF(OR($D1260="51",$D1260="52",$D1260="61"),0,(AD1260/'Totals and Drop Down Lists'!Z$5)*Inputs!H$39)</f>
        <v>0</v>
      </c>
      <c r="BC1260">
        <f>IF(OR($D1260="51",$D1260="52",$D1260="61"),0,(AE1260/'Totals and Drop Down Lists'!AA$5)*Inputs!I$39)</f>
        <v>0</v>
      </c>
      <c r="BD1260">
        <f>IF(OR($D1260="51",$D1260="52",$D1260="61"),0,(AF1260/'Totals and Drop Down Lists'!AB$5)*Inputs!J$39)</f>
        <v>0</v>
      </c>
      <c r="BE1260">
        <f>IF(OR($D1260="51",$D1260="52",$D1260="61"),0,(AG1260/'Totals and Drop Down Lists'!AC$5)*Inputs!K$39)</f>
        <v>0</v>
      </c>
      <c r="BF1260">
        <f>IF(OR($D1260="51",$D1260="52",$D1260="61"),0,(AH1260/'Totals and Drop Down Lists'!AD$5)*Inputs!L$39)</f>
        <v>0</v>
      </c>
      <c r="BG1260" s="10">
        <f t="shared" si="172"/>
        <v>22076.433177815317</v>
      </c>
    </row>
    <row r="1261" spans="1:59" ht="28.8">
      <c r="A1261" s="1" t="s">
        <v>7460</v>
      </c>
      <c r="B1261" s="1" t="s">
        <v>2488</v>
      </c>
      <c r="C1261" s="1" t="s">
        <v>2501</v>
      </c>
      <c r="D1261" s="1" t="s">
        <v>25</v>
      </c>
      <c r="E1261" s="1" t="s">
        <v>2502</v>
      </c>
      <c r="F1261" s="2">
        <v>27602</v>
      </c>
      <c r="G1261" s="2">
        <v>139</v>
      </c>
      <c r="H1261" s="2">
        <v>16</v>
      </c>
      <c r="I1261" s="2">
        <v>3752</v>
      </c>
      <c r="J1261" s="2">
        <v>11491</v>
      </c>
      <c r="K1261" s="2">
        <v>3288</v>
      </c>
      <c r="L1261" s="2">
        <v>97</v>
      </c>
      <c r="M1261" s="2">
        <v>4</v>
      </c>
      <c r="N1261" s="2">
        <v>3</v>
      </c>
      <c r="O1261" s="2">
        <v>83</v>
      </c>
      <c r="P1261" s="2">
        <v>0</v>
      </c>
      <c r="Q1261" s="2">
        <v>0</v>
      </c>
      <c r="R1261" s="2">
        <v>3051</v>
      </c>
      <c r="S1261" s="2">
        <v>1789700</v>
      </c>
      <c r="T1261" s="2">
        <v>118643900</v>
      </c>
      <c r="U1261" s="2">
        <v>140</v>
      </c>
      <c r="V1261" s="2">
        <v>209</v>
      </c>
      <c r="W1261" s="2">
        <v>90</v>
      </c>
      <c r="X1261" s="2">
        <v>739</v>
      </c>
      <c r="Y1261" s="2">
        <v>149</v>
      </c>
      <c r="Z1261" s="2">
        <v>463</v>
      </c>
      <c r="AA1261" s="9">
        <f t="shared" si="173"/>
        <v>27602</v>
      </c>
      <c r="AB1261" s="9">
        <f t="shared" si="174"/>
        <v>3597</v>
      </c>
      <c r="AC1261" s="9">
        <f t="shared" si="175"/>
        <v>3238</v>
      </c>
      <c r="AD1261" s="9">
        <f t="shared" si="176"/>
        <v>3051</v>
      </c>
      <c r="AE1261" s="44">
        <f t="shared" si="177"/>
        <v>6.5705477991342845E-5</v>
      </c>
      <c r="AF1261" s="9">
        <f t="shared" si="178"/>
        <v>440</v>
      </c>
      <c r="AG1261" s="9">
        <f t="shared" si="171"/>
        <v>612</v>
      </c>
      <c r="AH1261" s="44">
        <f t="shared" si="179"/>
        <v>6.5159312391700524E-5</v>
      </c>
      <c r="AI1261">
        <f>AA1261/'Totals and Drop Down Lists'!W$6*Inputs!E$37</f>
        <v>25038.889518150463</v>
      </c>
      <c r="AJ1261">
        <f>AB1261/'Totals and Drop Down Lists'!X$6*Inputs!F$37</f>
        <v>11835.522696376633</v>
      </c>
      <c r="AK1261">
        <f>AC1261/'Totals and Drop Down Lists'!Y$6*Inputs!G$37</f>
        <v>21345.989752090751</v>
      </c>
      <c r="AL1261">
        <f>AD1261/'Totals and Drop Down Lists'!Z$6*Inputs!H$37</f>
        <v>24461.396374751355</v>
      </c>
      <c r="AM1261">
        <f>AE1261/'Totals and Drop Down Lists'!AA$6*Inputs!I$37</f>
        <v>8179.6322701305789</v>
      </c>
      <c r="AN1261">
        <f>AF1261/'Totals and Drop Down Lists'!AB$6*Inputs!J$37</f>
        <v>8780.944981751687</v>
      </c>
      <c r="AO1261">
        <f>AG1261/'Totals and Drop Down Lists'!AC$6*Inputs!K$37</f>
        <v>11397.62862160407</v>
      </c>
      <c r="AP1261">
        <f>AH1261/'Totals and Drop Down Lists'!AD$6*Inputs!L$37</f>
        <v>15333.935058882873</v>
      </c>
      <c r="AQ1261">
        <f>IF(OR($D1261="51",$D1261="52",$D1261="61"),(AA1261/'Totals and Drop Down Lists'!W$4)*Inputs!E$38,0)</f>
        <v>0</v>
      </c>
      <c r="AR1261">
        <f>IF(OR($D1261="51",$D1261="52",$D1261="61"),(AB1261/'Totals and Drop Down Lists'!X$4)*Inputs!F$38,0)</f>
        <v>0</v>
      </c>
      <c r="AS1261">
        <f>IF(OR($D1261="51",$D1261="52",$D1261="61"),(AC1261/'Totals and Drop Down Lists'!Y$4)*Inputs!G$38,0)</f>
        <v>0</v>
      </c>
      <c r="AT1261">
        <f>IF(OR($D1261="51",$D1261="52",$D1261="61"),(AD1261/'Totals and Drop Down Lists'!Z$4)*Inputs!H$38,0)</f>
        <v>0</v>
      </c>
      <c r="AU1261">
        <f>IF(OR($D1261="51",$D1261="52",$D1261="61"),(AE1261/'Totals and Drop Down Lists'!AA$4)*Inputs!I$38,0)</f>
        <v>0</v>
      </c>
      <c r="AV1261">
        <f>IF(OR($D1261="51",$D1261="52",$D1261="61"),(AF1261/'Totals and Drop Down Lists'!AB$4)*Inputs!J$38,0)</f>
        <v>0</v>
      </c>
      <c r="AW1261">
        <f>IF(OR($D1261="51",$D1261="52",$D1261="61"),(AG1261/'Totals and Drop Down Lists'!AC$4)*Inputs!K$38,0)</f>
        <v>0</v>
      </c>
      <c r="AX1261">
        <f>IF(OR($D1261="51",$D1261="52",$D1261="61"),(AH1261/'Totals and Drop Down Lists'!AD$4)*Inputs!L$38,0)</f>
        <v>0</v>
      </c>
      <c r="AY1261">
        <f>IF(OR($D1261="51",$D1261="52",$D1261="61"),0,(AA1261/'Totals and Drop Down Lists'!W$5)*Inputs!E$39)</f>
        <v>0</v>
      </c>
      <c r="AZ1261">
        <f>IF(OR($D1261="51",$D1261="52",$D1261="61"),0,(AB1261/'Totals and Drop Down Lists'!X$5)*Inputs!F$39)</f>
        <v>0</v>
      </c>
      <c r="BA1261">
        <f>IF(OR($D1261="51",$D1261="52",$D1261="61"),0,(AC1261/'Totals and Drop Down Lists'!Y$5)*Inputs!G$39)</f>
        <v>0</v>
      </c>
      <c r="BB1261">
        <f>IF(OR($D1261="51",$D1261="52",$D1261="61"),0,(AD1261/'Totals and Drop Down Lists'!Z$5)*Inputs!H$39)</f>
        <v>0</v>
      </c>
      <c r="BC1261">
        <f>IF(OR($D1261="51",$D1261="52",$D1261="61"),0,(AE1261/'Totals and Drop Down Lists'!AA$5)*Inputs!I$39)</f>
        <v>0</v>
      </c>
      <c r="BD1261">
        <f>IF(OR($D1261="51",$D1261="52",$D1261="61"),0,(AF1261/'Totals and Drop Down Lists'!AB$5)*Inputs!J$39)</f>
        <v>0</v>
      </c>
      <c r="BE1261">
        <f>IF(OR($D1261="51",$D1261="52",$D1261="61"),0,(AG1261/'Totals and Drop Down Lists'!AC$5)*Inputs!K$39)</f>
        <v>0</v>
      </c>
      <c r="BF1261">
        <f>IF(OR($D1261="51",$D1261="52",$D1261="61"),0,(AH1261/'Totals and Drop Down Lists'!AD$5)*Inputs!L$39)</f>
        <v>0</v>
      </c>
      <c r="BG1261" s="10">
        <f t="shared" si="172"/>
        <v>126373.9392737384</v>
      </c>
    </row>
    <row r="1262" spans="1:59" ht="28.8">
      <c r="A1262" s="1" t="s">
        <v>7460</v>
      </c>
      <c r="B1262" s="1" t="s">
        <v>2488</v>
      </c>
      <c r="C1262" s="1" t="s">
        <v>2503</v>
      </c>
      <c r="D1262" s="1" t="s">
        <v>25</v>
      </c>
      <c r="E1262" s="1" t="s">
        <v>2504</v>
      </c>
      <c r="F1262" s="2">
        <v>15004</v>
      </c>
      <c r="G1262" s="2">
        <v>141</v>
      </c>
      <c r="H1262" s="2">
        <v>1</v>
      </c>
      <c r="I1262" s="2">
        <v>2821</v>
      </c>
      <c r="J1262" s="2">
        <v>5636</v>
      </c>
      <c r="K1262" s="2">
        <v>1544</v>
      </c>
      <c r="L1262" s="2">
        <v>65</v>
      </c>
      <c r="M1262" s="2">
        <v>23</v>
      </c>
      <c r="N1262" s="2">
        <v>0</v>
      </c>
      <c r="O1262" s="2">
        <v>2</v>
      </c>
      <c r="P1262" s="2">
        <v>9</v>
      </c>
      <c r="Q1262" s="2">
        <v>0</v>
      </c>
      <c r="R1262" s="2">
        <v>2511</v>
      </c>
      <c r="S1262" s="2">
        <v>762500</v>
      </c>
      <c r="T1262" s="2">
        <v>44435900</v>
      </c>
      <c r="U1262" s="2">
        <v>208</v>
      </c>
      <c r="V1262" s="2">
        <v>140</v>
      </c>
      <c r="W1262" s="2">
        <v>108</v>
      </c>
      <c r="X1262" s="2">
        <v>401</v>
      </c>
      <c r="Y1262" s="2">
        <v>125</v>
      </c>
      <c r="Z1262" s="2">
        <v>171</v>
      </c>
      <c r="AA1262" s="9">
        <f t="shared" si="173"/>
        <v>15004</v>
      </c>
      <c r="AB1262" s="9">
        <f t="shared" si="174"/>
        <v>2679</v>
      </c>
      <c r="AC1262" s="9">
        <f t="shared" si="175"/>
        <v>2610</v>
      </c>
      <c r="AD1262" s="9">
        <f t="shared" si="176"/>
        <v>2511</v>
      </c>
      <c r="AE1262" s="44">
        <f t="shared" si="177"/>
        <v>2.9540605541690042E-5</v>
      </c>
      <c r="AF1262" s="9">
        <f t="shared" si="178"/>
        <v>153</v>
      </c>
      <c r="AG1262" s="9">
        <f t="shared" si="171"/>
        <v>296</v>
      </c>
      <c r="AH1262" s="44">
        <f t="shared" si="179"/>
        <v>3.0173042808584159E-5</v>
      </c>
      <c r="AI1262">
        <f>AA1262/'Totals and Drop Down Lists'!W$6*Inputs!E$37</f>
        <v>13610.734668876516</v>
      </c>
      <c r="AJ1262">
        <f>AB1262/'Totals and Drop Down Lists'!X$6*Inputs!F$37</f>
        <v>8814.9472626057814</v>
      </c>
      <c r="AK1262">
        <f>AC1262/'Totals and Drop Down Lists'!Y$6*Inputs!G$37</f>
        <v>17206.001622284391</v>
      </c>
      <c r="AL1262">
        <f>AD1262/'Totals and Drop Down Lists'!Z$6*Inputs!H$37</f>
        <v>20131.945688954656</v>
      </c>
      <c r="AM1262">
        <f>AE1262/'Totals and Drop Down Lists'!AA$6*Inputs!I$37</f>
        <v>3677.4907930788154</v>
      </c>
      <c r="AN1262">
        <f>AF1262/'Totals and Drop Down Lists'!AB$6*Inputs!J$37</f>
        <v>3053.3740504727457</v>
      </c>
      <c r="AO1262">
        <f>AG1262/'Totals and Drop Down Lists'!AC$6*Inputs!K$37</f>
        <v>5512.5785490111193</v>
      </c>
      <c r="AP1262">
        <f>AH1262/'Totals and Drop Down Lists'!AD$6*Inputs!L$37</f>
        <v>7100.619419898203</v>
      </c>
      <c r="AQ1262">
        <f>IF(OR($D1262="51",$D1262="52",$D1262="61"),(AA1262/'Totals and Drop Down Lists'!W$4)*Inputs!E$38,0)</f>
        <v>0</v>
      </c>
      <c r="AR1262">
        <f>IF(OR($D1262="51",$D1262="52",$D1262="61"),(AB1262/'Totals and Drop Down Lists'!X$4)*Inputs!F$38,0)</f>
        <v>0</v>
      </c>
      <c r="AS1262">
        <f>IF(OR($D1262="51",$D1262="52",$D1262="61"),(AC1262/'Totals and Drop Down Lists'!Y$4)*Inputs!G$38,0)</f>
        <v>0</v>
      </c>
      <c r="AT1262">
        <f>IF(OR($D1262="51",$D1262="52",$D1262="61"),(AD1262/'Totals and Drop Down Lists'!Z$4)*Inputs!H$38,0)</f>
        <v>0</v>
      </c>
      <c r="AU1262">
        <f>IF(OR($D1262="51",$D1262="52",$D1262="61"),(AE1262/'Totals and Drop Down Lists'!AA$4)*Inputs!I$38,0)</f>
        <v>0</v>
      </c>
      <c r="AV1262">
        <f>IF(OR($D1262="51",$D1262="52",$D1262="61"),(AF1262/'Totals and Drop Down Lists'!AB$4)*Inputs!J$38,0)</f>
        <v>0</v>
      </c>
      <c r="AW1262">
        <f>IF(OR($D1262="51",$D1262="52",$D1262="61"),(AG1262/'Totals and Drop Down Lists'!AC$4)*Inputs!K$38,0)</f>
        <v>0</v>
      </c>
      <c r="AX1262">
        <f>IF(OR($D1262="51",$D1262="52",$D1262="61"),(AH1262/'Totals and Drop Down Lists'!AD$4)*Inputs!L$38,0)</f>
        <v>0</v>
      </c>
      <c r="AY1262">
        <f>IF(OR($D1262="51",$D1262="52",$D1262="61"),0,(AA1262/'Totals and Drop Down Lists'!W$5)*Inputs!E$39)</f>
        <v>0</v>
      </c>
      <c r="AZ1262">
        <f>IF(OR($D1262="51",$D1262="52",$D1262="61"),0,(AB1262/'Totals and Drop Down Lists'!X$5)*Inputs!F$39)</f>
        <v>0</v>
      </c>
      <c r="BA1262">
        <f>IF(OR($D1262="51",$D1262="52",$D1262="61"),0,(AC1262/'Totals and Drop Down Lists'!Y$5)*Inputs!G$39)</f>
        <v>0</v>
      </c>
      <c r="BB1262">
        <f>IF(OR($D1262="51",$D1262="52",$D1262="61"),0,(AD1262/'Totals and Drop Down Lists'!Z$5)*Inputs!H$39)</f>
        <v>0</v>
      </c>
      <c r="BC1262">
        <f>IF(OR($D1262="51",$D1262="52",$D1262="61"),0,(AE1262/'Totals and Drop Down Lists'!AA$5)*Inputs!I$39)</f>
        <v>0</v>
      </c>
      <c r="BD1262">
        <f>IF(OR($D1262="51",$D1262="52",$D1262="61"),0,(AF1262/'Totals and Drop Down Lists'!AB$5)*Inputs!J$39)</f>
        <v>0</v>
      </c>
      <c r="BE1262">
        <f>IF(OR($D1262="51",$D1262="52",$D1262="61"),0,(AG1262/'Totals and Drop Down Lists'!AC$5)*Inputs!K$39)</f>
        <v>0</v>
      </c>
      <c r="BF1262">
        <f>IF(OR($D1262="51",$D1262="52",$D1262="61"),0,(AH1262/'Totals and Drop Down Lists'!AD$5)*Inputs!L$39)</f>
        <v>0</v>
      </c>
      <c r="BG1262" s="10">
        <f t="shared" si="172"/>
        <v>79107.692055182226</v>
      </c>
    </row>
    <row r="1263" spans="1:59" ht="28.8">
      <c r="A1263" s="1" t="s">
        <v>7460</v>
      </c>
      <c r="B1263" s="1" t="s">
        <v>2488</v>
      </c>
      <c r="C1263" s="1" t="s">
        <v>2109</v>
      </c>
      <c r="D1263" s="1" t="s">
        <v>25</v>
      </c>
      <c r="E1263" s="1" t="s">
        <v>2505</v>
      </c>
      <c r="F1263" s="2">
        <v>9969</v>
      </c>
      <c r="G1263" s="2">
        <v>24</v>
      </c>
      <c r="H1263" s="2">
        <v>0</v>
      </c>
      <c r="I1263" s="2">
        <v>1860</v>
      </c>
      <c r="J1263" s="2">
        <v>4104</v>
      </c>
      <c r="K1263" s="2">
        <v>1359</v>
      </c>
      <c r="L1263" s="2">
        <v>14</v>
      </c>
      <c r="M1263" s="2">
        <v>1</v>
      </c>
      <c r="N1263" s="2">
        <v>0</v>
      </c>
      <c r="O1263" s="2">
        <v>34</v>
      </c>
      <c r="P1263" s="2">
        <v>2</v>
      </c>
      <c r="Q1263" s="2">
        <v>0</v>
      </c>
      <c r="R1263" s="2">
        <v>2105</v>
      </c>
      <c r="S1263" s="2">
        <v>638400</v>
      </c>
      <c r="T1263" s="2">
        <v>36523000</v>
      </c>
      <c r="U1263" s="2">
        <v>61</v>
      </c>
      <c r="V1263" s="2">
        <v>164</v>
      </c>
      <c r="W1263" s="2">
        <v>18</v>
      </c>
      <c r="X1263" s="2">
        <v>373</v>
      </c>
      <c r="Y1263" s="2">
        <v>128</v>
      </c>
      <c r="Z1263" s="2">
        <v>144</v>
      </c>
      <c r="AA1263" s="9">
        <f t="shared" si="173"/>
        <v>9969</v>
      </c>
      <c r="AB1263" s="9">
        <f t="shared" si="174"/>
        <v>1836</v>
      </c>
      <c r="AC1263" s="9">
        <f t="shared" si="175"/>
        <v>2156</v>
      </c>
      <c r="AD1263" s="9">
        <f t="shared" si="176"/>
        <v>2105</v>
      </c>
      <c r="AE1263" s="44">
        <f t="shared" si="177"/>
        <v>3.1428767290107046E-5</v>
      </c>
      <c r="AF1263" s="9">
        <f t="shared" si="178"/>
        <v>191</v>
      </c>
      <c r="AG1263" s="9">
        <f t="shared" si="171"/>
        <v>272</v>
      </c>
      <c r="AH1263" s="44">
        <f t="shared" si="179"/>
        <v>3.3514449869881749E-5</v>
      </c>
      <c r="AI1263">
        <f>AA1263/'Totals and Drop Down Lists'!W$6*Inputs!E$37</f>
        <v>9043.2827188769661</v>
      </c>
      <c r="AJ1263">
        <f>AB1263/'Totals and Drop Down Lists'!X$6*Inputs!F$37</f>
        <v>6041.1508675417008</v>
      </c>
      <c r="AK1263">
        <f>AC1263/'Totals and Drop Down Lists'!Y$6*Inputs!G$37</f>
        <v>14213.080267296993</v>
      </c>
      <c r="AL1263">
        <f>AD1263/'Totals and Drop Down Lists'!Z$6*Inputs!H$37</f>
        <v>16876.840173337136</v>
      </c>
      <c r="AM1263">
        <f>AE1263/'Totals and Drop Down Lists'!AA$6*Inputs!I$37</f>
        <v>3912.5468225108334</v>
      </c>
      <c r="AN1263">
        <f>AF1263/'Totals and Drop Down Lists'!AB$6*Inputs!J$37</f>
        <v>3811.7283898058454</v>
      </c>
      <c r="AO1263">
        <f>AG1263/'Totals and Drop Down Lists'!AC$6*Inputs!K$37</f>
        <v>5065.6127207129202</v>
      </c>
      <c r="AP1263">
        <f>AH1263/'Totals and Drop Down Lists'!AD$6*Inputs!L$37</f>
        <v>7886.9524397315445</v>
      </c>
      <c r="AQ1263">
        <f>IF(OR($D1263="51",$D1263="52",$D1263="61"),(AA1263/'Totals and Drop Down Lists'!W$4)*Inputs!E$38,0)</f>
        <v>0</v>
      </c>
      <c r="AR1263">
        <f>IF(OR($D1263="51",$D1263="52",$D1263="61"),(AB1263/'Totals and Drop Down Lists'!X$4)*Inputs!F$38,0)</f>
        <v>0</v>
      </c>
      <c r="AS1263">
        <f>IF(OR($D1263="51",$D1263="52",$D1263="61"),(AC1263/'Totals and Drop Down Lists'!Y$4)*Inputs!G$38,0)</f>
        <v>0</v>
      </c>
      <c r="AT1263">
        <f>IF(OR($D1263="51",$D1263="52",$D1263="61"),(AD1263/'Totals and Drop Down Lists'!Z$4)*Inputs!H$38,0)</f>
        <v>0</v>
      </c>
      <c r="AU1263">
        <f>IF(OR($D1263="51",$D1263="52",$D1263="61"),(AE1263/'Totals and Drop Down Lists'!AA$4)*Inputs!I$38,0)</f>
        <v>0</v>
      </c>
      <c r="AV1263">
        <f>IF(OR($D1263="51",$D1263="52",$D1263="61"),(AF1263/'Totals and Drop Down Lists'!AB$4)*Inputs!J$38,0)</f>
        <v>0</v>
      </c>
      <c r="AW1263">
        <f>IF(OR($D1263="51",$D1263="52",$D1263="61"),(AG1263/'Totals and Drop Down Lists'!AC$4)*Inputs!K$38,0)</f>
        <v>0</v>
      </c>
      <c r="AX1263">
        <f>IF(OR($D1263="51",$D1263="52",$D1263="61"),(AH1263/'Totals and Drop Down Lists'!AD$4)*Inputs!L$38,0)</f>
        <v>0</v>
      </c>
      <c r="AY1263">
        <f>IF(OR($D1263="51",$D1263="52",$D1263="61"),0,(AA1263/'Totals and Drop Down Lists'!W$5)*Inputs!E$39)</f>
        <v>0</v>
      </c>
      <c r="AZ1263">
        <f>IF(OR($D1263="51",$D1263="52",$D1263="61"),0,(AB1263/'Totals and Drop Down Lists'!X$5)*Inputs!F$39)</f>
        <v>0</v>
      </c>
      <c r="BA1263">
        <f>IF(OR($D1263="51",$D1263="52",$D1263="61"),0,(AC1263/'Totals and Drop Down Lists'!Y$5)*Inputs!G$39)</f>
        <v>0</v>
      </c>
      <c r="BB1263">
        <f>IF(OR($D1263="51",$D1263="52",$D1263="61"),0,(AD1263/'Totals and Drop Down Lists'!Z$5)*Inputs!H$39)</f>
        <v>0</v>
      </c>
      <c r="BC1263">
        <f>IF(OR($D1263="51",$D1263="52",$D1263="61"),0,(AE1263/'Totals and Drop Down Lists'!AA$5)*Inputs!I$39)</f>
        <v>0</v>
      </c>
      <c r="BD1263">
        <f>IF(OR($D1263="51",$D1263="52",$D1263="61"),0,(AF1263/'Totals and Drop Down Lists'!AB$5)*Inputs!J$39)</f>
        <v>0</v>
      </c>
      <c r="BE1263">
        <f>IF(OR($D1263="51",$D1263="52",$D1263="61"),0,(AG1263/'Totals and Drop Down Lists'!AC$5)*Inputs!K$39)</f>
        <v>0</v>
      </c>
      <c r="BF1263">
        <f>IF(OR($D1263="51",$D1263="52",$D1263="61"),0,(AH1263/'Totals and Drop Down Lists'!AD$5)*Inputs!L$39)</f>
        <v>0</v>
      </c>
      <c r="BG1263" s="10">
        <f t="shared" si="172"/>
        <v>66851.194399813932</v>
      </c>
    </row>
    <row r="1264" spans="1:59" ht="28.8">
      <c r="A1264" s="1" t="s">
        <v>7460</v>
      </c>
      <c r="B1264" s="1" t="s">
        <v>2488</v>
      </c>
      <c r="C1264" s="1" t="s">
        <v>31</v>
      </c>
      <c r="D1264" s="1" t="s">
        <v>25</v>
      </c>
      <c r="E1264" s="1" t="s">
        <v>2506</v>
      </c>
      <c r="F1264" s="2">
        <v>65786</v>
      </c>
      <c r="G1264" s="2">
        <v>685</v>
      </c>
      <c r="H1264" s="2">
        <v>0</v>
      </c>
      <c r="I1264" s="2">
        <v>5374</v>
      </c>
      <c r="J1264" s="2">
        <v>24270</v>
      </c>
      <c r="K1264" s="2">
        <v>5812</v>
      </c>
      <c r="L1264" s="2">
        <v>134</v>
      </c>
      <c r="M1264" s="2">
        <v>17</v>
      </c>
      <c r="N1264" s="2">
        <v>24</v>
      </c>
      <c r="O1264" s="2">
        <v>9</v>
      </c>
      <c r="P1264" s="2">
        <v>30</v>
      </c>
      <c r="Q1264" s="2">
        <v>9</v>
      </c>
      <c r="R1264" s="2">
        <v>3848</v>
      </c>
      <c r="S1264" s="2">
        <v>3982800</v>
      </c>
      <c r="T1264" s="2">
        <v>224266200</v>
      </c>
      <c r="U1264" s="2">
        <v>362</v>
      </c>
      <c r="V1264" s="2">
        <v>291</v>
      </c>
      <c r="W1264" s="2">
        <v>114</v>
      </c>
      <c r="X1264" s="2">
        <v>723</v>
      </c>
      <c r="Y1264" s="2">
        <v>101</v>
      </c>
      <c r="Z1264" s="2">
        <v>415</v>
      </c>
      <c r="AA1264" s="9">
        <f t="shared" si="173"/>
        <v>65786</v>
      </c>
      <c r="AB1264" s="9">
        <f t="shared" si="174"/>
        <v>4689</v>
      </c>
      <c r="AC1264" s="9">
        <f t="shared" si="175"/>
        <v>4071</v>
      </c>
      <c r="AD1264" s="9">
        <f t="shared" si="176"/>
        <v>3848</v>
      </c>
      <c r="AE1264" s="44">
        <f t="shared" si="177"/>
        <v>9.72024520931137E-5</v>
      </c>
      <c r="AF1264" s="9">
        <f t="shared" si="178"/>
        <v>318</v>
      </c>
      <c r="AG1264" s="9">
        <f t="shared" si="171"/>
        <v>516</v>
      </c>
      <c r="AH1264" s="44">
        <f t="shared" si="179"/>
        <v>4.5978692519810295E-5</v>
      </c>
      <c r="AI1264">
        <f>AA1264/'Totals and Drop Down Lists'!W$6*Inputs!E$37</f>
        <v>59677.138824760761</v>
      </c>
      <c r="AJ1264">
        <f>AB1264/'Totals and Drop Down Lists'!X$6*Inputs!F$37</f>
        <v>15428.625499947186</v>
      </c>
      <c r="AK1264">
        <f>AC1264/'Totals and Drop Down Lists'!Y$6*Inputs!G$37</f>
        <v>26837.407128091862</v>
      </c>
      <c r="AL1264">
        <f>AD1264/'Totals and Drop Down Lists'!Z$6*Inputs!H$37</f>
        <v>30851.344886936484</v>
      </c>
      <c r="AM1264">
        <f>AE1264/'Totals and Drop Down Lists'!AA$6*Inputs!I$37</f>
        <v>12100.670114315457</v>
      </c>
      <c r="AN1264">
        <f>AF1264/'Totals and Drop Down Lists'!AB$6*Inputs!J$37</f>
        <v>6346.2284186296283</v>
      </c>
      <c r="AO1264">
        <f>AG1264/'Totals and Drop Down Lists'!AC$6*Inputs!K$37</f>
        <v>9609.7653084112753</v>
      </c>
      <c r="AP1264">
        <f>AH1264/'Totals and Drop Down Lists'!AD$6*Inputs!L$37</f>
        <v>10820.161528913193</v>
      </c>
      <c r="AQ1264">
        <f>IF(OR($D1264="51",$D1264="52",$D1264="61"),(AA1264/'Totals and Drop Down Lists'!W$4)*Inputs!E$38,0)</f>
        <v>0</v>
      </c>
      <c r="AR1264">
        <f>IF(OR($D1264="51",$D1264="52",$D1264="61"),(AB1264/'Totals and Drop Down Lists'!X$4)*Inputs!F$38,0)</f>
        <v>0</v>
      </c>
      <c r="AS1264">
        <f>IF(OR($D1264="51",$D1264="52",$D1264="61"),(AC1264/'Totals and Drop Down Lists'!Y$4)*Inputs!G$38,0)</f>
        <v>0</v>
      </c>
      <c r="AT1264">
        <f>IF(OR($D1264="51",$D1264="52",$D1264="61"),(AD1264/'Totals and Drop Down Lists'!Z$4)*Inputs!H$38,0)</f>
        <v>0</v>
      </c>
      <c r="AU1264">
        <f>IF(OR($D1264="51",$D1264="52",$D1264="61"),(AE1264/'Totals and Drop Down Lists'!AA$4)*Inputs!I$38,0)</f>
        <v>0</v>
      </c>
      <c r="AV1264">
        <f>IF(OR($D1264="51",$D1264="52",$D1264="61"),(AF1264/'Totals and Drop Down Lists'!AB$4)*Inputs!J$38,0)</f>
        <v>0</v>
      </c>
      <c r="AW1264">
        <f>IF(OR($D1264="51",$D1264="52",$D1264="61"),(AG1264/'Totals and Drop Down Lists'!AC$4)*Inputs!K$38,0)</f>
        <v>0</v>
      </c>
      <c r="AX1264">
        <f>IF(OR($D1264="51",$D1264="52",$D1264="61"),(AH1264/'Totals and Drop Down Lists'!AD$4)*Inputs!L$38,0)</f>
        <v>0</v>
      </c>
      <c r="AY1264">
        <f>IF(OR($D1264="51",$D1264="52",$D1264="61"),0,(AA1264/'Totals and Drop Down Lists'!W$5)*Inputs!E$39)</f>
        <v>0</v>
      </c>
      <c r="AZ1264">
        <f>IF(OR($D1264="51",$D1264="52",$D1264="61"),0,(AB1264/'Totals and Drop Down Lists'!X$5)*Inputs!F$39)</f>
        <v>0</v>
      </c>
      <c r="BA1264">
        <f>IF(OR($D1264="51",$D1264="52",$D1264="61"),0,(AC1264/'Totals and Drop Down Lists'!Y$5)*Inputs!G$39)</f>
        <v>0</v>
      </c>
      <c r="BB1264">
        <f>IF(OR($D1264="51",$D1264="52",$D1264="61"),0,(AD1264/'Totals and Drop Down Lists'!Z$5)*Inputs!H$39)</f>
        <v>0</v>
      </c>
      <c r="BC1264">
        <f>IF(OR($D1264="51",$D1264="52",$D1264="61"),0,(AE1264/'Totals and Drop Down Lists'!AA$5)*Inputs!I$39)</f>
        <v>0</v>
      </c>
      <c r="BD1264">
        <f>IF(OR($D1264="51",$D1264="52",$D1264="61"),0,(AF1264/'Totals and Drop Down Lists'!AB$5)*Inputs!J$39)</f>
        <v>0</v>
      </c>
      <c r="BE1264">
        <f>IF(OR($D1264="51",$D1264="52",$D1264="61"),0,(AG1264/'Totals and Drop Down Lists'!AC$5)*Inputs!K$39)</f>
        <v>0</v>
      </c>
      <c r="BF1264">
        <f>IF(OR($D1264="51",$D1264="52",$D1264="61"),0,(AH1264/'Totals and Drop Down Lists'!AD$5)*Inputs!L$39)</f>
        <v>0</v>
      </c>
      <c r="BG1264" s="10">
        <f t="shared" si="172"/>
        <v>171671.34171000583</v>
      </c>
    </row>
    <row r="1265" spans="1:59" ht="28.8">
      <c r="A1265" s="1" t="s">
        <v>7460</v>
      </c>
      <c r="B1265" s="1" t="s">
        <v>2488</v>
      </c>
      <c r="C1265" s="1" t="s">
        <v>2507</v>
      </c>
      <c r="D1265" s="1" t="s">
        <v>25</v>
      </c>
      <c r="E1265" s="1" t="s">
        <v>2508</v>
      </c>
      <c r="F1265" s="2">
        <v>2763</v>
      </c>
      <c r="G1265" s="2">
        <v>16</v>
      </c>
      <c r="H1265" s="2">
        <v>0</v>
      </c>
      <c r="I1265" s="2">
        <v>344</v>
      </c>
      <c r="J1265" s="2">
        <v>1149</v>
      </c>
      <c r="K1265" s="2">
        <v>304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610</v>
      </c>
      <c r="S1265" s="2">
        <v>66800</v>
      </c>
      <c r="T1265" s="2">
        <v>4212500</v>
      </c>
      <c r="U1265" s="2">
        <v>32</v>
      </c>
      <c r="V1265" s="2">
        <v>14</v>
      </c>
      <c r="W1265" s="2">
        <v>8</v>
      </c>
      <c r="X1265" s="2">
        <v>54</v>
      </c>
      <c r="Y1265" s="2">
        <v>20</v>
      </c>
      <c r="Z1265" s="2">
        <v>29</v>
      </c>
      <c r="AA1265" s="9">
        <f t="shared" si="173"/>
        <v>2763</v>
      </c>
      <c r="AB1265" s="9">
        <f t="shared" si="174"/>
        <v>328</v>
      </c>
      <c r="AC1265" s="9">
        <f t="shared" si="175"/>
        <v>610</v>
      </c>
      <c r="AD1265" s="9">
        <f t="shared" si="176"/>
        <v>610</v>
      </c>
      <c r="AE1265" s="44">
        <f t="shared" si="177"/>
        <v>5.6172392847878177E-6</v>
      </c>
      <c r="AF1265" s="9">
        <f t="shared" si="178"/>
        <v>32</v>
      </c>
      <c r="AG1265" s="9">
        <f t="shared" si="171"/>
        <v>49</v>
      </c>
      <c r="AH1265" s="44">
        <f t="shared" si="179"/>
        <v>4.8239269356562215E-6</v>
      </c>
      <c r="AI1265">
        <f>AA1265/'Totals and Drop Down Lists'!W$6*Inputs!E$37</f>
        <v>2506.4289449550661</v>
      </c>
      <c r="AJ1265">
        <f>AB1265/'Totals and Drop Down Lists'!X$6*Inputs!F$37</f>
        <v>1079.246995944269</v>
      </c>
      <c r="AK1265">
        <f>AC1265/'Totals and Drop Down Lists'!Y$6*Inputs!G$37</f>
        <v>4021.3260496526741</v>
      </c>
      <c r="AL1265">
        <f>AD1265/'Totals and Drop Down Lists'!Z$6*Inputs!H$37</f>
        <v>4890.6757746962721</v>
      </c>
      <c r="AM1265">
        <f>AE1265/'Totals and Drop Down Lists'!AA$6*Inputs!I$37</f>
        <v>699.28646937093254</v>
      </c>
      <c r="AN1265">
        <f>AF1265/'Totals and Drop Down Lists'!AB$6*Inputs!J$37</f>
        <v>638.61418049103179</v>
      </c>
      <c r="AO1265">
        <f>AG1265/'Totals and Drop Down Lists'!AC$6*Inputs!K$37</f>
        <v>912.55523277548934</v>
      </c>
      <c r="AP1265">
        <f>AH1265/'Totals and Drop Down Lists'!AD$6*Inputs!L$37</f>
        <v>1135.2142870305986</v>
      </c>
      <c r="AQ1265">
        <f>IF(OR($D1265="51",$D1265="52",$D1265="61"),(AA1265/'Totals and Drop Down Lists'!W$4)*Inputs!E$38,0)</f>
        <v>0</v>
      </c>
      <c r="AR1265">
        <f>IF(OR($D1265="51",$D1265="52",$D1265="61"),(AB1265/'Totals and Drop Down Lists'!X$4)*Inputs!F$38,0)</f>
        <v>0</v>
      </c>
      <c r="AS1265">
        <f>IF(OR($D1265="51",$D1265="52",$D1265="61"),(AC1265/'Totals and Drop Down Lists'!Y$4)*Inputs!G$38,0)</f>
        <v>0</v>
      </c>
      <c r="AT1265">
        <f>IF(OR($D1265="51",$D1265="52",$D1265="61"),(AD1265/'Totals and Drop Down Lists'!Z$4)*Inputs!H$38,0)</f>
        <v>0</v>
      </c>
      <c r="AU1265">
        <f>IF(OR($D1265="51",$D1265="52",$D1265="61"),(AE1265/'Totals and Drop Down Lists'!AA$4)*Inputs!I$38,0)</f>
        <v>0</v>
      </c>
      <c r="AV1265">
        <f>IF(OR($D1265="51",$D1265="52",$D1265="61"),(AF1265/'Totals and Drop Down Lists'!AB$4)*Inputs!J$38,0)</f>
        <v>0</v>
      </c>
      <c r="AW1265">
        <f>IF(OR($D1265="51",$D1265="52",$D1265="61"),(AG1265/'Totals and Drop Down Lists'!AC$4)*Inputs!K$38,0)</f>
        <v>0</v>
      </c>
      <c r="AX1265">
        <f>IF(OR($D1265="51",$D1265="52",$D1265="61"),(AH1265/'Totals and Drop Down Lists'!AD$4)*Inputs!L$38,0)</f>
        <v>0</v>
      </c>
      <c r="AY1265">
        <f>IF(OR($D1265="51",$D1265="52",$D1265="61"),0,(AA1265/'Totals and Drop Down Lists'!W$5)*Inputs!E$39)</f>
        <v>0</v>
      </c>
      <c r="AZ1265">
        <f>IF(OR($D1265="51",$D1265="52",$D1265="61"),0,(AB1265/'Totals and Drop Down Lists'!X$5)*Inputs!F$39)</f>
        <v>0</v>
      </c>
      <c r="BA1265">
        <f>IF(OR($D1265="51",$D1265="52",$D1265="61"),0,(AC1265/'Totals and Drop Down Lists'!Y$5)*Inputs!G$39)</f>
        <v>0</v>
      </c>
      <c r="BB1265">
        <f>IF(OR($D1265="51",$D1265="52",$D1265="61"),0,(AD1265/'Totals and Drop Down Lists'!Z$5)*Inputs!H$39)</f>
        <v>0</v>
      </c>
      <c r="BC1265">
        <f>IF(OR($D1265="51",$D1265="52",$D1265="61"),0,(AE1265/'Totals and Drop Down Lists'!AA$5)*Inputs!I$39)</f>
        <v>0</v>
      </c>
      <c r="BD1265">
        <f>IF(OR($D1265="51",$D1265="52",$D1265="61"),0,(AF1265/'Totals and Drop Down Lists'!AB$5)*Inputs!J$39)</f>
        <v>0</v>
      </c>
      <c r="BE1265">
        <f>IF(OR($D1265="51",$D1265="52",$D1265="61"),0,(AG1265/'Totals and Drop Down Lists'!AC$5)*Inputs!K$39)</f>
        <v>0</v>
      </c>
      <c r="BF1265">
        <f>IF(OR($D1265="51",$D1265="52",$D1265="61"),0,(AH1265/'Totals and Drop Down Lists'!AD$5)*Inputs!L$39)</f>
        <v>0</v>
      </c>
      <c r="BG1265" s="10">
        <f t="shared" si="172"/>
        <v>15883.347934916332</v>
      </c>
    </row>
    <row r="1266" spans="1:59" ht="28.8">
      <c r="A1266" s="1" t="s">
        <v>7460</v>
      </c>
      <c r="B1266" s="1" t="s">
        <v>2488</v>
      </c>
      <c r="C1266" s="1" t="s">
        <v>2455</v>
      </c>
      <c r="D1266" s="1" t="s">
        <v>25</v>
      </c>
      <c r="E1266" s="1" t="s">
        <v>2509</v>
      </c>
      <c r="F1266" s="2">
        <v>3614</v>
      </c>
      <c r="G1266" s="2">
        <v>29</v>
      </c>
      <c r="H1266" s="2">
        <v>0</v>
      </c>
      <c r="I1266" s="2">
        <v>534</v>
      </c>
      <c r="J1266" s="2">
        <v>1565</v>
      </c>
      <c r="K1266" s="2">
        <v>368</v>
      </c>
      <c r="L1266" s="2">
        <v>0</v>
      </c>
      <c r="M1266" s="2">
        <v>0</v>
      </c>
      <c r="N1266" s="2">
        <v>0</v>
      </c>
      <c r="O1266" s="2">
        <v>0</v>
      </c>
      <c r="P1266" s="2">
        <v>3</v>
      </c>
      <c r="Q1266" s="2">
        <v>0</v>
      </c>
      <c r="R1266" s="2">
        <v>890</v>
      </c>
      <c r="S1266" s="2">
        <v>141200</v>
      </c>
      <c r="T1266" s="2">
        <v>7619200</v>
      </c>
      <c r="U1266" s="2">
        <v>21</v>
      </c>
      <c r="V1266" s="2">
        <v>28</v>
      </c>
      <c r="W1266" s="2">
        <v>4</v>
      </c>
      <c r="X1266" s="2">
        <v>56</v>
      </c>
      <c r="Y1266" s="2">
        <v>15</v>
      </c>
      <c r="Z1266" s="2">
        <v>23</v>
      </c>
      <c r="AA1266" s="9">
        <f t="shared" si="173"/>
        <v>3614</v>
      </c>
      <c r="AB1266" s="9">
        <f t="shared" si="174"/>
        <v>505</v>
      </c>
      <c r="AC1266" s="9">
        <f t="shared" si="175"/>
        <v>893</v>
      </c>
      <c r="AD1266" s="9">
        <f t="shared" si="176"/>
        <v>890</v>
      </c>
      <c r="AE1266" s="44">
        <f t="shared" si="177"/>
        <v>6.0433407367164617E-6</v>
      </c>
      <c r="AF1266" s="9">
        <f t="shared" si="178"/>
        <v>24</v>
      </c>
      <c r="AG1266" s="9">
        <f t="shared" si="171"/>
        <v>38</v>
      </c>
      <c r="AH1266" s="44">
        <f t="shared" si="179"/>
        <v>3.3248201637500675E-6</v>
      </c>
      <c r="AI1266">
        <f>AA1266/'Totals and Drop Down Lists'!W$6*Inputs!E$37</f>
        <v>3278.405431439598</v>
      </c>
      <c r="AJ1266">
        <f>AB1266/'Totals and Drop Down Lists'!X$6*Inputs!F$37</f>
        <v>1661.6455272922433</v>
      </c>
      <c r="AK1266">
        <f>AC1266/'Totals and Drop Down Lists'!Y$6*Inputs!G$37</f>
        <v>5886.9576431800624</v>
      </c>
      <c r="AL1266">
        <f>AD1266/'Totals and Drop Down Lists'!Z$6*Inputs!H$37</f>
        <v>7135.5761302945602</v>
      </c>
      <c r="AM1266">
        <f>AE1266/'Totals and Drop Down Lists'!AA$6*Inputs!I$37</f>
        <v>752.33156230830139</v>
      </c>
      <c r="AN1266">
        <f>AF1266/'Totals and Drop Down Lists'!AB$6*Inputs!J$37</f>
        <v>478.96063536827376</v>
      </c>
      <c r="AO1266">
        <f>AG1266/'Totals and Drop Down Lists'!AC$6*Inputs!K$37</f>
        <v>707.69589480548154</v>
      </c>
      <c r="AP1266">
        <f>AH1266/'Totals and Drop Down Lists'!AD$6*Inputs!L$37</f>
        <v>782.42962674206501</v>
      </c>
      <c r="AQ1266">
        <f>IF(OR($D1266="51",$D1266="52",$D1266="61"),(AA1266/'Totals and Drop Down Lists'!W$4)*Inputs!E$38,0)</f>
        <v>0</v>
      </c>
      <c r="AR1266">
        <f>IF(OR($D1266="51",$D1266="52",$D1266="61"),(AB1266/'Totals and Drop Down Lists'!X$4)*Inputs!F$38,0)</f>
        <v>0</v>
      </c>
      <c r="AS1266">
        <f>IF(OR($D1266="51",$D1266="52",$D1266="61"),(AC1266/'Totals and Drop Down Lists'!Y$4)*Inputs!G$38,0)</f>
        <v>0</v>
      </c>
      <c r="AT1266">
        <f>IF(OR($D1266="51",$D1266="52",$D1266="61"),(AD1266/'Totals and Drop Down Lists'!Z$4)*Inputs!H$38,0)</f>
        <v>0</v>
      </c>
      <c r="AU1266">
        <f>IF(OR($D1266="51",$D1266="52",$D1266="61"),(AE1266/'Totals and Drop Down Lists'!AA$4)*Inputs!I$38,0)</f>
        <v>0</v>
      </c>
      <c r="AV1266">
        <f>IF(OR($D1266="51",$D1266="52",$D1266="61"),(AF1266/'Totals and Drop Down Lists'!AB$4)*Inputs!J$38,0)</f>
        <v>0</v>
      </c>
      <c r="AW1266">
        <f>IF(OR($D1266="51",$D1266="52",$D1266="61"),(AG1266/'Totals and Drop Down Lists'!AC$4)*Inputs!K$38,0)</f>
        <v>0</v>
      </c>
      <c r="AX1266">
        <f>IF(OR($D1266="51",$D1266="52",$D1266="61"),(AH1266/'Totals and Drop Down Lists'!AD$4)*Inputs!L$38,0)</f>
        <v>0</v>
      </c>
      <c r="AY1266">
        <f>IF(OR($D1266="51",$D1266="52",$D1266="61"),0,(AA1266/'Totals and Drop Down Lists'!W$5)*Inputs!E$39)</f>
        <v>0</v>
      </c>
      <c r="AZ1266">
        <f>IF(OR($D1266="51",$D1266="52",$D1266="61"),0,(AB1266/'Totals and Drop Down Lists'!X$5)*Inputs!F$39)</f>
        <v>0</v>
      </c>
      <c r="BA1266">
        <f>IF(OR($D1266="51",$D1266="52",$D1266="61"),0,(AC1266/'Totals and Drop Down Lists'!Y$5)*Inputs!G$39)</f>
        <v>0</v>
      </c>
      <c r="BB1266">
        <f>IF(OR($D1266="51",$D1266="52",$D1266="61"),0,(AD1266/'Totals and Drop Down Lists'!Z$5)*Inputs!H$39)</f>
        <v>0</v>
      </c>
      <c r="BC1266">
        <f>IF(OR($D1266="51",$D1266="52",$D1266="61"),0,(AE1266/'Totals and Drop Down Lists'!AA$5)*Inputs!I$39)</f>
        <v>0</v>
      </c>
      <c r="BD1266">
        <f>IF(OR($D1266="51",$D1266="52",$D1266="61"),0,(AF1266/'Totals and Drop Down Lists'!AB$5)*Inputs!J$39)</f>
        <v>0</v>
      </c>
      <c r="BE1266">
        <f>IF(OR($D1266="51",$D1266="52",$D1266="61"),0,(AG1266/'Totals and Drop Down Lists'!AC$5)*Inputs!K$39)</f>
        <v>0</v>
      </c>
      <c r="BF1266">
        <f>IF(OR($D1266="51",$D1266="52",$D1266="61"),0,(AH1266/'Totals and Drop Down Lists'!AD$5)*Inputs!L$39)</f>
        <v>0</v>
      </c>
      <c r="BG1266" s="10">
        <f t="shared" si="172"/>
        <v>20684.002451430584</v>
      </c>
    </row>
    <row r="1267" spans="1:59" ht="28.8">
      <c r="A1267" s="1" t="s">
        <v>7460</v>
      </c>
      <c r="B1267" s="1" t="s">
        <v>2488</v>
      </c>
      <c r="C1267" s="1" t="s">
        <v>1556</v>
      </c>
      <c r="D1267" s="1" t="s">
        <v>25</v>
      </c>
      <c r="E1267" s="1" t="s">
        <v>2510</v>
      </c>
      <c r="F1267" s="2">
        <v>21361</v>
      </c>
      <c r="G1267" s="2">
        <v>74</v>
      </c>
      <c r="H1267" s="2">
        <v>14</v>
      </c>
      <c r="I1267" s="2">
        <v>3863</v>
      </c>
      <c r="J1267" s="2">
        <v>7936</v>
      </c>
      <c r="K1267" s="2">
        <v>1912</v>
      </c>
      <c r="L1267" s="2">
        <v>44</v>
      </c>
      <c r="M1267" s="2">
        <v>10</v>
      </c>
      <c r="N1267" s="2">
        <v>0</v>
      </c>
      <c r="O1267" s="2">
        <v>83</v>
      </c>
      <c r="P1267" s="2">
        <v>0</v>
      </c>
      <c r="Q1267" s="2">
        <v>0</v>
      </c>
      <c r="R1267" s="2">
        <v>2831</v>
      </c>
      <c r="S1267" s="2">
        <v>838700</v>
      </c>
      <c r="T1267" s="2">
        <v>54781800</v>
      </c>
      <c r="U1267" s="2">
        <v>490</v>
      </c>
      <c r="V1267" s="2">
        <v>187</v>
      </c>
      <c r="W1267" s="2">
        <v>130</v>
      </c>
      <c r="X1267" s="2">
        <v>424</v>
      </c>
      <c r="Y1267" s="2">
        <v>103</v>
      </c>
      <c r="Z1267" s="2">
        <v>222</v>
      </c>
      <c r="AA1267" s="9">
        <f t="shared" si="173"/>
        <v>21361</v>
      </c>
      <c r="AB1267" s="9">
        <f t="shared" si="174"/>
        <v>3775</v>
      </c>
      <c r="AC1267" s="9">
        <f t="shared" si="175"/>
        <v>2968</v>
      </c>
      <c r="AD1267" s="9">
        <f t="shared" si="176"/>
        <v>2831</v>
      </c>
      <c r="AE1267" s="44">
        <f t="shared" si="177"/>
        <v>3.2171395719001079E-5</v>
      </c>
      <c r="AF1267" s="9">
        <f t="shared" si="178"/>
        <v>107</v>
      </c>
      <c r="AG1267" s="9">
        <f t="shared" si="171"/>
        <v>325</v>
      </c>
      <c r="AH1267" s="44">
        <f t="shared" si="179"/>
        <v>2.9135379282341064E-5</v>
      </c>
      <c r="AI1267">
        <f>AA1267/'Totals and Drop Down Lists'!W$6*Inputs!E$37</f>
        <v>19377.426237128184</v>
      </c>
      <c r="AJ1267">
        <f>AB1267/'Totals and Drop Down Lists'!X$6*Inputs!F$37</f>
        <v>12421.211614907364</v>
      </c>
      <c r="AK1267">
        <f>AC1267/'Totals and Drop Down Lists'!Y$6*Inputs!G$37</f>
        <v>19566.05854978547</v>
      </c>
      <c r="AL1267">
        <f>AD1267/'Totals and Drop Down Lists'!Z$6*Inputs!H$37</f>
        <v>22697.546095352696</v>
      </c>
      <c r="AM1267">
        <f>AE1267/'Totals and Drop Down Lists'!AA$6*Inputs!I$37</f>
        <v>4004.9961531815329</v>
      </c>
      <c r="AN1267">
        <f>AF1267/'Totals and Drop Down Lists'!AB$6*Inputs!J$37</f>
        <v>2135.3661660168873</v>
      </c>
      <c r="AO1267">
        <f>AG1267/'Totals and Drop Down Lists'!AC$6*Inputs!K$37</f>
        <v>6052.6622582047758</v>
      </c>
      <c r="AP1267">
        <f>AH1267/'Totals and Drop Down Lists'!AD$6*Inputs!L$37</f>
        <v>6856.426156643176</v>
      </c>
      <c r="AQ1267">
        <f>IF(OR($D1267="51",$D1267="52",$D1267="61"),(AA1267/'Totals and Drop Down Lists'!W$4)*Inputs!E$38,0)</f>
        <v>0</v>
      </c>
      <c r="AR1267">
        <f>IF(OR($D1267="51",$D1267="52",$D1267="61"),(AB1267/'Totals and Drop Down Lists'!X$4)*Inputs!F$38,0)</f>
        <v>0</v>
      </c>
      <c r="AS1267">
        <f>IF(OR($D1267="51",$D1267="52",$D1267="61"),(AC1267/'Totals and Drop Down Lists'!Y$4)*Inputs!G$38,0)</f>
        <v>0</v>
      </c>
      <c r="AT1267">
        <f>IF(OR($D1267="51",$D1267="52",$D1267="61"),(AD1267/'Totals and Drop Down Lists'!Z$4)*Inputs!H$38,0)</f>
        <v>0</v>
      </c>
      <c r="AU1267">
        <f>IF(OR($D1267="51",$D1267="52",$D1267="61"),(AE1267/'Totals and Drop Down Lists'!AA$4)*Inputs!I$38,0)</f>
        <v>0</v>
      </c>
      <c r="AV1267">
        <f>IF(OR($D1267="51",$D1267="52",$D1267="61"),(AF1267/'Totals and Drop Down Lists'!AB$4)*Inputs!J$38,0)</f>
        <v>0</v>
      </c>
      <c r="AW1267">
        <f>IF(OR($D1267="51",$D1267="52",$D1267="61"),(AG1267/'Totals and Drop Down Lists'!AC$4)*Inputs!K$38,0)</f>
        <v>0</v>
      </c>
      <c r="AX1267">
        <f>IF(OR($D1267="51",$D1267="52",$D1267="61"),(AH1267/'Totals and Drop Down Lists'!AD$4)*Inputs!L$38,0)</f>
        <v>0</v>
      </c>
      <c r="AY1267">
        <f>IF(OR($D1267="51",$D1267="52",$D1267="61"),0,(AA1267/'Totals and Drop Down Lists'!W$5)*Inputs!E$39)</f>
        <v>0</v>
      </c>
      <c r="AZ1267">
        <f>IF(OR($D1267="51",$D1267="52",$D1267="61"),0,(AB1267/'Totals and Drop Down Lists'!X$5)*Inputs!F$39)</f>
        <v>0</v>
      </c>
      <c r="BA1267">
        <f>IF(OR($D1267="51",$D1267="52",$D1267="61"),0,(AC1267/'Totals and Drop Down Lists'!Y$5)*Inputs!G$39)</f>
        <v>0</v>
      </c>
      <c r="BB1267">
        <f>IF(OR($D1267="51",$D1267="52",$D1267="61"),0,(AD1267/'Totals and Drop Down Lists'!Z$5)*Inputs!H$39)</f>
        <v>0</v>
      </c>
      <c r="BC1267">
        <f>IF(OR($D1267="51",$D1267="52",$D1267="61"),0,(AE1267/'Totals and Drop Down Lists'!AA$5)*Inputs!I$39)</f>
        <v>0</v>
      </c>
      <c r="BD1267">
        <f>IF(OR($D1267="51",$D1267="52",$D1267="61"),0,(AF1267/'Totals and Drop Down Lists'!AB$5)*Inputs!J$39)</f>
        <v>0</v>
      </c>
      <c r="BE1267">
        <f>IF(OR($D1267="51",$D1267="52",$D1267="61"),0,(AG1267/'Totals and Drop Down Lists'!AC$5)*Inputs!K$39)</f>
        <v>0</v>
      </c>
      <c r="BF1267">
        <f>IF(OR($D1267="51",$D1267="52",$D1267="61"),0,(AH1267/'Totals and Drop Down Lists'!AD$5)*Inputs!L$39)</f>
        <v>0</v>
      </c>
      <c r="BG1267" s="10">
        <f t="shared" si="172"/>
        <v>93111.693231220095</v>
      </c>
    </row>
    <row r="1268" spans="1:59" ht="28.8">
      <c r="A1268" s="1" t="s">
        <v>7460</v>
      </c>
      <c r="B1268" s="1" t="s">
        <v>2488</v>
      </c>
      <c r="C1268" s="1" t="s">
        <v>829</v>
      </c>
      <c r="D1268" s="1" t="s">
        <v>25</v>
      </c>
      <c r="E1268" s="1" t="s">
        <v>2511</v>
      </c>
      <c r="F1268" s="2">
        <v>2708</v>
      </c>
      <c r="G1268" s="2">
        <v>6</v>
      </c>
      <c r="H1268" s="2">
        <v>0</v>
      </c>
      <c r="I1268" s="2">
        <v>297</v>
      </c>
      <c r="J1268" s="2">
        <v>1343</v>
      </c>
      <c r="K1268" s="2">
        <v>349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592</v>
      </c>
      <c r="S1268" s="2">
        <v>120400</v>
      </c>
      <c r="T1268" s="2">
        <v>9876100</v>
      </c>
      <c r="U1268" s="2">
        <v>15</v>
      </c>
      <c r="V1268" s="2">
        <v>34</v>
      </c>
      <c r="W1268" s="2">
        <v>15</v>
      </c>
      <c r="X1268" s="2">
        <v>65</v>
      </c>
      <c r="Y1268" s="2">
        <v>35</v>
      </c>
      <c r="Z1268" s="2">
        <v>25</v>
      </c>
      <c r="AA1268" s="9">
        <f t="shared" si="173"/>
        <v>2708</v>
      </c>
      <c r="AB1268" s="9">
        <f t="shared" si="174"/>
        <v>291</v>
      </c>
      <c r="AC1268" s="9">
        <f t="shared" si="175"/>
        <v>592</v>
      </c>
      <c r="AD1268" s="9">
        <f t="shared" si="176"/>
        <v>592</v>
      </c>
      <c r="AE1268" s="44">
        <f t="shared" si="177"/>
        <v>6.3338916106632008E-6</v>
      </c>
      <c r="AF1268" s="9">
        <f t="shared" si="178"/>
        <v>16</v>
      </c>
      <c r="AG1268" s="9">
        <f t="shared" si="171"/>
        <v>60</v>
      </c>
      <c r="AH1268" s="44">
        <f t="shared" si="179"/>
        <v>5.8016530150120425E-6</v>
      </c>
      <c r="AI1268">
        <f>AA1268/'Totals and Drop Down Lists'!W$6*Inputs!E$37</f>
        <v>2456.5362225618237</v>
      </c>
      <c r="AJ1268">
        <f>AB1268/'Totals and Drop Down Lists'!X$6*Inputs!F$37</f>
        <v>957.50267018226305</v>
      </c>
      <c r="AK1268">
        <f>AC1268/'Totals and Drop Down Lists'!Y$6*Inputs!G$37</f>
        <v>3902.6639694989885</v>
      </c>
      <c r="AL1268">
        <f>AD1268/'Totals and Drop Down Lists'!Z$6*Inputs!H$37</f>
        <v>4746.3607518363824</v>
      </c>
      <c r="AM1268">
        <f>AE1268/'Totals and Drop Down Lists'!AA$6*Inputs!I$37</f>
        <v>788.50205185199695</v>
      </c>
      <c r="AN1268">
        <f>AF1268/'Totals and Drop Down Lists'!AB$6*Inputs!J$37</f>
        <v>319.30709024551589</v>
      </c>
      <c r="AO1268">
        <f>AG1268/'Totals and Drop Down Lists'!AC$6*Inputs!K$37</f>
        <v>1117.4145707454973</v>
      </c>
      <c r="AP1268">
        <f>AH1268/'Totals and Drop Down Lists'!AD$6*Inputs!L$37</f>
        <v>1365.3024763609687</v>
      </c>
      <c r="AQ1268">
        <f>IF(OR($D1268="51",$D1268="52",$D1268="61"),(AA1268/'Totals and Drop Down Lists'!W$4)*Inputs!E$38,0)</f>
        <v>0</v>
      </c>
      <c r="AR1268">
        <f>IF(OR($D1268="51",$D1268="52",$D1268="61"),(AB1268/'Totals and Drop Down Lists'!X$4)*Inputs!F$38,0)</f>
        <v>0</v>
      </c>
      <c r="AS1268">
        <f>IF(OR($D1268="51",$D1268="52",$D1268="61"),(AC1268/'Totals and Drop Down Lists'!Y$4)*Inputs!G$38,0)</f>
        <v>0</v>
      </c>
      <c r="AT1268">
        <f>IF(OR($D1268="51",$D1268="52",$D1268="61"),(AD1268/'Totals and Drop Down Lists'!Z$4)*Inputs!H$38,0)</f>
        <v>0</v>
      </c>
      <c r="AU1268">
        <f>IF(OR($D1268="51",$D1268="52",$D1268="61"),(AE1268/'Totals and Drop Down Lists'!AA$4)*Inputs!I$38,0)</f>
        <v>0</v>
      </c>
      <c r="AV1268">
        <f>IF(OR($D1268="51",$D1268="52",$D1268="61"),(AF1268/'Totals and Drop Down Lists'!AB$4)*Inputs!J$38,0)</f>
        <v>0</v>
      </c>
      <c r="AW1268">
        <f>IF(OR($D1268="51",$D1268="52",$D1268="61"),(AG1268/'Totals and Drop Down Lists'!AC$4)*Inputs!K$38,0)</f>
        <v>0</v>
      </c>
      <c r="AX1268">
        <f>IF(OR($D1268="51",$D1268="52",$D1268="61"),(AH1268/'Totals and Drop Down Lists'!AD$4)*Inputs!L$38,0)</f>
        <v>0</v>
      </c>
      <c r="AY1268">
        <f>IF(OR($D1268="51",$D1268="52",$D1268="61"),0,(AA1268/'Totals and Drop Down Lists'!W$5)*Inputs!E$39)</f>
        <v>0</v>
      </c>
      <c r="AZ1268">
        <f>IF(OR($D1268="51",$D1268="52",$D1268="61"),0,(AB1268/'Totals and Drop Down Lists'!X$5)*Inputs!F$39)</f>
        <v>0</v>
      </c>
      <c r="BA1268">
        <f>IF(OR($D1268="51",$D1268="52",$D1268="61"),0,(AC1268/'Totals and Drop Down Lists'!Y$5)*Inputs!G$39)</f>
        <v>0</v>
      </c>
      <c r="BB1268">
        <f>IF(OR($D1268="51",$D1268="52",$D1268="61"),0,(AD1268/'Totals and Drop Down Lists'!Z$5)*Inputs!H$39)</f>
        <v>0</v>
      </c>
      <c r="BC1268">
        <f>IF(OR($D1268="51",$D1268="52",$D1268="61"),0,(AE1268/'Totals and Drop Down Lists'!AA$5)*Inputs!I$39)</f>
        <v>0</v>
      </c>
      <c r="BD1268">
        <f>IF(OR($D1268="51",$D1268="52",$D1268="61"),0,(AF1268/'Totals and Drop Down Lists'!AB$5)*Inputs!J$39)</f>
        <v>0</v>
      </c>
      <c r="BE1268">
        <f>IF(OR($D1268="51",$D1268="52",$D1268="61"),0,(AG1268/'Totals and Drop Down Lists'!AC$5)*Inputs!K$39)</f>
        <v>0</v>
      </c>
      <c r="BF1268">
        <f>IF(OR($D1268="51",$D1268="52",$D1268="61"),0,(AH1268/'Totals and Drop Down Lists'!AD$5)*Inputs!L$39)</f>
        <v>0</v>
      </c>
      <c r="BG1268" s="10">
        <f t="shared" si="172"/>
        <v>15653.589803283438</v>
      </c>
    </row>
    <row r="1269" spans="1:59" ht="28.8">
      <c r="A1269" s="1" t="s">
        <v>7460</v>
      </c>
      <c r="B1269" s="1" t="s">
        <v>2488</v>
      </c>
      <c r="C1269" s="1" t="s">
        <v>286</v>
      </c>
      <c r="D1269" s="1" t="s">
        <v>25</v>
      </c>
      <c r="E1269" s="1" t="s">
        <v>2512</v>
      </c>
      <c r="F1269" s="2">
        <v>2188</v>
      </c>
      <c r="G1269" s="2">
        <v>9</v>
      </c>
      <c r="H1269" s="2">
        <v>0</v>
      </c>
      <c r="I1269" s="2">
        <v>271</v>
      </c>
      <c r="J1269" s="2">
        <v>932</v>
      </c>
      <c r="K1269" s="2">
        <v>257</v>
      </c>
      <c r="L1269" s="2">
        <v>2</v>
      </c>
      <c r="M1269" s="2">
        <v>0</v>
      </c>
      <c r="N1269" s="2">
        <v>0</v>
      </c>
      <c r="O1269" s="2">
        <v>9</v>
      </c>
      <c r="P1269" s="2">
        <v>0</v>
      </c>
      <c r="Q1269" s="2">
        <v>0</v>
      </c>
      <c r="R1269" s="2">
        <v>457</v>
      </c>
      <c r="S1269" s="2">
        <v>84900</v>
      </c>
      <c r="T1269" s="2">
        <v>6516700</v>
      </c>
      <c r="U1269" s="2">
        <v>54</v>
      </c>
      <c r="V1269" s="2">
        <v>28</v>
      </c>
      <c r="W1269" s="2">
        <v>10</v>
      </c>
      <c r="X1269" s="2">
        <v>70</v>
      </c>
      <c r="Y1269" s="2">
        <v>0</v>
      </c>
      <c r="Z1269" s="2">
        <v>45</v>
      </c>
      <c r="AA1269" s="9">
        <f t="shared" si="173"/>
        <v>2188</v>
      </c>
      <c r="AB1269" s="9">
        <f t="shared" si="174"/>
        <v>262</v>
      </c>
      <c r="AC1269" s="9">
        <f t="shared" si="175"/>
        <v>468</v>
      </c>
      <c r="AD1269" s="9">
        <f t="shared" si="176"/>
        <v>457</v>
      </c>
      <c r="AE1269" s="44">
        <f t="shared" si="177"/>
        <v>4.9493266790235425E-6</v>
      </c>
      <c r="AF1269" s="9">
        <f t="shared" si="178"/>
        <v>32</v>
      </c>
      <c r="AG1269" s="9">
        <f t="shared" si="171"/>
        <v>45</v>
      </c>
      <c r="AH1269" s="44">
        <f t="shared" si="179"/>
        <v>4.6172225821117232E-6</v>
      </c>
      <c r="AI1269">
        <f>AA1269/'Totals and Drop Down Lists'!W$6*Inputs!E$37</f>
        <v>1984.823210843896</v>
      </c>
      <c r="AJ1269">
        <f>AB1269/'Totals and Drop Down Lists'!X$6*Inputs!F$37</f>
        <v>862.08144188231245</v>
      </c>
      <c r="AK1269">
        <f>AC1269/'Totals and Drop Down Lists'!Y$6*Inputs!G$37</f>
        <v>3085.214083995822</v>
      </c>
      <c r="AL1269">
        <f>AD1269/'Totals and Drop Down Lists'!Z$6*Inputs!H$37</f>
        <v>3663.9980803872072</v>
      </c>
      <c r="AM1269">
        <f>AE1269/'Totals and Drop Down Lists'!AA$6*Inputs!I$37</f>
        <v>616.13846298315013</v>
      </c>
      <c r="AN1269">
        <f>AF1269/'Totals and Drop Down Lists'!AB$6*Inputs!J$37</f>
        <v>638.61418049103179</v>
      </c>
      <c r="AO1269">
        <f>AG1269/'Totals and Drop Down Lists'!AC$6*Inputs!K$37</f>
        <v>838.06092805912283</v>
      </c>
      <c r="AP1269">
        <f>AH1269/'Totals and Drop Down Lists'!AD$6*Inputs!L$37</f>
        <v>1086.5705703107853</v>
      </c>
      <c r="AQ1269">
        <f>IF(OR($D1269="51",$D1269="52",$D1269="61"),(AA1269/'Totals and Drop Down Lists'!W$4)*Inputs!E$38,0)</f>
        <v>0</v>
      </c>
      <c r="AR1269">
        <f>IF(OR($D1269="51",$D1269="52",$D1269="61"),(AB1269/'Totals and Drop Down Lists'!X$4)*Inputs!F$38,0)</f>
        <v>0</v>
      </c>
      <c r="AS1269">
        <f>IF(OR($D1269="51",$D1269="52",$D1269="61"),(AC1269/'Totals and Drop Down Lists'!Y$4)*Inputs!G$38,0)</f>
        <v>0</v>
      </c>
      <c r="AT1269">
        <f>IF(OR($D1269="51",$D1269="52",$D1269="61"),(AD1269/'Totals and Drop Down Lists'!Z$4)*Inputs!H$38,0)</f>
        <v>0</v>
      </c>
      <c r="AU1269">
        <f>IF(OR($D1269="51",$D1269="52",$D1269="61"),(AE1269/'Totals and Drop Down Lists'!AA$4)*Inputs!I$38,0)</f>
        <v>0</v>
      </c>
      <c r="AV1269">
        <f>IF(OR($D1269="51",$D1269="52",$D1269="61"),(AF1269/'Totals and Drop Down Lists'!AB$4)*Inputs!J$38,0)</f>
        <v>0</v>
      </c>
      <c r="AW1269">
        <f>IF(OR($D1269="51",$D1269="52",$D1269="61"),(AG1269/'Totals and Drop Down Lists'!AC$4)*Inputs!K$38,0)</f>
        <v>0</v>
      </c>
      <c r="AX1269">
        <f>IF(OR($D1269="51",$D1269="52",$D1269="61"),(AH1269/'Totals and Drop Down Lists'!AD$4)*Inputs!L$38,0)</f>
        <v>0</v>
      </c>
      <c r="AY1269">
        <f>IF(OR($D1269="51",$D1269="52",$D1269="61"),0,(AA1269/'Totals and Drop Down Lists'!W$5)*Inputs!E$39)</f>
        <v>0</v>
      </c>
      <c r="AZ1269">
        <f>IF(OR($D1269="51",$D1269="52",$D1269="61"),0,(AB1269/'Totals and Drop Down Lists'!X$5)*Inputs!F$39)</f>
        <v>0</v>
      </c>
      <c r="BA1269">
        <f>IF(OR($D1269="51",$D1269="52",$D1269="61"),0,(AC1269/'Totals and Drop Down Lists'!Y$5)*Inputs!G$39)</f>
        <v>0</v>
      </c>
      <c r="BB1269">
        <f>IF(OR($D1269="51",$D1269="52",$D1269="61"),0,(AD1269/'Totals and Drop Down Lists'!Z$5)*Inputs!H$39)</f>
        <v>0</v>
      </c>
      <c r="BC1269">
        <f>IF(OR($D1269="51",$D1269="52",$D1269="61"),0,(AE1269/'Totals and Drop Down Lists'!AA$5)*Inputs!I$39)</f>
        <v>0</v>
      </c>
      <c r="BD1269">
        <f>IF(OR($D1269="51",$D1269="52",$D1269="61"),0,(AF1269/'Totals and Drop Down Lists'!AB$5)*Inputs!J$39)</f>
        <v>0</v>
      </c>
      <c r="BE1269">
        <f>IF(OR($D1269="51",$D1269="52",$D1269="61"),0,(AG1269/'Totals and Drop Down Lists'!AC$5)*Inputs!K$39)</f>
        <v>0</v>
      </c>
      <c r="BF1269">
        <f>IF(OR($D1269="51",$D1269="52",$D1269="61"),0,(AH1269/'Totals and Drop Down Lists'!AD$5)*Inputs!L$39)</f>
        <v>0</v>
      </c>
      <c r="BG1269" s="10">
        <f t="shared" si="172"/>
        <v>12775.500958953327</v>
      </c>
    </row>
    <row r="1270" spans="1:59" ht="28.8">
      <c r="A1270" s="1" t="s">
        <v>7460</v>
      </c>
      <c r="B1270" s="1" t="s">
        <v>2488</v>
      </c>
      <c r="C1270" s="1" t="s">
        <v>41</v>
      </c>
      <c r="D1270" s="1" t="s">
        <v>25</v>
      </c>
      <c r="E1270" s="1" t="s">
        <v>2513</v>
      </c>
      <c r="F1270" s="2">
        <v>8500</v>
      </c>
      <c r="G1270" s="2">
        <v>15</v>
      </c>
      <c r="H1270" s="2">
        <v>0</v>
      </c>
      <c r="I1270" s="2">
        <v>1164</v>
      </c>
      <c r="J1270" s="2">
        <v>3407</v>
      </c>
      <c r="K1270" s="2">
        <v>798</v>
      </c>
      <c r="L1270" s="2">
        <v>0</v>
      </c>
      <c r="M1270" s="2">
        <v>0</v>
      </c>
      <c r="N1270" s="2">
        <v>0</v>
      </c>
      <c r="O1270" s="2">
        <v>2</v>
      </c>
      <c r="P1270" s="2">
        <v>6</v>
      </c>
      <c r="Q1270" s="2">
        <v>0</v>
      </c>
      <c r="R1270" s="2">
        <v>1364</v>
      </c>
      <c r="S1270" s="2">
        <v>496200</v>
      </c>
      <c r="T1270" s="2">
        <v>26389100</v>
      </c>
      <c r="U1270" s="2">
        <v>75</v>
      </c>
      <c r="V1270" s="2">
        <v>63</v>
      </c>
      <c r="W1270" s="2">
        <v>45</v>
      </c>
      <c r="X1270" s="2">
        <v>77</v>
      </c>
      <c r="Y1270" s="2">
        <v>35</v>
      </c>
      <c r="Z1270" s="2">
        <v>18</v>
      </c>
      <c r="AA1270" s="9">
        <f t="shared" si="173"/>
        <v>8500</v>
      </c>
      <c r="AB1270" s="9">
        <f t="shared" si="174"/>
        <v>1149</v>
      </c>
      <c r="AC1270" s="9">
        <f t="shared" si="175"/>
        <v>1372</v>
      </c>
      <c r="AD1270" s="9">
        <f t="shared" si="176"/>
        <v>1364</v>
      </c>
      <c r="AE1270" s="44">
        <f t="shared" si="177"/>
        <v>1.3053573987175073E-5</v>
      </c>
      <c r="AF1270" s="9">
        <f t="shared" si="178"/>
        <v>0</v>
      </c>
      <c r="AG1270" s="9">
        <f t="shared" si="171"/>
        <v>53</v>
      </c>
      <c r="AH1270" s="44">
        <f t="shared" si="179"/>
        <v>4.6191037140025302E-6</v>
      </c>
      <c r="AI1270">
        <f>AA1270/'Totals and Drop Down Lists'!W$6*Inputs!E$37</f>
        <v>7710.6934607738194</v>
      </c>
      <c r="AJ1270">
        <f>AB1270/'Totals and Drop Down Lists'!X$6*Inputs!F$37</f>
        <v>3780.6548729876981</v>
      </c>
      <c r="AK1270">
        <f>AC1270/'Totals and Drop Down Lists'!Y$6*Inputs!G$37</f>
        <v>9044.6874428253595</v>
      </c>
      <c r="AL1270">
        <f>AD1270/'Totals and Drop Down Lists'!Z$6*Inputs!H$37</f>
        <v>10935.871732271666</v>
      </c>
      <c r="AM1270">
        <f>AE1270/'Totals and Drop Down Lists'!AA$6*Inputs!I$37</f>
        <v>1625.0309455187655</v>
      </c>
      <c r="AN1270">
        <f>AF1270/'Totals and Drop Down Lists'!AB$6*Inputs!J$37</f>
        <v>0</v>
      </c>
      <c r="AO1270">
        <f>AG1270/'Totals and Drop Down Lists'!AC$6*Inputs!K$37</f>
        <v>987.04953749185586</v>
      </c>
      <c r="AP1270">
        <f>AH1270/'Totals and Drop Down Lists'!AD$6*Inputs!L$37</f>
        <v>1087.0132569075595</v>
      </c>
      <c r="AQ1270">
        <f>IF(OR($D1270="51",$D1270="52",$D1270="61"),(AA1270/'Totals and Drop Down Lists'!W$4)*Inputs!E$38,0)</f>
        <v>0</v>
      </c>
      <c r="AR1270">
        <f>IF(OR($D1270="51",$D1270="52",$D1270="61"),(AB1270/'Totals and Drop Down Lists'!X$4)*Inputs!F$38,0)</f>
        <v>0</v>
      </c>
      <c r="AS1270">
        <f>IF(OR($D1270="51",$D1270="52",$D1270="61"),(AC1270/'Totals and Drop Down Lists'!Y$4)*Inputs!G$38,0)</f>
        <v>0</v>
      </c>
      <c r="AT1270">
        <f>IF(OR($D1270="51",$D1270="52",$D1270="61"),(AD1270/'Totals and Drop Down Lists'!Z$4)*Inputs!H$38,0)</f>
        <v>0</v>
      </c>
      <c r="AU1270">
        <f>IF(OR($D1270="51",$D1270="52",$D1270="61"),(AE1270/'Totals and Drop Down Lists'!AA$4)*Inputs!I$38,0)</f>
        <v>0</v>
      </c>
      <c r="AV1270">
        <f>IF(OR($D1270="51",$D1270="52",$D1270="61"),(AF1270/'Totals and Drop Down Lists'!AB$4)*Inputs!J$38,0)</f>
        <v>0</v>
      </c>
      <c r="AW1270">
        <f>IF(OR($D1270="51",$D1270="52",$D1270="61"),(AG1270/'Totals and Drop Down Lists'!AC$4)*Inputs!K$38,0)</f>
        <v>0</v>
      </c>
      <c r="AX1270">
        <f>IF(OR($D1270="51",$D1270="52",$D1270="61"),(AH1270/'Totals and Drop Down Lists'!AD$4)*Inputs!L$38,0)</f>
        <v>0</v>
      </c>
      <c r="AY1270">
        <f>IF(OR($D1270="51",$D1270="52",$D1270="61"),0,(AA1270/'Totals and Drop Down Lists'!W$5)*Inputs!E$39)</f>
        <v>0</v>
      </c>
      <c r="AZ1270">
        <f>IF(OR($D1270="51",$D1270="52",$D1270="61"),0,(AB1270/'Totals and Drop Down Lists'!X$5)*Inputs!F$39)</f>
        <v>0</v>
      </c>
      <c r="BA1270">
        <f>IF(OR($D1270="51",$D1270="52",$D1270="61"),0,(AC1270/'Totals and Drop Down Lists'!Y$5)*Inputs!G$39)</f>
        <v>0</v>
      </c>
      <c r="BB1270">
        <f>IF(OR($D1270="51",$D1270="52",$D1270="61"),0,(AD1270/'Totals and Drop Down Lists'!Z$5)*Inputs!H$39)</f>
        <v>0</v>
      </c>
      <c r="BC1270">
        <f>IF(OR($D1270="51",$D1270="52",$D1270="61"),0,(AE1270/'Totals and Drop Down Lists'!AA$5)*Inputs!I$39)</f>
        <v>0</v>
      </c>
      <c r="BD1270">
        <f>IF(OR($D1270="51",$D1270="52",$D1270="61"),0,(AF1270/'Totals and Drop Down Lists'!AB$5)*Inputs!J$39)</f>
        <v>0</v>
      </c>
      <c r="BE1270">
        <f>IF(OR($D1270="51",$D1270="52",$D1270="61"),0,(AG1270/'Totals and Drop Down Lists'!AC$5)*Inputs!K$39)</f>
        <v>0</v>
      </c>
      <c r="BF1270">
        <f>IF(OR($D1270="51",$D1270="52",$D1270="61"),0,(AH1270/'Totals and Drop Down Lists'!AD$5)*Inputs!L$39)</f>
        <v>0</v>
      </c>
      <c r="BG1270" s="10">
        <f t="shared" si="172"/>
        <v>35171.001248776716</v>
      </c>
    </row>
    <row r="1271" spans="1:59" ht="28.8">
      <c r="A1271" s="1" t="s">
        <v>7460</v>
      </c>
      <c r="B1271" s="1" t="s">
        <v>2488</v>
      </c>
      <c r="C1271" s="1" t="s">
        <v>2514</v>
      </c>
      <c r="D1271" s="1" t="s">
        <v>25</v>
      </c>
      <c r="E1271" s="1" t="s">
        <v>2515</v>
      </c>
      <c r="F1271" s="2">
        <v>9419</v>
      </c>
      <c r="G1271" s="2">
        <v>132</v>
      </c>
      <c r="H1271" s="2">
        <v>0</v>
      </c>
      <c r="I1271" s="2">
        <v>1434</v>
      </c>
      <c r="J1271" s="2">
        <v>4022</v>
      </c>
      <c r="K1271" s="2">
        <v>958</v>
      </c>
      <c r="L1271" s="2">
        <v>7</v>
      </c>
      <c r="M1271" s="2">
        <v>0</v>
      </c>
      <c r="N1271" s="2">
        <v>3</v>
      </c>
      <c r="O1271" s="2">
        <v>7</v>
      </c>
      <c r="P1271" s="2">
        <v>0</v>
      </c>
      <c r="Q1271" s="2">
        <v>0</v>
      </c>
      <c r="R1271" s="2">
        <v>1876</v>
      </c>
      <c r="S1271" s="2">
        <v>426700</v>
      </c>
      <c r="T1271" s="2">
        <v>24044300</v>
      </c>
      <c r="U1271" s="2">
        <v>130</v>
      </c>
      <c r="V1271" s="2">
        <v>57</v>
      </c>
      <c r="W1271" s="2">
        <v>0</v>
      </c>
      <c r="X1271" s="2">
        <v>186</v>
      </c>
      <c r="Y1271" s="2">
        <v>25</v>
      </c>
      <c r="Z1271" s="2">
        <v>88</v>
      </c>
      <c r="AA1271" s="9">
        <f t="shared" si="173"/>
        <v>9419</v>
      </c>
      <c r="AB1271" s="9">
        <f t="shared" si="174"/>
        <v>1302</v>
      </c>
      <c r="AC1271" s="9">
        <f t="shared" si="175"/>
        <v>1893</v>
      </c>
      <c r="AD1271" s="9">
        <f t="shared" si="176"/>
        <v>1876</v>
      </c>
      <c r="AE1271" s="44">
        <f t="shared" si="177"/>
        <v>1.5936198763808778E-5</v>
      </c>
      <c r="AF1271" s="9">
        <f t="shared" si="178"/>
        <v>129</v>
      </c>
      <c r="AG1271" s="9">
        <f t="shared" si="171"/>
        <v>113</v>
      </c>
      <c r="AH1271" s="44">
        <f t="shared" si="179"/>
        <v>1.0015046558507883E-5</v>
      </c>
      <c r="AI1271">
        <f>AA1271/'Totals and Drop Down Lists'!W$6*Inputs!E$37</f>
        <v>8544.3554949445406</v>
      </c>
      <c r="AJ1271">
        <f>AB1271/'Totals and Drop Down Lists'!X$6*Inputs!F$37</f>
        <v>4284.0841119495071</v>
      </c>
      <c r="AK1271">
        <f>AC1271/'Totals and Drop Down Lists'!Y$6*Inputs!G$37</f>
        <v>12479.295429495922</v>
      </c>
      <c r="AL1271">
        <f>AD1271/'Totals and Drop Down Lists'!Z$6*Inputs!H$37</f>
        <v>15040.832382508535</v>
      </c>
      <c r="AM1271">
        <f>AE1271/'Totals and Drop Down Lists'!AA$6*Inputs!I$37</f>
        <v>1983.8870312889305</v>
      </c>
      <c r="AN1271">
        <f>AF1271/'Totals and Drop Down Lists'!AB$6*Inputs!J$37</f>
        <v>2574.4134151044718</v>
      </c>
      <c r="AO1271">
        <f>AG1271/'Totals and Drop Down Lists'!AC$6*Inputs!K$37</f>
        <v>2104.4641082373528</v>
      </c>
      <c r="AP1271">
        <f>AH1271/'Totals and Drop Down Lists'!AD$6*Inputs!L$37</f>
        <v>2356.8399957426318</v>
      </c>
      <c r="AQ1271">
        <f>IF(OR($D1271="51",$D1271="52",$D1271="61"),(AA1271/'Totals and Drop Down Lists'!W$4)*Inputs!E$38,0)</f>
        <v>0</v>
      </c>
      <c r="AR1271">
        <f>IF(OR($D1271="51",$D1271="52",$D1271="61"),(AB1271/'Totals and Drop Down Lists'!X$4)*Inputs!F$38,0)</f>
        <v>0</v>
      </c>
      <c r="AS1271">
        <f>IF(OR($D1271="51",$D1271="52",$D1271="61"),(AC1271/'Totals and Drop Down Lists'!Y$4)*Inputs!G$38,0)</f>
        <v>0</v>
      </c>
      <c r="AT1271">
        <f>IF(OR($D1271="51",$D1271="52",$D1271="61"),(AD1271/'Totals and Drop Down Lists'!Z$4)*Inputs!H$38,0)</f>
        <v>0</v>
      </c>
      <c r="AU1271">
        <f>IF(OR($D1271="51",$D1271="52",$D1271="61"),(AE1271/'Totals and Drop Down Lists'!AA$4)*Inputs!I$38,0)</f>
        <v>0</v>
      </c>
      <c r="AV1271">
        <f>IF(OR($D1271="51",$D1271="52",$D1271="61"),(AF1271/'Totals and Drop Down Lists'!AB$4)*Inputs!J$38,0)</f>
        <v>0</v>
      </c>
      <c r="AW1271">
        <f>IF(OR($D1271="51",$D1271="52",$D1271="61"),(AG1271/'Totals and Drop Down Lists'!AC$4)*Inputs!K$38,0)</f>
        <v>0</v>
      </c>
      <c r="AX1271">
        <f>IF(OR($D1271="51",$D1271="52",$D1271="61"),(AH1271/'Totals and Drop Down Lists'!AD$4)*Inputs!L$38,0)</f>
        <v>0</v>
      </c>
      <c r="AY1271">
        <f>IF(OR($D1271="51",$D1271="52",$D1271="61"),0,(AA1271/'Totals and Drop Down Lists'!W$5)*Inputs!E$39)</f>
        <v>0</v>
      </c>
      <c r="AZ1271">
        <f>IF(OR($D1271="51",$D1271="52",$D1271="61"),0,(AB1271/'Totals and Drop Down Lists'!X$5)*Inputs!F$39)</f>
        <v>0</v>
      </c>
      <c r="BA1271">
        <f>IF(OR($D1271="51",$D1271="52",$D1271="61"),0,(AC1271/'Totals and Drop Down Lists'!Y$5)*Inputs!G$39)</f>
        <v>0</v>
      </c>
      <c r="BB1271">
        <f>IF(OR($D1271="51",$D1271="52",$D1271="61"),0,(AD1271/'Totals and Drop Down Lists'!Z$5)*Inputs!H$39)</f>
        <v>0</v>
      </c>
      <c r="BC1271">
        <f>IF(OR($D1271="51",$D1271="52",$D1271="61"),0,(AE1271/'Totals and Drop Down Lists'!AA$5)*Inputs!I$39)</f>
        <v>0</v>
      </c>
      <c r="BD1271">
        <f>IF(OR($D1271="51",$D1271="52",$D1271="61"),0,(AF1271/'Totals and Drop Down Lists'!AB$5)*Inputs!J$39)</f>
        <v>0</v>
      </c>
      <c r="BE1271">
        <f>IF(OR($D1271="51",$D1271="52",$D1271="61"),0,(AG1271/'Totals and Drop Down Lists'!AC$5)*Inputs!K$39)</f>
        <v>0</v>
      </c>
      <c r="BF1271">
        <f>IF(OR($D1271="51",$D1271="52",$D1271="61"),0,(AH1271/'Totals and Drop Down Lists'!AD$5)*Inputs!L$39)</f>
        <v>0</v>
      </c>
      <c r="BG1271" s="10">
        <f t="shared" si="172"/>
        <v>49368.171969271891</v>
      </c>
    </row>
    <row r="1272" spans="1:59" ht="28.8">
      <c r="A1272" s="1" t="s">
        <v>7460</v>
      </c>
      <c r="B1272" s="1" t="s">
        <v>2488</v>
      </c>
      <c r="C1272" s="1" t="s">
        <v>2516</v>
      </c>
      <c r="D1272" s="1" t="s">
        <v>25</v>
      </c>
      <c r="E1272" s="1" t="s">
        <v>2517</v>
      </c>
      <c r="F1272" s="2">
        <v>8516</v>
      </c>
      <c r="G1272" s="2">
        <v>12</v>
      </c>
      <c r="H1272" s="2">
        <v>4</v>
      </c>
      <c r="I1272" s="2">
        <v>766</v>
      </c>
      <c r="J1272" s="2">
        <v>3501</v>
      </c>
      <c r="K1272" s="2">
        <v>822</v>
      </c>
      <c r="L1272" s="2">
        <v>13</v>
      </c>
      <c r="M1272" s="2">
        <v>0</v>
      </c>
      <c r="N1272" s="2">
        <v>0</v>
      </c>
      <c r="O1272" s="2">
        <v>6</v>
      </c>
      <c r="P1272" s="2">
        <v>0</v>
      </c>
      <c r="Q1272" s="2">
        <v>0</v>
      </c>
      <c r="R1272" s="2">
        <v>1249</v>
      </c>
      <c r="S1272" s="2">
        <v>366000</v>
      </c>
      <c r="T1272" s="2">
        <v>25269700</v>
      </c>
      <c r="U1272" s="2">
        <v>5</v>
      </c>
      <c r="V1272" s="2">
        <v>81</v>
      </c>
      <c r="W1272" s="2">
        <v>10</v>
      </c>
      <c r="X1272" s="2">
        <v>188</v>
      </c>
      <c r="Y1272" s="2">
        <v>76</v>
      </c>
      <c r="Z1272" s="2">
        <v>72</v>
      </c>
      <c r="AA1272" s="9">
        <f t="shared" si="173"/>
        <v>8516</v>
      </c>
      <c r="AB1272" s="9">
        <f t="shared" si="174"/>
        <v>750</v>
      </c>
      <c r="AC1272" s="9">
        <f t="shared" si="175"/>
        <v>1268</v>
      </c>
      <c r="AD1272" s="9">
        <f t="shared" si="176"/>
        <v>1249</v>
      </c>
      <c r="AE1272" s="44">
        <f t="shared" si="177"/>
        <v>1.3478678370439172E-5</v>
      </c>
      <c r="AF1272" s="9">
        <f t="shared" si="178"/>
        <v>97</v>
      </c>
      <c r="AG1272" s="9">
        <f t="shared" si="171"/>
        <v>148</v>
      </c>
      <c r="AH1272" s="44">
        <f t="shared" si="179"/>
        <v>1.2929820878274806E-5</v>
      </c>
      <c r="AI1272">
        <f>AA1272/'Totals and Drop Down Lists'!W$6*Inputs!E$37</f>
        <v>7725.2077072882166</v>
      </c>
      <c r="AJ1272">
        <f>AB1272/'Totals and Drop Down Lists'!X$6*Inputs!F$37</f>
        <v>2467.7903870676882</v>
      </c>
      <c r="AK1272">
        <f>AC1272/'Totals and Drop Down Lists'!Y$6*Inputs!G$37</f>
        <v>8359.08431304851</v>
      </c>
      <c r="AL1272">
        <f>AD1272/'Totals and Drop Down Lists'!Z$6*Inputs!H$37</f>
        <v>10013.859086222366</v>
      </c>
      <c r="AM1272">
        <f>AE1272/'Totals and Drop Down Lists'!AA$6*Inputs!I$37</f>
        <v>1677.9519140258226</v>
      </c>
      <c r="AN1272">
        <f>AF1272/'Totals and Drop Down Lists'!AB$6*Inputs!J$37</f>
        <v>1935.7992346134401</v>
      </c>
      <c r="AO1272">
        <f>AG1272/'Totals and Drop Down Lists'!AC$6*Inputs!K$37</f>
        <v>2756.2892745055597</v>
      </c>
      <c r="AP1272">
        <f>AH1272/'Totals and Drop Down Lists'!AD$6*Inputs!L$37</f>
        <v>3042.7735713139173</v>
      </c>
      <c r="AQ1272">
        <f>IF(OR($D1272="51",$D1272="52",$D1272="61"),(AA1272/'Totals and Drop Down Lists'!W$4)*Inputs!E$38,0)</f>
        <v>0</v>
      </c>
      <c r="AR1272">
        <f>IF(OR($D1272="51",$D1272="52",$D1272="61"),(AB1272/'Totals and Drop Down Lists'!X$4)*Inputs!F$38,0)</f>
        <v>0</v>
      </c>
      <c r="AS1272">
        <f>IF(OR($D1272="51",$D1272="52",$D1272="61"),(AC1272/'Totals and Drop Down Lists'!Y$4)*Inputs!G$38,0)</f>
        <v>0</v>
      </c>
      <c r="AT1272">
        <f>IF(OR($D1272="51",$D1272="52",$D1272="61"),(AD1272/'Totals and Drop Down Lists'!Z$4)*Inputs!H$38,0)</f>
        <v>0</v>
      </c>
      <c r="AU1272">
        <f>IF(OR($D1272="51",$D1272="52",$D1272="61"),(AE1272/'Totals and Drop Down Lists'!AA$4)*Inputs!I$38,0)</f>
        <v>0</v>
      </c>
      <c r="AV1272">
        <f>IF(OR($D1272="51",$D1272="52",$D1272="61"),(AF1272/'Totals and Drop Down Lists'!AB$4)*Inputs!J$38,0)</f>
        <v>0</v>
      </c>
      <c r="AW1272">
        <f>IF(OR($D1272="51",$D1272="52",$D1272="61"),(AG1272/'Totals and Drop Down Lists'!AC$4)*Inputs!K$38,0)</f>
        <v>0</v>
      </c>
      <c r="AX1272">
        <f>IF(OR($D1272="51",$D1272="52",$D1272="61"),(AH1272/'Totals and Drop Down Lists'!AD$4)*Inputs!L$38,0)</f>
        <v>0</v>
      </c>
      <c r="AY1272">
        <f>IF(OR($D1272="51",$D1272="52",$D1272="61"),0,(AA1272/'Totals and Drop Down Lists'!W$5)*Inputs!E$39)</f>
        <v>0</v>
      </c>
      <c r="AZ1272">
        <f>IF(OR($D1272="51",$D1272="52",$D1272="61"),0,(AB1272/'Totals and Drop Down Lists'!X$5)*Inputs!F$39)</f>
        <v>0</v>
      </c>
      <c r="BA1272">
        <f>IF(OR($D1272="51",$D1272="52",$D1272="61"),0,(AC1272/'Totals and Drop Down Lists'!Y$5)*Inputs!G$39)</f>
        <v>0</v>
      </c>
      <c r="BB1272">
        <f>IF(OR($D1272="51",$D1272="52",$D1272="61"),0,(AD1272/'Totals and Drop Down Lists'!Z$5)*Inputs!H$39)</f>
        <v>0</v>
      </c>
      <c r="BC1272">
        <f>IF(OR($D1272="51",$D1272="52",$D1272="61"),0,(AE1272/'Totals and Drop Down Lists'!AA$5)*Inputs!I$39)</f>
        <v>0</v>
      </c>
      <c r="BD1272">
        <f>IF(OR($D1272="51",$D1272="52",$D1272="61"),0,(AF1272/'Totals and Drop Down Lists'!AB$5)*Inputs!J$39)</f>
        <v>0</v>
      </c>
      <c r="BE1272">
        <f>IF(OR($D1272="51",$D1272="52",$D1272="61"),0,(AG1272/'Totals and Drop Down Lists'!AC$5)*Inputs!K$39)</f>
        <v>0</v>
      </c>
      <c r="BF1272">
        <f>IF(OR($D1272="51",$D1272="52",$D1272="61"),0,(AH1272/'Totals and Drop Down Lists'!AD$5)*Inputs!L$39)</f>
        <v>0</v>
      </c>
      <c r="BG1272" s="10">
        <f t="shared" si="172"/>
        <v>37978.755488085524</v>
      </c>
    </row>
    <row r="1273" spans="1:59" ht="28.8">
      <c r="A1273" s="1" t="s">
        <v>7460</v>
      </c>
      <c r="B1273" s="1" t="s">
        <v>2488</v>
      </c>
      <c r="C1273" s="1" t="s">
        <v>2518</v>
      </c>
      <c r="D1273" s="1" t="s">
        <v>25</v>
      </c>
      <c r="E1273" s="1" t="s">
        <v>2519</v>
      </c>
      <c r="F1273" s="2">
        <v>1905</v>
      </c>
      <c r="G1273" s="2">
        <v>0</v>
      </c>
      <c r="H1273" s="2">
        <v>0</v>
      </c>
      <c r="I1273" s="2">
        <v>118</v>
      </c>
      <c r="J1273" s="2">
        <v>791</v>
      </c>
      <c r="K1273" s="2">
        <v>194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403</v>
      </c>
      <c r="S1273" s="2">
        <v>61300</v>
      </c>
      <c r="T1273" s="2">
        <v>4131300</v>
      </c>
      <c r="U1273" s="2">
        <v>13</v>
      </c>
      <c r="V1273" s="2">
        <v>15</v>
      </c>
      <c r="W1273" s="2">
        <v>0</v>
      </c>
      <c r="X1273" s="2">
        <v>30</v>
      </c>
      <c r="Y1273" s="2">
        <v>8</v>
      </c>
      <c r="Z1273" s="2">
        <v>4</v>
      </c>
      <c r="AA1273" s="9">
        <f t="shared" si="173"/>
        <v>1905</v>
      </c>
      <c r="AB1273" s="9">
        <f t="shared" si="174"/>
        <v>118</v>
      </c>
      <c r="AC1273" s="9">
        <f t="shared" si="175"/>
        <v>403</v>
      </c>
      <c r="AD1273" s="9">
        <f t="shared" si="176"/>
        <v>403</v>
      </c>
      <c r="AE1273" s="44">
        <f t="shared" si="177"/>
        <v>3.3229420100701848E-6</v>
      </c>
      <c r="AF1273" s="9">
        <f t="shared" si="178"/>
        <v>15</v>
      </c>
      <c r="AG1273" s="9">
        <f t="shared" si="171"/>
        <v>12</v>
      </c>
      <c r="AH1273" s="44">
        <f t="shared" si="179"/>
        <v>1.0951095815295047E-6</v>
      </c>
      <c r="AI1273">
        <f>AA1273/'Totals and Drop Down Lists'!W$6*Inputs!E$37</f>
        <v>1728.1024756204854</v>
      </c>
      <c r="AJ1273">
        <f>AB1273/'Totals and Drop Down Lists'!X$6*Inputs!F$37</f>
        <v>388.26568756531628</v>
      </c>
      <c r="AK1273">
        <f>AC1273/'Totals and Drop Down Lists'!Y$6*Inputs!G$37</f>
        <v>2656.7121278852915</v>
      </c>
      <c r="AL1273">
        <f>AD1273/'Totals and Drop Down Lists'!Z$6*Inputs!H$37</f>
        <v>3231.0530118075371</v>
      </c>
      <c r="AM1273">
        <f>AE1273/'Totals and Drop Down Lists'!AA$6*Inputs!I$37</f>
        <v>413.67089211228119</v>
      </c>
      <c r="AN1273">
        <f>AF1273/'Totals and Drop Down Lists'!AB$6*Inputs!J$37</f>
        <v>299.35039710517117</v>
      </c>
      <c r="AO1273">
        <f>AG1273/'Totals and Drop Down Lists'!AC$6*Inputs!K$37</f>
        <v>223.48291414909943</v>
      </c>
      <c r="AP1273">
        <f>AH1273/'Totals and Drop Down Lists'!AD$6*Inputs!L$37</f>
        <v>257.71203822084374</v>
      </c>
      <c r="AQ1273">
        <f>IF(OR($D1273="51",$D1273="52",$D1273="61"),(AA1273/'Totals and Drop Down Lists'!W$4)*Inputs!E$38,0)</f>
        <v>0</v>
      </c>
      <c r="AR1273">
        <f>IF(OR($D1273="51",$D1273="52",$D1273="61"),(AB1273/'Totals and Drop Down Lists'!X$4)*Inputs!F$38,0)</f>
        <v>0</v>
      </c>
      <c r="AS1273">
        <f>IF(OR($D1273="51",$D1273="52",$D1273="61"),(AC1273/'Totals and Drop Down Lists'!Y$4)*Inputs!G$38,0)</f>
        <v>0</v>
      </c>
      <c r="AT1273">
        <f>IF(OR($D1273="51",$D1273="52",$D1273="61"),(AD1273/'Totals and Drop Down Lists'!Z$4)*Inputs!H$38,0)</f>
        <v>0</v>
      </c>
      <c r="AU1273">
        <f>IF(OR($D1273="51",$D1273="52",$D1273="61"),(AE1273/'Totals and Drop Down Lists'!AA$4)*Inputs!I$38,0)</f>
        <v>0</v>
      </c>
      <c r="AV1273">
        <f>IF(OR($D1273="51",$D1273="52",$D1273="61"),(AF1273/'Totals and Drop Down Lists'!AB$4)*Inputs!J$38,0)</f>
        <v>0</v>
      </c>
      <c r="AW1273">
        <f>IF(OR($D1273="51",$D1273="52",$D1273="61"),(AG1273/'Totals and Drop Down Lists'!AC$4)*Inputs!K$38,0)</f>
        <v>0</v>
      </c>
      <c r="AX1273">
        <f>IF(OR($D1273="51",$D1273="52",$D1273="61"),(AH1273/'Totals and Drop Down Lists'!AD$4)*Inputs!L$38,0)</f>
        <v>0</v>
      </c>
      <c r="AY1273">
        <f>IF(OR($D1273="51",$D1273="52",$D1273="61"),0,(AA1273/'Totals and Drop Down Lists'!W$5)*Inputs!E$39)</f>
        <v>0</v>
      </c>
      <c r="AZ1273">
        <f>IF(OR($D1273="51",$D1273="52",$D1273="61"),0,(AB1273/'Totals and Drop Down Lists'!X$5)*Inputs!F$39)</f>
        <v>0</v>
      </c>
      <c r="BA1273">
        <f>IF(OR($D1273="51",$D1273="52",$D1273="61"),0,(AC1273/'Totals and Drop Down Lists'!Y$5)*Inputs!G$39)</f>
        <v>0</v>
      </c>
      <c r="BB1273">
        <f>IF(OR($D1273="51",$D1273="52",$D1273="61"),0,(AD1273/'Totals and Drop Down Lists'!Z$5)*Inputs!H$39)</f>
        <v>0</v>
      </c>
      <c r="BC1273">
        <f>IF(OR($D1273="51",$D1273="52",$D1273="61"),0,(AE1273/'Totals and Drop Down Lists'!AA$5)*Inputs!I$39)</f>
        <v>0</v>
      </c>
      <c r="BD1273">
        <f>IF(OR($D1273="51",$D1273="52",$D1273="61"),0,(AF1273/'Totals and Drop Down Lists'!AB$5)*Inputs!J$39)</f>
        <v>0</v>
      </c>
      <c r="BE1273">
        <f>IF(OR($D1273="51",$D1273="52",$D1273="61"),0,(AG1273/'Totals and Drop Down Lists'!AC$5)*Inputs!K$39)</f>
        <v>0</v>
      </c>
      <c r="BF1273">
        <f>IF(OR($D1273="51",$D1273="52",$D1273="61"),0,(AH1273/'Totals and Drop Down Lists'!AD$5)*Inputs!L$39)</f>
        <v>0</v>
      </c>
      <c r="BG1273" s="10">
        <f t="shared" si="172"/>
        <v>9198.3495444660239</v>
      </c>
    </row>
    <row r="1274" spans="1:59" ht="28.8">
      <c r="A1274" s="1" t="s">
        <v>7460</v>
      </c>
      <c r="B1274" s="1" t="s">
        <v>2488</v>
      </c>
      <c r="C1274" s="1" t="s">
        <v>2520</v>
      </c>
      <c r="D1274" s="1" t="s">
        <v>25</v>
      </c>
      <c r="E1274" s="1" t="s">
        <v>2521</v>
      </c>
      <c r="F1274" s="2">
        <v>36232</v>
      </c>
      <c r="G1274" s="2">
        <v>626</v>
      </c>
      <c r="H1274" s="2">
        <v>42</v>
      </c>
      <c r="I1274" s="2">
        <v>6025</v>
      </c>
      <c r="J1274" s="2">
        <v>13867</v>
      </c>
      <c r="K1274" s="2">
        <v>4323</v>
      </c>
      <c r="L1274" s="2">
        <v>128</v>
      </c>
      <c r="M1274" s="2">
        <v>4</v>
      </c>
      <c r="N1274" s="2">
        <v>3</v>
      </c>
      <c r="O1274" s="2">
        <v>64</v>
      </c>
      <c r="P1274" s="2">
        <v>15</v>
      </c>
      <c r="Q1274" s="2">
        <v>0</v>
      </c>
      <c r="R1274" s="2">
        <v>4941</v>
      </c>
      <c r="S1274" s="2">
        <v>2485900</v>
      </c>
      <c r="T1274" s="2">
        <v>130921000</v>
      </c>
      <c r="U1274" s="2">
        <v>277</v>
      </c>
      <c r="V1274" s="2">
        <v>353</v>
      </c>
      <c r="W1274" s="2">
        <v>140</v>
      </c>
      <c r="X1274" s="2">
        <v>963</v>
      </c>
      <c r="Y1274" s="2">
        <v>108</v>
      </c>
      <c r="Z1274" s="2">
        <v>553</v>
      </c>
      <c r="AA1274" s="9">
        <f t="shared" si="173"/>
        <v>36232</v>
      </c>
      <c r="AB1274" s="9">
        <f t="shared" si="174"/>
        <v>5357</v>
      </c>
      <c r="AC1274" s="9">
        <f t="shared" si="175"/>
        <v>5155</v>
      </c>
      <c r="AD1274" s="9">
        <f t="shared" si="176"/>
        <v>4941</v>
      </c>
      <c r="AE1274" s="44">
        <f t="shared" si="177"/>
        <v>9.4120395070106715E-5</v>
      </c>
      <c r="AF1274" s="9">
        <f t="shared" si="178"/>
        <v>470</v>
      </c>
      <c r="AG1274" s="9">
        <f t="shared" si="171"/>
        <v>661</v>
      </c>
      <c r="AH1274" s="44">
        <f t="shared" si="179"/>
        <v>7.6675261492787866E-5</v>
      </c>
      <c r="AI1274">
        <f>AA1274/'Totals and Drop Down Lists'!W$6*Inputs!E$37</f>
        <v>32867.511231853765</v>
      </c>
      <c r="AJ1274">
        <f>AB1274/'Totals and Drop Down Lists'!X$6*Inputs!F$37</f>
        <v>17626.604138028808</v>
      </c>
      <c r="AK1274">
        <f>AC1274/'Totals and Drop Down Lists'!Y$6*Inputs!G$37</f>
        <v>33983.501288458254</v>
      </c>
      <c r="AL1274">
        <f>AD1274/'Totals and Drop Down Lists'!Z$6*Inputs!H$37</f>
        <v>39614.473775039805</v>
      </c>
      <c r="AM1274">
        <f>AE1274/'Totals and Drop Down Lists'!AA$6*Inputs!I$37</f>
        <v>11716.986837753766</v>
      </c>
      <c r="AN1274">
        <f>AF1274/'Totals and Drop Down Lists'!AB$6*Inputs!J$37</f>
        <v>9379.6457759620298</v>
      </c>
      <c r="AO1274">
        <f>AG1274/'Totals and Drop Down Lists'!AC$6*Inputs!K$37</f>
        <v>12310.18385437956</v>
      </c>
      <c r="AP1274">
        <f>AH1274/'Totals and Drop Down Lists'!AD$6*Inputs!L$37</f>
        <v>18043.982313463261</v>
      </c>
      <c r="AQ1274">
        <f>IF(OR($D1274="51",$D1274="52",$D1274="61"),(AA1274/'Totals and Drop Down Lists'!W$4)*Inputs!E$38,0)</f>
        <v>0</v>
      </c>
      <c r="AR1274">
        <f>IF(OR($D1274="51",$D1274="52",$D1274="61"),(AB1274/'Totals and Drop Down Lists'!X$4)*Inputs!F$38,0)</f>
        <v>0</v>
      </c>
      <c r="AS1274">
        <f>IF(OR($D1274="51",$D1274="52",$D1274="61"),(AC1274/'Totals and Drop Down Lists'!Y$4)*Inputs!G$38,0)</f>
        <v>0</v>
      </c>
      <c r="AT1274">
        <f>IF(OR($D1274="51",$D1274="52",$D1274="61"),(AD1274/'Totals and Drop Down Lists'!Z$4)*Inputs!H$38,0)</f>
        <v>0</v>
      </c>
      <c r="AU1274">
        <f>IF(OR($D1274="51",$D1274="52",$D1274="61"),(AE1274/'Totals and Drop Down Lists'!AA$4)*Inputs!I$38,0)</f>
        <v>0</v>
      </c>
      <c r="AV1274">
        <f>IF(OR($D1274="51",$D1274="52",$D1274="61"),(AF1274/'Totals and Drop Down Lists'!AB$4)*Inputs!J$38,0)</f>
        <v>0</v>
      </c>
      <c r="AW1274">
        <f>IF(OR($D1274="51",$D1274="52",$D1274="61"),(AG1274/'Totals and Drop Down Lists'!AC$4)*Inputs!K$38,0)</f>
        <v>0</v>
      </c>
      <c r="AX1274">
        <f>IF(OR($D1274="51",$D1274="52",$D1274="61"),(AH1274/'Totals and Drop Down Lists'!AD$4)*Inputs!L$38,0)</f>
        <v>0</v>
      </c>
      <c r="AY1274">
        <f>IF(OR($D1274="51",$D1274="52",$D1274="61"),0,(AA1274/'Totals and Drop Down Lists'!W$5)*Inputs!E$39)</f>
        <v>0</v>
      </c>
      <c r="AZ1274">
        <f>IF(OR($D1274="51",$D1274="52",$D1274="61"),0,(AB1274/'Totals and Drop Down Lists'!X$5)*Inputs!F$39)</f>
        <v>0</v>
      </c>
      <c r="BA1274">
        <f>IF(OR($D1274="51",$D1274="52",$D1274="61"),0,(AC1274/'Totals and Drop Down Lists'!Y$5)*Inputs!G$39)</f>
        <v>0</v>
      </c>
      <c r="BB1274">
        <f>IF(OR($D1274="51",$D1274="52",$D1274="61"),0,(AD1274/'Totals and Drop Down Lists'!Z$5)*Inputs!H$39)</f>
        <v>0</v>
      </c>
      <c r="BC1274">
        <f>IF(OR($D1274="51",$D1274="52",$D1274="61"),0,(AE1274/'Totals and Drop Down Lists'!AA$5)*Inputs!I$39)</f>
        <v>0</v>
      </c>
      <c r="BD1274">
        <f>IF(OR($D1274="51",$D1274="52",$D1274="61"),0,(AF1274/'Totals and Drop Down Lists'!AB$5)*Inputs!J$39)</f>
        <v>0</v>
      </c>
      <c r="BE1274">
        <f>IF(OR($D1274="51",$D1274="52",$D1274="61"),0,(AG1274/'Totals and Drop Down Lists'!AC$5)*Inputs!K$39)</f>
        <v>0</v>
      </c>
      <c r="BF1274">
        <f>IF(OR($D1274="51",$D1274="52",$D1274="61"),0,(AH1274/'Totals and Drop Down Lists'!AD$5)*Inputs!L$39)</f>
        <v>0</v>
      </c>
      <c r="BG1274" s="10">
        <f t="shared" si="172"/>
        <v>175542.88921493923</v>
      </c>
    </row>
    <row r="1275" spans="1:59" ht="28.8">
      <c r="A1275" s="1" t="s">
        <v>7460</v>
      </c>
      <c r="B1275" s="1" t="s">
        <v>2488</v>
      </c>
      <c r="C1275" s="1" t="s">
        <v>1570</v>
      </c>
      <c r="D1275" s="1" t="s">
        <v>25</v>
      </c>
      <c r="E1275" s="1" t="s">
        <v>2522</v>
      </c>
      <c r="F1275" s="2">
        <v>39182</v>
      </c>
      <c r="G1275" s="2">
        <v>2220</v>
      </c>
      <c r="H1275" s="2">
        <v>71</v>
      </c>
      <c r="I1275" s="2">
        <v>7681</v>
      </c>
      <c r="J1275" s="2">
        <v>15370</v>
      </c>
      <c r="K1275" s="2">
        <v>6006</v>
      </c>
      <c r="L1275" s="2">
        <v>94</v>
      </c>
      <c r="M1275" s="2">
        <v>0</v>
      </c>
      <c r="N1275" s="2">
        <v>0</v>
      </c>
      <c r="O1275" s="2">
        <v>98</v>
      </c>
      <c r="P1275" s="2">
        <v>127</v>
      </c>
      <c r="Q1275" s="2">
        <v>111</v>
      </c>
      <c r="R1275" s="2">
        <v>4657</v>
      </c>
      <c r="S1275" s="2">
        <v>3830100</v>
      </c>
      <c r="T1275" s="2">
        <v>184381400</v>
      </c>
      <c r="U1275" s="2">
        <v>1084</v>
      </c>
      <c r="V1275" s="2">
        <v>415</v>
      </c>
      <c r="W1275" s="2">
        <v>270</v>
      </c>
      <c r="X1275" s="2">
        <v>1493</v>
      </c>
      <c r="Y1275" s="2">
        <v>179</v>
      </c>
      <c r="Z1275" s="2">
        <v>967</v>
      </c>
      <c r="AA1275" s="9">
        <f t="shared" si="173"/>
        <v>39182</v>
      </c>
      <c r="AB1275" s="9">
        <f t="shared" si="174"/>
        <v>5390</v>
      </c>
      <c r="AC1275" s="9">
        <f t="shared" si="175"/>
        <v>5087</v>
      </c>
      <c r="AD1275" s="9">
        <f t="shared" si="176"/>
        <v>4657</v>
      </c>
      <c r="AE1275" s="44">
        <f t="shared" si="177"/>
        <v>1.6390514040878507E-4</v>
      </c>
      <c r="AF1275" s="9">
        <f t="shared" si="178"/>
        <v>808</v>
      </c>
      <c r="AG1275" s="9">
        <f t="shared" si="171"/>
        <v>1146</v>
      </c>
      <c r="AH1275" s="44">
        <f t="shared" si="179"/>
        <v>1.6662768641993657E-4</v>
      </c>
      <c r="AI1275">
        <f>AA1275/'Totals and Drop Down Lists'!W$6*Inputs!E$37</f>
        <v>35543.575432945858</v>
      </c>
      <c r="AJ1275">
        <f>AB1275/'Totals and Drop Down Lists'!X$6*Inputs!F$37</f>
        <v>17735.186915059785</v>
      </c>
      <c r="AK1275">
        <f>AC1275/'Totals and Drop Down Lists'!Y$6*Inputs!G$37</f>
        <v>33535.222318988774</v>
      </c>
      <c r="AL1275">
        <f>AD1275/'Totals and Drop Down Lists'!Z$6*Inputs!H$37</f>
        <v>37337.503414361534</v>
      </c>
      <c r="AM1275">
        <f>AE1275/'Totals and Drop Down Lists'!AA$6*Inputs!I$37</f>
        <v>20404.444449892384</v>
      </c>
      <c r="AN1275">
        <f>AF1275/'Totals and Drop Down Lists'!AB$6*Inputs!J$37</f>
        <v>16125.008057398552</v>
      </c>
      <c r="AO1275">
        <f>AG1275/'Totals and Drop Down Lists'!AC$6*Inputs!K$37</f>
        <v>21342.618301238992</v>
      </c>
      <c r="AP1275">
        <f>AH1275/'Totals and Drop Down Lists'!AD$6*Inputs!L$37</f>
        <v>39212.478290373278</v>
      </c>
      <c r="AQ1275">
        <f>IF(OR($D1275="51",$D1275="52",$D1275="61"),(AA1275/'Totals and Drop Down Lists'!W$4)*Inputs!E$38,0)</f>
        <v>0</v>
      </c>
      <c r="AR1275">
        <f>IF(OR($D1275="51",$D1275="52",$D1275="61"),(AB1275/'Totals and Drop Down Lists'!X$4)*Inputs!F$38,0)</f>
        <v>0</v>
      </c>
      <c r="AS1275">
        <f>IF(OR($D1275="51",$D1275="52",$D1275="61"),(AC1275/'Totals and Drop Down Lists'!Y$4)*Inputs!G$38,0)</f>
        <v>0</v>
      </c>
      <c r="AT1275">
        <f>IF(OR($D1275="51",$D1275="52",$D1275="61"),(AD1275/'Totals and Drop Down Lists'!Z$4)*Inputs!H$38,0)</f>
        <v>0</v>
      </c>
      <c r="AU1275">
        <f>IF(OR($D1275="51",$D1275="52",$D1275="61"),(AE1275/'Totals and Drop Down Lists'!AA$4)*Inputs!I$38,0)</f>
        <v>0</v>
      </c>
      <c r="AV1275">
        <f>IF(OR($D1275="51",$D1275="52",$D1275="61"),(AF1275/'Totals and Drop Down Lists'!AB$4)*Inputs!J$38,0)</f>
        <v>0</v>
      </c>
      <c r="AW1275">
        <f>IF(OR($D1275="51",$D1275="52",$D1275="61"),(AG1275/'Totals and Drop Down Lists'!AC$4)*Inputs!K$38,0)</f>
        <v>0</v>
      </c>
      <c r="AX1275">
        <f>IF(OR($D1275="51",$D1275="52",$D1275="61"),(AH1275/'Totals and Drop Down Lists'!AD$4)*Inputs!L$38,0)</f>
        <v>0</v>
      </c>
      <c r="AY1275">
        <f>IF(OR($D1275="51",$D1275="52",$D1275="61"),0,(AA1275/'Totals and Drop Down Lists'!W$5)*Inputs!E$39)</f>
        <v>0</v>
      </c>
      <c r="AZ1275">
        <f>IF(OR($D1275="51",$D1275="52",$D1275="61"),0,(AB1275/'Totals and Drop Down Lists'!X$5)*Inputs!F$39)</f>
        <v>0</v>
      </c>
      <c r="BA1275">
        <f>IF(OR($D1275="51",$D1275="52",$D1275="61"),0,(AC1275/'Totals and Drop Down Lists'!Y$5)*Inputs!G$39)</f>
        <v>0</v>
      </c>
      <c r="BB1275">
        <f>IF(OR($D1275="51",$D1275="52",$D1275="61"),0,(AD1275/'Totals and Drop Down Lists'!Z$5)*Inputs!H$39)</f>
        <v>0</v>
      </c>
      <c r="BC1275">
        <f>IF(OR($D1275="51",$D1275="52",$D1275="61"),0,(AE1275/'Totals and Drop Down Lists'!AA$5)*Inputs!I$39)</f>
        <v>0</v>
      </c>
      <c r="BD1275">
        <f>IF(OR($D1275="51",$D1275="52",$D1275="61"),0,(AF1275/'Totals and Drop Down Lists'!AB$5)*Inputs!J$39)</f>
        <v>0</v>
      </c>
      <c r="BE1275">
        <f>IF(OR($D1275="51",$D1275="52",$D1275="61"),0,(AG1275/'Totals and Drop Down Lists'!AC$5)*Inputs!K$39)</f>
        <v>0</v>
      </c>
      <c r="BF1275">
        <f>IF(OR($D1275="51",$D1275="52",$D1275="61"),0,(AH1275/'Totals and Drop Down Lists'!AD$5)*Inputs!L$39)</f>
        <v>0</v>
      </c>
      <c r="BG1275" s="10">
        <f t="shared" si="172"/>
        <v>221236.03718025915</v>
      </c>
    </row>
    <row r="1276" spans="1:59" ht="28.8">
      <c r="A1276" s="1" t="s">
        <v>7460</v>
      </c>
      <c r="B1276" s="1" t="s">
        <v>2488</v>
      </c>
      <c r="C1276" s="1" t="s">
        <v>1578</v>
      </c>
      <c r="D1276" s="1" t="s">
        <v>25</v>
      </c>
      <c r="E1276" s="1" t="s">
        <v>2523</v>
      </c>
      <c r="F1276" s="2">
        <v>2933</v>
      </c>
      <c r="G1276" s="2">
        <v>2</v>
      </c>
      <c r="H1276" s="2">
        <v>0</v>
      </c>
      <c r="I1276" s="2">
        <v>284</v>
      </c>
      <c r="J1276" s="2">
        <v>1482</v>
      </c>
      <c r="K1276" s="2">
        <v>267</v>
      </c>
      <c r="L1276" s="2">
        <v>0</v>
      </c>
      <c r="M1276" s="2">
        <v>0</v>
      </c>
      <c r="N1276" s="2">
        <v>0</v>
      </c>
      <c r="O1276" s="2">
        <v>4</v>
      </c>
      <c r="P1276" s="2">
        <v>0</v>
      </c>
      <c r="Q1276" s="2">
        <v>0</v>
      </c>
      <c r="R1276" s="2">
        <v>689</v>
      </c>
      <c r="S1276" s="2">
        <v>112000</v>
      </c>
      <c r="T1276" s="2">
        <v>5665400</v>
      </c>
      <c r="U1276" s="2">
        <v>0</v>
      </c>
      <c r="V1276" s="2">
        <v>40</v>
      </c>
      <c r="W1276" s="2">
        <v>0</v>
      </c>
      <c r="X1276" s="2">
        <v>45</v>
      </c>
      <c r="Y1276" s="2">
        <v>0</v>
      </c>
      <c r="Z1276" s="2">
        <v>4</v>
      </c>
      <c r="AA1276" s="9">
        <f t="shared" si="173"/>
        <v>2933</v>
      </c>
      <c r="AB1276" s="9">
        <f t="shared" si="174"/>
        <v>282</v>
      </c>
      <c r="AC1276" s="9">
        <f t="shared" si="175"/>
        <v>693</v>
      </c>
      <c r="AD1276" s="9">
        <f t="shared" si="176"/>
        <v>689</v>
      </c>
      <c r="AE1276" s="44">
        <f t="shared" si="177"/>
        <v>3.3594648777879225E-6</v>
      </c>
      <c r="AF1276" s="9">
        <f t="shared" si="178"/>
        <v>5</v>
      </c>
      <c r="AG1276" s="9">
        <f t="shared" si="171"/>
        <v>4</v>
      </c>
      <c r="AH1276" s="44">
        <f t="shared" si="179"/>
        <v>2.681477365154903E-7</v>
      </c>
      <c r="AI1276">
        <f>AA1276/'Totals and Drop Down Lists'!W$6*Inputs!E$37</f>
        <v>2660.6428141705424</v>
      </c>
      <c r="AJ1276">
        <f>AB1276/'Totals and Drop Down Lists'!X$6*Inputs!F$37</f>
        <v>927.88918553745077</v>
      </c>
      <c r="AK1276">
        <f>AC1276/'Totals and Drop Down Lists'!Y$6*Inputs!G$37</f>
        <v>4568.4900859168902</v>
      </c>
      <c r="AL1276">
        <f>AD1276/'Totals and Drop Down Lists'!Z$6*Inputs!H$37</f>
        <v>5524.0583750257892</v>
      </c>
      <c r="AM1276">
        <f>AE1276/'Totals and Drop Down Lists'!AA$6*Inputs!I$37</f>
        <v>418.21760018768828</v>
      </c>
      <c r="AN1276">
        <f>AF1276/'Totals and Drop Down Lists'!AB$6*Inputs!J$37</f>
        <v>99.783465701723713</v>
      </c>
      <c r="AO1276">
        <f>AG1276/'Totals and Drop Down Lists'!AC$6*Inputs!K$37</f>
        <v>74.494304716366472</v>
      </c>
      <c r="AP1276">
        <f>AH1276/'Totals and Drop Down Lists'!AD$6*Inputs!L$37</f>
        <v>63.10318244608559</v>
      </c>
      <c r="AQ1276">
        <f>IF(OR($D1276="51",$D1276="52",$D1276="61"),(AA1276/'Totals and Drop Down Lists'!W$4)*Inputs!E$38,0)</f>
        <v>0</v>
      </c>
      <c r="AR1276">
        <f>IF(OR($D1276="51",$D1276="52",$D1276="61"),(AB1276/'Totals and Drop Down Lists'!X$4)*Inputs!F$38,0)</f>
        <v>0</v>
      </c>
      <c r="AS1276">
        <f>IF(OR($D1276="51",$D1276="52",$D1276="61"),(AC1276/'Totals and Drop Down Lists'!Y$4)*Inputs!G$38,0)</f>
        <v>0</v>
      </c>
      <c r="AT1276">
        <f>IF(OR($D1276="51",$D1276="52",$D1276="61"),(AD1276/'Totals and Drop Down Lists'!Z$4)*Inputs!H$38,0)</f>
        <v>0</v>
      </c>
      <c r="AU1276">
        <f>IF(OR($D1276="51",$D1276="52",$D1276="61"),(AE1276/'Totals and Drop Down Lists'!AA$4)*Inputs!I$38,0)</f>
        <v>0</v>
      </c>
      <c r="AV1276">
        <f>IF(OR($D1276="51",$D1276="52",$D1276="61"),(AF1276/'Totals and Drop Down Lists'!AB$4)*Inputs!J$38,0)</f>
        <v>0</v>
      </c>
      <c r="AW1276">
        <f>IF(OR($D1276="51",$D1276="52",$D1276="61"),(AG1276/'Totals and Drop Down Lists'!AC$4)*Inputs!K$38,0)</f>
        <v>0</v>
      </c>
      <c r="AX1276">
        <f>IF(OR($D1276="51",$D1276="52",$D1276="61"),(AH1276/'Totals and Drop Down Lists'!AD$4)*Inputs!L$38,0)</f>
        <v>0</v>
      </c>
      <c r="AY1276">
        <f>IF(OR($D1276="51",$D1276="52",$D1276="61"),0,(AA1276/'Totals and Drop Down Lists'!W$5)*Inputs!E$39)</f>
        <v>0</v>
      </c>
      <c r="AZ1276">
        <f>IF(OR($D1276="51",$D1276="52",$D1276="61"),0,(AB1276/'Totals and Drop Down Lists'!X$5)*Inputs!F$39)</f>
        <v>0</v>
      </c>
      <c r="BA1276">
        <f>IF(OR($D1276="51",$D1276="52",$D1276="61"),0,(AC1276/'Totals and Drop Down Lists'!Y$5)*Inputs!G$39)</f>
        <v>0</v>
      </c>
      <c r="BB1276">
        <f>IF(OR($D1276="51",$D1276="52",$D1276="61"),0,(AD1276/'Totals and Drop Down Lists'!Z$5)*Inputs!H$39)</f>
        <v>0</v>
      </c>
      <c r="BC1276">
        <f>IF(OR($D1276="51",$D1276="52",$D1276="61"),0,(AE1276/'Totals and Drop Down Lists'!AA$5)*Inputs!I$39)</f>
        <v>0</v>
      </c>
      <c r="BD1276">
        <f>IF(OR($D1276="51",$D1276="52",$D1276="61"),0,(AF1276/'Totals and Drop Down Lists'!AB$5)*Inputs!J$39)</f>
        <v>0</v>
      </c>
      <c r="BE1276">
        <f>IF(OR($D1276="51",$D1276="52",$D1276="61"),0,(AG1276/'Totals and Drop Down Lists'!AC$5)*Inputs!K$39)</f>
        <v>0</v>
      </c>
      <c r="BF1276">
        <f>IF(OR($D1276="51",$D1276="52",$D1276="61"),0,(AH1276/'Totals and Drop Down Lists'!AD$5)*Inputs!L$39)</f>
        <v>0</v>
      </c>
      <c r="BG1276" s="10">
        <f t="shared" si="172"/>
        <v>14336.679013702536</v>
      </c>
    </row>
    <row r="1277" spans="1:59" ht="28.8">
      <c r="A1277" s="1" t="s">
        <v>7460</v>
      </c>
      <c r="B1277" s="1" t="s">
        <v>2488</v>
      </c>
      <c r="C1277" s="1" t="s">
        <v>2293</v>
      </c>
      <c r="D1277" s="1" t="s">
        <v>25</v>
      </c>
      <c r="E1277" s="1" t="s">
        <v>2524</v>
      </c>
      <c r="F1277" s="2">
        <v>19734</v>
      </c>
      <c r="G1277" s="2">
        <v>42</v>
      </c>
      <c r="H1277" s="2">
        <v>0</v>
      </c>
      <c r="I1277" s="2">
        <v>2116</v>
      </c>
      <c r="J1277" s="2">
        <v>7845</v>
      </c>
      <c r="K1277" s="2">
        <v>2087</v>
      </c>
      <c r="L1277" s="2">
        <v>31</v>
      </c>
      <c r="M1277" s="2">
        <v>3</v>
      </c>
      <c r="N1277" s="2">
        <v>0</v>
      </c>
      <c r="O1277" s="2">
        <v>6</v>
      </c>
      <c r="P1277" s="2">
        <v>14</v>
      </c>
      <c r="Q1277" s="2">
        <v>7</v>
      </c>
      <c r="R1277" s="2">
        <v>3246</v>
      </c>
      <c r="S1277" s="2">
        <v>1116300</v>
      </c>
      <c r="T1277" s="2">
        <v>78513000</v>
      </c>
      <c r="U1277" s="2">
        <v>70</v>
      </c>
      <c r="V1277" s="2">
        <v>156</v>
      </c>
      <c r="W1277" s="2">
        <v>54</v>
      </c>
      <c r="X1277" s="2">
        <v>399</v>
      </c>
      <c r="Y1277" s="2">
        <v>122</v>
      </c>
      <c r="Z1277" s="2">
        <v>161</v>
      </c>
      <c r="AA1277" s="9">
        <f t="shared" si="173"/>
        <v>19734</v>
      </c>
      <c r="AB1277" s="9">
        <f t="shared" si="174"/>
        <v>2074</v>
      </c>
      <c r="AC1277" s="9">
        <f t="shared" si="175"/>
        <v>3307</v>
      </c>
      <c r="AD1277" s="9">
        <f t="shared" si="176"/>
        <v>3246</v>
      </c>
      <c r="AE1277" s="44">
        <f t="shared" si="177"/>
        <v>3.8774636591102598E-5</v>
      </c>
      <c r="AF1277" s="9">
        <f t="shared" si="178"/>
        <v>189</v>
      </c>
      <c r="AG1277" s="9">
        <f t="shared" si="171"/>
        <v>283</v>
      </c>
      <c r="AH1277" s="44">
        <f t="shared" si="179"/>
        <v>2.8013477430885849E-5</v>
      </c>
      <c r="AI1277">
        <f>AA1277/'Totals and Drop Down Lists'!W$6*Inputs!E$37</f>
        <v>17901.508794695361</v>
      </c>
      <c r="AJ1277">
        <f>AB1277/'Totals and Drop Down Lists'!X$6*Inputs!F$37</f>
        <v>6824.263017037847</v>
      </c>
      <c r="AK1277">
        <f>AC1277/'Totals and Drop Down Lists'!Y$6*Inputs!G$37</f>
        <v>21800.861059346546</v>
      </c>
      <c r="AL1277">
        <f>AD1277/'Totals and Drop Down Lists'!Z$6*Inputs!H$37</f>
        <v>26024.809122400162</v>
      </c>
      <c r="AM1277">
        <f>AE1277/'Totals and Drop Down Lists'!AA$6*Inputs!I$37</f>
        <v>4827.0293196095008</v>
      </c>
      <c r="AN1277">
        <f>AF1277/'Totals and Drop Down Lists'!AB$6*Inputs!J$37</f>
        <v>3771.815003525156</v>
      </c>
      <c r="AO1277">
        <f>AG1277/'Totals and Drop Down Lists'!AC$6*Inputs!K$37</f>
        <v>5270.4720586829289</v>
      </c>
      <c r="AP1277">
        <f>AH1277/'Totals and Drop Down Lists'!AD$6*Inputs!L$37</f>
        <v>6592.4090959774785</v>
      </c>
      <c r="AQ1277">
        <f>IF(OR($D1277="51",$D1277="52",$D1277="61"),(AA1277/'Totals and Drop Down Lists'!W$4)*Inputs!E$38,0)</f>
        <v>0</v>
      </c>
      <c r="AR1277">
        <f>IF(OR($D1277="51",$D1277="52",$D1277="61"),(AB1277/'Totals and Drop Down Lists'!X$4)*Inputs!F$38,0)</f>
        <v>0</v>
      </c>
      <c r="AS1277">
        <f>IF(OR($D1277="51",$D1277="52",$D1277="61"),(AC1277/'Totals and Drop Down Lists'!Y$4)*Inputs!G$38,0)</f>
        <v>0</v>
      </c>
      <c r="AT1277">
        <f>IF(OR($D1277="51",$D1277="52",$D1277="61"),(AD1277/'Totals and Drop Down Lists'!Z$4)*Inputs!H$38,0)</f>
        <v>0</v>
      </c>
      <c r="AU1277">
        <f>IF(OR($D1277="51",$D1277="52",$D1277="61"),(AE1277/'Totals and Drop Down Lists'!AA$4)*Inputs!I$38,0)</f>
        <v>0</v>
      </c>
      <c r="AV1277">
        <f>IF(OR($D1277="51",$D1277="52",$D1277="61"),(AF1277/'Totals and Drop Down Lists'!AB$4)*Inputs!J$38,0)</f>
        <v>0</v>
      </c>
      <c r="AW1277">
        <f>IF(OR($D1277="51",$D1277="52",$D1277="61"),(AG1277/'Totals and Drop Down Lists'!AC$4)*Inputs!K$38,0)</f>
        <v>0</v>
      </c>
      <c r="AX1277">
        <f>IF(OR($D1277="51",$D1277="52",$D1277="61"),(AH1277/'Totals and Drop Down Lists'!AD$4)*Inputs!L$38,0)</f>
        <v>0</v>
      </c>
      <c r="AY1277">
        <f>IF(OR($D1277="51",$D1277="52",$D1277="61"),0,(AA1277/'Totals and Drop Down Lists'!W$5)*Inputs!E$39)</f>
        <v>0</v>
      </c>
      <c r="AZ1277">
        <f>IF(OR($D1277="51",$D1277="52",$D1277="61"),0,(AB1277/'Totals and Drop Down Lists'!X$5)*Inputs!F$39)</f>
        <v>0</v>
      </c>
      <c r="BA1277">
        <f>IF(OR($D1277="51",$D1277="52",$D1277="61"),0,(AC1277/'Totals and Drop Down Lists'!Y$5)*Inputs!G$39)</f>
        <v>0</v>
      </c>
      <c r="BB1277">
        <f>IF(OR($D1277="51",$D1277="52",$D1277="61"),0,(AD1277/'Totals and Drop Down Lists'!Z$5)*Inputs!H$39)</f>
        <v>0</v>
      </c>
      <c r="BC1277">
        <f>IF(OR($D1277="51",$D1277="52",$D1277="61"),0,(AE1277/'Totals and Drop Down Lists'!AA$5)*Inputs!I$39)</f>
        <v>0</v>
      </c>
      <c r="BD1277">
        <f>IF(OR($D1277="51",$D1277="52",$D1277="61"),0,(AF1277/'Totals and Drop Down Lists'!AB$5)*Inputs!J$39)</f>
        <v>0</v>
      </c>
      <c r="BE1277">
        <f>IF(OR($D1277="51",$D1277="52",$D1277="61"),0,(AG1277/'Totals and Drop Down Lists'!AC$5)*Inputs!K$39)</f>
        <v>0</v>
      </c>
      <c r="BF1277">
        <f>IF(OR($D1277="51",$D1277="52",$D1277="61"),0,(AH1277/'Totals and Drop Down Lists'!AD$5)*Inputs!L$39)</f>
        <v>0</v>
      </c>
      <c r="BG1277" s="10">
        <f t="shared" si="172"/>
        <v>93013.167471274981</v>
      </c>
    </row>
    <row r="1278" spans="1:59" ht="28.8">
      <c r="A1278" s="1" t="s">
        <v>7460</v>
      </c>
      <c r="B1278" s="1" t="s">
        <v>2488</v>
      </c>
      <c r="C1278" s="1" t="s">
        <v>2525</v>
      </c>
      <c r="D1278" s="1" t="s">
        <v>25</v>
      </c>
      <c r="E1278" s="1" t="s">
        <v>2526</v>
      </c>
      <c r="F1278" s="2">
        <v>7905</v>
      </c>
      <c r="G1278" s="2">
        <v>33</v>
      </c>
      <c r="H1278" s="2">
        <v>6</v>
      </c>
      <c r="I1278" s="2">
        <v>891</v>
      </c>
      <c r="J1278" s="2">
        <v>3161</v>
      </c>
      <c r="K1278" s="2">
        <v>820</v>
      </c>
      <c r="L1278" s="2">
        <v>20</v>
      </c>
      <c r="M1278" s="2">
        <v>0</v>
      </c>
      <c r="N1278" s="2">
        <v>0</v>
      </c>
      <c r="O1278" s="2">
        <v>59</v>
      </c>
      <c r="P1278" s="2">
        <v>4</v>
      </c>
      <c r="Q1278" s="2">
        <v>0</v>
      </c>
      <c r="R1278" s="2">
        <v>1276</v>
      </c>
      <c r="S1278" s="2">
        <v>383900</v>
      </c>
      <c r="T1278" s="2">
        <v>30425300</v>
      </c>
      <c r="U1278" s="2">
        <v>31</v>
      </c>
      <c r="V1278" s="2">
        <v>67</v>
      </c>
      <c r="W1278" s="2">
        <v>30</v>
      </c>
      <c r="X1278" s="2">
        <v>114</v>
      </c>
      <c r="Y1278" s="2">
        <v>34</v>
      </c>
      <c r="Z1278" s="2">
        <v>36</v>
      </c>
      <c r="AA1278" s="9">
        <f t="shared" si="173"/>
        <v>7905</v>
      </c>
      <c r="AB1278" s="9">
        <f t="shared" si="174"/>
        <v>852</v>
      </c>
      <c r="AC1278" s="9">
        <f t="shared" si="175"/>
        <v>1359</v>
      </c>
      <c r="AD1278" s="9">
        <f t="shared" si="176"/>
        <v>1276</v>
      </c>
      <c r="AE1278" s="44">
        <f t="shared" si="177"/>
        <v>1.485590094103441E-5</v>
      </c>
      <c r="AF1278" s="9">
        <f t="shared" si="178"/>
        <v>17</v>
      </c>
      <c r="AG1278" s="9">
        <f t="shared" si="171"/>
        <v>70</v>
      </c>
      <c r="AH1278" s="44">
        <f t="shared" si="179"/>
        <v>6.7567598412700415E-6</v>
      </c>
      <c r="AI1278">
        <f>AA1278/'Totals and Drop Down Lists'!W$6*Inputs!E$37</f>
        <v>7170.9449185196518</v>
      </c>
      <c r="AJ1278">
        <f>AB1278/'Totals and Drop Down Lists'!X$6*Inputs!F$37</f>
        <v>2803.4098797088941</v>
      </c>
      <c r="AK1278">
        <f>AC1278/'Totals and Drop Down Lists'!Y$6*Inputs!G$37</f>
        <v>8958.9870516032533</v>
      </c>
      <c r="AL1278">
        <f>AD1278/'Totals and Drop Down Lists'!Z$6*Inputs!H$37</f>
        <v>10230.331620512203</v>
      </c>
      <c r="AM1278">
        <f>AE1278/'Totals and Drop Down Lists'!AA$6*Inputs!I$37</f>
        <v>1849.4014571381529</v>
      </c>
      <c r="AN1278">
        <f>AF1278/'Totals and Drop Down Lists'!AB$6*Inputs!J$37</f>
        <v>339.26378338586062</v>
      </c>
      <c r="AO1278">
        <f>AG1278/'Totals and Drop Down Lists'!AC$6*Inputs!K$37</f>
        <v>1303.6503325364133</v>
      </c>
      <c r="AP1278">
        <f>AH1278/'Totals and Drop Down Lists'!AD$6*Inputs!L$37</f>
        <v>1590.0676789170552</v>
      </c>
      <c r="AQ1278">
        <f>IF(OR($D1278="51",$D1278="52",$D1278="61"),(AA1278/'Totals and Drop Down Lists'!W$4)*Inputs!E$38,0)</f>
        <v>0</v>
      </c>
      <c r="AR1278">
        <f>IF(OR($D1278="51",$D1278="52",$D1278="61"),(AB1278/'Totals and Drop Down Lists'!X$4)*Inputs!F$38,0)</f>
        <v>0</v>
      </c>
      <c r="AS1278">
        <f>IF(OR($D1278="51",$D1278="52",$D1278="61"),(AC1278/'Totals and Drop Down Lists'!Y$4)*Inputs!G$38,0)</f>
        <v>0</v>
      </c>
      <c r="AT1278">
        <f>IF(OR($D1278="51",$D1278="52",$D1278="61"),(AD1278/'Totals and Drop Down Lists'!Z$4)*Inputs!H$38,0)</f>
        <v>0</v>
      </c>
      <c r="AU1278">
        <f>IF(OR($D1278="51",$D1278="52",$D1278="61"),(AE1278/'Totals and Drop Down Lists'!AA$4)*Inputs!I$38,0)</f>
        <v>0</v>
      </c>
      <c r="AV1278">
        <f>IF(OR($D1278="51",$D1278="52",$D1278="61"),(AF1278/'Totals and Drop Down Lists'!AB$4)*Inputs!J$38,0)</f>
        <v>0</v>
      </c>
      <c r="AW1278">
        <f>IF(OR($D1278="51",$D1278="52",$D1278="61"),(AG1278/'Totals and Drop Down Lists'!AC$4)*Inputs!K$38,0)</f>
        <v>0</v>
      </c>
      <c r="AX1278">
        <f>IF(OR($D1278="51",$D1278="52",$D1278="61"),(AH1278/'Totals and Drop Down Lists'!AD$4)*Inputs!L$38,0)</f>
        <v>0</v>
      </c>
      <c r="AY1278">
        <f>IF(OR($D1278="51",$D1278="52",$D1278="61"),0,(AA1278/'Totals and Drop Down Lists'!W$5)*Inputs!E$39)</f>
        <v>0</v>
      </c>
      <c r="AZ1278">
        <f>IF(OR($D1278="51",$D1278="52",$D1278="61"),0,(AB1278/'Totals and Drop Down Lists'!X$5)*Inputs!F$39)</f>
        <v>0</v>
      </c>
      <c r="BA1278">
        <f>IF(OR($D1278="51",$D1278="52",$D1278="61"),0,(AC1278/'Totals and Drop Down Lists'!Y$5)*Inputs!G$39)</f>
        <v>0</v>
      </c>
      <c r="BB1278">
        <f>IF(OR($D1278="51",$D1278="52",$D1278="61"),0,(AD1278/'Totals and Drop Down Lists'!Z$5)*Inputs!H$39)</f>
        <v>0</v>
      </c>
      <c r="BC1278">
        <f>IF(OR($D1278="51",$D1278="52",$D1278="61"),0,(AE1278/'Totals and Drop Down Lists'!AA$5)*Inputs!I$39)</f>
        <v>0</v>
      </c>
      <c r="BD1278">
        <f>IF(OR($D1278="51",$D1278="52",$D1278="61"),0,(AF1278/'Totals and Drop Down Lists'!AB$5)*Inputs!J$39)</f>
        <v>0</v>
      </c>
      <c r="BE1278">
        <f>IF(OR($D1278="51",$D1278="52",$D1278="61"),0,(AG1278/'Totals and Drop Down Lists'!AC$5)*Inputs!K$39)</f>
        <v>0</v>
      </c>
      <c r="BF1278">
        <f>IF(OR($D1278="51",$D1278="52",$D1278="61"),0,(AH1278/'Totals and Drop Down Lists'!AD$5)*Inputs!L$39)</f>
        <v>0</v>
      </c>
      <c r="BG1278" s="10">
        <f t="shared" si="172"/>
        <v>34246.056722321482</v>
      </c>
    </row>
    <row r="1279" spans="1:59" ht="28.8">
      <c r="A1279" s="1" t="s">
        <v>7460</v>
      </c>
      <c r="B1279" s="1" t="s">
        <v>2488</v>
      </c>
      <c r="C1279" s="1" t="s">
        <v>1586</v>
      </c>
      <c r="D1279" s="1" t="s">
        <v>58</v>
      </c>
      <c r="E1279" s="1" t="s">
        <v>2527</v>
      </c>
      <c r="F1279" s="2">
        <v>23289</v>
      </c>
      <c r="G1279" s="2">
        <v>128</v>
      </c>
      <c r="H1279" s="2">
        <v>38</v>
      </c>
      <c r="I1279" s="2">
        <v>1670</v>
      </c>
      <c r="J1279" s="2">
        <v>8972</v>
      </c>
      <c r="K1279" s="2">
        <v>2278</v>
      </c>
      <c r="L1279" s="2">
        <v>15</v>
      </c>
      <c r="M1279" s="2">
        <v>10</v>
      </c>
      <c r="N1279" s="2">
        <v>0</v>
      </c>
      <c r="O1279" s="2">
        <v>16</v>
      </c>
      <c r="P1279" s="2">
        <v>47</v>
      </c>
      <c r="Q1279" s="2">
        <v>0</v>
      </c>
      <c r="R1279" s="2">
        <v>1501</v>
      </c>
      <c r="S1279" s="2">
        <v>1810700</v>
      </c>
      <c r="T1279" s="2">
        <v>106585200</v>
      </c>
      <c r="U1279" s="2">
        <v>215</v>
      </c>
      <c r="V1279" s="2">
        <v>175</v>
      </c>
      <c r="W1279" s="2">
        <v>0</v>
      </c>
      <c r="X1279" s="2">
        <v>418</v>
      </c>
      <c r="Y1279" s="2">
        <v>75</v>
      </c>
      <c r="Z1279" s="2">
        <v>259</v>
      </c>
      <c r="AA1279" s="9">
        <f t="shared" si="173"/>
        <v>23289</v>
      </c>
      <c r="AB1279" s="9">
        <f t="shared" si="174"/>
        <v>1504</v>
      </c>
      <c r="AC1279" s="9">
        <f t="shared" si="175"/>
        <v>1589</v>
      </c>
      <c r="AD1279" s="9">
        <f t="shared" si="176"/>
        <v>1501</v>
      </c>
      <c r="AE1279" s="44">
        <f t="shared" si="177"/>
        <v>4.0393730212277591E-5</v>
      </c>
      <c r="AF1279" s="9">
        <f t="shared" si="178"/>
        <v>243</v>
      </c>
      <c r="AG1279" s="9">
        <f t="shared" si="171"/>
        <v>334</v>
      </c>
      <c r="AH1279" s="44">
        <f t="shared" si="179"/>
        <v>3.1554551226131184E-5</v>
      </c>
      <c r="AI1279">
        <f>AA1279/'Totals and Drop Down Lists'!W$6*Inputs!E$37</f>
        <v>21126.392942113114</v>
      </c>
      <c r="AJ1279">
        <f>AB1279/'Totals and Drop Down Lists'!X$6*Inputs!F$37</f>
        <v>4948.7423228664047</v>
      </c>
      <c r="AK1279">
        <f>AC1279/'Totals and Drop Down Lists'!Y$6*Inputs!G$37</f>
        <v>10475.224742455899</v>
      </c>
      <c r="AL1279">
        <f>AD1279/'Totals and Drop Down Lists'!Z$6*Inputs!H$37</f>
        <v>12034.269406260828</v>
      </c>
      <c r="AM1279">
        <f>AE1279/'Totals and Drop Down Lists'!AA$6*Inputs!I$37</f>
        <v>5028.589232679009</v>
      </c>
      <c r="AN1279">
        <f>AF1279/'Totals and Drop Down Lists'!AB$6*Inputs!J$37</f>
        <v>4849.4764331037723</v>
      </c>
      <c r="AO1279">
        <f>AG1279/'Totals and Drop Down Lists'!AC$6*Inputs!K$37</f>
        <v>6220.2744438166001</v>
      </c>
      <c r="AP1279">
        <f>AH1279/'Totals and Drop Down Lists'!AD$6*Inputs!L$37</f>
        <v>7425.7296701510022</v>
      </c>
      <c r="AQ1279">
        <f>IF(OR($D1279="51",$D1279="52",$D1279="61"),(AA1279/'Totals and Drop Down Lists'!W$4)*Inputs!E$38,0)</f>
        <v>0</v>
      </c>
      <c r="AR1279">
        <f>IF(OR($D1279="51",$D1279="52",$D1279="61"),(AB1279/'Totals and Drop Down Lists'!X$4)*Inputs!F$38,0)</f>
        <v>0</v>
      </c>
      <c r="AS1279">
        <f>IF(OR($D1279="51",$D1279="52",$D1279="61"),(AC1279/'Totals and Drop Down Lists'!Y$4)*Inputs!G$38,0)</f>
        <v>0</v>
      </c>
      <c r="AT1279">
        <f>IF(OR($D1279="51",$D1279="52",$D1279="61"),(AD1279/'Totals and Drop Down Lists'!Z$4)*Inputs!H$38,0)</f>
        <v>0</v>
      </c>
      <c r="AU1279">
        <f>IF(OR($D1279="51",$D1279="52",$D1279="61"),(AE1279/'Totals and Drop Down Lists'!AA$4)*Inputs!I$38,0)</f>
        <v>0</v>
      </c>
      <c r="AV1279">
        <f>IF(OR($D1279="51",$D1279="52",$D1279="61"),(AF1279/'Totals and Drop Down Lists'!AB$4)*Inputs!J$38,0)</f>
        <v>0</v>
      </c>
      <c r="AW1279">
        <f>IF(OR($D1279="51",$D1279="52",$D1279="61"),(AG1279/'Totals and Drop Down Lists'!AC$4)*Inputs!K$38,0)</f>
        <v>0</v>
      </c>
      <c r="AX1279">
        <f>IF(OR($D1279="51",$D1279="52",$D1279="61"),(AH1279/'Totals and Drop Down Lists'!AD$4)*Inputs!L$38,0)</f>
        <v>0</v>
      </c>
      <c r="AY1279">
        <f>IF(OR($D1279="51",$D1279="52",$D1279="61"),0,(AA1279/'Totals and Drop Down Lists'!W$5)*Inputs!E$39)</f>
        <v>0</v>
      </c>
      <c r="AZ1279">
        <f>IF(OR($D1279="51",$D1279="52",$D1279="61"),0,(AB1279/'Totals and Drop Down Lists'!X$5)*Inputs!F$39)</f>
        <v>0</v>
      </c>
      <c r="BA1279">
        <f>IF(OR($D1279="51",$D1279="52",$D1279="61"),0,(AC1279/'Totals and Drop Down Lists'!Y$5)*Inputs!G$39)</f>
        <v>0</v>
      </c>
      <c r="BB1279">
        <f>IF(OR($D1279="51",$D1279="52",$D1279="61"),0,(AD1279/'Totals and Drop Down Lists'!Z$5)*Inputs!H$39)</f>
        <v>0</v>
      </c>
      <c r="BC1279">
        <f>IF(OR($D1279="51",$D1279="52",$D1279="61"),0,(AE1279/'Totals and Drop Down Lists'!AA$5)*Inputs!I$39)</f>
        <v>0</v>
      </c>
      <c r="BD1279">
        <f>IF(OR($D1279="51",$D1279="52",$D1279="61"),0,(AF1279/'Totals and Drop Down Lists'!AB$5)*Inputs!J$39)</f>
        <v>0</v>
      </c>
      <c r="BE1279">
        <f>IF(OR($D1279="51",$D1279="52",$D1279="61"),0,(AG1279/'Totals and Drop Down Lists'!AC$5)*Inputs!K$39)</f>
        <v>0</v>
      </c>
      <c r="BF1279">
        <f>IF(OR($D1279="51",$D1279="52",$D1279="61"),0,(AH1279/'Totals and Drop Down Lists'!AD$5)*Inputs!L$39)</f>
        <v>0</v>
      </c>
      <c r="BG1279" s="10">
        <f t="shared" si="172"/>
        <v>72108.699193446635</v>
      </c>
    </row>
    <row r="1280" spans="1:59" ht="28.8">
      <c r="A1280" s="1" t="s">
        <v>7460</v>
      </c>
      <c r="B1280" s="1" t="s">
        <v>2488</v>
      </c>
      <c r="C1280" s="1" t="s">
        <v>2528</v>
      </c>
      <c r="D1280" s="1" t="s">
        <v>25</v>
      </c>
      <c r="E1280" s="1" t="s">
        <v>2529</v>
      </c>
      <c r="F1280" s="2">
        <v>2998</v>
      </c>
      <c r="G1280" s="2">
        <v>20</v>
      </c>
      <c r="H1280" s="2">
        <v>0</v>
      </c>
      <c r="I1280" s="2">
        <v>373</v>
      </c>
      <c r="J1280" s="2">
        <v>1269</v>
      </c>
      <c r="K1280" s="2">
        <v>313</v>
      </c>
      <c r="L1280" s="2">
        <v>8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722</v>
      </c>
      <c r="S1280" s="2">
        <v>115000</v>
      </c>
      <c r="T1280" s="2">
        <v>10285000</v>
      </c>
      <c r="U1280" s="2">
        <v>11</v>
      </c>
      <c r="V1280" s="2">
        <v>36</v>
      </c>
      <c r="W1280" s="2">
        <v>8</v>
      </c>
      <c r="X1280" s="2">
        <v>92</v>
      </c>
      <c r="Y1280" s="2">
        <v>16</v>
      </c>
      <c r="Z1280" s="2">
        <v>44</v>
      </c>
      <c r="AA1280" s="9">
        <f t="shared" si="173"/>
        <v>2998</v>
      </c>
      <c r="AB1280" s="9">
        <f t="shared" si="174"/>
        <v>353</v>
      </c>
      <c r="AC1280" s="9">
        <f t="shared" si="175"/>
        <v>730</v>
      </c>
      <c r="AD1280" s="9">
        <f t="shared" si="176"/>
        <v>722</v>
      </c>
      <c r="AE1280" s="44">
        <f t="shared" si="177"/>
        <v>5.3916642373491573E-6</v>
      </c>
      <c r="AF1280" s="9">
        <f t="shared" si="178"/>
        <v>48</v>
      </c>
      <c r="AG1280" s="9">
        <f t="shared" si="171"/>
        <v>60</v>
      </c>
      <c r="AH1280" s="44">
        <f t="shared" si="179"/>
        <v>5.506619294432245E-6</v>
      </c>
      <c r="AI1280">
        <f>AA1280/'Totals and Drop Down Lists'!W$6*Inputs!E$37</f>
        <v>2719.6069406352835</v>
      </c>
      <c r="AJ1280">
        <f>AB1280/'Totals and Drop Down Lists'!X$6*Inputs!F$37</f>
        <v>1161.506675513192</v>
      </c>
      <c r="AK1280">
        <f>AC1280/'Totals and Drop Down Lists'!Y$6*Inputs!G$37</f>
        <v>4812.4065840105768</v>
      </c>
      <c r="AL1280">
        <f>AD1280/'Totals and Drop Down Lists'!Z$6*Inputs!H$37</f>
        <v>5788.6359169355874</v>
      </c>
      <c r="AM1280">
        <f>AE1280/'Totals and Drop Down Lists'!AA$6*Inputs!I$37</f>
        <v>671.20477825822775</v>
      </c>
      <c r="AN1280">
        <f>AF1280/'Totals and Drop Down Lists'!AB$6*Inputs!J$37</f>
        <v>957.92127073654751</v>
      </c>
      <c r="AO1280">
        <f>AG1280/'Totals and Drop Down Lists'!AC$6*Inputs!K$37</f>
        <v>1117.4145707454973</v>
      </c>
      <c r="AP1280">
        <f>AH1280/'Totals and Drop Down Lists'!AD$6*Inputs!L$37</f>
        <v>1295.8722177303168</v>
      </c>
      <c r="AQ1280">
        <f>IF(OR($D1280="51",$D1280="52",$D1280="61"),(AA1280/'Totals and Drop Down Lists'!W$4)*Inputs!E$38,0)</f>
        <v>0</v>
      </c>
      <c r="AR1280">
        <f>IF(OR($D1280="51",$D1280="52",$D1280="61"),(AB1280/'Totals and Drop Down Lists'!X$4)*Inputs!F$38,0)</f>
        <v>0</v>
      </c>
      <c r="AS1280">
        <f>IF(OR($D1280="51",$D1280="52",$D1280="61"),(AC1280/'Totals and Drop Down Lists'!Y$4)*Inputs!G$38,0)</f>
        <v>0</v>
      </c>
      <c r="AT1280">
        <f>IF(OR($D1280="51",$D1280="52",$D1280="61"),(AD1280/'Totals and Drop Down Lists'!Z$4)*Inputs!H$38,0)</f>
        <v>0</v>
      </c>
      <c r="AU1280">
        <f>IF(OR($D1280="51",$D1280="52",$D1280="61"),(AE1280/'Totals and Drop Down Lists'!AA$4)*Inputs!I$38,0)</f>
        <v>0</v>
      </c>
      <c r="AV1280">
        <f>IF(OR($D1280="51",$D1280="52",$D1280="61"),(AF1280/'Totals and Drop Down Lists'!AB$4)*Inputs!J$38,0)</f>
        <v>0</v>
      </c>
      <c r="AW1280">
        <f>IF(OR($D1280="51",$D1280="52",$D1280="61"),(AG1280/'Totals and Drop Down Lists'!AC$4)*Inputs!K$38,0)</f>
        <v>0</v>
      </c>
      <c r="AX1280">
        <f>IF(OR($D1280="51",$D1280="52",$D1280="61"),(AH1280/'Totals and Drop Down Lists'!AD$4)*Inputs!L$38,0)</f>
        <v>0</v>
      </c>
      <c r="AY1280">
        <f>IF(OR($D1280="51",$D1280="52",$D1280="61"),0,(AA1280/'Totals and Drop Down Lists'!W$5)*Inputs!E$39)</f>
        <v>0</v>
      </c>
      <c r="AZ1280">
        <f>IF(OR($D1280="51",$D1280="52",$D1280="61"),0,(AB1280/'Totals and Drop Down Lists'!X$5)*Inputs!F$39)</f>
        <v>0</v>
      </c>
      <c r="BA1280">
        <f>IF(OR($D1280="51",$D1280="52",$D1280="61"),0,(AC1280/'Totals and Drop Down Lists'!Y$5)*Inputs!G$39)</f>
        <v>0</v>
      </c>
      <c r="BB1280">
        <f>IF(OR($D1280="51",$D1280="52",$D1280="61"),0,(AD1280/'Totals and Drop Down Lists'!Z$5)*Inputs!H$39)</f>
        <v>0</v>
      </c>
      <c r="BC1280">
        <f>IF(OR($D1280="51",$D1280="52",$D1280="61"),0,(AE1280/'Totals and Drop Down Lists'!AA$5)*Inputs!I$39)</f>
        <v>0</v>
      </c>
      <c r="BD1280">
        <f>IF(OR($D1280="51",$D1280="52",$D1280="61"),0,(AF1280/'Totals and Drop Down Lists'!AB$5)*Inputs!J$39)</f>
        <v>0</v>
      </c>
      <c r="BE1280">
        <f>IF(OR($D1280="51",$D1280="52",$D1280="61"),0,(AG1280/'Totals and Drop Down Lists'!AC$5)*Inputs!K$39)</f>
        <v>0</v>
      </c>
      <c r="BF1280">
        <f>IF(OR($D1280="51",$D1280="52",$D1280="61"),0,(AH1280/'Totals and Drop Down Lists'!AD$5)*Inputs!L$39)</f>
        <v>0</v>
      </c>
      <c r="BG1280" s="10">
        <f t="shared" si="172"/>
        <v>18524.568954565231</v>
      </c>
    </row>
    <row r="1281" spans="1:59" ht="28.8">
      <c r="A1281" s="1" t="s">
        <v>7460</v>
      </c>
      <c r="B1281" s="1" t="s">
        <v>2488</v>
      </c>
      <c r="C1281" s="1" t="s">
        <v>2530</v>
      </c>
      <c r="D1281" s="1" t="s">
        <v>25</v>
      </c>
      <c r="E1281" s="1" t="s">
        <v>2531</v>
      </c>
      <c r="F1281" s="2">
        <v>2782</v>
      </c>
      <c r="G1281" s="2">
        <v>3</v>
      </c>
      <c r="H1281" s="2">
        <v>0</v>
      </c>
      <c r="I1281" s="2">
        <v>502</v>
      </c>
      <c r="J1281" s="2">
        <v>1271</v>
      </c>
      <c r="K1281" s="2">
        <v>252</v>
      </c>
      <c r="L1281" s="2">
        <v>34</v>
      </c>
      <c r="M1281" s="2">
        <v>1</v>
      </c>
      <c r="N1281" s="2">
        <v>0</v>
      </c>
      <c r="O1281" s="2">
        <v>6</v>
      </c>
      <c r="P1281" s="2">
        <v>0</v>
      </c>
      <c r="Q1281" s="2">
        <v>2</v>
      </c>
      <c r="R1281" s="2">
        <v>732</v>
      </c>
      <c r="S1281" s="2">
        <v>86100</v>
      </c>
      <c r="T1281" s="2">
        <v>5229300</v>
      </c>
      <c r="U1281" s="2">
        <v>25</v>
      </c>
      <c r="V1281" s="2">
        <v>41</v>
      </c>
      <c r="W1281" s="2">
        <v>8</v>
      </c>
      <c r="X1281" s="2">
        <v>56</v>
      </c>
      <c r="Y1281" s="2">
        <v>24</v>
      </c>
      <c r="Z1281" s="2">
        <v>12</v>
      </c>
      <c r="AA1281" s="9">
        <f t="shared" si="173"/>
        <v>2782</v>
      </c>
      <c r="AB1281" s="9">
        <f t="shared" si="174"/>
        <v>499</v>
      </c>
      <c r="AC1281" s="9">
        <f t="shared" si="175"/>
        <v>775</v>
      </c>
      <c r="AD1281" s="9">
        <f t="shared" si="176"/>
        <v>732</v>
      </c>
      <c r="AE1281" s="44">
        <f t="shared" si="177"/>
        <v>3.4894045011670897E-6</v>
      </c>
      <c r="AF1281" s="9">
        <f t="shared" si="178"/>
        <v>7</v>
      </c>
      <c r="AG1281" s="9">
        <f t="shared" si="171"/>
        <v>36</v>
      </c>
      <c r="AH1281" s="44">
        <f t="shared" si="179"/>
        <v>2.6558807875782428E-6</v>
      </c>
      <c r="AI1281">
        <f>AA1281/'Totals and Drop Down Lists'!W$6*Inputs!E$37</f>
        <v>2523.6646126909136</v>
      </c>
      <c r="AJ1281">
        <f>AB1281/'Totals and Drop Down Lists'!X$6*Inputs!F$37</f>
        <v>1641.9032041957018</v>
      </c>
      <c r="AK1281">
        <f>AC1281/'Totals and Drop Down Lists'!Y$6*Inputs!G$37</f>
        <v>5109.0617843947912</v>
      </c>
      <c r="AL1281">
        <f>AD1281/'Totals and Drop Down Lists'!Z$6*Inputs!H$37</f>
        <v>5868.810929635526</v>
      </c>
      <c r="AM1281">
        <f>AE1281/'Totals and Drop Down Lists'!AA$6*Inputs!I$37</f>
        <v>434.39369948797628</v>
      </c>
      <c r="AN1281">
        <f>AF1281/'Totals and Drop Down Lists'!AB$6*Inputs!J$37</f>
        <v>139.69685198241319</v>
      </c>
      <c r="AO1281">
        <f>AG1281/'Totals and Drop Down Lists'!AC$6*Inputs!K$37</f>
        <v>670.44874244729829</v>
      </c>
      <c r="AP1281">
        <f>AH1281/'Totals and Drop Down Lists'!AD$6*Inputs!L$37</f>
        <v>625.00818418775566</v>
      </c>
      <c r="AQ1281">
        <f>IF(OR($D1281="51",$D1281="52",$D1281="61"),(AA1281/'Totals and Drop Down Lists'!W$4)*Inputs!E$38,0)</f>
        <v>0</v>
      </c>
      <c r="AR1281">
        <f>IF(OR($D1281="51",$D1281="52",$D1281="61"),(AB1281/'Totals and Drop Down Lists'!X$4)*Inputs!F$38,0)</f>
        <v>0</v>
      </c>
      <c r="AS1281">
        <f>IF(OR($D1281="51",$D1281="52",$D1281="61"),(AC1281/'Totals and Drop Down Lists'!Y$4)*Inputs!G$38,0)</f>
        <v>0</v>
      </c>
      <c r="AT1281">
        <f>IF(OR($D1281="51",$D1281="52",$D1281="61"),(AD1281/'Totals and Drop Down Lists'!Z$4)*Inputs!H$38,0)</f>
        <v>0</v>
      </c>
      <c r="AU1281">
        <f>IF(OR($D1281="51",$D1281="52",$D1281="61"),(AE1281/'Totals and Drop Down Lists'!AA$4)*Inputs!I$38,0)</f>
        <v>0</v>
      </c>
      <c r="AV1281">
        <f>IF(OR($D1281="51",$D1281="52",$D1281="61"),(AF1281/'Totals and Drop Down Lists'!AB$4)*Inputs!J$38,0)</f>
        <v>0</v>
      </c>
      <c r="AW1281">
        <f>IF(OR($D1281="51",$D1281="52",$D1281="61"),(AG1281/'Totals and Drop Down Lists'!AC$4)*Inputs!K$38,0)</f>
        <v>0</v>
      </c>
      <c r="AX1281">
        <f>IF(OR($D1281="51",$D1281="52",$D1281="61"),(AH1281/'Totals and Drop Down Lists'!AD$4)*Inputs!L$38,0)</f>
        <v>0</v>
      </c>
      <c r="AY1281">
        <f>IF(OR($D1281="51",$D1281="52",$D1281="61"),0,(AA1281/'Totals and Drop Down Lists'!W$5)*Inputs!E$39)</f>
        <v>0</v>
      </c>
      <c r="AZ1281">
        <f>IF(OR($D1281="51",$D1281="52",$D1281="61"),0,(AB1281/'Totals and Drop Down Lists'!X$5)*Inputs!F$39)</f>
        <v>0</v>
      </c>
      <c r="BA1281">
        <f>IF(OR($D1281="51",$D1281="52",$D1281="61"),0,(AC1281/'Totals and Drop Down Lists'!Y$5)*Inputs!G$39)</f>
        <v>0</v>
      </c>
      <c r="BB1281">
        <f>IF(OR($D1281="51",$D1281="52",$D1281="61"),0,(AD1281/'Totals and Drop Down Lists'!Z$5)*Inputs!H$39)</f>
        <v>0</v>
      </c>
      <c r="BC1281">
        <f>IF(OR($D1281="51",$D1281="52",$D1281="61"),0,(AE1281/'Totals and Drop Down Lists'!AA$5)*Inputs!I$39)</f>
        <v>0</v>
      </c>
      <c r="BD1281">
        <f>IF(OR($D1281="51",$D1281="52",$D1281="61"),0,(AF1281/'Totals and Drop Down Lists'!AB$5)*Inputs!J$39)</f>
        <v>0</v>
      </c>
      <c r="BE1281">
        <f>IF(OR($D1281="51",$D1281="52",$D1281="61"),0,(AG1281/'Totals and Drop Down Lists'!AC$5)*Inputs!K$39)</f>
        <v>0</v>
      </c>
      <c r="BF1281">
        <f>IF(OR($D1281="51",$D1281="52",$D1281="61"),0,(AH1281/'Totals and Drop Down Lists'!AD$5)*Inputs!L$39)</f>
        <v>0</v>
      </c>
      <c r="BG1281" s="10">
        <f t="shared" si="172"/>
        <v>17012.988009022374</v>
      </c>
    </row>
    <row r="1282" spans="1:59" ht="28.8">
      <c r="A1282" s="1" t="s">
        <v>7460</v>
      </c>
      <c r="B1282" s="1" t="s">
        <v>2488</v>
      </c>
      <c r="C1282" s="1" t="s">
        <v>2532</v>
      </c>
      <c r="D1282" s="1" t="s">
        <v>25</v>
      </c>
      <c r="E1282" s="1" t="s">
        <v>2533</v>
      </c>
      <c r="F1282" s="2">
        <v>28746</v>
      </c>
      <c r="G1282" s="2">
        <v>1472</v>
      </c>
      <c r="H1282" s="2">
        <v>138</v>
      </c>
      <c r="I1282" s="2">
        <v>4448</v>
      </c>
      <c r="J1282" s="2">
        <v>11824</v>
      </c>
      <c r="K1282" s="2">
        <v>4387</v>
      </c>
      <c r="L1282" s="2">
        <v>11</v>
      </c>
      <c r="M1282" s="2">
        <v>31</v>
      </c>
      <c r="N1282" s="2">
        <v>0</v>
      </c>
      <c r="O1282" s="2">
        <v>0</v>
      </c>
      <c r="P1282" s="2">
        <v>36</v>
      </c>
      <c r="Q1282" s="2">
        <v>0</v>
      </c>
      <c r="R1282" s="2">
        <v>1729</v>
      </c>
      <c r="S1282" s="2">
        <v>2745900</v>
      </c>
      <c r="T1282" s="2">
        <v>133730600</v>
      </c>
      <c r="U1282" s="2">
        <v>207</v>
      </c>
      <c r="V1282" s="2">
        <v>374</v>
      </c>
      <c r="W1282" s="2">
        <v>70</v>
      </c>
      <c r="X1282" s="2">
        <v>1317</v>
      </c>
      <c r="Y1282" s="2">
        <v>270</v>
      </c>
      <c r="Z1282" s="2">
        <v>727</v>
      </c>
      <c r="AA1282" s="9">
        <f t="shared" si="173"/>
        <v>28746</v>
      </c>
      <c r="AB1282" s="9">
        <f t="shared" si="174"/>
        <v>2838</v>
      </c>
      <c r="AC1282" s="9">
        <f t="shared" si="175"/>
        <v>1807</v>
      </c>
      <c r="AD1282" s="9">
        <f t="shared" si="176"/>
        <v>1729</v>
      </c>
      <c r="AE1282" s="44">
        <f t="shared" si="177"/>
        <v>1.1367543733326438E-4</v>
      </c>
      <c r="AF1282" s="9">
        <f t="shared" si="178"/>
        <v>873</v>
      </c>
      <c r="AG1282" s="9">
        <f t="shared" ref="AG1282:AG1345" si="180">Y1282+Z1282</f>
        <v>997</v>
      </c>
      <c r="AH1282" s="44">
        <f t="shared" si="179"/>
        <v>1.3764151936743324E-4</v>
      </c>
      <c r="AI1282">
        <f>AA1282/'Totals and Drop Down Lists'!W$6*Inputs!E$37</f>
        <v>26076.658143929908</v>
      </c>
      <c r="AJ1282">
        <f>AB1282/'Totals and Drop Down Lists'!X$6*Inputs!F$37</f>
        <v>9338.1188246641323</v>
      </c>
      <c r="AK1282">
        <f>AC1282/'Totals and Drop Down Lists'!Y$6*Inputs!G$37</f>
        <v>11912.354379872759</v>
      </c>
      <c r="AL1282">
        <f>AD1282/'Totals and Drop Down Lists'!Z$6*Inputs!H$37</f>
        <v>13862.259695819435</v>
      </c>
      <c r="AM1282">
        <f>AE1282/'Totals and Drop Down Lists'!AA$6*Inputs!I$37</f>
        <v>14151.381345325368</v>
      </c>
      <c r="AN1282">
        <f>AF1282/'Totals and Drop Down Lists'!AB$6*Inputs!J$37</f>
        <v>17422.193111520959</v>
      </c>
      <c r="AO1282">
        <f>AG1282/'Totals and Drop Down Lists'!AC$6*Inputs!K$37</f>
        <v>18567.705450554346</v>
      </c>
      <c r="AP1282">
        <f>AH1282/'Totals and Drop Down Lists'!AD$6*Inputs!L$37</f>
        <v>32391.166234206918</v>
      </c>
      <c r="AQ1282">
        <f>IF(OR($D1282="51",$D1282="52",$D1282="61"),(AA1282/'Totals and Drop Down Lists'!W$4)*Inputs!E$38,0)</f>
        <v>0</v>
      </c>
      <c r="AR1282">
        <f>IF(OR($D1282="51",$D1282="52",$D1282="61"),(AB1282/'Totals and Drop Down Lists'!X$4)*Inputs!F$38,0)</f>
        <v>0</v>
      </c>
      <c r="AS1282">
        <f>IF(OR($D1282="51",$D1282="52",$D1282="61"),(AC1282/'Totals and Drop Down Lists'!Y$4)*Inputs!G$38,0)</f>
        <v>0</v>
      </c>
      <c r="AT1282">
        <f>IF(OR($D1282="51",$D1282="52",$D1282="61"),(AD1282/'Totals and Drop Down Lists'!Z$4)*Inputs!H$38,0)</f>
        <v>0</v>
      </c>
      <c r="AU1282">
        <f>IF(OR($D1282="51",$D1282="52",$D1282="61"),(AE1282/'Totals and Drop Down Lists'!AA$4)*Inputs!I$38,0)</f>
        <v>0</v>
      </c>
      <c r="AV1282">
        <f>IF(OR($D1282="51",$D1282="52",$D1282="61"),(AF1282/'Totals and Drop Down Lists'!AB$4)*Inputs!J$38,0)</f>
        <v>0</v>
      </c>
      <c r="AW1282">
        <f>IF(OR($D1282="51",$D1282="52",$D1282="61"),(AG1282/'Totals and Drop Down Lists'!AC$4)*Inputs!K$38,0)</f>
        <v>0</v>
      </c>
      <c r="AX1282">
        <f>IF(OR($D1282="51",$D1282="52",$D1282="61"),(AH1282/'Totals and Drop Down Lists'!AD$4)*Inputs!L$38,0)</f>
        <v>0</v>
      </c>
      <c r="AY1282">
        <f>IF(OR($D1282="51",$D1282="52",$D1282="61"),0,(AA1282/'Totals and Drop Down Lists'!W$5)*Inputs!E$39)</f>
        <v>0</v>
      </c>
      <c r="AZ1282">
        <f>IF(OR($D1282="51",$D1282="52",$D1282="61"),0,(AB1282/'Totals and Drop Down Lists'!X$5)*Inputs!F$39)</f>
        <v>0</v>
      </c>
      <c r="BA1282">
        <f>IF(OR($D1282="51",$D1282="52",$D1282="61"),0,(AC1282/'Totals and Drop Down Lists'!Y$5)*Inputs!G$39)</f>
        <v>0</v>
      </c>
      <c r="BB1282">
        <f>IF(OR($D1282="51",$D1282="52",$D1282="61"),0,(AD1282/'Totals and Drop Down Lists'!Z$5)*Inputs!H$39)</f>
        <v>0</v>
      </c>
      <c r="BC1282">
        <f>IF(OR($D1282="51",$D1282="52",$D1282="61"),0,(AE1282/'Totals and Drop Down Lists'!AA$5)*Inputs!I$39)</f>
        <v>0</v>
      </c>
      <c r="BD1282">
        <f>IF(OR($D1282="51",$D1282="52",$D1282="61"),0,(AF1282/'Totals and Drop Down Lists'!AB$5)*Inputs!J$39)</f>
        <v>0</v>
      </c>
      <c r="BE1282">
        <f>IF(OR($D1282="51",$D1282="52",$D1282="61"),0,(AG1282/'Totals and Drop Down Lists'!AC$5)*Inputs!K$39)</f>
        <v>0</v>
      </c>
      <c r="BF1282">
        <f>IF(OR($D1282="51",$D1282="52",$D1282="61"),0,(AH1282/'Totals and Drop Down Lists'!AD$5)*Inputs!L$39)</f>
        <v>0</v>
      </c>
      <c r="BG1282" s="10">
        <f t="shared" ref="BG1282:BG1345" si="181">SUM(AI1282:BF1282)</f>
        <v>143721.83718589385</v>
      </c>
    </row>
    <row r="1283" spans="1:59" ht="28.8">
      <c r="A1283" s="1" t="s">
        <v>7460</v>
      </c>
      <c r="B1283" s="1" t="s">
        <v>2488</v>
      </c>
      <c r="C1283" s="1" t="s">
        <v>2534</v>
      </c>
      <c r="D1283" s="1" t="s">
        <v>25</v>
      </c>
      <c r="E1283" s="1" t="s">
        <v>2535</v>
      </c>
      <c r="F1283" s="2">
        <v>6454</v>
      </c>
      <c r="G1283" s="2">
        <v>58</v>
      </c>
      <c r="H1283" s="2">
        <v>0</v>
      </c>
      <c r="I1283" s="2">
        <v>370</v>
      </c>
      <c r="J1283" s="2">
        <v>2528</v>
      </c>
      <c r="K1283" s="2">
        <v>582</v>
      </c>
      <c r="L1283" s="2">
        <v>0</v>
      </c>
      <c r="M1283" s="2">
        <v>0</v>
      </c>
      <c r="N1283" s="2">
        <v>0</v>
      </c>
      <c r="O1283" s="2">
        <v>0</v>
      </c>
      <c r="P1283" s="2">
        <v>6</v>
      </c>
      <c r="Q1283" s="2">
        <v>0</v>
      </c>
      <c r="R1283" s="2">
        <v>1275</v>
      </c>
      <c r="S1283" s="2">
        <v>189900</v>
      </c>
      <c r="T1283" s="2">
        <v>11435300</v>
      </c>
      <c r="U1283" s="2">
        <v>18</v>
      </c>
      <c r="V1283" s="2">
        <v>54</v>
      </c>
      <c r="W1283" s="2">
        <v>4</v>
      </c>
      <c r="X1283" s="2">
        <v>104</v>
      </c>
      <c r="Y1283" s="2">
        <v>19</v>
      </c>
      <c r="Z1283" s="2">
        <v>52</v>
      </c>
      <c r="AA1283" s="9">
        <f t="shared" ref="AA1283:AA1346" si="182">F1283</f>
        <v>6454</v>
      </c>
      <c r="AB1283" s="9">
        <f t="shared" ref="AB1283:AB1346" si="183">I1283-G1283-H1283</f>
        <v>312</v>
      </c>
      <c r="AC1283" s="9">
        <f t="shared" ref="AC1283:AC1346" si="184">L1283+M1283+N1283+O1283+P1283+Q1283+R1283</f>
        <v>1281</v>
      </c>
      <c r="AD1283" s="9">
        <f t="shared" ref="AD1283:AD1346" si="185">R1283</f>
        <v>1275</v>
      </c>
      <c r="AE1283" s="44">
        <f t="shared" ref="AE1283:AE1346" si="186">IF(ISERROR(((K1283^2)*SUM(J:J))/((SUM(K:K)^2)*J1283)), 0, ((K1283^2)*SUM(J:J))/((SUM(K:K)^2)*J1283))</f>
        <v>9.3576044975038166E-6</v>
      </c>
      <c r="AF1283" s="9">
        <f t="shared" ref="AF1283:AF1346" si="187">-IF((W1283+V1283-X1283)&gt;0, 0, (W1283+V1283-X1283))</f>
        <v>46</v>
      </c>
      <c r="AG1283" s="9">
        <f t="shared" si="180"/>
        <v>71</v>
      </c>
      <c r="AH1283" s="44">
        <f t="shared" ref="AH1283:AH1346" si="188">(K1283*SUM(J:J)*AG1283)/(J1283*SUM(K:K)*SUM(AG:AG))</f>
        <v>6.082125119489568E-6</v>
      </c>
      <c r="AI1283">
        <f>AA1283/'Totals and Drop Down Lists'!W$6*Inputs!E$37</f>
        <v>5854.6841877452034</v>
      </c>
      <c r="AJ1283">
        <f>AB1283/'Totals and Drop Down Lists'!X$6*Inputs!F$37</f>
        <v>1026.6008010201583</v>
      </c>
      <c r="AK1283">
        <f>AC1283/'Totals and Drop Down Lists'!Y$6*Inputs!G$37</f>
        <v>8444.7847042706162</v>
      </c>
      <c r="AL1283">
        <f>AD1283/'Totals and Drop Down Lists'!Z$6*Inputs!H$37</f>
        <v>10222.314119242208</v>
      </c>
      <c r="AM1283">
        <f>AE1283/'Totals and Drop Down Lists'!AA$6*Inputs!I$37</f>
        <v>1164.9221048051147</v>
      </c>
      <c r="AN1283">
        <f>AF1283/'Totals and Drop Down Lists'!AB$6*Inputs!J$37</f>
        <v>918.00788445585806</v>
      </c>
      <c r="AO1283">
        <f>AG1283/'Totals and Drop Down Lists'!AC$6*Inputs!K$37</f>
        <v>1322.2739087155051</v>
      </c>
      <c r="AP1283">
        <f>AH1283/'Totals and Drop Down Lists'!AD$6*Inputs!L$37</f>
        <v>1431.3059511986557</v>
      </c>
      <c r="AQ1283">
        <f>IF(OR($D1283="51",$D1283="52",$D1283="61"),(AA1283/'Totals and Drop Down Lists'!W$4)*Inputs!E$38,0)</f>
        <v>0</v>
      </c>
      <c r="AR1283">
        <f>IF(OR($D1283="51",$D1283="52",$D1283="61"),(AB1283/'Totals and Drop Down Lists'!X$4)*Inputs!F$38,0)</f>
        <v>0</v>
      </c>
      <c r="AS1283">
        <f>IF(OR($D1283="51",$D1283="52",$D1283="61"),(AC1283/'Totals and Drop Down Lists'!Y$4)*Inputs!G$38,0)</f>
        <v>0</v>
      </c>
      <c r="AT1283">
        <f>IF(OR($D1283="51",$D1283="52",$D1283="61"),(AD1283/'Totals and Drop Down Lists'!Z$4)*Inputs!H$38,0)</f>
        <v>0</v>
      </c>
      <c r="AU1283">
        <f>IF(OR($D1283="51",$D1283="52",$D1283="61"),(AE1283/'Totals and Drop Down Lists'!AA$4)*Inputs!I$38,0)</f>
        <v>0</v>
      </c>
      <c r="AV1283">
        <f>IF(OR($D1283="51",$D1283="52",$D1283="61"),(AF1283/'Totals and Drop Down Lists'!AB$4)*Inputs!J$38,0)</f>
        <v>0</v>
      </c>
      <c r="AW1283">
        <f>IF(OR($D1283="51",$D1283="52",$D1283="61"),(AG1283/'Totals and Drop Down Lists'!AC$4)*Inputs!K$38,0)</f>
        <v>0</v>
      </c>
      <c r="AX1283">
        <f>IF(OR($D1283="51",$D1283="52",$D1283="61"),(AH1283/'Totals and Drop Down Lists'!AD$4)*Inputs!L$38,0)</f>
        <v>0</v>
      </c>
      <c r="AY1283">
        <f>IF(OR($D1283="51",$D1283="52",$D1283="61"),0,(AA1283/'Totals and Drop Down Lists'!W$5)*Inputs!E$39)</f>
        <v>0</v>
      </c>
      <c r="AZ1283">
        <f>IF(OR($D1283="51",$D1283="52",$D1283="61"),0,(AB1283/'Totals and Drop Down Lists'!X$5)*Inputs!F$39)</f>
        <v>0</v>
      </c>
      <c r="BA1283">
        <f>IF(OR($D1283="51",$D1283="52",$D1283="61"),0,(AC1283/'Totals and Drop Down Lists'!Y$5)*Inputs!G$39)</f>
        <v>0</v>
      </c>
      <c r="BB1283">
        <f>IF(OR($D1283="51",$D1283="52",$D1283="61"),0,(AD1283/'Totals and Drop Down Lists'!Z$5)*Inputs!H$39)</f>
        <v>0</v>
      </c>
      <c r="BC1283">
        <f>IF(OR($D1283="51",$D1283="52",$D1283="61"),0,(AE1283/'Totals and Drop Down Lists'!AA$5)*Inputs!I$39)</f>
        <v>0</v>
      </c>
      <c r="BD1283">
        <f>IF(OR($D1283="51",$D1283="52",$D1283="61"),0,(AF1283/'Totals and Drop Down Lists'!AB$5)*Inputs!J$39)</f>
        <v>0</v>
      </c>
      <c r="BE1283">
        <f>IF(OR($D1283="51",$D1283="52",$D1283="61"),0,(AG1283/'Totals and Drop Down Lists'!AC$5)*Inputs!K$39)</f>
        <v>0</v>
      </c>
      <c r="BF1283">
        <f>IF(OR($D1283="51",$D1283="52",$D1283="61"),0,(AH1283/'Totals and Drop Down Lists'!AD$5)*Inputs!L$39)</f>
        <v>0</v>
      </c>
      <c r="BG1283" s="10">
        <f t="shared" si="181"/>
        <v>30384.893661453323</v>
      </c>
    </row>
    <row r="1284" spans="1:59" ht="28.8">
      <c r="A1284" s="1" t="s">
        <v>7460</v>
      </c>
      <c r="B1284" s="1" t="s">
        <v>2488</v>
      </c>
      <c r="C1284" s="1" t="s">
        <v>2536</v>
      </c>
      <c r="D1284" s="1" t="s">
        <v>25</v>
      </c>
      <c r="E1284" s="1" t="s">
        <v>2537</v>
      </c>
      <c r="F1284" s="2">
        <v>36920</v>
      </c>
      <c r="G1284" s="2">
        <v>118</v>
      </c>
      <c r="H1284" s="2">
        <v>31</v>
      </c>
      <c r="I1284" s="2">
        <v>5790</v>
      </c>
      <c r="J1284" s="2">
        <v>12515</v>
      </c>
      <c r="K1284" s="2">
        <v>4418</v>
      </c>
      <c r="L1284" s="2">
        <v>428</v>
      </c>
      <c r="M1284" s="2">
        <v>13</v>
      </c>
      <c r="N1284" s="2">
        <v>4</v>
      </c>
      <c r="O1284" s="2">
        <v>244</v>
      </c>
      <c r="P1284" s="2">
        <v>200</v>
      </c>
      <c r="Q1284" s="2">
        <v>8</v>
      </c>
      <c r="R1284" s="2">
        <v>1552</v>
      </c>
      <c r="S1284" s="2">
        <v>2869300</v>
      </c>
      <c r="T1284" s="2">
        <v>206193400</v>
      </c>
      <c r="U1284" s="2">
        <v>228</v>
      </c>
      <c r="V1284" s="2">
        <v>120</v>
      </c>
      <c r="W1284" s="2">
        <v>40</v>
      </c>
      <c r="X1284" s="2">
        <v>610</v>
      </c>
      <c r="Y1284" s="2">
        <v>90</v>
      </c>
      <c r="Z1284" s="2">
        <v>405</v>
      </c>
      <c r="AA1284" s="9">
        <f t="shared" si="182"/>
        <v>36920</v>
      </c>
      <c r="AB1284" s="9">
        <f t="shared" si="183"/>
        <v>5641</v>
      </c>
      <c r="AC1284" s="9">
        <f t="shared" si="184"/>
        <v>2449</v>
      </c>
      <c r="AD1284" s="9">
        <f t="shared" si="185"/>
        <v>1552</v>
      </c>
      <c r="AE1284" s="44">
        <f t="shared" si="186"/>
        <v>1.0892218757915425E-4</v>
      </c>
      <c r="AF1284" s="9">
        <f t="shared" si="187"/>
        <v>450</v>
      </c>
      <c r="AG1284" s="9">
        <f t="shared" si="180"/>
        <v>495</v>
      </c>
      <c r="AH1284" s="44">
        <f t="shared" si="188"/>
        <v>6.5020625459059678E-5</v>
      </c>
      <c r="AI1284">
        <f>AA1284/'Totals and Drop Down Lists'!W$6*Inputs!E$37</f>
        <v>33491.623831972873</v>
      </c>
      <c r="AJ1284">
        <f>AB1284/'Totals and Drop Down Lists'!X$6*Inputs!F$37</f>
        <v>18561.074097931771</v>
      </c>
      <c r="AK1284">
        <f>AC1284/'Totals and Drop Down Lists'!Y$6*Inputs!G$37</f>
        <v>16144.635238687539</v>
      </c>
      <c r="AL1284">
        <f>AD1284/'Totals and Drop Down Lists'!Z$6*Inputs!H$37</f>
        <v>12443.161971030517</v>
      </c>
      <c r="AM1284">
        <f>AE1284/'Totals and Drop Down Lists'!AA$6*Inputs!I$37</f>
        <v>13559.652371344961</v>
      </c>
      <c r="AN1284">
        <f>AF1284/'Totals and Drop Down Lists'!AB$6*Inputs!J$37</f>
        <v>8980.5119131551346</v>
      </c>
      <c r="AO1284">
        <f>AG1284/'Totals and Drop Down Lists'!AC$6*Inputs!K$37</f>
        <v>9218.6702086503519</v>
      </c>
      <c r="AP1284">
        <f>AH1284/'Totals and Drop Down Lists'!AD$6*Inputs!L$37</f>
        <v>15301.297875638114</v>
      </c>
      <c r="AQ1284">
        <f>IF(OR($D1284="51",$D1284="52",$D1284="61"),(AA1284/'Totals and Drop Down Lists'!W$4)*Inputs!E$38,0)</f>
        <v>0</v>
      </c>
      <c r="AR1284">
        <f>IF(OR($D1284="51",$D1284="52",$D1284="61"),(AB1284/'Totals and Drop Down Lists'!X$4)*Inputs!F$38,0)</f>
        <v>0</v>
      </c>
      <c r="AS1284">
        <f>IF(OR($D1284="51",$D1284="52",$D1284="61"),(AC1284/'Totals and Drop Down Lists'!Y$4)*Inputs!G$38,0)</f>
        <v>0</v>
      </c>
      <c r="AT1284">
        <f>IF(OR($D1284="51",$D1284="52",$D1284="61"),(AD1284/'Totals and Drop Down Lists'!Z$4)*Inputs!H$38,0)</f>
        <v>0</v>
      </c>
      <c r="AU1284">
        <f>IF(OR($D1284="51",$D1284="52",$D1284="61"),(AE1284/'Totals and Drop Down Lists'!AA$4)*Inputs!I$38,0)</f>
        <v>0</v>
      </c>
      <c r="AV1284">
        <f>IF(OR($D1284="51",$D1284="52",$D1284="61"),(AF1284/'Totals and Drop Down Lists'!AB$4)*Inputs!J$38,0)</f>
        <v>0</v>
      </c>
      <c r="AW1284">
        <f>IF(OR($D1284="51",$D1284="52",$D1284="61"),(AG1284/'Totals and Drop Down Lists'!AC$4)*Inputs!K$38,0)</f>
        <v>0</v>
      </c>
      <c r="AX1284">
        <f>IF(OR($D1284="51",$D1284="52",$D1284="61"),(AH1284/'Totals and Drop Down Lists'!AD$4)*Inputs!L$38,0)</f>
        <v>0</v>
      </c>
      <c r="AY1284">
        <f>IF(OR($D1284="51",$D1284="52",$D1284="61"),0,(AA1284/'Totals and Drop Down Lists'!W$5)*Inputs!E$39)</f>
        <v>0</v>
      </c>
      <c r="AZ1284">
        <f>IF(OR($D1284="51",$D1284="52",$D1284="61"),0,(AB1284/'Totals and Drop Down Lists'!X$5)*Inputs!F$39)</f>
        <v>0</v>
      </c>
      <c r="BA1284">
        <f>IF(OR($D1284="51",$D1284="52",$D1284="61"),0,(AC1284/'Totals and Drop Down Lists'!Y$5)*Inputs!G$39)</f>
        <v>0</v>
      </c>
      <c r="BB1284">
        <f>IF(OR($D1284="51",$D1284="52",$D1284="61"),0,(AD1284/'Totals and Drop Down Lists'!Z$5)*Inputs!H$39)</f>
        <v>0</v>
      </c>
      <c r="BC1284">
        <f>IF(OR($D1284="51",$D1284="52",$D1284="61"),0,(AE1284/'Totals and Drop Down Lists'!AA$5)*Inputs!I$39)</f>
        <v>0</v>
      </c>
      <c r="BD1284">
        <f>IF(OR($D1284="51",$D1284="52",$D1284="61"),0,(AF1284/'Totals and Drop Down Lists'!AB$5)*Inputs!J$39)</f>
        <v>0</v>
      </c>
      <c r="BE1284">
        <f>IF(OR($D1284="51",$D1284="52",$D1284="61"),0,(AG1284/'Totals and Drop Down Lists'!AC$5)*Inputs!K$39)</f>
        <v>0</v>
      </c>
      <c r="BF1284">
        <f>IF(OR($D1284="51",$D1284="52",$D1284="61"),0,(AH1284/'Totals and Drop Down Lists'!AD$5)*Inputs!L$39)</f>
        <v>0</v>
      </c>
      <c r="BG1284" s="10">
        <f t="shared" si="181"/>
        <v>127700.62750841127</v>
      </c>
    </row>
    <row r="1285" spans="1:59" ht="28.8">
      <c r="A1285" s="1" t="s">
        <v>7460</v>
      </c>
      <c r="B1285" s="1" t="s">
        <v>2488</v>
      </c>
      <c r="C1285" s="1" t="s">
        <v>455</v>
      </c>
      <c r="D1285" s="1" t="s">
        <v>25</v>
      </c>
      <c r="E1285" s="1" t="s">
        <v>2538</v>
      </c>
      <c r="F1285" s="2">
        <v>34217</v>
      </c>
      <c r="G1285" s="2">
        <v>339</v>
      </c>
      <c r="H1285" s="2">
        <v>27</v>
      </c>
      <c r="I1285" s="2">
        <v>5185</v>
      </c>
      <c r="J1285" s="2">
        <v>11103</v>
      </c>
      <c r="K1285" s="2">
        <v>4227</v>
      </c>
      <c r="L1285" s="2">
        <v>263</v>
      </c>
      <c r="M1285" s="2">
        <v>94</v>
      </c>
      <c r="N1285" s="2">
        <v>0</v>
      </c>
      <c r="O1285" s="2">
        <v>136</v>
      </c>
      <c r="P1285" s="2">
        <v>31</v>
      </c>
      <c r="Q1285" s="2">
        <v>47</v>
      </c>
      <c r="R1285" s="2">
        <v>2529</v>
      </c>
      <c r="S1285" s="2">
        <v>2339400</v>
      </c>
      <c r="T1285" s="2">
        <v>165348300</v>
      </c>
      <c r="U1285" s="2">
        <v>277</v>
      </c>
      <c r="V1285" s="2">
        <v>294</v>
      </c>
      <c r="W1285" s="2">
        <v>135</v>
      </c>
      <c r="X1285" s="2">
        <v>726</v>
      </c>
      <c r="Y1285" s="2">
        <v>49</v>
      </c>
      <c r="Z1285" s="2">
        <v>513</v>
      </c>
      <c r="AA1285" s="9">
        <f t="shared" si="182"/>
        <v>34217</v>
      </c>
      <c r="AB1285" s="9">
        <f t="shared" si="183"/>
        <v>4819</v>
      </c>
      <c r="AC1285" s="9">
        <f t="shared" si="184"/>
        <v>3100</v>
      </c>
      <c r="AD1285" s="9">
        <f t="shared" si="185"/>
        <v>2529</v>
      </c>
      <c r="AE1285" s="44">
        <f t="shared" si="186"/>
        <v>1.1238799973801012E-4</v>
      </c>
      <c r="AF1285" s="9">
        <f t="shared" si="187"/>
        <v>297</v>
      </c>
      <c r="AG1285" s="9">
        <f t="shared" si="180"/>
        <v>562</v>
      </c>
      <c r="AH1285" s="44">
        <f t="shared" si="188"/>
        <v>7.9612142169889925E-5</v>
      </c>
      <c r="AI1285">
        <f>AA1285/'Totals and Drop Down Lists'!W$6*Inputs!E$37</f>
        <v>31039.623311446798</v>
      </c>
      <c r="AJ1285">
        <f>AB1285/'Totals and Drop Down Lists'!X$6*Inputs!F$37</f>
        <v>15856.375833705584</v>
      </c>
      <c r="AK1285">
        <f>AC1285/'Totals and Drop Down Lists'!Y$6*Inputs!G$37</f>
        <v>20436.247137579165</v>
      </c>
      <c r="AL1285">
        <f>AD1285/'Totals and Drop Down Lists'!Z$6*Inputs!H$37</f>
        <v>20276.260711814546</v>
      </c>
      <c r="AM1285">
        <f>AE1285/'Totals and Drop Down Lists'!AA$6*Inputs!I$37</f>
        <v>13991.10907546518</v>
      </c>
      <c r="AN1285">
        <f>AF1285/'Totals and Drop Down Lists'!AB$6*Inputs!J$37</f>
        <v>5927.137862682388</v>
      </c>
      <c r="AO1285">
        <f>AG1285/'Totals and Drop Down Lists'!AC$6*Inputs!K$37</f>
        <v>10466.449812649489</v>
      </c>
      <c r="AP1285">
        <f>AH1285/'Totals and Drop Down Lists'!AD$6*Inputs!L$37</f>
        <v>18735.118176095642</v>
      </c>
      <c r="AQ1285">
        <f>IF(OR($D1285="51",$D1285="52",$D1285="61"),(AA1285/'Totals and Drop Down Lists'!W$4)*Inputs!E$38,0)</f>
        <v>0</v>
      </c>
      <c r="AR1285">
        <f>IF(OR($D1285="51",$D1285="52",$D1285="61"),(AB1285/'Totals and Drop Down Lists'!X$4)*Inputs!F$38,0)</f>
        <v>0</v>
      </c>
      <c r="AS1285">
        <f>IF(OR($D1285="51",$D1285="52",$D1285="61"),(AC1285/'Totals and Drop Down Lists'!Y$4)*Inputs!G$38,0)</f>
        <v>0</v>
      </c>
      <c r="AT1285">
        <f>IF(OR($D1285="51",$D1285="52",$D1285="61"),(AD1285/'Totals and Drop Down Lists'!Z$4)*Inputs!H$38,0)</f>
        <v>0</v>
      </c>
      <c r="AU1285">
        <f>IF(OR($D1285="51",$D1285="52",$D1285="61"),(AE1285/'Totals and Drop Down Lists'!AA$4)*Inputs!I$38,0)</f>
        <v>0</v>
      </c>
      <c r="AV1285">
        <f>IF(OR($D1285="51",$D1285="52",$D1285="61"),(AF1285/'Totals and Drop Down Lists'!AB$4)*Inputs!J$38,0)</f>
        <v>0</v>
      </c>
      <c r="AW1285">
        <f>IF(OR($D1285="51",$D1285="52",$D1285="61"),(AG1285/'Totals and Drop Down Lists'!AC$4)*Inputs!K$38,0)</f>
        <v>0</v>
      </c>
      <c r="AX1285">
        <f>IF(OR($D1285="51",$D1285="52",$D1285="61"),(AH1285/'Totals and Drop Down Lists'!AD$4)*Inputs!L$38,0)</f>
        <v>0</v>
      </c>
      <c r="AY1285">
        <f>IF(OR($D1285="51",$D1285="52",$D1285="61"),0,(AA1285/'Totals and Drop Down Lists'!W$5)*Inputs!E$39)</f>
        <v>0</v>
      </c>
      <c r="AZ1285">
        <f>IF(OR($D1285="51",$D1285="52",$D1285="61"),0,(AB1285/'Totals and Drop Down Lists'!X$5)*Inputs!F$39)</f>
        <v>0</v>
      </c>
      <c r="BA1285">
        <f>IF(OR($D1285="51",$D1285="52",$D1285="61"),0,(AC1285/'Totals and Drop Down Lists'!Y$5)*Inputs!G$39)</f>
        <v>0</v>
      </c>
      <c r="BB1285">
        <f>IF(OR($D1285="51",$D1285="52",$D1285="61"),0,(AD1285/'Totals and Drop Down Lists'!Z$5)*Inputs!H$39)</f>
        <v>0</v>
      </c>
      <c r="BC1285">
        <f>IF(OR($D1285="51",$D1285="52",$D1285="61"),0,(AE1285/'Totals and Drop Down Lists'!AA$5)*Inputs!I$39)</f>
        <v>0</v>
      </c>
      <c r="BD1285">
        <f>IF(OR($D1285="51",$D1285="52",$D1285="61"),0,(AF1285/'Totals and Drop Down Lists'!AB$5)*Inputs!J$39)</f>
        <v>0</v>
      </c>
      <c r="BE1285">
        <f>IF(OR($D1285="51",$D1285="52",$D1285="61"),0,(AG1285/'Totals and Drop Down Lists'!AC$5)*Inputs!K$39)</f>
        <v>0</v>
      </c>
      <c r="BF1285">
        <f>IF(OR($D1285="51",$D1285="52",$D1285="61"),0,(AH1285/'Totals and Drop Down Lists'!AD$5)*Inputs!L$39)</f>
        <v>0</v>
      </c>
      <c r="BG1285" s="10">
        <f t="shared" si="181"/>
        <v>136728.32192143879</v>
      </c>
    </row>
    <row r="1286" spans="1:59" ht="28.8">
      <c r="A1286" s="1" t="s">
        <v>7460</v>
      </c>
      <c r="B1286" s="1" t="s">
        <v>2488</v>
      </c>
      <c r="C1286" s="1" t="s">
        <v>745</v>
      </c>
      <c r="D1286" s="1" t="s">
        <v>25</v>
      </c>
      <c r="E1286" s="1" t="s">
        <v>2539</v>
      </c>
      <c r="F1286" s="2">
        <v>25870</v>
      </c>
      <c r="G1286" s="2">
        <v>233</v>
      </c>
      <c r="H1286" s="2">
        <v>0</v>
      </c>
      <c r="I1286" s="2">
        <v>3276</v>
      </c>
      <c r="J1286" s="2">
        <v>9909</v>
      </c>
      <c r="K1286" s="2">
        <v>2885</v>
      </c>
      <c r="L1286" s="2">
        <v>81</v>
      </c>
      <c r="M1286" s="2">
        <v>5</v>
      </c>
      <c r="N1286" s="2">
        <v>2</v>
      </c>
      <c r="O1286" s="2">
        <v>19</v>
      </c>
      <c r="P1286" s="2">
        <v>28</v>
      </c>
      <c r="Q1286" s="2">
        <v>10</v>
      </c>
      <c r="R1286" s="2">
        <v>2772</v>
      </c>
      <c r="S1286" s="2">
        <v>1960200</v>
      </c>
      <c r="T1286" s="2">
        <v>97345800</v>
      </c>
      <c r="U1286" s="2">
        <v>187</v>
      </c>
      <c r="V1286" s="2">
        <v>202</v>
      </c>
      <c r="W1286" s="2">
        <v>29</v>
      </c>
      <c r="X1286" s="2">
        <v>571</v>
      </c>
      <c r="Y1286" s="2">
        <v>55</v>
      </c>
      <c r="Z1286" s="2">
        <v>411</v>
      </c>
      <c r="AA1286" s="9">
        <f t="shared" si="182"/>
        <v>25870</v>
      </c>
      <c r="AB1286" s="9">
        <f t="shared" si="183"/>
        <v>3043</v>
      </c>
      <c r="AC1286" s="9">
        <f t="shared" si="184"/>
        <v>2917</v>
      </c>
      <c r="AD1286" s="9">
        <f t="shared" si="185"/>
        <v>2772</v>
      </c>
      <c r="AE1286" s="44">
        <f t="shared" si="186"/>
        <v>5.866209819192905E-5</v>
      </c>
      <c r="AF1286" s="9">
        <f t="shared" si="187"/>
        <v>340</v>
      </c>
      <c r="AG1286" s="9">
        <f t="shared" si="180"/>
        <v>466</v>
      </c>
      <c r="AH1286" s="44">
        <f t="shared" si="188"/>
        <v>5.0483910958742099E-5</v>
      </c>
      <c r="AI1286">
        <f>AA1286/'Totals and Drop Down Lists'!W$6*Inputs!E$37</f>
        <v>23467.722332966903</v>
      </c>
      <c r="AJ1286">
        <f>AB1286/'Totals and Drop Down Lists'!X$6*Inputs!F$37</f>
        <v>10012.6481971293</v>
      </c>
      <c r="AK1286">
        <f>AC1286/'Totals and Drop Down Lists'!Y$6*Inputs!G$37</f>
        <v>19229.84932268336</v>
      </c>
      <c r="AL1286">
        <f>AD1286/'Totals and Drop Down Lists'!Z$6*Inputs!H$37</f>
        <v>22224.513520423057</v>
      </c>
      <c r="AM1286">
        <f>AE1286/'Totals and Drop Down Lists'!AA$6*Inputs!I$37</f>
        <v>7302.8064945740598</v>
      </c>
      <c r="AN1286">
        <f>AF1286/'Totals and Drop Down Lists'!AB$6*Inputs!J$37</f>
        <v>6785.2756677172119</v>
      </c>
      <c r="AO1286">
        <f>AG1286/'Totals and Drop Down Lists'!AC$6*Inputs!K$37</f>
        <v>8678.5864994566946</v>
      </c>
      <c r="AP1286">
        <f>AH1286/'Totals and Drop Down Lists'!AD$6*Inputs!L$37</f>
        <v>11880.374174396255</v>
      </c>
      <c r="AQ1286">
        <f>IF(OR($D1286="51",$D1286="52",$D1286="61"),(AA1286/'Totals and Drop Down Lists'!W$4)*Inputs!E$38,0)</f>
        <v>0</v>
      </c>
      <c r="AR1286">
        <f>IF(OR($D1286="51",$D1286="52",$D1286="61"),(AB1286/'Totals and Drop Down Lists'!X$4)*Inputs!F$38,0)</f>
        <v>0</v>
      </c>
      <c r="AS1286">
        <f>IF(OR($D1286="51",$D1286="52",$D1286="61"),(AC1286/'Totals and Drop Down Lists'!Y$4)*Inputs!G$38,0)</f>
        <v>0</v>
      </c>
      <c r="AT1286">
        <f>IF(OR($D1286="51",$D1286="52",$D1286="61"),(AD1286/'Totals and Drop Down Lists'!Z$4)*Inputs!H$38,0)</f>
        <v>0</v>
      </c>
      <c r="AU1286">
        <f>IF(OR($D1286="51",$D1286="52",$D1286="61"),(AE1286/'Totals and Drop Down Lists'!AA$4)*Inputs!I$38,0)</f>
        <v>0</v>
      </c>
      <c r="AV1286">
        <f>IF(OR($D1286="51",$D1286="52",$D1286="61"),(AF1286/'Totals and Drop Down Lists'!AB$4)*Inputs!J$38,0)</f>
        <v>0</v>
      </c>
      <c r="AW1286">
        <f>IF(OR($D1286="51",$D1286="52",$D1286="61"),(AG1286/'Totals and Drop Down Lists'!AC$4)*Inputs!K$38,0)</f>
        <v>0</v>
      </c>
      <c r="AX1286">
        <f>IF(OR($D1286="51",$D1286="52",$D1286="61"),(AH1286/'Totals and Drop Down Lists'!AD$4)*Inputs!L$38,0)</f>
        <v>0</v>
      </c>
      <c r="AY1286">
        <f>IF(OR($D1286="51",$D1286="52",$D1286="61"),0,(AA1286/'Totals and Drop Down Lists'!W$5)*Inputs!E$39)</f>
        <v>0</v>
      </c>
      <c r="AZ1286">
        <f>IF(OR($D1286="51",$D1286="52",$D1286="61"),0,(AB1286/'Totals and Drop Down Lists'!X$5)*Inputs!F$39)</f>
        <v>0</v>
      </c>
      <c r="BA1286">
        <f>IF(OR($D1286="51",$D1286="52",$D1286="61"),0,(AC1286/'Totals and Drop Down Lists'!Y$5)*Inputs!G$39)</f>
        <v>0</v>
      </c>
      <c r="BB1286">
        <f>IF(OR($D1286="51",$D1286="52",$D1286="61"),0,(AD1286/'Totals and Drop Down Lists'!Z$5)*Inputs!H$39)</f>
        <v>0</v>
      </c>
      <c r="BC1286">
        <f>IF(OR($D1286="51",$D1286="52",$D1286="61"),0,(AE1286/'Totals and Drop Down Lists'!AA$5)*Inputs!I$39)</f>
        <v>0</v>
      </c>
      <c r="BD1286">
        <f>IF(OR($D1286="51",$D1286="52",$D1286="61"),0,(AF1286/'Totals and Drop Down Lists'!AB$5)*Inputs!J$39)</f>
        <v>0</v>
      </c>
      <c r="BE1286">
        <f>IF(OR($D1286="51",$D1286="52",$D1286="61"),0,(AG1286/'Totals and Drop Down Lists'!AC$5)*Inputs!K$39)</f>
        <v>0</v>
      </c>
      <c r="BF1286">
        <f>IF(OR($D1286="51",$D1286="52",$D1286="61"),0,(AH1286/'Totals and Drop Down Lists'!AD$5)*Inputs!L$39)</f>
        <v>0</v>
      </c>
      <c r="BG1286" s="10">
        <f t="shared" si="181"/>
        <v>109581.77620934685</v>
      </c>
    </row>
    <row r="1287" spans="1:59" ht="28.8">
      <c r="A1287" s="1" t="s">
        <v>7460</v>
      </c>
      <c r="B1287" s="1" t="s">
        <v>2488</v>
      </c>
      <c r="C1287" s="1" t="s">
        <v>2540</v>
      </c>
      <c r="D1287" s="1" t="s">
        <v>25</v>
      </c>
      <c r="E1287" s="1" t="s">
        <v>2541</v>
      </c>
      <c r="F1287" s="2">
        <v>35583</v>
      </c>
      <c r="G1287" s="2">
        <v>256</v>
      </c>
      <c r="H1287" s="2">
        <v>62</v>
      </c>
      <c r="I1287" s="2">
        <v>4213</v>
      </c>
      <c r="J1287" s="2">
        <v>12532</v>
      </c>
      <c r="K1287" s="2">
        <v>6688</v>
      </c>
      <c r="L1287" s="2">
        <v>52</v>
      </c>
      <c r="M1287" s="2">
        <v>10</v>
      </c>
      <c r="N1287" s="2">
        <v>0</v>
      </c>
      <c r="O1287" s="2">
        <v>99</v>
      </c>
      <c r="P1287" s="2">
        <v>197</v>
      </c>
      <c r="Q1287" s="2">
        <v>127</v>
      </c>
      <c r="R1287" s="2">
        <v>1867</v>
      </c>
      <c r="S1287" s="2">
        <v>6112300</v>
      </c>
      <c r="T1287" s="2">
        <v>288906600</v>
      </c>
      <c r="U1287" s="2">
        <v>731</v>
      </c>
      <c r="V1287" s="2">
        <v>249</v>
      </c>
      <c r="W1287" s="2">
        <v>0</v>
      </c>
      <c r="X1287" s="2">
        <v>895</v>
      </c>
      <c r="Y1287" s="2">
        <v>85</v>
      </c>
      <c r="Z1287" s="2">
        <v>469</v>
      </c>
      <c r="AA1287" s="9">
        <f t="shared" si="182"/>
        <v>35583</v>
      </c>
      <c r="AB1287" s="9">
        <f t="shared" si="183"/>
        <v>3895</v>
      </c>
      <c r="AC1287" s="9">
        <f t="shared" si="184"/>
        <v>2352</v>
      </c>
      <c r="AD1287" s="9">
        <f t="shared" si="185"/>
        <v>1867</v>
      </c>
      <c r="AE1287" s="44">
        <f t="shared" si="186"/>
        <v>2.4926880323165195E-4</v>
      </c>
      <c r="AF1287" s="9">
        <f t="shared" si="187"/>
        <v>646</v>
      </c>
      <c r="AG1287" s="9">
        <f t="shared" si="180"/>
        <v>554</v>
      </c>
      <c r="AH1287" s="44">
        <f t="shared" si="188"/>
        <v>1.1001115624662571E-4</v>
      </c>
      <c r="AI1287">
        <f>AA1287/'Totals and Drop Down Lists'!W$6*Inputs!E$37</f>
        <v>32278.777107613503</v>
      </c>
      <c r="AJ1287">
        <f>AB1287/'Totals and Drop Down Lists'!X$6*Inputs!F$37</f>
        <v>12816.058076838195</v>
      </c>
      <c r="AK1287">
        <f>AC1287/'Totals and Drop Down Lists'!Y$6*Inputs!G$37</f>
        <v>15505.178473414901</v>
      </c>
      <c r="AL1287">
        <f>AD1287/'Totals and Drop Down Lists'!Z$6*Inputs!H$37</f>
        <v>14968.674871078591</v>
      </c>
      <c r="AM1287">
        <f>AE1287/'Totals and Drop Down Lists'!AA$6*Inputs!I$37</f>
        <v>31031.311378924791</v>
      </c>
      <c r="AN1287">
        <f>AF1287/'Totals and Drop Down Lists'!AB$6*Inputs!J$37</f>
        <v>12892.023768662704</v>
      </c>
      <c r="AO1287">
        <f>AG1287/'Totals and Drop Down Lists'!AC$6*Inputs!K$37</f>
        <v>10317.461203216757</v>
      </c>
      <c r="AP1287">
        <f>AH1287/'Totals and Drop Down Lists'!AD$6*Inputs!L$37</f>
        <v>25888.915393975825</v>
      </c>
      <c r="AQ1287">
        <f>IF(OR($D1287="51",$D1287="52",$D1287="61"),(AA1287/'Totals and Drop Down Lists'!W$4)*Inputs!E$38,0)</f>
        <v>0</v>
      </c>
      <c r="AR1287">
        <f>IF(OR($D1287="51",$D1287="52",$D1287="61"),(AB1287/'Totals and Drop Down Lists'!X$4)*Inputs!F$38,0)</f>
        <v>0</v>
      </c>
      <c r="AS1287">
        <f>IF(OR($D1287="51",$D1287="52",$D1287="61"),(AC1287/'Totals and Drop Down Lists'!Y$4)*Inputs!G$38,0)</f>
        <v>0</v>
      </c>
      <c r="AT1287">
        <f>IF(OR($D1287="51",$D1287="52",$D1287="61"),(AD1287/'Totals and Drop Down Lists'!Z$4)*Inputs!H$38,0)</f>
        <v>0</v>
      </c>
      <c r="AU1287">
        <f>IF(OR($D1287="51",$D1287="52",$D1287="61"),(AE1287/'Totals and Drop Down Lists'!AA$4)*Inputs!I$38,0)</f>
        <v>0</v>
      </c>
      <c r="AV1287">
        <f>IF(OR($D1287="51",$D1287="52",$D1287="61"),(AF1287/'Totals and Drop Down Lists'!AB$4)*Inputs!J$38,0)</f>
        <v>0</v>
      </c>
      <c r="AW1287">
        <f>IF(OR($D1287="51",$D1287="52",$D1287="61"),(AG1287/'Totals and Drop Down Lists'!AC$4)*Inputs!K$38,0)</f>
        <v>0</v>
      </c>
      <c r="AX1287">
        <f>IF(OR($D1287="51",$D1287="52",$D1287="61"),(AH1287/'Totals and Drop Down Lists'!AD$4)*Inputs!L$38,0)</f>
        <v>0</v>
      </c>
      <c r="AY1287">
        <f>IF(OR($D1287="51",$D1287="52",$D1287="61"),0,(AA1287/'Totals and Drop Down Lists'!W$5)*Inputs!E$39)</f>
        <v>0</v>
      </c>
      <c r="AZ1287">
        <f>IF(OR($D1287="51",$D1287="52",$D1287="61"),0,(AB1287/'Totals and Drop Down Lists'!X$5)*Inputs!F$39)</f>
        <v>0</v>
      </c>
      <c r="BA1287">
        <f>IF(OR($D1287="51",$D1287="52",$D1287="61"),0,(AC1287/'Totals and Drop Down Lists'!Y$5)*Inputs!G$39)</f>
        <v>0</v>
      </c>
      <c r="BB1287">
        <f>IF(OR($D1287="51",$D1287="52",$D1287="61"),0,(AD1287/'Totals and Drop Down Lists'!Z$5)*Inputs!H$39)</f>
        <v>0</v>
      </c>
      <c r="BC1287">
        <f>IF(OR($D1287="51",$D1287="52",$D1287="61"),0,(AE1287/'Totals and Drop Down Lists'!AA$5)*Inputs!I$39)</f>
        <v>0</v>
      </c>
      <c r="BD1287">
        <f>IF(OR($D1287="51",$D1287="52",$D1287="61"),0,(AF1287/'Totals and Drop Down Lists'!AB$5)*Inputs!J$39)</f>
        <v>0</v>
      </c>
      <c r="BE1287">
        <f>IF(OR($D1287="51",$D1287="52",$D1287="61"),0,(AG1287/'Totals and Drop Down Lists'!AC$5)*Inputs!K$39)</f>
        <v>0</v>
      </c>
      <c r="BF1287">
        <f>IF(OR($D1287="51",$D1287="52",$D1287="61"),0,(AH1287/'Totals and Drop Down Lists'!AD$5)*Inputs!L$39)</f>
        <v>0</v>
      </c>
      <c r="BG1287" s="10">
        <f t="shared" si="181"/>
        <v>155698.40027372527</v>
      </c>
    </row>
    <row r="1288" spans="1:59" ht="28.8">
      <c r="A1288" s="1" t="s">
        <v>7460</v>
      </c>
      <c r="B1288" s="1" t="s">
        <v>2488</v>
      </c>
      <c r="C1288" s="1" t="s">
        <v>2542</v>
      </c>
      <c r="D1288" s="1" t="s">
        <v>25</v>
      </c>
      <c r="E1288" s="1" t="s">
        <v>2543</v>
      </c>
      <c r="F1288" s="2">
        <v>2835</v>
      </c>
      <c r="G1288" s="2">
        <v>3</v>
      </c>
      <c r="H1288" s="2">
        <v>4</v>
      </c>
      <c r="I1288" s="2">
        <v>286</v>
      </c>
      <c r="J1288" s="2">
        <v>1201</v>
      </c>
      <c r="K1288" s="2">
        <v>246</v>
      </c>
      <c r="L1288" s="2">
        <v>12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415</v>
      </c>
      <c r="S1288" s="2">
        <v>82100</v>
      </c>
      <c r="T1288" s="2">
        <v>6747300</v>
      </c>
      <c r="U1288" s="2">
        <v>27</v>
      </c>
      <c r="V1288" s="2">
        <v>18</v>
      </c>
      <c r="W1288" s="2">
        <v>18</v>
      </c>
      <c r="X1288" s="2">
        <v>36</v>
      </c>
      <c r="Y1288" s="2">
        <v>4</v>
      </c>
      <c r="Z1288" s="2">
        <v>14</v>
      </c>
      <c r="AA1288" s="9">
        <f t="shared" si="182"/>
        <v>2835</v>
      </c>
      <c r="AB1288" s="9">
        <f t="shared" si="183"/>
        <v>279</v>
      </c>
      <c r="AC1288" s="9">
        <f t="shared" si="184"/>
        <v>427</v>
      </c>
      <c r="AD1288" s="9">
        <f t="shared" si="185"/>
        <v>415</v>
      </c>
      <c r="AE1288" s="44">
        <f t="shared" si="186"/>
        <v>3.5190301904370353E-6</v>
      </c>
      <c r="AF1288" s="9">
        <f t="shared" si="187"/>
        <v>0</v>
      </c>
      <c r="AG1288" s="9">
        <f t="shared" si="180"/>
        <v>18</v>
      </c>
      <c r="AH1288" s="44">
        <f t="shared" si="188"/>
        <v>1.3718786301245966E-6</v>
      </c>
      <c r="AI1288">
        <f>AA1288/'Totals and Drop Down Lists'!W$6*Inputs!E$37</f>
        <v>2571.7430542698562</v>
      </c>
      <c r="AJ1288">
        <f>AB1288/'Totals and Drop Down Lists'!X$6*Inputs!F$37</f>
        <v>918.01802398917994</v>
      </c>
      <c r="AK1288">
        <f>AC1288/'Totals and Drop Down Lists'!Y$6*Inputs!G$37</f>
        <v>2814.9282347568719</v>
      </c>
      <c r="AL1288">
        <f>AD1288/'Totals and Drop Down Lists'!Z$6*Inputs!H$37</f>
        <v>3327.2630270474642</v>
      </c>
      <c r="AM1288">
        <f>AE1288/'Totals and Drop Down Lists'!AA$6*Inputs!I$37</f>
        <v>438.08178229911169</v>
      </c>
      <c r="AN1288">
        <f>AF1288/'Totals and Drop Down Lists'!AB$6*Inputs!J$37</f>
        <v>0</v>
      </c>
      <c r="AO1288">
        <f>AG1288/'Totals and Drop Down Lists'!AC$6*Inputs!K$37</f>
        <v>335.22437122364914</v>
      </c>
      <c r="AP1288">
        <f>AH1288/'Totals and Drop Down Lists'!AD$6*Inputs!L$37</f>
        <v>322.84407325451144</v>
      </c>
      <c r="AQ1288">
        <f>IF(OR($D1288="51",$D1288="52",$D1288="61"),(AA1288/'Totals and Drop Down Lists'!W$4)*Inputs!E$38,0)</f>
        <v>0</v>
      </c>
      <c r="AR1288">
        <f>IF(OR($D1288="51",$D1288="52",$D1288="61"),(AB1288/'Totals and Drop Down Lists'!X$4)*Inputs!F$38,0)</f>
        <v>0</v>
      </c>
      <c r="AS1288">
        <f>IF(OR($D1288="51",$D1288="52",$D1288="61"),(AC1288/'Totals and Drop Down Lists'!Y$4)*Inputs!G$38,0)</f>
        <v>0</v>
      </c>
      <c r="AT1288">
        <f>IF(OR($D1288="51",$D1288="52",$D1288="61"),(AD1288/'Totals and Drop Down Lists'!Z$4)*Inputs!H$38,0)</f>
        <v>0</v>
      </c>
      <c r="AU1288">
        <f>IF(OR($D1288="51",$D1288="52",$D1288="61"),(AE1288/'Totals and Drop Down Lists'!AA$4)*Inputs!I$38,0)</f>
        <v>0</v>
      </c>
      <c r="AV1288">
        <f>IF(OR($D1288="51",$D1288="52",$D1288="61"),(AF1288/'Totals and Drop Down Lists'!AB$4)*Inputs!J$38,0)</f>
        <v>0</v>
      </c>
      <c r="AW1288">
        <f>IF(OR($D1288="51",$D1288="52",$D1288="61"),(AG1288/'Totals and Drop Down Lists'!AC$4)*Inputs!K$38,0)</f>
        <v>0</v>
      </c>
      <c r="AX1288">
        <f>IF(OR($D1288="51",$D1288="52",$D1288="61"),(AH1288/'Totals and Drop Down Lists'!AD$4)*Inputs!L$38,0)</f>
        <v>0</v>
      </c>
      <c r="AY1288">
        <f>IF(OR($D1288="51",$D1288="52",$D1288="61"),0,(AA1288/'Totals and Drop Down Lists'!W$5)*Inputs!E$39)</f>
        <v>0</v>
      </c>
      <c r="AZ1288">
        <f>IF(OR($D1288="51",$D1288="52",$D1288="61"),0,(AB1288/'Totals and Drop Down Lists'!X$5)*Inputs!F$39)</f>
        <v>0</v>
      </c>
      <c r="BA1288">
        <f>IF(OR($D1288="51",$D1288="52",$D1288="61"),0,(AC1288/'Totals and Drop Down Lists'!Y$5)*Inputs!G$39)</f>
        <v>0</v>
      </c>
      <c r="BB1288">
        <f>IF(OR($D1288="51",$D1288="52",$D1288="61"),0,(AD1288/'Totals and Drop Down Lists'!Z$5)*Inputs!H$39)</f>
        <v>0</v>
      </c>
      <c r="BC1288">
        <f>IF(OR($D1288="51",$D1288="52",$D1288="61"),0,(AE1288/'Totals and Drop Down Lists'!AA$5)*Inputs!I$39)</f>
        <v>0</v>
      </c>
      <c r="BD1288">
        <f>IF(OR($D1288="51",$D1288="52",$D1288="61"),0,(AF1288/'Totals and Drop Down Lists'!AB$5)*Inputs!J$39)</f>
        <v>0</v>
      </c>
      <c r="BE1288">
        <f>IF(OR($D1288="51",$D1288="52",$D1288="61"),0,(AG1288/'Totals and Drop Down Lists'!AC$5)*Inputs!K$39)</f>
        <v>0</v>
      </c>
      <c r="BF1288">
        <f>IF(OR($D1288="51",$D1288="52",$D1288="61"),0,(AH1288/'Totals and Drop Down Lists'!AD$5)*Inputs!L$39)</f>
        <v>0</v>
      </c>
      <c r="BG1288" s="10">
        <f t="shared" si="181"/>
        <v>10728.102566840644</v>
      </c>
    </row>
    <row r="1289" spans="1:59" ht="28.8">
      <c r="A1289" s="1" t="s">
        <v>7460</v>
      </c>
      <c r="B1289" s="1" t="s">
        <v>2488</v>
      </c>
      <c r="C1289" s="1" t="s">
        <v>257</v>
      </c>
      <c r="D1289" s="1" t="s">
        <v>25</v>
      </c>
      <c r="E1289" s="1" t="s">
        <v>2544</v>
      </c>
      <c r="F1289" s="2">
        <v>2604</v>
      </c>
      <c r="G1289" s="2">
        <v>15</v>
      </c>
      <c r="H1289" s="2">
        <v>0</v>
      </c>
      <c r="I1289" s="2">
        <v>289</v>
      </c>
      <c r="J1289" s="2">
        <v>1192</v>
      </c>
      <c r="K1289" s="2">
        <v>209</v>
      </c>
      <c r="L1289" s="2">
        <v>1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500</v>
      </c>
      <c r="S1289" s="2">
        <v>78300</v>
      </c>
      <c r="T1289" s="2">
        <v>5194000</v>
      </c>
      <c r="U1289" s="2">
        <v>0</v>
      </c>
      <c r="V1289" s="2">
        <v>29</v>
      </c>
      <c r="W1289" s="2">
        <v>0</v>
      </c>
      <c r="X1289" s="2">
        <v>54</v>
      </c>
      <c r="Y1289" s="2">
        <v>8</v>
      </c>
      <c r="Z1289" s="2">
        <v>34</v>
      </c>
      <c r="AA1289" s="9">
        <f t="shared" si="182"/>
        <v>2604</v>
      </c>
      <c r="AB1289" s="9">
        <f t="shared" si="183"/>
        <v>274</v>
      </c>
      <c r="AC1289" s="9">
        <f t="shared" si="184"/>
        <v>501</v>
      </c>
      <c r="AD1289" s="9">
        <f t="shared" si="185"/>
        <v>500</v>
      </c>
      <c r="AE1289" s="44">
        <f t="shared" si="186"/>
        <v>2.5592464100670012E-6</v>
      </c>
      <c r="AF1289" s="9">
        <f t="shared" si="187"/>
        <v>25</v>
      </c>
      <c r="AG1289" s="9">
        <f t="shared" si="180"/>
        <v>42</v>
      </c>
      <c r="AH1289" s="44">
        <f t="shared" si="188"/>
        <v>2.7401252040279984E-6</v>
      </c>
      <c r="AI1289">
        <f>AA1289/'Totals and Drop Down Lists'!W$6*Inputs!E$37</f>
        <v>2362.1936202182383</v>
      </c>
      <c r="AJ1289">
        <f>AB1289/'Totals and Drop Down Lists'!X$6*Inputs!F$37</f>
        <v>901.56608807539544</v>
      </c>
      <c r="AK1289">
        <f>AC1289/'Totals and Drop Down Lists'!Y$6*Inputs!G$37</f>
        <v>3302.7612309442452</v>
      </c>
      <c r="AL1289">
        <f>AD1289/'Totals and Drop Down Lists'!Z$6*Inputs!H$37</f>
        <v>4008.7506349969444</v>
      </c>
      <c r="AM1289">
        <f>AE1289/'Totals and Drop Down Lists'!AA$6*Inputs!I$37</f>
        <v>318.59892299631451</v>
      </c>
      <c r="AN1289">
        <f>AF1289/'Totals and Drop Down Lists'!AB$6*Inputs!J$37</f>
        <v>498.9173285086186</v>
      </c>
      <c r="AO1289">
        <f>AG1289/'Totals and Drop Down Lists'!AC$6*Inputs!K$37</f>
        <v>782.19019952184806</v>
      </c>
      <c r="AP1289">
        <f>AH1289/'Totals and Drop Down Lists'!AD$6*Inputs!L$37</f>
        <v>644.8334150488256</v>
      </c>
      <c r="AQ1289">
        <f>IF(OR($D1289="51",$D1289="52",$D1289="61"),(AA1289/'Totals and Drop Down Lists'!W$4)*Inputs!E$38,0)</f>
        <v>0</v>
      </c>
      <c r="AR1289">
        <f>IF(OR($D1289="51",$D1289="52",$D1289="61"),(AB1289/'Totals and Drop Down Lists'!X$4)*Inputs!F$38,0)</f>
        <v>0</v>
      </c>
      <c r="AS1289">
        <f>IF(OR($D1289="51",$D1289="52",$D1289="61"),(AC1289/'Totals and Drop Down Lists'!Y$4)*Inputs!G$38,0)</f>
        <v>0</v>
      </c>
      <c r="AT1289">
        <f>IF(OR($D1289="51",$D1289="52",$D1289="61"),(AD1289/'Totals and Drop Down Lists'!Z$4)*Inputs!H$38,0)</f>
        <v>0</v>
      </c>
      <c r="AU1289">
        <f>IF(OR($D1289="51",$D1289="52",$D1289="61"),(AE1289/'Totals and Drop Down Lists'!AA$4)*Inputs!I$38,0)</f>
        <v>0</v>
      </c>
      <c r="AV1289">
        <f>IF(OR($D1289="51",$D1289="52",$D1289="61"),(AF1289/'Totals and Drop Down Lists'!AB$4)*Inputs!J$38,0)</f>
        <v>0</v>
      </c>
      <c r="AW1289">
        <f>IF(OR($D1289="51",$D1289="52",$D1289="61"),(AG1289/'Totals and Drop Down Lists'!AC$4)*Inputs!K$38,0)</f>
        <v>0</v>
      </c>
      <c r="AX1289">
        <f>IF(OR($D1289="51",$D1289="52",$D1289="61"),(AH1289/'Totals and Drop Down Lists'!AD$4)*Inputs!L$38,0)</f>
        <v>0</v>
      </c>
      <c r="AY1289">
        <f>IF(OR($D1289="51",$D1289="52",$D1289="61"),0,(AA1289/'Totals and Drop Down Lists'!W$5)*Inputs!E$39)</f>
        <v>0</v>
      </c>
      <c r="AZ1289">
        <f>IF(OR($D1289="51",$D1289="52",$D1289="61"),0,(AB1289/'Totals and Drop Down Lists'!X$5)*Inputs!F$39)</f>
        <v>0</v>
      </c>
      <c r="BA1289">
        <f>IF(OR($D1289="51",$D1289="52",$D1289="61"),0,(AC1289/'Totals and Drop Down Lists'!Y$5)*Inputs!G$39)</f>
        <v>0</v>
      </c>
      <c r="BB1289">
        <f>IF(OR($D1289="51",$D1289="52",$D1289="61"),0,(AD1289/'Totals and Drop Down Lists'!Z$5)*Inputs!H$39)</f>
        <v>0</v>
      </c>
      <c r="BC1289">
        <f>IF(OR($D1289="51",$D1289="52",$D1289="61"),0,(AE1289/'Totals and Drop Down Lists'!AA$5)*Inputs!I$39)</f>
        <v>0</v>
      </c>
      <c r="BD1289">
        <f>IF(OR($D1289="51",$D1289="52",$D1289="61"),0,(AF1289/'Totals and Drop Down Lists'!AB$5)*Inputs!J$39)</f>
        <v>0</v>
      </c>
      <c r="BE1289">
        <f>IF(OR($D1289="51",$D1289="52",$D1289="61"),0,(AG1289/'Totals and Drop Down Lists'!AC$5)*Inputs!K$39)</f>
        <v>0</v>
      </c>
      <c r="BF1289">
        <f>IF(OR($D1289="51",$D1289="52",$D1289="61"),0,(AH1289/'Totals and Drop Down Lists'!AD$5)*Inputs!L$39)</f>
        <v>0</v>
      </c>
      <c r="BG1289" s="10">
        <f t="shared" si="181"/>
        <v>12819.81144031043</v>
      </c>
    </row>
    <row r="1290" spans="1:59" ht="28.8">
      <c r="A1290" s="1" t="s">
        <v>7460</v>
      </c>
      <c r="B1290" s="1" t="s">
        <v>2488</v>
      </c>
      <c r="C1290" s="1" t="s">
        <v>2137</v>
      </c>
      <c r="D1290" s="1" t="s">
        <v>25</v>
      </c>
      <c r="E1290" s="1" t="s">
        <v>2545</v>
      </c>
      <c r="F1290" s="2">
        <v>7869</v>
      </c>
      <c r="G1290" s="2">
        <v>0</v>
      </c>
      <c r="H1290" s="2">
        <v>0</v>
      </c>
      <c r="I1290" s="2">
        <v>1015</v>
      </c>
      <c r="J1290" s="2">
        <v>2793</v>
      </c>
      <c r="K1290" s="2">
        <v>733</v>
      </c>
      <c r="L1290" s="2">
        <v>39</v>
      </c>
      <c r="M1290" s="2">
        <v>0</v>
      </c>
      <c r="N1290" s="2">
        <v>9</v>
      </c>
      <c r="O1290" s="2">
        <v>36</v>
      </c>
      <c r="P1290" s="2">
        <v>0</v>
      </c>
      <c r="Q1290" s="2">
        <v>0</v>
      </c>
      <c r="R1290" s="2">
        <v>149</v>
      </c>
      <c r="S1290" s="2">
        <v>335900</v>
      </c>
      <c r="T1290" s="2">
        <v>29738500</v>
      </c>
      <c r="U1290" s="2">
        <v>25</v>
      </c>
      <c r="V1290" s="2">
        <v>95</v>
      </c>
      <c r="W1290" s="2">
        <v>0</v>
      </c>
      <c r="X1290" s="2">
        <v>180</v>
      </c>
      <c r="Y1290" s="2">
        <v>90</v>
      </c>
      <c r="Z1290" s="2">
        <v>70</v>
      </c>
      <c r="AA1290" s="9">
        <f t="shared" si="182"/>
        <v>7869</v>
      </c>
      <c r="AB1290" s="9">
        <f t="shared" si="183"/>
        <v>1015</v>
      </c>
      <c r="AC1290" s="9">
        <f t="shared" si="184"/>
        <v>233</v>
      </c>
      <c r="AD1290" s="9">
        <f t="shared" si="185"/>
        <v>149</v>
      </c>
      <c r="AE1290" s="44">
        <f t="shared" si="186"/>
        <v>1.3434849307766424E-5</v>
      </c>
      <c r="AF1290" s="9">
        <f t="shared" si="187"/>
        <v>85</v>
      </c>
      <c r="AG1290" s="9">
        <f t="shared" si="180"/>
        <v>160</v>
      </c>
      <c r="AH1290" s="44">
        <f t="shared" si="188"/>
        <v>1.5624427310287291E-5</v>
      </c>
      <c r="AI1290">
        <f>AA1290/'Totals and Drop Down Lists'!W$6*Inputs!E$37</f>
        <v>7138.2878638622569</v>
      </c>
      <c r="AJ1290">
        <f>AB1290/'Totals and Drop Down Lists'!X$6*Inputs!F$37</f>
        <v>3339.7429904982714</v>
      </c>
      <c r="AK1290">
        <f>AC1290/'Totals and Drop Down Lists'!Y$6*Inputs!G$37</f>
        <v>1536.0147042115952</v>
      </c>
      <c r="AL1290">
        <f>AD1290/'Totals and Drop Down Lists'!Z$6*Inputs!H$37</f>
        <v>1194.6076892290894</v>
      </c>
      <c r="AM1290">
        <f>AE1290/'Totals and Drop Down Lists'!AA$6*Inputs!I$37</f>
        <v>1672.4956624868746</v>
      </c>
      <c r="AN1290">
        <f>AF1290/'Totals and Drop Down Lists'!AB$6*Inputs!J$37</f>
        <v>1696.318916929303</v>
      </c>
      <c r="AO1290">
        <f>AG1290/'Totals and Drop Down Lists'!AC$6*Inputs!K$37</f>
        <v>2979.7721886546592</v>
      </c>
      <c r="AP1290">
        <f>AH1290/'Totals and Drop Down Lists'!AD$6*Inputs!L$37</f>
        <v>3676.895057884276</v>
      </c>
      <c r="AQ1290">
        <f>IF(OR($D1290="51",$D1290="52",$D1290="61"),(AA1290/'Totals and Drop Down Lists'!W$4)*Inputs!E$38,0)</f>
        <v>0</v>
      </c>
      <c r="AR1290">
        <f>IF(OR($D1290="51",$D1290="52",$D1290="61"),(AB1290/'Totals and Drop Down Lists'!X$4)*Inputs!F$38,0)</f>
        <v>0</v>
      </c>
      <c r="AS1290">
        <f>IF(OR($D1290="51",$D1290="52",$D1290="61"),(AC1290/'Totals and Drop Down Lists'!Y$4)*Inputs!G$38,0)</f>
        <v>0</v>
      </c>
      <c r="AT1290">
        <f>IF(OR($D1290="51",$D1290="52",$D1290="61"),(AD1290/'Totals and Drop Down Lists'!Z$4)*Inputs!H$38,0)</f>
        <v>0</v>
      </c>
      <c r="AU1290">
        <f>IF(OR($D1290="51",$D1290="52",$D1290="61"),(AE1290/'Totals and Drop Down Lists'!AA$4)*Inputs!I$38,0)</f>
        <v>0</v>
      </c>
      <c r="AV1290">
        <f>IF(OR($D1290="51",$D1290="52",$D1290="61"),(AF1290/'Totals and Drop Down Lists'!AB$4)*Inputs!J$38,0)</f>
        <v>0</v>
      </c>
      <c r="AW1290">
        <f>IF(OR($D1290="51",$D1290="52",$D1290="61"),(AG1290/'Totals and Drop Down Lists'!AC$4)*Inputs!K$38,0)</f>
        <v>0</v>
      </c>
      <c r="AX1290">
        <f>IF(OR($D1290="51",$D1290="52",$D1290="61"),(AH1290/'Totals and Drop Down Lists'!AD$4)*Inputs!L$38,0)</f>
        <v>0</v>
      </c>
      <c r="AY1290">
        <f>IF(OR($D1290="51",$D1290="52",$D1290="61"),0,(AA1290/'Totals and Drop Down Lists'!W$5)*Inputs!E$39)</f>
        <v>0</v>
      </c>
      <c r="AZ1290">
        <f>IF(OR($D1290="51",$D1290="52",$D1290="61"),0,(AB1290/'Totals and Drop Down Lists'!X$5)*Inputs!F$39)</f>
        <v>0</v>
      </c>
      <c r="BA1290">
        <f>IF(OR($D1290="51",$D1290="52",$D1290="61"),0,(AC1290/'Totals and Drop Down Lists'!Y$5)*Inputs!G$39)</f>
        <v>0</v>
      </c>
      <c r="BB1290">
        <f>IF(OR($D1290="51",$D1290="52",$D1290="61"),0,(AD1290/'Totals and Drop Down Lists'!Z$5)*Inputs!H$39)</f>
        <v>0</v>
      </c>
      <c r="BC1290">
        <f>IF(OR($D1290="51",$D1290="52",$D1290="61"),0,(AE1290/'Totals and Drop Down Lists'!AA$5)*Inputs!I$39)</f>
        <v>0</v>
      </c>
      <c r="BD1290">
        <f>IF(OR($D1290="51",$D1290="52",$D1290="61"),0,(AF1290/'Totals and Drop Down Lists'!AB$5)*Inputs!J$39)</f>
        <v>0</v>
      </c>
      <c r="BE1290">
        <f>IF(OR($D1290="51",$D1290="52",$D1290="61"),0,(AG1290/'Totals and Drop Down Lists'!AC$5)*Inputs!K$39)</f>
        <v>0</v>
      </c>
      <c r="BF1290">
        <f>IF(OR($D1290="51",$D1290="52",$D1290="61"),0,(AH1290/'Totals and Drop Down Lists'!AD$5)*Inputs!L$39)</f>
        <v>0</v>
      </c>
      <c r="BG1290" s="10">
        <f t="shared" si="181"/>
        <v>23234.135073756326</v>
      </c>
    </row>
    <row r="1291" spans="1:59" ht="28.8">
      <c r="A1291" s="1" t="s">
        <v>7460</v>
      </c>
      <c r="B1291" s="1" t="s">
        <v>2488</v>
      </c>
      <c r="C1291" s="1" t="s">
        <v>2546</v>
      </c>
      <c r="D1291" s="1" t="s">
        <v>25</v>
      </c>
      <c r="E1291" s="1" t="s">
        <v>2547</v>
      </c>
      <c r="F1291" s="2">
        <v>6012</v>
      </c>
      <c r="G1291" s="2">
        <v>31</v>
      </c>
      <c r="H1291" s="2">
        <v>1</v>
      </c>
      <c r="I1291" s="2">
        <v>663</v>
      </c>
      <c r="J1291" s="2">
        <v>2066</v>
      </c>
      <c r="K1291" s="2">
        <v>499</v>
      </c>
      <c r="L1291" s="2">
        <v>36</v>
      </c>
      <c r="M1291" s="2">
        <v>0</v>
      </c>
      <c r="N1291" s="2">
        <v>25</v>
      </c>
      <c r="O1291" s="2">
        <v>15</v>
      </c>
      <c r="P1291" s="2">
        <v>10</v>
      </c>
      <c r="Q1291" s="2">
        <v>1</v>
      </c>
      <c r="R1291" s="2">
        <v>436</v>
      </c>
      <c r="S1291" s="2">
        <v>235700</v>
      </c>
      <c r="T1291" s="2">
        <v>25011500</v>
      </c>
      <c r="U1291" s="2">
        <v>84</v>
      </c>
      <c r="V1291" s="2">
        <v>18</v>
      </c>
      <c r="W1291" s="2">
        <v>35</v>
      </c>
      <c r="X1291" s="2">
        <v>47</v>
      </c>
      <c r="Y1291" s="2">
        <v>16</v>
      </c>
      <c r="Z1291" s="2">
        <v>25</v>
      </c>
      <c r="AA1291" s="9">
        <f t="shared" si="182"/>
        <v>6012</v>
      </c>
      <c r="AB1291" s="9">
        <f t="shared" si="183"/>
        <v>631</v>
      </c>
      <c r="AC1291" s="9">
        <f t="shared" si="184"/>
        <v>523</v>
      </c>
      <c r="AD1291" s="9">
        <f t="shared" si="185"/>
        <v>436</v>
      </c>
      <c r="AE1291" s="44">
        <f t="shared" si="186"/>
        <v>8.4171789420859896E-6</v>
      </c>
      <c r="AF1291" s="9">
        <f t="shared" si="187"/>
        <v>0</v>
      </c>
      <c r="AG1291" s="9">
        <f t="shared" si="180"/>
        <v>41</v>
      </c>
      <c r="AH1291" s="44">
        <f t="shared" si="188"/>
        <v>3.6847257679674476E-6</v>
      </c>
      <c r="AI1291">
        <f>AA1291/'Totals and Drop Down Lists'!W$6*Inputs!E$37</f>
        <v>5453.7281277849643</v>
      </c>
      <c r="AJ1291">
        <f>AB1291/'Totals and Drop Down Lists'!X$6*Inputs!F$37</f>
        <v>2076.2343123196147</v>
      </c>
      <c r="AK1291">
        <f>AC1291/'Totals and Drop Down Lists'!Y$6*Inputs!G$37</f>
        <v>3447.7926622431946</v>
      </c>
      <c r="AL1291">
        <f>AD1291/'Totals and Drop Down Lists'!Z$6*Inputs!H$37</f>
        <v>3495.6305537173353</v>
      </c>
      <c r="AM1291">
        <f>AE1291/'Totals and Drop Down Lists'!AA$6*Inputs!I$37</f>
        <v>1047.8491383507098</v>
      </c>
      <c r="AN1291">
        <f>AF1291/'Totals and Drop Down Lists'!AB$6*Inputs!J$37</f>
        <v>0</v>
      </c>
      <c r="AO1291">
        <f>AG1291/'Totals and Drop Down Lists'!AC$6*Inputs!K$37</f>
        <v>763.56662334275643</v>
      </c>
      <c r="AP1291">
        <f>AH1291/'Totals and Drop Down Lists'!AD$6*Inputs!L$37</f>
        <v>867.126179849035</v>
      </c>
      <c r="AQ1291">
        <f>IF(OR($D1291="51",$D1291="52",$D1291="61"),(AA1291/'Totals and Drop Down Lists'!W$4)*Inputs!E$38,0)</f>
        <v>0</v>
      </c>
      <c r="AR1291">
        <f>IF(OR($D1291="51",$D1291="52",$D1291="61"),(AB1291/'Totals and Drop Down Lists'!X$4)*Inputs!F$38,0)</f>
        <v>0</v>
      </c>
      <c r="AS1291">
        <f>IF(OR($D1291="51",$D1291="52",$D1291="61"),(AC1291/'Totals and Drop Down Lists'!Y$4)*Inputs!G$38,0)</f>
        <v>0</v>
      </c>
      <c r="AT1291">
        <f>IF(OR($D1291="51",$D1291="52",$D1291="61"),(AD1291/'Totals and Drop Down Lists'!Z$4)*Inputs!H$38,0)</f>
        <v>0</v>
      </c>
      <c r="AU1291">
        <f>IF(OR($D1291="51",$D1291="52",$D1291="61"),(AE1291/'Totals and Drop Down Lists'!AA$4)*Inputs!I$38,0)</f>
        <v>0</v>
      </c>
      <c r="AV1291">
        <f>IF(OR($D1291="51",$D1291="52",$D1291="61"),(AF1291/'Totals and Drop Down Lists'!AB$4)*Inputs!J$38,0)</f>
        <v>0</v>
      </c>
      <c r="AW1291">
        <f>IF(OR($D1291="51",$D1291="52",$D1291="61"),(AG1291/'Totals and Drop Down Lists'!AC$4)*Inputs!K$38,0)</f>
        <v>0</v>
      </c>
      <c r="AX1291">
        <f>IF(OR($D1291="51",$D1291="52",$D1291="61"),(AH1291/'Totals and Drop Down Lists'!AD$4)*Inputs!L$38,0)</f>
        <v>0</v>
      </c>
      <c r="AY1291">
        <f>IF(OR($D1291="51",$D1291="52",$D1291="61"),0,(AA1291/'Totals and Drop Down Lists'!W$5)*Inputs!E$39)</f>
        <v>0</v>
      </c>
      <c r="AZ1291">
        <f>IF(OR($D1291="51",$D1291="52",$D1291="61"),0,(AB1291/'Totals and Drop Down Lists'!X$5)*Inputs!F$39)</f>
        <v>0</v>
      </c>
      <c r="BA1291">
        <f>IF(OR($D1291="51",$D1291="52",$D1291="61"),0,(AC1291/'Totals and Drop Down Lists'!Y$5)*Inputs!G$39)</f>
        <v>0</v>
      </c>
      <c r="BB1291">
        <f>IF(OR($D1291="51",$D1291="52",$D1291="61"),0,(AD1291/'Totals and Drop Down Lists'!Z$5)*Inputs!H$39)</f>
        <v>0</v>
      </c>
      <c r="BC1291">
        <f>IF(OR($D1291="51",$D1291="52",$D1291="61"),0,(AE1291/'Totals and Drop Down Lists'!AA$5)*Inputs!I$39)</f>
        <v>0</v>
      </c>
      <c r="BD1291">
        <f>IF(OR($D1291="51",$D1291="52",$D1291="61"),0,(AF1291/'Totals and Drop Down Lists'!AB$5)*Inputs!J$39)</f>
        <v>0</v>
      </c>
      <c r="BE1291">
        <f>IF(OR($D1291="51",$D1291="52",$D1291="61"),0,(AG1291/'Totals and Drop Down Lists'!AC$5)*Inputs!K$39)</f>
        <v>0</v>
      </c>
      <c r="BF1291">
        <f>IF(OR($D1291="51",$D1291="52",$D1291="61"),0,(AH1291/'Totals and Drop Down Lists'!AD$5)*Inputs!L$39)</f>
        <v>0</v>
      </c>
      <c r="BG1291" s="10">
        <f t="shared" si="181"/>
        <v>17151.92759760761</v>
      </c>
    </row>
    <row r="1292" spans="1:59" ht="28.8">
      <c r="A1292" s="1" t="s">
        <v>7460</v>
      </c>
      <c r="B1292" s="1" t="s">
        <v>2488</v>
      </c>
      <c r="C1292" s="1" t="s">
        <v>2548</v>
      </c>
      <c r="D1292" s="1" t="s">
        <v>25</v>
      </c>
      <c r="E1292" s="1" t="s">
        <v>2549</v>
      </c>
      <c r="F1292" s="2">
        <v>1202</v>
      </c>
      <c r="G1292" s="2">
        <v>0</v>
      </c>
      <c r="H1292" s="2">
        <v>0</v>
      </c>
      <c r="I1292" s="2">
        <v>64</v>
      </c>
      <c r="J1292" s="2">
        <v>493</v>
      </c>
      <c r="K1292" s="2">
        <v>97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103</v>
      </c>
      <c r="S1292" s="2">
        <v>39100</v>
      </c>
      <c r="T1292" s="2">
        <v>6276200</v>
      </c>
      <c r="U1292" s="2">
        <v>3</v>
      </c>
      <c r="V1292" s="2">
        <v>4</v>
      </c>
      <c r="W1292" s="2">
        <v>0</v>
      </c>
      <c r="X1292" s="2">
        <v>19</v>
      </c>
      <c r="Y1292" s="2">
        <v>19</v>
      </c>
      <c r="Z1292" s="2">
        <v>0</v>
      </c>
      <c r="AA1292" s="9">
        <f t="shared" si="182"/>
        <v>1202</v>
      </c>
      <c r="AB1292" s="9">
        <f t="shared" si="183"/>
        <v>64</v>
      </c>
      <c r="AC1292" s="9">
        <f t="shared" si="184"/>
        <v>103</v>
      </c>
      <c r="AD1292" s="9">
        <f t="shared" si="185"/>
        <v>103</v>
      </c>
      <c r="AE1292" s="44">
        <f t="shared" si="186"/>
        <v>1.3328839401447854E-6</v>
      </c>
      <c r="AF1292" s="9">
        <f t="shared" si="187"/>
        <v>15</v>
      </c>
      <c r="AG1292" s="9">
        <f t="shared" si="180"/>
        <v>19</v>
      </c>
      <c r="AH1292" s="44">
        <f t="shared" si="188"/>
        <v>1.3910075981074141E-6</v>
      </c>
      <c r="AI1292">
        <f>AA1292/'Totals and Drop Down Lists'!W$6*Inputs!E$37</f>
        <v>1090.382769394133</v>
      </c>
      <c r="AJ1292">
        <f>AB1292/'Totals and Drop Down Lists'!X$6*Inputs!F$37</f>
        <v>210.58477969644272</v>
      </c>
      <c r="AK1292">
        <f>AC1292/'Totals and Drop Down Lists'!Y$6*Inputs!G$37</f>
        <v>679.01079199053345</v>
      </c>
      <c r="AL1292">
        <f>AD1292/'Totals and Drop Down Lists'!Z$6*Inputs!H$37</f>
        <v>825.80263080937061</v>
      </c>
      <c r="AM1292">
        <f>AE1292/'Totals and Drop Down Lists'!AA$6*Inputs!I$37</f>
        <v>165.92985581177206</v>
      </c>
      <c r="AN1292">
        <f>AF1292/'Totals and Drop Down Lists'!AB$6*Inputs!J$37</f>
        <v>299.35039710517117</v>
      </c>
      <c r="AO1292">
        <f>AG1292/'Totals and Drop Down Lists'!AC$6*Inputs!K$37</f>
        <v>353.84794740274077</v>
      </c>
      <c r="AP1292">
        <f>AH1292/'Totals and Drop Down Lists'!AD$6*Inputs!L$37</f>
        <v>327.34569155012343</v>
      </c>
      <c r="AQ1292">
        <f>IF(OR($D1292="51",$D1292="52",$D1292="61"),(AA1292/'Totals and Drop Down Lists'!W$4)*Inputs!E$38,0)</f>
        <v>0</v>
      </c>
      <c r="AR1292">
        <f>IF(OR($D1292="51",$D1292="52",$D1292="61"),(AB1292/'Totals and Drop Down Lists'!X$4)*Inputs!F$38,0)</f>
        <v>0</v>
      </c>
      <c r="AS1292">
        <f>IF(OR($D1292="51",$D1292="52",$D1292="61"),(AC1292/'Totals and Drop Down Lists'!Y$4)*Inputs!G$38,0)</f>
        <v>0</v>
      </c>
      <c r="AT1292">
        <f>IF(OR($D1292="51",$D1292="52",$D1292="61"),(AD1292/'Totals and Drop Down Lists'!Z$4)*Inputs!H$38,0)</f>
        <v>0</v>
      </c>
      <c r="AU1292">
        <f>IF(OR($D1292="51",$D1292="52",$D1292="61"),(AE1292/'Totals and Drop Down Lists'!AA$4)*Inputs!I$38,0)</f>
        <v>0</v>
      </c>
      <c r="AV1292">
        <f>IF(OR($D1292="51",$D1292="52",$D1292="61"),(AF1292/'Totals and Drop Down Lists'!AB$4)*Inputs!J$38,0)</f>
        <v>0</v>
      </c>
      <c r="AW1292">
        <f>IF(OR($D1292="51",$D1292="52",$D1292="61"),(AG1292/'Totals and Drop Down Lists'!AC$4)*Inputs!K$38,0)</f>
        <v>0</v>
      </c>
      <c r="AX1292">
        <f>IF(OR($D1292="51",$D1292="52",$D1292="61"),(AH1292/'Totals and Drop Down Lists'!AD$4)*Inputs!L$38,0)</f>
        <v>0</v>
      </c>
      <c r="AY1292">
        <f>IF(OR($D1292="51",$D1292="52",$D1292="61"),0,(AA1292/'Totals and Drop Down Lists'!W$5)*Inputs!E$39)</f>
        <v>0</v>
      </c>
      <c r="AZ1292">
        <f>IF(OR($D1292="51",$D1292="52",$D1292="61"),0,(AB1292/'Totals and Drop Down Lists'!X$5)*Inputs!F$39)</f>
        <v>0</v>
      </c>
      <c r="BA1292">
        <f>IF(OR($D1292="51",$D1292="52",$D1292="61"),0,(AC1292/'Totals and Drop Down Lists'!Y$5)*Inputs!G$39)</f>
        <v>0</v>
      </c>
      <c r="BB1292">
        <f>IF(OR($D1292="51",$D1292="52",$D1292="61"),0,(AD1292/'Totals and Drop Down Lists'!Z$5)*Inputs!H$39)</f>
        <v>0</v>
      </c>
      <c r="BC1292">
        <f>IF(OR($D1292="51",$D1292="52",$D1292="61"),0,(AE1292/'Totals and Drop Down Lists'!AA$5)*Inputs!I$39)</f>
        <v>0</v>
      </c>
      <c r="BD1292">
        <f>IF(OR($D1292="51",$D1292="52",$D1292="61"),0,(AF1292/'Totals and Drop Down Lists'!AB$5)*Inputs!J$39)</f>
        <v>0</v>
      </c>
      <c r="BE1292">
        <f>IF(OR($D1292="51",$D1292="52",$D1292="61"),0,(AG1292/'Totals and Drop Down Lists'!AC$5)*Inputs!K$39)</f>
        <v>0</v>
      </c>
      <c r="BF1292">
        <f>IF(OR($D1292="51",$D1292="52",$D1292="61"),0,(AH1292/'Totals and Drop Down Lists'!AD$5)*Inputs!L$39)</f>
        <v>0</v>
      </c>
      <c r="BG1292" s="10">
        <f t="shared" si="181"/>
        <v>3952.2548637602872</v>
      </c>
    </row>
    <row r="1293" spans="1:59" ht="28.8">
      <c r="A1293" s="1" t="s">
        <v>7460</v>
      </c>
      <c r="B1293" s="1" t="s">
        <v>2488</v>
      </c>
      <c r="C1293" s="1" t="s">
        <v>1833</v>
      </c>
      <c r="D1293" s="1" t="s">
        <v>25</v>
      </c>
      <c r="E1293" s="1" t="s">
        <v>2550</v>
      </c>
      <c r="F1293" s="2">
        <v>6582</v>
      </c>
      <c r="G1293" s="2">
        <v>95</v>
      </c>
      <c r="H1293" s="2">
        <v>0</v>
      </c>
      <c r="I1293" s="2">
        <v>1042</v>
      </c>
      <c r="J1293" s="2">
        <v>2855</v>
      </c>
      <c r="K1293" s="2">
        <v>677</v>
      </c>
      <c r="L1293" s="2">
        <v>26</v>
      </c>
      <c r="M1293" s="2">
        <v>3</v>
      </c>
      <c r="N1293" s="2">
        <v>0</v>
      </c>
      <c r="O1293" s="2">
        <v>14</v>
      </c>
      <c r="P1293" s="2">
        <v>0</v>
      </c>
      <c r="Q1293" s="2">
        <v>0</v>
      </c>
      <c r="R1293" s="2">
        <v>1582</v>
      </c>
      <c r="S1293" s="2">
        <v>205900</v>
      </c>
      <c r="T1293" s="2">
        <v>14899400</v>
      </c>
      <c r="U1293" s="2">
        <v>76</v>
      </c>
      <c r="V1293" s="2">
        <v>101</v>
      </c>
      <c r="W1293" s="2">
        <v>34</v>
      </c>
      <c r="X1293" s="2">
        <v>200</v>
      </c>
      <c r="Y1293" s="2">
        <v>60</v>
      </c>
      <c r="Z1293" s="2">
        <v>98</v>
      </c>
      <c r="AA1293" s="9">
        <f t="shared" si="182"/>
        <v>6582</v>
      </c>
      <c r="AB1293" s="9">
        <f t="shared" si="183"/>
        <v>947</v>
      </c>
      <c r="AC1293" s="9">
        <f t="shared" si="184"/>
        <v>1625</v>
      </c>
      <c r="AD1293" s="9">
        <f t="shared" si="185"/>
        <v>1582</v>
      </c>
      <c r="AE1293" s="44">
        <f t="shared" si="186"/>
        <v>1.1211584919439069E-5</v>
      </c>
      <c r="AF1293" s="9">
        <f t="shared" si="187"/>
        <v>65</v>
      </c>
      <c r="AG1293" s="9">
        <f t="shared" si="180"/>
        <v>158</v>
      </c>
      <c r="AH1293" s="44">
        <f t="shared" si="188"/>
        <v>1.3940897348780252E-5</v>
      </c>
      <c r="AI1293">
        <f>AA1293/'Totals and Drop Down Lists'!W$6*Inputs!E$37</f>
        <v>5970.7981598603856</v>
      </c>
      <c r="AJ1293">
        <f>AB1293/'Totals and Drop Down Lists'!X$6*Inputs!F$37</f>
        <v>3115.996662070801</v>
      </c>
      <c r="AK1293">
        <f>AC1293/'Totals and Drop Down Lists'!Y$6*Inputs!G$37</f>
        <v>10712.548902763272</v>
      </c>
      <c r="AL1293">
        <f>AD1293/'Totals and Drop Down Lists'!Z$6*Inputs!H$37</f>
        <v>12683.687009130332</v>
      </c>
      <c r="AM1293">
        <f>AE1293/'Totals and Drop Down Lists'!AA$6*Inputs!I$37</f>
        <v>1395.7229231090312</v>
      </c>
      <c r="AN1293">
        <f>AF1293/'Totals and Drop Down Lists'!AB$6*Inputs!J$37</f>
        <v>1297.1850541224082</v>
      </c>
      <c r="AO1293">
        <f>AG1293/'Totals and Drop Down Lists'!AC$6*Inputs!K$37</f>
        <v>2942.5250362964757</v>
      </c>
      <c r="AP1293">
        <f>AH1293/'Totals and Drop Down Lists'!AD$6*Inputs!L$37</f>
        <v>3280.7101051603017</v>
      </c>
      <c r="AQ1293">
        <f>IF(OR($D1293="51",$D1293="52",$D1293="61"),(AA1293/'Totals and Drop Down Lists'!W$4)*Inputs!E$38,0)</f>
        <v>0</v>
      </c>
      <c r="AR1293">
        <f>IF(OR($D1293="51",$D1293="52",$D1293="61"),(AB1293/'Totals and Drop Down Lists'!X$4)*Inputs!F$38,0)</f>
        <v>0</v>
      </c>
      <c r="AS1293">
        <f>IF(OR($D1293="51",$D1293="52",$D1293="61"),(AC1293/'Totals and Drop Down Lists'!Y$4)*Inputs!G$38,0)</f>
        <v>0</v>
      </c>
      <c r="AT1293">
        <f>IF(OR($D1293="51",$D1293="52",$D1293="61"),(AD1293/'Totals and Drop Down Lists'!Z$4)*Inputs!H$38,0)</f>
        <v>0</v>
      </c>
      <c r="AU1293">
        <f>IF(OR($D1293="51",$D1293="52",$D1293="61"),(AE1293/'Totals and Drop Down Lists'!AA$4)*Inputs!I$38,0)</f>
        <v>0</v>
      </c>
      <c r="AV1293">
        <f>IF(OR($D1293="51",$D1293="52",$D1293="61"),(AF1293/'Totals and Drop Down Lists'!AB$4)*Inputs!J$38,0)</f>
        <v>0</v>
      </c>
      <c r="AW1293">
        <f>IF(OR($D1293="51",$D1293="52",$D1293="61"),(AG1293/'Totals and Drop Down Lists'!AC$4)*Inputs!K$38,0)</f>
        <v>0</v>
      </c>
      <c r="AX1293">
        <f>IF(OR($D1293="51",$D1293="52",$D1293="61"),(AH1293/'Totals and Drop Down Lists'!AD$4)*Inputs!L$38,0)</f>
        <v>0</v>
      </c>
      <c r="AY1293">
        <f>IF(OR($D1293="51",$D1293="52",$D1293="61"),0,(AA1293/'Totals and Drop Down Lists'!W$5)*Inputs!E$39)</f>
        <v>0</v>
      </c>
      <c r="AZ1293">
        <f>IF(OR($D1293="51",$D1293="52",$D1293="61"),0,(AB1293/'Totals and Drop Down Lists'!X$5)*Inputs!F$39)</f>
        <v>0</v>
      </c>
      <c r="BA1293">
        <f>IF(OR($D1293="51",$D1293="52",$D1293="61"),0,(AC1293/'Totals and Drop Down Lists'!Y$5)*Inputs!G$39)</f>
        <v>0</v>
      </c>
      <c r="BB1293">
        <f>IF(OR($D1293="51",$D1293="52",$D1293="61"),0,(AD1293/'Totals and Drop Down Lists'!Z$5)*Inputs!H$39)</f>
        <v>0</v>
      </c>
      <c r="BC1293">
        <f>IF(OR($D1293="51",$D1293="52",$D1293="61"),0,(AE1293/'Totals and Drop Down Lists'!AA$5)*Inputs!I$39)</f>
        <v>0</v>
      </c>
      <c r="BD1293">
        <f>IF(OR($D1293="51",$D1293="52",$D1293="61"),0,(AF1293/'Totals and Drop Down Lists'!AB$5)*Inputs!J$39)</f>
        <v>0</v>
      </c>
      <c r="BE1293">
        <f>IF(OR($D1293="51",$D1293="52",$D1293="61"),0,(AG1293/'Totals and Drop Down Lists'!AC$5)*Inputs!K$39)</f>
        <v>0</v>
      </c>
      <c r="BF1293">
        <f>IF(OR($D1293="51",$D1293="52",$D1293="61"),0,(AH1293/'Totals and Drop Down Lists'!AD$5)*Inputs!L$39)</f>
        <v>0</v>
      </c>
      <c r="BG1293" s="10">
        <f t="shared" si="181"/>
        <v>41399.173852512999</v>
      </c>
    </row>
    <row r="1294" spans="1:59" ht="28.8">
      <c r="A1294" s="1" t="s">
        <v>7460</v>
      </c>
      <c r="B1294" s="1" t="s">
        <v>2488</v>
      </c>
      <c r="C1294" s="1" t="s">
        <v>749</v>
      </c>
      <c r="D1294" s="1" t="s">
        <v>25</v>
      </c>
      <c r="E1294" s="1" t="s">
        <v>2551</v>
      </c>
      <c r="F1294" s="2">
        <v>2645</v>
      </c>
      <c r="G1294" s="2">
        <v>32</v>
      </c>
      <c r="H1294" s="2">
        <v>0</v>
      </c>
      <c r="I1294" s="2">
        <v>295</v>
      </c>
      <c r="J1294" s="2">
        <v>1076</v>
      </c>
      <c r="K1294" s="2">
        <v>267</v>
      </c>
      <c r="L1294" s="2">
        <v>24</v>
      </c>
      <c r="M1294" s="2">
        <v>0</v>
      </c>
      <c r="N1294" s="2">
        <v>0</v>
      </c>
      <c r="O1294" s="2">
        <v>5</v>
      </c>
      <c r="P1294" s="2">
        <v>0</v>
      </c>
      <c r="Q1294" s="2">
        <v>9</v>
      </c>
      <c r="R1294" s="2">
        <v>271</v>
      </c>
      <c r="S1294" s="2">
        <v>77700</v>
      </c>
      <c r="T1294" s="2">
        <v>7903300</v>
      </c>
      <c r="U1294" s="2">
        <v>16</v>
      </c>
      <c r="V1294" s="2">
        <v>10</v>
      </c>
      <c r="W1294" s="2">
        <v>10</v>
      </c>
      <c r="X1294" s="2">
        <v>20</v>
      </c>
      <c r="Y1294" s="2">
        <v>0</v>
      </c>
      <c r="Z1294" s="2">
        <v>10</v>
      </c>
      <c r="AA1294" s="9">
        <f t="shared" si="182"/>
        <v>2645</v>
      </c>
      <c r="AB1294" s="9">
        <f t="shared" si="183"/>
        <v>263</v>
      </c>
      <c r="AC1294" s="9">
        <f t="shared" si="184"/>
        <v>309</v>
      </c>
      <c r="AD1294" s="9">
        <f t="shared" si="185"/>
        <v>271</v>
      </c>
      <c r="AE1294" s="44">
        <f t="shared" si="186"/>
        <v>4.6270696550945177E-6</v>
      </c>
      <c r="AF1294" s="9">
        <f t="shared" si="187"/>
        <v>0</v>
      </c>
      <c r="AG1294" s="9">
        <f t="shared" si="180"/>
        <v>10</v>
      </c>
      <c r="AH1294" s="44">
        <f t="shared" si="188"/>
        <v>9.2331539385677663E-7</v>
      </c>
      <c r="AI1294">
        <f>AA1294/'Totals and Drop Down Lists'!W$6*Inputs!E$37</f>
        <v>2399.3863769113823</v>
      </c>
      <c r="AJ1294">
        <f>AB1294/'Totals and Drop Down Lists'!X$6*Inputs!F$37</f>
        <v>865.37182906506928</v>
      </c>
      <c r="AK1294">
        <f>AC1294/'Totals and Drop Down Lists'!Y$6*Inputs!G$37</f>
        <v>2037.0323759716005</v>
      </c>
      <c r="AL1294">
        <f>AD1294/'Totals and Drop Down Lists'!Z$6*Inputs!H$37</f>
        <v>2172.7428441683437</v>
      </c>
      <c r="AM1294">
        <f>AE1294/'Totals and Drop Down Lists'!AA$6*Inputs!I$37</f>
        <v>576.02089542579358</v>
      </c>
      <c r="AN1294">
        <f>AF1294/'Totals and Drop Down Lists'!AB$6*Inputs!J$37</f>
        <v>0</v>
      </c>
      <c r="AO1294">
        <f>AG1294/'Totals and Drop Down Lists'!AC$6*Inputs!K$37</f>
        <v>186.2357617909162</v>
      </c>
      <c r="AP1294">
        <f>AH1294/'Totals and Drop Down Lists'!AD$6*Inputs!L$37</f>
        <v>217.28372766054568</v>
      </c>
      <c r="AQ1294">
        <f>IF(OR($D1294="51",$D1294="52",$D1294="61"),(AA1294/'Totals and Drop Down Lists'!W$4)*Inputs!E$38,0)</f>
        <v>0</v>
      </c>
      <c r="AR1294">
        <f>IF(OR($D1294="51",$D1294="52",$D1294="61"),(AB1294/'Totals and Drop Down Lists'!X$4)*Inputs!F$38,0)</f>
        <v>0</v>
      </c>
      <c r="AS1294">
        <f>IF(OR($D1294="51",$D1294="52",$D1294="61"),(AC1294/'Totals and Drop Down Lists'!Y$4)*Inputs!G$38,0)</f>
        <v>0</v>
      </c>
      <c r="AT1294">
        <f>IF(OR($D1294="51",$D1294="52",$D1294="61"),(AD1294/'Totals and Drop Down Lists'!Z$4)*Inputs!H$38,0)</f>
        <v>0</v>
      </c>
      <c r="AU1294">
        <f>IF(OR($D1294="51",$D1294="52",$D1294="61"),(AE1294/'Totals and Drop Down Lists'!AA$4)*Inputs!I$38,0)</f>
        <v>0</v>
      </c>
      <c r="AV1294">
        <f>IF(OR($D1294="51",$D1294="52",$D1294="61"),(AF1294/'Totals and Drop Down Lists'!AB$4)*Inputs!J$38,0)</f>
        <v>0</v>
      </c>
      <c r="AW1294">
        <f>IF(OR($D1294="51",$D1294="52",$D1294="61"),(AG1294/'Totals and Drop Down Lists'!AC$4)*Inputs!K$38,0)</f>
        <v>0</v>
      </c>
      <c r="AX1294">
        <f>IF(OR($D1294="51",$D1294="52",$D1294="61"),(AH1294/'Totals and Drop Down Lists'!AD$4)*Inputs!L$38,0)</f>
        <v>0</v>
      </c>
      <c r="AY1294">
        <f>IF(OR($D1294="51",$D1294="52",$D1294="61"),0,(AA1294/'Totals and Drop Down Lists'!W$5)*Inputs!E$39)</f>
        <v>0</v>
      </c>
      <c r="AZ1294">
        <f>IF(OR($D1294="51",$D1294="52",$D1294="61"),0,(AB1294/'Totals and Drop Down Lists'!X$5)*Inputs!F$39)</f>
        <v>0</v>
      </c>
      <c r="BA1294">
        <f>IF(OR($D1294="51",$D1294="52",$D1294="61"),0,(AC1294/'Totals and Drop Down Lists'!Y$5)*Inputs!G$39)</f>
        <v>0</v>
      </c>
      <c r="BB1294">
        <f>IF(OR($D1294="51",$D1294="52",$D1294="61"),0,(AD1294/'Totals and Drop Down Lists'!Z$5)*Inputs!H$39)</f>
        <v>0</v>
      </c>
      <c r="BC1294">
        <f>IF(OR($D1294="51",$D1294="52",$D1294="61"),0,(AE1294/'Totals and Drop Down Lists'!AA$5)*Inputs!I$39)</f>
        <v>0</v>
      </c>
      <c r="BD1294">
        <f>IF(OR($D1294="51",$D1294="52",$D1294="61"),0,(AF1294/'Totals and Drop Down Lists'!AB$5)*Inputs!J$39)</f>
        <v>0</v>
      </c>
      <c r="BE1294">
        <f>IF(OR($D1294="51",$D1294="52",$D1294="61"),0,(AG1294/'Totals and Drop Down Lists'!AC$5)*Inputs!K$39)</f>
        <v>0</v>
      </c>
      <c r="BF1294">
        <f>IF(OR($D1294="51",$D1294="52",$D1294="61"),0,(AH1294/'Totals and Drop Down Lists'!AD$5)*Inputs!L$39)</f>
        <v>0</v>
      </c>
      <c r="BG1294" s="10">
        <f t="shared" si="181"/>
        <v>8454.0738109936501</v>
      </c>
    </row>
    <row r="1295" spans="1:59" ht="28.8">
      <c r="A1295" s="1" t="s">
        <v>7460</v>
      </c>
      <c r="B1295" s="1" t="s">
        <v>2488</v>
      </c>
      <c r="C1295" s="1" t="s">
        <v>2552</v>
      </c>
      <c r="D1295" s="1" t="s">
        <v>25</v>
      </c>
      <c r="E1295" s="1" t="s">
        <v>2553</v>
      </c>
      <c r="F1295" s="2">
        <v>5951</v>
      </c>
      <c r="G1295" s="2">
        <v>6</v>
      </c>
      <c r="H1295" s="2">
        <v>2</v>
      </c>
      <c r="I1295" s="2">
        <v>953</v>
      </c>
      <c r="J1295" s="2">
        <v>2595</v>
      </c>
      <c r="K1295" s="2">
        <v>697</v>
      </c>
      <c r="L1295" s="2">
        <v>19</v>
      </c>
      <c r="M1295" s="2">
        <v>2</v>
      </c>
      <c r="N1295" s="2">
        <v>0</v>
      </c>
      <c r="O1295" s="2">
        <v>11</v>
      </c>
      <c r="P1295" s="2">
        <v>0</v>
      </c>
      <c r="Q1295" s="2">
        <v>0</v>
      </c>
      <c r="R1295" s="2">
        <v>1364</v>
      </c>
      <c r="S1295" s="2">
        <v>345800</v>
      </c>
      <c r="T1295" s="2">
        <v>20709100</v>
      </c>
      <c r="U1295" s="2">
        <v>124</v>
      </c>
      <c r="V1295" s="2">
        <v>49</v>
      </c>
      <c r="W1295" s="2">
        <v>0</v>
      </c>
      <c r="X1295" s="2">
        <v>126</v>
      </c>
      <c r="Y1295" s="2">
        <v>14</v>
      </c>
      <c r="Z1295" s="2">
        <v>82</v>
      </c>
      <c r="AA1295" s="9">
        <f t="shared" si="182"/>
        <v>5951</v>
      </c>
      <c r="AB1295" s="9">
        <f t="shared" si="183"/>
        <v>945</v>
      </c>
      <c r="AC1295" s="9">
        <f t="shared" si="184"/>
        <v>1396</v>
      </c>
      <c r="AD1295" s="9">
        <f t="shared" si="185"/>
        <v>1364</v>
      </c>
      <c r="AE1295" s="44">
        <f t="shared" si="186"/>
        <v>1.3074466599963606E-5</v>
      </c>
      <c r="AF1295" s="9">
        <f t="shared" si="187"/>
        <v>77</v>
      </c>
      <c r="AG1295" s="9">
        <f t="shared" si="180"/>
        <v>96</v>
      </c>
      <c r="AH1295" s="44">
        <f t="shared" si="188"/>
        <v>9.5943981130392255E-6</v>
      </c>
      <c r="AI1295">
        <f>AA1295/'Totals and Drop Down Lists'!W$6*Inputs!E$37</f>
        <v>5398.3925629488231</v>
      </c>
      <c r="AJ1295">
        <f>AB1295/'Totals and Drop Down Lists'!X$6*Inputs!F$37</f>
        <v>3109.4158877052869</v>
      </c>
      <c r="AK1295">
        <f>AC1295/'Totals and Drop Down Lists'!Y$6*Inputs!G$37</f>
        <v>9202.9035496969391</v>
      </c>
      <c r="AL1295">
        <f>AD1295/'Totals and Drop Down Lists'!Z$6*Inputs!H$37</f>
        <v>10935.871732271666</v>
      </c>
      <c r="AM1295">
        <f>AE1295/'Totals and Drop Down Lists'!AA$6*Inputs!I$37</f>
        <v>1627.6318533120998</v>
      </c>
      <c r="AN1295">
        <f>AF1295/'Totals and Drop Down Lists'!AB$6*Inputs!J$37</f>
        <v>1536.6653718065452</v>
      </c>
      <c r="AO1295">
        <f>AG1295/'Totals and Drop Down Lists'!AC$6*Inputs!K$37</f>
        <v>1787.8633131927954</v>
      </c>
      <c r="AP1295">
        <f>AH1295/'Totals and Drop Down Lists'!AD$6*Inputs!L$37</f>
        <v>2257.8488353285757</v>
      </c>
      <c r="AQ1295">
        <f>IF(OR($D1295="51",$D1295="52",$D1295="61"),(AA1295/'Totals and Drop Down Lists'!W$4)*Inputs!E$38,0)</f>
        <v>0</v>
      </c>
      <c r="AR1295">
        <f>IF(OR($D1295="51",$D1295="52",$D1295="61"),(AB1295/'Totals and Drop Down Lists'!X$4)*Inputs!F$38,0)</f>
        <v>0</v>
      </c>
      <c r="AS1295">
        <f>IF(OR($D1295="51",$D1295="52",$D1295="61"),(AC1295/'Totals and Drop Down Lists'!Y$4)*Inputs!G$38,0)</f>
        <v>0</v>
      </c>
      <c r="AT1295">
        <f>IF(OR($D1295="51",$D1295="52",$D1295="61"),(AD1295/'Totals and Drop Down Lists'!Z$4)*Inputs!H$38,0)</f>
        <v>0</v>
      </c>
      <c r="AU1295">
        <f>IF(OR($D1295="51",$D1295="52",$D1295="61"),(AE1295/'Totals and Drop Down Lists'!AA$4)*Inputs!I$38,0)</f>
        <v>0</v>
      </c>
      <c r="AV1295">
        <f>IF(OR($D1295="51",$D1295="52",$D1295="61"),(AF1295/'Totals and Drop Down Lists'!AB$4)*Inputs!J$38,0)</f>
        <v>0</v>
      </c>
      <c r="AW1295">
        <f>IF(OR($D1295="51",$D1295="52",$D1295="61"),(AG1295/'Totals and Drop Down Lists'!AC$4)*Inputs!K$38,0)</f>
        <v>0</v>
      </c>
      <c r="AX1295">
        <f>IF(OR($D1295="51",$D1295="52",$D1295="61"),(AH1295/'Totals and Drop Down Lists'!AD$4)*Inputs!L$38,0)</f>
        <v>0</v>
      </c>
      <c r="AY1295">
        <f>IF(OR($D1295="51",$D1295="52",$D1295="61"),0,(AA1295/'Totals and Drop Down Lists'!W$5)*Inputs!E$39)</f>
        <v>0</v>
      </c>
      <c r="AZ1295">
        <f>IF(OR($D1295="51",$D1295="52",$D1295="61"),0,(AB1295/'Totals and Drop Down Lists'!X$5)*Inputs!F$39)</f>
        <v>0</v>
      </c>
      <c r="BA1295">
        <f>IF(OR($D1295="51",$D1295="52",$D1295="61"),0,(AC1295/'Totals and Drop Down Lists'!Y$5)*Inputs!G$39)</f>
        <v>0</v>
      </c>
      <c r="BB1295">
        <f>IF(OR($D1295="51",$D1295="52",$D1295="61"),0,(AD1295/'Totals and Drop Down Lists'!Z$5)*Inputs!H$39)</f>
        <v>0</v>
      </c>
      <c r="BC1295">
        <f>IF(OR($D1295="51",$D1295="52",$D1295="61"),0,(AE1295/'Totals and Drop Down Lists'!AA$5)*Inputs!I$39)</f>
        <v>0</v>
      </c>
      <c r="BD1295">
        <f>IF(OR($D1295="51",$D1295="52",$D1295="61"),0,(AF1295/'Totals and Drop Down Lists'!AB$5)*Inputs!J$39)</f>
        <v>0</v>
      </c>
      <c r="BE1295">
        <f>IF(OR($D1295="51",$D1295="52",$D1295="61"),0,(AG1295/'Totals and Drop Down Lists'!AC$5)*Inputs!K$39)</f>
        <v>0</v>
      </c>
      <c r="BF1295">
        <f>IF(OR($D1295="51",$D1295="52",$D1295="61"),0,(AH1295/'Totals and Drop Down Lists'!AD$5)*Inputs!L$39)</f>
        <v>0</v>
      </c>
      <c r="BG1295" s="10">
        <f t="shared" si="181"/>
        <v>35856.593106262735</v>
      </c>
    </row>
    <row r="1296" spans="1:59" ht="28.8">
      <c r="A1296" s="1" t="s">
        <v>7460</v>
      </c>
      <c r="B1296" s="1" t="s">
        <v>2488</v>
      </c>
      <c r="C1296" s="1" t="s">
        <v>2554</v>
      </c>
      <c r="D1296" s="1" t="s">
        <v>25</v>
      </c>
      <c r="E1296" s="1" t="s">
        <v>2555</v>
      </c>
      <c r="F1296" s="2">
        <v>34722</v>
      </c>
      <c r="G1296" s="2">
        <v>225</v>
      </c>
      <c r="H1296" s="2">
        <v>21</v>
      </c>
      <c r="I1296" s="2">
        <v>4273</v>
      </c>
      <c r="J1296" s="2">
        <v>13287</v>
      </c>
      <c r="K1296" s="2">
        <v>3679</v>
      </c>
      <c r="L1296" s="2">
        <v>62</v>
      </c>
      <c r="M1296" s="2">
        <v>34</v>
      </c>
      <c r="N1296" s="2">
        <v>0</v>
      </c>
      <c r="O1296" s="2">
        <v>51</v>
      </c>
      <c r="P1296" s="2">
        <v>1</v>
      </c>
      <c r="Q1296" s="2">
        <v>0</v>
      </c>
      <c r="R1296" s="2">
        <v>4166</v>
      </c>
      <c r="S1296" s="2">
        <v>2316800</v>
      </c>
      <c r="T1296" s="2">
        <v>118349000</v>
      </c>
      <c r="U1296" s="2">
        <v>165</v>
      </c>
      <c r="V1296" s="2">
        <v>322</v>
      </c>
      <c r="W1296" s="2">
        <v>50</v>
      </c>
      <c r="X1296" s="2">
        <v>944</v>
      </c>
      <c r="Y1296" s="2">
        <v>64</v>
      </c>
      <c r="Z1296" s="2">
        <v>649</v>
      </c>
      <c r="AA1296" s="9">
        <f t="shared" si="182"/>
        <v>34722</v>
      </c>
      <c r="AB1296" s="9">
        <f t="shared" si="183"/>
        <v>4027</v>
      </c>
      <c r="AC1296" s="9">
        <f t="shared" si="184"/>
        <v>4314</v>
      </c>
      <c r="AD1296" s="9">
        <f t="shared" si="185"/>
        <v>4166</v>
      </c>
      <c r="AE1296" s="44">
        <f t="shared" si="186"/>
        <v>7.1142385996065031E-5</v>
      </c>
      <c r="AF1296" s="9">
        <f t="shared" si="187"/>
        <v>572</v>
      </c>
      <c r="AG1296" s="9">
        <f t="shared" si="180"/>
        <v>713</v>
      </c>
      <c r="AH1296" s="44">
        <f t="shared" si="188"/>
        <v>7.345873900895745E-5</v>
      </c>
      <c r="AI1296">
        <f>AA1296/'Totals and Drop Down Lists'!W$6*Inputs!E$37</f>
        <v>31497.729217057473</v>
      </c>
      <c r="AJ1296">
        <f>AB1296/'Totals and Drop Down Lists'!X$6*Inputs!F$37</f>
        <v>13250.389184962109</v>
      </c>
      <c r="AK1296">
        <f>AC1296/'Totals and Drop Down Lists'!Y$6*Inputs!G$37</f>
        <v>28439.345210166619</v>
      </c>
      <c r="AL1296">
        <f>AD1296/'Totals and Drop Down Lists'!Z$6*Inputs!H$37</f>
        <v>33400.910290794542</v>
      </c>
      <c r="AM1296">
        <f>AE1296/'Totals and Drop Down Lists'!AA$6*Inputs!I$37</f>
        <v>8856.4694155968409</v>
      </c>
      <c r="AN1296">
        <f>AF1296/'Totals and Drop Down Lists'!AB$6*Inputs!J$37</f>
        <v>11415.228476277192</v>
      </c>
      <c r="AO1296">
        <f>AG1296/'Totals and Drop Down Lists'!AC$6*Inputs!K$37</f>
        <v>13278.609815692325</v>
      </c>
      <c r="AP1296">
        <f>AH1296/'Totals and Drop Down Lists'!AD$6*Inputs!L$37</f>
        <v>17287.038369886985</v>
      </c>
      <c r="AQ1296">
        <f>IF(OR($D1296="51",$D1296="52",$D1296="61"),(AA1296/'Totals and Drop Down Lists'!W$4)*Inputs!E$38,0)</f>
        <v>0</v>
      </c>
      <c r="AR1296">
        <f>IF(OR($D1296="51",$D1296="52",$D1296="61"),(AB1296/'Totals and Drop Down Lists'!X$4)*Inputs!F$38,0)</f>
        <v>0</v>
      </c>
      <c r="AS1296">
        <f>IF(OR($D1296="51",$D1296="52",$D1296="61"),(AC1296/'Totals and Drop Down Lists'!Y$4)*Inputs!G$38,0)</f>
        <v>0</v>
      </c>
      <c r="AT1296">
        <f>IF(OR($D1296="51",$D1296="52",$D1296="61"),(AD1296/'Totals and Drop Down Lists'!Z$4)*Inputs!H$38,0)</f>
        <v>0</v>
      </c>
      <c r="AU1296">
        <f>IF(OR($D1296="51",$D1296="52",$D1296="61"),(AE1296/'Totals and Drop Down Lists'!AA$4)*Inputs!I$38,0)</f>
        <v>0</v>
      </c>
      <c r="AV1296">
        <f>IF(OR($D1296="51",$D1296="52",$D1296="61"),(AF1296/'Totals and Drop Down Lists'!AB$4)*Inputs!J$38,0)</f>
        <v>0</v>
      </c>
      <c r="AW1296">
        <f>IF(OR($D1296="51",$D1296="52",$D1296="61"),(AG1296/'Totals and Drop Down Lists'!AC$4)*Inputs!K$38,0)</f>
        <v>0</v>
      </c>
      <c r="AX1296">
        <f>IF(OR($D1296="51",$D1296="52",$D1296="61"),(AH1296/'Totals and Drop Down Lists'!AD$4)*Inputs!L$38,0)</f>
        <v>0</v>
      </c>
      <c r="AY1296">
        <f>IF(OR($D1296="51",$D1296="52",$D1296="61"),0,(AA1296/'Totals and Drop Down Lists'!W$5)*Inputs!E$39)</f>
        <v>0</v>
      </c>
      <c r="AZ1296">
        <f>IF(OR($D1296="51",$D1296="52",$D1296="61"),0,(AB1296/'Totals and Drop Down Lists'!X$5)*Inputs!F$39)</f>
        <v>0</v>
      </c>
      <c r="BA1296">
        <f>IF(OR($D1296="51",$D1296="52",$D1296="61"),0,(AC1296/'Totals and Drop Down Lists'!Y$5)*Inputs!G$39)</f>
        <v>0</v>
      </c>
      <c r="BB1296">
        <f>IF(OR($D1296="51",$D1296="52",$D1296="61"),0,(AD1296/'Totals and Drop Down Lists'!Z$5)*Inputs!H$39)</f>
        <v>0</v>
      </c>
      <c r="BC1296">
        <f>IF(OR($D1296="51",$D1296="52",$D1296="61"),0,(AE1296/'Totals and Drop Down Lists'!AA$5)*Inputs!I$39)</f>
        <v>0</v>
      </c>
      <c r="BD1296">
        <f>IF(OR($D1296="51",$D1296="52",$D1296="61"),0,(AF1296/'Totals and Drop Down Lists'!AB$5)*Inputs!J$39)</f>
        <v>0</v>
      </c>
      <c r="BE1296">
        <f>IF(OR($D1296="51",$D1296="52",$D1296="61"),0,(AG1296/'Totals and Drop Down Lists'!AC$5)*Inputs!K$39)</f>
        <v>0</v>
      </c>
      <c r="BF1296">
        <f>IF(OR($D1296="51",$D1296="52",$D1296="61"),0,(AH1296/'Totals and Drop Down Lists'!AD$5)*Inputs!L$39)</f>
        <v>0</v>
      </c>
      <c r="BG1296" s="10">
        <f t="shared" si="181"/>
        <v>157425.71998043408</v>
      </c>
    </row>
    <row r="1297" spans="1:59" ht="28.8">
      <c r="A1297" s="1" t="s">
        <v>7460</v>
      </c>
      <c r="B1297" s="1" t="s">
        <v>2488</v>
      </c>
      <c r="C1297" s="1" t="s">
        <v>2556</v>
      </c>
      <c r="D1297" s="1" t="s">
        <v>25</v>
      </c>
      <c r="E1297" s="1" t="s">
        <v>2557</v>
      </c>
      <c r="F1297" s="2">
        <v>4219</v>
      </c>
      <c r="G1297" s="2">
        <v>5</v>
      </c>
      <c r="H1297" s="2">
        <v>0</v>
      </c>
      <c r="I1297" s="2">
        <v>434</v>
      </c>
      <c r="J1297" s="2">
        <v>1411</v>
      </c>
      <c r="K1297" s="2">
        <v>363</v>
      </c>
      <c r="L1297" s="2">
        <v>7</v>
      </c>
      <c r="M1297" s="2">
        <v>0</v>
      </c>
      <c r="N1297" s="2">
        <v>0</v>
      </c>
      <c r="O1297" s="2">
        <v>9</v>
      </c>
      <c r="P1297" s="2">
        <v>0</v>
      </c>
      <c r="Q1297" s="2">
        <v>0</v>
      </c>
      <c r="R1297" s="2">
        <v>196</v>
      </c>
      <c r="S1297" s="2">
        <v>173000</v>
      </c>
      <c r="T1297" s="2">
        <v>17305000</v>
      </c>
      <c r="U1297" s="2">
        <v>29</v>
      </c>
      <c r="V1297" s="2">
        <v>16</v>
      </c>
      <c r="W1297" s="2">
        <v>4</v>
      </c>
      <c r="X1297" s="2">
        <v>60</v>
      </c>
      <c r="Y1297" s="2">
        <v>18</v>
      </c>
      <c r="Z1297" s="2">
        <v>24</v>
      </c>
      <c r="AA1297" s="9">
        <f t="shared" si="182"/>
        <v>4219</v>
      </c>
      <c r="AB1297" s="9">
        <f t="shared" si="183"/>
        <v>429</v>
      </c>
      <c r="AC1297" s="9">
        <f t="shared" si="184"/>
        <v>212</v>
      </c>
      <c r="AD1297" s="9">
        <f t="shared" si="185"/>
        <v>196</v>
      </c>
      <c r="AE1297" s="44">
        <f t="shared" si="186"/>
        <v>6.5220184383309093E-6</v>
      </c>
      <c r="AF1297" s="9">
        <f t="shared" si="187"/>
        <v>40</v>
      </c>
      <c r="AG1297" s="9">
        <f t="shared" si="180"/>
        <v>42</v>
      </c>
      <c r="AH1297" s="44">
        <f t="shared" si="188"/>
        <v>4.0204992735889201E-6</v>
      </c>
      <c r="AI1297">
        <f>AA1297/'Totals and Drop Down Lists'!W$6*Inputs!E$37</f>
        <v>3827.2253777652641</v>
      </c>
      <c r="AJ1297">
        <f>AB1297/'Totals and Drop Down Lists'!X$6*Inputs!F$37</f>
        <v>1411.5761014027175</v>
      </c>
      <c r="AK1297">
        <f>AC1297/'Totals and Drop Down Lists'!Y$6*Inputs!G$37</f>
        <v>1397.575610698962</v>
      </c>
      <c r="AL1297">
        <f>AD1297/'Totals and Drop Down Lists'!Z$6*Inputs!H$37</f>
        <v>1571.4302489188021</v>
      </c>
      <c r="AM1297">
        <f>AE1297/'Totals and Drop Down Lists'!AA$6*Inputs!I$37</f>
        <v>811.92183841333724</v>
      </c>
      <c r="AN1297">
        <f>AF1297/'Totals and Drop Down Lists'!AB$6*Inputs!J$37</f>
        <v>798.26772561378971</v>
      </c>
      <c r="AO1297">
        <f>AG1297/'Totals and Drop Down Lists'!AC$6*Inputs!K$37</f>
        <v>782.19019952184806</v>
      </c>
      <c r="AP1297">
        <f>AH1297/'Totals and Drop Down Lists'!AD$6*Inputs!L$37</f>
        <v>946.14372838825034</v>
      </c>
      <c r="AQ1297">
        <f>IF(OR($D1297="51",$D1297="52",$D1297="61"),(AA1297/'Totals and Drop Down Lists'!W$4)*Inputs!E$38,0)</f>
        <v>0</v>
      </c>
      <c r="AR1297">
        <f>IF(OR($D1297="51",$D1297="52",$D1297="61"),(AB1297/'Totals and Drop Down Lists'!X$4)*Inputs!F$38,0)</f>
        <v>0</v>
      </c>
      <c r="AS1297">
        <f>IF(OR($D1297="51",$D1297="52",$D1297="61"),(AC1297/'Totals and Drop Down Lists'!Y$4)*Inputs!G$38,0)</f>
        <v>0</v>
      </c>
      <c r="AT1297">
        <f>IF(OR($D1297="51",$D1297="52",$D1297="61"),(AD1297/'Totals and Drop Down Lists'!Z$4)*Inputs!H$38,0)</f>
        <v>0</v>
      </c>
      <c r="AU1297">
        <f>IF(OR($D1297="51",$D1297="52",$D1297="61"),(AE1297/'Totals and Drop Down Lists'!AA$4)*Inputs!I$38,0)</f>
        <v>0</v>
      </c>
      <c r="AV1297">
        <f>IF(OR($D1297="51",$D1297="52",$D1297="61"),(AF1297/'Totals and Drop Down Lists'!AB$4)*Inputs!J$38,0)</f>
        <v>0</v>
      </c>
      <c r="AW1297">
        <f>IF(OR($D1297="51",$D1297="52",$D1297="61"),(AG1297/'Totals and Drop Down Lists'!AC$4)*Inputs!K$38,0)</f>
        <v>0</v>
      </c>
      <c r="AX1297">
        <f>IF(OR($D1297="51",$D1297="52",$D1297="61"),(AH1297/'Totals and Drop Down Lists'!AD$4)*Inputs!L$38,0)</f>
        <v>0</v>
      </c>
      <c r="AY1297">
        <f>IF(OR($D1297="51",$D1297="52",$D1297="61"),0,(AA1297/'Totals and Drop Down Lists'!W$5)*Inputs!E$39)</f>
        <v>0</v>
      </c>
      <c r="AZ1297">
        <f>IF(OR($D1297="51",$D1297="52",$D1297="61"),0,(AB1297/'Totals and Drop Down Lists'!X$5)*Inputs!F$39)</f>
        <v>0</v>
      </c>
      <c r="BA1297">
        <f>IF(OR($D1297="51",$D1297="52",$D1297="61"),0,(AC1297/'Totals and Drop Down Lists'!Y$5)*Inputs!G$39)</f>
        <v>0</v>
      </c>
      <c r="BB1297">
        <f>IF(OR($D1297="51",$D1297="52",$D1297="61"),0,(AD1297/'Totals and Drop Down Lists'!Z$5)*Inputs!H$39)</f>
        <v>0</v>
      </c>
      <c r="BC1297">
        <f>IF(OR($D1297="51",$D1297="52",$D1297="61"),0,(AE1297/'Totals and Drop Down Lists'!AA$5)*Inputs!I$39)</f>
        <v>0</v>
      </c>
      <c r="BD1297">
        <f>IF(OR($D1297="51",$D1297="52",$D1297="61"),0,(AF1297/'Totals and Drop Down Lists'!AB$5)*Inputs!J$39)</f>
        <v>0</v>
      </c>
      <c r="BE1297">
        <f>IF(OR($D1297="51",$D1297="52",$D1297="61"),0,(AG1297/'Totals and Drop Down Lists'!AC$5)*Inputs!K$39)</f>
        <v>0</v>
      </c>
      <c r="BF1297">
        <f>IF(OR($D1297="51",$D1297="52",$D1297="61"),0,(AH1297/'Totals and Drop Down Lists'!AD$5)*Inputs!L$39)</f>
        <v>0</v>
      </c>
      <c r="BG1297" s="10">
        <f t="shared" si="181"/>
        <v>11546.330830722971</v>
      </c>
    </row>
    <row r="1298" spans="1:59" ht="28.8">
      <c r="A1298" s="1" t="s">
        <v>7460</v>
      </c>
      <c r="B1298" s="1" t="s">
        <v>2488</v>
      </c>
      <c r="C1298" s="1" t="s">
        <v>2558</v>
      </c>
      <c r="D1298" s="1" t="s">
        <v>25</v>
      </c>
      <c r="E1298" s="1" t="s">
        <v>2559</v>
      </c>
      <c r="F1298" s="2">
        <v>1946</v>
      </c>
      <c r="G1298" s="2">
        <v>5</v>
      </c>
      <c r="H1298" s="2">
        <v>0</v>
      </c>
      <c r="I1298" s="2">
        <v>99</v>
      </c>
      <c r="J1298" s="2">
        <v>821</v>
      </c>
      <c r="K1298" s="2">
        <v>168</v>
      </c>
      <c r="L1298" s="2">
        <v>6</v>
      </c>
      <c r="M1298" s="2">
        <v>0</v>
      </c>
      <c r="N1298" s="2">
        <v>0</v>
      </c>
      <c r="O1298" s="2">
        <v>4</v>
      </c>
      <c r="P1298" s="2">
        <v>0</v>
      </c>
      <c r="Q1298" s="2">
        <v>0</v>
      </c>
      <c r="R1298" s="2">
        <v>313</v>
      </c>
      <c r="S1298" s="2">
        <v>56700</v>
      </c>
      <c r="T1298" s="2">
        <v>5397900</v>
      </c>
      <c r="U1298" s="2">
        <v>2</v>
      </c>
      <c r="V1298" s="2">
        <v>0</v>
      </c>
      <c r="W1298" s="2">
        <v>0</v>
      </c>
      <c r="X1298" s="2">
        <v>8</v>
      </c>
      <c r="Y1298" s="2">
        <v>0</v>
      </c>
      <c r="Z1298" s="2">
        <v>4</v>
      </c>
      <c r="AA1298" s="9">
        <f t="shared" si="182"/>
        <v>1946</v>
      </c>
      <c r="AB1298" s="9">
        <f t="shared" si="183"/>
        <v>94</v>
      </c>
      <c r="AC1298" s="9">
        <f t="shared" si="184"/>
        <v>323</v>
      </c>
      <c r="AD1298" s="9">
        <f t="shared" si="185"/>
        <v>313</v>
      </c>
      <c r="AE1298" s="44">
        <f t="shared" si="186"/>
        <v>2.4008840822754753E-6</v>
      </c>
      <c r="AF1298" s="9">
        <f t="shared" si="187"/>
        <v>8</v>
      </c>
      <c r="AG1298" s="9">
        <f t="shared" si="180"/>
        <v>4</v>
      </c>
      <c r="AH1298" s="44">
        <f t="shared" si="188"/>
        <v>3.0456304245156734E-7</v>
      </c>
      <c r="AI1298">
        <f>AA1298/'Totals and Drop Down Lists'!W$6*Inputs!E$37</f>
        <v>1765.2952323136296</v>
      </c>
      <c r="AJ1298">
        <f>AB1298/'Totals and Drop Down Lists'!X$6*Inputs!F$37</f>
        <v>309.2963951791503</v>
      </c>
      <c r="AK1298">
        <f>AC1298/'Totals and Drop Down Lists'!Y$6*Inputs!G$37</f>
        <v>2129.3251049800224</v>
      </c>
      <c r="AL1298">
        <f>AD1298/'Totals and Drop Down Lists'!Z$6*Inputs!H$37</f>
        <v>2509.4778975080872</v>
      </c>
      <c r="AM1298">
        <f>AE1298/'Totals and Drop Down Lists'!AA$6*Inputs!I$37</f>
        <v>298.88449968830309</v>
      </c>
      <c r="AN1298">
        <f>AF1298/'Totals and Drop Down Lists'!AB$6*Inputs!J$37</f>
        <v>159.65354512275795</v>
      </c>
      <c r="AO1298">
        <f>AG1298/'Totals and Drop Down Lists'!AC$6*Inputs!K$37</f>
        <v>74.494304716366472</v>
      </c>
      <c r="AP1298">
        <f>AH1298/'Totals and Drop Down Lists'!AD$6*Inputs!L$37</f>
        <v>71.672793080041274</v>
      </c>
      <c r="AQ1298">
        <f>IF(OR($D1298="51",$D1298="52",$D1298="61"),(AA1298/'Totals and Drop Down Lists'!W$4)*Inputs!E$38,0)</f>
        <v>0</v>
      </c>
      <c r="AR1298">
        <f>IF(OR($D1298="51",$D1298="52",$D1298="61"),(AB1298/'Totals and Drop Down Lists'!X$4)*Inputs!F$38,0)</f>
        <v>0</v>
      </c>
      <c r="AS1298">
        <f>IF(OR($D1298="51",$D1298="52",$D1298="61"),(AC1298/'Totals and Drop Down Lists'!Y$4)*Inputs!G$38,0)</f>
        <v>0</v>
      </c>
      <c r="AT1298">
        <f>IF(OR($D1298="51",$D1298="52",$D1298="61"),(AD1298/'Totals and Drop Down Lists'!Z$4)*Inputs!H$38,0)</f>
        <v>0</v>
      </c>
      <c r="AU1298">
        <f>IF(OR($D1298="51",$D1298="52",$D1298="61"),(AE1298/'Totals and Drop Down Lists'!AA$4)*Inputs!I$38,0)</f>
        <v>0</v>
      </c>
      <c r="AV1298">
        <f>IF(OR($D1298="51",$D1298="52",$D1298="61"),(AF1298/'Totals and Drop Down Lists'!AB$4)*Inputs!J$38,0)</f>
        <v>0</v>
      </c>
      <c r="AW1298">
        <f>IF(OR($D1298="51",$D1298="52",$D1298="61"),(AG1298/'Totals and Drop Down Lists'!AC$4)*Inputs!K$38,0)</f>
        <v>0</v>
      </c>
      <c r="AX1298">
        <f>IF(OR($D1298="51",$D1298="52",$D1298="61"),(AH1298/'Totals and Drop Down Lists'!AD$4)*Inputs!L$38,0)</f>
        <v>0</v>
      </c>
      <c r="AY1298">
        <f>IF(OR($D1298="51",$D1298="52",$D1298="61"),0,(AA1298/'Totals and Drop Down Lists'!W$5)*Inputs!E$39)</f>
        <v>0</v>
      </c>
      <c r="AZ1298">
        <f>IF(OR($D1298="51",$D1298="52",$D1298="61"),0,(AB1298/'Totals and Drop Down Lists'!X$5)*Inputs!F$39)</f>
        <v>0</v>
      </c>
      <c r="BA1298">
        <f>IF(OR($D1298="51",$D1298="52",$D1298="61"),0,(AC1298/'Totals and Drop Down Lists'!Y$5)*Inputs!G$39)</f>
        <v>0</v>
      </c>
      <c r="BB1298">
        <f>IF(OR($D1298="51",$D1298="52",$D1298="61"),0,(AD1298/'Totals and Drop Down Lists'!Z$5)*Inputs!H$39)</f>
        <v>0</v>
      </c>
      <c r="BC1298">
        <f>IF(OR($D1298="51",$D1298="52",$D1298="61"),0,(AE1298/'Totals and Drop Down Lists'!AA$5)*Inputs!I$39)</f>
        <v>0</v>
      </c>
      <c r="BD1298">
        <f>IF(OR($D1298="51",$D1298="52",$D1298="61"),0,(AF1298/'Totals and Drop Down Lists'!AB$5)*Inputs!J$39)</f>
        <v>0</v>
      </c>
      <c r="BE1298">
        <f>IF(OR($D1298="51",$D1298="52",$D1298="61"),0,(AG1298/'Totals and Drop Down Lists'!AC$5)*Inputs!K$39)</f>
        <v>0</v>
      </c>
      <c r="BF1298">
        <f>IF(OR($D1298="51",$D1298="52",$D1298="61"),0,(AH1298/'Totals and Drop Down Lists'!AD$5)*Inputs!L$39)</f>
        <v>0</v>
      </c>
      <c r="BG1298" s="10">
        <f t="shared" si="181"/>
        <v>7318.0997725883581</v>
      </c>
    </row>
    <row r="1299" spans="1:59" ht="28.8">
      <c r="A1299" s="1" t="s">
        <v>7460</v>
      </c>
      <c r="B1299" s="1" t="s">
        <v>2488</v>
      </c>
      <c r="C1299" s="1" t="s">
        <v>76</v>
      </c>
      <c r="D1299" s="1" t="s">
        <v>25</v>
      </c>
      <c r="E1299" s="1" t="s">
        <v>2560</v>
      </c>
      <c r="F1299" s="2">
        <v>13430</v>
      </c>
      <c r="G1299" s="2">
        <v>37</v>
      </c>
      <c r="H1299" s="2">
        <v>8</v>
      </c>
      <c r="I1299" s="2">
        <v>1239</v>
      </c>
      <c r="J1299" s="2">
        <v>5273</v>
      </c>
      <c r="K1299" s="2">
        <v>1250</v>
      </c>
      <c r="L1299" s="2">
        <v>56</v>
      </c>
      <c r="M1299" s="2">
        <v>3</v>
      </c>
      <c r="N1299" s="2">
        <v>0</v>
      </c>
      <c r="O1299" s="2">
        <v>43</v>
      </c>
      <c r="P1299" s="2">
        <v>0</v>
      </c>
      <c r="Q1299" s="2">
        <v>0</v>
      </c>
      <c r="R1299" s="2">
        <v>1503</v>
      </c>
      <c r="S1299" s="2">
        <v>748400</v>
      </c>
      <c r="T1299" s="2">
        <v>48878000</v>
      </c>
      <c r="U1299" s="2">
        <v>60</v>
      </c>
      <c r="V1299" s="2">
        <v>151</v>
      </c>
      <c r="W1299" s="2">
        <v>0</v>
      </c>
      <c r="X1299" s="2">
        <v>251</v>
      </c>
      <c r="Y1299" s="2">
        <v>23</v>
      </c>
      <c r="Z1299" s="2">
        <v>110</v>
      </c>
      <c r="AA1299" s="9">
        <f t="shared" si="182"/>
        <v>13430</v>
      </c>
      <c r="AB1299" s="9">
        <f t="shared" si="183"/>
        <v>1194</v>
      </c>
      <c r="AC1299" s="9">
        <f t="shared" si="184"/>
        <v>1605</v>
      </c>
      <c r="AD1299" s="9">
        <f t="shared" si="185"/>
        <v>1503</v>
      </c>
      <c r="AE1299" s="44">
        <f t="shared" si="186"/>
        <v>2.069464784953828E-5</v>
      </c>
      <c r="AF1299" s="9">
        <f t="shared" si="187"/>
        <v>100</v>
      </c>
      <c r="AG1299" s="9">
        <f t="shared" si="180"/>
        <v>133</v>
      </c>
      <c r="AH1299" s="44">
        <f t="shared" si="188"/>
        <v>1.1731538466406099E-5</v>
      </c>
      <c r="AI1299">
        <f>AA1299/'Totals and Drop Down Lists'!W$6*Inputs!E$37</f>
        <v>12182.895668022633</v>
      </c>
      <c r="AJ1299">
        <f>AB1299/'Totals and Drop Down Lists'!X$6*Inputs!F$37</f>
        <v>3928.7222962117598</v>
      </c>
      <c r="AK1299">
        <f>AC1299/'Totals and Drop Down Lists'!Y$6*Inputs!G$37</f>
        <v>10580.702147036953</v>
      </c>
      <c r="AL1299">
        <f>AD1299/'Totals and Drop Down Lists'!Z$6*Inputs!H$37</f>
        <v>12050.304408800816</v>
      </c>
      <c r="AM1299">
        <f>AE1299/'Totals and Drop Down Lists'!AA$6*Inputs!I$37</f>
        <v>2576.2632666849299</v>
      </c>
      <c r="AN1299">
        <f>AF1299/'Totals and Drop Down Lists'!AB$6*Inputs!J$37</f>
        <v>1995.6693140344744</v>
      </c>
      <c r="AO1299">
        <f>AG1299/'Totals and Drop Down Lists'!AC$6*Inputs!K$37</f>
        <v>2476.9356318191853</v>
      </c>
      <c r="AP1299">
        <f>AH1299/'Totals and Drop Down Lists'!AD$6*Inputs!L$37</f>
        <v>2760.7818803129439</v>
      </c>
      <c r="AQ1299">
        <f>IF(OR($D1299="51",$D1299="52",$D1299="61"),(AA1299/'Totals and Drop Down Lists'!W$4)*Inputs!E$38,0)</f>
        <v>0</v>
      </c>
      <c r="AR1299">
        <f>IF(OR($D1299="51",$D1299="52",$D1299="61"),(AB1299/'Totals and Drop Down Lists'!X$4)*Inputs!F$38,0)</f>
        <v>0</v>
      </c>
      <c r="AS1299">
        <f>IF(OR($D1299="51",$D1299="52",$D1299="61"),(AC1299/'Totals and Drop Down Lists'!Y$4)*Inputs!G$38,0)</f>
        <v>0</v>
      </c>
      <c r="AT1299">
        <f>IF(OR($D1299="51",$D1299="52",$D1299="61"),(AD1299/'Totals and Drop Down Lists'!Z$4)*Inputs!H$38,0)</f>
        <v>0</v>
      </c>
      <c r="AU1299">
        <f>IF(OR($D1299="51",$D1299="52",$D1299="61"),(AE1299/'Totals and Drop Down Lists'!AA$4)*Inputs!I$38,0)</f>
        <v>0</v>
      </c>
      <c r="AV1299">
        <f>IF(OR($D1299="51",$D1299="52",$D1299="61"),(AF1299/'Totals and Drop Down Lists'!AB$4)*Inputs!J$38,0)</f>
        <v>0</v>
      </c>
      <c r="AW1299">
        <f>IF(OR($D1299="51",$D1299="52",$D1299="61"),(AG1299/'Totals and Drop Down Lists'!AC$4)*Inputs!K$38,0)</f>
        <v>0</v>
      </c>
      <c r="AX1299">
        <f>IF(OR($D1299="51",$D1299="52",$D1299="61"),(AH1299/'Totals and Drop Down Lists'!AD$4)*Inputs!L$38,0)</f>
        <v>0</v>
      </c>
      <c r="AY1299">
        <f>IF(OR($D1299="51",$D1299="52",$D1299="61"),0,(AA1299/'Totals and Drop Down Lists'!W$5)*Inputs!E$39)</f>
        <v>0</v>
      </c>
      <c r="AZ1299">
        <f>IF(OR($D1299="51",$D1299="52",$D1299="61"),0,(AB1299/'Totals and Drop Down Lists'!X$5)*Inputs!F$39)</f>
        <v>0</v>
      </c>
      <c r="BA1299">
        <f>IF(OR($D1299="51",$D1299="52",$D1299="61"),0,(AC1299/'Totals and Drop Down Lists'!Y$5)*Inputs!G$39)</f>
        <v>0</v>
      </c>
      <c r="BB1299">
        <f>IF(OR($D1299="51",$D1299="52",$D1299="61"),0,(AD1299/'Totals and Drop Down Lists'!Z$5)*Inputs!H$39)</f>
        <v>0</v>
      </c>
      <c r="BC1299">
        <f>IF(OR($D1299="51",$D1299="52",$D1299="61"),0,(AE1299/'Totals and Drop Down Lists'!AA$5)*Inputs!I$39)</f>
        <v>0</v>
      </c>
      <c r="BD1299">
        <f>IF(OR($D1299="51",$D1299="52",$D1299="61"),0,(AF1299/'Totals and Drop Down Lists'!AB$5)*Inputs!J$39)</f>
        <v>0</v>
      </c>
      <c r="BE1299">
        <f>IF(OR($D1299="51",$D1299="52",$D1299="61"),0,(AG1299/'Totals and Drop Down Lists'!AC$5)*Inputs!K$39)</f>
        <v>0</v>
      </c>
      <c r="BF1299">
        <f>IF(OR($D1299="51",$D1299="52",$D1299="61"),0,(AH1299/'Totals and Drop Down Lists'!AD$5)*Inputs!L$39)</f>
        <v>0</v>
      </c>
      <c r="BG1299" s="10">
        <f t="shared" si="181"/>
        <v>48552.274612923691</v>
      </c>
    </row>
    <row r="1300" spans="1:59" ht="28.8">
      <c r="A1300" s="1" t="s">
        <v>7460</v>
      </c>
      <c r="B1300" s="1" t="s">
        <v>2488</v>
      </c>
      <c r="C1300" s="1" t="s">
        <v>438</v>
      </c>
      <c r="D1300" s="1" t="s">
        <v>25</v>
      </c>
      <c r="E1300" s="1" t="s">
        <v>2561</v>
      </c>
      <c r="F1300" s="2">
        <v>18971</v>
      </c>
      <c r="G1300" s="2">
        <v>94</v>
      </c>
      <c r="H1300" s="2">
        <v>0</v>
      </c>
      <c r="I1300" s="2">
        <v>1436</v>
      </c>
      <c r="J1300" s="2">
        <v>7421</v>
      </c>
      <c r="K1300" s="2">
        <v>1117</v>
      </c>
      <c r="L1300" s="2">
        <v>68</v>
      </c>
      <c r="M1300" s="2">
        <v>19</v>
      </c>
      <c r="N1300" s="2">
        <v>0</v>
      </c>
      <c r="O1300" s="2">
        <v>30</v>
      </c>
      <c r="P1300" s="2">
        <v>0</v>
      </c>
      <c r="Q1300" s="2">
        <v>0</v>
      </c>
      <c r="R1300" s="2">
        <v>1529</v>
      </c>
      <c r="S1300" s="2">
        <v>639500</v>
      </c>
      <c r="T1300" s="2">
        <v>41494500</v>
      </c>
      <c r="U1300" s="2">
        <v>68</v>
      </c>
      <c r="V1300" s="2">
        <v>53</v>
      </c>
      <c r="W1300" s="2">
        <v>8</v>
      </c>
      <c r="X1300" s="2">
        <v>267</v>
      </c>
      <c r="Y1300" s="2">
        <v>68</v>
      </c>
      <c r="Z1300" s="2">
        <v>158</v>
      </c>
      <c r="AA1300" s="9">
        <f t="shared" si="182"/>
        <v>18971</v>
      </c>
      <c r="AB1300" s="9">
        <f t="shared" si="183"/>
        <v>1342</v>
      </c>
      <c r="AC1300" s="9">
        <f t="shared" si="184"/>
        <v>1646</v>
      </c>
      <c r="AD1300" s="9">
        <f t="shared" si="185"/>
        <v>1529</v>
      </c>
      <c r="AE1300" s="44">
        <f t="shared" si="186"/>
        <v>1.1741935775077692E-5</v>
      </c>
      <c r="AF1300" s="9">
        <f t="shared" si="187"/>
        <v>206</v>
      </c>
      <c r="AG1300" s="9">
        <f t="shared" si="180"/>
        <v>226</v>
      </c>
      <c r="AH1300" s="44">
        <f t="shared" si="188"/>
        <v>1.2657567934798244E-5</v>
      </c>
      <c r="AI1300">
        <f>AA1300/'Totals and Drop Down Lists'!W$6*Inputs!E$37</f>
        <v>17209.360664040014</v>
      </c>
      <c r="AJ1300">
        <f>AB1300/'Totals and Drop Down Lists'!X$6*Inputs!F$37</f>
        <v>4415.6995992597831</v>
      </c>
      <c r="AK1300">
        <f>AC1300/'Totals and Drop Down Lists'!Y$6*Inputs!G$37</f>
        <v>10850.987996275904</v>
      </c>
      <c r="AL1300">
        <f>AD1300/'Totals and Drop Down Lists'!Z$6*Inputs!H$37</f>
        <v>12258.759441820655</v>
      </c>
      <c r="AM1300">
        <f>AE1300/'Totals and Drop Down Lists'!AA$6*Inputs!I$37</f>
        <v>1461.7459565895062</v>
      </c>
      <c r="AN1300">
        <f>AF1300/'Totals and Drop Down Lists'!AB$6*Inputs!J$37</f>
        <v>4111.0787869110172</v>
      </c>
      <c r="AO1300">
        <f>AG1300/'Totals and Drop Down Lists'!AC$6*Inputs!K$37</f>
        <v>4208.9282164747056</v>
      </c>
      <c r="AP1300">
        <f>AH1300/'Totals and Drop Down Lists'!AD$6*Inputs!L$37</f>
        <v>2978.7043108870525</v>
      </c>
      <c r="AQ1300">
        <f>IF(OR($D1300="51",$D1300="52",$D1300="61"),(AA1300/'Totals and Drop Down Lists'!W$4)*Inputs!E$38,0)</f>
        <v>0</v>
      </c>
      <c r="AR1300">
        <f>IF(OR($D1300="51",$D1300="52",$D1300="61"),(AB1300/'Totals and Drop Down Lists'!X$4)*Inputs!F$38,0)</f>
        <v>0</v>
      </c>
      <c r="AS1300">
        <f>IF(OR($D1300="51",$D1300="52",$D1300="61"),(AC1300/'Totals and Drop Down Lists'!Y$4)*Inputs!G$38,0)</f>
        <v>0</v>
      </c>
      <c r="AT1300">
        <f>IF(OR($D1300="51",$D1300="52",$D1300="61"),(AD1300/'Totals and Drop Down Lists'!Z$4)*Inputs!H$38,0)</f>
        <v>0</v>
      </c>
      <c r="AU1300">
        <f>IF(OR($D1300="51",$D1300="52",$D1300="61"),(AE1300/'Totals and Drop Down Lists'!AA$4)*Inputs!I$38,0)</f>
        <v>0</v>
      </c>
      <c r="AV1300">
        <f>IF(OR($D1300="51",$D1300="52",$D1300="61"),(AF1300/'Totals and Drop Down Lists'!AB$4)*Inputs!J$38,0)</f>
        <v>0</v>
      </c>
      <c r="AW1300">
        <f>IF(OR($D1300="51",$D1300="52",$D1300="61"),(AG1300/'Totals and Drop Down Lists'!AC$4)*Inputs!K$38,0)</f>
        <v>0</v>
      </c>
      <c r="AX1300">
        <f>IF(OR($D1300="51",$D1300="52",$D1300="61"),(AH1300/'Totals and Drop Down Lists'!AD$4)*Inputs!L$38,0)</f>
        <v>0</v>
      </c>
      <c r="AY1300">
        <f>IF(OR($D1300="51",$D1300="52",$D1300="61"),0,(AA1300/'Totals and Drop Down Lists'!W$5)*Inputs!E$39)</f>
        <v>0</v>
      </c>
      <c r="AZ1300">
        <f>IF(OR($D1300="51",$D1300="52",$D1300="61"),0,(AB1300/'Totals and Drop Down Lists'!X$5)*Inputs!F$39)</f>
        <v>0</v>
      </c>
      <c r="BA1300">
        <f>IF(OR($D1300="51",$D1300="52",$D1300="61"),0,(AC1300/'Totals and Drop Down Lists'!Y$5)*Inputs!G$39)</f>
        <v>0</v>
      </c>
      <c r="BB1300">
        <f>IF(OR($D1300="51",$D1300="52",$D1300="61"),0,(AD1300/'Totals and Drop Down Lists'!Z$5)*Inputs!H$39)</f>
        <v>0</v>
      </c>
      <c r="BC1300">
        <f>IF(OR($D1300="51",$D1300="52",$D1300="61"),0,(AE1300/'Totals and Drop Down Lists'!AA$5)*Inputs!I$39)</f>
        <v>0</v>
      </c>
      <c r="BD1300">
        <f>IF(OR($D1300="51",$D1300="52",$D1300="61"),0,(AF1300/'Totals and Drop Down Lists'!AB$5)*Inputs!J$39)</f>
        <v>0</v>
      </c>
      <c r="BE1300">
        <f>IF(OR($D1300="51",$D1300="52",$D1300="61"),0,(AG1300/'Totals and Drop Down Lists'!AC$5)*Inputs!K$39)</f>
        <v>0</v>
      </c>
      <c r="BF1300">
        <f>IF(OR($D1300="51",$D1300="52",$D1300="61"),0,(AH1300/'Totals and Drop Down Lists'!AD$5)*Inputs!L$39)</f>
        <v>0</v>
      </c>
      <c r="BG1300" s="10">
        <f t="shared" si="181"/>
        <v>57495.264972258636</v>
      </c>
    </row>
    <row r="1301" spans="1:59" ht="28.8">
      <c r="A1301" s="1" t="s">
        <v>7460</v>
      </c>
      <c r="B1301" s="1" t="s">
        <v>2488</v>
      </c>
      <c r="C1301" s="1" t="s">
        <v>2562</v>
      </c>
      <c r="D1301" s="1" t="s">
        <v>25</v>
      </c>
      <c r="E1301" s="1" t="s">
        <v>2563</v>
      </c>
      <c r="F1301" s="2">
        <v>3061</v>
      </c>
      <c r="G1301" s="2">
        <v>6</v>
      </c>
      <c r="H1301" s="2">
        <v>0</v>
      </c>
      <c r="I1301" s="2">
        <v>379</v>
      </c>
      <c r="J1301" s="2">
        <v>1454</v>
      </c>
      <c r="K1301" s="2">
        <v>299</v>
      </c>
      <c r="L1301" s="2">
        <v>2</v>
      </c>
      <c r="M1301" s="2">
        <v>0</v>
      </c>
      <c r="N1301" s="2">
        <v>4</v>
      </c>
      <c r="O1301" s="2">
        <v>5</v>
      </c>
      <c r="P1301" s="2">
        <v>0</v>
      </c>
      <c r="Q1301" s="2">
        <v>0</v>
      </c>
      <c r="R1301" s="2">
        <v>1009</v>
      </c>
      <c r="S1301" s="2">
        <v>79100</v>
      </c>
      <c r="T1301" s="2">
        <v>6041700</v>
      </c>
      <c r="U1301" s="2">
        <v>47</v>
      </c>
      <c r="V1301" s="2">
        <v>37</v>
      </c>
      <c r="W1301" s="2">
        <v>39</v>
      </c>
      <c r="X1301" s="2">
        <v>67</v>
      </c>
      <c r="Y1301" s="2">
        <v>10</v>
      </c>
      <c r="Z1301" s="2">
        <v>29</v>
      </c>
      <c r="AA1301" s="9">
        <f t="shared" si="182"/>
        <v>3061</v>
      </c>
      <c r="AB1301" s="9">
        <f t="shared" si="183"/>
        <v>373</v>
      </c>
      <c r="AC1301" s="9">
        <f t="shared" si="184"/>
        <v>1020</v>
      </c>
      <c r="AD1301" s="9">
        <f t="shared" si="185"/>
        <v>1009</v>
      </c>
      <c r="AE1301" s="44">
        <f t="shared" si="186"/>
        <v>4.2941158408658591E-6</v>
      </c>
      <c r="AF1301" s="9">
        <f t="shared" si="187"/>
        <v>0</v>
      </c>
      <c r="AG1301" s="9">
        <f t="shared" si="180"/>
        <v>39</v>
      </c>
      <c r="AH1301" s="44">
        <f t="shared" si="188"/>
        <v>2.9841625450530185E-6</v>
      </c>
      <c r="AI1301">
        <f>AA1301/'Totals and Drop Down Lists'!W$6*Inputs!E$37</f>
        <v>2776.7567862857245</v>
      </c>
      <c r="AJ1301">
        <f>AB1301/'Totals and Drop Down Lists'!X$6*Inputs!F$37</f>
        <v>1227.3144191683302</v>
      </c>
      <c r="AK1301">
        <f>AC1301/'Totals and Drop Down Lists'!Y$6*Inputs!G$37</f>
        <v>6724.1845420421769</v>
      </c>
      <c r="AL1301">
        <f>AD1301/'Totals and Drop Down Lists'!Z$6*Inputs!H$37</f>
        <v>8089.6587814238337</v>
      </c>
      <c r="AM1301">
        <f>AE1301/'Totals and Drop Down Lists'!AA$6*Inputs!I$37</f>
        <v>534.57169139311577</v>
      </c>
      <c r="AN1301">
        <f>AF1301/'Totals and Drop Down Lists'!AB$6*Inputs!J$37</f>
        <v>0</v>
      </c>
      <c r="AO1301">
        <f>AG1301/'Totals and Drop Down Lists'!AC$6*Inputs!K$37</f>
        <v>726.31947098457317</v>
      </c>
      <c r="AP1301">
        <f>AH1301/'Totals and Drop Down Lists'!AD$6*Inputs!L$37</f>
        <v>702.26270031698539</v>
      </c>
      <c r="AQ1301">
        <f>IF(OR($D1301="51",$D1301="52",$D1301="61"),(AA1301/'Totals and Drop Down Lists'!W$4)*Inputs!E$38,0)</f>
        <v>0</v>
      </c>
      <c r="AR1301">
        <f>IF(OR($D1301="51",$D1301="52",$D1301="61"),(AB1301/'Totals and Drop Down Lists'!X$4)*Inputs!F$38,0)</f>
        <v>0</v>
      </c>
      <c r="AS1301">
        <f>IF(OR($D1301="51",$D1301="52",$D1301="61"),(AC1301/'Totals and Drop Down Lists'!Y$4)*Inputs!G$38,0)</f>
        <v>0</v>
      </c>
      <c r="AT1301">
        <f>IF(OR($D1301="51",$D1301="52",$D1301="61"),(AD1301/'Totals and Drop Down Lists'!Z$4)*Inputs!H$38,0)</f>
        <v>0</v>
      </c>
      <c r="AU1301">
        <f>IF(OR($D1301="51",$D1301="52",$D1301="61"),(AE1301/'Totals and Drop Down Lists'!AA$4)*Inputs!I$38,0)</f>
        <v>0</v>
      </c>
      <c r="AV1301">
        <f>IF(OR($D1301="51",$D1301="52",$D1301="61"),(AF1301/'Totals and Drop Down Lists'!AB$4)*Inputs!J$38,0)</f>
        <v>0</v>
      </c>
      <c r="AW1301">
        <f>IF(OR($D1301="51",$D1301="52",$D1301="61"),(AG1301/'Totals and Drop Down Lists'!AC$4)*Inputs!K$38,0)</f>
        <v>0</v>
      </c>
      <c r="AX1301">
        <f>IF(OR($D1301="51",$D1301="52",$D1301="61"),(AH1301/'Totals and Drop Down Lists'!AD$4)*Inputs!L$38,0)</f>
        <v>0</v>
      </c>
      <c r="AY1301">
        <f>IF(OR($D1301="51",$D1301="52",$D1301="61"),0,(AA1301/'Totals and Drop Down Lists'!W$5)*Inputs!E$39)</f>
        <v>0</v>
      </c>
      <c r="AZ1301">
        <f>IF(OR($D1301="51",$D1301="52",$D1301="61"),0,(AB1301/'Totals and Drop Down Lists'!X$5)*Inputs!F$39)</f>
        <v>0</v>
      </c>
      <c r="BA1301">
        <f>IF(OR($D1301="51",$D1301="52",$D1301="61"),0,(AC1301/'Totals and Drop Down Lists'!Y$5)*Inputs!G$39)</f>
        <v>0</v>
      </c>
      <c r="BB1301">
        <f>IF(OR($D1301="51",$D1301="52",$D1301="61"),0,(AD1301/'Totals and Drop Down Lists'!Z$5)*Inputs!H$39)</f>
        <v>0</v>
      </c>
      <c r="BC1301">
        <f>IF(OR($D1301="51",$D1301="52",$D1301="61"),0,(AE1301/'Totals and Drop Down Lists'!AA$5)*Inputs!I$39)</f>
        <v>0</v>
      </c>
      <c r="BD1301">
        <f>IF(OR($D1301="51",$D1301="52",$D1301="61"),0,(AF1301/'Totals and Drop Down Lists'!AB$5)*Inputs!J$39)</f>
        <v>0</v>
      </c>
      <c r="BE1301">
        <f>IF(OR($D1301="51",$D1301="52",$D1301="61"),0,(AG1301/'Totals and Drop Down Lists'!AC$5)*Inputs!K$39)</f>
        <v>0</v>
      </c>
      <c r="BF1301">
        <f>IF(OR($D1301="51",$D1301="52",$D1301="61"),0,(AH1301/'Totals and Drop Down Lists'!AD$5)*Inputs!L$39)</f>
        <v>0</v>
      </c>
      <c r="BG1301" s="10">
        <f t="shared" si="181"/>
        <v>20781.068391614739</v>
      </c>
    </row>
    <row r="1302" spans="1:59" ht="28.8">
      <c r="A1302" s="1" t="s">
        <v>7460</v>
      </c>
      <c r="B1302" s="1" t="s">
        <v>2488</v>
      </c>
      <c r="C1302" s="1" t="s">
        <v>2564</v>
      </c>
      <c r="D1302" s="1" t="s">
        <v>25</v>
      </c>
      <c r="E1302" s="1" t="s">
        <v>2565</v>
      </c>
      <c r="F1302" s="2">
        <v>3956</v>
      </c>
      <c r="G1302" s="2">
        <v>10</v>
      </c>
      <c r="H1302" s="2">
        <v>7</v>
      </c>
      <c r="I1302" s="2">
        <v>392</v>
      </c>
      <c r="J1302" s="2">
        <v>1301</v>
      </c>
      <c r="K1302" s="2">
        <v>351</v>
      </c>
      <c r="L1302" s="2">
        <v>0</v>
      </c>
      <c r="M1302" s="2">
        <v>14</v>
      </c>
      <c r="N1302" s="2">
        <v>0</v>
      </c>
      <c r="O1302" s="2">
        <v>8</v>
      </c>
      <c r="P1302" s="2">
        <v>0</v>
      </c>
      <c r="Q1302" s="2">
        <v>0</v>
      </c>
      <c r="R1302" s="2">
        <v>125</v>
      </c>
      <c r="S1302" s="2">
        <v>141200</v>
      </c>
      <c r="T1302" s="2">
        <v>14074500</v>
      </c>
      <c r="U1302" s="2">
        <v>76</v>
      </c>
      <c r="V1302" s="2">
        <v>0</v>
      </c>
      <c r="W1302" s="2">
        <v>10</v>
      </c>
      <c r="X1302" s="2">
        <v>15</v>
      </c>
      <c r="Y1302" s="2">
        <v>0</v>
      </c>
      <c r="Z1302" s="2">
        <v>0</v>
      </c>
      <c r="AA1302" s="9">
        <f t="shared" si="182"/>
        <v>3956</v>
      </c>
      <c r="AB1302" s="9">
        <f t="shared" si="183"/>
        <v>375</v>
      </c>
      <c r="AC1302" s="9">
        <f t="shared" si="184"/>
        <v>147</v>
      </c>
      <c r="AD1302" s="9">
        <f t="shared" si="185"/>
        <v>125</v>
      </c>
      <c r="AE1302" s="44">
        <f t="shared" si="186"/>
        <v>6.6135207777923059E-6</v>
      </c>
      <c r="AF1302" s="9">
        <f t="shared" si="187"/>
        <v>5</v>
      </c>
      <c r="AG1302" s="9">
        <f t="shared" si="180"/>
        <v>0</v>
      </c>
      <c r="AH1302" s="44">
        <f t="shared" si="188"/>
        <v>0</v>
      </c>
      <c r="AI1302">
        <f>AA1302/'Totals and Drop Down Lists'!W$6*Inputs!E$37</f>
        <v>3588.6474506848504</v>
      </c>
      <c r="AJ1302">
        <f>AB1302/'Totals and Drop Down Lists'!X$6*Inputs!F$37</f>
        <v>1233.8951935338441</v>
      </c>
      <c r="AK1302">
        <f>AC1302/'Totals and Drop Down Lists'!Y$6*Inputs!G$37</f>
        <v>969.07365458843128</v>
      </c>
      <c r="AL1302">
        <f>AD1302/'Totals and Drop Down Lists'!Z$6*Inputs!H$37</f>
        <v>1002.1876587492361</v>
      </c>
      <c r="AM1302">
        <f>AE1302/'Totals and Drop Down Lists'!AA$6*Inputs!I$37</f>
        <v>823.31290520916048</v>
      </c>
      <c r="AN1302">
        <f>AF1302/'Totals and Drop Down Lists'!AB$6*Inputs!J$37</f>
        <v>99.783465701723713</v>
      </c>
      <c r="AO1302">
        <f>AG1302/'Totals and Drop Down Lists'!AC$6*Inputs!K$37</f>
        <v>0</v>
      </c>
      <c r="AP1302">
        <f>AH1302/'Totals and Drop Down Lists'!AD$6*Inputs!L$37</f>
        <v>0</v>
      </c>
      <c r="AQ1302">
        <f>IF(OR($D1302="51",$D1302="52",$D1302="61"),(AA1302/'Totals and Drop Down Lists'!W$4)*Inputs!E$38,0)</f>
        <v>0</v>
      </c>
      <c r="AR1302">
        <f>IF(OR($D1302="51",$D1302="52",$D1302="61"),(AB1302/'Totals and Drop Down Lists'!X$4)*Inputs!F$38,0)</f>
        <v>0</v>
      </c>
      <c r="AS1302">
        <f>IF(OR($D1302="51",$D1302="52",$D1302="61"),(AC1302/'Totals and Drop Down Lists'!Y$4)*Inputs!G$38,0)</f>
        <v>0</v>
      </c>
      <c r="AT1302">
        <f>IF(OR($D1302="51",$D1302="52",$D1302="61"),(AD1302/'Totals and Drop Down Lists'!Z$4)*Inputs!H$38,0)</f>
        <v>0</v>
      </c>
      <c r="AU1302">
        <f>IF(OR($D1302="51",$D1302="52",$D1302="61"),(AE1302/'Totals and Drop Down Lists'!AA$4)*Inputs!I$38,0)</f>
        <v>0</v>
      </c>
      <c r="AV1302">
        <f>IF(OR($D1302="51",$D1302="52",$D1302="61"),(AF1302/'Totals and Drop Down Lists'!AB$4)*Inputs!J$38,0)</f>
        <v>0</v>
      </c>
      <c r="AW1302">
        <f>IF(OR($D1302="51",$D1302="52",$D1302="61"),(AG1302/'Totals and Drop Down Lists'!AC$4)*Inputs!K$38,0)</f>
        <v>0</v>
      </c>
      <c r="AX1302">
        <f>IF(OR($D1302="51",$D1302="52",$D1302="61"),(AH1302/'Totals and Drop Down Lists'!AD$4)*Inputs!L$38,0)</f>
        <v>0</v>
      </c>
      <c r="AY1302">
        <f>IF(OR($D1302="51",$D1302="52",$D1302="61"),0,(AA1302/'Totals and Drop Down Lists'!W$5)*Inputs!E$39)</f>
        <v>0</v>
      </c>
      <c r="AZ1302">
        <f>IF(OR($D1302="51",$D1302="52",$D1302="61"),0,(AB1302/'Totals and Drop Down Lists'!X$5)*Inputs!F$39)</f>
        <v>0</v>
      </c>
      <c r="BA1302">
        <f>IF(OR($D1302="51",$D1302="52",$D1302="61"),0,(AC1302/'Totals and Drop Down Lists'!Y$5)*Inputs!G$39)</f>
        <v>0</v>
      </c>
      <c r="BB1302">
        <f>IF(OR($D1302="51",$D1302="52",$D1302="61"),0,(AD1302/'Totals and Drop Down Lists'!Z$5)*Inputs!H$39)</f>
        <v>0</v>
      </c>
      <c r="BC1302">
        <f>IF(OR($D1302="51",$D1302="52",$D1302="61"),0,(AE1302/'Totals and Drop Down Lists'!AA$5)*Inputs!I$39)</f>
        <v>0</v>
      </c>
      <c r="BD1302">
        <f>IF(OR($D1302="51",$D1302="52",$D1302="61"),0,(AF1302/'Totals and Drop Down Lists'!AB$5)*Inputs!J$39)</f>
        <v>0</v>
      </c>
      <c r="BE1302">
        <f>IF(OR($D1302="51",$D1302="52",$D1302="61"),0,(AG1302/'Totals and Drop Down Lists'!AC$5)*Inputs!K$39)</f>
        <v>0</v>
      </c>
      <c r="BF1302">
        <f>IF(OR($D1302="51",$D1302="52",$D1302="61"),0,(AH1302/'Totals and Drop Down Lists'!AD$5)*Inputs!L$39)</f>
        <v>0</v>
      </c>
      <c r="BG1302" s="10">
        <f t="shared" si="181"/>
        <v>7716.9003284672463</v>
      </c>
    </row>
    <row r="1303" spans="1:59" ht="28.8">
      <c r="A1303" s="1" t="s">
        <v>7460</v>
      </c>
      <c r="B1303" s="1" t="s">
        <v>2488</v>
      </c>
      <c r="C1303" s="1" t="s">
        <v>2566</v>
      </c>
      <c r="D1303" s="1" t="s">
        <v>25</v>
      </c>
      <c r="E1303" s="1" t="s">
        <v>2567</v>
      </c>
      <c r="F1303" s="2">
        <v>7860</v>
      </c>
      <c r="G1303" s="2">
        <v>42</v>
      </c>
      <c r="H1303" s="2">
        <v>0</v>
      </c>
      <c r="I1303" s="2">
        <v>953</v>
      </c>
      <c r="J1303" s="2">
        <v>3223</v>
      </c>
      <c r="K1303" s="2">
        <v>923</v>
      </c>
      <c r="L1303" s="2">
        <v>44</v>
      </c>
      <c r="M1303" s="2">
        <v>4</v>
      </c>
      <c r="N1303" s="2">
        <v>0</v>
      </c>
      <c r="O1303" s="2">
        <v>21</v>
      </c>
      <c r="P1303" s="2">
        <v>24</v>
      </c>
      <c r="Q1303" s="2">
        <v>0</v>
      </c>
      <c r="R1303" s="2">
        <v>1551</v>
      </c>
      <c r="S1303" s="2">
        <v>329600</v>
      </c>
      <c r="T1303" s="2">
        <v>27505000</v>
      </c>
      <c r="U1303" s="2">
        <v>29</v>
      </c>
      <c r="V1303" s="2">
        <v>34</v>
      </c>
      <c r="W1303" s="2">
        <v>28</v>
      </c>
      <c r="X1303" s="2">
        <v>141</v>
      </c>
      <c r="Y1303" s="2">
        <v>0</v>
      </c>
      <c r="Z1303" s="2">
        <v>106</v>
      </c>
      <c r="AA1303" s="9">
        <f t="shared" si="182"/>
        <v>7860</v>
      </c>
      <c r="AB1303" s="9">
        <f t="shared" si="183"/>
        <v>911</v>
      </c>
      <c r="AC1303" s="9">
        <f t="shared" si="184"/>
        <v>1644</v>
      </c>
      <c r="AD1303" s="9">
        <f t="shared" si="185"/>
        <v>1551</v>
      </c>
      <c r="AE1303" s="44">
        <f t="shared" si="186"/>
        <v>1.8460305439830901E-5</v>
      </c>
      <c r="AF1303" s="9">
        <f t="shared" si="187"/>
        <v>79</v>
      </c>
      <c r="AG1303" s="9">
        <f t="shared" si="180"/>
        <v>106</v>
      </c>
      <c r="AH1303" s="44">
        <f t="shared" si="188"/>
        <v>1.1295315005150878E-5</v>
      </c>
      <c r="AI1303">
        <f>AA1303/'Totals and Drop Down Lists'!W$6*Inputs!E$37</f>
        <v>7130.1236001979078</v>
      </c>
      <c r="AJ1303">
        <f>AB1303/'Totals and Drop Down Lists'!X$6*Inputs!F$37</f>
        <v>2997.5427234915519</v>
      </c>
      <c r="AK1303">
        <f>AC1303/'Totals and Drop Down Lists'!Y$6*Inputs!G$37</f>
        <v>10837.803320703273</v>
      </c>
      <c r="AL1303">
        <f>AD1303/'Totals and Drop Down Lists'!Z$6*Inputs!H$37</f>
        <v>12435.144469760522</v>
      </c>
      <c r="AM1303">
        <f>AE1303/'Totals and Drop Down Lists'!AA$6*Inputs!I$37</f>
        <v>2298.1114316222311</v>
      </c>
      <c r="AN1303">
        <f>AF1303/'Totals and Drop Down Lists'!AB$6*Inputs!J$37</f>
        <v>1576.5787580872347</v>
      </c>
      <c r="AO1303">
        <f>AG1303/'Totals and Drop Down Lists'!AC$6*Inputs!K$37</f>
        <v>1974.0990749837117</v>
      </c>
      <c r="AP1303">
        <f>AH1303/'Totals and Drop Down Lists'!AD$6*Inputs!L$37</f>
        <v>2658.1254528503873</v>
      </c>
      <c r="AQ1303">
        <f>IF(OR($D1303="51",$D1303="52",$D1303="61"),(AA1303/'Totals and Drop Down Lists'!W$4)*Inputs!E$38,0)</f>
        <v>0</v>
      </c>
      <c r="AR1303">
        <f>IF(OR($D1303="51",$D1303="52",$D1303="61"),(AB1303/'Totals and Drop Down Lists'!X$4)*Inputs!F$38,0)</f>
        <v>0</v>
      </c>
      <c r="AS1303">
        <f>IF(OR($D1303="51",$D1303="52",$D1303="61"),(AC1303/'Totals and Drop Down Lists'!Y$4)*Inputs!G$38,0)</f>
        <v>0</v>
      </c>
      <c r="AT1303">
        <f>IF(OR($D1303="51",$D1303="52",$D1303="61"),(AD1303/'Totals and Drop Down Lists'!Z$4)*Inputs!H$38,0)</f>
        <v>0</v>
      </c>
      <c r="AU1303">
        <f>IF(OR($D1303="51",$D1303="52",$D1303="61"),(AE1303/'Totals and Drop Down Lists'!AA$4)*Inputs!I$38,0)</f>
        <v>0</v>
      </c>
      <c r="AV1303">
        <f>IF(OR($D1303="51",$D1303="52",$D1303="61"),(AF1303/'Totals and Drop Down Lists'!AB$4)*Inputs!J$38,0)</f>
        <v>0</v>
      </c>
      <c r="AW1303">
        <f>IF(OR($D1303="51",$D1303="52",$D1303="61"),(AG1303/'Totals and Drop Down Lists'!AC$4)*Inputs!K$38,0)</f>
        <v>0</v>
      </c>
      <c r="AX1303">
        <f>IF(OR($D1303="51",$D1303="52",$D1303="61"),(AH1303/'Totals and Drop Down Lists'!AD$4)*Inputs!L$38,0)</f>
        <v>0</v>
      </c>
      <c r="AY1303">
        <f>IF(OR($D1303="51",$D1303="52",$D1303="61"),0,(AA1303/'Totals and Drop Down Lists'!W$5)*Inputs!E$39)</f>
        <v>0</v>
      </c>
      <c r="AZ1303">
        <f>IF(OR($D1303="51",$D1303="52",$D1303="61"),0,(AB1303/'Totals and Drop Down Lists'!X$5)*Inputs!F$39)</f>
        <v>0</v>
      </c>
      <c r="BA1303">
        <f>IF(OR($D1303="51",$D1303="52",$D1303="61"),0,(AC1303/'Totals and Drop Down Lists'!Y$5)*Inputs!G$39)</f>
        <v>0</v>
      </c>
      <c r="BB1303">
        <f>IF(OR($D1303="51",$D1303="52",$D1303="61"),0,(AD1303/'Totals and Drop Down Lists'!Z$5)*Inputs!H$39)</f>
        <v>0</v>
      </c>
      <c r="BC1303">
        <f>IF(OR($D1303="51",$D1303="52",$D1303="61"),0,(AE1303/'Totals and Drop Down Lists'!AA$5)*Inputs!I$39)</f>
        <v>0</v>
      </c>
      <c r="BD1303">
        <f>IF(OR($D1303="51",$D1303="52",$D1303="61"),0,(AF1303/'Totals and Drop Down Lists'!AB$5)*Inputs!J$39)</f>
        <v>0</v>
      </c>
      <c r="BE1303">
        <f>IF(OR($D1303="51",$D1303="52",$D1303="61"),0,(AG1303/'Totals and Drop Down Lists'!AC$5)*Inputs!K$39)</f>
        <v>0</v>
      </c>
      <c r="BF1303">
        <f>IF(OR($D1303="51",$D1303="52",$D1303="61"),0,(AH1303/'Totals and Drop Down Lists'!AD$5)*Inputs!L$39)</f>
        <v>0</v>
      </c>
      <c r="BG1303" s="10">
        <f t="shared" si="181"/>
        <v>41907.528831696822</v>
      </c>
    </row>
    <row r="1304" spans="1:59" ht="28.8">
      <c r="A1304" s="1" t="s">
        <v>7460</v>
      </c>
      <c r="B1304" s="1" t="s">
        <v>2488</v>
      </c>
      <c r="C1304" s="1" t="s">
        <v>864</v>
      </c>
      <c r="D1304" s="1" t="s">
        <v>25</v>
      </c>
      <c r="E1304" s="1" t="s">
        <v>2568</v>
      </c>
      <c r="F1304" s="2">
        <v>2527</v>
      </c>
      <c r="G1304" s="2">
        <v>35</v>
      </c>
      <c r="H1304" s="2">
        <v>0</v>
      </c>
      <c r="I1304" s="2">
        <v>288</v>
      </c>
      <c r="J1304" s="2">
        <v>1065</v>
      </c>
      <c r="K1304" s="2">
        <v>371</v>
      </c>
      <c r="L1304" s="2">
        <v>3</v>
      </c>
      <c r="M1304" s="2">
        <v>0</v>
      </c>
      <c r="N1304" s="2">
        <v>0</v>
      </c>
      <c r="O1304" s="2">
        <v>1</v>
      </c>
      <c r="P1304" s="2">
        <v>3</v>
      </c>
      <c r="Q1304" s="2">
        <v>0</v>
      </c>
      <c r="R1304" s="2">
        <v>359</v>
      </c>
      <c r="S1304" s="2">
        <v>170800</v>
      </c>
      <c r="T1304" s="2">
        <v>11095600</v>
      </c>
      <c r="U1304" s="2">
        <v>32</v>
      </c>
      <c r="V1304" s="2">
        <v>50</v>
      </c>
      <c r="W1304" s="2">
        <v>0</v>
      </c>
      <c r="X1304" s="2">
        <v>84</v>
      </c>
      <c r="Y1304" s="2">
        <v>30</v>
      </c>
      <c r="Z1304" s="2">
        <v>38</v>
      </c>
      <c r="AA1304" s="9">
        <f t="shared" si="182"/>
        <v>2527</v>
      </c>
      <c r="AB1304" s="9">
        <f t="shared" si="183"/>
        <v>253</v>
      </c>
      <c r="AC1304" s="9">
        <f t="shared" si="184"/>
        <v>366</v>
      </c>
      <c r="AD1304" s="9">
        <f t="shared" si="185"/>
        <v>359</v>
      </c>
      <c r="AE1304" s="44">
        <f t="shared" si="186"/>
        <v>9.02597232136606E-6</v>
      </c>
      <c r="AF1304" s="9">
        <f t="shared" si="187"/>
        <v>34</v>
      </c>
      <c r="AG1304" s="9">
        <f t="shared" si="180"/>
        <v>68</v>
      </c>
      <c r="AH1304" s="44">
        <f t="shared" si="188"/>
        <v>8.8142284164834059E-6</v>
      </c>
      <c r="AI1304">
        <f>AA1304/'Totals and Drop Down Lists'!W$6*Inputs!E$37</f>
        <v>2292.343808867699</v>
      </c>
      <c r="AJ1304">
        <f>AB1304/'Totals and Drop Down Lists'!X$6*Inputs!F$37</f>
        <v>832.46795723750017</v>
      </c>
      <c r="AK1304">
        <f>AC1304/'Totals and Drop Down Lists'!Y$6*Inputs!G$37</f>
        <v>2412.7956297916044</v>
      </c>
      <c r="AL1304">
        <f>AD1304/'Totals and Drop Down Lists'!Z$6*Inputs!H$37</f>
        <v>2878.2829559278061</v>
      </c>
      <c r="AM1304">
        <f>AE1304/'Totals and Drop Down Lists'!AA$6*Inputs!I$37</f>
        <v>1123.6374306397822</v>
      </c>
      <c r="AN1304">
        <f>AF1304/'Totals and Drop Down Lists'!AB$6*Inputs!J$37</f>
        <v>678.52756677172124</v>
      </c>
      <c r="AO1304">
        <f>AG1304/'Totals and Drop Down Lists'!AC$6*Inputs!K$37</f>
        <v>1266.4031801782301</v>
      </c>
      <c r="AP1304">
        <f>AH1304/'Totals and Drop Down Lists'!AD$6*Inputs!L$37</f>
        <v>2074.2515715947266</v>
      </c>
      <c r="AQ1304">
        <f>IF(OR($D1304="51",$D1304="52",$D1304="61"),(AA1304/'Totals and Drop Down Lists'!W$4)*Inputs!E$38,0)</f>
        <v>0</v>
      </c>
      <c r="AR1304">
        <f>IF(OR($D1304="51",$D1304="52",$D1304="61"),(AB1304/'Totals and Drop Down Lists'!X$4)*Inputs!F$38,0)</f>
        <v>0</v>
      </c>
      <c r="AS1304">
        <f>IF(OR($D1304="51",$D1304="52",$D1304="61"),(AC1304/'Totals and Drop Down Lists'!Y$4)*Inputs!G$38,0)</f>
        <v>0</v>
      </c>
      <c r="AT1304">
        <f>IF(OR($D1304="51",$D1304="52",$D1304="61"),(AD1304/'Totals and Drop Down Lists'!Z$4)*Inputs!H$38,0)</f>
        <v>0</v>
      </c>
      <c r="AU1304">
        <f>IF(OR($D1304="51",$D1304="52",$D1304="61"),(AE1304/'Totals and Drop Down Lists'!AA$4)*Inputs!I$38,0)</f>
        <v>0</v>
      </c>
      <c r="AV1304">
        <f>IF(OR($D1304="51",$D1304="52",$D1304="61"),(AF1304/'Totals and Drop Down Lists'!AB$4)*Inputs!J$38,0)</f>
        <v>0</v>
      </c>
      <c r="AW1304">
        <f>IF(OR($D1304="51",$D1304="52",$D1304="61"),(AG1304/'Totals and Drop Down Lists'!AC$4)*Inputs!K$38,0)</f>
        <v>0</v>
      </c>
      <c r="AX1304">
        <f>IF(OR($D1304="51",$D1304="52",$D1304="61"),(AH1304/'Totals and Drop Down Lists'!AD$4)*Inputs!L$38,0)</f>
        <v>0</v>
      </c>
      <c r="AY1304">
        <f>IF(OR($D1304="51",$D1304="52",$D1304="61"),0,(AA1304/'Totals and Drop Down Lists'!W$5)*Inputs!E$39)</f>
        <v>0</v>
      </c>
      <c r="AZ1304">
        <f>IF(OR($D1304="51",$D1304="52",$D1304="61"),0,(AB1304/'Totals and Drop Down Lists'!X$5)*Inputs!F$39)</f>
        <v>0</v>
      </c>
      <c r="BA1304">
        <f>IF(OR($D1304="51",$D1304="52",$D1304="61"),0,(AC1304/'Totals and Drop Down Lists'!Y$5)*Inputs!G$39)</f>
        <v>0</v>
      </c>
      <c r="BB1304">
        <f>IF(OR($D1304="51",$D1304="52",$D1304="61"),0,(AD1304/'Totals and Drop Down Lists'!Z$5)*Inputs!H$39)</f>
        <v>0</v>
      </c>
      <c r="BC1304">
        <f>IF(OR($D1304="51",$D1304="52",$D1304="61"),0,(AE1304/'Totals and Drop Down Lists'!AA$5)*Inputs!I$39)</f>
        <v>0</v>
      </c>
      <c r="BD1304">
        <f>IF(OR($D1304="51",$D1304="52",$D1304="61"),0,(AF1304/'Totals and Drop Down Lists'!AB$5)*Inputs!J$39)</f>
        <v>0</v>
      </c>
      <c r="BE1304">
        <f>IF(OR($D1304="51",$D1304="52",$D1304="61"),0,(AG1304/'Totals and Drop Down Lists'!AC$5)*Inputs!K$39)</f>
        <v>0</v>
      </c>
      <c r="BF1304">
        <f>IF(OR($D1304="51",$D1304="52",$D1304="61"),0,(AH1304/'Totals and Drop Down Lists'!AD$5)*Inputs!L$39)</f>
        <v>0</v>
      </c>
      <c r="BG1304" s="10">
        <f t="shared" si="181"/>
        <v>13558.71010100907</v>
      </c>
    </row>
    <row r="1305" spans="1:59" ht="28.8">
      <c r="A1305" s="1" t="s">
        <v>7460</v>
      </c>
      <c r="B1305" s="1" t="s">
        <v>2488</v>
      </c>
      <c r="C1305" s="1" t="s">
        <v>2569</v>
      </c>
      <c r="D1305" s="1" t="s">
        <v>25</v>
      </c>
      <c r="E1305" s="1" t="s">
        <v>2570</v>
      </c>
      <c r="F1305" s="2">
        <v>21369</v>
      </c>
      <c r="G1305" s="2">
        <v>315</v>
      </c>
      <c r="H1305" s="2">
        <v>9</v>
      </c>
      <c r="I1305" s="2">
        <v>3192</v>
      </c>
      <c r="J1305" s="2">
        <v>8703</v>
      </c>
      <c r="K1305" s="2">
        <v>2512</v>
      </c>
      <c r="L1305" s="2">
        <v>45</v>
      </c>
      <c r="M1305" s="2">
        <v>0</v>
      </c>
      <c r="N1305" s="2">
        <v>11</v>
      </c>
      <c r="O1305" s="2">
        <v>34</v>
      </c>
      <c r="P1305" s="2">
        <v>50</v>
      </c>
      <c r="Q1305" s="2">
        <v>19</v>
      </c>
      <c r="R1305" s="2">
        <v>3097</v>
      </c>
      <c r="S1305" s="2">
        <v>1235600</v>
      </c>
      <c r="T1305" s="2">
        <v>78670200</v>
      </c>
      <c r="U1305" s="2">
        <v>366</v>
      </c>
      <c r="V1305" s="2">
        <v>384</v>
      </c>
      <c r="W1305" s="2">
        <v>74</v>
      </c>
      <c r="X1305" s="2">
        <v>679</v>
      </c>
      <c r="Y1305" s="2">
        <v>197</v>
      </c>
      <c r="Z1305" s="2">
        <v>273</v>
      </c>
      <c r="AA1305" s="9">
        <f t="shared" si="182"/>
        <v>21369</v>
      </c>
      <c r="AB1305" s="9">
        <f t="shared" si="183"/>
        <v>2868</v>
      </c>
      <c r="AC1305" s="9">
        <f t="shared" si="184"/>
        <v>3256</v>
      </c>
      <c r="AD1305" s="9">
        <f t="shared" si="185"/>
        <v>3097</v>
      </c>
      <c r="AE1305" s="44">
        <f t="shared" si="186"/>
        <v>5.0636779010267231E-5</v>
      </c>
      <c r="AF1305" s="9">
        <f t="shared" si="187"/>
        <v>221</v>
      </c>
      <c r="AG1305" s="9">
        <f t="shared" si="180"/>
        <v>470</v>
      </c>
      <c r="AH1305" s="44">
        <f t="shared" si="188"/>
        <v>5.0477704368371739E-5</v>
      </c>
      <c r="AI1305">
        <f>AA1305/'Totals and Drop Down Lists'!W$6*Inputs!E$37</f>
        <v>19384.683360385381</v>
      </c>
      <c r="AJ1305">
        <f>AB1305/'Totals and Drop Down Lists'!X$6*Inputs!F$37</f>
        <v>9436.8304401468395</v>
      </c>
      <c r="AK1305">
        <f>AC1305/'Totals and Drop Down Lists'!Y$6*Inputs!G$37</f>
        <v>21464.651832244439</v>
      </c>
      <c r="AL1305">
        <f>AD1305/'Totals and Drop Down Lists'!Z$6*Inputs!H$37</f>
        <v>24830.201433171074</v>
      </c>
      <c r="AM1305">
        <f>AE1305/'Totals and Drop Down Lists'!AA$6*Inputs!I$37</f>
        <v>6303.7397232301546</v>
      </c>
      <c r="AN1305">
        <f>AF1305/'Totals and Drop Down Lists'!AB$6*Inputs!J$37</f>
        <v>4410.4291840161886</v>
      </c>
      <c r="AO1305">
        <f>AG1305/'Totals and Drop Down Lists'!AC$6*Inputs!K$37</f>
        <v>8753.0808041730616</v>
      </c>
      <c r="AP1305">
        <f>AH1305/'Totals and Drop Down Lists'!AD$6*Inputs!L$37</f>
        <v>11878.913578048889</v>
      </c>
      <c r="AQ1305">
        <f>IF(OR($D1305="51",$D1305="52",$D1305="61"),(AA1305/'Totals and Drop Down Lists'!W$4)*Inputs!E$38,0)</f>
        <v>0</v>
      </c>
      <c r="AR1305">
        <f>IF(OR($D1305="51",$D1305="52",$D1305="61"),(AB1305/'Totals and Drop Down Lists'!X$4)*Inputs!F$38,0)</f>
        <v>0</v>
      </c>
      <c r="AS1305">
        <f>IF(OR($D1305="51",$D1305="52",$D1305="61"),(AC1305/'Totals and Drop Down Lists'!Y$4)*Inputs!G$38,0)</f>
        <v>0</v>
      </c>
      <c r="AT1305">
        <f>IF(OR($D1305="51",$D1305="52",$D1305="61"),(AD1305/'Totals and Drop Down Lists'!Z$4)*Inputs!H$38,0)</f>
        <v>0</v>
      </c>
      <c r="AU1305">
        <f>IF(OR($D1305="51",$D1305="52",$D1305="61"),(AE1305/'Totals and Drop Down Lists'!AA$4)*Inputs!I$38,0)</f>
        <v>0</v>
      </c>
      <c r="AV1305">
        <f>IF(OR($D1305="51",$D1305="52",$D1305="61"),(AF1305/'Totals and Drop Down Lists'!AB$4)*Inputs!J$38,0)</f>
        <v>0</v>
      </c>
      <c r="AW1305">
        <f>IF(OR($D1305="51",$D1305="52",$D1305="61"),(AG1305/'Totals and Drop Down Lists'!AC$4)*Inputs!K$38,0)</f>
        <v>0</v>
      </c>
      <c r="AX1305">
        <f>IF(OR($D1305="51",$D1305="52",$D1305="61"),(AH1305/'Totals and Drop Down Lists'!AD$4)*Inputs!L$38,0)</f>
        <v>0</v>
      </c>
      <c r="AY1305">
        <f>IF(OR($D1305="51",$D1305="52",$D1305="61"),0,(AA1305/'Totals and Drop Down Lists'!W$5)*Inputs!E$39)</f>
        <v>0</v>
      </c>
      <c r="AZ1305">
        <f>IF(OR($D1305="51",$D1305="52",$D1305="61"),0,(AB1305/'Totals and Drop Down Lists'!X$5)*Inputs!F$39)</f>
        <v>0</v>
      </c>
      <c r="BA1305">
        <f>IF(OR($D1305="51",$D1305="52",$D1305="61"),0,(AC1305/'Totals and Drop Down Lists'!Y$5)*Inputs!G$39)</f>
        <v>0</v>
      </c>
      <c r="BB1305">
        <f>IF(OR($D1305="51",$D1305="52",$D1305="61"),0,(AD1305/'Totals and Drop Down Lists'!Z$5)*Inputs!H$39)</f>
        <v>0</v>
      </c>
      <c r="BC1305">
        <f>IF(OR($D1305="51",$D1305="52",$D1305="61"),0,(AE1305/'Totals and Drop Down Lists'!AA$5)*Inputs!I$39)</f>
        <v>0</v>
      </c>
      <c r="BD1305">
        <f>IF(OR($D1305="51",$D1305="52",$D1305="61"),0,(AF1305/'Totals and Drop Down Lists'!AB$5)*Inputs!J$39)</f>
        <v>0</v>
      </c>
      <c r="BE1305">
        <f>IF(OR($D1305="51",$D1305="52",$D1305="61"),0,(AG1305/'Totals and Drop Down Lists'!AC$5)*Inputs!K$39)</f>
        <v>0</v>
      </c>
      <c r="BF1305">
        <f>IF(OR($D1305="51",$D1305="52",$D1305="61"),0,(AH1305/'Totals and Drop Down Lists'!AD$5)*Inputs!L$39)</f>
        <v>0</v>
      </c>
      <c r="BG1305" s="10">
        <f t="shared" si="181"/>
        <v>106462.53035541603</v>
      </c>
    </row>
    <row r="1306" spans="1:59" ht="28.8">
      <c r="A1306" s="1" t="s">
        <v>7460</v>
      </c>
      <c r="B1306" s="1" t="s">
        <v>2488</v>
      </c>
      <c r="C1306" s="1" t="s">
        <v>1327</v>
      </c>
      <c r="D1306" s="1" t="s">
        <v>25</v>
      </c>
      <c r="E1306" s="1" t="s">
        <v>2571</v>
      </c>
      <c r="F1306" s="2">
        <v>1616</v>
      </c>
      <c r="G1306" s="2">
        <v>2</v>
      </c>
      <c r="H1306" s="2">
        <v>0</v>
      </c>
      <c r="I1306" s="2">
        <v>163</v>
      </c>
      <c r="J1306" s="2">
        <v>808</v>
      </c>
      <c r="K1306" s="2">
        <v>179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265</v>
      </c>
      <c r="S1306" s="2">
        <v>87400</v>
      </c>
      <c r="T1306" s="2">
        <v>6954100</v>
      </c>
      <c r="U1306" s="2">
        <v>29</v>
      </c>
      <c r="V1306" s="2">
        <v>12</v>
      </c>
      <c r="W1306" s="2">
        <v>20</v>
      </c>
      <c r="X1306" s="2">
        <v>23</v>
      </c>
      <c r="Y1306" s="2">
        <v>10</v>
      </c>
      <c r="Z1306" s="2">
        <v>10</v>
      </c>
      <c r="AA1306" s="9">
        <f t="shared" si="182"/>
        <v>1616</v>
      </c>
      <c r="AB1306" s="9">
        <f t="shared" si="183"/>
        <v>161</v>
      </c>
      <c r="AC1306" s="9">
        <f t="shared" si="184"/>
        <v>265</v>
      </c>
      <c r="AD1306" s="9">
        <f t="shared" si="185"/>
        <v>265</v>
      </c>
      <c r="AE1306" s="44">
        <f t="shared" si="186"/>
        <v>2.7694306039938427E-6</v>
      </c>
      <c r="AF1306" s="9">
        <f t="shared" si="187"/>
        <v>0</v>
      </c>
      <c r="AG1306" s="9">
        <f t="shared" si="180"/>
        <v>20</v>
      </c>
      <c r="AH1306" s="44">
        <f t="shared" si="188"/>
        <v>1.6486283060628788E-6</v>
      </c>
      <c r="AI1306">
        <f>AA1306/'Totals and Drop Down Lists'!W$6*Inputs!E$37</f>
        <v>1465.9388979541757</v>
      </c>
      <c r="AJ1306">
        <f>AB1306/'Totals and Drop Down Lists'!X$6*Inputs!F$37</f>
        <v>529.75233642386377</v>
      </c>
      <c r="AK1306">
        <f>AC1306/'Totals and Drop Down Lists'!Y$6*Inputs!G$37</f>
        <v>1746.9695133737027</v>
      </c>
      <c r="AL1306">
        <f>AD1306/'Totals and Drop Down Lists'!Z$6*Inputs!H$37</f>
        <v>2124.6378365483806</v>
      </c>
      <c r="AM1306">
        <f>AE1306/'Totals and Drop Down Lists'!AA$6*Inputs!I$37</f>
        <v>344.76461675387151</v>
      </c>
      <c r="AN1306">
        <f>AF1306/'Totals and Drop Down Lists'!AB$6*Inputs!J$37</f>
        <v>0</v>
      </c>
      <c r="AO1306">
        <f>AG1306/'Totals and Drop Down Lists'!AC$6*Inputs!K$37</f>
        <v>372.4715235818324</v>
      </c>
      <c r="AP1306">
        <f>AH1306/'Totals and Drop Down Lists'!AD$6*Inputs!L$37</f>
        <v>387.97154932261407</v>
      </c>
      <c r="AQ1306">
        <f>IF(OR($D1306="51",$D1306="52",$D1306="61"),(AA1306/'Totals and Drop Down Lists'!W$4)*Inputs!E$38,0)</f>
        <v>0</v>
      </c>
      <c r="AR1306">
        <f>IF(OR($D1306="51",$D1306="52",$D1306="61"),(AB1306/'Totals and Drop Down Lists'!X$4)*Inputs!F$38,0)</f>
        <v>0</v>
      </c>
      <c r="AS1306">
        <f>IF(OR($D1306="51",$D1306="52",$D1306="61"),(AC1306/'Totals and Drop Down Lists'!Y$4)*Inputs!G$38,0)</f>
        <v>0</v>
      </c>
      <c r="AT1306">
        <f>IF(OR($D1306="51",$D1306="52",$D1306="61"),(AD1306/'Totals and Drop Down Lists'!Z$4)*Inputs!H$38,0)</f>
        <v>0</v>
      </c>
      <c r="AU1306">
        <f>IF(OR($D1306="51",$D1306="52",$D1306="61"),(AE1306/'Totals and Drop Down Lists'!AA$4)*Inputs!I$38,0)</f>
        <v>0</v>
      </c>
      <c r="AV1306">
        <f>IF(OR($D1306="51",$D1306="52",$D1306="61"),(AF1306/'Totals and Drop Down Lists'!AB$4)*Inputs!J$38,0)</f>
        <v>0</v>
      </c>
      <c r="AW1306">
        <f>IF(OR($D1306="51",$D1306="52",$D1306="61"),(AG1306/'Totals and Drop Down Lists'!AC$4)*Inputs!K$38,0)</f>
        <v>0</v>
      </c>
      <c r="AX1306">
        <f>IF(OR($D1306="51",$D1306="52",$D1306="61"),(AH1306/'Totals and Drop Down Lists'!AD$4)*Inputs!L$38,0)</f>
        <v>0</v>
      </c>
      <c r="AY1306">
        <f>IF(OR($D1306="51",$D1306="52",$D1306="61"),0,(AA1306/'Totals and Drop Down Lists'!W$5)*Inputs!E$39)</f>
        <v>0</v>
      </c>
      <c r="AZ1306">
        <f>IF(OR($D1306="51",$D1306="52",$D1306="61"),0,(AB1306/'Totals and Drop Down Lists'!X$5)*Inputs!F$39)</f>
        <v>0</v>
      </c>
      <c r="BA1306">
        <f>IF(OR($D1306="51",$D1306="52",$D1306="61"),0,(AC1306/'Totals and Drop Down Lists'!Y$5)*Inputs!G$39)</f>
        <v>0</v>
      </c>
      <c r="BB1306">
        <f>IF(OR($D1306="51",$D1306="52",$D1306="61"),0,(AD1306/'Totals and Drop Down Lists'!Z$5)*Inputs!H$39)</f>
        <v>0</v>
      </c>
      <c r="BC1306">
        <f>IF(OR($D1306="51",$D1306="52",$D1306="61"),0,(AE1306/'Totals and Drop Down Lists'!AA$5)*Inputs!I$39)</f>
        <v>0</v>
      </c>
      <c r="BD1306">
        <f>IF(OR($D1306="51",$D1306="52",$D1306="61"),0,(AF1306/'Totals and Drop Down Lists'!AB$5)*Inputs!J$39)</f>
        <v>0</v>
      </c>
      <c r="BE1306">
        <f>IF(OR($D1306="51",$D1306="52",$D1306="61"),0,(AG1306/'Totals and Drop Down Lists'!AC$5)*Inputs!K$39)</f>
        <v>0</v>
      </c>
      <c r="BF1306">
        <f>IF(OR($D1306="51",$D1306="52",$D1306="61"),0,(AH1306/'Totals and Drop Down Lists'!AD$5)*Inputs!L$39)</f>
        <v>0</v>
      </c>
      <c r="BG1306" s="10">
        <f t="shared" si="181"/>
        <v>6972.50627395844</v>
      </c>
    </row>
    <row r="1307" spans="1:59" ht="28.8">
      <c r="A1307" s="1" t="s">
        <v>7460</v>
      </c>
      <c r="B1307" s="1" t="s">
        <v>2488</v>
      </c>
      <c r="C1307" s="1" t="s">
        <v>2572</v>
      </c>
      <c r="D1307" s="1" t="s">
        <v>58</v>
      </c>
      <c r="E1307" s="1" t="s">
        <v>2573</v>
      </c>
      <c r="F1307" s="2">
        <v>41416</v>
      </c>
      <c r="G1307" s="2">
        <v>251</v>
      </c>
      <c r="H1307" s="2">
        <v>0</v>
      </c>
      <c r="I1307" s="2">
        <v>2769</v>
      </c>
      <c r="J1307" s="2">
        <v>13960</v>
      </c>
      <c r="K1307" s="2">
        <v>2241</v>
      </c>
      <c r="L1307" s="2">
        <v>95</v>
      </c>
      <c r="M1307" s="2">
        <v>8</v>
      </c>
      <c r="N1307" s="2">
        <v>0</v>
      </c>
      <c r="O1307" s="2">
        <v>136</v>
      </c>
      <c r="P1307" s="2">
        <v>0</v>
      </c>
      <c r="Q1307" s="2">
        <v>0</v>
      </c>
      <c r="R1307" s="2">
        <v>1551</v>
      </c>
      <c r="S1307" s="2">
        <v>1917800</v>
      </c>
      <c r="T1307" s="2">
        <v>103835900</v>
      </c>
      <c r="U1307" s="2">
        <v>178</v>
      </c>
      <c r="V1307" s="2">
        <v>129</v>
      </c>
      <c r="W1307" s="2">
        <v>4</v>
      </c>
      <c r="X1307" s="2">
        <v>498</v>
      </c>
      <c r="Y1307" s="2">
        <v>55</v>
      </c>
      <c r="Z1307" s="2">
        <v>343</v>
      </c>
      <c r="AA1307" s="9">
        <f t="shared" si="182"/>
        <v>41416</v>
      </c>
      <c r="AB1307" s="9">
        <f t="shared" si="183"/>
        <v>2518</v>
      </c>
      <c r="AC1307" s="9">
        <f t="shared" si="184"/>
        <v>1790</v>
      </c>
      <c r="AD1307" s="9">
        <f t="shared" si="185"/>
        <v>1551</v>
      </c>
      <c r="AE1307" s="44">
        <f t="shared" si="186"/>
        <v>2.5124306375914603E-5</v>
      </c>
      <c r="AF1307" s="9">
        <f t="shared" si="187"/>
        <v>365</v>
      </c>
      <c r="AG1307" s="9">
        <f t="shared" si="180"/>
        <v>398</v>
      </c>
      <c r="AH1307" s="44">
        <f t="shared" si="188"/>
        <v>2.3773361625423966E-5</v>
      </c>
      <c r="AI1307">
        <f>AA1307/'Totals and Drop Down Lists'!W$6*Inputs!E$37</f>
        <v>37570.127102518643</v>
      </c>
      <c r="AJ1307">
        <f>AB1307/'Totals and Drop Down Lists'!X$6*Inputs!F$37</f>
        <v>8285.1949261819191</v>
      </c>
      <c r="AK1307">
        <f>AC1307/'Totals and Drop Down Lists'!Y$6*Inputs!G$37</f>
        <v>11800.284637505389</v>
      </c>
      <c r="AL1307">
        <f>AD1307/'Totals and Drop Down Lists'!Z$6*Inputs!H$37</f>
        <v>12435.144469760522</v>
      </c>
      <c r="AM1307">
        <f>AE1307/'Totals and Drop Down Lists'!AA$6*Inputs!I$37</f>
        <v>3127.7085789430771</v>
      </c>
      <c r="AN1307">
        <f>AF1307/'Totals and Drop Down Lists'!AB$6*Inputs!J$37</f>
        <v>7284.1929962258309</v>
      </c>
      <c r="AO1307">
        <f>AG1307/'Totals and Drop Down Lists'!AC$6*Inputs!K$37</f>
        <v>7412.1833192784643</v>
      </c>
      <c r="AP1307">
        <f>AH1307/'Totals and Drop Down Lists'!AD$6*Inputs!L$37</f>
        <v>5594.5830291177435</v>
      </c>
      <c r="AQ1307">
        <f>IF(OR($D1307="51",$D1307="52",$D1307="61"),(AA1307/'Totals and Drop Down Lists'!W$4)*Inputs!E$38,0)</f>
        <v>0</v>
      </c>
      <c r="AR1307">
        <f>IF(OR($D1307="51",$D1307="52",$D1307="61"),(AB1307/'Totals and Drop Down Lists'!X$4)*Inputs!F$38,0)</f>
        <v>0</v>
      </c>
      <c r="AS1307">
        <f>IF(OR($D1307="51",$D1307="52",$D1307="61"),(AC1307/'Totals and Drop Down Lists'!Y$4)*Inputs!G$38,0)</f>
        <v>0</v>
      </c>
      <c r="AT1307">
        <f>IF(OR($D1307="51",$D1307="52",$D1307="61"),(AD1307/'Totals and Drop Down Lists'!Z$4)*Inputs!H$38,0)</f>
        <v>0</v>
      </c>
      <c r="AU1307">
        <f>IF(OR($D1307="51",$D1307="52",$D1307="61"),(AE1307/'Totals and Drop Down Lists'!AA$4)*Inputs!I$38,0)</f>
        <v>0</v>
      </c>
      <c r="AV1307">
        <f>IF(OR($D1307="51",$D1307="52",$D1307="61"),(AF1307/'Totals and Drop Down Lists'!AB$4)*Inputs!J$38,0)</f>
        <v>0</v>
      </c>
      <c r="AW1307">
        <f>IF(OR($D1307="51",$D1307="52",$D1307="61"),(AG1307/'Totals and Drop Down Lists'!AC$4)*Inputs!K$38,0)</f>
        <v>0</v>
      </c>
      <c r="AX1307">
        <f>IF(OR($D1307="51",$D1307="52",$D1307="61"),(AH1307/'Totals and Drop Down Lists'!AD$4)*Inputs!L$38,0)</f>
        <v>0</v>
      </c>
      <c r="AY1307">
        <f>IF(OR($D1307="51",$D1307="52",$D1307="61"),0,(AA1307/'Totals and Drop Down Lists'!W$5)*Inputs!E$39)</f>
        <v>0</v>
      </c>
      <c r="AZ1307">
        <f>IF(OR($D1307="51",$D1307="52",$D1307="61"),0,(AB1307/'Totals and Drop Down Lists'!X$5)*Inputs!F$39)</f>
        <v>0</v>
      </c>
      <c r="BA1307">
        <f>IF(OR($D1307="51",$D1307="52",$D1307="61"),0,(AC1307/'Totals and Drop Down Lists'!Y$5)*Inputs!G$39)</f>
        <v>0</v>
      </c>
      <c r="BB1307">
        <f>IF(OR($D1307="51",$D1307="52",$D1307="61"),0,(AD1307/'Totals and Drop Down Lists'!Z$5)*Inputs!H$39)</f>
        <v>0</v>
      </c>
      <c r="BC1307">
        <f>IF(OR($D1307="51",$D1307="52",$D1307="61"),0,(AE1307/'Totals and Drop Down Lists'!AA$5)*Inputs!I$39)</f>
        <v>0</v>
      </c>
      <c r="BD1307">
        <f>IF(OR($D1307="51",$D1307="52",$D1307="61"),0,(AF1307/'Totals and Drop Down Lists'!AB$5)*Inputs!J$39)</f>
        <v>0</v>
      </c>
      <c r="BE1307">
        <f>IF(OR($D1307="51",$D1307="52",$D1307="61"),0,(AG1307/'Totals and Drop Down Lists'!AC$5)*Inputs!K$39)</f>
        <v>0</v>
      </c>
      <c r="BF1307">
        <f>IF(OR($D1307="51",$D1307="52",$D1307="61"),0,(AH1307/'Totals and Drop Down Lists'!AD$5)*Inputs!L$39)</f>
        <v>0</v>
      </c>
      <c r="BG1307" s="10">
        <f t="shared" si="181"/>
        <v>93509.419059531574</v>
      </c>
    </row>
    <row r="1308" spans="1:59" ht="28.8">
      <c r="A1308" s="1" t="s">
        <v>7460</v>
      </c>
      <c r="B1308" s="1" t="s">
        <v>2488</v>
      </c>
      <c r="C1308" s="1" t="s">
        <v>652</v>
      </c>
      <c r="D1308" s="1" t="s">
        <v>25</v>
      </c>
      <c r="E1308" s="1" t="s">
        <v>2574</v>
      </c>
      <c r="F1308" s="2">
        <v>3199</v>
      </c>
      <c r="G1308" s="2">
        <v>12</v>
      </c>
      <c r="H1308" s="2">
        <v>0</v>
      </c>
      <c r="I1308" s="2">
        <v>396</v>
      </c>
      <c r="J1308" s="2">
        <v>1414</v>
      </c>
      <c r="K1308" s="2">
        <v>298</v>
      </c>
      <c r="L1308" s="2">
        <v>9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898</v>
      </c>
      <c r="S1308" s="2">
        <v>67600</v>
      </c>
      <c r="T1308" s="2">
        <v>5205300</v>
      </c>
      <c r="U1308" s="2">
        <v>26</v>
      </c>
      <c r="V1308" s="2">
        <v>68</v>
      </c>
      <c r="W1308" s="2">
        <v>8</v>
      </c>
      <c r="X1308" s="2">
        <v>74</v>
      </c>
      <c r="Y1308" s="2">
        <v>18</v>
      </c>
      <c r="Z1308" s="2">
        <v>24</v>
      </c>
      <c r="AA1308" s="9">
        <f t="shared" si="182"/>
        <v>3199</v>
      </c>
      <c r="AB1308" s="9">
        <f t="shared" si="183"/>
        <v>384</v>
      </c>
      <c r="AC1308" s="9">
        <f t="shared" si="184"/>
        <v>907</v>
      </c>
      <c r="AD1308" s="9">
        <f t="shared" si="185"/>
        <v>898</v>
      </c>
      <c r="AE1308" s="44">
        <f t="shared" si="186"/>
        <v>4.3861037930342675E-6</v>
      </c>
      <c r="AF1308" s="9">
        <f t="shared" si="187"/>
        <v>0</v>
      </c>
      <c r="AG1308" s="9">
        <f t="shared" si="180"/>
        <v>42</v>
      </c>
      <c r="AH1308" s="44">
        <f t="shared" si="188"/>
        <v>3.2935725265256176E-6</v>
      </c>
      <c r="AI1308">
        <f>AA1308/'Totals and Drop Down Lists'!W$6*Inputs!E$37</f>
        <v>2901.9421624724055</v>
      </c>
      <c r="AJ1308">
        <f>AB1308/'Totals and Drop Down Lists'!X$6*Inputs!F$37</f>
        <v>1263.5086781786563</v>
      </c>
      <c r="AK1308">
        <f>AC1308/'Totals and Drop Down Lists'!Y$6*Inputs!G$37</f>
        <v>5979.2503721884841</v>
      </c>
      <c r="AL1308">
        <f>AD1308/'Totals and Drop Down Lists'!Z$6*Inputs!H$37</f>
        <v>7199.7161404545122</v>
      </c>
      <c r="AM1308">
        <f>AE1308/'Totals and Drop Down Lists'!AA$6*Inputs!I$37</f>
        <v>546.02321179936075</v>
      </c>
      <c r="AN1308">
        <f>AF1308/'Totals and Drop Down Lists'!AB$6*Inputs!J$37</f>
        <v>0</v>
      </c>
      <c r="AO1308">
        <f>AG1308/'Totals and Drop Down Lists'!AC$6*Inputs!K$37</f>
        <v>782.19019952184806</v>
      </c>
      <c r="AP1308">
        <f>AH1308/'Totals and Drop Down Lists'!AD$6*Inputs!L$37</f>
        <v>775.07612311601576</v>
      </c>
      <c r="AQ1308">
        <f>IF(OR($D1308="51",$D1308="52",$D1308="61"),(AA1308/'Totals and Drop Down Lists'!W$4)*Inputs!E$38,0)</f>
        <v>0</v>
      </c>
      <c r="AR1308">
        <f>IF(OR($D1308="51",$D1308="52",$D1308="61"),(AB1308/'Totals and Drop Down Lists'!X$4)*Inputs!F$38,0)</f>
        <v>0</v>
      </c>
      <c r="AS1308">
        <f>IF(OR($D1308="51",$D1308="52",$D1308="61"),(AC1308/'Totals and Drop Down Lists'!Y$4)*Inputs!G$38,0)</f>
        <v>0</v>
      </c>
      <c r="AT1308">
        <f>IF(OR($D1308="51",$D1308="52",$D1308="61"),(AD1308/'Totals and Drop Down Lists'!Z$4)*Inputs!H$38,0)</f>
        <v>0</v>
      </c>
      <c r="AU1308">
        <f>IF(OR($D1308="51",$D1308="52",$D1308="61"),(AE1308/'Totals and Drop Down Lists'!AA$4)*Inputs!I$38,0)</f>
        <v>0</v>
      </c>
      <c r="AV1308">
        <f>IF(OR($D1308="51",$D1308="52",$D1308="61"),(AF1308/'Totals and Drop Down Lists'!AB$4)*Inputs!J$38,0)</f>
        <v>0</v>
      </c>
      <c r="AW1308">
        <f>IF(OR($D1308="51",$D1308="52",$D1308="61"),(AG1308/'Totals and Drop Down Lists'!AC$4)*Inputs!K$38,0)</f>
        <v>0</v>
      </c>
      <c r="AX1308">
        <f>IF(OR($D1308="51",$D1308="52",$D1308="61"),(AH1308/'Totals and Drop Down Lists'!AD$4)*Inputs!L$38,0)</f>
        <v>0</v>
      </c>
      <c r="AY1308">
        <f>IF(OR($D1308="51",$D1308="52",$D1308="61"),0,(AA1308/'Totals and Drop Down Lists'!W$5)*Inputs!E$39)</f>
        <v>0</v>
      </c>
      <c r="AZ1308">
        <f>IF(OR($D1308="51",$D1308="52",$D1308="61"),0,(AB1308/'Totals and Drop Down Lists'!X$5)*Inputs!F$39)</f>
        <v>0</v>
      </c>
      <c r="BA1308">
        <f>IF(OR($D1308="51",$D1308="52",$D1308="61"),0,(AC1308/'Totals and Drop Down Lists'!Y$5)*Inputs!G$39)</f>
        <v>0</v>
      </c>
      <c r="BB1308">
        <f>IF(OR($D1308="51",$D1308="52",$D1308="61"),0,(AD1308/'Totals and Drop Down Lists'!Z$5)*Inputs!H$39)</f>
        <v>0</v>
      </c>
      <c r="BC1308">
        <f>IF(OR($D1308="51",$D1308="52",$D1308="61"),0,(AE1308/'Totals and Drop Down Lists'!AA$5)*Inputs!I$39)</f>
        <v>0</v>
      </c>
      <c r="BD1308">
        <f>IF(OR($D1308="51",$D1308="52",$D1308="61"),0,(AF1308/'Totals and Drop Down Lists'!AB$5)*Inputs!J$39)</f>
        <v>0</v>
      </c>
      <c r="BE1308">
        <f>IF(OR($D1308="51",$D1308="52",$D1308="61"),0,(AG1308/'Totals and Drop Down Lists'!AC$5)*Inputs!K$39)</f>
        <v>0</v>
      </c>
      <c r="BF1308">
        <f>IF(OR($D1308="51",$D1308="52",$D1308="61"),0,(AH1308/'Totals and Drop Down Lists'!AD$5)*Inputs!L$39)</f>
        <v>0</v>
      </c>
      <c r="BG1308" s="10">
        <f t="shared" si="181"/>
        <v>19447.706887731281</v>
      </c>
    </row>
    <row r="1309" spans="1:59" ht="28.8">
      <c r="A1309" s="1" t="s">
        <v>7460</v>
      </c>
      <c r="B1309" s="1" t="s">
        <v>2488</v>
      </c>
      <c r="C1309" s="1" t="s">
        <v>2329</v>
      </c>
      <c r="D1309" s="1" t="s">
        <v>25</v>
      </c>
      <c r="E1309" s="1" t="s">
        <v>2575</v>
      </c>
      <c r="F1309" s="2">
        <v>9580</v>
      </c>
      <c r="G1309" s="2">
        <v>42</v>
      </c>
      <c r="H1309" s="2">
        <v>0</v>
      </c>
      <c r="I1309" s="2">
        <v>1219</v>
      </c>
      <c r="J1309" s="2">
        <v>4234</v>
      </c>
      <c r="K1309" s="2">
        <v>803</v>
      </c>
      <c r="L1309" s="2">
        <v>61</v>
      </c>
      <c r="M1309" s="2">
        <v>28</v>
      </c>
      <c r="N1309" s="2">
        <v>0</v>
      </c>
      <c r="O1309" s="2">
        <v>8</v>
      </c>
      <c r="P1309" s="2">
        <v>20</v>
      </c>
      <c r="Q1309" s="2">
        <v>0</v>
      </c>
      <c r="R1309" s="2">
        <v>1301</v>
      </c>
      <c r="S1309" s="2">
        <v>463200</v>
      </c>
      <c r="T1309" s="2">
        <v>21047500</v>
      </c>
      <c r="U1309" s="2">
        <v>27</v>
      </c>
      <c r="V1309" s="2">
        <v>107</v>
      </c>
      <c r="W1309" s="2">
        <v>30</v>
      </c>
      <c r="X1309" s="2">
        <v>208</v>
      </c>
      <c r="Y1309" s="2">
        <v>42</v>
      </c>
      <c r="Z1309" s="2">
        <v>78</v>
      </c>
      <c r="AA1309" s="9">
        <f t="shared" si="182"/>
        <v>9580</v>
      </c>
      <c r="AB1309" s="9">
        <f t="shared" si="183"/>
        <v>1177</v>
      </c>
      <c r="AC1309" s="9">
        <f t="shared" si="184"/>
        <v>1418</v>
      </c>
      <c r="AD1309" s="9">
        <f t="shared" si="185"/>
        <v>1301</v>
      </c>
      <c r="AE1309" s="44">
        <f t="shared" si="186"/>
        <v>1.0635943529391066E-5</v>
      </c>
      <c r="AF1309" s="9">
        <f t="shared" si="187"/>
        <v>71</v>
      </c>
      <c r="AG1309" s="9">
        <f t="shared" si="180"/>
        <v>120</v>
      </c>
      <c r="AH1309" s="44">
        <f t="shared" si="188"/>
        <v>8.4683153829436726E-6</v>
      </c>
      <c r="AI1309">
        <f>AA1309/'Totals and Drop Down Lists'!W$6*Inputs!E$37</f>
        <v>8690.4051004956691</v>
      </c>
      <c r="AJ1309">
        <f>AB1309/'Totals and Drop Down Lists'!X$6*Inputs!F$37</f>
        <v>3872.7857141048921</v>
      </c>
      <c r="AK1309">
        <f>AC1309/'Totals and Drop Down Lists'!Y$6*Inputs!G$37</f>
        <v>9347.9349809958876</v>
      </c>
      <c r="AL1309">
        <f>AD1309/'Totals and Drop Down Lists'!Z$6*Inputs!H$37</f>
        <v>10430.76915226205</v>
      </c>
      <c r="AM1309">
        <f>AE1309/'Totals and Drop Down Lists'!AA$6*Inputs!I$37</f>
        <v>1324.0617004225476</v>
      </c>
      <c r="AN1309">
        <f>AF1309/'Totals and Drop Down Lists'!AB$6*Inputs!J$37</f>
        <v>1416.9252129644767</v>
      </c>
      <c r="AO1309">
        <f>AG1309/'Totals and Drop Down Lists'!AC$6*Inputs!K$37</f>
        <v>2234.8291414909945</v>
      </c>
      <c r="AP1309">
        <f>AH1309/'Totals and Drop Down Lists'!AD$6*Inputs!L$37</f>
        <v>1992.8478888726995</v>
      </c>
      <c r="AQ1309">
        <f>IF(OR($D1309="51",$D1309="52",$D1309="61"),(AA1309/'Totals and Drop Down Lists'!W$4)*Inputs!E$38,0)</f>
        <v>0</v>
      </c>
      <c r="AR1309">
        <f>IF(OR($D1309="51",$D1309="52",$D1309="61"),(AB1309/'Totals and Drop Down Lists'!X$4)*Inputs!F$38,0)</f>
        <v>0</v>
      </c>
      <c r="AS1309">
        <f>IF(OR($D1309="51",$D1309="52",$D1309="61"),(AC1309/'Totals and Drop Down Lists'!Y$4)*Inputs!G$38,0)</f>
        <v>0</v>
      </c>
      <c r="AT1309">
        <f>IF(OR($D1309="51",$D1309="52",$D1309="61"),(AD1309/'Totals and Drop Down Lists'!Z$4)*Inputs!H$38,0)</f>
        <v>0</v>
      </c>
      <c r="AU1309">
        <f>IF(OR($D1309="51",$D1309="52",$D1309="61"),(AE1309/'Totals and Drop Down Lists'!AA$4)*Inputs!I$38,0)</f>
        <v>0</v>
      </c>
      <c r="AV1309">
        <f>IF(OR($D1309="51",$D1309="52",$D1309="61"),(AF1309/'Totals and Drop Down Lists'!AB$4)*Inputs!J$38,0)</f>
        <v>0</v>
      </c>
      <c r="AW1309">
        <f>IF(OR($D1309="51",$D1309="52",$D1309="61"),(AG1309/'Totals and Drop Down Lists'!AC$4)*Inputs!K$38,0)</f>
        <v>0</v>
      </c>
      <c r="AX1309">
        <f>IF(OR($D1309="51",$D1309="52",$D1309="61"),(AH1309/'Totals and Drop Down Lists'!AD$4)*Inputs!L$38,0)</f>
        <v>0</v>
      </c>
      <c r="AY1309">
        <f>IF(OR($D1309="51",$D1309="52",$D1309="61"),0,(AA1309/'Totals and Drop Down Lists'!W$5)*Inputs!E$39)</f>
        <v>0</v>
      </c>
      <c r="AZ1309">
        <f>IF(OR($D1309="51",$D1309="52",$D1309="61"),0,(AB1309/'Totals and Drop Down Lists'!X$5)*Inputs!F$39)</f>
        <v>0</v>
      </c>
      <c r="BA1309">
        <f>IF(OR($D1309="51",$D1309="52",$D1309="61"),0,(AC1309/'Totals and Drop Down Lists'!Y$5)*Inputs!G$39)</f>
        <v>0</v>
      </c>
      <c r="BB1309">
        <f>IF(OR($D1309="51",$D1309="52",$D1309="61"),0,(AD1309/'Totals and Drop Down Lists'!Z$5)*Inputs!H$39)</f>
        <v>0</v>
      </c>
      <c r="BC1309">
        <f>IF(OR($D1309="51",$D1309="52",$D1309="61"),0,(AE1309/'Totals and Drop Down Lists'!AA$5)*Inputs!I$39)</f>
        <v>0</v>
      </c>
      <c r="BD1309">
        <f>IF(OR($D1309="51",$D1309="52",$D1309="61"),0,(AF1309/'Totals and Drop Down Lists'!AB$5)*Inputs!J$39)</f>
        <v>0</v>
      </c>
      <c r="BE1309">
        <f>IF(OR($D1309="51",$D1309="52",$D1309="61"),0,(AG1309/'Totals and Drop Down Lists'!AC$5)*Inputs!K$39)</f>
        <v>0</v>
      </c>
      <c r="BF1309">
        <f>IF(OR($D1309="51",$D1309="52",$D1309="61"),0,(AH1309/'Totals and Drop Down Lists'!AD$5)*Inputs!L$39)</f>
        <v>0</v>
      </c>
      <c r="BG1309" s="10">
        <f t="shared" si="181"/>
        <v>39310.558891609209</v>
      </c>
    </row>
    <row r="1310" spans="1:59" ht="28.8">
      <c r="A1310" s="1" t="s">
        <v>7460</v>
      </c>
      <c r="B1310" s="1" t="s">
        <v>2488</v>
      </c>
      <c r="C1310" s="1" t="s">
        <v>463</v>
      </c>
      <c r="D1310" s="1" t="s">
        <v>25</v>
      </c>
      <c r="E1310" s="1" t="s">
        <v>2576</v>
      </c>
      <c r="F1310" s="2">
        <v>2775</v>
      </c>
      <c r="G1310" s="2">
        <v>16</v>
      </c>
      <c r="H1310" s="2">
        <v>0</v>
      </c>
      <c r="I1310" s="2">
        <v>347</v>
      </c>
      <c r="J1310" s="2">
        <v>1282</v>
      </c>
      <c r="K1310" s="2">
        <v>374</v>
      </c>
      <c r="L1310" s="2">
        <v>6</v>
      </c>
      <c r="M1310" s="2">
        <v>0</v>
      </c>
      <c r="N1310" s="2">
        <v>29</v>
      </c>
      <c r="O1310" s="2">
        <v>0</v>
      </c>
      <c r="P1310" s="2">
        <v>0</v>
      </c>
      <c r="Q1310" s="2">
        <v>0</v>
      </c>
      <c r="R1310" s="2">
        <v>337</v>
      </c>
      <c r="S1310" s="2">
        <v>142100</v>
      </c>
      <c r="T1310" s="2">
        <v>11402700</v>
      </c>
      <c r="U1310" s="2">
        <v>18</v>
      </c>
      <c r="V1310" s="2">
        <v>73</v>
      </c>
      <c r="W1310" s="2">
        <v>0</v>
      </c>
      <c r="X1310" s="2">
        <v>117</v>
      </c>
      <c r="Y1310" s="2">
        <v>15</v>
      </c>
      <c r="Z1310" s="2">
        <v>39</v>
      </c>
      <c r="AA1310" s="9">
        <f t="shared" si="182"/>
        <v>2775</v>
      </c>
      <c r="AB1310" s="9">
        <f t="shared" si="183"/>
        <v>331</v>
      </c>
      <c r="AC1310" s="9">
        <f t="shared" si="184"/>
        <v>372</v>
      </c>
      <c r="AD1310" s="9">
        <f t="shared" si="185"/>
        <v>337</v>
      </c>
      <c r="AE1310" s="44">
        <f t="shared" si="186"/>
        <v>7.6199297091297017E-6</v>
      </c>
      <c r="AF1310" s="9">
        <f t="shared" si="187"/>
        <v>44</v>
      </c>
      <c r="AG1310" s="9">
        <f t="shared" si="180"/>
        <v>54</v>
      </c>
      <c r="AH1310" s="44">
        <f t="shared" si="188"/>
        <v>5.8617652658535213E-6</v>
      </c>
      <c r="AI1310">
        <f>AA1310/'Totals and Drop Down Lists'!W$6*Inputs!E$37</f>
        <v>2517.3146298408647</v>
      </c>
      <c r="AJ1310">
        <f>AB1310/'Totals and Drop Down Lists'!X$6*Inputs!F$37</f>
        <v>1089.1181574925397</v>
      </c>
      <c r="AK1310">
        <f>AC1310/'Totals and Drop Down Lists'!Y$6*Inputs!G$37</f>
        <v>2452.3496565094997</v>
      </c>
      <c r="AL1310">
        <f>AD1310/'Totals and Drop Down Lists'!Z$6*Inputs!H$37</f>
        <v>2701.8979279879404</v>
      </c>
      <c r="AM1310">
        <f>AE1310/'Totals and Drop Down Lists'!AA$6*Inputs!I$37</f>
        <v>948.60009926624684</v>
      </c>
      <c r="AN1310">
        <f>AF1310/'Totals and Drop Down Lists'!AB$6*Inputs!J$37</f>
        <v>878.09449817516861</v>
      </c>
      <c r="AO1310">
        <f>AG1310/'Totals and Drop Down Lists'!AC$6*Inputs!K$37</f>
        <v>1005.6731136709475</v>
      </c>
      <c r="AP1310">
        <f>AH1310/'Totals and Drop Down Lists'!AD$6*Inputs!L$37</f>
        <v>1379.4486868842694</v>
      </c>
      <c r="AQ1310">
        <f>IF(OR($D1310="51",$D1310="52",$D1310="61"),(AA1310/'Totals and Drop Down Lists'!W$4)*Inputs!E$38,0)</f>
        <v>0</v>
      </c>
      <c r="AR1310">
        <f>IF(OR($D1310="51",$D1310="52",$D1310="61"),(AB1310/'Totals and Drop Down Lists'!X$4)*Inputs!F$38,0)</f>
        <v>0</v>
      </c>
      <c r="AS1310">
        <f>IF(OR($D1310="51",$D1310="52",$D1310="61"),(AC1310/'Totals and Drop Down Lists'!Y$4)*Inputs!G$38,0)</f>
        <v>0</v>
      </c>
      <c r="AT1310">
        <f>IF(OR($D1310="51",$D1310="52",$D1310="61"),(AD1310/'Totals and Drop Down Lists'!Z$4)*Inputs!H$38,0)</f>
        <v>0</v>
      </c>
      <c r="AU1310">
        <f>IF(OR($D1310="51",$D1310="52",$D1310="61"),(AE1310/'Totals and Drop Down Lists'!AA$4)*Inputs!I$38,0)</f>
        <v>0</v>
      </c>
      <c r="AV1310">
        <f>IF(OR($D1310="51",$D1310="52",$D1310="61"),(AF1310/'Totals and Drop Down Lists'!AB$4)*Inputs!J$38,0)</f>
        <v>0</v>
      </c>
      <c r="AW1310">
        <f>IF(OR($D1310="51",$D1310="52",$D1310="61"),(AG1310/'Totals and Drop Down Lists'!AC$4)*Inputs!K$38,0)</f>
        <v>0</v>
      </c>
      <c r="AX1310">
        <f>IF(OR($D1310="51",$D1310="52",$D1310="61"),(AH1310/'Totals and Drop Down Lists'!AD$4)*Inputs!L$38,0)</f>
        <v>0</v>
      </c>
      <c r="AY1310">
        <f>IF(OR($D1310="51",$D1310="52",$D1310="61"),0,(AA1310/'Totals and Drop Down Lists'!W$5)*Inputs!E$39)</f>
        <v>0</v>
      </c>
      <c r="AZ1310">
        <f>IF(OR($D1310="51",$D1310="52",$D1310="61"),0,(AB1310/'Totals and Drop Down Lists'!X$5)*Inputs!F$39)</f>
        <v>0</v>
      </c>
      <c r="BA1310">
        <f>IF(OR($D1310="51",$D1310="52",$D1310="61"),0,(AC1310/'Totals and Drop Down Lists'!Y$5)*Inputs!G$39)</f>
        <v>0</v>
      </c>
      <c r="BB1310">
        <f>IF(OR($D1310="51",$D1310="52",$D1310="61"),0,(AD1310/'Totals and Drop Down Lists'!Z$5)*Inputs!H$39)</f>
        <v>0</v>
      </c>
      <c r="BC1310">
        <f>IF(OR($D1310="51",$D1310="52",$D1310="61"),0,(AE1310/'Totals and Drop Down Lists'!AA$5)*Inputs!I$39)</f>
        <v>0</v>
      </c>
      <c r="BD1310">
        <f>IF(OR($D1310="51",$D1310="52",$D1310="61"),0,(AF1310/'Totals and Drop Down Lists'!AB$5)*Inputs!J$39)</f>
        <v>0</v>
      </c>
      <c r="BE1310">
        <f>IF(OR($D1310="51",$D1310="52",$D1310="61"),0,(AG1310/'Totals and Drop Down Lists'!AC$5)*Inputs!K$39)</f>
        <v>0</v>
      </c>
      <c r="BF1310">
        <f>IF(OR($D1310="51",$D1310="52",$D1310="61"),0,(AH1310/'Totals and Drop Down Lists'!AD$5)*Inputs!L$39)</f>
        <v>0</v>
      </c>
      <c r="BG1310" s="10">
        <f t="shared" si="181"/>
        <v>12972.496769827476</v>
      </c>
    </row>
    <row r="1311" spans="1:59" ht="28.8">
      <c r="A1311" s="1" t="s">
        <v>7460</v>
      </c>
      <c r="B1311" s="1" t="s">
        <v>2488</v>
      </c>
      <c r="C1311" s="1" t="s">
        <v>2334</v>
      </c>
      <c r="D1311" s="1" t="s">
        <v>25</v>
      </c>
      <c r="E1311" s="1" t="s">
        <v>2577</v>
      </c>
      <c r="F1311" s="2">
        <v>33624</v>
      </c>
      <c r="G1311" s="2">
        <v>1910</v>
      </c>
      <c r="H1311" s="2">
        <v>170</v>
      </c>
      <c r="I1311" s="2">
        <v>6845</v>
      </c>
      <c r="J1311" s="2">
        <v>13170</v>
      </c>
      <c r="K1311" s="2">
        <v>5415</v>
      </c>
      <c r="L1311" s="2">
        <v>192</v>
      </c>
      <c r="M1311" s="2">
        <v>15</v>
      </c>
      <c r="N1311" s="2">
        <v>0</v>
      </c>
      <c r="O1311" s="2">
        <v>112</v>
      </c>
      <c r="P1311" s="2">
        <v>23</v>
      </c>
      <c r="Q1311" s="2">
        <v>15</v>
      </c>
      <c r="R1311" s="2">
        <v>4067</v>
      </c>
      <c r="S1311" s="2">
        <v>3157700</v>
      </c>
      <c r="T1311" s="2">
        <v>152460400</v>
      </c>
      <c r="U1311" s="2">
        <v>514</v>
      </c>
      <c r="V1311" s="2">
        <v>327</v>
      </c>
      <c r="W1311" s="2">
        <v>139</v>
      </c>
      <c r="X1311" s="2">
        <v>1395</v>
      </c>
      <c r="Y1311" s="2">
        <v>126</v>
      </c>
      <c r="Z1311" s="2">
        <v>966</v>
      </c>
      <c r="AA1311" s="9">
        <f t="shared" si="182"/>
        <v>33624</v>
      </c>
      <c r="AB1311" s="9">
        <f t="shared" si="183"/>
        <v>4765</v>
      </c>
      <c r="AC1311" s="9">
        <f t="shared" si="184"/>
        <v>4424</v>
      </c>
      <c r="AD1311" s="9">
        <f t="shared" si="185"/>
        <v>4067</v>
      </c>
      <c r="AE1311" s="44">
        <f t="shared" si="186"/>
        <v>1.5549160016313626E-4</v>
      </c>
      <c r="AF1311" s="9">
        <f t="shared" si="187"/>
        <v>929</v>
      </c>
      <c r="AG1311" s="9">
        <f t="shared" si="180"/>
        <v>1092</v>
      </c>
      <c r="AH1311" s="44">
        <f t="shared" si="188"/>
        <v>1.670653599235327E-4</v>
      </c>
      <c r="AI1311">
        <f>AA1311/'Totals and Drop Down Lists'!W$6*Inputs!E$37</f>
        <v>30501.689050006928</v>
      </c>
      <c r="AJ1311">
        <f>AB1311/'Totals and Drop Down Lists'!X$6*Inputs!F$37</f>
        <v>15678.694925836713</v>
      </c>
      <c r="AK1311">
        <f>AC1311/'Totals and Drop Down Lists'!Y$6*Inputs!G$37</f>
        <v>29164.50236666136</v>
      </c>
      <c r="AL1311">
        <f>AD1311/'Totals and Drop Down Lists'!Z$6*Inputs!H$37</f>
        <v>32607.177665065148</v>
      </c>
      <c r="AM1311">
        <f>AE1311/'Totals and Drop Down Lists'!AA$6*Inputs!I$37</f>
        <v>19357.048290497292</v>
      </c>
      <c r="AN1311">
        <f>AF1311/'Totals and Drop Down Lists'!AB$6*Inputs!J$37</f>
        <v>18539.767927380264</v>
      </c>
      <c r="AO1311">
        <f>AG1311/'Totals and Drop Down Lists'!AC$6*Inputs!K$37</f>
        <v>20336.945187568046</v>
      </c>
      <c r="AP1311">
        <f>AH1311/'Totals and Drop Down Lists'!AD$6*Inputs!L$37</f>
        <v>39315.475956168026</v>
      </c>
      <c r="AQ1311">
        <f>IF(OR($D1311="51",$D1311="52",$D1311="61"),(AA1311/'Totals and Drop Down Lists'!W$4)*Inputs!E$38,0)</f>
        <v>0</v>
      </c>
      <c r="AR1311">
        <f>IF(OR($D1311="51",$D1311="52",$D1311="61"),(AB1311/'Totals and Drop Down Lists'!X$4)*Inputs!F$38,0)</f>
        <v>0</v>
      </c>
      <c r="AS1311">
        <f>IF(OR($D1311="51",$D1311="52",$D1311="61"),(AC1311/'Totals and Drop Down Lists'!Y$4)*Inputs!G$38,0)</f>
        <v>0</v>
      </c>
      <c r="AT1311">
        <f>IF(OR($D1311="51",$D1311="52",$D1311="61"),(AD1311/'Totals and Drop Down Lists'!Z$4)*Inputs!H$38,0)</f>
        <v>0</v>
      </c>
      <c r="AU1311">
        <f>IF(OR($D1311="51",$D1311="52",$D1311="61"),(AE1311/'Totals and Drop Down Lists'!AA$4)*Inputs!I$38,0)</f>
        <v>0</v>
      </c>
      <c r="AV1311">
        <f>IF(OR($D1311="51",$D1311="52",$D1311="61"),(AF1311/'Totals and Drop Down Lists'!AB$4)*Inputs!J$38,0)</f>
        <v>0</v>
      </c>
      <c r="AW1311">
        <f>IF(OR($D1311="51",$D1311="52",$D1311="61"),(AG1311/'Totals and Drop Down Lists'!AC$4)*Inputs!K$38,0)</f>
        <v>0</v>
      </c>
      <c r="AX1311">
        <f>IF(OR($D1311="51",$D1311="52",$D1311="61"),(AH1311/'Totals and Drop Down Lists'!AD$4)*Inputs!L$38,0)</f>
        <v>0</v>
      </c>
      <c r="AY1311">
        <f>IF(OR($D1311="51",$D1311="52",$D1311="61"),0,(AA1311/'Totals and Drop Down Lists'!W$5)*Inputs!E$39)</f>
        <v>0</v>
      </c>
      <c r="AZ1311">
        <f>IF(OR($D1311="51",$D1311="52",$D1311="61"),0,(AB1311/'Totals and Drop Down Lists'!X$5)*Inputs!F$39)</f>
        <v>0</v>
      </c>
      <c r="BA1311">
        <f>IF(OR($D1311="51",$D1311="52",$D1311="61"),0,(AC1311/'Totals and Drop Down Lists'!Y$5)*Inputs!G$39)</f>
        <v>0</v>
      </c>
      <c r="BB1311">
        <f>IF(OR($D1311="51",$D1311="52",$D1311="61"),0,(AD1311/'Totals and Drop Down Lists'!Z$5)*Inputs!H$39)</f>
        <v>0</v>
      </c>
      <c r="BC1311">
        <f>IF(OR($D1311="51",$D1311="52",$D1311="61"),0,(AE1311/'Totals and Drop Down Lists'!AA$5)*Inputs!I$39)</f>
        <v>0</v>
      </c>
      <c r="BD1311">
        <f>IF(OR($D1311="51",$D1311="52",$D1311="61"),0,(AF1311/'Totals and Drop Down Lists'!AB$5)*Inputs!J$39)</f>
        <v>0</v>
      </c>
      <c r="BE1311">
        <f>IF(OR($D1311="51",$D1311="52",$D1311="61"),0,(AG1311/'Totals and Drop Down Lists'!AC$5)*Inputs!K$39)</f>
        <v>0</v>
      </c>
      <c r="BF1311">
        <f>IF(OR($D1311="51",$D1311="52",$D1311="61"),0,(AH1311/'Totals and Drop Down Lists'!AD$5)*Inputs!L$39)</f>
        <v>0</v>
      </c>
      <c r="BG1311" s="10">
        <f t="shared" si="181"/>
        <v>205501.30136918378</v>
      </c>
    </row>
    <row r="1312" spans="1:59" ht="28.8">
      <c r="A1312" s="1" t="s">
        <v>7460</v>
      </c>
      <c r="B1312" s="1" t="s">
        <v>2488</v>
      </c>
      <c r="C1312" s="1" t="s">
        <v>2578</v>
      </c>
      <c r="D1312" s="1" t="s">
        <v>25</v>
      </c>
      <c r="E1312" s="1" t="s">
        <v>2579</v>
      </c>
      <c r="F1312" s="2">
        <v>29297</v>
      </c>
      <c r="G1312" s="2">
        <v>147</v>
      </c>
      <c r="H1312" s="2">
        <v>46</v>
      </c>
      <c r="I1312" s="2">
        <v>2287</v>
      </c>
      <c r="J1312" s="2">
        <v>11540</v>
      </c>
      <c r="K1312" s="2">
        <v>2506</v>
      </c>
      <c r="L1312" s="2">
        <v>31</v>
      </c>
      <c r="M1312" s="2">
        <v>22</v>
      </c>
      <c r="N1312" s="2">
        <v>0</v>
      </c>
      <c r="O1312" s="2">
        <v>13</v>
      </c>
      <c r="P1312" s="2">
        <v>8</v>
      </c>
      <c r="Q1312" s="2">
        <v>0</v>
      </c>
      <c r="R1312" s="2">
        <v>3529</v>
      </c>
      <c r="S1312" s="2">
        <v>1421600</v>
      </c>
      <c r="T1312" s="2">
        <v>88879700</v>
      </c>
      <c r="U1312" s="2">
        <v>235</v>
      </c>
      <c r="V1312" s="2">
        <v>187</v>
      </c>
      <c r="W1312" s="2">
        <v>140</v>
      </c>
      <c r="X1312" s="2">
        <v>504</v>
      </c>
      <c r="Y1312" s="2">
        <v>117</v>
      </c>
      <c r="Z1312" s="2">
        <v>256</v>
      </c>
      <c r="AA1312" s="9">
        <f t="shared" si="182"/>
        <v>29297</v>
      </c>
      <c r="AB1312" s="9">
        <f t="shared" si="183"/>
        <v>2094</v>
      </c>
      <c r="AC1312" s="9">
        <f t="shared" si="184"/>
        <v>3603</v>
      </c>
      <c r="AD1312" s="9">
        <f t="shared" si="185"/>
        <v>3529</v>
      </c>
      <c r="AE1312" s="44">
        <f t="shared" si="186"/>
        <v>3.8005995311377546E-5</v>
      </c>
      <c r="AF1312" s="9">
        <f t="shared" si="187"/>
        <v>177</v>
      </c>
      <c r="AG1312" s="9">
        <f t="shared" si="180"/>
        <v>373</v>
      </c>
      <c r="AH1312" s="44">
        <f t="shared" si="188"/>
        <v>3.0139439807289279E-5</v>
      </c>
      <c r="AI1312">
        <f>AA1312/'Totals and Drop Down Lists'!W$6*Inputs!E$37</f>
        <v>26576.492508269479</v>
      </c>
      <c r="AJ1312">
        <f>AB1312/'Totals and Drop Down Lists'!X$6*Inputs!F$37</f>
        <v>6890.0707606929845</v>
      </c>
      <c r="AK1312">
        <f>AC1312/'Totals and Drop Down Lists'!Y$6*Inputs!G$37</f>
        <v>23752.193044096042</v>
      </c>
      <c r="AL1312">
        <f>AD1312/'Totals and Drop Down Lists'!Z$6*Inputs!H$37</f>
        <v>28293.761981808435</v>
      </c>
      <c r="AM1312">
        <f>AE1312/'Totals and Drop Down Lists'!AA$6*Inputs!I$37</f>
        <v>4731.3416660378789</v>
      </c>
      <c r="AN1312">
        <f>AF1312/'Totals and Drop Down Lists'!AB$6*Inputs!J$37</f>
        <v>3532.3346858410191</v>
      </c>
      <c r="AO1312">
        <f>AG1312/'Totals and Drop Down Lists'!AC$6*Inputs!K$37</f>
        <v>6946.5939148011739</v>
      </c>
      <c r="AP1312">
        <f>AH1312/'Totals and Drop Down Lists'!AD$6*Inputs!L$37</f>
        <v>7092.7116286596802</v>
      </c>
      <c r="AQ1312">
        <f>IF(OR($D1312="51",$D1312="52",$D1312="61"),(AA1312/'Totals and Drop Down Lists'!W$4)*Inputs!E$38,0)</f>
        <v>0</v>
      </c>
      <c r="AR1312">
        <f>IF(OR($D1312="51",$D1312="52",$D1312="61"),(AB1312/'Totals and Drop Down Lists'!X$4)*Inputs!F$38,0)</f>
        <v>0</v>
      </c>
      <c r="AS1312">
        <f>IF(OR($D1312="51",$D1312="52",$D1312="61"),(AC1312/'Totals and Drop Down Lists'!Y$4)*Inputs!G$38,0)</f>
        <v>0</v>
      </c>
      <c r="AT1312">
        <f>IF(OR($D1312="51",$D1312="52",$D1312="61"),(AD1312/'Totals and Drop Down Lists'!Z$4)*Inputs!H$38,0)</f>
        <v>0</v>
      </c>
      <c r="AU1312">
        <f>IF(OR($D1312="51",$D1312="52",$D1312="61"),(AE1312/'Totals and Drop Down Lists'!AA$4)*Inputs!I$38,0)</f>
        <v>0</v>
      </c>
      <c r="AV1312">
        <f>IF(OR($D1312="51",$D1312="52",$D1312="61"),(AF1312/'Totals and Drop Down Lists'!AB$4)*Inputs!J$38,0)</f>
        <v>0</v>
      </c>
      <c r="AW1312">
        <f>IF(OR($D1312="51",$D1312="52",$D1312="61"),(AG1312/'Totals and Drop Down Lists'!AC$4)*Inputs!K$38,0)</f>
        <v>0</v>
      </c>
      <c r="AX1312">
        <f>IF(OR($D1312="51",$D1312="52",$D1312="61"),(AH1312/'Totals and Drop Down Lists'!AD$4)*Inputs!L$38,0)</f>
        <v>0</v>
      </c>
      <c r="AY1312">
        <f>IF(OR($D1312="51",$D1312="52",$D1312="61"),0,(AA1312/'Totals and Drop Down Lists'!W$5)*Inputs!E$39)</f>
        <v>0</v>
      </c>
      <c r="AZ1312">
        <f>IF(OR($D1312="51",$D1312="52",$D1312="61"),0,(AB1312/'Totals and Drop Down Lists'!X$5)*Inputs!F$39)</f>
        <v>0</v>
      </c>
      <c r="BA1312">
        <f>IF(OR($D1312="51",$D1312="52",$D1312="61"),0,(AC1312/'Totals and Drop Down Lists'!Y$5)*Inputs!G$39)</f>
        <v>0</v>
      </c>
      <c r="BB1312">
        <f>IF(OR($D1312="51",$D1312="52",$D1312="61"),0,(AD1312/'Totals and Drop Down Lists'!Z$5)*Inputs!H$39)</f>
        <v>0</v>
      </c>
      <c r="BC1312">
        <f>IF(OR($D1312="51",$D1312="52",$D1312="61"),0,(AE1312/'Totals and Drop Down Lists'!AA$5)*Inputs!I$39)</f>
        <v>0</v>
      </c>
      <c r="BD1312">
        <f>IF(OR($D1312="51",$D1312="52",$D1312="61"),0,(AF1312/'Totals and Drop Down Lists'!AB$5)*Inputs!J$39)</f>
        <v>0</v>
      </c>
      <c r="BE1312">
        <f>IF(OR($D1312="51",$D1312="52",$D1312="61"),0,(AG1312/'Totals and Drop Down Lists'!AC$5)*Inputs!K$39)</f>
        <v>0</v>
      </c>
      <c r="BF1312">
        <f>IF(OR($D1312="51",$D1312="52",$D1312="61"),0,(AH1312/'Totals and Drop Down Lists'!AD$5)*Inputs!L$39)</f>
        <v>0</v>
      </c>
      <c r="BG1312" s="10">
        <f t="shared" si="181"/>
        <v>107815.50019020669</v>
      </c>
    </row>
    <row r="1313" spans="1:59" ht="28.8">
      <c r="A1313" s="1" t="s">
        <v>7460</v>
      </c>
      <c r="B1313" s="1" t="s">
        <v>2488</v>
      </c>
      <c r="C1313" s="1" t="s">
        <v>753</v>
      </c>
      <c r="D1313" s="1" t="s">
        <v>25</v>
      </c>
      <c r="E1313" s="1" t="s">
        <v>2580</v>
      </c>
      <c r="F1313" s="2">
        <v>12491</v>
      </c>
      <c r="G1313" s="2">
        <v>63</v>
      </c>
      <c r="H1313" s="2">
        <v>14</v>
      </c>
      <c r="I1313" s="2">
        <v>1394</v>
      </c>
      <c r="J1313" s="2">
        <v>4861</v>
      </c>
      <c r="K1313" s="2">
        <v>935</v>
      </c>
      <c r="L1313" s="2">
        <v>35</v>
      </c>
      <c r="M1313" s="2">
        <v>11</v>
      </c>
      <c r="N1313" s="2">
        <v>0</v>
      </c>
      <c r="O1313" s="2">
        <v>23</v>
      </c>
      <c r="P1313" s="2">
        <v>4</v>
      </c>
      <c r="Q1313" s="2">
        <v>0</v>
      </c>
      <c r="R1313" s="2">
        <v>2192</v>
      </c>
      <c r="S1313" s="2">
        <v>381000</v>
      </c>
      <c r="T1313" s="2">
        <v>26038300</v>
      </c>
      <c r="U1313" s="2">
        <v>184</v>
      </c>
      <c r="V1313" s="2">
        <v>92</v>
      </c>
      <c r="W1313" s="2">
        <v>54</v>
      </c>
      <c r="X1313" s="2">
        <v>215</v>
      </c>
      <c r="Y1313" s="2">
        <v>32</v>
      </c>
      <c r="Z1313" s="2">
        <v>127</v>
      </c>
      <c r="AA1313" s="9">
        <f t="shared" si="182"/>
        <v>12491</v>
      </c>
      <c r="AB1313" s="9">
        <f t="shared" si="183"/>
        <v>1317</v>
      </c>
      <c r="AC1313" s="9">
        <f t="shared" si="184"/>
        <v>2265</v>
      </c>
      <c r="AD1313" s="9">
        <f t="shared" si="185"/>
        <v>2192</v>
      </c>
      <c r="AE1313" s="44">
        <f t="shared" si="186"/>
        <v>1.2560108371611137E-5</v>
      </c>
      <c r="AF1313" s="9">
        <f t="shared" si="187"/>
        <v>69</v>
      </c>
      <c r="AG1313" s="9">
        <f t="shared" si="180"/>
        <v>159</v>
      </c>
      <c r="AH1313" s="44">
        <f t="shared" si="188"/>
        <v>1.1379788759562602E-5</v>
      </c>
      <c r="AI1313">
        <f>AA1313/'Totals and Drop Down Lists'!W$6*Inputs!E$37</f>
        <v>11331.090825708914</v>
      </c>
      <c r="AJ1313">
        <f>AB1313/'Totals and Drop Down Lists'!X$6*Inputs!F$37</f>
        <v>4333.4399196908607</v>
      </c>
      <c r="AK1313">
        <f>AC1313/'Totals and Drop Down Lists'!Y$6*Inputs!G$37</f>
        <v>14931.645086005421</v>
      </c>
      <c r="AL1313">
        <f>AD1313/'Totals and Drop Down Lists'!Z$6*Inputs!H$37</f>
        <v>17574.362783826604</v>
      </c>
      <c r="AM1313">
        <f>AE1313/'Totals and Drop Down Lists'!AA$6*Inputs!I$37</f>
        <v>1563.5997316130022</v>
      </c>
      <c r="AN1313">
        <f>AF1313/'Totals and Drop Down Lists'!AB$6*Inputs!J$37</f>
        <v>1377.0118266837871</v>
      </c>
      <c r="AO1313">
        <f>AG1313/'Totals and Drop Down Lists'!AC$6*Inputs!K$37</f>
        <v>2961.1486124755675</v>
      </c>
      <c r="AP1313">
        <f>AH1313/'Totals and Drop Down Lists'!AD$6*Inputs!L$37</f>
        <v>2678.0046537931889</v>
      </c>
      <c r="AQ1313">
        <f>IF(OR($D1313="51",$D1313="52",$D1313="61"),(AA1313/'Totals and Drop Down Lists'!W$4)*Inputs!E$38,0)</f>
        <v>0</v>
      </c>
      <c r="AR1313">
        <f>IF(OR($D1313="51",$D1313="52",$D1313="61"),(AB1313/'Totals and Drop Down Lists'!X$4)*Inputs!F$38,0)</f>
        <v>0</v>
      </c>
      <c r="AS1313">
        <f>IF(OR($D1313="51",$D1313="52",$D1313="61"),(AC1313/'Totals and Drop Down Lists'!Y$4)*Inputs!G$38,0)</f>
        <v>0</v>
      </c>
      <c r="AT1313">
        <f>IF(OR($D1313="51",$D1313="52",$D1313="61"),(AD1313/'Totals and Drop Down Lists'!Z$4)*Inputs!H$38,0)</f>
        <v>0</v>
      </c>
      <c r="AU1313">
        <f>IF(OR($D1313="51",$D1313="52",$D1313="61"),(AE1313/'Totals and Drop Down Lists'!AA$4)*Inputs!I$38,0)</f>
        <v>0</v>
      </c>
      <c r="AV1313">
        <f>IF(OR($D1313="51",$D1313="52",$D1313="61"),(AF1313/'Totals and Drop Down Lists'!AB$4)*Inputs!J$38,0)</f>
        <v>0</v>
      </c>
      <c r="AW1313">
        <f>IF(OR($D1313="51",$D1313="52",$D1313="61"),(AG1313/'Totals and Drop Down Lists'!AC$4)*Inputs!K$38,0)</f>
        <v>0</v>
      </c>
      <c r="AX1313">
        <f>IF(OR($D1313="51",$D1313="52",$D1313="61"),(AH1313/'Totals and Drop Down Lists'!AD$4)*Inputs!L$38,0)</f>
        <v>0</v>
      </c>
      <c r="AY1313">
        <f>IF(OR($D1313="51",$D1313="52",$D1313="61"),0,(AA1313/'Totals and Drop Down Lists'!W$5)*Inputs!E$39)</f>
        <v>0</v>
      </c>
      <c r="AZ1313">
        <f>IF(OR($D1313="51",$D1313="52",$D1313="61"),0,(AB1313/'Totals and Drop Down Lists'!X$5)*Inputs!F$39)</f>
        <v>0</v>
      </c>
      <c r="BA1313">
        <f>IF(OR($D1313="51",$D1313="52",$D1313="61"),0,(AC1313/'Totals and Drop Down Lists'!Y$5)*Inputs!G$39)</f>
        <v>0</v>
      </c>
      <c r="BB1313">
        <f>IF(OR($D1313="51",$D1313="52",$D1313="61"),0,(AD1313/'Totals and Drop Down Lists'!Z$5)*Inputs!H$39)</f>
        <v>0</v>
      </c>
      <c r="BC1313">
        <f>IF(OR($D1313="51",$D1313="52",$D1313="61"),0,(AE1313/'Totals and Drop Down Lists'!AA$5)*Inputs!I$39)</f>
        <v>0</v>
      </c>
      <c r="BD1313">
        <f>IF(OR($D1313="51",$D1313="52",$D1313="61"),0,(AF1313/'Totals and Drop Down Lists'!AB$5)*Inputs!J$39)</f>
        <v>0</v>
      </c>
      <c r="BE1313">
        <f>IF(OR($D1313="51",$D1313="52",$D1313="61"),0,(AG1313/'Totals and Drop Down Lists'!AC$5)*Inputs!K$39)</f>
        <v>0</v>
      </c>
      <c r="BF1313">
        <f>IF(OR($D1313="51",$D1313="52",$D1313="61"),0,(AH1313/'Totals and Drop Down Lists'!AD$5)*Inputs!L$39)</f>
        <v>0</v>
      </c>
      <c r="BG1313" s="10">
        <f t="shared" si="181"/>
        <v>56750.303439797346</v>
      </c>
    </row>
    <row r="1314" spans="1:59" ht="28.8">
      <c r="A1314" s="1" t="s">
        <v>7460</v>
      </c>
      <c r="B1314" s="1" t="s">
        <v>2488</v>
      </c>
      <c r="C1314" s="1" t="s">
        <v>86</v>
      </c>
      <c r="D1314" s="1" t="s">
        <v>25</v>
      </c>
      <c r="E1314" s="1" t="s">
        <v>2581</v>
      </c>
      <c r="F1314" s="2">
        <v>10057</v>
      </c>
      <c r="G1314" s="2">
        <v>11</v>
      </c>
      <c r="H1314" s="2">
        <v>0</v>
      </c>
      <c r="I1314" s="2">
        <v>1204</v>
      </c>
      <c r="J1314" s="2">
        <v>4345</v>
      </c>
      <c r="K1314" s="2">
        <v>1039</v>
      </c>
      <c r="L1314" s="2">
        <v>29</v>
      </c>
      <c r="M1314" s="2">
        <v>4</v>
      </c>
      <c r="N1314" s="2">
        <v>0</v>
      </c>
      <c r="O1314" s="2">
        <v>70</v>
      </c>
      <c r="P1314" s="2">
        <v>20</v>
      </c>
      <c r="Q1314" s="2">
        <v>5</v>
      </c>
      <c r="R1314" s="2">
        <v>2122</v>
      </c>
      <c r="S1314" s="2">
        <v>394300</v>
      </c>
      <c r="T1314" s="2">
        <v>27681800</v>
      </c>
      <c r="U1314" s="2">
        <v>61</v>
      </c>
      <c r="V1314" s="2">
        <v>93</v>
      </c>
      <c r="W1314" s="2">
        <v>4</v>
      </c>
      <c r="X1314" s="2">
        <v>224</v>
      </c>
      <c r="Y1314" s="2">
        <v>47</v>
      </c>
      <c r="Z1314" s="2">
        <v>129</v>
      </c>
      <c r="AA1314" s="9">
        <f t="shared" si="182"/>
        <v>10057</v>
      </c>
      <c r="AB1314" s="9">
        <f t="shared" si="183"/>
        <v>1193</v>
      </c>
      <c r="AC1314" s="9">
        <f t="shared" si="184"/>
        <v>2250</v>
      </c>
      <c r="AD1314" s="9">
        <f t="shared" si="185"/>
        <v>2122</v>
      </c>
      <c r="AE1314" s="44">
        <f t="shared" si="186"/>
        <v>1.7351503024290851E-5</v>
      </c>
      <c r="AF1314" s="9">
        <f t="shared" si="187"/>
        <v>127</v>
      </c>
      <c r="AG1314" s="9">
        <f t="shared" si="180"/>
        <v>176</v>
      </c>
      <c r="AH1314" s="44">
        <f t="shared" si="188"/>
        <v>1.5659919343519803E-5</v>
      </c>
      <c r="AI1314">
        <f>AA1314/'Totals and Drop Down Lists'!W$6*Inputs!E$37</f>
        <v>9123.1110747061521</v>
      </c>
      <c r="AJ1314">
        <f>AB1314/'Totals and Drop Down Lists'!X$6*Inputs!F$37</f>
        <v>3925.4319090290023</v>
      </c>
      <c r="AK1314">
        <f>AC1314/'Totals and Drop Down Lists'!Y$6*Inputs!G$37</f>
        <v>14832.760019210684</v>
      </c>
      <c r="AL1314">
        <f>AD1314/'Totals and Drop Down Lists'!Z$6*Inputs!H$37</f>
        <v>17013.137694927034</v>
      </c>
      <c r="AM1314">
        <f>AE1314/'Totals and Drop Down Lists'!AA$6*Inputs!I$37</f>
        <v>2160.0773392358228</v>
      </c>
      <c r="AN1314">
        <f>AF1314/'Totals and Drop Down Lists'!AB$6*Inputs!J$37</f>
        <v>2534.5000288237825</v>
      </c>
      <c r="AO1314">
        <f>AG1314/'Totals and Drop Down Lists'!AC$6*Inputs!K$37</f>
        <v>3277.7494075201248</v>
      </c>
      <c r="AP1314">
        <f>AH1314/'Totals and Drop Down Lists'!AD$6*Inputs!L$37</f>
        <v>3685.2473948368738</v>
      </c>
      <c r="AQ1314">
        <f>IF(OR($D1314="51",$D1314="52",$D1314="61"),(AA1314/'Totals and Drop Down Lists'!W$4)*Inputs!E$38,0)</f>
        <v>0</v>
      </c>
      <c r="AR1314">
        <f>IF(OR($D1314="51",$D1314="52",$D1314="61"),(AB1314/'Totals and Drop Down Lists'!X$4)*Inputs!F$38,0)</f>
        <v>0</v>
      </c>
      <c r="AS1314">
        <f>IF(OR($D1314="51",$D1314="52",$D1314="61"),(AC1314/'Totals and Drop Down Lists'!Y$4)*Inputs!G$38,0)</f>
        <v>0</v>
      </c>
      <c r="AT1314">
        <f>IF(OR($D1314="51",$D1314="52",$D1314="61"),(AD1314/'Totals and Drop Down Lists'!Z$4)*Inputs!H$38,0)</f>
        <v>0</v>
      </c>
      <c r="AU1314">
        <f>IF(OR($D1314="51",$D1314="52",$D1314="61"),(AE1314/'Totals and Drop Down Lists'!AA$4)*Inputs!I$38,0)</f>
        <v>0</v>
      </c>
      <c r="AV1314">
        <f>IF(OR($D1314="51",$D1314="52",$D1314="61"),(AF1314/'Totals and Drop Down Lists'!AB$4)*Inputs!J$38,0)</f>
        <v>0</v>
      </c>
      <c r="AW1314">
        <f>IF(OR($D1314="51",$D1314="52",$D1314="61"),(AG1314/'Totals and Drop Down Lists'!AC$4)*Inputs!K$38,0)</f>
        <v>0</v>
      </c>
      <c r="AX1314">
        <f>IF(OR($D1314="51",$D1314="52",$D1314="61"),(AH1314/'Totals and Drop Down Lists'!AD$4)*Inputs!L$38,0)</f>
        <v>0</v>
      </c>
      <c r="AY1314">
        <f>IF(OR($D1314="51",$D1314="52",$D1314="61"),0,(AA1314/'Totals and Drop Down Lists'!W$5)*Inputs!E$39)</f>
        <v>0</v>
      </c>
      <c r="AZ1314">
        <f>IF(OR($D1314="51",$D1314="52",$D1314="61"),0,(AB1314/'Totals and Drop Down Lists'!X$5)*Inputs!F$39)</f>
        <v>0</v>
      </c>
      <c r="BA1314">
        <f>IF(OR($D1314="51",$D1314="52",$D1314="61"),0,(AC1314/'Totals and Drop Down Lists'!Y$5)*Inputs!G$39)</f>
        <v>0</v>
      </c>
      <c r="BB1314">
        <f>IF(OR($D1314="51",$D1314="52",$D1314="61"),0,(AD1314/'Totals and Drop Down Lists'!Z$5)*Inputs!H$39)</f>
        <v>0</v>
      </c>
      <c r="BC1314">
        <f>IF(OR($D1314="51",$D1314="52",$D1314="61"),0,(AE1314/'Totals and Drop Down Lists'!AA$5)*Inputs!I$39)</f>
        <v>0</v>
      </c>
      <c r="BD1314">
        <f>IF(OR($D1314="51",$D1314="52",$D1314="61"),0,(AF1314/'Totals and Drop Down Lists'!AB$5)*Inputs!J$39)</f>
        <v>0</v>
      </c>
      <c r="BE1314">
        <f>IF(OR($D1314="51",$D1314="52",$D1314="61"),0,(AG1314/'Totals and Drop Down Lists'!AC$5)*Inputs!K$39)</f>
        <v>0</v>
      </c>
      <c r="BF1314">
        <f>IF(OR($D1314="51",$D1314="52",$D1314="61"),0,(AH1314/'Totals and Drop Down Lists'!AD$5)*Inputs!L$39)</f>
        <v>0</v>
      </c>
      <c r="BG1314" s="10">
        <f t="shared" si="181"/>
        <v>56552.01486828948</v>
      </c>
    </row>
    <row r="1315" spans="1:59" ht="28.8">
      <c r="A1315" s="1" t="s">
        <v>7460</v>
      </c>
      <c r="B1315" s="1" t="s">
        <v>2488</v>
      </c>
      <c r="C1315" s="1" t="s">
        <v>2582</v>
      </c>
      <c r="D1315" s="1" t="s">
        <v>25</v>
      </c>
      <c r="E1315" s="1" t="s">
        <v>2583</v>
      </c>
      <c r="F1315" s="2">
        <v>4486</v>
      </c>
      <c r="G1315" s="2">
        <v>25</v>
      </c>
      <c r="H1315" s="2">
        <v>0</v>
      </c>
      <c r="I1315" s="2">
        <v>416</v>
      </c>
      <c r="J1315" s="2">
        <v>1714</v>
      </c>
      <c r="K1315" s="2">
        <v>485</v>
      </c>
      <c r="L1315" s="2">
        <v>17</v>
      </c>
      <c r="M1315" s="2">
        <v>7</v>
      </c>
      <c r="N1315" s="2">
        <v>0</v>
      </c>
      <c r="O1315" s="2">
        <v>15</v>
      </c>
      <c r="P1315" s="2">
        <v>0</v>
      </c>
      <c r="Q1315" s="2">
        <v>0</v>
      </c>
      <c r="R1315" s="2">
        <v>518</v>
      </c>
      <c r="S1315" s="2">
        <v>206800</v>
      </c>
      <c r="T1315" s="2">
        <v>13777000</v>
      </c>
      <c r="U1315" s="2">
        <v>36</v>
      </c>
      <c r="V1315" s="2">
        <v>38</v>
      </c>
      <c r="W1315" s="2">
        <v>14</v>
      </c>
      <c r="X1315" s="2">
        <v>58</v>
      </c>
      <c r="Y1315" s="2">
        <v>4</v>
      </c>
      <c r="Z1315" s="2">
        <v>23</v>
      </c>
      <c r="AA1315" s="9">
        <f t="shared" si="182"/>
        <v>4486</v>
      </c>
      <c r="AB1315" s="9">
        <f t="shared" si="183"/>
        <v>391</v>
      </c>
      <c r="AC1315" s="9">
        <f t="shared" si="184"/>
        <v>557</v>
      </c>
      <c r="AD1315" s="9">
        <f t="shared" si="185"/>
        <v>518</v>
      </c>
      <c r="AE1315" s="44">
        <f t="shared" si="186"/>
        <v>9.5844775742616566E-6</v>
      </c>
      <c r="AF1315" s="9">
        <f t="shared" si="187"/>
        <v>6</v>
      </c>
      <c r="AG1315" s="9">
        <f t="shared" si="180"/>
        <v>27</v>
      </c>
      <c r="AH1315" s="44">
        <f t="shared" si="188"/>
        <v>2.842796496101423E-6</v>
      </c>
      <c r="AI1315">
        <f>AA1315/'Totals and Drop Down Lists'!W$6*Inputs!E$37</f>
        <v>4069.4318664742768</v>
      </c>
      <c r="AJ1315">
        <f>AB1315/'Totals and Drop Down Lists'!X$6*Inputs!F$37</f>
        <v>1286.5413884579548</v>
      </c>
      <c r="AK1315">
        <f>AC1315/'Totals and Drop Down Lists'!Y$6*Inputs!G$37</f>
        <v>3671.9321469779334</v>
      </c>
      <c r="AL1315">
        <f>AD1315/'Totals and Drop Down Lists'!Z$6*Inputs!H$37</f>
        <v>4153.0656578568342</v>
      </c>
      <c r="AM1315">
        <f>AE1315/'Totals and Drop Down Lists'!AA$6*Inputs!I$37</f>
        <v>1193.1653867445102</v>
      </c>
      <c r="AN1315">
        <f>AF1315/'Totals and Drop Down Lists'!AB$6*Inputs!J$37</f>
        <v>119.74015884206844</v>
      </c>
      <c r="AO1315">
        <f>AG1315/'Totals and Drop Down Lists'!AC$6*Inputs!K$37</f>
        <v>502.83655683547374</v>
      </c>
      <c r="AP1315">
        <f>AH1315/'Totals and Drop Down Lists'!AD$6*Inputs!L$37</f>
        <v>668.99504087448452</v>
      </c>
      <c r="AQ1315">
        <f>IF(OR($D1315="51",$D1315="52",$D1315="61"),(AA1315/'Totals and Drop Down Lists'!W$4)*Inputs!E$38,0)</f>
        <v>0</v>
      </c>
      <c r="AR1315">
        <f>IF(OR($D1315="51",$D1315="52",$D1315="61"),(AB1315/'Totals and Drop Down Lists'!X$4)*Inputs!F$38,0)</f>
        <v>0</v>
      </c>
      <c r="AS1315">
        <f>IF(OR($D1315="51",$D1315="52",$D1315="61"),(AC1315/'Totals and Drop Down Lists'!Y$4)*Inputs!G$38,0)</f>
        <v>0</v>
      </c>
      <c r="AT1315">
        <f>IF(OR($D1315="51",$D1315="52",$D1315="61"),(AD1315/'Totals and Drop Down Lists'!Z$4)*Inputs!H$38,0)</f>
        <v>0</v>
      </c>
      <c r="AU1315">
        <f>IF(OR($D1315="51",$D1315="52",$D1315="61"),(AE1315/'Totals and Drop Down Lists'!AA$4)*Inputs!I$38,0)</f>
        <v>0</v>
      </c>
      <c r="AV1315">
        <f>IF(OR($D1315="51",$D1315="52",$D1315="61"),(AF1315/'Totals and Drop Down Lists'!AB$4)*Inputs!J$38,0)</f>
        <v>0</v>
      </c>
      <c r="AW1315">
        <f>IF(OR($D1315="51",$D1315="52",$D1315="61"),(AG1315/'Totals and Drop Down Lists'!AC$4)*Inputs!K$38,0)</f>
        <v>0</v>
      </c>
      <c r="AX1315">
        <f>IF(OR($D1315="51",$D1315="52",$D1315="61"),(AH1315/'Totals and Drop Down Lists'!AD$4)*Inputs!L$38,0)</f>
        <v>0</v>
      </c>
      <c r="AY1315">
        <f>IF(OR($D1315="51",$D1315="52",$D1315="61"),0,(AA1315/'Totals and Drop Down Lists'!W$5)*Inputs!E$39)</f>
        <v>0</v>
      </c>
      <c r="AZ1315">
        <f>IF(OR($D1315="51",$D1315="52",$D1315="61"),0,(AB1315/'Totals and Drop Down Lists'!X$5)*Inputs!F$39)</f>
        <v>0</v>
      </c>
      <c r="BA1315">
        <f>IF(OR($D1315="51",$D1315="52",$D1315="61"),0,(AC1315/'Totals and Drop Down Lists'!Y$5)*Inputs!G$39)</f>
        <v>0</v>
      </c>
      <c r="BB1315">
        <f>IF(OR($D1315="51",$D1315="52",$D1315="61"),0,(AD1315/'Totals and Drop Down Lists'!Z$5)*Inputs!H$39)</f>
        <v>0</v>
      </c>
      <c r="BC1315">
        <f>IF(OR($D1315="51",$D1315="52",$D1315="61"),0,(AE1315/'Totals and Drop Down Lists'!AA$5)*Inputs!I$39)</f>
        <v>0</v>
      </c>
      <c r="BD1315">
        <f>IF(OR($D1315="51",$D1315="52",$D1315="61"),0,(AF1315/'Totals and Drop Down Lists'!AB$5)*Inputs!J$39)</f>
        <v>0</v>
      </c>
      <c r="BE1315">
        <f>IF(OR($D1315="51",$D1315="52",$D1315="61"),0,(AG1315/'Totals and Drop Down Lists'!AC$5)*Inputs!K$39)</f>
        <v>0</v>
      </c>
      <c r="BF1315">
        <f>IF(OR($D1315="51",$D1315="52",$D1315="61"),0,(AH1315/'Totals and Drop Down Lists'!AD$5)*Inputs!L$39)</f>
        <v>0</v>
      </c>
      <c r="BG1315" s="10">
        <f t="shared" si="181"/>
        <v>15665.708203063534</v>
      </c>
    </row>
    <row r="1316" spans="1:59" ht="28.8">
      <c r="A1316" s="1" t="s">
        <v>7460</v>
      </c>
      <c r="B1316" s="1" t="s">
        <v>2488</v>
      </c>
      <c r="C1316" s="1" t="s">
        <v>2170</v>
      </c>
      <c r="D1316" s="1" t="s">
        <v>25</v>
      </c>
      <c r="E1316" s="1" t="s">
        <v>2584</v>
      </c>
      <c r="F1316" s="2">
        <v>32682</v>
      </c>
      <c r="G1316" s="2">
        <v>142</v>
      </c>
      <c r="H1316" s="2">
        <v>0</v>
      </c>
      <c r="I1316" s="2">
        <v>3018</v>
      </c>
      <c r="J1316" s="2">
        <v>12334</v>
      </c>
      <c r="K1316" s="2">
        <v>2552</v>
      </c>
      <c r="L1316" s="2">
        <v>30</v>
      </c>
      <c r="M1316" s="2">
        <v>7</v>
      </c>
      <c r="N1316" s="2">
        <v>0</v>
      </c>
      <c r="O1316" s="2">
        <v>79</v>
      </c>
      <c r="P1316" s="2">
        <v>0</v>
      </c>
      <c r="Q1316" s="2">
        <v>27</v>
      </c>
      <c r="R1316" s="2">
        <v>2561</v>
      </c>
      <c r="S1316" s="2">
        <v>1855300</v>
      </c>
      <c r="T1316" s="2">
        <v>87096100</v>
      </c>
      <c r="U1316" s="2">
        <v>213</v>
      </c>
      <c r="V1316" s="2">
        <v>243</v>
      </c>
      <c r="W1316" s="2">
        <v>45</v>
      </c>
      <c r="X1316" s="2">
        <v>804</v>
      </c>
      <c r="Y1316" s="2">
        <v>129</v>
      </c>
      <c r="Z1316" s="2">
        <v>523</v>
      </c>
      <c r="AA1316" s="9">
        <f t="shared" si="182"/>
        <v>32682</v>
      </c>
      <c r="AB1316" s="9">
        <f t="shared" si="183"/>
        <v>2876</v>
      </c>
      <c r="AC1316" s="9">
        <f t="shared" si="184"/>
        <v>2704</v>
      </c>
      <c r="AD1316" s="9">
        <f t="shared" si="185"/>
        <v>2561</v>
      </c>
      <c r="AE1316" s="44">
        <f t="shared" si="186"/>
        <v>3.6876796095995702E-5</v>
      </c>
      <c r="AF1316" s="9">
        <f t="shared" si="187"/>
        <v>516</v>
      </c>
      <c r="AG1316" s="9">
        <f t="shared" si="180"/>
        <v>652</v>
      </c>
      <c r="AH1316" s="44">
        <f t="shared" si="188"/>
        <v>5.0196727858605153E-5</v>
      </c>
      <c r="AI1316">
        <f>AA1316/'Totals and Drop Down Lists'!W$6*Inputs!E$37</f>
        <v>29647.162786471759</v>
      </c>
      <c r="AJ1316">
        <f>AB1316/'Totals and Drop Down Lists'!X$6*Inputs!F$37</f>
        <v>9463.1535376088959</v>
      </c>
      <c r="AK1316">
        <f>AC1316/'Totals and Drop Down Lists'!Y$6*Inputs!G$37</f>
        <v>17825.681374198084</v>
      </c>
      <c r="AL1316">
        <f>AD1316/'Totals and Drop Down Lists'!Z$6*Inputs!H$37</f>
        <v>20532.82075245435</v>
      </c>
      <c r="AM1316">
        <f>AE1316/'Totals and Drop Down Lists'!AA$6*Inputs!I$37</f>
        <v>4590.7683892897758</v>
      </c>
      <c r="AN1316">
        <f>AF1316/'Totals and Drop Down Lists'!AB$6*Inputs!J$37</f>
        <v>10297.653660417887</v>
      </c>
      <c r="AO1316">
        <f>AG1316/'Totals and Drop Down Lists'!AC$6*Inputs!K$37</f>
        <v>12142.571668767734</v>
      </c>
      <c r="AP1316">
        <f>AH1316/'Totals and Drop Down Lists'!AD$6*Inputs!L$37</f>
        <v>11812.791401560402</v>
      </c>
      <c r="AQ1316">
        <f>IF(OR($D1316="51",$D1316="52",$D1316="61"),(AA1316/'Totals and Drop Down Lists'!W$4)*Inputs!E$38,0)</f>
        <v>0</v>
      </c>
      <c r="AR1316">
        <f>IF(OR($D1316="51",$D1316="52",$D1316="61"),(AB1316/'Totals and Drop Down Lists'!X$4)*Inputs!F$38,0)</f>
        <v>0</v>
      </c>
      <c r="AS1316">
        <f>IF(OR($D1316="51",$D1316="52",$D1316="61"),(AC1316/'Totals and Drop Down Lists'!Y$4)*Inputs!G$38,0)</f>
        <v>0</v>
      </c>
      <c r="AT1316">
        <f>IF(OR($D1316="51",$D1316="52",$D1316="61"),(AD1316/'Totals and Drop Down Lists'!Z$4)*Inputs!H$38,0)</f>
        <v>0</v>
      </c>
      <c r="AU1316">
        <f>IF(OR($D1316="51",$D1316="52",$D1316="61"),(AE1316/'Totals and Drop Down Lists'!AA$4)*Inputs!I$38,0)</f>
        <v>0</v>
      </c>
      <c r="AV1316">
        <f>IF(OR($D1316="51",$D1316="52",$D1316="61"),(AF1316/'Totals and Drop Down Lists'!AB$4)*Inputs!J$38,0)</f>
        <v>0</v>
      </c>
      <c r="AW1316">
        <f>IF(OR($D1316="51",$D1316="52",$D1316="61"),(AG1316/'Totals and Drop Down Lists'!AC$4)*Inputs!K$38,0)</f>
        <v>0</v>
      </c>
      <c r="AX1316">
        <f>IF(OR($D1316="51",$D1316="52",$D1316="61"),(AH1316/'Totals and Drop Down Lists'!AD$4)*Inputs!L$38,0)</f>
        <v>0</v>
      </c>
      <c r="AY1316">
        <f>IF(OR($D1316="51",$D1316="52",$D1316="61"),0,(AA1316/'Totals and Drop Down Lists'!W$5)*Inputs!E$39)</f>
        <v>0</v>
      </c>
      <c r="AZ1316">
        <f>IF(OR($D1316="51",$D1316="52",$D1316="61"),0,(AB1316/'Totals and Drop Down Lists'!X$5)*Inputs!F$39)</f>
        <v>0</v>
      </c>
      <c r="BA1316">
        <f>IF(OR($D1316="51",$D1316="52",$D1316="61"),0,(AC1316/'Totals and Drop Down Lists'!Y$5)*Inputs!G$39)</f>
        <v>0</v>
      </c>
      <c r="BB1316">
        <f>IF(OR($D1316="51",$D1316="52",$D1316="61"),0,(AD1316/'Totals and Drop Down Lists'!Z$5)*Inputs!H$39)</f>
        <v>0</v>
      </c>
      <c r="BC1316">
        <f>IF(OR($D1316="51",$D1316="52",$D1316="61"),0,(AE1316/'Totals and Drop Down Lists'!AA$5)*Inputs!I$39)</f>
        <v>0</v>
      </c>
      <c r="BD1316">
        <f>IF(OR($D1316="51",$D1316="52",$D1316="61"),0,(AF1316/'Totals and Drop Down Lists'!AB$5)*Inputs!J$39)</f>
        <v>0</v>
      </c>
      <c r="BE1316">
        <f>IF(OR($D1316="51",$D1316="52",$D1316="61"),0,(AG1316/'Totals and Drop Down Lists'!AC$5)*Inputs!K$39)</f>
        <v>0</v>
      </c>
      <c r="BF1316">
        <f>IF(OR($D1316="51",$D1316="52",$D1316="61"),0,(AH1316/'Totals and Drop Down Lists'!AD$5)*Inputs!L$39)</f>
        <v>0</v>
      </c>
      <c r="BG1316" s="10">
        <f t="shared" si="181"/>
        <v>116312.60357076889</v>
      </c>
    </row>
    <row r="1317" spans="1:59" ht="28.8">
      <c r="A1317" s="1" t="s">
        <v>7460</v>
      </c>
      <c r="B1317" s="1" t="s">
        <v>2488</v>
      </c>
      <c r="C1317" s="1" t="s">
        <v>1672</v>
      </c>
      <c r="D1317" s="1" t="s">
        <v>25</v>
      </c>
      <c r="E1317" s="1" t="s">
        <v>2585</v>
      </c>
      <c r="F1317" s="2">
        <v>6368</v>
      </c>
      <c r="G1317" s="2">
        <v>23</v>
      </c>
      <c r="H1317" s="2">
        <v>0</v>
      </c>
      <c r="I1317" s="2">
        <v>582</v>
      </c>
      <c r="J1317" s="2">
        <v>2804</v>
      </c>
      <c r="K1317" s="2">
        <v>831</v>
      </c>
      <c r="L1317" s="2">
        <v>5</v>
      </c>
      <c r="M1317" s="2">
        <v>9</v>
      </c>
      <c r="N1317" s="2">
        <v>0</v>
      </c>
      <c r="O1317" s="2">
        <v>4</v>
      </c>
      <c r="P1317" s="2">
        <v>0</v>
      </c>
      <c r="Q1317" s="2">
        <v>0</v>
      </c>
      <c r="R1317" s="2">
        <v>1227</v>
      </c>
      <c r="S1317" s="2">
        <v>368600</v>
      </c>
      <c r="T1317" s="2">
        <v>23897500</v>
      </c>
      <c r="U1317" s="2">
        <v>83</v>
      </c>
      <c r="V1317" s="2">
        <v>44</v>
      </c>
      <c r="W1317" s="2">
        <v>8</v>
      </c>
      <c r="X1317" s="2">
        <v>123</v>
      </c>
      <c r="Y1317" s="2">
        <v>19</v>
      </c>
      <c r="Z1317" s="2">
        <v>64</v>
      </c>
      <c r="AA1317" s="9">
        <f t="shared" si="182"/>
        <v>6368</v>
      </c>
      <c r="AB1317" s="9">
        <f t="shared" si="183"/>
        <v>559</v>
      </c>
      <c r="AC1317" s="9">
        <f t="shared" si="184"/>
        <v>1245</v>
      </c>
      <c r="AD1317" s="9">
        <f t="shared" si="185"/>
        <v>1227</v>
      </c>
      <c r="AE1317" s="44">
        <f t="shared" si="186"/>
        <v>1.7199658506349708E-5</v>
      </c>
      <c r="AF1317" s="9">
        <f t="shared" si="187"/>
        <v>71</v>
      </c>
      <c r="AG1317" s="9">
        <f t="shared" si="180"/>
        <v>83</v>
      </c>
      <c r="AH1317" s="44">
        <f t="shared" si="188"/>
        <v>9.152762498554793E-6</v>
      </c>
      <c r="AI1317">
        <f>AA1317/'Totals and Drop Down Lists'!W$6*Inputs!E$37</f>
        <v>5776.6701127303159</v>
      </c>
      <c r="AJ1317">
        <f>AB1317/'Totals and Drop Down Lists'!X$6*Inputs!F$37</f>
        <v>1839.3264351611169</v>
      </c>
      <c r="AK1317">
        <f>AC1317/'Totals and Drop Down Lists'!Y$6*Inputs!G$37</f>
        <v>8207.4605439632451</v>
      </c>
      <c r="AL1317">
        <f>AD1317/'Totals and Drop Down Lists'!Z$6*Inputs!H$37</f>
        <v>9837.4740582825016</v>
      </c>
      <c r="AM1317">
        <f>AE1317/'Totals and Drop Down Lists'!AA$6*Inputs!I$37</f>
        <v>2141.1743138418451</v>
      </c>
      <c r="AN1317">
        <f>AF1317/'Totals and Drop Down Lists'!AB$6*Inputs!J$37</f>
        <v>1416.9252129644767</v>
      </c>
      <c r="AO1317">
        <f>AG1317/'Totals and Drop Down Lists'!AC$6*Inputs!K$37</f>
        <v>1545.7568228646044</v>
      </c>
      <c r="AP1317">
        <f>AH1317/'Totals and Drop Down Lists'!AD$6*Inputs!L$37</f>
        <v>2153.9187663388257</v>
      </c>
      <c r="AQ1317">
        <f>IF(OR($D1317="51",$D1317="52",$D1317="61"),(AA1317/'Totals and Drop Down Lists'!W$4)*Inputs!E$38,0)</f>
        <v>0</v>
      </c>
      <c r="AR1317">
        <f>IF(OR($D1317="51",$D1317="52",$D1317="61"),(AB1317/'Totals and Drop Down Lists'!X$4)*Inputs!F$38,0)</f>
        <v>0</v>
      </c>
      <c r="AS1317">
        <f>IF(OR($D1317="51",$D1317="52",$D1317="61"),(AC1317/'Totals and Drop Down Lists'!Y$4)*Inputs!G$38,0)</f>
        <v>0</v>
      </c>
      <c r="AT1317">
        <f>IF(OR($D1317="51",$D1317="52",$D1317="61"),(AD1317/'Totals and Drop Down Lists'!Z$4)*Inputs!H$38,0)</f>
        <v>0</v>
      </c>
      <c r="AU1317">
        <f>IF(OR($D1317="51",$D1317="52",$D1317="61"),(AE1317/'Totals and Drop Down Lists'!AA$4)*Inputs!I$38,0)</f>
        <v>0</v>
      </c>
      <c r="AV1317">
        <f>IF(OR($D1317="51",$D1317="52",$D1317="61"),(AF1317/'Totals and Drop Down Lists'!AB$4)*Inputs!J$38,0)</f>
        <v>0</v>
      </c>
      <c r="AW1317">
        <f>IF(OR($D1317="51",$D1317="52",$D1317="61"),(AG1317/'Totals and Drop Down Lists'!AC$4)*Inputs!K$38,0)</f>
        <v>0</v>
      </c>
      <c r="AX1317">
        <f>IF(OR($D1317="51",$D1317="52",$D1317="61"),(AH1317/'Totals and Drop Down Lists'!AD$4)*Inputs!L$38,0)</f>
        <v>0</v>
      </c>
      <c r="AY1317">
        <f>IF(OR($D1317="51",$D1317="52",$D1317="61"),0,(AA1317/'Totals and Drop Down Lists'!W$5)*Inputs!E$39)</f>
        <v>0</v>
      </c>
      <c r="AZ1317">
        <f>IF(OR($D1317="51",$D1317="52",$D1317="61"),0,(AB1317/'Totals and Drop Down Lists'!X$5)*Inputs!F$39)</f>
        <v>0</v>
      </c>
      <c r="BA1317">
        <f>IF(OR($D1317="51",$D1317="52",$D1317="61"),0,(AC1317/'Totals and Drop Down Lists'!Y$5)*Inputs!G$39)</f>
        <v>0</v>
      </c>
      <c r="BB1317">
        <f>IF(OR($D1317="51",$D1317="52",$D1317="61"),0,(AD1317/'Totals and Drop Down Lists'!Z$5)*Inputs!H$39)</f>
        <v>0</v>
      </c>
      <c r="BC1317">
        <f>IF(OR($D1317="51",$D1317="52",$D1317="61"),0,(AE1317/'Totals and Drop Down Lists'!AA$5)*Inputs!I$39)</f>
        <v>0</v>
      </c>
      <c r="BD1317">
        <f>IF(OR($D1317="51",$D1317="52",$D1317="61"),0,(AF1317/'Totals and Drop Down Lists'!AB$5)*Inputs!J$39)</f>
        <v>0</v>
      </c>
      <c r="BE1317">
        <f>IF(OR($D1317="51",$D1317="52",$D1317="61"),0,(AG1317/'Totals and Drop Down Lists'!AC$5)*Inputs!K$39)</f>
        <v>0</v>
      </c>
      <c r="BF1317">
        <f>IF(OR($D1317="51",$D1317="52",$D1317="61"),0,(AH1317/'Totals and Drop Down Lists'!AD$5)*Inputs!L$39)</f>
        <v>0</v>
      </c>
      <c r="BG1317" s="10">
        <f t="shared" si="181"/>
        <v>32918.706266146932</v>
      </c>
    </row>
    <row r="1318" spans="1:59" ht="28.8">
      <c r="A1318" s="1" t="s">
        <v>7460</v>
      </c>
      <c r="B1318" s="1" t="s">
        <v>2488</v>
      </c>
      <c r="C1318" s="1" t="s">
        <v>314</v>
      </c>
      <c r="D1318" s="1" t="s">
        <v>25</v>
      </c>
      <c r="E1318" s="1" t="s">
        <v>2586</v>
      </c>
      <c r="F1318" s="2">
        <v>34869</v>
      </c>
      <c r="G1318" s="2">
        <v>486</v>
      </c>
      <c r="H1318" s="2">
        <v>10</v>
      </c>
      <c r="I1318" s="2">
        <v>6527</v>
      </c>
      <c r="J1318" s="2">
        <v>14000</v>
      </c>
      <c r="K1318" s="2">
        <v>4182</v>
      </c>
      <c r="L1318" s="2">
        <v>143</v>
      </c>
      <c r="M1318" s="2">
        <v>36</v>
      </c>
      <c r="N1318" s="2">
        <v>4</v>
      </c>
      <c r="O1318" s="2">
        <v>62</v>
      </c>
      <c r="P1318" s="2">
        <v>22</v>
      </c>
      <c r="Q1318" s="2">
        <v>0</v>
      </c>
      <c r="R1318" s="2">
        <v>5823</v>
      </c>
      <c r="S1318" s="2">
        <v>2242100</v>
      </c>
      <c r="T1318" s="2">
        <v>126339000</v>
      </c>
      <c r="U1318" s="2">
        <v>242</v>
      </c>
      <c r="V1318" s="2">
        <v>412</v>
      </c>
      <c r="W1318" s="2">
        <v>84</v>
      </c>
      <c r="X1318" s="2">
        <v>1120</v>
      </c>
      <c r="Y1318" s="2">
        <v>155</v>
      </c>
      <c r="Z1318" s="2">
        <v>786</v>
      </c>
      <c r="AA1318" s="9">
        <f t="shared" si="182"/>
        <v>34869</v>
      </c>
      <c r="AB1318" s="9">
        <f t="shared" si="183"/>
        <v>6031</v>
      </c>
      <c r="AC1318" s="9">
        <f t="shared" si="184"/>
        <v>6090</v>
      </c>
      <c r="AD1318" s="9">
        <f t="shared" si="185"/>
        <v>5823</v>
      </c>
      <c r="AE1318" s="44">
        <f t="shared" si="186"/>
        <v>8.724404784061429E-5</v>
      </c>
      <c r="AF1318" s="9">
        <f t="shared" si="187"/>
        <v>624</v>
      </c>
      <c r="AG1318" s="9">
        <f t="shared" si="180"/>
        <v>941</v>
      </c>
      <c r="AH1318" s="44">
        <f t="shared" si="188"/>
        <v>1.0459157491178536E-4</v>
      </c>
      <c r="AI1318">
        <f>AA1318/'Totals and Drop Down Lists'!W$6*Inputs!E$37</f>
        <v>31631.078856908505</v>
      </c>
      <c r="AJ1318">
        <f>AB1318/'Totals and Drop Down Lists'!X$6*Inputs!F$37</f>
        <v>19844.32509920697</v>
      </c>
      <c r="AK1318">
        <f>AC1318/'Totals and Drop Down Lists'!Y$6*Inputs!G$37</f>
        <v>40147.337118663578</v>
      </c>
      <c r="AL1318">
        <f>AD1318/'Totals and Drop Down Lists'!Z$6*Inputs!H$37</f>
        <v>46685.909895174416</v>
      </c>
      <c r="AM1318">
        <f>AE1318/'Totals and Drop Down Lists'!AA$6*Inputs!I$37</f>
        <v>10860.954838315454</v>
      </c>
      <c r="AN1318">
        <f>AF1318/'Totals and Drop Down Lists'!AB$6*Inputs!J$37</f>
        <v>12452.976519575121</v>
      </c>
      <c r="AO1318">
        <f>AG1318/'Totals and Drop Down Lists'!AC$6*Inputs!K$37</f>
        <v>17524.785184525212</v>
      </c>
      <c r="AP1318">
        <f>AH1318/'Totals and Drop Down Lists'!AD$6*Inputs!L$37</f>
        <v>24613.525811360149</v>
      </c>
      <c r="AQ1318">
        <f>IF(OR($D1318="51",$D1318="52",$D1318="61"),(AA1318/'Totals and Drop Down Lists'!W$4)*Inputs!E$38,0)</f>
        <v>0</v>
      </c>
      <c r="AR1318">
        <f>IF(OR($D1318="51",$D1318="52",$D1318="61"),(AB1318/'Totals and Drop Down Lists'!X$4)*Inputs!F$38,0)</f>
        <v>0</v>
      </c>
      <c r="AS1318">
        <f>IF(OR($D1318="51",$D1318="52",$D1318="61"),(AC1318/'Totals and Drop Down Lists'!Y$4)*Inputs!G$38,0)</f>
        <v>0</v>
      </c>
      <c r="AT1318">
        <f>IF(OR($D1318="51",$D1318="52",$D1318="61"),(AD1318/'Totals and Drop Down Lists'!Z$4)*Inputs!H$38,0)</f>
        <v>0</v>
      </c>
      <c r="AU1318">
        <f>IF(OR($D1318="51",$D1318="52",$D1318="61"),(AE1318/'Totals and Drop Down Lists'!AA$4)*Inputs!I$38,0)</f>
        <v>0</v>
      </c>
      <c r="AV1318">
        <f>IF(OR($D1318="51",$D1318="52",$D1318="61"),(AF1318/'Totals and Drop Down Lists'!AB$4)*Inputs!J$38,0)</f>
        <v>0</v>
      </c>
      <c r="AW1318">
        <f>IF(OR($D1318="51",$D1318="52",$D1318="61"),(AG1318/'Totals and Drop Down Lists'!AC$4)*Inputs!K$38,0)</f>
        <v>0</v>
      </c>
      <c r="AX1318">
        <f>IF(OR($D1318="51",$D1318="52",$D1318="61"),(AH1318/'Totals and Drop Down Lists'!AD$4)*Inputs!L$38,0)</f>
        <v>0</v>
      </c>
      <c r="AY1318">
        <f>IF(OR($D1318="51",$D1318="52",$D1318="61"),0,(AA1318/'Totals and Drop Down Lists'!W$5)*Inputs!E$39)</f>
        <v>0</v>
      </c>
      <c r="AZ1318">
        <f>IF(OR($D1318="51",$D1318="52",$D1318="61"),0,(AB1318/'Totals and Drop Down Lists'!X$5)*Inputs!F$39)</f>
        <v>0</v>
      </c>
      <c r="BA1318">
        <f>IF(OR($D1318="51",$D1318="52",$D1318="61"),0,(AC1318/'Totals and Drop Down Lists'!Y$5)*Inputs!G$39)</f>
        <v>0</v>
      </c>
      <c r="BB1318">
        <f>IF(OR($D1318="51",$D1318="52",$D1318="61"),0,(AD1318/'Totals and Drop Down Lists'!Z$5)*Inputs!H$39)</f>
        <v>0</v>
      </c>
      <c r="BC1318">
        <f>IF(OR($D1318="51",$D1318="52",$D1318="61"),0,(AE1318/'Totals and Drop Down Lists'!AA$5)*Inputs!I$39)</f>
        <v>0</v>
      </c>
      <c r="BD1318">
        <f>IF(OR($D1318="51",$D1318="52",$D1318="61"),0,(AF1318/'Totals and Drop Down Lists'!AB$5)*Inputs!J$39)</f>
        <v>0</v>
      </c>
      <c r="BE1318">
        <f>IF(OR($D1318="51",$D1318="52",$D1318="61"),0,(AG1318/'Totals and Drop Down Lists'!AC$5)*Inputs!K$39)</f>
        <v>0</v>
      </c>
      <c r="BF1318">
        <f>IF(OR($D1318="51",$D1318="52",$D1318="61"),0,(AH1318/'Totals and Drop Down Lists'!AD$5)*Inputs!L$39)</f>
        <v>0</v>
      </c>
      <c r="BG1318" s="10">
        <f t="shared" si="181"/>
        <v>203760.89332372943</v>
      </c>
    </row>
    <row r="1319" spans="1:59" ht="28.8">
      <c r="A1319" s="1" t="s">
        <v>7460</v>
      </c>
      <c r="B1319" s="1" t="s">
        <v>2488</v>
      </c>
      <c r="C1319" s="1" t="s">
        <v>2587</v>
      </c>
      <c r="D1319" s="1" t="s">
        <v>25</v>
      </c>
      <c r="E1319" s="1" t="s">
        <v>2588</v>
      </c>
      <c r="F1319" s="2">
        <v>5869</v>
      </c>
      <c r="G1319" s="2">
        <v>10</v>
      </c>
      <c r="H1319" s="2">
        <v>0</v>
      </c>
      <c r="I1319" s="2">
        <v>477</v>
      </c>
      <c r="J1319" s="2">
        <v>2503</v>
      </c>
      <c r="K1319" s="2">
        <v>540</v>
      </c>
      <c r="L1319" s="2">
        <v>18</v>
      </c>
      <c r="M1319" s="2">
        <v>0</v>
      </c>
      <c r="N1319" s="2">
        <v>0</v>
      </c>
      <c r="O1319" s="2">
        <v>0</v>
      </c>
      <c r="P1319" s="2">
        <v>2</v>
      </c>
      <c r="Q1319" s="2">
        <v>0</v>
      </c>
      <c r="R1319" s="2">
        <v>1198</v>
      </c>
      <c r="S1319" s="2">
        <v>199700</v>
      </c>
      <c r="T1319" s="2">
        <v>11089900</v>
      </c>
      <c r="U1319" s="2">
        <v>20</v>
      </c>
      <c r="V1319" s="2">
        <v>83</v>
      </c>
      <c r="W1319" s="2">
        <v>0</v>
      </c>
      <c r="X1319" s="2">
        <v>111</v>
      </c>
      <c r="Y1319" s="2">
        <v>34</v>
      </c>
      <c r="Z1319" s="2">
        <v>33</v>
      </c>
      <c r="AA1319" s="9">
        <f t="shared" si="182"/>
        <v>5869</v>
      </c>
      <c r="AB1319" s="9">
        <f t="shared" si="183"/>
        <v>467</v>
      </c>
      <c r="AC1319" s="9">
        <f t="shared" si="184"/>
        <v>1218</v>
      </c>
      <c r="AD1319" s="9">
        <f t="shared" si="185"/>
        <v>1198</v>
      </c>
      <c r="AE1319" s="44">
        <f t="shared" si="186"/>
        <v>8.1362157429146946E-6</v>
      </c>
      <c r="AF1319" s="9">
        <f t="shared" si="187"/>
        <v>28</v>
      </c>
      <c r="AG1319" s="9">
        <f t="shared" si="180"/>
        <v>67</v>
      </c>
      <c r="AH1319" s="44">
        <f t="shared" si="188"/>
        <v>5.378470602605455E-6</v>
      </c>
      <c r="AI1319">
        <f>AA1319/'Totals and Drop Down Lists'!W$6*Inputs!E$37</f>
        <v>5324.0070495625341</v>
      </c>
      <c r="AJ1319">
        <f>AB1319/'Totals and Drop Down Lists'!X$6*Inputs!F$37</f>
        <v>1536.6108143474803</v>
      </c>
      <c r="AK1319">
        <f>AC1319/'Totals and Drop Down Lists'!Y$6*Inputs!G$37</f>
        <v>8029.4674237327163</v>
      </c>
      <c r="AL1319">
        <f>AD1319/'Totals and Drop Down Lists'!Z$6*Inputs!H$37</f>
        <v>9604.9665214526776</v>
      </c>
      <c r="AM1319">
        <f>AE1319/'Totals and Drop Down Lists'!AA$6*Inputs!I$37</f>
        <v>1012.8722122112567</v>
      </c>
      <c r="AN1319">
        <f>AF1319/'Totals and Drop Down Lists'!AB$6*Inputs!J$37</f>
        <v>558.78740792965277</v>
      </c>
      <c r="AO1319">
        <f>AG1319/'Totals and Drop Down Lists'!AC$6*Inputs!K$37</f>
        <v>1247.7796039991385</v>
      </c>
      <c r="AP1319">
        <f>AH1319/'Totals and Drop Down Lists'!AD$6*Inputs!L$37</f>
        <v>1265.7149977378742</v>
      </c>
      <c r="AQ1319">
        <f>IF(OR($D1319="51",$D1319="52",$D1319="61"),(AA1319/'Totals and Drop Down Lists'!W$4)*Inputs!E$38,0)</f>
        <v>0</v>
      </c>
      <c r="AR1319">
        <f>IF(OR($D1319="51",$D1319="52",$D1319="61"),(AB1319/'Totals and Drop Down Lists'!X$4)*Inputs!F$38,0)</f>
        <v>0</v>
      </c>
      <c r="AS1319">
        <f>IF(OR($D1319="51",$D1319="52",$D1319="61"),(AC1319/'Totals and Drop Down Lists'!Y$4)*Inputs!G$38,0)</f>
        <v>0</v>
      </c>
      <c r="AT1319">
        <f>IF(OR($D1319="51",$D1319="52",$D1319="61"),(AD1319/'Totals and Drop Down Lists'!Z$4)*Inputs!H$38,0)</f>
        <v>0</v>
      </c>
      <c r="AU1319">
        <f>IF(OR($D1319="51",$D1319="52",$D1319="61"),(AE1319/'Totals and Drop Down Lists'!AA$4)*Inputs!I$38,0)</f>
        <v>0</v>
      </c>
      <c r="AV1319">
        <f>IF(OR($D1319="51",$D1319="52",$D1319="61"),(AF1319/'Totals and Drop Down Lists'!AB$4)*Inputs!J$38,0)</f>
        <v>0</v>
      </c>
      <c r="AW1319">
        <f>IF(OR($D1319="51",$D1319="52",$D1319="61"),(AG1319/'Totals and Drop Down Lists'!AC$4)*Inputs!K$38,0)</f>
        <v>0</v>
      </c>
      <c r="AX1319">
        <f>IF(OR($D1319="51",$D1319="52",$D1319="61"),(AH1319/'Totals and Drop Down Lists'!AD$4)*Inputs!L$38,0)</f>
        <v>0</v>
      </c>
      <c r="AY1319">
        <f>IF(OR($D1319="51",$D1319="52",$D1319="61"),0,(AA1319/'Totals and Drop Down Lists'!W$5)*Inputs!E$39)</f>
        <v>0</v>
      </c>
      <c r="AZ1319">
        <f>IF(OR($D1319="51",$D1319="52",$D1319="61"),0,(AB1319/'Totals and Drop Down Lists'!X$5)*Inputs!F$39)</f>
        <v>0</v>
      </c>
      <c r="BA1319">
        <f>IF(OR($D1319="51",$D1319="52",$D1319="61"),0,(AC1319/'Totals and Drop Down Lists'!Y$5)*Inputs!G$39)</f>
        <v>0</v>
      </c>
      <c r="BB1319">
        <f>IF(OR($D1319="51",$D1319="52",$D1319="61"),0,(AD1319/'Totals and Drop Down Lists'!Z$5)*Inputs!H$39)</f>
        <v>0</v>
      </c>
      <c r="BC1319">
        <f>IF(OR($D1319="51",$D1319="52",$D1319="61"),0,(AE1319/'Totals and Drop Down Lists'!AA$5)*Inputs!I$39)</f>
        <v>0</v>
      </c>
      <c r="BD1319">
        <f>IF(OR($D1319="51",$D1319="52",$D1319="61"),0,(AF1319/'Totals and Drop Down Lists'!AB$5)*Inputs!J$39)</f>
        <v>0</v>
      </c>
      <c r="BE1319">
        <f>IF(OR($D1319="51",$D1319="52",$D1319="61"),0,(AG1319/'Totals and Drop Down Lists'!AC$5)*Inputs!K$39)</f>
        <v>0</v>
      </c>
      <c r="BF1319">
        <f>IF(OR($D1319="51",$D1319="52",$D1319="61"),0,(AH1319/'Totals and Drop Down Lists'!AD$5)*Inputs!L$39)</f>
        <v>0</v>
      </c>
      <c r="BG1319" s="10">
        <f t="shared" si="181"/>
        <v>28580.206030973328</v>
      </c>
    </row>
    <row r="1320" spans="1:59" ht="28.8">
      <c r="A1320" s="1" t="s">
        <v>7460</v>
      </c>
      <c r="B1320" s="1" t="s">
        <v>2488</v>
      </c>
      <c r="C1320" s="1" t="s">
        <v>2589</v>
      </c>
      <c r="D1320" s="1" t="s">
        <v>25</v>
      </c>
      <c r="E1320" s="1" t="s">
        <v>2590</v>
      </c>
      <c r="F1320" s="2">
        <v>3182</v>
      </c>
      <c r="G1320" s="2">
        <v>3</v>
      </c>
      <c r="H1320" s="2">
        <v>0</v>
      </c>
      <c r="I1320" s="2">
        <v>348</v>
      </c>
      <c r="J1320" s="2">
        <v>1186</v>
      </c>
      <c r="K1320" s="2">
        <v>351</v>
      </c>
      <c r="L1320" s="2">
        <v>14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184</v>
      </c>
      <c r="S1320" s="2">
        <v>148000</v>
      </c>
      <c r="T1320" s="2">
        <v>13989000</v>
      </c>
      <c r="U1320" s="2">
        <v>10</v>
      </c>
      <c r="V1320" s="2">
        <v>30</v>
      </c>
      <c r="W1320" s="2">
        <v>4</v>
      </c>
      <c r="X1320" s="2">
        <v>38</v>
      </c>
      <c r="Y1320" s="2">
        <v>34</v>
      </c>
      <c r="Z1320" s="2">
        <v>8</v>
      </c>
      <c r="AA1320" s="9">
        <f t="shared" si="182"/>
        <v>3182</v>
      </c>
      <c r="AB1320" s="9">
        <f t="shared" si="183"/>
        <v>345</v>
      </c>
      <c r="AC1320" s="9">
        <f t="shared" si="184"/>
        <v>198</v>
      </c>
      <c r="AD1320" s="9">
        <f t="shared" si="185"/>
        <v>184</v>
      </c>
      <c r="AE1320" s="44">
        <f t="shared" si="186"/>
        <v>7.2547980876119651E-6</v>
      </c>
      <c r="AF1320" s="9">
        <f t="shared" si="187"/>
        <v>4</v>
      </c>
      <c r="AG1320" s="9">
        <f t="shared" si="180"/>
        <v>42</v>
      </c>
      <c r="AH1320" s="44">
        <f t="shared" si="188"/>
        <v>4.6251178597339063E-6</v>
      </c>
      <c r="AI1320">
        <f>AA1320/'Totals and Drop Down Lists'!W$6*Inputs!E$37</f>
        <v>2886.5207755508577</v>
      </c>
      <c r="AJ1320">
        <f>AB1320/'Totals and Drop Down Lists'!X$6*Inputs!F$37</f>
        <v>1135.1835780511365</v>
      </c>
      <c r="AK1320">
        <f>AC1320/'Totals and Drop Down Lists'!Y$6*Inputs!G$37</f>
        <v>1305.2828816905403</v>
      </c>
      <c r="AL1320">
        <f>AD1320/'Totals and Drop Down Lists'!Z$6*Inputs!H$37</f>
        <v>1475.2202336788757</v>
      </c>
      <c r="AM1320">
        <f>AE1320/'Totals and Drop Down Lists'!AA$6*Inputs!I$37</f>
        <v>903.14510090819374</v>
      </c>
      <c r="AN1320">
        <f>AF1320/'Totals and Drop Down Lists'!AB$6*Inputs!J$37</f>
        <v>79.826772561378974</v>
      </c>
      <c r="AO1320">
        <f>AG1320/'Totals and Drop Down Lists'!AC$6*Inputs!K$37</f>
        <v>782.19019952184806</v>
      </c>
      <c r="AP1320">
        <f>AH1320/'Totals and Drop Down Lists'!AD$6*Inputs!L$37</f>
        <v>1088.4285652755361</v>
      </c>
      <c r="AQ1320">
        <f>IF(OR($D1320="51",$D1320="52",$D1320="61"),(AA1320/'Totals and Drop Down Lists'!W$4)*Inputs!E$38,0)</f>
        <v>0</v>
      </c>
      <c r="AR1320">
        <f>IF(OR($D1320="51",$D1320="52",$D1320="61"),(AB1320/'Totals and Drop Down Lists'!X$4)*Inputs!F$38,0)</f>
        <v>0</v>
      </c>
      <c r="AS1320">
        <f>IF(OR($D1320="51",$D1320="52",$D1320="61"),(AC1320/'Totals and Drop Down Lists'!Y$4)*Inputs!G$38,0)</f>
        <v>0</v>
      </c>
      <c r="AT1320">
        <f>IF(OR($D1320="51",$D1320="52",$D1320="61"),(AD1320/'Totals and Drop Down Lists'!Z$4)*Inputs!H$38,0)</f>
        <v>0</v>
      </c>
      <c r="AU1320">
        <f>IF(OR($D1320="51",$D1320="52",$D1320="61"),(AE1320/'Totals and Drop Down Lists'!AA$4)*Inputs!I$38,0)</f>
        <v>0</v>
      </c>
      <c r="AV1320">
        <f>IF(OR($D1320="51",$D1320="52",$D1320="61"),(AF1320/'Totals and Drop Down Lists'!AB$4)*Inputs!J$38,0)</f>
        <v>0</v>
      </c>
      <c r="AW1320">
        <f>IF(OR($D1320="51",$D1320="52",$D1320="61"),(AG1320/'Totals and Drop Down Lists'!AC$4)*Inputs!K$38,0)</f>
        <v>0</v>
      </c>
      <c r="AX1320">
        <f>IF(OR($D1320="51",$D1320="52",$D1320="61"),(AH1320/'Totals and Drop Down Lists'!AD$4)*Inputs!L$38,0)</f>
        <v>0</v>
      </c>
      <c r="AY1320">
        <f>IF(OR($D1320="51",$D1320="52",$D1320="61"),0,(AA1320/'Totals and Drop Down Lists'!W$5)*Inputs!E$39)</f>
        <v>0</v>
      </c>
      <c r="AZ1320">
        <f>IF(OR($D1320="51",$D1320="52",$D1320="61"),0,(AB1320/'Totals and Drop Down Lists'!X$5)*Inputs!F$39)</f>
        <v>0</v>
      </c>
      <c r="BA1320">
        <f>IF(OR($D1320="51",$D1320="52",$D1320="61"),0,(AC1320/'Totals and Drop Down Lists'!Y$5)*Inputs!G$39)</f>
        <v>0</v>
      </c>
      <c r="BB1320">
        <f>IF(OR($D1320="51",$D1320="52",$D1320="61"),0,(AD1320/'Totals and Drop Down Lists'!Z$5)*Inputs!H$39)</f>
        <v>0</v>
      </c>
      <c r="BC1320">
        <f>IF(OR($D1320="51",$D1320="52",$D1320="61"),0,(AE1320/'Totals and Drop Down Lists'!AA$5)*Inputs!I$39)</f>
        <v>0</v>
      </c>
      <c r="BD1320">
        <f>IF(OR($D1320="51",$D1320="52",$D1320="61"),0,(AF1320/'Totals and Drop Down Lists'!AB$5)*Inputs!J$39)</f>
        <v>0</v>
      </c>
      <c r="BE1320">
        <f>IF(OR($D1320="51",$D1320="52",$D1320="61"),0,(AG1320/'Totals and Drop Down Lists'!AC$5)*Inputs!K$39)</f>
        <v>0</v>
      </c>
      <c r="BF1320">
        <f>IF(OR($D1320="51",$D1320="52",$D1320="61"),0,(AH1320/'Totals and Drop Down Lists'!AD$5)*Inputs!L$39)</f>
        <v>0</v>
      </c>
      <c r="BG1320" s="10">
        <f t="shared" si="181"/>
        <v>9655.7981072383664</v>
      </c>
    </row>
    <row r="1321" spans="1:59" ht="28.8">
      <c r="A1321" s="1" t="s">
        <v>7460</v>
      </c>
      <c r="B1321" s="1" t="s">
        <v>2488</v>
      </c>
      <c r="C1321" s="1" t="s">
        <v>2591</v>
      </c>
      <c r="D1321" s="1" t="s">
        <v>25</v>
      </c>
      <c r="E1321" s="1" t="s">
        <v>2592</v>
      </c>
      <c r="F1321" s="2">
        <v>10149</v>
      </c>
      <c r="G1321" s="2">
        <v>33</v>
      </c>
      <c r="H1321" s="2">
        <v>6</v>
      </c>
      <c r="I1321" s="2">
        <v>1121</v>
      </c>
      <c r="J1321" s="2">
        <v>4117</v>
      </c>
      <c r="K1321" s="2">
        <v>858</v>
      </c>
      <c r="L1321" s="2">
        <v>18</v>
      </c>
      <c r="M1321" s="2">
        <v>0</v>
      </c>
      <c r="N1321" s="2">
        <v>4</v>
      </c>
      <c r="O1321" s="2">
        <v>11</v>
      </c>
      <c r="P1321" s="2">
        <v>0</v>
      </c>
      <c r="Q1321" s="2">
        <v>0</v>
      </c>
      <c r="R1321" s="2">
        <v>1548</v>
      </c>
      <c r="S1321" s="2">
        <v>340700</v>
      </c>
      <c r="T1321" s="2">
        <v>21465200</v>
      </c>
      <c r="U1321" s="2">
        <v>80</v>
      </c>
      <c r="V1321" s="2">
        <v>97</v>
      </c>
      <c r="W1321" s="2">
        <v>52</v>
      </c>
      <c r="X1321" s="2">
        <v>207</v>
      </c>
      <c r="Y1321" s="2">
        <v>58</v>
      </c>
      <c r="Z1321" s="2">
        <v>88</v>
      </c>
      <c r="AA1321" s="9">
        <f t="shared" si="182"/>
        <v>10149</v>
      </c>
      <c r="AB1321" s="9">
        <f t="shared" si="183"/>
        <v>1082</v>
      </c>
      <c r="AC1321" s="9">
        <f t="shared" si="184"/>
        <v>1581</v>
      </c>
      <c r="AD1321" s="9">
        <f t="shared" si="185"/>
        <v>1548</v>
      </c>
      <c r="AE1321" s="44">
        <f t="shared" si="186"/>
        <v>1.2487902366410188E-5</v>
      </c>
      <c r="AF1321" s="9">
        <f t="shared" si="187"/>
        <v>58</v>
      </c>
      <c r="AG1321" s="9">
        <f t="shared" si="180"/>
        <v>146</v>
      </c>
      <c r="AH1321" s="44">
        <f t="shared" si="188"/>
        <v>1.132166663366494E-5</v>
      </c>
      <c r="AI1321">
        <f>AA1321/'Totals and Drop Down Lists'!W$6*Inputs!E$37</f>
        <v>9206.5679921639403</v>
      </c>
      <c r="AJ1321">
        <f>AB1321/'Totals and Drop Down Lists'!X$6*Inputs!F$37</f>
        <v>3560.1989317429848</v>
      </c>
      <c r="AK1321">
        <f>AC1321/'Totals and Drop Down Lists'!Y$6*Inputs!G$37</f>
        <v>10422.486040165373</v>
      </c>
      <c r="AL1321">
        <f>AD1321/'Totals and Drop Down Lists'!Z$6*Inputs!H$37</f>
        <v>12411.09196595054</v>
      </c>
      <c r="AM1321">
        <f>AE1321/'Totals and Drop Down Lists'!AA$6*Inputs!I$37</f>
        <v>1554.6108529335606</v>
      </c>
      <c r="AN1321">
        <f>AF1321/'Totals and Drop Down Lists'!AB$6*Inputs!J$37</f>
        <v>1157.4882021399951</v>
      </c>
      <c r="AO1321">
        <f>AG1321/'Totals and Drop Down Lists'!AC$6*Inputs!K$37</f>
        <v>2719.0421221473766</v>
      </c>
      <c r="AP1321">
        <f>AH1321/'Totals and Drop Down Lists'!AD$6*Inputs!L$37</f>
        <v>2664.3267791919143</v>
      </c>
      <c r="AQ1321">
        <f>IF(OR($D1321="51",$D1321="52",$D1321="61"),(AA1321/'Totals and Drop Down Lists'!W$4)*Inputs!E$38,0)</f>
        <v>0</v>
      </c>
      <c r="AR1321">
        <f>IF(OR($D1321="51",$D1321="52",$D1321="61"),(AB1321/'Totals and Drop Down Lists'!X$4)*Inputs!F$38,0)</f>
        <v>0</v>
      </c>
      <c r="AS1321">
        <f>IF(OR($D1321="51",$D1321="52",$D1321="61"),(AC1321/'Totals and Drop Down Lists'!Y$4)*Inputs!G$38,0)</f>
        <v>0</v>
      </c>
      <c r="AT1321">
        <f>IF(OR($D1321="51",$D1321="52",$D1321="61"),(AD1321/'Totals and Drop Down Lists'!Z$4)*Inputs!H$38,0)</f>
        <v>0</v>
      </c>
      <c r="AU1321">
        <f>IF(OR($D1321="51",$D1321="52",$D1321="61"),(AE1321/'Totals and Drop Down Lists'!AA$4)*Inputs!I$38,0)</f>
        <v>0</v>
      </c>
      <c r="AV1321">
        <f>IF(OR($D1321="51",$D1321="52",$D1321="61"),(AF1321/'Totals and Drop Down Lists'!AB$4)*Inputs!J$38,0)</f>
        <v>0</v>
      </c>
      <c r="AW1321">
        <f>IF(OR($D1321="51",$D1321="52",$D1321="61"),(AG1321/'Totals and Drop Down Lists'!AC$4)*Inputs!K$38,0)</f>
        <v>0</v>
      </c>
      <c r="AX1321">
        <f>IF(OR($D1321="51",$D1321="52",$D1321="61"),(AH1321/'Totals and Drop Down Lists'!AD$4)*Inputs!L$38,0)</f>
        <v>0</v>
      </c>
      <c r="AY1321">
        <f>IF(OR($D1321="51",$D1321="52",$D1321="61"),0,(AA1321/'Totals and Drop Down Lists'!W$5)*Inputs!E$39)</f>
        <v>0</v>
      </c>
      <c r="AZ1321">
        <f>IF(OR($D1321="51",$D1321="52",$D1321="61"),0,(AB1321/'Totals and Drop Down Lists'!X$5)*Inputs!F$39)</f>
        <v>0</v>
      </c>
      <c r="BA1321">
        <f>IF(OR($D1321="51",$D1321="52",$D1321="61"),0,(AC1321/'Totals and Drop Down Lists'!Y$5)*Inputs!G$39)</f>
        <v>0</v>
      </c>
      <c r="BB1321">
        <f>IF(OR($D1321="51",$D1321="52",$D1321="61"),0,(AD1321/'Totals and Drop Down Lists'!Z$5)*Inputs!H$39)</f>
        <v>0</v>
      </c>
      <c r="BC1321">
        <f>IF(OR($D1321="51",$D1321="52",$D1321="61"),0,(AE1321/'Totals and Drop Down Lists'!AA$5)*Inputs!I$39)</f>
        <v>0</v>
      </c>
      <c r="BD1321">
        <f>IF(OR($D1321="51",$D1321="52",$D1321="61"),0,(AF1321/'Totals and Drop Down Lists'!AB$5)*Inputs!J$39)</f>
        <v>0</v>
      </c>
      <c r="BE1321">
        <f>IF(OR($D1321="51",$D1321="52",$D1321="61"),0,(AG1321/'Totals and Drop Down Lists'!AC$5)*Inputs!K$39)</f>
        <v>0</v>
      </c>
      <c r="BF1321">
        <f>IF(OR($D1321="51",$D1321="52",$D1321="61"),0,(AH1321/'Totals and Drop Down Lists'!AD$5)*Inputs!L$39)</f>
        <v>0</v>
      </c>
      <c r="BG1321" s="10">
        <f t="shared" si="181"/>
        <v>43695.812886435684</v>
      </c>
    </row>
    <row r="1322" spans="1:59" ht="28.8">
      <c r="A1322" s="1" t="s">
        <v>7460</v>
      </c>
      <c r="B1322" s="1" t="s">
        <v>2488</v>
      </c>
      <c r="C1322" s="1" t="s">
        <v>2593</v>
      </c>
      <c r="D1322" s="1" t="s">
        <v>25</v>
      </c>
      <c r="E1322" s="1" t="s">
        <v>2594</v>
      </c>
      <c r="F1322" s="2">
        <v>16477</v>
      </c>
      <c r="G1322" s="2">
        <v>142</v>
      </c>
      <c r="H1322" s="2">
        <v>14</v>
      </c>
      <c r="I1322" s="2">
        <v>3291</v>
      </c>
      <c r="J1322" s="2">
        <v>6508</v>
      </c>
      <c r="K1322" s="2">
        <v>1726</v>
      </c>
      <c r="L1322" s="2">
        <v>88</v>
      </c>
      <c r="M1322" s="2">
        <v>11</v>
      </c>
      <c r="N1322" s="2">
        <v>0</v>
      </c>
      <c r="O1322" s="2">
        <v>28</v>
      </c>
      <c r="P1322" s="2">
        <v>0</v>
      </c>
      <c r="Q1322" s="2">
        <v>13</v>
      </c>
      <c r="R1322" s="2">
        <v>2638</v>
      </c>
      <c r="S1322" s="2">
        <v>838600</v>
      </c>
      <c r="T1322" s="2">
        <v>49275000</v>
      </c>
      <c r="U1322" s="2">
        <v>167</v>
      </c>
      <c r="V1322" s="2">
        <v>189</v>
      </c>
      <c r="W1322" s="2">
        <v>43</v>
      </c>
      <c r="X1322" s="2">
        <v>453</v>
      </c>
      <c r="Y1322" s="2">
        <v>129</v>
      </c>
      <c r="Z1322" s="2">
        <v>283</v>
      </c>
      <c r="AA1322" s="9">
        <f t="shared" si="182"/>
        <v>16477</v>
      </c>
      <c r="AB1322" s="9">
        <f t="shared" si="183"/>
        <v>3135</v>
      </c>
      <c r="AC1322" s="9">
        <f t="shared" si="184"/>
        <v>2778</v>
      </c>
      <c r="AD1322" s="9">
        <f t="shared" si="185"/>
        <v>2638</v>
      </c>
      <c r="AE1322" s="44">
        <f t="shared" si="186"/>
        <v>3.1969056888040277E-5</v>
      </c>
      <c r="AF1322" s="9">
        <f t="shared" si="187"/>
        <v>221</v>
      </c>
      <c r="AG1322" s="9">
        <f t="shared" si="180"/>
        <v>412</v>
      </c>
      <c r="AH1322" s="44">
        <f t="shared" si="188"/>
        <v>4.0657582269206985E-5</v>
      </c>
      <c r="AI1322">
        <f>AA1322/'Totals and Drop Down Lists'!W$6*Inputs!E$37</f>
        <v>14946.952488608262</v>
      </c>
      <c r="AJ1322">
        <f>AB1322/'Totals and Drop Down Lists'!X$6*Inputs!F$37</f>
        <v>10315.363817942936</v>
      </c>
      <c r="AK1322">
        <f>AC1322/'Totals and Drop Down Lists'!Y$6*Inputs!G$37</f>
        <v>18313.514370385459</v>
      </c>
      <c r="AL1322">
        <f>AD1322/'Totals and Drop Down Lists'!Z$6*Inputs!H$37</f>
        <v>21150.168350243879</v>
      </c>
      <c r="AM1322">
        <f>AE1322/'Totals and Drop Down Lists'!AA$6*Inputs!I$37</f>
        <v>3979.8071235629441</v>
      </c>
      <c r="AN1322">
        <f>AF1322/'Totals and Drop Down Lists'!AB$6*Inputs!J$37</f>
        <v>4410.4291840161886</v>
      </c>
      <c r="AO1322">
        <f>AG1322/'Totals and Drop Down Lists'!AC$6*Inputs!K$37</f>
        <v>7672.9133857857469</v>
      </c>
      <c r="AP1322">
        <f>AH1322/'Totals and Drop Down Lists'!AD$6*Inputs!L$37</f>
        <v>9567.9451375950466</v>
      </c>
      <c r="AQ1322">
        <f>IF(OR($D1322="51",$D1322="52",$D1322="61"),(AA1322/'Totals and Drop Down Lists'!W$4)*Inputs!E$38,0)</f>
        <v>0</v>
      </c>
      <c r="AR1322">
        <f>IF(OR($D1322="51",$D1322="52",$D1322="61"),(AB1322/'Totals and Drop Down Lists'!X$4)*Inputs!F$38,0)</f>
        <v>0</v>
      </c>
      <c r="AS1322">
        <f>IF(OR($D1322="51",$D1322="52",$D1322="61"),(AC1322/'Totals and Drop Down Lists'!Y$4)*Inputs!G$38,0)</f>
        <v>0</v>
      </c>
      <c r="AT1322">
        <f>IF(OR($D1322="51",$D1322="52",$D1322="61"),(AD1322/'Totals and Drop Down Lists'!Z$4)*Inputs!H$38,0)</f>
        <v>0</v>
      </c>
      <c r="AU1322">
        <f>IF(OR($D1322="51",$D1322="52",$D1322="61"),(AE1322/'Totals and Drop Down Lists'!AA$4)*Inputs!I$38,0)</f>
        <v>0</v>
      </c>
      <c r="AV1322">
        <f>IF(OR($D1322="51",$D1322="52",$D1322="61"),(AF1322/'Totals and Drop Down Lists'!AB$4)*Inputs!J$38,0)</f>
        <v>0</v>
      </c>
      <c r="AW1322">
        <f>IF(OR($D1322="51",$D1322="52",$D1322="61"),(AG1322/'Totals and Drop Down Lists'!AC$4)*Inputs!K$38,0)</f>
        <v>0</v>
      </c>
      <c r="AX1322">
        <f>IF(OR($D1322="51",$D1322="52",$D1322="61"),(AH1322/'Totals and Drop Down Lists'!AD$4)*Inputs!L$38,0)</f>
        <v>0</v>
      </c>
      <c r="AY1322">
        <f>IF(OR($D1322="51",$D1322="52",$D1322="61"),0,(AA1322/'Totals and Drop Down Lists'!W$5)*Inputs!E$39)</f>
        <v>0</v>
      </c>
      <c r="AZ1322">
        <f>IF(OR($D1322="51",$D1322="52",$D1322="61"),0,(AB1322/'Totals and Drop Down Lists'!X$5)*Inputs!F$39)</f>
        <v>0</v>
      </c>
      <c r="BA1322">
        <f>IF(OR($D1322="51",$D1322="52",$D1322="61"),0,(AC1322/'Totals and Drop Down Lists'!Y$5)*Inputs!G$39)</f>
        <v>0</v>
      </c>
      <c r="BB1322">
        <f>IF(OR($D1322="51",$D1322="52",$D1322="61"),0,(AD1322/'Totals and Drop Down Lists'!Z$5)*Inputs!H$39)</f>
        <v>0</v>
      </c>
      <c r="BC1322">
        <f>IF(OR($D1322="51",$D1322="52",$D1322="61"),0,(AE1322/'Totals and Drop Down Lists'!AA$5)*Inputs!I$39)</f>
        <v>0</v>
      </c>
      <c r="BD1322">
        <f>IF(OR($D1322="51",$D1322="52",$D1322="61"),0,(AF1322/'Totals and Drop Down Lists'!AB$5)*Inputs!J$39)</f>
        <v>0</v>
      </c>
      <c r="BE1322">
        <f>IF(OR($D1322="51",$D1322="52",$D1322="61"),0,(AG1322/'Totals and Drop Down Lists'!AC$5)*Inputs!K$39)</f>
        <v>0</v>
      </c>
      <c r="BF1322">
        <f>IF(OR($D1322="51",$D1322="52",$D1322="61"),0,(AH1322/'Totals and Drop Down Lists'!AD$5)*Inputs!L$39)</f>
        <v>0</v>
      </c>
      <c r="BG1322" s="10">
        <f t="shared" si="181"/>
        <v>90357.093858140477</v>
      </c>
    </row>
    <row r="1323" spans="1:59" ht="28.8">
      <c r="A1323" s="1" t="s">
        <v>7460</v>
      </c>
      <c r="B1323" s="1" t="s">
        <v>2488</v>
      </c>
      <c r="C1323" s="1" t="s">
        <v>2595</v>
      </c>
      <c r="D1323" s="1" t="s">
        <v>25</v>
      </c>
      <c r="E1323" s="1" t="s">
        <v>2596</v>
      </c>
      <c r="F1323" s="2">
        <v>3095</v>
      </c>
      <c r="G1323" s="2">
        <v>7</v>
      </c>
      <c r="H1323" s="2">
        <v>0</v>
      </c>
      <c r="I1323" s="2">
        <v>385</v>
      </c>
      <c r="J1323" s="2">
        <v>1340</v>
      </c>
      <c r="K1323" s="2">
        <v>234</v>
      </c>
      <c r="L1323" s="2">
        <v>16</v>
      </c>
      <c r="M1323" s="2">
        <v>3</v>
      </c>
      <c r="N1323" s="2">
        <v>0</v>
      </c>
      <c r="O1323" s="2">
        <v>0</v>
      </c>
      <c r="P1323" s="2">
        <v>0</v>
      </c>
      <c r="Q1323" s="2">
        <v>0</v>
      </c>
      <c r="R1323" s="2">
        <v>563</v>
      </c>
      <c r="S1323" s="2">
        <v>90000</v>
      </c>
      <c r="T1323" s="2">
        <v>5341300</v>
      </c>
      <c r="U1323" s="2">
        <v>45</v>
      </c>
      <c r="V1323" s="2">
        <v>32</v>
      </c>
      <c r="W1323" s="2">
        <v>4</v>
      </c>
      <c r="X1323" s="2">
        <v>46</v>
      </c>
      <c r="Y1323" s="2">
        <v>8</v>
      </c>
      <c r="Z1323" s="2">
        <v>14</v>
      </c>
      <c r="AA1323" s="9">
        <f t="shared" si="182"/>
        <v>3095</v>
      </c>
      <c r="AB1323" s="9">
        <f t="shared" si="183"/>
        <v>378</v>
      </c>
      <c r="AC1323" s="9">
        <f t="shared" si="184"/>
        <v>582</v>
      </c>
      <c r="AD1323" s="9">
        <f t="shared" si="185"/>
        <v>563</v>
      </c>
      <c r="AE1323" s="44">
        <f t="shared" si="186"/>
        <v>2.853794537946199E-6</v>
      </c>
      <c r="AF1323" s="9">
        <f t="shared" si="187"/>
        <v>10</v>
      </c>
      <c r="AG1323" s="9">
        <f t="shared" si="180"/>
        <v>22</v>
      </c>
      <c r="AH1323" s="44">
        <f t="shared" si="188"/>
        <v>1.4295021937476557E-6</v>
      </c>
      <c r="AI1323">
        <f>AA1323/'Totals and Drop Down Lists'!W$6*Inputs!E$37</f>
        <v>2807.59956012882</v>
      </c>
      <c r="AJ1323">
        <f>AB1323/'Totals and Drop Down Lists'!X$6*Inputs!F$37</f>
        <v>1243.7663550821148</v>
      </c>
      <c r="AK1323">
        <f>AC1323/'Totals and Drop Down Lists'!Y$6*Inputs!G$37</f>
        <v>3836.7405916358302</v>
      </c>
      <c r="AL1323">
        <f>AD1323/'Totals and Drop Down Lists'!Z$6*Inputs!H$37</f>
        <v>4513.8532150065594</v>
      </c>
      <c r="AM1323">
        <f>AE1323/'Totals and Drop Down Lists'!AA$6*Inputs!I$37</f>
        <v>355.26702808527949</v>
      </c>
      <c r="AN1323">
        <f>AF1323/'Totals and Drop Down Lists'!AB$6*Inputs!J$37</f>
        <v>199.56693140344743</v>
      </c>
      <c r="AO1323">
        <f>AG1323/'Totals and Drop Down Lists'!AC$6*Inputs!K$37</f>
        <v>409.7186759400156</v>
      </c>
      <c r="AP1323">
        <f>AH1323/'Totals and Drop Down Lists'!AD$6*Inputs!L$37</f>
        <v>336.40462124104823</v>
      </c>
      <c r="AQ1323">
        <f>IF(OR($D1323="51",$D1323="52",$D1323="61"),(AA1323/'Totals and Drop Down Lists'!W$4)*Inputs!E$38,0)</f>
        <v>0</v>
      </c>
      <c r="AR1323">
        <f>IF(OR($D1323="51",$D1323="52",$D1323="61"),(AB1323/'Totals and Drop Down Lists'!X$4)*Inputs!F$38,0)</f>
        <v>0</v>
      </c>
      <c r="AS1323">
        <f>IF(OR($D1323="51",$D1323="52",$D1323="61"),(AC1323/'Totals and Drop Down Lists'!Y$4)*Inputs!G$38,0)</f>
        <v>0</v>
      </c>
      <c r="AT1323">
        <f>IF(OR($D1323="51",$D1323="52",$D1323="61"),(AD1323/'Totals and Drop Down Lists'!Z$4)*Inputs!H$38,0)</f>
        <v>0</v>
      </c>
      <c r="AU1323">
        <f>IF(OR($D1323="51",$D1323="52",$D1323="61"),(AE1323/'Totals and Drop Down Lists'!AA$4)*Inputs!I$38,0)</f>
        <v>0</v>
      </c>
      <c r="AV1323">
        <f>IF(OR($D1323="51",$D1323="52",$D1323="61"),(AF1323/'Totals and Drop Down Lists'!AB$4)*Inputs!J$38,0)</f>
        <v>0</v>
      </c>
      <c r="AW1323">
        <f>IF(OR($D1323="51",$D1323="52",$D1323="61"),(AG1323/'Totals and Drop Down Lists'!AC$4)*Inputs!K$38,0)</f>
        <v>0</v>
      </c>
      <c r="AX1323">
        <f>IF(OR($D1323="51",$D1323="52",$D1323="61"),(AH1323/'Totals and Drop Down Lists'!AD$4)*Inputs!L$38,0)</f>
        <v>0</v>
      </c>
      <c r="AY1323">
        <f>IF(OR($D1323="51",$D1323="52",$D1323="61"),0,(AA1323/'Totals and Drop Down Lists'!W$5)*Inputs!E$39)</f>
        <v>0</v>
      </c>
      <c r="AZ1323">
        <f>IF(OR($D1323="51",$D1323="52",$D1323="61"),0,(AB1323/'Totals and Drop Down Lists'!X$5)*Inputs!F$39)</f>
        <v>0</v>
      </c>
      <c r="BA1323">
        <f>IF(OR($D1323="51",$D1323="52",$D1323="61"),0,(AC1323/'Totals and Drop Down Lists'!Y$5)*Inputs!G$39)</f>
        <v>0</v>
      </c>
      <c r="BB1323">
        <f>IF(OR($D1323="51",$D1323="52",$D1323="61"),0,(AD1323/'Totals and Drop Down Lists'!Z$5)*Inputs!H$39)</f>
        <v>0</v>
      </c>
      <c r="BC1323">
        <f>IF(OR($D1323="51",$D1323="52",$D1323="61"),0,(AE1323/'Totals and Drop Down Lists'!AA$5)*Inputs!I$39)</f>
        <v>0</v>
      </c>
      <c r="BD1323">
        <f>IF(OR($D1323="51",$D1323="52",$D1323="61"),0,(AF1323/'Totals and Drop Down Lists'!AB$5)*Inputs!J$39)</f>
        <v>0</v>
      </c>
      <c r="BE1323">
        <f>IF(OR($D1323="51",$D1323="52",$D1323="61"),0,(AG1323/'Totals and Drop Down Lists'!AC$5)*Inputs!K$39)</f>
        <v>0</v>
      </c>
      <c r="BF1323">
        <f>IF(OR($D1323="51",$D1323="52",$D1323="61"),0,(AH1323/'Totals and Drop Down Lists'!AD$5)*Inputs!L$39)</f>
        <v>0</v>
      </c>
      <c r="BG1323" s="10">
        <f t="shared" si="181"/>
        <v>13702.916978523115</v>
      </c>
    </row>
    <row r="1324" spans="1:59" ht="28.8">
      <c r="A1324" s="1" t="s">
        <v>7460</v>
      </c>
      <c r="B1324" s="1" t="s">
        <v>2488</v>
      </c>
      <c r="C1324" s="1" t="s">
        <v>2597</v>
      </c>
      <c r="D1324" s="1" t="s">
        <v>25</v>
      </c>
      <c r="E1324" s="1" t="s">
        <v>2598</v>
      </c>
      <c r="F1324" s="2">
        <v>5640</v>
      </c>
      <c r="G1324" s="2">
        <v>60</v>
      </c>
      <c r="H1324" s="2">
        <v>0</v>
      </c>
      <c r="I1324" s="2">
        <v>442</v>
      </c>
      <c r="J1324" s="2">
        <v>2248</v>
      </c>
      <c r="K1324" s="2">
        <v>570</v>
      </c>
      <c r="L1324" s="2">
        <v>50</v>
      </c>
      <c r="M1324" s="2">
        <v>0</v>
      </c>
      <c r="N1324" s="2">
        <v>0</v>
      </c>
      <c r="O1324" s="2">
        <v>11</v>
      </c>
      <c r="P1324" s="2">
        <v>8</v>
      </c>
      <c r="Q1324" s="2">
        <v>0</v>
      </c>
      <c r="R1324" s="2">
        <v>935</v>
      </c>
      <c r="S1324" s="2">
        <v>305200</v>
      </c>
      <c r="T1324" s="2">
        <v>20163600</v>
      </c>
      <c r="U1324" s="2">
        <v>56</v>
      </c>
      <c r="V1324" s="2">
        <v>19</v>
      </c>
      <c r="W1324" s="2">
        <v>8</v>
      </c>
      <c r="X1324" s="2">
        <v>49</v>
      </c>
      <c r="Y1324" s="2">
        <v>19</v>
      </c>
      <c r="Z1324" s="2">
        <v>8</v>
      </c>
      <c r="AA1324" s="9">
        <f t="shared" si="182"/>
        <v>5640</v>
      </c>
      <c r="AB1324" s="9">
        <f t="shared" si="183"/>
        <v>382</v>
      </c>
      <c r="AC1324" s="9">
        <f t="shared" si="184"/>
        <v>1004</v>
      </c>
      <c r="AD1324" s="9">
        <f t="shared" si="185"/>
        <v>935</v>
      </c>
      <c r="AE1324" s="44">
        <f t="shared" si="186"/>
        <v>1.009367205640966E-5</v>
      </c>
      <c r="AF1324" s="9">
        <f t="shared" si="187"/>
        <v>22</v>
      </c>
      <c r="AG1324" s="9">
        <f t="shared" si="180"/>
        <v>27</v>
      </c>
      <c r="AH1324" s="44">
        <f t="shared" si="188"/>
        <v>2.5473780320295414E-6</v>
      </c>
      <c r="AI1324">
        <f>AA1324/'Totals and Drop Down Lists'!W$6*Inputs!E$37</f>
        <v>5116.2718963252164</v>
      </c>
      <c r="AJ1324">
        <f>AB1324/'Totals and Drop Down Lists'!X$6*Inputs!F$37</f>
        <v>1256.9279038131426</v>
      </c>
      <c r="AK1324">
        <f>AC1324/'Totals and Drop Down Lists'!Y$6*Inputs!G$37</f>
        <v>6618.7071374611223</v>
      </c>
      <c r="AL1324">
        <f>AD1324/'Totals and Drop Down Lists'!Z$6*Inputs!H$37</f>
        <v>7496.3636874442855</v>
      </c>
      <c r="AM1324">
        <f>AE1324/'Totals and Drop Down Lists'!AA$6*Inputs!I$37</f>
        <v>1256.5546770331985</v>
      </c>
      <c r="AN1324">
        <f>AF1324/'Totals and Drop Down Lists'!AB$6*Inputs!J$37</f>
        <v>439.04724908758431</v>
      </c>
      <c r="AO1324">
        <f>AG1324/'Totals and Drop Down Lists'!AC$6*Inputs!K$37</f>
        <v>502.83655683547374</v>
      </c>
      <c r="AP1324">
        <f>AH1324/'Totals and Drop Down Lists'!AD$6*Inputs!L$37</f>
        <v>599.47424059283298</v>
      </c>
      <c r="AQ1324">
        <f>IF(OR($D1324="51",$D1324="52",$D1324="61"),(AA1324/'Totals and Drop Down Lists'!W$4)*Inputs!E$38,0)</f>
        <v>0</v>
      </c>
      <c r="AR1324">
        <f>IF(OR($D1324="51",$D1324="52",$D1324="61"),(AB1324/'Totals and Drop Down Lists'!X$4)*Inputs!F$38,0)</f>
        <v>0</v>
      </c>
      <c r="AS1324">
        <f>IF(OR($D1324="51",$D1324="52",$D1324="61"),(AC1324/'Totals and Drop Down Lists'!Y$4)*Inputs!G$38,0)</f>
        <v>0</v>
      </c>
      <c r="AT1324">
        <f>IF(OR($D1324="51",$D1324="52",$D1324="61"),(AD1324/'Totals and Drop Down Lists'!Z$4)*Inputs!H$38,0)</f>
        <v>0</v>
      </c>
      <c r="AU1324">
        <f>IF(OR($D1324="51",$D1324="52",$D1324="61"),(AE1324/'Totals and Drop Down Lists'!AA$4)*Inputs!I$38,0)</f>
        <v>0</v>
      </c>
      <c r="AV1324">
        <f>IF(OR($D1324="51",$D1324="52",$D1324="61"),(AF1324/'Totals and Drop Down Lists'!AB$4)*Inputs!J$38,0)</f>
        <v>0</v>
      </c>
      <c r="AW1324">
        <f>IF(OR($D1324="51",$D1324="52",$D1324="61"),(AG1324/'Totals and Drop Down Lists'!AC$4)*Inputs!K$38,0)</f>
        <v>0</v>
      </c>
      <c r="AX1324">
        <f>IF(OR($D1324="51",$D1324="52",$D1324="61"),(AH1324/'Totals and Drop Down Lists'!AD$4)*Inputs!L$38,0)</f>
        <v>0</v>
      </c>
      <c r="AY1324">
        <f>IF(OR($D1324="51",$D1324="52",$D1324="61"),0,(AA1324/'Totals and Drop Down Lists'!W$5)*Inputs!E$39)</f>
        <v>0</v>
      </c>
      <c r="AZ1324">
        <f>IF(OR($D1324="51",$D1324="52",$D1324="61"),0,(AB1324/'Totals and Drop Down Lists'!X$5)*Inputs!F$39)</f>
        <v>0</v>
      </c>
      <c r="BA1324">
        <f>IF(OR($D1324="51",$D1324="52",$D1324="61"),0,(AC1324/'Totals and Drop Down Lists'!Y$5)*Inputs!G$39)</f>
        <v>0</v>
      </c>
      <c r="BB1324">
        <f>IF(OR($D1324="51",$D1324="52",$D1324="61"),0,(AD1324/'Totals and Drop Down Lists'!Z$5)*Inputs!H$39)</f>
        <v>0</v>
      </c>
      <c r="BC1324">
        <f>IF(OR($D1324="51",$D1324="52",$D1324="61"),0,(AE1324/'Totals and Drop Down Lists'!AA$5)*Inputs!I$39)</f>
        <v>0</v>
      </c>
      <c r="BD1324">
        <f>IF(OR($D1324="51",$D1324="52",$D1324="61"),0,(AF1324/'Totals and Drop Down Lists'!AB$5)*Inputs!J$39)</f>
        <v>0</v>
      </c>
      <c r="BE1324">
        <f>IF(OR($D1324="51",$D1324="52",$D1324="61"),0,(AG1324/'Totals and Drop Down Lists'!AC$5)*Inputs!K$39)</f>
        <v>0</v>
      </c>
      <c r="BF1324">
        <f>IF(OR($D1324="51",$D1324="52",$D1324="61"),0,(AH1324/'Totals and Drop Down Lists'!AD$5)*Inputs!L$39)</f>
        <v>0</v>
      </c>
      <c r="BG1324" s="10">
        <f t="shared" si="181"/>
        <v>23286.183348592855</v>
      </c>
    </row>
    <row r="1325" spans="1:59" ht="28.8">
      <c r="A1325" s="1" t="s">
        <v>7460</v>
      </c>
      <c r="B1325" s="1" t="s">
        <v>2488</v>
      </c>
      <c r="C1325" s="1" t="s">
        <v>2599</v>
      </c>
      <c r="D1325" s="1" t="s">
        <v>25</v>
      </c>
      <c r="E1325" s="1" t="s">
        <v>2600</v>
      </c>
      <c r="F1325" s="2">
        <v>16260</v>
      </c>
      <c r="G1325" s="2">
        <v>72</v>
      </c>
      <c r="H1325" s="2">
        <v>6</v>
      </c>
      <c r="I1325" s="2">
        <v>1699</v>
      </c>
      <c r="J1325" s="2">
        <v>6558</v>
      </c>
      <c r="K1325" s="2">
        <v>1431</v>
      </c>
      <c r="L1325" s="2">
        <v>76</v>
      </c>
      <c r="M1325" s="2">
        <v>0</v>
      </c>
      <c r="N1325" s="2">
        <v>2</v>
      </c>
      <c r="O1325" s="2">
        <v>27</v>
      </c>
      <c r="P1325" s="2">
        <v>6</v>
      </c>
      <c r="Q1325" s="2">
        <v>0</v>
      </c>
      <c r="R1325" s="2">
        <v>1974</v>
      </c>
      <c r="S1325" s="2">
        <v>771200</v>
      </c>
      <c r="T1325" s="2">
        <v>44493000</v>
      </c>
      <c r="U1325" s="2">
        <v>157</v>
      </c>
      <c r="V1325" s="2">
        <v>119</v>
      </c>
      <c r="W1325" s="2">
        <v>54</v>
      </c>
      <c r="X1325" s="2">
        <v>275</v>
      </c>
      <c r="Y1325" s="2">
        <v>57</v>
      </c>
      <c r="Z1325" s="2">
        <v>148</v>
      </c>
      <c r="AA1325" s="9">
        <f t="shared" si="182"/>
        <v>16260</v>
      </c>
      <c r="AB1325" s="9">
        <f t="shared" si="183"/>
        <v>1621</v>
      </c>
      <c r="AC1325" s="9">
        <f t="shared" si="184"/>
        <v>2085</v>
      </c>
      <c r="AD1325" s="9">
        <f t="shared" si="185"/>
        <v>1974</v>
      </c>
      <c r="AE1325" s="44">
        <f t="shared" si="186"/>
        <v>2.180738752084629E-5</v>
      </c>
      <c r="AF1325" s="9">
        <f t="shared" si="187"/>
        <v>102</v>
      </c>
      <c r="AG1325" s="9">
        <f t="shared" si="180"/>
        <v>205</v>
      </c>
      <c r="AH1325" s="44">
        <f t="shared" si="188"/>
        <v>1.6644592566964195E-5</v>
      </c>
      <c r="AI1325">
        <f>AA1325/'Totals and Drop Down Lists'!W$6*Inputs!E$37</f>
        <v>14750.10302025674</v>
      </c>
      <c r="AJ1325">
        <f>AB1325/'Totals and Drop Down Lists'!X$6*Inputs!F$37</f>
        <v>5333.7176232489628</v>
      </c>
      <c r="AK1325">
        <f>AC1325/'Totals and Drop Down Lists'!Y$6*Inputs!G$37</f>
        <v>13745.024284468567</v>
      </c>
      <c r="AL1325">
        <f>AD1325/'Totals and Drop Down Lists'!Z$6*Inputs!H$37</f>
        <v>15826.547506967938</v>
      </c>
      <c r="AM1325">
        <f>AE1325/'Totals and Drop Down Lists'!AA$6*Inputs!I$37</f>
        <v>2714.7875054840865</v>
      </c>
      <c r="AN1325">
        <f>AF1325/'Totals and Drop Down Lists'!AB$6*Inputs!J$37</f>
        <v>2035.5827003151637</v>
      </c>
      <c r="AO1325">
        <f>AG1325/'Totals and Drop Down Lists'!AC$6*Inputs!K$37</f>
        <v>3817.8331167137817</v>
      </c>
      <c r="AP1325">
        <f>AH1325/'Totals and Drop Down Lists'!AD$6*Inputs!L$37</f>
        <v>3916.9704549537623</v>
      </c>
      <c r="AQ1325">
        <f>IF(OR($D1325="51",$D1325="52",$D1325="61"),(AA1325/'Totals and Drop Down Lists'!W$4)*Inputs!E$38,0)</f>
        <v>0</v>
      </c>
      <c r="AR1325">
        <f>IF(OR($D1325="51",$D1325="52",$D1325="61"),(AB1325/'Totals and Drop Down Lists'!X$4)*Inputs!F$38,0)</f>
        <v>0</v>
      </c>
      <c r="AS1325">
        <f>IF(OR($D1325="51",$D1325="52",$D1325="61"),(AC1325/'Totals and Drop Down Lists'!Y$4)*Inputs!G$38,0)</f>
        <v>0</v>
      </c>
      <c r="AT1325">
        <f>IF(OR($D1325="51",$D1325="52",$D1325="61"),(AD1325/'Totals and Drop Down Lists'!Z$4)*Inputs!H$38,0)</f>
        <v>0</v>
      </c>
      <c r="AU1325">
        <f>IF(OR($D1325="51",$D1325="52",$D1325="61"),(AE1325/'Totals and Drop Down Lists'!AA$4)*Inputs!I$38,0)</f>
        <v>0</v>
      </c>
      <c r="AV1325">
        <f>IF(OR($D1325="51",$D1325="52",$D1325="61"),(AF1325/'Totals and Drop Down Lists'!AB$4)*Inputs!J$38,0)</f>
        <v>0</v>
      </c>
      <c r="AW1325">
        <f>IF(OR($D1325="51",$D1325="52",$D1325="61"),(AG1325/'Totals and Drop Down Lists'!AC$4)*Inputs!K$38,0)</f>
        <v>0</v>
      </c>
      <c r="AX1325">
        <f>IF(OR($D1325="51",$D1325="52",$D1325="61"),(AH1325/'Totals and Drop Down Lists'!AD$4)*Inputs!L$38,0)</f>
        <v>0</v>
      </c>
      <c r="AY1325">
        <f>IF(OR($D1325="51",$D1325="52",$D1325="61"),0,(AA1325/'Totals and Drop Down Lists'!W$5)*Inputs!E$39)</f>
        <v>0</v>
      </c>
      <c r="AZ1325">
        <f>IF(OR($D1325="51",$D1325="52",$D1325="61"),0,(AB1325/'Totals and Drop Down Lists'!X$5)*Inputs!F$39)</f>
        <v>0</v>
      </c>
      <c r="BA1325">
        <f>IF(OR($D1325="51",$D1325="52",$D1325="61"),0,(AC1325/'Totals and Drop Down Lists'!Y$5)*Inputs!G$39)</f>
        <v>0</v>
      </c>
      <c r="BB1325">
        <f>IF(OR($D1325="51",$D1325="52",$D1325="61"),0,(AD1325/'Totals and Drop Down Lists'!Z$5)*Inputs!H$39)</f>
        <v>0</v>
      </c>
      <c r="BC1325">
        <f>IF(OR($D1325="51",$D1325="52",$D1325="61"),0,(AE1325/'Totals and Drop Down Lists'!AA$5)*Inputs!I$39)</f>
        <v>0</v>
      </c>
      <c r="BD1325">
        <f>IF(OR($D1325="51",$D1325="52",$D1325="61"),0,(AF1325/'Totals and Drop Down Lists'!AB$5)*Inputs!J$39)</f>
        <v>0</v>
      </c>
      <c r="BE1325">
        <f>IF(OR($D1325="51",$D1325="52",$D1325="61"),0,(AG1325/'Totals and Drop Down Lists'!AC$5)*Inputs!K$39)</f>
        <v>0</v>
      </c>
      <c r="BF1325">
        <f>IF(OR($D1325="51",$D1325="52",$D1325="61"),0,(AH1325/'Totals and Drop Down Lists'!AD$5)*Inputs!L$39)</f>
        <v>0</v>
      </c>
      <c r="BG1325" s="10">
        <f t="shared" si="181"/>
        <v>62140.566212409001</v>
      </c>
    </row>
    <row r="1326" spans="1:59" ht="28.8">
      <c r="A1326" s="1" t="s">
        <v>7460</v>
      </c>
      <c r="B1326" s="1" t="s">
        <v>2488</v>
      </c>
      <c r="C1326" s="1" t="s">
        <v>2601</v>
      </c>
      <c r="D1326" s="1" t="s">
        <v>25</v>
      </c>
      <c r="E1326" s="1" t="s">
        <v>2602</v>
      </c>
      <c r="F1326" s="2">
        <v>3846</v>
      </c>
      <c r="G1326" s="2">
        <v>44</v>
      </c>
      <c r="H1326" s="2">
        <v>0</v>
      </c>
      <c r="I1326" s="2">
        <v>642</v>
      </c>
      <c r="J1326" s="2">
        <v>1727</v>
      </c>
      <c r="K1326" s="2">
        <v>356</v>
      </c>
      <c r="L1326" s="2">
        <v>16</v>
      </c>
      <c r="M1326" s="2">
        <v>3</v>
      </c>
      <c r="N1326" s="2">
        <v>0</v>
      </c>
      <c r="O1326" s="2">
        <v>0</v>
      </c>
      <c r="P1326" s="2">
        <v>0</v>
      </c>
      <c r="Q1326" s="2">
        <v>0</v>
      </c>
      <c r="R1326" s="2">
        <v>932</v>
      </c>
      <c r="S1326" s="2">
        <v>125500</v>
      </c>
      <c r="T1326" s="2">
        <v>9495000</v>
      </c>
      <c r="U1326" s="2">
        <v>41</v>
      </c>
      <c r="V1326" s="2">
        <v>23</v>
      </c>
      <c r="W1326" s="2">
        <v>10</v>
      </c>
      <c r="X1326" s="2">
        <v>53</v>
      </c>
      <c r="Y1326" s="2">
        <v>12</v>
      </c>
      <c r="Z1326" s="2">
        <v>32</v>
      </c>
      <c r="AA1326" s="9">
        <f t="shared" si="182"/>
        <v>3846</v>
      </c>
      <c r="AB1326" s="9">
        <f t="shared" si="183"/>
        <v>598</v>
      </c>
      <c r="AC1326" s="9">
        <f t="shared" si="184"/>
        <v>951</v>
      </c>
      <c r="AD1326" s="9">
        <f t="shared" si="185"/>
        <v>932</v>
      </c>
      <c r="AE1326" s="44">
        <f t="shared" si="186"/>
        <v>5.1251129886191349E-6</v>
      </c>
      <c r="AF1326" s="9">
        <f t="shared" si="187"/>
        <v>20</v>
      </c>
      <c r="AG1326" s="9">
        <f t="shared" si="180"/>
        <v>44</v>
      </c>
      <c r="AH1326" s="44">
        <f t="shared" si="188"/>
        <v>3.3749039958892286E-6</v>
      </c>
      <c r="AI1326">
        <f>AA1326/'Totals and Drop Down Lists'!W$6*Inputs!E$37</f>
        <v>3488.8620058983656</v>
      </c>
      <c r="AJ1326">
        <f>AB1326/'Totals and Drop Down Lists'!X$6*Inputs!F$37</f>
        <v>1967.6515352886365</v>
      </c>
      <c r="AK1326">
        <f>AC1326/'Totals and Drop Down Lists'!Y$6*Inputs!G$37</f>
        <v>6269.313234786383</v>
      </c>
      <c r="AL1326">
        <f>AD1326/'Totals and Drop Down Lists'!Z$6*Inputs!H$37</f>
        <v>7472.3111836343041</v>
      </c>
      <c r="AM1326">
        <f>AE1326/'Totals and Drop Down Lists'!AA$6*Inputs!I$37</f>
        <v>638.02198646660634</v>
      </c>
      <c r="AN1326">
        <f>AF1326/'Totals and Drop Down Lists'!AB$6*Inputs!J$37</f>
        <v>399.13386280689485</v>
      </c>
      <c r="AO1326">
        <f>AG1326/'Totals and Drop Down Lists'!AC$6*Inputs!K$37</f>
        <v>819.4373518800312</v>
      </c>
      <c r="AP1326">
        <f>AH1326/'Totals and Drop Down Lists'!AD$6*Inputs!L$37</f>
        <v>794.21585040423645</v>
      </c>
      <c r="AQ1326">
        <f>IF(OR($D1326="51",$D1326="52",$D1326="61"),(AA1326/'Totals and Drop Down Lists'!W$4)*Inputs!E$38,0)</f>
        <v>0</v>
      </c>
      <c r="AR1326">
        <f>IF(OR($D1326="51",$D1326="52",$D1326="61"),(AB1326/'Totals and Drop Down Lists'!X$4)*Inputs!F$38,0)</f>
        <v>0</v>
      </c>
      <c r="AS1326">
        <f>IF(OR($D1326="51",$D1326="52",$D1326="61"),(AC1326/'Totals and Drop Down Lists'!Y$4)*Inputs!G$38,0)</f>
        <v>0</v>
      </c>
      <c r="AT1326">
        <f>IF(OR($D1326="51",$D1326="52",$D1326="61"),(AD1326/'Totals and Drop Down Lists'!Z$4)*Inputs!H$38,0)</f>
        <v>0</v>
      </c>
      <c r="AU1326">
        <f>IF(OR($D1326="51",$D1326="52",$D1326="61"),(AE1326/'Totals and Drop Down Lists'!AA$4)*Inputs!I$38,0)</f>
        <v>0</v>
      </c>
      <c r="AV1326">
        <f>IF(OR($D1326="51",$D1326="52",$D1326="61"),(AF1326/'Totals and Drop Down Lists'!AB$4)*Inputs!J$38,0)</f>
        <v>0</v>
      </c>
      <c r="AW1326">
        <f>IF(OR($D1326="51",$D1326="52",$D1326="61"),(AG1326/'Totals and Drop Down Lists'!AC$4)*Inputs!K$38,0)</f>
        <v>0</v>
      </c>
      <c r="AX1326">
        <f>IF(OR($D1326="51",$D1326="52",$D1326="61"),(AH1326/'Totals and Drop Down Lists'!AD$4)*Inputs!L$38,0)</f>
        <v>0</v>
      </c>
      <c r="AY1326">
        <f>IF(OR($D1326="51",$D1326="52",$D1326="61"),0,(AA1326/'Totals and Drop Down Lists'!W$5)*Inputs!E$39)</f>
        <v>0</v>
      </c>
      <c r="AZ1326">
        <f>IF(OR($D1326="51",$D1326="52",$D1326="61"),0,(AB1326/'Totals and Drop Down Lists'!X$5)*Inputs!F$39)</f>
        <v>0</v>
      </c>
      <c r="BA1326">
        <f>IF(OR($D1326="51",$D1326="52",$D1326="61"),0,(AC1326/'Totals and Drop Down Lists'!Y$5)*Inputs!G$39)</f>
        <v>0</v>
      </c>
      <c r="BB1326">
        <f>IF(OR($D1326="51",$D1326="52",$D1326="61"),0,(AD1326/'Totals and Drop Down Lists'!Z$5)*Inputs!H$39)</f>
        <v>0</v>
      </c>
      <c r="BC1326">
        <f>IF(OR($D1326="51",$D1326="52",$D1326="61"),0,(AE1326/'Totals and Drop Down Lists'!AA$5)*Inputs!I$39)</f>
        <v>0</v>
      </c>
      <c r="BD1326">
        <f>IF(OR($D1326="51",$D1326="52",$D1326="61"),0,(AF1326/'Totals and Drop Down Lists'!AB$5)*Inputs!J$39)</f>
        <v>0</v>
      </c>
      <c r="BE1326">
        <f>IF(OR($D1326="51",$D1326="52",$D1326="61"),0,(AG1326/'Totals and Drop Down Lists'!AC$5)*Inputs!K$39)</f>
        <v>0</v>
      </c>
      <c r="BF1326">
        <f>IF(OR($D1326="51",$D1326="52",$D1326="61"),0,(AH1326/'Totals and Drop Down Lists'!AD$5)*Inputs!L$39)</f>
        <v>0</v>
      </c>
      <c r="BG1326" s="10">
        <f t="shared" si="181"/>
        <v>21848.947011165463</v>
      </c>
    </row>
    <row r="1327" spans="1:59" ht="28.8">
      <c r="A1327" s="1" t="s">
        <v>7460</v>
      </c>
      <c r="B1327" s="1" t="s">
        <v>2488</v>
      </c>
      <c r="C1327" s="1" t="s">
        <v>1922</v>
      </c>
      <c r="D1327" s="1" t="s">
        <v>25</v>
      </c>
      <c r="E1327" s="1" t="s">
        <v>2603</v>
      </c>
      <c r="F1327" s="2">
        <v>6078</v>
      </c>
      <c r="G1327" s="2">
        <v>11</v>
      </c>
      <c r="H1327" s="2">
        <v>1</v>
      </c>
      <c r="I1327" s="2">
        <v>564</v>
      </c>
      <c r="J1327" s="2">
        <v>2408</v>
      </c>
      <c r="K1327" s="2">
        <v>458</v>
      </c>
      <c r="L1327" s="2">
        <v>2</v>
      </c>
      <c r="M1327" s="2">
        <v>0</v>
      </c>
      <c r="N1327" s="2">
        <v>0</v>
      </c>
      <c r="O1327" s="2">
        <v>18</v>
      </c>
      <c r="P1327" s="2">
        <v>0</v>
      </c>
      <c r="Q1327" s="2">
        <v>0</v>
      </c>
      <c r="R1327" s="2">
        <v>1240</v>
      </c>
      <c r="S1327" s="2">
        <v>212200</v>
      </c>
      <c r="T1327" s="2">
        <v>17339400</v>
      </c>
      <c r="U1327" s="2">
        <v>8</v>
      </c>
      <c r="V1327" s="2">
        <v>37</v>
      </c>
      <c r="W1327" s="2">
        <v>0</v>
      </c>
      <c r="X1327" s="2">
        <v>71</v>
      </c>
      <c r="Y1327" s="2">
        <v>15</v>
      </c>
      <c r="Z1327" s="2">
        <v>29</v>
      </c>
      <c r="AA1327" s="9">
        <f t="shared" si="182"/>
        <v>6078</v>
      </c>
      <c r="AB1327" s="9">
        <f t="shared" si="183"/>
        <v>552</v>
      </c>
      <c r="AC1327" s="9">
        <f t="shared" si="184"/>
        <v>1260</v>
      </c>
      <c r="AD1327" s="9">
        <f t="shared" si="185"/>
        <v>1240</v>
      </c>
      <c r="AE1327" s="44">
        <f t="shared" si="186"/>
        <v>6.0837345924239518E-6</v>
      </c>
      <c r="AF1327" s="9">
        <f t="shared" si="187"/>
        <v>34</v>
      </c>
      <c r="AG1327" s="9">
        <f t="shared" si="180"/>
        <v>44</v>
      </c>
      <c r="AH1327" s="44">
        <f t="shared" si="188"/>
        <v>3.1139580541599629E-6</v>
      </c>
      <c r="AI1327">
        <f>AA1327/'Totals and Drop Down Lists'!W$6*Inputs!E$37</f>
        <v>5513.599394656856</v>
      </c>
      <c r="AJ1327">
        <f>AB1327/'Totals and Drop Down Lists'!X$6*Inputs!F$37</f>
        <v>1816.2937248818184</v>
      </c>
      <c r="AK1327">
        <f>AC1327/'Totals and Drop Down Lists'!Y$6*Inputs!G$37</f>
        <v>8306.3456107579823</v>
      </c>
      <c r="AL1327">
        <f>AD1327/'Totals and Drop Down Lists'!Z$6*Inputs!H$37</f>
        <v>9941.7015747924215</v>
      </c>
      <c r="AM1327">
        <f>AE1327/'Totals and Drop Down Lists'!AA$6*Inputs!I$37</f>
        <v>757.36016716379788</v>
      </c>
      <c r="AN1327">
        <f>AF1327/'Totals and Drop Down Lists'!AB$6*Inputs!J$37</f>
        <v>678.52756677172124</v>
      </c>
      <c r="AO1327">
        <f>AG1327/'Totals and Drop Down Lists'!AC$6*Inputs!K$37</f>
        <v>819.4373518800312</v>
      </c>
      <c r="AP1327">
        <f>AH1327/'Totals and Drop Down Lists'!AD$6*Inputs!L$37</f>
        <v>732.80746567018809</v>
      </c>
      <c r="AQ1327">
        <f>IF(OR($D1327="51",$D1327="52",$D1327="61"),(AA1327/'Totals and Drop Down Lists'!W$4)*Inputs!E$38,0)</f>
        <v>0</v>
      </c>
      <c r="AR1327">
        <f>IF(OR($D1327="51",$D1327="52",$D1327="61"),(AB1327/'Totals and Drop Down Lists'!X$4)*Inputs!F$38,0)</f>
        <v>0</v>
      </c>
      <c r="AS1327">
        <f>IF(OR($D1327="51",$D1327="52",$D1327="61"),(AC1327/'Totals and Drop Down Lists'!Y$4)*Inputs!G$38,0)</f>
        <v>0</v>
      </c>
      <c r="AT1327">
        <f>IF(OR($D1327="51",$D1327="52",$D1327="61"),(AD1327/'Totals and Drop Down Lists'!Z$4)*Inputs!H$38,0)</f>
        <v>0</v>
      </c>
      <c r="AU1327">
        <f>IF(OR($D1327="51",$D1327="52",$D1327="61"),(AE1327/'Totals and Drop Down Lists'!AA$4)*Inputs!I$38,0)</f>
        <v>0</v>
      </c>
      <c r="AV1327">
        <f>IF(OR($D1327="51",$D1327="52",$D1327="61"),(AF1327/'Totals and Drop Down Lists'!AB$4)*Inputs!J$38,0)</f>
        <v>0</v>
      </c>
      <c r="AW1327">
        <f>IF(OR($D1327="51",$D1327="52",$D1327="61"),(AG1327/'Totals and Drop Down Lists'!AC$4)*Inputs!K$38,0)</f>
        <v>0</v>
      </c>
      <c r="AX1327">
        <f>IF(OR($D1327="51",$D1327="52",$D1327="61"),(AH1327/'Totals and Drop Down Lists'!AD$4)*Inputs!L$38,0)</f>
        <v>0</v>
      </c>
      <c r="AY1327">
        <f>IF(OR($D1327="51",$D1327="52",$D1327="61"),0,(AA1327/'Totals and Drop Down Lists'!W$5)*Inputs!E$39)</f>
        <v>0</v>
      </c>
      <c r="AZ1327">
        <f>IF(OR($D1327="51",$D1327="52",$D1327="61"),0,(AB1327/'Totals and Drop Down Lists'!X$5)*Inputs!F$39)</f>
        <v>0</v>
      </c>
      <c r="BA1327">
        <f>IF(OR($D1327="51",$D1327="52",$D1327="61"),0,(AC1327/'Totals and Drop Down Lists'!Y$5)*Inputs!G$39)</f>
        <v>0</v>
      </c>
      <c r="BB1327">
        <f>IF(OR($D1327="51",$D1327="52",$D1327="61"),0,(AD1327/'Totals and Drop Down Lists'!Z$5)*Inputs!H$39)</f>
        <v>0</v>
      </c>
      <c r="BC1327">
        <f>IF(OR($D1327="51",$D1327="52",$D1327="61"),0,(AE1327/'Totals and Drop Down Lists'!AA$5)*Inputs!I$39)</f>
        <v>0</v>
      </c>
      <c r="BD1327">
        <f>IF(OR($D1327="51",$D1327="52",$D1327="61"),0,(AF1327/'Totals and Drop Down Lists'!AB$5)*Inputs!J$39)</f>
        <v>0</v>
      </c>
      <c r="BE1327">
        <f>IF(OR($D1327="51",$D1327="52",$D1327="61"),0,(AG1327/'Totals and Drop Down Lists'!AC$5)*Inputs!K$39)</f>
        <v>0</v>
      </c>
      <c r="BF1327">
        <f>IF(OR($D1327="51",$D1327="52",$D1327="61"),0,(AH1327/'Totals and Drop Down Lists'!AD$5)*Inputs!L$39)</f>
        <v>0</v>
      </c>
      <c r="BG1327" s="10">
        <f t="shared" si="181"/>
        <v>28566.072856574814</v>
      </c>
    </row>
    <row r="1328" spans="1:59" ht="28.8">
      <c r="A1328" s="1" t="s">
        <v>7460</v>
      </c>
      <c r="B1328" s="1" t="s">
        <v>2488</v>
      </c>
      <c r="C1328" s="1" t="s">
        <v>2604</v>
      </c>
      <c r="D1328" s="1" t="s">
        <v>25</v>
      </c>
      <c r="E1328" s="1" t="s">
        <v>2605</v>
      </c>
      <c r="F1328" s="2">
        <v>6971</v>
      </c>
      <c r="G1328" s="2">
        <v>45</v>
      </c>
      <c r="H1328" s="2">
        <v>0</v>
      </c>
      <c r="I1328" s="2">
        <v>385</v>
      </c>
      <c r="J1328" s="2">
        <v>2545</v>
      </c>
      <c r="K1328" s="2">
        <v>706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1038</v>
      </c>
      <c r="S1328" s="2">
        <v>272100</v>
      </c>
      <c r="T1328" s="2">
        <v>16471300</v>
      </c>
      <c r="U1328" s="2">
        <v>44</v>
      </c>
      <c r="V1328" s="2">
        <v>29</v>
      </c>
      <c r="W1328" s="2">
        <v>14</v>
      </c>
      <c r="X1328" s="2">
        <v>72</v>
      </c>
      <c r="Y1328" s="2">
        <v>14</v>
      </c>
      <c r="Z1328" s="2">
        <v>43</v>
      </c>
      <c r="AA1328" s="9">
        <f t="shared" si="182"/>
        <v>6971</v>
      </c>
      <c r="AB1328" s="9">
        <f t="shared" si="183"/>
        <v>340</v>
      </c>
      <c r="AC1328" s="9">
        <f t="shared" si="184"/>
        <v>1038</v>
      </c>
      <c r="AD1328" s="9">
        <f t="shared" si="185"/>
        <v>1038</v>
      </c>
      <c r="AE1328" s="44">
        <f t="shared" si="186"/>
        <v>1.3677836290500319E-5</v>
      </c>
      <c r="AF1328" s="9">
        <f t="shared" si="187"/>
        <v>29</v>
      </c>
      <c r="AG1328" s="9">
        <f t="shared" si="180"/>
        <v>57</v>
      </c>
      <c r="AH1328" s="44">
        <f t="shared" si="188"/>
        <v>5.8835961669179963E-6</v>
      </c>
      <c r="AI1328">
        <f>AA1328/'Totals and Drop Down Lists'!W$6*Inputs!E$37</f>
        <v>6323.6757782416807</v>
      </c>
      <c r="AJ1328">
        <f>AB1328/'Totals and Drop Down Lists'!X$6*Inputs!F$37</f>
        <v>1118.7316421373519</v>
      </c>
      <c r="AK1328">
        <f>AC1328/'Totals and Drop Down Lists'!Y$6*Inputs!G$37</f>
        <v>6842.8466221958624</v>
      </c>
      <c r="AL1328">
        <f>AD1328/'Totals and Drop Down Lists'!Z$6*Inputs!H$37</f>
        <v>8322.1663182536558</v>
      </c>
      <c r="AM1328">
        <f>AE1328/'Totals and Drop Down Lists'!AA$6*Inputs!I$37</f>
        <v>1702.7449541129654</v>
      </c>
      <c r="AN1328">
        <f>AF1328/'Totals and Drop Down Lists'!AB$6*Inputs!J$37</f>
        <v>578.74410106999755</v>
      </c>
      <c r="AO1328">
        <f>AG1328/'Totals and Drop Down Lists'!AC$6*Inputs!K$37</f>
        <v>1061.5438422082223</v>
      </c>
      <c r="AP1328">
        <f>AH1328/'Totals and Drop Down Lists'!AD$6*Inputs!L$37</f>
        <v>1384.5861508462463</v>
      </c>
      <c r="AQ1328">
        <f>IF(OR($D1328="51",$D1328="52",$D1328="61"),(AA1328/'Totals and Drop Down Lists'!W$4)*Inputs!E$38,0)</f>
        <v>0</v>
      </c>
      <c r="AR1328">
        <f>IF(OR($D1328="51",$D1328="52",$D1328="61"),(AB1328/'Totals and Drop Down Lists'!X$4)*Inputs!F$38,0)</f>
        <v>0</v>
      </c>
      <c r="AS1328">
        <f>IF(OR($D1328="51",$D1328="52",$D1328="61"),(AC1328/'Totals and Drop Down Lists'!Y$4)*Inputs!G$38,0)</f>
        <v>0</v>
      </c>
      <c r="AT1328">
        <f>IF(OR($D1328="51",$D1328="52",$D1328="61"),(AD1328/'Totals and Drop Down Lists'!Z$4)*Inputs!H$38,0)</f>
        <v>0</v>
      </c>
      <c r="AU1328">
        <f>IF(OR($D1328="51",$D1328="52",$D1328="61"),(AE1328/'Totals and Drop Down Lists'!AA$4)*Inputs!I$38,0)</f>
        <v>0</v>
      </c>
      <c r="AV1328">
        <f>IF(OR($D1328="51",$D1328="52",$D1328="61"),(AF1328/'Totals and Drop Down Lists'!AB$4)*Inputs!J$38,0)</f>
        <v>0</v>
      </c>
      <c r="AW1328">
        <f>IF(OR($D1328="51",$D1328="52",$D1328="61"),(AG1328/'Totals and Drop Down Lists'!AC$4)*Inputs!K$38,0)</f>
        <v>0</v>
      </c>
      <c r="AX1328">
        <f>IF(OR($D1328="51",$D1328="52",$D1328="61"),(AH1328/'Totals and Drop Down Lists'!AD$4)*Inputs!L$38,0)</f>
        <v>0</v>
      </c>
      <c r="AY1328">
        <f>IF(OR($D1328="51",$D1328="52",$D1328="61"),0,(AA1328/'Totals and Drop Down Lists'!W$5)*Inputs!E$39)</f>
        <v>0</v>
      </c>
      <c r="AZ1328">
        <f>IF(OR($D1328="51",$D1328="52",$D1328="61"),0,(AB1328/'Totals and Drop Down Lists'!X$5)*Inputs!F$39)</f>
        <v>0</v>
      </c>
      <c r="BA1328">
        <f>IF(OR($D1328="51",$D1328="52",$D1328="61"),0,(AC1328/'Totals and Drop Down Lists'!Y$5)*Inputs!G$39)</f>
        <v>0</v>
      </c>
      <c r="BB1328">
        <f>IF(OR($D1328="51",$D1328="52",$D1328="61"),0,(AD1328/'Totals and Drop Down Lists'!Z$5)*Inputs!H$39)</f>
        <v>0</v>
      </c>
      <c r="BC1328">
        <f>IF(OR($D1328="51",$D1328="52",$D1328="61"),0,(AE1328/'Totals and Drop Down Lists'!AA$5)*Inputs!I$39)</f>
        <v>0</v>
      </c>
      <c r="BD1328">
        <f>IF(OR($D1328="51",$D1328="52",$D1328="61"),0,(AF1328/'Totals and Drop Down Lists'!AB$5)*Inputs!J$39)</f>
        <v>0</v>
      </c>
      <c r="BE1328">
        <f>IF(OR($D1328="51",$D1328="52",$D1328="61"),0,(AG1328/'Totals and Drop Down Lists'!AC$5)*Inputs!K$39)</f>
        <v>0</v>
      </c>
      <c r="BF1328">
        <f>IF(OR($D1328="51",$D1328="52",$D1328="61"),0,(AH1328/'Totals and Drop Down Lists'!AD$5)*Inputs!L$39)</f>
        <v>0</v>
      </c>
      <c r="BG1328" s="10">
        <f t="shared" si="181"/>
        <v>27335.039409065987</v>
      </c>
    </row>
    <row r="1329" spans="1:59" ht="28.8">
      <c r="A1329" s="1" t="s">
        <v>7460</v>
      </c>
      <c r="B1329" s="1" t="s">
        <v>2488</v>
      </c>
      <c r="C1329" s="1" t="s">
        <v>319</v>
      </c>
      <c r="D1329" s="1" t="s">
        <v>25</v>
      </c>
      <c r="E1329" s="1" t="s">
        <v>2606</v>
      </c>
      <c r="F1329" s="2">
        <v>5573</v>
      </c>
      <c r="G1329" s="2">
        <v>28</v>
      </c>
      <c r="H1329" s="2">
        <v>0</v>
      </c>
      <c r="I1329" s="2">
        <v>543</v>
      </c>
      <c r="J1329" s="2">
        <v>2388</v>
      </c>
      <c r="K1329" s="2">
        <v>529</v>
      </c>
      <c r="L1329" s="2">
        <v>12</v>
      </c>
      <c r="M1329" s="2">
        <v>7</v>
      </c>
      <c r="N1329" s="2">
        <v>0</v>
      </c>
      <c r="O1329" s="2">
        <v>5</v>
      </c>
      <c r="P1329" s="2">
        <v>1</v>
      </c>
      <c r="Q1329" s="2">
        <v>0</v>
      </c>
      <c r="R1329" s="2">
        <v>1069</v>
      </c>
      <c r="S1329" s="2">
        <v>159300</v>
      </c>
      <c r="T1329" s="2">
        <v>13407800</v>
      </c>
      <c r="U1329" s="2">
        <v>120</v>
      </c>
      <c r="V1329" s="2">
        <v>32</v>
      </c>
      <c r="W1329" s="2">
        <v>54</v>
      </c>
      <c r="X1329" s="2">
        <v>82</v>
      </c>
      <c r="Y1329" s="2">
        <v>33</v>
      </c>
      <c r="Z1329" s="2">
        <v>18</v>
      </c>
      <c r="AA1329" s="9">
        <f t="shared" si="182"/>
        <v>5573</v>
      </c>
      <c r="AB1329" s="9">
        <f t="shared" si="183"/>
        <v>515</v>
      </c>
      <c r="AC1329" s="9">
        <f t="shared" si="184"/>
        <v>1094</v>
      </c>
      <c r="AD1329" s="9">
        <f t="shared" si="185"/>
        <v>1069</v>
      </c>
      <c r="AE1329" s="44">
        <f t="shared" si="186"/>
        <v>8.1841354327243461E-6</v>
      </c>
      <c r="AF1329" s="9">
        <f t="shared" si="187"/>
        <v>0</v>
      </c>
      <c r="AG1329" s="9">
        <f t="shared" si="180"/>
        <v>51</v>
      </c>
      <c r="AH1329" s="44">
        <f t="shared" si="188"/>
        <v>4.2038054799100822E-6</v>
      </c>
      <c r="AI1329">
        <f>AA1329/'Totals and Drop Down Lists'!W$6*Inputs!E$37</f>
        <v>5055.4934890461755</v>
      </c>
      <c r="AJ1329">
        <f>AB1329/'Totals and Drop Down Lists'!X$6*Inputs!F$37</f>
        <v>1694.5493991198125</v>
      </c>
      <c r="AK1329">
        <f>AC1329/'Totals and Drop Down Lists'!Y$6*Inputs!G$37</f>
        <v>7212.0175382295502</v>
      </c>
      <c r="AL1329">
        <f>AD1329/'Totals and Drop Down Lists'!Z$6*Inputs!H$37</f>
        <v>8570.7088576234673</v>
      </c>
      <c r="AM1329">
        <f>AE1329/'Totals and Drop Down Lists'!AA$6*Inputs!I$37</f>
        <v>1018.8377032650366</v>
      </c>
      <c r="AN1329">
        <f>AF1329/'Totals and Drop Down Lists'!AB$6*Inputs!J$37</f>
        <v>0</v>
      </c>
      <c r="AO1329">
        <f>AG1329/'Totals and Drop Down Lists'!AC$6*Inputs!K$37</f>
        <v>949.8023851336726</v>
      </c>
      <c r="AP1329">
        <f>AH1329/'Totals and Drop Down Lists'!AD$6*Inputs!L$37</f>
        <v>989.28116125006341</v>
      </c>
      <c r="AQ1329">
        <f>IF(OR($D1329="51",$D1329="52",$D1329="61"),(AA1329/'Totals and Drop Down Lists'!W$4)*Inputs!E$38,0)</f>
        <v>0</v>
      </c>
      <c r="AR1329">
        <f>IF(OR($D1329="51",$D1329="52",$D1329="61"),(AB1329/'Totals and Drop Down Lists'!X$4)*Inputs!F$38,0)</f>
        <v>0</v>
      </c>
      <c r="AS1329">
        <f>IF(OR($D1329="51",$D1329="52",$D1329="61"),(AC1329/'Totals and Drop Down Lists'!Y$4)*Inputs!G$38,0)</f>
        <v>0</v>
      </c>
      <c r="AT1329">
        <f>IF(OR($D1329="51",$D1329="52",$D1329="61"),(AD1329/'Totals and Drop Down Lists'!Z$4)*Inputs!H$38,0)</f>
        <v>0</v>
      </c>
      <c r="AU1329">
        <f>IF(OR($D1329="51",$D1329="52",$D1329="61"),(AE1329/'Totals and Drop Down Lists'!AA$4)*Inputs!I$38,0)</f>
        <v>0</v>
      </c>
      <c r="AV1329">
        <f>IF(OR($D1329="51",$D1329="52",$D1329="61"),(AF1329/'Totals and Drop Down Lists'!AB$4)*Inputs!J$38,0)</f>
        <v>0</v>
      </c>
      <c r="AW1329">
        <f>IF(OR($D1329="51",$D1329="52",$D1329="61"),(AG1329/'Totals and Drop Down Lists'!AC$4)*Inputs!K$38,0)</f>
        <v>0</v>
      </c>
      <c r="AX1329">
        <f>IF(OR($D1329="51",$D1329="52",$D1329="61"),(AH1329/'Totals and Drop Down Lists'!AD$4)*Inputs!L$38,0)</f>
        <v>0</v>
      </c>
      <c r="AY1329">
        <f>IF(OR($D1329="51",$D1329="52",$D1329="61"),0,(AA1329/'Totals and Drop Down Lists'!W$5)*Inputs!E$39)</f>
        <v>0</v>
      </c>
      <c r="AZ1329">
        <f>IF(OR($D1329="51",$D1329="52",$D1329="61"),0,(AB1329/'Totals and Drop Down Lists'!X$5)*Inputs!F$39)</f>
        <v>0</v>
      </c>
      <c r="BA1329">
        <f>IF(OR($D1329="51",$D1329="52",$D1329="61"),0,(AC1329/'Totals and Drop Down Lists'!Y$5)*Inputs!G$39)</f>
        <v>0</v>
      </c>
      <c r="BB1329">
        <f>IF(OR($D1329="51",$D1329="52",$D1329="61"),0,(AD1329/'Totals and Drop Down Lists'!Z$5)*Inputs!H$39)</f>
        <v>0</v>
      </c>
      <c r="BC1329">
        <f>IF(OR($D1329="51",$D1329="52",$D1329="61"),0,(AE1329/'Totals and Drop Down Lists'!AA$5)*Inputs!I$39)</f>
        <v>0</v>
      </c>
      <c r="BD1329">
        <f>IF(OR($D1329="51",$D1329="52",$D1329="61"),0,(AF1329/'Totals and Drop Down Lists'!AB$5)*Inputs!J$39)</f>
        <v>0</v>
      </c>
      <c r="BE1329">
        <f>IF(OR($D1329="51",$D1329="52",$D1329="61"),0,(AG1329/'Totals and Drop Down Lists'!AC$5)*Inputs!K$39)</f>
        <v>0</v>
      </c>
      <c r="BF1329">
        <f>IF(OR($D1329="51",$D1329="52",$D1329="61"),0,(AH1329/'Totals and Drop Down Lists'!AD$5)*Inputs!L$39)</f>
        <v>0</v>
      </c>
      <c r="BG1329" s="10">
        <f t="shared" si="181"/>
        <v>25490.690533667777</v>
      </c>
    </row>
    <row r="1330" spans="1:59" ht="28.8">
      <c r="A1330" s="1" t="s">
        <v>7460</v>
      </c>
      <c r="B1330" s="1" t="s">
        <v>2488</v>
      </c>
      <c r="C1330" s="1" t="s">
        <v>2607</v>
      </c>
      <c r="D1330" s="1" t="s">
        <v>58</v>
      </c>
      <c r="E1330" s="1" t="s">
        <v>2608</v>
      </c>
      <c r="F1330" s="2">
        <v>21947</v>
      </c>
      <c r="G1330" s="2">
        <v>239</v>
      </c>
      <c r="H1330" s="2">
        <v>0</v>
      </c>
      <c r="I1330" s="2">
        <v>1947</v>
      </c>
      <c r="J1330" s="2">
        <v>7944</v>
      </c>
      <c r="K1330" s="2">
        <v>1756</v>
      </c>
      <c r="L1330" s="2">
        <v>102</v>
      </c>
      <c r="M1330" s="2">
        <v>8</v>
      </c>
      <c r="N1330" s="2">
        <v>0</v>
      </c>
      <c r="O1330" s="2">
        <v>40</v>
      </c>
      <c r="P1330" s="2">
        <v>6</v>
      </c>
      <c r="Q1330" s="2">
        <v>12</v>
      </c>
      <c r="R1330" s="2">
        <v>1731</v>
      </c>
      <c r="S1330" s="2">
        <v>1204700</v>
      </c>
      <c r="T1330" s="2">
        <v>64447100</v>
      </c>
      <c r="U1330" s="2">
        <v>114</v>
      </c>
      <c r="V1330" s="2">
        <v>48</v>
      </c>
      <c r="W1330" s="2">
        <v>4</v>
      </c>
      <c r="X1330" s="2">
        <v>254</v>
      </c>
      <c r="Y1330" s="2">
        <v>23</v>
      </c>
      <c r="Z1330" s="2">
        <v>131</v>
      </c>
      <c r="AA1330" s="9">
        <f t="shared" si="182"/>
        <v>21947</v>
      </c>
      <c r="AB1330" s="9">
        <f t="shared" si="183"/>
        <v>1708</v>
      </c>
      <c r="AC1330" s="9">
        <f t="shared" si="184"/>
        <v>1899</v>
      </c>
      <c r="AD1330" s="9">
        <f t="shared" si="185"/>
        <v>1731</v>
      </c>
      <c r="AE1330" s="44">
        <f t="shared" si="186"/>
        <v>2.7108505383902874E-5</v>
      </c>
      <c r="AF1330" s="9">
        <f t="shared" si="187"/>
        <v>202</v>
      </c>
      <c r="AG1330" s="9">
        <f t="shared" si="180"/>
        <v>154</v>
      </c>
      <c r="AH1330" s="44">
        <f t="shared" si="188"/>
        <v>1.2666513292745739E-5</v>
      </c>
      <c r="AI1330">
        <f>AA1330/'Totals and Drop Down Lists'!W$6*Inputs!E$37</f>
        <v>19909.010515718004</v>
      </c>
      <c r="AJ1330">
        <f>AB1330/'Totals and Drop Down Lists'!X$6*Inputs!F$37</f>
        <v>5619.9813081488146</v>
      </c>
      <c r="AK1330">
        <f>AC1330/'Totals and Drop Down Lists'!Y$6*Inputs!G$37</f>
        <v>12518.849456213817</v>
      </c>
      <c r="AL1330">
        <f>AD1330/'Totals and Drop Down Lists'!Z$6*Inputs!H$37</f>
        <v>13878.294698359421</v>
      </c>
      <c r="AM1330">
        <f>AE1330/'Totals and Drop Down Lists'!AA$6*Inputs!I$37</f>
        <v>3374.720224429323</v>
      </c>
      <c r="AN1330">
        <f>AF1330/'Totals and Drop Down Lists'!AB$6*Inputs!J$37</f>
        <v>4031.2520143496381</v>
      </c>
      <c r="AO1330">
        <f>AG1330/'Totals and Drop Down Lists'!AC$6*Inputs!K$37</f>
        <v>2868.0307315801092</v>
      </c>
      <c r="AP1330">
        <f>AH1330/'Totals and Drop Down Lists'!AD$6*Inputs!L$37</f>
        <v>2980.8094211592538</v>
      </c>
      <c r="AQ1330">
        <f>IF(OR($D1330="51",$D1330="52",$D1330="61"),(AA1330/'Totals and Drop Down Lists'!W$4)*Inputs!E$38,0)</f>
        <v>0</v>
      </c>
      <c r="AR1330">
        <f>IF(OR($D1330="51",$D1330="52",$D1330="61"),(AB1330/'Totals and Drop Down Lists'!X$4)*Inputs!F$38,0)</f>
        <v>0</v>
      </c>
      <c r="AS1330">
        <f>IF(OR($D1330="51",$D1330="52",$D1330="61"),(AC1330/'Totals and Drop Down Lists'!Y$4)*Inputs!G$38,0)</f>
        <v>0</v>
      </c>
      <c r="AT1330">
        <f>IF(OR($D1330="51",$D1330="52",$D1330="61"),(AD1330/'Totals and Drop Down Lists'!Z$4)*Inputs!H$38,0)</f>
        <v>0</v>
      </c>
      <c r="AU1330">
        <f>IF(OR($D1330="51",$D1330="52",$D1330="61"),(AE1330/'Totals and Drop Down Lists'!AA$4)*Inputs!I$38,0)</f>
        <v>0</v>
      </c>
      <c r="AV1330">
        <f>IF(OR($D1330="51",$D1330="52",$D1330="61"),(AF1330/'Totals and Drop Down Lists'!AB$4)*Inputs!J$38,0)</f>
        <v>0</v>
      </c>
      <c r="AW1330">
        <f>IF(OR($D1330="51",$D1330="52",$D1330="61"),(AG1330/'Totals and Drop Down Lists'!AC$4)*Inputs!K$38,0)</f>
        <v>0</v>
      </c>
      <c r="AX1330">
        <f>IF(OR($D1330="51",$D1330="52",$D1330="61"),(AH1330/'Totals and Drop Down Lists'!AD$4)*Inputs!L$38,0)</f>
        <v>0</v>
      </c>
      <c r="AY1330">
        <f>IF(OR($D1330="51",$D1330="52",$D1330="61"),0,(AA1330/'Totals and Drop Down Lists'!W$5)*Inputs!E$39)</f>
        <v>0</v>
      </c>
      <c r="AZ1330">
        <f>IF(OR($D1330="51",$D1330="52",$D1330="61"),0,(AB1330/'Totals and Drop Down Lists'!X$5)*Inputs!F$39)</f>
        <v>0</v>
      </c>
      <c r="BA1330">
        <f>IF(OR($D1330="51",$D1330="52",$D1330="61"),0,(AC1330/'Totals and Drop Down Lists'!Y$5)*Inputs!G$39)</f>
        <v>0</v>
      </c>
      <c r="BB1330">
        <f>IF(OR($D1330="51",$D1330="52",$D1330="61"),0,(AD1330/'Totals and Drop Down Lists'!Z$5)*Inputs!H$39)</f>
        <v>0</v>
      </c>
      <c r="BC1330">
        <f>IF(OR($D1330="51",$D1330="52",$D1330="61"),0,(AE1330/'Totals and Drop Down Lists'!AA$5)*Inputs!I$39)</f>
        <v>0</v>
      </c>
      <c r="BD1330">
        <f>IF(OR($D1330="51",$D1330="52",$D1330="61"),0,(AF1330/'Totals and Drop Down Lists'!AB$5)*Inputs!J$39)</f>
        <v>0</v>
      </c>
      <c r="BE1330">
        <f>IF(OR($D1330="51",$D1330="52",$D1330="61"),0,(AG1330/'Totals and Drop Down Lists'!AC$5)*Inputs!K$39)</f>
        <v>0</v>
      </c>
      <c r="BF1330">
        <f>IF(OR($D1330="51",$D1330="52",$D1330="61"),0,(AH1330/'Totals and Drop Down Lists'!AD$5)*Inputs!L$39)</f>
        <v>0</v>
      </c>
      <c r="BG1330" s="10">
        <f t="shared" si="181"/>
        <v>65180.94836995838</v>
      </c>
    </row>
    <row r="1331" spans="1:59" ht="28.8">
      <c r="A1331" s="1" t="s">
        <v>7460</v>
      </c>
      <c r="B1331" s="1" t="s">
        <v>2488</v>
      </c>
      <c r="C1331" s="1" t="s">
        <v>2609</v>
      </c>
      <c r="D1331" s="1" t="s">
        <v>25</v>
      </c>
      <c r="E1331" s="1" t="s">
        <v>2610</v>
      </c>
      <c r="F1331" s="2">
        <v>9730</v>
      </c>
      <c r="G1331" s="2">
        <v>41</v>
      </c>
      <c r="H1331" s="2">
        <v>0</v>
      </c>
      <c r="I1331" s="2">
        <v>1080</v>
      </c>
      <c r="J1331" s="2">
        <v>4074</v>
      </c>
      <c r="K1331" s="2">
        <v>1255</v>
      </c>
      <c r="L1331" s="2">
        <v>16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1532</v>
      </c>
      <c r="S1331" s="2">
        <v>655700</v>
      </c>
      <c r="T1331" s="2">
        <v>42460800</v>
      </c>
      <c r="U1331" s="2">
        <v>68</v>
      </c>
      <c r="V1331" s="2">
        <v>72</v>
      </c>
      <c r="W1331" s="2">
        <v>40</v>
      </c>
      <c r="X1331" s="2">
        <v>212</v>
      </c>
      <c r="Y1331" s="2">
        <v>8</v>
      </c>
      <c r="Z1331" s="2">
        <v>137</v>
      </c>
      <c r="AA1331" s="9">
        <f t="shared" si="182"/>
        <v>9730</v>
      </c>
      <c r="AB1331" s="9">
        <f t="shared" si="183"/>
        <v>1039</v>
      </c>
      <c r="AC1331" s="9">
        <f t="shared" si="184"/>
        <v>1548</v>
      </c>
      <c r="AD1331" s="9">
        <f t="shared" si="185"/>
        <v>1532</v>
      </c>
      <c r="AE1331" s="44">
        <f t="shared" si="186"/>
        <v>2.6999903559536091E-5</v>
      </c>
      <c r="AF1331" s="9">
        <f t="shared" si="187"/>
        <v>100</v>
      </c>
      <c r="AG1331" s="9">
        <f t="shared" si="180"/>
        <v>145</v>
      </c>
      <c r="AH1331" s="44">
        <f t="shared" si="188"/>
        <v>1.6620412171242642E-5</v>
      </c>
      <c r="AI1331">
        <f>AA1331/'Totals and Drop Down Lists'!W$6*Inputs!E$37</f>
        <v>8826.4761615681473</v>
      </c>
      <c r="AJ1331">
        <f>AB1331/'Totals and Drop Down Lists'!X$6*Inputs!F$37</f>
        <v>3418.7122828844376</v>
      </c>
      <c r="AK1331">
        <f>AC1331/'Totals and Drop Down Lists'!Y$6*Inputs!G$37</f>
        <v>10204.938893216951</v>
      </c>
      <c r="AL1331">
        <f>AD1331/'Totals and Drop Down Lists'!Z$6*Inputs!H$37</f>
        <v>12282.811945630638</v>
      </c>
      <c r="AM1331">
        <f>AE1331/'Totals and Drop Down Lists'!AA$6*Inputs!I$37</f>
        <v>3361.2004538661649</v>
      </c>
      <c r="AN1331">
        <f>AF1331/'Totals and Drop Down Lists'!AB$6*Inputs!J$37</f>
        <v>1995.6693140344744</v>
      </c>
      <c r="AO1331">
        <f>AG1331/'Totals and Drop Down Lists'!AC$6*Inputs!K$37</f>
        <v>2700.4185459682844</v>
      </c>
      <c r="AP1331">
        <f>AH1331/'Totals and Drop Down Lists'!AD$6*Inputs!L$37</f>
        <v>3911.2800846278224</v>
      </c>
      <c r="AQ1331">
        <f>IF(OR($D1331="51",$D1331="52",$D1331="61"),(AA1331/'Totals and Drop Down Lists'!W$4)*Inputs!E$38,0)</f>
        <v>0</v>
      </c>
      <c r="AR1331">
        <f>IF(OR($D1331="51",$D1331="52",$D1331="61"),(AB1331/'Totals and Drop Down Lists'!X$4)*Inputs!F$38,0)</f>
        <v>0</v>
      </c>
      <c r="AS1331">
        <f>IF(OR($D1331="51",$D1331="52",$D1331="61"),(AC1331/'Totals and Drop Down Lists'!Y$4)*Inputs!G$38,0)</f>
        <v>0</v>
      </c>
      <c r="AT1331">
        <f>IF(OR($D1331="51",$D1331="52",$D1331="61"),(AD1331/'Totals and Drop Down Lists'!Z$4)*Inputs!H$38,0)</f>
        <v>0</v>
      </c>
      <c r="AU1331">
        <f>IF(OR($D1331="51",$D1331="52",$D1331="61"),(AE1331/'Totals and Drop Down Lists'!AA$4)*Inputs!I$38,0)</f>
        <v>0</v>
      </c>
      <c r="AV1331">
        <f>IF(OR($D1331="51",$D1331="52",$D1331="61"),(AF1331/'Totals and Drop Down Lists'!AB$4)*Inputs!J$38,0)</f>
        <v>0</v>
      </c>
      <c r="AW1331">
        <f>IF(OR($D1331="51",$D1331="52",$D1331="61"),(AG1331/'Totals and Drop Down Lists'!AC$4)*Inputs!K$38,0)</f>
        <v>0</v>
      </c>
      <c r="AX1331">
        <f>IF(OR($D1331="51",$D1331="52",$D1331="61"),(AH1331/'Totals and Drop Down Lists'!AD$4)*Inputs!L$38,0)</f>
        <v>0</v>
      </c>
      <c r="AY1331">
        <f>IF(OR($D1331="51",$D1331="52",$D1331="61"),0,(AA1331/'Totals and Drop Down Lists'!W$5)*Inputs!E$39)</f>
        <v>0</v>
      </c>
      <c r="AZ1331">
        <f>IF(OR($D1331="51",$D1331="52",$D1331="61"),0,(AB1331/'Totals and Drop Down Lists'!X$5)*Inputs!F$39)</f>
        <v>0</v>
      </c>
      <c r="BA1331">
        <f>IF(OR($D1331="51",$D1331="52",$D1331="61"),0,(AC1331/'Totals and Drop Down Lists'!Y$5)*Inputs!G$39)</f>
        <v>0</v>
      </c>
      <c r="BB1331">
        <f>IF(OR($D1331="51",$D1331="52",$D1331="61"),0,(AD1331/'Totals and Drop Down Lists'!Z$5)*Inputs!H$39)</f>
        <v>0</v>
      </c>
      <c r="BC1331">
        <f>IF(OR($D1331="51",$D1331="52",$D1331="61"),0,(AE1331/'Totals and Drop Down Lists'!AA$5)*Inputs!I$39)</f>
        <v>0</v>
      </c>
      <c r="BD1331">
        <f>IF(OR($D1331="51",$D1331="52",$D1331="61"),0,(AF1331/'Totals and Drop Down Lists'!AB$5)*Inputs!J$39)</f>
        <v>0</v>
      </c>
      <c r="BE1331">
        <f>IF(OR($D1331="51",$D1331="52",$D1331="61"),0,(AG1331/'Totals and Drop Down Lists'!AC$5)*Inputs!K$39)</f>
        <v>0</v>
      </c>
      <c r="BF1331">
        <f>IF(OR($D1331="51",$D1331="52",$D1331="61"),0,(AH1331/'Totals and Drop Down Lists'!AD$5)*Inputs!L$39)</f>
        <v>0</v>
      </c>
      <c r="BG1331" s="10">
        <f t="shared" si="181"/>
        <v>46701.507681796924</v>
      </c>
    </row>
    <row r="1332" spans="1:59" ht="28.8">
      <c r="A1332" s="1" t="s">
        <v>7460</v>
      </c>
      <c r="B1332" s="1" t="s">
        <v>2488</v>
      </c>
      <c r="C1332" s="1" t="s">
        <v>2611</v>
      </c>
      <c r="D1332" s="1" t="s">
        <v>25</v>
      </c>
      <c r="E1332" s="1" t="s">
        <v>2612</v>
      </c>
      <c r="F1332" s="2">
        <v>2545</v>
      </c>
      <c r="G1332" s="2">
        <v>10</v>
      </c>
      <c r="H1332" s="2">
        <v>2</v>
      </c>
      <c r="I1332" s="2">
        <v>290</v>
      </c>
      <c r="J1332" s="2">
        <v>1224</v>
      </c>
      <c r="K1332" s="2">
        <v>367</v>
      </c>
      <c r="L1332" s="2">
        <v>6</v>
      </c>
      <c r="M1332" s="2">
        <v>0</v>
      </c>
      <c r="N1332" s="2">
        <v>0</v>
      </c>
      <c r="O1332" s="2">
        <v>2</v>
      </c>
      <c r="P1332" s="2">
        <v>0</v>
      </c>
      <c r="Q1332" s="2">
        <v>0</v>
      </c>
      <c r="R1332" s="2">
        <v>576</v>
      </c>
      <c r="S1332" s="2">
        <v>110700</v>
      </c>
      <c r="T1332" s="2">
        <v>15647400</v>
      </c>
      <c r="U1332" s="2">
        <v>33</v>
      </c>
      <c r="V1332" s="2">
        <v>27</v>
      </c>
      <c r="W1332" s="2">
        <v>14</v>
      </c>
      <c r="X1332" s="2">
        <v>42</v>
      </c>
      <c r="Y1332" s="2">
        <v>4</v>
      </c>
      <c r="Z1332" s="2">
        <v>18</v>
      </c>
      <c r="AA1332" s="9">
        <f t="shared" si="182"/>
        <v>2545</v>
      </c>
      <c r="AB1332" s="9">
        <f t="shared" si="183"/>
        <v>278</v>
      </c>
      <c r="AC1332" s="9">
        <f t="shared" si="184"/>
        <v>584</v>
      </c>
      <c r="AD1332" s="9">
        <f t="shared" si="185"/>
        <v>576</v>
      </c>
      <c r="AE1332" s="44">
        <f t="shared" si="186"/>
        <v>7.6850464469755145E-6</v>
      </c>
      <c r="AF1332" s="9">
        <f t="shared" si="187"/>
        <v>1</v>
      </c>
      <c r="AG1332" s="9">
        <f t="shared" si="180"/>
        <v>22</v>
      </c>
      <c r="AH1332" s="44">
        <f t="shared" si="188"/>
        <v>2.4544738731119146E-6</v>
      </c>
      <c r="AI1332">
        <f>AA1332/'Totals and Drop Down Lists'!W$6*Inputs!E$37</f>
        <v>2308.6723361963964</v>
      </c>
      <c r="AJ1332">
        <f>AB1332/'Totals and Drop Down Lists'!X$6*Inputs!F$37</f>
        <v>914.72763680642311</v>
      </c>
      <c r="AK1332">
        <f>AC1332/'Totals and Drop Down Lists'!Y$6*Inputs!G$37</f>
        <v>3849.9252672084617</v>
      </c>
      <c r="AL1332">
        <f>AD1332/'Totals and Drop Down Lists'!Z$6*Inputs!H$37</f>
        <v>4618.0807315164802</v>
      </c>
      <c r="AM1332">
        <f>AE1332/'Totals and Drop Down Lists'!AA$6*Inputs!I$37</f>
        <v>956.70643965813053</v>
      </c>
      <c r="AN1332">
        <f>AF1332/'Totals and Drop Down Lists'!AB$6*Inputs!J$37</f>
        <v>19.956693140344743</v>
      </c>
      <c r="AO1332">
        <f>AG1332/'Totals and Drop Down Lists'!AC$6*Inputs!K$37</f>
        <v>409.7186759400156</v>
      </c>
      <c r="AP1332">
        <f>AH1332/'Totals and Drop Down Lists'!AD$6*Inputs!L$37</f>
        <v>577.61111332440464</v>
      </c>
      <c r="AQ1332">
        <f>IF(OR($D1332="51",$D1332="52",$D1332="61"),(AA1332/'Totals and Drop Down Lists'!W$4)*Inputs!E$38,0)</f>
        <v>0</v>
      </c>
      <c r="AR1332">
        <f>IF(OR($D1332="51",$D1332="52",$D1332="61"),(AB1332/'Totals and Drop Down Lists'!X$4)*Inputs!F$38,0)</f>
        <v>0</v>
      </c>
      <c r="AS1332">
        <f>IF(OR($D1332="51",$D1332="52",$D1332="61"),(AC1332/'Totals and Drop Down Lists'!Y$4)*Inputs!G$38,0)</f>
        <v>0</v>
      </c>
      <c r="AT1332">
        <f>IF(OR($D1332="51",$D1332="52",$D1332="61"),(AD1332/'Totals and Drop Down Lists'!Z$4)*Inputs!H$38,0)</f>
        <v>0</v>
      </c>
      <c r="AU1332">
        <f>IF(OR($D1332="51",$D1332="52",$D1332="61"),(AE1332/'Totals and Drop Down Lists'!AA$4)*Inputs!I$38,0)</f>
        <v>0</v>
      </c>
      <c r="AV1332">
        <f>IF(OR($D1332="51",$D1332="52",$D1332="61"),(AF1332/'Totals and Drop Down Lists'!AB$4)*Inputs!J$38,0)</f>
        <v>0</v>
      </c>
      <c r="AW1332">
        <f>IF(OR($D1332="51",$D1332="52",$D1332="61"),(AG1332/'Totals and Drop Down Lists'!AC$4)*Inputs!K$38,0)</f>
        <v>0</v>
      </c>
      <c r="AX1332">
        <f>IF(OR($D1332="51",$D1332="52",$D1332="61"),(AH1332/'Totals and Drop Down Lists'!AD$4)*Inputs!L$38,0)</f>
        <v>0</v>
      </c>
      <c r="AY1332">
        <f>IF(OR($D1332="51",$D1332="52",$D1332="61"),0,(AA1332/'Totals and Drop Down Lists'!W$5)*Inputs!E$39)</f>
        <v>0</v>
      </c>
      <c r="AZ1332">
        <f>IF(OR($D1332="51",$D1332="52",$D1332="61"),0,(AB1332/'Totals and Drop Down Lists'!X$5)*Inputs!F$39)</f>
        <v>0</v>
      </c>
      <c r="BA1332">
        <f>IF(OR($D1332="51",$D1332="52",$D1332="61"),0,(AC1332/'Totals and Drop Down Lists'!Y$5)*Inputs!G$39)</f>
        <v>0</v>
      </c>
      <c r="BB1332">
        <f>IF(OR($D1332="51",$D1332="52",$D1332="61"),0,(AD1332/'Totals and Drop Down Lists'!Z$5)*Inputs!H$39)</f>
        <v>0</v>
      </c>
      <c r="BC1332">
        <f>IF(OR($D1332="51",$D1332="52",$D1332="61"),0,(AE1332/'Totals and Drop Down Lists'!AA$5)*Inputs!I$39)</f>
        <v>0</v>
      </c>
      <c r="BD1332">
        <f>IF(OR($D1332="51",$D1332="52",$D1332="61"),0,(AF1332/'Totals and Drop Down Lists'!AB$5)*Inputs!J$39)</f>
        <v>0</v>
      </c>
      <c r="BE1332">
        <f>IF(OR($D1332="51",$D1332="52",$D1332="61"),0,(AG1332/'Totals and Drop Down Lists'!AC$5)*Inputs!K$39)</f>
        <v>0</v>
      </c>
      <c r="BF1332">
        <f>IF(OR($D1332="51",$D1332="52",$D1332="61"),0,(AH1332/'Totals and Drop Down Lists'!AD$5)*Inputs!L$39)</f>
        <v>0</v>
      </c>
      <c r="BG1332" s="10">
        <f t="shared" si="181"/>
        <v>13655.398893790656</v>
      </c>
    </row>
    <row r="1333" spans="1:59" ht="28.8">
      <c r="A1333" s="1" t="s">
        <v>7460</v>
      </c>
      <c r="B1333" s="1" t="s">
        <v>2488</v>
      </c>
      <c r="C1333" s="1" t="s">
        <v>2613</v>
      </c>
      <c r="D1333" s="1" t="s">
        <v>25</v>
      </c>
      <c r="E1333" s="1" t="s">
        <v>2614</v>
      </c>
      <c r="F1333" s="2">
        <v>64319</v>
      </c>
      <c r="G1333" s="2">
        <v>409</v>
      </c>
      <c r="H1333" s="2">
        <v>10</v>
      </c>
      <c r="I1333" s="2">
        <v>7607</v>
      </c>
      <c r="J1333" s="2">
        <v>25693</v>
      </c>
      <c r="K1333" s="2">
        <v>8179</v>
      </c>
      <c r="L1333" s="2">
        <v>200</v>
      </c>
      <c r="M1333" s="2">
        <v>2</v>
      </c>
      <c r="N1333" s="2">
        <v>0</v>
      </c>
      <c r="O1333" s="2">
        <v>237</v>
      </c>
      <c r="P1333" s="2">
        <v>0</v>
      </c>
      <c r="Q1333" s="2">
        <v>0</v>
      </c>
      <c r="R1333" s="2">
        <v>8085</v>
      </c>
      <c r="S1333" s="2">
        <v>4916700</v>
      </c>
      <c r="T1333" s="2">
        <v>294999800</v>
      </c>
      <c r="U1333" s="2">
        <v>462</v>
      </c>
      <c r="V1333" s="2">
        <v>483</v>
      </c>
      <c r="W1333" s="2">
        <v>25</v>
      </c>
      <c r="X1333" s="2">
        <v>1623</v>
      </c>
      <c r="Y1333" s="2">
        <v>212</v>
      </c>
      <c r="Z1333" s="2">
        <v>1099</v>
      </c>
      <c r="AA1333" s="9">
        <f t="shared" si="182"/>
        <v>64319</v>
      </c>
      <c r="AB1333" s="9">
        <f t="shared" si="183"/>
        <v>7188</v>
      </c>
      <c r="AC1333" s="9">
        <f t="shared" si="184"/>
        <v>8524</v>
      </c>
      <c r="AD1333" s="9">
        <f t="shared" si="185"/>
        <v>8085</v>
      </c>
      <c r="AE1333" s="44">
        <f t="shared" si="186"/>
        <v>1.8183663480327193E-4</v>
      </c>
      <c r="AF1333" s="9">
        <f t="shared" si="187"/>
        <v>1115</v>
      </c>
      <c r="AG1333" s="9">
        <f t="shared" si="180"/>
        <v>1311</v>
      </c>
      <c r="AH1333" s="44">
        <f t="shared" si="188"/>
        <v>1.5528845507551778E-4</v>
      </c>
      <c r="AI1333">
        <f>AA1333/'Totals and Drop Down Lists'!W$6*Inputs!E$37</f>
        <v>58346.363847471912</v>
      </c>
      <c r="AJ1333">
        <f>AB1333/'Totals and Drop Down Lists'!X$6*Inputs!F$37</f>
        <v>23651.303069656722</v>
      </c>
      <c r="AK1333">
        <f>AC1333/'Totals and Drop Down Lists'!Y$6*Inputs!G$37</f>
        <v>56193.087290556381</v>
      </c>
      <c r="AL1333">
        <f>AD1333/'Totals and Drop Down Lists'!Z$6*Inputs!H$37</f>
        <v>64821.49776790059</v>
      </c>
      <c r="AM1333">
        <f>AE1333/'Totals and Drop Down Lists'!AA$6*Inputs!I$37</f>
        <v>22636.724538017388</v>
      </c>
      <c r="AN1333">
        <f>AF1333/'Totals and Drop Down Lists'!AB$6*Inputs!J$37</f>
        <v>22251.71285148439</v>
      </c>
      <c r="AO1333">
        <f>AG1333/'Totals and Drop Down Lists'!AC$6*Inputs!K$37</f>
        <v>24415.50837078911</v>
      </c>
      <c r="AP1333">
        <f>AH1333/'Totals and Drop Down Lists'!AD$6*Inputs!L$37</f>
        <v>36544.018009397165</v>
      </c>
      <c r="AQ1333">
        <f>IF(OR($D1333="51",$D1333="52",$D1333="61"),(AA1333/'Totals and Drop Down Lists'!W$4)*Inputs!E$38,0)</f>
        <v>0</v>
      </c>
      <c r="AR1333">
        <f>IF(OR($D1333="51",$D1333="52",$D1333="61"),(AB1333/'Totals and Drop Down Lists'!X$4)*Inputs!F$38,0)</f>
        <v>0</v>
      </c>
      <c r="AS1333">
        <f>IF(OR($D1333="51",$D1333="52",$D1333="61"),(AC1333/'Totals and Drop Down Lists'!Y$4)*Inputs!G$38,0)</f>
        <v>0</v>
      </c>
      <c r="AT1333">
        <f>IF(OR($D1333="51",$D1333="52",$D1333="61"),(AD1333/'Totals and Drop Down Lists'!Z$4)*Inputs!H$38,0)</f>
        <v>0</v>
      </c>
      <c r="AU1333">
        <f>IF(OR($D1333="51",$D1333="52",$D1333="61"),(AE1333/'Totals and Drop Down Lists'!AA$4)*Inputs!I$38,0)</f>
        <v>0</v>
      </c>
      <c r="AV1333">
        <f>IF(OR($D1333="51",$D1333="52",$D1333="61"),(AF1333/'Totals and Drop Down Lists'!AB$4)*Inputs!J$38,0)</f>
        <v>0</v>
      </c>
      <c r="AW1333">
        <f>IF(OR($D1333="51",$D1333="52",$D1333="61"),(AG1333/'Totals and Drop Down Lists'!AC$4)*Inputs!K$38,0)</f>
        <v>0</v>
      </c>
      <c r="AX1333">
        <f>IF(OR($D1333="51",$D1333="52",$D1333="61"),(AH1333/'Totals and Drop Down Lists'!AD$4)*Inputs!L$38,0)</f>
        <v>0</v>
      </c>
      <c r="AY1333">
        <f>IF(OR($D1333="51",$D1333="52",$D1333="61"),0,(AA1333/'Totals and Drop Down Lists'!W$5)*Inputs!E$39)</f>
        <v>0</v>
      </c>
      <c r="AZ1333">
        <f>IF(OR($D1333="51",$D1333="52",$D1333="61"),0,(AB1333/'Totals and Drop Down Lists'!X$5)*Inputs!F$39)</f>
        <v>0</v>
      </c>
      <c r="BA1333">
        <f>IF(OR($D1333="51",$D1333="52",$D1333="61"),0,(AC1333/'Totals and Drop Down Lists'!Y$5)*Inputs!G$39)</f>
        <v>0</v>
      </c>
      <c r="BB1333">
        <f>IF(OR($D1333="51",$D1333="52",$D1333="61"),0,(AD1333/'Totals and Drop Down Lists'!Z$5)*Inputs!H$39)</f>
        <v>0</v>
      </c>
      <c r="BC1333">
        <f>IF(OR($D1333="51",$D1333="52",$D1333="61"),0,(AE1333/'Totals and Drop Down Lists'!AA$5)*Inputs!I$39)</f>
        <v>0</v>
      </c>
      <c r="BD1333">
        <f>IF(OR($D1333="51",$D1333="52",$D1333="61"),0,(AF1333/'Totals and Drop Down Lists'!AB$5)*Inputs!J$39)</f>
        <v>0</v>
      </c>
      <c r="BE1333">
        <f>IF(OR($D1333="51",$D1333="52",$D1333="61"),0,(AG1333/'Totals and Drop Down Lists'!AC$5)*Inputs!K$39)</f>
        <v>0</v>
      </c>
      <c r="BF1333">
        <f>IF(OR($D1333="51",$D1333="52",$D1333="61"),0,(AH1333/'Totals and Drop Down Lists'!AD$5)*Inputs!L$39)</f>
        <v>0</v>
      </c>
      <c r="BG1333" s="10">
        <f t="shared" si="181"/>
        <v>308860.21574527363</v>
      </c>
    </row>
    <row r="1334" spans="1:59" ht="28.8">
      <c r="A1334" s="1" t="s">
        <v>7460</v>
      </c>
      <c r="B1334" s="1" t="s">
        <v>2488</v>
      </c>
      <c r="C1334" s="1" t="s">
        <v>2615</v>
      </c>
      <c r="D1334" s="1" t="s">
        <v>25</v>
      </c>
      <c r="E1334" s="1" t="s">
        <v>2616</v>
      </c>
      <c r="F1334" s="2">
        <v>4919</v>
      </c>
      <c r="G1334" s="2">
        <v>10</v>
      </c>
      <c r="H1334" s="2">
        <v>0</v>
      </c>
      <c r="I1334" s="2">
        <v>599</v>
      </c>
      <c r="J1334" s="2">
        <v>2274</v>
      </c>
      <c r="K1334" s="2">
        <v>448</v>
      </c>
      <c r="L1334" s="2">
        <v>8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1385</v>
      </c>
      <c r="S1334" s="2">
        <v>173100</v>
      </c>
      <c r="T1334" s="2">
        <v>12522300</v>
      </c>
      <c r="U1334" s="2">
        <v>8</v>
      </c>
      <c r="V1334" s="2">
        <v>24</v>
      </c>
      <c r="W1334" s="2">
        <v>8</v>
      </c>
      <c r="X1334" s="2">
        <v>52</v>
      </c>
      <c r="Y1334" s="2">
        <v>19</v>
      </c>
      <c r="Z1334" s="2">
        <v>16</v>
      </c>
      <c r="AA1334" s="9">
        <f t="shared" si="182"/>
        <v>4919</v>
      </c>
      <c r="AB1334" s="9">
        <f t="shared" si="183"/>
        <v>589</v>
      </c>
      <c r="AC1334" s="9">
        <f t="shared" si="184"/>
        <v>1393</v>
      </c>
      <c r="AD1334" s="9">
        <f t="shared" si="185"/>
        <v>1385</v>
      </c>
      <c r="AE1334" s="44">
        <f t="shared" si="186"/>
        <v>6.1639818830784016E-6</v>
      </c>
      <c r="AF1334" s="9">
        <f t="shared" si="187"/>
        <v>20</v>
      </c>
      <c r="AG1334" s="9">
        <f t="shared" si="180"/>
        <v>35</v>
      </c>
      <c r="AH1334" s="44">
        <f t="shared" si="188"/>
        <v>2.5657047859413036E-6</v>
      </c>
      <c r="AI1334">
        <f>AA1334/'Totals and Drop Down Lists'!W$6*Inputs!E$37</f>
        <v>4462.2236627701668</v>
      </c>
      <c r="AJ1334">
        <f>AB1334/'Totals and Drop Down Lists'!X$6*Inputs!F$37</f>
        <v>1938.0380506438244</v>
      </c>
      <c r="AK1334">
        <f>AC1334/'Totals and Drop Down Lists'!Y$6*Inputs!G$37</f>
        <v>9183.1265363379935</v>
      </c>
      <c r="AL1334">
        <f>AD1334/'Totals and Drop Down Lists'!Z$6*Inputs!H$37</f>
        <v>11104.239258941536</v>
      </c>
      <c r="AM1334">
        <f>AE1334/'Totals and Drop Down Lists'!AA$6*Inputs!I$37</f>
        <v>767.35010024539224</v>
      </c>
      <c r="AN1334">
        <f>AF1334/'Totals and Drop Down Lists'!AB$6*Inputs!J$37</f>
        <v>399.13386280689485</v>
      </c>
      <c r="AO1334">
        <f>AG1334/'Totals and Drop Down Lists'!AC$6*Inputs!K$37</f>
        <v>651.82516626820666</v>
      </c>
      <c r="AP1334">
        <f>AH1334/'Totals and Drop Down Lists'!AD$6*Inputs!L$37</f>
        <v>603.787073924065</v>
      </c>
      <c r="AQ1334">
        <f>IF(OR($D1334="51",$D1334="52",$D1334="61"),(AA1334/'Totals and Drop Down Lists'!W$4)*Inputs!E$38,0)</f>
        <v>0</v>
      </c>
      <c r="AR1334">
        <f>IF(OR($D1334="51",$D1334="52",$D1334="61"),(AB1334/'Totals and Drop Down Lists'!X$4)*Inputs!F$38,0)</f>
        <v>0</v>
      </c>
      <c r="AS1334">
        <f>IF(OR($D1334="51",$D1334="52",$D1334="61"),(AC1334/'Totals and Drop Down Lists'!Y$4)*Inputs!G$38,0)</f>
        <v>0</v>
      </c>
      <c r="AT1334">
        <f>IF(OR($D1334="51",$D1334="52",$D1334="61"),(AD1334/'Totals and Drop Down Lists'!Z$4)*Inputs!H$38,0)</f>
        <v>0</v>
      </c>
      <c r="AU1334">
        <f>IF(OR($D1334="51",$D1334="52",$D1334="61"),(AE1334/'Totals and Drop Down Lists'!AA$4)*Inputs!I$38,0)</f>
        <v>0</v>
      </c>
      <c r="AV1334">
        <f>IF(OR($D1334="51",$D1334="52",$D1334="61"),(AF1334/'Totals and Drop Down Lists'!AB$4)*Inputs!J$38,0)</f>
        <v>0</v>
      </c>
      <c r="AW1334">
        <f>IF(OR($D1334="51",$D1334="52",$D1334="61"),(AG1334/'Totals and Drop Down Lists'!AC$4)*Inputs!K$38,0)</f>
        <v>0</v>
      </c>
      <c r="AX1334">
        <f>IF(OR($D1334="51",$D1334="52",$D1334="61"),(AH1334/'Totals and Drop Down Lists'!AD$4)*Inputs!L$38,0)</f>
        <v>0</v>
      </c>
      <c r="AY1334">
        <f>IF(OR($D1334="51",$D1334="52",$D1334="61"),0,(AA1334/'Totals and Drop Down Lists'!W$5)*Inputs!E$39)</f>
        <v>0</v>
      </c>
      <c r="AZ1334">
        <f>IF(OR($D1334="51",$D1334="52",$D1334="61"),0,(AB1334/'Totals and Drop Down Lists'!X$5)*Inputs!F$39)</f>
        <v>0</v>
      </c>
      <c r="BA1334">
        <f>IF(OR($D1334="51",$D1334="52",$D1334="61"),0,(AC1334/'Totals and Drop Down Lists'!Y$5)*Inputs!G$39)</f>
        <v>0</v>
      </c>
      <c r="BB1334">
        <f>IF(OR($D1334="51",$D1334="52",$D1334="61"),0,(AD1334/'Totals and Drop Down Lists'!Z$5)*Inputs!H$39)</f>
        <v>0</v>
      </c>
      <c r="BC1334">
        <f>IF(OR($D1334="51",$D1334="52",$D1334="61"),0,(AE1334/'Totals and Drop Down Lists'!AA$5)*Inputs!I$39)</f>
        <v>0</v>
      </c>
      <c r="BD1334">
        <f>IF(OR($D1334="51",$D1334="52",$D1334="61"),0,(AF1334/'Totals and Drop Down Lists'!AB$5)*Inputs!J$39)</f>
        <v>0</v>
      </c>
      <c r="BE1334">
        <f>IF(OR($D1334="51",$D1334="52",$D1334="61"),0,(AG1334/'Totals and Drop Down Lists'!AC$5)*Inputs!K$39)</f>
        <v>0</v>
      </c>
      <c r="BF1334">
        <f>IF(OR($D1334="51",$D1334="52",$D1334="61"),0,(AH1334/'Totals and Drop Down Lists'!AD$5)*Inputs!L$39)</f>
        <v>0</v>
      </c>
      <c r="BG1334" s="10">
        <f t="shared" si="181"/>
        <v>29109.723711938077</v>
      </c>
    </row>
    <row r="1335" spans="1:59" ht="28.8">
      <c r="A1335" s="1" t="s">
        <v>7460</v>
      </c>
      <c r="B1335" s="1" t="s">
        <v>2488</v>
      </c>
      <c r="C1335" s="1" t="s">
        <v>2617</v>
      </c>
      <c r="D1335" s="1" t="s">
        <v>25</v>
      </c>
      <c r="E1335" s="1" t="s">
        <v>2618</v>
      </c>
      <c r="F1335" s="2">
        <v>10055</v>
      </c>
      <c r="G1335" s="2">
        <v>34</v>
      </c>
      <c r="H1335" s="2">
        <v>0</v>
      </c>
      <c r="I1335" s="2">
        <v>1419</v>
      </c>
      <c r="J1335" s="2">
        <v>3914</v>
      </c>
      <c r="K1335" s="2">
        <v>1054</v>
      </c>
      <c r="L1335" s="2">
        <v>50</v>
      </c>
      <c r="M1335" s="2">
        <v>0</v>
      </c>
      <c r="N1335" s="2">
        <v>0</v>
      </c>
      <c r="O1335" s="2">
        <v>32</v>
      </c>
      <c r="P1335" s="2">
        <v>0</v>
      </c>
      <c r="Q1335" s="2">
        <v>0</v>
      </c>
      <c r="R1335" s="2">
        <v>1655</v>
      </c>
      <c r="S1335" s="2">
        <v>490200</v>
      </c>
      <c r="T1335" s="2">
        <v>31515100</v>
      </c>
      <c r="U1335" s="2">
        <v>138</v>
      </c>
      <c r="V1335" s="2">
        <v>61</v>
      </c>
      <c r="W1335" s="2">
        <v>34</v>
      </c>
      <c r="X1335" s="2">
        <v>240</v>
      </c>
      <c r="Y1335" s="2">
        <v>32</v>
      </c>
      <c r="Z1335" s="2">
        <v>137</v>
      </c>
      <c r="AA1335" s="9">
        <f t="shared" si="182"/>
        <v>10055</v>
      </c>
      <c r="AB1335" s="9">
        <f t="shared" si="183"/>
        <v>1385</v>
      </c>
      <c r="AC1335" s="9">
        <f t="shared" si="184"/>
        <v>1737</v>
      </c>
      <c r="AD1335" s="9">
        <f t="shared" si="185"/>
        <v>1655</v>
      </c>
      <c r="AE1335" s="44">
        <f t="shared" si="186"/>
        <v>1.9822397753153989E-5</v>
      </c>
      <c r="AF1335" s="9">
        <f t="shared" si="187"/>
        <v>145</v>
      </c>
      <c r="AG1335" s="9">
        <f t="shared" si="180"/>
        <v>169</v>
      </c>
      <c r="AH1335" s="44">
        <f t="shared" si="188"/>
        <v>1.6933922992507282E-5</v>
      </c>
      <c r="AI1335">
        <f>AA1335/'Totals and Drop Down Lists'!W$6*Inputs!E$37</f>
        <v>9121.2967938918518</v>
      </c>
      <c r="AJ1335">
        <f>AB1335/'Totals and Drop Down Lists'!X$6*Inputs!F$37</f>
        <v>4557.1862481183307</v>
      </c>
      <c r="AK1335">
        <f>AC1335/'Totals and Drop Down Lists'!Y$6*Inputs!G$37</f>
        <v>11450.890734830647</v>
      </c>
      <c r="AL1335">
        <f>AD1335/'Totals and Drop Down Lists'!Z$6*Inputs!H$37</f>
        <v>13268.964601839885</v>
      </c>
      <c r="AM1335">
        <f>AE1335/'Totals and Drop Down Lists'!AA$6*Inputs!I$37</f>
        <v>2467.6774188359955</v>
      </c>
      <c r="AN1335">
        <f>AF1335/'Totals and Drop Down Lists'!AB$6*Inputs!J$37</f>
        <v>2893.7205053499874</v>
      </c>
      <c r="AO1335">
        <f>AG1335/'Totals and Drop Down Lists'!AC$6*Inputs!K$37</f>
        <v>3147.3843742664835</v>
      </c>
      <c r="AP1335">
        <f>AH1335/'Totals and Drop Down Lists'!AD$6*Inputs!L$37</f>
        <v>3985.0585576821413</v>
      </c>
      <c r="AQ1335">
        <f>IF(OR($D1335="51",$D1335="52",$D1335="61"),(AA1335/'Totals and Drop Down Lists'!W$4)*Inputs!E$38,0)</f>
        <v>0</v>
      </c>
      <c r="AR1335">
        <f>IF(OR($D1335="51",$D1335="52",$D1335="61"),(AB1335/'Totals and Drop Down Lists'!X$4)*Inputs!F$38,0)</f>
        <v>0</v>
      </c>
      <c r="AS1335">
        <f>IF(OR($D1335="51",$D1335="52",$D1335="61"),(AC1335/'Totals and Drop Down Lists'!Y$4)*Inputs!G$38,0)</f>
        <v>0</v>
      </c>
      <c r="AT1335">
        <f>IF(OR($D1335="51",$D1335="52",$D1335="61"),(AD1335/'Totals and Drop Down Lists'!Z$4)*Inputs!H$38,0)</f>
        <v>0</v>
      </c>
      <c r="AU1335">
        <f>IF(OR($D1335="51",$D1335="52",$D1335="61"),(AE1335/'Totals and Drop Down Lists'!AA$4)*Inputs!I$38,0)</f>
        <v>0</v>
      </c>
      <c r="AV1335">
        <f>IF(OR($D1335="51",$D1335="52",$D1335="61"),(AF1335/'Totals and Drop Down Lists'!AB$4)*Inputs!J$38,0)</f>
        <v>0</v>
      </c>
      <c r="AW1335">
        <f>IF(OR($D1335="51",$D1335="52",$D1335="61"),(AG1335/'Totals and Drop Down Lists'!AC$4)*Inputs!K$38,0)</f>
        <v>0</v>
      </c>
      <c r="AX1335">
        <f>IF(OR($D1335="51",$D1335="52",$D1335="61"),(AH1335/'Totals and Drop Down Lists'!AD$4)*Inputs!L$38,0)</f>
        <v>0</v>
      </c>
      <c r="AY1335">
        <f>IF(OR($D1335="51",$D1335="52",$D1335="61"),0,(AA1335/'Totals and Drop Down Lists'!W$5)*Inputs!E$39)</f>
        <v>0</v>
      </c>
      <c r="AZ1335">
        <f>IF(OR($D1335="51",$D1335="52",$D1335="61"),0,(AB1335/'Totals and Drop Down Lists'!X$5)*Inputs!F$39)</f>
        <v>0</v>
      </c>
      <c r="BA1335">
        <f>IF(OR($D1335="51",$D1335="52",$D1335="61"),0,(AC1335/'Totals and Drop Down Lists'!Y$5)*Inputs!G$39)</f>
        <v>0</v>
      </c>
      <c r="BB1335">
        <f>IF(OR($D1335="51",$D1335="52",$D1335="61"),0,(AD1335/'Totals and Drop Down Lists'!Z$5)*Inputs!H$39)</f>
        <v>0</v>
      </c>
      <c r="BC1335">
        <f>IF(OR($D1335="51",$D1335="52",$D1335="61"),0,(AE1335/'Totals and Drop Down Lists'!AA$5)*Inputs!I$39)</f>
        <v>0</v>
      </c>
      <c r="BD1335">
        <f>IF(OR($D1335="51",$D1335="52",$D1335="61"),0,(AF1335/'Totals and Drop Down Lists'!AB$5)*Inputs!J$39)</f>
        <v>0</v>
      </c>
      <c r="BE1335">
        <f>IF(OR($D1335="51",$D1335="52",$D1335="61"),0,(AG1335/'Totals and Drop Down Lists'!AC$5)*Inputs!K$39)</f>
        <v>0</v>
      </c>
      <c r="BF1335">
        <f>IF(OR($D1335="51",$D1335="52",$D1335="61"),0,(AH1335/'Totals and Drop Down Lists'!AD$5)*Inputs!L$39)</f>
        <v>0</v>
      </c>
      <c r="BG1335" s="10">
        <f t="shared" si="181"/>
        <v>50892.179234815318</v>
      </c>
    </row>
    <row r="1336" spans="1:59" ht="28.8">
      <c r="A1336" s="1" t="s">
        <v>7460</v>
      </c>
      <c r="B1336" s="1" t="s">
        <v>2488</v>
      </c>
      <c r="C1336" s="1" t="s">
        <v>2619</v>
      </c>
      <c r="D1336" s="1" t="s">
        <v>58</v>
      </c>
      <c r="E1336" s="1" t="s">
        <v>2620</v>
      </c>
      <c r="F1336" s="2">
        <v>19223</v>
      </c>
      <c r="G1336" s="2">
        <v>117</v>
      </c>
      <c r="H1336" s="2">
        <v>25</v>
      </c>
      <c r="I1336" s="2">
        <v>2015</v>
      </c>
      <c r="J1336" s="2">
        <v>5587</v>
      </c>
      <c r="K1336" s="2">
        <v>2543</v>
      </c>
      <c r="L1336" s="2">
        <v>39</v>
      </c>
      <c r="M1336" s="2">
        <v>1</v>
      </c>
      <c r="N1336" s="2">
        <v>0</v>
      </c>
      <c r="O1336" s="2">
        <v>75</v>
      </c>
      <c r="P1336" s="2">
        <v>89</v>
      </c>
      <c r="Q1336" s="2">
        <v>102</v>
      </c>
      <c r="R1336" s="2">
        <v>982</v>
      </c>
      <c r="S1336" s="2">
        <v>1575100</v>
      </c>
      <c r="T1336" s="2">
        <v>62108700</v>
      </c>
      <c r="U1336" s="2">
        <v>129</v>
      </c>
      <c r="V1336" s="2">
        <v>195</v>
      </c>
      <c r="W1336" s="2">
        <v>0</v>
      </c>
      <c r="X1336" s="2">
        <v>324</v>
      </c>
      <c r="Y1336" s="2">
        <v>10</v>
      </c>
      <c r="Z1336" s="2">
        <v>89</v>
      </c>
      <c r="AA1336" s="9">
        <f t="shared" si="182"/>
        <v>19223</v>
      </c>
      <c r="AB1336" s="9">
        <f t="shared" si="183"/>
        <v>1873</v>
      </c>
      <c r="AC1336" s="9">
        <f t="shared" si="184"/>
        <v>1288</v>
      </c>
      <c r="AD1336" s="9">
        <f t="shared" si="185"/>
        <v>982</v>
      </c>
      <c r="AE1336" s="44">
        <f t="shared" si="186"/>
        <v>8.0836934333188316E-5</v>
      </c>
      <c r="AF1336" s="9">
        <f t="shared" si="187"/>
        <v>129</v>
      </c>
      <c r="AG1336" s="9">
        <f t="shared" si="180"/>
        <v>99</v>
      </c>
      <c r="AH1336" s="44">
        <f t="shared" si="188"/>
        <v>1.6766946157489178E-5</v>
      </c>
      <c r="AI1336">
        <f>AA1336/'Totals and Drop Down Lists'!W$6*Inputs!E$37</f>
        <v>17437.96004664178</v>
      </c>
      <c r="AJ1336">
        <f>AB1336/'Totals and Drop Down Lists'!X$6*Inputs!F$37</f>
        <v>6162.8951933037069</v>
      </c>
      <c r="AK1336">
        <f>AC1336/'Totals and Drop Down Lists'!Y$6*Inputs!G$37</f>
        <v>8490.9310687748257</v>
      </c>
      <c r="AL1336">
        <f>AD1336/'Totals and Drop Down Lists'!Z$6*Inputs!H$37</f>
        <v>7873.1862471339991</v>
      </c>
      <c r="AM1336">
        <f>AE1336/'Totals and Drop Down Lists'!AA$6*Inputs!I$37</f>
        <v>10063.337440103449</v>
      </c>
      <c r="AN1336">
        <f>AF1336/'Totals and Drop Down Lists'!AB$6*Inputs!J$37</f>
        <v>2574.4134151044718</v>
      </c>
      <c r="AO1336">
        <f>AG1336/'Totals and Drop Down Lists'!AC$6*Inputs!K$37</f>
        <v>1843.7340417300704</v>
      </c>
      <c r="AP1336">
        <f>AH1336/'Totals and Drop Down Lists'!AD$6*Inputs!L$37</f>
        <v>3945.7639142839166</v>
      </c>
      <c r="AQ1336">
        <f>IF(OR($D1336="51",$D1336="52",$D1336="61"),(AA1336/'Totals and Drop Down Lists'!W$4)*Inputs!E$38,0)</f>
        <v>0</v>
      </c>
      <c r="AR1336">
        <f>IF(OR($D1336="51",$D1336="52",$D1336="61"),(AB1336/'Totals and Drop Down Lists'!X$4)*Inputs!F$38,0)</f>
        <v>0</v>
      </c>
      <c r="AS1336">
        <f>IF(OR($D1336="51",$D1336="52",$D1336="61"),(AC1336/'Totals and Drop Down Lists'!Y$4)*Inputs!G$38,0)</f>
        <v>0</v>
      </c>
      <c r="AT1336">
        <f>IF(OR($D1336="51",$D1336="52",$D1336="61"),(AD1336/'Totals and Drop Down Lists'!Z$4)*Inputs!H$38,0)</f>
        <v>0</v>
      </c>
      <c r="AU1336">
        <f>IF(OR($D1336="51",$D1336="52",$D1336="61"),(AE1336/'Totals and Drop Down Lists'!AA$4)*Inputs!I$38,0)</f>
        <v>0</v>
      </c>
      <c r="AV1336">
        <f>IF(OR($D1336="51",$D1336="52",$D1336="61"),(AF1336/'Totals and Drop Down Lists'!AB$4)*Inputs!J$38,0)</f>
        <v>0</v>
      </c>
      <c r="AW1336">
        <f>IF(OR($D1336="51",$D1336="52",$D1336="61"),(AG1336/'Totals and Drop Down Lists'!AC$4)*Inputs!K$38,0)</f>
        <v>0</v>
      </c>
      <c r="AX1336">
        <f>IF(OR($D1336="51",$D1336="52",$D1336="61"),(AH1336/'Totals and Drop Down Lists'!AD$4)*Inputs!L$38,0)</f>
        <v>0</v>
      </c>
      <c r="AY1336">
        <f>IF(OR($D1336="51",$D1336="52",$D1336="61"),0,(AA1336/'Totals and Drop Down Lists'!W$5)*Inputs!E$39)</f>
        <v>0</v>
      </c>
      <c r="AZ1336">
        <f>IF(OR($D1336="51",$D1336="52",$D1336="61"),0,(AB1336/'Totals and Drop Down Lists'!X$5)*Inputs!F$39)</f>
        <v>0</v>
      </c>
      <c r="BA1336">
        <f>IF(OR($D1336="51",$D1336="52",$D1336="61"),0,(AC1336/'Totals and Drop Down Lists'!Y$5)*Inputs!G$39)</f>
        <v>0</v>
      </c>
      <c r="BB1336">
        <f>IF(OR($D1336="51",$D1336="52",$D1336="61"),0,(AD1336/'Totals and Drop Down Lists'!Z$5)*Inputs!H$39)</f>
        <v>0</v>
      </c>
      <c r="BC1336">
        <f>IF(OR($D1336="51",$D1336="52",$D1336="61"),0,(AE1336/'Totals and Drop Down Lists'!AA$5)*Inputs!I$39)</f>
        <v>0</v>
      </c>
      <c r="BD1336">
        <f>IF(OR($D1336="51",$D1336="52",$D1336="61"),0,(AF1336/'Totals and Drop Down Lists'!AB$5)*Inputs!J$39)</f>
        <v>0</v>
      </c>
      <c r="BE1336">
        <f>IF(OR($D1336="51",$D1336="52",$D1336="61"),0,(AG1336/'Totals and Drop Down Lists'!AC$5)*Inputs!K$39)</f>
        <v>0</v>
      </c>
      <c r="BF1336">
        <f>IF(OR($D1336="51",$D1336="52",$D1336="61"),0,(AH1336/'Totals and Drop Down Lists'!AD$5)*Inputs!L$39)</f>
        <v>0</v>
      </c>
      <c r="BG1336" s="10">
        <f t="shared" si="181"/>
        <v>58392.221367076228</v>
      </c>
    </row>
    <row r="1337" spans="1:59" ht="28.8">
      <c r="A1337" s="1" t="s">
        <v>7460</v>
      </c>
      <c r="B1337" s="1" t="s">
        <v>2488</v>
      </c>
      <c r="C1337" s="1" t="s">
        <v>2621</v>
      </c>
      <c r="D1337" s="1" t="s">
        <v>25</v>
      </c>
      <c r="E1337" s="1" t="s">
        <v>2622</v>
      </c>
      <c r="F1337" s="2">
        <v>5189</v>
      </c>
      <c r="G1337" s="2">
        <v>29</v>
      </c>
      <c r="H1337" s="2">
        <v>0</v>
      </c>
      <c r="I1337" s="2">
        <v>922</v>
      </c>
      <c r="J1337" s="2">
        <v>2349</v>
      </c>
      <c r="K1337" s="2">
        <v>590</v>
      </c>
      <c r="L1337" s="2">
        <v>17</v>
      </c>
      <c r="M1337" s="2">
        <v>0</v>
      </c>
      <c r="N1337" s="2">
        <v>0</v>
      </c>
      <c r="O1337" s="2">
        <v>6</v>
      </c>
      <c r="P1337" s="2">
        <v>7</v>
      </c>
      <c r="Q1337" s="2">
        <v>0</v>
      </c>
      <c r="R1337" s="2">
        <v>880</v>
      </c>
      <c r="S1337" s="2">
        <v>215000</v>
      </c>
      <c r="T1337" s="2">
        <v>13031900</v>
      </c>
      <c r="U1337" s="2">
        <v>27</v>
      </c>
      <c r="V1337" s="2">
        <v>86</v>
      </c>
      <c r="W1337" s="2">
        <v>8</v>
      </c>
      <c r="X1337" s="2">
        <v>116</v>
      </c>
      <c r="Y1337" s="2">
        <v>18</v>
      </c>
      <c r="Z1337" s="2">
        <v>55</v>
      </c>
      <c r="AA1337" s="9">
        <f t="shared" si="182"/>
        <v>5189</v>
      </c>
      <c r="AB1337" s="9">
        <f t="shared" si="183"/>
        <v>893</v>
      </c>
      <c r="AC1337" s="9">
        <f t="shared" si="184"/>
        <v>910</v>
      </c>
      <c r="AD1337" s="9">
        <f t="shared" si="185"/>
        <v>880</v>
      </c>
      <c r="AE1337" s="44">
        <f t="shared" si="186"/>
        <v>1.0349438602382006E-5</v>
      </c>
      <c r="AF1337" s="9">
        <f t="shared" si="187"/>
        <v>22</v>
      </c>
      <c r="AG1337" s="9">
        <f t="shared" si="180"/>
        <v>73</v>
      </c>
      <c r="AH1337" s="44">
        <f t="shared" si="188"/>
        <v>6.8224905264381583E-6</v>
      </c>
      <c r="AI1337">
        <f>AA1337/'Totals and Drop Down Lists'!W$6*Inputs!E$37</f>
        <v>4707.151572700629</v>
      </c>
      <c r="AJ1337">
        <f>AB1337/'Totals and Drop Down Lists'!X$6*Inputs!F$37</f>
        <v>2938.3157542019276</v>
      </c>
      <c r="AK1337">
        <f>AC1337/'Totals and Drop Down Lists'!Y$6*Inputs!G$37</f>
        <v>5999.0273855474325</v>
      </c>
      <c r="AL1337">
        <f>AD1337/'Totals and Drop Down Lists'!Z$6*Inputs!H$37</f>
        <v>7055.4011175946216</v>
      </c>
      <c r="AM1337">
        <f>AE1337/'Totals and Drop Down Lists'!AA$6*Inputs!I$37</f>
        <v>1288.3948881847082</v>
      </c>
      <c r="AN1337">
        <f>AF1337/'Totals and Drop Down Lists'!AB$6*Inputs!J$37</f>
        <v>439.04724908758431</v>
      </c>
      <c r="AO1337">
        <f>AG1337/'Totals and Drop Down Lists'!AC$6*Inputs!K$37</f>
        <v>1359.5210610736883</v>
      </c>
      <c r="AP1337">
        <f>AH1337/'Totals and Drop Down Lists'!AD$6*Inputs!L$37</f>
        <v>1605.5360750794457</v>
      </c>
      <c r="AQ1337">
        <f>IF(OR($D1337="51",$D1337="52",$D1337="61"),(AA1337/'Totals and Drop Down Lists'!W$4)*Inputs!E$38,0)</f>
        <v>0</v>
      </c>
      <c r="AR1337">
        <f>IF(OR($D1337="51",$D1337="52",$D1337="61"),(AB1337/'Totals and Drop Down Lists'!X$4)*Inputs!F$38,0)</f>
        <v>0</v>
      </c>
      <c r="AS1337">
        <f>IF(OR($D1337="51",$D1337="52",$D1337="61"),(AC1337/'Totals and Drop Down Lists'!Y$4)*Inputs!G$38,0)</f>
        <v>0</v>
      </c>
      <c r="AT1337">
        <f>IF(OR($D1337="51",$D1337="52",$D1337="61"),(AD1337/'Totals and Drop Down Lists'!Z$4)*Inputs!H$38,0)</f>
        <v>0</v>
      </c>
      <c r="AU1337">
        <f>IF(OR($D1337="51",$D1337="52",$D1337="61"),(AE1337/'Totals and Drop Down Lists'!AA$4)*Inputs!I$38,0)</f>
        <v>0</v>
      </c>
      <c r="AV1337">
        <f>IF(OR($D1337="51",$D1337="52",$D1337="61"),(AF1337/'Totals and Drop Down Lists'!AB$4)*Inputs!J$38,0)</f>
        <v>0</v>
      </c>
      <c r="AW1337">
        <f>IF(OR($D1337="51",$D1337="52",$D1337="61"),(AG1337/'Totals and Drop Down Lists'!AC$4)*Inputs!K$38,0)</f>
        <v>0</v>
      </c>
      <c r="AX1337">
        <f>IF(OR($D1337="51",$D1337="52",$D1337="61"),(AH1337/'Totals and Drop Down Lists'!AD$4)*Inputs!L$38,0)</f>
        <v>0</v>
      </c>
      <c r="AY1337">
        <f>IF(OR($D1337="51",$D1337="52",$D1337="61"),0,(AA1337/'Totals and Drop Down Lists'!W$5)*Inputs!E$39)</f>
        <v>0</v>
      </c>
      <c r="AZ1337">
        <f>IF(OR($D1337="51",$D1337="52",$D1337="61"),0,(AB1337/'Totals and Drop Down Lists'!X$5)*Inputs!F$39)</f>
        <v>0</v>
      </c>
      <c r="BA1337">
        <f>IF(OR($D1337="51",$D1337="52",$D1337="61"),0,(AC1337/'Totals and Drop Down Lists'!Y$5)*Inputs!G$39)</f>
        <v>0</v>
      </c>
      <c r="BB1337">
        <f>IF(OR($D1337="51",$D1337="52",$D1337="61"),0,(AD1337/'Totals and Drop Down Lists'!Z$5)*Inputs!H$39)</f>
        <v>0</v>
      </c>
      <c r="BC1337">
        <f>IF(OR($D1337="51",$D1337="52",$D1337="61"),0,(AE1337/'Totals and Drop Down Lists'!AA$5)*Inputs!I$39)</f>
        <v>0</v>
      </c>
      <c r="BD1337">
        <f>IF(OR($D1337="51",$D1337="52",$D1337="61"),0,(AF1337/'Totals and Drop Down Lists'!AB$5)*Inputs!J$39)</f>
        <v>0</v>
      </c>
      <c r="BE1337">
        <f>IF(OR($D1337="51",$D1337="52",$D1337="61"),0,(AG1337/'Totals and Drop Down Lists'!AC$5)*Inputs!K$39)</f>
        <v>0</v>
      </c>
      <c r="BF1337">
        <f>IF(OR($D1337="51",$D1337="52",$D1337="61"),0,(AH1337/'Totals and Drop Down Lists'!AD$5)*Inputs!L$39)</f>
        <v>0</v>
      </c>
      <c r="BG1337" s="10">
        <f t="shared" si="181"/>
        <v>25392.395103470037</v>
      </c>
    </row>
    <row r="1338" spans="1:59" ht="28.8">
      <c r="A1338" s="1" t="s">
        <v>7460</v>
      </c>
      <c r="B1338" s="1" t="s">
        <v>2488</v>
      </c>
      <c r="C1338" s="1" t="s">
        <v>2196</v>
      </c>
      <c r="D1338" s="1" t="s">
        <v>25</v>
      </c>
      <c r="E1338" s="1" t="s">
        <v>2623</v>
      </c>
      <c r="F1338" s="2">
        <v>3233</v>
      </c>
      <c r="G1338" s="2">
        <v>6</v>
      </c>
      <c r="H1338" s="2">
        <v>0</v>
      </c>
      <c r="I1338" s="2">
        <v>404</v>
      </c>
      <c r="J1338" s="2">
        <v>1529</v>
      </c>
      <c r="K1338" s="2">
        <v>383</v>
      </c>
      <c r="L1338" s="2">
        <v>15</v>
      </c>
      <c r="M1338" s="2">
        <v>0</v>
      </c>
      <c r="N1338" s="2">
        <v>0</v>
      </c>
      <c r="O1338" s="2">
        <v>11</v>
      </c>
      <c r="P1338" s="2">
        <v>4</v>
      </c>
      <c r="Q1338" s="2">
        <v>0</v>
      </c>
      <c r="R1338" s="2">
        <v>798</v>
      </c>
      <c r="S1338" s="2">
        <v>147500</v>
      </c>
      <c r="T1338" s="2">
        <v>9008100</v>
      </c>
      <c r="U1338" s="2">
        <v>0</v>
      </c>
      <c r="V1338" s="2">
        <v>56</v>
      </c>
      <c r="W1338" s="2">
        <v>0</v>
      </c>
      <c r="X1338" s="2">
        <v>90</v>
      </c>
      <c r="Y1338" s="2">
        <v>10</v>
      </c>
      <c r="Z1338" s="2">
        <v>53</v>
      </c>
      <c r="AA1338" s="9">
        <f t="shared" si="182"/>
        <v>3233</v>
      </c>
      <c r="AB1338" s="9">
        <f t="shared" si="183"/>
        <v>398</v>
      </c>
      <c r="AC1338" s="9">
        <f t="shared" si="184"/>
        <v>828</v>
      </c>
      <c r="AD1338" s="9">
        <f t="shared" si="185"/>
        <v>798</v>
      </c>
      <c r="AE1338" s="44">
        <f t="shared" si="186"/>
        <v>6.7001704087557593E-6</v>
      </c>
      <c r="AF1338" s="9">
        <f t="shared" si="187"/>
        <v>34</v>
      </c>
      <c r="AG1338" s="9">
        <f t="shared" si="180"/>
        <v>63</v>
      </c>
      <c r="AH1338" s="44">
        <f t="shared" si="188"/>
        <v>5.8719577802647677E-6</v>
      </c>
      <c r="AI1338">
        <f>AA1338/'Totals and Drop Down Lists'!W$6*Inputs!E$37</f>
        <v>2932.784936315501</v>
      </c>
      <c r="AJ1338">
        <f>AB1338/'Totals and Drop Down Lists'!X$6*Inputs!F$37</f>
        <v>1309.5740987372531</v>
      </c>
      <c r="AK1338">
        <f>AC1338/'Totals and Drop Down Lists'!Y$6*Inputs!G$37</f>
        <v>5458.4556870695315</v>
      </c>
      <c r="AL1338">
        <f>AD1338/'Totals and Drop Down Lists'!Z$6*Inputs!H$37</f>
        <v>6397.9660134551232</v>
      </c>
      <c r="AM1338">
        <f>AE1338/'Totals and Drop Down Lists'!AA$6*Inputs!I$37</f>
        <v>834.09986147659606</v>
      </c>
      <c r="AN1338">
        <f>AF1338/'Totals and Drop Down Lists'!AB$6*Inputs!J$37</f>
        <v>678.52756677172124</v>
      </c>
      <c r="AO1338">
        <f>AG1338/'Totals and Drop Down Lists'!AC$6*Inputs!K$37</f>
        <v>1173.285299282772</v>
      </c>
      <c r="AP1338">
        <f>AH1338/'Totals and Drop Down Lists'!AD$6*Inputs!L$37</f>
        <v>1381.8472903736563</v>
      </c>
      <c r="AQ1338">
        <f>IF(OR($D1338="51",$D1338="52",$D1338="61"),(AA1338/'Totals and Drop Down Lists'!W$4)*Inputs!E$38,0)</f>
        <v>0</v>
      </c>
      <c r="AR1338">
        <f>IF(OR($D1338="51",$D1338="52",$D1338="61"),(AB1338/'Totals and Drop Down Lists'!X$4)*Inputs!F$38,0)</f>
        <v>0</v>
      </c>
      <c r="AS1338">
        <f>IF(OR($D1338="51",$D1338="52",$D1338="61"),(AC1338/'Totals and Drop Down Lists'!Y$4)*Inputs!G$38,0)</f>
        <v>0</v>
      </c>
      <c r="AT1338">
        <f>IF(OR($D1338="51",$D1338="52",$D1338="61"),(AD1338/'Totals and Drop Down Lists'!Z$4)*Inputs!H$38,0)</f>
        <v>0</v>
      </c>
      <c r="AU1338">
        <f>IF(OR($D1338="51",$D1338="52",$D1338="61"),(AE1338/'Totals and Drop Down Lists'!AA$4)*Inputs!I$38,0)</f>
        <v>0</v>
      </c>
      <c r="AV1338">
        <f>IF(OR($D1338="51",$D1338="52",$D1338="61"),(AF1338/'Totals and Drop Down Lists'!AB$4)*Inputs!J$38,0)</f>
        <v>0</v>
      </c>
      <c r="AW1338">
        <f>IF(OR($D1338="51",$D1338="52",$D1338="61"),(AG1338/'Totals and Drop Down Lists'!AC$4)*Inputs!K$38,0)</f>
        <v>0</v>
      </c>
      <c r="AX1338">
        <f>IF(OR($D1338="51",$D1338="52",$D1338="61"),(AH1338/'Totals and Drop Down Lists'!AD$4)*Inputs!L$38,0)</f>
        <v>0</v>
      </c>
      <c r="AY1338">
        <f>IF(OR($D1338="51",$D1338="52",$D1338="61"),0,(AA1338/'Totals and Drop Down Lists'!W$5)*Inputs!E$39)</f>
        <v>0</v>
      </c>
      <c r="AZ1338">
        <f>IF(OR($D1338="51",$D1338="52",$D1338="61"),0,(AB1338/'Totals and Drop Down Lists'!X$5)*Inputs!F$39)</f>
        <v>0</v>
      </c>
      <c r="BA1338">
        <f>IF(OR($D1338="51",$D1338="52",$D1338="61"),0,(AC1338/'Totals and Drop Down Lists'!Y$5)*Inputs!G$39)</f>
        <v>0</v>
      </c>
      <c r="BB1338">
        <f>IF(OR($D1338="51",$D1338="52",$D1338="61"),0,(AD1338/'Totals and Drop Down Lists'!Z$5)*Inputs!H$39)</f>
        <v>0</v>
      </c>
      <c r="BC1338">
        <f>IF(OR($D1338="51",$D1338="52",$D1338="61"),0,(AE1338/'Totals and Drop Down Lists'!AA$5)*Inputs!I$39)</f>
        <v>0</v>
      </c>
      <c r="BD1338">
        <f>IF(OR($D1338="51",$D1338="52",$D1338="61"),0,(AF1338/'Totals and Drop Down Lists'!AB$5)*Inputs!J$39)</f>
        <v>0</v>
      </c>
      <c r="BE1338">
        <f>IF(OR($D1338="51",$D1338="52",$D1338="61"),0,(AG1338/'Totals and Drop Down Lists'!AC$5)*Inputs!K$39)</f>
        <v>0</v>
      </c>
      <c r="BF1338">
        <f>IF(OR($D1338="51",$D1338="52",$D1338="61"),0,(AH1338/'Totals and Drop Down Lists'!AD$5)*Inputs!L$39)</f>
        <v>0</v>
      </c>
      <c r="BG1338" s="10">
        <f t="shared" si="181"/>
        <v>20166.540753482153</v>
      </c>
    </row>
    <row r="1339" spans="1:59" ht="28.8">
      <c r="A1339" s="1" t="s">
        <v>7460</v>
      </c>
      <c r="B1339" s="1" t="s">
        <v>2488</v>
      </c>
      <c r="C1339" s="1" t="s">
        <v>975</v>
      </c>
      <c r="D1339" s="1" t="s">
        <v>25</v>
      </c>
      <c r="E1339" s="1" t="s">
        <v>2624</v>
      </c>
      <c r="F1339" s="2">
        <v>6945</v>
      </c>
      <c r="G1339" s="2">
        <v>7</v>
      </c>
      <c r="H1339" s="2">
        <v>50</v>
      </c>
      <c r="I1339" s="2">
        <v>1000</v>
      </c>
      <c r="J1339" s="2">
        <v>3317</v>
      </c>
      <c r="K1339" s="2">
        <v>819</v>
      </c>
      <c r="L1339" s="2">
        <v>2</v>
      </c>
      <c r="M1339" s="2">
        <v>0</v>
      </c>
      <c r="N1339" s="2">
        <v>1</v>
      </c>
      <c r="O1339" s="2">
        <v>7</v>
      </c>
      <c r="P1339" s="2">
        <v>11</v>
      </c>
      <c r="Q1339" s="2">
        <v>0</v>
      </c>
      <c r="R1339" s="2">
        <v>1473</v>
      </c>
      <c r="S1339" s="2">
        <v>533900</v>
      </c>
      <c r="T1339" s="2">
        <v>15682400</v>
      </c>
      <c r="U1339" s="2">
        <v>43</v>
      </c>
      <c r="V1339" s="2">
        <v>39</v>
      </c>
      <c r="W1339" s="2">
        <v>0</v>
      </c>
      <c r="X1339" s="2">
        <v>203</v>
      </c>
      <c r="Y1339" s="2">
        <v>4</v>
      </c>
      <c r="Z1339" s="2">
        <v>178</v>
      </c>
      <c r="AA1339" s="9">
        <f t="shared" si="182"/>
        <v>6945</v>
      </c>
      <c r="AB1339" s="9">
        <f t="shared" si="183"/>
        <v>943</v>
      </c>
      <c r="AC1339" s="9">
        <f t="shared" si="184"/>
        <v>1494</v>
      </c>
      <c r="AD1339" s="9">
        <f t="shared" si="185"/>
        <v>1473</v>
      </c>
      <c r="AE1339" s="44">
        <f t="shared" si="186"/>
        <v>1.412271249333339E-5</v>
      </c>
      <c r="AF1339" s="9">
        <f t="shared" si="187"/>
        <v>164</v>
      </c>
      <c r="AG1339" s="9">
        <f t="shared" si="180"/>
        <v>182</v>
      </c>
      <c r="AH1339" s="44">
        <f t="shared" si="188"/>
        <v>1.6720948317745005E-5</v>
      </c>
      <c r="AI1339">
        <f>AA1339/'Totals and Drop Down Lists'!W$6*Inputs!E$37</f>
        <v>6300.0901276557852</v>
      </c>
      <c r="AJ1339">
        <f>AB1339/'Totals and Drop Down Lists'!X$6*Inputs!F$37</f>
        <v>3102.8351133397732</v>
      </c>
      <c r="AK1339">
        <f>AC1339/'Totals and Drop Down Lists'!Y$6*Inputs!G$37</f>
        <v>9848.9526527558937</v>
      </c>
      <c r="AL1339">
        <f>AD1339/'Totals and Drop Down Lists'!Z$6*Inputs!H$37</f>
        <v>11809.779370700999</v>
      </c>
      <c r="AM1339">
        <f>AE1339/'Totals and Drop Down Lists'!AA$6*Inputs!I$37</f>
        <v>1758.1273035935674</v>
      </c>
      <c r="AN1339">
        <f>AF1339/'Totals and Drop Down Lists'!AB$6*Inputs!J$37</f>
        <v>3272.897675016538</v>
      </c>
      <c r="AO1339">
        <f>AG1339/'Totals and Drop Down Lists'!AC$6*Inputs!K$37</f>
        <v>3389.4908645946748</v>
      </c>
      <c r="AP1339">
        <f>AH1339/'Totals and Drop Down Lists'!AD$6*Inputs!L$37</f>
        <v>3934.9392468404353</v>
      </c>
      <c r="AQ1339">
        <f>IF(OR($D1339="51",$D1339="52",$D1339="61"),(AA1339/'Totals and Drop Down Lists'!W$4)*Inputs!E$38,0)</f>
        <v>0</v>
      </c>
      <c r="AR1339">
        <f>IF(OR($D1339="51",$D1339="52",$D1339="61"),(AB1339/'Totals and Drop Down Lists'!X$4)*Inputs!F$38,0)</f>
        <v>0</v>
      </c>
      <c r="AS1339">
        <f>IF(OR($D1339="51",$D1339="52",$D1339="61"),(AC1339/'Totals and Drop Down Lists'!Y$4)*Inputs!G$38,0)</f>
        <v>0</v>
      </c>
      <c r="AT1339">
        <f>IF(OR($D1339="51",$D1339="52",$D1339="61"),(AD1339/'Totals and Drop Down Lists'!Z$4)*Inputs!H$38,0)</f>
        <v>0</v>
      </c>
      <c r="AU1339">
        <f>IF(OR($D1339="51",$D1339="52",$D1339="61"),(AE1339/'Totals and Drop Down Lists'!AA$4)*Inputs!I$38,0)</f>
        <v>0</v>
      </c>
      <c r="AV1339">
        <f>IF(OR($D1339="51",$D1339="52",$D1339="61"),(AF1339/'Totals and Drop Down Lists'!AB$4)*Inputs!J$38,0)</f>
        <v>0</v>
      </c>
      <c r="AW1339">
        <f>IF(OR($D1339="51",$D1339="52",$D1339="61"),(AG1339/'Totals and Drop Down Lists'!AC$4)*Inputs!K$38,0)</f>
        <v>0</v>
      </c>
      <c r="AX1339">
        <f>IF(OR($D1339="51",$D1339="52",$D1339="61"),(AH1339/'Totals and Drop Down Lists'!AD$4)*Inputs!L$38,0)</f>
        <v>0</v>
      </c>
      <c r="AY1339">
        <f>IF(OR($D1339="51",$D1339="52",$D1339="61"),0,(AA1339/'Totals and Drop Down Lists'!W$5)*Inputs!E$39)</f>
        <v>0</v>
      </c>
      <c r="AZ1339">
        <f>IF(OR($D1339="51",$D1339="52",$D1339="61"),0,(AB1339/'Totals and Drop Down Lists'!X$5)*Inputs!F$39)</f>
        <v>0</v>
      </c>
      <c r="BA1339">
        <f>IF(OR($D1339="51",$D1339="52",$D1339="61"),0,(AC1339/'Totals and Drop Down Lists'!Y$5)*Inputs!G$39)</f>
        <v>0</v>
      </c>
      <c r="BB1339">
        <f>IF(OR($D1339="51",$D1339="52",$D1339="61"),0,(AD1339/'Totals and Drop Down Lists'!Z$5)*Inputs!H$39)</f>
        <v>0</v>
      </c>
      <c r="BC1339">
        <f>IF(OR($D1339="51",$D1339="52",$D1339="61"),0,(AE1339/'Totals and Drop Down Lists'!AA$5)*Inputs!I$39)</f>
        <v>0</v>
      </c>
      <c r="BD1339">
        <f>IF(OR($D1339="51",$D1339="52",$D1339="61"),0,(AF1339/'Totals and Drop Down Lists'!AB$5)*Inputs!J$39)</f>
        <v>0</v>
      </c>
      <c r="BE1339">
        <f>IF(OR($D1339="51",$D1339="52",$D1339="61"),0,(AG1339/'Totals and Drop Down Lists'!AC$5)*Inputs!K$39)</f>
        <v>0</v>
      </c>
      <c r="BF1339">
        <f>IF(OR($D1339="51",$D1339="52",$D1339="61"),0,(AH1339/'Totals and Drop Down Lists'!AD$5)*Inputs!L$39)</f>
        <v>0</v>
      </c>
      <c r="BG1339" s="10">
        <f t="shared" si="181"/>
        <v>43417.112354497665</v>
      </c>
    </row>
    <row r="1340" spans="1:59" ht="28.8">
      <c r="A1340" s="1" t="s">
        <v>7460</v>
      </c>
      <c r="B1340" s="1" t="s">
        <v>2488</v>
      </c>
      <c r="C1340" s="1" t="s">
        <v>2625</v>
      </c>
      <c r="D1340" s="1" t="s">
        <v>25</v>
      </c>
      <c r="E1340" s="1" t="s">
        <v>2626</v>
      </c>
      <c r="F1340" s="2">
        <v>55633</v>
      </c>
      <c r="G1340" s="2">
        <v>938</v>
      </c>
      <c r="H1340" s="2">
        <v>31</v>
      </c>
      <c r="I1340" s="2">
        <v>9431</v>
      </c>
      <c r="J1340" s="2">
        <v>22173</v>
      </c>
      <c r="K1340" s="2">
        <v>7284</v>
      </c>
      <c r="L1340" s="2">
        <v>88</v>
      </c>
      <c r="M1340" s="2">
        <v>44</v>
      </c>
      <c r="N1340" s="2">
        <v>0</v>
      </c>
      <c r="O1340" s="2">
        <v>248</v>
      </c>
      <c r="P1340" s="2">
        <v>73</v>
      </c>
      <c r="Q1340" s="2">
        <v>0</v>
      </c>
      <c r="R1340" s="2">
        <v>3666</v>
      </c>
      <c r="S1340" s="2">
        <v>4975400</v>
      </c>
      <c r="T1340" s="2">
        <v>261749600</v>
      </c>
      <c r="U1340" s="2">
        <v>434</v>
      </c>
      <c r="V1340" s="2">
        <v>247</v>
      </c>
      <c r="W1340" s="2">
        <v>40</v>
      </c>
      <c r="X1340" s="2">
        <v>1140</v>
      </c>
      <c r="Y1340" s="2">
        <v>169</v>
      </c>
      <c r="Z1340" s="2">
        <v>815</v>
      </c>
      <c r="AA1340" s="9">
        <f t="shared" si="182"/>
        <v>55633</v>
      </c>
      <c r="AB1340" s="9">
        <f t="shared" si="183"/>
        <v>8462</v>
      </c>
      <c r="AC1340" s="9">
        <f t="shared" si="184"/>
        <v>4119</v>
      </c>
      <c r="AD1340" s="9">
        <f t="shared" si="185"/>
        <v>3666</v>
      </c>
      <c r="AE1340" s="44">
        <f t="shared" si="186"/>
        <v>1.6711337228217667E-4</v>
      </c>
      <c r="AF1340" s="9">
        <f t="shared" si="187"/>
        <v>853</v>
      </c>
      <c r="AG1340" s="9">
        <f t="shared" si="180"/>
        <v>984</v>
      </c>
      <c r="AH1340" s="44">
        <f t="shared" si="188"/>
        <v>1.20279514065003E-4</v>
      </c>
      <c r="AI1340">
        <f>AA1340/'Totals and Drop Down Lists'!W$6*Inputs!E$37</f>
        <v>50466.942270968226</v>
      </c>
      <c r="AJ1340">
        <f>AB1340/'Totals and Drop Down Lists'!X$6*Inputs!F$37</f>
        <v>27843.256340489035</v>
      </c>
      <c r="AK1340">
        <f>AC1340/'Totals and Drop Down Lists'!Y$6*Inputs!G$37</f>
        <v>27153.839341835024</v>
      </c>
      <c r="AL1340">
        <f>AD1340/'Totals and Drop Down Lists'!Z$6*Inputs!H$37</f>
        <v>29392.159655797597</v>
      </c>
      <c r="AM1340">
        <f>AE1340/'Totals and Drop Down Lists'!AA$6*Inputs!I$37</f>
        <v>20803.835151610027</v>
      </c>
      <c r="AN1340">
        <f>AF1340/'Totals and Drop Down Lists'!AB$6*Inputs!J$37</f>
        <v>17023.059248714064</v>
      </c>
      <c r="AO1340">
        <f>AG1340/'Totals and Drop Down Lists'!AC$6*Inputs!K$37</f>
        <v>18325.598960226151</v>
      </c>
      <c r="AP1340">
        <f>AH1340/'Totals and Drop Down Lists'!AD$6*Inputs!L$37</f>
        <v>28305.3671054648</v>
      </c>
      <c r="AQ1340">
        <f>IF(OR($D1340="51",$D1340="52",$D1340="61"),(AA1340/'Totals and Drop Down Lists'!W$4)*Inputs!E$38,0)</f>
        <v>0</v>
      </c>
      <c r="AR1340">
        <f>IF(OR($D1340="51",$D1340="52",$D1340="61"),(AB1340/'Totals and Drop Down Lists'!X$4)*Inputs!F$38,0)</f>
        <v>0</v>
      </c>
      <c r="AS1340">
        <f>IF(OR($D1340="51",$D1340="52",$D1340="61"),(AC1340/'Totals and Drop Down Lists'!Y$4)*Inputs!G$38,0)</f>
        <v>0</v>
      </c>
      <c r="AT1340">
        <f>IF(OR($D1340="51",$D1340="52",$D1340="61"),(AD1340/'Totals and Drop Down Lists'!Z$4)*Inputs!H$38,0)</f>
        <v>0</v>
      </c>
      <c r="AU1340">
        <f>IF(OR($D1340="51",$D1340="52",$D1340="61"),(AE1340/'Totals and Drop Down Lists'!AA$4)*Inputs!I$38,0)</f>
        <v>0</v>
      </c>
      <c r="AV1340">
        <f>IF(OR($D1340="51",$D1340="52",$D1340="61"),(AF1340/'Totals and Drop Down Lists'!AB$4)*Inputs!J$38,0)</f>
        <v>0</v>
      </c>
      <c r="AW1340">
        <f>IF(OR($D1340="51",$D1340="52",$D1340="61"),(AG1340/'Totals and Drop Down Lists'!AC$4)*Inputs!K$38,0)</f>
        <v>0</v>
      </c>
      <c r="AX1340">
        <f>IF(OR($D1340="51",$D1340="52",$D1340="61"),(AH1340/'Totals and Drop Down Lists'!AD$4)*Inputs!L$38,0)</f>
        <v>0</v>
      </c>
      <c r="AY1340">
        <f>IF(OR($D1340="51",$D1340="52",$D1340="61"),0,(AA1340/'Totals and Drop Down Lists'!W$5)*Inputs!E$39)</f>
        <v>0</v>
      </c>
      <c r="AZ1340">
        <f>IF(OR($D1340="51",$D1340="52",$D1340="61"),0,(AB1340/'Totals and Drop Down Lists'!X$5)*Inputs!F$39)</f>
        <v>0</v>
      </c>
      <c r="BA1340">
        <f>IF(OR($D1340="51",$D1340="52",$D1340="61"),0,(AC1340/'Totals and Drop Down Lists'!Y$5)*Inputs!G$39)</f>
        <v>0</v>
      </c>
      <c r="BB1340">
        <f>IF(OR($D1340="51",$D1340="52",$D1340="61"),0,(AD1340/'Totals and Drop Down Lists'!Z$5)*Inputs!H$39)</f>
        <v>0</v>
      </c>
      <c r="BC1340">
        <f>IF(OR($D1340="51",$D1340="52",$D1340="61"),0,(AE1340/'Totals and Drop Down Lists'!AA$5)*Inputs!I$39)</f>
        <v>0</v>
      </c>
      <c r="BD1340">
        <f>IF(OR($D1340="51",$D1340="52",$D1340="61"),0,(AF1340/'Totals and Drop Down Lists'!AB$5)*Inputs!J$39)</f>
        <v>0</v>
      </c>
      <c r="BE1340">
        <f>IF(OR($D1340="51",$D1340="52",$D1340="61"),0,(AG1340/'Totals and Drop Down Lists'!AC$5)*Inputs!K$39)</f>
        <v>0</v>
      </c>
      <c r="BF1340">
        <f>IF(OR($D1340="51",$D1340="52",$D1340="61"),0,(AH1340/'Totals and Drop Down Lists'!AD$5)*Inputs!L$39)</f>
        <v>0</v>
      </c>
      <c r="BG1340" s="10">
        <f t="shared" si="181"/>
        <v>219314.0580751049</v>
      </c>
    </row>
    <row r="1341" spans="1:59" ht="28.8">
      <c r="A1341" s="1" t="s">
        <v>7460</v>
      </c>
      <c r="B1341" s="1" t="s">
        <v>2488</v>
      </c>
      <c r="C1341" s="1" t="s">
        <v>1064</v>
      </c>
      <c r="D1341" s="1" t="s">
        <v>25</v>
      </c>
      <c r="E1341" s="1" t="s">
        <v>2627</v>
      </c>
      <c r="F1341" s="2">
        <v>4930</v>
      </c>
      <c r="G1341" s="2">
        <v>0</v>
      </c>
      <c r="H1341" s="2">
        <v>0</v>
      </c>
      <c r="I1341" s="2">
        <v>546</v>
      </c>
      <c r="J1341" s="2">
        <v>2121</v>
      </c>
      <c r="K1341" s="2">
        <v>567</v>
      </c>
      <c r="L1341" s="2">
        <v>0</v>
      </c>
      <c r="M1341" s="2">
        <v>0</v>
      </c>
      <c r="N1341" s="2">
        <v>0</v>
      </c>
      <c r="O1341" s="2">
        <v>59</v>
      </c>
      <c r="P1341" s="2">
        <v>0</v>
      </c>
      <c r="Q1341" s="2">
        <v>0</v>
      </c>
      <c r="R1341" s="2">
        <v>453</v>
      </c>
      <c r="S1341" s="2">
        <v>323400</v>
      </c>
      <c r="T1341" s="2">
        <v>25242100</v>
      </c>
      <c r="U1341" s="2">
        <v>0</v>
      </c>
      <c r="V1341" s="2">
        <v>30</v>
      </c>
      <c r="W1341" s="2">
        <v>0</v>
      </c>
      <c r="X1341" s="2">
        <v>55</v>
      </c>
      <c r="Y1341" s="2">
        <v>0</v>
      </c>
      <c r="Z1341" s="2">
        <v>25</v>
      </c>
      <c r="AA1341" s="9">
        <f t="shared" si="182"/>
        <v>4930</v>
      </c>
      <c r="AB1341" s="9">
        <f t="shared" si="183"/>
        <v>546</v>
      </c>
      <c r="AC1341" s="9">
        <f t="shared" si="184"/>
        <v>512</v>
      </c>
      <c r="AD1341" s="9">
        <f t="shared" si="185"/>
        <v>453</v>
      </c>
      <c r="AE1341" s="44">
        <f t="shared" si="186"/>
        <v>1.0585740299376858E-5</v>
      </c>
      <c r="AF1341" s="9">
        <f t="shared" si="187"/>
        <v>25</v>
      </c>
      <c r="AG1341" s="9">
        <f t="shared" si="180"/>
        <v>25</v>
      </c>
      <c r="AH1341" s="44">
        <f t="shared" si="188"/>
        <v>2.4867577800948455E-6</v>
      </c>
      <c r="AI1341">
        <f>AA1341/'Totals and Drop Down Lists'!W$6*Inputs!E$37</f>
        <v>4472.2022072488153</v>
      </c>
      <c r="AJ1341">
        <f>AB1341/'Totals and Drop Down Lists'!X$6*Inputs!F$37</f>
        <v>1796.551401785277</v>
      </c>
      <c r="AK1341">
        <f>AC1341/'Totals and Drop Down Lists'!Y$6*Inputs!G$37</f>
        <v>3375.2769465937199</v>
      </c>
      <c r="AL1341">
        <f>AD1341/'Totals and Drop Down Lists'!Z$6*Inputs!H$37</f>
        <v>3631.9280753072317</v>
      </c>
      <c r="AM1341">
        <f>AE1341/'Totals and Drop Down Lists'!AA$6*Inputs!I$37</f>
        <v>1317.8119329321853</v>
      </c>
      <c r="AN1341">
        <f>AF1341/'Totals and Drop Down Lists'!AB$6*Inputs!J$37</f>
        <v>498.9173285086186</v>
      </c>
      <c r="AO1341">
        <f>AG1341/'Totals and Drop Down Lists'!AC$6*Inputs!K$37</f>
        <v>465.58940447729049</v>
      </c>
      <c r="AP1341">
        <f>AH1341/'Totals and Drop Down Lists'!AD$6*Inputs!L$37</f>
        <v>585.20848221846825</v>
      </c>
      <c r="AQ1341">
        <f>IF(OR($D1341="51",$D1341="52",$D1341="61"),(AA1341/'Totals and Drop Down Lists'!W$4)*Inputs!E$38,0)</f>
        <v>0</v>
      </c>
      <c r="AR1341">
        <f>IF(OR($D1341="51",$D1341="52",$D1341="61"),(AB1341/'Totals and Drop Down Lists'!X$4)*Inputs!F$38,0)</f>
        <v>0</v>
      </c>
      <c r="AS1341">
        <f>IF(OR($D1341="51",$D1341="52",$D1341="61"),(AC1341/'Totals and Drop Down Lists'!Y$4)*Inputs!G$38,0)</f>
        <v>0</v>
      </c>
      <c r="AT1341">
        <f>IF(OR($D1341="51",$D1341="52",$D1341="61"),(AD1341/'Totals and Drop Down Lists'!Z$4)*Inputs!H$38,0)</f>
        <v>0</v>
      </c>
      <c r="AU1341">
        <f>IF(OR($D1341="51",$D1341="52",$D1341="61"),(AE1341/'Totals and Drop Down Lists'!AA$4)*Inputs!I$38,0)</f>
        <v>0</v>
      </c>
      <c r="AV1341">
        <f>IF(OR($D1341="51",$D1341="52",$D1341="61"),(AF1341/'Totals and Drop Down Lists'!AB$4)*Inputs!J$38,0)</f>
        <v>0</v>
      </c>
      <c r="AW1341">
        <f>IF(OR($D1341="51",$D1341="52",$D1341="61"),(AG1341/'Totals and Drop Down Lists'!AC$4)*Inputs!K$38,0)</f>
        <v>0</v>
      </c>
      <c r="AX1341">
        <f>IF(OR($D1341="51",$D1341="52",$D1341="61"),(AH1341/'Totals and Drop Down Lists'!AD$4)*Inputs!L$38,0)</f>
        <v>0</v>
      </c>
      <c r="AY1341">
        <f>IF(OR($D1341="51",$D1341="52",$D1341="61"),0,(AA1341/'Totals and Drop Down Lists'!W$5)*Inputs!E$39)</f>
        <v>0</v>
      </c>
      <c r="AZ1341">
        <f>IF(OR($D1341="51",$D1341="52",$D1341="61"),0,(AB1341/'Totals and Drop Down Lists'!X$5)*Inputs!F$39)</f>
        <v>0</v>
      </c>
      <c r="BA1341">
        <f>IF(OR($D1341="51",$D1341="52",$D1341="61"),0,(AC1341/'Totals and Drop Down Lists'!Y$5)*Inputs!G$39)</f>
        <v>0</v>
      </c>
      <c r="BB1341">
        <f>IF(OR($D1341="51",$D1341="52",$D1341="61"),0,(AD1341/'Totals and Drop Down Lists'!Z$5)*Inputs!H$39)</f>
        <v>0</v>
      </c>
      <c r="BC1341">
        <f>IF(OR($D1341="51",$D1341="52",$D1341="61"),0,(AE1341/'Totals and Drop Down Lists'!AA$5)*Inputs!I$39)</f>
        <v>0</v>
      </c>
      <c r="BD1341">
        <f>IF(OR($D1341="51",$D1341="52",$D1341="61"),0,(AF1341/'Totals and Drop Down Lists'!AB$5)*Inputs!J$39)</f>
        <v>0</v>
      </c>
      <c r="BE1341">
        <f>IF(OR($D1341="51",$D1341="52",$D1341="61"),0,(AG1341/'Totals and Drop Down Lists'!AC$5)*Inputs!K$39)</f>
        <v>0</v>
      </c>
      <c r="BF1341">
        <f>IF(OR($D1341="51",$D1341="52",$D1341="61"),0,(AH1341/'Totals and Drop Down Lists'!AD$5)*Inputs!L$39)</f>
        <v>0</v>
      </c>
      <c r="BG1341" s="10">
        <f t="shared" si="181"/>
        <v>16143.485779071607</v>
      </c>
    </row>
    <row r="1342" spans="1:59" ht="28.8">
      <c r="A1342" s="1" t="s">
        <v>7460</v>
      </c>
      <c r="B1342" s="1" t="s">
        <v>2488</v>
      </c>
      <c r="C1342" s="1" t="s">
        <v>2628</v>
      </c>
      <c r="D1342" s="1" t="s">
        <v>25</v>
      </c>
      <c r="E1342" s="1" t="s">
        <v>2629</v>
      </c>
      <c r="F1342" s="2">
        <v>23146</v>
      </c>
      <c r="G1342" s="2">
        <v>320</v>
      </c>
      <c r="H1342" s="2">
        <v>0</v>
      </c>
      <c r="I1342" s="2">
        <v>4385</v>
      </c>
      <c r="J1342" s="2">
        <v>7429</v>
      </c>
      <c r="K1342" s="2">
        <v>2680</v>
      </c>
      <c r="L1342" s="2">
        <v>128</v>
      </c>
      <c r="M1342" s="2">
        <v>137</v>
      </c>
      <c r="N1342" s="2">
        <v>0</v>
      </c>
      <c r="O1342" s="2">
        <v>140</v>
      </c>
      <c r="P1342" s="2">
        <v>25</v>
      </c>
      <c r="Q1342" s="2">
        <v>0</v>
      </c>
      <c r="R1342" s="2">
        <v>835</v>
      </c>
      <c r="S1342" s="2">
        <v>1704700</v>
      </c>
      <c r="T1342" s="2">
        <v>105598000</v>
      </c>
      <c r="U1342" s="2">
        <v>86</v>
      </c>
      <c r="V1342" s="2">
        <v>150</v>
      </c>
      <c r="W1342" s="2">
        <v>0</v>
      </c>
      <c r="X1342" s="2">
        <v>359</v>
      </c>
      <c r="Y1342" s="2">
        <v>40</v>
      </c>
      <c r="Z1342" s="2">
        <v>204</v>
      </c>
      <c r="AA1342" s="9">
        <f t="shared" si="182"/>
        <v>23146</v>
      </c>
      <c r="AB1342" s="9">
        <f t="shared" si="183"/>
        <v>4065</v>
      </c>
      <c r="AC1342" s="9">
        <f t="shared" si="184"/>
        <v>1265</v>
      </c>
      <c r="AD1342" s="9">
        <f t="shared" si="185"/>
        <v>835</v>
      </c>
      <c r="AE1342" s="44">
        <f t="shared" si="186"/>
        <v>6.752040143150863E-5</v>
      </c>
      <c r="AF1342" s="9">
        <f t="shared" si="187"/>
        <v>209</v>
      </c>
      <c r="AG1342" s="9">
        <f t="shared" si="180"/>
        <v>244</v>
      </c>
      <c r="AH1342" s="44">
        <f t="shared" si="188"/>
        <v>3.2752567346888166E-5</v>
      </c>
      <c r="AI1342">
        <f>AA1342/'Totals and Drop Down Lists'!W$6*Inputs!E$37</f>
        <v>20996.671863890686</v>
      </c>
      <c r="AJ1342">
        <f>AB1342/'Totals and Drop Down Lists'!X$6*Inputs!F$37</f>
        <v>13375.42389790687</v>
      </c>
      <c r="AK1342">
        <f>AC1342/'Totals and Drop Down Lists'!Y$6*Inputs!G$37</f>
        <v>8339.3072996895626</v>
      </c>
      <c r="AL1342">
        <f>AD1342/'Totals and Drop Down Lists'!Z$6*Inputs!H$37</f>
        <v>6694.6135604448973</v>
      </c>
      <c r="AM1342">
        <f>AE1342/'Totals and Drop Down Lists'!AA$6*Inputs!I$37</f>
        <v>8405.5709101470529</v>
      </c>
      <c r="AN1342">
        <f>AF1342/'Totals and Drop Down Lists'!AB$6*Inputs!J$37</f>
        <v>4170.9488663320508</v>
      </c>
      <c r="AO1342">
        <f>AG1342/'Totals and Drop Down Lists'!AC$6*Inputs!K$37</f>
        <v>4544.1525876983551</v>
      </c>
      <c r="AP1342">
        <f>AH1342/'Totals and Drop Down Lists'!AD$6*Inputs!L$37</f>
        <v>7707.6586948888726</v>
      </c>
      <c r="AQ1342">
        <f>IF(OR($D1342="51",$D1342="52",$D1342="61"),(AA1342/'Totals and Drop Down Lists'!W$4)*Inputs!E$38,0)</f>
        <v>0</v>
      </c>
      <c r="AR1342">
        <f>IF(OR($D1342="51",$D1342="52",$D1342="61"),(AB1342/'Totals and Drop Down Lists'!X$4)*Inputs!F$38,0)</f>
        <v>0</v>
      </c>
      <c r="AS1342">
        <f>IF(OR($D1342="51",$D1342="52",$D1342="61"),(AC1342/'Totals and Drop Down Lists'!Y$4)*Inputs!G$38,0)</f>
        <v>0</v>
      </c>
      <c r="AT1342">
        <f>IF(OR($D1342="51",$D1342="52",$D1342="61"),(AD1342/'Totals and Drop Down Lists'!Z$4)*Inputs!H$38,0)</f>
        <v>0</v>
      </c>
      <c r="AU1342">
        <f>IF(OR($D1342="51",$D1342="52",$D1342="61"),(AE1342/'Totals and Drop Down Lists'!AA$4)*Inputs!I$38,0)</f>
        <v>0</v>
      </c>
      <c r="AV1342">
        <f>IF(OR($D1342="51",$D1342="52",$D1342="61"),(AF1342/'Totals and Drop Down Lists'!AB$4)*Inputs!J$38,0)</f>
        <v>0</v>
      </c>
      <c r="AW1342">
        <f>IF(OR($D1342="51",$D1342="52",$D1342="61"),(AG1342/'Totals and Drop Down Lists'!AC$4)*Inputs!K$38,0)</f>
        <v>0</v>
      </c>
      <c r="AX1342">
        <f>IF(OR($D1342="51",$D1342="52",$D1342="61"),(AH1342/'Totals and Drop Down Lists'!AD$4)*Inputs!L$38,0)</f>
        <v>0</v>
      </c>
      <c r="AY1342">
        <f>IF(OR($D1342="51",$D1342="52",$D1342="61"),0,(AA1342/'Totals and Drop Down Lists'!W$5)*Inputs!E$39)</f>
        <v>0</v>
      </c>
      <c r="AZ1342">
        <f>IF(OR($D1342="51",$D1342="52",$D1342="61"),0,(AB1342/'Totals and Drop Down Lists'!X$5)*Inputs!F$39)</f>
        <v>0</v>
      </c>
      <c r="BA1342">
        <f>IF(OR($D1342="51",$D1342="52",$D1342="61"),0,(AC1342/'Totals and Drop Down Lists'!Y$5)*Inputs!G$39)</f>
        <v>0</v>
      </c>
      <c r="BB1342">
        <f>IF(OR($D1342="51",$D1342="52",$D1342="61"),0,(AD1342/'Totals and Drop Down Lists'!Z$5)*Inputs!H$39)</f>
        <v>0</v>
      </c>
      <c r="BC1342">
        <f>IF(OR($D1342="51",$D1342="52",$D1342="61"),0,(AE1342/'Totals and Drop Down Lists'!AA$5)*Inputs!I$39)</f>
        <v>0</v>
      </c>
      <c r="BD1342">
        <f>IF(OR($D1342="51",$D1342="52",$D1342="61"),0,(AF1342/'Totals and Drop Down Lists'!AB$5)*Inputs!J$39)</f>
        <v>0</v>
      </c>
      <c r="BE1342">
        <f>IF(OR($D1342="51",$D1342="52",$D1342="61"),0,(AG1342/'Totals and Drop Down Lists'!AC$5)*Inputs!K$39)</f>
        <v>0</v>
      </c>
      <c r="BF1342">
        <f>IF(OR($D1342="51",$D1342="52",$D1342="61"),0,(AH1342/'Totals and Drop Down Lists'!AD$5)*Inputs!L$39)</f>
        <v>0</v>
      </c>
      <c r="BG1342" s="10">
        <f t="shared" si="181"/>
        <v>74234.347680998355</v>
      </c>
    </row>
    <row r="1343" spans="1:59" ht="28.8">
      <c r="A1343" s="1" t="s">
        <v>7460</v>
      </c>
      <c r="B1343" s="1" t="s">
        <v>2488</v>
      </c>
      <c r="C1343" s="1" t="s">
        <v>2630</v>
      </c>
      <c r="D1343" s="1" t="s">
        <v>25</v>
      </c>
      <c r="E1343" s="1" t="s">
        <v>2631</v>
      </c>
      <c r="F1343" s="2">
        <v>2553</v>
      </c>
      <c r="G1343" s="2">
        <v>5</v>
      </c>
      <c r="H1343" s="2">
        <v>0</v>
      </c>
      <c r="I1343" s="2">
        <v>324</v>
      </c>
      <c r="J1343" s="2">
        <v>1099</v>
      </c>
      <c r="K1343" s="2">
        <v>239</v>
      </c>
      <c r="L1343" s="2">
        <v>0</v>
      </c>
      <c r="M1343" s="2">
        <v>0</v>
      </c>
      <c r="N1343" s="2">
        <v>0</v>
      </c>
      <c r="O1343" s="2">
        <v>6</v>
      </c>
      <c r="P1343" s="2">
        <v>0</v>
      </c>
      <c r="Q1343" s="2">
        <v>0</v>
      </c>
      <c r="R1343" s="2">
        <v>370</v>
      </c>
      <c r="S1343" s="2">
        <v>97000</v>
      </c>
      <c r="T1343" s="2">
        <v>6885700</v>
      </c>
      <c r="U1343" s="2">
        <v>34</v>
      </c>
      <c r="V1343" s="2">
        <v>20</v>
      </c>
      <c r="W1343" s="2">
        <v>4</v>
      </c>
      <c r="X1343" s="2">
        <v>30</v>
      </c>
      <c r="Y1343" s="2">
        <v>4</v>
      </c>
      <c r="Z1343" s="2">
        <v>10</v>
      </c>
      <c r="AA1343" s="9">
        <f t="shared" si="182"/>
        <v>2553</v>
      </c>
      <c r="AB1343" s="9">
        <f t="shared" si="183"/>
        <v>319</v>
      </c>
      <c r="AC1343" s="9">
        <f t="shared" si="184"/>
        <v>376</v>
      </c>
      <c r="AD1343" s="9">
        <f t="shared" si="185"/>
        <v>370</v>
      </c>
      <c r="AE1343" s="44">
        <f t="shared" si="186"/>
        <v>3.6298936025078564E-6</v>
      </c>
      <c r="AF1343" s="9">
        <f t="shared" si="187"/>
        <v>6</v>
      </c>
      <c r="AG1343" s="9">
        <f t="shared" si="180"/>
        <v>14</v>
      </c>
      <c r="AH1343" s="44">
        <f t="shared" si="188"/>
        <v>1.1328680547998957E-6</v>
      </c>
      <c r="AI1343">
        <f>AA1343/'Totals and Drop Down Lists'!W$6*Inputs!E$37</f>
        <v>2315.929459453595</v>
      </c>
      <c r="AJ1343">
        <f>AB1343/'Totals and Drop Down Lists'!X$6*Inputs!F$37</f>
        <v>1049.6335112994566</v>
      </c>
      <c r="AK1343">
        <f>AC1343/'Totals and Drop Down Lists'!Y$6*Inputs!G$37</f>
        <v>2478.7190076547631</v>
      </c>
      <c r="AL1343">
        <f>AD1343/'Totals and Drop Down Lists'!Z$6*Inputs!H$37</f>
        <v>2966.475469897739</v>
      </c>
      <c r="AM1343">
        <f>AE1343/'Totals and Drop Down Lists'!AA$6*Inputs!I$37</f>
        <v>451.88309644632409</v>
      </c>
      <c r="AN1343">
        <f>AF1343/'Totals and Drop Down Lists'!AB$6*Inputs!J$37</f>
        <v>119.74015884206844</v>
      </c>
      <c r="AO1343">
        <f>AG1343/'Totals and Drop Down Lists'!AC$6*Inputs!K$37</f>
        <v>260.73006650728269</v>
      </c>
      <c r="AP1343">
        <f>AH1343/'Totals and Drop Down Lists'!AD$6*Inputs!L$37</f>
        <v>266.59773630142212</v>
      </c>
      <c r="AQ1343">
        <f>IF(OR($D1343="51",$D1343="52",$D1343="61"),(AA1343/'Totals and Drop Down Lists'!W$4)*Inputs!E$38,0)</f>
        <v>0</v>
      </c>
      <c r="AR1343">
        <f>IF(OR($D1343="51",$D1343="52",$D1343="61"),(AB1343/'Totals and Drop Down Lists'!X$4)*Inputs!F$38,0)</f>
        <v>0</v>
      </c>
      <c r="AS1343">
        <f>IF(OR($D1343="51",$D1343="52",$D1343="61"),(AC1343/'Totals and Drop Down Lists'!Y$4)*Inputs!G$38,0)</f>
        <v>0</v>
      </c>
      <c r="AT1343">
        <f>IF(OR($D1343="51",$D1343="52",$D1343="61"),(AD1343/'Totals and Drop Down Lists'!Z$4)*Inputs!H$38,0)</f>
        <v>0</v>
      </c>
      <c r="AU1343">
        <f>IF(OR($D1343="51",$D1343="52",$D1343="61"),(AE1343/'Totals and Drop Down Lists'!AA$4)*Inputs!I$38,0)</f>
        <v>0</v>
      </c>
      <c r="AV1343">
        <f>IF(OR($D1343="51",$D1343="52",$D1343="61"),(AF1343/'Totals and Drop Down Lists'!AB$4)*Inputs!J$38,0)</f>
        <v>0</v>
      </c>
      <c r="AW1343">
        <f>IF(OR($D1343="51",$D1343="52",$D1343="61"),(AG1343/'Totals and Drop Down Lists'!AC$4)*Inputs!K$38,0)</f>
        <v>0</v>
      </c>
      <c r="AX1343">
        <f>IF(OR($D1343="51",$D1343="52",$D1343="61"),(AH1343/'Totals and Drop Down Lists'!AD$4)*Inputs!L$38,0)</f>
        <v>0</v>
      </c>
      <c r="AY1343">
        <f>IF(OR($D1343="51",$D1343="52",$D1343="61"),0,(AA1343/'Totals and Drop Down Lists'!W$5)*Inputs!E$39)</f>
        <v>0</v>
      </c>
      <c r="AZ1343">
        <f>IF(OR($D1343="51",$D1343="52",$D1343="61"),0,(AB1343/'Totals and Drop Down Lists'!X$5)*Inputs!F$39)</f>
        <v>0</v>
      </c>
      <c r="BA1343">
        <f>IF(OR($D1343="51",$D1343="52",$D1343="61"),0,(AC1343/'Totals and Drop Down Lists'!Y$5)*Inputs!G$39)</f>
        <v>0</v>
      </c>
      <c r="BB1343">
        <f>IF(OR($D1343="51",$D1343="52",$D1343="61"),0,(AD1343/'Totals and Drop Down Lists'!Z$5)*Inputs!H$39)</f>
        <v>0</v>
      </c>
      <c r="BC1343">
        <f>IF(OR($D1343="51",$D1343="52",$D1343="61"),0,(AE1343/'Totals and Drop Down Lists'!AA$5)*Inputs!I$39)</f>
        <v>0</v>
      </c>
      <c r="BD1343">
        <f>IF(OR($D1343="51",$D1343="52",$D1343="61"),0,(AF1343/'Totals and Drop Down Lists'!AB$5)*Inputs!J$39)</f>
        <v>0</v>
      </c>
      <c r="BE1343">
        <f>IF(OR($D1343="51",$D1343="52",$D1343="61"),0,(AG1343/'Totals and Drop Down Lists'!AC$5)*Inputs!K$39)</f>
        <v>0</v>
      </c>
      <c r="BF1343">
        <f>IF(OR($D1343="51",$D1343="52",$D1343="61"),0,(AH1343/'Totals and Drop Down Lists'!AD$5)*Inputs!L$39)</f>
        <v>0</v>
      </c>
      <c r="BG1343" s="10">
        <f t="shared" si="181"/>
        <v>9909.7085064026523</v>
      </c>
    </row>
    <row r="1344" spans="1:59" ht="28.8">
      <c r="A1344" s="1" t="s">
        <v>7460</v>
      </c>
      <c r="B1344" s="1" t="s">
        <v>2488</v>
      </c>
      <c r="C1344" s="1" t="s">
        <v>2632</v>
      </c>
      <c r="D1344" s="1" t="s">
        <v>25</v>
      </c>
      <c r="E1344" s="1" t="s">
        <v>2633</v>
      </c>
      <c r="F1344" s="2">
        <v>6063</v>
      </c>
      <c r="G1344" s="2">
        <v>46</v>
      </c>
      <c r="H1344" s="2">
        <v>0</v>
      </c>
      <c r="I1344" s="2">
        <v>993</v>
      </c>
      <c r="J1344" s="2">
        <v>2727</v>
      </c>
      <c r="K1344" s="2">
        <v>1241</v>
      </c>
      <c r="L1344" s="2">
        <v>7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407</v>
      </c>
      <c r="S1344" s="2">
        <v>594500</v>
      </c>
      <c r="T1344" s="2">
        <v>32085600</v>
      </c>
      <c r="U1344" s="2">
        <v>0</v>
      </c>
      <c r="V1344" s="2">
        <v>99</v>
      </c>
      <c r="W1344" s="2">
        <v>0</v>
      </c>
      <c r="X1344" s="2">
        <v>294</v>
      </c>
      <c r="Y1344" s="2">
        <v>85</v>
      </c>
      <c r="Z1344" s="2">
        <v>145</v>
      </c>
      <c r="AA1344" s="9">
        <f t="shared" si="182"/>
        <v>6063</v>
      </c>
      <c r="AB1344" s="9">
        <f t="shared" si="183"/>
        <v>947</v>
      </c>
      <c r="AC1344" s="9">
        <f t="shared" si="184"/>
        <v>414</v>
      </c>
      <c r="AD1344" s="9">
        <f t="shared" si="185"/>
        <v>407</v>
      </c>
      <c r="AE1344" s="44">
        <f t="shared" si="186"/>
        <v>3.9441571542289601E-5</v>
      </c>
      <c r="AF1344" s="9">
        <f t="shared" si="187"/>
        <v>195</v>
      </c>
      <c r="AG1344" s="9">
        <f t="shared" si="180"/>
        <v>230</v>
      </c>
      <c r="AH1344" s="44">
        <f t="shared" si="188"/>
        <v>3.8946242698078E-5</v>
      </c>
      <c r="AI1344">
        <f>AA1344/'Totals and Drop Down Lists'!W$6*Inputs!E$37</f>
        <v>5499.9922885496071</v>
      </c>
      <c r="AJ1344">
        <f>AB1344/'Totals and Drop Down Lists'!X$6*Inputs!F$37</f>
        <v>3115.996662070801</v>
      </c>
      <c r="AK1344">
        <f>AC1344/'Totals and Drop Down Lists'!Y$6*Inputs!G$37</f>
        <v>2729.2278435347657</v>
      </c>
      <c r="AL1344">
        <f>AD1344/'Totals and Drop Down Lists'!Z$6*Inputs!H$37</f>
        <v>3263.1230168875127</v>
      </c>
      <c r="AM1344">
        <f>AE1344/'Totals and Drop Down Lists'!AA$6*Inputs!I$37</f>
        <v>4910.0556184140842</v>
      </c>
      <c r="AN1344">
        <f>AF1344/'Totals and Drop Down Lists'!AB$6*Inputs!J$37</f>
        <v>3891.555162367225</v>
      </c>
      <c r="AO1344">
        <f>AG1344/'Totals and Drop Down Lists'!AC$6*Inputs!K$37</f>
        <v>4283.4225211910725</v>
      </c>
      <c r="AP1344">
        <f>AH1344/'Totals and Drop Down Lists'!AD$6*Inputs!L$37</f>
        <v>9165.2157519680295</v>
      </c>
      <c r="AQ1344">
        <f>IF(OR($D1344="51",$D1344="52",$D1344="61"),(AA1344/'Totals and Drop Down Lists'!W$4)*Inputs!E$38,0)</f>
        <v>0</v>
      </c>
      <c r="AR1344">
        <f>IF(OR($D1344="51",$D1344="52",$D1344="61"),(AB1344/'Totals and Drop Down Lists'!X$4)*Inputs!F$38,0)</f>
        <v>0</v>
      </c>
      <c r="AS1344">
        <f>IF(OR($D1344="51",$D1344="52",$D1344="61"),(AC1344/'Totals and Drop Down Lists'!Y$4)*Inputs!G$38,0)</f>
        <v>0</v>
      </c>
      <c r="AT1344">
        <f>IF(OR($D1344="51",$D1344="52",$D1344="61"),(AD1344/'Totals and Drop Down Lists'!Z$4)*Inputs!H$38,0)</f>
        <v>0</v>
      </c>
      <c r="AU1344">
        <f>IF(OR($D1344="51",$D1344="52",$D1344="61"),(AE1344/'Totals and Drop Down Lists'!AA$4)*Inputs!I$38,0)</f>
        <v>0</v>
      </c>
      <c r="AV1344">
        <f>IF(OR($D1344="51",$D1344="52",$D1344="61"),(AF1344/'Totals and Drop Down Lists'!AB$4)*Inputs!J$38,0)</f>
        <v>0</v>
      </c>
      <c r="AW1344">
        <f>IF(OR($D1344="51",$D1344="52",$D1344="61"),(AG1344/'Totals and Drop Down Lists'!AC$4)*Inputs!K$38,0)</f>
        <v>0</v>
      </c>
      <c r="AX1344">
        <f>IF(OR($D1344="51",$D1344="52",$D1344="61"),(AH1344/'Totals and Drop Down Lists'!AD$4)*Inputs!L$38,0)</f>
        <v>0</v>
      </c>
      <c r="AY1344">
        <f>IF(OR($D1344="51",$D1344="52",$D1344="61"),0,(AA1344/'Totals and Drop Down Lists'!W$5)*Inputs!E$39)</f>
        <v>0</v>
      </c>
      <c r="AZ1344">
        <f>IF(OR($D1344="51",$D1344="52",$D1344="61"),0,(AB1344/'Totals and Drop Down Lists'!X$5)*Inputs!F$39)</f>
        <v>0</v>
      </c>
      <c r="BA1344">
        <f>IF(OR($D1344="51",$D1344="52",$D1344="61"),0,(AC1344/'Totals and Drop Down Lists'!Y$5)*Inputs!G$39)</f>
        <v>0</v>
      </c>
      <c r="BB1344">
        <f>IF(OR($D1344="51",$D1344="52",$D1344="61"),0,(AD1344/'Totals and Drop Down Lists'!Z$5)*Inputs!H$39)</f>
        <v>0</v>
      </c>
      <c r="BC1344">
        <f>IF(OR($D1344="51",$D1344="52",$D1344="61"),0,(AE1344/'Totals and Drop Down Lists'!AA$5)*Inputs!I$39)</f>
        <v>0</v>
      </c>
      <c r="BD1344">
        <f>IF(OR($D1344="51",$D1344="52",$D1344="61"),0,(AF1344/'Totals and Drop Down Lists'!AB$5)*Inputs!J$39)</f>
        <v>0</v>
      </c>
      <c r="BE1344">
        <f>IF(OR($D1344="51",$D1344="52",$D1344="61"),0,(AG1344/'Totals and Drop Down Lists'!AC$5)*Inputs!K$39)</f>
        <v>0</v>
      </c>
      <c r="BF1344">
        <f>IF(OR($D1344="51",$D1344="52",$D1344="61"),0,(AH1344/'Totals and Drop Down Lists'!AD$5)*Inputs!L$39)</f>
        <v>0</v>
      </c>
      <c r="BG1344" s="10">
        <f t="shared" si="181"/>
        <v>36858.588864983103</v>
      </c>
    </row>
    <row r="1345" spans="1:59" ht="28.8">
      <c r="A1345" s="1" t="s">
        <v>7460</v>
      </c>
      <c r="B1345" s="1" t="s">
        <v>2488</v>
      </c>
      <c r="C1345" s="1" t="s">
        <v>2634</v>
      </c>
      <c r="D1345" s="1" t="s">
        <v>25</v>
      </c>
      <c r="E1345" s="1" t="s">
        <v>2635</v>
      </c>
      <c r="F1345" s="2">
        <v>3790</v>
      </c>
      <c r="G1345" s="2">
        <v>24</v>
      </c>
      <c r="H1345" s="2">
        <v>0</v>
      </c>
      <c r="I1345" s="2">
        <v>572</v>
      </c>
      <c r="J1345" s="2">
        <v>1726</v>
      </c>
      <c r="K1345" s="2">
        <v>351</v>
      </c>
      <c r="L1345" s="2">
        <v>1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1031</v>
      </c>
      <c r="S1345" s="2">
        <v>77600</v>
      </c>
      <c r="T1345" s="2">
        <v>5431300</v>
      </c>
      <c r="U1345" s="2">
        <v>18</v>
      </c>
      <c r="V1345" s="2">
        <v>68</v>
      </c>
      <c r="W1345" s="2">
        <v>10</v>
      </c>
      <c r="X1345" s="2">
        <v>88</v>
      </c>
      <c r="Y1345" s="2">
        <v>14</v>
      </c>
      <c r="Z1345" s="2">
        <v>54</v>
      </c>
      <c r="AA1345" s="9">
        <f t="shared" si="182"/>
        <v>3790</v>
      </c>
      <c r="AB1345" s="9">
        <f t="shared" si="183"/>
        <v>548</v>
      </c>
      <c r="AC1345" s="9">
        <f t="shared" si="184"/>
        <v>1032</v>
      </c>
      <c r="AD1345" s="9">
        <f t="shared" si="185"/>
        <v>1031</v>
      </c>
      <c r="AE1345" s="44">
        <f t="shared" si="186"/>
        <v>4.9850466581157532E-6</v>
      </c>
      <c r="AF1345" s="9">
        <f t="shared" si="187"/>
        <v>10</v>
      </c>
      <c r="AG1345" s="9">
        <f t="shared" si="180"/>
        <v>68</v>
      </c>
      <c r="AH1345" s="44">
        <f t="shared" si="188"/>
        <v>5.1454850901040131E-6</v>
      </c>
      <c r="AI1345">
        <f>AA1345/'Totals and Drop Down Lists'!W$6*Inputs!E$37</f>
        <v>3438.0621430979736</v>
      </c>
      <c r="AJ1345">
        <f>AB1345/'Totals and Drop Down Lists'!X$6*Inputs!F$37</f>
        <v>1803.1321761507909</v>
      </c>
      <c r="AK1345">
        <f>AC1345/'Totals and Drop Down Lists'!Y$6*Inputs!G$37</f>
        <v>6803.2925954779666</v>
      </c>
      <c r="AL1345">
        <f>AD1345/'Totals and Drop Down Lists'!Z$6*Inputs!H$37</f>
        <v>8266.0438093637003</v>
      </c>
      <c r="AM1345">
        <f>AE1345/'Totals and Drop Down Lists'!AA$6*Inputs!I$37</f>
        <v>620.58521997515516</v>
      </c>
      <c r="AN1345">
        <f>AF1345/'Totals and Drop Down Lists'!AB$6*Inputs!J$37</f>
        <v>199.56693140344743</v>
      </c>
      <c r="AO1345">
        <f>AG1345/'Totals and Drop Down Lists'!AC$6*Inputs!K$37</f>
        <v>1266.4031801782301</v>
      </c>
      <c r="AP1345">
        <f>AH1345/'Totals and Drop Down Lists'!AD$6*Inputs!L$37</f>
        <v>1210.8865382710014</v>
      </c>
      <c r="AQ1345">
        <f>IF(OR($D1345="51",$D1345="52",$D1345="61"),(AA1345/'Totals and Drop Down Lists'!W$4)*Inputs!E$38,0)</f>
        <v>0</v>
      </c>
      <c r="AR1345">
        <f>IF(OR($D1345="51",$D1345="52",$D1345="61"),(AB1345/'Totals and Drop Down Lists'!X$4)*Inputs!F$38,0)</f>
        <v>0</v>
      </c>
      <c r="AS1345">
        <f>IF(OR($D1345="51",$D1345="52",$D1345="61"),(AC1345/'Totals and Drop Down Lists'!Y$4)*Inputs!G$38,0)</f>
        <v>0</v>
      </c>
      <c r="AT1345">
        <f>IF(OR($D1345="51",$D1345="52",$D1345="61"),(AD1345/'Totals and Drop Down Lists'!Z$4)*Inputs!H$38,0)</f>
        <v>0</v>
      </c>
      <c r="AU1345">
        <f>IF(OR($D1345="51",$D1345="52",$D1345="61"),(AE1345/'Totals and Drop Down Lists'!AA$4)*Inputs!I$38,0)</f>
        <v>0</v>
      </c>
      <c r="AV1345">
        <f>IF(OR($D1345="51",$D1345="52",$D1345="61"),(AF1345/'Totals and Drop Down Lists'!AB$4)*Inputs!J$38,0)</f>
        <v>0</v>
      </c>
      <c r="AW1345">
        <f>IF(OR($D1345="51",$D1345="52",$D1345="61"),(AG1345/'Totals and Drop Down Lists'!AC$4)*Inputs!K$38,0)</f>
        <v>0</v>
      </c>
      <c r="AX1345">
        <f>IF(OR($D1345="51",$D1345="52",$D1345="61"),(AH1345/'Totals and Drop Down Lists'!AD$4)*Inputs!L$38,0)</f>
        <v>0</v>
      </c>
      <c r="AY1345">
        <f>IF(OR($D1345="51",$D1345="52",$D1345="61"),0,(AA1345/'Totals and Drop Down Lists'!W$5)*Inputs!E$39)</f>
        <v>0</v>
      </c>
      <c r="AZ1345">
        <f>IF(OR($D1345="51",$D1345="52",$D1345="61"),0,(AB1345/'Totals and Drop Down Lists'!X$5)*Inputs!F$39)</f>
        <v>0</v>
      </c>
      <c r="BA1345">
        <f>IF(OR($D1345="51",$D1345="52",$D1345="61"),0,(AC1345/'Totals and Drop Down Lists'!Y$5)*Inputs!G$39)</f>
        <v>0</v>
      </c>
      <c r="BB1345">
        <f>IF(OR($D1345="51",$D1345="52",$D1345="61"),0,(AD1345/'Totals and Drop Down Lists'!Z$5)*Inputs!H$39)</f>
        <v>0</v>
      </c>
      <c r="BC1345">
        <f>IF(OR($D1345="51",$D1345="52",$D1345="61"),0,(AE1345/'Totals and Drop Down Lists'!AA$5)*Inputs!I$39)</f>
        <v>0</v>
      </c>
      <c r="BD1345">
        <f>IF(OR($D1345="51",$D1345="52",$D1345="61"),0,(AF1345/'Totals and Drop Down Lists'!AB$5)*Inputs!J$39)</f>
        <v>0</v>
      </c>
      <c r="BE1345">
        <f>IF(OR($D1345="51",$D1345="52",$D1345="61"),0,(AG1345/'Totals and Drop Down Lists'!AC$5)*Inputs!K$39)</f>
        <v>0</v>
      </c>
      <c r="BF1345">
        <f>IF(OR($D1345="51",$D1345="52",$D1345="61"),0,(AH1345/'Totals and Drop Down Lists'!AD$5)*Inputs!L$39)</f>
        <v>0</v>
      </c>
      <c r="BG1345" s="10">
        <f t="shared" si="181"/>
        <v>23607.972593918261</v>
      </c>
    </row>
    <row r="1346" spans="1:59" ht="28.8">
      <c r="A1346" s="1" t="s">
        <v>7460</v>
      </c>
      <c r="B1346" s="1" t="s">
        <v>2488</v>
      </c>
      <c r="C1346" s="1" t="s">
        <v>1420</v>
      </c>
      <c r="D1346" s="1" t="s">
        <v>25</v>
      </c>
      <c r="E1346" s="1" t="s">
        <v>2636</v>
      </c>
      <c r="F1346" s="2">
        <v>4391</v>
      </c>
      <c r="G1346" s="2">
        <v>19</v>
      </c>
      <c r="H1346" s="2">
        <v>0</v>
      </c>
      <c r="I1346" s="2">
        <v>649</v>
      </c>
      <c r="J1346" s="2">
        <v>1884</v>
      </c>
      <c r="K1346" s="2">
        <v>349</v>
      </c>
      <c r="L1346" s="2">
        <v>13</v>
      </c>
      <c r="M1346" s="2">
        <v>0</v>
      </c>
      <c r="N1346" s="2">
        <v>0</v>
      </c>
      <c r="O1346" s="2">
        <v>8</v>
      </c>
      <c r="P1346" s="2">
        <v>12</v>
      </c>
      <c r="Q1346" s="2">
        <v>0</v>
      </c>
      <c r="R1346" s="2">
        <v>1114</v>
      </c>
      <c r="S1346" s="2">
        <v>133100</v>
      </c>
      <c r="T1346" s="2">
        <v>10223600</v>
      </c>
      <c r="U1346" s="2">
        <v>27</v>
      </c>
      <c r="V1346" s="2">
        <v>24</v>
      </c>
      <c r="W1346" s="2">
        <v>10</v>
      </c>
      <c r="X1346" s="2">
        <v>52</v>
      </c>
      <c r="Y1346" s="2">
        <v>8</v>
      </c>
      <c r="Z1346" s="2">
        <v>22</v>
      </c>
      <c r="AA1346" s="9">
        <f t="shared" si="182"/>
        <v>4391</v>
      </c>
      <c r="AB1346" s="9">
        <f t="shared" si="183"/>
        <v>630</v>
      </c>
      <c r="AC1346" s="9">
        <f t="shared" si="184"/>
        <v>1147</v>
      </c>
      <c r="AD1346" s="9">
        <f t="shared" si="185"/>
        <v>1114</v>
      </c>
      <c r="AE1346" s="44">
        <f t="shared" si="186"/>
        <v>4.5150830324419738E-6</v>
      </c>
      <c r="AF1346" s="9">
        <f t="shared" si="187"/>
        <v>18</v>
      </c>
      <c r="AG1346" s="9">
        <f t="shared" ref="AG1346:AG1409" si="189">Y1346+Z1346</f>
        <v>30</v>
      </c>
      <c r="AH1346" s="44">
        <f t="shared" si="188"/>
        <v>2.0678397025374667E-6</v>
      </c>
      <c r="AI1346">
        <f>AA1346/'Totals and Drop Down Lists'!W$6*Inputs!E$37</f>
        <v>3983.2535277950396</v>
      </c>
      <c r="AJ1346">
        <f>AB1346/'Totals and Drop Down Lists'!X$6*Inputs!F$37</f>
        <v>2072.9439251368581</v>
      </c>
      <c r="AK1346">
        <f>AC1346/'Totals and Drop Down Lists'!Y$6*Inputs!G$37</f>
        <v>7561.4114409042904</v>
      </c>
      <c r="AL1346">
        <f>AD1346/'Totals and Drop Down Lists'!Z$6*Inputs!H$37</f>
        <v>8931.4964147731916</v>
      </c>
      <c r="AM1346">
        <f>AE1346/'Totals and Drop Down Lists'!AA$6*Inputs!I$37</f>
        <v>562.07975352294693</v>
      </c>
      <c r="AN1346">
        <f>AF1346/'Totals and Drop Down Lists'!AB$6*Inputs!J$37</f>
        <v>359.22047652620535</v>
      </c>
      <c r="AO1346">
        <f>AG1346/'Totals and Drop Down Lists'!AC$6*Inputs!K$37</f>
        <v>558.70728537274863</v>
      </c>
      <c r="AP1346">
        <f>AH1346/'Totals and Drop Down Lists'!AD$6*Inputs!L$37</f>
        <v>486.62452912759585</v>
      </c>
      <c r="AQ1346">
        <f>IF(OR($D1346="51",$D1346="52",$D1346="61"),(AA1346/'Totals and Drop Down Lists'!W$4)*Inputs!E$38,0)</f>
        <v>0</v>
      </c>
      <c r="AR1346">
        <f>IF(OR($D1346="51",$D1346="52",$D1346="61"),(AB1346/'Totals and Drop Down Lists'!X$4)*Inputs!F$38,0)</f>
        <v>0</v>
      </c>
      <c r="AS1346">
        <f>IF(OR($D1346="51",$D1346="52",$D1346="61"),(AC1346/'Totals and Drop Down Lists'!Y$4)*Inputs!G$38,0)</f>
        <v>0</v>
      </c>
      <c r="AT1346">
        <f>IF(OR($D1346="51",$D1346="52",$D1346="61"),(AD1346/'Totals and Drop Down Lists'!Z$4)*Inputs!H$38,0)</f>
        <v>0</v>
      </c>
      <c r="AU1346">
        <f>IF(OR($D1346="51",$D1346="52",$D1346="61"),(AE1346/'Totals and Drop Down Lists'!AA$4)*Inputs!I$38,0)</f>
        <v>0</v>
      </c>
      <c r="AV1346">
        <f>IF(OR($D1346="51",$D1346="52",$D1346="61"),(AF1346/'Totals and Drop Down Lists'!AB$4)*Inputs!J$38,0)</f>
        <v>0</v>
      </c>
      <c r="AW1346">
        <f>IF(OR($D1346="51",$D1346="52",$D1346="61"),(AG1346/'Totals and Drop Down Lists'!AC$4)*Inputs!K$38,0)</f>
        <v>0</v>
      </c>
      <c r="AX1346">
        <f>IF(OR($D1346="51",$D1346="52",$D1346="61"),(AH1346/'Totals and Drop Down Lists'!AD$4)*Inputs!L$38,0)</f>
        <v>0</v>
      </c>
      <c r="AY1346">
        <f>IF(OR($D1346="51",$D1346="52",$D1346="61"),0,(AA1346/'Totals and Drop Down Lists'!W$5)*Inputs!E$39)</f>
        <v>0</v>
      </c>
      <c r="AZ1346">
        <f>IF(OR($D1346="51",$D1346="52",$D1346="61"),0,(AB1346/'Totals and Drop Down Lists'!X$5)*Inputs!F$39)</f>
        <v>0</v>
      </c>
      <c r="BA1346">
        <f>IF(OR($D1346="51",$D1346="52",$D1346="61"),0,(AC1346/'Totals and Drop Down Lists'!Y$5)*Inputs!G$39)</f>
        <v>0</v>
      </c>
      <c r="BB1346">
        <f>IF(OR($D1346="51",$D1346="52",$D1346="61"),0,(AD1346/'Totals and Drop Down Lists'!Z$5)*Inputs!H$39)</f>
        <v>0</v>
      </c>
      <c r="BC1346">
        <f>IF(OR($D1346="51",$D1346="52",$D1346="61"),0,(AE1346/'Totals and Drop Down Lists'!AA$5)*Inputs!I$39)</f>
        <v>0</v>
      </c>
      <c r="BD1346">
        <f>IF(OR($D1346="51",$D1346="52",$D1346="61"),0,(AF1346/'Totals and Drop Down Lists'!AB$5)*Inputs!J$39)</f>
        <v>0</v>
      </c>
      <c r="BE1346">
        <f>IF(OR($D1346="51",$D1346="52",$D1346="61"),0,(AG1346/'Totals and Drop Down Lists'!AC$5)*Inputs!K$39)</f>
        <v>0</v>
      </c>
      <c r="BF1346">
        <f>IF(OR($D1346="51",$D1346="52",$D1346="61"),0,(AH1346/'Totals and Drop Down Lists'!AD$5)*Inputs!L$39)</f>
        <v>0</v>
      </c>
      <c r="BG1346" s="10">
        <f t="shared" ref="BG1346:BG1409" si="190">SUM(AI1346:BF1346)</f>
        <v>24515.737353158878</v>
      </c>
    </row>
    <row r="1347" spans="1:59" ht="28.8">
      <c r="A1347" s="1" t="s">
        <v>7460</v>
      </c>
      <c r="B1347" s="1" t="s">
        <v>2488</v>
      </c>
      <c r="C1347" s="1" t="s">
        <v>2637</v>
      </c>
      <c r="D1347" s="1" t="s">
        <v>25</v>
      </c>
      <c r="E1347" s="1" t="s">
        <v>2638</v>
      </c>
      <c r="F1347" s="2">
        <v>2210</v>
      </c>
      <c r="G1347" s="2">
        <v>0</v>
      </c>
      <c r="H1347" s="2">
        <v>0</v>
      </c>
      <c r="I1347" s="2">
        <v>86</v>
      </c>
      <c r="J1347" s="2">
        <v>775</v>
      </c>
      <c r="K1347" s="2">
        <v>173</v>
      </c>
      <c r="L1347" s="2">
        <v>13</v>
      </c>
      <c r="M1347" s="2">
        <v>4</v>
      </c>
      <c r="N1347" s="2">
        <v>0</v>
      </c>
      <c r="O1347" s="2">
        <v>11</v>
      </c>
      <c r="P1347" s="2">
        <v>0</v>
      </c>
      <c r="Q1347" s="2">
        <v>0</v>
      </c>
      <c r="R1347" s="2">
        <v>61</v>
      </c>
      <c r="S1347" s="2">
        <v>69200</v>
      </c>
      <c r="T1347" s="2">
        <v>7138000</v>
      </c>
      <c r="U1347" s="2">
        <v>21</v>
      </c>
      <c r="V1347" s="2">
        <v>8</v>
      </c>
      <c r="W1347" s="2">
        <v>10</v>
      </c>
      <c r="X1347" s="2">
        <v>14</v>
      </c>
      <c r="Y1347" s="2">
        <v>4</v>
      </c>
      <c r="Z1347" s="2">
        <v>8</v>
      </c>
      <c r="AA1347" s="9">
        <f t="shared" ref="AA1347:AA1410" si="191">F1347</f>
        <v>2210</v>
      </c>
      <c r="AB1347" s="9">
        <f t="shared" ref="AB1347:AB1410" si="192">I1347-G1347-H1347</f>
        <v>86</v>
      </c>
      <c r="AC1347" s="9">
        <f t="shared" ref="AC1347:AC1410" si="193">L1347+M1347+N1347+O1347+P1347+Q1347+R1347</f>
        <v>89</v>
      </c>
      <c r="AD1347" s="9">
        <f t="shared" ref="AD1347:AD1410" si="194">R1347</f>
        <v>61</v>
      </c>
      <c r="AE1347" s="44">
        <f t="shared" ref="AE1347:AE1410" si="195">IF(ISERROR(((K1347^2)*SUM(J:J))/((SUM(K:K)^2)*J1347)), 0, ((K1347^2)*SUM(J:J))/((SUM(K:K)^2)*J1347))</f>
        <v>2.697033182119314E-6</v>
      </c>
      <c r="AF1347" s="9">
        <f t="shared" ref="AF1347:AF1410" si="196">-IF((W1347+V1347-X1347)&gt;0, 0, (W1347+V1347-X1347))</f>
        <v>0</v>
      </c>
      <c r="AG1347" s="9">
        <f t="shared" si="189"/>
        <v>12</v>
      </c>
      <c r="AH1347" s="44">
        <f t="shared" ref="AH1347:AH1410" si="197">(K1347*SUM(J:J)*AG1347)/(J1347*SUM(K:K)*SUM(AG:AG))</f>
        <v>9.9672817070330568E-7</v>
      </c>
      <c r="AI1347">
        <f>AA1347/'Totals and Drop Down Lists'!W$6*Inputs!E$37</f>
        <v>2004.780299801193</v>
      </c>
      <c r="AJ1347">
        <f>AB1347/'Totals and Drop Down Lists'!X$6*Inputs!F$37</f>
        <v>282.97329771709491</v>
      </c>
      <c r="AK1347">
        <f>AC1347/'Totals and Drop Down Lists'!Y$6*Inputs!G$37</f>
        <v>586.71806298211152</v>
      </c>
      <c r="AL1347">
        <f>AD1347/'Totals and Drop Down Lists'!Z$6*Inputs!H$37</f>
        <v>489.06757746962722</v>
      </c>
      <c r="AM1347">
        <f>AE1347/'Totals and Drop Down Lists'!AA$6*Inputs!I$37</f>
        <v>335.75190873708829</v>
      </c>
      <c r="AN1347">
        <f>AF1347/'Totals and Drop Down Lists'!AB$6*Inputs!J$37</f>
        <v>0</v>
      </c>
      <c r="AO1347">
        <f>AG1347/'Totals and Drop Down Lists'!AC$6*Inputs!K$37</f>
        <v>223.48291414909943</v>
      </c>
      <c r="AP1347">
        <f>AH1347/'Totals and Drop Down Lists'!AD$6*Inputs!L$37</f>
        <v>234.55994975892861</v>
      </c>
      <c r="AQ1347">
        <f>IF(OR($D1347="51",$D1347="52",$D1347="61"),(AA1347/'Totals and Drop Down Lists'!W$4)*Inputs!E$38,0)</f>
        <v>0</v>
      </c>
      <c r="AR1347">
        <f>IF(OR($D1347="51",$D1347="52",$D1347="61"),(AB1347/'Totals and Drop Down Lists'!X$4)*Inputs!F$38,0)</f>
        <v>0</v>
      </c>
      <c r="AS1347">
        <f>IF(OR($D1347="51",$D1347="52",$D1347="61"),(AC1347/'Totals and Drop Down Lists'!Y$4)*Inputs!G$38,0)</f>
        <v>0</v>
      </c>
      <c r="AT1347">
        <f>IF(OR($D1347="51",$D1347="52",$D1347="61"),(AD1347/'Totals and Drop Down Lists'!Z$4)*Inputs!H$38,0)</f>
        <v>0</v>
      </c>
      <c r="AU1347">
        <f>IF(OR($D1347="51",$D1347="52",$D1347="61"),(AE1347/'Totals and Drop Down Lists'!AA$4)*Inputs!I$38,0)</f>
        <v>0</v>
      </c>
      <c r="AV1347">
        <f>IF(OR($D1347="51",$D1347="52",$D1347="61"),(AF1347/'Totals and Drop Down Lists'!AB$4)*Inputs!J$38,0)</f>
        <v>0</v>
      </c>
      <c r="AW1347">
        <f>IF(OR($D1347="51",$D1347="52",$D1347="61"),(AG1347/'Totals and Drop Down Lists'!AC$4)*Inputs!K$38,0)</f>
        <v>0</v>
      </c>
      <c r="AX1347">
        <f>IF(OR($D1347="51",$D1347="52",$D1347="61"),(AH1347/'Totals and Drop Down Lists'!AD$4)*Inputs!L$38,0)</f>
        <v>0</v>
      </c>
      <c r="AY1347">
        <f>IF(OR($D1347="51",$D1347="52",$D1347="61"),0,(AA1347/'Totals and Drop Down Lists'!W$5)*Inputs!E$39)</f>
        <v>0</v>
      </c>
      <c r="AZ1347">
        <f>IF(OR($D1347="51",$D1347="52",$D1347="61"),0,(AB1347/'Totals and Drop Down Lists'!X$5)*Inputs!F$39)</f>
        <v>0</v>
      </c>
      <c r="BA1347">
        <f>IF(OR($D1347="51",$D1347="52",$D1347="61"),0,(AC1347/'Totals and Drop Down Lists'!Y$5)*Inputs!G$39)</f>
        <v>0</v>
      </c>
      <c r="BB1347">
        <f>IF(OR($D1347="51",$D1347="52",$D1347="61"),0,(AD1347/'Totals and Drop Down Lists'!Z$5)*Inputs!H$39)</f>
        <v>0</v>
      </c>
      <c r="BC1347">
        <f>IF(OR($D1347="51",$D1347="52",$D1347="61"),0,(AE1347/'Totals and Drop Down Lists'!AA$5)*Inputs!I$39)</f>
        <v>0</v>
      </c>
      <c r="BD1347">
        <f>IF(OR($D1347="51",$D1347="52",$D1347="61"),0,(AF1347/'Totals and Drop Down Lists'!AB$5)*Inputs!J$39)</f>
        <v>0</v>
      </c>
      <c r="BE1347">
        <f>IF(OR($D1347="51",$D1347="52",$D1347="61"),0,(AG1347/'Totals and Drop Down Lists'!AC$5)*Inputs!K$39)</f>
        <v>0</v>
      </c>
      <c r="BF1347">
        <f>IF(OR($D1347="51",$D1347="52",$D1347="61"),0,(AH1347/'Totals and Drop Down Lists'!AD$5)*Inputs!L$39)</f>
        <v>0</v>
      </c>
      <c r="BG1347" s="10">
        <f t="shared" si="190"/>
        <v>4157.3340106151427</v>
      </c>
    </row>
    <row r="1348" spans="1:59" ht="28.8">
      <c r="A1348" s="1" t="s">
        <v>7460</v>
      </c>
      <c r="B1348" s="1" t="s">
        <v>2488</v>
      </c>
      <c r="C1348" s="1" t="s">
        <v>2639</v>
      </c>
      <c r="D1348" s="1" t="s">
        <v>25</v>
      </c>
      <c r="E1348" s="1" t="s">
        <v>2640</v>
      </c>
      <c r="F1348" s="2">
        <v>5713</v>
      </c>
      <c r="G1348" s="2">
        <v>0</v>
      </c>
      <c r="H1348" s="2">
        <v>0</v>
      </c>
      <c r="I1348" s="2">
        <v>848</v>
      </c>
      <c r="J1348" s="2">
        <v>1936</v>
      </c>
      <c r="K1348" s="2">
        <v>480</v>
      </c>
      <c r="L1348" s="2">
        <v>0</v>
      </c>
      <c r="M1348" s="2">
        <v>0</v>
      </c>
      <c r="N1348" s="2">
        <v>0</v>
      </c>
      <c r="O1348" s="2">
        <v>29</v>
      </c>
      <c r="P1348" s="2">
        <v>22</v>
      </c>
      <c r="Q1348" s="2">
        <v>0</v>
      </c>
      <c r="R1348" s="2">
        <v>251</v>
      </c>
      <c r="S1348" s="2">
        <v>180400</v>
      </c>
      <c r="T1348" s="2">
        <v>13299100</v>
      </c>
      <c r="U1348" s="2">
        <v>77</v>
      </c>
      <c r="V1348" s="2">
        <v>30</v>
      </c>
      <c r="W1348" s="2">
        <v>55</v>
      </c>
      <c r="X1348" s="2">
        <v>155</v>
      </c>
      <c r="Y1348" s="2">
        <v>60</v>
      </c>
      <c r="Z1348" s="2">
        <v>65</v>
      </c>
      <c r="AA1348" s="9">
        <f t="shared" si="191"/>
        <v>5713</v>
      </c>
      <c r="AB1348" s="9">
        <f t="shared" si="192"/>
        <v>848</v>
      </c>
      <c r="AC1348" s="9">
        <f t="shared" si="193"/>
        <v>302</v>
      </c>
      <c r="AD1348" s="9">
        <f t="shared" si="194"/>
        <v>251</v>
      </c>
      <c r="AE1348" s="44">
        <f t="shared" si="195"/>
        <v>8.311375575763893E-6</v>
      </c>
      <c r="AF1348" s="9">
        <f t="shared" si="196"/>
        <v>70</v>
      </c>
      <c r="AG1348" s="9">
        <f t="shared" si="189"/>
        <v>125</v>
      </c>
      <c r="AH1348" s="44">
        <f t="shared" si="197"/>
        <v>1.153179686820842E-5</v>
      </c>
      <c r="AI1348">
        <f>AA1348/'Totals and Drop Down Lists'!W$6*Inputs!E$37</f>
        <v>5182.4931460471562</v>
      </c>
      <c r="AJ1348">
        <f>AB1348/'Totals and Drop Down Lists'!X$6*Inputs!F$37</f>
        <v>2790.2483309778659</v>
      </c>
      <c r="AK1348">
        <f>AC1348/'Totals and Drop Down Lists'!Y$6*Inputs!G$37</f>
        <v>1990.8860114673894</v>
      </c>
      <c r="AL1348">
        <f>AD1348/'Totals and Drop Down Lists'!Z$6*Inputs!H$37</f>
        <v>2012.392818768466</v>
      </c>
      <c r="AM1348">
        <f>AE1348/'Totals and Drop Down Lists'!AA$6*Inputs!I$37</f>
        <v>1034.67774601154</v>
      </c>
      <c r="AN1348">
        <f>AF1348/'Totals and Drop Down Lists'!AB$6*Inputs!J$37</f>
        <v>1396.9685198241318</v>
      </c>
      <c r="AO1348">
        <f>AG1348/'Totals and Drop Down Lists'!AC$6*Inputs!K$37</f>
        <v>2327.9470223864523</v>
      </c>
      <c r="AP1348">
        <f>AH1348/'Totals and Drop Down Lists'!AD$6*Inputs!L$37</f>
        <v>2713.7767081756328</v>
      </c>
      <c r="AQ1348">
        <f>IF(OR($D1348="51",$D1348="52",$D1348="61"),(AA1348/'Totals and Drop Down Lists'!W$4)*Inputs!E$38,0)</f>
        <v>0</v>
      </c>
      <c r="AR1348">
        <f>IF(OR($D1348="51",$D1348="52",$D1348="61"),(AB1348/'Totals and Drop Down Lists'!X$4)*Inputs!F$38,0)</f>
        <v>0</v>
      </c>
      <c r="AS1348">
        <f>IF(OR($D1348="51",$D1348="52",$D1348="61"),(AC1348/'Totals and Drop Down Lists'!Y$4)*Inputs!G$38,0)</f>
        <v>0</v>
      </c>
      <c r="AT1348">
        <f>IF(OR($D1348="51",$D1348="52",$D1348="61"),(AD1348/'Totals and Drop Down Lists'!Z$4)*Inputs!H$38,0)</f>
        <v>0</v>
      </c>
      <c r="AU1348">
        <f>IF(OR($D1348="51",$D1348="52",$D1348="61"),(AE1348/'Totals and Drop Down Lists'!AA$4)*Inputs!I$38,0)</f>
        <v>0</v>
      </c>
      <c r="AV1348">
        <f>IF(OR($D1348="51",$D1348="52",$D1348="61"),(AF1348/'Totals and Drop Down Lists'!AB$4)*Inputs!J$38,0)</f>
        <v>0</v>
      </c>
      <c r="AW1348">
        <f>IF(OR($D1348="51",$D1348="52",$D1348="61"),(AG1348/'Totals and Drop Down Lists'!AC$4)*Inputs!K$38,0)</f>
        <v>0</v>
      </c>
      <c r="AX1348">
        <f>IF(OR($D1348="51",$D1348="52",$D1348="61"),(AH1348/'Totals and Drop Down Lists'!AD$4)*Inputs!L$38,0)</f>
        <v>0</v>
      </c>
      <c r="AY1348">
        <f>IF(OR($D1348="51",$D1348="52",$D1348="61"),0,(AA1348/'Totals and Drop Down Lists'!W$5)*Inputs!E$39)</f>
        <v>0</v>
      </c>
      <c r="AZ1348">
        <f>IF(OR($D1348="51",$D1348="52",$D1348="61"),0,(AB1348/'Totals and Drop Down Lists'!X$5)*Inputs!F$39)</f>
        <v>0</v>
      </c>
      <c r="BA1348">
        <f>IF(OR($D1348="51",$D1348="52",$D1348="61"),0,(AC1348/'Totals and Drop Down Lists'!Y$5)*Inputs!G$39)</f>
        <v>0</v>
      </c>
      <c r="BB1348">
        <f>IF(OR($D1348="51",$D1348="52",$D1348="61"),0,(AD1348/'Totals and Drop Down Lists'!Z$5)*Inputs!H$39)</f>
        <v>0</v>
      </c>
      <c r="BC1348">
        <f>IF(OR($D1348="51",$D1348="52",$D1348="61"),0,(AE1348/'Totals and Drop Down Lists'!AA$5)*Inputs!I$39)</f>
        <v>0</v>
      </c>
      <c r="BD1348">
        <f>IF(OR($D1348="51",$D1348="52",$D1348="61"),0,(AF1348/'Totals and Drop Down Lists'!AB$5)*Inputs!J$39)</f>
        <v>0</v>
      </c>
      <c r="BE1348">
        <f>IF(OR($D1348="51",$D1348="52",$D1348="61"),0,(AG1348/'Totals and Drop Down Lists'!AC$5)*Inputs!K$39)</f>
        <v>0</v>
      </c>
      <c r="BF1348">
        <f>IF(OR($D1348="51",$D1348="52",$D1348="61"),0,(AH1348/'Totals and Drop Down Lists'!AD$5)*Inputs!L$39)</f>
        <v>0</v>
      </c>
      <c r="BG1348" s="10">
        <f t="shared" si="190"/>
        <v>19449.390303658634</v>
      </c>
    </row>
    <row r="1349" spans="1:59" ht="28.8">
      <c r="A1349" s="1" t="s">
        <v>7460</v>
      </c>
      <c r="B1349" s="1" t="s">
        <v>2488</v>
      </c>
      <c r="C1349" s="1" t="s">
        <v>662</v>
      </c>
      <c r="D1349" s="1" t="s">
        <v>25</v>
      </c>
      <c r="E1349" s="1" t="s">
        <v>2641</v>
      </c>
      <c r="F1349" s="2">
        <v>23884</v>
      </c>
      <c r="G1349" s="2">
        <v>115</v>
      </c>
      <c r="H1349" s="2">
        <v>26</v>
      </c>
      <c r="I1349" s="2">
        <v>3145</v>
      </c>
      <c r="J1349" s="2">
        <v>9110</v>
      </c>
      <c r="K1349" s="2">
        <v>2062</v>
      </c>
      <c r="L1349" s="2">
        <v>39</v>
      </c>
      <c r="M1349" s="2">
        <v>3</v>
      </c>
      <c r="N1349" s="2">
        <v>0</v>
      </c>
      <c r="O1349" s="2">
        <v>69</v>
      </c>
      <c r="P1349" s="2">
        <v>0</v>
      </c>
      <c r="Q1349" s="2">
        <v>0</v>
      </c>
      <c r="R1349" s="2">
        <v>3438</v>
      </c>
      <c r="S1349" s="2">
        <v>1052400</v>
      </c>
      <c r="T1349" s="2">
        <v>63209500</v>
      </c>
      <c r="U1349" s="2">
        <v>234</v>
      </c>
      <c r="V1349" s="2">
        <v>224</v>
      </c>
      <c r="W1349" s="2">
        <v>50</v>
      </c>
      <c r="X1349" s="2">
        <v>485</v>
      </c>
      <c r="Y1349" s="2">
        <v>92</v>
      </c>
      <c r="Z1349" s="2">
        <v>235</v>
      </c>
      <c r="AA1349" s="9">
        <f t="shared" si="191"/>
        <v>23884</v>
      </c>
      <c r="AB1349" s="9">
        <f t="shared" si="192"/>
        <v>3004</v>
      </c>
      <c r="AC1349" s="9">
        <f t="shared" si="193"/>
        <v>3549</v>
      </c>
      <c r="AD1349" s="9">
        <f t="shared" si="194"/>
        <v>3438</v>
      </c>
      <c r="AE1349" s="44">
        <f t="shared" si="195"/>
        <v>3.2595281110505467E-5</v>
      </c>
      <c r="AF1349" s="9">
        <f t="shared" si="196"/>
        <v>211</v>
      </c>
      <c r="AG1349" s="9">
        <f t="shared" si="189"/>
        <v>327</v>
      </c>
      <c r="AH1349" s="44">
        <f t="shared" si="197"/>
        <v>2.7540328927427383E-5</v>
      </c>
      <c r="AI1349">
        <f>AA1349/'Totals and Drop Down Lists'!W$6*Inputs!E$37</f>
        <v>21666.141484367283</v>
      </c>
      <c r="AJ1349">
        <f>AB1349/'Totals and Drop Down Lists'!X$6*Inputs!F$37</f>
        <v>9884.3230970017794</v>
      </c>
      <c r="AK1349">
        <f>AC1349/'Totals and Drop Down Lists'!Y$6*Inputs!G$37</f>
        <v>23396.206803634985</v>
      </c>
      <c r="AL1349">
        <f>AD1349/'Totals and Drop Down Lists'!Z$6*Inputs!H$37</f>
        <v>27564.169366238992</v>
      </c>
      <c r="AM1349">
        <f>AE1349/'Totals and Drop Down Lists'!AA$6*Inputs!I$37</f>
        <v>4057.7653701963313</v>
      </c>
      <c r="AN1349">
        <f>AF1349/'Totals and Drop Down Lists'!AB$6*Inputs!J$37</f>
        <v>4210.862252612741</v>
      </c>
      <c r="AO1349">
        <f>AG1349/'Totals and Drop Down Lists'!AC$6*Inputs!K$37</f>
        <v>6089.9094105629601</v>
      </c>
      <c r="AP1349">
        <f>AH1349/'Totals and Drop Down Lists'!AD$6*Inputs!L$37</f>
        <v>6481.063101691575</v>
      </c>
      <c r="AQ1349">
        <f>IF(OR($D1349="51",$D1349="52",$D1349="61"),(AA1349/'Totals and Drop Down Lists'!W$4)*Inputs!E$38,0)</f>
        <v>0</v>
      </c>
      <c r="AR1349">
        <f>IF(OR($D1349="51",$D1349="52",$D1349="61"),(AB1349/'Totals and Drop Down Lists'!X$4)*Inputs!F$38,0)</f>
        <v>0</v>
      </c>
      <c r="AS1349">
        <f>IF(OR($D1349="51",$D1349="52",$D1349="61"),(AC1349/'Totals and Drop Down Lists'!Y$4)*Inputs!G$38,0)</f>
        <v>0</v>
      </c>
      <c r="AT1349">
        <f>IF(OR($D1349="51",$D1349="52",$D1349="61"),(AD1349/'Totals and Drop Down Lists'!Z$4)*Inputs!H$38,0)</f>
        <v>0</v>
      </c>
      <c r="AU1349">
        <f>IF(OR($D1349="51",$D1349="52",$D1349="61"),(AE1349/'Totals and Drop Down Lists'!AA$4)*Inputs!I$38,0)</f>
        <v>0</v>
      </c>
      <c r="AV1349">
        <f>IF(OR($D1349="51",$D1349="52",$D1349="61"),(AF1349/'Totals and Drop Down Lists'!AB$4)*Inputs!J$38,0)</f>
        <v>0</v>
      </c>
      <c r="AW1349">
        <f>IF(OR($D1349="51",$D1349="52",$D1349="61"),(AG1349/'Totals and Drop Down Lists'!AC$4)*Inputs!K$38,0)</f>
        <v>0</v>
      </c>
      <c r="AX1349">
        <f>IF(OR($D1349="51",$D1349="52",$D1349="61"),(AH1349/'Totals and Drop Down Lists'!AD$4)*Inputs!L$38,0)</f>
        <v>0</v>
      </c>
      <c r="AY1349">
        <f>IF(OR($D1349="51",$D1349="52",$D1349="61"),0,(AA1349/'Totals and Drop Down Lists'!W$5)*Inputs!E$39)</f>
        <v>0</v>
      </c>
      <c r="AZ1349">
        <f>IF(OR($D1349="51",$D1349="52",$D1349="61"),0,(AB1349/'Totals and Drop Down Lists'!X$5)*Inputs!F$39)</f>
        <v>0</v>
      </c>
      <c r="BA1349">
        <f>IF(OR($D1349="51",$D1349="52",$D1349="61"),0,(AC1349/'Totals and Drop Down Lists'!Y$5)*Inputs!G$39)</f>
        <v>0</v>
      </c>
      <c r="BB1349">
        <f>IF(OR($D1349="51",$D1349="52",$D1349="61"),0,(AD1349/'Totals and Drop Down Lists'!Z$5)*Inputs!H$39)</f>
        <v>0</v>
      </c>
      <c r="BC1349">
        <f>IF(OR($D1349="51",$D1349="52",$D1349="61"),0,(AE1349/'Totals and Drop Down Lists'!AA$5)*Inputs!I$39)</f>
        <v>0</v>
      </c>
      <c r="BD1349">
        <f>IF(OR($D1349="51",$D1349="52",$D1349="61"),0,(AF1349/'Totals and Drop Down Lists'!AB$5)*Inputs!J$39)</f>
        <v>0</v>
      </c>
      <c r="BE1349">
        <f>IF(OR($D1349="51",$D1349="52",$D1349="61"),0,(AG1349/'Totals and Drop Down Lists'!AC$5)*Inputs!K$39)</f>
        <v>0</v>
      </c>
      <c r="BF1349">
        <f>IF(OR($D1349="51",$D1349="52",$D1349="61"),0,(AH1349/'Totals and Drop Down Lists'!AD$5)*Inputs!L$39)</f>
        <v>0</v>
      </c>
      <c r="BG1349" s="10">
        <f t="shared" si="190"/>
        <v>103350.44088630665</v>
      </c>
    </row>
    <row r="1350" spans="1:59" ht="28.8">
      <c r="A1350" s="1" t="s">
        <v>7460</v>
      </c>
      <c r="B1350" s="1" t="s">
        <v>2488</v>
      </c>
      <c r="C1350" s="1" t="s">
        <v>1729</v>
      </c>
      <c r="D1350" s="1" t="s">
        <v>25</v>
      </c>
      <c r="E1350" s="1" t="s">
        <v>2642</v>
      </c>
      <c r="F1350" s="2">
        <v>7902</v>
      </c>
      <c r="G1350" s="2">
        <v>157</v>
      </c>
      <c r="H1350" s="2">
        <v>11</v>
      </c>
      <c r="I1350" s="2">
        <v>846</v>
      </c>
      <c r="J1350" s="2">
        <v>3120</v>
      </c>
      <c r="K1350" s="2">
        <v>983</v>
      </c>
      <c r="L1350" s="2">
        <v>13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697</v>
      </c>
      <c r="S1350" s="2">
        <v>394600</v>
      </c>
      <c r="T1350" s="2">
        <v>24477400</v>
      </c>
      <c r="U1350" s="2">
        <v>27</v>
      </c>
      <c r="V1350" s="2">
        <v>209</v>
      </c>
      <c r="W1350" s="2">
        <v>0</v>
      </c>
      <c r="X1350" s="2">
        <v>428</v>
      </c>
      <c r="Y1350" s="2">
        <v>239</v>
      </c>
      <c r="Z1350" s="2">
        <v>134</v>
      </c>
      <c r="AA1350" s="9">
        <f t="shared" si="191"/>
        <v>7902</v>
      </c>
      <c r="AB1350" s="9">
        <f t="shared" si="192"/>
        <v>678</v>
      </c>
      <c r="AC1350" s="9">
        <f t="shared" si="193"/>
        <v>710</v>
      </c>
      <c r="AD1350" s="9">
        <f t="shared" si="194"/>
        <v>697</v>
      </c>
      <c r="AE1350" s="44">
        <f t="shared" si="195"/>
        <v>2.1629587029051978E-5</v>
      </c>
      <c r="AF1350" s="9">
        <f t="shared" si="196"/>
        <v>219</v>
      </c>
      <c r="AG1350" s="9">
        <f t="shared" si="189"/>
        <v>373</v>
      </c>
      <c r="AH1350" s="44">
        <f t="shared" si="197"/>
        <v>4.3727922227004456E-5</v>
      </c>
      <c r="AI1350">
        <f>AA1350/'Totals and Drop Down Lists'!W$6*Inputs!E$37</f>
        <v>7168.2234972982014</v>
      </c>
      <c r="AJ1350">
        <f>AB1350/'Totals and Drop Down Lists'!X$6*Inputs!F$37</f>
        <v>2230.88250990919</v>
      </c>
      <c r="AK1350">
        <f>AC1350/'Totals and Drop Down Lists'!Y$6*Inputs!G$37</f>
        <v>4680.5598282842602</v>
      </c>
      <c r="AL1350">
        <f>AD1350/'Totals and Drop Down Lists'!Z$6*Inputs!H$37</f>
        <v>5588.1983851857412</v>
      </c>
      <c r="AM1350">
        <f>AE1350/'Totals and Drop Down Lists'!AA$6*Inputs!I$37</f>
        <v>2692.6532377672079</v>
      </c>
      <c r="AN1350">
        <f>AF1350/'Totals and Drop Down Lists'!AB$6*Inputs!J$37</f>
        <v>4370.5157977354993</v>
      </c>
      <c r="AO1350">
        <f>AG1350/'Totals and Drop Down Lists'!AC$6*Inputs!K$37</f>
        <v>6946.5939148011739</v>
      </c>
      <c r="AP1350">
        <f>AH1350/'Totals and Drop Down Lists'!AD$6*Inputs!L$37</f>
        <v>10290.487960615326</v>
      </c>
      <c r="AQ1350">
        <f>IF(OR($D1350="51",$D1350="52",$D1350="61"),(AA1350/'Totals and Drop Down Lists'!W$4)*Inputs!E$38,0)</f>
        <v>0</v>
      </c>
      <c r="AR1350">
        <f>IF(OR($D1350="51",$D1350="52",$D1350="61"),(AB1350/'Totals and Drop Down Lists'!X$4)*Inputs!F$38,0)</f>
        <v>0</v>
      </c>
      <c r="AS1350">
        <f>IF(OR($D1350="51",$D1350="52",$D1350="61"),(AC1350/'Totals and Drop Down Lists'!Y$4)*Inputs!G$38,0)</f>
        <v>0</v>
      </c>
      <c r="AT1350">
        <f>IF(OR($D1350="51",$D1350="52",$D1350="61"),(AD1350/'Totals and Drop Down Lists'!Z$4)*Inputs!H$38,0)</f>
        <v>0</v>
      </c>
      <c r="AU1350">
        <f>IF(OR($D1350="51",$D1350="52",$D1350="61"),(AE1350/'Totals and Drop Down Lists'!AA$4)*Inputs!I$38,0)</f>
        <v>0</v>
      </c>
      <c r="AV1350">
        <f>IF(OR($D1350="51",$D1350="52",$D1350="61"),(AF1350/'Totals and Drop Down Lists'!AB$4)*Inputs!J$38,0)</f>
        <v>0</v>
      </c>
      <c r="AW1350">
        <f>IF(OR($D1350="51",$D1350="52",$D1350="61"),(AG1350/'Totals and Drop Down Lists'!AC$4)*Inputs!K$38,0)</f>
        <v>0</v>
      </c>
      <c r="AX1350">
        <f>IF(OR($D1350="51",$D1350="52",$D1350="61"),(AH1350/'Totals and Drop Down Lists'!AD$4)*Inputs!L$38,0)</f>
        <v>0</v>
      </c>
      <c r="AY1350">
        <f>IF(OR($D1350="51",$D1350="52",$D1350="61"),0,(AA1350/'Totals and Drop Down Lists'!W$5)*Inputs!E$39)</f>
        <v>0</v>
      </c>
      <c r="AZ1350">
        <f>IF(OR($D1350="51",$D1350="52",$D1350="61"),0,(AB1350/'Totals and Drop Down Lists'!X$5)*Inputs!F$39)</f>
        <v>0</v>
      </c>
      <c r="BA1350">
        <f>IF(OR($D1350="51",$D1350="52",$D1350="61"),0,(AC1350/'Totals and Drop Down Lists'!Y$5)*Inputs!G$39)</f>
        <v>0</v>
      </c>
      <c r="BB1350">
        <f>IF(OR($D1350="51",$D1350="52",$D1350="61"),0,(AD1350/'Totals and Drop Down Lists'!Z$5)*Inputs!H$39)</f>
        <v>0</v>
      </c>
      <c r="BC1350">
        <f>IF(OR($D1350="51",$D1350="52",$D1350="61"),0,(AE1350/'Totals and Drop Down Lists'!AA$5)*Inputs!I$39)</f>
        <v>0</v>
      </c>
      <c r="BD1350">
        <f>IF(OR($D1350="51",$D1350="52",$D1350="61"),0,(AF1350/'Totals and Drop Down Lists'!AB$5)*Inputs!J$39)</f>
        <v>0</v>
      </c>
      <c r="BE1350">
        <f>IF(OR($D1350="51",$D1350="52",$D1350="61"),0,(AG1350/'Totals and Drop Down Lists'!AC$5)*Inputs!K$39)</f>
        <v>0</v>
      </c>
      <c r="BF1350">
        <f>IF(OR($D1350="51",$D1350="52",$D1350="61"),0,(AH1350/'Totals and Drop Down Lists'!AD$5)*Inputs!L$39)</f>
        <v>0</v>
      </c>
      <c r="BG1350" s="10">
        <f t="shared" si="190"/>
        <v>43968.115131596605</v>
      </c>
    </row>
    <row r="1351" spans="1:59" ht="28.8">
      <c r="A1351" s="1" t="s">
        <v>7460</v>
      </c>
      <c r="B1351" s="1" t="s">
        <v>2488</v>
      </c>
      <c r="C1351" s="1" t="s">
        <v>2643</v>
      </c>
      <c r="D1351" s="1" t="s">
        <v>25</v>
      </c>
      <c r="E1351" s="1" t="s">
        <v>2644</v>
      </c>
      <c r="F1351" s="2">
        <v>2981</v>
      </c>
      <c r="G1351" s="2">
        <v>11</v>
      </c>
      <c r="H1351" s="2">
        <v>0</v>
      </c>
      <c r="I1351" s="2">
        <v>193</v>
      </c>
      <c r="J1351" s="2">
        <v>1232</v>
      </c>
      <c r="K1351" s="2">
        <v>311</v>
      </c>
      <c r="L1351" s="2">
        <v>0</v>
      </c>
      <c r="M1351" s="2">
        <v>0</v>
      </c>
      <c r="N1351" s="2">
        <v>0</v>
      </c>
      <c r="O1351" s="2">
        <v>26</v>
      </c>
      <c r="P1351" s="2">
        <v>0</v>
      </c>
      <c r="Q1351" s="2">
        <v>0</v>
      </c>
      <c r="R1351" s="2">
        <v>482</v>
      </c>
      <c r="S1351" s="2">
        <v>109000</v>
      </c>
      <c r="T1351" s="2">
        <v>10899100</v>
      </c>
      <c r="U1351" s="2">
        <v>34</v>
      </c>
      <c r="V1351" s="2">
        <v>10</v>
      </c>
      <c r="W1351" s="2">
        <v>15</v>
      </c>
      <c r="X1351" s="2">
        <v>30</v>
      </c>
      <c r="Y1351" s="2">
        <v>0</v>
      </c>
      <c r="Z1351" s="2">
        <v>25</v>
      </c>
      <c r="AA1351" s="9">
        <f t="shared" si="191"/>
        <v>2981</v>
      </c>
      <c r="AB1351" s="9">
        <f t="shared" si="192"/>
        <v>182</v>
      </c>
      <c r="AC1351" s="9">
        <f t="shared" si="193"/>
        <v>508</v>
      </c>
      <c r="AD1351" s="9">
        <f t="shared" si="194"/>
        <v>482</v>
      </c>
      <c r="AE1351" s="44">
        <f t="shared" si="195"/>
        <v>5.4828435811619881E-6</v>
      </c>
      <c r="AF1351" s="9">
        <f t="shared" si="196"/>
        <v>5</v>
      </c>
      <c r="AG1351" s="9">
        <f t="shared" si="189"/>
        <v>25</v>
      </c>
      <c r="AH1351" s="44">
        <f t="shared" si="197"/>
        <v>2.3482307789369644E-6</v>
      </c>
      <c r="AI1351">
        <f>AA1351/'Totals and Drop Down Lists'!W$6*Inputs!E$37</f>
        <v>2704.1855537137358</v>
      </c>
      <c r="AJ1351">
        <f>AB1351/'Totals and Drop Down Lists'!X$6*Inputs!F$37</f>
        <v>598.85046726175904</v>
      </c>
      <c r="AK1351">
        <f>AC1351/'Totals and Drop Down Lists'!Y$6*Inputs!G$37</f>
        <v>3348.9075954484565</v>
      </c>
      <c r="AL1351">
        <f>AD1351/'Totals and Drop Down Lists'!Z$6*Inputs!H$37</f>
        <v>3864.4356121370542</v>
      </c>
      <c r="AM1351">
        <f>AE1351/'Totals and Drop Down Lists'!AA$6*Inputs!I$37</f>
        <v>682.5556355355925</v>
      </c>
      <c r="AN1351">
        <f>AF1351/'Totals and Drop Down Lists'!AB$6*Inputs!J$37</f>
        <v>99.783465701723713</v>
      </c>
      <c r="AO1351">
        <f>AG1351/'Totals and Drop Down Lists'!AC$6*Inputs!K$37</f>
        <v>465.58940447729049</v>
      </c>
      <c r="AP1351">
        <f>AH1351/'Totals and Drop Down Lists'!AD$6*Inputs!L$37</f>
        <v>552.60893563504999</v>
      </c>
      <c r="AQ1351">
        <f>IF(OR($D1351="51",$D1351="52",$D1351="61"),(AA1351/'Totals and Drop Down Lists'!W$4)*Inputs!E$38,0)</f>
        <v>0</v>
      </c>
      <c r="AR1351">
        <f>IF(OR($D1351="51",$D1351="52",$D1351="61"),(AB1351/'Totals and Drop Down Lists'!X$4)*Inputs!F$38,0)</f>
        <v>0</v>
      </c>
      <c r="AS1351">
        <f>IF(OR($D1351="51",$D1351="52",$D1351="61"),(AC1351/'Totals and Drop Down Lists'!Y$4)*Inputs!G$38,0)</f>
        <v>0</v>
      </c>
      <c r="AT1351">
        <f>IF(OR($D1351="51",$D1351="52",$D1351="61"),(AD1351/'Totals and Drop Down Lists'!Z$4)*Inputs!H$38,0)</f>
        <v>0</v>
      </c>
      <c r="AU1351">
        <f>IF(OR($D1351="51",$D1351="52",$D1351="61"),(AE1351/'Totals and Drop Down Lists'!AA$4)*Inputs!I$38,0)</f>
        <v>0</v>
      </c>
      <c r="AV1351">
        <f>IF(OR($D1351="51",$D1351="52",$D1351="61"),(AF1351/'Totals and Drop Down Lists'!AB$4)*Inputs!J$38,0)</f>
        <v>0</v>
      </c>
      <c r="AW1351">
        <f>IF(OR($D1351="51",$D1351="52",$D1351="61"),(AG1351/'Totals and Drop Down Lists'!AC$4)*Inputs!K$38,0)</f>
        <v>0</v>
      </c>
      <c r="AX1351">
        <f>IF(OR($D1351="51",$D1351="52",$D1351="61"),(AH1351/'Totals and Drop Down Lists'!AD$4)*Inputs!L$38,0)</f>
        <v>0</v>
      </c>
      <c r="AY1351">
        <f>IF(OR($D1351="51",$D1351="52",$D1351="61"),0,(AA1351/'Totals and Drop Down Lists'!W$5)*Inputs!E$39)</f>
        <v>0</v>
      </c>
      <c r="AZ1351">
        <f>IF(OR($D1351="51",$D1351="52",$D1351="61"),0,(AB1351/'Totals and Drop Down Lists'!X$5)*Inputs!F$39)</f>
        <v>0</v>
      </c>
      <c r="BA1351">
        <f>IF(OR($D1351="51",$D1351="52",$D1351="61"),0,(AC1351/'Totals and Drop Down Lists'!Y$5)*Inputs!G$39)</f>
        <v>0</v>
      </c>
      <c r="BB1351">
        <f>IF(OR($D1351="51",$D1351="52",$D1351="61"),0,(AD1351/'Totals and Drop Down Lists'!Z$5)*Inputs!H$39)</f>
        <v>0</v>
      </c>
      <c r="BC1351">
        <f>IF(OR($D1351="51",$D1351="52",$D1351="61"),0,(AE1351/'Totals and Drop Down Lists'!AA$5)*Inputs!I$39)</f>
        <v>0</v>
      </c>
      <c r="BD1351">
        <f>IF(OR($D1351="51",$D1351="52",$D1351="61"),0,(AF1351/'Totals and Drop Down Lists'!AB$5)*Inputs!J$39)</f>
        <v>0</v>
      </c>
      <c r="BE1351">
        <f>IF(OR($D1351="51",$D1351="52",$D1351="61"),0,(AG1351/'Totals and Drop Down Lists'!AC$5)*Inputs!K$39)</f>
        <v>0</v>
      </c>
      <c r="BF1351">
        <f>IF(OR($D1351="51",$D1351="52",$D1351="61"),0,(AH1351/'Totals and Drop Down Lists'!AD$5)*Inputs!L$39)</f>
        <v>0</v>
      </c>
      <c r="BG1351" s="10">
        <f t="shared" si="190"/>
        <v>12316.916669910661</v>
      </c>
    </row>
    <row r="1352" spans="1:59" ht="28.8">
      <c r="A1352" s="1" t="s">
        <v>7460</v>
      </c>
      <c r="B1352" s="1" t="s">
        <v>2488</v>
      </c>
      <c r="C1352" s="1" t="s">
        <v>2645</v>
      </c>
      <c r="D1352" s="1" t="s">
        <v>25</v>
      </c>
      <c r="E1352" s="1" t="s">
        <v>2646</v>
      </c>
      <c r="F1352" s="2">
        <v>7050</v>
      </c>
      <c r="G1352" s="2">
        <v>6</v>
      </c>
      <c r="H1352" s="2">
        <v>0</v>
      </c>
      <c r="I1352" s="2">
        <v>444</v>
      </c>
      <c r="J1352" s="2">
        <v>2693</v>
      </c>
      <c r="K1352" s="2">
        <v>423</v>
      </c>
      <c r="L1352" s="2">
        <v>25</v>
      </c>
      <c r="M1352" s="2">
        <v>4</v>
      </c>
      <c r="N1352" s="2">
        <v>0</v>
      </c>
      <c r="O1352" s="2">
        <v>6</v>
      </c>
      <c r="P1352" s="2">
        <v>4</v>
      </c>
      <c r="Q1352" s="2">
        <v>0</v>
      </c>
      <c r="R1352" s="2">
        <v>1184</v>
      </c>
      <c r="S1352" s="2">
        <v>174800</v>
      </c>
      <c r="T1352" s="2">
        <v>13839700</v>
      </c>
      <c r="U1352" s="2">
        <v>36</v>
      </c>
      <c r="V1352" s="2">
        <v>47</v>
      </c>
      <c r="W1352" s="2">
        <v>10</v>
      </c>
      <c r="X1352" s="2">
        <v>77</v>
      </c>
      <c r="Y1352" s="2">
        <v>8</v>
      </c>
      <c r="Z1352" s="2">
        <v>26</v>
      </c>
      <c r="AA1352" s="9">
        <f t="shared" si="191"/>
        <v>7050</v>
      </c>
      <c r="AB1352" s="9">
        <f t="shared" si="192"/>
        <v>438</v>
      </c>
      <c r="AC1352" s="9">
        <f t="shared" si="193"/>
        <v>1223</v>
      </c>
      <c r="AD1352" s="9">
        <f t="shared" si="194"/>
        <v>1184</v>
      </c>
      <c r="AE1352" s="44">
        <f t="shared" si="195"/>
        <v>4.6402370489308382E-6</v>
      </c>
      <c r="AF1352" s="9">
        <f t="shared" si="196"/>
        <v>20</v>
      </c>
      <c r="AG1352" s="9">
        <f t="shared" si="189"/>
        <v>34</v>
      </c>
      <c r="AH1352" s="44">
        <f t="shared" si="197"/>
        <v>1.9871654026079853E-6</v>
      </c>
      <c r="AI1352">
        <f>AA1352/'Totals and Drop Down Lists'!W$6*Inputs!E$37</f>
        <v>6395.3398704065203</v>
      </c>
      <c r="AJ1352">
        <f>AB1352/'Totals and Drop Down Lists'!X$6*Inputs!F$37</f>
        <v>1441.1895860475297</v>
      </c>
      <c r="AK1352">
        <f>AC1352/'Totals and Drop Down Lists'!Y$6*Inputs!G$37</f>
        <v>8062.4291126642956</v>
      </c>
      <c r="AL1352">
        <f>AD1352/'Totals and Drop Down Lists'!Z$6*Inputs!H$37</f>
        <v>9492.7215036727648</v>
      </c>
      <c r="AM1352">
        <f>AE1352/'Totals and Drop Down Lists'!AA$6*Inputs!I$37</f>
        <v>577.66009573039037</v>
      </c>
      <c r="AN1352">
        <f>AF1352/'Totals and Drop Down Lists'!AB$6*Inputs!J$37</f>
        <v>399.13386280689485</v>
      </c>
      <c r="AO1352">
        <f>AG1352/'Totals and Drop Down Lists'!AC$6*Inputs!K$37</f>
        <v>633.20159008911503</v>
      </c>
      <c r="AP1352">
        <f>AH1352/'Totals and Drop Down Lists'!AD$6*Inputs!L$37</f>
        <v>467.63945346253911</v>
      </c>
      <c r="AQ1352">
        <f>IF(OR($D1352="51",$D1352="52",$D1352="61"),(AA1352/'Totals and Drop Down Lists'!W$4)*Inputs!E$38,0)</f>
        <v>0</v>
      </c>
      <c r="AR1352">
        <f>IF(OR($D1352="51",$D1352="52",$D1352="61"),(AB1352/'Totals and Drop Down Lists'!X$4)*Inputs!F$38,0)</f>
        <v>0</v>
      </c>
      <c r="AS1352">
        <f>IF(OR($D1352="51",$D1352="52",$D1352="61"),(AC1352/'Totals and Drop Down Lists'!Y$4)*Inputs!G$38,0)</f>
        <v>0</v>
      </c>
      <c r="AT1352">
        <f>IF(OR($D1352="51",$D1352="52",$D1352="61"),(AD1352/'Totals and Drop Down Lists'!Z$4)*Inputs!H$38,0)</f>
        <v>0</v>
      </c>
      <c r="AU1352">
        <f>IF(OR($D1352="51",$D1352="52",$D1352="61"),(AE1352/'Totals and Drop Down Lists'!AA$4)*Inputs!I$38,0)</f>
        <v>0</v>
      </c>
      <c r="AV1352">
        <f>IF(OR($D1352="51",$D1352="52",$D1352="61"),(AF1352/'Totals and Drop Down Lists'!AB$4)*Inputs!J$38,0)</f>
        <v>0</v>
      </c>
      <c r="AW1352">
        <f>IF(OR($D1352="51",$D1352="52",$D1352="61"),(AG1352/'Totals and Drop Down Lists'!AC$4)*Inputs!K$38,0)</f>
        <v>0</v>
      </c>
      <c r="AX1352">
        <f>IF(OR($D1352="51",$D1352="52",$D1352="61"),(AH1352/'Totals and Drop Down Lists'!AD$4)*Inputs!L$38,0)</f>
        <v>0</v>
      </c>
      <c r="AY1352">
        <f>IF(OR($D1352="51",$D1352="52",$D1352="61"),0,(AA1352/'Totals and Drop Down Lists'!W$5)*Inputs!E$39)</f>
        <v>0</v>
      </c>
      <c r="AZ1352">
        <f>IF(OR($D1352="51",$D1352="52",$D1352="61"),0,(AB1352/'Totals and Drop Down Lists'!X$5)*Inputs!F$39)</f>
        <v>0</v>
      </c>
      <c r="BA1352">
        <f>IF(OR($D1352="51",$D1352="52",$D1352="61"),0,(AC1352/'Totals and Drop Down Lists'!Y$5)*Inputs!G$39)</f>
        <v>0</v>
      </c>
      <c r="BB1352">
        <f>IF(OR($D1352="51",$D1352="52",$D1352="61"),0,(AD1352/'Totals and Drop Down Lists'!Z$5)*Inputs!H$39)</f>
        <v>0</v>
      </c>
      <c r="BC1352">
        <f>IF(OR($D1352="51",$D1352="52",$D1352="61"),0,(AE1352/'Totals and Drop Down Lists'!AA$5)*Inputs!I$39)</f>
        <v>0</v>
      </c>
      <c r="BD1352">
        <f>IF(OR($D1352="51",$D1352="52",$D1352="61"),0,(AF1352/'Totals and Drop Down Lists'!AB$5)*Inputs!J$39)</f>
        <v>0</v>
      </c>
      <c r="BE1352">
        <f>IF(OR($D1352="51",$D1352="52",$D1352="61"),0,(AG1352/'Totals and Drop Down Lists'!AC$5)*Inputs!K$39)</f>
        <v>0</v>
      </c>
      <c r="BF1352">
        <f>IF(OR($D1352="51",$D1352="52",$D1352="61"),0,(AH1352/'Totals and Drop Down Lists'!AD$5)*Inputs!L$39)</f>
        <v>0</v>
      </c>
      <c r="BG1352" s="10">
        <f t="shared" si="190"/>
        <v>27469.315074880051</v>
      </c>
    </row>
    <row r="1353" spans="1:59" ht="28.8">
      <c r="A1353" s="1" t="s">
        <v>7460</v>
      </c>
      <c r="B1353" s="1" t="s">
        <v>2488</v>
      </c>
      <c r="C1353" s="1" t="s">
        <v>2647</v>
      </c>
      <c r="D1353" s="1" t="s">
        <v>25</v>
      </c>
      <c r="E1353" s="1" t="s">
        <v>2648</v>
      </c>
      <c r="F1353" s="2">
        <v>1568</v>
      </c>
      <c r="G1353" s="2">
        <v>0</v>
      </c>
      <c r="H1353" s="2">
        <v>0</v>
      </c>
      <c r="I1353" s="2">
        <v>129</v>
      </c>
      <c r="J1353" s="2">
        <v>611</v>
      </c>
      <c r="K1353" s="2">
        <v>137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258</v>
      </c>
      <c r="S1353" s="2">
        <v>43100</v>
      </c>
      <c r="T1353" s="2">
        <v>5329100</v>
      </c>
      <c r="U1353" s="2">
        <v>8</v>
      </c>
      <c r="V1353" s="2">
        <v>19</v>
      </c>
      <c r="W1353" s="2">
        <v>0</v>
      </c>
      <c r="X1353" s="2">
        <v>24</v>
      </c>
      <c r="Y1353" s="2">
        <v>10</v>
      </c>
      <c r="Z1353" s="2">
        <v>4</v>
      </c>
      <c r="AA1353" s="9">
        <f t="shared" si="191"/>
        <v>1568</v>
      </c>
      <c r="AB1353" s="9">
        <f t="shared" si="192"/>
        <v>129</v>
      </c>
      <c r="AC1353" s="9">
        <f t="shared" si="193"/>
        <v>258</v>
      </c>
      <c r="AD1353" s="9">
        <f t="shared" si="194"/>
        <v>258</v>
      </c>
      <c r="AE1353" s="44">
        <f t="shared" si="195"/>
        <v>2.1453379239365127E-6</v>
      </c>
      <c r="AF1353" s="9">
        <f t="shared" si="196"/>
        <v>5</v>
      </c>
      <c r="AG1353" s="9">
        <f t="shared" si="189"/>
        <v>14</v>
      </c>
      <c r="AH1353" s="44">
        <f t="shared" si="197"/>
        <v>1.1680420528445494E-6</v>
      </c>
      <c r="AI1353">
        <f>AA1353/'Totals and Drop Down Lists'!W$6*Inputs!E$37</f>
        <v>1422.3961584109823</v>
      </c>
      <c r="AJ1353">
        <f>AB1353/'Totals and Drop Down Lists'!X$6*Inputs!F$37</f>
        <v>424.45994657564239</v>
      </c>
      <c r="AK1353">
        <f>AC1353/'Totals and Drop Down Lists'!Y$6*Inputs!G$37</f>
        <v>1700.8231488694917</v>
      </c>
      <c r="AL1353">
        <f>AD1353/'Totals and Drop Down Lists'!Z$6*Inputs!H$37</f>
        <v>2068.5153276584233</v>
      </c>
      <c r="AM1353">
        <f>AE1353/'Totals and Drop Down Lists'!AA$6*Inputs!I$37</f>
        <v>267.07172445010019</v>
      </c>
      <c r="AN1353">
        <f>AF1353/'Totals and Drop Down Lists'!AB$6*Inputs!J$37</f>
        <v>99.783465701723713</v>
      </c>
      <c r="AO1353">
        <f>AG1353/'Totals and Drop Down Lists'!AC$6*Inputs!K$37</f>
        <v>260.73006650728269</v>
      </c>
      <c r="AP1353">
        <f>AH1353/'Totals and Drop Down Lists'!AD$6*Inputs!L$37</f>
        <v>274.87523006218646</v>
      </c>
      <c r="AQ1353">
        <f>IF(OR($D1353="51",$D1353="52",$D1353="61"),(AA1353/'Totals and Drop Down Lists'!W$4)*Inputs!E$38,0)</f>
        <v>0</v>
      </c>
      <c r="AR1353">
        <f>IF(OR($D1353="51",$D1353="52",$D1353="61"),(AB1353/'Totals and Drop Down Lists'!X$4)*Inputs!F$38,0)</f>
        <v>0</v>
      </c>
      <c r="AS1353">
        <f>IF(OR($D1353="51",$D1353="52",$D1353="61"),(AC1353/'Totals and Drop Down Lists'!Y$4)*Inputs!G$38,0)</f>
        <v>0</v>
      </c>
      <c r="AT1353">
        <f>IF(OR($D1353="51",$D1353="52",$D1353="61"),(AD1353/'Totals and Drop Down Lists'!Z$4)*Inputs!H$38,0)</f>
        <v>0</v>
      </c>
      <c r="AU1353">
        <f>IF(OR($D1353="51",$D1353="52",$D1353="61"),(AE1353/'Totals and Drop Down Lists'!AA$4)*Inputs!I$38,0)</f>
        <v>0</v>
      </c>
      <c r="AV1353">
        <f>IF(OR($D1353="51",$D1353="52",$D1353="61"),(AF1353/'Totals and Drop Down Lists'!AB$4)*Inputs!J$38,0)</f>
        <v>0</v>
      </c>
      <c r="AW1353">
        <f>IF(OR($D1353="51",$D1353="52",$D1353="61"),(AG1353/'Totals and Drop Down Lists'!AC$4)*Inputs!K$38,0)</f>
        <v>0</v>
      </c>
      <c r="AX1353">
        <f>IF(OR($D1353="51",$D1353="52",$D1353="61"),(AH1353/'Totals and Drop Down Lists'!AD$4)*Inputs!L$38,0)</f>
        <v>0</v>
      </c>
      <c r="AY1353">
        <f>IF(OR($D1353="51",$D1353="52",$D1353="61"),0,(AA1353/'Totals and Drop Down Lists'!W$5)*Inputs!E$39)</f>
        <v>0</v>
      </c>
      <c r="AZ1353">
        <f>IF(OR($D1353="51",$D1353="52",$D1353="61"),0,(AB1353/'Totals and Drop Down Lists'!X$5)*Inputs!F$39)</f>
        <v>0</v>
      </c>
      <c r="BA1353">
        <f>IF(OR($D1353="51",$D1353="52",$D1353="61"),0,(AC1353/'Totals and Drop Down Lists'!Y$5)*Inputs!G$39)</f>
        <v>0</v>
      </c>
      <c r="BB1353">
        <f>IF(OR($D1353="51",$D1353="52",$D1353="61"),0,(AD1353/'Totals and Drop Down Lists'!Z$5)*Inputs!H$39)</f>
        <v>0</v>
      </c>
      <c r="BC1353">
        <f>IF(OR($D1353="51",$D1353="52",$D1353="61"),0,(AE1353/'Totals and Drop Down Lists'!AA$5)*Inputs!I$39)</f>
        <v>0</v>
      </c>
      <c r="BD1353">
        <f>IF(OR($D1353="51",$D1353="52",$D1353="61"),0,(AF1353/'Totals and Drop Down Lists'!AB$5)*Inputs!J$39)</f>
        <v>0</v>
      </c>
      <c r="BE1353">
        <f>IF(OR($D1353="51",$D1353="52",$D1353="61"),0,(AG1353/'Totals and Drop Down Lists'!AC$5)*Inputs!K$39)</f>
        <v>0</v>
      </c>
      <c r="BF1353">
        <f>IF(OR($D1353="51",$D1353="52",$D1353="61"),0,(AH1353/'Totals and Drop Down Lists'!AD$5)*Inputs!L$39)</f>
        <v>0</v>
      </c>
      <c r="BG1353" s="10">
        <f t="shared" si="190"/>
        <v>6518.655068235832</v>
      </c>
    </row>
    <row r="1354" spans="1:59" ht="28.8">
      <c r="A1354" s="1" t="s">
        <v>7460</v>
      </c>
      <c r="B1354" s="1" t="s">
        <v>2488</v>
      </c>
      <c r="C1354" s="1" t="s">
        <v>106</v>
      </c>
      <c r="D1354" s="1" t="s">
        <v>25</v>
      </c>
      <c r="E1354" s="1" t="s">
        <v>2649</v>
      </c>
      <c r="F1354" s="2">
        <v>5763</v>
      </c>
      <c r="G1354" s="2">
        <v>22</v>
      </c>
      <c r="H1354" s="2">
        <v>11</v>
      </c>
      <c r="I1354" s="2">
        <v>573</v>
      </c>
      <c r="J1354" s="2">
        <v>2487</v>
      </c>
      <c r="K1354" s="2">
        <v>513</v>
      </c>
      <c r="L1354" s="2">
        <v>3</v>
      </c>
      <c r="M1354" s="2">
        <v>0</v>
      </c>
      <c r="N1354" s="2">
        <v>0</v>
      </c>
      <c r="O1354" s="2">
        <v>13</v>
      </c>
      <c r="P1354" s="2">
        <v>2</v>
      </c>
      <c r="Q1354" s="2">
        <v>2</v>
      </c>
      <c r="R1354" s="2">
        <v>1349</v>
      </c>
      <c r="S1354" s="2">
        <v>138500</v>
      </c>
      <c r="T1354" s="2">
        <v>11968300</v>
      </c>
      <c r="U1354" s="2">
        <v>58</v>
      </c>
      <c r="V1354" s="2">
        <v>73</v>
      </c>
      <c r="W1354" s="2">
        <v>22</v>
      </c>
      <c r="X1354" s="2">
        <v>93</v>
      </c>
      <c r="Y1354" s="2">
        <v>12</v>
      </c>
      <c r="Z1354" s="2">
        <v>30</v>
      </c>
      <c r="AA1354" s="9">
        <f t="shared" si="191"/>
        <v>5763</v>
      </c>
      <c r="AB1354" s="9">
        <f t="shared" si="192"/>
        <v>540</v>
      </c>
      <c r="AC1354" s="9">
        <f t="shared" si="193"/>
        <v>1369</v>
      </c>
      <c r="AD1354" s="9">
        <f t="shared" si="194"/>
        <v>1349</v>
      </c>
      <c r="AE1354" s="44">
        <f t="shared" si="195"/>
        <v>7.3901751403599602E-6</v>
      </c>
      <c r="AF1354" s="9">
        <f t="shared" si="196"/>
        <v>0</v>
      </c>
      <c r="AG1354" s="9">
        <f t="shared" si="189"/>
        <v>42</v>
      </c>
      <c r="AH1354" s="44">
        <f t="shared" si="197"/>
        <v>3.2236060082040101E-6</v>
      </c>
      <c r="AI1354">
        <f>AA1354/'Totals and Drop Down Lists'!W$6*Inputs!E$37</f>
        <v>5227.8501664046498</v>
      </c>
      <c r="AJ1354">
        <f>AB1354/'Totals and Drop Down Lists'!X$6*Inputs!F$37</f>
        <v>1776.8090786887353</v>
      </c>
      <c r="AK1354">
        <f>AC1354/'Totals and Drop Down Lists'!Y$6*Inputs!G$37</f>
        <v>9024.9104294664121</v>
      </c>
      <c r="AL1354">
        <f>AD1354/'Totals and Drop Down Lists'!Z$6*Inputs!H$37</f>
        <v>10815.609213221756</v>
      </c>
      <c r="AM1354">
        <f>AE1354/'Totals and Drop Down Lists'!AA$6*Inputs!I$37</f>
        <v>919.99810225822682</v>
      </c>
      <c r="AN1354">
        <f>AF1354/'Totals and Drop Down Lists'!AB$6*Inputs!J$37</f>
        <v>0</v>
      </c>
      <c r="AO1354">
        <f>AG1354/'Totals and Drop Down Lists'!AC$6*Inputs!K$37</f>
        <v>782.19019952184806</v>
      </c>
      <c r="AP1354">
        <f>AH1354/'Totals and Drop Down Lists'!AD$6*Inputs!L$37</f>
        <v>758.61090872286445</v>
      </c>
      <c r="AQ1354">
        <f>IF(OR($D1354="51",$D1354="52",$D1354="61"),(AA1354/'Totals and Drop Down Lists'!W$4)*Inputs!E$38,0)</f>
        <v>0</v>
      </c>
      <c r="AR1354">
        <f>IF(OR($D1354="51",$D1354="52",$D1354="61"),(AB1354/'Totals and Drop Down Lists'!X$4)*Inputs!F$38,0)</f>
        <v>0</v>
      </c>
      <c r="AS1354">
        <f>IF(OR($D1354="51",$D1354="52",$D1354="61"),(AC1354/'Totals and Drop Down Lists'!Y$4)*Inputs!G$38,0)</f>
        <v>0</v>
      </c>
      <c r="AT1354">
        <f>IF(OR($D1354="51",$D1354="52",$D1354="61"),(AD1354/'Totals and Drop Down Lists'!Z$4)*Inputs!H$38,0)</f>
        <v>0</v>
      </c>
      <c r="AU1354">
        <f>IF(OR($D1354="51",$D1354="52",$D1354="61"),(AE1354/'Totals and Drop Down Lists'!AA$4)*Inputs!I$38,0)</f>
        <v>0</v>
      </c>
      <c r="AV1354">
        <f>IF(OR($D1354="51",$D1354="52",$D1354="61"),(AF1354/'Totals and Drop Down Lists'!AB$4)*Inputs!J$38,0)</f>
        <v>0</v>
      </c>
      <c r="AW1354">
        <f>IF(OR($D1354="51",$D1354="52",$D1354="61"),(AG1354/'Totals and Drop Down Lists'!AC$4)*Inputs!K$38,0)</f>
        <v>0</v>
      </c>
      <c r="AX1354">
        <f>IF(OR($D1354="51",$D1354="52",$D1354="61"),(AH1354/'Totals and Drop Down Lists'!AD$4)*Inputs!L$38,0)</f>
        <v>0</v>
      </c>
      <c r="AY1354">
        <f>IF(OR($D1354="51",$D1354="52",$D1354="61"),0,(AA1354/'Totals and Drop Down Lists'!W$5)*Inputs!E$39)</f>
        <v>0</v>
      </c>
      <c r="AZ1354">
        <f>IF(OR($D1354="51",$D1354="52",$D1354="61"),0,(AB1354/'Totals and Drop Down Lists'!X$5)*Inputs!F$39)</f>
        <v>0</v>
      </c>
      <c r="BA1354">
        <f>IF(OR($D1354="51",$D1354="52",$D1354="61"),0,(AC1354/'Totals and Drop Down Lists'!Y$5)*Inputs!G$39)</f>
        <v>0</v>
      </c>
      <c r="BB1354">
        <f>IF(OR($D1354="51",$D1354="52",$D1354="61"),0,(AD1354/'Totals and Drop Down Lists'!Z$5)*Inputs!H$39)</f>
        <v>0</v>
      </c>
      <c r="BC1354">
        <f>IF(OR($D1354="51",$D1354="52",$D1354="61"),0,(AE1354/'Totals and Drop Down Lists'!AA$5)*Inputs!I$39)</f>
        <v>0</v>
      </c>
      <c r="BD1354">
        <f>IF(OR($D1354="51",$D1354="52",$D1354="61"),0,(AF1354/'Totals and Drop Down Lists'!AB$5)*Inputs!J$39)</f>
        <v>0</v>
      </c>
      <c r="BE1354">
        <f>IF(OR($D1354="51",$D1354="52",$D1354="61"),0,(AG1354/'Totals and Drop Down Lists'!AC$5)*Inputs!K$39)</f>
        <v>0</v>
      </c>
      <c r="BF1354">
        <f>IF(OR($D1354="51",$D1354="52",$D1354="61"),0,(AH1354/'Totals and Drop Down Lists'!AD$5)*Inputs!L$39)</f>
        <v>0</v>
      </c>
      <c r="BG1354" s="10">
        <f t="shared" si="190"/>
        <v>29305.97809828449</v>
      </c>
    </row>
    <row r="1355" spans="1:59" ht="28.8">
      <c r="A1355" s="1" t="s">
        <v>7460</v>
      </c>
      <c r="B1355" s="1" t="s">
        <v>2488</v>
      </c>
      <c r="C1355" s="1" t="s">
        <v>2650</v>
      </c>
      <c r="D1355" s="1" t="s">
        <v>25</v>
      </c>
      <c r="E1355" s="1" t="s">
        <v>2651</v>
      </c>
      <c r="F1355" s="2">
        <v>2231</v>
      </c>
      <c r="G1355" s="2">
        <v>0</v>
      </c>
      <c r="H1355" s="2">
        <v>0</v>
      </c>
      <c r="I1355" s="2">
        <v>217</v>
      </c>
      <c r="J1355" s="2">
        <v>877</v>
      </c>
      <c r="K1355" s="2">
        <v>236</v>
      </c>
      <c r="L1355" s="2">
        <v>30</v>
      </c>
      <c r="M1355" s="2">
        <v>0</v>
      </c>
      <c r="N1355" s="2">
        <v>0</v>
      </c>
      <c r="O1355" s="2">
        <v>16</v>
      </c>
      <c r="P1355" s="2">
        <v>0</v>
      </c>
      <c r="Q1355" s="2">
        <v>10</v>
      </c>
      <c r="R1355" s="2">
        <v>139</v>
      </c>
      <c r="S1355" s="2">
        <v>80600</v>
      </c>
      <c r="T1355" s="2">
        <v>9294200</v>
      </c>
      <c r="U1355" s="2">
        <v>17</v>
      </c>
      <c r="V1355" s="2">
        <v>20</v>
      </c>
      <c r="W1355" s="2">
        <v>10</v>
      </c>
      <c r="X1355" s="2">
        <v>20</v>
      </c>
      <c r="Y1355" s="2">
        <v>0</v>
      </c>
      <c r="Z1355" s="2">
        <v>10</v>
      </c>
      <c r="AA1355" s="9">
        <f t="shared" si="191"/>
        <v>2231</v>
      </c>
      <c r="AB1355" s="9">
        <f t="shared" si="192"/>
        <v>217</v>
      </c>
      <c r="AC1355" s="9">
        <f t="shared" si="193"/>
        <v>195</v>
      </c>
      <c r="AD1355" s="9">
        <f t="shared" si="194"/>
        <v>139</v>
      </c>
      <c r="AE1355" s="44">
        <f t="shared" si="195"/>
        <v>4.4352713846285671E-6</v>
      </c>
      <c r="AF1355" s="9">
        <f t="shared" si="196"/>
        <v>0</v>
      </c>
      <c r="AG1355" s="9">
        <f t="shared" si="189"/>
        <v>10</v>
      </c>
      <c r="AH1355" s="44">
        <f t="shared" si="197"/>
        <v>1.001298339395088E-6</v>
      </c>
      <c r="AI1355">
        <f>AA1355/'Totals and Drop Down Lists'!W$6*Inputs!E$37</f>
        <v>2023.8302483513401</v>
      </c>
      <c r="AJ1355">
        <f>AB1355/'Totals and Drop Down Lists'!X$6*Inputs!F$37</f>
        <v>714.01401865825119</v>
      </c>
      <c r="AK1355">
        <f>AC1355/'Totals and Drop Down Lists'!Y$6*Inputs!G$37</f>
        <v>1285.5058683315926</v>
      </c>
      <c r="AL1355">
        <f>AD1355/'Totals and Drop Down Lists'!Z$6*Inputs!H$37</f>
        <v>1114.4326765291505</v>
      </c>
      <c r="AM1355">
        <f>AE1355/'Totals and Drop Down Lists'!AA$6*Inputs!I$37</f>
        <v>552.14405333562229</v>
      </c>
      <c r="AN1355">
        <f>AF1355/'Totals and Drop Down Lists'!AB$6*Inputs!J$37</f>
        <v>0</v>
      </c>
      <c r="AO1355">
        <f>AG1355/'Totals and Drop Down Lists'!AC$6*Inputs!K$37</f>
        <v>186.2357617909162</v>
      </c>
      <c r="AP1355">
        <f>AH1355/'Totals and Drop Down Lists'!AD$6*Inputs!L$37</f>
        <v>235.63544714150777</v>
      </c>
      <c r="AQ1355">
        <f>IF(OR($D1355="51",$D1355="52",$D1355="61"),(AA1355/'Totals and Drop Down Lists'!W$4)*Inputs!E$38,0)</f>
        <v>0</v>
      </c>
      <c r="AR1355">
        <f>IF(OR($D1355="51",$D1355="52",$D1355="61"),(AB1355/'Totals and Drop Down Lists'!X$4)*Inputs!F$38,0)</f>
        <v>0</v>
      </c>
      <c r="AS1355">
        <f>IF(OR($D1355="51",$D1355="52",$D1355="61"),(AC1355/'Totals and Drop Down Lists'!Y$4)*Inputs!G$38,0)</f>
        <v>0</v>
      </c>
      <c r="AT1355">
        <f>IF(OR($D1355="51",$D1355="52",$D1355="61"),(AD1355/'Totals and Drop Down Lists'!Z$4)*Inputs!H$38,0)</f>
        <v>0</v>
      </c>
      <c r="AU1355">
        <f>IF(OR($D1355="51",$D1355="52",$D1355="61"),(AE1355/'Totals and Drop Down Lists'!AA$4)*Inputs!I$38,0)</f>
        <v>0</v>
      </c>
      <c r="AV1355">
        <f>IF(OR($D1355="51",$D1355="52",$D1355="61"),(AF1355/'Totals and Drop Down Lists'!AB$4)*Inputs!J$38,0)</f>
        <v>0</v>
      </c>
      <c r="AW1355">
        <f>IF(OR($D1355="51",$D1355="52",$D1355="61"),(AG1355/'Totals and Drop Down Lists'!AC$4)*Inputs!K$38,0)</f>
        <v>0</v>
      </c>
      <c r="AX1355">
        <f>IF(OR($D1355="51",$D1355="52",$D1355="61"),(AH1355/'Totals and Drop Down Lists'!AD$4)*Inputs!L$38,0)</f>
        <v>0</v>
      </c>
      <c r="AY1355">
        <f>IF(OR($D1355="51",$D1355="52",$D1355="61"),0,(AA1355/'Totals and Drop Down Lists'!W$5)*Inputs!E$39)</f>
        <v>0</v>
      </c>
      <c r="AZ1355">
        <f>IF(OR($D1355="51",$D1355="52",$D1355="61"),0,(AB1355/'Totals and Drop Down Lists'!X$5)*Inputs!F$39)</f>
        <v>0</v>
      </c>
      <c r="BA1355">
        <f>IF(OR($D1355="51",$D1355="52",$D1355="61"),0,(AC1355/'Totals and Drop Down Lists'!Y$5)*Inputs!G$39)</f>
        <v>0</v>
      </c>
      <c r="BB1355">
        <f>IF(OR($D1355="51",$D1355="52",$D1355="61"),0,(AD1355/'Totals and Drop Down Lists'!Z$5)*Inputs!H$39)</f>
        <v>0</v>
      </c>
      <c r="BC1355">
        <f>IF(OR($D1355="51",$D1355="52",$D1355="61"),0,(AE1355/'Totals and Drop Down Lists'!AA$5)*Inputs!I$39)</f>
        <v>0</v>
      </c>
      <c r="BD1355">
        <f>IF(OR($D1355="51",$D1355="52",$D1355="61"),0,(AF1355/'Totals and Drop Down Lists'!AB$5)*Inputs!J$39)</f>
        <v>0</v>
      </c>
      <c r="BE1355">
        <f>IF(OR($D1355="51",$D1355="52",$D1355="61"),0,(AG1355/'Totals and Drop Down Lists'!AC$5)*Inputs!K$39)</f>
        <v>0</v>
      </c>
      <c r="BF1355">
        <f>IF(OR($D1355="51",$D1355="52",$D1355="61"),0,(AH1355/'Totals and Drop Down Lists'!AD$5)*Inputs!L$39)</f>
        <v>0</v>
      </c>
      <c r="BG1355" s="10">
        <f t="shared" si="190"/>
        <v>6111.7980741383817</v>
      </c>
    </row>
    <row r="1356" spans="1:59" ht="28.8">
      <c r="A1356" s="1" t="s">
        <v>7460</v>
      </c>
      <c r="B1356" s="1" t="s">
        <v>2488</v>
      </c>
      <c r="C1356" s="1" t="s">
        <v>2652</v>
      </c>
      <c r="D1356" s="1" t="s">
        <v>25</v>
      </c>
      <c r="E1356" s="1" t="s">
        <v>2653</v>
      </c>
      <c r="F1356" s="2">
        <v>9269</v>
      </c>
      <c r="G1356" s="2">
        <v>68</v>
      </c>
      <c r="H1356" s="2">
        <v>0</v>
      </c>
      <c r="I1356" s="2">
        <v>1607</v>
      </c>
      <c r="J1356" s="2">
        <v>3791</v>
      </c>
      <c r="K1356" s="2">
        <v>946</v>
      </c>
      <c r="L1356" s="2">
        <v>43</v>
      </c>
      <c r="M1356" s="2">
        <v>0</v>
      </c>
      <c r="N1356" s="2">
        <v>0</v>
      </c>
      <c r="O1356" s="2">
        <v>47</v>
      </c>
      <c r="P1356" s="2">
        <v>0</v>
      </c>
      <c r="Q1356" s="2">
        <v>0</v>
      </c>
      <c r="R1356" s="2">
        <v>1759</v>
      </c>
      <c r="S1356" s="2">
        <v>348500</v>
      </c>
      <c r="T1356" s="2">
        <v>19964600</v>
      </c>
      <c r="U1356" s="2">
        <v>42</v>
      </c>
      <c r="V1356" s="2">
        <v>65</v>
      </c>
      <c r="W1356" s="2">
        <v>0</v>
      </c>
      <c r="X1356" s="2">
        <v>238</v>
      </c>
      <c r="Y1356" s="2">
        <v>14</v>
      </c>
      <c r="Z1356" s="2">
        <v>123</v>
      </c>
      <c r="AA1356" s="9">
        <f t="shared" si="191"/>
        <v>9269</v>
      </c>
      <c r="AB1356" s="9">
        <f t="shared" si="192"/>
        <v>1539</v>
      </c>
      <c r="AC1356" s="9">
        <f t="shared" si="193"/>
        <v>1849</v>
      </c>
      <c r="AD1356" s="9">
        <f t="shared" si="194"/>
        <v>1759</v>
      </c>
      <c r="AE1356" s="44">
        <f t="shared" si="195"/>
        <v>1.6486340843005341E-5</v>
      </c>
      <c r="AF1356" s="9">
        <f t="shared" si="196"/>
        <v>173</v>
      </c>
      <c r="AG1356" s="9">
        <f t="shared" si="189"/>
        <v>137</v>
      </c>
      <c r="AH1356" s="44">
        <f t="shared" si="197"/>
        <v>1.2720641270612099E-5</v>
      </c>
      <c r="AI1356">
        <f>AA1356/'Totals and Drop Down Lists'!W$6*Inputs!E$37</f>
        <v>8408.2844338720624</v>
      </c>
      <c r="AJ1356">
        <f>AB1356/'Totals and Drop Down Lists'!X$6*Inputs!F$37</f>
        <v>5063.9058742628958</v>
      </c>
      <c r="AK1356">
        <f>AC1356/'Totals and Drop Down Lists'!Y$6*Inputs!G$37</f>
        <v>12189.232566898025</v>
      </c>
      <c r="AL1356">
        <f>AD1356/'Totals and Drop Down Lists'!Z$6*Inputs!H$37</f>
        <v>14102.78473391925</v>
      </c>
      <c r="AM1356">
        <f>AE1356/'Totals and Drop Down Lists'!AA$6*Inputs!I$37</f>
        <v>2052.3738613329315</v>
      </c>
      <c r="AN1356">
        <f>AF1356/'Totals and Drop Down Lists'!AB$6*Inputs!J$37</f>
        <v>3452.5079132796404</v>
      </c>
      <c r="AO1356">
        <f>AG1356/'Totals and Drop Down Lists'!AC$6*Inputs!K$37</f>
        <v>2551.4299365355519</v>
      </c>
      <c r="AP1356">
        <f>AH1356/'Totals and Drop Down Lists'!AD$6*Inputs!L$37</f>
        <v>2993.5473532675906</v>
      </c>
      <c r="AQ1356">
        <f>IF(OR($D1356="51",$D1356="52",$D1356="61"),(AA1356/'Totals and Drop Down Lists'!W$4)*Inputs!E$38,0)</f>
        <v>0</v>
      </c>
      <c r="AR1356">
        <f>IF(OR($D1356="51",$D1356="52",$D1356="61"),(AB1356/'Totals and Drop Down Lists'!X$4)*Inputs!F$38,0)</f>
        <v>0</v>
      </c>
      <c r="AS1356">
        <f>IF(OR($D1356="51",$D1356="52",$D1356="61"),(AC1356/'Totals and Drop Down Lists'!Y$4)*Inputs!G$38,0)</f>
        <v>0</v>
      </c>
      <c r="AT1356">
        <f>IF(OR($D1356="51",$D1356="52",$D1356="61"),(AD1356/'Totals and Drop Down Lists'!Z$4)*Inputs!H$38,0)</f>
        <v>0</v>
      </c>
      <c r="AU1356">
        <f>IF(OR($D1356="51",$D1356="52",$D1356="61"),(AE1356/'Totals and Drop Down Lists'!AA$4)*Inputs!I$38,0)</f>
        <v>0</v>
      </c>
      <c r="AV1356">
        <f>IF(OR($D1356="51",$D1356="52",$D1356="61"),(AF1356/'Totals and Drop Down Lists'!AB$4)*Inputs!J$38,0)</f>
        <v>0</v>
      </c>
      <c r="AW1356">
        <f>IF(OR($D1356="51",$D1356="52",$D1356="61"),(AG1356/'Totals and Drop Down Lists'!AC$4)*Inputs!K$38,0)</f>
        <v>0</v>
      </c>
      <c r="AX1356">
        <f>IF(OR($D1356="51",$D1356="52",$D1356="61"),(AH1356/'Totals and Drop Down Lists'!AD$4)*Inputs!L$38,0)</f>
        <v>0</v>
      </c>
      <c r="AY1356">
        <f>IF(OR($D1356="51",$D1356="52",$D1356="61"),0,(AA1356/'Totals and Drop Down Lists'!W$5)*Inputs!E$39)</f>
        <v>0</v>
      </c>
      <c r="AZ1356">
        <f>IF(OR($D1356="51",$D1356="52",$D1356="61"),0,(AB1356/'Totals and Drop Down Lists'!X$5)*Inputs!F$39)</f>
        <v>0</v>
      </c>
      <c r="BA1356">
        <f>IF(OR($D1356="51",$D1356="52",$D1356="61"),0,(AC1356/'Totals and Drop Down Lists'!Y$5)*Inputs!G$39)</f>
        <v>0</v>
      </c>
      <c r="BB1356">
        <f>IF(OR($D1356="51",$D1356="52",$D1356="61"),0,(AD1356/'Totals and Drop Down Lists'!Z$5)*Inputs!H$39)</f>
        <v>0</v>
      </c>
      <c r="BC1356">
        <f>IF(OR($D1356="51",$D1356="52",$D1356="61"),0,(AE1356/'Totals and Drop Down Lists'!AA$5)*Inputs!I$39)</f>
        <v>0</v>
      </c>
      <c r="BD1356">
        <f>IF(OR($D1356="51",$D1356="52",$D1356="61"),0,(AF1356/'Totals and Drop Down Lists'!AB$5)*Inputs!J$39)</f>
        <v>0</v>
      </c>
      <c r="BE1356">
        <f>IF(OR($D1356="51",$D1356="52",$D1356="61"),0,(AG1356/'Totals and Drop Down Lists'!AC$5)*Inputs!K$39)</f>
        <v>0</v>
      </c>
      <c r="BF1356">
        <f>IF(OR($D1356="51",$D1356="52",$D1356="61"),0,(AH1356/'Totals and Drop Down Lists'!AD$5)*Inputs!L$39)</f>
        <v>0</v>
      </c>
      <c r="BG1356" s="10">
        <f t="shared" si="190"/>
        <v>50814.066673367954</v>
      </c>
    </row>
    <row r="1357" spans="1:59" ht="28.8">
      <c r="A1357" s="1" t="s">
        <v>7460</v>
      </c>
      <c r="B1357" s="1" t="s">
        <v>2488</v>
      </c>
      <c r="C1357" s="1" t="s">
        <v>2654</v>
      </c>
      <c r="D1357" s="1" t="s">
        <v>25</v>
      </c>
      <c r="E1357" s="1" t="s">
        <v>2655</v>
      </c>
      <c r="F1357" s="2">
        <v>3278</v>
      </c>
      <c r="G1357" s="2">
        <v>6</v>
      </c>
      <c r="H1357" s="2">
        <v>1</v>
      </c>
      <c r="I1357" s="2">
        <v>622</v>
      </c>
      <c r="J1357" s="2">
        <v>1517</v>
      </c>
      <c r="K1357" s="2">
        <v>288</v>
      </c>
      <c r="L1357" s="2">
        <v>16</v>
      </c>
      <c r="M1357" s="2">
        <v>4</v>
      </c>
      <c r="N1357" s="2">
        <v>0</v>
      </c>
      <c r="O1357" s="2">
        <v>3</v>
      </c>
      <c r="P1357" s="2">
        <v>0</v>
      </c>
      <c r="Q1357" s="2">
        <v>0</v>
      </c>
      <c r="R1357" s="2">
        <v>745</v>
      </c>
      <c r="S1357" s="2">
        <v>99700</v>
      </c>
      <c r="T1357" s="2">
        <v>8249800</v>
      </c>
      <c r="U1357" s="2">
        <v>15</v>
      </c>
      <c r="V1357" s="2">
        <v>28</v>
      </c>
      <c r="W1357" s="2">
        <v>14</v>
      </c>
      <c r="X1357" s="2">
        <v>73</v>
      </c>
      <c r="Y1357" s="2">
        <v>23</v>
      </c>
      <c r="Z1357" s="2">
        <v>48</v>
      </c>
      <c r="AA1357" s="9">
        <f t="shared" si="191"/>
        <v>3278</v>
      </c>
      <c r="AB1357" s="9">
        <f t="shared" si="192"/>
        <v>615</v>
      </c>
      <c r="AC1357" s="9">
        <f t="shared" si="193"/>
        <v>768</v>
      </c>
      <c r="AD1357" s="9">
        <f t="shared" si="194"/>
        <v>745</v>
      </c>
      <c r="AE1357" s="44">
        <f t="shared" si="195"/>
        <v>3.8185209764564286E-6</v>
      </c>
      <c r="AF1357" s="9">
        <f t="shared" si="196"/>
        <v>31</v>
      </c>
      <c r="AG1357" s="9">
        <f t="shared" si="189"/>
        <v>71</v>
      </c>
      <c r="AH1357" s="44">
        <f t="shared" si="197"/>
        <v>5.0155243358727687E-6</v>
      </c>
      <c r="AI1357">
        <f>AA1357/'Totals and Drop Down Lists'!W$6*Inputs!E$37</f>
        <v>2973.6062546372445</v>
      </c>
      <c r="AJ1357">
        <f>AB1357/'Totals and Drop Down Lists'!X$6*Inputs!F$37</f>
        <v>2023.5881173955045</v>
      </c>
      <c r="AK1357">
        <f>AC1357/'Totals and Drop Down Lists'!Y$6*Inputs!G$37</f>
        <v>5062.9154198905799</v>
      </c>
      <c r="AL1357">
        <f>AD1357/'Totals and Drop Down Lists'!Z$6*Inputs!H$37</f>
        <v>5973.0384461454469</v>
      </c>
      <c r="AM1357">
        <f>AE1357/'Totals and Drop Down Lists'!AA$6*Inputs!I$37</f>
        <v>475.3651956889932</v>
      </c>
      <c r="AN1357">
        <f>AF1357/'Totals and Drop Down Lists'!AB$6*Inputs!J$37</f>
        <v>618.65748735068701</v>
      </c>
      <c r="AO1357">
        <f>AG1357/'Totals and Drop Down Lists'!AC$6*Inputs!K$37</f>
        <v>1322.2739087155051</v>
      </c>
      <c r="AP1357">
        <f>AH1357/'Totals and Drop Down Lists'!AD$6*Inputs!L$37</f>
        <v>1180.3028857977265</v>
      </c>
      <c r="AQ1357">
        <f>IF(OR($D1357="51",$D1357="52",$D1357="61"),(AA1357/'Totals and Drop Down Lists'!W$4)*Inputs!E$38,0)</f>
        <v>0</v>
      </c>
      <c r="AR1357">
        <f>IF(OR($D1357="51",$D1357="52",$D1357="61"),(AB1357/'Totals and Drop Down Lists'!X$4)*Inputs!F$38,0)</f>
        <v>0</v>
      </c>
      <c r="AS1357">
        <f>IF(OR($D1357="51",$D1357="52",$D1357="61"),(AC1357/'Totals and Drop Down Lists'!Y$4)*Inputs!G$38,0)</f>
        <v>0</v>
      </c>
      <c r="AT1357">
        <f>IF(OR($D1357="51",$D1357="52",$D1357="61"),(AD1357/'Totals and Drop Down Lists'!Z$4)*Inputs!H$38,0)</f>
        <v>0</v>
      </c>
      <c r="AU1357">
        <f>IF(OR($D1357="51",$D1357="52",$D1357="61"),(AE1357/'Totals and Drop Down Lists'!AA$4)*Inputs!I$38,0)</f>
        <v>0</v>
      </c>
      <c r="AV1357">
        <f>IF(OR($D1357="51",$D1357="52",$D1357="61"),(AF1357/'Totals and Drop Down Lists'!AB$4)*Inputs!J$38,0)</f>
        <v>0</v>
      </c>
      <c r="AW1357">
        <f>IF(OR($D1357="51",$D1357="52",$D1357="61"),(AG1357/'Totals and Drop Down Lists'!AC$4)*Inputs!K$38,0)</f>
        <v>0</v>
      </c>
      <c r="AX1357">
        <f>IF(OR($D1357="51",$D1357="52",$D1357="61"),(AH1357/'Totals and Drop Down Lists'!AD$4)*Inputs!L$38,0)</f>
        <v>0</v>
      </c>
      <c r="AY1357">
        <f>IF(OR($D1357="51",$D1357="52",$D1357="61"),0,(AA1357/'Totals and Drop Down Lists'!W$5)*Inputs!E$39)</f>
        <v>0</v>
      </c>
      <c r="AZ1357">
        <f>IF(OR($D1357="51",$D1357="52",$D1357="61"),0,(AB1357/'Totals and Drop Down Lists'!X$5)*Inputs!F$39)</f>
        <v>0</v>
      </c>
      <c r="BA1357">
        <f>IF(OR($D1357="51",$D1357="52",$D1357="61"),0,(AC1357/'Totals and Drop Down Lists'!Y$5)*Inputs!G$39)</f>
        <v>0</v>
      </c>
      <c r="BB1357">
        <f>IF(OR($D1357="51",$D1357="52",$D1357="61"),0,(AD1357/'Totals and Drop Down Lists'!Z$5)*Inputs!H$39)</f>
        <v>0</v>
      </c>
      <c r="BC1357">
        <f>IF(OR($D1357="51",$D1357="52",$D1357="61"),0,(AE1357/'Totals and Drop Down Lists'!AA$5)*Inputs!I$39)</f>
        <v>0</v>
      </c>
      <c r="BD1357">
        <f>IF(OR($D1357="51",$D1357="52",$D1357="61"),0,(AF1357/'Totals and Drop Down Lists'!AB$5)*Inputs!J$39)</f>
        <v>0</v>
      </c>
      <c r="BE1357">
        <f>IF(OR($D1357="51",$D1357="52",$D1357="61"),0,(AG1357/'Totals and Drop Down Lists'!AC$5)*Inputs!K$39)</f>
        <v>0</v>
      </c>
      <c r="BF1357">
        <f>IF(OR($D1357="51",$D1357="52",$D1357="61"),0,(AH1357/'Totals and Drop Down Lists'!AD$5)*Inputs!L$39)</f>
        <v>0</v>
      </c>
      <c r="BG1357" s="10">
        <f t="shared" si="190"/>
        <v>19629.747715621688</v>
      </c>
    </row>
    <row r="1358" spans="1:59" ht="28.8">
      <c r="A1358" s="1" t="s">
        <v>7461</v>
      </c>
      <c r="B1358" s="1" t="s">
        <v>2670</v>
      </c>
      <c r="C1358" s="1" t="s">
        <v>2671</v>
      </c>
      <c r="D1358" s="1" t="s">
        <v>10</v>
      </c>
      <c r="E1358" s="1" t="s">
        <v>2672</v>
      </c>
      <c r="F1358" s="2">
        <v>21609</v>
      </c>
      <c r="G1358" s="2">
        <v>224</v>
      </c>
      <c r="H1358" s="2">
        <v>4</v>
      </c>
      <c r="I1358" s="2">
        <v>5013</v>
      </c>
      <c r="J1358" s="2">
        <v>9379</v>
      </c>
      <c r="K1358" s="2">
        <v>3619</v>
      </c>
      <c r="L1358" s="2">
        <v>22</v>
      </c>
      <c r="M1358" s="2">
        <v>17</v>
      </c>
      <c r="N1358" s="2">
        <v>0</v>
      </c>
      <c r="O1358" s="2">
        <v>65</v>
      </c>
      <c r="P1358" s="2">
        <v>24</v>
      </c>
      <c r="Q1358" s="2">
        <v>0</v>
      </c>
      <c r="R1358" s="2">
        <v>2795</v>
      </c>
      <c r="S1358" s="2">
        <v>1976100</v>
      </c>
      <c r="T1358" s="2">
        <v>96691400</v>
      </c>
      <c r="U1358" s="2">
        <v>343</v>
      </c>
      <c r="V1358" s="2">
        <v>780</v>
      </c>
      <c r="W1358" s="2">
        <v>20</v>
      </c>
      <c r="X1358" s="2">
        <v>1280</v>
      </c>
      <c r="Y1358" s="2">
        <v>210</v>
      </c>
      <c r="Z1358" s="2">
        <v>555</v>
      </c>
      <c r="AA1358" s="9">
        <f t="shared" si="191"/>
        <v>21609</v>
      </c>
      <c r="AB1358" s="9">
        <f t="shared" si="192"/>
        <v>4785</v>
      </c>
      <c r="AC1358" s="9">
        <f t="shared" si="193"/>
        <v>2923</v>
      </c>
      <c r="AD1358" s="9">
        <f t="shared" si="194"/>
        <v>2795</v>
      </c>
      <c r="AE1358" s="44">
        <f t="shared" si="195"/>
        <v>9.7525102694827508E-5</v>
      </c>
      <c r="AF1358" s="9">
        <f t="shared" si="196"/>
        <v>480</v>
      </c>
      <c r="AG1358" s="9">
        <f t="shared" si="189"/>
        <v>765</v>
      </c>
      <c r="AH1358" s="44">
        <f t="shared" si="197"/>
        <v>1.0983596466845996E-4</v>
      </c>
      <c r="AI1358">
        <f>AA1358/'Totals and Drop Down Lists'!W$6*Inputs!E$37</f>
        <v>19602.397058101349</v>
      </c>
      <c r="AJ1358">
        <f>AB1358/'Totals and Drop Down Lists'!X$6*Inputs!F$37</f>
        <v>15744.502669491851</v>
      </c>
      <c r="AK1358">
        <f>AC1358/'Totals and Drop Down Lists'!Y$6*Inputs!G$37</f>
        <v>19269.403349401255</v>
      </c>
      <c r="AL1358">
        <f>AD1358/'Totals and Drop Down Lists'!Z$6*Inputs!H$37</f>
        <v>22408.916049632917</v>
      </c>
      <c r="AM1358">
        <f>AE1358/'Totals and Drop Down Lists'!AA$6*Inputs!I$37</f>
        <v>12140.836678115556</v>
      </c>
      <c r="AN1358">
        <f>AF1358/'Totals and Drop Down Lists'!AB$6*Inputs!J$37</f>
        <v>9579.2127073654774</v>
      </c>
      <c r="AO1358">
        <f>AG1358/'Totals and Drop Down Lists'!AC$6*Inputs!K$37</f>
        <v>14247.035777005087</v>
      </c>
      <c r="AP1358">
        <f>AH1358/'Totals and Drop Down Lists'!AD$6*Inputs!L$37</f>
        <v>25847.687575819797</v>
      </c>
      <c r="AQ1358">
        <f>IF(OR($D1358="51",$D1358="52",$D1358="61"),(AA1358/'Totals and Drop Down Lists'!W$4)*Inputs!E$38,0)</f>
        <v>0</v>
      </c>
      <c r="AR1358">
        <f>IF(OR($D1358="51",$D1358="52",$D1358="61"),(AB1358/'Totals and Drop Down Lists'!X$4)*Inputs!F$38,0)</f>
        <v>0</v>
      </c>
      <c r="AS1358">
        <f>IF(OR($D1358="51",$D1358="52",$D1358="61"),(AC1358/'Totals and Drop Down Lists'!Y$4)*Inputs!G$38,0)</f>
        <v>0</v>
      </c>
      <c r="AT1358">
        <f>IF(OR($D1358="51",$D1358="52",$D1358="61"),(AD1358/'Totals and Drop Down Lists'!Z$4)*Inputs!H$38,0)</f>
        <v>0</v>
      </c>
      <c r="AU1358">
        <f>IF(OR($D1358="51",$D1358="52",$D1358="61"),(AE1358/'Totals and Drop Down Lists'!AA$4)*Inputs!I$38,0)</f>
        <v>0</v>
      </c>
      <c r="AV1358">
        <f>IF(OR($D1358="51",$D1358="52",$D1358="61"),(AF1358/'Totals and Drop Down Lists'!AB$4)*Inputs!J$38,0)</f>
        <v>0</v>
      </c>
      <c r="AW1358">
        <f>IF(OR($D1358="51",$D1358="52",$D1358="61"),(AG1358/'Totals and Drop Down Lists'!AC$4)*Inputs!K$38,0)</f>
        <v>0</v>
      </c>
      <c r="AX1358">
        <f>IF(OR($D1358="51",$D1358="52",$D1358="61"),(AH1358/'Totals and Drop Down Lists'!AD$4)*Inputs!L$38,0)</f>
        <v>0</v>
      </c>
      <c r="AY1358">
        <f>IF(OR($D1358="51",$D1358="52",$D1358="61"),0,(AA1358/'Totals and Drop Down Lists'!W$5)*Inputs!E$39)</f>
        <v>0</v>
      </c>
      <c r="AZ1358">
        <f>IF(OR($D1358="51",$D1358="52",$D1358="61"),0,(AB1358/'Totals and Drop Down Lists'!X$5)*Inputs!F$39)</f>
        <v>0</v>
      </c>
      <c r="BA1358">
        <f>IF(OR($D1358="51",$D1358="52",$D1358="61"),0,(AC1358/'Totals and Drop Down Lists'!Y$5)*Inputs!G$39)</f>
        <v>0</v>
      </c>
      <c r="BB1358">
        <f>IF(OR($D1358="51",$D1358="52",$D1358="61"),0,(AD1358/'Totals and Drop Down Lists'!Z$5)*Inputs!H$39)</f>
        <v>0</v>
      </c>
      <c r="BC1358">
        <f>IF(OR($D1358="51",$D1358="52",$D1358="61"),0,(AE1358/'Totals and Drop Down Lists'!AA$5)*Inputs!I$39)</f>
        <v>0</v>
      </c>
      <c r="BD1358">
        <f>IF(OR($D1358="51",$D1358="52",$D1358="61"),0,(AF1358/'Totals and Drop Down Lists'!AB$5)*Inputs!J$39)</f>
        <v>0</v>
      </c>
      <c r="BE1358">
        <f>IF(OR($D1358="51",$D1358="52",$D1358="61"),0,(AG1358/'Totals and Drop Down Lists'!AC$5)*Inputs!K$39)</f>
        <v>0</v>
      </c>
      <c r="BF1358">
        <f>IF(OR($D1358="51",$D1358="52",$D1358="61"),0,(AH1358/'Totals and Drop Down Lists'!AD$5)*Inputs!L$39)</f>
        <v>0</v>
      </c>
      <c r="BG1358" s="10">
        <f t="shared" si="190"/>
        <v>138839.99186493331</v>
      </c>
    </row>
    <row r="1359" spans="1:59" ht="28.8">
      <c r="A1359" s="1" t="s">
        <v>7461</v>
      </c>
      <c r="B1359" s="1" t="s">
        <v>2670</v>
      </c>
      <c r="C1359" s="1" t="s">
        <v>2673</v>
      </c>
      <c r="D1359" s="1" t="s">
        <v>10</v>
      </c>
      <c r="E1359" s="1" t="s">
        <v>2674</v>
      </c>
      <c r="F1359" s="2">
        <v>59618</v>
      </c>
      <c r="G1359" s="2">
        <v>3767</v>
      </c>
      <c r="H1359" s="2">
        <v>239</v>
      </c>
      <c r="I1359" s="2">
        <v>15477</v>
      </c>
      <c r="J1359" s="2">
        <v>23013</v>
      </c>
      <c r="K1359" s="2">
        <v>13656</v>
      </c>
      <c r="L1359" s="2">
        <v>74</v>
      </c>
      <c r="M1359" s="2">
        <v>0</v>
      </c>
      <c r="N1359" s="2">
        <v>20</v>
      </c>
      <c r="O1359" s="2">
        <v>321</v>
      </c>
      <c r="P1359" s="2">
        <v>83</v>
      </c>
      <c r="Q1359" s="2">
        <v>29</v>
      </c>
      <c r="R1359" s="2">
        <v>1968</v>
      </c>
      <c r="S1359" s="2">
        <v>9164300</v>
      </c>
      <c r="T1359" s="2">
        <v>407153700</v>
      </c>
      <c r="U1359" s="2">
        <v>1046</v>
      </c>
      <c r="V1359" s="2">
        <v>1305</v>
      </c>
      <c r="W1359" s="2">
        <v>110</v>
      </c>
      <c r="X1359" s="2">
        <v>4140</v>
      </c>
      <c r="Y1359" s="2">
        <v>585</v>
      </c>
      <c r="Z1359" s="2">
        <v>2855</v>
      </c>
      <c r="AA1359" s="9">
        <f t="shared" si="191"/>
        <v>59618</v>
      </c>
      <c r="AB1359" s="9">
        <f t="shared" si="192"/>
        <v>11471</v>
      </c>
      <c r="AC1359" s="9">
        <f t="shared" si="193"/>
        <v>2495</v>
      </c>
      <c r="AD1359" s="9">
        <f t="shared" si="194"/>
        <v>1968</v>
      </c>
      <c r="AE1359" s="44">
        <f t="shared" si="195"/>
        <v>5.6593892391599903E-4</v>
      </c>
      <c r="AF1359" s="9">
        <f t="shared" si="196"/>
        <v>2725</v>
      </c>
      <c r="AG1359" s="9">
        <f t="shared" si="189"/>
        <v>3440</v>
      </c>
      <c r="AH1359" s="44">
        <f t="shared" si="197"/>
        <v>7.5955600137598135E-4</v>
      </c>
      <c r="AI1359">
        <f>AA1359/'Totals and Drop Down Lists'!W$6*Inputs!E$37</f>
        <v>54081.896793460422</v>
      </c>
      <c r="AJ1359">
        <f>AB1359/'Totals and Drop Down Lists'!X$6*Inputs!F$37</f>
        <v>37744.031373404599</v>
      </c>
      <c r="AK1359">
        <f>AC1359/'Totals and Drop Down Lists'!Y$6*Inputs!G$37</f>
        <v>16447.882776858067</v>
      </c>
      <c r="AL1359">
        <f>AD1359/'Totals and Drop Down Lists'!Z$6*Inputs!H$37</f>
        <v>15778.442499347973</v>
      </c>
      <c r="AM1359">
        <f>AE1359/'Totals and Drop Down Lists'!AA$6*Inputs!I$37</f>
        <v>70453.36898083605</v>
      </c>
      <c r="AN1359">
        <f>AF1359/'Totals and Drop Down Lists'!AB$6*Inputs!J$37</f>
        <v>54381.988807439418</v>
      </c>
      <c r="AO1359">
        <f>AG1359/'Totals and Drop Down Lists'!AC$6*Inputs!K$37</f>
        <v>64065.102056075164</v>
      </c>
      <c r="AP1359">
        <f>AH1359/'Totals and Drop Down Lists'!AD$6*Inputs!L$37</f>
        <v>178746.24472199843</v>
      </c>
      <c r="AQ1359">
        <f>IF(OR($D1359="51",$D1359="52",$D1359="61"),(AA1359/'Totals and Drop Down Lists'!W$4)*Inputs!E$38,0)</f>
        <v>0</v>
      </c>
      <c r="AR1359">
        <f>IF(OR($D1359="51",$D1359="52",$D1359="61"),(AB1359/'Totals and Drop Down Lists'!X$4)*Inputs!F$38,0)</f>
        <v>0</v>
      </c>
      <c r="AS1359">
        <f>IF(OR($D1359="51",$D1359="52",$D1359="61"),(AC1359/'Totals and Drop Down Lists'!Y$4)*Inputs!G$38,0)</f>
        <v>0</v>
      </c>
      <c r="AT1359">
        <f>IF(OR($D1359="51",$D1359="52",$D1359="61"),(AD1359/'Totals and Drop Down Lists'!Z$4)*Inputs!H$38,0)</f>
        <v>0</v>
      </c>
      <c r="AU1359">
        <f>IF(OR($D1359="51",$D1359="52",$D1359="61"),(AE1359/'Totals and Drop Down Lists'!AA$4)*Inputs!I$38,0)</f>
        <v>0</v>
      </c>
      <c r="AV1359">
        <f>IF(OR($D1359="51",$D1359="52",$D1359="61"),(AF1359/'Totals and Drop Down Lists'!AB$4)*Inputs!J$38,0)</f>
        <v>0</v>
      </c>
      <c r="AW1359">
        <f>IF(OR($D1359="51",$D1359="52",$D1359="61"),(AG1359/'Totals and Drop Down Lists'!AC$4)*Inputs!K$38,0)</f>
        <v>0</v>
      </c>
      <c r="AX1359">
        <f>IF(OR($D1359="51",$D1359="52",$D1359="61"),(AH1359/'Totals and Drop Down Lists'!AD$4)*Inputs!L$38,0)</f>
        <v>0</v>
      </c>
      <c r="AY1359">
        <f>IF(OR($D1359="51",$D1359="52",$D1359="61"),0,(AA1359/'Totals and Drop Down Lists'!W$5)*Inputs!E$39)</f>
        <v>0</v>
      </c>
      <c r="AZ1359">
        <f>IF(OR($D1359="51",$D1359="52",$D1359="61"),0,(AB1359/'Totals and Drop Down Lists'!X$5)*Inputs!F$39)</f>
        <v>0</v>
      </c>
      <c r="BA1359">
        <f>IF(OR($D1359="51",$D1359="52",$D1359="61"),0,(AC1359/'Totals and Drop Down Lists'!Y$5)*Inputs!G$39)</f>
        <v>0</v>
      </c>
      <c r="BB1359">
        <f>IF(OR($D1359="51",$D1359="52",$D1359="61"),0,(AD1359/'Totals and Drop Down Lists'!Z$5)*Inputs!H$39)</f>
        <v>0</v>
      </c>
      <c r="BC1359">
        <f>IF(OR($D1359="51",$D1359="52",$D1359="61"),0,(AE1359/'Totals and Drop Down Lists'!AA$5)*Inputs!I$39)</f>
        <v>0</v>
      </c>
      <c r="BD1359">
        <f>IF(OR($D1359="51",$D1359="52",$D1359="61"),0,(AF1359/'Totals and Drop Down Lists'!AB$5)*Inputs!J$39)</f>
        <v>0</v>
      </c>
      <c r="BE1359">
        <f>IF(OR($D1359="51",$D1359="52",$D1359="61"),0,(AG1359/'Totals and Drop Down Lists'!AC$5)*Inputs!K$39)</f>
        <v>0</v>
      </c>
      <c r="BF1359">
        <f>IF(OR($D1359="51",$D1359="52",$D1359="61"),0,(AH1359/'Totals and Drop Down Lists'!AD$5)*Inputs!L$39)</f>
        <v>0</v>
      </c>
      <c r="BG1359" s="10">
        <f t="shared" si="190"/>
        <v>491698.95800942008</v>
      </c>
    </row>
    <row r="1360" spans="1:59" ht="28.8">
      <c r="A1360" s="1" t="s">
        <v>7461</v>
      </c>
      <c r="B1360" s="1" t="s">
        <v>2670</v>
      </c>
      <c r="C1360" s="1" t="s">
        <v>2675</v>
      </c>
      <c r="D1360" s="1" t="s">
        <v>545</v>
      </c>
      <c r="E1360" s="1" t="s">
        <v>2676</v>
      </c>
      <c r="F1360" s="2">
        <v>40676</v>
      </c>
      <c r="G1360" s="2">
        <v>582</v>
      </c>
      <c r="H1360" s="2">
        <v>68</v>
      </c>
      <c r="I1360" s="2">
        <v>10308</v>
      </c>
      <c r="J1360" s="2">
        <v>16768</v>
      </c>
      <c r="K1360" s="2">
        <v>8315</v>
      </c>
      <c r="L1360" s="2">
        <v>126</v>
      </c>
      <c r="M1360" s="2">
        <v>20</v>
      </c>
      <c r="N1360" s="2">
        <v>0</v>
      </c>
      <c r="O1360" s="2">
        <v>149</v>
      </c>
      <c r="P1360" s="2">
        <v>126</v>
      </c>
      <c r="Q1360" s="2">
        <v>30</v>
      </c>
      <c r="R1360" s="2">
        <v>10819</v>
      </c>
      <c r="S1360" s="2">
        <v>5793800</v>
      </c>
      <c r="T1360" s="2">
        <v>246661800</v>
      </c>
      <c r="U1360" s="2">
        <v>1211</v>
      </c>
      <c r="V1360" s="2">
        <v>1135</v>
      </c>
      <c r="W1360" s="2">
        <v>85</v>
      </c>
      <c r="X1360" s="2">
        <v>3285</v>
      </c>
      <c r="Y1360" s="2">
        <v>585</v>
      </c>
      <c r="Z1360" s="2">
        <v>1940</v>
      </c>
      <c r="AA1360" s="9">
        <f t="shared" si="191"/>
        <v>40676</v>
      </c>
      <c r="AB1360" s="9">
        <f t="shared" si="192"/>
        <v>9658</v>
      </c>
      <c r="AC1360" s="9">
        <f t="shared" si="193"/>
        <v>11270</v>
      </c>
      <c r="AD1360" s="9">
        <f t="shared" si="194"/>
        <v>10819</v>
      </c>
      <c r="AE1360" s="44">
        <f t="shared" si="195"/>
        <v>2.8796455047089351E-4</v>
      </c>
      <c r="AF1360" s="9">
        <f t="shared" si="196"/>
        <v>2065</v>
      </c>
      <c r="AG1360" s="9">
        <f t="shared" si="189"/>
        <v>2525</v>
      </c>
      <c r="AH1360" s="44">
        <f t="shared" si="197"/>
        <v>4.6590080089528021E-4</v>
      </c>
      <c r="AI1360">
        <f>AA1360/'Totals and Drop Down Lists'!W$6*Inputs!E$37</f>
        <v>36898.843201227748</v>
      </c>
      <c r="AJ1360">
        <f>AB1360/'Totals and Drop Down Lists'!X$6*Inputs!F$37</f>
        <v>31778.559411066311</v>
      </c>
      <c r="AK1360">
        <f>AC1360/'Totals and Drop Down Lists'!Y$6*Inputs!G$37</f>
        <v>74295.646851779733</v>
      </c>
      <c r="AL1360">
        <f>AD1360/'Totals and Drop Down Lists'!Z$6*Inputs!H$37</f>
        <v>86741.346240063882</v>
      </c>
      <c r="AM1360">
        <f>AE1360/'Totals and Drop Down Lists'!AA$6*Inputs!I$37</f>
        <v>35848.519814370913</v>
      </c>
      <c r="AN1360">
        <f>AF1360/'Totals and Drop Down Lists'!AB$6*Inputs!J$37</f>
        <v>41210.571334811888</v>
      </c>
      <c r="AO1360">
        <f>AG1360/'Totals and Drop Down Lists'!AC$6*Inputs!K$37</f>
        <v>47024.529852206339</v>
      </c>
      <c r="AP1360">
        <f>AH1360/'Totals and Drop Down Lists'!AD$6*Inputs!L$37</f>
        <v>109640.39310089011</v>
      </c>
      <c r="AQ1360">
        <f>IF(OR($D1360="51",$D1360="52",$D1360="61"),(AA1360/'Totals and Drop Down Lists'!W$4)*Inputs!E$38,0)</f>
        <v>0</v>
      </c>
      <c r="AR1360">
        <f>IF(OR($D1360="51",$D1360="52",$D1360="61"),(AB1360/'Totals and Drop Down Lists'!X$4)*Inputs!F$38,0)</f>
        <v>0</v>
      </c>
      <c r="AS1360">
        <f>IF(OR($D1360="51",$D1360="52",$D1360="61"),(AC1360/'Totals and Drop Down Lists'!Y$4)*Inputs!G$38,0)</f>
        <v>0</v>
      </c>
      <c r="AT1360">
        <f>IF(OR($D1360="51",$D1360="52",$D1360="61"),(AD1360/'Totals and Drop Down Lists'!Z$4)*Inputs!H$38,0)</f>
        <v>0</v>
      </c>
      <c r="AU1360">
        <f>IF(OR($D1360="51",$D1360="52",$D1360="61"),(AE1360/'Totals and Drop Down Lists'!AA$4)*Inputs!I$38,0)</f>
        <v>0</v>
      </c>
      <c r="AV1360">
        <f>IF(OR($D1360="51",$D1360="52",$D1360="61"),(AF1360/'Totals and Drop Down Lists'!AB$4)*Inputs!J$38,0)</f>
        <v>0</v>
      </c>
      <c r="AW1360">
        <f>IF(OR($D1360="51",$D1360="52",$D1360="61"),(AG1360/'Totals and Drop Down Lists'!AC$4)*Inputs!K$38,0)</f>
        <v>0</v>
      </c>
      <c r="AX1360">
        <f>IF(OR($D1360="51",$D1360="52",$D1360="61"),(AH1360/'Totals and Drop Down Lists'!AD$4)*Inputs!L$38,0)</f>
        <v>0</v>
      </c>
      <c r="AY1360">
        <f>IF(OR($D1360="51",$D1360="52",$D1360="61"),0,(AA1360/'Totals and Drop Down Lists'!W$5)*Inputs!E$39)</f>
        <v>0</v>
      </c>
      <c r="AZ1360">
        <f>IF(OR($D1360="51",$D1360="52",$D1360="61"),0,(AB1360/'Totals and Drop Down Lists'!X$5)*Inputs!F$39)</f>
        <v>0</v>
      </c>
      <c r="BA1360">
        <f>IF(OR($D1360="51",$D1360="52",$D1360="61"),0,(AC1360/'Totals and Drop Down Lists'!Y$5)*Inputs!G$39)</f>
        <v>0</v>
      </c>
      <c r="BB1360">
        <f>IF(OR($D1360="51",$D1360="52",$D1360="61"),0,(AD1360/'Totals and Drop Down Lists'!Z$5)*Inputs!H$39)</f>
        <v>0</v>
      </c>
      <c r="BC1360">
        <f>IF(OR($D1360="51",$D1360="52",$D1360="61"),0,(AE1360/'Totals and Drop Down Lists'!AA$5)*Inputs!I$39)</f>
        <v>0</v>
      </c>
      <c r="BD1360">
        <f>IF(OR($D1360="51",$D1360="52",$D1360="61"),0,(AF1360/'Totals and Drop Down Lists'!AB$5)*Inputs!J$39)</f>
        <v>0</v>
      </c>
      <c r="BE1360">
        <f>IF(OR($D1360="51",$D1360="52",$D1360="61"),0,(AG1360/'Totals and Drop Down Lists'!AC$5)*Inputs!K$39)</f>
        <v>0</v>
      </c>
      <c r="BF1360">
        <f>IF(OR($D1360="51",$D1360="52",$D1360="61"),0,(AH1360/'Totals and Drop Down Lists'!AD$5)*Inputs!L$39)</f>
        <v>0</v>
      </c>
      <c r="BG1360" s="10">
        <f t="shared" si="190"/>
        <v>463438.40980641695</v>
      </c>
    </row>
    <row r="1361" spans="1:59" ht="28.8">
      <c r="A1361" s="1" t="s">
        <v>7461</v>
      </c>
      <c r="B1361" s="1" t="s">
        <v>2670</v>
      </c>
      <c r="C1361" s="1" t="s">
        <v>2677</v>
      </c>
      <c r="D1361" s="1" t="s">
        <v>10</v>
      </c>
      <c r="E1361" s="1" t="s">
        <v>2678</v>
      </c>
      <c r="F1361" s="2">
        <v>28940</v>
      </c>
      <c r="G1361" s="2">
        <v>411</v>
      </c>
      <c r="H1361" s="2">
        <v>45</v>
      </c>
      <c r="I1361" s="2">
        <v>5094</v>
      </c>
      <c r="J1361" s="2">
        <v>11394</v>
      </c>
      <c r="K1361" s="2">
        <v>5374</v>
      </c>
      <c r="L1361" s="2">
        <v>55</v>
      </c>
      <c r="M1361" s="2">
        <v>0</v>
      </c>
      <c r="N1361" s="2">
        <v>0</v>
      </c>
      <c r="O1361" s="2">
        <v>54</v>
      </c>
      <c r="P1361" s="2">
        <v>0</v>
      </c>
      <c r="Q1361" s="2">
        <v>0</v>
      </c>
      <c r="R1361" s="2">
        <v>739</v>
      </c>
      <c r="S1361" s="2">
        <v>3660800</v>
      </c>
      <c r="T1361" s="2">
        <v>192013800</v>
      </c>
      <c r="U1361" s="2">
        <v>529</v>
      </c>
      <c r="V1361" s="2">
        <v>330</v>
      </c>
      <c r="W1361" s="2">
        <v>0</v>
      </c>
      <c r="X1361" s="2">
        <v>1065</v>
      </c>
      <c r="Y1361" s="2">
        <v>235</v>
      </c>
      <c r="Z1361" s="2">
        <v>545</v>
      </c>
      <c r="AA1361" s="9">
        <f t="shared" si="191"/>
        <v>28940</v>
      </c>
      <c r="AB1361" s="9">
        <f t="shared" si="192"/>
        <v>4638</v>
      </c>
      <c r="AC1361" s="9">
        <f t="shared" si="193"/>
        <v>848</v>
      </c>
      <c r="AD1361" s="9">
        <f t="shared" si="194"/>
        <v>739</v>
      </c>
      <c r="AE1361" s="44">
        <f t="shared" si="195"/>
        <v>1.7701696688630147E-4</v>
      </c>
      <c r="AF1361" s="9">
        <f t="shared" si="196"/>
        <v>735</v>
      </c>
      <c r="AG1361" s="9">
        <f t="shared" si="189"/>
        <v>780</v>
      </c>
      <c r="AH1361" s="44">
        <f t="shared" si="197"/>
        <v>1.3688855401737049E-4</v>
      </c>
      <c r="AI1361">
        <f>AA1361/'Totals and Drop Down Lists'!W$6*Inputs!E$37</f>
        <v>26252.643382916976</v>
      </c>
      <c r="AJ1361">
        <f>AB1361/'Totals and Drop Down Lists'!X$6*Inputs!F$37</f>
        <v>15260.815753626584</v>
      </c>
      <c r="AK1361">
        <f>AC1361/'Totals and Drop Down Lists'!Y$6*Inputs!G$37</f>
        <v>5590.302442795848</v>
      </c>
      <c r="AL1361">
        <f>AD1361/'Totals and Drop Down Lists'!Z$6*Inputs!H$37</f>
        <v>5924.9334385254833</v>
      </c>
      <c r="AM1361">
        <f>AE1361/'Totals and Drop Down Lists'!AA$6*Inputs!I$37</f>
        <v>22036.727210090499</v>
      </c>
      <c r="AN1361">
        <f>AF1361/'Totals and Drop Down Lists'!AB$6*Inputs!J$37</f>
        <v>14668.169458153385</v>
      </c>
      <c r="AO1361">
        <f>AG1361/'Totals and Drop Down Lists'!AC$6*Inputs!K$37</f>
        <v>14526.389419691463</v>
      </c>
      <c r="AP1361">
        <f>AH1361/'Totals and Drop Down Lists'!AD$6*Inputs!L$37</f>
        <v>32213.97096685904</v>
      </c>
      <c r="AQ1361">
        <f>IF(OR($D1361="51",$D1361="52",$D1361="61"),(AA1361/'Totals and Drop Down Lists'!W$4)*Inputs!E$38,0)</f>
        <v>0</v>
      </c>
      <c r="AR1361">
        <f>IF(OR($D1361="51",$D1361="52",$D1361="61"),(AB1361/'Totals and Drop Down Lists'!X$4)*Inputs!F$38,0)</f>
        <v>0</v>
      </c>
      <c r="AS1361">
        <f>IF(OR($D1361="51",$D1361="52",$D1361="61"),(AC1361/'Totals and Drop Down Lists'!Y$4)*Inputs!G$38,0)</f>
        <v>0</v>
      </c>
      <c r="AT1361">
        <f>IF(OR($D1361="51",$D1361="52",$D1361="61"),(AD1361/'Totals and Drop Down Lists'!Z$4)*Inputs!H$38,0)</f>
        <v>0</v>
      </c>
      <c r="AU1361">
        <f>IF(OR($D1361="51",$D1361="52",$D1361="61"),(AE1361/'Totals and Drop Down Lists'!AA$4)*Inputs!I$38,0)</f>
        <v>0</v>
      </c>
      <c r="AV1361">
        <f>IF(OR($D1361="51",$D1361="52",$D1361="61"),(AF1361/'Totals and Drop Down Lists'!AB$4)*Inputs!J$38,0)</f>
        <v>0</v>
      </c>
      <c r="AW1361">
        <f>IF(OR($D1361="51",$D1361="52",$D1361="61"),(AG1361/'Totals and Drop Down Lists'!AC$4)*Inputs!K$38,0)</f>
        <v>0</v>
      </c>
      <c r="AX1361">
        <f>IF(OR($D1361="51",$D1361="52",$D1361="61"),(AH1361/'Totals and Drop Down Lists'!AD$4)*Inputs!L$38,0)</f>
        <v>0</v>
      </c>
      <c r="AY1361">
        <f>IF(OR($D1361="51",$D1361="52",$D1361="61"),0,(AA1361/'Totals and Drop Down Lists'!W$5)*Inputs!E$39)</f>
        <v>0</v>
      </c>
      <c r="AZ1361">
        <f>IF(OR($D1361="51",$D1361="52",$D1361="61"),0,(AB1361/'Totals and Drop Down Lists'!X$5)*Inputs!F$39)</f>
        <v>0</v>
      </c>
      <c r="BA1361">
        <f>IF(OR($D1361="51",$D1361="52",$D1361="61"),0,(AC1361/'Totals and Drop Down Lists'!Y$5)*Inputs!G$39)</f>
        <v>0</v>
      </c>
      <c r="BB1361">
        <f>IF(OR($D1361="51",$D1361="52",$D1361="61"),0,(AD1361/'Totals and Drop Down Lists'!Z$5)*Inputs!H$39)</f>
        <v>0</v>
      </c>
      <c r="BC1361">
        <f>IF(OR($D1361="51",$D1361="52",$D1361="61"),0,(AE1361/'Totals and Drop Down Lists'!AA$5)*Inputs!I$39)</f>
        <v>0</v>
      </c>
      <c r="BD1361">
        <f>IF(OR($D1361="51",$D1361="52",$D1361="61"),0,(AF1361/'Totals and Drop Down Lists'!AB$5)*Inputs!J$39)</f>
        <v>0</v>
      </c>
      <c r="BE1361">
        <f>IF(OR($D1361="51",$D1361="52",$D1361="61"),0,(AG1361/'Totals and Drop Down Lists'!AC$5)*Inputs!K$39)</f>
        <v>0</v>
      </c>
      <c r="BF1361">
        <f>IF(OR($D1361="51",$D1361="52",$D1361="61"),0,(AH1361/'Totals and Drop Down Lists'!AD$5)*Inputs!L$39)</f>
        <v>0</v>
      </c>
      <c r="BG1361" s="10">
        <f t="shared" si="190"/>
        <v>136473.95207265927</v>
      </c>
    </row>
    <row r="1362" spans="1:59" ht="28.8">
      <c r="A1362" s="1" t="s">
        <v>7461</v>
      </c>
      <c r="B1362" s="1" t="s">
        <v>2670</v>
      </c>
      <c r="C1362" s="1" t="s">
        <v>2679</v>
      </c>
      <c r="D1362" s="1" t="s">
        <v>10</v>
      </c>
      <c r="E1362" s="1" t="s">
        <v>2680</v>
      </c>
      <c r="F1362" s="2">
        <v>28785</v>
      </c>
      <c r="G1362" s="2">
        <v>413</v>
      </c>
      <c r="H1362" s="2">
        <v>0</v>
      </c>
      <c r="I1362" s="2">
        <v>6093</v>
      </c>
      <c r="J1362" s="2">
        <v>12268</v>
      </c>
      <c r="K1362" s="2">
        <v>5195</v>
      </c>
      <c r="L1362" s="2">
        <v>10</v>
      </c>
      <c r="M1362" s="2">
        <v>0</v>
      </c>
      <c r="N1362" s="2">
        <v>0</v>
      </c>
      <c r="O1362" s="2">
        <v>98</v>
      </c>
      <c r="P1362" s="2">
        <v>64</v>
      </c>
      <c r="Q1362" s="2">
        <v>22</v>
      </c>
      <c r="R1362" s="2">
        <v>1647</v>
      </c>
      <c r="S1362" s="2">
        <v>3027700</v>
      </c>
      <c r="T1362" s="2">
        <v>151948200</v>
      </c>
      <c r="U1362" s="2">
        <v>447</v>
      </c>
      <c r="V1362" s="2">
        <v>485</v>
      </c>
      <c r="W1362" s="2">
        <v>100</v>
      </c>
      <c r="X1362" s="2">
        <v>1675</v>
      </c>
      <c r="Y1362" s="2">
        <v>330</v>
      </c>
      <c r="Z1362" s="2">
        <v>1065</v>
      </c>
      <c r="AA1362" s="9">
        <f t="shared" si="191"/>
        <v>28785</v>
      </c>
      <c r="AB1362" s="9">
        <f t="shared" si="192"/>
        <v>5680</v>
      </c>
      <c r="AC1362" s="9">
        <f t="shared" si="193"/>
        <v>1841</v>
      </c>
      <c r="AD1362" s="9">
        <f t="shared" si="194"/>
        <v>1647</v>
      </c>
      <c r="AE1362" s="44">
        <f t="shared" si="195"/>
        <v>1.5363604630042334E-4</v>
      </c>
      <c r="AF1362" s="9">
        <f t="shared" si="196"/>
        <v>1090</v>
      </c>
      <c r="AG1362" s="9">
        <f t="shared" si="189"/>
        <v>1395</v>
      </c>
      <c r="AH1362" s="44">
        <f t="shared" si="197"/>
        <v>2.1980475261511144E-4</v>
      </c>
      <c r="AI1362">
        <f>AA1362/'Totals and Drop Down Lists'!W$6*Inputs!E$37</f>
        <v>26112.03661980875</v>
      </c>
      <c r="AJ1362">
        <f>AB1362/'Totals and Drop Down Lists'!X$6*Inputs!F$37</f>
        <v>18689.399198059291</v>
      </c>
      <c r="AK1362">
        <f>AC1362/'Totals and Drop Down Lists'!Y$6*Inputs!G$37</f>
        <v>12136.493864607495</v>
      </c>
      <c r="AL1362">
        <f>AD1362/'Totals and Drop Down Lists'!Z$6*Inputs!H$37</f>
        <v>13204.824591679935</v>
      </c>
      <c r="AM1362">
        <f>AE1362/'Totals and Drop Down Lists'!AA$6*Inputs!I$37</f>
        <v>19126.051595573135</v>
      </c>
      <c r="AN1362">
        <f>AF1362/'Totals and Drop Down Lists'!AB$6*Inputs!J$37</f>
        <v>21752.795522975768</v>
      </c>
      <c r="AO1362">
        <f>AG1362/'Totals and Drop Down Lists'!AC$6*Inputs!K$37</f>
        <v>25979.888769832811</v>
      </c>
      <c r="AP1362">
        <f>AH1362/'Totals and Drop Down Lists'!AD$6*Inputs!L$37</f>
        <v>51726.632441616093</v>
      </c>
      <c r="AQ1362">
        <f>IF(OR($D1362="51",$D1362="52",$D1362="61"),(AA1362/'Totals and Drop Down Lists'!W$4)*Inputs!E$38,0)</f>
        <v>0</v>
      </c>
      <c r="AR1362">
        <f>IF(OR($D1362="51",$D1362="52",$D1362="61"),(AB1362/'Totals and Drop Down Lists'!X$4)*Inputs!F$38,0)</f>
        <v>0</v>
      </c>
      <c r="AS1362">
        <f>IF(OR($D1362="51",$D1362="52",$D1362="61"),(AC1362/'Totals and Drop Down Lists'!Y$4)*Inputs!G$38,0)</f>
        <v>0</v>
      </c>
      <c r="AT1362">
        <f>IF(OR($D1362="51",$D1362="52",$D1362="61"),(AD1362/'Totals and Drop Down Lists'!Z$4)*Inputs!H$38,0)</f>
        <v>0</v>
      </c>
      <c r="AU1362">
        <f>IF(OR($D1362="51",$D1362="52",$D1362="61"),(AE1362/'Totals and Drop Down Lists'!AA$4)*Inputs!I$38,0)</f>
        <v>0</v>
      </c>
      <c r="AV1362">
        <f>IF(OR($D1362="51",$D1362="52",$D1362="61"),(AF1362/'Totals and Drop Down Lists'!AB$4)*Inputs!J$38,0)</f>
        <v>0</v>
      </c>
      <c r="AW1362">
        <f>IF(OR($D1362="51",$D1362="52",$D1362="61"),(AG1362/'Totals and Drop Down Lists'!AC$4)*Inputs!K$38,0)</f>
        <v>0</v>
      </c>
      <c r="AX1362">
        <f>IF(OR($D1362="51",$D1362="52",$D1362="61"),(AH1362/'Totals and Drop Down Lists'!AD$4)*Inputs!L$38,0)</f>
        <v>0</v>
      </c>
      <c r="AY1362">
        <f>IF(OR($D1362="51",$D1362="52",$D1362="61"),0,(AA1362/'Totals and Drop Down Lists'!W$5)*Inputs!E$39)</f>
        <v>0</v>
      </c>
      <c r="AZ1362">
        <f>IF(OR($D1362="51",$D1362="52",$D1362="61"),0,(AB1362/'Totals and Drop Down Lists'!X$5)*Inputs!F$39)</f>
        <v>0</v>
      </c>
      <c r="BA1362">
        <f>IF(OR($D1362="51",$D1362="52",$D1362="61"),0,(AC1362/'Totals and Drop Down Lists'!Y$5)*Inputs!G$39)</f>
        <v>0</v>
      </c>
      <c r="BB1362">
        <f>IF(OR($D1362="51",$D1362="52",$D1362="61"),0,(AD1362/'Totals and Drop Down Lists'!Z$5)*Inputs!H$39)</f>
        <v>0</v>
      </c>
      <c r="BC1362">
        <f>IF(OR($D1362="51",$D1362="52",$D1362="61"),0,(AE1362/'Totals and Drop Down Lists'!AA$5)*Inputs!I$39)</f>
        <v>0</v>
      </c>
      <c r="BD1362">
        <f>IF(OR($D1362="51",$D1362="52",$D1362="61"),0,(AF1362/'Totals and Drop Down Lists'!AB$5)*Inputs!J$39)</f>
        <v>0</v>
      </c>
      <c r="BE1362">
        <f>IF(OR($D1362="51",$D1362="52",$D1362="61"),0,(AG1362/'Totals and Drop Down Lists'!AC$5)*Inputs!K$39)</f>
        <v>0</v>
      </c>
      <c r="BF1362">
        <f>IF(OR($D1362="51",$D1362="52",$D1362="61"),0,(AH1362/'Totals and Drop Down Lists'!AD$5)*Inputs!L$39)</f>
        <v>0</v>
      </c>
      <c r="BG1362" s="10">
        <f t="shared" si="190"/>
        <v>188728.12260415329</v>
      </c>
    </row>
    <row r="1363" spans="1:59" ht="28.8">
      <c r="A1363" s="1" t="s">
        <v>7461</v>
      </c>
      <c r="B1363" s="1" t="s">
        <v>2670</v>
      </c>
      <c r="C1363" s="1" t="s">
        <v>2681</v>
      </c>
      <c r="D1363" s="1" t="s">
        <v>10</v>
      </c>
      <c r="E1363" s="1" t="s">
        <v>2682</v>
      </c>
      <c r="F1363" s="2">
        <v>32208</v>
      </c>
      <c r="G1363" s="2">
        <v>534</v>
      </c>
      <c r="H1363" s="2">
        <v>0</v>
      </c>
      <c r="I1363" s="2">
        <v>7825</v>
      </c>
      <c r="J1363" s="2">
        <v>13096</v>
      </c>
      <c r="K1363" s="2">
        <v>6266</v>
      </c>
      <c r="L1363" s="2">
        <v>18</v>
      </c>
      <c r="M1363" s="2">
        <v>21</v>
      </c>
      <c r="N1363" s="2">
        <v>0</v>
      </c>
      <c r="O1363" s="2">
        <v>151</v>
      </c>
      <c r="P1363" s="2">
        <v>25</v>
      </c>
      <c r="Q1363" s="2">
        <v>0</v>
      </c>
      <c r="R1363" s="2">
        <v>1480</v>
      </c>
      <c r="S1363" s="2">
        <v>3606000</v>
      </c>
      <c r="T1363" s="2">
        <v>180369600</v>
      </c>
      <c r="U1363" s="2">
        <v>421</v>
      </c>
      <c r="V1363" s="2">
        <v>430</v>
      </c>
      <c r="W1363" s="2">
        <v>80</v>
      </c>
      <c r="X1363" s="2">
        <v>1550</v>
      </c>
      <c r="Y1363" s="2">
        <v>305</v>
      </c>
      <c r="Z1363" s="2">
        <v>830</v>
      </c>
      <c r="AA1363" s="9">
        <f t="shared" si="191"/>
        <v>32208</v>
      </c>
      <c r="AB1363" s="9">
        <f t="shared" si="192"/>
        <v>7291</v>
      </c>
      <c r="AC1363" s="9">
        <f t="shared" si="193"/>
        <v>1695</v>
      </c>
      <c r="AD1363" s="9">
        <f t="shared" si="194"/>
        <v>1480</v>
      </c>
      <c r="AE1363" s="44">
        <f t="shared" si="195"/>
        <v>2.0938130420402351E-4</v>
      </c>
      <c r="AF1363" s="9">
        <f t="shared" si="196"/>
        <v>1040</v>
      </c>
      <c r="AG1363" s="9">
        <f t="shared" si="189"/>
        <v>1135</v>
      </c>
      <c r="AH1363" s="44">
        <f t="shared" si="197"/>
        <v>2.0206852529551205E-4</v>
      </c>
      <c r="AI1363">
        <f>AA1363/'Totals and Drop Down Lists'!W$6*Inputs!E$37</f>
        <v>29217.178233482726</v>
      </c>
      <c r="AJ1363">
        <f>AB1363/'Totals and Drop Down Lists'!X$6*Inputs!F$37</f>
        <v>23990.212949480687</v>
      </c>
      <c r="AK1363">
        <f>AC1363/'Totals and Drop Down Lists'!Y$6*Inputs!G$37</f>
        <v>11174.012547805381</v>
      </c>
      <c r="AL1363">
        <f>AD1363/'Totals and Drop Down Lists'!Z$6*Inputs!H$37</f>
        <v>11865.901879590956</v>
      </c>
      <c r="AM1363">
        <f>AE1363/'Totals and Drop Down Lists'!AA$6*Inputs!I$37</f>
        <v>26065.742537553921</v>
      </c>
      <c r="AN1363">
        <f>AF1363/'Totals and Drop Down Lists'!AB$6*Inputs!J$37</f>
        <v>20754.960865958532</v>
      </c>
      <c r="AO1363">
        <f>AG1363/'Totals and Drop Down Lists'!AC$6*Inputs!K$37</f>
        <v>21137.758963268985</v>
      </c>
      <c r="AP1363">
        <f>AH1363/'Totals and Drop Down Lists'!AD$6*Inputs!L$37</f>
        <v>47552.767679609147</v>
      </c>
      <c r="AQ1363">
        <f>IF(OR($D1363="51",$D1363="52",$D1363="61"),(AA1363/'Totals and Drop Down Lists'!W$4)*Inputs!E$38,0)</f>
        <v>0</v>
      </c>
      <c r="AR1363">
        <f>IF(OR($D1363="51",$D1363="52",$D1363="61"),(AB1363/'Totals and Drop Down Lists'!X$4)*Inputs!F$38,0)</f>
        <v>0</v>
      </c>
      <c r="AS1363">
        <f>IF(OR($D1363="51",$D1363="52",$D1363="61"),(AC1363/'Totals and Drop Down Lists'!Y$4)*Inputs!G$38,0)</f>
        <v>0</v>
      </c>
      <c r="AT1363">
        <f>IF(OR($D1363="51",$D1363="52",$D1363="61"),(AD1363/'Totals and Drop Down Lists'!Z$4)*Inputs!H$38,0)</f>
        <v>0</v>
      </c>
      <c r="AU1363">
        <f>IF(OR($D1363="51",$D1363="52",$D1363="61"),(AE1363/'Totals and Drop Down Lists'!AA$4)*Inputs!I$38,0)</f>
        <v>0</v>
      </c>
      <c r="AV1363">
        <f>IF(OR($D1363="51",$D1363="52",$D1363="61"),(AF1363/'Totals and Drop Down Lists'!AB$4)*Inputs!J$38,0)</f>
        <v>0</v>
      </c>
      <c r="AW1363">
        <f>IF(OR($D1363="51",$D1363="52",$D1363="61"),(AG1363/'Totals and Drop Down Lists'!AC$4)*Inputs!K$38,0)</f>
        <v>0</v>
      </c>
      <c r="AX1363">
        <f>IF(OR($D1363="51",$D1363="52",$D1363="61"),(AH1363/'Totals and Drop Down Lists'!AD$4)*Inputs!L$38,0)</f>
        <v>0</v>
      </c>
      <c r="AY1363">
        <f>IF(OR($D1363="51",$D1363="52",$D1363="61"),0,(AA1363/'Totals and Drop Down Lists'!W$5)*Inputs!E$39)</f>
        <v>0</v>
      </c>
      <c r="AZ1363">
        <f>IF(OR($D1363="51",$D1363="52",$D1363="61"),0,(AB1363/'Totals and Drop Down Lists'!X$5)*Inputs!F$39)</f>
        <v>0</v>
      </c>
      <c r="BA1363">
        <f>IF(OR($D1363="51",$D1363="52",$D1363="61"),0,(AC1363/'Totals and Drop Down Lists'!Y$5)*Inputs!G$39)</f>
        <v>0</v>
      </c>
      <c r="BB1363">
        <f>IF(OR($D1363="51",$D1363="52",$D1363="61"),0,(AD1363/'Totals and Drop Down Lists'!Z$5)*Inputs!H$39)</f>
        <v>0</v>
      </c>
      <c r="BC1363">
        <f>IF(OR($D1363="51",$D1363="52",$D1363="61"),0,(AE1363/'Totals and Drop Down Lists'!AA$5)*Inputs!I$39)</f>
        <v>0</v>
      </c>
      <c r="BD1363">
        <f>IF(OR($D1363="51",$D1363="52",$D1363="61"),0,(AF1363/'Totals and Drop Down Lists'!AB$5)*Inputs!J$39)</f>
        <v>0</v>
      </c>
      <c r="BE1363">
        <f>IF(OR($D1363="51",$D1363="52",$D1363="61"),0,(AG1363/'Totals and Drop Down Lists'!AC$5)*Inputs!K$39)</f>
        <v>0</v>
      </c>
      <c r="BF1363">
        <f>IF(OR($D1363="51",$D1363="52",$D1363="61"),0,(AH1363/'Totals and Drop Down Lists'!AD$5)*Inputs!L$39)</f>
        <v>0</v>
      </c>
      <c r="BG1363" s="10">
        <f t="shared" si="190"/>
        <v>191758.53565675035</v>
      </c>
    </row>
    <row r="1364" spans="1:59" ht="28.8">
      <c r="A1364" s="1" t="s">
        <v>7461</v>
      </c>
      <c r="B1364" s="1" t="s">
        <v>2670</v>
      </c>
      <c r="C1364" s="1" t="s">
        <v>2683</v>
      </c>
      <c r="D1364" s="1" t="s">
        <v>10</v>
      </c>
      <c r="E1364" s="1" t="s">
        <v>2684</v>
      </c>
      <c r="F1364" s="2">
        <v>57763</v>
      </c>
      <c r="G1364" s="2">
        <v>759</v>
      </c>
      <c r="H1364" s="2">
        <v>25</v>
      </c>
      <c r="I1364" s="2">
        <v>10548</v>
      </c>
      <c r="J1364" s="2">
        <v>23340</v>
      </c>
      <c r="K1364" s="2">
        <v>9608</v>
      </c>
      <c r="L1364" s="2">
        <v>139</v>
      </c>
      <c r="M1364" s="2">
        <v>0</v>
      </c>
      <c r="N1364" s="2">
        <v>0</v>
      </c>
      <c r="O1364" s="2">
        <v>296</v>
      </c>
      <c r="P1364" s="2">
        <v>49</v>
      </c>
      <c r="Q1364" s="2">
        <v>42</v>
      </c>
      <c r="R1364" s="2">
        <v>2030</v>
      </c>
      <c r="S1364" s="2">
        <v>5978300</v>
      </c>
      <c r="T1364" s="2">
        <v>308487300</v>
      </c>
      <c r="U1364" s="2">
        <v>1061</v>
      </c>
      <c r="V1364" s="2">
        <v>985</v>
      </c>
      <c r="W1364" s="2">
        <v>335</v>
      </c>
      <c r="X1364" s="2">
        <v>2275</v>
      </c>
      <c r="Y1364" s="2">
        <v>300</v>
      </c>
      <c r="Z1364" s="2">
        <v>1270</v>
      </c>
      <c r="AA1364" s="9">
        <f t="shared" si="191"/>
        <v>57763</v>
      </c>
      <c r="AB1364" s="9">
        <f t="shared" si="192"/>
        <v>9764</v>
      </c>
      <c r="AC1364" s="9">
        <f t="shared" si="193"/>
        <v>2556</v>
      </c>
      <c r="AD1364" s="9">
        <f t="shared" si="194"/>
        <v>2030</v>
      </c>
      <c r="AE1364" s="44">
        <f t="shared" si="195"/>
        <v>2.7622369027225502E-4</v>
      </c>
      <c r="AF1364" s="9">
        <f t="shared" si="196"/>
        <v>955</v>
      </c>
      <c r="AG1364" s="9">
        <f t="shared" si="189"/>
        <v>1570</v>
      </c>
      <c r="AH1364" s="44">
        <f t="shared" si="197"/>
        <v>2.4048216959408786E-4</v>
      </c>
      <c r="AI1364">
        <f>AA1364/'Totals and Drop Down Lists'!W$6*Inputs!E$37</f>
        <v>52399.151338197422</v>
      </c>
      <c r="AJ1364">
        <f>AB1364/'Totals and Drop Down Lists'!X$6*Inputs!F$37</f>
        <v>32127.340452438544</v>
      </c>
      <c r="AK1364">
        <f>AC1364/'Totals and Drop Down Lists'!Y$6*Inputs!G$37</f>
        <v>16850.015381823334</v>
      </c>
      <c r="AL1364">
        <f>AD1364/'Totals and Drop Down Lists'!Z$6*Inputs!H$37</f>
        <v>16275.527578087595</v>
      </c>
      <c r="AM1364">
        <f>AE1364/'Totals and Drop Down Lists'!AA$6*Inputs!I$37</f>
        <v>34386.907755593587</v>
      </c>
      <c r="AN1364">
        <f>AF1364/'Totals and Drop Down Lists'!AB$6*Inputs!J$37</f>
        <v>19058.641949029228</v>
      </c>
      <c r="AO1364">
        <f>AG1364/'Totals and Drop Down Lists'!AC$6*Inputs!K$37</f>
        <v>29239.014601173843</v>
      </c>
      <c r="AP1364">
        <f>AH1364/'Totals and Drop Down Lists'!AD$6*Inputs!L$37</f>
        <v>56592.647098662295</v>
      </c>
      <c r="AQ1364">
        <f>IF(OR($D1364="51",$D1364="52",$D1364="61"),(AA1364/'Totals and Drop Down Lists'!W$4)*Inputs!E$38,0)</f>
        <v>0</v>
      </c>
      <c r="AR1364">
        <f>IF(OR($D1364="51",$D1364="52",$D1364="61"),(AB1364/'Totals and Drop Down Lists'!X$4)*Inputs!F$38,0)</f>
        <v>0</v>
      </c>
      <c r="AS1364">
        <f>IF(OR($D1364="51",$D1364="52",$D1364="61"),(AC1364/'Totals and Drop Down Lists'!Y$4)*Inputs!G$38,0)</f>
        <v>0</v>
      </c>
      <c r="AT1364">
        <f>IF(OR($D1364="51",$D1364="52",$D1364="61"),(AD1364/'Totals and Drop Down Lists'!Z$4)*Inputs!H$38,0)</f>
        <v>0</v>
      </c>
      <c r="AU1364">
        <f>IF(OR($D1364="51",$D1364="52",$D1364="61"),(AE1364/'Totals and Drop Down Lists'!AA$4)*Inputs!I$38,0)</f>
        <v>0</v>
      </c>
      <c r="AV1364">
        <f>IF(OR($D1364="51",$D1364="52",$D1364="61"),(AF1364/'Totals and Drop Down Lists'!AB$4)*Inputs!J$38,0)</f>
        <v>0</v>
      </c>
      <c r="AW1364">
        <f>IF(OR($D1364="51",$D1364="52",$D1364="61"),(AG1364/'Totals and Drop Down Lists'!AC$4)*Inputs!K$38,0)</f>
        <v>0</v>
      </c>
      <c r="AX1364">
        <f>IF(OR($D1364="51",$D1364="52",$D1364="61"),(AH1364/'Totals and Drop Down Lists'!AD$4)*Inputs!L$38,0)</f>
        <v>0</v>
      </c>
      <c r="AY1364">
        <f>IF(OR($D1364="51",$D1364="52",$D1364="61"),0,(AA1364/'Totals and Drop Down Lists'!W$5)*Inputs!E$39)</f>
        <v>0</v>
      </c>
      <c r="AZ1364">
        <f>IF(OR($D1364="51",$D1364="52",$D1364="61"),0,(AB1364/'Totals and Drop Down Lists'!X$5)*Inputs!F$39)</f>
        <v>0</v>
      </c>
      <c r="BA1364">
        <f>IF(OR($D1364="51",$D1364="52",$D1364="61"),0,(AC1364/'Totals and Drop Down Lists'!Y$5)*Inputs!G$39)</f>
        <v>0</v>
      </c>
      <c r="BB1364">
        <f>IF(OR($D1364="51",$D1364="52",$D1364="61"),0,(AD1364/'Totals and Drop Down Lists'!Z$5)*Inputs!H$39)</f>
        <v>0</v>
      </c>
      <c r="BC1364">
        <f>IF(OR($D1364="51",$D1364="52",$D1364="61"),0,(AE1364/'Totals and Drop Down Lists'!AA$5)*Inputs!I$39)</f>
        <v>0</v>
      </c>
      <c r="BD1364">
        <f>IF(OR($D1364="51",$D1364="52",$D1364="61"),0,(AF1364/'Totals and Drop Down Lists'!AB$5)*Inputs!J$39)</f>
        <v>0</v>
      </c>
      <c r="BE1364">
        <f>IF(OR($D1364="51",$D1364="52",$D1364="61"),0,(AG1364/'Totals and Drop Down Lists'!AC$5)*Inputs!K$39)</f>
        <v>0</v>
      </c>
      <c r="BF1364">
        <f>IF(OR($D1364="51",$D1364="52",$D1364="61"),0,(AH1364/'Totals and Drop Down Lists'!AD$5)*Inputs!L$39)</f>
        <v>0</v>
      </c>
      <c r="BG1364" s="10">
        <f t="shared" si="190"/>
        <v>256929.24615500585</v>
      </c>
    </row>
    <row r="1365" spans="1:59" ht="28.8">
      <c r="A1365" s="1" t="s">
        <v>7461</v>
      </c>
      <c r="B1365" s="1" t="s">
        <v>2670</v>
      </c>
      <c r="C1365" s="1" t="s">
        <v>2251</v>
      </c>
      <c r="D1365" s="1" t="s">
        <v>25</v>
      </c>
      <c r="E1365" s="1" t="s">
        <v>2685</v>
      </c>
      <c r="F1365" s="2">
        <v>18696</v>
      </c>
      <c r="G1365" s="2">
        <v>138</v>
      </c>
      <c r="H1365" s="2">
        <v>0</v>
      </c>
      <c r="I1365" s="2">
        <v>3368</v>
      </c>
      <c r="J1365" s="2">
        <v>7241</v>
      </c>
      <c r="K1365" s="2">
        <v>1830</v>
      </c>
      <c r="L1365" s="2">
        <v>62</v>
      </c>
      <c r="M1365" s="2">
        <v>26</v>
      </c>
      <c r="N1365" s="2">
        <v>9</v>
      </c>
      <c r="O1365" s="2">
        <v>19</v>
      </c>
      <c r="P1365" s="2">
        <v>0</v>
      </c>
      <c r="Q1365" s="2">
        <v>0</v>
      </c>
      <c r="R1365" s="2">
        <v>605</v>
      </c>
      <c r="S1365" s="2">
        <v>669100</v>
      </c>
      <c r="T1365" s="2">
        <v>43630400</v>
      </c>
      <c r="U1365" s="2">
        <v>53</v>
      </c>
      <c r="V1365" s="2">
        <v>248</v>
      </c>
      <c r="W1365" s="2">
        <v>10</v>
      </c>
      <c r="X1365" s="2">
        <v>534</v>
      </c>
      <c r="Y1365" s="2">
        <v>60</v>
      </c>
      <c r="Z1365" s="2">
        <v>215</v>
      </c>
      <c r="AA1365" s="9">
        <f t="shared" si="191"/>
        <v>18696</v>
      </c>
      <c r="AB1365" s="9">
        <f t="shared" si="192"/>
        <v>3230</v>
      </c>
      <c r="AC1365" s="9">
        <f t="shared" si="193"/>
        <v>721</v>
      </c>
      <c r="AD1365" s="9">
        <f t="shared" si="194"/>
        <v>605</v>
      </c>
      <c r="AE1365" s="44">
        <f t="shared" si="195"/>
        <v>3.2299769115173239E-5</v>
      </c>
      <c r="AF1365" s="9">
        <f t="shared" si="196"/>
        <v>276</v>
      </c>
      <c r="AG1365" s="9">
        <f t="shared" si="189"/>
        <v>275</v>
      </c>
      <c r="AH1365" s="44">
        <f t="shared" si="197"/>
        <v>2.586046456364341E-5</v>
      </c>
      <c r="AI1365">
        <f>AA1365/'Totals and Drop Down Lists'!W$6*Inputs!E$37</f>
        <v>16959.897052073804</v>
      </c>
      <c r="AJ1365">
        <f>AB1365/'Totals and Drop Down Lists'!X$6*Inputs!F$37</f>
        <v>10627.950600304843</v>
      </c>
      <c r="AK1365">
        <f>AC1365/'Totals and Drop Down Lists'!Y$6*Inputs!G$37</f>
        <v>4753.0755439337345</v>
      </c>
      <c r="AL1365">
        <f>AD1365/'Totals and Drop Down Lists'!Z$6*Inputs!H$37</f>
        <v>4850.5882683463024</v>
      </c>
      <c r="AM1365">
        <f>AE1365/'Totals and Drop Down Lists'!AA$6*Inputs!I$37</f>
        <v>4020.9772738743072</v>
      </c>
      <c r="AN1365">
        <f>AF1365/'Totals and Drop Down Lists'!AB$6*Inputs!J$37</f>
        <v>5508.0473067351486</v>
      </c>
      <c r="AO1365">
        <f>AG1365/'Totals and Drop Down Lists'!AC$6*Inputs!K$37</f>
        <v>5121.4834492501959</v>
      </c>
      <c r="AP1365">
        <f>AH1365/'Totals and Drop Down Lists'!AD$6*Inputs!L$37</f>
        <v>6085.7407737463827</v>
      </c>
      <c r="AQ1365">
        <f>IF(OR($D1365="51",$D1365="52",$D1365="61"),(AA1365/'Totals and Drop Down Lists'!W$4)*Inputs!E$38,0)</f>
        <v>0</v>
      </c>
      <c r="AR1365">
        <f>IF(OR($D1365="51",$D1365="52",$D1365="61"),(AB1365/'Totals and Drop Down Lists'!X$4)*Inputs!F$38,0)</f>
        <v>0</v>
      </c>
      <c r="AS1365">
        <f>IF(OR($D1365="51",$D1365="52",$D1365="61"),(AC1365/'Totals and Drop Down Lists'!Y$4)*Inputs!G$38,0)</f>
        <v>0</v>
      </c>
      <c r="AT1365">
        <f>IF(OR($D1365="51",$D1365="52",$D1365="61"),(AD1365/'Totals and Drop Down Lists'!Z$4)*Inputs!H$38,0)</f>
        <v>0</v>
      </c>
      <c r="AU1365">
        <f>IF(OR($D1365="51",$D1365="52",$D1365="61"),(AE1365/'Totals and Drop Down Lists'!AA$4)*Inputs!I$38,0)</f>
        <v>0</v>
      </c>
      <c r="AV1365">
        <f>IF(OR($D1365="51",$D1365="52",$D1365="61"),(AF1365/'Totals and Drop Down Lists'!AB$4)*Inputs!J$38,0)</f>
        <v>0</v>
      </c>
      <c r="AW1365">
        <f>IF(OR($D1365="51",$D1365="52",$D1365="61"),(AG1365/'Totals and Drop Down Lists'!AC$4)*Inputs!K$38,0)</f>
        <v>0</v>
      </c>
      <c r="AX1365">
        <f>IF(OR($D1365="51",$D1365="52",$D1365="61"),(AH1365/'Totals and Drop Down Lists'!AD$4)*Inputs!L$38,0)</f>
        <v>0</v>
      </c>
      <c r="AY1365">
        <f>IF(OR($D1365="51",$D1365="52",$D1365="61"),0,(AA1365/'Totals and Drop Down Lists'!W$5)*Inputs!E$39)</f>
        <v>0</v>
      </c>
      <c r="AZ1365">
        <f>IF(OR($D1365="51",$D1365="52",$D1365="61"),0,(AB1365/'Totals and Drop Down Lists'!X$5)*Inputs!F$39)</f>
        <v>0</v>
      </c>
      <c r="BA1365">
        <f>IF(OR($D1365="51",$D1365="52",$D1365="61"),0,(AC1365/'Totals and Drop Down Lists'!Y$5)*Inputs!G$39)</f>
        <v>0</v>
      </c>
      <c r="BB1365">
        <f>IF(OR($D1365="51",$D1365="52",$D1365="61"),0,(AD1365/'Totals and Drop Down Lists'!Z$5)*Inputs!H$39)</f>
        <v>0</v>
      </c>
      <c r="BC1365">
        <f>IF(OR($D1365="51",$D1365="52",$D1365="61"),0,(AE1365/'Totals and Drop Down Lists'!AA$5)*Inputs!I$39)</f>
        <v>0</v>
      </c>
      <c r="BD1365">
        <f>IF(OR($D1365="51",$D1365="52",$D1365="61"),0,(AF1365/'Totals and Drop Down Lists'!AB$5)*Inputs!J$39)</f>
        <v>0</v>
      </c>
      <c r="BE1365">
        <f>IF(OR($D1365="51",$D1365="52",$D1365="61"),0,(AG1365/'Totals and Drop Down Lists'!AC$5)*Inputs!K$39)</f>
        <v>0</v>
      </c>
      <c r="BF1365">
        <f>IF(OR($D1365="51",$D1365="52",$D1365="61"),0,(AH1365/'Totals and Drop Down Lists'!AD$5)*Inputs!L$39)</f>
        <v>0</v>
      </c>
      <c r="BG1365" s="10">
        <f t="shared" si="190"/>
        <v>57927.760268264712</v>
      </c>
    </row>
    <row r="1366" spans="1:59" ht="28.8">
      <c r="A1366" s="1" t="s">
        <v>7461</v>
      </c>
      <c r="B1366" s="1" t="s">
        <v>2670</v>
      </c>
      <c r="C1366" s="1" t="s">
        <v>2101</v>
      </c>
      <c r="D1366" s="1" t="s">
        <v>25</v>
      </c>
      <c r="E1366" s="1" t="s">
        <v>2686</v>
      </c>
      <c r="F1366" s="2">
        <v>20123</v>
      </c>
      <c r="G1366" s="2">
        <v>203</v>
      </c>
      <c r="H1366" s="2">
        <v>0</v>
      </c>
      <c r="I1366" s="2">
        <v>3681</v>
      </c>
      <c r="J1366" s="2">
        <v>8061</v>
      </c>
      <c r="K1366" s="2">
        <v>2119</v>
      </c>
      <c r="L1366" s="2">
        <v>66</v>
      </c>
      <c r="M1366" s="2">
        <v>0</v>
      </c>
      <c r="N1366" s="2">
        <v>0</v>
      </c>
      <c r="O1366" s="2">
        <v>25</v>
      </c>
      <c r="P1366" s="2">
        <v>38</v>
      </c>
      <c r="Q1366" s="2">
        <v>0</v>
      </c>
      <c r="R1366" s="2">
        <v>905</v>
      </c>
      <c r="S1366" s="2">
        <v>1011800</v>
      </c>
      <c r="T1366" s="2">
        <v>67487900</v>
      </c>
      <c r="U1366" s="2">
        <v>85</v>
      </c>
      <c r="V1366" s="2">
        <v>370</v>
      </c>
      <c r="W1366" s="2">
        <v>0</v>
      </c>
      <c r="X1366" s="2">
        <v>685</v>
      </c>
      <c r="Y1366" s="2">
        <v>45</v>
      </c>
      <c r="Z1366" s="2">
        <v>355</v>
      </c>
      <c r="AA1366" s="9">
        <f t="shared" si="191"/>
        <v>20123</v>
      </c>
      <c r="AB1366" s="9">
        <f t="shared" si="192"/>
        <v>3478</v>
      </c>
      <c r="AC1366" s="9">
        <f t="shared" si="193"/>
        <v>1034</v>
      </c>
      <c r="AD1366" s="9">
        <f t="shared" si="194"/>
        <v>905</v>
      </c>
      <c r="AE1366" s="44">
        <f t="shared" si="195"/>
        <v>3.8901717722370027E-5</v>
      </c>
      <c r="AF1366" s="9">
        <f t="shared" si="196"/>
        <v>315</v>
      </c>
      <c r="AG1366" s="9">
        <f t="shared" si="189"/>
        <v>400</v>
      </c>
      <c r="AH1366" s="44">
        <f t="shared" si="197"/>
        <v>3.9124888527799141E-5</v>
      </c>
      <c r="AI1366">
        <f>AA1366/'Totals and Drop Down Lists'!W$6*Inputs!E$37</f>
        <v>18254.386413076656</v>
      </c>
      <c r="AJ1366">
        <f>AB1366/'Totals and Drop Down Lists'!X$6*Inputs!F$37</f>
        <v>11443.96662162856</v>
      </c>
      <c r="AK1366">
        <f>AC1366/'Totals and Drop Down Lists'!Y$6*Inputs!G$37</f>
        <v>6816.4772710505986</v>
      </c>
      <c r="AL1366">
        <f>AD1366/'Totals and Drop Down Lists'!Z$6*Inputs!H$37</f>
        <v>7255.8386493444686</v>
      </c>
      <c r="AM1366">
        <f>AE1366/'Totals and Drop Down Lists'!AA$6*Inputs!I$37</f>
        <v>4842.8495670837947</v>
      </c>
      <c r="AN1366">
        <f>AF1366/'Totals and Drop Down Lists'!AB$6*Inputs!J$37</f>
        <v>6286.3583392085939</v>
      </c>
      <c r="AO1366">
        <f>AG1366/'Totals and Drop Down Lists'!AC$6*Inputs!K$37</f>
        <v>7449.4304716366478</v>
      </c>
      <c r="AP1366">
        <f>AH1366/'Totals and Drop Down Lists'!AD$6*Inputs!L$37</f>
        <v>9207.2564588284222</v>
      </c>
      <c r="AQ1366">
        <f>IF(OR($D1366="51",$D1366="52",$D1366="61"),(AA1366/'Totals and Drop Down Lists'!W$4)*Inputs!E$38,0)</f>
        <v>0</v>
      </c>
      <c r="AR1366">
        <f>IF(OR($D1366="51",$D1366="52",$D1366="61"),(AB1366/'Totals and Drop Down Lists'!X$4)*Inputs!F$38,0)</f>
        <v>0</v>
      </c>
      <c r="AS1366">
        <f>IF(OR($D1366="51",$D1366="52",$D1366="61"),(AC1366/'Totals and Drop Down Lists'!Y$4)*Inputs!G$38,0)</f>
        <v>0</v>
      </c>
      <c r="AT1366">
        <f>IF(OR($D1366="51",$D1366="52",$D1366="61"),(AD1366/'Totals and Drop Down Lists'!Z$4)*Inputs!H$38,0)</f>
        <v>0</v>
      </c>
      <c r="AU1366">
        <f>IF(OR($D1366="51",$D1366="52",$D1366="61"),(AE1366/'Totals and Drop Down Lists'!AA$4)*Inputs!I$38,0)</f>
        <v>0</v>
      </c>
      <c r="AV1366">
        <f>IF(OR($D1366="51",$D1366="52",$D1366="61"),(AF1366/'Totals and Drop Down Lists'!AB$4)*Inputs!J$38,0)</f>
        <v>0</v>
      </c>
      <c r="AW1366">
        <f>IF(OR($D1366="51",$D1366="52",$D1366="61"),(AG1366/'Totals and Drop Down Lists'!AC$4)*Inputs!K$38,0)</f>
        <v>0</v>
      </c>
      <c r="AX1366">
        <f>IF(OR($D1366="51",$D1366="52",$D1366="61"),(AH1366/'Totals and Drop Down Lists'!AD$4)*Inputs!L$38,0)</f>
        <v>0</v>
      </c>
      <c r="AY1366">
        <f>IF(OR($D1366="51",$D1366="52",$D1366="61"),0,(AA1366/'Totals and Drop Down Lists'!W$5)*Inputs!E$39)</f>
        <v>0</v>
      </c>
      <c r="AZ1366">
        <f>IF(OR($D1366="51",$D1366="52",$D1366="61"),0,(AB1366/'Totals and Drop Down Lists'!X$5)*Inputs!F$39)</f>
        <v>0</v>
      </c>
      <c r="BA1366">
        <f>IF(OR($D1366="51",$D1366="52",$D1366="61"),0,(AC1366/'Totals and Drop Down Lists'!Y$5)*Inputs!G$39)</f>
        <v>0</v>
      </c>
      <c r="BB1366">
        <f>IF(OR($D1366="51",$D1366="52",$D1366="61"),0,(AD1366/'Totals and Drop Down Lists'!Z$5)*Inputs!H$39)</f>
        <v>0</v>
      </c>
      <c r="BC1366">
        <f>IF(OR($D1366="51",$D1366="52",$D1366="61"),0,(AE1366/'Totals and Drop Down Lists'!AA$5)*Inputs!I$39)</f>
        <v>0</v>
      </c>
      <c r="BD1366">
        <f>IF(OR($D1366="51",$D1366="52",$D1366="61"),0,(AF1366/'Totals and Drop Down Lists'!AB$5)*Inputs!J$39)</f>
        <v>0</v>
      </c>
      <c r="BE1366">
        <f>IF(OR($D1366="51",$D1366="52",$D1366="61"),0,(AG1366/'Totals and Drop Down Lists'!AC$5)*Inputs!K$39)</f>
        <v>0</v>
      </c>
      <c r="BF1366">
        <f>IF(OR($D1366="51",$D1366="52",$D1366="61"),0,(AH1366/'Totals and Drop Down Lists'!AD$5)*Inputs!L$39)</f>
        <v>0</v>
      </c>
      <c r="BG1366" s="10">
        <f t="shared" si="190"/>
        <v>71556.563791857741</v>
      </c>
    </row>
    <row r="1367" spans="1:59" ht="28.8">
      <c r="A1367" s="1" t="s">
        <v>7461</v>
      </c>
      <c r="B1367" s="1" t="s">
        <v>2670</v>
      </c>
      <c r="C1367" s="1" t="s">
        <v>1826</v>
      </c>
      <c r="D1367" s="1" t="s">
        <v>25</v>
      </c>
      <c r="E1367" s="1" t="s">
        <v>2687</v>
      </c>
      <c r="F1367" s="2">
        <v>21575</v>
      </c>
      <c r="G1367" s="2">
        <v>64</v>
      </c>
      <c r="H1367" s="2">
        <v>0</v>
      </c>
      <c r="I1367" s="2">
        <v>2418</v>
      </c>
      <c r="J1367" s="2">
        <v>8323</v>
      </c>
      <c r="K1367" s="2">
        <v>2125</v>
      </c>
      <c r="L1367" s="2">
        <v>63</v>
      </c>
      <c r="M1367" s="2">
        <v>5</v>
      </c>
      <c r="N1367" s="2">
        <v>0</v>
      </c>
      <c r="O1367" s="2">
        <v>8</v>
      </c>
      <c r="P1367" s="2">
        <v>0</v>
      </c>
      <c r="Q1367" s="2">
        <v>33</v>
      </c>
      <c r="R1367" s="2">
        <v>741</v>
      </c>
      <c r="S1367" s="2">
        <v>1519400</v>
      </c>
      <c r="T1367" s="2">
        <v>81144300</v>
      </c>
      <c r="U1367" s="2">
        <v>199</v>
      </c>
      <c r="V1367" s="2">
        <v>70</v>
      </c>
      <c r="W1367" s="2">
        <v>35</v>
      </c>
      <c r="X1367" s="2">
        <v>395</v>
      </c>
      <c r="Y1367" s="2">
        <v>35</v>
      </c>
      <c r="Z1367" s="2">
        <v>294</v>
      </c>
      <c r="AA1367" s="9">
        <f t="shared" si="191"/>
        <v>21575</v>
      </c>
      <c r="AB1367" s="9">
        <f t="shared" si="192"/>
        <v>2354</v>
      </c>
      <c r="AC1367" s="9">
        <f t="shared" si="193"/>
        <v>850</v>
      </c>
      <c r="AD1367" s="9">
        <f t="shared" si="194"/>
        <v>741</v>
      </c>
      <c r="AE1367" s="44">
        <f t="shared" si="195"/>
        <v>3.7890798719173176E-5</v>
      </c>
      <c r="AF1367" s="9">
        <f t="shared" si="196"/>
        <v>290</v>
      </c>
      <c r="AG1367" s="9">
        <f t="shared" si="189"/>
        <v>329</v>
      </c>
      <c r="AH1367" s="44">
        <f t="shared" si="197"/>
        <v>3.1255469285716893E-5</v>
      </c>
      <c r="AI1367">
        <f>AA1367/'Totals and Drop Down Lists'!W$6*Inputs!E$37</f>
        <v>19571.554284258254</v>
      </c>
      <c r="AJ1367">
        <f>AB1367/'Totals and Drop Down Lists'!X$6*Inputs!F$37</f>
        <v>7745.5714282097842</v>
      </c>
      <c r="AK1367">
        <f>AC1367/'Totals and Drop Down Lists'!Y$6*Inputs!G$37</f>
        <v>5603.48711836848</v>
      </c>
      <c r="AL1367">
        <f>AD1367/'Totals and Drop Down Lists'!Z$6*Inputs!H$37</f>
        <v>5940.9684410654718</v>
      </c>
      <c r="AM1367">
        <f>AE1367/'Totals and Drop Down Lists'!AA$6*Inputs!I$37</f>
        <v>4717.000917110855</v>
      </c>
      <c r="AN1367">
        <f>AF1367/'Totals and Drop Down Lists'!AB$6*Inputs!J$37</f>
        <v>5787.4410106999749</v>
      </c>
      <c r="AO1367">
        <f>AG1367/'Totals and Drop Down Lists'!AC$6*Inputs!K$37</f>
        <v>6127.1565629211427</v>
      </c>
      <c r="AP1367">
        <f>AH1367/'Totals and Drop Down Lists'!AD$6*Inputs!L$37</f>
        <v>7355.3467443148866</v>
      </c>
      <c r="AQ1367">
        <f>IF(OR($D1367="51",$D1367="52",$D1367="61"),(AA1367/'Totals and Drop Down Lists'!W$4)*Inputs!E$38,0)</f>
        <v>0</v>
      </c>
      <c r="AR1367">
        <f>IF(OR($D1367="51",$D1367="52",$D1367="61"),(AB1367/'Totals and Drop Down Lists'!X$4)*Inputs!F$38,0)</f>
        <v>0</v>
      </c>
      <c r="AS1367">
        <f>IF(OR($D1367="51",$D1367="52",$D1367="61"),(AC1367/'Totals and Drop Down Lists'!Y$4)*Inputs!G$38,0)</f>
        <v>0</v>
      </c>
      <c r="AT1367">
        <f>IF(OR($D1367="51",$D1367="52",$D1367="61"),(AD1367/'Totals and Drop Down Lists'!Z$4)*Inputs!H$38,0)</f>
        <v>0</v>
      </c>
      <c r="AU1367">
        <f>IF(OR($D1367="51",$D1367="52",$D1367="61"),(AE1367/'Totals and Drop Down Lists'!AA$4)*Inputs!I$38,0)</f>
        <v>0</v>
      </c>
      <c r="AV1367">
        <f>IF(OR($D1367="51",$D1367="52",$D1367="61"),(AF1367/'Totals and Drop Down Lists'!AB$4)*Inputs!J$38,0)</f>
        <v>0</v>
      </c>
      <c r="AW1367">
        <f>IF(OR($D1367="51",$D1367="52",$D1367="61"),(AG1367/'Totals and Drop Down Lists'!AC$4)*Inputs!K$38,0)</f>
        <v>0</v>
      </c>
      <c r="AX1367">
        <f>IF(OR($D1367="51",$D1367="52",$D1367="61"),(AH1367/'Totals and Drop Down Lists'!AD$4)*Inputs!L$38,0)</f>
        <v>0</v>
      </c>
      <c r="AY1367">
        <f>IF(OR($D1367="51",$D1367="52",$D1367="61"),0,(AA1367/'Totals and Drop Down Lists'!W$5)*Inputs!E$39)</f>
        <v>0</v>
      </c>
      <c r="AZ1367">
        <f>IF(OR($D1367="51",$D1367="52",$D1367="61"),0,(AB1367/'Totals and Drop Down Lists'!X$5)*Inputs!F$39)</f>
        <v>0</v>
      </c>
      <c r="BA1367">
        <f>IF(OR($D1367="51",$D1367="52",$D1367="61"),0,(AC1367/'Totals and Drop Down Lists'!Y$5)*Inputs!G$39)</f>
        <v>0</v>
      </c>
      <c r="BB1367">
        <f>IF(OR($D1367="51",$D1367="52",$D1367="61"),0,(AD1367/'Totals and Drop Down Lists'!Z$5)*Inputs!H$39)</f>
        <v>0</v>
      </c>
      <c r="BC1367">
        <f>IF(OR($D1367="51",$D1367="52",$D1367="61"),0,(AE1367/'Totals and Drop Down Lists'!AA$5)*Inputs!I$39)</f>
        <v>0</v>
      </c>
      <c r="BD1367">
        <f>IF(OR($D1367="51",$D1367="52",$D1367="61"),0,(AF1367/'Totals and Drop Down Lists'!AB$5)*Inputs!J$39)</f>
        <v>0</v>
      </c>
      <c r="BE1367">
        <f>IF(OR($D1367="51",$D1367="52",$D1367="61"),0,(AG1367/'Totals and Drop Down Lists'!AC$5)*Inputs!K$39)</f>
        <v>0</v>
      </c>
      <c r="BF1367">
        <f>IF(OR($D1367="51",$D1367="52",$D1367="61"),0,(AH1367/'Totals and Drop Down Lists'!AD$5)*Inputs!L$39)</f>
        <v>0</v>
      </c>
      <c r="BG1367" s="10">
        <f t="shared" si="190"/>
        <v>62848.526506948838</v>
      </c>
    </row>
    <row r="1368" spans="1:59" ht="28.8">
      <c r="A1368" s="1" t="s">
        <v>7461</v>
      </c>
      <c r="B1368" s="1" t="s">
        <v>2670</v>
      </c>
      <c r="C1368" s="1" t="s">
        <v>2688</v>
      </c>
      <c r="D1368" s="1" t="s">
        <v>25</v>
      </c>
      <c r="E1368" s="1" t="s">
        <v>2689</v>
      </c>
      <c r="F1368" s="2">
        <v>8282</v>
      </c>
      <c r="G1368" s="2">
        <v>26</v>
      </c>
      <c r="H1368" s="2">
        <v>0</v>
      </c>
      <c r="I1368" s="2">
        <v>1157</v>
      </c>
      <c r="J1368" s="2">
        <v>3327</v>
      </c>
      <c r="K1368" s="2">
        <v>612</v>
      </c>
      <c r="L1368" s="2">
        <v>9</v>
      </c>
      <c r="M1368" s="2">
        <v>0</v>
      </c>
      <c r="N1368" s="2">
        <v>9</v>
      </c>
      <c r="O1368" s="2">
        <v>14</v>
      </c>
      <c r="P1368" s="2">
        <v>9</v>
      </c>
      <c r="Q1368" s="2">
        <v>0</v>
      </c>
      <c r="R1368" s="2">
        <v>288</v>
      </c>
      <c r="S1368" s="2">
        <v>298200</v>
      </c>
      <c r="T1368" s="2">
        <v>14885200</v>
      </c>
      <c r="U1368" s="2">
        <v>11</v>
      </c>
      <c r="V1368" s="2">
        <v>120</v>
      </c>
      <c r="W1368" s="2">
        <v>14</v>
      </c>
      <c r="X1368" s="2">
        <v>185</v>
      </c>
      <c r="Y1368" s="2">
        <v>29</v>
      </c>
      <c r="Z1368" s="2">
        <v>84</v>
      </c>
      <c r="AA1368" s="9">
        <f t="shared" si="191"/>
        <v>8282</v>
      </c>
      <c r="AB1368" s="9">
        <f t="shared" si="192"/>
        <v>1131</v>
      </c>
      <c r="AC1368" s="9">
        <f t="shared" si="193"/>
        <v>329</v>
      </c>
      <c r="AD1368" s="9">
        <f t="shared" si="194"/>
        <v>288</v>
      </c>
      <c r="AE1368" s="44">
        <f t="shared" si="195"/>
        <v>7.8622315376615228E-6</v>
      </c>
      <c r="AF1368" s="9">
        <f t="shared" si="196"/>
        <v>51</v>
      </c>
      <c r="AG1368" s="9">
        <f t="shared" si="189"/>
        <v>113</v>
      </c>
      <c r="AH1368" s="44">
        <f t="shared" si="197"/>
        <v>7.7344271115404381E-6</v>
      </c>
      <c r="AI1368">
        <f>AA1368/'Totals and Drop Down Lists'!W$6*Inputs!E$37</f>
        <v>7512.9368520151493</v>
      </c>
      <c r="AJ1368">
        <f>AB1368/'Totals and Drop Down Lists'!X$6*Inputs!F$37</f>
        <v>3721.4279036980738</v>
      </c>
      <c r="AK1368">
        <f>AC1368/'Totals and Drop Down Lists'!Y$6*Inputs!G$37</f>
        <v>2168.8791316979177</v>
      </c>
      <c r="AL1368">
        <f>AD1368/'Totals and Drop Down Lists'!Z$6*Inputs!H$37</f>
        <v>2309.0403657582401</v>
      </c>
      <c r="AM1368">
        <f>AE1368/'Totals and Drop Down Lists'!AA$6*Inputs!I$37</f>
        <v>978.76409649082632</v>
      </c>
      <c r="AN1368">
        <f>AF1368/'Totals and Drop Down Lists'!AB$6*Inputs!J$37</f>
        <v>1017.7913501575819</v>
      </c>
      <c r="AO1368">
        <f>AG1368/'Totals and Drop Down Lists'!AC$6*Inputs!K$37</f>
        <v>2104.4641082373528</v>
      </c>
      <c r="AP1368">
        <f>AH1368/'Totals and Drop Down Lists'!AD$6*Inputs!L$37</f>
        <v>1820.1420287107012</v>
      </c>
      <c r="AQ1368">
        <f>IF(OR($D1368="51",$D1368="52",$D1368="61"),(AA1368/'Totals and Drop Down Lists'!W$4)*Inputs!E$38,0)</f>
        <v>0</v>
      </c>
      <c r="AR1368">
        <f>IF(OR($D1368="51",$D1368="52",$D1368="61"),(AB1368/'Totals and Drop Down Lists'!X$4)*Inputs!F$38,0)</f>
        <v>0</v>
      </c>
      <c r="AS1368">
        <f>IF(OR($D1368="51",$D1368="52",$D1368="61"),(AC1368/'Totals and Drop Down Lists'!Y$4)*Inputs!G$38,0)</f>
        <v>0</v>
      </c>
      <c r="AT1368">
        <f>IF(OR($D1368="51",$D1368="52",$D1368="61"),(AD1368/'Totals and Drop Down Lists'!Z$4)*Inputs!H$38,0)</f>
        <v>0</v>
      </c>
      <c r="AU1368">
        <f>IF(OR($D1368="51",$D1368="52",$D1368="61"),(AE1368/'Totals and Drop Down Lists'!AA$4)*Inputs!I$38,0)</f>
        <v>0</v>
      </c>
      <c r="AV1368">
        <f>IF(OR($D1368="51",$D1368="52",$D1368="61"),(AF1368/'Totals and Drop Down Lists'!AB$4)*Inputs!J$38,0)</f>
        <v>0</v>
      </c>
      <c r="AW1368">
        <f>IF(OR($D1368="51",$D1368="52",$D1368="61"),(AG1368/'Totals and Drop Down Lists'!AC$4)*Inputs!K$38,0)</f>
        <v>0</v>
      </c>
      <c r="AX1368">
        <f>IF(OR($D1368="51",$D1368="52",$D1368="61"),(AH1368/'Totals and Drop Down Lists'!AD$4)*Inputs!L$38,0)</f>
        <v>0</v>
      </c>
      <c r="AY1368">
        <f>IF(OR($D1368="51",$D1368="52",$D1368="61"),0,(AA1368/'Totals and Drop Down Lists'!W$5)*Inputs!E$39)</f>
        <v>0</v>
      </c>
      <c r="AZ1368">
        <f>IF(OR($D1368="51",$D1368="52",$D1368="61"),0,(AB1368/'Totals and Drop Down Lists'!X$5)*Inputs!F$39)</f>
        <v>0</v>
      </c>
      <c r="BA1368">
        <f>IF(OR($D1368="51",$D1368="52",$D1368="61"),0,(AC1368/'Totals and Drop Down Lists'!Y$5)*Inputs!G$39)</f>
        <v>0</v>
      </c>
      <c r="BB1368">
        <f>IF(OR($D1368="51",$D1368="52",$D1368="61"),0,(AD1368/'Totals and Drop Down Lists'!Z$5)*Inputs!H$39)</f>
        <v>0</v>
      </c>
      <c r="BC1368">
        <f>IF(OR($D1368="51",$D1368="52",$D1368="61"),0,(AE1368/'Totals and Drop Down Lists'!AA$5)*Inputs!I$39)</f>
        <v>0</v>
      </c>
      <c r="BD1368">
        <f>IF(OR($D1368="51",$D1368="52",$D1368="61"),0,(AF1368/'Totals and Drop Down Lists'!AB$5)*Inputs!J$39)</f>
        <v>0</v>
      </c>
      <c r="BE1368">
        <f>IF(OR($D1368="51",$D1368="52",$D1368="61"),0,(AG1368/'Totals and Drop Down Lists'!AC$5)*Inputs!K$39)</f>
        <v>0</v>
      </c>
      <c r="BF1368">
        <f>IF(OR($D1368="51",$D1368="52",$D1368="61"),0,(AH1368/'Totals and Drop Down Lists'!AD$5)*Inputs!L$39)</f>
        <v>0</v>
      </c>
      <c r="BG1368" s="10">
        <f t="shared" si="190"/>
        <v>21633.445836765844</v>
      </c>
    </row>
    <row r="1369" spans="1:59" ht="28.8">
      <c r="A1369" s="1" t="s">
        <v>7461</v>
      </c>
      <c r="B1369" s="1" t="s">
        <v>2670</v>
      </c>
      <c r="C1369" s="1" t="s">
        <v>2690</v>
      </c>
      <c r="D1369" s="1" t="s">
        <v>25</v>
      </c>
      <c r="E1369" s="1" t="s">
        <v>2691</v>
      </c>
      <c r="F1369" s="2">
        <v>42504</v>
      </c>
      <c r="G1369" s="2">
        <v>257</v>
      </c>
      <c r="H1369" s="2">
        <v>25</v>
      </c>
      <c r="I1369" s="2">
        <v>8636</v>
      </c>
      <c r="J1369" s="2">
        <v>16584</v>
      </c>
      <c r="K1369" s="2">
        <v>5273</v>
      </c>
      <c r="L1369" s="2">
        <v>130</v>
      </c>
      <c r="M1369" s="2">
        <v>0</v>
      </c>
      <c r="N1369" s="2">
        <v>0</v>
      </c>
      <c r="O1369" s="2">
        <v>137</v>
      </c>
      <c r="P1369" s="2">
        <v>40</v>
      </c>
      <c r="Q1369" s="2">
        <v>14</v>
      </c>
      <c r="R1369" s="2">
        <v>2035</v>
      </c>
      <c r="S1369" s="2">
        <v>2838300</v>
      </c>
      <c r="T1369" s="2">
        <v>152381200</v>
      </c>
      <c r="U1369" s="2">
        <v>391</v>
      </c>
      <c r="V1369" s="2">
        <v>495</v>
      </c>
      <c r="W1369" s="2">
        <v>0</v>
      </c>
      <c r="X1369" s="2">
        <v>1414</v>
      </c>
      <c r="Y1369" s="2">
        <v>170</v>
      </c>
      <c r="Z1369" s="2">
        <v>819</v>
      </c>
      <c r="AA1369" s="9">
        <f t="shared" si="191"/>
        <v>42504</v>
      </c>
      <c r="AB1369" s="9">
        <f t="shared" si="192"/>
        <v>8354</v>
      </c>
      <c r="AC1369" s="9">
        <f t="shared" si="193"/>
        <v>2356</v>
      </c>
      <c r="AD1369" s="9">
        <f t="shared" si="194"/>
        <v>2035</v>
      </c>
      <c r="AE1369" s="44">
        <f t="shared" si="195"/>
        <v>1.1709060218003163E-4</v>
      </c>
      <c r="AF1369" s="9">
        <f t="shared" si="196"/>
        <v>919</v>
      </c>
      <c r="AG1369" s="9">
        <f t="shared" si="189"/>
        <v>989</v>
      </c>
      <c r="AH1369" s="44">
        <f t="shared" si="197"/>
        <v>1.1700808192233917E-4</v>
      </c>
      <c r="AI1369">
        <f>AA1369/'Totals and Drop Down Lists'!W$6*Inputs!E$37</f>
        <v>38557.095865497693</v>
      </c>
      <c r="AJ1369">
        <f>AB1369/'Totals and Drop Down Lists'!X$6*Inputs!F$37</f>
        <v>27487.894524751289</v>
      </c>
      <c r="AK1369">
        <f>AC1369/'Totals and Drop Down Lists'!Y$6*Inputs!G$37</f>
        <v>15531.547824560164</v>
      </c>
      <c r="AL1369">
        <f>AD1369/'Totals and Drop Down Lists'!Z$6*Inputs!H$37</f>
        <v>16315.615084437564</v>
      </c>
      <c r="AM1369">
        <f>AE1369/'Totals and Drop Down Lists'!AA$6*Inputs!I$37</f>
        <v>14576.532998466277</v>
      </c>
      <c r="AN1369">
        <f>AF1369/'Totals and Drop Down Lists'!AB$6*Inputs!J$37</f>
        <v>18340.200995976818</v>
      </c>
      <c r="AO1369">
        <f>AG1369/'Totals and Drop Down Lists'!AC$6*Inputs!K$37</f>
        <v>18418.716841121612</v>
      </c>
      <c r="AP1369">
        <f>AH1369/'Totals and Drop Down Lists'!AD$6*Inputs!L$37</f>
        <v>27535.501276869305</v>
      </c>
      <c r="AQ1369">
        <f>IF(OR($D1369="51",$D1369="52",$D1369="61"),(AA1369/'Totals and Drop Down Lists'!W$4)*Inputs!E$38,0)</f>
        <v>0</v>
      </c>
      <c r="AR1369">
        <f>IF(OR($D1369="51",$D1369="52",$D1369="61"),(AB1369/'Totals and Drop Down Lists'!X$4)*Inputs!F$38,0)</f>
        <v>0</v>
      </c>
      <c r="AS1369">
        <f>IF(OR($D1369="51",$D1369="52",$D1369="61"),(AC1369/'Totals and Drop Down Lists'!Y$4)*Inputs!G$38,0)</f>
        <v>0</v>
      </c>
      <c r="AT1369">
        <f>IF(OR($D1369="51",$D1369="52",$D1369="61"),(AD1369/'Totals and Drop Down Lists'!Z$4)*Inputs!H$38,0)</f>
        <v>0</v>
      </c>
      <c r="AU1369">
        <f>IF(OR($D1369="51",$D1369="52",$D1369="61"),(AE1369/'Totals and Drop Down Lists'!AA$4)*Inputs!I$38,0)</f>
        <v>0</v>
      </c>
      <c r="AV1369">
        <f>IF(OR($D1369="51",$D1369="52",$D1369="61"),(AF1369/'Totals and Drop Down Lists'!AB$4)*Inputs!J$38,0)</f>
        <v>0</v>
      </c>
      <c r="AW1369">
        <f>IF(OR($D1369="51",$D1369="52",$D1369="61"),(AG1369/'Totals and Drop Down Lists'!AC$4)*Inputs!K$38,0)</f>
        <v>0</v>
      </c>
      <c r="AX1369">
        <f>IF(OR($D1369="51",$D1369="52",$D1369="61"),(AH1369/'Totals and Drop Down Lists'!AD$4)*Inputs!L$38,0)</f>
        <v>0</v>
      </c>
      <c r="AY1369">
        <f>IF(OR($D1369="51",$D1369="52",$D1369="61"),0,(AA1369/'Totals and Drop Down Lists'!W$5)*Inputs!E$39)</f>
        <v>0</v>
      </c>
      <c r="AZ1369">
        <f>IF(OR($D1369="51",$D1369="52",$D1369="61"),0,(AB1369/'Totals and Drop Down Lists'!X$5)*Inputs!F$39)</f>
        <v>0</v>
      </c>
      <c r="BA1369">
        <f>IF(OR($D1369="51",$D1369="52",$D1369="61"),0,(AC1369/'Totals and Drop Down Lists'!Y$5)*Inputs!G$39)</f>
        <v>0</v>
      </c>
      <c r="BB1369">
        <f>IF(OR($D1369="51",$D1369="52",$D1369="61"),0,(AD1369/'Totals and Drop Down Lists'!Z$5)*Inputs!H$39)</f>
        <v>0</v>
      </c>
      <c r="BC1369">
        <f>IF(OR($D1369="51",$D1369="52",$D1369="61"),0,(AE1369/'Totals and Drop Down Lists'!AA$5)*Inputs!I$39)</f>
        <v>0</v>
      </c>
      <c r="BD1369">
        <f>IF(OR($D1369="51",$D1369="52",$D1369="61"),0,(AF1369/'Totals and Drop Down Lists'!AB$5)*Inputs!J$39)</f>
        <v>0</v>
      </c>
      <c r="BE1369">
        <f>IF(OR($D1369="51",$D1369="52",$D1369="61"),0,(AG1369/'Totals and Drop Down Lists'!AC$5)*Inputs!K$39)</f>
        <v>0</v>
      </c>
      <c r="BF1369">
        <f>IF(OR($D1369="51",$D1369="52",$D1369="61"),0,(AH1369/'Totals and Drop Down Lists'!AD$5)*Inputs!L$39)</f>
        <v>0</v>
      </c>
      <c r="BG1369" s="10">
        <f t="shared" si="190"/>
        <v>176763.10541168074</v>
      </c>
    </row>
    <row r="1370" spans="1:59" ht="28.8">
      <c r="A1370" s="1" t="s">
        <v>7461</v>
      </c>
      <c r="B1370" s="1" t="s">
        <v>2670</v>
      </c>
      <c r="C1370" s="1" t="s">
        <v>2692</v>
      </c>
      <c r="D1370" s="1" t="s">
        <v>25</v>
      </c>
      <c r="E1370" s="1" t="s">
        <v>2693</v>
      </c>
      <c r="F1370" s="2">
        <v>11732</v>
      </c>
      <c r="G1370" s="2">
        <v>31</v>
      </c>
      <c r="H1370" s="2">
        <v>30</v>
      </c>
      <c r="I1370" s="2">
        <v>3243</v>
      </c>
      <c r="J1370" s="2">
        <v>4447</v>
      </c>
      <c r="K1370" s="2">
        <v>936</v>
      </c>
      <c r="L1370" s="2">
        <v>51</v>
      </c>
      <c r="M1370" s="2">
        <v>0</v>
      </c>
      <c r="N1370" s="2">
        <v>0</v>
      </c>
      <c r="O1370" s="2">
        <v>98</v>
      </c>
      <c r="P1370" s="2">
        <v>7</v>
      </c>
      <c r="Q1370" s="2">
        <v>0</v>
      </c>
      <c r="R1370" s="2">
        <v>529</v>
      </c>
      <c r="S1370" s="2">
        <v>468200</v>
      </c>
      <c r="T1370" s="2">
        <v>23108500</v>
      </c>
      <c r="U1370" s="2">
        <v>69</v>
      </c>
      <c r="V1370" s="2">
        <v>149</v>
      </c>
      <c r="W1370" s="2">
        <v>25</v>
      </c>
      <c r="X1370" s="2">
        <v>395</v>
      </c>
      <c r="Y1370" s="2">
        <v>80</v>
      </c>
      <c r="Z1370" s="2">
        <v>194</v>
      </c>
      <c r="AA1370" s="9">
        <f t="shared" si="191"/>
        <v>11732</v>
      </c>
      <c r="AB1370" s="9">
        <f t="shared" si="192"/>
        <v>3182</v>
      </c>
      <c r="AC1370" s="9">
        <f t="shared" si="193"/>
        <v>685</v>
      </c>
      <c r="AD1370" s="9">
        <f t="shared" si="194"/>
        <v>529</v>
      </c>
      <c r="AE1370" s="44">
        <f t="shared" si="195"/>
        <v>1.3758793544764226E-5</v>
      </c>
      <c r="AF1370" s="9">
        <f t="shared" si="196"/>
        <v>221</v>
      </c>
      <c r="AG1370" s="9">
        <f t="shared" si="189"/>
        <v>274</v>
      </c>
      <c r="AH1370" s="44">
        <f t="shared" si="197"/>
        <v>2.1459043909331695E-5</v>
      </c>
      <c r="AI1370">
        <f>AA1370/'Totals and Drop Down Lists'!W$6*Inputs!E$37</f>
        <v>10642.571256682169</v>
      </c>
      <c r="AJ1370">
        <f>AB1370/'Totals and Drop Down Lists'!X$6*Inputs!F$37</f>
        <v>10470.012015532511</v>
      </c>
      <c r="AK1370">
        <f>AC1370/'Totals and Drop Down Lists'!Y$6*Inputs!G$37</f>
        <v>4515.7513836263633</v>
      </c>
      <c r="AL1370">
        <f>AD1370/'Totals and Drop Down Lists'!Z$6*Inputs!H$37</f>
        <v>4241.2581718267666</v>
      </c>
      <c r="AM1370">
        <f>AE1370/'Totals and Drop Down Lists'!AA$6*Inputs!I$37</f>
        <v>1712.8232701030793</v>
      </c>
      <c r="AN1370">
        <f>AF1370/'Totals and Drop Down Lists'!AB$6*Inputs!J$37</f>
        <v>4410.4291840161886</v>
      </c>
      <c r="AO1370">
        <f>AG1370/'Totals and Drop Down Lists'!AC$6*Inputs!K$37</f>
        <v>5102.8598730711037</v>
      </c>
      <c r="AP1370">
        <f>AH1370/'Totals and Drop Down Lists'!AD$6*Inputs!L$37</f>
        <v>5049.9548514775333</v>
      </c>
      <c r="AQ1370">
        <f>IF(OR($D1370="51",$D1370="52",$D1370="61"),(AA1370/'Totals and Drop Down Lists'!W$4)*Inputs!E$38,0)</f>
        <v>0</v>
      </c>
      <c r="AR1370">
        <f>IF(OR($D1370="51",$D1370="52",$D1370="61"),(AB1370/'Totals and Drop Down Lists'!X$4)*Inputs!F$38,0)</f>
        <v>0</v>
      </c>
      <c r="AS1370">
        <f>IF(OR($D1370="51",$D1370="52",$D1370="61"),(AC1370/'Totals and Drop Down Lists'!Y$4)*Inputs!G$38,0)</f>
        <v>0</v>
      </c>
      <c r="AT1370">
        <f>IF(OR($D1370="51",$D1370="52",$D1370="61"),(AD1370/'Totals and Drop Down Lists'!Z$4)*Inputs!H$38,0)</f>
        <v>0</v>
      </c>
      <c r="AU1370">
        <f>IF(OR($D1370="51",$D1370="52",$D1370="61"),(AE1370/'Totals and Drop Down Lists'!AA$4)*Inputs!I$38,0)</f>
        <v>0</v>
      </c>
      <c r="AV1370">
        <f>IF(OR($D1370="51",$D1370="52",$D1370="61"),(AF1370/'Totals and Drop Down Lists'!AB$4)*Inputs!J$38,0)</f>
        <v>0</v>
      </c>
      <c r="AW1370">
        <f>IF(OR($D1370="51",$D1370="52",$D1370="61"),(AG1370/'Totals and Drop Down Lists'!AC$4)*Inputs!K$38,0)</f>
        <v>0</v>
      </c>
      <c r="AX1370">
        <f>IF(OR($D1370="51",$D1370="52",$D1370="61"),(AH1370/'Totals and Drop Down Lists'!AD$4)*Inputs!L$38,0)</f>
        <v>0</v>
      </c>
      <c r="AY1370">
        <f>IF(OR($D1370="51",$D1370="52",$D1370="61"),0,(AA1370/'Totals and Drop Down Lists'!W$5)*Inputs!E$39)</f>
        <v>0</v>
      </c>
      <c r="AZ1370">
        <f>IF(OR($D1370="51",$D1370="52",$D1370="61"),0,(AB1370/'Totals and Drop Down Lists'!X$5)*Inputs!F$39)</f>
        <v>0</v>
      </c>
      <c r="BA1370">
        <f>IF(OR($D1370="51",$D1370="52",$D1370="61"),0,(AC1370/'Totals and Drop Down Lists'!Y$5)*Inputs!G$39)</f>
        <v>0</v>
      </c>
      <c r="BB1370">
        <f>IF(OR($D1370="51",$D1370="52",$D1370="61"),0,(AD1370/'Totals and Drop Down Lists'!Z$5)*Inputs!H$39)</f>
        <v>0</v>
      </c>
      <c r="BC1370">
        <f>IF(OR($D1370="51",$D1370="52",$D1370="61"),0,(AE1370/'Totals and Drop Down Lists'!AA$5)*Inputs!I$39)</f>
        <v>0</v>
      </c>
      <c r="BD1370">
        <f>IF(OR($D1370="51",$D1370="52",$D1370="61"),0,(AF1370/'Totals and Drop Down Lists'!AB$5)*Inputs!J$39)</f>
        <v>0</v>
      </c>
      <c r="BE1370">
        <f>IF(OR($D1370="51",$D1370="52",$D1370="61"),0,(AG1370/'Totals and Drop Down Lists'!AC$5)*Inputs!K$39)</f>
        <v>0</v>
      </c>
      <c r="BF1370">
        <f>IF(OR($D1370="51",$D1370="52",$D1370="61"),0,(AH1370/'Totals and Drop Down Lists'!AD$5)*Inputs!L$39)</f>
        <v>0</v>
      </c>
      <c r="BG1370" s="10">
        <f t="shared" si="190"/>
        <v>46145.660006335711</v>
      </c>
    </row>
    <row r="1371" spans="1:59" ht="28.8">
      <c r="A1371" s="1" t="s">
        <v>7461</v>
      </c>
      <c r="B1371" s="1" t="s">
        <v>2670</v>
      </c>
      <c r="C1371" s="1" t="s">
        <v>2694</v>
      </c>
      <c r="D1371" s="1" t="s">
        <v>25</v>
      </c>
      <c r="E1371" s="1" t="s">
        <v>2695</v>
      </c>
      <c r="F1371" s="2">
        <v>28409</v>
      </c>
      <c r="G1371" s="2">
        <v>285</v>
      </c>
      <c r="H1371" s="2">
        <v>16</v>
      </c>
      <c r="I1371" s="2">
        <v>9168</v>
      </c>
      <c r="J1371" s="2">
        <v>11109</v>
      </c>
      <c r="K1371" s="2">
        <v>3588</v>
      </c>
      <c r="L1371" s="2">
        <v>157</v>
      </c>
      <c r="M1371" s="2">
        <v>0</v>
      </c>
      <c r="N1371" s="2">
        <v>9</v>
      </c>
      <c r="O1371" s="2">
        <v>39</v>
      </c>
      <c r="P1371" s="2">
        <v>11</v>
      </c>
      <c r="Q1371" s="2">
        <v>81</v>
      </c>
      <c r="R1371" s="2">
        <v>1473</v>
      </c>
      <c r="S1371" s="2">
        <v>1345900</v>
      </c>
      <c r="T1371" s="2">
        <v>81092800</v>
      </c>
      <c r="U1371" s="2">
        <v>131</v>
      </c>
      <c r="V1371" s="2">
        <v>760</v>
      </c>
      <c r="W1371" s="2">
        <v>35</v>
      </c>
      <c r="X1371" s="2">
        <v>1360</v>
      </c>
      <c r="Y1371" s="2">
        <v>185</v>
      </c>
      <c r="Z1371" s="2">
        <v>664</v>
      </c>
      <c r="AA1371" s="9">
        <f t="shared" si="191"/>
        <v>28409</v>
      </c>
      <c r="AB1371" s="9">
        <f t="shared" si="192"/>
        <v>8867</v>
      </c>
      <c r="AC1371" s="9">
        <f t="shared" si="193"/>
        <v>1770</v>
      </c>
      <c r="AD1371" s="9">
        <f t="shared" si="194"/>
        <v>1473</v>
      </c>
      <c r="AE1371" s="44">
        <f t="shared" si="195"/>
        <v>8.0933009118474211E-5</v>
      </c>
      <c r="AF1371" s="9">
        <f t="shared" si="196"/>
        <v>565</v>
      </c>
      <c r="AG1371" s="9">
        <f t="shared" si="189"/>
        <v>849</v>
      </c>
      <c r="AH1371" s="44">
        <f t="shared" si="197"/>
        <v>1.02031963469412E-4</v>
      </c>
      <c r="AI1371">
        <f>AA1371/'Totals and Drop Down Lists'!W$6*Inputs!E$37</f>
        <v>25770.951826720404</v>
      </c>
      <c r="AJ1371">
        <f>AB1371/'Totals and Drop Down Lists'!X$6*Inputs!F$37</f>
        <v>29175.863149505589</v>
      </c>
      <c r="AK1371">
        <f>AC1371/'Totals and Drop Down Lists'!Y$6*Inputs!G$37</f>
        <v>11668.437881779071</v>
      </c>
      <c r="AL1371">
        <f>AD1371/'Totals and Drop Down Lists'!Z$6*Inputs!H$37</f>
        <v>11809.779370700999</v>
      </c>
      <c r="AM1371">
        <f>AE1371/'Totals and Drop Down Lists'!AA$6*Inputs!I$37</f>
        <v>10075.297727709512</v>
      </c>
      <c r="AN1371">
        <f>AF1371/'Totals and Drop Down Lists'!AB$6*Inputs!J$37</f>
        <v>11275.531624294779</v>
      </c>
      <c r="AO1371">
        <f>AG1371/'Totals and Drop Down Lists'!AC$6*Inputs!K$37</f>
        <v>15811.416176048784</v>
      </c>
      <c r="AP1371">
        <f>AH1371/'Totals and Drop Down Lists'!AD$6*Inputs!L$37</f>
        <v>24011.172683423731</v>
      </c>
      <c r="AQ1371">
        <f>IF(OR($D1371="51",$D1371="52",$D1371="61"),(AA1371/'Totals and Drop Down Lists'!W$4)*Inputs!E$38,0)</f>
        <v>0</v>
      </c>
      <c r="AR1371">
        <f>IF(OR($D1371="51",$D1371="52",$D1371="61"),(AB1371/'Totals and Drop Down Lists'!X$4)*Inputs!F$38,0)</f>
        <v>0</v>
      </c>
      <c r="AS1371">
        <f>IF(OR($D1371="51",$D1371="52",$D1371="61"),(AC1371/'Totals and Drop Down Lists'!Y$4)*Inputs!G$38,0)</f>
        <v>0</v>
      </c>
      <c r="AT1371">
        <f>IF(OR($D1371="51",$D1371="52",$D1371="61"),(AD1371/'Totals and Drop Down Lists'!Z$4)*Inputs!H$38,0)</f>
        <v>0</v>
      </c>
      <c r="AU1371">
        <f>IF(OR($D1371="51",$D1371="52",$D1371="61"),(AE1371/'Totals and Drop Down Lists'!AA$4)*Inputs!I$38,0)</f>
        <v>0</v>
      </c>
      <c r="AV1371">
        <f>IF(OR($D1371="51",$D1371="52",$D1371="61"),(AF1371/'Totals and Drop Down Lists'!AB$4)*Inputs!J$38,0)</f>
        <v>0</v>
      </c>
      <c r="AW1371">
        <f>IF(OR($D1371="51",$D1371="52",$D1371="61"),(AG1371/'Totals and Drop Down Lists'!AC$4)*Inputs!K$38,0)</f>
        <v>0</v>
      </c>
      <c r="AX1371">
        <f>IF(OR($D1371="51",$D1371="52",$D1371="61"),(AH1371/'Totals and Drop Down Lists'!AD$4)*Inputs!L$38,0)</f>
        <v>0</v>
      </c>
      <c r="AY1371">
        <f>IF(OR($D1371="51",$D1371="52",$D1371="61"),0,(AA1371/'Totals and Drop Down Lists'!W$5)*Inputs!E$39)</f>
        <v>0</v>
      </c>
      <c r="AZ1371">
        <f>IF(OR($D1371="51",$D1371="52",$D1371="61"),0,(AB1371/'Totals and Drop Down Lists'!X$5)*Inputs!F$39)</f>
        <v>0</v>
      </c>
      <c r="BA1371">
        <f>IF(OR($D1371="51",$D1371="52",$D1371="61"),0,(AC1371/'Totals and Drop Down Lists'!Y$5)*Inputs!G$39)</f>
        <v>0</v>
      </c>
      <c r="BB1371">
        <f>IF(OR($D1371="51",$D1371="52",$D1371="61"),0,(AD1371/'Totals and Drop Down Lists'!Z$5)*Inputs!H$39)</f>
        <v>0</v>
      </c>
      <c r="BC1371">
        <f>IF(OR($D1371="51",$D1371="52",$D1371="61"),0,(AE1371/'Totals and Drop Down Lists'!AA$5)*Inputs!I$39)</f>
        <v>0</v>
      </c>
      <c r="BD1371">
        <f>IF(OR($D1371="51",$D1371="52",$D1371="61"),0,(AF1371/'Totals and Drop Down Lists'!AB$5)*Inputs!J$39)</f>
        <v>0</v>
      </c>
      <c r="BE1371">
        <f>IF(OR($D1371="51",$D1371="52",$D1371="61"),0,(AG1371/'Totals and Drop Down Lists'!AC$5)*Inputs!K$39)</f>
        <v>0</v>
      </c>
      <c r="BF1371">
        <f>IF(OR($D1371="51",$D1371="52",$D1371="61"),0,(AH1371/'Totals and Drop Down Lists'!AD$5)*Inputs!L$39)</f>
        <v>0</v>
      </c>
      <c r="BG1371" s="10">
        <f t="shared" si="190"/>
        <v>139598.45044018287</v>
      </c>
    </row>
    <row r="1372" spans="1:59" ht="28.8">
      <c r="A1372" s="1" t="s">
        <v>7461</v>
      </c>
      <c r="B1372" s="1" t="s">
        <v>2670</v>
      </c>
      <c r="C1372" s="1" t="s">
        <v>694</v>
      </c>
      <c r="D1372" s="1" t="s">
        <v>25</v>
      </c>
      <c r="E1372" s="1" t="s">
        <v>2696</v>
      </c>
      <c r="F1372" s="2">
        <v>121214</v>
      </c>
      <c r="G1372" s="2">
        <v>838</v>
      </c>
      <c r="H1372" s="2">
        <v>2</v>
      </c>
      <c r="I1372" s="2">
        <v>10804</v>
      </c>
      <c r="J1372" s="2">
        <v>43255</v>
      </c>
      <c r="K1372" s="2">
        <v>10606</v>
      </c>
      <c r="L1372" s="2">
        <v>152</v>
      </c>
      <c r="M1372" s="2">
        <v>109</v>
      </c>
      <c r="N1372" s="2">
        <v>27</v>
      </c>
      <c r="O1372" s="2">
        <v>272</v>
      </c>
      <c r="P1372" s="2">
        <v>82</v>
      </c>
      <c r="Q1372" s="2">
        <v>351</v>
      </c>
      <c r="R1372" s="2">
        <v>1452</v>
      </c>
      <c r="S1372" s="2">
        <v>9729400</v>
      </c>
      <c r="T1372" s="2">
        <v>515394300</v>
      </c>
      <c r="U1372" s="2">
        <v>929</v>
      </c>
      <c r="V1372" s="2">
        <v>435</v>
      </c>
      <c r="W1372" s="2">
        <v>20</v>
      </c>
      <c r="X1372" s="2">
        <v>2215</v>
      </c>
      <c r="Y1372" s="2">
        <v>464</v>
      </c>
      <c r="Z1372" s="2">
        <v>1405</v>
      </c>
      <c r="AA1372" s="9">
        <f t="shared" si="191"/>
        <v>121214</v>
      </c>
      <c r="AB1372" s="9">
        <f t="shared" si="192"/>
        <v>9964</v>
      </c>
      <c r="AC1372" s="9">
        <f t="shared" si="193"/>
        <v>2445</v>
      </c>
      <c r="AD1372" s="9">
        <f t="shared" si="194"/>
        <v>1452</v>
      </c>
      <c r="AE1372" s="44">
        <f t="shared" si="195"/>
        <v>1.8161960012802992E-4</v>
      </c>
      <c r="AF1372" s="9">
        <f t="shared" si="196"/>
        <v>1760</v>
      </c>
      <c r="AG1372" s="9">
        <f t="shared" si="189"/>
        <v>1869</v>
      </c>
      <c r="AH1372" s="44">
        <f t="shared" si="197"/>
        <v>1.7052014532999455E-4</v>
      </c>
      <c r="AI1372">
        <f>AA1372/'Totals and Drop Down Lists'!W$6*Inputs!E$37</f>
        <v>109958.11731226326</v>
      </c>
      <c r="AJ1372">
        <f>AB1372/'Totals and Drop Down Lists'!X$6*Inputs!F$37</f>
        <v>32785.417888989927</v>
      </c>
      <c r="AK1372">
        <f>AC1372/'Totals and Drop Down Lists'!Y$6*Inputs!G$37</f>
        <v>16118.265887542275</v>
      </c>
      <c r="AL1372">
        <f>AD1372/'Totals and Drop Down Lists'!Z$6*Inputs!H$37</f>
        <v>11641.411844031127</v>
      </c>
      <c r="AM1372">
        <f>AE1372/'Totals and Drop Down Lists'!AA$6*Inputs!I$37</f>
        <v>22609.706032291266</v>
      </c>
      <c r="AN1372">
        <f>AF1372/'Totals and Drop Down Lists'!AB$6*Inputs!J$37</f>
        <v>35123.779927006748</v>
      </c>
      <c r="AO1372">
        <f>AG1372/'Totals and Drop Down Lists'!AC$6*Inputs!K$37</f>
        <v>34807.463878722236</v>
      </c>
      <c r="AP1372">
        <f>AH1372/'Totals and Drop Down Lists'!AD$6*Inputs!L$37</f>
        <v>40128.490291657094</v>
      </c>
      <c r="AQ1372">
        <f>IF(OR($D1372="51",$D1372="52",$D1372="61"),(AA1372/'Totals and Drop Down Lists'!W$4)*Inputs!E$38,0)</f>
        <v>0</v>
      </c>
      <c r="AR1372">
        <f>IF(OR($D1372="51",$D1372="52",$D1372="61"),(AB1372/'Totals and Drop Down Lists'!X$4)*Inputs!F$38,0)</f>
        <v>0</v>
      </c>
      <c r="AS1372">
        <f>IF(OR($D1372="51",$D1372="52",$D1372="61"),(AC1372/'Totals and Drop Down Lists'!Y$4)*Inputs!G$38,0)</f>
        <v>0</v>
      </c>
      <c r="AT1372">
        <f>IF(OR($D1372="51",$D1372="52",$D1372="61"),(AD1372/'Totals and Drop Down Lists'!Z$4)*Inputs!H$38,0)</f>
        <v>0</v>
      </c>
      <c r="AU1372">
        <f>IF(OR($D1372="51",$D1372="52",$D1372="61"),(AE1372/'Totals and Drop Down Lists'!AA$4)*Inputs!I$38,0)</f>
        <v>0</v>
      </c>
      <c r="AV1372">
        <f>IF(OR($D1372="51",$D1372="52",$D1372="61"),(AF1372/'Totals and Drop Down Lists'!AB$4)*Inputs!J$38,0)</f>
        <v>0</v>
      </c>
      <c r="AW1372">
        <f>IF(OR($D1372="51",$D1372="52",$D1372="61"),(AG1372/'Totals and Drop Down Lists'!AC$4)*Inputs!K$38,0)</f>
        <v>0</v>
      </c>
      <c r="AX1372">
        <f>IF(OR($D1372="51",$D1372="52",$D1372="61"),(AH1372/'Totals and Drop Down Lists'!AD$4)*Inputs!L$38,0)</f>
        <v>0</v>
      </c>
      <c r="AY1372">
        <f>IF(OR($D1372="51",$D1372="52",$D1372="61"),0,(AA1372/'Totals and Drop Down Lists'!W$5)*Inputs!E$39)</f>
        <v>0</v>
      </c>
      <c r="AZ1372">
        <f>IF(OR($D1372="51",$D1372="52",$D1372="61"),0,(AB1372/'Totals and Drop Down Lists'!X$5)*Inputs!F$39)</f>
        <v>0</v>
      </c>
      <c r="BA1372">
        <f>IF(OR($D1372="51",$D1372="52",$D1372="61"),0,(AC1372/'Totals and Drop Down Lists'!Y$5)*Inputs!G$39)</f>
        <v>0</v>
      </c>
      <c r="BB1372">
        <f>IF(OR($D1372="51",$D1372="52",$D1372="61"),0,(AD1372/'Totals and Drop Down Lists'!Z$5)*Inputs!H$39)</f>
        <v>0</v>
      </c>
      <c r="BC1372">
        <f>IF(OR($D1372="51",$D1372="52",$D1372="61"),0,(AE1372/'Totals and Drop Down Lists'!AA$5)*Inputs!I$39)</f>
        <v>0</v>
      </c>
      <c r="BD1372">
        <f>IF(OR($D1372="51",$D1372="52",$D1372="61"),0,(AF1372/'Totals and Drop Down Lists'!AB$5)*Inputs!J$39)</f>
        <v>0</v>
      </c>
      <c r="BE1372">
        <f>IF(OR($D1372="51",$D1372="52",$D1372="61"),0,(AG1372/'Totals and Drop Down Lists'!AC$5)*Inputs!K$39)</f>
        <v>0</v>
      </c>
      <c r="BF1372">
        <f>IF(OR($D1372="51",$D1372="52",$D1372="61"),0,(AH1372/'Totals and Drop Down Lists'!AD$5)*Inputs!L$39)</f>
        <v>0</v>
      </c>
      <c r="BG1372" s="10">
        <f t="shared" si="190"/>
        <v>303172.65306250396</v>
      </c>
    </row>
    <row r="1373" spans="1:59" ht="28.8">
      <c r="A1373" s="1" t="s">
        <v>7461</v>
      </c>
      <c r="B1373" s="1" t="s">
        <v>2670</v>
      </c>
      <c r="C1373" s="1" t="s">
        <v>2503</v>
      </c>
      <c r="D1373" s="1" t="s">
        <v>25</v>
      </c>
      <c r="E1373" s="1" t="s">
        <v>2697</v>
      </c>
      <c r="F1373" s="2">
        <v>19999</v>
      </c>
      <c r="G1373" s="2">
        <v>184</v>
      </c>
      <c r="H1373" s="2">
        <v>12</v>
      </c>
      <c r="I1373" s="2">
        <v>3384</v>
      </c>
      <c r="J1373" s="2">
        <v>7865</v>
      </c>
      <c r="K1373" s="2">
        <v>3159</v>
      </c>
      <c r="L1373" s="2">
        <v>20</v>
      </c>
      <c r="M1373" s="2">
        <v>0</v>
      </c>
      <c r="N1373" s="2">
        <v>39</v>
      </c>
      <c r="O1373" s="2">
        <v>37</v>
      </c>
      <c r="P1373" s="2">
        <v>0</v>
      </c>
      <c r="Q1373" s="2">
        <v>0</v>
      </c>
      <c r="R1373" s="2">
        <v>1864</v>
      </c>
      <c r="S1373" s="2">
        <v>1747300</v>
      </c>
      <c r="T1373" s="2">
        <v>105930700</v>
      </c>
      <c r="U1373" s="2">
        <v>104</v>
      </c>
      <c r="V1373" s="2">
        <v>505</v>
      </c>
      <c r="W1373" s="2">
        <v>70</v>
      </c>
      <c r="X1373" s="2">
        <v>1015</v>
      </c>
      <c r="Y1373" s="2">
        <v>200</v>
      </c>
      <c r="Z1373" s="2">
        <v>478</v>
      </c>
      <c r="AA1373" s="9">
        <f t="shared" si="191"/>
        <v>19999</v>
      </c>
      <c r="AB1373" s="9">
        <f t="shared" si="192"/>
        <v>3188</v>
      </c>
      <c r="AC1373" s="9">
        <f t="shared" si="193"/>
        <v>1960</v>
      </c>
      <c r="AD1373" s="9">
        <f t="shared" si="194"/>
        <v>1864</v>
      </c>
      <c r="AE1373" s="44">
        <f t="shared" si="195"/>
        <v>8.8612769622953717E-5</v>
      </c>
      <c r="AF1373" s="9">
        <f t="shared" si="196"/>
        <v>440</v>
      </c>
      <c r="AG1373" s="9">
        <f t="shared" si="189"/>
        <v>678</v>
      </c>
      <c r="AH1373" s="44">
        <f t="shared" si="197"/>
        <v>1.0132851526532318E-4</v>
      </c>
      <c r="AI1373">
        <f>AA1373/'Totals and Drop Down Lists'!W$6*Inputs!E$37</f>
        <v>18141.901002590072</v>
      </c>
      <c r="AJ1373">
        <f>AB1373/'Totals and Drop Down Lists'!X$6*Inputs!F$37</f>
        <v>10489.754338629053</v>
      </c>
      <c r="AK1373">
        <f>AC1373/'Totals and Drop Down Lists'!Y$6*Inputs!G$37</f>
        <v>12920.982061179084</v>
      </c>
      <c r="AL1373">
        <f>AD1373/'Totals and Drop Down Lists'!Z$6*Inputs!H$37</f>
        <v>14944.622367268608</v>
      </c>
      <c r="AM1373">
        <f>AE1373/'Totals and Drop Down Lists'!AA$6*Inputs!I$37</f>
        <v>11031.346123820284</v>
      </c>
      <c r="AN1373">
        <f>AF1373/'Totals and Drop Down Lists'!AB$6*Inputs!J$37</f>
        <v>8780.944981751687</v>
      </c>
      <c r="AO1373">
        <f>AG1373/'Totals and Drop Down Lists'!AC$6*Inputs!K$37</f>
        <v>12626.784649424118</v>
      </c>
      <c r="AP1373">
        <f>AH1373/'Totals and Drop Down Lists'!AD$6*Inputs!L$37</f>
        <v>23845.630281534304</v>
      </c>
      <c r="AQ1373">
        <f>IF(OR($D1373="51",$D1373="52",$D1373="61"),(AA1373/'Totals and Drop Down Lists'!W$4)*Inputs!E$38,0)</f>
        <v>0</v>
      </c>
      <c r="AR1373">
        <f>IF(OR($D1373="51",$D1373="52",$D1373="61"),(AB1373/'Totals and Drop Down Lists'!X$4)*Inputs!F$38,0)</f>
        <v>0</v>
      </c>
      <c r="AS1373">
        <f>IF(OR($D1373="51",$D1373="52",$D1373="61"),(AC1373/'Totals and Drop Down Lists'!Y$4)*Inputs!G$38,0)</f>
        <v>0</v>
      </c>
      <c r="AT1373">
        <f>IF(OR($D1373="51",$D1373="52",$D1373="61"),(AD1373/'Totals and Drop Down Lists'!Z$4)*Inputs!H$38,0)</f>
        <v>0</v>
      </c>
      <c r="AU1373">
        <f>IF(OR($D1373="51",$D1373="52",$D1373="61"),(AE1373/'Totals and Drop Down Lists'!AA$4)*Inputs!I$38,0)</f>
        <v>0</v>
      </c>
      <c r="AV1373">
        <f>IF(OR($D1373="51",$D1373="52",$D1373="61"),(AF1373/'Totals and Drop Down Lists'!AB$4)*Inputs!J$38,0)</f>
        <v>0</v>
      </c>
      <c r="AW1373">
        <f>IF(OR($D1373="51",$D1373="52",$D1373="61"),(AG1373/'Totals and Drop Down Lists'!AC$4)*Inputs!K$38,0)</f>
        <v>0</v>
      </c>
      <c r="AX1373">
        <f>IF(OR($D1373="51",$D1373="52",$D1373="61"),(AH1373/'Totals and Drop Down Lists'!AD$4)*Inputs!L$38,0)</f>
        <v>0</v>
      </c>
      <c r="AY1373">
        <f>IF(OR($D1373="51",$D1373="52",$D1373="61"),0,(AA1373/'Totals and Drop Down Lists'!W$5)*Inputs!E$39)</f>
        <v>0</v>
      </c>
      <c r="AZ1373">
        <f>IF(OR($D1373="51",$D1373="52",$D1373="61"),0,(AB1373/'Totals and Drop Down Lists'!X$5)*Inputs!F$39)</f>
        <v>0</v>
      </c>
      <c r="BA1373">
        <f>IF(OR($D1373="51",$D1373="52",$D1373="61"),0,(AC1373/'Totals and Drop Down Lists'!Y$5)*Inputs!G$39)</f>
        <v>0</v>
      </c>
      <c r="BB1373">
        <f>IF(OR($D1373="51",$D1373="52",$D1373="61"),0,(AD1373/'Totals and Drop Down Lists'!Z$5)*Inputs!H$39)</f>
        <v>0</v>
      </c>
      <c r="BC1373">
        <f>IF(OR($D1373="51",$D1373="52",$D1373="61"),0,(AE1373/'Totals and Drop Down Lists'!AA$5)*Inputs!I$39)</f>
        <v>0</v>
      </c>
      <c r="BD1373">
        <f>IF(OR($D1373="51",$D1373="52",$D1373="61"),0,(AF1373/'Totals and Drop Down Lists'!AB$5)*Inputs!J$39)</f>
        <v>0</v>
      </c>
      <c r="BE1373">
        <f>IF(OR($D1373="51",$D1373="52",$D1373="61"),0,(AG1373/'Totals and Drop Down Lists'!AC$5)*Inputs!K$39)</f>
        <v>0</v>
      </c>
      <c r="BF1373">
        <f>IF(OR($D1373="51",$D1373="52",$D1373="61"),0,(AH1373/'Totals and Drop Down Lists'!AD$5)*Inputs!L$39)</f>
        <v>0</v>
      </c>
      <c r="BG1373" s="10">
        <f t="shared" si="190"/>
        <v>112781.96580619721</v>
      </c>
    </row>
    <row r="1374" spans="1:59" ht="28.8">
      <c r="A1374" s="1" t="s">
        <v>7461</v>
      </c>
      <c r="B1374" s="1" t="s">
        <v>2670</v>
      </c>
      <c r="C1374" s="1" t="s">
        <v>2698</v>
      </c>
      <c r="D1374" s="1" t="s">
        <v>58</v>
      </c>
      <c r="E1374" s="1" t="s">
        <v>2699</v>
      </c>
      <c r="F1374" s="2">
        <v>27705</v>
      </c>
      <c r="G1374" s="2">
        <v>207</v>
      </c>
      <c r="H1374" s="2">
        <v>18</v>
      </c>
      <c r="I1374" s="2">
        <v>4297</v>
      </c>
      <c r="J1374" s="2">
        <v>10151</v>
      </c>
      <c r="K1374" s="2">
        <v>2465</v>
      </c>
      <c r="L1374" s="2">
        <v>9</v>
      </c>
      <c r="M1374" s="2">
        <v>0</v>
      </c>
      <c r="N1374" s="2">
        <v>16</v>
      </c>
      <c r="O1374" s="2">
        <v>12</v>
      </c>
      <c r="P1374" s="2">
        <v>0</v>
      </c>
      <c r="Q1374" s="2">
        <v>0</v>
      </c>
      <c r="R1374" s="2">
        <v>934</v>
      </c>
      <c r="S1374" s="2">
        <v>1135000</v>
      </c>
      <c r="T1374" s="2">
        <v>78272700</v>
      </c>
      <c r="U1374" s="2">
        <v>130</v>
      </c>
      <c r="V1374" s="2">
        <v>229</v>
      </c>
      <c r="W1374" s="2">
        <v>0</v>
      </c>
      <c r="X1374" s="2">
        <v>670</v>
      </c>
      <c r="Y1374" s="2">
        <v>74</v>
      </c>
      <c r="Z1374" s="2">
        <v>380</v>
      </c>
      <c r="AA1374" s="9">
        <f t="shared" si="191"/>
        <v>27705</v>
      </c>
      <c r="AB1374" s="9">
        <f t="shared" si="192"/>
        <v>4072</v>
      </c>
      <c r="AC1374" s="9">
        <f t="shared" si="193"/>
        <v>971</v>
      </c>
      <c r="AD1374" s="9">
        <f t="shared" si="194"/>
        <v>934</v>
      </c>
      <c r="AE1374" s="44">
        <f t="shared" si="195"/>
        <v>4.1804285531525095E-5</v>
      </c>
      <c r="AF1374" s="9">
        <f t="shared" si="196"/>
        <v>441</v>
      </c>
      <c r="AG1374" s="9">
        <f t="shared" si="189"/>
        <v>454</v>
      </c>
      <c r="AH1374" s="44">
        <f t="shared" si="197"/>
        <v>4.102183042392848E-5</v>
      </c>
      <c r="AI1374">
        <f>AA1374/'Totals and Drop Down Lists'!W$6*Inputs!E$37</f>
        <v>25132.324980086902</v>
      </c>
      <c r="AJ1374">
        <f>AB1374/'Totals and Drop Down Lists'!X$6*Inputs!F$37</f>
        <v>13398.456608186169</v>
      </c>
      <c r="AK1374">
        <f>AC1374/'Totals and Drop Down Lists'!Y$6*Inputs!G$37</f>
        <v>6401.1599905126996</v>
      </c>
      <c r="AL1374">
        <f>AD1374/'Totals and Drop Down Lists'!Z$6*Inputs!H$37</f>
        <v>7488.3461861742917</v>
      </c>
      <c r="AM1374">
        <f>AE1374/'Totals and Drop Down Lists'!AA$6*Inputs!I$37</f>
        <v>5204.1883480167207</v>
      </c>
      <c r="AN1374">
        <f>AF1374/'Totals and Drop Down Lists'!AB$6*Inputs!J$37</f>
        <v>8800.9016748920312</v>
      </c>
      <c r="AO1374">
        <f>AG1374/'Totals and Drop Down Lists'!AC$6*Inputs!K$37</f>
        <v>8455.1035853075955</v>
      </c>
      <c r="AP1374">
        <f>AH1374/'Totals and Drop Down Lists'!AD$6*Inputs!L$37</f>
        <v>9653.6636227171912</v>
      </c>
      <c r="AQ1374">
        <f>IF(OR($D1374="51",$D1374="52",$D1374="61"),(AA1374/'Totals and Drop Down Lists'!W$4)*Inputs!E$38,0)</f>
        <v>0</v>
      </c>
      <c r="AR1374">
        <f>IF(OR($D1374="51",$D1374="52",$D1374="61"),(AB1374/'Totals and Drop Down Lists'!X$4)*Inputs!F$38,0)</f>
        <v>0</v>
      </c>
      <c r="AS1374">
        <f>IF(OR($D1374="51",$D1374="52",$D1374="61"),(AC1374/'Totals and Drop Down Lists'!Y$4)*Inputs!G$38,0)</f>
        <v>0</v>
      </c>
      <c r="AT1374">
        <f>IF(OR($D1374="51",$D1374="52",$D1374="61"),(AD1374/'Totals and Drop Down Lists'!Z$4)*Inputs!H$38,0)</f>
        <v>0</v>
      </c>
      <c r="AU1374">
        <f>IF(OR($D1374="51",$D1374="52",$D1374="61"),(AE1374/'Totals and Drop Down Lists'!AA$4)*Inputs!I$38,0)</f>
        <v>0</v>
      </c>
      <c r="AV1374">
        <f>IF(OR($D1374="51",$D1374="52",$D1374="61"),(AF1374/'Totals and Drop Down Lists'!AB$4)*Inputs!J$38,0)</f>
        <v>0</v>
      </c>
      <c r="AW1374">
        <f>IF(OR($D1374="51",$D1374="52",$D1374="61"),(AG1374/'Totals and Drop Down Lists'!AC$4)*Inputs!K$38,0)</f>
        <v>0</v>
      </c>
      <c r="AX1374">
        <f>IF(OR($D1374="51",$D1374="52",$D1374="61"),(AH1374/'Totals and Drop Down Lists'!AD$4)*Inputs!L$38,0)</f>
        <v>0</v>
      </c>
      <c r="AY1374">
        <f>IF(OR($D1374="51",$D1374="52",$D1374="61"),0,(AA1374/'Totals and Drop Down Lists'!W$5)*Inputs!E$39)</f>
        <v>0</v>
      </c>
      <c r="AZ1374">
        <f>IF(OR($D1374="51",$D1374="52",$D1374="61"),0,(AB1374/'Totals and Drop Down Lists'!X$5)*Inputs!F$39)</f>
        <v>0</v>
      </c>
      <c r="BA1374">
        <f>IF(OR($D1374="51",$D1374="52",$D1374="61"),0,(AC1374/'Totals and Drop Down Lists'!Y$5)*Inputs!G$39)</f>
        <v>0</v>
      </c>
      <c r="BB1374">
        <f>IF(OR($D1374="51",$D1374="52",$D1374="61"),0,(AD1374/'Totals and Drop Down Lists'!Z$5)*Inputs!H$39)</f>
        <v>0</v>
      </c>
      <c r="BC1374">
        <f>IF(OR($D1374="51",$D1374="52",$D1374="61"),0,(AE1374/'Totals and Drop Down Lists'!AA$5)*Inputs!I$39)</f>
        <v>0</v>
      </c>
      <c r="BD1374">
        <f>IF(OR($D1374="51",$D1374="52",$D1374="61"),0,(AF1374/'Totals and Drop Down Lists'!AB$5)*Inputs!J$39)</f>
        <v>0</v>
      </c>
      <c r="BE1374">
        <f>IF(OR($D1374="51",$D1374="52",$D1374="61"),0,(AG1374/'Totals and Drop Down Lists'!AC$5)*Inputs!K$39)</f>
        <v>0</v>
      </c>
      <c r="BF1374">
        <f>IF(OR($D1374="51",$D1374="52",$D1374="61"),0,(AH1374/'Totals and Drop Down Lists'!AD$5)*Inputs!L$39)</f>
        <v>0</v>
      </c>
      <c r="BG1374" s="10">
        <f t="shared" si="190"/>
        <v>84534.144995893614</v>
      </c>
    </row>
    <row r="1375" spans="1:59" ht="28.8">
      <c r="A1375" s="1" t="s">
        <v>7461</v>
      </c>
      <c r="B1375" s="1" t="s">
        <v>2670</v>
      </c>
      <c r="C1375" s="1" t="s">
        <v>2700</v>
      </c>
      <c r="D1375" s="1" t="s">
        <v>25</v>
      </c>
      <c r="E1375" s="1" t="s">
        <v>2701</v>
      </c>
      <c r="F1375" s="2">
        <v>28701</v>
      </c>
      <c r="G1375" s="2">
        <v>310</v>
      </c>
      <c r="H1375" s="2">
        <v>35</v>
      </c>
      <c r="I1375" s="2">
        <v>4831</v>
      </c>
      <c r="J1375" s="2">
        <v>11100</v>
      </c>
      <c r="K1375" s="2">
        <v>3887</v>
      </c>
      <c r="L1375" s="2">
        <v>16</v>
      </c>
      <c r="M1375" s="2">
        <v>0</v>
      </c>
      <c r="N1375" s="2">
        <v>16</v>
      </c>
      <c r="O1375" s="2">
        <v>27</v>
      </c>
      <c r="P1375" s="2">
        <v>0</v>
      </c>
      <c r="Q1375" s="2">
        <v>0</v>
      </c>
      <c r="R1375" s="2">
        <v>1408</v>
      </c>
      <c r="S1375" s="2">
        <v>2341900</v>
      </c>
      <c r="T1375" s="2">
        <v>119149300</v>
      </c>
      <c r="U1375" s="2">
        <v>131</v>
      </c>
      <c r="V1375" s="2">
        <v>325</v>
      </c>
      <c r="W1375" s="2">
        <v>19</v>
      </c>
      <c r="X1375" s="2">
        <v>1015</v>
      </c>
      <c r="Y1375" s="2">
        <v>254</v>
      </c>
      <c r="Z1375" s="2">
        <v>539</v>
      </c>
      <c r="AA1375" s="9">
        <f t="shared" si="191"/>
        <v>28701</v>
      </c>
      <c r="AB1375" s="9">
        <f t="shared" si="192"/>
        <v>4486</v>
      </c>
      <c r="AC1375" s="9">
        <f t="shared" si="193"/>
        <v>1467</v>
      </c>
      <c r="AD1375" s="9">
        <f t="shared" si="194"/>
        <v>1408</v>
      </c>
      <c r="AE1375" s="44">
        <f t="shared" si="195"/>
        <v>9.5060892712847209E-5</v>
      </c>
      <c r="AF1375" s="9">
        <f t="shared" si="196"/>
        <v>671</v>
      </c>
      <c r="AG1375" s="9">
        <f t="shared" si="189"/>
        <v>793</v>
      </c>
      <c r="AH1375" s="44">
        <f t="shared" si="197"/>
        <v>1.0332747946012377E-4</v>
      </c>
      <c r="AI1375">
        <f>AA1375/'Totals and Drop Down Lists'!W$6*Inputs!E$37</f>
        <v>26035.836825608163</v>
      </c>
      <c r="AJ1375">
        <f>AB1375/'Totals and Drop Down Lists'!X$6*Inputs!F$37</f>
        <v>14760.676901847532</v>
      </c>
      <c r="AK1375">
        <f>AC1375/'Totals and Drop Down Lists'!Y$6*Inputs!G$37</f>
        <v>9670.9595325253649</v>
      </c>
      <c r="AL1375">
        <f>AD1375/'Totals and Drop Down Lists'!Z$6*Inputs!H$37</f>
        <v>11288.641788151395</v>
      </c>
      <c r="AM1375">
        <f>AE1375/'Totals and Drop Down Lists'!AA$6*Inputs!I$37</f>
        <v>11834.068778312139</v>
      </c>
      <c r="AN1375">
        <f>AF1375/'Totals and Drop Down Lists'!AB$6*Inputs!J$37</f>
        <v>13390.941097171322</v>
      </c>
      <c r="AO1375">
        <f>AG1375/'Totals and Drop Down Lists'!AC$6*Inputs!K$37</f>
        <v>14768.495910019654</v>
      </c>
      <c r="AP1375">
        <f>AH1375/'Totals and Drop Down Lists'!AD$6*Inputs!L$37</f>
        <v>24316.046343690425</v>
      </c>
      <c r="AQ1375">
        <f>IF(OR($D1375="51",$D1375="52",$D1375="61"),(AA1375/'Totals and Drop Down Lists'!W$4)*Inputs!E$38,0)</f>
        <v>0</v>
      </c>
      <c r="AR1375">
        <f>IF(OR($D1375="51",$D1375="52",$D1375="61"),(AB1375/'Totals and Drop Down Lists'!X$4)*Inputs!F$38,0)</f>
        <v>0</v>
      </c>
      <c r="AS1375">
        <f>IF(OR($D1375="51",$D1375="52",$D1375="61"),(AC1375/'Totals and Drop Down Lists'!Y$4)*Inputs!G$38,0)</f>
        <v>0</v>
      </c>
      <c r="AT1375">
        <f>IF(OR($D1375="51",$D1375="52",$D1375="61"),(AD1375/'Totals and Drop Down Lists'!Z$4)*Inputs!H$38,0)</f>
        <v>0</v>
      </c>
      <c r="AU1375">
        <f>IF(OR($D1375="51",$D1375="52",$D1375="61"),(AE1375/'Totals and Drop Down Lists'!AA$4)*Inputs!I$38,0)</f>
        <v>0</v>
      </c>
      <c r="AV1375">
        <f>IF(OR($D1375="51",$D1375="52",$D1375="61"),(AF1375/'Totals and Drop Down Lists'!AB$4)*Inputs!J$38,0)</f>
        <v>0</v>
      </c>
      <c r="AW1375">
        <f>IF(OR($D1375="51",$D1375="52",$D1375="61"),(AG1375/'Totals and Drop Down Lists'!AC$4)*Inputs!K$38,0)</f>
        <v>0</v>
      </c>
      <c r="AX1375">
        <f>IF(OR($D1375="51",$D1375="52",$D1375="61"),(AH1375/'Totals and Drop Down Lists'!AD$4)*Inputs!L$38,0)</f>
        <v>0</v>
      </c>
      <c r="AY1375">
        <f>IF(OR($D1375="51",$D1375="52",$D1375="61"),0,(AA1375/'Totals and Drop Down Lists'!W$5)*Inputs!E$39)</f>
        <v>0</v>
      </c>
      <c r="AZ1375">
        <f>IF(OR($D1375="51",$D1375="52",$D1375="61"),0,(AB1375/'Totals and Drop Down Lists'!X$5)*Inputs!F$39)</f>
        <v>0</v>
      </c>
      <c r="BA1375">
        <f>IF(OR($D1375="51",$D1375="52",$D1375="61"),0,(AC1375/'Totals and Drop Down Lists'!Y$5)*Inputs!G$39)</f>
        <v>0</v>
      </c>
      <c r="BB1375">
        <f>IF(OR($D1375="51",$D1375="52",$D1375="61"),0,(AD1375/'Totals and Drop Down Lists'!Z$5)*Inputs!H$39)</f>
        <v>0</v>
      </c>
      <c r="BC1375">
        <f>IF(OR($D1375="51",$D1375="52",$D1375="61"),0,(AE1375/'Totals and Drop Down Lists'!AA$5)*Inputs!I$39)</f>
        <v>0</v>
      </c>
      <c r="BD1375">
        <f>IF(OR($D1375="51",$D1375="52",$D1375="61"),0,(AF1375/'Totals and Drop Down Lists'!AB$5)*Inputs!J$39)</f>
        <v>0</v>
      </c>
      <c r="BE1375">
        <f>IF(OR($D1375="51",$D1375="52",$D1375="61"),0,(AG1375/'Totals and Drop Down Lists'!AC$5)*Inputs!K$39)</f>
        <v>0</v>
      </c>
      <c r="BF1375">
        <f>IF(OR($D1375="51",$D1375="52",$D1375="61"),0,(AH1375/'Totals and Drop Down Lists'!AD$5)*Inputs!L$39)</f>
        <v>0</v>
      </c>
      <c r="BG1375" s="10">
        <f t="shared" si="190"/>
        <v>126065.66717732599</v>
      </c>
    </row>
    <row r="1376" spans="1:59" ht="28.8">
      <c r="A1376" s="1" t="s">
        <v>7461</v>
      </c>
      <c r="B1376" s="1" t="s">
        <v>2670</v>
      </c>
      <c r="C1376" s="1" t="s">
        <v>2702</v>
      </c>
      <c r="D1376" s="1" t="s">
        <v>25</v>
      </c>
      <c r="E1376" s="1" t="s">
        <v>2703</v>
      </c>
      <c r="F1376" s="2">
        <v>8472</v>
      </c>
      <c r="G1376" s="2">
        <v>28</v>
      </c>
      <c r="H1376" s="2">
        <v>0</v>
      </c>
      <c r="I1376" s="2">
        <v>1411</v>
      </c>
      <c r="J1376" s="2">
        <v>3252</v>
      </c>
      <c r="K1376" s="2">
        <v>707</v>
      </c>
      <c r="L1376" s="2">
        <v>50</v>
      </c>
      <c r="M1376" s="2">
        <v>0</v>
      </c>
      <c r="N1376" s="2">
        <v>8</v>
      </c>
      <c r="O1376" s="2">
        <v>9</v>
      </c>
      <c r="P1376" s="2">
        <v>0</v>
      </c>
      <c r="Q1376" s="2">
        <v>0</v>
      </c>
      <c r="R1376" s="2">
        <v>986</v>
      </c>
      <c r="S1376" s="2">
        <v>301700</v>
      </c>
      <c r="T1376" s="2">
        <v>20365200</v>
      </c>
      <c r="U1376" s="2">
        <v>57</v>
      </c>
      <c r="V1376" s="2">
        <v>184</v>
      </c>
      <c r="W1376" s="2">
        <v>25</v>
      </c>
      <c r="X1376" s="2">
        <v>275</v>
      </c>
      <c r="Y1376" s="2">
        <v>64</v>
      </c>
      <c r="Z1376" s="2">
        <v>104</v>
      </c>
      <c r="AA1376" s="9">
        <f t="shared" si="191"/>
        <v>8472</v>
      </c>
      <c r="AB1376" s="9">
        <f t="shared" si="192"/>
        <v>1383</v>
      </c>
      <c r="AC1376" s="9">
        <f t="shared" si="193"/>
        <v>1053</v>
      </c>
      <c r="AD1376" s="9">
        <f t="shared" si="194"/>
        <v>986</v>
      </c>
      <c r="AE1376" s="44">
        <f t="shared" si="195"/>
        <v>1.0734555768898002E-5</v>
      </c>
      <c r="AF1376" s="9">
        <f t="shared" si="196"/>
        <v>66</v>
      </c>
      <c r="AG1376" s="9">
        <f t="shared" si="189"/>
        <v>168</v>
      </c>
      <c r="AH1376" s="44">
        <f t="shared" si="197"/>
        <v>1.3590306296270364E-5</v>
      </c>
      <c r="AI1376">
        <f>AA1376/'Totals and Drop Down Lists'!W$6*Inputs!E$37</f>
        <v>7685.2935293736236</v>
      </c>
      <c r="AJ1376">
        <f>AB1376/'Totals and Drop Down Lists'!X$6*Inputs!F$37</f>
        <v>4550.6054737528166</v>
      </c>
      <c r="AK1376">
        <f>AC1376/'Totals and Drop Down Lists'!Y$6*Inputs!G$37</f>
        <v>6941.7316889905997</v>
      </c>
      <c r="AL1376">
        <f>AD1376/'Totals and Drop Down Lists'!Z$6*Inputs!H$37</f>
        <v>7905.2562522139742</v>
      </c>
      <c r="AM1376">
        <f>AE1376/'Totals and Drop Down Lists'!AA$6*Inputs!I$37</f>
        <v>1336.3378740561532</v>
      </c>
      <c r="AN1376">
        <f>AF1376/'Totals and Drop Down Lists'!AB$6*Inputs!J$37</f>
        <v>1317.1417472627529</v>
      </c>
      <c r="AO1376">
        <f>AG1376/'Totals and Drop Down Lists'!AC$6*Inputs!K$37</f>
        <v>3128.7607980873922</v>
      </c>
      <c r="AP1376">
        <f>AH1376/'Totals and Drop Down Lists'!AD$6*Inputs!L$37</f>
        <v>3198.205544659495</v>
      </c>
      <c r="AQ1376">
        <f>IF(OR($D1376="51",$D1376="52",$D1376="61"),(AA1376/'Totals and Drop Down Lists'!W$4)*Inputs!E$38,0)</f>
        <v>0</v>
      </c>
      <c r="AR1376">
        <f>IF(OR($D1376="51",$D1376="52",$D1376="61"),(AB1376/'Totals and Drop Down Lists'!X$4)*Inputs!F$38,0)</f>
        <v>0</v>
      </c>
      <c r="AS1376">
        <f>IF(OR($D1376="51",$D1376="52",$D1376="61"),(AC1376/'Totals and Drop Down Lists'!Y$4)*Inputs!G$38,0)</f>
        <v>0</v>
      </c>
      <c r="AT1376">
        <f>IF(OR($D1376="51",$D1376="52",$D1376="61"),(AD1376/'Totals and Drop Down Lists'!Z$4)*Inputs!H$38,0)</f>
        <v>0</v>
      </c>
      <c r="AU1376">
        <f>IF(OR($D1376="51",$D1376="52",$D1376="61"),(AE1376/'Totals and Drop Down Lists'!AA$4)*Inputs!I$38,0)</f>
        <v>0</v>
      </c>
      <c r="AV1376">
        <f>IF(OR($D1376="51",$D1376="52",$D1376="61"),(AF1376/'Totals and Drop Down Lists'!AB$4)*Inputs!J$38,0)</f>
        <v>0</v>
      </c>
      <c r="AW1376">
        <f>IF(OR($D1376="51",$D1376="52",$D1376="61"),(AG1376/'Totals and Drop Down Lists'!AC$4)*Inputs!K$38,0)</f>
        <v>0</v>
      </c>
      <c r="AX1376">
        <f>IF(OR($D1376="51",$D1376="52",$D1376="61"),(AH1376/'Totals and Drop Down Lists'!AD$4)*Inputs!L$38,0)</f>
        <v>0</v>
      </c>
      <c r="AY1376">
        <f>IF(OR($D1376="51",$D1376="52",$D1376="61"),0,(AA1376/'Totals and Drop Down Lists'!W$5)*Inputs!E$39)</f>
        <v>0</v>
      </c>
      <c r="AZ1376">
        <f>IF(OR($D1376="51",$D1376="52",$D1376="61"),0,(AB1376/'Totals and Drop Down Lists'!X$5)*Inputs!F$39)</f>
        <v>0</v>
      </c>
      <c r="BA1376">
        <f>IF(OR($D1376="51",$D1376="52",$D1376="61"),0,(AC1376/'Totals and Drop Down Lists'!Y$5)*Inputs!G$39)</f>
        <v>0</v>
      </c>
      <c r="BB1376">
        <f>IF(OR($D1376="51",$D1376="52",$D1376="61"),0,(AD1376/'Totals and Drop Down Lists'!Z$5)*Inputs!H$39)</f>
        <v>0</v>
      </c>
      <c r="BC1376">
        <f>IF(OR($D1376="51",$D1376="52",$D1376="61"),0,(AE1376/'Totals and Drop Down Lists'!AA$5)*Inputs!I$39)</f>
        <v>0</v>
      </c>
      <c r="BD1376">
        <f>IF(OR($D1376="51",$D1376="52",$D1376="61"),0,(AF1376/'Totals and Drop Down Lists'!AB$5)*Inputs!J$39)</f>
        <v>0</v>
      </c>
      <c r="BE1376">
        <f>IF(OR($D1376="51",$D1376="52",$D1376="61"),0,(AG1376/'Totals and Drop Down Lists'!AC$5)*Inputs!K$39)</f>
        <v>0</v>
      </c>
      <c r="BF1376">
        <f>IF(OR($D1376="51",$D1376="52",$D1376="61"),0,(AH1376/'Totals and Drop Down Lists'!AD$5)*Inputs!L$39)</f>
        <v>0</v>
      </c>
      <c r="BG1376" s="10">
        <f t="shared" si="190"/>
        <v>36063.332908396813</v>
      </c>
    </row>
    <row r="1377" spans="1:59" ht="28.8">
      <c r="A1377" s="1" t="s">
        <v>7461</v>
      </c>
      <c r="B1377" s="1" t="s">
        <v>2670</v>
      </c>
      <c r="C1377" s="1" t="s">
        <v>2704</v>
      </c>
      <c r="D1377" s="1" t="s">
        <v>25</v>
      </c>
      <c r="E1377" s="1" t="s">
        <v>2705</v>
      </c>
      <c r="F1377" s="2">
        <v>13776</v>
      </c>
      <c r="G1377" s="2">
        <v>74</v>
      </c>
      <c r="H1377" s="2">
        <v>9</v>
      </c>
      <c r="I1377" s="2">
        <v>4345</v>
      </c>
      <c r="J1377" s="2">
        <v>5290</v>
      </c>
      <c r="K1377" s="2">
        <v>1323</v>
      </c>
      <c r="L1377" s="2">
        <v>106</v>
      </c>
      <c r="M1377" s="2">
        <v>0</v>
      </c>
      <c r="N1377" s="2">
        <v>0</v>
      </c>
      <c r="O1377" s="2">
        <v>14</v>
      </c>
      <c r="P1377" s="2">
        <v>17</v>
      </c>
      <c r="Q1377" s="2">
        <v>11</v>
      </c>
      <c r="R1377" s="2">
        <v>290</v>
      </c>
      <c r="S1377" s="2">
        <v>467700</v>
      </c>
      <c r="T1377" s="2">
        <v>29442300</v>
      </c>
      <c r="U1377" s="2">
        <v>58</v>
      </c>
      <c r="V1377" s="2">
        <v>184</v>
      </c>
      <c r="W1377" s="2">
        <v>29</v>
      </c>
      <c r="X1377" s="2">
        <v>439</v>
      </c>
      <c r="Y1377" s="2">
        <v>70</v>
      </c>
      <c r="Z1377" s="2">
        <v>153</v>
      </c>
      <c r="AA1377" s="9">
        <f t="shared" si="191"/>
        <v>13776</v>
      </c>
      <c r="AB1377" s="9">
        <f t="shared" si="192"/>
        <v>4262</v>
      </c>
      <c r="AC1377" s="9">
        <f t="shared" si="193"/>
        <v>438</v>
      </c>
      <c r="AD1377" s="9">
        <f t="shared" si="194"/>
        <v>290</v>
      </c>
      <c r="AE1377" s="44">
        <f t="shared" si="195"/>
        <v>2.3107863969206836E-5</v>
      </c>
      <c r="AF1377" s="9">
        <f t="shared" si="196"/>
        <v>226</v>
      </c>
      <c r="AG1377" s="9">
        <f t="shared" si="189"/>
        <v>223</v>
      </c>
      <c r="AH1377" s="44">
        <f t="shared" si="197"/>
        <v>2.0752007777487588E-5</v>
      </c>
      <c r="AI1377">
        <f>AA1377/'Totals and Drop Down Lists'!W$6*Inputs!E$37</f>
        <v>12496.766248896487</v>
      </c>
      <c r="AJ1377">
        <f>AB1377/'Totals and Drop Down Lists'!X$6*Inputs!F$37</f>
        <v>14023.630172909983</v>
      </c>
      <c r="AK1377">
        <f>AC1377/'Totals and Drop Down Lists'!Y$6*Inputs!G$37</f>
        <v>2887.4439504063462</v>
      </c>
      <c r="AL1377">
        <f>AD1377/'Totals and Drop Down Lists'!Z$6*Inputs!H$37</f>
        <v>2325.0753682982277</v>
      </c>
      <c r="AM1377">
        <f>AE1377/'Totals and Drop Down Lists'!AA$6*Inputs!I$37</f>
        <v>2876.6829736968934</v>
      </c>
      <c r="AN1377">
        <f>AF1377/'Totals and Drop Down Lists'!AB$6*Inputs!J$37</f>
        <v>4510.2126497179124</v>
      </c>
      <c r="AO1377">
        <f>AG1377/'Totals and Drop Down Lists'!AC$6*Inputs!K$37</f>
        <v>4153.0574879374308</v>
      </c>
      <c r="AP1377">
        <f>AH1377/'Totals and Drop Down Lists'!AD$6*Inputs!L$37</f>
        <v>4883.5681028757763</v>
      </c>
      <c r="AQ1377">
        <f>IF(OR($D1377="51",$D1377="52",$D1377="61"),(AA1377/'Totals and Drop Down Lists'!W$4)*Inputs!E$38,0)</f>
        <v>0</v>
      </c>
      <c r="AR1377">
        <f>IF(OR($D1377="51",$D1377="52",$D1377="61"),(AB1377/'Totals and Drop Down Lists'!X$4)*Inputs!F$38,0)</f>
        <v>0</v>
      </c>
      <c r="AS1377">
        <f>IF(OR($D1377="51",$D1377="52",$D1377="61"),(AC1377/'Totals and Drop Down Lists'!Y$4)*Inputs!G$38,0)</f>
        <v>0</v>
      </c>
      <c r="AT1377">
        <f>IF(OR($D1377="51",$D1377="52",$D1377="61"),(AD1377/'Totals and Drop Down Lists'!Z$4)*Inputs!H$38,0)</f>
        <v>0</v>
      </c>
      <c r="AU1377">
        <f>IF(OR($D1377="51",$D1377="52",$D1377="61"),(AE1377/'Totals and Drop Down Lists'!AA$4)*Inputs!I$38,0)</f>
        <v>0</v>
      </c>
      <c r="AV1377">
        <f>IF(OR($D1377="51",$D1377="52",$D1377="61"),(AF1377/'Totals and Drop Down Lists'!AB$4)*Inputs!J$38,0)</f>
        <v>0</v>
      </c>
      <c r="AW1377">
        <f>IF(OR($D1377="51",$D1377="52",$D1377="61"),(AG1377/'Totals and Drop Down Lists'!AC$4)*Inputs!K$38,0)</f>
        <v>0</v>
      </c>
      <c r="AX1377">
        <f>IF(OR($D1377="51",$D1377="52",$D1377="61"),(AH1377/'Totals and Drop Down Lists'!AD$4)*Inputs!L$38,0)</f>
        <v>0</v>
      </c>
      <c r="AY1377">
        <f>IF(OR($D1377="51",$D1377="52",$D1377="61"),0,(AA1377/'Totals and Drop Down Lists'!W$5)*Inputs!E$39)</f>
        <v>0</v>
      </c>
      <c r="AZ1377">
        <f>IF(OR($D1377="51",$D1377="52",$D1377="61"),0,(AB1377/'Totals and Drop Down Lists'!X$5)*Inputs!F$39)</f>
        <v>0</v>
      </c>
      <c r="BA1377">
        <f>IF(OR($D1377="51",$D1377="52",$D1377="61"),0,(AC1377/'Totals and Drop Down Lists'!Y$5)*Inputs!G$39)</f>
        <v>0</v>
      </c>
      <c r="BB1377">
        <f>IF(OR($D1377="51",$D1377="52",$D1377="61"),0,(AD1377/'Totals and Drop Down Lists'!Z$5)*Inputs!H$39)</f>
        <v>0</v>
      </c>
      <c r="BC1377">
        <f>IF(OR($D1377="51",$D1377="52",$D1377="61"),0,(AE1377/'Totals and Drop Down Lists'!AA$5)*Inputs!I$39)</f>
        <v>0</v>
      </c>
      <c r="BD1377">
        <f>IF(OR($D1377="51",$D1377="52",$D1377="61"),0,(AF1377/'Totals and Drop Down Lists'!AB$5)*Inputs!J$39)</f>
        <v>0</v>
      </c>
      <c r="BE1377">
        <f>IF(OR($D1377="51",$D1377="52",$D1377="61"),0,(AG1377/'Totals and Drop Down Lists'!AC$5)*Inputs!K$39)</f>
        <v>0</v>
      </c>
      <c r="BF1377">
        <f>IF(OR($D1377="51",$D1377="52",$D1377="61"),0,(AH1377/'Totals and Drop Down Lists'!AD$5)*Inputs!L$39)</f>
        <v>0</v>
      </c>
      <c r="BG1377" s="10">
        <f t="shared" si="190"/>
        <v>48156.43695473906</v>
      </c>
    </row>
    <row r="1378" spans="1:59" ht="28.8">
      <c r="A1378" s="1" t="s">
        <v>7461</v>
      </c>
      <c r="B1378" s="1" t="s">
        <v>2670</v>
      </c>
      <c r="C1378" s="1" t="s">
        <v>2706</v>
      </c>
      <c r="D1378" s="1" t="s">
        <v>25</v>
      </c>
      <c r="E1378" s="1" t="s">
        <v>2707</v>
      </c>
      <c r="F1378" s="2">
        <v>20059</v>
      </c>
      <c r="G1378" s="2">
        <v>89</v>
      </c>
      <c r="H1378" s="2">
        <v>6</v>
      </c>
      <c r="I1378" s="2">
        <v>3868</v>
      </c>
      <c r="J1378" s="2">
        <v>7213</v>
      </c>
      <c r="K1378" s="2">
        <v>1444</v>
      </c>
      <c r="L1378" s="2">
        <v>99</v>
      </c>
      <c r="M1378" s="2">
        <v>80</v>
      </c>
      <c r="N1378" s="2">
        <v>10</v>
      </c>
      <c r="O1378" s="2">
        <v>44</v>
      </c>
      <c r="P1378" s="2">
        <v>46</v>
      </c>
      <c r="Q1378" s="2">
        <v>0</v>
      </c>
      <c r="R1378" s="2">
        <v>958</v>
      </c>
      <c r="S1378" s="2">
        <v>572400</v>
      </c>
      <c r="T1378" s="2">
        <v>38380500</v>
      </c>
      <c r="U1378" s="2">
        <v>214</v>
      </c>
      <c r="V1378" s="2">
        <v>129</v>
      </c>
      <c r="W1378" s="2">
        <v>20</v>
      </c>
      <c r="X1378" s="2">
        <v>315</v>
      </c>
      <c r="Y1378" s="2">
        <v>83</v>
      </c>
      <c r="Z1378" s="2">
        <v>109</v>
      </c>
      <c r="AA1378" s="9">
        <f t="shared" si="191"/>
        <v>20059</v>
      </c>
      <c r="AB1378" s="9">
        <f t="shared" si="192"/>
        <v>3773</v>
      </c>
      <c r="AC1378" s="9">
        <f t="shared" si="193"/>
        <v>1237</v>
      </c>
      <c r="AD1378" s="9">
        <f t="shared" si="194"/>
        <v>958</v>
      </c>
      <c r="AE1378" s="44">
        <f t="shared" si="195"/>
        <v>2.018897360406431E-5</v>
      </c>
      <c r="AF1378" s="9">
        <f t="shared" si="196"/>
        <v>166</v>
      </c>
      <c r="AG1378" s="9">
        <f t="shared" si="189"/>
        <v>192</v>
      </c>
      <c r="AH1378" s="44">
        <f t="shared" si="197"/>
        <v>1.4302224013758965E-5</v>
      </c>
      <c r="AI1378">
        <f>AA1378/'Totals and Drop Down Lists'!W$6*Inputs!E$37</f>
        <v>18196.32942701906</v>
      </c>
      <c r="AJ1378">
        <f>AB1378/'Totals and Drop Down Lists'!X$6*Inputs!F$37</f>
        <v>12414.630840541849</v>
      </c>
      <c r="AK1378">
        <f>AC1378/'Totals and Drop Down Lists'!Y$6*Inputs!G$37</f>
        <v>8154.7218416727183</v>
      </c>
      <c r="AL1378">
        <f>AD1378/'Totals and Drop Down Lists'!Z$6*Inputs!H$37</f>
        <v>7680.7662166541459</v>
      </c>
      <c r="AM1378">
        <f>AE1378/'Totals and Drop Down Lists'!AA$6*Inputs!I$37</f>
        <v>2513.3122083729004</v>
      </c>
      <c r="AN1378">
        <f>AF1378/'Totals and Drop Down Lists'!AB$6*Inputs!J$37</f>
        <v>3312.8110612972273</v>
      </c>
      <c r="AO1378">
        <f>AG1378/'Totals and Drop Down Lists'!AC$6*Inputs!K$37</f>
        <v>3575.7266263855909</v>
      </c>
      <c r="AP1378">
        <f>AH1378/'Totals and Drop Down Lists'!AD$6*Inputs!L$37</f>
        <v>3365.7410763669905</v>
      </c>
      <c r="AQ1378">
        <f>IF(OR($D1378="51",$D1378="52",$D1378="61"),(AA1378/'Totals and Drop Down Lists'!W$4)*Inputs!E$38,0)</f>
        <v>0</v>
      </c>
      <c r="AR1378">
        <f>IF(OR($D1378="51",$D1378="52",$D1378="61"),(AB1378/'Totals and Drop Down Lists'!X$4)*Inputs!F$38,0)</f>
        <v>0</v>
      </c>
      <c r="AS1378">
        <f>IF(OR($D1378="51",$D1378="52",$D1378="61"),(AC1378/'Totals and Drop Down Lists'!Y$4)*Inputs!G$38,0)</f>
        <v>0</v>
      </c>
      <c r="AT1378">
        <f>IF(OR($D1378="51",$D1378="52",$D1378="61"),(AD1378/'Totals and Drop Down Lists'!Z$4)*Inputs!H$38,0)</f>
        <v>0</v>
      </c>
      <c r="AU1378">
        <f>IF(OR($D1378="51",$D1378="52",$D1378="61"),(AE1378/'Totals and Drop Down Lists'!AA$4)*Inputs!I$38,0)</f>
        <v>0</v>
      </c>
      <c r="AV1378">
        <f>IF(OR($D1378="51",$D1378="52",$D1378="61"),(AF1378/'Totals and Drop Down Lists'!AB$4)*Inputs!J$38,0)</f>
        <v>0</v>
      </c>
      <c r="AW1378">
        <f>IF(OR($D1378="51",$D1378="52",$D1378="61"),(AG1378/'Totals and Drop Down Lists'!AC$4)*Inputs!K$38,0)</f>
        <v>0</v>
      </c>
      <c r="AX1378">
        <f>IF(OR($D1378="51",$D1378="52",$D1378="61"),(AH1378/'Totals and Drop Down Lists'!AD$4)*Inputs!L$38,0)</f>
        <v>0</v>
      </c>
      <c r="AY1378">
        <f>IF(OR($D1378="51",$D1378="52",$D1378="61"),0,(AA1378/'Totals and Drop Down Lists'!W$5)*Inputs!E$39)</f>
        <v>0</v>
      </c>
      <c r="AZ1378">
        <f>IF(OR($D1378="51",$D1378="52",$D1378="61"),0,(AB1378/'Totals and Drop Down Lists'!X$5)*Inputs!F$39)</f>
        <v>0</v>
      </c>
      <c r="BA1378">
        <f>IF(OR($D1378="51",$D1378="52",$D1378="61"),0,(AC1378/'Totals and Drop Down Lists'!Y$5)*Inputs!G$39)</f>
        <v>0</v>
      </c>
      <c r="BB1378">
        <f>IF(OR($D1378="51",$D1378="52",$D1378="61"),0,(AD1378/'Totals and Drop Down Lists'!Z$5)*Inputs!H$39)</f>
        <v>0</v>
      </c>
      <c r="BC1378">
        <f>IF(OR($D1378="51",$D1378="52",$D1378="61"),0,(AE1378/'Totals and Drop Down Lists'!AA$5)*Inputs!I$39)</f>
        <v>0</v>
      </c>
      <c r="BD1378">
        <f>IF(OR($D1378="51",$D1378="52",$D1378="61"),0,(AF1378/'Totals and Drop Down Lists'!AB$5)*Inputs!J$39)</f>
        <v>0</v>
      </c>
      <c r="BE1378">
        <f>IF(OR($D1378="51",$D1378="52",$D1378="61"),0,(AG1378/'Totals and Drop Down Lists'!AC$5)*Inputs!K$39)</f>
        <v>0</v>
      </c>
      <c r="BF1378">
        <f>IF(OR($D1378="51",$D1378="52",$D1378="61"),0,(AH1378/'Totals and Drop Down Lists'!AD$5)*Inputs!L$39)</f>
        <v>0</v>
      </c>
      <c r="BG1378" s="10">
        <f t="shared" si="190"/>
        <v>59214.03929831049</v>
      </c>
    </row>
    <row r="1379" spans="1:59" ht="28.8">
      <c r="A1379" s="1" t="s">
        <v>7461</v>
      </c>
      <c r="B1379" s="1" t="s">
        <v>2670</v>
      </c>
      <c r="C1379" s="1" t="s">
        <v>2708</v>
      </c>
      <c r="D1379" s="1" t="s">
        <v>25</v>
      </c>
      <c r="E1379" s="1" t="s">
        <v>2709</v>
      </c>
      <c r="F1379" s="2">
        <v>75250</v>
      </c>
      <c r="G1379" s="2">
        <v>249</v>
      </c>
      <c r="H1379" s="2">
        <v>0</v>
      </c>
      <c r="I1379" s="2">
        <v>7647</v>
      </c>
      <c r="J1379" s="2">
        <v>27874</v>
      </c>
      <c r="K1379" s="2">
        <v>4973</v>
      </c>
      <c r="L1379" s="2">
        <v>161</v>
      </c>
      <c r="M1379" s="2">
        <v>64</v>
      </c>
      <c r="N1379" s="2">
        <v>11</v>
      </c>
      <c r="O1379" s="2">
        <v>195</v>
      </c>
      <c r="P1379" s="2">
        <v>0</v>
      </c>
      <c r="Q1379" s="2">
        <v>8</v>
      </c>
      <c r="R1379" s="2">
        <v>943</v>
      </c>
      <c r="S1379" s="2">
        <v>3639800</v>
      </c>
      <c r="T1379" s="2">
        <v>195185000</v>
      </c>
      <c r="U1379" s="2">
        <v>400</v>
      </c>
      <c r="V1379" s="2">
        <v>345</v>
      </c>
      <c r="W1379" s="2">
        <v>55</v>
      </c>
      <c r="X1379" s="2">
        <v>1075</v>
      </c>
      <c r="Y1379" s="2">
        <v>123</v>
      </c>
      <c r="Z1379" s="2">
        <v>645</v>
      </c>
      <c r="AA1379" s="9">
        <f t="shared" si="191"/>
        <v>75250</v>
      </c>
      <c r="AB1379" s="9">
        <f t="shared" si="192"/>
        <v>7398</v>
      </c>
      <c r="AC1379" s="9">
        <f t="shared" si="193"/>
        <v>1382</v>
      </c>
      <c r="AD1379" s="9">
        <f t="shared" si="194"/>
        <v>943</v>
      </c>
      <c r="AE1379" s="44">
        <f t="shared" si="195"/>
        <v>6.1963138724343214E-5</v>
      </c>
      <c r="AF1379" s="9">
        <f t="shared" si="196"/>
        <v>675</v>
      </c>
      <c r="AG1379" s="9">
        <f t="shared" si="189"/>
        <v>768</v>
      </c>
      <c r="AH1379" s="44">
        <f t="shared" si="197"/>
        <v>5.0983714072578034E-5</v>
      </c>
      <c r="AI1379">
        <f>AA1379/'Totals and Drop Down Lists'!W$6*Inputs!E$37</f>
        <v>68262.315638027052</v>
      </c>
      <c r="AJ1379">
        <f>AB1379/'Totals and Drop Down Lists'!X$6*Inputs!F$37</f>
        <v>24342.284378035678</v>
      </c>
      <c r="AK1379">
        <f>AC1379/'Totals and Drop Down Lists'!Y$6*Inputs!G$37</f>
        <v>9110.6108206885165</v>
      </c>
      <c r="AL1379">
        <f>AD1379/'Totals and Drop Down Lists'!Z$6*Inputs!H$37</f>
        <v>7560.5036976042375</v>
      </c>
      <c r="AM1379">
        <f>AE1379/'Totals and Drop Down Lists'!AA$6*Inputs!I$37</f>
        <v>7713.7508859610543</v>
      </c>
      <c r="AN1379">
        <f>AF1379/'Totals and Drop Down Lists'!AB$6*Inputs!J$37</f>
        <v>13470.767869732701</v>
      </c>
      <c r="AO1379">
        <f>AG1379/'Totals and Drop Down Lists'!AC$6*Inputs!K$37</f>
        <v>14302.906505542363</v>
      </c>
      <c r="AP1379">
        <f>AH1379/'Totals and Drop Down Lists'!AD$6*Inputs!L$37</f>
        <v>11997.992795718044</v>
      </c>
      <c r="AQ1379">
        <f>IF(OR($D1379="51",$D1379="52",$D1379="61"),(AA1379/'Totals and Drop Down Lists'!W$4)*Inputs!E$38,0)</f>
        <v>0</v>
      </c>
      <c r="AR1379">
        <f>IF(OR($D1379="51",$D1379="52",$D1379="61"),(AB1379/'Totals and Drop Down Lists'!X$4)*Inputs!F$38,0)</f>
        <v>0</v>
      </c>
      <c r="AS1379">
        <f>IF(OR($D1379="51",$D1379="52",$D1379="61"),(AC1379/'Totals and Drop Down Lists'!Y$4)*Inputs!G$38,0)</f>
        <v>0</v>
      </c>
      <c r="AT1379">
        <f>IF(OR($D1379="51",$D1379="52",$D1379="61"),(AD1379/'Totals and Drop Down Lists'!Z$4)*Inputs!H$38,0)</f>
        <v>0</v>
      </c>
      <c r="AU1379">
        <f>IF(OR($D1379="51",$D1379="52",$D1379="61"),(AE1379/'Totals and Drop Down Lists'!AA$4)*Inputs!I$38,0)</f>
        <v>0</v>
      </c>
      <c r="AV1379">
        <f>IF(OR($D1379="51",$D1379="52",$D1379="61"),(AF1379/'Totals and Drop Down Lists'!AB$4)*Inputs!J$38,0)</f>
        <v>0</v>
      </c>
      <c r="AW1379">
        <f>IF(OR($D1379="51",$D1379="52",$D1379="61"),(AG1379/'Totals and Drop Down Lists'!AC$4)*Inputs!K$38,0)</f>
        <v>0</v>
      </c>
      <c r="AX1379">
        <f>IF(OR($D1379="51",$D1379="52",$D1379="61"),(AH1379/'Totals and Drop Down Lists'!AD$4)*Inputs!L$38,0)</f>
        <v>0</v>
      </c>
      <c r="AY1379">
        <f>IF(OR($D1379="51",$D1379="52",$D1379="61"),0,(AA1379/'Totals and Drop Down Lists'!W$5)*Inputs!E$39)</f>
        <v>0</v>
      </c>
      <c r="AZ1379">
        <f>IF(OR($D1379="51",$D1379="52",$D1379="61"),0,(AB1379/'Totals and Drop Down Lists'!X$5)*Inputs!F$39)</f>
        <v>0</v>
      </c>
      <c r="BA1379">
        <f>IF(OR($D1379="51",$D1379="52",$D1379="61"),0,(AC1379/'Totals and Drop Down Lists'!Y$5)*Inputs!G$39)</f>
        <v>0</v>
      </c>
      <c r="BB1379">
        <f>IF(OR($D1379="51",$D1379="52",$D1379="61"),0,(AD1379/'Totals and Drop Down Lists'!Z$5)*Inputs!H$39)</f>
        <v>0</v>
      </c>
      <c r="BC1379">
        <f>IF(OR($D1379="51",$D1379="52",$D1379="61"),0,(AE1379/'Totals and Drop Down Lists'!AA$5)*Inputs!I$39)</f>
        <v>0</v>
      </c>
      <c r="BD1379">
        <f>IF(OR($D1379="51",$D1379="52",$D1379="61"),0,(AF1379/'Totals and Drop Down Lists'!AB$5)*Inputs!J$39)</f>
        <v>0</v>
      </c>
      <c r="BE1379">
        <f>IF(OR($D1379="51",$D1379="52",$D1379="61"),0,(AG1379/'Totals and Drop Down Lists'!AC$5)*Inputs!K$39)</f>
        <v>0</v>
      </c>
      <c r="BF1379">
        <f>IF(OR($D1379="51",$D1379="52",$D1379="61"),0,(AH1379/'Totals and Drop Down Lists'!AD$5)*Inputs!L$39)</f>
        <v>0</v>
      </c>
      <c r="BG1379" s="10">
        <f t="shared" si="190"/>
        <v>156761.13259130964</v>
      </c>
    </row>
    <row r="1380" spans="1:59" ht="28.8">
      <c r="A1380" s="1" t="s">
        <v>7461</v>
      </c>
      <c r="B1380" s="1" t="s">
        <v>2670</v>
      </c>
      <c r="C1380" s="1" t="s">
        <v>31</v>
      </c>
      <c r="D1380" s="1" t="s">
        <v>25</v>
      </c>
      <c r="E1380" s="1" t="s">
        <v>2710</v>
      </c>
      <c r="F1380" s="2">
        <v>12746</v>
      </c>
      <c r="G1380" s="2">
        <v>88</v>
      </c>
      <c r="H1380" s="2">
        <v>0</v>
      </c>
      <c r="I1380" s="2">
        <v>3123</v>
      </c>
      <c r="J1380" s="2">
        <v>5124</v>
      </c>
      <c r="K1380" s="2">
        <v>1308</v>
      </c>
      <c r="L1380" s="2">
        <v>14</v>
      </c>
      <c r="M1380" s="2">
        <v>10</v>
      </c>
      <c r="N1380" s="2">
        <v>3</v>
      </c>
      <c r="O1380" s="2">
        <v>46</v>
      </c>
      <c r="P1380" s="2">
        <v>12</v>
      </c>
      <c r="Q1380" s="2">
        <v>0</v>
      </c>
      <c r="R1380" s="2">
        <v>395</v>
      </c>
      <c r="S1380" s="2">
        <v>531400</v>
      </c>
      <c r="T1380" s="2">
        <v>25427700</v>
      </c>
      <c r="U1380" s="2">
        <v>134</v>
      </c>
      <c r="V1380" s="2">
        <v>344</v>
      </c>
      <c r="W1380" s="2">
        <v>55</v>
      </c>
      <c r="X1380" s="2">
        <v>568</v>
      </c>
      <c r="Y1380" s="2">
        <v>53</v>
      </c>
      <c r="Z1380" s="2">
        <v>168</v>
      </c>
      <c r="AA1380" s="9">
        <f t="shared" si="191"/>
        <v>12746</v>
      </c>
      <c r="AB1380" s="9">
        <f t="shared" si="192"/>
        <v>3035</v>
      </c>
      <c r="AC1380" s="9">
        <f t="shared" si="193"/>
        <v>480</v>
      </c>
      <c r="AD1380" s="9">
        <f t="shared" si="194"/>
        <v>395</v>
      </c>
      <c r="AE1380" s="44">
        <f t="shared" si="195"/>
        <v>2.3318582824148612E-5</v>
      </c>
      <c r="AF1380" s="9">
        <f t="shared" si="196"/>
        <v>169</v>
      </c>
      <c r="AG1380" s="9">
        <f t="shared" si="189"/>
        <v>221</v>
      </c>
      <c r="AH1380" s="44">
        <f t="shared" si="197"/>
        <v>2.0991427962998271E-5</v>
      </c>
      <c r="AI1380">
        <f>AA1380/'Totals and Drop Down Lists'!W$6*Inputs!E$37</f>
        <v>11562.411629532129</v>
      </c>
      <c r="AJ1380">
        <f>AB1380/'Totals and Drop Down Lists'!X$6*Inputs!F$37</f>
        <v>9986.325099667245</v>
      </c>
      <c r="AK1380">
        <f>AC1380/'Totals and Drop Down Lists'!Y$6*Inputs!G$37</f>
        <v>3164.3221374316122</v>
      </c>
      <c r="AL1380">
        <f>AD1380/'Totals and Drop Down Lists'!Z$6*Inputs!H$37</f>
        <v>3166.913001647586</v>
      </c>
      <c r="AM1380">
        <f>AE1380/'Totals and Drop Down Lists'!AA$6*Inputs!I$37</f>
        <v>2902.9152270568616</v>
      </c>
      <c r="AN1380">
        <f>AF1380/'Totals and Drop Down Lists'!AB$6*Inputs!J$37</f>
        <v>3372.6811407182613</v>
      </c>
      <c r="AO1380">
        <f>AG1380/'Totals and Drop Down Lists'!AC$6*Inputs!K$37</f>
        <v>4115.8103355792482</v>
      </c>
      <c r="AP1380">
        <f>AH1380/'Totals and Drop Down Lists'!AD$6*Inputs!L$37</f>
        <v>4939.9108333566774</v>
      </c>
      <c r="AQ1380">
        <f>IF(OR($D1380="51",$D1380="52",$D1380="61"),(AA1380/'Totals and Drop Down Lists'!W$4)*Inputs!E$38,0)</f>
        <v>0</v>
      </c>
      <c r="AR1380">
        <f>IF(OR($D1380="51",$D1380="52",$D1380="61"),(AB1380/'Totals and Drop Down Lists'!X$4)*Inputs!F$38,0)</f>
        <v>0</v>
      </c>
      <c r="AS1380">
        <f>IF(OR($D1380="51",$D1380="52",$D1380="61"),(AC1380/'Totals and Drop Down Lists'!Y$4)*Inputs!G$38,0)</f>
        <v>0</v>
      </c>
      <c r="AT1380">
        <f>IF(OR($D1380="51",$D1380="52",$D1380="61"),(AD1380/'Totals and Drop Down Lists'!Z$4)*Inputs!H$38,0)</f>
        <v>0</v>
      </c>
      <c r="AU1380">
        <f>IF(OR($D1380="51",$D1380="52",$D1380="61"),(AE1380/'Totals and Drop Down Lists'!AA$4)*Inputs!I$38,0)</f>
        <v>0</v>
      </c>
      <c r="AV1380">
        <f>IF(OR($D1380="51",$D1380="52",$D1380="61"),(AF1380/'Totals and Drop Down Lists'!AB$4)*Inputs!J$38,0)</f>
        <v>0</v>
      </c>
      <c r="AW1380">
        <f>IF(OR($D1380="51",$D1380="52",$D1380="61"),(AG1380/'Totals and Drop Down Lists'!AC$4)*Inputs!K$38,0)</f>
        <v>0</v>
      </c>
      <c r="AX1380">
        <f>IF(OR($D1380="51",$D1380="52",$D1380="61"),(AH1380/'Totals and Drop Down Lists'!AD$4)*Inputs!L$38,0)</f>
        <v>0</v>
      </c>
      <c r="AY1380">
        <f>IF(OR($D1380="51",$D1380="52",$D1380="61"),0,(AA1380/'Totals and Drop Down Lists'!W$5)*Inputs!E$39)</f>
        <v>0</v>
      </c>
      <c r="AZ1380">
        <f>IF(OR($D1380="51",$D1380="52",$D1380="61"),0,(AB1380/'Totals and Drop Down Lists'!X$5)*Inputs!F$39)</f>
        <v>0</v>
      </c>
      <c r="BA1380">
        <f>IF(OR($D1380="51",$D1380="52",$D1380="61"),0,(AC1380/'Totals and Drop Down Lists'!Y$5)*Inputs!G$39)</f>
        <v>0</v>
      </c>
      <c r="BB1380">
        <f>IF(OR($D1380="51",$D1380="52",$D1380="61"),0,(AD1380/'Totals and Drop Down Lists'!Z$5)*Inputs!H$39)</f>
        <v>0</v>
      </c>
      <c r="BC1380">
        <f>IF(OR($D1380="51",$D1380="52",$D1380="61"),0,(AE1380/'Totals and Drop Down Lists'!AA$5)*Inputs!I$39)</f>
        <v>0</v>
      </c>
      <c r="BD1380">
        <f>IF(OR($D1380="51",$D1380="52",$D1380="61"),0,(AF1380/'Totals and Drop Down Lists'!AB$5)*Inputs!J$39)</f>
        <v>0</v>
      </c>
      <c r="BE1380">
        <f>IF(OR($D1380="51",$D1380="52",$D1380="61"),0,(AG1380/'Totals and Drop Down Lists'!AC$5)*Inputs!K$39)</f>
        <v>0</v>
      </c>
      <c r="BF1380">
        <f>IF(OR($D1380="51",$D1380="52",$D1380="61"),0,(AH1380/'Totals and Drop Down Lists'!AD$5)*Inputs!L$39)</f>
        <v>0</v>
      </c>
      <c r="BG1380" s="10">
        <f t="shared" si="190"/>
        <v>43211.28940498962</v>
      </c>
    </row>
    <row r="1381" spans="1:59" ht="28.8">
      <c r="A1381" s="1" t="s">
        <v>7461</v>
      </c>
      <c r="B1381" s="1" t="s">
        <v>2670</v>
      </c>
      <c r="C1381" s="1" t="s">
        <v>2711</v>
      </c>
      <c r="D1381" s="1" t="s">
        <v>25</v>
      </c>
      <c r="E1381" s="1" t="s">
        <v>2712</v>
      </c>
      <c r="F1381" s="2">
        <v>12946</v>
      </c>
      <c r="G1381" s="2">
        <v>113</v>
      </c>
      <c r="H1381" s="2">
        <v>0</v>
      </c>
      <c r="I1381" s="2">
        <v>2731</v>
      </c>
      <c r="J1381" s="2">
        <v>5232</v>
      </c>
      <c r="K1381" s="2">
        <v>1420</v>
      </c>
      <c r="L1381" s="2">
        <v>4</v>
      </c>
      <c r="M1381" s="2">
        <v>13</v>
      </c>
      <c r="N1381" s="2">
        <v>0</v>
      </c>
      <c r="O1381" s="2">
        <v>0</v>
      </c>
      <c r="P1381" s="2">
        <v>0</v>
      </c>
      <c r="Q1381" s="2">
        <v>0</v>
      </c>
      <c r="R1381" s="2">
        <v>1261</v>
      </c>
      <c r="S1381" s="2">
        <v>670100</v>
      </c>
      <c r="T1381" s="2">
        <v>37100000</v>
      </c>
      <c r="U1381" s="2">
        <v>247</v>
      </c>
      <c r="V1381" s="2">
        <v>100</v>
      </c>
      <c r="W1381" s="2">
        <v>55</v>
      </c>
      <c r="X1381" s="2">
        <v>325</v>
      </c>
      <c r="Y1381" s="2">
        <v>50</v>
      </c>
      <c r="Z1381" s="2">
        <v>110</v>
      </c>
      <c r="AA1381" s="9">
        <f t="shared" si="191"/>
        <v>12946</v>
      </c>
      <c r="AB1381" s="9">
        <f t="shared" si="192"/>
        <v>2618</v>
      </c>
      <c r="AC1381" s="9">
        <f t="shared" si="193"/>
        <v>1278</v>
      </c>
      <c r="AD1381" s="9">
        <f t="shared" si="194"/>
        <v>1261</v>
      </c>
      <c r="AE1381" s="44">
        <f t="shared" si="195"/>
        <v>2.6915641764188967E-5</v>
      </c>
      <c r="AF1381" s="9">
        <f t="shared" si="196"/>
        <v>170</v>
      </c>
      <c r="AG1381" s="9">
        <f t="shared" si="189"/>
        <v>160</v>
      </c>
      <c r="AH1381" s="44">
        <f t="shared" si="197"/>
        <v>1.6158151583246243E-5</v>
      </c>
      <c r="AI1381">
        <f>AA1381/'Totals and Drop Down Lists'!W$6*Inputs!E$37</f>
        <v>11743.8397109621</v>
      </c>
      <c r="AJ1381">
        <f>AB1381/'Totals and Drop Down Lists'!X$6*Inputs!F$37</f>
        <v>8614.2336444576104</v>
      </c>
      <c r="AK1381">
        <f>AC1381/'Totals and Drop Down Lists'!Y$6*Inputs!G$37</f>
        <v>8425.0076909116669</v>
      </c>
      <c r="AL1381">
        <f>AD1381/'Totals and Drop Down Lists'!Z$6*Inputs!H$37</f>
        <v>10110.069101462293</v>
      </c>
      <c r="AM1381">
        <f>AE1381/'Totals and Drop Down Lists'!AA$6*Inputs!I$37</f>
        <v>3350.7107577033689</v>
      </c>
      <c r="AN1381">
        <f>AF1381/'Totals and Drop Down Lists'!AB$6*Inputs!J$37</f>
        <v>3392.637833858606</v>
      </c>
      <c r="AO1381">
        <f>AG1381/'Totals and Drop Down Lists'!AC$6*Inputs!K$37</f>
        <v>2979.7721886546592</v>
      </c>
      <c r="AP1381">
        <f>AH1381/'Totals and Drop Down Lists'!AD$6*Inputs!L$37</f>
        <v>3802.4963424973475</v>
      </c>
      <c r="AQ1381">
        <f>IF(OR($D1381="51",$D1381="52",$D1381="61"),(AA1381/'Totals and Drop Down Lists'!W$4)*Inputs!E$38,0)</f>
        <v>0</v>
      </c>
      <c r="AR1381">
        <f>IF(OR($D1381="51",$D1381="52",$D1381="61"),(AB1381/'Totals and Drop Down Lists'!X$4)*Inputs!F$38,0)</f>
        <v>0</v>
      </c>
      <c r="AS1381">
        <f>IF(OR($D1381="51",$D1381="52",$D1381="61"),(AC1381/'Totals and Drop Down Lists'!Y$4)*Inputs!G$38,0)</f>
        <v>0</v>
      </c>
      <c r="AT1381">
        <f>IF(OR($D1381="51",$D1381="52",$D1381="61"),(AD1381/'Totals and Drop Down Lists'!Z$4)*Inputs!H$38,0)</f>
        <v>0</v>
      </c>
      <c r="AU1381">
        <f>IF(OR($D1381="51",$D1381="52",$D1381="61"),(AE1381/'Totals and Drop Down Lists'!AA$4)*Inputs!I$38,0)</f>
        <v>0</v>
      </c>
      <c r="AV1381">
        <f>IF(OR($D1381="51",$D1381="52",$D1381="61"),(AF1381/'Totals and Drop Down Lists'!AB$4)*Inputs!J$38,0)</f>
        <v>0</v>
      </c>
      <c r="AW1381">
        <f>IF(OR($D1381="51",$D1381="52",$D1381="61"),(AG1381/'Totals and Drop Down Lists'!AC$4)*Inputs!K$38,0)</f>
        <v>0</v>
      </c>
      <c r="AX1381">
        <f>IF(OR($D1381="51",$D1381="52",$D1381="61"),(AH1381/'Totals and Drop Down Lists'!AD$4)*Inputs!L$38,0)</f>
        <v>0</v>
      </c>
      <c r="AY1381">
        <f>IF(OR($D1381="51",$D1381="52",$D1381="61"),0,(AA1381/'Totals and Drop Down Lists'!W$5)*Inputs!E$39)</f>
        <v>0</v>
      </c>
      <c r="AZ1381">
        <f>IF(OR($D1381="51",$D1381="52",$D1381="61"),0,(AB1381/'Totals and Drop Down Lists'!X$5)*Inputs!F$39)</f>
        <v>0</v>
      </c>
      <c r="BA1381">
        <f>IF(OR($D1381="51",$D1381="52",$D1381="61"),0,(AC1381/'Totals and Drop Down Lists'!Y$5)*Inputs!G$39)</f>
        <v>0</v>
      </c>
      <c r="BB1381">
        <f>IF(OR($D1381="51",$D1381="52",$D1381="61"),0,(AD1381/'Totals and Drop Down Lists'!Z$5)*Inputs!H$39)</f>
        <v>0</v>
      </c>
      <c r="BC1381">
        <f>IF(OR($D1381="51",$D1381="52",$D1381="61"),0,(AE1381/'Totals and Drop Down Lists'!AA$5)*Inputs!I$39)</f>
        <v>0</v>
      </c>
      <c r="BD1381">
        <f>IF(OR($D1381="51",$D1381="52",$D1381="61"),0,(AF1381/'Totals and Drop Down Lists'!AB$5)*Inputs!J$39)</f>
        <v>0</v>
      </c>
      <c r="BE1381">
        <f>IF(OR($D1381="51",$D1381="52",$D1381="61"),0,(AG1381/'Totals and Drop Down Lists'!AC$5)*Inputs!K$39)</f>
        <v>0</v>
      </c>
      <c r="BF1381">
        <f>IF(OR($D1381="51",$D1381="52",$D1381="61"),0,(AH1381/'Totals and Drop Down Lists'!AD$5)*Inputs!L$39)</f>
        <v>0</v>
      </c>
      <c r="BG1381" s="10">
        <f t="shared" si="190"/>
        <v>52418.767270507647</v>
      </c>
    </row>
    <row r="1382" spans="1:59" ht="28.8">
      <c r="A1382" s="1" t="s">
        <v>7461</v>
      </c>
      <c r="B1382" s="1" t="s">
        <v>2670</v>
      </c>
      <c r="C1382" s="1" t="s">
        <v>2713</v>
      </c>
      <c r="D1382" s="1" t="s">
        <v>25</v>
      </c>
      <c r="E1382" s="1" t="s">
        <v>2714</v>
      </c>
      <c r="F1382" s="2">
        <v>37383</v>
      </c>
      <c r="G1382" s="2">
        <v>2200</v>
      </c>
      <c r="H1382" s="2">
        <v>284</v>
      </c>
      <c r="I1382" s="2">
        <v>6828</v>
      </c>
      <c r="J1382" s="2">
        <v>14937</v>
      </c>
      <c r="K1382" s="2">
        <v>5131</v>
      </c>
      <c r="L1382" s="2">
        <v>81</v>
      </c>
      <c r="M1382" s="2">
        <v>2</v>
      </c>
      <c r="N1382" s="2">
        <v>0</v>
      </c>
      <c r="O1382" s="2">
        <v>84</v>
      </c>
      <c r="P1382" s="2">
        <v>40</v>
      </c>
      <c r="Q1382" s="2">
        <v>0</v>
      </c>
      <c r="R1382" s="2">
        <v>921</v>
      </c>
      <c r="S1382" s="2">
        <v>2839400</v>
      </c>
      <c r="T1382" s="2">
        <v>130719100</v>
      </c>
      <c r="U1382" s="2">
        <v>513</v>
      </c>
      <c r="V1382" s="2">
        <v>539</v>
      </c>
      <c r="W1382" s="2">
        <v>170</v>
      </c>
      <c r="X1382" s="2">
        <v>1695</v>
      </c>
      <c r="Y1382" s="2">
        <v>285</v>
      </c>
      <c r="Z1382" s="2">
        <v>1095</v>
      </c>
      <c r="AA1382" s="9">
        <f t="shared" si="191"/>
        <v>37383</v>
      </c>
      <c r="AB1382" s="9">
        <f t="shared" si="192"/>
        <v>4344</v>
      </c>
      <c r="AC1382" s="9">
        <f t="shared" si="193"/>
        <v>1128</v>
      </c>
      <c r="AD1382" s="9">
        <f t="shared" si="194"/>
        <v>921</v>
      </c>
      <c r="AE1382" s="44">
        <f t="shared" si="195"/>
        <v>1.2309387237818768E-4</v>
      </c>
      <c r="AF1382" s="9">
        <f t="shared" si="196"/>
        <v>986</v>
      </c>
      <c r="AG1382" s="9">
        <f t="shared" si="189"/>
        <v>1380</v>
      </c>
      <c r="AH1382" s="44">
        <f t="shared" si="197"/>
        <v>1.7638790675584496E-4</v>
      </c>
      <c r="AI1382">
        <f>AA1382/'Totals and Drop Down Lists'!W$6*Inputs!E$37</f>
        <v>33911.629840483256</v>
      </c>
      <c r="AJ1382">
        <f>AB1382/'Totals and Drop Down Lists'!X$6*Inputs!F$37</f>
        <v>14293.44192189605</v>
      </c>
      <c r="AK1382">
        <f>AC1382/'Totals and Drop Down Lists'!Y$6*Inputs!G$37</f>
        <v>7436.1570229642884</v>
      </c>
      <c r="AL1382">
        <f>AD1382/'Totals and Drop Down Lists'!Z$6*Inputs!H$37</f>
        <v>7384.1186696643717</v>
      </c>
      <c r="AM1382">
        <f>AE1382/'Totals and Drop Down Lists'!AA$6*Inputs!I$37</f>
        <v>15323.876205460681</v>
      </c>
      <c r="AN1382">
        <f>AF1382/'Totals and Drop Down Lists'!AB$6*Inputs!J$37</f>
        <v>19677.299436379915</v>
      </c>
      <c r="AO1382">
        <f>AG1382/'Totals and Drop Down Lists'!AC$6*Inputs!K$37</f>
        <v>25700.535127146435</v>
      </c>
      <c r="AP1382">
        <f>AH1382/'Totals and Drop Down Lists'!AD$6*Inputs!L$37</f>
        <v>41509.350054328075</v>
      </c>
      <c r="AQ1382">
        <f>IF(OR($D1382="51",$D1382="52",$D1382="61"),(AA1382/'Totals and Drop Down Lists'!W$4)*Inputs!E$38,0)</f>
        <v>0</v>
      </c>
      <c r="AR1382">
        <f>IF(OR($D1382="51",$D1382="52",$D1382="61"),(AB1382/'Totals and Drop Down Lists'!X$4)*Inputs!F$38,0)</f>
        <v>0</v>
      </c>
      <c r="AS1382">
        <f>IF(OR($D1382="51",$D1382="52",$D1382="61"),(AC1382/'Totals and Drop Down Lists'!Y$4)*Inputs!G$38,0)</f>
        <v>0</v>
      </c>
      <c r="AT1382">
        <f>IF(OR($D1382="51",$D1382="52",$D1382="61"),(AD1382/'Totals and Drop Down Lists'!Z$4)*Inputs!H$38,0)</f>
        <v>0</v>
      </c>
      <c r="AU1382">
        <f>IF(OR($D1382="51",$D1382="52",$D1382="61"),(AE1382/'Totals and Drop Down Lists'!AA$4)*Inputs!I$38,0)</f>
        <v>0</v>
      </c>
      <c r="AV1382">
        <f>IF(OR($D1382="51",$D1382="52",$D1382="61"),(AF1382/'Totals and Drop Down Lists'!AB$4)*Inputs!J$38,0)</f>
        <v>0</v>
      </c>
      <c r="AW1382">
        <f>IF(OR($D1382="51",$D1382="52",$D1382="61"),(AG1382/'Totals and Drop Down Lists'!AC$4)*Inputs!K$38,0)</f>
        <v>0</v>
      </c>
      <c r="AX1382">
        <f>IF(OR($D1382="51",$D1382="52",$D1382="61"),(AH1382/'Totals and Drop Down Lists'!AD$4)*Inputs!L$38,0)</f>
        <v>0</v>
      </c>
      <c r="AY1382">
        <f>IF(OR($D1382="51",$D1382="52",$D1382="61"),0,(AA1382/'Totals and Drop Down Lists'!W$5)*Inputs!E$39)</f>
        <v>0</v>
      </c>
      <c r="AZ1382">
        <f>IF(OR($D1382="51",$D1382="52",$D1382="61"),0,(AB1382/'Totals and Drop Down Lists'!X$5)*Inputs!F$39)</f>
        <v>0</v>
      </c>
      <c r="BA1382">
        <f>IF(OR($D1382="51",$D1382="52",$D1382="61"),0,(AC1382/'Totals and Drop Down Lists'!Y$5)*Inputs!G$39)</f>
        <v>0</v>
      </c>
      <c r="BB1382">
        <f>IF(OR($D1382="51",$D1382="52",$D1382="61"),0,(AD1382/'Totals and Drop Down Lists'!Z$5)*Inputs!H$39)</f>
        <v>0</v>
      </c>
      <c r="BC1382">
        <f>IF(OR($D1382="51",$D1382="52",$D1382="61"),0,(AE1382/'Totals and Drop Down Lists'!AA$5)*Inputs!I$39)</f>
        <v>0</v>
      </c>
      <c r="BD1382">
        <f>IF(OR($D1382="51",$D1382="52",$D1382="61"),0,(AF1382/'Totals and Drop Down Lists'!AB$5)*Inputs!J$39)</f>
        <v>0</v>
      </c>
      <c r="BE1382">
        <f>IF(OR($D1382="51",$D1382="52",$D1382="61"),0,(AG1382/'Totals and Drop Down Lists'!AC$5)*Inputs!K$39)</f>
        <v>0</v>
      </c>
      <c r="BF1382">
        <f>IF(OR($D1382="51",$D1382="52",$D1382="61"),0,(AH1382/'Totals and Drop Down Lists'!AD$5)*Inputs!L$39)</f>
        <v>0</v>
      </c>
      <c r="BG1382" s="10">
        <f t="shared" si="190"/>
        <v>165236.40827832307</v>
      </c>
    </row>
    <row r="1383" spans="1:59" ht="28.8">
      <c r="A1383" s="1" t="s">
        <v>7461</v>
      </c>
      <c r="B1383" s="1" t="s">
        <v>2670</v>
      </c>
      <c r="C1383" s="1" t="s">
        <v>2715</v>
      </c>
      <c r="D1383" s="1" t="s">
        <v>25</v>
      </c>
      <c r="E1383" s="1" t="s">
        <v>2716</v>
      </c>
      <c r="F1383" s="2">
        <v>90606</v>
      </c>
      <c r="G1383" s="2">
        <v>1482</v>
      </c>
      <c r="H1383" s="2">
        <v>272</v>
      </c>
      <c r="I1383" s="2">
        <v>11467</v>
      </c>
      <c r="J1383" s="2">
        <v>35203</v>
      </c>
      <c r="K1383" s="2">
        <v>10560</v>
      </c>
      <c r="L1383" s="2">
        <v>146</v>
      </c>
      <c r="M1383" s="2">
        <v>12</v>
      </c>
      <c r="N1383" s="2">
        <v>29</v>
      </c>
      <c r="O1383" s="2">
        <v>216</v>
      </c>
      <c r="P1383" s="2">
        <v>29</v>
      </c>
      <c r="Q1383" s="2">
        <v>35</v>
      </c>
      <c r="R1383" s="2">
        <v>11240</v>
      </c>
      <c r="S1383" s="2">
        <v>7600500</v>
      </c>
      <c r="T1383" s="2">
        <v>372438100</v>
      </c>
      <c r="U1383" s="2">
        <v>611</v>
      </c>
      <c r="V1383" s="2">
        <v>889</v>
      </c>
      <c r="W1383" s="2">
        <v>105</v>
      </c>
      <c r="X1383" s="2">
        <v>3081</v>
      </c>
      <c r="Y1383" s="2">
        <v>445</v>
      </c>
      <c r="Z1383" s="2">
        <v>1871</v>
      </c>
      <c r="AA1383" s="9">
        <f t="shared" si="191"/>
        <v>90606</v>
      </c>
      <c r="AB1383" s="9">
        <f t="shared" si="192"/>
        <v>9713</v>
      </c>
      <c r="AC1383" s="9">
        <f t="shared" si="193"/>
        <v>11707</v>
      </c>
      <c r="AD1383" s="9">
        <f t="shared" si="194"/>
        <v>11240</v>
      </c>
      <c r="AE1383" s="44">
        <f t="shared" si="195"/>
        <v>2.2122996300044277E-4</v>
      </c>
      <c r="AF1383" s="9">
        <f t="shared" si="196"/>
        <v>2087</v>
      </c>
      <c r="AG1383" s="9">
        <f t="shared" si="189"/>
        <v>2316</v>
      </c>
      <c r="AH1383" s="44">
        <f t="shared" si="197"/>
        <v>2.5850793824618528E-4</v>
      </c>
      <c r="AI1383">
        <f>AA1383/'Totals and Drop Down Lists'!W$6*Inputs!E$37</f>
        <v>82192.363730220313</v>
      </c>
      <c r="AJ1383">
        <f>AB1383/'Totals and Drop Down Lists'!X$6*Inputs!F$37</f>
        <v>31959.530706117941</v>
      </c>
      <c r="AK1383">
        <f>AC1383/'Totals and Drop Down Lists'!Y$6*Inputs!G$37</f>
        <v>77176.49846439976</v>
      </c>
      <c r="AL1383">
        <f>AD1383/'Totals and Drop Down Lists'!Z$6*Inputs!H$37</f>
        <v>90116.714274731305</v>
      </c>
      <c r="AM1383">
        <f>AE1383/'Totals and Drop Down Lists'!AA$6*Inputs!I$37</f>
        <v>27540.774373738521</v>
      </c>
      <c r="AN1383">
        <f>AF1383/'Totals and Drop Down Lists'!AB$6*Inputs!J$37</f>
        <v>41649.618583899479</v>
      </c>
      <c r="AO1383">
        <f>AG1383/'Totals and Drop Down Lists'!AC$6*Inputs!K$37</f>
        <v>43132.202430776189</v>
      </c>
      <c r="AP1383">
        <f>AH1383/'Totals and Drop Down Lists'!AD$6*Inputs!L$37</f>
        <v>60834.64959611214</v>
      </c>
      <c r="AQ1383">
        <f>IF(OR($D1383="51",$D1383="52",$D1383="61"),(AA1383/'Totals and Drop Down Lists'!W$4)*Inputs!E$38,0)</f>
        <v>0</v>
      </c>
      <c r="AR1383">
        <f>IF(OR($D1383="51",$D1383="52",$D1383="61"),(AB1383/'Totals and Drop Down Lists'!X$4)*Inputs!F$38,0)</f>
        <v>0</v>
      </c>
      <c r="AS1383">
        <f>IF(OR($D1383="51",$D1383="52",$D1383="61"),(AC1383/'Totals and Drop Down Lists'!Y$4)*Inputs!G$38,0)</f>
        <v>0</v>
      </c>
      <c r="AT1383">
        <f>IF(OR($D1383="51",$D1383="52",$D1383="61"),(AD1383/'Totals and Drop Down Lists'!Z$4)*Inputs!H$38,0)</f>
        <v>0</v>
      </c>
      <c r="AU1383">
        <f>IF(OR($D1383="51",$D1383="52",$D1383="61"),(AE1383/'Totals and Drop Down Lists'!AA$4)*Inputs!I$38,0)</f>
        <v>0</v>
      </c>
      <c r="AV1383">
        <f>IF(OR($D1383="51",$D1383="52",$D1383="61"),(AF1383/'Totals and Drop Down Lists'!AB$4)*Inputs!J$38,0)</f>
        <v>0</v>
      </c>
      <c r="AW1383">
        <f>IF(OR($D1383="51",$D1383="52",$D1383="61"),(AG1383/'Totals and Drop Down Lists'!AC$4)*Inputs!K$38,0)</f>
        <v>0</v>
      </c>
      <c r="AX1383">
        <f>IF(OR($D1383="51",$D1383="52",$D1383="61"),(AH1383/'Totals and Drop Down Lists'!AD$4)*Inputs!L$38,0)</f>
        <v>0</v>
      </c>
      <c r="AY1383">
        <f>IF(OR($D1383="51",$D1383="52",$D1383="61"),0,(AA1383/'Totals and Drop Down Lists'!W$5)*Inputs!E$39)</f>
        <v>0</v>
      </c>
      <c r="AZ1383">
        <f>IF(OR($D1383="51",$D1383="52",$D1383="61"),0,(AB1383/'Totals and Drop Down Lists'!X$5)*Inputs!F$39)</f>
        <v>0</v>
      </c>
      <c r="BA1383">
        <f>IF(OR($D1383="51",$D1383="52",$D1383="61"),0,(AC1383/'Totals and Drop Down Lists'!Y$5)*Inputs!G$39)</f>
        <v>0</v>
      </c>
      <c r="BB1383">
        <f>IF(OR($D1383="51",$D1383="52",$D1383="61"),0,(AD1383/'Totals and Drop Down Lists'!Z$5)*Inputs!H$39)</f>
        <v>0</v>
      </c>
      <c r="BC1383">
        <f>IF(OR($D1383="51",$D1383="52",$D1383="61"),0,(AE1383/'Totals and Drop Down Lists'!AA$5)*Inputs!I$39)</f>
        <v>0</v>
      </c>
      <c r="BD1383">
        <f>IF(OR($D1383="51",$D1383="52",$D1383="61"),0,(AF1383/'Totals and Drop Down Lists'!AB$5)*Inputs!J$39)</f>
        <v>0</v>
      </c>
      <c r="BE1383">
        <f>IF(OR($D1383="51",$D1383="52",$D1383="61"),0,(AG1383/'Totals and Drop Down Lists'!AC$5)*Inputs!K$39)</f>
        <v>0</v>
      </c>
      <c r="BF1383">
        <f>IF(OR($D1383="51",$D1383="52",$D1383="61"),0,(AH1383/'Totals and Drop Down Lists'!AD$5)*Inputs!L$39)</f>
        <v>0</v>
      </c>
      <c r="BG1383" s="10">
        <f t="shared" si="190"/>
        <v>454602.35215999559</v>
      </c>
    </row>
    <row r="1384" spans="1:59" ht="28.8">
      <c r="A1384" s="1" t="s">
        <v>7461</v>
      </c>
      <c r="B1384" s="1" t="s">
        <v>2670</v>
      </c>
      <c r="C1384" s="1" t="s">
        <v>2717</v>
      </c>
      <c r="D1384" s="1" t="s">
        <v>25</v>
      </c>
      <c r="E1384" s="1" t="s">
        <v>2718</v>
      </c>
      <c r="F1384" s="2">
        <v>5064</v>
      </c>
      <c r="G1384" s="2">
        <v>31</v>
      </c>
      <c r="H1384" s="2">
        <v>0</v>
      </c>
      <c r="I1384" s="2">
        <v>808</v>
      </c>
      <c r="J1384" s="2">
        <v>2034</v>
      </c>
      <c r="K1384" s="2">
        <v>390</v>
      </c>
      <c r="L1384" s="2">
        <v>13</v>
      </c>
      <c r="M1384" s="2">
        <v>20</v>
      </c>
      <c r="N1384" s="2">
        <v>0</v>
      </c>
      <c r="O1384" s="2">
        <v>6</v>
      </c>
      <c r="P1384" s="2">
        <v>12</v>
      </c>
      <c r="Q1384" s="2">
        <v>0</v>
      </c>
      <c r="R1384" s="2">
        <v>317</v>
      </c>
      <c r="S1384" s="2">
        <v>160900</v>
      </c>
      <c r="T1384" s="2">
        <v>13497600</v>
      </c>
      <c r="U1384" s="2">
        <v>8</v>
      </c>
      <c r="V1384" s="2">
        <v>30</v>
      </c>
      <c r="W1384" s="2">
        <v>4</v>
      </c>
      <c r="X1384" s="2">
        <v>50</v>
      </c>
      <c r="Y1384" s="2">
        <v>4</v>
      </c>
      <c r="Z1384" s="2">
        <v>18</v>
      </c>
      <c r="AA1384" s="9">
        <f t="shared" si="191"/>
        <v>5064</v>
      </c>
      <c r="AB1384" s="9">
        <f t="shared" si="192"/>
        <v>777</v>
      </c>
      <c r="AC1384" s="9">
        <f t="shared" si="193"/>
        <v>368</v>
      </c>
      <c r="AD1384" s="9">
        <f t="shared" si="194"/>
        <v>317</v>
      </c>
      <c r="AE1384" s="44">
        <f t="shared" si="195"/>
        <v>5.2224471223204239E-6</v>
      </c>
      <c r="AF1384" s="9">
        <f t="shared" si="196"/>
        <v>16</v>
      </c>
      <c r="AG1384" s="9">
        <f t="shared" si="189"/>
        <v>22</v>
      </c>
      <c r="AH1384" s="44">
        <f t="shared" si="197"/>
        <v>1.5695943458061771E-6</v>
      </c>
      <c r="AI1384">
        <f>AA1384/'Totals and Drop Down Lists'!W$6*Inputs!E$37</f>
        <v>4593.7590218068963</v>
      </c>
      <c r="AJ1384">
        <f>AB1384/'Totals and Drop Down Lists'!X$6*Inputs!F$37</f>
        <v>2556.6308410021252</v>
      </c>
      <c r="AK1384">
        <f>AC1384/'Totals and Drop Down Lists'!Y$6*Inputs!G$37</f>
        <v>2425.9803053642363</v>
      </c>
      <c r="AL1384">
        <f>AD1384/'Totals and Drop Down Lists'!Z$6*Inputs!H$37</f>
        <v>2541.5479025880627</v>
      </c>
      <c r="AM1384">
        <f>AE1384/'Totals and Drop Down Lists'!AA$6*Inputs!I$37</f>
        <v>650.13904953877773</v>
      </c>
      <c r="AN1384">
        <f>AF1384/'Totals and Drop Down Lists'!AB$6*Inputs!J$37</f>
        <v>319.30709024551589</v>
      </c>
      <c r="AO1384">
        <f>AG1384/'Totals and Drop Down Lists'!AC$6*Inputs!K$37</f>
        <v>409.7186759400156</v>
      </c>
      <c r="AP1384">
        <f>AH1384/'Totals and Drop Down Lists'!AD$6*Inputs!L$37</f>
        <v>369.37249464356319</v>
      </c>
      <c r="AQ1384">
        <f>IF(OR($D1384="51",$D1384="52",$D1384="61"),(AA1384/'Totals and Drop Down Lists'!W$4)*Inputs!E$38,0)</f>
        <v>0</v>
      </c>
      <c r="AR1384">
        <f>IF(OR($D1384="51",$D1384="52",$D1384="61"),(AB1384/'Totals and Drop Down Lists'!X$4)*Inputs!F$38,0)</f>
        <v>0</v>
      </c>
      <c r="AS1384">
        <f>IF(OR($D1384="51",$D1384="52",$D1384="61"),(AC1384/'Totals and Drop Down Lists'!Y$4)*Inputs!G$38,0)</f>
        <v>0</v>
      </c>
      <c r="AT1384">
        <f>IF(OR($D1384="51",$D1384="52",$D1384="61"),(AD1384/'Totals and Drop Down Lists'!Z$4)*Inputs!H$38,0)</f>
        <v>0</v>
      </c>
      <c r="AU1384">
        <f>IF(OR($D1384="51",$D1384="52",$D1384="61"),(AE1384/'Totals and Drop Down Lists'!AA$4)*Inputs!I$38,0)</f>
        <v>0</v>
      </c>
      <c r="AV1384">
        <f>IF(OR($D1384="51",$D1384="52",$D1384="61"),(AF1384/'Totals and Drop Down Lists'!AB$4)*Inputs!J$38,0)</f>
        <v>0</v>
      </c>
      <c r="AW1384">
        <f>IF(OR($D1384="51",$D1384="52",$D1384="61"),(AG1384/'Totals and Drop Down Lists'!AC$4)*Inputs!K$38,0)</f>
        <v>0</v>
      </c>
      <c r="AX1384">
        <f>IF(OR($D1384="51",$D1384="52",$D1384="61"),(AH1384/'Totals and Drop Down Lists'!AD$4)*Inputs!L$38,0)</f>
        <v>0</v>
      </c>
      <c r="AY1384">
        <f>IF(OR($D1384="51",$D1384="52",$D1384="61"),0,(AA1384/'Totals and Drop Down Lists'!W$5)*Inputs!E$39)</f>
        <v>0</v>
      </c>
      <c r="AZ1384">
        <f>IF(OR($D1384="51",$D1384="52",$D1384="61"),0,(AB1384/'Totals and Drop Down Lists'!X$5)*Inputs!F$39)</f>
        <v>0</v>
      </c>
      <c r="BA1384">
        <f>IF(OR($D1384="51",$D1384="52",$D1384="61"),0,(AC1384/'Totals and Drop Down Lists'!Y$5)*Inputs!G$39)</f>
        <v>0</v>
      </c>
      <c r="BB1384">
        <f>IF(OR($D1384="51",$D1384="52",$D1384="61"),0,(AD1384/'Totals and Drop Down Lists'!Z$5)*Inputs!H$39)</f>
        <v>0</v>
      </c>
      <c r="BC1384">
        <f>IF(OR($D1384="51",$D1384="52",$D1384="61"),0,(AE1384/'Totals and Drop Down Lists'!AA$5)*Inputs!I$39)</f>
        <v>0</v>
      </c>
      <c r="BD1384">
        <f>IF(OR($D1384="51",$D1384="52",$D1384="61"),0,(AF1384/'Totals and Drop Down Lists'!AB$5)*Inputs!J$39)</f>
        <v>0</v>
      </c>
      <c r="BE1384">
        <f>IF(OR($D1384="51",$D1384="52",$D1384="61"),0,(AG1384/'Totals and Drop Down Lists'!AC$5)*Inputs!K$39)</f>
        <v>0</v>
      </c>
      <c r="BF1384">
        <f>IF(OR($D1384="51",$D1384="52",$D1384="61"),0,(AH1384/'Totals and Drop Down Lists'!AD$5)*Inputs!L$39)</f>
        <v>0</v>
      </c>
      <c r="BG1384" s="10">
        <f t="shared" si="190"/>
        <v>13866.455381129193</v>
      </c>
    </row>
    <row r="1385" spans="1:59" ht="28.8">
      <c r="A1385" s="1" t="s">
        <v>7461</v>
      </c>
      <c r="B1385" s="1" t="s">
        <v>2670</v>
      </c>
      <c r="C1385" s="1" t="s">
        <v>612</v>
      </c>
      <c r="D1385" s="1" t="s">
        <v>25</v>
      </c>
      <c r="E1385" s="1" t="s">
        <v>2719</v>
      </c>
      <c r="F1385" s="2">
        <v>10902</v>
      </c>
      <c r="G1385" s="2">
        <v>69</v>
      </c>
      <c r="H1385" s="2">
        <v>0</v>
      </c>
      <c r="I1385" s="2">
        <v>3109</v>
      </c>
      <c r="J1385" s="2">
        <v>4269</v>
      </c>
      <c r="K1385" s="2">
        <v>1585</v>
      </c>
      <c r="L1385" s="2">
        <v>40</v>
      </c>
      <c r="M1385" s="2">
        <v>11</v>
      </c>
      <c r="N1385" s="2">
        <v>17</v>
      </c>
      <c r="O1385" s="2">
        <v>136</v>
      </c>
      <c r="P1385" s="2">
        <v>29</v>
      </c>
      <c r="Q1385" s="2">
        <v>24</v>
      </c>
      <c r="R1385" s="2">
        <v>723</v>
      </c>
      <c r="S1385" s="2">
        <v>940200</v>
      </c>
      <c r="T1385" s="2">
        <v>51675100</v>
      </c>
      <c r="U1385" s="2">
        <v>48</v>
      </c>
      <c r="V1385" s="2">
        <v>140</v>
      </c>
      <c r="W1385" s="2">
        <v>0</v>
      </c>
      <c r="X1385" s="2">
        <v>389</v>
      </c>
      <c r="Y1385" s="2">
        <v>20</v>
      </c>
      <c r="Z1385" s="2">
        <v>224</v>
      </c>
      <c r="AA1385" s="9">
        <f t="shared" si="191"/>
        <v>10902</v>
      </c>
      <c r="AB1385" s="9">
        <f t="shared" si="192"/>
        <v>3040</v>
      </c>
      <c r="AC1385" s="9">
        <f t="shared" si="193"/>
        <v>980</v>
      </c>
      <c r="AD1385" s="9">
        <f t="shared" si="194"/>
        <v>723</v>
      </c>
      <c r="AE1385" s="44">
        <f t="shared" si="195"/>
        <v>4.109870751354463E-5</v>
      </c>
      <c r="AF1385" s="9">
        <f t="shared" si="196"/>
        <v>249</v>
      </c>
      <c r="AG1385" s="9">
        <f t="shared" si="189"/>
        <v>244</v>
      </c>
      <c r="AH1385" s="44">
        <f t="shared" si="197"/>
        <v>3.3708856820059147E-5</v>
      </c>
      <c r="AI1385">
        <f>AA1385/'Totals and Drop Down Lists'!W$6*Inputs!E$37</f>
        <v>9889.6447187477861</v>
      </c>
      <c r="AJ1385">
        <f>AB1385/'Totals and Drop Down Lists'!X$6*Inputs!F$37</f>
        <v>10002.777035581028</v>
      </c>
      <c r="AK1385">
        <f>AC1385/'Totals and Drop Down Lists'!Y$6*Inputs!G$37</f>
        <v>6460.4910305895419</v>
      </c>
      <c r="AL1385">
        <f>AD1385/'Totals and Drop Down Lists'!Z$6*Inputs!H$37</f>
        <v>5796.6534182055811</v>
      </c>
      <c r="AM1385">
        <f>AE1385/'Totals and Drop Down Lists'!AA$6*Inputs!I$37</f>
        <v>5116.3513989311632</v>
      </c>
      <c r="AN1385">
        <f>AF1385/'Totals and Drop Down Lists'!AB$6*Inputs!J$37</f>
        <v>4969.2165919458412</v>
      </c>
      <c r="AO1385">
        <f>AG1385/'Totals and Drop Down Lists'!AC$6*Inputs!K$37</f>
        <v>4544.1525876983551</v>
      </c>
      <c r="AP1385">
        <f>AH1385/'Totals and Drop Down Lists'!AD$6*Inputs!L$37</f>
        <v>7932.7022096354294</v>
      </c>
      <c r="AQ1385">
        <f>IF(OR($D1385="51",$D1385="52",$D1385="61"),(AA1385/'Totals and Drop Down Lists'!W$4)*Inputs!E$38,0)</f>
        <v>0</v>
      </c>
      <c r="AR1385">
        <f>IF(OR($D1385="51",$D1385="52",$D1385="61"),(AB1385/'Totals and Drop Down Lists'!X$4)*Inputs!F$38,0)</f>
        <v>0</v>
      </c>
      <c r="AS1385">
        <f>IF(OR($D1385="51",$D1385="52",$D1385="61"),(AC1385/'Totals and Drop Down Lists'!Y$4)*Inputs!G$38,0)</f>
        <v>0</v>
      </c>
      <c r="AT1385">
        <f>IF(OR($D1385="51",$D1385="52",$D1385="61"),(AD1385/'Totals and Drop Down Lists'!Z$4)*Inputs!H$38,0)</f>
        <v>0</v>
      </c>
      <c r="AU1385">
        <f>IF(OR($D1385="51",$D1385="52",$D1385="61"),(AE1385/'Totals and Drop Down Lists'!AA$4)*Inputs!I$38,0)</f>
        <v>0</v>
      </c>
      <c r="AV1385">
        <f>IF(OR($D1385="51",$D1385="52",$D1385="61"),(AF1385/'Totals and Drop Down Lists'!AB$4)*Inputs!J$38,0)</f>
        <v>0</v>
      </c>
      <c r="AW1385">
        <f>IF(OR($D1385="51",$D1385="52",$D1385="61"),(AG1385/'Totals and Drop Down Lists'!AC$4)*Inputs!K$38,0)</f>
        <v>0</v>
      </c>
      <c r="AX1385">
        <f>IF(OR($D1385="51",$D1385="52",$D1385="61"),(AH1385/'Totals and Drop Down Lists'!AD$4)*Inputs!L$38,0)</f>
        <v>0</v>
      </c>
      <c r="AY1385">
        <f>IF(OR($D1385="51",$D1385="52",$D1385="61"),0,(AA1385/'Totals and Drop Down Lists'!W$5)*Inputs!E$39)</f>
        <v>0</v>
      </c>
      <c r="AZ1385">
        <f>IF(OR($D1385="51",$D1385="52",$D1385="61"),0,(AB1385/'Totals and Drop Down Lists'!X$5)*Inputs!F$39)</f>
        <v>0</v>
      </c>
      <c r="BA1385">
        <f>IF(OR($D1385="51",$D1385="52",$D1385="61"),0,(AC1385/'Totals and Drop Down Lists'!Y$5)*Inputs!G$39)</f>
        <v>0</v>
      </c>
      <c r="BB1385">
        <f>IF(OR($D1385="51",$D1385="52",$D1385="61"),0,(AD1385/'Totals and Drop Down Lists'!Z$5)*Inputs!H$39)</f>
        <v>0</v>
      </c>
      <c r="BC1385">
        <f>IF(OR($D1385="51",$D1385="52",$D1385="61"),0,(AE1385/'Totals and Drop Down Lists'!AA$5)*Inputs!I$39)</f>
        <v>0</v>
      </c>
      <c r="BD1385">
        <f>IF(OR($D1385="51",$D1385="52",$D1385="61"),0,(AF1385/'Totals and Drop Down Lists'!AB$5)*Inputs!J$39)</f>
        <v>0</v>
      </c>
      <c r="BE1385">
        <f>IF(OR($D1385="51",$D1385="52",$D1385="61"),0,(AG1385/'Totals and Drop Down Lists'!AC$5)*Inputs!K$39)</f>
        <v>0</v>
      </c>
      <c r="BF1385">
        <f>IF(OR($D1385="51",$D1385="52",$D1385="61"),0,(AH1385/'Totals and Drop Down Lists'!AD$5)*Inputs!L$39)</f>
        <v>0</v>
      </c>
      <c r="BG1385" s="10">
        <f t="shared" si="190"/>
        <v>54711.988991334729</v>
      </c>
    </row>
    <row r="1386" spans="1:59" ht="28.8">
      <c r="A1386" s="1" t="s">
        <v>7461</v>
      </c>
      <c r="B1386" s="1" t="s">
        <v>2670</v>
      </c>
      <c r="C1386" s="1" t="s">
        <v>224</v>
      </c>
      <c r="D1386" s="1" t="s">
        <v>25</v>
      </c>
      <c r="E1386" s="1" t="s">
        <v>2720</v>
      </c>
      <c r="F1386" s="2">
        <v>27493</v>
      </c>
      <c r="G1386" s="2">
        <v>217</v>
      </c>
      <c r="H1386" s="2">
        <v>23</v>
      </c>
      <c r="I1386" s="2">
        <v>5410</v>
      </c>
      <c r="J1386" s="2">
        <v>10319</v>
      </c>
      <c r="K1386" s="2">
        <v>2090</v>
      </c>
      <c r="L1386" s="2">
        <v>80</v>
      </c>
      <c r="M1386" s="2">
        <v>15</v>
      </c>
      <c r="N1386" s="2">
        <v>0</v>
      </c>
      <c r="O1386" s="2">
        <v>64</v>
      </c>
      <c r="P1386" s="2">
        <v>0</v>
      </c>
      <c r="Q1386" s="2">
        <v>0</v>
      </c>
      <c r="R1386" s="2">
        <v>1101</v>
      </c>
      <c r="S1386" s="2">
        <v>939000</v>
      </c>
      <c r="T1386" s="2">
        <v>59635200</v>
      </c>
      <c r="U1386" s="2">
        <v>172</v>
      </c>
      <c r="V1386" s="2">
        <v>265</v>
      </c>
      <c r="W1386" s="2">
        <v>70</v>
      </c>
      <c r="X1386" s="2">
        <v>590</v>
      </c>
      <c r="Y1386" s="2">
        <v>50</v>
      </c>
      <c r="Z1386" s="2">
        <v>340</v>
      </c>
      <c r="AA1386" s="9">
        <f t="shared" si="191"/>
        <v>27493</v>
      </c>
      <c r="AB1386" s="9">
        <f t="shared" si="192"/>
        <v>5170</v>
      </c>
      <c r="AC1386" s="9">
        <f t="shared" si="193"/>
        <v>1260</v>
      </c>
      <c r="AD1386" s="9">
        <f t="shared" si="194"/>
        <v>1101</v>
      </c>
      <c r="AE1386" s="44">
        <f t="shared" si="195"/>
        <v>2.9563152638820286E-5</v>
      </c>
      <c r="AF1386" s="9">
        <f t="shared" si="196"/>
        <v>255</v>
      </c>
      <c r="AG1386" s="9">
        <f t="shared" si="189"/>
        <v>390</v>
      </c>
      <c r="AH1386" s="44">
        <f t="shared" si="197"/>
        <v>2.9391677046237776E-5</v>
      </c>
      <c r="AI1386">
        <f>AA1386/'Totals and Drop Down Lists'!W$6*Inputs!E$37</f>
        <v>24940.011213771133</v>
      </c>
      <c r="AJ1386">
        <f>AB1386/'Totals and Drop Down Lists'!X$6*Inputs!F$37</f>
        <v>17011.301734853263</v>
      </c>
      <c r="AK1386">
        <f>AC1386/'Totals and Drop Down Lists'!Y$6*Inputs!G$37</f>
        <v>8306.3456107579823</v>
      </c>
      <c r="AL1386">
        <f>AD1386/'Totals and Drop Down Lists'!Z$6*Inputs!H$37</f>
        <v>8827.2688982632717</v>
      </c>
      <c r="AM1386">
        <f>AE1386/'Totals and Drop Down Lists'!AA$6*Inputs!I$37</f>
        <v>3680.2976665530273</v>
      </c>
      <c r="AN1386">
        <f>AF1386/'Totals and Drop Down Lists'!AB$6*Inputs!J$37</f>
        <v>5088.9567507879092</v>
      </c>
      <c r="AO1386">
        <f>AG1386/'Totals and Drop Down Lists'!AC$6*Inputs!K$37</f>
        <v>7263.1947098457313</v>
      </c>
      <c r="AP1386">
        <f>AH1386/'Totals and Drop Down Lists'!AD$6*Inputs!L$37</f>
        <v>6916.7406861106429</v>
      </c>
      <c r="AQ1386">
        <f>IF(OR($D1386="51",$D1386="52",$D1386="61"),(AA1386/'Totals and Drop Down Lists'!W$4)*Inputs!E$38,0)</f>
        <v>0</v>
      </c>
      <c r="AR1386">
        <f>IF(OR($D1386="51",$D1386="52",$D1386="61"),(AB1386/'Totals and Drop Down Lists'!X$4)*Inputs!F$38,0)</f>
        <v>0</v>
      </c>
      <c r="AS1386">
        <f>IF(OR($D1386="51",$D1386="52",$D1386="61"),(AC1386/'Totals and Drop Down Lists'!Y$4)*Inputs!G$38,0)</f>
        <v>0</v>
      </c>
      <c r="AT1386">
        <f>IF(OR($D1386="51",$D1386="52",$D1386="61"),(AD1386/'Totals and Drop Down Lists'!Z$4)*Inputs!H$38,0)</f>
        <v>0</v>
      </c>
      <c r="AU1386">
        <f>IF(OR($D1386="51",$D1386="52",$D1386="61"),(AE1386/'Totals and Drop Down Lists'!AA$4)*Inputs!I$38,0)</f>
        <v>0</v>
      </c>
      <c r="AV1386">
        <f>IF(OR($D1386="51",$D1386="52",$D1386="61"),(AF1386/'Totals and Drop Down Lists'!AB$4)*Inputs!J$38,0)</f>
        <v>0</v>
      </c>
      <c r="AW1386">
        <f>IF(OR($D1386="51",$D1386="52",$D1386="61"),(AG1386/'Totals and Drop Down Lists'!AC$4)*Inputs!K$38,0)</f>
        <v>0</v>
      </c>
      <c r="AX1386">
        <f>IF(OR($D1386="51",$D1386="52",$D1386="61"),(AH1386/'Totals and Drop Down Lists'!AD$4)*Inputs!L$38,0)</f>
        <v>0</v>
      </c>
      <c r="AY1386">
        <f>IF(OR($D1386="51",$D1386="52",$D1386="61"),0,(AA1386/'Totals and Drop Down Lists'!W$5)*Inputs!E$39)</f>
        <v>0</v>
      </c>
      <c r="AZ1386">
        <f>IF(OR($D1386="51",$D1386="52",$D1386="61"),0,(AB1386/'Totals and Drop Down Lists'!X$5)*Inputs!F$39)</f>
        <v>0</v>
      </c>
      <c r="BA1386">
        <f>IF(OR($D1386="51",$D1386="52",$D1386="61"),0,(AC1386/'Totals and Drop Down Lists'!Y$5)*Inputs!G$39)</f>
        <v>0</v>
      </c>
      <c r="BB1386">
        <f>IF(OR($D1386="51",$D1386="52",$D1386="61"),0,(AD1386/'Totals and Drop Down Lists'!Z$5)*Inputs!H$39)</f>
        <v>0</v>
      </c>
      <c r="BC1386">
        <f>IF(OR($D1386="51",$D1386="52",$D1386="61"),0,(AE1386/'Totals and Drop Down Lists'!AA$5)*Inputs!I$39)</f>
        <v>0</v>
      </c>
      <c r="BD1386">
        <f>IF(OR($D1386="51",$D1386="52",$D1386="61"),0,(AF1386/'Totals and Drop Down Lists'!AB$5)*Inputs!J$39)</f>
        <v>0</v>
      </c>
      <c r="BE1386">
        <f>IF(OR($D1386="51",$D1386="52",$D1386="61"),0,(AG1386/'Totals and Drop Down Lists'!AC$5)*Inputs!K$39)</f>
        <v>0</v>
      </c>
      <c r="BF1386">
        <f>IF(OR($D1386="51",$D1386="52",$D1386="61"),0,(AH1386/'Totals and Drop Down Lists'!AD$5)*Inputs!L$39)</f>
        <v>0</v>
      </c>
      <c r="BG1386" s="10">
        <f t="shared" si="190"/>
        <v>82034.117270942967</v>
      </c>
    </row>
    <row r="1387" spans="1:59" ht="28.8">
      <c r="A1387" s="1" t="s">
        <v>7461</v>
      </c>
      <c r="B1387" s="1" t="s">
        <v>2670</v>
      </c>
      <c r="C1387" s="1" t="s">
        <v>2721</v>
      </c>
      <c r="D1387" s="1" t="s">
        <v>25</v>
      </c>
      <c r="E1387" s="1" t="s">
        <v>2722</v>
      </c>
      <c r="F1387" s="2">
        <v>16006</v>
      </c>
      <c r="G1387" s="2">
        <v>104</v>
      </c>
      <c r="H1387" s="2">
        <v>10</v>
      </c>
      <c r="I1387" s="2">
        <v>4186</v>
      </c>
      <c r="J1387" s="2">
        <v>6050</v>
      </c>
      <c r="K1387" s="2">
        <v>1164</v>
      </c>
      <c r="L1387" s="2">
        <v>66</v>
      </c>
      <c r="M1387" s="2">
        <v>0</v>
      </c>
      <c r="N1387" s="2">
        <v>0</v>
      </c>
      <c r="O1387" s="2">
        <v>61</v>
      </c>
      <c r="P1387" s="2">
        <v>0</v>
      </c>
      <c r="Q1387" s="2">
        <v>0</v>
      </c>
      <c r="R1387" s="2">
        <v>938</v>
      </c>
      <c r="S1387" s="2">
        <v>424200</v>
      </c>
      <c r="T1387" s="2">
        <v>27886200</v>
      </c>
      <c r="U1387" s="2">
        <v>94</v>
      </c>
      <c r="V1387" s="2">
        <v>94</v>
      </c>
      <c r="W1387" s="2">
        <v>45</v>
      </c>
      <c r="X1387" s="2">
        <v>415</v>
      </c>
      <c r="Y1387" s="2">
        <v>100</v>
      </c>
      <c r="Z1387" s="2">
        <v>220</v>
      </c>
      <c r="AA1387" s="9">
        <f t="shared" si="191"/>
        <v>16006</v>
      </c>
      <c r="AB1387" s="9">
        <f t="shared" si="192"/>
        <v>4072</v>
      </c>
      <c r="AC1387" s="9">
        <f t="shared" si="193"/>
        <v>1065</v>
      </c>
      <c r="AD1387" s="9">
        <f t="shared" si="194"/>
        <v>938</v>
      </c>
      <c r="AE1387" s="44">
        <f t="shared" si="195"/>
        <v>1.5640346558472494E-5</v>
      </c>
      <c r="AF1387" s="9">
        <f t="shared" si="196"/>
        <v>276</v>
      </c>
      <c r="AG1387" s="9">
        <f t="shared" si="189"/>
        <v>320</v>
      </c>
      <c r="AH1387" s="44">
        <f t="shared" si="197"/>
        <v>2.2908606386508116E-5</v>
      </c>
      <c r="AI1387">
        <f>AA1387/'Totals and Drop Down Lists'!W$6*Inputs!E$37</f>
        <v>14519.689356840676</v>
      </c>
      <c r="AJ1387">
        <f>AB1387/'Totals and Drop Down Lists'!X$6*Inputs!F$37</f>
        <v>13398.456608186169</v>
      </c>
      <c r="AK1387">
        <f>AC1387/'Totals and Drop Down Lists'!Y$6*Inputs!G$37</f>
        <v>7020.8397424263894</v>
      </c>
      <c r="AL1387">
        <f>AD1387/'Totals and Drop Down Lists'!Z$6*Inputs!H$37</f>
        <v>7520.4161912542677</v>
      </c>
      <c r="AM1387">
        <f>AE1387/'Totals and Drop Down Lists'!AA$6*Inputs!I$37</f>
        <v>1947.0565824445157</v>
      </c>
      <c r="AN1387">
        <f>AF1387/'Totals and Drop Down Lists'!AB$6*Inputs!J$37</f>
        <v>5508.0473067351486</v>
      </c>
      <c r="AO1387">
        <f>AG1387/'Totals and Drop Down Lists'!AC$6*Inputs!K$37</f>
        <v>5959.5443773093184</v>
      </c>
      <c r="AP1387">
        <f>AH1387/'Totals and Drop Down Lists'!AD$6*Inputs!L$37</f>
        <v>5391.0802573933852</v>
      </c>
      <c r="AQ1387">
        <f>IF(OR($D1387="51",$D1387="52",$D1387="61"),(AA1387/'Totals and Drop Down Lists'!W$4)*Inputs!E$38,0)</f>
        <v>0</v>
      </c>
      <c r="AR1387">
        <f>IF(OR($D1387="51",$D1387="52",$D1387="61"),(AB1387/'Totals and Drop Down Lists'!X$4)*Inputs!F$38,0)</f>
        <v>0</v>
      </c>
      <c r="AS1387">
        <f>IF(OR($D1387="51",$D1387="52",$D1387="61"),(AC1387/'Totals and Drop Down Lists'!Y$4)*Inputs!G$38,0)</f>
        <v>0</v>
      </c>
      <c r="AT1387">
        <f>IF(OR($D1387="51",$D1387="52",$D1387="61"),(AD1387/'Totals and Drop Down Lists'!Z$4)*Inputs!H$38,0)</f>
        <v>0</v>
      </c>
      <c r="AU1387">
        <f>IF(OR($D1387="51",$D1387="52",$D1387="61"),(AE1387/'Totals and Drop Down Lists'!AA$4)*Inputs!I$38,0)</f>
        <v>0</v>
      </c>
      <c r="AV1387">
        <f>IF(OR($D1387="51",$D1387="52",$D1387="61"),(AF1387/'Totals and Drop Down Lists'!AB$4)*Inputs!J$38,0)</f>
        <v>0</v>
      </c>
      <c r="AW1387">
        <f>IF(OR($D1387="51",$D1387="52",$D1387="61"),(AG1387/'Totals and Drop Down Lists'!AC$4)*Inputs!K$38,0)</f>
        <v>0</v>
      </c>
      <c r="AX1387">
        <f>IF(OR($D1387="51",$D1387="52",$D1387="61"),(AH1387/'Totals and Drop Down Lists'!AD$4)*Inputs!L$38,0)</f>
        <v>0</v>
      </c>
      <c r="AY1387">
        <f>IF(OR($D1387="51",$D1387="52",$D1387="61"),0,(AA1387/'Totals and Drop Down Lists'!W$5)*Inputs!E$39)</f>
        <v>0</v>
      </c>
      <c r="AZ1387">
        <f>IF(OR($D1387="51",$D1387="52",$D1387="61"),0,(AB1387/'Totals and Drop Down Lists'!X$5)*Inputs!F$39)</f>
        <v>0</v>
      </c>
      <c r="BA1387">
        <f>IF(OR($D1387="51",$D1387="52",$D1387="61"),0,(AC1387/'Totals and Drop Down Lists'!Y$5)*Inputs!G$39)</f>
        <v>0</v>
      </c>
      <c r="BB1387">
        <f>IF(OR($D1387="51",$D1387="52",$D1387="61"),0,(AD1387/'Totals and Drop Down Lists'!Z$5)*Inputs!H$39)</f>
        <v>0</v>
      </c>
      <c r="BC1387">
        <f>IF(OR($D1387="51",$D1387="52",$D1387="61"),0,(AE1387/'Totals and Drop Down Lists'!AA$5)*Inputs!I$39)</f>
        <v>0</v>
      </c>
      <c r="BD1387">
        <f>IF(OR($D1387="51",$D1387="52",$D1387="61"),0,(AF1387/'Totals and Drop Down Lists'!AB$5)*Inputs!J$39)</f>
        <v>0</v>
      </c>
      <c r="BE1387">
        <f>IF(OR($D1387="51",$D1387="52",$D1387="61"),0,(AG1387/'Totals and Drop Down Lists'!AC$5)*Inputs!K$39)</f>
        <v>0</v>
      </c>
      <c r="BF1387">
        <f>IF(OR($D1387="51",$D1387="52",$D1387="61"),0,(AH1387/'Totals and Drop Down Lists'!AD$5)*Inputs!L$39)</f>
        <v>0</v>
      </c>
      <c r="BG1387" s="10">
        <f t="shared" si="190"/>
        <v>61265.130422589871</v>
      </c>
    </row>
    <row r="1388" spans="1:59" ht="28.8">
      <c r="A1388" s="1" t="s">
        <v>7461</v>
      </c>
      <c r="B1388" s="1" t="s">
        <v>2670</v>
      </c>
      <c r="C1388" s="1" t="s">
        <v>2723</v>
      </c>
      <c r="D1388" s="1" t="s">
        <v>58</v>
      </c>
      <c r="E1388" s="1" t="s">
        <v>2724</v>
      </c>
      <c r="F1388" s="2">
        <v>41961</v>
      </c>
      <c r="G1388" s="2">
        <v>334</v>
      </c>
      <c r="H1388" s="2">
        <v>21</v>
      </c>
      <c r="I1388" s="2">
        <v>6229</v>
      </c>
      <c r="J1388" s="2">
        <v>12803</v>
      </c>
      <c r="K1388" s="2">
        <v>6042</v>
      </c>
      <c r="L1388" s="2">
        <v>99</v>
      </c>
      <c r="M1388" s="2">
        <v>84</v>
      </c>
      <c r="N1388" s="2">
        <v>8</v>
      </c>
      <c r="O1388" s="2">
        <v>118</v>
      </c>
      <c r="P1388" s="2">
        <v>57</v>
      </c>
      <c r="Q1388" s="2">
        <v>11</v>
      </c>
      <c r="R1388" s="2">
        <v>784</v>
      </c>
      <c r="S1388" s="2">
        <v>4974700</v>
      </c>
      <c r="T1388" s="2">
        <v>260233300</v>
      </c>
      <c r="U1388" s="2">
        <v>538</v>
      </c>
      <c r="V1388" s="2">
        <v>129</v>
      </c>
      <c r="W1388" s="2">
        <v>150</v>
      </c>
      <c r="X1388" s="2">
        <v>879</v>
      </c>
      <c r="Y1388" s="2">
        <v>44</v>
      </c>
      <c r="Z1388" s="2">
        <v>515</v>
      </c>
      <c r="AA1388" s="9">
        <f t="shared" si="191"/>
        <v>41961</v>
      </c>
      <c r="AB1388" s="9">
        <f t="shared" si="192"/>
        <v>5874</v>
      </c>
      <c r="AC1388" s="9">
        <f t="shared" si="193"/>
        <v>1161</v>
      </c>
      <c r="AD1388" s="9">
        <f t="shared" si="194"/>
        <v>784</v>
      </c>
      <c r="AE1388" s="44">
        <f t="shared" si="195"/>
        <v>1.9913402972712721E-4</v>
      </c>
      <c r="AF1388" s="9">
        <f t="shared" si="196"/>
        <v>600</v>
      </c>
      <c r="AG1388" s="9">
        <f t="shared" si="189"/>
        <v>559</v>
      </c>
      <c r="AH1388" s="44">
        <f t="shared" si="197"/>
        <v>9.8159394245390044E-5</v>
      </c>
      <c r="AI1388">
        <f>AA1388/'Totals and Drop Down Lists'!W$6*Inputs!E$37</f>
        <v>38064.518624415316</v>
      </c>
      <c r="AJ1388">
        <f>AB1388/'Totals and Drop Down Lists'!X$6*Inputs!F$37</f>
        <v>19327.734311514134</v>
      </c>
      <c r="AK1388">
        <f>AC1388/'Totals and Drop Down Lists'!Y$6*Inputs!G$37</f>
        <v>7653.7041699127121</v>
      </c>
      <c r="AL1388">
        <f>AD1388/'Totals and Drop Down Lists'!Z$6*Inputs!H$37</f>
        <v>6285.7209956752085</v>
      </c>
      <c r="AM1388">
        <f>AE1388/'Totals and Drop Down Lists'!AA$6*Inputs!I$37</f>
        <v>24790.065994980861</v>
      </c>
      <c r="AN1388">
        <f>AF1388/'Totals and Drop Down Lists'!AB$6*Inputs!J$37</f>
        <v>11974.015884206847</v>
      </c>
      <c r="AO1388">
        <f>AG1388/'Totals and Drop Down Lists'!AC$6*Inputs!K$37</f>
        <v>10410.579084112216</v>
      </c>
      <c r="AP1388">
        <f>AH1388/'Totals and Drop Down Lists'!AD$6*Inputs!L$37</f>
        <v>23099.841320145802</v>
      </c>
      <c r="AQ1388">
        <f>IF(OR($D1388="51",$D1388="52",$D1388="61"),(AA1388/'Totals and Drop Down Lists'!W$4)*Inputs!E$38,0)</f>
        <v>0</v>
      </c>
      <c r="AR1388">
        <f>IF(OR($D1388="51",$D1388="52",$D1388="61"),(AB1388/'Totals and Drop Down Lists'!X$4)*Inputs!F$38,0)</f>
        <v>0</v>
      </c>
      <c r="AS1388">
        <f>IF(OR($D1388="51",$D1388="52",$D1388="61"),(AC1388/'Totals and Drop Down Lists'!Y$4)*Inputs!G$38,0)</f>
        <v>0</v>
      </c>
      <c r="AT1388">
        <f>IF(OR($D1388="51",$D1388="52",$D1388="61"),(AD1388/'Totals and Drop Down Lists'!Z$4)*Inputs!H$38,0)</f>
        <v>0</v>
      </c>
      <c r="AU1388">
        <f>IF(OR($D1388="51",$D1388="52",$D1388="61"),(AE1388/'Totals and Drop Down Lists'!AA$4)*Inputs!I$38,0)</f>
        <v>0</v>
      </c>
      <c r="AV1388">
        <f>IF(OR($D1388="51",$D1388="52",$D1388="61"),(AF1388/'Totals and Drop Down Lists'!AB$4)*Inputs!J$38,0)</f>
        <v>0</v>
      </c>
      <c r="AW1388">
        <f>IF(OR($D1388="51",$D1388="52",$D1388="61"),(AG1388/'Totals and Drop Down Lists'!AC$4)*Inputs!K$38,0)</f>
        <v>0</v>
      </c>
      <c r="AX1388">
        <f>IF(OR($D1388="51",$D1388="52",$D1388="61"),(AH1388/'Totals and Drop Down Lists'!AD$4)*Inputs!L$38,0)</f>
        <v>0</v>
      </c>
      <c r="AY1388">
        <f>IF(OR($D1388="51",$D1388="52",$D1388="61"),0,(AA1388/'Totals and Drop Down Lists'!W$5)*Inputs!E$39)</f>
        <v>0</v>
      </c>
      <c r="AZ1388">
        <f>IF(OR($D1388="51",$D1388="52",$D1388="61"),0,(AB1388/'Totals and Drop Down Lists'!X$5)*Inputs!F$39)</f>
        <v>0</v>
      </c>
      <c r="BA1388">
        <f>IF(OR($D1388="51",$D1388="52",$D1388="61"),0,(AC1388/'Totals and Drop Down Lists'!Y$5)*Inputs!G$39)</f>
        <v>0</v>
      </c>
      <c r="BB1388">
        <f>IF(OR($D1388="51",$D1388="52",$D1388="61"),0,(AD1388/'Totals and Drop Down Lists'!Z$5)*Inputs!H$39)</f>
        <v>0</v>
      </c>
      <c r="BC1388">
        <f>IF(OR($D1388="51",$D1388="52",$D1388="61"),0,(AE1388/'Totals and Drop Down Lists'!AA$5)*Inputs!I$39)</f>
        <v>0</v>
      </c>
      <c r="BD1388">
        <f>IF(OR($D1388="51",$D1388="52",$D1388="61"),0,(AF1388/'Totals and Drop Down Lists'!AB$5)*Inputs!J$39)</f>
        <v>0</v>
      </c>
      <c r="BE1388">
        <f>IF(OR($D1388="51",$D1388="52",$D1388="61"),0,(AG1388/'Totals and Drop Down Lists'!AC$5)*Inputs!K$39)</f>
        <v>0</v>
      </c>
      <c r="BF1388">
        <f>IF(OR($D1388="51",$D1388="52",$D1388="61"),0,(AH1388/'Totals and Drop Down Lists'!AD$5)*Inputs!L$39)</f>
        <v>0</v>
      </c>
      <c r="BG1388" s="10">
        <f t="shared" si="190"/>
        <v>141606.18038496311</v>
      </c>
    </row>
    <row r="1389" spans="1:59" ht="28.8">
      <c r="A1389" s="1" t="s">
        <v>7461</v>
      </c>
      <c r="B1389" s="1" t="s">
        <v>2670</v>
      </c>
      <c r="C1389" s="1" t="s">
        <v>286</v>
      </c>
      <c r="D1389" s="1" t="s">
        <v>25</v>
      </c>
      <c r="E1389" s="1" t="s">
        <v>2725</v>
      </c>
      <c r="F1389" s="2">
        <v>35608</v>
      </c>
      <c r="G1389" s="2">
        <v>145</v>
      </c>
      <c r="H1389" s="2">
        <v>0</v>
      </c>
      <c r="I1389" s="2">
        <v>5383</v>
      </c>
      <c r="J1389" s="2">
        <v>14498</v>
      </c>
      <c r="K1389" s="2">
        <v>5100</v>
      </c>
      <c r="L1389" s="2">
        <v>63</v>
      </c>
      <c r="M1389" s="2">
        <v>7</v>
      </c>
      <c r="N1389" s="2">
        <v>0</v>
      </c>
      <c r="O1389" s="2">
        <v>208</v>
      </c>
      <c r="P1389" s="2">
        <v>27</v>
      </c>
      <c r="Q1389" s="2">
        <v>0</v>
      </c>
      <c r="R1389" s="2">
        <v>1657</v>
      </c>
      <c r="S1389" s="2">
        <v>3304900</v>
      </c>
      <c r="T1389" s="2">
        <v>170052600</v>
      </c>
      <c r="U1389" s="2">
        <v>215</v>
      </c>
      <c r="V1389" s="2">
        <v>660</v>
      </c>
      <c r="W1389" s="2">
        <v>0</v>
      </c>
      <c r="X1389" s="2">
        <v>1585</v>
      </c>
      <c r="Y1389" s="2">
        <v>405</v>
      </c>
      <c r="Z1389" s="2">
        <v>750</v>
      </c>
      <c r="AA1389" s="9">
        <f t="shared" si="191"/>
        <v>35608</v>
      </c>
      <c r="AB1389" s="9">
        <f t="shared" si="192"/>
        <v>5238</v>
      </c>
      <c r="AC1389" s="9">
        <f t="shared" si="193"/>
        <v>1962</v>
      </c>
      <c r="AD1389" s="9">
        <f t="shared" si="194"/>
        <v>1657</v>
      </c>
      <c r="AE1389" s="44">
        <f t="shared" si="195"/>
        <v>1.2529335619951355E-4</v>
      </c>
      <c r="AF1389" s="9">
        <f t="shared" si="196"/>
        <v>925</v>
      </c>
      <c r="AG1389" s="9">
        <f t="shared" si="189"/>
        <v>1155</v>
      </c>
      <c r="AH1389" s="44">
        <f t="shared" si="197"/>
        <v>1.5118028203823947E-4</v>
      </c>
      <c r="AI1389">
        <f>AA1389/'Totals and Drop Down Lists'!W$6*Inputs!E$37</f>
        <v>32301.455617792253</v>
      </c>
      <c r="AJ1389">
        <f>AB1389/'Totals and Drop Down Lists'!X$6*Inputs!F$37</f>
        <v>17235.048063280734</v>
      </c>
      <c r="AK1389">
        <f>AC1389/'Totals and Drop Down Lists'!Y$6*Inputs!G$37</f>
        <v>12934.166736751717</v>
      </c>
      <c r="AL1389">
        <f>AD1389/'Totals and Drop Down Lists'!Z$6*Inputs!H$37</f>
        <v>13284.999604379875</v>
      </c>
      <c r="AM1389">
        <f>AE1389/'Totals and Drop Down Lists'!AA$6*Inputs!I$37</f>
        <v>15597.688517501354</v>
      </c>
      <c r="AN1389">
        <f>AF1389/'Totals and Drop Down Lists'!AB$6*Inputs!J$37</f>
        <v>18459.941154818887</v>
      </c>
      <c r="AO1389">
        <f>AG1389/'Totals and Drop Down Lists'!AC$6*Inputs!K$37</f>
        <v>21510.230486850822</v>
      </c>
      <c r="AP1389">
        <f>AH1389/'Totals and Drop Down Lists'!AD$6*Inputs!L$37</f>
        <v>35577.242022173843</v>
      </c>
      <c r="AQ1389">
        <f>IF(OR($D1389="51",$D1389="52",$D1389="61"),(AA1389/'Totals and Drop Down Lists'!W$4)*Inputs!E$38,0)</f>
        <v>0</v>
      </c>
      <c r="AR1389">
        <f>IF(OR($D1389="51",$D1389="52",$D1389="61"),(AB1389/'Totals and Drop Down Lists'!X$4)*Inputs!F$38,0)</f>
        <v>0</v>
      </c>
      <c r="AS1389">
        <f>IF(OR($D1389="51",$D1389="52",$D1389="61"),(AC1389/'Totals and Drop Down Lists'!Y$4)*Inputs!G$38,0)</f>
        <v>0</v>
      </c>
      <c r="AT1389">
        <f>IF(OR($D1389="51",$D1389="52",$D1389="61"),(AD1389/'Totals and Drop Down Lists'!Z$4)*Inputs!H$38,0)</f>
        <v>0</v>
      </c>
      <c r="AU1389">
        <f>IF(OR($D1389="51",$D1389="52",$D1389="61"),(AE1389/'Totals and Drop Down Lists'!AA$4)*Inputs!I$38,0)</f>
        <v>0</v>
      </c>
      <c r="AV1389">
        <f>IF(OR($D1389="51",$D1389="52",$D1389="61"),(AF1389/'Totals and Drop Down Lists'!AB$4)*Inputs!J$38,0)</f>
        <v>0</v>
      </c>
      <c r="AW1389">
        <f>IF(OR($D1389="51",$D1389="52",$D1389="61"),(AG1389/'Totals and Drop Down Lists'!AC$4)*Inputs!K$38,0)</f>
        <v>0</v>
      </c>
      <c r="AX1389">
        <f>IF(OR($D1389="51",$D1389="52",$D1389="61"),(AH1389/'Totals and Drop Down Lists'!AD$4)*Inputs!L$38,0)</f>
        <v>0</v>
      </c>
      <c r="AY1389">
        <f>IF(OR($D1389="51",$D1389="52",$D1389="61"),0,(AA1389/'Totals and Drop Down Lists'!W$5)*Inputs!E$39)</f>
        <v>0</v>
      </c>
      <c r="AZ1389">
        <f>IF(OR($D1389="51",$D1389="52",$D1389="61"),0,(AB1389/'Totals and Drop Down Lists'!X$5)*Inputs!F$39)</f>
        <v>0</v>
      </c>
      <c r="BA1389">
        <f>IF(OR($D1389="51",$D1389="52",$D1389="61"),0,(AC1389/'Totals and Drop Down Lists'!Y$5)*Inputs!G$39)</f>
        <v>0</v>
      </c>
      <c r="BB1389">
        <f>IF(OR($D1389="51",$D1389="52",$D1389="61"),0,(AD1389/'Totals and Drop Down Lists'!Z$5)*Inputs!H$39)</f>
        <v>0</v>
      </c>
      <c r="BC1389">
        <f>IF(OR($D1389="51",$D1389="52",$D1389="61"),0,(AE1389/'Totals and Drop Down Lists'!AA$5)*Inputs!I$39)</f>
        <v>0</v>
      </c>
      <c r="BD1389">
        <f>IF(OR($D1389="51",$D1389="52",$D1389="61"),0,(AF1389/'Totals and Drop Down Lists'!AB$5)*Inputs!J$39)</f>
        <v>0</v>
      </c>
      <c r="BE1389">
        <f>IF(OR($D1389="51",$D1389="52",$D1389="61"),0,(AG1389/'Totals and Drop Down Lists'!AC$5)*Inputs!K$39)</f>
        <v>0</v>
      </c>
      <c r="BF1389">
        <f>IF(OR($D1389="51",$D1389="52",$D1389="61"),0,(AH1389/'Totals and Drop Down Lists'!AD$5)*Inputs!L$39)</f>
        <v>0</v>
      </c>
      <c r="BG1389" s="10">
        <f t="shared" si="190"/>
        <v>166900.77220354945</v>
      </c>
    </row>
    <row r="1390" spans="1:59" ht="28.8">
      <c r="A1390" s="1" t="s">
        <v>7461</v>
      </c>
      <c r="B1390" s="1" t="s">
        <v>2670</v>
      </c>
      <c r="C1390" s="1" t="s">
        <v>41</v>
      </c>
      <c r="D1390" s="1" t="s">
        <v>25</v>
      </c>
      <c r="E1390" s="1" t="s">
        <v>2726</v>
      </c>
      <c r="F1390" s="2">
        <v>21633</v>
      </c>
      <c r="G1390" s="2">
        <v>240</v>
      </c>
      <c r="H1390" s="2">
        <v>7</v>
      </c>
      <c r="I1390" s="2">
        <v>7430</v>
      </c>
      <c r="J1390" s="2">
        <v>7317</v>
      </c>
      <c r="K1390" s="2">
        <v>1784</v>
      </c>
      <c r="L1390" s="2">
        <v>24</v>
      </c>
      <c r="M1390" s="2">
        <v>0</v>
      </c>
      <c r="N1390" s="2">
        <v>0</v>
      </c>
      <c r="O1390" s="2">
        <v>64</v>
      </c>
      <c r="P1390" s="2">
        <v>0</v>
      </c>
      <c r="Q1390" s="2">
        <v>0</v>
      </c>
      <c r="R1390" s="2">
        <v>478</v>
      </c>
      <c r="S1390" s="2">
        <v>626000</v>
      </c>
      <c r="T1390" s="2">
        <v>36595700</v>
      </c>
      <c r="U1390" s="2">
        <v>47</v>
      </c>
      <c r="V1390" s="2">
        <v>354</v>
      </c>
      <c r="W1390" s="2">
        <v>0</v>
      </c>
      <c r="X1390" s="2">
        <v>769</v>
      </c>
      <c r="Y1390" s="2">
        <v>159</v>
      </c>
      <c r="Z1390" s="2">
        <v>319</v>
      </c>
      <c r="AA1390" s="9">
        <f t="shared" si="191"/>
        <v>21633</v>
      </c>
      <c r="AB1390" s="9">
        <f t="shared" si="192"/>
        <v>7183</v>
      </c>
      <c r="AC1390" s="9">
        <f t="shared" si="193"/>
        <v>566</v>
      </c>
      <c r="AD1390" s="9">
        <f t="shared" si="194"/>
        <v>478</v>
      </c>
      <c r="AE1390" s="44">
        <f t="shared" si="195"/>
        <v>3.0377528080340565E-5</v>
      </c>
      <c r="AF1390" s="9">
        <f t="shared" si="196"/>
        <v>415</v>
      </c>
      <c r="AG1390" s="9">
        <f t="shared" si="189"/>
        <v>478</v>
      </c>
      <c r="AH1390" s="44">
        <f t="shared" si="197"/>
        <v>4.3365142508240149E-5</v>
      </c>
      <c r="AI1390">
        <f>AA1390/'Totals and Drop Down Lists'!W$6*Inputs!E$37</f>
        <v>19624.168427872941</v>
      </c>
      <c r="AJ1390">
        <f>AB1390/'Totals and Drop Down Lists'!X$6*Inputs!F$37</f>
        <v>23634.851133742941</v>
      </c>
      <c r="AK1390">
        <f>AC1390/'Totals and Drop Down Lists'!Y$6*Inputs!G$37</f>
        <v>3731.2631870547766</v>
      </c>
      <c r="AL1390">
        <f>AD1390/'Totals and Drop Down Lists'!Z$6*Inputs!H$37</f>
        <v>3832.3656070570787</v>
      </c>
      <c r="AM1390">
        <f>AE1390/'Totals and Drop Down Lists'!AA$6*Inputs!I$37</f>
        <v>3781.6787362157243</v>
      </c>
      <c r="AN1390">
        <f>AF1390/'Totals and Drop Down Lists'!AB$6*Inputs!J$37</f>
        <v>8282.0276532430689</v>
      </c>
      <c r="AO1390">
        <f>AG1390/'Totals and Drop Down Lists'!AC$6*Inputs!K$37</f>
        <v>8902.0694136057937</v>
      </c>
      <c r="AP1390">
        <f>AH1390/'Totals and Drop Down Lists'!AD$6*Inputs!L$37</f>
        <v>10205.115042393429</v>
      </c>
      <c r="AQ1390">
        <f>IF(OR($D1390="51",$D1390="52",$D1390="61"),(AA1390/'Totals and Drop Down Lists'!W$4)*Inputs!E$38,0)</f>
        <v>0</v>
      </c>
      <c r="AR1390">
        <f>IF(OR($D1390="51",$D1390="52",$D1390="61"),(AB1390/'Totals and Drop Down Lists'!X$4)*Inputs!F$38,0)</f>
        <v>0</v>
      </c>
      <c r="AS1390">
        <f>IF(OR($D1390="51",$D1390="52",$D1390="61"),(AC1390/'Totals and Drop Down Lists'!Y$4)*Inputs!G$38,0)</f>
        <v>0</v>
      </c>
      <c r="AT1390">
        <f>IF(OR($D1390="51",$D1390="52",$D1390="61"),(AD1390/'Totals and Drop Down Lists'!Z$4)*Inputs!H$38,0)</f>
        <v>0</v>
      </c>
      <c r="AU1390">
        <f>IF(OR($D1390="51",$D1390="52",$D1390="61"),(AE1390/'Totals and Drop Down Lists'!AA$4)*Inputs!I$38,0)</f>
        <v>0</v>
      </c>
      <c r="AV1390">
        <f>IF(OR($D1390="51",$D1390="52",$D1390="61"),(AF1390/'Totals and Drop Down Lists'!AB$4)*Inputs!J$38,0)</f>
        <v>0</v>
      </c>
      <c r="AW1390">
        <f>IF(OR($D1390="51",$D1390="52",$D1390="61"),(AG1390/'Totals and Drop Down Lists'!AC$4)*Inputs!K$38,0)</f>
        <v>0</v>
      </c>
      <c r="AX1390">
        <f>IF(OR($D1390="51",$D1390="52",$D1390="61"),(AH1390/'Totals and Drop Down Lists'!AD$4)*Inputs!L$38,0)</f>
        <v>0</v>
      </c>
      <c r="AY1390">
        <f>IF(OR($D1390="51",$D1390="52",$D1390="61"),0,(AA1390/'Totals and Drop Down Lists'!W$5)*Inputs!E$39)</f>
        <v>0</v>
      </c>
      <c r="AZ1390">
        <f>IF(OR($D1390="51",$D1390="52",$D1390="61"),0,(AB1390/'Totals and Drop Down Lists'!X$5)*Inputs!F$39)</f>
        <v>0</v>
      </c>
      <c r="BA1390">
        <f>IF(OR($D1390="51",$D1390="52",$D1390="61"),0,(AC1390/'Totals and Drop Down Lists'!Y$5)*Inputs!G$39)</f>
        <v>0</v>
      </c>
      <c r="BB1390">
        <f>IF(OR($D1390="51",$D1390="52",$D1390="61"),0,(AD1390/'Totals and Drop Down Lists'!Z$5)*Inputs!H$39)</f>
        <v>0</v>
      </c>
      <c r="BC1390">
        <f>IF(OR($D1390="51",$D1390="52",$D1390="61"),0,(AE1390/'Totals and Drop Down Lists'!AA$5)*Inputs!I$39)</f>
        <v>0</v>
      </c>
      <c r="BD1390">
        <f>IF(OR($D1390="51",$D1390="52",$D1390="61"),0,(AF1390/'Totals and Drop Down Lists'!AB$5)*Inputs!J$39)</f>
        <v>0</v>
      </c>
      <c r="BE1390">
        <f>IF(OR($D1390="51",$D1390="52",$D1390="61"),0,(AG1390/'Totals and Drop Down Lists'!AC$5)*Inputs!K$39)</f>
        <v>0</v>
      </c>
      <c r="BF1390">
        <f>IF(OR($D1390="51",$D1390="52",$D1390="61"),0,(AH1390/'Totals and Drop Down Lists'!AD$5)*Inputs!L$39)</f>
        <v>0</v>
      </c>
      <c r="BG1390" s="10">
        <f t="shared" si="190"/>
        <v>81993.539201185762</v>
      </c>
    </row>
    <row r="1391" spans="1:59" ht="28.8">
      <c r="A1391" s="1" t="s">
        <v>7461</v>
      </c>
      <c r="B1391" s="1" t="s">
        <v>2670</v>
      </c>
      <c r="C1391" s="1" t="s">
        <v>806</v>
      </c>
      <c r="D1391" s="1" t="s">
        <v>25</v>
      </c>
      <c r="E1391" s="1" t="s">
        <v>2727</v>
      </c>
      <c r="F1391" s="2">
        <v>10210</v>
      </c>
      <c r="G1391" s="2">
        <v>120</v>
      </c>
      <c r="H1391" s="2">
        <v>55</v>
      </c>
      <c r="I1391" s="2">
        <v>2449</v>
      </c>
      <c r="J1391" s="2">
        <v>3960</v>
      </c>
      <c r="K1391" s="2">
        <v>965</v>
      </c>
      <c r="L1391" s="2">
        <v>23</v>
      </c>
      <c r="M1391" s="2">
        <v>0</v>
      </c>
      <c r="N1391" s="2">
        <v>0</v>
      </c>
      <c r="O1391" s="2">
        <v>0</v>
      </c>
      <c r="P1391" s="2">
        <v>25</v>
      </c>
      <c r="Q1391" s="2">
        <v>16</v>
      </c>
      <c r="R1391" s="2">
        <v>499</v>
      </c>
      <c r="S1391" s="2">
        <v>408600</v>
      </c>
      <c r="T1391" s="2">
        <v>26795300</v>
      </c>
      <c r="U1391" s="2">
        <v>42</v>
      </c>
      <c r="V1391" s="2">
        <v>120</v>
      </c>
      <c r="W1391" s="2">
        <v>0</v>
      </c>
      <c r="X1391" s="2">
        <v>295</v>
      </c>
      <c r="Y1391" s="2">
        <v>4</v>
      </c>
      <c r="Z1391" s="2">
        <v>130</v>
      </c>
      <c r="AA1391" s="9">
        <f t="shared" si="191"/>
        <v>10210</v>
      </c>
      <c r="AB1391" s="9">
        <f t="shared" si="192"/>
        <v>2274</v>
      </c>
      <c r="AC1391" s="9">
        <f t="shared" si="193"/>
        <v>563</v>
      </c>
      <c r="AD1391" s="9">
        <f t="shared" si="194"/>
        <v>499</v>
      </c>
      <c r="AE1391" s="44">
        <f t="shared" si="195"/>
        <v>1.6423103380777014E-5</v>
      </c>
      <c r="AF1391" s="9">
        <f t="shared" si="196"/>
        <v>175</v>
      </c>
      <c r="AG1391" s="9">
        <f t="shared" si="189"/>
        <v>134</v>
      </c>
      <c r="AH1391" s="44">
        <f t="shared" si="197"/>
        <v>1.2150328283932103E-5</v>
      </c>
      <c r="AI1391">
        <f>AA1391/'Totals and Drop Down Lists'!W$6*Inputs!E$37</f>
        <v>9261.9035570000815</v>
      </c>
      <c r="AJ1391">
        <f>AB1391/'Totals and Drop Down Lists'!X$6*Inputs!F$37</f>
        <v>7482.3404535892305</v>
      </c>
      <c r="AK1391">
        <f>AC1391/'Totals and Drop Down Lists'!Y$6*Inputs!G$37</f>
        <v>3711.4861736958287</v>
      </c>
      <c r="AL1391">
        <f>AD1391/'Totals and Drop Down Lists'!Z$6*Inputs!H$37</f>
        <v>4000.7331337269502</v>
      </c>
      <c r="AM1391">
        <f>AE1391/'Totals and Drop Down Lists'!AA$6*Inputs!I$37</f>
        <v>2044.5014707418129</v>
      </c>
      <c r="AN1391">
        <f>AF1391/'Totals and Drop Down Lists'!AB$6*Inputs!J$37</f>
        <v>3492.4212995603298</v>
      </c>
      <c r="AO1391">
        <f>AG1391/'Totals and Drop Down Lists'!AC$6*Inputs!K$37</f>
        <v>2495.5592079982771</v>
      </c>
      <c r="AP1391">
        <f>AH1391/'Totals and Drop Down Lists'!AD$6*Inputs!L$37</f>
        <v>2859.3356499822985</v>
      </c>
      <c r="AQ1391">
        <f>IF(OR($D1391="51",$D1391="52",$D1391="61"),(AA1391/'Totals and Drop Down Lists'!W$4)*Inputs!E$38,0)</f>
        <v>0</v>
      </c>
      <c r="AR1391">
        <f>IF(OR($D1391="51",$D1391="52",$D1391="61"),(AB1391/'Totals and Drop Down Lists'!X$4)*Inputs!F$38,0)</f>
        <v>0</v>
      </c>
      <c r="AS1391">
        <f>IF(OR($D1391="51",$D1391="52",$D1391="61"),(AC1391/'Totals and Drop Down Lists'!Y$4)*Inputs!G$38,0)</f>
        <v>0</v>
      </c>
      <c r="AT1391">
        <f>IF(OR($D1391="51",$D1391="52",$D1391="61"),(AD1391/'Totals and Drop Down Lists'!Z$4)*Inputs!H$38,0)</f>
        <v>0</v>
      </c>
      <c r="AU1391">
        <f>IF(OR($D1391="51",$D1391="52",$D1391="61"),(AE1391/'Totals and Drop Down Lists'!AA$4)*Inputs!I$38,0)</f>
        <v>0</v>
      </c>
      <c r="AV1391">
        <f>IF(OR($D1391="51",$D1391="52",$D1391="61"),(AF1391/'Totals and Drop Down Lists'!AB$4)*Inputs!J$38,0)</f>
        <v>0</v>
      </c>
      <c r="AW1391">
        <f>IF(OR($D1391="51",$D1391="52",$D1391="61"),(AG1391/'Totals and Drop Down Lists'!AC$4)*Inputs!K$38,0)</f>
        <v>0</v>
      </c>
      <c r="AX1391">
        <f>IF(OR($D1391="51",$D1391="52",$D1391="61"),(AH1391/'Totals and Drop Down Lists'!AD$4)*Inputs!L$38,0)</f>
        <v>0</v>
      </c>
      <c r="AY1391">
        <f>IF(OR($D1391="51",$D1391="52",$D1391="61"),0,(AA1391/'Totals and Drop Down Lists'!W$5)*Inputs!E$39)</f>
        <v>0</v>
      </c>
      <c r="AZ1391">
        <f>IF(OR($D1391="51",$D1391="52",$D1391="61"),0,(AB1391/'Totals and Drop Down Lists'!X$5)*Inputs!F$39)</f>
        <v>0</v>
      </c>
      <c r="BA1391">
        <f>IF(OR($D1391="51",$D1391="52",$D1391="61"),0,(AC1391/'Totals and Drop Down Lists'!Y$5)*Inputs!G$39)</f>
        <v>0</v>
      </c>
      <c r="BB1391">
        <f>IF(OR($D1391="51",$D1391="52",$D1391="61"),0,(AD1391/'Totals and Drop Down Lists'!Z$5)*Inputs!H$39)</f>
        <v>0</v>
      </c>
      <c r="BC1391">
        <f>IF(OR($D1391="51",$D1391="52",$D1391="61"),0,(AE1391/'Totals and Drop Down Lists'!AA$5)*Inputs!I$39)</f>
        <v>0</v>
      </c>
      <c r="BD1391">
        <f>IF(OR($D1391="51",$D1391="52",$D1391="61"),0,(AF1391/'Totals and Drop Down Lists'!AB$5)*Inputs!J$39)</f>
        <v>0</v>
      </c>
      <c r="BE1391">
        <f>IF(OR($D1391="51",$D1391="52",$D1391="61"),0,(AG1391/'Totals and Drop Down Lists'!AC$5)*Inputs!K$39)</f>
        <v>0</v>
      </c>
      <c r="BF1391">
        <f>IF(OR($D1391="51",$D1391="52",$D1391="61"),0,(AH1391/'Totals and Drop Down Lists'!AD$5)*Inputs!L$39)</f>
        <v>0</v>
      </c>
      <c r="BG1391" s="10">
        <f t="shared" si="190"/>
        <v>35348.280946294806</v>
      </c>
    </row>
    <row r="1392" spans="1:59" ht="28.8">
      <c r="A1392" s="1" t="s">
        <v>7461</v>
      </c>
      <c r="B1392" s="1" t="s">
        <v>2670</v>
      </c>
      <c r="C1392" s="1" t="s">
        <v>292</v>
      </c>
      <c r="D1392" s="1" t="s">
        <v>25</v>
      </c>
      <c r="E1392" s="1" t="s">
        <v>2728</v>
      </c>
      <c r="F1392" s="2">
        <v>9283</v>
      </c>
      <c r="G1392" s="2">
        <v>52</v>
      </c>
      <c r="H1392" s="2">
        <v>0</v>
      </c>
      <c r="I1392" s="2">
        <v>1897</v>
      </c>
      <c r="J1392" s="2">
        <v>3794</v>
      </c>
      <c r="K1392" s="2">
        <v>815</v>
      </c>
      <c r="L1392" s="2">
        <v>65</v>
      </c>
      <c r="M1392" s="2">
        <v>0</v>
      </c>
      <c r="N1392" s="2">
        <v>6</v>
      </c>
      <c r="O1392" s="2">
        <v>33</v>
      </c>
      <c r="P1392" s="2">
        <v>0</v>
      </c>
      <c r="Q1392" s="2">
        <v>0</v>
      </c>
      <c r="R1392" s="2">
        <v>604</v>
      </c>
      <c r="S1392" s="2">
        <v>372900</v>
      </c>
      <c r="T1392" s="2">
        <v>23605200</v>
      </c>
      <c r="U1392" s="2">
        <v>36</v>
      </c>
      <c r="V1392" s="2">
        <v>59</v>
      </c>
      <c r="W1392" s="2">
        <v>45</v>
      </c>
      <c r="X1392" s="2">
        <v>270</v>
      </c>
      <c r="Y1392" s="2">
        <v>8</v>
      </c>
      <c r="Z1392" s="2">
        <v>180</v>
      </c>
      <c r="AA1392" s="9">
        <f t="shared" si="191"/>
        <v>9283</v>
      </c>
      <c r="AB1392" s="9">
        <f t="shared" si="192"/>
        <v>1845</v>
      </c>
      <c r="AC1392" s="9">
        <f t="shared" si="193"/>
        <v>708</v>
      </c>
      <c r="AD1392" s="9">
        <f t="shared" si="194"/>
        <v>604</v>
      </c>
      <c r="AE1392" s="44">
        <f t="shared" si="195"/>
        <v>1.2226824453435695E-5</v>
      </c>
      <c r="AF1392" s="9">
        <f t="shared" si="196"/>
        <v>166</v>
      </c>
      <c r="AG1392" s="9">
        <f t="shared" si="189"/>
        <v>188</v>
      </c>
      <c r="AH1392" s="44">
        <f t="shared" si="197"/>
        <v>1.5026893822089207E-5</v>
      </c>
      <c r="AI1392">
        <f>AA1392/'Totals and Drop Down Lists'!W$6*Inputs!E$37</f>
        <v>8420.9843995721603</v>
      </c>
      <c r="AJ1392">
        <f>AB1392/'Totals and Drop Down Lists'!X$6*Inputs!F$37</f>
        <v>6070.764352186513</v>
      </c>
      <c r="AK1392">
        <f>AC1392/'Totals and Drop Down Lists'!Y$6*Inputs!G$37</f>
        <v>4667.3751527116283</v>
      </c>
      <c r="AL1392">
        <f>AD1392/'Totals and Drop Down Lists'!Z$6*Inputs!H$37</f>
        <v>4842.5707670763086</v>
      </c>
      <c r="AM1392">
        <f>AE1392/'Totals and Drop Down Lists'!AA$6*Inputs!I$37</f>
        <v>1522.1094331544384</v>
      </c>
      <c r="AN1392">
        <f>AF1392/'Totals and Drop Down Lists'!AB$6*Inputs!J$37</f>
        <v>3312.8110612972273</v>
      </c>
      <c r="AO1392">
        <f>AG1392/'Totals and Drop Down Lists'!AC$6*Inputs!K$37</f>
        <v>3501.2323216692243</v>
      </c>
      <c r="AP1392">
        <f>AH1392/'Totals and Drop Down Lists'!AD$6*Inputs!L$37</f>
        <v>3536.2775564524432</v>
      </c>
      <c r="AQ1392">
        <f>IF(OR($D1392="51",$D1392="52",$D1392="61"),(AA1392/'Totals and Drop Down Lists'!W$4)*Inputs!E$38,0)</f>
        <v>0</v>
      </c>
      <c r="AR1392">
        <f>IF(OR($D1392="51",$D1392="52",$D1392="61"),(AB1392/'Totals and Drop Down Lists'!X$4)*Inputs!F$38,0)</f>
        <v>0</v>
      </c>
      <c r="AS1392">
        <f>IF(OR($D1392="51",$D1392="52",$D1392="61"),(AC1392/'Totals and Drop Down Lists'!Y$4)*Inputs!G$38,0)</f>
        <v>0</v>
      </c>
      <c r="AT1392">
        <f>IF(OR($D1392="51",$D1392="52",$D1392="61"),(AD1392/'Totals and Drop Down Lists'!Z$4)*Inputs!H$38,0)</f>
        <v>0</v>
      </c>
      <c r="AU1392">
        <f>IF(OR($D1392="51",$D1392="52",$D1392="61"),(AE1392/'Totals and Drop Down Lists'!AA$4)*Inputs!I$38,0)</f>
        <v>0</v>
      </c>
      <c r="AV1392">
        <f>IF(OR($D1392="51",$D1392="52",$D1392="61"),(AF1392/'Totals and Drop Down Lists'!AB$4)*Inputs!J$38,0)</f>
        <v>0</v>
      </c>
      <c r="AW1392">
        <f>IF(OR($D1392="51",$D1392="52",$D1392="61"),(AG1392/'Totals and Drop Down Lists'!AC$4)*Inputs!K$38,0)</f>
        <v>0</v>
      </c>
      <c r="AX1392">
        <f>IF(OR($D1392="51",$D1392="52",$D1392="61"),(AH1392/'Totals and Drop Down Lists'!AD$4)*Inputs!L$38,0)</f>
        <v>0</v>
      </c>
      <c r="AY1392">
        <f>IF(OR($D1392="51",$D1392="52",$D1392="61"),0,(AA1392/'Totals and Drop Down Lists'!W$5)*Inputs!E$39)</f>
        <v>0</v>
      </c>
      <c r="AZ1392">
        <f>IF(OR($D1392="51",$D1392="52",$D1392="61"),0,(AB1392/'Totals and Drop Down Lists'!X$5)*Inputs!F$39)</f>
        <v>0</v>
      </c>
      <c r="BA1392">
        <f>IF(OR($D1392="51",$D1392="52",$D1392="61"),0,(AC1392/'Totals and Drop Down Lists'!Y$5)*Inputs!G$39)</f>
        <v>0</v>
      </c>
      <c r="BB1392">
        <f>IF(OR($D1392="51",$D1392="52",$D1392="61"),0,(AD1392/'Totals and Drop Down Lists'!Z$5)*Inputs!H$39)</f>
        <v>0</v>
      </c>
      <c r="BC1392">
        <f>IF(OR($D1392="51",$D1392="52",$D1392="61"),0,(AE1392/'Totals and Drop Down Lists'!AA$5)*Inputs!I$39)</f>
        <v>0</v>
      </c>
      <c r="BD1392">
        <f>IF(OR($D1392="51",$D1392="52",$D1392="61"),0,(AF1392/'Totals and Drop Down Lists'!AB$5)*Inputs!J$39)</f>
        <v>0</v>
      </c>
      <c r="BE1392">
        <f>IF(OR($D1392="51",$D1392="52",$D1392="61"),0,(AG1392/'Totals and Drop Down Lists'!AC$5)*Inputs!K$39)</f>
        <v>0</v>
      </c>
      <c r="BF1392">
        <f>IF(OR($D1392="51",$D1392="52",$D1392="61"),0,(AH1392/'Totals and Drop Down Lists'!AD$5)*Inputs!L$39)</f>
        <v>0</v>
      </c>
      <c r="BG1392" s="10">
        <f t="shared" si="190"/>
        <v>35874.125044119945</v>
      </c>
    </row>
    <row r="1393" spans="1:59" ht="28.8">
      <c r="A1393" s="1" t="s">
        <v>7461</v>
      </c>
      <c r="B1393" s="1" t="s">
        <v>2670</v>
      </c>
      <c r="C1393" s="1" t="s">
        <v>587</v>
      </c>
      <c r="D1393" s="1" t="s">
        <v>25</v>
      </c>
      <c r="E1393" s="1" t="s">
        <v>2729</v>
      </c>
      <c r="F1393" s="2">
        <v>6842</v>
      </c>
      <c r="G1393" s="2">
        <v>58</v>
      </c>
      <c r="H1393" s="2">
        <v>9</v>
      </c>
      <c r="I1393" s="2">
        <v>1588</v>
      </c>
      <c r="J1393" s="2">
        <v>2604</v>
      </c>
      <c r="K1393" s="2">
        <v>637</v>
      </c>
      <c r="L1393" s="2">
        <v>0</v>
      </c>
      <c r="M1393" s="2">
        <v>8</v>
      </c>
      <c r="N1393" s="2">
        <v>0</v>
      </c>
      <c r="O1393" s="2">
        <v>0</v>
      </c>
      <c r="P1393" s="2">
        <v>0</v>
      </c>
      <c r="Q1393" s="2">
        <v>10</v>
      </c>
      <c r="R1393" s="2">
        <v>484</v>
      </c>
      <c r="S1393" s="2">
        <v>181700</v>
      </c>
      <c r="T1393" s="2">
        <v>16270000</v>
      </c>
      <c r="U1393" s="2">
        <v>79</v>
      </c>
      <c r="V1393" s="2">
        <v>145</v>
      </c>
      <c r="W1393" s="2">
        <v>70</v>
      </c>
      <c r="X1393" s="2">
        <v>225</v>
      </c>
      <c r="Y1393" s="2">
        <v>45</v>
      </c>
      <c r="Z1393" s="2">
        <v>74</v>
      </c>
      <c r="AA1393" s="9">
        <f t="shared" si="191"/>
        <v>6842</v>
      </c>
      <c r="AB1393" s="9">
        <f t="shared" si="192"/>
        <v>1521</v>
      </c>
      <c r="AC1393" s="9">
        <f t="shared" si="193"/>
        <v>502</v>
      </c>
      <c r="AD1393" s="9">
        <f t="shared" si="194"/>
        <v>484</v>
      </c>
      <c r="AE1393" s="44">
        <f t="shared" si="195"/>
        <v>1.088262516204394E-5</v>
      </c>
      <c r="AF1393" s="9">
        <f t="shared" si="196"/>
        <v>10</v>
      </c>
      <c r="AG1393" s="9">
        <f t="shared" si="189"/>
        <v>119</v>
      </c>
      <c r="AH1393" s="44">
        <f t="shared" si="197"/>
        <v>1.0831696933752908E-5</v>
      </c>
      <c r="AI1393">
        <f>AA1393/'Totals and Drop Down Lists'!W$6*Inputs!E$37</f>
        <v>6206.6546657193494</v>
      </c>
      <c r="AJ1393">
        <f>AB1393/'Totals and Drop Down Lists'!X$6*Inputs!F$37</f>
        <v>5004.6789049732715</v>
      </c>
      <c r="AK1393">
        <f>AC1393/'Totals and Drop Down Lists'!Y$6*Inputs!G$37</f>
        <v>3309.3535687305612</v>
      </c>
      <c r="AL1393">
        <f>AD1393/'Totals and Drop Down Lists'!Z$6*Inputs!H$37</f>
        <v>3880.4706146770422</v>
      </c>
      <c r="AM1393">
        <f>AE1393/'Totals and Drop Down Lists'!AA$6*Inputs!I$37</f>
        <v>1354.770936616854</v>
      </c>
      <c r="AN1393">
        <f>AF1393/'Totals and Drop Down Lists'!AB$6*Inputs!J$37</f>
        <v>199.56693140344743</v>
      </c>
      <c r="AO1393">
        <f>AG1393/'Totals and Drop Down Lists'!AC$6*Inputs!K$37</f>
        <v>2216.2055653119023</v>
      </c>
      <c r="AP1393">
        <f>AH1393/'Totals and Drop Down Lists'!AD$6*Inputs!L$37</f>
        <v>2549.0222542744841</v>
      </c>
      <c r="AQ1393">
        <f>IF(OR($D1393="51",$D1393="52",$D1393="61"),(AA1393/'Totals and Drop Down Lists'!W$4)*Inputs!E$38,0)</f>
        <v>0</v>
      </c>
      <c r="AR1393">
        <f>IF(OR($D1393="51",$D1393="52",$D1393="61"),(AB1393/'Totals and Drop Down Lists'!X$4)*Inputs!F$38,0)</f>
        <v>0</v>
      </c>
      <c r="AS1393">
        <f>IF(OR($D1393="51",$D1393="52",$D1393="61"),(AC1393/'Totals and Drop Down Lists'!Y$4)*Inputs!G$38,0)</f>
        <v>0</v>
      </c>
      <c r="AT1393">
        <f>IF(OR($D1393="51",$D1393="52",$D1393="61"),(AD1393/'Totals and Drop Down Lists'!Z$4)*Inputs!H$38,0)</f>
        <v>0</v>
      </c>
      <c r="AU1393">
        <f>IF(OR($D1393="51",$D1393="52",$D1393="61"),(AE1393/'Totals and Drop Down Lists'!AA$4)*Inputs!I$38,0)</f>
        <v>0</v>
      </c>
      <c r="AV1393">
        <f>IF(OR($D1393="51",$D1393="52",$D1393="61"),(AF1393/'Totals and Drop Down Lists'!AB$4)*Inputs!J$38,0)</f>
        <v>0</v>
      </c>
      <c r="AW1393">
        <f>IF(OR($D1393="51",$D1393="52",$D1393="61"),(AG1393/'Totals and Drop Down Lists'!AC$4)*Inputs!K$38,0)</f>
        <v>0</v>
      </c>
      <c r="AX1393">
        <f>IF(OR($D1393="51",$D1393="52",$D1393="61"),(AH1393/'Totals and Drop Down Lists'!AD$4)*Inputs!L$38,0)</f>
        <v>0</v>
      </c>
      <c r="AY1393">
        <f>IF(OR($D1393="51",$D1393="52",$D1393="61"),0,(AA1393/'Totals and Drop Down Lists'!W$5)*Inputs!E$39)</f>
        <v>0</v>
      </c>
      <c r="AZ1393">
        <f>IF(OR($D1393="51",$D1393="52",$D1393="61"),0,(AB1393/'Totals and Drop Down Lists'!X$5)*Inputs!F$39)</f>
        <v>0</v>
      </c>
      <c r="BA1393">
        <f>IF(OR($D1393="51",$D1393="52",$D1393="61"),0,(AC1393/'Totals and Drop Down Lists'!Y$5)*Inputs!G$39)</f>
        <v>0</v>
      </c>
      <c r="BB1393">
        <f>IF(OR($D1393="51",$D1393="52",$D1393="61"),0,(AD1393/'Totals and Drop Down Lists'!Z$5)*Inputs!H$39)</f>
        <v>0</v>
      </c>
      <c r="BC1393">
        <f>IF(OR($D1393="51",$D1393="52",$D1393="61"),0,(AE1393/'Totals and Drop Down Lists'!AA$5)*Inputs!I$39)</f>
        <v>0</v>
      </c>
      <c r="BD1393">
        <f>IF(OR($D1393="51",$D1393="52",$D1393="61"),0,(AF1393/'Totals and Drop Down Lists'!AB$5)*Inputs!J$39)</f>
        <v>0</v>
      </c>
      <c r="BE1393">
        <f>IF(OR($D1393="51",$D1393="52",$D1393="61"),0,(AG1393/'Totals and Drop Down Lists'!AC$5)*Inputs!K$39)</f>
        <v>0</v>
      </c>
      <c r="BF1393">
        <f>IF(OR($D1393="51",$D1393="52",$D1393="61"),0,(AH1393/'Totals and Drop Down Lists'!AD$5)*Inputs!L$39)</f>
        <v>0</v>
      </c>
      <c r="BG1393" s="10">
        <f t="shared" si="190"/>
        <v>24720.723441706912</v>
      </c>
    </row>
    <row r="1394" spans="1:59" ht="28.8">
      <c r="A1394" s="1" t="s">
        <v>7461</v>
      </c>
      <c r="B1394" s="1" t="s">
        <v>2670</v>
      </c>
      <c r="C1394" s="1" t="s">
        <v>2118</v>
      </c>
      <c r="D1394" s="1" t="s">
        <v>58</v>
      </c>
      <c r="E1394" s="1" t="s">
        <v>2730</v>
      </c>
      <c r="F1394" s="2">
        <v>39467</v>
      </c>
      <c r="G1394" s="2">
        <v>107</v>
      </c>
      <c r="H1394" s="2">
        <v>10</v>
      </c>
      <c r="I1394" s="2">
        <v>3792</v>
      </c>
      <c r="J1394" s="2">
        <v>14337</v>
      </c>
      <c r="K1394" s="2">
        <v>1626</v>
      </c>
      <c r="L1394" s="2">
        <v>131</v>
      </c>
      <c r="M1394" s="2">
        <v>7</v>
      </c>
      <c r="N1394" s="2">
        <v>0</v>
      </c>
      <c r="O1394" s="2">
        <v>39</v>
      </c>
      <c r="P1394" s="2">
        <v>0</v>
      </c>
      <c r="Q1394" s="2">
        <v>0</v>
      </c>
      <c r="R1394" s="2">
        <v>762</v>
      </c>
      <c r="S1394" s="2">
        <v>977200</v>
      </c>
      <c r="T1394" s="2">
        <v>63683000</v>
      </c>
      <c r="U1394" s="2">
        <v>173</v>
      </c>
      <c r="V1394" s="2">
        <v>84</v>
      </c>
      <c r="W1394" s="2">
        <v>0</v>
      </c>
      <c r="X1394" s="2">
        <v>389</v>
      </c>
      <c r="Y1394" s="2">
        <v>49</v>
      </c>
      <c r="Z1394" s="2">
        <v>259</v>
      </c>
      <c r="AA1394" s="9">
        <f t="shared" si="191"/>
        <v>39467</v>
      </c>
      <c r="AB1394" s="9">
        <f t="shared" si="192"/>
        <v>3675</v>
      </c>
      <c r="AC1394" s="9">
        <f t="shared" si="193"/>
        <v>939</v>
      </c>
      <c r="AD1394" s="9">
        <f t="shared" si="194"/>
        <v>762</v>
      </c>
      <c r="AE1394" s="44">
        <f t="shared" si="195"/>
        <v>1.287889442924266E-5</v>
      </c>
      <c r="AF1394" s="9">
        <f t="shared" si="196"/>
        <v>305</v>
      </c>
      <c r="AG1394" s="9">
        <f t="shared" si="189"/>
        <v>308</v>
      </c>
      <c r="AH1394" s="44">
        <f t="shared" si="197"/>
        <v>1.2997626676763067E-5</v>
      </c>
      <c r="AI1394">
        <f>AA1394/'Totals and Drop Down Lists'!W$6*Inputs!E$37</f>
        <v>35802.110448983571</v>
      </c>
      <c r="AJ1394">
        <f>AB1394/'Totals and Drop Down Lists'!X$6*Inputs!F$37</f>
        <v>12092.172896631673</v>
      </c>
      <c r="AK1394">
        <f>AC1394/'Totals and Drop Down Lists'!Y$6*Inputs!G$37</f>
        <v>6190.2051813505914</v>
      </c>
      <c r="AL1394">
        <f>AD1394/'Totals and Drop Down Lists'!Z$6*Inputs!H$37</f>
        <v>6109.3359677353428</v>
      </c>
      <c r="AM1394">
        <f>AE1394/'Totals and Drop Down Lists'!AA$6*Inputs!I$37</f>
        <v>1603.2852008308666</v>
      </c>
      <c r="AN1394">
        <f>AF1394/'Totals and Drop Down Lists'!AB$6*Inputs!J$37</f>
        <v>6086.7914078051472</v>
      </c>
      <c r="AO1394">
        <f>AG1394/'Totals and Drop Down Lists'!AC$6*Inputs!K$37</f>
        <v>5736.0614631602184</v>
      </c>
      <c r="AP1394">
        <f>AH1394/'Totals and Drop Down Lists'!AD$6*Inputs!L$37</f>
        <v>3058.7303037052047</v>
      </c>
      <c r="AQ1394">
        <f>IF(OR($D1394="51",$D1394="52",$D1394="61"),(AA1394/'Totals and Drop Down Lists'!W$4)*Inputs!E$38,0)</f>
        <v>0</v>
      </c>
      <c r="AR1394">
        <f>IF(OR($D1394="51",$D1394="52",$D1394="61"),(AB1394/'Totals and Drop Down Lists'!X$4)*Inputs!F$38,0)</f>
        <v>0</v>
      </c>
      <c r="AS1394">
        <f>IF(OR($D1394="51",$D1394="52",$D1394="61"),(AC1394/'Totals and Drop Down Lists'!Y$4)*Inputs!G$38,0)</f>
        <v>0</v>
      </c>
      <c r="AT1394">
        <f>IF(OR($D1394="51",$D1394="52",$D1394="61"),(AD1394/'Totals and Drop Down Lists'!Z$4)*Inputs!H$38,0)</f>
        <v>0</v>
      </c>
      <c r="AU1394">
        <f>IF(OR($D1394="51",$D1394="52",$D1394="61"),(AE1394/'Totals and Drop Down Lists'!AA$4)*Inputs!I$38,0)</f>
        <v>0</v>
      </c>
      <c r="AV1394">
        <f>IF(OR($D1394="51",$D1394="52",$D1394="61"),(AF1394/'Totals and Drop Down Lists'!AB$4)*Inputs!J$38,0)</f>
        <v>0</v>
      </c>
      <c r="AW1394">
        <f>IF(OR($D1394="51",$D1394="52",$D1394="61"),(AG1394/'Totals and Drop Down Lists'!AC$4)*Inputs!K$38,0)</f>
        <v>0</v>
      </c>
      <c r="AX1394">
        <f>IF(OR($D1394="51",$D1394="52",$D1394="61"),(AH1394/'Totals and Drop Down Lists'!AD$4)*Inputs!L$38,0)</f>
        <v>0</v>
      </c>
      <c r="AY1394">
        <f>IF(OR($D1394="51",$D1394="52",$D1394="61"),0,(AA1394/'Totals and Drop Down Lists'!W$5)*Inputs!E$39)</f>
        <v>0</v>
      </c>
      <c r="AZ1394">
        <f>IF(OR($D1394="51",$D1394="52",$D1394="61"),0,(AB1394/'Totals and Drop Down Lists'!X$5)*Inputs!F$39)</f>
        <v>0</v>
      </c>
      <c r="BA1394">
        <f>IF(OR($D1394="51",$D1394="52",$D1394="61"),0,(AC1394/'Totals and Drop Down Lists'!Y$5)*Inputs!G$39)</f>
        <v>0</v>
      </c>
      <c r="BB1394">
        <f>IF(OR($D1394="51",$D1394="52",$D1394="61"),0,(AD1394/'Totals and Drop Down Lists'!Z$5)*Inputs!H$39)</f>
        <v>0</v>
      </c>
      <c r="BC1394">
        <f>IF(OR($D1394="51",$D1394="52",$D1394="61"),0,(AE1394/'Totals and Drop Down Lists'!AA$5)*Inputs!I$39)</f>
        <v>0</v>
      </c>
      <c r="BD1394">
        <f>IF(OR($D1394="51",$D1394="52",$D1394="61"),0,(AF1394/'Totals and Drop Down Lists'!AB$5)*Inputs!J$39)</f>
        <v>0</v>
      </c>
      <c r="BE1394">
        <f>IF(OR($D1394="51",$D1394="52",$D1394="61"),0,(AG1394/'Totals and Drop Down Lists'!AC$5)*Inputs!K$39)</f>
        <v>0</v>
      </c>
      <c r="BF1394">
        <f>IF(OR($D1394="51",$D1394="52",$D1394="61"),0,(AH1394/'Totals and Drop Down Lists'!AD$5)*Inputs!L$39)</f>
        <v>0</v>
      </c>
      <c r="BG1394" s="10">
        <f t="shared" si="190"/>
        <v>76678.69287020262</v>
      </c>
    </row>
    <row r="1395" spans="1:59" ht="28.8">
      <c r="A1395" s="1" t="s">
        <v>7461</v>
      </c>
      <c r="B1395" s="1" t="s">
        <v>2670</v>
      </c>
      <c r="C1395" s="1" t="s">
        <v>2731</v>
      </c>
      <c r="D1395" s="1" t="s">
        <v>25</v>
      </c>
      <c r="E1395" s="1" t="s">
        <v>2732</v>
      </c>
      <c r="F1395" s="2">
        <v>12148</v>
      </c>
      <c r="G1395" s="2">
        <v>54</v>
      </c>
      <c r="H1395" s="2">
        <v>0</v>
      </c>
      <c r="I1395" s="2">
        <v>1928</v>
      </c>
      <c r="J1395" s="2">
        <v>4766</v>
      </c>
      <c r="K1395" s="2">
        <v>1119</v>
      </c>
      <c r="L1395" s="2">
        <v>11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333</v>
      </c>
      <c r="S1395" s="2">
        <v>486300</v>
      </c>
      <c r="T1395" s="2">
        <v>26617400</v>
      </c>
      <c r="U1395" s="2">
        <v>149</v>
      </c>
      <c r="V1395" s="2">
        <v>133</v>
      </c>
      <c r="W1395" s="2">
        <v>120</v>
      </c>
      <c r="X1395" s="2">
        <v>388</v>
      </c>
      <c r="Y1395" s="2">
        <v>15</v>
      </c>
      <c r="Z1395" s="2">
        <v>250</v>
      </c>
      <c r="AA1395" s="9">
        <f t="shared" si="191"/>
        <v>12148</v>
      </c>
      <c r="AB1395" s="9">
        <f t="shared" si="192"/>
        <v>1874</v>
      </c>
      <c r="AC1395" s="9">
        <f t="shared" si="193"/>
        <v>344</v>
      </c>
      <c r="AD1395" s="9">
        <f t="shared" si="194"/>
        <v>333</v>
      </c>
      <c r="AE1395" s="44">
        <f t="shared" si="195"/>
        <v>1.8348557237480989E-5</v>
      </c>
      <c r="AF1395" s="9">
        <f t="shared" si="196"/>
        <v>135</v>
      </c>
      <c r="AG1395" s="9">
        <f t="shared" si="189"/>
        <v>265</v>
      </c>
      <c r="AH1395" s="44">
        <f t="shared" si="197"/>
        <v>2.3151173450945094E-5</v>
      </c>
      <c r="AI1395">
        <f>AA1395/'Totals and Drop Down Lists'!W$6*Inputs!E$37</f>
        <v>11019.941666056511</v>
      </c>
      <c r="AJ1395">
        <f>AB1395/'Totals and Drop Down Lists'!X$6*Inputs!F$37</f>
        <v>6166.1855804864636</v>
      </c>
      <c r="AK1395">
        <f>AC1395/'Totals and Drop Down Lists'!Y$6*Inputs!G$37</f>
        <v>2267.7641984926559</v>
      </c>
      <c r="AL1395">
        <f>AD1395/'Totals and Drop Down Lists'!Z$6*Inputs!H$37</f>
        <v>2669.8279229079649</v>
      </c>
      <c r="AM1395">
        <f>AE1395/'Totals and Drop Down Lists'!AA$6*Inputs!I$37</f>
        <v>2284.1999705079711</v>
      </c>
      <c r="AN1395">
        <f>AF1395/'Totals and Drop Down Lists'!AB$6*Inputs!J$37</f>
        <v>2694.1535739465403</v>
      </c>
      <c r="AO1395">
        <f>AG1395/'Totals and Drop Down Lists'!AC$6*Inputs!K$37</f>
        <v>4935.2476874592785</v>
      </c>
      <c r="AP1395">
        <f>AH1395/'Totals and Drop Down Lists'!AD$6*Inputs!L$37</f>
        <v>5448.1635426058028</v>
      </c>
      <c r="AQ1395">
        <f>IF(OR($D1395="51",$D1395="52",$D1395="61"),(AA1395/'Totals and Drop Down Lists'!W$4)*Inputs!E$38,0)</f>
        <v>0</v>
      </c>
      <c r="AR1395">
        <f>IF(OR($D1395="51",$D1395="52",$D1395="61"),(AB1395/'Totals and Drop Down Lists'!X$4)*Inputs!F$38,0)</f>
        <v>0</v>
      </c>
      <c r="AS1395">
        <f>IF(OR($D1395="51",$D1395="52",$D1395="61"),(AC1395/'Totals and Drop Down Lists'!Y$4)*Inputs!G$38,0)</f>
        <v>0</v>
      </c>
      <c r="AT1395">
        <f>IF(OR($D1395="51",$D1395="52",$D1395="61"),(AD1395/'Totals and Drop Down Lists'!Z$4)*Inputs!H$38,0)</f>
        <v>0</v>
      </c>
      <c r="AU1395">
        <f>IF(OR($D1395="51",$D1395="52",$D1395="61"),(AE1395/'Totals and Drop Down Lists'!AA$4)*Inputs!I$38,0)</f>
        <v>0</v>
      </c>
      <c r="AV1395">
        <f>IF(OR($D1395="51",$D1395="52",$D1395="61"),(AF1395/'Totals and Drop Down Lists'!AB$4)*Inputs!J$38,0)</f>
        <v>0</v>
      </c>
      <c r="AW1395">
        <f>IF(OR($D1395="51",$D1395="52",$D1395="61"),(AG1395/'Totals and Drop Down Lists'!AC$4)*Inputs!K$38,0)</f>
        <v>0</v>
      </c>
      <c r="AX1395">
        <f>IF(OR($D1395="51",$D1395="52",$D1395="61"),(AH1395/'Totals and Drop Down Lists'!AD$4)*Inputs!L$38,0)</f>
        <v>0</v>
      </c>
      <c r="AY1395">
        <f>IF(OR($D1395="51",$D1395="52",$D1395="61"),0,(AA1395/'Totals and Drop Down Lists'!W$5)*Inputs!E$39)</f>
        <v>0</v>
      </c>
      <c r="AZ1395">
        <f>IF(OR($D1395="51",$D1395="52",$D1395="61"),0,(AB1395/'Totals and Drop Down Lists'!X$5)*Inputs!F$39)</f>
        <v>0</v>
      </c>
      <c r="BA1395">
        <f>IF(OR($D1395="51",$D1395="52",$D1395="61"),0,(AC1395/'Totals and Drop Down Lists'!Y$5)*Inputs!G$39)</f>
        <v>0</v>
      </c>
      <c r="BB1395">
        <f>IF(OR($D1395="51",$D1395="52",$D1395="61"),0,(AD1395/'Totals and Drop Down Lists'!Z$5)*Inputs!H$39)</f>
        <v>0</v>
      </c>
      <c r="BC1395">
        <f>IF(OR($D1395="51",$D1395="52",$D1395="61"),0,(AE1395/'Totals and Drop Down Lists'!AA$5)*Inputs!I$39)</f>
        <v>0</v>
      </c>
      <c r="BD1395">
        <f>IF(OR($D1395="51",$D1395="52",$D1395="61"),0,(AF1395/'Totals and Drop Down Lists'!AB$5)*Inputs!J$39)</f>
        <v>0</v>
      </c>
      <c r="BE1395">
        <f>IF(OR($D1395="51",$D1395="52",$D1395="61"),0,(AG1395/'Totals and Drop Down Lists'!AC$5)*Inputs!K$39)</f>
        <v>0</v>
      </c>
      <c r="BF1395">
        <f>IF(OR($D1395="51",$D1395="52",$D1395="61"),0,(AH1395/'Totals and Drop Down Lists'!AD$5)*Inputs!L$39)</f>
        <v>0</v>
      </c>
      <c r="BG1395" s="10">
        <f t="shared" si="190"/>
        <v>37485.484142463189</v>
      </c>
    </row>
    <row r="1396" spans="1:59" ht="28.8">
      <c r="A1396" s="1" t="s">
        <v>7461</v>
      </c>
      <c r="B1396" s="1" t="s">
        <v>2670</v>
      </c>
      <c r="C1396" s="1" t="s">
        <v>2733</v>
      </c>
      <c r="D1396" s="1" t="s">
        <v>25</v>
      </c>
      <c r="E1396" s="1" t="s">
        <v>2734</v>
      </c>
      <c r="F1396" s="2">
        <v>7784</v>
      </c>
      <c r="G1396" s="2">
        <v>47</v>
      </c>
      <c r="H1396" s="2">
        <v>0</v>
      </c>
      <c r="I1396" s="2">
        <v>2137</v>
      </c>
      <c r="J1396" s="2">
        <v>2618</v>
      </c>
      <c r="K1396" s="2">
        <v>550</v>
      </c>
      <c r="L1396" s="2">
        <v>49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321</v>
      </c>
      <c r="S1396" s="2">
        <v>146300</v>
      </c>
      <c r="T1396" s="2">
        <v>9388600</v>
      </c>
      <c r="U1396" s="2">
        <v>127</v>
      </c>
      <c r="V1396" s="2">
        <v>95</v>
      </c>
      <c r="W1396" s="2">
        <v>85</v>
      </c>
      <c r="X1396" s="2">
        <v>225</v>
      </c>
      <c r="Y1396" s="2">
        <v>30</v>
      </c>
      <c r="Z1396" s="2">
        <v>70</v>
      </c>
      <c r="AA1396" s="9">
        <f t="shared" si="191"/>
        <v>7784</v>
      </c>
      <c r="AB1396" s="9">
        <f t="shared" si="192"/>
        <v>2090</v>
      </c>
      <c r="AC1396" s="9">
        <f t="shared" si="193"/>
        <v>370</v>
      </c>
      <c r="AD1396" s="9">
        <f t="shared" si="194"/>
        <v>321</v>
      </c>
      <c r="AE1396" s="44">
        <f t="shared" si="195"/>
        <v>8.0695909863312194E-6</v>
      </c>
      <c r="AF1396" s="9">
        <f t="shared" si="196"/>
        <v>45</v>
      </c>
      <c r="AG1396" s="9">
        <f t="shared" si="189"/>
        <v>100</v>
      </c>
      <c r="AH1396" s="44">
        <f t="shared" si="197"/>
        <v>7.8170723868527662E-6</v>
      </c>
      <c r="AI1396">
        <f>AA1396/'Totals and Drop Down Lists'!W$6*Inputs!E$37</f>
        <v>7061.1809292545186</v>
      </c>
      <c r="AJ1396">
        <f>AB1396/'Totals and Drop Down Lists'!X$6*Inputs!F$37</f>
        <v>6876.9092119619581</v>
      </c>
      <c r="AK1396">
        <f>AC1396/'Totals and Drop Down Lists'!Y$6*Inputs!G$37</f>
        <v>2439.1649809368678</v>
      </c>
      <c r="AL1396">
        <f>AD1396/'Totals and Drop Down Lists'!Z$6*Inputs!H$37</f>
        <v>2573.6179076680382</v>
      </c>
      <c r="AM1396">
        <f>AE1396/'Totals and Drop Down Lists'!AA$6*Inputs!I$37</f>
        <v>1004.5781395463932</v>
      </c>
      <c r="AN1396">
        <f>AF1396/'Totals and Drop Down Lists'!AB$6*Inputs!J$37</f>
        <v>898.05119131551339</v>
      </c>
      <c r="AO1396">
        <f>AG1396/'Totals and Drop Down Lists'!AC$6*Inputs!K$37</f>
        <v>1862.3576179091619</v>
      </c>
      <c r="AP1396">
        <f>AH1396/'Totals and Drop Down Lists'!AD$6*Inputs!L$37</f>
        <v>1839.5909338333424</v>
      </c>
      <c r="AQ1396">
        <f>IF(OR($D1396="51",$D1396="52",$D1396="61"),(AA1396/'Totals and Drop Down Lists'!W$4)*Inputs!E$38,0)</f>
        <v>0</v>
      </c>
      <c r="AR1396">
        <f>IF(OR($D1396="51",$D1396="52",$D1396="61"),(AB1396/'Totals and Drop Down Lists'!X$4)*Inputs!F$38,0)</f>
        <v>0</v>
      </c>
      <c r="AS1396">
        <f>IF(OR($D1396="51",$D1396="52",$D1396="61"),(AC1396/'Totals and Drop Down Lists'!Y$4)*Inputs!G$38,0)</f>
        <v>0</v>
      </c>
      <c r="AT1396">
        <f>IF(OR($D1396="51",$D1396="52",$D1396="61"),(AD1396/'Totals and Drop Down Lists'!Z$4)*Inputs!H$38,0)</f>
        <v>0</v>
      </c>
      <c r="AU1396">
        <f>IF(OR($D1396="51",$D1396="52",$D1396="61"),(AE1396/'Totals and Drop Down Lists'!AA$4)*Inputs!I$38,0)</f>
        <v>0</v>
      </c>
      <c r="AV1396">
        <f>IF(OR($D1396="51",$D1396="52",$D1396="61"),(AF1396/'Totals and Drop Down Lists'!AB$4)*Inputs!J$38,0)</f>
        <v>0</v>
      </c>
      <c r="AW1396">
        <f>IF(OR($D1396="51",$D1396="52",$D1396="61"),(AG1396/'Totals and Drop Down Lists'!AC$4)*Inputs!K$38,0)</f>
        <v>0</v>
      </c>
      <c r="AX1396">
        <f>IF(OR($D1396="51",$D1396="52",$D1396="61"),(AH1396/'Totals and Drop Down Lists'!AD$4)*Inputs!L$38,0)</f>
        <v>0</v>
      </c>
      <c r="AY1396">
        <f>IF(OR($D1396="51",$D1396="52",$D1396="61"),0,(AA1396/'Totals and Drop Down Lists'!W$5)*Inputs!E$39)</f>
        <v>0</v>
      </c>
      <c r="AZ1396">
        <f>IF(OR($D1396="51",$D1396="52",$D1396="61"),0,(AB1396/'Totals and Drop Down Lists'!X$5)*Inputs!F$39)</f>
        <v>0</v>
      </c>
      <c r="BA1396">
        <f>IF(OR($D1396="51",$D1396="52",$D1396="61"),0,(AC1396/'Totals and Drop Down Lists'!Y$5)*Inputs!G$39)</f>
        <v>0</v>
      </c>
      <c r="BB1396">
        <f>IF(OR($D1396="51",$D1396="52",$D1396="61"),0,(AD1396/'Totals and Drop Down Lists'!Z$5)*Inputs!H$39)</f>
        <v>0</v>
      </c>
      <c r="BC1396">
        <f>IF(OR($D1396="51",$D1396="52",$D1396="61"),0,(AE1396/'Totals and Drop Down Lists'!AA$5)*Inputs!I$39)</f>
        <v>0</v>
      </c>
      <c r="BD1396">
        <f>IF(OR($D1396="51",$D1396="52",$D1396="61"),0,(AF1396/'Totals and Drop Down Lists'!AB$5)*Inputs!J$39)</f>
        <v>0</v>
      </c>
      <c r="BE1396">
        <f>IF(OR($D1396="51",$D1396="52",$D1396="61"),0,(AG1396/'Totals and Drop Down Lists'!AC$5)*Inputs!K$39)</f>
        <v>0</v>
      </c>
      <c r="BF1396">
        <f>IF(OR($D1396="51",$D1396="52",$D1396="61"),0,(AH1396/'Totals and Drop Down Lists'!AD$5)*Inputs!L$39)</f>
        <v>0</v>
      </c>
      <c r="BG1396" s="10">
        <f t="shared" si="190"/>
        <v>24555.450912425797</v>
      </c>
    </row>
    <row r="1397" spans="1:59" ht="28.8">
      <c r="A1397" s="1" t="s">
        <v>7461</v>
      </c>
      <c r="B1397" s="1" t="s">
        <v>2670</v>
      </c>
      <c r="C1397" s="1" t="s">
        <v>2735</v>
      </c>
      <c r="D1397" s="1" t="s">
        <v>25</v>
      </c>
      <c r="E1397" s="1" t="s">
        <v>2736</v>
      </c>
      <c r="F1397" s="2">
        <v>14601</v>
      </c>
      <c r="G1397" s="2">
        <v>182</v>
      </c>
      <c r="H1397" s="2">
        <v>0</v>
      </c>
      <c r="I1397" s="2">
        <v>3932</v>
      </c>
      <c r="J1397" s="2">
        <v>5829</v>
      </c>
      <c r="K1397" s="2">
        <v>1768</v>
      </c>
      <c r="L1397" s="2">
        <v>38</v>
      </c>
      <c r="M1397" s="2">
        <v>16</v>
      </c>
      <c r="N1397" s="2">
        <v>30</v>
      </c>
      <c r="O1397" s="2">
        <v>27</v>
      </c>
      <c r="P1397" s="2">
        <v>39</v>
      </c>
      <c r="Q1397" s="2">
        <v>0</v>
      </c>
      <c r="R1397" s="2">
        <v>912</v>
      </c>
      <c r="S1397" s="2">
        <v>800900</v>
      </c>
      <c r="T1397" s="2">
        <v>37759300</v>
      </c>
      <c r="U1397" s="2">
        <v>150</v>
      </c>
      <c r="V1397" s="2">
        <v>194</v>
      </c>
      <c r="W1397" s="2">
        <v>0</v>
      </c>
      <c r="X1397" s="2">
        <v>644</v>
      </c>
      <c r="Y1397" s="2">
        <v>105</v>
      </c>
      <c r="Z1397" s="2">
        <v>279</v>
      </c>
      <c r="AA1397" s="9">
        <f t="shared" si="191"/>
        <v>14601</v>
      </c>
      <c r="AB1397" s="9">
        <f t="shared" si="192"/>
        <v>3750</v>
      </c>
      <c r="AC1397" s="9">
        <f t="shared" si="193"/>
        <v>1062</v>
      </c>
      <c r="AD1397" s="9">
        <f t="shared" si="194"/>
        <v>912</v>
      </c>
      <c r="AE1397" s="44">
        <f t="shared" si="195"/>
        <v>3.7451244340749895E-5</v>
      </c>
      <c r="AF1397" s="9">
        <f t="shared" si="196"/>
        <v>450</v>
      </c>
      <c r="AG1397" s="9">
        <f t="shared" si="189"/>
        <v>384</v>
      </c>
      <c r="AH1397" s="44">
        <f t="shared" si="197"/>
        <v>4.3338164731381386E-5</v>
      </c>
      <c r="AI1397">
        <f>AA1397/'Totals and Drop Down Lists'!W$6*Inputs!E$37</f>
        <v>13245.157084795121</v>
      </c>
      <c r="AJ1397">
        <f>AB1397/'Totals and Drop Down Lists'!X$6*Inputs!F$37</f>
        <v>12338.95193533844</v>
      </c>
      <c r="AK1397">
        <f>AC1397/'Totals and Drop Down Lists'!Y$6*Inputs!G$37</f>
        <v>7001.0627290674429</v>
      </c>
      <c r="AL1397">
        <f>AD1397/'Totals and Drop Down Lists'!Z$6*Inputs!H$37</f>
        <v>7311.9611582344269</v>
      </c>
      <c r="AM1397">
        <f>AE1397/'Totals and Drop Down Lists'!AA$6*Inputs!I$37</f>
        <v>4662.2810780937498</v>
      </c>
      <c r="AN1397">
        <f>AF1397/'Totals and Drop Down Lists'!AB$6*Inputs!J$37</f>
        <v>8980.5119131551346</v>
      </c>
      <c r="AO1397">
        <f>AG1397/'Totals and Drop Down Lists'!AC$6*Inputs!K$37</f>
        <v>7151.4532527711817</v>
      </c>
      <c r="AP1397">
        <f>AH1397/'Totals and Drop Down Lists'!AD$6*Inputs!L$37</f>
        <v>10198.766364618892</v>
      </c>
      <c r="AQ1397">
        <f>IF(OR($D1397="51",$D1397="52",$D1397="61"),(AA1397/'Totals and Drop Down Lists'!W$4)*Inputs!E$38,0)</f>
        <v>0</v>
      </c>
      <c r="AR1397">
        <f>IF(OR($D1397="51",$D1397="52",$D1397="61"),(AB1397/'Totals and Drop Down Lists'!X$4)*Inputs!F$38,0)</f>
        <v>0</v>
      </c>
      <c r="AS1397">
        <f>IF(OR($D1397="51",$D1397="52",$D1397="61"),(AC1397/'Totals and Drop Down Lists'!Y$4)*Inputs!G$38,0)</f>
        <v>0</v>
      </c>
      <c r="AT1397">
        <f>IF(OR($D1397="51",$D1397="52",$D1397="61"),(AD1397/'Totals and Drop Down Lists'!Z$4)*Inputs!H$38,0)</f>
        <v>0</v>
      </c>
      <c r="AU1397">
        <f>IF(OR($D1397="51",$D1397="52",$D1397="61"),(AE1397/'Totals and Drop Down Lists'!AA$4)*Inputs!I$38,0)</f>
        <v>0</v>
      </c>
      <c r="AV1397">
        <f>IF(OR($D1397="51",$D1397="52",$D1397="61"),(AF1397/'Totals and Drop Down Lists'!AB$4)*Inputs!J$38,0)</f>
        <v>0</v>
      </c>
      <c r="AW1397">
        <f>IF(OR($D1397="51",$D1397="52",$D1397="61"),(AG1397/'Totals and Drop Down Lists'!AC$4)*Inputs!K$38,0)</f>
        <v>0</v>
      </c>
      <c r="AX1397">
        <f>IF(OR($D1397="51",$D1397="52",$D1397="61"),(AH1397/'Totals and Drop Down Lists'!AD$4)*Inputs!L$38,0)</f>
        <v>0</v>
      </c>
      <c r="AY1397">
        <f>IF(OR($D1397="51",$D1397="52",$D1397="61"),0,(AA1397/'Totals and Drop Down Lists'!W$5)*Inputs!E$39)</f>
        <v>0</v>
      </c>
      <c r="AZ1397">
        <f>IF(OR($D1397="51",$D1397="52",$D1397="61"),0,(AB1397/'Totals and Drop Down Lists'!X$5)*Inputs!F$39)</f>
        <v>0</v>
      </c>
      <c r="BA1397">
        <f>IF(OR($D1397="51",$D1397="52",$D1397="61"),0,(AC1397/'Totals and Drop Down Lists'!Y$5)*Inputs!G$39)</f>
        <v>0</v>
      </c>
      <c r="BB1397">
        <f>IF(OR($D1397="51",$D1397="52",$D1397="61"),0,(AD1397/'Totals and Drop Down Lists'!Z$5)*Inputs!H$39)</f>
        <v>0</v>
      </c>
      <c r="BC1397">
        <f>IF(OR($D1397="51",$D1397="52",$D1397="61"),0,(AE1397/'Totals and Drop Down Lists'!AA$5)*Inputs!I$39)</f>
        <v>0</v>
      </c>
      <c r="BD1397">
        <f>IF(OR($D1397="51",$D1397="52",$D1397="61"),0,(AF1397/'Totals and Drop Down Lists'!AB$5)*Inputs!J$39)</f>
        <v>0</v>
      </c>
      <c r="BE1397">
        <f>IF(OR($D1397="51",$D1397="52",$D1397="61"),0,(AG1397/'Totals and Drop Down Lists'!AC$5)*Inputs!K$39)</f>
        <v>0</v>
      </c>
      <c r="BF1397">
        <f>IF(OR($D1397="51",$D1397="52",$D1397="61"),0,(AH1397/'Totals and Drop Down Lists'!AD$5)*Inputs!L$39)</f>
        <v>0</v>
      </c>
      <c r="BG1397" s="10">
        <f t="shared" si="190"/>
        <v>70890.145516074379</v>
      </c>
    </row>
    <row r="1398" spans="1:59" ht="28.8">
      <c r="A1398" s="1" t="s">
        <v>7461</v>
      </c>
      <c r="B1398" s="1" t="s">
        <v>2670</v>
      </c>
      <c r="C1398" s="1" t="s">
        <v>2737</v>
      </c>
      <c r="D1398" s="1" t="s">
        <v>25</v>
      </c>
      <c r="E1398" s="1" t="s">
        <v>2738</v>
      </c>
      <c r="F1398" s="2">
        <v>14435</v>
      </c>
      <c r="G1398" s="2">
        <v>125</v>
      </c>
      <c r="H1398" s="2">
        <v>13</v>
      </c>
      <c r="I1398" s="2">
        <v>3182</v>
      </c>
      <c r="J1398" s="2">
        <v>5539</v>
      </c>
      <c r="K1398" s="2">
        <v>1191</v>
      </c>
      <c r="L1398" s="2">
        <v>75</v>
      </c>
      <c r="M1398" s="2">
        <v>0</v>
      </c>
      <c r="N1398" s="2">
        <v>0</v>
      </c>
      <c r="O1398" s="2">
        <v>6</v>
      </c>
      <c r="P1398" s="2">
        <v>25</v>
      </c>
      <c r="Q1398" s="2">
        <v>0</v>
      </c>
      <c r="R1398" s="2">
        <v>1279</v>
      </c>
      <c r="S1398" s="2">
        <v>524900</v>
      </c>
      <c r="T1398" s="2">
        <v>34938800</v>
      </c>
      <c r="U1398" s="2">
        <v>103</v>
      </c>
      <c r="V1398" s="2">
        <v>90</v>
      </c>
      <c r="W1398" s="2">
        <v>0</v>
      </c>
      <c r="X1398" s="2">
        <v>269</v>
      </c>
      <c r="Y1398" s="2">
        <v>35</v>
      </c>
      <c r="Z1398" s="2">
        <v>150</v>
      </c>
      <c r="AA1398" s="9">
        <f t="shared" si="191"/>
        <v>14435</v>
      </c>
      <c r="AB1398" s="9">
        <f t="shared" si="192"/>
        <v>3044</v>
      </c>
      <c r="AC1398" s="9">
        <f t="shared" si="193"/>
        <v>1385</v>
      </c>
      <c r="AD1398" s="9">
        <f t="shared" si="194"/>
        <v>1279</v>
      </c>
      <c r="AE1398" s="44">
        <f t="shared" si="195"/>
        <v>1.7884958788543639E-5</v>
      </c>
      <c r="AF1398" s="9">
        <f t="shared" si="196"/>
        <v>179</v>
      </c>
      <c r="AG1398" s="9">
        <f t="shared" si="189"/>
        <v>185</v>
      </c>
      <c r="AH1398" s="44">
        <f t="shared" si="197"/>
        <v>1.4801414167070393E-5</v>
      </c>
      <c r="AI1398">
        <f>AA1398/'Totals and Drop Down Lists'!W$6*Inputs!E$37</f>
        <v>13094.571777208244</v>
      </c>
      <c r="AJ1398">
        <f>AB1398/'Totals and Drop Down Lists'!X$6*Inputs!F$37</f>
        <v>10015.938584312058</v>
      </c>
      <c r="AK1398">
        <f>AC1398/'Totals and Drop Down Lists'!Y$6*Inputs!G$37</f>
        <v>9130.3878340474657</v>
      </c>
      <c r="AL1398">
        <f>AD1398/'Totals and Drop Down Lists'!Z$6*Inputs!H$37</f>
        <v>10254.384124322183</v>
      </c>
      <c r="AM1398">
        <f>AE1398/'Totals and Drop Down Lists'!AA$6*Inputs!I$37</f>
        <v>2226.4869007725979</v>
      </c>
      <c r="AN1398">
        <f>AF1398/'Totals and Drop Down Lists'!AB$6*Inputs!J$37</f>
        <v>3572.2480721217089</v>
      </c>
      <c r="AO1398">
        <f>AG1398/'Totals and Drop Down Lists'!AC$6*Inputs!K$37</f>
        <v>3445.3615931319496</v>
      </c>
      <c r="AP1398">
        <f>AH1398/'Totals and Drop Down Lists'!AD$6*Inputs!L$37</f>
        <v>3483.215449744298</v>
      </c>
      <c r="AQ1398">
        <f>IF(OR($D1398="51",$D1398="52",$D1398="61"),(AA1398/'Totals and Drop Down Lists'!W$4)*Inputs!E$38,0)</f>
        <v>0</v>
      </c>
      <c r="AR1398">
        <f>IF(OR($D1398="51",$D1398="52",$D1398="61"),(AB1398/'Totals and Drop Down Lists'!X$4)*Inputs!F$38,0)</f>
        <v>0</v>
      </c>
      <c r="AS1398">
        <f>IF(OR($D1398="51",$D1398="52",$D1398="61"),(AC1398/'Totals and Drop Down Lists'!Y$4)*Inputs!G$38,0)</f>
        <v>0</v>
      </c>
      <c r="AT1398">
        <f>IF(OR($D1398="51",$D1398="52",$D1398="61"),(AD1398/'Totals and Drop Down Lists'!Z$4)*Inputs!H$38,0)</f>
        <v>0</v>
      </c>
      <c r="AU1398">
        <f>IF(OR($D1398="51",$D1398="52",$D1398="61"),(AE1398/'Totals and Drop Down Lists'!AA$4)*Inputs!I$38,0)</f>
        <v>0</v>
      </c>
      <c r="AV1398">
        <f>IF(OR($D1398="51",$D1398="52",$D1398="61"),(AF1398/'Totals and Drop Down Lists'!AB$4)*Inputs!J$38,0)</f>
        <v>0</v>
      </c>
      <c r="AW1398">
        <f>IF(OR($D1398="51",$D1398="52",$D1398="61"),(AG1398/'Totals and Drop Down Lists'!AC$4)*Inputs!K$38,0)</f>
        <v>0</v>
      </c>
      <c r="AX1398">
        <f>IF(OR($D1398="51",$D1398="52",$D1398="61"),(AH1398/'Totals and Drop Down Lists'!AD$4)*Inputs!L$38,0)</f>
        <v>0</v>
      </c>
      <c r="AY1398">
        <f>IF(OR($D1398="51",$D1398="52",$D1398="61"),0,(AA1398/'Totals and Drop Down Lists'!W$5)*Inputs!E$39)</f>
        <v>0</v>
      </c>
      <c r="AZ1398">
        <f>IF(OR($D1398="51",$D1398="52",$D1398="61"),0,(AB1398/'Totals and Drop Down Lists'!X$5)*Inputs!F$39)</f>
        <v>0</v>
      </c>
      <c r="BA1398">
        <f>IF(OR($D1398="51",$D1398="52",$D1398="61"),0,(AC1398/'Totals and Drop Down Lists'!Y$5)*Inputs!G$39)</f>
        <v>0</v>
      </c>
      <c r="BB1398">
        <f>IF(OR($D1398="51",$D1398="52",$D1398="61"),0,(AD1398/'Totals and Drop Down Lists'!Z$5)*Inputs!H$39)</f>
        <v>0</v>
      </c>
      <c r="BC1398">
        <f>IF(OR($D1398="51",$D1398="52",$D1398="61"),0,(AE1398/'Totals and Drop Down Lists'!AA$5)*Inputs!I$39)</f>
        <v>0</v>
      </c>
      <c r="BD1398">
        <f>IF(OR($D1398="51",$D1398="52",$D1398="61"),0,(AF1398/'Totals and Drop Down Lists'!AB$5)*Inputs!J$39)</f>
        <v>0</v>
      </c>
      <c r="BE1398">
        <f>IF(OR($D1398="51",$D1398="52",$D1398="61"),0,(AG1398/'Totals and Drop Down Lists'!AC$5)*Inputs!K$39)</f>
        <v>0</v>
      </c>
      <c r="BF1398">
        <f>IF(OR($D1398="51",$D1398="52",$D1398="61"),0,(AH1398/'Totals and Drop Down Lists'!AD$5)*Inputs!L$39)</f>
        <v>0</v>
      </c>
      <c r="BG1398" s="10">
        <f t="shared" si="190"/>
        <v>55222.594335660513</v>
      </c>
    </row>
    <row r="1399" spans="1:59" ht="28.8">
      <c r="A1399" s="1" t="s">
        <v>7461</v>
      </c>
      <c r="B1399" s="1" t="s">
        <v>2670</v>
      </c>
      <c r="C1399" s="1" t="s">
        <v>1602</v>
      </c>
      <c r="D1399" s="1" t="s">
        <v>25</v>
      </c>
      <c r="E1399" s="1" t="s">
        <v>2739</v>
      </c>
      <c r="F1399" s="2">
        <v>39448</v>
      </c>
      <c r="G1399" s="2">
        <v>355</v>
      </c>
      <c r="H1399" s="2">
        <v>21</v>
      </c>
      <c r="I1399" s="2">
        <v>11174</v>
      </c>
      <c r="J1399" s="2">
        <v>15422</v>
      </c>
      <c r="K1399" s="2">
        <v>4751</v>
      </c>
      <c r="L1399" s="2">
        <v>127</v>
      </c>
      <c r="M1399" s="2">
        <v>13</v>
      </c>
      <c r="N1399" s="2">
        <v>0</v>
      </c>
      <c r="O1399" s="2">
        <v>234</v>
      </c>
      <c r="P1399" s="2">
        <v>0</v>
      </c>
      <c r="Q1399" s="2">
        <v>0</v>
      </c>
      <c r="R1399" s="2">
        <v>1699</v>
      </c>
      <c r="S1399" s="2">
        <v>1896800</v>
      </c>
      <c r="T1399" s="2">
        <v>138614400</v>
      </c>
      <c r="U1399" s="2">
        <v>263</v>
      </c>
      <c r="V1399" s="2">
        <v>739</v>
      </c>
      <c r="W1399" s="2">
        <v>29</v>
      </c>
      <c r="X1399" s="2">
        <v>1573</v>
      </c>
      <c r="Y1399" s="2">
        <v>147</v>
      </c>
      <c r="Z1399" s="2">
        <v>618</v>
      </c>
      <c r="AA1399" s="9">
        <f t="shared" si="191"/>
        <v>39448</v>
      </c>
      <c r="AB1399" s="9">
        <f t="shared" si="192"/>
        <v>10798</v>
      </c>
      <c r="AC1399" s="9">
        <f t="shared" si="193"/>
        <v>2073</v>
      </c>
      <c r="AD1399" s="9">
        <f t="shared" si="194"/>
        <v>1699</v>
      </c>
      <c r="AE1399" s="44">
        <f t="shared" si="195"/>
        <v>1.0221747483172353E-4</v>
      </c>
      <c r="AF1399" s="9">
        <f t="shared" si="196"/>
        <v>805</v>
      </c>
      <c r="AG1399" s="9">
        <f t="shared" si="189"/>
        <v>765</v>
      </c>
      <c r="AH1399" s="44">
        <f t="shared" si="197"/>
        <v>8.7691369593727393E-5</v>
      </c>
      <c r="AI1399">
        <f>AA1399/'Totals and Drop Down Lists'!W$6*Inputs!E$37</f>
        <v>35784.874781247723</v>
      </c>
      <c r="AJ1399">
        <f>AB1399/'Totals and Drop Down Lists'!X$6*Inputs!F$37</f>
        <v>35529.6007994092</v>
      </c>
      <c r="AK1399">
        <f>AC1399/'Totals and Drop Down Lists'!Y$6*Inputs!G$37</f>
        <v>13665.916231032776</v>
      </c>
      <c r="AL1399">
        <f>AD1399/'Totals and Drop Down Lists'!Z$6*Inputs!H$37</f>
        <v>13621.734657719619</v>
      </c>
      <c r="AM1399">
        <f>AE1399/'Totals and Drop Down Lists'!AA$6*Inputs!I$37</f>
        <v>12724.987037077612</v>
      </c>
      <c r="AN1399">
        <f>AF1399/'Totals and Drop Down Lists'!AB$6*Inputs!J$37</f>
        <v>16065.137977977518</v>
      </c>
      <c r="AO1399">
        <f>AG1399/'Totals and Drop Down Lists'!AC$6*Inputs!K$37</f>
        <v>14247.035777005087</v>
      </c>
      <c r="AP1399">
        <f>AH1399/'Totals and Drop Down Lists'!AD$6*Inputs!L$37</f>
        <v>20636.402030939527</v>
      </c>
      <c r="AQ1399">
        <f>IF(OR($D1399="51",$D1399="52",$D1399="61"),(AA1399/'Totals and Drop Down Lists'!W$4)*Inputs!E$38,0)</f>
        <v>0</v>
      </c>
      <c r="AR1399">
        <f>IF(OR($D1399="51",$D1399="52",$D1399="61"),(AB1399/'Totals and Drop Down Lists'!X$4)*Inputs!F$38,0)</f>
        <v>0</v>
      </c>
      <c r="AS1399">
        <f>IF(OR($D1399="51",$D1399="52",$D1399="61"),(AC1399/'Totals and Drop Down Lists'!Y$4)*Inputs!G$38,0)</f>
        <v>0</v>
      </c>
      <c r="AT1399">
        <f>IF(OR($D1399="51",$D1399="52",$D1399="61"),(AD1399/'Totals and Drop Down Lists'!Z$4)*Inputs!H$38,0)</f>
        <v>0</v>
      </c>
      <c r="AU1399">
        <f>IF(OR($D1399="51",$D1399="52",$D1399="61"),(AE1399/'Totals and Drop Down Lists'!AA$4)*Inputs!I$38,0)</f>
        <v>0</v>
      </c>
      <c r="AV1399">
        <f>IF(OR($D1399="51",$D1399="52",$D1399="61"),(AF1399/'Totals and Drop Down Lists'!AB$4)*Inputs!J$38,0)</f>
        <v>0</v>
      </c>
      <c r="AW1399">
        <f>IF(OR($D1399="51",$D1399="52",$D1399="61"),(AG1399/'Totals and Drop Down Lists'!AC$4)*Inputs!K$38,0)</f>
        <v>0</v>
      </c>
      <c r="AX1399">
        <f>IF(OR($D1399="51",$D1399="52",$D1399="61"),(AH1399/'Totals and Drop Down Lists'!AD$4)*Inputs!L$38,0)</f>
        <v>0</v>
      </c>
      <c r="AY1399">
        <f>IF(OR($D1399="51",$D1399="52",$D1399="61"),0,(AA1399/'Totals and Drop Down Lists'!W$5)*Inputs!E$39)</f>
        <v>0</v>
      </c>
      <c r="AZ1399">
        <f>IF(OR($D1399="51",$D1399="52",$D1399="61"),0,(AB1399/'Totals and Drop Down Lists'!X$5)*Inputs!F$39)</f>
        <v>0</v>
      </c>
      <c r="BA1399">
        <f>IF(OR($D1399="51",$D1399="52",$D1399="61"),0,(AC1399/'Totals and Drop Down Lists'!Y$5)*Inputs!G$39)</f>
        <v>0</v>
      </c>
      <c r="BB1399">
        <f>IF(OR($D1399="51",$D1399="52",$D1399="61"),0,(AD1399/'Totals and Drop Down Lists'!Z$5)*Inputs!H$39)</f>
        <v>0</v>
      </c>
      <c r="BC1399">
        <f>IF(OR($D1399="51",$D1399="52",$D1399="61"),0,(AE1399/'Totals and Drop Down Lists'!AA$5)*Inputs!I$39)</f>
        <v>0</v>
      </c>
      <c r="BD1399">
        <f>IF(OR($D1399="51",$D1399="52",$D1399="61"),0,(AF1399/'Totals and Drop Down Lists'!AB$5)*Inputs!J$39)</f>
        <v>0</v>
      </c>
      <c r="BE1399">
        <f>IF(OR($D1399="51",$D1399="52",$D1399="61"),0,(AG1399/'Totals and Drop Down Lists'!AC$5)*Inputs!K$39)</f>
        <v>0</v>
      </c>
      <c r="BF1399">
        <f>IF(OR($D1399="51",$D1399="52",$D1399="61"),0,(AH1399/'Totals and Drop Down Lists'!AD$5)*Inputs!L$39)</f>
        <v>0</v>
      </c>
      <c r="BG1399" s="10">
        <f t="shared" si="190"/>
        <v>162275.68929240905</v>
      </c>
    </row>
    <row r="1400" spans="1:59" ht="28.8">
      <c r="A1400" s="1" t="s">
        <v>7461</v>
      </c>
      <c r="B1400" s="1" t="s">
        <v>2670</v>
      </c>
      <c r="C1400" s="1" t="s">
        <v>745</v>
      </c>
      <c r="D1400" s="1" t="s">
        <v>25</v>
      </c>
      <c r="E1400" s="1" t="s">
        <v>2740</v>
      </c>
      <c r="F1400" s="2">
        <v>49390</v>
      </c>
      <c r="G1400" s="2">
        <v>538</v>
      </c>
      <c r="H1400" s="2">
        <v>84</v>
      </c>
      <c r="I1400" s="2">
        <v>7884</v>
      </c>
      <c r="J1400" s="2">
        <v>21058</v>
      </c>
      <c r="K1400" s="2">
        <v>7932</v>
      </c>
      <c r="L1400" s="2">
        <v>93</v>
      </c>
      <c r="M1400" s="2">
        <v>0</v>
      </c>
      <c r="N1400" s="2">
        <v>0</v>
      </c>
      <c r="O1400" s="2">
        <v>283</v>
      </c>
      <c r="P1400" s="2">
        <v>15</v>
      </c>
      <c r="Q1400" s="2">
        <v>23</v>
      </c>
      <c r="R1400" s="2">
        <v>2183</v>
      </c>
      <c r="S1400" s="2">
        <v>5513000</v>
      </c>
      <c r="T1400" s="2">
        <v>270969700</v>
      </c>
      <c r="U1400" s="2">
        <v>650</v>
      </c>
      <c r="V1400" s="2">
        <v>210</v>
      </c>
      <c r="W1400" s="2">
        <v>0</v>
      </c>
      <c r="X1400" s="2">
        <v>1900</v>
      </c>
      <c r="Y1400" s="2">
        <v>260</v>
      </c>
      <c r="Z1400" s="2">
        <v>1350</v>
      </c>
      <c r="AA1400" s="9">
        <f t="shared" si="191"/>
        <v>49390</v>
      </c>
      <c r="AB1400" s="9">
        <f t="shared" si="192"/>
        <v>7262</v>
      </c>
      <c r="AC1400" s="9">
        <f t="shared" si="193"/>
        <v>2597</v>
      </c>
      <c r="AD1400" s="9">
        <f t="shared" si="194"/>
        <v>2183</v>
      </c>
      <c r="AE1400" s="44">
        <f t="shared" si="195"/>
        <v>2.0866234109627633E-4</v>
      </c>
      <c r="AF1400" s="9">
        <f t="shared" si="196"/>
        <v>1690</v>
      </c>
      <c r="AG1400" s="9">
        <f t="shared" si="189"/>
        <v>1610</v>
      </c>
      <c r="AH1400" s="44">
        <f t="shared" si="197"/>
        <v>2.2565374549667329E-4</v>
      </c>
      <c r="AI1400">
        <f>AA1400/'Totals and Drop Down Lists'!W$6*Inputs!E$37</f>
        <v>44803.664709131634</v>
      </c>
      <c r="AJ1400">
        <f>AB1400/'Totals and Drop Down Lists'!X$6*Inputs!F$37</f>
        <v>23894.791721180736</v>
      </c>
      <c r="AK1400">
        <f>AC1400/'Totals and Drop Down Lists'!Y$6*Inputs!G$37</f>
        <v>17120.301231062287</v>
      </c>
      <c r="AL1400">
        <f>AD1400/'Totals and Drop Down Lists'!Z$6*Inputs!H$37</f>
        <v>17502.205272396659</v>
      </c>
      <c r="AM1400">
        <f>AE1400/'Totals and Drop Down Lists'!AA$6*Inputs!I$37</f>
        <v>25976.239287338816</v>
      </c>
      <c r="AN1400">
        <f>AF1400/'Totals and Drop Down Lists'!AB$6*Inputs!J$37</f>
        <v>33726.811407182613</v>
      </c>
      <c r="AO1400">
        <f>AG1400/'Totals and Drop Down Lists'!AC$6*Inputs!K$37</f>
        <v>29983.957648337506</v>
      </c>
      <c r="AP1400">
        <f>AH1400/'Totals and Drop Down Lists'!AD$6*Inputs!L$37</f>
        <v>53103.075404466661</v>
      </c>
      <c r="AQ1400">
        <f>IF(OR($D1400="51",$D1400="52",$D1400="61"),(AA1400/'Totals and Drop Down Lists'!W$4)*Inputs!E$38,0)</f>
        <v>0</v>
      </c>
      <c r="AR1400">
        <f>IF(OR($D1400="51",$D1400="52",$D1400="61"),(AB1400/'Totals and Drop Down Lists'!X$4)*Inputs!F$38,0)</f>
        <v>0</v>
      </c>
      <c r="AS1400">
        <f>IF(OR($D1400="51",$D1400="52",$D1400="61"),(AC1400/'Totals and Drop Down Lists'!Y$4)*Inputs!G$38,0)</f>
        <v>0</v>
      </c>
      <c r="AT1400">
        <f>IF(OR($D1400="51",$D1400="52",$D1400="61"),(AD1400/'Totals and Drop Down Lists'!Z$4)*Inputs!H$38,0)</f>
        <v>0</v>
      </c>
      <c r="AU1400">
        <f>IF(OR($D1400="51",$D1400="52",$D1400="61"),(AE1400/'Totals and Drop Down Lists'!AA$4)*Inputs!I$38,0)</f>
        <v>0</v>
      </c>
      <c r="AV1400">
        <f>IF(OR($D1400="51",$D1400="52",$D1400="61"),(AF1400/'Totals and Drop Down Lists'!AB$4)*Inputs!J$38,0)</f>
        <v>0</v>
      </c>
      <c r="AW1400">
        <f>IF(OR($D1400="51",$D1400="52",$D1400="61"),(AG1400/'Totals and Drop Down Lists'!AC$4)*Inputs!K$38,0)</f>
        <v>0</v>
      </c>
      <c r="AX1400">
        <f>IF(OR($D1400="51",$D1400="52",$D1400="61"),(AH1400/'Totals and Drop Down Lists'!AD$4)*Inputs!L$38,0)</f>
        <v>0</v>
      </c>
      <c r="AY1400">
        <f>IF(OR($D1400="51",$D1400="52",$D1400="61"),0,(AA1400/'Totals and Drop Down Lists'!W$5)*Inputs!E$39)</f>
        <v>0</v>
      </c>
      <c r="AZ1400">
        <f>IF(OR($D1400="51",$D1400="52",$D1400="61"),0,(AB1400/'Totals and Drop Down Lists'!X$5)*Inputs!F$39)</f>
        <v>0</v>
      </c>
      <c r="BA1400">
        <f>IF(OR($D1400="51",$D1400="52",$D1400="61"),0,(AC1400/'Totals and Drop Down Lists'!Y$5)*Inputs!G$39)</f>
        <v>0</v>
      </c>
      <c r="BB1400">
        <f>IF(OR($D1400="51",$D1400="52",$D1400="61"),0,(AD1400/'Totals and Drop Down Lists'!Z$5)*Inputs!H$39)</f>
        <v>0</v>
      </c>
      <c r="BC1400">
        <f>IF(OR($D1400="51",$D1400="52",$D1400="61"),0,(AE1400/'Totals and Drop Down Lists'!AA$5)*Inputs!I$39)</f>
        <v>0</v>
      </c>
      <c r="BD1400">
        <f>IF(OR($D1400="51",$D1400="52",$D1400="61"),0,(AF1400/'Totals and Drop Down Lists'!AB$5)*Inputs!J$39)</f>
        <v>0</v>
      </c>
      <c r="BE1400">
        <f>IF(OR($D1400="51",$D1400="52",$D1400="61"),0,(AG1400/'Totals and Drop Down Lists'!AC$5)*Inputs!K$39)</f>
        <v>0</v>
      </c>
      <c r="BF1400">
        <f>IF(OR($D1400="51",$D1400="52",$D1400="61"),0,(AH1400/'Totals and Drop Down Lists'!AD$5)*Inputs!L$39)</f>
        <v>0</v>
      </c>
      <c r="BG1400" s="10">
        <f t="shared" si="190"/>
        <v>246111.04668109689</v>
      </c>
    </row>
    <row r="1401" spans="1:59" ht="28.8">
      <c r="A1401" s="1" t="s">
        <v>7461</v>
      </c>
      <c r="B1401" s="1" t="s">
        <v>2670</v>
      </c>
      <c r="C1401" s="1" t="s">
        <v>1172</v>
      </c>
      <c r="D1401" s="1" t="s">
        <v>25</v>
      </c>
      <c r="E1401" s="1" t="s">
        <v>2741</v>
      </c>
      <c r="F1401" s="2">
        <v>6650</v>
      </c>
      <c r="G1401" s="2">
        <v>38</v>
      </c>
      <c r="H1401" s="2">
        <v>0</v>
      </c>
      <c r="I1401" s="2">
        <v>1399</v>
      </c>
      <c r="J1401" s="2">
        <v>2744</v>
      </c>
      <c r="K1401" s="2">
        <v>1086</v>
      </c>
      <c r="L1401" s="2">
        <v>10</v>
      </c>
      <c r="M1401" s="2">
        <v>0</v>
      </c>
      <c r="N1401" s="2">
        <v>4</v>
      </c>
      <c r="O1401" s="2">
        <v>17</v>
      </c>
      <c r="P1401" s="2">
        <v>10</v>
      </c>
      <c r="Q1401" s="2">
        <v>0</v>
      </c>
      <c r="R1401" s="2">
        <v>611</v>
      </c>
      <c r="S1401" s="2">
        <v>434800</v>
      </c>
      <c r="T1401" s="2">
        <v>28158300</v>
      </c>
      <c r="U1401" s="2">
        <v>98</v>
      </c>
      <c r="V1401" s="2">
        <v>190</v>
      </c>
      <c r="W1401" s="2">
        <v>10</v>
      </c>
      <c r="X1401" s="2">
        <v>350</v>
      </c>
      <c r="Y1401" s="2">
        <v>75</v>
      </c>
      <c r="Z1401" s="2">
        <v>115</v>
      </c>
      <c r="AA1401" s="9">
        <f t="shared" si="191"/>
        <v>6650</v>
      </c>
      <c r="AB1401" s="9">
        <f t="shared" si="192"/>
        <v>1361</v>
      </c>
      <c r="AC1401" s="9">
        <f t="shared" si="193"/>
        <v>652</v>
      </c>
      <c r="AD1401" s="9">
        <f t="shared" si="194"/>
        <v>611</v>
      </c>
      <c r="AE1401" s="44">
        <f t="shared" si="195"/>
        <v>3.001727952236672E-5</v>
      </c>
      <c r="AF1401" s="9">
        <f t="shared" si="196"/>
        <v>150</v>
      </c>
      <c r="AG1401" s="9">
        <f t="shared" si="189"/>
        <v>190</v>
      </c>
      <c r="AH1401" s="44">
        <f t="shared" si="197"/>
        <v>2.7980173650157547E-5</v>
      </c>
      <c r="AI1401">
        <f>AA1401/'Totals and Drop Down Lists'!W$6*Inputs!E$37</f>
        <v>6032.4837075465757</v>
      </c>
      <c r="AJ1401">
        <f>AB1401/'Totals and Drop Down Lists'!X$6*Inputs!F$37</f>
        <v>4478.2169557321649</v>
      </c>
      <c r="AK1401">
        <f>AC1401/'Totals and Drop Down Lists'!Y$6*Inputs!G$37</f>
        <v>4298.2042366779397</v>
      </c>
      <c r="AL1401">
        <f>AD1401/'Totals and Drop Down Lists'!Z$6*Inputs!H$37</f>
        <v>4898.6932759662659</v>
      </c>
      <c r="AM1401">
        <f>AE1401/'Totals and Drop Down Lists'!AA$6*Inputs!I$37</f>
        <v>3736.831627266009</v>
      </c>
      <c r="AN1401">
        <f>AF1401/'Totals and Drop Down Lists'!AB$6*Inputs!J$37</f>
        <v>2993.5039710517117</v>
      </c>
      <c r="AO1401">
        <f>AG1401/'Totals and Drop Down Lists'!AC$6*Inputs!K$37</f>
        <v>3538.4794740274078</v>
      </c>
      <c r="AP1401">
        <f>AH1401/'Totals and Drop Down Lists'!AD$6*Inputs!L$37</f>
        <v>6584.5717202876758</v>
      </c>
      <c r="AQ1401">
        <f>IF(OR($D1401="51",$D1401="52",$D1401="61"),(AA1401/'Totals and Drop Down Lists'!W$4)*Inputs!E$38,0)</f>
        <v>0</v>
      </c>
      <c r="AR1401">
        <f>IF(OR($D1401="51",$D1401="52",$D1401="61"),(AB1401/'Totals and Drop Down Lists'!X$4)*Inputs!F$38,0)</f>
        <v>0</v>
      </c>
      <c r="AS1401">
        <f>IF(OR($D1401="51",$D1401="52",$D1401="61"),(AC1401/'Totals and Drop Down Lists'!Y$4)*Inputs!G$38,0)</f>
        <v>0</v>
      </c>
      <c r="AT1401">
        <f>IF(OR($D1401="51",$D1401="52",$D1401="61"),(AD1401/'Totals and Drop Down Lists'!Z$4)*Inputs!H$38,0)</f>
        <v>0</v>
      </c>
      <c r="AU1401">
        <f>IF(OR($D1401="51",$D1401="52",$D1401="61"),(AE1401/'Totals and Drop Down Lists'!AA$4)*Inputs!I$38,0)</f>
        <v>0</v>
      </c>
      <c r="AV1401">
        <f>IF(OR($D1401="51",$D1401="52",$D1401="61"),(AF1401/'Totals and Drop Down Lists'!AB$4)*Inputs!J$38,0)</f>
        <v>0</v>
      </c>
      <c r="AW1401">
        <f>IF(OR($D1401="51",$D1401="52",$D1401="61"),(AG1401/'Totals and Drop Down Lists'!AC$4)*Inputs!K$38,0)</f>
        <v>0</v>
      </c>
      <c r="AX1401">
        <f>IF(OR($D1401="51",$D1401="52",$D1401="61"),(AH1401/'Totals and Drop Down Lists'!AD$4)*Inputs!L$38,0)</f>
        <v>0</v>
      </c>
      <c r="AY1401">
        <f>IF(OR($D1401="51",$D1401="52",$D1401="61"),0,(AA1401/'Totals and Drop Down Lists'!W$5)*Inputs!E$39)</f>
        <v>0</v>
      </c>
      <c r="AZ1401">
        <f>IF(OR($D1401="51",$D1401="52",$D1401="61"),0,(AB1401/'Totals and Drop Down Lists'!X$5)*Inputs!F$39)</f>
        <v>0</v>
      </c>
      <c r="BA1401">
        <f>IF(OR($D1401="51",$D1401="52",$D1401="61"),0,(AC1401/'Totals and Drop Down Lists'!Y$5)*Inputs!G$39)</f>
        <v>0</v>
      </c>
      <c r="BB1401">
        <f>IF(OR($D1401="51",$D1401="52",$D1401="61"),0,(AD1401/'Totals and Drop Down Lists'!Z$5)*Inputs!H$39)</f>
        <v>0</v>
      </c>
      <c r="BC1401">
        <f>IF(OR($D1401="51",$D1401="52",$D1401="61"),0,(AE1401/'Totals and Drop Down Lists'!AA$5)*Inputs!I$39)</f>
        <v>0</v>
      </c>
      <c r="BD1401">
        <f>IF(OR($D1401="51",$D1401="52",$D1401="61"),0,(AF1401/'Totals and Drop Down Lists'!AB$5)*Inputs!J$39)</f>
        <v>0</v>
      </c>
      <c r="BE1401">
        <f>IF(OR($D1401="51",$D1401="52",$D1401="61"),0,(AG1401/'Totals and Drop Down Lists'!AC$5)*Inputs!K$39)</f>
        <v>0</v>
      </c>
      <c r="BF1401">
        <f>IF(OR($D1401="51",$D1401="52",$D1401="61"),0,(AH1401/'Totals and Drop Down Lists'!AD$5)*Inputs!L$39)</f>
        <v>0</v>
      </c>
      <c r="BG1401" s="10">
        <f t="shared" si="190"/>
        <v>36560.984968555749</v>
      </c>
    </row>
    <row r="1402" spans="1:59" ht="28.8">
      <c r="A1402" s="1" t="s">
        <v>7461</v>
      </c>
      <c r="B1402" s="1" t="s">
        <v>2670</v>
      </c>
      <c r="C1402" s="1" t="s">
        <v>2742</v>
      </c>
      <c r="D1402" s="1" t="s">
        <v>25</v>
      </c>
      <c r="E1402" s="1" t="s">
        <v>2743</v>
      </c>
      <c r="F1402" s="2">
        <v>8525</v>
      </c>
      <c r="G1402" s="2">
        <v>36</v>
      </c>
      <c r="H1402" s="2">
        <v>0</v>
      </c>
      <c r="I1402" s="2">
        <v>1741</v>
      </c>
      <c r="J1402" s="2">
        <v>2995</v>
      </c>
      <c r="K1402" s="2">
        <v>948</v>
      </c>
      <c r="L1402" s="2">
        <v>17</v>
      </c>
      <c r="M1402" s="2">
        <v>0</v>
      </c>
      <c r="N1402" s="2">
        <v>8</v>
      </c>
      <c r="O1402" s="2">
        <v>61</v>
      </c>
      <c r="P1402" s="2">
        <v>9</v>
      </c>
      <c r="Q1402" s="2">
        <v>0</v>
      </c>
      <c r="R1402" s="2">
        <v>413</v>
      </c>
      <c r="S1402" s="2">
        <v>564400</v>
      </c>
      <c r="T1402" s="2">
        <v>34966000</v>
      </c>
      <c r="U1402" s="2">
        <v>124</v>
      </c>
      <c r="V1402" s="2">
        <v>115</v>
      </c>
      <c r="W1402" s="2">
        <v>33</v>
      </c>
      <c r="X1402" s="2">
        <v>300</v>
      </c>
      <c r="Y1402" s="2">
        <v>115</v>
      </c>
      <c r="Z1402" s="2">
        <v>103</v>
      </c>
      <c r="AA1402" s="9">
        <f t="shared" si="191"/>
        <v>8525</v>
      </c>
      <c r="AB1402" s="9">
        <f t="shared" si="192"/>
        <v>1705</v>
      </c>
      <c r="AC1402" s="9">
        <f t="shared" si="193"/>
        <v>508</v>
      </c>
      <c r="AD1402" s="9">
        <f t="shared" si="194"/>
        <v>413</v>
      </c>
      <c r="AE1402" s="44">
        <f t="shared" si="195"/>
        <v>2.0956349553153381E-5</v>
      </c>
      <c r="AF1402" s="9">
        <f t="shared" si="196"/>
        <v>152</v>
      </c>
      <c r="AG1402" s="9">
        <f t="shared" si="189"/>
        <v>218</v>
      </c>
      <c r="AH1402" s="44">
        <f t="shared" si="197"/>
        <v>2.5675510688885244E-5</v>
      </c>
      <c r="AI1402">
        <f>AA1402/'Totals and Drop Down Lists'!W$6*Inputs!E$37</f>
        <v>7733.3719709525658</v>
      </c>
      <c r="AJ1402">
        <f>AB1402/'Totals and Drop Down Lists'!X$6*Inputs!F$37</f>
        <v>5610.1101466005439</v>
      </c>
      <c r="AK1402">
        <f>AC1402/'Totals and Drop Down Lists'!Y$6*Inputs!G$37</f>
        <v>3348.9075954484565</v>
      </c>
      <c r="AL1402">
        <f>AD1402/'Totals and Drop Down Lists'!Z$6*Inputs!H$37</f>
        <v>3311.2280245074758</v>
      </c>
      <c r="AM1402">
        <f>AE1402/'Totals and Drop Down Lists'!AA$6*Inputs!I$37</f>
        <v>2608.842341755661</v>
      </c>
      <c r="AN1402">
        <f>AF1402/'Totals and Drop Down Lists'!AB$6*Inputs!J$37</f>
        <v>3033.417357332401</v>
      </c>
      <c r="AO1402">
        <f>AG1402/'Totals and Drop Down Lists'!AC$6*Inputs!K$37</f>
        <v>4059.939607041973</v>
      </c>
      <c r="AP1402">
        <f>AH1402/'Totals and Drop Down Lists'!AD$6*Inputs!L$37</f>
        <v>6042.2155952211451</v>
      </c>
      <c r="AQ1402">
        <f>IF(OR($D1402="51",$D1402="52",$D1402="61"),(AA1402/'Totals and Drop Down Lists'!W$4)*Inputs!E$38,0)</f>
        <v>0</v>
      </c>
      <c r="AR1402">
        <f>IF(OR($D1402="51",$D1402="52",$D1402="61"),(AB1402/'Totals and Drop Down Lists'!X$4)*Inputs!F$38,0)</f>
        <v>0</v>
      </c>
      <c r="AS1402">
        <f>IF(OR($D1402="51",$D1402="52",$D1402="61"),(AC1402/'Totals and Drop Down Lists'!Y$4)*Inputs!G$38,0)</f>
        <v>0</v>
      </c>
      <c r="AT1402">
        <f>IF(OR($D1402="51",$D1402="52",$D1402="61"),(AD1402/'Totals and Drop Down Lists'!Z$4)*Inputs!H$38,0)</f>
        <v>0</v>
      </c>
      <c r="AU1402">
        <f>IF(OR($D1402="51",$D1402="52",$D1402="61"),(AE1402/'Totals and Drop Down Lists'!AA$4)*Inputs!I$38,0)</f>
        <v>0</v>
      </c>
      <c r="AV1402">
        <f>IF(OR($D1402="51",$D1402="52",$D1402="61"),(AF1402/'Totals and Drop Down Lists'!AB$4)*Inputs!J$38,0)</f>
        <v>0</v>
      </c>
      <c r="AW1402">
        <f>IF(OR($D1402="51",$D1402="52",$D1402="61"),(AG1402/'Totals and Drop Down Lists'!AC$4)*Inputs!K$38,0)</f>
        <v>0</v>
      </c>
      <c r="AX1402">
        <f>IF(OR($D1402="51",$D1402="52",$D1402="61"),(AH1402/'Totals and Drop Down Lists'!AD$4)*Inputs!L$38,0)</f>
        <v>0</v>
      </c>
      <c r="AY1402">
        <f>IF(OR($D1402="51",$D1402="52",$D1402="61"),0,(AA1402/'Totals and Drop Down Lists'!W$5)*Inputs!E$39)</f>
        <v>0</v>
      </c>
      <c r="AZ1402">
        <f>IF(OR($D1402="51",$D1402="52",$D1402="61"),0,(AB1402/'Totals and Drop Down Lists'!X$5)*Inputs!F$39)</f>
        <v>0</v>
      </c>
      <c r="BA1402">
        <f>IF(OR($D1402="51",$D1402="52",$D1402="61"),0,(AC1402/'Totals and Drop Down Lists'!Y$5)*Inputs!G$39)</f>
        <v>0</v>
      </c>
      <c r="BB1402">
        <f>IF(OR($D1402="51",$D1402="52",$D1402="61"),0,(AD1402/'Totals and Drop Down Lists'!Z$5)*Inputs!H$39)</f>
        <v>0</v>
      </c>
      <c r="BC1402">
        <f>IF(OR($D1402="51",$D1402="52",$D1402="61"),0,(AE1402/'Totals and Drop Down Lists'!AA$5)*Inputs!I$39)</f>
        <v>0</v>
      </c>
      <c r="BD1402">
        <f>IF(OR($D1402="51",$D1402="52",$D1402="61"),0,(AF1402/'Totals and Drop Down Lists'!AB$5)*Inputs!J$39)</f>
        <v>0</v>
      </c>
      <c r="BE1402">
        <f>IF(OR($D1402="51",$D1402="52",$D1402="61"),0,(AG1402/'Totals and Drop Down Lists'!AC$5)*Inputs!K$39)</f>
        <v>0</v>
      </c>
      <c r="BF1402">
        <f>IF(OR($D1402="51",$D1402="52",$D1402="61"),0,(AH1402/'Totals and Drop Down Lists'!AD$5)*Inputs!L$39)</f>
        <v>0</v>
      </c>
      <c r="BG1402" s="10">
        <f t="shared" si="190"/>
        <v>35748.032638860226</v>
      </c>
    </row>
    <row r="1403" spans="1:59" ht="28.8">
      <c r="A1403" s="1" t="s">
        <v>7461</v>
      </c>
      <c r="B1403" s="1" t="s">
        <v>2670</v>
      </c>
      <c r="C1403" s="1" t="s">
        <v>2744</v>
      </c>
      <c r="D1403" s="1" t="s">
        <v>25</v>
      </c>
      <c r="E1403" s="1" t="s">
        <v>2745</v>
      </c>
      <c r="F1403" s="2">
        <v>16896</v>
      </c>
      <c r="G1403" s="2">
        <v>150</v>
      </c>
      <c r="H1403" s="2">
        <v>0</v>
      </c>
      <c r="I1403" s="2">
        <v>3181</v>
      </c>
      <c r="J1403" s="2">
        <v>6302</v>
      </c>
      <c r="K1403" s="2">
        <v>1323</v>
      </c>
      <c r="L1403" s="2">
        <v>61</v>
      </c>
      <c r="M1403" s="2">
        <v>39</v>
      </c>
      <c r="N1403" s="2">
        <v>0</v>
      </c>
      <c r="O1403" s="2">
        <v>14</v>
      </c>
      <c r="P1403" s="2">
        <v>11</v>
      </c>
      <c r="Q1403" s="2">
        <v>0</v>
      </c>
      <c r="R1403" s="2">
        <v>929</v>
      </c>
      <c r="S1403" s="2">
        <v>726900</v>
      </c>
      <c r="T1403" s="2">
        <v>37476900</v>
      </c>
      <c r="U1403" s="2">
        <v>118</v>
      </c>
      <c r="V1403" s="2">
        <v>150</v>
      </c>
      <c r="W1403" s="2">
        <v>25</v>
      </c>
      <c r="X1403" s="2">
        <v>450</v>
      </c>
      <c r="Y1403" s="2">
        <v>55</v>
      </c>
      <c r="Z1403" s="2">
        <v>330</v>
      </c>
      <c r="AA1403" s="9">
        <f t="shared" si="191"/>
        <v>16896</v>
      </c>
      <c r="AB1403" s="9">
        <f t="shared" si="192"/>
        <v>3031</v>
      </c>
      <c r="AC1403" s="9">
        <f t="shared" si="193"/>
        <v>1054</v>
      </c>
      <c r="AD1403" s="9">
        <f t="shared" si="194"/>
        <v>929</v>
      </c>
      <c r="AE1403" s="44">
        <f t="shared" si="195"/>
        <v>1.9397112090940046E-5</v>
      </c>
      <c r="AF1403" s="9">
        <f t="shared" si="196"/>
        <v>275</v>
      </c>
      <c r="AG1403" s="9">
        <f t="shared" si="189"/>
        <v>385</v>
      </c>
      <c r="AH1403" s="44">
        <f t="shared" si="197"/>
        <v>3.0074143050907105E-5</v>
      </c>
      <c r="AI1403">
        <f>AA1403/'Totals and Drop Down Lists'!W$6*Inputs!E$37</f>
        <v>15327.044319204053</v>
      </c>
      <c r="AJ1403">
        <f>AB1403/'Totals and Drop Down Lists'!X$6*Inputs!F$37</f>
        <v>9973.1635509362168</v>
      </c>
      <c r="AK1403">
        <f>AC1403/'Totals and Drop Down Lists'!Y$6*Inputs!G$37</f>
        <v>6948.3240267769161</v>
      </c>
      <c r="AL1403">
        <f>AD1403/'Totals and Drop Down Lists'!Z$6*Inputs!H$37</f>
        <v>7448.2586798243219</v>
      </c>
      <c r="AM1403">
        <f>AE1403/'Totals and Drop Down Lists'!AA$6*Inputs!I$37</f>
        <v>2414.7338830302392</v>
      </c>
      <c r="AN1403">
        <f>AF1403/'Totals and Drop Down Lists'!AB$6*Inputs!J$37</f>
        <v>5488.0906135948035</v>
      </c>
      <c r="AO1403">
        <f>AG1403/'Totals and Drop Down Lists'!AC$6*Inputs!K$37</f>
        <v>7170.076828950273</v>
      </c>
      <c r="AP1403">
        <f>AH1403/'Totals and Drop Down Lists'!AD$6*Inputs!L$37</f>
        <v>7077.3453489190206</v>
      </c>
      <c r="AQ1403">
        <f>IF(OR($D1403="51",$D1403="52",$D1403="61"),(AA1403/'Totals and Drop Down Lists'!W$4)*Inputs!E$38,0)</f>
        <v>0</v>
      </c>
      <c r="AR1403">
        <f>IF(OR($D1403="51",$D1403="52",$D1403="61"),(AB1403/'Totals and Drop Down Lists'!X$4)*Inputs!F$38,0)</f>
        <v>0</v>
      </c>
      <c r="AS1403">
        <f>IF(OR($D1403="51",$D1403="52",$D1403="61"),(AC1403/'Totals and Drop Down Lists'!Y$4)*Inputs!G$38,0)</f>
        <v>0</v>
      </c>
      <c r="AT1403">
        <f>IF(OR($D1403="51",$D1403="52",$D1403="61"),(AD1403/'Totals and Drop Down Lists'!Z$4)*Inputs!H$38,0)</f>
        <v>0</v>
      </c>
      <c r="AU1403">
        <f>IF(OR($D1403="51",$D1403="52",$D1403="61"),(AE1403/'Totals and Drop Down Lists'!AA$4)*Inputs!I$38,0)</f>
        <v>0</v>
      </c>
      <c r="AV1403">
        <f>IF(OR($D1403="51",$D1403="52",$D1403="61"),(AF1403/'Totals and Drop Down Lists'!AB$4)*Inputs!J$38,0)</f>
        <v>0</v>
      </c>
      <c r="AW1403">
        <f>IF(OR($D1403="51",$D1403="52",$D1403="61"),(AG1403/'Totals and Drop Down Lists'!AC$4)*Inputs!K$38,0)</f>
        <v>0</v>
      </c>
      <c r="AX1403">
        <f>IF(OR($D1403="51",$D1403="52",$D1403="61"),(AH1403/'Totals and Drop Down Lists'!AD$4)*Inputs!L$38,0)</f>
        <v>0</v>
      </c>
      <c r="AY1403">
        <f>IF(OR($D1403="51",$D1403="52",$D1403="61"),0,(AA1403/'Totals and Drop Down Lists'!W$5)*Inputs!E$39)</f>
        <v>0</v>
      </c>
      <c r="AZ1403">
        <f>IF(OR($D1403="51",$D1403="52",$D1403="61"),0,(AB1403/'Totals and Drop Down Lists'!X$5)*Inputs!F$39)</f>
        <v>0</v>
      </c>
      <c r="BA1403">
        <f>IF(OR($D1403="51",$D1403="52",$D1403="61"),0,(AC1403/'Totals and Drop Down Lists'!Y$5)*Inputs!G$39)</f>
        <v>0</v>
      </c>
      <c r="BB1403">
        <f>IF(OR($D1403="51",$D1403="52",$D1403="61"),0,(AD1403/'Totals and Drop Down Lists'!Z$5)*Inputs!H$39)</f>
        <v>0</v>
      </c>
      <c r="BC1403">
        <f>IF(OR($D1403="51",$D1403="52",$D1403="61"),0,(AE1403/'Totals and Drop Down Lists'!AA$5)*Inputs!I$39)</f>
        <v>0</v>
      </c>
      <c r="BD1403">
        <f>IF(OR($D1403="51",$D1403="52",$D1403="61"),0,(AF1403/'Totals and Drop Down Lists'!AB$5)*Inputs!J$39)</f>
        <v>0</v>
      </c>
      <c r="BE1403">
        <f>IF(OR($D1403="51",$D1403="52",$D1403="61"),0,(AG1403/'Totals and Drop Down Lists'!AC$5)*Inputs!K$39)</f>
        <v>0</v>
      </c>
      <c r="BF1403">
        <f>IF(OR($D1403="51",$D1403="52",$D1403="61"),0,(AH1403/'Totals and Drop Down Lists'!AD$5)*Inputs!L$39)</f>
        <v>0</v>
      </c>
      <c r="BG1403" s="10">
        <f t="shared" si="190"/>
        <v>61847.037251235844</v>
      </c>
    </row>
    <row r="1404" spans="1:59" ht="28.8">
      <c r="A1404" s="1" t="s">
        <v>7461</v>
      </c>
      <c r="B1404" s="1" t="s">
        <v>2670</v>
      </c>
      <c r="C1404" s="1" t="s">
        <v>2137</v>
      </c>
      <c r="D1404" s="1" t="s">
        <v>25</v>
      </c>
      <c r="E1404" s="1" t="s">
        <v>2746</v>
      </c>
      <c r="F1404" s="2">
        <v>24685</v>
      </c>
      <c r="G1404" s="2">
        <v>201</v>
      </c>
      <c r="H1404" s="2">
        <v>29</v>
      </c>
      <c r="I1404" s="2">
        <v>4353</v>
      </c>
      <c r="J1404" s="2">
        <v>8334</v>
      </c>
      <c r="K1404" s="2">
        <v>2212</v>
      </c>
      <c r="L1404" s="2">
        <v>52</v>
      </c>
      <c r="M1404" s="2">
        <v>42</v>
      </c>
      <c r="N1404" s="2">
        <v>23</v>
      </c>
      <c r="O1404" s="2">
        <v>83</v>
      </c>
      <c r="P1404" s="2">
        <v>12</v>
      </c>
      <c r="Q1404" s="2">
        <v>14</v>
      </c>
      <c r="R1404" s="2">
        <v>688</v>
      </c>
      <c r="S1404" s="2">
        <v>1518400</v>
      </c>
      <c r="T1404" s="2">
        <v>76797900</v>
      </c>
      <c r="U1404" s="2">
        <v>112</v>
      </c>
      <c r="V1404" s="2">
        <v>119</v>
      </c>
      <c r="W1404" s="2">
        <v>0</v>
      </c>
      <c r="X1404" s="2">
        <v>419</v>
      </c>
      <c r="Y1404" s="2">
        <v>68</v>
      </c>
      <c r="Z1404" s="2">
        <v>269</v>
      </c>
      <c r="AA1404" s="9">
        <f t="shared" si="191"/>
        <v>24685</v>
      </c>
      <c r="AB1404" s="9">
        <f t="shared" si="192"/>
        <v>4123</v>
      </c>
      <c r="AC1404" s="9">
        <f t="shared" si="193"/>
        <v>914</v>
      </c>
      <c r="AD1404" s="9">
        <f t="shared" si="194"/>
        <v>688</v>
      </c>
      <c r="AE1404" s="44">
        <f t="shared" si="195"/>
        <v>4.1002707499040403E-5</v>
      </c>
      <c r="AF1404" s="9">
        <f t="shared" si="196"/>
        <v>300</v>
      </c>
      <c r="AG1404" s="9">
        <f t="shared" si="189"/>
        <v>337</v>
      </c>
      <c r="AH1404" s="44">
        <f t="shared" si="197"/>
        <v>3.3282245034464301E-5</v>
      </c>
      <c r="AI1404">
        <f>AA1404/'Totals and Drop Down Lists'!W$6*Inputs!E$37</f>
        <v>22392.760950494321</v>
      </c>
      <c r="AJ1404">
        <f>AB1404/'Totals and Drop Down Lists'!X$6*Inputs!F$37</f>
        <v>13566.26635450677</v>
      </c>
      <c r="AK1404">
        <f>AC1404/'Totals and Drop Down Lists'!Y$6*Inputs!G$37</f>
        <v>6025.3967366926954</v>
      </c>
      <c r="AL1404">
        <f>AD1404/'Totals and Drop Down Lists'!Z$6*Inputs!H$37</f>
        <v>5516.0408737557955</v>
      </c>
      <c r="AM1404">
        <f>AE1404/'Totals and Drop Down Lists'!AA$6*Inputs!I$37</f>
        <v>5104.4004194911349</v>
      </c>
      <c r="AN1404">
        <f>AF1404/'Totals and Drop Down Lists'!AB$6*Inputs!J$37</f>
        <v>5987.0079421034234</v>
      </c>
      <c r="AO1404">
        <f>AG1404/'Totals and Drop Down Lists'!AC$6*Inputs!K$37</f>
        <v>6276.1451723538758</v>
      </c>
      <c r="AP1404">
        <f>AH1404/'Totals and Drop Down Lists'!AD$6*Inputs!L$37</f>
        <v>7832.3076969318445</v>
      </c>
      <c r="AQ1404">
        <f>IF(OR($D1404="51",$D1404="52",$D1404="61"),(AA1404/'Totals and Drop Down Lists'!W$4)*Inputs!E$38,0)</f>
        <v>0</v>
      </c>
      <c r="AR1404">
        <f>IF(OR($D1404="51",$D1404="52",$D1404="61"),(AB1404/'Totals and Drop Down Lists'!X$4)*Inputs!F$38,0)</f>
        <v>0</v>
      </c>
      <c r="AS1404">
        <f>IF(OR($D1404="51",$D1404="52",$D1404="61"),(AC1404/'Totals and Drop Down Lists'!Y$4)*Inputs!G$38,0)</f>
        <v>0</v>
      </c>
      <c r="AT1404">
        <f>IF(OR($D1404="51",$D1404="52",$D1404="61"),(AD1404/'Totals and Drop Down Lists'!Z$4)*Inputs!H$38,0)</f>
        <v>0</v>
      </c>
      <c r="AU1404">
        <f>IF(OR($D1404="51",$D1404="52",$D1404="61"),(AE1404/'Totals and Drop Down Lists'!AA$4)*Inputs!I$38,0)</f>
        <v>0</v>
      </c>
      <c r="AV1404">
        <f>IF(OR($D1404="51",$D1404="52",$D1404="61"),(AF1404/'Totals and Drop Down Lists'!AB$4)*Inputs!J$38,0)</f>
        <v>0</v>
      </c>
      <c r="AW1404">
        <f>IF(OR($D1404="51",$D1404="52",$D1404="61"),(AG1404/'Totals and Drop Down Lists'!AC$4)*Inputs!K$38,0)</f>
        <v>0</v>
      </c>
      <c r="AX1404">
        <f>IF(OR($D1404="51",$D1404="52",$D1404="61"),(AH1404/'Totals and Drop Down Lists'!AD$4)*Inputs!L$38,0)</f>
        <v>0</v>
      </c>
      <c r="AY1404">
        <f>IF(OR($D1404="51",$D1404="52",$D1404="61"),0,(AA1404/'Totals and Drop Down Lists'!W$5)*Inputs!E$39)</f>
        <v>0</v>
      </c>
      <c r="AZ1404">
        <f>IF(OR($D1404="51",$D1404="52",$D1404="61"),0,(AB1404/'Totals and Drop Down Lists'!X$5)*Inputs!F$39)</f>
        <v>0</v>
      </c>
      <c r="BA1404">
        <f>IF(OR($D1404="51",$D1404="52",$D1404="61"),0,(AC1404/'Totals and Drop Down Lists'!Y$5)*Inputs!G$39)</f>
        <v>0</v>
      </c>
      <c r="BB1404">
        <f>IF(OR($D1404="51",$D1404="52",$D1404="61"),0,(AD1404/'Totals and Drop Down Lists'!Z$5)*Inputs!H$39)</f>
        <v>0</v>
      </c>
      <c r="BC1404">
        <f>IF(OR($D1404="51",$D1404="52",$D1404="61"),0,(AE1404/'Totals and Drop Down Lists'!AA$5)*Inputs!I$39)</f>
        <v>0</v>
      </c>
      <c r="BD1404">
        <f>IF(OR($D1404="51",$D1404="52",$D1404="61"),0,(AF1404/'Totals and Drop Down Lists'!AB$5)*Inputs!J$39)</f>
        <v>0</v>
      </c>
      <c r="BE1404">
        <f>IF(OR($D1404="51",$D1404="52",$D1404="61"),0,(AG1404/'Totals and Drop Down Lists'!AC$5)*Inputs!K$39)</f>
        <v>0</v>
      </c>
      <c r="BF1404">
        <f>IF(OR($D1404="51",$D1404="52",$D1404="61"),0,(AH1404/'Totals and Drop Down Lists'!AD$5)*Inputs!L$39)</f>
        <v>0</v>
      </c>
      <c r="BG1404" s="10">
        <f t="shared" si="190"/>
        <v>72700.326146329855</v>
      </c>
    </row>
    <row r="1405" spans="1:59" ht="28.8">
      <c r="A1405" s="1" t="s">
        <v>7461</v>
      </c>
      <c r="B1405" s="1" t="s">
        <v>2670</v>
      </c>
      <c r="C1405" s="1" t="s">
        <v>2747</v>
      </c>
      <c r="D1405" s="1" t="s">
        <v>25</v>
      </c>
      <c r="E1405" s="1" t="s">
        <v>2748</v>
      </c>
      <c r="F1405" s="2">
        <v>37329</v>
      </c>
      <c r="G1405" s="2">
        <v>258</v>
      </c>
      <c r="H1405" s="2">
        <v>0</v>
      </c>
      <c r="I1405" s="2">
        <v>6804</v>
      </c>
      <c r="J1405" s="2">
        <v>14419</v>
      </c>
      <c r="K1405" s="2">
        <v>3427</v>
      </c>
      <c r="L1405" s="2">
        <v>165</v>
      </c>
      <c r="M1405" s="2">
        <v>5</v>
      </c>
      <c r="N1405" s="2">
        <v>3</v>
      </c>
      <c r="O1405" s="2">
        <v>103</v>
      </c>
      <c r="P1405" s="2">
        <v>25</v>
      </c>
      <c r="Q1405" s="2">
        <v>0</v>
      </c>
      <c r="R1405" s="2">
        <v>1477</v>
      </c>
      <c r="S1405" s="2">
        <v>1677900</v>
      </c>
      <c r="T1405" s="2">
        <v>98303100</v>
      </c>
      <c r="U1405" s="2">
        <v>177</v>
      </c>
      <c r="V1405" s="2">
        <v>308</v>
      </c>
      <c r="W1405" s="2">
        <v>10</v>
      </c>
      <c r="X1405" s="2">
        <v>1049</v>
      </c>
      <c r="Y1405" s="2">
        <v>188</v>
      </c>
      <c r="Z1405" s="2">
        <v>745</v>
      </c>
      <c r="AA1405" s="9">
        <f t="shared" si="191"/>
        <v>37329</v>
      </c>
      <c r="AB1405" s="9">
        <f t="shared" si="192"/>
        <v>6546</v>
      </c>
      <c r="AC1405" s="9">
        <f t="shared" si="193"/>
        <v>1778</v>
      </c>
      <c r="AD1405" s="9">
        <f t="shared" si="194"/>
        <v>1477</v>
      </c>
      <c r="AE1405" s="44">
        <f t="shared" si="195"/>
        <v>5.6883833029551126E-5</v>
      </c>
      <c r="AF1405" s="9">
        <f t="shared" si="196"/>
        <v>731</v>
      </c>
      <c r="AG1405" s="9">
        <f t="shared" si="189"/>
        <v>933</v>
      </c>
      <c r="AH1405" s="44">
        <f t="shared" si="197"/>
        <v>8.2510969987724942E-5</v>
      </c>
      <c r="AI1405">
        <f>AA1405/'Totals and Drop Down Lists'!W$6*Inputs!E$37</f>
        <v>33862.644258497166</v>
      </c>
      <c r="AJ1405">
        <f>AB1405/'Totals and Drop Down Lists'!X$6*Inputs!F$37</f>
        <v>21538.874498326782</v>
      </c>
      <c r="AK1405">
        <f>AC1405/'Totals and Drop Down Lists'!Y$6*Inputs!G$37</f>
        <v>11721.176584069597</v>
      </c>
      <c r="AL1405">
        <f>AD1405/'Totals and Drop Down Lists'!Z$6*Inputs!H$37</f>
        <v>11841.849375780974</v>
      </c>
      <c r="AM1405">
        <f>AE1405/'Totals and Drop Down Lists'!AA$6*Inputs!I$37</f>
        <v>7081.4314197446538</v>
      </c>
      <c r="AN1405">
        <f>AF1405/'Totals and Drop Down Lists'!AB$6*Inputs!J$37</f>
        <v>14588.342685592006</v>
      </c>
      <c r="AO1405">
        <f>AG1405/'Totals and Drop Down Lists'!AC$6*Inputs!K$37</f>
        <v>17375.796575092481</v>
      </c>
      <c r="AP1405">
        <f>AH1405/'Totals and Drop Down Lists'!AD$6*Inputs!L$37</f>
        <v>19417.299062817634</v>
      </c>
      <c r="AQ1405">
        <f>IF(OR($D1405="51",$D1405="52",$D1405="61"),(AA1405/'Totals and Drop Down Lists'!W$4)*Inputs!E$38,0)</f>
        <v>0</v>
      </c>
      <c r="AR1405">
        <f>IF(OR($D1405="51",$D1405="52",$D1405="61"),(AB1405/'Totals and Drop Down Lists'!X$4)*Inputs!F$38,0)</f>
        <v>0</v>
      </c>
      <c r="AS1405">
        <f>IF(OR($D1405="51",$D1405="52",$D1405="61"),(AC1405/'Totals and Drop Down Lists'!Y$4)*Inputs!G$38,0)</f>
        <v>0</v>
      </c>
      <c r="AT1405">
        <f>IF(OR($D1405="51",$D1405="52",$D1405="61"),(AD1405/'Totals and Drop Down Lists'!Z$4)*Inputs!H$38,0)</f>
        <v>0</v>
      </c>
      <c r="AU1405">
        <f>IF(OR($D1405="51",$D1405="52",$D1405="61"),(AE1405/'Totals and Drop Down Lists'!AA$4)*Inputs!I$38,0)</f>
        <v>0</v>
      </c>
      <c r="AV1405">
        <f>IF(OR($D1405="51",$D1405="52",$D1405="61"),(AF1405/'Totals and Drop Down Lists'!AB$4)*Inputs!J$38,0)</f>
        <v>0</v>
      </c>
      <c r="AW1405">
        <f>IF(OR($D1405="51",$D1405="52",$D1405="61"),(AG1405/'Totals and Drop Down Lists'!AC$4)*Inputs!K$38,0)</f>
        <v>0</v>
      </c>
      <c r="AX1405">
        <f>IF(OR($D1405="51",$D1405="52",$D1405="61"),(AH1405/'Totals and Drop Down Lists'!AD$4)*Inputs!L$38,0)</f>
        <v>0</v>
      </c>
      <c r="AY1405">
        <f>IF(OR($D1405="51",$D1405="52",$D1405="61"),0,(AA1405/'Totals and Drop Down Lists'!W$5)*Inputs!E$39)</f>
        <v>0</v>
      </c>
      <c r="AZ1405">
        <f>IF(OR($D1405="51",$D1405="52",$D1405="61"),0,(AB1405/'Totals and Drop Down Lists'!X$5)*Inputs!F$39)</f>
        <v>0</v>
      </c>
      <c r="BA1405">
        <f>IF(OR($D1405="51",$D1405="52",$D1405="61"),0,(AC1405/'Totals and Drop Down Lists'!Y$5)*Inputs!G$39)</f>
        <v>0</v>
      </c>
      <c r="BB1405">
        <f>IF(OR($D1405="51",$D1405="52",$D1405="61"),0,(AD1405/'Totals and Drop Down Lists'!Z$5)*Inputs!H$39)</f>
        <v>0</v>
      </c>
      <c r="BC1405">
        <f>IF(OR($D1405="51",$D1405="52",$D1405="61"),0,(AE1405/'Totals and Drop Down Lists'!AA$5)*Inputs!I$39)</f>
        <v>0</v>
      </c>
      <c r="BD1405">
        <f>IF(OR($D1405="51",$D1405="52",$D1405="61"),0,(AF1405/'Totals and Drop Down Lists'!AB$5)*Inputs!J$39)</f>
        <v>0</v>
      </c>
      <c r="BE1405">
        <f>IF(OR($D1405="51",$D1405="52",$D1405="61"),0,(AG1405/'Totals and Drop Down Lists'!AC$5)*Inputs!K$39)</f>
        <v>0</v>
      </c>
      <c r="BF1405">
        <f>IF(OR($D1405="51",$D1405="52",$D1405="61"),0,(AH1405/'Totals and Drop Down Lists'!AD$5)*Inputs!L$39)</f>
        <v>0</v>
      </c>
      <c r="BG1405" s="10">
        <f t="shared" si="190"/>
        <v>137427.4144599213</v>
      </c>
    </row>
    <row r="1406" spans="1:59" ht="28.8">
      <c r="A1406" s="1" t="s">
        <v>7461</v>
      </c>
      <c r="B1406" s="1" t="s">
        <v>2670</v>
      </c>
      <c r="C1406" s="1" t="s">
        <v>2749</v>
      </c>
      <c r="D1406" s="1" t="s">
        <v>25</v>
      </c>
      <c r="E1406" s="1" t="s">
        <v>2750</v>
      </c>
      <c r="F1406" s="2">
        <v>25833</v>
      </c>
      <c r="G1406" s="2">
        <v>341</v>
      </c>
      <c r="H1406" s="2">
        <v>3</v>
      </c>
      <c r="I1406" s="2">
        <v>5884</v>
      </c>
      <c r="J1406" s="2">
        <v>9897</v>
      </c>
      <c r="K1406" s="2">
        <v>2739</v>
      </c>
      <c r="L1406" s="2">
        <v>129</v>
      </c>
      <c r="M1406" s="2">
        <v>0</v>
      </c>
      <c r="N1406" s="2">
        <v>0</v>
      </c>
      <c r="O1406" s="2">
        <v>54</v>
      </c>
      <c r="P1406" s="2">
        <v>15</v>
      </c>
      <c r="Q1406" s="2">
        <v>0</v>
      </c>
      <c r="R1406" s="2">
        <v>1000</v>
      </c>
      <c r="S1406" s="2">
        <v>1216200</v>
      </c>
      <c r="T1406" s="2">
        <v>71605900</v>
      </c>
      <c r="U1406" s="2">
        <v>117</v>
      </c>
      <c r="V1406" s="2">
        <v>250</v>
      </c>
      <c r="W1406" s="2">
        <v>10</v>
      </c>
      <c r="X1406" s="2">
        <v>534</v>
      </c>
      <c r="Y1406" s="2">
        <v>55</v>
      </c>
      <c r="Z1406" s="2">
        <v>259</v>
      </c>
      <c r="AA1406" s="9">
        <f t="shared" si="191"/>
        <v>25833</v>
      </c>
      <c r="AB1406" s="9">
        <f t="shared" si="192"/>
        <v>5540</v>
      </c>
      <c r="AC1406" s="9">
        <f t="shared" si="193"/>
        <v>1198</v>
      </c>
      <c r="AD1406" s="9">
        <f t="shared" si="194"/>
        <v>1000</v>
      </c>
      <c r="AE1406" s="44">
        <f t="shared" si="195"/>
        <v>5.2939066655614441E-5</v>
      </c>
      <c r="AF1406" s="9">
        <f t="shared" si="196"/>
        <v>274</v>
      </c>
      <c r="AG1406" s="9">
        <f t="shared" si="189"/>
        <v>314</v>
      </c>
      <c r="AH1406" s="44">
        <f t="shared" si="197"/>
        <v>3.2334726835394876E-5</v>
      </c>
      <c r="AI1406">
        <f>AA1406/'Totals and Drop Down Lists'!W$6*Inputs!E$37</f>
        <v>23434.158137902359</v>
      </c>
      <c r="AJ1406">
        <f>AB1406/'Totals and Drop Down Lists'!X$6*Inputs!F$37</f>
        <v>18228.744992473323</v>
      </c>
      <c r="AK1406">
        <f>AC1406/'Totals and Drop Down Lists'!Y$6*Inputs!G$37</f>
        <v>7897.6206680063997</v>
      </c>
      <c r="AL1406">
        <f>AD1406/'Totals and Drop Down Lists'!Z$6*Inputs!H$37</f>
        <v>8017.5012699938889</v>
      </c>
      <c r="AM1406">
        <f>AE1406/'Totals and Drop Down Lists'!AA$6*Inputs!I$37</f>
        <v>6590.3500165376045</v>
      </c>
      <c r="AN1406">
        <f>AF1406/'Totals and Drop Down Lists'!AB$6*Inputs!J$37</f>
        <v>5468.1339204544593</v>
      </c>
      <c r="AO1406">
        <f>AG1406/'Totals and Drop Down Lists'!AC$6*Inputs!K$37</f>
        <v>5847.802920234768</v>
      </c>
      <c r="AP1406">
        <f>AH1406/'Totals and Drop Down Lists'!AD$6*Inputs!L$37</f>
        <v>7609.3283253218578</v>
      </c>
      <c r="AQ1406">
        <f>IF(OR($D1406="51",$D1406="52",$D1406="61"),(AA1406/'Totals and Drop Down Lists'!W$4)*Inputs!E$38,0)</f>
        <v>0</v>
      </c>
      <c r="AR1406">
        <f>IF(OR($D1406="51",$D1406="52",$D1406="61"),(AB1406/'Totals and Drop Down Lists'!X$4)*Inputs!F$38,0)</f>
        <v>0</v>
      </c>
      <c r="AS1406">
        <f>IF(OR($D1406="51",$D1406="52",$D1406="61"),(AC1406/'Totals and Drop Down Lists'!Y$4)*Inputs!G$38,0)</f>
        <v>0</v>
      </c>
      <c r="AT1406">
        <f>IF(OR($D1406="51",$D1406="52",$D1406="61"),(AD1406/'Totals and Drop Down Lists'!Z$4)*Inputs!H$38,0)</f>
        <v>0</v>
      </c>
      <c r="AU1406">
        <f>IF(OR($D1406="51",$D1406="52",$D1406="61"),(AE1406/'Totals and Drop Down Lists'!AA$4)*Inputs!I$38,0)</f>
        <v>0</v>
      </c>
      <c r="AV1406">
        <f>IF(OR($D1406="51",$D1406="52",$D1406="61"),(AF1406/'Totals and Drop Down Lists'!AB$4)*Inputs!J$38,0)</f>
        <v>0</v>
      </c>
      <c r="AW1406">
        <f>IF(OR($D1406="51",$D1406="52",$D1406="61"),(AG1406/'Totals and Drop Down Lists'!AC$4)*Inputs!K$38,0)</f>
        <v>0</v>
      </c>
      <c r="AX1406">
        <f>IF(OR($D1406="51",$D1406="52",$D1406="61"),(AH1406/'Totals and Drop Down Lists'!AD$4)*Inputs!L$38,0)</f>
        <v>0</v>
      </c>
      <c r="AY1406">
        <f>IF(OR($D1406="51",$D1406="52",$D1406="61"),0,(AA1406/'Totals and Drop Down Lists'!W$5)*Inputs!E$39)</f>
        <v>0</v>
      </c>
      <c r="AZ1406">
        <f>IF(OR($D1406="51",$D1406="52",$D1406="61"),0,(AB1406/'Totals and Drop Down Lists'!X$5)*Inputs!F$39)</f>
        <v>0</v>
      </c>
      <c r="BA1406">
        <f>IF(OR($D1406="51",$D1406="52",$D1406="61"),0,(AC1406/'Totals and Drop Down Lists'!Y$5)*Inputs!G$39)</f>
        <v>0</v>
      </c>
      <c r="BB1406">
        <f>IF(OR($D1406="51",$D1406="52",$D1406="61"),0,(AD1406/'Totals and Drop Down Lists'!Z$5)*Inputs!H$39)</f>
        <v>0</v>
      </c>
      <c r="BC1406">
        <f>IF(OR($D1406="51",$D1406="52",$D1406="61"),0,(AE1406/'Totals and Drop Down Lists'!AA$5)*Inputs!I$39)</f>
        <v>0</v>
      </c>
      <c r="BD1406">
        <f>IF(OR($D1406="51",$D1406="52",$D1406="61"),0,(AF1406/'Totals and Drop Down Lists'!AB$5)*Inputs!J$39)</f>
        <v>0</v>
      </c>
      <c r="BE1406">
        <f>IF(OR($D1406="51",$D1406="52",$D1406="61"),0,(AG1406/'Totals and Drop Down Lists'!AC$5)*Inputs!K$39)</f>
        <v>0</v>
      </c>
      <c r="BF1406">
        <f>IF(OR($D1406="51",$D1406="52",$D1406="61"),0,(AH1406/'Totals and Drop Down Lists'!AD$5)*Inputs!L$39)</f>
        <v>0</v>
      </c>
      <c r="BG1406" s="10">
        <f t="shared" si="190"/>
        <v>83093.640250924655</v>
      </c>
    </row>
    <row r="1407" spans="1:59" ht="28.8">
      <c r="A1407" s="1" t="s">
        <v>7461</v>
      </c>
      <c r="B1407" s="1" t="s">
        <v>2670</v>
      </c>
      <c r="C1407" s="1" t="s">
        <v>2751</v>
      </c>
      <c r="D1407" s="1" t="s">
        <v>25</v>
      </c>
      <c r="E1407" s="1" t="s">
        <v>2752</v>
      </c>
      <c r="F1407" s="2">
        <v>11252</v>
      </c>
      <c r="G1407" s="2">
        <v>88</v>
      </c>
      <c r="H1407" s="2">
        <v>0</v>
      </c>
      <c r="I1407" s="2">
        <v>2432</v>
      </c>
      <c r="J1407" s="2">
        <v>4495</v>
      </c>
      <c r="K1407" s="2">
        <v>1046</v>
      </c>
      <c r="L1407" s="2">
        <v>34</v>
      </c>
      <c r="M1407" s="2">
        <v>0</v>
      </c>
      <c r="N1407" s="2">
        <v>0</v>
      </c>
      <c r="O1407" s="2">
        <v>18</v>
      </c>
      <c r="P1407" s="2">
        <v>4</v>
      </c>
      <c r="Q1407" s="2">
        <v>0</v>
      </c>
      <c r="R1407" s="2">
        <v>511</v>
      </c>
      <c r="S1407" s="2">
        <v>387500</v>
      </c>
      <c r="T1407" s="2">
        <v>21819800</v>
      </c>
      <c r="U1407" s="2">
        <v>56</v>
      </c>
      <c r="V1407" s="2">
        <v>180</v>
      </c>
      <c r="W1407" s="2">
        <v>45</v>
      </c>
      <c r="X1407" s="2">
        <v>410</v>
      </c>
      <c r="Y1407" s="2">
        <v>49</v>
      </c>
      <c r="Z1407" s="2">
        <v>145</v>
      </c>
      <c r="AA1407" s="9">
        <f t="shared" si="191"/>
        <v>11252</v>
      </c>
      <c r="AB1407" s="9">
        <f t="shared" si="192"/>
        <v>2344</v>
      </c>
      <c r="AC1407" s="9">
        <f t="shared" si="193"/>
        <v>567</v>
      </c>
      <c r="AD1407" s="9">
        <f t="shared" si="194"/>
        <v>511</v>
      </c>
      <c r="AE1407" s="44">
        <f t="shared" si="195"/>
        <v>1.6999238180289074E-5</v>
      </c>
      <c r="AF1407" s="9">
        <f t="shared" si="196"/>
        <v>185</v>
      </c>
      <c r="AG1407" s="9">
        <f t="shared" si="189"/>
        <v>194</v>
      </c>
      <c r="AH1407" s="44">
        <f t="shared" si="197"/>
        <v>1.6797892773885254E-5</v>
      </c>
      <c r="AI1407">
        <f>AA1407/'Totals and Drop Down Lists'!W$6*Inputs!E$37</f>
        <v>10207.143861250237</v>
      </c>
      <c r="AJ1407">
        <f>AB1407/'Totals and Drop Down Lists'!X$6*Inputs!F$37</f>
        <v>7712.6675563822155</v>
      </c>
      <c r="AK1407">
        <f>AC1407/'Totals and Drop Down Lists'!Y$6*Inputs!G$37</f>
        <v>3737.8555248410926</v>
      </c>
      <c r="AL1407">
        <f>AD1407/'Totals and Drop Down Lists'!Z$6*Inputs!H$37</f>
        <v>4096.9431489668777</v>
      </c>
      <c r="AM1407">
        <f>AE1407/'Totals and Drop Down Lists'!AA$6*Inputs!I$37</f>
        <v>2116.2241176519378</v>
      </c>
      <c r="AN1407">
        <f>AF1407/'Totals and Drop Down Lists'!AB$6*Inputs!J$37</f>
        <v>3691.9882309637774</v>
      </c>
      <c r="AO1407">
        <f>AG1407/'Totals and Drop Down Lists'!AC$6*Inputs!K$37</f>
        <v>3612.9737787437743</v>
      </c>
      <c r="AP1407">
        <f>AH1407/'Totals and Drop Down Lists'!AD$6*Inputs!L$37</f>
        <v>3953.0465787058024</v>
      </c>
      <c r="AQ1407">
        <f>IF(OR($D1407="51",$D1407="52",$D1407="61"),(AA1407/'Totals and Drop Down Lists'!W$4)*Inputs!E$38,0)</f>
        <v>0</v>
      </c>
      <c r="AR1407">
        <f>IF(OR($D1407="51",$D1407="52",$D1407="61"),(AB1407/'Totals and Drop Down Lists'!X$4)*Inputs!F$38,0)</f>
        <v>0</v>
      </c>
      <c r="AS1407">
        <f>IF(OR($D1407="51",$D1407="52",$D1407="61"),(AC1407/'Totals and Drop Down Lists'!Y$4)*Inputs!G$38,0)</f>
        <v>0</v>
      </c>
      <c r="AT1407">
        <f>IF(OR($D1407="51",$D1407="52",$D1407="61"),(AD1407/'Totals and Drop Down Lists'!Z$4)*Inputs!H$38,0)</f>
        <v>0</v>
      </c>
      <c r="AU1407">
        <f>IF(OR($D1407="51",$D1407="52",$D1407="61"),(AE1407/'Totals and Drop Down Lists'!AA$4)*Inputs!I$38,0)</f>
        <v>0</v>
      </c>
      <c r="AV1407">
        <f>IF(OR($D1407="51",$D1407="52",$D1407="61"),(AF1407/'Totals and Drop Down Lists'!AB$4)*Inputs!J$38,0)</f>
        <v>0</v>
      </c>
      <c r="AW1407">
        <f>IF(OR($D1407="51",$D1407="52",$D1407="61"),(AG1407/'Totals and Drop Down Lists'!AC$4)*Inputs!K$38,0)</f>
        <v>0</v>
      </c>
      <c r="AX1407">
        <f>IF(OR($D1407="51",$D1407="52",$D1407="61"),(AH1407/'Totals and Drop Down Lists'!AD$4)*Inputs!L$38,0)</f>
        <v>0</v>
      </c>
      <c r="AY1407">
        <f>IF(OR($D1407="51",$D1407="52",$D1407="61"),0,(AA1407/'Totals and Drop Down Lists'!W$5)*Inputs!E$39)</f>
        <v>0</v>
      </c>
      <c r="AZ1407">
        <f>IF(OR($D1407="51",$D1407="52",$D1407="61"),0,(AB1407/'Totals and Drop Down Lists'!X$5)*Inputs!F$39)</f>
        <v>0</v>
      </c>
      <c r="BA1407">
        <f>IF(OR($D1407="51",$D1407="52",$D1407="61"),0,(AC1407/'Totals and Drop Down Lists'!Y$5)*Inputs!G$39)</f>
        <v>0</v>
      </c>
      <c r="BB1407">
        <f>IF(OR($D1407="51",$D1407="52",$D1407="61"),0,(AD1407/'Totals and Drop Down Lists'!Z$5)*Inputs!H$39)</f>
        <v>0</v>
      </c>
      <c r="BC1407">
        <f>IF(OR($D1407="51",$D1407="52",$D1407="61"),0,(AE1407/'Totals and Drop Down Lists'!AA$5)*Inputs!I$39)</f>
        <v>0</v>
      </c>
      <c r="BD1407">
        <f>IF(OR($D1407="51",$D1407="52",$D1407="61"),0,(AF1407/'Totals and Drop Down Lists'!AB$5)*Inputs!J$39)</f>
        <v>0</v>
      </c>
      <c r="BE1407">
        <f>IF(OR($D1407="51",$D1407="52",$D1407="61"),0,(AG1407/'Totals and Drop Down Lists'!AC$5)*Inputs!K$39)</f>
        <v>0</v>
      </c>
      <c r="BF1407">
        <f>IF(OR($D1407="51",$D1407="52",$D1407="61"),0,(AH1407/'Totals and Drop Down Lists'!AD$5)*Inputs!L$39)</f>
        <v>0</v>
      </c>
      <c r="BG1407" s="10">
        <f t="shared" si="190"/>
        <v>39128.84279750572</v>
      </c>
    </row>
    <row r="1408" spans="1:59" ht="28.8">
      <c r="A1408" s="1" t="s">
        <v>7461</v>
      </c>
      <c r="B1408" s="1" t="s">
        <v>2670</v>
      </c>
      <c r="C1408" s="1" t="s">
        <v>2753</v>
      </c>
      <c r="D1408" s="1" t="s">
        <v>25</v>
      </c>
      <c r="E1408" s="1" t="s">
        <v>2754</v>
      </c>
      <c r="F1408" s="2">
        <v>36822</v>
      </c>
      <c r="G1408" s="2">
        <v>282</v>
      </c>
      <c r="H1408" s="2">
        <v>49</v>
      </c>
      <c r="I1408" s="2">
        <v>6464</v>
      </c>
      <c r="J1408" s="2">
        <v>14465</v>
      </c>
      <c r="K1408" s="2">
        <v>3413</v>
      </c>
      <c r="L1408" s="2">
        <v>121</v>
      </c>
      <c r="M1408" s="2">
        <v>18</v>
      </c>
      <c r="N1408" s="2">
        <v>0</v>
      </c>
      <c r="O1408" s="2">
        <v>131</v>
      </c>
      <c r="P1408" s="2">
        <v>21</v>
      </c>
      <c r="Q1408" s="2">
        <v>0</v>
      </c>
      <c r="R1408" s="2">
        <v>1858</v>
      </c>
      <c r="S1408" s="2">
        <v>1715600</v>
      </c>
      <c r="T1408" s="2">
        <v>105287800</v>
      </c>
      <c r="U1408" s="2">
        <v>127</v>
      </c>
      <c r="V1408" s="2">
        <v>278</v>
      </c>
      <c r="W1408" s="2">
        <v>15</v>
      </c>
      <c r="X1408" s="2">
        <v>1059</v>
      </c>
      <c r="Y1408" s="2">
        <v>28</v>
      </c>
      <c r="Z1408" s="2">
        <v>703</v>
      </c>
      <c r="AA1408" s="9">
        <f t="shared" si="191"/>
        <v>36822</v>
      </c>
      <c r="AB1408" s="9">
        <f t="shared" si="192"/>
        <v>6133</v>
      </c>
      <c r="AC1408" s="9">
        <f t="shared" si="193"/>
        <v>2149</v>
      </c>
      <c r="AD1408" s="9">
        <f t="shared" si="194"/>
        <v>1858</v>
      </c>
      <c r="AE1408" s="44">
        <f t="shared" si="195"/>
        <v>5.6240597310477647E-5</v>
      </c>
      <c r="AF1408" s="9">
        <f t="shared" si="196"/>
        <v>766</v>
      </c>
      <c r="AG1408" s="9">
        <f t="shared" si="189"/>
        <v>731</v>
      </c>
      <c r="AH1408" s="44">
        <f t="shared" si="197"/>
        <v>6.4178019897738237E-5</v>
      </c>
      <c r="AI1408">
        <f>AA1408/'Totals and Drop Down Lists'!W$6*Inputs!E$37</f>
        <v>33402.724072072182</v>
      </c>
      <c r="AJ1408">
        <f>AB1408/'Totals and Drop Down Lists'!X$6*Inputs!F$37</f>
        <v>20179.944591848176</v>
      </c>
      <c r="AK1408">
        <f>AC1408/'Totals and Drop Down Lists'!Y$6*Inputs!G$37</f>
        <v>14166.933902792782</v>
      </c>
      <c r="AL1408">
        <f>AD1408/'Totals and Drop Down Lists'!Z$6*Inputs!H$37</f>
        <v>14896.517359648644</v>
      </c>
      <c r="AM1408">
        <f>AE1408/'Totals and Drop Down Lists'!AA$6*Inputs!I$37</f>
        <v>7001.3554229498768</v>
      </c>
      <c r="AN1408">
        <f>AF1408/'Totals and Drop Down Lists'!AB$6*Inputs!J$37</f>
        <v>15286.826945504072</v>
      </c>
      <c r="AO1408">
        <f>AG1408/'Totals and Drop Down Lists'!AC$6*Inputs!K$37</f>
        <v>13613.834186915974</v>
      </c>
      <c r="AP1408">
        <f>AH1408/'Totals and Drop Down Lists'!AD$6*Inputs!L$37</f>
        <v>15103.007585527528</v>
      </c>
      <c r="AQ1408">
        <f>IF(OR($D1408="51",$D1408="52",$D1408="61"),(AA1408/'Totals and Drop Down Lists'!W$4)*Inputs!E$38,0)</f>
        <v>0</v>
      </c>
      <c r="AR1408">
        <f>IF(OR($D1408="51",$D1408="52",$D1408="61"),(AB1408/'Totals and Drop Down Lists'!X$4)*Inputs!F$38,0)</f>
        <v>0</v>
      </c>
      <c r="AS1408">
        <f>IF(OR($D1408="51",$D1408="52",$D1408="61"),(AC1408/'Totals and Drop Down Lists'!Y$4)*Inputs!G$38,0)</f>
        <v>0</v>
      </c>
      <c r="AT1408">
        <f>IF(OR($D1408="51",$D1408="52",$D1408="61"),(AD1408/'Totals and Drop Down Lists'!Z$4)*Inputs!H$38,0)</f>
        <v>0</v>
      </c>
      <c r="AU1408">
        <f>IF(OR($D1408="51",$D1408="52",$D1408="61"),(AE1408/'Totals and Drop Down Lists'!AA$4)*Inputs!I$38,0)</f>
        <v>0</v>
      </c>
      <c r="AV1408">
        <f>IF(OR($D1408="51",$D1408="52",$D1408="61"),(AF1408/'Totals and Drop Down Lists'!AB$4)*Inputs!J$38,0)</f>
        <v>0</v>
      </c>
      <c r="AW1408">
        <f>IF(OR($D1408="51",$D1408="52",$D1408="61"),(AG1408/'Totals and Drop Down Lists'!AC$4)*Inputs!K$38,0)</f>
        <v>0</v>
      </c>
      <c r="AX1408">
        <f>IF(OR($D1408="51",$D1408="52",$D1408="61"),(AH1408/'Totals and Drop Down Lists'!AD$4)*Inputs!L$38,0)</f>
        <v>0</v>
      </c>
      <c r="AY1408">
        <f>IF(OR($D1408="51",$D1408="52",$D1408="61"),0,(AA1408/'Totals and Drop Down Lists'!W$5)*Inputs!E$39)</f>
        <v>0</v>
      </c>
      <c r="AZ1408">
        <f>IF(OR($D1408="51",$D1408="52",$D1408="61"),0,(AB1408/'Totals and Drop Down Lists'!X$5)*Inputs!F$39)</f>
        <v>0</v>
      </c>
      <c r="BA1408">
        <f>IF(OR($D1408="51",$D1408="52",$D1408="61"),0,(AC1408/'Totals and Drop Down Lists'!Y$5)*Inputs!G$39)</f>
        <v>0</v>
      </c>
      <c r="BB1408">
        <f>IF(OR($D1408="51",$D1408="52",$D1408="61"),0,(AD1408/'Totals and Drop Down Lists'!Z$5)*Inputs!H$39)</f>
        <v>0</v>
      </c>
      <c r="BC1408">
        <f>IF(OR($D1408="51",$D1408="52",$D1408="61"),0,(AE1408/'Totals and Drop Down Lists'!AA$5)*Inputs!I$39)</f>
        <v>0</v>
      </c>
      <c r="BD1408">
        <f>IF(OR($D1408="51",$D1408="52",$D1408="61"),0,(AF1408/'Totals and Drop Down Lists'!AB$5)*Inputs!J$39)</f>
        <v>0</v>
      </c>
      <c r="BE1408">
        <f>IF(OR($D1408="51",$D1408="52",$D1408="61"),0,(AG1408/'Totals and Drop Down Lists'!AC$5)*Inputs!K$39)</f>
        <v>0</v>
      </c>
      <c r="BF1408">
        <f>IF(OR($D1408="51",$D1408="52",$D1408="61"),0,(AH1408/'Totals and Drop Down Lists'!AD$5)*Inputs!L$39)</f>
        <v>0</v>
      </c>
      <c r="BG1408" s="10">
        <f t="shared" si="190"/>
        <v>133651.14406725924</v>
      </c>
    </row>
    <row r="1409" spans="1:59" ht="28.8">
      <c r="A1409" s="1" t="s">
        <v>7461</v>
      </c>
      <c r="B1409" s="1" t="s">
        <v>2670</v>
      </c>
      <c r="C1409" s="1" t="s">
        <v>227</v>
      </c>
      <c r="D1409" s="1" t="s">
        <v>25</v>
      </c>
      <c r="E1409" s="1" t="s">
        <v>2755</v>
      </c>
      <c r="F1409" s="2">
        <v>8608</v>
      </c>
      <c r="G1409" s="2">
        <v>42</v>
      </c>
      <c r="H1409" s="2">
        <v>0</v>
      </c>
      <c r="I1409" s="2">
        <v>1215</v>
      </c>
      <c r="J1409" s="2">
        <v>3361</v>
      </c>
      <c r="K1409" s="2">
        <v>662</v>
      </c>
      <c r="L1409" s="2">
        <v>30</v>
      </c>
      <c r="M1409" s="2">
        <v>0</v>
      </c>
      <c r="N1409" s="2">
        <v>20</v>
      </c>
      <c r="O1409" s="2">
        <v>15</v>
      </c>
      <c r="P1409" s="2">
        <v>0</v>
      </c>
      <c r="Q1409" s="2">
        <v>0</v>
      </c>
      <c r="R1409" s="2">
        <v>347</v>
      </c>
      <c r="S1409" s="2">
        <v>258600</v>
      </c>
      <c r="T1409" s="2">
        <v>21289700</v>
      </c>
      <c r="U1409" s="2">
        <v>74</v>
      </c>
      <c r="V1409" s="2">
        <v>105</v>
      </c>
      <c r="W1409" s="2">
        <v>29</v>
      </c>
      <c r="X1409" s="2">
        <v>160</v>
      </c>
      <c r="Y1409" s="2">
        <v>39</v>
      </c>
      <c r="Z1409" s="2">
        <v>35</v>
      </c>
      <c r="AA1409" s="9">
        <f t="shared" si="191"/>
        <v>8608</v>
      </c>
      <c r="AB1409" s="9">
        <f t="shared" si="192"/>
        <v>1173</v>
      </c>
      <c r="AC1409" s="9">
        <f t="shared" si="193"/>
        <v>412</v>
      </c>
      <c r="AD1409" s="9">
        <f t="shared" si="194"/>
        <v>347</v>
      </c>
      <c r="AE1409" s="44">
        <f t="shared" si="195"/>
        <v>9.1063272301735937E-6</v>
      </c>
      <c r="AF1409" s="9">
        <f t="shared" si="196"/>
        <v>26</v>
      </c>
      <c r="AG1409" s="9">
        <f t="shared" si="189"/>
        <v>74</v>
      </c>
      <c r="AH1409" s="44">
        <f t="shared" si="197"/>
        <v>5.4234080700232141E-6</v>
      </c>
      <c r="AI1409">
        <f>AA1409/'Totals and Drop Down Lists'!W$6*Inputs!E$37</f>
        <v>7808.6646247460039</v>
      </c>
      <c r="AJ1409">
        <f>AB1409/'Totals and Drop Down Lists'!X$6*Inputs!F$37</f>
        <v>3859.6241653738643</v>
      </c>
      <c r="AK1409">
        <f>AC1409/'Totals and Drop Down Lists'!Y$6*Inputs!G$37</f>
        <v>2716.0431679621338</v>
      </c>
      <c r="AL1409">
        <f>AD1409/'Totals and Drop Down Lists'!Z$6*Inputs!H$37</f>
        <v>2782.0729406878795</v>
      </c>
      <c r="AM1409">
        <f>AE1409/'Totals and Drop Down Lists'!AA$6*Inputs!I$37</f>
        <v>1133.6407610353408</v>
      </c>
      <c r="AN1409">
        <f>AF1409/'Totals and Drop Down Lists'!AB$6*Inputs!J$37</f>
        <v>518.87402164896332</v>
      </c>
      <c r="AO1409">
        <f>AG1409/'Totals and Drop Down Lists'!AC$6*Inputs!K$37</f>
        <v>1378.1446372527798</v>
      </c>
      <c r="AP1409">
        <f>AH1409/'Totals and Drop Down Lists'!AD$6*Inputs!L$37</f>
        <v>1276.2901278582215</v>
      </c>
      <c r="AQ1409">
        <f>IF(OR($D1409="51",$D1409="52",$D1409="61"),(AA1409/'Totals and Drop Down Lists'!W$4)*Inputs!E$38,0)</f>
        <v>0</v>
      </c>
      <c r="AR1409">
        <f>IF(OR($D1409="51",$D1409="52",$D1409="61"),(AB1409/'Totals and Drop Down Lists'!X$4)*Inputs!F$38,0)</f>
        <v>0</v>
      </c>
      <c r="AS1409">
        <f>IF(OR($D1409="51",$D1409="52",$D1409="61"),(AC1409/'Totals and Drop Down Lists'!Y$4)*Inputs!G$38,0)</f>
        <v>0</v>
      </c>
      <c r="AT1409">
        <f>IF(OR($D1409="51",$D1409="52",$D1409="61"),(AD1409/'Totals and Drop Down Lists'!Z$4)*Inputs!H$38,0)</f>
        <v>0</v>
      </c>
      <c r="AU1409">
        <f>IF(OR($D1409="51",$D1409="52",$D1409="61"),(AE1409/'Totals and Drop Down Lists'!AA$4)*Inputs!I$38,0)</f>
        <v>0</v>
      </c>
      <c r="AV1409">
        <f>IF(OR($D1409="51",$D1409="52",$D1409="61"),(AF1409/'Totals and Drop Down Lists'!AB$4)*Inputs!J$38,0)</f>
        <v>0</v>
      </c>
      <c r="AW1409">
        <f>IF(OR($D1409="51",$D1409="52",$D1409="61"),(AG1409/'Totals and Drop Down Lists'!AC$4)*Inputs!K$38,0)</f>
        <v>0</v>
      </c>
      <c r="AX1409">
        <f>IF(OR($D1409="51",$D1409="52",$D1409="61"),(AH1409/'Totals and Drop Down Lists'!AD$4)*Inputs!L$38,0)</f>
        <v>0</v>
      </c>
      <c r="AY1409">
        <f>IF(OR($D1409="51",$D1409="52",$D1409="61"),0,(AA1409/'Totals and Drop Down Lists'!W$5)*Inputs!E$39)</f>
        <v>0</v>
      </c>
      <c r="AZ1409">
        <f>IF(OR($D1409="51",$D1409="52",$D1409="61"),0,(AB1409/'Totals and Drop Down Lists'!X$5)*Inputs!F$39)</f>
        <v>0</v>
      </c>
      <c r="BA1409">
        <f>IF(OR($D1409="51",$D1409="52",$D1409="61"),0,(AC1409/'Totals and Drop Down Lists'!Y$5)*Inputs!G$39)</f>
        <v>0</v>
      </c>
      <c r="BB1409">
        <f>IF(OR($D1409="51",$D1409="52",$D1409="61"),0,(AD1409/'Totals and Drop Down Lists'!Z$5)*Inputs!H$39)</f>
        <v>0</v>
      </c>
      <c r="BC1409">
        <f>IF(OR($D1409="51",$D1409="52",$D1409="61"),0,(AE1409/'Totals and Drop Down Lists'!AA$5)*Inputs!I$39)</f>
        <v>0</v>
      </c>
      <c r="BD1409">
        <f>IF(OR($D1409="51",$D1409="52",$D1409="61"),0,(AF1409/'Totals and Drop Down Lists'!AB$5)*Inputs!J$39)</f>
        <v>0</v>
      </c>
      <c r="BE1409">
        <f>IF(OR($D1409="51",$D1409="52",$D1409="61"),0,(AG1409/'Totals and Drop Down Lists'!AC$5)*Inputs!K$39)</f>
        <v>0</v>
      </c>
      <c r="BF1409">
        <f>IF(OR($D1409="51",$D1409="52",$D1409="61"),0,(AH1409/'Totals and Drop Down Lists'!AD$5)*Inputs!L$39)</f>
        <v>0</v>
      </c>
      <c r="BG1409" s="10">
        <f t="shared" si="190"/>
        <v>21473.354446565187</v>
      </c>
    </row>
    <row r="1410" spans="1:59" ht="28.8">
      <c r="A1410" s="1" t="s">
        <v>7461</v>
      </c>
      <c r="B1410" s="1" t="s">
        <v>2670</v>
      </c>
      <c r="C1410" s="1" t="s">
        <v>2309</v>
      </c>
      <c r="D1410" s="1" t="s">
        <v>58</v>
      </c>
      <c r="E1410" s="1" t="s">
        <v>2756</v>
      </c>
      <c r="F1410" s="2">
        <v>77271</v>
      </c>
      <c r="G1410" s="2">
        <v>919</v>
      </c>
      <c r="H1410" s="2">
        <v>50</v>
      </c>
      <c r="I1410" s="2">
        <v>11033</v>
      </c>
      <c r="J1410" s="2">
        <v>28007</v>
      </c>
      <c r="K1410" s="2">
        <v>9247</v>
      </c>
      <c r="L1410" s="2">
        <v>73</v>
      </c>
      <c r="M1410" s="2">
        <v>62</v>
      </c>
      <c r="N1410" s="2">
        <v>0</v>
      </c>
      <c r="O1410" s="2">
        <v>227</v>
      </c>
      <c r="P1410" s="2">
        <v>16</v>
      </c>
      <c r="Q1410" s="2">
        <v>11</v>
      </c>
      <c r="R1410" s="2">
        <v>1662</v>
      </c>
      <c r="S1410" s="2">
        <v>7324800</v>
      </c>
      <c r="T1410" s="2">
        <v>311252600</v>
      </c>
      <c r="U1410" s="2">
        <v>1115</v>
      </c>
      <c r="V1410" s="2">
        <v>287</v>
      </c>
      <c r="W1410" s="2">
        <v>325</v>
      </c>
      <c r="X1410" s="2">
        <v>1568</v>
      </c>
      <c r="Y1410" s="2">
        <v>213</v>
      </c>
      <c r="Z1410" s="2">
        <v>1124</v>
      </c>
      <c r="AA1410" s="9">
        <f t="shared" si="191"/>
        <v>77271</v>
      </c>
      <c r="AB1410" s="9">
        <f t="shared" si="192"/>
        <v>10064</v>
      </c>
      <c r="AC1410" s="9">
        <f t="shared" si="193"/>
        <v>2051</v>
      </c>
      <c r="AD1410" s="9">
        <f t="shared" si="194"/>
        <v>1662</v>
      </c>
      <c r="AE1410" s="44">
        <f t="shared" si="195"/>
        <v>2.1322145853731517E-4</v>
      </c>
      <c r="AF1410" s="9">
        <f t="shared" si="196"/>
        <v>956</v>
      </c>
      <c r="AG1410" s="9">
        <f t="shared" ref="AG1410:AG1473" si="198">Y1410+Z1410</f>
        <v>1337</v>
      </c>
      <c r="AH1410" s="44">
        <f t="shared" si="197"/>
        <v>1.642543045620935E-4</v>
      </c>
      <c r="AI1410">
        <f>AA1410/'Totals and Drop Down Lists'!W$6*Inputs!E$37</f>
        <v>70095.646400876911</v>
      </c>
      <c r="AJ1410">
        <f>AB1410/'Totals and Drop Down Lists'!X$6*Inputs!F$37</f>
        <v>33114.456607265616</v>
      </c>
      <c r="AK1410">
        <f>AC1410/'Totals and Drop Down Lists'!Y$6*Inputs!G$37</f>
        <v>13520.884799733827</v>
      </c>
      <c r="AL1410">
        <f>AD1410/'Totals and Drop Down Lists'!Z$6*Inputs!H$37</f>
        <v>13325.087110729843</v>
      </c>
      <c r="AM1410">
        <f>AE1410/'Totals and Drop Down Lists'!AA$6*Inputs!I$37</f>
        <v>26543.800855781403</v>
      </c>
      <c r="AN1410">
        <f>AF1410/'Totals and Drop Down Lists'!AB$6*Inputs!J$37</f>
        <v>19078.598642169574</v>
      </c>
      <c r="AO1410">
        <f>AG1410/'Totals and Drop Down Lists'!AC$6*Inputs!K$37</f>
        <v>24899.721351445496</v>
      </c>
      <c r="AP1410">
        <f>AH1410/'Totals and Drop Down Lists'!AD$6*Inputs!L$37</f>
        <v>38653.950553626739</v>
      </c>
      <c r="AQ1410">
        <f>IF(OR($D1410="51",$D1410="52",$D1410="61"),(AA1410/'Totals and Drop Down Lists'!W$4)*Inputs!E$38,0)</f>
        <v>0</v>
      </c>
      <c r="AR1410">
        <f>IF(OR($D1410="51",$D1410="52",$D1410="61"),(AB1410/'Totals and Drop Down Lists'!X$4)*Inputs!F$38,0)</f>
        <v>0</v>
      </c>
      <c r="AS1410">
        <f>IF(OR($D1410="51",$D1410="52",$D1410="61"),(AC1410/'Totals and Drop Down Lists'!Y$4)*Inputs!G$38,0)</f>
        <v>0</v>
      </c>
      <c r="AT1410">
        <f>IF(OR($D1410="51",$D1410="52",$D1410="61"),(AD1410/'Totals and Drop Down Lists'!Z$4)*Inputs!H$38,0)</f>
        <v>0</v>
      </c>
      <c r="AU1410">
        <f>IF(OR($D1410="51",$D1410="52",$D1410="61"),(AE1410/'Totals and Drop Down Lists'!AA$4)*Inputs!I$38,0)</f>
        <v>0</v>
      </c>
      <c r="AV1410">
        <f>IF(OR($D1410="51",$D1410="52",$D1410="61"),(AF1410/'Totals and Drop Down Lists'!AB$4)*Inputs!J$38,0)</f>
        <v>0</v>
      </c>
      <c r="AW1410">
        <f>IF(OR($D1410="51",$D1410="52",$D1410="61"),(AG1410/'Totals and Drop Down Lists'!AC$4)*Inputs!K$38,0)</f>
        <v>0</v>
      </c>
      <c r="AX1410">
        <f>IF(OR($D1410="51",$D1410="52",$D1410="61"),(AH1410/'Totals and Drop Down Lists'!AD$4)*Inputs!L$38,0)</f>
        <v>0</v>
      </c>
      <c r="AY1410">
        <f>IF(OR($D1410="51",$D1410="52",$D1410="61"),0,(AA1410/'Totals and Drop Down Lists'!W$5)*Inputs!E$39)</f>
        <v>0</v>
      </c>
      <c r="AZ1410">
        <f>IF(OR($D1410="51",$D1410="52",$D1410="61"),0,(AB1410/'Totals and Drop Down Lists'!X$5)*Inputs!F$39)</f>
        <v>0</v>
      </c>
      <c r="BA1410">
        <f>IF(OR($D1410="51",$D1410="52",$D1410="61"),0,(AC1410/'Totals and Drop Down Lists'!Y$5)*Inputs!G$39)</f>
        <v>0</v>
      </c>
      <c r="BB1410">
        <f>IF(OR($D1410="51",$D1410="52",$D1410="61"),0,(AD1410/'Totals and Drop Down Lists'!Z$5)*Inputs!H$39)</f>
        <v>0</v>
      </c>
      <c r="BC1410">
        <f>IF(OR($D1410="51",$D1410="52",$D1410="61"),0,(AE1410/'Totals and Drop Down Lists'!AA$5)*Inputs!I$39)</f>
        <v>0</v>
      </c>
      <c r="BD1410">
        <f>IF(OR($D1410="51",$D1410="52",$D1410="61"),0,(AF1410/'Totals and Drop Down Lists'!AB$5)*Inputs!J$39)</f>
        <v>0</v>
      </c>
      <c r="BE1410">
        <f>IF(OR($D1410="51",$D1410="52",$D1410="61"),0,(AG1410/'Totals and Drop Down Lists'!AC$5)*Inputs!K$39)</f>
        <v>0</v>
      </c>
      <c r="BF1410">
        <f>IF(OR($D1410="51",$D1410="52",$D1410="61"),0,(AH1410/'Totals and Drop Down Lists'!AD$5)*Inputs!L$39)</f>
        <v>0</v>
      </c>
      <c r="BG1410" s="10">
        <f t="shared" ref="BG1410:BG1473" si="199">SUM(AI1410:BF1410)</f>
        <v>239232.14632162947</v>
      </c>
    </row>
    <row r="1411" spans="1:59" ht="28.8">
      <c r="A1411" s="1" t="s">
        <v>7461</v>
      </c>
      <c r="B1411" s="1" t="s">
        <v>2670</v>
      </c>
      <c r="C1411" s="1" t="s">
        <v>2757</v>
      </c>
      <c r="D1411" s="1" t="s">
        <v>25</v>
      </c>
      <c r="E1411" s="1" t="s">
        <v>2758</v>
      </c>
      <c r="F1411" s="2">
        <v>29012</v>
      </c>
      <c r="G1411" s="2">
        <v>380</v>
      </c>
      <c r="H1411" s="2">
        <v>0</v>
      </c>
      <c r="I1411" s="2">
        <v>8943</v>
      </c>
      <c r="J1411" s="2">
        <v>11343</v>
      </c>
      <c r="K1411" s="2">
        <v>3429</v>
      </c>
      <c r="L1411" s="2">
        <v>81</v>
      </c>
      <c r="M1411" s="2">
        <v>23</v>
      </c>
      <c r="N1411" s="2">
        <v>4</v>
      </c>
      <c r="O1411" s="2">
        <v>52</v>
      </c>
      <c r="P1411" s="2">
        <v>114</v>
      </c>
      <c r="Q1411" s="2">
        <v>96</v>
      </c>
      <c r="R1411" s="2">
        <v>2044</v>
      </c>
      <c r="S1411" s="2">
        <v>1129800</v>
      </c>
      <c r="T1411" s="2">
        <v>82608500</v>
      </c>
      <c r="U1411" s="2">
        <v>422</v>
      </c>
      <c r="V1411" s="2">
        <v>474</v>
      </c>
      <c r="W1411" s="2">
        <v>140</v>
      </c>
      <c r="X1411" s="2">
        <v>964</v>
      </c>
      <c r="Y1411" s="2">
        <v>74</v>
      </c>
      <c r="Z1411" s="2">
        <v>423</v>
      </c>
      <c r="AA1411" s="9">
        <f t="shared" ref="AA1411:AA1474" si="200">F1411</f>
        <v>29012</v>
      </c>
      <c r="AB1411" s="9">
        <f t="shared" ref="AB1411:AB1474" si="201">I1411-G1411-H1411</f>
        <v>8563</v>
      </c>
      <c r="AC1411" s="9">
        <f t="shared" ref="AC1411:AC1474" si="202">L1411+M1411+N1411+O1411+P1411+Q1411+R1411</f>
        <v>2414</v>
      </c>
      <c r="AD1411" s="9">
        <f t="shared" ref="AD1411:AD1474" si="203">R1411</f>
        <v>2044</v>
      </c>
      <c r="AE1411" s="44">
        <f t="shared" ref="AE1411:AE1474" si="204">IF(ISERROR(((K1411^2)*SUM(J:J))/((SUM(K:K)^2)*J1411)), 0, ((K1411^2)*SUM(J:J))/((SUM(K:K)^2)*J1411))</f>
        <v>7.2394041780135353E-5</v>
      </c>
      <c r="AF1411" s="9">
        <f t="shared" ref="AF1411:AF1474" si="205">-IF((W1411+V1411-X1411)&gt;0, 0, (W1411+V1411-X1411))</f>
        <v>350</v>
      </c>
      <c r="AG1411" s="9">
        <f t="shared" si="198"/>
        <v>497</v>
      </c>
      <c r="AH1411" s="44">
        <f t="shared" ref="AH1411:AH1474" si="206">(K1411*SUM(J:J)*AG1411)/(J1411*SUM(K:K)*SUM(AG:AG))</f>
        <v>5.5904533532583828E-5</v>
      </c>
      <c r="AI1411">
        <f>AA1411/'Totals and Drop Down Lists'!W$6*Inputs!E$37</f>
        <v>26317.95749223177</v>
      </c>
      <c r="AJ1411">
        <f>AB1411/'Totals and Drop Down Lists'!X$6*Inputs!F$37</f>
        <v>28175.585445947487</v>
      </c>
      <c r="AK1411">
        <f>AC1411/'Totals and Drop Down Lists'!Y$6*Inputs!G$37</f>
        <v>15913.903416166484</v>
      </c>
      <c r="AL1411">
        <f>AD1411/'Totals and Drop Down Lists'!Z$6*Inputs!H$37</f>
        <v>16387.772595867511</v>
      </c>
      <c r="AM1411">
        <f>AE1411/'Totals and Drop Down Lists'!AA$6*Inputs!I$37</f>
        <v>9012.2872310280927</v>
      </c>
      <c r="AN1411">
        <f>AF1411/'Totals and Drop Down Lists'!AB$6*Inputs!J$37</f>
        <v>6984.8425991206595</v>
      </c>
      <c r="AO1411">
        <f>AG1411/'Totals and Drop Down Lists'!AC$6*Inputs!K$37</f>
        <v>9255.9173610085345</v>
      </c>
      <c r="AP1411">
        <f>AH1411/'Totals and Drop Down Lists'!AD$6*Inputs!L$37</f>
        <v>13156.008791691427</v>
      </c>
      <c r="AQ1411">
        <f>IF(OR($D1411="51",$D1411="52",$D1411="61"),(AA1411/'Totals and Drop Down Lists'!W$4)*Inputs!E$38,0)</f>
        <v>0</v>
      </c>
      <c r="AR1411">
        <f>IF(OR($D1411="51",$D1411="52",$D1411="61"),(AB1411/'Totals and Drop Down Lists'!X$4)*Inputs!F$38,0)</f>
        <v>0</v>
      </c>
      <c r="AS1411">
        <f>IF(OR($D1411="51",$D1411="52",$D1411="61"),(AC1411/'Totals and Drop Down Lists'!Y$4)*Inputs!G$38,0)</f>
        <v>0</v>
      </c>
      <c r="AT1411">
        <f>IF(OR($D1411="51",$D1411="52",$D1411="61"),(AD1411/'Totals and Drop Down Lists'!Z$4)*Inputs!H$38,0)</f>
        <v>0</v>
      </c>
      <c r="AU1411">
        <f>IF(OR($D1411="51",$D1411="52",$D1411="61"),(AE1411/'Totals and Drop Down Lists'!AA$4)*Inputs!I$38,0)</f>
        <v>0</v>
      </c>
      <c r="AV1411">
        <f>IF(OR($D1411="51",$D1411="52",$D1411="61"),(AF1411/'Totals and Drop Down Lists'!AB$4)*Inputs!J$38,0)</f>
        <v>0</v>
      </c>
      <c r="AW1411">
        <f>IF(OR($D1411="51",$D1411="52",$D1411="61"),(AG1411/'Totals and Drop Down Lists'!AC$4)*Inputs!K$38,0)</f>
        <v>0</v>
      </c>
      <c r="AX1411">
        <f>IF(OR($D1411="51",$D1411="52",$D1411="61"),(AH1411/'Totals and Drop Down Lists'!AD$4)*Inputs!L$38,0)</f>
        <v>0</v>
      </c>
      <c r="AY1411">
        <f>IF(OR($D1411="51",$D1411="52",$D1411="61"),0,(AA1411/'Totals and Drop Down Lists'!W$5)*Inputs!E$39)</f>
        <v>0</v>
      </c>
      <c r="AZ1411">
        <f>IF(OR($D1411="51",$D1411="52",$D1411="61"),0,(AB1411/'Totals and Drop Down Lists'!X$5)*Inputs!F$39)</f>
        <v>0</v>
      </c>
      <c r="BA1411">
        <f>IF(OR($D1411="51",$D1411="52",$D1411="61"),0,(AC1411/'Totals and Drop Down Lists'!Y$5)*Inputs!G$39)</f>
        <v>0</v>
      </c>
      <c r="BB1411">
        <f>IF(OR($D1411="51",$D1411="52",$D1411="61"),0,(AD1411/'Totals and Drop Down Lists'!Z$5)*Inputs!H$39)</f>
        <v>0</v>
      </c>
      <c r="BC1411">
        <f>IF(OR($D1411="51",$D1411="52",$D1411="61"),0,(AE1411/'Totals and Drop Down Lists'!AA$5)*Inputs!I$39)</f>
        <v>0</v>
      </c>
      <c r="BD1411">
        <f>IF(OR($D1411="51",$D1411="52",$D1411="61"),0,(AF1411/'Totals and Drop Down Lists'!AB$5)*Inputs!J$39)</f>
        <v>0</v>
      </c>
      <c r="BE1411">
        <f>IF(OR($D1411="51",$D1411="52",$D1411="61"),0,(AG1411/'Totals and Drop Down Lists'!AC$5)*Inputs!K$39)</f>
        <v>0</v>
      </c>
      <c r="BF1411">
        <f>IF(OR($D1411="51",$D1411="52",$D1411="61"),0,(AH1411/'Totals and Drop Down Lists'!AD$5)*Inputs!L$39)</f>
        <v>0</v>
      </c>
      <c r="BG1411" s="10">
        <f t="shared" si="199"/>
        <v>125204.27493306197</v>
      </c>
    </row>
    <row r="1412" spans="1:59" ht="28.8">
      <c r="A1412" s="1" t="s">
        <v>7461</v>
      </c>
      <c r="B1412" s="1" t="s">
        <v>2670</v>
      </c>
      <c r="C1412" s="1" t="s">
        <v>1857</v>
      </c>
      <c r="D1412" s="1" t="s">
        <v>25</v>
      </c>
      <c r="E1412" s="1" t="s">
        <v>2759</v>
      </c>
      <c r="F1412" s="2">
        <v>18693</v>
      </c>
      <c r="G1412" s="2">
        <v>276</v>
      </c>
      <c r="H1412" s="2">
        <v>29</v>
      </c>
      <c r="I1412" s="2">
        <v>4256</v>
      </c>
      <c r="J1412" s="2">
        <v>7179</v>
      </c>
      <c r="K1412" s="2">
        <v>2434</v>
      </c>
      <c r="L1412" s="2">
        <v>51</v>
      </c>
      <c r="M1412" s="2">
        <v>0</v>
      </c>
      <c r="N1412" s="2">
        <v>4</v>
      </c>
      <c r="O1412" s="2">
        <v>66</v>
      </c>
      <c r="P1412" s="2">
        <v>0</v>
      </c>
      <c r="Q1412" s="2">
        <v>0</v>
      </c>
      <c r="R1412" s="2">
        <v>1737</v>
      </c>
      <c r="S1412" s="2">
        <v>1259000</v>
      </c>
      <c r="T1412" s="2">
        <v>68528300</v>
      </c>
      <c r="U1412" s="2">
        <v>178</v>
      </c>
      <c r="V1412" s="2">
        <v>225</v>
      </c>
      <c r="W1412" s="2">
        <v>135</v>
      </c>
      <c r="X1412" s="2">
        <v>784</v>
      </c>
      <c r="Y1412" s="2">
        <v>65</v>
      </c>
      <c r="Z1412" s="2">
        <v>514</v>
      </c>
      <c r="AA1412" s="9">
        <f t="shared" si="200"/>
        <v>18693</v>
      </c>
      <c r="AB1412" s="9">
        <f t="shared" si="201"/>
        <v>3951</v>
      </c>
      <c r="AC1412" s="9">
        <f t="shared" si="202"/>
        <v>1858</v>
      </c>
      <c r="AD1412" s="9">
        <f t="shared" si="203"/>
        <v>1737</v>
      </c>
      <c r="AE1412" s="44">
        <f t="shared" si="204"/>
        <v>5.7633232721829135E-5</v>
      </c>
      <c r="AF1412" s="9">
        <f t="shared" si="205"/>
        <v>424</v>
      </c>
      <c r="AG1412" s="9">
        <f t="shared" si="198"/>
        <v>579</v>
      </c>
      <c r="AH1412" s="44">
        <f t="shared" si="206"/>
        <v>7.304428975721433E-5</v>
      </c>
      <c r="AI1412">
        <f>AA1412/'Totals and Drop Down Lists'!W$6*Inputs!E$37</f>
        <v>16957.175630852355</v>
      </c>
      <c r="AJ1412">
        <f>AB1412/'Totals and Drop Down Lists'!X$6*Inputs!F$37</f>
        <v>13000.319759072581</v>
      </c>
      <c r="AK1412">
        <f>AC1412/'Totals and Drop Down Lists'!Y$6*Inputs!G$37</f>
        <v>12248.563606974865</v>
      </c>
      <c r="AL1412">
        <f>AD1412/'Totals and Drop Down Lists'!Z$6*Inputs!H$37</f>
        <v>13926.399705979386</v>
      </c>
      <c r="AM1412">
        <f>AE1412/'Totals and Drop Down Lists'!AA$6*Inputs!I$37</f>
        <v>7174.7237005951301</v>
      </c>
      <c r="AN1412">
        <f>AF1412/'Totals and Drop Down Lists'!AB$6*Inputs!J$37</f>
        <v>8461.6378915061705</v>
      </c>
      <c r="AO1412">
        <f>AG1412/'Totals and Drop Down Lists'!AC$6*Inputs!K$37</f>
        <v>10783.050607694047</v>
      </c>
      <c r="AP1412">
        <f>AH1412/'Totals and Drop Down Lists'!AD$6*Inputs!L$37</f>
        <v>17189.506065168542</v>
      </c>
      <c r="AQ1412">
        <f>IF(OR($D1412="51",$D1412="52",$D1412="61"),(AA1412/'Totals and Drop Down Lists'!W$4)*Inputs!E$38,0)</f>
        <v>0</v>
      </c>
      <c r="AR1412">
        <f>IF(OR($D1412="51",$D1412="52",$D1412="61"),(AB1412/'Totals and Drop Down Lists'!X$4)*Inputs!F$38,0)</f>
        <v>0</v>
      </c>
      <c r="AS1412">
        <f>IF(OR($D1412="51",$D1412="52",$D1412="61"),(AC1412/'Totals and Drop Down Lists'!Y$4)*Inputs!G$38,0)</f>
        <v>0</v>
      </c>
      <c r="AT1412">
        <f>IF(OR($D1412="51",$D1412="52",$D1412="61"),(AD1412/'Totals and Drop Down Lists'!Z$4)*Inputs!H$38,0)</f>
        <v>0</v>
      </c>
      <c r="AU1412">
        <f>IF(OR($D1412="51",$D1412="52",$D1412="61"),(AE1412/'Totals and Drop Down Lists'!AA$4)*Inputs!I$38,0)</f>
        <v>0</v>
      </c>
      <c r="AV1412">
        <f>IF(OR($D1412="51",$D1412="52",$D1412="61"),(AF1412/'Totals and Drop Down Lists'!AB$4)*Inputs!J$38,0)</f>
        <v>0</v>
      </c>
      <c r="AW1412">
        <f>IF(OR($D1412="51",$D1412="52",$D1412="61"),(AG1412/'Totals and Drop Down Lists'!AC$4)*Inputs!K$38,0)</f>
        <v>0</v>
      </c>
      <c r="AX1412">
        <f>IF(OR($D1412="51",$D1412="52",$D1412="61"),(AH1412/'Totals and Drop Down Lists'!AD$4)*Inputs!L$38,0)</f>
        <v>0</v>
      </c>
      <c r="AY1412">
        <f>IF(OR($D1412="51",$D1412="52",$D1412="61"),0,(AA1412/'Totals and Drop Down Lists'!W$5)*Inputs!E$39)</f>
        <v>0</v>
      </c>
      <c r="AZ1412">
        <f>IF(OR($D1412="51",$D1412="52",$D1412="61"),0,(AB1412/'Totals and Drop Down Lists'!X$5)*Inputs!F$39)</f>
        <v>0</v>
      </c>
      <c r="BA1412">
        <f>IF(OR($D1412="51",$D1412="52",$D1412="61"),0,(AC1412/'Totals and Drop Down Lists'!Y$5)*Inputs!G$39)</f>
        <v>0</v>
      </c>
      <c r="BB1412">
        <f>IF(OR($D1412="51",$D1412="52",$D1412="61"),0,(AD1412/'Totals and Drop Down Lists'!Z$5)*Inputs!H$39)</f>
        <v>0</v>
      </c>
      <c r="BC1412">
        <f>IF(OR($D1412="51",$D1412="52",$D1412="61"),0,(AE1412/'Totals and Drop Down Lists'!AA$5)*Inputs!I$39)</f>
        <v>0</v>
      </c>
      <c r="BD1412">
        <f>IF(OR($D1412="51",$D1412="52",$D1412="61"),0,(AF1412/'Totals and Drop Down Lists'!AB$5)*Inputs!J$39)</f>
        <v>0</v>
      </c>
      <c r="BE1412">
        <f>IF(OR($D1412="51",$D1412="52",$D1412="61"),0,(AG1412/'Totals and Drop Down Lists'!AC$5)*Inputs!K$39)</f>
        <v>0</v>
      </c>
      <c r="BF1412">
        <f>IF(OR($D1412="51",$D1412="52",$D1412="61"),0,(AH1412/'Totals and Drop Down Lists'!AD$5)*Inputs!L$39)</f>
        <v>0</v>
      </c>
      <c r="BG1412" s="10">
        <f t="shared" si="199"/>
        <v>99741.376967843069</v>
      </c>
    </row>
    <row r="1413" spans="1:59" ht="28.8">
      <c r="A1413" s="1" t="s">
        <v>7461</v>
      </c>
      <c r="B1413" s="1" t="s">
        <v>2670</v>
      </c>
      <c r="C1413" s="1" t="s">
        <v>1629</v>
      </c>
      <c r="D1413" s="1" t="s">
        <v>25</v>
      </c>
      <c r="E1413" s="1" t="s">
        <v>2760</v>
      </c>
      <c r="F1413" s="2">
        <v>18345</v>
      </c>
      <c r="G1413" s="2">
        <v>115</v>
      </c>
      <c r="H1413" s="2">
        <v>23</v>
      </c>
      <c r="I1413" s="2">
        <v>4806</v>
      </c>
      <c r="J1413" s="2">
        <v>7115</v>
      </c>
      <c r="K1413" s="2">
        <v>1863</v>
      </c>
      <c r="L1413" s="2">
        <v>45</v>
      </c>
      <c r="M1413" s="2">
        <v>0</v>
      </c>
      <c r="N1413" s="2">
        <v>7</v>
      </c>
      <c r="O1413" s="2">
        <v>28</v>
      </c>
      <c r="P1413" s="2">
        <v>13</v>
      </c>
      <c r="Q1413" s="2">
        <v>5</v>
      </c>
      <c r="R1413" s="2">
        <v>815</v>
      </c>
      <c r="S1413" s="2">
        <v>744600</v>
      </c>
      <c r="T1413" s="2">
        <v>41292300</v>
      </c>
      <c r="U1413" s="2">
        <v>50</v>
      </c>
      <c r="V1413" s="2">
        <v>220</v>
      </c>
      <c r="W1413" s="2">
        <v>20</v>
      </c>
      <c r="X1413" s="2">
        <v>574</v>
      </c>
      <c r="Y1413" s="2">
        <v>90</v>
      </c>
      <c r="Z1413" s="2">
        <v>304</v>
      </c>
      <c r="AA1413" s="9">
        <f t="shared" si="200"/>
        <v>18345</v>
      </c>
      <c r="AB1413" s="9">
        <f t="shared" si="201"/>
        <v>4668</v>
      </c>
      <c r="AC1413" s="9">
        <f t="shared" si="202"/>
        <v>913</v>
      </c>
      <c r="AD1413" s="9">
        <f t="shared" si="203"/>
        <v>815</v>
      </c>
      <c r="AE1413" s="44">
        <f t="shared" si="204"/>
        <v>3.406799629286655E-5</v>
      </c>
      <c r="AF1413" s="9">
        <f t="shared" si="205"/>
        <v>334</v>
      </c>
      <c r="AG1413" s="9">
        <f t="shared" si="198"/>
        <v>394</v>
      </c>
      <c r="AH1413" s="44">
        <f t="shared" si="206"/>
        <v>3.8387095982996511E-5</v>
      </c>
      <c r="AI1413">
        <f>AA1413/'Totals and Drop Down Lists'!W$6*Inputs!E$37</f>
        <v>16641.490769164204</v>
      </c>
      <c r="AJ1413">
        <f>AB1413/'Totals and Drop Down Lists'!X$6*Inputs!F$37</f>
        <v>15359.527369109292</v>
      </c>
      <c r="AK1413">
        <f>AC1413/'Totals and Drop Down Lists'!Y$6*Inputs!G$37</f>
        <v>6018.804398906379</v>
      </c>
      <c r="AL1413">
        <f>AD1413/'Totals and Drop Down Lists'!Z$6*Inputs!H$37</f>
        <v>6534.26353504502</v>
      </c>
      <c r="AM1413">
        <f>AE1413/'Totals and Drop Down Lists'!AA$6*Inputs!I$37</f>
        <v>4241.102726511419</v>
      </c>
      <c r="AN1413">
        <f>AF1413/'Totals and Drop Down Lists'!AB$6*Inputs!J$37</f>
        <v>6665.5355088751439</v>
      </c>
      <c r="AO1413">
        <f>AG1413/'Totals and Drop Down Lists'!AC$6*Inputs!K$37</f>
        <v>7337.6890145620973</v>
      </c>
      <c r="AP1413">
        <f>AH1413/'Totals and Drop Down Lists'!AD$6*Inputs!L$37</f>
        <v>9033.6318063624403</v>
      </c>
      <c r="AQ1413">
        <f>IF(OR($D1413="51",$D1413="52",$D1413="61"),(AA1413/'Totals and Drop Down Lists'!W$4)*Inputs!E$38,0)</f>
        <v>0</v>
      </c>
      <c r="AR1413">
        <f>IF(OR($D1413="51",$D1413="52",$D1413="61"),(AB1413/'Totals and Drop Down Lists'!X$4)*Inputs!F$38,0)</f>
        <v>0</v>
      </c>
      <c r="AS1413">
        <f>IF(OR($D1413="51",$D1413="52",$D1413="61"),(AC1413/'Totals and Drop Down Lists'!Y$4)*Inputs!G$38,0)</f>
        <v>0</v>
      </c>
      <c r="AT1413">
        <f>IF(OR($D1413="51",$D1413="52",$D1413="61"),(AD1413/'Totals and Drop Down Lists'!Z$4)*Inputs!H$38,0)</f>
        <v>0</v>
      </c>
      <c r="AU1413">
        <f>IF(OR($D1413="51",$D1413="52",$D1413="61"),(AE1413/'Totals and Drop Down Lists'!AA$4)*Inputs!I$38,0)</f>
        <v>0</v>
      </c>
      <c r="AV1413">
        <f>IF(OR($D1413="51",$D1413="52",$D1413="61"),(AF1413/'Totals and Drop Down Lists'!AB$4)*Inputs!J$38,0)</f>
        <v>0</v>
      </c>
      <c r="AW1413">
        <f>IF(OR($D1413="51",$D1413="52",$D1413="61"),(AG1413/'Totals and Drop Down Lists'!AC$4)*Inputs!K$38,0)</f>
        <v>0</v>
      </c>
      <c r="AX1413">
        <f>IF(OR($D1413="51",$D1413="52",$D1413="61"),(AH1413/'Totals and Drop Down Lists'!AD$4)*Inputs!L$38,0)</f>
        <v>0</v>
      </c>
      <c r="AY1413">
        <f>IF(OR($D1413="51",$D1413="52",$D1413="61"),0,(AA1413/'Totals and Drop Down Lists'!W$5)*Inputs!E$39)</f>
        <v>0</v>
      </c>
      <c r="AZ1413">
        <f>IF(OR($D1413="51",$D1413="52",$D1413="61"),0,(AB1413/'Totals and Drop Down Lists'!X$5)*Inputs!F$39)</f>
        <v>0</v>
      </c>
      <c r="BA1413">
        <f>IF(OR($D1413="51",$D1413="52",$D1413="61"),0,(AC1413/'Totals and Drop Down Lists'!Y$5)*Inputs!G$39)</f>
        <v>0</v>
      </c>
      <c r="BB1413">
        <f>IF(OR($D1413="51",$D1413="52",$D1413="61"),0,(AD1413/'Totals and Drop Down Lists'!Z$5)*Inputs!H$39)</f>
        <v>0</v>
      </c>
      <c r="BC1413">
        <f>IF(OR($D1413="51",$D1413="52",$D1413="61"),0,(AE1413/'Totals and Drop Down Lists'!AA$5)*Inputs!I$39)</f>
        <v>0</v>
      </c>
      <c r="BD1413">
        <f>IF(OR($D1413="51",$D1413="52",$D1413="61"),0,(AF1413/'Totals and Drop Down Lists'!AB$5)*Inputs!J$39)</f>
        <v>0</v>
      </c>
      <c r="BE1413">
        <f>IF(OR($D1413="51",$D1413="52",$D1413="61"),0,(AG1413/'Totals and Drop Down Lists'!AC$5)*Inputs!K$39)</f>
        <v>0</v>
      </c>
      <c r="BF1413">
        <f>IF(OR($D1413="51",$D1413="52",$D1413="61"),0,(AH1413/'Totals and Drop Down Lists'!AD$5)*Inputs!L$39)</f>
        <v>0</v>
      </c>
      <c r="BG1413" s="10">
        <f t="shared" si="199"/>
        <v>71832.045128536003</v>
      </c>
    </row>
    <row r="1414" spans="1:59" ht="28.8">
      <c r="A1414" s="1" t="s">
        <v>7461</v>
      </c>
      <c r="B1414" s="1" t="s">
        <v>2670</v>
      </c>
      <c r="C1414" s="1" t="s">
        <v>2427</v>
      </c>
      <c r="D1414" s="1" t="s">
        <v>58</v>
      </c>
      <c r="E1414" s="1" t="s">
        <v>2761</v>
      </c>
      <c r="F1414" s="2">
        <v>17518</v>
      </c>
      <c r="G1414" s="2">
        <v>56</v>
      </c>
      <c r="H1414" s="2">
        <v>2</v>
      </c>
      <c r="I1414" s="2">
        <v>1942</v>
      </c>
      <c r="J1414" s="2">
        <v>6519</v>
      </c>
      <c r="K1414" s="2">
        <v>813</v>
      </c>
      <c r="L1414" s="2">
        <v>90</v>
      </c>
      <c r="M1414" s="2">
        <v>0</v>
      </c>
      <c r="N1414" s="2">
        <v>0</v>
      </c>
      <c r="O1414" s="2">
        <v>61</v>
      </c>
      <c r="P1414" s="2">
        <v>0</v>
      </c>
      <c r="Q1414" s="2">
        <v>0</v>
      </c>
      <c r="R1414" s="2">
        <v>649</v>
      </c>
      <c r="S1414" s="2">
        <v>448500</v>
      </c>
      <c r="T1414" s="2">
        <v>32713500</v>
      </c>
      <c r="U1414" s="2">
        <v>17</v>
      </c>
      <c r="V1414" s="2">
        <v>59</v>
      </c>
      <c r="W1414" s="2">
        <v>10</v>
      </c>
      <c r="X1414" s="2">
        <v>100</v>
      </c>
      <c r="Y1414" s="2">
        <v>10</v>
      </c>
      <c r="Z1414" s="2">
        <v>54</v>
      </c>
      <c r="AA1414" s="9">
        <f t="shared" si="200"/>
        <v>17518</v>
      </c>
      <c r="AB1414" s="9">
        <f t="shared" si="201"/>
        <v>1884</v>
      </c>
      <c r="AC1414" s="9">
        <f t="shared" si="202"/>
        <v>800</v>
      </c>
      <c r="AD1414" s="9">
        <f t="shared" si="203"/>
        <v>649</v>
      </c>
      <c r="AE1414" s="44">
        <f t="shared" si="204"/>
        <v>7.0810212238093282E-6</v>
      </c>
      <c r="AF1414" s="9">
        <f t="shared" si="205"/>
        <v>31</v>
      </c>
      <c r="AG1414" s="9">
        <f t="shared" si="198"/>
        <v>64</v>
      </c>
      <c r="AH1414" s="44">
        <f t="shared" si="206"/>
        <v>2.9698917834940359E-6</v>
      </c>
      <c r="AI1414">
        <f>AA1414/'Totals and Drop Down Lists'!W$6*Inputs!E$37</f>
        <v>15891.285652451266</v>
      </c>
      <c r="AJ1414">
        <f>AB1414/'Totals and Drop Down Lists'!X$6*Inputs!F$37</f>
        <v>6199.0894523140323</v>
      </c>
      <c r="AK1414">
        <f>AC1414/'Totals and Drop Down Lists'!Y$6*Inputs!G$37</f>
        <v>5273.870229052688</v>
      </c>
      <c r="AL1414">
        <f>AD1414/'Totals and Drop Down Lists'!Z$6*Inputs!H$37</f>
        <v>5203.3583242260338</v>
      </c>
      <c r="AM1414">
        <f>AE1414/'Totals and Drop Down Lists'!AA$6*Inputs!I$37</f>
        <v>881.511732026083</v>
      </c>
      <c r="AN1414">
        <f>AF1414/'Totals and Drop Down Lists'!AB$6*Inputs!J$37</f>
        <v>618.65748735068701</v>
      </c>
      <c r="AO1414">
        <f>AG1414/'Totals and Drop Down Lists'!AC$6*Inputs!K$37</f>
        <v>1191.9088754618635</v>
      </c>
      <c r="AP1414">
        <f>AH1414/'Totals and Drop Down Lists'!AD$6*Inputs!L$37</f>
        <v>698.90436329723946</v>
      </c>
      <c r="AQ1414">
        <f>IF(OR($D1414="51",$D1414="52",$D1414="61"),(AA1414/'Totals and Drop Down Lists'!W$4)*Inputs!E$38,0)</f>
        <v>0</v>
      </c>
      <c r="AR1414">
        <f>IF(OR($D1414="51",$D1414="52",$D1414="61"),(AB1414/'Totals and Drop Down Lists'!X$4)*Inputs!F$38,0)</f>
        <v>0</v>
      </c>
      <c r="AS1414">
        <f>IF(OR($D1414="51",$D1414="52",$D1414="61"),(AC1414/'Totals and Drop Down Lists'!Y$4)*Inputs!G$38,0)</f>
        <v>0</v>
      </c>
      <c r="AT1414">
        <f>IF(OR($D1414="51",$D1414="52",$D1414="61"),(AD1414/'Totals and Drop Down Lists'!Z$4)*Inputs!H$38,0)</f>
        <v>0</v>
      </c>
      <c r="AU1414">
        <f>IF(OR($D1414="51",$D1414="52",$D1414="61"),(AE1414/'Totals and Drop Down Lists'!AA$4)*Inputs!I$38,0)</f>
        <v>0</v>
      </c>
      <c r="AV1414">
        <f>IF(OR($D1414="51",$D1414="52",$D1414="61"),(AF1414/'Totals and Drop Down Lists'!AB$4)*Inputs!J$38,0)</f>
        <v>0</v>
      </c>
      <c r="AW1414">
        <f>IF(OR($D1414="51",$D1414="52",$D1414="61"),(AG1414/'Totals and Drop Down Lists'!AC$4)*Inputs!K$38,0)</f>
        <v>0</v>
      </c>
      <c r="AX1414">
        <f>IF(OR($D1414="51",$D1414="52",$D1414="61"),(AH1414/'Totals and Drop Down Lists'!AD$4)*Inputs!L$38,0)</f>
        <v>0</v>
      </c>
      <c r="AY1414">
        <f>IF(OR($D1414="51",$D1414="52",$D1414="61"),0,(AA1414/'Totals and Drop Down Lists'!W$5)*Inputs!E$39)</f>
        <v>0</v>
      </c>
      <c r="AZ1414">
        <f>IF(OR($D1414="51",$D1414="52",$D1414="61"),0,(AB1414/'Totals and Drop Down Lists'!X$5)*Inputs!F$39)</f>
        <v>0</v>
      </c>
      <c r="BA1414">
        <f>IF(OR($D1414="51",$D1414="52",$D1414="61"),0,(AC1414/'Totals and Drop Down Lists'!Y$5)*Inputs!G$39)</f>
        <v>0</v>
      </c>
      <c r="BB1414">
        <f>IF(OR($D1414="51",$D1414="52",$D1414="61"),0,(AD1414/'Totals and Drop Down Lists'!Z$5)*Inputs!H$39)</f>
        <v>0</v>
      </c>
      <c r="BC1414">
        <f>IF(OR($D1414="51",$D1414="52",$D1414="61"),0,(AE1414/'Totals and Drop Down Lists'!AA$5)*Inputs!I$39)</f>
        <v>0</v>
      </c>
      <c r="BD1414">
        <f>IF(OR($D1414="51",$D1414="52",$D1414="61"),0,(AF1414/'Totals and Drop Down Lists'!AB$5)*Inputs!J$39)</f>
        <v>0</v>
      </c>
      <c r="BE1414">
        <f>IF(OR($D1414="51",$D1414="52",$D1414="61"),0,(AG1414/'Totals and Drop Down Lists'!AC$5)*Inputs!K$39)</f>
        <v>0</v>
      </c>
      <c r="BF1414">
        <f>IF(OR($D1414="51",$D1414="52",$D1414="61"),0,(AH1414/'Totals and Drop Down Lists'!AD$5)*Inputs!L$39)</f>
        <v>0</v>
      </c>
      <c r="BG1414" s="10">
        <f t="shared" si="199"/>
        <v>35958.586116179897</v>
      </c>
    </row>
    <row r="1415" spans="1:59" ht="28.8">
      <c r="A1415" s="1" t="s">
        <v>7461</v>
      </c>
      <c r="B1415" s="1" t="s">
        <v>2670</v>
      </c>
      <c r="C1415" s="1" t="s">
        <v>72</v>
      </c>
      <c r="D1415" s="1" t="s">
        <v>25</v>
      </c>
      <c r="E1415" s="1" t="s">
        <v>2762</v>
      </c>
      <c r="F1415" s="2">
        <v>15425</v>
      </c>
      <c r="G1415" s="2">
        <v>63</v>
      </c>
      <c r="H1415" s="2">
        <v>21</v>
      </c>
      <c r="I1415" s="2">
        <v>2586</v>
      </c>
      <c r="J1415" s="2">
        <v>6008</v>
      </c>
      <c r="K1415" s="2">
        <v>1681</v>
      </c>
      <c r="L1415" s="2">
        <v>54</v>
      </c>
      <c r="M1415" s="2">
        <v>14</v>
      </c>
      <c r="N1415" s="2">
        <v>0</v>
      </c>
      <c r="O1415" s="2">
        <v>75</v>
      </c>
      <c r="P1415" s="2">
        <v>4</v>
      </c>
      <c r="Q1415" s="2">
        <v>0</v>
      </c>
      <c r="R1415" s="2">
        <v>870</v>
      </c>
      <c r="S1415" s="2">
        <v>1073600</v>
      </c>
      <c r="T1415" s="2">
        <v>57071200</v>
      </c>
      <c r="U1415" s="2">
        <v>42</v>
      </c>
      <c r="V1415" s="2">
        <v>320</v>
      </c>
      <c r="W1415" s="2">
        <v>10</v>
      </c>
      <c r="X1415" s="2">
        <v>569</v>
      </c>
      <c r="Y1415" s="2">
        <v>129</v>
      </c>
      <c r="Z1415" s="2">
        <v>259</v>
      </c>
      <c r="AA1415" s="9">
        <f t="shared" si="200"/>
        <v>15425</v>
      </c>
      <c r="AB1415" s="9">
        <f t="shared" si="201"/>
        <v>2502</v>
      </c>
      <c r="AC1415" s="9">
        <f t="shared" si="202"/>
        <v>1017</v>
      </c>
      <c r="AD1415" s="9">
        <f t="shared" si="203"/>
        <v>870</v>
      </c>
      <c r="AE1415" s="44">
        <f t="shared" si="204"/>
        <v>3.2847421909212305E-5</v>
      </c>
      <c r="AF1415" s="9">
        <f t="shared" si="205"/>
        <v>239</v>
      </c>
      <c r="AG1415" s="9">
        <f t="shared" si="198"/>
        <v>388</v>
      </c>
      <c r="AH1415" s="44">
        <f t="shared" si="206"/>
        <v>4.0394347880102031E-5</v>
      </c>
      <c r="AI1415">
        <f>AA1415/'Totals and Drop Down Lists'!W$6*Inputs!E$37</f>
        <v>13992.640780286607</v>
      </c>
      <c r="AJ1415">
        <f>AB1415/'Totals and Drop Down Lists'!X$6*Inputs!F$37</f>
        <v>8232.548731257808</v>
      </c>
      <c r="AK1415">
        <f>AC1415/'Totals and Drop Down Lists'!Y$6*Inputs!G$37</f>
        <v>6704.4075286832285</v>
      </c>
      <c r="AL1415">
        <f>AD1415/'Totals and Drop Down Lists'!Z$6*Inputs!H$37</f>
        <v>6975.226104894683</v>
      </c>
      <c r="AM1415">
        <f>AE1415/'Totals and Drop Down Lists'!AA$6*Inputs!I$37</f>
        <v>4089.1542144261944</v>
      </c>
      <c r="AN1415">
        <f>AF1415/'Totals and Drop Down Lists'!AB$6*Inputs!J$37</f>
        <v>4769.6496605423936</v>
      </c>
      <c r="AO1415">
        <f>AG1415/'Totals and Drop Down Lists'!AC$6*Inputs!K$37</f>
        <v>7225.9475574875487</v>
      </c>
      <c r="AP1415">
        <f>AH1415/'Totals and Drop Down Lists'!AD$6*Inputs!L$37</f>
        <v>9505.9982127482126</v>
      </c>
      <c r="AQ1415">
        <f>IF(OR($D1415="51",$D1415="52",$D1415="61"),(AA1415/'Totals and Drop Down Lists'!W$4)*Inputs!E$38,0)</f>
        <v>0</v>
      </c>
      <c r="AR1415">
        <f>IF(OR($D1415="51",$D1415="52",$D1415="61"),(AB1415/'Totals and Drop Down Lists'!X$4)*Inputs!F$38,0)</f>
        <v>0</v>
      </c>
      <c r="AS1415">
        <f>IF(OR($D1415="51",$D1415="52",$D1415="61"),(AC1415/'Totals and Drop Down Lists'!Y$4)*Inputs!G$38,0)</f>
        <v>0</v>
      </c>
      <c r="AT1415">
        <f>IF(OR($D1415="51",$D1415="52",$D1415="61"),(AD1415/'Totals and Drop Down Lists'!Z$4)*Inputs!H$38,0)</f>
        <v>0</v>
      </c>
      <c r="AU1415">
        <f>IF(OR($D1415="51",$D1415="52",$D1415="61"),(AE1415/'Totals and Drop Down Lists'!AA$4)*Inputs!I$38,0)</f>
        <v>0</v>
      </c>
      <c r="AV1415">
        <f>IF(OR($D1415="51",$D1415="52",$D1415="61"),(AF1415/'Totals and Drop Down Lists'!AB$4)*Inputs!J$38,0)</f>
        <v>0</v>
      </c>
      <c r="AW1415">
        <f>IF(OR($D1415="51",$D1415="52",$D1415="61"),(AG1415/'Totals and Drop Down Lists'!AC$4)*Inputs!K$38,0)</f>
        <v>0</v>
      </c>
      <c r="AX1415">
        <f>IF(OR($D1415="51",$D1415="52",$D1415="61"),(AH1415/'Totals and Drop Down Lists'!AD$4)*Inputs!L$38,0)</f>
        <v>0</v>
      </c>
      <c r="AY1415">
        <f>IF(OR($D1415="51",$D1415="52",$D1415="61"),0,(AA1415/'Totals and Drop Down Lists'!W$5)*Inputs!E$39)</f>
        <v>0</v>
      </c>
      <c r="AZ1415">
        <f>IF(OR($D1415="51",$D1415="52",$D1415="61"),0,(AB1415/'Totals and Drop Down Lists'!X$5)*Inputs!F$39)</f>
        <v>0</v>
      </c>
      <c r="BA1415">
        <f>IF(OR($D1415="51",$D1415="52",$D1415="61"),0,(AC1415/'Totals and Drop Down Lists'!Y$5)*Inputs!G$39)</f>
        <v>0</v>
      </c>
      <c r="BB1415">
        <f>IF(OR($D1415="51",$D1415="52",$D1415="61"),0,(AD1415/'Totals and Drop Down Lists'!Z$5)*Inputs!H$39)</f>
        <v>0</v>
      </c>
      <c r="BC1415">
        <f>IF(OR($D1415="51",$D1415="52",$D1415="61"),0,(AE1415/'Totals and Drop Down Lists'!AA$5)*Inputs!I$39)</f>
        <v>0</v>
      </c>
      <c r="BD1415">
        <f>IF(OR($D1415="51",$D1415="52",$D1415="61"),0,(AF1415/'Totals and Drop Down Lists'!AB$5)*Inputs!J$39)</f>
        <v>0</v>
      </c>
      <c r="BE1415">
        <f>IF(OR($D1415="51",$D1415="52",$D1415="61"),0,(AG1415/'Totals and Drop Down Lists'!AC$5)*Inputs!K$39)</f>
        <v>0</v>
      </c>
      <c r="BF1415">
        <f>IF(OR($D1415="51",$D1415="52",$D1415="61"),0,(AH1415/'Totals and Drop Down Lists'!AD$5)*Inputs!L$39)</f>
        <v>0</v>
      </c>
      <c r="BG1415" s="10">
        <f t="shared" si="199"/>
        <v>61495.572790326674</v>
      </c>
    </row>
    <row r="1416" spans="1:59" ht="28.8">
      <c r="A1416" s="1" t="s">
        <v>7461</v>
      </c>
      <c r="B1416" s="1" t="s">
        <v>2670</v>
      </c>
      <c r="C1416" s="1" t="s">
        <v>646</v>
      </c>
      <c r="D1416" s="1" t="s">
        <v>25</v>
      </c>
      <c r="E1416" s="1" t="s">
        <v>2763</v>
      </c>
      <c r="F1416" s="2">
        <v>4834</v>
      </c>
      <c r="G1416" s="2">
        <v>53</v>
      </c>
      <c r="H1416" s="2">
        <v>0</v>
      </c>
      <c r="I1416" s="2">
        <v>852</v>
      </c>
      <c r="J1416" s="2">
        <v>1983</v>
      </c>
      <c r="K1416" s="2">
        <v>408</v>
      </c>
      <c r="L1416" s="2">
        <v>41</v>
      </c>
      <c r="M1416" s="2">
        <v>0</v>
      </c>
      <c r="N1416" s="2">
        <v>0</v>
      </c>
      <c r="O1416" s="2">
        <v>28</v>
      </c>
      <c r="P1416" s="2">
        <v>0</v>
      </c>
      <c r="Q1416" s="2">
        <v>0</v>
      </c>
      <c r="R1416" s="2">
        <v>273</v>
      </c>
      <c r="S1416" s="2">
        <v>195900</v>
      </c>
      <c r="T1416" s="2">
        <v>9131100</v>
      </c>
      <c r="U1416" s="2">
        <v>43</v>
      </c>
      <c r="V1416" s="2">
        <v>80</v>
      </c>
      <c r="W1416" s="2">
        <v>40</v>
      </c>
      <c r="X1416" s="2">
        <v>135</v>
      </c>
      <c r="Y1416" s="2">
        <v>4</v>
      </c>
      <c r="Z1416" s="2">
        <v>65</v>
      </c>
      <c r="AA1416" s="9">
        <f t="shared" si="200"/>
        <v>4834</v>
      </c>
      <c r="AB1416" s="9">
        <f t="shared" si="201"/>
        <v>799</v>
      </c>
      <c r="AC1416" s="9">
        <f t="shared" si="202"/>
        <v>342</v>
      </c>
      <c r="AD1416" s="9">
        <f t="shared" si="203"/>
        <v>273</v>
      </c>
      <c r="AE1416" s="44">
        <f t="shared" si="204"/>
        <v>5.8626423098111463E-6</v>
      </c>
      <c r="AF1416" s="9">
        <f t="shared" si="205"/>
        <v>15</v>
      </c>
      <c r="AG1416" s="9">
        <f t="shared" si="198"/>
        <v>69</v>
      </c>
      <c r="AH1416" s="44">
        <f t="shared" si="206"/>
        <v>5.2824771353155431E-6</v>
      </c>
      <c r="AI1416">
        <f>AA1416/'Totals and Drop Down Lists'!W$6*Inputs!E$37</f>
        <v>4385.1167281624284</v>
      </c>
      <c r="AJ1416">
        <f>AB1416/'Totals and Drop Down Lists'!X$6*Inputs!F$37</f>
        <v>2629.0193590227773</v>
      </c>
      <c r="AK1416">
        <f>AC1416/'Totals and Drop Down Lists'!Y$6*Inputs!G$37</f>
        <v>2254.5795229200239</v>
      </c>
      <c r="AL1416">
        <f>AD1416/'Totals and Drop Down Lists'!Z$6*Inputs!H$37</f>
        <v>2188.7778467083317</v>
      </c>
      <c r="AM1416">
        <f>AE1416/'Totals and Drop Down Lists'!AA$6*Inputs!I$37</f>
        <v>729.83653253207342</v>
      </c>
      <c r="AN1416">
        <f>AF1416/'Totals and Drop Down Lists'!AB$6*Inputs!J$37</f>
        <v>299.35039710517117</v>
      </c>
      <c r="AO1416">
        <f>AG1416/'Totals and Drop Down Lists'!AC$6*Inputs!K$37</f>
        <v>1285.0267563573218</v>
      </c>
      <c r="AP1416">
        <f>AH1416/'Totals and Drop Down Lists'!AD$6*Inputs!L$37</f>
        <v>1243.1248638111695</v>
      </c>
      <c r="AQ1416">
        <f>IF(OR($D1416="51",$D1416="52",$D1416="61"),(AA1416/'Totals and Drop Down Lists'!W$4)*Inputs!E$38,0)</f>
        <v>0</v>
      </c>
      <c r="AR1416">
        <f>IF(OR($D1416="51",$D1416="52",$D1416="61"),(AB1416/'Totals and Drop Down Lists'!X$4)*Inputs!F$38,0)</f>
        <v>0</v>
      </c>
      <c r="AS1416">
        <f>IF(OR($D1416="51",$D1416="52",$D1416="61"),(AC1416/'Totals and Drop Down Lists'!Y$4)*Inputs!G$38,0)</f>
        <v>0</v>
      </c>
      <c r="AT1416">
        <f>IF(OR($D1416="51",$D1416="52",$D1416="61"),(AD1416/'Totals and Drop Down Lists'!Z$4)*Inputs!H$38,0)</f>
        <v>0</v>
      </c>
      <c r="AU1416">
        <f>IF(OR($D1416="51",$D1416="52",$D1416="61"),(AE1416/'Totals and Drop Down Lists'!AA$4)*Inputs!I$38,0)</f>
        <v>0</v>
      </c>
      <c r="AV1416">
        <f>IF(OR($D1416="51",$D1416="52",$D1416="61"),(AF1416/'Totals and Drop Down Lists'!AB$4)*Inputs!J$38,0)</f>
        <v>0</v>
      </c>
      <c r="AW1416">
        <f>IF(OR($D1416="51",$D1416="52",$D1416="61"),(AG1416/'Totals and Drop Down Lists'!AC$4)*Inputs!K$38,0)</f>
        <v>0</v>
      </c>
      <c r="AX1416">
        <f>IF(OR($D1416="51",$D1416="52",$D1416="61"),(AH1416/'Totals and Drop Down Lists'!AD$4)*Inputs!L$38,0)</f>
        <v>0</v>
      </c>
      <c r="AY1416">
        <f>IF(OR($D1416="51",$D1416="52",$D1416="61"),0,(AA1416/'Totals and Drop Down Lists'!W$5)*Inputs!E$39)</f>
        <v>0</v>
      </c>
      <c r="AZ1416">
        <f>IF(OR($D1416="51",$D1416="52",$D1416="61"),0,(AB1416/'Totals and Drop Down Lists'!X$5)*Inputs!F$39)</f>
        <v>0</v>
      </c>
      <c r="BA1416">
        <f>IF(OR($D1416="51",$D1416="52",$D1416="61"),0,(AC1416/'Totals and Drop Down Lists'!Y$5)*Inputs!G$39)</f>
        <v>0</v>
      </c>
      <c r="BB1416">
        <f>IF(OR($D1416="51",$D1416="52",$D1416="61"),0,(AD1416/'Totals and Drop Down Lists'!Z$5)*Inputs!H$39)</f>
        <v>0</v>
      </c>
      <c r="BC1416">
        <f>IF(OR($D1416="51",$D1416="52",$D1416="61"),0,(AE1416/'Totals and Drop Down Lists'!AA$5)*Inputs!I$39)</f>
        <v>0</v>
      </c>
      <c r="BD1416">
        <f>IF(OR($D1416="51",$D1416="52",$D1416="61"),0,(AF1416/'Totals and Drop Down Lists'!AB$5)*Inputs!J$39)</f>
        <v>0</v>
      </c>
      <c r="BE1416">
        <f>IF(OR($D1416="51",$D1416="52",$D1416="61"),0,(AG1416/'Totals and Drop Down Lists'!AC$5)*Inputs!K$39)</f>
        <v>0</v>
      </c>
      <c r="BF1416">
        <f>IF(OR($D1416="51",$D1416="52",$D1416="61"),0,(AH1416/'Totals and Drop Down Lists'!AD$5)*Inputs!L$39)</f>
        <v>0</v>
      </c>
      <c r="BG1416" s="10">
        <f t="shared" si="199"/>
        <v>15014.832006619297</v>
      </c>
    </row>
    <row r="1417" spans="1:59" ht="28.8">
      <c r="A1417" s="1" t="s">
        <v>7461</v>
      </c>
      <c r="B1417" s="1" t="s">
        <v>2670</v>
      </c>
      <c r="C1417" s="1" t="s">
        <v>2764</v>
      </c>
      <c r="D1417" s="1" t="s">
        <v>25</v>
      </c>
      <c r="E1417" s="1" t="s">
        <v>2765</v>
      </c>
      <c r="F1417" s="2">
        <v>46810</v>
      </c>
      <c r="G1417" s="2">
        <v>233</v>
      </c>
      <c r="H1417" s="2">
        <v>11</v>
      </c>
      <c r="I1417" s="2">
        <v>8607</v>
      </c>
      <c r="J1417" s="2">
        <v>18495</v>
      </c>
      <c r="K1417" s="2">
        <v>5223</v>
      </c>
      <c r="L1417" s="2">
        <v>64</v>
      </c>
      <c r="M1417" s="2">
        <v>16</v>
      </c>
      <c r="N1417" s="2">
        <v>0</v>
      </c>
      <c r="O1417" s="2">
        <v>64</v>
      </c>
      <c r="P1417" s="2">
        <v>4</v>
      </c>
      <c r="Q1417" s="2">
        <v>86</v>
      </c>
      <c r="R1417" s="2">
        <v>2992</v>
      </c>
      <c r="S1417" s="2">
        <v>2663400</v>
      </c>
      <c r="T1417" s="2">
        <v>191467400</v>
      </c>
      <c r="U1417" s="2">
        <v>470</v>
      </c>
      <c r="V1417" s="2">
        <v>564</v>
      </c>
      <c r="W1417" s="2">
        <v>220</v>
      </c>
      <c r="X1417" s="2">
        <v>1457</v>
      </c>
      <c r="Y1417" s="2">
        <v>244</v>
      </c>
      <c r="Z1417" s="2">
        <v>828</v>
      </c>
      <c r="AA1417" s="9">
        <f t="shared" si="200"/>
        <v>46810</v>
      </c>
      <c r="AB1417" s="9">
        <f t="shared" si="201"/>
        <v>8363</v>
      </c>
      <c r="AC1417" s="9">
        <f t="shared" si="202"/>
        <v>3226</v>
      </c>
      <c r="AD1417" s="9">
        <f t="shared" si="203"/>
        <v>2992</v>
      </c>
      <c r="AE1417" s="44">
        <f t="shared" si="204"/>
        <v>1.0301050160783326E-4</v>
      </c>
      <c r="AF1417" s="9">
        <f t="shared" si="205"/>
        <v>673</v>
      </c>
      <c r="AG1417" s="9">
        <f t="shared" si="198"/>
        <v>1072</v>
      </c>
      <c r="AH1417" s="44">
        <f t="shared" si="206"/>
        <v>1.1264490727126322E-4</v>
      </c>
      <c r="AI1417">
        <f>AA1417/'Totals and Drop Down Lists'!W$6*Inputs!E$37</f>
        <v>42463.242458684996</v>
      </c>
      <c r="AJ1417">
        <f>AB1417/'Totals and Drop Down Lists'!X$6*Inputs!F$37</f>
        <v>27517.508009396104</v>
      </c>
      <c r="AK1417">
        <f>AC1417/'Totals and Drop Down Lists'!Y$6*Inputs!G$37</f>
        <v>21266.881698654965</v>
      </c>
      <c r="AL1417">
        <f>AD1417/'Totals and Drop Down Lists'!Z$6*Inputs!H$37</f>
        <v>23988.363799821713</v>
      </c>
      <c r="AM1417">
        <f>AE1417/'Totals and Drop Down Lists'!AA$6*Inputs!I$37</f>
        <v>12823.71042525233</v>
      </c>
      <c r="AN1417">
        <f>AF1417/'Totals and Drop Down Lists'!AB$6*Inputs!J$37</f>
        <v>13430.854483452011</v>
      </c>
      <c r="AO1417">
        <f>AG1417/'Totals and Drop Down Lists'!AC$6*Inputs!K$37</f>
        <v>19964.473663986217</v>
      </c>
      <c r="AP1417">
        <f>AH1417/'Totals and Drop Down Lists'!AD$6*Inputs!L$37</f>
        <v>26508.715783063446</v>
      </c>
      <c r="AQ1417">
        <f>IF(OR($D1417="51",$D1417="52",$D1417="61"),(AA1417/'Totals and Drop Down Lists'!W$4)*Inputs!E$38,0)</f>
        <v>0</v>
      </c>
      <c r="AR1417">
        <f>IF(OR($D1417="51",$D1417="52",$D1417="61"),(AB1417/'Totals and Drop Down Lists'!X$4)*Inputs!F$38,0)</f>
        <v>0</v>
      </c>
      <c r="AS1417">
        <f>IF(OR($D1417="51",$D1417="52",$D1417="61"),(AC1417/'Totals and Drop Down Lists'!Y$4)*Inputs!G$38,0)</f>
        <v>0</v>
      </c>
      <c r="AT1417">
        <f>IF(OR($D1417="51",$D1417="52",$D1417="61"),(AD1417/'Totals and Drop Down Lists'!Z$4)*Inputs!H$38,0)</f>
        <v>0</v>
      </c>
      <c r="AU1417">
        <f>IF(OR($D1417="51",$D1417="52",$D1417="61"),(AE1417/'Totals and Drop Down Lists'!AA$4)*Inputs!I$38,0)</f>
        <v>0</v>
      </c>
      <c r="AV1417">
        <f>IF(OR($D1417="51",$D1417="52",$D1417="61"),(AF1417/'Totals and Drop Down Lists'!AB$4)*Inputs!J$38,0)</f>
        <v>0</v>
      </c>
      <c r="AW1417">
        <f>IF(OR($D1417="51",$D1417="52",$D1417="61"),(AG1417/'Totals and Drop Down Lists'!AC$4)*Inputs!K$38,0)</f>
        <v>0</v>
      </c>
      <c r="AX1417">
        <f>IF(OR($D1417="51",$D1417="52",$D1417="61"),(AH1417/'Totals and Drop Down Lists'!AD$4)*Inputs!L$38,0)</f>
        <v>0</v>
      </c>
      <c r="AY1417">
        <f>IF(OR($D1417="51",$D1417="52",$D1417="61"),0,(AA1417/'Totals and Drop Down Lists'!W$5)*Inputs!E$39)</f>
        <v>0</v>
      </c>
      <c r="AZ1417">
        <f>IF(OR($D1417="51",$D1417="52",$D1417="61"),0,(AB1417/'Totals and Drop Down Lists'!X$5)*Inputs!F$39)</f>
        <v>0</v>
      </c>
      <c r="BA1417">
        <f>IF(OR($D1417="51",$D1417="52",$D1417="61"),0,(AC1417/'Totals and Drop Down Lists'!Y$5)*Inputs!G$39)</f>
        <v>0</v>
      </c>
      <c r="BB1417">
        <f>IF(OR($D1417="51",$D1417="52",$D1417="61"),0,(AD1417/'Totals and Drop Down Lists'!Z$5)*Inputs!H$39)</f>
        <v>0</v>
      </c>
      <c r="BC1417">
        <f>IF(OR($D1417="51",$D1417="52",$D1417="61"),0,(AE1417/'Totals and Drop Down Lists'!AA$5)*Inputs!I$39)</f>
        <v>0</v>
      </c>
      <c r="BD1417">
        <f>IF(OR($D1417="51",$D1417="52",$D1417="61"),0,(AF1417/'Totals and Drop Down Lists'!AB$5)*Inputs!J$39)</f>
        <v>0</v>
      </c>
      <c r="BE1417">
        <f>IF(OR($D1417="51",$D1417="52",$D1417="61"),0,(AG1417/'Totals and Drop Down Lists'!AC$5)*Inputs!K$39)</f>
        <v>0</v>
      </c>
      <c r="BF1417">
        <f>IF(OR($D1417="51",$D1417="52",$D1417="61"),0,(AH1417/'Totals and Drop Down Lists'!AD$5)*Inputs!L$39)</f>
        <v>0</v>
      </c>
      <c r="BG1417" s="10">
        <f t="shared" si="199"/>
        <v>187963.75032231177</v>
      </c>
    </row>
    <row r="1418" spans="1:59" ht="28.8">
      <c r="A1418" s="1" t="s">
        <v>7461</v>
      </c>
      <c r="B1418" s="1" t="s">
        <v>2670</v>
      </c>
      <c r="C1418" s="1" t="s">
        <v>76</v>
      </c>
      <c r="D1418" s="1" t="s">
        <v>25</v>
      </c>
      <c r="E1418" s="1" t="s">
        <v>2766</v>
      </c>
      <c r="F1418" s="2">
        <v>13418</v>
      </c>
      <c r="G1418" s="2">
        <v>173</v>
      </c>
      <c r="H1418" s="2">
        <v>8</v>
      </c>
      <c r="I1418" s="2">
        <v>4550</v>
      </c>
      <c r="J1418" s="2">
        <v>5712</v>
      </c>
      <c r="K1418" s="2">
        <v>1405</v>
      </c>
      <c r="L1418" s="2">
        <v>134</v>
      </c>
      <c r="M1418" s="2">
        <v>8</v>
      </c>
      <c r="N1418" s="2">
        <v>0</v>
      </c>
      <c r="O1418" s="2">
        <v>6</v>
      </c>
      <c r="P1418" s="2">
        <v>29</v>
      </c>
      <c r="Q1418" s="2">
        <v>0</v>
      </c>
      <c r="R1418" s="2">
        <v>367</v>
      </c>
      <c r="S1418" s="2">
        <v>497800</v>
      </c>
      <c r="T1418" s="2">
        <v>32429300</v>
      </c>
      <c r="U1418" s="2">
        <v>54</v>
      </c>
      <c r="V1418" s="2">
        <v>295</v>
      </c>
      <c r="W1418" s="2">
        <v>39</v>
      </c>
      <c r="X1418" s="2">
        <v>620</v>
      </c>
      <c r="Y1418" s="2">
        <v>85</v>
      </c>
      <c r="Z1418" s="2">
        <v>210</v>
      </c>
      <c r="AA1418" s="9">
        <f t="shared" si="200"/>
        <v>13418</v>
      </c>
      <c r="AB1418" s="9">
        <f t="shared" si="201"/>
        <v>4369</v>
      </c>
      <c r="AC1418" s="9">
        <f t="shared" si="202"/>
        <v>544</v>
      </c>
      <c r="AD1418" s="9">
        <f t="shared" si="203"/>
        <v>367</v>
      </c>
      <c r="AE1418" s="44">
        <f t="shared" si="204"/>
        <v>2.4135718707261343E-5</v>
      </c>
      <c r="AF1418" s="9">
        <f t="shared" si="205"/>
        <v>286</v>
      </c>
      <c r="AG1418" s="9">
        <f t="shared" si="198"/>
        <v>295</v>
      </c>
      <c r="AH1418" s="44">
        <f t="shared" si="206"/>
        <v>2.6999842312840001E-5</v>
      </c>
      <c r="AI1418">
        <f>AA1418/'Totals and Drop Down Lists'!W$6*Inputs!E$37</f>
        <v>12172.009983136835</v>
      </c>
      <c r="AJ1418">
        <f>AB1418/'Totals and Drop Down Lists'!X$6*Inputs!F$37</f>
        <v>14375.701601464973</v>
      </c>
      <c r="AK1418">
        <f>AC1418/'Totals and Drop Down Lists'!Y$6*Inputs!G$37</f>
        <v>3586.2317557558272</v>
      </c>
      <c r="AL1418">
        <f>AD1418/'Totals and Drop Down Lists'!Z$6*Inputs!H$37</f>
        <v>2942.4229660877572</v>
      </c>
      <c r="AM1418">
        <f>AE1418/'Totals and Drop Down Lists'!AA$6*Inputs!I$37</f>
        <v>3004.6399423001048</v>
      </c>
      <c r="AN1418">
        <f>AF1418/'Totals and Drop Down Lists'!AB$6*Inputs!J$37</f>
        <v>5707.6142381385962</v>
      </c>
      <c r="AO1418">
        <f>AG1418/'Totals and Drop Down Lists'!AC$6*Inputs!K$37</f>
        <v>5493.954972832028</v>
      </c>
      <c r="AP1418">
        <f>AH1418/'Totals and Drop Down Lists'!AD$6*Inputs!L$37</f>
        <v>6353.870435838121</v>
      </c>
      <c r="AQ1418">
        <f>IF(OR($D1418="51",$D1418="52",$D1418="61"),(AA1418/'Totals and Drop Down Lists'!W$4)*Inputs!E$38,0)</f>
        <v>0</v>
      </c>
      <c r="AR1418">
        <f>IF(OR($D1418="51",$D1418="52",$D1418="61"),(AB1418/'Totals and Drop Down Lists'!X$4)*Inputs!F$38,0)</f>
        <v>0</v>
      </c>
      <c r="AS1418">
        <f>IF(OR($D1418="51",$D1418="52",$D1418="61"),(AC1418/'Totals and Drop Down Lists'!Y$4)*Inputs!G$38,0)</f>
        <v>0</v>
      </c>
      <c r="AT1418">
        <f>IF(OR($D1418="51",$D1418="52",$D1418="61"),(AD1418/'Totals and Drop Down Lists'!Z$4)*Inputs!H$38,0)</f>
        <v>0</v>
      </c>
      <c r="AU1418">
        <f>IF(OR($D1418="51",$D1418="52",$D1418="61"),(AE1418/'Totals and Drop Down Lists'!AA$4)*Inputs!I$38,0)</f>
        <v>0</v>
      </c>
      <c r="AV1418">
        <f>IF(OR($D1418="51",$D1418="52",$D1418="61"),(AF1418/'Totals and Drop Down Lists'!AB$4)*Inputs!J$38,0)</f>
        <v>0</v>
      </c>
      <c r="AW1418">
        <f>IF(OR($D1418="51",$D1418="52",$D1418="61"),(AG1418/'Totals and Drop Down Lists'!AC$4)*Inputs!K$38,0)</f>
        <v>0</v>
      </c>
      <c r="AX1418">
        <f>IF(OR($D1418="51",$D1418="52",$D1418="61"),(AH1418/'Totals and Drop Down Lists'!AD$4)*Inputs!L$38,0)</f>
        <v>0</v>
      </c>
      <c r="AY1418">
        <f>IF(OR($D1418="51",$D1418="52",$D1418="61"),0,(AA1418/'Totals and Drop Down Lists'!W$5)*Inputs!E$39)</f>
        <v>0</v>
      </c>
      <c r="AZ1418">
        <f>IF(OR($D1418="51",$D1418="52",$D1418="61"),0,(AB1418/'Totals and Drop Down Lists'!X$5)*Inputs!F$39)</f>
        <v>0</v>
      </c>
      <c r="BA1418">
        <f>IF(OR($D1418="51",$D1418="52",$D1418="61"),0,(AC1418/'Totals and Drop Down Lists'!Y$5)*Inputs!G$39)</f>
        <v>0</v>
      </c>
      <c r="BB1418">
        <f>IF(OR($D1418="51",$D1418="52",$D1418="61"),0,(AD1418/'Totals and Drop Down Lists'!Z$5)*Inputs!H$39)</f>
        <v>0</v>
      </c>
      <c r="BC1418">
        <f>IF(OR($D1418="51",$D1418="52",$D1418="61"),0,(AE1418/'Totals and Drop Down Lists'!AA$5)*Inputs!I$39)</f>
        <v>0</v>
      </c>
      <c r="BD1418">
        <f>IF(OR($D1418="51",$D1418="52",$D1418="61"),0,(AF1418/'Totals and Drop Down Lists'!AB$5)*Inputs!J$39)</f>
        <v>0</v>
      </c>
      <c r="BE1418">
        <f>IF(OR($D1418="51",$D1418="52",$D1418="61"),0,(AG1418/'Totals and Drop Down Lists'!AC$5)*Inputs!K$39)</f>
        <v>0</v>
      </c>
      <c r="BF1418">
        <f>IF(OR($D1418="51",$D1418="52",$D1418="61"),0,(AH1418/'Totals and Drop Down Lists'!AD$5)*Inputs!L$39)</f>
        <v>0</v>
      </c>
      <c r="BG1418" s="10">
        <f t="shared" si="199"/>
        <v>53636.445895554236</v>
      </c>
    </row>
    <row r="1419" spans="1:59" ht="28.8">
      <c r="A1419" s="1" t="s">
        <v>7461</v>
      </c>
      <c r="B1419" s="1" t="s">
        <v>2670</v>
      </c>
      <c r="C1419" s="1" t="s">
        <v>2767</v>
      </c>
      <c r="D1419" s="1" t="s">
        <v>25</v>
      </c>
      <c r="E1419" s="1" t="s">
        <v>2768</v>
      </c>
      <c r="F1419" s="2">
        <v>49112</v>
      </c>
      <c r="G1419" s="2">
        <v>286</v>
      </c>
      <c r="H1419" s="2">
        <v>234</v>
      </c>
      <c r="I1419" s="2">
        <v>7953</v>
      </c>
      <c r="J1419" s="2">
        <v>18012</v>
      </c>
      <c r="K1419" s="2">
        <v>6117</v>
      </c>
      <c r="L1419" s="2">
        <v>74</v>
      </c>
      <c r="M1419" s="2">
        <v>37</v>
      </c>
      <c r="N1419" s="2">
        <v>21</v>
      </c>
      <c r="O1419" s="2">
        <v>273</v>
      </c>
      <c r="P1419" s="2">
        <v>7</v>
      </c>
      <c r="Q1419" s="2">
        <v>0</v>
      </c>
      <c r="R1419" s="2">
        <v>1283</v>
      </c>
      <c r="S1419" s="2">
        <v>4108100</v>
      </c>
      <c r="T1419" s="2">
        <v>204876200</v>
      </c>
      <c r="U1419" s="2">
        <v>196</v>
      </c>
      <c r="V1419" s="2">
        <v>620</v>
      </c>
      <c r="W1419" s="2">
        <v>50</v>
      </c>
      <c r="X1419" s="2">
        <v>1800</v>
      </c>
      <c r="Y1419" s="2">
        <v>219</v>
      </c>
      <c r="Z1419" s="2">
        <v>1065</v>
      </c>
      <c r="AA1419" s="9">
        <f t="shared" si="200"/>
        <v>49112</v>
      </c>
      <c r="AB1419" s="9">
        <f t="shared" si="201"/>
        <v>7433</v>
      </c>
      <c r="AC1419" s="9">
        <f t="shared" si="202"/>
        <v>1695</v>
      </c>
      <c r="AD1419" s="9">
        <f t="shared" si="203"/>
        <v>1283</v>
      </c>
      <c r="AE1419" s="44">
        <f t="shared" si="204"/>
        <v>1.4508108961769177E-4</v>
      </c>
      <c r="AF1419" s="9">
        <f t="shared" si="205"/>
        <v>1130</v>
      </c>
      <c r="AG1419" s="9">
        <f t="shared" si="198"/>
        <v>1284</v>
      </c>
      <c r="AH1419" s="44">
        <f t="shared" si="206"/>
        <v>1.6225296889723858E-4</v>
      </c>
      <c r="AI1419">
        <f>AA1419/'Totals and Drop Down Lists'!W$6*Inputs!E$37</f>
        <v>44551.479675943978</v>
      </c>
      <c r="AJ1419">
        <f>AB1419/'Totals and Drop Down Lists'!X$6*Inputs!F$37</f>
        <v>24457.447929432168</v>
      </c>
      <c r="AK1419">
        <f>AC1419/'Totals and Drop Down Lists'!Y$6*Inputs!G$37</f>
        <v>11174.012547805381</v>
      </c>
      <c r="AL1419">
        <f>AD1419/'Totals and Drop Down Lists'!Z$6*Inputs!H$37</f>
        <v>10286.45412940216</v>
      </c>
      <c r="AM1419">
        <f>AE1419/'Totals and Drop Down Lists'!AA$6*Inputs!I$37</f>
        <v>18061.050595795608</v>
      </c>
      <c r="AN1419">
        <f>AF1419/'Totals and Drop Down Lists'!AB$6*Inputs!J$37</f>
        <v>22551.063248589558</v>
      </c>
      <c r="AO1419">
        <f>AG1419/'Totals and Drop Down Lists'!AC$6*Inputs!K$37</f>
        <v>23912.671813953639</v>
      </c>
      <c r="AP1419">
        <f>AH1419/'Totals and Drop Down Lists'!AD$6*Inputs!L$37</f>
        <v>38182.976413638418</v>
      </c>
      <c r="AQ1419">
        <f>IF(OR($D1419="51",$D1419="52",$D1419="61"),(AA1419/'Totals and Drop Down Lists'!W$4)*Inputs!E$38,0)</f>
        <v>0</v>
      </c>
      <c r="AR1419">
        <f>IF(OR($D1419="51",$D1419="52",$D1419="61"),(AB1419/'Totals and Drop Down Lists'!X$4)*Inputs!F$38,0)</f>
        <v>0</v>
      </c>
      <c r="AS1419">
        <f>IF(OR($D1419="51",$D1419="52",$D1419="61"),(AC1419/'Totals and Drop Down Lists'!Y$4)*Inputs!G$38,0)</f>
        <v>0</v>
      </c>
      <c r="AT1419">
        <f>IF(OR($D1419="51",$D1419="52",$D1419="61"),(AD1419/'Totals and Drop Down Lists'!Z$4)*Inputs!H$38,0)</f>
        <v>0</v>
      </c>
      <c r="AU1419">
        <f>IF(OR($D1419="51",$D1419="52",$D1419="61"),(AE1419/'Totals and Drop Down Lists'!AA$4)*Inputs!I$38,0)</f>
        <v>0</v>
      </c>
      <c r="AV1419">
        <f>IF(OR($D1419="51",$D1419="52",$D1419="61"),(AF1419/'Totals and Drop Down Lists'!AB$4)*Inputs!J$38,0)</f>
        <v>0</v>
      </c>
      <c r="AW1419">
        <f>IF(OR($D1419="51",$D1419="52",$D1419="61"),(AG1419/'Totals and Drop Down Lists'!AC$4)*Inputs!K$38,0)</f>
        <v>0</v>
      </c>
      <c r="AX1419">
        <f>IF(OR($D1419="51",$D1419="52",$D1419="61"),(AH1419/'Totals and Drop Down Lists'!AD$4)*Inputs!L$38,0)</f>
        <v>0</v>
      </c>
      <c r="AY1419">
        <f>IF(OR($D1419="51",$D1419="52",$D1419="61"),0,(AA1419/'Totals and Drop Down Lists'!W$5)*Inputs!E$39)</f>
        <v>0</v>
      </c>
      <c r="AZ1419">
        <f>IF(OR($D1419="51",$D1419="52",$D1419="61"),0,(AB1419/'Totals and Drop Down Lists'!X$5)*Inputs!F$39)</f>
        <v>0</v>
      </c>
      <c r="BA1419">
        <f>IF(OR($D1419="51",$D1419="52",$D1419="61"),0,(AC1419/'Totals and Drop Down Lists'!Y$5)*Inputs!G$39)</f>
        <v>0</v>
      </c>
      <c r="BB1419">
        <f>IF(OR($D1419="51",$D1419="52",$D1419="61"),0,(AD1419/'Totals and Drop Down Lists'!Z$5)*Inputs!H$39)</f>
        <v>0</v>
      </c>
      <c r="BC1419">
        <f>IF(OR($D1419="51",$D1419="52",$D1419="61"),0,(AE1419/'Totals and Drop Down Lists'!AA$5)*Inputs!I$39)</f>
        <v>0</v>
      </c>
      <c r="BD1419">
        <f>IF(OR($D1419="51",$D1419="52",$D1419="61"),0,(AF1419/'Totals and Drop Down Lists'!AB$5)*Inputs!J$39)</f>
        <v>0</v>
      </c>
      <c r="BE1419">
        <f>IF(OR($D1419="51",$D1419="52",$D1419="61"),0,(AG1419/'Totals and Drop Down Lists'!AC$5)*Inputs!K$39)</f>
        <v>0</v>
      </c>
      <c r="BF1419">
        <f>IF(OR($D1419="51",$D1419="52",$D1419="61"),0,(AH1419/'Totals and Drop Down Lists'!AD$5)*Inputs!L$39)</f>
        <v>0</v>
      </c>
      <c r="BG1419" s="10">
        <f t="shared" si="199"/>
        <v>193177.1563545609</v>
      </c>
    </row>
    <row r="1420" spans="1:59" ht="28.8">
      <c r="A1420" s="1" t="s">
        <v>7461</v>
      </c>
      <c r="B1420" s="1" t="s">
        <v>2670</v>
      </c>
      <c r="C1420" s="1" t="s">
        <v>231</v>
      </c>
      <c r="D1420" s="1" t="s">
        <v>25</v>
      </c>
      <c r="E1420" s="1" t="s">
        <v>2769</v>
      </c>
      <c r="F1420" s="2">
        <v>23377</v>
      </c>
      <c r="G1420" s="2">
        <v>336</v>
      </c>
      <c r="H1420" s="2">
        <v>36</v>
      </c>
      <c r="I1420" s="2">
        <v>5553</v>
      </c>
      <c r="J1420" s="2">
        <v>9154</v>
      </c>
      <c r="K1420" s="2">
        <v>2363</v>
      </c>
      <c r="L1420" s="2">
        <v>118</v>
      </c>
      <c r="M1420" s="2">
        <v>14</v>
      </c>
      <c r="N1420" s="2">
        <v>6</v>
      </c>
      <c r="O1420" s="2">
        <v>89</v>
      </c>
      <c r="P1420" s="2">
        <v>14</v>
      </c>
      <c r="Q1420" s="2">
        <v>0</v>
      </c>
      <c r="R1420" s="2">
        <v>1193</v>
      </c>
      <c r="S1420" s="2">
        <v>1006600</v>
      </c>
      <c r="T1420" s="2">
        <v>64086700</v>
      </c>
      <c r="U1420" s="2">
        <v>116</v>
      </c>
      <c r="V1420" s="2">
        <v>210</v>
      </c>
      <c r="W1420" s="2">
        <v>75</v>
      </c>
      <c r="X1420" s="2">
        <v>510</v>
      </c>
      <c r="Y1420" s="2">
        <v>60</v>
      </c>
      <c r="Z1420" s="2">
        <v>285</v>
      </c>
      <c r="AA1420" s="9">
        <f t="shared" si="200"/>
        <v>23377</v>
      </c>
      <c r="AB1420" s="9">
        <f t="shared" si="201"/>
        <v>5181</v>
      </c>
      <c r="AC1420" s="9">
        <f t="shared" si="202"/>
        <v>1434</v>
      </c>
      <c r="AD1420" s="9">
        <f t="shared" si="203"/>
        <v>1193</v>
      </c>
      <c r="AE1420" s="44">
        <f t="shared" si="204"/>
        <v>4.2600267003527732E-5</v>
      </c>
      <c r="AF1420" s="9">
        <f t="shared" si="205"/>
        <v>225</v>
      </c>
      <c r="AG1420" s="9">
        <f t="shared" si="198"/>
        <v>345</v>
      </c>
      <c r="AH1420" s="44">
        <f t="shared" si="206"/>
        <v>3.3137748300992518E-5</v>
      </c>
      <c r="AI1420">
        <f>AA1420/'Totals and Drop Down Lists'!W$6*Inputs!E$37</f>
        <v>21206.221297942302</v>
      </c>
      <c r="AJ1420">
        <f>AB1420/'Totals and Drop Down Lists'!X$6*Inputs!F$37</f>
        <v>17047.495993863591</v>
      </c>
      <c r="AK1420">
        <f>AC1420/'Totals and Drop Down Lists'!Y$6*Inputs!G$37</f>
        <v>9453.4123855769431</v>
      </c>
      <c r="AL1420">
        <f>AD1420/'Totals and Drop Down Lists'!Z$6*Inputs!H$37</f>
        <v>9564.8790151027097</v>
      </c>
      <c r="AM1420">
        <f>AE1420/'Totals and Drop Down Lists'!AA$6*Inputs!I$37</f>
        <v>5303.2795643636537</v>
      </c>
      <c r="AN1420">
        <f>AF1420/'Totals and Drop Down Lists'!AB$6*Inputs!J$37</f>
        <v>4490.2559565775673</v>
      </c>
      <c r="AO1420">
        <f>AG1420/'Totals and Drop Down Lists'!AC$6*Inputs!K$37</f>
        <v>6425.1337817866088</v>
      </c>
      <c r="AP1420">
        <f>AH1420/'Totals and Drop Down Lists'!AD$6*Inputs!L$37</f>
        <v>7798.3032937859443</v>
      </c>
      <c r="AQ1420">
        <f>IF(OR($D1420="51",$D1420="52",$D1420="61"),(AA1420/'Totals and Drop Down Lists'!W$4)*Inputs!E$38,0)</f>
        <v>0</v>
      </c>
      <c r="AR1420">
        <f>IF(OR($D1420="51",$D1420="52",$D1420="61"),(AB1420/'Totals and Drop Down Lists'!X$4)*Inputs!F$38,0)</f>
        <v>0</v>
      </c>
      <c r="AS1420">
        <f>IF(OR($D1420="51",$D1420="52",$D1420="61"),(AC1420/'Totals and Drop Down Lists'!Y$4)*Inputs!G$38,0)</f>
        <v>0</v>
      </c>
      <c r="AT1420">
        <f>IF(OR($D1420="51",$D1420="52",$D1420="61"),(AD1420/'Totals and Drop Down Lists'!Z$4)*Inputs!H$38,0)</f>
        <v>0</v>
      </c>
      <c r="AU1420">
        <f>IF(OR($D1420="51",$D1420="52",$D1420="61"),(AE1420/'Totals and Drop Down Lists'!AA$4)*Inputs!I$38,0)</f>
        <v>0</v>
      </c>
      <c r="AV1420">
        <f>IF(OR($D1420="51",$D1420="52",$D1420="61"),(AF1420/'Totals and Drop Down Lists'!AB$4)*Inputs!J$38,0)</f>
        <v>0</v>
      </c>
      <c r="AW1420">
        <f>IF(OR($D1420="51",$D1420="52",$D1420="61"),(AG1420/'Totals and Drop Down Lists'!AC$4)*Inputs!K$38,0)</f>
        <v>0</v>
      </c>
      <c r="AX1420">
        <f>IF(OR($D1420="51",$D1420="52",$D1420="61"),(AH1420/'Totals and Drop Down Lists'!AD$4)*Inputs!L$38,0)</f>
        <v>0</v>
      </c>
      <c r="AY1420">
        <f>IF(OR($D1420="51",$D1420="52",$D1420="61"),0,(AA1420/'Totals and Drop Down Lists'!W$5)*Inputs!E$39)</f>
        <v>0</v>
      </c>
      <c r="AZ1420">
        <f>IF(OR($D1420="51",$D1420="52",$D1420="61"),0,(AB1420/'Totals and Drop Down Lists'!X$5)*Inputs!F$39)</f>
        <v>0</v>
      </c>
      <c r="BA1420">
        <f>IF(OR($D1420="51",$D1420="52",$D1420="61"),0,(AC1420/'Totals and Drop Down Lists'!Y$5)*Inputs!G$39)</f>
        <v>0</v>
      </c>
      <c r="BB1420">
        <f>IF(OR($D1420="51",$D1420="52",$D1420="61"),0,(AD1420/'Totals and Drop Down Lists'!Z$5)*Inputs!H$39)</f>
        <v>0</v>
      </c>
      <c r="BC1420">
        <f>IF(OR($D1420="51",$D1420="52",$D1420="61"),0,(AE1420/'Totals and Drop Down Lists'!AA$5)*Inputs!I$39)</f>
        <v>0</v>
      </c>
      <c r="BD1420">
        <f>IF(OR($D1420="51",$D1420="52",$D1420="61"),0,(AF1420/'Totals and Drop Down Lists'!AB$5)*Inputs!J$39)</f>
        <v>0</v>
      </c>
      <c r="BE1420">
        <f>IF(OR($D1420="51",$D1420="52",$D1420="61"),0,(AG1420/'Totals and Drop Down Lists'!AC$5)*Inputs!K$39)</f>
        <v>0</v>
      </c>
      <c r="BF1420">
        <f>IF(OR($D1420="51",$D1420="52",$D1420="61"),0,(AH1420/'Totals and Drop Down Lists'!AD$5)*Inputs!L$39)</f>
        <v>0</v>
      </c>
      <c r="BG1420" s="10">
        <f t="shared" si="199"/>
        <v>81288.981288999319</v>
      </c>
    </row>
    <row r="1421" spans="1:59" ht="28.8">
      <c r="A1421" s="1" t="s">
        <v>7461</v>
      </c>
      <c r="B1421" s="1" t="s">
        <v>2670</v>
      </c>
      <c r="C1421" s="1" t="s">
        <v>2770</v>
      </c>
      <c r="D1421" s="1" t="s">
        <v>58</v>
      </c>
      <c r="E1421" s="1" t="s">
        <v>2771</v>
      </c>
      <c r="F1421" s="2">
        <v>120152</v>
      </c>
      <c r="G1421" s="2">
        <v>910</v>
      </c>
      <c r="H1421" s="2">
        <v>58</v>
      </c>
      <c r="I1421" s="2">
        <v>11399</v>
      </c>
      <c r="J1421" s="2">
        <v>45032</v>
      </c>
      <c r="K1421" s="2">
        <v>11447</v>
      </c>
      <c r="L1421" s="2">
        <v>238</v>
      </c>
      <c r="M1421" s="2">
        <v>8</v>
      </c>
      <c r="N1421" s="2">
        <v>21</v>
      </c>
      <c r="O1421" s="2">
        <v>215</v>
      </c>
      <c r="P1421" s="2">
        <v>97</v>
      </c>
      <c r="Q1421" s="2">
        <v>15</v>
      </c>
      <c r="R1421" s="2">
        <v>4960</v>
      </c>
      <c r="S1421" s="2">
        <v>8934700</v>
      </c>
      <c r="T1421" s="2">
        <v>528487600</v>
      </c>
      <c r="U1421" s="2">
        <v>1066</v>
      </c>
      <c r="V1421" s="2">
        <v>408</v>
      </c>
      <c r="W1421" s="2">
        <v>10</v>
      </c>
      <c r="X1421" s="2">
        <v>2394</v>
      </c>
      <c r="Y1421" s="2">
        <v>371</v>
      </c>
      <c r="Z1421" s="2">
        <v>1614</v>
      </c>
      <c r="AA1421" s="9">
        <f t="shared" si="200"/>
        <v>120152</v>
      </c>
      <c r="AB1421" s="9">
        <f t="shared" si="201"/>
        <v>10431</v>
      </c>
      <c r="AC1421" s="9">
        <f t="shared" si="202"/>
        <v>5554</v>
      </c>
      <c r="AD1421" s="9">
        <f t="shared" si="203"/>
        <v>4960</v>
      </c>
      <c r="AE1421" s="44">
        <f t="shared" si="204"/>
        <v>2.0321600807072878E-4</v>
      </c>
      <c r="AF1421" s="9">
        <f t="shared" si="205"/>
        <v>1976</v>
      </c>
      <c r="AG1421" s="9">
        <f t="shared" si="198"/>
        <v>1985</v>
      </c>
      <c r="AH1421" s="44">
        <f t="shared" si="206"/>
        <v>1.8775090737644607E-4</v>
      </c>
      <c r="AI1421">
        <f>AA1421/'Totals and Drop Down Lists'!W$6*Inputs!E$37</f>
        <v>108994.73419987012</v>
      </c>
      <c r="AJ1421">
        <f>AB1421/'Totals and Drop Down Lists'!X$6*Inputs!F$37</f>
        <v>34322.028703337404</v>
      </c>
      <c r="AK1421">
        <f>AC1421/'Totals and Drop Down Lists'!Y$6*Inputs!G$37</f>
        <v>36613.844065198282</v>
      </c>
      <c r="AL1421">
        <f>AD1421/'Totals and Drop Down Lists'!Z$6*Inputs!H$37</f>
        <v>39766.806299169686</v>
      </c>
      <c r="AM1421">
        <f>AE1421/'Totals and Drop Down Lists'!AA$6*Inputs!I$37</f>
        <v>25298.228827152889</v>
      </c>
      <c r="AN1421">
        <f>AF1421/'Totals and Drop Down Lists'!AB$6*Inputs!J$37</f>
        <v>39434.425645321215</v>
      </c>
      <c r="AO1421">
        <f>AG1421/'Totals and Drop Down Lists'!AC$6*Inputs!K$37</f>
        <v>36967.798715496865</v>
      </c>
      <c r="AP1421">
        <f>AH1421/'Totals and Drop Down Lists'!AD$6*Inputs!L$37</f>
        <v>44183.403956906346</v>
      </c>
      <c r="AQ1421">
        <f>IF(OR($D1421="51",$D1421="52",$D1421="61"),(AA1421/'Totals and Drop Down Lists'!W$4)*Inputs!E$38,0)</f>
        <v>0</v>
      </c>
      <c r="AR1421">
        <f>IF(OR($D1421="51",$D1421="52",$D1421="61"),(AB1421/'Totals and Drop Down Lists'!X$4)*Inputs!F$38,0)</f>
        <v>0</v>
      </c>
      <c r="AS1421">
        <f>IF(OR($D1421="51",$D1421="52",$D1421="61"),(AC1421/'Totals and Drop Down Lists'!Y$4)*Inputs!G$38,0)</f>
        <v>0</v>
      </c>
      <c r="AT1421">
        <f>IF(OR($D1421="51",$D1421="52",$D1421="61"),(AD1421/'Totals and Drop Down Lists'!Z$4)*Inputs!H$38,0)</f>
        <v>0</v>
      </c>
      <c r="AU1421">
        <f>IF(OR($D1421="51",$D1421="52",$D1421="61"),(AE1421/'Totals and Drop Down Lists'!AA$4)*Inputs!I$38,0)</f>
        <v>0</v>
      </c>
      <c r="AV1421">
        <f>IF(OR($D1421="51",$D1421="52",$D1421="61"),(AF1421/'Totals and Drop Down Lists'!AB$4)*Inputs!J$38,0)</f>
        <v>0</v>
      </c>
      <c r="AW1421">
        <f>IF(OR($D1421="51",$D1421="52",$D1421="61"),(AG1421/'Totals and Drop Down Lists'!AC$4)*Inputs!K$38,0)</f>
        <v>0</v>
      </c>
      <c r="AX1421">
        <f>IF(OR($D1421="51",$D1421="52",$D1421="61"),(AH1421/'Totals and Drop Down Lists'!AD$4)*Inputs!L$38,0)</f>
        <v>0</v>
      </c>
      <c r="AY1421">
        <f>IF(OR($D1421="51",$D1421="52",$D1421="61"),0,(AA1421/'Totals and Drop Down Lists'!W$5)*Inputs!E$39)</f>
        <v>0</v>
      </c>
      <c r="AZ1421">
        <f>IF(OR($D1421="51",$D1421="52",$D1421="61"),0,(AB1421/'Totals and Drop Down Lists'!X$5)*Inputs!F$39)</f>
        <v>0</v>
      </c>
      <c r="BA1421">
        <f>IF(OR($D1421="51",$D1421="52",$D1421="61"),0,(AC1421/'Totals and Drop Down Lists'!Y$5)*Inputs!G$39)</f>
        <v>0</v>
      </c>
      <c r="BB1421">
        <f>IF(OR($D1421="51",$D1421="52",$D1421="61"),0,(AD1421/'Totals and Drop Down Lists'!Z$5)*Inputs!H$39)</f>
        <v>0</v>
      </c>
      <c r="BC1421">
        <f>IF(OR($D1421="51",$D1421="52",$D1421="61"),0,(AE1421/'Totals and Drop Down Lists'!AA$5)*Inputs!I$39)</f>
        <v>0</v>
      </c>
      <c r="BD1421">
        <f>IF(OR($D1421="51",$D1421="52",$D1421="61"),0,(AF1421/'Totals and Drop Down Lists'!AB$5)*Inputs!J$39)</f>
        <v>0</v>
      </c>
      <c r="BE1421">
        <f>IF(OR($D1421="51",$D1421="52",$D1421="61"),0,(AG1421/'Totals and Drop Down Lists'!AC$5)*Inputs!K$39)</f>
        <v>0</v>
      </c>
      <c r="BF1421">
        <f>IF(OR($D1421="51",$D1421="52",$D1421="61"),0,(AH1421/'Totals and Drop Down Lists'!AD$5)*Inputs!L$39)</f>
        <v>0</v>
      </c>
      <c r="BG1421" s="10">
        <f t="shared" si="199"/>
        <v>365581.27041245275</v>
      </c>
    </row>
    <row r="1422" spans="1:59" ht="28.8">
      <c r="A1422" s="1" t="s">
        <v>7461</v>
      </c>
      <c r="B1422" s="1" t="s">
        <v>2670</v>
      </c>
      <c r="C1422" s="1" t="s">
        <v>2772</v>
      </c>
      <c r="D1422" s="1" t="s">
        <v>25</v>
      </c>
      <c r="E1422" s="1" t="s">
        <v>2773</v>
      </c>
      <c r="F1422" s="2">
        <v>16217</v>
      </c>
      <c r="G1422" s="2">
        <v>77</v>
      </c>
      <c r="H1422" s="2">
        <v>0</v>
      </c>
      <c r="I1422" s="2">
        <v>3598</v>
      </c>
      <c r="J1422" s="2">
        <v>5892</v>
      </c>
      <c r="K1422" s="2">
        <v>1176</v>
      </c>
      <c r="L1422" s="2">
        <v>46</v>
      </c>
      <c r="M1422" s="2">
        <v>7</v>
      </c>
      <c r="N1422" s="2">
        <v>34</v>
      </c>
      <c r="O1422" s="2">
        <v>34</v>
      </c>
      <c r="P1422" s="2">
        <v>12</v>
      </c>
      <c r="Q1422" s="2">
        <v>0</v>
      </c>
      <c r="R1422" s="2">
        <v>487</v>
      </c>
      <c r="S1422" s="2">
        <v>338500</v>
      </c>
      <c r="T1422" s="2">
        <v>39903200</v>
      </c>
      <c r="U1422" s="2">
        <v>122</v>
      </c>
      <c r="V1422" s="2">
        <v>234</v>
      </c>
      <c r="W1422" s="2">
        <v>53</v>
      </c>
      <c r="X1422" s="2">
        <v>330</v>
      </c>
      <c r="Y1422" s="2">
        <v>40</v>
      </c>
      <c r="Z1422" s="2">
        <v>54</v>
      </c>
      <c r="AA1422" s="9">
        <f t="shared" si="200"/>
        <v>16217</v>
      </c>
      <c r="AB1422" s="9">
        <f t="shared" si="201"/>
        <v>3521</v>
      </c>
      <c r="AC1422" s="9">
        <f t="shared" si="202"/>
        <v>620</v>
      </c>
      <c r="AD1422" s="9">
        <f t="shared" si="203"/>
        <v>487</v>
      </c>
      <c r="AE1422" s="44">
        <f t="shared" si="204"/>
        <v>1.6392594322107958E-5</v>
      </c>
      <c r="AF1422" s="9">
        <f t="shared" si="205"/>
        <v>43</v>
      </c>
      <c r="AG1422" s="9">
        <f t="shared" si="198"/>
        <v>94</v>
      </c>
      <c r="AH1422" s="44">
        <f t="shared" si="206"/>
        <v>6.9810946056984386E-6</v>
      </c>
      <c r="AI1422">
        <f>AA1422/'Totals and Drop Down Lists'!W$6*Inputs!E$37</f>
        <v>14711.095982749297</v>
      </c>
      <c r="AJ1422">
        <f>AB1422/'Totals and Drop Down Lists'!X$6*Inputs!F$37</f>
        <v>11585.453270487107</v>
      </c>
      <c r="AK1422">
        <f>AC1422/'Totals and Drop Down Lists'!Y$6*Inputs!G$37</f>
        <v>4087.2494275158324</v>
      </c>
      <c r="AL1422">
        <f>AD1422/'Totals and Drop Down Lists'!Z$6*Inputs!H$37</f>
        <v>3904.5231184870236</v>
      </c>
      <c r="AM1422">
        <f>AE1422/'Totals and Drop Down Lists'!AA$6*Inputs!I$37</f>
        <v>2040.7034178480558</v>
      </c>
      <c r="AN1422">
        <f>AF1422/'Totals and Drop Down Lists'!AB$6*Inputs!J$37</f>
        <v>858.13780503482394</v>
      </c>
      <c r="AO1422">
        <f>AG1422/'Totals and Drop Down Lists'!AC$6*Inputs!K$37</f>
        <v>1750.6161608346122</v>
      </c>
      <c r="AP1422">
        <f>AH1422/'Totals and Drop Down Lists'!AD$6*Inputs!L$37</f>
        <v>1642.8603586266861</v>
      </c>
      <c r="AQ1422">
        <f>IF(OR($D1422="51",$D1422="52",$D1422="61"),(AA1422/'Totals and Drop Down Lists'!W$4)*Inputs!E$38,0)</f>
        <v>0</v>
      </c>
      <c r="AR1422">
        <f>IF(OR($D1422="51",$D1422="52",$D1422="61"),(AB1422/'Totals and Drop Down Lists'!X$4)*Inputs!F$38,0)</f>
        <v>0</v>
      </c>
      <c r="AS1422">
        <f>IF(OR($D1422="51",$D1422="52",$D1422="61"),(AC1422/'Totals and Drop Down Lists'!Y$4)*Inputs!G$38,0)</f>
        <v>0</v>
      </c>
      <c r="AT1422">
        <f>IF(OR($D1422="51",$D1422="52",$D1422="61"),(AD1422/'Totals and Drop Down Lists'!Z$4)*Inputs!H$38,0)</f>
        <v>0</v>
      </c>
      <c r="AU1422">
        <f>IF(OR($D1422="51",$D1422="52",$D1422="61"),(AE1422/'Totals and Drop Down Lists'!AA$4)*Inputs!I$38,0)</f>
        <v>0</v>
      </c>
      <c r="AV1422">
        <f>IF(OR($D1422="51",$D1422="52",$D1422="61"),(AF1422/'Totals and Drop Down Lists'!AB$4)*Inputs!J$38,0)</f>
        <v>0</v>
      </c>
      <c r="AW1422">
        <f>IF(OR($D1422="51",$D1422="52",$D1422="61"),(AG1422/'Totals and Drop Down Lists'!AC$4)*Inputs!K$38,0)</f>
        <v>0</v>
      </c>
      <c r="AX1422">
        <f>IF(OR($D1422="51",$D1422="52",$D1422="61"),(AH1422/'Totals and Drop Down Lists'!AD$4)*Inputs!L$38,0)</f>
        <v>0</v>
      </c>
      <c r="AY1422">
        <f>IF(OR($D1422="51",$D1422="52",$D1422="61"),0,(AA1422/'Totals and Drop Down Lists'!W$5)*Inputs!E$39)</f>
        <v>0</v>
      </c>
      <c r="AZ1422">
        <f>IF(OR($D1422="51",$D1422="52",$D1422="61"),0,(AB1422/'Totals and Drop Down Lists'!X$5)*Inputs!F$39)</f>
        <v>0</v>
      </c>
      <c r="BA1422">
        <f>IF(OR($D1422="51",$D1422="52",$D1422="61"),0,(AC1422/'Totals and Drop Down Lists'!Y$5)*Inputs!G$39)</f>
        <v>0</v>
      </c>
      <c r="BB1422">
        <f>IF(OR($D1422="51",$D1422="52",$D1422="61"),0,(AD1422/'Totals and Drop Down Lists'!Z$5)*Inputs!H$39)</f>
        <v>0</v>
      </c>
      <c r="BC1422">
        <f>IF(OR($D1422="51",$D1422="52",$D1422="61"),0,(AE1422/'Totals and Drop Down Lists'!AA$5)*Inputs!I$39)</f>
        <v>0</v>
      </c>
      <c r="BD1422">
        <f>IF(OR($D1422="51",$D1422="52",$D1422="61"),0,(AF1422/'Totals and Drop Down Lists'!AB$5)*Inputs!J$39)</f>
        <v>0</v>
      </c>
      <c r="BE1422">
        <f>IF(OR($D1422="51",$D1422="52",$D1422="61"),0,(AG1422/'Totals and Drop Down Lists'!AC$5)*Inputs!K$39)</f>
        <v>0</v>
      </c>
      <c r="BF1422">
        <f>IF(OR($D1422="51",$D1422="52",$D1422="61"),0,(AH1422/'Totals and Drop Down Lists'!AD$5)*Inputs!L$39)</f>
        <v>0</v>
      </c>
      <c r="BG1422" s="10">
        <f t="shared" si="199"/>
        <v>40580.639541583434</v>
      </c>
    </row>
    <row r="1423" spans="1:59" ht="28.8">
      <c r="A1423" s="1" t="s">
        <v>7461</v>
      </c>
      <c r="B1423" s="1" t="s">
        <v>2670</v>
      </c>
      <c r="C1423" s="1" t="s">
        <v>2157</v>
      </c>
      <c r="D1423" s="1" t="s">
        <v>25</v>
      </c>
      <c r="E1423" s="1" t="s">
        <v>2774</v>
      </c>
      <c r="F1423" s="2">
        <v>31865</v>
      </c>
      <c r="G1423" s="2">
        <v>371</v>
      </c>
      <c r="H1423" s="2">
        <v>7</v>
      </c>
      <c r="I1423" s="2">
        <v>10812</v>
      </c>
      <c r="J1423" s="2">
        <v>12350</v>
      </c>
      <c r="K1423" s="2">
        <v>4396</v>
      </c>
      <c r="L1423" s="2">
        <v>102</v>
      </c>
      <c r="M1423" s="2">
        <v>60</v>
      </c>
      <c r="N1423" s="2">
        <v>31</v>
      </c>
      <c r="O1423" s="2">
        <v>120</v>
      </c>
      <c r="P1423" s="2">
        <v>25</v>
      </c>
      <c r="Q1423" s="2">
        <v>49</v>
      </c>
      <c r="R1423" s="2">
        <v>987</v>
      </c>
      <c r="S1423" s="2">
        <v>1843900</v>
      </c>
      <c r="T1423" s="2">
        <v>86640900</v>
      </c>
      <c r="U1423" s="2">
        <v>404</v>
      </c>
      <c r="V1423" s="2">
        <v>520</v>
      </c>
      <c r="W1423" s="2">
        <v>55</v>
      </c>
      <c r="X1423" s="2">
        <v>1540</v>
      </c>
      <c r="Y1423" s="2">
        <v>255</v>
      </c>
      <c r="Z1423" s="2">
        <v>775</v>
      </c>
      <c r="AA1423" s="9">
        <f t="shared" si="200"/>
        <v>31865</v>
      </c>
      <c r="AB1423" s="9">
        <f t="shared" si="201"/>
        <v>10434</v>
      </c>
      <c r="AC1423" s="9">
        <f t="shared" si="202"/>
        <v>1374</v>
      </c>
      <c r="AD1423" s="9">
        <f t="shared" si="203"/>
        <v>987</v>
      </c>
      <c r="AE1423" s="44">
        <f t="shared" si="204"/>
        <v>1.092808830900376E-4</v>
      </c>
      <c r="AF1423" s="9">
        <f t="shared" si="205"/>
        <v>965</v>
      </c>
      <c r="AG1423" s="9">
        <f t="shared" si="198"/>
        <v>1030</v>
      </c>
      <c r="AH1423" s="44">
        <f t="shared" si="206"/>
        <v>1.3642031159705149E-4</v>
      </c>
      <c r="AI1423">
        <f>AA1423/'Totals and Drop Down Lists'!W$6*Inputs!E$37</f>
        <v>28906.029073830323</v>
      </c>
      <c r="AJ1423">
        <f>AB1423/'Totals and Drop Down Lists'!X$6*Inputs!F$37</f>
        <v>34331.89986488568</v>
      </c>
      <c r="AK1423">
        <f>AC1423/'Totals and Drop Down Lists'!Y$6*Inputs!G$37</f>
        <v>9057.8721183979906</v>
      </c>
      <c r="AL1423">
        <f>AD1423/'Totals and Drop Down Lists'!Z$6*Inputs!H$37</f>
        <v>7913.2737534839689</v>
      </c>
      <c r="AM1423">
        <f>AE1423/'Totals and Drop Down Lists'!AA$6*Inputs!I$37</f>
        <v>13604.306142471305</v>
      </c>
      <c r="AN1423">
        <f>AF1423/'Totals and Drop Down Lists'!AB$6*Inputs!J$37</f>
        <v>19258.208880432674</v>
      </c>
      <c r="AO1423">
        <f>AG1423/'Totals and Drop Down Lists'!AC$6*Inputs!K$37</f>
        <v>19182.283464464366</v>
      </c>
      <c r="AP1423">
        <f>AH1423/'Totals and Drop Down Lists'!AD$6*Inputs!L$37</f>
        <v>32103.779520672138</v>
      </c>
      <c r="AQ1423">
        <f>IF(OR($D1423="51",$D1423="52",$D1423="61"),(AA1423/'Totals and Drop Down Lists'!W$4)*Inputs!E$38,0)</f>
        <v>0</v>
      </c>
      <c r="AR1423">
        <f>IF(OR($D1423="51",$D1423="52",$D1423="61"),(AB1423/'Totals and Drop Down Lists'!X$4)*Inputs!F$38,0)</f>
        <v>0</v>
      </c>
      <c r="AS1423">
        <f>IF(OR($D1423="51",$D1423="52",$D1423="61"),(AC1423/'Totals and Drop Down Lists'!Y$4)*Inputs!G$38,0)</f>
        <v>0</v>
      </c>
      <c r="AT1423">
        <f>IF(OR($D1423="51",$D1423="52",$D1423="61"),(AD1423/'Totals and Drop Down Lists'!Z$4)*Inputs!H$38,0)</f>
        <v>0</v>
      </c>
      <c r="AU1423">
        <f>IF(OR($D1423="51",$D1423="52",$D1423="61"),(AE1423/'Totals and Drop Down Lists'!AA$4)*Inputs!I$38,0)</f>
        <v>0</v>
      </c>
      <c r="AV1423">
        <f>IF(OR($D1423="51",$D1423="52",$D1423="61"),(AF1423/'Totals and Drop Down Lists'!AB$4)*Inputs!J$38,0)</f>
        <v>0</v>
      </c>
      <c r="AW1423">
        <f>IF(OR($D1423="51",$D1423="52",$D1423="61"),(AG1423/'Totals and Drop Down Lists'!AC$4)*Inputs!K$38,0)</f>
        <v>0</v>
      </c>
      <c r="AX1423">
        <f>IF(OR($D1423="51",$D1423="52",$D1423="61"),(AH1423/'Totals and Drop Down Lists'!AD$4)*Inputs!L$38,0)</f>
        <v>0</v>
      </c>
      <c r="AY1423">
        <f>IF(OR($D1423="51",$D1423="52",$D1423="61"),0,(AA1423/'Totals and Drop Down Lists'!W$5)*Inputs!E$39)</f>
        <v>0</v>
      </c>
      <c r="AZ1423">
        <f>IF(OR($D1423="51",$D1423="52",$D1423="61"),0,(AB1423/'Totals and Drop Down Lists'!X$5)*Inputs!F$39)</f>
        <v>0</v>
      </c>
      <c r="BA1423">
        <f>IF(OR($D1423="51",$D1423="52",$D1423="61"),0,(AC1423/'Totals and Drop Down Lists'!Y$5)*Inputs!G$39)</f>
        <v>0</v>
      </c>
      <c r="BB1423">
        <f>IF(OR($D1423="51",$D1423="52",$D1423="61"),0,(AD1423/'Totals and Drop Down Lists'!Z$5)*Inputs!H$39)</f>
        <v>0</v>
      </c>
      <c r="BC1423">
        <f>IF(OR($D1423="51",$D1423="52",$D1423="61"),0,(AE1423/'Totals and Drop Down Lists'!AA$5)*Inputs!I$39)</f>
        <v>0</v>
      </c>
      <c r="BD1423">
        <f>IF(OR($D1423="51",$D1423="52",$D1423="61"),0,(AF1423/'Totals and Drop Down Lists'!AB$5)*Inputs!J$39)</f>
        <v>0</v>
      </c>
      <c r="BE1423">
        <f>IF(OR($D1423="51",$D1423="52",$D1423="61"),0,(AG1423/'Totals and Drop Down Lists'!AC$5)*Inputs!K$39)</f>
        <v>0</v>
      </c>
      <c r="BF1423">
        <f>IF(OR($D1423="51",$D1423="52",$D1423="61"),0,(AH1423/'Totals and Drop Down Lists'!AD$5)*Inputs!L$39)</f>
        <v>0</v>
      </c>
      <c r="BG1423" s="10">
        <f t="shared" si="199"/>
        <v>164357.65281863845</v>
      </c>
    </row>
    <row r="1424" spans="1:59" ht="28.8">
      <c r="A1424" s="1" t="s">
        <v>7461</v>
      </c>
      <c r="B1424" s="1" t="s">
        <v>2670</v>
      </c>
      <c r="C1424" s="1" t="s">
        <v>2775</v>
      </c>
      <c r="D1424" s="1" t="s">
        <v>25</v>
      </c>
      <c r="E1424" s="1" t="s">
        <v>2776</v>
      </c>
      <c r="F1424" s="2">
        <v>14149</v>
      </c>
      <c r="G1424" s="2">
        <v>80</v>
      </c>
      <c r="H1424" s="2">
        <v>14</v>
      </c>
      <c r="I1424" s="2">
        <v>2351</v>
      </c>
      <c r="J1424" s="2">
        <v>5221</v>
      </c>
      <c r="K1424" s="2">
        <v>1237</v>
      </c>
      <c r="L1424" s="2">
        <v>35</v>
      </c>
      <c r="M1424" s="2">
        <v>0</v>
      </c>
      <c r="N1424" s="2">
        <v>0</v>
      </c>
      <c r="O1424" s="2">
        <v>46</v>
      </c>
      <c r="P1424" s="2">
        <v>0</v>
      </c>
      <c r="Q1424" s="2">
        <v>0</v>
      </c>
      <c r="R1424" s="2">
        <v>491</v>
      </c>
      <c r="S1424" s="2">
        <v>650100</v>
      </c>
      <c r="T1424" s="2">
        <v>31474800</v>
      </c>
      <c r="U1424" s="2">
        <v>359</v>
      </c>
      <c r="V1424" s="2">
        <v>334</v>
      </c>
      <c r="W1424" s="2">
        <v>120</v>
      </c>
      <c r="X1424" s="2">
        <v>455</v>
      </c>
      <c r="Y1424" s="2">
        <v>79</v>
      </c>
      <c r="Z1424" s="2">
        <v>160</v>
      </c>
      <c r="AA1424" s="9">
        <f t="shared" si="200"/>
        <v>14149</v>
      </c>
      <c r="AB1424" s="9">
        <f t="shared" si="201"/>
        <v>2257</v>
      </c>
      <c r="AC1424" s="9">
        <f t="shared" si="202"/>
        <v>572</v>
      </c>
      <c r="AD1424" s="9">
        <f t="shared" si="203"/>
        <v>491</v>
      </c>
      <c r="AE1424" s="44">
        <f t="shared" si="204"/>
        <v>2.0468286722162612E-5</v>
      </c>
      <c r="AF1424" s="9">
        <f t="shared" si="205"/>
        <v>1</v>
      </c>
      <c r="AG1424" s="9">
        <f t="shared" si="198"/>
        <v>239</v>
      </c>
      <c r="AH1424" s="44">
        <f t="shared" si="206"/>
        <v>2.1070022223197942E-5</v>
      </c>
      <c r="AI1424">
        <f>AA1424/'Totals and Drop Down Lists'!W$6*Inputs!E$37</f>
        <v>12835.129620763386</v>
      </c>
      <c r="AJ1424">
        <f>AB1424/'Totals and Drop Down Lists'!X$6*Inputs!F$37</f>
        <v>7426.4038714823628</v>
      </c>
      <c r="AK1424">
        <f>AC1424/'Totals and Drop Down Lists'!Y$6*Inputs!G$37</f>
        <v>3770.8172137726715</v>
      </c>
      <c r="AL1424">
        <f>AD1424/'Totals and Drop Down Lists'!Z$6*Inputs!H$37</f>
        <v>3936.5931235669996</v>
      </c>
      <c r="AM1424">
        <f>AE1424/'Totals and Drop Down Lists'!AA$6*Inputs!I$37</f>
        <v>2548.0837169915376</v>
      </c>
      <c r="AN1424">
        <f>AF1424/'Totals and Drop Down Lists'!AB$6*Inputs!J$37</f>
        <v>19.956693140344743</v>
      </c>
      <c r="AO1424">
        <f>AG1424/'Totals and Drop Down Lists'!AC$6*Inputs!K$37</f>
        <v>4451.0347068028968</v>
      </c>
      <c r="AP1424">
        <f>AH1424/'Totals and Drop Down Lists'!AD$6*Inputs!L$37</f>
        <v>4958.4064134612981</v>
      </c>
      <c r="AQ1424">
        <f>IF(OR($D1424="51",$D1424="52",$D1424="61"),(AA1424/'Totals and Drop Down Lists'!W$4)*Inputs!E$38,0)</f>
        <v>0</v>
      </c>
      <c r="AR1424">
        <f>IF(OR($D1424="51",$D1424="52",$D1424="61"),(AB1424/'Totals and Drop Down Lists'!X$4)*Inputs!F$38,0)</f>
        <v>0</v>
      </c>
      <c r="AS1424">
        <f>IF(OR($D1424="51",$D1424="52",$D1424="61"),(AC1424/'Totals and Drop Down Lists'!Y$4)*Inputs!G$38,0)</f>
        <v>0</v>
      </c>
      <c r="AT1424">
        <f>IF(OR($D1424="51",$D1424="52",$D1424="61"),(AD1424/'Totals and Drop Down Lists'!Z$4)*Inputs!H$38,0)</f>
        <v>0</v>
      </c>
      <c r="AU1424">
        <f>IF(OR($D1424="51",$D1424="52",$D1424="61"),(AE1424/'Totals and Drop Down Lists'!AA$4)*Inputs!I$38,0)</f>
        <v>0</v>
      </c>
      <c r="AV1424">
        <f>IF(OR($D1424="51",$D1424="52",$D1424="61"),(AF1424/'Totals and Drop Down Lists'!AB$4)*Inputs!J$38,0)</f>
        <v>0</v>
      </c>
      <c r="AW1424">
        <f>IF(OR($D1424="51",$D1424="52",$D1424="61"),(AG1424/'Totals and Drop Down Lists'!AC$4)*Inputs!K$38,0)</f>
        <v>0</v>
      </c>
      <c r="AX1424">
        <f>IF(OR($D1424="51",$D1424="52",$D1424="61"),(AH1424/'Totals and Drop Down Lists'!AD$4)*Inputs!L$38,0)</f>
        <v>0</v>
      </c>
      <c r="AY1424">
        <f>IF(OR($D1424="51",$D1424="52",$D1424="61"),0,(AA1424/'Totals and Drop Down Lists'!W$5)*Inputs!E$39)</f>
        <v>0</v>
      </c>
      <c r="AZ1424">
        <f>IF(OR($D1424="51",$D1424="52",$D1424="61"),0,(AB1424/'Totals and Drop Down Lists'!X$5)*Inputs!F$39)</f>
        <v>0</v>
      </c>
      <c r="BA1424">
        <f>IF(OR($D1424="51",$D1424="52",$D1424="61"),0,(AC1424/'Totals and Drop Down Lists'!Y$5)*Inputs!G$39)</f>
        <v>0</v>
      </c>
      <c r="BB1424">
        <f>IF(OR($D1424="51",$D1424="52",$D1424="61"),0,(AD1424/'Totals and Drop Down Lists'!Z$5)*Inputs!H$39)</f>
        <v>0</v>
      </c>
      <c r="BC1424">
        <f>IF(OR($D1424="51",$D1424="52",$D1424="61"),0,(AE1424/'Totals and Drop Down Lists'!AA$5)*Inputs!I$39)</f>
        <v>0</v>
      </c>
      <c r="BD1424">
        <f>IF(OR($D1424="51",$D1424="52",$D1424="61"),0,(AF1424/'Totals and Drop Down Lists'!AB$5)*Inputs!J$39)</f>
        <v>0</v>
      </c>
      <c r="BE1424">
        <f>IF(OR($D1424="51",$D1424="52",$D1424="61"),0,(AG1424/'Totals and Drop Down Lists'!AC$5)*Inputs!K$39)</f>
        <v>0</v>
      </c>
      <c r="BF1424">
        <f>IF(OR($D1424="51",$D1424="52",$D1424="61"),0,(AH1424/'Totals and Drop Down Lists'!AD$5)*Inputs!L$39)</f>
        <v>0</v>
      </c>
      <c r="BG1424" s="10">
        <f t="shared" si="199"/>
        <v>39946.425359981498</v>
      </c>
    </row>
    <row r="1425" spans="1:59" ht="28.8">
      <c r="A1425" s="1" t="s">
        <v>7461</v>
      </c>
      <c r="B1425" s="1" t="s">
        <v>2670</v>
      </c>
      <c r="C1425" s="1" t="s">
        <v>2777</v>
      </c>
      <c r="D1425" s="1" t="s">
        <v>25</v>
      </c>
      <c r="E1425" s="1" t="s">
        <v>2778</v>
      </c>
      <c r="F1425" s="2">
        <v>59178</v>
      </c>
      <c r="G1425" s="2">
        <v>481</v>
      </c>
      <c r="H1425" s="2">
        <v>0</v>
      </c>
      <c r="I1425" s="2">
        <v>12732</v>
      </c>
      <c r="J1425" s="2">
        <v>22931</v>
      </c>
      <c r="K1425" s="2">
        <v>6592</v>
      </c>
      <c r="L1425" s="2">
        <v>180</v>
      </c>
      <c r="M1425" s="2">
        <v>20</v>
      </c>
      <c r="N1425" s="2">
        <v>0</v>
      </c>
      <c r="O1425" s="2">
        <v>291</v>
      </c>
      <c r="P1425" s="2">
        <v>60</v>
      </c>
      <c r="Q1425" s="2">
        <v>0</v>
      </c>
      <c r="R1425" s="2">
        <v>844</v>
      </c>
      <c r="S1425" s="2">
        <v>3448500</v>
      </c>
      <c r="T1425" s="2">
        <v>191435100</v>
      </c>
      <c r="U1425" s="2">
        <v>127</v>
      </c>
      <c r="V1425" s="2">
        <v>514</v>
      </c>
      <c r="W1425" s="2">
        <v>30</v>
      </c>
      <c r="X1425" s="2">
        <v>1385</v>
      </c>
      <c r="Y1425" s="2">
        <v>175</v>
      </c>
      <c r="Z1425" s="2">
        <v>700</v>
      </c>
      <c r="AA1425" s="9">
        <f t="shared" si="200"/>
        <v>59178</v>
      </c>
      <c r="AB1425" s="9">
        <f t="shared" si="201"/>
        <v>12251</v>
      </c>
      <c r="AC1425" s="9">
        <f t="shared" si="202"/>
        <v>1395</v>
      </c>
      <c r="AD1425" s="9">
        <f t="shared" si="203"/>
        <v>844</v>
      </c>
      <c r="AE1425" s="44">
        <f t="shared" si="204"/>
        <v>1.3234489355884341E-4</v>
      </c>
      <c r="AF1425" s="9">
        <f t="shared" si="205"/>
        <v>841</v>
      </c>
      <c r="AG1425" s="9">
        <f t="shared" si="198"/>
        <v>875</v>
      </c>
      <c r="AH1425" s="44">
        <f t="shared" si="206"/>
        <v>9.3595149792972718E-5</v>
      </c>
      <c r="AI1425">
        <f>AA1425/'Totals and Drop Down Lists'!W$6*Inputs!E$37</f>
        <v>53682.755014314476</v>
      </c>
      <c r="AJ1425">
        <f>AB1425/'Totals and Drop Down Lists'!X$6*Inputs!F$37</f>
        <v>40310.533375954998</v>
      </c>
      <c r="AK1425">
        <f>AC1425/'Totals and Drop Down Lists'!Y$6*Inputs!G$37</f>
        <v>9196.3112119106227</v>
      </c>
      <c r="AL1425">
        <f>AD1425/'Totals and Drop Down Lists'!Z$6*Inputs!H$37</f>
        <v>6766.7710718748422</v>
      </c>
      <c r="AM1425">
        <f>AE1425/'Totals and Drop Down Lists'!AA$6*Inputs!I$37</f>
        <v>16475.529822392335</v>
      </c>
      <c r="AN1425">
        <f>AF1425/'Totals and Drop Down Lists'!AB$6*Inputs!J$37</f>
        <v>16783.57893102993</v>
      </c>
      <c r="AO1425">
        <f>AG1425/'Totals and Drop Down Lists'!AC$6*Inputs!K$37</f>
        <v>16295.629156705167</v>
      </c>
      <c r="AP1425">
        <f>AH1425/'Totals and Drop Down Lists'!AD$6*Inputs!L$37</f>
        <v>22025.738088277623</v>
      </c>
      <c r="AQ1425">
        <f>IF(OR($D1425="51",$D1425="52",$D1425="61"),(AA1425/'Totals and Drop Down Lists'!W$4)*Inputs!E$38,0)</f>
        <v>0</v>
      </c>
      <c r="AR1425">
        <f>IF(OR($D1425="51",$D1425="52",$D1425="61"),(AB1425/'Totals and Drop Down Lists'!X$4)*Inputs!F$38,0)</f>
        <v>0</v>
      </c>
      <c r="AS1425">
        <f>IF(OR($D1425="51",$D1425="52",$D1425="61"),(AC1425/'Totals and Drop Down Lists'!Y$4)*Inputs!G$38,0)</f>
        <v>0</v>
      </c>
      <c r="AT1425">
        <f>IF(OR($D1425="51",$D1425="52",$D1425="61"),(AD1425/'Totals and Drop Down Lists'!Z$4)*Inputs!H$38,0)</f>
        <v>0</v>
      </c>
      <c r="AU1425">
        <f>IF(OR($D1425="51",$D1425="52",$D1425="61"),(AE1425/'Totals and Drop Down Lists'!AA$4)*Inputs!I$38,0)</f>
        <v>0</v>
      </c>
      <c r="AV1425">
        <f>IF(OR($D1425="51",$D1425="52",$D1425="61"),(AF1425/'Totals and Drop Down Lists'!AB$4)*Inputs!J$38,0)</f>
        <v>0</v>
      </c>
      <c r="AW1425">
        <f>IF(OR($D1425="51",$D1425="52",$D1425="61"),(AG1425/'Totals and Drop Down Lists'!AC$4)*Inputs!K$38,0)</f>
        <v>0</v>
      </c>
      <c r="AX1425">
        <f>IF(OR($D1425="51",$D1425="52",$D1425="61"),(AH1425/'Totals and Drop Down Lists'!AD$4)*Inputs!L$38,0)</f>
        <v>0</v>
      </c>
      <c r="AY1425">
        <f>IF(OR($D1425="51",$D1425="52",$D1425="61"),0,(AA1425/'Totals and Drop Down Lists'!W$5)*Inputs!E$39)</f>
        <v>0</v>
      </c>
      <c r="AZ1425">
        <f>IF(OR($D1425="51",$D1425="52",$D1425="61"),0,(AB1425/'Totals and Drop Down Lists'!X$5)*Inputs!F$39)</f>
        <v>0</v>
      </c>
      <c r="BA1425">
        <f>IF(OR($D1425="51",$D1425="52",$D1425="61"),0,(AC1425/'Totals and Drop Down Lists'!Y$5)*Inputs!G$39)</f>
        <v>0</v>
      </c>
      <c r="BB1425">
        <f>IF(OR($D1425="51",$D1425="52",$D1425="61"),0,(AD1425/'Totals and Drop Down Lists'!Z$5)*Inputs!H$39)</f>
        <v>0</v>
      </c>
      <c r="BC1425">
        <f>IF(OR($D1425="51",$D1425="52",$D1425="61"),0,(AE1425/'Totals and Drop Down Lists'!AA$5)*Inputs!I$39)</f>
        <v>0</v>
      </c>
      <c r="BD1425">
        <f>IF(OR($D1425="51",$D1425="52",$D1425="61"),0,(AF1425/'Totals and Drop Down Lists'!AB$5)*Inputs!J$39)</f>
        <v>0</v>
      </c>
      <c r="BE1425">
        <f>IF(OR($D1425="51",$D1425="52",$D1425="61"),0,(AG1425/'Totals and Drop Down Lists'!AC$5)*Inputs!K$39)</f>
        <v>0</v>
      </c>
      <c r="BF1425">
        <f>IF(OR($D1425="51",$D1425="52",$D1425="61"),0,(AH1425/'Totals and Drop Down Lists'!AD$5)*Inputs!L$39)</f>
        <v>0</v>
      </c>
      <c r="BG1425" s="10">
        <f t="shared" si="199"/>
        <v>181536.84667246</v>
      </c>
    </row>
    <row r="1426" spans="1:59" ht="28.8">
      <c r="A1426" s="1" t="s">
        <v>7461</v>
      </c>
      <c r="B1426" s="1" t="s">
        <v>2670</v>
      </c>
      <c r="C1426" s="1" t="s">
        <v>648</v>
      </c>
      <c r="D1426" s="1" t="s">
        <v>25</v>
      </c>
      <c r="E1426" s="1" t="s">
        <v>2779</v>
      </c>
      <c r="F1426" s="2">
        <v>15877</v>
      </c>
      <c r="G1426" s="2">
        <v>158</v>
      </c>
      <c r="H1426" s="2">
        <v>0</v>
      </c>
      <c r="I1426" s="2">
        <v>4258</v>
      </c>
      <c r="J1426" s="2">
        <v>5823</v>
      </c>
      <c r="K1426" s="2">
        <v>1396</v>
      </c>
      <c r="L1426" s="2">
        <v>23</v>
      </c>
      <c r="M1426" s="2">
        <v>0</v>
      </c>
      <c r="N1426" s="2">
        <v>0</v>
      </c>
      <c r="O1426" s="2">
        <v>43</v>
      </c>
      <c r="P1426" s="2">
        <v>0</v>
      </c>
      <c r="Q1426" s="2">
        <v>0</v>
      </c>
      <c r="R1426" s="2">
        <v>679</v>
      </c>
      <c r="S1426" s="2">
        <v>520100</v>
      </c>
      <c r="T1426" s="2">
        <v>36604700</v>
      </c>
      <c r="U1426" s="2">
        <v>76</v>
      </c>
      <c r="V1426" s="2">
        <v>215</v>
      </c>
      <c r="W1426" s="2">
        <v>25</v>
      </c>
      <c r="X1426" s="2">
        <v>465</v>
      </c>
      <c r="Y1426" s="2">
        <v>39</v>
      </c>
      <c r="Z1426" s="2">
        <v>219</v>
      </c>
      <c r="AA1426" s="9">
        <f t="shared" si="200"/>
        <v>15877</v>
      </c>
      <c r="AB1426" s="9">
        <f t="shared" si="201"/>
        <v>4100</v>
      </c>
      <c r="AC1426" s="9">
        <f t="shared" si="202"/>
        <v>745</v>
      </c>
      <c r="AD1426" s="9">
        <f t="shared" si="203"/>
        <v>679</v>
      </c>
      <c r="AE1426" s="44">
        <f t="shared" si="204"/>
        <v>2.3373289185974729E-5</v>
      </c>
      <c r="AF1426" s="9">
        <f t="shared" si="205"/>
        <v>225</v>
      </c>
      <c r="AG1426" s="9">
        <f t="shared" si="198"/>
        <v>258</v>
      </c>
      <c r="AH1426" s="44">
        <f t="shared" si="206"/>
        <v>2.3014917394053268E-5</v>
      </c>
      <c r="AI1426">
        <f>AA1426/'Totals and Drop Down Lists'!W$6*Inputs!E$37</f>
        <v>14402.668244318344</v>
      </c>
      <c r="AJ1426">
        <f>AB1426/'Totals and Drop Down Lists'!X$6*Inputs!F$37</f>
        <v>13490.587449303361</v>
      </c>
      <c r="AK1426">
        <f>AC1426/'Totals and Drop Down Lists'!Y$6*Inputs!G$37</f>
        <v>4911.2916508053149</v>
      </c>
      <c r="AL1426">
        <f>AD1426/'Totals and Drop Down Lists'!Z$6*Inputs!H$37</f>
        <v>5443.8833623258506</v>
      </c>
      <c r="AM1426">
        <f>AE1426/'Totals and Drop Down Lists'!AA$6*Inputs!I$37</f>
        <v>2909.7255865010666</v>
      </c>
      <c r="AN1426">
        <f>AF1426/'Totals and Drop Down Lists'!AB$6*Inputs!J$37</f>
        <v>4490.2559565775673</v>
      </c>
      <c r="AO1426">
        <f>AG1426/'Totals and Drop Down Lists'!AC$6*Inputs!K$37</f>
        <v>4804.8826542056377</v>
      </c>
      <c r="AP1426">
        <f>AH1426/'Totals and Drop Down Lists'!AD$6*Inputs!L$37</f>
        <v>5416.0984171299724</v>
      </c>
      <c r="AQ1426">
        <f>IF(OR($D1426="51",$D1426="52",$D1426="61"),(AA1426/'Totals and Drop Down Lists'!W$4)*Inputs!E$38,0)</f>
        <v>0</v>
      </c>
      <c r="AR1426">
        <f>IF(OR($D1426="51",$D1426="52",$D1426="61"),(AB1426/'Totals and Drop Down Lists'!X$4)*Inputs!F$38,0)</f>
        <v>0</v>
      </c>
      <c r="AS1426">
        <f>IF(OR($D1426="51",$D1426="52",$D1426="61"),(AC1426/'Totals and Drop Down Lists'!Y$4)*Inputs!G$38,0)</f>
        <v>0</v>
      </c>
      <c r="AT1426">
        <f>IF(OR($D1426="51",$D1426="52",$D1426="61"),(AD1426/'Totals and Drop Down Lists'!Z$4)*Inputs!H$38,0)</f>
        <v>0</v>
      </c>
      <c r="AU1426">
        <f>IF(OR($D1426="51",$D1426="52",$D1426="61"),(AE1426/'Totals and Drop Down Lists'!AA$4)*Inputs!I$38,0)</f>
        <v>0</v>
      </c>
      <c r="AV1426">
        <f>IF(OR($D1426="51",$D1426="52",$D1426="61"),(AF1426/'Totals and Drop Down Lists'!AB$4)*Inputs!J$38,0)</f>
        <v>0</v>
      </c>
      <c r="AW1426">
        <f>IF(OR($D1426="51",$D1426="52",$D1426="61"),(AG1426/'Totals and Drop Down Lists'!AC$4)*Inputs!K$38,0)</f>
        <v>0</v>
      </c>
      <c r="AX1426">
        <f>IF(OR($D1426="51",$D1426="52",$D1426="61"),(AH1426/'Totals and Drop Down Lists'!AD$4)*Inputs!L$38,0)</f>
        <v>0</v>
      </c>
      <c r="AY1426">
        <f>IF(OR($D1426="51",$D1426="52",$D1426="61"),0,(AA1426/'Totals and Drop Down Lists'!W$5)*Inputs!E$39)</f>
        <v>0</v>
      </c>
      <c r="AZ1426">
        <f>IF(OR($D1426="51",$D1426="52",$D1426="61"),0,(AB1426/'Totals and Drop Down Lists'!X$5)*Inputs!F$39)</f>
        <v>0</v>
      </c>
      <c r="BA1426">
        <f>IF(OR($D1426="51",$D1426="52",$D1426="61"),0,(AC1426/'Totals and Drop Down Lists'!Y$5)*Inputs!G$39)</f>
        <v>0</v>
      </c>
      <c r="BB1426">
        <f>IF(OR($D1426="51",$D1426="52",$D1426="61"),0,(AD1426/'Totals and Drop Down Lists'!Z$5)*Inputs!H$39)</f>
        <v>0</v>
      </c>
      <c r="BC1426">
        <f>IF(OR($D1426="51",$D1426="52",$D1426="61"),0,(AE1426/'Totals and Drop Down Lists'!AA$5)*Inputs!I$39)</f>
        <v>0</v>
      </c>
      <c r="BD1426">
        <f>IF(OR($D1426="51",$D1426="52",$D1426="61"),0,(AF1426/'Totals and Drop Down Lists'!AB$5)*Inputs!J$39)</f>
        <v>0</v>
      </c>
      <c r="BE1426">
        <f>IF(OR($D1426="51",$D1426="52",$D1426="61"),0,(AG1426/'Totals and Drop Down Lists'!AC$5)*Inputs!K$39)</f>
        <v>0</v>
      </c>
      <c r="BF1426">
        <f>IF(OR($D1426="51",$D1426="52",$D1426="61"),0,(AH1426/'Totals and Drop Down Lists'!AD$5)*Inputs!L$39)</f>
        <v>0</v>
      </c>
      <c r="BG1426" s="10">
        <f t="shared" si="199"/>
        <v>55869.393321167117</v>
      </c>
    </row>
    <row r="1427" spans="1:59" ht="28.8">
      <c r="A1427" s="1" t="s">
        <v>7461</v>
      </c>
      <c r="B1427" s="1" t="s">
        <v>2670</v>
      </c>
      <c r="C1427" s="1" t="s">
        <v>80</v>
      </c>
      <c r="D1427" s="1" t="s">
        <v>25</v>
      </c>
      <c r="E1427" s="1" t="s">
        <v>2780</v>
      </c>
      <c r="F1427" s="2">
        <v>7554</v>
      </c>
      <c r="G1427" s="2">
        <v>140</v>
      </c>
      <c r="H1427" s="2">
        <v>0</v>
      </c>
      <c r="I1427" s="2">
        <v>2488</v>
      </c>
      <c r="J1427" s="2">
        <v>2951</v>
      </c>
      <c r="K1427" s="2">
        <v>784</v>
      </c>
      <c r="L1427" s="2">
        <v>40</v>
      </c>
      <c r="M1427" s="2">
        <v>0</v>
      </c>
      <c r="N1427" s="2">
        <v>4</v>
      </c>
      <c r="O1427" s="2">
        <v>63</v>
      </c>
      <c r="P1427" s="2">
        <v>13</v>
      </c>
      <c r="Q1427" s="2">
        <v>0</v>
      </c>
      <c r="R1427" s="2">
        <v>352</v>
      </c>
      <c r="S1427" s="2">
        <v>198900</v>
      </c>
      <c r="T1427" s="2">
        <v>10125600</v>
      </c>
      <c r="U1427" s="2">
        <v>44</v>
      </c>
      <c r="V1427" s="2">
        <v>260</v>
      </c>
      <c r="W1427" s="2">
        <v>10</v>
      </c>
      <c r="X1427" s="2">
        <v>450</v>
      </c>
      <c r="Y1427" s="2">
        <v>25</v>
      </c>
      <c r="Z1427" s="2">
        <v>145</v>
      </c>
      <c r="AA1427" s="9">
        <f t="shared" si="200"/>
        <v>7554</v>
      </c>
      <c r="AB1427" s="9">
        <f t="shared" si="201"/>
        <v>2348</v>
      </c>
      <c r="AC1427" s="9">
        <f t="shared" si="202"/>
        <v>472</v>
      </c>
      <c r="AD1427" s="9">
        <f t="shared" si="203"/>
        <v>352</v>
      </c>
      <c r="AE1427" s="44">
        <f t="shared" si="204"/>
        <v>1.454650638139389E-5</v>
      </c>
      <c r="AF1427" s="9">
        <f t="shared" si="205"/>
        <v>180</v>
      </c>
      <c r="AG1427" s="9">
        <f t="shared" si="198"/>
        <v>170</v>
      </c>
      <c r="AH1427" s="44">
        <f t="shared" si="206"/>
        <v>1.6805322876129942E-5</v>
      </c>
      <c r="AI1427">
        <f>AA1427/'Totals and Drop Down Lists'!W$6*Inputs!E$37</f>
        <v>6852.5386356100507</v>
      </c>
      <c r="AJ1427">
        <f>AB1427/'Totals and Drop Down Lists'!X$6*Inputs!F$37</f>
        <v>7725.8291051132419</v>
      </c>
      <c r="AK1427">
        <f>AC1427/'Totals and Drop Down Lists'!Y$6*Inputs!G$37</f>
        <v>3111.5834351410854</v>
      </c>
      <c r="AL1427">
        <f>AD1427/'Totals and Drop Down Lists'!Z$6*Inputs!H$37</f>
        <v>2822.1604470378488</v>
      </c>
      <c r="AM1427">
        <f>AE1427/'Totals and Drop Down Lists'!AA$6*Inputs!I$37</f>
        <v>1810.8851294040805</v>
      </c>
      <c r="AN1427">
        <f>AF1427/'Totals and Drop Down Lists'!AB$6*Inputs!J$37</f>
        <v>3592.2047652620536</v>
      </c>
      <c r="AO1427">
        <f>AG1427/'Totals and Drop Down Lists'!AC$6*Inputs!K$37</f>
        <v>3166.0079504455753</v>
      </c>
      <c r="AP1427">
        <f>AH1427/'Totals and Drop Down Lists'!AD$6*Inputs!L$37</f>
        <v>3954.795103991275</v>
      </c>
      <c r="AQ1427">
        <f>IF(OR($D1427="51",$D1427="52",$D1427="61"),(AA1427/'Totals and Drop Down Lists'!W$4)*Inputs!E$38,0)</f>
        <v>0</v>
      </c>
      <c r="AR1427">
        <f>IF(OR($D1427="51",$D1427="52",$D1427="61"),(AB1427/'Totals and Drop Down Lists'!X$4)*Inputs!F$38,0)</f>
        <v>0</v>
      </c>
      <c r="AS1427">
        <f>IF(OR($D1427="51",$D1427="52",$D1427="61"),(AC1427/'Totals and Drop Down Lists'!Y$4)*Inputs!G$38,0)</f>
        <v>0</v>
      </c>
      <c r="AT1427">
        <f>IF(OR($D1427="51",$D1427="52",$D1427="61"),(AD1427/'Totals and Drop Down Lists'!Z$4)*Inputs!H$38,0)</f>
        <v>0</v>
      </c>
      <c r="AU1427">
        <f>IF(OR($D1427="51",$D1427="52",$D1427="61"),(AE1427/'Totals and Drop Down Lists'!AA$4)*Inputs!I$38,0)</f>
        <v>0</v>
      </c>
      <c r="AV1427">
        <f>IF(OR($D1427="51",$D1427="52",$D1427="61"),(AF1427/'Totals and Drop Down Lists'!AB$4)*Inputs!J$38,0)</f>
        <v>0</v>
      </c>
      <c r="AW1427">
        <f>IF(OR($D1427="51",$D1427="52",$D1427="61"),(AG1427/'Totals and Drop Down Lists'!AC$4)*Inputs!K$38,0)</f>
        <v>0</v>
      </c>
      <c r="AX1427">
        <f>IF(OR($D1427="51",$D1427="52",$D1427="61"),(AH1427/'Totals and Drop Down Lists'!AD$4)*Inputs!L$38,0)</f>
        <v>0</v>
      </c>
      <c r="AY1427">
        <f>IF(OR($D1427="51",$D1427="52",$D1427="61"),0,(AA1427/'Totals and Drop Down Lists'!W$5)*Inputs!E$39)</f>
        <v>0</v>
      </c>
      <c r="AZ1427">
        <f>IF(OR($D1427="51",$D1427="52",$D1427="61"),0,(AB1427/'Totals and Drop Down Lists'!X$5)*Inputs!F$39)</f>
        <v>0</v>
      </c>
      <c r="BA1427">
        <f>IF(OR($D1427="51",$D1427="52",$D1427="61"),0,(AC1427/'Totals and Drop Down Lists'!Y$5)*Inputs!G$39)</f>
        <v>0</v>
      </c>
      <c r="BB1427">
        <f>IF(OR($D1427="51",$D1427="52",$D1427="61"),0,(AD1427/'Totals and Drop Down Lists'!Z$5)*Inputs!H$39)</f>
        <v>0</v>
      </c>
      <c r="BC1427">
        <f>IF(OR($D1427="51",$D1427="52",$D1427="61"),0,(AE1427/'Totals and Drop Down Lists'!AA$5)*Inputs!I$39)</f>
        <v>0</v>
      </c>
      <c r="BD1427">
        <f>IF(OR($D1427="51",$D1427="52",$D1427="61"),0,(AF1427/'Totals and Drop Down Lists'!AB$5)*Inputs!J$39)</f>
        <v>0</v>
      </c>
      <c r="BE1427">
        <f>IF(OR($D1427="51",$D1427="52",$D1427="61"),0,(AG1427/'Totals and Drop Down Lists'!AC$5)*Inputs!K$39)</f>
        <v>0</v>
      </c>
      <c r="BF1427">
        <f>IF(OR($D1427="51",$D1427="52",$D1427="61"),0,(AH1427/'Totals and Drop Down Lists'!AD$5)*Inputs!L$39)</f>
        <v>0</v>
      </c>
      <c r="BG1427" s="10">
        <f t="shared" si="199"/>
        <v>33036.004572005208</v>
      </c>
    </row>
    <row r="1428" spans="1:59" ht="28.8">
      <c r="A1428" s="1" t="s">
        <v>7461</v>
      </c>
      <c r="B1428" s="1" t="s">
        <v>2670</v>
      </c>
      <c r="C1428" s="1" t="s">
        <v>2781</v>
      </c>
      <c r="D1428" s="1" t="s">
        <v>25</v>
      </c>
      <c r="E1428" s="1" t="s">
        <v>2782</v>
      </c>
      <c r="F1428" s="2">
        <v>11220</v>
      </c>
      <c r="G1428" s="2">
        <v>89</v>
      </c>
      <c r="H1428" s="2">
        <v>36</v>
      </c>
      <c r="I1428" s="2">
        <v>2486</v>
      </c>
      <c r="J1428" s="2">
        <v>4206</v>
      </c>
      <c r="K1428" s="2">
        <v>933</v>
      </c>
      <c r="L1428" s="2">
        <v>29</v>
      </c>
      <c r="M1428" s="2">
        <v>8</v>
      </c>
      <c r="N1428" s="2">
        <v>16</v>
      </c>
      <c r="O1428" s="2">
        <v>66</v>
      </c>
      <c r="P1428" s="2">
        <v>0</v>
      </c>
      <c r="Q1428" s="2">
        <v>0</v>
      </c>
      <c r="R1428" s="2">
        <v>230</v>
      </c>
      <c r="S1428" s="2">
        <v>353400</v>
      </c>
      <c r="T1428" s="2">
        <v>25514500</v>
      </c>
      <c r="U1428" s="2">
        <v>82</v>
      </c>
      <c r="V1428" s="2">
        <v>205</v>
      </c>
      <c r="W1428" s="2">
        <v>14</v>
      </c>
      <c r="X1428" s="2">
        <v>460</v>
      </c>
      <c r="Y1428" s="2">
        <v>19</v>
      </c>
      <c r="Z1428" s="2">
        <v>139</v>
      </c>
      <c r="AA1428" s="9">
        <f t="shared" si="200"/>
        <v>11220</v>
      </c>
      <c r="AB1428" s="9">
        <f t="shared" si="201"/>
        <v>2361</v>
      </c>
      <c r="AC1428" s="9">
        <f t="shared" si="202"/>
        <v>349</v>
      </c>
      <c r="AD1428" s="9">
        <f t="shared" si="203"/>
        <v>230</v>
      </c>
      <c r="AE1428" s="44">
        <f t="shared" si="204"/>
        <v>1.4454058399411347E-5</v>
      </c>
      <c r="AF1428" s="9">
        <f t="shared" si="205"/>
        <v>241</v>
      </c>
      <c r="AG1428" s="9">
        <f t="shared" si="198"/>
        <v>158</v>
      </c>
      <c r="AH1428" s="44">
        <f t="shared" si="206"/>
        <v>1.3041289886012944E-5</v>
      </c>
      <c r="AI1428">
        <f>AA1428/'Totals and Drop Down Lists'!W$6*Inputs!E$37</f>
        <v>10178.115368221441</v>
      </c>
      <c r="AJ1428">
        <f>AB1428/'Totals and Drop Down Lists'!X$6*Inputs!F$37</f>
        <v>7768.6041384890823</v>
      </c>
      <c r="AK1428">
        <f>AC1428/'Totals and Drop Down Lists'!Y$6*Inputs!G$37</f>
        <v>2300.7258874242348</v>
      </c>
      <c r="AL1428">
        <f>AD1428/'Totals and Drop Down Lists'!Z$6*Inputs!H$37</f>
        <v>1844.0252920985943</v>
      </c>
      <c r="AM1428">
        <f>AE1428/'Totals and Drop Down Lists'!AA$6*Inputs!I$37</f>
        <v>1799.3763401851284</v>
      </c>
      <c r="AN1428">
        <f>AF1428/'Totals and Drop Down Lists'!AB$6*Inputs!J$37</f>
        <v>4809.5630468230829</v>
      </c>
      <c r="AO1428">
        <f>AG1428/'Totals and Drop Down Lists'!AC$6*Inputs!K$37</f>
        <v>2942.5250362964757</v>
      </c>
      <c r="AP1428">
        <f>AH1428/'Totals and Drop Down Lists'!AD$6*Inputs!L$37</f>
        <v>3069.0055627667989</v>
      </c>
      <c r="AQ1428">
        <f>IF(OR($D1428="51",$D1428="52",$D1428="61"),(AA1428/'Totals and Drop Down Lists'!W$4)*Inputs!E$38,0)</f>
        <v>0</v>
      </c>
      <c r="AR1428">
        <f>IF(OR($D1428="51",$D1428="52",$D1428="61"),(AB1428/'Totals and Drop Down Lists'!X$4)*Inputs!F$38,0)</f>
        <v>0</v>
      </c>
      <c r="AS1428">
        <f>IF(OR($D1428="51",$D1428="52",$D1428="61"),(AC1428/'Totals and Drop Down Lists'!Y$4)*Inputs!G$38,0)</f>
        <v>0</v>
      </c>
      <c r="AT1428">
        <f>IF(OR($D1428="51",$D1428="52",$D1428="61"),(AD1428/'Totals and Drop Down Lists'!Z$4)*Inputs!H$38,0)</f>
        <v>0</v>
      </c>
      <c r="AU1428">
        <f>IF(OR($D1428="51",$D1428="52",$D1428="61"),(AE1428/'Totals and Drop Down Lists'!AA$4)*Inputs!I$38,0)</f>
        <v>0</v>
      </c>
      <c r="AV1428">
        <f>IF(OR($D1428="51",$D1428="52",$D1428="61"),(AF1428/'Totals and Drop Down Lists'!AB$4)*Inputs!J$38,0)</f>
        <v>0</v>
      </c>
      <c r="AW1428">
        <f>IF(OR($D1428="51",$D1428="52",$D1428="61"),(AG1428/'Totals and Drop Down Lists'!AC$4)*Inputs!K$38,0)</f>
        <v>0</v>
      </c>
      <c r="AX1428">
        <f>IF(OR($D1428="51",$D1428="52",$D1428="61"),(AH1428/'Totals and Drop Down Lists'!AD$4)*Inputs!L$38,0)</f>
        <v>0</v>
      </c>
      <c r="AY1428">
        <f>IF(OR($D1428="51",$D1428="52",$D1428="61"),0,(AA1428/'Totals and Drop Down Lists'!W$5)*Inputs!E$39)</f>
        <v>0</v>
      </c>
      <c r="AZ1428">
        <f>IF(OR($D1428="51",$D1428="52",$D1428="61"),0,(AB1428/'Totals and Drop Down Lists'!X$5)*Inputs!F$39)</f>
        <v>0</v>
      </c>
      <c r="BA1428">
        <f>IF(OR($D1428="51",$D1428="52",$D1428="61"),0,(AC1428/'Totals and Drop Down Lists'!Y$5)*Inputs!G$39)</f>
        <v>0</v>
      </c>
      <c r="BB1428">
        <f>IF(OR($D1428="51",$D1428="52",$D1428="61"),0,(AD1428/'Totals and Drop Down Lists'!Z$5)*Inputs!H$39)</f>
        <v>0</v>
      </c>
      <c r="BC1428">
        <f>IF(OR($D1428="51",$D1428="52",$D1428="61"),0,(AE1428/'Totals and Drop Down Lists'!AA$5)*Inputs!I$39)</f>
        <v>0</v>
      </c>
      <c r="BD1428">
        <f>IF(OR($D1428="51",$D1428="52",$D1428="61"),0,(AF1428/'Totals and Drop Down Lists'!AB$5)*Inputs!J$39)</f>
        <v>0</v>
      </c>
      <c r="BE1428">
        <f>IF(OR($D1428="51",$D1428="52",$D1428="61"),0,(AG1428/'Totals and Drop Down Lists'!AC$5)*Inputs!K$39)</f>
        <v>0</v>
      </c>
      <c r="BF1428">
        <f>IF(OR($D1428="51",$D1428="52",$D1428="61"),0,(AH1428/'Totals and Drop Down Lists'!AD$5)*Inputs!L$39)</f>
        <v>0</v>
      </c>
      <c r="BG1428" s="10">
        <f t="shared" si="199"/>
        <v>34711.940672304845</v>
      </c>
    </row>
    <row r="1429" spans="1:59" ht="28.8">
      <c r="A1429" s="1" t="s">
        <v>7461</v>
      </c>
      <c r="B1429" s="1" t="s">
        <v>2670</v>
      </c>
      <c r="C1429" s="1" t="s">
        <v>2783</v>
      </c>
      <c r="D1429" s="1" t="s">
        <v>25</v>
      </c>
      <c r="E1429" s="1" t="s">
        <v>2784</v>
      </c>
      <c r="F1429" s="2">
        <v>24202</v>
      </c>
      <c r="G1429" s="2">
        <v>211</v>
      </c>
      <c r="H1429" s="2">
        <v>0</v>
      </c>
      <c r="I1429" s="2">
        <v>6016</v>
      </c>
      <c r="J1429" s="2">
        <v>9366</v>
      </c>
      <c r="K1429" s="2">
        <v>2300</v>
      </c>
      <c r="L1429" s="2">
        <v>70</v>
      </c>
      <c r="M1429" s="2">
        <v>28</v>
      </c>
      <c r="N1429" s="2">
        <v>0</v>
      </c>
      <c r="O1429" s="2">
        <v>80</v>
      </c>
      <c r="P1429" s="2">
        <v>3</v>
      </c>
      <c r="Q1429" s="2">
        <v>0</v>
      </c>
      <c r="R1429" s="2">
        <v>2098</v>
      </c>
      <c r="S1429" s="2">
        <v>708100</v>
      </c>
      <c r="T1429" s="2">
        <v>56795100</v>
      </c>
      <c r="U1429" s="2">
        <v>54</v>
      </c>
      <c r="V1429" s="2">
        <v>455</v>
      </c>
      <c r="W1429" s="2">
        <v>4</v>
      </c>
      <c r="X1429" s="2">
        <v>830</v>
      </c>
      <c r="Y1429" s="2">
        <v>18</v>
      </c>
      <c r="Z1429" s="2">
        <v>258</v>
      </c>
      <c r="AA1429" s="9">
        <f t="shared" si="200"/>
        <v>24202</v>
      </c>
      <c r="AB1429" s="9">
        <f t="shared" si="201"/>
        <v>5805</v>
      </c>
      <c r="AC1429" s="9">
        <f t="shared" si="202"/>
        <v>2279</v>
      </c>
      <c r="AD1429" s="9">
        <f t="shared" si="203"/>
        <v>2098</v>
      </c>
      <c r="AE1429" s="44">
        <f t="shared" si="204"/>
        <v>3.9445485386643109E-5</v>
      </c>
      <c r="AF1429" s="9">
        <f t="shared" si="205"/>
        <v>371</v>
      </c>
      <c r="AG1429" s="9">
        <f t="shared" si="198"/>
        <v>276</v>
      </c>
      <c r="AH1429" s="44">
        <f t="shared" si="206"/>
        <v>2.5219347793710105E-5</v>
      </c>
      <c r="AI1429">
        <f>AA1429/'Totals and Drop Down Lists'!W$6*Inputs!E$37</f>
        <v>21954.612133840939</v>
      </c>
      <c r="AJ1429">
        <f>AB1429/'Totals and Drop Down Lists'!X$6*Inputs!F$37</f>
        <v>19100.697595903905</v>
      </c>
      <c r="AK1429">
        <f>AC1429/'Totals and Drop Down Lists'!Y$6*Inputs!G$37</f>
        <v>15023.937815013844</v>
      </c>
      <c r="AL1429">
        <f>AD1429/'Totals and Drop Down Lists'!Z$6*Inputs!H$37</f>
        <v>16820.71766444718</v>
      </c>
      <c r="AM1429">
        <f>AE1429/'Totals and Drop Down Lists'!AA$6*Inputs!I$37</f>
        <v>4910.5428503550565</v>
      </c>
      <c r="AN1429">
        <f>AF1429/'Totals and Drop Down Lists'!AB$6*Inputs!J$37</f>
        <v>7403.933155067899</v>
      </c>
      <c r="AO1429">
        <f>AG1429/'Totals and Drop Down Lists'!AC$6*Inputs!K$37</f>
        <v>5140.1070254292872</v>
      </c>
      <c r="AP1429">
        <f>AH1429/'Totals and Drop Down Lists'!AD$6*Inputs!L$37</f>
        <v>5934.8668225877109</v>
      </c>
      <c r="AQ1429">
        <f>IF(OR($D1429="51",$D1429="52",$D1429="61"),(AA1429/'Totals and Drop Down Lists'!W$4)*Inputs!E$38,0)</f>
        <v>0</v>
      </c>
      <c r="AR1429">
        <f>IF(OR($D1429="51",$D1429="52",$D1429="61"),(AB1429/'Totals and Drop Down Lists'!X$4)*Inputs!F$38,0)</f>
        <v>0</v>
      </c>
      <c r="AS1429">
        <f>IF(OR($D1429="51",$D1429="52",$D1429="61"),(AC1429/'Totals and Drop Down Lists'!Y$4)*Inputs!G$38,0)</f>
        <v>0</v>
      </c>
      <c r="AT1429">
        <f>IF(OR($D1429="51",$D1429="52",$D1429="61"),(AD1429/'Totals and Drop Down Lists'!Z$4)*Inputs!H$38,0)</f>
        <v>0</v>
      </c>
      <c r="AU1429">
        <f>IF(OR($D1429="51",$D1429="52",$D1429="61"),(AE1429/'Totals and Drop Down Lists'!AA$4)*Inputs!I$38,0)</f>
        <v>0</v>
      </c>
      <c r="AV1429">
        <f>IF(OR($D1429="51",$D1429="52",$D1429="61"),(AF1429/'Totals and Drop Down Lists'!AB$4)*Inputs!J$38,0)</f>
        <v>0</v>
      </c>
      <c r="AW1429">
        <f>IF(OR($D1429="51",$D1429="52",$D1429="61"),(AG1429/'Totals and Drop Down Lists'!AC$4)*Inputs!K$38,0)</f>
        <v>0</v>
      </c>
      <c r="AX1429">
        <f>IF(OR($D1429="51",$D1429="52",$D1429="61"),(AH1429/'Totals and Drop Down Lists'!AD$4)*Inputs!L$38,0)</f>
        <v>0</v>
      </c>
      <c r="AY1429">
        <f>IF(OR($D1429="51",$D1429="52",$D1429="61"),0,(AA1429/'Totals and Drop Down Lists'!W$5)*Inputs!E$39)</f>
        <v>0</v>
      </c>
      <c r="AZ1429">
        <f>IF(OR($D1429="51",$D1429="52",$D1429="61"),0,(AB1429/'Totals and Drop Down Lists'!X$5)*Inputs!F$39)</f>
        <v>0</v>
      </c>
      <c r="BA1429">
        <f>IF(OR($D1429="51",$D1429="52",$D1429="61"),0,(AC1429/'Totals and Drop Down Lists'!Y$5)*Inputs!G$39)</f>
        <v>0</v>
      </c>
      <c r="BB1429">
        <f>IF(OR($D1429="51",$D1429="52",$D1429="61"),0,(AD1429/'Totals and Drop Down Lists'!Z$5)*Inputs!H$39)</f>
        <v>0</v>
      </c>
      <c r="BC1429">
        <f>IF(OR($D1429="51",$D1429="52",$D1429="61"),0,(AE1429/'Totals and Drop Down Lists'!AA$5)*Inputs!I$39)</f>
        <v>0</v>
      </c>
      <c r="BD1429">
        <f>IF(OR($D1429="51",$D1429="52",$D1429="61"),0,(AF1429/'Totals and Drop Down Lists'!AB$5)*Inputs!J$39)</f>
        <v>0</v>
      </c>
      <c r="BE1429">
        <f>IF(OR($D1429="51",$D1429="52",$D1429="61"),0,(AG1429/'Totals and Drop Down Lists'!AC$5)*Inputs!K$39)</f>
        <v>0</v>
      </c>
      <c r="BF1429">
        <f>IF(OR($D1429="51",$D1429="52",$D1429="61"),0,(AH1429/'Totals and Drop Down Lists'!AD$5)*Inputs!L$39)</f>
        <v>0</v>
      </c>
      <c r="BG1429" s="10">
        <f t="shared" si="199"/>
        <v>96289.415062645814</v>
      </c>
    </row>
    <row r="1430" spans="1:59" ht="28.8">
      <c r="A1430" s="1" t="s">
        <v>7461</v>
      </c>
      <c r="B1430" s="1" t="s">
        <v>2670</v>
      </c>
      <c r="C1430" s="1" t="s">
        <v>650</v>
      </c>
      <c r="D1430" s="1" t="s">
        <v>25</v>
      </c>
      <c r="E1430" s="1" t="s">
        <v>2785</v>
      </c>
      <c r="F1430" s="2">
        <v>13859</v>
      </c>
      <c r="G1430" s="2">
        <v>103</v>
      </c>
      <c r="H1430" s="2">
        <v>0</v>
      </c>
      <c r="I1430" s="2">
        <v>3929</v>
      </c>
      <c r="J1430" s="2">
        <v>5003</v>
      </c>
      <c r="K1430" s="2">
        <v>1036</v>
      </c>
      <c r="L1430" s="2">
        <v>45</v>
      </c>
      <c r="M1430" s="2">
        <v>0</v>
      </c>
      <c r="N1430" s="2">
        <v>9</v>
      </c>
      <c r="O1430" s="2">
        <v>50</v>
      </c>
      <c r="P1430" s="2">
        <v>0</v>
      </c>
      <c r="Q1430" s="2">
        <v>17</v>
      </c>
      <c r="R1430" s="2">
        <v>1146</v>
      </c>
      <c r="S1430" s="2">
        <v>311400</v>
      </c>
      <c r="T1430" s="2">
        <v>25572200</v>
      </c>
      <c r="U1430" s="2">
        <v>96</v>
      </c>
      <c r="V1430" s="2">
        <v>205</v>
      </c>
      <c r="W1430" s="2">
        <v>45</v>
      </c>
      <c r="X1430" s="2">
        <v>309</v>
      </c>
      <c r="Y1430" s="2">
        <v>59</v>
      </c>
      <c r="Z1430" s="2">
        <v>109</v>
      </c>
      <c r="AA1430" s="9">
        <f t="shared" si="200"/>
        <v>13859</v>
      </c>
      <c r="AB1430" s="9">
        <f t="shared" si="201"/>
        <v>3826</v>
      </c>
      <c r="AC1430" s="9">
        <f t="shared" si="202"/>
        <v>1267</v>
      </c>
      <c r="AD1430" s="9">
        <f t="shared" si="203"/>
        <v>1146</v>
      </c>
      <c r="AE1430" s="44">
        <f t="shared" si="204"/>
        <v>1.4982517508325215E-5</v>
      </c>
      <c r="AF1430" s="9">
        <f t="shared" si="205"/>
        <v>59</v>
      </c>
      <c r="AG1430" s="9">
        <f t="shared" si="198"/>
        <v>168</v>
      </c>
      <c r="AH1430" s="44">
        <f t="shared" si="206"/>
        <v>1.2944629379144279E-5</v>
      </c>
      <c r="AI1430">
        <f>AA1430/'Totals and Drop Down Lists'!W$6*Inputs!E$37</f>
        <v>12572.058902689925</v>
      </c>
      <c r="AJ1430">
        <f>AB1430/'Totals and Drop Down Lists'!X$6*Inputs!F$37</f>
        <v>12589.021361227966</v>
      </c>
      <c r="AK1430">
        <f>AC1430/'Totals and Drop Down Lists'!Y$6*Inputs!G$37</f>
        <v>8352.4919752621936</v>
      </c>
      <c r="AL1430">
        <f>AD1430/'Totals and Drop Down Lists'!Z$6*Inputs!H$37</f>
        <v>9188.0564554129978</v>
      </c>
      <c r="AM1430">
        <f>AE1430/'Totals and Drop Down Lists'!AA$6*Inputs!I$37</f>
        <v>1865.163871344796</v>
      </c>
      <c r="AN1430">
        <f>AF1430/'Totals and Drop Down Lists'!AB$6*Inputs!J$37</f>
        <v>1177.4448952803398</v>
      </c>
      <c r="AO1430">
        <f>AG1430/'Totals and Drop Down Lists'!AC$6*Inputs!K$37</f>
        <v>3128.7607980873922</v>
      </c>
      <c r="AP1430">
        <f>AH1430/'Totals and Drop Down Lists'!AD$6*Inputs!L$37</f>
        <v>3046.2584544766933</v>
      </c>
      <c r="AQ1430">
        <f>IF(OR($D1430="51",$D1430="52",$D1430="61"),(AA1430/'Totals and Drop Down Lists'!W$4)*Inputs!E$38,0)</f>
        <v>0</v>
      </c>
      <c r="AR1430">
        <f>IF(OR($D1430="51",$D1430="52",$D1430="61"),(AB1430/'Totals and Drop Down Lists'!X$4)*Inputs!F$38,0)</f>
        <v>0</v>
      </c>
      <c r="AS1430">
        <f>IF(OR($D1430="51",$D1430="52",$D1430="61"),(AC1430/'Totals and Drop Down Lists'!Y$4)*Inputs!G$38,0)</f>
        <v>0</v>
      </c>
      <c r="AT1430">
        <f>IF(OR($D1430="51",$D1430="52",$D1430="61"),(AD1430/'Totals and Drop Down Lists'!Z$4)*Inputs!H$38,0)</f>
        <v>0</v>
      </c>
      <c r="AU1430">
        <f>IF(OR($D1430="51",$D1430="52",$D1430="61"),(AE1430/'Totals and Drop Down Lists'!AA$4)*Inputs!I$38,0)</f>
        <v>0</v>
      </c>
      <c r="AV1430">
        <f>IF(OR($D1430="51",$D1430="52",$D1430="61"),(AF1430/'Totals and Drop Down Lists'!AB$4)*Inputs!J$38,0)</f>
        <v>0</v>
      </c>
      <c r="AW1430">
        <f>IF(OR($D1430="51",$D1430="52",$D1430="61"),(AG1430/'Totals and Drop Down Lists'!AC$4)*Inputs!K$38,0)</f>
        <v>0</v>
      </c>
      <c r="AX1430">
        <f>IF(OR($D1430="51",$D1430="52",$D1430="61"),(AH1430/'Totals and Drop Down Lists'!AD$4)*Inputs!L$38,0)</f>
        <v>0</v>
      </c>
      <c r="AY1430">
        <f>IF(OR($D1430="51",$D1430="52",$D1430="61"),0,(AA1430/'Totals and Drop Down Lists'!W$5)*Inputs!E$39)</f>
        <v>0</v>
      </c>
      <c r="AZ1430">
        <f>IF(OR($D1430="51",$D1430="52",$D1430="61"),0,(AB1430/'Totals and Drop Down Lists'!X$5)*Inputs!F$39)</f>
        <v>0</v>
      </c>
      <c r="BA1430">
        <f>IF(OR($D1430="51",$D1430="52",$D1430="61"),0,(AC1430/'Totals and Drop Down Lists'!Y$5)*Inputs!G$39)</f>
        <v>0</v>
      </c>
      <c r="BB1430">
        <f>IF(OR($D1430="51",$D1430="52",$D1430="61"),0,(AD1430/'Totals and Drop Down Lists'!Z$5)*Inputs!H$39)</f>
        <v>0</v>
      </c>
      <c r="BC1430">
        <f>IF(OR($D1430="51",$D1430="52",$D1430="61"),0,(AE1430/'Totals and Drop Down Lists'!AA$5)*Inputs!I$39)</f>
        <v>0</v>
      </c>
      <c r="BD1430">
        <f>IF(OR($D1430="51",$D1430="52",$D1430="61"),0,(AF1430/'Totals and Drop Down Lists'!AB$5)*Inputs!J$39)</f>
        <v>0</v>
      </c>
      <c r="BE1430">
        <f>IF(OR($D1430="51",$D1430="52",$D1430="61"),0,(AG1430/'Totals and Drop Down Lists'!AC$5)*Inputs!K$39)</f>
        <v>0</v>
      </c>
      <c r="BF1430">
        <f>IF(OR($D1430="51",$D1430="52",$D1430="61"),0,(AH1430/'Totals and Drop Down Lists'!AD$5)*Inputs!L$39)</f>
        <v>0</v>
      </c>
      <c r="BG1430" s="10">
        <f t="shared" si="199"/>
        <v>51919.256713782306</v>
      </c>
    </row>
    <row r="1431" spans="1:59" ht="28.8">
      <c r="A1431" s="1" t="s">
        <v>7461</v>
      </c>
      <c r="B1431" s="1" t="s">
        <v>2670</v>
      </c>
      <c r="C1431" s="1" t="s">
        <v>652</v>
      </c>
      <c r="D1431" s="1" t="s">
        <v>25</v>
      </c>
      <c r="E1431" s="1" t="s">
        <v>2786</v>
      </c>
      <c r="F1431" s="2">
        <v>24602</v>
      </c>
      <c r="G1431" s="2">
        <v>109</v>
      </c>
      <c r="H1431" s="2">
        <v>24</v>
      </c>
      <c r="I1431" s="2">
        <v>6168</v>
      </c>
      <c r="J1431" s="2">
        <v>9692</v>
      </c>
      <c r="K1431" s="2">
        <v>2362</v>
      </c>
      <c r="L1431" s="2">
        <v>49</v>
      </c>
      <c r="M1431" s="2">
        <v>0</v>
      </c>
      <c r="N1431" s="2">
        <v>0</v>
      </c>
      <c r="O1431" s="2">
        <v>131</v>
      </c>
      <c r="P1431" s="2">
        <v>15</v>
      </c>
      <c r="Q1431" s="2">
        <v>0</v>
      </c>
      <c r="R1431" s="2">
        <v>906</v>
      </c>
      <c r="S1431" s="2">
        <v>1142700</v>
      </c>
      <c r="T1431" s="2">
        <v>65687700</v>
      </c>
      <c r="U1431" s="2">
        <v>78</v>
      </c>
      <c r="V1431" s="2">
        <v>270</v>
      </c>
      <c r="W1431" s="2">
        <v>70</v>
      </c>
      <c r="X1431" s="2">
        <v>745</v>
      </c>
      <c r="Y1431" s="2">
        <v>149</v>
      </c>
      <c r="Z1431" s="2">
        <v>354</v>
      </c>
      <c r="AA1431" s="9">
        <f t="shared" si="200"/>
        <v>24602</v>
      </c>
      <c r="AB1431" s="9">
        <f t="shared" si="201"/>
        <v>6035</v>
      </c>
      <c r="AC1431" s="9">
        <f t="shared" si="202"/>
        <v>1101</v>
      </c>
      <c r="AD1431" s="9">
        <f t="shared" si="203"/>
        <v>906</v>
      </c>
      <c r="AE1431" s="44">
        <f t="shared" si="204"/>
        <v>4.0201491597904078E-5</v>
      </c>
      <c r="AF1431" s="9">
        <f t="shared" si="205"/>
        <v>405</v>
      </c>
      <c r="AG1431" s="9">
        <f t="shared" si="198"/>
        <v>503</v>
      </c>
      <c r="AH1431" s="44">
        <f t="shared" si="206"/>
        <v>4.5612676739288329E-5</v>
      </c>
      <c r="AI1431">
        <f>AA1431/'Totals and Drop Down Lists'!W$6*Inputs!E$37</f>
        <v>22317.468296700881</v>
      </c>
      <c r="AJ1431">
        <f>AB1431/'Totals and Drop Down Lists'!X$6*Inputs!F$37</f>
        <v>19857.486647937996</v>
      </c>
      <c r="AK1431">
        <f>AC1431/'Totals and Drop Down Lists'!Y$6*Inputs!G$37</f>
        <v>7258.1639027337615</v>
      </c>
      <c r="AL1431">
        <f>AD1431/'Totals and Drop Down Lists'!Z$6*Inputs!H$37</f>
        <v>7263.8561506144633</v>
      </c>
      <c r="AM1431">
        <f>AE1431/'Totals and Drop Down Lists'!AA$6*Inputs!I$37</f>
        <v>5004.6575724618515</v>
      </c>
      <c r="AN1431">
        <f>AF1431/'Totals and Drop Down Lists'!AB$6*Inputs!J$37</f>
        <v>8082.4607218396204</v>
      </c>
      <c r="AO1431">
        <f>AG1431/'Totals and Drop Down Lists'!AC$6*Inputs!K$37</f>
        <v>9367.658818083084</v>
      </c>
      <c r="AP1431">
        <f>AH1431/'Totals and Drop Down Lists'!AD$6*Inputs!L$37</f>
        <v>10734.027068572188</v>
      </c>
      <c r="AQ1431">
        <f>IF(OR($D1431="51",$D1431="52",$D1431="61"),(AA1431/'Totals and Drop Down Lists'!W$4)*Inputs!E$38,0)</f>
        <v>0</v>
      </c>
      <c r="AR1431">
        <f>IF(OR($D1431="51",$D1431="52",$D1431="61"),(AB1431/'Totals and Drop Down Lists'!X$4)*Inputs!F$38,0)</f>
        <v>0</v>
      </c>
      <c r="AS1431">
        <f>IF(OR($D1431="51",$D1431="52",$D1431="61"),(AC1431/'Totals and Drop Down Lists'!Y$4)*Inputs!G$38,0)</f>
        <v>0</v>
      </c>
      <c r="AT1431">
        <f>IF(OR($D1431="51",$D1431="52",$D1431="61"),(AD1431/'Totals and Drop Down Lists'!Z$4)*Inputs!H$38,0)</f>
        <v>0</v>
      </c>
      <c r="AU1431">
        <f>IF(OR($D1431="51",$D1431="52",$D1431="61"),(AE1431/'Totals and Drop Down Lists'!AA$4)*Inputs!I$38,0)</f>
        <v>0</v>
      </c>
      <c r="AV1431">
        <f>IF(OR($D1431="51",$D1431="52",$D1431="61"),(AF1431/'Totals and Drop Down Lists'!AB$4)*Inputs!J$38,0)</f>
        <v>0</v>
      </c>
      <c r="AW1431">
        <f>IF(OR($D1431="51",$D1431="52",$D1431="61"),(AG1431/'Totals and Drop Down Lists'!AC$4)*Inputs!K$38,0)</f>
        <v>0</v>
      </c>
      <c r="AX1431">
        <f>IF(OR($D1431="51",$D1431="52",$D1431="61"),(AH1431/'Totals and Drop Down Lists'!AD$4)*Inputs!L$38,0)</f>
        <v>0</v>
      </c>
      <c r="AY1431">
        <f>IF(OR($D1431="51",$D1431="52",$D1431="61"),0,(AA1431/'Totals and Drop Down Lists'!W$5)*Inputs!E$39)</f>
        <v>0</v>
      </c>
      <c r="AZ1431">
        <f>IF(OR($D1431="51",$D1431="52",$D1431="61"),0,(AB1431/'Totals and Drop Down Lists'!X$5)*Inputs!F$39)</f>
        <v>0</v>
      </c>
      <c r="BA1431">
        <f>IF(OR($D1431="51",$D1431="52",$D1431="61"),0,(AC1431/'Totals and Drop Down Lists'!Y$5)*Inputs!G$39)</f>
        <v>0</v>
      </c>
      <c r="BB1431">
        <f>IF(OR($D1431="51",$D1431="52",$D1431="61"),0,(AD1431/'Totals and Drop Down Lists'!Z$5)*Inputs!H$39)</f>
        <v>0</v>
      </c>
      <c r="BC1431">
        <f>IF(OR($D1431="51",$D1431="52",$D1431="61"),0,(AE1431/'Totals and Drop Down Lists'!AA$5)*Inputs!I$39)</f>
        <v>0</v>
      </c>
      <c r="BD1431">
        <f>IF(OR($D1431="51",$D1431="52",$D1431="61"),0,(AF1431/'Totals and Drop Down Lists'!AB$5)*Inputs!J$39)</f>
        <v>0</v>
      </c>
      <c r="BE1431">
        <f>IF(OR($D1431="51",$D1431="52",$D1431="61"),0,(AG1431/'Totals and Drop Down Lists'!AC$5)*Inputs!K$39)</f>
        <v>0</v>
      </c>
      <c r="BF1431">
        <f>IF(OR($D1431="51",$D1431="52",$D1431="61"),0,(AH1431/'Totals and Drop Down Lists'!AD$5)*Inputs!L$39)</f>
        <v>0</v>
      </c>
      <c r="BG1431" s="10">
        <f t="shared" si="199"/>
        <v>89885.779178943849</v>
      </c>
    </row>
    <row r="1432" spans="1:59" ht="28.8">
      <c r="A1432" s="1" t="s">
        <v>7461</v>
      </c>
      <c r="B1432" s="1" t="s">
        <v>2670</v>
      </c>
      <c r="C1432" s="1" t="s">
        <v>461</v>
      </c>
      <c r="D1432" s="1" t="s">
        <v>25</v>
      </c>
      <c r="E1432" s="1" t="s">
        <v>2787</v>
      </c>
      <c r="F1432" s="2">
        <v>9467</v>
      </c>
      <c r="G1432" s="2">
        <v>30</v>
      </c>
      <c r="H1432" s="2">
        <v>0</v>
      </c>
      <c r="I1432" s="2">
        <v>1581</v>
      </c>
      <c r="J1432" s="2">
        <v>3569</v>
      </c>
      <c r="K1432" s="2">
        <v>670</v>
      </c>
      <c r="L1432" s="2">
        <v>17</v>
      </c>
      <c r="M1432" s="2">
        <v>40</v>
      </c>
      <c r="N1432" s="2">
        <v>10</v>
      </c>
      <c r="O1432" s="2">
        <v>4</v>
      </c>
      <c r="P1432" s="2">
        <v>10</v>
      </c>
      <c r="Q1432" s="2">
        <v>0</v>
      </c>
      <c r="R1432" s="2">
        <v>361</v>
      </c>
      <c r="S1432" s="2">
        <v>290500</v>
      </c>
      <c r="T1432" s="2">
        <v>18781100</v>
      </c>
      <c r="U1432" s="2">
        <v>103</v>
      </c>
      <c r="V1432" s="2">
        <v>73</v>
      </c>
      <c r="W1432" s="2">
        <v>33</v>
      </c>
      <c r="X1432" s="2">
        <v>109</v>
      </c>
      <c r="Y1432" s="2">
        <v>0</v>
      </c>
      <c r="Z1432" s="2">
        <v>34</v>
      </c>
      <c r="AA1432" s="9">
        <f t="shared" si="200"/>
        <v>9467</v>
      </c>
      <c r="AB1432" s="9">
        <f t="shared" si="201"/>
        <v>1551</v>
      </c>
      <c r="AC1432" s="9">
        <f t="shared" si="202"/>
        <v>442</v>
      </c>
      <c r="AD1432" s="9">
        <f t="shared" si="203"/>
        <v>361</v>
      </c>
      <c r="AE1432" s="44">
        <f t="shared" si="204"/>
        <v>8.7841317987299932E-6</v>
      </c>
      <c r="AF1432" s="9">
        <f t="shared" si="205"/>
        <v>3</v>
      </c>
      <c r="AG1432" s="9">
        <f t="shared" si="198"/>
        <v>34</v>
      </c>
      <c r="AH1432" s="44">
        <f t="shared" si="206"/>
        <v>2.3749707108689512E-6</v>
      </c>
      <c r="AI1432">
        <f>AA1432/'Totals and Drop Down Lists'!W$6*Inputs!E$37</f>
        <v>8587.898234487735</v>
      </c>
      <c r="AJ1432">
        <f>AB1432/'Totals and Drop Down Lists'!X$6*Inputs!F$37</f>
        <v>5103.3905204559796</v>
      </c>
      <c r="AK1432">
        <f>AC1432/'Totals and Drop Down Lists'!Y$6*Inputs!G$37</f>
        <v>2913.8133015516096</v>
      </c>
      <c r="AL1432">
        <f>AD1432/'Totals and Drop Down Lists'!Z$6*Inputs!H$37</f>
        <v>2894.3179584677937</v>
      </c>
      <c r="AM1432">
        <f>AE1432/'Totals and Drop Down Lists'!AA$6*Inputs!I$37</f>
        <v>1093.5308610864818</v>
      </c>
      <c r="AN1432">
        <f>AF1432/'Totals and Drop Down Lists'!AB$6*Inputs!J$37</f>
        <v>59.87007942103422</v>
      </c>
      <c r="AO1432">
        <f>AG1432/'Totals and Drop Down Lists'!AC$6*Inputs!K$37</f>
        <v>633.20159008911503</v>
      </c>
      <c r="AP1432">
        <f>AH1432/'Totals and Drop Down Lists'!AD$6*Inputs!L$37</f>
        <v>558.90164138460091</v>
      </c>
      <c r="AQ1432">
        <f>IF(OR($D1432="51",$D1432="52",$D1432="61"),(AA1432/'Totals and Drop Down Lists'!W$4)*Inputs!E$38,0)</f>
        <v>0</v>
      </c>
      <c r="AR1432">
        <f>IF(OR($D1432="51",$D1432="52",$D1432="61"),(AB1432/'Totals and Drop Down Lists'!X$4)*Inputs!F$38,0)</f>
        <v>0</v>
      </c>
      <c r="AS1432">
        <f>IF(OR($D1432="51",$D1432="52",$D1432="61"),(AC1432/'Totals and Drop Down Lists'!Y$4)*Inputs!G$38,0)</f>
        <v>0</v>
      </c>
      <c r="AT1432">
        <f>IF(OR($D1432="51",$D1432="52",$D1432="61"),(AD1432/'Totals and Drop Down Lists'!Z$4)*Inputs!H$38,0)</f>
        <v>0</v>
      </c>
      <c r="AU1432">
        <f>IF(OR($D1432="51",$D1432="52",$D1432="61"),(AE1432/'Totals and Drop Down Lists'!AA$4)*Inputs!I$38,0)</f>
        <v>0</v>
      </c>
      <c r="AV1432">
        <f>IF(OR($D1432="51",$D1432="52",$D1432="61"),(AF1432/'Totals and Drop Down Lists'!AB$4)*Inputs!J$38,0)</f>
        <v>0</v>
      </c>
      <c r="AW1432">
        <f>IF(OR($D1432="51",$D1432="52",$D1432="61"),(AG1432/'Totals and Drop Down Lists'!AC$4)*Inputs!K$38,0)</f>
        <v>0</v>
      </c>
      <c r="AX1432">
        <f>IF(OR($D1432="51",$D1432="52",$D1432="61"),(AH1432/'Totals and Drop Down Lists'!AD$4)*Inputs!L$38,0)</f>
        <v>0</v>
      </c>
      <c r="AY1432">
        <f>IF(OR($D1432="51",$D1432="52",$D1432="61"),0,(AA1432/'Totals and Drop Down Lists'!W$5)*Inputs!E$39)</f>
        <v>0</v>
      </c>
      <c r="AZ1432">
        <f>IF(OR($D1432="51",$D1432="52",$D1432="61"),0,(AB1432/'Totals and Drop Down Lists'!X$5)*Inputs!F$39)</f>
        <v>0</v>
      </c>
      <c r="BA1432">
        <f>IF(OR($D1432="51",$D1432="52",$D1432="61"),0,(AC1432/'Totals and Drop Down Lists'!Y$5)*Inputs!G$39)</f>
        <v>0</v>
      </c>
      <c r="BB1432">
        <f>IF(OR($D1432="51",$D1432="52",$D1432="61"),0,(AD1432/'Totals and Drop Down Lists'!Z$5)*Inputs!H$39)</f>
        <v>0</v>
      </c>
      <c r="BC1432">
        <f>IF(OR($D1432="51",$D1432="52",$D1432="61"),0,(AE1432/'Totals and Drop Down Lists'!AA$5)*Inputs!I$39)</f>
        <v>0</v>
      </c>
      <c r="BD1432">
        <f>IF(OR($D1432="51",$D1432="52",$D1432="61"),0,(AF1432/'Totals and Drop Down Lists'!AB$5)*Inputs!J$39)</f>
        <v>0</v>
      </c>
      <c r="BE1432">
        <f>IF(OR($D1432="51",$D1432="52",$D1432="61"),0,(AG1432/'Totals and Drop Down Lists'!AC$5)*Inputs!K$39)</f>
        <v>0</v>
      </c>
      <c r="BF1432">
        <f>IF(OR($D1432="51",$D1432="52",$D1432="61"),0,(AH1432/'Totals and Drop Down Lists'!AD$5)*Inputs!L$39)</f>
        <v>0</v>
      </c>
      <c r="BG1432" s="10">
        <f t="shared" si="199"/>
        <v>21844.92418694435</v>
      </c>
    </row>
    <row r="1433" spans="1:59" ht="28.8">
      <c r="A1433" s="1" t="s">
        <v>7461</v>
      </c>
      <c r="B1433" s="1" t="s">
        <v>2670</v>
      </c>
      <c r="C1433" s="1" t="s">
        <v>463</v>
      </c>
      <c r="D1433" s="1" t="s">
        <v>25</v>
      </c>
      <c r="E1433" s="1" t="s">
        <v>2788</v>
      </c>
      <c r="F1433" s="2">
        <v>26822</v>
      </c>
      <c r="G1433" s="2">
        <v>361</v>
      </c>
      <c r="H1433" s="2">
        <v>13</v>
      </c>
      <c r="I1433" s="2">
        <v>5613</v>
      </c>
      <c r="J1433" s="2">
        <v>10912</v>
      </c>
      <c r="K1433" s="2">
        <v>3147</v>
      </c>
      <c r="L1433" s="2">
        <v>75</v>
      </c>
      <c r="M1433" s="2">
        <v>10</v>
      </c>
      <c r="N1433" s="2">
        <v>0</v>
      </c>
      <c r="O1433" s="2">
        <v>169</v>
      </c>
      <c r="P1433" s="2">
        <v>0</v>
      </c>
      <c r="Q1433" s="2">
        <v>8</v>
      </c>
      <c r="R1433" s="2">
        <v>1128</v>
      </c>
      <c r="S1433" s="2">
        <v>1617600</v>
      </c>
      <c r="T1433" s="2">
        <v>84852300</v>
      </c>
      <c r="U1433" s="2">
        <v>332</v>
      </c>
      <c r="V1433" s="2">
        <v>265</v>
      </c>
      <c r="W1433" s="2">
        <v>95</v>
      </c>
      <c r="X1433" s="2">
        <v>765</v>
      </c>
      <c r="Y1433" s="2">
        <v>75</v>
      </c>
      <c r="Z1433" s="2">
        <v>555</v>
      </c>
      <c r="AA1433" s="9">
        <f t="shared" si="200"/>
        <v>26822</v>
      </c>
      <c r="AB1433" s="9">
        <f t="shared" si="201"/>
        <v>5239</v>
      </c>
      <c r="AC1433" s="9">
        <f t="shared" si="202"/>
        <v>1390</v>
      </c>
      <c r="AD1433" s="9">
        <f t="shared" si="203"/>
        <v>1128</v>
      </c>
      <c r="AE1433" s="44">
        <f t="shared" si="204"/>
        <v>6.3384769370216612E-5</v>
      </c>
      <c r="AF1433" s="9">
        <f t="shared" si="205"/>
        <v>405</v>
      </c>
      <c r="AG1433" s="9">
        <f t="shared" si="198"/>
        <v>630</v>
      </c>
      <c r="AH1433" s="44">
        <f t="shared" si="206"/>
        <v>6.7605810128404736E-5</v>
      </c>
      <c r="AI1433">
        <f>AA1433/'Totals and Drop Down Lists'!W$6*Inputs!E$37</f>
        <v>24331.320000573574</v>
      </c>
      <c r="AJ1433">
        <f>AB1433/'Totals and Drop Down Lists'!X$6*Inputs!F$37</f>
        <v>17238.338450463489</v>
      </c>
      <c r="AK1433">
        <f>AC1433/'Totals and Drop Down Lists'!Y$6*Inputs!G$37</f>
        <v>9163.3495229790442</v>
      </c>
      <c r="AL1433">
        <f>AD1433/'Totals and Drop Down Lists'!Z$6*Inputs!H$37</f>
        <v>9043.7414325531081</v>
      </c>
      <c r="AM1433">
        <f>AE1433/'Totals and Drop Down Lists'!AA$6*Inputs!I$37</f>
        <v>7890.7287615154291</v>
      </c>
      <c r="AN1433">
        <f>AF1433/'Totals and Drop Down Lists'!AB$6*Inputs!J$37</f>
        <v>8082.4607218396204</v>
      </c>
      <c r="AO1433">
        <f>AG1433/'Totals and Drop Down Lists'!AC$6*Inputs!K$37</f>
        <v>11732.85299282772</v>
      </c>
      <c r="AP1433">
        <f>AH1433/'Totals and Drop Down Lists'!AD$6*Inputs!L$37</f>
        <v>15909.669148751884</v>
      </c>
      <c r="AQ1433">
        <f>IF(OR($D1433="51",$D1433="52",$D1433="61"),(AA1433/'Totals and Drop Down Lists'!W$4)*Inputs!E$38,0)</f>
        <v>0</v>
      </c>
      <c r="AR1433">
        <f>IF(OR($D1433="51",$D1433="52",$D1433="61"),(AB1433/'Totals and Drop Down Lists'!X$4)*Inputs!F$38,0)</f>
        <v>0</v>
      </c>
      <c r="AS1433">
        <f>IF(OR($D1433="51",$D1433="52",$D1433="61"),(AC1433/'Totals and Drop Down Lists'!Y$4)*Inputs!G$38,0)</f>
        <v>0</v>
      </c>
      <c r="AT1433">
        <f>IF(OR($D1433="51",$D1433="52",$D1433="61"),(AD1433/'Totals and Drop Down Lists'!Z$4)*Inputs!H$38,0)</f>
        <v>0</v>
      </c>
      <c r="AU1433">
        <f>IF(OR($D1433="51",$D1433="52",$D1433="61"),(AE1433/'Totals and Drop Down Lists'!AA$4)*Inputs!I$38,0)</f>
        <v>0</v>
      </c>
      <c r="AV1433">
        <f>IF(OR($D1433="51",$D1433="52",$D1433="61"),(AF1433/'Totals and Drop Down Lists'!AB$4)*Inputs!J$38,0)</f>
        <v>0</v>
      </c>
      <c r="AW1433">
        <f>IF(OR($D1433="51",$D1433="52",$D1433="61"),(AG1433/'Totals and Drop Down Lists'!AC$4)*Inputs!K$38,0)</f>
        <v>0</v>
      </c>
      <c r="AX1433">
        <f>IF(OR($D1433="51",$D1433="52",$D1433="61"),(AH1433/'Totals and Drop Down Lists'!AD$4)*Inputs!L$38,0)</f>
        <v>0</v>
      </c>
      <c r="AY1433">
        <f>IF(OR($D1433="51",$D1433="52",$D1433="61"),0,(AA1433/'Totals and Drop Down Lists'!W$5)*Inputs!E$39)</f>
        <v>0</v>
      </c>
      <c r="AZ1433">
        <f>IF(OR($D1433="51",$D1433="52",$D1433="61"),0,(AB1433/'Totals and Drop Down Lists'!X$5)*Inputs!F$39)</f>
        <v>0</v>
      </c>
      <c r="BA1433">
        <f>IF(OR($D1433="51",$D1433="52",$D1433="61"),0,(AC1433/'Totals and Drop Down Lists'!Y$5)*Inputs!G$39)</f>
        <v>0</v>
      </c>
      <c r="BB1433">
        <f>IF(OR($D1433="51",$D1433="52",$D1433="61"),0,(AD1433/'Totals and Drop Down Lists'!Z$5)*Inputs!H$39)</f>
        <v>0</v>
      </c>
      <c r="BC1433">
        <f>IF(OR($D1433="51",$D1433="52",$D1433="61"),0,(AE1433/'Totals and Drop Down Lists'!AA$5)*Inputs!I$39)</f>
        <v>0</v>
      </c>
      <c r="BD1433">
        <f>IF(OR($D1433="51",$D1433="52",$D1433="61"),0,(AF1433/'Totals and Drop Down Lists'!AB$5)*Inputs!J$39)</f>
        <v>0</v>
      </c>
      <c r="BE1433">
        <f>IF(OR($D1433="51",$D1433="52",$D1433="61"),0,(AG1433/'Totals and Drop Down Lists'!AC$5)*Inputs!K$39)</f>
        <v>0</v>
      </c>
      <c r="BF1433">
        <f>IF(OR($D1433="51",$D1433="52",$D1433="61"),0,(AH1433/'Totals and Drop Down Lists'!AD$5)*Inputs!L$39)</f>
        <v>0</v>
      </c>
      <c r="BG1433" s="10">
        <f t="shared" si="199"/>
        <v>103392.46103150386</v>
      </c>
    </row>
    <row r="1434" spans="1:59" ht="28.8">
      <c r="A1434" s="1" t="s">
        <v>7461</v>
      </c>
      <c r="B1434" s="1" t="s">
        <v>2670</v>
      </c>
      <c r="C1434" s="1" t="s">
        <v>2334</v>
      </c>
      <c r="D1434" s="1" t="s">
        <v>25</v>
      </c>
      <c r="E1434" s="1" t="s">
        <v>2789</v>
      </c>
      <c r="F1434" s="2">
        <v>8394</v>
      </c>
      <c r="G1434" s="2">
        <v>22</v>
      </c>
      <c r="H1434" s="2">
        <v>0</v>
      </c>
      <c r="I1434" s="2">
        <v>1177</v>
      </c>
      <c r="J1434" s="2">
        <v>3294</v>
      </c>
      <c r="K1434" s="2">
        <v>715</v>
      </c>
      <c r="L1434" s="2">
        <v>1</v>
      </c>
      <c r="M1434" s="2">
        <v>7</v>
      </c>
      <c r="N1434" s="2">
        <v>3</v>
      </c>
      <c r="O1434" s="2">
        <v>37</v>
      </c>
      <c r="P1434" s="2">
        <v>1</v>
      </c>
      <c r="Q1434" s="2">
        <v>0</v>
      </c>
      <c r="R1434" s="2">
        <v>367</v>
      </c>
      <c r="S1434" s="2">
        <v>261200</v>
      </c>
      <c r="T1434" s="2">
        <v>19215000</v>
      </c>
      <c r="U1434" s="2">
        <v>8</v>
      </c>
      <c r="V1434" s="2">
        <v>140</v>
      </c>
      <c r="W1434" s="2">
        <v>0</v>
      </c>
      <c r="X1434" s="2">
        <v>210</v>
      </c>
      <c r="Y1434" s="2">
        <v>19</v>
      </c>
      <c r="Z1434" s="2">
        <v>39</v>
      </c>
      <c r="AA1434" s="9">
        <f t="shared" si="200"/>
        <v>8394</v>
      </c>
      <c r="AB1434" s="9">
        <f t="shared" si="201"/>
        <v>1155</v>
      </c>
      <c r="AC1434" s="9">
        <f t="shared" si="202"/>
        <v>416</v>
      </c>
      <c r="AD1434" s="9">
        <f t="shared" si="203"/>
        <v>367</v>
      </c>
      <c r="AE1434" s="44">
        <f t="shared" si="204"/>
        <v>1.0838876670231807E-5</v>
      </c>
      <c r="AF1434" s="9">
        <f t="shared" si="205"/>
        <v>70</v>
      </c>
      <c r="AG1434" s="9">
        <f t="shared" si="198"/>
        <v>58</v>
      </c>
      <c r="AH1434" s="44">
        <f t="shared" si="206"/>
        <v>4.6844814856164327E-6</v>
      </c>
      <c r="AI1434">
        <f>AA1434/'Totals and Drop Down Lists'!W$6*Inputs!E$37</f>
        <v>7614.5365776159333</v>
      </c>
      <c r="AJ1434">
        <f>AB1434/'Totals and Drop Down Lists'!X$6*Inputs!F$37</f>
        <v>3800.39719608424</v>
      </c>
      <c r="AK1434">
        <f>AC1434/'Totals and Drop Down Lists'!Y$6*Inputs!G$37</f>
        <v>2742.4125191073972</v>
      </c>
      <c r="AL1434">
        <f>AD1434/'Totals and Drop Down Lists'!Z$6*Inputs!H$37</f>
        <v>2942.4229660877572</v>
      </c>
      <c r="AM1434">
        <f>AE1434/'Totals and Drop Down Lists'!AA$6*Inputs!I$37</f>
        <v>1349.3247152920017</v>
      </c>
      <c r="AN1434">
        <f>AF1434/'Totals and Drop Down Lists'!AB$6*Inputs!J$37</f>
        <v>1396.9685198241318</v>
      </c>
      <c r="AO1434">
        <f>AG1434/'Totals and Drop Down Lists'!AC$6*Inputs!K$37</f>
        <v>1080.1674183873138</v>
      </c>
      <c r="AP1434">
        <f>AH1434/'Totals and Drop Down Lists'!AD$6*Inputs!L$37</f>
        <v>1102.3986019553342</v>
      </c>
      <c r="AQ1434">
        <f>IF(OR($D1434="51",$D1434="52",$D1434="61"),(AA1434/'Totals and Drop Down Lists'!W$4)*Inputs!E$38,0)</f>
        <v>0</v>
      </c>
      <c r="AR1434">
        <f>IF(OR($D1434="51",$D1434="52",$D1434="61"),(AB1434/'Totals and Drop Down Lists'!X$4)*Inputs!F$38,0)</f>
        <v>0</v>
      </c>
      <c r="AS1434">
        <f>IF(OR($D1434="51",$D1434="52",$D1434="61"),(AC1434/'Totals and Drop Down Lists'!Y$4)*Inputs!G$38,0)</f>
        <v>0</v>
      </c>
      <c r="AT1434">
        <f>IF(OR($D1434="51",$D1434="52",$D1434="61"),(AD1434/'Totals and Drop Down Lists'!Z$4)*Inputs!H$38,0)</f>
        <v>0</v>
      </c>
      <c r="AU1434">
        <f>IF(OR($D1434="51",$D1434="52",$D1434="61"),(AE1434/'Totals and Drop Down Lists'!AA$4)*Inputs!I$38,0)</f>
        <v>0</v>
      </c>
      <c r="AV1434">
        <f>IF(OR($D1434="51",$D1434="52",$D1434="61"),(AF1434/'Totals and Drop Down Lists'!AB$4)*Inputs!J$38,0)</f>
        <v>0</v>
      </c>
      <c r="AW1434">
        <f>IF(OR($D1434="51",$D1434="52",$D1434="61"),(AG1434/'Totals and Drop Down Lists'!AC$4)*Inputs!K$38,0)</f>
        <v>0</v>
      </c>
      <c r="AX1434">
        <f>IF(OR($D1434="51",$D1434="52",$D1434="61"),(AH1434/'Totals and Drop Down Lists'!AD$4)*Inputs!L$38,0)</f>
        <v>0</v>
      </c>
      <c r="AY1434">
        <f>IF(OR($D1434="51",$D1434="52",$D1434="61"),0,(AA1434/'Totals and Drop Down Lists'!W$5)*Inputs!E$39)</f>
        <v>0</v>
      </c>
      <c r="AZ1434">
        <f>IF(OR($D1434="51",$D1434="52",$D1434="61"),0,(AB1434/'Totals and Drop Down Lists'!X$5)*Inputs!F$39)</f>
        <v>0</v>
      </c>
      <c r="BA1434">
        <f>IF(OR($D1434="51",$D1434="52",$D1434="61"),0,(AC1434/'Totals and Drop Down Lists'!Y$5)*Inputs!G$39)</f>
        <v>0</v>
      </c>
      <c r="BB1434">
        <f>IF(OR($D1434="51",$D1434="52",$D1434="61"),0,(AD1434/'Totals and Drop Down Lists'!Z$5)*Inputs!H$39)</f>
        <v>0</v>
      </c>
      <c r="BC1434">
        <f>IF(OR($D1434="51",$D1434="52",$D1434="61"),0,(AE1434/'Totals and Drop Down Lists'!AA$5)*Inputs!I$39)</f>
        <v>0</v>
      </c>
      <c r="BD1434">
        <f>IF(OR($D1434="51",$D1434="52",$D1434="61"),0,(AF1434/'Totals and Drop Down Lists'!AB$5)*Inputs!J$39)</f>
        <v>0</v>
      </c>
      <c r="BE1434">
        <f>IF(OR($D1434="51",$D1434="52",$D1434="61"),0,(AG1434/'Totals and Drop Down Lists'!AC$5)*Inputs!K$39)</f>
        <v>0</v>
      </c>
      <c r="BF1434">
        <f>IF(OR($D1434="51",$D1434="52",$D1434="61"),0,(AH1434/'Totals and Drop Down Lists'!AD$5)*Inputs!L$39)</f>
        <v>0</v>
      </c>
      <c r="BG1434" s="10">
        <f t="shared" si="199"/>
        <v>22028.62851435411</v>
      </c>
    </row>
    <row r="1435" spans="1:59" ht="28.8">
      <c r="A1435" s="1" t="s">
        <v>7461</v>
      </c>
      <c r="B1435" s="1" t="s">
        <v>2670</v>
      </c>
      <c r="C1435" s="1" t="s">
        <v>2790</v>
      </c>
      <c r="D1435" s="1" t="s">
        <v>25</v>
      </c>
      <c r="E1435" s="1" t="s">
        <v>2791</v>
      </c>
      <c r="F1435" s="2">
        <v>65610</v>
      </c>
      <c r="G1435" s="2">
        <v>426</v>
      </c>
      <c r="H1435" s="2">
        <v>43</v>
      </c>
      <c r="I1435" s="2">
        <v>10406</v>
      </c>
      <c r="J1435" s="2">
        <v>27037</v>
      </c>
      <c r="K1435" s="2">
        <v>8616</v>
      </c>
      <c r="L1435" s="2">
        <v>120</v>
      </c>
      <c r="M1435" s="2">
        <v>0</v>
      </c>
      <c r="N1435" s="2">
        <v>0</v>
      </c>
      <c r="O1435" s="2">
        <v>164</v>
      </c>
      <c r="P1435" s="2">
        <v>81</v>
      </c>
      <c r="Q1435" s="2">
        <v>7</v>
      </c>
      <c r="R1435" s="2">
        <v>3051</v>
      </c>
      <c r="S1435" s="2">
        <v>4907100</v>
      </c>
      <c r="T1435" s="2">
        <v>274878300</v>
      </c>
      <c r="U1435" s="2">
        <v>756</v>
      </c>
      <c r="V1435" s="2">
        <v>1045</v>
      </c>
      <c r="W1435" s="2">
        <v>100</v>
      </c>
      <c r="X1435" s="2">
        <v>2095</v>
      </c>
      <c r="Y1435" s="2">
        <v>345</v>
      </c>
      <c r="Z1435" s="2">
        <v>1020</v>
      </c>
      <c r="AA1435" s="9">
        <f t="shared" si="200"/>
        <v>65610</v>
      </c>
      <c r="AB1435" s="9">
        <f t="shared" si="201"/>
        <v>9937</v>
      </c>
      <c r="AC1435" s="9">
        <f t="shared" si="202"/>
        <v>3423</v>
      </c>
      <c r="AD1435" s="9">
        <f t="shared" si="203"/>
        <v>3051</v>
      </c>
      <c r="AE1435" s="44">
        <f t="shared" si="204"/>
        <v>1.9175586916474931E-4</v>
      </c>
      <c r="AF1435" s="9">
        <f t="shared" si="205"/>
        <v>950</v>
      </c>
      <c r="AG1435" s="9">
        <f t="shared" si="198"/>
        <v>1365</v>
      </c>
      <c r="AH1435" s="44">
        <f t="shared" si="206"/>
        <v>1.6185679144303027E-4</v>
      </c>
      <c r="AI1435">
        <f>AA1435/'Totals and Drop Down Lists'!W$6*Inputs!E$37</f>
        <v>59517.482113102378</v>
      </c>
      <c r="AJ1435">
        <f>AB1435/'Totals and Drop Down Lists'!X$6*Inputs!F$37</f>
        <v>32696.577435055489</v>
      </c>
      <c r="AK1435">
        <f>AC1435/'Totals and Drop Down Lists'!Y$6*Inputs!G$37</f>
        <v>22565.572242559188</v>
      </c>
      <c r="AL1435">
        <f>AD1435/'Totals and Drop Down Lists'!Z$6*Inputs!H$37</f>
        <v>24461.396374751355</v>
      </c>
      <c r="AM1435">
        <f>AE1435/'Totals and Drop Down Lists'!AA$6*Inputs!I$37</f>
        <v>23871.563579730449</v>
      </c>
      <c r="AN1435">
        <f>AF1435/'Totals and Drop Down Lists'!AB$6*Inputs!J$37</f>
        <v>18958.858483327505</v>
      </c>
      <c r="AO1435">
        <f>AG1435/'Totals and Drop Down Lists'!AC$6*Inputs!K$37</f>
        <v>25421.181484460063</v>
      </c>
      <c r="AP1435">
        <f>AH1435/'Totals and Drop Down Lists'!AD$6*Inputs!L$37</f>
        <v>38089.744009372022</v>
      </c>
      <c r="AQ1435">
        <f>IF(OR($D1435="51",$D1435="52",$D1435="61"),(AA1435/'Totals and Drop Down Lists'!W$4)*Inputs!E$38,0)</f>
        <v>0</v>
      </c>
      <c r="AR1435">
        <f>IF(OR($D1435="51",$D1435="52",$D1435="61"),(AB1435/'Totals and Drop Down Lists'!X$4)*Inputs!F$38,0)</f>
        <v>0</v>
      </c>
      <c r="AS1435">
        <f>IF(OR($D1435="51",$D1435="52",$D1435="61"),(AC1435/'Totals and Drop Down Lists'!Y$4)*Inputs!G$38,0)</f>
        <v>0</v>
      </c>
      <c r="AT1435">
        <f>IF(OR($D1435="51",$D1435="52",$D1435="61"),(AD1435/'Totals and Drop Down Lists'!Z$4)*Inputs!H$38,0)</f>
        <v>0</v>
      </c>
      <c r="AU1435">
        <f>IF(OR($D1435="51",$D1435="52",$D1435="61"),(AE1435/'Totals and Drop Down Lists'!AA$4)*Inputs!I$38,0)</f>
        <v>0</v>
      </c>
      <c r="AV1435">
        <f>IF(OR($D1435="51",$D1435="52",$D1435="61"),(AF1435/'Totals and Drop Down Lists'!AB$4)*Inputs!J$38,0)</f>
        <v>0</v>
      </c>
      <c r="AW1435">
        <f>IF(OR($D1435="51",$D1435="52",$D1435="61"),(AG1435/'Totals and Drop Down Lists'!AC$4)*Inputs!K$38,0)</f>
        <v>0</v>
      </c>
      <c r="AX1435">
        <f>IF(OR($D1435="51",$D1435="52",$D1435="61"),(AH1435/'Totals and Drop Down Lists'!AD$4)*Inputs!L$38,0)</f>
        <v>0</v>
      </c>
      <c r="AY1435">
        <f>IF(OR($D1435="51",$D1435="52",$D1435="61"),0,(AA1435/'Totals and Drop Down Lists'!W$5)*Inputs!E$39)</f>
        <v>0</v>
      </c>
      <c r="AZ1435">
        <f>IF(OR($D1435="51",$D1435="52",$D1435="61"),0,(AB1435/'Totals and Drop Down Lists'!X$5)*Inputs!F$39)</f>
        <v>0</v>
      </c>
      <c r="BA1435">
        <f>IF(OR($D1435="51",$D1435="52",$D1435="61"),0,(AC1435/'Totals and Drop Down Lists'!Y$5)*Inputs!G$39)</f>
        <v>0</v>
      </c>
      <c r="BB1435">
        <f>IF(OR($D1435="51",$D1435="52",$D1435="61"),0,(AD1435/'Totals and Drop Down Lists'!Z$5)*Inputs!H$39)</f>
        <v>0</v>
      </c>
      <c r="BC1435">
        <f>IF(OR($D1435="51",$D1435="52",$D1435="61"),0,(AE1435/'Totals and Drop Down Lists'!AA$5)*Inputs!I$39)</f>
        <v>0</v>
      </c>
      <c r="BD1435">
        <f>IF(OR($D1435="51",$D1435="52",$D1435="61"),0,(AF1435/'Totals and Drop Down Lists'!AB$5)*Inputs!J$39)</f>
        <v>0</v>
      </c>
      <c r="BE1435">
        <f>IF(OR($D1435="51",$D1435="52",$D1435="61"),0,(AG1435/'Totals and Drop Down Lists'!AC$5)*Inputs!K$39)</f>
        <v>0</v>
      </c>
      <c r="BF1435">
        <f>IF(OR($D1435="51",$D1435="52",$D1435="61"),0,(AH1435/'Totals and Drop Down Lists'!AD$5)*Inputs!L$39)</f>
        <v>0</v>
      </c>
      <c r="BG1435" s="10">
        <f t="shared" si="199"/>
        <v>245582.37572235844</v>
      </c>
    </row>
    <row r="1436" spans="1:59" ht="28.8">
      <c r="A1436" s="1" t="s">
        <v>7461</v>
      </c>
      <c r="B1436" s="1" t="s">
        <v>2670</v>
      </c>
      <c r="C1436" s="1" t="s">
        <v>2792</v>
      </c>
      <c r="D1436" s="1" t="s">
        <v>25</v>
      </c>
      <c r="E1436" s="1" t="s">
        <v>2793</v>
      </c>
      <c r="F1436" s="2">
        <v>18163</v>
      </c>
      <c r="G1436" s="2">
        <v>191</v>
      </c>
      <c r="H1436" s="2">
        <v>0</v>
      </c>
      <c r="I1436" s="2">
        <v>4968</v>
      </c>
      <c r="J1436" s="2">
        <v>6312</v>
      </c>
      <c r="K1436" s="2">
        <v>2026</v>
      </c>
      <c r="L1436" s="2">
        <v>14</v>
      </c>
      <c r="M1436" s="2">
        <v>0</v>
      </c>
      <c r="N1436" s="2">
        <v>0</v>
      </c>
      <c r="O1436" s="2">
        <v>92</v>
      </c>
      <c r="P1436" s="2">
        <v>0</v>
      </c>
      <c r="Q1436" s="2">
        <v>0</v>
      </c>
      <c r="R1436" s="2">
        <v>607</v>
      </c>
      <c r="S1436" s="2">
        <v>890500</v>
      </c>
      <c r="T1436" s="2">
        <v>39303100</v>
      </c>
      <c r="U1436" s="2">
        <v>179</v>
      </c>
      <c r="V1436" s="2">
        <v>105</v>
      </c>
      <c r="W1436" s="2">
        <v>80</v>
      </c>
      <c r="X1436" s="2">
        <v>705</v>
      </c>
      <c r="Y1436" s="2">
        <v>110</v>
      </c>
      <c r="Z1436" s="2">
        <v>515</v>
      </c>
      <c r="AA1436" s="9">
        <f t="shared" si="200"/>
        <v>18163</v>
      </c>
      <c r="AB1436" s="9">
        <f t="shared" si="201"/>
        <v>4777</v>
      </c>
      <c r="AC1436" s="9">
        <f t="shared" si="202"/>
        <v>713</v>
      </c>
      <c r="AD1436" s="9">
        <f t="shared" si="203"/>
        <v>607</v>
      </c>
      <c r="AE1436" s="44">
        <f t="shared" si="204"/>
        <v>4.5415874152757231E-5</v>
      </c>
      <c r="AF1436" s="9">
        <f t="shared" si="205"/>
        <v>520</v>
      </c>
      <c r="AG1436" s="9">
        <f t="shared" si="198"/>
        <v>625</v>
      </c>
      <c r="AH1436" s="44">
        <f t="shared" si="206"/>
        <v>7.4645486772650536E-5</v>
      </c>
      <c r="AI1436">
        <f>AA1436/'Totals and Drop Down Lists'!W$6*Inputs!E$37</f>
        <v>16476.391215062926</v>
      </c>
      <c r="AJ1436">
        <f>AB1436/'Totals and Drop Down Lists'!X$6*Inputs!F$37</f>
        <v>15718.179572029796</v>
      </c>
      <c r="AK1436">
        <f>AC1436/'Totals and Drop Down Lists'!Y$6*Inputs!G$37</f>
        <v>4700.3368416432068</v>
      </c>
      <c r="AL1436">
        <f>AD1436/'Totals and Drop Down Lists'!Z$6*Inputs!H$37</f>
        <v>4866.6232708862908</v>
      </c>
      <c r="AM1436">
        <f>AE1436/'Totals and Drop Down Lists'!AA$6*Inputs!I$37</f>
        <v>5653.7926692357078</v>
      </c>
      <c r="AN1436">
        <f>AF1436/'Totals and Drop Down Lists'!AB$6*Inputs!J$37</f>
        <v>10377.480432979266</v>
      </c>
      <c r="AO1436">
        <f>AG1436/'Totals and Drop Down Lists'!AC$6*Inputs!K$37</f>
        <v>11639.735111932261</v>
      </c>
      <c r="AP1436">
        <f>AH1436/'Totals and Drop Down Lists'!AD$6*Inputs!L$37</f>
        <v>17566.315613181869</v>
      </c>
      <c r="AQ1436">
        <f>IF(OR($D1436="51",$D1436="52",$D1436="61"),(AA1436/'Totals and Drop Down Lists'!W$4)*Inputs!E$38,0)</f>
        <v>0</v>
      </c>
      <c r="AR1436">
        <f>IF(OR($D1436="51",$D1436="52",$D1436="61"),(AB1436/'Totals and Drop Down Lists'!X$4)*Inputs!F$38,0)</f>
        <v>0</v>
      </c>
      <c r="AS1436">
        <f>IF(OR($D1436="51",$D1436="52",$D1436="61"),(AC1436/'Totals and Drop Down Lists'!Y$4)*Inputs!G$38,0)</f>
        <v>0</v>
      </c>
      <c r="AT1436">
        <f>IF(OR($D1436="51",$D1436="52",$D1436="61"),(AD1436/'Totals and Drop Down Lists'!Z$4)*Inputs!H$38,0)</f>
        <v>0</v>
      </c>
      <c r="AU1436">
        <f>IF(OR($D1436="51",$D1436="52",$D1436="61"),(AE1436/'Totals and Drop Down Lists'!AA$4)*Inputs!I$38,0)</f>
        <v>0</v>
      </c>
      <c r="AV1436">
        <f>IF(OR($D1436="51",$D1436="52",$D1436="61"),(AF1436/'Totals and Drop Down Lists'!AB$4)*Inputs!J$38,0)</f>
        <v>0</v>
      </c>
      <c r="AW1436">
        <f>IF(OR($D1436="51",$D1436="52",$D1436="61"),(AG1436/'Totals and Drop Down Lists'!AC$4)*Inputs!K$38,0)</f>
        <v>0</v>
      </c>
      <c r="AX1436">
        <f>IF(OR($D1436="51",$D1436="52",$D1436="61"),(AH1436/'Totals and Drop Down Lists'!AD$4)*Inputs!L$38,0)</f>
        <v>0</v>
      </c>
      <c r="AY1436">
        <f>IF(OR($D1436="51",$D1436="52",$D1436="61"),0,(AA1436/'Totals and Drop Down Lists'!W$5)*Inputs!E$39)</f>
        <v>0</v>
      </c>
      <c r="AZ1436">
        <f>IF(OR($D1436="51",$D1436="52",$D1436="61"),0,(AB1436/'Totals and Drop Down Lists'!X$5)*Inputs!F$39)</f>
        <v>0</v>
      </c>
      <c r="BA1436">
        <f>IF(OR($D1436="51",$D1436="52",$D1436="61"),0,(AC1436/'Totals and Drop Down Lists'!Y$5)*Inputs!G$39)</f>
        <v>0</v>
      </c>
      <c r="BB1436">
        <f>IF(OR($D1436="51",$D1436="52",$D1436="61"),0,(AD1436/'Totals and Drop Down Lists'!Z$5)*Inputs!H$39)</f>
        <v>0</v>
      </c>
      <c r="BC1436">
        <f>IF(OR($D1436="51",$D1436="52",$D1436="61"),0,(AE1436/'Totals and Drop Down Lists'!AA$5)*Inputs!I$39)</f>
        <v>0</v>
      </c>
      <c r="BD1436">
        <f>IF(OR($D1436="51",$D1436="52",$D1436="61"),0,(AF1436/'Totals and Drop Down Lists'!AB$5)*Inputs!J$39)</f>
        <v>0</v>
      </c>
      <c r="BE1436">
        <f>IF(OR($D1436="51",$D1436="52",$D1436="61"),0,(AG1436/'Totals and Drop Down Lists'!AC$5)*Inputs!K$39)</f>
        <v>0</v>
      </c>
      <c r="BF1436">
        <f>IF(OR($D1436="51",$D1436="52",$D1436="61"),0,(AH1436/'Totals and Drop Down Lists'!AD$5)*Inputs!L$39)</f>
        <v>0</v>
      </c>
      <c r="BG1436" s="10">
        <f t="shared" si="199"/>
        <v>86998.854726951322</v>
      </c>
    </row>
    <row r="1437" spans="1:59" ht="28.8">
      <c r="A1437" s="1" t="s">
        <v>7461</v>
      </c>
      <c r="B1437" s="1" t="s">
        <v>2670</v>
      </c>
      <c r="C1437" s="1" t="s">
        <v>465</v>
      </c>
      <c r="D1437" s="1" t="s">
        <v>25</v>
      </c>
      <c r="E1437" s="1" t="s">
        <v>2794</v>
      </c>
      <c r="F1437" s="2">
        <v>9524</v>
      </c>
      <c r="G1437" s="2">
        <v>92</v>
      </c>
      <c r="H1437" s="2">
        <v>0</v>
      </c>
      <c r="I1437" s="2">
        <v>1770</v>
      </c>
      <c r="J1437" s="2">
        <v>3770</v>
      </c>
      <c r="K1437" s="2">
        <v>814</v>
      </c>
      <c r="L1437" s="2">
        <v>42</v>
      </c>
      <c r="M1437" s="2">
        <v>0</v>
      </c>
      <c r="N1437" s="2">
        <v>18</v>
      </c>
      <c r="O1437" s="2">
        <v>3</v>
      </c>
      <c r="P1437" s="2">
        <v>0</v>
      </c>
      <c r="Q1437" s="2">
        <v>0</v>
      </c>
      <c r="R1437" s="2">
        <v>526</v>
      </c>
      <c r="S1437" s="2">
        <v>305500</v>
      </c>
      <c r="T1437" s="2">
        <v>22402900</v>
      </c>
      <c r="U1437" s="2">
        <v>68</v>
      </c>
      <c r="V1437" s="2">
        <v>159</v>
      </c>
      <c r="W1437" s="2">
        <v>74</v>
      </c>
      <c r="X1437" s="2">
        <v>274</v>
      </c>
      <c r="Y1437" s="2">
        <v>55</v>
      </c>
      <c r="Z1437" s="2">
        <v>93</v>
      </c>
      <c r="AA1437" s="9">
        <f t="shared" si="200"/>
        <v>9524</v>
      </c>
      <c r="AB1437" s="9">
        <f t="shared" si="201"/>
        <v>1678</v>
      </c>
      <c r="AC1437" s="9">
        <f t="shared" si="202"/>
        <v>589</v>
      </c>
      <c r="AD1437" s="9">
        <f t="shared" si="203"/>
        <v>526</v>
      </c>
      <c r="AE1437" s="44">
        <f t="shared" si="204"/>
        <v>1.2274484039398415E-5</v>
      </c>
      <c r="AF1437" s="9">
        <f t="shared" si="205"/>
        <v>41</v>
      </c>
      <c r="AG1437" s="9">
        <f t="shared" si="198"/>
        <v>148</v>
      </c>
      <c r="AH1437" s="44">
        <f t="shared" si="206"/>
        <v>1.1890383342820396E-5</v>
      </c>
      <c r="AI1437">
        <f>AA1437/'Totals and Drop Down Lists'!W$6*Inputs!E$37</f>
        <v>8639.6052376952775</v>
      </c>
      <c r="AJ1437">
        <f>AB1437/'Totals and Drop Down Lists'!X$6*Inputs!F$37</f>
        <v>5521.2696926661074</v>
      </c>
      <c r="AK1437">
        <f>AC1437/'Totals and Drop Down Lists'!Y$6*Inputs!G$37</f>
        <v>3882.8869561400411</v>
      </c>
      <c r="AL1437">
        <f>AD1437/'Totals and Drop Down Lists'!Z$6*Inputs!H$37</f>
        <v>4217.2056680167861</v>
      </c>
      <c r="AM1437">
        <f>AE1437/'Totals and Drop Down Lists'!AA$6*Inputs!I$37</f>
        <v>1528.0425440492877</v>
      </c>
      <c r="AN1437">
        <f>AF1437/'Totals and Drop Down Lists'!AB$6*Inputs!J$37</f>
        <v>818.22441875413449</v>
      </c>
      <c r="AO1437">
        <f>AG1437/'Totals and Drop Down Lists'!AC$6*Inputs!K$37</f>
        <v>2756.2892745055597</v>
      </c>
      <c r="AP1437">
        <f>AH1437/'Totals and Drop Down Lists'!AD$6*Inputs!L$37</f>
        <v>2798.1628306325388</v>
      </c>
      <c r="AQ1437">
        <f>IF(OR($D1437="51",$D1437="52",$D1437="61"),(AA1437/'Totals and Drop Down Lists'!W$4)*Inputs!E$38,0)</f>
        <v>0</v>
      </c>
      <c r="AR1437">
        <f>IF(OR($D1437="51",$D1437="52",$D1437="61"),(AB1437/'Totals and Drop Down Lists'!X$4)*Inputs!F$38,0)</f>
        <v>0</v>
      </c>
      <c r="AS1437">
        <f>IF(OR($D1437="51",$D1437="52",$D1437="61"),(AC1437/'Totals and Drop Down Lists'!Y$4)*Inputs!G$38,0)</f>
        <v>0</v>
      </c>
      <c r="AT1437">
        <f>IF(OR($D1437="51",$D1437="52",$D1437="61"),(AD1437/'Totals and Drop Down Lists'!Z$4)*Inputs!H$38,0)</f>
        <v>0</v>
      </c>
      <c r="AU1437">
        <f>IF(OR($D1437="51",$D1437="52",$D1437="61"),(AE1437/'Totals and Drop Down Lists'!AA$4)*Inputs!I$38,0)</f>
        <v>0</v>
      </c>
      <c r="AV1437">
        <f>IF(OR($D1437="51",$D1437="52",$D1437="61"),(AF1437/'Totals and Drop Down Lists'!AB$4)*Inputs!J$38,0)</f>
        <v>0</v>
      </c>
      <c r="AW1437">
        <f>IF(OR($D1437="51",$D1437="52",$D1437="61"),(AG1437/'Totals and Drop Down Lists'!AC$4)*Inputs!K$38,0)</f>
        <v>0</v>
      </c>
      <c r="AX1437">
        <f>IF(OR($D1437="51",$D1437="52",$D1437="61"),(AH1437/'Totals and Drop Down Lists'!AD$4)*Inputs!L$38,0)</f>
        <v>0</v>
      </c>
      <c r="AY1437">
        <f>IF(OR($D1437="51",$D1437="52",$D1437="61"),0,(AA1437/'Totals and Drop Down Lists'!W$5)*Inputs!E$39)</f>
        <v>0</v>
      </c>
      <c r="AZ1437">
        <f>IF(OR($D1437="51",$D1437="52",$D1437="61"),0,(AB1437/'Totals and Drop Down Lists'!X$5)*Inputs!F$39)</f>
        <v>0</v>
      </c>
      <c r="BA1437">
        <f>IF(OR($D1437="51",$D1437="52",$D1437="61"),0,(AC1437/'Totals and Drop Down Lists'!Y$5)*Inputs!G$39)</f>
        <v>0</v>
      </c>
      <c r="BB1437">
        <f>IF(OR($D1437="51",$D1437="52",$D1437="61"),0,(AD1437/'Totals and Drop Down Lists'!Z$5)*Inputs!H$39)</f>
        <v>0</v>
      </c>
      <c r="BC1437">
        <f>IF(OR($D1437="51",$D1437="52",$D1437="61"),0,(AE1437/'Totals and Drop Down Lists'!AA$5)*Inputs!I$39)</f>
        <v>0</v>
      </c>
      <c r="BD1437">
        <f>IF(OR($D1437="51",$D1437="52",$D1437="61"),0,(AF1437/'Totals and Drop Down Lists'!AB$5)*Inputs!J$39)</f>
        <v>0</v>
      </c>
      <c r="BE1437">
        <f>IF(OR($D1437="51",$D1437="52",$D1437="61"),0,(AG1437/'Totals and Drop Down Lists'!AC$5)*Inputs!K$39)</f>
        <v>0</v>
      </c>
      <c r="BF1437">
        <f>IF(OR($D1437="51",$D1437="52",$D1437="61"),0,(AH1437/'Totals and Drop Down Lists'!AD$5)*Inputs!L$39)</f>
        <v>0</v>
      </c>
      <c r="BG1437" s="10">
        <f t="shared" si="199"/>
        <v>30161.686622459729</v>
      </c>
    </row>
    <row r="1438" spans="1:59" ht="28.8">
      <c r="A1438" s="1" t="s">
        <v>7461</v>
      </c>
      <c r="B1438" s="1" t="s">
        <v>2670</v>
      </c>
      <c r="C1438" s="1" t="s">
        <v>527</v>
      </c>
      <c r="D1438" s="1" t="s">
        <v>25</v>
      </c>
      <c r="E1438" s="1" t="s">
        <v>2795</v>
      </c>
      <c r="F1438" s="2">
        <v>83976</v>
      </c>
      <c r="G1438" s="2">
        <v>4039</v>
      </c>
      <c r="H1438" s="2">
        <v>206</v>
      </c>
      <c r="I1438" s="2">
        <v>16742</v>
      </c>
      <c r="J1438" s="2">
        <v>31484</v>
      </c>
      <c r="K1438" s="2">
        <v>12435</v>
      </c>
      <c r="L1438" s="2">
        <v>90</v>
      </c>
      <c r="M1438" s="2">
        <v>9</v>
      </c>
      <c r="N1438" s="2">
        <v>14</v>
      </c>
      <c r="O1438" s="2">
        <v>247</v>
      </c>
      <c r="P1438" s="2">
        <v>130</v>
      </c>
      <c r="Q1438" s="2">
        <v>143</v>
      </c>
      <c r="R1438" s="2">
        <v>2116</v>
      </c>
      <c r="S1438" s="2">
        <v>8011700</v>
      </c>
      <c r="T1438" s="2">
        <v>400793400</v>
      </c>
      <c r="U1438" s="2">
        <v>832</v>
      </c>
      <c r="V1438" s="2">
        <v>684</v>
      </c>
      <c r="W1438" s="2">
        <v>139</v>
      </c>
      <c r="X1438" s="2">
        <v>3255</v>
      </c>
      <c r="Y1438" s="2">
        <v>355</v>
      </c>
      <c r="Z1438" s="2">
        <v>2260</v>
      </c>
      <c r="AA1438" s="9">
        <f t="shared" si="200"/>
        <v>83976</v>
      </c>
      <c r="AB1438" s="9">
        <f t="shared" si="201"/>
        <v>12497</v>
      </c>
      <c r="AC1438" s="9">
        <f t="shared" si="202"/>
        <v>2749</v>
      </c>
      <c r="AD1438" s="9">
        <f t="shared" si="203"/>
        <v>2116</v>
      </c>
      <c r="AE1438" s="44">
        <f t="shared" si="204"/>
        <v>3.430026389940575E-4</v>
      </c>
      <c r="AF1438" s="9">
        <f t="shared" si="205"/>
        <v>2432</v>
      </c>
      <c r="AG1438" s="9">
        <f t="shared" si="198"/>
        <v>2615</v>
      </c>
      <c r="AH1438" s="44">
        <f t="shared" si="206"/>
        <v>3.8430732772441934E-4</v>
      </c>
      <c r="AI1438">
        <f>AA1438/'Totals and Drop Down Lists'!W$6*Inputs!E$37</f>
        <v>76178.022830816742</v>
      </c>
      <c r="AJ1438">
        <f>AB1438/'Totals and Drop Down Lists'!X$6*Inputs!F$37</f>
        <v>41119.968622913198</v>
      </c>
      <c r="AK1438">
        <f>AC1438/'Totals and Drop Down Lists'!Y$6*Inputs!G$37</f>
        <v>18122.336574582299</v>
      </c>
      <c r="AL1438">
        <f>AD1438/'Totals and Drop Down Lists'!Z$6*Inputs!H$37</f>
        <v>16965.032687307066</v>
      </c>
      <c r="AM1438">
        <f>AE1438/'Totals and Drop Down Lists'!AA$6*Inputs!I$37</f>
        <v>42700.175699587853</v>
      </c>
      <c r="AN1438">
        <f>AF1438/'Totals and Drop Down Lists'!AB$6*Inputs!J$37</f>
        <v>48534.677717318416</v>
      </c>
      <c r="AO1438">
        <f>AG1438/'Totals and Drop Down Lists'!AC$6*Inputs!K$37</f>
        <v>48700.651708324578</v>
      </c>
      <c r="AP1438">
        <f>AH1438/'Totals and Drop Down Lists'!AD$6*Inputs!L$37</f>
        <v>90439.008480538541</v>
      </c>
      <c r="AQ1438">
        <f>IF(OR($D1438="51",$D1438="52",$D1438="61"),(AA1438/'Totals and Drop Down Lists'!W$4)*Inputs!E$38,0)</f>
        <v>0</v>
      </c>
      <c r="AR1438">
        <f>IF(OR($D1438="51",$D1438="52",$D1438="61"),(AB1438/'Totals and Drop Down Lists'!X$4)*Inputs!F$38,0)</f>
        <v>0</v>
      </c>
      <c r="AS1438">
        <f>IF(OR($D1438="51",$D1438="52",$D1438="61"),(AC1438/'Totals and Drop Down Lists'!Y$4)*Inputs!G$38,0)</f>
        <v>0</v>
      </c>
      <c r="AT1438">
        <f>IF(OR($D1438="51",$D1438="52",$D1438="61"),(AD1438/'Totals and Drop Down Lists'!Z$4)*Inputs!H$38,0)</f>
        <v>0</v>
      </c>
      <c r="AU1438">
        <f>IF(OR($D1438="51",$D1438="52",$D1438="61"),(AE1438/'Totals and Drop Down Lists'!AA$4)*Inputs!I$38,0)</f>
        <v>0</v>
      </c>
      <c r="AV1438">
        <f>IF(OR($D1438="51",$D1438="52",$D1438="61"),(AF1438/'Totals and Drop Down Lists'!AB$4)*Inputs!J$38,0)</f>
        <v>0</v>
      </c>
      <c r="AW1438">
        <f>IF(OR($D1438="51",$D1438="52",$D1438="61"),(AG1438/'Totals and Drop Down Lists'!AC$4)*Inputs!K$38,0)</f>
        <v>0</v>
      </c>
      <c r="AX1438">
        <f>IF(OR($D1438="51",$D1438="52",$D1438="61"),(AH1438/'Totals and Drop Down Lists'!AD$4)*Inputs!L$38,0)</f>
        <v>0</v>
      </c>
      <c r="AY1438">
        <f>IF(OR($D1438="51",$D1438="52",$D1438="61"),0,(AA1438/'Totals and Drop Down Lists'!W$5)*Inputs!E$39)</f>
        <v>0</v>
      </c>
      <c r="AZ1438">
        <f>IF(OR($D1438="51",$D1438="52",$D1438="61"),0,(AB1438/'Totals and Drop Down Lists'!X$5)*Inputs!F$39)</f>
        <v>0</v>
      </c>
      <c r="BA1438">
        <f>IF(OR($D1438="51",$D1438="52",$D1438="61"),0,(AC1438/'Totals and Drop Down Lists'!Y$5)*Inputs!G$39)</f>
        <v>0</v>
      </c>
      <c r="BB1438">
        <f>IF(OR($D1438="51",$D1438="52",$D1438="61"),0,(AD1438/'Totals and Drop Down Lists'!Z$5)*Inputs!H$39)</f>
        <v>0</v>
      </c>
      <c r="BC1438">
        <f>IF(OR($D1438="51",$D1438="52",$D1438="61"),0,(AE1438/'Totals and Drop Down Lists'!AA$5)*Inputs!I$39)</f>
        <v>0</v>
      </c>
      <c r="BD1438">
        <f>IF(OR($D1438="51",$D1438="52",$D1438="61"),0,(AF1438/'Totals and Drop Down Lists'!AB$5)*Inputs!J$39)</f>
        <v>0</v>
      </c>
      <c r="BE1438">
        <f>IF(OR($D1438="51",$D1438="52",$D1438="61"),0,(AG1438/'Totals and Drop Down Lists'!AC$5)*Inputs!K$39)</f>
        <v>0</v>
      </c>
      <c r="BF1438">
        <f>IF(OR($D1438="51",$D1438="52",$D1438="61"),0,(AH1438/'Totals and Drop Down Lists'!AD$5)*Inputs!L$39)</f>
        <v>0</v>
      </c>
      <c r="BG1438" s="10">
        <f t="shared" si="199"/>
        <v>382759.87432138872</v>
      </c>
    </row>
    <row r="1439" spans="1:59" ht="28.8">
      <c r="A1439" s="1" t="s">
        <v>7461</v>
      </c>
      <c r="B1439" s="1" t="s">
        <v>2670</v>
      </c>
      <c r="C1439" s="1" t="s">
        <v>2796</v>
      </c>
      <c r="D1439" s="1" t="s">
        <v>25</v>
      </c>
      <c r="E1439" s="1" t="s">
        <v>2797</v>
      </c>
      <c r="F1439" s="2">
        <v>13179</v>
      </c>
      <c r="G1439" s="2">
        <v>26</v>
      </c>
      <c r="H1439" s="2">
        <v>0</v>
      </c>
      <c r="I1439" s="2">
        <v>3719</v>
      </c>
      <c r="J1439" s="2">
        <v>4931</v>
      </c>
      <c r="K1439" s="2">
        <v>1055</v>
      </c>
      <c r="L1439" s="2">
        <v>48</v>
      </c>
      <c r="M1439" s="2">
        <v>0</v>
      </c>
      <c r="N1439" s="2">
        <v>0</v>
      </c>
      <c r="O1439" s="2">
        <v>0</v>
      </c>
      <c r="P1439" s="2">
        <v>28</v>
      </c>
      <c r="Q1439" s="2">
        <v>0</v>
      </c>
      <c r="R1439" s="2">
        <v>300</v>
      </c>
      <c r="S1439" s="2">
        <v>299700</v>
      </c>
      <c r="T1439" s="2">
        <v>20746700</v>
      </c>
      <c r="U1439" s="2">
        <v>99</v>
      </c>
      <c r="V1439" s="2">
        <v>225</v>
      </c>
      <c r="W1439" s="2">
        <v>50</v>
      </c>
      <c r="X1439" s="2">
        <v>540</v>
      </c>
      <c r="Y1439" s="2">
        <v>50</v>
      </c>
      <c r="Z1439" s="2">
        <v>260</v>
      </c>
      <c r="AA1439" s="9">
        <f t="shared" si="200"/>
        <v>13179</v>
      </c>
      <c r="AB1439" s="9">
        <f t="shared" si="201"/>
        <v>3693</v>
      </c>
      <c r="AC1439" s="9">
        <f t="shared" si="202"/>
        <v>376</v>
      </c>
      <c r="AD1439" s="9">
        <f t="shared" si="203"/>
        <v>300</v>
      </c>
      <c r="AE1439" s="44">
        <f t="shared" si="204"/>
        <v>1.5763973737944292E-5</v>
      </c>
      <c r="AF1439" s="9">
        <f t="shared" si="205"/>
        <v>265</v>
      </c>
      <c r="AG1439" s="9">
        <f t="shared" si="198"/>
        <v>310</v>
      </c>
      <c r="AH1439" s="44">
        <f t="shared" si="206"/>
        <v>2.4679152250683708E-5</v>
      </c>
      <c r="AI1439">
        <f>AA1439/'Totals and Drop Down Lists'!W$6*Inputs!E$37</f>
        <v>11955.203425828018</v>
      </c>
      <c r="AJ1439">
        <f>AB1439/'Totals and Drop Down Lists'!X$6*Inputs!F$37</f>
        <v>12151.399865921298</v>
      </c>
      <c r="AK1439">
        <f>AC1439/'Totals and Drop Down Lists'!Y$6*Inputs!G$37</f>
        <v>2478.7190076547631</v>
      </c>
      <c r="AL1439">
        <f>AD1439/'Totals and Drop Down Lists'!Z$6*Inputs!H$37</f>
        <v>2405.2503809981663</v>
      </c>
      <c r="AM1439">
        <f>AE1439/'Totals and Drop Down Lists'!AA$6*Inputs!I$37</f>
        <v>1962.4468497036014</v>
      </c>
      <c r="AN1439">
        <f>AF1439/'Totals and Drop Down Lists'!AB$6*Inputs!J$37</f>
        <v>5288.5236821913568</v>
      </c>
      <c r="AO1439">
        <f>AG1439/'Totals and Drop Down Lists'!AC$6*Inputs!K$37</f>
        <v>5773.3086155184019</v>
      </c>
      <c r="AP1439">
        <f>AH1439/'Totals and Drop Down Lists'!AD$6*Inputs!L$37</f>
        <v>5807.7426545782318</v>
      </c>
      <c r="AQ1439">
        <f>IF(OR($D1439="51",$D1439="52",$D1439="61"),(AA1439/'Totals and Drop Down Lists'!W$4)*Inputs!E$38,0)</f>
        <v>0</v>
      </c>
      <c r="AR1439">
        <f>IF(OR($D1439="51",$D1439="52",$D1439="61"),(AB1439/'Totals and Drop Down Lists'!X$4)*Inputs!F$38,0)</f>
        <v>0</v>
      </c>
      <c r="AS1439">
        <f>IF(OR($D1439="51",$D1439="52",$D1439="61"),(AC1439/'Totals and Drop Down Lists'!Y$4)*Inputs!G$38,0)</f>
        <v>0</v>
      </c>
      <c r="AT1439">
        <f>IF(OR($D1439="51",$D1439="52",$D1439="61"),(AD1439/'Totals and Drop Down Lists'!Z$4)*Inputs!H$38,0)</f>
        <v>0</v>
      </c>
      <c r="AU1439">
        <f>IF(OR($D1439="51",$D1439="52",$D1439="61"),(AE1439/'Totals and Drop Down Lists'!AA$4)*Inputs!I$38,0)</f>
        <v>0</v>
      </c>
      <c r="AV1439">
        <f>IF(OR($D1439="51",$D1439="52",$D1439="61"),(AF1439/'Totals and Drop Down Lists'!AB$4)*Inputs!J$38,0)</f>
        <v>0</v>
      </c>
      <c r="AW1439">
        <f>IF(OR($D1439="51",$D1439="52",$D1439="61"),(AG1439/'Totals and Drop Down Lists'!AC$4)*Inputs!K$38,0)</f>
        <v>0</v>
      </c>
      <c r="AX1439">
        <f>IF(OR($D1439="51",$D1439="52",$D1439="61"),(AH1439/'Totals and Drop Down Lists'!AD$4)*Inputs!L$38,0)</f>
        <v>0</v>
      </c>
      <c r="AY1439">
        <f>IF(OR($D1439="51",$D1439="52",$D1439="61"),0,(AA1439/'Totals and Drop Down Lists'!W$5)*Inputs!E$39)</f>
        <v>0</v>
      </c>
      <c r="AZ1439">
        <f>IF(OR($D1439="51",$D1439="52",$D1439="61"),0,(AB1439/'Totals and Drop Down Lists'!X$5)*Inputs!F$39)</f>
        <v>0</v>
      </c>
      <c r="BA1439">
        <f>IF(OR($D1439="51",$D1439="52",$D1439="61"),0,(AC1439/'Totals and Drop Down Lists'!Y$5)*Inputs!G$39)</f>
        <v>0</v>
      </c>
      <c r="BB1439">
        <f>IF(OR($D1439="51",$D1439="52",$D1439="61"),0,(AD1439/'Totals and Drop Down Lists'!Z$5)*Inputs!H$39)</f>
        <v>0</v>
      </c>
      <c r="BC1439">
        <f>IF(OR($D1439="51",$D1439="52",$D1439="61"),0,(AE1439/'Totals and Drop Down Lists'!AA$5)*Inputs!I$39)</f>
        <v>0</v>
      </c>
      <c r="BD1439">
        <f>IF(OR($D1439="51",$D1439="52",$D1439="61"),0,(AF1439/'Totals and Drop Down Lists'!AB$5)*Inputs!J$39)</f>
        <v>0</v>
      </c>
      <c r="BE1439">
        <f>IF(OR($D1439="51",$D1439="52",$D1439="61"),0,(AG1439/'Totals and Drop Down Lists'!AC$5)*Inputs!K$39)</f>
        <v>0</v>
      </c>
      <c r="BF1439">
        <f>IF(OR($D1439="51",$D1439="52",$D1439="61"),0,(AH1439/'Totals and Drop Down Lists'!AD$5)*Inputs!L$39)</f>
        <v>0</v>
      </c>
      <c r="BG1439" s="10">
        <f t="shared" si="199"/>
        <v>47822.594482393826</v>
      </c>
    </row>
    <row r="1440" spans="1:59" ht="28.8">
      <c r="A1440" s="1" t="s">
        <v>7461</v>
      </c>
      <c r="B1440" s="1" t="s">
        <v>2670</v>
      </c>
      <c r="C1440" s="1" t="s">
        <v>753</v>
      </c>
      <c r="D1440" s="1" t="s">
        <v>25</v>
      </c>
      <c r="E1440" s="1" t="s">
        <v>2798</v>
      </c>
      <c r="F1440" s="2">
        <v>19943</v>
      </c>
      <c r="G1440" s="2">
        <v>176</v>
      </c>
      <c r="H1440" s="2">
        <v>21</v>
      </c>
      <c r="I1440" s="2">
        <v>3153</v>
      </c>
      <c r="J1440" s="2">
        <v>7368</v>
      </c>
      <c r="K1440" s="2">
        <v>1704</v>
      </c>
      <c r="L1440" s="2">
        <v>37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866</v>
      </c>
      <c r="S1440" s="2">
        <v>795500</v>
      </c>
      <c r="T1440" s="2">
        <v>57591500</v>
      </c>
      <c r="U1440" s="2">
        <v>170</v>
      </c>
      <c r="V1440" s="2">
        <v>254</v>
      </c>
      <c r="W1440" s="2">
        <v>70</v>
      </c>
      <c r="X1440" s="2">
        <v>509</v>
      </c>
      <c r="Y1440" s="2">
        <v>95</v>
      </c>
      <c r="Z1440" s="2">
        <v>238</v>
      </c>
      <c r="AA1440" s="9">
        <f t="shared" si="200"/>
        <v>19943</v>
      </c>
      <c r="AB1440" s="9">
        <f t="shared" si="201"/>
        <v>2956</v>
      </c>
      <c r="AC1440" s="9">
        <f t="shared" si="202"/>
        <v>903</v>
      </c>
      <c r="AD1440" s="9">
        <f t="shared" si="203"/>
        <v>866</v>
      </c>
      <c r="AE1440" s="44">
        <f t="shared" si="204"/>
        <v>2.7522339617635831E-5</v>
      </c>
      <c r="AF1440" s="9">
        <f t="shared" si="205"/>
        <v>185</v>
      </c>
      <c r="AG1440" s="9">
        <f t="shared" si="198"/>
        <v>333</v>
      </c>
      <c r="AH1440" s="44">
        <f t="shared" si="206"/>
        <v>2.8655981824939193E-5</v>
      </c>
      <c r="AI1440">
        <f>AA1440/'Totals and Drop Down Lists'!W$6*Inputs!E$37</f>
        <v>18091.10113978968</v>
      </c>
      <c r="AJ1440">
        <f>AB1440/'Totals and Drop Down Lists'!X$6*Inputs!F$37</f>
        <v>9726.3845122294479</v>
      </c>
      <c r="AK1440">
        <f>AC1440/'Totals and Drop Down Lists'!Y$6*Inputs!G$37</f>
        <v>5952.8810210432212</v>
      </c>
      <c r="AL1440">
        <f>AD1440/'Totals and Drop Down Lists'!Z$6*Inputs!H$37</f>
        <v>6943.156099814707</v>
      </c>
      <c r="AM1440">
        <f>AE1440/'Totals and Drop Down Lists'!AA$6*Inputs!I$37</f>
        <v>3426.2381793428062</v>
      </c>
      <c r="AN1440">
        <f>AF1440/'Totals and Drop Down Lists'!AB$6*Inputs!J$37</f>
        <v>3691.9882309637774</v>
      </c>
      <c r="AO1440">
        <f>AG1440/'Totals and Drop Down Lists'!AC$6*Inputs!K$37</f>
        <v>6201.6508676375088</v>
      </c>
      <c r="AP1440">
        <f>AH1440/'Totals and Drop Down Lists'!AD$6*Inputs!L$37</f>
        <v>6743.6095965941149</v>
      </c>
      <c r="AQ1440">
        <f>IF(OR($D1440="51",$D1440="52",$D1440="61"),(AA1440/'Totals and Drop Down Lists'!W$4)*Inputs!E$38,0)</f>
        <v>0</v>
      </c>
      <c r="AR1440">
        <f>IF(OR($D1440="51",$D1440="52",$D1440="61"),(AB1440/'Totals and Drop Down Lists'!X$4)*Inputs!F$38,0)</f>
        <v>0</v>
      </c>
      <c r="AS1440">
        <f>IF(OR($D1440="51",$D1440="52",$D1440="61"),(AC1440/'Totals and Drop Down Lists'!Y$4)*Inputs!G$38,0)</f>
        <v>0</v>
      </c>
      <c r="AT1440">
        <f>IF(OR($D1440="51",$D1440="52",$D1440="61"),(AD1440/'Totals and Drop Down Lists'!Z$4)*Inputs!H$38,0)</f>
        <v>0</v>
      </c>
      <c r="AU1440">
        <f>IF(OR($D1440="51",$D1440="52",$D1440="61"),(AE1440/'Totals and Drop Down Lists'!AA$4)*Inputs!I$38,0)</f>
        <v>0</v>
      </c>
      <c r="AV1440">
        <f>IF(OR($D1440="51",$D1440="52",$D1440="61"),(AF1440/'Totals and Drop Down Lists'!AB$4)*Inputs!J$38,0)</f>
        <v>0</v>
      </c>
      <c r="AW1440">
        <f>IF(OR($D1440="51",$D1440="52",$D1440="61"),(AG1440/'Totals and Drop Down Lists'!AC$4)*Inputs!K$38,0)</f>
        <v>0</v>
      </c>
      <c r="AX1440">
        <f>IF(OR($D1440="51",$D1440="52",$D1440="61"),(AH1440/'Totals and Drop Down Lists'!AD$4)*Inputs!L$38,0)</f>
        <v>0</v>
      </c>
      <c r="AY1440">
        <f>IF(OR($D1440="51",$D1440="52",$D1440="61"),0,(AA1440/'Totals and Drop Down Lists'!W$5)*Inputs!E$39)</f>
        <v>0</v>
      </c>
      <c r="AZ1440">
        <f>IF(OR($D1440="51",$D1440="52",$D1440="61"),0,(AB1440/'Totals and Drop Down Lists'!X$5)*Inputs!F$39)</f>
        <v>0</v>
      </c>
      <c r="BA1440">
        <f>IF(OR($D1440="51",$D1440="52",$D1440="61"),0,(AC1440/'Totals and Drop Down Lists'!Y$5)*Inputs!G$39)</f>
        <v>0</v>
      </c>
      <c r="BB1440">
        <f>IF(OR($D1440="51",$D1440="52",$D1440="61"),0,(AD1440/'Totals and Drop Down Lists'!Z$5)*Inputs!H$39)</f>
        <v>0</v>
      </c>
      <c r="BC1440">
        <f>IF(OR($D1440="51",$D1440="52",$D1440="61"),0,(AE1440/'Totals and Drop Down Lists'!AA$5)*Inputs!I$39)</f>
        <v>0</v>
      </c>
      <c r="BD1440">
        <f>IF(OR($D1440="51",$D1440="52",$D1440="61"),0,(AF1440/'Totals and Drop Down Lists'!AB$5)*Inputs!J$39)</f>
        <v>0</v>
      </c>
      <c r="BE1440">
        <f>IF(OR($D1440="51",$D1440="52",$D1440="61"),0,(AG1440/'Totals and Drop Down Lists'!AC$5)*Inputs!K$39)</f>
        <v>0</v>
      </c>
      <c r="BF1440">
        <f>IF(OR($D1440="51",$D1440="52",$D1440="61"),0,(AH1440/'Totals and Drop Down Lists'!AD$5)*Inputs!L$39)</f>
        <v>0</v>
      </c>
      <c r="BG1440" s="10">
        <f t="shared" si="199"/>
        <v>60777.00964741526</v>
      </c>
    </row>
    <row r="1441" spans="1:59" ht="28.8">
      <c r="A1441" s="1" t="s">
        <v>7461</v>
      </c>
      <c r="B1441" s="1" t="s">
        <v>2670</v>
      </c>
      <c r="C1441" s="1" t="s">
        <v>86</v>
      </c>
      <c r="D1441" s="1" t="s">
        <v>25</v>
      </c>
      <c r="E1441" s="1" t="s">
        <v>2799</v>
      </c>
      <c r="F1441" s="2">
        <v>31296</v>
      </c>
      <c r="G1441" s="2">
        <v>126</v>
      </c>
      <c r="H1441" s="2">
        <v>12</v>
      </c>
      <c r="I1441" s="2">
        <v>3554</v>
      </c>
      <c r="J1441" s="2">
        <v>11963</v>
      </c>
      <c r="K1441" s="2">
        <v>2121</v>
      </c>
      <c r="L1441" s="2">
        <v>44</v>
      </c>
      <c r="M1441" s="2">
        <v>0</v>
      </c>
      <c r="N1441" s="2">
        <v>0</v>
      </c>
      <c r="O1441" s="2">
        <v>50</v>
      </c>
      <c r="P1441" s="2">
        <v>44</v>
      </c>
      <c r="Q1441" s="2">
        <v>0</v>
      </c>
      <c r="R1441" s="2">
        <v>422</v>
      </c>
      <c r="S1441" s="2">
        <v>926100</v>
      </c>
      <c r="T1441" s="2">
        <v>67249400</v>
      </c>
      <c r="U1441" s="2">
        <v>361</v>
      </c>
      <c r="V1441" s="2">
        <v>405</v>
      </c>
      <c r="W1441" s="2">
        <v>204</v>
      </c>
      <c r="X1441" s="2">
        <v>645</v>
      </c>
      <c r="Y1441" s="2">
        <v>124</v>
      </c>
      <c r="Z1441" s="2">
        <v>214</v>
      </c>
      <c r="AA1441" s="9">
        <f t="shared" si="200"/>
        <v>31296</v>
      </c>
      <c r="AB1441" s="9">
        <f t="shared" si="201"/>
        <v>3416</v>
      </c>
      <c r="AC1441" s="9">
        <f t="shared" si="202"/>
        <v>560</v>
      </c>
      <c r="AD1441" s="9">
        <f t="shared" si="203"/>
        <v>422</v>
      </c>
      <c r="AE1441" s="44">
        <f t="shared" si="204"/>
        <v>2.6262557740040686E-5</v>
      </c>
      <c r="AF1441" s="9">
        <f t="shared" si="205"/>
        <v>36</v>
      </c>
      <c r="AG1441" s="9">
        <f t="shared" si="198"/>
        <v>338</v>
      </c>
      <c r="AH1441" s="44">
        <f t="shared" si="206"/>
        <v>2.2298125341095273E-5</v>
      </c>
      <c r="AI1441">
        <f>AA1441/'Totals and Drop Down Lists'!W$6*Inputs!E$37</f>
        <v>28389.866182162052</v>
      </c>
      <c r="AJ1441">
        <f>AB1441/'Totals and Drop Down Lists'!X$6*Inputs!F$37</f>
        <v>11239.962616297629</v>
      </c>
      <c r="AK1441">
        <f>AC1441/'Totals and Drop Down Lists'!Y$6*Inputs!G$37</f>
        <v>3691.7091603368808</v>
      </c>
      <c r="AL1441">
        <f>AD1441/'Totals and Drop Down Lists'!Z$6*Inputs!H$37</f>
        <v>3383.3855359374211</v>
      </c>
      <c r="AM1441">
        <f>AE1441/'Totals and Drop Down Lists'!AA$6*Inputs!I$37</f>
        <v>3269.4087518076981</v>
      </c>
      <c r="AN1441">
        <f>AF1441/'Totals and Drop Down Lists'!AB$6*Inputs!J$37</f>
        <v>718.44095305241069</v>
      </c>
      <c r="AO1441">
        <f>AG1441/'Totals and Drop Down Lists'!AC$6*Inputs!K$37</f>
        <v>6294.768748532967</v>
      </c>
      <c r="AP1441">
        <f>AH1441/'Totals and Drop Down Lists'!AD$6*Inputs!L$37</f>
        <v>5247.415808499788</v>
      </c>
      <c r="AQ1441">
        <f>IF(OR($D1441="51",$D1441="52",$D1441="61"),(AA1441/'Totals and Drop Down Lists'!W$4)*Inputs!E$38,0)</f>
        <v>0</v>
      </c>
      <c r="AR1441">
        <f>IF(OR($D1441="51",$D1441="52",$D1441="61"),(AB1441/'Totals and Drop Down Lists'!X$4)*Inputs!F$38,0)</f>
        <v>0</v>
      </c>
      <c r="AS1441">
        <f>IF(OR($D1441="51",$D1441="52",$D1441="61"),(AC1441/'Totals and Drop Down Lists'!Y$4)*Inputs!G$38,0)</f>
        <v>0</v>
      </c>
      <c r="AT1441">
        <f>IF(OR($D1441="51",$D1441="52",$D1441="61"),(AD1441/'Totals and Drop Down Lists'!Z$4)*Inputs!H$38,0)</f>
        <v>0</v>
      </c>
      <c r="AU1441">
        <f>IF(OR($D1441="51",$D1441="52",$D1441="61"),(AE1441/'Totals and Drop Down Lists'!AA$4)*Inputs!I$38,0)</f>
        <v>0</v>
      </c>
      <c r="AV1441">
        <f>IF(OR($D1441="51",$D1441="52",$D1441="61"),(AF1441/'Totals and Drop Down Lists'!AB$4)*Inputs!J$38,0)</f>
        <v>0</v>
      </c>
      <c r="AW1441">
        <f>IF(OR($D1441="51",$D1441="52",$D1441="61"),(AG1441/'Totals and Drop Down Lists'!AC$4)*Inputs!K$38,0)</f>
        <v>0</v>
      </c>
      <c r="AX1441">
        <f>IF(OR($D1441="51",$D1441="52",$D1441="61"),(AH1441/'Totals and Drop Down Lists'!AD$4)*Inputs!L$38,0)</f>
        <v>0</v>
      </c>
      <c r="AY1441">
        <f>IF(OR($D1441="51",$D1441="52",$D1441="61"),0,(AA1441/'Totals and Drop Down Lists'!W$5)*Inputs!E$39)</f>
        <v>0</v>
      </c>
      <c r="AZ1441">
        <f>IF(OR($D1441="51",$D1441="52",$D1441="61"),0,(AB1441/'Totals and Drop Down Lists'!X$5)*Inputs!F$39)</f>
        <v>0</v>
      </c>
      <c r="BA1441">
        <f>IF(OR($D1441="51",$D1441="52",$D1441="61"),0,(AC1441/'Totals and Drop Down Lists'!Y$5)*Inputs!G$39)</f>
        <v>0</v>
      </c>
      <c r="BB1441">
        <f>IF(OR($D1441="51",$D1441="52",$D1441="61"),0,(AD1441/'Totals and Drop Down Lists'!Z$5)*Inputs!H$39)</f>
        <v>0</v>
      </c>
      <c r="BC1441">
        <f>IF(OR($D1441="51",$D1441="52",$D1441="61"),0,(AE1441/'Totals and Drop Down Lists'!AA$5)*Inputs!I$39)</f>
        <v>0</v>
      </c>
      <c r="BD1441">
        <f>IF(OR($D1441="51",$D1441="52",$D1441="61"),0,(AF1441/'Totals and Drop Down Lists'!AB$5)*Inputs!J$39)</f>
        <v>0</v>
      </c>
      <c r="BE1441">
        <f>IF(OR($D1441="51",$D1441="52",$D1441="61"),0,(AG1441/'Totals and Drop Down Lists'!AC$5)*Inputs!K$39)</f>
        <v>0</v>
      </c>
      <c r="BF1441">
        <f>IF(OR($D1441="51",$D1441="52",$D1441="61"),0,(AH1441/'Totals and Drop Down Lists'!AD$5)*Inputs!L$39)</f>
        <v>0</v>
      </c>
      <c r="BG1441" s="10">
        <f t="shared" si="199"/>
        <v>62234.957756626856</v>
      </c>
    </row>
    <row r="1442" spans="1:59" ht="28.8">
      <c r="A1442" s="1" t="s">
        <v>7461</v>
      </c>
      <c r="B1442" s="1" t="s">
        <v>2670</v>
      </c>
      <c r="C1442" s="1" t="s">
        <v>1382</v>
      </c>
      <c r="D1442" s="1" t="s">
        <v>25</v>
      </c>
      <c r="E1442" s="1" t="s">
        <v>2800</v>
      </c>
      <c r="F1442" s="2">
        <v>12835</v>
      </c>
      <c r="G1442" s="2">
        <v>72</v>
      </c>
      <c r="H1442" s="2">
        <v>0</v>
      </c>
      <c r="I1442" s="2">
        <v>3988</v>
      </c>
      <c r="J1442" s="2">
        <v>4449</v>
      </c>
      <c r="K1442" s="2">
        <v>1512</v>
      </c>
      <c r="L1442" s="2">
        <v>67</v>
      </c>
      <c r="M1442" s="2">
        <v>0</v>
      </c>
      <c r="N1442" s="2">
        <v>23</v>
      </c>
      <c r="O1442" s="2">
        <v>26</v>
      </c>
      <c r="P1442" s="2">
        <v>7</v>
      </c>
      <c r="Q1442" s="2">
        <v>0</v>
      </c>
      <c r="R1442" s="2">
        <v>200</v>
      </c>
      <c r="S1442" s="2">
        <v>467500</v>
      </c>
      <c r="T1442" s="2">
        <v>35934500</v>
      </c>
      <c r="U1442" s="2">
        <v>23</v>
      </c>
      <c r="V1442" s="2">
        <v>300</v>
      </c>
      <c r="W1442" s="2">
        <v>0</v>
      </c>
      <c r="X1442" s="2">
        <v>600</v>
      </c>
      <c r="Y1442" s="2">
        <v>139</v>
      </c>
      <c r="Z1442" s="2">
        <v>165</v>
      </c>
      <c r="AA1442" s="9">
        <f t="shared" si="200"/>
        <v>12835</v>
      </c>
      <c r="AB1442" s="9">
        <f t="shared" si="201"/>
        <v>3916</v>
      </c>
      <c r="AC1442" s="9">
        <f t="shared" si="202"/>
        <v>323</v>
      </c>
      <c r="AD1442" s="9">
        <f t="shared" si="203"/>
        <v>200</v>
      </c>
      <c r="AE1442" s="44">
        <f t="shared" si="204"/>
        <v>3.588698412124103E-5</v>
      </c>
      <c r="AF1442" s="9">
        <f t="shared" si="205"/>
        <v>300</v>
      </c>
      <c r="AG1442" s="9">
        <f t="shared" si="198"/>
        <v>304</v>
      </c>
      <c r="AH1442" s="44">
        <f t="shared" si="206"/>
        <v>3.8442715300353328E-5</v>
      </c>
      <c r="AI1442">
        <f>AA1442/'Totals and Drop Down Lists'!W$6*Inputs!E$37</f>
        <v>11643.147125768466</v>
      </c>
      <c r="AJ1442">
        <f>AB1442/'Totals and Drop Down Lists'!X$6*Inputs!F$37</f>
        <v>12885.156207676089</v>
      </c>
      <c r="AK1442">
        <f>AC1442/'Totals and Drop Down Lists'!Y$6*Inputs!G$37</f>
        <v>2129.3251049800224</v>
      </c>
      <c r="AL1442">
        <f>AD1442/'Totals and Drop Down Lists'!Z$6*Inputs!H$37</f>
        <v>1603.5002539987779</v>
      </c>
      <c r="AM1442">
        <f>AE1442/'Totals and Drop Down Lists'!AA$6*Inputs!I$37</f>
        <v>4467.5473395755989</v>
      </c>
      <c r="AN1442">
        <f>AF1442/'Totals and Drop Down Lists'!AB$6*Inputs!J$37</f>
        <v>5987.0079421034234</v>
      </c>
      <c r="AO1442">
        <f>AG1442/'Totals and Drop Down Lists'!AC$6*Inputs!K$37</f>
        <v>5661.5671584438523</v>
      </c>
      <c r="AP1442">
        <f>AH1442/'Totals and Drop Down Lists'!AD$6*Inputs!L$37</f>
        <v>9046.720695257427</v>
      </c>
      <c r="AQ1442">
        <f>IF(OR($D1442="51",$D1442="52",$D1442="61"),(AA1442/'Totals and Drop Down Lists'!W$4)*Inputs!E$38,0)</f>
        <v>0</v>
      </c>
      <c r="AR1442">
        <f>IF(OR($D1442="51",$D1442="52",$D1442="61"),(AB1442/'Totals and Drop Down Lists'!X$4)*Inputs!F$38,0)</f>
        <v>0</v>
      </c>
      <c r="AS1442">
        <f>IF(OR($D1442="51",$D1442="52",$D1442="61"),(AC1442/'Totals and Drop Down Lists'!Y$4)*Inputs!G$38,0)</f>
        <v>0</v>
      </c>
      <c r="AT1442">
        <f>IF(OR($D1442="51",$D1442="52",$D1442="61"),(AD1442/'Totals and Drop Down Lists'!Z$4)*Inputs!H$38,0)</f>
        <v>0</v>
      </c>
      <c r="AU1442">
        <f>IF(OR($D1442="51",$D1442="52",$D1442="61"),(AE1442/'Totals and Drop Down Lists'!AA$4)*Inputs!I$38,0)</f>
        <v>0</v>
      </c>
      <c r="AV1442">
        <f>IF(OR($D1442="51",$D1442="52",$D1442="61"),(AF1442/'Totals and Drop Down Lists'!AB$4)*Inputs!J$38,0)</f>
        <v>0</v>
      </c>
      <c r="AW1442">
        <f>IF(OR($D1442="51",$D1442="52",$D1442="61"),(AG1442/'Totals and Drop Down Lists'!AC$4)*Inputs!K$38,0)</f>
        <v>0</v>
      </c>
      <c r="AX1442">
        <f>IF(OR($D1442="51",$D1442="52",$D1442="61"),(AH1442/'Totals and Drop Down Lists'!AD$4)*Inputs!L$38,0)</f>
        <v>0</v>
      </c>
      <c r="AY1442">
        <f>IF(OR($D1442="51",$D1442="52",$D1442="61"),0,(AA1442/'Totals and Drop Down Lists'!W$5)*Inputs!E$39)</f>
        <v>0</v>
      </c>
      <c r="AZ1442">
        <f>IF(OR($D1442="51",$D1442="52",$D1442="61"),0,(AB1442/'Totals and Drop Down Lists'!X$5)*Inputs!F$39)</f>
        <v>0</v>
      </c>
      <c r="BA1442">
        <f>IF(OR($D1442="51",$D1442="52",$D1442="61"),0,(AC1442/'Totals and Drop Down Lists'!Y$5)*Inputs!G$39)</f>
        <v>0</v>
      </c>
      <c r="BB1442">
        <f>IF(OR($D1442="51",$D1442="52",$D1442="61"),0,(AD1442/'Totals and Drop Down Lists'!Z$5)*Inputs!H$39)</f>
        <v>0</v>
      </c>
      <c r="BC1442">
        <f>IF(OR($D1442="51",$D1442="52",$D1442="61"),0,(AE1442/'Totals and Drop Down Lists'!AA$5)*Inputs!I$39)</f>
        <v>0</v>
      </c>
      <c r="BD1442">
        <f>IF(OR($D1442="51",$D1442="52",$D1442="61"),0,(AF1442/'Totals and Drop Down Lists'!AB$5)*Inputs!J$39)</f>
        <v>0</v>
      </c>
      <c r="BE1442">
        <f>IF(OR($D1442="51",$D1442="52",$D1442="61"),0,(AG1442/'Totals and Drop Down Lists'!AC$5)*Inputs!K$39)</f>
        <v>0</v>
      </c>
      <c r="BF1442">
        <f>IF(OR($D1442="51",$D1442="52",$D1442="61"),0,(AH1442/'Totals and Drop Down Lists'!AD$5)*Inputs!L$39)</f>
        <v>0</v>
      </c>
      <c r="BG1442" s="10">
        <f t="shared" si="199"/>
        <v>53423.97182780366</v>
      </c>
    </row>
    <row r="1443" spans="1:59" ht="28.8">
      <c r="A1443" s="1" t="s">
        <v>7461</v>
      </c>
      <c r="B1443" s="1" t="s">
        <v>2670</v>
      </c>
      <c r="C1443" s="1" t="s">
        <v>467</v>
      </c>
      <c r="D1443" s="1" t="s">
        <v>25</v>
      </c>
      <c r="E1443" s="1" t="s">
        <v>2801</v>
      </c>
      <c r="F1443" s="2">
        <v>17452</v>
      </c>
      <c r="G1443" s="2">
        <v>275</v>
      </c>
      <c r="H1443" s="2">
        <v>0</v>
      </c>
      <c r="I1443" s="2">
        <v>3290</v>
      </c>
      <c r="J1443" s="2">
        <v>6569</v>
      </c>
      <c r="K1443" s="2">
        <v>1894</v>
      </c>
      <c r="L1443" s="2">
        <v>24</v>
      </c>
      <c r="M1443" s="2">
        <v>22</v>
      </c>
      <c r="N1443" s="2">
        <v>0</v>
      </c>
      <c r="O1443" s="2">
        <v>19</v>
      </c>
      <c r="P1443" s="2">
        <v>0</v>
      </c>
      <c r="Q1443" s="2">
        <v>0</v>
      </c>
      <c r="R1443" s="2">
        <v>1815</v>
      </c>
      <c r="S1443" s="2">
        <v>902300</v>
      </c>
      <c r="T1443" s="2">
        <v>51569200</v>
      </c>
      <c r="U1443" s="2">
        <v>288</v>
      </c>
      <c r="V1443" s="2">
        <v>220</v>
      </c>
      <c r="W1443" s="2">
        <v>80</v>
      </c>
      <c r="X1443" s="2">
        <v>473</v>
      </c>
      <c r="Y1443" s="2">
        <v>80</v>
      </c>
      <c r="Z1443" s="2">
        <v>203</v>
      </c>
      <c r="AA1443" s="9">
        <f t="shared" si="200"/>
        <v>17452</v>
      </c>
      <c r="AB1443" s="9">
        <f t="shared" si="201"/>
        <v>3015</v>
      </c>
      <c r="AC1443" s="9">
        <f t="shared" si="202"/>
        <v>1880</v>
      </c>
      <c r="AD1443" s="9">
        <f t="shared" si="203"/>
        <v>1815</v>
      </c>
      <c r="AE1443" s="44">
        <f t="shared" si="204"/>
        <v>3.8137873457221384E-5</v>
      </c>
      <c r="AF1443" s="9">
        <f t="shared" si="205"/>
        <v>173</v>
      </c>
      <c r="AG1443" s="9">
        <f t="shared" si="198"/>
        <v>283</v>
      </c>
      <c r="AH1443" s="44">
        <f t="shared" si="206"/>
        <v>3.036115120025848E-5</v>
      </c>
      <c r="AI1443">
        <f>AA1443/'Totals and Drop Down Lists'!W$6*Inputs!E$37</f>
        <v>15831.414385579375</v>
      </c>
      <c r="AJ1443">
        <f>AB1443/'Totals and Drop Down Lists'!X$6*Inputs!F$37</f>
        <v>9920.5173560121075</v>
      </c>
      <c r="AK1443">
        <f>AC1443/'Totals and Drop Down Lists'!Y$6*Inputs!G$37</f>
        <v>12393.595038273816</v>
      </c>
      <c r="AL1443">
        <f>AD1443/'Totals and Drop Down Lists'!Z$6*Inputs!H$37</f>
        <v>14551.764805038909</v>
      </c>
      <c r="AM1443">
        <f>AE1443/'Totals and Drop Down Lists'!AA$6*Inputs!I$37</f>
        <v>4747.7590907404483</v>
      </c>
      <c r="AN1443">
        <f>AF1443/'Totals and Drop Down Lists'!AB$6*Inputs!J$37</f>
        <v>3452.5079132796404</v>
      </c>
      <c r="AO1443">
        <f>AG1443/'Totals and Drop Down Lists'!AC$6*Inputs!K$37</f>
        <v>5270.4720586829289</v>
      </c>
      <c r="AP1443">
        <f>AH1443/'Totals and Drop Down Lists'!AD$6*Inputs!L$37</f>
        <v>7144.8869506024148</v>
      </c>
      <c r="AQ1443">
        <f>IF(OR($D1443="51",$D1443="52",$D1443="61"),(AA1443/'Totals and Drop Down Lists'!W$4)*Inputs!E$38,0)</f>
        <v>0</v>
      </c>
      <c r="AR1443">
        <f>IF(OR($D1443="51",$D1443="52",$D1443="61"),(AB1443/'Totals and Drop Down Lists'!X$4)*Inputs!F$38,0)</f>
        <v>0</v>
      </c>
      <c r="AS1443">
        <f>IF(OR($D1443="51",$D1443="52",$D1443="61"),(AC1443/'Totals and Drop Down Lists'!Y$4)*Inputs!G$38,0)</f>
        <v>0</v>
      </c>
      <c r="AT1443">
        <f>IF(OR($D1443="51",$D1443="52",$D1443="61"),(AD1443/'Totals and Drop Down Lists'!Z$4)*Inputs!H$38,0)</f>
        <v>0</v>
      </c>
      <c r="AU1443">
        <f>IF(OR($D1443="51",$D1443="52",$D1443="61"),(AE1443/'Totals and Drop Down Lists'!AA$4)*Inputs!I$38,0)</f>
        <v>0</v>
      </c>
      <c r="AV1443">
        <f>IF(OR($D1443="51",$D1443="52",$D1443="61"),(AF1443/'Totals and Drop Down Lists'!AB$4)*Inputs!J$38,0)</f>
        <v>0</v>
      </c>
      <c r="AW1443">
        <f>IF(OR($D1443="51",$D1443="52",$D1443="61"),(AG1443/'Totals and Drop Down Lists'!AC$4)*Inputs!K$38,0)</f>
        <v>0</v>
      </c>
      <c r="AX1443">
        <f>IF(OR($D1443="51",$D1443="52",$D1443="61"),(AH1443/'Totals and Drop Down Lists'!AD$4)*Inputs!L$38,0)</f>
        <v>0</v>
      </c>
      <c r="AY1443">
        <f>IF(OR($D1443="51",$D1443="52",$D1443="61"),0,(AA1443/'Totals and Drop Down Lists'!W$5)*Inputs!E$39)</f>
        <v>0</v>
      </c>
      <c r="AZ1443">
        <f>IF(OR($D1443="51",$D1443="52",$D1443="61"),0,(AB1443/'Totals and Drop Down Lists'!X$5)*Inputs!F$39)</f>
        <v>0</v>
      </c>
      <c r="BA1443">
        <f>IF(OR($D1443="51",$D1443="52",$D1443="61"),0,(AC1443/'Totals and Drop Down Lists'!Y$5)*Inputs!G$39)</f>
        <v>0</v>
      </c>
      <c r="BB1443">
        <f>IF(OR($D1443="51",$D1443="52",$D1443="61"),0,(AD1443/'Totals and Drop Down Lists'!Z$5)*Inputs!H$39)</f>
        <v>0</v>
      </c>
      <c r="BC1443">
        <f>IF(OR($D1443="51",$D1443="52",$D1443="61"),0,(AE1443/'Totals and Drop Down Lists'!AA$5)*Inputs!I$39)</f>
        <v>0</v>
      </c>
      <c r="BD1443">
        <f>IF(OR($D1443="51",$D1443="52",$D1443="61"),0,(AF1443/'Totals and Drop Down Lists'!AB$5)*Inputs!J$39)</f>
        <v>0</v>
      </c>
      <c r="BE1443">
        <f>IF(OR($D1443="51",$D1443="52",$D1443="61"),0,(AG1443/'Totals and Drop Down Lists'!AC$5)*Inputs!K$39)</f>
        <v>0</v>
      </c>
      <c r="BF1443">
        <f>IF(OR($D1443="51",$D1443="52",$D1443="61"),0,(AH1443/'Totals and Drop Down Lists'!AD$5)*Inputs!L$39)</f>
        <v>0</v>
      </c>
      <c r="BG1443" s="10">
        <f t="shared" si="199"/>
        <v>73312.917598209649</v>
      </c>
    </row>
    <row r="1444" spans="1:59" ht="28.8">
      <c r="A1444" s="1" t="s">
        <v>7461</v>
      </c>
      <c r="B1444" s="1" t="s">
        <v>2670</v>
      </c>
      <c r="C1444" s="1" t="s">
        <v>2582</v>
      </c>
      <c r="D1444" s="1" t="s">
        <v>25</v>
      </c>
      <c r="E1444" s="1" t="s">
        <v>2802</v>
      </c>
      <c r="F1444" s="2">
        <v>29028</v>
      </c>
      <c r="G1444" s="2">
        <v>202</v>
      </c>
      <c r="H1444" s="2">
        <v>16</v>
      </c>
      <c r="I1444" s="2">
        <v>4877</v>
      </c>
      <c r="J1444" s="2">
        <v>10342</v>
      </c>
      <c r="K1444" s="2">
        <v>2916</v>
      </c>
      <c r="L1444" s="2">
        <v>139</v>
      </c>
      <c r="M1444" s="2">
        <v>0</v>
      </c>
      <c r="N1444" s="2">
        <v>0</v>
      </c>
      <c r="O1444" s="2">
        <v>61</v>
      </c>
      <c r="P1444" s="2">
        <v>34</v>
      </c>
      <c r="Q1444" s="2">
        <v>13</v>
      </c>
      <c r="R1444" s="2">
        <v>633</v>
      </c>
      <c r="S1444" s="2">
        <v>2075700</v>
      </c>
      <c r="T1444" s="2">
        <v>77711700</v>
      </c>
      <c r="U1444" s="2">
        <v>412</v>
      </c>
      <c r="V1444" s="2">
        <v>85</v>
      </c>
      <c r="W1444" s="2">
        <v>0</v>
      </c>
      <c r="X1444" s="2">
        <v>384</v>
      </c>
      <c r="Y1444" s="2">
        <v>70</v>
      </c>
      <c r="Z1444" s="2">
        <v>240</v>
      </c>
      <c r="AA1444" s="9">
        <f t="shared" si="200"/>
        <v>29028</v>
      </c>
      <c r="AB1444" s="9">
        <f t="shared" si="201"/>
        <v>4659</v>
      </c>
      <c r="AC1444" s="9">
        <f t="shared" si="202"/>
        <v>880</v>
      </c>
      <c r="AD1444" s="9">
        <f t="shared" si="203"/>
        <v>633</v>
      </c>
      <c r="AE1444" s="44">
        <f t="shared" si="204"/>
        <v>5.7420410347289828E-5</v>
      </c>
      <c r="AF1444" s="9">
        <f t="shared" si="205"/>
        <v>299</v>
      </c>
      <c r="AG1444" s="9">
        <f t="shared" si="198"/>
        <v>310</v>
      </c>
      <c r="AH1444" s="44">
        <f t="shared" si="206"/>
        <v>3.2523386958944563E-5</v>
      </c>
      <c r="AI1444">
        <f>AA1444/'Totals and Drop Down Lists'!W$6*Inputs!E$37</f>
        <v>26332.471738746168</v>
      </c>
      <c r="AJ1444">
        <f>AB1444/'Totals and Drop Down Lists'!X$6*Inputs!F$37</f>
        <v>15329.913884464479</v>
      </c>
      <c r="AK1444">
        <f>AC1444/'Totals and Drop Down Lists'!Y$6*Inputs!G$37</f>
        <v>5801.2572519579553</v>
      </c>
      <c r="AL1444">
        <f>AD1444/'Totals and Drop Down Lists'!Z$6*Inputs!H$37</f>
        <v>5075.0783039061316</v>
      </c>
      <c r="AM1444">
        <f>AE1444/'Totals and Drop Down Lists'!AA$6*Inputs!I$37</f>
        <v>7148.2295814469981</v>
      </c>
      <c r="AN1444">
        <f>AF1444/'Totals and Drop Down Lists'!AB$6*Inputs!J$37</f>
        <v>5967.0512489630773</v>
      </c>
      <c r="AO1444">
        <f>AG1444/'Totals and Drop Down Lists'!AC$6*Inputs!K$37</f>
        <v>5773.3086155184019</v>
      </c>
      <c r="AP1444">
        <f>AH1444/'Totals and Drop Down Lists'!AD$6*Inputs!L$37</f>
        <v>7653.7256950381188</v>
      </c>
      <c r="AQ1444">
        <f>IF(OR($D1444="51",$D1444="52",$D1444="61"),(AA1444/'Totals and Drop Down Lists'!W$4)*Inputs!E$38,0)</f>
        <v>0</v>
      </c>
      <c r="AR1444">
        <f>IF(OR($D1444="51",$D1444="52",$D1444="61"),(AB1444/'Totals and Drop Down Lists'!X$4)*Inputs!F$38,0)</f>
        <v>0</v>
      </c>
      <c r="AS1444">
        <f>IF(OR($D1444="51",$D1444="52",$D1444="61"),(AC1444/'Totals and Drop Down Lists'!Y$4)*Inputs!G$38,0)</f>
        <v>0</v>
      </c>
      <c r="AT1444">
        <f>IF(OR($D1444="51",$D1444="52",$D1444="61"),(AD1444/'Totals and Drop Down Lists'!Z$4)*Inputs!H$38,0)</f>
        <v>0</v>
      </c>
      <c r="AU1444">
        <f>IF(OR($D1444="51",$D1444="52",$D1444="61"),(AE1444/'Totals and Drop Down Lists'!AA$4)*Inputs!I$38,0)</f>
        <v>0</v>
      </c>
      <c r="AV1444">
        <f>IF(OR($D1444="51",$D1444="52",$D1444="61"),(AF1444/'Totals and Drop Down Lists'!AB$4)*Inputs!J$38,0)</f>
        <v>0</v>
      </c>
      <c r="AW1444">
        <f>IF(OR($D1444="51",$D1444="52",$D1444="61"),(AG1444/'Totals and Drop Down Lists'!AC$4)*Inputs!K$38,0)</f>
        <v>0</v>
      </c>
      <c r="AX1444">
        <f>IF(OR($D1444="51",$D1444="52",$D1444="61"),(AH1444/'Totals and Drop Down Lists'!AD$4)*Inputs!L$38,0)</f>
        <v>0</v>
      </c>
      <c r="AY1444">
        <f>IF(OR($D1444="51",$D1444="52",$D1444="61"),0,(AA1444/'Totals and Drop Down Lists'!W$5)*Inputs!E$39)</f>
        <v>0</v>
      </c>
      <c r="AZ1444">
        <f>IF(OR($D1444="51",$D1444="52",$D1444="61"),0,(AB1444/'Totals and Drop Down Lists'!X$5)*Inputs!F$39)</f>
        <v>0</v>
      </c>
      <c r="BA1444">
        <f>IF(OR($D1444="51",$D1444="52",$D1444="61"),0,(AC1444/'Totals and Drop Down Lists'!Y$5)*Inputs!G$39)</f>
        <v>0</v>
      </c>
      <c r="BB1444">
        <f>IF(OR($D1444="51",$D1444="52",$D1444="61"),0,(AD1444/'Totals and Drop Down Lists'!Z$5)*Inputs!H$39)</f>
        <v>0</v>
      </c>
      <c r="BC1444">
        <f>IF(OR($D1444="51",$D1444="52",$D1444="61"),0,(AE1444/'Totals and Drop Down Lists'!AA$5)*Inputs!I$39)</f>
        <v>0</v>
      </c>
      <c r="BD1444">
        <f>IF(OR($D1444="51",$D1444="52",$D1444="61"),0,(AF1444/'Totals and Drop Down Lists'!AB$5)*Inputs!J$39)</f>
        <v>0</v>
      </c>
      <c r="BE1444">
        <f>IF(OR($D1444="51",$D1444="52",$D1444="61"),0,(AG1444/'Totals and Drop Down Lists'!AC$5)*Inputs!K$39)</f>
        <v>0</v>
      </c>
      <c r="BF1444">
        <f>IF(OR($D1444="51",$D1444="52",$D1444="61"),0,(AH1444/'Totals and Drop Down Lists'!AD$5)*Inputs!L$39)</f>
        <v>0</v>
      </c>
      <c r="BG1444" s="10">
        <f t="shared" si="199"/>
        <v>79081.036320041327</v>
      </c>
    </row>
    <row r="1445" spans="1:59" ht="28.8">
      <c r="A1445" s="1" t="s">
        <v>7461</v>
      </c>
      <c r="B1445" s="1" t="s">
        <v>2670</v>
      </c>
      <c r="C1445" s="1" t="s">
        <v>2803</v>
      </c>
      <c r="D1445" s="1" t="s">
        <v>25</v>
      </c>
      <c r="E1445" s="1" t="s">
        <v>2804</v>
      </c>
      <c r="F1445" s="2">
        <v>6334</v>
      </c>
      <c r="G1445" s="2">
        <v>14</v>
      </c>
      <c r="H1445" s="2">
        <v>0</v>
      </c>
      <c r="I1445" s="2">
        <v>1695</v>
      </c>
      <c r="J1445" s="2">
        <v>2379</v>
      </c>
      <c r="K1445" s="2">
        <v>603</v>
      </c>
      <c r="L1445" s="2">
        <v>27</v>
      </c>
      <c r="M1445" s="2">
        <v>0</v>
      </c>
      <c r="N1445" s="2">
        <v>0</v>
      </c>
      <c r="O1445" s="2">
        <v>12</v>
      </c>
      <c r="P1445" s="2">
        <v>0</v>
      </c>
      <c r="Q1445" s="2">
        <v>1</v>
      </c>
      <c r="R1445" s="2">
        <v>240</v>
      </c>
      <c r="S1445" s="2">
        <v>173100</v>
      </c>
      <c r="T1445" s="2">
        <v>15570400</v>
      </c>
      <c r="U1445" s="2">
        <v>131</v>
      </c>
      <c r="V1445" s="2">
        <v>75</v>
      </c>
      <c r="W1445" s="2">
        <v>4</v>
      </c>
      <c r="X1445" s="2">
        <v>250</v>
      </c>
      <c r="Y1445" s="2">
        <v>25</v>
      </c>
      <c r="Z1445" s="2">
        <v>140</v>
      </c>
      <c r="AA1445" s="9">
        <f t="shared" si="200"/>
        <v>6334</v>
      </c>
      <c r="AB1445" s="9">
        <f t="shared" si="201"/>
        <v>1681</v>
      </c>
      <c r="AC1445" s="9">
        <f t="shared" si="202"/>
        <v>280</v>
      </c>
      <c r="AD1445" s="9">
        <f t="shared" si="203"/>
        <v>240</v>
      </c>
      <c r="AE1445" s="44">
        <f t="shared" si="204"/>
        <v>1.0674215542509691E-5</v>
      </c>
      <c r="AF1445" s="9">
        <f t="shared" si="205"/>
        <v>171</v>
      </c>
      <c r="AG1445" s="9">
        <f t="shared" si="198"/>
        <v>165</v>
      </c>
      <c r="AH1445" s="44">
        <f t="shared" si="206"/>
        <v>1.5561730884986968E-5</v>
      </c>
      <c r="AI1445">
        <f>AA1445/'Totals and Drop Down Lists'!W$6*Inputs!E$37</f>
        <v>5745.8273388872203</v>
      </c>
      <c r="AJ1445">
        <f>AB1445/'Totals and Drop Down Lists'!X$6*Inputs!F$37</f>
        <v>5531.1408542143781</v>
      </c>
      <c r="AK1445">
        <f>AC1445/'Totals and Drop Down Lists'!Y$6*Inputs!G$37</f>
        <v>1845.8545801684404</v>
      </c>
      <c r="AL1445">
        <f>AD1445/'Totals and Drop Down Lists'!Z$6*Inputs!H$37</f>
        <v>1924.2003047985334</v>
      </c>
      <c r="AM1445">
        <f>AE1445/'Totals and Drop Down Lists'!AA$6*Inputs!I$37</f>
        <v>1328.8261584725935</v>
      </c>
      <c r="AN1445">
        <f>AF1445/'Totals and Drop Down Lists'!AB$6*Inputs!J$37</f>
        <v>3412.5945269989511</v>
      </c>
      <c r="AO1445">
        <f>AG1445/'Totals and Drop Down Lists'!AC$6*Inputs!K$37</f>
        <v>3072.890069550117</v>
      </c>
      <c r="AP1445">
        <f>AH1445/'Totals and Drop Down Lists'!AD$6*Inputs!L$37</f>
        <v>3662.1407138206064</v>
      </c>
      <c r="AQ1445">
        <f>IF(OR($D1445="51",$D1445="52",$D1445="61"),(AA1445/'Totals and Drop Down Lists'!W$4)*Inputs!E$38,0)</f>
        <v>0</v>
      </c>
      <c r="AR1445">
        <f>IF(OR($D1445="51",$D1445="52",$D1445="61"),(AB1445/'Totals and Drop Down Lists'!X$4)*Inputs!F$38,0)</f>
        <v>0</v>
      </c>
      <c r="AS1445">
        <f>IF(OR($D1445="51",$D1445="52",$D1445="61"),(AC1445/'Totals and Drop Down Lists'!Y$4)*Inputs!G$38,0)</f>
        <v>0</v>
      </c>
      <c r="AT1445">
        <f>IF(OR($D1445="51",$D1445="52",$D1445="61"),(AD1445/'Totals and Drop Down Lists'!Z$4)*Inputs!H$38,0)</f>
        <v>0</v>
      </c>
      <c r="AU1445">
        <f>IF(OR($D1445="51",$D1445="52",$D1445="61"),(AE1445/'Totals and Drop Down Lists'!AA$4)*Inputs!I$38,0)</f>
        <v>0</v>
      </c>
      <c r="AV1445">
        <f>IF(OR($D1445="51",$D1445="52",$D1445="61"),(AF1445/'Totals and Drop Down Lists'!AB$4)*Inputs!J$38,0)</f>
        <v>0</v>
      </c>
      <c r="AW1445">
        <f>IF(OR($D1445="51",$D1445="52",$D1445="61"),(AG1445/'Totals and Drop Down Lists'!AC$4)*Inputs!K$38,0)</f>
        <v>0</v>
      </c>
      <c r="AX1445">
        <f>IF(OR($D1445="51",$D1445="52",$D1445="61"),(AH1445/'Totals and Drop Down Lists'!AD$4)*Inputs!L$38,0)</f>
        <v>0</v>
      </c>
      <c r="AY1445">
        <f>IF(OR($D1445="51",$D1445="52",$D1445="61"),0,(AA1445/'Totals and Drop Down Lists'!W$5)*Inputs!E$39)</f>
        <v>0</v>
      </c>
      <c r="AZ1445">
        <f>IF(OR($D1445="51",$D1445="52",$D1445="61"),0,(AB1445/'Totals and Drop Down Lists'!X$5)*Inputs!F$39)</f>
        <v>0</v>
      </c>
      <c r="BA1445">
        <f>IF(OR($D1445="51",$D1445="52",$D1445="61"),0,(AC1445/'Totals and Drop Down Lists'!Y$5)*Inputs!G$39)</f>
        <v>0</v>
      </c>
      <c r="BB1445">
        <f>IF(OR($D1445="51",$D1445="52",$D1445="61"),0,(AD1445/'Totals and Drop Down Lists'!Z$5)*Inputs!H$39)</f>
        <v>0</v>
      </c>
      <c r="BC1445">
        <f>IF(OR($D1445="51",$D1445="52",$D1445="61"),0,(AE1445/'Totals and Drop Down Lists'!AA$5)*Inputs!I$39)</f>
        <v>0</v>
      </c>
      <c r="BD1445">
        <f>IF(OR($D1445="51",$D1445="52",$D1445="61"),0,(AF1445/'Totals and Drop Down Lists'!AB$5)*Inputs!J$39)</f>
        <v>0</v>
      </c>
      <c r="BE1445">
        <f>IF(OR($D1445="51",$D1445="52",$D1445="61"),0,(AG1445/'Totals and Drop Down Lists'!AC$5)*Inputs!K$39)</f>
        <v>0</v>
      </c>
      <c r="BF1445">
        <f>IF(OR($D1445="51",$D1445="52",$D1445="61"),0,(AH1445/'Totals and Drop Down Lists'!AD$5)*Inputs!L$39)</f>
        <v>0</v>
      </c>
      <c r="BG1445" s="10">
        <f t="shared" si="199"/>
        <v>26523.474546910838</v>
      </c>
    </row>
    <row r="1446" spans="1:59" ht="28.8">
      <c r="A1446" s="1" t="s">
        <v>7461</v>
      </c>
      <c r="B1446" s="1" t="s">
        <v>2670</v>
      </c>
      <c r="C1446" s="1" t="s">
        <v>2805</v>
      </c>
      <c r="D1446" s="1" t="s">
        <v>25</v>
      </c>
      <c r="E1446" s="1" t="s">
        <v>2806</v>
      </c>
      <c r="F1446" s="2">
        <v>21313</v>
      </c>
      <c r="G1446" s="2">
        <v>234</v>
      </c>
      <c r="H1446" s="2">
        <v>9</v>
      </c>
      <c r="I1446" s="2">
        <v>3534</v>
      </c>
      <c r="J1446" s="2">
        <v>8745</v>
      </c>
      <c r="K1446" s="2">
        <v>2197</v>
      </c>
      <c r="L1446" s="2">
        <v>47</v>
      </c>
      <c r="M1446" s="2">
        <v>0</v>
      </c>
      <c r="N1446" s="2">
        <v>0</v>
      </c>
      <c r="O1446" s="2">
        <v>81</v>
      </c>
      <c r="P1446" s="2">
        <v>47</v>
      </c>
      <c r="Q1446" s="2">
        <v>0</v>
      </c>
      <c r="R1446" s="2">
        <v>1251</v>
      </c>
      <c r="S1446" s="2">
        <v>1098000</v>
      </c>
      <c r="T1446" s="2">
        <v>57951000</v>
      </c>
      <c r="U1446" s="2">
        <v>186</v>
      </c>
      <c r="V1446" s="2">
        <v>364</v>
      </c>
      <c r="W1446" s="2">
        <v>0</v>
      </c>
      <c r="X1446" s="2">
        <v>814</v>
      </c>
      <c r="Y1446" s="2">
        <v>170</v>
      </c>
      <c r="Z1446" s="2">
        <v>464</v>
      </c>
      <c r="AA1446" s="9">
        <f t="shared" si="200"/>
        <v>21313</v>
      </c>
      <c r="AB1446" s="9">
        <f t="shared" si="201"/>
        <v>3291</v>
      </c>
      <c r="AC1446" s="9">
        <f t="shared" si="202"/>
        <v>1426</v>
      </c>
      <c r="AD1446" s="9">
        <f t="shared" si="203"/>
        <v>1251</v>
      </c>
      <c r="AE1446" s="44">
        <f t="shared" si="204"/>
        <v>3.8547488360084796E-5</v>
      </c>
      <c r="AF1446" s="9">
        <f t="shared" si="205"/>
        <v>450</v>
      </c>
      <c r="AG1446" s="9">
        <f t="shared" si="198"/>
        <v>634</v>
      </c>
      <c r="AH1446" s="44">
        <f t="shared" si="206"/>
        <v>5.9266678317977855E-5</v>
      </c>
      <c r="AI1446">
        <f>AA1446/'Totals and Drop Down Lists'!W$6*Inputs!E$37</f>
        <v>19333.88349758499</v>
      </c>
      <c r="AJ1446">
        <f>AB1446/'Totals and Drop Down Lists'!X$6*Inputs!F$37</f>
        <v>10828.664218453016</v>
      </c>
      <c r="AK1446">
        <f>AC1446/'Totals and Drop Down Lists'!Y$6*Inputs!G$37</f>
        <v>9400.6736832864135</v>
      </c>
      <c r="AL1446">
        <f>AD1446/'Totals and Drop Down Lists'!Z$6*Inputs!H$37</f>
        <v>10029.894088762354</v>
      </c>
      <c r="AM1446">
        <f>AE1446/'Totals and Drop Down Lists'!AA$6*Inputs!I$37</f>
        <v>4798.7517838950353</v>
      </c>
      <c r="AN1446">
        <f>AF1446/'Totals and Drop Down Lists'!AB$6*Inputs!J$37</f>
        <v>8980.5119131551346</v>
      </c>
      <c r="AO1446">
        <f>AG1446/'Totals and Drop Down Lists'!AC$6*Inputs!K$37</f>
        <v>11807.347297544085</v>
      </c>
      <c r="AP1446">
        <f>AH1446/'Totals and Drop Down Lists'!AD$6*Inputs!L$37</f>
        <v>13947.222018250281</v>
      </c>
      <c r="AQ1446">
        <f>IF(OR($D1446="51",$D1446="52",$D1446="61"),(AA1446/'Totals and Drop Down Lists'!W$4)*Inputs!E$38,0)</f>
        <v>0</v>
      </c>
      <c r="AR1446">
        <f>IF(OR($D1446="51",$D1446="52",$D1446="61"),(AB1446/'Totals and Drop Down Lists'!X$4)*Inputs!F$38,0)</f>
        <v>0</v>
      </c>
      <c r="AS1446">
        <f>IF(OR($D1446="51",$D1446="52",$D1446="61"),(AC1446/'Totals and Drop Down Lists'!Y$4)*Inputs!G$38,0)</f>
        <v>0</v>
      </c>
      <c r="AT1446">
        <f>IF(OR($D1446="51",$D1446="52",$D1446="61"),(AD1446/'Totals and Drop Down Lists'!Z$4)*Inputs!H$38,0)</f>
        <v>0</v>
      </c>
      <c r="AU1446">
        <f>IF(OR($D1446="51",$D1446="52",$D1446="61"),(AE1446/'Totals and Drop Down Lists'!AA$4)*Inputs!I$38,0)</f>
        <v>0</v>
      </c>
      <c r="AV1446">
        <f>IF(OR($D1446="51",$D1446="52",$D1446="61"),(AF1446/'Totals and Drop Down Lists'!AB$4)*Inputs!J$38,0)</f>
        <v>0</v>
      </c>
      <c r="AW1446">
        <f>IF(OR($D1446="51",$D1446="52",$D1446="61"),(AG1446/'Totals and Drop Down Lists'!AC$4)*Inputs!K$38,0)</f>
        <v>0</v>
      </c>
      <c r="AX1446">
        <f>IF(OR($D1446="51",$D1446="52",$D1446="61"),(AH1446/'Totals and Drop Down Lists'!AD$4)*Inputs!L$38,0)</f>
        <v>0</v>
      </c>
      <c r="AY1446">
        <f>IF(OR($D1446="51",$D1446="52",$D1446="61"),0,(AA1446/'Totals and Drop Down Lists'!W$5)*Inputs!E$39)</f>
        <v>0</v>
      </c>
      <c r="AZ1446">
        <f>IF(OR($D1446="51",$D1446="52",$D1446="61"),0,(AB1446/'Totals and Drop Down Lists'!X$5)*Inputs!F$39)</f>
        <v>0</v>
      </c>
      <c r="BA1446">
        <f>IF(OR($D1446="51",$D1446="52",$D1446="61"),0,(AC1446/'Totals and Drop Down Lists'!Y$5)*Inputs!G$39)</f>
        <v>0</v>
      </c>
      <c r="BB1446">
        <f>IF(OR($D1446="51",$D1446="52",$D1446="61"),0,(AD1446/'Totals and Drop Down Lists'!Z$5)*Inputs!H$39)</f>
        <v>0</v>
      </c>
      <c r="BC1446">
        <f>IF(OR($D1446="51",$D1446="52",$D1446="61"),0,(AE1446/'Totals and Drop Down Lists'!AA$5)*Inputs!I$39)</f>
        <v>0</v>
      </c>
      <c r="BD1446">
        <f>IF(OR($D1446="51",$D1446="52",$D1446="61"),0,(AF1446/'Totals and Drop Down Lists'!AB$5)*Inputs!J$39)</f>
        <v>0</v>
      </c>
      <c r="BE1446">
        <f>IF(OR($D1446="51",$D1446="52",$D1446="61"),0,(AG1446/'Totals and Drop Down Lists'!AC$5)*Inputs!K$39)</f>
        <v>0</v>
      </c>
      <c r="BF1446">
        <f>IF(OR($D1446="51",$D1446="52",$D1446="61"),0,(AH1446/'Totals and Drop Down Lists'!AD$5)*Inputs!L$39)</f>
        <v>0</v>
      </c>
      <c r="BG1446" s="10">
        <f t="shared" si="199"/>
        <v>89126.948500931307</v>
      </c>
    </row>
    <row r="1447" spans="1:59" ht="28.8">
      <c r="A1447" s="1" t="s">
        <v>7461</v>
      </c>
      <c r="B1447" s="1" t="s">
        <v>2670</v>
      </c>
      <c r="C1447" s="1" t="s">
        <v>2807</v>
      </c>
      <c r="D1447" s="1" t="s">
        <v>25</v>
      </c>
      <c r="E1447" s="1" t="s">
        <v>2808</v>
      </c>
      <c r="F1447" s="2">
        <v>10043</v>
      </c>
      <c r="G1447" s="2">
        <v>60</v>
      </c>
      <c r="H1447" s="2">
        <v>0</v>
      </c>
      <c r="I1447" s="2">
        <v>1979</v>
      </c>
      <c r="J1447" s="2">
        <v>3919</v>
      </c>
      <c r="K1447" s="2">
        <v>853</v>
      </c>
      <c r="L1447" s="2">
        <v>7</v>
      </c>
      <c r="M1447" s="2">
        <v>0</v>
      </c>
      <c r="N1447" s="2">
        <v>0</v>
      </c>
      <c r="O1447" s="2">
        <v>28</v>
      </c>
      <c r="P1447" s="2">
        <v>0</v>
      </c>
      <c r="Q1447" s="2">
        <v>0</v>
      </c>
      <c r="R1447" s="2">
        <v>453</v>
      </c>
      <c r="S1447" s="2">
        <v>310000</v>
      </c>
      <c r="T1447" s="2">
        <v>23879600</v>
      </c>
      <c r="U1447" s="2">
        <v>35</v>
      </c>
      <c r="V1447" s="2">
        <v>79</v>
      </c>
      <c r="W1447" s="2">
        <v>25</v>
      </c>
      <c r="X1447" s="2">
        <v>165</v>
      </c>
      <c r="Y1447" s="2">
        <v>24</v>
      </c>
      <c r="Z1447" s="2">
        <v>60</v>
      </c>
      <c r="AA1447" s="9">
        <f t="shared" si="200"/>
        <v>10043</v>
      </c>
      <c r="AB1447" s="9">
        <f t="shared" si="201"/>
        <v>1919</v>
      </c>
      <c r="AC1447" s="9">
        <f t="shared" si="202"/>
        <v>488</v>
      </c>
      <c r="AD1447" s="9">
        <f t="shared" si="203"/>
        <v>453</v>
      </c>
      <c r="AE1447" s="44">
        <f t="shared" si="204"/>
        <v>1.2966375213135878E-5</v>
      </c>
      <c r="AF1447" s="9">
        <f t="shared" si="205"/>
        <v>61</v>
      </c>
      <c r="AG1447" s="9">
        <f t="shared" si="198"/>
        <v>84</v>
      </c>
      <c r="AH1447" s="44">
        <f t="shared" si="206"/>
        <v>6.8030574747507167E-6</v>
      </c>
      <c r="AI1447">
        <f>AA1447/'Totals and Drop Down Lists'!W$6*Inputs!E$37</f>
        <v>9110.411109006056</v>
      </c>
      <c r="AJ1447">
        <f>AB1447/'Totals and Drop Down Lists'!X$6*Inputs!F$37</f>
        <v>6314.2530037105244</v>
      </c>
      <c r="AK1447">
        <f>AC1447/'Totals and Drop Down Lists'!Y$6*Inputs!G$37</f>
        <v>3217.060839722139</v>
      </c>
      <c r="AL1447">
        <f>AD1447/'Totals and Drop Down Lists'!Z$6*Inputs!H$37</f>
        <v>3631.9280753072317</v>
      </c>
      <c r="AM1447">
        <f>AE1447/'Totals and Drop Down Lists'!AA$6*Inputs!I$37</f>
        <v>1614.1756267865771</v>
      </c>
      <c r="AN1447">
        <f>AF1447/'Totals and Drop Down Lists'!AB$6*Inputs!J$37</f>
        <v>1217.3582815610293</v>
      </c>
      <c r="AO1447">
        <f>AG1447/'Totals and Drop Down Lists'!AC$6*Inputs!K$37</f>
        <v>1564.3803990436961</v>
      </c>
      <c r="AP1447">
        <f>AH1447/'Totals and Drop Down Lists'!AD$6*Inputs!L$37</f>
        <v>1600.9628967932808</v>
      </c>
      <c r="AQ1447">
        <f>IF(OR($D1447="51",$D1447="52",$D1447="61"),(AA1447/'Totals and Drop Down Lists'!W$4)*Inputs!E$38,0)</f>
        <v>0</v>
      </c>
      <c r="AR1447">
        <f>IF(OR($D1447="51",$D1447="52",$D1447="61"),(AB1447/'Totals and Drop Down Lists'!X$4)*Inputs!F$38,0)</f>
        <v>0</v>
      </c>
      <c r="AS1447">
        <f>IF(OR($D1447="51",$D1447="52",$D1447="61"),(AC1447/'Totals and Drop Down Lists'!Y$4)*Inputs!G$38,0)</f>
        <v>0</v>
      </c>
      <c r="AT1447">
        <f>IF(OR($D1447="51",$D1447="52",$D1447="61"),(AD1447/'Totals and Drop Down Lists'!Z$4)*Inputs!H$38,0)</f>
        <v>0</v>
      </c>
      <c r="AU1447">
        <f>IF(OR($D1447="51",$D1447="52",$D1447="61"),(AE1447/'Totals and Drop Down Lists'!AA$4)*Inputs!I$38,0)</f>
        <v>0</v>
      </c>
      <c r="AV1447">
        <f>IF(OR($D1447="51",$D1447="52",$D1447="61"),(AF1447/'Totals and Drop Down Lists'!AB$4)*Inputs!J$38,0)</f>
        <v>0</v>
      </c>
      <c r="AW1447">
        <f>IF(OR($D1447="51",$D1447="52",$D1447="61"),(AG1447/'Totals and Drop Down Lists'!AC$4)*Inputs!K$38,0)</f>
        <v>0</v>
      </c>
      <c r="AX1447">
        <f>IF(OR($D1447="51",$D1447="52",$D1447="61"),(AH1447/'Totals and Drop Down Lists'!AD$4)*Inputs!L$38,0)</f>
        <v>0</v>
      </c>
      <c r="AY1447">
        <f>IF(OR($D1447="51",$D1447="52",$D1447="61"),0,(AA1447/'Totals and Drop Down Lists'!W$5)*Inputs!E$39)</f>
        <v>0</v>
      </c>
      <c r="AZ1447">
        <f>IF(OR($D1447="51",$D1447="52",$D1447="61"),0,(AB1447/'Totals and Drop Down Lists'!X$5)*Inputs!F$39)</f>
        <v>0</v>
      </c>
      <c r="BA1447">
        <f>IF(OR($D1447="51",$D1447="52",$D1447="61"),0,(AC1447/'Totals and Drop Down Lists'!Y$5)*Inputs!G$39)</f>
        <v>0</v>
      </c>
      <c r="BB1447">
        <f>IF(OR($D1447="51",$D1447="52",$D1447="61"),0,(AD1447/'Totals and Drop Down Lists'!Z$5)*Inputs!H$39)</f>
        <v>0</v>
      </c>
      <c r="BC1447">
        <f>IF(OR($D1447="51",$D1447="52",$D1447="61"),0,(AE1447/'Totals and Drop Down Lists'!AA$5)*Inputs!I$39)</f>
        <v>0</v>
      </c>
      <c r="BD1447">
        <f>IF(OR($D1447="51",$D1447="52",$D1447="61"),0,(AF1447/'Totals and Drop Down Lists'!AB$5)*Inputs!J$39)</f>
        <v>0</v>
      </c>
      <c r="BE1447">
        <f>IF(OR($D1447="51",$D1447="52",$D1447="61"),0,(AG1447/'Totals and Drop Down Lists'!AC$5)*Inputs!K$39)</f>
        <v>0</v>
      </c>
      <c r="BF1447">
        <f>IF(OR($D1447="51",$D1447="52",$D1447="61"),0,(AH1447/'Totals and Drop Down Lists'!AD$5)*Inputs!L$39)</f>
        <v>0</v>
      </c>
      <c r="BG1447" s="10">
        <f t="shared" si="199"/>
        <v>28270.530231930534</v>
      </c>
    </row>
    <row r="1448" spans="1:59" ht="28.8">
      <c r="A1448" s="1" t="s">
        <v>7461</v>
      </c>
      <c r="B1448" s="1" t="s">
        <v>2670</v>
      </c>
      <c r="C1448" s="1" t="s">
        <v>88</v>
      </c>
      <c r="D1448" s="1" t="s">
        <v>25</v>
      </c>
      <c r="E1448" s="1" t="s">
        <v>2809</v>
      </c>
      <c r="F1448" s="2">
        <v>10874</v>
      </c>
      <c r="G1448" s="2">
        <v>105</v>
      </c>
      <c r="H1448" s="2">
        <v>0</v>
      </c>
      <c r="I1448" s="2">
        <v>2699</v>
      </c>
      <c r="J1448" s="2">
        <v>4401</v>
      </c>
      <c r="K1448" s="2">
        <v>1153</v>
      </c>
      <c r="L1448" s="2">
        <v>36</v>
      </c>
      <c r="M1448" s="2">
        <v>23</v>
      </c>
      <c r="N1448" s="2">
        <v>0</v>
      </c>
      <c r="O1448" s="2">
        <v>50</v>
      </c>
      <c r="P1448" s="2">
        <v>28</v>
      </c>
      <c r="Q1448" s="2">
        <v>0</v>
      </c>
      <c r="R1448" s="2">
        <v>333</v>
      </c>
      <c r="S1448" s="2">
        <v>460900</v>
      </c>
      <c r="T1448" s="2">
        <v>30350500</v>
      </c>
      <c r="U1448" s="2">
        <v>62</v>
      </c>
      <c r="V1448" s="2">
        <v>173</v>
      </c>
      <c r="W1448" s="2">
        <v>10</v>
      </c>
      <c r="X1448" s="2">
        <v>415</v>
      </c>
      <c r="Y1448" s="2">
        <v>80</v>
      </c>
      <c r="Z1448" s="2">
        <v>180</v>
      </c>
      <c r="AA1448" s="9">
        <f t="shared" si="200"/>
        <v>10874</v>
      </c>
      <c r="AB1448" s="9">
        <f t="shared" si="201"/>
        <v>2594</v>
      </c>
      <c r="AC1448" s="9">
        <f t="shared" si="202"/>
        <v>470</v>
      </c>
      <c r="AD1448" s="9">
        <f t="shared" si="203"/>
        <v>333</v>
      </c>
      <c r="AE1448" s="44">
        <f t="shared" si="204"/>
        <v>2.1096141606530158E-5</v>
      </c>
      <c r="AF1448" s="9">
        <f t="shared" si="205"/>
        <v>232</v>
      </c>
      <c r="AG1448" s="9">
        <f t="shared" si="198"/>
        <v>260</v>
      </c>
      <c r="AH1448" s="44">
        <f t="shared" si="206"/>
        <v>2.5345588116842168E-5</v>
      </c>
      <c r="AI1448">
        <f>AA1448/'Totals and Drop Down Lists'!W$6*Inputs!E$37</f>
        <v>9864.2447873475903</v>
      </c>
      <c r="AJ1448">
        <f>AB1448/'Totals and Drop Down Lists'!X$6*Inputs!F$37</f>
        <v>8535.2643520714446</v>
      </c>
      <c r="AK1448">
        <f>AC1448/'Totals and Drop Down Lists'!Y$6*Inputs!G$37</f>
        <v>3098.3987595684539</v>
      </c>
      <c r="AL1448">
        <f>AD1448/'Totals and Drop Down Lists'!Z$6*Inputs!H$37</f>
        <v>2669.8279229079649</v>
      </c>
      <c r="AM1448">
        <f>AE1448/'Totals and Drop Down Lists'!AA$6*Inputs!I$37</f>
        <v>2626.244963665803</v>
      </c>
      <c r="AN1448">
        <f>AF1448/'Totals and Drop Down Lists'!AB$6*Inputs!J$37</f>
        <v>4629.9528085599804</v>
      </c>
      <c r="AO1448">
        <f>AG1448/'Totals and Drop Down Lists'!AC$6*Inputs!K$37</f>
        <v>4842.1298065638211</v>
      </c>
      <c r="AP1448">
        <f>AH1448/'Totals and Drop Down Lists'!AD$6*Inputs!L$37</f>
        <v>5964.5749463487909</v>
      </c>
      <c r="AQ1448">
        <f>IF(OR($D1448="51",$D1448="52",$D1448="61"),(AA1448/'Totals and Drop Down Lists'!W$4)*Inputs!E$38,0)</f>
        <v>0</v>
      </c>
      <c r="AR1448">
        <f>IF(OR($D1448="51",$D1448="52",$D1448="61"),(AB1448/'Totals and Drop Down Lists'!X$4)*Inputs!F$38,0)</f>
        <v>0</v>
      </c>
      <c r="AS1448">
        <f>IF(OR($D1448="51",$D1448="52",$D1448="61"),(AC1448/'Totals and Drop Down Lists'!Y$4)*Inputs!G$38,0)</f>
        <v>0</v>
      </c>
      <c r="AT1448">
        <f>IF(OR($D1448="51",$D1448="52",$D1448="61"),(AD1448/'Totals and Drop Down Lists'!Z$4)*Inputs!H$38,0)</f>
        <v>0</v>
      </c>
      <c r="AU1448">
        <f>IF(OR($D1448="51",$D1448="52",$D1448="61"),(AE1448/'Totals and Drop Down Lists'!AA$4)*Inputs!I$38,0)</f>
        <v>0</v>
      </c>
      <c r="AV1448">
        <f>IF(OR($D1448="51",$D1448="52",$D1448="61"),(AF1448/'Totals and Drop Down Lists'!AB$4)*Inputs!J$38,0)</f>
        <v>0</v>
      </c>
      <c r="AW1448">
        <f>IF(OR($D1448="51",$D1448="52",$D1448="61"),(AG1448/'Totals and Drop Down Lists'!AC$4)*Inputs!K$38,0)</f>
        <v>0</v>
      </c>
      <c r="AX1448">
        <f>IF(OR($D1448="51",$D1448="52",$D1448="61"),(AH1448/'Totals and Drop Down Lists'!AD$4)*Inputs!L$38,0)</f>
        <v>0</v>
      </c>
      <c r="AY1448">
        <f>IF(OR($D1448="51",$D1448="52",$D1448="61"),0,(AA1448/'Totals and Drop Down Lists'!W$5)*Inputs!E$39)</f>
        <v>0</v>
      </c>
      <c r="AZ1448">
        <f>IF(OR($D1448="51",$D1448="52",$D1448="61"),0,(AB1448/'Totals and Drop Down Lists'!X$5)*Inputs!F$39)</f>
        <v>0</v>
      </c>
      <c r="BA1448">
        <f>IF(OR($D1448="51",$D1448="52",$D1448="61"),0,(AC1448/'Totals and Drop Down Lists'!Y$5)*Inputs!G$39)</f>
        <v>0</v>
      </c>
      <c r="BB1448">
        <f>IF(OR($D1448="51",$D1448="52",$D1448="61"),0,(AD1448/'Totals and Drop Down Lists'!Z$5)*Inputs!H$39)</f>
        <v>0</v>
      </c>
      <c r="BC1448">
        <f>IF(OR($D1448="51",$D1448="52",$D1448="61"),0,(AE1448/'Totals and Drop Down Lists'!AA$5)*Inputs!I$39)</f>
        <v>0</v>
      </c>
      <c r="BD1448">
        <f>IF(OR($D1448="51",$D1448="52",$D1448="61"),0,(AF1448/'Totals and Drop Down Lists'!AB$5)*Inputs!J$39)</f>
        <v>0</v>
      </c>
      <c r="BE1448">
        <f>IF(OR($D1448="51",$D1448="52",$D1448="61"),0,(AG1448/'Totals and Drop Down Lists'!AC$5)*Inputs!K$39)</f>
        <v>0</v>
      </c>
      <c r="BF1448">
        <f>IF(OR($D1448="51",$D1448="52",$D1448="61"),0,(AH1448/'Totals and Drop Down Lists'!AD$5)*Inputs!L$39)</f>
        <v>0</v>
      </c>
      <c r="BG1448" s="10">
        <f t="shared" si="199"/>
        <v>42230.638347033848</v>
      </c>
    </row>
    <row r="1449" spans="1:59" ht="28.8">
      <c r="A1449" s="1" t="s">
        <v>7461</v>
      </c>
      <c r="B1449" s="1" t="s">
        <v>2670</v>
      </c>
      <c r="C1449" s="1" t="s">
        <v>314</v>
      </c>
      <c r="D1449" s="1" t="s">
        <v>25</v>
      </c>
      <c r="E1449" s="1" t="s">
        <v>2810</v>
      </c>
      <c r="F1449" s="2">
        <v>26762</v>
      </c>
      <c r="G1449" s="2">
        <v>263</v>
      </c>
      <c r="H1449" s="2">
        <v>15</v>
      </c>
      <c r="I1449" s="2">
        <v>6593</v>
      </c>
      <c r="J1449" s="2">
        <v>10168</v>
      </c>
      <c r="K1449" s="2">
        <v>3526</v>
      </c>
      <c r="L1449" s="2">
        <v>8</v>
      </c>
      <c r="M1449" s="2">
        <v>47</v>
      </c>
      <c r="N1449" s="2">
        <v>0</v>
      </c>
      <c r="O1449" s="2">
        <v>79</v>
      </c>
      <c r="P1449" s="2">
        <v>0</v>
      </c>
      <c r="Q1449" s="2">
        <v>0</v>
      </c>
      <c r="R1449" s="2">
        <v>867</v>
      </c>
      <c r="S1449" s="2">
        <v>2052600</v>
      </c>
      <c r="T1449" s="2">
        <v>114771700</v>
      </c>
      <c r="U1449" s="2">
        <v>373</v>
      </c>
      <c r="V1449" s="2">
        <v>160</v>
      </c>
      <c r="W1449" s="2">
        <v>55</v>
      </c>
      <c r="X1449" s="2">
        <v>865</v>
      </c>
      <c r="Y1449" s="2">
        <v>19</v>
      </c>
      <c r="Z1449" s="2">
        <v>590</v>
      </c>
      <c r="AA1449" s="9">
        <f t="shared" si="200"/>
        <v>26762</v>
      </c>
      <c r="AB1449" s="9">
        <f t="shared" si="201"/>
        <v>6315</v>
      </c>
      <c r="AC1449" s="9">
        <f t="shared" si="202"/>
        <v>1001</v>
      </c>
      <c r="AD1449" s="9">
        <f t="shared" si="203"/>
        <v>867</v>
      </c>
      <c r="AE1449" s="44">
        <f t="shared" si="204"/>
        <v>8.5393509849678861E-5</v>
      </c>
      <c r="AF1449" s="9">
        <f t="shared" si="205"/>
        <v>650</v>
      </c>
      <c r="AG1449" s="9">
        <f t="shared" si="198"/>
        <v>609</v>
      </c>
      <c r="AH1449" s="44">
        <f t="shared" si="206"/>
        <v>7.8580565408861586E-5</v>
      </c>
      <c r="AI1449">
        <f>AA1449/'Totals and Drop Down Lists'!W$6*Inputs!E$37</f>
        <v>24276.891576144582</v>
      </c>
      <c r="AJ1449">
        <f>AB1449/'Totals and Drop Down Lists'!X$6*Inputs!F$37</f>
        <v>20778.795059109936</v>
      </c>
      <c r="AK1449">
        <f>AC1449/'Totals and Drop Down Lists'!Y$6*Inputs!G$37</f>
        <v>6598.9301241021749</v>
      </c>
      <c r="AL1449">
        <f>AD1449/'Totals and Drop Down Lists'!Z$6*Inputs!H$37</f>
        <v>6951.1736010847017</v>
      </c>
      <c r="AM1449">
        <f>AE1449/'Totals and Drop Down Lists'!AA$6*Inputs!I$37</f>
        <v>10630.58256601036</v>
      </c>
      <c r="AN1449">
        <f>AF1449/'Totals and Drop Down Lists'!AB$6*Inputs!J$37</f>
        <v>12971.850541224083</v>
      </c>
      <c r="AO1449">
        <f>AG1449/'Totals and Drop Down Lists'!AC$6*Inputs!K$37</f>
        <v>11341.757893066797</v>
      </c>
      <c r="AP1449">
        <f>AH1449/'Totals and Drop Down Lists'!AD$6*Inputs!L$37</f>
        <v>18492.357310745017</v>
      </c>
      <c r="AQ1449">
        <f>IF(OR($D1449="51",$D1449="52",$D1449="61"),(AA1449/'Totals and Drop Down Lists'!W$4)*Inputs!E$38,0)</f>
        <v>0</v>
      </c>
      <c r="AR1449">
        <f>IF(OR($D1449="51",$D1449="52",$D1449="61"),(AB1449/'Totals and Drop Down Lists'!X$4)*Inputs!F$38,0)</f>
        <v>0</v>
      </c>
      <c r="AS1449">
        <f>IF(OR($D1449="51",$D1449="52",$D1449="61"),(AC1449/'Totals and Drop Down Lists'!Y$4)*Inputs!G$38,0)</f>
        <v>0</v>
      </c>
      <c r="AT1449">
        <f>IF(OR($D1449="51",$D1449="52",$D1449="61"),(AD1449/'Totals and Drop Down Lists'!Z$4)*Inputs!H$38,0)</f>
        <v>0</v>
      </c>
      <c r="AU1449">
        <f>IF(OR($D1449="51",$D1449="52",$D1449="61"),(AE1449/'Totals and Drop Down Lists'!AA$4)*Inputs!I$38,0)</f>
        <v>0</v>
      </c>
      <c r="AV1449">
        <f>IF(OR($D1449="51",$D1449="52",$D1449="61"),(AF1449/'Totals and Drop Down Lists'!AB$4)*Inputs!J$38,0)</f>
        <v>0</v>
      </c>
      <c r="AW1449">
        <f>IF(OR($D1449="51",$D1449="52",$D1449="61"),(AG1449/'Totals and Drop Down Lists'!AC$4)*Inputs!K$38,0)</f>
        <v>0</v>
      </c>
      <c r="AX1449">
        <f>IF(OR($D1449="51",$D1449="52",$D1449="61"),(AH1449/'Totals and Drop Down Lists'!AD$4)*Inputs!L$38,0)</f>
        <v>0</v>
      </c>
      <c r="AY1449">
        <f>IF(OR($D1449="51",$D1449="52",$D1449="61"),0,(AA1449/'Totals and Drop Down Lists'!W$5)*Inputs!E$39)</f>
        <v>0</v>
      </c>
      <c r="AZ1449">
        <f>IF(OR($D1449="51",$D1449="52",$D1449="61"),0,(AB1449/'Totals and Drop Down Lists'!X$5)*Inputs!F$39)</f>
        <v>0</v>
      </c>
      <c r="BA1449">
        <f>IF(OR($D1449="51",$D1449="52",$D1449="61"),0,(AC1449/'Totals and Drop Down Lists'!Y$5)*Inputs!G$39)</f>
        <v>0</v>
      </c>
      <c r="BB1449">
        <f>IF(OR($D1449="51",$D1449="52",$D1449="61"),0,(AD1449/'Totals and Drop Down Lists'!Z$5)*Inputs!H$39)</f>
        <v>0</v>
      </c>
      <c r="BC1449">
        <f>IF(OR($D1449="51",$D1449="52",$D1449="61"),0,(AE1449/'Totals and Drop Down Lists'!AA$5)*Inputs!I$39)</f>
        <v>0</v>
      </c>
      <c r="BD1449">
        <f>IF(OR($D1449="51",$D1449="52",$D1449="61"),0,(AF1449/'Totals and Drop Down Lists'!AB$5)*Inputs!J$39)</f>
        <v>0</v>
      </c>
      <c r="BE1449">
        <f>IF(OR($D1449="51",$D1449="52",$D1449="61"),0,(AG1449/'Totals and Drop Down Lists'!AC$5)*Inputs!K$39)</f>
        <v>0</v>
      </c>
      <c r="BF1449">
        <f>IF(OR($D1449="51",$D1449="52",$D1449="61"),0,(AH1449/'Totals and Drop Down Lists'!AD$5)*Inputs!L$39)</f>
        <v>0</v>
      </c>
      <c r="BG1449" s="10">
        <f t="shared" si="199"/>
        <v>112042.33867148765</v>
      </c>
    </row>
    <row r="1450" spans="1:59" ht="28.8">
      <c r="A1450" s="1" t="s">
        <v>7461</v>
      </c>
      <c r="B1450" s="1" t="s">
        <v>2670</v>
      </c>
      <c r="C1450" s="1" t="s">
        <v>887</v>
      </c>
      <c r="D1450" s="1" t="s">
        <v>25</v>
      </c>
      <c r="E1450" s="1" t="s">
        <v>2811</v>
      </c>
      <c r="F1450" s="2">
        <v>13657</v>
      </c>
      <c r="G1450" s="2">
        <v>53</v>
      </c>
      <c r="H1450" s="2">
        <v>0</v>
      </c>
      <c r="I1450" s="2">
        <v>3436</v>
      </c>
      <c r="J1450" s="2">
        <v>4697</v>
      </c>
      <c r="K1450" s="2">
        <v>1159</v>
      </c>
      <c r="L1450" s="2">
        <v>41</v>
      </c>
      <c r="M1450" s="2">
        <v>30</v>
      </c>
      <c r="N1450" s="2">
        <v>0</v>
      </c>
      <c r="O1450" s="2">
        <v>5</v>
      </c>
      <c r="P1450" s="2">
        <v>5</v>
      </c>
      <c r="Q1450" s="2">
        <v>0</v>
      </c>
      <c r="R1450" s="2">
        <v>298</v>
      </c>
      <c r="S1450" s="2">
        <v>399100</v>
      </c>
      <c r="T1450" s="2">
        <v>29531100</v>
      </c>
      <c r="U1450" s="2">
        <v>161</v>
      </c>
      <c r="V1450" s="2">
        <v>255</v>
      </c>
      <c r="W1450" s="2">
        <v>84</v>
      </c>
      <c r="X1450" s="2">
        <v>415</v>
      </c>
      <c r="Y1450" s="2">
        <v>94</v>
      </c>
      <c r="Z1450" s="2">
        <v>129</v>
      </c>
      <c r="AA1450" s="9">
        <f t="shared" si="200"/>
        <v>13657</v>
      </c>
      <c r="AB1450" s="9">
        <f t="shared" si="201"/>
        <v>3383</v>
      </c>
      <c r="AC1450" s="9">
        <f t="shared" si="202"/>
        <v>379</v>
      </c>
      <c r="AD1450" s="9">
        <f t="shared" si="203"/>
        <v>298</v>
      </c>
      <c r="AE1450" s="44">
        <f t="shared" si="204"/>
        <v>1.9972944614016505E-5</v>
      </c>
      <c r="AF1450" s="9">
        <f t="shared" si="205"/>
        <v>76</v>
      </c>
      <c r="AG1450" s="9">
        <f t="shared" si="198"/>
        <v>223</v>
      </c>
      <c r="AH1450" s="44">
        <f t="shared" si="206"/>
        <v>2.0474760252822465E-5</v>
      </c>
      <c r="AI1450">
        <f>AA1450/'Totals and Drop Down Lists'!W$6*Inputs!E$37</f>
        <v>12388.816540445652</v>
      </c>
      <c r="AJ1450">
        <f>AB1450/'Totals and Drop Down Lists'!X$6*Inputs!F$37</f>
        <v>11131.379839266652</v>
      </c>
      <c r="AK1450">
        <f>AC1450/'Totals and Drop Down Lists'!Y$6*Inputs!G$37</f>
        <v>2498.4960210137106</v>
      </c>
      <c r="AL1450">
        <f>AD1450/'Totals and Drop Down Lists'!Z$6*Inputs!H$37</f>
        <v>2389.2153784581787</v>
      </c>
      <c r="AM1450">
        <f>AE1450/'Totals and Drop Down Lists'!AA$6*Inputs!I$37</f>
        <v>2486.418899743267</v>
      </c>
      <c r="AN1450">
        <f>AF1450/'Totals and Drop Down Lists'!AB$6*Inputs!J$37</f>
        <v>1516.7086786662005</v>
      </c>
      <c r="AO1450">
        <f>AG1450/'Totals and Drop Down Lists'!AC$6*Inputs!K$37</f>
        <v>4153.0574879374308</v>
      </c>
      <c r="AP1450">
        <f>AH1450/'Totals and Drop Down Lists'!AD$6*Inputs!L$37</f>
        <v>4818.3234681120657</v>
      </c>
      <c r="AQ1450">
        <f>IF(OR($D1450="51",$D1450="52",$D1450="61"),(AA1450/'Totals and Drop Down Lists'!W$4)*Inputs!E$38,0)</f>
        <v>0</v>
      </c>
      <c r="AR1450">
        <f>IF(OR($D1450="51",$D1450="52",$D1450="61"),(AB1450/'Totals and Drop Down Lists'!X$4)*Inputs!F$38,0)</f>
        <v>0</v>
      </c>
      <c r="AS1450">
        <f>IF(OR($D1450="51",$D1450="52",$D1450="61"),(AC1450/'Totals and Drop Down Lists'!Y$4)*Inputs!G$38,0)</f>
        <v>0</v>
      </c>
      <c r="AT1450">
        <f>IF(OR($D1450="51",$D1450="52",$D1450="61"),(AD1450/'Totals and Drop Down Lists'!Z$4)*Inputs!H$38,0)</f>
        <v>0</v>
      </c>
      <c r="AU1450">
        <f>IF(OR($D1450="51",$D1450="52",$D1450="61"),(AE1450/'Totals and Drop Down Lists'!AA$4)*Inputs!I$38,0)</f>
        <v>0</v>
      </c>
      <c r="AV1450">
        <f>IF(OR($D1450="51",$D1450="52",$D1450="61"),(AF1450/'Totals and Drop Down Lists'!AB$4)*Inputs!J$38,0)</f>
        <v>0</v>
      </c>
      <c r="AW1450">
        <f>IF(OR($D1450="51",$D1450="52",$D1450="61"),(AG1450/'Totals and Drop Down Lists'!AC$4)*Inputs!K$38,0)</f>
        <v>0</v>
      </c>
      <c r="AX1450">
        <f>IF(OR($D1450="51",$D1450="52",$D1450="61"),(AH1450/'Totals and Drop Down Lists'!AD$4)*Inputs!L$38,0)</f>
        <v>0</v>
      </c>
      <c r="AY1450">
        <f>IF(OR($D1450="51",$D1450="52",$D1450="61"),0,(AA1450/'Totals and Drop Down Lists'!W$5)*Inputs!E$39)</f>
        <v>0</v>
      </c>
      <c r="AZ1450">
        <f>IF(OR($D1450="51",$D1450="52",$D1450="61"),0,(AB1450/'Totals and Drop Down Lists'!X$5)*Inputs!F$39)</f>
        <v>0</v>
      </c>
      <c r="BA1450">
        <f>IF(OR($D1450="51",$D1450="52",$D1450="61"),0,(AC1450/'Totals and Drop Down Lists'!Y$5)*Inputs!G$39)</f>
        <v>0</v>
      </c>
      <c r="BB1450">
        <f>IF(OR($D1450="51",$D1450="52",$D1450="61"),0,(AD1450/'Totals and Drop Down Lists'!Z$5)*Inputs!H$39)</f>
        <v>0</v>
      </c>
      <c r="BC1450">
        <f>IF(OR($D1450="51",$D1450="52",$D1450="61"),0,(AE1450/'Totals and Drop Down Lists'!AA$5)*Inputs!I$39)</f>
        <v>0</v>
      </c>
      <c r="BD1450">
        <f>IF(OR($D1450="51",$D1450="52",$D1450="61"),0,(AF1450/'Totals and Drop Down Lists'!AB$5)*Inputs!J$39)</f>
        <v>0</v>
      </c>
      <c r="BE1450">
        <f>IF(OR($D1450="51",$D1450="52",$D1450="61"),0,(AG1450/'Totals and Drop Down Lists'!AC$5)*Inputs!K$39)</f>
        <v>0</v>
      </c>
      <c r="BF1450">
        <f>IF(OR($D1450="51",$D1450="52",$D1450="61"),0,(AH1450/'Totals and Drop Down Lists'!AD$5)*Inputs!L$39)</f>
        <v>0</v>
      </c>
      <c r="BG1450" s="10">
        <f t="shared" si="199"/>
        <v>41382.41631364316</v>
      </c>
    </row>
    <row r="1451" spans="1:59" ht="28.8">
      <c r="A1451" s="1" t="s">
        <v>7461</v>
      </c>
      <c r="B1451" s="1" t="s">
        <v>2670</v>
      </c>
      <c r="C1451" s="1" t="s">
        <v>2812</v>
      </c>
      <c r="D1451" s="1" t="s">
        <v>25</v>
      </c>
      <c r="E1451" s="1" t="s">
        <v>2813</v>
      </c>
      <c r="F1451" s="2">
        <v>31427</v>
      </c>
      <c r="G1451" s="2">
        <v>357</v>
      </c>
      <c r="H1451" s="2">
        <v>2</v>
      </c>
      <c r="I1451" s="2">
        <v>6096</v>
      </c>
      <c r="J1451" s="2">
        <v>11869</v>
      </c>
      <c r="K1451" s="2">
        <v>2477</v>
      </c>
      <c r="L1451" s="2">
        <v>55</v>
      </c>
      <c r="M1451" s="2">
        <v>14</v>
      </c>
      <c r="N1451" s="2">
        <v>0</v>
      </c>
      <c r="O1451" s="2">
        <v>93</v>
      </c>
      <c r="P1451" s="2">
        <v>0</v>
      </c>
      <c r="Q1451" s="2">
        <v>0</v>
      </c>
      <c r="R1451" s="2">
        <v>1260</v>
      </c>
      <c r="S1451" s="2">
        <v>1127300</v>
      </c>
      <c r="T1451" s="2">
        <v>72242900</v>
      </c>
      <c r="U1451" s="2">
        <v>303</v>
      </c>
      <c r="V1451" s="2">
        <v>244</v>
      </c>
      <c r="W1451" s="2">
        <v>49</v>
      </c>
      <c r="X1451" s="2">
        <v>613</v>
      </c>
      <c r="Y1451" s="2">
        <v>123</v>
      </c>
      <c r="Z1451" s="2">
        <v>353</v>
      </c>
      <c r="AA1451" s="9">
        <f t="shared" si="200"/>
        <v>31427</v>
      </c>
      <c r="AB1451" s="9">
        <f t="shared" si="201"/>
        <v>5737</v>
      </c>
      <c r="AC1451" s="9">
        <f t="shared" si="202"/>
        <v>1422</v>
      </c>
      <c r="AD1451" s="9">
        <f t="shared" si="203"/>
        <v>1260</v>
      </c>
      <c r="AE1451" s="44">
        <f t="shared" si="204"/>
        <v>3.6102200122599482E-5</v>
      </c>
      <c r="AF1451" s="9">
        <f t="shared" si="205"/>
        <v>320</v>
      </c>
      <c r="AG1451" s="9">
        <f t="shared" si="198"/>
        <v>476</v>
      </c>
      <c r="AH1451" s="44">
        <f t="shared" si="206"/>
        <v>3.6963230094928291E-5</v>
      </c>
      <c r="AI1451">
        <f>AA1451/'Totals and Drop Down Lists'!W$6*Inputs!E$37</f>
        <v>28508.701575498686</v>
      </c>
      <c r="AJ1451">
        <f>AB1451/'Totals and Drop Down Lists'!X$6*Inputs!F$37</f>
        <v>18876.951267476434</v>
      </c>
      <c r="AK1451">
        <f>AC1451/'Totals and Drop Down Lists'!Y$6*Inputs!G$37</f>
        <v>9374.3043321411515</v>
      </c>
      <c r="AL1451">
        <f>AD1451/'Totals and Drop Down Lists'!Z$6*Inputs!H$37</f>
        <v>10102.051600192299</v>
      </c>
      <c r="AM1451">
        <f>AE1451/'Totals and Drop Down Lists'!AA$6*Inputs!I$37</f>
        <v>4494.3394397714455</v>
      </c>
      <c r="AN1451">
        <f>AF1451/'Totals and Drop Down Lists'!AB$6*Inputs!J$37</f>
        <v>6386.1418049103177</v>
      </c>
      <c r="AO1451">
        <f>AG1451/'Totals and Drop Down Lists'!AC$6*Inputs!K$37</f>
        <v>8864.8222612476093</v>
      </c>
      <c r="AP1451">
        <f>AH1451/'Totals and Drop Down Lists'!AD$6*Inputs!L$37</f>
        <v>8698.5535764243086</v>
      </c>
      <c r="AQ1451">
        <f>IF(OR($D1451="51",$D1451="52",$D1451="61"),(AA1451/'Totals and Drop Down Lists'!W$4)*Inputs!E$38,0)</f>
        <v>0</v>
      </c>
      <c r="AR1451">
        <f>IF(OR($D1451="51",$D1451="52",$D1451="61"),(AB1451/'Totals and Drop Down Lists'!X$4)*Inputs!F$38,0)</f>
        <v>0</v>
      </c>
      <c r="AS1451">
        <f>IF(OR($D1451="51",$D1451="52",$D1451="61"),(AC1451/'Totals and Drop Down Lists'!Y$4)*Inputs!G$38,0)</f>
        <v>0</v>
      </c>
      <c r="AT1451">
        <f>IF(OR($D1451="51",$D1451="52",$D1451="61"),(AD1451/'Totals and Drop Down Lists'!Z$4)*Inputs!H$38,0)</f>
        <v>0</v>
      </c>
      <c r="AU1451">
        <f>IF(OR($D1451="51",$D1451="52",$D1451="61"),(AE1451/'Totals and Drop Down Lists'!AA$4)*Inputs!I$38,0)</f>
        <v>0</v>
      </c>
      <c r="AV1451">
        <f>IF(OR($D1451="51",$D1451="52",$D1451="61"),(AF1451/'Totals and Drop Down Lists'!AB$4)*Inputs!J$38,0)</f>
        <v>0</v>
      </c>
      <c r="AW1451">
        <f>IF(OR($D1451="51",$D1451="52",$D1451="61"),(AG1451/'Totals and Drop Down Lists'!AC$4)*Inputs!K$38,0)</f>
        <v>0</v>
      </c>
      <c r="AX1451">
        <f>IF(OR($D1451="51",$D1451="52",$D1451="61"),(AH1451/'Totals and Drop Down Lists'!AD$4)*Inputs!L$38,0)</f>
        <v>0</v>
      </c>
      <c r="AY1451">
        <f>IF(OR($D1451="51",$D1451="52",$D1451="61"),0,(AA1451/'Totals and Drop Down Lists'!W$5)*Inputs!E$39)</f>
        <v>0</v>
      </c>
      <c r="AZ1451">
        <f>IF(OR($D1451="51",$D1451="52",$D1451="61"),0,(AB1451/'Totals and Drop Down Lists'!X$5)*Inputs!F$39)</f>
        <v>0</v>
      </c>
      <c r="BA1451">
        <f>IF(OR($D1451="51",$D1451="52",$D1451="61"),0,(AC1451/'Totals and Drop Down Lists'!Y$5)*Inputs!G$39)</f>
        <v>0</v>
      </c>
      <c r="BB1451">
        <f>IF(OR($D1451="51",$D1451="52",$D1451="61"),0,(AD1451/'Totals and Drop Down Lists'!Z$5)*Inputs!H$39)</f>
        <v>0</v>
      </c>
      <c r="BC1451">
        <f>IF(OR($D1451="51",$D1451="52",$D1451="61"),0,(AE1451/'Totals and Drop Down Lists'!AA$5)*Inputs!I$39)</f>
        <v>0</v>
      </c>
      <c r="BD1451">
        <f>IF(OR($D1451="51",$D1451="52",$D1451="61"),0,(AF1451/'Totals and Drop Down Lists'!AB$5)*Inputs!J$39)</f>
        <v>0</v>
      </c>
      <c r="BE1451">
        <f>IF(OR($D1451="51",$D1451="52",$D1451="61"),0,(AG1451/'Totals and Drop Down Lists'!AC$5)*Inputs!K$39)</f>
        <v>0</v>
      </c>
      <c r="BF1451">
        <f>IF(OR($D1451="51",$D1451="52",$D1451="61"),0,(AH1451/'Totals and Drop Down Lists'!AD$5)*Inputs!L$39)</f>
        <v>0</v>
      </c>
      <c r="BG1451" s="10">
        <f t="shared" si="199"/>
        <v>95305.865857662255</v>
      </c>
    </row>
    <row r="1452" spans="1:59" ht="28.8">
      <c r="A1452" s="1" t="s">
        <v>7461</v>
      </c>
      <c r="B1452" s="1" t="s">
        <v>2670</v>
      </c>
      <c r="C1452" s="1" t="s">
        <v>734</v>
      </c>
      <c r="D1452" s="1" t="s">
        <v>25</v>
      </c>
      <c r="E1452" s="1" t="s">
        <v>2814</v>
      </c>
      <c r="F1452" s="2">
        <v>43905</v>
      </c>
      <c r="G1452" s="2">
        <v>287</v>
      </c>
      <c r="H1452" s="2">
        <v>42</v>
      </c>
      <c r="I1452" s="2">
        <v>7945</v>
      </c>
      <c r="J1452" s="2">
        <v>16571</v>
      </c>
      <c r="K1452" s="2">
        <v>4080</v>
      </c>
      <c r="L1452" s="2">
        <v>153</v>
      </c>
      <c r="M1452" s="2">
        <v>0</v>
      </c>
      <c r="N1452" s="2">
        <v>0</v>
      </c>
      <c r="O1452" s="2">
        <v>93</v>
      </c>
      <c r="P1452" s="2">
        <v>0</v>
      </c>
      <c r="Q1452" s="2">
        <v>9</v>
      </c>
      <c r="R1452" s="2">
        <v>1604</v>
      </c>
      <c r="S1452" s="2">
        <v>2597500</v>
      </c>
      <c r="T1452" s="2">
        <v>123232200</v>
      </c>
      <c r="U1452" s="2">
        <v>349</v>
      </c>
      <c r="V1452" s="2">
        <v>243</v>
      </c>
      <c r="W1452" s="2">
        <v>50</v>
      </c>
      <c r="X1452" s="2">
        <v>1100</v>
      </c>
      <c r="Y1452" s="2">
        <v>79</v>
      </c>
      <c r="Z1452" s="2">
        <v>864</v>
      </c>
      <c r="AA1452" s="9">
        <f t="shared" si="200"/>
        <v>43905</v>
      </c>
      <c r="AB1452" s="9">
        <f t="shared" si="201"/>
        <v>7616</v>
      </c>
      <c r="AC1452" s="9">
        <f t="shared" si="202"/>
        <v>1859</v>
      </c>
      <c r="AD1452" s="9">
        <f t="shared" si="203"/>
        <v>1604</v>
      </c>
      <c r="AE1452" s="44">
        <f t="shared" si="204"/>
        <v>7.0156416030146053E-5</v>
      </c>
      <c r="AF1452" s="9">
        <f t="shared" si="205"/>
        <v>807</v>
      </c>
      <c r="AG1452" s="9">
        <f t="shared" si="198"/>
        <v>943</v>
      </c>
      <c r="AH1452" s="44">
        <f t="shared" si="206"/>
        <v>8.6392138581972445E-5</v>
      </c>
      <c r="AI1452">
        <f>AA1452/'Totals and Drop Down Lists'!W$6*Inputs!E$37</f>
        <v>39827.999575914648</v>
      </c>
      <c r="AJ1452">
        <f>AB1452/'Totals and Drop Down Lists'!X$6*Inputs!F$37</f>
        <v>25059.588783876683</v>
      </c>
      <c r="AK1452">
        <f>AC1452/'Totals and Drop Down Lists'!Y$6*Inputs!G$37</f>
        <v>12255.155944761182</v>
      </c>
      <c r="AL1452">
        <f>AD1452/'Totals and Drop Down Lists'!Z$6*Inputs!H$37</f>
        <v>12860.072037070197</v>
      </c>
      <c r="AM1452">
        <f>AE1452/'Totals and Drop Down Lists'!AA$6*Inputs!I$37</f>
        <v>8733.7266550666918</v>
      </c>
      <c r="AN1452">
        <f>AF1452/'Totals and Drop Down Lists'!AB$6*Inputs!J$37</f>
        <v>16105.051364258208</v>
      </c>
      <c r="AO1452">
        <f>AG1452/'Totals and Drop Down Lists'!AC$6*Inputs!K$37</f>
        <v>17562.032336883396</v>
      </c>
      <c r="AP1452">
        <f>AH1452/'Totals and Drop Down Lists'!AD$6*Inputs!L$37</f>
        <v>20330.654115108628</v>
      </c>
      <c r="AQ1452">
        <f>IF(OR($D1452="51",$D1452="52",$D1452="61"),(AA1452/'Totals and Drop Down Lists'!W$4)*Inputs!E$38,0)</f>
        <v>0</v>
      </c>
      <c r="AR1452">
        <f>IF(OR($D1452="51",$D1452="52",$D1452="61"),(AB1452/'Totals and Drop Down Lists'!X$4)*Inputs!F$38,0)</f>
        <v>0</v>
      </c>
      <c r="AS1452">
        <f>IF(OR($D1452="51",$D1452="52",$D1452="61"),(AC1452/'Totals and Drop Down Lists'!Y$4)*Inputs!G$38,0)</f>
        <v>0</v>
      </c>
      <c r="AT1452">
        <f>IF(OR($D1452="51",$D1452="52",$D1452="61"),(AD1452/'Totals and Drop Down Lists'!Z$4)*Inputs!H$38,0)</f>
        <v>0</v>
      </c>
      <c r="AU1452">
        <f>IF(OR($D1452="51",$D1452="52",$D1452="61"),(AE1452/'Totals and Drop Down Lists'!AA$4)*Inputs!I$38,0)</f>
        <v>0</v>
      </c>
      <c r="AV1452">
        <f>IF(OR($D1452="51",$D1452="52",$D1452="61"),(AF1452/'Totals and Drop Down Lists'!AB$4)*Inputs!J$38,0)</f>
        <v>0</v>
      </c>
      <c r="AW1452">
        <f>IF(OR($D1452="51",$D1452="52",$D1452="61"),(AG1452/'Totals and Drop Down Lists'!AC$4)*Inputs!K$38,0)</f>
        <v>0</v>
      </c>
      <c r="AX1452">
        <f>IF(OR($D1452="51",$D1452="52",$D1452="61"),(AH1452/'Totals and Drop Down Lists'!AD$4)*Inputs!L$38,0)</f>
        <v>0</v>
      </c>
      <c r="AY1452">
        <f>IF(OR($D1452="51",$D1452="52",$D1452="61"),0,(AA1452/'Totals and Drop Down Lists'!W$5)*Inputs!E$39)</f>
        <v>0</v>
      </c>
      <c r="AZ1452">
        <f>IF(OR($D1452="51",$D1452="52",$D1452="61"),0,(AB1452/'Totals and Drop Down Lists'!X$5)*Inputs!F$39)</f>
        <v>0</v>
      </c>
      <c r="BA1452">
        <f>IF(OR($D1452="51",$D1452="52",$D1452="61"),0,(AC1452/'Totals and Drop Down Lists'!Y$5)*Inputs!G$39)</f>
        <v>0</v>
      </c>
      <c r="BB1452">
        <f>IF(OR($D1452="51",$D1452="52",$D1452="61"),0,(AD1452/'Totals and Drop Down Lists'!Z$5)*Inputs!H$39)</f>
        <v>0</v>
      </c>
      <c r="BC1452">
        <f>IF(OR($D1452="51",$D1452="52",$D1452="61"),0,(AE1452/'Totals and Drop Down Lists'!AA$5)*Inputs!I$39)</f>
        <v>0</v>
      </c>
      <c r="BD1452">
        <f>IF(OR($D1452="51",$D1452="52",$D1452="61"),0,(AF1452/'Totals and Drop Down Lists'!AB$5)*Inputs!J$39)</f>
        <v>0</v>
      </c>
      <c r="BE1452">
        <f>IF(OR($D1452="51",$D1452="52",$D1452="61"),0,(AG1452/'Totals and Drop Down Lists'!AC$5)*Inputs!K$39)</f>
        <v>0</v>
      </c>
      <c r="BF1452">
        <f>IF(OR($D1452="51",$D1452="52",$D1452="61"),0,(AH1452/'Totals and Drop Down Lists'!AD$5)*Inputs!L$39)</f>
        <v>0</v>
      </c>
      <c r="BG1452" s="10">
        <f t="shared" si="199"/>
        <v>152734.28081293963</v>
      </c>
    </row>
    <row r="1453" spans="1:59" ht="28.8">
      <c r="A1453" s="1" t="s">
        <v>7461</v>
      </c>
      <c r="B1453" s="1" t="s">
        <v>2670</v>
      </c>
      <c r="C1453" s="1" t="s">
        <v>2815</v>
      </c>
      <c r="D1453" s="1" t="s">
        <v>25</v>
      </c>
      <c r="E1453" s="1" t="s">
        <v>2816</v>
      </c>
      <c r="F1453" s="2">
        <v>7085</v>
      </c>
      <c r="G1453" s="2">
        <v>45</v>
      </c>
      <c r="H1453" s="2">
        <v>0</v>
      </c>
      <c r="I1453" s="2">
        <v>1106</v>
      </c>
      <c r="J1453" s="2">
        <v>2884</v>
      </c>
      <c r="K1453" s="2">
        <v>747</v>
      </c>
      <c r="L1453" s="2">
        <v>20</v>
      </c>
      <c r="M1453" s="2">
        <v>0</v>
      </c>
      <c r="N1453" s="2">
        <v>39</v>
      </c>
      <c r="O1453" s="2">
        <v>4</v>
      </c>
      <c r="P1453" s="2">
        <v>0</v>
      </c>
      <c r="Q1453" s="2">
        <v>0</v>
      </c>
      <c r="R1453" s="2">
        <v>768</v>
      </c>
      <c r="S1453" s="2">
        <v>277900</v>
      </c>
      <c r="T1453" s="2">
        <v>21148600</v>
      </c>
      <c r="U1453" s="2">
        <v>22</v>
      </c>
      <c r="V1453" s="2">
        <v>79</v>
      </c>
      <c r="W1453" s="2">
        <v>85</v>
      </c>
      <c r="X1453" s="2">
        <v>135</v>
      </c>
      <c r="Y1453" s="2">
        <v>25</v>
      </c>
      <c r="Z1453" s="2">
        <v>40</v>
      </c>
      <c r="AA1453" s="9">
        <f t="shared" si="200"/>
        <v>7085</v>
      </c>
      <c r="AB1453" s="9">
        <f t="shared" si="201"/>
        <v>1061</v>
      </c>
      <c r="AC1453" s="9">
        <f t="shared" si="202"/>
        <v>831</v>
      </c>
      <c r="AD1453" s="9">
        <f t="shared" si="203"/>
        <v>768</v>
      </c>
      <c r="AE1453" s="44">
        <f t="shared" si="204"/>
        <v>1.3512687509930956E-5</v>
      </c>
      <c r="AF1453" s="9">
        <f t="shared" si="205"/>
        <v>0</v>
      </c>
      <c r="AG1453" s="9">
        <f t="shared" si="198"/>
        <v>65</v>
      </c>
      <c r="AH1453" s="44">
        <f t="shared" si="206"/>
        <v>6.2645486850891377E-6</v>
      </c>
      <c r="AI1453">
        <f>AA1453/'Totals and Drop Down Lists'!W$6*Inputs!E$37</f>
        <v>6427.0897846567659</v>
      </c>
      <c r="AJ1453">
        <f>AB1453/'Totals and Drop Down Lists'!X$6*Inputs!F$37</f>
        <v>3491.1008009050893</v>
      </c>
      <c r="AK1453">
        <f>AC1453/'Totals and Drop Down Lists'!Y$6*Inputs!G$37</f>
        <v>5478.2327004284798</v>
      </c>
      <c r="AL1453">
        <f>AD1453/'Totals and Drop Down Lists'!Z$6*Inputs!H$37</f>
        <v>6157.4409753553064</v>
      </c>
      <c r="AM1453">
        <f>AE1453/'Totals and Drop Down Lists'!AA$6*Inputs!I$37</f>
        <v>1682.1856897074031</v>
      </c>
      <c r="AN1453">
        <f>AF1453/'Totals and Drop Down Lists'!AB$6*Inputs!J$37</f>
        <v>0</v>
      </c>
      <c r="AO1453">
        <f>AG1453/'Totals and Drop Down Lists'!AC$6*Inputs!K$37</f>
        <v>1210.5324516409553</v>
      </c>
      <c r="AP1453">
        <f>AH1453/'Totals and Drop Down Lists'!AD$6*Inputs!L$37</f>
        <v>1474.2356722997326</v>
      </c>
      <c r="AQ1453">
        <f>IF(OR($D1453="51",$D1453="52",$D1453="61"),(AA1453/'Totals and Drop Down Lists'!W$4)*Inputs!E$38,0)</f>
        <v>0</v>
      </c>
      <c r="AR1453">
        <f>IF(OR($D1453="51",$D1453="52",$D1453="61"),(AB1453/'Totals and Drop Down Lists'!X$4)*Inputs!F$38,0)</f>
        <v>0</v>
      </c>
      <c r="AS1453">
        <f>IF(OR($D1453="51",$D1453="52",$D1453="61"),(AC1453/'Totals and Drop Down Lists'!Y$4)*Inputs!G$38,0)</f>
        <v>0</v>
      </c>
      <c r="AT1453">
        <f>IF(OR($D1453="51",$D1453="52",$D1453="61"),(AD1453/'Totals and Drop Down Lists'!Z$4)*Inputs!H$38,0)</f>
        <v>0</v>
      </c>
      <c r="AU1453">
        <f>IF(OR($D1453="51",$D1453="52",$D1453="61"),(AE1453/'Totals and Drop Down Lists'!AA$4)*Inputs!I$38,0)</f>
        <v>0</v>
      </c>
      <c r="AV1453">
        <f>IF(OR($D1453="51",$D1453="52",$D1453="61"),(AF1453/'Totals and Drop Down Lists'!AB$4)*Inputs!J$38,0)</f>
        <v>0</v>
      </c>
      <c r="AW1453">
        <f>IF(OR($D1453="51",$D1453="52",$D1453="61"),(AG1453/'Totals and Drop Down Lists'!AC$4)*Inputs!K$38,0)</f>
        <v>0</v>
      </c>
      <c r="AX1453">
        <f>IF(OR($D1453="51",$D1453="52",$D1453="61"),(AH1453/'Totals and Drop Down Lists'!AD$4)*Inputs!L$38,0)</f>
        <v>0</v>
      </c>
      <c r="AY1453">
        <f>IF(OR($D1453="51",$D1453="52",$D1453="61"),0,(AA1453/'Totals and Drop Down Lists'!W$5)*Inputs!E$39)</f>
        <v>0</v>
      </c>
      <c r="AZ1453">
        <f>IF(OR($D1453="51",$D1453="52",$D1453="61"),0,(AB1453/'Totals and Drop Down Lists'!X$5)*Inputs!F$39)</f>
        <v>0</v>
      </c>
      <c r="BA1453">
        <f>IF(OR($D1453="51",$D1453="52",$D1453="61"),0,(AC1453/'Totals and Drop Down Lists'!Y$5)*Inputs!G$39)</f>
        <v>0</v>
      </c>
      <c r="BB1453">
        <f>IF(OR($D1453="51",$D1453="52",$D1453="61"),0,(AD1453/'Totals and Drop Down Lists'!Z$5)*Inputs!H$39)</f>
        <v>0</v>
      </c>
      <c r="BC1453">
        <f>IF(OR($D1453="51",$D1453="52",$D1453="61"),0,(AE1453/'Totals and Drop Down Lists'!AA$5)*Inputs!I$39)</f>
        <v>0</v>
      </c>
      <c r="BD1453">
        <f>IF(OR($D1453="51",$D1453="52",$D1453="61"),0,(AF1453/'Totals and Drop Down Lists'!AB$5)*Inputs!J$39)</f>
        <v>0</v>
      </c>
      <c r="BE1453">
        <f>IF(OR($D1453="51",$D1453="52",$D1453="61"),0,(AG1453/'Totals and Drop Down Lists'!AC$5)*Inputs!K$39)</f>
        <v>0</v>
      </c>
      <c r="BF1453">
        <f>IF(OR($D1453="51",$D1453="52",$D1453="61"),0,(AH1453/'Totals and Drop Down Lists'!AD$5)*Inputs!L$39)</f>
        <v>0</v>
      </c>
      <c r="BG1453" s="10">
        <f t="shared" si="199"/>
        <v>25920.818074993731</v>
      </c>
    </row>
    <row r="1454" spans="1:59" ht="28.8">
      <c r="A1454" s="1" t="s">
        <v>7461</v>
      </c>
      <c r="B1454" s="1" t="s">
        <v>2670</v>
      </c>
      <c r="C1454" s="1" t="s">
        <v>2178</v>
      </c>
      <c r="D1454" s="1" t="s">
        <v>25</v>
      </c>
      <c r="E1454" s="1" t="s">
        <v>2817</v>
      </c>
      <c r="F1454" s="2">
        <v>23955</v>
      </c>
      <c r="G1454" s="2">
        <v>73</v>
      </c>
      <c r="H1454" s="2">
        <v>8</v>
      </c>
      <c r="I1454" s="2">
        <v>4618</v>
      </c>
      <c r="J1454" s="2">
        <v>8715</v>
      </c>
      <c r="K1454" s="2">
        <v>1673</v>
      </c>
      <c r="L1454" s="2">
        <v>194</v>
      </c>
      <c r="M1454" s="2">
        <v>21</v>
      </c>
      <c r="N1454" s="2">
        <v>6</v>
      </c>
      <c r="O1454" s="2">
        <v>76</v>
      </c>
      <c r="P1454" s="2">
        <v>0</v>
      </c>
      <c r="Q1454" s="2">
        <v>0</v>
      </c>
      <c r="R1454" s="2">
        <v>945</v>
      </c>
      <c r="S1454" s="2">
        <v>781800</v>
      </c>
      <c r="T1454" s="2">
        <v>66570000</v>
      </c>
      <c r="U1454" s="2">
        <v>157</v>
      </c>
      <c r="V1454" s="2">
        <v>76</v>
      </c>
      <c r="W1454" s="2">
        <v>25</v>
      </c>
      <c r="X1454" s="2">
        <v>465</v>
      </c>
      <c r="Y1454" s="2">
        <v>44</v>
      </c>
      <c r="Z1454" s="2">
        <v>312</v>
      </c>
      <c r="AA1454" s="9">
        <f t="shared" si="200"/>
        <v>23955</v>
      </c>
      <c r="AB1454" s="9">
        <f t="shared" si="201"/>
        <v>4537</v>
      </c>
      <c r="AC1454" s="9">
        <f t="shared" si="202"/>
        <v>1242</v>
      </c>
      <c r="AD1454" s="9">
        <f t="shared" si="203"/>
        <v>945</v>
      </c>
      <c r="AE1454" s="44">
        <f t="shared" si="204"/>
        <v>2.2429535328588707E-5</v>
      </c>
      <c r="AF1454" s="9">
        <f t="shared" si="205"/>
        <v>364</v>
      </c>
      <c r="AG1454" s="9">
        <f t="shared" si="198"/>
        <v>356</v>
      </c>
      <c r="AH1454" s="44">
        <f t="shared" si="206"/>
        <v>2.5429020609990263E-5</v>
      </c>
      <c r="AI1454">
        <f>AA1454/'Totals and Drop Down Lists'!W$6*Inputs!E$37</f>
        <v>21730.548453274921</v>
      </c>
      <c r="AJ1454">
        <f>AB1454/'Totals and Drop Down Lists'!X$6*Inputs!F$37</f>
        <v>14928.486648168135</v>
      </c>
      <c r="AK1454">
        <f>AC1454/'Totals and Drop Down Lists'!Y$6*Inputs!G$37</f>
        <v>8187.6835306042967</v>
      </c>
      <c r="AL1454">
        <f>AD1454/'Totals and Drop Down Lists'!Z$6*Inputs!H$37</f>
        <v>7576.538700144225</v>
      </c>
      <c r="AM1454">
        <f>AE1454/'Totals and Drop Down Lists'!AA$6*Inputs!I$37</f>
        <v>2792.238281896844</v>
      </c>
      <c r="AN1454">
        <f>AF1454/'Totals and Drop Down Lists'!AB$6*Inputs!J$37</f>
        <v>7264.2363030854858</v>
      </c>
      <c r="AO1454">
        <f>AG1454/'Totals and Drop Down Lists'!AC$6*Inputs!K$37</f>
        <v>6629.9931197566166</v>
      </c>
      <c r="AP1454">
        <f>AH1454/'Totals and Drop Down Lists'!AD$6*Inputs!L$37</f>
        <v>5984.2091073731253</v>
      </c>
      <c r="AQ1454">
        <f>IF(OR($D1454="51",$D1454="52",$D1454="61"),(AA1454/'Totals and Drop Down Lists'!W$4)*Inputs!E$38,0)</f>
        <v>0</v>
      </c>
      <c r="AR1454">
        <f>IF(OR($D1454="51",$D1454="52",$D1454="61"),(AB1454/'Totals and Drop Down Lists'!X$4)*Inputs!F$38,0)</f>
        <v>0</v>
      </c>
      <c r="AS1454">
        <f>IF(OR($D1454="51",$D1454="52",$D1454="61"),(AC1454/'Totals and Drop Down Lists'!Y$4)*Inputs!G$38,0)</f>
        <v>0</v>
      </c>
      <c r="AT1454">
        <f>IF(OR($D1454="51",$D1454="52",$D1454="61"),(AD1454/'Totals and Drop Down Lists'!Z$4)*Inputs!H$38,0)</f>
        <v>0</v>
      </c>
      <c r="AU1454">
        <f>IF(OR($D1454="51",$D1454="52",$D1454="61"),(AE1454/'Totals and Drop Down Lists'!AA$4)*Inputs!I$38,0)</f>
        <v>0</v>
      </c>
      <c r="AV1454">
        <f>IF(OR($D1454="51",$D1454="52",$D1454="61"),(AF1454/'Totals and Drop Down Lists'!AB$4)*Inputs!J$38,0)</f>
        <v>0</v>
      </c>
      <c r="AW1454">
        <f>IF(OR($D1454="51",$D1454="52",$D1454="61"),(AG1454/'Totals and Drop Down Lists'!AC$4)*Inputs!K$38,0)</f>
        <v>0</v>
      </c>
      <c r="AX1454">
        <f>IF(OR($D1454="51",$D1454="52",$D1454="61"),(AH1454/'Totals and Drop Down Lists'!AD$4)*Inputs!L$38,0)</f>
        <v>0</v>
      </c>
      <c r="AY1454">
        <f>IF(OR($D1454="51",$D1454="52",$D1454="61"),0,(AA1454/'Totals and Drop Down Lists'!W$5)*Inputs!E$39)</f>
        <v>0</v>
      </c>
      <c r="AZ1454">
        <f>IF(OR($D1454="51",$D1454="52",$D1454="61"),0,(AB1454/'Totals and Drop Down Lists'!X$5)*Inputs!F$39)</f>
        <v>0</v>
      </c>
      <c r="BA1454">
        <f>IF(OR($D1454="51",$D1454="52",$D1454="61"),0,(AC1454/'Totals and Drop Down Lists'!Y$5)*Inputs!G$39)</f>
        <v>0</v>
      </c>
      <c r="BB1454">
        <f>IF(OR($D1454="51",$D1454="52",$D1454="61"),0,(AD1454/'Totals and Drop Down Lists'!Z$5)*Inputs!H$39)</f>
        <v>0</v>
      </c>
      <c r="BC1454">
        <f>IF(OR($D1454="51",$D1454="52",$D1454="61"),0,(AE1454/'Totals and Drop Down Lists'!AA$5)*Inputs!I$39)</f>
        <v>0</v>
      </c>
      <c r="BD1454">
        <f>IF(OR($D1454="51",$D1454="52",$D1454="61"),0,(AF1454/'Totals and Drop Down Lists'!AB$5)*Inputs!J$39)</f>
        <v>0</v>
      </c>
      <c r="BE1454">
        <f>IF(OR($D1454="51",$D1454="52",$D1454="61"),0,(AG1454/'Totals and Drop Down Lists'!AC$5)*Inputs!K$39)</f>
        <v>0</v>
      </c>
      <c r="BF1454">
        <f>IF(OR($D1454="51",$D1454="52",$D1454="61"),0,(AH1454/'Totals and Drop Down Lists'!AD$5)*Inputs!L$39)</f>
        <v>0</v>
      </c>
      <c r="BG1454" s="10">
        <f t="shared" si="199"/>
        <v>75093.934144303654</v>
      </c>
    </row>
    <row r="1455" spans="1:59" ht="28.8">
      <c r="A1455" s="1" t="s">
        <v>7461</v>
      </c>
      <c r="B1455" s="1" t="s">
        <v>2670</v>
      </c>
      <c r="C1455" s="1" t="s">
        <v>2818</v>
      </c>
      <c r="D1455" s="1" t="s">
        <v>25</v>
      </c>
      <c r="E1455" s="1" t="s">
        <v>2819</v>
      </c>
      <c r="F1455" s="2">
        <v>60940</v>
      </c>
      <c r="G1455" s="2">
        <v>135</v>
      </c>
      <c r="H1455" s="2">
        <v>57</v>
      </c>
      <c r="I1455" s="2">
        <v>3852</v>
      </c>
      <c r="J1455" s="2">
        <v>19532</v>
      </c>
      <c r="K1455" s="2">
        <v>2961</v>
      </c>
      <c r="L1455" s="2">
        <v>70</v>
      </c>
      <c r="M1455" s="2">
        <v>0</v>
      </c>
      <c r="N1455" s="2">
        <v>8</v>
      </c>
      <c r="O1455" s="2">
        <v>104</v>
      </c>
      <c r="P1455" s="2">
        <v>16</v>
      </c>
      <c r="Q1455" s="2">
        <v>7</v>
      </c>
      <c r="R1455" s="2">
        <v>873</v>
      </c>
      <c r="S1455" s="2">
        <v>2581000</v>
      </c>
      <c r="T1455" s="2">
        <v>141168700</v>
      </c>
      <c r="U1455" s="2">
        <v>194</v>
      </c>
      <c r="V1455" s="2">
        <v>184</v>
      </c>
      <c r="W1455" s="2">
        <v>45</v>
      </c>
      <c r="X1455" s="2">
        <v>683</v>
      </c>
      <c r="Y1455" s="2">
        <v>20</v>
      </c>
      <c r="Z1455" s="2">
        <v>548</v>
      </c>
      <c r="AA1455" s="9">
        <f t="shared" si="200"/>
        <v>60940</v>
      </c>
      <c r="AB1455" s="9">
        <f t="shared" si="201"/>
        <v>3660</v>
      </c>
      <c r="AC1455" s="9">
        <f t="shared" si="202"/>
        <v>1078</v>
      </c>
      <c r="AD1455" s="9">
        <f t="shared" si="203"/>
        <v>873</v>
      </c>
      <c r="AE1455" s="44">
        <f t="shared" si="204"/>
        <v>3.1349158317927847E-5</v>
      </c>
      <c r="AF1455" s="9">
        <f t="shared" si="205"/>
        <v>454</v>
      </c>
      <c r="AG1455" s="9">
        <f t="shared" si="198"/>
        <v>568</v>
      </c>
      <c r="AH1455" s="44">
        <f t="shared" si="206"/>
        <v>3.2039897186204022E-5</v>
      </c>
      <c r="AI1455">
        <f>AA1455/'Totals and Drop Down Lists'!W$6*Inputs!E$37</f>
        <v>55281.136411712527</v>
      </c>
      <c r="AJ1455">
        <f>AB1455/'Totals and Drop Down Lists'!X$6*Inputs!F$37</f>
        <v>12042.817088890319</v>
      </c>
      <c r="AK1455">
        <f>AC1455/'Totals and Drop Down Lists'!Y$6*Inputs!G$37</f>
        <v>7106.5401336484965</v>
      </c>
      <c r="AL1455">
        <f>AD1455/'Totals and Drop Down Lists'!Z$6*Inputs!H$37</f>
        <v>6999.2786087046652</v>
      </c>
      <c r="AM1455">
        <f>AE1455/'Totals and Drop Down Lists'!AA$6*Inputs!I$37</f>
        <v>3902.6363532815449</v>
      </c>
      <c r="AN1455">
        <f>AF1455/'Totals and Drop Down Lists'!AB$6*Inputs!J$37</f>
        <v>9060.3386857165133</v>
      </c>
      <c r="AO1455">
        <f>AG1455/'Totals and Drop Down Lists'!AC$6*Inputs!K$37</f>
        <v>10578.19126972404</v>
      </c>
      <c r="AP1455">
        <f>AH1455/'Totals and Drop Down Lists'!AD$6*Inputs!L$37</f>
        <v>7539.9460907926059</v>
      </c>
      <c r="AQ1455">
        <f>IF(OR($D1455="51",$D1455="52",$D1455="61"),(AA1455/'Totals and Drop Down Lists'!W$4)*Inputs!E$38,0)</f>
        <v>0</v>
      </c>
      <c r="AR1455">
        <f>IF(OR($D1455="51",$D1455="52",$D1455="61"),(AB1455/'Totals and Drop Down Lists'!X$4)*Inputs!F$38,0)</f>
        <v>0</v>
      </c>
      <c r="AS1455">
        <f>IF(OR($D1455="51",$D1455="52",$D1455="61"),(AC1455/'Totals and Drop Down Lists'!Y$4)*Inputs!G$38,0)</f>
        <v>0</v>
      </c>
      <c r="AT1455">
        <f>IF(OR($D1455="51",$D1455="52",$D1455="61"),(AD1455/'Totals and Drop Down Lists'!Z$4)*Inputs!H$38,0)</f>
        <v>0</v>
      </c>
      <c r="AU1455">
        <f>IF(OR($D1455="51",$D1455="52",$D1455="61"),(AE1455/'Totals and Drop Down Lists'!AA$4)*Inputs!I$38,0)</f>
        <v>0</v>
      </c>
      <c r="AV1455">
        <f>IF(OR($D1455="51",$D1455="52",$D1455="61"),(AF1455/'Totals and Drop Down Lists'!AB$4)*Inputs!J$38,0)</f>
        <v>0</v>
      </c>
      <c r="AW1455">
        <f>IF(OR($D1455="51",$D1455="52",$D1455="61"),(AG1455/'Totals and Drop Down Lists'!AC$4)*Inputs!K$38,0)</f>
        <v>0</v>
      </c>
      <c r="AX1455">
        <f>IF(OR($D1455="51",$D1455="52",$D1455="61"),(AH1455/'Totals and Drop Down Lists'!AD$4)*Inputs!L$38,0)</f>
        <v>0</v>
      </c>
      <c r="AY1455">
        <f>IF(OR($D1455="51",$D1455="52",$D1455="61"),0,(AA1455/'Totals and Drop Down Lists'!W$5)*Inputs!E$39)</f>
        <v>0</v>
      </c>
      <c r="AZ1455">
        <f>IF(OR($D1455="51",$D1455="52",$D1455="61"),0,(AB1455/'Totals and Drop Down Lists'!X$5)*Inputs!F$39)</f>
        <v>0</v>
      </c>
      <c r="BA1455">
        <f>IF(OR($D1455="51",$D1455="52",$D1455="61"),0,(AC1455/'Totals and Drop Down Lists'!Y$5)*Inputs!G$39)</f>
        <v>0</v>
      </c>
      <c r="BB1455">
        <f>IF(OR($D1455="51",$D1455="52",$D1455="61"),0,(AD1455/'Totals and Drop Down Lists'!Z$5)*Inputs!H$39)</f>
        <v>0</v>
      </c>
      <c r="BC1455">
        <f>IF(OR($D1455="51",$D1455="52",$D1455="61"),0,(AE1455/'Totals and Drop Down Lists'!AA$5)*Inputs!I$39)</f>
        <v>0</v>
      </c>
      <c r="BD1455">
        <f>IF(OR($D1455="51",$D1455="52",$D1455="61"),0,(AF1455/'Totals and Drop Down Lists'!AB$5)*Inputs!J$39)</f>
        <v>0</v>
      </c>
      <c r="BE1455">
        <f>IF(OR($D1455="51",$D1455="52",$D1455="61"),0,(AG1455/'Totals and Drop Down Lists'!AC$5)*Inputs!K$39)</f>
        <v>0</v>
      </c>
      <c r="BF1455">
        <f>IF(OR($D1455="51",$D1455="52",$D1455="61"),0,(AH1455/'Totals and Drop Down Lists'!AD$5)*Inputs!L$39)</f>
        <v>0</v>
      </c>
      <c r="BG1455" s="10">
        <f t="shared" si="199"/>
        <v>112510.88464247073</v>
      </c>
    </row>
    <row r="1456" spans="1:59" ht="28.8">
      <c r="A1456" s="1" t="s">
        <v>7461</v>
      </c>
      <c r="B1456" s="1" t="s">
        <v>2670</v>
      </c>
      <c r="C1456" s="1" t="s">
        <v>2181</v>
      </c>
      <c r="D1456" s="1" t="s">
        <v>25</v>
      </c>
      <c r="E1456" s="1" t="s">
        <v>2820</v>
      </c>
      <c r="F1456" s="2">
        <v>10807</v>
      </c>
      <c r="G1456" s="2">
        <v>60</v>
      </c>
      <c r="H1456" s="2">
        <v>0</v>
      </c>
      <c r="I1456" s="2">
        <v>1744</v>
      </c>
      <c r="J1456" s="2">
        <v>4601</v>
      </c>
      <c r="K1456" s="2">
        <v>1163</v>
      </c>
      <c r="L1456" s="2">
        <v>61</v>
      </c>
      <c r="M1456" s="2">
        <v>0</v>
      </c>
      <c r="N1456" s="2">
        <v>0</v>
      </c>
      <c r="O1456" s="2">
        <v>65</v>
      </c>
      <c r="P1456" s="2">
        <v>0</v>
      </c>
      <c r="Q1456" s="2">
        <v>0</v>
      </c>
      <c r="R1456" s="2">
        <v>926</v>
      </c>
      <c r="S1456" s="2">
        <v>487900</v>
      </c>
      <c r="T1456" s="2">
        <v>31591400</v>
      </c>
      <c r="U1456" s="2">
        <v>40</v>
      </c>
      <c r="V1456" s="2">
        <v>209</v>
      </c>
      <c r="W1456" s="2">
        <v>0</v>
      </c>
      <c r="X1456" s="2">
        <v>410</v>
      </c>
      <c r="Y1456" s="2">
        <v>23</v>
      </c>
      <c r="Z1456" s="2">
        <v>210</v>
      </c>
      <c r="AA1456" s="9">
        <f t="shared" si="200"/>
        <v>10807</v>
      </c>
      <c r="AB1456" s="9">
        <f t="shared" si="201"/>
        <v>1684</v>
      </c>
      <c r="AC1456" s="9">
        <f t="shared" si="202"/>
        <v>1052</v>
      </c>
      <c r="AD1456" s="9">
        <f t="shared" si="203"/>
        <v>926</v>
      </c>
      <c r="AE1456" s="44">
        <f t="shared" si="204"/>
        <v>2.0530663368582052E-5</v>
      </c>
      <c r="AF1456" s="9">
        <f t="shared" si="205"/>
        <v>201</v>
      </c>
      <c r="AG1456" s="9">
        <f t="shared" si="198"/>
        <v>233</v>
      </c>
      <c r="AH1456" s="44">
        <f t="shared" si="206"/>
        <v>2.191464747139492E-5</v>
      </c>
      <c r="AI1456">
        <f>AA1456/'Totals and Drop Down Lists'!W$6*Inputs!E$37</f>
        <v>9803.4663800685485</v>
      </c>
      <c r="AJ1456">
        <f>AB1456/'Totals and Drop Down Lists'!X$6*Inputs!F$37</f>
        <v>5541.0120157626488</v>
      </c>
      <c r="AK1456">
        <f>AC1456/'Totals and Drop Down Lists'!Y$6*Inputs!G$37</f>
        <v>6935.1393512042841</v>
      </c>
      <c r="AL1456">
        <f>AD1456/'Totals and Drop Down Lists'!Z$6*Inputs!H$37</f>
        <v>7424.2061760143406</v>
      </c>
      <c r="AM1456">
        <f>AE1456/'Totals and Drop Down Lists'!AA$6*Inputs!I$37</f>
        <v>2555.8489451818295</v>
      </c>
      <c r="AN1456">
        <f>AF1456/'Totals and Drop Down Lists'!AB$6*Inputs!J$37</f>
        <v>4011.2953212092934</v>
      </c>
      <c r="AO1456">
        <f>AG1456/'Totals and Drop Down Lists'!AC$6*Inputs!K$37</f>
        <v>4339.2932497283473</v>
      </c>
      <c r="AP1456">
        <f>AH1456/'Totals and Drop Down Lists'!AD$6*Inputs!L$37</f>
        <v>5157.1719963006126</v>
      </c>
      <c r="AQ1456">
        <f>IF(OR($D1456="51",$D1456="52",$D1456="61"),(AA1456/'Totals and Drop Down Lists'!W$4)*Inputs!E$38,0)</f>
        <v>0</v>
      </c>
      <c r="AR1456">
        <f>IF(OR($D1456="51",$D1456="52",$D1456="61"),(AB1456/'Totals and Drop Down Lists'!X$4)*Inputs!F$38,0)</f>
        <v>0</v>
      </c>
      <c r="AS1456">
        <f>IF(OR($D1456="51",$D1456="52",$D1456="61"),(AC1456/'Totals and Drop Down Lists'!Y$4)*Inputs!G$38,0)</f>
        <v>0</v>
      </c>
      <c r="AT1456">
        <f>IF(OR($D1456="51",$D1456="52",$D1456="61"),(AD1456/'Totals and Drop Down Lists'!Z$4)*Inputs!H$38,0)</f>
        <v>0</v>
      </c>
      <c r="AU1456">
        <f>IF(OR($D1456="51",$D1456="52",$D1456="61"),(AE1456/'Totals and Drop Down Lists'!AA$4)*Inputs!I$38,0)</f>
        <v>0</v>
      </c>
      <c r="AV1456">
        <f>IF(OR($D1456="51",$D1456="52",$D1456="61"),(AF1456/'Totals and Drop Down Lists'!AB$4)*Inputs!J$38,0)</f>
        <v>0</v>
      </c>
      <c r="AW1456">
        <f>IF(OR($D1456="51",$D1456="52",$D1456="61"),(AG1456/'Totals and Drop Down Lists'!AC$4)*Inputs!K$38,0)</f>
        <v>0</v>
      </c>
      <c r="AX1456">
        <f>IF(OR($D1456="51",$D1456="52",$D1456="61"),(AH1456/'Totals and Drop Down Lists'!AD$4)*Inputs!L$38,0)</f>
        <v>0</v>
      </c>
      <c r="AY1456">
        <f>IF(OR($D1456="51",$D1456="52",$D1456="61"),0,(AA1456/'Totals and Drop Down Lists'!W$5)*Inputs!E$39)</f>
        <v>0</v>
      </c>
      <c r="AZ1456">
        <f>IF(OR($D1456="51",$D1456="52",$D1456="61"),0,(AB1456/'Totals and Drop Down Lists'!X$5)*Inputs!F$39)</f>
        <v>0</v>
      </c>
      <c r="BA1456">
        <f>IF(OR($D1456="51",$D1456="52",$D1456="61"),0,(AC1456/'Totals and Drop Down Lists'!Y$5)*Inputs!G$39)</f>
        <v>0</v>
      </c>
      <c r="BB1456">
        <f>IF(OR($D1456="51",$D1456="52",$D1456="61"),0,(AD1456/'Totals and Drop Down Lists'!Z$5)*Inputs!H$39)</f>
        <v>0</v>
      </c>
      <c r="BC1456">
        <f>IF(OR($D1456="51",$D1456="52",$D1456="61"),0,(AE1456/'Totals and Drop Down Lists'!AA$5)*Inputs!I$39)</f>
        <v>0</v>
      </c>
      <c r="BD1456">
        <f>IF(OR($D1456="51",$D1456="52",$D1456="61"),0,(AF1456/'Totals and Drop Down Lists'!AB$5)*Inputs!J$39)</f>
        <v>0</v>
      </c>
      <c r="BE1456">
        <f>IF(OR($D1456="51",$D1456="52",$D1456="61"),0,(AG1456/'Totals and Drop Down Lists'!AC$5)*Inputs!K$39)</f>
        <v>0</v>
      </c>
      <c r="BF1456">
        <f>IF(OR($D1456="51",$D1456="52",$D1456="61"),0,(AH1456/'Totals and Drop Down Lists'!AD$5)*Inputs!L$39)</f>
        <v>0</v>
      </c>
      <c r="BG1456" s="10">
        <f t="shared" si="199"/>
        <v>45767.433435469902</v>
      </c>
    </row>
    <row r="1457" spans="1:59" ht="28.8">
      <c r="A1457" s="1" t="s">
        <v>7461</v>
      </c>
      <c r="B1457" s="1" t="s">
        <v>2670</v>
      </c>
      <c r="C1457" s="1" t="s">
        <v>2821</v>
      </c>
      <c r="D1457" s="1" t="s">
        <v>25</v>
      </c>
      <c r="E1457" s="1" t="s">
        <v>2822</v>
      </c>
      <c r="F1457" s="2">
        <v>4738</v>
      </c>
      <c r="G1457" s="2">
        <v>35</v>
      </c>
      <c r="H1457" s="2">
        <v>13</v>
      </c>
      <c r="I1457" s="2">
        <v>1752</v>
      </c>
      <c r="J1457" s="2">
        <v>1721</v>
      </c>
      <c r="K1457" s="2">
        <v>441</v>
      </c>
      <c r="L1457" s="2">
        <v>13</v>
      </c>
      <c r="M1457" s="2">
        <v>0</v>
      </c>
      <c r="N1457" s="2">
        <v>0</v>
      </c>
      <c r="O1457" s="2">
        <v>16</v>
      </c>
      <c r="P1457" s="2">
        <v>2</v>
      </c>
      <c r="Q1457" s="2">
        <v>0</v>
      </c>
      <c r="R1457" s="2">
        <v>250</v>
      </c>
      <c r="S1457" s="2">
        <v>91800</v>
      </c>
      <c r="T1457" s="2">
        <v>7898700</v>
      </c>
      <c r="U1457" s="2">
        <v>4</v>
      </c>
      <c r="V1457" s="2">
        <v>124</v>
      </c>
      <c r="W1457" s="2">
        <v>4</v>
      </c>
      <c r="X1457" s="2">
        <v>184</v>
      </c>
      <c r="Y1457" s="2">
        <v>24</v>
      </c>
      <c r="Z1457" s="2">
        <v>19</v>
      </c>
      <c r="AA1457" s="9">
        <f t="shared" si="200"/>
        <v>4738</v>
      </c>
      <c r="AB1457" s="9">
        <f t="shared" si="201"/>
        <v>1704</v>
      </c>
      <c r="AC1457" s="9">
        <f t="shared" si="202"/>
        <v>281</v>
      </c>
      <c r="AD1457" s="9">
        <f t="shared" si="203"/>
        <v>250</v>
      </c>
      <c r="AE1457" s="44">
        <f t="shared" si="204"/>
        <v>7.8920911871072476E-6</v>
      </c>
      <c r="AF1457" s="9">
        <f t="shared" si="205"/>
        <v>56</v>
      </c>
      <c r="AG1457" s="9">
        <f t="shared" si="198"/>
        <v>43</v>
      </c>
      <c r="AH1457" s="44">
        <f t="shared" si="206"/>
        <v>4.0999377331678767E-6</v>
      </c>
      <c r="AI1457">
        <f>AA1457/'Totals and Drop Down Lists'!W$6*Inputs!E$37</f>
        <v>4298.0312490760416</v>
      </c>
      <c r="AJ1457">
        <f>AB1457/'Totals and Drop Down Lists'!X$6*Inputs!F$37</f>
        <v>5606.8197594177882</v>
      </c>
      <c r="AK1457">
        <f>AC1457/'Totals and Drop Down Lists'!Y$6*Inputs!G$37</f>
        <v>1852.4469179547564</v>
      </c>
      <c r="AL1457">
        <f>AD1457/'Totals and Drop Down Lists'!Z$6*Inputs!H$37</f>
        <v>2004.3753174984722</v>
      </c>
      <c r="AM1457">
        <f>AE1457/'Totals and Drop Down Lists'!AA$6*Inputs!I$37</f>
        <v>982.4813048522542</v>
      </c>
      <c r="AN1457">
        <f>AF1457/'Totals and Drop Down Lists'!AB$6*Inputs!J$37</f>
        <v>1117.5748158593055</v>
      </c>
      <c r="AO1457">
        <f>AG1457/'Totals and Drop Down Lists'!AC$6*Inputs!K$37</f>
        <v>800.81377570093969</v>
      </c>
      <c r="AP1457">
        <f>AH1457/'Totals and Drop Down Lists'!AD$6*Inputs!L$37</f>
        <v>964.83797385601827</v>
      </c>
      <c r="AQ1457">
        <f>IF(OR($D1457="51",$D1457="52",$D1457="61"),(AA1457/'Totals and Drop Down Lists'!W$4)*Inputs!E$38,0)</f>
        <v>0</v>
      </c>
      <c r="AR1457">
        <f>IF(OR($D1457="51",$D1457="52",$D1457="61"),(AB1457/'Totals and Drop Down Lists'!X$4)*Inputs!F$38,0)</f>
        <v>0</v>
      </c>
      <c r="AS1457">
        <f>IF(OR($D1457="51",$D1457="52",$D1457="61"),(AC1457/'Totals and Drop Down Lists'!Y$4)*Inputs!G$38,0)</f>
        <v>0</v>
      </c>
      <c r="AT1457">
        <f>IF(OR($D1457="51",$D1457="52",$D1457="61"),(AD1457/'Totals and Drop Down Lists'!Z$4)*Inputs!H$38,0)</f>
        <v>0</v>
      </c>
      <c r="AU1457">
        <f>IF(OR($D1457="51",$D1457="52",$D1457="61"),(AE1457/'Totals and Drop Down Lists'!AA$4)*Inputs!I$38,0)</f>
        <v>0</v>
      </c>
      <c r="AV1457">
        <f>IF(OR($D1457="51",$D1457="52",$D1457="61"),(AF1457/'Totals and Drop Down Lists'!AB$4)*Inputs!J$38,0)</f>
        <v>0</v>
      </c>
      <c r="AW1457">
        <f>IF(OR($D1457="51",$D1457="52",$D1457="61"),(AG1457/'Totals and Drop Down Lists'!AC$4)*Inputs!K$38,0)</f>
        <v>0</v>
      </c>
      <c r="AX1457">
        <f>IF(OR($D1457="51",$D1457="52",$D1457="61"),(AH1457/'Totals and Drop Down Lists'!AD$4)*Inputs!L$38,0)</f>
        <v>0</v>
      </c>
      <c r="AY1457">
        <f>IF(OR($D1457="51",$D1457="52",$D1457="61"),0,(AA1457/'Totals and Drop Down Lists'!W$5)*Inputs!E$39)</f>
        <v>0</v>
      </c>
      <c r="AZ1457">
        <f>IF(OR($D1457="51",$D1457="52",$D1457="61"),0,(AB1457/'Totals and Drop Down Lists'!X$5)*Inputs!F$39)</f>
        <v>0</v>
      </c>
      <c r="BA1457">
        <f>IF(OR($D1457="51",$D1457="52",$D1457="61"),0,(AC1457/'Totals and Drop Down Lists'!Y$5)*Inputs!G$39)</f>
        <v>0</v>
      </c>
      <c r="BB1457">
        <f>IF(OR($D1457="51",$D1457="52",$D1457="61"),0,(AD1457/'Totals and Drop Down Lists'!Z$5)*Inputs!H$39)</f>
        <v>0</v>
      </c>
      <c r="BC1457">
        <f>IF(OR($D1457="51",$D1457="52",$D1457="61"),0,(AE1457/'Totals and Drop Down Lists'!AA$5)*Inputs!I$39)</f>
        <v>0</v>
      </c>
      <c r="BD1457">
        <f>IF(OR($D1457="51",$D1457="52",$D1457="61"),0,(AF1457/'Totals and Drop Down Lists'!AB$5)*Inputs!J$39)</f>
        <v>0</v>
      </c>
      <c r="BE1457">
        <f>IF(OR($D1457="51",$D1457="52",$D1457="61"),0,(AG1457/'Totals and Drop Down Lists'!AC$5)*Inputs!K$39)</f>
        <v>0</v>
      </c>
      <c r="BF1457">
        <f>IF(OR($D1457="51",$D1457="52",$D1457="61"),0,(AH1457/'Totals and Drop Down Lists'!AD$5)*Inputs!L$39)</f>
        <v>0</v>
      </c>
      <c r="BG1457" s="10">
        <f t="shared" si="199"/>
        <v>17627.381114215576</v>
      </c>
    </row>
    <row r="1458" spans="1:59" ht="28.8">
      <c r="A1458" s="1" t="s">
        <v>7461</v>
      </c>
      <c r="B1458" s="1" t="s">
        <v>2670</v>
      </c>
      <c r="C1458" s="1" t="s">
        <v>2823</v>
      </c>
      <c r="D1458" s="1" t="s">
        <v>25</v>
      </c>
      <c r="E1458" s="1" t="s">
        <v>2824</v>
      </c>
      <c r="F1458" s="2">
        <v>14714</v>
      </c>
      <c r="G1458" s="2">
        <v>87</v>
      </c>
      <c r="H1458" s="2">
        <v>0</v>
      </c>
      <c r="I1458" s="2">
        <v>2271</v>
      </c>
      <c r="J1458" s="2">
        <v>5357</v>
      </c>
      <c r="K1458" s="2">
        <v>1279</v>
      </c>
      <c r="L1458" s="2">
        <v>42</v>
      </c>
      <c r="M1458" s="2">
        <v>0</v>
      </c>
      <c r="N1458" s="2">
        <v>0</v>
      </c>
      <c r="O1458" s="2">
        <v>23</v>
      </c>
      <c r="P1458" s="2">
        <v>0</v>
      </c>
      <c r="Q1458" s="2">
        <v>0</v>
      </c>
      <c r="R1458" s="2">
        <v>1170</v>
      </c>
      <c r="S1458" s="2">
        <v>669400</v>
      </c>
      <c r="T1458" s="2">
        <v>47385000</v>
      </c>
      <c r="U1458" s="2">
        <v>96</v>
      </c>
      <c r="V1458" s="2">
        <v>270</v>
      </c>
      <c r="W1458" s="2">
        <v>90</v>
      </c>
      <c r="X1458" s="2">
        <v>450</v>
      </c>
      <c r="Y1458" s="2">
        <v>30</v>
      </c>
      <c r="Z1458" s="2">
        <v>195</v>
      </c>
      <c r="AA1458" s="9">
        <f t="shared" si="200"/>
        <v>14714</v>
      </c>
      <c r="AB1458" s="9">
        <f t="shared" si="201"/>
        <v>2184</v>
      </c>
      <c r="AC1458" s="9">
        <f t="shared" si="202"/>
        <v>1235</v>
      </c>
      <c r="AD1458" s="9">
        <f t="shared" si="203"/>
        <v>1170</v>
      </c>
      <c r="AE1458" s="44">
        <f t="shared" si="204"/>
        <v>2.1326285972160197E-5</v>
      </c>
      <c r="AF1458" s="9">
        <f t="shared" si="205"/>
        <v>90</v>
      </c>
      <c r="AG1458" s="9">
        <f t="shared" si="198"/>
        <v>225</v>
      </c>
      <c r="AH1458" s="44">
        <f t="shared" si="206"/>
        <v>1.9988605766590256E-5</v>
      </c>
      <c r="AI1458">
        <f>AA1458/'Totals and Drop Down Lists'!W$6*Inputs!E$37</f>
        <v>13347.663950803055</v>
      </c>
      <c r="AJ1458">
        <f>AB1458/'Totals and Drop Down Lists'!X$6*Inputs!F$37</f>
        <v>7186.205607141108</v>
      </c>
      <c r="AK1458">
        <f>AC1458/'Totals and Drop Down Lists'!Y$6*Inputs!G$37</f>
        <v>8141.5371661000863</v>
      </c>
      <c r="AL1458">
        <f>AD1458/'Totals and Drop Down Lists'!Z$6*Inputs!H$37</f>
        <v>9380.4764858928502</v>
      </c>
      <c r="AM1458">
        <f>AE1458/'Totals and Drop Down Lists'!AA$6*Inputs!I$37</f>
        <v>2654.8954862317332</v>
      </c>
      <c r="AN1458">
        <f>AF1458/'Totals and Drop Down Lists'!AB$6*Inputs!J$37</f>
        <v>1796.1023826310268</v>
      </c>
      <c r="AO1458">
        <f>AG1458/'Totals and Drop Down Lists'!AC$6*Inputs!K$37</f>
        <v>4190.3046402956143</v>
      </c>
      <c r="AP1458">
        <f>AH1458/'Totals and Drop Down Lists'!AD$6*Inputs!L$37</f>
        <v>4703.9167770829126</v>
      </c>
      <c r="AQ1458">
        <f>IF(OR($D1458="51",$D1458="52",$D1458="61"),(AA1458/'Totals and Drop Down Lists'!W$4)*Inputs!E$38,0)</f>
        <v>0</v>
      </c>
      <c r="AR1458">
        <f>IF(OR($D1458="51",$D1458="52",$D1458="61"),(AB1458/'Totals and Drop Down Lists'!X$4)*Inputs!F$38,0)</f>
        <v>0</v>
      </c>
      <c r="AS1458">
        <f>IF(OR($D1458="51",$D1458="52",$D1458="61"),(AC1458/'Totals and Drop Down Lists'!Y$4)*Inputs!G$38,0)</f>
        <v>0</v>
      </c>
      <c r="AT1458">
        <f>IF(OR($D1458="51",$D1458="52",$D1458="61"),(AD1458/'Totals and Drop Down Lists'!Z$4)*Inputs!H$38,0)</f>
        <v>0</v>
      </c>
      <c r="AU1458">
        <f>IF(OR($D1458="51",$D1458="52",$D1458="61"),(AE1458/'Totals and Drop Down Lists'!AA$4)*Inputs!I$38,0)</f>
        <v>0</v>
      </c>
      <c r="AV1458">
        <f>IF(OR($D1458="51",$D1458="52",$D1458="61"),(AF1458/'Totals and Drop Down Lists'!AB$4)*Inputs!J$38,0)</f>
        <v>0</v>
      </c>
      <c r="AW1458">
        <f>IF(OR($D1458="51",$D1458="52",$D1458="61"),(AG1458/'Totals and Drop Down Lists'!AC$4)*Inputs!K$38,0)</f>
        <v>0</v>
      </c>
      <c r="AX1458">
        <f>IF(OR($D1458="51",$D1458="52",$D1458="61"),(AH1458/'Totals and Drop Down Lists'!AD$4)*Inputs!L$38,0)</f>
        <v>0</v>
      </c>
      <c r="AY1458">
        <f>IF(OR($D1458="51",$D1458="52",$D1458="61"),0,(AA1458/'Totals and Drop Down Lists'!W$5)*Inputs!E$39)</f>
        <v>0</v>
      </c>
      <c r="AZ1458">
        <f>IF(OR($D1458="51",$D1458="52",$D1458="61"),0,(AB1458/'Totals and Drop Down Lists'!X$5)*Inputs!F$39)</f>
        <v>0</v>
      </c>
      <c r="BA1458">
        <f>IF(OR($D1458="51",$D1458="52",$D1458="61"),0,(AC1458/'Totals and Drop Down Lists'!Y$5)*Inputs!G$39)</f>
        <v>0</v>
      </c>
      <c r="BB1458">
        <f>IF(OR($D1458="51",$D1458="52",$D1458="61"),0,(AD1458/'Totals and Drop Down Lists'!Z$5)*Inputs!H$39)</f>
        <v>0</v>
      </c>
      <c r="BC1458">
        <f>IF(OR($D1458="51",$D1458="52",$D1458="61"),0,(AE1458/'Totals and Drop Down Lists'!AA$5)*Inputs!I$39)</f>
        <v>0</v>
      </c>
      <c r="BD1458">
        <f>IF(OR($D1458="51",$D1458="52",$D1458="61"),0,(AF1458/'Totals and Drop Down Lists'!AB$5)*Inputs!J$39)</f>
        <v>0</v>
      </c>
      <c r="BE1458">
        <f>IF(OR($D1458="51",$D1458="52",$D1458="61"),0,(AG1458/'Totals and Drop Down Lists'!AC$5)*Inputs!K$39)</f>
        <v>0</v>
      </c>
      <c r="BF1458">
        <f>IF(OR($D1458="51",$D1458="52",$D1458="61"),0,(AH1458/'Totals and Drop Down Lists'!AD$5)*Inputs!L$39)</f>
        <v>0</v>
      </c>
      <c r="BG1458" s="10">
        <f t="shared" si="199"/>
        <v>51401.102496178391</v>
      </c>
    </row>
    <row r="1459" spans="1:59" ht="28.8">
      <c r="A1459" s="1" t="s">
        <v>7461</v>
      </c>
      <c r="B1459" s="1" t="s">
        <v>2670</v>
      </c>
      <c r="C1459" s="1" t="s">
        <v>90</v>
      </c>
      <c r="D1459" s="1" t="s">
        <v>25</v>
      </c>
      <c r="E1459" s="1" t="s">
        <v>2825</v>
      </c>
      <c r="F1459" s="2">
        <v>28488</v>
      </c>
      <c r="G1459" s="2">
        <v>307</v>
      </c>
      <c r="H1459" s="2">
        <v>0</v>
      </c>
      <c r="I1459" s="2">
        <v>7006</v>
      </c>
      <c r="J1459" s="2">
        <v>10801</v>
      </c>
      <c r="K1459" s="2">
        <v>3042</v>
      </c>
      <c r="L1459" s="2">
        <v>136</v>
      </c>
      <c r="M1459" s="2">
        <v>13</v>
      </c>
      <c r="N1459" s="2">
        <v>8</v>
      </c>
      <c r="O1459" s="2">
        <v>98</v>
      </c>
      <c r="P1459" s="2">
        <v>0</v>
      </c>
      <c r="Q1459" s="2">
        <v>39</v>
      </c>
      <c r="R1459" s="2">
        <v>1343</v>
      </c>
      <c r="S1459" s="2">
        <v>1192500</v>
      </c>
      <c r="T1459" s="2">
        <v>81319100</v>
      </c>
      <c r="U1459" s="2">
        <v>215</v>
      </c>
      <c r="V1459" s="2">
        <v>284</v>
      </c>
      <c r="W1459" s="2">
        <v>0</v>
      </c>
      <c r="X1459" s="2">
        <v>944</v>
      </c>
      <c r="Y1459" s="2">
        <v>78</v>
      </c>
      <c r="Z1459" s="2">
        <v>499</v>
      </c>
      <c r="AA1459" s="9">
        <f t="shared" si="200"/>
        <v>28488</v>
      </c>
      <c r="AB1459" s="9">
        <f t="shared" si="201"/>
        <v>6699</v>
      </c>
      <c r="AC1459" s="9">
        <f t="shared" si="202"/>
        <v>1637</v>
      </c>
      <c r="AD1459" s="9">
        <f t="shared" si="203"/>
        <v>1343</v>
      </c>
      <c r="AE1459" s="44">
        <f t="shared" si="204"/>
        <v>5.9834303403693753E-5</v>
      </c>
      <c r="AF1459" s="9">
        <f t="shared" si="205"/>
        <v>660</v>
      </c>
      <c r="AG1459" s="9">
        <f t="shared" si="198"/>
        <v>577</v>
      </c>
      <c r="AH1459" s="44">
        <f t="shared" si="206"/>
        <v>6.0467518075361551E-5</v>
      </c>
      <c r="AI1459">
        <f>AA1459/'Totals and Drop Down Lists'!W$6*Inputs!E$37</f>
        <v>25842.615918885243</v>
      </c>
      <c r="AJ1459">
        <f>AB1459/'Totals and Drop Down Lists'!X$6*Inputs!F$37</f>
        <v>22042.303737288588</v>
      </c>
      <c r="AK1459">
        <f>AC1459/'Totals and Drop Down Lists'!Y$6*Inputs!G$37</f>
        <v>10791.656956199062</v>
      </c>
      <c r="AL1459">
        <f>AD1459/'Totals and Drop Down Lists'!Z$6*Inputs!H$37</f>
        <v>10767.504205601794</v>
      </c>
      <c r="AM1459">
        <f>AE1459/'Totals and Drop Down Lists'!AA$6*Inputs!I$37</f>
        <v>7448.7335598733816</v>
      </c>
      <c r="AN1459">
        <f>AF1459/'Totals and Drop Down Lists'!AB$6*Inputs!J$37</f>
        <v>13171.417472627531</v>
      </c>
      <c r="AO1459">
        <f>AG1459/'Totals and Drop Down Lists'!AC$6*Inputs!K$37</f>
        <v>10745.803455335865</v>
      </c>
      <c r="AP1459">
        <f>AH1459/'Totals and Drop Down Lists'!AD$6*Inputs!L$37</f>
        <v>14229.815529138707</v>
      </c>
      <c r="AQ1459">
        <f>IF(OR($D1459="51",$D1459="52",$D1459="61"),(AA1459/'Totals and Drop Down Lists'!W$4)*Inputs!E$38,0)</f>
        <v>0</v>
      </c>
      <c r="AR1459">
        <f>IF(OR($D1459="51",$D1459="52",$D1459="61"),(AB1459/'Totals and Drop Down Lists'!X$4)*Inputs!F$38,0)</f>
        <v>0</v>
      </c>
      <c r="AS1459">
        <f>IF(OR($D1459="51",$D1459="52",$D1459="61"),(AC1459/'Totals and Drop Down Lists'!Y$4)*Inputs!G$38,0)</f>
        <v>0</v>
      </c>
      <c r="AT1459">
        <f>IF(OR($D1459="51",$D1459="52",$D1459="61"),(AD1459/'Totals and Drop Down Lists'!Z$4)*Inputs!H$38,0)</f>
        <v>0</v>
      </c>
      <c r="AU1459">
        <f>IF(OR($D1459="51",$D1459="52",$D1459="61"),(AE1459/'Totals and Drop Down Lists'!AA$4)*Inputs!I$38,0)</f>
        <v>0</v>
      </c>
      <c r="AV1459">
        <f>IF(OR($D1459="51",$D1459="52",$D1459="61"),(AF1459/'Totals and Drop Down Lists'!AB$4)*Inputs!J$38,0)</f>
        <v>0</v>
      </c>
      <c r="AW1459">
        <f>IF(OR($D1459="51",$D1459="52",$D1459="61"),(AG1459/'Totals and Drop Down Lists'!AC$4)*Inputs!K$38,0)</f>
        <v>0</v>
      </c>
      <c r="AX1459">
        <f>IF(OR($D1459="51",$D1459="52",$D1459="61"),(AH1459/'Totals and Drop Down Lists'!AD$4)*Inputs!L$38,0)</f>
        <v>0</v>
      </c>
      <c r="AY1459">
        <f>IF(OR($D1459="51",$D1459="52",$D1459="61"),0,(AA1459/'Totals and Drop Down Lists'!W$5)*Inputs!E$39)</f>
        <v>0</v>
      </c>
      <c r="AZ1459">
        <f>IF(OR($D1459="51",$D1459="52",$D1459="61"),0,(AB1459/'Totals and Drop Down Lists'!X$5)*Inputs!F$39)</f>
        <v>0</v>
      </c>
      <c r="BA1459">
        <f>IF(OR($D1459="51",$D1459="52",$D1459="61"),0,(AC1459/'Totals and Drop Down Lists'!Y$5)*Inputs!G$39)</f>
        <v>0</v>
      </c>
      <c r="BB1459">
        <f>IF(OR($D1459="51",$D1459="52",$D1459="61"),0,(AD1459/'Totals and Drop Down Lists'!Z$5)*Inputs!H$39)</f>
        <v>0</v>
      </c>
      <c r="BC1459">
        <f>IF(OR($D1459="51",$D1459="52",$D1459="61"),0,(AE1459/'Totals and Drop Down Lists'!AA$5)*Inputs!I$39)</f>
        <v>0</v>
      </c>
      <c r="BD1459">
        <f>IF(OR($D1459="51",$D1459="52",$D1459="61"),0,(AF1459/'Totals and Drop Down Lists'!AB$5)*Inputs!J$39)</f>
        <v>0</v>
      </c>
      <c r="BE1459">
        <f>IF(OR($D1459="51",$D1459="52",$D1459="61"),0,(AG1459/'Totals and Drop Down Lists'!AC$5)*Inputs!K$39)</f>
        <v>0</v>
      </c>
      <c r="BF1459">
        <f>IF(OR($D1459="51",$D1459="52",$D1459="61"),0,(AH1459/'Totals and Drop Down Lists'!AD$5)*Inputs!L$39)</f>
        <v>0</v>
      </c>
      <c r="BG1459" s="10">
        <f t="shared" si="199"/>
        <v>115039.85083495016</v>
      </c>
    </row>
    <row r="1460" spans="1:59" ht="28.8">
      <c r="A1460" s="1" t="s">
        <v>7461</v>
      </c>
      <c r="B1460" s="1" t="s">
        <v>2670</v>
      </c>
      <c r="C1460" s="1" t="s">
        <v>94</v>
      </c>
      <c r="D1460" s="1" t="s">
        <v>25</v>
      </c>
      <c r="E1460" s="1" t="s">
        <v>2826</v>
      </c>
      <c r="F1460" s="2">
        <v>64473</v>
      </c>
      <c r="G1460" s="2">
        <v>681</v>
      </c>
      <c r="H1460" s="2">
        <v>158</v>
      </c>
      <c r="I1460" s="2">
        <v>14793</v>
      </c>
      <c r="J1460" s="2">
        <v>26362</v>
      </c>
      <c r="K1460" s="2">
        <v>7086</v>
      </c>
      <c r="L1460" s="2">
        <v>91</v>
      </c>
      <c r="M1460" s="2">
        <v>23</v>
      </c>
      <c r="N1460" s="2">
        <v>3</v>
      </c>
      <c r="O1460" s="2">
        <v>180</v>
      </c>
      <c r="P1460" s="2">
        <v>19</v>
      </c>
      <c r="Q1460" s="2">
        <v>26</v>
      </c>
      <c r="R1460" s="2">
        <v>2405</v>
      </c>
      <c r="S1460" s="2">
        <v>3286600</v>
      </c>
      <c r="T1460" s="2">
        <v>213879800</v>
      </c>
      <c r="U1460" s="2">
        <v>337</v>
      </c>
      <c r="V1460" s="2">
        <v>693</v>
      </c>
      <c r="W1460" s="2">
        <v>10</v>
      </c>
      <c r="X1460" s="2">
        <v>1815</v>
      </c>
      <c r="Y1460" s="2">
        <v>284</v>
      </c>
      <c r="Z1460" s="2">
        <v>845</v>
      </c>
      <c r="AA1460" s="9">
        <f t="shared" si="200"/>
        <v>64473</v>
      </c>
      <c r="AB1460" s="9">
        <f t="shared" si="201"/>
        <v>13954</v>
      </c>
      <c r="AC1460" s="9">
        <f t="shared" si="202"/>
        <v>2747</v>
      </c>
      <c r="AD1460" s="9">
        <f t="shared" si="203"/>
        <v>2405</v>
      </c>
      <c r="AE1460" s="44">
        <f t="shared" si="204"/>
        <v>1.3302085232918509E-4</v>
      </c>
      <c r="AF1460" s="9">
        <f t="shared" si="205"/>
        <v>1112</v>
      </c>
      <c r="AG1460" s="9">
        <f t="shared" si="198"/>
        <v>1129</v>
      </c>
      <c r="AH1460" s="44">
        <f t="shared" si="206"/>
        <v>1.1291920725370689E-4</v>
      </c>
      <c r="AI1460">
        <f>AA1460/'Totals and Drop Down Lists'!W$6*Inputs!E$37</f>
        <v>58486.063470172994</v>
      </c>
      <c r="AJ1460">
        <f>AB1460/'Totals and Drop Down Lists'!X$6*Inputs!F$37</f>
        <v>45914.06274819003</v>
      </c>
      <c r="AK1460">
        <f>AC1460/'Totals and Drop Down Lists'!Y$6*Inputs!G$37</f>
        <v>18109.151899009667</v>
      </c>
      <c r="AL1460">
        <f>AD1460/'Totals and Drop Down Lists'!Z$6*Inputs!H$37</f>
        <v>19282.090554335304</v>
      </c>
      <c r="AM1460">
        <f>AE1460/'Totals and Drop Down Lists'!AA$6*Inputs!I$37</f>
        <v>16559.679490581231</v>
      </c>
      <c r="AN1460">
        <f>AF1460/'Totals and Drop Down Lists'!AB$6*Inputs!J$37</f>
        <v>22191.842772063352</v>
      </c>
      <c r="AO1460">
        <f>AG1460/'Totals and Drop Down Lists'!AC$6*Inputs!K$37</f>
        <v>21026.017506194439</v>
      </c>
      <c r="AP1460">
        <f>AH1460/'Totals and Drop Down Lists'!AD$6*Inputs!L$37</f>
        <v>26573.266772984265</v>
      </c>
      <c r="AQ1460">
        <f>IF(OR($D1460="51",$D1460="52",$D1460="61"),(AA1460/'Totals and Drop Down Lists'!W$4)*Inputs!E$38,0)</f>
        <v>0</v>
      </c>
      <c r="AR1460">
        <f>IF(OR($D1460="51",$D1460="52",$D1460="61"),(AB1460/'Totals and Drop Down Lists'!X$4)*Inputs!F$38,0)</f>
        <v>0</v>
      </c>
      <c r="AS1460">
        <f>IF(OR($D1460="51",$D1460="52",$D1460="61"),(AC1460/'Totals and Drop Down Lists'!Y$4)*Inputs!G$38,0)</f>
        <v>0</v>
      </c>
      <c r="AT1460">
        <f>IF(OR($D1460="51",$D1460="52",$D1460="61"),(AD1460/'Totals and Drop Down Lists'!Z$4)*Inputs!H$38,0)</f>
        <v>0</v>
      </c>
      <c r="AU1460">
        <f>IF(OR($D1460="51",$D1460="52",$D1460="61"),(AE1460/'Totals and Drop Down Lists'!AA$4)*Inputs!I$38,0)</f>
        <v>0</v>
      </c>
      <c r="AV1460">
        <f>IF(OR($D1460="51",$D1460="52",$D1460="61"),(AF1460/'Totals and Drop Down Lists'!AB$4)*Inputs!J$38,0)</f>
        <v>0</v>
      </c>
      <c r="AW1460">
        <f>IF(OR($D1460="51",$D1460="52",$D1460="61"),(AG1460/'Totals and Drop Down Lists'!AC$4)*Inputs!K$38,0)</f>
        <v>0</v>
      </c>
      <c r="AX1460">
        <f>IF(OR($D1460="51",$D1460="52",$D1460="61"),(AH1460/'Totals and Drop Down Lists'!AD$4)*Inputs!L$38,0)</f>
        <v>0</v>
      </c>
      <c r="AY1460">
        <f>IF(OR($D1460="51",$D1460="52",$D1460="61"),0,(AA1460/'Totals and Drop Down Lists'!W$5)*Inputs!E$39)</f>
        <v>0</v>
      </c>
      <c r="AZ1460">
        <f>IF(OR($D1460="51",$D1460="52",$D1460="61"),0,(AB1460/'Totals and Drop Down Lists'!X$5)*Inputs!F$39)</f>
        <v>0</v>
      </c>
      <c r="BA1460">
        <f>IF(OR($D1460="51",$D1460="52",$D1460="61"),0,(AC1460/'Totals and Drop Down Lists'!Y$5)*Inputs!G$39)</f>
        <v>0</v>
      </c>
      <c r="BB1460">
        <f>IF(OR($D1460="51",$D1460="52",$D1460="61"),0,(AD1460/'Totals and Drop Down Lists'!Z$5)*Inputs!H$39)</f>
        <v>0</v>
      </c>
      <c r="BC1460">
        <f>IF(OR($D1460="51",$D1460="52",$D1460="61"),0,(AE1460/'Totals and Drop Down Lists'!AA$5)*Inputs!I$39)</f>
        <v>0</v>
      </c>
      <c r="BD1460">
        <f>IF(OR($D1460="51",$D1460="52",$D1460="61"),0,(AF1460/'Totals and Drop Down Lists'!AB$5)*Inputs!J$39)</f>
        <v>0</v>
      </c>
      <c r="BE1460">
        <f>IF(OR($D1460="51",$D1460="52",$D1460="61"),0,(AG1460/'Totals and Drop Down Lists'!AC$5)*Inputs!K$39)</f>
        <v>0</v>
      </c>
      <c r="BF1460">
        <f>IF(OR($D1460="51",$D1460="52",$D1460="61"),0,(AH1460/'Totals and Drop Down Lists'!AD$5)*Inputs!L$39)</f>
        <v>0</v>
      </c>
      <c r="BG1460" s="10">
        <f t="shared" si="199"/>
        <v>228142.17521353133</v>
      </c>
    </row>
    <row r="1461" spans="1:59" ht="28.8">
      <c r="A1461" s="1" t="s">
        <v>7461</v>
      </c>
      <c r="B1461" s="1" t="s">
        <v>2670</v>
      </c>
      <c r="C1461" s="1" t="s">
        <v>2827</v>
      </c>
      <c r="D1461" s="1" t="s">
        <v>25</v>
      </c>
      <c r="E1461" s="1" t="s">
        <v>2828</v>
      </c>
      <c r="F1461" s="2">
        <v>12582</v>
      </c>
      <c r="G1461" s="2">
        <v>139</v>
      </c>
      <c r="H1461" s="2">
        <v>0</v>
      </c>
      <c r="I1461" s="2">
        <v>3896</v>
      </c>
      <c r="J1461" s="2">
        <v>4730</v>
      </c>
      <c r="K1461" s="2">
        <v>1568</v>
      </c>
      <c r="L1461" s="2">
        <v>75</v>
      </c>
      <c r="M1461" s="2">
        <v>6</v>
      </c>
      <c r="N1461" s="2">
        <v>13</v>
      </c>
      <c r="O1461" s="2">
        <v>10</v>
      </c>
      <c r="P1461" s="2">
        <v>0</v>
      </c>
      <c r="Q1461" s="2">
        <v>0</v>
      </c>
      <c r="R1461" s="2">
        <v>242</v>
      </c>
      <c r="S1461" s="2">
        <v>662700</v>
      </c>
      <c r="T1461" s="2">
        <v>29764900</v>
      </c>
      <c r="U1461" s="2">
        <v>105</v>
      </c>
      <c r="V1461" s="2">
        <v>205</v>
      </c>
      <c r="W1461" s="2">
        <v>15</v>
      </c>
      <c r="X1461" s="2">
        <v>645</v>
      </c>
      <c r="Y1461" s="2">
        <v>190</v>
      </c>
      <c r="Z1461" s="2">
        <v>300</v>
      </c>
      <c r="AA1461" s="9">
        <f t="shared" si="200"/>
        <v>12582</v>
      </c>
      <c r="AB1461" s="9">
        <f t="shared" si="201"/>
        <v>3757</v>
      </c>
      <c r="AC1461" s="9">
        <f t="shared" si="202"/>
        <v>346</v>
      </c>
      <c r="AD1461" s="9">
        <f t="shared" si="203"/>
        <v>242</v>
      </c>
      <c r="AE1461" s="44">
        <f t="shared" si="204"/>
        <v>3.6301683155596929E-5</v>
      </c>
      <c r="AF1461" s="9">
        <f t="shared" si="205"/>
        <v>425</v>
      </c>
      <c r="AG1461" s="9">
        <f t="shared" si="198"/>
        <v>490</v>
      </c>
      <c r="AH1461" s="44">
        <f t="shared" si="206"/>
        <v>6.0441061623318332E-5</v>
      </c>
      <c r="AI1461">
        <f>AA1461/'Totals and Drop Down Lists'!W$6*Inputs!E$37</f>
        <v>11413.640602759551</v>
      </c>
      <c r="AJ1461">
        <f>AB1461/'Totals and Drop Down Lists'!X$6*Inputs!F$37</f>
        <v>12361.98464561774</v>
      </c>
      <c r="AK1461">
        <f>AC1461/'Totals and Drop Down Lists'!Y$6*Inputs!G$37</f>
        <v>2280.9488740652873</v>
      </c>
      <c r="AL1461">
        <f>AD1461/'Totals and Drop Down Lists'!Z$6*Inputs!H$37</f>
        <v>1940.2353073385211</v>
      </c>
      <c r="AM1461">
        <f>AE1461/'Totals and Drop Down Lists'!AA$6*Inputs!I$37</f>
        <v>4519.172952956822</v>
      </c>
      <c r="AN1461">
        <f>AF1461/'Totals and Drop Down Lists'!AB$6*Inputs!J$37</f>
        <v>8481.5945846465147</v>
      </c>
      <c r="AO1461">
        <f>AG1461/'Totals and Drop Down Lists'!AC$6*Inputs!K$37</f>
        <v>9125.5523277548928</v>
      </c>
      <c r="AP1461">
        <f>AH1461/'Totals and Drop Down Lists'!AD$6*Inputs!L$37</f>
        <v>14223.589534685596</v>
      </c>
      <c r="AQ1461">
        <f>IF(OR($D1461="51",$D1461="52",$D1461="61"),(AA1461/'Totals and Drop Down Lists'!W$4)*Inputs!E$38,0)</f>
        <v>0</v>
      </c>
      <c r="AR1461">
        <f>IF(OR($D1461="51",$D1461="52",$D1461="61"),(AB1461/'Totals and Drop Down Lists'!X$4)*Inputs!F$38,0)</f>
        <v>0</v>
      </c>
      <c r="AS1461">
        <f>IF(OR($D1461="51",$D1461="52",$D1461="61"),(AC1461/'Totals and Drop Down Lists'!Y$4)*Inputs!G$38,0)</f>
        <v>0</v>
      </c>
      <c r="AT1461">
        <f>IF(OR($D1461="51",$D1461="52",$D1461="61"),(AD1461/'Totals and Drop Down Lists'!Z$4)*Inputs!H$38,0)</f>
        <v>0</v>
      </c>
      <c r="AU1461">
        <f>IF(OR($D1461="51",$D1461="52",$D1461="61"),(AE1461/'Totals and Drop Down Lists'!AA$4)*Inputs!I$38,0)</f>
        <v>0</v>
      </c>
      <c r="AV1461">
        <f>IF(OR($D1461="51",$D1461="52",$D1461="61"),(AF1461/'Totals and Drop Down Lists'!AB$4)*Inputs!J$38,0)</f>
        <v>0</v>
      </c>
      <c r="AW1461">
        <f>IF(OR($D1461="51",$D1461="52",$D1461="61"),(AG1461/'Totals and Drop Down Lists'!AC$4)*Inputs!K$38,0)</f>
        <v>0</v>
      </c>
      <c r="AX1461">
        <f>IF(OR($D1461="51",$D1461="52",$D1461="61"),(AH1461/'Totals and Drop Down Lists'!AD$4)*Inputs!L$38,0)</f>
        <v>0</v>
      </c>
      <c r="AY1461">
        <f>IF(OR($D1461="51",$D1461="52",$D1461="61"),0,(AA1461/'Totals and Drop Down Lists'!W$5)*Inputs!E$39)</f>
        <v>0</v>
      </c>
      <c r="AZ1461">
        <f>IF(OR($D1461="51",$D1461="52",$D1461="61"),0,(AB1461/'Totals and Drop Down Lists'!X$5)*Inputs!F$39)</f>
        <v>0</v>
      </c>
      <c r="BA1461">
        <f>IF(OR($D1461="51",$D1461="52",$D1461="61"),0,(AC1461/'Totals and Drop Down Lists'!Y$5)*Inputs!G$39)</f>
        <v>0</v>
      </c>
      <c r="BB1461">
        <f>IF(OR($D1461="51",$D1461="52",$D1461="61"),0,(AD1461/'Totals and Drop Down Lists'!Z$5)*Inputs!H$39)</f>
        <v>0</v>
      </c>
      <c r="BC1461">
        <f>IF(OR($D1461="51",$D1461="52",$D1461="61"),0,(AE1461/'Totals and Drop Down Lists'!AA$5)*Inputs!I$39)</f>
        <v>0</v>
      </c>
      <c r="BD1461">
        <f>IF(OR($D1461="51",$D1461="52",$D1461="61"),0,(AF1461/'Totals and Drop Down Lists'!AB$5)*Inputs!J$39)</f>
        <v>0</v>
      </c>
      <c r="BE1461">
        <f>IF(OR($D1461="51",$D1461="52",$D1461="61"),0,(AG1461/'Totals and Drop Down Lists'!AC$5)*Inputs!K$39)</f>
        <v>0</v>
      </c>
      <c r="BF1461">
        <f>IF(OR($D1461="51",$D1461="52",$D1461="61"),0,(AH1461/'Totals and Drop Down Lists'!AD$5)*Inputs!L$39)</f>
        <v>0</v>
      </c>
      <c r="BG1461" s="10">
        <f t="shared" si="199"/>
        <v>64346.718829824924</v>
      </c>
    </row>
    <row r="1462" spans="1:59" ht="28.8">
      <c r="A1462" s="1" t="s">
        <v>7461</v>
      </c>
      <c r="B1462" s="1" t="s">
        <v>2670</v>
      </c>
      <c r="C1462" s="1" t="s">
        <v>1694</v>
      </c>
      <c r="D1462" s="1" t="s">
        <v>25</v>
      </c>
      <c r="E1462" s="1" t="s">
        <v>2829</v>
      </c>
      <c r="F1462" s="2">
        <v>63369</v>
      </c>
      <c r="G1462" s="2">
        <v>563</v>
      </c>
      <c r="H1462" s="2">
        <v>21</v>
      </c>
      <c r="I1462" s="2">
        <v>14487</v>
      </c>
      <c r="J1462" s="2">
        <v>26108</v>
      </c>
      <c r="K1462" s="2">
        <v>7389</v>
      </c>
      <c r="L1462" s="2">
        <v>57</v>
      </c>
      <c r="M1462" s="2">
        <v>44</v>
      </c>
      <c r="N1462" s="2">
        <v>6</v>
      </c>
      <c r="O1462" s="2">
        <v>185</v>
      </c>
      <c r="P1462" s="2">
        <v>77</v>
      </c>
      <c r="Q1462" s="2">
        <v>0</v>
      </c>
      <c r="R1462" s="2">
        <v>2236</v>
      </c>
      <c r="S1462" s="2">
        <v>3647800</v>
      </c>
      <c r="T1462" s="2">
        <v>199319400</v>
      </c>
      <c r="U1462" s="2">
        <v>1079</v>
      </c>
      <c r="V1462" s="2">
        <v>793</v>
      </c>
      <c r="W1462" s="2">
        <v>125</v>
      </c>
      <c r="X1462" s="2">
        <v>2499</v>
      </c>
      <c r="Y1462" s="2">
        <v>183</v>
      </c>
      <c r="Z1462" s="2">
        <v>1634</v>
      </c>
      <c r="AA1462" s="9">
        <f t="shared" si="200"/>
        <v>63369</v>
      </c>
      <c r="AB1462" s="9">
        <f t="shared" si="201"/>
        <v>13903</v>
      </c>
      <c r="AC1462" s="9">
        <f t="shared" si="202"/>
        <v>2605</v>
      </c>
      <c r="AD1462" s="9">
        <f t="shared" si="203"/>
        <v>2236</v>
      </c>
      <c r="AE1462" s="44">
        <f t="shared" si="204"/>
        <v>1.4604729412346596E-4</v>
      </c>
      <c r="AF1462" s="9">
        <f t="shared" si="205"/>
        <v>1581</v>
      </c>
      <c r="AG1462" s="9">
        <f t="shared" si="198"/>
        <v>1817</v>
      </c>
      <c r="AH1462" s="44">
        <f t="shared" si="206"/>
        <v>1.9134542204272281E-4</v>
      </c>
      <c r="AI1462">
        <f>AA1462/'Totals and Drop Down Lists'!W$6*Inputs!E$37</f>
        <v>57484.58046067955</v>
      </c>
      <c r="AJ1462">
        <f>AB1462/'Totals and Drop Down Lists'!X$6*Inputs!F$37</f>
        <v>45746.253001869431</v>
      </c>
      <c r="AK1462">
        <f>AC1462/'Totals and Drop Down Lists'!Y$6*Inputs!G$37</f>
        <v>17173.039933352811</v>
      </c>
      <c r="AL1462">
        <f>AD1462/'Totals and Drop Down Lists'!Z$6*Inputs!H$37</f>
        <v>17927.132839706337</v>
      </c>
      <c r="AM1462">
        <f>AE1462/'Totals and Drop Down Lists'!AA$6*Inputs!I$37</f>
        <v>18181.3327670328</v>
      </c>
      <c r="AN1462">
        <f>AF1462/'Totals and Drop Down Lists'!AB$6*Inputs!J$37</f>
        <v>31551.531854885037</v>
      </c>
      <c r="AO1462">
        <f>AG1462/'Totals and Drop Down Lists'!AC$6*Inputs!K$37</f>
        <v>33839.037917409471</v>
      </c>
      <c r="AP1462">
        <f>AH1462/'Totals and Drop Down Lists'!AD$6*Inputs!L$37</f>
        <v>45029.300766399225</v>
      </c>
      <c r="AQ1462">
        <f>IF(OR($D1462="51",$D1462="52",$D1462="61"),(AA1462/'Totals and Drop Down Lists'!W$4)*Inputs!E$38,0)</f>
        <v>0</v>
      </c>
      <c r="AR1462">
        <f>IF(OR($D1462="51",$D1462="52",$D1462="61"),(AB1462/'Totals and Drop Down Lists'!X$4)*Inputs!F$38,0)</f>
        <v>0</v>
      </c>
      <c r="AS1462">
        <f>IF(OR($D1462="51",$D1462="52",$D1462="61"),(AC1462/'Totals and Drop Down Lists'!Y$4)*Inputs!G$38,0)</f>
        <v>0</v>
      </c>
      <c r="AT1462">
        <f>IF(OR($D1462="51",$D1462="52",$D1462="61"),(AD1462/'Totals and Drop Down Lists'!Z$4)*Inputs!H$38,0)</f>
        <v>0</v>
      </c>
      <c r="AU1462">
        <f>IF(OR($D1462="51",$D1462="52",$D1462="61"),(AE1462/'Totals and Drop Down Lists'!AA$4)*Inputs!I$38,0)</f>
        <v>0</v>
      </c>
      <c r="AV1462">
        <f>IF(OR($D1462="51",$D1462="52",$D1462="61"),(AF1462/'Totals and Drop Down Lists'!AB$4)*Inputs!J$38,0)</f>
        <v>0</v>
      </c>
      <c r="AW1462">
        <f>IF(OR($D1462="51",$D1462="52",$D1462="61"),(AG1462/'Totals and Drop Down Lists'!AC$4)*Inputs!K$38,0)</f>
        <v>0</v>
      </c>
      <c r="AX1462">
        <f>IF(OR($D1462="51",$D1462="52",$D1462="61"),(AH1462/'Totals and Drop Down Lists'!AD$4)*Inputs!L$38,0)</f>
        <v>0</v>
      </c>
      <c r="AY1462">
        <f>IF(OR($D1462="51",$D1462="52",$D1462="61"),0,(AA1462/'Totals and Drop Down Lists'!W$5)*Inputs!E$39)</f>
        <v>0</v>
      </c>
      <c r="AZ1462">
        <f>IF(OR($D1462="51",$D1462="52",$D1462="61"),0,(AB1462/'Totals and Drop Down Lists'!X$5)*Inputs!F$39)</f>
        <v>0</v>
      </c>
      <c r="BA1462">
        <f>IF(OR($D1462="51",$D1462="52",$D1462="61"),0,(AC1462/'Totals and Drop Down Lists'!Y$5)*Inputs!G$39)</f>
        <v>0</v>
      </c>
      <c r="BB1462">
        <f>IF(OR($D1462="51",$D1462="52",$D1462="61"),0,(AD1462/'Totals and Drop Down Lists'!Z$5)*Inputs!H$39)</f>
        <v>0</v>
      </c>
      <c r="BC1462">
        <f>IF(OR($D1462="51",$D1462="52",$D1462="61"),0,(AE1462/'Totals and Drop Down Lists'!AA$5)*Inputs!I$39)</f>
        <v>0</v>
      </c>
      <c r="BD1462">
        <f>IF(OR($D1462="51",$D1462="52",$D1462="61"),0,(AF1462/'Totals and Drop Down Lists'!AB$5)*Inputs!J$39)</f>
        <v>0</v>
      </c>
      <c r="BE1462">
        <f>IF(OR($D1462="51",$D1462="52",$D1462="61"),0,(AG1462/'Totals and Drop Down Lists'!AC$5)*Inputs!K$39)</f>
        <v>0</v>
      </c>
      <c r="BF1462">
        <f>IF(OR($D1462="51",$D1462="52",$D1462="61"),0,(AH1462/'Totals and Drop Down Lists'!AD$5)*Inputs!L$39)</f>
        <v>0</v>
      </c>
      <c r="BG1462" s="10">
        <f t="shared" si="199"/>
        <v>266932.20954133465</v>
      </c>
    </row>
    <row r="1463" spans="1:59" ht="28.8">
      <c r="A1463" s="1" t="s">
        <v>7461</v>
      </c>
      <c r="B1463" s="1" t="s">
        <v>2670</v>
      </c>
      <c r="C1463" s="1" t="s">
        <v>531</v>
      </c>
      <c r="D1463" s="1" t="s">
        <v>25</v>
      </c>
      <c r="E1463" s="1" t="s">
        <v>2830</v>
      </c>
      <c r="F1463" s="2">
        <v>2254</v>
      </c>
      <c r="G1463" s="2">
        <v>38</v>
      </c>
      <c r="H1463" s="2">
        <v>0</v>
      </c>
      <c r="I1463" s="2">
        <v>505</v>
      </c>
      <c r="J1463" s="2">
        <v>884</v>
      </c>
      <c r="K1463" s="2">
        <v>228</v>
      </c>
      <c r="L1463" s="2">
        <v>4</v>
      </c>
      <c r="M1463" s="2">
        <v>7</v>
      </c>
      <c r="N1463" s="2">
        <v>0</v>
      </c>
      <c r="O1463" s="2">
        <v>0</v>
      </c>
      <c r="P1463" s="2">
        <v>0</v>
      </c>
      <c r="Q1463" s="2">
        <v>0</v>
      </c>
      <c r="R1463" s="2">
        <v>266</v>
      </c>
      <c r="S1463" s="2">
        <v>93600</v>
      </c>
      <c r="T1463" s="2">
        <v>4130200</v>
      </c>
      <c r="U1463" s="2">
        <v>10</v>
      </c>
      <c r="V1463" s="2">
        <v>50</v>
      </c>
      <c r="W1463" s="2">
        <v>0</v>
      </c>
      <c r="X1463" s="2">
        <v>90</v>
      </c>
      <c r="Y1463" s="2">
        <v>14</v>
      </c>
      <c r="Z1463" s="2">
        <v>29</v>
      </c>
      <c r="AA1463" s="9">
        <f t="shared" si="200"/>
        <v>2254</v>
      </c>
      <c r="AB1463" s="9">
        <f t="shared" si="201"/>
        <v>467</v>
      </c>
      <c r="AC1463" s="9">
        <f t="shared" si="202"/>
        <v>277</v>
      </c>
      <c r="AD1463" s="9">
        <f t="shared" si="203"/>
        <v>266</v>
      </c>
      <c r="AE1463" s="44">
        <f t="shared" si="204"/>
        <v>4.1068913634043283E-6</v>
      </c>
      <c r="AF1463" s="9">
        <f t="shared" si="205"/>
        <v>40</v>
      </c>
      <c r="AG1463" s="9">
        <f t="shared" si="198"/>
        <v>43</v>
      </c>
      <c r="AH1463" s="44">
        <f t="shared" si="206"/>
        <v>4.1266926443456274E-6</v>
      </c>
      <c r="AI1463">
        <f>AA1463/'Totals and Drop Down Lists'!W$6*Inputs!E$37</f>
        <v>2044.6944777157869</v>
      </c>
      <c r="AJ1463">
        <f>AB1463/'Totals and Drop Down Lists'!X$6*Inputs!F$37</f>
        <v>1536.6108143474803</v>
      </c>
      <c r="AK1463">
        <f>AC1463/'Totals and Drop Down Lists'!Y$6*Inputs!G$37</f>
        <v>1826.077566809493</v>
      </c>
      <c r="AL1463">
        <f>AD1463/'Totals and Drop Down Lists'!Z$6*Inputs!H$37</f>
        <v>2132.6553378183744</v>
      </c>
      <c r="AM1463">
        <f>AE1463/'Totals and Drop Down Lists'!AA$6*Inputs!I$37</f>
        <v>511.26423782273838</v>
      </c>
      <c r="AN1463">
        <f>AF1463/'Totals and Drop Down Lists'!AB$6*Inputs!J$37</f>
        <v>798.26772561378971</v>
      </c>
      <c r="AO1463">
        <f>AG1463/'Totals and Drop Down Lists'!AC$6*Inputs!K$37</f>
        <v>800.81377570093969</v>
      </c>
      <c r="AP1463">
        <f>AH1463/'Totals and Drop Down Lists'!AD$6*Inputs!L$37</f>
        <v>971.13420467011224</v>
      </c>
      <c r="AQ1463">
        <f>IF(OR($D1463="51",$D1463="52",$D1463="61"),(AA1463/'Totals and Drop Down Lists'!W$4)*Inputs!E$38,0)</f>
        <v>0</v>
      </c>
      <c r="AR1463">
        <f>IF(OR($D1463="51",$D1463="52",$D1463="61"),(AB1463/'Totals and Drop Down Lists'!X$4)*Inputs!F$38,0)</f>
        <v>0</v>
      </c>
      <c r="AS1463">
        <f>IF(OR($D1463="51",$D1463="52",$D1463="61"),(AC1463/'Totals and Drop Down Lists'!Y$4)*Inputs!G$38,0)</f>
        <v>0</v>
      </c>
      <c r="AT1463">
        <f>IF(OR($D1463="51",$D1463="52",$D1463="61"),(AD1463/'Totals and Drop Down Lists'!Z$4)*Inputs!H$38,0)</f>
        <v>0</v>
      </c>
      <c r="AU1463">
        <f>IF(OR($D1463="51",$D1463="52",$D1463="61"),(AE1463/'Totals and Drop Down Lists'!AA$4)*Inputs!I$38,0)</f>
        <v>0</v>
      </c>
      <c r="AV1463">
        <f>IF(OR($D1463="51",$D1463="52",$D1463="61"),(AF1463/'Totals and Drop Down Lists'!AB$4)*Inputs!J$38,0)</f>
        <v>0</v>
      </c>
      <c r="AW1463">
        <f>IF(OR($D1463="51",$D1463="52",$D1463="61"),(AG1463/'Totals and Drop Down Lists'!AC$4)*Inputs!K$38,0)</f>
        <v>0</v>
      </c>
      <c r="AX1463">
        <f>IF(OR($D1463="51",$D1463="52",$D1463="61"),(AH1463/'Totals and Drop Down Lists'!AD$4)*Inputs!L$38,0)</f>
        <v>0</v>
      </c>
      <c r="AY1463">
        <f>IF(OR($D1463="51",$D1463="52",$D1463="61"),0,(AA1463/'Totals and Drop Down Lists'!W$5)*Inputs!E$39)</f>
        <v>0</v>
      </c>
      <c r="AZ1463">
        <f>IF(OR($D1463="51",$D1463="52",$D1463="61"),0,(AB1463/'Totals and Drop Down Lists'!X$5)*Inputs!F$39)</f>
        <v>0</v>
      </c>
      <c r="BA1463">
        <f>IF(OR($D1463="51",$D1463="52",$D1463="61"),0,(AC1463/'Totals and Drop Down Lists'!Y$5)*Inputs!G$39)</f>
        <v>0</v>
      </c>
      <c r="BB1463">
        <f>IF(OR($D1463="51",$D1463="52",$D1463="61"),0,(AD1463/'Totals and Drop Down Lists'!Z$5)*Inputs!H$39)</f>
        <v>0</v>
      </c>
      <c r="BC1463">
        <f>IF(OR($D1463="51",$D1463="52",$D1463="61"),0,(AE1463/'Totals and Drop Down Lists'!AA$5)*Inputs!I$39)</f>
        <v>0</v>
      </c>
      <c r="BD1463">
        <f>IF(OR($D1463="51",$D1463="52",$D1463="61"),0,(AF1463/'Totals and Drop Down Lists'!AB$5)*Inputs!J$39)</f>
        <v>0</v>
      </c>
      <c r="BE1463">
        <f>IF(OR($D1463="51",$D1463="52",$D1463="61"),0,(AG1463/'Totals and Drop Down Lists'!AC$5)*Inputs!K$39)</f>
        <v>0</v>
      </c>
      <c r="BF1463">
        <f>IF(OR($D1463="51",$D1463="52",$D1463="61"),0,(AH1463/'Totals and Drop Down Lists'!AD$5)*Inputs!L$39)</f>
        <v>0</v>
      </c>
      <c r="BG1463" s="10">
        <f t="shared" si="199"/>
        <v>10621.518140498714</v>
      </c>
    </row>
    <row r="1464" spans="1:59" ht="28.8">
      <c r="A1464" s="1" t="s">
        <v>7461</v>
      </c>
      <c r="B1464" s="1" t="s">
        <v>2670</v>
      </c>
      <c r="C1464" s="1" t="s">
        <v>2831</v>
      </c>
      <c r="D1464" s="1" t="s">
        <v>25</v>
      </c>
      <c r="E1464" s="1" t="s">
        <v>2832</v>
      </c>
      <c r="F1464" s="2">
        <v>16997</v>
      </c>
      <c r="G1464" s="2">
        <v>180</v>
      </c>
      <c r="H1464" s="2">
        <v>0</v>
      </c>
      <c r="I1464" s="2">
        <v>4228</v>
      </c>
      <c r="J1464" s="2">
        <v>6605</v>
      </c>
      <c r="K1464" s="2">
        <v>1433</v>
      </c>
      <c r="L1464" s="2">
        <v>32</v>
      </c>
      <c r="M1464" s="2">
        <v>21</v>
      </c>
      <c r="N1464" s="2">
        <v>0</v>
      </c>
      <c r="O1464" s="2">
        <v>70</v>
      </c>
      <c r="P1464" s="2">
        <v>0</v>
      </c>
      <c r="Q1464" s="2">
        <v>0</v>
      </c>
      <c r="R1464" s="2">
        <v>725</v>
      </c>
      <c r="S1464" s="2">
        <v>610900</v>
      </c>
      <c r="T1464" s="2">
        <v>32204700</v>
      </c>
      <c r="U1464" s="2">
        <v>202</v>
      </c>
      <c r="V1464" s="2">
        <v>199</v>
      </c>
      <c r="W1464" s="2">
        <v>85</v>
      </c>
      <c r="X1464" s="2">
        <v>540</v>
      </c>
      <c r="Y1464" s="2">
        <v>40</v>
      </c>
      <c r="Z1464" s="2">
        <v>260</v>
      </c>
      <c r="AA1464" s="9">
        <f t="shared" si="200"/>
        <v>16997</v>
      </c>
      <c r="AB1464" s="9">
        <f t="shared" si="201"/>
        <v>4048</v>
      </c>
      <c r="AC1464" s="9">
        <f t="shared" si="202"/>
        <v>848</v>
      </c>
      <c r="AD1464" s="9">
        <f t="shared" si="203"/>
        <v>725</v>
      </c>
      <c r="AE1464" s="44">
        <f t="shared" si="204"/>
        <v>2.1712775640126147E-5</v>
      </c>
      <c r="AF1464" s="9">
        <f t="shared" si="205"/>
        <v>256</v>
      </c>
      <c r="AG1464" s="9">
        <f t="shared" si="198"/>
        <v>300</v>
      </c>
      <c r="AH1464" s="44">
        <f t="shared" si="206"/>
        <v>2.421841458736427E-5</v>
      </c>
      <c r="AI1464">
        <f>AA1464/'Totals and Drop Down Lists'!W$6*Inputs!E$37</f>
        <v>15418.665500326188</v>
      </c>
      <c r="AJ1464">
        <f>AB1464/'Totals and Drop Down Lists'!X$6*Inputs!F$37</f>
        <v>13319.487315800003</v>
      </c>
      <c r="AK1464">
        <f>AC1464/'Totals and Drop Down Lists'!Y$6*Inputs!G$37</f>
        <v>5590.302442795848</v>
      </c>
      <c r="AL1464">
        <f>AD1464/'Totals and Drop Down Lists'!Z$6*Inputs!H$37</f>
        <v>5812.6884207455696</v>
      </c>
      <c r="AM1464">
        <f>AE1464/'Totals and Drop Down Lists'!AA$6*Inputs!I$37</f>
        <v>2703.0093339170489</v>
      </c>
      <c r="AN1464">
        <f>AF1464/'Totals and Drop Down Lists'!AB$6*Inputs!J$37</f>
        <v>5108.9134439282543</v>
      </c>
      <c r="AO1464">
        <f>AG1464/'Totals and Drop Down Lists'!AC$6*Inputs!K$37</f>
        <v>5587.0728537274863</v>
      </c>
      <c r="AP1464">
        <f>AH1464/'Totals and Drop Down Lists'!AD$6*Inputs!L$37</f>
        <v>5699.3173021734756</v>
      </c>
      <c r="AQ1464">
        <f>IF(OR($D1464="51",$D1464="52",$D1464="61"),(AA1464/'Totals and Drop Down Lists'!W$4)*Inputs!E$38,0)</f>
        <v>0</v>
      </c>
      <c r="AR1464">
        <f>IF(OR($D1464="51",$D1464="52",$D1464="61"),(AB1464/'Totals and Drop Down Lists'!X$4)*Inputs!F$38,0)</f>
        <v>0</v>
      </c>
      <c r="AS1464">
        <f>IF(OR($D1464="51",$D1464="52",$D1464="61"),(AC1464/'Totals and Drop Down Lists'!Y$4)*Inputs!G$38,0)</f>
        <v>0</v>
      </c>
      <c r="AT1464">
        <f>IF(OR($D1464="51",$D1464="52",$D1464="61"),(AD1464/'Totals and Drop Down Lists'!Z$4)*Inputs!H$38,0)</f>
        <v>0</v>
      </c>
      <c r="AU1464">
        <f>IF(OR($D1464="51",$D1464="52",$D1464="61"),(AE1464/'Totals and Drop Down Lists'!AA$4)*Inputs!I$38,0)</f>
        <v>0</v>
      </c>
      <c r="AV1464">
        <f>IF(OR($D1464="51",$D1464="52",$D1464="61"),(AF1464/'Totals and Drop Down Lists'!AB$4)*Inputs!J$38,0)</f>
        <v>0</v>
      </c>
      <c r="AW1464">
        <f>IF(OR($D1464="51",$D1464="52",$D1464="61"),(AG1464/'Totals and Drop Down Lists'!AC$4)*Inputs!K$38,0)</f>
        <v>0</v>
      </c>
      <c r="AX1464">
        <f>IF(OR($D1464="51",$D1464="52",$D1464="61"),(AH1464/'Totals and Drop Down Lists'!AD$4)*Inputs!L$38,0)</f>
        <v>0</v>
      </c>
      <c r="AY1464">
        <f>IF(OR($D1464="51",$D1464="52",$D1464="61"),0,(AA1464/'Totals and Drop Down Lists'!W$5)*Inputs!E$39)</f>
        <v>0</v>
      </c>
      <c r="AZ1464">
        <f>IF(OR($D1464="51",$D1464="52",$D1464="61"),0,(AB1464/'Totals and Drop Down Lists'!X$5)*Inputs!F$39)</f>
        <v>0</v>
      </c>
      <c r="BA1464">
        <f>IF(OR($D1464="51",$D1464="52",$D1464="61"),0,(AC1464/'Totals and Drop Down Lists'!Y$5)*Inputs!G$39)</f>
        <v>0</v>
      </c>
      <c r="BB1464">
        <f>IF(OR($D1464="51",$D1464="52",$D1464="61"),0,(AD1464/'Totals and Drop Down Lists'!Z$5)*Inputs!H$39)</f>
        <v>0</v>
      </c>
      <c r="BC1464">
        <f>IF(OR($D1464="51",$D1464="52",$D1464="61"),0,(AE1464/'Totals and Drop Down Lists'!AA$5)*Inputs!I$39)</f>
        <v>0</v>
      </c>
      <c r="BD1464">
        <f>IF(OR($D1464="51",$D1464="52",$D1464="61"),0,(AF1464/'Totals and Drop Down Lists'!AB$5)*Inputs!J$39)</f>
        <v>0</v>
      </c>
      <c r="BE1464">
        <f>IF(OR($D1464="51",$D1464="52",$D1464="61"),0,(AG1464/'Totals and Drop Down Lists'!AC$5)*Inputs!K$39)</f>
        <v>0</v>
      </c>
      <c r="BF1464">
        <f>IF(OR($D1464="51",$D1464="52",$D1464="61"),0,(AH1464/'Totals and Drop Down Lists'!AD$5)*Inputs!L$39)</f>
        <v>0</v>
      </c>
      <c r="BG1464" s="10">
        <f t="shared" si="199"/>
        <v>59239.45661341388</v>
      </c>
    </row>
    <row r="1465" spans="1:59" ht="28.8">
      <c r="A1465" s="1" t="s">
        <v>7461</v>
      </c>
      <c r="B1465" s="1" t="s">
        <v>2670</v>
      </c>
      <c r="C1465" s="1" t="s">
        <v>2833</v>
      </c>
      <c r="D1465" s="1" t="s">
        <v>25</v>
      </c>
      <c r="E1465" s="1" t="s">
        <v>2834</v>
      </c>
      <c r="F1465" s="2">
        <v>23425</v>
      </c>
      <c r="G1465" s="2">
        <v>881</v>
      </c>
      <c r="H1465" s="2">
        <v>46</v>
      </c>
      <c r="I1465" s="2">
        <v>5925</v>
      </c>
      <c r="J1465" s="2">
        <v>8305</v>
      </c>
      <c r="K1465" s="2">
        <v>2893</v>
      </c>
      <c r="L1465" s="2">
        <v>74</v>
      </c>
      <c r="M1465" s="2">
        <v>8</v>
      </c>
      <c r="N1465" s="2">
        <v>0</v>
      </c>
      <c r="O1465" s="2">
        <v>74</v>
      </c>
      <c r="P1465" s="2">
        <v>0</v>
      </c>
      <c r="Q1465" s="2">
        <v>0</v>
      </c>
      <c r="R1465" s="2">
        <v>484</v>
      </c>
      <c r="S1465" s="2">
        <v>1474600</v>
      </c>
      <c r="T1465" s="2">
        <v>79327100</v>
      </c>
      <c r="U1465" s="2">
        <v>394</v>
      </c>
      <c r="V1465" s="2">
        <v>360</v>
      </c>
      <c r="W1465" s="2">
        <v>45</v>
      </c>
      <c r="X1465" s="2">
        <v>960</v>
      </c>
      <c r="Y1465" s="2">
        <v>170</v>
      </c>
      <c r="Z1465" s="2">
        <v>415</v>
      </c>
      <c r="AA1465" s="9">
        <f t="shared" si="200"/>
        <v>23425</v>
      </c>
      <c r="AB1465" s="9">
        <f t="shared" si="201"/>
        <v>4998</v>
      </c>
      <c r="AC1465" s="9">
        <f t="shared" si="202"/>
        <v>640</v>
      </c>
      <c r="AD1465" s="9">
        <f t="shared" si="203"/>
        <v>484</v>
      </c>
      <c r="AE1465" s="44">
        <f t="shared" si="204"/>
        <v>7.0380608352944897E-5</v>
      </c>
      <c r="AF1465" s="9">
        <f t="shared" si="205"/>
        <v>555</v>
      </c>
      <c r="AG1465" s="9">
        <f t="shared" si="198"/>
        <v>585</v>
      </c>
      <c r="AH1465" s="44">
        <f t="shared" si="206"/>
        <v>7.5825581444995301E-5</v>
      </c>
      <c r="AI1465">
        <f>AA1465/'Totals and Drop Down Lists'!W$6*Inputs!E$37</f>
        <v>21249.764037485496</v>
      </c>
      <c r="AJ1465">
        <f>AB1465/'Totals and Drop Down Lists'!X$6*Inputs!F$37</f>
        <v>16445.355139419073</v>
      </c>
      <c r="AK1465">
        <f>AC1465/'Totals and Drop Down Lists'!Y$6*Inputs!G$37</f>
        <v>4219.0961832421499</v>
      </c>
      <c r="AL1465">
        <f>AD1465/'Totals and Drop Down Lists'!Z$6*Inputs!H$37</f>
        <v>3880.4706146770422</v>
      </c>
      <c r="AM1465">
        <f>AE1465/'Totals and Drop Down Lists'!AA$6*Inputs!I$37</f>
        <v>8761.6362116872606</v>
      </c>
      <c r="AN1465">
        <f>AF1465/'Totals and Drop Down Lists'!AB$6*Inputs!J$37</f>
        <v>11075.964692891332</v>
      </c>
      <c r="AO1465">
        <f>AG1465/'Totals and Drop Down Lists'!AC$6*Inputs!K$37</f>
        <v>10894.792064768597</v>
      </c>
      <c r="AP1465">
        <f>AH1465/'Totals and Drop Down Lists'!AD$6*Inputs!L$37</f>
        <v>17844.027185094852</v>
      </c>
      <c r="AQ1465">
        <f>IF(OR($D1465="51",$D1465="52",$D1465="61"),(AA1465/'Totals and Drop Down Lists'!W$4)*Inputs!E$38,0)</f>
        <v>0</v>
      </c>
      <c r="AR1465">
        <f>IF(OR($D1465="51",$D1465="52",$D1465="61"),(AB1465/'Totals and Drop Down Lists'!X$4)*Inputs!F$38,0)</f>
        <v>0</v>
      </c>
      <c r="AS1465">
        <f>IF(OR($D1465="51",$D1465="52",$D1465="61"),(AC1465/'Totals and Drop Down Lists'!Y$4)*Inputs!G$38,0)</f>
        <v>0</v>
      </c>
      <c r="AT1465">
        <f>IF(OR($D1465="51",$D1465="52",$D1465="61"),(AD1465/'Totals and Drop Down Lists'!Z$4)*Inputs!H$38,0)</f>
        <v>0</v>
      </c>
      <c r="AU1465">
        <f>IF(OR($D1465="51",$D1465="52",$D1465="61"),(AE1465/'Totals and Drop Down Lists'!AA$4)*Inputs!I$38,0)</f>
        <v>0</v>
      </c>
      <c r="AV1465">
        <f>IF(OR($D1465="51",$D1465="52",$D1465="61"),(AF1465/'Totals and Drop Down Lists'!AB$4)*Inputs!J$38,0)</f>
        <v>0</v>
      </c>
      <c r="AW1465">
        <f>IF(OR($D1465="51",$D1465="52",$D1465="61"),(AG1465/'Totals and Drop Down Lists'!AC$4)*Inputs!K$38,0)</f>
        <v>0</v>
      </c>
      <c r="AX1465">
        <f>IF(OR($D1465="51",$D1465="52",$D1465="61"),(AH1465/'Totals and Drop Down Lists'!AD$4)*Inputs!L$38,0)</f>
        <v>0</v>
      </c>
      <c r="AY1465">
        <f>IF(OR($D1465="51",$D1465="52",$D1465="61"),0,(AA1465/'Totals and Drop Down Lists'!W$5)*Inputs!E$39)</f>
        <v>0</v>
      </c>
      <c r="AZ1465">
        <f>IF(OR($D1465="51",$D1465="52",$D1465="61"),0,(AB1465/'Totals and Drop Down Lists'!X$5)*Inputs!F$39)</f>
        <v>0</v>
      </c>
      <c r="BA1465">
        <f>IF(OR($D1465="51",$D1465="52",$D1465="61"),0,(AC1465/'Totals and Drop Down Lists'!Y$5)*Inputs!G$39)</f>
        <v>0</v>
      </c>
      <c r="BB1465">
        <f>IF(OR($D1465="51",$D1465="52",$D1465="61"),0,(AD1465/'Totals and Drop Down Lists'!Z$5)*Inputs!H$39)</f>
        <v>0</v>
      </c>
      <c r="BC1465">
        <f>IF(OR($D1465="51",$D1465="52",$D1465="61"),0,(AE1465/'Totals and Drop Down Lists'!AA$5)*Inputs!I$39)</f>
        <v>0</v>
      </c>
      <c r="BD1465">
        <f>IF(OR($D1465="51",$D1465="52",$D1465="61"),0,(AF1465/'Totals and Drop Down Lists'!AB$5)*Inputs!J$39)</f>
        <v>0</v>
      </c>
      <c r="BE1465">
        <f>IF(OR($D1465="51",$D1465="52",$D1465="61"),0,(AG1465/'Totals and Drop Down Lists'!AC$5)*Inputs!K$39)</f>
        <v>0</v>
      </c>
      <c r="BF1465">
        <f>IF(OR($D1465="51",$D1465="52",$D1465="61"),0,(AH1465/'Totals and Drop Down Lists'!AD$5)*Inputs!L$39)</f>
        <v>0</v>
      </c>
      <c r="BG1465" s="10">
        <f t="shared" si="199"/>
        <v>94371.106129265798</v>
      </c>
    </row>
    <row r="1466" spans="1:59" ht="28.8">
      <c r="A1466" s="1" t="s">
        <v>7461</v>
      </c>
      <c r="B1466" s="1" t="s">
        <v>2670</v>
      </c>
      <c r="C1466" s="1" t="s">
        <v>975</v>
      </c>
      <c r="D1466" s="1" t="s">
        <v>25</v>
      </c>
      <c r="E1466" s="1" t="s">
        <v>2835</v>
      </c>
      <c r="F1466" s="2">
        <v>17636</v>
      </c>
      <c r="G1466" s="2">
        <v>150</v>
      </c>
      <c r="H1466" s="2">
        <v>0</v>
      </c>
      <c r="I1466" s="2">
        <v>4763</v>
      </c>
      <c r="J1466" s="2">
        <v>7270</v>
      </c>
      <c r="K1466" s="2">
        <v>1859</v>
      </c>
      <c r="L1466" s="2">
        <v>35</v>
      </c>
      <c r="M1466" s="2">
        <v>5</v>
      </c>
      <c r="N1466" s="2">
        <v>0</v>
      </c>
      <c r="O1466" s="2">
        <v>12</v>
      </c>
      <c r="P1466" s="2">
        <v>11</v>
      </c>
      <c r="Q1466" s="2">
        <v>39</v>
      </c>
      <c r="R1466" s="2">
        <v>393</v>
      </c>
      <c r="S1466" s="2">
        <v>822700</v>
      </c>
      <c r="T1466" s="2">
        <v>46050800</v>
      </c>
      <c r="U1466" s="2">
        <v>151</v>
      </c>
      <c r="V1466" s="2">
        <v>233</v>
      </c>
      <c r="W1466" s="2">
        <v>64</v>
      </c>
      <c r="X1466" s="2">
        <v>704</v>
      </c>
      <c r="Y1466" s="2">
        <v>79</v>
      </c>
      <c r="Z1466" s="2">
        <v>439</v>
      </c>
      <c r="AA1466" s="9">
        <f t="shared" si="200"/>
        <v>17636</v>
      </c>
      <c r="AB1466" s="9">
        <f t="shared" si="201"/>
        <v>4613</v>
      </c>
      <c r="AC1466" s="9">
        <f t="shared" si="202"/>
        <v>495</v>
      </c>
      <c r="AD1466" s="9">
        <f t="shared" si="203"/>
        <v>393</v>
      </c>
      <c r="AE1466" s="44">
        <f t="shared" si="204"/>
        <v>3.3198629425280129E-5</v>
      </c>
      <c r="AF1466" s="9">
        <f t="shared" si="205"/>
        <v>407</v>
      </c>
      <c r="AG1466" s="9">
        <f t="shared" si="198"/>
        <v>518</v>
      </c>
      <c r="AH1466" s="44">
        <f t="shared" si="206"/>
        <v>4.9286255599165506E-5</v>
      </c>
      <c r="AI1466">
        <f>AA1466/'Totals and Drop Down Lists'!W$6*Inputs!E$37</f>
        <v>15998.32822049495</v>
      </c>
      <c r="AJ1466">
        <f>AB1466/'Totals and Drop Down Lists'!X$6*Inputs!F$37</f>
        <v>15178.55607405766</v>
      </c>
      <c r="AK1466">
        <f>AC1466/'Totals and Drop Down Lists'!Y$6*Inputs!G$37</f>
        <v>3263.2072042263503</v>
      </c>
      <c r="AL1466">
        <f>AD1466/'Totals and Drop Down Lists'!Z$6*Inputs!H$37</f>
        <v>3150.8779991075985</v>
      </c>
      <c r="AM1466">
        <f>AE1466/'Totals and Drop Down Lists'!AA$6*Inputs!I$37</f>
        <v>4132.8758099424658</v>
      </c>
      <c r="AN1466">
        <f>AF1466/'Totals and Drop Down Lists'!AB$6*Inputs!J$37</f>
        <v>8122.3741081203107</v>
      </c>
      <c r="AO1466">
        <f>AG1466/'Totals and Drop Down Lists'!AC$6*Inputs!K$37</f>
        <v>9647.0124607694597</v>
      </c>
      <c r="AP1466">
        <f>AH1466/'Totals and Drop Down Lists'!AD$6*Inputs!L$37</f>
        <v>11598.530047554153</v>
      </c>
      <c r="AQ1466">
        <f>IF(OR($D1466="51",$D1466="52",$D1466="61"),(AA1466/'Totals and Drop Down Lists'!W$4)*Inputs!E$38,0)</f>
        <v>0</v>
      </c>
      <c r="AR1466">
        <f>IF(OR($D1466="51",$D1466="52",$D1466="61"),(AB1466/'Totals and Drop Down Lists'!X$4)*Inputs!F$38,0)</f>
        <v>0</v>
      </c>
      <c r="AS1466">
        <f>IF(OR($D1466="51",$D1466="52",$D1466="61"),(AC1466/'Totals and Drop Down Lists'!Y$4)*Inputs!G$38,0)</f>
        <v>0</v>
      </c>
      <c r="AT1466">
        <f>IF(OR($D1466="51",$D1466="52",$D1466="61"),(AD1466/'Totals and Drop Down Lists'!Z$4)*Inputs!H$38,0)</f>
        <v>0</v>
      </c>
      <c r="AU1466">
        <f>IF(OR($D1466="51",$D1466="52",$D1466="61"),(AE1466/'Totals and Drop Down Lists'!AA$4)*Inputs!I$38,0)</f>
        <v>0</v>
      </c>
      <c r="AV1466">
        <f>IF(OR($D1466="51",$D1466="52",$D1466="61"),(AF1466/'Totals and Drop Down Lists'!AB$4)*Inputs!J$38,0)</f>
        <v>0</v>
      </c>
      <c r="AW1466">
        <f>IF(OR($D1466="51",$D1466="52",$D1466="61"),(AG1466/'Totals and Drop Down Lists'!AC$4)*Inputs!K$38,0)</f>
        <v>0</v>
      </c>
      <c r="AX1466">
        <f>IF(OR($D1466="51",$D1466="52",$D1466="61"),(AH1466/'Totals and Drop Down Lists'!AD$4)*Inputs!L$38,0)</f>
        <v>0</v>
      </c>
      <c r="AY1466">
        <f>IF(OR($D1466="51",$D1466="52",$D1466="61"),0,(AA1466/'Totals and Drop Down Lists'!W$5)*Inputs!E$39)</f>
        <v>0</v>
      </c>
      <c r="AZ1466">
        <f>IF(OR($D1466="51",$D1466="52",$D1466="61"),0,(AB1466/'Totals and Drop Down Lists'!X$5)*Inputs!F$39)</f>
        <v>0</v>
      </c>
      <c r="BA1466">
        <f>IF(OR($D1466="51",$D1466="52",$D1466="61"),0,(AC1466/'Totals and Drop Down Lists'!Y$5)*Inputs!G$39)</f>
        <v>0</v>
      </c>
      <c r="BB1466">
        <f>IF(OR($D1466="51",$D1466="52",$D1466="61"),0,(AD1466/'Totals and Drop Down Lists'!Z$5)*Inputs!H$39)</f>
        <v>0</v>
      </c>
      <c r="BC1466">
        <f>IF(OR($D1466="51",$D1466="52",$D1466="61"),0,(AE1466/'Totals and Drop Down Lists'!AA$5)*Inputs!I$39)</f>
        <v>0</v>
      </c>
      <c r="BD1466">
        <f>IF(OR($D1466="51",$D1466="52",$D1466="61"),0,(AF1466/'Totals and Drop Down Lists'!AB$5)*Inputs!J$39)</f>
        <v>0</v>
      </c>
      <c r="BE1466">
        <f>IF(OR($D1466="51",$D1466="52",$D1466="61"),0,(AG1466/'Totals and Drop Down Lists'!AC$5)*Inputs!K$39)</f>
        <v>0</v>
      </c>
      <c r="BF1466">
        <f>IF(OR($D1466="51",$D1466="52",$D1466="61"),0,(AH1466/'Totals and Drop Down Lists'!AD$5)*Inputs!L$39)</f>
        <v>0</v>
      </c>
      <c r="BG1466" s="10">
        <f t="shared" si="199"/>
        <v>71091.761924272956</v>
      </c>
    </row>
    <row r="1467" spans="1:59" ht="28.8">
      <c r="A1467" s="1" t="s">
        <v>7461</v>
      </c>
      <c r="B1467" s="1" t="s">
        <v>2670</v>
      </c>
      <c r="C1467" s="1" t="s">
        <v>1064</v>
      </c>
      <c r="D1467" s="1" t="s">
        <v>25</v>
      </c>
      <c r="E1467" s="1" t="s">
        <v>2836</v>
      </c>
      <c r="F1467" s="2">
        <v>48149</v>
      </c>
      <c r="G1467" s="2">
        <v>196</v>
      </c>
      <c r="H1467" s="2">
        <v>37</v>
      </c>
      <c r="I1467" s="2">
        <v>5772</v>
      </c>
      <c r="J1467" s="2">
        <v>17989</v>
      </c>
      <c r="K1467" s="2">
        <v>5028</v>
      </c>
      <c r="L1467" s="2">
        <v>98</v>
      </c>
      <c r="M1467" s="2">
        <v>19</v>
      </c>
      <c r="N1467" s="2">
        <v>1</v>
      </c>
      <c r="O1467" s="2">
        <v>287</v>
      </c>
      <c r="P1467" s="2">
        <v>53</v>
      </c>
      <c r="Q1467" s="2">
        <v>0</v>
      </c>
      <c r="R1467" s="2">
        <v>1838</v>
      </c>
      <c r="S1467" s="2">
        <v>3420800</v>
      </c>
      <c r="T1467" s="2">
        <v>193566000</v>
      </c>
      <c r="U1467" s="2">
        <v>286</v>
      </c>
      <c r="V1467" s="2">
        <v>739</v>
      </c>
      <c r="W1467" s="2">
        <v>0</v>
      </c>
      <c r="X1467" s="2">
        <v>1489</v>
      </c>
      <c r="Y1467" s="2">
        <v>214</v>
      </c>
      <c r="Z1467" s="2">
        <v>868</v>
      </c>
      <c r="AA1467" s="9">
        <f t="shared" si="200"/>
        <v>48149</v>
      </c>
      <c r="AB1467" s="9">
        <f t="shared" si="201"/>
        <v>5539</v>
      </c>
      <c r="AC1467" s="9">
        <f t="shared" si="202"/>
        <v>2296</v>
      </c>
      <c r="AD1467" s="9">
        <f t="shared" si="203"/>
        <v>1838</v>
      </c>
      <c r="AE1467" s="44">
        <f t="shared" si="204"/>
        <v>9.8147513648484566E-5</v>
      </c>
      <c r="AF1467" s="9">
        <f t="shared" si="205"/>
        <v>750</v>
      </c>
      <c r="AG1467" s="9">
        <f t="shared" si="198"/>
        <v>1082</v>
      </c>
      <c r="AH1467" s="44">
        <f t="shared" si="206"/>
        <v>1.1252955314716241E-4</v>
      </c>
      <c r="AI1467">
        <f>AA1467/'Totals and Drop Down Lists'!W$6*Inputs!E$37</f>
        <v>43677.90346385866</v>
      </c>
      <c r="AJ1467">
        <f>AB1467/'Totals and Drop Down Lists'!X$6*Inputs!F$37</f>
        <v>18225.454605290568</v>
      </c>
      <c r="AK1467">
        <f>AC1467/'Totals and Drop Down Lists'!Y$6*Inputs!G$37</f>
        <v>15136.007557381214</v>
      </c>
      <c r="AL1467">
        <f>AD1467/'Totals and Drop Down Lists'!Z$6*Inputs!H$37</f>
        <v>14736.167334248768</v>
      </c>
      <c r="AM1467">
        <f>AE1467/'Totals and Drop Down Lists'!AA$6*Inputs!I$37</f>
        <v>12218.320213392279</v>
      </c>
      <c r="AN1467">
        <f>AF1467/'Totals and Drop Down Lists'!AB$6*Inputs!J$37</f>
        <v>14967.519855258555</v>
      </c>
      <c r="AO1467">
        <f>AG1467/'Totals and Drop Down Lists'!AC$6*Inputs!K$37</f>
        <v>20150.709425777135</v>
      </c>
      <c r="AP1467">
        <f>AH1467/'Totals and Drop Down Lists'!AD$6*Inputs!L$37</f>
        <v>26481.56950753029</v>
      </c>
      <c r="AQ1467">
        <f>IF(OR($D1467="51",$D1467="52",$D1467="61"),(AA1467/'Totals and Drop Down Lists'!W$4)*Inputs!E$38,0)</f>
        <v>0</v>
      </c>
      <c r="AR1467">
        <f>IF(OR($D1467="51",$D1467="52",$D1467="61"),(AB1467/'Totals and Drop Down Lists'!X$4)*Inputs!F$38,0)</f>
        <v>0</v>
      </c>
      <c r="AS1467">
        <f>IF(OR($D1467="51",$D1467="52",$D1467="61"),(AC1467/'Totals and Drop Down Lists'!Y$4)*Inputs!G$38,0)</f>
        <v>0</v>
      </c>
      <c r="AT1467">
        <f>IF(OR($D1467="51",$D1467="52",$D1467="61"),(AD1467/'Totals and Drop Down Lists'!Z$4)*Inputs!H$38,0)</f>
        <v>0</v>
      </c>
      <c r="AU1467">
        <f>IF(OR($D1467="51",$D1467="52",$D1467="61"),(AE1467/'Totals and Drop Down Lists'!AA$4)*Inputs!I$38,0)</f>
        <v>0</v>
      </c>
      <c r="AV1467">
        <f>IF(OR($D1467="51",$D1467="52",$D1467="61"),(AF1467/'Totals and Drop Down Lists'!AB$4)*Inputs!J$38,0)</f>
        <v>0</v>
      </c>
      <c r="AW1467">
        <f>IF(OR($D1467="51",$D1467="52",$D1467="61"),(AG1467/'Totals and Drop Down Lists'!AC$4)*Inputs!K$38,0)</f>
        <v>0</v>
      </c>
      <c r="AX1467">
        <f>IF(OR($D1467="51",$D1467="52",$D1467="61"),(AH1467/'Totals and Drop Down Lists'!AD$4)*Inputs!L$38,0)</f>
        <v>0</v>
      </c>
      <c r="AY1467">
        <f>IF(OR($D1467="51",$D1467="52",$D1467="61"),0,(AA1467/'Totals and Drop Down Lists'!W$5)*Inputs!E$39)</f>
        <v>0</v>
      </c>
      <c r="AZ1467">
        <f>IF(OR($D1467="51",$D1467="52",$D1467="61"),0,(AB1467/'Totals and Drop Down Lists'!X$5)*Inputs!F$39)</f>
        <v>0</v>
      </c>
      <c r="BA1467">
        <f>IF(OR($D1467="51",$D1467="52",$D1467="61"),0,(AC1467/'Totals and Drop Down Lists'!Y$5)*Inputs!G$39)</f>
        <v>0</v>
      </c>
      <c r="BB1467">
        <f>IF(OR($D1467="51",$D1467="52",$D1467="61"),0,(AD1467/'Totals and Drop Down Lists'!Z$5)*Inputs!H$39)</f>
        <v>0</v>
      </c>
      <c r="BC1467">
        <f>IF(OR($D1467="51",$D1467="52",$D1467="61"),0,(AE1467/'Totals and Drop Down Lists'!AA$5)*Inputs!I$39)</f>
        <v>0</v>
      </c>
      <c r="BD1467">
        <f>IF(OR($D1467="51",$D1467="52",$D1467="61"),0,(AF1467/'Totals and Drop Down Lists'!AB$5)*Inputs!J$39)</f>
        <v>0</v>
      </c>
      <c r="BE1467">
        <f>IF(OR($D1467="51",$D1467="52",$D1467="61"),0,(AG1467/'Totals and Drop Down Lists'!AC$5)*Inputs!K$39)</f>
        <v>0</v>
      </c>
      <c r="BF1467">
        <f>IF(OR($D1467="51",$D1467="52",$D1467="61"),0,(AH1467/'Totals and Drop Down Lists'!AD$5)*Inputs!L$39)</f>
        <v>0</v>
      </c>
      <c r="BG1467" s="10">
        <f t="shared" si="199"/>
        <v>165593.65196273744</v>
      </c>
    </row>
    <row r="1468" spans="1:59" ht="28.8">
      <c r="A1468" s="1" t="s">
        <v>7461</v>
      </c>
      <c r="B1468" s="1" t="s">
        <v>2670</v>
      </c>
      <c r="C1468" s="1" t="s">
        <v>442</v>
      </c>
      <c r="D1468" s="1" t="s">
        <v>25</v>
      </c>
      <c r="E1468" s="1" t="s">
        <v>2837</v>
      </c>
      <c r="F1468" s="2">
        <v>42911</v>
      </c>
      <c r="G1468" s="2">
        <v>214</v>
      </c>
      <c r="H1468" s="2">
        <v>40</v>
      </c>
      <c r="I1468" s="2">
        <v>5118</v>
      </c>
      <c r="J1468" s="2">
        <v>15469</v>
      </c>
      <c r="K1468" s="2">
        <v>4517</v>
      </c>
      <c r="L1468" s="2">
        <v>69</v>
      </c>
      <c r="M1468" s="2">
        <v>0</v>
      </c>
      <c r="N1468" s="2">
        <v>0</v>
      </c>
      <c r="O1468" s="2">
        <v>370</v>
      </c>
      <c r="P1468" s="2">
        <v>85</v>
      </c>
      <c r="Q1468" s="2">
        <v>0</v>
      </c>
      <c r="R1468" s="2">
        <v>1614</v>
      </c>
      <c r="S1468" s="2">
        <v>3417400</v>
      </c>
      <c r="T1468" s="2">
        <v>200929600</v>
      </c>
      <c r="U1468" s="2">
        <v>336</v>
      </c>
      <c r="V1468" s="2">
        <v>325</v>
      </c>
      <c r="W1468" s="2">
        <v>15</v>
      </c>
      <c r="X1468" s="2">
        <v>1140</v>
      </c>
      <c r="Y1468" s="2">
        <v>280</v>
      </c>
      <c r="Z1468" s="2">
        <v>624</v>
      </c>
      <c r="AA1468" s="9">
        <f t="shared" si="200"/>
        <v>42911</v>
      </c>
      <c r="AB1468" s="9">
        <f t="shared" si="201"/>
        <v>4864</v>
      </c>
      <c r="AC1468" s="9">
        <f t="shared" si="202"/>
        <v>2138</v>
      </c>
      <c r="AD1468" s="9">
        <f t="shared" si="203"/>
        <v>1614</v>
      </c>
      <c r="AE1468" s="44">
        <f t="shared" si="204"/>
        <v>9.2115715036893256E-5</v>
      </c>
      <c r="AF1468" s="9">
        <f t="shared" si="205"/>
        <v>800</v>
      </c>
      <c r="AG1468" s="9">
        <f t="shared" si="198"/>
        <v>904</v>
      </c>
      <c r="AH1468" s="44">
        <f t="shared" si="206"/>
        <v>9.8221682211929059E-5</v>
      </c>
      <c r="AI1468">
        <f>AA1468/'Totals and Drop Down Lists'!W$6*Inputs!E$37</f>
        <v>38926.302011207692</v>
      </c>
      <c r="AJ1468">
        <f>AB1468/'Totals and Drop Down Lists'!X$6*Inputs!F$37</f>
        <v>16004.443256929648</v>
      </c>
      <c r="AK1468">
        <f>AC1468/'Totals and Drop Down Lists'!Y$6*Inputs!G$37</f>
        <v>14094.418187143308</v>
      </c>
      <c r="AL1468">
        <f>AD1468/'Totals and Drop Down Lists'!Z$6*Inputs!H$37</f>
        <v>12940.247049770136</v>
      </c>
      <c r="AM1468">
        <f>AE1468/'Totals and Drop Down Lists'!AA$6*Inputs!I$37</f>
        <v>11467.425522742562</v>
      </c>
      <c r="AN1468">
        <f>AF1468/'Totals and Drop Down Lists'!AB$6*Inputs!J$37</f>
        <v>15965.354512275795</v>
      </c>
      <c r="AO1468">
        <f>AG1468/'Totals and Drop Down Lists'!AC$6*Inputs!K$37</f>
        <v>16835.712865898822</v>
      </c>
      <c r="AP1468">
        <f>AH1468/'Totals and Drop Down Lists'!AD$6*Inputs!L$37</f>
        <v>23114.499541646321</v>
      </c>
      <c r="AQ1468">
        <f>IF(OR($D1468="51",$D1468="52",$D1468="61"),(AA1468/'Totals and Drop Down Lists'!W$4)*Inputs!E$38,0)</f>
        <v>0</v>
      </c>
      <c r="AR1468">
        <f>IF(OR($D1468="51",$D1468="52",$D1468="61"),(AB1468/'Totals and Drop Down Lists'!X$4)*Inputs!F$38,0)</f>
        <v>0</v>
      </c>
      <c r="AS1468">
        <f>IF(OR($D1468="51",$D1468="52",$D1468="61"),(AC1468/'Totals and Drop Down Lists'!Y$4)*Inputs!G$38,0)</f>
        <v>0</v>
      </c>
      <c r="AT1468">
        <f>IF(OR($D1468="51",$D1468="52",$D1468="61"),(AD1468/'Totals and Drop Down Lists'!Z$4)*Inputs!H$38,0)</f>
        <v>0</v>
      </c>
      <c r="AU1468">
        <f>IF(OR($D1468="51",$D1468="52",$D1468="61"),(AE1468/'Totals and Drop Down Lists'!AA$4)*Inputs!I$38,0)</f>
        <v>0</v>
      </c>
      <c r="AV1468">
        <f>IF(OR($D1468="51",$D1468="52",$D1468="61"),(AF1468/'Totals and Drop Down Lists'!AB$4)*Inputs!J$38,0)</f>
        <v>0</v>
      </c>
      <c r="AW1468">
        <f>IF(OR($D1468="51",$D1468="52",$D1468="61"),(AG1468/'Totals and Drop Down Lists'!AC$4)*Inputs!K$38,0)</f>
        <v>0</v>
      </c>
      <c r="AX1468">
        <f>IF(OR($D1468="51",$D1468="52",$D1468="61"),(AH1468/'Totals and Drop Down Lists'!AD$4)*Inputs!L$38,0)</f>
        <v>0</v>
      </c>
      <c r="AY1468">
        <f>IF(OR($D1468="51",$D1468="52",$D1468="61"),0,(AA1468/'Totals and Drop Down Lists'!W$5)*Inputs!E$39)</f>
        <v>0</v>
      </c>
      <c r="AZ1468">
        <f>IF(OR($D1468="51",$D1468="52",$D1468="61"),0,(AB1468/'Totals and Drop Down Lists'!X$5)*Inputs!F$39)</f>
        <v>0</v>
      </c>
      <c r="BA1468">
        <f>IF(OR($D1468="51",$D1468="52",$D1468="61"),0,(AC1468/'Totals and Drop Down Lists'!Y$5)*Inputs!G$39)</f>
        <v>0</v>
      </c>
      <c r="BB1468">
        <f>IF(OR($D1468="51",$D1468="52",$D1468="61"),0,(AD1468/'Totals and Drop Down Lists'!Z$5)*Inputs!H$39)</f>
        <v>0</v>
      </c>
      <c r="BC1468">
        <f>IF(OR($D1468="51",$D1468="52",$D1468="61"),0,(AE1468/'Totals and Drop Down Lists'!AA$5)*Inputs!I$39)</f>
        <v>0</v>
      </c>
      <c r="BD1468">
        <f>IF(OR($D1468="51",$D1468="52",$D1468="61"),0,(AF1468/'Totals and Drop Down Lists'!AB$5)*Inputs!J$39)</f>
        <v>0</v>
      </c>
      <c r="BE1468">
        <f>IF(OR($D1468="51",$D1468="52",$D1468="61"),0,(AG1468/'Totals and Drop Down Lists'!AC$5)*Inputs!K$39)</f>
        <v>0</v>
      </c>
      <c r="BF1468">
        <f>IF(OR($D1468="51",$D1468="52",$D1468="61"),0,(AH1468/'Totals and Drop Down Lists'!AD$5)*Inputs!L$39)</f>
        <v>0</v>
      </c>
      <c r="BG1468" s="10">
        <f t="shared" si="199"/>
        <v>149348.40294761429</v>
      </c>
    </row>
    <row r="1469" spans="1:59" ht="28.8">
      <c r="A1469" s="1" t="s">
        <v>7461</v>
      </c>
      <c r="B1469" s="1" t="s">
        <v>2670</v>
      </c>
      <c r="C1469" s="1" t="s">
        <v>2838</v>
      </c>
      <c r="D1469" s="1" t="s">
        <v>25</v>
      </c>
      <c r="E1469" s="1" t="s">
        <v>2839</v>
      </c>
      <c r="F1469" s="2">
        <v>17443</v>
      </c>
      <c r="G1469" s="2">
        <v>60</v>
      </c>
      <c r="H1469" s="2">
        <v>18</v>
      </c>
      <c r="I1469" s="2">
        <v>3443</v>
      </c>
      <c r="J1469" s="2">
        <v>6737</v>
      </c>
      <c r="K1469" s="2">
        <v>2280</v>
      </c>
      <c r="L1469" s="2">
        <v>40</v>
      </c>
      <c r="M1469" s="2">
        <v>7</v>
      </c>
      <c r="N1469" s="2">
        <v>6</v>
      </c>
      <c r="O1469" s="2">
        <v>145</v>
      </c>
      <c r="P1469" s="2">
        <v>0</v>
      </c>
      <c r="Q1469" s="2">
        <v>0</v>
      </c>
      <c r="R1469" s="2">
        <v>970</v>
      </c>
      <c r="S1469" s="2">
        <v>1311200</v>
      </c>
      <c r="T1469" s="2">
        <v>63566500</v>
      </c>
      <c r="U1469" s="2">
        <v>243</v>
      </c>
      <c r="V1469" s="2">
        <v>135</v>
      </c>
      <c r="W1469" s="2">
        <v>25</v>
      </c>
      <c r="X1469" s="2">
        <v>559</v>
      </c>
      <c r="Y1469" s="2">
        <v>70</v>
      </c>
      <c r="Z1469" s="2">
        <v>349</v>
      </c>
      <c r="AA1469" s="9">
        <f t="shared" si="200"/>
        <v>17443</v>
      </c>
      <c r="AB1469" s="9">
        <f t="shared" si="201"/>
        <v>3365</v>
      </c>
      <c r="AC1469" s="9">
        <f t="shared" si="202"/>
        <v>1168</v>
      </c>
      <c r="AD1469" s="9">
        <f t="shared" si="203"/>
        <v>970</v>
      </c>
      <c r="AE1469" s="44">
        <f t="shared" si="204"/>
        <v>5.3888852089200329E-5</v>
      </c>
      <c r="AF1469" s="9">
        <f t="shared" si="205"/>
        <v>399</v>
      </c>
      <c r="AG1469" s="9">
        <f t="shared" si="198"/>
        <v>419</v>
      </c>
      <c r="AH1469" s="44">
        <f t="shared" si="206"/>
        <v>5.2763477246274241E-5</v>
      </c>
      <c r="AI1469">
        <f>AA1469/'Totals and Drop Down Lists'!W$6*Inputs!E$37</f>
        <v>15823.250121915027</v>
      </c>
      <c r="AJ1469">
        <f>AB1469/'Totals and Drop Down Lists'!X$6*Inputs!F$37</f>
        <v>11072.152869977028</v>
      </c>
      <c r="AK1469">
        <f>AC1469/'Totals and Drop Down Lists'!Y$6*Inputs!G$37</f>
        <v>7699.8505344169234</v>
      </c>
      <c r="AL1469">
        <f>AD1469/'Totals and Drop Down Lists'!Z$6*Inputs!H$37</f>
        <v>7776.976231894072</v>
      </c>
      <c r="AM1469">
        <f>AE1469/'Totals and Drop Down Lists'!AA$6*Inputs!I$37</f>
        <v>6708.5881881445857</v>
      </c>
      <c r="AN1469">
        <f>AF1469/'Totals and Drop Down Lists'!AB$6*Inputs!J$37</f>
        <v>7962.7205629975524</v>
      </c>
      <c r="AO1469">
        <f>AG1469/'Totals and Drop Down Lists'!AC$6*Inputs!K$37</f>
        <v>7803.2784190393886</v>
      </c>
      <c r="AP1469">
        <f>AH1469/'Totals and Drop Down Lists'!AD$6*Inputs!L$37</f>
        <v>12416.82430151406</v>
      </c>
      <c r="AQ1469">
        <f>IF(OR($D1469="51",$D1469="52",$D1469="61"),(AA1469/'Totals and Drop Down Lists'!W$4)*Inputs!E$38,0)</f>
        <v>0</v>
      </c>
      <c r="AR1469">
        <f>IF(OR($D1469="51",$D1469="52",$D1469="61"),(AB1469/'Totals and Drop Down Lists'!X$4)*Inputs!F$38,0)</f>
        <v>0</v>
      </c>
      <c r="AS1469">
        <f>IF(OR($D1469="51",$D1469="52",$D1469="61"),(AC1469/'Totals and Drop Down Lists'!Y$4)*Inputs!G$38,0)</f>
        <v>0</v>
      </c>
      <c r="AT1469">
        <f>IF(OR($D1469="51",$D1469="52",$D1469="61"),(AD1469/'Totals and Drop Down Lists'!Z$4)*Inputs!H$38,0)</f>
        <v>0</v>
      </c>
      <c r="AU1469">
        <f>IF(OR($D1469="51",$D1469="52",$D1469="61"),(AE1469/'Totals and Drop Down Lists'!AA$4)*Inputs!I$38,0)</f>
        <v>0</v>
      </c>
      <c r="AV1469">
        <f>IF(OR($D1469="51",$D1469="52",$D1469="61"),(AF1469/'Totals and Drop Down Lists'!AB$4)*Inputs!J$38,0)</f>
        <v>0</v>
      </c>
      <c r="AW1469">
        <f>IF(OR($D1469="51",$D1469="52",$D1469="61"),(AG1469/'Totals and Drop Down Lists'!AC$4)*Inputs!K$38,0)</f>
        <v>0</v>
      </c>
      <c r="AX1469">
        <f>IF(OR($D1469="51",$D1469="52",$D1469="61"),(AH1469/'Totals and Drop Down Lists'!AD$4)*Inputs!L$38,0)</f>
        <v>0</v>
      </c>
      <c r="AY1469">
        <f>IF(OR($D1469="51",$D1469="52",$D1469="61"),0,(AA1469/'Totals and Drop Down Lists'!W$5)*Inputs!E$39)</f>
        <v>0</v>
      </c>
      <c r="AZ1469">
        <f>IF(OR($D1469="51",$D1469="52",$D1469="61"),0,(AB1469/'Totals and Drop Down Lists'!X$5)*Inputs!F$39)</f>
        <v>0</v>
      </c>
      <c r="BA1469">
        <f>IF(OR($D1469="51",$D1469="52",$D1469="61"),0,(AC1469/'Totals and Drop Down Lists'!Y$5)*Inputs!G$39)</f>
        <v>0</v>
      </c>
      <c r="BB1469">
        <f>IF(OR($D1469="51",$D1469="52",$D1469="61"),0,(AD1469/'Totals and Drop Down Lists'!Z$5)*Inputs!H$39)</f>
        <v>0</v>
      </c>
      <c r="BC1469">
        <f>IF(OR($D1469="51",$D1469="52",$D1469="61"),0,(AE1469/'Totals and Drop Down Lists'!AA$5)*Inputs!I$39)</f>
        <v>0</v>
      </c>
      <c r="BD1469">
        <f>IF(OR($D1469="51",$D1469="52",$D1469="61"),0,(AF1469/'Totals and Drop Down Lists'!AB$5)*Inputs!J$39)</f>
        <v>0</v>
      </c>
      <c r="BE1469">
        <f>IF(OR($D1469="51",$D1469="52",$D1469="61"),0,(AG1469/'Totals and Drop Down Lists'!AC$5)*Inputs!K$39)</f>
        <v>0</v>
      </c>
      <c r="BF1469">
        <f>IF(OR($D1469="51",$D1469="52",$D1469="61"),0,(AH1469/'Totals and Drop Down Lists'!AD$5)*Inputs!L$39)</f>
        <v>0</v>
      </c>
      <c r="BG1469" s="10">
        <f t="shared" si="199"/>
        <v>77263.64122989864</v>
      </c>
    </row>
    <row r="1470" spans="1:59" ht="28.8">
      <c r="A1470" s="1" t="s">
        <v>7461</v>
      </c>
      <c r="B1470" s="1" t="s">
        <v>2670</v>
      </c>
      <c r="C1470" s="1" t="s">
        <v>2200</v>
      </c>
      <c r="D1470" s="1" t="s">
        <v>25</v>
      </c>
      <c r="E1470" s="1" t="s">
        <v>2840</v>
      </c>
      <c r="F1470" s="2">
        <v>17303</v>
      </c>
      <c r="G1470" s="2">
        <v>122</v>
      </c>
      <c r="H1470" s="2">
        <v>0</v>
      </c>
      <c r="I1470" s="2">
        <v>1315</v>
      </c>
      <c r="J1470" s="2">
        <v>6230</v>
      </c>
      <c r="K1470" s="2">
        <v>949</v>
      </c>
      <c r="L1470" s="2">
        <v>44</v>
      </c>
      <c r="M1470" s="2">
        <v>13</v>
      </c>
      <c r="N1470" s="2">
        <v>0</v>
      </c>
      <c r="O1470" s="2">
        <v>48</v>
      </c>
      <c r="P1470" s="2">
        <v>8</v>
      </c>
      <c r="Q1470" s="2">
        <v>12</v>
      </c>
      <c r="R1470" s="2">
        <v>547</v>
      </c>
      <c r="S1470" s="2">
        <v>461600</v>
      </c>
      <c r="T1470" s="2">
        <v>35319300</v>
      </c>
      <c r="U1470" s="2">
        <v>52</v>
      </c>
      <c r="V1470" s="2">
        <v>135</v>
      </c>
      <c r="W1470" s="2">
        <v>4</v>
      </c>
      <c r="X1470" s="2">
        <v>170</v>
      </c>
      <c r="Y1470" s="2">
        <v>30</v>
      </c>
      <c r="Z1470" s="2">
        <v>34</v>
      </c>
      <c r="AA1470" s="9">
        <f t="shared" si="200"/>
        <v>17303</v>
      </c>
      <c r="AB1470" s="9">
        <f t="shared" si="201"/>
        <v>1193</v>
      </c>
      <c r="AC1470" s="9">
        <f t="shared" si="202"/>
        <v>672</v>
      </c>
      <c r="AD1470" s="9">
        <f t="shared" si="203"/>
        <v>547</v>
      </c>
      <c r="AE1470" s="44">
        <f t="shared" si="204"/>
        <v>1.0095786647760982E-5</v>
      </c>
      <c r="AF1470" s="9">
        <f t="shared" si="205"/>
        <v>31</v>
      </c>
      <c r="AG1470" s="9">
        <f t="shared" si="198"/>
        <v>64</v>
      </c>
      <c r="AH1470" s="44">
        <f t="shared" si="206"/>
        <v>3.6275150760872461E-6</v>
      </c>
      <c r="AI1470">
        <f>AA1470/'Totals and Drop Down Lists'!W$6*Inputs!E$37</f>
        <v>15696.250464914046</v>
      </c>
      <c r="AJ1470">
        <f>AB1470/'Totals and Drop Down Lists'!X$6*Inputs!F$37</f>
        <v>3925.4319090290023</v>
      </c>
      <c r="AK1470">
        <f>AC1470/'Totals and Drop Down Lists'!Y$6*Inputs!G$37</f>
        <v>4430.0509924042581</v>
      </c>
      <c r="AL1470">
        <f>AD1470/'Totals and Drop Down Lists'!Z$6*Inputs!H$37</f>
        <v>4385.5731946866572</v>
      </c>
      <c r="AM1470">
        <f>AE1470/'Totals and Drop Down Lists'!AA$6*Inputs!I$37</f>
        <v>1256.8179211367978</v>
      </c>
      <c r="AN1470">
        <f>AF1470/'Totals and Drop Down Lists'!AB$6*Inputs!J$37</f>
        <v>618.65748735068701</v>
      </c>
      <c r="AO1470">
        <f>AG1470/'Totals and Drop Down Lists'!AC$6*Inputs!K$37</f>
        <v>1191.9088754618635</v>
      </c>
      <c r="AP1470">
        <f>AH1470/'Totals and Drop Down Lists'!AD$6*Inputs!L$37</f>
        <v>853.66279293219407</v>
      </c>
      <c r="AQ1470">
        <f>IF(OR($D1470="51",$D1470="52",$D1470="61"),(AA1470/'Totals and Drop Down Lists'!W$4)*Inputs!E$38,0)</f>
        <v>0</v>
      </c>
      <c r="AR1470">
        <f>IF(OR($D1470="51",$D1470="52",$D1470="61"),(AB1470/'Totals and Drop Down Lists'!X$4)*Inputs!F$38,0)</f>
        <v>0</v>
      </c>
      <c r="AS1470">
        <f>IF(OR($D1470="51",$D1470="52",$D1470="61"),(AC1470/'Totals and Drop Down Lists'!Y$4)*Inputs!G$38,0)</f>
        <v>0</v>
      </c>
      <c r="AT1470">
        <f>IF(OR($D1470="51",$D1470="52",$D1470="61"),(AD1470/'Totals and Drop Down Lists'!Z$4)*Inputs!H$38,0)</f>
        <v>0</v>
      </c>
      <c r="AU1470">
        <f>IF(OR($D1470="51",$D1470="52",$D1470="61"),(AE1470/'Totals and Drop Down Lists'!AA$4)*Inputs!I$38,0)</f>
        <v>0</v>
      </c>
      <c r="AV1470">
        <f>IF(OR($D1470="51",$D1470="52",$D1470="61"),(AF1470/'Totals and Drop Down Lists'!AB$4)*Inputs!J$38,0)</f>
        <v>0</v>
      </c>
      <c r="AW1470">
        <f>IF(OR($D1470="51",$D1470="52",$D1470="61"),(AG1470/'Totals and Drop Down Lists'!AC$4)*Inputs!K$38,0)</f>
        <v>0</v>
      </c>
      <c r="AX1470">
        <f>IF(OR($D1470="51",$D1470="52",$D1470="61"),(AH1470/'Totals and Drop Down Lists'!AD$4)*Inputs!L$38,0)</f>
        <v>0</v>
      </c>
      <c r="AY1470">
        <f>IF(OR($D1470="51",$D1470="52",$D1470="61"),0,(AA1470/'Totals and Drop Down Lists'!W$5)*Inputs!E$39)</f>
        <v>0</v>
      </c>
      <c r="AZ1470">
        <f>IF(OR($D1470="51",$D1470="52",$D1470="61"),0,(AB1470/'Totals and Drop Down Lists'!X$5)*Inputs!F$39)</f>
        <v>0</v>
      </c>
      <c r="BA1470">
        <f>IF(OR($D1470="51",$D1470="52",$D1470="61"),0,(AC1470/'Totals and Drop Down Lists'!Y$5)*Inputs!G$39)</f>
        <v>0</v>
      </c>
      <c r="BB1470">
        <f>IF(OR($D1470="51",$D1470="52",$D1470="61"),0,(AD1470/'Totals and Drop Down Lists'!Z$5)*Inputs!H$39)</f>
        <v>0</v>
      </c>
      <c r="BC1470">
        <f>IF(OR($D1470="51",$D1470="52",$D1470="61"),0,(AE1470/'Totals and Drop Down Lists'!AA$5)*Inputs!I$39)</f>
        <v>0</v>
      </c>
      <c r="BD1470">
        <f>IF(OR($D1470="51",$D1470="52",$D1470="61"),0,(AF1470/'Totals and Drop Down Lists'!AB$5)*Inputs!J$39)</f>
        <v>0</v>
      </c>
      <c r="BE1470">
        <f>IF(OR($D1470="51",$D1470="52",$D1470="61"),0,(AG1470/'Totals and Drop Down Lists'!AC$5)*Inputs!K$39)</f>
        <v>0</v>
      </c>
      <c r="BF1470">
        <f>IF(OR($D1470="51",$D1470="52",$D1470="61"),0,(AH1470/'Totals and Drop Down Lists'!AD$5)*Inputs!L$39)</f>
        <v>0</v>
      </c>
      <c r="BG1470" s="10">
        <f t="shared" si="199"/>
        <v>32358.353637915505</v>
      </c>
    </row>
    <row r="1471" spans="1:59" ht="28.8">
      <c r="A1471" s="1" t="s">
        <v>7461</v>
      </c>
      <c r="B1471" s="1" t="s">
        <v>2670</v>
      </c>
      <c r="C1471" s="1" t="s">
        <v>1723</v>
      </c>
      <c r="D1471" s="1" t="s">
        <v>25</v>
      </c>
      <c r="E1471" s="1" t="s">
        <v>2841</v>
      </c>
      <c r="F1471" s="2">
        <v>24585</v>
      </c>
      <c r="G1471" s="2">
        <v>347</v>
      </c>
      <c r="H1471" s="2">
        <v>0</v>
      </c>
      <c r="I1471" s="2">
        <v>5106</v>
      </c>
      <c r="J1471" s="2">
        <v>9708</v>
      </c>
      <c r="K1471" s="2">
        <v>2929</v>
      </c>
      <c r="L1471" s="2">
        <v>54</v>
      </c>
      <c r="M1471" s="2">
        <v>20</v>
      </c>
      <c r="N1471" s="2">
        <v>0</v>
      </c>
      <c r="O1471" s="2">
        <v>39</v>
      </c>
      <c r="P1471" s="2">
        <v>26</v>
      </c>
      <c r="Q1471" s="2">
        <v>38</v>
      </c>
      <c r="R1471" s="2">
        <v>541</v>
      </c>
      <c r="S1471" s="2">
        <v>1447200</v>
      </c>
      <c r="T1471" s="2">
        <v>79152600</v>
      </c>
      <c r="U1471" s="2">
        <v>255</v>
      </c>
      <c r="V1471" s="2">
        <v>354</v>
      </c>
      <c r="W1471" s="2">
        <v>50</v>
      </c>
      <c r="X1471" s="2">
        <v>824</v>
      </c>
      <c r="Y1471" s="2">
        <v>85</v>
      </c>
      <c r="Z1471" s="2">
        <v>545</v>
      </c>
      <c r="AA1471" s="9">
        <f t="shared" si="200"/>
        <v>24585</v>
      </c>
      <c r="AB1471" s="9">
        <f t="shared" si="201"/>
        <v>4759</v>
      </c>
      <c r="AC1471" s="9">
        <f t="shared" si="202"/>
        <v>718</v>
      </c>
      <c r="AD1471" s="9">
        <f t="shared" si="203"/>
        <v>541</v>
      </c>
      <c r="AE1471" s="44">
        <f t="shared" si="204"/>
        <v>6.1716993512911199E-5</v>
      </c>
      <c r="AF1471" s="9">
        <f t="shared" si="205"/>
        <v>420</v>
      </c>
      <c r="AG1471" s="9">
        <f t="shared" si="198"/>
        <v>630</v>
      </c>
      <c r="AH1471" s="44">
        <f t="shared" si="206"/>
        <v>7.0726349008292075E-5</v>
      </c>
      <c r="AI1471">
        <f>AA1471/'Totals and Drop Down Lists'!W$6*Inputs!E$37</f>
        <v>22302.046909779336</v>
      </c>
      <c r="AJ1471">
        <f>AB1471/'Totals and Drop Down Lists'!X$6*Inputs!F$37</f>
        <v>15658.952602740172</v>
      </c>
      <c r="AK1471">
        <f>AC1471/'Totals and Drop Down Lists'!Y$6*Inputs!G$37</f>
        <v>4733.298530574787</v>
      </c>
      <c r="AL1471">
        <f>AD1471/'Totals and Drop Down Lists'!Z$6*Inputs!H$37</f>
        <v>4337.4681870666936</v>
      </c>
      <c r="AM1471">
        <f>AE1471/'Totals and Drop Down Lists'!AA$6*Inputs!I$37</f>
        <v>7683.1084284960516</v>
      </c>
      <c r="AN1471">
        <f>AF1471/'Totals and Drop Down Lists'!AB$6*Inputs!J$37</f>
        <v>8381.8111189447918</v>
      </c>
      <c r="AO1471">
        <f>AG1471/'Totals and Drop Down Lists'!AC$6*Inputs!K$37</f>
        <v>11732.85299282772</v>
      </c>
      <c r="AP1471">
        <f>AH1471/'Totals and Drop Down Lists'!AD$6*Inputs!L$37</f>
        <v>16644.025279541969</v>
      </c>
      <c r="AQ1471">
        <f>IF(OR($D1471="51",$D1471="52",$D1471="61"),(AA1471/'Totals and Drop Down Lists'!W$4)*Inputs!E$38,0)</f>
        <v>0</v>
      </c>
      <c r="AR1471">
        <f>IF(OR($D1471="51",$D1471="52",$D1471="61"),(AB1471/'Totals and Drop Down Lists'!X$4)*Inputs!F$38,0)</f>
        <v>0</v>
      </c>
      <c r="AS1471">
        <f>IF(OR($D1471="51",$D1471="52",$D1471="61"),(AC1471/'Totals and Drop Down Lists'!Y$4)*Inputs!G$38,0)</f>
        <v>0</v>
      </c>
      <c r="AT1471">
        <f>IF(OR($D1471="51",$D1471="52",$D1471="61"),(AD1471/'Totals and Drop Down Lists'!Z$4)*Inputs!H$38,0)</f>
        <v>0</v>
      </c>
      <c r="AU1471">
        <f>IF(OR($D1471="51",$D1471="52",$D1471="61"),(AE1471/'Totals and Drop Down Lists'!AA$4)*Inputs!I$38,0)</f>
        <v>0</v>
      </c>
      <c r="AV1471">
        <f>IF(OR($D1471="51",$D1471="52",$D1471="61"),(AF1471/'Totals and Drop Down Lists'!AB$4)*Inputs!J$38,0)</f>
        <v>0</v>
      </c>
      <c r="AW1471">
        <f>IF(OR($D1471="51",$D1471="52",$D1471="61"),(AG1471/'Totals and Drop Down Lists'!AC$4)*Inputs!K$38,0)</f>
        <v>0</v>
      </c>
      <c r="AX1471">
        <f>IF(OR($D1471="51",$D1471="52",$D1471="61"),(AH1471/'Totals and Drop Down Lists'!AD$4)*Inputs!L$38,0)</f>
        <v>0</v>
      </c>
      <c r="AY1471">
        <f>IF(OR($D1471="51",$D1471="52",$D1471="61"),0,(AA1471/'Totals and Drop Down Lists'!W$5)*Inputs!E$39)</f>
        <v>0</v>
      </c>
      <c r="AZ1471">
        <f>IF(OR($D1471="51",$D1471="52",$D1471="61"),0,(AB1471/'Totals and Drop Down Lists'!X$5)*Inputs!F$39)</f>
        <v>0</v>
      </c>
      <c r="BA1471">
        <f>IF(OR($D1471="51",$D1471="52",$D1471="61"),0,(AC1471/'Totals and Drop Down Lists'!Y$5)*Inputs!G$39)</f>
        <v>0</v>
      </c>
      <c r="BB1471">
        <f>IF(OR($D1471="51",$D1471="52",$D1471="61"),0,(AD1471/'Totals and Drop Down Lists'!Z$5)*Inputs!H$39)</f>
        <v>0</v>
      </c>
      <c r="BC1471">
        <f>IF(OR($D1471="51",$D1471="52",$D1471="61"),0,(AE1471/'Totals and Drop Down Lists'!AA$5)*Inputs!I$39)</f>
        <v>0</v>
      </c>
      <c r="BD1471">
        <f>IF(OR($D1471="51",$D1471="52",$D1471="61"),0,(AF1471/'Totals and Drop Down Lists'!AB$5)*Inputs!J$39)</f>
        <v>0</v>
      </c>
      <c r="BE1471">
        <f>IF(OR($D1471="51",$D1471="52",$D1471="61"),0,(AG1471/'Totals and Drop Down Lists'!AC$5)*Inputs!K$39)</f>
        <v>0</v>
      </c>
      <c r="BF1471">
        <f>IF(OR($D1471="51",$D1471="52",$D1471="61"),0,(AH1471/'Totals and Drop Down Lists'!AD$5)*Inputs!L$39)</f>
        <v>0</v>
      </c>
      <c r="BG1471" s="10">
        <f t="shared" si="199"/>
        <v>91473.564049971523</v>
      </c>
    </row>
    <row r="1472" spans="1:59" ht="28.8">
      <c r="A1472" s="1" t="s">
        <v>7461</v>
      </c>
      <c r="B1472" s="1" t="s">
        <v>2670</v>
      </c>
      <c r="C1472" s="1" t="s">
        <v>2842</v>
      </c>
      <c r="D1472" s="1" t="s">
        <v>25</v>
      </c>
      <c r="E1472" s="1" t="s">
        <v>2843</v>
      </c>
      <c r="F1472" s="2">
        <v>12505</v>
      </c>
      <c r="G1472" s="2">
        <v>104</v>
      </c>
      <c r="H1472" s="2">
        <v>0</v>
      </c>
      <c r="I1472" s="2">
        <v>2514</v>
      </c>
      <c r="J1472" s="2">
        <v>4574</v>
      </c>
      <c r="K1472" s="2">
        <v>1252</v>
      </c>
      <c r="L1472" s="2">
        <v>53</v>
      </c>
      <c r="M1472" s="2">
        <v>0</v>
      </c>
      <c r="N1472" s="2">
        <v>0</v>
      </c>
      <c r="O1472" s="2">
        <v>19</v>
      </c>
      <c r="P1472" s="2">
        <v>9</v>
      </c>
      <c r="Q1472" s="2">
        <v>0</v>
      </c>
      <c r="R1472" s="2">
        <v>557</v>
      </c>
      <c r="S1472" s="2">
        <v>619900</v>
      </c>
      <c r="T1472" s="2">
        <v>40637900</v>
      </c>
      <c r="U1472" s="2">
        <v>44</v>
      </c>
      <c r="V1472" s="2">
        <v>85</v>
      </c>
      <c r="W1472" s="2">
        <v>25</v>
      </c>
      <c r="X1472" s="2">
        <v>270</v>
      </c>
      <c r="Y1472" s="2">
        <v>35</v>
      </c>
      <c r="Z1472" s="2">
        <v>155</v>
      </c>
      <c r="AA1472" s="9">
        <f t="shared" si="200"/>
        <v>12505</v>
      </c>
      <c r="AB1472" s="9">
        <f t="shared" si="201"/>
        <v>2410</v>
      </c>
      <c r="AC1472" s="9">
        <f t="shared" si="202"/>
        <v>638</v>
      </c>
      <c r="AD1472" s="9">
        <f t="shared" si="203"/>
        <v>557</v>
      </c>
      <c r="AE1472" s="44">
        <f t="shared" si="204"/>
        <v>2.3933614052281871E-5</v>
      </c>
      <c r="AF1472" s="9">
        <f t="shared" si="205"/>
        <v>160</v>
      </c>
      <c r="AG1472" s="9">
        <f t="shared" si="198"/>
        <v>190</v>
      </c>
      <c r="AH1472" s="44">
        <f t="shared" si="206"/>
        <v>1.9351420756166136E-5</v>
      </c>
      <c r="AI1472">
        <f>AA1472/'Totals and Drop Down Lists'!W$6*Inputs!E$37</f>
        <v>11343.790791409014</v>
      </c>
      <c r="AJ1472">
        <f>AB1472/'Totals and Drop Down Lists'!X$6*Inputs!F$37</f>
        <v>7929.8331104441713</v>
      </c>
      <c r="AK1472">
        <f>AC1472/'Totals and Drop Down Lists'!Y$6*Inputs!G$37</f>
        <v>4205.911507669518</v>
      </c>
      <c r="AL1472">
        <f>AD1472/'Totals and Drop Down Lists'!Z$6*Inputs!H$37</f>
        <v>4465.7482073865958</v>
      </c>
      <c r="AM1472">
        <f>AE1472/'Totals and Drop Down Lists'!AA$6*Inputs!I$37</f>
        <v>2979.4800650973016</v>
      </c>
      <c r="AN1472">
        <f>AF1472/'Totals and Drop Down Lists'!AB$6*Inputs!J$37</f>
        <v>3193.0709024551588</v>
      </c>
      <c r="AO1472">
        <f>AG1472/'Totals and Drop Down Lists'!AC$6*Inputs!K$37</f>
        <v>3538.4794740274078</v>
      </c>
      <c r="AP1472">
        <f>AH1472/'Totals and Drop Down Lists'!AD$6*Inputs!L$37</f>
        <v>4553.9680865319442</v>
      </c>
      <c r="AQ1472">
        <f>IF(OR($D1472="51",$D1472="52",$D1472="61"),(AA1472/'Totals and Drop Down Lists'!W$4)*Inputs!E$38,0)</f>
        <v>0</v>
      </c>
      <c r="AR1472">
        <f>IF(OR($D1472="51",$D1472="52",$D1472="61"),(AB1472/'Totals and Drop Down Lists'!X$4)*Inputs!F$38,0)</f>
        <v>0</v>
      </c>
      <c r="AS1472">
        <f>IF(OR($D1472="51",$D1472="52",$D1472="61"),(AC1472/'Totals and Drop Down Lists'!Y$4)*Inputs!G$38,0)</f>
        <v>0</v>
      </c>
      <c r="AT1472">
        <f>IF(OR($D1472="51",$D1472="52",$D1472="61"),(AD1472/'Totals and Drop Down Lists'!Z$4)*Inputs!H$38,0)</f>
        <v>0</v>
      </c>
      <c r="AU1472">
        <f>IF(OR($D1472="51",$D1472="52",$D1472="61"),(AE1472/'Totals and Drop Down Lists'!AA$4)*Inputs!I$38,0)</f>
        <v>0</v>
      </c>
      <c r="AV1472">
        <f>IF(OR($D1472="51",$D1472="52",$D1472="61"),(AF1472/'Totals and Drop Down Lists'!AB$4)*Inputs!J$38,0)</f>
        <v>0</v>
      </c>
      <c r="AW1472">
        <f>IF(OR($D1472="51",$D1472="52",$D1472="61"),(AG1472/'Totals and Drop Down Lists'!AC$4)*Inputs!K$38,0)</f>
        <v>0</v>
      </c>
      <c r="AX1472">
        <f>IF(OR($D1472="51",$D1472="52",$D1472="61"),(AH1472/'Totals and Drop Down Lists'!AD$4)*Inputs!L$38,0)</f>
        <v>0</v>
      </c>
      <c r="AY1472">
        <f>IF(OR($D1472="51",$D1472="52",$D1472="61"),0,(AA1472/'Totals and Drop Down Lists'!W$5)*Inputs!E$39)</f>
        <v>0</v>
      </c>
      <c r="AZ1472">
        <f>IF(OR($D1472="51",$D1472="52",$D1472="61"),0,(AB1472/'Totals and Drop Down Lists'!X$5)*Inputs!F$39)</f>
        <v>0</v>
      </c>
      <c r="BA1472">
        <f>IF(OR($D1472="51",$D1472="52",$D1472="61"),0,(AC1472/'Totals and Drop Down Lists'!Y$5)*Inputs!G$39)</f>
        <v>0</v>
      </c>
      <c r="BB1472">
        <f>IF(OR($D1472="51",$D1472="52",$D1472="61"),0,(AD1472/'Totals and Drop Down Lists'!Z$5)*Inputs!H$39)</f>
        <v>0</v>
      </c>
      <c r="BC1472">
        <f>IF(OR($D1472="51",$D1472="52",$D1472="61"),0,(AE1472/'Totals and Drop Down Lists'!AA$5)*Inputs!I$39)</f>
        <v>0</v>
      </c>
      <c r="BD1472">
        <f>IF(OR($D1472="51",$D1472="52",$D1472="61"),0,(AF1472/'Totals and Drop Down Lists'!AB$5)*Inputs!J$39)</f>
        <v>0</v>
      </c>
      <c r="BE1472">
        <f>IF(OR($D1472="51",$D1472="52",$D1472="61"),0,(AG1472/'Totals and Drop Down Lists'!AC$5)*Inputs!K$39)</f>
        <v>0</v>
      </c>
      <c r="BF1472">
        <f>IF(OR($D1472="51",$D1472="52",$D1472="61"),0,(AH1472/'Totals and Drop Down Lists'!AD$5)*Inputs!L$39)</f>
        <v>0</v>
      </c>
      <c r="BG1472" s="10">
        <f t="shared" si="199"/>
        <v>42210.282145021112</v>
      </c>
    </row>
    <row r="1473" spans="1:59" ht="28.8">
      <c r="A1473" s="1" t="s">
        <v>7461</v>
      </c>
      <c r="B1473" s="1" t="s">
        <v>2670</v>
      </c>
      <c r="C1473" s="1" t="s">
        <v>2844</v>
      </c>
      <c r="D1473" s="1" t="s">
        <v>25</v>
      </c>
      <c r="E1473" s="1" t="s">
        <v>2845</v>
      </c>
      <c r="F1473" s="2">
        <v>14289</v>
      </c>
      <c r="G1473" s="2">
        <v>115</v>
      </c>
      <c r="H1473" s="2">
        <v>17</v>
      </c>
      <c r="I1473" s="2">
        <v>2279</v>
      </c>
      <c r="J1473" s="2">
        <v>5935</v>
      </c>
      <c r="K1473" s="2">
        <v>1114</v>
      </c>
      <c r="L1473" s="2">
        <v>68</v>
      </c>
      <c r="M1473" s="2">
        <v>7</v>
      </c>
      <c r="N1473" s="2">
        <v>29</v>
      </c>
      <c r="O1473" s="2">
        <v>38</v>
      </c>
      <c r="P1473" s="2">
        <v>0</v>
      </c>
      <c r="Q1473" s="2">
        <v>0</v>
      </c>
      <c r="R1473" s="2">
        <v>456</v>
      </c>
      <c r="S1473" s="2">
        <v>474900</v>
      </c>
      <c r="T1473" s="2">
        <v>39639000</v>
      </c>
      <c r="U1473" s="2">
        <v>43</v>
      </c>
      <c r="V1473" s="2">
        <v>100</v>
      </c>
      <c r="W1473" s="2">
        <v>15</v>
      </c>
      <c r="X1473" s="2">
        <v>235</v>
      </c>
      <c r="Y1473" s="2">
        <v>70</v>
      </c>
      <c r="Z1473" s="2">
        <v>85</v>
      </c>
      <c r="AA1473" s="9">
        <f t="shared" si="200"/>
        <v>14289</v>
      </c>
      <c r="AB1473" s="9">
        <f t="shared" si="201"/>
        <v>2147</v>
      </c>
      <c r="AC1473" s="9">
        <f t="shared" si="202"/>
        <v>598</v>
      </c>
      <c r="AD1473" s="9">
        <f t="shared" si="203"/>
        <v>456</v>
      </c>
      <c r="AE1473" s="44">
        <f t="shared" si="204"/>
        <v>1.4603112949622102E-5</v>
      </c>
      <c r="AF1473" s="9">
        <f t="shared" si="205"/>
        <v>120</v>
      </c>
      <c r="AG1473" s="9">
        <f t="shared" si="198"/>
        <v>155</v>
      </c>
      <c r="AH1473" s="44">
        <f t="shared" si="206"/>
        <v>1.0825482244010526E-5</v>
      </c>
      <c r="AI1473">
        <f>AA1473/'Totals and Drop Down Lists'!W$6*Inputs!E$37</f>
        <v>12962.129277764365</v>
      </c>
      <c r="AJ1473">
        <f>AB1473/'Totals and Drop Down Lists'!X$6*Inputs!F$37</f>
        <v>7064.4612813791027</v>
      </c>
      <c r="AK1473">
        <f>AC1473/'Totals and Drop Down Lists'!Y$6*Inputs!G$37</f>
        <v>3942.2179962168839</v>
      </c>
      <c r="AL1473">
        <f>AD1473/'Totals and Drop Down Lists'!Z$6*Inputs!H$37</f>
        <v>3655.9805791172134</v>
      </c>
      <c r="AM1473">
        <f>AE1473/'Totals and Drop Down Lists'!AA$6*Inputs!I$37</f>
        <v>1817.9320443088291</v>
      </c>
      <c r="AN1473">
        <f>AF1473/'Totals and Drop Down Lists'!AB$6*Inputs!J$37</f>
        <v>2394.8031768413693</v>
      </c>
      <c r="AO1473">
        <f>AG1473/'Totals and Drop Down Lists'!AC$6*Inputs!K$37</f>
        <v>2886.6543077592009</v>
      </c>
      <c r="AP1473">
        <f>AH1473/'Totals and Drop Down Lists'!AD$6*Inputs!L$37</f>
        <v>2547.5597519026373</v>
      </c>
      <c r="AQ1473">
        <f>IF(OR($D1473="51",$D1473="52",$D1473="61"),(AA1473/'Totals and Drop Down Lists'!W$4)*Inputs!E$38,0)</f>
        <v>0</v>
      </c>
      <c r="AR1473">
        <f>IF(OR($D1473="51",$D1473="52",$D1473="61"),(AB1473/'Totals and Drop Down Lists'!X$4)*Inputs!F$38,0)</f>
        <v>0</v>
      </c>
      <c r="AS1473">
        <f>IF(OR($D1473="51",$D1473="52",$D1473="61"),(AC1473/'Totals and Drop Down Lists'!Y$4)*Inputs!G$38,0)</f>
        <v>0</v>
      </c>
      <c r="AT1473">
        <f>IF(OR($D1473="51",$D1473="52",$D1473="61"),(AD1473/'Totals and Drop Down Lists'!Z$4)*Inputs!H$38,0)</f>
        <v>0</v>
      </c>
      <c r="AU1473">
        <f>IF(OR($D1473="51",$D1473="52",$D1473="61"),(AE1473/'Totals and Drop Down Lists'!AA$4)*Inputs!I$38,0)</f>
        <v>0</v>
      </c>
      <c r="AV1473">
        <f>IF(OR($D1473="51",$D1473="52",$D1473="61"),(AF1473/'Totals and Drop Down Lists'!AB$4)*Inputs!J$38,0)</f>
        <v>0</v>
      </c>
      <c r="AW1473">
        <f>IF(OR($D1473="51",$D1473="52",$D1473="61"),(AG1473/'Totals and Drop Down Lists'!AC$4)*Inputs!K$38,0)</f>
        <v>0</v>
      </c>
      <c r="AX1473">
        <f>IF(OR($D1473="51",$D1473="52",$D1473="61"),(AH1473/'Totals and Drop Down Lists'!AD$4)*Inputs!L$38,0)</f>
        <v>0</v>
      </c>
      <c r="AY1473">
        <f>IF(OR($D1473="51",$D1473="52",$D1473="61"),0,(AA1473/'Totals and Drop Down Lists'!W$5)*Inputs!E$39)</f>
        <v>0</v>
      </c>
      <c r="AZ1473">
        <f>IF(OR($D1473="51",$D1473="52",$D1473="61"),0,(AB1473/'Totals and Drop Down Lists'!X$5)*Inputs!F$39)</f>
        <v>0</v>
      </c>
      <c r="BA1473">
        <f>IF(OR($D1473="51",$D1473="52",$D1473="61"),0,(AC1473/'Totals and Drop Down Lists'!Y$5)*Inputs!G$39)</f>
        <v>0</v>
      </c>
      <c r="BB1473">
        <f>IF(OR($D1473="51",$D1473="52",$D1473="61"),0,(AD1473/'Totals and Drop Down Lists'!Z$5)*Inputs!H$39)</f>
        <v>0</v>
      </c>
      <c r="BC1473">
        <f>IF(OR($D1473="51",$D1473="52",$D1473="61"),0,(AE1473/'Totals and Drop Down Lists'!AA$5)*Inputs!I$39)</f>
        <v>0</v>
      </c>
      <c r="BD1473">
        <f>IF(OR($D1473="51",$D1473="52",$D1473="61"),0,(AF1473/'Totals and Drop Down Lists'!AB$5)*Inputs!J$39)</f>
        <v>0</v>
      </c>
      <c r="BE1473">
        <f>IF(OR($D1473="51",$D1473="52",$D1473="61"),0,(AG1473/'Totals and Drop Down Lists'!AC$5)*Inputs!K$39)</f>
        <v>0</v>
      </c>
      <c r="BF1473">
        <f>IF(OR($D1473="51",$D1473="52",$D1473="61"),0,(AH1473/'Totals and Drop Down Lists'!AD$5)*Inputs!L$39)</f>
        <v>0</v>
      </c>
      <c r="BG1473" s="10">
        <f t="shared" si="199"/>
        <v>37271.738415289597</v>
      </c>
    </row>
    <row r="1474" spans="1:59" ht="28.8">
      <c r="A1474" s="1" t="s">
        <v>7461</v>
      </c>
      <c r="B1474" s="1" t="s">
        <v>2670</v>
      </c>
      <c r="C1474" s="1" t="s">
        <v>2846</v>
      </c>
      <c r="D1474" s="1" t="s">
        <v>25</v>
      </c>
      <c r="E1474" s="1" t="s">
        <v>2847</v>
      </c>
      <c r="F1474" s="2">
        <v>8818</v>
      </c>
      <c r="G1474" s="2">
        <v>61</v>
      </c>
      <c r="H1474" s="2">
        <v>14</v>
      </c>
      <c r="I1474" s="2">
        <v>1510</v>
      </c>
      <c r="J1474" s="2">
        <v>3512</v>
      </c>
      <c r="K1474" s="2">
        <v>804</v>
      </c>
      <c r="L1474" s="2">
        <v>23</v>
      </c>
      <c r="M1474" s="2">
        <v>0</v>
      </c>
      <c r="N1474" s="2">
        <v>0</v>
      </c>
      <c r="O1474" s="2">
        <v>47</v>
      </c>
      <c r="P1474" s="2">
        <v>0</v>
      </c>
      <c r="Q1474" s="2">
        <v>0</v>
      </c>
      <c r="R1474" s="2">
        <v>321</v>
      </c>
      <c r="S1474" s="2">
        <v>403600</v>
      </c>
      <c r="T1474" s="2">
        <v>30980200</v>
      </c>
      <c r="U1474" s="2">
        <v>70</v>
      </c>
      <c r="V1474" s="2">
        <v>70</v>
      </c>
      <c r="W1474" s="2">
        <v>0</v>
      </c>
      <c r="X1474" s="2">
        <v>170</v>
      </c>
      <c r="Y1474" s="2">
        <v>34</v>
      </c>
      <c r="Z1474" s="2">
        <v>95</v>
      </c>
      <c r="AA1474" s="9">
        <f t="shared" si="200"/>
        <v>8818</v>
      </c>
      <c r="AB1474" s="9">
        <f t="shared" si="201"/>
        <v>1435</v>
      </c>
      <c r="AC1474" s="9">
        <f t="shared" si="202"/>
        <v>391</v>
      </c>
      <c r="AD1474" s="9">
        <f t="shared" si="203"/>
        <v>321</v>
      </c>
      <c r="AE1474" s="44">
        <f t="shared" si="204"/>
        <v>1.2854446355672261E-5</v>
      </c>
      <c r="AF1474" s="9">
        <f t="shared" si="205"/>
        <v>100</v>
      </c>
      <c r="AG1474" s="9">
        <f t="shared" ref="AG1474:AG1537" si="207">Y1474+Z1474</f>
        <v>129</v>
      </c>
      <c r="AH1474" s="44">
        <f t="shared" si="206"/>
        <v>1.098859932588881E-5</v>
      </c>
      <c r="AI1474">
        <f>AA1474/'Totals and Drop Down Lists'!W$6*Inputs!E$37</f>
        <v>7999.164110247475</v>
      </c>
      <c r="AJ1474">
        <f>AB1474/'Totals and Drop Down Lists'!X$6*Inputs!F$37</f>
        <v>4721.7056072561772</v>
      </c>
      <c r="AK1474">
        <f>AC1474/'Totals and Drop Down Lists'!Y$6*Inputs!G$37</f>
        <v>2577.6040744495012</v>
      </c>
      <c r="AL1474">
        <f>AD1474/'Totals and Drop Down Lists'!Z$6*Inputs!H$37</f>
        <v>2573.6179076680382</v>
      </c>
      <c r="AM1474">
        <f>AE1474/'Totals and Drop Down Lists'!AA$6*Inputs!I$37</f>
        <v>1600.2416760345732</v>
      </c>
      <c r="AN1474">
        <f>AF1474/'Totals and Drop Down Lists'!AB$6*Inputs!J$37</f>
        <v>1995.6693140344744</v>
      </c>
      <c r="AO1474">
        <f>AG1474/'Totals and Drop Down Lists'!AC$6*Inputs!K$37</f>
        <v>2402.4413271028188</v>
      </c>
      <c r="AP1474">
        <f>AH1474/'Totals and Drop Down Lists'!AD$6*Inputs!L$37</f>
        <v>2585.9460799455137</v>
      </c>
      <c r="AQ1474">
        <f>IF(OR($D1474="51",$D1474="52",$D1474="61"),(AA1474/'Totals and Drop Down Lists'!W$4)*Inputs!E$38,0)</f>
        <v>0</v>
      </c>
      <c r="AR1474">
        <f>IF(OR($D1474="51",$D1474="52",$D1474="61"),(AB1474/'Totals and Drop Down Lists'!X$4)*Inputs!F$38,0)</f>
        <v>0</v>
      </c>
      <c r="AS1474">
        <f>IF(OR($D1474="51",$D1474="52",$D1474="61"),(AC1474/'Totals and Drop Down Lists'!Y$4)*Inputs!G$38,0)</f>
        <v>0</v>
      </c>
      <c r="AT1474">
        <f>IF(OR($D1474="51",$D1474="52",$D1474="61"),(AD1474/'Totals and Drop Down Lists'!Z$4)*Inputs!H$38,0)</f>
        <v>0</v>
      </c>
      <c r="AU1474">
        <f>IF(OR($D1474="51",$D1474="52",$D1474="61"),(AE1474/'Totals and Drop Down Lists'!AA$4)*Inputs!I$38,0)</f>
        <v>0</v>
      </c>
      <c r="AV1474">
        <f>IF(OR($D1474="51",$D1474="52",$D1474="61"),(AF1474/'Totals and Drop Down Lists'!AB$4)*Inputs!J$38,0)</f>
        <v>0</v>
      </c>
      <c r="AW1474">
        <f>IF(OR($D1474="51",$D1474="52",$D1474="61"),(AG1474/'Totals and Drop Down Lists'!AC$4)*Inputs!K$38,0)</f>
        <v>0</v>
      </c>
      <c r="AX1474">
        <f>IF(OR($D1474="51",$D1474="52",$D1474="61"),(AH1474/'Totals and Drop Down Lists'!AD$4)*Inputs!L$38,0)</f>
        <v>0</v>
      </c>
      <c r="AY1474">
        <f>IF(OR($D1474="51",$D1474="52",$D1474="61"),0,(AA1474/'Totals and Drop Down Lists'!W$5)*Inputs!E$39)</f>
        <v>0</v>
      </c>
      <c r="AZ1474">
        <f>IF(OR($D1474="51",$D1474="52",$D1474="61"),0,(AB1474/'Totals and Drop Down Lists'!X$5)*Inputs!F$39)</f>
        <v>0</v>
      </c>
      <c r="BA1474">
        <f>IF(OR($D1474="51",$D1474="52",$D1474="61"),0,(AC1474/'Totals and Drop Down Lists'!Y$5)*Inputs!G$39)</f>
        <v>0</v>
      </c>
      <c r="BB1474">
        <f>IF(OR($D1474="51",$D1474="52",$D1474="61"),0,(AD1474/'Totals and Drop Down Lists'!Z$5)*Inputs!H$39)</f>
        <v>0</v>
      </c>
      <c r="BC1474">
        <f>IF(OR($D1474="51",$D1474="52",$D1474="61"),0,(AE1474/'Totals and Drop Down Lists'!AA$5)*Inputs!I$39)</f>
        <v>0</v>
      </c>
      <c r="BD1474">
        <f>IF(OR($D1474="51",$D1474="52",$D1474="61"),0,(AF1474/'Totals and Drop Down Lists'!AB$5)*Inputs!J$39)</f>
        <v>0</v>
      </c>
      <c r="BE1474">
        <f>IF(OR($D1474="51",$D1474="52",$D1474="61"),0,(AG1474/'Totals and Drop Down Lists'!AC$5)*Inputs!K$39)</f>
        <v>0</v>
      </c>
      <c r="BF1474">
        <f>IF(OR($D1474="51",$D1474="52",$D1474="61"),0,(AH1474/'Totals and Drop Down Lists'!AD$5)*Inputs!L$39)</f>
        <v>0</v>
      </c>
      <c r="BG1474" s="10">
        <f t="shared" ref="BG1474:BG1537" si="208">SUM(AI1474:BF1474)</f>
        <v>26456.390096738571</v>
      </c>
    </row>
    <row r="1475" spans="1:59" ht="28.8">
      <c r="A1475" s="1" t="s">
        <v>7461</v>
      </c>
      <c r="B1475" s="1" t="s">
        <v>2670</v>
      </c>
      <c r="C1475" s="1" t="s">
        <v>1296</v>
      </c>
      <c r="D1475" s="1" t="s">
        <v>25</v>
      </c>
      <c r="E1475" s="1" t="s">
        <v>2848</v>
      </c>
      <c r="F1475" s="2">
        <v>15138</v>
      </c>
      <c r="G1475" s="2">
        <v>127</v>
      </c>
      <c r="H1475" s="2">
        <v>8</v>
      </c>
      <c r="I1475" s="2">
        <v>3820</v>
      </c>
      <c r="J1475" s="2">
        <v>5586</v>
      </c>
      <c r="K1475" s="2">
        <v>1471</v>
      </c>
      <c r="L1475" s="2">
        <v>40</v>
      </c>
      <c r="M1475" s="2">
        <v>0</v>
      </c>
      <c r="N1475" s="2">
        <v>0</v>
      </c>
      <c r="O1475" s="2">
        <v>73</v>
      </c>
      <c r="P1475" s="2">
        <v>6</v>
      </c>
      <c r="Q1475" s="2">
        <v>19</v>
      </c>
      <c r="R1475" s="2">
        <v>1144</v>
      </c>
      <c r="S1475" s="2">
        <v>725900</v>
      </c>
      <c r="T1475" s="2">
        <v>45174700</v>
      </c>
      <c r="U1475" s="2">
        <v>92</v>
      </c>
      <c r="V1475" s="2">
        <v>154</v>
      </c>
      <c r="W1475" s="2">
        <v>20</v>
      </c>
      <c r="X1475" s="2">
        <v>340</v>
      </c>
      <c r="Y1475" s="2">
        <v>95</v>
      </c>
      <c r="Z1475" s="2">
        <v>144</v>
      </c>
      <c r="AA1475" s="9">
        <f t="shared" ref="AA1475:AA1538" si="209">F1475</f>
        <v>15138</v>
      </c>
      <c r="AB1475" s="9">
        <f t="shared" ref="AB1475:AB1538" si="210">I1475-G1475-H1475</f>
        <v>3685</v>
      </c>
      <c r="AC1475" s="9">
        <f t="shared" ref="AC1475:AC1538" si="211">L1475+M1475+N1475+O1475+P1475+Q1475+R1475</f>
        <v>1282</v>
      </c>
      <c r="AD1475" s="9">
        <f t="shared" ref="AD1475:AD1538" si="212">R1475</f>
        <v>1144</v>
      </c>
      <c r="AE1475" s="44">
        <f t="shared" ref="AE1475:AE1538" si="213">IF(ISERROR(((K1475^2)*SUM(J:J))/((SUM(K:K)^2)*J1475)), 0, ((K1475^2)*SUM(J:J))/((SUM(K:K)^2)*J1475))</f>
        <v>2.7053296978875994E-5</v>
      </c>
      <c r="AF1475" s="9">
        <f t="shared" ref="AF1475:AF1538" si="214">-IF((W1475+V1475-X1475)&gt;0, 0, (W1475+V1475-X1475))</f>
        <v>166</v>
      </c>
      <c r="AG1475" s="9">
        <f t="shared" si="207"/>
        <v>239</v>
      </c>
      <c r="AH1475" s="44">
        <f t="shared" ref="AH1475:AH1538" si="215">(K1475*SUM(J:J)*AG1475)/(J1475*SUM(K:K)*SUM(AG:AG))</f>
        <v>2.3418589209798738E-5</v>
      </c>
      <c r="AI1475">
        <f>AA1475/'Totals and Drop Down Lists'!W$6*Inputs!E$37</f>
        <v>13732.291483434597</v>
      </c>
      <c r="AJ1475">
        <f>AB1475/'Totals and Drop Down Lists'!X$6*Inputs!F$37</f>
        <v>12125.076768459241</v>
      </c>
      <c r="AK1475">
        <f>AC1475/'Totals and Drop Down Lists'!Y$6*Inputs!G$37</f>
        <v>8451.3770420569308</v>
      </c>
      <c r="AL1475">
        <f>AD1475/'Totals and Drop Down Lists'!Z$6*Inputs!H$37</f>
        <v>9172.0214528730085</v>
      </c>
      <c r="AM1475">
        <f>AE1475/'Totals and Drop Down Lists'!AA$6*Inputs!I$37</f>
        <v>3367.8473659532033</v>
      </c>
      <c r="AN1475">
        <f>AF1475/'Totals and Drop Down Lists'!AB$6*Inputs!J$37</f>
        <v>3312.8110612972273</v>
      </c>
      <c r="AO1475">
        <f>AG1475/'Totals and Drop Down Lists'!AC$6*Inputs!K$37</f>
        <v>4451.0347068028968</v>
      </c>
      <c r="AP1475">
        <f>AH1475/'Totals and Drop Down Lists'!AD$6*Inputs!L$37</f>
        <v>5511.0944688153004</v>
      </c>
      <c r="AQ1475">
        <f>IF(OR($D1475="51",$D1475="52",$D1475="61"),(AA1475/'Totals and Drop Down Lists'!W$4)*Inputs!E$38,0)</f>
        <v>0</v>
      </c>
      <c r="AR1475">
        <f>IF(OR($D1475="51",$D1475="52",$D1475="61"),(AB1475/'Totals and Drop Down Lists'!X$4)*Inputs!F$38,0)</f>
        <v>0</v>
      </c>
      <c r="AS1475">
        <f>IF(OR($D1475="51",$D1475="52",$D1475="61"),(AC1475/'Totals and Drop Down Lists'!Y$4)*Inputs!G$38,0)</f>
        <v>0</v>
      </c>
      <c r="AT1475">
        <f>IF(OR($D1475="51",$D1475="52",$D1475="61"),(AD1475/'Totals and Drop Down Lists'!Z$4)*Inputs!H$38,0)</f>
        <v>0</v>
      </c>
      <c r="AU1475">
        <f>IF(OR($D1475="51",$D1475="52",$D1475="61"),(AE1475/'Totals and Drop Down Lists'!AA$4)*Inputs!I$38,0)</f>
        <v>0</v>
      </c>
      <c r="AV1475">
        <f>IF(OR($D1475="51",$D1475="52",$D1475="61"),(AF1475/'Totals and Drop Down Lists'!AB$4)*Inputs!J$38,0)</f>
        <v>0</v>
      </c>
      <c r="AW1475">
        <f>IF(OR($D1475="51",$D1475="52",$D1475="61"),(AG1475/'Totals and Drop Down Lists'!AC$4)*Inputs!K$38,0)</f>
        <v>0</v>
      </c>
      <c r="AX1475">
        <f>IF(OR($D1475="51",$D1475="52",$D1475="61"),(AH1475/'Totals and Drop Down Lists'!AD$4)*Inputs!L$38,0)</f>
        <v>0</v>
      </c>
      <c r="AY1475">
        <f>IF(OR($D1475="51",$D1475="52",$D1475="61"),0,(AA1475/'Totals and Drop Down Lists'!W$5)*Inputs!E$39)</f>
        <v>0</v>
      </c>
      <c r="AZ1475">
        <f>IF(OR($D1475="51",$D1475="52",$D1475="61"),0,(AB1475/'Totals and Drop Down Lists'!X$5)*Inputs!F$39)</f>
        <v>0</v>
      </c>
      <c r="BA1475">
        <f>IF(OR($D1475="51",$D1475="52",$D1475="61"),0,(AC1475/'Totals and Drop Down Lists'!Y$5)*Inputs!G$39)</f>
        <v>0</v>
      </c>
      <c r="BB1475">
        <f>IF(OR($D1475="51",$D1475="52",$D1475="61"),0,(AD1475/'Totals and Drop Down Lists'!Z$5)*Inputs!H$39)</f>
        <v>0</v>
      </c>
      <c r="BC1475">
        <f>IF(OR($D1475="51",$D1475="52",$D1475="61"),0,(AE1475/'Totals and Drop Down Lists'!AA$5)*Inputs!I$39)</f>
        <v>0</v>
      </c>
      <c r="BD1475">
        <f>IF(OR($D1475="51",$D1475="52",$D1475="61"),0,(AF1475/'Totals and Drop Down Lists'!AB$5)*Inputs!J$39)</f>
        <v>0</v>
      </c>
      <c r="BE1475">
        <f>IF(OR($D1475="51",$D1475="52",$D1475="61"),0,(AG1475/'Totals and Drop Down Lists'!AC$5)*Inputs!K$39)</f>
        <v>0</v>
      </c>
      <c r="BF1475">
        <f>IF(OR($D1475="51",$D1475="52",$D1475="61"),0,(AH1475/'Totals and Drop Down Lists'!AD$5)*Inputs!L$39)</f>
        <v>0</v>
      </c>
      <c r="BG1475" s="10">
        <f t="shared" si="208"/>
        <v>60123.5543496924</v>
      </c>
    </row>
    <row r="1476" spans="1:59" ht="28.8">
      <c r="A1476" s="1" t="s">
        <v>7461</v>
      </c>
      <c r="B1476" s="1" t="s">
        <v>2670</v>
      </c>
      <c r="C1476" s="1" t="s">
        <v>1752</v>
      </c>
      <c r="D1476" s="1" t="s">
        <v>58</v>
      </c>
      <c r="E1476" s="1" t="s">
        <v>2849</v>
      </c>
      <c r="F1476" s="2">
        <v>55820</v>
      </c>
      <c r="G1476" s="2">
        <v>380</v>
      </c>
      <c r="H1476" s="2">
        <v>29</v>
      </c>
      <c r="I1476" s="2">
        <v>5353</v>
      </c>
      <c r="J1476" s="2">
        <v>21227</v>
      </c>
      <c r="K1476" s="2">
        <v>3946</v>
      </c>
      <c r="L1476" s="2">
        <v>50</v>
      </c>
      <c r="M1476" s="2">
        <v>20</v>
      </c>
      <c r="N1476" s="2">
        <v>0</v>
      </c>
      <c r="O1476" s="2">
        <v>169</v>
      </c>
      <c r="P1476" s="2">
        <v>0</v>
      </c>
      <c r="Q1476" s="2">
        <v>0</v>
      </c>
      <c r="R1476" s="2">
        <v>1309</v>
      </c>
      <c r="S1476" s="2">
        <v>2618900</v>
      </c>
      <c r="T1476" s="2">
        <v>160858300</v>
      </c>
      <c r="U1476" s="2">
        <v>91</v>
      </c>
      <c r="V1476" s="2">
        <v>145</v>
      </c>
      <c r="W1476" s="2">
        <v>0</v>
      </c>
      <c r="X1476" s="2">
        <v>883</v>
      </c>
      <c r="Y1476" s="2">
        <v>95</v>
      </c>
      <c r="Z1476" s="2">
        <v>633</v>
      </c>
      <c r="AA1476" s="9">
        <f t="shared" si="209"/>
        <v>55820</v>
      </c>
      <c r="AB1476" s="9">
        <f t="shared" si="210"/>
        <v>4944</v>
      </c>
      <c r="AC1476" s="9">
        <f t="shared" si="211"/>
        <v>1548</v>
      </c>
      <c r="AD1476" s="9">
        <f t="shared" si="212"/>
        <v>1309</v>
      </c>
      <c r="AE1476" s="44">
        <f t="shared" si="213"/>
        <v>5.1229642813055233E-5</v>
      </c>
      <c r="AF1476" s="9">
        <f t="shared" si="214"/>
        <v>738</v>
      </c>
      <c r="AG1476" s="9">
        <f t="shared" si="207"/>
        <v>728</v>
      </c>
      <c r="AH1476" s="44">
        <f t="shared" si="215"/>
        <v>5.0355965418765765E-5</v>
      </c>
      <c r="AI1476">
        <f>AA1476/'Totals and Drop Down Lists'!W$6*Inputs!E$37</f>
        <v>50636.577527105248</v>
      </c>
      <c r="AJ1476">
        <f>AB1476/'Totals and Drop Down Lists'!X$6*Inputs!F$37</f>
        <v>16267.6742315502</v>
      </c>
      <c r="AK1476">
        <f>AC1476/'Totals and Drop Down Lists'!Y$6*Inputs!G$37</f>
        <v>10204.938893216951</v>
      </c>
      <c r="AL1476">
        <f>AD1476/'Totals and Drop Down Lists'!Z$6*Inputs!H$37</f>
        <v>10494.909162422</v>
      </c>
      <c r="AM1476">
        <f>AE1476/'Totals and Drop Down Lists'!AA$6*Inputs!I$37</f>
        <v>6377.5449528902454</v>
      </c>
      <c r="AN1476">
        <f>AF1476/'Totals and Drop Down Lists'!AB$6*Inputs!J$37</f>
        <v>14728.039537574419</v>
      </c>
      <c r="AO1476">
        <f>AG1476/'Totals and Drop Down Lists'!AC$6*Inputs!K$37</f>
        <v>13557.963458378699</v>
      </c>
      <c r="AP1476">
        <f>AH1476/'Totals and Drop Down Lists'!AD$6*Inputs!L$37</f>
        <v>11850.264762110302</v>
      </c>
      <c r="AQ1476">
        <f>IF(OR($D1476="51",$D1476="52",$D1476="61"),(AA1476/'Totals and Drop Down Lists'!W$4)*Inputs!E$38,0)</f>
        <v>0</v>
      </c>
      <c r="AR1476">
        <f>IF(OR($D1476="51",$D1476="52",$D1476="61"),(AB1476/'Totals and Drop Down Lists'!X$4)*Inputs!F$38,0)</f>
        <v>0</v>
      </c>
      <c r="AS1476">
        <f>IF(OR($D1476="51",$D1476="52",$D1476="61"),(AC1476/'Totals and Drop Down Lists'!Y$4)*Inputs!G$38,0)</f>
        <v>0</v>
      </c>
      <c r="AT1476">
        <f>IF(OR($D1476="51",$D1476="52",$D1476="61"),(AD1476/'Totals and Drop Down Lists'!Z$4)*Inputs!H$38,0)</f>
        <v>0</v>
      </c>
      <c r="AU1476">
        <f>IF(OR($D1476="51",$D1476="52",$D1476="61"),(AE1476/'Totals and Drop Down Lists'!AA$4)*Inputs!I$38,0)</f>
        <v>0</v>
      </c>
      <c r="AV1476">
        <f>IF(OR($D1476="51",$D1476="52",$D1476="61"),(AF1476/'Totals and Drop Down Lists'!AB$4)*Inputs!J$38,0)</f>
        <v>0</v>
      </c>
      <c r="AW1476">
        <f>IF(OR($D1476="51",$D1476="52",$D1476="61"),(AG1476/'Totals and Drop Down Lists'!AC$4)*Inputs!K$38,0)</f>
        <v>0</v>
      </c>
      <c r="AX1476">
        <f>IF(OR($D1476="51",$D1476="52",$D1476="61"),(AH1476/'Totals and Drop Down Lists'!AD$4)*Inputs!L$38,0)</f>
        <v>0</v>
      </c>
      <c r="AY1476">
        <f>IF(OR($D1476="51",$D1476="52",$D1476="61"),0,(AA1476/'Totals and Drop Down Lists'!W$5)*Inputs!E$39)</f>
        <v>0</v>
      </c>
      <c r="AZ1476">
        <f>IF(OR($D1476="51",$D1476="52",$D1476="61"),0,(AB1476/'Totals and Drop Down Lists'!X$5)*Inputs!F$39)</f>
        <v>0</v>
      </c>
      <c r="BA1476">
        <f>IF(OR($D1476="51",$D1476="52",$D1476="61"),0,(AC1476/'Totals and Drop Down Lists'!Y$5)*Inputs!G$39)</f>
        <v>0</v>
      </c>
      <c r="BB1476">
        <f>IF(OR($D1476="51",$D1476="52",$D1476="61"),0,(AD1476/'Totals and Drop Down Lists'!Z$5)*Inputs!H$39)</f>
        <v>0</v>
      </c>
      <c r="BC1476">
        <f>IF(OR($D1476="51",$D1476="52",$D1476="61"),0,(AE1476/'Totals and Drop Down Lists'!AA$5)*Inputs!I$39)</f>
        <v>0</v>
      </c>
      <c r="BD1476">
        <f>IF(OR($D1476="51",$D1476="52",$D1476="61"),0,(AF1476/'Totals and Drop Down Lists'!AB$5)*Inputs!J$39)</f>
        <v>0</v>
      </c>
      <c r="BE1476">
        <f>IF(OR($D1476="51",$D1476="52",$D1476="61"),0,(AG1476/'Totals and Drop Down Lists'!AC$5)*Inputs!K$39)</f>
        <v>0</v>
      </c>
      <c r="BF1476">
        <f>IF(OR($D1476="51",$D1476="52",$D1476="61"),0,(AH1476/'Totals and Drop Down Lists'!AD$5)*Inputs!L$39)</f>
        <v>0</v>
      </c>
      <c r="BG1476" s="10">
        <f t="shared" si="208"/>
        <v>134117.91252524804</v>
      </c>
    </row>
    <row r="1477" spans="1:59" ht="28.8">
      <c r="A1477" s="1" t="s">
        <v>7461</v>
      </c>
      <c r="B1477" s="1" t="s">
        <v>2670</v>
      </c>
      <c r="C1477" s="1" t="s">
        <v>106</v>
      </c>
      <c r="D1477" s="1" t="s">
        <v>25</v>
      </c>
      <c r="E1477" s="1" t="s">
        <v>2850</v>
      </c>
      <c r="F1477" s="2">
        <v>11774</v>
      </c>
      <c r="G1477" s="2">
        <v>34</v>
      </c>
      <c r="H1477" s="2">
        <v>0</v>
      </c>
      <c r="I1477" s="2">
        <v>1620</v>
      </c>
      <c r="J1477" s="2">
        <v>4480</v>
      </c>
      <c r="K1477" s="2">
        <v>767</v>
      </c>
      <c r="L1477" s="2">
        <v>7</v>
      </c>
      <c r="M1477" s="2">
        <v>17</v>
      </c>
      <c r="N1477" s="2">
        <v>0</v>
      </c>
      <c r="O1477" s="2">
        <v>29</v>
      </c>
      <c r="P1477" s="2">
        <v>0</v>
      </c>
      <c r="Q1477" s="2">
        <v>0</v>
      </c>
      <c r="R1477" s="2">
        <v>1008</v>
      </c>
      <c r="S1477" s="2">
        <v>323100</v>
      </c>
      <c r="T1477" s="2">
        <v>18262900</v>
      </c>
      <c r="U1477" s="2">
        <v>52</v>
      </c>
      <c r="V1477" s="2">
        <v>104</v>
      </c>
      <c r="W1477" s="2">
        <v>0</v>
      </c>
      <c r="X1477" s="2">
        <v>249</v>
      </c>
      <c r="Y1477" s="2">
        <v>50</v>
      </c>
      <c r="Z1477" s="2">
        <v>98</v>
      </c>
      <c r="AA1477" s="9">
        <f t="shared" si="209"/>
        <v>11774</v>
      </c>
      <c r="AB1477" s="9">
        <f t="shared" si="210"/>
        <v>1586</v>
      </c>
      <c r="AC1477" s="9">
        <f t="shared" si="211"/>
        <v>1061</v>
      </c>
      <c r="AD1477" s="9">
        <f t="shared" si="212"/>
        <v>1008</v>
      </c>
      <c r="AE1477" s="44">
        <f t="shared" si="213"/>
        <v>9.170826977259399E-6</v>
      </c>
      <c r="AF1477" s="9">
        <f t="shared" si="214"/>
        <v>145</v>
      </c>
      <c r="AG1477" s="9">
        <f t="shared" si="207"/>
        <v>148</v>
      </c>
      <c r="AH1477" s="44">
        <f t="shared" si="215"/>
        <v>9.4282296338260215E-6</v>
      </c>
      <c r="AI1477">
        <f>AA1477/'Totals and Drop Down Lists'!W$6*Inputs!E$37</f>
        <v>10680.671153782465</v>
      </c>
      <c r="AJ1477">
        <f>AB1477/'Totals and Drop Down Lists'!X$6*Inputs!F$37</f>
        <v>5218.5540718524708</v>
      </c>
      <c r="AK1477">
        <f>AC1477/'Totals and Drop Down Lists'!Y$6*Inputs!G$37</f>
        <v>6994.4703912811265</v>
      </c>
      <c r="AL1477">
        <f>AD1477/'Totals and Drop Down Lists'!Z$6*Inputs!H$37</f>
        <v>8081.641280153839</v>
      </c>
      <c r="AM1477">
        <f>AE1477/'Totals and Drop Down Lists'!AA$6*Inputs!I$37</f>
        <v>1141.670292648334</v>
      </c>
      <c r="AN1477">
        <f>AF1477/'Totals and Drop Down Lists'!AB$6*Inputs!J$37</f>
        <v>2893.7205053499874</v>
      </c>
      <c r="AO1477">
        <f>AG1477/'Totals and Drop Down Lists'!AC$6*Inputs!K$37</f>
        <v>2756.2892745055597</v>
      </c>
      <c r="AP1477">
        <f>AH1477/'Totals and Drop Down Lists'!AD$6*Inputs!L$37</f>
        <v>2218.744422228398</v>
      </c>
      <c r="AQ1477">
        <f>IF(OR($D1477="51",$D1477="52",$D1477="61"),(AA1477/'Totals and Drop Down Lists'!W$4)*Inputs!E$38,0)</f>
        <v>0</v>
      </c>
      <c r="AR1477">
        <f>IF(OR($D1477="51",$D1477="52",$D1477="61"),(AB1477/'Totals and Drop Down Lists'!X$4)*Inputs!F$38,0)</f>
        <v>0</v>
      </c>
      <c r="AS1477">
        <f>IF(OR($D1477="51",$D1477="52",$D1477="61"),(AC1477/'Totals and Drop Down Lists'!Y$4)*Inputs!G$38,0)</f>
        <v>0</v>
      </c>
      <c r="AT1477">
        <f>IF(OR($D1477="51",$D1477="52",$D1477="61"),(AD1477/'Totals and Drop Down Lists'!Z$4)*Inputs!H$38,0)</f>
        <v>0</v>
      </c>
      <c r="AU1477">
        <f>IF(OR($D1477="51",$D1477="52",$D1477="61"),(AE1477/'Totals and Drop Down Lists'!AA$4)*Inputs!I$38,0)</f>
        <v>0</v>
      </c>
      <c r="AV1477">
        <f>IF(OR($D1477="51",$D1477="52",$D1477="61"),(AF1477/'Totals and Drop Down Lists'!AB$4)*Inputs!J$38,0)</f>
        <v>0</v>
      </c>
      <c r="AW1477">
        <f>IF(OR($D1477="51",$D1477="52",$D1477="61"),(AG1477/'Totals and Drop Down Lists'!AC$4)*Inputs!K$38,0)</f>
        <v>0</v>
      </c>
      <c r="AX1477">
        <f>IF(OR($D1477="51",$D1477="52",$D1477="61"),(AH1477/'Totals and Drop Down Lists'!AD$4)*Inputs!L$38,0)</f>
        <v>0</v>
      </c>
      <c r="AY1477">
        <f>IF(OR($D1477="51",$D1477="52",$D1477="61"),0,(AA1477/'Totals and Drop Down Lists'!W$5)*Inputs!E$39)</f>
        <v>0</v>
      </c>
      <c r="AZ1477">
        <f>IF(OR($D1477="51",$D1477="52",$D1477="61"),0,(AB1477/'Totals and Drop Down Lists'!X$5)*Inputs!F$39)</f>
        <v>0</v>
      </c>
      <c r="BA1477">
        <f>IF(OR($D1477="51",$D1477="52",$D1477="61"),0,(AC1477/'Totals and Drop Down Lists'!Y$5)*Inputs!G$39)</f>
        <v>0</v>
      </c>
      <c r="BB1477">
        <f>IF(OR($D1477="51",$D1477="52",$D1477="61"),0,(AD1477/'Totals and Drop Down Lists'!Z$5)*Inputs!H$39)</f>
        <v>0</v>
      </c>
      <c r="BC1477">
        <f>IF(OR($D1477="51",$D1477="52",$D1477="61"),0,(AE1477/'Totals and Drop Down Lists'!AA$5)*Inputs!I$39)</f>
        <v>0</v>
      </c>
      <c r="BD1477">
        <f>IF(OR($D1477="51",$D1477="52",$D1477="61"),0,(AF1477/'Totals and Drop Down Lists'!AB$5)*Inputs!J$39)</f>
        <v>0</v>
      </c>
      <c r="BE1477">
        <f>IF(OR($D1477="51",$D1477="52",$D1477="61"),0,(AG1477/'Totals and Drop Down Lists'!AC$5)*Inputs!K$39)</f>
        <v>0</v>
      </c>
      <c r="BF1477">
        <f>IF(OR($D1477="51",$D1477="52",$D1477="61"),0,(AH1477/'Totals and Drop Down Lists'!AD$5)*Inputs!L$39)</f>
        <v>0</v>
      </c>
      <c r="BG1477" s="10">
        <f t="shared" si="208"/>
        <v>39985.761391802174</v>
      </c>
    </row>
    <row r="1478" spans="1:59" ht="28.8">
      <c r="A1478" s="1" t="s">
        <v>7461</v>
      </c>
      <c r="B1478" s="1" t="s">
        <v>2670</v>
      </c>
      <c r="C1478" s="1" t="s">
        <v>666</v>
      </c>
      <c r="D1478" s="1" t="s">
        <v>25</v>
      </c>
      <c r="E1478" s="1" t="s">
        <v>2851</v>
      </c>
      <c r="F1478" s="2">
        <v>20797</v>
      </c>
      <c r="G1478" s="2">
        <v>239</v>
      </c>
      <c r="H1478" s="2">
        <v>14</v>
      </c>
      <c r="I1478" s="2">
        <v>4933</v>
      </c>
      <c r="J1478" s="2">
        <v>8083</v>
      </c>
      <c r="K1478" s="2">
        <v>2226</v>
      </c>
      <c r="L1478" s="2">
        <v>49</v>
      </c>
      <c r="M1478" s="2">
        <v>10</v>
      </c>
      <c r="N1478" s="2">
        <v>22</v>
      </c>
      <c r="O1478" s="2">
        <v>85</v>
      </c>
      <c r="P1478" s="2">
        <v>8</v>
      </c>
      <c r="Q1478" s="2">
        <v>0</v>
      </c>
      <c r="R1478" s="2">
        <v>723</v>
      </c>
      <c r="S1478" s="2">
        <v>944700</v>
      </c>
      <c r="T1478" s="2">
        <v>47192400</v>
      </c>
      <c r="U1478" s="2">
        <v>217</v>
      </c>
      <c r="V1478" s="2">
        <v>330</v>
      </c>
      <c r="W1478" s="2">
        <v>125</v>
      </c>
      <c r="X1478" s="2">
        <v>985</v>
      </c>
      <c r="Y1478" s="2">
        <v>150</v>
      </c>
      <c r="Z1478" s="2">
        <v>495</v>
      </c>
      <c r="AA1478" s="9">
        <f t="shared" si="209"/>
        <v>20797</v>
      </c>
      <c r="AB1478" s="9">
        <f t="shared" si="210"/>
        <v>4680</v>
      </c>
      <c r="AC1478" s="9">
        <f t="shared" si="211"/>
        <v>897</v>
      </c>
      <c r="AD1478" s="9">
        <f t="shared" si="212"/>
        <v>723</v>
      </c>
      <c r="AE1478" s="44">
        <f t="shared" si="213"/>
        <v>4.2812789657450786E-5</v>
      </c>
      <c r="AF1478" s="9">
        <f t="shared" si="214"/>
        <v>530</v>
      </c>
      <c r="AG1478" s="9">
        <f t="shared" si="207"/>
        <v>645</v>
      </c>
      <c r="AH1478" s="44">
        <f t="shared" si="215"/>
        <v>6.6094204848878875E-5</v>
      </c>
      <c r="AI1478">
        <f>AA1478/'Totals and Drop Down Lists'!W$6*Inputs!E$37</f>
        <v>18865.79904749566</v>
      </c>
      <c r="AJ1478">
        <f>AB1478/'Totals and Drop Down Lists'!X$6*Inputs!F$37</f>
        <v>15399.012015302374</v>
      </c>
      <c r="AK1478">
        <f>AC1478/'Totals and Drop Down Lists'!Y$6*Inputs!G$37</f>
        <v>5913.3269943253254</v>
      </c>
      <c r="AL1478">
        <f>AD1478/'Totals and Drop Down Lists'!Z$6*Inputs!H$37</f>
        <v>5796.6534182055811</v>
      </c>
      <c r="AM1478">
        <f>AE1478/'Totals and Drop Down Lists'!AA$6*Inputs!I$37</f>
        <v>5329.7363714869789</v>
      </c>
      <c r="AN1478">
        <f>AF1478/'Totals and Drop Down Lists'!AB$6*Inputs!J$37</f>
        <v>10577.047364382714</v>
      </c>
      <c r="AO1478">
        <f>AG1478/'Totals and Drop Down Lists'!AC$6*Inputs!K$37</f>
        <v>12012.206635514094</v>
      </c>
      <c r="AP1478">
        <f>AH1478/'Totals and Drop Down Lists'!AD$6*Inputs!L$37</f>
        <v>15553.943215801946</v>
      </c>
      <c r="AQ1478">
        <f>IF(OR($D1478="51",$D1478="52",$D1478="61"),(AA1478/'Totals and Drop Down Lists'!W$4)*Inputs!E$38,0)</f>
        <v>0</v>
      </c>
      <c r="AR1478">
        <f>IF(OR($D1478="51",$D1478="52",$D1478="61"),(AB1478/'Totals and Drop Down Lists'!X$4)*Inputs!F$38,0)</f>
        <v>0</v>
      </c>
      <c r="AS1478">
        <f>IF(OR($D1478="51",$D1478="52",$D1478="61"),(AC1478/'Totals and Drop Down Lists'!Y$4)*Inputs!G$38,0)</f>
        <v>0</v>
      </c>
      <c r="AT1478">
        <f>IF(OR($D1478="51",$D1478="52",$D1478="61"),(AD1478/'Totals and Drop Down Lists'!Z$4)*Inputs!H$38,0)</f>
        <v>0</v>
      </c>
      <c r="AU1478">
        <f>IF(OR($D1478="51",$D1478="52",$D1478="61"),(AE1478/'Totals and Drop Down Lists'!AA$4)*Inputs!I$38,0)</f>
        <v>0</v>
      </c>
      <c r="AV1478">
        <f>IF(OR($D1478="51",$D1478="52",$D1478="61"),(AF1478/'Totals and Drop Down Lists'!AB$4)*Inputs!J$38,0)</f>
        <v>0</v>
      </c>
      <c r="AW1478">
        <f>IF(OR($D1478="51",$D1478="52",$D1478="61"),(AG1478/'Totals and Drop Down Lists'!AC$4)*Inputs!K$38,0)</f>
        <v>0</v>
      </c>
      <c r="AX1478">
        <f>IF(OR($D1478="51",$D1478="52",$D1478="61"),(AH1478/'Totals and Drop Down Lists'!AD$4)*Inputs!L$38,0)</f>
        <v>0</v>
      </c>
      <c r="AY1478">
        <f>IF(OR($D1478="51",$D1478="52",$D1478="61"),0,(AA1478/'Totals and Drop Down Lists'!W$5)*Inputs!E$39)</f>
        <v>0</v>
      </c>
      <c r="AZ1478">
        <f>IF(OR($D1478="51",$D1478="52",$D1478="61"),0,(AB1478/'Totals and Drop Down Lists'!X$5)*Inputs!F$39)</f>
        <v>0</v>
      </c>
      <c r="BA1478">
        <f>IF(OR($D1478="51",$D1478="52",$D1478="61"),0,(AC1478/'Totals and Drop Down Lists'!Y$5)*Inputs!G$39)</f>
        <v>0</v>
      </c>
      <c r="BB1478">
        <f>IF(OR($D1478="51",$D1478="52",$D1478="61"),0,(AD1478/'Totals and Drop Down Lists'!Z$5)*Inputs!H$39)</f>
        <v>0</v>
      </c>
      <c r="BC1478">
        <f>IF(OR($D1478="51",$D1478="52",$D1478="61"),0,(AE1478/'Totals and Drop Down Lists'!AA$5)*Inputs!I$39)</f>
        <v>0</v>
      </c>
      <c r="BD1478">
        <f>IF(OR($D1478="51",$D1478="52",$D1478="61"),0,(AF1478/'Totals and Drop Down Lists'!AB$5)*Inputs!J$39)</f>
        <v>0</v>
      </c>
      <c r="BE1478">
        <f>IF(OR($D1478="51",$D1478="52",$D1478="61"),0,(AG1478/'Totals and Drop Down Lists'!AC$5)*Inputs!K$39)</f>
        <v>0</v>
      </c>
      <c r="BF1478">
        <f>IF(OR($D1478="51",$D1478="52",$D1478="61"),0,(AH1478/'Totals and Drop Down Lists'!AD$5)*Inputs!L$39)</f>
        <v>0</v>
      </c>
      <c r="BG1478" s="10">
        <f t="shared" si="208"/>
        <v>89447.725062514684</v>
      </c>
    </row>
    <row r="1479" spans="1:59" ht="28.8">
      <c r="A1479" s="1" t="s">
        <v>7461</v>
      </c>
      <c r="B1479" s="1" t="s">
        <v>2670</v>
      </c>
      <c r="C1479" s="1" t="s">
        <v>1756</v>
      </c>
      <c r="D1479" s="1" t="s">
        <v>25</v>
      </c>
      <c r="E1479" s="1" t="s">
        <v>2852</v>
      </c>
      <c r="F1479" s="2">
        <v>13564</v>
      </c>
      <c r="G1479" s="2">
        <v>55</v>
      </c>
      <c r="H1479" s="2">
        <v>0</v>
      </c>
      <c r="I1479" s="2">
        <v>1973</v>
      </c>
      <c r="J1479" s="2">
        <v>5150</v>
      </c>
      <c r="K1479" s="2">
        <v>1447</v>
      </c>
      <c r="L1479" s="2">
        <v>15</v>
      </c>
      <c r="M1479" s="2">
        <v>0</v>
      </c>
      <c r="N1479" s="2">
        <v>0</v>
      </c>
      <c r="O1479" s="2">
        <v>33</v>
      </c>
      <c r="P1479" s="2">
        <v>10</v>
      </c>
      <c r="Q1479" s="2">
        <v>0</v>
      </c>
      <c r="R1479" s="2">
        <v>1191</v>
      </c>
      <c r="S1479" s="2">
        <v>690300</v>
      </c>
      <c r="T1479" s="2">
        <v>51833100</v>
      </c>
      <c r="U1479" s="2">
        <v>44</v>
      </c>
      <c r="V1479" s="2">
        <v>124</v>
      </c>
      <c r="W1479" s="2">
        <v>15</v>
      </c>
      <c r="X1479" s="2">
        <v>383</v>
      </c>
      <c r="Y1479" s="2">
        <v>78</v>
      </c>
      <c r="Z1479" s="2">
        <v>221</v>
      </c>
      <c r="AA1479" s="9">
        <f t="shared" si="209"/>
        <v>13564</v>
      </c>
      <c r="AB1479" s="9">
        <f t="shared" si="210"/>
        <v>1918</v>
      </c>
      <c r="AC1479" s="9">
        <f t="shared" si="211"/>
        <v>1249</v>
      </c>
      <c r="AD1479" s="9">
        <f t="shared" si="212"/>
        <v>1191</v>
      </c>
      <c r="AE1479" s="44">
        <f t="shared" si="213"/>
        <v>2.8393937310311073E-5</v>
      </c>
      <c r="AF1479" s="9">
        <f t="shared" si="214"/>
        <v>244</v>
      </c>
      <c r="AG1479" s="9">
        <f t="shared" si="207"/>
        <v>299</v>
      </c>
      <c r="AH1479" s="44">
        <f t="shared" si="215"/>
        <v>3.125961153454696E-5</v>
      </c>
      <c r="AI1479">
        <f>AA1479/'Totals and Drop Down Lists'!W$6*Inputs!E$37</f>
        <v>12304.452482580717</v>
      </c>
      <c r="AJ1479">
        <f>AB1479/'Totals and Drop Down Lists'!X$6*Inputs!F$37</f>
        <v>6310.9626165277687</v>
      </c>
      <c r="AK1479">
        <f>AC1479/'Totals and Drop Down Lists'!Y$6*Inputs!G$37</f>
        <v>8233.8298951085071</v>
      </c>
      <c r="AL1479">
        <f>AD1479/'Totals and Drop Down Lists'!Z$6*Inputs!H$37</f>
        <v>9548.8440125627203</v>
      </c>
      <c r="AM1479">
        <f>AE1479/'Totals and Drop Down Lists'!AA$6*Inputs!I$37</f>
        <v>3534.7428098778296</v>
      </c>
      <c r="AN1479">
        <f>AF1479/'Totals and Drop Down Lists'!AB$6*Inputs!J$37</f>
        <v>4869.4331262441174</v>
      </c>
      <c r="AO1479">
        <f>AG1479/'Totals and Drop Down Lists'!AC$6*Inputs!K$37</f>
        <v>5568.4492775483941</v>
      </c>
      <c r="AP1479">
        <f>AH1479/'Totals and Drop Down Lists'!AD$6*Inputs!L$37</f>
        <v>7356.3215393553273</v>
      </c>
      <c r="AQ1479">
        <f>IF(OR($D1479="51",$D1479="52",$D1479="61"),(AA1479/'Totals and Drop Down Lists'!W$4)*Inputs!E$38,0)</f>
        <v>0</v>
      </c>
      <c r="AR1479">
        <f>IF(OR($D1479="51",$D1479="52",$D1479="61"),(AB1479/'Totals and Drop Down Lists'!X$4)*Inputs!F$38,0)</f>
        <v>0</v>
      </c>
      <c r="AS1479">
        <f>IF(OR($D1479="51",$D1479="52",$D1479="61"),(AC1479/'Totals and Drop Down Lists'!Y$4)*Inputs!G$38,0)</f>
        <v>0</v>
      </c>
      <c r="AT1479">
        <f>IF(OR($D1479="51",$D1479="52",$D1479="61"),(AD1479/'Totals and Drop Down Lists'!Z$4)*Inputs!H$38,0)</f>
        <v>0</v>
      </c>
      <c r="AU1479">
        <f>IF(OR($D1479="51",$D1479="52",$D1479="61"),(AE1479/'Totals and Drop Down Lists'!AA$4)*Inputs!I$38,0)</f>
        <v>0</v>
      </c>
      <c r="AV1479">
        <f>IF(OR($D1479="51",$D1479="52",$D1479="61"),(AF1479/'Totals and Drop Down Lists'!AB$4)*Inputs!J$38,0)</f>
        <v>0</v>
      </c>
      <c r="AW1479">
        <f>IF(OR($D1479="51",$D1479="52",$D1479="61"),(AG1479/'Totals and Drop Down Lists'!AC$4)*Inputs!K$38,0)</f>
        <v>0</v>
      </c>
      <c r="AX1479">
        <f>IF(OR($D1479="51",$D1479="52",$D1479="61"),(AH1479/'Totals and Drop Down Lists'!AD$4)*Inputs!L$38,0)</f>
        <v>0</v>
      </c>
      <c r="AY1479">
        <f>IF(OR($D1479="51",$D1479="52",$D1479="61"),0,(AA1479/'Totals and Drop Down Lists'!W$5)*Inputs!E$39)</f>
        <v>0</v>
      </c>
      <c r="AZ1479">
        <f>IF(OR($D1479="51",$D1479="52",$D1479="61"),0,(AB1479/'Totals and Drop Down Lists'!X$5)*Inputs!F$39)</f>
        <v>0</v>
      </c>
      <c r="BA1479">
        <f>IF(OR($D1479="51",$D1479="52",$D1479="61"),0,(AC1479/'Totals and Drop Down Lists'!Y$5)*Inputs!G$39)</f>
        <v>0</v>
      </c>
      <c r="BB1479">
        <f>IF(OR($D1479="51",$D1479="52",$D1479="61"),0,(AD1479/'Totals and Drop Down Lists'!Z$5)*Inputs!H$39)</f>
        <v>0</v>
      </c>
      <c r="BC1479">
        <f>IF(OR($D1479="51",$D1479="52",$D1479="61"),0,(AE1479/'Totals and Drop Down Lists'!AA$5)*Inputs!I$39)</f>
        <v>0</v>
      </c>
      <c r="BD1479">
        <f>IF(OR($D1479="51",$D1479="52",$D1479="61"),0,(AF1479/'Totals and Drop Down Lists'!AB$5)*Inputs!J$39)</f>
        <v>0</v>
      </c>
      <c r="BE1479">
        <f>IF(OR($D1479="51",$D1479="52",$D1479="61"),0,(AG1479/'Totals and Drop Down Lists'!AC$5)*Inputs!K$39)</f>
        <v>0</v>
      </c>
      <c r="BF1479">
        <f>IF(OR($D1479="51",$D1479="52",$D1479="61"),0,(AH1479/'Totals and Drop Down Lists'!AD$5)*Inputs!L$39)</f>
        <v>0</v>
      </c>
      <c r="BG1479" s="10">
        <f t="shared" si="208"/>
        <v>57727.035759805389</v>
      </c>
    </row>
    <row r="1480" spans="1:59" ht="28.8">
      <c r="A1480" s="1" t="s">
        <v>7461</v>
      </c>
      <c r="B1480" s="1" t="s">
        <v>2670</v>
      </c>
      <c r="C1480" s="1" t="s">
        <v>2230</v>
      </c>
      <c r="D1480" s="1" t="s">
        <v>25</v>
      </c>
      <c r="E1480" s="1" t="s">
        <v>2853</v>
      </c>
      <c r="F1480" s="2">
        <v>35718</v>
      </c>
      <c r="G1480" s="2">
        <v>244</v>
      </c>
      <c r="H1480" s="2">
        <v>47</v>
      </c>
      <c r="I1480" s="2">
        <v>8891</v>
      </c>
      <c r="J1480" s="2">
        <v>13172</v>
      </c>
      <c r="K1480" s="2">
        <v>4294</v>
      </c>
      <c r="L1480" s="2">
        <v>85</v>
      </c>
      <c r="M1480" s="2">
        <v>9</v>
      </c>
      <c r="N1480" s="2">
        <v>13</v>
      </c>
      <c r="O1480" s="2">
        <v>58</v>
      </c>
      <c r="P1480" s="2">
        <v>0</v>
      </c>
      <c r="Q1480" s="2">
        <v>0</v>
      </c>
      <c r="R1480" s="2">
        <v>1071</v>
      </c>
      <c r="S1480" s="2">
        <v>2115900</v>
      </c>
      <c r="T1480" s="2">
        <v>122374600</v>
      </c>
      <c r="U1480" s="2">
        <v>310</v>
      </c>
      <c r="V1480" s="2">
        <v>315</v>
      </c>
      <c r="W1480" s="2">
        <v>0</v>
      </c>
      <c r="X1480" s="2">
        <v>1075</v>
      </c>
      <c r="Y1480" s="2">
        <v>95</v>
      </c>
      <c r="Z1480" s="2">
        <v>590</v>
      </c>
      <c r="AA1480" s="9">
        <f t="shared" si="209"/>
        <v>35718</v>
      </c>
      <c r="AB1480" s="9">
        <f t="shared" si="210"/>
        <v>8600</v>
      </c>
      <c r="AC1480" s="9">
        <f t="shared" si="211"/>
        <v>1236</v>
      </c>
      <c r="AD1480" s="9">
        <f t="shared" si="212"/>
        <v>1071</v>
      </c>
      <c r="AE1480" s="44">
        <f t="shared" si="213"/>
        <v>9.7761564733841831E-5</v>
      </c>
      <c r="AF1480" s="9">
        <f t="shared" si="214"/>
        <v>760</v>
      </c>
      <c r="AG1480" s="9">
        <f t="shared" si="207"/>
        <v>685</v>
      </c>
      <c r="AH1480" s="44">
        <f t="shared" si="215"/>
        <v>8.3090615463340955E-5</v>
      </c>
      <c r="AI1480">
        <f>AA1480/'Totals and Drop Down Lists'!W$6*Inputs!E$37</f>
        <v>32401.241062578738</v>
      </c>
      <c r="AJ1480">
        <f>AB1480/'Totals and Drop Down Lists'!X$6*Inputs!F$37</f>
        <v>28297.329771709494</v>
      </c>
      <c r="AK1480">
        <f>AC1480/'Totals and Drop Down Lists'!Y$6*Inputs!G$37</f>
        <v>8148.1295038864018</v>
      </c>
      <c r="AL1480">
        <f>AD1480/'Totals and Drop Down Lists'!Z$6*Inputs!H$37</f>
        <v>8586.7438601634549</v>
      </c>
      <c r="AM1480">
        <f>AE1480/'Totals and Drop Down Lists'!AA$6*Inputs!I$37</f>
        <v>12170.273683736874</v>
      </c>
      <c r="AN1480">
        <f>AF1480/'Totals and Drop Down Lists'!AB$6*Inputs!J$37</f>
        <v>15167.086786662003</v>
      </c>
      <c r="AO1480">
        <f>AG1480/'Totals and Drop Down Lists'!AC$6*Inputs!K$37</f>
        <v>12757.149682677758</v>
      </c>
      <c r="AP1480">
        <f>AH1480/'Totals and Drop Down Lists'!AD$6*Inputs!L$37</f>
        <v>19553.706979875449</v>
      </c>
      <c r="AQ1480">
        <f>IF(OR($D1480="51",$D1480="52",$D1480="61"),(AA1480/'Totals and Drop Down Lists'!W$4)*Inputs!E$38,0)</f>
        <v>0</v>
      </c>
      <c r="AR1480">
        <f>IF(OR($D1480="51",$D1480="52",$D1480="61"),(AB1480/'Totals and Drop Down Lists'!X$4)*Inputs!F$38,0)</f>
        <v>0</v>
      </c>
      <c r="AS1480">
        <f>IF(OR($D1480="51",$D1480="52",$D1480="61"),(AC1480/'Totals and Drop Down Lists'!Y$4)*Inputs!G$38,0)</f>
        <v>0</v>
      </c>
      <c r="AT1480">
        <f>IF(OR($D1480="51",$D1480="52",$D1480="61"),(AD1480/'Totals and Drop Down Lists'!Z$4)*Inputs!H$38,0)</f>
        <v>0</v>
      </c>
      <c r="AU1480">
        <f>IF(OR($D1480="51",$D1480="52",$D1480="61"),(AE1480/'Totals and Drop Down Lists'!AA$4)*Inputs!I$38,0)</f>
        <v>0</v>
      </c>
      <c r="AV1480">
        <f>IF(OR($D1480="51",$D1480="52",$D1480="61"),(AF1480/'Totals and Drop Down Lists'!AB$4)*Inputs!J$38,0)</f>
        <v>0</v>
      </c>
      <c r="AW1480">
        <f>IF(OR($D1480="51",$D1480="52",$D1480="61"),(AG1480/'Totals and Drop Down Lists'!AC$4)*Inputs!K$38,0)</f>
        <v>0</v>
      </c>
      <c r="AX1480">
        <f>IF(OR($D1480="51",$D1480="52",$D1480="61"),(AH1480/'Totals and Drop Down Lists'!AD$4)*Inputs!L$38,0)</f>
        <v>0</v>
      </c>
      <c r="AY1480">
        <f>IF(OR($D1480="51",$D1480="52",$D1480="61"),0,(AA1480/'Totals and Drop Down Lists'!W$5)*Inputs!E$39)</f>
        <v>0</v>
      </c>
      <c r="AZ1480">
        <f>IF(OR($D1480="51",$D1480="52",$D1480="61"),0,(AB1480/'Totals and Drop Down Lists'!X$5)*Inputs!F$39)</f>
        <v>0</v>
      </c>
      <c r="BA1480">
        <f>IF(OR($D1480="51",$D1480="52",$D1480="61"),0,(AC1480/'Totals and Drop Down Lists'!Y$5)*Inputs!G$39)</f>
        <v>0</v>
      </c>
      <c r="BB1480">
        <f>IF(OR($D1480="51",$D1480="52",$D1480="61"),0,(AD1480/'Totals and Drop Down Lists'!Z$5)*Inputs!H$39)</f>
        <v>0</v>
      </c>
      <c r="BC1480">
        <f>IF(OR($D1480="51",$D1480="52",$D1480="61"),0,(AE1480/'Totals and Drop Down Lists'!AA$5)*Inputs!I$39)</f>
        <v>0</v>
      </c>
      <c r="BD1480">
        <f>IF(OR($D1480="51",$D1480="52",$D1480="61"),0,(AF1480/'Totals and Drop Down Lists'!AB$5)*Inputs!J$39)</f>
        <v>0</v>
      </c>
      <c r="BE1480">
        <f>IF(OR($D1480="51",$D1480="52",$D1480="61"),0,(AG1480/'Totals and Drop Down Lists'!AC$5)*Inputs!K$39)</f>
        <v>0</v>
      </c>
      <c r="BF1480">
        <f>IF(OR($D1480="51",$D1480="52",$D1480="61"),0,(AH1480/'Totals and Drop Down Lists'!AD$5)*Inputs!L$39)</f>
        <v>0</v>
      </c>
      <c r="BG1480" s="10">
        <f t="shared" si="208"/>
        <v>137081.66133129018</v>
      </c>
    </row>
    <row r="1481" spans="1:59" ht="28.8">
      <c r="A1481" s="1" t="s">
        <v>7461</v>
      </c>
      <c r="B1481" s="1" t="s">
        <v>2670</v>
      </c>
      <c r="C1481" s="1" t="s">
        <v>2854</v>
      </c>
      <c r="D1481" s="1" t="s">
        <v>25</v>
      </c>
      <c r="E1481" s="1" t="s">
        <v>2855</v>
      </c>
      <c r="F1481" s="2">
        <v>7299</v>
      </c>
      <c r="G1481" s="2">
        <v>59</v>
      </c>
      <c r="H1481" s="2">
        <v>9</v>
      </c>
      <c r="I1481" s="2">
        <v>2902</v>
      </c>
      <c r="J1481" s="2">
        <v>2779</v>
      </c>
      <c r="K1481" s="2">
        <v>781</v>
      </c>
      <c r="L1481" s="2">
        <v>10</v>
      </c>
      <c r="M1481" s="2">
        <v>0</v>
      </c>
      <c r="N1481" s="2">
        <v>0</v>
      </c>
      <c r="O1481" s="2">
        <v>13</v>
      </c>
      <c r="P1481" s="2">
        <v>6</v>
      </c>
      <c r="Q1481" s="2">
        <v>0</v>
      </c>
      <c r="R1481" s="2">
        <v>270</v>
      </c>
      <c r="S1481" s="2">
        <v>242500</v>
      </c>
      <c r="T1481" s="2">
        <v>12060100</v>
      </c>
      <c r="U1481" s="2">
        <v>154</v>
      </c>
      <c r="V1481" s="2">
        <v>210</v>
      </c>
      <c r="W1481" s="2">
        <v>59</v>
      </c>
      <c r="X1481" s="2">
        <v>410</v>
      </c>
      <c r="Y1481" s="2">
        <v>44</v>
      </c>
      <c r="Z1481" s="2">
        <v>250</v>
      </c>
      <c r="AA1481" s="9">
        <f t="shared" si="209"/>
        <v>7299</v>
      </c>
      <c r="AB1481" s="9">
        <f t="shared" si="210"/>
        <v>2834</v>
      </c>
      <c r="AC1481" s="9">
        <f t="shared" si="211"/>
        <v>299</v>
      </c>
      <c r="AD1481" s="9">
        <f t="shared" si="212"/>
        <v>270</v>
      </c>
      <c r="AE1481" s="44">
        <f t="shared" si="213"/>
        <v>1.5328840556799782E-5</v>
      </c>
      <c r="AF1481" s="9">
        <f t="shared" si="214"/>
        <v>141</v>
      </c>
      <c r="AG1481" s="9">
        <f t="shared" si="207"/>
        <v>294</v>
      </c>
      <c r="AH1481" s="44">
        <f t="shared" si="215"/>
        <v>3.0744037686238579E-5</v>
      </c>
      <c r="AI1481">
        <f>AA1481/'Totals and Drop Down Lists'!W$6*Inputs!E$37</f>
        <v>6621.2178317868365</v>
      </c>
      <c r="AJ1481">
        <f>AB1481/'Totals and Drop Down Lists'!X$6*Inputs!F$37</f>
        <v>9324.957275933104</v>
      </c>
      <c r="AK1481">
        <f>AC1481/'Totals and Drop Down Lists'!Y$6*Inputs!G$37</f>
        <v>1971.1089981084419</v>
      </c>
      <c r="AL1481">
        <f>AD1481/'Totals and Drop Down Lists'!Z$6*Inputs!H$37</f>
        <v>2164.7253428983499</v>
      </c>
      <c r="AM1481">
        <f>AE1481/'Totals and Drop Down Lists'!AA$6*Inputs!I$37</f>
        <v>1908.2774026635366</v>
      </c>
      <c r="AN1481">
        <f>AF1481/'Totals and Drop Down Lists'!AB$6*Inputs!J$37</f>
        <v>2813.8937327886083</v>
      </c>
      <c r="AO1481">
        <f>AG1481/'Totals and Drop Down Lists'!AC$6*Inputs!K$37</f>
        <v>5475.3313966529358</v>
      </c>
      <c r="AP1481">
        <f>AH1481/'Totals and Drop Down Lists'!AD$6*Inputs!L$37</f>
        <v>7234.9915925244886</v>
      </c>
      <c r="AQ1481">
        <f>IF(OR($D1481="51",$D1481="52",$D1481="61"),(AA1481/'Totals and Drop Down Lists'!W$4)*Inputs!E$38,0)</f>
        <v>0</v>
      </c>
      <c r="AR1481">
        <f>IF(OR($D1481="51",$D1481="52",$D1481="61"),(AB1481/'Totals and Drop Down Lists'!X$4)*Inputs!F$38,0)</f>
        <v>0</v>
      </c>
      <c r="AS1481">
        <f>IF(OR($D1481="51",$D1481="52",$D1481="61"),(AC1481/'Totals and Drop Down Lists'!Y$4)*Inputs!G$38,0)</f>
        <v>0</v>
      </c>
      <c r="AT1481">
        <f>IF(OR($D1481="51",$D1481="52",$D1481="61"),(AD1481/'Totals and Drop Down Lists'!Z$4)*Inputs!H$38,0)</f>
        <v>0</v>
      </c>
      <c r="AU1481">
        <f>IF(OR($D1481="51",$D1481="52",$D1481="61"),(AE1481/'Totals and Drop Down Lists'!AA$4)*Inputs!I$38,0)</f>
        <v>0</v>
      </c>
      <c r="AV1481">
        <f>IF(OR($D1481="51",$D1481="52",$D1481="61"),(AF1481/'Totals and Drop Down Lists'!AB$4)*Inputs!J$38,0)</f>
        <v>0</v>
      </c>
      <c r="AW1481">
        <f>IF(OR($D1481="51",$D1481="52",$D1481="61"),(AG1481/'Totals and Drop Down Lists'!AC$4)*Inputs!K$38,0)</f>
        <v>0</v>
      </c>
      <c r="AX1481">
        <f>IF(OR($D1481="51",$D1481="52",$D1481="61"),(AH1481/'Totals and Drop Down Lists'!AD$4)*Inputs!L$38,0)</f>
        <v>0</v>
      </c>
      <c r="AY1481">
        <f>IF(OR($D1481="51",$D1481="52",$D1481="61"),0,(AA1481/'Totals and Drop Down Lists'!W$5)*Inputs!E$39)</f>
        <v>0</v>
      </c>
      <c r="AZ1481">
        <f>IF(OR($D1481="51",$D1481="52",$D1481="61"),0,(AB1481/'Totals and Drop Down Lists'!X$5)*Inputs!F$39)</f>
        <v>0</v>
      </c>
      <c r="BA1481">
        <f>IF(OR($D1481="51",$D1481="52",$D1481="61"),0,(AC1481/'Totals and Drop Down Lists'!Y$5)*Inputs!G$39)</f>
        <v>0</v>
      </c>
      <c r="BB1481">
        <f>IF(OR($D1481="51",$D1481="52",$D1481="61"),0,(AD1481/'Totals and Drop Down Lists'!Z$5)*Inputs!H$39)</f>
        <v>0</v>
      </c>
      <c r="BC1481">
        <f>IF(OR($D1481="51",$D1481="52",$D1481="61"),0,(AE1481/'Totals and Drop Down Lists'!AA$5)*Inputs!I$39)</f>
        <v>0</v>
      </c>
      <c r="BD1481">
        <f>IF(OR($D1481="51",$D1481="52",$D1481="61"),0,(AF1481/'Totals and Drop Down Lists'!AB$5)*Inputs!J$39)</f>
        <v>0</v>
      </c>
      <c r="BE1481">
        <f>IF(OR($D1481="51",$D1481="52",$D1481="61"),0,(AG1481/'Totals and Drop Down Lists'!AC$5)*Inputs!K$39)</f>
        <v>0</v>
      </c>
      <c r="BF1481">
        <f>IF(OR($D1481="51",$D1481="52",$D1481="61"),0,(AH1481/'Totals and Drop Down Lists'!AD$5)*Inputs!L$39)</f>
        <v>0</v>
      </c>
      <c r="BG1481" s="10">
        <f t="shared" si="208"/>
        <v>37514.503573356298</v>
      </c>
    </row>
    <row r="1482" spans="1:59" ht="28.8">
      <c r="A1482" s="1" t="s">
        <v>7461</v>
      </c>
      <c r="B1482" s="1" t="s">
        <v>2670</v>
      </c>
      <c r="C1482" s="1" t="s">
        <v>2856</v>
      </c>
      <c r="D1482" s="1" t="s">
        <v>25</v>
      </c>
      <c r="E1482" s="1" t="s">
        <v>2857</v>
      </c>
      <c r="F1482" s="2">
        <v>24988</v>
      </c>
      <c r="G1482" s="2">
        <v>55</v>
      </c>
      <c r="H1482" s="2">
        <v>13</v>
      </c>
      <c r="I1482" s="2">
        <v>2867</v>
      </c>
      <c r="J1482" s="2">
        <v>9698</v>
      </c>
      <c r="K1482" s="2">
        <v>2671</v>
      </c>
      <c r="L1482" s="2">
        <v>0</v>
      </c>
      <c r="M1482" s="2">
        <v>0</v>
      </c>
      <c r="N1482" s="2">
        <v>0</v>
      </c>
      <c r="O1482" s="2">
        <v>21</v>
      </c>
      <c r="P1482" s="2">
        <v>0</v>
      </c>
      <c r="Q1482" s="2">
        <v>0</v>
      </c>
      <c r="R1482" s="2">
        <v>1188</v>
      </c>
      <c r="S1482" s="2">
        <v>1659600</v>
      </c>
      <c r="T1482" s="2">
        <v>118395000</v>
      </c>
      <c r="U1482" s="2">
        <v>314</v>
      </c>
      <c r="V1482" s="2">
        <v>238</v>
      </c>
      <c r="W1482" s="2">
        <v>15</v>
      </c>
      <c r="X1482" s="2">
        <v>720</v>
      </c>
      <c r="Y1482" s="2">
        <v>99</v>
      </c>
      <c r="Z1482" s="2">
        <v>370</v>
      </c>
      <c r="AA1482" s="9">
        <f t="shared" si="209"/>
        <v>24988</v>
      </c>
      <c r="AB1482" s="9">
        <f t="shared" si="210"/>
        <v>2799</v>
      </c>
      <c r="AC1482" s="9">
        <f t="shared" si="211"/>
        <v>1209</v>
      </c>
      <c r="AD1482" s="9">
        <f t="shared" si="212"/>
        <v>1188</v>
      </c>
      <c r="AE1482" s="44">
        <f t="shared" si="213"/>
        <v>5.1376129415863365E-5</v>
      </c>
      <c r="AF1482" s="9">
        <f t="shared" si="214"/>
        <v>467</v>
      </c>
      <c r="AG1482" s="9">
        <f t="shared" si="207"/>
        <v>469</v>
      </c>
      <c r="AH1482" s="44">
        <f t="shared" si="215"/>
        <v>4.8063527022917329E-5</v>
      </c>
      <c r="AI1482">
        <f>AA1482/'Totals and Drop Down Lists'!W$6*Inputs!E$37</f>
        <v>22667.624493860731</v>
      </c>
      <c r="AJ1482">
        <f>AB1482/'Totals and Drop Down Lists'!X$6*Inputs!F$37</f>
        <v>9209.793724536612</v>
      </c>
      <c r="AK1482">
        <f>AC1482/'Totals and Drop Down Lists'!Y$6*Inputs!G$37</f>
        <v>7970.1363836558739</v>
      </c>
      <c r="AL1482">
        <f>AD1482/'Totals and Drop Down Lists'!Z$6*Inputs!H$37</f>
        <v>9524.7915087527381</v>
      </c>
      <c r="AM1482">
        <f>AE1482/'Totals and Drop Down Lists'!AA$6*Inputs!I$37</f>
        <v>6395.7809749100388</v>
      </c>
      <c r="AN1482">
        <f>AF1482/'Totals and Drop Down Lists'!AB$6*Inputs!J$37</f>
        <v>9319.7756965409953</v>
      </c>
      <c r="AO1482">
        <f>AG1482/'Totals and Drop Down Lists'!AC$6*Inputs!K$37</f>
        <v>8734.4572279939675</v>
      </c>
      <c r="AP1482">
        <f>AH1482/'Totals and Drop Down Lists'!AD$6*Inputs!L$37</f>
        <v>11310.785442913144</v>
      </c>
      <c r="AQ1482">
        <f>IF(OR($D1482="51",$D1482="52",$D1482="61"),(AA1482/'Totals and Drop Down Lists'!W$4)*Inputs!E$38,0)</f>
        <v>0</v>
      </c>
      <c r="AR1482">
        <f>IF(OR($D1482="51",$D1482="52",$D1482="61"),(AB1482/'Totals and Drop Down Lists'!X$4)*Inputs!F$38,0)</f>
        <v>0</v>
      </c>
      <c r="AS1482">
        <f>IF(OR($D1482="51",$D1482="52",$D1482="61"),(AC1482/'Totals and Drop Down Lists'!Y$4)*Inputs!G$38,0)</f>
        <v>0</v>
      </c>
      <c r="AT1482">
        <f>IF(OR($D1482="51",$D1482="52",$D1482="61"),(AD1482/'Totals and Drop Down Lists'!Z$4)*Inputs!H$38,0)</f>
        <v>0</v>
      </c>
      <c r="AU1482">
        <f>IF(OR($D1482="51",$D1482="52",$D1482="61"),(AE1482/'Totals and Drop Down Lists'!AA$4)*Inputs!I$38,0)</f>
        <v>0</v>
      </c>
      <c r="AV1482">
        <f>IF(OR($D1482="51",$D1482="52",$D1482="61"),(AF1482/'Totals and Drop Down Lists'!AB$4)*Inputs!J$38,0)</f>
        <v>0</v>
      </c>
      <c r="AW1482">
        <f>IF(OR($D1482="51",$D1482="52",$D1482="61"),(AG1482/'Totals and Drop Down Lists'!AC$4)*Inputs!K$38,0)</f>
        <v>0</v>
      </c>
      <c r="AX1482">
        <f>IF(OR($D1482="51",$D1482="52",$D1482="61"),(AH1482/'Totals and Drop Down Lists'!AD$4)*Inputs!L$38,0)</f>
        <v>0</v>
      </c>
      <c r="AY1482">
        <f>IF(OR($D1482="51",$D1482="52",$D1482="61"),0,(AA1482/'Totals and Drop Down Lists'!W$5)*Inputs!E$39)</f>
        <v>0</v>
      </c>
      <c r="AZ1482">
        <f>IF(OR($D1482="51",$D1482="52",$D1482="61"),0,(AB1482/'Totals and Drop Down Lists'!X$5)*Inputs!F$39)</f>
        <v>0</v>
      </c>
      <c r="BA1482">
        <f>IF(OR($D1482="51",$D1482="52",$D1482="61"),0,(AC1482/'Totals and Drop Down Lists'!Y$5)*Inputs!G$39)</f>
        <v>0</v>
      </c>
      <c r="BB1482">
        <f>IF(OR($D1482="51",$D1482="52",$D1482="61"),0,(AD1482/'Totals and Drop Down Lists'!Z$5)*Inputs!H$39)</f>
        <v>0</v>
      </c>
      <c r="BC1482">
        <f>IF(OR($D1482="51",$D1482="52",$D1482="61"),0,(AE1482/'Totals and Drop Down Lists'!AA$5)*Inputs!I$39)</f>
        <v>0</v>
      </c>
      <c r="BD1482">
        <f>IF(OR($D1482="51",$D1482="52",$D1482="61"),0,(AF1482/'Totals and Drop Down Lists'!AB$5)*Inputs!J$39)</f>
        <v>0</v>
      </c>
      <c r="BE1482">
        <f>IF(OR($D1482="51",$D1482="52",$D1482="61"),0,(AG1482/'Totals and Drop Down Lists'!AC$5)*Inputs!K$39)</f>
        <v>0</v>
      </c>
      <c r="BF1482">
        <f>IF(OR($D1482="51",$D1482="52",$D1482="61"),0,(AH1482/'Totals and Drop Down Lists'!AD$5)*Inputs!L$39)</f>
        <v>0</v>
      </c>
      <c r="BG1482" s="10">
        <f t="shared" si="208"/>
        <v>85133.145453164107</v>
      </c>
    </row>
    <row r="1483" spans="1:59" ht="28.8">
      <c r="A1483" s="1" t="s">
        <v>7462</v>
      </c>
      <c r="B1483" s="1" t="s">
        <v>3030</v>
      </c>
      <c r="C1483" s="1" t="s">
        <v>3031</v>
      </c>
      <c r="D1483" s="1" t="s">
        <v>7</v>
      </c>
      <c r="E1483" s="1" t="s">
        <v>3032</v>
      </c>
      <c r="F1483" s="2">
        <v>746580</v>
      </c>
      <c r="G1483" s="2">
        <v>8860</v>
      </c>
      <c r="H1483" s="2">
        <v>2291</v>
      </c>
      <c r="I1483" s="2">
        <v>122492</v>
      </c>
      <c r="J1483" s="2">
        <v>305832</v>
      </c>
      <c r="K1483" s="2">
        <v>114221</v>
      </c>
      <c r="L1483" s="2">
        <v>1359</v>
      </c>
      <c r="M1483" s="2">
        <v>106</v>
      </c>
      <c r="N1483" s="2">
        <v>31</v>
      </c>
      <c r="O1483" s="2">
        <v>2253</v>
      </c>
      <c r="P1483" s="2">
        <v>657</v>
      </c>
      <c r="Q1483" s="2">
        <v>221</v>
      </c>
      <c r="R1483" s="2">
        <v>52839</v>
      </c>
      <c r="S1483" s="2">
        <v>83001600</v>
      </c>
      <c r="T1483" s="2">
        <v>4105764900</v>
      </c>
      <c r="U1483" s="2">
        <v>10207</v>
      </c>
      <c r="V1483" s="2">
        <v>9154</v>
      </c>
      <c r="W1483" s="2">
        <v>729</v>
      </c>
      <c r="X1483" s="2">
        <v>32146</v>
      </c>
      <c r="Y1483" s="2">
        <v>3311</v>
      </c>
      <c r="Z1483" s="2">
        <v>20224</v>
      </c>
      <c r="AA1483" s="9">
        <f t="shared" si="209"/>
        <v>746580</v>
      </c>
      <c r="AB1483" s="9">
        <f t="shared" si="210"/>
        <v>111341</v>
      </c>
      <c r="AC1483" s="9">
        <f t="shared" si="211"/>
        <v>57466</v>
      </c>
      <c r="AD1483" s="9">
        <f t="shared" si="212"/>
        <v>52839</v>
      </c>
      <c r="AE1483" s="44">
        <f t="shared" si="213"/>
        <v>2.9792351087986283E-3</v>
      </c>
      <c r="AF1483" s="9">
        <f t="shared" si="214"/>
        <v>22263</v>
      </c>
      <c r="AG1483" s="9">
        <f t="shared" si="207"/>
        <v>23535</v>
      </c>
      <c r="AH1483" s="44">
        <f t="shared" si="215"/>
        <v>3.2706067008947109E-3</v>
      </c>
      <c r="AI1483">
        <f>AA1483/'Totals and Drop Down Lists'!W$6*Inputs!E$37</f>
        <v>677252.88516994321</v>
      </c>
      <c r="AJ1483">
        <f>AB1483/'Totals and Drop Down Lists'!X$6*Inputs!F$37</f>
        <v>366354.99931533792</v>
      </c>
      <c r="AK1483">
        <f>AC1483/'Totals and Drop Down Lists'!Y$6*Inputs!G$37</f>
        <v>378835.28322842717</v>
      </c>
      <c r="AL1483">
        <f>AD1483/'Totals and Drop Down Lists'!Z$6*Inputs!H$37</f>
        <v>423636.74960520712</v>
      </c>
      <c r="AM1483">
        <f>AE1483/'Totals and Drop Down Lists'!AA$6*Inputs!I$37</f>
        <v>370883.04325928562</v>
      </c>
      <c r="AN1483">
        <f>AF1483/'Totals and Drop Down Lists'!AB$6*Inputs!J$37</f>
        <v>444295.859383495</v>
      </c>
      <c r="AO1483">
        <f>AG1483/'Totals and Drop Down Lists'!AC$6*Inputs!K$37</f>
        <v>438305.8653749213</v>
      </c>
      <c r="AP1483">
        <f>AH1483/'Totals and Drop Down Lists'!AD$6*Inputs!L$37</f>
        <v>769671.57745904208</v>
      </c>
      <c r="AQ1483">
        <f>IF(OR($D1483="51",$D1483="52",$D1483="61"),(AA1483/'Totals and Drop Down Lists'!W$4)*Inputs!E$38,0)</f>
        <v>0</v>
      </c>
      <c r="AR1483">
        <f>IF(OR($D1483="51",$D1483="52",$D1483="61"),(AB1483/'Totals and Drop Down Lists'!X$4)*Inputs!F$38,0)</f>
        <v>0</v>
      </c>
      <c r="AS1483">
        <f>IF(OR($D1483="51",$D1483="52",$D1483="61"),(AC1483/'Totals and Drop Down Lists'!Y$4)*Inputs!G$38,0)</f>
        <v>0</v>
      </c>
      <c r="AT1483">
        <f>IF(OR($D1483="51",$D1483="52",$D1483="61"),(AD1483/'Totals and Drop Down Lists'!Z$4)*Inputs!H$38,0)</f>
        <v>0</v>
      </c>
      <c r="AU1483">
        <f>IF(OR($D1483="51",$D1483="52",$D1483="61"),(AE1483/'Totals and Drop Down Lists'!AA$4)*Inputs!I$38,0)</f>
        <v>0</v>
      </c>
      <c r="AV1483">
        <f>IF(OR($D1483="51",$D1483="52",$D1483="61"),(AF1483/'Totals and Drop Down Lists'!AB$4)*Inputs!J$38,0)</f>
        <v>0</v>
      </c>
      <c r="AW1483">
        <f>IF(OR($D1483="51",$D1483="52",$D1483="61"),(AG1483/'Totals and Drop Down Lists'!AC$4)*Inputs!K$38,0)</f>
        <v>0</v>
      </c>
      <c r="AX1483">
        <f>IF(OR($D1483="51",$D1483="52",$D1483="61"),(AH1483/'Totals and Drop Down Lists'!AD$4)*Inputs!L$38,0)</f>
        <v>0</v>
      </c>
      <c r="AY1483">
        <f>IF(OR($D1483="51",$D1483="52",$D1483="61"),0,(AA1483/'Totals and Drop Down Lists'!W$5)*Inputs!E$39)</f>
        <v>0</v>
      </c>
      <c r="AZ1483">
        <f>IF(OR($D1483="51",$D1483="52",$D1483="61"),0,(AB1483/'Totals and Drop Down Lists'!X$5)*Inputs!F$39)</f>
        <v>0</v>
      </c>
      <c r="BA1483">
        <f>IF(OR($D1483="51",$D1483="52",$D1483="61"),0,(AC1483/'Totals and Drop Down Lists'!Y$5)*Inputs!G$39)</f>
        <v>0</v>
      </c>
      <c r="BB1483">
        <f>IF(OR($D1483="51",$D1483="52",$D1483="61"),0,(AD1483/'Totals and Drop Down Lists'!Z$5)*Inputs!H$39)</f>
        <v>0</v>
      </c>
      <c r="BC1483">
        <f>IF(OR($D1483="51",$D1483="52",$D1483="61"),0,(AE1483/'Totals and Drop Down Lists'!AA$5)*Inputs!I$39)</f>
        <v>0</v>
      </c>
      <c r="BD1483">
        <f>IF(OR($D1483="51",$D1483="52",$D1483="61"),0,(AF1483/'Totals and Drop Down Lists'!AB$5)*Inputs!J$39)</f>
        <v>0</v>
      </c>
      <c r="BE1483">
        <f>IF(OR($D1483="51",$D1483="52",$D1483="61"),0,(AG1483/'Totals and Drop Down Lists'!AC$5)*Inputs!K$39)</f>
        <v>0</v>
      </c>
      <c r="BF1483">
        <f>IF(OR($D1483="51",$D1483="52",$D1483="61"),0,(AH1483/'Totals and Drop Down Lists'!AD$5)*Inputs!L$39)</f>
        <v>0</v>
      </c>
      <c r="BG1483" s="10">
        <f t="shared" si="208"/>
        <v>3869236.2627956597</v>
      </c>
    </row>
    <row r="1484" spans="1:59" ht="28.8">
      <c r="A1484" s="1" t="s">
        <v>7463</v>
      </c>
      <c r="B1484" s="1" t="s">
        <v>2919</v>
      </c>
      <c r="C1484" s="1" t="s">
        <v>2920</v>
      </c>
      <c r="D1484" s="1" t="s">
        <v>7</v>
      </c>
      <c r="E1484" s="1" t="s">
        <v>2921</v>
      </c>
      <c r="F1484" s="2">
        <v>300843</v>
      </c>
      <c r="G1484" s="2">
        <v>13323</v>
      </c>
      <c r="H1484" s="2">
        <v>2449</v>
      </c>
      <c r="I1484" s="2">
        <v>54459</v>
      </c>
      <c r="J1484" s="2">
        <v>123142</v>
      </c>
      <c r="K1484" s="2">
        <v>55170</v>
      </c>
      <c r="L1484" s="2">
        <v>525</v>
      </c>
      <c r="M1484" s="2">
        <v>19</v>
      </c>
      <c r="N1484" s="2">
        <v>41</v>
      </c>
      <c r="O1484" s="2">
        <v>1246</v>
      </c>
      <c r="P1484" s="2">
        <v>398</v>
      </c>
      <c r="Q1484" s="2">
        <v>127</v>
      </c>
      <c r="R1484" s="2">
        <v>10433</v>
      </c>
      <c r="S1484" s="2">
        <v>43448400</v>
      </c>
      <c r="T1484" s="2">
        <v>2038306300</v>
      </c>
      <c r="U1484" s="2">
        <v>3436</v>
      </c>
      <c r="V1484" s="2">
        <v>3600</v>
      </c>
      <c r="W1484" s="2">
        <v>285</v>
      </c>
      <c r="X1484" s="2">
        <v>15975</v>
      </c>
      <c r="Y1484" s="2">
        <v>1930</v>
      </c>
      <c r="Z1484" s="2">
        <v>10595</v>
      </c>
      <c r="AA1484" s="9">
        <f t="shared" si="209"/>
        <v>300843</v>
      </c>
      <c r="AB1484" s="9">
        <f t="shared" si="210"/>
        <v>38687</v>
      </c>
      <c r="AC1484" s="9">
        <f t="shared" si="211"/>
        <v>12789</v>
      </c>
      <c r="AD1484" s="9">
        <f t="shared" si="212"/>
        <v>10433</v>
      </c>
      <c r="AE1484" s="44">
        <f t="shared" si="213"/>
        <v>1.7262176427549716E-3</v>
      </c>
      <c r="AF1484" s="9">
        <f t="shared" si="214"/>
        <v>12090</v>
      </c>
      <c r="AG1484" s="9">
        <f t="shared" si="207"/>
        <v>12525</v>
      </c>
      <c r="AH1484" s="44">
        <f t="shared" si="215"/>
        <v>2.0879764784813497E-3</v>
      </c>
      <c r="AI1484">
        <f>AA1484/'Totals and Drop Down Lists'!W$6*Inputs!E$37</f>
        <v>272906.84150818567</v>
      </c>
      <c r="AJ1484">
        <f>AB1484/'Totals and Drop Down Lists'!X$6*Inputs!F$37</f>
        <v>127295.20893931687</v>
      </c>
      <c r="AK1484">
        <f>AC1484/'Totals and Drop Down Lists'!Y$6*Inputs!G$37</f>
        <v>84309.407949193526</v>
      </c>
      <c r="AL1484">
        <f>AD1484/'Totals and Drop Down Lists'!Z$6*Inputs!H$37</f>
        <v>83646.590749846233</v>
      </c>
      <c r="AM1484">
        <f>AE1484/'Totals and Drop Down Lists'!AA$6*Inputs!I$37</f>
        <v>214895.71292377918</v>
      </c>
      <c r="AN1484">
        <f>AF1484/'Totals and Drop Down Lists'!AB$6*Inputs!J$37</f>
        <v>241276.42006676793</v>
      </c>
      <c r="AO1484">
        <f>AG1484/'Totals and Drop Down Lists'!AC$6*Inputs!K$37</f>
        <v>233260.2916431225</v>
      </c>
      <c r="AP1484">
        <f>AH1484/'Totals and Drop Down Lists'!AD$6*Inputs!L$37</f>
        <v>491363.31477902498</v>
      </c>
      <c r="AQ1484">
        <f>IF(OR($D1484="51",$D1484="52",$D1484="61"),(AA1484/'Totals and Drop Down Lists'!W$4)*Inputs!E$38,0)</f>
        <v>0</v>
      </c>
      <c r="AR1484">
        <f>IF(OR($D1484="51",$D1484="52",$D1484="61"),(AB1484/'Totals and Drop Down Lists'!X$4)*Inputs!F$38,0)</f>
        <v>0</v>
      </c>
      <c r="AS1484">
        <f>IF(OR($D1484="51",$D1484="52",$D1484="61"),(AC1484/'Totals and Drop Down Lists'!Y$4)*Inputs!G$38,0)</f>
        <v>0</v>
      </c>
      <c r="AT1484">
        <f>IF(OR($D1484="51",$D1484="52",$D1484="61"),(AD1484/'Totals and Drop Down Lists'!Z$4)*Inputs!H$38,0)</f>
        <v>0</v>
      </c>
      <c r="AU1484">
        <f>IF(OR($D1484="51",$D1484="52",$D1484="61"),(AE1484/'Totals and Drop Down Lists'!AA$4)*Inputs!I$38,0)</f>
        <v>0</v>
      </c>
      <c r="AV1484">
        <f>IF(OR($D1484="51",$D1484="52",$D1484="61"),(AF1484/'Totals and Drop Down Lists'!AB$4)*Inputs!J$38,0)</f>
        <v>0</v>
      </c>
      <c r="AW1484">
        <f>IF(OR($D1484="51",$D1484="52",$D1484="61"),(AG1484/'Totals and Drop Down Lists'!AC$4)*Inputs!K$38,0)</f>
        <v>0</v>
      </c>
      <c r="AX1484">
        <f>IF(OR($D1484="51",$D1484="52",$D1484="61"),(AH1484/'Totals and Drop Down Lists'!AD$4)*Inputs!L$38,0)</f>
        <v>0</v>
      </c>
      <c r="AY1484">
        <f>IF(OR($D1484="51",$D1484="52",$D1484="61"),0,(AA1484/'Totals and Drop Down Lists'!W$5)*Inputs!E$39)</f>
        <v>0</v>
      </c>
      <c r="AZ1484">
        <f>IF(OR($D1484="51",$D1484="52",$D1484="61"),0,(AB1484/'Totals and Drop Down Lists'!X$5)*Inputs!F$39)</f>
        <v>0</v>
      </c>
      <c r="BA1484">
        <f>IF(OR($D1484="51",$D1484="52",$D1484="61"),0,(AC1484/'Totals and Drop Down Lists'!Y$5)*Inputs!G$39)</f>
        <v>0</v>
      </c>
      <c r="BB1484">
        <f>IF(OR($D1484="51",$D1484="52",$D1484="61"),0,(AD1484/'Totals and Drop Down Lists'!Z$5)*Inputs!H$39)</f>
        <v>0</v>
      </c>
      <c r="BC1484">
        <f>IF(OR($D1484="51",$D1484="52",$D1484="61"),0,(AE1484/'Totals and Drop Down Lists'!AA$5)*Inputs!I$39)</f>
        <v>0</v>
      </c>
      <c r="BD1484">
        <f>IF(OR($D1484="51",$D1484="52",$D1484="61"),0,(AF1484/'Totals and Drop Down Lists'!AB$5)*Inputs!J$39)</f>
        <v>0</v>
      </c>
      <c r="BE1484">
        <f>IF(OR($D1484="51",$D1484="52",$D1484="61"),0,(AG1484/'Totals and Drop Down Lists'!AC$5)*Inputs!K$39)</f>
        <v>0</v>
      </c>
      <c r="BF1484">
        <f>IF(OR($D1484="51",$D1484="52",$D1484="61"),0,(AH1484/'Totals and Drop Down Lists'!AD$5)*Inputs!L$39)</f>
        <v>0</v>
      </c>
      <c r="BG1484" s="10">
        <f t="shared" si="208"/>
        <v>1748953.7885592368</v>
      </c>
    </row>
    <row r="1485" spans="1:59" ht="28.8">
      <c r="A1485" s="1" t="s">
        <v>7464</v>
      </c>
      <c r="B1485" s="1" t="s">
        <v>2867</v>
      </c>
      <c r="C1485" s="1" t="s">
        <v>2086</v>
      </c>
      <c r="D1485" s="1" t="s">
        <v>7</v>
      </c>
      <c r="E1485" s="1" t="s">
        <v>2868</v>
      </c>
      <c r="F1485" s="2">
        <v>183492</v>
      </c>
      <c r="G1485" s="2">
        <v>4913</v>
      </c>
      <c r="H1485" s="2">
        <v>449</v>
      </c>
      <c r="I1485" s="2">
        <v>31932</v>
      </c>
      <c r="J1485" s="2">
        <v>70597</v>
      </c>
      <c r="K1485" s="2">
        <v>25615</v>
      </c>
      <c r="L1485" s="2">
        <v>354</v>
      </c>
      <c r="M1485" s="2">
        <v>143</v>
      </c>
      <c r="N1485" s="2">
        <v>12</v>
      </c>
      <c r="O1485" s="2">
        <v>533</v>
      </c>
      <c r="P1485" s="2">
        <v>237</v>
      </c>
      <c r="Q1485" s="2">
        <v>0</v>
      </c>
      <c r="R1485" s="2">
        <v>2899</v>
      </c>
      <c r="S1485" s="2">
        <v>19791400</v>
      </c>
      <c r="T1485" s="2">
        <v>1059453800</v>
      </c>
      <c r="U1485" s="2">
        <v>1830</v>
      </c>
      <c r="V1485" s="2">
        <v>2095</v>
      </c>
      <c r="W1485" s="2">
        <v>65</v>
      </c>
      <c r="X1485" s="2">
        <v>6840</v>
      </c>
      <c r="Y1485" s="2">
        <v>660</v>
      </c>
      <c r="Z1485" s="2">
        <v>4265</v>
      </c>
      <c r="AA1485" s="9">
        <f t="shared" si="209"/>
        <v>183492</v>
      </c>
      <c r="AB1485" s="9">
        <f t="shared" si="210"/>
        <v>26570</v>
      </c>
      <c r="AC1485" s="9">
        <f t="shared" si="211"/>
        <v>4178</v>
      </c>
      <c r="AD1485" s="9">
        <f t="shared" si="212"/>
        <v>2899</v>
      </c>
      <c r="AE1485" s="44">
        <f t="shared" si="213"/>
        <v>6.4908004880986469E-4</v>
      </c>
      <c r="AF1485" s="9">
        <f t="shared" si="214"/>
        <v>4680</v>
      </c>
      <c r="AG1485" s="9">
        <f t="shared" si="207"/>
        <v>4925</v>
      </c>
      <c r="AH1485" s="44">
        <f t="shared" si="215"/>
        <v>6.6491393548213137E-4</v>
      </c>
      <c r="AI1485">
        <f>AA1485/'Totals and Drop Down Lists'!W$6*Inputs!E$37</f>
        <v>166453.0075887423</v>
      </c>
      <c r="AJ1485">
        <f>AB1485/'Totals and Drop Down Lists'!X$6*Inputs!F$37</f>
        <v>87425.587445851299</v>
      </c>
      <c r="AK1485">
        <f>AC1485/'Totals and Drop Down Lists'!Y$6*Inputs!G$37</f>
        <v>27542.787271227662</v>
      </c>
      <c r="AL1485">
        <f>AD1485/'Totals and Drop Down Lists'!Z$6*Inputs!H$37</f>
        <v>23242.736181712284</v>
      </c>
      <c r="AM1485">
        <f>AE1485/'Totals and Drop Down Lists'!AA$6*Inputs!I$37</f>
        <v>80803.553606940201</v>
      </c>
      <c r="AN1485">
        <f>AF1485/'Totals and Drop Down Lists'!AB$6*Inputs!J$37</f>
        <v>93397.323896813381</v>
      </c>
      <c r="AO1485">
        <f>AG1485/'Totals and Drop Down Lists'!AC$6*Inputs!K$37</f>
        <v>91721.112682026214</v>
      </c>
      <c r="AP1485">
        <f>AH1485/'Totals and Drop Down Lists'!AD$6*Inputs!L$37</f>
        <v>156474.13596291866</v>
      </c>
      <c r="AQ1485">
        <f>IF(OR($D1485="51",$D1485="52",$D1485="61"),(AA1485/'Totals and Drop Down Lists'!W$4)*Inputs!E$38,0)</f>
        <v>0</v>
      </c>
      <c r="AR1485">
        <f>IF(OR($D1485="51",$D1485="52",$D1485="61"),(AB1485/'Totals and Drop Down Lists'!X$4)*Inputs!F$38,0)</f>
        <v>0</v>
      </c>
      <c r="AS1485">
        <f>IF(OR($D1485="51",$D1485="52",$D1485="61"),(AC1485/'Totals and Drop Down Lists'!Y$4)*Inputs!G$38,0)</f>
        <v>0</v>
      </c>
      <c r="AT1485">
        <f>IF(OR($D1485="51",$D1485="52",$D1485="61"),(AD1485/'Totals and Drop Down Lists'!Z$4)*Inputs!H$38,0)</f>
        <v>0</v>
      </c>
      <c r="AU1485">
        <f>IF(OR($D1485="51",$D1485="52",$D1485="61"),(AE1485/'Totals and Drop Down Lists'!AA$4)*Inputs!I$38,0)</f>
        <v>0</v>
      </c>
      <c r="AV1485">
        <f>IF(OR($D1485="51",$D1485="52",$D1485="61"),(AF1485/'Totals and Drop Down Lists'!AB$4)*Inputs!J$38,0)</f>
        <v>0</v>
      </c>
      <c r="AW1485">
        <f>IF(OR($D1485="51",$D1485="52",$D1485="61"),(AG1485/'Totals and Drop Down Lists'!AC$4)*Inputs!K$38,0)</f>
        <v>0</v>
      </c>
      <c r="AX1485">
        <f>IF(OR($D1485="51",$D1485="52",$D1485="61"),(AH1485/'Totals and Drop Down Lists'!AD$4)*Inputs!L$38,0)</f>
        <v>0</v>
      </c>
      <c r="AY1485">
        <f>IF(OR($D1485="51",$D1485="52",$D1485="61"),0,(AA1485/'Totals and Drop Down Lists'!W$5)*Inputs!E$39)</f>
        <v>0</v>
      </c>
      <c r="AZ1485">
        <f>IF(OR($D1485="51",$D1485="52",$D1485="61"),0,(AB1485/'Totals and Drop Down Lists'!X$5)*Inputs!F$39)</f>
        <v>0</v>
      </c>
      <c r="BA1485">
        <f>IF(OR($D1485="51",$D1485="52",$D1485="61"),0,(AC1485/'Totals and Drop Down Lists'!Y$5)*Inputs!G$39)</f>
        <v>0</v>
      </c>
      <c r="BB1485">
        <f>IF(OR($D1485="51",$D1485="52",$D1485="61"),0,(AD1485/'Totals and Drop Down Lists'!Z$5)*Inputs!H$39)</f>
        <v>0</v>
      </c>
      <c r="BC1485">
        <f>IF(OR($D1485="51",$D1485="52",$D1485="61"),0,(AE1485/'Totals and Drop Down Lists'!AA$5)*Inputs!I$39)</f>
        <v>0</v>
      </c>
      <c r="BD1485">
        <f>IF(OR($D1485="51",$D1485="52",$D1485="61"),0,(AF1485/'Totals and Drop Down Lists'!AB$5)*Inputs!J$39)</f>
        <v>0</v>
      </c>
      <c r="BE1485">
        <f>IF(OR($D1485="51",$D1485="52",$D1485="61"),0,(AG1485/'Totals and Drop Down Lists'!AC$5)*Inputs!K$39)</f>
        <v>0</v>
      </c>
      <c r="BF1485">
        <f>IF(OR($D1485="51",$D1485="52",$D1485="61"),0,(AH1485/'Totals and Drop Down Lists'!AD$5)*Inputs!L$39)</f>
        <v>0</v>
      </c>
      <c r="BG1485" s="10">
        <f t="shared" si="208"/>
        <v>727060.24463623203</v>
      </c>
    </row>
    <row r="1486" spans="1:59" ht="28.8">
      <c r="A1486" s="1" t="s">
        <v>7464</v>
      </c>
      <c r="B1486" s="1" t="s">
        <v>2867</v>
      </c>
      <c r="C1486" s="1" t="s">
        <v>2869</v>
      </c>
      <c r="D1486" s="1" t="s">
        <v>25</v>
      </c>
      <c r="E1486" s="1" t="s">
        <v>2870</v>
      </c>
      <c r="F1486" s="2">
        <v>61847</v>
      </c>
      <c r="G1486" s="2">
        <v>295</v>
      </c>
      <c r="H1486" s="2">
        <v>25</v>
      </c>
      <c r="I1486" s="2">
        <v>11353</v>
      </c>
      <c r="J1486" s="2">
        <v>22527</v>
      </c>
      <c r="K1486" s="2">
        <v>6693</v>
      </c>
      <c r="L1486" s="2">
        <v>353</v>
      </c>
      <c r="M1486" s="2">
        <v>54</v>
      </c>
      <c r="N1486" s="2">
        <v>10</v>
      </c>
      <c r="O1486" s="2">
        <v>275</v>
      </c>
      <c r="P1486" s="2">
        <v>101</v>
      </c>
      <c r="Q1486" s="2">
        <v>68</v>
      </c>
      <c r="R1486" s="2">
        <v>2064</v>
      </c>
      <c r="S1486" s="2">
        <v>3106400</v>
      </c>
      <c r="T1486" s="2">
        <v>216268700</v>
      </c>
      <c r="U1486" s="2">
        <v>463</v>
      </c>
      <c r="V1486" s="2">
        <v>581</v>
      </c>
      <c r="W1486" s="2">
        <v>83</v>
      </c>
      <c r="X1486" s="2">
        <v>1574</v>
      </c>
      <c r="Y1486" s="2">
        <v>314</v>
      </c>
      <c r="Z1486" s="2">
        <v>778</v>
      </c>
      <c r="AA1486" s="9">
        <f t="shared" si="209"/>
        <v>61847</v>
      </c>
      <c r="AB1486" s="9">
        <f t="shared" si="210"/>
        <v>11033</v>
      </c>
      <c r="AC1486" s="9">
        <f t="shared" si="211"/>
        <v>2925</v>
      </c>
      <c r="AD1486" s="9">
        <f t="shared" si="212"/>
        <v>2064</v>
      </c>
      <c r="AE1486" s="44">
        <f t="shared" si="213"/>
        <v>1.3887819933597266E-4</v>
      </c>
      <c r="AF1486" s="9">
        <f t="shared" si="214"/>
        <v>910</v>
      </c>
      <c r="AG1486" s="9">
        <f t="shared" si="207"/>
        <v>1092</v>
      </c>
      <c r="AH1486" s="44">
        <f t="shared" si="215"/>
        <v>1.2072332561764091E-4</v>
      </c>
      <c r="AI1486">
        <f>AA1486/'Totals and Drop Down Lists'!W$6*Inputs!E$37</f>
        <v>56103.91276099746</v>
      </c>
      <c r="AJ1486">
        <f>AB1486/'Totals and Drop Down Lists'!X$6*Inputs!F$37</f>
        <v>36302.841787357072</v>
      </c>
      <c r="AK1486">
        <f>AC1486/'Totals and Drop Down Lists'!Y$6*Inputs!G$37</f>
        <v>19282.588024973888</v>
      </c>
      <c r="AL1486">
        <f>AD1486/'Totals and Drop Down Lists'!Z$6*Inputs!H$37</f>
        <v>16548.122621267386</v>
      </c>
      <c r="AM1486">
        <f>AE1486/'Totals and Drop Down Lists'!AA$6*Inputs!I$37</f>
        <v>17288.856814279949</v>
      </c>
      <c r="AN1486">
        <f>AF1486/'Totals and Drop Down Lists'!AB$6*Inputs!J$37</f>
        <v>18160.590757713715</v>
      </c>
      <c r="AO1486">
        <f>AG1486/'Totals and Drop Down Lists'!AC$6*Inputs!K$37</f>
        <v>20336.945187568046</v>
      </c>
      <c r="AP1486">
        <f>AH1486/'Totals and Drop Down Lists'!AD$6*Inputs!L$37</f>
        <v>28409.809237782309</v>
      </c>
      <c r="AQ1486">
        <f>IF(OR($D1486="51",$D1486="52",$D1486="61"),(AA1486/'Totals and Drop Down Lists'!W$4)*Inputs!E$38,0)</f>
        <v>0</v>
      </c>
      <c r="AR1486">
        <f>IF(OR($D1486="51",$D1486="52",$D1486="61"),(AB1486/'Totals and Drop Down Lists'!X$4)*Inputs!F$38,0)</f>
        <v>0</v>
      </c>
      <c r="AS1486">
        <f>IF(OR($D1486="51",$D1486="52",$D1486="61"),(AC1486/'Totals and Drop Down Lists'!Y$4)*Inputs!G$38,0)</f>
        <v>0</v>
      </c>
      <c r="AT1486">
        <f>IF(OR($D1486="51",$D1486="52",$D1486="61"),(AD1486/'Totals and Drop Down Lists'!Z$4)*Inputs!H$38,0)</f>
        <v>0</v>
      </c>
      <c r="AU1486">
        <f>IF(OR($D1486="51",$D1486="52",$D1486="61"),(AE1486/'Totals and Drop Down Lists'!AA$4)*Inputs!I$38,0)</f>
        <v>0</v>
      </c>
      <c r="AV1486">
        <f>IF(OR($D1486="51",$D1486="52",$D1486="61"),(AF1486/'Totals and Drop Down Lists'!AB$4)*Inputs!J$38,0)</f>
        <v>0</v>
      </c>
      <c r="AW1486">
        <f>IF(OR($D1486="51",$D1486="52",$D1486="61"),(AG1486/'Totals and Drop Down Lists'!AC$4)*Inputs!K$38,0)</f>
        <v>0</v>
      </c>
      <c r="AX1486">
        <f>IF(OR($D1486="51",$D1486="52",$D1486="61"),(AH1486/'Totals and Drop Down Lists'!AD$4)*Inputs!L$38,0)</f>
        <v>0</v>
      </c>
      <c r="AY1486">
        <f>IF(OR($D1486="51",$D1486="52",$D1486="61"),0,(AA1486/'Totals and Drop Down Lists'!W$5)*Inputs!E$39)</f>
        <v>0</v>
      </c>
      <c r="AZ1486">
        <f>IF(OR($D1486="51",$D1486="52",$D1486="61"),0,(AB1486/'Totals and Drop Down Lists'!X$5)*Inputs!F$39)</f>
        <v>0</v>
      </c>
      <c r="BA1486">
        <f>IF(OR($D1486="51",$D1486="52",$D1486="61"),0,(AC1486/'Totals and Drop Down Lists'!Y$5)*Inputs!G$39)</f>
        <v>0</v>
      </c>
      <c r="BB1486">
        <f>IF(OR($D1486="51",$D1486="52",$D1486="61"),0,(AD1486/'Totals and Drop Down Lists'!Z$5)*Inputs!H$39)</f>
        <v>0</v>
      </c>
      <c r="BC1486">
        <f>IF(OR($D1486="51",$D1486="52",$D1486="61"),0,(AE1486/'Totals and Drop Down Lists'!AA$5)*Inputs!I$39)</f>
        <v>0</v>
      </c>
      <c r="BD1486">
        <f>IF(OR($D1486="51",$D1486="52",$D1486="61"),0,(AF1486/'Totals and Drop Down Lists'!AB$5)*Inputs!J$39)</f>
        <v>0</v>
      </c>
      <c r="BE1486">
        <f>IF(OR($D1486="51",$D1486="52",$D1486="61"),0,(AG1486/'Totals and Drop Down Lists'!AC$5)*Inputs!K$39)</f>
        <v>0</v>
      </c>
      <c r="BF1486">
        <f>IF(OR($D1486="51",$D1486="52",$D1486="61"),0,(AH1486/'Totals and Drop Down Lists'!AD$5)*Inputs!L$39)</f>
        <v>0</v>
      </c>
      <c r="BG1486" s="10">
        <f t="shared" si="208"/>
        <v>212433.66719193984</v>
      </c>
    </row>
    <row r="1487" spans="1:59" ht="28.8">
      <c r="A1487" s="1" t="s">
        <v>7464</v>
      </c>
      <c r="B1487" s="1" t="s">
        <v>2867</v>
      </c>
      <c r="C1487" s="1" t="s">
        <v>2871</v>
      </c>
      <c r="D1487" s="1" t="s">
        <v>25</v>
      </c>
      <c r="E1487" s="1" t="s">
        <v>2872</v>
      </c>
      <c r="F1487" s="2">
        <v>33793</v>
      </c>
      <c r="G1487" s="2">
        <v>202</v>
      </c>
      <c r="H1487" s="2">
        <v>1</v>
      </c>
      <c r="I1487" s="2">
        <v>7711</v>
      </c>
      <c r="J1487" s="2">
        <v>11967</v>
      </c>
      <c r="K1487" s="2">
        <v>3906</v>
      </c>
      <c r="L1487" s="2">
        <v>160</v>
      </c>
      <c r="M1487" s="2">
        <v>37</v>
      </c>
      <c r="N1487" s="2">
        <v>17</v>
      </c>
      <c r="O1487" s="2">
        <v>142</v>
      </c>
      <c r="P1487" s="2">
        <v>17</v>
      </c>
      <c r="Q1487" s="2">
        <v>33</v>
      </c>
      <c r="R1487" s="2">
        <v>866</v>
      </c>
      <c r="S1487" s="2">
        <v>1588200</v>
      </c>
      <c r="T1487" s="2">
        <v>98574300</v>
      </c>
      <c r="U1487" s="2">
        <v>332</v>
      </c>
      <c r="V1487" s="2">
        <v>549</v>
      </c>
      <c r="W1487" s="2">
        <v>235</v>
      </c>
      <c r="X1487" s="2">
        <v>1238</v>
      </c>
      <c r="Y1487" s="2">
        <v>290</v>
      </c>
      <c r="Z1487" s="2">
        <v>565</v>
      </c>
      <c r="AA1487" s="9">
        <f t="shared" si="209"/>
        <v>33793</v>
      </c>
      <c r="AB1487" s="9">
        <f t="shared" si="210"/>
        <v>7508</v>
      </c>
      <c r="AC1487" s="9">
        <f t="shared" si="211"/>
        <v>1272</v>
      </c>
      <c r="AD1487" s="9">
        <f t="shared" si="212"/>
        <v>866</v>
      </c>
      <c r="AE1487" s="44">
        <f t="shared" si="213"/>
        <v>8.9037913204333165E-5</v>
      </c>
      <c r="AF1487" s="9">
        <f t="shared" si="214"/>
        <v>454</v>
      </c>
      <c r="AG1487" s="9">
        <f t="shared" si="207"/>
        <v>855</v>
      </c>
      <c r="AH1487" s="44">
        <f t="shared" si="215"/>
        <v>1.0383987315722595E-4</v>
      </c>
      <c r="AI1487">
        <f>AA1487/'Totals and Drop Down Lists'!W$6*Inputs!E$37</f>
        <v>30654.995778815257</v>
      </c>
      <c r="AJ1487">
        <f>AB1487/'Totals and Drop Down Lists'!X$6*Inputs!F$37</f>
        <v>24704.226968138937</v>
      </c>
      <c r="AK1487">
        <f>AC1487/'Totals and Drop Down Lists'!Y$6*Inputs!G$37</f>
        <v>8385.4536641937721</v>
      </c>
      <c r="AL1487">
        <f>AD1487/'Totals and Drop Down Lists'!Z$6*Inputs!H$37</f>
        <v>6943.156099814707</v>
      </c>
      <c r="AM1487">
        <f>AE1487/'Totals and Drop Down Lists'!AA$6*Inputs!I$37</f>
        <v>11084.271972075256</v>
      </c>
      <c r="AN1487">
        <f>AF1487/'Totals and Drop Down Lists'!AB$6*Inputs!J$37</f>
        <v>9060.3386857165133</v>
      </c>
      <c r="AO1487">
        <f>AG1487/'Totals and Drop Down Lists'!AC$6*Inputs!K$37</f>
        <v>15923.157633123335</v>
      </c>
      <c r="AP1487">
        <f>AH1487/'Totals and Drop Down Lists'!AD$6*Inputs!L$37</f>
        <v>24436.627905827143</v>
      </c>
      <c r="AQ1487">
        <f>IF(OR($D1487="51",$D1487="52",$D1487="61"),(AA1487/'Totals and Drop Down Lists'!W$4)*Inputs!E$38,0)</f>
        <v>0</v>
      </c>
      <c r="AR1487">
        <f>IF(OR($D1487="51",$D1487="52",$D1487="61"),(AB1487/'Totals and Drop Down Lists'!X$4)*Inputs!F$38,0)</f>
        <v>0</v>
      </c>
      <c r="AS1487">
        <f>IF(OR($D1487="51",$D1487="52",$D1487="61"),(AC1487/'Totals and Drop Down Lists'!Y$4)*Inputs!G$38,0)</f>
        <v>0</v>
      </c>
      <c r="AT1487">
        <f>IF(OR($D1487="51",$D1487="52",$D1487="61"),(AD1487/'Totals and Drop Down Lists'!Z$4)*Inputs!H$38,0)</f>
        <v>0</v>
      </c>
      <c r="AU1487">
        <f>IF(OR($D1487="51",$D1487="52",$D1487="61"),(AE1487/'Totals and Drop Down Lists'!AA$4)*Inputs!I$38,0)</f>
        <v>0</v>
      </c>
      <c r="AV1487">
        <f>IF(OR($D1487="51",$D1487="52",$D1487="61"),(AF1487/'Totals and Drop Down Lists'!AB$4)*Inputs!J$38,0)</f>
        <v>0</v>
      </c>
      <c r="AW1487">
        <f>IF(OR($D1487="51",$D1487="52",$D1487="61"),(AG1487/'Totals and Drop Down Lists'!AC$4)*Inputs!K$38,0)</f>
        <v>0</v>
      </c>
      <c r="AX1487">
        <f>IF(OR($D1487="51",$D1487="52",$D1487="61"),(AH1487/'Totals and Drop Down Lists'!AD$4)*Inputs!L$38,0)</f>
        <v>0</v>
      </c>
      <c r="AY1487">
        <f>IF(OR($D1487="51",$D1487="52",$D1487="61"),0,(AA1487/'Totals and Drop Down Lists'!W$5)*Inputs!E$39)</f>
        <v>0</v>
      </c>
      <c r="AZ1487">
        <f>IF(OR($D1487="51",$D1487="52",$D1487="61"),0,(AB1487/'Totals and Drop Down Lists'!X$5)*Inputs!F$39)</f>
        <v>0</v>
      </c>
      <c r="BA1487">
        <f>IF(OR($D1487="51",$D1487="52",$D1487="61"),0,(AC1487/'Totals and Drop Down Lists'!Y$5)*Inputs!G$39)</f>
        <v>0</v>
      </c>
      <c r="BB1487">
        <f>IF(OR($D1487="51",$D1487="52",$D1487="61"),0,(AD1487/'Totals and Drop Down Lists'!Z$5)*Inputs!H$39)</f>
        <v>0</v>
      </c>
      <c r="BC1487">
        <f>IF(OR($D1487="51",$D1487="52",$D1487="61"),0,(AE1487/'Totals and Drop Down Lists'!AA$5)*Inputs!I$39)</f>
        <v>0</v>
      </c>
      <c r="BD1487">
        <f>IF(OR($D1487="51",$D1487="52",$D1487="61"),0,(AF1487/'Totals and Drop Down Lists'!AB$5)*Inputs!J$39)</f>
        <v>0</v>
      </c>
      <c r="BE1487">
        <f>IF(OR($D1487="51",$D1487="52",$D1487="61"),0,(AG1487/'Totals and Drop Down Lists'!AC$5)*Inputs!K$39)</f>
        <v>0</v>
      </c>
      <c r="BF1487">
        <f>IF(OR($D1487="51",$D1487="52",$D1487="61"),0,(AH1487/'Totals and Drop Down Lists'!AD$5)*Inputs!L$39)</f>
        <v>0</v>
      </c>
      <c r="BG1487" s="10">
        <f t="shared" si="208"/>
        <v>131192.22870770493</v>
      </c>
    </row>
    <row r="1488" spans="1:59" ht="28.8">
      <c r="A1488" s="1" t="s">
        <v>7464</v>
      </c>
      <c r="B1488" s="1" t="s">
        <v>2867</v>
      </c>
      <c r="C1488" s="1" t="s">
        <v>2873</v>
      </c>
      <c r="D1488" s="1" t="s">
        <v>25</v>
      </c>
      <c r="E1488" s="1" t="s">
        <v>2874</v>
      </c>
      <c r="F1488" s="2">
        <v>73551</v>
      </c>
      <c r="G1488" s="2">
        <v>386</v>
      </c>
      <c r="H1488" s="2">
        <v>0</v>
      </c>
      <c r="I1488" s="2">
        <v>14824</v>
      </c>
      <c r="J1488" s="2">
        <v>26496</v>
      </c>
      <c r="K1488" s="2">
        <v>7572</v>
      </c>
      <c r="L1488" s="2">
        <v>408</v>
      </c>
      <c r="M1488" s="2">
        <v>45</v>
      </c>
      <c r="N1488" s="2">
        <v>40</v>
      </c>
      <c r="O1488" s="2">
        <v>353</v>
      </c>
      <c r="P1488" s="2">
        <v>132</v>
      </c>
      <c r="Q1488" s="2">
        <v>39</v>
      </c>
      <c r="R1488" s="2">
        <v>2624</v>
      </c>
      <c r="S1488" s="2">
        <v>4297200</v>
      </c>
      <c r="T1488" s="2">
        <v>285989900</v>
      </c>
      <c r="U1488" s="2">
        <v>614</v>
      </c>
      <c r="V1488" s="2">
        <v>622</v>
      </c>
      <c r="W1488" s="2">
        <v>15</v>
      </c>
      <c r="X1488" s="2">
        <v>1754</v>
      </c>
      <c r="Y1488" s="2">
        <v>210</v>
      </c>
      <c r="Z1488" s="2">
        <v>955</v>
      </c>
      <c r="AA1488" s="9">
        <f t="shared" si="209"/>
        <v>73551</v>
      </c>
      <c r="AB1488" s="9">
        <f t="shared" si="210"/>
        <v>14438</v>
      </c>
      <c r="AC1488" s="9">
        <f t="shared" si="211"/>
        <v>3641</v>
      </c>
      <c r="AD1488" s="9">
        <f t="shared" si="212"/>
        <v>2624</v>
      </c>
      <c r="AE1488" s="44">
        <f t="shared" si="213"/>
        <v>1.5112512790052424E-4</v>
      </c>
      <c r="AF1488" s="9">
        <f t="shared" si="214"/>
        <v>1117</v>
      </c>
      <c r="AG1488" s="9">
        <f t="shared" si="207"/>
        <v>1165</v>
      </c>
      <c r="AH1488" s="44">
        <f t="shared" si="215"/>
        <v>1.2388174147675565E-4</v>
      </c>
      <c r="AI1488">
        <f>AA1488/'Totals and Drop Down Lists'!W$6*Inputs!E$37</f>
        <v>66721.084086279428</v>
      </c>
      <c r="AJ1488">
        <f>AB1488/'Totals and Drop Down Lists'!X$6*Inputs!F$37</f>
        <v>47506.610144644379</v>
      </c>
      <c r="AK1488">
        <f>AC1488/'Totals and Drop Down Lists'!Y$6*Inputs!G$37</f>
        <v>24002.701879976044</v>
      </c>
      <c r="AL1488">
        <f>AD1488/'Totals and Drop Down Lists'!Z$6*Inputs!H$37</f>
        <v>21037.923332463964</v>
      </c>
      <c r="AM1488">
        <f>AE1488/'Totals and Drop Down Lists'!AA$6*Inputs!I$37</f>
        <v>18813.468995166739</v>
      </c>
      <c r="AN1488">
        <f>AF1488/'Totals and Drop Down Lists'!AB$6*Inputs!J$37</f>
        <v>22291.626237765078</v>
      </c>
      <c r="AO1488">
        <f>AG1488/'Totals and Drop Down Lists'!AC$6*Inputs!K$37</f>
        <v>21696.466248641736</v>
      </c>
      <c r="AP1488">
        <f>AH1488/'Totals and Drop Down Lists'!AD$6*Inputs!L$37</f>
        <v>29153.078954649052</v>
      </c>
      <c r="AQ1488">
        <f>IF(OR($D1488="51",$D1488="52",$D1488="61"),(AA1488/'Totals and Drop Down Lists'!W$4)*Inputs!E$38,0)</f>
        <v>0</v>
      </c>
      <c r="AR1488">
        <f>IF(OR($D1488="51",$D1488="52",$D1488="61"),(AB1488/'Totals and Drop Down Lists'!X$4)*Inputs!F$38,0)</f>
        <v>0</v>
      </c>
      <c r="AS1488">
        <f>IF(OR($D1488="51",$D1488="52",$D1488="61"),(AC1488/'Totals and Drop Down Lists'!Y$4)*Inputs!G$38,0)</f>
        <v>0</v>
      </c>
      <c r="AT1488">
        <f>IF(OR($D1488="51",$D1488="52",$D1488="61"),(AD1488/'Totals and Drop Down Lists'!Z$4)*Inputs!H$38,0)</f>
        <v>0</v>
      </c>
      <c r="AU1488">
        <f>IF(OR($D1488="51",$D1488="52",$D1488="61"),(AE1488/'Totals and Drop Down Lists'!AA$4)*Inputs!I$38,0)</f>
        <v>0</v>
      </c>
      <c r="AV1488">
        <f>IF(OR($D1488="51",$D1488="52",$D1488="61"),(AF1488/'Totals and Drop Down Lists'!AB$4)*Inputs!J$38,0)</f>
        <v>0</v>
      </c>
      <c r="AW1488">
        <f>IF(OR($D1488="51",$D1488="52",$D1488="61"),(AG1488/'Totals and Drop Down Lists'!AC$4)*Inputs!K$38,0)</f>
        <v>0</v>
      </c>
      <c r="AX1488">
        <f>IF(OR($D1488="51",$D1488="52",$D1488="61"),(AH1488/'Totals and Drop Down Lists'!AD$4)*Inputs!L$38,0)</f>
        <v>0</v>
      </c>
      <c r="AY1488">
        <f>IF(OR($D1488="51",$D1488="52",$D1488="61"),0,(AA1488/'Totals and Drop Down Lists'!W$5)*Inputs!E$39)</f>
        <v>0</v>
      </c>
      <c r="AZ1488">
        <f>IF(OR($D1488="51",$D1488="52",$D1488="61"),0,(AB1488/'Totals and Drop Down Lists'!X$5)*Inputs!F$39)</f>
        <v>0</v>
      </c>
      <c r="BA1488">
        <f>IF(OR($D1488="51",$D1488="52",$D1488="61"),0,(AC1488/'Totals and Drop Down Lists'!Y$5)*Inputs!G$39)</f>
        <v>0</v>
      </c>
      <c r="BB1488">
        <f>IF(OR($D1488="51",$D1488="52",$D1488="61"),0,(AD1488/'Totals and Drop Down Lists'!Z$5)*Inputs!H$39)</f>
        <v>0</v>
      </c>
      <c r="BC1488">
        <f>IF(OR($D1488="51",$D1488="52",$D1488="61"),0,(AE1488/'Totals and Drop Down Lists'!AA$5)*Inputs!I$39)</f>
        <v>0</v>
      </c>
      <c r="BD1488">
        <f>IF(OR($D1488="51",$D1488="52",$D1488="61"),0,(AF1488/'Totals and Drop Down Lists'!AB$5)*Inputs!J$39)</f>
        <v>0</v>
      </c>
      <c r="BE1488">
        <f>IF(OR($D1488="51",$D1488="52",$D1488="61"),0,(AG1488/'Totals and Drop Down Lists'!AC$5)*Inputs!K$39)</f>
        <v>0</v>
      </c>
      <c r="BF1488">
        <f>IF(OR($D1488="51",$D1488="52",$D1488="61"),0,(AH1488/'Totals and Drop Down Lists'!AD$5)*Inputs!L$39)</f>
        <v>0</v>
      </c>
      <c r="BG1488" s="10">
        <f t="shared" si="208"/>
        <v>251222.95987958641</v>
      </c>
    </row>
    <row r="1489" spans="1:59" ht="28.8">
      <c r="A1489" s="1" t="s">
        <v>7464</v>
      </c>
      <c r="B1489" s="1" t="s">
        <v>2867</v>
      </c>
      <c r="C1489" s="1" t="s">
        <v>2875</v>
      </c>
      <c r="D1489" s="1" t="s">
        <v>25</v>
      </c>
      <c r="E1489" s="1" t="s">
        <v>2876</v>
      </c>
      <c r="F1489" s="2">
        <v>41227</v>
      </c>
      <c r="G1489" s="2">
        <v>110</v>
      </c>
      <c r="H1489" s="2">
        <v>0</v>
      </c>
      <c r="I1489" s="2">
        <v>4668</v>
      </c>
      <c r="J1489" s="2">
        <v>15907</v>
      </c>
      <c r="K1489" s="2">
        <v>4230</v>
      </c>
      <c r="L1489" s="2">
        <v>120</v>
      </c>
      <c r="M1489" s="2">
        <v>65</v>
      </c>
      <c r="N1489" s="2">
        <v>14</v>
      </c>
      <c r="O1489" s="2">
        <v>63</v>
      </c>
      <c r="P1489" s="2">
        <v>32</v>
      </c>
      <c r="Q1489" s="2">
        <v>7</v>
      </c>
      <c r="R1489" s="2">
        <v>733</v>
      </c>
      <c r="S1489" s="2">
        <v>2770800</v>
      </c>
      <c r="T1489" s="2">
        <v>192712300</v>
      </c>
      <c r="U1489" s="2">
        <v>81</v>
      </c>
      <c r="V1489" s="2">
        <v>520</v>
      </c>
      <c r="W1489" s="2">
        <v>0</v>
      </c>
      <c r="X1489" s="2">
        <v>1030</v>
      </c>
      <c r="Y1489" s="2">
        <v>285</v>
      </c>
      <c r="Z1489" s="2">
        <v>405</v>
      </c>
      <c r="AA1489" s="9">
        <f t="shared" si="209"/>
        <v>41227</v>
      </c>
      <c r="AB1489" s="9">
        <f t="shared" si="210"/>
        <v>4558</v>
      </c>
      <c r="AC1489" s="9">
        <f t="shared" si="211"/>
        <v>1034</v>
      </c>
      <c r="AD1489" s="9">
        <f t="shared" si="212"/>
        <v>733</v>
      </c>
      <c r="AE1489" s="44">
        <f t="shared" si="213"/>
        <v>7.8557605914193439E-5</v>
      </c>
      <c r="AF1489" s="9">
        <f t="shared" si="214"/>
        <v>510</v>
      </c>
      <c r="AG1489" s="9">
        <f t="shared" si="207"/>
        <v>690</v>
      </c>
      <c r="AH1489" s="44">
        <f t="shared" si="215"/>
        <v>6.8273515103673936E-5</v>
      </c>
      <c r="AI1489">
        <f>AA1489/'Totals and Drop Down Lists'!W$6*Inputs!E$37</f>
        <v>37398.677565567319</v>
      </c>
      <c r="AJ1489">
        <f>AB1489/'Totals and Drop Down Lists'!X$6*Inputs!F$37</f>
        <v>14997.584779006029</v>
      </c>
      <c r="AK1489">
        <f>AC1489/'Totals and Drop Down Lists'!Y$6*Inputs!G$37</f>
        <v>6816.4772710505986</v>
      </c>
      <c r="AL1489">
        <f>AD1489/'Totals and Drop Down Lists'!Z$6*Inputs!H$37</f>
        <v>5876.8284309055198</v>
      </c>
      <c r="AM1489">
        <f>AE1489/'Totals and Drop Down Lists'!AA$6*Inputs!I$37</f>
        <v>9779.5853259693322</v>
      </c>
      <c r="AN1489">
        <f>AF1489/'Totals and Drop Down Lists'!AB$6*Inputs!J$37</f>
        <v>10177.913501575818</v>
      </c>
      <c r="AO1489">
        <f>AG1489/'Totals and Drop Down Lists'!AC$6*Inputs!K$37</f>
        <v>12850.267563573218</v>
      </c>
      <c r="AP1489">
        <f>AH1489/'Totals and Drop Down Lists'!AD$6*Inputs!L$37</f>
        <v>16066.800099854048</v>
      </c>
      <c r="AQ1489">
        <f>IF(OR($D1489="51",$D1489="52",$D1489="61"),(AA1489/'Totals and Drop Down Lists'!W$4)*Inputs!E$38,0)</f>
        <v>0</v>
      </c>
      <c r="AR1489">
        <f>IF(OR($D1489="51",$D1489="52",$D1489="61"),(AB1489/'Totals and Drop Down Lists'!X$4)*Inputs!F$38,0)</f>
        <v>0</v>
      </c>
      <c r="AS1489">
        <f>IF(OR($D1489="51",$D1489="52",$D1489="61"),(AC1489/'Totals and Drop Down Lists'!Y$4)*Inputs!G$38,0)</f>
        <v>0</v>
      </c>
      <c r="AT1489">
        <f>IF(OR($D1489="51",$D1489="52",$D1489="61"),(AD1489/'Totals and Drop Down Lists'!Z$4)*Inputs!H$38,0)</f>
        <v>0</v>
      </c>
      <c r="AU1489">
        <f>IF(OR($D1489="51",$D1489="52",$D1489="61"),(AE1489/'Totals and Drop Down Lists'!AA$4)*Inputs!I$38,0)</f>
        <v>0</v>
      </c>
      <c r="AV1489">
        <f>IF(OR($D1489="51",$D1489="52",$D1489="61"),(AF1489/'Totals and Drop Down Lists'!AB$4)*Inputs!J$38,0)</f>
        <v>0</v>
      </c>
      <c r="AW1489">
        <f>IF(OR($D1489="51",$D1489="52",$D1489="61"),(AG1489/'Totals and Drop Down Lists'!AC$4)*Inputs!K$38,0)</f>
        <v>0</v>
      </c>
      <c r="AX1489">
        <f>IF(OR($D1489="51",$D1489="52",$D1489="61"),(AH1489/'Totals and Drop Down Lists'!AD$4)*Inputs!L$38,0)</f>
        <v>0</v>
      </c>
      <c r="AY1489">
        <f>IF(OR($D1489="51",$D1489="52",$D1489="61"),0,(AA1489/'Totals and Drop Down Lists'!W$5)*Inputs!E$39)</f>
        <v>0</v>
      </c>
      <c r="AZ1489">
        <f>IF(OR($D1489="51",$D1489="52",$D1489="61"),0,(AB1489/'Totals and Drop Down Lists'!X$5)*Inputs!F$39)</f>
        <v>0</v>
      </c>
      <c r="BA1489">
        <f>IF(OR($D1489="51",$D1489="52",$D1489="61"),0,(AC1489/'Totals and Drop Down Lists'!Y$5)*Inputs!G$39)</f>
        <v>0</v>
      </c>
      <c r="BB1489">
        <f>IF(OR($D1489="51",$D1489="52",$D1489="61"),0,(AD1489/'Totals and Drop Down Lists'!Z$5)*Inputs!H$39)</f>
        <v>0</v>
      </c>
      <c r="BC1489">
        <f>IF(OR($D1489="51",$D1489="52",$D1489="61"),0,(AE1489/'Totals and Drop Down Lists'!AA$5)*Inputs!I$39)</f>
        <v>0</v>
      </c>
      <c r="BD1489">
        <f>IF(OR($D1489="51",$D1489="52",$D1489="61"),0,(AF1489/'Totals and Drop Down Lists'!AB$5)*Inputs!J$39)</f>
        <v>0</v>
      </c>
      <c r="BE1489">
        <f>IF(OR($D1489="51",$D1489="52",$D1489="61"),0,(AG1489/'Totals and Drop Down Lists'!AC$5)*Inputs!K$39)</f>
        <v>0</v>
      </c>
      <c r="BF1489">
        <f>IF(OR($D1489="51",$D1489="52",$D1489="61"),0,(AH1489/'Totals and Drop Down Lists'!AD$5)*Inputs!L$39)</f>
        <v>0</v>
      </c>
      <c r="BG1489" s="10">
        <f t="shared" si="208"/>
        <v>113964.1345375019</v>
      </c>
    </row>
    <row r="1490" spans="1:59" ht="28.8">
      <c r="A1490" s="1" t="s">
        <v>7464</v>
      </c>
      <c r="B1490" s="1" t="s">
        <v>2867</v>
      </c>
      <c r="C1490" s="1" t="s">
        <v>2877</v>
      </c>
      <c r="D1490" s="1" t="s">
        <v>25</v>
      </c>
      <c r="E1490" s="1" t="s">
        <v>2878</v>
      </c>
      <c r="F1490" s="2">
        <v>83534</v>
      </c>
      <c r="G1490" s="2">
        <v>440</v>
      </c>
      <c r="H1490" s="2">
        <v>25</v>
      </c>
      <c r="I1490" s="2">
        <v>22076</v>
      </c>
      <c r="J1490" s="2">
        <v>30935</v>
      </c>
      <c r="K1490" s="2">
        <v>9272</v>
      </c>
      <c r="L1490" s="2">
        <v>361</v>
      </c>
      <c r="M1490" s="2">
        <v>54</v>
      </c>
      <c r="N1490" s="2">
        <v>13</v>
      </c>
      <c r="O1490" s="2">
        <v>390</v>
      </c>
      <c r="P1490" s="2">
        <v>92</v>
      </c>
      <c r="Q1490" s="2">
        <v>11</v>
      </c>
      <c r="R1490" s="2">
        <v>2140</v>
      </c>
      <c r="S1490" s="2">
        <v>4475000</v>
      </c>
      <c r="T1490" s="2">
        <v>244626100</v>
      </c>
      <c r="U1490" s="2">
        <v>655</v>
      </c>
      <c r="V1490" s="2">
        <v>1035</v>
      </c>
      <c r="W1490" s="2">
        <v>164</v>
      </c>
      <c r="X1490" s="2">
        <v>2947</v>
      </c>
      <c r="Y1490" s="2">
        <v>472</v>
      </c>
      <c r="Z1490" s="2">
        <v>1497</v>
      </c>
      <c r="AA1490" s="9">
        <f t="shared" si="209"/>
        <v>83534</v>
      </c>
      <c r="AB1490" s="9">
        <f t="shared" si="210"/>
        <v>21611</v>
      </c>
      <c r="AC1490" s="9">
        <f t="shared" si="211"/>
        <v>3061</v>
      </c>
      <c r="AD1490" s="9">
        <f t="shared" si="212"/>
        <v>2140</v>
      </c>
      <c r="AE1490" s="44">
        <f t="shared" si="213"/>
        <v>1.9408524113561577E-4</v>
      </c>
      <c r="AF1490" s="9">
        <f t="shared" si="214"/>
        <v>1748</v>
      </c>
      <c r="AG1490" s="9">
        <f t="shared" si="207"/>
        <v>1969</v>
      </c>
      <c r="AH1490" s="44">
        <f t="shared" si="215"/>
        <v>2.1959381564426675E-4</v>
      </c>
      <c r="AI1490">
        <f>AA1490/'Totals and Drop Down Lists'!W$6*Inputs!E$37</f>
        <v>75777.066770856487</v>
      </c>
      <c r="AJ1490">
        <f>AB1490/'Totals and Drop Down Lists'!X$6*Inputs!F$37</f>
        <v>71108.557406559732</v>
      </c>
      <c r="AK1490">
        <f>AC1490/'Totals and Drop Down Lists'!Y$6*Inputs!G$37</f>
        <v>20179.145963912844</v>
      </c>
      <c r="AL1490">
        <f>AD1490/'Totals and Drop Down Lists'!Z$6*Inputs!H$37</f>
        <v>17157.45271778692</v>
      </c>
      <c r="AM1490">
        <f>AE1490/'Totals and Drop Down Lists'!AA$6*Inputs!I$37</f>
        <v>24161.545583126688</v>
      </c>
      <c r="AN1490">
        <f>AF1490/'Totals and Drop Down Lists'!AB$6*Inputs!J$37</f>
        <v>34884.29960932261</v>
      </c>
      <c r="AO1490">
        <f>AG1490/'Totals and Drop Down Lists'!AC$6*Inputs!K$37</f>
        <v>36669.821496631397</v>
      </c>
      <c r="AP1490">
        <f>AH1490/'Totals and Drop Down Lists'!AD$6*Inputs!L$37</f>
        <v>51676.992663451987</v>
      </c>
      <c r="AQ1490">
        <f>IF(OR($D1490="51",$D1490="52",$D1490="61"),(AA1490/'Totals and Drop Down Lists'!W$4)*Inputs!E$38,0)</f>
        <v>0</v>
      </c>
      <c r="AR1490">
        <f>IF(OR($D1490="51",$D1490="52",$D1490="61"),(AB1490/'Totals and Drop Down Lists'!X$4)*Inputs!F$38,0)</f>
        <v>0</v>
      </c>
      <c r="AS1490">
        <f>IF(OR($D1490="51",$D1490="52",$D1490="61"),(AC1490/'Totals and Drop Down Lists'!Y$4)*Inputs!G$38,0)</f>
        <v>0</v>
      </c>
      <c r="AT1490">
        <f>IF(OR($D1490="51",$D1490="52",$D1490="61"),(AD1490/'Totals and Drop Down Lists'!Z$4)*Inputs!H$38,0)</f>
        <v>0</v>
      </c>
      <c r="AU1490">
        <f>IF(OR($D1490="51",$D1490="52",$D1490="61"),(AE1490/'Totals and Drop Down Lists'!AA$4)*Inputs!I$38,0)</f>
        <v>0</v>
      </c>
      <c r="AV1490">
        <f>IF(OR($D1490="51",$D1490="52",$D1490="61"),(AF1490/'Totals and Drop Down Lists'!AB$4)*Inputs!J$38,0)</f>
        <v>0</v>
      </c>
      <c r="AW1490">
        <f>IF(OR($D1490="51",$D1490="52",$D1490="61"),(AG1490/'Totals and Drop Down Lists'!AC$4)*Inputs!K$38,0)</f>
        <v>0</v>
      </c>
      <c r="AX1490">
        <f>IF(OR($D1490="51",$D1490="52",$D1490="61"),(AH1490/'Totals and Drop Down Lists'!AD$4)*Inputs!L$38,0)</f>
        <v>0</v>
      </c>
      <c r="AY1490">
        <f>IF(OR($D1490="51",$D1490="52",$D1490="61"),0,(AA1490/'Totals and Drop Down Lists'!W$5)*Inputs!E$39)</f>
        <v>0</v>
      </c>
      <c r="AZ1490">
        <f>IF(OR($D1490="51",$D1490="52",$D1490="61"),0,(AB1490/'Totals and Drop Down Lists'!X$5)*Inputs!F$39)</f>
        <v>0</v>
      </c>
      <c r="BA1490">
        <f>IF(OR($D1490="51",$D1490="52",$D1490="61"),0,(AC1490/'Totals and Drop Down Lists'!Y$5)*Inputs!G$39)</f>
        <v>0</v>
      </c>
      <c r="BB1490">
        <f>IF(OR($D1490="51",$D1490="52",$D1490="61"),0,(AD1490/'Totals and Drop Down Lists'!Z$5)*Inputs!H$39)</f>
        <v>0</v>
      </c>
      <c r="BC1490">
        <f>IF(OR($D1490="51",$D1490="52",$D1490="61"),0,(AE1490/'Totals and Drop Down Lists'!AA$5)*Inputs!I$39)</f>
        <v>0</v>
      </c>
      <c r="BD1490">
        <f>IF(OR($D1490="51",$D1490="52",$D1490="61"),0,(AF1490/'Totals and Drop Down Lists'!AB$5)*Inputs!J$39)</f>
        <v>0</v>
      </c>
      <c r="BE1490">
        <f>IF(OR($D1490="51",$D1490="52",$D1490="61"),0,(AG1490/'Totals and Drop Down Lists'!AC$5)*Inputs!K$39)</f>
        <v>0</v>
      </c>
      <c r="BF1490">
        <f>IF(OR($D1490="51",$D1490="52",$D1490="61"),0,(AH1490/'Totals and Drop Down Lists'!AD$5)*Inputs!L$39)</f>
        <v>0</v>
      </c>
      <c r="BG1490" s="10">
        <f t="shared" si="208"/>
        <v>331614.88221164868</v>
      </c>
    </row>
    <row r="1491" spans="1:59" ht="28.8">
      <c r="A1491" s="1" t="s">
        <v>7464</v>
      </c>
      <c r="B1491" s="1" t="s">
        <v>2867</v>
      </c>
      <c r="C1491" s="1" t="s">
        <v>2879</v>
      </c>
      <c r="D1491" s="1" t="s">
        <v>25</v>
      </c>
      <c r="E1491" s="1" t="s">
        <v>2880</v>
      </c>
      <c r="F1491" s="2">
        <v>52559</v>
      </c>
      <c r="G1491" s="2">
        <v>279</v>
      </c>
      <c r="H1491" s="2">
        <v>1</v>
      </c>
      <c r="I1491" s="2">
        <v>9413</v>
      </c>
      <c r="J1491" s="2">
        <v>18756</v>
      </c>
      <c r="K1491" s="2">
        <v>3698</v>
      </c>
      <c r="L1491" s="2">
        <v>272</v>
      </c>
      <c r="M1491" s="2">
        <v>79</v>
      </c>
      <c r="N1491" s="2">
        <v>4</v>
      </c>
      <c r="O1491" s="2">
        <v>286</v>
      </c>
      <c r="P1491" s="2">
        <v>14</v>
      </c>
      <c r="Q1491" s="2">
        <v>15</v>
      </c>
      <c r="R1491" s="2">
        <v>1034</v>
      </c>
      <c r="S1491" s="2">
        <v>1642800</v>
      </c>
      <c r="T1491" s="2">
        <v>132068900</v>
      </c>
      <c r="U1491" s="2">
        <v>293</v>
      </c>
      <c r="V1491" s="2">
        <v>733</v>
      </c>
      <c r="W1491" s="2">
        <v>45</v>
      </c>
      <c r="X1491" s="2">
        <v>1279</v>
      </c>
      <c r="Y1491" s="2">
        <v>300</v>
      </c>
      <c r="Z1491" s="2">
        <v>463</v>
      </c>
      <c r="AA1491" s="9">
        <f t="shared" si="209"/>
        <v>52559</v>
      </c>
      <c r="AB1491" s="9">
        <f t="shared" si="210"/>
        <v>9133</v>
      </c>
      <c r="AC1491" s="9">
        <f t="shared" si="211"/>
        <v>1704</v>
      </c>
      <c r="AD1491" s="9">
        <f t="shared" si="212"/>
        <v>1034</v>
      </c>
      <c r="AE1491" s="44">
        <f t="shared" si="213"/>
        <v>5.0920114966254622E-5</v>
      </c>
      <c r="AF1491" s="9">
        <f t="shared" si="214"/>
        <v>501</v>
      </c>
      <c r="AG1491" s="9">
        <f t="shared" si="207"/>
        <v>763</v>
      </c>
      <c r="AH1491" s="44">
        <f t="shared" si="215"/>
        <v>5.5976057499265156E-5</v>
      </c>
      <c r="AI1491">
        <f>AA1491/'Totals and Drop Down Lists'!W$6*Inputs!E$37</f>
        <v>47678.392659389552</v>
      </c>
      <c r="AJ1491">
        <f>AB1491/'Totals and Drop Down Lists'!X$6*Inputs!F$37</f>
        <v>30051.106140118929</v>
      </c>
      <c r="AK1491">
        <f>AC1491/'Totals and Drop Down Lists'!Y$6*Inputs!G$37</f>
        <v>11233.343587882224</v>
      </c>
      <c r="AL1491">
        <f>AD1491/'Totals and Drop Down Lists'!Z$6*Inputs!H$37</f>
        <v>8290.0963131736808</v>
      </c>
      <c r="AM1491">
        <f>AE1491/'Totals and Drop Down Lists'!AA$6*Inputs!I$37</f>
        <v>6339.0120323242027</v>
      </c>
      <c r="AN1491">
        <f>AF1491/'Totals and Drop Down Lists'!AB$6*Inputs!J$37</f>
        <v>9998.3032633127168</v>
      </c>
      <c r="AO1491">
        <f>AG1491/'Totals and Drop Down Lists'!AC$6*Inputs!K$37</f>
        <v>14209.788624646904</v>
      </c>
      <c r="AP1491">
        <f>AH1491/'Totals and Drop Down Lists'!AD$6*Inputs!L$37</f>
        <v>13172.840520265423</v>
      </c>
      <c r="AQ1491">
        <f>IF(OR($D1491="51",$D1491="52",$D1491="61"),(AA1491/'Totals and Drop Down Lists'!W$4)*Inputs!E$38,0)</f>
        <v>0</v>
      </c>
      <c r="AR1491">
        <f>IF(OR($D1491="51",$D1491="52",$D1491="61"),(AB1491/'Totals and Drop Down Lists'!X$4)*Inputs!F$38,0)</f>
        <v>0</v>
      </c>
      <c r="AS1491">
        <f>IF(OR($D1491="51",$D1491="52",$D1491="61"),(AC1491/'Totals and Drop Down Lists'!Y$4)*Inputs!G$38,0)</f>
        <v>0</v>
      </c>
      <c r="AT1491">
        <f>IF(OR($D1491="51",$D1491="52",$D1491="61"),(AD1491/'Totals and Drop Down Lists'!Z$4)*Inputs!H$38,0)</f>
        <v>0</v>
      </c>
      <c r="AU1491">
        <f>IF(OR($D1491="51",$D1491="52",$D1491="61"),(AE1491/'Totals and Drop Down Lists'!AA$4)*Inputs!I$38,0)</f>
        <v>0</v>
      </c>
      <c r="AV1491">
        <f>IF(OR($D1491="51",$D1491="52",$D1491="61"),(AF1491/'Totals and Drop Down Lists'!AB$4)*Inputs!J$38,0)</f>
        <v>0</v>
      </c>
      <c r="AW1491">
        <f>IF(OR($D1491="51",$D1491="52",$D1491="61"),(AG1491/'Totals and Drop Down Lists'!AC$4)*Inputs!K$38,0)</f>
        <v>0</v>
      </c>
      <c r="AX1491">
        <f>IF(OR($D1491="51",$D1491="52",$D1491="61"),(AH1491/'Totals and Drop Down Lists'!AD$4)*Inputs!L$38,0)</f>
        <v>0</v>
      </c>
      <c r="AY1491">
        <f>IF(OR($D1491="51",$D1491="52",$D1491="61"),0,(AA1491/'Totals and Drop Down Lists'!W$5)*Inputs!E$39)</f>
        <v>0</v>
      </c>
      <c r="AZ1491">
        <f>IF(OR($D1491="51",$D1491="52",$D1491="61"),0,(AB1491/'Totals and Drop Down Lists'!X$5)*Inputs!F$39)</f>
        <v>0</v>
      </c>
      <c r="BA1491">
        <f>IF(OR($D1491="51",$D1491="52",$D1491="61"),0,(AC1491/'Totals and Drop Down Lists'!Y$5)*Inputs!G$39)</f>
        <v>0</v>
      </c>
      <c r="BB1491">
        <f>IF(OR($D1491="51",$D1491="52",$D1491="61"),0,(AD1491/'Totals and Drop Down Lists'!Z$5)*Inputs!H$39)</f>
        <v>0</v>
      </c>
      <c r="BC1491">
        <f>IF(OR($D1491="51",$D1491="52",$D1491="61"),0,(AE1491/'Totals and Drop Down Lists'!AA$5)*Inputs!I$39)</f>
        <v>0</v>
      </c>
      <c r="BD1491">
        <f>IF(OR($D1491="51",$D1491="52",$D1491="61"),0,(AF1491/'Totals and Drop Down Lists'!AB$5)*Inputs!J$39)</f>
        <v>0</v>
      </c>
      <c r="BE1491">
        <f>IF(OR($D1491="51",$D1491="52",$D1491="61"),0,(AG1491/'Totals and Drop Down Lists'!AC$5)*Inputs!K$39)</f>
        <v>0</v>
      </c>
      <c r="BF1491">
        <f>IF(OR($D1491="51",$D1491="52",$D1491="61"),0,(AH1491/'Totals and Drop Down Lists'!AD$5)*Inputs!L$39)</f>
        <v>0</v>
      </c>
      <c r="BG1491" s="10">
        <f t="shared" si="208"/>
        <v>140972.88314111362</v>
      </c>
    </row>
    <row r="1492" spans="1:59" ht="28.8">
      <c r="A1492" s="1" t="s">
        <v>7464</v>
      </c>
      <c r="B1492" s="1" t="s">
        <v>2867</v>
      </c>
      <c r="C1492" s="1" t="s">
        <v>2881</v>
      </c>
      <c r="D1492" s="1" t="s">
        <v>25</v>
      </c>
      <c r="E1492" s="1" t="s">
        <v>2882</v>
      </c>
      <c r="F1492" s="2">
        <v>54078</v>
      </c>
      <c r="G1492" s="2">
        <v>117</v>
      </c>
      <c r="H1492" s="2">
        <v>4</v>
      </c>
      <c r="I1492" s="2">
        <v>11164</v>
      </c>
      <c r="J1492" s="2">
        <v>20092</v>
      </c>
      <c r="K1492" s="2">
        <v>6096</v>
      </c>
      <c r="L1492" s="2">
        <v>313</v>
      </c>
      <c r="M1492" s="2">
        <v>57</v>
      </c>
      <c r="N1492" s="2">
        <v>0</v>
      </c>
      <c r="O1492" s="2">
        <v>250</v>
      </c>
      <c r="P1492" s="2">
        <v>154</v>
      </c>
      <c r="Q1492" s="2">
        <v>52</v>
      </c>
      <c r="R1492" s="2">
        <v>1458</v>
      </c>
      <c r="S1492" s="2">
        <v>3388600</v>
      </c>
      <c r="T1492" s="2">
        <v>213035500</v>
      </c>
      <c r="U1492" s="2">
        <v>281</v>
      </c>
      <c r="V1492" s="2">
        <v>413</v>
      </c>
      <c r="W1492" s="2">
        <v>84</v>
      </c>
      <c r="X1492" s="2">
        <v>1450</v>
      </c>
      <c r="Y1492" s="2">
        <v>164</v>
      </c>
      <c r="Z1492" s="2">
        <v>829</v>
      </c>
      <c r="AA1492" s="9">
        <f t="shared" si="209"/>
        <v>54078</v>
      </c>
      <c r="AB1492" s="9">
        <f t="shared" si="210"/>
        <v>11043</v>
      </c>
      <c r="AC1492" s="9">
        <f t="shared" si="211"/>
        <v>2284</v>
      </c>
      <c r="AD1492" s="9">
        <f t="shared" si="212"/>
        <v>1458</v>
      </c>
      <c r="AE1492" s="44">
        <f t="shared" si="213"/>
        <v>1.2917025981318731E-4</v>
      </c>
      <c r="AF1492" s="9">
        <f t="shared" si="214"/>
        <v>953</v>
      </c>
      <c r="AG1492" s="9">
        <f t="shared" si="207"/>
        <v>993</v>
      </c>
      <c r="AH1492" s="44">
        <f t="shared" si="215"/>
        <v>1.1210426190973837E-4</v>
      </c>
      <c r="AI1492">
        <f>AA1492/'Totals and Drop Down Lists'!W$6*Inputs!E$37</f>
        <v>49056.338937850189</v>
      </c>
      <c r="AJ1492">
        <f>AB1492/'Totals and Drop Down Lists'!X$6*Inputs!F$37</f>
        <v>36335.745659184642</v>
      </c>
      <c r="AK1492">
        <f>AC1492/'Totals and Drop Down Lists'!Y$6*Inputs!G$37</f>
        <v>15056.899503945424</v>
      </c>
      <c r="AL1492">
        <f>AD1492/'Totals and Drop Down Lists'!Z$6*Inputs!H$37</f>
        <v>11689.516851651089</v>
      </c>
      <c r="AM1492">
        <f>AE1492/'Totals and Drop Down Lists'!AA$6*Inputs!I$37</f>
        <v>16080.321729769741</v>
      </c>
      <c r="AN1492">
        <f>AF1492/'Totals and Drop Down Lists'!AB$6*Inputs!J$37</f>
        <v>19018.72856274854</v>
      </c>
      <c r="AO1492">
        <f>AG1492/'Totals and Drop Down Lists'!AC$6*Inputs!K$37</f>
        <v>18493.211145837977</v>
      </c>
      <c r="AP1492">
        <f>AH1492/'Totals and Drop Down Lists'!AD$6*Inputs!L$37</f>
        <v>26381.485759307638</v>
      </c>
      <c r="AQ1492">
        <f>IF(OR($D1492="51",$D1492="52",$D1492="61"),(AA1492/'Totals and Drop Down Lists'!W$4)*Inputs!E$38,0)</f>
        <v>0</v>
      </c>
      <c r="AR1492">
        <f>IF(OR($D1492="51",$D1492="52",$D1492="61"),(AB1492/'Totals and Drop Down Lists'!X$4)*Inputs!F$38,0)</f>
        <v>0</v>
      </c>
      <c r="AS1492">
        <f>IF(OR($D1492="51",$D1492="52",$D1492="61"),(AC1492/'Totals and Drop Down Lists'!Y$4)*Inputs!G$38,0)</f>
        <v>0</v>
      </c>
      <c r="AT1492">
        <f>IF(OR($D1492="51",$D1492="52",$D1492="61"),(AD1492/'Totals and Drop Down Lists'!Z$4)*Inputs!H$38,0)</f>
        <v>0</v>
      </c>
      <c r="AU1492">
        <f>IF(OR($D1492="51",$D1492="52",$D1492="61"),(AE1492/'Totals and Drop Down Lists'!AA$4)*Inputs!I$38,0)</f>
        <v>0</v>
      </c>
      <c r="AV1492">
        <f>IF(OR($D1492="51",$D1492="52",$D1492="61"),(AF1492/'Totals and Drop Down Lists'!AB$4)*Inputs!J$38,0)</f>
        <v>0</v>
      </c>
      <c r="AW1492">
        <f>IF(OR($D1492="51",$D1492="52",$D1492="61"),(AG1492/'Totals and Drop Down Lists'!AC$4)*Inputs!K$38,0)</f>
        <v>0</v>
      </c>
      <c r="AX1492">
        <f>IF(OR($D1492="51",$D1492="52",$D1492="61"),(AH1492/'Totals and Drop Down Lists'!AD$4)*Inputs!L$38,0)</f>
        <v>0</v>
      </c>
      <c r="AY1492">
        <f>IF(OR($D1492="51",$D1492="52",$D1492="61"),0,(AA1492/'Totals and Drop Down Lists'!W$5)*Inputs!E$39)</f>
        <v>0</v>
      </c>
      <c r="AZ1492">
        <f>IF(OR($D1492="51",$D1492="52",$D1492="61"),0,(AB1492/'Totals and Drop Down Lists'!X$5)*Inputs!F$39)</f>
        <v>0</v>
      </c>
      <c r="BA1492">
        <f>IF(OR($D1492="51",$D1492="52",$D1492="61"),0,(AC1492/'Totals and Drop Down Lists'!Y$5)*Inputs!G$39)</f>
        <v>0</v>
      </c>
      <c r="BB1492">
        <f>IF(OR($D1492="51",$D1492="52",$D1492="61"),0,(AD1492/'Totals and Drop Down Lists'!Z$5)*Inputs!H$39)</f>
        <v>0</v>
      </c>
      <c r="BC1492">
        <f>IF(OR($D1492="51",$D1492="52",$D1492="61"),0,(AE1492/'Totals and Drop Down Lists'!AA$5)*Inputs!I$39)</f>
        <v>0</v>
      </c>
      <c r="BD1492">
        <f>IF(OR($D1492="51",$D1492="52",$D1492="61"),0,(AF1492/'Totals and Drop Down Lists'!AB$5)*Inputs!J$39)</f>
        <v>0</v>
      </c>
      <c r="BE1492">
        <f>IF(OR($D1492="51",$D1492="52",$D1492="61"),0,(AG1492/'Totals and Drop Down Lists'!AC$5)*Inputs!K$39)</f>
        <v>0</v>
      </c>
      <c r="BF1492">
        <f>IF(OR($D1492="51",$D1492="52",$D1492="61"),0,(AH1492/'Totals and Drop Down Lists'!AD$5)*Inputs!L$39)</f>
        <v>0</v>
      </c>
      <c r="BG1492" s="10">
        <f t="shared" si="208"/>
        <v>192112.24815029523</v>
      </c>
    </row>
    <row r="1493" spans="1:59" ht="28.8">
      <c r="A1493" s="1" t="s">
        <v>7464</v>
      </c>
      <c r="B1493" s="1" t="s">
        <v>2867</v>
      </c>
      <c r="C1493" s="1" t="s">
        <v>2883</v>
      </c>
      <c r="D1493" s="1" t="s">
        <v>25</v>
      </c>
      <c r="E1493" s="1" t="s">
        <v>2884</v>
      </c>
      <c r="F1493" s="2">
        <v>58394</v>
      </c>
      <c r="G1493" s="2">
        <v>285</v>
      </c>
      <c r="H1493" s="2">
        <v>11</v>
      </c>
      <c r="I1493" s="2">
        <v>9833</v>
      </c>
      <c r="J1493" s="2">
        <v>21765</v>
      </c>
      <c r="K1493" s="2">
        <v>5387</v>
      </c>
      <c r="L1493" s="2">
        <v>278</v>
      </c>
      <c r="M1493" s="2">
        <v>50</v>
      </c>
      <c r="N1493" s="2">
        <v>26</v>
      </c>
      <c r="O1493" s="2">
        <v>364</v>
      </c>
      <c r="P1493" s="2">
        <v>93</v>
      </c>
      <c r="Q1493" s="2">
        <v>0</v>
      </c>
      <c r="R1493" s="2">
        <v>2064</v>
      </c>
      <c r="S1493" s="2">
        <v>2558800</v>
      </c>
      <c r="T1493" s="2">
        <v>195227000</v>
      </c>
      <c r="U1493" s="2">
        <v>254</v>
      </c>
      <c r="V1493" s="2">
        <v>739</v>
      </c>
      <c r="W1493" s="2">
        <v>54</v>
      </c>
      <c r="X1493" s="2">
        <v>1370</v>
      </c>
      <c r="Y1493" s="2">
        <v>107</v>
      </c>
      <c r="Z1493" s="2">
        <v>633</v>
      </c>
      <c r="AA1493" s="9">
        <f t="shared" si="209"/>
        <v>58394</v>
      </c>
      <c r="AB1493" s="9">
        <f t="shared" si="210"/>
        <v>9537</v>
      </c>
      <c r="AC1493" s="9">
        <f t="shared" si="211"/>
        <v>2875</v>
      </c>
      <c r="AD1493" s="9">
        <f t="shared" si="212"/>
        <v>2064</v>
      </c>
      <c r="AE1493" s="44">
        <f t="shared" si="213"/>
        <v>9.3117448097704432E-5</v>
      </c>
      <c r="AF1493" s="9">
        <f t="shared" si="214"/>
        <v>577</v>
      </c>
      <c r="AG1493" s="9">
        <f t="shared" si="207"/>
        <v>740</v>
      </c>
      <c r="AH1493" s="44">
        <f t="shared" si="215"/>
        <v>6.8150823828325358E-5</v>
      </c>
      <c r="AI1493">
        <f>AA1493/'Totals and Drop Down Lists'!W$6*Inputs!E$37</f>
        <v>52971.556935108987</v>
      </c>
      <c r="AJ1493">
        <f>AB1493/'Totals and Drop Down Lists'!X$6*Inputs!F$37</f>
        <v>31380.422561952724</v>
      </c>
      <c r="AK1493">
        <f>AC1493/'Totals and Drop Down Lists'!Y$6*Inputs!G$37</f>
        <v>18952.971135658096</v>
      </c>
      <c r="AL1493">
        <f>AD1493/'Totals and Drop Down Lists'!Z$6*Inputs!H$37</f>
        <v>16548.122621267386</v>
      </c>
      <c r="AM1493">
        <f>AE1493/'Totals and Drop Down Lists'!AA$6*Inputs!I$37</f>
        <v>11592.130620715479</v>
      </c>
      <c r="AN1493">
        <f>AF1493/'Totals and Drop Down Lists'!AB$6*Inputs!J$37</f>
        <v>11515.011941978915</v>
      </c>
      <c r="AO1493">
        <f>AG1493/'Totals and Drop Down Lists'!AC$6*Inputs!K$37</f>
        <v>13781.446372527798</v>
      </c>
      <c r="AP1493">
        <f>AH1493/'Totals and Drop Down Lists'!AD$6*Inputs!L$37</f>
        <v>16037.927173185069</v>
      </c>
      <c r="AQ1493">
        <f>IF(OR($D1493="51",$D1493="52",$D1493="61"),(AA1493/'Totals and Drop Down Lists'!W$4)*Inputs!E$38,0)</f>
        <v>0</v>
      </c>
      <c r="AR1493">
        <f>IF(OR($D1493="51",$D1493="52",$D1493="61"),(AB1493/'Totals and Drop Down Lists'!X$4)*Inputs!F$38,0)</f>
        <v>0</v>
      </c>
      <c r="AS1493">
        <f>IF(OR($D1493="51",$D1493="52",$D1493="61"),(AC1493/'Totals and Drop Down Lists'!Y$4)*Inputs!G$38,0)</f>
        <v>0</v>
      </c>
      <c r="AT1493">
        <f>IF(OR($D1493="51",$D1493="52",$D1493="61"),(AD1493/'Totals and Drop Down Lists'!Z$4)*Inputs!H$38,0)</f>
        <v>0</v>
      </c>
      <c r="AU1493">
        <f>IF(OR($D1493="51",$D1493="52",$D1493="61"),(AE1493/'Totals and Drop Down Lists'!AA$4)*Inputs!I$38,0)</f>
        <v>0</v>
      </c>
      <c r="AV1493">
        <f>IF(OR($D1493="51",$D1493="52",$D1493="61"),(AF1493/'Totals and Drop Down Lists'!AB$4)*Inputs!J$38,0)</f>
        <v>0</v>
      </c>
      <c r="AW1493">
        <f>IF(OR($D1493="51",$D1493="52",$D1493="61"),(AG1493/'Totals and Drop Down Lists'!AC$4)*Inputs!K$38,0)</f>
        <v>0</v>
      </c>
      <c r="AX1493">
        <f>IF(OR($D1493="51",$D1493="52",$D1493="61"),(AH1493/'Totals and Drop Down Lists'!AD$4)*Inputs!L$38,0)</f>
        <v>0</v>
      </c>
      <c r="AY1493">
        <f>IF(OR($D1493="51",$D1493="52",$D1493="61"),0,(AA1493/'Totals and Drop Down Lists'!W$5)*Inputs!E$39)</f>
        <v>0</v>
      </c>
      <c r="AZ1493">
        <f>IF(OR($D1493="51",$D1493="52",$D1493="61"),0,(AB1493/'Totals and Drop Down Lists'!X$5)*Inputs!F$39)</f>
        <v>0</v>
      </c>
      <c r="BA1493">
        <f>IF(OR($D1493="51",$D1493="52",$D1493="61"),0,(AC1493/'Totals and Drop Down Lists'!Y$5)*Inputs!G$39)</f>
        <v>0</v>
      </c>
      <c r="BB1493">
        <f>IF(OR($D1493="51",$D1493="52",$D1493="61"),0,(AD1493/'Totals and Drop Down Lists'!Z$5)*Inputs!H$39)</f>
        <v>0</v>
      </c>
      <c r="BC1493">
        <f>IF(OR($D1493="51",$D1493="52",$D1493="61"),0,(AE1493/'Totals and Drop Down Lists'!AA$5)*Inputs!I$39)</f>
        <v>0</v>
      </c>
      <c r="BD1493">
        <f>IF(OR($D1493="51",$D1493="52",$D1493="61"),0,(AF1493/'Totals and Drop Down Lists'!AB$5)*Inputs!J$39)</f>
        <v>0</v>
      </c>
      <c r="BE1493">
        <f>IF(OR($D1493="51",$D1493="52",$D1493="61"),0,(AG1493/'Totals and Drop Down Lists'!AC$5)*Inputs!K$39)</f>
        <v>0</v>
      </c>
      <c r="BF1493">
        <f>IF(OR($D1493="51",$D1493="52",$D1493="61"),0,(AH1493/'Totals and Drop Down Lists'!AD$5)*Inputs!L$39)</f>
        <v>0</v>
      </c>
      <c r="BG1493" s="10">
        <f t="shared" si="208"/>
        <v>172779.58936239444</v>
      </c>
    </row>
    <row r="1494" spans="1:59" ht="43.2">
      <c r="A1494" s="1" t="s">
        <v>7465</v>
      </c>
      <c r="B1494" s="1" t="s">
        <v>5415</v>
      </c>
      <c r="C1494" s="1" t="s">
        <v>5416</v>
      </c>
      <c r="D1494" s="1" t="s">
        <v>10</v>
      </c>
      <c r="E1494" s="1" t="s">
        <v>5417</v>
      </c>
      <c r="F1494" s="2">
        <v>63606</v>
      </c>
      <c r="G1494" s="2">
        <v>580</v>
      </c>
      <c r="H1494" s="2">
        <v>41</v>
      </c>
      <c r="I1494" s="2">
        <v>11189</v>
      </c>
      <c r="J1494" s="2">
        <v>24634</v>
      </c>
      <c r="K1494" s="2">
        <v>10529</v>
      </c>
      <c r="L1494" s="2">
        <v>167</v>
      </c>
      <c r="M1494" s="2">
        <v>37</v>
      </c>
      <c r="N1494" s="2">
        <v>0</v>
      </c>
      <c r="O1494" s="2">
        <v>502</v>
      </c>
      <c r="P1494" s="2">
        <v>106</v>
      </c>
      <c r="Q1494" s="2">
        <v>50</v>
      </c>
      <c r="R1494" s="2">
        <v>728</v>
      </c>
      <c r="S1494" s="2">
        <v>8751600</v>
      </c>
      <c r="T1494" s="2">
        <v>426764400</v>
      </c>
      <c r="U1494" s="2">
        <v>1033</v>
      </c>
      <c r="V1494" s="2">
        <v>489</v>
      </c>
      <c r="W1494" s="2">
        <v>45</v>
      </c>
      <c r="X1494" s="2">
        <v>1905</v>
      </c>
      <c r="Y1494" s="2">
        <v>284</v>
      </c>
      <c r="Z1494" s="2">
        <v>1280</v>
      </c>
      <c r="AA1494" s="9">
        <f t="shared" si="209"/>
        <v>63606</v>
      </c>
      <c r="AB1494" s="9">
        <f t="shared" si="210"/>
        <v>10568</v>
      </c>
      <c r="AC1494" s="9">
        <f t="shared" si="211"/>
        <v>1590</v>
      </c>
      <c r="AD1494" s="9">
        <f t="shared" si="212"/>
        <v>728</v>
      </c>
      <c r="AE1494" s="44">
        <f t="shared" si="213"/>
        <v>3.1429328354125704E-4</v>
      </c>
      <c r="AF1494" s="9">
        <f t="shared" si="214"/>
        <v>1371</v>
      </c>
      <c r="AG1494" s="9">
        <f t="shared" si="207"/>
        <v>1564</v>
      </c>
      <c r="AH1494" s="44">
        <f t="shared" si="215"/>
        <v>2.4873678900343968E-4</v>
      </c>
      <c r="AI1494">
        <f>AA1494/'Totals and Drop Down Lists'!W$6*Inputs!E$37</f>
        <v>57699.572737174058</v>
      </c>
      <c r="AJ1494">
        <f>AB1494/'Totals and Drop Down Lists'!X$6*Inputs!F$37</f>
        <v>34772.811747375104</v>
      </c>
      <c r="AK1494">
        <f>AC1494/'Totals and Drop Down Lists'!Y$6*Inputs!G$37</f>
        <v>10481.817080242216</v>
      </c>
      <c r="AL1494">
        <f>AD1494/'Totals and Drop Down Lists'!Z$6*Inputs!H$37</f>
        <v>5836.7409245555509</v>
      </c>
      <c r="AM1494">
        <f>AE1494/'Totals and Drop Down Lists'!AA$6*Inputs!I$37</f>
        <v>39126.166690060258</v>
      </c>
      <c r="AN1494">
        <f>AF1494/'Totals and Drop Down Lists'!AB$6*Inputs!J$37</f>
        <v>27360.626295412643</v>
      </c>
      <c r="AO1494">
        <f>AG1494/'Totals and Drop Down Lists'!AC$6*Inputs!K$37</f>
        <v>29127.273144099294</v>
      </c>
      <c r="AP1494">
        <f>AH1494/'Totals and Drop Down Lists'!AD$6*Inputs!L$37</f>
        <v>58535.20593350532</v>
      </c>
      <c r="AQ1494">
        <f>IF(OR($D1494="51",$D1494="52",$D1494="61"),(AA1494/'Totals and Drop Down Lists'!W$4)*Inputs!E$38,0)</f>
        <v>0</v>
      </c>
      <c r="AR1494">
        <f>IF(OR($D1494="51",$D1494="52",$D1494="61"),(AB1494/'Totals and Drop Down Lists'!X$4)*Inputs!F$38,0)</f>
        <v>0</v>
      </c>
      <c r="AS1494">
        <f>IF(OR($D1494="51",$D1494="52",$D1494="61"),(AC1494/'Totals and Drop Down Lists'!Y$4)*Inputs!G$38,0)</f>
        <v>0</v>
      </c>
      <c r="AT1494">
        <f>IF(OR($D1494="51",$D1494="52",$D1494="61"),(AD1494/'Totals and Drop Down Lists'!Z$4)*Inputs!H$38,0)</f>
        <v>0</v>
      </c>
      <c r="AU1494">
        <f>IF(OR($D1494="51",$D1494="52",$D1494="61"),(AE1494/'Totals and Drop Down Lists'!AA$4)*Inputs!I$38,0)</f>
        <v>0</v>
      </c>
      <c r="AV1494">
        <f>IF(OR($D1494="51",$D1494="52",$D1494="61"),(AF1494/'Totals and Drop Down Lists'!AB$4)*Inputs!J$38,0)</f>
        <v>0</v>
      </c>
      <c r="AW1494">
        <f>IF(OR($D1494="51",$D1494="52",$D1494="61"),(AG1494/'Totals and Drop Down Lists'!AC$4)*Inputs!K$38,0)</f>
        <v>0</v>
      </c>
      <c r="AX1494">
        <f>IF(OR($D1494="51",$D1494="52",$D1494="61"),(AH1494/'Totals and Drop Down Lists'!AD$4)*Inputs!L$38,0)</f>
        <v>0</v>
      </c>
      <c r="AY1494">
        <f>IF(OR($D1494="51",$D1494="52",$D1494="61"),0,(AA1494/'Totals and Drop Down Lists'!W$5)*Inputs!E$39)</f>
        <v>0</v>
      </c>
      <c r="AZ1494">
        <f>IF(OR($D1494="51",$D1494="52",$D1494="61"),0,(AB1494/'Totals and Drop Down Lists'!X$5)*Inputs!F$39)</f>
        <v>0</v>
      </c>
      <c r="BA1494">
        <f>IF(OR($D1494="51",$D1494="52",$D1494="61"),0,(AC1494/'Totals and Drop Down Lists'!Y$5)*Inputs!G$39)</f>
        <v>0</v>
      </c>
      <c r="BB1494">
        <f>IF(OR($D1494="51",$D1494="52",$D1494="61"),0,(AD1494/'Totals and Drop Down Lists'!Z$5)*Inputs!H$39)</f>
        <v>0</v>
      </c>
      <c r="BC1494">
        <f>IF(OR($D1494="51",$D1494="52",$D1494="61"),0,(AE1494/'Totals and Drop Down Lists'!AA$5)*Inputs!I$39)</f>
        <v>0</v>
      </c>
      <c r="BD1494">
        <f>IF(OR($D1494="51",$D1494="52",$D1494="61"),0,(AF1494/'Totals and Drop Down Lists'!AB$5)*Inputs!J$39)</f>
        <v>0</v>
      </c>
      <c r="BE1494">
        <f>IF(OR($D1494="51",$D1494="52",$D1494="61"),0,(AG1494/'Totals and Drop Down Lists'!AC$5)*Inputs!K$39)</f>
        <v>0</v>
      </c>
      <c r="BF1494">
        <f>IF(OR($D1494="51",$D1494="52",$D1494="61"),0,(AH1494/'Totals and Drop Down Lists'!AD$5)*Inputs!L$39)</f>
        <v>0</v>
      </c>
      <c r="BG1494" s="10">
        <f t="shared" si="208"/>
        <v>262940.21455242444</v>
      </c>
    </row>
    <row r="1495" spans="1:59" ht="43.2">
      <c r="A1495" s="1" t="s">
        <v>7465</v>
      </c>
      <c r="B1495" s="1" t="s">
        <v>5415</v>
      </c>
      <c r="C1495" s="1" t="s">
        <v>5418</v>
      </c>
      <c r="D1495" s="1" t="s">
        <v>7</v>
      </c>
      <c r="E1495" s="1" t="s">
        <v>5419</v>
      </c>
      <c r="F1495" s="2">
        <v>200715</v>
      </c>
      <c r="G1495" s="2">
        <v>2072</v>
      </c>
      <c r="H1495" s="2">
        <v>592</v>
      </c>
      <c r="I1495" s="2">
        <v>42203</v>
      </c>
      <c r="J1495" s="2">
        <v>78053</v>
      </c>
      <c r="K1495" s="2">
        <v>34282</v>
      </c>
      <c r="L1495" s="2">
        <v>451</v>
      </c>
      <c r="M1495" s="2">
        <v>97</v>
      </c>
      <c r="N1495" s="2">
        <v>0</v>
      </c>
      <c r="O1495" s="2">
        <v>868</v>
      </c>
      <c r="P1495" s="2">
        <v>150</v>
      </c>
      <c r="Q1495" s="2">
        <v>15</v>
      </c>
      <c r="R1495" s="2">
        <v>6415</v>
      </c>
      <c r="S1495" s="2">
        <v>25554500</v>
      </c>
      <c r="T1495" s="2">
        <v>1155327100</v>
      </c>
      <c r="U1495" s="2">
        <v>2352</v>
      </c>
      <c r="V1495" s="2">
        <v>2285</v>
      </c>
      <c r="W1495" s="2">
        <v>265</v>
      </c>
      <c r="X1495" s="2">
        <v>8400</v>
      </c>
      <c r="Y1495" s="2">
        <v>905</v>
      </c>
      <c r="Z1495" s="2">
        <v>5415</v>
      </c>
      <c r="AA1495" s="9">
        <f t="shared" si="209"/>
        <v>200715</v>
      </c>
      <c r="AB1495" s="9">
        <f t="shared" si="210"/>
        <v>39539</v>
      </c>
      <c r="AC1495" s="9">
        <f t="shared" si="211"/>
        <v>7996</v>
      </c>
      <c r="AD1495" s="9">
        <f t="shared" si="212"/>
        <v>6415</v>
      </c>
      <c r="AE1495" s="44">
        <f t="shared" si="213"/>
        <v>1.0515707248707775E-3</v>
      </c>
      <c r="AF1495" s="9">
        <f t="shared" si="214"/>
        <v>5850</v>
      </c>
      <c r="AG1495" s="9">
        <f t="shared" si="207"/>
        <v>6320</v>
      </c>
      <c r="AH1495" s="44">
        <f t="shared" si="215"/>
        <v>1.0328677448182254E-3</v>
      </c>
      <c r="AI1495">
        <f>AA1495/'Totals and Drop Down Lists'!W$6*Inputs!E$37</f>
        <v>182076.68682108438</v>
      </c>
      <c r="AJ1495">
        <f>AB1495/'Totals and Drop Down Lists'!X$6*Inputs!F$37</f>
        <v>130098.61881902577</v>
      </c>
      <c r="AK1495">
        <f>AC1495/'Totals and Drop Down Lists'!Y$6*Inputs!G$37</f>
        <v>52712.332939381609</v>
      </c>
      <c r="AL1495">
        <f>AD1495/'Totals and Drop Down Lists'!Z$6*Inputs!H$37</f>
        <v>51432.270647010795</v>
      </c>
      <c r="AM1495">
        <f>AE1495/'Totals and Drop Down Lists'!AA$6*Inputs!I$37</f>
        <v>130909.35639507741</v>
      </c>
      <c r="AN1495">
        <f>AF1495/'Totals and Drop Down Lists'!AB$6*Inputs!J$37</f>
        <v>116746.65487101676</v>
      </c>
      <c r="AO1495">
        <f>AG1495/'Totals and Drop Down Lists'!AC$6*Inputs!K$37</f>
        <v>117701.00145185903</v>
      </c>
      <c r="AP1495">
        <f>AH1495/'Totals and Drop Down Lists'!AD$6*Inputs!L$37</f>
        <v>243064.67244848923</v>
      </c>
      <c r="AQ1495">
        <f>IF(OR($D1495="51",$D1495="52",$D1495="61"),(AA1495/'Totals and Drop Down Lists'!W$4)*Inputs!E$38,0)</f>
        <v>0</v>
      </c>
      <c r="AR1495">
        <f>IF(OR($D1495="51",$D1495="52",$D1495="61"),(AB1495/'Totals and Drop Down Lists'!X$4)*Inputs!F$38,0)</f>
        <v>0</v>
      </c>
      <c r="AS1495">
        <f>IF(OR($D1495="51",$D1495="52",$D1495="61"),(AC1495/'Totals and Drop Down Lists'!Y$4)*Inputs!G$38,0)</f>
        <v>0</v>
      </c>
      <c r="AT1495">
        <f>IF(OR($D1495="51",$D1495="52",$D1495="61"),(AD1495/'Totals and Drop Down Lists'!Z$4)*Inputs!H$38,0)</f>
        <v>0</v>
      </c>
      <c r="AU1495">
        <f>IF(OR($D1495="51",$D1495="52",$D1495="61"),(AE1495/'Totals and Drop Down Lists'!AA$4)*Inputs!I$38,0)</f>
        <v>0</v>
      </c>
      <c r="AV1495">
        <f>IF(OR($D1495="51",$D1495="52",$D1495="61"),(AF1495/'Totals and Drop Down Lists'!AB$4)*Inputs!J$38,0)</f>
        <v>0</v>
      </c>
      <c r="AW1495">
        <f>IF(OR($D1495="51",$D1495="52",$D1495="61"),(AG1495/'Totals and Drop Down Lists'!AC$4)*Inputs!K$38,0)</f>
        <v>0</v>
      </c>
      <c r="AX1495">
        <f>IF(OR($D1495="51",$D1495="52",$D1495="61"),(AH1495/'Totals and Drop Down Lists'!AD$4)*Inputs!L$38,0)</f>
        <v>0</v>
      </c>
      <c r="AY1495">
        <f>IF(OR($D1495="51",$D1495="52",$D1495="61"),0,(AA1495/'Totals and Drop Down Lists'!W$5)*Inputs!E$39)</f>
        <v>0</v>
      </c>
      <c r="AZ1495">
        <f>IF(OR($D1495="51",$D1495="52",$D1495="61"),0,(AB1495/'Totals and Drop Down Lists'!X$5)*Inputs!F$39)</f>
        <v>0</v>
      </c>
      <c r="BA1495">
        <f>IF(OR($D1495="51",$D1495="52",$D1495="61"),0,(AC1495/'Totals and Drop Down Lists'!Y$5)*Inputs!G$39)</f>
        <v>0</v>
      </c>
      <c r="BB1495">
        <f>IF(OR($D1495="51",$D1495="52",$D1495="61"),0,(AD1495/'Totals and Drop Down Lists'!Z$5)*Inputs!H$39)</f>
        <v>0</v>
      </c>
      <c r="BC1495">
        <f>IF(OR($D1495="51",$D1495="52",$D1495="61"),0,(AE1495/'Totals and Drop Down Lists'!AA$5)*Inputs!I$39)</f>
        <v>0</v>
      </c>
      <c r="BD1495">
        <f>IF(OR($D1495="51",$D1495="52",$D1495="61"),0,(AF1495/'Totals and Drop Down Lists'!AB$5)*Inputs!J$39)</f>
        <v>0</v>
      </c>
      <c r="BE1495">
        <f>IF(OR($D1495="51",$D1495="52",$D1495="61"),0,(AG1495/'Totals and Drop Down Lists'!AC$5)*Inputs!K$39)</f>
        <v>0</v>
      </c>
      <c r="BF1495">
        <f>IF(OR($D1495="51",$D1495="52",$D1495="61"),0,(AH1495/'Totals and Drop Down Lists'!AD$5)*Inputs!L$39)</f>
        <v>0</v>
      </c>
      <c r="BG1495" s="10">
        <f t="shared" si="208"/>
        <v>1024741.5943929449</v>
      </c>
    </row>
    <row r="1496" spans="1:59" ht="43.2">
      <c r="A1496" s="1" t="s">
        <v>7465</v>
      </c>
      <c r="B1496" s="1" t="s">
        <v>5415</v>
      </c>
      <c r="C1496" s="1" t="s">
        <v>5420</v>
      </c>
      <c r="D1496" s="1" t="s">
        <v>25</v>
      </c>
      <c r="E1496" s="1" t="s">
        <v>5421</v>
      </c>
      <c r="F1496" s="2">
        <v>14229</v>
      </c>
      <c r="G1496" s="2">
        <v>123</v>
      </c>
      <c r="H1496" s="2">
        <v>20</v>
      </c>
      <c r="I1496" s="2">
        <v>3732</v>
      </c>
      <c r="J1496" s="2">
        <v>5668</v>
      </c>
      <c r="K1496" s="2">
        <v>1611</v>
      </c>
      <c r="L1496" s="2">
        <v>63</v>
      </c>
      <c r="M1496" s="2">
        <v>0</v>
      </c>
      <c r="N1496" s="2">
        <v>0</v>
      </c>
      <c r="O1496" s="2">
        <v>31</v>
      </c>
      <c r="P1496" s="2">
        <v>13</v>
      </c>
      <c r="Q1496" s="2">
        <v>0</v>
      </c>
      <c r="R1496" s="2">
        <v>660</v>
      </c>
      <c r="S1496" s="2">
        <v>612100</v>
      </c>
      <c r="T1496" s="2">
        <v>40814200</v>
      </c>
      <c r="U1496" s="2">
        <v>89</v>
      </c>
      <c r="V1496" s="2">
        <v>242</v>
      </c>
      <c r="W1496" s="2">
        <v>34</v>
      </c>
      <c r="X1496" s="2">
        <v>520</v>
      </c>
      <c r="Y1496" s="2">
        <v>89</v>
      </c>
      <c r="Z1496" s="2">
        <v>237</v>
      </c>
      <c r="AA1496" s="9">
        <f t="shared" si="209"/>
        <v>14229</v>
      </c>
      <c r="AB1496" s="9">
        <f t="shared" si="210"/>
        <v>3589</v>
      </c>
      <c r="AC1496" s="9">
        <f t="shared" si="211"/>
        <v>767</v>
      </c>
      <c r="AD1496" s="9">
        <f t="shared" si="212"/>
        <v>660</v>
      </c>
      <c r="AE1496" s="44">
        <f t="shared" si="213"/>
        <v>3.1978421695516767E-5</v>
      </c>
      <c r="AF1496" s="9">
        <f t="shared" si="214"/>
        <v>244</v>
      </c>
      <c r="AG1496" s="9">
        <f t="shared" si="207"/>
        <v>326</v>
      </c>
      <c r="AH1496" s="44">
        <f t="shared" si="215"/>
        <v>3.4477390292790202E-5</v>
      </c>
      <c r="AI1496">
        <f>AA1496/'Totals and Drop Down Lists'!W$6*Inputs!E$37</f>
        <v>12907.700853335373</v>
      </c>
      <c r="AJ1496">
        <f>AB1496/'Totals and Drop Down Lists'!X$6*Inputs!F$37</f>
        <v>11809.199598914576</v>
      </c>
      <c r="AK1496">
        <f>AC1496/'Totals and Drop Down Lists'!Y$6*Inputs!G$37</f>
        <v>5056.3230821042644</v>
      </c>
      <c r="AL1496">
        <f>AD1496/'Totals and Drop Down Lists'!Z$6*Inputs!H$37</f>
        <v>5291.5508381959662</v>
      </c>
      <c r="AM1496">
        <f>AE1496/'Totals and Drop Down Lists'!AA$6*Inputs!I$37</f>
        <v>3980.9729423619237</v>
      </c>
      <c r="AN1496">
        <f>AF1496/'Totals and Drop Down Lists'!AB$6*Inputs!J$37</f>
        <v>4869.4331262441174</v>
      </c>
      <c r="AO1496">
        <f>AG1496/'Totals and Drop Down Lists'!AC$6*Inputs!K$37</f>
        <v>6071.285834383867</v>
      </c>
      <c r="AP1496">
        <f>AH1496/'Totals and Drop Down Lists'!AD$6*Inputs!L$37</f>
        <v>8113.5611218749145</v>
      </c>
      <c r="AQ1496">
        <f>IF(OR($D1496="51",$D1496="52",$D1496="61"),(AA1496/'Totals and Drop Down Lists'!W$4)*Inputs!E$38,0)</f>
        <v>0</v>
      </c>
      <c r="AR1496">
        <f>IF(OR($D1496="51",$D1496="52",$D1496="61"),(AB1496/'Totals and Drop Down Lists'!X$4)*Inputs!F$38,0)</f>
        <v>0</v>
      </c>
      <c r="AS1496">
        <f>IF(OR($D1496="51",$D1496="52",$D1496="61"),(AC1496/'Totals and Drop Down Lists'!Y$4)*Inputs!G$38,0)</f>
        <v>0</v>
      </c>
      <c r="AT1496">
        <f>IF(OR($D1496="51",$D1496="52",$D1496="61"),(AD1496/'Totals and Drop Down Lists'!Z$4)*Inputs!H$38,0)</f>
        <v>0</v>
      </c>
      <c r="AU1496">
        <f>IF(OR($D1496="51",$D1496="52",$D1496="61"),(AE1496/'Totals and Drop Down Lists'!AA$4)*Inputs!I$38,0)</f>
        <v>0</v>
      </c>
      <c r="AV1496">
        <f>IF(OR($D1496="51",$D1496="52",$D1496="61"),(AF1496/'Totals and Drop Down Lists'!AB$4)*Inputs!J$38,0)</f>
        <v>0</v>
      </c>
      <c r="AW1496">
        <f>IF(OR($D1496="51",$D1496="52",$D1496="61"),(AG1496/'Totals and Drop Down Lists'!AC$4)*Inputs!K$38,0)</f>
        <v>0</v>
      </c>
      <c r="AX1496">
        <f>IF(OR($D1496="51",$D1496="52",$D1496="61"),(AH1496/'Totals and Drop Down Lists'!AD$4)*Inputs!L$38,0)</f>
        <v>0</v>
      </c>
      <c r="AY1496">
        <f>IF(OR($D1496="51",$D1496="52",$D1496="61"),0,(AA1496/'Totals and Drop Down Lists'!W$5)*Inputs!E$39)</f>
        <v>0</v>
      </c>
      <c r="AZ1496">
        <f>IF(OR($D1496="51",$D1496="52",$D1496="61"),0,(AB1496/'Totals and Drop Down Lists'!X$5)*Inputs!F$39)</f>
        <v>0</v>
      </c>
      <c r="BA1496">
        <f>IF(OR($D1496="51",$D1496="52",$D1496="61"),0,(AC1496/'Totals and Drop Down Lists'!Y$5)*Inputs!G$39)</f>
        <v>0</v>
      </c>
      <c r="BB1496">
        <f>IF(OR($D1496="51",$D1496="52",$D1496="61"),0,(AD1496/'Totals and Drop Down Lists'!Z$5)*Inputs!H$39)</f>
        <v>0</v>
      </c>
      <c r="BC1496">
        <f>IF(OR($D1496="51",$D1496="52",$D1496="61"),0,(AE1496/'Totals and Drop Down Lists'!AA$5)*Inputs!I$39)</f>
        <v>0</v>
      </c>
      <c r="BD1496">
        <f>IF(OR($D1496="51",$D1496="52",$D1496="61"),0,(AF1496/'Totals and Drop Down Lists'!AB$5)*Inputs!J$39)</f>
        <v>0</v>
      </c>
      <c r="BE1496">
        <f>IF(OR($D1496="51",$D1496="52",$D1496="61"),0,(AG1496/'Totals and Drop Down Lists'!AC$5)*Inputs!K$39)</f>
        <v>0</v>
      </c>
      <c r="BF1496">
        <f>IF(OR($D1496="51",$D1496="52",$D1496="61"),0,(AH1496/'Totals and Drop Down Lists'!AD$5)*Inputs!L$39)</f>
        <v>0</v>
      </c>
      <c r="BG1496" s="10">
        <f t="shared" si="208"/>
        <v>58100.027397415004</v>
      </c>
    </row>
    <row r="1497" spans="1:59" ht="43.2">
      <c r="A1497" s="1" t="s">
        <v>7465</v>
      </c>
      <c r="B1497" s="1" t="s">
        <v>5415</v>
      </c>
      <c r="C1497" s="1" t="s">
        <v>5422</v>
      </c>
      <c r="D1497" s="1" t="s">
        <v>58</v>
      </c>
      <c r="E1497" s="1" t="s">
        <v>5423</v>
      </c>
      <c r="F1497" s="2">
        <v>53650</v>
      </c>
      <c r="G1497" s="2">
        <v>235</v>
      </c>
      <c r="H1497" s="2">
        <v>0</v>
      </c>
      <c r="I1497" s="2">
        <v>5383</v>
      </c>
      <c r="J1497" s="2">
        <v>19487</v>
      </c>
      <c r="K1497" s="2">
        <v>3140</v>
      </c>
      <c r="L1497" s="2">
        <v>217</v>
      </c>
      <c r="M1497" s="2">
        <v>5</v>
      </c>
      <c r="N1497" s="2">
        <v>11</v>
      </c>
      <c r="O1497" s="2">
        <v>221</v>
      </c>
      <c r="P1497" s="2">
        <v>119</v>
      </c>
      <c r="Q1497" s="2">
        <v>0</v>
      </c>
      <c r="R1497" s="2">
        <v>665</v>
      </c>
      <c r="S1497" s="2">
        <v>2066900</v>
      </c>
      <c r="T1497" s="2">
        <v>134826000</v>
      </c>
      <c r="U1497" s="2">
        <v>271</v>
      </c>
      <c r="V1497" s="2">
        <v>315</v>
      </c>
      <c r="W1497" s="2">
        <v>60</v>
      </c>
      <c r="X1497" s="2">
        <v>730</v>
      </c>
      <c r="Y1497" s="2">
        <v>84</v>
      </c>
      <c r="Z1497" s="2">
        <v>375</v>
      </c>
      <c r="AA1497" s="9">
        <f t="shared" si="209"/>
        <v>53650</v>
      </c>
      <c r="AB1497" s="9">
        <f t="shared" si="210"/>
        <v>5148</v>
      </c>
      <c r="AC1497" s="9">
        <f t="shared" si="211"/>
        <v>1238</v>
      </c>
      <c r="AD1497" s="9">
        <f t="shared" si="212"/>
        <v>665</v>
      </c>
      <c r="AE1497" s="44">
        <f t="shared" si="213"/>
        <v>3.5335406916017388E-5</v>
      </c>
      <c r="AF1497" s="9">
        <f t="shared" si="214"/>
        <v>355</v>
      </c>
      <c r="AG1497" s="9">
        <f t="shared" si="207"/>
        <v>459</v>
      </c>
      <c r="AH1497" s="44">
        <f t="shared" si="215"/>
        <v>2.7520000329343145E-5</v>
      </c>
      <c r="AI1497">
        <f>AA1497/'Totals and Drop Down Lists'!W$6*Inputs!E$37</f>
        <v>48668.082843590048</v>
      </c>
      <c r="AJ1497">
        <f>AB1497/'Totals and Drop Down Lists'!X$6*Inputs!F$37</f>
        <v>16938.91321683261</v>
      </c>
      <c r="AK1497">
        <f>AC1497/'Totals and Drop Down Lists'!Y$6*Inputs!G$37</f>
        <v>8161.3141794590329</v>
      </c>
      <c r="AL1497">
        <f>AD1497/'Totals and Drop Down Lists'!Z$6*Inputs!H$37</f>
        <v>5331.638344545936</v>
      </c>
      <c r="AM1497">
        <f>AE1497/'Totals and Drop Down Lists'!AA$6*Inputs!I$37</f>
        <v>4398.8818516248039</v>
      </c>
      <c r="AN1497">
        <f>AF1497/'Totals and Drop Down Lists'!AB$6*Inputs!J$37</f>
        <v>7084.6260648223833</v>
      </c>
      <c r="AO1497">
        <f>AG1497/'Totals and Drop Down Lists'!AC$6*Inputs!K$37</f>
        <v>8548.2214662030528</v>
      </c>
      <c r="AP1497">
        <f>AH1497/'Totals and Drop Down Lists'!AD$6*Inputs!L$37</f>
        <v>6476.2791745533023</v>
      </c>
      <c r="AQ1497">
        <f>IF(OR($D1497="51",$D1497="52",$D1497="61"),(AA1497/'Totals and Drop Down Lists'!W$4)*Inputs!E$38,0)</f>
        <v>0</v>
      </c>
      <c r="AR1497">
        <f>IF(OR($D1497="51",$D1497="52",$D1497="61"),(AB1497/'Totals and Drop Down Lists'!X$4)*Inputs!F$38,0)</f>
        <v>0</v>
      </c>
      <c r="AS1497">
        <f>IF(OR($D1497="51",$D1497="52",$D1497="61"),(AC1497/'Totals and Drop Down Lists'!Y$4)*Inputs!G$38,0)</f>
        <v>0</v>
      </c>
      <c r="AT1497">
        <f>IF(OR($D1497="51",$D1497="52",$D1497="61"),(AD1497/'Totals and Drop Down Lists'!Z$4)*Inputs!H$38,0)</f>
        <v>0</v>
      </c>
      <c r="AU1497">
        <f>IF(OR($D1497="51",$D1497="52",$D1497="61"),(AE1497/'Totals and Drop Down Lists'!AA$4)*Inputs!I$38,0)</f>
        <v>0</v>
      </c>
      <c r="AV1497">
        <f>IF(OR($D1497="51",$D1497="52",$D1497="61"),(AF1497/'Totals and Drop Down Lists'!AB$4)*Inputs!J$38,0)</f>
        <v>0</v>
      </c>
      <c r="AW1497">
        <f>IF(OR($D1497="51",$D1497="52",$D1497="61"),(AG1497/'Totals and Drop Down Lists'!AC$4)*Inputs!K$38,0)</f>
        <v>0</v>
      </c>
      <c r="AX1497">
        <f>IF(OR($D1497="51",$D1497="52",$D1497="61"),(AH1497/'Totals and Drop Down Lists'!AD$4)*Inputs!L$38,0)</f>
        <v>0</v>
      </c>
      <c r="AY1497">
        <f>IF(OR($D1497="51",$D1497="52",$D1497="61"),0,(AA1497/'Totals and Drop Down Lists'!W$5)*Inputs!E$39)</f>
        <v>0</v>
      </c>
      <c r="AZ1497">
        <f>IF(OR($D1497="51",$D1497="52",$D1497="61"),0,(AB1497/'Totals and Drop Down Lists'!X$5)*Inputs!F$39)</f>
        <v>0</v>
      </c>
      <c r="BA1497">
        <f>IF(OR($D1497="51",$D1497="52",$D1497="61"),0,(AC1497/'Totals and Drop Down Lists'!Y$5)*Inputs!G$39)</f>
        <v>0</v>
      </c>
      <c r="BB1497">
        <f>IF(OR($D1497="51",$D1497="52",$D1497="61"),0,(AD1497/'Totals and Drop Down Lists'!Z$5)*Inputs!H$39)</f>
        <v>0</v>
      </c>
      <c r="BC1497">
        <f>IF(OR($D1497="51",$D1497="52",$D1497="61"),0,(AE1497/'Totals and Drop Down Lists'!AA$5)*Inputs!I$39)</f>
        <v>0</v>
      </c>
      <c r="BD1497">
        <f>IF(OR($D1497="51",$D1497="52",$D1497="61"),0,(AF1497/'Totals and Drop Down Lists'!AB$5)*Inputs!J$39)</f>
        <v>0</v>
      </c>
      <c r="BE1497">
        <f>IF(OR($D1497="51",$D1497="52",$D1497="61"),0,(AG1497/'Totals and Drop Down Lists'!AC$5)*Inputs!K$39)</f>
        <v>0</v>
      </c>
      <c r="BF1497">
        <f>IF(OR($D1497="51",$D1497="52",$D1497="61"),0,(AH1497/'Totals and Drop Down Lists'!AD$5)*Inputs!L$39)</f>
        <v>0</v>
      </c>
      <c r="BG1497" s="10">
        <f t="shared" si="208"/>
        <v>105607.95714163115</v>
      </c>
    </row>
    <row r="1498" spans="1:59" ht="43.2">
      <c r="A1498" s="1" t="s">
        <v>7465</v>
      </c>
      <c r="B1498" s="1" t="s">
        <v>5415</v>
      </c>
      <c r="C1498" s="1" t="s">
        <v>5424</v>
      </c>
      <c r="D1498" s="1" t="s">
        <v>58</v>
      </c>
      <c r="E1498" s="1" t="s">
        <v>5425</v>
      </c>
      <c r="F1498" s="2">
        <v>57527</v>
      </c>
      <c r="G1498" s="2">
        <v>171</v>
      </c>
      <c r="H1498" s="2">
        <v>11</v>
      </c>
      <c r="I1498" s="2">
        <v>6730</v>
      </c>
      <c r="J1498" s="2">
        <v>22156</v>
      </c>
      <c r="K1498" s="2">
        <v>4449</v>
      </c>
      <c r="L1498" s="2">
        <v>224</v>
      </c>
      <c r="M1498" s="2">
        <v>32</v>
      </c>
      <c r="N1498" s="2">
        <v>32</v>
      </c>
      <c r="O1498" s="2">
        <v>104</v>
      </c>
      <c r="P1498" s="2">
        <v>47</v>
      </c>
      <c r="Q1498" s="2">
        <v>11</v>
      </c>
      <c r="R1498" s="2">
        <v>879</v>
      </c>
      <c r="S1498" s="2">
        <v>2407700</v>
      </c>
      <c r="T1498" s="2">
        <v>155654300</v>
      </c>
      <c r="U1498" s="2">
        <v>342</v>
      </c>
      <c r="V1498" s="2">
        <v>481</v>
      </c>
      <c r="W1498" s="2">
        <v>60</v>
      </c>
      <c r="X1498" s="2">
        <v>1008</v>
      </c>
      <c r="Y1498" s="2">
        <v>178</v>
      </c>
      <c r="Z1498" s="2">
        <v>420</v>
      </c>
      <c r="AA1498" s="9">
        <f t="shared" si="209"/>
        <v>57527</v>
      </c>
      <c r="AB1498" s="9">
        <f t="shared" si="210"/>
        <v>6548</v>
      </c>
      <c r="AC1498" s="9">
        <f t="shared" si="211"/>
        <v>1329</v>
      </c>
      <c r="AD1498" s="9">
        <f t="shared" si="212"/>
        <v>879</v>
      </c>
      <c r="AE1498" s="44">
        <f t="shared" si="213"/>
        <v>6.239204793047565E-5</v>
      </c>
      <c r="AF1498" s="9">
        <f t="shared" si="214"/>
        <v>467</v>
      </c>
      <c r="AG1498" s="9">
        <f t="shared" si="207"/>
        <v>598</v>
      </c>
      <c r="AH1498" s="44">
        <f t="shared" si="215"/>
        <v>4.4681044766286694E-5</v>
      </c>
      <c r="AI1498">
        <f>AA1498/'Totals and Drop Down Lists'!W$6*Inputs!E$37</f>
        <v>52185.066202110058</v>
      </c>
      <c r="AJ1498">
        <f>AB1498/'Totals and Drop Down Lists'!X$6*Inputs!F$37</f>
        <v>21545.455272692296</v>
      </c>
      <c r="AK1498">
        <f>AC1498/'Totals and Drop Down Lists'!Y$6*Inputs!G$37</f>
        <v>8761.2169180137771</v>
      </c>
      <c r="AL1498">
        <f>AD1498/'Totals and Drop Down Lists'!Z$6*Inputs!H$37</f>
        <v>7047.3836163246287</v>
      </c>
      <c r="AM1498">
        <f>AE1498/'Totals and Drop Down Lists'!AA$6*Inputs!I$37</f>
        <v>7767.1455143952198</v>
      </c>
      <c r="AN1498">
        <f>AF1498/'Totals and Drop Down Lists'!AB$6*Inputs!J$37</f>
        <v>9319.7756965409953</v>
      </c>
      <c r="AO1498">
        <f>AG1498/'Totals and Drop Down Lists'!AC$6*Inputs!K$37</f>
        <v>11136.898555096788</v>
      </c>
      <c r="AP1498">
        <f>AH1498/'Totals and Drop Down Lists'!AD$6*Inputs!L$37</f>
        <v>10514.786201097877</v>
      </c>
      <c r="AQ1498">
        <f>IF(OR($D1498="51",$D1498="52",$D1498="61"),(AA1498/'Totals and Drop Down Lists'!W$4)*Inputs!E$38,0)</f>
        <v>0</v>
      </c>
      <c r="AR1498">
        <f>IF(OR($D1498="51",$D1498="52",$D1498="61"),(AB1498/'Totals and Drop Down Lists'!X$4)*Inputs!F$38,0)</f>
        <v>0</v>
      </c>
      <c r="AS1498">
        <f>IF(OR($D1498="51",$D1498="52",$D1498="61"),(AC1498/'Totals and Drop Down Lists'!Y$4)*Inputs!G$38,0)</f>
        <v>0</v>
      </c>
      <c r="AT1498">
        <f>IF(OR($D1498="51",$D1498="52",$D1498="61"),(AD1498/'Totals and Drop Down Lists'!Z$4)*Inputs!H$38,0)</f>
        <v>0</v>
      </c>
      <c r="AU1498">
        <f>IF(OR($D1498="51",$D1498="52",$D1498="61"),(AE1498/'Totals and Drop Down Lists'!AA$4)*Inputs!I$38,0)</f>
        <v>0</v>
      </c>
      <c r="AV1498">
        <f>IF(OR($D1498="51",$D1498="52",$D1498="61"),(AF1498/'Totals and Drop Down Lists'!AB$4)*Inputs!J$38,0)</f>
        <v>0</v>
      </c>
      <c r="AW1498">
        <f>IF(OR($D1498="51",$D1498="52",$D1498="61"),(AG1498/'Totals and Drop Down Lists'!AC$4)*Inputs!K$38,0)</f>
        <v>0</v>
      </c>
      <c r="AX1498">
        <f>IF(OR($D1498="51",$D1498="52",$D1498="61"),(AH1498/'Totals and Drop Down Lists'!AD$4)*Inputs!L$38,0)</f>
        <v>0</v>
      </c>
      <c r="AY1498">
        <f>IF(OR($D1498="51",$D1498="52",$D1498="61"),0,(AA1498/'Totals and Drop Down Lists'!W$5)*Inputs!E$39)</f>
        <v>0</v>
      </c>
      <c r="AZ1498">
        <f>IF(OR($D1498="51",$D1498="52",$D1498="61"),0,(AB1498/'Totals and Drop Down Lists'!X$5)*Inputs!F$39)</f>
        <v>0</v>
      </c>
      <c r="BA1498">
        <f>IF(OR($D1498="51",$D1498="52",$D1498="61"),0,(AC1498/'Totals and Drop Down Lists'!Y$5)*Inputs!G$39)</f>
        <v>0</v>
      </c>
      <c r="BB1498">
        <f>IF(OR($D1498="51",$D1498="52",$D1498="61"),0,(AD1498/'Totals and Drop Down Lists'!Z$5)*Inputs!H$39)</f>
        <v>0</v>
      </c>
      <c r="BC1498">
        <f>IF(OR($D1498="51",$D1498="52",$D1498="61"),0,(AE1498/'Totals and Drop Down Lists'!AA$5)*Inputs!I$39)</f>
        <v>0</v>
      </c>
      <c r="BD1498">
        <f>IF(OR($D1498="51",$D1498="52",$D1498="61"),0,(AF1498/'Totals and Drop Down Lists'!AB$5)*Inputs!J$39)</f>
        <v>0</v>
      </c>
      <c r="BE1498">
        <f>IF(OR($D1498="51",$D1498="52",$D1498="61"),0,(AG1498/'Totals and Drop Down Lists'!AC$5)*Inputs!K$39)</f>
        <v>0</v>
      </c>
      <c r="BF1498">
        <f>IF(OR($D1498="51",$D1498="52",$D1498="61"),0,(AH1498/'Totals and Drop Down Lists'!AD$5)*Inputs!L$39)</f>
        <v>0</v>
      </c>
      <c r="BG1498" s="10">
        <f t="shared" si="208"/>
        <v>128277.72797627164</v>
      </c>
    </row>
    <row r="1499" spans="1:59" ht="43.2">
      <c r="A1499" s="1" t="s">
        <v>7465</v>
      </c>
      <c r="B1499" s="1" t="s">
        <v>5415</v>
      </c>
      <c r="C1499" s="1" t="s">
        <v>5426</v>
      </c>
      <c r="D1499" s="1" t="s">
        <v>25</v>
      </c>
      <c r="E1499" s="1" t="s">
        <v>5427</v>
      </c>
      <c r="F1499" s="2">
        <v>16964</v>
      </c>
      <c r="G1499" s="2">
        <v>124</v>
      </c>
      <c r="H1499" s="2">
        <v>0</v>
      </c>
      <c r="I1499" s="2">
        <v>4525</v>
      </c>
      <c r="J1499" s="2">
        <v>5726</v>
      </c>
      <c r="K1499" s="2">
        <v>1716</v>
      </c>
      <c r="L1499" s="2">
        <v>54</v>
      </c>
      <c r="M1499" s="2">
        <v>0</v>
      </c>
      <c r="N1499" s="2">
        <v>8</v>
      </c>
      <c r="O1499" s="2">
        <v>76</v>
      </c>
      <c r="P1499" s="2">
        <v>0</v>
      </c>
      <c r="Q1499" s="2">
        <v>0</v>
      </c>
      <c r="R1499" s="2">
        <v>583</v>
      </c>
      <c r="S1499" s="2">
        <v>619500</v>
      </c>
      <c r="T1499" s="2">
        <v>44149800</v>
      </c>
      <c r="U1499" s="2">
        <v>58</v>
      </c>
      <c r="V1499" s="2">
        <v>154</v>
      </c>
      <c r="W1499" s="2">
        <v>60</v>
      </c>
      <c r="X1499" s="2">
        <v>502</v>
      </c>
      <c r="Y1499" s="2">
        <v>40</v>
      </c>
      <c r="Z1499" s="2">
        <v>244</v>
      </c>
      <c r="AA1499" s="9">
        <f t="shared" si="209"/>
        <v>16964</v>
      </c>
      <c r="AB1499" s="9">
        <f t="shared" si="210"/>
        <v>4401</v>
      </c>
      <c r="AC1499" s="9">
        <f t="shared" si="211"/>
        <v>721</v>
      </c>
      <c r="AD1499" s="9">
        <f t="shared" si="212"/>
        <v>583</v>
      </c>
      <c r="AE1499" s="44">
        <f t="shared" si="213"/>
        <v>3.5915259547684774E-5</v>
      </c>
      <c r="AF1499" s="9">
        <f t="shared" si="214"/>
        <v>288</v>
      </c>
      <c r="AG1499" s="9">
        <f t="shared" si="207"/>
        <v>284</v>
      </c>
      <c r="AH1499" s="44">
        <f t="shared" si="215"/>
        <v>3.1669074097834894E-5</v>
      </c>
      <c r="AI1499">
        <f>AA1499/'Totals and Drop Down Lists'!W$6*Inputs!E$37</f>
        <v>15388.729866890242</v>
      </c>
      <c r="AJ1499">
        <f>AB1499/'Totals and Drop Down Lists'!X$6*Inputs!F$37</f>
        <v>14480.993991313195</v>
      </c>
      <c r="AK1499">
        <f>AC1499/'Totals and Drop Down Lists'!Y$6*Inputs!G$37</f>
        <v>4753.0755439337345</v>
      </c>
      <c r="AL1499">
        <f>AD1499/'Totals and Drop Down Lists'!Z$6*Inputs!H$37</f>
        <v>4674.2032404064375</v>
      </c>
      <c r="AM1499">
        <f>AE1499/'Totals and Drop Down Lists'!AA$6*Inputs!I$37</f>
        <v>4471.0673290446875</v>
      </c>
      <c r="AN1499">
        <f>AF1499/'Totals and Drop Down Lists'!AB$6*Inputs!J$37</f>
        <v>5747.5276244192855</v>
      </c>
      <c r="AO1499">
        <f>AG1499/'Totals and Drop Down Lists'!AC$6*Inputs!K$37</f>
        <v>5289.0956348620202</v>
      </c>
      <c r="AP1499">
        <f>AH1499/'Totals and Drop Down Lists'!AD$6*Inputs!L$37</f>
        <v>7452.6803271331528</v>
      </c>
      <c r="AQ1499">
        <f>IF(OR($D1499="51",$D1499="52",$D1499="61"),(AA1499/'Totals and Drop Down Lists'!W$4)*Inputs!E$38,0)</f>
        <v>0</v>
      </c>
      <c r="AR1499">
        <f>IF(OR($D1499="51",$D1499="52",$D1499="61"),(AB1499/'Totals and Drop Down Lists'!X$4)*Inputs!F$38,0)</f>
        <v>0</v>
      </c>
      <c r="AS1499">
        <f>IF(OR($D1499="51",$D1499="52",$D1499="61"),(AC1499/'Totals and Drop Down Lists'!Y$4)*Inputs!G$38,0)</f>
        <v>0</v>
      </c>
      <c r="AT1499">
        <f>IF(OR($D1499="51",$D1499="52",$D1499="61"),(AD1499/'Totals and Drop Down Lists'!Z$4)*Inputs!H$38,0)</f>
        <v>0</v>
      </c>
      <c r="AU1499">
        <f>IF(OR($D1499="51",$D1499="52",$D1499="61"),(AE1499/'Totals and Drop Down Lists'!AA$4)*Inputs!I$38,0)</f>
        <v>0</v>
      </c>
      <c r="AV1499">
        <f>IF(OR($D1499="51",$D1499="52",$D1499="61"),(AF1499/'Totals and Drop Down Lists'!AB$4)*Inputs!J$38,0)</f>
        <v>0</v>
      </c>
      <c r="AW1499">
        <f>IF(OR($D1499="51",$D1499="52",$D1499="61"),(AG1499/'Totals and Drop Down Lists'!AC$4)*Inputs!K$38,0)</f>
        <v>0</v>
      </c>
      <c r="AX1499">
        <f>IF(OR($D1499="51",$D1499="52",$D1499="61"),(AH1499/'Totals and Drop Down Lists'!AD$4)*Inputs!L$38,0)</f>
        <v>0</v>
      </c>
      <c r="AY1499">
        <f>IF(OR($D1499="51",$D1499="52",$D1499="61"),0,(AA1499/'Totals and Drop Down Lists'!W$5)*Inputs!E$39)</f>
        <v>0</v>
      </c>
      <c r="AZ1499">
        <f>IF(OR($D1499="51",$D1499="52",$D1499="61"),0,(AB1499/'Totals and Drop Down Lists'!X$5)*Inputs!F$39)</f>
        <v>0</v>
      </c>
      <c r="BA1499">
        <f>IF(OR($D1499="51",$D1499="52",$D1499="61"),0,(AC1499/'Totals and Drop Down Lists'!Y$5)*Inputs!G$39)</f>
        <v>0</v>
      </c>
      <c r="BB1499">
        <f>IF(OR($D1499="51",$D1499="52",$D1499="61"),0,(AD1499/'Totals and Drop Down Lists'!Z$5)*Inputs!H$39)</f>
        <v>0</v>
      </c>
      <c r="BC1499">
        <f>IF(OR($D1499="51",$D1499="52",$D1499="61"),0,(AE1499/'Totals and Drop Down Lists'!AA$5)*Inputs!I$39)</f>
        <v>0</v>
      </c>
      <c r="BD1499">
        <f>IF(OR($D1499="51",$D1499="52",$D1499="61"),0,(AF1499/'Totals and Drop Down Lists'!AB$5)*Inputs!J$39)</f>
        <v>0</v>
      </c>
      <c r="BE1499">
        <f>IF(OR($D1499="51",$D1499="52",$D1499="61"),0,(AG1499/'Totals and Drop Down Lists'!AC$5)*Inputs!K$39)</f>
        <v>0</v>
      </c>
      <c r="BF1499">
        <f>IF(OR($D1499="51",$D1499="52",$D1499="61"),0,(AH1499/'Totals and Drop Down Lists'!AD$5)*Inputs!L$39)</f>
        <v>0</v>
      </c>
      <c r="BG1499" s="10">
        <f t="shared" si="208"/>
        <v>62257.37355800275</v>
      </c>
    </row>
    <row r="1500" spans="1:59" ht="43.2">
      <c r="A1500" s="1" t="s">
        <v>7465</v>
      </c>
      <c r="B1500" s="1" t="s">
        <v>5415</v>
      </c>
      <c r="C1500" s="1" t="s">
        <v>5428</v>
      </c>
      <c r="D1500" s="1" t="s">
        <v>25</v>
      </c>
      <c r="E1500" s="1" t="s">
        <v>5429</v>
      </c>
      <c r="F1500" s="2">
        <v>26813</v>
      </c>
      <c r="G1500" s="2">
        <v>185</v>
      </c>
      <c r="H1500" s="2">
        <v>6</v>
      </c>
      <c r="I1500" s="2">
        <v>5978</v>
      </c>
      <c r="J1500" s="2">
        <v>10270</v>
      </c>
      <c r="K1500" s="2">
        <v>2530</v>
      </c>
      <c r="L1500" s="2">
        <v>138</v>
      </c>
      <c r="M1500" s="2">
        <v>18</v>
      </c>
      <c r="N1500" s="2">
        <v>3</v>
      </c>
      <c r="O1500" s="2">
        <v>96</v>
      </c>
      <c r="P1500" s="2">
        <v>112</v>
      </c>
      <c r="Q1500" s="2">
        <v>5</v>
      </c>
      <c r="R1500" s="2">
        <v>586</v>
      </c>
      <c r="S1500" s="2">
        <v>1053500</v>
      </c>
      <c r="T1500" s="2">
        <v>58834800</v>
      </c>
      <c r="U1500" s="2">
        <v>160</v>
      </c>
      <c r="V1500" s="2">
        <v>538</v>
      </c>
      <c r="W1500" s="2">
        <v>60</v>
      </c>
      <c r="X1500" s="2">
        <v>998</v>
      </c>
      <c r="Y1500" s="2">
        <v>249</v>
      </c>
      <c r="Z1500" s="2">
        <v>353</v>
      </c>
      <c r="AA1500" s="9">
        <f t="shared" si="209"/>
        <v>26813</v>
      </c>
      <c r="AB1500" s="9">
        <f t="shared" si="210"/>
        <v>5787</v>
      </c>
      <c r="AC1500" s="9">
        <f t="shared" si="211"/>
        <v>958</v>
      </c>
      <c r="AD1500" s="9">
        <f t="shared" si="212"/>
        <v>586</v>
      </c>
      <c r="AE1500" s="44">
        <f t="shared" si="213"/>
        <v>4.3527766652275774E-5</v>
      </c>
      <c r="AF1500" s="9">
        <f t="shared" si="214"/>
        <v>400</v>
      </c>
      <c r="AG1500" s="9">
        <f t="shared" si="207"/>
        <v>602</v>
      </c>
      <c r="AH1500" s="44">
        <f t="shared" si="215"/>
        <v>5.5182027734094523E-5</v>
      </c>
      <c r="AI1500">
        <f>AA1500/'Totals and Drop Down Lists'!W$6*Inputs!E$37</f>
        <v>24323.155736909226</v>
      </c>
      <c r="AJ1500">
        <f>AB1500/'Totals and Drop Down Lists'!X$6*Inputs!F$37</f>
        <v>19041.470626614282</v>
      </c>
      <c r="AK1500">
        <f>AC1500/'Totals and Drop Down Lists'!Y$6*Inputs!G$37</f>
        <v>6315.4595992905934</v>
      </c>
      <c r="AL1500">
        <f>AD1500/'Totals and Drop Down Lists'!Z$6*Inputs!H$37</f>
        <v>4698.2557442164189</v>
      </c>
      <c r="AM1500">
        <f>AE1500/'Totals and Drop Down Lists'!AA$6*Inputs!I$37</f>
        <v>5418.7433930939442</v>
      </c>
      <c r="AN1500">
        <f>AF1500/'Totals and Drop Down Lists'!AB$6*Inputs!J$37</f>
        <v>7982.6772561378975</v>
      </c>
      <c r="AO1500">
        <f>AG1500/'Totals and Drop Down Lists'!AC$6*Inputs!K$37</f>
        <v>11211.392859813155</v>
      </c>
      <c r="AP1500">
        <f>AH1500/'Totals and Drop Down Lists'!AD$6*Inputs!L$37</f>
        <v>12985.981567845025</v>
      </c>
      <c r="AQ1500">
        <f>IF(OR($D1500="51",$D1500="52",$D1500="61"),(AA1500/'Totals and Drop Down Lists'!W$4)*Inputs!E$38,0)</f>
        <v>0</v>
      </c>
      <c r="AR1500">
        <f>IF(OR($D1500="51",$D1500="52",$D1500="61"),(AB1500/'Totals and Drop Down Lists'!X$4)*Inputs!F$38,0)</f>
        <v>0</v>
      </c>
      <c r="AS1500">
        <f>IF(OR($D1500="51",$D1500="52",$D1500="61"),(AC1500/'Totals and Drop Down Lists'!Y$4)*Inputs!G$38,0)</f>
        <v>0</v>
      </c>
      <c r="AT1500">
        <f>IF(OR($D1500="51",$D1500="52",$D1500="61"),(AD1500/'Totals and Drop Down Lists'!Z$4)*Inputs!H$38,0)</f>
        <v>0</v>
      </c>
      <c r="AU1500">
        <f>IF(OR($D1500="51",$D1500="52",$D1500="61"),(AE1500/'Totals and Drop Down Lists'!AA$4)*Inputs!I$38,0)</f>
        <v>0</v>
      </c>
      <c r="AV1500">
        <f>IF(OR($D1500="51",$D1500="52",$D1500="61"),(AF1500/'Totals and Drop Down Lists'!AB$4)*Inputs!J$38,0)</f>
        <v>0</v>
      </c>
      <c r="AW1500">
        <f>IF(OR($D1500="51",$D1500="52",$D1500="61"),(AG1500/'Totals and Drop Down Lists'!AC$4)*Inputs!K$38,0)</f>
        <v>0</v>
      </c>
      <c r="AX1500">
        <f>IF(OR($D1500="51",$D1500="52",$D1500="61"),(AH1500/'Totals and Drop Down Lists'!AD$4)*Inputs!L$38,0)</f>
        <v>0</v>
      </c>
      <c r="AY1500">
        <f>IF(OR($D1500="51",$D1500="52",$D1500="61"),0,(AA1500/'Totals and Drop Down Lists'!W$5)*Inputs!E$39)</f>
        <v>0</v>
      </c>
      <c r="AZ1500">
        <f>IF(OR($D1500="51",$D1500="52",$D1500="61"),0,(AB1500/'Totals and Drop Down Lists'!X$5)*Inputs!F$39)</f>
        <v>0</v>
      </c>
      <c r="BA1500">
        <f>IF(OR($D1500="51",$D1500="52",$D1500="61"),0,(AC1500/'Totals and Drop Down Lists'!Y$5)*Inputs!G$39)</f>
        <v>0</v>
      </c>
      <c r="BB1500">
        <f>IF(OR($D1500="51",$D1500="52",$D1500="61"),0,(AD1500/'Totals and Drop Down Lists'!Z$5)*Inputs!H$39)</f>
        <v>0</v>
      </c>
      <c r="BC1500">
        <f>IF(OR($D1500="51",$D1500="52",$D1500="61"),0,(AE1500/'Totals and Drop Down Lists'!AA$5)*Inputs!I$39)</f>
        <v>0</v>
      </c>
      <c r="BD1500">
        <f>IF(OR($D1500="51",$D1500="52",$D1500="61"),0,(AF1500/'Totals and Drop Down Lists'!AB$5)*Inputs!J$39)</f>
        <v>0</v>
      </c>
      <c r="BE1500">
        <f>IF(OR($D1500="51",$D1500="52",$D1500="61"),0,(AG1500/'Totals and Drop Down Lists'!AC$5)*Inputs!K$39)</f>
        <v>0</v>
      </c>
      <c r="BF1500">
        <f>IF(OR($D1500="51",$D1500="52",$D1500="61"),0,(AH1500/'Totals and Drop Down Lists'!AD$5)*Inputs!L$39)</f>
        <v>0</v>
      </c>
      <c r="BG1500" s="10">
        <f t="shared" si="208"/>
        <v>91977.136783920549</v>
      </c>
    </row>
    <row r="1501" spans="1:59" ht="43.2">
      <c r="A1501" s="1" t="s">
        <v>7465</v>
      </c>
      <c r="B1501" s="1" t="s">
        <v>5415</v>
      </c>
      <c r="C1501" s="1" t="s">
        <v>5430</v>
      </c>
      <c r="D1501" s="1" t="s">
        <v>25</v>
      </c>
      <c r="E1501" s="1" t="s">
        <v>5431</v>
      </c>
      <c r="F1501" s="2">
        <v>9028</v>
      </c>
      <c r="G1501" s="2">
        <v>59</v>
      </c>
      <c r="H1501" s="2">
        <v>0</v>
      </c>
      <c r="I1501" s="2">
        <v>1920</v>
      </c>
      <c r="J1501" s="2">
        <v>3320</v>
      </c>
      <c r="K1501" s="2">
        <v>794</v>
      </c>
      <c r="L1501" s="2">
        <v>30</v>
      </c>
      <c r="M1501" s="2">
        <v>0</v>
      </c>
      <c r="N1501" s="2">
        <v>0</v>
      </c>
      <c r="O1501" s="2">
        <v>45</v>
      </c>
      <c r="P1501" s="2">
        <v>9</v>
      </c>
      <c r="Q1501" s="2">
        <v>0</v>
      </c>
      <c r="R1501" s="2">
        <v>272</v>
      </c>
      <c r="S1501" s="2">
        <v>265600</v>
      </c>
      <c r="T1501" s="2">
        <v>13941200</v>
      </c>
      <c r="U1501" s="2">
        <v>80</v>
      </c>
      <c r="V1501" s="2">
        <v>154</v>
      </c>
      <c r="W1501" s="2">
        <v>0</v>
      </c>
      <c r="X1501" s="2">
        <v>235</v>
      </c>
      <c r="Y1501" s="2">
        <v>24</v>
      </c>
      <c r="Z1501" s="2">
        <v>69</v>
      </c>
      <c r="AA1501" s="9">
        <f t="shared" si="209"/>
        <v>9028</v>
      </c>
      <c r="AB1501" s="9">
        <f t="shared" si="210"/>
        <v>1861</v>
      </c>
      <c r="AC1501" s="9">
        <f t="shared" si="211"/>
        <v>356</v>
      </c>
      <c r="AD1501" s="9">
        <f t="shared" si="212"/>
        <v>272</v>
      </c>
      <c r="AE1501" s="44">
        <f t="shared" si="213"/>
        <v>1.3261684970514486E-5</v>
      </c>
      <c r="AF1501" s="9">
        <f t="shared" si="214"/>
        <v>81</v>
      </c>
      <c r="AG1501" s="9">
        <f t="shared" si="207"/>
        <v>93</v>
      </c>
      <c r="AH1501" s="44">
        <f t="shared" si="215"/>
        <v>8.2759232341696201E-6</v>
      </c>
      <c r="AI1501">
        <f>AA1501/'Totals and Drop Down Lists'!W$6*Inputs!E$37</f>
        <v>8189.6635957489461</v>
      </c>
      <c r="AJ1501">
        <f>AB1501/'Totals and Drop Down Lists'!X$6*Inputs!F$37</f>
        <v>6123.4105471106241</v>
      </c>
      <c r="AK1501">
        <f>AC1501/'Totals and Drop Down Lists'!Y$6*Inputs!G$37</f>
        <v>2346.8722519284461</v>
      </c>
      <c r="AL1501">
        <f>AD1501/'Totals and Drop Down Lists'!Z$6*Inputs!H$37</f>
        <v>2180.7603454383375</v>
      </c>
      <c r="AM1501">
        <f>AE1501/'Totals and Drop Down Lists'!AA$6*Inputs!I$37</f>
        <v>1650.9385466371375</v>
      </c>
      <c r="AN1501">
        <f>AF1501/'Totals and Drop Down Lists'!AB$6*Inputs!J$37</f>
        <v>1616.4921443679241</v>
      </c>
      <c r="AO1501">
        <f>AG1501/'Totals and Drop Down Lists'!AC$6*Inputs!K$37</f>
        <v>1731.9925846555207</v>
      </c>
      <c r="AP1501">
        <f>AH1501/'Totals and Drop Down Lists'!AD$6*Inputs!L$37</f>
        <v>1947.5722619998164</v>
      </c>
      <c r="AQ1501">
        <f>IF(OR($D1501="51",$D1501="52",$D1501="61"),(AA1501/'Totals and Drop Down Lists'!W$4)*Inputs!E$38,0)</f>
        <v>0</v>
      </c>
      <c r="AR1501">
        <f>IF(OR($D1501="51",$D1501="52",$D1501="61"),(AB1501/'Totals and Drop Down Lists'!X$4)*Inputs!F$38,0)</f>
        <v>0</v>
      </c>
      <c r="AS1501">
        <f>IF(OR($D1501="51",$D1501="52",$D1501="61"),(AC1501/'Totals and Drop Down Lists'!Y$4)*Inputs!G$38,0)</f>
        <v>0</v>
      </c>
      <c r="AT1501">
        <f>IF(OR($D1501="51",$D1501="52",$D1501="61"),(AD1501/'Totals and Drop Down Lists'!Z$4)*Inputs!H$38,0)</f>
        <v>0</v>
      </c>
      <c r="AU1501">
        <f>IF(OR($D1501="51",$D1501="52",$D1501="61"),(AE1501/'Totals and Drop Down Lists'!AA$4)*Inputs!I$38,0)</f>
        <v>0</v>
      </c>
      <c r="AV1501">
        <f>IF(OR($D1501="51",$D1501="52",$D1501="61"),(AF1501/'Totals and Drop Down Lists'!AB$4)*Inputs!J$38,0)</f>
        <v>0</v>
      </c>
      <c r="AW1501">
        <f>IF(OR($D1501="51",$D1501="52",$D1501="61"),(AG1501/'Totals and Drop Down Lists'!AC$4)*Inputs!K$38,0)</f>
        <v>0</v>
      </c>
      <c r="AX1501">
        <f>IF(OR($D1501="51",$D1501="52",$D1501="61"),(AH1501/'Totals and Drop Down Lists'!AD$4)*Inputs!L$38,0)</f>
        <v>0</v>
      </c>
      <c r="AY1501">
        <f>IF(OR($D1501="51",$D1501="52",$D1501="61"),0,(AA1501/'Totals and Drop Down Lists'!W$5)*Inputs!E$39)</f>
        <v>0</v>
      </c>
      <c r="AZ1501">
        <f>IF(OR($D1501="51",$D1501="52",$D1501="61"),0,(AB1501/'Totals and Drop Down Lists'!X$5)*Inputs!F$39)</f>
        <v>0</v>
      </c>
      <c r="BA1501">
        <f>IF(OR($D1501="51",$D1501="52",$D1501="61"),0,(AC1501/'Totals and Drop Down Lists'!Y$5)*Inputs!G$39)</f>
        <v>0</v>
      </c>
      <c r="BB1501">
        <f>IF(OR($D1501="51",$D1501="52",$D1501="61"),0,(AD1501/'Totals and Drop Down Lists'!Z$5)*Inputs!H$39)</f>
        <v>0</v>
      </c>
      <c r="BC1501">
        <f>IF(OR($D1501="51",$D1501="52",$D1501="61"),0,(AE1501/'Totals and Drop Down Lists'!AA$5)*Inputs!I$39)</f>
        <v>0</v>
      </c>
      <c r="BD1501">
        <f>IF(OR($D1501="51",$D1501="52",$D1501="61"),0,(AF1501/'Totals and Drop Down Lists'!AB$5)*Inputs!J$39)</f>
        <v>0</v>
      </c>
      <c r="BE1501">
        <f>IF(OR($D1501="51",$D1501="52",$D1501="61"),0,(AG1501/'Totals and Drop Down Lists'!AC$5)*Inputs!K$39)</f>
        <v>0</v>
      </c>
      <c r="BF1501">
        <f>IF(OR($D1501="51",$D1501="52",$D1501="61"),0,(AH1501/'Totals and Drop Down Lists'!AD$5)*Inputs!L$39)</f>
        <v>0</v>
      </c>
      <c r="BG1501" s="10">
        <f t="shared" si="208"/>
        <v>25787.702277886754</v>
      </c>
    </row>
    <row r="1502" spans="1:59" ht="43.2">
      <c r="A1502" s="1" t="s">
        <v>7465</v>
      </c>
      <c r="B1502" s="1" t="s">
        <v>5415</v>
      </c>
      <c r="C1502" s="1" t="s">
        <v>5432</v>
      </c>
      <c r="D1502" s="1" t="s">
        <v>25</v>
      </c>
      <c r="E1502" s="1" t="s">
        <v>5433</v>
      </c>
      <c r="F1502" s="2">
        <v>41039</v>
      </c>
      <c r="G1502" s="2">
        <v>278</v>
      </c>
      <c r="H1502" s="2">
        <v>18</v>
      </c>
      <c r="I1502" s="2">
        <v>8705</v>
      </c>
      <c r="J1502" s="2">
        <v>15980</v>
      </c>
      <c r="K1502" s="2">
        <v>4917</v>
      </c>
      <c r="L1502" s="2">
        <v>63</v>
      </c>
      <c r="M1502" s="2">
        <v>10</v>
      </c>
      <c r="N1502" s="2">
        <v>19</v>
      </c>
      <c r="O1502" s="2">
        <v>229</v>
      </c>
      <c r="P1502" s="2">
        <v>89</v>
      </c>
      <c r="Q1502" s="2">
        <v>53</v>
      </c>
      <c r="R1502" s="2">
        <v>942</v>
      </c>
      <c r="S1502" s="2">
        <v>2504900</v>
      </c>
      <c r="T1502" s="2">
        <v>138713200</v>
      </c>
      <c r="U1502" s="2">
        <v>494</v>
      </c>
      <c r="V1502" s="2">
        <v>430</v>
      </c>
      <c r="W1502" s="2">
        <v>74</v>
      </c>
      <c r="X1502" s="2">
        <v>1407</v>
      </c>
      <c r="Y1502" s="2">
        <v>260</v>
      </c>
      <c r="Z1502" s="2">
        <v>766</v>
      </c>
      <c r="AA1502" s="9">
        <f t="shared" si="209"/>
        <v>41039</v>
      </c>
      <c r="AB1502" s="9">
        <f t="shared" si="210"/>
        <v>8409</v>
      </c>
      <c r="AC1502" s="9">
        <f t="shared" si="211"/>
        <v>1405</v>
      </c>
      <c r="AD1502" s="9">
        <f t="shared" si="212"/>
        <v>942</v>
      </c>
      <c r="AE1502" s="44">
        <f t="shared" si="213"/>
        <v>1.0566214614031047E-4</v>
      </c>
      <c r="AF1502" s="9">
        <f t="shared" si="214"/>
        <v>903</v>
      </c>
      <c r="AG1502" s="9">
        <f t="shared" si="207"/>
        <v>1026</v>
      </c>
      <c r="AH1502" s="44">
        <f t="shared" si="215"/>
        <v>1.1746862368495556E-4</v>
      </c>
      <c r="AI1502">
        <f>AA1502/'Totals and Drop Down Lists'!W$6*Inputs!E$37</f>
        <v>37228.135169023153</v>
      </c>
      <c r="AJ1502">
        <f>AB1502/'Totals and Drop Down Lists'!X$6*Inputs!F$37</f>
        <v>27668.865819802922</v>
      </c>
      <c r="AK1502">
        <f>AC1502/'Totals and Drop Down Lists'!Y$6*Inputs!G$37</f>
        <v>9262.2345897737832</v>
      </c>
      <c r="AL1502">
        <f>AD1502/'Totals and Drop Down Lists'!Z$6*Inputs!H$37</f>
        <v>7552.4861963342437</v>
      </c>
      <c r="AM1502">
        <f>AE1502/'Totals and Drop Down Lists'!AA$6*Inputs!I$37</f>
        <v>13153.811930481828</v>
      </c>
      <c r="AN1502">
        <f>AF1502/'Totals and Drop Down Lists'!AB$6*Inputs!J$37</f>
        <v>18020.8939057313</v>
      </c>
      <c r="AO1502">
        <f>AG1502/'Totals and Drop Down Lists'!AC$6*Inputs!K$37</f>
        <v>19107.789159748001</v>
      </c>
      <c r="AP1502">
        <f>AH1502/'Totals and Drop Down Lists'!AD$6*Inputs!L$37</f>
        <v>27643.880527979432</v>
      </c>
      <c r="AQ1502">
        <f>IF(OR($D1502="51",$D1502="52",$D1502="61"),(AA1502/'Totals and Drop Down Lists'!W$4)*Inputs!E$38,0)</f>
        <v>0</v>
      </c>
      <c r="AR1502">
        <f>IF(OR($D1502="51",$D1502="52",$D1502="61"),(AB1502/'Totals and Drop Down Lists'!X$4)*Inputs!F$38,0)</f>
        <v>0</v>
      </c>
      <c r="AS1502">
        <f>IF(OR($D1502="51",$D1502="52",$D1502="61"),(AC1502/'Totals and Drop Down Lists'!Y$4)*Inputs!G$38,0)</f>
        <v>0</v>
      </c>
      <c r="AT1502">
        <f>IF(OR($D1502="51",$D1502="52",$D1502="61"),(AD1502/'Totals and Drop Down Lists'!Z$4)*Inputs!H$38,0)</f>
        <v>0</v>
      </c>
      <c r="AU1502">
        <f>IF(OR($D1502="51",$D1502="52",$D1502="61"),(AE1502/'Totals and Drop Down Lists'!AA$4)*Inputs!I$38,0)</f>
        <v>0</v>
      </c>
      <c r="AV1502">
        <f>IF(OR($D1502="51",$D1502="52",$D1502="61"),(AF1502/'Totals and Drop Down Lists'!AB$4)*Inputs!J$38,0)</f>
        <v>0</v>
      </c>
      <c r="AW1502">
        <f>IF(OR($D1502="51",$D1502="52",$D1502="61"),(AG1502/'Totals and Drop Down Lists'!AC$4)*Inputs!K$38,0)</f>
        <v>0</v>
      </c>
      <c r="AX1502">
        <f>IF(OR($D1502="51",$D1502="52",$D1502="61"),(AH1502/'Totals and Drop Down Lists'!AD$4)*Inputs!L$38,0)</f>
        <v>0</v>
      </c>
      <c r="AY1502">
        <f>IF(OR($D1502="51",$D1502="52",$D1502="61"),0,(AA1502/'Totals and Drop Down Lists'!W$5)*Inputs!E$39)</f>
        <v>0</v>
      </c>
      <c r="AZ1502">
        <f>IF(OR($D1502="51",$D1502="52",$D1502="61"),0,(AB1502/'Totals and Drop Down Lists'!X$5)*Inputs!F$39)</f>
        <v>0</v>
      </c>
      <c r="BA1502">
        <f>IF(OR($D1502="51",$D1502="52",$D1502="61"),0,(AC1502/'Totals and Drop Down Lists'!Y$5)*Inputs!G$39)</f>
        <v>0</v>
      </c>
      <c r="BB1502">
        <f>IF(OR($D1502="51",$D1502="52",$D1502="61"),0,(AD1502/'Totals and Drop Down Lists'!Z$5)*Inputs!H$39)</f>
        <v>0</v>
      </c>
      <c r="BC1502">
        <f>IF(OR($D1502="51",$D1502="52",$D1502="61"),0,(AE1502/'Totals and Drop Down Lists'!AA$5)*Inputs!I$39)</f>
        <v>0</v>
      </c>
      <c r="BD1502">
        <f>IF(OR($D1502="51",$D1502="52",$D1502="61"),0,(AF1502/'Totals and Drop Down Lists'!AB$5)*Inputs!J$39)</f>
        <v>0</v>
      </c>
      <c r="BE1502">
        <f>IF(OR($D1502="51",$D1502="52",$D1502="61"),0,(AG1502/'Totals and Drop Down Lists'!AC$5)*Inputs!K$39)</f>
        <v>0</v>
      </c>
      <c r="BF1502">
        <f>IF(OR($D1502="51",$D1502="52",$D1502="61"),0,(AH1502/'Totals and Drop Down Lists'!AD$5)*Inputs!L$39)</f>
        <v>0</v>
      </c>
      <c r="BG1502" s="10">
        <f t="shared" si="208"/>
        <v>159638.09729887464</v>
      </c>
    </row>
    <row r="1503" spans="1:59" ht="28.8">
      <c r="A1503" s="1" t="s">
        <v>7466</v>
      </c>
      <c r="B1503" s="1" t="s">
        <v>4094</v>
      </c>
      <c r="C1503" s="1" t="s">
        <v>4095</v>
      </c>
      <c r="D1503" s="1" t="s">
        <v>10</v>
      </c>
      <c r="E1503" s="1" t="s">
        <v>4096</v>
      </c>
      <c r="F1503" s="2">
        <v>66820</v>
      </c>
      <c r="G1503" s="2">
        <v>461</v>
      </c>
      <c r="H1503" s="2">
        <v>57</v>
      </c>
      <c r="I1503" s="2">
        <v>9809</v>
      </c>
      <c r="J1503" s="2">
        <v>24792</v>
      </c>
      <c r="K1503" s="2">
        <v>10006</v>
      </c>
      <c r="L1503" s="2">
        <v>262</v>
      </c>
      <c r="M1503" s="2">
        <v>57</v>
      </c>
      <c r="N1503" s="2">
        <v>14</v>
      </c>
      <c r="O1503" s="2">
        <v>322</v>
      </c>
      <c r="P1503" s="2">
        <v>106</v>
      </c>
      <c r="Q1503" s="2">
        <v>54</v>
      </c>
      <c r="R1503" s="2">
        <v>359</v>
      </c>
      <c r="S1503" s="2">
        <v>9294100</v>
      </c>
      <c r="T1503" s="2">
        <v>442970000</v>
      </c>
      <c r="U1503" s="2">
        <v>2139</v>
      </c>
      <c r="V1503" s="2">
        <v>455</v>
      </c>
      <c r="W1503" s="2">
        <v>40</v>
      </c>
      <c r="X1503" s="2">
        <v>1700</v>
      </c>
      <c r="Y1503" s="2">
        <v>135</v>
      </c>
      <c r="Z1503" s="2">
        <v>1170</v>
      </c>
      <c r="AA1503" s="9">
        <f t="shared" si="209"/>
        <v>66820</v>
      </c>
      <c r="AB1503" s="9">
        <f t="shared" si="210"/>
        <v>9291</v>
      </c>
      <c r="AC1503" s="9">
        <f t="shared" si="211"/>
        <v>1174</v>
      </c>
      <c r="AD1503" s="9">
        <f t="shared" si="212"/>
        <v>359</v>
      </c>
      <c r="AE1503" s="44">
        <f t="shared" si="213"/>
        <v>2.8203643716962688E-4</v>
      </c>
      <c r="AF1503" s="9">
        <f t="shared" si="214"/>
        <v>1205</v>
      </c>
      <c r="AG1503" s="9">
        <f t="shared" si="207"/>
        <v>1305</v>
      </c>
      <c r="AH1503" s="44">
        <f t="shared" si="215"/>
        <v>1.9597944944661021E-4</v>
      </c>
      <c r="AI1503">
        <f>AA1503/'Totals and Drop Down Lists'!W$6*Inputs!E$37</f>
        <v>60615.122005753714</v>
      </c>
      <c r="AJ1503">
        <f>AB1503/'Totals and Drop Down Lists'!X$6*Inputs!F$37</f>
        <v>30570.987314994523</v>
      </c>
      <c r="AK1503">
        <f>AC1503/'Totals and Drop Down Lists'!Y$6*Inputs!G$37</f>
        <v>7739.4045611348192</v>
      </c>
      <c r="AL1503">
        <f>AD1503/'Totals and Drop Down Lists'!Z$6*Inputs!H$37</f>
        <v>2878.2829559278061</v>
      </c>
      <c r="AM1503">
        <f>AE1503/'Totals and Drop Down Lists'!AA$6*Inputs!I$37</f>
        <v>35110.532840645232</v>
      </c>
      <c r="AN1503">
        <f>AF1503/'Totals and Drop Down Lists'!AB$6*Inputs!J$37</f>
        <v>24047.815234115413</v>
      </c>
      <c r="AO1503">
        <f>AG1503/'Totals and Drop Down Lists'!AC$6*Inputs!K$37</f>
        <v>24303.766913714564</v>
      </c>
      <c r="AP1503">
        <f>AH1503/'Totals and Drop Down Lists'!AD$6*Inputs!L$37</f>
        <v>46119.826013890073</v>
      </c>
      <c r="AQ1503">
        <f>IF(OR($D1503="51",$D1503="52",$D1503="61"),(AA1503/'Totals and Drop Down Lists'!W$4)*Inputs!E$38,0)</f>
        <v>0</v>
      </c>
      <c r="AR1503">
        <f>IF(OR($D1503="51",$D1503="52",$D1503="61"),(AB1503/'Totals and Drop Down Lists'!X$4)*Inputs!F$38,0)</f>
        <v>0</v>
      </c>
      <c r="AS1503">
        <f>IF(OR($D1503="51",$D1503="52",$D1503="61"),(AC1503/'Totals and Drop Down Lists'!Y$4)*Inputs!G$38,0)</f>
        <v>0</v>
      </c>
      <c r="AT1503">
        <f>IF(OR($D1503="51",$D1503="52",$D1503="61"),(AD1503/'Totals and Drop Down Lists'!Z$4)*Inputs!H$38,0)</f>
        <v>0</v>
      </c>
      <c r="AU1503">
        <f>IF(OR($D1503="51",$D1503="52",$D1503="61"),(AE1503/'Totals and Drop Down Lists'!AA$4)*Inputs!I$38,0)</f>
        <v>0</v>
      </c>
      <c r="AV1503">
        <f>IF(OR($D1503="51",$D1503="52",$D1503="61"),(AF1503/'Totals and Drop Down Lists'!AB$4)*Inputs!J$38,0)</f>
        <v>0</v>
      </c>
      <c r="AW1503">
        <f>IF(OR($D1503="51",$D1503="52",$D1503="61"),(AG1503/'Totals and Drop Down Lists'!AC$4)*Inputs!K$38,0)</f>
        <v>0</v>
      </c>
      <c r="AX1503">
        <f>IF(OR($D1503="51",$D1503="52",$D1503="61"),(AH1503/'Totals and Drop Down Lists'!AD$4)*Inputs!L$38,0)</f>
        <v>0</v>
      </c>
      <c r="AY1503">
        <f>IF(OR($D1503="51",$D1503="52",$D1503="61"),0,(AA1503/'Totals and Drop Down Lists'!W$5)*Inputs!E$39)</f>
        <v>0</v>
      </c>
      <c r="AZ1503">
        <f>IF(OR($D1503="51",$D1503="52",$D1503="61"),0,(AB1503/'Totals and Drop Down Lists'!X$5)*Inputs!F$39)</f>
        <v>0</v>
      </c>
      <c r="BA1503">
        <f>IF(OR($D1503="51",$D1503="52",$D1503="61"),0,(AC1503/'Totals and Drop Down Lists'!Y$5)*Inputs!G$39)</f>
        <v>0</v>
      </c>
      <c r="BB1503">
        <f>IF(OR($D1503="51",$D1503="52",$D1503="61"),0,(AD1503/'Totals and Drop Down Lists'!Z$5)*Inputs!H$39)</f>
        <v>0</v>
      </c>
      <c r="BC1503">
        <f>IF(OR($D1503="51",$D1503="52",$D1503="61"),0,(AE1503/'Totals and Drop Down Lists'!AA$5)*Inputs!I$39)</f>
        <v>0</v>
      </c>
      <c r="BD1503">
        <f>IF(OR($D1503="51",$D1503="52",$D1503="61"),0,(AF1503/'Totals and Drop Down Lists'!AB$5)*Inputs!J$39)</f>
        <v>0</v>
      </c>
      <c r="BE1503">
        <f>IF(OR($D1503="51",$D1503="52",$D1503="61"),0,(AG1503/'Totals and Drop Down Lists'!AC$5)*Inputs!K$39)</f>
        <v>0</v>
      </c>
      <c r="BF1503">
        <f>IF(OR($D1503="51",$D1503="52",$D1503="61"),0,(AH1503/'Totals and Drop Down Lists'!AD$5)*Inputs!L$39)</f>
        <v>0</v>
      </c>
      <c r="BG1503" s="10">
        <f t="shared" si="208"/>
        <v>231385.73784017612</v>
      </c>
    </row>
    <row r="1504" spans="1:59" ht="28.8">
      <c r="A1504" s="1" t="s">
        <v>7466</v>
      </c>
      <c r="B1504" s="1" t="s">
        <v>4094</v>
      </c>
      <c r="C1504" s="1" t="s">
        <v>4097</v>
      </c>
      <c r="D1504" s="1" t="s">
        <v>7</v>
      </c>
      <c r="E1504" s="1" t="s">
        <v>4098</v>
      </c>
      <c r="F1504" s="2">
        <v>357013</v>
      </c>
      <c r="G1504" s="2">
        <v>7862</v>
      </c>
      <c r="H1504" s="2">
        <v>3368</v>
      </c>
      <c r="I1504" s="2">
        <v>94602</v>
      </c>
      <c r="J1504" s="2">
        <v>148398</v>
      </c>
      <c r="K1504" s="2">
        <v>78223</v>
      </c>
      <c r="L1504" s="2">
        <v>722</v>
      </c>
      <c r="M1504" s="2">
        <v>189</v>
      </c>
      <c r="N1504" s="2">
        <v>20</v>
      </c>
      <c r="O1504" s="2">
        <v>2029</v>
      </c>
      <c r="P1504" s="2">
        <v>820</v>
      </c>
      <c r="Q1504" s="2">
        <v>159</v>
      </c>
      <c r="R1504" s="2">
        <v>59494</v>
      </c>
      <c r="S1504" s="2">
        <v>73287600</v>
      </c>
      <c r="T1504" s="2">
        <v>2995444500</v>
      </c>
      <c r="U1504" s="2">
        <v>9824</v>
      </c>
      <c r="V1504" s="2">
        <v>4880</v>
      </c>
      <c r="W1504" s="2">
        <v>600</v>
      </c>
      <c r="X1504" s="2">
        <v>23505</v>
      </c>
      <c r="Y1504" s="2">
        <v>1755</v>
      </c>
      <c r="Z1504" s="2">
        <v>14830</v>
      </c>
      <c r="AA1504" s="9">
        <f t="shared" si="209"/>
        <v>357013</v>
      </c>
      <c r="AB1504" s="9">
        <f t="shared" si="210"/>
        <v>83372</v>
      </c>
      <c r="AC1504" s="9">
        <f t="shared" si="211"/>
        <v>63433</v>
      </c>
      <c r="AD1504" s="9">
        <f t="shared" si="212"/>
        <v>59494</v>
      </c>
      <c r="AE1504" s="44">
        <f t="shared" si="213"/>
        <v>2.8796298976764712E-3</v>
      </c>
      <c r="AF1504" s="9">
        <f t="shared" si="214"/>
        <v>18025</v>
      </c>
      <c r="AG1504" s="9">
        <f t="shared" si="207"/>
        <v>16585</v>
      </c>
      <c r="AH1504" s="44">
        <f t="shared" si="215"/>
        <v>3.2529170005763E-3</v>
      </c>
      <c r="AI1504">
        <f>AA1504/'Totals and Drop Down Lists'!W$6*Inputs!E$37</f>
        <v>323860.91817779333</v>
      </c>
      <c r="AJ1504">
        <f>AB1504/'Totals and Drop Down Lists'!X$6*Inputs!F$37</f>
        <v>274326.16020080977</v>
      </c>
      <c r="AK1504">
        <f>AC1504/'Totals and Drop Down Lists'!Y$6*Inputs!G$37</f>
        <v>418171.76279937389</v>
      </c>
      <c r="AL1504">
        <f>AD1504/'Totals and Drop Down Lists'!Z$6*Inputs!H$37</f>
        <v>476993.22055701638</v>
      </c>
      <c r="AM1504">
        <f>AE1504/'Totals and Drop Down Lists'!AA$6*Inputs!I$37</f>
        <v>358483.2552343767</v>
      </c>
      <c r="AN1504">
        <f>AF1504/'Totals and Drop Down Lists'!AB$6*Inputs!J$37</f>
        <v>359719.393854714</v>
      </c>
      <c r="AO1504">
        <f>AG1504/'Totals and Drop Down Lists'!AC$6*Inputs!K$37</f>
        <v>308872.01093023445</v>
      </c>
      <c r="AP1504">
        <f>AH1504/'Totals and Drop Down Lists'!AD$6*Inputs!L$37</f>
        <v>765508.66189199325</v>
      </c>
      <c r="AQ1504">
        <f>IF(OR($D1504="51",$D1504="52",$D1504="61"),(AA1504/'Totals and Drop Down Lists'!W$4)*Inputs!E$38,0)</f>
        <v>0</v>
      </c>
      <c r="AR1504">
        <f>IF(OR($D1504="51",$D1504="52",$D1504="61"),(AB1504/'Totals and Drop Down Lists'!X$4)*Inputs!F$38,0)</f>
        <v>0</v>
      </c>
      <c r="AS1504">
        <f>IF(OR($D1504="51",$D1504="52",$D1504="61"),(AC1504/'Totals and Drop Down Lists'!Y$4)*Inputs!G$38,0)</f>
        <v>0</v>
      </c>
      <c r="AT1504">
        <f>IF(OR($D1504="51",$D1504="52",$D1504="61"),(AD1504/'Totals and Drop Down Lists'!Z$4)*Inputs!H$38,0)</f>
        <v>0</v>
      </c>
      <c r="AU1504">
        <f>IF(OR($D1504="51",$D1504="52",$D1504="61"),(AE1504/'Totals and Drop Down Lists'!AA$4)*Inputs!I$38,0)</f>
        <v>0</v>
      </c>
      <c r="AV1504">
        <f>IF(OR($D1504="51",$D1504="52",$D1504="61"),(AF1504/'Totals and Drop Down Lists'!AB$4)*Inputs!J$38,0)</f>
        <v>0</v>
      </c>
      <c r="AW1504">
        <f>IF(OR($D1504="51",$D1504="52",$D1504="61"),(AG1504/'Totals and Drop Down Lists'!AC$4)*Inputs!K$38,0)</f>
        <v>0</v>
      </c>
      <c r="AX1504">
        <f>IF(OR($D1504="51",$D1504="52",$D1504="61"),(AH1504/'Totals and Drop Down Lists'!AD$4)*Inputs!L$38,0)</f>
        <v>0</v>
      </c>
      <c r="AY1504">
        <f>IF(OR($D1504="51",$D1504="52",$D1504="61"),0,(AA1504/'Totals and Drop Down Lists'!W$5)*Inputs!E$39)</f>
        <v>0</v>
      </c>
      <c r="AZ1504">
        <f>IF(OR($D1504="51",$D1504="52",$D1504="61"),0,(AB1504/'Totals and Drop Down Lists'!X$5)*Inputs!F$39)</f>
        <v>0</v>
      </c>
      <c r="BA1504">
        <f>IF(OR($D1504="51",$D1504="52",$D1504="61"),0,(AC1504/'Totals and Drop Down Lists'!Y$5)*Inputs!G$39)</f>
        <v>0</v>
      </c>
      <c r="BB1504">
        <f>IF(OR($D1504="51",$D1504="52",$D1504="61"),0,(AD1504/'Totals and Drop Down Lists'!Z$5)*Inputs!H$39)</f>
        <v>0</v>
      </c>
      <c r="BC1504">
        <f>IF(OR($D1504="51",$D1504="52",$D1504="61"),0,(AE1504/'Totals and Drop Down Lists'!AA$5)*Inputs!I$39)</f>
        <v>0</v>
      </c>
      <c r="BD1504">
        <f>IF(OR($D1504="51",$D1504="52",$D1504="61"),0,(AF1504/'Totals and Drop Down Lists'!AB$5)*Inputs!J$39)</f>
        <v>0</v>
      </c>
      <c r="BE1504">
        <f>IF(OR($D1504="51",$D1504="52",$D1504="61"),0,(AG1504/'Totals and Drop Down Lists'!AC$5)*Inputs!K$39)</f>
        <v>0</v>
      </c>
      <c r="BF1504">
        <f>IF(OR($D1504="51",$D1504="52",$D1504="61"),0,(AH1504/'Totals and Drop Down Lists'!AD$5)*Inputs!L$39)</f>
        <v>0</v>
      </c>
      <c r="BG1504" s="10">
        <f t="shared" si="208"/>
        <v>3285935.3836463117</v>
      </c>
    </row>
    <row r="1505" spans="1:59" ht="28.8">
      <c r="A1505" s="1" t="s">
        <v>7466</v>
      </c>
      <c r="B1505" s="1" t="s">
        <v>4094</v>
      </c>
      <c r="C1505" s="1" t="s">
        <v>4099</v>
      </c>
      <c r="D1505" s="1" t="s">
        <v>215</v>
      </c>
      <c r="E1505" s="1" t="s">
        <v>4100</v>
      </c>
      <c r="F1505" s="2">
        <v>366657</v>
      </c>
      <c r="G1505" s="2">
        <v>2929</v>
      </c>
      <c r="H1505" s="2">
        <v>684</v>
      </c>
      <c r="I1505" s="2">
        <v>61096</v>
      </c>
      <c r="J1505" s="2">
        <v>142459</v>
      </c>
      <c r="K1505" s="2">
        <v>52716</v>
      </c>
      <c r="L1505" s="2">
        <v>839</v>
      </c>
      <c r="M1505" s="2">
        <v>113</v>
      </c>
      <c r="N1505" s="2">
        <v>47</v>
      </c>
      <c r="O1505" s="2">
        <v>1861</v>
      </c>
      <c r="P1505" s="2">
        <v>625</v>
      </c>
      <c r="Q1505" s="2">
        <v>127</v>
      </c>
      <c r="R1505" s="2">
        <v>6212</v>
      </c>
      <c r="S1505" s="2">
        <v>46683300</v>
      </c>
      <c r="T1505" s="2">
        <v>2202309600</v>
      </c>
      <c r="U1505" s="2">
        <v>5166</v>
      </c>
      <c r="V1505" s="2">
        <v>1950</v>
      </c>
      <c r="W1505" s="2">
        <v>55</v>
      </c>
      <c r="X1505" s="2">
        <v>10614</v>
      </c>
      <c r="Y1505" s="2">
        <v>663</v>
      </c>
      <c r="Z1505" s="2">
        <v>7379</v>
      </c>
      <c r="AA1505" s="9">
        <f t="shared" si="209"/>
        <v>366657</v>
      </c>
      <c r="AB1505" s="9">
        <f t="shared" si="210"/>
        <v>57483</v>
      </c>
      <c r="AC1505" s="9">
        <f t="shared" si="211"/>
        <v>9824</v>
      </c>
      <c r="AD1505" s="9">
        <f t="shared" si="212"/>
        <v>6212</v>
      </c>
      <c r="AE1505" s="44">
        <f t="shared" si="213"/>
        <v>1.3623565782376501E-3</v>
      </c>
      <c r="AF1505" s="9">
        <f t="shared" si="214"/>
        <v>8609</v>
      </c>
      <c r="AG1505" s="9">
        <f t="shared" si="207"/>
        <v>8042</v>
      </c>
      <c r="AH1505" s="44">
        <f t="shared" si="215"/>
        <v>1.1073061523500947E-3</v>
      </c>
      <c r="AI1505">
        <f>AA1505/'Totals and Drop Down Lists'!W$6*Inputs!E$37</f>
        <v>332609.3802643466</v>
      </c>
      <c r="AJ1505">
        <f>AB1505/'Totals and Drop Down Lists'!X$6*Inputs!F$37</f>
        <v>189141.32642641591</v>
      </c>
      <c r="AK1505">
        <f>AC1505/'Totals and Drop Down Lists'!Y$6*Inputs!G$37</f>
        <v>64763.126412767</v>
      </c>
      <c r="AL1505">
        <f>AD1505/'Totals and Drop Down Lists'!Z$6*Inputs!H$37</f>
        <v>49804.717889202031</v>
      </c>
      <c r="AM1505">
        <f>AE1505/'Totals and Drop Down Lists'!AA$6*Inputs!I$37</f>
        <v>169598.88538130111</v>
      </c>
      <c r="AN1505">
        <f>AF1505/'Totals and Drop Down Lists'!AB$6*Inputs!J$37</f>
        <v>171807.17124522789</v>
      </c>
      <c r="AO1505">
        <f>AG1505/'Totals and Drop Down Lists'!AC$6*Inputs!K$37</f>
        <v>149770.79963225478</v>
      </c>
      <c r="AP1505">
        <f>AH1505/'Totals and Drop Down Lists'!AD$6*Inputs!L$37</f>
        <v>260582.256122772</v>
      </c>
      <c r="AQ1505">
        <f>IF(OR($D1505="51",$D1505="52",$D1505="61"),(AA1505/'Totals and Drop Down Lists'!W$4)*Inputs!E$38,0)</f>
        <v>0</v>
      </c>
      <c r="AR1505">
        <f>IF(OR($D1505="51",$D1505="52",$D1505="61"),(AB1505/'Totals and Drop Down Lists'!X$4)*Inputs!F$38,0)</f>
        <v>0</v>
      </c>
      <c r="AS1505">
        <f>IF(OR($D1505="51",$D1505="52",$D1505="61"),(AC1505/'Totals and Drop Down Lists'!Y$4)*Inputs!G$38,0)</f>
        <v>0</v>
      </c>
      <c r="AT1505">
        <f>IF(OR($D1505="51",$D1505="52",$D1505="61"),(AD1505/'Totals and Drop Down Lists'!Z$4)*Inputs!H$38,0)</f>
        <v>0</v>
      </c>
      <c r="AU1505">
        <f>IF(OR($D1505="51",$D1505="52",$D1505="61"),(AE1505/'Totals and Drop Down Lists'!AA$4)*Inputs!I$38,0)</f>
        <v>0</v>
      </c>
      <c r="AV1505">
        <f>IF(OR($D1505="51",$D1505="52",$D1505="61"),(AF1505/'Totals and Drop Down Lists'!AB$4)*Inputs!J$38,0)</f>
        <v>0</v>
      </c>
      <c r="AW1505">
        <f>IF(OR($D1505="51",$D1505="52",$D1505="61"),(AG1505/'Totals and Drop Down Lists'!AC$4)*Inputs!K$38,0)</f>
        <v>0</v>
      </c>
      <c r="AX1505">
        <f>IF(OR($D1505="51",$D1505="52",$D1505="61"),(AH1505/'Totals and Drop Down Lists'!AD$4)*Inputs!L$38,0)</f>
        <v>0</v>
      </c>
      <c r="AY1505">
        <f>IF(OR($D1505="51",$D1505="52",$D1505="61"),0,(AA1505/'Totals and Drop Down Lists'!W$5)*Inputs!E$39)</f>
        <v>0</v>
      </c>
      <c r="AZ1505">
        <f>IF(OR($D1505="51",$D1505="52",$D1505="61"),0,(AB1505/'Totals and Drop Down Lists'!X$5)*Inputs!F$39)</f>
        <v>0</v>
      </c>
      <c r="BA1505">
        <f>IF(OR($D1505="51",$D1505="52",$D1505="61"),0,(AC1505/'Totals and Drop Down Lists'!Y$5)*Inputs!G$39)</f>
        <v>0</v>
      </c>
      <c r="BB1505">
        <f>IF(OR($D1505="51",$D1505="52",$D1505="61"),0,(AD1505/'Totals and Drop Down Lists'!Z$5)*Inputs!H$39)</f>
        <v>0</v>
      </c>
      <c r="BC1505">
        <f>IF(OR($D1505="51",$D1505="52",$D1505="61"),0,(AE1505/'Totals and Drop Down Lists'!AA$5)*Inputs!I$39)</f>
        <v>0</v>
      </c>
      <c r="BD1505">
        <f>IF(OR($D1505="51",$D1505="52",$D1505="61"),0,(AF1505/'Totals and Drop Down Lists'!AB$5)*Inputs!J$39)</f>
        <v>0</v>
      </c>
      <c r="BE1505">
        <f>IF(OR($D1505="51",$D1505="52",$D1505="61"),0,(AG1505/'Totals and Drop Down Lists'!AC$5)*Inputs!K$39)</f>
        <v>0</v>
      </c>
      <c r="BF1505">
        <f>IF(OR($D1505="51",$D1505="52",$D1505="61"),0,(AH1505/'Totals and Drop Down Lists'!AD$5)*Inputs!L$39)</f>
        <v>0</v>
      </c>
      <c r="BG1505" s="10">
        <f t="shared" si="208"/>
        <v>1388077.6633742875</v>
      </c>
    </row>
    <row r="1506" spans="1:59">
      <c r="A1506" s="1" t="s">
        <v>7467</v>
      </c>
      <c r="B1506" s="1" t="s">
        <v>390</v>
      </c>
      <c r="C1506" s="1" t="s">
        <v>391</v>
      </c>
      <c r="D1506" s="1" t="s">
        <v>7</v>
      </c>
      <c r="E1506" s="1" t="s">
        <v>392</v>
      </c>
      <c r="F1506" s="2">
        <v>303333</v>
      </c>
      <c r="G1506" s="2">
        <v>13632</v>
      </c>
      <c r="H1506" s="2">
        <v>2601</v>
      </c>
      <c r="I1506" s="2">
        <v>66439</v>
      </c>
      <c r="J1506" s="2">
        <v>115943</v>
      </c>
      <c r="K1506" s="2">
        <v>52035</v>
      </c>
      <c r="L1506" s="2">
        <v>632</v>
      </c>
      <c r="M1506" s="2">
        <v>81</v>
      </c>
      <c r="N1506" s="2">
        <v>41</v>
      </c>
      <c r="O1506" s="2">
        <v>1575</v>
      </c>
      <c r="P1506" s="2">
        <v>452</v>
      </c>
      <c r="Q1506" s="2">
        <v>130</v>
      </c>
      <c r="R1506" s="2">
        <v>6093</v>
      </c>
      <c r="S1506" s="2">
        <v>43228000</v>
      </c>
      <c r="T1506" s="2">
        <v>1896626800</v>
      </c>
      <c r="U1506" s="2">
        <v>5551</v>
      </c>
      <c r="V1506" s="2">
        <v>3444</v>
      </c>
      <c r="W1506" s="2">
        <v>405</v>
      </c>
      <c r="X1506" s="2">
        <v>17614</v>
      </c>
      <c r="Y1506" s="2">
        <v>1213</v>
      </c>
      <c r="Z1506" s="2">
        <v>12984</v>
      </c>
      <c r="AA1506" s="9">
        <f t="shared" si="209"/>
        <v>303333</v>
      </c>
      <c r="AB1506" s="9">
        <f t="shared" si="210"/>
        <v>50206</v>
      </c>
      <c r="AC1506" s="9">
        <f t="shared" si="211"/>
        <v>9004</v>
      </c>
      <c r="AD1506" s="9">
        <f t="shared" si="212"/>
        <v>6093</v>
      </c>
      <c r="AE1506" s="44">
        <f t="shared" si="213"/>
        <v>1.6309564713030491E-3</v>
      </c>
      <c r="AF1506" s="9">
        <f t="shared" si="214"/>
        <v>13765</v>
      </c>
      <c r="AG1506" s="9">
        <f t="shared" si="207"/>
        <v>14197</v>
      </c>
      <c r="AH1506" s="44">
        <f t="shared" si="215"/>
        <v>2.3708206105064189E-3</v>
      </c>
      <c r="AI1506">
        <f>AA1506/'Totals and Drop Down Lists'!W$6*Inputs!E$37</f>
        <v>275165.62112198881</v>
      </c>
      <c r="AJ1506">
        <f>AB1506/'Totals and Drop Down Lists'!X$6*Inputs!F$37</f>
        <v>165197.17889749381</v>
      </c>
      <c r="AK1506">
        <f>AC1506/'Totals and Drop Down Lists'!Y$6*Inputs!G$37</f>
        <v>59357.409427988001</v>
      </c>
      <c r="AL1506">
        <f>AD1506/'Totals and Drop Down Lists'!Z$6*Inputs!H$37</f>
        <v>48850.635238072762</v>
      </c>
      <c r="AM1506">
        <f>AE1506/'Totals and Drop Down Lists'!AA$6*Inputs!I$37</f>
        <v>203036.71157534898</v>
      </c>
      <c r="AN1506">
        <f>AF1506/'Totals and Drop Down Lists'!AB$6*Inputs!J$37</f>
        <v>274703.8810768454</v>
      </c>
      <c r="AO1506">
        <f>AG1506/'Totals and Drop Down Lists'!AC$6*Inputs!K$37</f>
        <v>264398.91101456375</v>
      </c>
      <c r="AP1506">
        <f>AH1506/'Totals and Drop Down Lists'!AD$6*Inputs!L$37</f>
        <v>557924.9986437388</v>
      </c>
      <c r="AQ1506">
        <f>IF(OR($D1506="51",$D1506="52",$D1506="61"),(AA1506/'Totals and Drop Down Lists'!W$4)*Inputs!E$38,0)</f>
        <v>0</v>
      </c>
      <c r="AR1506">
        <f>IF(OR($D1506="51",$D1506="52",$D1506="61"),(AB1506/'Totals and Drop Down Lists'!X$4)*Inputs!F$38,0)</f>
        <v>0</v>
      </c>
      <c r="AS1506">
        <f>IF(OR($D1506="51",$D1506="52",$D1506="61"),(AC1506/'Totals and Drop Down Lists'!Y$4)*Inputs!G$38,0)</f>
        <v>0</v>
      </c>
      <c r="AT1506">
        <f>IF(OR($D1506="51",$D1506="52",$D1506="61"),(AD1506/'Totals and Drop Down Lists'!Z$4)*Inputs!H$38,0)</f>
        <v>0</v>
      </c>
      <c r="AU1506">
        <f>IF(OR($D1506="51",$D1506="52",$D1506="61"),(AE1506/'Totals and Drop Down Lists'!AA$4)*Inputs!I$38,0)</f>
        <v>0</v>
      </c>
      <c r="AV1506">
        <f>IF(OR($D1506="51",$D1506="52",$D1506="61"),(AF1506/'Totals and Drop Down Lists'!AB$4)*Inputs!J$38,0)</f>
        <v>0</v>
      </c>
      <c r="AW1506">
        <f>IF(OR($D1506="51",$D1506="52",$D1506="61"),(AG1506/'Totals and Drop Down Lists'!AC$4)*Inputs!K$38,0)</f>
        <v>0</v>
      </c>
      <c r="AX1506">
        <f>IF(OR($D1506="51",$D1506="52",$D1506="61"),(AH1506/'Totals and Drop Down Lists'!AD$4)*Inputs!L$38,0)</f>
        <v>0</v>
      </c>
      <c r="AY1506">
        <f>IF(OR($D1506="51",$D1506="52",$D1506="61"),0,(AA1506/'Totals and Drop Down Lists'!W$5)*Inputs!E$39)</f>
        <v>0</v>
      </c>
      <c r="AZ1506">
        <f>IF(OR($D1506="51",$D1506="52",$D1506="61"),0,(AB1506/'Totals and Drop Down Lists'!X$5)*Inputs!F$39)</f>
        <v>0</v>
      </c>
      <c r="BA1506">
        <f>IF(OR($D1506="51",$D1506="52",$D1506="61"),0,(AC1506/'Totals and Drop Down Lists'!Y$5)*Inputs!G$39)</f>
        <v>0</v>
      </c>
      <c r="BB1506">
        <f>IF(OR($D1506="51",$D1506="52",$D1506="61"),0,(AD1506/'Totals and Drop Down Lists'!Z$5)*Inputs!H$39)</f>
        <v>0</v>
      </c>
      <c r="BC1506">
        <f>IF(OR($D1506="51",$D1506="52",$D1506="61"),0,(AE1506/'Totals and Drop Down Lists'!AA$5)*Inputs!I$39)</f>
        <v>0</v>
      </c>
      <c r="BD1506">
        <f>IF(OR($D1506="51",$D1506="52",$D1506="61"),0,(AF1506/'Totals and Drop Down Lists'!AB$5)*Inputs!J$39)</f>
        <v>0</v>
      </c>
      <c r="BE1506">
        <f>IF(OR($D1506="51",$D1506="52",$D1506="61"),0,(AG1506/'Totals and Drop Down Lists'!AC$5)*Inputs!K$39)</f>
        <v>0</v>
      </c>
      <c r="BF1506">
        <f>IF(OR($D1506="51",$D1506="52",$D1506="61"),0,(AH1506/'Totals and Drop Down Lists'!AD$5)*Inputs!L$39)</f>
        <v>0</v>
      </c>
      <c r="BG1506" s="10">
        <f t="shared" si="208"/>
        <v>1848635.3469960401</v>
      </c>
    </row>
    <row r="1507" spans="1:59">
      <c r="A1507" s="1" t="s">
        <v>7467</v>
      </c>
      <c r="B1507" s="1" t="s">
        <v>390</v>
      </c>
      <c r="C1507" s="1" t="s">
        <v>393</v>
      </c>
      <c r="D1507" s="1" t="s">
        <v>25</v>
      </c>
      <c r="E1507" s="1" t="s">
        <v>394</v>
      </c>
      <c r="F1507" s="2">
        <v>109920</v>
      </c>
      <c r="G1507" s="2">
        <v>563</v>
      </c>
      <c r="H1507" s="2">
        <v>24</v>
      </c>
      <c r="I1507" s="2">
        <v>13359</v>
      </c>
      <c r="J1507" s="2">
        <v>38287</v>
      </c>
      <c r="K1507" s="2">
        <v>7038</v>
      </c>
      <c r="L1507" s="2">
        <v>517</v>
      </c>
      <c r="M1507" s="2">
        <v>75</v>
      </c>
      <c r="N1507" s="2">
        <v>13</v>
      </c>
      <c r="O1507" s="2">
        <v>302</v>
      </c>
      <c r="P1507" s="2">
        <v>174</v>
      </c>
      <c r="Q1507" s="2">
        <v>0</v>
      </c>
      <c r="R1507" s="2">
        <v>908</v>
      </c>
      <c r="S1507" s="2">
        <v>5914200</v>
      </c>
      <c r="T1507" s="2">
        <v>313390500</v>
      </c>
      <c r="U1507" s="2">
        <v>606</v>
      </c>
      <c r="V1507" s="2">
        <v>403</v>
      </c>
      <c r="W1507" s="2">
        <v>10</v>
      </c>
      <c r="X1507" s="2">
        <v>1740</v>
      </c>
      <c r="Y1507" s="2">
        <v>210</v>
      </c>
      <c r="Z1507" s="2">
        <v>1200</v>
      </c>
      <c r="AA1507" s="9">
        <f t="shared" si="209"/>
        <v>109920</v>
      </c>
      <c r="AB1507" s="9">
        <f t="shared" si="210"/>
        <v>12772</v>
      </c>
      <c r="AC1507" s="9">
        <f t="shared" si="211"/>
        <v>1989</v>
      </c>
      <c r="AD1507" s="9">
        <f t="shared" si="212"/>
        <v>908</v>
      </c>
      <c r="AE1507" s="44">
        <f t="shared" si="213"/>
        <v>9.0353082301748228E-5</v>
      </c>
      <c r="AF1507" s="9">
        <f t="shared" si="214"/>
        <v>1327</v>
      </c>
      <c r="AG1507" s="9">
        <f t="shared" si="207"/>
        <v>1410</v>
      </c>
      <c r="AH1507" s="44">
        <f t="shared" si="215"/>
        <v>9.6442425266123744E-5</v>
      </c>
      <c r="AI1507">
        <f>AA1507/'Totals and Drop Down Lists'!W$6*Inputs!E$37</f>
        <v>99712.873553912723</v>
      </c>
      <c r="AJ1507">
        <f>AB1507/'Totals and Drop Down Lists'!X$6*Inputs!F$37</f>
        <v>42024.825098171357</v>
      </c>
      <c r="AK1507">
        <f>AC1507/'Totals and Drop Down Lists'!Y$6*Inputs!G$37</f>
        <v>13112.159856982244</v>
      </c>
      <c r="AL1507">
        <f>AD1507/'Totals and Drop Down Lists'!Z$6*Inputs!H$37</f>
        <v>7279.8911531544509</v>
      </c>
      <c r="AM1507">
        <f>AE1507/'Totals and Drop Down Lists'!AA$6*Inputs!I$37</f>
        <v>11247.996518623902</v>
      </c>
      <c r="AN1507">
        <f>AF1507/'Totals and Drop Down Lists'!AB$6*Inputs!J$37</f>
        <v>26482.531797237472</v>
      </c>
      <c r="AO1507">
        <f>AG1507/'Totals and Drop Down Lists'!AC$6*Inputs!K$37</f>
        <v>26259.242412519183</v>
      </c>
      <c r="AP1507">
        <f>AH1507/'Totals and Drop Down Lists'!AD$6*Inputs!L$37</f>
        <v>22695.787166413826</v>
      </c>
      <c r="AQ1507">
        <f>IF(OR($D1507="51",$D1507="52",$D1507="61"),(AA1507/'Totals and Drop Down Lists'!W$4)*Inputs!E$38,0)</f>
        <v>0</v>
      </c>
      <c r="AR1507">
        <f>IF(OR($D1507="51",$D1507="52",$D1507="61"),(AB1507/'Totals and Drop Down Lists'!X$4)*Inputs!F$38,0)</f>
        <v>0</v>
      </c>
      <c r="AS1507">
        <f>IF(OR($D1507="51",$D1507="52",$D1507="61"),(AC1507/'Totals and Drop Down Lists'!Y$4)*Inputs!G$38,0)</f>
        <v>0</v>
      </c>
      <c r="AT1507">
        <f>IF(OR($D1507="51",$D1507="52",$D1507="61"),(AD1507/'Totals and Drop Down Lists'!Z$4)*Inputs!H$38,0)</f>
        <v>0</v>
      </c>
      <c r="AU1507">
        <f>IF(OR($D1507="51",$D1507="52",$D1507="61"),(AE1507/'Totals and Drop Down Lists'!AA$4)*Inputs!I$38,0)</f>
        <v>0</v>
      </c>
      <c r="AV1507">
        <f>IF(OR($D1507="51",$D1507="52",$D1507="61"),(AF1507/'Totals and Drop Down Lists'!AB$4)*Inputs!J$38,0)</f>
        <v>0</v>
      </c>
      <c r="AW1507">
        <f>IF(OR($D1507="51",$D1507="52",$D1507="61"),(AG1507/'Totals and Drop Down Lists'!AC$4)*Inputs!K$38,0)</f>
        <v>0</v>
      </c>
      <c r="AX1507">
        <f>IF(OR($D1507="51",$D1507="52",$D1507="61"),(AH1507/'Totals and Drop Down Lists'!AD$4)*Inputs!L$38,0)</f>
        <v>0</v>
      </c>
      <c r="AY1507">
        <f>IF(OR($D1507="51",$D1507="52",$D1507="61"),0,(AA1507/'Totals and Drop Down Lists'!W$5)*Inputs!E$39)</f>
        <v>0</v>
      </c>
      <c r="AZ1507">
        <f>IF(OR($D1507="51",$D1507="52",$D1507="61"),0,(AB1507/'Totals and Drop Down Lists'!X$5)*Inputs!F$39)</f>
        <v>0</v>
      </c>
      <c r="BA1507">
        <f>IF(OR($D1507="51",$D1507="52",$D1507="61"),0,(AC1507/'Totals and Drop Down Lists'!Y$5)*Inputs!G$39)</f>
        <v>0</v>
      </c>
      <c r="BB1507">
        <f>IF(OR($D1507="51",$D1507="52",$D1507="61"),0,(AD1507/'Totals and Drop Down Lists'!Z$5)*Inputs!H$39)</f>
        <v>0</v>
      </c>
      <c r="BC1507">
        <f>IF(OR($D1507="51",$D1507="52",$D1507="61"),0,(AE1507/'Totals and Drop Down Lists'!AA$5)*Inputs!I$39)</f>
        <v>0</v>
      </c>
      <c r="BD1507">
        <f>IF(OR($D1507="51",$D1507="52",$D1507="61"),0,(AF1507/'Totals and Drop Down Lists'!AB$5)*Inputs!J$39)</f>
        <v>0</v>
      </c>
      <c r="BE1507">
        <f>IF(OR($D1507="51",$D1507="52",$D1507="61"),0,(AG1507/'Totals and Drop Down Lists'!AC$5)*Inputs!K$39)</f>
        <v>0</v>
      </c>
      <c r="BF1507">
        <f>IF(OR($D1507="51",$D1507="52",$D1507="61"),0,(AH1507/'Totals and Drop Down Lists'!AD$5)*Inputs!L$39)</f>
        <v>0</v>
      </c>
      <c r="BG1507" s="10">
        <f t="shared" si="208"/>
        <v>248815.30755701513</v>
      </c>
    </row>
    <row r="1508" spans="1:59">
      <c r="A1508" s="1" t="s">
        <v>7467</v>
      </c>
      <c r="B1508" s="1" t="s">
        <v>390</v>
      </c>
      <c r="C1508" s="1" t="s">
        <v>395</v>
      </c>
      <c r="D1508" s="1" t="s">
        <v>25</v>
      </c>
      <c r="E1508" s="1" t="s">
        <v>396</v>
      </c>
      <c r="F1508" s="2">
        <v>138568</v>
      </c>
      <c r="G1508" s="2">
        <v>995</v>
      </c>
      <c r="H1508" s="2">
        <v>189</v>
      </c>
      <c r="I1508" s="2">
        <v>16258</v>
      </c>
      <c r="J1508" s="2">
        <v>51479</v>
      </c>
      <c r="K1508" s="2">
        <v>13006</v>
      </c>
      <c r="L1508" s="2">
        <v>478</v>
      </c>
      <c r="M1508" s="2">
        <v>9</v>
      </c>
      <c r="N1508" s="2">
        <v>28</v>
      </c>
      <c r="O1508" s="2">
        <v>263</v>
      </c>
      <c r="P1508" s="2">
        <v>49</v>
      </c>
      <c r="Q1508" s="2">
        <v>17</v>
      </c>
      <c r="R1508" s="2">
        <v>530</v>
      </c>
      <c r="S1508" s="2">
        <v>11555500</v>
      </c>
      <c r="T1508" s="2">
        <v>573403000</v>
      </c>
      <c r="U1508" s="2">
        <v>981</v>
      </c>
      <c r="V1508" s="2">
        <v>230</v>
      </c>
      <c r="W1508" s="2">
        <v>50</v>
      </c>
      <c r="X1508" s="2">
        <v>1130</v>
      </c>
      <c r="Y1508" s="2">
        <v>215</v>
      </c>
      <c r="Z1508" s="2">
        <v>750</v>
      </c>
      <c r="AA1508" s="9">
        <f t="shared" si="209"/>
        <v>138568</v>
      </c>
      <c r="AB1508" s="9">
        <f t="shared" si="210"/>
        <v>15074</v>
      </c>
      <c r="AC1508" s="9">
        <f t="shared" si="211"/>
        <v>1374</v>
      </c>
      <c r="AD1508" s="9">
        <f t="shared" si="212"/>
        <v>530</v>
      </c>
      <c r="AE1508" s="44">
        <f t="shared" si="213"/>
        <v>2.2948440798744796E-4</v>
      </c>
      <c r="AF1508" s="9">
        <f t="shared" si="214"/>
        <v>850</v>
      </c>
      <c r="AG1508" s="9">
        <f t="shared" si="207"/>
        <v>965</v>
      </c>
      <c r="AH1508" s="44">
        <f t="shared" si="215"/>
        <v>9.0717703445057987E-5</v>
      </c>
      <c r="AI1508">
        <f>AA1508/'Totals and Drop Down Lists'!W$6*Inputs!E$37</f>
        <v>125700.63193794196</v>
      </c>
      <c r="AJ1508">
        <f>AB1508/'Totals and Drop Down Lists'!X$6*Inputs!F$37</f>
        <v>49599.296392877775</v>
      </c>
      <c r="AK1508">
        <f>AC1508/'Totals and Drop Down Lists'!Y$6*Inputs!G$37</f>
        <v>9057.8721183979906</v>
      </c>
      <c r="AL1508">
        <f>AD1508/'Totals and Drop Down Lists'!Z$6*Inputs!H$37</f>
        <v>4249.2756730967612</v>
      </c>
      <c r="AM1508">
        <f>AE1508/'Totals and Drop Down Lists'!AA$6*Inputs!I$37</f>
        <v>28568.364867739969</v>
      </c>
      <c r="AN1508">
        <f>AF1508/'Totals and Drop Down Lists'!AB$6*Inputs!J$37</f>
        <v>16963.189169293029</v>
      </c>
      <c r="AO1508">
        <f>AG1508/'Totals and Drop Down Lists'!AC$6*Inputs!K$37</f>
        <v>17971.751012823413</v>
      </c>
      <c r="AP1508">
        <f>AH1508/'Totals and Drop Down Lists'!AD$6*Inputs!L$37</f>
        <v>21348.588900927327</v>
      </c>
      <c r="AQ1508">
        <f>IF(OR($D1508="51",$D1508="52",$D1508="61"),(AA1508/'Totals and Drop Down Lists'!W$4)*Inputs!E$38,0)</f>
        <v>0</v>
      </c>
      <c r="AR1508">
        <f>IF(OR($D1508="51",$D1508="52",$D1508="61"),(AB1508/'Totals and Drop Down Lists'!X$4)*Inputs!F$38,0)</f>
        <v>0</v>
      </c>
      <c r="AS1508">
        <f>IF(OR($D1508="51",$D1508="52",$D1508="61"),(AC1508/'Totals and Drop Down Lists'!Y$4)*Inputs!G$38,0)</f>
        <v>0</v>
      </c>
      <c r="AT1508">
        <f>IF(OR($D1508="51",$D1508="52",$D1508="61"),(AD1508/'Totals and Drop Down Lists'!Z$4)*Inputs!H$38,0)</f>
        <v>0</v>
      </c>
      <c r="AU1508">
        <f>IF(OR($D1508="51",$D1508="52",$D1508="61"),(AE1508/'Totals and Drop Down Lists'!AA$4)*Inputs!I$38,0)</f>
        <v>0</v>
      </c>
      <c r="AV1508">
        <f>IF(OR($D1508="51",$D1508="52",$D1508="61"),(AF1508/'Totals and Drop Down Lists'!AB$4)*Inputs!J$38,0)</f>
        <v>0</v>
      </c>
      <c r="AW1508">
        <f>IF(OR($D1508="51",$D1508="52",$D1508="61"),(AG1508/'Totals and Drop Down Lists'!AC$4)*Inputs!K$38,0)</f>
        <v>0</v>
      </c>
      <c r="AX1508">
        <f>IF(OR($D1508="51",$D1508="52",$D1508="61"),(AH1508/'Totals and Drop Down Lists'!AD$4)*Inputs!L$38,0)</f>
        <v>0</v>
      </c>
      <c r="AY1508">
        <f>IF(OR($D1508="51",$D1508="52",$D1508="61"),0,(AA1508/'Totals and Drop Down Lists'!W$5)*Inputs!E$39)</f>
        <v>0</v>
      </c>
      <c r="AZ1508">
        <f>IF(OR($D1508="51",$D1508="52",$D1508="61"),0,(AB1508/'Totals and Drop Down Lists'!X$5)*Inputs!F$39)</f>
        <v>0</v>
      </c>
      <c r="BA1508">
        <f>IF(OR($D1508="51",$D1508="52",$D1508="61"),0,(AC1508/'Totals and Drop Down Lists'!Y$5)*Inputs!G$39)</f>
        <v>0</v>
      </c>
      <c r="BB1508">
        <f>IF(OR($D1508="51",$D1508="52",$D1508="61"),0,(AD1508/'Totals and Drop Down Lists'!Z$5)*Inputs!H$39)</f>
        <v>0</v>
      </c>
      <c r="BC1508">
        <f>IF(OR($D1508="51",$D1508="52",$D1508="61"),0,(AE1508/'Totals and Drop Down Lists'!AA$5)*Inputs!I$39)</f>
        <v>0</v>
      </c>
      <c r="BD1508">
        <f>IF(OR($D1508="51",$D1508="52",$D1508="61"),0,(AF1508/'Totals and Drop Down Lists'!AB$5)*Inputs!J$39)</f>
        <v>0</v>
      </c>
      <c r="BE1508">
        <f>IF(OR($D1508="51",$D1508="52",$D1508="61"),0,(AG1508/'Totals and Drop Down Lists'!AC$5)*Inputs!K$39)</f>
        <v>0</v>
      </c>
      <c r="BF1508">
        <f>IF(OR($D1508="51",$D1508="52",$D1508="61"),0,(AH1508/'Totals and Drop Down Lists'!AD$5)*Inputs!L$39)</f>
        <v>0</v>
      </c>
      <c r="BG1508" s="10">
        <f t="shared" si="208"/>
        <v>273458.97007309826</v>
      </c>
    </row>
    <row r="1509" spans="1:59">
      <c r="A1509" s="1" t="s">
        <v>7467</v>
      </c>
      <c r="B1509" s="1" t="s">
        <v>390</v>
      </c>
      <c r="C1509" s="1" t="s">
        <v>397</v>
      </c>
      <c r="D1509" s="1" t="s">
        <v>25</v>
      </c>
      <c r="E1509" s="1" t="s">
        <v>398</v>
      </c>
      <c r="F1509" s="2">
        <v>20111</v>
      </c>
      <c r="G1509" s="2">
        <v>59</v>
      </c>
      <c r="H1509" s="2">
        <v>0</v>
      </c>
      <c r="I1509" s="2">
        <v>3117</v>
      </c>
      <c r="J1509" s="2">
        <v>6991</v>
      </c>
      <c r="K1509" s="2">
        <v>1403</v>
      </c>
      <c r="L1509" s="2">
        <v>72</v>
      </c>
      <c r="M1509" s="2">
        <v>2</v>
      </c>
      <c r="N1509" s="2">
        <v>0</v>
      </c>
      <c r="O1509" s="2">
        <v>45</v>
      </c>
      <c r="P1509" s="2">
        <v>18</v>
      </c>
      <c r="Q1509" s="2">
        <v>0</v>
      </c>
      <c r="R1509" s="2">
        <v>651</v>
      </c>
      <c r="S1509" s="2">
        <v>506100</v>
      </c>
      <c r="T1509" s="2">
        <v>41062200</v>
      </c>
      <c r="U1509" s="2">
        <v>68</v>
      </c>
      <c r="V1509" s="2">
        <v>373</v>
      </c>
      <c r="W1509" s="2">
        <v>25</v>
      </c>
      <c r="X1509" s="2">
        <v>635</v>
      </c>
      <c r="Y1509" s="2">
        <v>128</v>
      </c>
      <c r="Z1509" s="2">
        <v>259</v>
      </c>
      <c r="AA1509" s="9">
        <f t="shared" si="209"/>
        <v>20111</v>
      </c>
      <c r="AB1509" s="9">
        <f t="shared" si="210"/>
        <v>3058</v>
      </c>
      <c r="AC1509" s="9">
        <f t="shared" si="211"/>
        <v>788</v>
      </c>
      <c r="AD1509" s="9">
        <f t="shared" si="212"/>
        <v>651</v>
      </c>
      <c r="AE1509" s="44">
        <f t="shared" si="213"/>
        <v>1.9663998203755755E-5</v>
      </c>
      <c r="AF1509" s="9">
        <f t="shared" si="214"/>
        <v>237</v>
      </c>
      <c r="AG1509" s="9">
        <f t="shared" si="207"/>
        <v>387</v>
      </c>
      <c r="AH1509" s="44">
        <f t="shared" si="215"/>
        <v>2.8898840645877142E-5</v>
      </c>
      <c r="AI1509">
        <f>AA1509/'Totals and Drop Down Lists'!W$6*Inputs!E$37</f>
        <v>18243.500728190858</v>
      </c>
      <c r="AJ1509">
        <f>AB1509/'Totals and Drop Down Lists'!X$6*Inputs!F$37</f>
        <v>10062.004004870654</v>
      </c>
      <c r="AK1509">
        <f>AC1509/'Totals and Drop Down Lists'!Y$6*Inputs!G$37</f>
        <v>5194.7621756168974</v>
      </c>
      <c r="AL1509">
        <f>AD1509/'Totals and Drop Down Lists'!Z$6*Inputs!H$37</f>
        <v>5219.3933267660213</v>
      </c>
      <c r="AM1509">
        <f>AE1509/'Totals and Drop Down Lists'!AA$6*Inputs!I$37</f>
        <v>2447.9583618343459</v>
      </c>
      <c r="AN1509">
        <f>AF1509/'Totals and Drop Down Lists'!AB$6*Inputs!J$37</f>
        <v>4729.7362742617042</v>
      </c>
      <c r="AO1509">
        <f>AG1509/'Totals and Drop Down Lists'!AC$6*Inputs!K$37</f>
        <v>7207.3239813084574</v>
      </c>
      <c r="AP1509">
        <f>AH1509/'Totals and Drop Down Lists'!AD$6*Inputs!L$37</f>
        <v>6800.7615408373713</v>
      </c>
      <c r="AQ1509">
        <f>IF(OR($D1509="51",$D1509="52",$D1509="61"),(AA1509/'Totals and Drop Down Lists'!W$4)*Inputs!E$38,0)</f>
        <v>0</v>
      </c>
      <c r="AR1509">
        <f>IF(OR($D1509="51",$D1509="52",$D1509="61"),(AB1509/'Totals and Drop Down Lists'!X$4)*Inputs!F$38,0)</f>
        <v>0</v>
      </c>
      <c r="AS1509">
        <f>IF(OR($D1509="51",$D1509="52",$D1509="61"),(AC1509/'Totals and Drop Down Lists'!Y$4)*Inputs!G$38,0)</f>
        <v>0</v>
      </c>
      <c r="AT1509">
        <f>IF(OR($D1509="51",$D1509="52",$D1509="61"),(AD1509/'Totals and Drop Down Lists'!Z$4)*Inputs!H$38,0)</f>
        <v>0</v>
      </c>
      <c r="AU1509">
        <f>IF(OR($D1509="51",$D1509="52",$D1509="61"),(AE1509/'Totals and Drop Down Lists'!AA$4)*Inputs!I$38,0)</f>
        <v>0</v>
      </c>
      <c r="AV1509">
        <f>IF(OR($D1509="51",$D1509="52",$D1509="61"),(AF1509/'Totals and Drop Down Lists'!AB$4)*Inputs!J$38,0)</f>
        <v>0</v>
      </c>
      <c r="AW1509">
        <f>IF(OR($D1509="51",$D1509="52",$D1509="61"),(AG1509/'Totals and Drop Down Lists'!AC$4)*Inputs!K$38,0)</f>
        <v>0</v>
      </c>
      <c r="AX1509">
        <f>IF(OR($D1509="51",$D1509="52",$D1509="61"),(AH1509/'Totals and Drop Down Lists'!AD$4)*Inputs!L$38,0)</f>
        <v>0</v>
      </c>
      <c r="AY1509">
        <f>IF(OR($D1509="51",$D1509="52",$D1509="61"),0,(AA1509/'Totals and Drop Down Lists'!W$5)*Inputs!E$39)</f>
        <v>0</v>
      </c>
      <c r="AZ1509">
        <f>IF(OR($D1509="51",$D1509="52",$D1509="61"),0,(AB1509/'Totals and Drop Down Lists'!X$5)*Inputs!F$39)</f>
        <v>0</v>
      </c>
      <c r="BA1509">
        <f>IF(OR($D1509="51",$D1509="52",$D1509="61"),0,(AC1509/'Totals and Drop Down Lists'!Y$5)*Inputs!G$39)</f>
        <v>0</v>
      </c>
      <c r="BB1509">
        <f>IF(OR($D1509="51",$D1509="52",$D1509="61"),0,(AD1509/'Totals and Drop Down Lists'!Z$5)*Inputs!H$39)</f>
        <v>0</v>
      </c>
      <c r="BC1509">
        <f>IF(OR($D1509="51",$D1509="52",$D1509="61"),0,(AE1509/'Totals and Drop Down Lists'!AA$5)*Inputs!I$39)</f>
        <v>0</v>
      </c>
      <c r="BD1509">
        <f>IF(OR($D1509="51",$D1509="52",$D1509="61"),0,(AF1509/'Totals and Drop Down Lists'!AB$5)*Inputs!J$39)</f>
        <v>0</v>
      </c>
      <c r="BE1509">
        <f>IF(OR($D1509="51",$D1509="52",$D1509="61"),0,(AG1509/'Totals and Drop Down Lists'!AC$5)*Inputs!K$39)</f>
        <v>0</v>
      </c>
      <c r="BF1509">
        <f>IF(OR($D1509="51",$D1509="52",$D1509="61"),0,(AH1509/'Totals and Drop Down Lists'!AD$5)*Inputs!L$39)</f>
        <v>0</v>
      </c>
      <c r="BG1509" s="10">
        <f t="shared" si="208"/>
        <v>59905.440393686309</v>
      </c>
    </row>
    <row r="1510" spans="1:59">
      <c r="A1510" s="1" t="s">
        <v>7467</v>
      </c>
      <c r="B1510" s="1" t="s">
        <v>390</v>
      </c>
      <c r="C1510" s="1" t="s">
        <v>399</v>
      </c>
      <c r="D1510" s="1" t="s">
        <v>25</v>
      </c>
      <c r="E1510" s="1" t="s">
        <v>400</v>
      </c>
      <c r="F1510" s="2">
        <v>33360</v>
      </c>
      <c r="G1510" s="2">
        <v>347</v>
      </c>
      <c r="H1510" s="2">
        <v>42</v>
      </c>
      <c r="I1510" s="2">
        <v>5671</v>
      </c>
      <c r="J1510" s="2">
        <v>11192</v>
      </c>
      <c r="K1510" s="2">
        <v>2558</v>
      </c>
      <c r="L1510" s="2">
        <v>239</v>
      </c>
      <c r="M1510" s="2">
        <v>30</v>
      </c>
      <c r="N1510" s="2">
        <v>0</v>
      </c>
      <c r="O1510" s="2">
        <v>94</v>
      </c>
      <c r="P1510" s="2">
        <v>9</v>
      </c>
      <c r="Q1510" s="2">
        <v>8</v>
      </c>
      <c r="R1510" s="2">
        <v>1068</v>
      </c>
      <c r="S1510" s="2">
        <v>1188600</v>
      </c>
      <c r="T1510" s="2">
        <v>86810200</v>
      </c>
      <c r="U1510" s="2">
        <v>49</v>
      </c>
      <c r="V1510" s="2">
        <v>296</v>
      </c>
      <c r="W1510" s="2">
        <v>14</v>
      </c>
      <c r="X1510" s="2">
        <v>698</v>
      </c>
      <c r="Y1510" s="2">
        <v>65</v>
      </c>
      <c r="Z1510" s="2">
        <v>359</v>
      </c>
      <c r="AA1510" s="9">
        <f t="shared" si="209"/>
        <v>33360</v>
      </c>
      <c r="AB1510" s="9">
        <f t="shared" si="210"/>
        <v>5282</v>
      </c>
      <c r="AC1510" s="9">
        <f t="shared" si="211"/>
        <v>1448</v>
      </c>
      <c r="AD1510" s="9">
        <f t="shared" si="212"/>
        <v>1068</v>
      </c>
      <c r="AE1510" s="44">
        <f t="shared" si="213"/>
        <v>4.0830919925969324E-5</v>
      </c>
      <c r="AF1510" s="9">
        <f t="shared" si="214"/>
        <v>388</v>
      </c>
      <c r="AG1510" s="9">
        <f t="shared" si="207"/>
        <v>424</v>
      </c>
      <c r="AH1510" s="44">
        <f t="shared" si="215"/>
        <v>3.6058676437811593E-5</v>
      </c>
      <c r="AI1510">
        <f>AA1510/'Totals and Drop Down Lists'!W$6*Inputs!E$37</f>
        <v>30262.203982519368</v>
      </c>
      <c r="AJ1510">
        <f>AB1510/'Totals and Drop Down Lists'!X$6*Inputs!F$37</f>
        <v>17379.825099322039</v>
      </c>
      <c r="AK1510">
        <f>AC1510/'Totals and Drop Down Lists'!Y$6*Inputs!G$37</f>
        <v>9545.7051145853638</v>
      </c>
      <c r="AL1510">
        <f>AD1510/'Totals and Drop Down Lists'!Z$6*Inputs!H$37</f>
        <v>8562.6913563534727</v>
      </c>
      <c r="AM1510">
        <f>AE1510/'Totals and Drop Down Lists'!AA$6*Inputs!I$37</f>
        <v>5083.0146961198698</v>
      </c>
      <c r="AN1510">
        <f>AF1510/'Totals and Drop Down Lists'!AB$6*Inputs!J$37</f>
        <v>7743.1969384537606</v>
      </c>
      <c r="AO1510">
        <f>AG1510/'Totals and Drop Down Lists'!AC$6*Inputs!K$37</f>
        <v>7896.3962999348469</v>
      </c>
      <c r="AP1510">
        <f>AH1510/'Totals and Drop Down Lists'!AD$6*Inputs!L$37</f>
        <v>8485.685046564422</v>
      </c>
      <c r="AQ1510">
        <f>IF(OR($D1510="51",$D1510="52",$D1510="61"),(AA1510/'Totals and Drop Down Lists'!W$4)*Inputs!E$38,0)</f>
        <v>0</v>
      </c>
      <c r="AR1510">
        <f>IF(OR($D1510="51",$D1510="52",$D1510="61"),(AB1510/'Totals and Drop Down Lists'!X$4)*Inputs!F$38,0)</f>
        <v>0</v>
      </c>
      <c r="AS1510">
        <f>IF(OR($D1510="51",$D1510="52",$D1510="61"),(AC1510/'Totals and Drop Down Lists'!Y$4)*Inputs!G$38,0)</f>
        <v>0</v>
      </c>
      <c r="AT1510">
        <f>IF(OR($D1510="51",$D1510="52",$D1510="61"),(AD1510/'Totals and Drop Down Lists'!Z$4)*Inputs!H$38,0)</f>
        <v>0</v>
      </c>
      <c r="AU1510">
        <f>IF(OR($D1510="51",$D1510="52",$D1510="61"),(AE1510/'Totals and Drop Down Lists'!AA$4)*Inputs!I$38,0)</f>
        <v>0</v>
      </c>
      <c r="AV1510">
        <f>IF(OR($D1510="51",$D1510="52",$D1510="61"),(AF1510/'Totals and Drop Down Lists'!AB$4)*Inputs!J$38,0)</f>
        <v>0</v>
      </c>
      <c r="AW1510">
        <f>IF(OR($D1510="51",$D1510="52",$D1510="61"),(AG1510/'Totals and Drop Down Lists'!AC$4)*Inputs!K$38,0)</f>
        <v>0</v>
      </c>
      <c r="AX1510">
        <f>IF(OR($D1510="51",$D1510="52",$D1510="61"),(AH1510/'Totals and Drop Down Lists'!AD$4)*Inputs!L$38,0)</f>
        <v>0</v>
      </c>
      <c r="AY1510">
        <f>IF(OR($D1510="51",$D1510="52",$D1510="61"),0,(AA1510/'Totals and Drop Down Lists'!W$5)*Inputs!E$39)</f>
        <v>0</v>
      </c>
      <c r="AZ1510">
        <f>IF(OR($D1510="51",$D1510="52",$D1510="61"),0,(AB1510/'Totals and Drop Down Lists'!X$5)*Inputs!F$39)</f>
        <v>0</v>
      </c>
      <c r="BA1510">
        <f>IF(OR($D1510="51",$D1510="52",$D1510="61"),0,(AC1510/'Totals and Drop Down Lists'!Y$5)*Inputs!G$39)</f>
        <v>0</v>
      </c>
      <c r="BB1510">
        <f>IF(OR($D1510="51",$D1510="52",$D1510="61"),0,(AD1510/'Totals and Drop Down Lists'!Z$5)*Inputs!H$39)</f>
        <v>0</v>
      </c>
      <c r="BC1510">
        <f>IF(OR($D1510="51",$D1510="52",$D1510="61"),0,(AE1510/'Totals and Drop Down Lists'!AA$5)*Inputs!I$39)</f>
        <v>0</v>
      </c>
      <c r="BD1510">
        <f>IF(OR($D1510="51",$D1510="52",$D1510="61"),0,(AF1510/'Totals and Drop Down Lists'!AB$5)*Inputs!J$39)</f>
        <v>0</v>
      </c>
      <c r="BE1510">
        <f>IF(OR($D1510="51",$D1510="52",$D1510="61"),0,(AG1510/'Totals and Drop Down Lists'!AC$5)*Inputs!K$39)</f>
        <v>0</v>
      </c>
      <c r="BF1510">
        <f>IF(OR($D1510="51",$D1510="52",$D1510="61"),0,(AH1510/'Totals and Drop Down Lists'!AD$5)*Inputs!L$39)</f>
        <v>0</v>
      </c>
      <c r="BG1510" s="10">
        <f t="shared" si="208"/>
        <v>94958.718533853156</v>
      </c>
    </row>
    <row r="1511" spans="1:59">
      <c r="A1511" s="1" t="s">
        <v>7467</v>
      </c>
      <c r="B1511" s="1" t="s">
        <v>390</v>
      </c>
      <c r="C1511" s="1" t="s">
        <v>401</v>
      </c>
      <c r="D1511" s="1" t="s">
        <v>25</v>
      </c>
      <c r="E1511" s="1" t="s">
        <v>402</v>
      </c>
      <c r="F1511" s="2">
        <v>22736</v>
      </c>
      <c r="G1511" s="2">
        <v>107</v>
      </c>
      <c r="H1511" s="2">
        <v>5</v>
      </c>
      <c r="I1511" s="2">
        <v>3983</v>
      </c>
      <c r="J1511" s="2">
        <v>8818</v>
      </c>
      <c r="K1511" s="2">
        <v>1937</v>
      </c>
      <c r="L1511" s="2">
        <v>48</v>
      </c>
      <c r="M1511" s="2">
        <v>14</v>
      </c>
      <c r="N1511" s="2">
        <v>6</v>
      </c>
      <c r="O1511" s="2">
        <v>52</v>
      </c>
      <c r="P1511" s="2">
        <v>33</v>
      </c>
      <c r="Q1511" s="2">
        <v>16</v>
      </c>
      <c r="R1511" s="2">
        <v>922</v>
      </c>
      <c r="S1511" s="2">
        <v>660100</v>
      </c>
      <c r="T1511" s="2">
        <v>68625900</v>
      </c>
      <c r="U1511" s="2">
        <v>139</v>
      </c>
      <c r="V1511" s="2">
        <v>292</v>
      </c>
      <c r="W1511" s="2">
        <v>45</v>
      </c>
      <c r="X1511" s="2">
        <v>454</v>
      </c>
      <c r="Y1511" s="2">
        <v>155</v>
      </c>
      <c r="Z1511" s="2">
        <v>145</v>
      </c>
      <c r="AA1511" s="9">
        <f t="shared" si="209"/>
        <v>22736</v>
      </c>
      <c r="AB1511" s="9">
        <f t="shared" si="210"/>
        <v>3871</v>
      </c>
      <c r="AC1511" s="9">
        <f t="shared" si="211"/>
        <v>1091</v>
      </c>
      <c r="AD1511" s="9">
        <f t="shared" si="212"/>
        <v>922</v>
      </c>
      <c r="AE1511" s="44">
        <f t="shared" si="213"/>
        <v>2.9715629366245943E-5</v>
      </c>
      <c r="AF1511" s="9">
        <f t="shared" si="214"/>
        <v>117</v>
      </c>
      <c r="AG1511" s="9">
        <f t="shared" si="207"/>
        <v>300</v>
      </c>
      <c r="AH1511" s="44">
        <f t="shared" si="215"/>
        <v>2.4520643724927054E-5</v>
      </c>
      <c r="AI1511">
        <f>AA1511/'Totals and Drop Down Lists'!W$6*Inputs!E$37</f>
        <v>20624.744296959241</v>
      </c>
      <c r="AJ1511">
        <f>AB1511/'Totals and Drop Down Lists'!X$6*Inputs!F$37</f>
        <v>12737.088784452028</v>
      </c>
      <c r="AK1511">
        <f>AC1511/'Totals and Drop Down Lists'!Y$6*Inputs!G$37</f>
        <v>7192.2405248706027</v>
      </c>
      <c r="AL1511">
        <f>AD1511/'Totals and Drop Down Lists'!Z$6*Inputs!H$37</f>
        <v>7392.1361709343655</v>
      </c>
      <c r="AM1511">
        <f>AE1511/'Totals and Drop Down Lists'!AA$6*Inputs!I$37</f>
        <v>3699.2793952950224</v>
      </c>
      <c r="AN1511">
        <f>AF1511/'Totals and Drop Down Lists'!AB$6*Inputs!J$37</f>
        <v>2334.9330974203349</v>
      </c>
      <c r="AO1511">
        <f>AG1511/'Totals and Drop Down Lists'!AC$6*Inputs!K$37</f>
        <v>5587.0728537274863</v>
      </c>
      <c r="AP1511">
        <f>AH1511/'Totals and Drop Down Lists'!AD$6*Inputs!L$37</f>
        <v>5770.4408576283085</v>
      </c>
      <c r="AQ1511">
        <f>IF(OR($D1511="51",$D1511="52",$D1511="61"),(AA1511/'Totals and Drop Down Lists'!W$4)*Inputs!E$38,0)</f>
        <v>0</v>
      </c>
      <c r="AR1511">
        <f>IF(OR($D1511="51",$D1511="52",$D1511="61"),(AB1511/'Totals and Drop Down Lists'!X$4)*Inputs!F$38,0)</f>
        <v>0</v>
      </c>
      <c r="AS1511">
        <f>IF(OR($D1511="51",$D1511="52",$D1511="61"),(AC1511/'Totals and Drop Down Lists'!Y$4)*Inputs!G$38,0)</f>
        <v>0</v>
      </c>
      <c r="AT1511">
        <f>IF(OR($D1511="51",$D1511="52",$D1511="61"),(AD1511/'Totals and Drop Down Lists'!Z$4)*Inputs!H$38,0)</f>
        <v>0</v>
      </c>
      <c r="AU1511">
        <f>IF(OR($D1511="51",$D1511="52",$D1511="61"),(AE1511/'Totals and Drop Down Lists'!AA$4)*Inputs!I$38,0)</f>
        <v>0</v>
      </c>
      <c r="AV1511">
        <f>IF(OR($D1511="51",$D1511="52",$D1511="61"),(AF1511/'Totals and Drop Down Lists'!AB$4)*Inputs!J$38,0)</f>
        <v>0</v>
      </c>
      <c r="AW1511">
        <f>IF(OR($D1511="51",$D1511="52",$D1511="61"),(AG1511/'Totals and Drop Down Lists'!AC$4)*Inputs!K$38,0)</f>
        <v>0</v>
      </c>
      <c r="AX1511">
        <f>IF(OR($D1511="51",$D1511="52",$D1511="61"),(AH1511/'Totals and Drop Down Lists'!AD$4)*Inputs!L$38,0)</f>
        <v>0</v>
      </c>
      <c r="AY1511">
        <f>IF(OR($D1511="51",$D1511="52",$D1511="61"),0,(AA1511/'Totals and Drop Down Lists'!W$5)*Inputs!E$39)</f>
        <v>0</v>
      </c>
      <c r="AZ1511">
        <f>IF(OR($D1511="51",$D1511="52",$D1511="61"),0,(AB1511/'Totals and Drop Down Lists'!X$5)*Inputs!F$39)</f>
        <v>0</v>
      </c>
      <c r="BA1511">
        <f>IF(OR($D1511="51",$D1511="52",$D1511="61"),0,(AC1511/'Totals and Drop Down Lists'!Y$5)*Inputs!G$39)</f>
        <v>0</v>
      </c>
      <c r="BB1511">
        <f>IF(OR($D1511="51",$D1511="52",$D1511="61"),0,(AD1511/'Totals and Drop Down Lists'!Z$5)*Inputs!H$39)</f>
        <v>0</v>
      </c>
      <c r="BC1511">
        <f>IF(OR($D1511="51",$D1511="52",$D1511="61"),0,(AE1511/'Totals and Drop Down Lists'!AA$5)*Inputs!I$39)</f>
        <v>0</v>
      </c>
      <c r="BD1511">
        <f>IF(OR($D1511="51",$D1511="52",$D1511="61"),0,(AF1511/'Totals and Drop Down Lists'!AB$5)*Inputs!J$39)</f>
        <v>0</v>
      </c>
      <c r="BE1511">
        <f>IF(OR($D1511="51",$D1511="52",$D1511="61"),0,(AG1511/'Totals and Drop Down Lists'!AC$5)*Inputs!K$39)</f>
        <v>0</v>
      </c>
      <c r="BF1511">
        <f>IF(OR($D1511="51",$D1511="52",$D1511="61"),0,(AH1511/'Totals and Drop Down Lists'!AD$5)*Inputs!L$39)</f>
        <v>0</v>
      </c>
      <c r="BG1511" s="10">
        <f t="shared" si="208"/>
        <v>65337.935981287388</v>
      </c>
    </row>
    <row r="1512" spans="1:59">
      <c r="A1512" s="1" t="s">
        <v>7467</v>
      </c>
      <c r="B1512" s="1" t="s">
        <v>390</v>
      </c>
      <c r="C1512" s="1" t="s">
        <v>403</v>
      </c>
      <c r="D1512" s="1" t="s">
        <v>25</v>
      </c>
      <c r="E1512" s="1" t="s">
        <v>404</v>
      </c>
      <c r="F1512" s="2">
        <v>24012</v>
      </c>
      <c r="G1512" s="2">
        <v>257</v>
      </c>
      <c r="H1512" s="2">
        <v>40</v>
      </c>
      <c r="I1512" s="2">
        <v>3408</v>
      </c>
      <c r="J1512" s="2">
        <v>8820</v>
      </c>
      <c r="K1512" s="2">
        <v>2436</v>
      </c>
      <c r="L1512" s="2">
        <v>0</v>
      </c>
      <c r="M1512" s="2">
        <v>36</v>
      </c>
      <c r="N1512" s="2">
        <v>0</v>
      </c>
      <c r="O1512" s="2">
        <v>79</v>
      </c>
      <c r="P1512" s="2">
        <v>62</v>
      </c>
      <c r="Q1512" s="2">
        <v>0</v>
      </c>
      <c r="R1512" s="2">
        <v>479</v>
      </c>
      <c r="S1512" s="2">
        <v>1610800</v>
      </c>
      <c r="T1512" s="2">
        <v>96824100</v>
      </c>
      <c r="U1512" s="2">
        <v>125</v>
      </c>
      <c r="V1512" s="2">
        <v>120</v>
      </c>
      <c r="W1512" s="2">
        <v>0</v>
      </c>
      <c r="X1512" s="2">
        <v>453</v>
      </c>
      <c r="Y1512" s="2">
        <v>40</v>
      </c>
      <c r="Z1512" s="2">
        <v>359</v>
      </c>
      <c r="AA1512" s="9">
        <f t="shared" si="209"/>
        <v>24012</v>
      </c>
      <c r="AB1512" s="9">
        <f t="shared" si="210"/>
        <v>3111</v>
      </c>
      <c r="AC1512" s="9">
        <f t="shared" si="211"/>
        <v>656</v>
      </c>
      <c r="AD1512" s="9">
        <f t="shared" si="212"/>
        <v>479</v>
      </c>
      <c r="AE1512" s="44">
        <f t="shared" si="213"/>
        <v>4.6987438331406087E-5</v>
      </c>
      <c r="AF1512" s="9">
        <f t="shared" si="214"/>
        <v>333</v>
      </c>
      <c r="AG1512" s="9">
        <f t="shared" si="207"/>
        <v>399</v>
      </c>
      <c r="AH1512" s="44">
        <f t="shared" si="215"/>
        <v>4.1004609546683916E-5</v>
      </c>
      <c r="AI1512">
        <f>AA1512/'Totals and Drop Down Lists'!W$6*Inputs!E$37</f>
        <v>21782.255456482464</v>
      </c>
      <c r="AJ1512">
        <f>AB1512/'Totals and Drop Down Lists'!X$6*Inputs!F$37</f>
        <v>10236.394525556771</v>
      </c>
      <c r="AK1512">
        <f>AC1512/'Totals and Drop Down Lists'!Y$6*Inputs!G$37</f>
        <v>4324.5735878232035</v>
      </c>
      <c r="AL1512">
        <f>AD1512/'Totals and Drop Down Lists'!Z$6*Inputs!H$37</f>
        <v>3840.3831083270729</v>
      </c>
      <c r="AM1512">
        <f>AE1512/'Totals and Drop Down Lists'!AA$6*Inputs!I$37</f>
        <v>5849.4356728822404</v>
      </c>
      <c r="AN1512">
        <f>AF1512/'Totals and Drop Down Lists'!AB$6*Inputs!J$37</f>
        <v>6645.5788157347988</v>
      </c>
      <c r="AO1512">
        <f>AG1512/'Totals and Drop Down Lists'!AC$6*Inputs!K$37</f>
        <v>7430.8068954575565</v>
      </c>
      <c r="AP1512">
        <f>AH1512/'Totals and Drop Down Lists'!AD$6*Inputs!L$37</f>
        <v>9649.6110352414726</v>
      </c>
      <c r="AQ1512">
        <f>IF(OR($D1512="51",$D1512="52",$D1512="61"),(AA1512/'Totals and Drop Down Lists'!W$4)*Inputs!E$38,0)</f>
        <v>0</v>
      </c>
      <c r="AR1512">
        <f>IF(OR($D1512="51",$D1512="52",$D1512="61"),(AB1512/'Totals and Drop Down Lists'!X$4)*Inputs!F$38,0)</f>
        <v>0</v>
      </c>
      <c r="AS1512">
        <f>IF(OR($D1512="51",$D1512="52",$D1512="61"),(AC1512/'Totals and Drop Down Lists'!Y$4)*Inputs!G$38,0)</f>
        <v>0</v>
      </c>
      <c r="AT1512">
        <f>IF(OR($D1512="51",$D1512="52",$D1512="61"),(AD1512/'Totals and Drop Down Lists'!Z$4)*Inputs!H$38,0)</f>
        <v>0</v>
      </c>
      <c r="AU1512">
        <f>IF(OR($D1512="51",$D1512="52",$D1512="61"),(AE1512/'Totals and Drop Down Lists'!AA$4)*Inputs!I$38,0)</f>
        <v>0</v>
      </c>
      <c r="AV1512">
        <f>IF(OR($D1512="51",$D1512="52",$D1512="61"),(AF1512/'Totals and Drop Down Lists'!AB$4)*Inputs!J$38,0)</f>
        <v>0</v>
      </c>
      <c r="AW1512">
        <f>IF(OR($D1512="51",$D1512="52",$D1512="61"),(AG1512/'Totals and Drop Down Lists'!AC$4)*Inputs!K$38,0)</f>
        <v>0</v>
      </c>
      <c r="AX1512">
        <f>IF(OR($D1512="51",$D1512="52",$D1512="61"),(AH1512/'Totals and Drop Down Lists'!AD$4)*Inputs!L$38,0)</f>
        <v>0</v>
      </c>
      <c r="AY1512">
        <f>IF(OR($D1512="51",$D1512="52",$D1512="61"),0,(AA1512/'Totals and Drop Down Lists'!W$5)*Inputs!E$39)</f>
        <v>0</v>
      </c>
      <c r="AZ1512">
        <f>IF(OR($D1512="51",$D1512="52",$D1512="61"),0,(AB1512/'Totals and Drop Down Lists'!X$5)*Inputs!F$39)</f>
        <v>0</v>
      </c>
      <c r="BA1512">
        <f>IF(OR($D1512="51",$D1512="52",$D1512="61"),0,(AC1512/'Totals and Drop Down Lists'!Y$5)*Inputs!G$39)</f>
        <v>0</v>
      </c>
      <c r="BB1512">
        <f>IF(OR($D1512="51",$D1512="52",$D1512="61"),0,(AD1512/'Totals and Drop Down Lists'!Z$5)*Inputs!H$39)</f>
        <v>0</v>
      </c>
      <c r="BC1512">
        <f>IF(OR($D1512="51",$D1512="52",$D1512="61"),0,(AE1512/'Totals and Drop Down Lists'!AA$5)*Inputs!I$39)</f>
        <v>0</v>
      </c>
      <c r="BD1512">
        <f>IF(OR($D1512="51",$D1512="52",$D1512="61"),0,(AF1512/'Totals and Drop Down Lists'!AB$5)*Inputs!J$39)</f>
        <v>0</v>
      </c>
      <c r="BE1512">
        <f>IF(OR($D1512="51",$D1512="52",$D1512="61"),0,(AG1512/'Totals and Drop Down Lists'!AC$5)*Inputs!K$39)</f>
        <v>0</v>
      </c>
      <c r="BF1512">
        <f>IF(OR($D1512="51",$D1512="52",$D1512="61"),0,(AH1512/'Totals and Drop Down Lists'!AD$5)*Inputs!L$39)</f>
        <v>0</v>
      </c>
      <c r="BG1512" s="10">
        <f t="shared" si="208"/>
        <v>69759.039097505578</v>
      </c>
    </row>
    <row r="1513" spans="1:59">
      <c r="A1513" s="1" t="s">
        <v>7467</v>
      </c>
      <c r="B1513" s="1" t="s">
        <v>390</v>
      </c>
      <c r="C1513" s="1" t="s">
        <v>405</v>
      </c>
      <c r="D1513" s="1" t="s">
        <v>25</v>
      </c>
      <c r="E1513" s="1" t="s">
        <v>406</v>
      </c>
      <c r="F1513" s="2">
        <v>15522</v>
      </c>
      <c r="G1513" s="2">
        <v>14</v>
      </c>
      <c r="H1513" s="2">
        <v>0</v>
      </c>
      <c r="I1513" s="2">
        <v>1901</v>
      </c>
      <c r="J1513" s="2">
        <v>4007</v>
      </c>
      <c r="K1513" s="2">
        <v>1052</v>
      </c>
      <c r="L1513" s="2">
        <v>153</v>
      </c>
      <c r="M1513" s="2">
        <v>7</v>
      </c>
      <c r="N1513" s="2">
        <v>0</v>
      </c>
      <c r="O1513" s="2">
        <v>80</v>
      </c>
      <c r="P1513" s="2">
        <v>0</v>
      </c>
      <c r="Q1513" s="2">
        <v>0</v>
      </c>
      <c r="R1513" s="2">
        <v>394</v>
      </c>
      <c r="S1513" s="2">
        <v>581300</v>
      </c>
      <c r="T1513" s="2">
        <v>40554200</v>
      </c>
      <c r="U1513" s="2">
        <v>83</v>
      </c>
      <c r="V1513" s="2">
        <v>165</v>
      </c>
      <c r="W1513" s="2">
        <v>0</v>
      </c>
      <c r="X1513" s="2">
        <v>245</v>
      </c>
      <c r="Y1513" s="2">
        <v>34</v>
      </c>
      <c r="Z1513" s="2">
        <v>59</v>
      </c>
      <c r="AA1513" s="9">
        <f t="shared" si="209"/>
        <v>15522</v>
      </c>
      <c r="AB1513" s="9">
        <f t="shared" si="210"/>
        <v>1887</v>
      </c>
      <c r="AC1513" s="9">
        <f t="shared" si="211"/>
        <v>634</v>
      </c>
      <c r="AD1513" s="9">
        <f t="shared" si="212"/>
        <v>394</v>
      </c>
      <c r="AE1513" s="44">
        <f t="shared" si="213"/>
        <v>1.9288920500568878E-5</v>
      </c>
      <c r="AF1513" s="9">
        <f t="shared" si="214"/>
        <v>80</v>
      </c>
      <c r="AG1513" s="9">
        <f t="shared" si="207"/>
        <v>93</v>
      </c>
      <c r="AH1513" s="44">
        <f t="shared" si="215"/>
        <v>9.0851150677090235E-6</v>
      </c>
      <c r="AI1513">
        <f>AA1513/'Totals and Drop Down Lists'!W$6*Inputs!E$37</f>
        <v>14080.633399780143</v>
      </c>
      <c r="AJ1513">
        <f>AB1513/'Totals and Drop Down Lists'!X$6*Inputs!F$37</f>
        <v>6208.960613862303</v>
      </c>
      <c r="AK1513">
        <f>AC1513/'Totals and Drop Down Lists'!Y$6*Inputs!G$37</f>
        <v>4179.542156524255</v>
      </c>
      <c r="AL1513">
        <f>AD1513/'Totals and Drop Down Lists'!Z$6*Inputs!H$37</f>
        <v>3158.8955003775923</v>
      </c>
      <c r="AM1513">
        <f>AE1513/'Totals and Drop Down Lists'!AA$6*Inputs!I$37</f>
        <v>2401.2651822306898</v>
      </c>
      <c r="AN1513">
        <f>AF1513/'Totals and Drop Down Lists'!AB$6*Inputs!J$37</f>
        <v>1596.5354512275794</v>
      </c>
      <c r="AO1513">
        <f>AG1513/'Totals and Drop Down Lists'!AC$6*Inputs!K$37</f>
        <v>1731.9925846555207</v>
      </c>
      <c r="AP1513">
        <f>AH1513/'Totals and Drop Down Lists'!AD$6*Inputs!L$37</f>
        <v>2137.9993025904414</v>
      </c>
      <c r="AQ1513">
        <f>IF(OR($D1513="51",$D1513="52",$D1513="61"),(AA1513/'Totals and Drop Down Lists'!W$4)*Inputs!E$38,0)</f>
        <v>0</v>
      </c>
      <c r="AR1513">
        <f>IF(OR($D1513="51",$D1513="52",$D1513="61"),(AB1513/'Totals and Drop Down Lists'!X$4)*Inputs!F$38,0)</f>
        <v>0</v>
      </c>
      <c r="AS1513">
        <f>IF(OR($D1513="51",$D1513="52",$D1513="61"),(AC1513/'Totals and Drop Down Lists'!Y$4)*Inputs!G$38,0)</f>
        <v>0</v>
      </c>
      <c r="AT1513">
        <f>IF(OR($D1513="51",$D1513="52",$D1513="61"),(AD1513/'Totals and Drop Down Lists'!Z$4)*Inputs!H$38,0)</f>
        <v>0</v>
      </c>
      <c r="AU1513">
        <f>IF(OR($D1513="51",$D1513="52",$D1513="61"),(AE1513/'Totals and Drop Down Lists'!AA$4)*Inputs!I$38,0)</f>
        <v>0</v>
      </c>
      <c r="AV1513">
        <f>IF(OR($D1513="51",$D1513="52",$D1513="61"),(AF1513/'Totals and Drop Down Lists'!AB$4)*Inputs!J$38,0)</f>
        <v>0</v>
      </c>
      <c r="AW1513">
        <f>IF(OR($D1513="51",$D1513="52",$D1513="61"),(AG1513/'Totals and Drop Down Lists'!AC$4)*Inputs!K$38,0)</f>
        <v>0</v>
      </c>
      <c r="AX1513">
        <f>IF(OR($D1513="51",$D1513="52",$D1513="61"),(AH1513/'Totals and Drop Down Lists'!AD$4)*Inputs!L$38,0)</f>
        <v>0</v>
      </c>
      <c r="AY1513">
        <f>IF(OR($D1513="51",$D1513="52",$D1513="61"),0,(AA1513/'Totals and Drop Down Lists'!W$5)*Inputs!E$39)</f>
        <v>0</v>
      </c>
      <c r="AZ1513">
        <f>IF(OR($D1513="51",$D1513="52",$D1513="61"),0,(AB1513/'Totals and Drop Down Lists'!X$5)*Inputs!F$39)</f>
        <v>0</v>
      </c>
      <c r="BA1513">
        <f>IF(OR($D1513="51",$D1513="52",$D1513="61"),0,(AC1513/'Totals and Drop Down Lists'!Y$5)*Inputs!G$39)</f>
        <v>0</v>
      </c>
      <c r="BB1513">
        <f>IF(OR($D1513="51",$D1513="52",$D1513="61"),0,(AD1513/'Totals and Drop Down Lists'!Z$5)*Inputs!H$39)</f>
        <v>0</v>
      </c>
      <c r="BC1513">
        <f>IF(OR($D1513="51",$D1513="52",$D1513="61"),0,(AE1513/'Totals and Drop Down Lists'!AA$5)*Inputs!I$39)</f>
        <v>0</v>
      </c>
      <c r="BD1513">
        <f>IF(OR($D1513="51",$D1513="52",$D1513="61"),0,(AF1513/'Totals and Drop Down Lists'!AB$5)*Inputs!J$39)</f>
        <v>0</v>
      </c>
      <c r="BE1513">
        <f>IF(OR($D1513="51",$D1513="52",$D1513="61"),0,(AG1513/'Totals and Drop Down Lists'!AC$5)*Inputs!K$39)</f>
        <v>0</v>
      </c>
      <c r="BF1513">
        <f>IF(OR($D1513="51",$D1513="52",$D1513="61"),0,(AH1513/'Totals and Drop Down Lists'!AD$5)*Inputs!L$39)</f>
        <v>0</v>
      </c>
      <c r="BG1513" s="10">
        <f t="shared" si="208"/>
        <v>35495.824191248525</v>
      </c>
    </row>
    <row r="1514" spans="1:59" ht="28.8">
      <c r="A1514" s="1" t="s">
        <v>7468</v>
      </c>
      <c r="B1514" s="1" t="s">
        <v>3594</v>
      </c>
      <c r="C1514" s="1" t="s">
        <v>3589</v>
      </c>
      <c r="D1514" s="1" t="s">
        <v>10</v>
      </c>
      <c r="E1514" s="1" t="s">
        <v>3595</v>
      </c>
      <c r="F1514" s="2">
        <v>49398</v>
      </c>
      <c r="G1514" s="2">
        <v>1175</v>
      </c>
      <c r="H1514" s="2">
        <v>176</v>
      </c>
      <c r="I1514" s="2">
        <v>16832</v>
      </c>
      <c r="J1514" s="2">
        <v>18415</v>
      </c>
      <c r="K1514" s="2">
        <v>10148</v>
      </c>
      <c r="L1514" s="2">
        <v>112</v>
      </c>
      <c r="M1514" s="2">
        <v>35</v>
      </c>
      <c r="N1514" s="2">
        <v>18</v>
      </c>
      <c r="O1514" s="2">
        <v>390</v>
      </c>
      <c r="P1514" s="2">
        <v>235</v>
      </c>
      <c r="Q1514" s="2">
        <v>22</v>
      </c>
      <c r="R1514" s="2">
        <v>1201</v>
      </c>
      <c r="S1514" s="2">
        <v>6198600</v>
      </c>
      <c r="T1514" s="2">
        <v>274768400</v>
      </c>
      <c r="U1514" s="2">
        <v>638</v>
      </c>
      <c r="V1514" s="2">
        <v>990</v>
      </c>
      <c r="W1514" s="2">
        <v>60</v>
      </c>
      <c r="X1514" s="2">
        <v>3265</v>
      </c>
      <c r="Y1514" s="2">
        <v>590</v>
      </c>
      <c r="Z1514" s="2">
        <v>1950</v>
      </c>
      <c r="AA1514" s="9">
        <f t="shared" si="209"/>
        <v>49398</v>
      </c>
      <c r="AB1514" s="9">
        <f t="shared" si="210"/>
        <v>15481</v>
      </c>
      <c r="AC1514" s="9">
        <f t="shared" si="211"/>
        <v>2013</v>
      </c>
      <c r="AD1514" s="9">
        <f t="shared" si="212"/>
        <v>1201</v>
      </c>
      <c r="AE1514" s="44">
        <f t="shared" si="213"/>
        <v>3.9055749796287258E-4</v>
      </c>
      <c r="AF1514" s="9">
        <f t="shared" si="214"/>
        <v>2215</v>
      </c>
      <c r="AG1514" s="9">
        <f t="shared" si="207"/>
        <v>2540</v>
      </c>
      <c r="AH1514" s="44">
        <f t="shared" si="215"/>
        <v>5.208270576128023E-4</v>
      </c>
      <c r="AI1514">
        <f>AA1514/'Totals and Drop Down Lists'!W$6*Inputs!E$37</f>
        <v>44810.921832388834</v>
      </c>
      <c r="AJ1514">
        <f>AB1514/'Totals and Drop Down Lists'!X$6*Inputs!F$37</f>
        <v>50938.483976259835</v>
      </c>
      <c r="AK1514">
        <f>AC1514/'Totals and Drop Down Lists'!Y$6*Inputs!G$37</f>
        <v>13270.375963853825</v>
      </c>
      <c r="AL1514">
        <f>AD1514/'Totals and Drop Down Lists'!Z$6*Inputs!H$37</f>
        <v>9629.0190252626599</v>
      </c>
      <c r="AM1514">
        <f>AE1514/'Totals and Drop Down Lists'!AA$6*Inputs!I$37</f>
        <v>48620.249199001082</v>
      </c>
      <c r="AN1514">
        <f>AF1514/'Totals and Drop Down Lists'!AB$6*Inputs!J$37</f>
        <v>44204.075305863604</v>
      </c>
      <c r="AO1514">
        <f>AG1514/'Totals and Drop Down Lists'!AC$6*Inputs!K$37</f>
        <v>47303.883494892711</v>
      </c>
      <c r="AP1514">
        <f>AH1514/'Totals and Drop Down Lists'!AD$6*Inputs!L$37</f>
        <v>122566.1840986676</v>
      </c>
      <c r="AQ1514">
        <f>IF(OR($D1514="51",$D1514="52",$D1514="61"),(AA1514/'Totals and Drop Down Lists'!W$4)*Inputs!E$38,0)</f>
        <v>0</v>
      </c>
      <c r="AR1514">
        <f>IF(OR($D1514="51",$D1514="52",$D1514="61"),(AB1514/'Totals and Drop Down Lists'!X$4)*Inputs!F$38,0)</f>
        <v>0</v>
      </c>
      <c r="AS1514">
        <f>IF(OR($D1514="51",$D1514="52",$D1514="61"),(AC1514/'Totals and Drop Down Lists'!Y$4)*Inputs!G$38,0)</f>
        <v>0</v>
      </c>
      <c r="AT1514">
        <f>IF(OR($D1514="51",$D1514="52",$D1514="61"),(AD1514/'Totals and Drop Down Lists'!Z$4)*Inputs!H$38,0)</f>
        <v>0</v>
      </c>
      <c r="AU1514">
        <f>IF(OR($D1514="51",$D1514="52",$D1514="61"),(AE1514/'Totals and Drop Down Lists'!AA$4)*Inputs!I$38,0)</f>
        <v>0</v>
      </c>
      <c r="AV1514">
        <f>IF(OR($D1514="51",$D1514="52",$D1514="61"),(AF1514/'Totals and Drop Down Lists'!AB$4)*Inputs!J$38,0)</f>
        <v>0</v>
      </c>
      <c r="AW1514">
        <f>IF(OR($D1514="51",$D1514="52",$D1514="61"),(AG1514/'Totals and Drop Down Lists'!AC$4)*Inputs!K$38,0)</f>
        <v>0</v>
      </c>
      <c r="AX1514">
        <f>IF(OR($D1514="51",$D1514="52",$D1514="61"),(AH1514/'Totals and Drop Down Lists'!AD$4)*Inputs!L$38,0)</f>
        <v>0</v>
      </c>
      <c r="AY1514">
        <f>IF(OR($D1514="51",$D1514="52",$D1514="61"),0,(AA1514/'Totals and Drop Down Lists'!W$5)*Inputs!E$39)</f>
        <v>0</v>
      </c>
      <c r="AZ1514">
        <f>IF(OR($D1514="51",$D1514="52",$D1514="61"),0,(AB1514/'Totals and Drop Down Lists'!X$5)*Inputs!F$39)</f>
        <v>0</v>
      </c>
      <c r="BA1514">
        <f>IF(OR($D1514="51",$D1514="52",$D1514="61"),0,(AC1514/'Totals and Drop Down Lists'!Y$5)*Inputs!G$39)</f>
        <v>0</v>
      </c>
      <c r="BB1514">
        <f>IF(OR($D1514="51",$D1514="52",$D1514="61"),0,(AD1514/'Totals and Drop Down Lists'!Z$5)*Inputs!H$39)</f>
        <v>0</v>
      </c>
      <c r="BC1514">
        <f>IF(OR($D1514="51",$D1514="52",$D1514="61"),0,(AE1514/'Totals and Drop Down Lists'!AA$5)*Inputs!I$39)</f>
        <v>0</v>
      </c>
      <c r="BD1514">
        <f>IF(OR($D1514="51",$D1514="52",$D1514="61"),0,(AF1514/'Totals and Drop Down Lists'!AB$5)*Inputs!J$39)</f>
        <v>0</v>
      </c>
      <c r="BE1514">
        <f>IF(OR($D1514="51",$D1514="52",$D1514="61"),0,(AG1514/'Totals and Drop Down Lists'!AC$5)*Inputs!K$39)</f>
        <v>0</v>
      </c>
      <c r="BF1514">
        <f>IF(OR($D1514="51",$D1514="52",$D1514="61"),0,(AH1514/'Totals and Drop Down Lists'!AD$5)*Inputs!L$39)</f>
        <v>0</v>
      </c>
      <c r="BG1514" s="10">
        <f t="shared" si="208"/>
        <v>381343.19289619016</v>
      </c>
    </row>
    <row r="1515" spans="1:59" ht="28.8">
      <c r="A1515" s="1" t="s">
        <v>7468</v>
      </c>
      <c r="B1515" s="1" t="s">
        <v>3594</v>
      </c>
      <c r="C1515" s="1" t="s">
        <v>3596</v>
      </c>
      <c r="D1515" s="1" t="s">
        <v>25</v>
      </c>
      <c r="E1515" s="1" t="s">
        <v>3597</v>
      </c>
      <c r="F1515" s="2">
        <v>10083</v>
      </c>
      <c r="G1515" s="2">
        <v>49</v>
      </c>
      <c r="H1515" s="2">
        <v>0</v>
      </c>
      <c r="I1515" s="2">
        <v>1948</v>
      </c>
      <c r="J1515" s="2">
        <v>3935</v>
      </c>
      <c r="K1515" s="2">
        <v>1015</v>
      </c>
      <c r="L1515" s="2">
        <v>5</v>
      </c>
      <c r="M1515" s="2">
        <v>0</v>
      </c>
      <c r="N1515" s="2">
        <v>0</v>
      </c>
      <c r="O1515" s="2">
        <v>71</v>
      </c>
      <c r="P1515" s="2">
        <v>0</v>
      </c>
      <c r="Q1515" s="2">
        <v>0</v>
      </c>
      <c r="R1515" s="2">
        <v>258</v>
      </c>
      <c r="S1515" s="2">
        <v>379600</v>
      </c>
      <c r="T1515" s="2">
        <v>26161900</v>
      </c>
      <c r="U1515" s="2">
        <v>62</v>
      </c>
      <c r="V1515" s="2">
        <v>178</v>
      </c>
      <c r="W1515" s="2">
        <v>44</v>
      </c>
      <c r="X1515" s="2">
        <v>343</v>
      </c>
      <c r="Y1515" s="2">
        <v>80</v>
      </c>
      <c r="Z1515" s="2">
        <v>99</v>
      </c>
      <c r="AA1515" s="9">
        <f t="shared" si="209"/>
        <v>10083</v>
      </c>
      <c r="AB1515" s="9">
        <f t="shared" si="210"/>
        <v>1899</v>
      </c>
      <c r="AC1515" s="9">
        <f t="shared" si="211"/>
        <v>334</v>
      </c>
      <c r="AD1515" s="9">
        <f t="shared" si="212"/>
        <v>258</v>
      </c>
      <c r="AE1515" s="44">
        <f t="shared" si="213"/>
        <v>1.8284501891986168E-5</v>
      </c>
      <c r="AF1515" s="9">
        <f t="shared" si="214"/>
        <v>121</v>
      </c>
      <c r="AG1515" s="9">
        <f t="shared" si="207"/>
        <v>179</v>
      </c>
      <c r="AH1515" s="44">
        <f t="shared" si="215"/>
        <v>1.7180089534539876E-5</v>
      </c>
      <c r="AI1515">
        <f>AA1515/'Totals and Drop Down Lists'!W$6*Inputs!E$37</f>
        <v>9146.6967252920476</v>
      </c>
      <c r="AJ1515">
        <f>AB1515/'Totals and Drop Down Lists'!X$6*Inputs!F$37</f>
        <v>6248.4452600553868</v>
      </c>
      <c r="AK1515">
        <f>AC1515/'Totals and Drop Down Lists'!Y$6*Inputs!G$37</f>
        <v>2201.8408206294971</v>
      </c>
      <c r="AL1515">
        <f>AD1515/'Totals and Drop Down Lists'!Z$6*Inputs!H$37</f>
        <v>2068.5153276584233</v>
      </c>
      <c r="AM1515">
        <f>AE1515/'Totals and Drop Down Lists'!AA$6*Inputs!I$37</f>
        <v>2276.225762160338</v>
      </c>
      <c r="AN1515">
        <f>AF1515/'Totals and Drop Down Lists'!AB$6*Inputs!J$37</f>
        <v>2414.759869981714</v>
      </c>
      <c r="AO1515">
        <f>AG1515/'Totals and Drop Down Lists'!AC$6*Inputs!K$37</f>
        <v>3333.6201360573996</v>
      </c>
      <c r="AP1515">
        <f>AH1515/'Totals and Drop Down Lists'!AD$6*Inputs!L$37</f>
        <v>4042.9889076297618</v>
      </c>
      <c r="AQ1515">
        <f>IF(OR($D1515="51",$D1515="52",$D1515="61"),(AA1515/'Totals and Drop Down Lists'!W$4)*Inputs!E$38,0)</f>
        <v>0</v>
      </c>
      <c r="AR1515">
        <f>IF(OR($D1515="51",$D1515="52",$D1515="61"),(AB1515/'Totals and Drop Down Lists'!X$4)*Inputs!F$38,0)</f>
        <v>0</v>
      </c>
      <c r="AS1515">
        <f>IF(OR($D1515="51",$D1515="52",$D1515="61"),(AC1515/'Totals and Drop Down Lists'!Y$4)*Inputs!G$38,0)</f>
        <v>0</v>
      </c>
      <c r="AT1515">
        <f>IF(OR($D1515="51",$D1515="52",$D1515="61"),(AD1515/'Totals and Drop Down Lists'!Z$4)*Inputs!H$38,0)</f>
        <v>0</v>
      </c>
      <c r="AU1515">
        <f>IF(OR($D1515="51",$D1515="52",$D1515="61"),(AE1515/'Totals and Drop Down Lists'!AA$4)*Inputs!I$38,0)</f>
        <v>0</v>
      </c>
      <c r="AV1515">
        <f>IF(OR($D1515="51",$D1515="52",$D1515="61"),(AF1515/'Totals and Drop Down Lists'!AB$4)*Inputs!J$38,0)</f>
        <v>0</v>
      </c>
      <c r="AW1515">
        <f>IF(OR($D1515="51",$D1515="52",$D1515="61"),(AG1515/'Totals and Drop Down Lists'!AC$4)*Inputs!K$38,0)</f>
        <v>0</v>
      </c>
      <c r="AX1515">
        <f>IF(OR($D1515="51",$D1515="52",$D1515="61"),(AH1515/'Totals and Drop Down Lists'!AD$4)*Inputs!L$38,0)</f>
        <v>0</v>
      </c>
      <c r="AY1515">
        <f>IF(OR($D1515="51",$D1515="52",$D1515="61"),0,(AA1515/'Totals and Drop Down Lists'!W$5)*Inputs!E$39)</f>
        <v>0</v>
      </c>
      <c r="AZ1515">
        <f>IF(OR($D1515="51",$D1515="52",$D1515="61"),0,(AB1515/'Totals and Drop Down Lists'!X$5)*Inputs!F$39)</f>
        <v>0</v>
      </c>
      <c r="BA1515">
        <f>IF(OR($D1515="51",$D1515="52",$D1515="61"),0,(AC1515/'Totals and Drop Down Lists'!Y$5)*Inputs!G$39)</f>
        <v>0</v>
      </c>
      <c r="BB1515">
        <f>IF(OR($D1515="51",$D1515="52",$D1515="61"),0,(AD1515/'Totals and Drop Down Lists'!Z$5)*Inputs!H$39)</f>
        <v>0</v>
      </c>
      <c r="BC1515">
        <f>IF(OR($D1515="51",$D1515="52",$D1515="61"),0,(AE1515/'Totals and Drop Down Lists'!AA$5)*Inputs!I$39)</f>
        <v>0</v>
      </c>
      <c r="BD1515">
        <f>IF(OR($D1515="51",$D1515="52",$D1515="61"),0,(AF1515/'Totals and Drop Down Lists'!AB$5)*Inputs!J$39)</f>
        <v>0</v>
      </c>
      <c r="BE1515">
        <f>IF(OR($D1515="51",$D1515="52",$D1515="61"),0,(AG1515/'Totals and Drop Down Lists'!AC$5)*Inputs!K$39)</f>
        <v>0</v>
      </c>
      <c r="BF1515">
        <f>IF(OR($D1515="51",$D1515="52",$D1515="61"),0,(AH1515/'Totals and Drop Down Lists'!AD$5)*Inputs!L$39)</f>
        <v>0</v>
      </c>
      <c r="BG1515" s="10">
        <f t="shared" si="208"/>
        <v>31733.092809464571</v>
      </c>
    </row>
    <row r="1516" spans="1:59" ht="28.8">
      <c r="A1516" s="1" t="s">
        <v>7468</v>
      </c>
      <c r="B1516" s="1" t="s">
        <v>3594</v>
      </c>
      <c r="C1516" s="1" t="s">
        <v>3598</v>
      </c>
      <c r="D1516" s="1" t="s">
        <v>25</v>
      </c>
      <c r="E1516" s="1" t="s">
        <v>3599</v>
      </c>
      <c r="F1516" s="2">
        <v>7674</v>
      </c>
      <c r="G1516" s="2">
        <v>93</v>
      </c>
      <c r="H1516" s="2">
        <v>0</v>
      </c>
      <c r="I1516" s="2">
        <v>3139</v>
      </c>
      <c r="J1516" s="2">
        <v>2488</v>
      </c>
      <c r="K1516" s="2">
        <v>1090</v>
      </c>
      <c r="L1516" s="2">
        <v>24</v>
      </c>
      <c r="M1516" s="2">
        <v>0</v>
      </c>
      <c r="N1516" s="2">
        <v>0</v>
      </c>
      <c r="O1516" s="2">
        <v>39</v>
      </c>
      <c r="P1516" s="2">
        <v>32</v>
      </c>
      <c r="Q1516" s="2">
        <v>0</v>
      </c>
      <c r="R1516" s="2">
        <v>152</v>
      </c>
      <c r="S1516" s="2">
        <v>376200</v>
      </c>
      <c r="T1516" s="2">
        <v>19710700</v>
      </c>
      <c r="U1516" s="2">
        <v>44</v>
      </c>
      <c r="V1516" s="2">
        <v>163</v>
      </c>
      <c r="W1516" s="2">
        <v>15</v>
      </c>
      <c r="X1516" s="2">
        <v>428</v>
      </c>
      <c r="Y1516" s="2">
        <v>110</v>
      </c>
      <c r="Z1516" s="2">
        <v>204</v>
      </c>
      <c r="AA1516" s="9">
        <f t="shared" si="209"/>
        <v>7674</v>
      </c>
      <c r="AB1516" s="9">
        <f t="shared" si="210"/>
        <v>3046</v>
      </c>
      <c r="AC1516" s="9">
        <f t="shared" si="211"/>
        <v>247</v>
      </c>
      <c r="AD1516" s="9">
        <f t="shared" si="212"/>
        <v>152</v>
      </c>
      <c r="AE1516" s="44">
        <f t="shared" si="213"/>
        <v>3.3350197166102148E-5</v>
      </c>
      <c r="AF1516" s="9">
        <f t="shared" si="214"/>
        <v>250</v>
      </c>
      <c r="AG1516" s="9">
        <f t="shared" si="207"/>
        <v>314</v>
      </c>
      <c r="AH1516" s="44">
        <f t="shared" si="215"/>
        <v>5.1186667559450658E-5</v>
      </c>
      <c r="AI1516">
        <f>AA1516/'Totals and Drop Down Lists'!W$6*Inputs!E$37</f>
        <v>6961.3954844680338</v>
      </c>
      <c r="AJ1516">
        <f>AB1516/'Totals and Drop Down Lists'!X$6*Inputs!F$37</f>
        <v>10022.519358677569</v>
      </c>
      <c r="AK1516">
        <f>AC1516/'Totals and Drop Down Lists'!Y$6*Inputs!G$37</f>
        <v>1628.3074332200172</v>
      </c>
      <c r="AL1516">
        <f>AD1516/'Totals and Drop Down Lists'!Z$6*Inputs!H$37</f>
        <v>1218.6601930390711</v>
      </c>
      <c r="AM1516">
        <f>AE1516/'Totals and Drop Down Lists'!AA$6*Inputs!I$37</f>
        <v>4151.7443795326899</v>
      </c>
      <c r="AN1516">
        <f>AF1516/'Totals and Drop Down Lists'!AB$6*Inputs!J$37</f>
        <v>4989.1732850861854</v>
      </c>
      <c r="AO1516">
        <f>AG1516/'Totals and Drop Down Lists'!AC$6*Inputs!K$37</f>
        <v>5847.802920234768</v>
      </c>
      <c r="AP1516">
        <f>AH1516/'Totals and Drop Down Lists'!AD$6*Inputs!L$37</f>
        <v>12045.753821325106</v>
      </c>
      <c r="AQ1516">
        <f>IF(OR($D1516="51",$D1516="52",$D1516="61"),(AA1516/'Totals and Drop Down Lists'!W$4)*Inputs!E$38,0)</f>
        <v>0</v>
      </c>
      <c r="AR1516">
        <f>IF(OR($D1516="51",$D1516="52",$D1516="61"),(AB1516/'Totals and Drop Down Lists'!X$4)*Inputs!F$38,0)</f>
        <v>0</v>
      </c>
      <c r="AS1516">
        <f>IF(OR($D1516="51",$D1516="52",$D1516="61"),(AC1516/'Totals and Drop Down Lists'!Y$4)*Inputs!G$38,0)</f>
        <v>0</v>
      </c>
      <c r="AT1516">
        <f>IF(OR($D1516="51",$D1516="52",$D1516="61"),(AD1516/'Totals and Drop Down Lists'!Z$4)*Inputs!H$38,0)</f>
        <v>0</v>
      </c>
      <c r="AU1516">
        <f>IF(OR($D1516="51",$D1516="52",$D1516="61"),(AE1516/'Totals and Drop Down Lists'!AA$4)*Inputs!I$38,0)</f>
        <v>0</v>
      </c>
      <c r="AV1516">
        <f>IF(OR($D1516="51",$D1516="52",$D1516="61"),(AF1516/'Totals and Drop Down Lists'!AB$4)*Inputs!J$38,0)</f>
        <v>0</v>
      </c>
      <c r="AW1516">
        <f>IF(OR($D1516="51",$D1516="52",$D1516="61"),(AG1516/'Totals and Drop Down Lists'!AC$4)*Inputs!K$38,0)</f>
        <v>0</v>
      </c>
      <c r="AX1516">
        <f>IF(OR($D1516="51",$D1516="52",$D1516="61"),(AH1516/'Totals and Drop Down Lists'!AD$4)*Inputs!L$38,0)</f>
        <v>0</v>
      </c>
      <c r="AY1516">
        <f>IF(OR($D1516="51",$D1516="52",$D1516="61"),0,(AA1516/'Totals and Drop Down Lists'!W$5)*Inputs!E$39)</f>
        <v>0</v>
      </c>
      <c r="AZ1516">
        <f>IF(OR($D1516="51",$D1516="52",$D1516="61"),0,(AB1516/'Totals and Drop Down Lists'!X$5)*Inputs!F$39)</f>
        <v>0</v>
      </c>
      <c r="BA1516">
        <f>IF(OR($D1516="51",$D1516="52",$D1516="61"),0,(AC1516/'Totals and Drop Down Lists'!Y$5)*Inputs!G$39)</f>
        <v>0</v>
      </c>
      <c r="BB1516">
        <f>IF(OR($D1516="51",$D1516="52",$D1516="61"),0,(AD1516/'Totals and Drop Down Lists'!Z$5)*Inputs!H$39)</f>
        <v>0</v>
      </c>
      <c r="BC1516">
        <f>IF(OR($D1516="51",$D1516="52",$D1516="61"),0,(AE1516/'Totals and Drop Down Lists'!AA$5)*Inputs!I$39)</f>
        <v>0</v>
      </c>
      <c r="BD1516">
        <f>IF(OR($D1516="51",$D1516="52",$D1516="61"),0,(AF1516/'Totals and Drop Down Lists'!AB$5)*Inputs!J$39)</f>
        <v>0</v>
      </c>
      <c r="BE1516">
        <f>IF(OR($D1516="51",$D1516="52",$D1516="61"),0,(AG1516/'Totals and Drop Down Lists'!AC$5)*Inputs!K$39)</f>
        <v>0</v>
      </c>
      <c r="BF1516">
        <f>IF(OR($D1516="51",$D1516="52",$D1516="61"),0,(AH1516/'Totals and Drop Down Lists'!AD$5)*Inputs!L$39)</f>
        <v>0</v>
      </c>
      <c r="BG1516" s="10">
        <f t="shared" si="208"/>
        <v>46865.356875583442</v>
      </c>
    </row>
    <row r="1517" spans="1:59" ht="28.8">
      <c r="A1517" s="1" t="s">
        <v>7468</v>
      </c>
      <c r="B1517" s="1" t="s">
        <v>3594</v>
      </c>
      <c r="C1517" s="1" t="s">
        <v>3600</v>
      </c>
      <c r="D1517" s="1" t="s">
        <v>25</v>
      </c>
      <c r="E1517" s="1" t="s">
        <v>3601</v>
      </c>
      <c r="F1517" s="2">
        <v>20699</v>
      </c>
      <c r="G1517" s="2">
        <v>165</v>
      </c>
      <c r="H1517" s="2">
        <v>7</v>
      </c>
      <c r="I1517" s="2">
        <v>5681</v>
      </c>
      <c r="J1517" s="2">
        <v>7704</v>
      </c>
      <c r="K1517" s="2">
        <v>2324</v>
      </c>
      <c r="L1517" s="2">
        <v>117</v>
      </c>
      <c r="M1517" s="2">
        <v>4</v>
      </c>
      <c r="N1517" s="2">
        <v>19</v>
      </c>
      <c r="O1517" s="2">
        <v>75</v>
      </c>
      <c r="P1517" s="2">
        <v>0</v>
      </c>
      <c r="Q1517" s="2">
        <v>22</v>
      </c>
      <c r="R1517" s="2">
        <v>432</v>
      </c>
      <c r="S1517" s="2">
        <v>978000</v>
      </c>
      <c r="T1517" s="2">
        <v>62948500</v>
      </c>
      <c r="U1517" s="2">
        <v>164</v>
      </c>
      <c r="V1517" s="2">
        <v>248</v>
      </c>
      <c r="W1517" s="2">
        <v>25</v>
      </c>
      <c r="X1517" s="2">
        <v>629</v>
      </c>
      <c r="Y1517" s="2">
        <v>76</v>
      </c>
      <c r="Z1517" s="2">
        <v>308</v>
      </c>
      <c r="AA1517" s="9">
        <f t="shared" si="209"/>
        <v>20699</v>
      </c>
      <c r="AB1517" s="9">
        <f t="shared" si="210"/>
        <v>5509</v>
      </c>
      <c r="AC1517" s="9">
        <f t="shared" si="211"/>
        <v>669</v>
      </c>
      <c r="AD1517" s="9">
        <f t="shared" si="212"/>
        <v>432</v>
      </c>
      <c r="AE1517" s="44">
        <f t="shared" si="213"/>
        <v>4.8961166830850161E-5</v>
      </c>
      <c r="AF1517" s="9">
        <f t="shared" si="214"/>
        <v>356</v>
      </c>
      <c r="AG1517" s="9">
        <f t="shared" si="207"/>
        <v>384</v>
      </c>
      <c r="AH1517" s="44">
        <f t="shared" si="215"/>
        <v>4.3102470200990978E-5</v>
      </c>
      <c r="AI1517">
        <f>AA1517/'Totals and Drop Down Lists'!W$6*Inputs!E$37</f>
        <v>18776.899287594977</v>
      </c>
      <c r="AJ1517">
        <f>AB1517/'Totals and Drop Down Lists'!X$6*Inputs!F$37</f>
        <v>18126.742989807859</v>
      </c>
      <c r="AK1517">
        <f>AC1517/'Totals and Drop Down Lists'!Y$6*Inputs!G$37</f>
        <v>4410.2739790453097</v>
      </c>
      <c r="AL1517">
        <f>AD1517/'Totals and Drop Down Lists'!Z$6*Inputs!H$37</f>
        <v>3463.5605486373602</v>
      </c>
      <c r="AM1517">
        <f>AE1517/'Totals and Drop Down Lists'!AA$6*Inputs!I$37</f>
        <v>6095.1438515618966</v>
      </c>
      <c r="AN1517">
        <f>AF1517/'Totals and Drop Down Lists'!AB$6*Inputs!J$37</f>
        <v>7104.5827579627285</v>
      </c>
      <c r="AO1517">
        <f>AG1517/'Totals and Drop Down Lists'!AC$6*Inputs!K$37</f>
        <v>7151.4532527711817</v>
      </c>
      <c r="AP1517">
        <f>AH1517/'Totals and Drop Down Lists'!AD$6*Inputs!L$37</f>
        <v>10143.300392218594</v>
      </c>
      <c r="AQ1517">
        <f>IF(OR($D1517="51",$D1517="52",$D1517="61"),(AA1517/'Totals and Drop Down Lists'!W$4)*Inputs!E$38,0)</f>
        <v>0</v>
      </c>
      <c r="AR1517">
        <f>IF(OR($D1517="51",$D1517="52",$D1517="61"),(AB1517/'Totals and Drop Down Lists'!X$4)*Inputs!F$38,0)</f>
        <v>0</v>
      </c>
      <c r="AS1517">
        <f>IF(OR($D1517="51",$D1517="52",$D1517="61"),(AC1517/'Totals and Drop Down Lists'!Y$4)*Inputs!G$38,0)</f>
        <v>0</v>
      </c>
      <c r="AT1517">
        <f>IF(OR($D1517="51",$D1517="52",$D1517="61"),(AD1517/'Totals and Drop Down Lists'!Z$4)*Inputs!H$38,0)</f>
        <v>0</v>
      </c>
      <c r="AU1517">
        <f>IF(OR($D1517="51",$D1517="52",$D1517="61"),(AE1517/'Totals and Drop Down Lists'!AA$4)*Inputs!I$38,0)</f>
        <v>0</v>
      </c>
      <c r="AV1517">
        <f>IF(OR($D1517="51",$D1517="52",$D1517="61"),(AF1517/'Totals and Drop Down Lists'!AB$4)*Inputs!J$38,0)</f>
        <v>0</v>
      </c>
      <c r="AW1517">
        <f>IF(OR($D1517="51",$D1517="52",$D1517="61"),(AG1517/'Totals and Drop Down Lists'!AC$4)*Inputs!K$38,0)</f>
        <v>0</v>
      </c>
      <c r="AX1517">
        <f>IF(OR($D1517="51",$D1517="52",$D1517="61"),(AH1517/'Totals and Drop Down Lists'!AD$4)*Inputs!L$38,0)</f>
        <v>0</v>
      </c>
      <c r="AY1517">
        <f>IF(OR($D1517="51",$D1517="52",$D1517="61"),0,(AA1517/'Totals and Drop Down Lists'!W$5)*Inputs!E$39)</f>
        <v>0</v>
      </c>
      <c r="AZ1517">
        <f>IF(OR($D1517="51",$D1517="52",$D1517="61"),0,(AB1517/'Totals and Drop Down Lists'!X$5)*Inputs!F$39)</f>
        <v>0</v>
      </c>
      <c r="BA1517">
        <f>IF(OR($D1517="51",$D1517="52",$D1517="61"),0,(AC1517/'Totals and Drop Down Lists'!Y$5)*Inputs!G$39)</f>
        <v>0</v>
      </c>
      <c r="BB1517">
        <f>IF(OR($D1517="51",$D1517="52",$D1517="61"),0,(AD1517/'Totals and Drop Down Lists'!Z$5)*Inputs!H$39)</f>
        <v>0</v>
      </c>
      <c r="BC1517">
        <f>IF(OR($D1517="51",$D1517="52",$D1517="61"),0,(AE1517/'Totals and Drop Down Lists'!AA$5)*Inputs!I$39)</f>
        <v>0</v>
      </c>
      <c r="BD1517">
        <f>IF(OR($D1517="51",$D1517="52",$D1517="61"),0,(AF1517/'Totals and Drop Down Lists'!AB$5)*Inputs!J$39)</f>
        <v>0</v>
      </c>
      <c r="BE1517">
        <f>IF(OR($D1517="51",$D1517="52",$D1517="61"),0,(AG1517/'Totals and Drop Down Lists'!AC$5)*Inputs!K$39)</f>
        <v>0</v>
      </c>
      <c r="BF1517">
        <f>IF(OR($D1517="51",$D1517="52",$D1517="61"),0,(AH1517/'Totals and Drop Down Lists'!AD$5)*Inputs!L$39)</f>
        <v>0</v>
      </c>
      <c r="BG1517" s="10">
        <f t="shared" si="208"/>
        <v>75271.957059599896</v>
      </c>
    </row>
    <row r="1518" spans="1:59" ht="28.8">
      <c r="A1518" s="1" t="s">
        <v>7468</v>
      </c>
      <c r="B1518" s="1" t="s">
        <v>3594</v>
      </c>
      <c r="C1518" s="1" t="s">
        <v>3602</v>
      </c>
      <c r="D1518" s="1" t="s">
        <v>25</v>
      </c>
      <c r="E1518" s="1" t="s">
        <v>3603</v>
      </c>
      <c r="F1518" s="2">
        <v>16217</v>
      </c>
      <c r="G1518" s="2">
        <v>82</v>
      </c>
      <c r="H1518" s="2">
        <v>0</v>
      </c>
      <c r="I1518" s="2">
        <v>3189</v>
      </c>
      <c r="J1518" s="2">
        <v>6090</v>
      </c>
      <c r="K1518" s="2">
        <v>2031</v>
      </c>
      <c r="L1518" s="2">
        <v>21</v>
      </c>
      <c r="M1518" s="2">
        <v>20</v>
      </c>
      <c r="N1518" s="2">
        <v>11</v>
      </c>
      <c r="O1518" s="2">
        <v>34</v>
      </c>
      <c r="P1518" s="2">
        <v>2</v>
      </c>
      <c r="Q1518" s="2">
        <v>13</v>
      </c>
      <c r="R1518" s="2">
        <v>458</v>
      </c>
      <c r="S1518" s="2">
        <v>786700</v>
      </c>
      <c r="T1518" s="2">
        <v>54594900</v>
      </c>
      <c r="U1518" s="2">
        <v>96</v>
      </c>
      <c r="V1518" s="2">
        <v>249</v>
      </c>
      <c r="W1518" s="2">
        <v>28</v>
      </c>
      <c r="X1518" s="2">
        <v>518</v>
      </c>
      <c r="Y1518" s="2">
        <v>163</v>
      </c>
      <c r="Z1518" s="2">
        <v>192</v>
      </c>
      <c r="AA1518" s="9">
        <f t="shared" si="209"/>
        <v>16217</v>
      </c>
      <c r="AB1518" s="9">
        <f t="shared" si="210"/>
        <v>3107</v>
      </c>
      <c r="AC1518" s="9">
        <f t="shared" si="211"/>
        <v>559</v>
      </c>
      <c r="AD1518" s="9">
        <f t="shared" si="212"/>
        <v>458</v>
      </c>
      <c r="AE1518" s="44">
        <f t="shared" si="213"/>
        <v>4.730405164285499E-5</v>
      </c>
      <c r="AF1518" s="9">
        <f t="shared" si="214"/>
        <v>241</v>
      </c>
      <c r="AG1518" s="9">
        <f t="shared" si="207"/>
        <v>355</v>
      </c>
      <c r="AH1518" s="44">
        <f t="shared" si="215"/>
        <v>4.4052653193934357E-5</v>
      </c>
      <c r="AI1518">
        <f>AA1518/'Totals and Drop Down Lists'!W$6*Inputs!E$37</f>
        <v>14711.095982749297</v>
      </c>
      <c r="AJ1518">
        <f>AB1518/'Totals and Drop Down Lists'!X$6*Inputs!F$37</f>
        <v>10223.232976825742</v>
      </c>
      <c r="AK1518">
        <f>AC1518/'Totals and Drop Down Lists'!Y$6*Inputs!G$37</f>
        <v>3685.1168225505653</v>
      </c>
      <c r="AL1518">
        <f>AD1518/'Totals and Drop Down Lists'!Z$6*Inputs!H$37</f>
        <v>3672.015581657201</v>
      </c>
      <c r="AM1518">
        <f>AE1518/'Totals and Drop Down Lists'!AA$6*Inputs!I$37</f>
        <v>5888.8506583393364</v>
      </c>
      <c r="AN1518">
        <f>AF1518/'Totals and Drop Down Lists'!AB$6*Inputs!J$37</f>
        <v>4809.5630468230829</v>
      </c>
      <c r="AO1518">
        <f>AG1518/'Totals and Drop Down Lists'!AC$6*Inputs!K$37</f>
        <v>6611.3695435775253</v>
      </c>
      <c r="AP1518">
        <f>AH1518/'Totals and Drop Down Lists'!AD$6*Inputs!L$37</f>
        <v>10366.906869528575</v>
      </c>
      <c r="AQ1518">
        <f>IF(OR($D1518="51",$D1518="52",$D1518="61"),(AA1518/'Totals and Drop Down Lists'!W$4)*Inputs!E$38,0)</f>
        <v>0</v>
      </c>
      <c r="AR1518">
        <f>IF(OR($D1518="51",$D1518="52",$D1518="61"),(AB1518/'Totals and Drop Down Lists'!X$4)*Inputs!F$38,0)</f>
        <v>0</v>
      </c>
      <c r="AS1518">
        <f>IF(OR($D1518="51",$D1518="52",$D1518="61"),(AC1518/'Totals and Drop Down Lists'!Y$4)*Inputs!G$38,0)</f>
        <v>0</v>
      </c>
      <c r="AT1518">
        <f>IF(OR($D1518="51",$D1518="52",$D1518="61"),(AD1518/'Totals and Drop Down Lists'!Z$4)*Inputs!H$38,0)</f>
        <v>0</v>
      </c>
      <c r="AU1518">
        <f>IF(OR($D1518="51",$D1518="52",$D1518="61"),(AE1518/'Totals and Drop Down Lists'!AA$4)*Inputs!I$38,0)</f>
        <v>0</v>
      </c>
      <c r="AV1518">
        <f>IF(OR($D1518="51",$D1518="52",$D1518="61"),(AF1518/'Totals and Drop Down Lists'!AB$4)*Inputs!J$38,0)</f>
        <v>0</v>
      </c>
      <c r="AW1518">
        <f>IF(OR($D1518="51",$D1518="52",$D1518="61"),(AG1518/'Totals and Drop Down Lists'!AC$4)*Inputs!K$38,0)</f>
        <v>0</v>
      </c>
      <c r="AX1518">
        <f>IF(OR($D1518="51",$D1518="52",$D1518="61"),(AH1518/'Totals and Drop Down Lists'!AD$4)*Inputs!L$38,0)</f>
        <v>0</v>
      </c>
      <c r="AY1518">
        <f>IF(OR($D1518="51",$D1518="52",$D1518="61"),0,(AA1518/'Totals and Drop Down Lists'!W$5)*Inputs!E$39)</f>
        <v>0</v>
      </c>
      <c r="AZ1518">
        <f>IF(OR($D1518="51",$D1518="52",$D1518="61"),0,(AB1518/'Totals and Drop Down Lists'!X$5)*Inputs!F$39)</f>
        <v>0</v>
      </c>
      <c r="BA1518">
        <f>IF(OR($D1518="51",$D1518="52",$D1518="61"),0,(AC1518/'Totals and Drop Down Lists'!Y$5)*Inputs!G$39)</f>
        <v>0</v>
      </c>
      <c r="BB1518">
        <f>IF(OR($D1518="51",$D1518="52",$D1518="61"),0,(AD1518/'Totals and Drop Down Lists'!Z$5)*Inputs!H$39)</f>
        <v>0</v>
      </c>
      <c r="BC1518">
        <f>IF(OR($D1518="51",$D1518="52",$D1518="61"),0,(AE1518/'Totals and Drop Down Lists'!AA$5)*Inputs!I$39)</f>
        <v>0</v>
      </c>
      <c r="BD1518">
        <f>IF(OR($D1518="51",$D1518="52",$D1518="61"),0,(AF1518/'Totals and Drop Down Lists'!AB$5)*Inputs!J$39)</f>
        <v>0</v>
      </c>
      <c r="BE1518">
        <f>IF(OR($D1518="51",$D1518="52",$D1518="61"),0,(AG1518/'Totals and Drop Down Lists'!AC$5)*Inputs!K$39)</f>
        <v>0</v>
      </c>
      <c r="BF1518">
        <f>IF(OR($D1518="51",$D1518="52",$D1518="61"),0,(AH1518/'Totals and Drop Down Lists'!AD$5)*Inputs!L$39)</f>
        <v>0</v>
      </c>
      <c r="BG1518" s="10">
        <f t="shared" si="208"/>
        <v>59968.151482051318</v>
      </c>
    </row>
    <row r="1519" spans="1:59" ht="28.8">
      <c r="A1519" s="1" t="s">
        <v>7468</v>
      </c>
      <c r="B1519" s="1" t="s">
        <v>3594</v>
      </c>
      <c r="C1519" s="1" t="s">
        <v>3604</v>
      </c>
      <c r="D1519" s="1" t="s">
        <v>25</v>
      </c>
      <c r="E1519" s="1" t="s">
        <v>3605</v>
      </c>
      <c r="F1519" s="2">
        <v>46926</v>
      </c>
      <c r="G1519" s="2">
        <v>3576</v>
      </c>
      <c r="H1519" s="2">
        <v>884</v>
      </c>
      <c r="I1519" s="2">
        <v>13150</v>
      </c>
      <c r="J1519" s="2">
        <v>16877</v>
      </c>
      <c r="K1519" s="2">
        <v>7645</v>
      </c>
      <c r="L1519" s="2">
        <v>122</v>
      </c>
      <c r="M1519" s="2">
        <v>7</v>
      </c>
      <c r="N1519" s="2">
        <v>14</v>
      </c>
      <c r="O1519" s="2">
        <v>105</v>
      </c>
      <c r="P1519" s="2">
        <v>104</v>
      </c>
      <c r="Q1519" s="2">
        <v>0</v>
      </c>
      <c r="R1519" s="2">
        <v>554</v>
      </c>
      <c r="S1519" s="2">
        <v>4643300</v>
      </c>
      <c r="T1519" s="2">
        <v>207683700</v>
      </c>
      <c r="U1519" s="2">
        <v>560</v>
      </c>
      <c r="V1519" s="2">
        <v>599</v>
      </c>
      <c r="W1519" s="2">
        <v>105</v>
      </c>
      <c r="X1519" s="2">
        <v>2504</v>
      </c>
      <c r="Y1519" s="2">
        <v>209</v>
      </c>
      <c r="Z1519" s="2">
        <v>1539</v>
      </c>
      <c r="AA1519" s="9">
        <f t="shared" si="209"/>
        <v>46926</v>
      </c>
      <c r="AB1519" s="9">
        <f t="shared" si="210"/>
        <v>8690</v>
      </c>
      <c r="AC1519" s="9">
        <f t="shared" si="211"/>
        <v>906</v>
      </c>
      <c r="AD1519" s="9">
        <f t="shared" si="212"/>
        <v>554</v>
      </c>
      <c r="AE1519" s="44">
        <f t="shared" si="213"/>
        <v>2.4185524771938057E-4</v>
      </c>
      <c r="AF1519" s="9">
        <f t="shared" si="214"/>
        <v>1800</v>
      </c>
      <c r="AG1519" s="9">
        <f t="shared" si="207"/>
        <v>1748</v>
      </c>
      <c r="AH1519" s="44">
        <f t="shared" si="215"/>
        <v>2.9462849949395185E-4</v>
      </c>
      <c r="AI1519">
        <f>AA1519/'Totals and Drop Down Lists'!W$6*Inputs!E$37</f>
        <v>42568.470745914383</v>
      </c>
      <c r="AJ1519">
        <f>AB1519/'Totals and Drop Down Lists'!X$6*Inputs!F$37</f>
        <v>28593.464618157614</v>
      </c>
      <c r="AK1519">
        <f>AC1519/'Totals and Drop Down Lists'!Y$6*Inputs!G$37</f>
        <v>5972.6580344021686</v>
      </c>
      <c r="AL1519">
        <f>AD1519/'Totals and Drop Down Lists'!Z$6*Inputs!H$37</f>
        <v>4441.6957035766145</v>
      </c>
      <c r="AM1519">
        <f>AE1519/'Totals and Drop Down Lists'!AA$6*Inputs!I$37</f>
        <v>30108.402669356175</v>
      </c>
      <c r="AN1519">
        <f>AF1519/'Totals and Drop Down Lists'!AB$6*Inputs!J$37</f>
        <v>35922.047652620538</v>
      </c>
      <c r="AO1519">
        <f>AG1519/'Totals and Drop Down Lists'!AC$6*Inputs!K$37</f>
        <v>32554.011161052149</v>
      </c>
      <c r="AP1519">
        <f>AH1519/'Totals and Drop Down Lists'!AD$6*Inputs!L$37</f>
        <v>69334.897989374818</v>
      </c>
      <c r="AQ1519">
        <f>IF(OR($D1519="51",$D1519="52",$D1519="61"),(AA1519/'Totals and Drop Down Lists'!W$4)*Inputs!E$38,0)</f>
        <v>0</v>
      </c>
      <c r="AR1519">
        <f>IF(OR($D1519="51",$D1519="52",$D1519="61"),(AB1519/'Totals and Drop Down Lists'!X$4)*Inputs!F$38,0)</f>
        <v>0</v>
      </c>
      <c r="AS1519">
        <f>IF(OR($D1519="51",$D1519="52",$D1519="61"),(AC1519/'Totals and Drop Down Lists'!Y$4)*Inputs!G$38,0)</f>
        <v>0</v>
      </c>
      <c r="AT1519">
        <f>IF(OR($D1519="51",$D1519="52",$D1519="61"),(AD1519/'Totals and Drop Down Lists'!Z$4)*Inputs!H$38,0)</f>
        <v>0</v>
      </c>
      <c r="AU1519">
        <f>IF(OR($D1519="51",$D1519="52",$D1519="61"),(AE1519/'Totals and Drop Down Lists'!AA$4)*Inputs!I$38,0)</f>
        <v>0</v>
      </c>
      <c r="AV1519">
        <f>IF(OR($D1519="51",$D1519="52",$D1519="61"),(AF1519/'Totals and Drop Down Lists'!AB$4)*Inputs!J$38,0)</f>
        <v>0</v>
      </c>
      <c r="AW1519">
        <f>IF(OR($D1519="51",$D1519="52",$D1519="61"),(AG1519/'Totals and Drop Down Lists'!AC$4)*Inputs!K$38,0)</f>
        <v>0</v>
      </c>
      <c r="AX1519">
        <f>IF(OR($D1519="51",$D1519="52",$D1519="61"),(AH1519/'Totals and Drop Down Lists'!AD$4)*Inputs!L$38,0)</f>
        <v>0</v>
      </c>
      <c r="AY1519">
        <f>IF(OR($D1519="51",$D1519="52",$D1519="61"),0,(AA1519/'Totals and Drop Down Lists'!W$5)*Inputs!E$39)</f>
        <v>0</v>
      </c>
      <c r="AZ1519">
        <f>IF(OR($D1519="51",$D1519="52",$D1519="61"),0,(AB1519/'Totals and Drop Down Lists'!X$5)*Inputs!F$39)</f>
        <v>0</v>
      </c>
      <c r="BA1519">
        <f>IF(OR($D1519="51",$D1519="52",$D1519="61"),0,(AC1519/'Totals and Drop Down Lists'!Y$5)*Inputs!G$39)</f>
        <v>0</v>
      </c>
      <c r="BB1519">
        <f>IF(OR($D1519="51",$D1519="52",$D1519="61"),0,(AD1519/'Totals and Drop Down Lists'!Z$5)*Inputs!H$39)</f>
        <v>0</v>
      </c>
      <c r="BC1519">
        <f>IF(OR($D1519="51",$D1519="52",$D1519="61"),0,(AE1519/'Totals and Drop Down Lists'!AA$5)*Inputs!I$39)</f>
        <v>0</v>
      </c>
      <c r="BD1519">
        <f>IF(OR($D1519="51",$D1519="52",$D1519="61"),0,(AF1519/'Totals and Drop Down Lists'!AB$5)*Inputs!J$39)</f>
        <v>0</v>
      </c>
      <c r="BE1519">
        <f>IF(OR($D1519="51",$D1519="52",$D1519="61"),0,(AG1519/'Totals and Drop Down Lists'!AC$5)*Inputs!K$39)</f>
        <v>0</v>
      </c>
      <c r="BF1519">
        <f>IF(OR($D1519="51",$D1519="52",$D1519="61"),0,(AH1519/'Totals and Drop Down Lists'!AD$5)*Inputs!L$39)</f>
        <v>0</v>
      </c>
      <c r="BG1519" s="10">
        <f t="shared" si="208"/>
        <v>249495.64857445445</v>
      </c>
    </row>
    <row r="1520" spans="1:59" ht="28.8">
      <c r="A1520" s="1" t="s">
        <v>7468</v>
      </c>
      <c r="B1520" s="1" t="s">
        <v>3594</v>
      </c>
      <c r="C1520" s="1" t="s">
        <v>3606</v>
      </c>
      <c r="D1520" s="1" t="s">
        <v>25</v>
      </c>
      <c r="E1520" s="1" t="s">
        <v>3607</v>
      </c>
      <c r="F1520" s="2">
        <v>12049</v>
      </c>
      <c r="G1520" s="2">
        <v>73</v>
      </c>
      <c r="H1520" s="2">
        <v>0</v>
      </c>
      <c r="I1520" s="2">
        <v>4275</v>
      </c>
      <c r="J1520" s="2">
        <v>4068</v>
      </c>
      <c r="K1520" s="2">
        <v>1876</v>
      </c>
      <c r="L1520" s="2">
        <v>33</v>
      </c>
      <c r="M1520" s="2">
        <v>0</v>
      </c>
      <c r="N1520" s="2">
        <v>0</v>
      </c>
      <c r="O1520" s="2">
        <v>76</v>
      </c>
      <c r="P1520" s="2">
        <v>36</v>
      </c>
      <c r="Q1520" s="2">
        <v>23</v>
      </c>
      <c r="R1520" s="2">
        <v>223</v>
      </c>
      <c r="S1520" s="2">
        <v>672900</v>
      </c>
      <c r="T1520" s="2">
        <v>31843300</v>
      </c>
      <c r="U1520" s="2">
        <v>111</v>
      </c>
      <c r="V1520" s="2">
        <v>358</v>
      </c>
      <c r="W1520" s="2">
        <v>14</v>
      </c>
      <c r="X1520" s="2">
        <v>661</v>
      </c>
      <c r="Y1520" s="2">
        <v>54</v>
      </c>
      <c r="Z1520" s="2">
        <v>279</v>
      </c>
      <c r="AA1520" s="9">
        <f t="shared" si="209"/>
        <v>12049</v>
      </c>
      <c r="AB1520" s="9">
        <f t="shared" si="210"/>
        <v>4202</v>
      </c>
      <c r="AC1520" s="9">
        <f t="shared" si="211"/>
        <v>391</v>
      </c>
      <c r="AD1520" s="9">
        <f t="shared" si="212"/>
        <v>223</v>
      </c>
      <c r="AE1520" s="44">
        <f t="shared" si="213"/>
        <v>6.0419970623154379E-5</v>
      </c>
      <c r="AF1520" s="9">
        <f t="shared" si="214"/>
        <v>289</v>
      </c>
      <c r="AG1520" s="9">
        <f t="shared" si="207"/>
        <v>333</v>
      </c>
      <c r="AH1520" s="44">
        <f t="shared" si="215"/>
        <v>5.7140917516310329E-5</v>
      </c>
      <c r="AI1520">
        <f>AA1520/'Totals and Drop Down Lists'!W$6*Inputs!E$37</f>
        <v>10930.134765748677</v>
      </c>
      <c r="AJ1520">
        <f>AB1520/'Totals and Drop Down Lists'!X$6*Inputs!F$37</f>
        <v>13826.206941944567</v>
      </c>
      <c r="AK1520">
        <f>AC1520/'Totals and Drop Down Lists'!Y$6*Inputs!G$37</f>
        <v>2577.6040744495012</v>
      </c>
      <c r="AL1520">
        <f>AD1520/'Totals and Drop Down Lists'!Z$6*Inputs!H$37</f>
        <v>1787.9027832086372</v>
      </c>
      <c r="AM1520">
        <f>AE1520/'Totals and Drop Down Lists'!AA$6*Inputs!I$37</f>
        <v>7521.6428915502474</v>
      </c>
      <c r="AN1520">
        <f>AF1520/'Totals and Drop Down Lists'!AB$6*Inputs!J$37</f>
        <v>5767.4843175596297</v>
      </c>
      <c r="AO1520">
        <f>AG1520/'Totals and Drop Down Lists'!AC$6*Inputs!K$37</f>
        <v>6201.6508676375088</v>
      </c>
      <c r="AP1520">
        <f>AH1520/'Totals and Drop Down Lists'!AD$6*Inputs!L$37</f>
        <v>13446.966922132347</v>
      </c>
      <c r="AQ1520">
        <f>IF(OR($D1520="51",$D1520="52",$D1520="61"),(AA1520/'Totals and Drop Down Lists'!W$4)*Inputs!E$38,0)</f>
        <v>0</v>
      </c>
      <c r="AR1520">
        <f>IF(OR($D1520="51",$D1520="52",$D1520="61"),(AB1520/'Totals and Drop Down Lists'!X$4)*Inputs!F$38,0)</f>
        <v>0</v>
      </c>
      <c r="AS1520">
        <f>IF(OR($D1520="51",$D1520="52",$D1520="61"),(AC1520/'Totals and Drop Down Lists'!Y$4)*Inputs!G$38,0)</f>
        <v>0</v>
      </c>
      <c r="AT1520">
        <f>IF(OR($D1520="51",$D1520="52",$D1520="61"),(AD1520/'Totals and Drop Down Lists'!Z$4)*Inputs!H$38,0)</f>
        <v>0</v>
      </c>
      <c r="AU1520">
        <f>IF(OR($D1520="51",$D1520="52",$D1520="61"),(AE1520/'Totals and Drop Down Lists'!AA$4)*Inputs!I$38,0)</f>
        <v>0</v>
      </c>
      <c r="AV1520">
        <f>IF(OR($D1520="51",$D1520="52",$D1520="61"),(AF1520/'Totals and Drop Down Lists'!AB$4)*Inputs!J$38,0)</f>
        <v>0</v>
      </c>
      <c r="AW1520">
        <f>IF(OR($D1520="51",$D1520="52",$D1520="61"),(AG1520/'Totals and Drop Down Lists'!AC$4)*Inputs!K$38,0)</f>
        <v>0</v>
      </c>
      <c r="AX1520">
        <f>IF(OR($D1520="51",$D1520="52",$D1520="61"),(AH1520/'Totals and Drop Down Lists'!AD$4)*Inputs!L$38,0)</f>
        <v>0</v>
      </c>
      <c r="AY1520">
        <f>IF(OR($D1520="51",$D1520="52",$D1520="61"),0,(AA1520/'Totals and Drop Down Lists'!W$5)*Inputs!E$39)</f>
        <v>0</v>
      </c>
      <c r="AZ1520">
        <f>IF(OR($D1520="51",$D1520="52",$D1520="61"),0,(AB1520/'Totals and Drop Down Lists'!X$5)*Inputs!F$39)</f>
        <v>0</v>
      </c>
      <c r="BA1520">
        <f>IF(OR($D1520="51",$D1520="52",$D1520="61"),0,(AC1520/'Totals and Drop Down Lists'!Y$5)*Inputs!G$39)</f>
        <v>0</v>
      </c>
      <c r="BB1520">
        <f>IF(OR($D1520="51",$D1520="52",$D1520="61"),0,(AD1520/'Totals and Drop Down Lists'!Z$5)*Inputs!H$39)</f>
        <v>0</v>
      </c>
      <c r="BC1520">
        <f>IF(OR($D1520="51",$D1520="52",$D1520="61"),0,(AE1520/'Totals and Drop Down Lists'!AA$5)*Inputs!I$39)</f>
        <v>0</v>
      </c>
      <c r="BD1520">
        <f>IF(OR($D1520="51",$D1520="52",$D1520="61"),0,(AF1520/'Totals and Drop Down Lists'!AB$5)*Inputs!J$39)</f>
        <v>0</v>
      </c>
      <c r="BE1520">
        <f>IF(OR($D1520="51",$D1520="52",$D1520="61"),0,(AG1520/'Totals and Drop Down Lists'!AC$5)*Inputs!K$39)</f>
        <v>0</v>
      </c>
      <c r="BF1520">
        <f>IF(OR($D1520="51",$D1520="52",$D1520="61"),0,(AH1520/'Totals and Drop Down Lists'!AD$5)*Inputs!L$39)</f>
        <v>0</v>
      </c>
      <c r="BG1520" s="10">
        <f t="shared" si="208"/>
        <v>62059.593564231116</v>
      </c>
    </row>
    <row r="1521" spans="1:59" ht="28.8">
      <c r="A1521" s="1" t="s">
        <v>7468</v>
      </c>
      <c r="B1521" s="1" t="s">
        <v>3594</v>
      </c>
      <c r="C1521" s="1" t="s">
        <v>3608</v>
      </c>
      <c r="D1521" s="1" t="s">
        <v>25</v>
      </c>
      <c r="E1521" s="1" t="s">
        <v>3609</v>
      </c>
      <c r="F1521" s="2">
        <v>27603</v>
      </c>
      <c r="G1521" s="2">
        <v>170</v>
      </c>
      <c r="H1521" s="2">
        <v>38</v>
      </c>
      <c r="I1521" s="2">
        <v>7063</v>
      </c>
      <c r="J1521" s="2">
        <v>10482</v>
      </c>
      <c r="K1521" s="2">
        <v>3488</v>
      </c>
      <c r="L1521" s="2">
        <v>177</v>
      </c>
      <c r="M1521" s="2">
        <v>22</v>
      </c>
      <c r="N1521" s="2">
        <v>0</v>
      </c>
      <c r="O1521" s="2">
        <v>93</v>
      </c>
      <c r="P1521" s="2">
        <v>7</v>
      </c>
      <c r="Q1521" s="2">
        <v>50</v>
      </c>
      <c r="R1521" s="2">
        <v>456</v>
      </c>
      <c r="S1521" s="2">
        <v>1600100</v>
      </c>
      <c r="T1521" s="2">
        <v>89009000</v>
      </c>
      <c r="U1521" s="2">
        <v>263</v>
      </c>
      <c r="V1521" s="2">
        <v>423</v>
      </c>
      <c r="W1521" s="2">
        <v>109</v>
      </c>
      <c r="X1521" s="2">
        <v>1077</v>
      </c>
      <c r="Y1521" s="2">
        <v>49</v>
      </c>
      <c r="Z1521" s="2">
        <v>454</v>
      </c>
      <c r="AA1521" s="9">
        <f t="shared" si="209"/>
        <v>27603</v>
      </c>
      <c r="AB1521" s="9">
        <f t="shared" si="210"/>
        <v>6855</v>
      </c>
      <c r="AC1521" s="9">
        <f t="shared" si="211"/>
        <v>805</v>
      </c>
      <c r="AD1521" s="9">
        <f t="shared" si="212"/>
        <v>456</v>
      </c>
      <c r="AE1521" s="44">
        <f t="shared" si="213"/>
        <v>8.1059623661938984E-5</v>
      </c>
      <c r="AF1521" s="9">
        <f t="shared" si="214"/>
        <v>545</v>
      </c>
      <c r="AG1521" s="9">
        <f t="shared" si="207"/>
        <v>503</v>
      </c>
      <c r="AH1521" s="44">
        <f t="shared" si="215"/>
        <v>6.2280399865947056E-5</v>
      </c>
      <c r="AI1521">
        <f>AA1521/'Totals and Drop Down Lists'!W$6*Inputs!E$37</f>
        <v>25039.796658557614</v>
      </c>
      <c r="AJ1521">
        <f>AB1521/'Totals and Drop Down Lists'!X$6*Inputs!F$37</f>
        <v>22555.604137798669</v>
      </c>
      <c r="AK1521">
        <f>AC1521/'Totals and Drop Down Lists'!Y$6*Inputs!G$37</f>
        <v>5306.8319179842665</v>
      </c>
      <c r="AL1521">
        <f>AD1521/'Totals and Drop Down Lists'!Z$6*Inputs!H$37</f>
        <v>3655.9805791172134</v>
      </c>
      <c r="AM1521">
        <f>AE1521/'Totals and Drop Down Lists'!AA$6*Inputs!I$37</f>
        <v>10091.059889971368</v>
      </c>
      <c r="AN1521">
        <f>AF1521/'Totals and Drop Down Lists'!AB$6*Inputs!J$37</f>
        <v>10876.397761487884</v>
      </c>
      <c r="AO1521">
        <f>AG1521/'Totals and Drop Down Lists'!AC$6*Inputs!K$37</f>
        <v>9367.658818083084</v>
      </c>
      <c r="AP1521">
        <f>AH1521/'Totals and Drop Down Lists'!AD$6*Inputs!L$37</f>
        <v>14656.440836035135</v>
      </c>
      <c r="AQ1521">
        <f>IF(OR($D1521="51",$D1521="52",$D1521="61"),(AA1521/'Totals and Drop Down Lists'!W$4)*Inputs!E$38,0)</f>
        <v>0</v>
      </c>
      <c r="AR1521">
        <f>IF(OR($D1521="51",$D1521="52",$D1521="61"),(AB1521/'Totals and Drop Down Lists'!X$4)*Inputs!F$38,0)</f>
        <v>0</v>
      </c>
      <c r="AS1521">
        <f>IF(OR($D1521="51",$D1521="52",$D1521="61"),(AC1521/'Totals and Drop Down Lists'!Y$4)*Inputs!G$38,0)</f>
        <v>0</v>
      </c>
      <c r="AT1521">
        <f>IF(OR($D1521="51",$D1521="52",$D1521="61"),(AD1521/'Totals and Drop Down Lists'!Z$4)*Inputs!H$38,0)</f>
        <v>0</v>
      </c>
      <c r="AU1521">
        <f>IF(OR($D1521="51",$D1521="52",$D1521="61"),(AE1521/'Totals and Drop Down Lists'!AA$4)*Inputs!I$38,0)</f>
        <v>0</v>
      </c>
      <c r="AV1521">
        <f>IF(OR($D1521="51",$D1521="52",$D1521="61"),(AF1521/'Totals and Drop Down Lists'!AB$4)*Inputs!J$38,0)</f>
        <v>0</v>
      </c>
      <c r="AW1521">
        <f>IF(OR($D1521="51",$D1521="52",$D1521="61"),(AG1521/'Totals and Drop Down Lists'!AC$4)*Inputs!K$38,0)</f>
        <v>0</v>
      </c>
      <c r="AX1521">
        <f>IF(OR($D1521="51",$D1521="52",$D1521="61"),(AH1521/'Totals and Drop Down Lists'!AD$4)*Inputs!L$38,0)</f>
        <v>0</v>
      </c>
      <c r="AY1521">
        <f>IF(OR($D1521="51",$D1521="52",$D1521="61"),0,(AA1521/'Totals and Drop Down Lists'!W$5)*Inputs!E$39)</f>
        <v>0</v>
      </c>
      <c r="AZ1521">
        <f>IF(OR($D1521="51",$D1521="52",$D1521="61"),0,(AB1521/'Totals and Drop Down Lists'!X$5)*Inputs!F$39)</f>
        <v>0</v>
      </c>
      <c r="BA1521">
        <f>IF(OR($D1521="51",$D1521="52",$D1521="61"),0,(AC1521/'Totals and Drop Down Lists'!Y$5)*Inputs!G$39)</f>
        <v>0</v>
      </c>
      <c r="BB1521">
        <f>IF(OR($D1521="51",$D1521="52",$D1521="61"),0,(AD1521/'Totals and Drop Down Lists'!Z$5)*Inputs!H$39)</f>
        <v>0</v>
      </c>
      <c r="BC1521">
        <f>IF(OR($D1521="51",$D1521="52",$D1521="61"),0,(AE1521/'Totals and Drop Down Lists'!AA$5)*Inputs!I$39)</f>
        <v>0</v>
      </c>
      <c r="BD1521">
        <f>IF(OR($D1521="51",$D1521="52",$D1521="61"),0,(AF1521/'Totals and Drop Down Lists'!AB$5)*Inputs!J$39)</f>
        <v>0</v>
      </c>
      <c r="BE1521">
        <f>IF(OR($D1521="51",$D1521="52",$D1521="61"),0,(AG1521/'Totals and Drop Down Lists'!AC$5)*Inputs!K$39)</f>
        <v>0</v>
      </c>
      <c r="BF1521">
        <f>IF(OR($D1521="51",$D1521="52",$D1521="61"),0,(AH1521/'Totals and Drop Down Lists'!AD$5)*Inputs!L$39)</f>
        <v>0</v>
      </c>
      <c r="BG1521" s="10">
        <f t="shared" si="208"/>
        <v>101549.77059903524</v>
      </c>
    </row>
    <row r="1522" spans="1:59" ht="28.8">
      <c r="A1522" s="1" t="s">
        <v>7468</v>
      </c>
      <c r="B1522" s="1" t="s">
        <v>3594</v>
      </c>
      <c r="C1522" s="1" t="s">
        <v>3610</v>
      </c>
      <c r="D1522" s="1" t="s">
        <v>58</v>
      </c>
      <c r="E1522" s="1" t="s">
        <v>3611</v>
      </c>
      <c r="F1522" s="2">
        <v>105243</v>
      </c>
      <c r="G1522" s="2">
        <v>828</v>
      </c>
      <c r="H1522" s="2">
        <v>118</v>
      </c>
      <c r="I1522" s="2">
        <v>17442</v>
      </c>
      <c r="J1522" s="2">
        <v>39136</v>
      </c>
      <c r="K1522" s="2">
        <v>12670</v>
      </c>
      <c r="L1522" s="2">
        <v>219</v>
      </c>
      <c r="M1522" s="2">
        <v>14</v>
      </c>
      <c r="N1522" s="2">
        <v>0</v>
      </c>
      <c r="O1522" s="2">
        <v>202</v>
      </c>
      <c r="P1522" s="2">
        <v>136</v>
      </c>
      <c r="Q1522" s="2">
        <v>92</v>
      </c>
      <c r="R1522" s="2">
        <v>1075</v>
      </c>
      <c r="S1522" s="2">
        <v>8439600</v>
      </c>
      <c r="T1522" s="2">
        <v>448965500</v>
      </c>
      <c r="U1522" s="2">
        <v>1452</v>
      </c>
      <c r="V1522" s="2">
        <v>649</v>
      </c>
      <c r="W1522" s="2">
        <v>110</v>
      </c>
      <c r="X1522" s="2">
        <v>2624</v>
      </c>
      <c r="Y1522" s="2">
        <v>208</v>
      </c>
      <c r="Z1522" s="2">
        <v>1463</v>
      </c>
      <c r="AA1522" s="9">
        <f t="shared" si="209"/>
        <v>105243</v>
      </c>
      <c r="AB1522" s="9">
        <f t="shared" si="210"/>
        <v>16496</v>
      </c>
      <c r="AC1522" s="9">
        <f t="shared" si="211"/>
        <v>1738</v>
      </c>
      <c r="AD1522" s="9">
        <f t="shared" si="212"/>
        <v>1075</v>
      </c>
      <c r="AE1522" s="44">
        <f t="shared" si="213"/>
        <v>2.8646566783207129E-4</v>
      </c>
      <c r="AF1522" s="9">
        <f t="shared" si="214"/>
        <v>1865</v>
      </c>
      <c r="AG1522" s="9">
        <f t="shared" si="207"/>
        <v>1671</v>
      </c>
      <c r="AH1522" s="44">
        <f t="shared" si="215"/>
        <v>2.012925565491121E-4</v>
      </c>
      <c r="AI1522">
        <f>AA1522/'Totals and Drop Down Lists'!W$6*Inputs!E$37</f>
        <v>95470.177869672829</v>
      </c>
      <c r="AJ1522">
        <f>AB1522/'Totals and Drop Down Lists'!X$6*Inputs!F$37</f>
        <v>54278.226966758113</v>
      </c>
      <c r="AK1522">
        <f>AC1522/'Totals and Drop Down Lists'!Y$6*Inputs!G$37</f>
        <v>11457.483072616964</v>
      </c>
      <c r="AL1522">
        <f>AD1522/'Totals and Drop Down Lists'!Z$6*Inputs!H$37</f>
        <v>8618.81386524343</v>
      </c>
      <c r="AM1522">
        <f>AE1522/'Totals and Drop Down Lists'!AA$6*Inputs!I$37</f>
        <v>35661.924888400448</v>
      </c>
      <c r="AN1522">
        <f>AF1522/'Totals and Drop Down Lists'!AB$6*Inputs!J$37</f>
        <v>37219.232706742943</v>
      </c>
      <c r="AO1522">
        <f>AG1522/'Totals and Drop Down Lists'!AC$6*Inputs!K$37</f>
        <v>31119.995795262097</v>
      </c>
      <c r="AP1522">
        <f>AH1522/'Totals and Drop Down Lists'!AD$6*Inputs!L$37</f>
        <v>47370.15902509341</v>
      </c>
      <c r="AQ1522">
        <f>IF(OR($D1522="51",$D1522="52",$D1522="61"),(AA1522/'Totals and Drop Down Lists'!W$4)*Inputs!E$38,0)</f>
        <v>0</v>
      </c>
      <c r="AR1522">
        <f>IF(OR($D1522="51",$D1522="52",$D1522="61"),(AB1522/'Totals and Drop Down Lists'!X$4)*Inputs!F$38,0)</f>
        <v>0</v>
      </c>
      <c r="AS1522">
        <f>IF(OR($D1522="51",$D1522="52",$D1522="61"),(AC1522/'Totals and Drop Down Lists'!Y$4)*Inputs!G$38,0)</f>
        <v>0</v>
      </c>
      <c r="AT1522">
        <f>IF(OR($D1522="51",$D1522="52",$D1522="61"),(AD1522/'Totals and Drop Down Lists'!Z$4)*Inputs!H$38,0)</f>
        <v>0</v>
      </c>
      <c r="AU1522">
        <f>IF(OR($D1522="51",$D1522="52",$D1522="61"),(AE1522/'Totals and Drop Down Lists'!AA$4)*Inputs!I$38,0)</f>
        <v>0</v>
      </c>
      <c r="AV1522">
        <f>IF(OR($D1522="51",$D1522="52",$D1522="61"),(AF1522/'Totals and Drop Down Lists'!AB$4)*Inputs!J$38,0)</f>
        <v>0</v>
      </c>
      <c r="AW1522">
        <f>IF(OR($D1522="51",$D1522="52",$D1522="61"),(AG1522/'Totals and Drop Down Lists'!AC$4)*Inputs!K$38,0)</f>
        <v>0</v>
      </c>
      <c r="AX1522">
        <f>IF(OR($D1522="51",$D1522="52",$D1522="61"),(AH1522/'Totals and Drop Down Lists'!AD$4)*Inputs!L$38,0)</f>
        <v>0</v>
      </c>
      <c r="AY1522">
        <f>IF(OR($D1522="51",$D1522="52",$D1522="61"),0,(AA1522/'Totals and Drop Down Lists'!W$5)*Inputs!E$39)</f>
        <v>0</v>
      </c>
      <c r="AZ1522">
        <f>IF(OR($D1522="51",$D1522="52",$D1522="61"),0,(AB1522/'Totals and Drop Down Lists'!X$5)*Inputs!F$39)</f>
        <v>0</v>
      </c>
      <c r="BA1522">
        <f>IF(OR($D1522="51",$D1522="52",$D1522="61"),0,(AC1522/'Totals and Drop Down Lists'!Y$5)*Inputs!G$39)</f>
        <v>0</v>
      </c>
      <c r="BB1522">
        <f>IF(OR($D1522="51",$D1522="52",$D1522="61"),0,(AD1522/'Totals and Drop Down Lists'!Z$5)*Inputs!H$39)</f>
        <v>0</v>
      </c>
      <c r="BC1522">
        <f>IF(OR($D1522="51",$D1522="52",$D1522="61"),0,(AE1522/'Totals and Drop Down Lists'!AA$5)*Inputs!I$39)</f>
        <v>0</v>
      </c>
      <c r="BD1522">
        <f>IF(OR($D1522="51",$D1522="52",$D1522="61"),0,(AF1522/'Totals and Drop Down Lists'!AB$5)*Inputs!J$39)</f>
        <v>0</v>
      </c>
      <c r="BE1522">
        <f>IF(OR($D1522="51",$D1522="52",$D1522="61"),0,(AG1522/'Totals and Drop Down Lists'!AC$5)*Inputs!K$39)</f>
        <v>0</v>
      </c>
      <c r="BF1522">
        <f>IF(OR($D1522="51",$D1522="52",$D1522="61"),0,(AH1522/'Totals and Drop Down Lists'!AD$5)*Inputs!L$39)</f>
        <v>0</v>
      </c>
      <c r="BG1522" s="10">
        <f t="shared" si="208"/>
        <v>321196.01418979024</v>
      </c>
    </row>
    <row r="1523" spans="1:59" ht="28.8">
      <c r="A1523" s="1" t="s">
        <v>7468</v>
      </c>
      <c r="B1523" s="1" t="s">
        <v>3594</v>
      </c>
      <c r="C1523" s="1" t="s">
        <v>3612</v>
      </c>
      <c r="D1523" s="1" t="s">
        <v>25</v>
      </c>
      <c r="E1523" s="1" t="s">
        <v>3613</v>
      </c>
      <c r="F1523" s="2">
        <v>20816</v>
      </c>
      <c r="G1523" s="2">
        <v>65</v>
      </c>
      <c r="H1523" s="2">
        <v>0</v>
      </c>
      <c r="I1523" s="2">
        <v>4247</v>
      </c>
      <c r="J1523" s="2">
        <v>7619</v>
      </c>
      <c r="K1523" s="2">
        <v>2377</v>
      </c>
      <c r="L1523" s="2">
        <v>77</v>
      </c>
      <c r="M1523" s="2">
        <v>0</v>
      </c>
      <c r="N1523" s="2">
        <v>10</v>
      </c>
      <c r="O1523" s="2">
        <v>86</v>
      </c>
      <c r="P1523" s="2">
        <v>0</v>
      </c>
      <c r="Q1523" s="2">
        <v>0</v>
      </c>
      <c r="R1523" s="2">
        <v>303</v>
      </c>
      <c r="S1523" s="2">
        <v>957800</v>
      </c>
      <c r="T1523" s="2">
        <v>70178600</v>
      </c>
      <c r="U1523" s="2">
        <v>136</v>
      </c>
      <c r="V1523" s="2">
        <v>255</v>
      </c>
      <c r="W1523" s="2">
        <v>50</v>
      </c>
      <c r="X1523" s="2">
        <v>484</v>
      </c>
      <c r="Y1523" s="2">
        <v>103</v>
      </c>
      <c r="Z1523" s="2">
        <v>133</v>
      </c>
      <c r="AA1523" s="9">
        <f t="shared" si="209"/>
        <v>20816</v>
      </c>
      <c r="AB1523" s="9">
        <f t="shared" si="210"/>
        <v>4182</v>
      </c>
      <c r="AC1523" s="9">
        <f t="shared" si="211"/>
        <v>476</v>
      </c>
      <c r="AD1523" s="9">
        <f t="shared" si="212"/>
        <v>303</v>
      </c>
      <c r="AE1523" s="44">
        <f t="shared" si="213"/>
        <v>5.1791224101955891E-5</v>
      </c>
      <c r="AF1523" s="9">
        <f t="shared" si="214"/>
        <v>179</v>
      </c>
      <c r="AG1523" s="9">
        <f t="shared" si="207"/>
        <v>236</v>
      </c>
      <c r="AH1523" s="44">
        <f t="shared" si="215"/>
        <v>2.7396450399722313E-5</v>
      </c>
      <c r="AI1523">
        <f>AA1523/'Totals and Drop Down Lists'!W$6*Inputs!E$37</f>
        <v>18883.034715231508</v>
      </c>
      <c r="AJ1523">
        <f>AB1523/'Totals and Drop Down Lists'!X$6*Inputs!F$37</f>
        <v>13760.399198289428</v>
      </c>
      <c r="AK1523">
        <f>AC1523/'Totals and Drop Down Lists'!Y$6*Inputs!G$37</f>
        <v>3137.9527862863488</v>
      </c>
      <c r="AL1523">
        <f>AD1523/'Totals and Drop Down Lists'!Z$6*Inputs!H$37</f>
        <v>2429.3028848081481</v>
      </c>
      <c r="AM1523">
        <f>AE1523/'Totals and Drop Down Lists'!AA$6*Inputs!I$37</f>
        <v>6447.4558427189231</v>
      </c>
      <c r="AN1523">
        <f>AF1523/'Totals and Drop Down Lists'!AB$6*Inputs!J$37</f>
        <v>3572.2480721217089</v>
      </c>
      <c r="AO1523">
        <f>AG1523/'Totals and Drop Down Lists'!AC$6*Inputs!K$37</f>
        <v>4395.1639782656221</v>
      </c>
      <c r="AP1523">
        <f>AH1523/'Totals and Drop Down Lists'!AD$6*Inputs!L$37</f>
        <v>6447.2041808525291</v>
      </c>
      <c r="AQ1523">
        <f>IF(OR($D1523="51",$D1523="52",$D1523="61"),(AA1523/'Totals and Drop Down Lists'!W$4)*Inputs!E$38,0)</f>
        <v>0</v>
      </c>
      <c r="AR1523">
        <f>IF(OR($D1523="51",$D1523="52",$D1523="61"),(AB1523/'Totals and Drop Down Lists'!X$4)*Inputs!F$38,0)</f>
        <v>0</v>
      </c>
      <c r="AS1523">
        <f>IF(OR($D1523="51",$D1523="52",$D1523="61"),(AC1523/'Totals and Drop Down Lists'!Y$4)*Inputs!G$38,0)</f>
        <v>0</v>
      </c>
      <c r="AT1523">
        <f>IF(OR($D1523="51",$D1523="52",$D1523="61"),(AD1523/'Totals and Drop Down Lists'!Z$4)*Inputs!H$38,0)</f>
        <v>0</v>
      </c>
      <c r="AU1523">
        <f>IF(OR($D1523="51",$D1523="52",$D1523="61"),(AE1523/'Totals and Drop Down Lists'!AA$4)*Inputs!I$38,0)</f>
        <v>0</v>
      </c>
      <c r="AV1523">
        <f>IF(OR($D1523="51",$D1523="52",$D1523="61"),(AF1523/'Totals and Drop Down Lists'!AB$4)*Inputs!J$38,0)</f>
        <v>0</v>
      </c>
      <c r="AW1523">
        <f>IF(OR($D1523="51",$D1523="52",$D1523="61"),(AG1523/'Totals and Drop Down Lists'!AC$4)*Inputs!K$38,0)</f>
        <v>0</v>
      </c>
      <c r="AX1523">
        <f>IF(OR($D1523="51",$D1523="52",$D1523="61"),(AH1523/'Totals and Drop Down Lists'!AD$4)*Inputs!L$38,0)</f>
        <v>0</v>
      </c>
      <c r="AY1523">
        <f>IF(OR($D1523="51",$D1523="52",$D1523="61"),0,(AA1523/'Totals and Drop Down Lists'!W$5)*Inputs!E$39)</f>
        <v>0</v>
      </c>
      <c r="AZ1523">
        <f>IF(OR($D1523="51",$D1523="52",$D1523="61"),0,(AB1523/'Totals and Drop Down Lists'!X$5)*Inputs!F$39)</f>
        <v>0</v>
      </c>
      <c r="BA1523">
        <f>IF(OR($D1523="51",$D1523="52",$D1523="61"),0,(AC1523/'Totals and Drop Down Lists'!Y$5)*Inputs!G$39)</f>
        <v>0</v>
      </c>
      <c r="BB1523">
        <f>IF(OR($D1523="51",$D1523="52",$D1523="61"),0,(AD1523/'Totals and Drop Down Lists'!Z$5)*Inputs!H$39)</f>
        <v>0</v>
      </c>
      <c r="BC1523">
        <f>IF(OR($D1523="51",$D1523="52",$D1523="61"),0,(AE1523/'Totals and Drop Down Lists'!AA$5)*Inputs!I$39)</f>
        <v>0</v>
      </c>
      <c r="BD1523">
        <f>IF(OR($D1523="51",$D1523="52",$D1523="61"),0,(AF1523/'Totals and Drop Down Lists'!AB$5)*Inputs!J$39)</f>
        <v>0</v>
      </c>
      <c r="BE1523">
        <f>IF(OR($D1523="51",$D1523="52",$D1523="61"),0,(AG1523/'Totals and Drop Down Lists'!AC$5)*Inputs!K$39)</f>
        <v>0</v>
      </c>
      <c r="BF1523">
        <f>IF(OR($D1523="51",$D1523="52",$D1523="61"),0,(AH1523/'Totals and Drop Down Lists'!AD$5)*Inputs!L$39)</f>
        <v>0</v>
      </c>
      <c r="BG1523" s="10">
        <f t="shared" si="208"/>
        <v>59072.761658574214</v>
      </c>
    </row>
    <row r="1524" spans="1:59" ht="28.8">
      <c r="A1524" s="1" t="s">
        <v>7468</v>
      </c>
      <c r="B1524" s="1" t="s">
        <v>3594</v>
      </c>
      <c r="C1524" s="1" t="s">
        <v>3614</v>
      </c>
      <c r="D1524" s="1" t="s">
        <v>25</v>
      </c>
      <c r="E1524" s="1" t="s">
        <v>3615</v>
      </c>
      <c r="F1524" s="2">
        <v>5105</v>
      </c>
      <c r="G1524" s="2">
        <v>8</v>
      </c>
      <c r="H1524" s="2">
        <v>0</v>
      </c>
      <c r="I1524" s="2">
        <v>1624</v>
      </c>
      <c r="J1524" s="2">
        <v>2049</v>
      </c>
      <c r="K1524" s="2">
        <v>748</v>
      </c>
      <c r="L1524" s="2">
        <v>31</v>
      </c>
      <c r="M1524" s="2">
        <v>11</v>
      </c>
      <c r="N1524" s="2">
        <v>0</v>
      </c>
      <c r="O1524" s="2">
        <v>24</v>
      </c>
      <c r="P1524" s="2">
        <v>2</v>
      </c>
      <c r="Q1524" s="2">
        <v>0</v>
      </c>
      <c r="R1524" s="2">
        <v>152</v>
      </c>
      <c r="S1524" s="2">
        <v>164200</v>
      </c>
      <c r="T1524" s="2">
        <v>17210500</v>
      </c>
      <c r="U1524" s="2">
        <v>52</v>
      </c>
      <c r="V1524" s="2">
        <v>129</v>
      </c>
      <c r="W1524" s="2">
        <v>25</v>
      </c>
      <c r="X1524" s="2">
        <v>228</v>
      </c>
      <c r="Y1524" s="2">
        <v>53</v>
      </c>
      <c r="Z1524" s="2">
        <v>59</v>
      </c>
      <c r="AA1524" s="9">
        <f t="shared" si="209"/>
        <v>5105</v>
      </c>
      <c r="AB1524" s="9">
        <f t="shared" si="210"/>
        <v>1616</v>
      </c>
      <c r="AC1524" s="9">
        <f t="shared" si="211"/>
        <v>220</v>
      </c>
      <c r="AD1524" s="9">
        <f t="shared" si="212"/>
        <v>152</v>
      </c>
      <c r="AE1524" s="44">
        <f t="shared" si="213"/>
        <v>1.9070277964088391E-5</v>
      </c>
      <c r="AF1524" s="9">
        <f t="shared" si="214"/>
        <v>74</v>
      </c>
      <c r="AG1524" s="9">
        <f t="shared" si="207"/>
        <v>112</v>
      </c>
      <c r="AH1524" s="44">
        <f t="shared" si="215"/>
        <v>1.5213486324536126E-5</v>
      </c>
      <c r="AI1524">
        <f>AA1524/'Totals and Drop Down Lists'!W$6*Inputs!E$37</f>
        <v>4630.9517785000407</v>
      </c>
      <c r="AJ1524">
        <f>AB1524/'Totals and Drop Down Lists'!X$6*Inputs!F$37</f>
        <v>5317.2656873351789</v>
      </c>
      <c r="AK1524">
        <f>AC1524/'Totals and Drop Down Lists'!Y$6*Inputs!G$37</f>
        <v>1450.3143129894888</v>
      </c>
      <c r="AL1524">
        <f>AD1524/'Totals and Drop Down Lists'!Z$6*Inputs!H$37</f>
        <v>1218.6601930390711</v>
      </c>
      <c r="AM1524">
        <f>AE1524/'Totals and Drop Down Lists'!AA$6*Inputs!I$37</f>
        <v>2374.0465149035208</v>
      </c>
      <c r="AN1524">
        <f>AF1524/'Totals and Drop Down Lists'!AB$6*Inputs!J$37</f>
        <v>1476.7952923855107</v>
      </c>
      <c r="AO1524">
        <f>AG1524/'Totals and Drop Down Lists'!AC$6*Inputs!K$37</f>
        <v>2085.8405320582615</v>
      </c>
      <c r="AP1524">
        <f>AH1524/'Totals and Drop Down Lists'!AD$6*Inputs!L$37</f>
        <v>3580.1883530826412</v>
      </c>
      <c r="AQ1524">
        <f>IF(OR($D1524="51",$D1524="52",$D1524="61"),(AA1524/'Totals and Drop Down Lists'!W$4)*Inputs!E$38,0)</f>
        <v>0</v>
      </c>
      <c r="AR1524">
        <f>IF(OR($D1524="51",$D1524="52",$D1524="61"),(AB1524/'Totals and Drop Down Lists'!X$4)*Inputs!F$38,0)</f>
        <v>0</v>
      </c>
      <c r="AS1524">
        <f>IF(OR($D1524="51",$D1524="52",$D1524="61"),(AC1524/'Totals and Drop Down Lists'!Y$4)*Inputs!G$38,0)</f>
        <v>0</v>
      </c>
      <c r="AT1524">
        <f>IF(OR($D1524="51",$D1524="52",$D1524="61"),(AD1524/'Totals and Drop Down Lists'!Z$4)*Inputs!H$38,0)</f>
        <v>0</v>
      </c>
      <c r="AU1524">
        <f>IF(OR($D1524="51",$D1524="52",$D1524="61"),(AE1524/'Totals and Drop Down Lists'!AA$4)*Inputs!I$38,0)</f>
        <v>0</v>
      </c>
      <c r="AV1524">
        <f>IF(OR($D1524="51",$D1524="52",$D1524="61"),(AF1524/'Totals and Drop Down Lists'!AB$4)*Inputs!J$38,0)</f>
        <v>0</v>
      </c>
      <c r="AW1524">
        <f>IF(OR($D1524="51",$D1524="52",$D1524="61"),(AG1524/'Totals and Drop Down Lists'!AC$4)*Inputs!K$38,0)</f>
        <v>0</v>
      </c>
      <c r="AX1524">
        <f>IF(OR($D1524="51",$D1524="52",$D1524="61"),(AH1524/'Totals and Drop Down Lists'!AD$4)*Inputs!L$38,0)</f>
        <v>0</v>
      </c>
      <c r="AY1524">
        <f>IF(OR($D1524="51",$D1524="52",$D1524="61"),0,(AA1524/'Totals and Drop Down Lists'!W$5)*Inputs!E$39)</f>
        <v>0</v>
      </c>
      <c r="AZ1524">
        <f>IF(OR($D1524="51",$D1524="52",$D1524="61"),0,(AB1524/'Totals and Drop Down Lists'!X$5)*Inputs!F$39)</f>
        <v>0</v>
      </c>
      <c r="BA1524">
        <f>IF(OR($D1524="51",$D1524="52",$D1524="61"),0,(AC1524/'Totals and Drop Down Lists'!Y$5)*Inputs!G$39)</f>
        <v>0</v>
      </c>
      <c r="BB1524">
        <f>IF(OR($D1524="51",$D1524="52",$D1524="61"),0,(AD1524/'Totals and Drop Down Lists'!Z$5)*Inputs!H$39)</f>
        <v>0</v>
      </c>
      <c r="BC1524">
        <f>IF(OR($D1524="51",$D1524="52",$D1524="61"),0,(AE1524/'Totals and Drop Down Lists'!AA$5)*Inputs!I$39)</f>
        <v>0</v>
      </c>
      <c r="BD1524">
        <f>IF(OR($D1524="51",$D1524="52",$D1524="61"),0,(AF1524/'Totals and Drop Down Lists'!AB$5)*Inputs!J$39)</f>
        <v>0</v>
      </c>
      <c r="BE1524">
        <f>IF(OR($D1524="51",$D1524="52",$D1524="61"),0,(AG1524/'Totals and Drop Down Lists'!AC$5)*Inputs!K$39)</f>
        <v>0</v>
      </c>
      <c r="BF1524">
        <f>IF(OR($D1524="51",$D1524="52",$D1524="61"),0,(AH1524/'Totals and Drop Down Lists'!AD$5)*Inputs!L$39)</f>
        <v>0</v>
      </c>
      <c r="BG1524" s="10">
        <f t="shared" si="208"/>
        <v>22134.062664293713</v>
      </c>
    </row>
    <row r="1525" spans="1:59" ht="28.8">
      <c r="A1525" s="1" t="s">
        <v>7468</v>
      </c>
      <c r="B1525" s="1" t="s">
        <v>3594</v>
      </c>
      <c r="C1525" s="1" t="s">
        <v>3616</v>
      </c>
      <c r="D1525" s="1" t="s">
        <v>25</v>
      </c>
      <c r="E1525" s="1" t="s">
        <v>3617</v>
      </c>
      <c r="F1525" s="2">
        <v>22576</v>
      </c>
      <c r="G1525" s="2">
        <v>177</v>
      </c>
      <c r="H1525" s="2">
        <v>13</v>
      </c>
      <c r="I1525" s="2">
        <v>6189</v>
      </c>
      <c r="J1525" s="2">
        <v>8532</v>
      </c>
      <c r="K1525" s="2">
        <v>1686</v>
      </c>
      <c r="L1525" s="2">
        <v>133</v>
      </c>
      <c r="M1525" s="2">
        <v>40</v>
      </c>
      <c r="N1525" s="2">
        <v>0</v>
      </c>
      <c r="O1525" s="2">
        <v>27</v>
      </c>
      <c r="P1525" s="2">
        <v>53</v>
      </c>
      <c r="Q1525" s="2">
        <v>34</v>
      </c>
      <c r="R1525" s="2">
        <v>465</v>
      </c>
      <c r="S1525" s="2">
        <v>548000</v>
      </c>
      <c r="T1525" s="2">
        <v>37517500</v>
      </c>
      <c r="U1525" s="2">
        <v>134</v>
      </c>
      <c r="V1525" s="2">
        <v>303</v>
      </c>
      <c r="W1525" s="2">
        <v>84</v>
      </c>
      <c r="X1525" s="2">
        <v>693</v>
      </c>
      <c r="Y1525" s="2">
        <v>55</v>
      </c>
      <c r="Z1525" s="2">
        <v>258</v>
      </c>
      <c r="AA1525" s="9">
        <f t="shared" si="209"/>
        <v>22576</v>
      </c>
      <c r="AB1525" s="9">
        <f t="shared" si="210"/>
        <v>5999</v>
      </c>
      <c r="AC1525" s="9">
        <f t="shared" si="211"/>
        <v>752</v>
      </c>
      <c r="AD1525" s="9">
        <f t="shared" si="212"/>
        <v>465</v>
      </c>
      <c r="AE1525" s="44">
        <f t="shared" si="213"/>
        <v>2.3268054895506629E-5</v>
      </c>
      <c r="AF1525" s="9">
        <f t="shared" si="214"/>
        <v>306</v>
      </c>
      <c r="AG1525" s="9">
        <f t="shared" si="207"/>
        <v>313</v>
      </c>
      <c r="AH1525" s="44">
        <f t="shared" si="215"/>
        <v>2.301453196885021E-5</v>
      </c>
      <c r="AI1525">
        <f>AA1525/'Totals and Drop Down Lists'!W$6*Inputs!E$37</f>
        <v>20479.601831815264</v>
      </c>
      <c r="AJ1525">
        <f>AB1525/'Totals and Drop Down Lists'!X$6*Inputs!F$37</f>
        <v>19739.032709358748</v>
      </c>
      <c r="AK1525">
        <f>AC1525/'Totals and Drop Down Lists'!Y$6*Inputs!G$37</f>
        <v>4957.4380153095262</v>
      </c>
      <c r="AL1525">
        <f>AD1525/'Totals and Drop Down Lists'!Z$6*Inputs!H$37</f>
        <v>3728.1380905471583</v>
      </c>
      <c r="AM1525">
        <f>AE1525/'Totals and Drop Down Lists'!AA$6*Inputs!I$37</f>
        <v>2896.6250380452652</v>
      </c>
      <c r="AN1525">
        <f>AF1525/'Totals and Drop Down Lists'!AB$6*Inputs!J$37</f>
        <v>6106.7481009454914</v>
      </c>
      <c r="AO1525">
        <f>AG1525/'Totals and Drop Down Lists'!AC$6*Inputs!K$37</f>
        <v>5829.1793440556767</v>
      </c>
      <c r="AP1525">
        <f>AH1525/'Totals and Drop Down Lists'!AD$6*Inputs!L$37</f>
        <v>5416.0077150519919</v>
      </c>
      <c r="AQ1525">
        <f>IF(OR($D1525="51",$D1525="52",$D1525="61"),(AA1525/'Totals and Drop Down Lists'!W$4)*Inputs!E$38,0)</f>
        <v>0</v>
      </c>
      <c r="AR1525">
        <f>IF(OR($D1525="51",$D1525="52",$D1525="61"),(AB1525/'Totals and Drop Down Lists'!X$4)*Inputs!F$38,0)</f>
        <v>0</v>
      </c>
      <c r="AS1525">
        <f>IF(OR($D1525="51",$D1525="52",$D1525="61"),(AC1525/'Totals and Drop Down Lists'!Y$4)*Inputs!G$38,0)</f>
        <v>0</v>
      </c>
      <c r="AT1525">
        <f>IF(OR($D1525="51",$D1525="52",$D1525="61"),(AD1525/'Totals and Drop Down Lists'!Z$4)*Inputs!H$38,0)</f>
        <v>0</v>
      </c>
      <c r="AU1525">
        <f>IF(OR($D1525="51",$D1525="52",$D1525="61"),(AE1525/'Totals and Drop Down Lists'!AA$4)*Inputs!I$38,0)</f>
        <v>0</v>
      </c>
      <c r="AV1525">
        <f>IF(OR($D1525="51",$D1525="52",$D1525="61"),(AF1525/'Totals and Drop Down Lists'!AB$4)*Inputs!J$38,0)</f>
        <v>0</v>
      </c>
      <c r="AW1525">
        <f>IF(OR($D1525="51",$D1525="52",$D1525="61"),(AG1525/'Totals and Drop Down Lists'!AC$4)*Inputs!K$38,0)</f>
        <v>0</v>
      </c>
      <c r="AX1525">
        <f>IF(OR($D1525="51",$D1525="52",$D1525="61"),(AH1525/'Totals and Drop Down Lists'!AD$4)*Inputs!L$38,0)</f>
        <v>0</v>
      </c>
      <c r="AY1525">
        <f>IF(OR($D1525="51",$D1525="52",$D1525="61"),0,(AA1525/'Totals and Drop Down Lists'!W$5)*Inputs!E$39)</f>
        <v>0</v>
      </c>
      <c r="AZ1525">
        <f>IF(OR($D1525="51",$D1525="52",$D1525="61"),0,(AB1525/'Totals and Drop Down Lists'!X$5)*Inputs!F$39)</f>
        <v>0</v>
      </c>
      <c r="BA1525">
        <f>IF(OR($D1525="51",$D1525="52",$D1525="61"),0,(AC1525/'Totals and Drop Down Lists'!Y$5)*Inputs!G$39)</f>
        <v>0</v>
      </c>
      <c r="BB1525">
        <f>IF(OR($D1525="51",$D1525="52",$D1525="61"),0,(AD1525/'Totals and Drop Down Lists'!Z$5)*Inputs!H$39)</f>
        <v>0</v>
      </c>
      <c r="BC1525">
        <f>IF(OR($D1525="51",$D1525="52",$D1525="61"),0,(AE1525/'Totals and Drop Down Lists'!AA$5)*Inputs!I$39)</f>
        <v>0</v>
      </c>
      <c r="BD1525">
        <f>IF(OR($D1525="51",$D1525="52",$D1525="61"),0,(AF1525/'Totals and Drop Down Lists'!AB$5)*Inputs!J$39)</f>
        <v>0</v>
      </c>
      <c r="BE1525">
        <f>IF(OR($D1525="51",$D1525="52",$D1525="61"),0,(AG1525/'Totals and Drop Down Lists'!AC$5)*Inputs!K$39)</f>
        <v>0</v>
      </c>
      <c r="BF1525">
        <f>IF(OR($D1525="51",$D1525="52",$D1525="61"),0,(AH1525/'Totals and Drop Down Lists'!AD$5)*Inputs!L$39)</f>
        <v>0</v>
      </c>
      <c r="BG1525" s="10">
        <f t="shared" si="208"/>
        <v>69152.770845129126</v>
      </c>
    </row>
    <row r="1526" spans="1:59" ht="28.8">
      <c r="A1526" s="1" t="s">
        <v>7468</v>
      </c>
      <c r="B1526" s="1" t="s">
        <v>3594</v>
      </c>
      <c r="C1526" s="1" t="s">
        <v>3618</v>
      </c>
      <c r="D1526" s="1" t="s">
        <v>25</v>
      </c>
      <c r="E1526" s="1" t="s">
        <v>3619</v>
      </c>
      <c r="F1526" s="2">
        <v>11540</v>
      </c>
      <c r="G1526" s="2">
        <v>118</v>
      </c>
      <c r="H1526" s="2">
        <v>12</v>
      </c>
      <c r="I1526" s="2">
        <v>2669</v>
      </c>
      <c r="J1526" s="2">
        <v>4130</v>
      </c>
      <c r="K1526" s="2">
        <v>1220</v>
      </c>
      <c r="L1526" s="2">
        <v>55</v>
      </c>
      <c r="M1526" s="2">
        <v>30</v>
      </c>
      <c r="N1526" s="2">
        <v>0</v>
      </c>
      <c r="O1526" s="2">
        <v>34</v>
      </c>
      <c r="P1526" s="2">
        <v>0</v>
      </c>
      <c r="Q1526" s="2">
        <v>0</v>
      </c>
      <c r="R1526" s="2">
        <v>262</v>
      </c>
      <c r="S1526" s="2">
        <v>433600</v>
      </c>
      <c r="T1526" s="2">
        <v>40932600</v>
      </c>
      <c r="U1526" s="2">
        <v>68</v>
      </c>
      <c r="V1526" s="2">
        <v>164</v>
      </c>
      <c r="W1526" s="2">
        <v>34</v>
      </c>
      <c r="X1526" s="2">
        <v>274</v>
      </c>
      <c r="Y1526" s="2">
        <v>60</v>
      </c>
      <c r="Z1526" s="2">
        <v>108</v>
      </c>
      <c r="AA1526" s="9">
        <f t="shared" si="209"/>
        <v>11540</v>
      </c>
      <c r="AB1526" s="9">
        <f t="shared" si="210"/>
        <v>2539</v>
      </c>
      <c r="AC1526" s="9">
        <f t="shared" si="211"/>
        <v>381</v>
      </c>
      <c r="AD1526" s="9">
        <f t="shared" si="212"/>
        <v>262</v>
      </c>
      <c r="AE1526" s="44">
        <f t="shared" si="213"/>
        <v>2.5168967249176157E-5</v>
      </c>
      <c r="AF1526" s="9">
        <f t="shared" si="214"/>
        <v>76</v>
      </c>
      <c r="AG1526" s="9">
        <f t="shared" si="207"/>
        <v>168</v>
      </c>
      <c r="AH1526" s="44">
        <f t="shared" si="215"/>
        <v>1.8465885870480562E-5</v>
      </c>
      <c r="AI1526">
        <f>AA1526/'Totals and Drop Down Lists'!W$6*Inputs!E$37</f>
        <v>10468.400298509396</v>
      </c>
      <c r="AJ1526">
        <f>AB1526/'Totals and Drop Down Lists'!X$6*Inputs!F$37</f>
        <v>8354.293057019815</v>
      </c>
      <c r="AK1526">
        <f>AC1526/'Totals and Drop Down Lists'!Y$6*Inputs!G$37</f>
        <v>2511.680696586342</v>
      </c>
      <c r="AL1526">
        <f>AD1526/'Totals and Drop Down Lists'!Z$6*Inputs!H$37</f>
        <v>2100.5853327383988</v>
      </c>
      <c r="AM1526">
        <f>AE1526/'Totals and Drop Down Lists'!AA$6*Inputs!I$37</f>
        <v>3133.2683820418465</v>
      </c>
      <c r="AN1526">
        <f>AF1526/'Totals and Drop Down Lists'!AB$6*Inputs!J$37</f>
        <v>1516.7086786662005</v>
      </c>
      <c r="AO1526">
        <f>AG1526/'Totals and Drop Down Lists'!AC$6*Inputs!K$37</f>
        <v>3128.7607980873922</v>
      </c>
      <c r="AP1526">
        <f>AH1526/'Totals and Drop Down Lists'!AD$6*Inputs!L$37</f>
        <v>4345.5752424231805</v>
      </c>
      <c r="AQ1526">
        <f>IF(OR($D1526="51",$D1526="52",$D1526="61"),(AA1526/'Totals and Drop Down Lists'!W$4)*Inputs!E$38,0)</f>
        <v>0</v>
      </c>
      <c r="AR1526">
        <f>IF(OR($D1526="51",$D1526="52",$D1526="61"),(AB1526/'Totals and Drop Down Lists'!X$4)*Inputs!F$38,0)</f>
        <v>0</v>
      </c>
      <c r="AS1526">
        <f>IF(OR($D1526="51",$D1526="52",$D1526="61"),(AC1526/'Totals and Drop Down Lists'!Y$4)*Inputs!G$38,0)</f>
        <v>0</v>
      </c>
      <c r="AT1526">
        <f>IF(OR($D1526="51",$D1526="52",$D1526="61"),(AD1526/'Totals and Drop Down Lists'!Z$4)*Inputs!H$38,0)</f>
        <v>0</v>
      </c>
      <c r="AU1526">
        <f>IF(OR($D1526="51",$D1526="52",$D1526="61"),(AE1526/'Totals and Drop Down Lists'!AA$4)*Inputs!I$38,0)</f>
        <v>0</v>
      </c>
      <c r="AV1526">
        <f>IF(OR($D1526="51",$D1526="52",$D1526="61"),(AF1526/'Totals and Drop Down Lists'!AB$4)*Inputs!J$38,0)</f>
        <v>0</v>
      </c>
      <c r="AW1526">
        <f>IF(OR($D1526="51",$D1526="52",$D1526="61"),(AG1526/'Totals and Drop Down Lists'!AC$4)*Inputs!K$38,0)</f>
        <v>0</v>
      </c>
      <c r="AX1526">
        <f>IF(OR($D1526="51",$D1526="52",$D1526="61"),(AH1526/'Totals and Drop Down Lists'!AD$4)*Inputs!L$38,0)</f>
        <v>0</v>
      </c>
      <c r="AY1526">
        <f>IF(OR($D1526="51",$D1526="52",$D1526="61"),0,(AA1526/'Totals and Drop Down Lists'!W$5)*Inputs!E$39)</f>
        <v>0</v>
      </c>
      <c r="AZ1526">
        <f>IF(OR($D1526="51",$D1526="52",$D1526="61"),0,(AB1526/'Totals and Drop Down Lists'!X$5)*Inputs!F$39)</f>
        <v>0</v>
      </c>
      <c r="BA1526">
        <f>IF(OR($D1526="51",$D1526="52",$D1526="61"),0,(AC1526/'Totals and Drop Down Lists'!Y$5)*Inputs!G$39)</f>
        <v>0</v>
      </c>
      <c r="BB1526">
        <f>IF(OR($D1526="51",$D1526="52",$D1526="61"),0,(AD1526/'Totals and Drop Down Lists'!Z$5)*Inputs!H$39)</f>
        <v>0</v>
      </c>
      <c r="BC1526">
        <f>IF(OR($D1526="51",$D1526="52",$D1526="61"),0,(AE1526/'Totals and Drop Down Lists'!AA$5)*Inputs!I$39)</f>
        <v>0</v>
      </c>
      <c r="BD1526">
        <f>IF(OR($D1526="51",$D1526="52",$D1526="61"),0,(AF1526/'Totals and Drop Down Lists'!AB$5)*Inputs!J$39)</f>
        <v>0</v>
      </c>
      <c r="BE1526">
        <f>IF(OR($D1526="51",$D1526="52",$D1526="61"),0,(AG1526/'Totals and Drop Down Lists'!AC$5)*Inputs!K$39)</f>
        <v>0</v>
      </c>
      <c r="BF1526">
        <f>IF(OR($D1526="51",$D1526="52",$D1526="61"),0,(AH1526/'Totals and Drop Down Lists'!AD$5)*Inputs!L$39)</f>
        <v>0</v>
      </c>
      <c r="BG1526" s="10">
        <f t="shared" si="208"/>
        <v>35559.272486072572</v>
      </c>
    </row>
    <row r="1527" spans="1:59" ht="28.8">
      <c r="A1527" s="1" t="s">
        <v>7469</v>
      </c>
      <c r="B1527" s="1" t="s">
        <v>5440</v>
      </c>
      <c r="C1527" s="1" t="s">
        <v>5441</v>
      </c>
      <c r="D1527" s="1" t="s">
        <v>10</v>
      </c>
      <c r="E1527" s="1" t="s">
        <v>5442</v>
      </c>
      <c r="F1527" s="2">
        <v>27257</v>
      </c>
      <c r="G1527" s="2">
        <v>157</v>
      </c>
      <c r="H1527" s="2">
        <v>18</v>
      </c>
      <c r="I1527" s="2">
        <v>4381</v>
      </c>
      <c r="J1527" s="2">
        <v>10030</v>
      </c>
      <c r="K1527" s="2">
        <v>2949</v>
      </c>
      <c r="L1527" s="2">
        <v>72</v>
      </c>
      <c r="M1527" s="2">
        <v>20</v>
      </c>
      <c r="N1527" s="2">
        <v>9</v>
      </c>
      <c r="O1527" s="2">
        <v>54</v>
      </c>
      <c r="P1527" s="2">
        <v>0</v>
      </c>
      <c r="Q1527" s="2">
        <v>0</v>
      </c>
      <c r="R1527" s="2">
        <v>333</v>
      </c>
      <c r="S1527" s="2">
        <v>2916200</v>
      </c>
      <c r="T1527" s="2">
        <v>116079700</v>
      </c>
      <c r="U1527" s="2">
        <v>262</v>
      </c>
      <c r="V1527" s="2">
        <v>45</v>
      </c>
      <c r="W1527" s="2">
        <v>25</v>
      </c>
      <c r="X1527" s="2">
        <v>605</v>
      </c>
      <c r="Y1527" s="2">
        <v>10</v>
      </c>
      <c r="Z1527" s="2">
        <v>495</v>
      </c>
      <c r="AA1527" s="9">
        <f t="shared" si="209"/>
        <v>27257</v>
      </c>
      <c r="AB1527" s="9">
        <f t="shared" si="210"/>
        <v>4206</v>
      </c>
      <c r="AC1527" s="9">
        <f t="shared" si="211"/>
        <v>488</v>
      </c>
      <c r="AD1527" s="9">
        <f t="shared" si="212"/>
        <v>333</v>
      </c>
      <c r="AE1527" s="44">
        <f t="shared" si="213"/>
        <v>6.0554217724404745E-5</v>
      </c>
      <c r="AF1527" s="9">
        <f t="shared" si="214"/>
        <v>535</v>
      </c>
      <c r="AG1527" s="9">
        <f t="shared" si="207"/>
        <v>505</v>
      </c>
      <c r="AH1527" s="44">
        <f t="shared" si="215"/>
        <v>5.5247967299871076E-5</v>
      </c>
      <c r="AI1527">
        <f>AA1527/'Totals and Drop Down Lists'!W$6*Inputs!E$37</f>
        <v>24725.926077683765</v>
      </c>
      <c r="AJ1527">
        <f>AB1527/'Totals and Drop Down Lists'!X$6*Inputs!F$37</f>
        <v>13839.368490675595</v>
      </c>
      <c r="AK1527">
        <f>AC1527/'Totals and Drop Down Lists'!Y$6*Inputs!G$37</f>
        <v>3217.060839722139</v>
      </c>
      <c r="AL1527">
        <f>AD1527/'Totals and Drop Down Lists'!Z$6*Inputs!H$37</f>
        <v>2669.8279229079649</v>
      </c>
      <c r="AM1527">
        <f>AE1527/'Totals and Drop Down Lists'!AA$6*Inputs!I$37</f>
        <v>7538.3552259724038</v>
      </c>
      <c r="AN1527">
        <f>AF1527/'Totals and Drop Down Lists'!AB$6*Inputs!J$37</f>
        <v>10676.830830084436</v>
      </c>
      <c r="AO1527">
        <f>AG1527/'Totals and Drop Down Lists'!AC$6*Inputs!K$37</f>
        <v>9404.9059704412684</v>
      </c>
      <c r="AP1527">
        <f>AH1527/'Totals and Drop Down Lists'!AD$6*Inputs!L$37</f>
        <v>13001.499119862001</v>
      </c>
      <c r="AQ1527">
        <f>IF(OR($D1527="51",$D1527="52",$D1527="61"),(AA1527/'Totals and Drop Down Lists'!W$4)*Inputs!E$38,0)</f>
        <v>0</v>
      </c>
      <c r="AR1527">
        <f>IF(OR($D1527="51",$D1527="52",$D1527="61"),(AB1527/'Totals and Drop Down Lists'!X$4)*Inputs!F$38,0)</f>
        <v>0</v>
      </c>
      <c r="AS1527">
        <f>IF(OR($D1527="51",$D1527="52",$D1527="61"),(AC1527/'Totals and Drop Down Lists'!Y$4)*Inputs!G$38,0)</f>
        <v>0</v>
      </c>
      <c r="AT1527">
        <f>IF(OR($D1527="51",$D1527="52",$D1527="61"),(AD1527/'Totals and Drop Down Lists'!Z$4)*Inputs!H$38,0)</f>
        <v>0</v>
      </c>
      <c r="AU1527">
        <f>IF(OR($D1527="51",$D1527="52",$D1527="61"),(AE1527/'Totals and Drop Down Lists'!AA$4)*Inputs!I$38,0)</f>
        <v>0</v>
      </c>
      <c r="AV1527">
        <f>IF(OR($D1527="51",$D1527="52",$D1527="61"),(AF1527/'Totals and Drop Down Lists'!AB$4)*Inputs!J$38,0)</f>
        <v>0</v>
      </c>
      <c r="AW1527">
        <f>IF(OR($D1527="51",$D1527="52",$D1527="61"),(AG1527/'Totals and Drop Down Lists'!AC$4)*Inputs!K$38,0)</f>
        <v>0</v>
      </c>
      <c r="AX1527">
        <f>IF(OR($D1527="51",$D1527="52",$D1527="61"),(AH1527/'Totals and Drop Down Lists'!AD$4)*Inputs!L$38,0)</f>
        <v>0</v>
      </c>
      <c r="AY1527">
        <f>IF(OR($D1527="51",$D1527="52",$D1527="61"),0,(AA1527/'Totals and Drop Down Lists'!W$5)*Inputs!E$39)</f>
        <v>0</v>
      </c>
      <c r="AZ1527">
        <f>IF(OR($D1527="51",$D1527="52",$D1527="61"),0,(AB1527/'Totals and Drop Down Lists'!X$5)*Inputs!F$39)</f>
        <v>0</v>
      </c>
      <c r="BA1527">
        <f>IF(OR($D1527="51",$D1527="52",$D1527="61"),0,(AC1527/'Totals and Drop Down Lists'!Y$5)*Inputs!G$39)</f>
        <v>0</v>
      </c>
      <c r="BB1527">
        <f>IF(OR($D1527="51",$D1527="52",$D1527="61"),0,(AD1527/'Totals and Drop Down Lists'!Z$5)*Inputs!H$39)</f>
        <v>0</v>
      </c>
      <c r="BC1527">
        <f>IF(OR($D1527="51",$D1527="52",$D1527="61"),0,(AE1527/'Totals and Drop Down Lists'!AA$5)*Inputs!I$39)</f>
        <v>0</v>
      </c>
      <c r="BD1527">
        <f>IF(OR($D1527="51",$D1527="52",$D1527="61"),0,(AF1527/'Totals and Drop Down Lists'!AB$5)*Inputs!J$39)</f>
        <v>0</v>
      </c>
      <c r="BE1527">
        <f>IF(OR($D1527="51",$D1527="52",$D1527="61"),0,(AG1527/'Totals and Drop Down Lists'!AC$5)*Inputs!K$39)</f>
        <v>0</v>
      </c>
      <c r="BF1527">
        <f>IF(OR($D1527="51",$D1527="52",$D1527="61"),0,(AH1527/'Totals and Drop Down Lists'!AD$5)*Inputs!L$39)</f>
        <v>0</v>
      </c>
      <c r="BG1527" s="10">
        <f t="shared" si="208"/>
        <v>85073.774477349565</v>
      </c>
    </row>
    <row r="1528" spans="1:59" ht="28.8">
      <c r="A1528" s="1" t="s">
        <v>7469</v>
      </c>
      <c r="B1528" s="1" t="s">
        <v>5440</v>
      </c>
      <c r="C1528" s="1" t="s">
        <v>5443</v>
      </c>
      <c r="D1528" s="1" t="s">
        <v>25</v>
      </c>
      <c r="E1528" s="1" t="s">
        <v>5444</v>
      </c>
      <c r="F1528" s="2">
        <v>130192</v>
      </c>
      <c r="G1528" s="2">
        <v>645</v>
      </c>
      <c r="H1528" s="2">
        <v>181</v>
      </c>
      <c r="I1528" s="2">
        <v>17159</v>
      </c>
      <c r="J1528" s="2">
        <v>46246</v>
      </c>
      <c r="K1528" s="2">
        <v>9411</v>
      </c>
      <c r="L1528" s="2">
        <v>671</v>
      </c>
      <c r="M1528" s="2">
        <v>171</v>
      </c>
      <c r="N1528" s="2">
        <v>0</v>
      </c>
      <c r="O1528" s="2">
        <v>316</v>
      </c>
      <c r="P1528" s="2">
        <v>146</v>
      </c>
      <c r="Q1528" s="2">
        <v>87</v>
      </c>
      <c r="R1528" s="2">
        <v>1023</v>
      </c>
      <c r="S1528" s="2">
        <v>6664900</v>
      </c>
      <c r="T1528" s="2">
        <v>382410400</v>
      </c>
      <c r="U1528" s="2">
        <v>835</v>
      </c>
      <c r="V1528" s="2">
        <v>783</v>
      </c>
      <c r="W1528" s="2">
        <v>145</v>
      </c>
      <c r="X1528" s="2">
        <v>2383</v>
      </c>
      <c r="Y1528" s="2">
        <v>308</v>
      </c>
      <c r="Z1528" s="2">
        <v>1403</v>
      </c>
      <c r="AA1528" s="9">
        <f t="shared" si="209"/>
        <v>130192</v>
      </c>
      <c r="AB1528" s="9">
        <f t="shared" si="210"/>
        <v>16333</v>
      </c>
      <c r="AC1528" s="9">
        <f t="shared" si="211"/>
        <v>2414</v>
      </c>
      <c r="AD1528" s="9">
        <f t="shared" si="212"/>
        <v>1023</v>
      </c>
      <c r="AE1528" s="44">
        <f t="shared" si="213"/>
        <v>1.3374980512792284E-4</v>
      </c>
      <c r="AF1528" s="9">
        <f t="shared" si="214"/>
        <v>1455</v>
      </c>
      <c r="AG1528" s="9">
        <f t="shared" si="207"/>
        <v>1711</v>
      </c>
      <c r="AH1528" s="44">
        <f t="shared" si="215"/>
        <v>1.2955754037439766E-4</v>
      </c>
      <c r="AI1528">
        <f>AA1528/'Totals and Drop Down Lists'!W$6*Inputs!E$37</f>
        <v>118102.42388765472</v>
      </c>
      <c r="AJ1528">
        <f>AB1528/'Totals and Drop Down Lists'!X$6*Inputs!F$37</f>
        <v>53741.893855968738</v>
      </c>
      <c r="AK1528">
        <f>AC1528/'Totals and Drop Down Lists'!Y$6*Inputs!G$37</f>
        <v>15913.903416166484</v>
      </c>
      <c r="AL1528">
        <f>AD1528/'Totals and Drop Down Lists'!Z$6*Inputs!H$37</f>
        <v>8201.9037992037483</v>
      </c>
      <c r="AM1528">
        <f>AE1528/'Totals and Drop Down Lists'!AA$6*Inputs!I$37</f>
        <v>16650.426350938036</v>
      </c>
      <c r="AN1528">
        <f>AF1528/'Totals and Drop Down Lists'!AB$6*Inputs!J$37</f>
        <v>29036.988519201601</v>
      </c>
      <c r="AO1528">
        <f>AG1528/'Totals and Drop Down Lists'!AC$6*Inputs!K$37</f>
        <v>31864.93884242576</v>
      </c>
      <c r="AP1528">
        <f>AH1528/'Totals and Drop Down Lists'!AD$6*Inputs!L$37</f>
        <v>30488.764193015799</v>
      </c>
      <c r="AQ1528">
        <f>IF(OR($D1528="51",$D1528="52",$D1528="61"),(AA1528/'Totals and Drop Down Lists'!W$4)*Inputs!E$38,0)</f>
        <v>0</v>
      </c>
      <c r="AR1528">
        <f>IF(OR($D1528="51",$D1528="52",$D1528="61"),(AB1528/'Totals and Drop Down Lists'!X$4)*Inputs!F$38,0)</f>
        <v>0</v>
      </c>
      <c r="AS1528">
        <f>IF(OR($D1528="51",$D1528="52",$D1528="61"),(AC1528/'Totals and Drop Down Lists'!Y$4)*Inputs!G$38,0)</f>
        <v>0</v>
      </c>
      <c r="AT1528">
        <f>IF(OR($D1528="51",$D1528="52",$D1528="61"),(AD1528/'Totals and Drop Down Lists'!Z$4)*Inputs!H$38,0)</f>
        <v>0</v>
      </c>
      <c r="AU1528">
        <f>IF(OR($D1528="51",$D1528="52",$D1528="61"),(AE1528/'Totals and Drop Down Lists'!AA$4)*Inputs!I$38,0)</f>
        <v>0</v>
      </c>
      <c r="AV1528">
        <f>IF(OR($D1528="51",$D1528="52",$D1528="61"),(AF1528/'Totals and Drop Down Lists'!AB$4)*Inputs!J$38,0)</f>
        <v>0</v>
      </c>
      <c r="AW1528">
        <f>IF(OR($D1528="51",$D1528="52",$D1528="61"),(AG1528/'Totals and Drop Down Lists'!AC$4)*Inputs!K$38,0)</f>
        <v>0</v>
      </c>
      <c r="AX1528">
        <f>IF(OR($D1528="51",$D1528="52",$D1528="61"),(AH1528/'Totals and Drop Down Lists'!AD$4)*Inputs!L$38,0)</f>
        <v>0</v>
      </c>
      <c r="AY1528">
        <f>IF(OR($D1528="51",$D1528="52",$D1528="61"),0,(AA1528/'Totals and Drop Down Lists'!W$5)*Inputs!E$39)</f>
        <v>0</v>
      </c>
      <c r="AZ1528">
        <f>IF(OR($D1528="51",$D1528="52",$D1528="61"),0,(AB1528/'Totals and Drop Down Lists'!X$5)*Inputs!F$39)</f>
        <v>0</v>
      </c>
      <c r="BA1528">
        <f>IF(OR($D1528="51",$D1528="52",$D1528="61"),0,(AC1528/'Totals and Drop Down Lists'!Y$5)*Inputs!G$39)</f>
        <v>0</v>
      </c>
      <c r="BB1528">
        <f>IF(OR($D1528="51",$D1528="52",$D1528="61"),0,(AD1528/'Totals and Drop Down Lists'!Z$5)*Inputs!H$39)</f>
        <v>0</v>
      </c>
      <c r="BC1528">
        <f>IF(OR($D1528="51",$D1528="52",$D1528="61"),0,(AE1528/'Totals and Drop Down Lists'!AA$5)*Inputs!I$39)</f>
        <v>0</v>
      </c>
      <c r="BD1528">
        <f>IF(OR($D1528="51",$D1528="52",$D1528="61"),0,(AF1528/'Totals and Drop Down Lists'!AB$5)*Inputs!J$39)</f>
        <v>0</v>
      </c>
      <c r="BE1528">
        <f>IF(OR($D1528="51",$D1528="52",$D1528="61"),0,(AG1528/'Totals and Drop Down Lists'!AC$5)*Inputs!K$39)</f>
        <v>0</v>
      </c>
      <c r="BF1528">
        <f>IF(OR($D1528="51",$D1528="52",$D1528="61"),0,(AH1528/'Totals and Drop Down Lists'!AD$5)*Inputs!L$39)</f>
        <v>0</v>
      </c>
      <c r="BG1528" s="10">
        <f t="shared" si="208"/>
        <v>304001.24286457489</v>
      </c>
    </row>
    <row r="1529" spans="1:59" ht="28.8">
      <c r="A1529" s="1" t="s">
        <v>7469</v>
      </c>
      <c r="B1529" s="1" t="s">
        <v>5440</v>
      </c>
      <c r="C1529" s="1" t="s">
        <v>5445</v>
      </c>
      <c r="D1529" s="1" t="s">
        <v>25</v>
      </c>
      <c r="E1529" s="1" t="s">
        <v>5446</v>
      </c>
      <c r="F1529" s="2">
        <v>11062</v>
      </c>
      <c r="G1529" s="2">
        <v>58</v>
      </c>
      <c r="H1529" s="2">
        <v>0</v>
      </c>
      <c r="I1529" s="2">
        <v>2978</v>
      </c>
      <c r="J1529" s="2">
        <v>4130</v>
      </c>
      <c r="K1529" s="2">
        <v>736</v>
      </c>
      <c r="L1529" s="2">
        <v>188</v>
      </c>
      <c r="M1529" s="2">
        <v>0</v>
      </c>
      <c r="N1529" s="2">
        <v>0</v>
      </c>
      <c r="O1529" s="2">
        <v>12</v>
      </c>
      <c r="P1529" s="2">
        <v>38</v>
      </c>
      <c r="Q1529" s="2">
        <v>0</v>
      </c>
      <c r="R1529" s="2">
        <v>300</v>
      </c>
      <c r="S1529" s="2">
        <v>246600</v>
      </c>
      <c r="T1529" s="2">
        <v>20301100</v>
      </c>
      <c r="U1529" s="2">
        <v>168</v>
      </c>
      <c r="V1529" s="2">
        <v>124</v>
      </c>
      <c r="W1529" s="2">
        <v>70</v>
      </c>
      <c r="X1529" s="2">
        <v>305</v>
      </c>
      <c r="Y1529" s="2">
        <v>20</v>
      </c>
      <c r="Z1529" s="2">
        <v>154</v>
      </c>
      <c r="AA1529" s="9">
        <f t="shared" si="209"/>
        <v>11062</v>
      </c>
      <c r="AB1529" s="9">
        <f t="shared" si="210"/>
        <v>2920</v>
      </c>
      <c r="AC1529" s="9">
        <f t="shared" si="211"/>
        <v>538</v>
      </c>
      <c r="AD1529" s="9">
        <f t="shared" si="212"/>
        <v>300</v>
      </c>
      <c r="AE1529" s="44">
        <f t="shared" si="213"/>
        <v>9.1601242159431128E-6</v>
      </c>
      <c r="AF1529" s="9">
        <f t="shared" si="214"/>
        <v>111</v>
      </c>
      <c r="AG1529" s="9">
        <f t="shared" si="207"/>
        <v>174</v>
      </c>
      <c r="AH1529" s="44">
        <f t="shared" si="215"/>
        <v>1.153793524647357E-5</v>
      </c>
      <c r="AI1529">
        <f>AA1529/'Totals and Drop Down Lists'!W$6*Inputs!E$37</f>
        <v>10034.787183891762</v>
      </c>
      <c r="AJ1529">
        <f>AB1529/'Totals and Drop Down Lists'!X$6*Inputs!F$37</f>
        <v>9607.930573650201</v>
      </c>
      <c r="AK1529">
        <f>AC1529/'Totals and Drop Down Lists'!Y$6*Inputs!G$37</f>
        <v>3546.6777290379323</v>
      </c>
      <c r="AL1529">
        <f>AD1529/'Totals and Drop Down Lists'!Z$6*Inputs!H$37</f>
        <v>2405.2503809981663</v>
      </c>
      <c r="AM1529">
        <f>AE1529/'Totals and Drop Down Lists'!AA$6*Inputs!I$37</f>
        <v>1140.3379128450283</v>
      </c>
      <c r="AN1529">
        <f>AF1529/'Totals and Drop Down Lists'!AB$6*Inputs!J$37</f>
        <v>2215.1929385782664</v>
      </c>
      <c r="AO1529">
        <f>AG1529/'Totals and Drop Down Lists'!AC$6*Inputs!K$37</f>
        <v>3240.5022551619418</v>
      </c>
      <c r="AP1529">
        <f>AH1529/'Totals and Drop Down Lists'!AD$6*Inputs!L$37</f>
        <v>2715.2212521744837</v>
      </c>
      <c r="AQ1529">
        <f>IF(OR($D1529="51",$D1529="52",$D1529="61"),(AA1529/'Totals and Drop Down Lists'!W$4)*Inputs!E$38,0)</f>
        <v>0</v>
      </c>
      <c r="AR1529">
        <f>IF(OR($D1529="51",$D1529="52",$D1529="61"),(AB1529/'Totals and Drop Down Lists'!X$4)*Inputs!F$38,0)</f>
        <v>0</v>
      </c>
      <c r="AS1529">
        <f>IF(OR($D1529="51",$D1529="52",$D1529="61"),(AC1529/'Totals and Drop Down Lists'!Y$4)*Inputs!G$38,0)</f>
        <v>0</v>
      </c>
      <c r="AT1529">
        <f>IF(OR($D1529="51",$D1529="52",$D1529="61"),(AD1529/'Totals and Drop Down Lists'!Z$4)*Inputs!H$38,0)</f>
        <v>0</v>
      </c>
      <c r="AU1529">
        <f>IF(OR($D1529="51",$D1529="52",$D1529="61"),(AE1529/'Totals and Drop Down Lists'!AA$4)*Inputs!I$38,0)</f>
        <v>0</v>
      </c>
      <c r="AV1529">
        <f>IF(OR($D1529="51",$D1529="52",$D1529="61"),(AF1529/'Totals and Drop Down Lists'!AB$4)*Inputs!J$38,0)</f>
        <v>0</v>
      </c>
      <c r="AW1529">
        <f>IF(OR($D1529="51",$D1529="52",$D1529="61"),(AG1529/'Totals and Drop Down Lists'!AC$4)*Inputs!K$38,0)</f>
        <v>0</v>
      </c>
      <c r="AX1529">
        <f>IF(OR($D1529="51",$D1529="52",$D1529="61"),(AH1529/'Totals and Drop Down Lists'!AD$4)*Inputs!L$38,0)</f>
        <v>0</v>
      </c>
      <c r="AY1529">
        <f>IF(OR($D1529="51",$D1529="52",$D1529="61"),0,(AA1529/'Totals and Drop Down Lists'!W$5)*Inputs!E$39)</f>
        <v>0</v>
      </c>
      <c r="AZ1529">
        <f>IF(OR($D1529="51",$D1529="52",$D1529="61"),0,(AB1529/'Totals and Drop Down Lists'!X$5)*Inputs!F$39)</f>
        <v>0</v>
      </c>
      <c r="BA1529">
        <f>IF(OR($D1529="51",$D1529="52",$D1529="61"),0,(AC1529/'Totals and Drop Down Lists'!Y$5)*Inputs!G$39)</f>
        <v>0</v>
      </c>
      <c r="BB1529">
        <f>IF(OR($D1529="51",$D1529="52",$D1529="61"),0,(AD1529/'Totals and Drop Down Lists'!Z$5)*Inputs!H$39)</f>
        <v>0</v>
      </c>
      <c r="BC1529">
        <f>IF(OR($D1529="51",$D1529="52",$D1529="61"),0,(AE1529/'Totals and Drop Down Lists'!AA$5)*Inputs!I$39)</f>
        <v>0</v>
      </c>
      <c r="BD1529">
        <f>IF(OR($D1529="51",$D1529="52",$D1529="61"),0,(AF1529/'Totals and Drop Down Lists'!AB$5)*Inputs!J$39)</f>
        <v>0</v>
      </c>
      <c r="BE1529">
        <f>IF(OR($D1529="51",$D1529="52",$D1529="61"),0,(AG1529/'Totals and Drop Down Lists'!AC$5)*Inputs!K$39)</f>
        <v>0</v>
      </c>
      <c r="BF1529">
        <f>IF(OR($D1529="51",$D1529="52",$D1529="61"),0,(AH1529/'Totals and Drop Down Lists'!AD$5)*Inputs!L$39)</f>
        <v>0</v>
      </c>
      <c r="BG1529" s="10">
        <f t="shared" si="208"/>
        <v>34905.900226337777</v>
      </c>
    </row>
    <row r="1530" spans="1:59" ht="28.8">
      <c r="A1530" s="1" t="s">
        <v>7469</v>
      </c>
      <c r="B1530" s="1" t="s">
        <v>5440</v>
      </c>
      <c r="C1530" s="1" t="s">
        <v>5447</v>
      </c>
      <c r="D1530" s="1" t="s">
        <v>15</v>
      </c>
      <c r="E1530" s="1" t="s">
        <v>5448</v>
      </c>
      <c r="F1530" s="2">
        <v>209575</v>
      </c>
      <c r="G1530" s="2">
        <v>1036</v>
      </c>
      <c r="H1530" s="2">
        <v>66</v>
      </c>
      <c r="I1530" s="2">
        <v>20395</v>
      </c>
      <c r="J1530" s="2">
        <v>77488</v>
      </c>
      <c r="K1530" s="2">
        <v>16348</v>
      </c>
      <c r="L1530" s="2">
        <v>556</v>
      </c>
      <c r="M1530" s="2">
        <v>64</v>
      </c>
      <c r="N1530" s="2">
        <v>10</v>
      </c>
      <c r="O1530" s="2">
        <v>368</v>
      </c>
      <c r="P1530" s="2">
        <v>51</v>
      </c>
      <c r="Q1530" s="2">
        <v>2</v>
      </c>
      <c r="R1530" s="2">
        <v>1807</v>
      </c>
      <c r="S1530" s="2">
        <v>15899600</v>
      </c>
      <c r="T1530" s="2">
        <v>806768400</v>
      </c>
      <c r="U1530" s="2">
        <v>1466</v>
      </c>
      <c r="V1530" s="2">
        <v>763</v>
      </c>
      <c r="W1530" s="2">
        <v>40</v>
      </c>
      <c r="X1530" s="2">
        <v>2685</v>
      </c>
      <c r="Y1530" s="2">
        <v>217</v>
      </c>
      <c r="Z1530" s="2">
        <v>1663</v>
      </c>
      <c r="AA1530" s="9">
        <f t="shared" si="209"/>
        <v>209575</v>
      </c>
      <c r="AB1530" s="9">
        <f t="shared" si="210"/>
        <v>19293</v>
      </c>
      <c r="AC1530" s="9">
        <f t="shared" si="211"/>
        <v>2858</v>
      </c>
      <c r="AD1530" s="9">
        <f t="shared" si="212"/>
        <v>1807</v>
      </c>
      <c r="AE1530" s="44">
        <f t="shared" si="213"/>
        <v>2.408743702993025E-4</v>
      </c>
      <c r="AF1530" s="9">
        <f t="shared" si="214"/>
        <v>1882</v>
      </c>
      <c r="AG1530" s="9">
        <f t="shared" si="207"/>
        <v>1880</v>
      </c>
      <c r="AH1530" s="44">
        <f t="shared" si="215"/>
        <v>1.4758394425642052E-4</v>
      </c>
      <c r="AI1530">
        <f>AA1530/'Totals and Drop Down Lists'!W$6*Inputs!E$37</f>
        <v>190113.95082843213</v>
      </c>
      <c r="AJ1530">
        <f>AB1530/'Totals and Drop Down Lists'!X$6*Inputs!F$37</f>
        <v>63481.439916929208</v>
      </c>
      <c r="AK1530">
        <f>AC1530/'Totals and Drop Down Lists'!Y$6*Inputs!G$37</f>
        <v>18840.901393290726</v>
      </c>
      <c r="AL1530">
        <f>AD1530/'Totals and Drop Down Lists'!Z$6*Inputs!H$37</f>
        <v>14487.624794878957</v>
      </c>
      <c r="AM1530">
        <f>AE1530/'Totals and Drop Down Lists'!AA$6*Inputs!I$37</f>
        <v>29986.293876549429</v>
      </c>
      <c r="AN1530">
        <f>AF1530/'Totals and Drop Down Lists'!AB$6*Inputs!J$37</f>
        <v>37558.496490128804</v>
      </c>
      <c r="AO1530">
        <f>AG1530/'Totals and Drop Down Lists'!AC$6*Inputs!K$37</f>
        <v>35012.323216692246</v>
      </c>
      <c r="AP1530">
        <f>AH1530/'Totals and Drop Down Lists'!AD$6*Inputs!L$37</f>
        <v>34730.916179066226</v>
      </c>
      <c r="AQ1530">
        <f>IF(OR($D1530="51",$D1530="52",$D1530="61"),(AA1530/'Totals and Drop Down Lists'!W$4)*Inputs!E$38,0)</f>
        <v>0</v>
      </c>
      <c r="AR1530">
        <f>IF(OR($D1530="51",$D1530="52",$D1530="61"),(AB1530/'Totals and Drop Down Lists'!X$4)*Inputs!F$38,0)</f>
        <v>0</v>
      </c>
      <c r="AS1530">
        <f>IF(OR($D1530="51",$D1530="52",$D1530="61"),(AC1530/'Totals and Drop Down Lists'!Y$4)*Inputs!G$38,0)</f>
        <v>0</v>
      </c>
      <c r="AT1530">
        <f>IF(OR($D1530="51",$D1530="52",$D1530="61"),(AD1530/'Totals and Drop Down Lists'!Z$4)*Inputs!H$38,0)</f>
        <v>0</v>
      </c>
      <c r="AU1530">
        <f>IF(OR($D1530="51",$D1530="52",$D1530="61"),(AE1530/'Totals and Drop Down Lists'!AA$4)*Inputs!I$38,0)</f>
        <v>0</v>
      </c>
      <c r="AV1530">
        <f>IF(OR($D1530="51",$D1530="52",$D1530="61"),(AF1530/'Totals and Drop Down Lists'!AB$4)*Inputs!J$38,0)</f>
        <v>0</v>
      </c>
      <c r="AW1530">
        <f>IF(OR($D1530="51",$D1530="52",$D1530="61"),(AG1530/'Totals and Drop Down Lists'!AC$4)*Inputs!K$38,0)</f>
        <v>0</v>
      </c>
      <c r="AX1530">
        <f>IF(OR($D1530="51",$D1530="52",$D1530="61"),(AH1530/'Totals and Drop Down Lists'!AD$4)*Inputs!L$38,0)</f>
        <v>0</v>
      </c>
      <c r="AY1530">
        <f>IF(OR($D1530="51",$D1530="52",$D1530="61"),0,(AA1530/'Totals and Drop Down Lists'!W$5)*Inputs!E$39)</f>
        <v>0</v>
      </c>
      <c r="AZ1530">
        <f>IF(OR($D1530="51",$D1530="52",$D1530="61"),0,(AB1530/'Totals and Drop Down Lists'!X$5)*Inputs!F$39)</f>
        <v>0</v>
      </c>
      <c r="BA1530">
        <f>IF(OR($D1530="51",$D1530="52",$D1530="61"),0,(AC1530/'Totals and Drop Down Lists'!Y$5)*Inputs!G$39)</f>
        <v>0</v>
      </c>
      <c r="BB1530">
        <f>IF(OR($D1530="51",$D1530="52",$D1530="61"),0,(AD1530/'Totals and Drop Down Lists'!Z$5)*Inputs!H$39)</f>
        <v>0</v>
      </c>
      <c r="BC1530">
        <f>IF(OR($D1530="51",$D1530="52",$D1530="61"),0,(AE1530/'Totals and Drop Down Lists'!AA$5)*Inputs!I$39)</f>
        <v>0</v>
      </c>
      <c r="BD1530">
        <f>IF(OR($D1530="51",$D1530="52",$D1530="61"),0,(AF1530/'Totals and Drop Down Lists'!AB$5)*Inputs!J$39)</f>
        <v>0</v>
      </c>
      <c r="BE1530">
        <f>IF(OR($D1530="51",$D1530="52",$D1530="61"),0,(AG1530/'Totals and Drop Down Lists'!AC$5)*Inputs!K$39)</f>
        <v>0</v>
      </c>
      <c r="BF1530">
        <f>IF(OR($D1530="51",$D1530="52",$D1530="61"),0,(AH1530/'Totals and Drop Down Lists'!AD$5)*Inputs!L$39)</f>
        <v>0</v>
      </c>
      <c r="BG1530" s="10">
        <f t="shared" si="208"/>
        <v>424211.94669596769</v>
      </c>
    </row>
    <row r="1531" spans="1:59" ht="28.8">
      <c r="A1531" s="1" t="s">
        <v>7469</v>
      </c>
      <c r="B1531" s="1" t="s">
        <v>5440</v>
      </c>
      <c r="C1531" s="1" t="s">
        <v>5449</v>
      </c>
      <c r="D1531" s="1" t="s">
        <v>25</v>
      </c>
      <c r="E1531" s="1" t="s">
        <v>5450</v>
      </c>
      <c r="F1531" s="2">
        <v>122665</v>
      </c>
      <c r="G1531" s="2">
        <v>2343</v>
      </c>
      <c r="H1531" s="2">
        <v>86</v>
      </c>
      <c r="I1531" s="2">
        <v>25205</v>
      </c>
      <c r="J1531" s="2">
        <v>44418</v>
      </c>
      <c r="K1531" s="2">
        <v>13957</v>
      </c>
      <c r="L1531" s="2">
        <v>621</v>
      </c>
      <c r="M1531" s="2">
        <v>56</v>
      </c>
      <c r="N1531" s="2">
        <v>23</v>
      </c>
      <c r="O1531" s="2">
        <v>555</v>
      </c>
      <c r="P1531" s="2">
        <v>109</v>
      </c>
      <c r="Q1531" s="2">
        <v>34</v>
      </c>
      <c r="R1531" s="2">
        <v>2583</v>
      </c>
      <c r="S1531" s="2">
        <v>8876200</v>
      </c>
      <c r="T1531" s="2">
        <v>462499300</v>
      </c>
      <c r="U1531" s="2">
        <v>1602</v>
      </c>
      <c r="V1531" s="2">
        <v>889</v>
      </c>
      <c r="W1531" s="2">
        <v>80</v>
      </c>
      <c r="X1531" s="2">
        <v>3529</v>
      </c>
      <c r="Y1531" s="2">
        <v>285</v>
      </c>
      <c r="Z1531" s="2">
        <v>2249</v>
      </c>
      <c r="AA1531" s="9">
        <f t="shared" si="209"/>
        <v>122665</v>
      </c>
      <c r="AB1531" s="9">
        <f t="shared" si="210"/>
        <v>22776</v>
      </c>
      <c r="AC1531" s="9">
        <f t="shared" si="211"/>
        <v>3981</v>
      </c>
      <c r="AD1531" s="9">
        <f t="shared" si="212"/>
        <v>2583</v>
      </c>
      <c r="AE1531" s="44">
        <f t="shared" si="213"/>
        <v>3.0628162539708486E-4</v>
      </c>
      <c r="AF1531" s="9">
        <f t="shared" si="214"/>
        <v>2560</v>
      </c>
      <c r="AG1531" s="9">
        <f t="shared" si="207"/>
        <v>2534</v>
      </c>
      <c r="AH1531" s="44">
        <f t="shared" si="215"/>
        <v>2.962721134890731E-4</v>
      </c>
      <c r="AI1531">
        <f>AA1531/'Totals and Drop Down Lists'!W$6*Inputs!E$37</f>
        <v>111274.37804303771</v>
      </c>
      <c r="AJ1531">
        <f>AB1531/'Totals and Drop Down Lists'!X$6*Inputs!F$37</f>
        <v>74941.858474471563</v>
      </c>
      <c r="AK1531">
        <f>AC1531/'Totals and Drop Down Lists'!Y$6*Inputs!G$37</f>
        <v>26244.096727323435</v>
      </c>
      <c r="AL1531">
        <f>AD1531/'Totals and Drop Down Lists'!Z$6*Inputs!H$37</f>
        <v>20709.205780394215</v>
      </c>
      <c r="AM1531">
        <f>AE1531/'Totals and Drop Down Lists'!AA$6*Inputs!I$37</f>
        <v>38128.800572398657</v>
      </c>
      <c r="AN1531">
        <f>AF1531/'Totals and Drop Down Lists'!AB$6*Inputs!J$37</f>
        <v>51089.134439282541</v>
      </c>
      <c r="AO1531">
        <f>AG1531/'Totals and Drop Down Lists'!AC$6*Inputs!K$37</f>
        <v>47192.142037818165</v>
      </c>
      <c r="AP1531">
        <f>AH1531/'Totals and Drop Down Lists'!AD$6*Inputs!L$37</f>
        <v>69721.6895213596</v>
      </c>
      <c r="AQ1531">
        <f>IF(OR($D1531="51",$D1531="52",$D1531="61"),(AA1531/'Totals and Drop Down Lists'!W$4)*Inputs!E$38,0)</f>
        <v>0</v>
      </c>
      <c r="AR1531">
        <f>IF(OR($D1531="51",$D1531="52",$D1531="61"),(AB1531/'Totals and Drop Down Lists'!X$4)*Inputs!F$38,0)</f>
        <v>0</v>
      </c>
      <c r="AS1531">
        <f>IF(OR($D1531="51",$D1531="52",$D1531="61"),(AC1531/'Totals and Drop Down Lists'!Y$4)*Inputs!G$38,0)</f>
        <v>0</v>
      </c>
      <c r="AT1531">
        <f>IF(OR($D1531="51",$D1531="52",$D1531="61"),(AD1531/'Totals and Drop Down Lists'!Z$4)*Inputs!H$38,0)</f>
        <v>0</v>
      </c>
      <c r="AU1531">
        <f>IF(OR($D1531="51",$D1531="52",$D1531="61"),(AE1531/'Totals and Drop Down Lists'!AA$4)*Inputs!I$38,0)</f>
        <v>0</v>
      </c>
      <c r="AV1531">
        <f>IF(OR($D1531="51",$D1531="52",$D1531="61"),(AF1531/'Totals and Drop Down Lists'!AB$4)*Inputs!J$38,0)</f>
        <v>0</v>
      </c>
      <c r="AW1531">
        <f>IF(OR($D1531="51",$D1531="52",$D1531="61"),(AG1531/'Totals and Drop Down Lists'!AC$4)*Inputs!K$38,0)</f>
        <v>0</v>
      </c>
      <c r="AX1531">
        <f>IF(OR($D1531="51",$D1531="52",$D1531="61"),(AH1531/'Totals and Drop Down Lists'!AD$4)*Inputs!L$38,0)</f>
        <v>0</v>
      </c>
      <c r="AY1531">
        <f>IF(OR($D1531="51",$D1531="52",$D1531="61"),0,(AA1531/'Totals and Drop Down Lists'!W$5)*Inputs!E$39)</f>
        <v>0</v>
      </c>
      <c r="AZ1531">
        <f>IF(OR($D1531="51",$D1531="52",$D1531="61"),0,(AB1531/'Totals and Drop Down Lists'!X$5)*Inputs!F$39)</f>
        <v>0</v>
      </c>
      <c r="BA1531">
        <f>IF(OR($D1531="51",$D1531="52",$D1531="61"),0,(AC1531/'Totals and Drop Down Lists'!Y$5)*Inputs!G$39)</f>
        <v>0</v>
      </c>
      <c r="BB1531">
        <f>IF(OR($D1531="51",$D1531="52",$D1531="61"),0,(AD1531/'Totals and Drop Down Lists'!Z$5)*Inputs!H$39)</f>
        <v>0</v>
      </c>
      <c r="BC1531">
        <f>IF(OR($D1531="51",$D1531="52",$D1531="61"),0,(AE1531/'Totals and Drop Down Lists'!AA$5)*Inputs!I$39)</f>
        <v>0</v>
      </c>
      <c r="BD1531">
        <f>IF(OR($D1531="51",$D1531="52",$D1531="61"),0,(AF1531/'Totals and Drop Down Lists'!AB$5)*Inputs!J$39)</f>
        <v>0</v>
      </c>
      <c r="BE1531">
        <f>IF(OR($D1531="51",$D1531="52",$D1531="61"),0,(AG1531/'Totals and Drop Down Lists'!AC$5)*Inputs!K$39)</f>
        <v>0</v>
      </c>
      <c r="BF1531">
        <f>IF(OR($D1531="51",$D1531="52",$D1531="61"),0,(AH1531/'Totals and Drop Down Lists'!AD$5)*Inputs!L$39)</f>
        <v>0</v>
      </c>
      <c r="BG1531" s="10">
        <f t="shared" si="208"/>
        <v>439301.30559608585</v>
      </c>
    </row>
    <row r="1532" spans="1:59" ht="28.8">
      <c r="A1532" s="1" t="s">
        <v>7469</v>
      </c>
      <c r="B1532" s="1" t="s">
        <v>5440</v>
      </c>
      <c r="C1532" s="1" t="s">
        <v>5451</v>
      </c>
      <c r="D1532" s="1" t="s">
        <v>25</v>
      </c>
      <c r="E1532" s="1" t="s">
        <v>5452</v>
      </c>
      <c r="F1532" s="2">
        <v>46935</v>
      </c>
      <c r="G1532" s="2">
        <v>313</v>
      </c>
      <c r="H1532" s="2">
        <v>31</v>
      </c>
      <c r="I1532" s="2">
        <v>11556</v>
      </c>
      <c r="J1532" s="2">
        <v>17599</v>
      </c>
      <c r="K1532" s="2">
        <v>4758</v>
      </c>
      <c r="L1532" s="2">
        <v>222</v>
      </c>
      <c r="M1532" s="2">
        <v>86</v>
      </c>
      <c r="N1532" s="2">
        <v>0</v>
      </c>
      <c r="O1532" s="2">
        <v>149</v>
      </c>
      <c r="P1532" s="2">
        <v>45</v>
      </c>
      <c r="Q1532" s="2">
        <v>0</v>
      </c>
      <c r="R1532" s="2">
        <v>2013</v>
      </c>
      <c r="S1532" s="2">
        <v>1874200</v>
      </c>
      <c r="T1532" s="2">
        <v>142804800</v>
      </c>
      <c r="U1532" s="2">
        <v>276</v>
      </c>
      <c r="V1532" s="2">
        <v>639</v>
      </c>
      <c r="W1532" s="2">
        <v>39</v>
      </c>
      <c r="X1532" s="2">
        <v>1560</v>
      </c>
      <c r="Y1532" s="2">
        <v>154</v>
      </c>
      <c r="Z1532" s="2">
        <v>713</v>
      </c>
      <c r="AA1532" s="9">
        <f t="shared" si="209"/>
        <v>46935</v>
      </c>
      <c r="AB1532" s="9">
        <f t="shared" si="210"/>
        <v>11212</v>
      </c>
      <c r="AC1532" s="9">
        <f t="shared" si="211"/>
        <v>2515</v>
      </c>
      <c r="AD1532" s="9">
        <f t="shared" si="212"/>
        <v>2013</v>
      </c>
      <c r="AE1532" s="44">
        <f t="shared" si="213"/>
        <v>8.9837295663485056E-5</v>
      </c>
      <c r="AF1532" s="9">
        <f t="shared" si="214"/>
        <v>882</v>
      </c>
      <c r="AG1532" s="9">
        <f t="shared" si="207"/>
        <v>867</v>
      </c>
      <c r="AH1532" s="44">
        <f t="shared" si="215"/>
        <v>8.7218101732520293E-5</v>
      </c>
      <c r="AI1532">
        <f>AA1532/'Totals and Drop Down Lists'!W$6*Inputs!E$37</f>
        <v>42576.635009578735</v>
      </c>
      <c r="AJ1532">
        <f>AB1532/'Totals and Drop Down Lists'!X$6*Inputs!F$37</f>
        <v>36891.821093070561</v>
      </c>
      <c r="AK1532">
        <f>AC1532/'Totals and Drop Down Lists'!Y$6*Inputs!G$37</f>
        <v>16579.729532584384</v>
      </c>
      <c r="AL1532">
        <f>AD1532/'Totals and Drop Down Lists'!Z$6*Inputs!H$37</f>
        <v>16139.230056497698</v>
      </c>
      <c r="AM1532">
        <f>AE1532/'Totals and Drop Down Lists'!AA$6*Inputs!I$37</f>
        <v>11183.786575102977</v>
      </c>
      <c r="AN1532">
        <f>AF1532/'Totals and Drop Down Lists'!AB$6*Inputs!J$37</f>
        <v>17601.803349784062</v>
      </c>
      <c r="AO1532">
        <f>AG1532/'Totals and Drop Down Lists'!AC$6*Inputs!K$37</f>
        <v>16146.640547272433</v>
      </c>
      <c r="AP1532">
        <f>AH1532/'Totals and Drop Down Lists'!AD$6*Inputs!L$37</f>
        <v>20525.027948205494</v>
      </c>
      <c r="AQ1532">
        <f>IF(OR($D1532="51",$D1532="52",$D1532="61"),(AA1532/'Totals and Drop Down Lists'!W$4)*Inputs!E$38,0)</f>
        <v>0</v>
      </c>
      <c r="AR1532">
        <f>IF(OR($D1532="51",$D1532="52",$D1532="61"),(AB1532/'Totals and Drop Down Lists'!X$4)*Inputs!F$38,0)</f>
        <v>0</v>
      </c>
      <c r="AS1532">
        <f>IF(OR($D1532="51",$D1532="52",$D1532="61"),(AC1532/'Totals and Drop Down Lists'!Y$4)*Inputs!G$38,0)</f>
        <v>0</v>
      </c>
      <c r="AT1532">
        <f>IF(OR($D1532="51",$D1532="52",$D1532="61"),(AD1532/'Totals and Drop Down Lists'!Z$4)*Inputs!H$38,0)</f>
        <v>0</v>
      </c>
      <c r="AU1532">
        <f>IF(OR($D1532="51",$D1532="52",$D1532="61"),(AE1532/'Totals and Drop Down Lists'!AA$4)*Inputs!I$38,0)</f>
        <v>0</v>
      </c>
      <c r="AV1532">
        <f>IF(OR($D1532="51",$D1532="52",$D1532="61"),(AF1532/'Totals and Drop Down Lists'!AB$4)*Inputs!J$38,0)</f>
        <v>0</v>
      </c>
      <c r="AW1532">
        <f>IF(OR($D1532="51",$D1532="52",$D1532="61"),(AG1532/'Totals and Drop Down Lists'!AC$4)*Inputs!K$38,0)</f>
        <v>0</v>
      </c>
      <c r="AX1532">
        <f>IF(OR($D1532="51",$D1532="52",$D1532="61"),(AH1532/'Totals and Drop Down Lists'!AD$4)*Inputs!L$38,0)</f>
        <v>0</v>
      </c>
      <c r="AY1532">
        <f>IF(OR($D1532="51",$D1532="52",$D1532="61"),0,(AA1532/'Totals and Drop Down Lists'!W$5)*Inputs!E$39)</f>
        <v>0</v>
      </c>
      <c r="AZ1532">
        <f>IF(OR($D1532="51",$D1532="52",$D1532="61"),0,(AB1532/'Totals and Drop Down Lists'!X$5)*Inputs!F$39)</f>
        <v>0</v>
      </c>
      <c r="BA1532">
        <f>IF(OR($D1532="51",$D1532="52",$D1532="61"),0,(AC1532/'Totals and Drop Down Lists'!Y$5)*Inputs!G$39)</f>
        <v>0</v>
      </c>
      <c r="BB1532">
        <f>IF(OR($D1532="51",$D1532="52",$D1532="61"),0,(AD1532/'Totals and Drop Down Lists'!Z$5)*Inputs!H$39)</f>
        <v>0</v>
      </c>
      <c r="BC1532">
        <f>IF(OR($D1532="51",$D1532="52",$D1532="61"),0,(AE1532/'Totals and Drop Down Lists'!AA$5)*Inputs!I$39)</f>
        <v>0</v>
      </c>
      <c r="BD1532">
        <f>IF(OR($D1532="51",$D1532="52",$D1532="61"),0,(AF1532/'Totals and Drop Down Lists'!AB$5)*Inputs!J$39)</f>
        <v>0</v>
      </c>
      <c r="BE1532">
        <f>IF(OR($D1532="51",$D1532="52",$D1532="61"),0,(AG1532/'Totals and Drop Down Lists'!AC$5)*Inputs!K$39)</f>
        <v>0</v>
      </c>
      <c r="BF1532">
        <f>IF(OR($D1532="51",$D1532="52",$D1532="61"),0,(AH1532/'Totals and Drop Down Lists'!AD$5)*Inputs!L$39)</f>
        <v>0</v>
      </c>
      <c r="BG1532" s="10">
        <f t="shared" si="208"/>
        <v>177644.67411209634</v>
      </c>
    </row>
    <row r="1533" spans="1:59" ht="28.8">
      <c r="A1533" s="1" t="s">
        <v>7470</v>
      </c>
      <c r="B1533" s="1" t="s">
        <v>180</v>
      </c>
      <c r="C1533" s="1" t="s">
        <v>178</v>
      </c>
      <c r="D1533" s="1" t="s">
        <v>10</v>
      </c>
      <c r="E1533" s="1" t="s">
        <v>181</v>
      </c>
      <c r="F1533" s="2">
        <v>47938</v>
      </c>
      <c r="G1533" s="2">
        <v>583</v>
      </c>
      <c r="H1533" s="2">
        <v>17</v>
      </c>
      <c r="I1533" s="2">
        <v>12388</v>
      </c>
      <c r="J1533" s="2">
        <v>17066</v>
      </c>
      <c r="K1533" s="2">
        <v>7859</v>
      </c>
      <c r="L1533" s="2">
        <v>82</v>
      </c>
      <c r="M1533" s="2">
        <v>18</v>
      </c>
      <c r="N1533" s="2">
        <v>0</v>
      </c>
      <c r="O1533" s="2">
        <v>193</v>
      </c>
      <c r="P1533" s="2">
        <v>65</v>
      </c>
      <c r="Q1533" s="2">
        <v>0</v>
      </c>
      <c r="R1533" s="2">
        <v>1457</v>
      </c>
      <c r="S1533" s="2">
        <v>5742900</v>
      </c>
      <c r="T1533" s="2">
        <v>254139600</v>
      </c>
      <c r="U1533" s="2">
        <v>424</v>
      </c>
      <c r="V1533" s="2">
        <v>305</v>
      </c>
      <c r="W1533" s="2">
        <v>40</v>
      </c>
      <c r="X1533" s="2">
        <v>1680</v>
      </c>
      <c r="Y1533" s="2">
        <v>250</v>
      </c>
      <c r="Z1533" s="2">
        <v>1085</v>
      </c>
      <c r="AA1533" s="9">
        <f t="shared" si="209"/>
        <v>47938</v>
      </c>
      <c r="AB1533" s="9">
        <f t="shared" si="210"/>
        <v>11788</v>
      </c>
      <c r="AC1533" s="9">
        <f t="shared" si="211"/>
        <v>1815</v>
      </c>
      <c r="AD1533" s="9">
        <f t="shared" si="212"/>
        <v>1457</v>
      </c>
      <c r="AE1533" s="44">
        <f t="shared" si="213"/>
        <v>2.5275434039147971E-4</v>
      </c>
      <c r="AF1533" s="9">
        <f t="shared" si="214"/>
        <v>1335</v>
      </c>
      <c r="AG1533" s="9">
        <f t="shared" si="207"/>
        <v>1335</v>
      </c>
      <c r="AH1533" s="44">
        <f t="shared" si="215"/>
        <v>2.2875357998431852E-4</v>
      </c>
      <c r="AI1533">
        <f>AA1533/'Totals and Drop Down Lists'!W$6*Inputs!E$37</f>
        <v>43486.496837950042</v>
      </c>
      <c r="AJ1533">
        <f>AB1533/'Totals and Drop Down Lists'!X$6*Inputs!F$37</f>
        <v>38787.084110338546</v>
      </c>
      <c r="AK1533">
        <f>AC1533/'Totals and Drop Down Lists'!Y$6*Inputs!G$37</f>
        <v>11965.093082163285</v>
      </c>
      <c r="AL1533">
        <f>AD1533/'Totals and Drop Down Lists'!Z$6*Inputs!H$37</f>
        <v>11681.499350381095</v>
      </c>
      <c r="AM1533">
        <f>AE1533/'Totals and Drop Down Lists'!AA$6*Inputs!I$37</f>
        <v>31465.223635601818</v>
      </c>
      <c r="AN1533">
        <f>AF1533/'Totals and Drop Down Lists'!AB$6*Inputs!J$37</f>
        <v>26642.18534236023</v>
      </c>
      <c r="AO1533">
        <f>AG1533/'Totals and Drop Down Lists'!AC$6*Inputs!K$37</f>
        <v>24862.474199087312</v>
      </c>
      <c r="AP1533">
        <f>AH1533/'Totals and Drop Down Lists'!AD$6*Inputs!L$37</f>
        <v>53832.559172513473</v>
      </c>
      <c r="AQ1533">
        <f>IF(OR($D1533="51",$D1533="52",$D1533="61"),(AA1533/'Totals and Drop Down Lists'!W$4)*Inputs!E$38,0)</f>
        <v>0</v>
      </c>
      <c r="AR1533">
        <f>IF(OR($D1533="51",$D1533="52",$D1533="61"),(AB1533/'Totals and Drop Down Lists'!X$4)*Inputs!F$38,0)</f>
        <v>0</v>
      </c>
      <c r="AS1533">
        <f>IF(OR($D1533="51",$D1533="52",$D1533="61"),(AC1533/'Totals and Drop Down Lists'!Y$4)*Inputs!G$38,0)</f>
        <v>0</v>
      </c>
      <c r="AT1533">
        <f>IF(OR($D1533="51",$D1533="52",$D1533="61"),(AD1533/'Totals and Drop Down Lists'!Z$4)*Inputs!H$38,0)</f>
        <v>0</v>
      </c>
      <c r="AU1533">
        <f>IF(OR($D1533="51",$D1533="52",$D1533="61"),(AE1533/'Totals and Drop Down Lists'!AA$4)*Inputs!I$38,0)</f>
        <v>0</v>
      </c>
      <c r="AV1533">
        <f>IF(OR($D1533="51",$D1533="52",$D1533="61"),(AF1533/'Totals and Drop Down Lists'!AB$4)*Inputs!J$38,0)</f>
        <v>0</v>
      </c>
      <c r="AW1533">
        <f>IF(OR($D1533="51",$D1533="52",$D1533="61"),(AG1533/'Totals and Drop Down Lists'!AC$4)*Inputs!K$38,0)</f>
        <v>0</v>
      </c>
      <c r="AX1533">
        <f>IF(OR($D1533="51",$D1533="52",$D1533="61"),(AH1533/'Totals and Drop Down Lists'!AD$4)*Inputs!L$38,0)</f>
        <v>0</v>
      </c>
      <c r="AY1533">
        <f>IF(OR($D1533="51",$D1533="52",$D1533="61"),0,(AA1533/'Totals and Drop Down Lists'!W$5)*Inputs!E$39)</f>
        <v>0</v>
      </c>
      <c r="AZ1533">
        <f>IF(OR($D1533="51",$D1533="52",$D1533="61"),0,(AB1533/'Totals and Drop Down Lists'!X$5)*Inputs!F$39)</f>
        <v>0</v>
      </c>
      <c r="BA1533">
        <f>IF(OR($D1533="51",$D1533="52",$D1533="61"),0,(AC1533/'Totals and Drop Down Lists'!Y$5)*Inputs!G$39)</f>
        <v>0</v>
      </c>
      <c r="BB1533">
        <f>IF(OR($D1533="51",$D1533="52",$D1533="61"),0,(AD1533/'Totals and Drop Down Lists'!Z$5)*Inputs!H$39)</f>
        <v>0</v>
      </c>
      <c r="BC1533">
        <f>IF(OR($D1533="51",$D1533="52",$D1533="61"),0,(AE1533/'Totals and Drop Down Lists'!AA$5)*Inputs!I$39)</f>
        <v>0</v>
      </c>
      <c r="BD1533">
        <f>IF(OR($D1533="51",$D1533="52",$D1533="61"),0,(AF1533/'Totals and Drop Down Lists'!AB$5)*Inputs!J$39)</f>
        <v>0</v>
      </c>
      <c r="BE1533">
        <f>IF(OR($D1533="51",$D1533="52",$D1533="61"),0,(AG1533/'Totals and Drop Down Lists'!AC$5)*Inputs!K$39)</f>
        <v>0</v>
      </c>
      <c r="BF1533">
        <f>IF(OR($D1533="51",$D1533="52",$D1533="61"),0,(AH1533/'Totals and Drop Down Lists'!AD$5)*Inputs!L$39)</f>
        <v>0</v>
      </c>
      <c r="BG1533" s="10">
        <f t="shared" si="208"/>
        <v>242722.61573039577</v>
      </c>
    </row>
    <row r="1534" spans="1:59" ht="28.8">
      <c r="A1534" s="1" t="s">
        <v>7470</v>
      </c>
      <c r="B1534" s="1" t="s">
        <v>180</v>
      </c>
      <c r="C1534" s="1" t="s">
        <v>182</v>
      </c>
      <c r="D1534" s="1" t="s">
        <v>25</v>
      </c>
      <c r="E1534" s="1" t="s">
        <v>183</v>
      </c>
      <c r="F1534" s="2">
        <v>41765</v>
      </c>
      <c r="G1534" s="2">
        <v>336</v>
      </c>
      <c r="H1534" s="2">
        <v>12</v>
      </c>
      <c r="I1534" s="2">
        <v>8627</v>
      </c>
      <c r="J1534" s="2">
        <v>15332</v>
      </c>
      <c r="K1534" s="2">
        <v>4583</v>
      </c>
      <c r="L1534" s="2">
        <v>173</v>
      </c>
      <c r="M1534" s="2">
        <v>25</v>
      </c>
      <c r="N1534" s="2">
        <v>3</v>
      </c>
      <c r="O1534" s="2">
        <v>195</v>
      </c>
      <c r="P1534" s="2">
        <v>59</v>
      </c>
      <c r="Q1534" s="2">
        <v>0</v>
      </c>
      <c r="R1534" s="2">
        <v>1355</v>
      </c>
      <c r="S1534" s="2">
        <v>2187600</v>
      </c>
      <c r="T1534" s="2">
        <v>131169800</v>
      </c>
      <c r="U1534" s="2">
        <v>447</v>
      </c>
      <c r="V1534" s="2">
        <v>429</v>
      </c>
      <c r="W1534" s="2">
        <v>110</v>
      </c>
      <c r="X1534" s="2">
        <v>1153</v>
      </c>
      <c r="Y1534" s="2">
        <v>207</v>
      </c>
      <c r="Z1534" s="2">
        <v>625</v>
      </c>
      <c r="AA1534" s="9">
        <f t="shared" si="209"/>
        <v>41765</v>
      </c>
      <c r="AB1534" s="9">
        <f t="shared" si="210"/>
        <v>8279</v>
      </c>
      <c r="AC1534" s="9">
        <f t="shared" si="211"/>
        <v>1810</v>
      </c>
      <c r="AD1534" s="9">
        <f t="shared" si="212"/>
        <v>1355</v>
      </c>
      <c r="AE1534" s="44">
        <f t="shared" si="213"/>
        <v>9.5674607636666616E-5</v>
      </c>
      <c r="AF1534" s="9">
        <f t="shared" si="214"/>
        <v>614</v>
      </c>
      <c r="AG1534" s="9">
        <f t="shared" si="207"/>
        <v>832</v>
      </c>
      <c r="AH1534" s="44">
        <f t="shared" si="215"/>
        <v>9.2539140028376402E-5</v>
      </c>
      <c r="AI1534">
        <f>AA1534/'Totals and Drop Down Lists'!W$6*Inputs!E$37</f>
        <v>37886.719104613949</v>
      </c>
      <c r="AJ1534">
        <f>AB1534/'Totals and Drop Down Lists'!X$6*Inputs!F$37</f>
        <v>27241.11548604452</v>
      </c>
      <c r="AK1534">
        <f>AC1534/'Totals and Drop Down Lists'!Y$6*Inputs!G$37</f>
        <v>11932.131393231704</v>
      </c>
      <c r="AL1534">
        <f>AD1534/'Totals and Drop Down Lists'!Z$6*Inputs!H$37</f>
        <v>10863.714220841721</v>
      </c>
      <c r="AM1534">
        <f>AE1534/'Totals and Drop Down Lists'!AA$6*Inputs!I$37</f>
        <v>11910.469750483675</v>
      </c>
      <c r="AN1534">
        <f>AF1534/'Totals and Drop Down Lists'!AB$6*Inputs!J$37</f>
        <v>12253.409588171673</v>
      </c>
      <c r="AO1534">
        <f>AG1534/'Totals and Drop Down Lists'!AC$6*Inputs!K$37</f>
        <v>15494.815381004228</v>
      </c>
      <c r="AP1534">
        <f>AH1534/'Totals and Drop Down Lists'!AD$6*Inputs!L$37</f>
        <v>21777.22740641953</v>
      </c>
      <c r="AQ1534">
        <f>IF(OR($D1534="51",$D1534="52",$D1534="61"),(AA1534/'Totals and Drop Down Lists'!W$4)*Inputs!E$38,0)</f>
        <v>0</v>
      </c>
      <c r="AR1534">
        <f>IF(OR($D1534="51",$D1534="52",$D1534="61"),(AB1534/'Totals and Drop Down Lists'!X$4)*Inputs!F$38,0)</f>
        <v>0</v>
      </c>
      <c r="AS1534">
        <f>IF(OR($D1534="51",$D1534="52",$D1534="61"),(AC1534/'Totals and Drop Down Lists'!Y$4)*Inputs!G$38,0)</f>
        <v>0</v>
      </c>
      <c r="AT1534">
        <f>IF(OR($D1534="51",$D1534="52",$D1534="61"),(AD1534/'Totals and Drop Down Lists'!Z$4)*Inputs!H$38,0)</f>
        <v>0</v>
      </c>
      <c r="AU1534">
        <f>IF(OR($D1534="51",$D1534="52",$D1534="61"),(AE1534/'Totals and Drop Down Lists'!AA$4)*Inputs!I$38,0)</f>
        <v>0</v>
      </c>
      <c r="AV1534">
        <f>IF(OR($D1534="51",$D1534="52",$D1534="61"),(AF1534/'Totals and Drop Down Lists'!AB$4)*Inputs!J$38,0)</f>
        <v>0</v>
      </c>
      <c r="AW1534">
        <f>IF(OR($D1534="51",$D1534="52",$D1534="61"),(AG1534/'Totals and Drop Down Lists'!AC$4)*Inputs!K$38,0)</f>
        <v>0</v>
      </c>
      <c r="AX1534">
        <f>IF(OR($D1534="51",$D1534="52",$D1534="61"),(AH1534/'Totals and Drop Down Lists'!AD$4)*Inputs!L$38,0)</f>
        <v>0</v>
      </c>
      <c r="AY1534">
        <f>IF(OR($D1534="51",$D1534="52",$D1534="61"),0,(AA1534/'Totals and Drop Down Lists'!W$5)*Inputs!E$39)</f>
        <v>0</v>
      </c>
      <c r="AZ1534">
        <f>IF(OR($D1534="51",$D1534="52",$D1534="61"),0,(AB1534/'Totals and Drop Down Lists'!X$5)*Inputs!F$39)</f>
        <v>0</v>
      </c>
      <c r="BA1534">
        <f>IF(OR($D1534="51",$D1534="52",$D1534="61"),0,(AC1534/'Totals and Drop Down Lists'!Y$5)*Inputs!G$39)</f>
        <v>0</v>
      </c>
      <c r="BB1534">
        <f>IF(OR($D1534="51",$D1534="52",$D1534="61"),0,(AD1534/'Totals and Drop Down Lists'!Z$5)*Inputs!H$39)</f>
        <v>0</v>
      </c>
      <c r="BC1534">
        <f>IF(OR($D1534="51",$D1534="52",$D1534="61"),0,(AE1534/'Totals and Drop Down Lists'!AA$5)*Inputs!I$39)</f>
        <v>0</v>
      </c>
      <c r="BD1534">
        <f>IF(OR($D1534="51",$D1534="52",$D1534="61"),0,(AF1534/'Totals and Drop Down Lists'!AB$5)*Inputs!J$39)</f>
        <v>0</v>
      </c>
      <c r="BE1534">
        <f>IF(OR($D1534="51",$D1534="52",$D1534="61"),0,(AG1534/'Totals and Drop Down Lists'!AC$5)*Inputs!K$39)</f>
        <v>0</v>
      </c>
      <c r="BF1534">
        <f>IF(OR($D1534="51",$D1534="52",$D1534="61"),0,(AH1534/'Totals and Drop Down Lists'!AD$5)*Inputs!L$39)</f>
        <v>0</v>
      </c>
      <c r="BG1534" s="10">
        <f t="shared" si="208"/>
        <v>149359.602330811</v>
      </c>
    </row>
    <row r="1535" spans="1:59" ht="28.8">
      <c r="A1535" s="1" t="s">
        <v>7470</v>
      </c>
      <c r="B1535" s="1" t="s">
        <v>180</v>
      </c>
      <c r="C1535" s="1" t="s">
        <v>184</v>
      </c>
      <c r="D1535" s="1" t="s">
        <v>25</v>
      </c>
      <c r="E1535" s="1" t="s">
        <v>185</v>
      </c>
      <c r="F1535" s="2">
        <v>10332</v>
      </c>
      <c r="G1535" s="2">
        <v>39</v>
      </c>
      <c r="H1535" s="2">
        <v>10</v>
      </c>
      <c r="I1535" s="2">
        <v>2063</v>
      </c>
      <c r="J1535" s="2">
        <v>3767</v>
      </c>
      <c r="K1535" s="2">
        <v>861</v>
      </c>
      <c r="L1535" s="2">
        <v>34</v>
      </c>
      <c r="M1535" s="2">
        <v>0</v>
      </c>
      <c r="N1535" s="2">
        <v>2</v>
      </c>
      <c r="O1535" s="2">
        <v>45</v>
      </c>
      <c r="P1535" s="2">
        <v>0</v>
      </c>
      <c r="Q1535" s="2">
        <v>0</v>
      </c>
      <c r="R1535" s="2">
        <v>244</v>
      </c>
      <c r="S1535" s="2">
        <v>179000</v>
      </c>
      <c r="T1535" s="2">
        <v>26439000</v>
      </c>
      <c r="U1535" s="2">
        <v>64</v>
      </c>
      <c r="V1535" s="2">
        <v>122</v>
      </c>
      <c r="W1535" s="2">
        <v>15</v>
      </c>
      <c r="X1535" s="2">
        <v>188</v>
      </c>
      <c r="Y1535" s="2">
        <v>10</v>
      </c>
      <c r="Z1535" s="2">
        <v>42</v>
      </c>
      <c r="AA1535" s="9">
        <f t="shared" si="209"/>
        <v>10332</v>
      </c>
      <c r="AB1535" s="9">
        <f t="shared" si="210"/>
        <v>2014</v>
      </c>
      <c r="AC1535" s="9">
        <f t="shared" si="211"/>
        <v>325</v>
      </c>
      <c r="AD1535" s="9">
        <f t="shared" si="212"/>
        <v>244</v>
      </c>
      <c r="AE1535" s="44">
        <f t="shared" si="213"/>
        <v>1.3743788669832033E-5</v>
      </c>
      <c r="AF1535" s="9">
        <f t="shared" si="214"/>
        <v>51</v>
      </c>
      <c r="AG1535" s="9">
        <f t="shared" si="207"/>
        <v>52</v>
      </c>
      <c r="AH1535" s="44">
        <f t="shared" si="215"/>
        <v>4.4224401193094209E-6</v>
      </c>
      <c r="AI1535">
        <f>AA1535/'Totals and Drop Down Lists'!W$6*Inputs!E$37</f>
        <v>9372.5746866723639</v>
      </c>
      <c r="AJ1535">
        <f>AB1535/'Totals and Drop Down Lists'!X$6*Inputs!F$37</f>
        <v>6626.8397860724317</v>
      </c>
      <c r="AK1535">
        <f>AC1535/'Totals and Drop Down Lists'!Y$6*Inputs!G$37</f>
        <v>2142.5097805526543</v>
      </c>
      <c r="AL1535">
        <f>AD1535/'Totals and Drop Down Lists'!Z$6*Inputs!H$37</f>
        <v>1956.2703098785089</v>
      </c>
      <c r="AM1535">
        <f>AE1535/'Totals and Drop Down Lists'!AA$6*Inputs!I$37</f>
        <v>1710.9553229705616</v>
      </c>
      <c r="AN1535">
        <f>AF1535/'Totals and Drop Down Lists'!AB$6*Inputs!J$37</f>
        <v>1017.7913501575819</v>
      </c>
      <c r="AO1535">
        <f>AG1535/'Totals and Drop Down Lists'!AC$6*Inputs!K$37</f>
        <v>968.42596131276423</v>
      </c>
      <c r="AP1535">
        <f>AH1535/'Totals and Drop Down Lists'!AD$6*Inputs!L$37</f>
        <v>1040.7324310550339</v>
      </c>
      <c r="AQ1535">
        <f>IF(OR($D1535="51",$D1535="52",$D1535="61"),(AA1535/'Totals and Drop Down Lists'!W$4)*Inputs!E$38,0)</f>
        <v>0</v>
      </c>
      <c r="AR1535">
        <f>IF(OR($D1535="51",$D1535="52",$D1535="61"),(AB1535/'Totals and Drop Down Lists'!X$4)*Inputs!F$38,0)</f>
        <v>0</v>
      </c>
      <c r="AS1535">
        <f>IF(OR($D1535="51",$D1535="52",$D1535="61"),(AC1535/'Totals and Drop Down Lists'!Y$4)*Inputs!G$38,0)</f>
        <v>0</v>
      </c>
      <c r="AT1535">
        <f>IF(OR($D1535="51",$D1535="52",$D1535="61"),(AD1535/'Totals and Drop Down Lists'!Z$4)*Inputs!H$38,0)</f>
        <v>0</v>
      </c>
      <c r="AU1535">
        <f>IF(OR($D1535="51",$D1535="52",$D1535="61"),(AE1535/'Totals and Drop Down Lists'!AA$4)*Inputs!I$38,0)</f>
        <v>0</v>
      </c>
      <c r="AV1535">
        <f>IF(OR($D1535="51",$D1535="52",$D1535="61"),(AF1535/'Totals and Drop Down Lists'!AB$4)*Inputs!J$38,0)</f>
        <v>0</v>
      </c>
      <c r="AW1535">
        <f>IF(OR($D1535="51",$D1535="52",$D1535="61"),(AG1535/'Totals and Drop Down Lists'!AC$4)*Inputs!K$38,0)</f>
        <v>0</v>
      </c>
      <c r="AX1535">
        <f>IF(OR($D1535="51",$D1535="52",$D1535="61"),(AH1535/'Totals and Drop Down Lists'!AD$4)*Inputs!L$38,0)</f>
        <v>0</v>
      </c>
      <c r="AY1535">
        <f>IF(OR($D1535="51",$D1535="52",$D1535="61"),0,(AA1535/'Totals and Drop Down Lists'!W$5)*Inputs!E$39)</f>
        <v>0</v>
      </c>
      <c r="AZ1535">
        <f>IF(OR($D1535="51",$D1535="52",$D1535="61"),0,(AB1535/'Totals and Drop Down Lists'!X$5)*Inputs!F$39)</f>
        <v>0</v>
      </c>
      <c r="BA1535">
        <f>IF(OR($D1535="51",$D1535="52",$D1535="61"),0,(AC1535/'Totals and Drop Down Lists'!Y$5)*Inputs!G$39)</f>
        <v>0</v>
      </c>
      <c r="BB1535">
        <f>IF(OR($D1535="51",$D1535="52",$D1535="61"),0,(AD1535/'Totals and Drop Down Lists'!Z$5)*Inputs!H$39)</f>
        <v>0</v>
      </c>
      <c r="BC1535">
        <f>IF(OR($D1535="51",$D1535="52",$D1535="61"),0,(AE1535/'Totals and Drop Down Lists'!AA$5)*Inputs!I$39)</f>
        <v>0</v>
      </c>
      <c r="BD1535">
        <f>IF(OR($D1535="51",$D1535="52",$D1535="61"),0,(AF1535/'Totals and Drop Down Lists'!AB$5)*Inputs!J$39)</f>
        <v>0</v>
      </c>
      <c r="BE1535">
        <f>IF(OR($D1535="51",$D1535="52",$D1535="61"),0,(AG1535/'Totals and Drop Down Lists'!AC$5)*Inputs!K$39)</f>
        <v>0</v>
      </c>
      <c r="BF1535">
        <f>IF(OR($D1535="51",$D1535="52",$D1535="61"),0,(AH1535/'Totals and Drop Down Lists'!AD$5)*Inputs!L$39)</f>
        <v>0</v>
      </c>
      <c r="BG1535" s="10">
        <f t="shared" si="208"/>
        <v>24836.099628671902</v>
      </c>
    </row>
    <row r="1536" spans="1:59" ht="28.8">
      <c r="A1536" s="1" t="s">
        <v>7470</v>
      </c>
      <c r="B1536" s="1" t="s">
        <v>180</v>
      </c>
      <c r="C1536" s="1" t="s">
        <v>186</v>
      </c>
      <c r="D1536" s="1" t="s">
        <v>25</v>
      </c>
      <c r="E1536" s="1" t="s">
        <v>187</v>
      </c>
      <c r="F1536" s="2">
        <v>20652</v>
      </c>
      <c r="G1536" s="2">
        <v>225</v>
      </c>
      <c r="H1536" s="2">
        <v>0</v>
      </c>
      <c r="I1536" s="2">
        <v>6090</v>
      </c>
      <c r="J1536" s="2">
        <v>7642</v>
      </c>
      <c r="K1536" s="2">
        <v>2897</v>
      </c>
      <c r="L1536" s="2">
        <v>53</v>
      </c>
      <c r="M1536" s="2">
        <v>25</v>
      </c>
      <c r="N1536" s="2">
        <v>8</v>
      </c>
      <c r="O1536" s="2">
        <v>115</v>
      </c>
      <c r="P1536" s="2">
        <v>0</v>
      </c>
      <c r="Q1536" s="2">
        <v>0</v>
      </c>
      <c r="R1536" s="2">
        <v>310</v>
      </c>
      <c r="S1536" s="2">
        <v>1075500</v>
      </c>
      <c r="T1536" s="2">
        <v>80000700</v>
      </c>
      <c r="U1536" s="2">
        <v>124</v>
      </c>
      <c r="V1536" s="2">
        <v>464</v>
      </c>
      <c r="W1536" s="2">
        <v>50</v>
      </c>
      <c r="X1536" s="2">
        <v>790</v>
      </c>
      <c r="Y1536" s="2">
        <v>195</v>
      </c>
      <c r="Z1536" s="2">
        <v>134</v>
      </c>
      <c r="AA1536" s="9">
        <f t="shared" si="209"/>
        <v>20652</v>
      </c>
      <c r="AB1536" s="9">
        <f t="shared" si="210"/>
        <v>5865</v>
      </c>
      <c r="AC1536" s="9">
        <f t="shared" si="211"/>
        <v>511</v>
      </c>
      <c r="AD1536" s="9">
        <f t="shared" si="212"/>
        <v>310</v>
      </c>
      <c r="AE1536" s="44">
        <f t="shared" si="213"/>
        <v>7.669830087931356E-5</v>
      </c>
      <c r="AF1536" s="9">
        <f t="shared" si="214"/>
        <v>276</v>
      </c>
      <c r="AG1536" s="9">
        <f t="shared" si="207"/>
        <v>329</v>
      </c>
      <c r="AH1536" s="44">
        <f t="shared" si="215"/>
        <v>4.6407529146725864E-5</v>
      </c>
      <c r="AI1536">
        <f>AA1536/'Totals and Drop Down Lists'!W$6*Inputs!E$37</f>
        <v>18734.26368845893</v>
      </c>
      <c r="AJ1536">
        <f>AB1536/'Totals and Drop Down Lists'!X$6*Inputs!F$37</f>
        <v>19298.120826869319</v>
      </c>
      <c r="AK1536">
        <f>AC1536/'Totals and Drop Down Lists'!Y$6*Inputs!G$37</f>
        <v>3368.6846088074044</v>
      </c>
      <c r="AL1536">
        <f>AD1536/'Totals and Drop Down Lists'!Z$6*Inputs!H$37</f>
        <v>2485.4253936981054</v>
      </c>
      <c r="AM1536">
        <f>AE1536/'Totals and Drop Down Lists'!AA$6*Inputs!I$37</f>
        <v>9548.121650059029</v>
      </c>
      <c r="AN1536">
        <f>AF1536/'Totals and Drop Down Lists'!AB$6*Inputs!J$37</f>
        <v>5508.0473067351486</v>
      </c>
      <c r="AO1536">
        <f>AG1536/'Totals and Drop Down Lists'!AC$6*Inputs!K$37</f>
        <v>6127.1565629211427</v>
      </c>
      <c r="AP1536">
        <f>AH1536/'Totals and Drop Down Lists'!AD$6*Inputs!L$37</f>
        <v>10921.079613322436</v>
      </c>
      <c r="AQ1536">
        <f>IF(OR($D1536="51",$D1536="52",$D1536="61"),(AA1536/'Totals and Drop Down Lists'!W$4)*Inputs!E$38,0)</f>
        <v>0</v>
      </c>
      <c r="AR1536">
        <f>IF(OR($D1536="51",$D1536="52",$D1536="61"),(AB1536/'Totals and Drop Down Lists'!X$4)*Inputs!F$38,0)</f>
        <v>0</v>
      </c>
      <c r="AS1536">
        <f>IF(OR($D1536="51",$D1536="52",$D1536="61"),(AC1536/'Totals and Drop Down Lists'!Y$4)*Inputs!G$38,0)</f>
        <v>0</v>
      </c>
      <c r="AT1536">
        <f>IF(OR($D1536="51",$D1536="52",$D1536="61"),(AD1536/'Totals and Drop Down Lists'!Z$4)*Inputs!H$38,0)</f>
        <v>0</v>
      </c>
      <c r="AU1536">
        <f>IF(OR($D1536="51",$D1536="52",$D1536="61"),(AE1536/'Totals and Drop Down Lists'!AA$4)*Inputs!I$38,0)</f>
        <v>0</v>
      </c>
      <c r="AV1536">
        <f>IF(OR($D1536="51",$D1536="52",$D1536="61"),(AF1536/'Totals and Drop Down Lists'!AB$4)*Inputs!J$38,0)</f>
        <v>0</v>
      </c>
      <c r="AW1536">
        <f>IF(OR($D1536="51",$D1536="52",$D1536="61"),(AG1536/'Totals and Drop Down Lists'!AC$4)*Inputs!K$38,0)</f>
        <v>0</v>
      </c>
      <c r="AX1536">
        <f>IF(OR($D1536="51",$D1536="52",$D1536="61"),(AH1536/'Totals and Drop Down Lists'!AD$4)*Inputs!L$38,0)</f>
        <v>0</v>
      </c>
      <c r="AY1536">
        <f>IF(OR($D1536="51",$D1536="52",$D1536="61"),0,(AA1536/'Totals and Drop Down Lists'!W$5)*Inputs!E$39)</f>
        <v>0</v>
      </c>
      <c r="AZ1536">
        <f>IF(OR($D1536="51",$D1536="52",$D1536="61"),0,(AB1536/'Totals and Drop Down Lists'!X$5)*Inputs!F$39)</f>
        <v>0</v>
      </c>
      <c r="BA1536">
        <f>IF(OR($D1536="51",$D1536="52",$D1536="61"),0,(AC1536/'Totals and Drop Down Lists'!Y$5)*Inputs!G$39)</f>
        <v>0</v>
      </c>
      <c r="BB1536">
        <f>IF(OR($D1536="51",$D1536="52",$D1536="61"),0,(AD1536/'Totals and Drop Down Lists'!Z$5)*Inputs!H$39)</f>
        <v>0</v>
      </c>
      <c r="BC1536">
        <f>IF(OR($D1536="51",$D1536="52",$D1536="61"),0,(AE1536/'Totals and Drop Down Lists'!AA$5)*Inputs!I$39)</f>
        <v>0</v>
      </c>
      <c r="BD1536">
        <f>IF(OR($D1536="51",$D1536="52",$D1536="61"),0,(AF1536/'Totals and Drop Down Lists'!AB$5)*Inputs!J$39)</f>
        <v>0</v>
      </c>
      <c r="BE1536">
        <f>IF(OR($D1536="51",$D1536="52",$D1536="61"),0,(AG1536/'Totals and Drop Down Lists'!AC$5)*Inputs!K$39)</f>
        <v>0</v>
      </c>
      <c r="BF1536">
        <f>IF(OR($D1536="51",$D1536="52",$D1536="61"),0,(AH1536/'Totals and Drop Down Lists'!AD$5)*Inputs!L$39)</f>
        <v>0</v>
      </c>
      <c r="BG1536" s="10">
        <f t="shared" si="208"/>
        <v>75990.899650871506</v>
      </c>
    </row>
    <row r="1537" spans="1:59" ht="28.8">
      <c r="A1537" s="1" t="s">
        <v>7470</v>
      </c>
      <c r="B1537" s="1" t="s">
        <v>180</v>
      </c>
      <c r="C1537" s="1" t="s">
        <v>188</v>
      </c>
      <c r="D1537" s="1" t="s">
        <v>25</v>
      </c>
      <c r="E1537" s="1" t="s">
        <v>189</v>
      </c>
      <c r="F1537" s="2">
        <v>22113</v>
      </c>
      <c r="G1537" s="2">
        <v>28</v>
      </c>
      <c r="H1537" s="2">
        <v>24</v>
      </c>
      <c r="I1537" s="2">
        <v>3306</v>
      </c>
      <c r="J1537" s="2">
        <v>7340</v>
      </c>
      <c r="K1537" s="2">
        <v>1613</v>
      </c>
      <c r="L1537" s="2">
        <v>57</v>
      </c>
      <c r="M1537" s="2">
        <v>0</v>
      </c>
      <c r="N1537" s="2">
        <v>0</v>
      </c>
      <c r="O1537" s="2">
        <v>22</v>
      </c>
      <c r="P1537" s="2">
        <v>8</v>
      </c>
      <c r="Q1537" s="2">
        <v>0</v>
      </c>
      <c r="R1537" s="2">
        <v>424</v>
      </c>
      <c r="S1537" s="2">
        <v>832400</v>
      </c>
      <c r="T1537" s="2">
        <v>48408200</v>
      </c>
      <c r="U1537" s="2">
        <v>65</v>
      </c>
      <c r="V1537" s="2">
        <v>173</v>
      </c>
      <c r="W1537" s="2">
        <v>14</v>
      </c>
      <c r="X1537" s="2">
        <v>304</v>
      </c>
      <c r="Y1537" s="2">
        <v>29</v>
      </c>
      <c r="Z1537" s="2">
        <v>123</v>
      </c>
      <c r="AA1537" s="9">
        <f t="shared" si="209"/>
        <v>22113</v>
      </c>
      <c r="AB1537" s="9">
        <f t="shared" si="210"/>
        <v>3254</v>
      </c>
      <c r="AC1537" s="9">
        <f t="shared" si="211"/>
        <v>511</v>
      </c>
      <c r="AD1537" s="9">
        <f t="shared" si="212"/>
        <v>424</v>
      </c>
      <c r="AE1537" s="44">
        <f t="shared" si="213"/>
        <v>2.4755315222581154E-5</v>
      </c>
      <c r="AF1537" s="9">
        <f t="shared" si="214"/>
        <v>117</v>
      </c>
      <c r="AG1537" s="9">
        <f t="shared" si="207"/>
        <v>152</v>
      </c>
      <c r="AH1537" s="44">
        <f t="shared" si="215"/>
        <v>1.2428908239932569E-5</v>
      </c>
      <c r="AI1537">
        <f>AA1537/'Totals and Drop Down Lists'!W$6*Inputs!E$37</f>
        <v>20059.595823304877</v>
      </c>
      <c r="AJ1537">
        <f>AB1537/'Totals and Drop Down Lists'!X$6*Inputs!F$37</f>
        <v>10706.919892691008</v>
      </c>
      <c r="AK1537">
        <f>AC1537/'Totals and Drop Down Lists'!Y$6*Inputs!G$37</f>
        <v>3368.6846088074044</v>
      </c>
      <c r="AL1537">
        <f>AD1537/'Totals and Drop Down Lists'!Z$6*Inputs!H$37</f>
        <v>3399.4205384774091</v>
      </c>
      <c r="AM1537">
        <f>AE1537/'Totals and Drop Down Lists'!AA$6*Inputs!I$37</f>
        <v>3081.7731099765983</v>
      </c>
      <c r="AN1537">
        <f>AF1537/'Totals and Drop Down Lists'!AB$6*Inputs!J$37</f>
        <v>2334.9330974203349</v>
      </c>
      <c r="AO1537">
        <f>AG1537/'Totals and Drop Down Lists'!AC$6*Inputs!K$37</f>
        <v>2830.7835792219262</v>
      </c>
      <c r="AP1537">
        <f>AH1537/'Totals and Drop Down Lists'!AD$6*Inputs!L$37</f>
        <v>2924.8938456909705</v>
      </c>
      <c r="AQ1537">
        <f>IF(OR($D1537="51",$D1537="52",$D1537="61"),(AA1537/'Totals and Drop Down Lists'!W$4)*Inputs!E$38,0)</f>
        <v>0</v>
      </c>
      <c r="AR1537">
        <f>IF(OR($D1537="51",$D1537="52",$D1537="61"),(AB1537/'Totals and Drop Down Lists'!X$4)*Inputs!F$38,0)</f>
        <v>0</v>
      </c>
      <c r="AS1537">
        <f>IF(OR($D1537="51",$D1537="52",$D1537="61"),(AC1537/'Totals and Drop Down Lists'!Y$4)*Inputs!G$38,0)</f>
        <v>0</v>
      </c>
      <c r="AT1537">
        <f>IF(OR($D1537="51",$D1537="52",$D1537="61"),(AD1537/'Totals and Drop Down Lists'!Z$4)*Inputs!H$38,0)</f>
        <v>0</v>
      </c>
      <c r="AU1537">
        <f>IF(OR($D1537="51",$D1537="52",$D1537="61"),(AE1537/'Totals and Drop Down Lists'!AA$4)*Inputs!I$38,0)</f>
        <v>0</v>
      </c>
      <c r="AV1537">
        <f>IF(OR($D1537="51",$D1537="52",$D1537="61"),(AF1537/'Totals and Drop Down Lists'!AB$4)*Inputs!J$38,0)</f>
        <v>0</v>
      </c>
      <c r="AW1537">
        <f>IF(OR($D1537="51",$D1537="52",$D1537="61"),(AG1537/'Totals and Drop Down Lists'!AC$4)*Inputs!K$38,0)</f>
        <v>0</v>
      </c>
      <c r="AX1537">
        <f>IF(OR($D1537="51",$D1537="52",$D1537="61"),(AH1537/'Totals and Drop Down Lists'!AD$4)*Inputs!L$38,0)</f>
        <v>0</v>
      </c>
      <c r="AY1537">
        <f>IF(OR($D1537="51",$D1537="52",$D1537="61"),0,(AA1537/'Totals and Drop Down Lists'!W$5)*Inputs!E$39)</f>
        <v>0</v>
      </c>
      <c r="AZ1537">
        <f>IF(OR($D1537="51",$D1537="52",$D1537="61"),0,(AB1537/'Totals and Drop Down Lists'!X$5)*Inputs!F$39)</f>
        <v>0</v>
      </c>
      <c r="BA1537">
        <f>IF(OR($D1537="51",$D1537="52",$D1537="61"),0,(AC1537/'Totals and Drop Down Lists'!Y$5)*Inputs!G$39)</f>
        <v>0</v>
      </c>
      <c r="BB1537">
        <f>IF(OR($D1537="51",$D1537="52",$D1537="61"),0,(AD1537/'Totals and Drop Down Lists'!Z$5)*Inputs!H$39)</f>
        <v>0</v>
      </c>
      <c r="BC1537">
        <f>IF(OR($D1537="51",$D1537="52",$D1537="61"),0,(AE1537/'Totals and Drop Down Lists'!AA$5)*Inputs!I$39)</f>
        <v>0</v>
      </c>
      <c r="BD1537">
        <f>IF(OR($D1537="51",$D1537="52",$D1537="61"),0,(AF1537/'Totals and Drop Down Lists'!AB$5)*Inputs!J$39)</f>
        <v>0</v>
      </c>
      <c r="BE1537">
        <f>IF(OR($D1537="51",$D1537="52",$D1537="61"),0,(AG1537/'Totals and Drop Down Lists'!AC$5)*Inputs!K$39)</f>
        <v>0</v>
      </c>
      <c r="BF1537">
        <f>IF(OR($D1537="51",$D1537="52",$D1537="61"),0,(AH1537/'Totals and Drop Down Lists'!AD$5)*Inputs!L$39)</f>
        <v>0</v>
      </c>
      <c r="BG1537" s="10">
        <f t="shared" si="208"/>
        <v>48707.004495590518</v>
      </c>
    </row>
    <row r="1538" spans="1:59" ht="28.8">
      <c r="A1538" s="1" t="s">
        <v>7470</v>
      </c>
      <c r="B1538" s="1" t="s">
        <v>180</v>
      </c>
      <c r="C1538" s="1" t="s">
        <v>190</v>
      </c>
      <c r="D1538" s="1" t="s">
        <v>25</v>
      </c>
      <c r="E1538" s="1" t="s">
        <v>191</v>
      </c>
      <c r="F1538" s="2">
        <v>14843</v>
      </c>
      <c r="G1538" s="2">
        <v>34</v>
      </c>
      <c r="H1538" s="2">
        <v>19</v>
      </c>
      <c r="I1538" s="2">
        <v>1958</v>
      </c>
      <c r="J1538" s="2">
        <v>5619</v>
      </c>
      <c r="K1538" s="2">
        <v>942</v>
      </c>
      <c r="L1538" s="2">
        <v>105</v>
      </c>
      <c r="M1538" s="2">
        <v>9</v>
      </c>
      <c r="N1538" s="2">
        <v>0</v>
      </c>
      <c r="O1538" s="2">
        <v>28</v>
      </c>
      <c r="P1538" s="2">
        <v>0</v>
      </c>
      <c r="Q1538" s="2">
        <v>0</v>
      </c>
      <c r="R1538" s="2">
        <v>455</v>
      </c>
      <c r="S1538" s="2">
        <v>267500</v>
      </c>
      <c r="T1538" s="2">
        <v>14422400</v>
      </c>
      <c r="U1538" s="2">
        <v>10</v>
      </c>
      <c r="V1538" s="2">
        <v>62</v>
      </c>
      <c r="W1538" s="2">
        <v>12</v>
      </c>
      <c r="X1538" s="2">
        <v>199</v>
      </c>
      <c r="Y1538" s="2">
        <v>29</v>
      </c>
      <c r="Z1538" s="2">
        <v>139</v>
      </c>
      <c r="AA1538" s="9">
        <f t="shared" si="209"/>
        <v>14843</v>
      </c>
      <c r="AB1538" s="9">
        <f t="shared" si="210"/>
        <v>1905</v>
      </c>
      <c r="AC1538" s="9">
        <f t="shared" si="211"/>
        <v>597</v>
      </c>
      <c r="AD1538" s="9">
        <f t="shared" si="212"/>
        <v>455</v>
      </c>
      <c r="AE1538" s="44">
        <f t="shared" si="213"/>
        <v>1.102906152545271E-5</v>
      </c>
      <c r="AF1538" s="9">
        <f t="shared" si="214"/>
        <v>125</v>
      </c>
      <c r="AG1538" s="9">
        <f t="shared" ref="AG1538:AG1601" si="216">Y1538+Z1538</f>
        <v>168</v>
      </c>
      <c r="AH1538" s="44">
        <f t="shared" si="215"/>
        <v>1.0479781762648071E-5</v>
      </c>
      <c r="AI1538">
        <f>AA1538/'Totals and Drop Down Lists'!W$6*Inputs!E$37</f>
        <v>13464.685063325387</v>
      </c>
      <c r="AJ1538">
        <f>AB1538/'Totals and Drop Down Lists'!X$6*Inputs!F$37</f>
        <v>6268.1875831519283</v>
      </c>
      <c r="AK1538">
        <f>AC1538/'Totals and Drop Down Lists'!Y$6*Inputs!G$37</f>
        <v>3935.6256584305679</v>
      </c>
      <c r="AL1538">
        <f>AD1538/'Totals and Drop Down Lists'!Z$6*Inputs!H$37</f>
        <v>3647.9630778472192</v>
      </c>
      <c r="AM1538">
        <f>AE1538/'Totals and Drop Down Lists'!AA$6*Inputs!I$37</f>
        <v>1373.0007043664586</v>
      </c>
      <c r="AN1538">
        <f>AF1538/'Totals and Drop Down Lists'!AB$6*Inputs!J$37</f>
        <v>2494.5866425430927</v>
      </c>
      <c r="AO1538">
        <f>AG1538/'Totals and Drop Down Lists'!AC$6*Inputs!K$37</f>
        <v>3128.7607980873922</v>
      </c>
      <c r="AP1538">
        <f>AH1538/'Totals and Drop Down Lists'!AD$6*Inputs!L$37</f>
        <v>2466.2060890651574</v>
      </c>
      <c r="AQ1538">
        <f>IF(OR($D1538="51",$D1538="52",$D1538="61"),(AA1538/'Totals and Drop Down Lists'!W$4)*Inputs!E$38,0)</f>
        <v>0</v>
      </c>
      <c r="AR1538">
        <f>IF(OR($D1538="51",$D1538="52",$D1538="61"),(AB1538/'Totals and Drop Down Lists'!X$4)*Inputs!F$38,0)</f>
        <v>0</v>
      </c>
      <c r="AS1538">
        <f>IF(OR($D1538="51",$D1538="52",$D1538="61"),(AC1538/'Totals and Drop Down Lists'!Y$4)*Inputs!G$38,0)</f>
        <v>0</v>
      </c>
      <c r="AT1538">
        <f>IF(OR($D1538="51",$D1538="52",$D1538="61"),(AD1538/'Totals and Drop Down Lists'!Z$4)*Inputs!H$38,0)</f>
        <v>0</v>
      </c>
      <c r="AU1538">
        <f>IF(OR($D1538="51",$D1538="52",$D1538="61"),(AE1538/'Totals and Drop Down Lists'!AA$4)*Inputs!I$38,0)</f>
        <v>0</v>
      </c>
      <c r="AV1538">
        <f>IF(OR($D1538="51",$D1538="52",$D1538="61"),(AF1538/'Totals and Drop Down Lists'!AB$4)*Inputs!J$38,0)</f>
        <v>0</v>
      </c>
      <c r="AW1538">
        <f>IF(OR($D1538="51",$D1538="52",$D1538="61"),(AG1538/'Totals and Drop Down Lists'!AC$4)*Inputs!K$38,0)</f>
        <v>0</v>
      </c>
      <c r="AX1538">
        <f>IF(OR($D1538="51",$D1538="52",$D1538="61"),(AH1538/'Totals and Drop Down Lists'!AD$4)*Inputs!L$38,0)</f>
        <v>0</v>
      </c>
      <c r="AY1538">
        <f>IF(OR($D1538="51",$D1538="52",$D1538="61"),0,(AA1538/'Totals and Drop Down Lists'!W$5)*Inputs!E$39)</f>
        <v>0</v>
      </c>
      <c r="AZ1538">
        <f>IF(OR($D1538="51",$D1538="52",$D1538="61"),0,(AB1538/'Totals and Drop Down Lists'!X$5)*Inputs!F$39)</f>
        <v>0</v>
      </c>
      <c r="BA1538">
        <f>IF(OR($D1538="51",$D1538="52",$D1538="61"),0,(AC1538/'Totals and Drop Down Lists'!Y$5)*Inputs!G$39)</f>
        <v>0</v>
      </c>
      <c r="BB1538">
        <f>IF(OR($D1538="51",$D1538="52",$D1538="61"),0,(AD1538/'Totals and Drop Down Lists'!Z$5)*Inputs!H$39)</f>
        <v>0</v>
      </c>
      <c r="BC1538">
        <f>IF(OR($D1538="51",$D1538="52",$D1538="61"),0,(AE1538/'Totals and Drop Down Lists'!AA$5)*Inputs!I$39)</f>
        <v>0</v>
      </c>
      <c r="BD1538">
        <f>IF(OR($D1538="51",$D1538="52",$D1538="61"),0,(AF1538/'Totals and Drop Down Lists'!AB$5)*Inputs!J$39)</f>
        <v>0</v>
      </c>
      <c r="BE1538">
        <f>IF(OR($D1538="51",$D1538="52",$D1538="61"),0,(AG1538/'Totals and Drop Down Lists'!AC$5)*Inputs!K$39)</f>
        <v>0</v>
      </c>
      <c r="BF1538">
        <f>IF(OR($D1538="51",$D1538="52",$D1538="61"),0,(AH1538/'Totals and Drop Down Lists'!AD$5)*Inputs!L$39)</f>
        <v>0</v>
      </c>
      <c r="BG1538" s="10">
        <f t="shared" ref="BG1538:BG1601" si="217">SUM(AI1538:BF1538)</f>
        <v>36779.015616817203</v>
      </c>
    </row>
    <row r="1539" spans="1:59" ht="28.8">
      <c r="A1539" s="1" t="s">
        <v>7470</v>
      </c>
      <c r="B1539" s="1" t="s">
        <v>180</v>
      </c>
      <c r="C1539" s="1" t="s">
        <v>192</v>
      </c>
      <c r="D1539" s="1" t="s">
        <v>58</v>
      </c>
      <c r="E1539" s="1" t="s">
        <v>193</v>
      </c>
      <c r="F1539" s="2">
        <v>84096</v>
      </c>
      <c r="G1539" s="2">
        <v>455</v>
      </c>
      <c r="H1539" s="2">
        <v>48</v>
      </c>
      <c r="I1539" s="2">
        <v>13056</v>
      </c>
      <c r="J1539" s="2">
        <v>30540</v>
      </c>
      <c r="K1539" s="2">
        <v>8304</v>
      </c>
      <c r="L1539" s="2">
        <v>365</v>
      </c>
      <c r="M1539" s="2">
        <v>28</v>
      </c>
      <c r="N1539" s="2">
        <v>29</v>
      </c>
      <c r="O1539" s="2">
        <v>158</v>
      </c>
      <c r="P1539" s="2">
        <v>132</v>
      </c>
      <c r="Q1539" s="2">
        <v>0</v>
      </c>
      <c r="R1539" s="2">
        <v>1406</v>
      </c>
      <c r="S1539" s="2">
        <v>4873500</v>
      </c>
      <c r="T1539" s="2">
        <v>262493600</v>
      </c>
      <c r="U1539" s="2">
        <v>569</v>
      </c>
      <c r="V1539" s="2">
        <v>570</v>
      </c>
      <c r="W1539" s="2">
        <v>48</v>
      </c>
      <c r="X1539" s="2">
        <v>1512</v>
      </c>
      <c r="Y1539" s="2">
        <v>111</v>
      </c>
      <c r="Z1539" s="2">
        <v>933</v>
      </c>
      <c r="AA1539" s="9">
        <f t="shared" ref="AA1539:AA1602" si="218">F1539</f>
        <v>84096</v>
      </c>
      <c r="AB1539" s="9">
        <f t="shared" ref="AB1539:AB1602" si="219">I1539-G1539-H1539</f>
        <v>12553</v>
      </c>
      <c r="AC1539" s="9">
        <f t="shared" ref="AC1539:AC1602" si="220">L1539+M1539+N1539+O1539+P1539+Q1539+R1539</f>
        <v>2118</v>
      </c>
      <c r="AD1539" s="9">
        <f t="shared" ref="AD1539:AD1602" si="221">R1539</f>
        <v>1406</v>
      </c>
      <c r="AE1539" s="44">
        <f t="shared" ref="AE1539:AE1602" si="222">IF(ISERROR(((K1539^2)*SUM(J:J))/((SUM(K:K)^2)*J1539)), 0, ((K1539^2)*SUM(J:J))/((SUM(K:K)^2)*J1539))</f>
        <v>1.5768901276988368E-4</v>
      </c>
      <c r="AF1539" s="9">
        <f t="shared" ref="AF1539:AF1602" si="223">-IF((W1539+V1539-X1539)&gt;0, 0, (W1539+V1539-X1539))</f>
        <v>894</v>
      </c>
      <c r="AG1539" s="9">
        <f t="shared" si="216"/>
        <v>1044</v>
      </c>
      <c r="AH1539" s="44">
        <f t="shared" ref="AH1539:AH1602" si="224">(K1539*SUM(J:J)*AG1539)/(J1539*SUM(K:K)*SUM(AG:AG))</f>
        <v>1.0562577117433459E-4</v>
      </c>
      <c r="AI1539">
        <f>AA1539/'Totals and Drop Down Lists'!W$6*Inputs!E$37</f>
        <v>76286.879679674719</v>
      </c>
      <c r="AJ1539">
        <f>AB1539/'Totals and Drop Down Lists'!X$6*Inputs!F$37</f>
        <v>41304.230305147583</v>
      </c>
      <c r="AK1539">
        <f>AC1539/'Totals and Drop Down Lists'!Y$6*Inputs!G$37</f>
        <v>13962.571431416989</v>
      </c>
      <c r="AL1539">
        <f>AD1539/'Totals and Drop Down Lists'!Z$6*Inputs!H$37</f>
        <v>11272.606785611408</v>
      </c>
      <c r="AM1539">
        <f>AE1539/'Totals and Drop Down Lists'!AA$6*Inputs!I$37</f>
        <v>19630.602758380643</v>
      </c>
      <c r="AN1539">
        <f>AF1539/'Totals and Drop Down Lists'!AB$6*Inputs!J$37</f>
        <v>17841.2836674682</v>
      </c>
      <c r="AO1539">
        <f>AG1539/'Totals and Drop Down Lists'!AC$6*Inputs!K$37</f>
        <v>19443.01353097165</v>
      </c>
      <c r="AP1539">
        <f>AH1539/'Totals and Drop Down Lists'!AD$6*Inputs!L$37</f>
        <v>24856.903123765442</v>
      </c>
      <c r="AQ1539">
        <f>IF(OR($D1539="51",$D1539="52",$D1539="61"),(AA1539/'Totals and Drop Down Lists'!W$4)*Inputs!E$38,0)</f>
        <v>0</v>
      </c>
      <c r="AR1539">
        <f>IF(OR($D1539="51",$D1539="52",$D1539="61"),(AB1539/'Totals and Drop Down Lists'!X$4)*Inputs!F$38,0)</f>
        <v>0</v>
      </c>
      <c r="AS1539">
        <f>IF(OR($D1539="51",$D1539="52",$D1539="61"),(AC1539/'Totals and Drop Down Lists'!Y$4)*Inputs!G$38,0)</f>
        <v>0</v>
      </c>
      <c r="AT1539">
        <f>IF(OR($D1539="51",$D1539="52",$D1539="61"),(AD1539/'Totals and Drop Down Lists'!Z$4)*Inputs!H$38,0)</f>
        <v>0</v>
      </c>
      <c r="AU1539">
        <f>IF(OR($D1539="51",$D1539="52",$D1539="61"),(AE1539/'Totals and Drop Down Lists'!AA$4)*Inputs!I$38,0)</f>
        <v>0</v>
      </c>
      <c r="AV1539">
        <f>IF(OR($D1539="51",$D1539="52",$D1539="61"),(AF1539/'Totals and Drop Down Lists'!AB$4)*Inputs!J$38,0)</f>
        <v>0</v>
      </c>
      <c r="AW1539">
        <f>IF(OR($D1539="51",$D1539="52",$D1539="61"),(AG1539/'Totals and Drop Down Lists'!AC$4)*Inputs!K$38,0)</f>
        <v>0</v>
      </c>
      <c r="AX1539">
        <f>IF(OR($D1539="51",$D1539="52",$D1539="61"),(AH1539/'Totals and Drop Down Lists'!AD$4)*Inputs!L$38,0)</f>
        <v>0</v>
      </c>
      <c r="AY1539">
        <f>IF(OR($D1539="51",$D1539="52",$D1539="61"),0,(AA1539/'Totals and Drop Down Lists'!W$5)*Inputs!E$39)</f>
        <v>0</v>
      </c>
      <c r="AZ1539">
        <f>IF(OR($D1539="51",$D1539="52",$D1539="61"),0,(AB1539/'Totals and Drop Down Lists'!X$5)*Inputs!F$39)</f>
        <v>0</v>
      </c>
      <c r="BA1539">
        <f>IF(OR($D1539="51",$D1539="52",$D1539="61"),0,(AC1539/'Totals and Drop Down Lists'!Y$5)*Inputs!G$39)</f>
        <v>0</v>
      </c>
      <c r="BB1539">
        <f>IF(OR($D1539="51",$D1539="52",$D1539="61"),0,(AD1539/'Totals and Drop Down Lists'!Z$5)*Inputs!H$39)</f>
        <v>0</v>
      </c>
      <c r="BC1539">
        <f>IF(OR($D1539="51",$D1539="52",$D1539="61"),0,(AE1539/'Totals and Drop Down Lists'!AA$5)*Inputs!I$39)</f>
        <v>0</v>
      </c>
      <c r="BD1539">
        <f>IF(OR($D1539="51",$D1539="52",$D1539="61"),0,(AF1539/'Totals and Drop Down Lists'!AB$5)*Inputs!J$39)</f>
        <v>0</v>
      </c>
      <c r="BE1539">
        <f>IF(OR($D1539="51",$D1539="52",$D1539="61"),0,(AG1539/'Totals and Drop Down Lists'!AC$5)*Inputs!K$39)</f>
        <v>0</v>
      </c>
      <c r="BF1539">
        <f>IF(OR($D1539="51",$D1539="52",$D1539="61"),0,(AH1539/'Totals and Drop Down Lists'!AD$5)*Inputs!L$39)</f>
        <v>0</v>
      </c>
      <c r="BG1539" s="10">
        <f t="shared" si="217"/>
        <v>224598.09128243662</v>
      </c>
    </row>
    <row r="1540" spans="1:59" ht="28.8">
      <c r="A1540" s="1" t="s">
        <v>7470</v>
      </c>
      <c r="B1540" s="1" t="s">
        <v>180</v>
      </c>
      <c r="C1540" s="1" t="s">
        <v>194</v>
      </c>
      <c r="D1540" s="1" t="s">
        <v>25</v>
      </c>
      <c r="E1540" s="1" t="s">
        <v>195</v>
      </c>
      <c r="F1540" s="2">
        <v>52510</v>
      </c>
      <c r="G1540" s="2">
        <v>356</v>
      </c>
      <c r="H1540" s="2">
        <v>17</v>
      </c>
      <c r="I1540" s="2">
        <v>6751</v>
      </c>
      <c r="J1540" s="2">
        <v>18148</v>
      </c>
      <c r="K1540" s="2">
        <v>8224</v>
      </c>
      <c r="L1540" s="2">
        <v>203</v>
      </c>
      <c r="M1540" s="2">
        <v>12</v>
      </c>
      <c r="N1540" s="2">
        <v>4</v>
      </c>
      <c r="O1540" s="2">
        <v>179</v>
      </c>
      <c r="P1540" s="2">
        <v>16</v>
      </c>
      <c r="Q1540" s="2">
        <v>0</v>
      </c>
      <c r="R1540" s="2">
        <v>507</v>
      </c>
      <c r="S1540" s="2">
        <v>6115500</v>
      </c>
      <c r="T1540" s="2">
        <v>287855700</v>
      </c>
      <c r="U1540" s="2">
        <v>917</v>
      </c>
      <c r="V1540" s="2">
        <v>361</v>
      </c>
      <c r="W1540" s="2">
        <v>71</v>
      </c>
      <c r="X1540" s="2">
        <v>889</v>
      </c>
      <c r="Y1540" s="2">
        <v>90</v>
      </c>
      <c r="Z1540" s="2">
        <v>503</v>
      </c>
      <c r="AA1540" s="9">
        <f t="shared" si="218"/>
        <v>52510</v>
      </c>
      <c r="AB1540" s="9">
        <f t="shared" si="219"/>
        <v>6378</v>
      </c>
      <c r="AC1540" s="9">
        <f t="shared" si="220"/>
        <v>921</v>
      </c>
      <c r="AD1540" s="9">
        <f t="shared" si="221"/>
        <v>507</v>
      </c>
      <c r="AE1540" s="44">
        <f t="shared" si="222"/>
        <v>2.6027545757143156E-4</v>
      </c>
      <c r="AF1540" s="9">
        <f t="shared" si="223"/>
        <v>457</v>
      </c>
      <c r="AG1540" s="9">
        <f t="shared" si="216"/>
        <v>593</v>
      </c>
      <c r="AH1540" s="44">
        <f t="shared" si="224"/>
        <v>9.99908155772509E-5</v>
      </c>
      <c r="AI1540">
        <f>AA1540/'Totals and Drop Down Lists'!W$6*Inputs!E$37</f>
        <v>47633.94277943921</v>
      </c>
      <c r="AJ1540">
        <f>AB1540/'Totals and Drop Down Lists'!X$6*Inputs!F$37</f>
        <v>20986.089451623619</v>
      </c>
      <c r="AK1540">
        <f>AC1540/'Totals and Drop Down Lists'!Y$6*Inputs!G$37</f>
        <v>6071.5431011969058</v>
      </c>
      <c r="AL1540">
        <f>AD1540/'Totals and Drop Down Lists'!Z$6*Inputs!H$37</f>
        <v>4064.8731438869013</v>
      </c>
      <c r="AM1540">
        <f>AE1540/'Totals and Drop Down Lists'!AA$6*Inputs!I$37</f>
        <v>32401.522627303446</v>
      </c>
      <c r="AN1540">
        <f>AF1540/'Totals and Drop Down Lists'!AB$6*Inputs!J$37</f>
        <v>9120.2087651375477</v>
      </c>
      <c r="AO1540">
        <f>AG1540/'Totals and Drop Down Lists'!AC$6*Inputs!K$37</f>
        <v>11043.780674201331</v>
      </c>
      <c r="AP1540">
        <f>AH1540/'Totals and Drop Down Lists'!AD$6*Inputs!L$37</f>
        <v>23530.829535604382</v>
      </c>
      <c r="AQ1540">
        <f>IF(OR($D1540="51",$D1540="52",$D1540="61"),(AA1540/'Totals and Drop Down Lists'!W$4)*Inputs!E$38,0)</f>
        <v>0</v>
      </c>
      <c r="AR1540">
        <f>IF(OR($D1540="51",$D1540="52",$D1540="61"),(AB1540/'Totals and Drop Down Lists'!X$4)*Inputs!F$38,0)</f>
        <v>0</v>
      </c>
      <c r="AS1540">
        <f>IF(OR($D1540="51",$D1540="52",$D1540="61"),(AC1540/'Totals and Drop Down Lists'!Y$4)*Inputs!G$38,0)</f>
        <v>0</v>
      </c>
      <c r="AT1540">
        <f>IF(OR($D1540="51",$D1540="52",$D1540="61"),(AD1540/'Totals and Drop Down Lists'!Z$4)*Inputs!H$38,0)</f>
        <v>0</v>
      </c>
      <c r="AU1540">
        <f>IF(OR($D1540="51",$D1540="52",$D1540="61"),(AE1540/'Totals and Drop Down Lists'!AA$4)*Inputs!I$38,0)</f>
        <v>0</v>
      </c>
      <c r="AV1540">
        <f>IF(OR($D1540="51",$D1540="52",$D1540="61"),(AF1540/'Totals and Drop Down Lists'!AB$4)*Inputs!J$38,0)</f>
        <v>0</v>
      </c>
      <c r="AW1540">
        <f>IF(OR($D1540="51",$D1540="52",$D1540="61"),(AG1540/'Totals and Drop Down Lists'!AC$4)*Inputs!K$38,0)</f>
        <v>0</v>
      </c>
      <c r="AX1540">
        <f>IF(OR($D1540="51",$D1540="52",$D1540="61"),(AH1540/'Totals and Drop Down Lists'!AD$4)*Inputs!L$38,0)</f>
        <v>0</v>
      </c>
      <c r="AY1540">
        <f>IF(OR($D1540="51",$D1540="52",$D1540="61"),0,(AA1540/'Totals and Drop Down Lists'!W$5)*Inputs!E$39)</f>
        <v>0</v>
      </c>
      <c r="AZ1540">
        <f>IF(OR($D1540="51",$D1540="52",$D1540="61"),0,(AB1540/'Totals and Drop Down Lists'!X$5)*Inputs!F$39)</f>
        <v>0</v>
      </c>
      <c r="BA1540">
        <f>IF(OR($D1540="51",$D1540="52",$D1540="61"),0,(AC1540/'Totals and Drop Down Lists'!Y$5)*Inputs!G$39)</f>
        <v>0</v>
      </c>
      <c r="BB1540">
        <f>IF(OR($D1540="51",$D1540="52",$D1540="61"),0,(AD1540/'Totals and Drop Down Lists'!Z$5)*Inputs!H$39)</f>
        <v>0</v>
      </c>
      <c r="BC1540">
        <f>IF(OR($D1540="51",$D1540="52",$D1540="61"),0,(AE1540/'Totals and Drop Down Lists'!AA$5)*Inputs!I$39)</f>
        <v>0</v>
      </c>
      <c r="BD1540">
        <f>IF(OR($D1540="51",$D1540="52",$D1540="61"),0,(AF1540/'Totals and Drop Down Lists'!AB$5)*Inputs!J$39)</f>
        <v>0</v>
      </c>
      <c r="BE1540">
        <f>IF(OR($D1540="51",$D1540="52",$D1540="61"),0,(AG1540/'Totals and Drop Down Lists'!AC$5)*Inputs!K$39)</f>
        <v>0</v>
      </c>
      <c r="BF1540">
        <f>IF(OR($D1540="51",$D1540="52",$D1540="61"),0,(AH1540/'Totals and Drop Down Lists'!AD$5)*Inputs!L$39)</f>
        <v>0</v>
      </c>
      <c r="BG1540" s="10">
        <f t="shared" si="217"/>
        <v>154852.79007839336</v>
      </c>
    </row>
    <row r="1541" spans="1:59" ht="28.8">
      <c r="A1541" s="1" t="s">
        <v>7470</v>
      </c>
      <c r="B1541" s="1" t="s">
        <v>180</v>
      </c>
      <c r="C1541" s="1" t="s">
        <v>196</v>
      </c>
      <c r="D1541" s="1" t="s">
        <v>25</v>
      </c>
      <c r="E1541" s="1" t="s">
        <v>197</v>
      </c>
      <c r="F1541" s="2">
        <v>15129</v>
      </c>
      <c r="G1541" s="2">
        <v>60</v>
      </c>
      <c r="H1541" s="2">
        <v>0</v>
      </c>
      <c r="I1541" s="2">
        <v>2999</v>
      </c>
      <c r="J1541" s="2">
        <v>5402</v>
      </c>
      <c r="K1541" s="2">
        <v>1462</v>
      </c>
      <c r="L1541" s="2">
        <v>97</v>
      </c>
      <c r="M1541" s="2">
        <v>0</v>
      </c>
      <c r="N1541" s="2">
        <v>0</v>
      </c>
      <c r="O1541" s="2">
        <v>65</v>
      </c>
      <c r="P1541" s="2">
        <v>0</v>
      </c>
      <c r="Q1541" s="2">
        <v>21</v>
      </c>
      <c r="R1541" s="2">
        <v>575</v>
      </c>
      <c r="S1541" s="2">
        <v>543300</v>
      </c>
      <c r="T1541" s="2">
        <v>30681100</v>
      </c>
      <c r="U1541" s="2">
        <v>263</v>
      </c>
      <c r="V1541" s="2">
        <v>144</v>
      </c>
      <c r="W1541" s="2">
        <v>65</v>
      </c>
      <c r="X1541" s="2">
        <v>403</v>
      </c>
      <c r="Y1541" s="2">
        <v>49</v>
      </c>
      <c r="Z1541" s="2">
        <v>178</v>
      </c>
      <c r="AA1541" s="9">
        <f t="shared" si="218"/>
        <v>15129</v>
      </c>
      <c r="AB1541" s="9">
        <f t="shared" si="219"/>
        <v>2939</v>
      </c>
      <c r="AC1541" s="9">
        <f t="shared" si="220"/>
        <v>758</v>
      </c>
      <c r="AD1541" s="9">
        <f t="shared" si="221"/>
        <v>575</v>
      </c>
      <c r="AE1541" s="44">
        <f t="shared" si="222"/>
        <v>2.7633503571153334E-5</v>
      </c>
      <c r="AF1541" s="9">
        <f t="shared" si="223"/>
        <v>194</v>
      </c>
      <c r="AG1541" s="9">
        <f t="shared" si="216"/>
        <v>227</v>
      </c>
      <c r="AH1541" s="44">
        <f t="shared" si="224"/>
        <v>2.2859658398845656E-5</v>
      </c>
      <c r="AI1541">
        <f>AA1541/'Totals and Drop Down Lists'!W$6*Inputs!E$37</f>
        <v>13724.127219770247</v>
      </c>
      <c r="AJ1541">
        <f>AB1541/'Totals and Drop Down Lists'!X$6*Inputs!F$37</f>
        <v>9670.4479301225801</v>
      </c>
      <c r="AK1541">
        <f>AC1541/'Totals and Drop Down Lists'!Y$6*Inputs!G$37</f>
        <v>4996.9920420274211</v>
      </c>
      <c r="AL1541">
        <f>AD1541/'Totals and Drop Down Lists'!Z$6*Inputs!H$37</f>
        <v>4610.0632302464855</v>
      </c>
      <c r="AM1541">
        <f>AE1541/'Totals and Drop Down Lists'!AA$6*Inputs!I$37</f>
        <v>3440.076907699472</v>
      </c>
      <c r="AN1541">
        <f>AF1541/'Totals and Drop Down Lists'!AB$6*Inputs!J$37</f>
        <v>3871.5984692268803</v>
      </c>
      <c r="AO1541">
        <f>AG1541/'Totals and Drop Down Lists'!AC$6*Inputs!K$37</f>
        <v>4227.5517926537977</v>
      </c>
      <c r="AP1541">
        <f>AH1541/'Totals and Drop Down Lists'!AD$6*Inputs!L$37</f>
        <v>5379.5613319086106</v>
      </c>
      <c r="AQ1541">
        <f>IF(OR($D1541="51",$D1541="52",$D1541="61"),(AA1541/'Totals and Drop Down Lists'!W$4)*Inputs!E$38,0)</f>
        <v>0</v>
      </c>
      <c r="AR1541">
        <f>IF(OR($D1541="51",$D1541="52",$D1541="61"),(AB1541/'Totals and Drop Down Lists'!X$4)*Inputs!F$38,0)</f>
        <v>0</v>
      </c>
      <c r="AS1541">
        <f>IF(OR($D1541="51",$D1541="52",$D1541="61"),(AC1541/'Totals and Drop Down Lists'!Y$4)*Inputs!G$38,0)</f>
        <v>0</v>
      </c>
      <c r="AT1541">
        <f>IF(OR($D1541="51",$D1541="52",$D1541="61"),(AD1541/'Totals and Drop Down Lists'!Z$4)*Inputs!H$38,0)</f>
        <v>0</v>
      </c>
      <c r="AU1541">
        <f>IF(OR($D1541="51",$D1541="52",$D1541="61"),(AE1541/'Totals and Drop Down Lists'!AA$4)*Inputs!I$38,0)</f>
        <v>0</v>
      </c>
      <c r="AV1541">
        <f>IF(OR($D1541="51",$D1541="52",$D1541="61"),(AF1541/'Totals and Drop Down Lists'!AB$4)*Inputs!J$38,0)</f>
        <v>0</v>
      </c>
      <c r="AW1541">
        <f>IF(OR($D1541="51",$D1541="52",$D1541="61"),(AG1541/'Totals and Drop Down Lists'!AC$4)*Inputs!K$38,0)</f>
        <v>0</v>
      </c>
      <c r="AX1541">
        <f>IF(OR($D1541="51",$D1541="52",$D1541="61"),(AH1541/'Totals and Drop Down Lists'!AD$4)*Inputs!L$38,0)</f>
        <v>0</v>
      </c>
      <c r="AY1541">
        <f>IF(OR($D1541="51",$D1541="52",$D1541="61"),0,(AA1541/'Totals and Drop Down Lists'!W$5)*Inputs!E$39)</f>
        <v>0</v>
      </c>
      <c r="AZ1541">
        <f>IF(OR($D1541="51",$D1541="52",$D1541="61"),0,(AB1541/'Totals and Drop Down Lists'!X$5)*Inputs!F$39)</f>
        <v>0</v>
      </c>
      <c r="BA1541">
        <f>IF(OR($D1541="51",$D1541="52",$D1541="61"),0,(AC1541/'Totals and Drop Down Lists'!Y$5)*Inputs!G$39)</f>
        <v>0</v>
      </c>
      <c r="BB1541">
        <f>IF(OR($D1541="51",$D1541="52",$D1541="61"),0,(AD1541/'Totals and Drop Down Lists'!Z$5)*Inputs!H$39)</f>
        <v>0</v>
      </c>
      <c r="BC1541">
        <f>IF(OR($D1541="51",$D1541="52",$D1541="61"),0,(AE1541/'Totals and Drop Down Lists'!AA$5)*Inputs!I$39)</f>
        <v>0</v>
      </c>
      <c r="BD1541">
        <f>IF(OR($D1541="51",$D1541="52",$D1541="61"),0,(AF1541/'Totals and Drop Down Lists'!AB$5)*Inputs!J$39)</f>
        <v>0</v>
      </c>
      <c r="BE1541">
        <f>IF(OR($D1541="51",$D1541="52",$D1541="61"),0,(AG1541/'Totals and Drop Down Lists'!AC$5)*Inputs!K$39)</f>
        <v>0</v>
      </c>
      <c r="BF1541">
        <f>IF(OR($D1541="51",$D1541="52",$D1541="61"),0,(AH1541/'Totals and Drop Down Lists'!AD$5)*Inputs!L$39)</f>
        <v>0</v>
      </c>
      <c r="BG1541" s="10">
        <f t="shared" si="217"/>
        <v>49920.418923655496</v>
      </c>
    </row>
    <row r="1542" spans="1:59" ht="28.8">
      <c r="A1542" s="1" t="s">
        <v>7471</v>
      </c>
      <c r="B1542" s="1" t="s">
        <v>1927</v>
      </c>
      <c r="C1542" s="1" t="s">
        <v>1928</v>
      </c>
      <c r="D1542" s="1" t="s">
        <v>10</v>
      </c>
      <c r="E1542" s="1" t="s">
        <v>1929</v>
      </c>
      <c r="F1542" s="2">
        <v>111868</v>
      </c>
      <c r="G1542" s="2">
        <v>822</v>
      </c>
      <c r="H1542" s="2">
        <v>114</v>
      </c>
      <c r="I1542" s="2">
        <v>18812</v>
      </c>
      <c r="J1542" s="2">
        <v>39279</v>
      </c>
      <c r="K1542" s="2">
        <v>10039</v>
      </c>
      <c r="L1542" s="2">
        <v>638</v>
      </c>
      <c r="M1542" s="2">
        <v>188</v>
      </c>
      <c r="N1542" s="2">
        <v>96</v>
      </c>
      <c r="O1542" s="2">
        <v>549</v>
      </c>
      <c r="P1542" s="2">
        <v>187</v>
      </c>
      <c r="Q1542" s="2">
        <v>18</v>
      </c>
      <c r="R1542" s="2">
        <v>1934</v>
      </c>
      <c r="S1542" s="2">
        <v>7110500</v>
      </c>
      <c r="T1542" s="2">
        <v>437526400</v>
      </c>
      <c r="U1542" s="2">
        <v>608</v>
      </c>
      <c r="V1542" s="2">
        <v>703</v>
      </c>
      <c r="W1542" s="2">
        <v>75</v>
      </c>
      <c r="X1542" s="2">
        <v>1900</v>
      </c>
      <c r="Y1542" s="2">
        <v>205</v>
      </c>
      <c r="Z1542" s="2">
        <v>1120</v>
      </c>
      <c r="AA1542" s="9">
        <f t="shared" si="218"/>
        <v>111868</v>
      </c>
      <c r="AB1542" s="9">
        <f t="shared" si="219"/>
        <v>17876</v>
      </c>
      <c r="AC1542" s="9">
        <f t="shared" si="220"/>
        <v>3610</v>
      </c>
      <c r="AD1542" s="9">
        <f t="shared" si="221"/>
        <v>1934</v>
      </c>
      <c r="AE1542" s="44">
        <f t="shared" si="222"/>
        <v>1.7919103247044654E-4</v>
      </c>
      <c r="AF1542" s="9">
        <f t="shared" si="223"/>
        <v>1122</v>
      </c>
      <c r="AG1542" s="9">
        <f t="shared" si="216"/>
        <v>1325</v>
      </c>
      <c r="AH1542" s="44">
        <f t="shared" si="224"/>
        <v>1.260076743768974E-4</v>
      </c>
      <c r="AI1542">
        <f>AA1542/'Totals and Drop Down Lists'!W$6*Inputs!E$37</f>
        <v>101479.98306704065</v>
      </c>
      <c r="AJ1542">
        <f>AB1542/'Totals and Drop Down Lists'!X$6*Inputs!F$37</f>
        <v>58818.961278962655</v>
      </c>
      <c r="AK1542">
        <f>AC1542/'Totals and Drop Down Lists'!Y$6*Inputs!G$37</f>
        <v>23798.339408600252</v>
      </c>
      <c r="AL1542">
        <f>AD1542/'Totals and Drop Down Lists'!Z$6*Inputs!H$37</f>
        <v>15505.847456168181</v>
      </c>
      <c r="AM1542">
        <f>AE1542/'Totals and Drop Down Lists'!AA$6*Inputs!I$37</f>
        <v>22307.375222297283</v>
      </c>
      <c r="AN1542">
        <f>AF1542/'Totals and Drop Down Lists'!AB$6*Inputs!J$37</f>
        <v>22391.409703466801</v>
      </c>
      <c r="AO1542">
        <f>AG1542/'Totals and Drop Down Lists'!AC$6*Inputs!K$37</f>
        <v>24676.238437296393</v>
      </c>
      <c r="AP1542">
        <f>AH1542/'Totals and Drop Down Lists'!AD$6*Inputs!L$37</f>
        <v>29653.374550685276</v>
      </c>
      <c r="AQ1542">
        <f>IF(OR($D1542="51",$D1542="52",$D1542="61"),(AA1542/'Totals and Drop Down Lists'!W$4)*Inputs!E$38,0)</f>
        <v>0</v>
      </c>
      <c r="AR1542">
        <f>IF(OR($D1542="51",$D1542="52",$D1542="61"),(AB1542/'Totals and Drop Down Lists'!X$4)*Inputs!F$38,0)</f>
        <v>0</v>
      </c>
      <c r="AS1542">
        <f>IF(OR($D1542="51",$D1542="52",$D1542="61"),(AC1542/'Totals and Drop Down Lists'!Y$4)*Inputs!G$38,0)</f>
        <v>0</v>
      </c>
      <c r="AT1542">
        <f>IF(OR($D1542="51",$D1542="52",$D1542="61"),(AD1542/'Totals and Drop Down Lists'!Z$4)*Inputs!H$38,0)</f>
        <v>0</v>
      </c>
      <c r="AU1542">
        <f>IF(OR($D1542="51",$D1542="52",$D1542="61"),(AE1542/'Totals and Drop Down Lists'!AA$4)*Inputs!I$38,0)</f>
        <v>0</v>
      </c>
      <c r="AV1542">
        <f>IF(OR($D1542="51",$D1542="52",$D1542="61"),(AF1542/'Totals and Drop Down Lists'!AB$4)*Inputs!J$38,0)</f>
        <v>0</v>
      </c>
      <c r="AW1542">
        <f>IF(OR($D1542="51",$D1542="52",$D1542="61"),(AG1542/'Totals and Drop Down Lists'!AC$4)*Inputs!K$38,0)</f>
        <v>0</v>
      </c>
      <c r="AX1542">
        <f>IF(OR($D1542="51",$D1542="52",$D1542="61"),(AH1542/'Totals and Drop Down Lists'!AD$4)*Inputs!L$38,0)</f>
        <v>0</v>
      </c>
      <c r="AY1542">
        <f>IF(OR($D1542="51",$D1542="52",$D1542="61"),0,(AA1542/'Totals and Drop Down Lists'!W$5)*Inputs!E$39)</f>
        <v>0</v>
      </c>
      <c r="AZ1542">
        <f>IF(OR($D1542="51",$D1542="52",$D1542="61"),0,(AB1542/'Totals and Drop Down Lists'!X$5)*Inputs!F$39)</f>
        <v>0</v>
      </c>
      <c r="BA1542">
        <f>IF(OR($D1542="51",$D1542="52",$D1542="61"),0,(AC1542/'Totals and Drop Down Lists'!Y$5)*Inputs!G$39)</f>
        <v>0</v>
      </c>
      <c r="BB1542">
        <f>IF(OR($D1542="51",$D1542="52",$D1542="61"),0,(AD1542/'Totals and Drop Down Lists'!Z$5)*Inputs!H$39)</f>
        <v>0</v>
      </c>
      <c r="BC1542">
        <f>IF(OR($D1542="51",$D1542="52",$D1542="61"),0,(AE1542/'Totals and Drop Down Lists'!AA$5)*Inputs!I$39)</f>
        <v>0</v>
      </c>
      <c r="BD1542">
        <f>IF(OR($D1542="51",$D1542="52",$D1542="61"),0,(AF1542/'Totals and Drop Down Lists'!AB$5)*Inputs!J$39)</f>
        <v>0</v>
      </c>
      <c r="BE1542">
        <f>IF(OR($D1542="51",$D1542="52",$D1542="61"),0,(AG1542/'Totals and Drop Down Lists'!AC$5)*Inputs!K$39)</f>
        <v>0</v>
      </c>
      <c r="BF1542">
        <f>IF(OR($D1542="51",$D1542="52",$D1542="61"),0,(AH1542/'Totals and Drop Down Lists'!AD$5)*Inputs!L$39)</f>
        <v>0</v>
      </c>
      <c r="BG1542" s="10">
        <f t="shared" si="217"/>
        <v>298631.52912451752</v>
      </c>
    </row>
    <row r="1543" spans="1:59" ht="28.8">
      <c r="A1543" s="1" t="s">
        <v>7471</v>
      </c>
      <c r="B1543" s="1" t="s">
        <v>1927</v>
      </c>
      <c r="C1543" s="1" t="s">
        <v>1930</v>
      </c>
      <c r="D1543" s="1" t="s">
        <v>10</v>
      </c>
      <c r="E1543" s="1" t="s">
        <v>1931</v>
      </c>
      <c r="F1543" s="2">
        <v>14576</v>
      </c>
      <c r="G1543" s="2">
        <v>428</v>
      </c>
      <c r="H1543" s="2">
        <v>25</v>
      </c>
      <c r="I1543" s="2">
        <v>2107</v>
      </c>
      <c r="J1543" s="2">
        <v>5400</v>
      </c>
      <c r="K1543" s="2">
        <v>2363</v>
      </c>
      <c r="L1543" s="2">
        <v>19</v>
      </c>
      <c r="M1543" s="2">
        <v>11</v>
      </c>
      <c r="N1543" s="2">
        <v>0</v>
      </c>
      <c r="O1543" s="2">
        <v>42</v>
      </c>
      <c r="P1543" s="2">
        <v>0</v>
      </c>
      <c r="Q1543" s="2">
        <v>14</v>
      </c>
      <c r="R1543" s="2">
        <v>598</v>
      </c>
      <c r="S1543" s="2">
        <v>1598200</v>
      </c>
      <c r="T1543" s="2">
        <v>86243400</v>
      </c>
      <c r="U1543" s="2">
        <v>130</v>
      </c>
      <c r="V1543" s="2">
        <v>240</v>
      </c>
      <c r="W1543" s="2">
        <v>40</v>
      </c>
      <c r="X1543" s="2">
        <v>600</v>
      </c>
      <c r="Y1543" s="2">
        <v>90</v>
      </c>
      <c r="Z1543" s="2">
        <v>320</v>
      </c>
      <c r="AA1543" s="9">
        <f t="shared" si="218"/>
        <v>14576</v>
      </c>
      <c r="AB1543" s="9">
        <f t="shared" si="219"/>
        <v>1654</v>
      </c>
      <c r="AC1543" s="9">
        <f t="shared" si="220"/>
        <v>684</v>
      </c>
      <c r="AD1543" s="9">
        <f t="shared" si="221"/>
        <v>598</v>
      </c>
      <c r="AE1543" s="44">
        <f t="shared" si="222"/>
        <v>7.221534150931349E-5</v>
      </c>
      <c r="AF1543" s="9">
        <f t="shared" si="223"/>
        <v>320</v>
      </c>
      <c r="AG1543" s="9">
        <f t="shared" si="216"/>
        <v>410</v>
      </c>
      <c r="AH1543" s="44">
        <f t="shared" si="224"/>
        <v>6.6758244046369878E-5</v>
      </c>
      <c r="AI1543">
        <f>AA1543/'Totals and Drop Down Lists'!W$6*Inputs!E$37</f>
        <v>13222.478574616376</v>
      </c>
      <c r="AJ1543">
        <f>AB1543/'Totals and Drop Down Lists'!X$6*Inputs!F$37</f>
        <v>5442.3004002799416</v>
      </c>
      <c r="AK1543">
        <f>AC1543/'Totals and Drop Down Lists'!Y$6*Inputs!G$37</f>
        <v>4509.1590458400478</v>
      </c>
      <c r="AL1543">
        <f>AD1543/'Totals and Drop Down Lists'!Z$6*Inputs!H$37</f>
        <v>4794.4657594563459</v>
      </c>
      <c r="AM1543">
        <f>AE1543/'Totals and Drop Down Lists'!AA$6*Inputs!I$37</f>
        <v>8990.0409504046092</v>
      </c>
      <c r="AN1543">
        <f>AF1543/'Totals and Drop Down Lists'!AB$6*Inputs!J$37</f>
        <v>6386.1418049103177</v>
      </c>
      <c r="AO1543">
        <f>AG1543/'Totals and Drop Down Lists'!AC$6*Inputs!K$37</f>
        <v>7635.6662334275634</v>
      </c>
      <c r="AP1543">
        <f>AH1543/'Totals and Drop Down Lists'!AD$6*Inputs!L$37</f>
        <v>15710.211499752972</v>
      </c>
      <c r="AQ1543">
        <f>IF(OR($D1543="51",$D1543="52",$D1543="61"),(AA1543/'Totals and Drop Down Lists'!W$4)*Inputs!E$38,0)</f>
        <v>0</v>
      </c>
      <c r="AR1543">
        <f>IF(OR($D1543="51",$D1543="52",$D1543="61"),(AB1543/'Totals and Drop Down Lists'!X$4)*Inputs!F$38,0)</f>
        <v>0</v>
      </c>
      <c r="AS1543">
        <f>IF(OR($D1543="51",$D1543="52",$D1543="61"),(AC1543/'Totals and Drop Down Lists'!Y$4)*Inputs!G$38,0)</f>
        <v>0</v>
      </c>
      <c r="AT1543">
        <f>IF(OR($D1543="51",$D1543="52",$D1543="61"),(AD1543/'Totals and Drop Down Lists'!Z$4)*Inputs!H$38,0)</f>
        <v>0</v>
      </c>
      <c r="AU1543">
        <f>IF(OR($D1543="51",$D1543="52",$D1543="61"),(AE1543/'Totals and Drop Down Lists'!AA$4)*Inputs!I$38,0)</f>
        <v>0</v>
      </c>
      <c r="AV1543">
        <f>IF(OR($D1543="51",$D1543="52",$D1543="61"),(AF1543/'Totals and Drop Down Lists'!AB$4)*Inputs!J$38,0)</f>
        <v>0</v>
      </c>
      <c r="AW1543">
        <f>IF(OR($D1543="51",$D1543="52",$D1543="61"),(AG1543/'Totals and Drop Down Lists'!AC$4)*Inputs!K$38,0)</f>
        <v>0</v>
      </c>
      <c r="AX1543">
        <f>IF(OR($D1543="51",$D1543="52",$D1543="61"),(AH1543/'Totals and Drop Down Lists'!AD$4)*Inputs!L$38,0)</f>
        <v>0</v>
      </c>
      <c r="AY1543">
        <f>IF(OR($D1543="51",$D1543="52",$D1543="61"),0,(AA1543/'Totals and Drop Down Lists'!W$5)*Inputs!E$39)</f>
        <v>0</v>
      </c>
      <c r="AZ1543">
        <f>IF(OR($D1543="51",$D1543="52",$D1543="61"),0,(AB1543/'Totals and Drop Down Lists'!X$5)*Inputs!F$39)</f>
        <v>0</v>
      </c>
      <c r="BA1543">
        <f>IF(OR($D1543="51",$D1543="52",$D1543="61"),0,(AC1543/'Totals and Drop Down Lists'!Y$5)*Inputs!G$39)</f>
        <v>0</v>
      </c>
      <c r="BB1543">
        <f>IF(OR($D1543="51",$D1543="52",$D1543="61"),0,(AD1543/'Totals and Drop Down Lists'!Z$5)*Inputs!H$39)</f>
        <v>0</v>
      </c>
      <c r="BC1543">
        <f>IF(OR($D1543="51",$D1543="52",$D1543="61"),0,(AE1543/'Totals and Drop Down Lists'!AA$5)*Inputs!I$39)</f>
        <v>0</v>
      </c>
      <c r="BD1543">
        <f>IF(OR($D1543="51",$D1543="52",$D1543="61"),0,(AF1543/'Totals and Drop Down Lists'!AB$5)*Inputs!J$39)</f>
        <v>0</v>
      </c>
      <c r="BE1543">
        <f>IF(OR($D1543="51",$D1543="52",$D1543="61"),0,(AG1543/'Totals and Drop Down Lists'!AC$5)*Inputs!K$39)</f>
        <v>0</v>
      </c>
      <c r="BF1543">
        <f>IF(OR($D1543="51",$D1543="52",$D1543="61"),0,(AH1543/'Totals and Drop Down Lists'!AD$5)*Inputs!L$39)</f>
        <v>0</v>
      </c>
      <c r="BG1543" s="10">
        <f t="shared" si="217"/>
        <v>66690.464268688171</v>
      </c>
    </row>
    <row r="1544" spans="1:59" ht="28.8">
      <c r="A1544" s="1" t="s">
        <v>7471</v>
      </c>
      <c r="B1544" s="1" t="s">
        <v>1927</v>
      </c>
      <c r="C1544" s="1" t="s">
        <v>1932</v>
      </c>
      <c r="D1544" s="1" t="s">
        <v>25</v>
      </c>
      <c r="E1544" s="1" t="s">
        <v>1933</v>
      </c>
      <c r="F1544" s="2">
        <v>23268</v>
      </c>
      <c r="G1544" s="2">
        <v>117</v>
      </c>
      <c r="H1544" s="2">
        <v>8</v>
      </c>
      <c r="I1544" s="2">
        <v>4315</v>
      </c>
      <c r="J1544" s="2">
        <v>8571</v>
      </c>
      <c r="K1544" s="2">
        <v>1544</v>
      </c>
      <c r="L1544" s="2">
        <v>114</v>
      </c>
      <c r="M1544" s="2">
        <v>56</v>
      </c>
      <c r="N1544" s="2">
        <v>31</v>
      </c>
      <c r="O1544" s="2">
        <v>37</v>
      </c>
      <c r="P1544" s="2">
        <v>0</v>
      </c>
      <c r="Q1544" s="2">
        <v>0</v>
      </c>
      <c r="R1544" s="2">
        <v>812</v>
      </c>
      <c r="S1544" s="2">
        <v>426800</v>
      </c>
      <c r="T1544" s="2">
        <v>41915100</v>
      </c>
      <c r="U1544" s="2">
        <v>194</v>
      </c>
      <c r="V1544" s="2">
        <v>254</v>
      </c>
      <c r="W1544" s="2">
        <v>105</v>
      </c>
      <c r="X1544" s="2">
        <v>425</v>
      </c>
      <c r="Y1544" s="2">
        <v>64</v>
      </c>
      <c r="Z1544" s="2">
        <v>155</v>
      </c>
      <c r="AA1544" s="9">
        <f t="shared" si="218"/>
        <v>23268</v>
      </c>
      <c r="AB1544" s="9">
        <f t="shared" si="219"/>
        <v>4190</v>
      </c>
      <c r="AC1544" s="9">
        <f t="shared" si="220"/>
        <v>1050</v>
      </c>
      <c r="AD1544" s="9">
        <f t="shared" si="221"/>
        <v>812</v>
      </c>
      <c r="AE1544" s="44">
        <f t="shared" si="222"/>
        <v>1.9424904075716375E-5</v>
      </c>
      <c r="AF1544" s="9">
        <f t="shared" si="223"/>
        <v>66</v>
      </c>
      <c r="AG1544" s="9">
        <f t="shared" si="216"/>
        <v>219</v>
      </c>
      <c r="AH1544" s="44">
        <f t="shared" si="224"/>
        <v>1.4679491169921866E-5</v>
      </c>
      <c r="AI1544">
        <f>AA1544/'Totals and Drop Down Lists'!W$6*Inputs!E$37</f>
        <v>21107.342993562968</v>
      </c>
      <c r="AJ1544">
        <f>AB1544/'Totals and Drop Down Lists'!X$6*Inputs!F$37</f>
        <v>13786.722295751484</v>
      </c>
      <c r="AK1544">
        <f>AC1544/'Totals and Drop Down Lists'!Y$6*Inputs!G$37</f>
        <v>6921.9546756316522</v>
      </c>
      <c r="AL1544">
        <f>AD1544/'Totals and Drop Down Lists'!Z$6*Inputs!H$37</f>
        <v>6510.2110312350378</v>
      </c>
      <c r="AM1544">
        <f>AE1544/'Totals and Drop Down Lists'!AA$6*Inputs!I$37</f>
        <v>2418.1936891602149</v>
      </c>
      <c r="AN1544">
        <f>AF1544/'Totals and Drop Down Lists'!AB$6*Inputs!J$37</f>
        <v>1317.1417472627529</v>
      </c>
      <c r="AO1544">
        <f>AG1544/'Totals and Drop Down Lists'!AC$6*Inputs!K$37</f>
        <v>4078.5631832210643</v>
      </c>
      <c r="AP1544">
        <f>AH1544/'Totals and Drop Down Lists'!AD$6*Inputs!L$37</f>
        <v>3454.5233219142624</v>
      </c>
      <c r="AQ1544">
        <f>IF(OR($D1544="51",$D1544="52",$D1544="61"),(AA1544/'Totals and Drop Down Lists'!W$4)*Inputs!E$38,0)</f>
        <v>0</v>
      </c>
      <c r="AR1544">
        <f>IF(OR($D1544="51",$D1544="52",$D1544="61"),(AB1544/'Totals and Drop Down Lists'!X$4)*Inputs!F$38,0)</f>
        <v>0</v>
      </c>
      <c r="AS1544">
        <f>IF(OR($D1544="51",$D1544="52",$D1544="61"),(AC1544/'Totals and Drop Down Lists'!Y$4)*Inputs!G$38,0)</f>
        <v>0</v>
      </c>
      <c r="AT1544">
        <f>IF(OR($D1544="51",$D1544="52",$D1544="61"),(AD1544/'Totals and Drop Down Lists'!Z$4)*Inputs!H$38,0)</f>
        <v>0</v>
      </c>
      <c r="AU1544">
        <f>IF(OR($D1544="51",$D1544="52",$D1544="61"),(AE1544/'Totals and Drop Down Lists'!AA$4)*Inputs!I$38,0)</f>
        <v>0</v>
      </c>
      <c r="AV1544">
        <f>IF(OR($D1544="51",$D1544="52",$D1544="61"),(AF1544/'Totals and Drop Down Lists'!AB$4)*Inputs!J$38,0)</f>
        <v>0</v>
      </c>
      <c r="AW1544">
        <f>IF(OR($D1544="51",$D1544="52",$D1544="61"),(AG1544/'Totals and Drop Down Lists'!AC$4)*Inputs!K$38,0)</f>
        <v>0</v>
      </c>
      <c r="AX1544">
        <f>IF(OR($D1544="51",$D1544="52",$D1544="61"),(AH1544/'Totals and Drop Down Lists'!AD$4)*Inputs!L$38,0)</f>
        <v>0</v>
      </c>
      <c r="AY1544">
        <f>IF(OR($D1544="51",$D1544="52",$D1544="61"),0,(AA1544/'Totals and Drop Down Lists'!W$5)*Inputs!E$39)</f>
        <v>0</v>
      </c>
      <c r="AZ1544">
        <f>IF(OR($D1544="51",$D1544="52",$D1544="61"),0,(AB1544/'Totals and Drop Down Lists'!X$5)*Inputs!F$39)</f>
        <v>0</v>
      </c>
      <c r="BA1544">
        <f>IF(OR($D1544="51",$D1544="52",$D1544="61"),0,(AC1544/'Totals and Drop Down Lists'!Y$5)*Inputs!G$39)</f>
        <v>0</v>
      </c>
      <c r="BB1544">
        <f>IF(OR($D1544="51",$D1544="52",$D1544="61"),0,(AD1544/'Totals and Drop Down Lists'!Z$5)*Inputs!H$39)</f>
        <v>0</v>
      </c>
      <c r="BC1544">
        <f>IF(OR($D1544="51",$D1544="52",$D1544="61"),0,(AE1544/'Totals and Drop Down Lists'!AA$5)*Inputs!I$39)</f>
        <v>0</v>
      </c>
      <c r="BD1544">
        <f>IF(OR($D1544="51",$D1544="52",$D1544="61"),0,(AF1544/'Totals and Drop Down Lists'!AB$5)*Inputs!J$39)</f>
        <v>0</v>
      </c>
      <c r="BE1544">
        <f>IF(OR($D1544="51",$D1544="52",$D1544="61"),0,(AG1544/'Totals and Drop Down Lists'!AC$5)*Inputs!K$39)</f>
        <v>0</v>
      </c>
      <c r="BF1544">
        <f>IF(OR($D1544="51",$D1544="52",$D1544="61"),0,(AH1544/'Totals and Drop Down Lists'!AD$5)*Inputs!L$39)</f>
        <v>0</v>
      </c>
      <c r="BG1544" s="10">
        <f t="shared" si="217"/>
        <v>59594.652937739433</v>
      </c>
    </row>
    <row r="1545" spans="1:59" ht="28.8">
      <c r="A1545" s="1" t="s">
        <v>7471</v>
      </c>
      <c r="B1545" s="1" t="s">
        <v>1927</v>
      </c>
      <c r="C1545" s="1" t="s">
        <v>1934</v>
      </c>
      <c r="D1545" s="1" t="s">
        <v>58</v>
      </c>
      <c r="E1545" s="1" t="s">
        <v>1935</v>
      </c>
      <c r="F1545" s="2">
        <v>82179</v>
      </c>
      <c r="G1545" s="2">
        <v>352</v>
      </c>
      <c r="H1545" s="2">
        <v>15</v>
      </c>
      <c r="I1545" s="2">
        <v>11189</v>
      </c>
      <c r="J1545" s="2">
        <v>29672</v>
      </c>
      <c r="K1545" s="2">
        <v>5443</v>
      </c>
      <c r="L1545" s="2">
        <v>539</v>
      </c>
      <c r="M1545" s="2">
        <v>129</v>
      </c>
      <c r="N1545" s="2">
        <v>38</v>
      </c>
      <c r="O1545" s="2">
        <v>185</v>
      </c>
      <c r="P1545" s="2">
        <v>34</v>
      </c>
      <c r="Q1545" s="2">
        <v>85</v>
      </c>
      <c r="R1545" s="2">
        <v>1626</v>
      </c>
      <c r="S1545" s="2">
        <v>2904800</v>
      </c>
      <c r="T1545" s="2">
        <v>217679600</v>
      </c>
      <c r="U1545" s="2">
        <v>240</v>
      </c>
      <c r="V1545" s="2">
        <v>479</v>
      </c>
      <c r="W1545" s="2">
        <v>0</v>
      </c>
      <c r="X1545" s="2">
        <v>1379</v>
      </c>
      <c r="Y1545" s="2">
        <v>188</v>
      </c>
      <c r="Z1545" s="2">
        <v>779</v>
      </c>
      <c r="AA1545" s="9">
        <f t="shared" si="218"/>
        <v>82179</v>
      </c>
      <c r="AB1545" s="9">
        <f t="shared" si="219"/>
        <v>10822</v>
      </c>
      <c r="AC1545" s="9">
        <f t="shared" si="220"/>
        <v>2636</v>
      </c>
      <c r="AD1545" s="9">
        <f t="shared" si="221"/>
        <v>1626</v>
      </c>
      <c r="AE1545" s="44">
        <f t="shared" si="222"/>
        <v>6.97309583931354E-5</v>
      </c>
      <c r="AF1545" s="9">
        <f t="shared" si="223"/>
        <v>900</v>
      </c>
      <c r="AG1545" s="9">
        <f t="shared" si="216"/>
        <v>967</v>
      </c>
      <c r="AH1545" s="44">
        <f t="shared" si="224"/>
        <v>6.6003820476053849E-5</v>
      </c>
      <c r="AI1545">
        <f>AA1545/'Totals and Drop Down Lists'!W$6*Inputs!E$37</f>
        <v>74547.891519168435</v>
      </c>
      <c r="AJ1545">
        <f>AB1545/'Totals and Drop Down Lists'!X$6*Inputs!F$37</f>
        <v>35608.570091795365</v>
      </c>
      <c r="AK1545">
        <f>AC1545/'Totals and Drop Down Lists'!Y$6*Inputs!G$37</f>
        <v>17377.402404728604</v>
      </c>
      <c r="AL1545">
        <f>AD1545/'Totals and Drop Down Lists'!Z$6*Inputs!H$37</f>
        <v>13036.457065010063</v>
      </c>
      <c r="AM1545">
        <f>AE1545/'Totals and Drop Down Lists'!AA$6*Inputs!I$37</f>
        <v>8680.7617102302156</v>
      </c>
      <c r="AN1545">
        <f>AF1545/'Totals and Drop Down Lists'!AB$6*Inputs!J$37</f>
        <v>17961.023826310269</v>
      </c>
      <c r="AO1545">
        <f>AG1545/'Totals and Drop Down Lists'!AC$6*Inputs!K$37</f>
        <v>18008.998165181598</v>
      </c>
      <c r="AP1545">
        <f>AH1545/'Totals and Drop Down Lists'!AD$6*Inputs!L$37</f>
        <v>15532.673069565515</v>
      </c>
      <c r="AQ1545">
        <f>IF(OR($D1545="51",$D1545="52",$D1545="61"),(AA1545/'Totals and Drop Down Lists'!W$4)*Inputs!E$38,0)</f>
        <v>0</v>
      </c>
      <c r="AR1545">
        <f>IF(OR($D1545="51",$D1545="52",$D1545="61"),(AB1545/'Totals and Drop Down Lists'!X$4)*Inputs!F$38,0)</f>
        <v>0</v>
      </c>
      <c r="AS1545">
        <f>IF(OR($D1545="51",$D1545="52",$D1545="61"),(AC1545/'Totals and Drop Down Lists'!Y$4)*Inputs!G$38,0)</f>
        <v>0</v>
      </c>
      <c r="AT1545">
        <f>IF(OR($D1545="51",$D1545="52",$D1545="61"),(AD1545/'Totals and Drop Down Lists'!Z$4)*Inputs!H$38,0)</f>
        <v>0</v>
      </c>
      <c r="AU1545">
        <f>IF(OR($D1545="51",$D1545="52",$D1545="61"),(AE1545/'Totals and Drop Down Lists'!AA$4)*Inputs!I$38,0)</f>
        <v>0</v>
      </c>
      <c r="AV1545">
        <f>IF(OR($D1545="51",$D1545="52",$D1545="61"),(AF1545/'Totals and Drop Down Lists'!AB$4)*Inputs!J$38,0)</f>
        <v>0</v>
      </c>
      <c r="AW1545">
        <f>IF(OR($D1545="51",$D1545="52",$D1545="61"),(AG1545/'Totals and Drop Down Lists'!AC$4)*Inputs!K$38,0)</f>
        <v>0</v>
      </c>
      <c r="AX1545">
        <f>IF(OR($D1545="51",$D1545="52",$D1545="61"),(AH1545/'Totals and Drop Down Lists'!AD$4)*Inputs!L$38,0)</f>
        <v>0</v>
      </c>
      <c r="AY1545">
        <f>IF(OR($D1545="51",$D1545="52",$D1545="61"),0,(AA1545/'Totals and Drop Down Lists'!W$5)*Inputs!E$39)</f>
        <v>0</v>
      </c>
      <c r="AZ1545">
        <f>IF(OR($D1545="51",$D1545="52",$D1545="61"),0,(AB1545/'Totals and Drop Down Lists'!X$5)*Inputs!F$39)</f>
        <v>0</v>
      </c>
      <c r="BA1545">
        <f>IF(OR($D1545="51",$D1545="52",$D1545="61"),0,(AC1545/'Totals and Drop Down Lists'!Y$5)*Inputs!G$39)</f>
        <v>0</v>
      </c>
      <c r="BB1545">
        <f>IF(OR($D1545="51",$D1545="52",$D1545="61"),0,(AD1545/'Totals and Drop Down Lists'!Z$5)*Inputs!H$39)</f>
        <v>0</v>
      </c>
      <c r="BC1545">
        <f>IF(OR($D1545="51",$D1545="52",$D1545="61"),0,(AE1545/'Totals and Drop Down Lists'!AA$5)*Inputs!I$39)</f>
        <v>0</v>
      </c>
      <c r="BD1545">
        <f>IF(OR($D1545="51",$D1545="52",$D1545="61"),0,(AF1545/'Totals and Drop Down Lists'!AB$5)*Inputs!J$39)</f>
        <v>0</v>
      </c>
      <c r="BE1545">
        <f>IF(OR($D1545="51",$D1545="52",$D1545="61"),0,(AG1545/'Totals and Drop Down Lists'!AC$5)*Inputs!K$39)</f>
        <v>0</v>
      </c>
      <c r="BF1545">
        <f>IF(OR($D1545="51",$D1545="52",$D1545="61"),0,(AH1545/'Totals and Drop Down Lists'!AD$5)*Inputs!L$39)</f>
        <v>0</v>
      </c>
      <c r="BG1545" s="10">
        <f t="shared" si="217"/>
        <v>200753.77785199007</v>
      </c>
    </row>
    <row r="1546" spans="1:59" ht="28.8">
      <c r="A1546" s="1" t="s">
        <v>7471</v>
      </c>
      <c r="B1546" s="1" t="s">
        <v>1927</v>
      </c>
      <c r="C1546" s="1" t="s">
        <v>1936</v>
      </c>
      <c r="D1546" s="1" t="s">
        <v>25</v>
      </c>
      <c r="E1546" s="1" t="s">
        <v>1937</v>
      </c>
      <c r="F1546" s="2">
        <v>52627</v>
      </c>
      <c r="G1546" s="2">
        <v>256</v>
      </c>
      <c r="H1546" s="2">
        <v>9</v>
      </c>
      <c r="I1546" s="2">
        <v>6615</v>
      </c>
      <c r="J1546" s="2">
        <v>18547</v>
      </c>
      <c r="K1546" s="2">
        <v>3552</v>
      </c>
      <c r="L1546" s="2">
        <v>55</v>
      </c>
      <c r="M1546" s="2">
        <v>54</v>
      </c>
      <c r="N1546" s="2">
        <v>10</v>
      </c>
      <c r="O1546" s="2">
        <v>162</v>
      </c>
      <c r="P1546" s="2">
        <v>0</v>
      </c>
      <c r="Q1546" s="2">
        <v>32</v>
      </c>
      <c r="R1546" s="2">
        <v>695</v>
      </c>
      <c r="S1546" s="2">
        <v>3018500</v>
      </c>
      <c r="T1546" s="2">
        <v>148894600</v>
      </c>
      <c r="U1546" s="2">
        <v>198</v>
      </c>
      <c r="V1546" s="2">
        <v>200</v>
      </c>
      <c r="W1546" s="2">
        <v>0</v>
      </c>
      <c r="X1546" s="2">
        <v>613</v>
      </c>
      <c r="Y1546" s="2">
        <v>65</v>
      </c>
      <c r="Z1546" s="2">
        <v>412</v>
      </c>
      <c r="AA1546" s="9">
        <f t="shared" si="218"/>
        <v>52627</v>
      </c>
      <c r="AB1546" s="9">
        <f t="shared" si="219"/>
        <v>6350</v>
      </c>
      <c r="AC1546" s="9">
        <f t="shared" si="220"/>
        <v>1008</v>
      </c>
      <c r="AD1546" s="9">
        <f t="shared" si="221"/>
        <v>695</v>
      </c>
      <c r="AE1546" s="44">
        <f t="shared" si="222"/>
        <v>4.7508140063612252E-5</v>
      </c>
      <c r="AF1546" s="9">
        <f t="shared" si="223"/>
        <v>413</v>
      </c>
      <c r="AG1546" s="9">
        <f t="shared" si="216"/>
        <v>477</v>
      </c>
      <c r="AH1546" s="44">
        <f t="shared" si="224"/>
        <v>3.3991376386192233E-5</v>
      </c>
      <c r="AI1546">
        <f>AA1546/'Totals and Drop Down Lists'!W$6*Inputs!E$37</f>
        <v>47740.078207075741</v>
      </c>
      <c r="AJ1546">
        <f>AB1546/'Totals and Drop Down Lists'!X$6*Inputs!F$37</f>
        <v>20893.958610506426</v>
      </c>
      <c r="AK1546">
        <f>AC1546/'Totals and Drop Down Lists'!Y$6*Inputs!G$37</f>
        <v>6645.0764886063853</v>
      </c>
      <c r="AL1546">
        <f>AD1546/'Totals and Drop Down Lists'!Z$6*Inputs!H$37</f>
        <v>5572.1633826457528</v>
      </c>
      <c r="AM1546">
        <f>AE1546/'Totals and Drop Down Lists'!AA$6*Inputs!I$37</f>
        <v>5914.2574932550797</v>
      </c>
      <c r="AN1546">
        <f>AF1546/'Totals and Drop Down Lists'!AB$6*Inputs!J$37</f>
        <v>8242.1142669623787</v>
      </c>
      <c r="AO1546">
        <f>AG1546/'Totals and Drop Down Lists'!AC$6*Inputs!K$37</f>
        <v>8883.4458374267015</v>
      </c>
      <c r="AP1546">
        <f>AH1546/'Totals and Drop Down Lists'!AD$6*Inputs!L$37</f>
        <v>7999.1875134383017</v>
      </c>
      <c r="AQ1546">
        <f>IF(OR($D1546="51",$D1546="52",$D1546="61"),(AA1546/'Totals and Drop Down Lists'!W$4)*Inputs!E$38,0)</f>
        <v>0</v>
      </c>
      <c r="AR1546">
        <f>IF(OR($D1546="51",$D1546="52",$D1546="61"),(AB1546/'Totals and Drop Down Lists'!X$4)*Inputs!F$38,0)</f>
        <v>0</v>
      </c>
      <c r="AS1546">
        <f>IF(OR($D1546="51",$D1546="52",$D1546="61"),(AC1546/'Totals and Drop Down Lists'!Y$4)*Inputs!G$38,0)</f>
        <v>0</v>
      </c>
      <c r="AT1546">
        <f>IF(OR($D1546="51",$D1546="52",$D1546="61"),(AD1546/'Totals and Drop Down Lists'!Z$4)*Inputs!H$38,0)</f>
        <v>0</v>
      </c>
      <c r="AU1546">
        <f>IF(OR($D1546="51",$D1546="52",$D1546="61"),(AE1546/'Totals and Drop Down Lists'!AA$4)*Inputs!I$38,0)</f>
        <v>0</v>
      </c>
      <c r="AV1546">
        <f>IF(OR($D1546="51",$D1546="52",$D1546="61"),(AF1546/'Totals and Drop Down Lists'!AB$4)*Inputs!J$38,0)</f>
        <v>0</v>
      </c>
      <c r="AW1546">
        <f>IF(OR($D1546="51",$D1546="52",$D1546="61"),(AG1546/'Totals and Drop Down Lists'!AC$4)*Inputs!K$38,0)</f>
        <v>0</v>
      </c>
      <c r="AX1546">
        <f>IF(OR($D1546="51",$D1546="52",$D1546="61"),(AH1546/'Totals and Drop Down Lists'!AD$4)*Inputs!L$38,0)</f>
        <v>0</v>
      </c>
      <c r="AY1546">
        <f>IF(OR($D1546="51",$D1546="52",$D1546="61"),0,(AA1546/'Totals and Drop Down Lists'!W$5)*Inputs!E$39)</f>
        <v>0</v>
      </c>
      <c r="AZ1546">
        <f>IF(OR($D1546="51",$D1546="52",$D1546="61"),0,(AB1546/'Totals and Drop Down Lists'!X$5)*Inputs!F$39)</f>
        <v>0</v>
      </c>
      <c r="BA1546">
        <f>IF(OR($D1546="51",$D1546="52",$D1546="61"),0,(AC1546/'Totals and Drop Down Lists'!Y$5)*Inputs!G$39)</f>
        <v>0</v>
      </c>
      <c r="BB1546">
        <f>IF(OR($D1546="51",$D1546="52",$D1546="61"),0,(AD1546/'Totals and Drop Down Lists'!Z$5)*Inputs!H$39)</f>
        <v>0</v>
      </c>
      <c r="BC1546">
        <f>IF(OR($D1546="51",$D1546="52",$D1546="61"),0,(AE1546/'Totals and Drop Down Lists'!AA$5)*Inputs!I$39)</f>
        <v>0</v>
      </c>
      <c r="BD1546">
        <f>IF(OR($D1546="51",$D1546="52",$D1546="61"),0,(AF1546/'Totals and Drop Down Lists'!AB$5)*Inputs!J$39)</f>
        <v>0</v>
      </c>
      <c r="BE1546">
        <f>IF(OR($D1546="51",$D1546="52",$D1546="61"),0,(AG1546/'Totals and Drop Down Lists'!AC$5)*Inputs!K$39)</f>
        <v>0</v>
      </c>
      <c r="BF1546">
        <f>IF(OR($D1546="51",$D1546="52",$D1546="61"),0,(AH1546/'Totals and Drop Down Lists'!AD$5)*Inputs!L$39)</f>
        <v>0</v>
      </c>
      <c r="BG1546" s="10">
        <f t="shared" si="217"/>
        <v>111890.28179991676</v>
      </c>
    </row>
    <row r="1547" spans="1:59" ht="28.8">
      <c r="A1547" s="1" t="s">
        <v>7471</v>
      </c>
      <c r="B1547" s="1" t="s">
        <v>1927</v>
      </c>
      <c r="C1547" s="1" t="s">
        <v>1938</v>
      </c>
      <c r="D1547" s="1" t="s">
        <v>25</v>
      </c>
      <c r="E1547" s="1" t="s">
        <v>1939</v>
      </c>
      <c r="F1547" s="2">
        <v>21916</v>
      </c>
      <c r="G1547" s="2">
        <v>93</v>
      </c>
      <c r="H1547" s="2">
        <v>0</v>
      </c>
      <c r="I1547" s="2">
        <v>3537</v>
      </c>
      <c r="J1547" s="2">
        <v>7786</v>
      </c>
      <c r="K1547" s="2">
        <v>1442</v>
      </c>
      <c r="L1547" s="2">
        <v>187</v>
      </c>
      <c r="M1547" s="2">
        <v>23</v>
      </c>
      <c r="N1547" s="2">
        <v>10</v>
      </c>
      <c r="O1547" s="2">
        <v>121</v>
      </c>
      <c r="P1547" s="2">
        <v>0</v>
      </c>
      <c r="Q1547" s="2">
        <v>0</v>
      </c>
      <c r="R1547" s="2">
        <v>620</v>
      </c>
      <c r="S1547" s="2">
        <v>541000</v>
      </c>
      <c r="T1547" s="2">
        <v>47134200</v>
      </c>
      <c r="U1547" s="2">
        <v>60</v>
      </c>
      <c r="V1547" s="2">
        <v>129</v>
      </c>
      <c r="W1547" s="2">
        <v>20</v>
      </c>
      <c r="X1547" s="2">
        <v>374</v>
      </c>
      <c r="Y1547" s="2">
        <v>50</v>
      </c>
      <c r="Z1547" s="2">
        <v>215</v>
      </c>
      <c r="AA1547" s="9">
        <f t="shared" si="218"/>
        <v>21916</v>
      </c>
      <c r="AB1547" s="9">
        <f t="shared" si="219"/>
        <v>3444</v>
      </c>
      <c r="AC1547" s="9">
        <f t="shared" si="220"/>
        <v>961</v>
      </c>
      <c r="AD1547" s="9">
        <f t="shared" si="221"/>
        <v>620</v>
      </c>
      <c r="AE1547" s="44">
        <f t="shared" si="222"/>
        <v>1.8651420236905344E-5</v>
      </c>
      <c r="AF1547" s="9">
        <f t="shared" si="223"/>
        <v>225</v>
      </c>
      <c r="AG1547" s="9">
        <f t="shared" si="216"/>
        <v>265</v>
      </c>
      <c r="AH1547" s="44">
        <f t="shared" si="224"/>
        <v>1.8261978251804656E-5</v>
      </c>
      <c r="AI1547">
        <f>AA1547/'Totals and Drop Down Lists'!W$6*Inputs!E$37</f>
        <v>19880.889163096355</v>
      </c>
      <c r="AJ1547">
        <f>AB1547/'Totals and Drop Down Lists'!X$6*Inputs!F$37</f>
        <v>11332.093457414823</v>
      </c>
      <c r="AK1547">
        <f>AC1547/'Totals and Drop Down Lists'!Y$6*Inputs!G$37</f>
        <v>6335.2366126495408</v>
      </c>
      <c r="AL1547">
        <f>AD1547/'Totals and Drop Down Lists'!Z$6*Inputs!H$37</f>
        <v>4970.8507873962108</v>
      </c>
      <c r="AM1547">
        <f>AE1547/'Totals and Drop Down Lists'!AA$6*Inputs!I$37</f>
        <v>2321.9031885539061</v>
      </c>
      <c r="AN1547">
        <f>AF1547/'Totals and Drop Down Lists'!AB$6*Inputs!J$37</f>
        <v>4490.2559565775673</v>
      </c>
      <c r="AO1547">
        <f>AG1547/'Totals and Drop Down Lists'!AC$6*Inputs!K$37</f>
        <v>4935.2476874592785</v>
      </c>
      <c r="AP1547">
        <f>AH1547/'Totals and Drop Down Lists'!AD$6*Inputs!L$37</f>
        <v>4297.5896810656286</v>
      </c>
      <c r="AQ1547">
        <f>IF(OR($D1547="51",$D1547="52",$D1547="61"),(AA1547/'Totals and Drop Down Lists'!W$4)*Inputs!E$38,0)</f>
        <v>0</v>
      </c>
      <c r="AR1547">
        <f>IF(OR($D1547="51",$D1547="52",$D1547="61"),(AB1547/'Totals and Drop Down Lists'!X$4)*Inputs!F$38,0)</f>
        <v>0</v>
      </c>
      <c r="AS1547">
        <f>IF(OR($D1547="51",$D1547="52",$D1547="61"),(AC1547/'Totals and Drop Down Lists'!Y$4)*Inputs!G$38,0)</f>
        <v>0</v>
      </c>
      <c r="AT1547">
        <f>IF(OR($D1547="51",$D1547="52",$D1547="61"),(AD1547/'Totals and Drop Down Lists'!Z$4)*Inputs!H$38,0)</f>
        <v>0</v>
      </c>
      <c r="AU1547">
        <f>IF(OR($D1547="51",$D1547="52",$D1547="61"),(AE1547/'Totals and Drop Down Lists'!AA$4)*Inputs!I$38,0)</f>
        <v>0</v>
      </c>
      <c r="AV1547">
        <f>IF(OR($D1547="51",$D1547="52",$D1547="61"),(AF1547/'Totals and Drop Down Lists'!AB$4)*Inputs!J$38,0)</f>
        <v>0</v>
      </c>
      <c r="AW1547">
        <f>IF(OR($D1547="51",$D1547="52",$D1547="61"),(AG1547/'Totals and Drop Down Lists'!AC$4)*Inputs!K$38,0)</f>
        <v>0</v>
      </c>
      <c r="AX1547">
        <f>IF(OR($D1547="51",$D1547="52",$D1547="61"),(AH1547/'Totals and Drop Down Lists'!AD$4)*Inputs!L$38,0)</f>
        <v>0</v>
      </c>
      <c r="AY1547">
        <f>IF(OR($D1547="51",$D1547="52",$D1547="61"),0,(AA1547/'Totals and Drop Down Lists'!W$5)*Inputs!E$39)</f>
        <v>0</v>
      </c>
      <c r="AZ1547">
        <f>IF(OR($D1547="51",$D1547="52",$D1547="61"),0,(AB1547/'Totals and Drop Down Lists'!X$5)*Inputs!F$39)</f>
        <v>0</v>
      </c>
      <c r="BA1547">
        <f>IF(OR($D1547="51",$D1547="52",$D1547="61"),0,(AC1547/'Totals and Drop Down Lists'!Y$5)*Inputs!G$39)</f>
        <v>0</v>
      </c>
      <c r="BB1547">
        <f>IF(OR($D1547="51",$D1547="52",$D1547="61"),0,(AD1547/'Totals and Drop Down Lists'!Z$5)*Inputs!H$39)</f>
        <v>0</v>
      </c>
      <c r="BC1547">
        <f>IF(OR($D1547="51",$D1547="52",$D1547="61"),0,(AE1547/'Totals and Drop Down Lists'!AA$5)*Inputs!I$39)</f>
        <v>0</v>
      </c>
      <c r="BD1547">
        <f>IF(OR($D1547="51",$D1547="52",$D1547="61"),0,(AF1547/'Totals and Drop Down Lists'!AB$5)*Inputs!J$39)</f>
        <v>0</v>
      </c>
      <c r="BE1547">
        <f>IF(OR($D1547="51",$D1547="52",$D1547="61"),0,(AG1547/'Totals and Drop Down Lists'!AC$5)*Inputs!K$39)</f>
        <v>0</v>
      </c>
      <c r="BF1547">
        <f>IF(OR($D1547="51",$D1547="52",$D1547="61"),0,(AH1547/'Totals and Drop Down Lists'!AD$5)*Inputs!L$39)</f>
        <v>0</v>
      </c>
      <c r="BG1547" s="10">
        <f t="shared" si="217"/>
        <v>58564.066534213307</v>
      </c>
    </row>
    <row r="1548" spans="1:59" ht="28.8">
      <c r="A1548" s="1" t="s">
        <v>7471</v>
      </c>
      <c r="B1548" s="1" t="s">
        <v>1927</v>
      </c>
      <c r="C1548" s="1" t="s">
        <v>1940</v>
      </c>
      <c r="D1548" s="1" t="s">
        <v>25</v>
      </c>
      <c r="E1548" s="1" t="s">
        <v>1941</v>
      </c>
      <c r="F1548" s="2">
        <v>45139</v>
      </c>
      <c r="G1548" s="2">
        <v>315</v>
      </c>
      <c r="H1548" s="2">
        <v>19</v>
      </c>
      <c r="I1548" s="2">
        <v>7126</v>
      </c>
      <c r="J1548" s="2">
        <v>15440</v>
      </c>
      <c r="K1548" s="2">
        <v>3448</v>
      </c>
      <c r="L1548" s="2">
        <v>132</v>
      </c>
      <c r="M1548" s="2">
        <v>48</v>
      </c>
      <c r="N1548" s="2">
        <v>0</v>
      </c>
      <c r="O1548" s="2">
        <v>181</v>
      </c>
      <c r="P1548" s="2">
        <v>58</v>
      </c>
      <c r="Q1548" s="2">
        <v>13</v>
      </c>
      <c r="R1548" s="2">
        <v>674</v>
      </c>
      <c r="S1548" s="2">
        <v>2488100</v>
      </c>
      <c r="T1548" s="2">
        <v>138756900</v>
      </c>
      <c r="U1548" s="2">
        <v>193</v>
      </c>
      <c r="V1548" s="2">
        <v>455</v>
      </c>
      <c r="W1548" s="2">
        <v>25</v>
      </c>
      <c r="X1548" s="2">
        <v>1035</v>
      </c>
      <c r="Y1548" s="2">
        <v>60</v>
      </c>
      <c r="Z1548" s="2">
        <v>550</v>
      </c>
      <c r="AA1548" s="9">
        <f t="shared" si="218"/>
        <v>45139</v>
      </c>
      <c r="AB1548" s="9">
        <f t="shared" si="219"/>
        <v>6792</v>
      </c>
      <c r="AC1548" s="9">
        <f t="shared" si="220"/>
        <v>1106</v>
      </c>
      <c r="AD1548" s="9">
        <f t="shared" si="221"/>
        <v>674</v>
      </c>
      <c r="AE1548" s="44">
        <f t="shared" si="222"/>
        <v>5.3775320103012862E-5</v>
      </c>
      <c r="AF1548" s="9">
        <f t="shared" si="223"/>
        <v>555</v>
      </c>
      <c r="AG1548" s="9">
        <f t="shared" si="216"/>
        <v>610</v>
      </c>
      <c r="AH1548" s="44">
        <f t="shared" si="224"/>
        <v>5.0687501273796436E-5</v>
      </c>
      <c r="AI1548">
        <f>AA1548/'Totals and Drop Down Lists'!W$6*Inputs!E$37</f>
        <v>40947.410838337586</v>
      </c>
      <c r="AJ1548">
        <f>AB1548/'Totals and Drop Down Lists'!X$6*Inputs!F$37</f>
        <v>22348.309745284987</v>
      </c>
      <c r="AK1548">
        <f>AC1548/'Totals and Drop Down Lists'!Y$6*Inputs!G$37</f>
        <v>7291.1255916653399</v>
      </c>
      <c r="AL1548">
        <f>AD1548/'Totals and Drop Down Lists'!Z$6*Inputs!H$37</f>
        <v>5403.7958559758808</v>
      </c>
      <c r="AM1548">
        <f>AE1548/'Totals and Drop Down Lists'!AA$6*Inputs!I$37</f>
        <v>6694.4546649392087</v>
      </c>
      <c r="AN1548">
        <f>AF1548/'Totals and Drop Down Lists'!AB$6*Inputs!J$37</f>
        <v>11075.964692891332</v>
      </c>
      <c r="AO1548">
        <f>AG1548/'Totals and Drop Down Lists'!AC$6*Inputs!K$37</f>
        <v>11360.381469245887</v>
      </c>
      <c r="AP1548">
        <f>AH1548/'Totals and Drop Down Lists'!AD$6*Inputs!L$37</f>
        <v>11928.2850647214</v>
      </c>
      <c r="AQ1548">
        <f>IF(OR($D1548="51",$D1548="52",$D1548="61"),(AA1548/'Totals and Drop Down Lists'!W$4)*Inputs!E$38,0)</f>
        <v>0</v>
      </c>
      <c r="AR1548">
        <f>IF(OR($D1548="51",$D1548="52",$D1548="61"),(AB1548/'Totals and Drop Down Lists'!X$4)*Inputs!F$38,0)</f>
        <v>0</v>
      </c>
      <c r="AS1548">
        <f>IF(OR($D1548="51",$D1548="52",$D1548="61"),(AC1548/'Totals and Drop Down Lists'!Y$4)*Inputs!G$38,0)</f>
        <v>0</v>
      </c>
      <c r="AT1548">
        <f>IF(OR($D1548="51",$D1548="52",$D1548="61"),(AD1548/'Totals and Drop Down Lists'!Z$4)*Inputs!H$38,0)</f>
        <v>0</v>
      </c>
      <c r="AU1548">
        <f>IF(OR($D1548="51",$D1548="52",$D1548="61"),(AE1548/'Totals and Drop Down Lists'!AA$4)*Inputs!I$38,0)</f>
        <v>0</v>
      </c>
      <c r="AV1548">
        <f>IF(OR($D1548="51",$D1548="52",$D1548="61"),(AF1548/'Totals and Drop Down Lists'!AB$4)*Inputs!J$38,0)</f>
        <v>0</v>
      </c>
      <c r="AW1548">
        <f>IF(OR($D1548="51",$D1548="52",$D1548="61"),(AG1548/'Totals and Drop Down Lists'!AC$4)*Inputs!K$38,0)</f>
        <v>0</v>
      </c>
      <c r="AX1548">
        <f>IF(OR($D1548="51",$D1548="52",$D1548="61"),(AH1548/'Totals and Drop Down Lists'!AD$4)*Inputs!L$38,0)</f>
        <v>0</v>
      </c>
      <c r="AY1548">
        <f>IF(OR($D1548="51",$D1548="52",$D1548="61"),0,(AA1548/'Totals and Drop Down Lists'!W$5)*Inputs!E$39)</f>
        <v>0</v>
      </c>
      <c r="AZ1548">
        <f>IF(OR($D1548="51",$D1548="52",$D1548="61"),0,(AB1548/'Totals and Drop Down Lists'!X$5)*Inputs!F$39)</f>
        <v>0</v>
      </c>
      <c r="BA1548">
        <f>IF(OR($D1548="51",$D1548="52",$D1548="61"),0,(AC1548/'Totals and Drop Down Lists'!Y$5)*Inputs!G$39)</f>
        <v>0</v>
      </c>
      <c r="BB1548">
        <f>IF(OR($D1548="51",$D1548="52",$D1548="61"),0,(AD1548/'Totals and Drop Down Lists'!Z$5)*Inputs!H$39)</f>
        <v>0</v>
      </c>
      <c r="BC1548">
        <f>IF(OR($D1548="51",$D1548="52",$D1548="61"),0,(AE1548/'Totals and Drop Down Lists'!AA$5)*Inputs!I$39)</f>
        <v>0</v>
      </c>
      <c r="BD1548">
        <f>IF(OR($D1548="51",$D1548="52",$D1548="61"),0,(AF1548/'Totals and Drop Down Lists'!AB$5)*Inputs!J$39)</f>
        <v>0</v>
      </c>
      <c r="BE1548">
        <f>IF(OR($D1548="51",$D1548="52",$D1548="61"),0,(AG1548/'Totals and Drop Down Lists'!AC$5)*Inputs!K$39)</f>
        <v>0</v>
      </c>
      <c r="BF1548">
        <f>IF(OR($D1548="51",$D1548="52",$D1548="61"),0,(AH1548/'Totals and Drop Down Lists'!AD$5)*Inputs!L$39)</f>
        <v>0</v>
      </c>
      <c r="BG1548" s="10">
        <f t="shared" si="217"/>
        <v>117049.72792306164</v>
      </c>
    </row>
    <row r="1549" spans="1:59" ht="28.8">
      <c r="A1549" s="1" t="s">
        <v>7472</v>
      </c>
      <c r="B1549" s="1" t="s">
        <v>3009</v>
      </c>
      <c r="C1549" s="1" t="s">
        <v>3010</v>
      </c>
      <c r="D1549" s="1" t="s">
        <v>10</v>
      </c>
      <c r="E1549" s="1" t="s">
        <v>3011</v>
      </c>
      <c r="F1549" s="2">
        <v>72826</v>
      </c>
      <c r="G1549" s="2">
        <v>1518</v>
      </c>
      <c r="H1549" s="2">
        <v>170</v>
      </c>
      <c r="I1549" s="2">
        <v>15073</v>
      </c>
      <c r="J1549" s="2">
        <v>29165</v>
      </c>
      <c r="K1549" s="2">
        <v>12779</v>
      </c>
      <c r="L1549" s="2">
        <v>170</v>
      </c>
      <c r="M1549" s="2">
        <v>3</v>
      </c>
      <c r="N1549" s="2">
        <v>31</v>
      </c>
      <c r="O1549" s="2">
        <v>260</v>
      </c>
      <c r="P1549" s="2">
        <v>48</v>
      </c>
      <c r="Q1549" s="2">
        <v>11</v>
      </c>
      <c r="R1549" s="2">
        <v>2675</v>
      </c>
      <c r="S1549" s="2">
        <v>9005700</v>
      </c>
      <c r="T1549" s="2">
        <v>431613700</v>
      </c>
      <c r="U1549" s="2">
        <v>1466</v>
      </c>
      <c r="V1549" s="2">
        <v>1410</v>
      </c>
      <c r="W1549" s="2">
        <v>85</v>
      </c>
      <c r="X1549" s="2">
        <v>3580</v>
      </c>
      <c r="Y1549" s="2">
        <v>650</v>
      </c>
      <c r="Z1549" s="2">
        <v>2010</v>
      </c>
      <c r="AA1549" s="9">
        <f t="shared" si="218"/>
        <v>72826</v>
      </c>
      <c r="AB1549" s="9">
        <f t="shared" si="219"/>
        <v>13385</v>
      </c>
      <c r="AC1549" s="9">
        <f t="shared" si="220"/>
        <v>3198</v>
      </c>
      <c r="AD1549" s="9">
        <f t="shared" si="221"/>
        <v>2675</v>
      </c>
      <c r="AE1549" s="44">
        <f t="shared" si="222"/>
        <v>3.9104572771056159E-4</v>
      </c>
      <c r="AF1549" s="9">
        <f t="shared" si="223"/>
        <v>2085</v>
      </c>
      <c r="AG1549" s="9">
        <f t="shared" si="216"/>
        <v>2660</v>
      </c>
      <c r="AH1549" s="44">
        <f t="shared" si="224"/>
        <v>4.3367822056190604E-4</v>
      </c>
      <c r="AI1549">
        <f>AA1549/'Totals and Drop Down Lists'!W$6*Inputs!E$37</f>
        <v>66063.407291095791</v>
      </c>
      <c r="AJ1549">
        <f>AB1549/'Totals and Drop Down Lists'!X$6*Inputs!F$37</f>
        <v>44041.832441201339</v>
      </c>
      <c r="AK1549">
        <f>AC1549/'Totals and Drop Down Lists'!Y$6*Inputs!G$37</f>
        <v>21082.296240638119</v>
      </c>
      <c r="AL1549">
        <f>AD1549/'Totals and Drop Down Lists'!Z$6*Inputs!H$37</f>
        <v>21446.81589723365</v>
      </c>
      <c r="AM1549">
        <f>AE1549/'Totals and Drop Down Lists'!AA$6*Inputs!I$37</f>
        <v>48681.028603116538</v>
      </c>
      <c r="AN1549">
        <f>AF1549/'Totals and Drop Down Lists'!AB$6*Inputs!J$37</f>
        <v>41609.705197618787</v>
      </c>
      <c r="AO1549">
        <f>AG1549/'Totals and Drop Down Lists'!AC$6*Inputs!K$37</f>
        <v>49538.712636383709</v>
      </c>
      <c r="AP1549">
        <f>AH1549/'Totals and Drop Down Lists'!AD$6*Inputs!L$37</f>
        <v>102057.45620168903</v>
      </c>
      <c r="AQ1549">
        <f>IF(OR($D1549="51",$D1549="52",$D1549="61"),(AA1549/'Totals and Drop Down Lists'!W$4)*Inputs!E$38,0)</f>
        <v>0</v>
      </c>
      <c r="AR1549">
        <f>IF(OR($D1549="51",$D1549="52",$D1549="61"),(AB1549/'Totals and Drop Down Lists'!X$4)*Inputs!F$38,0)</f>
        <v>0</v>
      </c>
      <c r="AS1549">
        <f>IF(OR($D1549="51",$D1549="52",$D1549="61"),(AC1549/'Totals and Drop Down Lists'!Y$4)*Inputs!G$38,0)</f>
        <v>0</v>
      </c>
      <c r="AT1549">
        <f>IF(OR($D1549="51",$D1549="52",$D1549="61"),(AD1549/'Totals and Drop Down Lists'!Z$4)*Inputs!H$38,0)</f>
        <v>0</v>
      </c>
      <c r="AU1549">
        <f>IF(OR($D1549="51",$D1549="52",$D1549="61"),(AE1549/'Totals and Drop Down Lists'!AA$4)*Inputs!I$38,0)</f>
        <v>0</v>
      </c>
      <c r="AV1549">
        <f>IF(OR($D1549="51",$D1549="52",$D1549="61"),(AF1549/'Totals and Drop Down Lists'!AB$4)*Inputs!J$38,0)</f>
        <v>0</v>
      </c>
      <c r="AW1549">
        <f>IF(OR($D1549="51",$D1549="52",$D1549="61"),(AG1549/'Totals and Drop Down Lists'!AC$4)*Inputs!K$38,0)</f>
        <v>0</v>
      </c>
      <c r="AX1549">
        <f>IF(OR($D1549="51",$D1549="52",$D1549="61"),(AH1549/'Totals and Drop Down Lists'!AD$4)*Inputs!L$38,0)</f>
        <v>0</v>
      </c>
      <c r="AY1549">
        <f>IF(OR($D1549="51",$D1549="52",$D1549="61"),0,(AA1549/'Totals and Drop Down Lists'!W$5)*Inputs!E$39)</f>
        <v>0</v>
      </c>
      <c r="AZ1549">
        <f>IF(OR($D1549="51",$D1549="52",$D1549="61"),0,(AB1549/'Totals and Drop Down Lists'!X$5)*Inputs!F$39)</f>
        <v>0</v>
      </c>
      <c r="BA1549">
        <f>IF(OR($D1549="51",$D1549="52",$D1549="61"),0,(AC1549/'Totals and Drop Down Lists'!Y$5)*Inputs!G$39)</f>
        <v>0</v>
      </c>
      <c r="BB1549">
        <f>IF(OR($D1549="51",$D1549="52",$D1549="61"),0,(AD1549/'Totals and Drop Down Lists'!Z$5)*Inputs!H$39)</f>
        <v>0</v>
      </c>
      <c r="BC1549">
        <f>IF(OR($D1549="51",$D1549="52",$D1549="61"),0,(AE1549/'Totals and Drop Down Lists'!AA$5)*Inputs!I$39)</f>
        <v>0</v>
      </c>
      <c r="BD1549">
        <f>IF(OR($D1549="51",$D1549="52",$D1549="61"),0,(AF1549/'Totals and Drop Down Lists'!AB$5)*Inputs!J$39)</f>
        <v>0</v>
      </c>
      <c r="BE1549">
        <f>IF(OR($D1549="51",$D1549="52",$D1549="61"),0,(AG1549/'Totals and Drop Down Lists'!AC$5)*Inputs!K$39)</f>
        <v>0</v>
      </c>
      <c r="BF1549">
        <f>IF(OR($D1549="51",$D1549="52",$D1549="61"),0,(AH1549/'Totals and Drop Down Lists'!AD$5)*Inputs!L$39)</f>
        <v>0</v>
      </c>
      <c r="BG1549" s="10">
        <f t="shared" si="217"/>
        <v>394521.25450897694</v>
      </c>
    </row>
    <row r="1550" spans="1:59" ht="28.8">
      <c r="A1550" s="1" t="s">
        <v>7472</v>
      </c>
      <c r="B1550" s="1" t="s">
        <v>3009</v>
      </c>
      <c r="C1550" s="1" t="s">
        <v>3012</v>
      </c>
      <c r="D1550" s="1" t="s">
        <v>25</v>
      </c>
      <c r="E1550" s="1" t="s">
        <v>3013</v>
      </c>
      <c r="F1550" s="2">
        <v>25674</v>
      </c>
      <c r="G1550" s="2">
        <v>47</v>
      </c>
      <c r="H1550" s="2">
        <v>0</v>
      </c>
      <c r="I1550" s="2">
        <v>3443</v>
      </c>
      <c r="J1550" s="2">
        <v>8099</v>
      </c>
      <c r="K1550" s="2">
        <v>2243</v>
      </c>
      <c r="L1550" s="2">
        <v>96</v>
      </c>
      <c r="M1550" s="2">
        <v>7</v>
      </c>
      <c r="N1550" s="2">
        <v>42</v>
      </c>
      <c r="O1550" s="2">
        <v>27</v>
      </c>
      <c r="P1550" s="2">
        <v>16</v>
      </c>
      <c r="Q1550" s="2">
        <v>0</v>
      </c>
      <c r="R1550" s="2">
        <v>518</v>
      </c>
      <c r="S1550" s="2">
        <v>911000</v>
      </c>
      <c r="T1550" s="2">
        <v>74791000</v>
      </c>
      <c r="U1550" s="2">
        <v>138</v>
      </c>
      <c r="V1550" s="2">
        <v>209</v>
      </c>
      <c r="W1550" s="2">
        <v>25</v>
      </c>
      <c r="X1550" s="2">
        <v>453</v>
      </c>
      <c r="Y1550" s="2">
        <v>78</v>
      </c>
      <c r="Z1550" s="2">
        <v>166</v>
      </c>
      <c r="AA1550" s="9">
        <f t="shared" si="218"/>
        <v>25674</v>
      </c>
      <c r="AB1550" s="9">
        <f t="shared" si="219"/>
        <v>3396</v>
      </c>
      <c r="AC1550" s="9">
        <f t="shared" si="220"/>
        <v>706</v>
      </c>
      <c r="AD1550" s="9">
        <f t="shared" si="221"/>
        <v>518</v>
      </c>
      <c r="AE1550" s="44">
        <f t="shared" si="222"/>
        <v>4.3383334973347482E-5</v>
      </c>
      <c r="AF1550" s="9">
        <f t="shared" si="223"/>
        <v>219</v>
      </c>
      <c r="AG1550" s="9">
        <f t="shared" si="216"/>
        <v>244</v>
      </c>
      <c r="AH1550" s="44">
        <f t="shared" si="224"/>
        <v>2.5144255859177942E-5</v>
      </c>
      <c r="AI1550">
        <f>AA1550/'Totals and Drop Down Lists'!W$6*Inputs!E$37</f>
        <v>23289.922813165533</v>
      </c>
      <c r="AJ1550">
        <f>AB1550/'Totals and Drop Down Lists'!X$6*Inputs!F$37</f>
        <v>11174.154872642494</v>
      </c>
      <c r="AK1550">
        <f>AC1550/'Totals and Drop Down Lists'!Y$6*Inputs!G$37</f>
        <v>4654.1904771389964</v>
      </c>
      <c r="AL1550">
        <f>AD1550/'Totals and Drop Down Lists'!Z$6*Inputs!H$37</f>
        <v>4153.0656578568342</v>
      </c>
      <c r="AM1550">
        <f>AE1550/'Totals and Drop Down Lists'!AA$6*Inputs!I$37</f>
        <v>5400.7631872129878</v>
      </c>
      <c r="AN1550">
        <f>AF1550/'Totals and Drop Down Lists'!AB$6*Inputs!J$37</f>
        <v>4370.5157977354993</v>
      </c>
      <c r="AO1550">
        <f>AG1550/'Totals and Drop Down Lists'!AC$6*Inputs!K$37</f>
        <v>4544.1525876983551</v>
      </c>
      <c r="AP1550">
        <f>AH1550/'Totals and Drop Down Lists'!AD$6*Inputs!L$37</f>
        <v>5917.1954444638877</v>
      </c>
      <c r="AQ1550">
        <f>IF(OR($D1550="51",$D1550="52",$D1550="61"),(AA1550/'Totals and Drop Down Lists'!W$4)*Inputs!E$38,0)</f>
        <v>0</v>
      </c>
      <c r="AR1550">
        <f>IF(OR($D1550="51",$D1550="52",$D1550="61"),(AB1550/'Totals and Drop Down Lists'!X$4)*Inputs!F$38,0)</f>
        <v>0</v>
      </c>
      <c r="AS1550">
        <f>IF(OR($D1550="51",$D1550="52",$D1550="61"),(AC1550/'Totals and Drop Down Lists'!Y$4)*Inputs!G$38,0)</f>
        <v>0</v>
      </c>
      <c r="AT1550">
        <f>IF(OR($D1550="51",$D1550="52",$D1550="61"),(AD1550/'Totals and Drop Down Lists'!Z$4)*Inputs!H$38,0)</f>
        <v>0</v>
      </c>
      <c r="AU1550">
        <f>IF(OR($D1550="51",$D1550="52",$D1550="61"),(AE1550/'Totals and Drop Down Lists'!AA$4)*Inputs!I$38,0)</f>
        <v>0</v>
      </c>
      <c r="AV1550">
        <f>IF(OR($D1550="51",$D1550="52",$D1550="61"),(AF1550/'Totals and Drop Down Lists'!AB$4)*Inputs!J$38,0)</f>
        <v>0</v>
      </c>
      <c r="AW1550">
        <f>IF(OR($D1550="51",$D1550="52",$D1550="61"),(AG1550/'Totals and Drop Down Lists'!AC$4)*Inputs!K$38,0)</f>
        <v>0</v>
      </c>
      <c r="AX1550">
        <f>IF(OR($D1550="51",$D1550="52",$D1550="61"),(AH1550/'Totals and Drop Down Lists'!AD$4)*Inputs!L$38,0)</f>
        <v>0</v>
      </c>
      <c r="AY1550">
        <f>IF(OR($D1550="51",$D1550="52",$D1550="61"),0,(AA1550/'Totals and Drop Down Lists'!W$5)*Inputs!E$39)</f>
        <v>0</v>
      </c>
      <c r="AZ1550">
        <f>IF(OR($D1550="51",$D1550="52",$D1550="61"),0,(AB1550/'Totals and Drop Down Lists'!X$5)*Inputs!F$39)</f>
        <v>0</v>
      </c>
      <c r="BA1550">
        <f>IF(OR($D1550="51",$D1550="52",$D1550="61"),0,(AC1550/'Totals and Drop Down Lists'!Y$5)*Inputs!G$39)</f>
        <v>0</v>
      </c>
      <c r="BB1550">
        <f>IF(OR($D1550="51",$D1550="52",$D1550="61"),0,(AD1550/'Totals and Drop Down Lists'!Z$5)*Inputs!H$39)</f>
        <v>0</v>
      </c>
      <c r="BC1550">
        <f>IF(OR($D1550="51",$D1550="52",$D1550="61"),0,(AE1550/'Totals and Drop Down Lists'!AA$5)*Inputs!I$39)</f>
        <v>0</v>
      </c>
      <c r="BD1550">
        <f>IF(OR($D1550="51",$D1550="52",$D1550="61"),0,(AF1550/'Totals and Drop Down Lists'!AB$5)*Inputs!J$39)</f>
        <v>0</v>
      </c>
      <c r="BE1550">
        <f>IF(OR($D1550="51",$D1550="52",$D1550="61"),0,(AG1550/'Totals and Drop Down Lists'!AC$5)*Inputs!K$39)</f>
        <v>0</v>
      </c>
      <c r="BF1550">
        <f>IF(OR($D1550="51",$D1550="52",$D1550="61"),0,(AH1550/'Totals and Drop Down Lists'!AD$5)*Inputs!L$39)</f>
        <v>0</v>
      </c>
      <c r="BG1550" s="10">
        <f t="shared" si="217"/>
        <v>63503.960837914594</v>
      </c>
    </row>
    <row r="1551" spans="1:59" ht="28.8">
      <c r="A1551" s="1" t="s">
        <v>7472</v>
      </c>
      <c r="B1551" s="1" t="s">
        <v>3009</v>
      </c>
      <c r="C1551" s="1" t="s">
        <v>3014</v>
      </c>
      <c r="D1551" s="1" t="s">
        <v>25</v>
      </c>
      <c r="E1551" s="1" t="s">
        <v>3015</v>
      </c>
      <c r="F1551" s="2">
        <v>35891</v>
      </c>
      <c r="G1551" s="2">
        <v>114</v>
      </c>
      <c r="H1551" s="2">
        <v>14</v>
      </c>
      <c r="I1551" s="2">
        <v>5799</v>
      </c>
      <c r="J1551" s="2">
        <v>12948</v>
      </c>
      <c r="K1551" s="2">
        <v>3008</v>
      </c>
      <c r="L1551" s="2">
        <v>247</v>
      </c>
      <c r="M1551" s="2">
        <v>22</v>
      </c>
      <c r="N1551" s="2">
        <v>11</v>
      </c>
      <c r="O1551" s="2">
        <v>126</v>
      </c>
      <c r="P1551" s="2">
        <v>8</v>
      </c>
      <c r="Q1551" s="2">
        <v>0</v>
      </c>
      <c r="R1551" s="2">
        <v>707</v>
      </c>
      <c r="S1551" s="2">
        <v>1527800</v>
      </c>
      <c r="T1551" s="2">
        <v>107692800</v>
      </c>
      <c r="U1551" s="2">
        <v>186</v>
      </c>
      <c r="V1551" s="2">
        <v>226</v>
      </c>
      <c r="W1551" s="2">
        <v>60</v>
      </c>
      <c r="X1551" s="2">
        <v>573</v>
      </c>
      <c r="Y1551" s="2">
        <v>108</v>
      </c>
      <c r="Z1551" s="2">
        <v>317</v>
      </c>
      <c r="AA1551" s="9">
        <f t="shared" si="218"/>
        <v>35891</v>
      </c>
      <c r="AB1551" s="9">
        <f t="shared" si="219"/>
        <v>5671</v>
      </c>
      <c r="AC1551" s="9">
        <f t="shared" si="220"/>
        <v>1121</v>
      </c>
      <c r="AD1551" s="9">
        <f t="shared" si="221"/>
        <v>707</v>
      </c>
      <c r="AE1551" s="44">
        <f t="shared" si="222"/>
        <v>4.8803251653212077E-5</v>
      </c>
      <c r="AF1551" s="9">
        <f t="shared" si="223"/>
        <v>287</v>
      </c>
      <c r="AG1551" s="9">
        <f t="shared" si="216"/>
        <v>425</v>
      </c>
      <c r="AH1551" s="44">
        <f t="shared" si="224"/>
        <v>3.6737970200276689E-5</v>
      </c>
      <c r="AI1551">
        <f>AA1551/'Totals and Drop Down Lists'!W$6*Inputs!E$37</f>
        <v>32558.176353015664</v>
      </c>
      <c r="AJ1551">
        <f>AB1551/'Totals and Drop Down Lists'!X$6*Inputs!F$37</f>
        <v>18659.78571341448</v>
      </c>
      <c r="AK1551">
        <f>AC1551/'Totals and Drop Down Lists'!Y$6*Inputs!G$37</f>
        <v>7390.010658460078</v>
      </c>
      <c r="AL1551">
        <f>AD1551/'Totals and Drop Down Lists'!Z$6*Inputs!H$37</f>
        <v>5668.3733978856799</v>
      </c>
      <c r="AM1551">
        <f>AE1551/'Totals and Drop Down Lists'!AA$6*Inputs!I$37</f>
        <v>6075.4850936860003</v>
      </c>
      <c r="AN1551">
        <f>AF1551/'Totals and Drop Down Lists'!AB$6*Inputs!J$37</f>
        <v>5727.5709312789404</v>
      </c>
      <c r="AO1551">
        <f>AG1551/'Totals and Drop Down Lists'!AC$6*Inputs!K$37</f>
        <v>7915.0198761139382</v>
      </c>
      <c r="AP1551">
        <f>AH1551/'Totals and Drop Down Lists'!AD$6*Inputs!L$37</f>
        <v>8645.5431859033924</v>
      </c>
      <c r="AQ1551">
        <f>IF(OR($D1551="51",$D1551="52",$D1551="61"),(AA1551/'Totals and Drop Down Lists'!W$4)*Inputs!E$38,0)</f>
        <v>0</v>
      </c>
      <c r="AR1551">
        <f>IF(OR($D1551="51",$D1551="52",$D1551="61"),(AB1551/'Totals and Drop Down Lists'!X$4)*Inputs!F$38,0)</f>
        <v>0</v>
      </c>
      <c r="AS1551">
        <f>IF(OR($D1551="51",$D1551="52",$D1551="61"),(AC1551/'Totals and Drop Down Lists'!Y$4)*Inputs!G$38,0)</f>
        <v>0</v>
      </c>
      <c r="AT1551">
        <f>IF(OR($D1551="51",$D1551="52",$D1551="61"),(AD1551/'Totals and Drop Down Lists'!Z$4)*Inputs!H$38,0)</f>
        <v>0</v>
      </c>
      <c r="AU1551">
        <f>IF(OR($D1551="51",$D1551="52",$D1551="61"),(AE1551/'Totals and Drop Down Lists'!AA$4)*Inputs!I$38,0)</f>
        <v>0</v>
      </c>
      <c r="AV1551">
        <f>IF(OR($D1551="51",$D1551="52",$D1551="61"),(AF1551/'Totals and Drop Down Lists'!AB$4)*Inputs!J$38,0)</f>
        <v>0</v>
      </c>
      <c r="AW1551">
        <f>IF(OR($D1551="51",$D1551="52",$D1551="61"),(AG1551/'Totals and Drop Down Lists'!AC$4)*Inputs!K$38,0)</f>
        <v>0</v>
      </c>
      <c r="AX1551">
        <f>IF(OR($D1551="51",$D1551="52",$D1551="61"),(AH1551/'Totals and Drop Down Lists'!AD$4)*Inputs!L$38,0)</f>
        <v>0</v>
      </c>
      <c r="AY1551">
        <f>IF(OR($D1551="51",$D1551="52",$D1551="61"),0,(AA1551/'Totals and Drop Down Lists'!W$5)*Inputs!E$39)</f>
        <v>0</v>
      </c>
      <c r="AZ1551">
        <f>IF(OR($D1551="51",$D1551="52",$D1551="61"),0,(AB1551/'Totals and Drop Down Lists'!X$5)*Inputs!F$39)</f>
        <v>0</v>
      </c>
      <c r="BA1551">
        <f>IF(OR($D1551="51",$D1551="52",$D1551="61"),0,(AC1551/'Totals and Drop Down Lists'!Y$5)*Inputs!G$39)</f>
        <v>0</v>
      </c>
      <c r="BB1551">
        <f>IF(OR($D1551="51",$D1551="52",$D1551="61"),0,(AD1551/'Totals and Drop Down Lists'!Z$5)*Inputs!H$39)</f>
        <v>0</v>
      </c>
      <c r="BC1551">
        <f>IF(OR($D1551="51",$D1551="52",$D1551="61"),0,(AE1551/'Totals and Drop Down Lists'!AA$5)*Inputs!I$39)</f>
        <v>0</v>
      </c>
      <c r="BD1551">
        <f>IF(OR($D1551="51",$D1551="52",$D1551="61"),0,(AF1551/'Totals and Drop Down Lists'!AB$5)*Inputs!J$39)</f>
        <v>0</v>
      </c>
      <c r="BE1551">
        <f>IF(OR($D1551="51",$D1551="52",$D1551="61"),0,(AG1551/'Totals and Drop Down Lists'!AC$5)*Inputs!K$39)</f>
        <v>0</v>
      </c>
      <c r="BF1551">
        <f>IF(OR($D1551="51",$D1551="52",$D1551="61"),0,(AH1551/'Totals and Drop Down Lists'!AD$5)*Inputs!L$39)</f>
        <v>0</v>
      </c>
      <c r="BG1551" s="10">
        <f t="shared" si="217"/>
        <v>92639.965209758171</v>
      </c>
    </row>
    <row r="1552" spans="1:59" ht="28.8">
      <c r="A1552" s="1" t="s">
        <v>7472</v>
      </c>
      <c r="B1552" s="1" t="s">
        <v>3009</v>
      </c>
      <c r="C1552" s="1" t="s">
        <v>3016</v>
      </c>
      <c r="D1552" s="1" t="s">
        <v>58</v>
      </c>
      <c r="E1552" s="1" t="s">
        <v>3017</v>
      </c>
      <c r="F1552" s="2">
        <v>120702</v>
      </c>
      <c r="G1552" s="2">
        <v>688</v>
      </c>
      <c r="H1552" s="2">
        <v>60</v>
      </c>
      <c r="I1552" s="2">
        <v>17792</v>
      </c>
      <c r="J1552" s="2">
        <v>44561</v>
      </c>
      <c r="K1552" s="2">
        <v>8923</v>
      </c>
      <c r="L1552" s="2">
        <v>504</v>
      </c>
      <c r="M1552" s="2">
        <v>112</v>
      </c>
      <c r="N1552" s="2">
        <v>18</v>
      </c>
      <c r="O1552" s="2">
        <v>266</v>
      </c>
      <c r="P1552" s="2">
        <v>73</v>
      </c>
      <c r="Q1552" s="2">
        <v>0</v>
      </c>
      <c r="R1552" s="2">
        <v>1245</v>
      </c>
      <c r="S1552" s="2">
        <v>5221100</v>
      </c>
      <c r="T1552" s="2">
        <v>307096500</v>
      </c>
      <c r="U1552" s="2">
        <v>941</v>
      </c>
      <c r="V1552" s="2">
        <v>945</v>
      </c>
      <c r="W1552" s="2">
        <v>30</v>
      </c>
      <c r="X1552" s="2">
        <v>2415</v>
      </c>
      <c r="Y1552" s="2">
        <v>275</v>
      </c>
      <c r="Z1552" s="2">
        <v>1424</v>
      </c>
      <c r="AA1552" s="9">
        <f t="shared" si="218"/>
        <v>120702</v>
      </c>
      <c r="AB1552" s="9">
        <f t="shared" si="219"/>
        <v>17044</v>
      </c>
      <c r="AC1552" s="9">
        <f t="shared" si="220"/>
        <v>2218</v>
      </c>
      <c r="AD1552" s="9">
        <f t="shared" si="221"/>
        <v>1245</v>
      </c>
      <c r="AE1552" s="44">
        <f t="shared" si="222"/>
        <v>1.2478507476859638E-4</v>
      </c>
      <c r="AF1552" s="9">
        <f t="shared" si="223"/>
        <v>1440</v>
      </c>
      <c r="AG1552" s="9">
        <f t="shared" si="216"/>
        <v>1699</v>
      </c>
      <c r="AH1552" s="44">
        <f t="shared" si="224"/>
        <v>1.2659030021564639E-4</v>
      </c>
      <c r="AI1552">
        <f>AA1552/'Totals and Drop Down Lists'!W$6*Inputs!E$37</f>
        <v>109493.66142380252</v>
      </c>
      <c r="AJ1552">
        <f>AB1552/'Totals and Drop Down Lists'!X$6*Inputs!F$37</f>
        <v>56081.359142908899</v>
      </c>
      <c r="AK1552">
        <f>AC1552/'Totals and Drop Down Lists'!Y$6*Inputs!G$37</f>
        <v>14621.805210048577</v>
      </c>
      <c r="AL1552">
        <f>AD1552/'Totals and Drop Down Lists'!Z$6*Inputs!H$37</f>
        <v>9981.7890811423913</v>
      </c>
      <c r="AM1552">
        <f>AE1552/'Totals and Drop Down Lists'!AA$6*Inputs!I$37</f>
        <v>15534.412892367236</v>
      </c>
      <c r="AN1552">
        <f>AF1552/'Totals and Drop Down Lists'!AB$6*Inputs!J$37</f>
        <v>28737.638122096429</v>
      </c>
      <c r="AO1552">
        <f>AG1552/'Totals and Drop Down Lists'!AC$6*Inputs!K$37</f>
        <v>31641.45592827666</v>
      </c>
      <c r="AP1552">
        <f>AH1552/'Totals and Drop Down Lists'!AD$6*Inputs!L$37</f>
        <v>29790.483836328109</v>
      </c>
      <c r="AQ1552">
        <f>IF(OR($D1552="51",$D1552="52",$D1552="61"),(AA1552/'Totals and Drop Down Lists'!W$4)*Inputs!E$38,0)</f>
        <v>0</v>
      </c>
      <c r="AR1552">
        <f>IF(OR($D1552="51",$D1552="52",$D1552="61"),(AB1552/'Totals and Drop Down Lists'!X$4)*Inputs!F$38,0)</f>
        <v>0</v>
      </c>
      <c r="AS1552">
        <f>IF(OR($D1552="51",$D1552="52",$D1552="61"),(AC1552/'Totals and Drop Down Lists'!Y$4)*Inputs!G$38,0)</f>
        <v>0</v>
      </c>
      <c r="AT1552">
        <f>IF(OR($D1552="51",$D1552="52",$D1552="61"),(AD1552/'Totals and Drop Down Lists'!Z$4)*Inputs!H$38,0)</f>
        <v>0</v>
      </c>
      <c r="AU1552">
        <f>IF(OR($D1552="51",$D1552="52",$D1552="61"),(AE1552/'Totals and Drop Down Lists'!AA$4)*Inputs!I$38,0)</f>
        <v>0</v>
      </c>
      <c r="AV1552">
        <f>IF(OR($D1552="51",$D1552="52",$D1552="61"),(AF1552/'Totals and Drop Down Lists'!AB$4)*Inputs!J$38,0)</f>
        <v>0</v>
      </c>
      <c r="AW1552">
        <f>IF(OR($D1552="51",$D1552="52",$D1552="61"),(AG1552/'Totals and Drop Down Lists'!AC$4)*Inputs!K$38,0)</f>
        <v>0</v>
      </c>
      <c r="AX1552">
        <f>IF(OR($D1552="51",$D1552="52",$D1552="61"),(AH1552/'Totals and Drop Down Lists'!AD$4)*Inputs!L$38,0)</f>
        <v>0</v>
      </c>
      <c r="AY1552">
        <f>IF(OR($D1552="51",$D1552="52",$D1552="61"),0,(AA1552/'Totals and Drop Down Lists'!W$5)*Inputs!E$39)</f>
        <v>0</v>
      </c>
      <c r="AZ1552">
        <f>IF(OR($D1552="51",$D1552="52",$D1552="61"),0,(AB1552/'Totals and Drop Down Lists'!X$5)*Inputs!F$39)</f>
        <v>0</v>
      </c>
      <c r="BA1552">
        <f>IF(OR($D1552="51",$D1552="52",$D1552="61"),0,(AC1552/'Totals and Drop Down Lists'!Y$5)*Inputs!G$39)</f>
        <v>0</v>
      </c>
      <c r="BB1552">
        <f>IF(OR($D1552="51",$D1552="52",$D1552="61"),0,(AD1552/'Totals and Drop Down Lists'!Z$5)*Inputs!H$39)</f>
        <v>0</v>
      </c>
      <c r="BC1552">
        <f>IF(OR($D1552="51",$D1552="52",$D1552="61"),0,(AE1552/'Totals and Drop Down Lists'!AA$5)*Inputs!I$39)</f>
        <v>0</v>
      </c>
      <c r="BD1552">
        <f>IF(OR($D1552="51",$D1552="52",$D1552="61"),0,(AF1552/'Totals and Drop Down Lists'!AB$5)*Inputs!J$39)</f>
        <v>0</v>
      </c>
      <c r="BE1552">
        <f>IF(OR($D1552="51",$D1552="52",$D1552="61"),0,(AG1552/'Totals and Drop Down Lists'!AC$5)*Inputs!K$39)</f>
        <v>0</v>
      </c>
      <c r="BF1552">
        <f>IF(OR($D1552="51",$D1552="52",$D1552="61"),0,(AH1552/'Totals and Drop Down Lists'!AD$5)*Inputs!L$39)</f>
        <v>0</v>
      </c>
      <c r="BG1552" s="10">
        <f t="shared" si="217"/>
        <v>295882.60563697078</v>
      </c>
    </row>
    <row r="1553" spans="1:59" ht="28.8">
      <c r="A1553" s="1" t="s">
        <v>7472</v>
      </c>
      <c r="B1553" s="1" t="s">
        <v>3009</v>
      </c>
      <c r="C1553" s="1" t="s">
        <v>3018</v>
      </c>
      <c r="D1553" s="1" t="s">
        <v>25</v>
      </c>
      <c r="E1553" s="1" t="s">
        <v>3019</v>
      </c>
      <c r="F1553" s="2">
        <v>6789</v>
      </c>
      <c r="G1553" s="2">
        <v>36</v>
      </c>
      <c r="H1553" s="2">
        <v>0</v>
      </c>
      <c r="I1553" s="2">
        <v>584</v>
      </c>
      <c r="J1553" s="2">
        <v>2529</v>
      </c>
      <c r="K1553" s="2">
        <v>253</v>
      </c>
      <c r="L1553" s="2">
        <v>47</v>
      </c>
      <c r="M1553" s="2">
        <v>0</v>
      </c>
      <c r="N1553" s="2">
        <v>0</v>
      </c>
      <c r="O1553" s="2">
        <v>11</v>
      </c>
      <c r="P1553" s="2">
        <v>0</v>
      </c>
      <c r="Q1553" s="2">
        <v>0</v>
      </c>
      <c r="R1553" s="2">
        <v>91</v>
      </c>
      <c r="S1553" s="2">
        <v>106000</v>
      </c>
      <c r="T1553" s="2">
        <v>7674400</v>
      </c>
      <c r="U1553" s="2">
        <v>29</v>
      </c>
      <c r="V1553" s="2">
        <v>20</v>
      </c>
      <c r="W1553" s="2">
        <v>0</v>
      </c>
      <c r="X1553" s="2">
        <v>20</v>
      </c>
      <c r="Y1553" s="2">
        <v>0</v>
      </c>
      <c r="Z1553" s="2">
        <v>0</v>
      </c>
      <c r="AA1553" s="9">
        <f t="shared" si="218"/>
        <v>6789</v>
      </c>
      <c r="AB1553" s="9">
        <f t="shared" si="219"/>
        <v>548</v>
      </c>
      <c r="AC1553" s="9">
        <f t="shared" si="220"/>
        <v>149</v>
      </c>
      <c r="AD1553" s="9">
        <f t="shared" si="221"/>
        <v>91</v>
      </c>
      <c r="AE1553" s="44">
        <f t="shared" si="222"/>
        <v>1.7676163049382058E-6</v>
      </c>
      <c r="AF1553" s="9">
        <f t="shared" si="223"/>
        <v>0</v>
      </c>
      <c r="AG1553" s="9">
        <f t="shared" si="216"/>
        <v>0</v>
      </c>
      <c r="AH1553" s="44">
        <f t="shared" si="224"/>
        <v>0</v>
      </c>
      <c r="AI1553">
        <f>AA1553/'Totals and Drop Down Lists'!W$6*Inputs!E$37</f>
        <v>6158.5762241404063</v>
      </c>
      <c r="AJ1553">
        <f>AB1553/'Totals and Drop Down Lists'!X$6*Inputs!F$37</f>
        <v>1803.1321761507909</v>
      </c>
      <c r="AK1553">
        <f>AC1553/'Totals and Drop Down Lists'!Y$6*Inputs!G$37</f>
        <v>982.25833016106299</v>
      </c>
      <c r="AL1553">
        <f>AD1553/'Totals and Drop Down Lists'!Z$6*Inputs!H$37</f>
        <v>729.59261556944386</v>
      </c>
      <c r="AM1553">
        <f>AE1553/'Totals and Drop Down Lists'!AA$6*Inputs!I$37</f>
        <v>220.04940548467698</v>
      </c>
      <c r="AN1553">
        <f>AF1553/'Totals and Drop Down Lists'!AB$6*Inputs!J$37</f>
        <v>0</v>
      </c>
      <c r="AO1553">
        <f>AG1553/'Totals and Drop Down Lists'!AC$6*Inputs!K$37</f>
        <v>0</v>
      </c>
      <c r="AP1553">
        <f>AH1553/'Totals and Drop Down Lists'!AD$6*Inputs!L$37</f>
        <v>0</v>
      </c>
      <c r="AQ1553">
        <f>IF(OR($D1553="51",$D1553="52",$D1553="61"),(AA1553/'Totals and Drop Down Lists'!W$4)*Inputs!E$38,0)</f>
        <v>0</v>
      </c>
      <c r="AR1553">
        <f>IF(OR($D1553="51",$D1553="52",$D1553="61"),(AB1553/'Totals and Drop Down Lists'!X$4)*Inputs!F$38,0)</f>
        <v>0</v>
      </c>
      <c r="AS1553">
        <f>IF(OR($D1553="51",$D1553="52",$D1553="61"),(AC1553/'Totals and Drop Down Lists'!Y$4)*Inputs!G$38,0)</f>
        <v>0</v>
      </c>
      <c r="AT1553">
        <f>IF(OR($D1553="51",$D1553="52",$D1553="61"),(AD1553/'Totals and Drop Down Lists'!Z$4)*Inputs!H$38,0)</f>
        <v>0</v>
      </c>
      <c r="AU1553">
        <f>IF(OR($D1553="51",$D1553="52",$D1553="61"),(AE1553/'Totals and Drop Down Lists'!AA$4)*Inputs!I$38,0)</f>
        <v>0</v>
      </c>
      <c r="AV1553">
        <f>IF(OR($D1553="51",$D1553="52",$D1553="61"),(AF1553/'Totals and Drop Down Lists'!AB$4)*Inputs!J$38,0)</f>
        <v>0</v>
      </c>
      <c r="AW1553">
        <f>IF(OR($D1553="51",$D1553="52",$D1553="61"),(AG1553/'Totals and Drop Down Lists'!AC$4)*Inputs!K$38,0)</f>
        <v>0</v>
      </c>
      <c r="AX1553">
        <f>IF(OR($D1553="51",$D1553="52",$D1553="61"),(AH1553/'Totals and Drop Down Lists'!AD$4)*Inputs!L$38,0)</f>
        <v>0</v>
      </c>
      <c r="AY1553">
        <f>IF(OR($D1553="51",$D1553="52",$D1553="61"),0,(AA1553/'Totals and Drop Down Lists'!W$5)*Inputs!E$39)</f>
        <v>0</v>
      </c>
      <c r="AZ1553">
        <f>IF(OR($D1553="51",$D1553="52",$D1553="61"),0,(AB1553/'Totals and Drop Down Lists'!X$5)*Inputs!F$39)</f>
        <v>0</v>
      </c>
      <c r="BA1553">
        <f>IF(OR($D1553="51",$D1553="52",$D1553="61"),0,(AC1553/'Totals and Drop Down Lists'!Y$5)*Inputs!G$39)</f>
        <v>0</v>
      </c>
      <c r="BB1553">
        <f>IF(OR($D1553="51",$D1553="52",$D1553="61"),0,(AD1553/'Totals and Drop Down Lists'!Z$5)*Inputs!H$39)</f>
        <v>0</v>
      </c>
      <c r="BC1553">
        <f>IF(OR($D1553="51",$D1553="52",$D1553="61"),0,(AE1553/'Totals and Drop Down Lists'!AA$5)*Inputs!I$39)</f>
        <v>0</v>
      </c>
      <c r="BD1553">
        <f>IF(OR($D1553="51",$D1553="52",$D1553="61"),0,(AF1553/'Totals and Drop Down Lists'!AB$5)*Inputs!J$39)</f>
        <v>0</v>
      </c>
      <c r="BE1553">
        <f>IF(OR($D1553="51",$D1553="52",$D1553="61"),0,(AG1553/'Totals and Drop Down Lists'!AC$5)*Inputs!K$39)</f>
        <v>0</v>
      </c>
      <c r="BF1553">
        <f>IF(OR($D1553="51",$D1553="52",$D1553="61"),0,(AH1553/'Totals and Drop Down Lists'!AD$5)*Inputs!L$39)</f>
        <v>0</v>
      </c>
      <c r="BG1553" s="10">
        <f t="shared" si="217"/>
        <v>9893.6087515063791</v>
      </c>
    </row>
    <row r="1554" spans="1:59" ht="28.8">
      <c r="A1554" s="1" t="s">
        <v>7472</v>
      </c>
      <c r="B1554" s="1" t="s">
        <v>3009</v>
      </c>
      <c r="C1554" s="1" t="s">
        <v>3020</v>
      </c>
      <c r="D1554" s="1" t="s">
        <v>25</v>
      </c>
      <c r="E1554" s="1" t="s">
        <v>3021</v>
      </c>
      <c r="F1554" s="2">
        <v>31498</v>
      </c>
      <c r="G1554" s="2">
        <v>237</v>
      </c>
      <c r="H1554" s="2">
        <v>32</v>
      </c>
      <c r="I1554" s="2">
        <v>5791</v>
      </c>
      <c r="J1554" s="2">
        <v>11634</v>
      </c>
      <c r="K1554" s="2">
        <v>3022</v>
      </c>
      <c r="L1554" s="2">
        <v>233</v>
      </c>
      <c r="M1554" s="2">
        <v>0</v>
      </c>
      <c r="N1554" s="2">
        <v>7</v>
      </c>
      <c r="O1554" s="2">
        <v>121</v>
      </c>
      <c r="P1554" s="2">
        <v>38</v>
      </c>
      <c r="Q1554" s="2">
        <v>19</v>
      </c>
      <c r="R1554" s="2">
        <v>1471</v>
      </c>
      <c r="S1554" s="2">
        <v>1269600</v>
      </c>
      <c r="T1554" s="2">
        <v>93678000</v>
      </c>
      <c r="U1554" s="2">
        <v>148</v>
      </c>
      <c r="V1554" s="2">
        <v>335</v>
      </c>
      <c r="W1554" s="2">
        <v>30</v>
      </c>
      <c r="X1554" s="2">
        <v>635</v>
      </c>
      <c r="Y1554" s="2">
        <v>97</v>
      </c>
      <c r="Z1554" s="2">
        <v>320</v>
      </c>
      <c r="AA1554" s="9">
        <f t="shared" si="218"/>
        <v>31498</v>
      </c>
      <c r="AB1554" s="9">
        <f t="shared" si="219"/>
        <v>5522</v>
      </c>
      <c r="AC1554" s="9">
        <f t="shared" si="220"/>
        <v>1889</v>
      </c>
      <c r="AD1554" s="9">
        <f t="shared" si="221"/>
        <v>1471</v>
      </c>
      <c r="AE1554" s="44">
        <f t="shared" si="222"/>
        <v>5.4822097349377065E-5</v>
      </c>
      <c r="AF1554" s="9">
        <f t="shared" si="223"/>
        <v>270</v>
      </c>
      <c r="AG1554" s="9">
        <f t="shared" si="216"/>
        <v>417</v>
      </c>
      <c r="AH1554" s="44">
        <f t="shared" si="224"/>
        <v>4.0304407563539482E-5</v>
      </c>
      <c r="AI1554">
        <f>AA1554/'Totals and Drop Down Lists'!W$6*Inputs!E$37</f>
        <v>28573.108544406325</v>
      </c>
      <c r="AJ1554">
        <f>AB1554/'Totals and Drop Down Lists'!X$6*Inputs!F$37</f>
        <v>18169.518023183697</v>
      </c>
      <c r="AK1554">
        <f>AC1554/'Totals and Drop Down Lists'!Y$6*Inputs!G$37</f>
        <v>12452.926078350658</v>
      </c>
      <c r="AL1554">
        <f>AD1554/'Totals and Drop Down Lists'!Z$6*Inputs!H$37</f>
        <v>11793.744368161011</v>
      </c>
      <c r="AM1554">
        <f>AE1554/'Totals and Drop Down Lists'!AA$6*Inputs!I$37</f>
        <v>6824.7672843090459</v>
      </c>
      <c r="AN1554">
        <f>AF1554/'Totals and Drop Down Lists'!AB$6*Inputs!J$37</f>
        <v>5388.3071478930806</v>
      </c>
      <c r="AO1554">
        <f>AG1554/'Totals and Drop Down Lists'!AC$6*Inputs!K$37</f>
        <v>7766.0312666812051</v>
      </c>
      <c r="AP1554">
        <f>AH1554/'Totals and Drop Down Lists'!AD$6*Inputs!L$37</f>
        <v>9484.8325662316402</v>
      </c>
      <c r="AQ1554">
        <f>IF(OR($D1554="51",$D1554="52",$D1554="61"),(AA1554/'Totals and Drop Down Lists'!W$4)*Inputs!E$38,0)</f>
        <v>0</v>
      </c>
      <c r="AR1554">
        <f>IF(OR($D1554="51",$D1554="52",$D1554="61"),(AB1554/'Totals and Drop Down Lists'!X$4)*Inputs!F$38,0)</f>
        <v>0</v>
      </c>
      <c r="AS1554">
        <f>IF(OR($D1554="51",$D1554="52",$D1554="61"),(AC1554/'Totals and Drop Down Lists'!Y$4)*Inputs!G$38,0)</f>
        <v>0</v>
      </c>
      <c r="AT1554">
        <f>IF(OR($D1554="51",$D1554="52",$D1554="61"),(AD1554/'Totals and Drop Down Lists'!Z$4)*Inputs!H$38,0)</f>
        <v>0</v>
      </c>
      <c r="AU1554">
        <f>IF(OR($D1554="51",$D1554="52",$D1554="61"),(AE1554/'Totals and Drop Down Lists'!AA$4)*Inputs!I$38,0)</f>
        <v>0</v>
      </c>
      <c r="AV1554">
        <f>IF(OR($D1554="51",$D1554="52",$D1554="61"),(AF1554/'Totals and Drop Down Lists'!AB$4)*Inputs!J$38,0)</f>
        <v>0</v>
      </c>
      <c r="AW1554">
        <f>IF(OR($D1554="51",$D1554="52",$D1554="61"),(AG1554/'Totals and Drop Down Lists'!AC$4)*Inputs!K$38,0)</f>
        <v>0</v>
      </c>
      <c r="AX1554">
        <f>IF(OR($D1554="51",$D1554="52",$D1554="61"),(AH1554/'Totals and Drop Down Lists'!AD$4)*Inputs!L$38,0)</f>
        <v>0</v>
      </c>
      <c r="AY1554">
        <f>IF(OR($D1554="51",$D1554="52",$D1554="61"),0,(AA1554/'Totals and Drop Down Lists'!W$5)*Inputs!E$39)</f>
        <v>0</v>
      </c>
      <c r="AZ1554">
        <f>IF(OR($D1554="51",$D1554="52",$D1554="61"),0,(AB1554/'Totals and Drop Down Lists'!X$5)*Inputs!F$39)</f>
        <v>0</v>
      </c>
      <c r="BA1554">
        <f>IF(OR($D1554="51",$D1554="52",$D1554="61"),0,(AC1554/'Totals and Drop Down Lists'!Y$5)*Inputs!G$39)</f>
        <v>0</v>
      </c>
      <c r="BB1554">
        <f>IF(OR($D1554="51",$D1554="52",$D1554="61"),0,(AD1554/'Totals and Drop Down Lists'!Z$5)*Inputs!H$39)</f>
        <v>0</v>
      </c>
      <c r="BC1554">
        <f>IF(OR($D1554="51",$D1554="52",$D1554="61"),0,(AE1554/'Totals and Drop Down Lists'!AA$5)*Inputs!I$39)</f>
        <v>0</v>
      </c>
      <c r="BD1554">
        <f>IF(OR($D1554="51",$D1554="52",$D1554="61"),0,(AF1554/'Totals and Drop Down Lists'!AB$5)*Inputs!J$39)</f>
        <v>0</v>
      </c>
      <c r="BE1554">
        <f>IF(OR($D1554="51",$D1554="52",$D1554="61"),0,(AG1554/'Totals and Drop Down Lists'!AC$5)*Inputs!K$39)</f>
        <v>0</v>
      </c>
      <c r="BF1554">
        <f>IF(OR($D1554="51",$D1554="52",$D1554="61"),0,(AH1554/'Totals and Drop Down Lists'!AD$5)*Inputs!L$39)</f>
        <v>0</v>
      </c>
      <c r="BG1554" s="10">
        <f t="shared" si="217"/>
        <v>100453.23527921666</v>
      </c>
    </row>
    <row r="1555" spans="1:59" ht="28.8">
      <c r="A1555" s="1" t="s">
        <v>7472</v>
      </c>
      <c r="B1555" s="1" t="s">
        <v>3009</v>
      </c>
      <c r="C1555" s="1" t="s">
        <v>3022</v>
      </c>
      <c r="D1555" s="1" t="s">
        <v>25</v>
      </c>
      <c r="E1555" s="1" t="s">
        <v>3023</v>
      </c>
      <c r="F1555" s="2">
        <v>39403</v>
      </c>
      <c r="G1555" s="2">
        <v>1894</v>
      </c>
      <c r="H1555" s="2">
        <v>64</v>
      </c>
      <c r="I1555" s="2">
        <v>9963</v>
      </c>
      <c r="J1555" s="2">
        <v>14903</v>
      </c>
      <c r="K1555" s="2">
        <v>5650</v>
      </c>
      <c r="L1555" s="2">
        <v>208</v>
      </c>
      <c r="M1555" s="2">
        <v>6</v>
      </c>
      <c r="N1555" s="2">
        <v>3</v>
      </c>
      <c r="O1555" s="2">
        <v>184</v>
      </c>
      <c r="P1555" s="2">
        <v>114</v>
      </c>
      <c r="Q1555" s="2">
        <v>6</v>
      </c>
      <c r="R1555" s="2">
        <v>1304</v>
      </c>
      <c r="S1555" s="2">
        <v>3242700</v>
      </c>
      <c r="T1555" s="2">
        <v>147184800</v>
      </c>
      <c r="U1555" s="2">
        <v>598</v>
      </c>
      <c r="V1555" s="2">
        <v>596</v>
      </c>
      <c r="W1555" s="2">
        <v>139</v>
      </c>
      <c r="X1555" s="2">
        <v>2115</v>
      </c>
      <c r="Y1555" s="2">
        <v>220</v>
      </c>
      <c r="Z1555" s="2">
        <v>1250</v>
      </c>
      <c r="AA1555" s="9">
        <f t="shared" si="218"/>
        <v>39403</v>
      </c>
      <c r="AB1555" s="9">
        <f t="shared" si="219"/>
        <v>8005</v>
      </c>
      <c r="AC1555" s="9">
        <f t="shared" si="220"/>
        <v>1825</v>
      </c>
      <c r="AD1555" s="9">
        <f t="shared" si="221"/>
        <v>1304</v>
      </c>
      <c r="AE1555" s="44">
        <f t="shared" si="222"/>
        <v>1.4959565516681984E-4</v>
      </c>
      <c r="AF1555" s="9">
        <f t="shared" si="223"/>
        <v>1380</v>
      </c>
      <c r="AG1555" s="9">
        <f t="shared" si="216"/>
        <v>1470</v>
      </c>
      <c r="AH1555" s="44">
        <f t="shared" si="224"/>
        <v>2.0736868202030927E-4</v>
      </c>
      <c r="AI1555">
        <f>AA1555/'Totals and Drop Down Lists'!W$6*Inputs!E$37</f>
        <v>35744.053462925971</v>
      </c>
      <c r="AJ1555">
        <f>AB1555/'Totals and Drop Down Lists'!X$6*Inputs!F$37</f>
        <v>26339.549397969127</v>
      </c>
      <c r="AK1555">
        <f>AC1555/'Totals and Drop Down Lists'!Y$6*Inputs!G$37</f>
        <v>12031.016460026442</v>
      </c>
      <c r="AL1555">
        <f>AD1555/'Totals and Drop Down Lists'!Z$6*Inputs!H$37</f>
        <v>10454.821656072032</v>
      </c>
      <c r="AM1555">
        <f>AE1555/'Totals and Drop Down Lists'!AA$6*Inputs!I$37</f>
        <v>18623.06592815699</v>
      </c>
      <c r="AN1555">
        <f>AF1555/'Totals and Drop Down Lists'!AB$6*Inputs!J$37</f>
        <v>27540.236533675743</v>
      </c>
      <c r="AO1555">
        <f>AG1555/'Totals and Drop Down Lists'!AC$6*Inputs!K$37</f>
        <v>27376.656983264682</v>
      </c>
      <c r="AP1555">
        <f>AH1555/'Totals and Drop Down Lists'!AD$6*Inputs!L$37</f>
        <v>48800.053079605081</v>
      </c>
      <c r="AQ1555">
        <f>IF(OR($D1555="51",$D1555="52",$D1555="61"),(AA1555/'Totals and Drop Down Lists'!W$4)*Inputs!E$38,0)</f>
        <v>0</v>
      </c>
      <c r="AR1555">
        <f>IF(OR($D1555="51",$D1555="52",$D1555="61"),(AB1555/'Totals and Drop Down Lists'!X$4)*Inputs!F$38,0)</f>
        <v>0</v>
      </c>
      <c r="AS1555">
        <f>IF(OR($D1555="51",$D1555="52",$D1555="61"),(AC1555/'Totals and Drop Down Lists'!Y$4)*Inputs!G$38,0)</f>
        <v>0</v>
      </c>
      <c r="AT1555">
        <f>IF(OR($D1555="51",$D1555="52",$D1555="61"),(AD1555/'Totals and Drop Down Lists'!Z$4)*Inputs!H$38,0)</f>
        <v>0</v>
      </c>
      <c r="AU1555">
        <f>IF(OR($D1555="51",$D1555="52",$D1555="61"),(AE1555/'Totals and Drop Down Lists'!AA$4)*Inputs!I$38,0)</f>
        <v>0</v>
      </c>
      <c r="AV1555">
        <f>IF(OR($D1555="51",$D1555="52",$D1555="61"),(AF1555/'Totals and Drop Down Lists'!AB$4)*Inputs!J$38,0)</f>
        <v>0</v>
      </c>
      <c r="AW1555">
        <f>IF(OR($D1555="51",$D1555="52",$D1555="61"),(AG1555/'Totals and Drop Down Lists'!AC$4)*Inputs!K$38,0)</f>
        <v>0</v>
      </c>
      <c r="AX1555">
        <f>IF(OR($D1555="51",$D1555="52",$D1555="61"),(AH1555/'Totals and Drop Down Lists'!AD$4)*Inputs!L$38,0)</f>
        <v>0</v>
      </c>
      <c r="AY1555">
        <f>IF(OR($D1555="51",$D1555="52",$D1555="61"),0,(AA1555/'Totals and Drop Down Lists'!W$5)*Inputs!E$39)</f>
        <v>0</v>
      </c>
      <c r="AZ1555">
        <f>IF(OR($D1555="51",$D1555="52",$D1555="61"),0,(AB1555/'Totals and Drop Down Lists'!X$5)*Inputs!F$39)</f>
        <v>0</v>
      </c>
      <c r="BA1555">
        <f>IF(OR($D1555="51",$D1555="52",$D1555="61"),0,(AC1555/'Totals and Drop Down Lists'!Y$5)*Inputs!G$39)</f>
        <v>0</v>
      </c>
      <c r="BB1555">
        <f>IF(OR($D1555="51",$D1555="52",$D1555="61"),0,(AD1555/'Totals and Drop Down Lists'!Z$5)*Inputs!H$39)</f>
        <v>0</v>
      </c>
      <c r="BC1555">
        <f>IF(OR($D1555="51",$D1555="52",$D1555="61"),0,(AE1555/'Totals and Drop Down Lists'!AA$5)*Inputs!I$39)</f>
        <v>0</v>
      </c>
      <c r="BD1555">
        <f>IF(OR($D1555="51",$D1555="52",$D1555="61"),0,(AF1555/'Totals and Drop Down Lists'!AB$5)*Inputs!J$39)</f>
        <v>0</v>
      </c>
      <c r="BE1555">
        <f>IF(OR($D1555="51",$D1555="52",$D1555="61"),0,(AG1555/'Totals and Drop Down Lists'!AC$5)*Inputs!K$39)</f>
        <v>0</v>
      </c>
      <c r="BF1555">
        <f>IF(OR($D1555="51",$D1555="52",$D1555="61"),0,(AH1555/'Totals and Drop Down Lists'!AD$5)*Inputs!L$39)</f>
        <v>0</v>
      </c>
      <c r="BG1555" s="10">
        <f t="shared" si="217"/>
        <v>206909.45350169609</v>
      </c>
    </row>
    <row r="1556" spans="1:59" ht="28.8">
      <c r="A1556" s="1" t="s">
        <v>7472</v>
      </c>
      <c r="B1556" s="1" t="s">
        <v>3009</v>
      </c>
      <c r="C1556" s="1" t="s">
        <v>3024</v>
      </c>
      <c r="D1556" s="1" t="s">
        <v>25</v>
      </c>
      <c r="E1556" s="1" t="s">
        <v>3025</v>
      </c>
      <c r="F1556" s="2">
        <v>23385</v>
      </c>
      <c r="G1556" s="2">
        <v>208</v>
      </c>
      <c r="H1556" s="2">
        <v>17</v>
      </c>
      <c r="I1556" s="2">
        <v>2947</v>
      </c>
      <c r="J1556" s="2">
        <v>8615</v>
      </c>
      <c r="K1556" s="2">
        <v>2195</v>
      </c>
      <c r="L1556" s="2">
        <v>129</v>
      </c>
      <c r="M1556" s="2">
        <v>0</v>
      </c>
      <c r="N1556" s="2">
        <v>25</v>
      </c>
      <c r="O1556" s="2">
        <v>18</v>
      </c>
      <c r="P1556" s="2">
        <v>0</v>
      </c>
      <c r="Q1556" s="2">
        <v>0</v>
      </c>
      <c r="R1556" s="2">
        <v>229</v>
      </c>
      <c r="S1556" s="2">
        <v>2122300</v>
      </c>
      <c r="T1556" s="2">
        <v>102331500</v>
      </c>
      <c r="U1556" s="2">
        <v>114</v>
      </c>
      <c r="V1556" s="2">
        <v>23</v>
      </c>
      <c r="W1556" s="2">
        <v>15</v>
      </c>
      <c r="X1556" s="2">
        <v>293</v>
      </c>
      <c r="Y1556" s="2">
        <v>20</v>
      </c>
      <c r="Z1556" s="2">
        <v>180</v>
      </c>
      <c r="AA1556" s="9">
        <f t="shared" si="218"/>
        <v>23385</v>
      </c>
      <c r="AB1556" s="9">
        <f t="shared" si="219"/>
        <v>2722</v>
      </c>
      <c r="AC1556" s="9">
        <f t="shared" si="220"/>
        <v>401</v>
      </c>
      <c r="AD1556" s="9">
        <f t="shared" si="221"/>
        <v>229</v>
      </c>
      <c r="AE1556" s="44">
        <f t="shared" si="222"/>
        <v>3.9057959730434639E-5</v>
      </c>
      <c r="AF1556" s="9">
        <f t="shared" si="223"/>
        <v>255</v>
      </c>
      <c r="AG1556" s="9">
        <f t="shared" si="216"/>
        <v>200</v>
      </c>
      <c r="AH1556" s="44">
        <f t="shared" si="224"/>
        <v>1.8960960118935593E-5</v>
      </c>
      <c r="AI1556">
        <f>AA1556/'Totals and Drop Down Lists'!W$6*Inputs!E$37</f>
        <v>21213.478421199503</v>
      </c>
      <c r="AJ1556">
        <f>AB1556/'Totals and Drop Down Lists'!X$6*Inputs!F$37</f>
        <v>8956.4339114643299</v>
      </c>
      <c r="AK1556">
        <f>AC1556/'Totals and Drop Down Lists'!Y$6*Inputs!G$37</f>
        <v>2643.5274523126595</v>
      </c>
      <c r="AL1556">
        <f>AD1556/'Totals and Drop Down Lists'!Z$6*Inputs!H$37</f>
        <v>1836.0077908286005</v>
      </c>
      <c r="AM1556">
        <f>AE1556/'Totals and Drop Down Lists'!AA$6*Inputs!I$37</f>
        <v>4862.3000331664507</v>
      </c>
      <c r="AN1556">
        <f>AF1556/'Totals and Drop Down Lists'!AB$6*Inputs!J$37</f>
        <v>5088.9567507879092</v>
      </c>
      <c r="AO1556">
        <f>AG1556/'Totals and Drop Down Lists'!AC$6*Inputs!K$37</f>
        <v>3724.7152358183239</v>
      </c>
      <c r="AP1556">
        <f>AH1556/'Totals and Drop Down Lists'!AD$6*Inputs!L$37</f>
        <v>4462.0810202849743</v>
      </c>
      <c r="AQ1556">
        <f>IF(OR($D1556="51",$D1556="52",$D1556="61"),(AA1556/'Totals and Drop Down Lists'!W$4)*Inputs!E$38,0)</f>
        <v>0</v>
      </c>
      <c r="AR1556">
        <f>IF(OR($D1556="51",$D1556="52",$D1556="61"),(AB1556/'Totals and Drop Down Lists'!X$4)*Inputs!F$38,0)</f>
        <v>0</v>
      </c>
      <c r="AS1556">
        <f>IF(OR($D1556="51",$D1556="52",$D1556="61"),(AC1556/'Totals and Drop Down Lists'!Y$4)*Inputs!G$38,0)</f>
        <v>0</v>
      </c>
      <c r="AT1556">
        <f>IF(OR($D1556="51",$D1556="52",$D1556="61"),(AD1556/'Totals and Drop Down Lists'!Z$4)*Inputs!H$38,0)</f>
        <v>0</v>
      </c>
      <c r="AU1556">
        <f>IF(OR($D1556="51",$D1556="52",$D1556="61"),(AE1556/'Totals and Drop Down Lists'!AA$4)*Inputs!I$38,0)</f>
        <v>0</v>
      </c>
      <c r="AV1556">
        <f>IF(OR($D1556="51",$D1556="52",$D1556="61"),(AF1556/'Totals and Drop Down Lists'!AB$4)*Inputs!J$38,0)</f>
        <v>0</v>
      </c>
      <c r="AW1556">
        <f>IF(OR($D1556="51",$D1556="52",$D1556="61"),(AG1556/'Totals and Drop Down Lists'!AC$4)*Inputs!K$38,0)</f>
        <v>0</v>
      </c>
      <c r="AX1556">
        <f>IF(OR($D1556="51",$D1556="52",$D1556="61"),(AH1556/'Totals and Drop Down Lists'!AD$4)*Inputs!L$38,0)</f>
        <v>0</v>
      </c>
      <c r="AY1556">
        <f>IF(OR($D1556="51",$D1556="52",$D1556="61"),0,(AA1556/'Totals and Drop Down Lists'!W$5)*Inputs!E$39)</f>
        <v>0</v>
      </c>
      <c r="AZ1556">
        <f>IF(OR($D1556="51",$D1556="52",$D1556="61"),0,(AB1556/'Totals and Drop Down Lists'!X$5)*Inputs!F$39)</f>
        <v>0</v>
      </c>
      <c r="BA1556">
        <f>IF(OR($D1556="51",$D1556="52",$D1556="61"),0,(AC1556/'Totals and Drop Down Lists'!Y$5)*Inputs!G$39)</f>
        <v>0</v>
      </c>
      <c r="BB1556">
        <f>IF(OR($D1556="51",$D1556="52",$D1556="61"),0,(AD1556/'Totals and Drop Down Lists'!Z$5)*Inputs!H$39)</f>
        <v>0</v>
      </c>
      <c r="BC1556">
        <f>IF(OR($D1556="51",$D1556="52",$D1556="61"),0,(AE1556/'Totals and Drop Down Lists'!AA$5)*Inputs!I$39)</f>
        <v>0</v>
      </c>
      <c r="BD1556">
        <f>IF(OR($D1556="51",$D1556="52",$D1556="61"),0,(AF1556/'Totals and Drop Down Lists'!AB$5)*Inputs!J$39)</f>
        <v>0</v>
      </c>
      <c r="BE1556">
        <f>IF(OR($D1556="51",$D1556="52",$D1556="61"),0,(AG1556/'Totals and Drop Down Lists'!AC$5)*Inputs!K$39)</f>
        <v>0</v>
      </c>
      <c r="BF1556">
        <f>IF(OR($D1556="51",$D1556="52",$D1556="61"),0,(AH1556/'Totals and Drop Down Lists'!AD$5)*Inputs!L$39)</f>
        <v>0</v>
      </c>
      <c r="BG1556" s="10">
        <f t="shared" si="217"/>
        <v>52787.500615862758</v>
      </c>
    </row>
    <row r="1557" spans="1:59" ht="28.8">
      <c r="A1557" s="1" t="s">
        <v>7472</v>
      </c>
      <c r="B1557" s="1" t="s">
        <v>3009</v>
      </c>
      <c r="C1557" s="1" t="s">
        <v>3026</v>
      </c>
      <c r="D1557" s="1" t="s">
        <v>25</v>
      </c>
      <c r="E1557" s="1" t="s">
        <v>3027</v>
      </c>
      <c r="F1557" s="2">
        <v>24286</v>
      </c>
      <c r="G1557" s="2">
        <v>233</v>
      </c>
      <c r="H1557" s="2">
        <v>37</v>
      </c>
      <c r="I1557" s="2">
        <v>5148</v>
      </c>
      <c r="J1557" s="2">
        <v>9175</v>
      </c>
      <c r="K1557" s="2">
        <v>2149</v>
      </c>
      <c r="L1557" s="2">
        <v>149</v>
      </c>
      <c r="M1557" s="2">
        <v>1</v>
      </c>
      <c r="N1557" s="2">
        <v>1</v>
      </c>
      <c r="O1557" s="2">
        <v>52</v>
      </c>
      <c r="P1557" s="2">
        <v>20</v>
      </c>
      <c r="Q1557" s="2">
        <v>52</v>
      </c>
      <c r="R1557" s="2">
        <v>476</v>
      </c>
      <c r="S1557" s="2">
        <v>777600</v>
      </c>
      <c r="T1557" s="2">
        <v>49990600</v>
      </c>
      <c r="U1557" s="2">
        <v>171</v>
      </c>
      <c r="V1557" s="2">
        <v>304</v>
      </c>
      <c r="W1557" s="2">
        <v>74</v>
      </c>
      <c r="X1557" s="2">
        <v>631</v>
      </c>
      <c r="Y1557" s="2">
        <v>99</v>
      </c>
      <c r="Z1557" s="2">
        <v>226</v>
      </c>
      <c r="AA1557" s="9">
        <f t="shared" si="218"/>
        <v>24286</v>
      </c>
      <c r="AB1557" s="9">
        <f t="shared" si="219"/>
        <v>4878</v>
      </c>
      <c r="AC1557" s="9">
        <f t="shared" si="220"/>
        <v>751</v>
      </c>
      <c r="AD1557" s="9">
        <f t="shared" si="221"/>
        <v>476</v>
      </c>
      <c r="AE1557" s="44">
        <f t="shared" si="222"/>
        <v>3.5153012128667693E-5</v>
      </c>
      <c r="AF1557" s="9">
        <f t="shared" si="223"/>
        <v>253</v>
      </c>
      <c r="AG1557" s="9">
        <f t="shared" si="216"/>
        <v>325</v>
      </c>
      <c r="AH1557" s="44">
        <f t="shared" si="224"/>
        <v>2.8324665505514092E-5</v>
      </c>
      <c r="AI1557">
        <f>AA1557/'Totals and Drop Down Lists'!W$6*Inputs!E$37</f>
        <v>22030.811928041527</v>
      </c>
      <c r="AJ1557">
        <f>AB1557/'Totals and Drop Down Lists'!X$6*Inputs!F$37</f>
        <v>16050.508677488244</v>
      </c>
      <c r="AK1557">
        <f>AC1557/'Totals and Drop Down Lists'!Y$6*Inputs!G$37</f>
        <v>4950.8456775232107</v>
      </c>
      <c r="AL1557">
        <f>AD1557/'Totals and Drop Down Lists'!Z$6*Inputs!H$37</f>
        <v>3816.3306045170912</v>
      </c>
      <c r="AM1557">
        <f>AE1557/'Totals and Drop Down Lists'!AA$6*Inputs!I$37</f>
        <v>4376.1756430388814</v>
      </c>
      <c r="AN1557">
        <f>AF1557/'Totals and Drop Down Lists'!AB$6*Inputs!J$37</f>
        <v>5049.0433645072198</v>
      </c>
      <c r="AO1557">
        <f>AG1557/'Totals and Drop Down Lists'!AC$6*Inputs!K$37</f>
        <v>6052.6622582047758</v>
      </c>
      <c r="AP1557">
        <f>AH1557/'Totals and Drop Down Lists'!AD$6*Inputs!L$37</f>
        <v>6665.640957277109</v>
      </c>
      <c r="AQ1557">
        <f>IF(OR($D1557="51",$D1557="52",$D1557="61"),(AA1557/'Totals and Drop Down Lists'!W$4)*Inputs!E$38,0)</f>
        <v>0</v>
      </c>
      <c r="AR1557">
        <f>IF(OR($D1557="51",$D1557="52",$D1557="61"),(AB1557/'Totals and Drop Down Lists'!X$4)*Inputs!F$38,0)</f>
        <v>0</v>
      </c>
      <c r="AS1557">
        <f>IF(OR($D1557="51",$D1557="52",$D1557="61"),(AC1557/'Totals and Drop Down Lists'!Y$4)*Inputs!G$38,0)</f>
        <v>0</v>
      </c>
      <c r="AT1557">
        <f>IF(OR($D1557="51",$D1557="52",$D1557="61"),(AD1557/'Totals and Drop Down Lists'!Z$4)*Inputs!H$38,0)</f>
        <v>0</v>
      </c>
      <c r="AU1557">
        <f>IF(OR($D1557="51",$D1557="52",$D1557="61"),(AE1557/'Totals and Drop Down Lists'!AA$4)*Inputs!I$38,0)</f>
        <v>0</v>
      </c>
      <c r="AV1557">
        <f>IF(OR($D1557="51",$D1557="52",$D1557="61"),(AF1557/'Totals and Drop Down Lists'!AB$4)*Inputs!J$38,0)</f>
        <v>0</v>
      </c>
      <c r="AW1557">
        <f>IF(OR($D1557="51",$D1557="52",$D1557="61"),(AG1557/'Totals and Drop Down Lists'!AC$4)*Inputs!K$38,0)</f>
        <v>0</v>
      </c>
      <c r="AX1557">
        <f>IF(OR($D1557="51",$D1557="52",$D1557="61"),(AH1557/'Totals and Drop Down Lists'!AD$4)*Inputs!L$38,0)</f>
        <v>0</v>
      </c>
      <c r="AY1557">
        <f>IF(OR($D1557="51",$D1557="52",$D1557="61"),0,(AA1557/'Totals and Drop Down Lists'!W$5)*Inputs!E$39)</f>
        <v>0</v>
      </c>
      <c r="AZ1557">
        <f>IF(OR($D1557="51",$D1557="52",$D1557="61"),0,(AB1557/'Totals and Drop Down Lists'!X$5)*Inputs!F$39)</f>
        <v>0</v>
      </c>
      <c r="BA1557">
        <f>IF(OR($D1557="51",$D1557="52",$D1557="61"),0,(AC1557/'Totals and Drop Down Lists'!Y$5)*Inputs!G$39)</f>
        <v>0</v>
      </c>
      <c r="BB1557">
        <f>IF(OR($D1557="51",$D1557="52",$D1557="61"),0,(AD1557/'Totals and Drop Down Lists'!Z$5)*Inputs!H$39)</f>
        <v>0</v>
      </c>
      <c r="BC1557">
        <f>IF(OR($D1557="51",$D1557="52",$D1557="61"),0,(AE1557/'Totals and Drop Down Lists'!AA$5)*Inputs!I$39)</f>
        <v>0</v>
      </c>
      <c r="BD1557">
        <f>IF(OR($D1557="51",$D1557="52",$D1557="61"),0,(AF1557/'Totals and Drop Down Lists'!AB$5)*Inputs!J$39)</f>
        <v>0</v>
      </c>
      <c r="BE1557">
        <f>IF(OR($D1557="51",$D1557="52",$D1557="61"),0,(AG1557/'Totals and Drop Down Lists'!AC$5)*Inputs!K$39)</f>
        <v>0</v>
      </c>
      <c r="BF1557">
        <f>IF(OR($D1557="51",$D1557="52",$D1557="61"),0,(AH1557/'Totals and Drop Down Lists'!AD$5)*Inputs!L$39)</f>
        <v>0</v>
      </c>
      <c r="BG1557" s="10">
        <f t="shared" si="217"/>
        <v>68992.019110598063</v>
      </c>
    </row>
    <row r="1558" spans="1:59" ht="28.8">
      <c r="A1558" s="1" t="s">
        <v>7472</v>
      </c>
      <c r="B1558" s="1" t="s">
        <v>3009</v>
      </c>
      <c r="C1558" s="1" t="s">
        <v>3028</v>
      </c>
      <c r="D1558" s="1" t="s">
        <v>25</v>
      </c>
      <c r="E1558" s="1" t="s">
        <v>3029</v>
      </c>
      <c r="F1558" s="2">
        <v>38850</v>
      </c>
      <c r="G1558" s="2">
        <v>426</v>
      </c>
      <c r="H1558" s="2">
        <v>3</v>
      </c>
      <c r="I1558" s="2">
        <v>7197</v>
      </c>
      <c r="J1558" s="2">
        <v>13714</v>
      </c>
      <c r="K1558" s="2">
        <v>4230</v>
      </c>
      <c r="L1558" s="2">
        <v>119</v>
      </c>
      <c r="M1558" s="2">
        <v>10</v>
      </c>
      <c r="N1558" s="2">
        <v>15</v>
      </c>
      <c r="O1558" s="2">
        <v>148</v>
      </c>
      <c r="P1558" s="2">
        <v>17</v>
      </c>
      <c r="Q1558" s="2">
        <v>14</v>
      </c>
      <c r="R1558" s="2">
        <v>367</v>
      </c>
      <c r="S1558" s="2">
        <v>3186900</v>
      </c>
      <c r="T1558" s="2">
        <v>163405500</v>
      </c>
      <c r="U1558" s="2">
        <v>384</v>
      </c>
      <c r="V1558" s="2">
        <v>85</v>
      </c>
      <c r="W1558" s="2">
        <v>0</v>
      </c>
      <c r="X1558" s="2">
        <v>890</v>
      </c>
      <c r="Y1558" s="2">
        <v>15</v>
      </c>
      <c r="Z1558" s="2">
        <v>770</v>
      </c>
      <c r="AA1558" s="9">
        <f t="shared" si="218"/>
        <v>38850</v>
      </c>
      <c r="AB1558" s="9">
        <f t="shared" si="219"/>
        <v>6768</v>
      </c>
      <c r="AC1558" s="9">
        <f t="shared" si="220"/>
        <v>690</v>
      </c>
      <c r="AD1558" s="9">
        <f t="shared" si="221"/>
        <v>367</v>
      </c>
      <c r="AE1558" s="44">
        <f t="shared" si="222"/>
        <v>9.1119719795615777E-5</v>
      </c>
      <c r="AF1558" s="9">
        <f t="shared" si="223"/>
        <v>805</v>
      </c>
      <c r="AG1558" s="9">
        <f t="shared" si="216"/>
        <v>785</v>
      </c>
      <c r="AH1558" s="44">
        <f t="shared" si="224"/>
        <v>9.0094227387647958E-5</v>
      </c>
      <c r="AI1558">
        <f>AA1558/'Totals and Drop Down Lists'!W$6*Inputs!E$37</f>
        <v>35242.404817772105</v>
      </c>
      <c r="AJ1558">
        <f>AB1558/'Totals and Drop Down Lists'!X$6*Inputs!F$37</f>
        <v>22269.340452898821</v>
      </c>
      <c r="AK1558">
        <f>AC1558/'Totals and Drop Down Lists'!Y$6*Inputs!G$37</f>
        <v>4548.7130725579427</v>
      </c>
      <c r="AL1558">
        <f>AD1558/'Totals and Drop Down Lists'!Z$6*Inputs!H$37</f>
        <v>2942.4229660877572</v>
      </c>
      <c r="AM1558">
        <f>AE1558/'Totals and Drop Down Lists'!AA$6*Inputs!I$37</f>
        <v>11343.434722195869</v>
      </c>
      <c r="AN1558">
        <f>AF1558/'Totals and Drop Down Lists'!AB$6*Inputs!J$37</f>
        <v>16065.137977977518</v>
      </c>
      <c r="AO1558">
        <f>AG1558/'Totals and Drop Down Lists'!AC$6*Inputs!K$37</f>
        <v>14619.507300586922</v>
      </c>
      <c r="AP1558">
        <f>AH1558/'Totals and Drop Down Lists'!AD$6*Inputs!L$37</f>
        <v>21201.866337042327</v>
      </c>
      <c r="AQ1558">
        <f>IF(OR($D1558="51",$D1558="52",$D1558="61"),(AA1558/'Totals and Drop Down Lists'!W$4)*Inputs!E$38,0)</f>
        <v>0</v>
      </c>
      <c r="AR1558">
        <f>IF(OR($D1558="51",$D1558="52",$D1558="61"),(AB1558/'Totals and Drop Down Lists'!X$4)*Inputs!F$38,0)</f>
        <v>0</v>
      </c>
      <c r="AS1558">
        <f>IF(OR($D1558="51",$D1558="52",$D1558="61"),(AC1558/'Totals and Drop Down Lists'!Y$4)*Inputs!G$38,0)</f>
        <v>0</v>
      </c>
      <c r="AT1558">
        <f>IF(OR($D1558="51",$D1558="52",$D1558="61"),(AD1558/'Totals and Drop Down Lists'!Z$4)*Inputs!H$38,0)</f>
        <v>0</v>
      </c>
      <c r="AU1558">
        <f>IF(OR($D1558="51",$D1558="52",$D1558="61"),(AE1558/'Totals and Drop Down Lists'!AA$4)*Inputs!I$38,0)</f>
        <v>0</v>
      </c>
      <c r="AV1558">
        <f>IF(OR($D1558="51",$D1558="52",$D1558="61"),(AF1558/'Totals and Drop Down Lists'!AB$4)*Inputs!J$38,0)</f>
        <v>0</v>
      </c>
      <c r="AW1558">
        <f>IF(OR($D1558="51",$D1558="52",$D1558="61"),(AG1558/'Totals and Drop Down Lists'!AC$4)*Inputs!K$38,0)</f>
        <v>0</v>
      </c>
      <c r="AX1558">
        <f>IF(OR($D1558="51",$D1558="52",$D1558="61"),(AH1558/'Totals and Drop Down Lists'!AD$4)*Inputs!L$38,0)</f>
        <v>0</v>
      </c>
      <c r="AY1558">
        <f>IF(OR($D1558="51",$D1558="52",$D1558="61"),0,(AA1558/'Totals and Drop Down Lists'!W$5)*Inputs!E$39)</f>
        <v>0</v>
      </c>
      <c r="AZ1558">
        <f>IF(OR($D1558="51",$D1558="52",$D1558="61"),0,(AB1558/'Totals and Drop Down Lists'!X$5)*Inputs!F$39)</f>
        <v>0</v>
      </c>
      <c r="BA1558">
        <f>IF(OR($D1558="51",$D1558="52",$D1558="61"),0,(AC1558/'Totals and Drop Down Lists'!Y$5)*Inputs!G$39)</f>
        <v>0</v>
      </c>
      <c r="BB1558">
        <f>IF(OR($D1558="51",$D1558="52",$D1558="61"),0,(AD1558/'Totals and Drop Down Lists'!Z$5)*Inputs!H$39)</f>
        <v>0</v>
      </c>
      <c r="BC1558">
        <f>IF(OR($D1558="51",$D1558="52",$D1558="61"),0,(AE1558/'Totals and Drop Down Lists'!AA$5)*Inputs!I$39)</f>
        <v>0</v>
      </c>
      <c r="BD1558">
        <f>IF(OR($D1558="51",$D1558="52",$D1558="61"),0,(AF1558/'Totals and Drop Down Lists'!AB$5)*Inputs!J$39)</f>
        <v>0</v>
      </c>
      <c r="BE1558">
        <f>IF(OR($D1558="51",$D1558="52",$D1558="61"),0,(AG1558/'Totals and Drop Down Lists'!AC$5)*Inputs!K$39)</f>
        <v>0</v>
      </c>
      <c r="BF1558">
        <f>IF(OR($D1558="51",$D1558="52",$D1558="61"),0,(AH1558/'Totals and Drop Down Lists'!AD$5)*Inputs!L$39)</f>
        <v>0</v>
      </c>
      <c r="BG1558" s="10">
        <f t="shared" si="217"/>
        <v>128232.82764711927</v>
      </c>
    </row>
    <row r="1559" spans="1:59">
      <c r="A1559" s="1" t="s">
        <v>7473</v>
      </c>
      <c r="B1559" s="1" t="s">
        <v>482</v>
      </c>
      <c r="C1559" s="1" t="s">
        <v>483</v>
      </c>
      <c r="D1559" s="1" t="s">
        <v>7</v>
      </c>
      <c r="E1559" s="1" t="s">
        <v>484</v>
      </c>
      <c r="F1559" s="2">
        <v>629182</v>
      </c>
      <c r="G1559" s="2">
        <v>23954</v>
      </c>
      <c r="H1559" s="2">
        <v>8871</v>
      </c>
      <c r="I1559" s="2">
        <v>126226</v>
      </c>
      <c r="J1559" s="2">
        <v>249414</v>
      </c>
      <c r="K1559" s="2">
        <v>164276</v>
      </c>
      <c r="L1559" s="2">
        <v>1068</v>
      </c>
      <c r="M1559" s="2">
        <v>376</v>
      </c>
      <c r="N1559" s="2">
        <v>93</v>
      </c>
      <c r="O1559" s="2">
        <v>2987</v>
      </c>
      <c r="P1559" s="2">
        <v>1756</v>
      </c>
      <c r="Q1559" s="2">
        <v>515</v>
      </c>
      <c r="R1559" s="2">
        <v>151225</v>
      </c>
      <c r="S1559" s="2">
        <v>208881800</v>
      </c>
      <c r="T1559" s="2">
        <v>9315811000</v>
      </c>
      <c r="U1559" s="2">
        <v>7965</v>
      </c>
      <c r="V1559" s="2">
        <v>29275</v>
      </c>
      <c r="W1559" s="2">
        <v>675</v>
      </c>
      <c r="X1559" s="2">
        <v>61100</v>
      </c>
      <c r="Y1559" s="2">
        <v>9400</v>
      </c>
      <c r="Z1559" s="2">
        <v>29615</v>
      </c>
      <c r="AA1559" s="9">
        <f t="shared" si="218"/>
        <v>629182</v>
      </c>
      <c r="AB1559" s="9">
        <f t="shared" si="219"/>
        <v>93401</v>
      </c>
      <c r="AC1559" s="9">
        <f t="shared" si="220"/>
        <v>158020</v>
      </c>
      <c r="AD1559" s="9">
        <f t="shared" si="221"/>
        <v>151225</v>
      </c>
      <c r="AE1559" s="44">
        <f t="shared" si="222"/>
        <v>7.5565436887862179E-3</v>
      </c>
      <c r="AF1559" s="9">
        <f t="shared" si="223"/>
        <v>31150</v>
      </c>
      <c r="AG1559" s="9">
        <f t="shared" si="216"/>
        <v>39015</v>
      </c>
      <c r="AH1559" s="44">
        <f t="shared" si="224"/>
        <v>9.5617192898454963E-3</v>
      </c>
      <c r="AI1559">
        <f>AA1559/'Totals and Drop Down Lists'!W$6*Inputs!E$37</f>
        <v>570756.4156513639</v>
      </c>
      <c r="AJ1559">
        <f>AB1559/'Totals and Drop Down Lists'!X$6*Inputs!F$37</f>
        <v>307325.45325667888</v>
      </c>
      <c r="AK1559">
        <f>AC1559/'Totals and Drop Down Lists'!Y$6*Inputs!G$37</f>
        <v>1041721.2169936321</v>
      </c>
      <c r="AL1559">
        <f>AD1559/'Totals and Drop Down Lists'!Z$6*Inputs!H$37</f>
        <v>1212446.6295548258</v>
      </c>
      <c r="AM1559">
        <f>AE1559/'Totals and Drop Down Lists'!AA$6*Inputs!I$37</f>
        <v>940709.21477188205</v>
      </c>
      <c r="AN1559">
        <f>AF1559/'Totals and Drop Down Lists'!AB$6*Inputs!J$37</f>
        <v>621650.99132173869</v>
      </c>
      <c r="AO1559">
        <f>AG1559/'Totals and Drop Down Lists'!AC$6*Inputs!K$37</f>
        <v>726598.82462725951</v>
      </c>
      <c r="AP1559">
        <f>AH1559/'Totals and Drop Down Lists'!AD$6*Inputs!L$37</f>
        <v>2250158.5308385426</v>
      </c>
      <c r="AQ1559">
        <f>IF(OR($D1559="51",$D1559="52",$D1559="61"),(AA1559/'Totals and Drop Down Lists'!W$4)*Inputs!E$38,0)</f>
        <v>0</v>
      </c>
      <c r="AR1559">
        <f>IF(OR($D1559="51",$D1559="52",$D1559="61"),(AB1559/'Totals and Drop Down Lists'!X$4)*Inputs!F$38,0)</f>
        <v>0</v>
      </c>
      <c r="AS1559">
        <f>IF(OR($D1559="51",$D1559="52",$D1559="61"),(AC1559/'Totals and Drop Down Lists'!Y$4)*Inputs!G$38,0)</f>
        <v>0</v>
      </c>
      <c r="AT1559">
        <f>IF(OR($D1559="51",$D1559="52",$D1559="61"),(AD1559/'Totals and Drop Down Lists'!Z$4)*Inputs!H$38,0)</f>
        <v>0</v>
      </c>
      <c r="AU1559">
        <f>IF(OR($D1559="51",$D1559="52",$D1559="61"),(AE1559/'Totals and Drop Down Lists'!AA$4)*Inputs!I$38,0)</f>
        <v>0</v>
      </c>
      <c r="AV1559">
        <f>IF(OR($D1559="51",$D1559="52",$D1559="61"),(AF1559/'Totals and Drop Down Lists'!AB$4)*Inputs!J$38,0)</f>
        <v>0</v>
      </c>
      <c r="AW1559">
        <f>IF(OR($D1559="51",$D1559="52",$D1559="61"),(AG1559/'Totals and Drop Down Lists'!AC$4)*Inputs!K$38,0)</f>
        <v>0</v>
      </c>
      <c r="AX1559">
        <f>IF(OR($D1559="51",$D1559="52",$D1559="61"),(AH1559/'Totals and Drop Down Lists'!AD$4)*Inputs!L$38,0)</f>
        <v>0</v>
      </c>
      <c r="AY1559">
        <f>IF(OR($D1559="51",$D1559="52",$D1559="61"),0,(AA1559/'Totals and Drop Down Lists'!W$5)*Inputs!E$39)</f>
        <v>0</v>
      </c>
      <c r="AZ1559">
        <f>IF(OR($D1559="51",$D1559="52",$D1559="61"),0,(AB1559/'Totals and Drop Down Lists'!X$5)*Inputs!F$39)</f>
        <v>0</v>
      </c>
      <c r="BA1559">
        <f>IF(OR($D1559="51",$D1559="52",$D1559="61"),0,(AC1559/'Totals and Drop Down Lists'!Y$5)*Inputs!G$39)</f>
        <v>0</v>
      </c>
      <c r="BB1559">
        <f>IF(OR($D1559="51",$D1559="52",$D1559="61"),0,(AD1559/'Totals and Drop Down Lists'!Z$5)*Inputs!H$39)</f>
        <v>0</v>
      </c>
      <c r="BC1559">
        <f>IF(OR($D1559="51",$D1559="52",$D1559="61"),0,(AE1559/'Totals and Drop Down Lists'!AA$5)*Inputs!I$39)</f>
        <v>0</v>
      </c>
      <c r="BD1559">
        <f>IF(OR($D1559="51",$D1559="52",$D1559="61"),0,(AF1559/'Totals and Drop Down Lists'!AB$5)*Inputs!J$39)</f>
        <v>0</v>
      </c>
      <c r="BE1559">
        <f>IF(OR($D1559="51",$D1559="52",$D1559="61"),0,(AG1559/'Totals and Drop Down Lists'!AC$5)*Inputs!K$39)</f>
        <v>0</v>
      </c>
      <c r="BF1559">
        <f>IF(OR($D1559="51",$D1559="52",$D1559="61"),0,(AH1559/'Totals and Drop Down Lists'!AD$5)*Inputs!L$39)</f>
        <v>0</v>
      </c>
      <c r="BG1559" s="10">
        <f t="shared" si="217"/>
        <v>7671367.2770159235</v>
      </c>
    </row>
    <row r="1560" spans="1:59">
      <c r="A1560" s="1" t="s">
        <v>7474</v>
      </c>
      <c r="B1560" s="1" t="s">
        <v>3055</v>
      </c>
      <c r="C1560" s="1" t="s">
        <v>3056</v>
      </c>
      <c r="D1560" s="1" t="s">
        <v>545</v>
      </c>
      <c r="E1560" s="1" t="s">
        <v>3057</v>
      </c>
      <c r="F1560" s="2">
        <v>90788</v>
      </c>
      <c r="G1560" s="2">
        <v>818</v>
      </c>
      <c r="H1560" s="2">
        <v>110</v>
      </c>
      <c r="I1560" s="2">
        <v>18914</v>
      </c>
      <c r="J1560" s="2">
        <v>33122</v>
      </c>
      <c r="K1560" s="2">
        <v>17686</v>
      </c>
      <c r="L1560" s="2">
        <v>187</v>
      </c>
      <c r="M1560" s="2">
        <v>58</v>
      </c>
      <c r="N1560" s="2">
        <v>11</v>
      </c>
      <c r="O1560" s="2">
        <v>990</v>
      </c>
      <c r="P1560" s="2">
        <v>247</v>
      </c>
      <c r="Q1560" s="2">
        <v>105</v>
      </c>
      <c r="R1560" s="2">
        <v>23073</v>
      </c>
      <c r="S1560" s="2">
        <v>16082000</v>
      </c>
      <c r="T1560" s="2">
        <v>649668700</v>
      </c>
      <c r="U1560" s="2">
        <v>793</v>
      </c>
      <c r="V1560" s="2">
        <v>3760</v>
      </c>
      <c r="W1560" s="2">
        <v>65</v>
      </c>
      <c r="X1560" s="2">
        <v>8305</v>
      </c>
      <c r="Y1560" s="2">
        <v>1250</v>
      </c>
      <c r="Z1560" s="2">
        <v>4545</v>
      </c>
      <c r="AA1560" s="9">
        <f t="shared" si="218"/>
        <v>90788</v>
      </c>
      <c r="AB1560" s="9">
        <f t="shared" si="219"/>
        <v>17986</v>
      </c>
      <c r="AC1560" s="9">
        <f t="shared" si="220"/>
        <v>24671</v>
      </c>
      <c r="AD1560" s="9">
        <f t="shared" si="221"/>
        <v>23073</v>
      </c>
      <c r="AE1560" s="44">
        <f t="shared" si="222"/>
        <v>6.5953595213752165E-4</v>
      </c>
      <c r="AF1560" s="9">
        <f t="shared" si="223"/>
        <v>4480</v>
      </c>
      <c r="AG1560" s="9">
        <f t="shared" si="216"/>
        <v>5795</v>
      </c>
      <c r="AH1560" s="44">
        <f t="shared" si="224"/>
        <v>1.1513771186304382E-3</v>
      </c>
      <c r="AI1560">
        <f>AA1560/'Totals and Drop Down Lists'!W$6*Inputs!E$37</f>
        <v>82357.463284321595</v>
      </c>
      <c r="AJ1560">
        <f>AB1560/'Totals and Drop Down Lists'!X$6*Inputs!F$37</f>
        <v>59180.903869065922</v>
      </c>
      <c r="AK1560">
        <f>AC1560/'Totals and Drop Down Lists'!Y$6*Inputs!G$37</f>
        <v>162639.56552619857</v>
      </c>
      <c r="AL1560">
        <f>AD1560/'Totals and Drop Down Lists'!Z$6*Inputs!H$37</f>
        <v>184987.80680256899</v>
      </c>
      <c r="AM1560">
        <f>AE1560/'Totals and Drop Down Lists'!AA$6*Inputs!I$37</f>
        <v>82105.202219610452</v>
      </c>
      <c r="AN1560">
        <f>AF1560/'Totals and Drop Down Lists'!AB$6*Inputs!J$37</f>
        <v>89405.985268744436</v>
      </c>
      <c r="AO1560">
        <f>AG1560/'Totals and Drop Down Lists'!AC$6*Inputs!K$37</f>
        <v>107923.62395783594</v>
      </c>
      <c r="AP1560">
        <f>AH1560/'Totals and Drop Down Lists'!AD$6*Inputs!L$37</f>
        <v>270953.47260925965</v>
      </c>
      <c r="AQ1560">
        <f>IF(OR($D1560="51",$D1560="52",$D1560="61"),(AA1560/'Totals and Drop Down Lists'!W$4)*Inputs!E$38,0)</f>
        <v>0</v>
      </c>
      <c r="AR1560">
        <f>IF(OR($D1560="51",$D1560="52",$D1560="61"),(AB1560/'Totals and Drop Down Lists'!X$4)*Inputs!F$38,0)</f>
        <v>0</v>
      </c>
      <c r="AS1560">
        <f>IF(OR($D1560="51",$D1560="52",$D1560="61"),(AC1560/'Totals and Drop Down Lists'!Y$4)*Inputs!G$38,0)</f>
        <v>0</v>
      </c>
      <c r="AT1560">
        <f>IF(OR($D1560="51",$D1560="52",$D1560="61"),(AD1560/'Totals and Drop Down Lists'!Z$4)*Inputs!H$38,0)</f>
        <v>0</v>
      </c>
      <c r="AU1560">
        <f>IF(OR($D1560="51",$D1560="52",$D1560="61"),(AE1560/'Totals and Drop Down Lists'!AA$4)*Inputs!I$38,0)</f>
        <v>0</v>
      </c>
      <c r="AV1560">
        <f>IF(OR($D1560="51",$D1560="52",$D1560="61"),(AF1560/'Totals and Drop Down Lists'!AB$4)*Inputs!J$38,0)</f>
        <v>0</v>
      </c>
      <c r="AW1560">
        <f>IF(OR($D1560="51",$D1560="52",$D1560="61"),(AG1560/'Totals and Drop Down Lists'!AC$4)*Inputs!K$38,0)</f>
        <v>0</v>
      </c>
      <c r="AX1560">
        <f>IF(OR($D1560="51",$D1560="52",$D1560="61"),(AH1560/'Totals and Drop Down Lists'!AD$4)*Inputs!L$38,0)</f>
        <v>0</v>
      </c>
      <c r="AY1560">
        <f>IF(OR($D1560="51",$D1560="52",$D1560="61"),0,(AA1560/'Totals and Drop Down Lists'!W$5)*Inputs!E$39)</f>
        <v>0</v>
      </c>
      <c r="AZ1560">
        <f>IF(OR($D1560="51",$D1560="52",$D1560="61"),0,(AB1560/'Totals and Drop Down Lists'!X$5)*Inputs!F$39)</f>
        <v>0</v>
      </c>
      <c r="BA1560">
        <f>IF(OR($D1560="51",$D1560="52",$D1560="61"),0,(AC1560/'Totals and Drop Down Lists'!Y$5)*Inputs!G$39)</f>
        <v>0</v>
      </c>
      <c r="BB1560">
        <f>IF(OR($D1560="51",$D1560="52",$D1560="61"),0,(AD1560/'Totals and Drop Down Lists'!Z$5)*Inputs!H$39)</f>
        <v>0</v>
      </c>
      <c r="BC1560">
        <f>IF(OR($D1560="51",$D1560="52",$D1560="61"),0,(AE1560/'Totals and Drop Down Lists'!AA$5)*Inputs!I$39)</f>
        <v>0</v>
      </c>
      <c r="BD1560">
        <f>IF(OR($D1560="51",$D1560="52",$D1560="61"),0,(AF1560/'Totals and Drop Down Lists'!AB$5)*Inputs!J$39)</f>
        <v>0</v>
      </c>
      <c r="BE1560">
        <f>IF(OR($D1560="51",$D1560="52",$D1560="61"),0,(AG1560/'Totals and Drop Down Lists'!AC$5)*Inputs!K$39)</f>
        <v>0</v>
      </c>
      <c r="BF1560">
        <f>IF(OR($D1560="51",$D1560="52",$D1560="61"),0,(AH1560/'Totals and Drop Down Lists'!AD$5)*Inputs!L$39)</f>
        <v>0</v>
      </c>
      <c r="BG1560" s="10">
        <f t="shared" si="217"/>
        <v>1039554.0235376055</v>
      </c>
    </row>
    <row r="1561" spans="1:59">
      <c r="A1561" s="1" t="s">
        <v>7475</v>
      </c>
      <c r="B1561" s="1" t="s">
        <v>600</v>
      </c>
      <c r="C1561" s="1" t="s">
        <v>601</v>
      </c>
      <c r="D1561" s="1" t="s">
        <v>10</v>
      </c>
      <c r="E1561" s="1" t="s">
        <v>602</v>
      </c>
      <c r="F1561" s="2">
        <v>44944</v>
      </c>
      <c r="G1561" s="2">
        <v>290</v>
      </c>
      <c r="H1561" s="2">
        <v>8</v>
      </c>
      <c r="I1561" s="2">
        <v>5191</v>
      </c>
      <c r="J1561" s="2">
        <v>19729</v>
      </c>
      <c r="K1561" s="2">
        <v>4819</v>
      </c>
      <c r="L1561" s="2">
        <v>12</v>
      </c>
      <c r="M1561" s="2">
        <v>27</v>
      </c>
      <c r="N1561" s="2">
        <v>0</v>
      </c>
      <c r="O1561" s="2">
        <v>80</v>
      </c>
      <c r="P1561" s="2">
        <v>115</v>
      </c>
      <c r="Q1561" s="2">
        <v>30</v>
      </c>
      <c r="R1561" s="2">
        <v>3143</v>
      </c>
      <c r="S1561" s="2">
        <v>4744400</v>
      </c>
      <c r="T1561" s="2">
        <v>216534300</v>
      </c>
      <c r="U1561" s="2">
        <v>324</v>
      </c>
      <c r="V1561" s="2">
        <v>630</v>
      </c>
      <c r="W1561" s="2">
        <v>65</v>
      </c>
      <c r="X1561" s="2">
        <v>1410</v>
      </c>
      <c r="Y1561" s="2">
        <v>195</v>
      </c>
      <c r="Z1561" s="2">
        <v>720</v>
      </c>
      <c r="AA1561" s="9">
        <f t="shared" si="218"/>
        <v>44944</v>
      </c>
      <c r="AB1561" s="9">
        <f t="shared" si="219"/>
        <v>4893</v>
      </c>
      <c r="AC1561" s="9">
        <f t="shared" si="220"/>
        <v>3407</v>
      </c>
      <c r="AD1561" s="9">
        <f t="shared" si="221"/>
        <v>3143</v>
      </c>
      <c r="AE1561" s="44">
        <f t="shared" si="222"/>
        <v>8.2206198566413358E-5</v>
      </c>
      <c r="AF1561" s="9">
        <f t="shared" si="223"/>
        <v>715</v>
      </c>
      <c r="AG1561" s="9">
        <f t="shared" si="216"/>
        <v>915</v>
      </c>
      <c r="AH1561" s="44">
        <f t="shared" si="224"/>
        <v>8.316182929603794E-5</v>
      </c>
      <c r="AI1561">
        <f>AA1561/'Totals and Drop Down Lists'!W$6*Inputs!E$37</f>
        <v>40770.518458943356</v>
      </c>
      <c r="AJ1561">
        <f>AB1561/'Totals and Drop Down Lists'!X$6*Inputs!F$37</f>
        <v>16099.864485229598</v>
      </c>
      <c r="AK1561">
        <f>AC1561/'Totals and Drop Down Lists'!Y$6*Inputs!G$37</f>
        <v>22460.094837978133</v>
      </c>
      <c r="AL1561">
        <f>AD1561/'Totals and Drop Down Lists'!Z$6*Inputs!H$37</f>
        <v>25199.006491590793</v>
      </c>
      <c r="AM1561">
        <f>AE1561/'Totals and Drop Down Lists'!AA$6*Inputs!I$37</f>
        <v>10233.79625496663</v>
      </c>
      <c r="AN1561">
        <f>AF1561/'Totals and Drop Down Lists'!AB$6*Inputs!J$37</f>
        <v>14269.03559534649</v>
      </c>
      <c r="AO1561">
        <f>AG1561/'Totals and Drop Down Lists'!AC$6*Inputs!K$37</f>
        <v>17040.572203868833</v>
      </c>
      <c r="AP1561">
        <f>AH1561/'Totals and Drop Down Lists'!AD$6*Inputs!L$37</f>
        <v>19570.465724647111</v>
      </c>
      <c r="AQ1561">
        <f>IF(OR($D1561="51",$D1561="52",$D1561="61"),(AA1561/'Totals and Drop Down Lists'!W$4)*Inputs!E$38,0)</f>
        <v>0</v>
      </c>
      <c r="AR1561">
        <f>IF(OR($D1561="51",$D1561="52",$D1561="61"),(AB1561/'Totals and Drop Down Lists'!X$4)*Inputs!F$38,0)</f>
        <v>0</v>
      </c>
      <c r="AS1561">
        <f>IF(OR($D1561="51",$D1561="52",$D1561="61"),(AC1561/'Totals and Drop Down Lists'!Y$4)*Inputs!G$38,0)</f>
        <v>0</v>
      </c>
      <c r="AT1561">
        <f>IF(OR($D1561="51",$D1561="52",$D1561="61"),(AD1561/'Totals and Drop Down Lists'!Z$4)*Inputs!H$38,0)</f>
        <v>0</v>
      </c>
      <c r="AU1561">
        <f>IF(OR($D1561="51",$D1561="52",$D1561="61"),(AE1561/'Totals and Drop Down Lists'!AA$4)*Inputs!I$38,0)</f>
        <v>0</v>
      </c>
      <c r="AV1561">
        <f>IF(OR($D1561="51",$D1561="52",$D1561="61"),(AF1561/'Totals and Drop Down Lists'!AB$4)*Inputs!J$38,0)</f>
        <v>0</v>
      </c>
      <c r="AW1561">
        <f>IF(OR($D1561="51",$D1561="52",$D1561="61"),(AG1561/'Totals and Drop Down Lists'!AC$4)*Inputs!K$38,0)</f>
        <v>0</v>
      </c>
      <c r="AX1561">
        <f>IF(OR($D1561="51",$D1561="52",$D1561="61"),(AH1561/'Totals and Drop Down Lists'!AD$4)*Inputs!L$38,0)</f>
        <v>0</v>
      </c>
      <c r="AY1561">
        <f>IF(OR($D1561="51",$D1561="52",$D1561="61"),0,(AA1561/'Totals and Drop Down Lists'!W$5)*Inputs!E$39)</f>
        <v>0</v>
      </c>
      <c r="AZ1561">
        <f>IF(OR($D1561="51",$D1561="52",$D1561="61"),0,(AB1561/'Totals and Drop Down Lists'!X$5)*Inputs!F$39)</f>
        <v>0</v>
      </c>
      <c r="BA1561">
        <f>IF(OR($D1561="51",$D1561="52",$D1561="61"),0,(AC1561/'Totals and Drop Down Lists'!Y$5)*Inputs!G$39)</f>
        <v>0</v>
      </c>
      <c r="BB1561">
        <f>IF(OR($D1561="51",$D1561="52",$D1561="61"),0,(AD1561/'Totals and Drop Down Lists'!Z$5)*Inputs!H$39)</f>
        <v>0</v>
      </c>
      <c r="BC1561">
        <f>IF(OR($D1561="51",$D1561="52",$D1561="61"),0,(AE1561/'Totals and Drop Down Lists'!AA$5)*Inputs!I$39)</f>
        <v>0</v>
      </c>
      <c r="BD1561">
        <f>IF(OR($D1561="51",$D1561="52",$D1561="61"),0,(AF1561/'Totals and Drop Down Lists'!AB$5)*Inputs!J$39)</f>
        <v>0</v>
      </c>
      <c r="BE1561">
        <f>IF(OR($D1561="51",$D1561="52",$D1561="61"),0,(AG1561/'Totals and Drop Down Lists'!AC$5)*Inputs!K$39)</f>
        <v>0</v>
      </c>
      <c r="BF1561">
        <f>IF(OR($D1561="51",$D1561="52",$D1561="61"),0,(AH1561/'Totals and Drop Down Lists'!AD$5)*Inputs!L$39)</f>
        <v>0</v>
      </c>
      <c r="BG1561" s="10">
        <f t="shared" si="217"/>
        <v>165643.35405257091</v>
      </c>
    </row>
    <row r="1562" spans="1:59">
      <c r="A1562" s="1" t="s">
        <v>7475</v>
      </c>
      <c r="B1562" s="1" t="s">
        <v>600</v>
      </c>
      <c r="C1562" s="1" t="s">
        <v>603</v>
      </c>
      <c r="D1562" s="1" t="s">
        <v>10</v>
      </c>
      <c r="E1562" s="1" t="s">
        <v>604</v>
      </c>
      <c r="F1562" s="2">
        <v>23726</v>
      </c>
      <c r="G1562" s="2">
        <v>133</v>
      </c>
      <c r="H1562" s="2">
        <v>0</v>
      </c>
      <c r="I1562" s="2">
        <v>1925</v>
      </c>
      <c r="J1562" s="2">
        <v>11461</v>
      </c>
      <c r="K1562" s="2">
        <v>2740</v>
      </c>
      <c r="L1562" s="2">
        <v>83</v>
      </c>
      <c r="M1562" s="2">
        <v>0</v>
      </c>
      <c r="N1562" s="2">
        <v>17</v>
      </c>
      <c r="O1562" s="2">
        <v>0</v>
      </c>
      <c r="P1562" s="2">
        <v>120</v>
      </c>
      <c r="Q1562" s="2">
        <v>0</v>
      </c>
      <c r="R1562" s="2">
        <v>1190</v>
      </c>
      <c r="S1562" s="2">
        <v>3122600</v>
      </c>
      <c r="T1562" s="2">
        <v>140809700</v>
      </c>
      <c r="U1562" s="2">
        <v>364</v>
      </c>
      <c r="V1562" s="2">
        <v>235</v>
      </c>
      <c r="W1562" s="2">
        <v>0</v>
      </c>
      <c r="X1562" s="2">
        <v>525</v>
      </c>
      <c r="Y1562" s="2">
        <v>75</v>
      </c>
      <c r="Z1562" s="2">
        <v>260</v>
      </c>
      <c r="AA1562" s="9">
        <f t="shared" si="218"/>
        <v>23726</v>
      </c>
      <c r="AB1562" s="9">
        <f t="shared" si="219"/>
        <v>1792</v>
      </c>
      <c r="AC1562" s="9">
        <f t="shared" si="220"/>
        <v>1410</v>
      </c>
      <c r="AD1562" s="9">
        <f t="shared" si="221"/>
        <v>1190</v>
      </c>
      <c r="AE1562" s="44">
        <f t="shared" si="222"/>
        <v>4.5748240869913949E-5</v>
      </c>
      <c r="AF1562" s="9">
        <f t="shared" si="223"/>
        <v>290</v>
      </c>
      <c r="AG1562" s="9">
        <f t="shared" si="216"/>
        <v>335</v>
      </c>
      <c r="AH1562" s="44">
        <f t="shared" si="224"/>
        <v>2.980052695308145E-5</v>
      </c>
      <c r="AI1562">
        <f>AA1562/'Totals and Drop Down Lists'!W$6*Inputs!E$37</f>
        <v>21522.813300037604</v>
      </c>
      <c r="AJ1562">
        <f>AB1562/'Totals and Drop Down Lists'!X$6*Inputs!F$37</f>
        <v>5896.3738315003966</v>
      </c>
      <c r="AK1562">
        <f>AC1562/'Totals and Drop Down Lists'!Y$6*Inputs!G$37</f>
        <v>9295.1962787053599</v>
      </c>
      <c r="AL1562">
        <f>AD1562/'Totals and Drop Down Lists'!Z$6*Inputs!H$37</f>
        <v>9540.8265112927274</v>
      </c>
      <c r="AM1562">
        <f>AE1562/'Totals and Drop Down Lists'!AA$6*Inputs!I$37</f>
        <v>5695.1687859353024</v>
      </c>
      <c r="AN1562">
        <f>AF1562/'Totals and Drop Down Lists'!AB$6*Inputs!J$37</f>
        <v>5787.4410106999749</v>
      </c>
      <c r="AO1562">
        <f>AG1562/'Totals and Drop Down Lists'!AC$6*Inputs!K$37</f>
        <v>6238.8980199956932</v>
      </c>
      <c r="AP1562">
        <f>AH1562/'Totals and Drop Down Lists'!AD$6*Inputs!L$37</f>
        <v>7012.955297503162</v>
      </c>
      <c r="AQ1562">
        <f>IF(OR($D1562="51",$D1562="52",$D1562="61"),(AA1562/'Totals and Drop Down Lists'!W$4)*Inputs!E$38,0)</f>
        <v>0</v>
      </c>
      <c r="AR1562">
        <f>IF(OR($D1562="51",$D1562="52",$D1562="61"),(AB1562/'Totals and Drop Down Lists'!X$4)*Inputs!F$38,0)</f>
        <v>0</v>
      </c>
      <c r="AS1562">
        <f>IF(OR($D1562="51",$D1562="52",$D1562="61"),(AC1562/'Totals and Drop Down Lists'!Y$4)*Inputs!G$38,0)</f>
        <v>0</v>
      </c>
      <c r="AT1562">
        <f>IF(OR($D1562="51",$D1562="52",$D1562="61"),(AD1562/'Totals and Drop Down Lists'!Z$4)*Inputs!H$38,0)</f>
        <v>0</v>
      </c>
      <c r="AU1562">
        <f>IF(OR($D1562="51",$D1562="52",$D1562="61"),(AE1562/'Totals and Drop Down Lists'!AA$4)*Inputs!I$38,0)</f>
        <v>0</v>
      </c>
      <c r="AV1562">
        <f>IF(OR($D1562="51",$D1562="52",$D1562="61"),(AF1562/'Totals and Drop Down Lists'!AB$4)*Inputs!J$38,0)</f>
        <v>0</v>
      </c>
      <c r="AW1562">
        <f>IF(OR($D1562="51",$D1562="52",$D1562="61"),(AG1562/'Totals and Drop Down Lists'!AC$4)*Inputs!K$38,0)</f>
        <v>0</v>
      </c>
      <c r="AX1562">
        <f>IF(OR($D1562="51",$D1562="52",$D1562="61"),(AH1562/'Totals and Drop Down Lists'!AD$4)*Inputs!L$38,0)</f>
        <v>0</v>
      </c>
      <c r="AY1562">
        <f>IF(OR($D1562="51",$D1562="52",$D1562="61"),0,(AA1562/'Totals and Drop Down Lists'!W$5)*Inputs!E$39)</f>
        <v>0</v>
      </c>
      <c r="AZ1562">
        <f>IF(OR($D1562="51",$D1562="52",$D1562="61"),0,(AB1562/'Totals and Drop Down Lists'!X$5)*Inputs!F$39)</f>
        <v>0</v>
      </c>
      <c r="BA1562">
        <f>IF(OR($D1562="51",$D1562="52",$D1562="61"),0,(AC1562/'Totals and Drop Down Lists'!Y$5)*Inputs!G$39)</f>
        <v>0</v>
      </c>
      <c r="BB1562">
        <f>IF(OR($D1562="51",$D1562="52",$D1562="61"),0,(AD1562/'Totals and Drop Down Lists'!Z$5)*Inputs!H$39)</f>
        <v>0</v>
      </c>
      <c r="BC1562">
        <f>IF(OR($D1562="51",$D1562="52",$D1562="61"),0,(AE1562/'Totals and Drop Down Lists'!AA$5)*Inputs!I$39)</f>
        <v>0</v>
      </c>
      <c r="BD1562">
        <f>IF(OR($D1562="51",$D1562="52",$D1562="61"),0,(AF1562/'Totals and Drop Down Lists'!AB$5)*Inputs!J$39)</f>
        <v>0</v>
      </c>
      <c r="BE1562">
        <f>IF(OR($D1562="51",$D1562="52",$D1562="61"),0,(AG1562/'Totals and Drop Down Lists'!AC$5)*Inputs!K$39)</f>
        <v>0</v>
      </c>
      <c r="BF1562">
        <f>IF(OR($D1562="51",$D1562="52",$D1562="61"),0,(AH1562/'Totals and Drop Down Lists'!AD$5)*Inputs!L$39)</f>
        <v>0</v>
      </c>
      <c r="BG1562" s="10">
        <f t="shared" si="217"/>
        <v>70989.673035670217</v>
      </c>
    </row>
    <row r="1563" spans="1:59">
      <c r="A1563" s="1" t="s">
        <v>7475</v>
      </c>
      <c r="B1563" s="1" t="s">
        <v>600</v>
      </c>
      <c r="C1563" s="1" t="s">
        <v>605</v>
      </c>
      <c r="D1563" s="1" t="s">
        <v>58</v>
      </c>
      <c r="E1563" s="1" t="s">
        <v>606</v>
      </c>
      <c r="F1563" s="2">
        <v>146779</v>
      </c>
      <c r="G1563" s="2">
        <v>634</v>
      </c>
      <c r="H1563" s="2">
        <v>88</v>
      </c>
      <c r="I1563" s="2">
        <v>12627</v>
      </c>
      <c r="J1563" s="2">
        <v>64208</v>
      </c>
      <c r="K1563" s="2">
        <v>12427</v>
      </c>
      <c r="L1563" s="2">
        <v>193</v>
      </c>
      <c r="M1563" s="2">
        <v>13</v>
      </c>
      <c r="N1563" s="2">
        <v>25</v>
      </c>
      <c r="O1563" s="2">
        <v>136</v>
      </c>
      <c r="P1563" s="2">
        <v>53</v>
      </c>
      <c r="Q1563" s="2">
        <v>0</v>
      </c>
      <c r="R1563" s="2">
        <v>15445</v>
      </c>
      <c r="S1563" s="2">
        <v>12069200</v>
      </c>
      <c r="T1563" s="2">
        <v>530866500</v>
      </c>
      <c r="U1563" s="2">
        <v>1033</v>
      </c>
      <c r="V1563" s="2">
        <v>1452</v>
      </c>
      <c r="W1563" s="2">
        <v>0</v>
      </c>
      <c r="X1563" s="2">
        <v>3504</v>
      </c>
      <c r="Y1563" s="2">
        <v>834</v>
      </c>
      <c r="Z1563" s="2">
        <v>1915</v>
      </c>
      <c r="AA1563" s="9">
        <f t="shared" si="218"/>
        <v>146779</v>
      </c>
      <c r="AB1563" s="9">
        <f t="shared" si="219"/>
        <v>11905</v>
      </c>
      <c r="AC1563" s="9">
        <f t="shared" si="220"/>
        <v>15865</v>
      </c>
      <c r="AD1563" s="9">
        <f t="shared" si="221"/>
        <v>15445</v>
      </c>
      <c r="AE1563" s="44">
        <f t="shared" si="222"/>
        <v>1.6797290773036858E-4</v>
      </c>
      <c r="AF1563" s="9">
        <f t="shared" si="223"/>
        <v>2052</v>
      </c>
      <c r="AG1563" s="9">
        <f t="shared" si="216"/>
        <v>2749</v>
      </c>
      <c r="AH1563" s="44">
        <f t="shared" si="224"/>
        <v>1.9797164059110614E-4</v>
      </c>
      <c r="AI1563">
        <f>AA1563/'Totals and Drop Down Lists'!W$6*Inputs!E$37</f>
        <v>133149.16182104946</v>
      </c>
      <c r="AJ1563">
        <f>AB1563/'Totals and Drop Down Lists'!X$6*Inputs!F$37</f>
        <v>39172.059410721107</v>
      </c>
      <c r="AK1563">
        <f>AC1563/'Totals and Drop Down Lists'!Y$6*Inputs!G$37</f>
        <v>104587.43897990111</v>
      </c>
      <c r="AL1563">
        <f>AD1563/'Totals and Drop Down Lists'!Z$6*Inputs!H$37</f>
        <v>123830.30711505562</v>
      </c>
      <c r="AM1563">
        <f>AE1563/'Totals and Drop Down Lists'!AA$6*Inputs!I$37</f>
        <v>20910.838161165455</v>
      </c>
      <c r="AN1563">
        <f>AF1563/'Totals and Drop Down Lists'!AB$6*Inputs!J$37</f>
        <v>40951.134323987411</v>
      </c>
      <c r="AO1563">
        <f>AG1563/'Totals and Drop Down Lists'!AC$6*Inputs!K$37</f>
        <v>51196.21091632286</v>
      </c>
      <c r="AP1563">
        <f>AH1563/'Totals and Drop Down Lists'!AD$6*Inputs!L$37</f>
        <v>46588.648174734015</v>
      </c>
      <c r="AQ1563">
        <f>IF(OR($D1563="51",$D1563="52",$D1563="61"),(AA1563/'Totals and Drop Down Lists'!W$4)*Inputs!E$38,0)</f>
        <v>0</v>
      </c>
      <c r="AR1563">
        <f>IF(OR($D1563="51",$D1563="52",$D1563="61"),(AB1563/'Totals and Drop Down Lists'!X$4)*Inputs!F$38,0)</f>
        <v>0</v>
      </c>
      <c r="AS1563">
        <f>IF(OR($D1563="51",$D1563="52",$D1563="61"),(AC1563/'Totals and Drop Down Lists'!Y$4)*Inputs!G$38,0)</f>
        <v>0</v>
      </c>
      <c r="AT1563">
        <f>IF(OR($D1563="51",$D1563="52",$D1563="61"),(AD1563/'Totals and Drop Down Lists'!Z$4)*Inputs!H$38,0)</f>
        <v>0</v>
      </c>
      <c r="AU1563">
        <f>IF(OR($D1563="51",$D1563="52",$D1563="61"),(AE1563/'Totals and Drop Down Lists'!AA$4)*Inputs!I$38,0)</f>
        <v>0</v>
      </c>
      <c r="AV1563">
        <f>IF(OR($D1563="51",$D1563="52",$D1563="61"),(AF1563/'Totals and Drop Down Lists'!AB$4)*Inputs!J$38,0)</f>
        <v>0</v>
      </c>
      <c r="AW1563">
        <f>IF(OR($D1563="51",$D1563="52",$D1563="61"),(AG1563/'Totals and Drop Down Lists'!AC$4)*Inputs!K$38,0)</f>
        <v>0</v>
      </c>
      <c r="AX1563">
        <f>IF(OR($D1563="51",$D1563="52",$D1563="61"),(AH1563/'Totals and Drop Down Lists'!AD$4)*Inputs!L$38,0)</f>
        <v>0</v>
      </c>
      <c r="AY1563">
        <f>IF(OR($D1563="51",$D1563="52",$D1563="61"),0,(AA1563/'Totals and Drop Down Lists'!W$5)*Inputs!E$39)</f>
        <v>0</v>
      </c>
      <c r="AZ1563">
        <f>IF(OR($D1563="51",$D1563="52",$D1563="61"),0,(AB1563/'Totals and Drop Down Lists'!X$5)*Inputs!F$39)</f>
        <v>0</v>
      </c>
      <c r="BA1563">
        <f>IF(OR($D1563="51",$D1563="52",$D1563="61"),0,(AC1563/'Totals and Drop Down Lists'!Y$5)*Inputs!G$39)</f>
        <v>0</v>
      </c>
      <c r="BB1563">
        <f>IF(OR($D1563="51",$D1563="52",$D1563="61"),0,(AD1563/'Totals and Drop Down Lists'!Z$5)*Inputs!H$39)</f>
        <v>0</v>
      </c>
      <c r="BC1563">
        <f>IF(OR($D1563="51",$D1563="52",$D1563="61"),0,(AE1563/'Totals and Drop Down Lists'!AA$5)*Inputs!I$39)</f>
        <v>0</v>
      </c>
      <c r="BD1563">
        <f>IF(OR($D1563="51",$D1563="52",$D1563="61"),0,(AF1563/'Totals and Drop Down Lists'!AB$5)*Inputs!J$39)</f>
        <v>0</v>
      </c>
      <c r="BE1563">
        <f>IF(OR($D1563="51",$D1563="52",$D1563="61"),0,(AG1563/'Totals and Drop Down Lists'!AC$5)*Inputs!K$39)</f>
        <v>0</v>
      </c>
      <c r="BF1563">
        <f>IF(OR($D1563="51",$D1563="52",$D1563="61"),0,(AH1563/'Totals and Drop Down Lists'!AD$5)*Inputs!L$39)</f>
        <v>0</v>
      </c>
      <c r="BG1563" s="10">
        <f t="shared" si="217"/>
        <v>560385.79890293709</v>
      </c>
    </row>
    <row r="1564" spans="1:59">
      <c r="A1564" s="1" t="s">
        <v>7475</v>
      </c>
      <c r="B1564" s="1" t="s">
        <v>600</v>
      </c>
      <c r="C1564" s="1" t="s">
        <v>607</v>
      </c>
      <c r="D1564" s="1" t="s">
        <v>25</v>
      </c>
      <c r="E1564" s="1" t="s">
        <v>608</v>
      </c>
      <c r="F1564" s="2">
        <v>16739</v>
      </c>
      <c r="G1564" s="2">
        <v>49</v>
      </c>
      <c r="H1564" s="2">
        <v>0</v>
      </c>
      <c r="I1564" s="2">
        <v>1673</v>
      </c>
      <c r="J1564" s="2">
        <v>5891</v>
      </c>
      <c r="K1564" s="2">
        <v>1273</v>
      </c>
      <c r="L1564" s="2">
        <v>46</v>
      </c>
      <c r="M1564" s="2">
        <v>29</v>
      </c>
      <c r="N1564" s="2">
        <v>0</v>
      </c>
      <c r="O1564" s="2">
        <v>6</v>
      </c>
      <c r="P1564" s="2">
        <v>0</v>
      </c>
      <c r="Q1564" s="2">
        <v>0</v>
      </c>
      <c r="R1564" s="2">
        <v>3846</v>
      </c>
      <c r="S1564" s="2">
        <v>1443800</v>
      </c>
      <c r="T1564" s="2">
        <v>64701000</v>
      </c>
      <c r="U1564" s="2">
        <v>82</v>
      </c>
      <c r="V1564" s="2">
        <v>113</v>
      </c>
      <c r="W1564" s="2">
        <v>0</v>
      </c>
      <c r="X1564" s="2">
        <v>274</v>
      </c>
      <c r="Y1564" s="2">
        <v>20</v>
      </c>
      <c r="Z1564" s="2">
        <v>195</v>
      </c>
      <c r="AA1564" s="9">
        <f t="shared" si="218"/>
        <v>16739</v>
      </c>
      <c r="AB1564" s="9">
        <f t="shared" si="219"/>
        <v>1624</v>
      </c>
      <c r="AC1564" s="9">
        <f t="shared" si="220"/>
        <v>3927</v>
      </c>
      <c r="AD1564" s="9">
        <f t="shared" si="221"/>
        <v>3846</v>
      </c>
      <c r="AE1564" s="44">
        <f t="shared" si="222"/>
        <v>1.921160153907641E-5</v>
      </c>
      <c r="AF1564" s="9">
        <f t="shared" si="223"/>
        <v>161</v>
      </c>
      <c r="AG1564" s="9">
        <f t="shared" si="216"/>
        <v>215</v>
      </c>
      <c r="AH1564" s="44">
        <f t="shared" si="224"/>
        <v>1.7287369995141092E-5</v>
      </c>
      <c r="AI1564">
        <f>AA1564/'Totals and Drop Down Lists'!W$6*Inputs!E$37</f>
        <v>15184.623275281525</v>
      </c>
      <c r="AJ1564">
        <f>AB1564/'Totals and Drop Down Lists'!X$6*Inputs!F$37</f>
        <v>5343.5887847972335</v>
      </c>
      <c r="AK1564">
        <f>AC1564/'Totals and Drop Down Lists'!Y$6*Inputs!G$37</f>
        <v>25888.110486862381</v>
      </c>
      <c r="AL1564">
        <f>AD1564/'Totals and Drop Down Lists'!Z$6*Inputs!H$37</f>
        <v>30835.309884396498</v>
      </c>
      <c r="AM1564">
        <f>AE1564/'Totals and Drop Down Lists'!AA$6*Inputs!I$37</f>
        <v>2391.6397949441061</v>
      </c>
      <c r="AN1564">
        <f>AF1564/'Totals and Drop Down Lists'!AB$6*Inputs!J$37</f>
        <v>3213.0275955955035</v>
      </c>
      <c r="AO1564">
        <f>AG1564/'Totals and Drop Down Lists'!AC$6*Inputs!K$37</f>
        <v>4004.0688785046978</v>
      </c>
      <c r="AP1564">
        <f>AH1564/'Totals and Drop Down Lists'!AD$6*Inputs!L$37</f>
        <v>4068.2352086658607</v>
      </c>
      <c r="AQ1564">
        <f>IF(OR($D1564="51",$D1564="52",$D1564="61"),(AA1564/'Totals and Drop Down Lists'!W$4)*Inputs!E$38,0)</f>
        <v>0</v>
      </c>
      <c r="AR1564">
        <f>IF(OR($D1564="51",$D1564="52",$D1564="61"),(AB1564/'Totals and Drop Down Lists'!X$4)*Inputs!F$38,0)</f>
        <v>0</v>
      </c>
      <c r="AS1564">
        <f>IF(OR($D1564="51",$D1564="52",$D1564="61"),(AC1564/'Totals and Drop Down Lists'!Y$4)*Inputs!G$38,0)</f>
        <v>0</v>
      </c>
      <c r="AT1564">
        <f>IF(OR($D1564="51",$D1564="52",$D1564="61"),(AD1564/'Totals and Drop Down Lists'!Z$4)*Inputs!H$38,0)</f>
        <v>0</v>
      </c>
      <c r="AU1564">
        <f>IF(OR($D1564="51",$D1564="52",$D1564="61"),(AE1564/'Totals and Drop Down Lists'!AA$4)*Inputs!I$38,0)</f>
        <v>0</v>
      </c>
      <c r="AV1564">
        <f>IF(OR($D1564="51",$D1564="52",$D1564="61"),(AF1564/'Totals and Drop Down Lists'!AB$4)*Inputs!J$38,0)</f>
        <v>0</v>
      </c>
      <c r="AW1564">
        <f>IF(OR($D1564="51",$D1564="52",$D1564="61"),(AG1564/'Totals and Drop Down Lists'!AC$4)*Inputs!K$38,0)</f>
        <v>0</v>
      </c>
      <c r="AX1564">
        <f>IF(OR($D1564="51",$D1564="52",$D1564="61"),(AH1564/'Totals and Drop Down Lists'!AD$4)*Inputs!L$38,0)</f>
        <v>0</v>
      </c>
      <c r="AY1564">
        <f>IF(OR($D1564="51",$D1564="52",$D1564="61"),0,(AA1564/'Totals and Drop Down Lists'!W$5)*Inputs!E$39)</f>
        <v>0</v>
      </c>
      <c r="AZ1564">
        <f>IF(OR($D1564="51",$D1564="52",$D1564="61"),0,(AB1564/'Totals and Drop Down Lists'!X$5)*Inputs!F$39)</f>
        <v>0</v>
      </c>
      <c r="BA1564">
        <f>IF(OR($D1564="51",$D1564="52",$D1564="61"),0,(AC1564/'Totals and Drop Down Lists'!Y$5)*Inputs!G$39)</f>
        <v>0</v>
      </c>
      <c r="BB1564">
        <f>IF(OR($D1564="51",$D1564="52",$D1564="61"),0,(AD1564/'Totals and Drop Down Lists'!Z$5)*Inputs!H$39)</f>
        <v>0</v>
      </c>
      <c r="BC1564">
        <f>IF(OR($D1564="51",$D1564="52",$D1564="61"),0,(AE1564/'Totals and Drop Down Lists'!AA$5)*Inputs!I$39)</f>
        <v>0</v>
      </c>
      <c r="BD1564">
        <f>IF(OR($D1564="51",$D1564="52",$D1564="61"),0,(AF1564/'Totals and Drop Down Lists'!AB$5)*Inputs!J$39)</f>
        <v>0</v>
      </c>
      <c r="BE1564">
        <f>IF(OR($D1564="51",$D1564="52",$D1564="61"),0,(AG1564/'Totals and Drop Down Lists'!AC$5)*Inputs!K$39)</f>
        <v>0</v>
      </c>
      <c r="BF1564">
        <f>IF(OR($D1564="51",$D1564="52",$D1564="61"),0,(AH1564/'Totals and Drop Down Lists'!AD$5)*Inputs!L$39)</f>
        <v>0</v>
      </c>
      <c r="BG1564" s="10">
        <f t="shared" si="217"/>
        <v>90928.603909047801</v>
      </c>
    </row>
    <row r="1565" spans="1:59">
      <c r="A1565" s="1" t="s">
        <v>7475</v>
      </c>
      <c r="B1565" s="1" t="s">
        <v>600</v>
      </c>
      <c r="C1565" s="1" t="s">
        <v>609</v>
      </c>
      <c r="D1565" s="1" t="s">
        <v>25</v>
      </c>
      <c r="E1565" s="1" t="s">
        <v>610</v>
      </c>
      <c r="F1565" s="2">
        <v>10224</v>
      </c>
      <c r="G1565" s="2">
        <v>81</v>
      </c>
      <c r="H1565" s="2">
        <v>0</v>
      </c>
      <c r="I1565" s="2">
        <v>1048</v>
      </c>
      <c r="J1565" s="2">
        <v>4069</v>
      </c>
      <c r="K1565" s="2">
        <v>1392</v>
      </c>
      <c r="L1565" s="2">
        <v>41</v>
      </c>
      <c r="M1565" s="2">
        <v>13</v>
      </c>
      <c r="N1565" s="2">
        <v>0</v>
      </c>
      <c r="O1565" s="2">
        <v>78</v>
      </c>
      <c r="P1565" s="2">
        <v>56</v>
      </c>
      <c r="Q1565" s="2">
        <v>0</v>
      </c>
      <c r="R1565" s="2">
        <v>2174</v>
      </c>
      <c r="S1565" s="2">
        <v>2033100</v>
      </c>
      <c r="T1565" s="2">
        <v>95019300</v>
      </c>
      <c r="U1565" s="2">
        <v>201</v>
      </c>
      <c r="V1565" s="2">
        <v>110</v>
      </c>
      <c r="W1565" s="2">
        <v>15</v>
      </c>
      <c r="X1565" s="2">
        <v>150</v>
      </c>
      <c r="Y1565" s="2">
        <v>10</v>
      </c>
      <c r="Z1565" s="2">
        <v>8</v>
      </c>
      <c r="AA1565" s="9">
        <f t="shared" si="218"/>
        <v>10224</v>
      </c>
      <c r="AB1565" s="9">
        <f t="shared" si="219"/>
        <v>967</v>
      </c>
      <c r="AC1565" s="9">
        <f t="shared" si="220"/>
        <v>2362</v>
      </c>
      <c r="AD1565" s="9">
        <f t="shared" si="221"/>
        <v>2174</v>
      </c>
      <c r="AE1565" s="44">
        <f t="shared" si="222"/>
        <v>3.3257267730265302E-5</v>
      </c>
      <c r="AF1565" s="9">
        <f t="shared" si="223"/>
        <v>25</v>
      </c>
      <c r="AG1565" s="9">
        <f t="shared" si="216"/>
        <v>18</v>
      </c>
      <c r="AH1565" s="44">
        <f t="shared" si="224"/>
        <v>2.2912640276503282E-6</v>
      </c>
      <c r="AI1565">
        <f>AA1565/'Totals and Drop Down Lists'!W$6*Inputs!E$37</f>
        <v>9274.6035227001794</v>
      </c>
      <c r="AJ1565">
        <f>AB1565/'Totals and Drop Down Lists'!X$6*Inputs!F$37</f>
        <v>3181.804405725939</v>
      </c>
      <c r="AK1565">
        <f>AC1565/'Totals and Drop Down Lists'!Y$6*Inputs!G$37</f>
        <v>15571.101851278059</v>
      </c>
      <c r="AL1565">
        <f>AD1565/'Totals and Drop Down Lists'!Z$6*Inputs!H$37</f>
        <v>17430.047760966714</v>
      </c>
      <c r="AM1565">
        <f>AE1565/'Totals and Drop Down Lists'!AA$6*Inputs!I$37</f>
        <v>4140.1756544361879</v>
      </c>
      <c r="AN1565">
        <f>AF1565/'Totals and Drop Down Lists'!AB$6*Inputs!J$37</f>
        <v>498.9173285086186</v>
      </c>
      <c r="AO1565">
        <f>AG1565/'Totals and Drop Down Lists'!AC$6*Inputs!K$37</f>
        <v>335.22437122364914</v>
      </c>
      <c r="AP1565">
        <f>AH1565/'Totals and Drop Down Lists'!AD$6*Inputs!L$37</f>
        <v>539.20295523590642</v>
      </c>
      <c r="AQ1565">
        <f>IF(OR($D1565="51",$D1565="52",$D1565="61"),(AA1565/'Totals and Drop Down Lists'!W$4)*Inputs!E$38,0)</f>
        <v>0</v>
      </c>
      <c r="AR1565">
        <f>IF(OR($D1565="51",$D1565="52",$D1565="61"),(AB1565/'Totals and Drop Down Lists'!X$4)*Inputs!F$38,0)</f>
        <v>0</v>
      </c>
      <c r="AS1565">
        <f>IF(OR($D1565="51",$D1565="52",$D1565="61"),(AC1565/'Totals and Drop Down Lists'!Y$4)*Inputs!G$38,0)</f>
        <v>0</v>
      </c>
      <c r="AT1565">
        <f>IF(OR($D1565="51",$D1565="52",$D1565="61"),(AD1565/'Totals and Drop Down Lists'!Z$4)*Inputs!H$38,0)</f>
        <v>0</v>
      </c>
      <c r="AU1565">
        <f>IF(OR($D1565="51",$D1565="52",$D1565="61"),(AE1565/'Totals and Drop Down Lists'!AA$4)*Inputs!I$38,0)</f>
        <v>0</v>
      </c>
      <c r="AV1565">
        <f>IF(OR($D1565="51",$D1565="52",$D1565="61"),(AF1565/'Totals and Drop Down Lists'!AB$4)*Inputs!J$38,0)</f>
        <v>0</v>
      </c>
      <c r="AW1565">
        <f>IF(OR($D1565="51",$D1565="52",$D1565="61"),(AG1565/'Totals and Drop Down Lists'!AC$4)*Inputs!K$38,0)</f>
        <v>0</v>
      </c>
      <c r="AX1565">
        <f>IF(OR($D1565="51",$D1565="52",$D1565="61"),(AH1565/'Totals and Drop Down Lists'!AD$4)*Inputs!L$38,0)</f>
        <v>0</v>
      </c>
      <c r="AY1565">
        <f>IF(OR($D1565="51",$D1565="52",$D1565="61"),0,(AA1565/'Totals and Drop Down Lists'!W$5)*Inputs!E$39)</f>
        <v>0</v>
      </c>
      <c r="AZ1565">
        <f>IF(OR($D1565="51",$D1565="52",$D1565="61"),0,(AB1565/'Totals and Drop Down Lists'!X$5)*Inputs!F$39)</f>
        <v>0</v>
      </c>
      <c r="BA1565">
        <f>IF(OR($D1565="51",$D1565="52",$D1565="61"),0,(AC1565/'Totals and Drop Down Lists'!Y$5)*Inputs!G$39)</f>
        <v>0</v>
      </c>
      <c r="BB1565">
        <f>IF(OR($D1565="51",$D1565="52",$D1565="61"),0,(AD1565/'Totals and Drop Down Lists'!Z$5)*Inputs!H$39)</f>
        <v>0</v>
      </c>
      <c r="BC1565">
        <f>IF(OR($D1565="51",$D1565="52",$D1565="61"),0,(AE1565/'Totals and Drop Down Lists'!AA$5)*Inputs!I$39)</f>
        <v>0</v>
      </c>
      <c r="BD1565">
        <f>IF(OR($D1565="51",$D1565="52",$D1565="61"),0,(AF1565/'Totals and Drop Down Lists'!AB$5)*Inputs!J$39)</f>
        <v>0</v>
      </c>
      <c r="BE1565">
        <f>IF(OR($D1565="51",$D1565="52",$D1565="61"),0,(AG1565/'Totals and Drop Down Lists'!AC$5)*Inputs!K$39)</f>
        <v>0</v>
      </c>
      <c r="BF1565">
        <f>IF(OR($D1565="51",$D1565="52",$D1565="61"),0,(AH1565/'Totals and Drop Down Lists'!AD$5)*Inputs!L$39)</f>
        <v>0</v>
      </c>
      <c r="BG1565" s="10">
        <f t="shared" si="217"/>
        <v>50971.077850075264</v>
      </c>
    </row>
    <row r="1566" spans="1:59" ht="28.8">
      <c r="A1566" s="1" t="s">
        <v>7476</v>
      </c>
      <c r="B1566" s="1" t="s">
        <v>5864</v>
      </c>
      <c r="C1566" s="1" t="s">
        <v>5865</v>
      </c>
      <c r="D1566" s="1" t="s">
        <v>10</v>
      </c>
      <c r="E1566" s="1" t="s">
        <v>5866</v>
      </c>
      <c r="F1566" s="2">
        <v>55478</v>
      </c>
      <c r="G1566" s="2">
        <v>586</v>
      </c>
      <c r="H1566" s="2">
        <v>0</v>
      </c>
      <c r="I1566" s="2">
        <v>7445</v>
      </c>
      <c r="J1566" s="2">
        <v>23003</v>
      </c>
      <c r="K1566" s="2">
        <v>9759</v>
      </c>
      <c r="L1566" s="2">
        <v>102</v>
      </c>
      <c r="M1566" s="2">
        <v>7</v>
      </c>
      <c r="N1566" s="2">
        <v>27</v>
      </c>
      <c r="O1566" s="2">
        <v>207</v>
      </c>
      <c r="P1566" s="2">
        <v>53</v>
      </c>
      <c r="Q1566" s="2">
        <v>4</v>
      </c>
      <c r="R1566" s="2">
        <v>8063</v>
      </c>
      <c r="S1566" s="2">
        <v>7560300</v>
      </c>
      <c r="T1566" s="2">
        <v>368394000</v>
      </c>
      <c r="U1566" s="2">
        <v>320</v>
      </c>
      <c r="V1566" s="2">
        <v>1615</v>
      </c>
      <c r="W1566" s="2">
        <v>4</v>
      </c>
      <c r="X1566" s="2">
        <v>3225</v>
      </c>
      <c r="Y1566" s="2">
        <v>665</v>
      </c>
      <c r="Z1566" s="2">
        <v>1470</v>
      </c>
      <c r="AA1566" s="9">
        <f t="shared" si="218"/>
        <v>55478</v>
      </c>
      <c r="AB1566" s="9">
        <f t="shared" si="219"/>
        <v>6859</v>
      </c>
      <c r="AC1566" s="9">
        <f t="shared" si="220"/>
        <v>8463</v>
      </c>
      <c r="AD1566" s="9">
        <f t="shared" si="221"/>
        <v>8063</v>
      </c>
      <c r="AE1566" s="44">
        <f t="shared" si="222"/>
        <v>2.8914916501539902E-4</v>
      </c>
      <c r="AF1566" s="9">
        <f t="shared" si="223"/>
        <v>1606</v>
      </c>
      <c r="AG1566" s="9">
        <f t="shared" si="216"/>
        <v>2135</v>
      </c>
      <c r="AH1566" s="44">
        <f t="shared" si="224"/>
        <v>3.3703096528504514E-4</v>
      </c>
      <c r="AI1566">
        <f>AA1566/'Totals and Drop Down Lists'!W$6*Inputs!E$37</f>
        <v>50326.335507859993</v>
      </c>
      <c r="AJ1566">
        <f>AB1566/'Totals and Drop Down Lists'!X$6*Inputs!F$37</f>
        <v>22568.765686529699</v>
      </c>
      <c r="AK1566">
        <f>AC1566/'Totals and Drop Down Lists'!Y$6*Inputs!G$37</f>
        <v>55790.954685591118</v>
      </c>
      <c r="AL1566">
        <f>AD1566/'Totals and Drop Down Lists'!Z$6*Inputs!H$37</f>
        <v>64645.112739960729</v>
      </c>
      <c r="AM1566">
        <f>AE1566/'Totals and Drop Down Lists'!AA$6*Inputs!I$37</f>
        <v>35995.991709441521</v>
      </c>
      <c r="AN1566">
        <f>AF1566/'Totals and Drop Down Lists'!AB$6*Inputs!J$37</f>
        <v>32050.449183393655</v>
      </c>
      <c r="AO1566">
        <f>AG1566/'Totals and Drop Down Lists'!AC$6*Inputs!K$37</f>
        <v>39761.335142360607</v>
      </c>
      <c r="AP1566">
        <f>AH1566/'Totals and Drop Down Lists'!AD$6*Inputs!L$37</f>
        <v>79313.466407477783</v>
      </c>
      <c r="AQ1566">
        <f>IF(OR($D1566="51",$D1566="52",$D1566="61"),(AA1566/'Totals and Drop Down Lists'!W$4)*Inputs!E$38,0)</f>
        <v>0</v>
      </c>
      <c r="AR1566">
        <f>IF(OR($D1566="51",$D1566="52",$D1566="61"),(AB1566/'Totals and Drop Down Lists'!X$4)*Inputs!F$38,0)</f>
        <v>0</v>
      </c>
      <c r="AS1566">
        <f>IF(OR($D1566="51",$D1566="52",$D1566="61"),(AC1566/'Totals and Drop Down Lists'!Y$4)*Inputs!G$38,0)</f>
        <v>0</v>
      </c>
      <c r="AT1566">
        <f>IF(OR($D1566="51",$D1566="52",$D1566="61"),(AD1566/'Totals and Drop Down Lists'!Z$4)*Inputs!H$38,0)</f>
        <v>0</v>
      </c>
      <c r="AU1566">
        <f>IF(OR($D1566="51",$D1566="52",$D1566="61"),(AE1566/'Totals and Drop Down Lists'!AA$4)*Inputs!I$38,0)</f>
        <v>0</v>
      </c>
      <c r="AV1566">
        <f>IF(OR($D1566="51",$D1566="52",$D1566="61"),(AF1566/'Totals and Drop Down Lists'!AB$4)*Inputs!J$38,0)</f>
        <v>0</v>
      </c>
      <c r="AW1566">
        <f>IF(OR($D1566="51",$D1566="52",$D1566="61"),(AG1566/'Totals and Drop Down Lists'!AC$4)*Inputs!K$38,0)</f>
        <v>0</v>
      </c>
      <c r="AX1566">
        <f>IF(OR($D1566="51",$D1566="52",$D1566="61"),(AH1566/'Totals and Drop Down Lists'!AD$4)*Inputs!L$38,0)</f>
        <v>0</v>
      </c>
      <c r="AY1566">
        <f>IF(OR($D1566="51",$D1566="52",$D1566="61"),0,(AA1566/'Totals and Drop Down Lists'!W$5)*Inputs!E$39)</f>
        <v>0</v>
      </c>
      <c r="AZ1566">
        <f>IF(OR($D1566="51",$D1566="52",$D1566="61"),0,(AB1566/'Totals and Drop Down Lists'!X$5)*Inputs!F$39)</f>
        <v>0</v>
      </c>
      <c r="BA1566">
        <f>IF(OR($D1566="51",$D1566="52",$D1566="61"),0,(AC1566/'Totals and Drop Down Lists'!Y$5)*Inputs!G$39)</f>
        <v>0</v>
      </c>
      <c r="BB1566">
        <f>IF(OR($D1566="51",$D1566="52",$D1566="61"),0,(AD1566/'Totals and Drop Down Lists'!Z$5)*Inputs!H$39)</f>
        <v>0</v>
      </c>
      <c r="BC1566">
        <f>IF(OR($D1566="51",$D1566="52",$D1566="61"),0,(AE1566/'Totals and Drop Down Lists'!AA$5)*Inputs!I$39)</f>
        <v>0</v>
      </c>
      <c r="BD1566">
        <f>IF(OR($D1566="51",$D1566="52",$D1566="61"),0,(AF1566/'Totals and Drop Down Lists'!AB$5)*Inputs!J$39)</f>
        <v>0</v>
      </c>
      <c r="BE1566">
        <f>IF(OR($D1566="51",$D1566="52",$D1566="61"),0,(AG1566/'Totals and Drop Down Lists'!AC$5)*Inputs!K$39)</f>
        <v>0</v>
      </c>
      <c r="BF1566">
        <f>IF(OR($D1566="51",$D1566="52",$D1566="61"),0,(AH1566/'Totals and Drop Down Lists'!AD$5)*Inputs!L$39)</f>
        <v>0</v>
      </c>
      <c r="BG1566" s="10">
        <f t="shared" si="217"/>
        <v>380452.41106261511</v>
      </c>
    </row>
    <row r="1567" spans="1:59" ht="28.8">
      <c r="A1567" s="1" t="s">
        <v>7476</v>
      </c>
      <c r="B1567" s="1" t="s">
        <v>5864</v>
      </c>
      <c r="C1567" s="1" t="s">
        <v>5867</v>
      </c>
      <c r="D1567" s="1" t="s">
        <v>10</v>
      </c>
      <c r="E1567" s="1" t="s">
        <v>5868</v>
      </c>
      <c r="F1567" s="2">
        <v>40029</v>
      </c>
      <c r="G1567" s="2">
        <v>500</v>
      </c>
      <c r="H1567" s="2">
        <v>20</v>
      </c>
      <c r="I1567" s="2">
        <v>12298</v>
      </c>
      <c r="J1567" s="2">
        <v>15846</v>
      </c>
      <c r="K1567" s="2">
        <v>9393</v>
      </c>
      <c r="L1567" s="2">
        <v>18</v>
      </c>
      <c r="M1567" s="2">
        <v>34</v>
      </c>
      <c r="N1567" s="2">
        <v>0</v>
      </c>
      <c r="O1567" s="2">
        <v>291</v>
      </c>
      <c r="P1567" s="2">
        <v>72</v>
      </c>
      <c r="Q1567" s="2">
        <v>0</v>
      </c>
      <c r="R1567" s="2">
        <v>8074</v>
      </c>
      <c r="S1567" s="2">
        <v>6249000</v>
      </c>
      <c r="T1567" s="2">
        <v>266700100</v>
      </c>
      <c r="U1567" s="2">
        <v>276</v>
      </c>
      <c r="V1567" s="2">
        <v>2625</v>
      </c>
      <c r="W1567" s="2">
        <v>45</v>
      </c>
      <c r="X1567" s="2">
        <v>5035</v>
      </c>
      <c r="Y1567" s="2">
        <v>1125</v>
      </c>
      <c r="Z1567" s="2">
        <v>2430</v>
      </c>
      <c r="AA1567" s="9">
        <f t="shared" si="218"/>
        <v>40029</v>
      </c>
      <c r="AB1567" s="9">
        <f t="shared" si="219"/>
        <v>11778</v>
      </c>
      <c r="AC1567" s="9">
        <f t="shared" si="220"/>
        <v>8489</v>
      </c>
      <c r="AD1567" s="9">
        <f t="shared" si="221"/>
        <v>8074</v>
      </c>
      <c r="AE1567" s="44">
        <f t="shared" si="222"/>
        <v>3.8885239575375564E-4</v>
      </c>
      <c r="AF1567" s="9">
        <f t="shared" si="223"/>
        <v>2365</v>
      </c>
      <c r="AG1567" s="9">
        <f t="shared" si="216"/>
        <v>3555</v>
      </c>
      <c r="AH1567" s="44">
        <f t="shared" si="224"/>
        <v>7.8410705622891164E-4</v>
      </c>
      <c r="AI1567">
        <f>AA1567/'Totals and Drop Down Lists'!W$6*Inputs!E$37</f>
        <v>36311.923357801788</v>
      </c>
      <c r="AJ1567">
        <f>AB1567/'Totals and Drop Down Lists'!X$6*Inputs!F$37</f>
        <v>38754.18023851097</v>
      </c>
      <c r="AK1567">
        <f>AC1567/'Totals and Drop Down Lists'!Y$6*Inputs!G$37</f>
        <v>55962.355468035326</v>
      </c>
      <c r="AL1567">
        <f>AD1567/'Totals and Drop Down Lists'!Z$6*Inputs!H$37</f>
        <v>64733.305253930659</v>
      </c>
      <c r="AM1567">
        <f>AE1567/'Totals and Drop Down Lists'!AA$6*Inputs!I$37</f>
        <v>48407.982132693433</v>
      </c>
      <c r="AN1567">
        <f>AF1567/'Totals and Drop Down Lists'!AB$6*Inputs!J$37</f>
        <v>47197.579276915319</v>
      </c>
      <c r="AO1567">
        <f>AG1567/'Totals and Drop Down Lists'!AC$6*Inputs!K$37</f>
        <v>66206.813316670698</v>
      </c>
      <c r="AP1567">
        <f>AH1567/'Totals and Drop Down Lists'!AD$6*Inputs!L$37</f>
        <v>184523.84222761384</v>
      </c>
      <c r="AQ1567">
        <f>IF(OR($D1567="51",$D1567="52",$D1567="61"),(AA1567/'Totals and Drop Down Lists'!W$4)*Inputs!E$38,0)</f>
        <v>0</v>
      </c>
      <c r="AR1567">
        <f>IF(OR($D1567="51",$D1567="52",$D1567="61"),(AB1567/'Totals and Drop Down Lists'!X$4)*Inputs!F$38,0)</f>
        <v>0</v>
      </c>
      <c r="AS1567">
        <f>IF(OR($D1567="51",$D1567="52",$D1567="61"),(AC1567/'Totals and Drop Down Lists'!Y$4)*Inputs!G$38,0)</f>
        <v>0</v>
      </c>
      <c r="AT1567">
        <f>IF(OR($D1567="51",$D1567="52",$D1567="61"),(AD1567/'Totals and Drop Down Lists'!Z$4)*Inputs!H$38,0)</f>
        <v>0</v>
      </c>
      <c r="AU1567">
        <f>IF(OR($D1567="51",$D1567="52",$D1567="61"),(AE1567/'Totals and Drop Down Lists'!AA$4)*Inputs!I$38,0)</f>
        <v>0</v>
      </c>
      <c r="AV1567">
        <f>IF(OR($D1567="51",$D1567="52",$D1567="61"),(AF1567/'Totals and Drop Down Lists'!AB$4)*Inputs!J$38,0)</f>
        <v>0</v>
      </c>
      <c r="AW1567">
        <f>IF(OR($D1567="51",$D1567="52",$D1567="61"),(AG1567/'Totals and Drop Down Lists'!AC$4)*Inputs!K$38,0)</f>
        <v>0</v>
      </c>
      <c r="AX1567">
        <f>IF(OR($D1567="51",$D1567="52",$D1567="61"),(AH1567/'Totals and Drop Down Lists'!AD$4)*Inputs!L$38,0)</f>
        <v>0</v>
      </c>
      <c r="AY1567">
        <f>IF(OR($D1567="51",$D1567="52",$D1567="61"),0,(AA1567/'Totals and Drop Down Lists'!W$5)*Inputs!E$39)</f>
        <v>0</v>
      </c>
      <c r="AZ1567">
        <f>IF(OR($D1567="51",$D1567="52",$D1567="61"),0,(AB1567/'Totals and Drop Down Lists'!X$5)*Inputs!F$39)</f>
        <v>0</v>
      </c>
      <c r="BA1567">
        <f>IF(OR($D1567="51",$D1567="52",$D1567="61"),0,(AC1567/'Totals and Drop Down Lists'!Y$5)*Inputs!G$39)</f>
        <v>0</v>
      </c>
      <c r="BB1567">
        <f>IF(OR($D1567="51",$D1567="52",$D1567="61"),0,(AD1567/'Totals and Drop Down Lists'!Z$5)*Inputs!H$39)</f>
        <v>0</v>
      </c>
      <c r="BC1567">
        <f>IF(OR($D1567="51",$D1567="52",$D1567="61"),0,(AE1567/'Totals and Drop Down Lists'!AA$5)*Inputs!I$39)</f>
        <v>0</v>
      </c>
      <c r="BD1567">
        <f>IF(OR($D1567="51",$D1567="52",$D1567="61"),0,(AF1567/'Totals and Drop Down Lists'!AB$5)*Inputs!J$39)</f>
        <v>0</v>
      </c>
      <c r="BE1567">
        <f>IF(OR($D1567="51",$D1567="52",$D1567="61"),0,(AG1567/'Totals and Drop Down Lists'!AC$5)*Inputs!K$39)</f>
        <v>0</v>
      </c>
      <c r="BF1567">
        <f>IF(OR($D1567="51",$D1567="52",$D1567="61"),0,(AH1567/'Totals and Drop Down Lists'!AD$5)*Inputs!L$39)</f>
        <v>0</v>
      </c>
      <c r="BG1567" s="10">
        <f t="shared" si="217"/>
        <v>542097.98127217195</v>
      </c>
    </row>
    <row r="1568" spans="1:59" ht="28.8">
      <c r="A1568" s="1" t="s">
        <v>7476</v>
      </c>
      <c r="B1568" s="1" t="s">
        <v>5864</v>
      </c>
      <c r="C1568" s="1" t="s">
        <v>1325</v>
      </c>
      <c r="D1568" s="1" t="s">
        <v>7</v>
      </c>
      <c r="E1568" s="1" t="s">
        <v>5869</v>
      </c>
      <c r="F1568" s="2">
        <v>153428</v>
      </c>
      <c r="G1568" s="2">
        <v>2178</v>
      </c>
      <c r="H1568" s="2">
        <v>241</v>
      </c>
      <c r="I1568" s="2">
        <v>43397</v>
      </c>
      <c r="J1568" s="2">
        <v>55894</v>
      </c>
      <c r="K1568" s="2">
        <v>28792</v>
      </c>
      <c r="L1568" s="2">
        <v>184</v>
      </c>
      <c r="M1568" s="2">
        <v>85</v>
      </c>
      <c r="N1568" s="2">
        <v>14</v>
      </c>
      <c r="O1568" s="2">
        <v>1213</v>
      </c>
      <c r="P1568" s="2">
        <v>392</v>
      </c>
      <c r="Q1568" s="2">
        <v>152</v>
      </c>
      <c r="R1568" s="2">
        <v>25967</v>
      </c>
      <c r="S1568" s="2">
        <v>22353200</v>
      </c>
      <c r="T1568" s="2">
        <v>820828000</v>
      </c>
      <c r="U1568" s="2">
        <v>1799</v>
      </c>
      <c r="V1568" s="2">
        <v>7230</v>
      </c>
      <c r="W1568" s="2">
        <v>320</v>
      </c>
      <c r="X1568" s="2">
        <v>15285</v>
      </c>
      <c r="Y1568" s="2">
        <v>3100</v>
      </c>
      <c r="Z1568" s="2">
        <v>8050</v>
      </c>
      <c r="AA1568" s="9">
        <f t="shared" si="218"/>
        <v>153428</v>
      </c>
      <c r="AB1568" s="9">
        <f t="shared" si="219"/>
        <v>40978</v>
      </c>
      <c r="AC1568" s="9">
        <f t="shared" si="220"/>
        <v>28007</v>
      </c>
      <c r="AD1568" s="9">
        <f t="shared" si="221"/>
        <v>25967</v>
      </c>
      <c r="AE1568" s="44">
        <f t="shared" si="222"/>
        <v>1.0357960789402756E-3</v>
      </c>
      <c r="AF1568" s="9">
        <f t="shared" si="223"/>
        <v>7735</v>
      </c>
      <c r="AG1568" s="9">
        <f t="shared" si="216"/>
        <v>11150</v>
      </c>
      <c r="AH1568" s="44">
        <f t="shared" si="224"/>
        <v>2.1371381489183176E-3</v>
      </c>
      <c r="AI1568">
        <f>AA1568/'Totals and Drop Down Lists'!W$6*Inputs!E$37</f>
        <v>139180.73838818888</v>
      </c>
      <c r="AJ1568">
        <f>AB1568/'Totals and Drop Down Lists'!X$6*Inputs!F$37</f>
        <v>134833.48597501297</v>
      </c>
      <c r="AK1568">
        <f>AC1568/'Totals and Drop Down Lists'!Y$6*Inputs!G$37</f>
        <v>184631.60438134827</v>
      </c>
      <c r="AL1568">
        <f>AD1568/'Totals and Drop Down Lists'!Z$6*Inputs!H$37</f>
        <v>208190.4554779313</v>
      </c>
      <c r="AM1568">
        <f>AE1568/'Totals and Drop Down Lists'!AA$6*Inputs!I$37</f>
        <v>128945.58097105542</v>
      </c>
      <c r="AN1568">
        <f>AF1568/'Totals and Drop Down Lists'!AB$6*Inputs!J$37</f>
        <v>154365.02144056658</v>
      </c>
      <c r="AO1568">
        <f>AG1568/'Totals and Drop Down Lists'!AC$6*Inputs!K$37</f>
        <v>207652.87439687157</v>
      </c>
      <c r="AP1568">
        <f>AH1568/'Totals and Drop Down Lists'!AD$6*Inputs!L$37</f>
        <v>502932.52621169022</v>
      </c>
      <c r="AQ1568">
        <f>IF(OR($D1568="51",$D1568="52",$D1568="61"),(AA1568/'Totals and Drop Down Lists'!W$4)*Inputs!E$38,0)</f>
        <v>0</v>
      </c>
      <c r="AR1568">
        <f>IF(OR($D1568="51",$D1568="52",$D1568="61"),(AB1568/'Totals and Drop Down Lists'!X$4)*Inputs!F$38,0)</f>
        <v>0</v>
      </c>
      <c r="AS1568">
        <f>IF(OR($D1568="51",$D1568="52",$D1568="61"),(AC1568/'Totals and Drop Down Lists'!Y$4)*Inputs!G$38,0)</f>
        <v>0</v>
      </c>
      <c r="AT1568">
        <f>IF(OR($D1568="51",$D1568="52",$D1568="61"),(AD1568/'Totals and Drop Down Lists'!Z$4)*Inputs!H$38,0)</f>
        <v>0</v>
      </c>
      <c r="AU1568">
        <f>IF(OR($D1568="51",$D1568="52",$D1568="61"),(AE1568/'Totals and Drop Down Lists'!AA$4)*Inputs!I$38,0)</f>
        <v>0</v>
      </c>
      <c r="AV1568">
        <f>IF(OR($D1568="51",$D1568="52",$D1568="61"),(AF1568/'Totals and Drop Down Lists'!AB$4)*Inputs!J$38,0)</f>
        <v>0</v>
      </c>
      <c r="AW1568">
        <f>IF(OR($D1568="51",$D1568="52",$D1568="61"),(AG1568/'Totals and Drop Down Lists'!AC$4)*Inputs!K$38,0)</f>
        <v>0</v>
      </c>
      <c r="AX1568">
        <f>IF(OR($D1568="51",$D1568="52",$D1568="61"),(AH1568/'Totals and Drop Down Lists'!AD$4)*Inputs!L$38,0)</f>
        <v>0</v>
      </c>
      <c r="AY1568">
        <f>IF(OR($D1568="51",$D1568="52",$D1568="61"),0,(AA1568/'Totals and Drop Down Lists'!W$5)*Inputs!E$39)</f>
        <v>0</v>
      </c>
      <c r="AZ1568">
        <f>IF(OR($D1568="51",$D1568="52",$D1568="61"),0,(AB1568/'Totals and Drop Down Lists'!X$5)*Inputs!F$39)</f>
        <v>0</v>
      </c>
      <c r="BA1568">
        <f>IF(OR($D1568="51",$D1568="52",$D1568="61"),0,(AC1568/'Totals and Drop Down Lists'!Y$5)*Inputs!G$39)</f>
        <v>0</v>
      </c>
      <c r="BB1568">
        <f>IF(OR($D1568="51",$D1568="52",$D1568="61"),0,(AD1568/'Totals and Drop Down Lists'!Z$5)*Inputs!H$39)</f>
        <v>0</v>
      </c>
      <c r="BC1568">
        <f>IF(OR($D1568="51",$D1568="52",$D1568="61"),0,(AE1568/'Totals and Drop Down Lists'!AA$5)*Inputs!I$39)</f>
        <v>0</v>
      </c>
      <c r="BD1568">
        <f>IF(OR($D1568="51",$D1568="52",$D1568="61"),0,(AF1568/'Totals and Drop Down Lists'!AB$5)*Inputs!J$39)</f>
        <v>0</v>
      </c>
      <c r="BE1568">
        <f>IF(OR($D1568="51",$D1568="52",$D1568="61"),0,(AG1568/'Totals and Drop Down Lists'!AC$5)*Inputs!K$39)</f>
        <v>0</v>
      </c>
      <c r="BF1568">
        <f>IF(OR($D1568="51",$D1568="52",$D1568="61"),0,(AH1568/'Totals and Drop Down Lists'!AD$5)*Inputs!L$39)</f>
        <v>0</v>
      </c>
      <c r="BG1568" s="10">
        <f t="shared" si="217"/>
        <v>1660732.2872426652</v>
      </c>
    </row>
    <row r="1569" spans="1:59" ht="28.8">
      <c r="A1569" s="1" t="s">
        <v>7476</v>
      </c>
      <c r="B1569" s="1" t="s">
        <v>5864</v>
      </c>
      <c r="C1569" s="1" t="s">
        <v>5870</v>
      </c>
      <c r="D1569" s="1" t="s">
        <v>10</v>
      </c>
      <c r="E1569" s="1" t="s">
        <v>5871</v>
      </c>
      <c r="F1569" s="2">
        <v>41209</v>
      </c>
      <c r="G1569" s="2">
        <v>309</v>
      </c>
      <c r="H1569" s="2">
        <v>31</v>
      </c>
      <c r="I1569" s="2">
        <v>3658</v>
      </c>
      <c r="J1569" s="2">
        <v>15028</v>
      </c>
      <c r="K1569" s="2">
        <v>4962</v>
      </c>
      <c r="L1569" s="2">
        <v>32</v>
      </c>
      <c r="M1569" s="2">
        <v>27</v>
      </c>
      <c r="N1569" s="2">
        <v>0</v>
      </c>
      <c r="O1569" s="2">
        <v>179</v>
      </c>
      <c r="P1569" s="2">
        <v>50</v>
      </c>
      <c r="Q1569" s="2">
        <v>0</v>
      </c>
      <c r="R1569" s="2">
        <v>4227</v>
      </c>
      <c r="S1569" s="2">
        <v>3955800</v>
      </c>
      <c r="T1569" s="2">
        <v>180891700</v>
      </c>
      <c r="U1569" s="2">
        <v>258</v>
      </c>
      <c r="V1569" s="2">
        <v>685</v>
      </c>
      <c r="W1569" s="2">
        <v>0</v>
      </c>
      <c r="X1569" s="2">
        <v>1890</v>
      </c>
      <c r="Y1569" s="2">
        <v>525</v>
      </c>
      <c r="Z1569" s="2">
        <v>945</v>
      </c>
      <c r="AA1569" s="9">
        <f t="shared" si="218"/>
        <v>41209</v>
      </c>
      <c r="AB1569" s="9">
        <f t="shared" si="219"/>
        <v>3318</v>
      </c>
      <c r="AC1569" s="9">
        <f t="shared" si="220"/>
        <v>4515</v>
      </c>
      <c r="AD1569" s="9">
        <f t="shared" si="221"/>
        <v>4227</v>
      </c>
      <c r="AE1569" s="44">
        <f t="shared" si="222"/>
        <v>1.1442162715014499E-4</v>
      </c>
      <c r="AF1569" s="9">
        <f t="shared" si="223"/>
        <v>1205</v>
      </c>
      <c r="AG1569" s="9">
        <f t="shared" si="216"/>
        <v>1470</v>
      </c>
      <c r="AH1569" s="44">
        <f t="shared" si="224"/>
        <v>1.8060259848817542E-4</v>
      </c>
      <c r="AI1569">
        <f>AA1569/'Totals and Drop Down Lists'!W$6*Inputs!E$37</f>
        <v>37382.34903823863</v>
      </c>
      <c r="AJ1569">
        <f>AB1569/'Totals and Drop Down Lists'!X$6*Inputs!F$37</f>
        <v>10917.504672387453</v>
      </c>
      <c r="AK1569">
        <f>AC1569/'Totals and Drop Down Lists'!Y$6*Inputs!G$37</f>
        <v>29764.405105216105</v>
      </c>
      <c r="AL1569">
        <f>AD1569/'Totals and Drop Down Lists'!Z$6*Inputs!H$37</f>
        <v>33889.97786826417</v>
      </c>
      <c r="AM1569">
        <f>AE1569/'Totals and Drop Down Lists'!AA$6*Inputs!I$37</f>
        <v>14244.27403087289</v>
      </c>
      <c r="AN1569">
        <f>AF1569/'Totals and Drop Down Lists'!AB$6*Inputs!J$37</f>
        <v>24047.815234115413</v>
      </c>
      <c r="AO1569">
        <f>AG1569/'Totals and Drop Down Lists'!AC$6*Inputs!K$37</f>
        <v>27376.656983264682</v>
      </c>
      <c r="AP1569">
        <f>AH1569/'Totals and Drop Down Lists'!AD$6*Inputs!L$37</f>
        <v>42501.193076370117</v>
      </c>
      <c r="AQ1569">
        <f>IF(OR($D1569="51",$D1569="52",$D1569="61"),(AA1569/'Totals and Drop Down Lists'!W$4)*Inputs!E$38,0)</f>
        <v>0</v>
      </c>
      <c r="AR1569">
        <f>IF(OR($D1569="51",$D1569="52",$D1569="61"),(AB1569/'Totals and Drop Down Lists'!X$4)*Inputs!F$38,0)</f>
        <v>0</v>
      </c>
      <c r="AS1569">
        <f>IF(OR($D1569="51",$D1569="52",$D1569="61"),(AC1569/'Totals and Drop Down Lists'!Y$4)*Inputs!G$38,0)</f>
        <v>0</v>
      </c>
      <c r="AT1569">
        <f>IF(OR($D1569="51",$D1569="52",$D1569="61"),(AD1569/'Totals and Drop Down Lists'!Z$4)*Inputs!H$38,0)</f>
        <v>0</v>
      </c>
      <c r="AU1569">
        <f>IF(OR($D1569="51",$D1569="52",$D1569="61"),(AE1569/'Totals and Drop Down Lists'!AA$4)*Inputs!I$38,0)</f>
        <v>0</v>
      </c>
      <c r="AV1569">
        <f>IF(OR($D1569="51",$D1569="52",$D1569="61"),(AF1569/'Totals and Drop Down Lists'!AB$4)*Inputs!J$38,0)</f>
        <v>0</v>
      </c>
      <c r="AW1569">
        <f>IF(OR($D1569="51",$D1569="52",$D1569="61"),(AG1569/'Totals and Drop Down Lists'!AC$4)*Inputs!K$38,0)</f>
        <v>0</v>
      </c>
      <c r="AX1569">
        <f>IF(OR($D1569="51",$D1569="52",$D1569="61"),(AH1569/'Totals and Drop Down Lists'!AD$4)*Inputs!L$38,0)</f>
        <v>0</v>
      </c>
      <c r="AY1569">
        <f>IF(OR($D1569="51",$D1569="52",$D1569="61"),0,(AA1569/'Totals and Drop Down Lists'!W$5)*Inputs!E$39)</f>
        <v>0</v>
      </c>
      <c r="AZ1569">
        <f>IF(OR($D1569="51",$D1569="52",$D1569="61"),0,(AB1569/'Totals and Drop Down Lists'!X$5)*Inputs!F$39)</f>
        <v>0</v>
      </c>
      <c r="BA1569">
        <f>IF(OR($D1569="51",$D1569="52",$D1569="61"),0,(AC1569/'Totals and Drop Down Lists'!Y$5)*Inputs!G$39)</f>
        <v>0</v>
      </c>
      <c r="BB1569">
        <f>IF(OR($D1569="51",$D1569="52",$D1569="61"),0,(AD1569/'Totals and Drop Down Lists'!Z$5)*Inputs!H$39)</f>
        <v>0</v>
      </c>
      <c r="BC1569">
        <f>IF(OR($D1569="51",$D1569="52",$D1569="61"),0,(AE1569/'Totals and Drop Down Lists'!AA$5)*Inputs!I$39)</f>
        <v>0</v>
      </c>
      <c r="BD1569">
        <f>IF(OR($D1569="51",$D1569="52",$D1569="61"),0,(AF1569/'Totals and Drop Down Lists'!AB$5)*Inputs!J$39)</f>
        <v>0</v>
      </c>
      <c r="BE1569">
        <f>IF(OR($D1569="51",$D1569="52",$D1569="61"),0,(AG1569/'Totals and Drop Down Lists'!AC$5)*Inputs!K$39)</f>
        <v>0</v>
      </c>
      <c r="BF1569">
        <f>IF(OR($D1569="51",$D1569="52",$D1569="61"),0,(AH1569/'Totals and Drop Down Lists'!AD$5)*Inputs!L$39)</f>
        <v>0</v>
      </c>
      <c r="BG1569" s="10">
        <f t="shared" si="217"/>
        <v>220124.17600872944</v>
      </c>
    </row>
    <row r="1570" spans="1:59" ht="28.8">
      <c r="A1570" s="1" t="s">
        <v>7476</v>
      </c>
      <c r="B1570" s="1" t="s">
        <v>5864</v>
      </c>
      <c r="C1570" s="1" t="s">
        <v>5872</v>
      </c>
      <c r="D1570" s="1" t="s">
        <v>58</v>
      </c>
      <c r="E1570" s="1" t="s">
        <v>5873</v>
      </c>
      <c r="F1570" s="2">
        <v>175000</v>
      </c>
      <c r="G1570" s="2">
        <v>793</v>
      </c>
      <c r="H1570" s="2">
        <v>82</v>
      </c>
      <c r="I1570" s="2">
        <v>13057</v>
      </c>
      <c r="J1570" s="2">
        <v>68219</v>
      </c>
      <c r="K1570" s="2">
        <v>15101</v>
      </c>
      <c r="L1570" s="2">
        <v>275</v>
      </c>
      <c r="M1570" s="2">
        <v>21</v>
      </c>
      <c r="N1570" s="2">
        <v>57</v>
      </c>
      <c r="O1570" s="2">
        <v>236</v>
      </c>
      <c r="P1570" s="2">
        <v>174</v>
      </c>
      <c r="Q1570" s="2">
        <v>57</v>
      </c>
      <c r="R1570" s="2">
        <v>14603</v>
      </c>
      <c r="S1570" s="2">
        <v>12946700</v>
      </c>
      <c r="T1570" s="2">
        <v>635029600</v>
      </c>
      <c r="U1570" s="2">
        <v>497</v>
      </c>
      <c r="V1570" s="2">
        <v>1653</v>
      </c>
      <c r="W1570" s="2">
        <v>145</v>
      </c>
      <c r="X1570" s="2">
        <v>4539</v>
      </c>
      <c r="Y1570" s="2">
        <v>848</v>
      </c>
      <c r="Z1570" s="2">
        <v>2487</v>
      </c>
      <c r="AA1570" s="9">
        <f t="shared" si="218"/>
        <v>175000</v>
      </c>
      <c r="AB1570" s="9">
        <f t="shared" si="219"/>
        <v>12182</v>
      </c>
      <c r="AC1570" s="9">
        <f t="shared" si="220"/>
        <v>15423</v>
      </c>
      <c r="AD1570" s="9">
        <f t="shared" si="221"/>
        <v>14603</v>
      </c>
      <c r="AE1570" s="44">
        <f t="shared" si="222"/>
        <v>2.3345428630070311E-4</v>
      </c>
      <c r="AF1570" s="9">
        <f t="shared" si="223"/>
        <v>2741</v>
      </c>
      <c r="AG1570" s="9">
        <f t="shared" si="216"/>
        <v>3335</v>
      </c>
      <c r="AH1570" s="44">
        <f t="shared" si="224"/>
        <v>2.746928043966548E-4</v>
      </c>
      <c r="AI1570">
        <f>AA1570/'Totals and Drop Down Lists'!W$6*Inputs!E$37</f>
        <v>158749.57125122569</v>
      </c>
      <c r="AJ1570">
        <f>AB1570/'Totals and Drop Down Lists'!X$6*Inputs!F$37</f>
        <v>40083.496660344768</v>
      </c>
      <c r="AK1570">
        <f>AC1570/'Totals and Drop Down Lists'!Y$6*Inputs!G$37</f>
        <v>101673.6256783495</v>
      </c>
      <c r="AL1570">
        <f>AD1570/'Totals and Drop Down Lists'!Z$6*Inputs!H$37</f>
        <v>117079.57104572076</v>
      </c>
      <c r="AM1570">
        <f>AE1570/'Totals and Drop Down Lists'!AA$6*Inputs!I$37</f>
        <v>29062.572439959014</v>
      </c>
      <c r="AN1570">
        <f>AF1570/'Totals and Drop Down Lists'!AB$6*Inputs!J$37</f>
        <v>54701.295897684933</v>
      </c>
      <c r="AO1570">
        <f>AG1570/'Totals and Drop Down Lists'!AC$6*Inputs!K$37</f>
        <v>62109.626557270552</v>
      </c>
      <c r="AP1570">
        <f>AH1570/'Totals and Drop Down Lists'!AD$6*Inputs!L$37</f>
        <v>64643.432675284443</v>
      </c>
      <c r="AQ1570">
        <f>IF(OR($D1570="51",$D1570="52",$D1570="61"),(AA1570/'Totals and Drop Down Lists'!W$4)*Inputs!E$38,0)</f>
        <v>0</v>
      </c>
      <c r="AR1570">
        <f>IF(OR($D1570="51",$D1570="52",$D1570="61"),(AB1570/'Totals and Drop Down Lists'!X$4)*Inputs!F$38,0)</f>
        <v>0</v>
      </c>
      <c r="AS1570">
        <f>IF(OR($D1570="51",$D1570="52",$D1570="61"),(AC1570/'Totals and Drop Down Lists'!Y$4)*Inputs!G$38,0)</f>
        <v>0</v>
      </c>
      <c r="AT1570">
        <f>IF(OR($D1570="51",$D1570="52",$D1570="61"),(AD1570/'Totals and Drop Down Lists'!Z$4)*Inputs!H$38,0)</f>
        <v>0</v>
      </c>
      <c r="AU1570">
        <f>IF(OR($D1570="51",$D1570="52",$D1570="61"),(AE1570/'Totals and Drop Down Lists'!AA$4)*Inputs!I$38,0)</f>
        <v>0</v>
      </c>
      <c r="AV1570">
        <f>IF(OR($D1570="51",$D1570="52",$D1570="61"),(AF1570/'Totals and Drop Down Lists'!AB$4)*Inputs!J$38,0)</f>
        <v>0</v>
      </c>
      <c r="AW1570">
        <f>IF(OR($D1570="51",$D1570="52",$D1570="61"),(AG1570/'Totals and Drop Down Lists'!AC$4)*Inputs!K$38,0)</f>
        <v>0</v>
      </c>
      <c r="AX1570">
        <f>IF(OR($D1570="51",$D1570="52",$D1570="61"),(AH1570/'Totals and Drop Down Lists'!AD$4)*Inputs!L$38,0)</f>
        <v>0</v>
      </c>
      <c r="AY1570">
        <f>IF(OR($D1570="51",$D1570="52",$D1570="61"),0,(AA1570/'Totals and Drop Down Lists'!W$5)*Inputs!E$39)</f>
        <v>0</v>
      </c>
      <c r="AZ1570">
        <f>IF(OR($D1570="51",$D1570="52",$D1570="61"),0,(AB1570/'Totals and Drop Down Lists'!X$5)*Inputs!F$39)</f>
        <v>0</v>
      </c>
      <c r="BA1570">
        <f>IF(OR($D1570="51",$D1570="52",$D1570="61"),0,(AC1570/'Totals and Drop Down Lists'!Y$5)*Inputs!G$39)</f>
        <v>0</v>
      </c>
      <c r="BB1570">
        <f>IF(OR($D1570="51",$D1570="52",$D1570="61"),0,(AD1570/'Totals and Drop Down Lists'!Z$5)*Inputs!H$39)</f>
        <v>0</v>
      </c>
      <c r="BC1570">
        <f>IF(OR($D1570="51",$D1570="52",$D1570="61"),0,(AE1570/'Totals and Drop Down Lists'!AA$5)*Inputs!I$39)</f>
        <v>0</v>
      </c>
      <c r="BD1570">
        <f>IF(OR($D1570="51",$D1570="52",$D1570="61"),0,(AF1570/'Totals and Drop Down Lists'!AB$5)*Inputs!J$39)</f>
        <v>0</v>
      </c>
      <c r="BE1570">
        <f>IF(OR($D1570="51",$D1570="52",$D1570="61"),0,(AG1570/'Totals and Drop Down Lists'!AC$5)*Inputs!K$39)</f>
        <v>0</v>
      </c>
      <c r="BF1570">
        <f>IF(OR($D1570="51",$D1570="52",$D1570="61"),0,(AH1570/'Totals and Drop Down Lists'!AD$5)*Inputs!L$39)</f>
        <v>0</v>
      </c>
      <c r="BG1570" s="10">
        <f t="shared" si="217"/>
        <v>628103.19220583967</v>
      </c>
    </row>
    <row r="1571" spans="1:59">
      <c r="A1571" s="1" t="s">
        <v>7477</v>
      </c>
      <c r="B1571" s="1" t="s">
        <v>3989</v>
      </c>
      <c r="C1571" s="1" t="s">
        <v>3990</v>
      </c>
      <c r="D1571" s="1" t="s">
        <v>7</v>
      </c>
      <c r="E1571" s="1" t="s">
        <v>3991</v>
      </c>
      <c r="F1571" s="2">
        <v>94927</v>
      </c>
      <c r="G1571" s="2">
        <v>937</v>
      </c>
      <c r="H1571" s="2">
        <v>262</v>
      </c>
      <c r="I1571" s="2">
        <v>21828</v>
      </c>
      <c r="J1571" s="2">
        <v>39068</v>
      </c>
      <c r="K1571" s="2">
        <v>22357</v>
      </c>
      <c r="L1571" s="2">
        <v>180</v>
      </c>
      <c r="M1571" s="2">
        <v>53</v>
      </c>
      <c r="N1571" s="2">
        <v>13</v>
      </c>
      <c r="O1571" s="2">
        <v>432</v>
      </c>
      <c r="P1571" s="2">
        <v>54</v>
      </c>
      <c r="Q1571" s="2">
        <v>42</v>
      </c>
      <c r="R1571" s="2">
        <v>22982</v>
      </c>
      <c r="S1571" s="2">
        <v>16619300</v>
      </c>
      <c r="T1571" s="2">
        <v>794506100</v>
      </c>
      <c r="U1571" s="2">
        <v>1451</v>
      </c>
      <c r="V1571" s="2">
        <v>1935</v>
      </c>
      <c r="W1571" s="2">
        <v>160</v>
      </c>
      <c r="X1571" s="2">
        <v>5840</v>
      </c>
      <c r="Y1571" s="2">
        <v>840</v>
      </c>
      <c r="Z1571" s="2">
        <v>3615</v>
      </c>
      <c r="AA1571" s="9">
        <f t="shared" si="218"/>
        <v>94927</v>
      </c>
      <c r="AB1571" s="9">
        <f t="shared" si="219"/>
        <v>20629</v>
      </c>
      <c r="AC1571" s="9">
        <f t="shared" si="220"/>
        <v>23756</v>
      </c>
      <c r="AD1571" s="9">
        <f t="shared" si="221"/>
        <v>22982</v>
      </c>
      <c r="AE1571" s="44">
        <f t="shared" si="222"/>
        <v>8.9351461495389291E-4</v>
      </c>
      <c r="AF1571" s="9">
        <f t="shared" si="223"/>
        <v>3745</v>
      </c>
      <c r="AG1571" s="9">
        <f t="shared" si="216"/>
        <v>4455</v>
      </c>
      <c r="AH1571" s="44">
        <f t="shared" si="224"/>
        <v>9.4861752235779495E-4</v>
      </c>
      <c r="AI1571">
        <f>AA1571/'Totals and Drop Down Lists'!W$6*Inputs!E$37</f>
        <v>86112.117429514867</v>
      </c>
      <c r="AJ1571">
        <f>AB1571/'Totals and Drop Down Lists'!X$6*Inputs!F$37</f>
        <v>67877.39719309246</v>
      </c>
      <c r="AK1571">
        <f>AC1571/'Totals and Drop Down Lists'!Y$6*Inputs!G$37</f>
        <v>156607.57645171953</v>
      </c>
      <c r="AL1571">
        <f>AD1571/'Totals and Drop Down Lists'!Z$6*Inputs!H$37</f>
        <v>184258.21418699957</v>
      </c>
      <c r="AM1571">
        <f>AE1571/'Totals and Drop Down Lists'!AA$6*Inputs!I$37</f>
        <v>111233.05395134821</v>
      </c>
      <c r="AN1571">
        <f>AF1571/'Totals and Drop Down Lists'!AB$6*Inputs!J$37</f>
        <v>74737.815810591055</v>
      </c>
      <c r="AO1571">
        <f>AG1571/'Totals and Drop Down Lists'!AC$6*Inputs!K$37</f>
        <v>82968.031877853151</v>
      </c>
      <c r="AP1571">
        <f>AH1571/'Totals and Drop Down Lists'!AD$6*Inputs!L$37</f>
        <v>223238.07525945528</v>
      </c>
      <c r="AQ1571">
        <f>IF(OR($D1571="51",$D1571="52",$D1571="61"),(AA1571/'Totals and Drop Down Lists'!W$4)*Inputs!E$38,0)</f>
        <v>0</v>
      </c>
      <c r="AR1571">
        <f>IF(OR($D1571="51",$D1571="52",$D1571="61"),(AB1571/'Totals and Drop Down Lists'!X$4)*Inputs!F$38,0)</f>
        <v>0</v>
      </c>
      <c r="AS1571">
        <f>IF(OR($D1571="51",$D1571="52",$D1571="61"),(AC1571/'Totals and Drop Down Lists'!Y$4)*Inputs!G$38,0)</f>
        <v>0</v>
      </c>
      <c r="AT1571">
        <f>IF(OR($D1571="51",$D1571="52",$D1571="61"),(AD1571/'Totals and Drop Down Lists'!Z$4)*Inputs!H$38,0)</f>
        <v>0</v>
      </c>
      <c r="AU1571">
        <f>IF(OR($D1571="51",$D1571="52",$D1571="61"),(AE1571/'Totals and Drop Down Lists'!AA$4)*Inputs!I$38,0)</f>
        <v>0</v>
      </c>
      <c r="AV1571">
        <f>IF(OR($D1571="51",$D1571="52",$D1571="61"),(AF1571/'Totals and Drop Down Lists'!AB$4)*Inputs!J$38,0)</f>
        <v>0</v>
      </c>
      <c r="AW1571">
        <f>IF(OR($D1571="51",$D1571="52",$D1571="61"),(AG1571/'Totals and Drop Down Lists'!AC$4)*Inputs!K$38,0)</f>
        <v>0</v>
      </c>
      <c r="AX1571">
        <f>IF(OR($D1571="51",$D1571="52",$D1571="61"),(AH1571/'Totals and Drop Down Lists'!AD$4)*Inputs!L$38,0)</f>
        <v>0</v>
      </c>
      <c r="AY1571">
        <f>IF(OR($D1571="51",$D1571="52",$D1571="61"),0,(AA1571/'Totals and Drop Down Lists'!W$5)*Inputs!E$39)</f>
        <v>0</v>
      </c>
      <c r="AZ1571">
        <f>IF(OR($D1571="51",$D1571="52",$D1571="61"),0,(AB1571/'Totals and Drop Down Lists'!X$5)*Inputs!F$39)</f>
        <v>0</v>
      </c>
      <c r="BA1571">
        <f>IF(OR($D1571="51",$D1571="52",$D1571="61"),0,(AC1571/'Totals and Drop Down Lists'!Y$5)*Inputs!G$39)</f>
        <v>0</v>
      </c>
      <c r="BB1571">
        <f>IF(OR($D1571="51",$D1571="52",$D1571="61"),0,(AD1571/'Totals and Drop Down Lists'!Z$5)*Inputs!H$39)</f>
        <v>0</v>
      </c>
      <c r="BC1571">
        <f>IF(OR($D1571="51",$D1571="52",$D1571="61"),0,(AE1571/'Totals and Drop Down Lists'!AA$5)*Inputs!I$39)</f>
        <v>0</v>
      </c>
      <c r="BD1571">
        <f>IF(OR($D1571="51",$D1571="52",$D1571="61"),0,(AF1571/'Totals and Drop Down Lists'!AB$5)*Inputs!J$39)</f>
        <v>0</v>
      </c>
      <c r="BE1571">
        <f>IF(OR($D1571="51",$D1571="52",$D1571="61"),0,(AG1571/'Totals and Drop Down Lists'!AC$5)*Inputs!K$39)</f>
        <v>0</v>
      </c>
      <c r="BF1571">
        <f>IF(OR($D1571="51",$D1571="52",$D1571="61"),0,(AH1571/'Totals and Drop Down Lists'!AD$5)*Inputs!L$39)</f>
        <v>0</v>
      </c>
      <c r="BG1571" s="10">
        <f t="shared" si="217"/>
        <v>987032.2821605741</v>
      </c>
    </row>
    <row r="1572" spans="1:59" ht="28.8">
      <c r="A1572" s="1" t="s">
        <v>7478</v>
      </c>
      <c r="B1572" s="1" t="s">
        <v>7226</v>
      </c>
      <c r="C1572" s="1" t="s">
        <v>7227</v>
      </c>
      <c r="D1572" s="1" t="s">
        <v>10</v>
      </c>
      <c r="E1572" s="1" t="s">
        <v>7228</v>
      </c>
      <c r="F1572" s="2">
        <v>40358</v>
      </c>
      <c r="G1572" s="2">
        <v>587</v>
      </c>
      <c r="H1572" s="2">
        <v>81</v>
      </c>
      <c r="I1572" s="2">
        <v>7864</v>
      </c>
      <c r="J1572" s="2">
        <v>14931</v>
      </c>
      <c r="K1572" s="2">
        <v>6420</v>
      </c>
      <c r="L1572" s="2">
        <v>61</v>
      </c>
      <c r="M1572" s="2">
        <v>23</v>
      </c>
      <c r="N1572" s="2">
        <v>0</v>
      </c>
      <c r="O1572" s="2">
        <v>120</v>
      </c>
      <c r="P1572" s="2">
        <v>64</v>
      </c>
      <c r="Q1572" s="2">
        <v>0</v>
      </c>
      <c r="R1572" s="2">
        <v>7972</v>
      </c>
      <c r="S1572" s="2">
        <v>5282900</v>
      </c>
      <c r="T1572" s="2">
        <v>215724400</v>
      </c>
      <c r="U1572" s="2">
        <v>1136</v>
      </c>
      <c r="V1572" s="2">
        <v>930</v>
      </c>
      <c r="W1572" s="2">
        <v>180</v>
      </c>
      <c r="X1572" s="2">
        <v>2525</v>
      </c>
      <c r="Y1572" s="2">
        <v>455</v>
      </c>
      <c r="Z1572" s="2">
        <v>1475</v>
      </c>
      <c r="AA1572" s="9">
        <f t="shared" si="218"/>
        <v>40358</v>
      </c>
      <c r="AB1572" s="9">
        <f t="shared" si="219"/>
        <v>7196</v>
      </c>
      <c r="AC1572" s="9">
        <f t="shared" si="220"/>
        <v>8240</v>
      </c>
      <c r="AD1572" s="9">
        <f t="shared" si="221"/>
        <v>7972</v>
      </c>
      <c r="AE1572" s="44">
        <f t="shared" si="222"/>
        <v>1.927866454858586E-4</v>
      </c>
      <c r="AF1572" s="9">
        <f t="shared" si="223"/>
        <v>1415</v>
      </c>
      <c r="AG1572" s="9">
        <f t="shared" si="216"/>
        <v>1930</v>
      </c>
      <c r="AH1572" s="44">
        <f t="shared" si="224"/>
        <v>3.0878381452998478E-4</v>
      </c>
      <c r="AI1572">
        <f>AA1572/'Totals and Drop Down Lists'!W$6*Inputs!E$37</f>
        <v>36610.372551754095</v>
      </c>
      <c r="AJ1572">
        <f>AB1572/'Totals and Drop Down Lists'!X$6*Inputs!F$37</f>
        <v>23677.626167118779</v>
      </c>
      <c r="AK1572">
        <f>AC1572/'Totals and Drop Down Lists'!Y$6*Inputs!G$37</f>
        <v>54320.863359242685</v>
      </c>
      <c r="AL1572">
        <f>AD1572/'Totals and Drop Down Lists'!Z$6*Inputs!H$37</f>
        <v>63915.520124391282</v>
      </c>
      <c r="AM1572">
        <f>AE1572/'Totals and Drop Down Lists'!AA$6*Inputs!I$37</f>
        <v>23999.884254310171</v>
      </c>
      <c r="AN1572">
        <f>AF1572/'Totals and Drop Down Lists'!AB$6*Inputs!J$37</f>
        <v>28238.72079358781</v>
      </c>
      <c r="AO1572">
        <f>AG1572/'Totals and Drop Down Lists'!AC$6*Inputs!K$37</f>
        <v>35943.502025646827</v>
      </c>
      <c r="AP1572">
        <f>AH1572/'Totals and Drop Down Lists'!AD$6*Inputs!L$37</f>
        <v>72666.066989374958</v>
      </c>
      <c r="AQ1572">
        <f>IF(OR($D1572="51",$D1572="52",$D1572="61"),(AA1572/'Totals and Drop Down Lists'!W$4)*Inputs!E$38,0)</f>
        <v>0</v>
      </c>
      <c r="AR1572">
        <f>IF(OR($D1572="51",$D1572="52",$D1572="61"),(AB1572/'Totals and Drop Down Lists'!X$4)*Inputs!F$38,0)</f>
        <v>0</v>
      </c>
      <c r="AS1572">
        <f>IF(OR($D1572="51",$D1572="52",$D1572="61"),(AC1572/'Totals and Drop Down Lists'!Y$4)*Inputs!G$38,0)</f>
        <v>0</v>
      </c>
      <c r="AT1572">
        <f>IF(OR($D1572="51",$D1572="52",$D1572="61"),(AD1572/'Totals and Drop Down Lists'!Z$4)*Inputs!H$38,0)</f>
        <v>0</v>
      </c>
      <c r="AU1572">
        <f>IF(OR($D1572="51",$D1572="52",$D1572="61"),(AE1572/'Totals and Drop Down Lists'!AA$4)*Inputs!I$38,0)</f>
        <v>0</v>
      </c>
      <c r="AV1572">
        <f>IF(OR($D1572="51",$D1572="52",$D1572="61"),(AF1572/'Totals and Drop Down Lists'!AB$4)*Inputs!J$38,0)</f>
        <v>0</v>
      </c>
      <c r="AW1572">
        <f>IF(OR($D1572="51",$D1572="52",$D1572="61"),(AG1572/'Totals and Drop Down Lists'!AC$4)*Inputs!K$38,0)</f>
        <v>0</v>
      </c>
      <c r="AX1572">
        <f>IF(OR($D1572="51",$D1572="52",$D1572="61"),(AH1572/'Totals and Drop Down Lists'!AD$4)*Inputs!L$38,0)</f>
        <v>0</v>
      </c>
      <c r="AY1572">
        <f>IF(OR($D1572="51",$D1572="52",$D1572="61"),0,(AA1572/'Totals and Drop Down Lists'!W$5)*Inputs!E$39)</f>
        <v>0</v>
      </c>
      <c r="AZ1572">
        <f>IF(OR($D1572="51",$D1572="52",$D1572="61"),0,(AB1572/'Totals and Drop Down Lists'!X$5)*Inputs!F$39)</f>
        <v>0</v>
      </c>
      <c r="BA1572">
        <f>IF(OR($D1572="51",$D1572="52",$D1572="61"),0,(AC1572/'Totals and Drop Down Lists'!Y$5)*Inputs!G$39)</f>
        <v>0</v>
      </c>
      <c r="BB1572">
        <f>IF(OR($D1572="51",$D1572="52",$D1572="61"),0,(AD1572/'Totals and Drop Down Lists'!Z$5)*Inputs!H$39)</f>
        <v>0</v>
      </c>
      <c r="BC1572">
        <f>IF(OR($D1572="51",$D1572="52",$D1572="61"),0,(AE1572/'Totals and Drop Down Lists'!AA$5)*Inputs!I$39)</f>
        <v>0</v>
      </c>
      <c r="BD1572">
        <f>IF(OR($D1572="51",$D1572="52",$D1572="61"),0,(AF1572/'Totals and Drop Down Lists'!AB$5)*Inputs!J$39)</f>
        <v>0</v>
      </c>
      <c r="BE1572">
        <f>IF(OR($D1572="51",$D1572="52",$D1572="61"),0,(AG1572/'Totals and Drop Down Lists'!AC$5)*Inputs!K$39)</f>
        <v>0</v>
      </c>
      <c r="BF1572">
        <f>IF(OR($D1572="51",$D1572="52",$D1572="61"),0,(AH1572/'Totals and Drop Down Lists'!AD$5)*Inputs!L$39)</f>
        <v>0</v>
      </c>
      <c r="BG1572" s="10">
        <f t="shared" si="217"/>
        <v>339372.55626542657</v>
      </c>
    </row>
    <row r="1573" spans="1:59" ht="28.8">
      <c r="A1573" s="1" t="s">
        <v>7478</v>
      </c>
      <c r="B1573" s="1" t="s">
        <v>7226</v>
      </c>
      <c r="C1573" s="1" t="s">
        <v>7229</v>
      </c>
      <c r="D1573" s="1" t="s">
        <v>10</v>
      </c>
      <c r="E1573" s="1" t="s">
        <v>7230</v>
      </c>
      <c r="F1573" s="2">
        <v>40867</v>
      </c>
      <c r="G1573" s="2">
        <v>201</v>
      </c>
      <c r="H1573" s="2">
        <v>14</v>
      </c>
      <c r="I1573" s="2">
        <v>4239</v>
      </c>
      <c r="J1573" s="2">
        <v>16607</v>
      </c>
      <c r="K1573" s="2">
        <v>7325</v>
      </c>
      <c r="L1573" s="2">
        <v>30</v>
      </c>
      <c r="M1573" s="2">
        <v>0</v>
      </c>
      <c r="N1573" s="2">
        <v>5</v>
      </c>
      <c r="O1573" s="2">
        <v>117</v>
      </c>
      <c r="P1573" s="2">
        <v>64</v>
      </c>
      <c r="Q1573" s="2">
        <v>0</v>
      </c>
      <c r="R1573" s="2">
        <v>5206</v>
      </c>
      <c r="S1573" s="2">
        <v>6354100</v>
      </c>
      <c r="T1573" s="2">
        <v>307458900</v>
      </c>
      <c r="U1573" s="2">
        <v>327</v>
      </c>
      <c r="V1573" s="2">
        <v>665</v>
      </c>
      <c r="W1573" s="2">
        <v>80</v>
      </c>
      <c r="X1573" s="2">
        <v>1985</v>
      </c>
      <c r="Y1573" s="2">
        <v>315</v>
      </c>
      <c r="Z1573" s="2">
        <v>1255</v>
      </c>
      <c r="AA1573" s="9">
        <f t="shared" si="218"/>
        <v>40867</v>
      </c>
      <c r="AB1573" s="9">
        <f t="shared" si="219"/>
        <v>4024</v>
      </c>
      <c r="AC1573" s="9">
        <f t="shared" si="220"/>
        <v>5422</v>
      </c>
      <c r="AD1573" s="9">
        <f t="shared" si="221"/>
        <v>5206</v>
      </c>
      <c r="AE1573" s="44">
        <f t="shared" si="222"/>
        <v>2.2564195731723292E-4</v>
      </c>
      <c r="AF1573" s="9">
        <f t="shared" si="223"/>
        <v>1240</v>
      </c>
      <c r="AG1573" s="9">
        <f t="shared" si="216"/>
        <v>1570</v>
      </c>
      <c r="AH1573" s="44">
        <f t="shared" si="224"/>
        <v>2.5767197252511638E-4</v>
      </c>
      <c r="AI1573">
        <f>AA1573/'Totals and Drop Down Lists'!W$6*Inputs!E$37</f>
        <v>37072.107018993367</v>
      </c>
      <c r="AJ1573">
        <f>AB1573/'Totals and Drop Down Lists'!X$6*Inputs!F$37</f>
        <v>13240.518023413837</v>
      </c>
      <c r="AK1573">
        <f>AC1573/'Totals and Drop Down Lists'!Y$6*Inputs!G$37</f>
        <v>35743.655477404587</v>
      </c>
      <c r="AL1573">
        <f>AD1573/'Totals and Drop Down Lists'!Z$6*Inputs!H$37</f>
        <v>41739.111611588189</v>
      </c>
      <c r="AM1573">
        <f>AE1573/'Totals and Drop Down Lists'!AA$6*Inputs!I$37</f>
        <v>28090.020680020694</v>
      </c>
      <c r="AN1573">
        <f>AF1573/'Totals and Drop Down Lists'!AB$6*Inputs!J$37</f>
        <v>24746.29949402748</v>
      </c>
      <c r="AO1573">
        <f>AG1573/'Totals and Drop Down Lists'!AC$6*Inputs!K$37</f>
        <v>29239.014601173843</v>
      </c>
      <c r="AP1573">
        <f>AH1573/'Totals and Drop Down Lists'!AD$6*Inputs!L$37</f>
        <v>60637.921859004287</v>
      </c>
      <c r="AQ1573">
        <f>IF(OR($D1573="51",$D1573="52",$D1573="61"),(AA1573/'Totals and Drop Down Lists'!W$4)*Inputs!E$38,0)</f>
        <v>0</v>
      </c>
      <c r="AR1573">
        <f>IF(OR($D1573="51",$D1573="52",$D1573="61"),(AB1573/'Totals and Drop Down Lists'!X$4)*Inputs!F$38,0)</f>
        <v>0</v>
      </c>
      <c r="AS1573">
        <f>IF(OR($D1573="51",$D1573="52",$D1573="61"),(AC1573/'Totals and Drop Down Lists'!Y$4)*Inputs!G$38,0)</f>
        <v>0</v>
      </c>
      <c r="AT1573">
        <f>IF(OR($D1573="51",$D1573="52",$D1573="61"),(AD1573/'Totals and Drop Down Lists'!Z$4)*Inputs!H$38,0)</f>
        <v>0</v>
      </c>
      <c r="AU1573">
        <f>IF(OR($D1573="51",$D1573="52",$D1573="61"),(AE1573/'Totals and Drop Down Lists'!AA$4)*Inputs!I$38,0)</f>
        <v>0</v>
      </c>
      <c r="AV1573">
        <f>IF(OR($D1573="51",$D1573="52",$D1573="61"),(AF1573/'Totals and Drop Down Lists'!AB$4)*Inputs!J$38,0)</f>
        <v>0</v>
      </c>
      <c r="AW1573">
        <f>IF(OR($D1573="51",$D1573="52",$D1573="61"),(AG1573/'Totals and Drop Down Lists'!AC$4)*Inputs!K$38,0)</f>
        <v>0</v>
      </c>
      <c r="AX1573">
        <f>IF(OR($D1573="51",$D1573="52",$D1573="61"),(AH1573/'Totals and Drop Down Lists'!AD$4)*Inputs!L$38,0)</f>
        <v>0</v>
      </c>
      <c r="AY1573">
        <f>IF(OR($D1573="51",$D1573="52",$D1573="61"),0,(AA1573/'Totals and Drop Down Lists'!W$5)*Inputs!E$39)</f>
        <v>0</v>
      </c>
      <c r="AZ1573">
        <f>IF(OR($D1573="51",$D1573="52",$D1573="61"),0,(AB1573/'Totals and Drop Down Lists'!X$5)*Inputs!F$39)</f>
        <v>0</v>
      </c>
      <c r="BA1573">
        <f>IF(OR($D1573="51",$D1573="52",$D1573="61"),0,(AC1573/'Totals and Drop Down Lists'!Y$5)*Inputs!G$39)</f>
        <v>0</v>
      </c>
      <c r="BB1573">
        <f>IF(OR($D1573="51",$D1573="52",$D1573="61"),0,(AD1573/'Totals and Drop Down Lists'!Z$5)*Inputs!H$39)</f>
        <v>0</v>
      </c>
      <c r="BC1573">
        <f>IF(OR($D1573="51",$D1573="52",$D1573="61"),0,(AE1573/'Totals and Drop Down Lists'!AA$5)*Inputs!I$39)</f>
        <v>0</v>
      </c>
      <c r="BD1573">
        <f>IF(OR($D1573="51",$D1573="52",$D1573="61"),0,(AF1573/'Totals and Drop Down Lists'!AB$5)*Inputs!J$39)</f>
        <v>0</v>
      </c>
      <c r="BE1573">
        <f>IF(OR($D1573="51",$D1573="52",$D1573="61"),0,(AG1573/'Totals and Drop Down Lists'!AC$5)*Inputs!K$39)</f>
        <v>0</v>
      </c>
      <c r="BF1573">
        <f>IF(OR($D1573="51",$D1573="52",$D1573="61"),0,(AH1573/'Totals and Drop Down Lists'!AD$5)*Inputs!L$39)</f>
        <v>0</v>
      </c>
      <c r="BG1573" s="10">
        <f t="shared" si="217"/>
        <v>270508.64876562631</v>
      </c>
    </row>
    <row r="1574" spans="1:59" ht="28.8">
      <c r="A1574" s="1" t="s">
        <v>7478</v>
      </c>
      <c r="B1574" s="1" t="s">
        <v>7226</v>
      </c>
      <c r="C1574" s="1" t="s">
        <v>7231</v>
      </c>
      <c r="D1574" s="1" t="s">
        <v>7</v>
      </c>
      <c r="E1574" s="1" t="s">
        <v>7232</v>
      </c>
      <c r="F1574" s="2">
        <v>181901</v>
      </c>
      <c r="G1574" s="2">
        <v>3178</v>
      </c>
      <c r="H1574" s="2">
        <v>1227</v>
      </c>
      <c r="I1574" s="2">
        <v>36635</v>
      </c>
      <c r="J1574" s="2">
        <v>68850</v>
      </c>
      <c r="K1574" s="2">
        <v>38261</v>
      </c>
      <c r="L1574" s="2">
        <v>209</v>
      </c>
      <c r="M1574" s="2">
        <v>61</v>
      </c>
      <c r="N1574" s="2">
        <v>6</v>
      </c>
      <c r="O1574" s="2">
        <v>849</v>
      </c>
      <c r="P1574" s="2">
        <v>368</v>
      </c>
      <c r="Q1574" s="2">
        <v>118</v>
      </c>
      <c r="R1574" s="2">
        <v>37737</v>
      </c>
      <c r="S1574" s="2">
        <v>33844000</v>
      </c>
      <c r="T1574" s="2">
        <v>1496412000</v>
      </c>
      <c r="U1574" s="2">
        <v>2686</v>
      </c>
      <c r="V1574" s="2">
        <v>6070</v>
      </c>
      <c r="W1574" s="2">
        <v>290</v>
      </c>
      <c r="X1574" s="2">
        <v>14505</v>
      </c>
      <c r="Y1574" s="2">
        <v>2185</v>
      </c>
      <c r="Z1574" s="2">
        <v>7990</v>
      </c>
      <c r="AA1574" s="9">
        <f t="shared" si="218"/>
        <v>181901</v>
      </c>
      <c r="AB1574" s="9">
        <f t="shared" si="219"/>
        <v>32230</v>
      </c>
      <c r="AC1574" s="9">
        <f t="shared" si="220"/>
        <v>39348</v>
      </c>
      <c r="AD1574" s="9">
        <f t="shared" si="221"/>
        <v>37737</v>
      </c>
      <c r="AE1574" s="44">
        <f t="shared" si="222"/>
        <v>1.4849248484439612E-3</v>
      </c>
      <c r="AF1574" s="9">
        <f t="shared" si="223"/>
        <v>8145</v>
      </c>
      <c r="AG1574" s="9">
        <f t="shared" si="216"/>
        <v>10175</v>
      </c>
      <c r="AH1574" s="44">
        <f t="shared" si="224"/>
        <v>2.1039619253938806E-3</v>
      </c>
      <c r="AI1574">
        <f>AA1574/'Totals and Drop Down Lists'!W$6*Inputs!E$37</f>
        <v>165009.74720096687</v>
      </c>
      <c r="AJ1574">
        <f>AB1574/'Totals and Drop Down Lists'!X$6*Inputs!F$37</f>
        <v>106049.17890025546</v>
      </c>
      <c r="AK1574">
        <f>AC1574/'Totals and Drop Down Lists'!Y$6*Inputs!G$37</f>
        <v>259395.30721595642</v>
      </c>
      <c r="AL1574">
        <f>AD1574/'Totals and Drop Down Lists'!Z$6*Inputs!H$37</f>
        <v>302556.44542575936</v>
      </c>
      <c r="AM1574">
        <f>AE1574/'Totals and Drop Down Lists'!AA$6*Inputs!I$37</f>
        <v>184857.32971383788</v>
      </c>
      <c r="AN1574">
        <f>AF1574/'Totals and Drop Down Lists'!AB$6*Inputs!J$37</f>
        <v>162547.26562810794</v>
      </c>
      <c r="AO1574">
        <f>AG1574/'Totals and Drop Down Lists'!AC$6*Inputs!K$37</f>
        <v>189494.88762225723</v>
      </c>
      <c r="AP1574">
        <f>AH1574/'Totals and Drop Down Lists'!AD$6*Inputs!L$37</f>
        <v>495125.16854707041</v>
      </c>
      <c r="AQ1574">
        <f>IF(OR($D1574="51",$D1574="52",$D1574="61"),(AA1574/'Totals and Drop Down Lists'!W$4)*Inputs!E$38,0)</f>
        <v>0</v>
      </c>
      <c r="AR1574">
        <f>IF(OR($D1574="51",$D1574="52",$D1574="61"),(AB1574/'Totals and Drop Down Lists'!X$4)*Inputs!F$38,0)</f>
        <v>0</v>
      </c>
      <c r="AS1574">
        <f>IF(OR($D1574="51",$D1574="52",$D1574="61"),(AC1574/'Totals and Drop Down Lists'!Y$4)*Inputs!G$38,0)</f>
        <v>0</v>
      </c>
      <c r="AT1574">
        <f>IF(OR($D1574="51",$D1574="52",$D1574="61"),(AD1574/'Totals and Drop Down Lists'!Z$4)*Inputs!H$38,0)</f>
        <v>0</v>
      </c>
      <c r="AU1574">
        <f>IF(OR($D1574="51",$D1574="52",$D1574="61"),(AE1574/'Totals and Drop Down Lists'!AA$4)*Inputs!I$38,0)</f>
        <v>0</v>
      </c>
      <c r="AV1574">
        <f>IF(OR($D1574="51",$D1574="52",$D1574="61"),(AF1574/'Totals and Drop Down Lists'!AB$4)*Inputs!J$38,0)</f>
        <v>0</v>
      </c>
      <c r="AW1574">
        <f>IF(OR($D1574="51",$D1574="52",$D1574="61"),(AG1574/'Totals and Drop Down Lists'!AC$4)*Inputs!K$38,0)</f>
        <v>0</v>
      </c>
      <c r="AX1574">
        <f>IF(OR($D1574="51",$D1574="52",$D1574="61"),(AH1574/'Totals and Drop Down Lists'!AD$4)*Inputs!L$38,0)</f>
        <v>0</v>
      </c>
      <c r="AY1574">
        <f>IF(OR($D1574="51",$D1574="52",$D1574="61"),0,(AA1574/'Totals and Drop Down Lists'!W$5)*Inputs!E$39)</f>
        <v>0</v>
      </c>
      <c r="AZ1574">
        <f>IF(OR($D1574="51",$D1574="52",$D1574="61"),0,(AB1574/'Totals and Drop Down Lists'!X$5)*Inputs!F$39)</f>
        <v>0</v>
      </c>
      <c r="BA1574">
        <f>IF(OR($D1574="51",$D1574="52",$D1574="61"),0,(AC1574/'Totals and Drop Down Lists'!Y$5)*Inputs!G$39)</f>
        <v>0</v>
      </c>
      <c r="BB1574">
        <f>IF(OR($D1574="51",$D1574="52",$D1574="61"),0,(AD1574/'Totals and Drop Down Lists'!Z$5)*Inputs!H$39)</f>
        <v>0</v>
      </c>
      <c r="BC1574">
        <f>IF(OR($D1574="51",$D1574="52",$D1574="61"),0,(AE1574/'Totals and Drop Down Lists'!AA$5)*Inputs!I$39)</f>
        <v>0</v>
      </c>
      <c r="BD1574">
        <f>IF(OR($D1574="51",$D1574="52",$D1574="61"),0,(AF1574/'Totals and Drop Down Lists'!AB$5)*Inputs!J$39)</f>
        <v>0</v>
      </c>
      <c r="BE1574">
        <f>IF(OR($D1574="51",$D1574="52",$D1574="61"),0,(AG1574/'Totals and Drop Down Lists'!AC$5)*Inputs!K$39)</f>
        <v>0</v>
      </c>
      <c r="BF1574">
        <f>IF(OR($D1574="51",$D1574="52",$D1574="61"),0,(AH1574/'Totals and Drop Down Lists'!AD$5)*Inputs!L$39)</f>
        <v>0</v>
      </c>
      <c r="BG1574" s="10">
        <f t="shared" si="217"/>
        <v>1865035.3302542118</v>
      </c>
    </row>
    <row r="1575" spans="1:59" ht="28.8">
      <c r="A1575" s="1" t="s">
        <v>7478</v>
      </c>
      <c r="B1575" s="1" t="s">
        <v>7226</v>
      </c>
      <c r="C1575" s="1" t="s">
        <v>7078</v>
      </c>
      <c r="D1575" s="1" t="s">
        <v>58</v>
      </c>
      <c r="E1575" s="1" t="s">
        <v>7233</v>
      </c>
      <c r="F1575" s="2">
        <v>539562</v>
      </c>
      <c r="G1575" s="2">
        <v>1648</v>
      </c>
      <c r="H1575" s="2">
        <v>387</v>
      </c>
      <c r="I1575" s="2">
        <v>38332</v>
      </c>
      <c r="J1575" s="2">
        <v>199275</v>
      </c>
      <c r="K1575" s="2">
        <v>50670</v>
      </c>
      <c r="L1575" s="2">
        <v>619</v>
      </c>
      <c r="M1575" s="2">
        <v>64</v>
      </c>
      <c r="N1575" s="2">
        <v>40</v>
      </c>
      <c r="O1575" s="2">
        <v>725</v>
      </c>
      <c r="P1575" s="2">
        <v>288</v>
      </c>
      <c r="Q1575" s="2">
        <v>82</v>
      </c>
      <c r="R1575" s="2">
        <v>58421</v>
      </c>
      <c r="S1575" s="2">
        <v>46824700</v>
      </c>
      <c r="T1575" s="2">
        <v>2454836500</v>
      </c>
      <c r="U1575" s="2">
        <v>3305</v>
      </c>
      <c r="V1575" s="2">
        <v>5339</v>
      </c>
      <c r="W1575" s="2">
        <v>620</v>
      </c>
      <c r="X1575" s="2">
        <v>12460</v>
      </c>
      <c r="Y1575" s="2">
        <v>2245</v>
      </c>
      <c r="Z1575" s="2">
        <v>6689</v>
      </c>
      <c r="AA1575" s="9">
        <f t="shared" si="218"/>
        <v>539562</v>
      </c>
      <c r="AB1575" s="9">
        <f t="shared" si="219"/>
        <v>36297</v>
      </c>
      <c r="AC1575" s="9">
        <f t="shared" si="220"/>
        <v>60239</v>
      </c>
      <c r="AD1575" s="9">
        <f t="shared" si="221"/>
        <v>58421</v>
      </c>
      <c r="AE1575" s="44">
        <f t="shared" si="222"/>
        <v>8.9979748868025309E-4</v>
      </c>
      <c r="AF1575" s="9">
        <f t="shared" si="223"/>
        <v>6501</v>
      </c>
      <c r="AG1575" s="9">
        <f t="shared" si="216"/>
        <v>8934</v>
      </c>
      <c r="AH1575" s="44">
        <f t="shared" si="224"/>
        <v>8.4526934895056544E-4</v>
      </c>
      <c r="AI1575">
        <f>AA1575/'Totals and Drop Down Lists'!W$6*Inputs!E$37</f>
        <v>489458.4923625933</v>
      </c>
      <c r="AJ1575">
        <f>AB1575/'Totals and Drop Down Lists'!X$6*Inputs!F$37</f>
        <v>119431.18357252784</v>
      </c>
      <c r="AK1575">
        <f>AC1575/'Totals and Drop Down Lists'!Y$6*Inputs!G$37</f>
        <v>397115.83590988105</v>
      </c>
      <c r="AL1575">
        <f>AD1575/'Totals and Drop Down Lists'!Z$6*Inputs!H$37</f>
        <v>468390.44169431302</v>
      </c>
      <c r="AM1575">
        <f>AE1575/'Totals and Drop Down Lists'!AA$6*Inputs!I$37</f>
        <v>112015.20481992666</v>
      </c>
      <c r="AN1575">
        <f>AF1575/'Totals and Drop Down Lists'!AB$6*Inputs!J$37</f>
        <v>129738.46210538116</v>
      </c>
      <c r="AO1575">
        <f>AG1575/'Totals and Drop Down Lists'!AC$6*Inputs!K$37</f>
        <v>166383.02958400451</v>
      </c>
      <c r="AP1575">
        <f>AH1575/'Totals and Drop Down Lists'!AD$6*Inputs!L$37</f>
        <v>198917.1590110746</v>
      </c>
      <c r="AQ1575">
        <f>IF(OR($D1575="51",$D1575="52",$D1575="61"),(AA1575/'Totals and Drop Down Lists'!W$4)*Inputs!E$38,0)</f>
        <v>0</v>
      </c>
      <c r="AR1575">
        <f>IF(OR($D1575="51",$D1575="52",$D1575="61"),(AB1575/'Totals and Drop Down Lists'!X$4)*Inputs!F$38,0)</f>
        <v>0</v>
      </c>
      <c r="AS1575">
        <f>IF(OR($D1575="51",$D1575="52",$D1575="61"),(AC1575/'Totals and Drop Down Lists'!Y$4)*Inputs!G$38,0)</f>
        <v>0</v>
      </c>
      <c r="AT1575">
        <f>IF(OR($D1575="51",$D1575="52",$D1575="61"),(AD1575/'Totals and Drop Down Lists'!Z$4)*Inputs!H$38,0)</f>
        <v>0</v>
      </c>
      <c r="AU1575">
        <f>IF(OR($D1575="51",$D1575="52",$D1575="61"),(AE1575/'Totals and Drop Down Lists'!AA$4)*Inputs!I$38,0)</f>
        <v>0</v>
      </c>
      <c r="AV1575">
        <f>IF(OR($D1575="51",$D1575="52",$D1575="61"),(AF1575/'Totals and Drop Down Lists'!AB$4)*Inputs!J$38,0)</f>
        <v>0</v>
      </c>
      <c r="AW1575">
        <f>IF(OR($D1575="51",$D1575="52",$D1575="61"),(AG1575/'Totals and Drop Down Lists'!AC$4)*Inputs!K$38,0)</f>
        <v>0</v>
      </c>
      <c r="AX1575">
        <f>IF(OR($D1575="51",$D1575="52",$D1575="61"),(AH1575/'Totals and Drop Down Lists'!AD$4)*Inputs!L$38,0)</f>
        <v>0</v>
      </c>
      <c r="AY1575">
        <f>IF(OR($D1575="51",$D1575="52",$D1575="61"),0,(AA1575/'Totals and Drop Down Lists'!W$5)*Inputs!E$39)</f>
        <v>0</v>
      </c>
      <c r="AZ1575">
        <f>IF(OR($D1575="51",$D1575="52",$D1575="61"),0,(AB1575/'Totals and Drop Down Lists'!X$5)*Inputs!F$39)</f>
        <v>0</v>
      </c>
      <c r="BA1575">
        <f>IF(OR($D1575="51",$D1575="52",$D1575="61"),0,(AC1575/'Totals and Drop Down Lists'!Y$5)*Inputs!G$39)</f>
        <v>0</v>
      </c>
      <c r="BB1575">
        <f>IF(OR($D1575="51",$D1575="52",$D1575="61"),0,(AD1575/'Totals and Drop Down Lists'!Z$5)*Inputs!H$39)</f>
        <v>0</v>
      </c>
      <c r="BC1575">
        <f>IF(OR($D1575="51",$D1575="52",$D1575="61"),0,(AE1575/'Totals and Drop Down Lists'!AA$5)*Inputs!I$39)</f>
        <v>0</v>
      </c>
      <c r="BD1575">
        <f>IF(OR($D1575="51",$D1575="52",$D1575="61"),0,(AF1575/'Totals and Drop Down Lists'!AB$5)*Inputs!J$39)</f>
        <v>0</v>
      </c>
      <c r="BE1575">
        <f>IF(OR($D1575="51",$D1575="52",$D1575="61"),0,(AG1575/'Totals and Drop Down Lists'!AC$5)*Inputs!K$39)</f>
        <v>0</v>
      </c>
      <c r="BF1575">
        <f>IF(OR($D1575="51",$D1575="52",$D1575="61"),0,(AH1575/'Totals and Drop Down Lists'!AD$5)*Inputs!L$39)</f>
        <v>0</v>
      </c>
      <c r="BG1575" s="10">
        <f t="shared" si="217"/>
        <v>2081449.8090597021</v>
      </c>
    </row>
    <row r="1576" spans="1:59" ht="43.2">
      <c r="A1576" s="1" t="s">
        <v>7479</v>
      </c>
      <c r="B1576" s="1" t="s">
        <v>4858</v>
      </c>
      <c r="C1576" s="1" t="s">
        <v>4859</v>
      </c>
      <c r="D1576" s="1" t="s">
        <v>10</v>
      </c>
      <c r="E1576" s="1" t="s">
        <v>4860</v>
      </c>
      <c r="F1576" s="2">
        <v>28586</v>
      </c>
      <c r="G1576" s="2">
        <v>334</v>
      </c>
      <c r="H1576" s="2">
        <v>177</v>
      </c>
      <c r="I1576" s="2">
        <v>3544</v>
      </c>
      <c r="J1576" s="2">
        <v>11538</v>
      </c>
      <c r="K1576" s="2">
        <v>4852</v>
      </c>
      <c r="L1576" s="2">
        <v>15</v>
      </c>
      <c r="M1576" s="2">
        <v>9</v>
      </c>
      <c r="N1576" s="2">
        <v>6</v>
      </c>
      <c r="O1576" s="2">
        <v>49</v>
      </c>
      <c r="P1576" s="2">
        <v>79</v>
      </c>
      <c r="Q1576" s="2">
        <v>0</v>
      </c>
      <c r="R1576" s="2">
        <v>5818</v>
      </c>
      <c r="S1576" s="2">
        <v>4597100</v>
      </c>
      <c r="T1576" s="2">
        <v>229255800</v>
      </c>
      <c r="U1576" s="2">
        <v>356</v>
      </c>
      <c r="V1576" s="2">
        <v>590</v>
      </c>
      <c r="W1576" s="2">
        <v>45</v>
      </c>
      <c r="X1576" s="2">
        <v>1590</v>
      </c>
      <c r="Y1576" s="2">
        <v>330</v>
      </c>
      <c r="Z1576" s="2">
        <v>910</v>
      </c>
      <c r="AA1576" s="9">
        <f t="shared" si="218"/>
        <v>28586</v>
      </c>
      <c r="AB1576" s="9">
        <f t="shared" si="219"/>
        <v>3033</v>
      </c>
      <c r="AC1576" s="9">
        <f t="shared" si="220"/>
        <v>5976</v>
      </c>
      <c r="AD1576" s="9">
        <f t="shared" si="221"/>
        <v>5818</v>
      </c>
      <c r="AE1576" s="44">
        <f t="shared" si="222"/>
        <v>1.4249736568188915E-4</v>
      </c>
      <c r="AF1576" s="9">
        <f t="shared" si="223"/>
        <v>955</v>
      </c>
      <c r="AG1576" s="9">
        <f t="shared" si="216"/>
        <v>1240</v>
      </c>
      <c r="AH1576" s="44">
        <f t="shared" si="224"/>
        <v>1.9402738433739569E-4</v>
      </c>
      <c r="AI1576">
        <f>AA1576/'Totals and Drop Down Lists'!W$6*Inputs!E$37</f>
        <v>25931.515678785931</v>
      </c>
      <c r="AJ1576">
        <f>AB1576/'Totals and Drop Down Lists'!X$6*Inputs!F$37</f>
        <v>9979.7443253017318</v>
      </c>
      <c r="AK1576">
        <f>AC1576/'Totals and Drop Down Lists'!Y$6*Inputs!G$37</f>
        <v>39395.810611023575</v>
      </c>
      <c r="AL1576">
        <f>AD1576/'Totals and Drop Down Lists'!Z$6*Inputs!H$37</f>
        <v>46645.822388824439</v>
      </c>
      <c r="AM1576">
        <f>AE1576/'Totals and Drop Down Lists'!AA$6*Inputs!I$37</f>
        <v>17739.404481522088</v>
      </c>
      <c r="AN1576">
        <f>AF1576/'Totals and Drop Down Lists'!AB$6*Inputs!J$37</f>
        <v>19058.641949029228</v>
      </c>
      <c r="AO1576">
        <f>AG1576/'Totals and Drop Down Lists'!AC$6*Inputs!K$37</f>
        <v>23093.234462073608</v>
      </c>
      <c r="AP1576">
        <f>AH1576/'Totals and Drop Down Lists'!AD$6*Inputs!L$37</f>
        <v>45660.446709279444</v>
      </c>
      <c r="AQ1576">
        <f>IF(OR($D1576="51",$D1576="52",$D1576="61"),(AA1576/'Totals and Drop Down Lists'!W$4)*Inputs!E$38,0)</f>
        <v>0</v>
      </c>
      <c r="AR1576">
        <f>IF(OR($D1576="51",$D1576="52",$D1576="61"),(AB1576/'Totals and Drop Down Lists'!X$4)*Inputs!F$38,0)</f>
        <v>0</v>
      </c>
      <c r="AS1576">
        <f>IF(OR($D1576="51",$D1576="52",$D1576="61"),(AC1576/'Totals and Drop Down Lists'!Y$4)*Inputs!G$38,0)</f>
        <v>0</v>
      </c>
      <c r="AT1576">
        <f>IF(OR($D1576="51",$D1576="52",$D1576="61"),(AD1576/'Totals and Drop Down Lists'!Z$4)*Inputs!H$38,0)</f>
        <v>0</v>
      </c>
      <c r="AU1576">
        <f>IF(OR($D1576="51",$D1576="52",$D1576="61"),(AE1576/'Totals and Drop Down Lists'!AA$4)*Inputs!I$38,0)</f>
        <v>0</v>
      </c>
      <c r="AV1576">
        <f>IF(OR($D1576="51",$D1576="52",$D1576="61"),(AF1576/'Totals and Drop Down Lists'!AB$4)*Inputs!J$38,0)</f>
        <v>0</v>
      </c>
      <c r="AW1576">
        <f>IF(OR($D1576="51",$D1576="52",$D1576="61"),(AG1576/'Totals and Drop Down Lists'!AC$4)*Inputs!K$38,0)</f>
        <v>0</v>
      </c>
      <c r="AX1576">
        <f>IF(OR($D1576="51",$D1576="52",$D1576="61"),(AH1576/'Totals and Drop Down Lists'!AD$4)*Inputs!L$38,0)</f>
        <v>0</v>
      </c>
      <c r="AY1576">
        <f>IF(OR($D1576="51",$D1576="52",$D1576="61"),0,(AA1576/'Totals and Drop Down Lists'!W$5)*Inputs!E$39)</f>
        <v>0</v>
      </c>
      <c r="AZ1576">
        <f>IF(OR($D1576="51",$D1576="52",$D1576="61"),0,(AB1576/'Totals and Drop Down Lists'!X$5)*Inputs!F$39)</f>
        <v>0</v>
      </c>
      <c r="BA1576">
        <f>IF(OR($D1576="51",$D1576="52",$D1576="61"),0,(AC1576/'Totals and Drop Down Lists'!Y$5)*Inputs!G$39)</f>
        <v>0</v>
      </c>
      <c r="BB1576">
        <f>IF(OR($D1576="51",$D1576="52",$D1576="61"),0,(AD1576/'Totals and Drop Down Lists'!Z$5)*Inputs!H$39)</f>
        <v>0</v>
      </c>
      <c r="BC1576">
        <f>IF(OR($D1576="51",$D1576="52",$D1576="61"),0,(AE1576/'Totals and Drop Down Lists'!AA$5)*Inputs!I$39)</f>
        <v>0</v>
      </c>
      <c r="BD1576">
        <f>IF(OR($D1576="51",$D1576="52",$D1576="61"),0,(AF1576/'Totals and Drop Down Lists'!AB$5)*Inputs!J$39)</f>
        <v>0</v>
      </c>
      <c r="BE1576">
        <f>IF(OR($D1576="51",$D1576="52",$D1576="61"),0,(AG1576/'Totals and Drop Down Lists'!AC$5)*Inputs!K$39)</f>
        <v>0</v>
      </c>
      <c r="BF1576">
        <f>IF(OR($D1576="51",$D1576="52",$D1576="61"),0,(AH1576/'Totals and Drop Down Lists'!AD$5)*Inputs!L$39)</f>
        <v>0</v>
      </c>
      <c r="BG1576" s="10">
        <f t="shared" si="217"/>
        <v>227504.62060584003</v>
      </c>
    </row>
    <row r="1577" spans="1:59" ht="43.2">
      <c r="A1577" s="1" t="s">
        <v>7479</v>
      </c>
      <c r="B1577" s="1" t="s">
        <v>4858</v>
      </c>
      <c r="C1577" s="1" t="s">
        <v>4861</v>
      </c>
      <c r="D1577" s="1" t="s">
        <v>10</v>
      </c>
      <c r="E1577" s="1" t="s">
        <v>4862</v>
      </c>
      <c r="F1577" s="2">
        <v>44431</v>
      </c>
      <c r="G1577" s="2">
        <v>444</v>
      </c>
      <c r="H1577" s="2">
        <v>50</v>
      </c>
      <c r="I1577" s="2">
        <v>7446</v>
      </c>
      <c r="J1577" s="2">
        <v>19724</v>
      </c>
      <c r="K1577" s="2">
        <v>7744</v>
      </c>
      <c r="L1577" s="2">
        <v>31</v>
      </c>
      <c r="M1577" s="2">
        <v>0</v>
      </c>
      <c r="N1577" s="2">
        <v>0</v>
      </c>
      <c r="O1577" s="2">
        <v>69</v>
      </c>
      <c r="P1577" s="2">
        <v>44</v>
      </c>
      <c r="Q1577" s="2">
        <v>8</v>
      </c>
      <c r="R1577" s="2">
        <v>8705</v>
      </c>
      <c r="S1577" s="2">
        <v>5645800</v>
      </c>
      <c r="T1577" s="2">
        <v>241603900</v>
      </c>
      <c r="U1577" s="2">
        <v>483</v>
      </c>
      <c r="V1577" s="2">
        <v>1580</v>
      </c>
      <c r="W1577" s="2">
        <v>70</v>
      </c>
      <c r="X1577" s="2">
        <v>3525</v>
      </c>
      <c r="Y1577" s="2">
        <v>625</v>
      </c>
      <c r="Z1577" s="2">
        <v>1950</v>
      </c>
      <c r="AA1577" s="9">
        <f t="shared" si="218"/>
        <v>44431</v>
      </c>
      <c r="AB1577" s="9">
        <f t="shared" si="219"/>
        <v>6952</v>
      </c>
      <c r="AC1577" s="9">
        <f t="shared" si="220"/>
        <v>8857</v>
      </c>
      <c r="AD1577" s="9">
        <f t="shared" si="221"/>
        <v>8705</v>
      </c>
      <c r="AE1577" s="44">
        <f t="shared" si="222"/>
        <v>2.1233983751054665E-4</v>
      </c>
      <c r="AF1577" s="9">
        <f t="shared" si="223"/>
        <v>1875</v>
      </c>
      <c r="AG1577" s="9">
        <f t="shared" si="216"/>
        <v>2575</v>
      </c>
      <c r="AH1577" s="44">
        <f t="shared" si="224"/>
        <v>3.761825708610562E-4</v>
      </c>
      <c r="AI1577">
        <f>AA1577/'Totals and Drop Down Lists'!W$6*Inputs!E$37</f>
        <v>40305.15543007548</v>
      </c>
      <c r="AJ1577">
        <f>AB1577/'Totals and Drop Down Lists'!X$6*Inputs!F$37</f>
        <v>22874.771694526091</v>
      </c>
      <c r="AK1577">
        <f>AC1577/'Totals and Drop Down Lists'!Y$6*Inputs!G$37</f>
        <v>58388.335773399558</v>
      </c>
      <c r="AL1577">
        <f>AD1577/'Totals and Drop Down Lists'!Z$6*Inputs!H$37</f>
        <v>69792.348555296805</v>
      </c>
      <c r="AM1577">
        <f>AE1577/'Totals and Drop Down Lists'!AA$6*Inputs!I$37</f>
        <v>26434.048426896679</v>
      </c>
      <c r="AN1577">
        <f>AF1577/'Totals and Drop Down Lists'!AB$6*Inputs!J$37</f>
        <v>37418.799638146389</v>
      </c>
      <c r="AO1577">
        <f>AG1577/'Totals and Drop Down Lists'!AC$6*Inputs!K$37</f>
        <v>47955.708661160919</v>
      </c>
      <c r="AP1577">
        <f>AH1577/'Totals and Drop Down Lists'!AD$6*Inputs!L$37</f>
        <v>88527.010186831991</v>
      </c>
      <c r="AQ1577">
        <f>IF(OR($D1577="51",$D1577="52",$D1577="61"),(AA1577/'Totals and Drop Down Lists'!W$4)*Inputs!E$38,0)</f>
        <v>0</v>
      </c>
      <c r="AR1577">
        <f>IF(OR($D1577="51",$D1577="52",$D1577="61"),(AB1577/'Totals and Drop Down Lists'!X$4)*Inputs!F$38,0)</f>
        <v>0</v>
      </c>
      <c r="AS1577">
        <f>IF(OR($D1577="51",$D1577="52",$D1577="61"),(AC1577/'Totals and Drop Down Lists'!Y$4)*Inputs!G$38,0)</f>
        <v>0</v>
      </c>
      <c r="AT1577">
        <f>IF(OR($D1577="51",$D1577="52",$D1577="61"),(AD1577/'Totals and Drop Down Lists'!Z$4)*Inputs!H$38,0)</f>
        <v>0</v>
      </c>
      <c r="AU1577">
        <f>IF(OR($D1577="51",$D1577="52",$D1577="61"),(AE1577/'Totals and Drop Down Lists'!AA$4)*Inputs!I$38,0)</f>
        <v>0</v>
      </c>
      <c r="AV1577">
        <f>IF(OR($D1577="51",$D1577="52",$D1577="61"),(AF1577/'Totals and Drop Down Lists'!AB$4)*Inputs!J$38,0)</f>
        <v>0</v>
      </c>
      <c r="AW1577">
        <f>IF(OR($D1577="51",$D1577="52",$D1577="61"),(AG1577/'Totals and Drop Down Lists'!AC$4)*Inputs!K$38,0)</f>
        <v>0</v>
      </c>
      <c r="AX1577">
        <f>IF(OR($D1577="51",$D1577="52",$D1577="61"),(AH1577/'Totals and Drop Down Lists'!AD$4)*Inputs!L$38,0)</f>
        <v>0</v>
      </c>
      <c r="AY1577">
        <f>IF(OR($D1577="51",$D1577="52",$D1577="61"),0,(AA1577/'Totals and Drop Down Lists'!W$5)*Inputs!E$39)</f>
        <v>0</v>
      </c>
      <c r="AZ1577">
        <f>IF(OR($D1577="51",$D1577="52",$D1577="61"),0,(AB1577/'Totals and Drop Down Lists'!X$5)*Inputs!F$39)</f>
        <v>0</v>
      </c>
      <c r="BA1577">
        <f>IF(OR($D1577="51",$D1577="52",$D1577="61"),0,(AC1577/'Totals and Drop Down Lists'!Y$5)*Inputs!G$39)</f>
        <v>0</v>
      </c>
      <c r="BB1577">
        <f>IF(OR($D1577="51",$D1577="52",$D1577="61"),0,(AD1577/'Totals and Drop Down Lists'!Z$5)*Inputs!H$39)</f>
        <v>0</v>
      </c>
      <c r="BC1577">
        <f>IF(OR($D1577="51",$D1577="52",$D1577="61"),0,(AE1577/'Totals and Drop Down Lists'!AA$5)*Inputs!I$39)</f>
        <v>0</v>
      </c>
      <c r="BD1577">
        <f>IF(OR($D1577="51",$D1577="52",$D1577="61"),0,(AF1577/'Totals and Drop Down Lists'!AB$5)*Inputs!J$39)</f>
        <v>0</v>
      </c>
      <c r="BE1577">
        <f>IF(OR($D1577="51",$D1577="52",$D1577="61"),0,(AG1577/'Totals and Drop Down Lists'!AC$5)*Inputs!K$39)</f>
        <v>0</v>
      </c>
      <c r="BF1577">
        <f>IF(OR($D1577="51",$D1577="52",$D1577="61"),0,(AH1577/'Totals and Drop Down Lists'!AD$5)*Inputs!L$39)</f>
        <v>0</v>
      </c>
      <c r="BG1577" s="10">
        <f t="shared" si="217"/>
        <v>391696.17836633389</v>
      </c>
    </row>
    <row r="1578" spans="1:59" ht="43.2">
      <c r="A1578" s="1" t="s">
        <v>7479</v>
      </c>
      <c r="B1578" s="1" t="s">
        <v>4858</v>
      </c>
      <c r="C1578" s="1" t="s">
        <v>4863</v>
      </c>
      <c r="D1578" s="1" t="s">
        <v>58</v>
      </c>
      <c r="E1578" s="1" t="s">
        <v>4864</v>
      </c>
      <c r="F1578" s="2">
        <v>86114</v>
      </c>
      <c r="G1578" s="2">
        <v>536</v>
      </c>
      <c r="H1578" s="2">
        <v>126</v>
      </c>
      <c r="I1578" s="2">
        <v>8558</v>
      </c>
      <c r="J1578" s="2">
        <v>35577</v>
      </c>
      <c r="K1578" s="2">
        <v>9739</v>
      </c>
      <c r="L1578" s="2">
        <v>71</v>
      </c>
      <c r="M1578" s="2">
        <v>65</v>
      </c>
      <c r="N1578" s="2">
        <v>0</v>
      </c>
      <c r="O1578" s="2">
        <v>23</v>
      </c>
      <c r="P1578" s="2">
        <v>40</v>
      </c>
      <c r="Q1578" s="2">
        <v>0</v>
      </c>
      <c r="R1578" s="2">
        <v>17315</v>
      </c>
      <c r="S1578" s="2">
        <v>7318200</v>
      </c>
      <c r="T1578" s="2">
        <v>366790000</v>
      </c>
      <c r="U1578" s="2">
        <v>768</v>
      </c>
      <c r="V1578" s="2">
        <v>1641</v>
      </c>
      <c r="W1578" s="2">
        <v>110</v>
      </c>
      <c r="X1578" s="2">
        <v>3784</v>
      </c>
      <c r="Y1578" s="2">
        <v>721</v>
      </c>
      <c r="Z1578" s="2">
        <v>2076</v>
      </c>
      <c r="AA1578" s="9">
        <f t="shared" si="218"/>
        <v>86114</v>
      </c>
      <c r="AB1578" s="9">
        <f t="shared" si="219"/>
        <v>7896</v>
      </c>
      <c r="AC1578" s="9">
        <f t="shared" si="220"/>
        <v>17514</v>
      </c>
      <c r="AD1578" s="9">
        <f t="shared" si="221"/>
        <v>17315</v>
      </c>
      <c r="AE1578" s="44">
        <f t="shared" si="222"/>
        <v>1.8618950349997171E-4</v>
      </c>
      <c r="AF1578" s="9">
        <f t="shared" si="223"/>
        <v>2033</v>
      </c>
      <c r="AG1578" s="9">
        <f t="shared" si="216"/>
        <v>2797</v>
      </c>
      <c r="AH1578" s="44">
        <f t="shared" si="224"/>
        <v>2.8489747142692207E-4</v>
      </c>
      <c r="AI1578">
        <f>AA1578/'Totals and Drop Down Lists'!W$6*Inputs!E$37</f>
        <v>78117.489021303147</v>
      </c>
      <c r="AJ1578">
        <f>AB1578/'Totals and Drop Down Lists'!X$6*Inputs!F$37</f>
        <v>25980.897195048623</v>
      </c>
      <c r="AK1578">
        <f>AC1578/'Totals and Drop Down Lists'!Y$6*Inputs!G$37</f>
        <v>115458.20398953596</v>
      </c>
      <c r="AL1578">
        <f>AD1578/'Totals and Drop Down Lists'!Z$6*Inputs!H$37</f>
        <v>138823.0344899442</v>
      </c>
      <c r="AM1578">
        <f>AE1578/'Totals and Drop Down Lists'!AA$6*Inputs!I$37</f>
        <v>23178.610334264973</v>
      </c>
      <c r="AN1578">
        <f>AF1578/'Totals and Drop Down Lists'!AB$6*Inputs!J$37</f>
        <v>40571.957154320859</v>
      </c>
      <c r="AO1578">
        <f>AG1578/'Totals and Drop Down Lists'!AC$6*Inputs!K$37</f>
        <v>52090.142572919256</v>
      </c>
      <c r="AP1578">
        <f>AH1578/'Totals and Drop Down Lists'!AD$6*Inputs!L$37</f>
        <v>67044.896039400177</v>
      </c>
      <c r="AQ1578">
        <f>IF(OR($D1578="51",$D1578="52",$D1578="61"),(AA1578/'Totals and Drop Down Lists'!W$4)*Inputs!E$38,0)</f>
        <v>0</v>
      </c>
      <c r="AR1578">
        <f>IF(OR($D1578="51",$D1578="52",$D1578="61"),(AB1578/'Totals and Drop Down Lists'!X$4)*Inputs!F$38,0)</f>
        <v>0</v>
      </c>
      <c r="AS1578">
        <f>IF(OR($D1578="51",$D1578="52",$D1578="61"),(AC1578/'Totals and Drop Down Lists'!Y$4)*Inputs!G$38,0)</f>
        <v>0</v>
      </c>
      <c r="AT1578">
        <f>IF(OR($D1578="51",$D1578="52",$D1578="61"),(AD1578/'Totals and Drop Down Lists'!Z$4)*Inputs!H$38,0)</f>
        <v>0</v>
      </c>
      <c r="AU1578">
        <f>IF(OR($D1578="51",$D1578="52",$D1578="61"),(AE1578/'Totals and Drop Down Lists'!AA$4)*Inputs!I$38,0)</f>
        <v>0</v>
      </c>
      <c r="AV1578">
        <f>IF(OR($D1578="51",$D1578="52",$D1578="61"),(AF1578/'Totals and Drop Down Lists'!AB$4)*Inputs!J$38,0)</f>
        <v>0</v>
      </c>
      <c r="AW1578">
        <f>IF(OR($D1578="51",$D1578="52",$D1578="61"),(AG1578/'Totals and Drop Down Lists'!AC$4)*Inputs!K$38,0)</f>
        <v>0</v>
      </c>
      <c r="AX1578">
        <f>IF(OR($D1578="51",$D1578="52",$D1578="61"),(AH1578/'Totals and Drop Down Lists'!AD$4)*Inputs!L$38,0)</f>
        <v>0</v>
      </c>
      <c r="AY1578">
        <f>IF(OR($D1578="51",$D1578="52",$D1578="61"),0,(AA1578/'Totals and Drop Down Lists'!W$5)*Inputs!E$39)</f>
        <v>0</v>
      </c>
      <c r="AZ1578">
        <f>IF(OR($D1578="51",$D1578="52",$D1578="61"),0,(AB1578/'Totals and Drop Down Lists'!X$5)*Inputs!F$39)</f>
        <v>0</v>
      </c>
      <c r="BA1578">
        <f>IF(OR($D1578="51",$D1578="52",$D1578="61"),0,(AC1578/'Totals and Drop Down Lists'!Y$5)*Inputs!G$39)</f>
        <v>0</v>
      </c>
      <c r="BB1578">
        <f>IF(OR($D1578="51",$D1578="52",$D1578="61"),0,(AD1578/'Totals and Drop Down Lists'!Z$5)*Inputs!H$39)</f>
        <v>0</v>
      </c>
      <c r="BC1578">
        <f>IF(OR($D1578="51",$D1578="52",$D1578="61"),0,(AE1578/'Totals and Drop Down Lists'!AA$5)*Inputs!I$39)</f>
        <v>0</v>
      </c>
      <c r="BD1578">
        <f>IF(OR($D1578="51",$D1578="52",$D1578="61"),0,(AF1578/'Totals and Drop Down Lists'!AB$5)*Inputs!J$39)</f>
        <v>0</v>
      </c>
      <c r="BE1578">
        <f>IF(OR($D1578="51",$D1578="52",$D1578="61"),0,(AG1578/'Totals and Drop Down Lists'!AC$5)*Inputs!K$39)</f>
        <v>0</v>
      </c>
      <c r="BF1578">
        <f>IF(OR($D1578="51",$D1578="52",$D1578="61"),0,(AH1578/'Totals and Drop Down Lists'!AD$5)*Inputs!L$39)</f>
        <v>0</v>
      </c>
      <c r="BG1578" s="10">
        <f t="shared" si="217"/>
        <v>541265.23079673713</v>
      </c>
    </row>
    <row r="1579" spans="1:59" ht="43.2">
      <c r="A1579" s="1" t="s">
        <v>7479</v>
      </c>
      <c r="B1579" s="1" t="s">
        <v>4858</v>
      </c>
      <c r="C1579" s="1" t="s">
        <v>745</v>
      </c>
      <c r="D1579" s="1" t="s">
        <v>25</v>
      </c>
      <c r="E1579" s="1" t="s">
        <v>4865</v>
      </c>
      <c r="F1579" s="2">
        <v>71408</v>
      </c>
      <c r="G1579" s="2">
        <v>844</v>
      </c>
      <c r="H1579" s="2">
        <v>96</v>
      </c>
      <c r="I1579" s="2">
        <v>8528</v>
      </c>
      <c r="J1579" s="2">
        <v>30534</v>
      </c>
      <c r="K1579" s="2">
        <v>9630</v>
      </c>
      <c r="L1579" s="2">
        <v>160</v>
      </c>
      <c r="M1579" s="2">
        <v>12</v>
      </c>
      <c r="N1579" s="2">
        <v>5</v>
      </c>
      <c r="O1579" s="2">
        <v>147</v>
      </c>
      <c r="P1579" s="2">
        <v>20</v>
      </c>
      <c r="Q1579" s="2">
        <v>4</v>
      </c>
      <c r="R1579" s="2">
        <v>12534</v>
      </c>
      <c r="S1579" s="2">
        <v>7696000</v>
      </c>
      <c r="T1579" s="2">
        <v>363130800</v>
      </c>
      <c r="U1579" s="2">
        <v>330</v>
      </c>
      <c r="V1579" s="2">
        <v>1380</v>
      </c>
      <c r="W1579" s="2">
        <v>25</v>
      </c>
      <c r="X1579" s="2">
        <v>3093</v>
      </c>
      <c r="Y1579" s="2">
        <v>391</v>
      </c>
      <c r="Z1579" s="2">
        <v>1735</v>
      </c>
      <c r="AA1579" s="9">
        <f t="shared" si="218"/>
        <v>71408</v>
      </c>
      <c r="AB1579" s="9">
        <f t="shared" si="219"/>
        <v>7588</v>
      </c>
      <c r="AC1579" s="9">
        <f t="shared" si="220"/>
        <v>12882</v>
      </c>
      <c r="AD1579" s="9">
        <f t="shared" si="221"/>
        <v>12534</v>
      </c>
      <c r="AE1579" s="44">
        <f t="shared" si="222"/>
        <v>2.1211171672352291E-4</v>
      </c>
      <c r="AF1579" s="9">
        <f t="shared" si="223"/>
        <v>1688</v>
      </c>
      <c r="AG1579" s="9">
        <f t="shared" si="216"/>
        <v>2126</v>
      </c>
      <c r="AH1579" s="44">
        <f t="shared" si="224"/>
        <v>2.4949217688035241E-4</v>
      </c>
      <c r="AI1579">
        <f>AA1579/'Totals and Drop Down Lists'!W$6*Inputs!E$37</f>
        <v>64777.082193757276</v>
      </c>
      <c r="AJ1579">
        <f>AB1579/'Totals and Drop Down Lists'!X$6*Inputs!F$37</f>
        <v>24967.457942759491</v>
      </c>
      <c r="AK1579">
        <f>AC1579/'Totals and Drop Down Lists'!Y$6*Inputs!G$37</f>
        <v>84922.495363320893</v>
      </c>
      <c r="AL1579">
        <f>AD1579/'Totals and Drop Down Lists'!Z$6*Inputs!H$37</f>
        <v>100491.36091810341</v>
      </c>
      <c r="AM1579">
        <f>AE1579/'Totals and Drop Down Lists'!AA$6*Inputs!I$37</f>
        <v>26405.649818316848</v>
      </c>
      <c r="AN1579">
        <f>AF1579/'Totals and Drop Down Lists'!AB$6*Inputs!J$37</f>
        <v>33686.898020901928</v>
      </c>
      <c r="AO1579">
        <f>AG1579/'Totals and Drop Down Lists'!AC$6*Inputs!K$37</f>
        <v>39593.722956748781</v>
      </c>
      <c r="AP1579">
        <f>AH1579/'Totals and Drop Down Lists'!AD$6*Inputs!L$37</f>
        <v>58712.971293876479</v>
      </c>
      <c r="AQ1579">
        <f>IF(OR($D1579="51",$D1579="52",$D1579="61"),(AA1579/'Totals and Drop Down Lists'!W$4)*Inputs!E$38,0)</f>
        <v>0</v>
      </c>
      <c r="AR1579">
        <f>IF(OR($D1579="51",$D1579="52",$D1579="61"),(AB1579/'Totals and Drop Down Lists'!X$4)*Inputs!F$38,0)</f>
        <v>0</v>
      </c>
      <c r="AS1579">
        <f>IF(OR($D1579="51",$D1579="52",$D1579="61"),(AC1579/'Totals and Drop Down Lists'!Y$4)*Inputs!G$38,0)</f>
        <v>0</v>
      </c>
      <c r="AT1579">
        <f>IF(OR($D1579="51",$D1579="52",$D1579="61"),(AD1579/'Totals and Drop Down Lists'!Z$4)*Inputs!H$38,0)</f>
        <v>0</v>
      </c>
      <c r="AU1579">
        <f>IF(OR($D1579="51",$D1579="52",$D1579="61"),(AE1579/'Totals and Drop Down Lists'!AA$4)*Inputs!I$38,0)</f>
        <v>0</v>
      </c>
      <c r="AV1579">
        <f>IF(OR($D1579="51",$D1579="52",$D1579="61"),(AF1579/'Totals and Drop Down Lists'!AB$4)*Inputs!J$38,0)</f>
        <v>0</v>
      </c>
      <c r="AW1579">
        <f>IF(OR($D1579="51",$D1579="52",$D1579="61"),(AG1579/'Totals and Drop Down Lists'!AC$4)*Inputs!K$38,0)</f>
        <v>0</v>
      </c>
      <c r="AX1579">
        <f>IF(OR($D1579="51",$D1579="52",$D1579="61"),(AH1579/'Totals and Drop Down Lists'!AD$4)*Inputs!L$38,0)</f>
        <v>0</v>
      </c>
      <c r="AY1579">
        <f>IF(OR($D1579="51",$D1579="52",$D1579="61"),0,(AA1579/'Totals and Drop Down Lists'!W$5)*Inputs!E$39)</f>
        <v>0</v>
      </c>
      <c r="AZ1579">
        <f>IF(OR($D1579="51",$D1579="52",$D1579="61"),0,(AB1579/'Totals and Drop Down Lists'!X$5)*Inputs!F$39)</f>
        <v>0</v>
      </c>
      <c r="BA1579">
        <f>IF(OR($D1579="51",$D1579="52",$D1579="61"),0,(AC1579/'Totals and Drop Down Lists'!Y$5)*Inputs!G$39)</f>
        <v>0</v>
      </c>
      <c r="BB1579">
        <f>IF(OR($D1579="51",$D1579="52",$D1579="61"),0,(AD1579/'Totals and Drop Down Lists'!Z$5)*Inputs!H$39)</f>
        <v>0</v>
      </c>
      <c r="BC1579">
        <f>IF(OR($D1579="51",$D1579="52",$D1579="61"),0,(AE1579/'Totals and Drop Down Lists'!AA$5)*Inputs!I$39)</f>
        <v>0</v>
      </c>
      <c r="BD1579">
        <f>IF(OR($D1579="51",$D1579="52",$D1579="61"),0,(AF1579/'Totals and Drop Down Lists'!AB$5)*Inputs!J$39)</f>
        <v>0</v>
      </c>
      <c r="BE1579">
        <f>IF(OR($D1579="51",$D1579="52",$D1579="61"),0,(AG1579/'Totals and Drop Down Lists'!AC$5)*Inputs!K$39)</f>
        <v>0</v>
      </c>
      <c r="BF1579">
        <f>IF(OR($D1579="51",$D1579="52",$D1579="61"),0,(AH1579/'Totals and Drop Down Lists'!AD$5)*Inputs!L$39)</f>
        <v>0</v>
      </c>
      <c r="BG1579" s="10">
        <f t="shared" si="217"/>
        <v>433557.63850778516</v>
      </c>
    </row>
    <row r="1580" spans="1:59" ht="43.2">
      <c r="A1580" s="1" t="s">
        <v>7479</v>
      </c>
      <c r="B1580" s="1" t="s">
        <v>4858</v>
      </c>
      <c r="C1580" s="1" t="s">
        <v>4866</v>
      </c>
      <c r="D1580" s="1" t="s">
        <v>58</v>
      </c>
      <c r="E1580" s="1" t="s">
        <v>4867</v>
      </c>
      <c r="F1580" s="2">
        <v>130681</v>
      </c>
      <c r="G1580" s="2">
        <v>5131</v>
      </c>
      <c r="H1580" s="2">
        <v>619</v>
      </c>
      <c r="I1580" s="2">
        <v>14157</v>
      </c>
      <c r="J1580" s="2">
        <v>47290</v>
      </c>
      <c r="K1580" s="2">
        <v>14590</v>
      </c>
      <c r="L1580" s="2">
        <v>203</v>
      </c>
      <c r="M1580" s="2">
        <v>4</v>
      </c>
      <c r="N1580" s="2">
        <v>32</v>
      </c>
      <c r="O1580" s="2">
        <v>388</v>
      </c>
      <c r="P1580" s="2">
        <v>11</v>
      </c>
      <c r="Q1580" s="2">
        <v>17</v>
      </c>
      <c r="R1580" s="2">
        <v>11969</v>
      </c>
      <c r="S1580" s="2">
        <v>13834300</v>
      </c>
      <c r="T1580" s="2">
        <v>617640800</v>
      </c>
      <c r="U1580" s="2">
        <v>414</v>
      </c>
      <c r="V1580" s="2">
        <v>1612</v>
      </c>
      <c r="W1580" s="2">
        <v>55</v>
      </c>
      <c r="X1580" s="2">
        <v>4817</v>
      </c>
      <c r="Y1580" s="2">
        <v>526</v>
      </c>
      <c r="Z1580" s="2">
        <v>3143</v>
      </c>
      <c r="AA1580" s="9">
        <f t="shared" si="218"/>
        <v>130681</v>
      </c>
      <c r="AB1580" s="9">
        <f t="shared" si="219"/>
        <v>8407</v>
      </c>
      <c r="AC1580" s="9">
        <f t="shared" si="220"/>
        <v>12624</v>
      </c>
      <c r="AD1580" s="9">
        <f t="shared" si="221"/>
        <v>11969</v>
      </c>
      <c r="AE1580" s="44">
        <f t="shared" si="222"/>
        <v>3.1436707606598648E-4</v>
      </c>
      <c r="AF1580" s="9">
        <f t="shared" si="223"/>
        <v>3150</v>
      </c>
      <c r="AG1580" s="9">
        <f t="shared" si="216"/>
        <v>3669</v>
      </c>
      <c r="AH1580" s="44">
        <f t="shared" si="224"/>
        <v>4.2119652157974335E-4</v>
      </c>
      <c r="AI1580">
        <f>AA1580/'Totals and Drop Down Lists'!W$6*Inputs!E$37</f>
        <v>118546.01554675099</v>
      </c>
      <c r="AJ1580">
        <f>AB1580/'Totals and Drop Down Lists'!X$6*Inputs!F$37</f>
        <v>27662.285045437406</v>
      </c>
      <c r="AK1580">
        <f>AC1580/'Totals and Drop Down Lists'!Y$6*Inputs!G$37</f>
        <v>83221.672214451406</v>
      </c>
      <c r="AL1580">
        <f>AD1580/'Totals and Drop Down Lists'!Z$6*Inputs!H$37</f>
        <v>95961.472700556857</v>
      </c>
      <c r="AM1580">
        <f>AE1580/'Totals and Drop Down Lists'!AA$6*Inputs!I$37</f>
        <v>39135.353073525133</v>
      </c>
      <c r="AN1580">
        <f>AF1580/'Totals and Drop Down Lists'!AB$6*Inputs!J$37</f>
        <v>62863.583392085937</v>
      </c>
      <c r="AO1580">
        <f>AG1580/'Totals and Drop Down Lists'!AC$6*Inputs!K$37</f>
        <v>68329.901001087143</v>
      </c>
      <c r="AP1580">
        <f>AH1580/'Totals and Drop Down Lists'!AD$6*Inputs!L$37</f>
        <v>99120.139115430371</v>
      </c>
      <c r="AQ1580">
        <f>IF(OR($D1580="51",$D1580="52",$D1580="61"),(AA1580/'Totals and Drop Down Lists'!W$4)*Inputs!E$38,0)</f>
        <v>0</v>
      </c>
      <c r="AR1580">
        <f>IF(OR($D1580="51",$D1580="52",$D1580="61"),(AB1580/'Totals and Drop Down Lists'!X$4)*Inputs!F$38,0)</f>
        <v>0</v>
      </c>
      <c r="AS1580">
        <f>IF(OR($D1580="51",$D1580="52",$D1580="61"),(AC1580/'Totals and Drop Down Lists'!Y$4)*Inputs!G$38,0)</f>
        <v>0</v>
      </c>
      <c r="AT1580">
        <f>IF(OR($D1580="51",$D1580="52",$D1580="61"),(AD1580/'Totals and Drop Down Lists'!Z$4)*Inputs!H$38,0)</f>
        <v>0</v>
      </c>
      <c r="AU1580">
        <f>IF(OR($D1580="51",$D1580="52",$D1580="61"),(AE1580/'Totals and Drop Down Lists'!AA$4)*Inputs!I$38,0)</f>
        <v>0</v>
      </c>
      <c r="AV1580">
        <f>IF(OR($D1580="51",$D1580="52",$D1580="61"),(AF1580/'Totals and Drop Down Lists'!AB$4)*Inputs!J$38,0)</f>
        <v>0</v>
      </c>
      <c r="AW1580">
        <f>IF(OR($D1580="51",$D1580="52",$D1580="61"),(AG1580/'Totals and Drop Down Lists'!AC$4)*Inputs!K$38,0)</f>
        <v>0</v>
      </c>
      <c r="AX1580">
        <f>IF(OR($D1580="51",$D1580="52",$D1580="61"),(AH1580/'Totals and Drop Down Lists'!AD$4)*Inputs!L$38,0)</f>
        <v>0</v>
      </c>
      <c r="AY1580">
        <f>IF(OR($D1580="51",$D1580="52",$D1580="61"),0,(AA1580/'Totals and Drop Down Lists'!W$5)*Inputs!E$39)</f>
        <v>0</v>
      </c>
      <c r="AZ1580">
        <f>IF(OR($D1580="51",$D1580="52",$D1580="61"),0,(AB1580/'Totals and Drop Down Lists'!X$5)*Inputs!F$39)</f>
        <v>0</v>
      </c>
      <c r="BA1580">
        <f>IF(OR($D1580="51",$D1580="52",$D1580="61"),0,(AC1580/'Totals and Drop Down Lists'!Y$5)*Inputs!G$39)</f>
        <v>0</v>
      </c>
      <c r="BB1580">
        <f>IF(OR($D1580="51",$D1580="52",$D1580="61"),0,(AD1580/'Totals and Drop Down Lists'!Z$5)*Inputs!H$39)</f>
        <v>0</v>
      </c>
      <c r="BC1580">
        <f>IF(OR($D1580="51",$D1580="52",$D1580="61"),0,(AE1580/'Totals and Drop Down Lists'!AA$5)*Inputs!I$39)</f>
        <v>0</v>
      </c>
      <c r="BD1580">
        <f>IF(OR($D1580="51",$D1580="52",$D1580="61"),0,(AF1580/'Totals and Drop Down Lists'!AB$5)*Inputs!J$39)</f>
        <v>0</v>
      </c>
      <c r="BE1580">
        <f>IF(OR($D1580="51",$D1580="52",$D1580="61"),0,(AG1580/'Totals and Drop Down Lists'!AC$5)*Inputs!K$39)</f>
        <v>0</v>
      </c>
      <c r="BF1580">
        <f>IF(OR($D1580="51",$D1580="52",$D1580="61"),0,(AH1580/'Totals and Drop Down Lists'!AD$5)*Inputs!L$39)</f>
        <v>0</v>
      </c>
      <c r="BG1580" s="10">
        <f t="shared" si="217"/>
        <v>594840.42208932526</v>
      </c>
    </row>
    <row r="1581" spans="1:59">
      <c r="A1581" s="1" t="s">
        <v>7480</v>
      </c>
      <c r="B1581" s="1" t="s">
        <v>3033</v>
      </c>
      <c r="C1581" s="1" t="s">
        <v>3034</v>
      </c>
      <c r="D1581" s="1" t="s">
        <v>545</v>
      </c>
      <c r="E1581" s="1" t="s">
        <v>3035</v>
      </c>
      <c r="F1581" s="2">
        <v>107466</v>
      </c>
      <c r="G1581" s="2">
        <v>1235</v>
      </c>
      <c r="H1581" s="2">
        <v>359</v>
      </c>
      <c r="I1581" s="2">
        <v>19670</v>
      </c>
      <c r="J1581" s="2">
        <v>39258</v>
      </c>
      <c r="K1581" s="2">
        <v>21441</v>
      </c>
      <c r="L1581" s="2">
        <v>301</v>
      </c>
      <c r="M1581" s="2">
        <v>187</v>
      </c>
      <c r="N1581" s="2">
        <v>20</v>
      </c>
      <c r="O1581" s="2">
        <v>648</v>
      </c>
      <c r="P1581" s="2">
        <v>212</v>
      </c>
      <c r="Q1581" s="2">
        <v>177</v>
      </c>
      <c r="R1581" s="2">
        <v>19766</v>
      </c>
      <c r="S1581" s="2">
        <v>20113200</v>
      </c>
      <c r="T1581" s="2">
        <v>889511000</v>
      </c>
      <c r="U1581" s="2">
        <v>1758</v>
      </c>
      <c r="V1581" s="2">
        <v>3355</v>
      </c>
      <c r="W1581" s="2">
        <v>255</v>
      </c>
      <c r="X1581" s="2">
        <v>7485</v>
      </c>
      <c r="Y1581" s="2">
        <v>1130</v>
      </c>
      <c r="Z1581" s="2">
        <v>4130</v>
      </c>
      <c r="AA1581" s="9">
        <f t="shared" si="218"/>
        <v>107466</v>
      </c>
      <c r="AB1581" s="9">
        <f t="shared" si="219"/>
        <v>18076</v>
      </c>
      <c r="AC1581" s="9">
        <f t="shared" si="220"/>
        <v>21311</v>
      </c>
      <c r="AD1581" s="9">
        <f t="shared" si="221"/>
        <v>19766</v>
      </c>
      <c r="AE1581" s="44">
        <f t="shared" si="222"/>
        <v>8.1781992801025459E-4</v>
      </c>
      <c r="AF1581" s="9">
        <f t="shared" si="223"/>
        <v>3875</v>
      </c>
      <c r="AG1581" s="9">
        <f t="shared" si="216"/>
        <v>5260</v>
      </c>
      <c r="AH1581" s="44">
        <f t="shared" si="224"/>
        <v>1.0689409053153249E-3</v>
      </c>
      <c r="AI1581">
        <f>AA1581/'Totals and Drop Down Lists'!W$6*Inputs!E$37</f>
        <v>97486.750994766975</v>
      </c>
      <c r="AJ1581">
        <f>AB1581/'Totals and Drop Down Lists'!X$6*Inputs!F$37</f>
        <v>59477.038715514042</v>
      </c>
      <c r="AK1581">
        <f>AC1581/'Totals and Drop Down Lists'!Y$6*Inputs!G$37</f>
        <v>140489.31056417729</v>
      </c>
      <c r="AL1581">
        <f>AD1581/'Totals and Drop Down Lists'!Z$6*Inputs!H$37</f>
        <v>158473.9301026992</v>
      </c>
      <c r="AM1581">
        <f>AE1581/'Totals and Drop Down Lists'!AA$6*Inputs!I$37</f>
        <v>101809.87154815202</v>
      </c>
      <c r="AN1581">
        <f>AF1581/'Totals and Drop Down Lists'!AB$6*Inputs!J$37</f>
        <v>77332.185918835879</v>
      </c>
      <c r="AO1581">
        <f>AG1581/'Totals and Drop Down Lists'!AC$6*Inputs!K$37</f>
        <v>97960.010702021929</v>
      </c>
      <c r="AP1581">
        <f>AH1581/'Totals and Drop Down Lists'!AD$6*Inputs!L$37</f>
        <v>251553.76602740856</v>
      </c>
      <c r="AQ1581">
        <f>IF(OR($D1581="51",$D1581="52",$D1581="61"),(AA1581/'Totals and Drop Down Lists'!W$4)*Inputs!E$38,0)</f>
        <v>0</v>
      </c>
      <c r="AR1581">
        <f>IF(OR($D1581="51",$D1581="52",$D1581="61"),(AB1581/'Totals and Drop Down Lists'!X$4)*Inputs!F$38,0)</f>
        <v>0</v>
      </c>
      <c r="AS1581">
        <f>IF(OR($D1581="51",$D1581="52",$D1581="61"),(AC1581/'Totals and Drop Down Lists'!Y$4)*Inputs!G$38,0)</f>
        <v>0</v>
      </c>
      <c r="AT1581">
        <f>IF(OR($D1581="51",$D1581="52",$D1581="61"),(AD1581/'Totals and Drop Down Lists'!Z$4)*Inputs!H$38,0)</f>
        <v>0</v>
      </c>
      <c r="AU1581">
        <f>IF(OR($D1581="51",$D1581="52",$D1581="61"),(AE1581/'Totals and Drop Down Lists'!AA$4)*Inputs!I$38,0)</f>
        <v>0</v>
      </c>
      <c r="AV1581">
        <f>IF(OR($D1581="51",$D1581="52",$D1581="61"),(AF1581/'Totals and Drop Down Lists'!AB$4)*Inputs!J$38,0)</f>
        <v>0</v>
      </c>
      <c r="AW1581">
        <f>IF(OR($D1581="51",$D1581="52",$D1581="61"),(AG1581/'Totals and Drop Down Lists'!AC$4)*Inputs!K$38,0)</f>
        <v>0</v>
      </c>
      <c r="AX1581">
        <f>IF(OR($D1581="51",$D1581="52",$D1581="61"),(AH1581/'Totals and Drop Down Lists'!AD$4)*Inputs!L$38,0)</f>
        <v>0</v>
      </c>
      <c r="AY1581">
        <f>IF(OR($D1581="51",$D1581="52",$D1581="61"),0,(AA1581/'Totals and Drop Down Lists'!W$5)*Inputs!E$39)</f>
        <v>0</v>
      </c>
      <c r="AZ1581">
        <f>IF(OR($D1581="51",$D1581="52",$D1581="61"),0,(AB1581/'Totals and Drop Down Lists'!X$5)*Inputs!F$39)</f>
        <v>0</v>
      </c>
      <c r="BA1581">
        <f>IF(OR($D1581="51",$D1581="52",$D1581="61"),0,(AC1581/'Totals and Drop Down Lists'!Y$5)*Inputs!G$39)</f>
        <v>0</v>
      </c>
      <c r="BB1581">
        <f>IF(OR($D1581="51",$D1581="52",$D1581="61"),0,(AD1581/'Totals and Drop Down Lists'!Z$5)*Inputs!H$39)</f>
        <v>0</v>
      </c>
      <c r="BC1581">
        <f>IF(OR($D1581="51",$D1581="52",$D1581="61"),0,(AE1581/'Totals and Drop Down Lists'!AA$5)*Inputs!I$39)</f>
        <v>0</v>
      </c>
      <c r="BD1581">
        <f>IF(OR($D1581="51",$D1581="52",$D1581="61"),0,(AF1581/'Totals and Drop Down Lists'!AB$5)*Inputs!J$39)</f>
        <v>0</v>
      </c>
      <c r="BE1581">
        <f>IF(OR($D1581="51",$D1581="52",$D1581="61"),0,(AG1581/'Totals and Drop Down Lists'!AC$5)*Inputs!K$39)</f>
        <v>0</v>
      </c>
      <c r="BF1581">
        <f>IF(OR($D1581="51",$D1581="52",$D1581="61"),0,(AH1581/'Totals and Drop Down Lists'!AD$5)*Inputs!L$39)</f>
        <v>0</v>
      </c>
      <c r="BG1581" s="10">
        <f t="shared" si="217"/>
        <v>984582.86457357591</v>
      </c>
    </row>
    <row r="1582" spans="1:59">
      <c r="A1582" s="1" t="s">
        <v>7481</v>
      </c>
      <c r="B1582" s="1" t="s">
        <v>565</v>
      </c>
      <c r="C1582" s="1" t="s">
        <v>566</v>
      </c>
      <c r="D1582" s="1" t="s">
        <v>7</v>
      </c>
      <c r="E1582" s="1" t="s">
        <v>567</v>
      </c>
      <c r="F1582" s="2">
        <v>105737</v>
      </c>
      <c r="G1582" s="2">
        <v>1763</v>
      </c>
      <c r="H1582" s="2">
        <v>2944</v>
      </c>
      <c r="I1582" s="2">
        <v>13430</v>
      </c>
      <c r="J1582" s="2">
        <v>44345</v>
      </c>
      <c r="K1582" s="2">
        <v>28841</v>
      </c>
      <c r="L1582" s="2">
        <v>147</v>
      </c>
      <c r="M1582" s="2">
        <v>82</v>
      </c>
      <c r="N1582" s="2">
        <v>0</v>
      </c>
      <c r="O1582" s="2">
        <v>505</v>
      </c>
      <c r="P1582" s="2">
        <v>228</v>
      </c>
      <c r="Q1582" s="2">
        <v>53</v>
      </c>
      <c r="R1582" s="2">
        <v>26152</v>
      </c>
      <c r="S1582" s="2">
        <v>45239200</v>
      </c>
      <c r="T1582" s="2">
        <v>2187595100</v>
      </c>
      <c r="U1582" s="2">
        <v>763</v>
      </c>
      <c r="V1582" s="2">
        <v>3020</v>
      </c>
      <c r="W1582" s="2">
        <v>105</v>
      </c>
      <c r="X1582" s="2">
        <v>7365</v>
      </c>
      <c r="Y1582" s="2">
        <v>855</v>
      </c>
      <c r="Z1582" s="2">
        <v>3950</v>
      </c>
      <c r="AA1582" s="9">
        <f t="shared" si="218"/>
        <v>105737</v>
      </c>
      <c r="AB1582" s="9">
        <f t="shared" si="219"/>
        <v>8723</v>
      </c>
      <c r="AC1582" s="9">
        <f t="shared" si="220"/>
        <v>27167</v>
      </c>
      <c r="AD1582" s="9">
        <f t="shared" si="221"/>
        <v>26152</v>
      </c>
      <c r="AE1582" s="44">
        <f t="shared" si="222"/>
        <v>1.3100013879473826E-3</v>
      </c>
      <c r="AF1582" s="9">
        <f t="shared" si="223"/>
        <v>4240</v>
      </c>
      <c r="AG1582" s="9">
        <f t="shared" si="216"/>
        <v>4805</v>
      </c>
      <c r="AH1582" s="44">
        <f t="shared" si="224"/>
        <v>1.1628136832184807E-3</v>
      </c>
      <c r="AI1582">
        <f>AA1582/'Totals and Drop Down Lists'!W$6*Inputs!E$37</f>
        <v>95918.305230804865</v>
      </c>
      <c r="AJ1582">
        <f>AB1582/'Totals and Drop Down Lists'!X$6*Inputs!F$37</f>
        <v>28702.047395188591</v>
      </c>
      <c r="AK1582">
        <f>AC1582/'Totals and Drop Down Lists'!Y$6*Inputs!G$37</f>
        <v>179094.04064084296</v>
      </c>
      <c r="AL1582">
        <f>AD1582/'Totals and Drop Down Lists'!Z$6*Inputs!H$37</f>
        <v>209673.69321288017</v>
      </c>
      <c r="AM1582">
        <f>AE1582/'Totals and Drop Down Lists'!AA$6*Inputs!I$37</f>
        <v>163081.22175417515</v>
      </c>
      <c r="AN1582">
        <f>AF1582/'Totals and Drop Down Lists'!AB$6*Inputs!J$37</f>
        <v>84616.378915061709</v>
      </c>
      <c r="AO1582">
        <f>AG1582/'Totals and Drop Down Lists'!AC$6*Inputs!K$37</f>
        <v>89486.283540535238</v>
      </c>
      <c r="AP1582">
        <f>AH1582/'Totals and Drop Down Lists'!AD$6*Inputs!L$37</f>
        <v>273644.83831360523</v>
      </c>
      <c r="AQ1582">
        <f>IF(OR($D1582="51",$D1582="52",$D1582="61"),(AA1582/'Totals and Drop Down Lists'!W$4)*Inputs!E$38,0)</f>
        <v>0</v>
      </c>
      <c r="AR1582">
        <f>IF(OR($D1582="51",$D1582="52",$D1582="61"),(AB1582/'Totals and Drop Down Lists'!X$4)*Inputs!F$38,0)</f>
        <v>0</v>
      </c>
      <c r="AS1582">
        <f>IF(OR($D1582="51",$D1582="52",$D1582="61"),(AC1582/'Totals and Drop Down Lists'!Y$4)*Inputs!G$38,0)</f>
        <v>0</v>
      </c>
      <c r="AT1582">
        <f>IF(OR($D1582="51",$D1582="52",$D1582="61"),(AD1582/'Totals and Drop Down Lists'!Z$4)*Inputs!H$38,0)</f>
        <v>0</v>
      </c>
      <c r="AU1582">
        <f>IF(OR($D1582="51",$D1582="52",$D1582="61"),(AE1582/'Totals and Drop Down Lists'!AA$4)*Inputs!I$38,0)</f>
        <v>0</v>
      </c>
      <c r="AV1582">
        <f>IF(OR($D1582="51",$D1582="52",$D1582="61"),(AF1582/'Totals and Drop Down Lists'!AB$4)*Inputs!J$38,0)</f>
        <v>0</v>
      </c>
      <c r="AW1582">
        <f>IF(OR($D1582="51",$D1582="52",$D1582="61"),(AG1582/'Totals and Drop Down Lists'!AC$4)*Inputs!K$38,0)</f>
        <v>0</v>
      </c>
      <c r="AX1582">
        <f>IF(OR($D1582="51",$D1582="52",$D1582="61"),(AH1582/'Totals and Drop Down Lists'!AD$4)*Inputs!L$38,0)</f>
        <v>0</v>
      </c>
      <c r="AY1582">
        <f>IF(OR($D1582="51",$D1582="52",$D1582="61"),0,(AA1582/'Totals and Drop Down Lists'!W$5)*Inputs!E$39)</f>
        <v>0</v>
      </c>
      <c r="AZ1582">
        <f>IF(OR($D1582="51",$D1582="52",$D1582="61"),0,(AB1582/'Totals and Drop Down Lists'!X$5)*Inputs!F$39)</f>
        <v>0</v>
      </c>
      <c r="BA1582">
        <f>IF(OR($D1582="51",$D1582="52",$D1582="61"),0,(AC1582/'Totals and Drop Down Lists'!Y$5)*Inputs!G$39)</f>
        <v>0</v>
      </c>
      <c r="BB1582">
        <f>IF(OR($D1582="51",$D1582="52",$D1582="61"),0,(AD1582/'Totals and Drop Down Lists'!Z$5)*Inputs!H$39)</f>
        <v>0</v>
      </c>
      <c r="BC1582">
        <f>IF(OR($D1582="51",$D1582="52",$D1582="61"),0,(AE1582/'Totals and Drop Down Lists'!AA$5)*Inputs!I$39)</f>
        <v>0</v>
      </c>
      <c r="BD1582">
        <f>IF(OR($D1582="51",$D1582="52",$D1582="61"),0,(AF1582/'Totals and Drop Down Lists'!AB$5)*Inputs!J$39)</f>
        <v>0</v>
      </c>
      <c r="BE1582">
        <f>IF(OR($D1582="51",$D1582="52",$D1582="61"),0,(AG1582/'Totals and Drop Down Lists'!AC$5)*Inputs!K$39)</f>
        <v>0</v>
      </c>
      <c r="BF1582">
        <f>IF(OR($D1582="51",$D1582="52",$D1582="61"),0,(AH1582/'Totals and Drop Down Lists'!AD$5)*Inputs!L$39)</f>
        <v>0</v>
      </c>
      <c r="BG1582" s="10">
        <f t="shared" si="217"/>
        <v>1124216.809003094</v>
      </c>
    </row>
    <row r="1583" spans="1:59" ht="28.8">
      <c r="A1583" s="1" t="s">
        <v>7482</v>
      </c>
      <c r="B1583" s="1" t="s">
        <v>1783</v>
      </c>
      <c r="C1583" s="1" t="s">
        <v>1784</v>
      </c>
      <c r="D1583" s="1" t="s">
        <v>10</v>
      </c>
      <c r="E1583" s="1" t="s">
        <v>1785</v>
      </c>
      <c r="F1583" s="2">
        <v>29043</v>
      </c>
      <c r="G1583" s="2">
        <v>111</v>
      </c>
      <c r="H1583" s="2">
        <v>32</v>
      </c>
      <c r="I1583" s="2">
        <v>2931</v>
      </c>
      <c r="J1583" s="2">
        <v>12070</v>
      </c>
      <c r="K1583" s="2">
        <v>4368</v>
      </c>
      <c r="L1583" s="2">
        <v>29</v>
      </c>
      <c r="M1583" s="2">
        <v>27</v>
      </c>
      <c r="N1583" s="2">
        <v>0</v>
      </c>
      <c r="O1583" s="2">
        <v>20</v>
      </c>
      <c r="P1583" s="2">
        <v>25</v>
      </c>
      <c r="Q1583" s="2">
        <v>0</v>
      </c>
      <c r="R1583" s="2">
        <v>7109</v>
      </c>
      <c r="S1583" s="2">
        <v>4235700</v>
      </c>
      <c r="T1583" s="2">
        <v>212306200</v>
      </c>
      <c r="U1583" s="2">
        <v>169</v>
      </c>
      <c r="V1583" s="2">
        <v>520</v>
      </c>
      <c r="W1583" s="2">
        <v>25</v>
      </c>
      <c r="X1583" s="2">
        <v>1200</v>
      </c>
      <c r="Y1583" s="2">
        <v>245</v>
      </c>
      <c r="Z1583" s="2">
        <v>605</v>
      </c>
      <c r="AA1583" s="9">
        <f t="shared" si="218"/>
        <v>29043</v>
      </c>
      <c r="AB1583" s="9">
        <f t="shared" si="219"/>
        <v>2788</v>
      </c>
      <c r="AC1583" s="9">
        <f t="shared" si="220"/>
        <v>7210</v>
      </c>
      <c r="AD1583" s="9">
        <f t="shared" si="221"/>
        <v>7109</v>
      </c>
      <c r="AE1583" s="44">
        <f t="shared" si="222"/>
        <v>1.1039611119524106E-4</v>
      </c>
      <c r="AF1583" s="9">
        <f t="shared" si="223"/>
        <v>655</v>
      </c>
      <c r="AG1583" s="9">
        <f t="shared" si="216"/>
        <v>850</v>
      </c>
      <c r="AH1583" s="44">
        <f t="shared" si="224"/>
        <v>1.1445779408752035E-4</v>
      </c>
      <c r="AI1583">
        <f>AA1583/'Totals and Drop Down Lists'!W$6*Inputs!E$37</f>
        <v>26346.078844853415</v>
      </c>
      <c r="AJ1583">
        <f>AB1583/'Totals and Drop Down Lists'!X$6*Inputs!F$37</f>
        <v>9173.5994655262875</v>
      </c>
      <c r="AK1583">
        <f>AC1583/'Totals and Drop Down Lists'!Y$6*Inputs!G$37</f>
        <v>47530.755439337343</v>
      </c>
      <c r="AL1583">
        <f>AD1583/'Totals and Drop Down Lists'!Z$6*Inputs!H$37</f>
        <v>56996.416528386551</v>
      </c>
      <c r="AM1583">
        <f>AE1583/'Totals and Drop Down Lists'!AA$6*Inputs!I$37</f>
        <v>13743.140164789516</v>
      </c>
      <c r="AN1583">
        <f>AF1583/'Totals and Drop Down Lists'!AB$6*Inputs!J$37</f>
        <v>13071.634006925806</v>
      </c>
      <c r="AO1583">
        <f>AG1583/'Totals and Drop Down Lists'!AC$6*Inputs!K$37</f>
        <v>15830.039752227876</v>
      </c>
      <c r="AP1583">
        <f>AH1583/'Totals and Drop Down Lists'!AD$6*Inputs!L$37</f>
        <v>26935.342272650723</v>
      </c>
      <c r="AQ1583">
        <f>IF(OR($D1583="51",$D1583="52",$D1583="61"),(AA1583/'Totals and Drop Down Lists'!W$4)*Inputs!E$38,0)</f>
        <v>0</v>
      </c>
      <c r="AR1583">
        <f>IF(OR($D1583="51",$D1583="52",$D1583="61"),(AB1583/'Totals and Drop Down Lists'!X$4)*Inputs!F$38,0)</f>
        <v>0</v>
      </c>
      <c r="AS1583">
        <f>IF(OR($D1583="51",$D1583="52",$D1583="61"),(AC1583/'Totals and Drop Down Lists'!Y$4)*Inputs!G$38,0)</f>
        <v>0</v>
      </c>
      <c r="AT1583">
        <f>IF(OR($D1583="51",$D1583="52",$D1583="61"),(AD1583/'Totals and Drop Down Lists'!Z$4)*Inputs!H$38,0)</f>
        <v>0</v>
      </c>
      <c r="AU1583">
        <f>IF(OR($D1583="51",$D1583="52",$D1583="61"),(AE1583/'Totals and Drop Down Lists'!AA$4)*Inputs!I$38,0)</f>
        <v>0</v>
      </c>
      <c r="AV1583">
        <f>IF(OR($D1583="51",$D1583="52",$D1583="61"),(AF1583/'Totals and Drop Down Lists'!AB$4)*Inputs!J$38,0)</f>
        <v>0</v>
      </c>
      <c r="AW1583">
        <f>IF(OR($D1583="51",$D1583="52",$D1583="61"),(AG1583/'Totals and Drop Down Lists'!AC$4)*Inputs!K$38,0)</f>
        <v>0</v>
      </c>
      <c r="AX1583">
        <f>IF(OR($D1583="51",$D1583="52",$D1583="61"),(AH1583/'Totals and Drop Down Lists'!AD$4)*Inputs!L$38,0)</f>
        <v>0</v>
      </c>
      <c r="AY1583">
        <f>IF(OR($D1583="51",$D1583="52",$D1583="61"),0,(AA1583/'Totals and Drop Down Lists'!W$5)*Inputs!E$39)</f>
        <v>0</v>
      </c>
      <c r="AZ1583">
        <f>IF(OR($D1583="51",$D1583="52",$D1583="61"),0,(AB1583/'Totals and Drop Down Lists'!X$5)*Inputs!F$39)</f>
        <v>0</v>
      </c>
      <c r="BA1583">
        <f>IF(OR($D1583="51",$D1583="52",$D1583="61"),0,(AC1583/'Totals and Drop Down Lists'!Y$5)*Inputs!G$39)</f>
        <v>0</v>
      </c>
      <c r="BB1583">
        <f>IF(OR($D1583="51",$D1583="52",$D1583="61"),0,(AD1583/'Totals and Drop Down Lists'!Z$5)*Inputs!H$39)</f>
        <v>0</v>
      </c>
      <c r="BC1583">
        <f>IF(OR($D1583="51",$D1583="52",$D1583="61"),0,(AE1583/'Totals and Drop Down Lists'!AA$5)*Inputs!I$39)</f>
        <v>0</v>
      </c>
      <c r="BD1583">
        <f>IF(OR($D1583="51",$D1583="52",$D1583="61"),0,(AF1583/'Totals and Drop Down Lists'!AB$5)*Inputs!J$39)</f>
        <v>0</v>
      </c>
      <c r="BE1583">
        <f>IF(OR($D1583="51",$D1583="52",$D1583="61"),0,(AG1583/'Totals and Drop Down Lists'!AC$5)*Inputs!K$39)</f>
        <v>0</v>
      </c>
      <c r="BF1583">
        <f>IF(OR($D1583="51",$D1583="52",$D1583="61"),0,(AH1583/'Totals and Drop Down Lists'!AD$5)*Inputs!L$39)</f>
        <v>0</v>
      </c>
      <c r="BG1583" s="10">
        <f t="shared" si="217"/>
        <v>209627.0064746975</v>
      </c>
    </row>
    <row r="1584" spans="1:59" ht="28.8">
      <c r="A1584" s="1" t="s">
        <v>7482</v>
      </c>
      <c r="B1584" s="1" t="s">
        <v>1783</v>
      </c>
      <c r="C1584" s="1" t="s">
        <v>1786</v>
      </c>
      <c r="D1584" s="1" t="s">
        <v>10</v>
      </c>
      <c r="E1584" s="1" t="s">
        <v>1787</v>
      </c>
      <c r="F1584" s="2">
        <v>61335</v>
      </c>
      <c r="G1584" s="2">
        <v>300</v>
      </c>
      <c r="H1584" s="2">
        <v>43</v>
      </c>
      <c r="I1584" s="2">
        <v>7174</v>
      </c>
      <c r="J1584" s="2">
        <v>23716</v>
      </c>
      <c r="K1584" s="2">
        <v>9026</v>
      </c>
      <c r="L1584" s="2">
        <v>108</v>
      </c>
      <c r="M1584" s="2">
        <v>21</v>
      </c>
      <c r="N1584" s="2">
        <v>0</v>
      </c>
      <c r="O1584" s="2">
        <v>202</v>
      </c>
      <c r="P1584" s="2">
        <v>94</v>
      </c>
      <c r="Q1584" s="2">
        <v>12</v>
      </c>
      <c r="R1584" s="2">
        <v>10477</v>
      </c>
      <c r="S1584" s="2">
        <v>8580800</v>
      </c>
      <c r="T1584" s="2">
        <v>374417500</v>
      </c>
      <c r="U1584" s="2">
        <v>553</v>
      </c>
      <c r="V1584" s="2">
        <v>1285</v>
      </c>
      <c r="W1584" s="2">
        <v>95</v>
      </c>
      <c r="X1584" s="2">
        <v>3130</v>
      </c>
      <c r="Y1584" s="2">
        <v>650</v>
      </c>
      <c r="Z1584" s="2">
        <v>1660</v>
      </c>
      <c r="AA1584" s="9">
        <f t="shared" si="218"/>
        <v>61335</v>
      </c>
      <c r="AB1584" s="9">
        <f t="shared" si="219"/>
        <v>6831</v>
      </c>
      <c r="AC1584" s="9">
        <f t="shared" si="220"/>
        <v>10914</v>
      </c>
      <c r="AD1584" s="9">
        <f t="shared" si="221"/>
        <v>10477</v>
      </c>
      <c r="AE1584" s="44">
        <f t="shared" si="222"/>
        <v>2.3990815047343468E-4</v>
      </c>
      <c r="AF1584" s="9">
        <f t="shared" si="223"/>
        <v>1750</v>
      </c>
      <c r="AG1584" s="9">
        <f t="shared" si="216"/>
        <v>2310</v>
      </c>
      <c r="AH1584" s="44">
        <f t="shared" si="224"/>
        <v>3.2712742395912603E-4</v>
      </c>
      <c r="AI1584">
        <f>AA1584/'Totals and Drop Down Lists'!W$6*Inputs!E$37</f>
        <v>55639.456872536728</v>
      </c>
      <c r="AJ1584">
        <f>AB1584/'Totals and Drop Down Lists'!X$6*Inputs!F$37</f>
        <v>22476.634845412504</v>
      </c>
      <c r="AK1584">
        <f>AC1584/'Totals and Drop Down Lists'!Y$6*Inputs!G$37</f>
        <v>71948.774599851284</v>
      </c>
      <c r="AL1584">
        <f>AD1584/'Totals and Drop Down Lists'!Z$6*Inputs!H$37</f>
        <v>83999.36080572597</v>
      </c>
      <c r="AM1584">
        <f>AE1584/'Totals and Drop Down Lists'!AA$6*Inputs!I$37</f>
        <v>29866.009798123738</v>
      </c>
      <c r="AN1584">
        <f>AF1584/'Totals and Drop Down Lists'!AB$6*Inputs!J$37</f>
        <v>34924.212995603295</v>
      </c>
      <c r="AO1584">
        <f>AG1584/'Totals and Drop Down Lists'!AC$6*Inputs!K$37</f>
        <v>43020.460973701644</v>
      </c>
      <c r="AP1584">
        <f>AH1584/'Totals and Drop Down Lists'!AD$6*Inputs!L$37</f>
        <v>76982.86692797883</v>
      </c>
      <c r="AQ1584">
        <f>IF(OR($D1584="51",$D1584="52",$D1584="61"),(AA1584/'Totals and Drop Down Lists'!W$4)*Inputs!E$38,0)</f>
        <v>0</v>
      </c>
      <c r="AR1584">
        <f>IF(OR($D1584="51",$D1584="52",$D1584="61"),(AB1584/'Totals and Drop Down Lists'!X$4)*Inputs!F$38,0)</f>
        <v>0</v>
      </c>
      <c r="AS1584">
        <f>IF(OR($D1584="51",$D1584="52",$D1584="61"),(AC1584/'Totals and Drop Down Lists'!Y$4)*Inputs!G$38,0)</f>
        <v>0</v>
      </c>
      <c r="AT1584">
        <f>IF(OR($D1584="51",$D1584="52",$D1584="61"),(AD1584/'Totals and Drop Down Lists'!Z$4)*Inputs!H$38,0)</f>
        <v>0</v>
      </c>
      <c r="AU1584">
        <f>IF(OR($D1584="51",$D1584="52",$D1584="61"),(AE1584/'Totals and Drop Down Lists'!AA$4)*Inputs!I$38,0)</f>
        <v>0</v>
      </c>
      <c r="AV1584">
        <f>IF(OR($D1584="51",$D1584="52",$D1584="61"),(AF1584/'Totals and Drop Down Lists'!AB$4)*Inputs!J$38,0)</f>
        <v>0</v>
      </c>
      <c r="AW1584">
        <f>IF(OR($D1584="51",$D1584="52",$D1584="61"),(AG1584/'Totals and Drop Down Lists'!AC$4)*Inputs!K$38,0)</f>
        <v>0</v>
      </c>
      <c r="AX1584">
        <f>IF(OR($D1584="51",$D1584="52",$D1584="61"),(AH1584/'Totals and Drop Down Lists'!AD$4)*Inputs!L$38,0)</f>
        <v>0</v>
      </c>
      <c r="AY1584">
        <f>IF(OR($D1584="51",$D1584="52",$D1584="61"),0,(AA1584/'Totals and Drop Down Lists'!W$5)*Inputs!E$39)</f>
        <v>0</v>
      </c>
      <c r="AZ1584">
        <f>IF(OR($D1584="51",$D1584="52",$D1584="61"),0,(AB1584/'Totals and Drop Down Lists'!X$5)*Inputs!F$39)</f>
        <v>0</v>
      </c>
      <c r="BA1584">
        <f>IF(OR($D1584="51",$D1584="52",$D1584="61"),0,(AC1584/'Totals and Drop Down Lists'!Y$5)*Inputs!G$39)</f>
        <v>0</v>
      </c>
      <c r="BB1584">
        <f>IF(OR($D1584="51",$D1584="52",$D1584="61"),0,(AD1584/'Totals and Drop Down Lists'!Z$5)*Inputs!H$39)</f>
        <v>0</v>
      </c>
      <c r="BC1584">
        <f>IF(OR($D1584="51",$D1584="52",$D1584="61"),0,(AE1584/'Totals and Drop Down Lists'!AA$5)*Inputs!I$39)</f>
        <v>0</v>
      </c>
      <c r="BD1584">
        <f>IF(OR($D1584="51",$D1584="52",$D1584="61"),0,(AF1584/'Totals and Drop Down Lists'!AB$5)*Inputs!J$39)</f>
        <v>0</v>
      </c>
      <c r="BE1584">
        <f>IF(OR($D1584="51",$D1584="52",$D1584="61"),0,(AG1584/'Totals and Drop Down Lists'!AC$5)*Inputs!K$39)</f>
        <v>0</v>
      </c>
      <c r="BF1584">
        <f>IF(OR($D1584="51",$D1584="52",$D1584="61"),0,(AH1584/'Totals and Drop Down Lists'!AD$5)*Inputs!L$39)</f>
        <v>0</v>
      </c>
      <c r="BG1584" s="10">
        <f t="shared" si="217"/>
        <v>418857.77781893394</v>
      </c>
    </row>
    <row r="1585" spans="1:59" ht="28.8">
      <c r="A1585" s="1" t="s">
        <v>7482</v>
      </c>
      <c r="B1585" s="1" t="s">
        <v>1783</v>
      </c>
      <c r="C1585" s="1" t="s">
        <v>1788</v>
      </c>
      <c r="D1585" s="1" t="s">
        <v>10</v>
      </c>
      <c r="E1585" s="1" t="s">
        <v>1789</v>
      </c>
      <c r="F1585" s="2">
        <v>51522</v>
      </c>
      <c r="G1585" s="2">
        <v>218</v>
      </c>
      <c r="H1585" s="2">
        <v>9</v>
      </c>
      <c r="I1585" s="2">
        <v>3198</v>
      </c>
      <c r="J1585" s="2">
        <v>21305</v>
      </c>
      <c r="K1585" s="2">
        <v>7789</v>
      </c>
      <c r="L1585" s="2">
        <v>76</v>
      </c>
      <c r="M1585" s="2">
        <v>0</v>
      </c>
      <c r="N1585" s="2">
        <v>9</v>
      </c>
      <c r="O1585" s="2">
        <v>74</v>
      </c>
      <c r="P1585" s="2">
        <v>69</v>
      </c>
      <c r="Q1585" s="2">
        <v>0</v>
      </c>
      <c r="R1585" s="2">
        <v>5336</v>
      </c>
      <c r="S1585" s="2">
        <v>9271400</v>
      </c>
      <c r="T1585" s="2">
        <v>415841700</v>
      </c>
      <c r="U1585" s="2">
        <v>290</v>
      </c>
      <c r="V1585" s="2">
        <v>770</v>
      </c>
      <c r="W1585" s="2">
        <v>0</v>
      </c>
      <c r="X1585" s="2">
        <v>2080</v>
      </c>
      <c r="Y1585" s="2">
        <v>390</v>
      </c>
      <c r="Z1585" s="2">
        <v>1115</v>
      </c>
      <c r="AA1585" s="9">
        <f t="shared" si="218"/>
        <v>51522</v>
      </c>
      <c r="AB1585" s="9">
        <f t="shared" si="219"/>
        <v>2971</v>
      </c>
      <c r="AC1585" s="9">
        <f t="shared" si="220"/>
        <v>5564</v>
      </c>
      <c r="AD1585" s="9">
        <f t="shared" si="221"/>
        <v>5336</v>
      </c>
      <c r="AE1585" s="44">
        <f t="shared" si="222"/>
        <v>1.9887383798310054E-4</v>
      </c>
      <c r="AF1585" s="9">
        <f t="shared" si="223"/>
        <v>1310</v>
      </c>
      <c r="AG1585" s="9">
        <f t="shared" si="216"/>
        <v>1505</v>
      </c>
      <c r="AH1585" s="44">
        <f t="shared" si="224"/>
        <v>2.0473295344364481E-4</v>
      </c>
      <c r="AI1585">
        <f>AA1585/'Totals and Drop Down Lists'!W$6*Inputs!E$37</f>
        <v>46737.688057175146</v>
      </c>
      <c r="AJ1585">
        <f>AB1585/'Totals and Drop Down Lists'!X$6*Inputs!F$37</f>
        <v>9775.7403199708024</v>
      </c>
      <c r="AK1585">
        <f>AC1585/'Totals and Drop Down Lists'!Y$6*Inputs!G$37</f>
        <v>36679.767443061442</v>
      </c>
      <c r="AL1585">
        <f>AD1585/'Totals and Drop Down Lists'!Z$6*Inputs!H$37</f>
        <v>42781.386776687395</v>
      </c>
      <c r="AM1585">
        <f>AE1585/'Totals and Drop Down Lists'!AA$6*Inputs!I$37</f>
        <v>24757.674893798361</v>
      </c>
      <c r="AN1585">
        <f>AF1585/'Totals and Drop Down Lists'!AB$6*Inputs!J$37</f>
        <v>26143.268013851612</v>
      </c>
      <c r="AO1585">
        <f>AG1585/'Totals and Drop Down Lists'!AC$6*Inputs!K$37</f>
        <v>28028.482149532887</v>
      </c>
      <c r="AP1585">
        <f>AH1585/'Totals and Drop Down Lists'!AD$6*Inputs!L$37</f>
        <v>48179.787313378816</v>
      </c>
      <c r="AQ1585">
        <f>IF(OR($D1585="51",$D1585="52",$D1585="61"),(AA1585/'Totals and Drop Down Lists'!W$4)*Inputs!E$38,0)</f>
        <v>0</v>
      </c>
      <c r="AR1585">
        <f>IF(OR($D1585="51",$D1585="52",$D1585="61"),(AB1585/'Totals and Drop Down Lists'!X$4)*Inputs!F$38,0)</f>
        <v>0</v>
      </c>
      <c r="AS1585">
        <f>IF(OR($D1585="51",$D1585="52",$D1585="61"),(AC1585/'Totals and Drop Down Lists'!Y$4)*Inputs!G$38,0)</f>
        <v>0</v>
      </c>
      <c r="AT1585">
        <f>IF(OR($D1585="51",$D1585="52",$D1585="61"),(AD1585/'Totals and Drop Down Lists'!Z$4)*Inputs!H$38,0)</f>
        <v>0</v>
      </c>
      <c r="AU1585">
        <f>IF(OR($D1585="51",$D1585="52",$D1585="61"),(AE1585/'Totals and Drop Down Lists'!AA$4)*Inputs!I$38,0)</f>
        <v>0</v>
      </c>
      <c r="AV1585">
        <f>IF(OR($D1585="51",$D1585="52",$D1585="61"),(AF1585/'Totals and Drop Down Lists'!AB$4)*Inputs!J$38,0)</f>
        <v>0</v>
      </c>
      <c r="AW1585">
        <f>IF(OR($D1585="51",$D1585="52",$D1585="61"),(AG1585/'Totals and Drop Down Lists'!AC$4)*Inputs!K$38,0)</f>
        <v>0</v>
      </c>
      <c r="AX1585">
        <f>IF(OR($D1585="51",$D1585="52",$D1585="61"),(AH1585/'Totals and Drop Down Lists'!AD$4)*Inputs!L$38,0)</f>
        <v>0</v>
      </c>
      <c r="AY1585">
        <f>IF(OR($D1585="51",$D1585="52",$D1585="61"),0,(AA1585/'Totals and Drop Down Lists'!W$5)*Inputs!E$39)</f>
        <v>0</v>
      </c>
      <c r="AZ1585">
        <f>IF(OR($D1585="51",$D1585="52",$D1585="61"),0,(AB1585/'Totals and Drop Down Lists'!X$5)*Inputs!F$39)</f>
        <v>0</v>
      </c>
      <c r="BA1585">
        <f>IF(OR($D1585="51",$D1585="52",$D1585="61"),0,(AC1585/'Totals and Drop Down Lists'!Y$5)*Inputs!G$39)</f>
        <v>0</v>
      </c>
      <c r="BB1585">
        <f>IF(OR($D1585="51",$D1585="52",$D1585="61"),0,(AD1585/'Totals and Drop Down Lists'!Z$5)*Inputs!H$39)</f>
        <v>0</v>
      </c>
      <c r="BC1585">
        <f>IF(OR($D1585="51",$D1585="52",$D1585="61"),0,(AE1585/'Totals and Drop Down Lists'!AA$5)*Inputs!I$39)</f>
        <v>0</v>
      </c>
      <c r="BD1585">
        <f>IF(OR($D1585="51",$D1585="52",$D1585="61"),0,(AF1585/'Totals and Drop Down Lists'!AB$5)*Inputs!J$39)</f>
        <v>0</v>
      </c>
      <c r="BE1585">
        <f>IF(OR($D1585="51",$D1585="52",$D1585="61"),0,(AG1585/'Totals and Drop Down Lists'!AC$5)*Inputs!K$39)</f>
        <v>0</v>
      </c>
      <c r="BF1585">
        <f>IF(OR($D1585="51",$D1585="52",$D1585="61"),0,(AH1585/'Totals and Drop Down Lists'!AD$5)*Inputs!L$39)</f>
        <v>0</v>
      </c>
      <c r="BG1585" s="10">
        <f t="shared" si="217"/>
        <v>263083.79496745643</v>
      </c>
    </row>
    <row r="1586" spans="1:59" ht="28.8">
      <c r="A1586" s="1" t="s">
        <v>7482</v>
      </c>
      <c r="B1586" s="1" t="s">
        <v>1783</v>
      </c>
      <c r="C1586" s="1" t="s">
        <v>1790</v>
      </c>
      <c r="D1586" s="1" t="s">
        <v>10</v>
      </c>
      <c r="E1586" s="1" t="s">
        <v>1791</v>
      </c>
      <c r="F1586" s="2">
        <v>41926</v>
      </c>
      <c r="G1586" s="2">
        <v>824</v>
      </c>
      <c r="H1586" s="2">
        <v>89</v>
      </c>
      <c r="I1586" s="2">
        <v>6229</v>
      </c>
      <c r="J1586" s="2">
        <v>18363</v>
      </c>
      <c r="K1586" s="2">
        <v>9727</v>
      </c>
      <c r="L1586" s="2">
        <v>15</v>
      </c>
      <c r="M1586" s="2">
        <v>0</v>
      </c>
      <c r="N1586" s="2">
        <v>0</v>
      </c>
      <c r="O1586" s="2">
        <v>151</v>
      </c>
      <c r="P1586" s="2">
        <v>72</v>
      </c>
      <c r="Q1586" s="2">
        <v>19</v>
      </c>
      <c r="R1586" s="2">
        <v>11154</v>
      </c>
      <c r="S1586" s="2">
        <v>9735200</v>
      </c>
      <c r="T1586" s="2">
        <v>450610000</v>
      </c>
      <c r="U1586" s="2">
        <v>369</v>
      </c>
      <c r="V1586" s="2">
        <v>1430</v>
      </c>
      <c r="W1586" s="2">
        <v>40</v>
      </c>
      <c r="X1586" s="2">
        <v>3115</v>
      </c>
      <c r="Y1586" s="2">
        <v>520</v>
      </c>
      <c r="Z1586" s="2">
        <v>1625</v>
      </c>
      <c r="AA1586" s="9">
        <f t="shared" si="218"/>
        <v>41926</v>
      </c>
      <c r="AB1586" s="9">
        <f t="shared" si="219"/>
        <v>5316</v>
      </c>
      <c r="AC1586" s="9">
        <f t="shared" si="220"/>
        <v>11411</v>
      </c>
      <c r="AD1586" s="9">
        <f t="shared" si="221"/>
        <v>11154</v>
      </c>
      <c r="AE1586" s="44">
        <f t="shared" si="222"/>
        <v>3.5984045188469096E-4</v>
      </c>
      <c r="AF1586" s="9">
        <f t="shared" si="223"/>
        <v>1645</v>
      </c>
      <c r="AG1586" s="9">
        <f t="shared" si="216"/>
        <v>2145</v>
      </c>
      <c r="AH1586" s="44">
        <f t="shared" si="224"/>
        <v>4.2277925047881193E-4</v>
      </c>
      <c r="AI1586">
        <f>AA1586/'Totals and Drop Down Lists'!W$6*Inputs!E$37</f>
        <v>38032.768710165074</v>
      </c>
      <c r="AJ1586">
        <f>AB1586/'Totals and Drop Down Lists'!X$6*Inputs!F$37</f>
        <v>17491.698263535771</v>
      </c>
      <c r="AK1586">
        <f>AC1586/'Totals and Drop Down Lists'!Y$6*Inputs!G$37</f>
        <v>75225.166479650274</v>
      </c>
      <c r="AL1586">
        <f>AD1586/'Totals and Drop Down Lists'!Z$6*Inputs!H$37</f>
        <v>89427.209165511827</v>
      </c>
      <c r="AM1586">
        <f>AE1586/'Totals and Drop Down Lists'!AA$6*Inputs!I$37</f>
        <v>44796.304087799144</v>
      </c>
      <c r="AN1586">
        <f>AF1586/'Totals and Drop Down Lists'!AB$6*Inputs!J$37</f>
        <v>32828.7602158671</v>
      </c>
      <c r="AO1586">
        <f>AG1586/'Totals and Drop Down Lists'!AC$6*Inputs!K$37</f>
        <v>39947.570904151522</v>
      </c>
      <c r="AP1586">
        <f>AH1586/'Totals and Drop Down Lists'!AD$6*Inputs!L$37</f>
        <v>99492.602563298598</v>
      </c>
      <c r="AQ1586">
        <f>IF(OR($D1586="51",$D1586="52",$D1586="61"),(AA1586/'Totals and Drop Down Lists'!W$4)*Inputs!E$38,0)</f>
        <v>0</v>
      </c>
      <c r="AR1586">
        <f>IF(OR($D1586="51",$D1586="52",$D1586="61"),(AB1586/'Totals and Drop Down Lists'!X$4)*Inputs!F$38,0)</f>
        <v>0</v>
      </c>
      <c r="AS1586">
        <f>IF(OR($D1586="51",$D1586="52",$D1586="61"),(AC1586/'Totals and Drop Down Lists'!Y$4)*Inputs!G$38,0)</f>
        <v>0</v>
      </c>
      <c r="AT1586">
        <f>IF(OR($D1586="51",$D1586="52",$D1586="61"),(AD1586/'Totals and Drop Down Lists'!Z$4)*Inputs!H$38,0)</f>
        <v>0</v>
      </c>
      <c r="AU1586">
        <f>IF(OR($D1586="51",$D1586="52",$D1586="61"),(AE1586/'Totals and Drop Down Lists'!AA$4)*Inputs!I$38,0)</f>
        <v>0</v>
      </c>
      <c r="AV1586">
        <f>IF(OR($D1586="51",$D1586="52",$D1586="61"),(AF1586/'Totals and Drop Down Lists'!AB$4)*Inputs!J$38,0)</f>
        <v>0</v>
      </c>
      <c r="AW1586">
        <f>IF(OR($D1586="51",$D1586="52",$D1586="61"),(AG1586/'Totals and Drop Down Lists'!AC$4)*Inputs!K$38,0)</f>
        <v>0</v>
      </c>
      <c r="AX1586">
        <f>IF(OR($D1586="51",$D1586="52",$D1586="61"),(AH1586/'Totals and Drop Down Lists'!AD$4)*Inputs!L$38,0)</f>
        <v>0</v>
      </c>
      <c r="AY1586">
        <f>IF(OR($D1586="51",$D1586="52",$D1586="61"),0,(AA1586/'Totals and Drop Down Lists'!W$5)*Inputs!E$39)</f>
        <v>0</v>
      </c>
      <c r="AZ1586">
        <f>IF(OR($D1586="51",$D1586="52",$D1586="61"),0,(AB1586/'Totals and Drop Down Lists'!X$5)*Inputs!F$39)</f>
        <v>0</v>
      </c>
      <c r="BA1586">
        <f>IF(OR($D1586="51",$D1586="52",$D1586="61"),0,(AC1586/'Totals and Drop Down Lists'!Y$5)*Inputs!G$39)</f>
        <v>0</v>
      </c>
      <c r="BB1586">
        <f>IF(OR($D1586="51",$D1586="52",$D1586="61"),0,(AD1586/'Totals and Drop Down Lists'!Z$5)*Inputs!H$39)</f>
        <v>0</v>
      </c>
      <c r="BC1586">
        <f>IF(OR($D1586="51",$D1586="52",$D1586="61"),0,(AE1586/'Totals and Drop Down Lists'!AA$5)*Inputs!I$39)</f>
        <v>0</v>
      </c>
      <c r="BD1586">
        <f>IF(OR($D1586="51",$D1586="52",$D1586="61"),0,(AF1586/'Totals and Drop Down Lists'!AB$5)*Inputs!J$39)</f>
        <v>0</v>
      </c>
      <c r="BE1586">
        <f>IF(OR($D1586="51",$D1586="52",$D1586="61"),0,(AG1586/'Totals and Drop Down Lists'!AC$5)*Inputs!K$39)</f>
        <v>0</v>
      </c>
      <c r="BF1586">
        <f>IF(OR($D1586="51",$D1586="52",$D1586="61"),0,(AH1586/'Totals and Drop Down Lists'!AD$5)*Inputs!L$39)</f>
        <v>0</v>
      </c>
      <c r="BG1586" s="10">
        <f t="shared" si="217"/>
        <v>437242.0803899793</v>
      </c>
    </row>
    <row r="1587" spans="1:59" ht="28.8">
      <c r="A1587" s="1" t="s">
        <v>7482</v>
      </c>
      <c r="B1587" s="1" t="s">
        <v>1783</v>
      </c>
      <c r="C1587" s="1" t="s">
        <v>1403</v>
      </c>
      <c r="D1587" s="1" t="s">
        <v>58</v>
      </c>
      <c r="E1587" s="1" t="s">
        <v>1792</v>
      </c>
      <c r="F1587" s="2">
        <v>399374</v>
      </c>
      <c r="G1587" s="2">
        <v>1421</v>
      </c>
      <c r="H1587" s="2">
        <v>443</v>
      </c>
      <c r="I1587" s="2">
        <v>22060</v>
      </c>
      <c r="J1587" s="2">
        <v>150977</v>
      </c>
      <c r="K1587" s="2">
        <v>37525</v>
      </c>
      <c r="L1587" s="2">
        <v>507</v>
      </c>
      <c r="M1587" s="2">
        <v>82</v>
      </c>
      <c r="N1587" s="2">
        <v>59</v>
      </c>
      <c r="O1587" s="2">
        <v>374</v>
      </c>
      <c r="P1587" s="2">
        <v>72</v>
      </c>
      <c r="Q1587" s="2">
        <v>63</v>
      </c>
      <c r="R1587" s="2">
        <v>50036</v>
      </c>
      <c r="S1587" s="2">
        <v>40903000</v>
      </c>
      <c r="T1587" s="2">
        <v>2098057000</v>
      </c>
      <c r="U1587" s="2">
        <v>1828</v>
      </c>
      <c r="V1587" s="2">
        <v>4730</v>
      </c>
      <c r="W1587" s="2">
        <v>175</v>
      </c>
      <c r="X1587" s="2">
        <v>10135</v>
      </c>
      <c r="Y1587" s="2">
        <v>1440</v>
      </c>
      <c r="Z1587" s="2">
        <v>5455</v>
      </c>
      <c r="AA1587" s="9">
        <f t="shared" si="218"/>
        <v>399374</v>
      </c>
      <c r="AB1587" s="9">
        <f t="shared" si="219"/>
        <v>20196</v>
      </c>
      <c r="AC1587" s="9">
        <f t="shared" si="220"/>
        <v>51193</v>
      </c>
      <c r="AD1587" s="9">
        <f t="shared" si="221"/>
        <v>50036</v>
      </c>
      <c r="AE1587" s="44">
        <f t="shared" si="222"/>
        <v>6.5136796599772021E-4</v>
      </c>
      <c r="AF1587" s="9">
        <f t="shared" si="223"/>
        <v>5230</v>
      </c>
      <c r="AG1587" s="9">
        <f t="shared" si="216"/>
        <v>6895</v>
      </c>
      <c r="AH1587" s="44">
        <f t="shared" si="224"/>
        <v>6.376689439544247E-4</v>
      </c>
      <c r="AI1587">
        <f>AA1587/'Totals and Drop Down Lists'!W$6*Inputs!E$37</f>
        <v>362288.2929650686</v>
      </c>
      <c r="AJ1587">
        <f>AB1587/'Totals and Drop Down Lists'!X$6*Inputs!F$37</f>
        <v>66452.659542958703</v>
      </c>
      <c r="AK1587">
        <f>AC1587/'Totals and Drop Down Lists'!Y$6*Inputs!G$37</f>
        <v>337481.5482948678</v>
      </c>
      <c r="AL1587">
        <f>AD1587/'Totals and Drop Down Lists'!Z$6*Inputs!H$37</f>
        <v>401163.69354541419</v>
      </c>
      <c r="AM1587">
        <f>AE1587/'Totals and Drop Down Lists'!AA$6*Inputs!I$37</f>
        <v>81088.374931330138</v>
      </c>
      <c r="AN1587">
        <f>AF1587/'Totals and Drop Down Lists'!AB$6*Inputs!J$37</f>
        <v>104373.50512400302</v>
      </c>
      <c r="AO1587">
        <f>AG1587/'Totals and Drop Down Lists'!AC$6*Inputs!K$37</f>
        <v>128409.55775483671</v>
      </c>
      <c r="AP1587">
        <f>AH1587/'Totals and Drop Down Lists'!AD$6*Inputs!L$37</f>
        <v>150062.57458464234</v>
      </c>
      <c r="AQ1587">
        <f>IF(OR($D1587="51",$D1587="52",$D1587="61"),(AA1587/'Totals and Drop Down Lists'!W$4)*Inputs!E$38,0)</f>
        <v>0</v>
      </c>
      <c r="AR1587">
        <f>IF(OR($D1587="51",$D1587="52",$D1587="61"),(AB1587/'Totals and Drop Down Lists'!X$4)*Inputs!F$38,0)</f>
        <v>0</v>
      </c>
      <c r="AS1587">
        <f>IF(OR($D1587="51",$D1587="52",$D1587="61"),(AC1587/'Totals and Drop Down Lists'!Y$4)*Inputs!G$38,0)</f>
        <v>0</v>
      </c>
      <c r="AT1587">
        <f>IF(OR($D1587="51",$D1587="52",$D1587="61"),(AD1587/'Totals and Drop Down Lists'!Z$4)*Inputs!H$38,0)</f>
        <v>0</v>
      </c>
      <c r="AU1587">
        <f>IF(OR($D1587="51",$D1587="52",$D1587="61"),(AE1587/'Totals and Drop Down Lists'!AA$4)*Inputs!I$38,0)</f>
        <v>0</v>
      </c>
      <c r="AV1587">
        <f>IF(OR($D1587="51",$D1587="52",$D1587="61"),(AF1587/'Totals and Drop Down Lists'!AB$4)*Inputs!J$38,0)</f>
        <v>0</v>
      </c>
      <c r="AW1587">
        <f>IF(OR($D1587="51",$D1587="52",$D1587="61"),(AG1587/'Totals and Drop Down Lists'!AC$4)*Inputs!K$38,0)</f>
        <v>0</v>
      </c>
      <c r="AX1587">
        <f>IF(OR($D1587="51",$D1587="52",$D1587="61"),(AH1587/'Totals and Drop Down Lists'!AD$4)*Inputs!L$38,0)</f>
        <v>0</v>
      </c>
      <c r="AY1587">
        <f>IF(OR($D1587="51",$D1587="52",$D1587="61"),0,(AA1587/'Totals and Drop Down Lists'!W$5)*Inputs!E$39)</f>
        <v>0</v>
      </c>
      <c r="AZ1587">
        <f>IF(OR($D1587="51",$D1587="52",$D1587="61"),0,(AB1587/'Totals and Drop Down Lists'!X$5)*Inputs!F$39)</f>
        <v>0</v>
      </c>
      <c r="BA1587">
        <f>IF(OR($D1587="51",$D1587="52",$D1587="61"),0,(AC1587/'Totals and Drop Down Lists'!Y$5)*Inputs!G$39)</f>
        <v>0</v>
      </c>
      <c r="BB1587">
        <f>IF(OR($D1587="51",$D1587="52",$D1587="61"),0,(AD1587/'Totals and Drop Down Lists'!Z$5)*Inputs!H$39)</f>
        <v>0</v>
      </c>
      <c r="BC1587">
        <f>IF(OR($D1587="51",$D1587="52",$D1587="61"),0,(AE1587/'Totals and Drop Down Lists'!AA$5)*Inputs!I$39)</f>
        <v>0</v>
      </c>
      <c r="BD1587">
        <f>IF(OR($D1587="51",$D1587="52",$D1587="61"),0,(AF1587/'Totals and Drop Down Lists'!AB$5)*Inputs!J$39)</f>
        <v>0</v>
      </c>
      <c r="BE1587">
        <f>IF(OR($D1587="51",$D1587="52",$D1587="61"),0,(AG1587/'Totals and Drop Down Lists'!AC$5)*Inputs!K$39)</f>
        <v>0</v>
      </c>
      <c r="BF1587">
        <f>IF(OR($D1587="51",$D1587="52",$D1587="61"),0,(AH1587/'Totals and Drop Down Lists'!AD$5)*Inputs!L$39)</f>
        <v>0</v>
      </c>
      <c r="BG1587" s="10">
        <f t="shared" si="217"/>
        <v>1631320.2067431214</v>
      </c>
    </row>
    <row r="1588" spans="1:59" ht="43.2">
      <c r="A1588" s="1" t="s">
        <v>7483</v>
      </c>
      <c r="B1588" s="1" t="s">
        <v>4977</v>
      </c>
      <c r="C1588" s="1" t="s">
        <v>4978</v>
      </c>
      <c r="D1588" s="1" t="s">
        <v>10</v>
      </c>
      <c r="E1588" s="1" t="s">
        <v>4979</v>
      </c>
      <c r="F1588" s="2">
        <v>93911</v>
      </c>
      <c r="G1588" s="2">
        <v>864</v>
      </c>
      <c r="H1588" s="2">
        <v>122</v>
      </c>
      <c r="I1588" s="2">
        <v>16559</v>
      </c>
      <c r="J1588" s="2">
        <v>32856</v>
      </c>
      <c r="K1588" s="2">
        <v>14028</v>
      </c>
      <c r="L1588" s="2">
        <v>423</v>
      </c>
      <c r="M1588" s="2">
        <v>29</v>
      </c>
      <c r="N1588" s="2">
        <v>13</v>
      </c>
      <c r="O1588" s="2">
        <v>281</v>
      </c>
      <c r="P1588" s="2">
        <v>65</v>
      </c>
      <c r="Q1588" s="2">
        <v>30</v>
      </c>
      <c r="R1588" s="2">
        <v>14131</v>
      </c>
      <c r="S1588" s="2">
        <v>13544700</v>
      </c>
      <c r="T1588" s="2">
        <v>505394500</v>
      </c>
      <c r="U1588" s="2">
        <v>1721</v>
      </c>
      <c r="V1588" s="2">
        <v>2170</v>
      </c>
      <c r="W1588" s="2">
        <v>70</v>
      </c>
      <c r="X1588" s="2">
        <v>5340</v>
      </c>
      <c r="Y1588" s="2">
        <v>675</v>
      </c>
      <c r="Z1588" s="2">
        <v>3135</v>
      </c>
      <c r="AA1588" s="9">
        <f t="shared" si="218"/>
        <v>93911</v>
      </c>
      <c r="AB1588" s="9">
        <f t="shared" si="219"/>
        <v>15573</v>
      </c>
      <c r="AC1588" s="9">
        <f t="shared" si="220"/>
        <v>14972</v>
      </c>
      <c r="AD1588" s="9">
        <f t="shared" si="221"/>
        <v>14131</v>
      </c>
      <c r="AE1588" s="44">
        <f t="shared" si="222"/>
        <v>4.1828530798063347E-4</v>
      </c>
      <c r="AF1588" s="9">
        <f t="shared" si="223"/>
        <v>3100</v>
      </c>
      <c r="AG1588" s="9">
        <f t="shared" si="216"/>
        <v>3810</v>
      </c>
      <c r="AH1588" s="44">
        <f t="shared" si="224"/>
        <v>6.0528112248889408E-4</v>
      </c>
      <c r="AI1588">
        <f>AA1588/'Totals and Drop Down Lists'!W$6*Inputs!E$37</f>
        <v>85190.462775850596</v>
      </c>
      <c r="AJ1588">
        <f>AB1588/'Totals and Drop Down Lists'!X$6*Inputs!F$37</f>
        <v>51241.199597073472</v>
      </c>
      <c r="AK1588">
        <f>AC1588/'Totals and Drop Down Lists'!Y$6*Inputs!G$37</f>
        <v>98700.48133672103</v>
      </c>
      <c r="AL1588">
        <f>AD1588/'Totals and Drop Down Lists'!Z$6*Inputs!H$37</f>
        <v>113295.31044628363</v>
      </c>
      <c r="AM1588">
        <f>AE1588/'Totals and Drop Down Lists'!AA$6*Inputs!I$37</f>
        <v>52072.066254973339</v>
      </c>
      <c r="AN1588">
        <f>AF1588/'Totals and Drop Down Lists'!AB$6*Inputs!J$37</f>
        <v>61865.748735068708</v>
      </c>
      <c r="AO1588">
        <f>AG1588/'Totals and Drop Down Lists'!AC$6*Inputs!K$37</f>
        <v>70955.82524233908</v>
      </c>
      <c r="AP1588">
        <f>AH1588/'Totals and Drop Down Lists'!AD$6*Inputs!L$37</f>
        <v>142440.7515048396</v>
      </c>
      <c r="AQ1588">
        <f>IF(OR($D1588="51",$D1588="52",$D1588="61"),(AA1588/'Totals and Drop Down Lists'!W$4)*Inputs!E$38,0)</f>
        <v>0</v>
      </c>
      <c r="AR1588">
        <f>IF(OR($D1588="51",$D1588="52",$D1588="61"),(AB1588/'Totals and Drop Down Lists'!X$4)*Inputs!F$38,0)</f>
        <v>0</v>
      </c>
      <c r="AS1588">
        <f>IF(OR($D1588="51",$D1588="52",$D1588="61"),(AC1588/'Totals and Drop Down Lists'!Y$4)*Inputs!G$38,0)</f>
        <v>0</v>
      </c>
      <c r="AT1588">
        <f>IF(OR($D1588="51",$D1588="52",$D1588="61"),(AD1588/'Totals and Drop Down Lists'!Z$4)*Inputs!H$38,0)</f>
        <v>0</v>
      </c>
      <c r="AU1588">
        <f>IF(OR($D1588="51",$D1588="52",$D1588="61"),(AE1588/'Totals and Drop Down Lists'!AA$4)*Inputs!I$38,0)</f>
        <v>0</v>
      </c>
      <c r="AV1588">
        <f>IF(OR($D1588="51",$D1588="52",$D1588="61"),(AF1588/'Totals and Drop Down Lists'!AB$4)*Inputs!J$38,0)</f>
        <v>0</v>
      </c>
      <c r="AW1588">
        <f>IF(OR($D1588="51",$D1588="52",$D1588="61"),(AG1588/'Totals and Drop Down Lists'!AC$4)*Inputs!K$38,0)</f>
        <v>0</v>
      </c>
      <c r="AX1588">
        <f>IF(OR($D1588="51",$D1588="52",$D1588="61"),(AH1588/'Totals and Drop Down Lists'!AD$4)*Inputs!L$38,0)</f>
        <v>0</v>
      </c>
      <c r="AY1588">
        <f>IF(OR($D1588="51",$D1588="52",$D1588="61"),0,(AA1588/'Totals and Drop Down Lists'!W$5)*Inputs!E$39)</f>
        <v>0</v>
      </c>
      <c r="AZ1588">
        <f>IF(OR($D1588="51",$D1588="52",$D1588="61"),0,(AB1588/'Totals and Drop Down Lists'!X$5)*Inputs!F$39)</f>
        <v>0</v>
      </c>
      <c r="BA1588">
        <f>IF(OR($D1588="51",$D1588="52",$D1588="61"),0,(AC1588/'Totals and Drop Down Lists'!Y$5)*Inputs!G$39)</f>
        <v>0</v>
      </c>
      <c r="BB1588">
        <f>IF(OR($D1588="51",$D1588="52",$D1588="61"),0,(AD1588/'Totals and Drop Down Lists'!Z$5)*Inputs!H$39)</f>
        <v>0</v>
      </c>
      <c r="BC1588">
        <f>IF(OR($D1588="51",$D1588="52",$D1588="61"),0,(AE1588/'Totals and Drop Down Lists'!AA$5)*Inputs!I$39)</f>
        <v>0</v>
      </c>
      <c r="BD1588">
        <f>IF(OR($D1588="51",$D1588="52",$D1588="61"),0,(AF1588/'Totals and Drop Down Lists'!AB$5)*Inputs!J$39)</f>
        <v>0</v>
      </c>
      <c r="BE1588">
        <f>IF(OR($D1588="51",$D1588="52",$D1588="61"),0,(AG1588/'Totals and Drop Down Lists'!AC$5)*Inputs!K$39)</f>
        <v>0</v>
      </c>
      <c r="BF1588">
        <f>IF(OR($D1588="51",$D1588="52",$D1588="61"),0,(AH1588/'Totals and Drop Down Lists'!AD$5)*Inputs!L$39)</f>
        <v>0</v>
      </c>
      <c r="BG1588" s="10">
        <f t="shared" si="217"/>
        <v>675761.8458931495</v>
      </c>
    </row>
    <row r="1589" spans="1:59" ht="43.2">
      <c r="A1589" s="1" t="s">
        <v>7483</v>
      </c>
      <c r="B1589" s="1" t="s">
        <v>4977</v>
      </c>
      <c r="C1589" s="1" t="s">
        <v>4980</v>
      </c>
      <c r="D1589" s="1" t="s">
        <v>10</v>
      </c>
      <c r="E1589" s="1" t="s">
        <v>4981</v>
      </c>
      <c r="F1589" s="2">
        <v>56965</v>
      </c>
      <c r="G1589" s="2">
        <v>166</v>
      </c>
      <c r="H1589" s="2">
        <v>27</v>
      </c>
      <c r="I1589" s="2">
        <v>3668</v>
      </c>
      <c r="J1589" s="2">
        <v>21658</v>
      </c>
      <c r="K1589" s="2">
        <v>4577</v>
      </c>
      <c r="L1589" s="2">
        <v>22</v>
      </c>
      <c r="M1589" s="2">
        <v>0</v>
      </c>
      <c r="N1589" s="2">
        <v>0</v>
      </c>
      <c r="O1589" s="2">
        <v>29</v>
      </c>
      <c r="P1589" s="2">
        <v>76</v>
      </c>
      <c r="Q1589" s="2">
        <v>7</v>
      </c>
      <c r="R1589" s="2">
        <v>4054</v>
      </c>
      <c r="S1589" s="2">
        <v>5599200</v>
      </c>
      <c r="T1589" s="2">
        <v>217363100</v>
      </c>
      <c r="U1589" s="2">
        <v>329</v>
      </c>
      <c r="V1589" s="2">
        <v>510</v>
      </c>
      <c r="W1589" s="2">
        <v>105</v>
      </c>
      <c r="X1589" s="2">
        <v>1275</v>
      </c>
      <c r="Y1589" s="2">
        <v>195</v>
      </c>
      <c r="Z1589" s="2">
        <v>720</v>
      </c>
      <c r="AA1589" s="9">
        <f t="shared" si="218"/>
        <v>56965</v>
      </c>
      <c r="AB1589" s="9">
        <f t="shared" si="219"/>
        <v>3475</v>
      </c>
      <c r="AC1589" s="9">
        <f t="shared" si="220"/>
        <v>4188</v>
      </c>
      <c r="AD1589" s="9">
        <f t="shared" si="221"/>
        <v>4054</v>
      </c>
      <c r="AE1589" s="44">
        <f t="shared" si="222"/>
        <v>6.7552163289387687E-5</v>
      </c>
      <c r="AF1589" s="9">
        <f t="shared" si="223"/>
        <v>660</v>
      </c>
      <c r="AG1589" s="9">
        <f t="shared" si="216"/>
        <v>915</v>
      </c>
      <c r="AH1589" s="44">
        <f t="shared" si="224"/>
        <v>7.1950653599740601E-5</v>
      </c>
      <c r="AI1589">
        <f>AA1589/'Totals and Drop Down Lists'!W$6*Inputs!E$37</f>
        <v>51675.253293291833</v>
      </c>
      <c r="AJ1589">
        <f>AB1589/'Totals and Drop Down Lists'!X$6*Inputs!F$37</f>
        <v>11434.095460080289</v>
      </c>
      <c r="AK1589">
        <f>AC1589/'Totals and Drop Down Lists'!Y$6*Inputs!G$37</f>
        <v>27608.710649090815</v>
      </c>
      <c r="AL1589">
        <f>AD1589/'Totals and Drop Down Lists'!Z$6*Inputs!H$37</f>
        <v>32502.950148555225</v>
      </c>
      <c r="AM1589">
        <f>AE1589/'Totals and Drop Down Lists'!AA$6*Inputs!I$37</f>
        <v>8409.5249232005935</v>
      </c>
      <c r="AN1589">
        <f>AF1589/'Totals and Drop Down Lists'!AB$6*Inputs!J$37</f>
        <v>13171.417472627531</v>
      </c>
      <c r="AO1589">
        <f>AG1589/'Totals and Drop Down Lists'!AC$6*Inputs!K$37</f>
        <v>17040.572203868833</v>
      </c>
      <c r="AP1589">
        <f>AH1589/'Totals and Drop Down Lists'!AD$6*Inputs!L$37</f>
        <v>16932.140767696736</v>
      </c>
      <c r="AQ1589">
        <f>IF(OR($D1589="51",$D1589="52",$D1589="61"),(AA1589/'Totals and Drop Down Lists'!W$4)*Inputs!E$38,0)</f>
        <v>0</v>
      </c>
      <c r="AR1589">
        <f>IF(OR($D1589="51",$D1589="52",$D1589="61"),(AB1589/'Totals and Drop Down Lists'!X$4)*Inputs!F$38,0)</f>
        <v>0</v>
      </c>
      <c r="AS1589">
        <f>IF(OR($D1589="51",$D1589="52",$D1589="61"),(AC1589/'Totals and Drop Down Lists'!Y$4)*Inputs!G$38,0)</f>
        <v>0</v>
      </c>
      <c r="AT1589">
        <f>IF(OR($D1589="51",$D1589="52",$D1589="61"),(AD1589/'Totals and Drop Down Lists'!Z$4)*Inputs!H$38,0)</f>
        <v>0</v>
      </c>
      <c r="AU1589">
        <f>IF(OR($D1589="51",$D1589="52",$D1589="61"),(AE1589/'Totals and Drop Down Lists'!AA$4)*Inputs!I$38,0)</f>
        <v>0</v>
      </c>
      <c r="AV1589">
        <f>IF(OR($D1589="51",$D1589="52",$D1589="61"),(AF1589/'Totals and Drop Down Lists'!AB$4)*Inputs!J$38,0)</f>
        <v>0</v>
      </c>
      <c r="AW1589">
        <f>IF(OR($D1589="51",$D1589="52",$D1589="61"),(AG1589/'Totals and Drop Down Lists'!AC$4)*Inputs!K$38,0)</f>
        <v>0</v>
      </c>
      <c r="AX1589">
        <f>IF(OR($D1589="51",$D1589="52",$D1589="61"),(AH1589/'Totals and Drop Down Lists'!AD$4)*Inputs!L$38,0)</f>
        <v>0</v>
      </c>
      <c r="AY1589">
        <f>IF(OR($D1589="51",$D1589="52",$D1589="61"),0,(AA1589/'Totals and Drop Down Lists'!W$5)*Inputs!E$39)</f>
        <v>0</v>
      </c>
      <c r="AZ1589">
        <f>IF(OR($D1589="51",$D1589="52",$D1589="61"),0,(AB1589/'Totals and Drop Down Lists'!X$5)*Inputs!F$39)</f>
        <v>0</v>
      </c>
      <c r="BA1589">
        <f>IF(OR($D1589="51",$D1589="52",$D1589="61"),0,(AC1589/'Totals and Drop Down Lists'!Y$5)*Inputs!G$39)</f>
        <v>0</v>
      </c>
      <c r="BB1589">
        <f>IF(OR($D1589="51",$D1589="52",$D1589="61"),0,(AD1589/'Totals and Drop Down Lists'!Z$5)*Inputs!H$39)</f>
        <v>0</v>
      </c>
      <c r="BC1589">
        <f>IF(OR($D1589="51",$D1589="52",$D1589="61"),0,(AE1589/'Totals and Drop Down Lists'!AA$5)*Inputs!I$39)</f>
        <v>0</v>
      </c>
      <c r="BD1589">
        <f>IF(OR($D1589="51",$D1589="52",$D1589="61"),0,(AF1589/'Totals and Drop Down Lists'!AB$5)*Inputs!J$39)</f>
        <v>0</v>
      </c>
      <c r="BE1589">
        <f>IF(OR($D1589="51",$D1589="52",$D1589="61"),0,(AG1589/'Totals and Drop Down Lists'!AC$5)*Inputs!K$39)</f>
        <v>0</v>
      </c>
      <c r="BF1589">
        <f>IF(OR($D1589="51",$D1589="52",$D1589="61"),0,(AH1589/'Totals and Drop Down Lists'!AD$5)*Inputs!L$39)</f>
        <v>0</v>
      </c>
      <c r="BG1589" s="10">
        <f t="shared" si="217"/>
        <v>178774.66491841187</v>
      </c>
    </row>
    <row r="1590" spans="1:59" ht="43.2">
      <c r="A1590" s="1" t="s">
        <v>7483</v>
      </c>
      <c r="B1590" s="1" t="s">
        <v>4977</v>
      </c>
      <c r="C1590" s="1" t="s">
        <v>4982</v>
      </c>
      <c r="D1590" s="1" t="s">
        <v>7</v>
      </c>
      <c r="E1590" s="1" t="s">
        <v>4983</v>
      </c>
      <c r="F1590" s="2">
        <v>92595</v>
      </c>
      <c r="G1590" s="2">
        <v>728</v>
      </c>
      <c r="H1590" s="2">
        <v>369</v>
      </c>
      <c r="I1590" s="2">
        <v>9626</v>
      </c>
      <c r="J1590" s="2">
        <v>39778</v>
      </c>
      <c r="K1590" s="2">
        <v>20585</v>
      </c>
      <c r="L1590" s="2">
        <v>331</v>
      </c>
      <c r="M1590" s="2">
        <v>106</v>
      </c>
      <c r="N1590" s="2">
        <v>0</v>
      </c>
      <c r="O1590" s="2">
        <v>391</v>
      </c>
      <c r="P1590" s="2">
        <v>157</v>
      </c>
      <c r="Q1590" s="2">
        <v>8</v>
      </c>
      <c r="R1590" s="2">
        <v>17229</v>
      </c>
      <c r="S1590" s="2">
        <v>24429600</v>
      </c>
      <c r="T1590" s="2">
        <v>1165040400</v>
      </c>
      <c r="U1590" s="2">
        <v>698</v>
      </c>
      <c r="V1590" s="2">
        <v>2255</v>
      </c>
      <c r="W1590" s="2">
        <v>30</v>
      </c>
      <c r="X1590" s="2">
        <v>5205</v>
      </c>
      <c r="Y1590" s="2">
        <v>685</v>
      </c>
      <c r="Z1590" s="2">
        <v>2880</v>
      </c>
      <c r="AA1590" s="9">
        <f t="shared" si="218"/>
        <v>92595</v>
      </c>
      <c r="AB1590" s="9">
        <f t="shared" si="219"/>
        <v>8529</v>
      </c>
      <c r="AC1590" s="9">
        <f t="shared" si="220"/>
        <v>18222</v>
      </c>
      <c r="AD1590" s="9">
        <f t="shared" si="221"/>
        <v>17229</v>
      </c>
      <c r="AE1590" s="44">
        <f t="shared" si="222"/>
        <v>7.4396856423544191E-4</v>
      </c>
      <c r="AF1590" s="9">
        <f t="shared" si="223"/>
        <v>2920</v>
      </c>
      <c r="AG1590" s="9">
        <f t="shared" si="216"/>
        <v>3565</v>
      </c>
      <c r="AH1590" s="44">
        <f t="shared" si="224"/>
        <v>6.8646523573423501E-4</v>
      </c>
      <c r="AI1590">
        <f>AA1590/'Totals and Drop Down Lists'!W$6*Inputs!E$37</f>
        <v>83996.666000041383</v>
      </c>
      <c r="AJ1590">
        <f>AB1590/'Totals and Drop Down Lists'!X$6*Inputs!F$37</f>
        <v>28063.712281733751</v>
      </c>
      <c r="AK1590">
        <f>AC1590/'Totals and Drop Down Lists'!Y$6*Inputs!G$37</f>
        <v>120125.57914224757</v>
      </c>
      <c r="AL1590">
        <f>AD1590/'Totals and Drop Down Lists'!Z$6*Inputs!H$37</f>
        <v>138133.52938072471</v>
      </c>
      <c r="AM1590">
        <f>AE1590/'Totals and Drop Down Lists'!AA$6*Inputs!I$37</f>
        <v>92616.163248743542</v>
      </c>
      <c r="AN1590">
        <f>AF1590/'Totals and Drop Down Lists'!AB$6*Inputs!J$37</f>
        <v>58273.543969806648</v>
      </c>
      <c r="AO1590">
        <f>AG1590/'Totals and Drop Down Lists'!AC$6*Inputs!K$37</f>
        <v>66393.049078461627</v>
      </c>
      <c r="AP1590">
        <f>AH1590/'Totals and Drop Down Lists'!AD$6*Inputs!L$37</f>
        <v>161545.80149114996</v>
      </c>
      <c r="AQ1590">
        <f>IF(OR($D1590="51",$D1590="52",$D1590="61"),(AA1590/'Totals and Drop Down Lists'!W$4)*Inputs!E$38,0)</f>
        <v>0</v>
      </c>
      <c r="AR1590">
        <f>IF(OR($D1590="51",$D1590="52",$D1590="61"),(AB1590/'Totals and Drop Down Lists'!X$4)*Inputs!F$38,0)</f>
        <v>0</v>
      </c>
      <c r="AS1590">
        <f>IF(OR($D1590="51",$D1590="52",$D1590="61"),(AC1590/'Totals and Drop Down Lists'!Y$4)*Inputs!G$38,0)</f>
        <v>0</v>
      </c>
      <c r="AT1590">
        <f>IF(OR($D1590="51",$D1590="52",$D1590="61"),(AD1590/'Totals and Drop Down Lists'!Z$4)*Inputs!H$38,0)</f>
        <v>0</v>
      </c>
      <c r="AU1590">
        <f>IF(OR($D1590="51",$D1590="52",$D1590="61"),(AE1590/'Totals and Drop Down Lists'!AA$4)*Inputs!I$38,0)</f>
        <v>0</v>
      </c>
      <c r="AV1590">
        <f>IF(OR($D1590="51",$D1590="52",$D1590="61"),(AF1590/'Totals and Drop Down Lists'!AB$4)*Inputs!J$38,0)</f>
        <v>0</v>
      </c>
      <c r="AW1590">
        <f>IF(OR($D1590="51",$D1590="52",$D1590="61"),(AG1590/'Totals and Drop Down Lists'!AC$4)*Inputs!K$38,0)</f>
        <v>0</v>
      </c>
      <c r="AX1590">
        <f>IF(OR($D1590="51",$D1590="52",$D1590="61"),(AH1590/'Totals and Drop Down Lists'!AD$4)*Inputs!L$38,0)</f>
        <v>0</v>
      </c>
      <c r="AY1590">
        <f>IF(OR($D1590="51",$D1590="52",$D1590="61"),0,(AA1590/'Totals and Drop Down Lists'!W$5)*Inputs!E$39)</f>
        <v>0</v>
      </c>
      <c r="AZ1590">
        <f>IF(OR($D1590="51",$D1590="52",$D1590="61"),0,(AB1590/'Totals and Drop Down Lists'!X$5)*Inputs!F$39)</f>
        <v>0</v>
      </c>
      <c r="BA1590">
        <f>IF(OR($D1590="51",$D1590="52",$D1590="61"),0,(AC1590/'Totals and Drop Down Lists'!Y$5)*Inputs!G$39)</f>
        <v>0</v>
      </c>
      <c r="BB1590">
        <f>IF(OR($D1590="51",$D1590="52",$D1590="61"),0,(AD1590/'Totals and Drop Down Lists'!Z$5)*Inputs!H$39)</f>
        <v>0</v>
      </c>
      <c r="BC1590">
        <f>IF(OR($D1590="51",$D1590="52",$D1590="61"),0,(AE1590/'Totals and Drop Down Lists'!AA$5)*Inputs!I$39)</f>
        <v>0</v>
      </c>
      <c r="BD1590">
        <f>IF(OR($D1590="51",$D1590="52",$D1590="61"),0,(AF1590/'Totals and Drop Down Lists'!AB$5)*Inputs!J$39)</f>
        <v>0</v>
      </c>
      <c r="BE1590">
        <f>IF(OR($D1590="51",$D1590="52",$D1590="61"),0,(AG1590/'Totals and Drop Down Lists'!AC$5)*Inputs!K$39)</f>
        <v>0</v>
      </c>
      <c r="BF1590">
        <f>IF(OR($D1590="51",$D1590="52",$D1590="61"),0,(AH1590/'Totals and Drop Down Lists'!AD$5)*Inputs!L$39)</f>
        <v>0</v>
      </c>
      <c r="BG1590" s="10">
        <f t="shared" si="217"/>
        <v>749148.04459290917</v>
      </c>
    </row>
    <row r="1591" spans="1:59" ht="43.2">
      <c r="A1591" s="1" t="s">
        <v>7483</v>
      </c>
      <c r="B1591" s="1" t="s">
        <v>4977</v>
      </c>
      <c r="C1591" s="1" t="s">
        <v>4984</v>
      </c>
      <c r="D1591" s="1" t="s">
        <v>10</v>
      </c>
      <c r="E1591" s="1" t="s">
        <v>4985</v>
      </c>
      <c r="F1591" s="2">
        <v>54366</v>
      </c>
      <c r="G1591" s="2">
        <v>246</v>
      </c>
      <c r="H1591" s="2">
        <v>69</v>
      </c>
      <c r="I1591" s="2">
        <v>4076</v>
      </c>
      <c r="J1591" s="2">
        <v>22526</v>
      </c>
      <c r="K1591" s="2">
        <v>7214</v>
      </c>
      <c r="L1591" s="2">
        <v>63</v>
      </c>
      <c r="M1591" s="2">
        <v>35</v>
      </c>
      <c r="N1591" s="2">
        <v>0</v>
      </c>
      <c r="O1591" s="2">
        <v>123</v>
      </c>
      <c r="P1591" s="2">
        <v>35</v>
      </c>
      <c r="Q1591" s="2">
        <v>39</v>
      </c>
      <c r="R1591" s="2">
        <v>5872</v>
      </c>
      <c r="S1591" s="2">
        <v>7567100</v>
      </c>
      <c r="T1591" s="2">
        <v>395125700</v>
      </c>
      <c r="U1591" s="2">
        <v>196</v>
      </c>
      <c r="V1591" s="2">
        <v>830</v>
      </c>
      <c r="W1591" s="2">
        <v>0</v>
      </c>
      <c r="X1591" s="2">
        <v>1815</v>
      </c>
      <c r="Y1591" s="2">
        <v>380</v>
      </c>
      <c r="Z1591" s="2">
        <v>1015</v>
      </c>
      <c r="AA1591" s="9">
        <f t="shared" si="218"/>
        <v>54366</v>
      </c>
      <c r="AB1591" s="9">
        <f t="shared" si="219"/>
        <v>3761</v>
      </c>
      <c r="AC1591" s="9">
        <f t="shared" si="220"/>
        <v>6167</v>
      </c>
      <c r="AD1591" s="9">
        <f t="shared" si="221"/>
        <v>5872</v>
      </c>
      <c r="AE1591" s="44">
        <f t="shared" si="222"/>
        <v>1.6134814700354818E-4</v>
      </c>
      <c r="AF1591" s="9">
        <f t="shared" si="223"/>
        <v>985</v>
      </c>
      <c r="AG1591" s="9">
        <f t="shared" si="216"/>
        <v>1395</v>
      </c>
      <c r="AH1591" s="44">
        <f t="shared" si="224"/>
        <v>1.6623304190347982E-4</v>
      </c>
      <c r="AI1591">
        <f>AA1591/'Totals and Drop Down Lists'!W$6*Inputs!E$37</f>
        <v>49317.595375109348</v>
      </c>
      <c r="AJ1591">
        <f>AB1591/'Totals and Drop Down Lists'!X$6*Inputs!F$37</f>
        <v>12375.146194348767</v>
      </c>
      <c r="AK1591">
        <f>AC1591/'Totals and Drop Down Lists'!Y$6*Inputs!G$37</f>
        <v>40654.947128209904</v>
      </c>
      <c r="AL1591">
        <f>AD1591/'Totals and Drop Down Lists'!Z$6*Inputs!H$37</f>
        <v>47078.767457404116</v>
      </c>
      <c r="AM1591">
        <f>AE1591/'Totals and Drop Down Lists'!AA$6*Inputs!I$37</f>
        <v>20086.126002003726</v>
      </c>
      <c r="AN1591">
        <f>AF1591/'Totals and Drop Down Lists'!AB$6*Inputs!J$37</f>
        <v>19657.342743239569</v>
      </c>
      <c r="AO1591">
        <f>AG1591/'Totals and Drop Down Lists'!AC$6*Inputs!K$37</f>
        <v>25979.888769832811</v>
      </c>
      <c r="AP1591">
        <f>AH1591/'Totals and Drop Down Lists'!AD$6*Inputs!L$37</f>
        <v>39119.606632208524</v>
      </c>
      <c r="AQ1591">
        <f>IF(OR($D1591="51",$D1591="52",$D1591="61"),(AA1591/'Totals and Drop Down Lists'!W$4)*Inputs!E$38,0)</f>
        <v>0</v>
      </c>
      <c r="AR1591">
        <f>IF(OR($D1591="51",$D1591="52",$D1591="61"),(AB1591/'Totals and Drop Down Lists'!X$4)*Inputs!F$38,0)</f>
        <v>0</v>
      </c>
      <c r="AS1591">
        <f>IF(OR($D1591="51",$D1591="52",$D1591="61"),(AC1591/'Totals and Drop Down Lists'!Y$4)*Inputs!G$38,0)</f>
        <v>0</v>
      </c>
      <c r="AT1591">
        <f>IF(OR($D1591="51",$D1591="52",$D1591="61"),(AD1591/'Totals and Drop Down Lists'!Z$4)*Inputs!H$38,0)</f>
        <v>0</v>
      </c>
      <c r="AU1591">
        <f>IF(OR($D1591="51",$D1591="52",$D1591="61"),(AE1591/'Totals and Drop Down Lists'!AA$4)*Inputs!I$38,0)</f>
        <v>0</v>
      </c>
      <c r="AV1591">
        <f>IF(OR($D1591="51",$D1591="52",$D1591="61"),(AF1591/'Totals and Drop Down Lists'!AB$4)*Inputs!J$38,0)</f>
        <v>0</v>
      </c>
      <c r="AW1591">
        <f>IF(OR($D1591="51",$D1591="52",$D1591="61"),(AG1591/'Totals and Drop Down Lists'!AC$4)*Inputs!K$38,0)</f>
        <v>0</v>
      </c>
      <c r="AX1591">
        <f>IF(OR($D1591="51",$D1591="52",$D1591="61"),(AH1591/'Totals and Drop Down Lists'!AD$4)*Inputs!L$38,0)</f>
        <v>0</v>
      </c>
      <c r="AY1591">
        <f>IF(OR($D1591="51",$D1591="52",$D1591="61"),0,(AA1591/'Totals and Drop Down Lists'!W$5)*Inputs!E$39)</f>
        <v>0</v>
      </c>
      <c r="AZ1591">
        <f>IF(OR($D1591="51",$D1591="52",$D1591="61"),0,(AB1591/'Totals and Drop Down Lists'!X$5)*Inputs!F$39)</f>
        <v>0</v>
      </c>
      <c r="BA1591">
        <f>IF(OR($D1591="51",$D1591="52",$D1591="61"),0,(AC1591/'Totals and Drop Down Lists'!Y$5)*Inputs!G$39)</f>
        <v>0</v>
      </c>
      <c r="BB1591">
        <f>IF(OR($D1591="51",$D1591="52",$D1591="61"),0,(AD1591/'Totals and Drop Down Lists'!Z$5)*Inputs!H$39)</f>
        <v>0</v>
      </c>
      <c r="BC1591">
        <f>IF(OR($D1591="51",$D1591="52",$D1591="61"),0,(AE1591/'Totals and Drop Down Lists'!AA$5)*Inputs!I$39)</f>
        <v>0</v>
      </c>
      <c r="BD1591">
        <f>IF(OR($D1591="51",$D1591="52",$D1591="61"),0,(AF1591/'Totals and Drop Down Lists'!AB$5)*Inputs!J$39)</f>
        <v>0</v>
      </c>
      <c r="BE1591">
        <f>IF(OR($D1591="51",$D1591="52",$D1591="61"),0,(AG1591/'Totals and Drop Down Lists'!AC$5)*Inputs!K$39)</f>
        <v>0</v>
      </c>
      <c r="BF1591">
        <f>IF(OR($D1591="51",$D1591="52",$D1591="61"),0,(AH1591/'Totals and Drop Down Lists'!AD$5)*Inputs!L$39)</f>
        <v>0</v>
      </c>
      <c r="BG1591" s="10">
        <f t="shared" si="217"/>
        <v>254269.42030235677</v>
      </c>
    </row>
    <row r="1592" spans="1:59" ht="43.2">
      <c r="A1592" s="1" t="s">
        <v>7483</v>
      </c>
      <c r="B1592" s="1" t="s">
        <v>4977</v>
      </c>
      <c r="C1592" s="1" t="s">
        <v>2357</v>
      </c>
      <c r="D1592" s="1" t="s">
        <v>58</v>
      </c>
      <c r="E1592" s="1" t="s">
        <v>4986</v>
      </c>
      <c r="F1592" s="2">
        <v>346510</v>
      </c>
      <c r="G1592" s="2">
        <v>1379</v>
      </c>
      <c r="H1592" s="2">
        <v>88</v>
      </c>
      <c r="I1592" s="2">
        <v>16842</v>
      </c>
      <c r="J1592" s="2">
        <v>125103</v>
      </c>
      <c r="K1592" s="2">
        <v>22550</v>
      </c>
      <c r="L1592" s="2">
        <v>391</v>
      </c>
      <c r="M1592" s="2">
        <v>27</v>
      </c>
      <c r="N1592" s="2">
        <v>73</v>
      </c>
      <c r="O1592" s="2">
        <v>368</v>
      </c>
      <c r="P1592" s="2">
        <v>98</v>
      </c>
      <c r="Q1592" s="2">
        <v>61</v>
      </c>
      <c r="R1592" s="2">
        <v>30259</v>
      </c>
      <c r="S1592" s="2">
        <v>25017700</v>
      </c>
      <c r="T1592" s="2">
        <v>1225132300</v>
      </c>
      <c r="U1592" s="2">
        <v>1539</v>
      </c>
      <c r="V1592" s="2">
        <v>2375</v>
      </c>
      <c r="W1592" s="2">
        <v>0</v>
      </c>
      <c r="X1592" s="2">
        <v>6124</v>
      </c>
      <c r="Y1592" s="2">
        <v>738</v>
      </c>
      <c r="Z1592" s="2">
        <v>3576</v>
      </c>
      <c r="AA1592" s="9">
        <f t="shared" si="218"/>
        <v>346510</v>
      </c>
      <c r="AB1592" s="9">
        <f t="shared" si="219"/>
        <v>15375</v>
      </c>
      <c r="AC1592" s="9">
        <f t="shared" si="220"/>
        <v>31277</v>
      </c>
      <c r="AD1592" s="9">
        <f t="shared" si="221"/>
        <v>30259</v>
      </c>
      <c r="AE1592" s="44">
        <f t="shared" si="222"/>
        <v>2.838710826193108E-4</v>
      </c>
      <c r="AF1592" s="9">
        <f t="shared" si="223"/>
        <v>3749</v>
      </c>
      <c r="AG1592" s="9">
        <f t="shared" si="216"/>
        <v>4314</v>
      </c>
      <c r="AH1592" s="44">
        <f t="shared" si="224"/>
        <v>2.8934104721869573E-4</v>
      </c>
      <c r="AI1592">
        <f>AA1592/'Totals and Drop Down Lists'!W$6*Inputs!E$37</f>
        <v>314333.22248149838</v>
      </c>
      <c r="AJ1592">
        <f>AB1592/'Totals and Drop Down Lists'!X$6*Inputs!F$37</f>
        <v>50589.702934887609</v>
      </c>
      <c r="AK1592">
        <f>AC1592/'Totals and Drop Down Lists'!Y$6*Inputs!G$37</f>
        <v>206188.5489426011</v>
      </c>
      <c r="AL1592">
        <f>AD1592/'Totals and Drop Down Lists'!Z$6*Inputs!H$37</f>
        <v>242601.57092874506</v>
      </c>
      <c r="AM1592">
        <f>AE1592/'Totals and Drop Down Lists'!AA$6*Inputs!I$37</f>
        <v>35338.926660814381</v>
      </c>
      <c r="AN1592">
        <f>AF1592/'Totals and Drop Down Lists'!AB$6*Inputs!J$37</f>
        <v>74817.642583152439</v>
      </c>
      <c r="AO1592">
        <f>AG1592/'Totals and Drop Down Lists'!AC$6*Inputs!K$37</f>
        <v>80342.107636601257</v>
      </c>
      <c r="AP1592">
        <f>AH1592/'Totals and Drop Down Lists'!AD$6*Inputs!L$37</f>
        <v>68090.60232633393</v>
      </c>
      <c r="AQ1592">
        <f>IF(OR($D1592="51",$D1592="52",$D1592="61"),(AA1592/'Totals and Drop Down Lists'!W$4)*Inputs!E$38,0)</f>
        <v>0</v>
      </c>
      <c r="AR1592">
        <f>IF(OR($D1592="51",$D1592="52",$D1592="61"),(AB1592/'Totals and Drop Down Lists'!X$4)*Inputs!F$38,0)</f>
        <v>0</v>
      </c>
      <c r="AS1592">
        <f>IF(OR($D1592="51",$D1592="52",$D1592="61"),(AC1592/'Totals and Drop Down Lists'!Y$4)*Inputs!G$38,0)</f>
        <v>0</v>
      </c>
      <c r="AT1592">
        <f>IF(OR($D1592="51",$D1592="52",$D1592="61"),(AD1592/'Totals and Drop Down Lists'!Z$4)*Inputs!H$38,0)</f>
        <v>0</v>
      </c>
      <c r="AU1592">
        <f>IF(OR($D1592="51",$D1592="52",$D1592="61"),(AE1592/'Totals and Drop Down Lists'!AA$4)*Inputs!I$38,0)</f>
        <v>0</v>
      </c>
      <c r="AV1592">
        <f>IF(OR($D1592="51",$D1592="52",$D1592="61"),(AF1592/'Totals and Drop Down Lists'!AB$4)*Inputs!J$38,0)</f>
        <v>0</v>
      </c>
      <c r="AW1592">
        <f>IF(OR($D1592="51",$D1592="52",$D1592="61"),(AG1592/'Totals and Drop Down Lists'!AC$4)*Inputs!K$38,0)</f>
        <v>0</v>
      </c>
      <c r="AX1592">
        <f>IF(OR($D1592="51",$D1592="52",$D1592="61"),(AH1592/'Totals and Drop Down Lists'!AD$4)*Inputs!L$38,0)</f>
        <v>0</v>
      </c>
      <c r="AY1592">
        <f>IF(OR($D1592="51",$D1592="52",$D1592="61"),0,(AA1592/'Totals and Drop Down Lists'!W$5)*Inputs!E$39)</f>
        <v>0</v>
      </c>
      <c r="AZ1592">
        <f>IF(OR($D1592="51",$D1592="52",$D1592="61"),0,(AB1592/'Totals and Drop Down Lists'!X$5)*Inputs!F$39)</f>
        <v>0</v>
      </c>
      <c r="BA1592">
        <f>IF(OR($D1592="51",$D1592="52",$D1592="61"),0,(AC1592/'Totals and Drop Down Lists'!Y$5)*Inputs!G$39)</f>
        <v>0</v>
      </c>
      <c r="BB1592">
        <f>IF(OR($D1592="51",$D1592="52",$D1592="61"),0,(AD1592/'Totals and Drop Down Lists'!Z$5)*Inputs!H$39)</f>
        <v>0</v>
      </c>
      <c r="BC1592">
        <f>IF(OR($D1592="51",$D1592="52",$D1592="61"),0,(AE1592/'Totals and Drop Down Lists'!AA$5)*Inputs!I$39)</f>
        <v>0</v>
      </c>
      <c r="BD1592">
        <f>IF(OR($D1592="51",$D1592="52",$D1592="61"),0,(AF1592/'Totals and Drop Down Lists'!AB$5)*Inputs!J$39)</f>
        <v>0</v>
      </c>
      <c r="BE1592">
        <f>IF(OR($D1592="51",$D1592="52",$D1592="61"),0,(AG1592/'Totals and Drop Down Lists'!AC$5)*Inputs!K$39)</f>
        <v>0</v>
      </c>
      <c r="BF1592">
        <f>IF(OR($D1592="51",$D1592="52",$D1592="61"),0,(AH1592/'Totals and Drop Down Lists'!AD$5)*Inputs!L$39)</f>
        <v>0</v>
      </c>
      <c r="BG1592" s="10">
        <f t="shared" si="217"/>
        <v>1072302.3244946343</v>
      </c>
    </row>
    <row r="1593" spans="1:59">
      <c r="A1593" s="1" t="s">
        <v>7484</v>
      </c>
      <c r="B1593" s="1" t="s">
        <v>1339</v>
      </c>
      <c r="C1593" s="1" t="s">
        <v>1340</v>
      </c>
      <c r="D1593" s="1" t="s">
        <v>7</v>
      </c>
      <c r="E1593" s="1" t="s">
        <v>1341</v>
      </c>
      <c r="F1593" s="2">
        <v>88811</v>
      </c>
      <c r="G1593" s="2">
        <v>868</v>
      </c>
      <c r="H1593" s="2">
        <v>74</v>
      </c>
      <c r="I1593" s="2">
        <v>20397</v>
      </c>
      <c r="J1593" s="2">
        <v>38258</v>
      </c>
      <c r="K1593" s="2">
        <v>23895</v>
      </c>
      <c r="L1593" s="2">
        <v>203</v>
      </c>
      <c r="M1593" s="2">
        <v>37</v>
      </c>
      <c r="N1593" s="2">
        <v>11</v>
      </c>
      <c r="O1593" s="2">
        <v>227</v>
      </c>
      <c r="P1593" s="2">
        <v>70</v>
      </c>
      <c r="Q1593" s="2">
        <v>22</v>
      </c>
      <c r="R1593" s="2">
        <v>25297</v>
      </c>
      <c r="S1593" s="2">
        <v>16572100</v>
      </c>
      <c r="T1593" s="2">
        <v>797250300</v>
      </c>
      <c r="U1593" s="2">
        <v>1704</v>
      </c>
      <c r="V1593" s="2">
        <v>3255</v>
      </c>
      <c r="W1593" s="2">
        <v>230</v>
      </c>
      <c r="X1593" s="2">
        <v>8570</v>
      </c>
      <c r="Y1593" s="2">
        <v>1340</v>
      </c>
      <c r="Z1593" s="2">
        <v>5080</v>
      </c>
      <c r="AA1593" s="9">
        <f t="shared" si="218"/>
        <v>88811</v>
      </c>
      <c r="AB1593" s="9">
        <f t="shared" si="219"/>
        <v>19455</v>
      </c>
      <c r="AC1593" s="9">
        <f t="shared" si="220"/>
        <v>25867</v>
      </c>
      <c r="AD1593" s="9">
        <f t="shared" si="221"/>
        <v>25297</v>
      </c>
      <c r="AE1593" s="44">
        <f t="shared" si="222"/>
        <v>1.042287652310408E-3</v>
      </c>
      <c r="AF1593" s="9">
        <f t="shared" si="223"/>
        <v>5085</v>
      </c>
      <c r="AG1593" s="9">
        <f t="shared" si="216"/>
        <v>6420</v>
      </c>
      <c r="AH1593" s="44">
        <f t="shared" si="224"/>
        <v>1.4920070882907136E-3</v>
      </c>
      <c r="AI1593">
        <f>AA1593/'Totals and Drop Down Lists'!W$6*Inputs!E$37</f>
        <v>80564.046699386308</v>
      </c>
      <c r="AJ1593">
        <f>AB1593/'Totals and Drop Down Lists'!X$6*Inputs!F$37</f>
        <v>64014.482640535825</v>
      </c>
      <c r="AK1593">
        <f>AC1593/'Totals and Drop Down Lists'!Y$6*Inputs!G$37</f>
        <v>170524.00151863231</v>
      </c>
      <c r="AL1593">
        <f>AD1593/'Totals and Drop Down Lists'!Z$6*Inputs!H$37</f>
        <v>202818.72962703541</v>
      </c>
      <c r="AM1593">
        <f>AE1593/'Totals and Drop Down Lists'!AA$6*Inputs!I$37</f>
        <v>129753.7127227071</v>
      </c>
      <c r="AN1593">
        <f>AF1593/'Totals and Drop Down Lists'!AB$6*Inputs!J$37</f>
        <v>101479.78461865301</v>
      </c>
      <c r="AO1593">
        <f>AG1593/'Totals and Drop Down Lists'!AC$6*Inputs!K$37</f>
        <v>119563.35906976819</v>
      </c>
      <c r="AP1593">
        <f>AH1593/'Totals and Drop Down Lists'!AD$6*Inputs!L$37</f>
        <v>351113.89238902996</v>
      </c>
      <c r="AQ1593">
        <f>IF(OR($D1593="51",$D1593="52",$D1593="61"),(AA1593/'Totals and Drop Down Lists'!W$4)*Inputs!E$38,0)</f>
        <v>0</v>
      </c>
      <c r="AR1593">
        <f>IF(OR($D1593="51",$D1593="52",$D1593="61"),(AB1593/'Totals and Drop Down Lists'!X$4)*Inputs!F$38,0)</f>
        <v>0</v>
      </c>
      <c r="AS1593">
        <f>IF(OR($D1593="51",$D1593="52",$D1593="61"),(AC1593/'Totals and Drop Down Lists'!Y$4)*Inputs!G$38,0)</f>
        <v>0</v>
      </c>
      <c r="AT1593">
        <f>IF(OR($D1593="51",$D1593="52",$D1593="61"),(AD1593/'Totals and Drop Down Lists'!Z$4)*Inputs!H$38,0)</f>
        <v>0</v>
      </c>
      <c r="AU1593">
        <f>IF(OR($D1593="51",$D1593="52",$D1593="61"),(AE1593/'Totals and Drop Down Lists'!AA$4)*Inputs!I$38,0)</f>
        <v>0</v>
      </c>
      <c r="AV1593">
        <f>IF(OR($D1593="51",$D1593="52",$D1593="61"),(AF1593/'Totals and Drop Down Lists'!AB$4)*Inputs!J$38,0)</f>
        <v>0</v>
      </c>
      <c r="AW1593">
        <f>IF(OR($D1593="51",$D1593="52",$D1593="61"),(AG1593/'Totals and Drop Down Lists'!AC$4)*Inputs!K$38,0)</f>
        <v>0</v>
      </c>
      <c r="AX1593">
        <f>IF(OR($D1593="51",$D1593="52",$D1593="61"),(AH1593/'Totals and Drop Down Lists'!AD$4)*Inputs!L$38,0)</f>
        <v>0</v>
      </c>
      <c r="AY1593">
        <f>IF(OR($D1593="51",$D1593="52",$D1593="61"),0,(AA1593/'Totals and Drop Down Lists'!W$5)*Inputs!E$39)</f>
        <v>0</v>
      </c>
      <c r="AZ1593">
        <f>IF(OR($D1593="51",$D1593="52",$D1593="61"),0,(AB1593/'Totals and Drop Down Lists'!X$5)*Inputs!F$39)</f>
        <v>0</v>
      </c>
      <c r="BA1593">
        <f>IF(OR($D1593="51",$D1593="52",$D1593="61"),0,(AC1593/'Totals and Drop Down Lists'!Y$5)*Inputs!G$39)</f>
        <v>0</v>
      </c>
      <c r="BB1593">
        <f>IF(OR($D1593="51",$D1593="52",$D1593="61"),0,(AD1593/'Totals and Drop Down Lists'!Z$5)*Inputs!H$39)</f>
        <v>0</v>
      </c>
      <c r="BC1593">
        <f>IF(OR($D1593="51",$D1593="52",$D1593="61"),0,(AE1593/'Totals and Drop Down Lists'!AA$5)*Inputs!I$39)</f>
        <v>0</v>
      </c>
      <c r="BD1593">
        <f>IF(OR($D1593="51",$D1593="52",$D1593="61"),0,(AF1593/'Totals and Drop Down Lists'!AB$5)*Inputs!J$39)</f>
        <v>0</v>
      </c>
      <c r="BE1593">
        <f>IF(OR($D1593="51",$D1593="52",$D1593="61"),0,(AG1593/'Totals and Drop Down Lists'!AC$5)*Inputs!K$39)</f>
        <v>0</v>
      </c>
      <c r="BF1593">
        <f>IF(OR($D1593="51",$D1593="52",$D1593="61"),0,(AH1593/'Totals and Drop Down Lists'!AD$5)*Inputs!L$39)</f>
        <v>0</v>
      </c>
      <c r="BG1593" s="10">
        <f t="shared" si="217"/>
        <v>1219832.009285748</v>
      </c>
    </row>
    <row r="1594" spans="1:59" ht="28.8">
      <c r="A1594" s="1" t="s">
        <v>7485</v>
      </c>
      <c r="B1594" s="1" t="s">
        <v>3111</v>
      </c>
      <c r="C1594" s="1" t="s">
        <v>3112</v>
      </c>
      <c r="D1594" s="1" t="s">
        <v>10</v>
      </c>
      <c r="E1594" s="1" t="s">
        <v>3113</v>
      </c>
      <c r="F1594" s="2">
        <v>69288</v>
      </c>
      <c r="G1594" s="2">
        <v>329</v>
      </c>
      <c r="H1594" s="2">
        <v>60</v>
      </c>
      <c r="I1594" s="2">
        <v>7352</v>
      </c>
      <c r="J1594" s="2">
        <v>26501</v>
      </c>
      <c r="K1594" s="2">
        <v>11900</v>
      </c>
      <c r="L1594" s="2">
        <v>65</v>
      </c>
      <c r="M1594" s="2">
        <v>15</v>
      </c>
      <c r="N1594" s="2">
        <v>34</v>
      </c>
      <c r="O1594" s="2">
        <v>539</v>
      </c>
      <c r="P1594" s="2">
        <v>196</v>
      </c>
      <c r="Q1594" s="2">
        <v>24</v>
      </c>
      <c r="R1594" s="2">
        <v>6217</v>
      </c>
      <c r="S1594" s="2">
        <v>13011300</v>
      </c>
      <c r="T1594" s="2">
        <v>608206100</v>
      </c>
      <c r="U1594" s="2">
        <v>355</v>
      </c>
      <c r="V1594" s="2">
        <v>1880</v>
      </c>
      <c r="W1594" s="2">
        <v>60</v>
      </c>
      <c r="X1594" s="2">
        <v>3620</v>
      </c>
      <c r="Y1594" s="2">
        <v>920</v>
      </c>
      <c r="Z1594" s="2">
        <v>1680</v>
      </c>
      <c r="AA1594" s="9">
        <f t="shared" si="218"/>
        <v>69288</v>
      </c>
      <c r="AB1594" s="9">
        <f t="shared" si="219"/>
        <v>6963</v>
      </c>
      <c r="AC1594" s="9">
        <f t="shared" si="220"/>
        <v>7090</v>
      </c>
      <c r="AD1594" s="9">
        <f t="shared" si="221"/>
        <v>6217</v>
      </c>
      <c r="AE1594" s="44">
        <f t="shared" si="222"/>
        <v>3.7318780771730556E-4</v>
      </c>
      <c r="AF1594" s="9">
        <f t="shared" si="223"/>
        <v>1680</v>
      </c>
      <c r="AG1594" s="9">
        <f t="shared" si="216"/>
        <v>2600</v>
      </c>
      <c r="AH1594" s="44">
        <f t="shared" si="224"/>
        <v>4.3441932211248975E-4</v>
      </c>
      <c r="AI1594">
        <f>AA1594/'Totals and Drop Down Lists'!W$6*Inputs!E$37</f>
        <v>62853.944530599569</v>
      </c>
      <c r="AJ1594">
        <f>AB1594/'Totals and Drop Down Lists'!X$6*Inputs!F$37</f>
        <v>22910.965953536415</v>
      </c>
      <c r="AK1594">
        <f>AC1594/'Totals and Drop Down Lists'!Y$6*Inputs!G$37</f>
        <v>46739.674904979445</v>
      </c>
      <c r="AL1594">
        <f>AD1594/'Totals and Drop Down Lists'!Z$6*Inputs!H$37</f>
        <v>49844.805395552008</v>
      </c>
      <c r="AM1594">
        <f>AE1594/'Totals and Drop Down Lists'!AA$6*Inputs!I$37</f>
        <v>46457.907744403768</v>
      </c>
      <c r="AN1594">
        <f>AF1594/'Totals and Drop Down Lists'!AB$6*Inputs!J$37</f>
        <v>33527.244475779167</v>
      </c>
      <c r="AO1594">
        <f>AG1594/'Totals and Drop Down Lists'!AC$6*Inputs!K$37</f>
        <v>48421.298065638206</v>
      </c>
      <c r="AP1594">
        <f>AH1594/'Totals and Drop Down Lists'!AD$6*Inputs!L$37</f>
        <v>102231.85956218453</v>
      </c>
      <c r="AQ1594">
        <f>IF(OR($D1594="51",$D1594="52",$D1594="61"),(AA1594/'Totals and Drop Down Lists'!W$4)*Inputs!E$38,0)</f>
        <v>0</v>
      </c>
      <c r="AR1594">
        <f>IF(OR($D1594="51",$D1594="52",$D1594="61"),(AB1594/'Totals and Drop Down Lists'!X$4)*Inputs!F$38,0)</f>
        <v>0</v>
      </c>
      <c r="AS1594">
        <f>IF(OR($D1594="51",$D1594="52",$D1594="61"),(AC1594/'Totals and Drop Down Lists'!Y$4)*Inputs!G$38,0)</f>
        <v>0</v>
      </c>
      <c r="AT1594">
        <f>IF(OR($D1594="51",$D1594="52",$D1594="61"),(AD1594/'Totals and Drop Down Lists'!Z$4)*Inputs!H$38,0)</f>
        <v>0</v>
      </c>
      <c r="AU1594">
        <f>IF(OR($D1594="51",$D1594="52",$D1594="61"),(AE1594/'Totals and Drop Down Lists'!AA$4)*Inputs!I$38,0)</f>
        <v>0</v>
      </c>
      <c r="AV1594">
        <f>IF(OR($D1594="51",$D1594="52",$D1594="61"),(AF1594/'Totals and Drop Down Lists'!AB$4)*Inputs!J$38,0)</f>
        <v>0</v>
      </c>
      <c r="AW1594">
        <f>IF(OR($D1594="51",$D1594="52",$D1594="61"),(AG1594/'Totals and Drop Down Lists'!AC$4)*Inputs!K$38,0)</f>
        <v>0</v>
      </c>
      <c r="AX1594">
        <f>IF(OR($D1594="51",$D1594="52",$D1594="61"),(AH1594/'Totals and Drop Down Lists'!AD$4)*Inputs!L$38,0)</f>
        <v>0</v>
      </c>
      <c r="AY1594">
        <f>IF(OR($D1594="51",$D1594="52",$D1594="61"),0,(AA1594/'Totals and Drop Down Lists'!W$5)*Inputs!E$39)</f>
        <v>0</v>
      </c>
      <c r="AZ1594">
        <f>IF(OR($D1594="51",$D1594="52",$D1594="61"),0,(AB1594/'Totals and Drop Down Lists'!X$5)*Inputs!F$39)</f>
        <v>0</v>
      </c>
      <c r="BA1594">
        <f>IF(OR($D1594="51",$D1594="52",$D1594="61"),0,(AC1594/'Totals and Drop Down Lists'!Y$5)*Inputs!G$39)</f>
        <v>0</v>
      </c>
      <c r="BB1594">
        <f>IF(OR($D1594="51",$D1594="52",$D1594="61"),0,(AD1594/'Totals and Drop Down Lists'!Z$5)*Inputs!H$39)</f>
        <v>0</v>
      </c>
      <c r="BC1594">
        <f>IF(OR($D1594="51",$D1594="52",$D1594="61"),0,(AE1594/'Totals and Drop Down Lists'!AA$5)*Inputs!I$39)</f>
        <v>0</v>
      </c>
      <c r="BD1594">
        <f>IF(OR($D1594="51",$D1594="52",$D1594="61"),0,(AF1594/'Totals and Drop Down Lists'!AB$5)*Inputs!J$39)</f>
        <v>0</v>
      </c>
      <c r="BE1594">
        <f>IF(OR($D1594="51",$D1594="52",$D1594="61"),0,(AG1594/'Totals and Drop Down Lists'!AC$5)*Inputs!K$39)</f>
        <v>0</v>
      </c>
      <c r="BF1594">
        <f>IF(OR($D1594="51",$D1594="52",$D1594="61"),0,(AH1594/'Totals and Drop Down Lists'!AD$5)*Inputs!L$39)</f>
        <v>0</v>
      </c>
      <c r="BG1594" s="10">
        <f t="shared" si="217"/>
        <v>412987.70063267316</v>
      </c>
    </row>
    <row r="1595" spans="1:59" ht="28.8">
      <c r="A1595" s="1" t="s">
        <v>7485</v>
      </c>
      <c r="B1595" s="1" t="s">
        <v>3111</v>
      </c>
      <c r="C1595" s="1" t="s">
        <v>2489</v>
      </c>
      <c r="D1595" s="1" t="s">
        <v>545</v>
      </c>
      <c r="E1595" s="1" t="s">
        <v>3114</v>
      </c>
      <c r="F1595" s="2">
        <v>76820</v>
      </c>
      <c r="G1595" s="2">
        <v>939</v>
      </c>
      <c r="H1595" s="2">
        <v>65</v>
      </c>
      <c r="I1595" s="2">
        <v>22150</v>
      </c>
      <c r="J1595" s="2">
        <v>26455</v>
      </c>
      <c r="K1595" s="2">
        <v>18664</v>
      </c>
      <c r="L1595" s="2">
        <v>224</v>
      </c>
      <c r="M1595" s="2">
        <v>9</v>
      </c>
      <c r="N1595" s="2">
        <v>28</v>
      </c>
      <c r="O1595" s="2">
        <v>736</v>
      </c>
      <c r="P1595" s="2">
        <v>225</v>
      </c>
      <c r="Q1595" s="2">
        <v>152</v>
      </c>
      <c r="R1595" s="2">
        <v>13628</v>
      </c>
      <c r="S1595" s="2">
        <v>16956100</v>
      </c>
      <c r="T1595" s="2">
        <v>676050700</v>
      </c>
      <c r="U1595" s="2">
        <v>788</v>
      </c>
      <c r="V1595" s="2">
        <v>3080</v>
      </c>
      <c r="W1595" s="2">
        <v>80</v>
      </c>
      <c r="X1595" s="2">
        <v>8540</v>
      </c>
      <c r="Y1595" s="2">
        <v>1255</v>
      </c>
      <c r="Z1595" s="2">
        <v>5230</v>
      </c>
      <c r="AA1595" s="9">
        <f t="shared" si="218"/>
        <v>76820</v>
      </c>
      <c r="AB1595" s="9">
        <f t="shared" si="219"/>
        <v>21146</v>
      </c>
      <c r="AC1595" s="9">
        <f t="shared" si="220"/>
        <v>15002</v>
      </c>
      <c r="AD1595" s="9">
        <f t="shared" si="221"/>
        <v>13628</v>
      </c>
      <c r="AE1595" s="44">
        <f t="shared" si="222"/>
        <v>9.195968429810739E-4</v>
      </c>
      <c r="AF1595" s="9">
        <f t="shared" si="223"/>
        <v>5380</v>
      </c>
      <c r="AG1595" s="9">
        <f t="shared" si="216"/>
        <v>6485</v>
      </c>
      <c r="AH1595" s="44">
        <f t="shared" si="224"/>
        <v>1.7023859511723729E-3</v>
      </c>
      <c r="AI1595">
        <f>AA1595/'Totals and Drop Down Lists'!W$6*Inputs!E$37</f>
        <v>69686.526077252332</v>
      </c>
      <c r="AJ1595">
        <f>AB1595/'Totals and Drop Down Lists'!X$6*Inputs!F$37</f>
        <v>69578.527366577779</v>
      </c>
      <c r="AK1595">
        <f>AC1595/'Totals and Drop Down Lists'!Y$6*Inputs!G$37</f>
        <v>98898.251470310526</v>
      </c>
      <c r="AL1595">
        <f>AD1595/'Totals and Drop Down Lists'!Z$6*Inputs!H$37</f>
        <v>109262.50730747671</v>
      </c>
      <c r="AM1595">
        <f>AE1595/'Totals and Drop Down Lists'!AA$6*Inputs!I$37</f>
        <v>114480.01357435169</v>
      </c>
      <c r="AN1595">
        <f>AF1595/'Totals and Drop Down Lists'!AB$6*Inputs!J$37</f>
        <v>107367.0090950547</v>
      </c>
      <c r="AO1595">
        <f>AG1595/'Totals and Drop Down Lists'!AC$6*Inputs!K$37</f>
        <v>120773.89152140915</v>
      </c>
      <c r="AP1595">
        <f>AH1595/'Totals and Drop Down Lists'!AD$6*Inputs!L$37</f>
        <v>400622.33105695987</v>
      </c>
      <c r="AQ1595">
        <f>IF(OR($D1595="51",$D1595="52",$D1595="61"),(AA1595/'Totals and Drop Down Lists'!W$4)*Inputs!E$38,0)</f>
        <v>0</v>
      </c>
      <c r="AR1595">
        <f>IF(OR($D1595="51",$D1595="52",$D1595="61"),(AB1595/'Totals and Drop Down Lists'!X$4)*Inputs!F$38,0)</f>
        <v>0</v>
      </c>
      <c r="AS1595">
        <f>IF(OR($D1595="51",$D1595="52",$D1595="61"),(AC1595/'Totals and Drop Down Lists'!Y$4)*Inputs!G$38,0)</f>
        <v>0</v>
      </c>
      <c r="AT1595">
        <f>IF(OR($D1595="51",$D1595="52",$D1595="61"),(AD1595/'Totals and Drop Down Lists'!Z$4)*Inputs!H$38,0)</f>
        <v>0</v>
      </c>
      <c r="AU1595">
        <f>IF(OR($D1595="51",$D1595="52",$D1595="61"),(AE1595/'Totals and Drop Down Lists'!AA$4)*Inputs!I$38,0)</f>
        <v>0</v>
      </c>
      <c r="AV1595">
        <f>IF(OR($D1595="51",$D1595="52",$D1595="61"),(AF1595/'Totals and Drop Down Lists'!AB$4)*Inputs!J$38,0)</f>
        <v>0</v>
      </c>
      <c r="AW1595">
        <f>IF(OR($D1595="51",$D1595="52",$D1595="61"),(AG1595/'Totals and Drop Down Lists'!AC$4)*Inputs!K$38,0)</f>
        <v>0</v>
      </c>
      <c r="AX1595">
        <f>IF(OR($D1595="51",$D1595="52",$D1595="61"),(AH1595/'Totals and Drop Down Lists'!AD$4)*Inputs!L$38,0)</f>
        <v>0</v>
      </c>
      <c r="AY1595">
        <f>IF(OR($D1595="51",$D1595="52",$D1595="61"),0,(AA1595/'Totals and Drop Down Lists'!W$5)*Inputs!E$39)</f>
        <v>0</v>
      </c>
      <c r="AZ1595">
        <f>IF(OR($D1595="51",$D1595="52",$D1595="61"),0,(AB1595/'Totals and Drop Down Lists'!X$5)*Inputs!F$39)</f>
        <v>0</v>
      </c>
      <c r="BA1595">
        <f>IF(OR($D1595="51",$D1595="52",$D1595="61"),0,(AC1595/'Totals and Drop Down Lists'!Y$5)*Inputs!G$39)</f>
        <v>0</v>
      </c>
      <c r="BB1595">
        <f>IF(OR($D1595="51",$D1595="52",$D1595="61"),0,(AD1595/'Totals and Drop Down Lists'!Z$5)*Inputs!H$39)</f>
        <v>0</v>
      </c>
      <c r="BC1595">
        <f>IF(OR($D1595="51",$D1595="52",$D1595="61"),0,(AE1595/'Totals and Drop Down Lists'!AA$5)*Inputs!I$39)</f>
        <v>0</v>
      </c>
      <c r="BD1595">
        <f>IF(OR($D1595="51",$D1595="52",$D1595="61"),0,(AF1595/'Totals and Drop Down Lists'!AB$5)*Inputs!J$39)</f>
        <v>0</v>
      </c>
      <c r="BE1595">
        <f>IF(OR($D1595="51",$D1595="52",$D1595="61"),0,(AG1595/'Totals and Drop Down Lists'!AC$5)*Inputs!K$39)</f>
        <v>0</v>
      </c>
      <c r="BF1595">
        <f>IF(OR($D1595="51",$D1595="52",$D1595="61"),0,(AH1595/'Totals and Drop Down Lists'!AD$5)*Inputs!L$39)</f>
        <v>0</v>
      </c>
      <c r="BG1595" s="10">
        <f t="shared" si="217"/>
        <v>1090669.0574693927</v>
      </c>
    </row>
    <row r="1596" spans="1:59" ht="28.8">
      <c r="A1596" s="1" t="s">
        <v>7485</v>
      </c>
      <c r="B1596" s="1" t="s">
        <v>3111</v>
      </c>
      <c r="C1596" s="1" t="s">
        <v>3115</v>
      </c>
      <c r="D1596" s="1" t="s">
        <v>10</v>
      </c>
      <c r="E1596" s="1" t="s">
        <v>3116</v>
      </c>
      <c r="F1596" s="2">
        <v>59803</v>
      </c>
      <c r="G1596" s="2">
        <v>969</v>
      </c>
      <c r="H1596" s="2">
        <v>953</v>
      </c>
      <c r="I1596" s="2">
        <v>9528</v>
      </c>
      <c r="J1596" s="2">
        <v>22952</v>
      </c>
      <c r="K1596" s="2">
        <v>13268</v>
      </c>
      <c r="L1596" s="2">
        <v>249</v>
      </c>
      <c r="M1596" s="2">
        <v>58</v>
      </c>
      <c r="N1596" s="2">
        <v>0</v>
      </c>
      <c r="O1596" s="2">
        <v>438</v>
      </c>
      <c r="P1596" s="2">
        <v>61</v>
      </c>
      <c r="Q1596" s="2">
        <v>37</v>
      </c>
      <c r="R1596" s="2">
        <v>12409</v>
      </c>
      <c r="S1596" s="2">
        <v>15709700</v>
      </c>
      <c r="T1596" s="2">
        <v>658014800</v>
      </c>
      <c r="U1596" s="2">
        <v>445</v>
      </c>
      <c r="V1596" s="2">
        <v>1680</v>
      </c>
      <c r="W1596" s="2">
        <v>70</v>
      </c>
      <c r="X1596" s="2">
        <v>4150</v>
      </c>
      <c r="Y1596" s="2">
        <v>600</v>
      </c>
      <c r="Z1596" s="2">
        <v>2190</v>
      </c>
      <c r="AA1596" s="9">
        <f t="shared" si="218"/>
        <v>59803</v>
      </c>
      <c r="AB1596" s="9">
        <f t="shared" si="219"/>
        <v>7606</v>
      </c>
      <c r="AC1596" s="9">
        <f t="shared" si="220"/>
        <v>13252</v>
      </c>
      <c r="AD1596" s="9">
        <f t="shared" si="221"/>
        <v>12409</v>
      </c>
      <c r="AE1596" s="44">
        <f t="shared" si="222"/>
        <v>5.3565624975855501E-4</v>
      </c>
      <c r="AF1596" s="9">
        <f t="shared" si="223"/>
        <v>2400</v>
      </c>
      <c r="AG1596" s="9">
        <f t="shared" si="216"/>
        <v>2790</v>
      </c>
      <c r="AH1596" s="44">
        <f t="shared" si="224"/>
        <v>6.0012292477367433E-4</v>
      </c>
      <c r="AI1596">
        <f>AA1596/'Totals and Drop Down Lists'!W$6*Inputs!E$37</f>
        <v>54249.717768783143</v>
      </c>
      <c r="AJ1596">
        <f>AB1596/'Totals and Drop Down Lists'!X$6*Inputs!F$37</f>
        <v>25026.684912049113</v>
      </c>
      <c r="AK1596">
        <f>AC1596/'Totals and Drop Down Lists'!Y$6*Inputs!G$37</f>
        <v>87361.660344257762</v>
      </c>
      <c r="AL1596">
        <f>AD1596/'Totals and Drop Down Lists'!Z$6*Inputs!H$37</f>
        <v>99489.173259354153</v>
      </c>
      <c r="AM1596">
        <f>AE1596/'Totals and Drop Down Lists'!AA$6*Inputs!I$37</f>
        <v>66683.498547860669</v>
      </c>
      <c r="AN1596">
        <f>AF1596/'Totals and Drop Down Lists'!AB$6*Inputs!J$37</f>
        <v>47896.063536827387</v>
      </c>
      <c r="AO1596">
        <f>AG1596/'Totals and Drop Down Lists'!AC$6*Inputs!K$37</f>
        <v>51959.777539665622</v>
      </c>
      <c r="AP1596">
        <f>AH1596/'Totals and Drop Down Lists'!AD$6*Inputs!L$37</f>
        <v>141226.87330565637</v>
      </c>
      <c r="AQ1596">
        <f>IF(OR($D1596="51",$D1596="52",$D1596="61"),(AA1596/'Totals and Drop Down Lists'!W$4)*Inputs!E$38,0)</f>
        <v>0</v>
      </c>
      <c r="AR1596">
        <f>IF(OR($D1596="51",$D1596="52",$D1596="61"),(AB1596/'Totals and Drop Down Lists'!X$4)*Inputs!F$38,0)</f>
        <v>0</v>
      </c>
      <c r="AS1596">
        <f>IF(OR($D1596="51",$D1596="52",$D1596="61"),(AC1596/'Totals and Drop Down Lists'!Y$4)*Inputs!G$38,0)</f>
        <v>0</v>
      </c>
      <c r="AT1596">
        <f>IF(OR($D1596="51",$D1596="52",$D1596="61"),(AD1596/'Totals and Drop Down Lists'!Z$4)*Inputs!H$38,0)</f>
        <v>0</v>
      </c>
      <c r="AU1596">
        <f>IF(OR($D1596="51",$D1596="52",$D1596="61"),(AE1596/'Totals and Drop Down Lists'!AA$4)*Inputs!I$38,0)</f>
        <v>0</v>
      </c>
      <c r="AV1596">
        <f>IF(OR($D1596="51",$D1596="52",$D1596="61"),(AF1596/'Totals and Drop Down Lists'!AB$4)*Inputs!J$38,0)</f>
        <v>0</v>
      </c>
      <c r="AW1596">
        <f>IF(OR($D1596="51",$D1596="52",$D1596="61"),(AG1596/'Totals and Drop Down Lists'!AC$4)*Inputs!K$38,0)</f>
        <v>0</v>
      </c>
      <c r="AX1596">
        <f>IF(OR($D1596="51",$D1596="52",$D1596="61"),(AH1596/'Totals and Drop Down Lists'!AD$4)*Inputs!L$38,0)</f>
        <v>0</v>
      </c>
      <c r="AY1596">
        <f>IF(OR($D1596="51",$D1596="52",$D1596="61"),0,(AA1596/'Totals and Drop Down Lists'!W$5)*Inputs!E$39)</f>
        <v>0</v>
      </c>
      <c r="AZ1596">
        <f>IF(OR($D1596="51",$D1596="52",$D1596="61"),0,(AB1596/'Totals and Drop Down Lists'!X$5)*Inputs!F$39)</f>
        <v>0</v>
      </c>
      <c r="BA1596">
        <f>IF(OR($D1596="51",$D1596="52",$D1596="61"),0,(AC1596/'Totals and Drop Down Lists'!Y$5)*Inputs!G$39)</f>
        <v>0</v>
      </c>
      <c r="BB1596">
        <f>IF(OR($D1596="51",$D1596="52",$D1596="61"),0,(AD1596/'Totals and Drop Down Lists'!Z$5)*Inputs!H$39)</f>
        <v>0</v>
      </c>
      <c r="BC1596">
        <f>IF(OR($D1596="51",$D1596="52",$D1596="61"),0,(AE1596/'Totals and Drop Down Lists'!AA$5)*Inputs!I$39)</f>
        <v>0</v>
      </c>
      <c r="BD1596">
        <f>IF(OR($D1596="51",$D1596="52",$D1596="61"),0,(AF1596/'Totals and Drop Down Lists'!AB$5)*Inputs!J$39)</f>
        <v>0</v>
      </c>
      <c r="BE1596">
        <f>IF(OR($D1596="51",$D1596="52",$D1596="61"),0,(AG1596/'Totals and Drop Down Lists'!AC$5)*Inputs!K$39)</f>
        <v>0</v>
      </c>
      <c r="BF1596">
        <f>IF(OR($D1596="51",$D1596="52",$D1596="61"),0,(AH1596/'Totals and Drop Down Lists'!AD$5)*Inputs!L$39)</f>
        <v>0</v>
      </c>
      <c r="BG1596" s="10">
        <f t="shared" si="217"/>
        <v>573893.44921445427</v>
      </c>
    </row>
    <row r="1597" spans="1:59" ht="28.8">
      <c r="A1597" s="1" t="s">
        <v>7485</v>
      </c>
      <c r="B1597" s="1" t="s">
        <v>3111</v>
      </c>
      <c r="C1597" s="1" t="s">
        <v>3117</v>
      </c>
      <c r="D1597" s="1" t="s">
        <v>545</v>
      </c>
      <c r="E1597" s="1" t="s">
        <v>3118</v>
      </c>
      <c r="F1597" s="2">
        <v>56607</v>
      </c>
      <c r="G1597" s="2">
        <v>1241</v>
      </c>
      <c r="H1597" s="2">
        <v>567</v>
      </c>
      <c r="I1597" s="2">
        <v>5325</v>
      </c>
      <c r="J1597" s="2">
        <v>22067</v>
      </c>
      <c r="K1597" s="2">
        <v>9310</v>
      </c>
      <c r="L1597" s="2">
        <v>85</v>
      </c>
      <c r="M1597" s="2">
        <v>19</v>
      </c>
      <c r="N1597" s="2">
        <v>16</v>
      </c>
      <c r="O1597" s="2">
        <v>159</v>
      </c>
      <c r="P1597" s="2">
        <v>33</v>
      </c>
      <c r="Q1597" s="2">
        <v>0</v>
      </c>
      <c r="R1597" s="2">
        <v>13578</v>
      </c>
      <c r="S1597" s="2">
        <v>12626900</v>
      </c>
      <c r="T1597" s="2">
        <v>652139400</v>
      </c>
      <c r="U1597" s="2">
        <v>212</v>
      </c>
      <c r="V1597" s="2">
        <v>1050</v>
      </c>
      <c r="W1597" s="2">
        <v>4</v>
      </c>
      <c r="X1597" s="2">
        <v>2155</v>
      </c>
      <c r="Y1597" s="2">
        <v>250</v>
      </c>
      <c r="Z1597" s="2">
        <v>1000</v>
      </c>
      <c r="AA1597" s="9">
        <f t="shared" si="218"/>
        <v>56607</v>
      </c>
      <c r="AB1597" s="9">
        <f t="shared" si="219"/>
        <v>3517</v>
      </c>
      <c r="AC1597" s="9">
        <f t="shared" si="220"/>
        <v>13890</v>
      </c>
      <c r="AD1597" s="9">
        <f t="shared" si="221"/>
        <v>13578</v>
      </c>
      <c r="AE1597" s="44">
        <f t="shared" si="222"/>
        <v>2.7431645067558998E-4</v>
      </c>
      <c r="AF1597" s="9">
        <f t="shared" si="223"/>
        <v>1101</v>
      </c>
      <c r="AG1597" s="9">
        <f t="shared" si="216"/>
        <v>1250</v>
      </c>
      <c r="AH1597" s="44">
        <f t="shared" si="224"/>
        <v>1.9623094046925977E-4</v>
      </c>
      <c r="AI1597">
        <f>AA1597/'Totals and Drop Down Lists'!W$6*Inputs!E$37</f>
        <v>51350.49702753219</v>
      </c>
      <c r="AJ1597">
        <f>AB1597/'Totals and Drop Down Lists'!X$6*Inputs!F$37</f>
        <v>11572.291721756079</v>
      </c>
      <c r="AK1597">
        <f>AC1597/'Totals and Drop Down Lists'!Y$6*Inputs!G$37</f>
        <v>91567.571851927278</v>
      </c>
      <c r="AL1597">
        <f>AD1597/'Totals and Drop Down Lists'!Z$6*Inputs!H$37</f>
        <v>108861.63224397702</v>
      </c>
      <c r="AM1597">
        <f>AE1597/'Totals and Drop Down Lists'!AA$6*Inputs!I$37</f>
        <v>34149.476737226934</v>
      </c>
      <c r="AN1597">
        <f>AF1597/'Totals and Drop Down Lists'!AB$6*Inputs!J$37</f>
        <v>21972.319147519564</v>
      </c>
      <c r="AO1597">
        <f>AG1597/'Totals and Drop Down Lists'!AC$6*Inputs!K$37</f>
        <v>23279.470223864522</v>
      </c>
      <c r="AP1597">
        <f>AH1597/'Totals and Drop Down Lists'!AD$6*Inputs!L$37</f>
        <v>46179.009373377019</v>
      </c>
      <c r="AQ1597">
        <f>IF(OR($D1597="51",$D1597="52",$D1597="61"),(AA1597/'Totals and Drop Down Lists'!W$4)*Inputs!E$38,0)</f>
        <v>0</v>
      </c>
      <c r="AR1597">
        <f>IF(OR($D1597="51",$D1597="52",$D1597="61"),(AB1597/'Totals and Drop Down Lists'!X$4)*Inputs!F$38,0)</f>
        <v>0</v>
      </c>
      <c r="AS1597">
        <f>IF(OR($D1597="51",$D1597="52",$D1597="61"),(AC1597/'Totals and Drop Down Lists'!Y$4)*Inputs!G$38,0)</f>
        <v>0</v>
      </c>
      <c r="AT1597">
        <f>IF(OR($D1597="51",$D1597="52",$D1597="61"),(AD1597/'Totals and Drop Down Lists'!Z$4)*Inputs!H$38,0)</f>
        <v>0</v>
      </c>
      <c r="AU1597">
        <f>IF(OR($D1597="51",$D1597="52",$D1597="61"),(AE1597/'Totals and Drop Down Lists'!AA$4)*Inputs!I$38,0)</f>
        <v>0</v>
      </c>
      <c r="AV1597">
        <f>IF(OR($D1597="51",$D1597="52",$D1597="61"),(AF1597/'Totals and Drop Down Lists'!AB$4)*Inputs!J$38,0)</f>
        <v>0</v>
      </c>
      <c r="AW1597">
        <f>IF(OR($D1597="51",$D1597="52",$D1597="61"),(AG1597/'Totals and Drop Down Lists'!AC$4)*Inputs!K$38,0)</f>
        <v>0</v>
      </c>
      <c r="AX1597">
        <f>IF(OR($D1597="51",$D1597="52",$D1597="61"),(AH1597/'Totals and Drop Down Lists'!AD$4)*Inputs!L$38,0)</f>
        <v>0</v>
      </c>
      <c r="AY1597">
        <f>IF(OR($D1597="51",$D1597="52",$D1597="61"),0,(AA1597/'Totals and Drop Down Lists'!W$5)*Inputs!E$39)</f>
        <v>0</v>
      </c>
      <c r="AZ1597">
        <f>IF(OR($D1597="51",$D1597="52",$D1597="61"),0,(AB1597/'Totals and Drop Down Lists'!X$5)*Inputs!F$39)</f>
        <v>0</v>
      </c>
      <c r="BA1597">
        <f>IF(OR($D1597="51",$D1597="52",$D1597="61"),0,(AC1597/'Totals and Drop Down Lists'!Y$5)*Inputs!G$39)</f>
        <v>0</v>
      </c>
      <c r="BB1597">
        <f>IF(OR($D1597="51",$D1597="52",$D1597="61"),0,(AD1597/'Totals and Drop Down Lists'!Z$5)*Inputs!H$39)</f>
        <v>0</v>
      </c>
      <c r="BC1597">
        <f>IF(OR($D1597="51",$D1597="52",$D1597="61"),0,(AE1597/'Totals and Drop Down Lists'!AA$5)*Inputs!I$39)</f>
        <v>0</v>
      </c>
      <c r="BD1597">
        <f>IF(OR($D1597="51",$D1597="52",$D1597="61"),0,(AF1597/'Totals and Drop Down Lists'!AB$5)*Inputs!J$39)</f>
        <v>0</v>
      </c>
      <c r="BE1597">
        <f>IF(OR($D1597="51",$D1597="52",$D1597="61"),0,(AG1597/'Totals and Drop Down Lists'!AC$5)*Inputs!K$39)</f>
        <v>0</v>
      </c>
      <c r="BF1597">
        <f>IF(OR($D1597="51",$D1597="52",$D1597="61"),0,(AH1597/'Totals and Drop Down Lists'!AD$5)*Inputs!L$39)</f>
        <v>0</v>
      </c>
      <c r="BG1597" s="10">
        <f t="shared" si="217"/>
        <v>388932.26832718059</v>
      </c>
    </row>
    <row r="1598" spans="1:59" ht="28.8">
      <c r="A1598" s="1" t="s">
        <v>7485</v>
      </c>
      <c r="B1598" s="1" t="s">
        <v>3111</v>
      </c>
      <c r="C1598" s="1" t="s">
        <v>3119</v>
      </c>
      <c r="D1598" s="1" t="s">
        <v>10</v>
      </c>
      <c r="E1598" s="1" t="s">
        <v>3120</v>
      </c>
      <c r="F1598" s="2">
        <v>52534</v>
      </c>
      <c r="G1598" s="2">
        <v>352</v>
      </c>
      <c r="H1598" s="2">
        <v>100</v>
      </c>
      <c r="I1598" s="2">
        <v>8058</v>
      </c>
      <c r="J1598" s="2">
        <v>19763</v>
      </c>
      <c r="K1598" s="2">
        <v>9861</v>
      </c>
      <c r="L1598" s="2">
        <v>216</v>
      </c>
      <c r="M1598" s="2">
        <v>45</v>
      </c>
      <c r="N1598" s="2">
        <v>12</v>
      </c>
      <c r="O1598" s="2">
        <v>446</v>
      </c>
      <c r="P1598" s="2">
        <v>83</v>
      </c>
      <c r="Q1598" s="2">
        <v>0</v>
      </c>
      <c r="R1598" s="2">
        <v>7022</v>
      </c>
      <c r="S1598" s="2">
        <v>11380700</v>
      </c>
      <c r="T1598" s="2">
        <v>470939000</v>
      </c>
      <c r="U1598" s="2">
        <v>233</v>
      </c>
      <c r="V1598" s="2">
        <v>1030</v>
      </c>
      <c r="W1598" s="2">
        <v>10</v>
      </c>
      <c r="X1598" s="2">
        <v>3710</v>
      </c>
      <c r="Y1598" s="2">
        <v>410</v>
      </c>
      <c r="Z1598" s="2">
        <v>2635</v>
      </c>
      <c r="AA1598" s="9">
        <f t="shared" si="218"/>
        <v>52534</v>
      </c>
      <c r="AB1598" s="9">
        <f t="shared" si="219"/>
        <v>7606</v>
      </c>
      <c r="AC1598" s="9">
        <f t="shared" si="220"/>
        <v>7824</v>
      </c>
      <c r="AD1598" s="9">
        <f t="shared" si="221"/>
        <v>7022</v>
      </c>
      <c r="AE1598" s="44">
        <f t="shared" si="222"/>
        <v>3.436250633378981E-4</v>
      </c>
      <c r="AF1598" s="9">
        <f t="shared" si="223"/>
        <v>2670</v>
      </c>
      <c r="AG1598" s="9">
        <f t="shared" si="216"/>
        <v>3045</v>
      </c>
      <c r="AH1598" s="44">
        <f t="shared" si="224"/>
        <v>5.6533577828430412E-4</v>
      </c>
      <c r="AI1598">
        <f>AA1598/'Totals and Drop Down Lists'!W$6*Inputs!E$37</f>
        <v>47655.714149210806</v>
      </c>
      <c r="AJ1598">
        <f>AB1598/'Totals and Drop Down Lists'!X$6*Inputs!F$37</f>
        <v>25026.684912049113</v>
      </c>
      <c r="AK1598">
        <f>AC1598/'Totals and Drop Down Lists'!Y$6*Inputs!G$37</f>
        <v>51578.45084013528</v>
      </c>
      <c r="AL1598">
        <f>AD1598/'Totals and Drop Down Lists'!Z$6*Inputs!H$37</f>
        <v>56298.89391789709</v>
      </c>
      <c r="AM1598">
        <f>AE1598/'Totals and Drop Down Lists'!AA$6*Inputs!I$37</f>
        <v>42777.66090179982</v>
      </c>
      <c r="AN1598">
        <f>AF1598/'Totals and Drop Down Lists'!AB$6*Inputs!J$37</f>
        <v>53284.370684720459</v>
      </c>
      <c r="AO1598">
        <f>AG1598/'Totals and Drop Down Lists'!AC$6*Inputs!K$37</f>
        <v>56708.789465333975</v>
      </c>
      <c r="AP1598">
        <f>AH1598/'Totals and Drop Down Lists'!AD$6*Inputs!L$37</f>
        <v>133040.41728621264</v>
      </c>
      <c r="AQ1598">
        <f>IF(OR($D1598="51",$D1598="52",$D1598="61"),(AA1598/'Totals and Drop Down Lists'!W$4)*Inputs!E$38,0)</f>
        <v>0</v>
      </c>
      <c r="AR1598">
        <f>IF(OR($D1598="51",$D1598="52",$D1598="61"),(AB1598/'Totals and Drop Down Lists'!X$4)*Inputs!F$38,0)</f>
        <v>0</v>
      </c>
      <c r="AS1598">
        <f>IF(OR($D1598="51",$D1598="52",$D1598="61"),(AC1598/'Totals and Drop Down Lists'!Y$4)*Inputs!G$38,0)</f>
        <v>0</v>
      </c>
      <c r="AT1598">
        <f>IF(OR($D1598="51",$D1598="52",$D1598="61"),(AD1598/'Totals and Drop Down Lists'!Z$4)*Inputs!H$38,0)</f>
        <v>0</v>
      </c>
      <c r="AU1598">
        <f>IF(OR($D1598="51",$D1598="52",$D1598="61"),(AE1598/'Totals and Drop Down Lists'!AA$4)*Inputs!I$38,0)</f>
        <v>0</v>
      </c>
      <c r="AV1598">
        <f>IF(OR($D1598="51",$D1598="52",$D1598="61"),(AF1598/'Totals and Drop Down Lists'!AB$4)*Inputs!J$38,0)</f>
        <v>0</v>
      </c>
      <c r="AW1598">
        <f>IF(OR($D1598="51",$D1598="52",$D1598="61"),(AG1598/'Totals and Drop Down Lists'!AC$4)*Inputs!K$38,0)</f>
        <v>0</v>
      </c>
      <c r="AX1598">
        <f>IF(OR($D1598="51",$D1598="52",$D1598="61"),(AH1598/'Totals and Drop Down Lists'!AD$4)*Inputs!L$38,0)</f>
        <v>0</v>
      </c>
      <c r="AY1598">
        <f>IF(OR($D1598="51",$D1598="52",$D1598="61"),0,(AA1598/'Totals and Drop Down Lists'!W$5)*Inputs!E$39)</f>
        <v>0</v>
      </c>
      <c r="AZ1598">
        <f>IF(OR($D1598="51",$D1598="52",$D1598="61"),0,(AB1598/'Totals and Drop Down Lists'!X$5)*Inputs!F$39)</f>
        <v>0</v>
      </c>
      <c r="BA1598">
        <f>IF(OR($D1598="51",$D1598="52",$D1598="61"),0,(AC1598/'Totals and Drop Down Lists'!Y$5)*Inputs!G$39)</f>
        <v>0</v>
      </c>
      <c r="BB1598">
        <f>IF(OR($D1598="51",$D1598="52",$D1598="61"),0,(AD1598/'Totals and Drop Down Lists'!Z$5)*Inputs!H$39)</f>
        <v>0</v>
      </c>
      <c r="BC1598">
        <f>IF(OR($D1598="51",$D1598="52",$D1598="61"),0,(AE1598/'Totals and Drop Down Lists'!AA$5)*Inputs!I$39)</f>
        <v>0</v>
      </c>
      <c r="BD1598">
        <f>IF(OR($D1598="51",$D1598="52",$D1598="61"),0,(AF1598/'Totals and Drop Down Lists'!AB$5)*Inputs!J$39)</f>
        <v>0</v>
      </c>
      <c r="BE1598">
        <f>IF(OR($D1598="51",$D1598="52",$D1598="61"),0,(AG1598/'Totals and Drop Down Lists'!AC$5)*Inputs!K$39)</f>
        <v>0</v>
      </c>
      <c r="BF1598">
        <f>IF(OR($D1598="51",$D1598="52",$D1598="61"),0,(AH1598/'Totals and Drop Down Lists'!AD$5)*Inputs!L$39)</f>
        <v>0</v>
      </c>
      <c r="BG1598" s="10">
        <f t="shared" si="217"/>
        <v>466370.98215735913</v>
      </c>
    </row>
    <row r="1599" spans="1:59" ht="28.8">
      <c r="A1599" s="1" t="s">
        <v>7485</v>
      </c>
      <c r="B1599" s="1" t="s">
        <v>3111</v>
      </c>
      <c r="C1599" s="1" t="s">
        <v>3121</v>
      </c>
      <c r="D1599" s="1" t="s">
        <v>58</v>
      </c>
      <c r="E1599" s="1" t="s">
        <v>3122</v>
      </c>
      <c r="F1599" s="2">
        <v>471597</v>
      </c>
      <c r="G1599" s="2">
        <v>1044</v>
      </c>
      <c r="H1599" s="2">
        <v>243</v>
      </c>
      <c r="I1599" s="2">
        <v>23161</v>
      </c>
      <c r="J1599" s="2">
        <v>169744</v>
      </c>
      <c r="K1599" s="2">
        <v>38497</v>
      </c>
      <c r="L1599" s="2">
        <v>505</v>
      </c>
      <c r="M1599" s="2">
        <v>131</v>
      </c>
      <c r="N1599" s="2">
        <v>15</v>
      </c>
      <c r="O1599" s="2">
        <v>632</v>
      </c>
      <c r="P1599" s="2">
        <v>255</v>
      </c>
      <c r="Q1599" s="2">
        <v>77</v>
      </c>
      <c r="R1599" s="2">
        <v>38429</v>
      </c>
      <c r="S1599" s="2">
        <v>46380600</v>
      </c>
      <c r="T1599" s="2">
        <v>2368179100</v>
      </c>
      <c r="U1599" s="2">
        <v>1678</v>
      </c>
      <c r="V1599" s="2">
        <v>4475</v>
      </c>
      <c r="W1599" s="2">
        <v>240</v>
      </c>
      <c r="X1599" s="2">
        <v>9904</v>
      </c>
      <c r="Y1599" s="2">
        <v>1560</v>
      </c>
      <c r="Z1599" s="2">
        <v>5354</v>
      </c>
      <c r="AA1599" s="9">
        <f t="shared" si="218"/>
        <v>471597</v>
      </c>
      <c r="AB1599" s="9">
        <f t="shared" si="219"/>
        <v>21874</v>
      </c>
      <c r="AC1599" s="9">
        <f t="shared" si="220"/>
        <v>40044</v>
      </c>
      <c r="AD1599" s="9">
        <f t="shared" si="221"/>
        <v>38429</v>
      </c>
      <c r="AE1599" s="44">
        <f t="shared" si="222"/>
        <v>6.0975465991788846E-4</v>
      </c>
      <c r="AF1599" s="9">
        <f t="shared" si="223"/>
        <v>5189</v>
      </c>
      <c r="AG1599" s="9">
        <f t="shared" si="216"/>
        <v>6914</v>
      </c>
      <c r="AH1599" s="44">
        <f t="shared" si="224"/>
        <v>5.8346245698075183E-4</v>
      </c>
      <c r="AI1599">
        <f>AA1599/'Totals and Drop Down Lists'!W$6*Inputs!E$37</f>
        <v>427804.694590653</v>
      </c>
      <c r="AJ1599">
        <f>AB1599/'Totals and Drop Down Lists'!X$6*Inputs!F$37</f>
        <v>71973.929235624819</v>
      </c>
      <c r="AK1599">
        <f>AC1599/'Totals and Drop Down Lists'!Y$6*Inputs!G$37</f>
        <v>263983.57431523228</v>
      </c>
      <c r="AL1599">
        <f>AD1599/'Totals and Drop Down Lists'!Z$6*Inputs!H$37</f>
        <v>308104.5563045952</v>
      </c>
      <c r="AM1599">
        <f>AE1599/'Totals and Drop Down Lists'!AA$6*Inputs!I$37</f>
        <v>75907.961491186536</v>
      </c>
      <c r="AN1599">
        <f>AF1599/'Totals and Drop Down Lists'!AB$6*Inputs!J$37</f>
        <v>103555.28070524886</v>
      </c>
      <c r="AO1599">
        <f>AG1599/'Totals and Drop Down Lists'!AC$6*Inputs!K$37</f>
        <v>128763.40570223946</v>
      </c>
      <c r="AP1599">
        <f>AH1599/'Totals and Drop Down Lists'!AD$6*Inputs!L$37</f>
        <v>137306.16693522167</v>
      </c>
      <c r="AQ1599">
        <f>IF(OR($D1599="51",$D1599="52",$D1599="61"),(AA1599/'Totals and Drop Down Lists'!W$4)*Inputs!E$38,0)</f>
        <v>0</v>
      </c>
      <c r="AR1599">
        <f>IF(OR($D1599="51",$D1599="52",$D1599="61"),(AB1599/'Totals and Drop Down Lists'!X$4)*Inputs!F$38,0)</f>
        <v>0</v>
      </c>
      <c r="AS1599">
        <f>IF(OR($D1599="51",$D1599="52",$D1599="61"),(AC1599/'Totals and Drop Down Lists'!Y$4)*Inputs!G$38,0)</f>
        <v>0</v>
      </c>
      <c r="AT1599">
        <f>IF(OR($D1599="51",$D1599="52",$D1599="61"),(AD1599/'Totals and Drop Down Lists'!Z$4)*Inputs!H$38,0)</f>
        <v>0</v>
      </c>
      <c r="AU1599">
        <f>IF(OR($D1599="51",$D1599="52",$D1599="61"),(AE1599/'Totals and Drop Down Lists'!AA$4)*Inputs!I$38,0)</f>
        <v>0</v>
      </c>
      <c r="AV1599">
        <f>IF(OR($D1599="51",$D1599="52",$D1599="61"),(AF1599/'Totals and Drop Down Lists'!AB$4)*Inputs!J$38,0)</f>
        <v>0</v>
      </c>
      <c r="AW1599">
        <f>IF(OR($D1599="51",$D1599="52",$D1599="61"),(AG1599/'Totals and Drop Down Lists'!AC$4)*Inputs!K$38,0)</f>
        <v>0</v>
      </c>
      <c r="AX1599">
        <f>IF(OR($D1599="51",$D1599="52",$D1599="61"),(AH1599/'Totals and Drop Down Lists'!AD$4)*Inputs!L$38,0)</f>
        <v>0</v>
      </c>
      <c r="AY1599">
        <f>IF(OR($D1599="51",$D1599="52",$D1599="61"),0,(AA1599/'Totals and Drop Down Lists'!W$5)*Inputs!E$39)</f>
        <v>0</v>
      </c>
      <c r="AZ1599">
        <f>IF(OR($D1599="51",$D1599="52",$D1599="61"),0,(AB1599/'Totals and Drop Down Lists'!X$5)*Inputs!F$39)</f>
        <v>0</v>
      </c>
      <c r="BA1599">
        <f>IF(OR($D1599="51",$D1599="52",$D1599="61"),0,(AC1599/'Totals and Drop Down Lists'!Y$5)*Inputs!G$39)</f>
        <v>0</v>
      </c>
      <c r="BB1599">
        <f>IF(OR($D1599="51",$D1599="52",$D1599="61"),0,(AD1599/'Totals and Drop Down Lists'!Z$5)*Inputs!H$39)</f>
        <v>0</v>
      </c>
      <c r="BC1599">
        <f>IF(OR($D1599="51",$D1599="52",$D1599="61"),0,(AE1599/'Totals and Drop Down Lists'!AA$5)*Inputs!I$39)</f>
        <v>0</v>
      </c>
      <c r="BD1599">
        <f>IF(OR($D1599="51",$D1599="52",$D1599="61"),0,(AF1599/'Totals and Drop Down Lists'!AB$5)*Inputs!J$39)</f>
        <v>0</v>
      </c>
      <c r="BE1599">
        <f>IF(OR($D1599="51",$D1599="52",$D1599="61"),0,(AG1599/'Totals and Drop Down Lists'!AC$5)*Inputs!K$39)</f>
        <v>0</v>
      </c>
      <c r="BF1599">
        <f>IF(OR($D1599="51",$D1599="52",$D1599="61"),0,(AH1599/'Totals and Drop Down Lists'!AD$5)*Inputs!L$39)</f>
        <v>0</v>
      </c>
      <c r="BG1599" s="10">
        <f t="shared" si="217"/>
        <v>1517399.569280002</v>
      </c>
    </row>
    <row r="1600" spans="1:59" ht="28.8">
      <c r="A1600" s="1" t="s">
        <v>7485</v>
      </c>
      <c r="B1600" s="1" t="s">
        <v>3111</v>
      </c>
      <c r="C1600" s="1" t="s">
        <v>3123</v>
      </c>
      <c r="D1600" s="1" t="s">
        <v>58</v>
      </c>
      <c r="E1600" s="1" t="s">
        <v>3124</v>
      </c>
      <c r="F1600" s="2">
        <v>53985</v>
      </c>
      <c r="G1600" s="2">
        <v>339</v>
      </c>
      <c r="H1600" s="2">
        <v>63</v>
      </c>
      <c r="I1600" s="2">
        <v>10097</v>
      </c>
      <c r="J1600" s="2">
        <v>19063</v>
      </c>
      <c r="K1600" s="2">
        <v>11690</v>
      </c>
      <c r="L1600" s="2">
        <v>137</v>
      </c>
      <c r="M1600" s="2">
        <v>79</v>
      </c>
      <c r="N1600" s="2">
        <v>40</v>
      </c>
      <c r="O1600" s="2">
        <v>667</v>
      </c>
      <c r="P1600" s="2">
        <v>339</v>
      </c>
      <c r="Q1600" s="2">
        <v>93</v>
      </c>
      <c r="R1600" s="2">
        <v>13333</v>
      </c>
      <c r="S1600" s="2">
        <v>12848900</v>
      </c>
      <c r="T1600" s="2">
        <v>597310700</v>
      </c>
      <c r="U1600" s="2">
        <v>466</v>
      </c>
      <c r="V1600" s="2">
        <v>1675</v>
      </c>
      <c r="W1600" s="2">
        <v>50</v>
      </c>
      <c r="X1600" s="2">
        <v>4065</v>
      </c>
      <c r="Y1600" s="2">
        <v>680</v>
      </c>
      <c r="Z1600" s="2">
        <v>2445</v>
      </c>
      <c r="AA1600" s="9">
        <f t="shared" si="218"/>
        <v>53985</v>
      </c>
      <c r="AB1600" s="9">
        <f t="shared" si="219"/>
        <v>9695</v>
      </c>
      <c r="AC1600" s="9">
        <f t="shared" si="220"/>
        <v>14688</v>
      </c>
      <c r="AD1600" s="9">
        <f t="shared" si="221"/>
        <v>13333</v>
      </c>
      <c r="AE1600" s="44">
        <f t="shared" si="222"/>
        <v>5.0064923903677912E-4</v>
      </c>
      <c r="AF1600" s="9">
        <f t="shared" si="223"/>
        <v>2340</v>
      </c>
      <c r="AG1600" s="9">
        <f t="shared" si="216"/>
        <v>3125</v>
      </c>
      <c r="AH1600" s="44">
        <f t="shared" si="224"/>
        <v>7.1305720296351255E-4</v>
      </c>
      <c r="AI1600">
        <f>AA1600/'Totals and Drop Down Lists'!W$6*Inputs!E$37</f>
        <v>48971.974879985253</v>
      </c>
      <c r="AJ1600">
        <f>AB1600/'Totals and Drop Down Lists'!X$6*Inputs!F$37</f>
        <v>31900.303736828319</v>
      </c>
      <c r="AK1600">
        <f>AC1600/'Totals and Drop Down Lists'!Y$6*Inputs!G$37</f>
        <v>96828.257405407348</v>
      </c>
      <c r="AL1600">
        <f>AD1600/'Totals and Drop Down Lists'!Z$6*Inputs!H$37</f>
        <v>106897.34443282853</v>
      </c>
      <c r="AM1600">
        <f>AE1600/'Totals and Drop Down Lists'!AA$6*Inputs!I$37</f>
        <v>62325.498525117153</v>
      </c>
      <c r="AN1600">
        <f>AF1600/'Totals and Drop Down Lists'!AB$6*Inputs!J$37</f>
        <v>46698.66194840669</v>
      </c>
      <c r="AO1600">
        <f>AG1600/'Totals and Drop Down Lists'!AC$6*Inputs!K$37</f>
        <v>58198.675559661315</v>
      </c>
      <c r="AP1600">
        <f>AH1600/'Totals and Drop Down Lists'!AD$6*Inputs!L$37</f>
        <v>167803.68672066968</v>
      </c>
      <c r="AQ1600">
        <f>IF(OR($D1600="51",$D1600="52",$D1600="61"),(AA1600/'Totals and Drop Down Lists'!W$4)*Inputs!E$38,0)</f>
        <v>0</v>
      </c>
      <c r="AR1600">
        <f>IF(OR($D1600="51",$D1600="52",$D1600="61"),(AB1600/'Totals and Drop Down Lists'!X$4)*Inputs!F$38,0)</f>
        <v>0</v>
      </c>
      <c r="AS1600">
        <f>IF(OR($D1600="51",$D1600="52",$D1600="61"),(AC1600/'Totals and Drop Down Lists'!Y$4)*Inputs!G$38,0)</f>
        <v>0</v>
      </c>
      <c r="AT1600">
        <f>IF(OR($D1600="51",$D1600="52",$D1600="61"),(AD1600/'Totals and Drop Down Lists'!Z$4)*Inputs!H$38,0)</f>
        <v>0</v>
      </c>
      <c r="AU1600">
        <f>IF(OR($D1600="51",$D1600="52",$D1600="61"),(AE1600/'Totals and Drop Down Lists'!AA$4)*Inputs!I$38,0)</f>
        <v>0</v>
      </c>
      <c r="AV1600">
        <f>IF(OR($D1600="51",$D1600="52",$D1600="61"),(AF1600/'Totals and Drop Down Lists'!AB$4)*Inputs!J$38,0)</f>
        <v>0</v>
      </c>
      <c r="AW1600">
        <f>IF(OR($D1600="51",$D1600="52",$D1600="61"),(AG1600/'Totals and Drop Down Lists'!AC$4)*Inputs!K$38,0)</f>
        <v>0</v>
      </c>
      <c r="AX1600">
        <f>IF(OR($D1600="51",$D1600="52",$D1600="61"),(AH1600/'Totals and Drop Down Lists'!AD$4)*Inputs!L$38,0)</f>
        <v>0</v>
      </c>
      <c r="AY1600">
        <f>IF(OR($D1600="51",$D1600="52",$D1600="61"),0,(AA1600/'Totals and Drop Down Lists'!W$5)*Inputs!E$39)</f>
        <v>0</v>
      </c>
      <c r="AZ1600">
        <f>IF(OR($D1600="51",$D1600="52",$D1600="61"),0,(AB1600/'Totals and Drop Down Lists'!X$5)*Inputs!F$39)</f>
        <v>0</v>
      </c>
      <c r="BA1600">
        <f>IF(OR($D1600="51",$D1600="52",$D1600="61"),0,(AC1600/'Totals and Drop Down Lists'!Y$5)*Inputs!G$39)</f>
        <v>0</v>
      </c>
      <c r="BB1600">
        <f>IF(OR($D1600="51",$D1600="52",$D1600="61"),0,(AD1600/'Totals and Drop Down Lists'!Z$5)*Inputs!H$39)</f>
        <v>0</v>
      </c>
      <c r="BC1600">
        <f>IF(OR($D1600="51",$D1600="52",$D1600="61"),0,(AE1600/'Totals and Drop Down Lists'!AA$5)*Inputs!I$39)</f>
        <v>0</v>
      </c>
      <c r="BD1600">
        <f>IF(OR($D1600="51",$D1600="52",$D1600="61"),0,(AF1600/'Totals and Drop Down Lists'!AB$5)*Inputs!J$39)</f>
        <v>0</v>
      </c>
      <c r="BE1600">
        <f>IF(OR($D1600="51",$D1600="52",$D1600="61"),0,(AG1600/'Totals and Drop Down Lists'!AC$5)*Inputs!K$39)</f>
        <v>0</v>
      </c>
      <c r="BF1600">
        <f>IF(OR($D1600="51",$D1600="52",$D1600="61"),0,(AH1600/'Totals and Drop Down Lists'!AD$5)*Inputs!L$39)</f>
        <v>0</v>
      </c>
      <c r="BG1600" s="10">
        <f t="shared" si="217"/>
        <v>619624.40320890432</v>
      </c>
    </row>
    <row r="1601" spans="1:59">
      <c r="A1601" s="1" t="s">
        <v>7486</v>
      </c>
      <c r="B1601" s="1" t="s">
        <v>5457</v>
      </c>
      <c r="C1601" s="1" t="s">
        <v>1394</v>
      </c>
      <c r="D1601" s="1" t="s">
        <v>10</v>
      </c>
      <c r="E1601" s="1" t="s">
        <v>5458</v>
      </c>
      <c r="F1601" s="2">
        <v>43308</v>
      </c>
      <c r="G1601" s="2">
        <v>145</v>
      </c>
      <c r="H1601" s="2">
        <v>120</v>
      </c>
      <c r="I1601" s="2">
        <v>1666</v>
      </c>
      <c r="J1601" s="2">
        <v>18688</v>
      </c>
      <c r="K1601" s="2">
        <v>7174</v>
      </c>
      <c r="L1601" s="2">
        <v>26</v>
      </c>
      <c r="M1601" s="2">
        <v>0</v>
      </c>
      <c r="N1601" s="2">
        <v>8</v>
      </c>
      <c r="O1601" s="2">
        <v>112</v>
      </c>
      <c r="P1601" s="2">
        <v>6</v>
      </c>
      <c r="Q1601" s="2">
        <v>0</v>
      </c>
      <c r="R1601" s="2">
        <v>10287</v>
      </c>
      <c r="S1601" s="2">
        <v>9542800</v>
      </c>
      <c r="T1601" s="2">
        <v>546223900</v>
      </c>
      <c r="U1601" s="2">
        <v>0</v>
      </c>
      <c r="V1601" s="2">
        <v>540</v>
      </c>
      <c r="W1601" s="2">
        <v>0</v>
      </c>
      <c r="X1601" s="2">
        <v>1395</v>
      </c>
      <c r="Y1601" s="2">
        <v>130</v>
      </c>
      <c r="Z1601" s="2">
        <v>765</v>
      </c>
      <c r="AA1601" s="9">
        <f t="shared" si="218"/>
        <v>43308</v>
      </c>
      <c r="AB1601" s="9">
        <f t="shared" si="219"/>
        <v>1401</v>
      </c>
      <c r="AC1601" s="9">
        <f t="shared" si="220"/>
        <v>10439</v>
      </c>
      <c r="AD1601" s="9">
        <f t="shared" si="221"/>
        <v>10287</v>
      </c>
      <c r="AE1601" s="44">
        <f t="shared" si="222"/>
        <v>1.9233384119024961E-4</v>
      </c>
      <c r="AF1601" s="9">
        <f t="shared" si="223"/>
        <v>855</v>
      </c>
      <c r="AG1601" s="9">
        <f t="shared" si="216"/>
        <v>895</v>
      </c>
      <c r="AH1601" s="44">
        <f t="shared" si="224"/>
        <v>1.2784173868120766E-4</v>
      </c>
      <c r="AI1601">
        <f>AA1601/'Totals and Drop Down Lists'!W$6*Inputs!E$37</f>
        <v>39286.436752846181</v>
      </c>
      <c r="AJ1601">
        <f>AB1601/'Totals and Drop Down Lists'!X$6*Inputs!F$37</f>
        <v>4609.8324430424409</v>
      </c>
      <c r="AK1601">
        <f>AC1601/'Totals and Drop Down Lists'!Y$6*Inputs!G$37</f>
        <v>68817.414151351259</v>
      </c>
      <c r="AL1601">
        <f>AD1601/'Totals and Drop Down Lists'!Z$6*Inputs!H$37</f>
        <v>82476.035564427133</v>
      </c>
      <c r="AM1601">
        <f>AE1601/'Totals and Drop Down Lists'!AA$6*Inputs!I$37</f>
        <v>23943.514941710313</v>
      </c>
      <c r="AN1601">
        <f>AF1601/'Totals and Drop Down Lists'!AB$6*Inputs!J$37</f>
        <v>17062.972634994756</v>
      </c>
      <c r="AO1601">
        <f>AG1601/'Totals and Drop Down Lists'!AC$6*Inputs!K$37</f>
        <v>16668.100680287</v>
      </c>
      <c r="AP1601">
        <f>AH1601/'Totals and Drop Down Lists'!AD$6*Inputs!L$37</f>
        <v>30084.984736609993</v>
      </c>
      <c r="AQ1601">
        <f>IF(OR($D1601="51",$D1601="52",$D1601="61"),(AA1601/'Totals and Drop Down Lists'!W$4)*Inputs!E$38,0)</f>
        <v>0</v>
      </c>
      <c r="AR1601">
        <f>IF(OR($D1601="51",$D1601="52",$D1601="61"),(AB1601/'Totals and Drop Down Lists'!X$4)*Inputs!F$38,0)</f>
        <v>0</v>
      </c>
      <c r="AS1601">
        <f>IF(OR($D1601="51",$D1601="52",$D1601="61"),(AC1601/'Totals and Drop Down Lists'!Y$4)*Inputs!G$38,0)</f>
        <v>0</v>
      </c>
      <c r="AT1601">
        <f>IF(OR($D1601="51",$D1601="52",$D1601="61"),(AD1601/'Totals and Drop Down Lists'!Z$4)*Inputs!H$38,0)</f>
        <v>0</v>
      </c>
      <c r="AU1601">
        <f>IF(OR($D1601="51",$D1601="52",$D1601="61"),(AE1601/'Totals and Drop Down Lists'!AA$4)*Inputs!I$38,0)</f>
        <v>0</v>
      </c>
      <c r="AV1601">
        <f>IF(OR($D1601="51",$D1601="52",$D1601="61"),(AF1601/'Totals and Drop Down Lists'!AB$4)*Inputs!J$38,0)</f>
        <v>0</v>
      </c>
      <c r="AW1601">
        <f>IF(OR($D1601="51",$D1601="52",$D1601="61"),(AG1601/'Totals and Drop Down Lists'!AC$4)*Inputs!K$38,0)</f>
        <v>0</v>
      </c>
      <c r="AX1601">
        <f>IF(OR($D1601="51",$D1601="52",$D1601="61"),(AH1601/'Totals and Drop Down Lists'!AD$4)*Inputs!L$38,0)</f>
        <v>0</v>
      </c>
      <c r="AY1601">
        <f>IF(OR($D1601="51",$D1601="52",$D1601="61"),0,(AA1601/'Totals and Drop Down Lists'!W$5)*Inputs!E$39)</f>
        <v>0</v>
      </c>
      <c r="AZ1601">
        <f>IF(OR($D1601="51",$D1601="52",$D1601="61"),0,(AB1601/'Totals and Drop Down Lists'!X$5)*Inputs!F$39)</f>
        <v>0</v>
      </c>
      <c r="BA1601">
        <f>IF(OR($D1601="51",$D1601="52",$D1601="61"),0,(AC1601/'Totals and Drop Down Lists'!Y$5)*Inputs!G$39)</f>
        <v>0</v>
      </c>
      <c r="BB1601">
        <f>IF(OR($D1601="51",$D1601="52",$D1601="61"),0,(AD1601/'Totals and Drop Down Lists'!Z$5)*Inputs!H$39)</f>
        <v>0</v>
      </c>
      <c r="BC1601">
        <f>IF(OR($D1601="51",$D1601="52",$D1601="61"),0,(AE1601/'Totals and Drop Down Lists'!AA$5)*Inputs!I$39)</f>
        <v>0</v>
      </c>
      <c r="BD1601">
        <f>IF(OR($D1601="51",$D1601="52",$D1601="61"),0,(AF1601/'Totals and Drop Down Lists'!AB$5)*Inputs!J$39)</f>
        <v>0</v>
      </c>
      <c r="BE1601">
        <f>IF(OR($D1601="51",$D1601="52",$D1601="61"),0,(AG1601/'Totals and Drop Down Lists'!AC$5)*Inputs!K$39)</f>
        <v>0</v>
      </c>
      <c r="BF1601">
        <f>IF(OR($D1601="51",$D1601="52",$D1601="61"),0,(AH1601/'Totals and Drop Down Lists'!AD$5)*Inputs!L$39)</f>
        <v>0</v>
      </c>
      <c r="BG1601" s="10">
        <f t="shared" si="217"/>
        <v>282949.29190526903</v>
      </c>
    </row>
    <row r="1602" spans="1:59">
      <c r="A1602" s="1" t="s">
        <v>7486</v>
      </c>
      <c r="B1602" s="1" t="s">
        <v>5457</v>
      </c>
      <c r="C1602" s="1" t="s">
        <v>5459</v>
      </c>
      <c r="D1602" s="1" t="s">
        <v>545</v>
      </c>
      <c r="E1602" s="1" t="s">
        <v>5460</v>
      </c>
      <c r="F1602" s="2">
        <v>76945</v>
      </c>
      <c r="G1602" s="2">
        <v>1553</v>
      </c>
      <c r="H1602" s="2">
        <v>1490</v>
      </c>
      <c r="I1602" s="2">
        <v>10989</v>
      </c>
      <c r="J1602" s="2">
        <v>31524</v>
      </c>
      <c r="K1602" s="2">
        <v>20657</v>
      </c>
      <c r="L1602" s="2">
        <v>60</v>
      </c>
      <c r="M1602" s="2">
        <v>66</v>
      </c>
      <c r="N1602" s="2">
        <v>35</v>
      </c>
      <c r="O1602" s="2">
        <v>303</v>
      </c>
      <c r="P1602" s="2">
        <v>135</v>
      </c>
      <c r="Q1602" s="2">
        <v>9</v>
      </c>
      <c r="R1602" s="2">
        <v>21708</v>
      </c>
      <c r="S1602" s="2">
        <v>28630300</v>
      </c>
      <c r="T1602" s="2">
        <v>1461208700</v>
      </c>
      <c r="U1602" s="2">
        <v>497</v>
      </c>
      <c r="V1602" s="2">
        <v>1750</v>
      </c>
      <c r="W1602" s="2">
        <v>110</v>
      </c>
      <c r="X1602" s="2">
        <v>4435</v>
      </c>
      <c r="Y1602" s="2">
        <v>700</v>
      </c>
      <c r="Z1602" s="2">
        <v>2400</v>
      </c>
      <c r="AA1602" s="9">
        <f t="shared" si="218"/>
        <v>76945</v>
      </c>
      <c r="AB1602" s="9">
        <f t="shared" si="219"/>
        <v>7946</v>
      </c>
      <c r="AC1602" s="9">
        <f t="shared" si="220"/>
        <v>22316</v>
      </c>
      <c r="AD1602" s="9">
        <f t="shared" si="221"/>
        <v>21708</v>
      </c>
      <c r="AE1602" s="44">
        <f t="shared" si="222"/>
        <v>9.4534202790928421E-4</v>
      </c>
      <c r="AF1602" s="9">
        <f t="shared" si="223"/>
        <v>2575</v>
      </c>
      <c r="AG1602" s="9">
        <f t="shared" ref="AG1602:AG1665" si="225">Y1602+Z1602</f>
        <v>3100</v>
      </c>
      <c r="AH1602" s="44">
        <f t="shared" si="224"/>
        <v>7.5585538381557887E-4</v>
      </c>
      <c r="AI1602">
        <f>AA1602/'Totals and Drop Down Lists'!W$6*Inputs!E$37</f>
        <v>69799.918628146057</v>
      </c>
      <c r="AJ1602">
        <f>AB1602/'Totals and Drop Down Lists'!X$6*Inputs!F$37</f>
        <v>26145.416554186468</v>
      </c>
      <c r="AK1602">
        <f>AC1602/'Totals and Drop Down Lists'!Y$6*Inputs!G$37</f>
        <v>147114.6100394247</v>
      </c>
      <c r="AL1602">
        <f>AD1602/'Totals and Drop Down Lists'!Z$6*Inputs!H$37</f>
        <v>174043.91756902734</v>
      </c>
      <c r="AM1602">
        <f>AE1602/'Totals and Drop Down Lists'!AA$6*Inputs!I$37</f>
        <v>117685.01492092152</v>
      </c>
      <c r="AN1602">
        <f>AF1602/'Totals and Drop Down Lists'!AB$6*Inputs!J$37</f>
        <v>51388.484836387717</v>
      </c>
      <c r="AO1602">
        <f>AG1602/'Totals and Drop Down Lists'!AC$6*Inputs!K$37</f>
        <v>57733.086155184021</v>
      </c>
      <c r="AP1602">
        <f>AH1602/'Totals and Drop Down Lists'!AD$6*Inputs!L$37</f>
        <v>177875.37872808104</v>
      </c>
      <c r="AQ1602">
        <f>IF(OR($D1602="51",$D1602="52",$D1602="61"),(AA1602/'Totals and Drop Down Lists'!W$4)*Inputs!E$38,0)</f>
        <v>0</v>
      </c>
      <c r="AR1602">
        <f>IF(OR($D1602="51",$D1602="52",$D1602="61"),(AB1602/'Totals and Drop Down Lists'!X$4)*Inputs!F$38,0)</f>
        <v>0</v>
      </c>
      <c r="AS1602">
        <f>IF(OR($D1602="51",$D1602="52",$D1602="61"),(AC1602/'Totals and Drop Down Lists'!Y$4)*Inputs!G$38,0)</f>
        <v>0</v>
      </c>
      <c r="AT1602">
        <f>IF(OR($D1602="51",$D1602="52",$D1602="61"),(AD1602/'Totals and Drop Down Lists'!Z$4)*Inputs!H$38,0)</f>
        <v>0</v>
      </c>
      <c r="AU1602">
        <f>IF(OR($D1602="51",$D1602="52",$D1602="61"),(AE1602/'Totals and Drop Down Lists'!AA$4)*Inputs!I$38,0)</f>
        <v>0</v>
      </c>
      <c r="AV1602">
        <f>IF(OR($D1602="51",$D1602="52",$D1602="61"),(AF1602/'Totals and Drop Down Lists'!AB$4)*Inputs!J$38,0)</f>
        <v>0</v>
      </c>
      <c r="AW1602">
        <f>IF(OR($D1602="51",$D1602="52",$D1602="61"),(AG1602/'Totals and Drop Down Lists'!AC$4)*Inputs!K$38,0)</f>
        <v>0</v>
      </c>
      <c r="AX1602">
        <f>IF(OR($D1602="51",$D1602="52",$D1602="61"),(AH1602/'Totals and Drop Down Lists'!AD$4)*Inputs!L$38,0)</f>
        <v>0</v>
      </c>
      <c r="AY1602">
        <f>IF(OR($D1602="51",$D1602="52",$D1602="61"),0,(AA1602/'Totals and Drop Down Lists'!W$5)*Inputs!E$39)</f>
        <v>0</v>
      </c>
      <c r="AZ1602">
        <f>IF(OR($D1602="51",$D1602="52",$D1602="61"),0,(AB1602/'Totals and Drop Down Lists'!X$5)*Inputs!F$39)</f>
        <v>0</v>
      </c>
      <c r="BA1602">
        <f>IF(OR($D1602="51",$D1602="52",$D1602="61"),0,(AC1602/'Totals and Drop Down Lists'!Y$5)*Inputs!G$39)</f>
        <v>0</v>
      </c>
      <c r="BB1602">
        <f>IF(OR($D1602="51",$D1602="52",$D1602="61"),0,(AD1602/'Totals and Drop Down Lists'!Z$5)*Inputs!H$39)</f>
        <v>0</v>
      </c>
      <c r="BC1602">
        <f>IF(OR($D1602="51",$D1602="52",$D1602="61"),0,(AE1602/'Totals and Drop Down Lists'!AA$5)*Inputs!I$39)</f>
        <v>0</v>
      </c>
      <c r="BD1602">
        <f>IF(OR($D1602="51",$D1602="52",$D1602="61"),0,(AF1602/'Totals and Drop Down Lists'!AB$5)*Inputs!J$39)</f>
        <v>0</v>
      </c>
      <c r="BE1602">
        <f>IF(OR($D1602="51",$D1602="52",$D1602="61"),0,(AG1602/'Totals and Drop Down Lists'!AC$5)*Inputs!K$39)</f>
        <v>0</v>
      </c>
      <c r="BF1602">
        <f>IF(OR($D1602="51",$D1602="52",$D1602="61"),0,(AH1602/'Totals and Drop Down Lists'!AD$5)*Inputs!L$39)</f>
        <v>0</v>
      </c>
      <c r="BG1602" s="10">
        <f t="shared" ref="BG1602:BG1665" si="226">SUM(AI1602:BF1602)</f>
        <v>821785.82743135886</v>
      </c>
    </row>
    <row r="1603" spans="1:59">
      <c r="A1603" s="1" t="s">
        <v>7487</v>
      </c>
      <c r="B1603" s="1" t="s">
        <v>507</v>
      </c>
      <c r="C1603" s="1" t="s">
        <v>508</v>
      </c>
      <c r="D1603" s="1" t="s">
        <v>10</v>
      </c>
      <c r="E1603" s="1" t="s">
        <v>509</v>
      </c>
      <c r="F1603" s="2">
        <v>58738</v>
      </c>
      <c r="G1603" s="2">
        <v>1976</v>
      </c>
      <c r="H1603" s="2">
        <v>1065</v>
      </c>
      <c r="I1603" s="2">
        <v>6573</v>
      </c>
      <c r="J1603" s="2">
        <v>25403</v>
      </c>
      <c r="K1603" s="2">
        <v>12810</v>
      </c>
      <c r="L1603" s="2">
        <v>20</v>
      </c>
      <c r="M1603" s="2">
        <v>17</v>
      </c>
      <c r="N1603" s="2">
        <v>0</v>
      </c>
      <c r="O1603" s="2">
        <v>167</v>
      </c>
      <c r="P1603" s="2">
        <v>162</v>
      </c>
      <c r="Q1603" s="2">
        <v>0</v>
      </c>
      <c r="R1603" s="2">
        <v>15440</v>
      </c>
      <c r="S1603" s="2">
        <v>22347900</v>
      </c>
      <c r="T1603" s="2">
        <v>1066058200</v>
      </c>
      <c r="U1603" s="2">
        <v>1420</v>
      </c>
      <c r="V1603" s="2">
        <v>1065</v>
      </c>
      <c r="W1603" s="2">
        <v>0</v>
      </c>
      <c r="X1603" s="2">
        <v>3695</v>
      </c>
      <c r="Y1603" s="2">
        <v>350</v>
      </c>
      <c r="Z1603" s="2">
        <v>1990</v>
      </c>
      <c r="AA1603" s="9">
        <f t="shared" ref="AA1603:AA1666" si="227">F1603</f>
        <v>58738</v>
      </c>
      <c r="AB1603" s="9">
        <f t="shared" ref="AB1603:AB1666" si="228">I1603-G1603-H1603</f>
        <v>3532</v>
      </c>
      <c r="AC1603" s="9">
        <f t="shared" ref="AC1603:AC1666" si="229">L1603+M1603+N1603+O1603+P1603+Q1603+R1603</f>
        <v>15806</v>
      </c>
      <c r="AD1603" s="9">
        <f t="shared" ref="AD1603:AD1666" si="230">R1603</f>
        <v>15440</v>
      </c>
      <c r="AE1603" s="44">
        <f t="shared" ref="AE1603:AE1666" si="231">IF(ISERROR(((K1603^2)*SUM(J:J))/((SUM(K:K)^2)*J1603)), 0, ((K1603^2)*SUM(J:J))/((SUM(K:K)^2)*J1603))</f>
        <v>4.511376128797978E-4</v>
      </c>
      <c r="AF1603" s="9">
        <f t="shared" ref="AF1603:AF1666" si="232">-IF((W1603+V1603-X1603)&gt;0, 0, (W1603+V1603-X1603))</f>
        <v>2630</v>
      </c>
      <c r="AG1603" s="9">
        <f t="shared" si="225"/>
        <v>2340</v>
      </c>
      <c r="AH1603" s="44">
        <f t="shared" ref="AH1603:AH1666" si="233">(K1603*SUM(J:J)*AG1603)/(J1603*SUM(K:K)*SUM(AG:AG))</f>
        <v>4.3906727116260438E-4</v>
      </c>
      <c r="AI1603">
        <f>AA1603/'Totals and Drop Down Lists'!W$6*Inputs!E$37</f>
        <v>53283.613235168537</v>
      </c>
      <c r="AJ1603">
        <f>AB1603/'Totals and Drop Down Lists'!X$6*Inputs!F$37</f>
        <v>11621.647529497433</v>
      </c>
      <c r="AK1603">
        <f>AC1603/'Totals and Drop Down Lists'!Y$6*Inputs!G$37</f>
        <v>104198.49105050847</v>
      </c>
      <c r="AL1603">
        <f>AD1603/'Totals and Drop Down Lists'!Z$6*Inputs!H$37</f>
        <v>123790.21960870564</v>
      </c>
      <c r="AM1603">
        <f>AE1603/'Totals and Drop Down Lists'!AA$6*Inputs!I$37</f>
        <v>56161.828349646465</v>
      </c>
      <c r="AN1603">
        <f>AF1603/'Totals and Drop Down Lists'!AB$6*Inputs!J$37</f>
        <v>52486.102959106669</v>
      </c>
      <c r="AO1603">
        <f>AG1603/'Totals and Drop Down Lists'!AC$6*Inputs!K$37</f>
        <v>43579.168259074388</v>
      </c>
      <c r="AP1603">
        <f>AH1603/'Totals and Drop Down Lists'!AD$6*Inputs!L$37</f>
        <v>103325.66098941585</v>
      </c>
      <c r="AQ1603">
        <f>IF(OR($D1603="51",$D1603="52",$D1603="61"),(AA1603/'Totals and Drop Down Lists'!W$4)*Inputs!E$38,0)</f>
        <v>0</v>
      </c>
      <c r="AR1603">
        <f>IF(OR($D1603="51",$D1603="52",$D1603="61"),(AB1603/'Totals and Drop Down Lists'!X$4)*Inputs!F$38,0)</f>
        <v>0</v>
      </c>
      <c r="AS1603">
        <f>IF(OR($D1603="51",$D1603="52",$D1603="61"),(AC1603/'Totals and Drop Down Lists'!Y$4)*Inputs!G$38,0)</f>
        <v>0</v>
      </c>
      <c r="AT1603">
        <f>IF(OR($D1603="51",$D1603="52",$D1603="61"),(AD1603/'Totals and Drop Down Lists'!Z$4)*Inputs!H$38,0)</f>
        <v>0</v>
      </c>
      <c r="AU1603">
        <f>IF(OR($D1603="51",$D1603="52",$D1603="61"),(AE1603/'Totals and Drop Down Lists'!AA$4)*Inputs!I$38,0)</f>
        <v>0</v>
      </c>
      <c r="AV1603">
        <f>IF(OR($D1603="51",$D1603="52",$D1603="61"),(AF1603/'Totals and Drop Down Lists'!AB$4)*Inputs!J$38,0)</f>
        <v>0</v>
      </c>
      <c r="AW1603">
        <f>IF(OR($D1603="51",$D1603="52",$D1603="61"),(AG1603/'Totals and Drop Down Lists'!AC$4)*Inputs!K$38,0)</f>
        <v>0</v>
      </c>
      <c r="AX1603">
        <f>IF(OR($D1603="51",$D1603="52",$D1603="61"),(AH1603/'Totals and Drop Down Lists'!AD$4)*Inputs!L$38,0)</f>
        <v>0</v>
      </c>
      <c r="AY1603">
        <f>IF(OR($D1603="51",$D1603="52",$D1603="61"),0,(AA1603/'Totals and Drop Down Lists'!W$5)*Inputs!E$39)</f>
        <v>0</v>
      </c>
      <c r="AZ1603">
        <f>IF(OR($D1603="51",$D1603="52",$D1603="61"),0,(AB1603/'Totals and Drop Down Lists'!X$5)*Inputs!F$39)</f>
        <v>0</v>
      </c>
      <c r="BA1603">
        <f>IF(OR($D1603="51",$D1603="52",$D1603="61"),0,(AC1603/'Totals and Drop Down Lists'!Y$5)*Inputs!G$39)</f>
        <v>0</v>
      </c>
      <c r="BB1603">
        <f>IF(OR($D1603="51",$D1603="52",$D1603="61"),0,(AD1603/'Totals and Drop Down Lists'!Z$5)*Inputs!H$39)</f>
        <v>0</v>
      </c>
      <c r="BC1603">
        <f>IF(OR($D1603="51",$D1603="52",$D1603="61"),0,(AE1603/'Totals and Drop Down Lists'!AA$5)*Inputs!I$39)</f>
        <v>0</v>
      </c>
      <c r="BD1603">
        <f>IF(OR($D1603="51",$D1603="52",$D1603="61"),0,(AF1603/'Totals and Drop Down Lists'!AB$5)*Inputs!J$39)</f>
        <v>0</v>
      </c>
      <c r="BE1603">
        <f>IF(OR($D1603="51",$D1603="52",$D1603="61"),0,(AG1603/'Totals and Drop Down Lists'!AC$5)*Inputs!K$39)</f>
        <v>0</v>
      </c>
      <c r="BF1603">
        <f>IF(OR($D1603="51",$D1603="52",$D1603="61"),0,(AH1603/'Totals and Drop Down Lists'!AD$5)*Inputs!L$39)</f>
        <v>0</v>
      </c>
      <c r="BG1603" s="10">
        <f t="shared" si="226"/>
        <v>548446.73198112345</v>
      </c>
    </row>
    <row r="1604" spans="1:59">
      <c r="A1604" s="1" t="s">
        <v>7487</v>
      </c>
      <c r="B1604" s="1" t="s">
        <v>507</v>
      </c>
      <c r="C1604" s="1" t="s">
        <v>510</v>
      </c>
      <c r="D1604" s="1" t="s">
        <v>7</v>
      </c>
      <c r="E1604" s="1" t="s">
        <v>511</v>
      </c>
      <c r="F1604" s="2">
        <v>86241</v>
      </c>
      <c r="G1604" s="2">
        <v>202</v>
      </c>
      <c r="H1604" s="2">
        <v>444</v>
      </c>
      <c r="I1604" s="2">
        <v>4504</v>
      </c>
      <c r="J1604" s="2">
        <v>31295</v>
      </c>
      <c r="K1604" s="2">
        <v>9507</v>
      </c>
      <c r="L1604" s="2">
        <v>23</v>
      </c>
      <c r="M1604" s="2">
        <v>11</v>
      </c>
      <c r="N1604" s="2">
        <v>0</v>
      </c>
      <c r="O1604" s="2">
        <v>129</v>
      </c>
      <c r="P1604" s="2">
        <v>41</v>
      </c>
      <c r="Q1604" s="2">
        <v>34</v>
      </c>
      <c r="R1604" s="2">
        <v>17095</v>
      </c>
      <c r="S1604" s="2">
        <v>15048100</v>
      </c>
      <c r="T1604" s="2">
        <v>904982300</v>
      </c>
      <c r="U1604" s="2">
        <v>320</v>
      </c>
      <c r="V1604" s="2">
        <v>820</v>
      </c>
      <c r="W1604" s="2">
        <v>50</v>
      </c>
      <c r="X1604" s="2">
        <v>1960</v>
      </c>
      <c r="Y1604" s="2">
        <v>325</v>
      </c>
      <c r="Z1604" s="2">
        <v>1035</v>
      </c>
      <c r="AA1604" s="9">
        <f t="shared" si="227"/>
        <v>86241</v>
      </c>
      <c r="AB1604" s="9">
        <f t="shared" si="228"/>
        <v>3858</v>
      </c>
      <c r="AC1604" s="9">
        <f t="shared" si="229"/>
        <v>17333</v>
      </c>
      <c r="AD1604" s="9">
        <f t="shared" si="230"/>
        <v>17095</v>
      </c>
      <c r="AE1604" s="44">
        <f t="shared" si="231"/>
        <v>2.0170089155287989E-4</v>
      </c>
      <c r="AF1604" s="9">
        <f t="shared" si="232"/>
        <v>1090</v>
      </c>
      <c r="AG1604" s="9">
        <f t="shared" si="225"/>
        <v>1360</v>
      </c>
      <c r="AH1604" s="44">
        <f t="shared" si="233"/>
        <v>1.5372996655445289E-4</v>
      </c>
      <c r="AI1604">
        <f>AA1604/'Totals and Drop Down Lists'!W$6*Inputs!E$37</f>
        <v>78232.695853011173</v>
      </c>
      <c r="AJ1604">
        <f>AB1604/'Totals and Drop Down Lists'!X$6*Inputs!F$37</f>
        <v>12694.313751076188</v>
      </c>
      <c r="AK1604">
        <f>AC1604/'Totals and Drop Down Lists'!Y$6*Inputs!G$37</f>
        <v>114264.99085021278</v>
      </c>
      <c r="AL1604">
        <f>AD1604/'Totals and Drop Down Lists'!Z$6*Inputs!H$37</f>
        <v>137059.18421054553</v>
      </c>
      <c r="AM1604">
        <f>AE1604/'Totals and Drop Down Lists'!AA$6*Inputs!I$37</f>
        <v>25109.612956128592</v>
      </c>
      <c r="AN1604">
        <f>AF1604/'Totals and Drop Down Lists'!AB$6*Inputs!J$37</f>
        <v>21752.795522975768</v>
      </c>
      <c r="AO1604">
        <f>AG1604/'Totals and Drop Down Lists'!AC$6*Inputs!K$37</f>
        <v>25328.063603564602</v>
      </c>
      <c r="AP1604">
        <f>AH1604/'Totals and Drop Down Lists'!AD$6*Inputs!L$37</f>
        <v>36177.259047479893</v>
      </c>
      <c r="AQ1604">
        <f>IF(OR($D1604="51",$D1604="52",$D1604="61"),(AA1604/'Totals and Drop Down Lists'!W$4)*Inputs!E$38,0)</f>
        <v>0</v>
      </c>
      <c r="AR1604">
        <f>IF(OR($D1604="51",$D1604="52",$D1604="61"),(AB1604/'Totals and Drop Down Lists'!X$4)*Inputs!F$38,0)</f>
        <v>0</v>
      </c>
      <c r="AS1604">
        <f>IF(OR($D1604="51",$D1604="52",$D1604="61"),(AC1604/'Totals and Drop Down Lists'!Y$4)*Inputs!G$38,0)</f>
        <v>0</v>
      </c>
      <c r="AT1604">
        <f>IF(OR($D1604="51",$D1604="52",$D1604="61"),(AD1604/'Totals and Drop Down Lists'!Z$4)*Inputs!H$38,0)</f>
        <v>0</v>
      </c>
      <c r="AU1604">
        <f>IF(OR($D1604="51",$D1604="52",$D1604="61"),(AE1604/'Totals and Drop Down Lists'!AA$4)*Inputs!I$38,0)</f>
        <v>0</v>
      </c>
      <c r="AV1604">
        <f>IF(OR($D1604="51",$D1604="52",$D1604="61"),(AF1604/'Totals and Drop Down Lists'!AB$4)*Inputs!J$38,0)</f>
        <v>0</v>
      </c>
      <c r="AW1604">
        <f>IF(OR($D1604="51",$D1604="52",$D1604="61"),(AG1604/'Totals and Drop Down Lists'!AC$4)*Inputs!K$38,0)</f>
        <v>0</v>
      </c>
      <c r="AX1604">
        <f>IF(OR($D1604="51",$D1604="52",$D1604="61"),(AH1604/'Totals and Drop Down Lists'!AD$4)*Inputs!L$38,0)</f>
        <v>0</v>
      </c>
      <c r="AY1604">
        <f>IF(OR($D1604="51",$D1604="52",$D1604="61"),0,(AA1604/'Totals and Drop Down Lists'!W$5)*Inputs!E$39)</f>
        <v>0</v>
      </c>
      <c r="AZ1604">
        <f>IF(OR($D1604="51",$D1604="52",$D1604="61"),0,(AB1604/'Totals and Drop Down Lists'!X$5)*Inputs!F$39)</f>
        <v>0</v>
      </c>
      <c r="BA1604">
        <f>IF(OR($D1604="51",$D1604="52",$D1604="61"),0,(AC1604/'Totals and Drop Down Lists'!Y$5)*Inputs!G$39)</f>
        <v>0</v>
      </c>
      <c r="BB1604">
        <f>IF(OR($D1604="51",$D1604="52",$D1604="61"),0,(AD1604/'Totals and Drop Down Lists'!Z$5)*Inputs!H$39)</f>
        <v>0</v>
      </c>
      <c r="BC1604">
        <f>IF(OR($D1604="51",$D1604="52",$D1604="61"),0,(AE1604/'Totals and Drop Down Lists'!AA$5)*Inputs!I$39)</f>
        <v>0</v>
      </c>
      <c r="BD1604">
        <f>IF(OR($D1604="51",$D1604="52",$D1604="61"),0,(AF1604/'Totals and Drop Down Lists'!AB$5)*Inputs!J$39)</f>
        <v>0</v>
      </c>
      <c r="BE1604">
        <f>IF(OR($D1604="51",$D1604="52",$D1604="61"),0,(AG1604/'Totals and Drop Down Lists'!AC$5)*Inputs!K$39)</f>
        <v>0</v>
      </c>
      <c r="BF1604">
        <f>IF(OR($D1604="51",$D1604="52",$D1604="61"),0,(AH1604/'Totals and Drop Down Lists'!AD$5)*Inputs!L$39)</f>
        <v>0</v>
      </c>
      <c r="BG1604" s="10">
        <f t="shared" si="226"/>
        <v>450618.91579499462</v>
      </c>
    </row>
    <row r="1605" spans="1:59">
      <c r="A1605" s="1" t="s">
        <v>7487</v>
      </c>
      <c r="B1605" s="1" t="s">
        <v>507</v>
      </c>
      <c r="C1605" s="1" t="s">
        <v>512</v>
      </c>
      <c r="D1605" s="1" t="s">
        <v>10</v>
      </c>
      <c r="E1605" s="1" t="s">
        <v>513</v>
      </c>
      <c r="F1605" s="2">
        <v>61321</v>
      </c>
      <c r="G1605" s="2">
        <v>623</v>
      </c>
      <c r="H1605" s="2">
        <v>726</v>
      </c>
      <c r="I1605" s="2">
        <v>5479</v>
      </c>
      <c r="J1605" s="2">
        <v>23951</v>
      </c>
      <c r="K1605" s="2">
        <v>12092</v>
      </c>
      <c r="L1605" s="2">
        <v>71</v>
      </c>
      <c r="M1605" s="2">
        <v>15</v>
      </c>
      <c r="N1605" s="2">
        <v>15</v>
      </c>
      <c r="O1605" s="2">
        <v>244</v>
      </c>
      <c r="P1605" s="2">
        <v>140</v>
      </c>
      <c r="Q1605" s="2">
        <v>129</v>
      </c>
      <c r="R1605" s="2">
        <v>9652</v>
      </c>
      <c r="S1605" s="2">
        <v>16191300</v>
      </c>
      <c r="T1605" s="2">
        <v>795829100</v>
      </c>
      <c r="U1605" s="2">
        <v>557</v>
      </c>
      <c r="V1605" s="2">
        <v>835</v>
      </c>
      <c r="W1605" s="2">
        <v>35</v>
      </c>
      <c r="X1605" s="2">
        <v>3025</v>
      </c>
      <c r="Y1605" s="2">
        <v>505</v>
      </c>
      <c r="Z1605" s="2">
        <v>1800</v>
      </c>
      <c r="AA1605" s="9">
        <f t="shared" si="227"/>
        <v>61321</v>
      </c>
      <c r="AB1605" s="9">
        <f t="shared" si="228"/>
        <v>4130</v>
      </c>
      <c r="AC1605" s="9">
        <f t="shared" si="229"/>
        <v>10266</v>
      </c>
      <c r="AD1605" s="9">
        <f t="shared" si="230"/>
        <v>9652</v>
      </c>
      <c r="AE1605" s="44">
        <f t="shared" si="231"/>
        <v>4.2635210565136294E-4</v>
      </c>
      <c r="AF1605" s="9">
        <f t="shared" si="232"/>
        <v>2155</v>
      </c>
      <c r="AG1605" s="9">
        <f t="shared" si="225"/>
        <v>2305</v>
      </c>
      <c r="AH1605" s="44">
        <f t="shared" si="233"/>
        <v>4.3300858185952516E-4</v>
      </c>
      <c r="AI1605">
        <f>AA1605/'Totals and Drop Down Lists'!W$6*Inputs!E$37</f>
        <v>55626.756906836636</v>
      </c>
      <c r="AJ1605">
        <f>AB1605/'Totals and Drop Down Lists'!X$6*Inputs!F$37</f>
        <v>13589.29906478607</v>
      </c>
      <c r="AK1605">
        <f>AC1605/'Totals and Drop Down Lists'!Y$6*Inputs!G$37</f>
        <v>67676.939714318607</v>
      </c>
      <c r="AL1605">
        <f>AD1605/'Totals and Drop Down Lists'!Z$6*Inputs!H$37</f>
        <v>77384.922257981016</v>
      </c>
      <c r="AM1605">
        <f>AE1605/'Totals and Drop Down Lists'!AA$6*Inputs!I$37</f>
        <v>53076.296656475126</v>
      </c>
      <c r="AN1605">
        <f>AF1605/'Totals and Drop Down Lists'!AB$6*Inputs!J$37</f>
        <v>43006.673717442922</v>
      </c>
      <c r="AO1605">
        <f>AG1605/'Totals and Drop Down Lists'!AC$6*Inputs!K$37</f>
        <v>42927.343092806179</v>
      </c>
      <c r="AP1605">
        <f>AH1605/'Totals and Drop Down Lists'!AD$6*Inputs!L$37</f>
        <v>101899.87018676156</v>
      </c>
      <c r="AQ1605">
        <f>IF(OR($D1605="51",$D1605="52",$D1605="61"),(AA1605/'Totals and Drop Down Lists'!W$4)*Inputs!E$38,0)</f>
        <v>0</v>
      </c>
      <c r="AR1605">
        <f>IF(OR($D1605="51",$D1605="52",$D1605="61"),(AB1605/'Totals and Drop Down Lists'!X$4)*Inputs!F$38,0)</f>
        <v>0</v>
      </c>
      <c r="AS1605">
        <f>IF(OR($D1605="51",$D1605="52",$D1605="61"),(AC1605/'Totals and Drop Down Lists'!Y$4)*Inputs!G$38,0)</f>
        <v>0</v>
      </c>
      <c r="AT1605">
        <f>IF(OR($D1605="51",$D1605="52",$D1605="61"),(AD1605/'Totals and Drop Down Lists'!Z$4)*Inputs!H$38,0)</f>
        <v>0</v>
      </c>
      <c r="AU1605">
        <f>IF(OR($D1605="51",$D1605="52",$D1605="61"),(AE1605/'Totals and Drop Down Lists'!AA$4)*Inputs!I$38,0)</f>
        <v>0</v>
      </c>
      <c r="AV1605">
        <f>IF(OR($D1605="51",$D1605="52",$D1605="61"),(AF1605/'Totals and Drop Down Lists'!AB$4)*Inputs!J$38,0)</f>
        <v>0</v>
      </c>
      <c r="AW1605">
        <f>IF(OR($D1605="51",$D1605="52",$D1605="61"),(AG1605/'Totals and Drop Down Lists'!AC$4)*Inputs!K$38,0)</f>
        <v>0</v>
      </c>
      <c r="AX1605">
        <f>IF(OR($D1605="51",$D1605="52",$D1605="61"),(AH1605/'Totals and Drop Down Lists'!AD$4)*Inputs!L$38,0)</f>
        <v>0</v>
      </c>
      <c r="AY1605">
        <f>IF(OR($D1605="51",$D1605="52",$D1605="61"),0,(AA1605/'Totals and Drop Down Lists'!W$5)*Inputs!E$39)</f>
        <v>0</v>
      </c>
      <c r="AZ1605">
        <f>IF(OR($D1605="51",$D1605="52",$D1605="61"),0,(AB1605/'Totals and Drop Down Lists'!X$5)*Inputs!F$39)</f>
        <v>0</v>
      </c>
      <c r="BA1605">
        <f>IF(OR($D1605="51",$D1605="52",$D1605="61"),0,(AC1605/'Totals and Drop Down Lists'!Y$5)*Inputs!G$39)</f>
        <v>0</v>
      </c>
      <c r="BB1605">
        <f>IF(OR($D1605="51",$D1605="52",$D1605="61"),0,(AD1605/'Totals and Drop Down Lists'!Z$5)*Inputs!H$39)</f>
        <v>0</v>
      </c>
      <c r="BC1605">
        <f>IF(OR($D1605="51",$D1605="52",$D1605="61"),0,(AE1605/'Totals and Drop Down Lists'!AA$5)*Inputs!I$39)</f>
        <v>0</v>
      </c>
      <c r="BD1605">
        <f>IF(OR($D1605="51",$D1605="52",$D1605="61"),0,(AF1605/'Totals and Drop Down Lists'!AB$5)*Inputs!J$39)</f>
        <v>0</v>
      </c>
      <c r="BE1605">
        <f>IF(OR($D1605="51",$D1605="52",$D1605="61"),0,(AG1605/'Totals and Drop Down Lists'!AC$5)*Inputs!K$39)</f>
        <v>0</v>
      </c>
      <c r="BF1605">
        <f>IF(OR($D1605="51",$D1605="52",$D1605="61"),0,(AH1605/'Totals and Drop Down Lists'!AD$5)*Inputs!L$39)</f>
        <v>0</v>
      </c>
      <c r="BG1605" s="10">
        <f t="shared" si="226"/>
        <v>455188.10159740807</v>
      </c>
    </row>
    <row r="1606" spans="1:59" ht="28.8">
      <c r="A1606" s="1" t="s">
        <v>7488</v>
      </c>
      <c r="B1606" s="1" t="s">
        <v>349</v>
      </c>
      <c r="C1606" s="1" t="s">
        <v>350</v>
      </c>
      <c r="D1606" s="1" t="s">
        <v>10</v>
      </c>
      <c r="E1606" s="1" t="s">
        <v>351</v>
      </c>
      <c r="F1606" s="2">
        <v>43677</v>
      </c>
      <c r="G1606" s="2">
        <v>210</v>
      </c>
      <c r="H1606" s="2">
        <v>0</v>
      </c>
      <c r="I1606" s="2">
        <v>3871</v>
      </c>
      <c r="J1606" s="2">
        <v>16402</v>
      </c>
      <c r="K1606" s="2">
        <v>5666</v>
      </c>
      <c r="L1606" s="2">
        <v>55</v>
      </c>
      <c r="M1606" s="2">
        <v>0</v>
      </c>
      <c r="N1606" s="2">
        <v>0</v>
      </c>
      <c r="O1606" s="2">
        <v>173</v>
      </c>
      <c r="P1606" s="2">
        <v>0</v>
      </c>
      <c r="Q1606" s="2">
        <v>0</v>
      </c>
      <c r="R1606" s="2">
        <v>5533</v>
      </c>
      <c r="S1606" s="2">
        <v>5376800</v>
      </c>
      <c r="T1606" s="2">
        <v>275884400</v>
      </c>
      <c r="U1606" s="2">
        <v>335</v>
      </c>
      <c r="V1606" s="2">
        <v>410</v>
      </c>
      <c r="W1606" s="2">
        <v>35</v>
      </c>
      <c r="X1606" s="2">
        <v>1190</v>
      </c>
      <c r="Y1606" s="2">
        <v>110</v>
      </c>
      <c r="Z1606" s="2">
        <v>740</v>
      </c>
      <c r="AA1606" s="9">
        <f t="shared" si="227"/>
        <v>43677</v>
      </c>
      <c r="AB1606" s="9">
        <f t="shared" si="228"/>
        <v>3661</v>
      </c>
      <c r="AC1606" s="9">
        <f t="shared" si="229"/>
        <v>5761</v>
      </c>
      <c r="AD1606" s="9">
        <f t="shared" si="230"/>
        <v>5533</v>
      </c>
      <c r="AE1606" s="44">
        <f t="shared" si="231"/>
        <v>1.3669483929492751E-4</v>
      </c>
      <c r="AF1606" s="9">
        <f t="shared" si="232"/>
        <v>745</v>
      </c>
      <c r="AG1606" s="9">
        <f t="shared" si="225"/>
        <v>850</v>
      </c>
      <c r="AH1606" s="44">
        <f t="shared" si="233"/>
        <v>1.0925712660300625E-4</v>
      </c>
      <c r="AI1606">
        <f>AA1606/'Totals and Drop Down Lists'!W$6*Inputs!E$37</f>
        <v>39621.171563084485</v>
      </c>
      <c r="AJ1606">
        <f>AB1606/'Totals and Drop Down Lists'!X$6*Inputs!F$37</f>
        <v>12046.107476073075</v>
      </c>
      <c r="AK1606">
        <f>AC1606/'Totals and Drop Down Lists'!Y$6*Inputs!G$37</f>
        <v>37978.457986965666</v>
      </c>
      <c r="AL1606">
        <f>AD1606/'Totals and Drop Down Lists'!Z$6*Inputs!H$37</f>
        <v>44360.834526876184</v>
      </c>
      <c r="AM1606">
        <f>AE1606/'Totals and Drop Down Lists'!AA$6*Inputs!I$37</f>
        <v>17017.051741171745</v>
      </c>
      <c r="AN1606">
        <f>AF1606/'Totals and Drop Down Lists'!AB$6*Inputs!J$37</f>
        <v>14867.736389556832</v>
      </c>
      <c r="AO1606">
        <f>AG1606/'Totals and Drop Down Lists'!AC$6*Inputs!K$37</f>
        <v>15830.039752227876</v>
      </c>
      <c r="AP1606">
        <f>AH1606/'Totals and Drop Down Lists'!AD$6*Inputs!L$37</f>
        <v>25711.469666522044</v>
      </c>
      <c r="AQ1606">
        <f>IF(OR($D1606="51",$D1606="52",$D1606="61"),(AA1606/'Totals and Drop Down Lists'!W$4)*Inputs!E$38,0)</f>
        <v>0</v>
      </c>
      <c r="AR1606">
        <f>IF(OR($D1606="51",$D1606="52",$D1606="61"),(AB1606/'Totals and Drop Down Lists'!X$4)*Inputs!F$38,0)</f>
        <v>0</v>
      </c>
      <c r="AS1606">
        <f>IF(OR($D1606="51",$D1606="52",$D1606="61"),(AC1606/'Totals and Drop Down Lists'!Y$4)*Inputs!G$38,0)</f>
        <v>0</v>
      </c>
      <c r="AT1606">
        <f>IF(OR($D1606="51",$D1606="52",$D1606="61"),(AD1606/'Totals and Drop Down Lists'!Z$4)*Inputs!H$38,0)</f>
        <v>0</v>
      </c>
      <c r="AU1606">
        <f>IF(OR($D1606="51",$D1606="52",$D1606="61"),(AE1606/'Totals and Drop Down Lists'!AA$4)*Inputs!I$38,0)</f>
        <v>0</v>
      </c>
      <c r="AV1606">
        <f>IF(OR($D1606="51",$D1606="52",$D1606="61"),(AF1606/'Totals and Drop Down Lists'!AB$4)*Inputs!J$38,0)</f>
        <v>0</v>
      </c>
      <c r="AW1606">
        <f>IF(OR($D1606="51",$D1606="52",$D1606="61"),(AG1606/'Totals and Drop Down Lists'!AC$4)*Inputs!K$38,0)</f>
        <v>0</v>
      </c>
      <c r="AX1606">
        <f>IF(OR($D1606="51",$D1606="52",$D1606="61"),(AH1606/'Totals and Drop Down Lists'!AD$4)*Inputs!L$38,0)</f>
        <v>0</v>
      </c>
      <c r="AY1606">
        <f>IF(OR($D1606="51",$D1606="52",$D1606="61"),0,(AA1606/'Totals and Drop Down Lists'!W$5)*Inputs!E$39)</f>
        <v>0</v>
      </c>
      <c r="AZ1606">
        <f>IF(OR($D1606="51",$D1606="52",$D1606="61"),0,(AB1606/'Totals and Drop Down Lists'!X$5)*Inputs!F$39)</f>
        <v>0</v>
      </c>
      <c r="BA1606">
        <f>IF(OR($D1606="51",$D1606="52",$D1606="61"),0,(AC1606/'Totals and Drop Down Lists'!Y$5)*Inputs!G$39)</f>
        <v>0</v>
      </c>
      <c r="BB1606">
        <f>IF(OR($D1606="51",$D1606="52",$D1606="61"),0,(AD1606/'Totals and Drop Down Lists'!Z$5)*Inputs!H$39)</f>
        <v>0</v>
      </c>
      <c r="BC1606">
        <f>IF(OR($D1606="51",$D1606="52",$D1606="61"),0,(AE1606/'Totals and Drop Down Lists'!AA$5)*Inputs!I$39)</f>
        <v>0</v>
      </c>
      <c r="BD1606">
        <f>IF(OR($D1606="51",$D1606="52",$D1606="61"),0,(AF1606/'Totals and Drop Down Lists'!AB$5)*Inputs!J$39)</f>
        <v>0</v>
      </c>
      <c r="BE1606">
        <f>IF(OR($D1606="51",$D1606="52",$D1606="61"),0,(AG1606/'Totals and Drop Down Lists'!AC$5)*Inputs!K$39)</f>
        <v>0</v>
      </c>
      <c r="BF1606">
        <f>IF(OR($D1606="51",$D1606="52",$D1606="61"),0,(AH1606/'Totals and Drop Down Lists'!AD$5)*Inputs!L$39)</f>
        <v>0</v>
      </c>
      <c r="BG1606" s="10">
        <f t="shared" si="226"/>
        <v>207432.86910247791</v>
      </c>
    </row>
    <row r="1607" spans="1:59" ht="28.8">
      <c r="A1607" s="1" t="s">
        <v>7488</v>
      </c>
      <c r="B1607" s="1" t="s">
        <v>349</v>
      </c>
      <c r="C1607" s="1" t="s">
        <v>352</v>
      </c>
      <c r="D1607" s="1" t="s">
        <v>10</v>
      </c>
      <c r="E1607" s="1" t="s">
        <v>353</v>
      </c>
      <c r="F1607" s="2">
        <v>55953</v>
      </c>
      <c r="G1607" s="2">
        <v>255</v>
      </c>
      <c r="H1607" s="2">
        <v>29</v>
      </c>
      <c r="I1607" s="2">
        <v>7091</v>
      </c>
      <c r="J1607" s="2">
        <v>21657</v>
      </c>
      <c r="K1607" s="2">
        <v>8056</v>
      </c>
      <c r="L1607" s="2">
        <v>104</v>
      </c>
      <c r="M1607" s="2">
        <v>0</v>
      </c>
      <c r="N1607" s="2">
        <v>0</v>
      </c>
      <c r="O1607" s="2">
        <v>112</v>
      </c>
      <c r="P1607" s="2">
        <v>247</v>
      </c>
      <c r="Q1607" s="2">
        <v>12</v>
      </c>
      <c r="R1607" s="2">
        <v>8548</v>
      </c>
      <c r="S1607" s="2">
        <v>7157600</v>
      </c>
      <c r="T1607" s="2">
        <v>330169000</v>
      </c>
      <c r="U1607" s="2">
        <v>705</v>
      </c>
      <c r="V1607" s="2">
        <v>965</v>
      </c>
      <c r="W1607" s="2">
        <v>75</v>
      </c>
      <c r="X1607" s="2">
        <v>2365</v>
      </c>
      <c r="Y1607" s="2">
        <v>440</v>
      </c>
      <c r="Z1607" s="2">
        <v>1375</v>
      </c>
      <c r="AA1607" s="9">
        <f t="shared" si="227"/>
        <v>55953</v>
      </c>
      <c r="AB1607" s="9">
        <f t="shared" si="228"/>
        <v>6807</v>
      </c>
      <c r="AC1607" s="9">
        <f t="shared" si="229"/>
        <v>9023</v>
      </c>
      <c r="AD1607" s="9">
        <f t="shared" si="230"/>
        <v>8548</v>
      </c>
      <c r="AE1607" s="44">
        <f t="shared" si="231"/>
        <v>2.0928418177105967E-4</v>
      </c>
      <c r="AF1607" s="9">
        <f t="shared" si="232"/>
        <v>1325</v>
      </c>
      <c r="AG1607" s="9">
        <f t="shared" si="225"/>
        <v>1815</v>
      </c>
      <c r="AH1607" s="44">
        <f t="shared" si="233"/>
        <v>2.5121691419948696E-4</v>
      </c>
      <c r="AI1607">
        <f>AA1607/'Totals and Drop Down Lists'!W$6*Inputs!E$37</f>
        <v>50757.227201256173</v>
      </c>
      <c r="AJ1607">
        <f>AB1607/'Totals and Drop Down Lists'!X$6*Inputs!F$37</f>
        <v>22397.665553026338</v>
      </c>
      <c r="AK1607">
        <f>AC1607/'Totals and Drop Down Lists'!Y$6*Inputs!G$37</f>
        <v>59482.663845928</v>
      </c>
      <c r="AL1607">
        <f>AD1607/'Totals and Drop Down Lists'!Z$6*Inputs!H$37</f>
        <v>68533.60085590776</v>
      </c>
      <c r="AM1607">
        <f>AE1607/'Totals and Drop Down Lists'!AA$6*Inputs!I$37</f>
        <v>26053.651828969025</v>
      </c>
      <c r="AN1607">
        <f>AF1607/'Totals and Drop Down Lists'!AB$6*Inputs!J$37</f>
        <v>26442.61841095678</v>
      </c>
      <c r="AO1607">
        <f>AG1607/'Totals and Drop Down Lists'!AC$6*Inputs!K$37</f>
        <v>33801.790765051286</v>
      </c>
      <c r="AP1607">
        <f>AH1607/'Totals and Drop Down Lists'!AD$6*Inputs!L$37</f>
        <v>59118.85357032311</v>
      </c>
      <c r="AQ1607">
        <f>IF(OR($D1607="51",$D1607="52",$D1607="61"),(AA1607/'Totals and Drop Down Lists'!W$4)*Inputs!E$38,0)</f>
        <v>0</v>
      </c>
      <c r="AR1607">
        <f>IF(OR($D1607="51",$D1607="52",$D1607="61"),(AB1607/'Totals and Drop Down Lists'!X$4)*Inputs!F$38,0)</f>
        <v>0</v>
      </c>
      <c r="AS1607">
        <f>IF(OR($D1607="51",$D1607="52",$D1607="61"),(AC1607/'Totals and Drop Down Lists'!Y$4)*Inputs!G$38,0)</f>
        <v>0</v>
      </c>
      <c r="AT1607">
        <f>IF(OR($D1607="51",$D1607="52",$D1607="61"),(AD1607/'Totals and Drop Down Lists'!Z$4)*Inputs!H$38,0)</f>
        <v>0</v>
      </c>
      <c r="AU1607">
        <f>IF(OR($D1607="51",$D1607="52",$D1607="61"),(AE1607/'Totals and Drop Down Lists'!AA$4)*Inputs!I$38,0)</f>
        <v>0</v>
      </c>
      <c r="AV1607">
        <f>IF(OR($D1607="51",$D1607="52",$D1607="61"),(AF1607/'Totals and Drop Down Lists'!AB$4)*Inputs!J$38,0)</f>
        <v>0</v>
      </c>
      <c r="AW1607">
        <f>IF(OR($D1607="51",$D1607="52",$D1607="61"),(AG1607/'Totals and Drop Down Lists'!AC$4)*Inputs!K$38,0)</f>
        <v>0</v>
      </c>
      <c r="AX1607">
        <f>IF(OR($D1607="51",$D1607="52",$D1607="61"),(AH1607/'Totals and Drop Down Lists'!AD$4)*Inputs!L$38,0)</f>
        <v>0</v>
      </c>
      <c r="AY1607">
        <f>IF(OR($D1607="51",$D1607="52",$D1607="61"),0,(AA1607/'Totals and Drop Down Lists'!W$5)*Inputs!E$39)</f>
        <v>0</v>
      </c>
      <c r="AZ1607">
        <f>IF(OR($D1607="51",$D1607="52",$D1607="61"),0,(AB1607/'Totals and Drop Down Lists'!X$5)*Inputs!F$39)</f>
        <v>0</v>
      </c>
      <c r="BA1607">
        <f>IF(OR($D1607="51",$D1607="52",$D1607="61"),0,(AC1607/'Totals and Drop Down Lists'!Y$5)*Inputs!G$39)</f>
        <v>0</v>
      </c>
      <c r="BB1607">
        <f>IF(OR($D1607="51",$D1607="52",$D1607="61"),0,(AD1607/'Totals and Drop Down Lists'!Z$5)*Inputs!H$39)</f>
        <v>0</v>
      </c>
      <c r="BC1607">
        <f>IF(OR($D1607="51",$D1607="52",$D1607="61"),0,(AE1607/'Totals and Drop Down Lists'!AA$5)*Inputs!I$39)</f>
        <v>0</v>
      </c>
      <c r="BD1607">
        <f>IF(OR($D1607="51",$D1607="52",$D1607="61"),0,(AF1607/'Totals and Drop Down Lists'!AB$5)*Inputs!J$39)</f>
        <v>0</v>
      </c>
      <c r="BE1607">
        <f>IF(OR($D1607="51",$D1607="52",$D1607="61"),0,(AG1607/'Totals and Drop Down Lists'!AC$5)*Inputs!K$39)</f>
        <v>0</v>
      </c>
      <c r="BF1607">
        <f>IF(OR($D1607="51",$D1607="52",$D1607="61"),0,(AH1607/'Totals and Drop Down Lists'!AD$5)*Inputs!L$39)</f>
        <v>0</v>
      </c>
      <c r="BG1607" s="10">
        <f t="shared" si="226"/>
        <v>346588.07203141844</v>
      </c>
    </row>
    <row r="1608" spans="1:59" ht="28.8">
      <c r="A1608" s="1" t="s">
        <v>7488</v>
      </c>
      <c r="B1608" s="1" t="s">
        <v>349</v>
      </c>
      <c r="C1608" s="1" t="s">
        <v>354</v>
      </c>
      <c r="D1608" s="1" t="s">
        <v>58</v>
      </c>
      <c r="E1608" s="1" t="s">
        <v>355</v>
      </c>
      <c r="F1608" s="2">
        <v>266502</v>
      </c>
      <c r="G1608" s="2">
        <v>799</v>
      </c>
      <c r="H1608" s="2">
        <v>105</v>
      </c>
      <c r="I1608" s="2">
        <v>13342</v>
      </c>
      <c r="J1608" s="2">
        <v>94652</v>
      </c>
      <c r="K1608" s="2">
        <v>17580</v>
      </c>
      <c r="L1608" s="2">
        <v>320</v>
      </c>
      <c r="M1608" s="2">
        <v>23</v>
      </c>
      <c r="N1608" s="2">
        <v>86</v>
      </c>
      <c r="O1608" s="2">
        <v>295</v>
      </c>
      <c r="P1608" s="2">
        <v>118</v>
      </c>
      <c r="Q1608" s="2">
        <v>39</v>
      </c>
      <c r="R1608" s="2">
        <v>19604</v>
      </c>
      <c r="S1608" s="2">
        <v>17044400</v>
      </c>
      <c r="T1608" s="2">
        <v>856551200</v>
      </c>
      <c r="U1608" s="2">
        <v>873</v>
      </c>
      <c r="V1608" s="2">
        <v>1325</v>
      </c>
      <c r="W1608" s="2">
        <v>40</v>
      </c>
      <c r="X1608" s="2">
        <v>3520</v>
      </c>
      <c r="Y1608" s="2">
        <v>609</v>
      </c>
      <c r="Z1608" s="2">
        <v>2020</v>
      </c>
      <c r="AA1608" s="9">
        <f t="shared" si="227"/>
        <v>266502</v>
      </c>
      <c r="AB1608" s="9">
        <f t="shared" si="228"/>
        <v>12438</v>
      </c>
      <c r="AC1608" s="9">
        <f t="shared" si="229"/>
        <v>20485</v>
      </c>
      <c r="AD1608" s="9">
        <f t="shared" si="230"/>
        <v>19604</v>
      </c>
      <c r="AE1608" s="44">
        <f t="shared" si="231"/>
        <v>2.2803616695435462E-4</v>
      </c>
      <c r="AF1608" s="9">
        <f t="shared" si="232"/>
        <v>2155</v>
      </c>
      <c r="AG1608" s="9">
        <f t="shared" si="225"/>
        <v>2629</v>
      </c>
      <c r="AH1608" s="44">
        <f t="shared" si="233"/>
        <v>1.8168988418966846E-4</v>
      </c>
      <c r="AI1608">
        <f>AA1608/'Totals and Drop Down Lists'!W$6*Inputs!E$37</f>
        <v>241754.73278625228</v>
      </c>
      <c r="AJ1608">
        <f>AB1608/'Totals and Drop Down Lists'!X$6*Inputs!F$37</f>
        <v>40925.835779130546</v>
      </c>
      <c r="AK1608">
        <f>AC1608/'Totals and Drop Down Lists'!Y$6*Inputs!G$37</f>
        <v>135044.03955268036</v>
      </c>
      <c r="AL1608">
        <f>AD1608/'Totals and Drop Down Lists'!Z$6*Inputs!H$37</f>
        <v>157175.09489696019</v>
      </c>
      <c r="AM1608">
        <f>AE1608/'Totals and Drop Down Lists'!AA$6*Inputs!I$37</f>
        <v>28388.074282367801</v>
      </c>
      <c r="AN1608">
        <f>AF1608/'Totals and Drop Down Lists'!AB$6*Inputs!J$37</f>
        <v>43006.673717442922</v>
      </c>
      <c r="AO1608">
        <f>AG1608/'Totals and Drop Down Lists'!AC$6*Inputs!K$37</f>
        <v>48961.381774831862</v>
      </c>
      <c r="AP1608">
        <f>AH1608/'Totals and Drop Down Lists'!AD$6*Inputs!L$37</f>
        <v>42757.063921613568</v>
      </c>
      <c r="AQ1608">
        <f>IF(OR($D1608="51",$D1608="52",$D1608="61"),(AA1608/'Totals and Drop Down Lists'!W$4)*Inputs!E$38,0)</f>
        <v>0</v>
      </c>
      <c r="AR1608">
        <f>IF(OR($D1608="51",$D1608="52",$D1608="61"),(AB1608/'Totals and Drop Down Lists'!X$4)*Inputs!F$38,0)</f>
        <v>0</v>
      </c>
      <c r="AS1608">
        <f>IF(OR($D1608="51",$D1608="52",$D1608="61"),(AC1608/'Totals and Drop Down Lists'!Y$4)*Inputs!G$38,0)</f>
        <v>0</v>
      </c>
      <c r="AT1608">
        <f>IF(OR($D1608="51",$D1608="52",$D1608="61"),(AD1608/'Totals and Drop Down Lists'!Z$4)*Inputs!H$38,0)</f>
        <v>0</v>
      </c>
      <c r="AU1608">
        <f>IF(OR($D1608="51",$D1608="52",$D1608="61"),(AE1608/'Totals and Drop Down Lists'!AA$4)*Inputs!I$38,0)</f>
        <v>0</v>
      </c>
      <c r="AV1608">
        <f>IF(OR($D1608="51",$D1608="52",$D1608="61"),(AF1608/'Totals and Drop Down Lists'!AB$4)*Inputs!J$38,0)</f>
        <v>0</v>
      </c>
      <c r="AW1608">
        <f>IF(OR($D1608="51",$D1608="52",$D1608="61"),(AG1608/'Totals and Drop Down Lists'!AC$4)*Inputs!K$38,0)</f>
        <v>0</v>
      </c>
      <c r="AX1608">
        <f>IF(OR($D1608="51",$D1608="52",$D1608="61"),(AH1608/'Totals and Drop Down Lists'!AD$4)*Inputs!L$38,0)</f>
        <v>0</v>
      </c>
      <c r="AY1608">
        <f>IF(OR($D1608="51",$D1608="52",$D1608="61"),0,(AA1608/'Totals and Drop Down Lists'!W$5)*Inputs!E$39)</f>
        <v>0</v>
      </c>
      <c r="AZ1608">
        <f>IF(OR($D1608="51",$D1608="52",$D1608="61"),0,(AB1608/'Totals and Drop Down Lists'!X$5)*Inputs!F$39)</f>
        <v>0</v>
      </c>
      <c r="BA1608">
        <f>IF(OR($D1608="51",$D1608="52",$D1608="61"),0,(AC1608/'Totals and Drop Down Lists'!Y$5)*Inputs!G$39)</f>
        <v>0</v>
      </c>
      <c r="BB1608">
        <f>IF(OR($D1608="51",$D1608="52",$D1608="61"),0,(AD1608/'Totals and Drop Down Lists'!Z$5)*Inputs!H$39)</f>
        <v>0</v>
      </c>
      <c r="BC1608">
        <f>IF(OR($D1608="51",$D1608="52",$D1608="61"),0,(AE1608/'Totals and Drop Down Lists'!AA$5)*Inputs!I$39)</f>
        <v>0</v>
      </c>
      <c r="BD1608">
        <f>IF(OR($D1608="51",$D1608="52",$D1608="61"),0,(AF1608/'Totals and Drop Down Lists'!AB$5)*Inputs!J$39)</f>
        <v>0</v>
      </c>
      <c r="BE1608">
        <f>IF(OR($D1608="51",$D1608="52",$D1608="61"),0,(AG1608/'Totals and Drop Down Lists'!AC$5)*Inputs!K$39)</f>
        <v>0</v>
      </c>
      <c r="BF1608">
        <f>IF(OR($D1608="51",$D1608="52",$D1608="61"),0,(AH1608/'Totals and Drop Down Lists'!AD$5)*Inputs!L$39)</f>
        <v>0</v>
      </c>
      <c r="BG1608" s="10">
        <f t="shared" si="226"/>
        <v>738012.89671127964</v>
      </c>
    </row>
    <row r="1609" spans="1:59" ht="28.8">
      <c r="A1609" s="1" t="s">
        <v>7489</v>
      </c>
      <c r="B1609" s="1" t="s">
        <v>3058</v>
      </c>
      <c r="C1609" s="1" t="s">
        <v>1013</v>
      </c>
      <c r="D1609" s="1" t="s">
        <v>58</v>
      </c>
      <c r="E1609" s="1" t="s">
        <v>3059</v>
      </c>
      <c r="F1609" s="2">
        <v>855817</v>
      </c>
      <c r="G1609" s="2">
        <v>2237</v>
      </c>
      <c r="H1609" s="2">
        <v>907</v>
      </c>
      <c r="I1609" s="2">
        <v>41715</v>
      </c>
      <c r="J1609" s="2">
        <v>320539</v>
      </c>
      <c r="K1609" s="2">
        <v>82382</v>
      </c>
      <c r="L1609" s="2">
        <v>1020</v>
      </c>
      <c r="M1609" s="2">
        <v>125</v>
      </c>
      <c r="N1609" s="2">
        <v>127</v>
      </c>
      <c r="O1609" s="2">
        <v>1485</v>
      </c>
      <c r="P1609" s="2">
        <v>485</v>
      </c>
      <c r="Q1609" s="2">
        <v>217</v>
      </c>
      <c r="R1609" s="2">
        <v>83580</v>
      </c>
      <c r="S1609" s="2">
        <v>102505600</v>
      </c>
      <c r="T1609" s="2">
        <v>5403724500</v>
      </c>
      <c r="U1609" s="2">
        <v>3916</v>
      </c>
      <c r="V1609" s="2">
        <v>7785</v>
      </c>
      <c r="W1609" s="2">
        <v>410</v>
      </c>
      <c r="X1609" s="2">
        <v>18764</v>
      </c>
      <c r="Y1609" s="2">
        <v>2674</v>
      </c>
      <c r="Z1609" s="2">
        <v>10588</v>
      </c>
      <c r="AA1609" s="9">
        <f t="shared" si="227"/>
        <v>855817</v>
      </c>
      <c r="AB1609" s="9">
        <f t="shared" si="228"/>
        <v>38571</v>
      </c>
      <c r="AC1609" s="9">
        <f t="shared" si="229"/>
        <v>87039</v>
      </c>
      <c r="AD1609" s="9">
        <f t="shared" si="230"/>
        <v>83580</v>
      </c>
      <c r="AE1609" s="44">
        <f t="shared" si="231"/>
        <v>1.4786982898291029E-3</v>
      </c>
      <c r="AF1609" s="9">
        <f t="shared" si="232"/>
        <v>10569</v>
      </c>
      <c r="AG1609" s="9">
        <f t="shared" si="225"/>
        <v>13262</v>
      </c>
      <c r="AH1609" s="44">
        <f t="shared" si="233"/>
        <v>1.2682695435549723E-3</v>
      </c>
      <c r="AI1609">
        <f>AA1609/'Totals and Drop Down Lists'!W$6*Inputs!E$37</f>
        <v>776346.18182577263</v>
      </c>
      <c r="AJ1609">
        <f>AB1609/'Totals and Drop Down Lists'!X$6*Inputs!F$37</f>
        <v>126913.52402611707</v>
      </c>
      <c r="AK1609">
        <f>AC1609/'Totals and Drop Down Lists'!Y$6*Inputs!G$37</f>
        <v>573790.48858314613</v>
      </c>
      <c r="AL1609">
        <f>AD1609/'Totals and Drop Down Lists'!Z$6*Inputs!H$37</f>
        <v>670102.75614608917</v>
      </c>
      <c r="AM1609">
        <f>AE1609/'Totals and Drop Down Lists'!AA$6*Inputs!I$37</f>
        <v>184082.18947690568</v>
      </c>
      <c r="AN1609">
        <f>AF1609/'Totals and Drop Down Lists'!AB$6*Inputs!J$37</f>
        <v>210922.28980030358</v>
      </c>
      <c r="AO1609">
        <f>AG1609/'Totals and Drop Down Lists'!AC$6*Inputs!K$37</f>
        <v>246985.86728711304</v>
      </c>
      <c r="AP1609">
        <f>AH1609/'Totals and Drop Down Lists'!AD$6*Inputs!L$37</f>
        <v>298461.75633535453</v>
      </c>
      <c r="AQ1609">
        <f>IF(OR($D1609="51",$D1609="52",$D1609="61"),(AA1609/'Totals and Drop Down Lists'!W$4)*Inputs!E$38,0)</f>
        <v>0</v>
      </c>
      <c r="AR1609">
        <f>IF(OR($D1609="51",$D1609="52",$D1609="61"),(AB1609/'Totals and Drop Down Lists'!X$4)*Inputs!F$38,0)</f>
        <v>0</v>
      </c>
      <c r="AS1609">
        <f>IF(OR($D1609="51",$D1609="52",$D1609="61"),(AC1609/'Totals and Drop Down Lists'!Y$4)*Inputs!G$38,0)</f>
        <v>0</v>
      </c>
      <c r="AT1609">
        <f>IF(OR($D1609="51",$D1609="52",$D1609="61"),(AD1609/'Totals and Drop Down Lists'!Z$4)*Inputs!H$38,0)</f>
        <v>0</v>
      </c>
      <c r="AU1609">
        <f>IF(OR($D1609="51",$D1609="52",$D1609="61"),(AE1609/'Totals and Drop Down Lists'!AA$4)*Inputs!I$38,0)</f>
        <v>0</v>
      </c>
      <c r="AV1609">
        <f>IF(OR($D1609="51",$D1609="52",$D1609="61"),(AF1609/'Totals and Drop Down Lists'!AB$4)*Inputs!J$38,0)</f>
        <v>0</v>
      </c>
      <c r="AW1609">
        <f>IF(OR($D1609="51",$D1609="52",$D1609="61"),(AG1609/'Totals and Drop Down Lists'!AC$4)*Inputs!K$38,0)</f>
        <v>0</v>
      </c>
      <c r="AX1609">
        <f>IF(OR($D1609="51",$D1609="52",$D1609="61"),(AH1609/'Totals and Drop Down Lists'!AD$4)*Inputs!L$38,0)</f>
        <v>0</v>
      </c>
      <c r="AY1609">
        <f>IF(OR($D1609="51",$D1609="52",$D1609="61"),0,(AA1609/'Totals and Drop Down Lists'!W$5)*Inputs!E$39)</f>
        <v>0</v>
      </c>
      <c r="AZ1609">
        <f>IF(OR($D1609="51",$D1609="52",$D1609="61"),0,(AB1609/'Totals and Drop Down Lists'!X$5)*Inputs!F$39)</f>
        <v>0</v>
      </c>
      <c r="BA1609">
        <f>IF(OR($D1609="51",$D1609="52",$D1609="61"),0,(AC1609/'Totals and Drop Down Lists'!Y$5)*Inputs!G$39)</f>
        <v>0</v>
      </c>
      <c r="BB1609">
        <f>IF(OR($D1609="51",$D1609="52",$D1609="61"),0,(AD1609/'Totals and Drop Down Lists'!Z$5)*Inputs!H$39)</f>
        <v>0</v>
      </c>
      <c r="BC1609">
        <f>IF(OR($D1609="51",$D1609="52",$D1609="61"),0,(AE1609/'Totals and Drop Down Lists'!AA$5)*Inputs!I$39)</f>
        <v>0</v>
      </c>
      <c r="BD1609">
        <f>IF(OR($D1609="51",$D1609="52",$D1609="61"),0,(AF1609/'Totals and Drop Down Lists'!AB$5)*Inputs!J$39)</f>
        <v>0</v>
      </c>
      <c r="BE1609">
        <f>IF(OR($D1609="51",$D1609="52",$D1609="61"),0,(AG1609/'Totals and Drop Down Lists'!AC$5)*Inputs!K$39)</f>
        <v>0</v>
      </c>
      <c r="BF1609">
        <f>IF(OR($D1609="51",$D1609="52",$D1609="61"),0,(AH1609/'Totals and Drop Down Lists'!AD$5)*Inputs!L$39)</f>
        <v>0</v>
      </c>
      <c r="BG1609" s="10">
        <f t="shared" si="226"/>
        <v>3087605.0534808016</v>
      </c>
    </row>
    <row r="1610" spans="1:59" ht="28.8">
      <c r="A1610" s="1" t="s">
        <v>7490</v>
      </c>
      <c r="B1610" s="1" t="s">
        <v>1050</v>
      </c>
      <c r="C1610" s="1" t="s">
        <v>1051</v>
      </c>
      <c r="D1610" s="1" t="s">
        <v>10</v>
      </c>
      <c r="E1610" s="1" t="s">
        <v>1052</v>
      </c>
      <c r="F1610" s="2">
        <v>20711</v>
      </c>
      <c r="G1610" s="2">
        <v>435</v>
      </c>
      <c r="H1610" s="2">
        <v>10</v>
      </c>
      <c r="I1610" s="2">
        <v>4440</v>
      </c>
      <c r="J1610" s="2">
        <v>9005</v>
      </c>
      <c r="K1610" s="2">
        <v>3765</v>
      </c>
      <c r="L1610" s="2">
        <v>79</v>
      </c>
      <c r="M1610" s="2">
        <v>0</v>
      </c>
      <c r="N1610" s="2">
        <v>0</v>
      </c>
      <c r="O1610" s="2">
        <v>63</v>
      </c>
      <c r="P1610" s="2">
        <v>43</v>
      </c>
      <c r="Q1610" s="2">
        <v>0</v>
      </c>
      <c r="R1610" s="2">
        <v>5259</v>
      </c>
      <c r="S1610" s="2">
        <v>2327500</v>
      </c>
      <c r="T1610" s="2">
        <v>108113700</v>
      </c>
      <c r="U1610" s="2">
        <v>392</v>
      </c>
      <c r="V1610" s="2">
        <v>610</v>
      </c>
      <c r="W1610" s="2">
        <v>60</v>
      </c>
      <c r="X1610" s="2">
        <v>1500</v>
      </c>
      <c r="Y1610" s="2">
        <v>270</v>
      </c>
      <c r="Z1610" s="2">
        <v>770</v>
      </c>
      <c r="AA1610" s="9">
        <f t="shared" si="227"/>
        <v>20711</v>
      </c>
      <c r="AB1610" s="9">
        <f t="shared" si="228"/>
        <v>3995</v>
      </c>
      <c r="AC1610" s="9">
        <f t="shared" si="229"/>
        <v>5444</v>
      </c>
      <c r="AD1610" s="9">
        <f t="shared" si="230"/>
        <v>5259</v>
      </c>
      <c r="AE1610" s="44">
        <f t="shared" si="231"/>
        <v>1.0993653125085513E-4</v>
      </c>
      <c r="AF1610" s="9">
        <f t="shared" si="232"/>
        <v>830</v>
      </c>
      <c r="AG1610" s="9">
        <f t="shared" si="225"/>
        <v>1040</v>
      </c>
      <c r="AH1610" s="44">
        <f t="shared" si="233"/>
        <v>1.6179522078477832E-4</v>
      </c>
      <c r="AI1610">
        <f>AA1610/'Totals and Drop Down Lists'!W$6*Inputs!E$37</f>
        <v>18787.784972480771</v>
      </c>
      <c r="AJ1610">
        <f>AB1610/'Totals and Drop Down Lists'!X$6*Inputs!F$37</f>
        <v>13145.096795113886</v>
      </c>
      <c r="AK1610">
        <f>AC1610/'Totals and Drop Down Lists'!Y$6*Inputs!G$37</f>
        <v>35888.686908703545</v>
      </c>
      <c r="AL1610">
        <f>AD1610/'Totals and Drop Down Lists'!Z$6*Inputs!H$37</f>
        <v>42164.03917889786</v>
      </c>
      <c r="AM1610">
        <f>AE1610/'Totals and Drop Down Lists'!AA$6*Inputs!I$37</f>
        <v>13685.927356075161</v>
      </c>
      <c r="AN1610">
        <f>AF1610/'Totals and Drop Down Lists'!AB$6*Inputs!J$37</f>
        <v>16564.055306486138</v>
      </c>
      <c r="AO1610">
        <f>AG1610/'Totals and Drop Down Lists'!AC$6*Inputs!K$37</f>
        <v>19368.519226255285</v>
      </c>
      <c r="AP1610">
        <f>AH1610/'Totals and Drop Down Lists'!AD$6*Inputs!L$37</f>
        <v>38075.254591965459</v>
      </c>
      <c r="AQ1610">
        <f>IF(OR($D1610="51",$D1610="52",$D1610="61"),(AA1610/'Totals and Drop Down Lists'!W$4)*Inputs!E$38,0)</f>
        <v>0</v>
      </c>
      <c r="AR1610">
        <f>IF(OR($D1610="51",$D1610="52",$D1610="61"),(AB1610/'Totals and Drop Down Lists'!X$4)*Inputs!F$38,0)</f>
        <v>0</v>
      </c>
      <c r="AS1610">
        <f>IF(OR($D1610="51",$D1610="52",$D1610="61"),(AC1610/'Totals and Drop Down Lists'!Y$4)*Inputs!G$38,0)</f>
        <v>0</v>
      </c>
      <c r="AT1610">
        <f>IF(OR($D1610="51",$D1610="52",$D1610="61"),(AD1610/'Totals and Drop Down Lists'!Z$4)*Inputs!H$38,0)</f>
        <v>0</v>
      </c>
      <c r="AU1610">
        <f>IF(OR($D1610="51",$D1610="52",$D1610="61"),(AE1610/'Totals and Drop Down Lists'!AA$4)*Inputs!I$38,0)</f>
        <v>0</v>
      </c>
      <c r="AV1610">
        <f>IF(OR($D1610="51",$D1610="52",$D1610="61"),(AF1610/'Totals and Drop Down Lists'!AB$4)*Inputs!J$38,0)</f>
        <v>0</v>
      </c>
      <c r="AW1610">
        <f>IF(OR($D1610="51",$D1610="52",$D1610="61"),(AG1610/'Totals and Drop Down Lists'!AC$4)*Inputs!K$38,0)</f>
        <v>0</v>
      </c>
      <c r="AX1610">
        <f>IF(OR($D1610="51",$D1610="52",$D1610="61"),(AH1610/'Totals and Drop Down Lists'!AD$4)*Inputs!L$38,0)</f>
        <v>0</v>
      </c>
      <c r="AY1610">
        <f>IF(OR($D1610="51",$D1610="52",$D1610="61"),0,(AA1610/'Totals and Drop Down Lists'!W$5)*Inputs!E$39)</f>
        <v>0</v>
      </c>
      <c r="AZ1610">
        <f>IF(OR($D1610="51",$D1610="52",$D1610="61"),0,(AB1610/'Totals and Drop Down Lists'!X$5)*Inputs!F$39)</f>
        <v>0</v>
      </c>
      <c r="BA1610">
        <f>IF(OR($D1610="51",$D1610="52",$D1610="61"),0,(AC1610/'Totals and Drop Down Lists'!Y$5)*Inputs!G$39)</f>
        <v>0</v>
      </c>
      <c r="BB1610">
        <f>IF(OR($D1610="51",$D1610="52",$D1610="61"),0,(AD1610/'Totals and Drop Down Lists'!Z$5)*Inputs!H$39)</f>
        <v>0</v>
      </c>
      <c r="BC1610">
        <f>IF(OR($D1610="51",$D1610="52",$D1610="61"),0,(AE1610/'Totals and Drop Down Lists'!AA$5)*Inputs!I$39)</f>
        <v>0</v>
      </c>
      <c r="BD1610">
        <f>IF(OR($D1610="51",$D1610="52",$D1610="61"),0,(AF1610/'Totals and Drop Down Lists'!AB$5)*Inputs!J$39)</f>
        <v>0</v>
      </c>
      <c r="BE1610">
        <f>IF(OR($D1610="51",$D1610="52",$D1610="61"),0,(AG1610/'Totals and Drop Down Lists'!AC$5)*Inputs!K$39)</f>
        <v>0</v>
      </c>
      <c r="BF1610">
        <f>IF(OR($D1610="51",$D1610="52",$D1610="61"),0,(AH1610/'Totals and Drop Down Lists'!AD$5)*Inputs!L$39)</f>
        <v>0</v>
      </c>
      <c r="BG1610" s="10">
        <f t="shared" si="226"/>
        <v>197679.36433597808</v>
      </c>
    </row>
    <row r="1611" spans="1:59" ht="28.8">
      <c r="A1611" s="1" t="s">
        <v>7490</v>
      </c>
      <c r="B1611" s="1" t="s">
        <v>1050</v>
      </c>
      <c r="C1611" s="1" t="s">
        <v>1053</v>
      </c>
      <c r="D1611" s="1" t="s">
        <v>58</v>
      </c>
      <c r="E1611" s="1" t="s">
        <v>1054</v>
      </c>
      <c r="F1611" s="2">
        <v>53683</v>
      </c>
      <c r="G1611" s="2">
        <v>1423</v>
      </c>
      <c r="H1611" s="2">
        <v>130</v>
      </c>
      <c r="I1611" s="2">
        <v>7152</v>
      </c>
      <c r="J1611" s="2">
        <v>19428</v>
      </c>
      <c r="K1611" s="2">
        <v>4823</v>
      </c>
      <c r="L1611" s="2">
        <v>64</v>
      </c>
      <c r="M1611" s="2">
        <v>2</v>
      </c>
      <c r="N1611" s="2">
        <v>0</v>
      </c>
      <c r="O1611" s="2">
        <v>89</v>
      </c>
      <c r="P1611" s="2">
        <v>0</v>
      </c>
      <c r="Q1611" s="2">
        <v>0</v>
      </c>
      <c r="R1611" s="2">
        <v>6231</v>
      </c>
      <c r="S1611" s="2">
        <v>2726900</v>
      </c>
      <c r="T1611" s="2">
        <v>136633000</v>
      </c>
      <c r="U1611" s="2">
        <v>239</v>
      </c>
      <c r="V1611" s="2">
        <v>872</v>
      </c>
      <c r="W1611" s="2">
        <v>74</v>
      </c>
      <c r="X1611" s="2">
        <v>1953</v>
      </c>
      <c r="Y1611" s="2">
        <v>205</v>
      </c>
      <c r="Z1611" s="2">
        <v>1209</v>
      </c>
      <c r="AA1611" s="9">
        <f t="shared" si="227"/>
        <v>53683</v>
      </c>
      <c r="AB1611" s="9">
        <f t="shared" si="228"/>
        <v>5599</v>
      </c>
      <c r="AC1611" s="9">
        <f t="shared" si="229"/>
        <v>6386</v>
      </c>
      <c r="AD1611" s="9">
        <f t="shared" si="230"/>
        <v>6231</v>
      </c>
      <c r="AE1611" s="44">
        <f t="shared" si="231"/>
        <v>8.3618469644897582E-5</v>
      </c>
      <c r="AF1611" s="9">
        <f t="shared" si="232"/>
        <v>1007</v>
      </c>
      <c r="AG1611" s="9">
        <f t="shared" si="225"/>
        <v>1414</v>
      </c>
      <c r="AH1611" s="44">
        <f t="shared" si="233"/>
        <v>1.3061397989156404E-4</v>
      </c>
      <c r="AI1611">
        <f>AA1611/'Totals and Drop Down Lists'!W$6*Inputs!E$37</f>
        <v>48698.018477025995</v>
      </c>
      <c r="AJ1611">
        <f>AB1611/'Totals and Drop Down Lists'!X$6*Inputs!F$37</f>
        <v>18422.877836255982</v>
      </c>
      <c r="AK1611">
        <f>AC1611/'Totals and Drop Down Lists'!Y$6*Inputs!G$37</f>
        <v>42098.669103413078</v>
      </c>
      <c r="AL1611">
        <f>AD1611/'Totals and Drop Down Lists'!Z$6*Inputs!H$37</f>
        <v>49957.050413331919</v>
      </c>
      <c r="AM1611">
        <f>AE1611/'Totals and Drop Down Lists'!AA$6*Inputs!I$37</f>
        <v>10409.608964057092</v>
      </c>
      <c r="AN1611">
        <f>AF1611/'Totals and Drop Down Lists'!AB$6*Inputs!J$37</f>
        <v>20096.389992327153</v>
      </c>
      <c r="AO1611">
        <f>AG1611/'Totals and Drop Down Lists'!AC$6*Inputs!K$37</f>
        <v>26333.736717235548</v>
      </c>
      <c r="AP1611">
        <f>AH1611/'Totals and Drop Down Lists'!AD$6*Inputs!L$37</f>
        <v>30737.376008507119</v>
      </c>
      <c r="AQ1611">
        <f>IF(OR($D1611="51",$D1611="52",$D1611="61"),(AA1611/'Totals and Drop Down Lists'!W$4)*Inputs!E$38,0)</f>
        <v>0</v>
      </c>
      <c r="AR1611">
        <f>IF(OR($D1611="51",$D1611="52",$D1611="61"),(AB1611/'Totals and Drop Down Lists'!X$4)*Inputs!F$38,0)</f>
        <v>0</v>
      </c>
      <c r="AS1611">
        <f>IF(OR($D1611="51",$D1611="52",$D1611="61"),(AC1611/'Totals and Drop Down Lists'!Y$4)*Inputs!G$38,0)</f>
        <v>0</v>
      </c>
      <c r="AT1611">
        <f>IF(OR($D1611="51",$D1611="52",$D1611="61"),(AD1611/'Totals and Drop Down Lists'!Z$4)*Inputs!H$38,0)</f>
        <v>0</v>
      </c>
      <c r="AU1611">
        <f>IF(OR($D1611="51",$D1611="52",$D1611="61"),(AE1611/'Totals and Drop Down Lists'!AA$4)*Inputs!I$38,0)</f>
        <v>0</v>
      </c>
      <c r="AV1611">
        <f>IF(OR($D1611="51",$D1611="52",$D1611="61"),(AF1611/'Totals and Drop Down Lists'!AB$4)*Inputs!J$38,0)</f>
        <v>0</v>
      </c>
      <c r="AW1611">
        <f>IF(OR($D1611="51",$D1611="52",$D1611="61"),(AG1611/'Totals and Drop Down Lists'!AC$4)*Inputs!K$38,0)</f>
        <v>0</v>
      </c>
      <c r="AX1611">
        <f>IF(OR($D1611="51",$D1611="52",$D1611="61"),(AH1611/'Totals and Drop Down Lists'!AD$4)*Inputs!L$38,0)</f>
        <v>0</v>
      </c>
      <c r="AY1611">
        <f>IF(OR($D1611="51",$D1611="52",$D1611="61"),0,(AA1611/'Totals and Drop Down Lists'!W$5)*Inputs!E$39)</f>
        <v>0</v>
      </c>
      <c r="AZ1611">
        <f>IF(OR($D1611="51",$D1611="52",$D1611="61"),0,(AB1611/'Totals and Drop Down Lists'!X$5)*Inputs!F$39)</f>
        <v>0</v>
      </c>
      <c r="BA1611">
        <f>IF(OR($D1611="51",$D1611="52",$D1611="61"),0,(AC1611/'Totals and Drop Down Lists'!Y$5)*Inputs!G$39)</f>
        <v>0</v>
      </c>
      <c r="BB1611">
        <f>IF(OR($D1611="51",$D1611="52",$D1611="61"),0,(AD1611/'Totals and Drop Down Lists'!Z$5)*Inputs!H$39)</f>
        <v>0</v>
      </c>
      <c r="BC1611">
        <f>IF(OR($D1611="51",$D1611="52",$D1611="61"),0,(AE1611/'Totals and Drop Down Lists'!AA$5)*Inputs!I$39)</f>
        <v>0</v>
      </c>
      <c r="BD1611">
        <f>IF(OR($D1611="51",$D1611="52",$D1611="61"),0,(AF1611/'Totals and Drop Down Lists'!AB$5)*Inputs!J$39)</f>
        <v>0</v>
      </c>
      <c r="BE1611">
        <f>IF(OR($D1611="51",$D1611="52",$D1611="61"),0,(AG1611/'Totals and Drop Down Lists'!AC$5)*Inputs!K$39)</f>
        <v>0</v>
      </c>
      <c r="BF1611">
        <f>IF(OR($D1611="51",$D1611="52",$D1611="61"),0,(AH1611/'Totals and Drop Down Lists'!AD$5)*Inputs!L$39)</f>
        <v>0</v>
      </c>
      <c r="BG1611" s="10">
        <f t="shared" si="226"/>
        <v>246753.72751215391</v>
      </c>
    </row>
    <row r="1612" spans="1:59">
      <c r="A1612" s="1" t="s">
        <v>7491</v>
      </c>
      <c r="B1612" s="1" t="s">
        <v>384</v>
      </c>
      <c r="C1612" s="1" t="s">
        <v>385</v>
      </c>
      <c r="D1612" s="1" t="s">
        <v>7</v>
      </c>
      <c r="E1612" s="1" t="s">
        <v>386</v>
      </c>
      <c r="F1612" s="2">
        <v>621445</v>
      </c>
      <c r="G1612" s="2">
        <v>9744</v>
      </c>
      <c r="H1612" s="2">
        <v>4359</v>
      </c>
      <c r="I1612" s="2">
        <v>142162</v>
      </c>
      <c r="J1612" s="2">
        <v>241455</v>
      </c>
      <c r="K1612" s="2">
        <v>124782</v>
      </c>
      <c r="L1612" s="2">
        <v>1011</v>
      </c>
      <c r="M1612" s="2">
        <v>114</v>
      </c>
      <c r="N1612" s="2">
        <v>54</v>
      </c>
      <c r="O1612" s="2">
        <v>1956</v>
      </c>
      <c r="P1612" s="2">
        <v>1114</v>
      </c>
      <c r="Q1612" s="2">
        <v>344</v>
      </c>
      <c r="R1612" s="2">
        <v>130732</v>
      </c>
      <c r="S1612" s="2">
        <v>116100100</v>
      </c>
      <c r="T1612" s="2">
        <v>4836600500</v>
      </c>
      <c r="U1612" s="2">
        <v>11888</v>
      </c>
      <c r="V1612" s="2">
        <v>20190</v>
      </c>
      <c r="W1612" s="2">
        <v>1605</v>
      </c>
      <c r="X1612" s="2">
        <v>49385</v>
      </c>
      <c r="Y1612" s="2">
        <v>7190</v>
      </c>
      <c r="Z1612" s="2">
        <v>28095</v>
      </c>
      <c r="AA1612" s="9">
        <f t="shared" si="227"/>
        <v>621445</v>
      </c>
      <c r="AB1612" s="9">
        <f t="shared" si="228"/>
        <v>128059</v>
      </c>
      <c r="AC1612" s="9">
        <f t="shared" si="229"/>
        <v>135325</v>
      </c>
      <c r="AD1612" s="9">
        <f t="shared" si="230"/>
        <v>130732</v>
      </c>
      <c r="AE1612" s="44">
        <f t="shared" si="231"/>
        <v>4.5036379206447466E-3</v>
      </c>
      <c r="AF1612" s="9">
        <f t="shared" si="232"/>
        <v>27590</v>
      </c>
      <c r="AG1612" s="9">
        <f t="shared" si="225"/>
        <v>35285</v>
      </c>
      <c r="AH1612" s="44">
        <f t="shared" si="233"/>
        <v>6.7851108490608429E-3</v>
      </c>
      <c r="AI1612">
        <f>AA1612/'Totals and Drop Down Lists'!W$6*Inputs!E$37</f>
        <v>563737.8703212454</v>
      </c>
      <c r="AJ1612">
        <f>AB1612/'Totals and Drop Down Lists'!X$6*Inputs!F$37</f>
        <v>421363.69223666808</v>
      </c>
      <c r="AK1612">
        <f>AC1612/'Totals and Drop Down Lists'!Y$6*Inputs!G$37</f>
        <v>892108.11093319359</v>
      </c>
      <c r="AL1612">
        <f>AD1612/'Totals and Drop Down Lists'!Z$6*Inputs!H$37</f>
        <v>1048143.9760288411</v>
      </c>
      <c r="AM1612">
        <f>AE1612/'Totals and Drop Down Lists'!AA$6*Inputs!I$37</f>
        <v>560654.95899053081</v>
      </c>
      <c r="AN1612">
        <f>AF1612/'Totals and Drop Down Lists'!AB$6*Inputs!J$37</f>
        <v>550605.16374211141</v>
      </c>
      <c r="AO1612">
        <f>AG1612/'Totals and Drop Down Lists'!AC$6*Inputs!K$37</f>
        <v>657132.88547924778</v>
      </c>
      <c r="AP1612">
        <f>AH1612/'Totals and Drop Down Lists'!AD$6*Inputs!L$37</f>
        <v>1596739.519001933</v>
      </c>
      <c r="AQ1612">
        <f>IF(OR($D1612="51",$D1612="52",$D1612="61"),(AA1612/'Totals and Drop Down Lists'!W$4)*Inputs!E$38,0)</f>
        <v>0</v>
      </c>
      <c r="AR1612">
        <f>IF(OR($D1612="51",$D1612="52",$D1612="61"),(AB1612/'Totals and Drop Down Lists'!X$4)*Inputs!F$38,0)</f>
        <v>0</v>
      </c>
      <c r="AS1612">
        <f>IF(OR($D1612="51",$D1612="52",$D1612="61"),(AC1612/'Totals and Drop Down Lists'!Y$4)*Inputs!G$38,0)</f>
        <v>0</v>
      </c>
      <c r="AT1612">
        <f>IF(OR($D1612="51",$D1612="52",$D1612="61"),(AD1612/'Totals and Drop Down Lists'!Z$4)*Inputs!H$38,0)</f>
        <v>0</v>
      </c>
      <c r="AU1612">
        <f>IF(OR($D1612="51",$D1612="52",$D1612="61"),(AE1612/'Totals and Drop Down Lists'!AA$4)*Inputs!I$38,0)</f>
        <v>0</v>
      </c>
      <c r="AV1612">
        <f>IF(OR($D1612="51",$D1612="52",$D1612="61"),(AF1612/'Totals and Drop Down Lists'!AB$4)*Inputs!J$38,0)</f>
        <v>0</v>
      </c>
      <c r="AW1612">
        <f>IF(OR($D1612="51",$D1612="52",$D1612="61"),(AG1612/'Totals and Drop Down Lists'!AC$4)*Inputs!K$38,0)</f>
        <v>0</v>
      </c>
      <c r="AX1612">
        <f>IF(OR($D1612="51",$D1612="52",$D1612="61"),(AH1612/'Totals and Drop Down Lists'!AD$4)*Inputs!L$38,0)</f>
        <v>0</v>
      </c>
      <c r="AY1612">
        <f>IF(OR($D1612="51",$D1612="52",$D1612="61"),0,(AA1612/'Totals and Drop Down Lists'!W$5)*Inputs!E$39)</f>
        <v>0</v>
      </c>
      <c r="AZ1612">
        <f>IF(OR($D1612="51",$D1612="52",$D1612="61"),0,(AB1612/'Totals and Drop Down Lists'!X$5)*Inputs!F$39)</f>
        <v>0</v>
      </c>
      <c r="BA1612">
        <f>IF(OR($D1612="51",$D1612="52",$D1612="61"),0,(AC1612/'Totals and Drop Down Lists'!Y$5)*Inputs!G$39)</f>
        <v>0</v>
      </c>
      <c r="BB1612">
        <f>IF(OR($D1612="51",$D1612="52",$D1612="61"),0,(AD1612/'Totals and Drop Down Lists'!Z$5)*Inputs!H$39)</f>
        <v>0</v>
      </c>
      <c r="BC1612">
        <f>IF(OR($D1612="51",$D1612="52",$D1612="61"),0,(AE1612/'Totals and Drop Down Lists'!AA$5)*Inputs!I$39)</f>
        <v>0</v>
      </c>
      <c r="BD1612">
        <f>IF(OR($D1612="51",$D1612="52",$D1612="61"),0,(AF1612/'Totals and Drop Down Lists'!AB$5)*Inputs!J$39)</f>
        <v>0</v>
      </c>
      <c r="BE1612">
        <f>IF(OR($D1612="51",$D1612="52",$D1612="61"),0,(AG1612/'Totals and Drop Down Lists'!AC$5)*Inputs!K$39)</f>
        <v>0</v>
      </c>
      <c r="BF1612">
        <f>IF(OR($D1612="51",$D1612="52",$D1612="61"),0,(AH1612/'Totals and Drop Down Lists'!AD$5)*Inputs!L$39)</f>
        <v>0</v>
      </c>
      <c r="BG1612" s="10">
        <f t="shared" si="226"/>
        <v>6290486.1767337713</v>
      </c>
    </row>
    <row r="1613" spans="1:59">
      <c r="A1613" s="1" t="s">
        <v>7492</v>
      </c>
      <c r="B1613" s="1" t="s">
        <v>1867</v>
      </c>
      <c r="C1613" s="1" t="s">
        <v>1868</v>
      </c>
      <c r="D1613" s="1" t="s">
        <v>15</v>
      </c>
      <c r="E1613" s="1" t="s">
        <v>1869</v>
      </c>
      <c r="F1613" s="2">
        <v>246664</v>
      </c>
      <c r="G1613" s="2">
        <v>901</v>
      </c>
      <c r="H1613" s="2">
        <v>35</v>
      </c>
      <c r="I1613" s="2">
        <v>17988</v>
      </c>
      <c r="J1613" s="2">
        <v>90708</v>
      </c>
      <c r="K1613" s="2">
        <v>17991</v>
      </c>
      <c r="L1613" s="2">
        <v>268</v>
      </c>
      <c r="M1613" s="2">
        <v>41</v>
      </c>
      <c r="N1613" s="2">
        <v>0</v>
      </c>
      <c r="O1613" s="2">
        <v>295</v>
      </c>
      <c r="P1613" s="2">
        <v>115</v>
      </c>
      <c r="Q1613" s="2">
        <v>82</v>
      </c>
      <c r="R1613" s="2">
        <v>5558</v>
      </c>
      <c r="S1613" s="2">
        <v>19493400</v>
      </c>
      <c r="T1613" s="2">
        <v>891073900</v>
      </c>
      <c r="U1613" s="2">
        <v>1654</v>
      </c>
      <c r="V1613" s="2">
        <v>1670</v>
      </c>
      <c r="W1613" s="2">
        <v>194</v>
      </c>
      <c r="X1613" s="2">
        <v>4550</v>
      </c>
      <c r="Y1613" s="2">
        <v>690</v>
      </c>
      <c r="Z1613" s="2">
        <v>2840</v>
      </c>
      <c r="AA1613" s="9">
        <f t="shared" si="227"/>
        <v>246664</v>
      </c>
      <c r="AB1613" s="9">
        <f t="shared" si="228"/>
        <v>17052</v>
      </c>
      <c r="AC1613" s="9">
        <f t="shared" si="229"/>
        <v>6359</v>
      </c>
      <c r="AD1613" s="9">
        <f t="shared" si="230"/>
        <v>5558</v>
      </c>
      <c r="AE1613" s="44">
        <f t="shared" si="231"/>
        <v>2.4920732396196792E-4</v>
      </c>
      <c r="AF1613" s="9">
        <f t="shared" si="232"/>
        <v>2686</v>
      </c>
      <c r="AG1613" s="9">
        <f t="shared" si="225"/>
        <v>3530</v>
      </c>
      <c r="AH1613" s="44">
        <f t="shared" si="233"/>
        <v>2.6051666136365674E-4</v>
      </c>
      <c r="AI1613">
        <f>AA1613/'Totals and Drop Down Lists'!W$6*Inputs!E$37</f>
        <v>223758.88138921335</v>
      </c>
      <c r="AJ1613">
        <f>AB1613/'Totals and Drop Down Lists'!X$6*Inputs!F$37</f>
        <v>56107.682240370959</v>
      </c>
      <c r="AK1613">
        <f>AC1613/'Totals and Drop Down Lists'!Y$6*Inputs!G$37</f>
        <v>41920.675983182555</v>
      </c>
      <c r="AL1613">
        <f>AD1613/'Totals and Drop Down Lists'!Z$6*Inputs!H$37</f>
        <v>44561.272058626033</v>
      </c>
      <c r="AM1613">
        <f>AE1613/'Totals and Drop Down Lists'!AA$6*Inputs!I$37</f>
        <v>31023.657864581317</v>
      </c>
      <c r="AN1613">
        <f>AF1613/'Totals and Drop Down Lists'!AB$6*Inputs!J$37</f>
        <v>53603.677774965974</v>
      </c>
      <c r="AO1613">
        <f>AG1613/'Totals and Drop Down Lists'!AC$6*Inputs!K$37</f>
        <v>65741.223912193411</v>
      </c>
      <c r="AP1613">
        <f>AH1613/'Totals and Drop Down Lists'!AD$6*Inputs!L$37</f>
        <v>61307.362224652818</v>
      </c>
      <c r="AQ1613">
        <f>IF(OR($D1613="51",$D1613="52",$D1613="61"),(AA1613/'Totals and Drop Down Lists'!W$4)*Inputs!E$38,0)</f>
        <v>0</v>
      </c>
      <c r="AR1613">
        <f>IF(OR($D1613="51",$D1613="52",$D1613="61"),(AB1613/'Totals and Drop Down Lists'!X$4)*Inputs!F$38,0)</f>
        <v>0</v>
      </c>
      <c r="AS1613">
        <f>IF(OR($D1613="51",$D1613="52",$D1613="61"),(AC1613/'Totals and Drop Down Lists'!Y$4)*Inputs!G$38,0)</f>
        <v>0</v>
      </c>
      <c r="AT1613">
        <f>IF(OR($D1613="51",$D1613="52",$D1613="61"),(AD1613/'Totals and Drop Down Lists'!Z$4)*Inputs!H$38,0)</f>
        <v>0</v>
      </c>
      <c r="AU1613">
        <f>IF(OR($D1613="51",$D1613="52",$D1613="61"),(AE1613/'Totals and Drop Down Lists'!AA$4)*Inputs!I$38,0)</f>
        <v>0</v>
      </c>
      <c r="AV1613">
        <f>IF(OR($D1613="51",$D1613="52",$D1613="61"),(AF1613/'Totals and Drop Down Lists'!AB$4)*Inputs!J$38,0)</f>
        <v>0</v>
      </c>
      <c r="AW1613">
        <f>IF(OR($D1613="51",$D1613="52",$D1613="61"),(AG1613/'Totals and Drop Down Lists'!AC$4)*Inputs!K$38,0)</f>
        <v>0</v>
      </c>
      <c r="AX1613">
        <f>IF(OR($D1613="51",$D1613="52",$D1613="61"),(AH1613/'Totals and Drop Down Lists'!AD$4)*Inputs!L$38,0)</f>
        <v>0</v>
      </c>
      <c r="AY1613">
        <f>IF(OR($D1613="51",$D1613="52",$D1613="61"),0,(AA1613/'Totals and Drop Down Lists'!W$5)*Inputs!E$39)</f>
        <v>0</v>
      </c>
      <c r="AZ1613">
        <f>IF(OR($D1613="51",$D1613="52",$D1613="61"),0,(AB1613/'Totals and Drop Down Lists'!X$5)*Inputs!F$39)</f>
        <v>0</v>
      </c>
      <c r="BA1613">
        <f>IF(OR($D1613="51",$D1613="52",$D1613="61"),0,(AC1613/'Totals and Drop Down Lists'!Y$5)*Inputs!G$39)</f>
        <v>0</v>
      </c>
      <c r="BB1613">
        <f>IF(OR($D1613="51",$D1613="52",$D1613="61"),0,(AD1613/'Totals and Drop Down Lists'!Z$5)*Inputs!H$39)</f>
        <v>0</v>
      </c>
      <c r="BC1613">
        <f>IF(OR($D1613="51",$D1613="52",$D1613="61"),0,(AE1613/'Totals and Drop Down Lists'!AA$5)*Inputs!I$39)</f>
        <v>0</v>
      </c>
      <c r="BD1613">
        <f>IF(OR($D1613="51",$D1613="52",$D1613="61"),0,(AF1613/'Totals and Drop Down Lists'!AB$5)*Inputs!J$39)</f>
        <v>0</v>
      </c>
      <c r="BE1613">
        <f>IF(OR($D1613="51",$D1613="52",$D1613="61"),0,(AG1613/'Totals and Drop Down Lists'!AC$5)*Inputs!K$39)</f>
        <v>0</v>
      </c>
      <c r="BF1613">
        <f>IF(OR($D1613="51",$D1613="52",$D1613="61"),0,(AH1613/'Totals and Drop Down Lists'!AD$5)*Inputs!L$39)</f>
        <v>0</v>
      </c>
      <c r="BG1613" s="10">
        <f t="shared" si="226"/>
        <v>578024.43344778649</v>
      </c>
    </row>
    <row r="1614" spans="1:59" ht="28.8">
      <c r="A1614" s="1" t="s">
        <v>7493</v>
      </c>
      <c r="B1614" s="1" t="s">
        <v>211</v>
      </c>
      <c r="C1614" s="1" t="s">
        <v>212</v>
      </c>
      <c r="D1614" s="1" t="s">
        <v>10</v>
      </c>
      <c r="E1614" s="1" t="s">
        <v>213</v>
      </c>
      <c r="F1614" s="2">
        <v>38443</v>
      </c>
      <c r="G1614" s="2">
        <v>77</v>
      </c>
      <c r="H1614" s="2">
        <v>28</v>
      </c>
      <c r="I1614" s="2">
        <v>4225</v>
      </c>
      <c r="J1614" s="2">
        <v>16473</v>
      </c>
      <c r="K1614" s="2">
        <v>7975</v>
      </c>
      <c r="L1614" s="2">
        <v>9</v>
      </c>
      <c r="M1614" s="2">
        <v>0</v>
      </c>
      <c r="N1614" s="2">
        <v>0</v>
      </c>
      <c r="O1614" s="2">
        <v>408</v>
      </c>
      <c r="P1614" s="2">
        <v>170</v>
      </c>
      <c r="Q1614" s="2">
        <v>0</v>
      </c>
      <c r="R1614" s="2">
        <v>2957</v>
      </c>
      <c r="S1614" s="2">
        <v>10804600</v>
      </c>
      <c r="T1614" s="2">
        <v>539565700</v>
      </c>
      <c r="U1614" s="2">
        <v>691</v>
      </c>
      <c r="V1614" s="2">
        <v>695</v>
      </c>
      <c r="W1614" s="2">
        <v>115</v>
      </c>
      <c r="X1614" s="2">
        <v>1670</v>
      </c>
      <c r="Y1614" s="2">
        <v>285</v>
      </c>
      <c r="Z1614" s="2">
        <v>1040</v>
      </c>
      <c r="AA1614" s="9">
        <f t="shared" si="227"/>
        <v>38443</v>
      </c>
      <c r="AB1614" s="9">
        <f t="shared" si="228"/>
        <v>4120</v>
      </c>
      <c r="AC1614" s="9">
        <f t="shared" si="229"/>
        <v>3544</v>
      </c>
      <c r="AD1614" s="9">
        <f t="shared" si="230"/>
        <v>2957</v>
      </c>
      <c r="AE1614" s="44">
        <f t="shared" si="231"/>
        <v>2.6964009468619749E-4</v>
      </c>
      <c r="AF1614" s="9">
        <f t="shared" si="232"/>
        <v>860</v>
      </c>
      <c r="AG1614" s="9">
        <f t="shared" si="225"/>
        <v>1325</v>
      </c>
      <c r="AH1614" s="44">
        <f t="shared" si="233"/>
        <v>2.3868490709794582E-4</v>
      </c>
      <c r="AI1614">
        <f>AA1614/'Totals and Drop Down Lists'!W$6*Inputs!E$37</f>
        <v>34873.198672062106</v>
      </c>
      <c r="AJ1614">
        <f>AB1614/'Totals and Drop Down Lists'!X$6*Inputs!F$37</f>
        <v>13556.3951929585</v>
      </c>
      <c r="AK1614">
        <f>AC1614/'Totals and Drop Down Lists'!Y$6*Inputs!G$37</f>
        <v>23363.245114703404</v>
      </c>
      <c r="AL1614">
        <f>AD1614/'Totals and Drop Down Lists'!Z$6*Inputs!H$37</f>
        <v>23707.751255371928</v>
      </c>
      <c r="AM1614">
        <f>AE1614/'Totals and Drop Down Lists'!AA$6*Inputs!I$37</f>
        <v>33567.320218062843</v>
      </c>
      <c r="AN1614">
        <f>AF1614/'Totals and Drop Down Lists'!AB$6*Inputs!J$37</f>
        <v>17162.756100696479</v>
      </c>
      <c r="AO1614">
        <f>AG1614/'Totals and Drop Down Lists'!AC$6*Inputs!K$37</f>
        <v>24676.238437296393</v>
      </c>
      <c r="AP1614">
        <f>AH1614/'Totals and Drop Down Lists'!AD$6*Inputs!L$37</f>
        <v>56169.697478906666</v>
      </c>
      <c r="AQ1614">
        <f>IF(OR($D1614="51",$D1614="52",$D1614="61"),(AA1614/'Totals and Drop Down Lists'!W$4)*Inputs!E$38,0)</f>
        <v>0</v>
      </c>
      <c r="AR1614">
        <f>IF(OR($D1614="51",$D1614="52",$D1614="61"),(AB1614/'Totals and Drop Down Lists'!X$4)*Inputs!F$38,0)</f>
        <v>0</v>
      </c>
      <c r="AS1614">
        <f>IF(OR($D1614="51",$D1614="52",$D1614="61"),(AC1614/'Totals and Drop Down Lists'!Y$4)*Inputs!G$38,0)</f>
        <v>0</v>
      </c>
      <c r="AT1614">
        <f>IF(OR($D1614="51",$D1614="52",$D1614="61"),(AD1614/'Totals and Drop Down Lists'!Z$4)*Inputs!H$38,0)</f>
        <v>0</v>
      </c>
      <c r="AU1614">
        <f>IF(OR($D1614="51",$D1614="52",$D1614="61"),(AE1614/'Totals and Drop Down Lists'!AA$4)*Inputs!I$38,0)</f>
        <v>0</v>
      </c>
      <c r="AV1614">
        <f>IF(OR($D1614="51",$D1614="52",$D1614="61"),(AF1614/'Totals and Drop Down Lists'!AB$4)*Inputs!J$38,0)</f>
        <v>0</v>
      </c>
      <c r="AW1614">
        <f>IF(OR($D1614="51",$D1614="52",$D1614="61"),(AG1614/'Totals and Drop Down Lists'!AC$4)*Inputs!K$38,0)</f>
        <v>0</v>
      </c>
      <c r="AX1614">
        <f>IF(OR($D1614="51",$D1614="52",$D1614="61"),(AH1614/'Totals and Drop Down Lists'!AD$4)*Inputs!L$38,0)</f>
        <v>0</v>
      </c>
      <c r="AY1614">
        <f>IF(OR($D1614="51",$D1614="52",$D1614="61"),0,(AA1614/'Totals and Drop Down Lists'!W$5)*Inputs!E$39)</f>
        <v>0</v>
      </c>
      <c r="AZ1614">
        <f>IF(OR($D1614="51",$D1614="52",$D1614="61"),0,(AB1614/'Totals and Drop Down Lists'!X$5)*Inputs!F$39)</f>
        <v>0</v>
      </c>
      <c r="BA1614">
        <f>IF(OR($D1614="51",$D1614="52",$D1614="61"),0,(AC1614/'Totals and Drop Down Lists'!Y$5)*Inputs!G$39)</f>
        <v>0</v>
      </c>
      <c r="BB1614">
        <f>IF(OR($D1614="51",$D1614="52",$D1614="61"),0,(AD1614/'Totals and Drop Down Lists'!Z$5)*Inputs!H$39)</f>
        <v>0</v>
      </c>
      <c r="BC1614">
        <f>IF(OR($D1614="51",$D1614="52",$D1614="61"),0,(AE1614/'Totals and Drop Down Lists'!AA$5)*Inputs!I$39)</f>
        <v>0</v>
      </c>
      <c r="BD1614">
        <f>IF(OR($D1614="51",$D1614="52",$D1614="61"),0,(AF1614/'Totals and Drop Down Lists'!AB$5)*Inputs!J$39)</f>
        <v>0</v>
      </c>
      <c r="BE1614">
        <f>IF(OR($D1614="51",$D1614="52",$D1614="61"),0,(AG1614/'Totals and Drop Down Lists'!AC$5)*Inputs!K$39)</f>
        <v>0</v>
      </c>
      <c r="BF1614">
        <f>IF(OR($D1614="51",$D1614="52",$D1614="61"),0,(AH1614/'Totals and Drop Down Lists'!AD$5)*Inputs!L$39)</f>
        <v>0</v>
      </c>
      <c r="BG1614" s="10">
        <f t="shared" si="226"/>
        <v>227076.60247005831</v>
      </c>
    </row>
    <row r="1615" spans="1:59" ht="28.8">
      <c r="A1615" s="1" t="s">
        <v>7493</v>
      </c>
      <c r="B1615" s="1" t="s">
        <v>211</v>
      </c>
      <c r="C1615" s="1" t="s">
        <v>214</v>
      </c>
      <c r="D1615" s="1" t="s">
        <v>215</v>
      </c>
      <c r="E1615" s="1" t="s">
        <v>216</v>
      </c>
      <c r="F1615" s="2">
        <v>505983</v>
      </c>
      <c r="G1615" s="2">
        <v>2071</v>
      </c>
      <c r="H1615" s="2">
        <v>178</v>
      </c>
      <c r="I1615" s="2">
        <v>29127</v>
      </c>
      <c r="J1615" s="2">
        <v>183431</v>
      </c>
      <c r="K1615" s="2">
        <v>43569</v>
      </c>
      <c r="L1615" s="2">
        <v>807</v>
      </c>
      <c r="M1615" s="2">
        <v>104</v>
      </c>
      <c r="N1615" s="2">
        <v>55</v>
      </c>
      <c r="O1615" s="2">
        <v>811</v>
      </c>
      <c r="P1615" s="2">
        <v>231</v>
      </c>
      <c r="Q1615" s="2">
        <v>143</v>
      </c>
      <c r="R1615" s="2">
        <v>9020</v>
      </c>
      <c r="S1615" s="2">
        <v>62264700</v>
      </c>
      <c r="T1615" s="2">
        <v>2817277700</v>
      </c>
      <c r="U1615" s="2">
        <v>1930</v>
      </c>
      <c r="V1615" s="2">
        <v>2105</v>
      </c>
      <c r="W1615" s="2">
        <v>40</v>
      </c>
      <c r="X1615" s="2">
        <v>6144</v>
      </c>
      <c r="Y1615" s="2">
        <v>550</v>
      </c>
      <c r="Z1615" s="2">
        <v>4023</v>
      </c>
      <c r="AA1615" s="9">
        <f t="shared" si="227"/>
        <v>505983</v>
      </c>
      <c r="AB1615" s="9">
        <f t="shared" si="228"/>
        <v>26878</v>
      </c>
      <c r="AC1615" s="9">
        <f t="shared" si="229"/>
        <v>11171</v>
      </c>
      <c r="AD1615" s="9">
        <f t="shared" si="230"/>
        <v>9020</v>
      </c>
      <c r="AE1615" s="44">
        <f t="shared" si="231"/>
        <v>7.2273358470882707E-4</v>
      </c>
      <c r="AF1615" s="9">
        <f t="shared" si="232"/>
        <v>3999</v>
      </c>
      <c r="AG1615" s="9">
        <f t="shared" si="225"/>
        <v>4573</v>
      </c>
      <c r="AH1615" s="44">
        <f t="shared" si="233"/>
        <v>4.0416355235617233E-4</v>
      </c>
      <c r="AI1615">
        <f>AA1615/'Totals and Drop Down Lists'!W$6*Inputs!E$37</f>
        <v>458997.62463090813</v>
      </c>
      <c r="AJ1615">
        <f>AB1615/'Totals and Drop Down Lists'!X$6*Inputs!F$37</f>
        <v>88439.026698140427</v>
      </c>
      <c r="AK1615">
        <f>AC1615/'Totals and Drop Down Lists'!Y$6*Inputs!G$37</f>
        <v>73643.005410934464</v>
      </c>
      <c r="AL1615">
        <f>AD1615/'Totals and Drop Down Lists'!Z$6*Inputs!H$37</f>
        <v>72317.861455344886</v>
      </c>
      <c r="AM1615">
        <f>AE1615/'Totals and Drop Down Lists'!AA$6*Inputs!I$37</f>
        <v>89972.63444260128</v>
      </c>
      <c r="AN1615">
        <f>AF1615/'Totals and Drop Down Lists'!AB$6*Inputs!J$37</f>
        <v>79806.815868238627</v>
      </c>
      <c r="AO1615">
        <f>AG1615/'Totals and Drop Down Lists'!AC$6*Inputs!K$37</f>
        <v>85165.613866985979</v>
      </c>
      <c r="AP1615">
        <f>AH1615/'Totals and Drop Down Lists'!AD$6*Inputs!L$37</f>
        <v>95111.772017200288</v>
      </c>
      <c r="AQ1615">
        <f>IF(OR($D1615="51",$D1615="52",$D1615="61"),(AA1615/'Totals and Drop Down Lists'!W$4)*Inputs!E$38,0)</f>
        <v>0</v>
      </c>
      <c r="AR1615">
        <f>IF(OR($D1615="51",$D1615="52",$D1615="61"),(AB1615/'Totals and Drop Down Lists'!X$4)*Inputs!F$38,0)</f>
        <v>0</v>
      </c>
      <c r="AS1615">
        <f>IF(OR($D1615="51",$D1615="52",$D1615="61"),(AC1615/'Totals and Drop Down Lists'!Y$4)*Inputs!G$38,0)</f>
        <v>0</v>
      </c>
      <c r="AT1615">
        <f>IF(OR($D1615="51",$D1615="52",$D1615="61"),(AD1615/'Totals and Drop Down Lists'!Z$4)*Inputs!H$38,0)</f>
        <v>0</v>
      </c>
      <c r="AU1615">
        <f>IF(OR($D1615="51",$D1615="52",$D1615="61"),(AE1615/'Totals and Drop Down Lists'!AA$4)*Inputs!I$38,0)</f>
        <v>0</v>
      </c>
      <c r="AV1615">
        <f>IF(OR($D1615="51",$D1615="52",$D1615="61"),(AF1615/'Totals and Drop Down Lists'!AB$4)*Inputs!J$38,0)</f>
        <v>0</v>
      </c>
      <c r="AW1615">
        <f>IF(OR($D1615="51",$D1615="52",$D1615="61"),(AG1615/'Totals and Drop Down Lists'!AC$4)*Inputs!K$38,0)</f>
        <v>0</v>
      </c>
      <c r="AX1615">
        <f>IF(OR($D1615="51",$D1615="52",$D1615="61"),(AH1615/'Totals and Drop Down Lists'!AD$4)*Inputs!L$38,0)</f>
        <v>0</v>
      </c>
      <c r="AY1615">
        <f>IF(OR($D1615="51",$D1615="52",$D1615="61"),0,(AA1615/'Totals and Drop Down Lists'!W$5)*Inputs!E$39)</f>
        <v>0</v>
      </c>
      <c r="AZ1615">
        <f>IF(OR($D1615="51",$D1615="52",$D1615="61"),0,(AB1615/'Totals and Drop Down Lists'!X$5)*Inputs!F$39)</f>
        <v>0</v>
      </c>
      <c r="BA1615">
        <f>IF(OR($D1615="51",$D1615="52",$D1615="61"),0,(AC1615/'Totals and Drop Down Lists'!Y$5)*Inputs!G$39)</f>
        <v>0</v>
      </c>
      <c r="BB1615">
        <f>IF(OR($D1615="51",$D1615="52",$D1615="61"),0,(AD1615/'Totals and Drop Down Lists'!Z$5)*Inputs!H$39)</f>
        <v>0</v>
      </c>
      <c r="BC1615">
        <f>IF(OR($D1615="51",$D1615="52",$D1615="61"),0,(AE1615/'Totals and Drop Down Lists'!AA$5)*Inputs!I$39)</f>
        <v>0</v>
      </c>
      <c r="BD1615">
        <f>IF(OR($D1615="51",$D1615="52",$D1615="61"),0,(AF1615/'Totals and Drop Down Lists'!AB$5)*Inputs!J$39)</f>
        <v>0</v>
      </c>
      <c r="BE1615">
        <f>IF(OR($D1615="51",$D1615="52",$D1615="61"),0,(AG1615/'Totals and Drop Down Lists'!AC$5)*Inputs!K$39)</f>
        <v>0</v>
      </c>
      <c r="BF1615">
        <f>IF(OR($D1615="51",$D1615="52",$D1615="61"),0,(AH1615/'Totals and Drop Down Lists'!AD$5)*Inputs!L$39)</f>
        <v>0</v>
      </c>
      <c r="BG1615" s="10">
        <f t="shared" si="226"/>
        <v>1043454.3543903539</v>
      </c>
    </row>
    <row r="1616" spans="1:59">
      <c r="A1616" s="1" t="s">
        <v>7494</v>
      </c>
      <c r="B1616" s="1" t="s">
        <v>1956</v>
      </c>
      <c r="C1616" s="1" t="s">
        <v>303</v>
      </c>
      <c r="D1616" s="1" t="s">
        <v>15</v>
      </c>
      <c r="E1616" s="1" t="s">
        <v>1957</v>
      </c>
      <c r="F1616" s="2">
        <v>293821</v>
      </c>
      <c r="G1616" s="2">
        <v>1378</v>
      </c>
      <c r="H1616" s="2">
        <v>290</v>
      </c>
      <c r="I1616" s="2">
        <v>13400</v>
      </c>
      <c r="J1616" s="2">
        <v>106142</v>
      </c>
      <c r="K1616" s="2">
        <v>27652</v>
      </c>
      <c r="L1616" s="2">
        <v>624</v>
      </c>
      <c r="M1616" s="2">
        <v>111</v>
      </c>
      <c r="N1616" s="2">
        <v>16</v>
      </c>
      <c r="O1616" s="2">
        <v>532</v>
      </c>
      <c r="P1616" s="2">
        <v>199</v>
      </c>
      <c r="Q1616" s="2">
        <v>132</v>
      </c>
      <c r="R1616" s="2">
        <v>2426</v>
      </c>
      <c r="S1616" s="2">
        <v>41255900</v>
      </c>
      <c r="T1616" s="2">
        <v>1983157300</v>
      </c>
      <c r="U1616" s="2">
        <v>1237</v>
      </c>
      <c r="V1616" s="2">
        <v>745</v>
      </c>
      <c r="W1616" s="2">
        <v>0</v>
      </c>
      <c r="X1616" s="2">
        <v>3635</v>
      </c>
      <c r="Y1616" s="2">
        <v>480</v>
      </c>
      <c r="Z1616" s="2">
        <v>2340</v>
      </c>
      <c r="AA1616" s="9">
        <f t="shared" si="227"/>
        <v>293821</v>
      </c>
      <c r="AB1616" s="9">
        <f t="shared" si="228"/>
        <v>11732</v>
      </c>
      <c r="AC1616" s="9">
        <f t="shared" si="229"/>
        <v>4040</v>
      </c>
      <c r="AD1616" s="9">
        <f t="shared" si="230"/>
        <v>2426</v>
      </c>
      <c r="AE1616" s="44">
        <f t="shared" si="231"/>
        <v>5.0310845475462517E-4</v>
      </c>
      <c r="AF1616" s="9">
        <f t="shared" si="232"/>
        <v>2890</v>
      </c>
      <c r="AG1616" s="9">
        <f t="shared" si="225"/>
        <v>2820</v>
      </c>
      <c r="AH1616" s="44">
        <f t="shared" si="233"/>
        <v>2.7336283901751077E-4</v>
      </c>
      <c r="AI1616">
        <f>AA1616/'Totals and Drop Down Lists'!W$6*Inputs!E$37</f>
        <v>266536.90156917932</v>
      </c>
      <c r="AJ1616">
        <f>AB1616/'Totals and Drop Down Lists'!X$6*Inputs!F$37</f>
        <v>38602.822428104155</v>
      </c>
      <c r="AK1616">
        <f>AC1616/'Totals and Drop Down Lists'!Y$6*Inputs!G$37</f>
        <v>26633.044656716069</v>
      </c>
      <c r="AL1616">
        <f>AD1616/'Totals and Drop Down Lists'!Z$6*Inputs!H$37</f>
        <v>19450.458081005174</v>
      </c>
      <c r="AM1616">
        <f>AE1616/'Totals and Drop Down Lists'!AA$6*Inputs!I$37</f>
        <v>62631.644692222988</v>
      </c>
      <c r="AN1616">
        <f>AF1616/'Totals and Drop Down Lists'!AB$6*Inputs!J$37</f>
        <v>57674.84317559631</v>
      </c>
      <c r="AO1616">
        <f>AG1616/'Totals and Drop Down Lists'!AC$6*Inputs!K$37</f>
        <v>52518.484825038366</v>
      </c>
      <c r="AP1616">
        <f>AH1616/'Totals and Drop Down Lists'!AD$6*Inputs!L$37</f>
        <v>64330.452043571167</v>
      </c>
      <c r="AQ1616">
        <f>IF(OR($D1616="51",$D1616="52",$D1616="61"),(AA1616/'Totals and Drop Down Lists'!W$4)*Inputs!E$38,0)</f>
        <v>0</v>
      </c>
      <c r="AR1616">
        <f>IF(OR($D1616="51",$D1616="52",$D1616="61"),(AB1616/'Totals and Drop Down Lists'!X$4)*Inputs!F$38,0)</f>
        <v>0</v>
      </c>
      <c r="AS1616">
        <f>IF(OR($D1616="51",$D1616="52",$D1616="61"),(AC1616/'Totals and Drop Down Lists'!Y$4)*Inputs!G$38,0)</f>
        <v>0</v>
      </c>
      <c r="AT1616">
        <f>IF(OR($D1616="51",$D1616="52",$D1616="61"),(AD1616/'Totals and Drop Down Lists'!Z$4)*Inputs!H$38,0)</f>
        <v>0</v>
      </c>
      <c r="AU1616">
        <f>IF(OR($D1616="51",$D1616="52",$D1616="61"),(AE1616/'Totals and Drop Down Lists'!AA$4)*Inputs!I$38,0)</f>
        <v>0</v>
      </c>
      <c r="AV1616">
        <f>IF(OR($D1616="51",$D1616="52",$D1616="61"),(AF1616/'Totals and Drop Down Lists'!AB$4)*Inputs!J$38,0)</f>
        <v>0</v>
      </c>
      <c r="AW1616">
        <f>IF(OR($D1616="51",$D1616="52",$D1616="61"),(AG1616/'Totals and Drop Down Lists'!AC$4)*Inputs!K$38,0)</f>
        <v>0</v>
      </c>
      <c r="AX1616">
        <f>IF(OR($D1616="51",$D1616="52",$D1616="61"),(AH1616/'Totals and Drop Down Lists'!AD$4)*Inputs!L$38,0)</f>
        <v>0</v>
      </c>
      <c r="AY1616">
        <f>IF(OR($D1616="51",$D1616="52",$D1616="61"),0,(AA1616/'Totals and Drop Down Lists'!W$5)*Inputs!E$39)</f>
        <v>0</v>
      </c>
      <c r="AZ1616">
        <f>IF(OR($D1616="51",$D1616="52",$D1616="61"),0,(AB1616/'Totals and Drop Down Lists'!X$5)*Inputs!F$39)</f>
        <v>0</v>
      </c>
      <c r="BA1616">
        <f>IF(OR($D1616="51",$D1616="52",$D1616="61"),0,(AC1616/'Totals and Drop Down Lists'!Y$5)*Inputs!G$39)</f>
        <v>0</v>
      </c>
      <c r="BB1616">
        <f>IF(OR($D1616="51",$D1616="52",$D1616="61"),0,(AD1616/'Totals and Drop Down Lists'!Z$5)*Inputs!H$39)</f>
        <v>0</v>
      </c>
      <c r="BC1616">
        <f>IF(OR($D1616="51",$D1616="52",$D1616="61"),0,(AE1616/'Totals and Drop Down Lists'!AA$5)*Inputs!I$39)</f>
        <v>0</v>
      </c>
      <c r="BD1616">
        <f>IF(OR($D1616="51",$D1616="52",$D1616="61"),0,(AF1616/'Totals and Drop Down Lists'!AB$5)*Inputs!J$39)</f>
        <v>0</v>
      </c>
      <c r="BE1616">
        <f>IF(OR($D1616="51",$D1616="52",$D1616="61"),0,(AG1616/'Totals and Drop Down Lists'!AC$5)*Inputs!K$39)</f>
        <v>0</v>
      </c>
      <c r="BF1616">
        <f>IF(OR($D1616="51",$D1616="52",$D1616="61"),0,(AH1616/'Totals and Drop Down Lists'!AD$5)*Inputs!L$39)</f>
        <v>0</v>
      </c>
      <c r="BG1616" s="10">
        <f t="shared" si="226"/>
        <v>588378.65147143358</v>
      </c>
    </row>
    <row r="1617" spans="1:59">
      <c r="A1617" s="1" t="s">
        <v>7495</v>
      </c>
      <c r="B1617" s="1" t="s">
        <v>387</v>
      </c>
      <c r="C1617" s="1" t="s">
        <v>388</v>
      </c>
      <c r="D1617" s="1" t="s">
        <v>215</v>
      </c>
      <c r="E1617" s="1" t="s">
        <v>389</v>
      </c>
      <c r="F1617" s="2">
        <v>812261</v>
      </c>
      <c r="G1617" s="2">
        <v>7975</v>
      </c>
      <c r="H1617" s="2">
        <v>1225</v>
      </c>
      <c r="I1617" s="2">
        <v>70456</v>
      </c>
      <c r="J1617" s="2">
        <v>313912</v>
      </c>
      <c r="K1617" s="2">
        <v>105008</v>
      </c>
      <c r="L1617" s="2">
        <v>905</v>
      </c>
      <c r="M1617" s="2">
        <v>102</v>
      </c>
      <c r="N1617" s="2">
        <v>55</v>
      </c>
      <c r="O1617" s="2">
        <v>2700</v>
      </c>
      <c r="P1617" s="2">
        <v>782</v>
      </c>
      <c r="Q1617" s="2">
        <v>124</v>
      </c>
      <c r="R1617" s="2">
        <v>29237</v>
      </c>
      <c r="S1617" s="2">
        <v>121868000</v>
      </c>
      <c r="T1617" s="2">
        <v>5549019100</v>
      </c>
      <c r="U1617" s="2">
        <v>6780</v>
      </c>
      <c r="V1617" s="2">
        <v>4895</v>
      </c>
      <c r="W1617" s="2">
        <v>175</v>
      </c>
      <c r="X1617" s="2">
        <v>22090</v>
      </c>
      <c r="Y1617" s="2">
        <v>2045</v>
      </c>
      <c r="Z1617" s="2">
        <v>15360</v>
      </c>
      <c r="AA1617" s="9">
        <f t="shared" si="227"/>
        <v>812261</v>
      </c>
      <c r="AB1617" s="9">
        <f t="shared" si="228"/>
        <v>61256</v>
      </c>
      <c r="AC1617" s="9">
        <f t="shared" si="229"/>
        <v>33905</v>
      </c>
      <c r="AD1617" s="9">
        <f t="shared" si="230"/>
        <v>29237</v>
      </c>
      <c r="AE1617" s="44">
        <f t="shared" si="231"/>
        <v>2.4531982254157839E-3</v>
      </c>
      <c r="AF1617" s="9">
        <f t="shared" si="232"/>
        <v>17020</v>
      </c>
      <c r="AG1617" s="9">
        <f t="shared" si="225"/>
        <v>17405</v>
      </c>
      <c r="AH1617" s="44">
        <f t="shared" si="233"/>
        <v>2.1664046686843794E-3</v>
      </c>
      <c r="AI1617">
        <f>AA1617/'Totals and Drop Down Lists'!W$6*Inputs!E$37</f>
        <v>736834.77425195335</v>
      </c>
      <c r="AJ1617">
        <f>AB1617/'Totals and Drop Down Lists'!X$6*Inputs!F$37</f>
        <v>201555.95726695773</v>
      </c>
      <c r="AK1617">
        <f>AC1617/'Totals and Drop Down Lists'!Y$6*Inputs!G$37</f>
        <v>223513.21264503922</v>
      </c>
      <c r="AL1617">
        <f>AD1617/'Totals and Drop Down Lists'!Z$6*Inputs!H$37</f>
        <v>234407.6846308113</v>
      </c>
      <c r="AM1617">
        <f>AE1617/'Totals and Drop Down Lists'!AA$6*Inputs!I$37</f>
        <v>305397.05338239664</v>
      </c>
      <c r="AN1617">
        <f>AF1617/'Totals and Drop Down Lists'!AB$6*Inputs!J$37</f>
        <v>339662.91724866751</v>
      </c>
      <c r="AO1617">
        <f>AG1617/'Totals and Drop Down Lists'!AC$6*Inputs!K$37</f>
        <v>324143.34339708963</v>
      </c>
      <c r="AP1617">
        <f>AH1617/'Totals and Drop Down Lists'!AD$6*Inputs!L$37</f>
        <v>509819.81364644016</v>
      </c>
      <c r="AQ1617">
        <f>IF(OR($D1617="51",$D1617="52",$D1617="61"),(AA1617/'Totals and Drop Down Lists'!W$4)*Inputs!E$38,0)</f>
        <v>0</v>
      </c>
      <c r="AR1617">
        <f>IF(OR($D1617="51",$D1617="52",$D1617="61"),(AB1617/'Totals and Drop Down Lists'!X$4)*Inputs!F$38,0)</f>
        <v>0</v>
      </c>
      <c r="AS1617">
        <f>IF(OR($D1617="51",$D1617="52",$D1617="61"),(AC1617/'Totals and Drop Down Lists'!Y$4)*Inputs!G$38,0)</f>
        <v>0</v>
      </c>
      <c r="AT1617">
        <f>IF(OR($D1617="51",$D1617="52",$D1617="61"),(AD1617/'Totals and Drop Down Lists'!Z$4)*Inputs!H$38,0)</f>
        <v>0</v>
      </c>
      <c r="AU1617">
        <f>IF(OR($D1617="51",$D1617="52",$D1617="61"),(AE1617/'Totals and Drop Down Lists'!AA$4)*Inputs!I$38,0)</f>
        <v>0</v>
      </c>
      <c r="AV1617">
        <f>IF(OR($D1617="51",$D1617="52",$D1617="61"),(AF1617/'Totals and Drop Down Lists'!AB$4)*Inputs!J$38,0)</f>
        <v>0</v>
      </c>
      <c r="AW1617">
        <f>IF(OR($D1617="51",$D1617="52",$D1617="61"),(AG1617/'Totals and Drop Down Lists'!AC$4)*Inputs!K$38,0)</f>
        <v>0</v>
      </c>
      <c r="AX1617">
        <f>IF(OR($D1617="51",$D1617="52",$D1617="61"),(AH1617/'Totals and Drop Down Lists'!AD$4)*Inputs!L$38,0)</f>
        <v>0</v>
      </c>
      <c r="AY1617">
        <f>IF(OR($D1617="51",$D1617="52",$D1617="61"),0,(AA1617/'Totals and Drop Down Lists'!W$5)*Inputs!E$39)</f>
        <v>0</v>
      </c>
      <c r="AZ1617">
        <f>IF(OR($D1617="51",$D1617="52",$D1617="61"),0,(AB1617/'Totals and Drop Down Lists'!X$5)*Inputs!F$39)</f>
        <v>0</v>
      </c>
      <c r="BA1617">
        <f>IF(OR($D1617="51",$D1617="52",$D1617="61"),0,(AC1617/'Totals and Drop Down Lists'!Y$5)*Inputs!G$39)</f>
        <v>0</v>
      </c>
      <c r="BB1617">
        <f>IF(OR($D1617="51",$D1617="52",$D1617="61"),0,(AD1617/'Totals and Drop Down Lists'!Z$5)*Inputs!H$39)</f>
        <v>0</v>
      </c>
      <c r="BC1617">
        <f>IF(OR($D1617="51",$D1617="52",$D1617="61"),0,(AE1617/'Totals and Drop Down Lists'!AA$5)*Inputs!I$39)</f>
        <v>0</v>
      </c>
      <c r="BD1617">
        <f>IF(OR($D1617="51",$D1617="52",$D1617="61"),0,(AF1617/'Totals and Drop Down Lists'!AB$5)*Inputs!J$39)</f>
        <v>0</v>
      </c>
      <c r="BE1617">
        <f>IF(OR($D1617="51",$D1617="52",$D1617="61"),0,(AG1617/'Totals and Drop Down Lists'!AC$5)*Inputs!K$39)</f>
        <v>0</v>
      </c>
      <c r="BF1617">
        <f>IF(OR($D1617="51",$D1617="52",$D1617="61"),0,(AH1617/'Totals and Drop Down Lists'!AD$5)*Inputs!L$39)</f>
        <v>0</v>
      </c>
      <c r="BG1617" s="10">
        <f t="shared" si="226"/>
        <v>2875334.7564693559</v>
      </c>
    </row>
    <row r="1618" spans="1:59">
      <c r="A1618" s="1" t="s">
        <v>7496</v>
      </c>
      <c r="B1618" s="1" t="s">
        <v>611</v>
      </c>
      <c r="C1618" s="1" t="s">
        <v>612</v>
      </c>
      <c r="D1618" s="1" t="s">
        <v>25</v>
      </c>
      <c r="E1618" s="1" t="s">
        <v>613</v>
      </c>
      <c r="F1618" s="2">
        <v>167261</v>
      </c>
      <c r="G1618" s="2">
        <v>603</v>
      </c>
      <c r="H1618" s="2">
        <v>36</v>
      </c>
      <c r="I1618" s="2">
        <v>9088</v>
      </c>
      <c r="J1618" s="2">
        <v>59909</v>
      </c>
      <c r="K1618" s="2">
        <v>10681</v>
      </c>
      <c r="L1618" s="2">
        <v>154</v>
      </c>
      <c r="M1618" s="2">
        <v>7</v>
      </c>
      <c r="N1618" s="2">
        <v>28</v>
      </c>
      <c r="O1618" s="2">
        <v>56</v>
      </c>
      <c r="P1618" s="2">
        <v>3</v>
      </c>
      <c r="Q1618" s="2">
        <v>0</v>
      </c>
      <c r="R1618" s="2">
        <v>7894</v>
      </c>
      <c r="S1618" s="2">
        <v>10939000</v>
      </c>
      <c r="T1618" s="2">
        <v>536456200</v>
      </c>
      <c r="U1618" s="2">
        <v>535</v>
      </c>
      <c r="V1618" s="2">
        <v>692</v>
      </c>
      <c r="W1618" s="2">
        <v>80</v>
      </c>
      <c r="X1618" s="2">
        <v>2223</v>
      </c>
      <c r="Y1618" s="2">
        <v>338</v>
      </c>
      <c r="Z1618" s="2">
        <v>1389</v>
      </c>
      <c r="AA1618" s="9">
        <f t="shared" si="227"/>
        <v>167261</v>
      </c>
      <c r="AB1618" s="9">
        <f t="shared" si="228"/>
        <v>8449</v>
      </c>
      <c r="AC1618" s="9">
        <f t="shared" si="229"/>
        <v>8142</v>
      </c>
      <c r="AD1618" s="9">
        <f t="shared" si="230"/>
        <v>7894</v>
      </c>
      <c r="AE1618" s="44">
        <f t="shared" si="231"/>
        <v>1.3299262116614011E-4</v>
      </c>
      <c r="AF1618" s="9">
        <f t="shared" si="232"/>
        <v>1451</v>
      </c>
      <c r="AG1618" s="9">
        <f t="shared" si="225"/>
        <v>1727</v>
      </c>
      <c r="AH1618" s="44">
        <f t="shared" si="233"/>
        <v>1.1456798332570311E-4</v>
      </c>
      <c r="AI1618">
        <f>AA1618/'Totals and Drop Down Lists'!W$6*Inputs!E$37</f>
        <v>151729.21164029292</v>
      </c>
      <c r="AJ1618">
        <f>AB1618/'Totals and Drop Down Lists'!X$6*Inputs!F$37</f>
        <v>27800.481307113194</v>
      </c>
      <c r="AK1618">
        <f>AC1618/'Totals and Drop Down Lists'!Y$6*Inputs!G$37</f>
        <v>53674.814256183723</v>
      </c>
      <c r="AL1618">
        <f>AD1618/'Totals and Drop Down Lists'!Z$6*Inputs!H$37</f>
        <v>63290.155025331762</v>
      </c>
      <c r="AM1618">
        <f>AE1618/'Totals and Drop Down Lists'!AA$6*Inputs!I$37</f>
        <v>16556.165011433899</v>
      </c>
      <c r="AN1618">
        <f>AF1618/'Totals and Drop Down Lists'!AB$6*Inputs!J$37</f>
        <v>28957.16174664022</v>
      </c>
      <c r="AO1618">
        <f>AG1618/'Totals and Drop Down Lists'!AC$6*Inputs!K$37</f>
        <v>32162.916061291224</v>
      </c>
      <c r="AP1618">
        <f>AH1618/'Totals and Drop Down Lists'!AD$6*Inputs!L$37</f>
        <v>26961.273096050529</v>
      </c>
      <c r="AQ1618">
        <f>IF(OR($D1618="51",$D1618="52",$D1618="61"),(AA1618/'Totals and Drop Down Lists'!W$4)*Inputs!E$38,0)</f>
        <v>0</v>
      </c>
      <c r="AR1618">
        <f>IF(OR($D1618="51",$D1618="52",$D1618="61"),(AB1618/'Totals and Drop Down Lists'!X$4)*Inputs!F$38,0)</f>
        <v>0</v>
      </c>
      <c r="AS1618">
        <f>IF(OR($D1618="51",$D1618="52",$D1618="61"),(AC1618/'Totals and Drop Down Lists'!Y$4)*Inputs!G$38,0)</f>
        <v>0</v>
      </c>
      <c r="AT1618">
        <f>IF(OR($D1618="51",$D1618="52",$D1618="61"),(AD1618/'Totals and Drop Down Lists'!Z$4)*Inputs!H$38,0)</f>
        <v>0</v>
      </c>
      <c r="AU1618">
        <f>IF(OR($D1618="51",$D1618="52",$D1618="61"),(AE1618/'Totals and Drop Down Lists'!AA$4)*Inputs!I$38,0)</f>
        <v>0</v>
      </c>
      <c r="AV1618">
        <f>IF(OR($D1618="51",$D1618="52",$D1618="61"),(AF1618/'Totals and Drop Down Lists'!AB$4)*Inputs!J$38,0)</f>
        <v>0</v>
      </c>
      <c r="AW1618">
        <f>IF(OR($D1618="51",$D1618="52",$D1618="61"),(AG1618/'Totals and Drop Down Lists'!AC$4)*Inputs!K$38,0)</f>
        <v>0</v>
      </c>
      <c r="AX1618">
        <f>IF(OR($D1618="51",$D1618="52",$D1618="61"),(AH1618/'Totals and Drop Down Lists'!AD$4)*Inputs!L$38,0)</f>
        <v>0</v>
      </c>
      <c r="AY1618">
        <f>IF(OR($D1618="51",$D1618="52",$D1618="61"),0,(AA1618/'Totals and Drop Down Lists'!W$5)*Inputs!E$39)</f>
        <v>0</v>
      </c>
      <c r="AZ1618">
        <f>IF(OR($D1618="51",$D1618="52",$D1618="61"),0,(AB1618/'Totals and Drop Down Lists'!X$5)*Inputs!F$39)</f>
        <v>0</v>
      </c>
      <c r="BA1618">
        <f>IF(OR($D1618="51",$D1618="52",$D1618="61"),0,(AC1618/'Totals and Drop Down Lists'!Y$5)*Inputs!G$39)</f>
        <v>0</v>
      </c>
      <c r="BB1618">
        <f>IF(OR($D1618="51",$D1618="52",$D1618="61"),0,(AD1618/'Totals and Drop Down Lists'!Z$5)*Inputs!H$39)</f>
        <v>0</v>
      </c>
      <c r="BC1618">
        <f>IF(OR($D1618="51",$D1618="52",$D1618="61"),0,(AE1618/'Totals and Drop Down Lists'!AA$5)*Inputs!I$39)</f>
        <v>0</v>
      </c>
      <c r="BD1618">
        <f>IF(OR($D1618="51",$D1618="52",$D1618="61"),0,(AF1618/'Totals and Drop Down Lists'!AB$5)*Inputs!J$39)</f>
        <v>0</v>
      </c>
      <c r="BE1618">
        <f>IF(OR($D1618="51",$D1618="52",$D1618="61"),0,(AG1618/'Totals and Drop Down Lists'!AC$5)*Inputs!K$39)</f>
        <v>0</v>
      </c>
      <c r="BF1618">
        <f>IF(OR($D1618="51",$D1618="52",$D1618="61"),0,(AH1618/'Totals and Drop Down Lists'!AD$5)*Inputs!L$39)</f>
        <v>0</v>
      </c>
      <c r="BG1618" s="10">
        <f t="shared" si="226"/>
        <v>401132.17814433749</v>
      </c>
    </row>
    <row r="1619" spans="1:59">
      <c r="A1619" s="1" t="s">
        <v>7497</v>
      </c>
      <c r="B1619" s="1" t="s">
        <v>617</v>
      </c>
      <c r="C1619" s="1" t="s">
        <v>618</v>
      </c>
      <c r="D1619" s="1" t="s">
        <v>25</v>
      </c>
      <c r="E1619" s="1" t="s">
        <v>619</v>
      </c>
      <c r="F1619" s="2">
        <v>101435</v>
      </c>
      <c r="G1619" s="2">
        <v>448</v>
      </c>
      <c r="H1619" s="2">
        <v>109</v>
      </c>
      <c r="I1619" s="2">
        <v>10404</v>
      </c>
      <c r="J1619" s="2">
        <v>36394</v>
      </c>
      <c r="K1619" s="2">
        <v>9418</v>
      </c>
      <c r="L1619" s="2">
        <v>238</v>
      </c>
      <c r="M1619" s="2">
        <v>44</v>
      </c>
      <c r="N1619" s="2">
        <v>24</v>
      </c>
      <c r="O1619" s="2">
        <v>60</v>
      </c>
      <c r="P1619" s="2">
        <v>48</v>
      </c>
      <c r="Q1619" s="2">
        <v>0</v>
      </c>
      <c r="R1619" s="2">
        <v>5356</v>
      </c>
      <c r="S1619" s="2">
        <v>9016100</v>
      </c>
      <c r="T1619" s="2">
        <v>438815900</v>
      </c>
      <c r="U1619" s="2">
        <v>752</v>
      </c>
      <c r="V1619" s="2">
        <v>675</v>
      </c>
      <c r="W1619" s="2">
        <v>83</v>
      </c>
      <c r="X1619" s="2">
        <v>2569</v>
      </c>
      <c r="Y1619" s="2">
        <v>369</v>
      </c>
      <c r="Z1619" s="2">
        <v>1585</v>
      </c>
      <c r="AA1619" s="9">
        <f t="shared" si="227"/>
        <v>101435</v>
      </c>
      <c r="AB1619" s="9">
        <f t="shared" si="228"/>
        <v>9847</v>
      </c>
      <c r="AC1619" s="9">
        <f t="shared" si="229"/>
        <v>5770</v>
      </c>
      <c r="AD1619" s="9">
        <f t="shared" si="230"/>
        <v>5356</v>
      </c>
      <c r="AE1619" s="44">
        <f t="shared" si="231"/>
        <v>1.7020933204583811E-4</v>
      </c>
      <c r="AF1619" s="9">
        <f t="shared" si="232"/>
        <v>1811</v>
      </c>
      <c r="AG1619" s="9">
        <f t="shared" si="225"/>
        <v>1954</v>
      </c>
      <c r="AH1619" s="44">
        <f t="shared" si="233"/>
        <v>1.8815013793797793E-4</v>
      </c>
      <c r="AI1619">
        <f>AA1619/'Totals and Drop Down Lists'!W$6*Inputs!E$37</f>
        <v>92015.787199246159</v>
      </c>
      <c r="AJ1619">
        <f>AB1619/'Totals and Drop Down Lists'!X$6*Inputs!F$37</f>
        <v>32400.442588607366</v>
      </c>
      <c r="AK1619">
        <f>AC1619/'Totals and Drop Down Lists'!Y$6*Inputs!G$37</f>
        <v>38037.789027042505</v>
      </c>
      <c r="AL1619">
        <f>AD1619/'Totals and Drop Down Lists'!Z$6*Inputs!H$37</f>
        <v>42941.736802087267</v>
      </c>
      <c r="AM1619">
        <f>AE1619/'Totals and Drop Down Lists'!AA$6*Inputs!I$37</f>
        <v>21189.249171323991</v>
      </c>
      <c r="AN1619">
        <f>AF1619/'Totals and Drop Down Lists'!AB$6*Inputs!J$37</f>
        <v>36141.571277164323</v>
      </c>
      <c r="AO1619">
        <f>AG1619/'Totals and Drop Down Lists'!AC$6*Inputs!K$37</f>
        <v>36390.467853945018</v>
      </c>
      <c r="AP1619">
        <f>AH1619/'Totals and Drop Down Lists'!AD$6*Inputs!L$37</f>
        <v>44277.354848641509</v>
      </c>
      <c r="AQ1619">
        <f>IF(OR($D1619="51",$D1619="52",$D1619="61"),(AA1619/'Totals and Drop Down Lists'!W$4)*Inputs!E$38,0)</f>
        <v>0</v>
      </c>
      <c r="AR1619">
        <f>IF(OR($D1619="51",$D1619="52",$D1619="61"),(AB1619/'Totals and Drop Down Lists'!X$4)*Inputs!F$38,0)</f>
        <v>0</v>
      </c>
      <c r="AS1619">
        <f>IF(OR($D1619="51",$D1619="52",$D1619="61"),(AC1619/'Totals and Drop Down Lists'!Y$4)*Inputs!G$38,0)</f>
        <v>0</v>
      </c>
      <c r="AT1619">
        <f>IF(OR($D1619="51",$D1619="52",$D1619="61"),(AD1619/'Totals and Drop Down Lists'!Z$4)*Inputs!H$38,0)</f>
        <v>0</v>
      </c>
      <c r="AU1619">
        <f>IF(OR($D1619="51",$D1619="52",$D1619="61"),(AE1619/'Totals and Drop Down Lists'!AA$4)*Inputs!I$38,0)</f>
        <v>0</v>
      </c>
      <c r="AV1619">
        <f>IF(OR($D1619="51",$D1619="52",$D1619="61"),(AF1619/'Totals and Drop Down Lists'!AB$4)*Inputs!J$38,0)</f>
        <v>0</v>
      </c>
      <c r="AW1619">
        <f>IF(OR($D1619="51",$D1619="52",$D1619="61"),(AG1619/'Totals and Drop Down Lists'!AC$4)*Inputs!K$38,0)</f>
        <v>0</v>
      </c>
      <c r="AX1619">
        <f>IF(OR($D1619="51",$D1619="52",$D1619="61"),(AH1619/'Totals and Drop Down Lists'!AD$4)*Inputs!L$38,0)</f>
        <v>0</v>
      </c>
      <c r="AY1619">
        <f>IF(OR($D1619="51",$D1619="52",$D1619="61"),0,(AA1619/'Totals and Drop Down Lists'!W$5)*Inputs!E$39)</f>
        <v>0</v>
      </c>
      <c r="AZ1619">
        <f>IF(OR($D1619="51",$D1619="52",$D1619="61"),0,(AB1619/'Totals and Drop Down Lists'!X$5)*Inputs!F$39)</f>
        <v>0</v>
      </c>
      <c r="BA1619">
        <f>IF(OR($D1619="51",$D1619="52",$D1619="61"),0,(AC1619/'Totals and Drop Down Lists'!Y$5)*Inputs!G$39)</f>
        <v>0</v>
      </c>
      <c r="BB1619">
        <f>IF(OR($D1619="51",$D1619="52",$D1619="61"),0,(AD1619/'Totals and Drop Down Lists'!Z$5)*Inputs!H$39)</f>
        <v>0</v>
      </c>
      <c r="BC1619">
        <f>IF(OR($D1619="51",$D1619="52",$D1619="61"),0,(AE1619/'Totals and Drop Down Lists'!AA$5)*Inputs!I$39)</f>
        <v>0</v>
      </c>
      <c r="BD1619">
        <f>IF(OR($D1619="51",$D1619="52",$D1619="61"),0,(AF1619/'Totals and Drop Down Lists'!AB$5)*Inputs!J$39)</f>
        <v>0</v>
      </c>
      <c r="BE1619">
        <f>IF(OR($D1619="51",$D1619="52",$D1619="61"),0,(AG1619/'Totals and Drop Down Lists'!AC$5)*Inputs!K$39)</f>
        <v>0</v>
      </c>
      <c r="BF1619">
        <f>IF(OR($D1619="51",$D1619="52",$D1619="61"),0,(AH1619/'Totals and Drop Down Lists'!AD$5)*Inputs!L$39)</f>
        <v>0</v>
      </c>
      <c r="BG1619" s="10">
        <f t="shared" si="226"/>
        <v>343394.3987680581</v>
      </c>
    </row>
    <row r="1620" spans="1:59" ht="28.8">
      <c r="A1620" s="1" t="s">
        <v>7498</v>
      </c>
      <c r="B1620" s="1" t="s">
        <v>684</v>
      </c>
      <c r="C1620" s="1" t="s">
        <v>685</v>
      </c>
      <c r="D1620" s="1" t="s">
        <v>25</v>
      </c>
      <c r="E1620" s="1" t="s">
        <v>686</v>
      </c>
      <c r="F1620" s="2">
        <v>89332</v>
      </c>
      <c r="G1620" s="2">
        <v>360</v>
      </c>
      <c r="H1620" s="2">
        <v>14</v>
      </c>
      <c r="I1620" s="2">
        <v>4318</v>
      </c>
      <c r="J1620" s="2">
        <v>30923</v>
      </c>
      <c r="K1620" s="2">
        <v>5765</v>
      </c>
      <c r="L1620" s="2">
        <v>197</v>
      </c>
      <c r="M1620" s="2">
        <v>38</v>
      </c>
      <c r="N1620" s="2">
        <v>0</v>
      </c>
      <c r="O1620" s="2">
        <v>56</v>
      </c>
      <c r="P1620" s="2">
        <v>49</v>
      </c>
      <c r="Q1620" s="2">
        <v>81</v>
      </c>
      <c r="R1620" s="2">
        <v>1545</v>
      </c>
      <c r="S1620" s="2">
        <v>7683200</v>
      </c>
      <c r="T1620" s="2">
        <v>344382400</v>
      </c>
      <c r="U1620" s="2">
        <v>206</v>
      </c>
      <c r="V1620" s="2">
        <v>435</v>
      </c>
      <c r="W1620" s="2">
        <v>0</v>
      </c>
      <c r="X1620" s="2">
        <v>1610</v>
      </c>
      <c r="Y1620" s="2">
        <v>170</v>
      </c>
      <c r="Z1620" s="2">
        <v>1095</v>
      </c>
      <c r="AA1620" s="9">
        <f t="shared" si="227"/>
        <v>89332</v>
      </c>
      <c r="AB1620" s="9">
        <f t="shared" si="228"/>
        <v>3944</v>
      </c>
      <c r="AC1620" s="9">
        <f t="shared" si="229"/>
        <v>1966</v>
      </c>
      <c r="AD1620" s="9">
        <f t="shared" si="230"/>
        <v>1545</v>
      </c>
      <c r="AE1620" s="44">
        <f t="shared" si="231"/>
        <v>7.5060730855948016E-5</v>
      </c>
      <c r="AF1620" s="9">
        <f t="shared" si="232"/>
        <v>1175</v>
      </c>
      <c r="AG1620" s="9">
        <f t="shared" si="225"/>
        <v>1265</v>
      </c>
      <c r="AH1620" s="44">
        <f t="shared" si="233"/>
        <v>8.7752460595244815E-5</v>
      </c>
      <c r="AI1620">
        <f>AA1620/'Totals and Drop Down Lists'!W$6*Inputs!E$37</f>
        <v>81036.666851511385</v>
      </c>
      <c r="AJ1620">
        <f>AB1620/'Totals and Drop Down Lists'!X$6*Inputs!F$37</f>
        <v>12977.287048793281</v>
      </c>
      <c r="AK1620">
        <f>AC1620/'Totals and Drop Down Lists'!Y$6*Inputs!G$37</f>
        <v>12960.53608789698</v>
      </c>
      <c r="AL1620">
        <f>AD1620/'Totals and Drop Down Lists'!Z$6*Inputs!H$37</f>
        <v>12387.039462140558</v>
      </c>
      <c r="AM1620">
        <f>AE1620/'Totals and Drop Down Lists'!AA$6*Inputs!I$37</f>
        <v>9344.2616216838596</v>
      </c>
      <c r="AN1620">
        <f>AF1620/'Totals and Drop Down Lists'!AB$6*Inputs!J$37</f>
        <v>23449.114439905072</v>
      </c>
      <c r="AO1620">
        <f>AG1620/'Totals and Drop Down Lists'!AC$6*Inputs!K$37</f>
        <v>23558.823866550898</v>
      </c>
      <c r="AP1620">
        <f>AH1620/'Totals and Drop Down Lists'!AD$6*Inputs!L$37</f>
        <v>20650.778570770381</v>
      </c>
      <c r="AQ1620">
        <f>IF(OR($D1620="51",$D1620="52",$D1620="61"),(AA1620/'Totals and Drop Down Lists'!W$4)*Inputs!E$38,0)</f>
        <v>0</v>
      </c>
      <c r="AR1620">
        <f>IF(OR($D1620="51",$D1620="52",$D1620="61"),(AB1620/'Totals and Drop Down Lists'!X$4)*Inputs!F$38,0)</f>
        <v>0</v>
      </c>
      <c r="AS1620">
        <f>IF(OR($D1620="51",$D1620="52",$D1620="61"),(AC1620/'Totals and Drop Down Lists'!Y$4)*Inputs!G$38,0)</f>
        <v>0</v>
      </c>
      <c r="AT1620">
        <f>IF(OR($D1620="51",$D1620="52",$D1620="61"),(AD1620/'Totals and Drop Down Lists'!Z$4)*Inputs!H$38,0)</f>
        <v>0</v>
      </c>
      <c r="AU1620">
        <f>IF(OR($D1620="51",$D1620="52",$D1620="61"),(AE1620/'Totals and Drop Down Lists'!AA$4)*Inputs!I$38,0)</f>
        <v>0</v>
      </c>
      <c r="AV1620">
        <f>IF(OR($D1620="51",$D1620="52",$D1620="61"),(AF1620/'Totals and Drop Down Lists'!AB$4)*Inputs!J$38,0)</f>
        <v>0</v>
      </c>
      <c r="AW1620">
        <f>IF(OR($D1620="51",$D1620="52",$D1620="61"),(AG1620/'Totals and Drop Down Lists'!AC$4)*Inputs!K$38,0)</f>
        <v>0</v>
      </c>
      <c r="AX1620">
        <f>IF(OR($D1620="51",$D1620="52",$D1620="61"),(AH1620/'Totals and Drop Down Lists'!AD$4)*Inputs!L$38,0)</f>
        <v>0</v>
      </c>
      <c r="AY1620">
        <f>IF(OR($D1620="51",$D1620="52",$D1620="61"),0,(AA1620/'Totals and Drop Down Lists'!W$5)*Inputs!E$39)</f>
        <v>0</v>
      </c>
      <c r="AZ1620">
        <f>IF(OR($D1620="51",$D1620="52",$D1620="61"),0,(AB1620/'Totals and Drop Down Lists'!X$5)*Inputs!F$39)</f>
        <v>0</v>
      </c>
      <c r="BA1620">
        <f>IF(OR($D1620="51",$D1620="52",$D1620="61"),0,(AC1620/'Totals and Drop Down Lists'!Y$5)*Inputs!G$39)</f>
        <v>0</v>
      </c>
      <c r="BB1620">
        <f>IF(OR($D1620="51",$D1620="52",$D1620="61"),0,(AD1620/'Totals and Drop Down Lists'!Z$5)*Inputs!H$39)</f>
        <v>0</v>
      </c>
      <c r="BC1620">
        <f>IF(OR($D1620="51",$D1620="52",$D1620="61"),0,(AE1620/'Totals and Drop Down Lists'!AA$5)*Inputs!I$39)</f>
        <v>0</v>
      </c>
      <c r="BD1620">
        <f>IF(OR($D1620="51",$D1620="52",$D1620="61"),0,(AF1620/'Totals and Drop Down Lists'!AB$5)*Inputs!J$39)</f>
        <v>0</v>
      </c>
      <c r="BE1620">
        <f>IF(OR($D1620="51",$D1620="52",$D1620="61"),0,(AG1620/'Totals and Drop Down Lists'!AC$5)*Inputs!K$39)</f>
        <v>0</v>
      </c>
      <c r="BF1620">
        <f>IF(OR($D1620="51",$D1620="52",$D1620="61"),0,(AH1620/'Totals and Drop Down Lists'!AD$5)*Inputs!L$39)</f>
        <v>0</v>
      </c>
      <c r="BG1620" s="10">
        <f t="shared" si="226"/>
        <v>196364.50794925241</v>
      </c>
    </row>
    <row r="1621" spans="1:59" ht="28.8">
      <c r="A1621" s="1" t="s">
        <v>7498</v>
      </c>
      <c r="B1621" s="1" t="s">
        <v>684</v>
      </c>
      <c r="C1621" s="1" t="s">
        <v>687</v>
      </c>
      <c r="D1621" s="1" t="s">
        <v>25</v>
      </c>
      <c r="E1621" s="1" t="s">
        <v>688</v>
      </c>
      <c r="F1621" s="2">
        <v>148957</v>
      </c>
      <c r="G1621" s="2">
        <v>589</v>
      </c>
      <c r="H1621" s="2">
        <v>63</v>
      </c>
      <c r="I1621" s="2">
        <v>10293</v>
      </c>
      <c r="J1621" s="2">
        <v>51247</v>
      </c>
      <c r="K1621" s="2">
        <v>10575</v>
      </c>
      <c r="L1621" s="2">
        <v>241</v>
      </c>
      <c r="M1621" s="2">
        <v>18</v>
      </c>
      <c r="N1621" s="2">
        <v>20</v>
      </c>
      <c r="O1621" s="2">
        <v>133</v>
      </c>
      <c r="P1621" s="2">
        <v>47</v>
      </c>
      <c r="Q1621" s="2">
        <v>28</v>
      </c>
      <c r="R1621" s="2">
        <v>2148</v>
      </c>
      <c r="S1621" s="2">
        <v>14560600</v>
      </c>
      <c r="T1621" s="2">
        <v>665508600</v>
      </c>
      <c r="U1621" s="2">
        <v>750</v>
      </c>
      <c r="V1621" s="2">
        <v>868</v>
      </c>
      <c r="W1621" s="2">
        <v>105</v>
      </c>
      <c r="X1621" s="2">
        <v>2669</v>
      </c>
      <c r="Y1621" s="2">
        <v>463</v>
      </c>
      <c r="Z1621" s="2">
        <v>1734</v>
      </c>
      <c r="AA1621" s="9">
        <f t="shared" si="227"/>
        <v>148957</v>
      </c>
      <c r="AB1621" s="9">
        <f t="shared" si="228"/>
        <v>9641</v>
      </c>
      <c r="AC1621" s="9">
        <f t="shared" si="229"/>
        <v>2635</v>
      </c>
      <c r="AD1621" s="9">
        <f t="shared" si="230"/>
        <v>2148</v>
      </c>
      <c r="AE1621" s="44">
        <f t="shared" si="231"/>
        <v>1.5240109631747649E-4</v>
      </c>
      <c r="AF1621" s="9">
        <f t="shared" si="232"/>
        <v>1696</v>
      </c>
      <c r="AG1621" s="9">
        <f t="shared" si="225"/>
        <v>2197</v>
      </c>
      <c r="AH1621" s="44">
        <f t="shared" si="233"/>
        <v>1.6869145044650535E-4</v>
      </c>
      <c r="AI1621">
        <f>AA1621/'Totals and Drop Down Lists'!W$6*Inputs!E$37</f>
        <v>135124.91362782186</v>
      </c>
      <c r="AJ1621">
        <f>AB1621/'Totals and Drop Down Lists'!X$6*Inputs!F$37</f>
        <v>31722.62282895944</v>
      </c>
      <c r="AK1621">
        <f>AC1621/'Totals and Drop Down Lists'!Y$6*Inputs!G$37</f>
        <v>17370.810066942289</v>
      </c>
      <c r="AL1621">
        <f>AD1621/'Totals and Drop Down Lists'!Z$6*Inputs!H$37</f>
        <v>17221.592727946874</v>
      </c>
      <c r="AM1621">
        <f>AE1621/'Totals and Drop Down Lists'!AA$6*Inputs!I$37</f>
        <v>18972.313474470964</v>
      </c>
      <c r="AN1621">
        <f>AF1621/'Totals and Drop Down Lists'!AB$6*Inputs!J$37</f>
        <v>33846.551566024682</v>
      </c>
      <c r="AO1621">
        <f>AG1621/'Totals and Drop Down Lists'!AC$6*Inputs!K$37</f>
        <v>40915.996865464287</v>
      </c>
      <c r="AP1621">
        <f>AH1621/'Totals and Drop Down Lists'!AD$6*Inputs!L$37</f>
        <v>39698.143691045836</v>
      </c>
      <c r="AQ1621">
        <f>IF(OR($D1621="51",$D1621="52",$D1621="61"),(AA1621/'Totals and Drop Down Lists'!W$4)*Inputs!E$38,0)</f>
        <v>0</v>
      </c>
      <c r="AR1621">
        <f>IF(OR($D1621="51",$D1621="52",$D1621="61"),(AB1621/'Totals and Drop Down Lists'!X$4)*Inputs!F$38,0)</f>
        <v>0</v>
      </c>
      <c r="AS1621">
        <f>IF(OR($D1621="51",$D1621="52",$D1621="61"),(AC1621/'Totals and Drop Down Lists'!Y$4)*Inputs!G$38,0)</f>
        <v>0</v>
      </c>
      <c r="AT1621">
        <f>IF(OR($D1621="51",$D1621="52",$D1621="61"),(AD1621/'Totals and Drop Down Lists'!Z$4)*Inputs!H$38,0)</f>
        <v>0</v>
      </c>
      <c r="AU1621">
        <f>IF(OR($D1621="51",$D1621="52",$D1621="61"),(AE1621/'Totals and Drop Down Lists'!AA$4)*Inputs!I$38,0)</f>
        <v>0</v>
      </c>
      <c r="AV1621">
        <f>IF(OR($D1621="51",$D1621="52",$D1621="61"),(AF1621/'Totals and Drop Down Lists'!AB$4)*Inputs!J$38,0)</f>
        <v>0</v>
      </c>
      <c r="AW1621">
        <f>IF(OR($D1621="51",$D1621="52",$D1621="61"),(AG1621/'Totals and Drop Down Lists'!AC$4)*Inputs!K$38,0)</f>
        <v>0</v>
      </c>
      <c r="AX1621">
        <f>IF(OR($D1621="51",$D1621="52",$D1621="61"),(AH1621/'Totals and Drop Down Lists'!AD$4)*Inputs!L$38,0)</f>
        <v>0</v>
      </c>
      <c r="AY1621">
        <f>IF(OR($D1621="51",$D1621="52",$D1621="61"),0,(AA1621/'Totals and Drop Down Lists'!W$5)*Inputs!E$39)</f>
        <v>0</v>
      </c>
      <c r="AZ1621">
        <f>IF(OR($D1621="51",$D1621="52",$D1621="61"),0,(AB1621/'Totals and Drop Down Lists'!X$5)*Inputs!F$39)</f>
        <v>0</v>
      </c>
      <c r="BA1621">
        <f>IF(OR($D1621="51",$D1621="52",$D1621="61"),0,(AC1621/'Totals and Drop Down Lists'!Y$5)*Inputs!G$39)</f>
        <v>0</v>
      </c>
      <c r="BB1621">
        <f>IF(OR($D1621="51",$D1621="52",$D1621="61"),0,(AD1621/'Totals and Drop Down Lists'!Z$5)*Inputs!H$39)</f>
        <v>0</v>
      </c>
      <c r="BC1621">
        <f>IF(OR($D1621="51",$D1621="52",$D1621="61"),0,(AE1621/'Totals and Drop Down Lists'!AA$5)*Inputs!I$39)</f>
        <v>0</v>
      </c>
      <c r="BD1621">
        <f>IF(OR($D1621="51",$D1621="52",$D1621="61"),0,(AF1621/'Totals and Drop Down Lists'!AB$5)*Inputs!J$39)</f>
        <v>0</v>
      </c>
      <c r="BE1621">
        <f>IF(OR($D1621="51",$D1621="52",$D1621="61"),0,(AG1621/'Totals and Drop Down Lists'!AC$5)*Inputs!K$39)</f>
        <v>0</v>
      </c>
      <c r="BF1621">
        <f>IF(OR($D1621="51",$D1621="52",$D1621="61"),0,(AH1621/'Totals and Drop Down Lists'!AD$5)*Inputs!L$39)</f>
        <v>0</v>
      </c>
      <c r="BG1621" s="10">
        <f t="shared" si="226"/>
        <v>334872.94484867621</v>
      </c>
    </row>
    <row r="1622" spans="1:59" ht="28.8">
      <c r="A1622" s="1" t="s">
        <v>7498</v>
      </c>
      <c r="B1622" s="1" t="s">
        <v>684</v>
      </c>
      <c r="C1622" s="1" t="s">
        <v>689</v>
      </c>
      <c r="D1622" s="1" t="s">
        <v>25</v>
      </c>
      <c r="E1622" s="1" t="s">
        <v>690</v>
      </c>
      <c r="F1622" s="2">
        <v>107079</v>
      </c>
      <c r="G1622" s="2">
        <v>454</v>
      </c>
      <c r="H1622" s="2">
        <v>91</v>
      </c>
      <c r="I1622" s="2">
        <v>7544</v>
      </c>
      <c r="J1622" s="2">
        <v>37589</v>
      </c>
      <c r="K1622" s="2">
        <v>10189</v>
      </c>
      <c r="L1622" s="2">
        <v>118</v>
      </c>
      <c r="M1622" s="2">
        <v>0</v>
      </c>
      <c r="N1622" s="2">
        <v>0</v>
      </c>
      <c r="O1622" s="2">
        <v>296</v>
      </c>
      <c r="P1622" s="2">
        <v>57</v>
      </c>
      <c r="Q1622" s="2">
        <v>52</v>
      </c>
      <c r="R1622" s="2">
        <v>1831</v>
      </c>
      <c r="S1622" s="2">
        <v>11893900</v>
      </c>
      <c r="T1622" s="2">
        <v>609501700</v>
      </c>
      <c r="U1622" s="2">
        <v>873</v>
      </c>
      <c r="V1622" s="2">
        <v>705</v>
      </c>
      <c r="W1622" s="2">
        <v>35</v>
      </c>
      <c r="X1622" s="2">
        <v>2100</v>
      </c>
      <c r="Y1622" s="2">
        <v>345</v>
      </c>
      <c r="Z1622" s="2">
        <v>1355</v>
      </c>
      <c r="AA1622" s="9">
        <f t="shared" si="227"/>
        <v>107079</v>
      </c>
      <c r="AB1622" s="9">
        <f t="shared" si="228"/>
        <v>6999</v>
      </c>
      <c r="AC1622" s="9">
        <f t="shared" si="229"/>
        <v>2354</v>
      </c>
      <c r="AD1622" s="9">
        <f t="shared" si="230"/>
        <v>1831</v>
      </c>
      <c r="AE1622" s="44">
        <f t="shared" si="231"/>
        <v>1.9288485918580266E-4</v>
      </c>
      <c r="AF1622" s="9">
        <f t="shared" si="232"/>
        <v>1360</v>
      </c>
      <c r="AG1622" s="9">
        <f t="shared" si="225"/>
        <v>1700</v>
      </c>
      <c r="AH1622" s="44">
        <f t="shared" si="233"/>
        <v>1.7146314992357066E-4</v>
      </c>
      <c r="AI1622">
        <f>AA1622/'Totals and Drop Down Lists'!W$6*Inputs!E$37</f>
        <v>97135.687657199975</v>
      </c>
      <c r="AJ1622">
        <f>AB1622/'Totals and Drop Down Lists'!X$6*Inputs!F$37</f>
        <v>23029.419892115664</v>
      </c>
      <c r="AK1622">
        <f>AC1622/'Totals and Drop Down Lists'!Y$6*Inputs!G$37</f>
        <v>15518.363148987532</v>
      </c>
      <c r="AL1622">
        <f>AD1622/'Totals and Drop Down Lists'!Z$6*Inputs!H$37</f>
        <v>14680.044825358809</v>
      </c>
      <c r="AM1622">
        <f>AE1622/'Totals and Drop Down Lists'!AA$6*Inputs!I$37</f>
        <v>24012.1108140125</v>
      </c>
      <c r="AN1622">
        <f>AF1622/'Totals and Drop Down Lists'!AB$6*Inputs!J$37</f>
        <v>27141.102670868848</v>
      </c>
      <c r="AO1622">
        <f>AG1622/'Totals and Drop Down Lists'!AC$6*Inputs!K$37</f>
        <v>31660.079504455753</v>
      </c>
      <c r="AP1622">
        <f>AH1622/'Totals and Drop Down Lists'!AD$6*Inputs!L$37</f>
        <v>40350.407476896849</v>
      </c>
      <c r="AQ1622">
        <f>IF(OR($D1622="51",$D1622="52",$D1622="61"),(AA1622/'Totals and Drop Down Lists'!W$4)*Inputs!E$38,0)</f>
        <v>0</v>
      </c>
      <c r="AR1622">
        <f>IF(OR($D1622="51",$D1622="52",$D1622="61"),(AB1622/'Totals and Drop Down Lists'!X$4)*Inputs!F$38,0)</f>
        <v>0</v>
      </c>
      <c r="AS1622">
        <f>IF(OR($D1622="51",$D1622="52",$D1622="61"),(AC1622/'Totals and Drop Down Lists'!Y$4)*Inputs!G$38,0)</f>
        <v>0</v>
      </c>
      <c r="AT1622">
        <f>IF(OR($D1622="51",$D1622="52",$D1622="61"),(AD1622/'Totals and Drop Down Lists'!Z$4)*Inputs!H$38,0)</f>
        <v>0</v>
      </c>
      <c r="AU1622">
        <f>IF(OR($D1622="51",$D1622="52",$D1622="61"),(AE1622/'Totals and Drop Down Lists'!AA$4)*Inputs!I$38,0)</f>
        <v>0</v>
      </c>
      <c r="AV1622">
        <f>IF(OR($D1622="51",$D1622="52",$D1622="61"),(AF1622/'Totals and Drop Down Lists'!AB$4)*Inputs!J$38,0)</f>
        <v>0</v>
      </c>
      <c r="AW1622">
        <f>IF(OR($D1622="51",$D1622="52",$D1622="61"),(AG1622/'Totals and Drop Down Lists'!AC$4)*Inputs!K$38,0)</f>
        <v>0</v>
      </c>
      <c r="AX1622">
        <f>IF(OR($D1622="51",$D1622="52",$D1622="61"),(AH1622/'Totals and Drop Down Lists'!AD$4)*Inputs!L$38,0)</f>
        <v>0</v>
      </c>
      <c r="AY1622">
        <f>IF(OR($D1622="51",$D1622="52",$D1622="61"),0,(AA1622/'Totals and Drop Down Lists'!W$5)*Inputs!E$39)</f>
        <v>0</v>
      </c>
      <c r="AZ1622">
        <f>IF(OR($D1622="51",$D1622="52",$D1622="61"),0,(AB1622/'Totals and Drop Down Lists'!X$5)*Inputs!F$39)</f>
        <v>0</v>
      </c>
      <c r="BA1622">
        <f>IF(OR($D1622="51",$D1622="52",$D1622="61"),0,(AC1622/'Totals and Drop Down Lists'!Y$5)*Inputs!G$39)</f>
        <v>0</v>
      </c>
      <c r="BB1622">
        <f>IF(OR($D1622="51",$D1622="52",$D1622="61"),0,(AD1622/'Totals and Drop Down Lists'!Z$5)*Inputs!H$39)</f>
        <v>0</v>
      </c>
      <c r="BC1622">
        <f>IF(OR($D1622="51",$D1622="52",$D1622="61"),0,(AE1622/'Totals and Drop Down Lists'!AA$5)*Inputs!I$39)</f>
        <v>0</v>
      </c>
      <c r="BD1622">
        <f>IF(OR($D1622="51",$D1622="52",$D1622="61"),0,(AF1622/'Totals and Drop Down Lists'!AB$5)*Inputs!J$39)</f>
        <v>0</v>
      </c>
      <c r="BE1622">
        <f>IF(OR($D1622="51",$D1622="52",$D1622="61"),0,(AG1622/'Totals and Drop Down Lists'!AC$5)*Inputs!K$39)</f>
        <v>0</v>
      </c>
      <c r="BF1622">
        <f>IF(OR($D1622="51",$D1622="52",$D1622="61"),0,(AH1622/'Totals and Drop Down Lists'!AD$5)*Inputs!L$39)</f>
        <v>0</v>
      </c>
      <c r="BG1622" s="10">
        <f t="shared" si="226"/>
        <v>273527.21598989592</v>
      </c>
    </row>
    <row r="1623" spans="1:59" ht="28.8">
      <c r="A1623" s="1" t="s">
        <v>7499</v>
      </c>
      <c r="B1623" s="1" t="s">
        <v>1406</v>
      </c>
      <c r="C1623" s="1" t="s">
        <v>1407</v>
      </c>
      <c r="D1623" s="1" t="s">
        <v>10</v>
      </c>
      <c r="E1623" s="1" t="s">
        <v>1408</v>
      </c>
      <c r="F1623" s="2">
        <v>65840</v>
      </c>
      <c r="G1623" s="2">
        <v>457</v>
      </c>
      <c r="H1623" s="2">
        <v>77</v>
      </c>
      <c r="I1623" s="2">
        <v>7228</v>
      </c>
      <c r="J1623" s="2">
        <v>25804</v>
      </c>
      <c r="K1623" s="2">
        <v>11574</v>
      </c>
      <c r="L1623" s="2">
        <v>138</v>
      </c>
      <c r="M1623" s="2">
        <v>16</v>
      </c>
      <c r="N1623" s="2">
        <v>11</v>
      </c>
      <c r="O1623" s="2">
        <v>464</v>
      </c>
      <c r="P1623" s="2">
        <v>32</v>
      </c>
      <c r="Q1623" s="2">
        <v>0</v>
      </c>
      <c r="R1623" s="2">
        <v>3778</v>
      </c>
      <c r="S1623" s="2">
        <v>13704000</v>
      </c>
      <c r="T1623" s="2">
        <v>622728100</v>
      </c>
      <c r="U1623" s="2">
        <v>371</v>
      </c>
      <c r="V1623" s="2">
        <v>970</v>
      </c>
      <c r="W1623" s="2">
        <v>0</v>
      </c>
      <c r="X1623" s="2">
        <v>2805</v>
      </c>
      <c r="Y1623" s="2">
        <v>325</v>
      </c>
      <c r="Z1623" s="2">
        <v>1750</v>
      </c>
      <c r="AA1623" s="9">
        <f t="shared" si="227"/>
        <v>65840</v>
      </c>
      <c r="AB1623" s="9">
        <f t="shared" si="228"/>
        <v>6694</v>
      </c>
      <c r="AC1623" s="9">
        <f t="shared" si="229"/>
        <v>4439</v>
      </c>
      <c r="AD1623" s="9">
        <f t="shared" si="230"/>
        <v>3778</v>
      </c>
      <c r="AE1623" s="44">
        <f t="shared" si="231"/>
        <v>3.6255651094227085E-4</v>
      </c>
      <c r="AF1623" s="9">
        <f t="shared" si="232"/>
        <v>1835</v>
      </c>
      <c r="AG1623" s="9">
        <f t="shared" si="225"/>
        <v>2075</v>
      </c>
      <c r="AH1623" s="44">
        <f t="shared" si="233"/>
        <v>3.463104782864171E-4</v>
      </c>
      <c r="AI1623">
        <f>AA1623/'Totals and Drop Down Lists'!W$6*Inputs!E$37</f>
        <v>59726.124406746858</v>
      </c>
      <c r="AJ1623">
        <f>AB1623/'Totals and Drop Down Lists'!X$6*Inputs!F$37</f>
        <v>22025.851801374807</v>
      </c>
      <c r="AK1623">
        <f>AC1623/'Totals and Drop Down Lists'!Y$6*Inputs!G$37</f>
        <v>29263.387433456101</v>
      </c>
      <c r="AL1623">
        <f>AD1623/'Totals and Drop Down Lists'!Z$6*Inputs!H$37</f>
        <v>30290.119798036911</v>
      </c>
      <c r="AM1623">
        <f>AE1623/'Totals and Drop Down Lists'!AA$6*Inputs!I$37</f>
        <v>45134.424515412313</v>
      </c>
      <c r="AN1623">
        <f>AF1623/'Totals and Drop Down Lists'!AB$6*Inputs!J$37</f>
        <v>36620.531912532599</v>
      </c>
      <c r="AO1623">
        <f>AG1623/'Totals and Drop Down Lists'!AC$6*Inputs!K$37</f>
        <v>38643.920571615105</v>
      </c>
      <c r="AP1623">
        <f>AH1623/'Totals and Drop Down Lists'!AD$6*Inputs!L$37</f>
        <v>81497.213358116584</v>
      </c>
      <c r="AQ1623">
        <f>IF(OR($D1623="51",$D1623="52",$D1623="61"),(AA1623/'Totals and Drop Down Lists'!W$4)*Inputs!E$38,0)</f>
        <v>0</v>
      </c>
      <c r="AR1623">
        <f>IF(OR($D1623="51",$D1623="52",$D1623="61"),(AB1623/'Totals and Drop Down Lists'!X$4)*Inputs!F$38,0)</f>
        <v>0</v>
      </c>
      <c r="AS1623">
        <f>IF(OR($D1623="51",$D1623="52",$D1623="61"),(AC1623/'Totals and Drop Down Lists'!Y$4)*Inputs!G$38,0)</f>
        <v>0</v>
      </c>
      <c r="AT1623">
        <f>IF(OR($D1623="51",$D1623="52",$D1623="61"),(AD1623/'Totals and Drop Down Lists'!Z$4)*Inputs!H$38,0)</f>
        <v>0</v>
      </c>
      <c r="AU1623">
        <f>IF(OR($D1623="51",$D1623="52",$D1623="61"),(AE1623/'Totals and Drop Down Lists'!AA$4)*Inputs!I$38,0)</f>
        <v>0</v>
      </c>
      <c r="AV1623">
        <f>IF(OR($D1623="51",$D1623="52",$D1623="61"),(AF1623/'Totals and Drop Down Lists'!AB$4)*Inputs!J$38,0)</f>
        <v>0</v>
      </c>
      <c r="AW1623">
        <f>IF(OR($D1623="51",$D1623="52",$D1623="61"),(AG1623/'Totals and Drop Down Lists'!AC$4)*Inputs!K$38,0)</f>
        <v>0</v>
      </c>
      <c r="AX1623">
        <f>IF(OR($D1623="51",$D1623="52",$D1623="61"),(AH1623/'Totals and Drop Down Lists'!AD$4)*Inputs!L$38,0)</f>
        <v>0</v>
      </c>
      <c r="AY1623">
        <f>IF(OR($D1623="51",$D1623="52",$D1623="61"),0,(AA1623/'Totals and Drop Down Lists'!W$5)*Inputs!E$39)</f>
        <v>0</v>
      </c>
      <c r="AZ1623">
        <f>IF(OR($D1623="51",$D1623="52",$D1623="61"),0,(AB1623/'Totals and Drop Down Lists'!X$5)*Inputs!F$39)</f>
        <v>0</v>
      </c>
      <c r="BA1623">
        <f>IF(OR($D1623="51",$D1623="52",$D1623="61"),0,(AC1623/'Totals and Drop Down Lists'!Y$5)*Inputs!G$39)</f>
        <v>0</v>
      </c>
      <c r="BB1623">
        <f>IF(OR($D1623="51",$D1623="52",$D1623="61"),0,(AD1623/'Totals and Drop Down Lists'!Z$5)*Inputs!H$39)</f>
        <v>0</v>
      </c>
      <c r="BC1623">
        <f>IF(OR($D1623="51",$D1623="52",$D1623="61"),0,(AE1623/'Totals and Drop Down Lists'!AA$5)*Inputs!I$39)</f>
        <v>0</v>
      </c>
      <c r="BD1623">
        <f>IF(OR($D1623="51",$D1623="52",$D1623="61"),0,(AF1623/'Totals and Drop Down Lists'!AB$5)*Inputs!J$39)</f>
        <v>0</v>
      </c>
      <c r="BE1623">
        <f>IF(OR($D1623="51",$D1623="52",$D1623="61"),0,(AG1623/'Totals and Drop Down Lists'!AC$5)*Inputs!K$39)</f>
        <v>0</v>
      </c>
      <c r="BF1623">
        <f>IF(OR($D1623="51",$D1623="52",$D1623="61"),0,(AH1623/'Totals and Drop Down Lists'!AD$5)*Inputs!L$39)</f>
        <v>0</v>
      </c>
      <c r="BG1623" s="10">
        <f t="shared" si="226"/>
        <v>343201.57379729126</v>
      </c>
    </row>
    <row r="1624" spans="1:59" ht="28.8">
      <c r="A1624" s="1" t="s">
        <v>7499</v>
      </c>
      <c r="B1624" s="1" t="s">
        <v>1406</v>
      </c>
      <c r="C1624" s="1" t="s">
        <v>1409</v>
      </c>
      <c r="D1624" s="1" t="s">
        <v>58</v>
      </c>
      <c r="E1624" s="1" t="s">
        <v>1410</v>
      </c>
      <c r="F1624" s="2">
        <v>170828</v>
      </c>
      <c r="G1624" s="2">
        <v>475</v>
      </c>
      <c r="H1624" s="2">
        <v>30</v>
      </c>
      <c r="I1624" s="2">
        <v>7036</v>
      </c>
      <c r="J1624" s="2">
        <v>60533</v>
      </c>
      <c r="K1624" s="2">
        <v>9726</v>
      </c>
      <c r="L1624" s="2">
        <v>218</v>
      </c>
      <c r="M1624" s="2">
        <v>28</v>
      </c>
      <c r="N1624" s="2">
        <v>13</v>
      </c>
      <c r="O1624" s="2">
        <v>180</v>
      </c>
      <c r="P1624" s="2">
        <v>59</v>
      </c>
      <c r="Q1624" s="2">
        <v>14</v>
      </c>
      <c r="R1624" s="2">
        <v>7245</v>
      </c>
      <c r="S1624" s="2">
        <v>11845500</v>
      </c>
      <c r="T1624" s="2">
        <v>620072600</v>
      </c>
      <c r="U1624" s="2">
        <v>353</v>
      </c>
      <c r="V1624" s="2">
        <v>799</v>
      </c>
      <c r="W1624" s="2">
        <v>20</v>
      </c>
      <c r="X1624" s="2">
        <v>2155</v>
      </c>
      <c r="Y1624" s="2">
        <v>368</v>
      </c>
      <c r="Z1624" s="2">
        <v>1162</v>
      </c>
      <c r="AA1624" s="9">
        <f t="shared" si="227"/>
        <v>170828</v>
      </c>
      <c r="AB1624" s="9">
        <f t="shared" si="228"/>
        <v>6531</v>
      </c>
      <c r="AC1624" s="9">
        <f t="shared" si="229"/>
        <v>7757</v>
      </c>
      <c r="AD1624" s="9">
        <f t="shared" si="230"/>
        <v>7245</v>
      </c>
      <c r="AE1624" s="44">
        <f t="shared" si="231"/>
        <v>1.0913702685900143E-4</v>
      </c>
      <c r="AF1624" s="9">
        <f t="shared" si="232"/>
        <v>1336</v>
      </c>
      <c r="AG1624" s="9">
        <f t="shared" si="225"/>
        <v>1530</v>
      </c>
      <c r="AH1624" s="44">
        <f t="shared" si="233"/>
        <v>9.1471243767907599E-5</v>
      </c>
      <c r="AI1624">
        <f>AA1624/'Totals and Drop Down Lists'!W$6*Inputs!E$37</f>
        <v>154964.98147259647</v>
      </c>
      <c r="AJ1624">
        <f>AB1624/'Totals and Drop Down Lists'!X$6*Inputs!F$37</f>
        <v>21489.518690585428</v>
      </c>
      <c r="AK1624">
        <f>AC1624/'Totals and Drop Down Lists'!Y$6*Inputs!G$37</f>
        <v>51136.764208452121</v>
      </c>
      <c r="AL1624">
        <f>AD1624/'Totals and Drop Down Lists'!Z$6*Inputs!H$37</f>
        <v>58086.796701105726</v>
      </c>
      <c r="AM1624">
        <f>AE1624/'Totals and Drop Down Lists'!AA$6*Inputs!I$37</f>
        <v>13586.397573724604</v>
      </c>
      <c r="AN1624">
        <f>AF1624/'Totals and Drop Down Lists'!AB$6*Inputs!J$37</f>
        <v>26662.142035500576</v>
      </c>
      <c r="AO1624">
        <f>AG1624/'Totals and Drop Down Lists'!AC$6*Inputs!K$37</f>
        <v>28494.071554010174</v>
      </c>
      <c r="AP1624">
        <f>AH1624/'Totals and Drop Down Lists'!AD$6*Inputs!L$37</f>
        <v>21525.919476568841</v>
      </c>
      <c r="AQ1624">
        <f>IF(OR($D1624="51",$D1624="52",$D1624="61"),(AA1624/'Totals and Drop Down Lists'!W$4)*Inputs!E$38,0)</f>
        <v>0</v>
      </c>
      <c r="AR1624">
        <f>IF(OR($D1624="51",$D1624="52",$D1624="61"),(AB1624/'Totals and Drop Down Lists'!X$4)*Inputs!F$38,0)</f>
        <v>0</v>
      </c>
      <c r="AS1624">
        <f>IF(OR($D1624="51",$D1624="52",$D1624="61"),(AC1624/'Totals and Drop Down Lists'!Y$4)*Inputs!G$38,0)</f>
        <v>0</v>
      </c>
      <c r="AT1624">
        <f>IF(OR($D1624="51",$D1624="52",$D1624="61"),(AD1624/'Totals and Drop Down Lists'!Z$4)*Inputs!H$38,0)</f>
        <v>0</v>
      </c>
      <c r="AU1624">
        <f>IF(OR($D1624="51",$D1624="52",$D1624="61"),(AE1624/'Totals and Drop Down Lists'!AA$4)*Inputs!I$38,0)</f>
        <v>0</v>
      </c>
      <c r="AV1624">
        <f>IF(OR($D1624="51",$D1624="52",$D1624="61"),(AF1624/'Totals and Drop Down Lists'!AB$4)*Inputs!J$38,0)</f>
        <v>0</v>
      </c>
      <c r="AW1624">
        <f>IF(OR($D1624="51",$D1624="52",$D1624="61"),(AG1624/'Totals and Drop Down Lists'!AC$4)*Inputs!K$38,0)</f>
        <v>0</v>
      </c>
      <c r="AX1624">
        <f>IF(OR($D1624="51",$D1624="52",$D1624="61"),(AH1624/'Totals and Drop Down Lists'!AD$4)*Inputs!L$38,0)</f>
        <v>0</v>
      </c>
      <c r="AY1624">
        <f>IF(OR($D1624="51",$D1624="52",$D1624="61"),0,(AA1624/'Totals and Drop Down Lists'!W$5)*Inputs!E$39)</f>
        <v>0</v>
      </c>
      <c r="AZ1624">
        <f>IF(OR($D1624="51",$D1624="52",$D1624="61"),0,(AB1624/'Totals and Drop Down Lists'!X$5)*Inputs!F$39)</f>
        <v>0</v>
      </c>
      <c r="BA1624">
        <f>IF(OR($D1624="51",$D1624="52",$D1624="61"),0,(AC1624/'Totals and Drop Down Lists'!Y$5)*Inputs!G$39)</f>
        <v>0</v>
      </c>
      <c r="BB1624">
        <f>IF(OR($D1624="51",$D1624="52",$D1624="61"),0,(AD1624/'Totals and Drop Down Lists'!Z$5)*Inputs!H$39)</f>
        <v>0</v>
      </c>
      <c r="BC1624">
        <f>IF(OR($D1624="51",$D1624="52",$D1624="61"),0,(AE1624/'Totals and Drop Down Lists'!AA$5)*Inputs!I$39)</f>
        <v>0</v>
      </c>
      <c r="BD1624">
        <f>IF(OR($D1624="51",$D1624="52",$D1624="61"),0,(AF1624/'Totals and Drop Down Lists'!AB$5)*Inputs!J$39)</f>
        <v>0</v>
      </c>
      <c r="BE1624">
        <f>IF(OR($D1624="51",$D1624="52",$D1624="61"),0,(AG1624/'Totals and Drop Down Lists'!AC$5)*Inputs!K$39)</f>
        <v>0</v>
      </c>
      <c r="BF1624">
        <f>IF(OR($D1624="51",$D1624="52",$D1624="61"),0,(AH1624/'Totals and Drop Down Lists'!AD$5)*Inputs!L$39)</f>
        <v>0</v>
      </c>
      <c r="BG1624" s="10">
        <f t="shared" si="226"/>
        <v>375946.59171254386</v>
      </c>
    </row>
    <row r="1625" spans="1:59">
      <c r="A1625" s="1" t="s">
        <v>7500</v>
      </c>
      <c r="B1625" s="1" t="s">
        <v>1489</v>
      </c>
      <c r="C1625" s="1" t="s">
        <v>1490</v>
      </c>
      <c r="D1625" s="1" t="s">
        <v>25</v>
      </c>
      <c r="E1625" s="1" t="s">
        <v>1491</v>
      </c>
      <c r="F1625" s="2">
        <v>30014</v>
      </c>
      <c r="G1625" s="2">
        <v>154</v>
      </c>
      <c r="H1625" s="2">
        <v>11</v>
      </c>
      <c r="I1625" s="2">
        <v>4066</v>
      </c>
      <c r="J1625" s="2">
        <v>11974</v>
      </c>
      <c r="K1625" s="2">
        <v>2933</v>
      </c>
      <c r="L1625" s="2">
        <v>77</v>
      </c>
      <c r="M1625" s="2">
        <v>16</v>
      </c>
      <c r="N1625" s="2">
        <v>0</v>
      </c>
      <c r="O1625" s="2">
        <v>65</v>
      </c>
      <c r="P1625" s="2">
        <v>11</v>
      </c>
      <c r="Q1625" s="2">
        <v>0</v>
      </c>
      <c r="R1625" s="2">
        <v>2588</v>
      </c>
      <c r="S1625" s="2">
        <v>1668100</v>
      </c>
      <c r="T1625" s="2">
        <v>97908600</v>
      </c>
      <c r="U1625" s="2">
        <v>557</v>
      </c>
      <c r="V1625" s="2">
        <v>446</v>
      </c>
      <c r="W1625" s="2">
        <v>183</v>
      </c>
      <c r="X1625" s="2">
        <v>1038</v>
      </c>
      <c r="Y1625" s="2">
        <v>181</v>
      </c>
      <c r="Z1625" s="2">
        <v>540</v>
      </c>
      <c r="AA1625" s="9">
        <f t="shared" si="227"/>
        <v>30014</v>
      </c>
      <c r="AB1625" s="9">
        <f t="shared" si="228"/>
        <v>3901</v>
      </c>
      <c r="AC1625" s="9">
        <f t="shared" si="229"/>
        <v>2757</v>
      </c>
      <c r="AD1625" s="9">
        <f t="shared" si="230"/>
        <v>2588</v>
      </c>
      <c r="AE1625" s="44">
        <f t="shared" si="231"/>
        <v>5.0174223275492066E-5</v>
      </c>
      <c r="AF1625" s="9">
        <f t="shared" si="232"/>
        <v>409</v>
      </c>
      <c r="AG1625" s="9">
        <f t="shared" si="225"/>
        <v>721</v>
      </c>
      <c r="AH1625" s="44">
        <f t="shared" si="233"/>
        <v>6.5714190164674441E-5</v>
      </c>
      <c r="AI1625">
        <f>AA1625/'Totals and Drop Down Lists'!W$6*Inputs!E$37</f>
        <v>27226.91218019593</v>
      </c>
      <c r="AJ1625">
        <f>AB1625/'Totals and Drop Down Lists'!X$6*Inputs!F$37</f>
        <v>12835.800399934737</v>
      </c>
      <c r="AK1625">
        <f>AC1625/'Totals and Drop Down Lists'!Y$6*Inputs!G$37</f>
        <v>18175.075276872823</v>
      </c>
      <c r="AL1625">
        <f>AD1625/'Totals and Drop Down Lists'!Z$6*Inputs!H$37</f>
        <v>20749.293286744185</v>
      </c>
      <c r="AM1625">
        <f>AE1625/'Totals and Drop Down Lists'!AA$6*Inputs!I$37</f>
        <v>6246.1564603034412</v>
      </c>
      <c r="AN1625">
        <f>AF1625/'Totals and Drop Down Lists'!AB$6*Inputs!J$37</f>
        <v>8162.287494401</v>
      </c>
      <c r="AO1625">
        <f>AG1625/'Totals and Drop Down Lists'!AC$6*Inputs!K$37</f>
        <v>13427.598425125057</v>
      </c>
      <c r="AP1625">
        <f>AH1625/'Totals and Drop Down Lists'!AD$6*Inputs!L$37</f>
        <v>15464.51439473055</v>
      </c>
      <c r="AQ1625">
        <f>IF(OR($D1625="51",$D1625="52",$D1625="61"),(AA1625/'Totals and Drop Down Lists'!W$4)*Inputs!E$38,0)</f>
        <v>0</v>
      </c>
      <c r="AR1625">
        <f>IF(OR($D1625="51",$D1625="52",$D1625="61"),(AB1625/'Totals and Drop Down Lists'!X$4)*Inputs!F$38,0)</f>
        <v>0</v>
      </c>
      <c r="AS1625">
        <f>IF(OR($D1625="51",$D1625="52",$D1625="61"),(AC1625/'Totals and Drop Down Lists'!Y$4)*Inputs!G$38,0)</f>
        <v>0</v>
      </c>
      <c r="AT1625">
        <f>IF(OR($D1625="51",$D1625="52",$D1625="61"),(AD1625/'Totals and Drop Down Lists'!Z$4)*Inputs!H$38,0)</f>
        <v>0</v>
      </c>
      <c r="AU1625">
        <f>IF(OR($D1625="51",$D1625="52",$D1625="61"),(AE1625/'Totals and Drop Down Lists'!AA$4)*Inputs!I$38,0)</f>
        <v>0</v>
      </c>
      <c r="AV1625">
        <f>IF(OR($D1625="51",$D1625="52",$D1625="61"),(AF1625/'Totals and Drop Down Lists'!AB$4)*Inputs!J$38,0)</f>
        <v>0</v>
      </c>
      <c r="AW1625">
        <f>IF(OR($D1625="51",$D1625="52",$D1625="61"),(AG1625/'Totals and Drop Down Lists'!AC$4)*Inputs!K$38,0)</f>
        <v>0</v>
      </c>
      <c r="AX1625">
        <f>IF(OR($D1625="51",$D1625="52",$D1625="61"),(AH1625/'Totals and Drop Down Lists'!AD$4)*Inputs!L$38,0)</f>
        <v>0</v>
      </c>
      <c r="AY1625">
        <f>IF(OR($D1625="51",$D1625="52",$D1625="61"),0,(AA1625/'Totals and Drop Down Lists'!W$5)*Inputs!E$39)</f>
        <v>0</v>
      </c>
      <c r="AZ1625">
        <f>IF(OR($D1625="51",$D1625="52",$D1625="61"),0,(AB1625/'Totals and Drop Down Lists'!X$5)*Inputs!F$39)</f>
        <v>0</v>
      </c>
      <c r="BA1625">
        <f>IF(OR($D1625="51",$D1625="52",$D1625="61"),0,(AC1625/'Totals and Drop Down Lists'!Y$5)*Inputs!G$39)</f>
        <v>0</v>
      </c>
      <c r="BB1625">
        <f>IF(OR($D1625="51",$D1625="52",$D1625="61"),0,(AD1625/'Totals and Drop Down Lists'!Z$5)*Inputs!H$39)</f>
        <v>0</v>
      </c>
      <c r="BC1625">
        <f>IF(OR($D1625="51",$D1625="52",$D1625="61"),0,(AE1625/'Totals and Drop Down Lists'!AA$5)*Inputs!I$39)</f>
        <v>0</v>
      </c>
      <c r="BD1625">
        <f>IF(OR($D1625="51",$D1625="52",$D1625="61"),0,(AF1625/'Totals and Drop Down Lists'!AB$5)*Inputs!J$39)</f>
        <v>0</v>
      </c>
      <c r="BE1625">
        <f>IF(OR($D1625="51",$D1625="52",$D1625="61"),0,(AG1625/'Totals and Drop Down Lists'!AC$5)*Inputs!K$39)</f>
        <v>0</v>
      </c>
      <c r="BF1625">
        <f>IF(OR($D1625="51",$D1625="52",$D1625="61"),0,(AH1625/'Totals and Drop Down Lists'!AD$5)*Inputs!L$39)</f>
        <v>0</v>
      </c>
      <c r="BG1625" s="10">
        <f t="shared" si="226"/>
        <v>122287.63791830772</v>
      </c>
    </row>
    <row r="1626" spans="1:59">
      <c r="A1626" s="1" t="s">
        <v>7501</v>
      </c>
      <c r="B1626" s="1" t="s">
        <v>3299</v>
      </c>
      <c r="C1626" s="1" t="s">
        <v>1414</v>
      </c>
      <c r="D1626" s="1" t="s">
        <v>25</v>
      </c>
      <c r="E1626" s="1" t="s">
        <v>3300</v>
      </c>
      <c r="F1626" s="2">
        <v>32871</v>
      </c>
      <c r="G1626" s="2">
        <v>170</v>
      </c>
      <c r="H1626" s="2">
        <v>23</v>
      </c>
      <c r="I1626" s="2">
        <v>4645</v>
      </c>
      <c r="J1626" s="2">
        <v>11806</v>
      </c>
      <c r="K1626" s="2">
        <v>3275</v>
      </c>
      <c r="L1626" s="2">
        <v>36</v>
      </c>
      <c r="M1626" s="2">
        <v>15</v>
      </c>
      <c r="N1626" s="2">
        <v>7</v>
      </c>
      <c r="O1626" s="2">
        <v>105</v>
      </c>
      <c r="P1626" s="2">
        <v>110</v>
      </c>
      <c r="Q1626" s="2">
        <v>0</v>
      </c>
      <c r="R1626" s="2">
        <v>2527</v>
      </c>
      <c r="S1626" s="2">
        <v>2755800</v>
      </c>
      <c r="T1626" s="2">
        <v>137925300</v>
      </c>
      <c r="U1626" s="2">
        <v>396</v>
      </c>
      <c r="V1626" s="2">
        <v>399</v>
      </c>
      <c r="W1626" s="2">
        <v>25</v>
      </c>
      <c r="X1626" s="2">
        <v>944</v>
      </c>
      <c r="Y1626" s="2">
        <v>44</v>
      </c>
      <c r="Z1626" s="2">
        <v>485</v>
      </c>
      <c r="AA1626" s="9">
        <f t="shared" si="227"/>
        <v>32871</v>
      </c>
      <c r="AB1626" s="9">
        <f t="shared" si="228"/>
        <v>4452</v>
      </c>
      <c r="AC1626" s="9">
        <f t="shared" si="229"/>
        <v>2800</v>
      </c>
      <c r="AD1626" s="9">
        <f t="shared" si="230"/>
        <v>2527</v>
      </c>
      <c r="AE1626" s="44">
        <f t="shared" si="231"/>
        <v>6.3447660892978829E-5</v>
      </c>
      <c r="AF1626" s="9">
        <f t="shared" si="232"/>
        <v>520</v>
      </c>
      <c r="AG1626" s="9">
        <f t="shared" si="225"/>
        <v>529</v>
      </c>
      <c r="AH1626" s="44">
        <f t="shared" si="233"/>
        <v>5.4602846536544697E-5</v>
      </c>
      <c r="AI1626">
        <f>AA1626/'Totals and Drop Down Lists'!W$6*Inputs!E$37</f>
        <v>29818.612323423084</v>
      </c>
      <c r="AJ1626">
        <f>AB1626/'Totals and Drop Down Lists'!X$6*Inputs!F$37</f>
        <v>14648.803737633796</v>
      </c>
      <c r="AK1626">
        <f>AC1626/'Totals and Drop Down Lists'!Y$6*Inputs!G$37</f>
        <v>18458.545801684406</v>
      </c>
      <c r="AL1626">
        <f>AD1626/'Totals and Drop Down Lists'!Z$6*Inputs!H$37</f>
        <v>20260.225709274557</v>
      </c>
      <c r="AM1626">
        <f>AE1626/'Totals and Drop Down Lists'!AA$6*Inputs!I$37</f>
        <v>7898.5580863271489</v>
      </c>
      <c r="AN1626">
        <f>AF1626/'Totals and Drop Down Lists'!AB$6*Inputs!J$37</f>
        <v>10377.480432979266</v>
      </c>
      <c r="AO1626">
        <f>AG1626/'Totals and Drop Down Lists'!AC$6*Inputs!K$37</f>
        <v>9851.8717987394666</v>
      </c>
      <c r="AP1626">
        <f>AH1626/'Totals and Drop Down Lists'!AD$6*Inputs!L$37</f>
        <v>12849.682909302301</v>
      </c>
      <c r="AQ1626">
        <f>IF(OR($D1626="51",$D1626="52",$D1626="61"),(AA1626/'Totals and Drop Down Lists'!W$4)*Inputs!E$38,0)</f>
        <v>0</v>
      </c>
      <c r="AR1626">
        <f>IF(OR($D1626="51",$D1626="52",$D1626="61"),(AB1626/'Totals and Drop Down Lists'!X$4)*Inputs!F$38,0)</f>
        <v>0</v>
      </c>
      <c r="AS1626">
        <f>IF(OR($D1626="51",$D1626="52",$D1626="61"),(AC1626/'Totals and Drop Down Lists'!Y$4)*Inputs!G$38,0)</f>
        <v>0</v>
      </c>
      <c r="AT1626">
        <f>IF(OR($D1626="51",$D1626="52",$D1626="61"),(AD1626/'Totals and Drop Down Lists'!Z$4)*Inputs!H$38,0)</f>
        <v>0</v>
      </c>
      <c r="AU1626">
        <f>IF(OR($D1626="51",$D1626="52",$D1626="61"),(AE1626/'Totals and Drop Down Lists'!AA$4)*Inputs!I$38,0)</f>
        <v>0</v>
      </c>
      <c r="AV1626">
        <f>IF(OR($D1626="51",$D1626="52",$D1626="61"),(AF1626/'Totals and Drop Down Lists'!AB$4)*Inputs!J$38,0)</f>
        <v>0</v>
      </c>
      <c r="AW1626">
        <f>IF(OR($D1626="51",$D1626="52",$D1626="61"),(AG1626/'Totals and Drop Down Lists'!AC$4)*Inputs!K$38,0)</f>
        <v>0</v>
      </c>
      <c r="AX1626">
        <f>IF(OR($D1626="51",$D1626="52",$D1626="61"),(AH1626/'Totals and Drop Down Lists'!AD$4)*Inputs!L$38,0)</f>
        <v>0</v>
      </c>
      <c r="AY1626">
        <f>IF(OR($D1626="51",$D1626="52",$D1626="61"),0,(AA1626/'Totals and Drop Down Lists'!W$5)*Inputs!E$39)</f>
        <v>0</v>
      </c>
      <c r="AZ1626">
        <f>IF(OR($D1626="51",$D1626="52",$D1626="61"),0,(AB1626/'Totals and Drop Down Lists'!X$5)*Inputs!F$39)</f>
        <v>0</v>
      </c>
      <c r="BA1626">
        <f>IF(OR($D1626="51",$D1626="52",$D1626="61"),0,(AC1626/'Totals and Drop Down Lists'!Y$5)*Inputs!G$39)</f>
        <v>0</v>
      </c>
      <c r="BB1626">
        <f>IF(OR($D1626="51",$D1626="52",$D1626="61"),0,(AD1626/'Totals and Drop Down Lists'!Z$5)*Inputs!H$39)</f>
        <v>0</v>
      </c>
      <c r="BC1626">
        <f>IF(OR($D1626="51",$D1626="52",$D1626="61"),0,(AE1626/'Totals and Drop Down Lists'!AA$5)*Inputs!I$39)</f>
        <v>0</v>
      </c>
      <c r="BD1626">
        <f>IF(OR($D1626="51",$D1626="52",$D1626="61"),0,(AF1626/'Totals and Drop Down Lists'!AB$5)*Inputs!J$39)</f>
        <v>0</v>
      </c>
      <c r="BE1626">
        <f>IF(OR($D1626="51",$D1626="52",$D1626="61"),0,(AG1626/'Totals and Drop Down Lists'!AC$5)*Inputs!K$39)</f>
        <v>0</v>
      </c>
      <c r="BF1626">
        <f>IF(OR($D1626="51",$D1626="52",$D1626="61"),0,(AH1626/'Totals and Drop Down Lists'!AD$5)*Inputs!L$39)</f>
        <v>0</v>
      </c>
      <c r="BG1626" s="10">
        <f t="shared" si="226"/>
        <v>124163.78079936402</v>
      </c>
    </row>
    <row r="1627" spans="1:59">
      <c r="A1627" s="1" t="s">
        <v>7501</v>
      </c>
      <c r="B1627" s="1" t="s">
        <v>3299</v>
      </c>
      <c r="C1627" s="1" t="s">
        <v>713</v>
      </c>
      <c r="D1627" s="1" t="s">
        <v>25</v>
      </c>
      <c r="E1627" s="1" t="s">
        <v>3301</v>
      </c>
      <c r="F1627" s="2">
        <v>32617</v>
      </c>
      <c r="G1627" s="2">
        <v>291</v>
      </c>
      <c r="H1627" s="2">
        <v>9</v>
      </c>
      <c r="I1627" s="2">
        <v>5301</v>
      </c>
      <c r="J1627" s="2">
        <v>13386</v>
      </c>
      <c r="K1627" s="2">
        <v>4567</v>
      </c>
      <c r="L1627" s="2">
        <v>69</v>
      </c>
      <c r="M1627" s="2">
        <v>9</v>
      </c>
      <c r="N1627" s="2">
        <v>0</v>
      </c>
      <c r="O1627" s="2">
        <v>63</v>
      </c>
      <c r="P1627" s="2">
        <v>63</v>
      </c>
      <c r="Q1627" s="2">
        <v>17</v>
      </c>
      <c r="R1627" s="2">
        <v>3482</v>
      </c>
      <c r="S1627" s="2">
        <v>3454900</v>
      </c>
      <c r="T1627" s="2">
        <v>153992200</v>
      </c>
      <c r="U1627" s="2">
        <v>172</v>
      </c>
      <c r="V1627" s="2">
        <v>695</v>
      </c>
      <c r="W1627" s="2">
        <v>70</v>
      </c>
      <c r="X1627" s="2">
        <v>1465</v>
      </c>
      <c r="Y1627" s="2">
        <v>170</v>
      </c>
      <c r="Z1627" s="2">
        <v>801</v>
      </c>
      <c r="AA1627" s="9">
        <f t="shared" si="227"/>
        <v>32617</v>
      </c>
      <c r="AB1627" s="9">
        <f t="shared" si="228"/>
        <v>5001</v>
      </c>
      <c r="AC1627" s="9">
        <f t="shared" si="229"/>
        <v>3703</v>
      </c>
      <c r="AD1627" s="9">
        <f t="shared" si="230"/>
        <v>3482</v>
      </c>
      <c r="AE1627" s="44">
        <f t="shared" si="231"/>
        <v>1.0881956574764085E-4</v>
      </c>
      <c r="AF1627" s="9">
        <f t="shared" si="232"/>
        <v>700</v>
      </c>
      <c r="AG1627" s="9">
        <f t="shared" si="225"/>
        <v>971</v>
      </c>
      <c r="AH1627" s="44">
        <f t="shared" si="233"/>
        <v>1.2326804469273367E-4</v>
      </c>
      <c r="AI1627">
        <f>AA1627/'Totals and Drop Down Lists'!W$6*Inputs!E$37</f>
        <v>29588.198660007019</v>
      </c>
      <c r="AJ1627">
        <f>AB1627/'Totals and Drop Down Lists'!X$6*Inputs!F$37</f>
        <v>16455.226300967344</v>
      </c>
      <c r="AK1627">
        <f>AC1627/'Totals and Drop Down Lists'!Y$6*Inputs!G$37</f>
        <v>24411.426822727626</v>
      </c>
      <c r="AL1627">
        <f>AD1627/'Totals and Drop Down Lists'!Z$6*Inputs!H$37</f>
        <v>27916.939422118718</v>
      </c>
      <c r="AM1627">
        <f>AE1627/'Totals and Drop Down Lists'!AA$6*Inputs!I$37</f>
        <v>13546.87704620727</v>
      </c>
      <c r="AN1627">
        <f>AF1627/'Totals and Drop Down Lists'!AB$6*Inputs!J$37</f>
        <v>13969.685198241319</v>
      </c>
      <c r="AO1627">
        <f>AG1627/'Totals and Drop Down Lists'!AC$6*Inputs!K$37</f>
        <v>18083.492469897963</v>
      </c>
      <c r="AP1627">
        <f>AH1627/'Totals and Drop Down Lists'!AD$6*Inputs!L$37</f>
        <v>29008.657746281038</v>
      </c>
      <c r="AQ1627">
        <f>IF(OR($D1627="51",$D1627="52",$D1627="61"),(AA1627/'Totals and Drop Down Lists'!W$4)*Inputs!E$38,0)</f>
        <v>0</v>
      </c>
      <c r="AR1627">
        <f>IF(OR($D1627="51",$D1627="52",$D1627="61"),(AB1627/'Totals and Drop Down Lists'!X$4)*Inputs!F$38,0)</f>
        <v>0</v>
      </c>
      <c r="AS1627">
        <f>IF(OR($D1627="51",$D1627="52",$D1627="61"),(AC1627/'Totals and Drop Down Lists'!Y$4)*Inputs!G$38,0)</f>
        <v>0</v>
      </c>
      <c r="AT1627">
        <f>IF(OR($D1627="51",$D1627="52",$D1627="61"),(AD1627/'Totals and Drop Down Lists'!Z$4)*Inputs!H$38,0)</f>
        <v>0</v>
      </c>
      <c r="AU1627">
        <f>IF(OR($D1627="51",$D1627="52",$D1627="61"),(AE1627/'Totals and Drop Down Lists'!AA$4)*Inputs!I$38,0)</f>
        <v>0</v>
      </c>
      <c r="AV1627">
        <f>IF(OR($D1627="51",$D1627="52",$D1627="61"),(AF1627/'Totals and Drop Down Lists'!AB$4)*Inputs!J$38,0)</f>
        <v>0</v>
      </c>
      <c r="AW1627">
        <f>IF(OR($D1627="51",$D1627="52",$D1627="61"),(AG1627/'Totals and Drop Down Lists'!AC$4)*Inputs!K$38,0)</f>
        <v>0</v>
      </c>
      <c r="AX1627">
        <f>IF(OR($D1627="51",$D1627="52",$D1627="61"),(AH1627/'Totals and Drop Down Lists'!AD$4)*Inputs!L$38,0)</f>
        <v>0</v>
      </c>
      <c r="AY1627">
        <f>IF(OR($D1627="51",$D1627="52",$D1627="61"),0,(AA1627/'Totals and Drop Down Lists'!W$5)*Inputs!E$39)</f>
        <v>0</v>
      </c>
      <c r="AZ1627">
        <f>IF(OR($D1627="51",$D1627="52",$D1627="61"),0,(AB1627/'Totals and Drop Down Lists'!X$5)*Inputs!F$39)</f>
        <v>0</v>
      </c>
      <c r="BA1627">
        <f>IF(OR($D1627="51",$D1627="52",$D1627="61"),0,(AC1627/'Totals and Drop Down Lists'!Y$5)*Inputs!G$39)</f>
        <v>0</v>
      </c>
      <c r="BB1627">
        <f>IF(OR($D1627="51",$D1627="52",$D1627="61"),0,(AD1627/'Totals and Drop Down Lists'!Z$5)*Inputs!H$39)</f>
        <v>0</v>
      </c>
      <c r="BC1627">
        <f>IF(OR($D1627="51",$D1627="52",$D1627="61"),0,(AE1627/'Totals and Drop Down Lists'!AA$5)*Inputs!I$39)</f>
        <v>0</v>
      </c>
      <c r="BD1627">
        <f>IF(OR($D1627="51",$D1627="52",$D1627="61"),0,(AF1627/'Totals and Drop Down Lists'!AB$5)*Inputs!J$39)</f>
        <v>0</v>
      </c>
      <c r="BE1627">
        <f>IF(OR($D1627="51",$D1627="52",$D1627="61"),0,(AG1627/'Totals and Drop Down Lists'!AC$5)*Inputs!K$39)</f>
        <v>0</v>
      </c>
      <c r="BF1627">
        <f>IF(OR($D1627="51",$D1627="52",$D1627="61"),0,(AH1627/'Totals and Drop Down Lists'!AD$5)*Inputs!L$39)</f>
        <v>0</v>
      </c>
      <c r="BG1627" s="10">
        <f t="shared" si="226"/>
        <v>172980.50366644832</v>
      </c>
    </row>
    <row r="1628" spans="1:59">
      <c r="A1628" s="1" t="s">
        <v>7501</v>
      </c>
      <c r="B1628" s="1" t="s">
        <v>3299</v>
      </c>
      <c r="C1628" s="1" t="s">
        <v>1161</v>
      </c>
      <c r="D1628" s="1" t="s">
        <v>25</v>
      </c>
      <c r="E1628" s="1" t="s">
        <v>3302</v>
      </c>
      <c r="F1628" s="2">
        <v>20130</v>
      </c>
      <c r="G1628" s="2">
        <v>382</v>
      </c>
      <c r="H1628" s="2">
        <v>33</v>
      </c>
      <c r="I1628" s="2">
        <v>2456</v>
      </c>
      <c r="J1628" s="2">
        <v>7498</v>
      </c>
      <c r="K1628" s="2">
        <v>2145</v>
      </c>
      <c r="L1628" s="2">
        <v>110</v>
      </c>
      <c r="M1628" s="2">
        <v>0</v>
      </c>
      <c r="N1628" s="2">
        <v>0</v>
      </c>
      <c r="O1628" s="2">
        <v>13</v>
      </c>
      <c r="P1628" s="2">
        <v>14</v>
      </c>
      <c r="Q1628" s="2">
        <v>0</v>
      </c>
      <c r="R1628" s="2">
        <v>2411</v>
      </c>
      <c r="S1628" s="2">
        <v>1471300</v>
      </c>
      <c r="T1628" s="2">
        <v>117159400</v>
      </c>
      <c r="U1628" s="2">
        <v>338</v>
      </c>
      <c r="V1628" s="2">
        <v>217</v>
      </c>
      <c r="W1628" s="2">
        <v>134</v>
      </c>
      <c r="X1628" s="2">
        <v>424</v>
      </c>
      <c r="Y1628" s="2">
        <v>48</v>
      </c>
      <c r="Z1628" s="2">
        <v>231</v>
      </c>
      <c r="AA1628" s="9">
        <f t="shared" si="227"/>
        <v>20130</v>
      </c>
      <c r="AB1628" s="9">
        <f t="shared" si="228"/>
        <v>2041</v>
      </c>
      <c r="AC1628" s="9">
        <f t="shared" si="229"/>
        <v>2548</v>
      </c>
      <c r="AD1628" s="9">
        <f t="shared" si="230"/>
        <v>2411</v>
      </c>
      <c r="AE1628" s="44">
        <f t="shared" si="231"/>
        <v>4.2855339792703674E-5</v>
      </c>
      <c r="AF1628" s="9">
        <f t="shared" si="232"/>
        <v>73</v>
      </c>
      <c r="AG1628" s="9">
        <f t="shared" si="225"/>
        <v>279</v>
      </c>
      <c r="AH1628" s="44">
        <f t="shared" si="233"/>
        <v>2.9698680212195393E-5</v>
      </c>
      <c r="AI1628">
        <f>AA1628/'Totals and Drop Down Lists'!W$6*Inputs!E$37</f>
        <v>18260.736395926706</v>
      </c>
      <c r="AJ1628">
        <f>AB1628/'Totals and Drop Down Lists'!X$6*Inputs!F$37</f>
        <v>6715.6802400068682</v>
      </c>
      <c r="AK1628">
        <f>AC1628/'Totals and Drop Down Lists'!Y$6*Inputs!G$37</f>
        <v>16797.27667953281</v>
      </c>
      <c r="AL1628">
        <f>AD1628/'Totals and Drop Down Lists'!Z$6*Inputs!H$37</f>
        <v>19330.195561955268</v>
      </c>
      <c r="AM1628">
        <f>AE1628/'Totals and Drop Down Lists'!AA$6*Inputs!I$37</f>
        <v>5335.0334101822727</v>
      </c>
      <c r="AN1628">
        <f>AF1628/'Totals and Drop Down Lists'!AB$6*Inputs!J$37</f>
        <v>1456.8385992451661</v>
      </c>
      <c r="AO1628">
        <f>AG1628/'Totals and Drop Down Lists'!AC$6*Inputs!K$37</f>
        <v>5195.977753966562</v>
      </c>
      <c r="AP1628">
        <f>AH1628/'Totals and Drop Down Lists'!AD$6*Inputs!L$37</f>
        <v>6988.9877132334332</v>
      </c>
      <c r="AQ1628">
        <f>IF(OR($D1628="51",$D1628="52",$D1628="61"),(AA1628/'Totals and Drop Down Lists'!W$4)*Inputs!E$38,0)</f>
        <v>0</v>
      </c>
      <c r="AR1628">
        <f>IF(OR($D1628="51",$D1628="52",$D1628="61"),(AB1628/'Totals and Drop Down Lists'!X$4)*Inputs!F$38,0)</f>
        <v>0</v>
      </c>
      <c r="AS1628">
        <f>IF(OR($D1628="51",$D1628="52",$D1628="61"),(AC1628/'Totals and Drop Down Lists'!Y$4)*Inputs!G$38,0)</f>
        <v>0</v>
      </c>
      <c r="AT1628">
        <f>IF(OR($D1628="51",$D1628="52",$D1628="61"),(AD1628/'Totals and Drop Down Lists'!Z$4)*Inputs!H$38,0)</f>
        <v>0</v>
      </c>
      <c r="AU1628">
        <f>IF(OR($D1628="51",$D1628="52",$D1628="61"),(AE1628/'Totals and Drop Down Lists'!AA$4)*Inputs!I$38,0)</f>
        <v>0</v>
      </c>
      <c r="AV1628">
        <f>IF(OR($D1628="51",$D1628="52",$D1628="61"),(AF1628/'Totals and Drop Down Lists'!AB$4)*Inputs!J$38,0)</f>
        <v>0</v>
      </c>
      <c r="AW1628">
        <f>IF(OR($D1628="51",$D1628="52",$D1628="61"),(AG1628/'Totals and Drop Down Lists'!AC$4)*Inputs!K$38,0)</f>
        <v>0</v>
      </c>
      <c r="AX1628">
        <f>IF(OR($D1628="51",$D1628="52",$D1628="61"),(AH1628/'Totals and Drop Down Lists'!AD$4)*Inputs!L$38,0)</f>
        <v>0</v>
      </c>
      <c r="AY1628">
        <f>IF(OR($D1628="51",$D1628="52",$D1628="61"),0,(AA1628/'Totals and Drop Down Lists'!W$5)*Inputs!E$39)</f>
        <v>0</v>
      </c>
      <c r="AZ1628">
        <f>IF(OR($D1628="51",$D1628="52",$D1628="61"),0,(AB1628/'Totals and Drop Down Lists'!X$5)*Inputs!F$39)</f>
        <v>0</v>
      </c>
      <c r="BA1628">
        <f>IF(OR($D1628="51",$D1628="52",$D1628="61"),0,(AC1628/'Totals and Drop Down Lists'!Y$5)*Inputs!G$39)</f>
        <v>0</v>
      </c>
      <c r="BB1628">
        <f>IF(OR($D1628="51",$D1628="52",$D1628="61"),0,(AD1628/'Totals and Drop Down Lists'!Z$5)*Inputs!H$39)</f>
        <v>0</v>
      </c>
      <c r="BC1628">
        <f>IF(OR($D1628="51",$D1628="52",$D1628="61"),0,(AE1628/'Totals and Drop Down Lists'!AA$5)*Inputs!I$39)</f>
        <v>0</v>
      </c>
      <c r="BD1628">
        <f>IF(OR($D1628="51",$D1628="52",$D1628="61"),0,(AF1628/'Totals and Drop Down Lists'!AB$5)*Inputs!J$39)</f>
        <v>0</v>
      </c>
      <c r="BE1628">
        <f>IF(OR($D1628="51",$D1628="52",$D1628="61"),0,(AG1628/'Totals and Drop Down Lists'!AC$5)*Inputs!K$39)</f>
        <v>0</v>
      </c>
      <c r="BF1628">
        <f>IF(OR($D1628="51",$D1628="52",$D1628="61"),0,(AH1628/'Totals and Drop Down Lists'!AD$5)*Inputs!L$39)</f>
        <v>0</v>
      </c>
      <c r="BG1628" s="10">
        <f t="shared" si="226"/>
        <v>80080.726354049097</v>
      </c>
    </row>
    <row r="1629" spans="1:59">
      <c r="A1629" s="1" t="s">
        <v>7501</v>
      </c>
      <c r="B1629" s="1" t="s">
        <v>3299</v>
      </c>
      <c r="C1629" s="1" t="s">
        <v>3303</v>
      </c>
      <c r="D1629" s="1" t="s">
        <v>25</v>
      </c>
      <c r="E1629" s="1" t="s">
        <v>3304</v>
      </c>
      <c r="F1629" s="2">
        <v>48166</v>
      </c>
      <c r="G1629" s="2">
        <v>144</v>
      </c>
      <c r="H1629" s="2">
        <v>11</v>
      </c>
      <c r="I1629" s="2">
        <v>3853</v>
      </c>
      <c r="J1629" s="2">
        <v>17292</v>
      </c>
      <c r="K1629" s="2">
        <v>2680</v>
      </c>
      <c r="L1629" s="2">
        <v>40</v>
      </c>
      <c r="M1629" s="2">
        <v>19</v>
      </c>
      <c r="N1629" s="2">
        <v>18</v>
      </c>
      <c r="O1629" s="2">
        <v>116</v>
      </c>
      <c r="P1629" s="2">
        <v>0</v>
      </c>
      <c r="Q1629" s="2">
        <v>0</v>
      </c>
      <c r="R1629" s="2">
        <v>1835</v>
      </c>
      <c r="S1629" s="2">
        <v>3052000</v>
      </c>
      <c r="T1629" s="2">
        <v>142614400</v>
      </c>
      <c r="U1629" s="2">
        <v>235</v>
      </c>
      <c r="V1629" s="2">
        <v>269</v>
      </c>
      <c r="W1629" s="2">
        <v>19</v>
      </c>
      <c r="X1629" s="2">
        <v>692</v>
      </c>
      <c r="Y1629" s="2">
        <v>89</v>
      </c>
      <c r="Z1629" s="2">
        <v>426</v>
      </c>
      <c r="AA1629" s="9">
        <f t="shared" si="227"/>
        <v>48166</v>
      </c>
      <c r="AB1629" s="9">
        <f t="shared" si="228"/>
        <v>3698</v>
      </c>
      <c r="AC1629" s="9">
        <f t="shared" si="229"/>
        <v>2028</v>
      </c>
      <c r="AD1629" s="9">
        <f t="shared" si="230"/>
        <v>1835</v>
      </c>
      <c r="AE1629" s="44">
        <f t="shared" si="231"/>
        <v>2.9008157658725282E-5</v>
      </c>
      <c r="AF1629" s="9">
        <f t="shared" si="232"/>
        <v>404</v>
      </c>
      <c r="AG1629" s="9">
        <f t="shared" si="225"/>
        <v>515</v>
      </c>
      <c r="AH1629" s="44">
        <f t="shared" si="233"/>
        <v>2.9699414149705488E-5</v>
      </c>
      <c r="AI1629">
        <f>AA1629/'Totals and Drop Down Lists'!W$6*Inputs!E$37</f>
        <v>43693.324850780213</v>
      </c>
      <c r="AJ1629">
        <f>AB1629/'Totals and Drop Down Lists'!X$6*Inputs!F$37</f>
        <v>12167.851801835082</v>
      </c>
      <c r="AK1629">
        <f>AC1629/'Totals and Drop Down Lists'!Y$6*Inputs!G$37</f>
        <v>13369.261030648564</v>
      </c>
      <c r="AL1629">
        <f>AD1629/'Totals and Drop Down Lists'!Z$6*Inputs!H$37</f>
        <v>14712.114830438786</v>
      </c>
      <c r="AM1629">
        <f>AE1629/'Totals and Drop Down Lists'!AA$6*Inputs!I$37</f>
        <v>3611.2067020288259</v>
      </c>
      <c r="AN1629">
        <f>AF1629/'Totals and Drop Down Lists'!AB$6*Inputs!J$37</f>
        <v>8062.5040286992762</v>
      </c>
      <c r="AO1629">
        <f>AG1629/'Totals and Drop Down Lists'!AC$6*Inputs!K$37</f>
        <v>9591.1417322321831</v>
      </c>
      <c r="AP1629">
        <f>AH1629/'Totals and Drop Down Lists'!AD$6*Inputs!L$37</f>
        <v>6989.1604306809322</v>
      </c>
      <c r="AQ1629">
        <f>IF(OR($D1629="51",$D1629="52",$D1629="61"),(AA1629/'Totals and Drop Down Lists'!W$4)*Inputs!E$38,0)</f>
        <v>0</v>
      </c>
      <c r="AR1629">
        <f>IF(OR($D1629="51",$D1629="52",$D1629="61"),(AB1629/'Totals and Drop Down Lists'!X$4)*Inputs!F$38,0)</f>
        <v>0</v>
      </c>
      <c r="AS1629">
        <f>IF(OR($D1629="51",$D1629="52",$D1629="61"),(AC1629/'Totals and Drop Down Lists'!Y$4)*Inputs!G$38,0)</f>
        <v>0</v>
      </c>
      <c r="AT1629">
        <f>IF(OR($D1629="51",$D1629="52",$D1629="61"),(AD1629/'Totals and Drop Down Lists'!Z$4)*Inputs!H$38,0)</f>
        <v>0</v>
      </c>
      <c r="AU1629">
        <f>IF(OR($D1629="51",$D1629="52",$D1629="61"),(AE1629/'Totals and Drop Down Lists'!AA$4)*Inputs!I$38,0)</f>
        <v>0</v>
      </c>
      <c r="AV1629">
        <f>IF(OR($D1629="51",$D1629="52",$D1629="61"),(AF1629/'Totals and Drop Down Lists'!AB$4)*Inputs!J$38,0)</f>
        <v>0</v>
      </c>
      <c r="AW1629">
        <f>IF(OR($D1629="51",$D1629="52",$D1629="61"),(AG1629/'Totals and Drop Down Lists'!AC$4)*Inputs!K$38,0)</f>
        <v>0</v>
      </c>
      <c r="AX1629">
        <f>IF(OR($D1629="51",$D1629="52",$D1629="61"),(AH1629/'Totals and Drop Down Lists'!AD$4)*Inputs!L$38,0)</f>
        <v>0</v>
      </c>
      <c r="AY1629">
        <f>IF(OR($D1629="51",$D1629="52",$D1629="61"),0,(AA1629/'Totals and Drop Down Lists'!W$5)*Inputs!E$39)</f>
        <v>0</v>
      </c>
      <c r="AZ1629">
        <f>IF(OR($D1629="51",$D1629="52",$D1629="61"),0,(AB1629/'Totals and Drop Down Lists'!X$5)*Inputs!F$39)</f>
        <v>0</v>
      </c>
      <c r="BA1629">
        <f>IF(OR($D1629="51",$D1629="52",$D1629="61"),0,(AC1629/'Totals and Drop Down Lists'!Y$5)*Inputs!G$39)</f>
        <v>0</v>
      </c>
      <c r="BB1629">
        <f>IF(OR($D1629="51",$D1629="52",$D1629="61"),0,(AD1629/'Totals and Drop Down Lists'!Z$5)*Inputs!H$39)</f>
        <v>0</v>
      </c>
      <c r="BC1629">
        <f>IF(OR($D1629="51",$D1629="52",$D1629="61"),0,(AE1629/'Totals and Drop Down Lists'!AA$5)*Inputs!I$39)</f>
        <v>0</v>
      </c>
      <c r="BD1629">
        <f>IF(OR($D1629="51",$D1629="52",$D1629="61"),0,(AF1629/'Totals and Drop Down Lists'!AB$5)*Inputs!J$39)</f>
        <v>0</v>
      </c>
      <c r="BE1629">
        <f>IF(OR($D1629="51",$D1629="52",$D1629="61"),0,(AG1629/'Totals and Drop Down Lists'!AC$5)*Inputs!K$39)</f>
        <v>0</v>
      </c>
      <c r="BF1629">
        <f>IF(OR($D1629="51",$D1629="52",$D1629="61"),0,(AH1629/'Totals and Drop Down Lists'!AD$5)*Inputs!L$39)</f>
        <v>0</v>
      </c>
      <c r="BG1629" s="10">
        <f t="shared" si="226"/>
        <v>112196.56540734385</v>
      </c>
    </row>
    <row r="1630" spans="1:59">
      <c r="A1630" s="1" t="s">
        <v>7501</v>
      </c>
      <c r="B1630" s="1" t="s">
        <v>3299</v>
      </c>
      <c r="C1630" s="1" t="s">
        <v>1717</v>
      </c>
      <c r="D1630" s="1" t="s">
        <v>25</v>
      </c>
      <c r="E1630" s="1" t="s">
        <v>3305</v>
      </c>
      <c r="F1630" s="2">
        <v>37859</v>
      </c>
      <c r="G1630" s="2">
        <v>144</v>
      </c>
      <c r="H1630" s="2">
        <v>0</v>
      </c>
      <c r="I1630" s="2">
        <v>3221</v>
      </c>
      <c r="J1630" s="2">
        <v>16013</v>
      </c>
      <c r="K1630" s="2">
        <v>4398</v>
      </c>
      <c r="L1630" s="2">
        <v>20</v>
      </c>
      <c r="M1630" s="2">
        <v>0</v>
      </c>
      <c r="N1630" s="2">
        <v>0</v>
      </c>
      <c r="O1630" s="2">
        <v>31</v>
      </c>
      <c r="P1630" s="2">
        <v>0</v>
      </c>
      <c r="Q1630" s="2">
        <v>0</v>
      </c>
      <c r="R1630" s="2">
        <v>3249</v>
      </c>
      <c r="S1630" s="2">
        <v>4279500</v>
      </c>
      <c r="T1630" s="2">
        <v>199967300</v>
      </c>
      <c r="U1630" s="2">
        <v>293</v>
      </c>
      <c r="V1630" s="2">
        <v>264</v>
      </c>
      <c r="W1630" s="2">
        <v>80</v>
      </c>
      <c r="X1630" s="2">
        <v>834</v>
      </c>
      <c r="Y1630" s="2">
        <v>94</v>
      </c>
      <c r="Z1630" s="2">
        <v>554</v>
      </c>
      <c r="AA1630" s="9">
        <f t="shared" si="227"/>
        <v>37859</v>
      </c>
      <c r="AB1630" s="9">
        <f t="shared" si="228"/>
        <v>3077</v>
      </c>
      <c r="AC1630" s="9">
        <f t="shared" si="229"/>
        <v>3300</v>
      </c>
      <c r="AD1630" s="9">
        <f t="shared" si="230"/>
        <v>3249</v>
      </c>
      <c r="AE1630" s="44">
        <f t="shared" si="231"/>
        <v>8.4359409741915849E-5</v>
      </c>
      <c r="AF1630" s="9">
        <f t="shared" si="232"/>
        <v>490</v>
      </c>
      <c r="AG1630" s="9">
        <f t="shared" si="225"/>
        <v>648</v>
      </c>
      <c r="AH1630" s="44">
        <f t="shared" si="233"/>
        <v>6.6222963786078008E-5</v>
      </c>
      <c r="AI1630">
        <f>AA1630/'Totals and Drop Down Lists'!W$6*Inputs!E$37</f>
        <v>34343.428674286588</v>
      </c>
      <c r="AJ1630">
        <f>AB1630/'Totals and Drop Down Lists'!X$6*Inputs!F$37</f>
        <v>10124.521361343035</v>
      </c>
      <c r="AK1630">
        <f>AC1630/'Totals and Drop Down Lists'!Y$6*Inputs!G$37</f>
        <v>21754.714694842332</v>
      </c>
      <c r="AL1630">
        <f>AD1630/'Totals and Drop Down Lists'!Z$6*Inputs!H$37</f>
        <v>26048.861626210142</v>
      </c>
      <c r="AM1630">
        <f>AE1630/'Totals and Drop Down Lists'!AA$6*Inputs!I$37</f>
        <v>10501.848115389388</v>
      </c>
      <c r="AN1630">
        <f>AF1630/'Totals and Drop Down Lists'!AB$6*Inputs!J$37</f>
        <v>9778.7796387689232</v>
      </c>
      <c r="AO1630">
        <f>AG1630/'Totals and Drop Down Lists'!AC$6*Inputs!K$37</f>
        <v>12068.077364051369</v>
      </c>
      <c r="AP1630">
        <f>AH1630/'Totals and Drop Down Lists'!AD$6*Inputs!L$37</f>
        <v>15584.244044782361</v>
      </c>
      <c r="AQ1630">
        <f>IF(OR($D1630="51",$D1630="52",$D1630="61"),(AA1630/'Totals and Drop Down Lists'!W$4)*Inputs!E$38,0)</f>
        <v>0</v>
      </c>
      <c r="AR1630">
        <f>IF(OR($D1630="51",$D1630="52",$D1630="61"),(AB1630/'Totals and Drop Down Lists'!X$4)*Inputs!F$38,0)</f>
        <v>0</v>
      </c>
      <c r="AS1630">
        <f>IF(OR($D1630="51",$D1630="52",$D1630="61"),(AC1630/'Totals and Drop Down Lists'!Y$4)*Inputs!G$38,0)</f>
        <v>0</v>
      </c>
      <c r="AT1630">
        <f>IF(OR($D1630="51",$D1630="52",$D1630="61"),(AD1630/'Totals and Drop Down Lists'!Z$4)*Inputs!H$38,0)</f>
        <v>0</v>
      </c>
      <c r="AU1630">
        <f>IF(OR($D1630="51",$D1630="52",$D1630="61"),(AE1630/'Totals and Drop Down Lists'!AA$4)*Inputs!I$38,0)</f>
        <v>0</v>
      </c>
      <c r="AV1630">
        <f>IF(OR($D1630="51",$D1630="52",$D1630="61"),(AF1630/'Totals and Drop Down Lists'!AB$4)*Inputs!J$38,0)</f>
        <v>0</v>
      </c>
      <c r="AW1630">
        <f>IF(OR($D1630="51",$D1630="52",$D1630="61"),(AG1630/'Totals and Drop Down Lists'!AC$4)*Inputs!K$38,0)</f>
        <v>0</v>
      </c>
      <c r="AX1630">
        <f>IF(OR($D1630="51",$D1630="52",$D1630="61"),(AH1630/'Totals and Drop Down Lists'!AD$4)*Inputs!L$38,0)</f>
        <v>0</v>
      </c>
      <c r="AY1630">
        <f>IF(OR($D1630="51",$D1630="52",$D1630="61"),0,(AA1630/'Totals and Drop Down Lists'!W$5)*Inputs!E$39)</f>
        <v>0</v>
      </c>
      <c r="AZ1630">
        <f>IF(OR($D1630="51",$D1630="52",$D1630="61"),0,(AB1630/'Totals and Drop Down Lists'!X$5)*Inputs!F$39)</f>
        <v>0</v>
      </c>
      <c r="BA1630">
        <f>IF(OR($D1630="51",$D1630="52",$D1630="61"),0,(AC1630/'Totals and Drop Down Lists'!Y$5)*Inputs!G$39)</f>
        <v>0</v>
      </c>
      <c r="BB1630">
        <f>IF(OR($D1630="51",$D1630="52",$D1630="61"),0,(AD1630/'Totals and Drop Down Lists'!Z$5)*Inputs!H$39)</f>
        <v>0</v>
      </c>
      <c r="BC1630">
        <f>IF(OR($D1630="51",$D1630="52",$D1630="61"),0,(AE1630/'Totals and Drop Down Lists'!AA$5)*Inputs!I$39)</f>
        <v>0</v>
      </c>
      <c r="BD1630">
        <f>IF(OR($D1630="51",$D1630="52",$D1630="61"),0,(AF1630/'Totals and Drop Down Lists'!AB$5)*Inputs!J$39)</f>
        <v>0</v>
      </c>
      <c r="BE1630">
        <f>IF(OR($D1630="51",$D1630="52",$D1630="61"),0,(AG1630/'Totals and Drop Down Lists'!AC$5)*Inputs!K$39)</f>
        <v>0</v>
      </c>
      <c r="BF1630">
        <f>IF(OR($D1630="51",$D1630="52",$D1630="61"),0,(AH1630/'Totals and Drop Down Lists'!AD$5)*Inputs!L$39)</f>
        <v>0</v>
      </c>
      <c r="BG1630" s="10">
        <f t="shared" si="226"/>
        <v>140204.47551967413</v>
      </c>
    </row>
    <row r="1631" spans="1:59" ht="28.8">
      <c r="A1631" s="1" t="s">
        <v>7502</v>
      </c>
      <c r="B1631" s="1" t="s">
        <v>1863</v>
      </c>
      <c r="C1631" s="1" t="s">
        <v>1864</v>
      </c>
      <c r="D1631" s="1" t="s">
        <v>10</v>
      </c>
      <c r="E1631" s="1" t="s">
        <v>1865</v>
      </c>
      <c r="F1631" s="2">
        <v>40243</v>
      </c>
      <c r="G1631" s="2">
        <v>615</v>
      </c>
      <c r="H1631" s="2">
        <v>29</v>
      </c>
      <c r="I1631" s="2">
        <v>10042</v>
      </c>
      <c r="J1631" s="2">
        <v>16603</v>
      </c>
      <c r="K1631" s="2">
        <v>10042</v>
      </c>
      <c r="L1631" s="2">
        <v>74</v>
      </c>
      <c r="M1631" s="2">
        <v>0</v>
      </c>
      <c r="N1631" s="2">
        <v>0</v>
      </c>
      <c r="O1631" s="2">
        <v>186</v>
      </c>
      <c r="P1631" s="2">
        <v>91</v>
      </c>
      <c r="Q1631" s="2">
        <v>17</v>
      </c>
      <c r="R1631" s="2">
        <v>5326</v>
      </c>
      <c r="S1631" s="2">
        <v>8127800</v>
      </c>
      <c r="T1631" s="2">
        <v>346385400</v>
      </c>
      <c r="U1631" s="2">
        <v>903</v>
      </c>
      <c r="V1631" s="2">
        <v>974</v>
      </c>
      <c r="W1631" s="2">
        <v>0</v>
      </c>
      <c r="X1631" s="2">
        <v>2960</v>
      </c>
      <c r="Y1631" s="2">
        <v>320</v>
      </c>
      <c r="Z1631" s="2">
        <v>1845</v>
      </c>
      <c r="AA1631" s="9">
        <f t="shared" si="227"/>
        <v>40243</v>
      </c>
      <c r="AB1631" s="9">
        <f t="shared" si="228"/>
        <v>9398</v>
      </c>
      <c r="AC1631" s="9">
        <f t="shared" si="229"/>
        <v>5694</v>
      </c>
      <c r="AD1631" s="9">
        <f t="shared" si="230"/>
        <v>5326</v>
      </c>
      <c r="AE1631" s="44">
        <f t="shared" si="231"/>
        <v>4.2417947682443666E-4</v>
      </c>
      <c r="AF1631" s="9">
        <f t="shared" si="232"/>
        <v>1986</v>
      </c>
      <c r="AG1631" s="9">
        <f t="shared" si="225"/>
        <v>2165</v>
      </c>
      <c r="AH1631" s="44">
        <f t="shared" si="233"/>
        <v>4.8723966522995531E-4</v>
      </c>
      <c r="AI1631">
        <f>AA1631/'Totals and Drop Down Lists'!W$6*Inputs!E$37</f>
        <v>36506.051404931859</v>
      </c>
      <c r="AJ1631">
        <f>AB1631/'Totals and Drop Down Lists'!X$6*Inputs!F$37</f>
        <v>30923.058743549511</v>
      </c>
      <c r="AK1631">
        <f>AC1631/'Totals and Drop Down Lists'!Y$6*Inputs!G$37</f>
        <v>37536.771355282508</v>
      </c>
      <c r="AL1631">
        <f>AD1631/'Totals and Drop Down Lists'!Z$6*Inputs!H$37</f>
        <v>42701.211763987449</v>
      </c>
      <c r="AM1631">
        <f>AE1631/'Totals and Drop Down Lists'!AA$6*Inputs!I$37</f>
        <v>52805.827505241134</v>
      </c>
      <c r="AN1631">
        <f>AF1631/'Totals and Drop Down Lists'!AB$6*Inputs!J$37</f>
        <v>39633.992576724653</v>
      </c>
      <c r="AO1631">
        <f>AG1631/'Totals and Drop Down Lists'!AC$6*Inputs!K$37</f>
        <v>40320.042427733359</v>
      </c>
      <c r="AP1631">
        <f>AH1631/'Totals and Drop Down Lists'!AD$6*Inputs!L$37</f>
        <v>114662.06610399408</v>
      </c>
      <c r="AQ1631">
        <f>IF(OR($D1631="51",$D1631="52",$D1631="61"),(AA1631/'Totals and Drop Down Lists'!W$4)*Inputs!E$38,0)</f>
        <v>0</v>
      </c>
      <c r="AR1631">
        <f>IF(OR($D1631="51",$D1631="52",$D1631="61"),(AB1631/'Totals and Drop Down Lists'!X$4)*Inputs!F$38,0)</f>
        <v>0</v>
      </c>
      <c r="AS1631">
        <f>IF(OR($D1631="51",$D1631="52",$D1631="61"),(AC1631/'Totals and Drop Down Lists'!Y$4)*Inputs!G$38,0)</f>
        <v>0</v>
      </c>
      <c r="AT1631">
        <f>IF(OR($D1631="51",$D1631="52",$D1631="61"),(AD1631/'Totals and Drop Down Lists'!Z$4)*Inputs!H$38,0)</f>
        <v>0</v>
      </c>
      <c r="AU1631">
        <f>IF(OR($D1631="51",$D1631="52",$D1631="61"),(AE1631/'Totals and Drop Down Lists'!AA$4)*Inputs!I$38,0)</f>
        <v>0</v>
      </c>
      <c r="AV1631">
        <f>IF(OR($D1631="51",$D1631="52",$D1631="61"),(AF1631/'Totals and Drop Down Lists'!AB$4)*Inputs!J$38,0)</f>
        <v>0</v>
      </c>
      <c r="AW1631">
        <f>IF(OR($D1631="51",$D1631="52",$D1631="61"),(AG1631/'Totals and Drop Down Lists'!AC$4)*Inputs!K$38,0)</f>
        <v>0</v>
      </c>
      <c r="AX1631">
        <f>IF(OR($D1631="51",$D1631="52",$D1631="61"),(AH1631/'Totals and Drop Down Lists'!AD$4)*Inputs!L$38,0)</f>
        <v>0</v>
      </c>
      <c r="AY1631">
        <f>IF(OR($D1631="51",$D1631="52",$D1631="61"),0,(AA1631/'Totals and Drop Down Lists'!W$5)*Inputs!E$39)</f>
        <v>0</v>
      </c>
      <c r="AZ1631">
        <f>IF(OR($D1631="51",$D1631="52",$D1631="61"),0,(AB1631/'Totals and Drop Down Lists'!X$5)*Inputs!F$39)</f>
        <v>0</v>
      </c>
      <c r="BA1631">
        <f>IF(OR($D1631="51",$D1631="52",$D1631="61"),0,(AC1631/'Totals and Drop Down Lists'!Y$5)*Inputs!G$39)</f>
        <v>0</v>
      </c>
      <c r="BB1631">
        <f>IF(OR($D1631="51",$D1631="52",$D1631="61"),0,(AD1631/'Totals and Drop Down Lists'!Z$5)*Inputs!H$39)</f>
        <v>0</v>
      </c>
      <c r="BC1631">
        <f>IF(OR($D1631="51",$D1631="52",$D1631="61"),0,(AE1631/'Totals and Drop Down Lists'!AA$5)*Inputs!I$39)</f>
        <v>0</v>
      </c>
      <c r="BD1631">
        <f>IF(OR($D1631="51",$D1631="52",$D1631="61"),0,(AF1631/'Totals and Drop Down Lists'!AB$5)*Inputs!J$39)</f>
        <v>0</v>
      </c>
      <c r="BE1631">
        <f>IF(OR($D1631="51",$D1631="52",$D1631="61"),0,(AG1631/'Totals and Drop Down Lists'!AC$5)*Inputs!K$39)</f>
        <v>0</v>
      </c>
      <c r="BF1631">
        <f>IF(OR($D1631="51",$D1631="52",$D1631="61"),0,(AH1631/'Totals and Drop Down Lists'!AD$5)*Inputs!L$39)</f>
        <v>0</v>
      </c>
      <c r="BG1631" s="10">
        <f t="shared" si="226"/>
        <v>395089.02188144455</v>
      </c>
    </row>
    <row r="1632" spans="1:59" ht="28.8">
      <c r="A1632" s="1" t="s">
        <v>7502</v>
      </c>
      <c r="B1632" s="1" t="s">
        <v>1863</v>
      </c>
      <c r="C1632" s="1" t="s">
        <v>106</v>
      </c>
      <c r="D1632" s="1" t="s">
        <v>58</v>
      </c>
      <c r="E1632" s="1" t="s">
        <v>1866</v>
      </c>
      <c r="F1632" s="2">
        <v>108192</v>
      </c>
      <c r="G1632" s="2">
        <v>553</v>
      </c>
      <c r="H1632" s="2">
        <v>25</v>
      </c>
      <c r="I1632" s="2">
        <v>7402</v>
      </c>
      <c r="J1632" s="2">
        <v>39357</v>
      </c>
      <c r="K1632" s="2">
        <v>9583</v>
      </c>
      <c r="L1632" s="2">
        <v>163</v>
      </c>
      <c r="M1632" s="2">
        <v>3</v>
      </c>
      <c r="N1632" s="2">
        <v>0</v>
      </c>
      <c r="O1632" s="2">
        <v>108</v>
      </c>
      <c r="P1632" s="2">
        <v>15</v>
      </c>
      <c r="Q1632" s="2">
        <v>5</v>
      </c>
      <c r="R1632" s="2">
        <v>6929</v>
      </c>
      <c r="S1632" s="2">
        <v>8244800</v>
      </c>
      <c r="T1632" s="2">
        <v>430511800</v>
      </c>
      <c r="U1632" s="2">
        <v>604</v>
      </c>
      <c r="V1632" s="2">
        <v>513</v>
      </c>
      <c r="W1632" s="2">
        <v>85</v>
      </c>
      <c r="X1632" s="2">
        <v>1587</v>
      </c>
      <c r="Y1632" s="2">
        <v>200</v>
      </c>
      <c r="Z1632" s="2">
        <v>1003</v>
      </c>
      <c r="AA1632" s="9">
        <f t="shared" si="227"/>
        <v>108192</v>
      </c>
      <c r="AB1632" s="9">
        <f t="shared" si="228"/>
        <v>6824</v>
      </c>
      <c r="AC1632" s="9">
        <f t="shared" si="229"/>
        <v>7223</v>
      </c>
      <c r="AD1632" s="9">
        <f t="shared" si="230"/>
        <v>6929</v>
      </c>
      <c r="AE1632" s="44">
        <f t="shared" si="231"/>
        <v>1.6295840883434457E-4</v>
      </c>
      <c r="AF1632" s="9">
        <f t="shared" si="232"/>
        <v>989</v>
      </c>
      <c r="AG1632" s="9">
        <f t="shared" si="225"/>
        <v>1203</v>
      </c>
      <c r="AH1632" s="44">
        <f t="shared" si="233"/>
        <v>1.0899239980114644E-4</v>
      </c>
      <c r="AI1632">
        <f>AA1632/'Totals and Drop Down Lists'!W$6*Inputs!E$37</f>
        <v>98145.334930357771</v>
      </c>
      <c r="AJ1632">
        <f>AB1632/'Totals and Drop Down Lists'!X$6*Inputs!F$37</f>
        <v>22453.602135133206</v>
      </c>
      <c r="AK1632">
        <f>AC1632/'Totals and Drop Down Lists'!Y$6*Inputs!G$37</f>
        <v>47616.455830559447</v>
      </c>
      <c r="AL1632">
        <f>AD1632/'Totals and Drop Down Lists'!Z$6*Inputs!H$37</f>
        <v>55553.266299787654</v>
      </c>
      <c r="AM1632">
        <f>AE1632/'Totals and Drop Down Lists'!AA$6*Inputs!I$37</f>
        <v>20286.5864512265</v>
      </c>
      <c r="AN1632">
        <f>AF1632/'Totals and Drop Down Lists'!AB$6*Inputs!J$37</f>
        <v>19737.16951580095</v>
      </c>
      <c r="AO1632">
        <f>AG1632/'Totals and Drop Down Lists'!AC$6*Inputs!K$37</f>
        <v>22404.162143447218</v>
      </c>
      <c r="AP1632">
        <f>AH1632/'Totals and Drop Down Lists'!AD$6*Inputs!L$37</f>
        <v>25649.171532317348</v>
      </c>
      <c r="AQ1632">
        <f>IF(OR($D1632="51",$D1632="52",$D1632="61"),(AA1632/'Totals and Drop Down Lists'!W$4)*Inputs!E$38,0)</f>
        <v>0</v>
      </c>
      <c r="AR1632">
        <f>IF(OR($D1632="51",$D1632="52",$D1632="61"),(AB1632/'Totals and Drop Down Lists'!X$4)*Inputs!F$38,0)</f>
        <v>0</v>
      </c>
      <c r="AS1632">
        <f>IF(OR($D1632="51",$D1632="52",$D1632="61"),(AC1632/'Totals and Drop Down Lists'!Y$4)*Inputs!G$38,0)</f>
        <v>0</v>
      </c>
      <c r="AT1632">
        <f>IF(OR($D1632="51",$D1632="52",$D1632="61"),(AD1632/'Totals and Drop Down Lists'!Z$4)*Inputs!H$38,0)</f>
        <v>0</v>
      </c>
      <c r="AU1632">
        <f>IF(OR($D1632="51",$D1632="52",$D1632="61"),(AE1632/'Totals and Drop Down Lists'!AA$4)*Inputs!I$38,0)</f>
        <v>0</v>
      </c>
      <c r="AV1632">
        <f>IF(OR($D1632="51",$D1632="52",$D1632="61"),(AF1632/'Totals and Drop Down Lists'!AB$4)*Inputs!J$38,0)</f>
        <v>0</v>
      </c>
      <c r="AW1632">
        <f>IF(OR($D1632="51",$D1632="52",$D1632="61"),(AG1632/'Totals and Drop Down Lists'!AC$4)*Inputs!K$38,0)</f>
        <v>0</v>
      </c>
      <c r="AX1632">
        <f>IF(OR($D1632="51",$D1632="52",$D1632="61"),(AH1632/'Totals and Drop Down Lists'!AD$4)*Inputs!L$38,0)</f>
        <v>0</v>
      </c>
      <c r="AY1632">
        <f>IF(OR($D1632="51",$D1632="52",$D1632="61"),0,(AA1632/'Totals and Drop Down Lists'!W$5)*Inputs!E$39)</f>
        <v>0</v>
      </c>
      <c r="AZ1632">
        <f>IF(OR($D1632="51",$D1632="52",$D1632="61"),0,(AB1632/'Totals and Drop Down Lists'!X$5)*Inputs!F$39)</f>
        <v>0</v>
      </c>
      <c r="BA1632">
        <f>IF(OR($D1632="51",$D1632="52",$D1632="61"),0,(AC1632/'Totals and Drop Down Lists'!Y$5)*Inputs!G$39)</f>
        <v>0</v>
      </c>
      <c r="BB1632">
        <f>IF(OR($D1632="51",$D1632="52",$D1632="61"),0,(AD1632/'Totals and Drop Down Lists'!Z$5)*Inputs!H$39)</f>
        <v>0</v>
      </c>
      <c r="BC1632">
        <f>IF(OR($D1632="51",$D1632="52",$D1632="61"),0,(AE1632/'Totals and Drop Down Lists'!AA$5)*Inputs!I$39)</f>
        <v>0</v>
      </c>
      <c r="BD1632">
        <f>IF(OR($D1632="51",$D1632="52",$D1632="61"),0,(AF1632/'Totals and Drop Down Lists'!AB$5)*Inputs!J$39)</f>
        <v>0</v>
      </c>
      <c r="BE1632">
        <f>IF(OR($D1632="51",$D1632="52",$D1632="61"),0,(AG1632/'Totals and Drop Down Lists'!AC$5)*Inputs!K$39)</f>
        <v>0</v>
      </c>
      <c r="BF1632">
        <f>IF(OR($D1632="51",$D1632="52",$D1632="61"),0,(AH1632/'Totals and Drop Down Lists'!AD$5)*Inputs!L$39)</f>
        <v>0</v>
      </c>
      <c r="BG1632" s="10">
        <f t="shared" si="226"/>
        <v>311845.74883863004</v>
      </c>
    </row>
    <row r="1633" spans="1:59" ht="28.8">
      <c r="A1633" s="1" t="s">
        <v>7503</v>
      </c>
      <c r="B1633" s="1" t="s">
        <v>7073</v>
      </c>
      <c r="C1633" s="1" t="s">
        <v>4170</v>
      </c>
      <c r="D1633" s="1" t="s">
        <v>10</v>
      </c>
      <c r="E1633" s="1" t="s">
        <v>7074</v>
      </c>
      <c r="F1633" s="2">
        <v>30805</v>
      </c>
      <c r="G1633" s="2">
        <v>2751</v>
      </c>
      <c r="H1633" s="2">
        <v>284</v>
      </c>
      <c r="I1633" s="2">
        <v>8381</v>
      </c>
      <c r="J1633" s="2">
        <v>11609</v>
      </c>
      <c r="K1633" s="2">
        <v>7501</v>
      </c>
      <c r="L1633" s="2">
        <v>6</v>
      </c>
      <c r="M1633" s="2">
        <v>75</v>
      </c>
      <c r="N1633" s="2">
        <v>0</v>
      </c>
      <c r="O1633" s="2">
        <v>164</v>
      </c>
      <c r="P1633" s="2">
        <v>81</v>
      </c>
      <c r="Q1633" s="2">
        <v>12</v>
      </c>
      <c r="R1633" s="2">
        <v>2267</v>
      </c>
      <c r="S1633" s="2">
        <v>7282400</v>
      </c>
      <c r="T1633" s="2">
        <v>306129700</v>
      </c>
      <c r="U1633" s="2">
        <v>624</v>
      </c>
      <c r="V1633" s="2">
        <v>445</v>
      </c>
      <c r="W1633" s="2">
        <v>70</v>
      </c>
      <c r="X1633" s="2">
        <v>2370</v>
      </c>
      <c r="Y1633" s="2">
        <v>230</v>
      </c>
      <c r="Z1633" s="2">
        <v>1790</v>
      </c>
      <c r="AA1633" s="9">
        <f t="shared" si="227"/>
        <v>30805</v>
      </c>
      <c r="AB1633" s="9">
        <f t="shared" si="228"/>
        <v>5346</v>
      </c>
      <c r="AC1633" s="9">
        <f t="shared" si="229"/>
        <v>2605</v>
      </c>
      <c r="AD1633" s="9">
        <f t="shared" si="230"/>
        <v>2267</v>
      </c>
      <c r="AE1633" s="44">
        <f t="shared" si="231"/>
        <v>3.384849049401892E-4</v>
      </c>
      <c r="AF1633" s="9">
        <f t="shared" si="232"/>
        <v>1855</v>
      </c>
      <c r="AG1633" s="9">
        <f t="shared" si="225"/>
        <v>2020</v>
      </c>
      <c r="AH1633" s="44">
        <f t="shared" si="233"/>
        <v>4.8565382101810182E-4</v>
      </c>
      <c r="AI1633">
        <f>AA1633/'Totals and Drop Down Lists'!W$6*Inputs!E$37</f>
        <v>27944.460242251469</v>
      </c>
      <c r="AJ1633">
        <f>AB1633/'Totals and Drop Down Lists'!X$6*Inputs!F$37</f>
        <v>17590.40987901848</v>
      </c>
      <c r="AK1633">
        <f>AC1633/'Totals and Drop Down Lists'!Y$6*Inputs!G$37</f>
        <v>17173.039933352811</v>
      </c>
      <c r="AL1633">
        <f>AD1633/'Totals and Drop Down Lists'!Z$6*Inputs!H$37</f>
        <v>18175.675379076147</v>
      </c>
      <c r="AM1633">
        <f>AE1633/'Totals and Drop Down Lists'!AA$6*Inputs!I$37</f>
        <v>42137.765922129744</v>
      </c>
      <c r="AN1633">
        <f>AF1633/'Totals and Drop Down Lists'!AB$6*Inputs!J$37</f>
        <v>37019.66577533949</v>
      </c>
      <c r="AO1633">
        <f>AG1633/'Totals and Drop Down Lists'!AC$6*Inputs!K$37</f>
        <v>37619.623881765074</v>
      </c>
      <c r="AP1633">
        <f>AH1633/'Totals and Drop Down Lists'!AD$6*Inputs!L$37</f>
        <v>114288.86952985152</v>
      </c>
      <c r="AQ1633">
        <f>IF(OR($D1633="51",$D1633="52",$D1633="61"),(AA1633/'Totals and Drop Down Lists'!W$4)*Inputs!E$38,0)</f>
        <v>0</v>
      </c>
      <c r="AR1633">
        <f>IF(OR($D1633="51",$D1633="52",$D1633="61"),(AB1633/'Totals and Drop Down Lists'!X$4)*Inputs!F$38,0)</f>
        <v>0</v>
      </c>
      <c r="AS1633">
        <f>IF(OR($D1633="51",$D1633="52",$D1633="61"),(AC1633/'Totals and Drop Down Lists'!Y$4)*Inputs!G$38,0)</f>
        <v>0</v>
      </c>
      <c r="AT1633">
        <f>IF(OR($D1633="51",$D1633="52",$D1633="61"),(AD1633/'Totals and Drop Down Lists'!Z$4)*Inputs!H$38,0)</f>
        <v>0</v>
      </c>
      <c r="AU1633">
        <f>IF(OR($D1633="51",$D1633="52",$D1633="61"),(AE1633/'Totals and Drop Down Lists'!AA$4)*Inputs!I$38,0)</f>
        <v>0</v>
      </c>
      <c r="AV1633">
        <f>IF(OR($D1633="51",$D1633="52",$D1633="61"),(AF1633/'Totals and Drop Down Lists'!AB$4)*Inputs!J$38,0)</f>
        <v>0</v>
      </c>
      <c r="AW1633">
        <f>IF(OR($D1633="51",$D1633="52",$D1633="61"),(AG1633/'Totals and Drop Down Lists'!AC$4)*Inputs!K$38,0)</f>
        <v>0</v>
      </c>
      <c r="AX1633">
        <f>IF(OR($D1633="51",$D1633="52",$D1633="61"),(AH1633/'Totals and Drop Down Lists'!AD$4)*Inputs!L$38,0)</f>
        <v>0</v>
      </c>
      <c r="AY1633">
        <f>IF(OR($D1633="51",$D1633="52",$D1633="61"),0,(AA1633/'Totals and Drop Down Lists'!W$5)*Inputs!E$39)</f>
        <v>0</v>
      </c>
      <c r="AZ1633">
        <f>IF(OR($D1633="51",$D1633="52",$D1633="61"),0,(AB1633/'Totals and Drop Down Lists'!X$5)*Inputs!F$39)</f>
        <v>0</v>
      </c>
      <c r="BA1633">
        <f>IF(OR($D1633="51",$D1633="52",$D1633="61"),0,(AC1633/'Totals and Drop Down Lists'!Y$5)*Inputs!G$39)</f>
        <v>0</v>
      </c>
      <c r="BB1633">
        <f>IF(OR($D1633="51",$D1633="52",$D1633="61"),0,(AD1633/'Totals and Drop Down Lists'!Z$5)*Inputs!H$39)</f>
        <v>0</v>
      </c>
      <c r="BC1633">
        <f>IF(OR($D1633="51",$D1633="52",$D1633="61"),0,(AE1633/'Totals and Drop Down Lists'!AA$5)*Inputs!I$39)</f>
        <v>0</v>
      </c>
      <c r="BD1633">
        <f>IF(OR($D1633="51",$D1633="52",$D1633="61"),0,(AF1633/'Totals and Drop Down Lists'!AB$5)*Inputs!J$39)</f>
        <v>0</v>
      </c>
      <c r="BE1633">
        <f>IF(OR($D1633="51",$D1633="52",$D1633="61"),0,(AG1633/'Totals and Drop Down Lists'!AC$5)*Inputs!K$39)</f>
        <v>0</v>
      </c>
      <c r="BF1633">
        <f>IF(OR($D1633="51",$D1633="52",$D1633="61"),0,(AH1633/'Totals and Drop Down Lists'!AD$5)*Inputs!L$39)</f>
        <v>0</v>
      </c>
      <c r="BG1633" s="10">
        <f t="shared" si="226"/>
        <v>311949.51054278476</v>
      </c>
    </row>
    <row r="1634" spans="1:59" ht="28.8">
      <c r="A1634" s="1" t="s">
        <v>7503</v>
      </c>
      <c r="B1634" s="1" t="s">
        <v>7073</v>
      </c>
      <c r="C1634" s="1" t="s">
        <v>1289</v>
      </c>
      <c r="D1634" s="1" t="s">
        <v>25</v>
      </c>
      <c r="E1634" s="1" t="s">
        <v>7075</v>
      </c>
      <c r="F1634" s="2">
        <v>26347</v>
      </c>
      <c r="G1634" s="2">
        <v>723</v>
      </c>
      <c r="H1634" s="2">
        <v>30</v>
      </c>
      <c r="I1634" s="2">
        <v>4535</v>
      </c>
      <c r="J1634" s="2">
        <v>8419</v>
      </c>
      <c r="K1634" s="2">
        <v>2688</v>
      </c>
      <c r="L1634" s="2">
        <v>46</v>
      </c>
      <c r="M1634" s="2">
        <v>0</v>
      </c>
      <c r="N1634" s="2">
        <v>0</v>
      </c>
      <c r="O1634" s="2">
        <v>29</v>
      </c>
      <c r="P1634" s="2">
        <v>14</v>
      </c>
      <c r="Q1634" s="2">
        <v>0</v>
      </c>
      <c r="R1634" s="2">
        <v>2461</v>
      </c>
      <c r="S1634" s="2">
        <v>1753300</v>
      </c>
      <c r="T1634" s="2">
        <v>72805600</v>
      </c>
      <c r="U1634" s="2">
        <v>242</v>
      </c>
      <c r="V1634" s="2">
        <v>289</v>
      </c>
      <c r="W1634" s="2">
        <v>130</v>
      </c>
      <c r="X1634" s="2">
        <v>1234</v>
      </c>
      <c r="Y1634" s="2">
        <v>150</v>
      </c>
      <c r="Z1634" s="2">
        <v>884</v>
      </c>
      <c r="AA1634" s="9">
        <f t="shared" si="227"/>
        <v>26347</v>
      </c>
      <c r="AB1634" s="9">
        <f t="shared" si="228"/>
        <v>3782</v>
      </c>
      <c r="AC1634" s="9">
        <f t="shared" si="229"/>
        <v>2550</v>
      </c>
      <c r="AD1634" s="9">
        <f t="shared" si="230"/>
        <v>2461</v>
      </c>
      <c r="AE1634" s="44">
        <f t="shared" si="231"/>
        <v>5.9936834882566838E-5</v>
      </c>
      <c r="AF1634" s="9">
        <f t="shared" si="232"/>
        <v>815</v>
      </c>
      <c r="AG1634" s="9">
        <f t="shared" si="225"/>
        <v>1034</v>
      </c>
      <c r="AH1634" s="44">
        <f t="shared" si="233"/>
        <v>1.2284016183381865E-4</v>
      </c>
      <c r="AI1634">
        <f>AA1634/'Totals and Drop Down Lists'!W$6*Inputs!E$37</f>
        <v>23900.428307177386</v>
      </c>
      <c r="AJ1634">
        <f>AB1634/'Totals and Drop Down Lists'!X$6*Inputs!F$37</f>
        <v>12444.244325186663</v>
      </c>
      <c r="AK1634">
        <f>AC1634/'Totals and Drop Down Lists'!Y$6*Inputs!G$37</f>
        <v>16810.461355105443</v>
      </c>
      <c r="AL1634">
        <f>AD1634/'Totals and Drop Down Lists'!Z$6*Inputs!H$37</f>
        <v>19731.070625454959</v>
      </c>
      <c r="AM1634">
        <f>AE1634/'Totals and Drop Down Lists'!AA$6*Inputs!I$37</f>
        <v>7461.4976370695786</v>
      </c>
      <c r="AN1634">
        <f>AF1634/'Totals and Drop Down Lists'!AB$6*Inputs!J$37</f>
        <v>16264.704909380966</v>
      </c>
      <c r="AO1634">
        <f>AG1634/'Totals and Drop Down Lists'!AC$6*Inputs!K$37</f>
        <v>19256.777769180731</v>
      </c>
      <c r="AP1634">
        <f>AH1634/'Totals and Drop Down Lists'!AD$6*Inputs!L$37</f>
        <v>28907.964112008623</v>
      </c>
      <c r="AQ1634">
        <f>IF(OR($D1634="51",$D1634="52",$D1634="61"),(AA1634/'Totals and Drop Down Lists'!W$4)*Inputs!E$38,0)</f>
        <v>0</v>
      </c>
      <c r="AR1634">
        <f>IF(OR($D1634="51",$D1634="52",$D1634="61"),(AB1634/'Totals and Drop Down Lists'!X$4)*Inputs!F$38,0)</f>
        <v>0</v>
      </c>
      <c r="AS1634">
        <f>IF(OR($D1634="51",$D1634="52",$D1634="61"),(AC1634/'Totals and Drop Down Lists'!Y$4)*Inputs!G$38,0)</f>
        <v>0</v>
      </c>
      <c r="AT1634">
        <f>IF(OR($D1634="51",$D1634="52",$D1634="61"),(AD1634/'Totals and Drop Down Lists'!Z$4)*Inputs!H$38,0)</f>
        <v>0</v>
      </c>
      <c r="AU1634">
        <f>IF(OR($D1634="51",$D1634="52",$D1634="61"),(AE1634/'Totals and Drop Down Lists'!AA$4)*Inputs!I$38,0)</f>
        <v>0</v>
      </c>
      <c r="AV1634">
        <f>IF(OR($D1634="51",$D1634="52",$D1634="61"),(AF1634/'Totals and Drop Down Lists'!AB$4)*Inputs!J$38,0)</f>
        <v>0</v>
      </c>
      <c r="AW1634">
        <f>IF(OR($D1634="51",$D1634="52",$D1634="61"),(AG1634/'Totals and Drop Down Lists'!AC$4)*Inputs!K$38,0)</f>
        <v>0</v>
      </c>
      <c r="AX1634">
        <f>IF(OR($D1634="51",$D1634="52",$D1634="61"),(AH1634/'Totals and Drop Down Lists'!AD$4)*Inputs!L$38,0)</f>
        <v>0</v>
      </c>
      <c r="AY1634">
        <f>IF(OR($D1634="51",$D1634="52",$D1634="61"),0,(AA1634/'Totals and Drop Down Lists'!W$5)*Inputs!E$39)</f>
        <v>0</v>
      </c>
      <c r="AZ1634">
        <f>IF(OR($D1634="51",$D1634="52",$D1634="61"),0,(AB1634/'Totals and Drop Down Lists'!X$5)*Inputs!F$39)</f>
        <v>0</v>
      </c>
      <c r="BA1634">
        <f>IF(OR($D1634="51",$D1634="52",$D1634="61"),0,(AC1634/'Totals and Drop Down Lists'!Y$5)*Inputs!G$39)</f>
        <v>0</v>
      </c>
      <c r="BB1634">
        <f>IF(OR($D1634="51",$D1634="52",$D1634="61"),0,(AD1634/'Totals and Drop Down Lists'!Z$5)*Inputs!H$39)</f>
        <v>0</v>
      </c>
      <c r="BC1634">
        <f>IF(OR($D1634="51",$D1634="52",$D1634="61"),0,(AE1634/'Totals and Drop Down Lists'!AA$5)*Inputs!I$39)</f>
        <v>0</v>
      </c>
      <c r="BD1634">
        <f>IF(OR($D1634="51",$D1634="52",$D1634="61"),0,(AF1634/'Totals and Drop Down Lists'!AB$5)*Inputs!J$39)</f>
        <v>0</v>
      </c>
      <c r="BE1634">
        <f>IF(OR($D1634="51",$D1634="52",$D1634="61"),0,(AG1634/'Totals and Drop Down Lists'!AC$5)*Inputs!K$39)</f>
        <v>0</v>
      </c>
      <c r="BF1634">
        <f>IF(OR($D1634="51",$D1634="52",$D1634="61"),0,(AH1634/'Totals and Drop Down Lists'!AD$5)*Inputs!L$39)</f>
        <v>0</v>
      </c>
      <c r="BG1634" s="10">
        <f t="shared" si="226"/>
        <v>144777.14904056434</v>
      </c>
    </row>
    <row r="1635" spans="1:59" ht="28.8">
      <c r="A1635" s="1" t="s">
        <v>7503</v>
      </c>
      <c r="B1635" s="1" t="s">
        <v>7073</v>
      </c>
      <c r="C1635" s="1" t="s">
        <v>7076</v>
      </c>
      <c r="D1635" s="1" t="s">
        <v>58</v>
      </c>
      <c r="E1635" s="1" t="s">
        <v>7077</v>
      </c>
      <c r="F1635" s="2">
        <v>68878</v>
      </c>
      <c r="G1635" s="2">
        <v>902</v>
      </c>
      <c r="H1635" s="2">
        <v>65</v>
      </c>
      <c r="I1635" s="2">
        <v>7870</v>
      </c>
      <c r="J1635" s="2">
        <v>24796</v>
      </c>
      <c r="K1635" s="2">
        <v>5955</v>
      </c>
      <c r="L1635" s="2">
        <v>188</v>
      </c>
      <c r="M1635" s="2">
        <v>45</v>
      </c>
      <c r="N1635" s="2">
        <v>0</v>
      </c>
      <c r="O1635" s="2">
        <v>281</v>
      </c>
      <c r="P1635" s="2">
        <v>62</v>
      </c>
      <c r="Q1635" s="2">
        <v>40</v>
      </c>
      <c r="R1635" s="2">
        <v>2399</v>
      </c>
      <c r="S1635" s="2">
        <v>5089700</v>
      </c>
      <c r="T1635" s="2">
        <v>233646400</v>
      </c>
      <c r="U1635" s="2">
        <v>374</v>
      </c>
      <c r="V1635" s="2">
        <v>659</v>
      </c>
      <c r="W1635" s="2">
        <v>50</v>
      </c>
      <c r="X1635" s="2">
        <v>1579</v>
      </c>
      <c r="Y1635" s="2">
        <v>108</v>
      </c>
      <c r="Z1635" s="2">
        <v>948</v>
      </c>
      <c r="AA1635" s="9">
        <f t="shared" si="227"/>
        <v>68878</v>
      </c>
      <c r="AB1635" s="9">
        <f t="shared" si="228"/>
        <v>6903</v>
      </c>
      <c r="AC1635" s="9">
        <f t="shared" si="229"/>
        <v>3015</v>
      </c>
      <c r="AD1635" s="9">
        <f t="shared" si="230"/>
        <v>2399</v>
      </c>
      <c r="AE1635" s="44">
        <f t="shared" si="231"/>
        <v>9.9879805946264747E-5</v>
      </c>
      <c r="AF1635" s="9">
        <f t="shared" si="232"/>
        <v>870</v>
      </c>
      <c r="AG1635" s="9">
        <f t="shared" si="225"/>
        <v>1056</v>
      </c>
      <c r="AH1635" s="44">
        <f t="shared" si="233"/>
        <v>9.4365912247617841E-5</v>
      </c>
      <c r="AI1635">
        <f>AA1635/'Totals and Drop Down Lists'!W$6*Inputs!E$37</f>
        <v>62482.016963668131</v>
      </c>
      <c r="AJ1635">
        <f>AB1635/'Totals and Drop Down Lists'!X$6*Inputs!F$37</f>
        <v>22713.542722571001</v>
      </c>
      <c r="AK1635">
        <f>AC1635/'Totals and Drop Down Lists'!Y$6*Inputs!G$37</f>
        <v>19875.898425742314</v>
      </c>
      <c r="AL1635">
        <f>AD1635/'Totals and Drop Down Lists'!Z$6*Inputs!H$37</f>
        <v>19233.985546715339</v>
      </c>
      <c r="AM1635">
        <f>AE1635/'Totals and Drop Down Lists'!AA$6*Inputs!I$37</f>
        <v>12433.972156173797</v>
      </c>
      <c r="AN1635">
        <f>AF1635/'Totals and Drop Down Lists'!AB$6*Inputs!J$37</f>
        <v>17362.323032099925</v>
      </c>
      <c r="AO1635">
        <f>AG1635/'Totals and Drop Down Lists'!AC$6*Inputs!K$37</f>
        <v>19666.496445120749</v>
      </c>
      <c r="AP1635">
        <f>AH1635/'Totals and Drop Down Lists'!AD$6*Inputs!L$37</f>
        <v>22207.121546628219</v>
      </c>
      <c r="AQ1635">
        <f>IF(OR($D1635="51",$D1635="52",$D1635="61"),(AA1635/'Totals and Drop Down Lists'!W$4)*Inputs!E$38,0)</f>
        <v>0</v>
      </c>
      <c r="AR1635">
        <f>IF(OR($D1635="51",$D1635="52",$D1635="61"),(AB1635/'Totals and Drop Down Lists'!X$4)*Inputs!F$38,0)</f>
        <v>0</v>
      </c>
      <c r="AS1635">
        <f>IF(OR($D1635="51",$D1635="52",$D1635="61"),(AC1635/'Totals and Drop Down Lists'!Y$4)*Inputs!G$38,0)</f>
        <v>0</v>
      </c>
      <c r="AT1635">
        <f>IF(OR($D1635="51",$D1635="52",$D1635="61"),(AD1635/'Totals and Drop Down Lists'!Z$4)*Inputs!H$38,0)</f>
        <v>0</v>
      </c>
      <c r="AU1635">
        <f>IF(OR($D1635="51",$D1635="52",$D1635="61"),(AE1635/'Totals and Drop Down Lists'!AA$4)*Inputs!I$38,0)</f>
        <v>0</v>
      </c>
      <c r="AV1635">
        <f>IF(OR($D1635="51",$D1635="52",$D1635="61"),(AF1635/'Totals and Drop Down Lists'!AB$4)*Inputs!J$38,0)</f>
        <v>0</v>
      </c>
      <c r="AW1635">
        <f>IF(OR($D1635="51",$D1635="52",$D1635="61"),(AG1635/'Totals and Drop Down Lists'!AC$4)*Inputs!K$38,0)</f>
        <v>0</v>
      </c>
      <c r="AX1635">
        <f>IF(OR($D1635="51",$D1635="52",$D1635="61"),(AH1635/'Totals and Drop Down Lists'!AD$4)*Inputs!L$38,0)</f>
        <v>0</v>
      </c>
      <c r="AY1635">
        <f>IF(OR($D1635="51",$D1635="52",$D1635="61"),0,(AA1635/'Totals and Drop Down Lists'!W$5)*Inputs!E$39)</f>
        <v>0</v>
      </c>
      <c r="AZ1635">
        <f>IF(OR($D1635="51",$D1635="52",$D1635="61"),0,(AB1635/'Totals and Drop Down Lists'!X$5)*Inputs!F$39)</f>
        <v>0</v>
      </c>
      <c r="BA1635">
        <f>IF(OR($D1635="51",$D1635="52",$D1635="61"),0,(AC1635/'Totals and Drop Down Lists'!Y$5)*Inputs!G$39)</f>
        <v>0</v>
      </c>
      <c r="BB1635">
        <f>IF(OR($D1635="51",$D1635="52",$D1635="61"),0,(AD1635/'Totals and Drop Down Lists'!Z$5)*Inputs!H$39)</f>
        <v>0</v>
      </c>
      <c r="BC1635">
        <f>IF(OR($D1635="51",$D1635="52",$D1635="61"),0,(AE1635/'Totals and Drop Down Lists'!AA$5)*Inputs!I$39)</f>
        <v>0</v>
      </c>
      <c r="BD1635">
        <f>IF(OR($D1635="51",$D1635="52",$D1635="61"),0,(AF1635/'Totals and Drop Down Lists'!AB$5)*Inputs!J$39)</f>
        <v>0</v>
      </c>
      <c r="BE1635">
        <f>IF(OR($D1635="51",$D1635="52",$D1635="61"),0,(AG1635/'Totals and Drop Down Lists'!AC$5)*Inputs!K$39)</f>
        <v>0</v>
      </c>
      <c r="BF1635">
        <f>IF(OR($D1635="51",$D1635="52",$D1635="61"),0,(AH1635/'Totals and Drop Down Lists'!AD$5)*Inputs!L$39)</f>
        <v>0</v>
      </c>
      <c r="BG1635" s="10">
        <f t="shared" si="226"/>
        <v>195975.35683871948</v>
      </c>
    </row>
    <row r="1636" spans="1:59" ht="28.8">
      <c r="A1636" s="1" t="s">
        <v>7503</v>
      </c>
      <c r="B1636" s="1" t="s">
        <v>7073</v>
      </c>
      <c r="C1636" s="1" t="s">
        <v>7078</v>
      </c>
      <c r="D1636" s="1" t="s">
        <v>25</v>
      </c>
      <c r="E1636" s="1" t="s">
        <v>7079</v>
      </c>
      <c r="F1636" s="2">
        <v>51479</v>
      </c>
      <c r="G1636" s="2">
        <v>270</v>
      </c>
      <c r="H1636" s="2">
        <v>38</v>
      </c>
      <c r="I1636" s="2">
        <v>5550</v>
      </c>
      <c r="J1636" s="2">
        <v>20530</v>
      </c>
      <c r="K1636" s="2">
        <v>4434</v>
      </c>
      <c r="L1636" s="2">
        <v>95</v>
      </c>
      <c r="M1636" s="2">
        <v>26</v>
      </c>
      <c r="N1636" s="2">
        <v>0</v>
      </c>
      <c r="O1636" s="2">
        <v>68</v>
      </c>
      <c r="P1636" s="2">
        <v>70</v>
      </c>
      <c r="Q1636" s="2">
        <v>0</v>
      </c>
      <c r="R1636" s="2">
        <v>3250</v>
      </c>
      <c r="S1636" s="2">
        <v>3676700</v>
      </c>
      <c r="T1636" s="2">
        <v>183761900</v>
      </c>
      <c r="U1636" s="2">
        <v>8927</v>
      </c>
      <c r="V1636" s="2">
        <v>522</v>
      </c>
      <c r="W1636" s="2">
        <v>2965</v>
      </c>
      <c r="X1636" s="2">
        <v>1269</v>
      </c>
      <c r="Y1636" s="2">
        <v>83</v>
      </c>
      <c r="Z1636" s="2">
        <v>765</v>
      </c>
      <c r="AA1636" s="9">
        <f t="shared" si="227"/>
        <v>51479</v>
      </c>
      <c r="AB1636" s="9">
        <f t="shared" si="228"/>
        <v>5242</v>
      </c>
      <c r="AC1636" s="9">
        <f t="shared" si="229"/>
        <v>3509</v>
      </c>
      <c r="AD1636" s="9">
        <f t="shared" si="230"/>
        <v>3250</v>
      </c>
      <c r="AE1636" s="44">
        <f t="shared" si="231"/>
        <v>6.6880300248200458E-5</v>
      </c>
      <c r="AF1636" s="9">
        <f t="shared" si="232"/>
        <v>0</v>
      </c>
      <c r="AG1636" s="9">
        <f t="shared" si="225"/>
        <v>848</v>
      </c>
      <c r="AH1636" s="44">
        <f t="shared" si="233"/>
        <v>6.8148088381588911E-5</v>
      </c>
      <c r="AI1636">
        <f>AA1636/'Totals and Drop Down Lists'!W$6*Inputs!E$37</f>
        <v>46698.681019667703</v>
      </c>
      <c r="AJ1636">
        <f>AB1636/'Totals and Drop Down Lists'!X$6*Inputs!F$37</f>
        <v>17248.20961201176</v>
      </c>
      <c r="AK1636">
        <f>AC1636/'Totals and Drop Down Lists'!Y$6*Inputs!G$37</f>
        <v>23132.51329218235</v>
      </c>
      <c r="AL1636">
        <f>AD1636/'Totals and Drop Down Lists'!Z$6*Inputs!H$37</f>
        <v>26056.879127480137</v>
      </c>
      <c r="AM1636">
        <f>AE1636/'Totals and Drop Down Lists'!AA$6*Inputs!I$37</f>
        <v>8325.8851296733756</v>
      </c>
      <c r="AN1636">
        <f>AF1636/'Totals and Drop Down Lists'!AB$6*Inputs!J$37</f>
        <v>0</v>
      </c>
      <c r="AO1636">
        <f>AG1636/'Totals and Drop Down Lists'!AC$6*Inputs!K$37</f>
        <v>15792.792599869694</v>
      </c>
      <c r="AP1636">
        <f>AH1636/'Totals and Drop Down Lists'!AD$6*Inputs!L$37</f>
        <v>16037.28344075337</v>
      </c>
      <c r="AQ1636">
        <f>IF(OR($D1636="51",$D1636="52",$D1636="61"),(AA1636/'Totals and Drop Down Lists'!W$4)*Inputs!E$38,0)</f>
        <v>0</v>
      </c>
      <c r="AR1636">
        <f>IF(OR($D1636="51",$D1636="52",$D1636="61"),(AB1636/'Totals and Drop Down Lists'!X$4)*Inputs!F$38,0)</f>
        <v>0</v>
      </c>
      <c r="AS1636">
        <f>IF(OR($D1636="51",$D1636="52",$D1636="61"),(AC1636/'Totals and Drop Down Lists'!Y$4)*Inputs!G$38,0)</f>
        <v>0</v>
      </c>
      <c r="AT1636">
        <f>IF(OR($D1636="51",$D1636="52",$D1636="61"),(AD1636/'Totals and Drop Down Lists'!Z$4)*Inputs!H$38,0)</f>
        <v>0</v>
      </c>
      <c r="AU1636">
        <f>IF(OR($D1636="51",$D1636="52",$D1636="61"),(AE1636/'Totals and Drop Down Lists'!AA$4)*Inputs!I$38,0)</f>
        <v>0</v>
      </c>
      <c r="AV1636">
        <f>IF(OR($D1636="51",$D1636="52",$D1636="61"),(AF1636/'Totals and Drop Down Lists'!AB$4)*Inputs!J$38,0)</f>
        <v>0</v>
      </c>
      <c r="AW1636">
        <f>IF(OR($D1636="51",$D1636="52",$D1636="61"),(AG1636/'Totals and Drop Down Lists'!AC$4)*Inputs!K$38,0)</f>
        <v>0</v>
      </c>
      <c r="AX1636">
        <f>IF(OR($D1636="51",$D1636="52",$D1636="61"),(AH1636/'Totals and Drop Down Lists'!AD$4)*Inputs!L$38,0)</f>
        <v>0</v>
      </c>
      <c r="AY1636">
        <f>IF(OR($D1636="51",$D1636="52",$D1636="61"),0,(AA1636/'Totals and Drop Down Lists'!W$5)*Inputs!E$39)</f>
        <v>0</v>
      </c>
      <c r="AZ1636">
        <f>IF(OR($D1636="51",$D1636="52",$D1636="61"),0,(AB1636/'Totals and Drop Down Lists'!X$5)*Inputs!F$39)</f>
        <v>0</v>
      </c>
      <c r="BA1636">
        <f>IF(OR($D1636="51",$D1636="52",$D1636="61"),0,(AC1636/'Totals and Drop Down Lists'!Y$5)*Inputs!G$39)</f>
        <v>0</v>
      </c>
      <c r="BB1636">
        <f>IF(OR($D1636="51",$D1636="52",$D1636="61"),0,(AD1636/'Totals and Drop Down Lists'!Z$5)*Inputs!H$39)</f>
        <v>0</v>
      </c>
      <c r="BC1636">
        <f>IF(OR($D1636="51",$D1636="52",$D1636="61"),0,(AE1636/'Totals and Drop Down Lists'!AA$5)*Inputs!I$39)</f>
        <v>0</v>
      </c>
      <c r="BD1636">
        <f>IF(OR($D1636="51",$D1636="52",$D1636="61"),0,(AF1636/'Totals and Drop Down Lists'!AB$5)*Inputs!J$39)</f>
        <v>0</v>
      </c>
      <c r="BE1636">
        <f>IF(OR($D1636="51",$D1636="52",$D1636="61"),0,(AG1636/'Totals and Drop Down Lists'!AC$5)*Inputs!K$39)</f>
        <v>0</v>
      </c>
      <c r="BF1636">
        <f>IF(OR($D1636="51",$D1636="52",$D1636="61"),0,(AH1636/'Totals and Drop Down Lists'!AD$5)*Inputs!L$39)</f>
        <v>0</v>
      </c>
      <c r="BG1636" s="10">
        <f t="shared" si="226"/>
        <v>153292.24422163839</v>
      </c>
    </row>
    <row r="1637" spans="1:59">
      <c r="A1637" s="1" t="s">
        <v>7504</v>
      </c>
      <c r="B1637" s="1" t="s">
        <v>4903</v>
      </c>
      <c r="C1637" s="1" t="s">
        <v>4904</v>
      </c>
      <c r="D1637" s="1" t="s">
        <v>10</v>
      </c>
      <c r="E1637" s="1" t="s">
        <v>4905</v>
      </c>
      <c r="F1637" s="2">
        <v>55585</v>
      </c>
      <c r="G1637" s="2">
        <v>223</v>
      </c>
      <c r="H1637" s="2">
        <v>10</v>
      </c>
      <c r="I1637" s="2">
        <v>1768</v>
      </c>
      <c r="J1637" s="2">
        <v>19466</v>
      </c>
      <c r="K1637" s="2">
        <v>2788</v>
      </c>
      <c r="L1637" s="2">
        <v>147</v>
      </c>
      <c r="M1637" s="2">
        <v>0</v>
      </c>
      <c r="N1637" s="2">
        <v>7</v>
      </c>
      <c r="O1637" s="2">
        <v>35</v>
      </c>
      <c r="P1637" s="2">
        <v>9</v>
      </c>
      <c r="Q1637" s="2">
        <v>0</v>
      </c>
      <c r="R1637" s="2">
        <v>158</v>
      </c>
      <c r="S1637" s="2">
        <v>4707400</v>
      </c>
      <c r="T1637" s="2">
        <v>225263900</v>
      </c>
      <c r="U1637" s="2">
        <v>295</v>
      </c>
      <c r="V1637" s="2">
        <v>105</v>
      </c>
      <c r="W1637" s="2">
        <v>15</v>
      </c>
      <c r="X1637" s="2">
        <v>290</v>
      </c>
      <c r="Y1637" s="2">
        <v>15</v>
      </c>
      <c r="Z1637" s="2">
        <v>190</v>
      </c>
      <c r="AA1637" s="9">
        <f t="shared" si="227"/>
        <v>55585</v>
      </c>
      <c r="AB1637" s="9">
        <f t="shared" si="228"/>
        <v>1535</v>
      </c>
      <c r="AC1637" s="9">
        <f t="shared" si="229"/>
        <v>356</v>
      </c>
      <c r="AD1637" s="9">
        <f t="shared" si="230"/>
        <v>158</v>
      </c>
      <c r="AE1637" s="44">
        <f t="shared" si="231"/>
        <v>2.7887180377606544E-5</v>
      </c>
      <c r="AF1637" s="9">
        <f t="shared" si="232"/>
        <v>170</v>
      </c>
      <c r="AG1637" s="9">
        <f t="shared" si="225"/>
        <v>205</v>
      </c>
      <c r="AH1637" s="44">
        <f t="shared" si="233"/>
        <v>1.0924988732884778E-5</v>
      </c>
      <c r="AI1637">
        <f>AA1637/'Totals and Drop Down Lists'!W$6*Inputs!E$37</f>
        <v>50423.399531425028</v>
      </c>
      <c r="AJ1637">
        <f>AB1637/'Totals and Drop Down Lists'!X$6*Inputs!F$37</f>
        <v>5050.7443255318685</v>
      </c>
      <c r="AK1637">
        <f>AC1637/'Totals and Drop Down Lists'!Y$6*Inputs!G$37</f>
        <v>2346.8722519284461</v>
      </c>
      <c r="AL1637">
        <f>AD1637/'Totals and Drop Down Lists'!Z$6*Inputs!H$37</f>
        <v>1266.7652006590345</v>
      </c>
      <c r="AM1637">
        <f>AE1637/'Totals and Drop Down Lists'!AA$6*Inputs!I$37</f>
        <v>3471.6569685358259</v>
      </c>
      <c r="AN1637">
        <f>AF1637/'Totals and Drop Down Lists'!AB$6*Inputs!J$37</f>
        <v>3392.637833858606</v>
      </c>
      <c r="AO1637">
        <f>AG1637/'Totals and Drop Down Lists'!AC$6*Inputs!K$37</f>
        <v>3817.8331167137817</v>
      </c>
      <c r="AP1637">
        <f>AH1637/'Totals and Drop Down Lists'!AD$6*Inputs!L$37</f>
        <v>2570.9766048792744</v>
      </c>
      <c r="AQ1637">
        <f>IF(OR($D1637="51",$D1637="52",$D1637="61"),(AA1637/'Totals and Drop Down Lists'!W$4)*Inputs!E$38,0)</f>
        <v>0</v>
      </c>
      <c r="AR1637">
        <f>IF(OR($D1637="51",$D1637="52",$D1637="61"),(AB1637/'Totals and Drop Down Lists'!X$4)*Inputs!F$38,0)</f>
        <v>0</v>
      </c>
      <c r="AS1637">
        <f>IF(OR($D1637="51",$D1637="52",$D1637="61"),(AC1637/'Totals and Drop Down Lists'!Y$4)*Inputs!G$38,0)</f>
        <v>0</v>
      </c>
      <c r="AT1637">
        <f>IF(OR($D1637="51",$D1637="52",$D1637="61"),(AD1637/'Totals and Drop Down Lists'!Z$4)*Inputs!H$38,0)</f>
        <v>0</v>
      </c>
      <c r="AU1637">
        <f>IF(OR($D1637="51",$D1637="52",$D1637="61"),(AE1637/'Totals and Drop Down Lists'!AA$4)*Inputs!I$38,0)</f>
        <v>0</v>
      </c>
      <c r="AV1637">
        <f>IF(OR($D1637="51",$D1637="52",$D1637="61"),(AF1637/'Totals and Drop Down Lists'!AB$4)*Inputs!J$38,0)</f>
        <v>0</v>
      </c>
      <c r="AW1637">
        <f>IF(OR($D1637="51",$D1637="52",$D1637="61"),(AG1637/'Totals and Drop Down Lists'!AC$4)*Inputs!K$38,0)</f>
        <v>0</v>
      </c>
      <c r="AX1637">
        <f>IF(OR($D1637="51",$D1637="52",$D1637="61"),(AH1637/'Totals and Drop Down Lists'!AD$4)*Inputs!L$38,0)</f>
        <v>0</v>
      </c>
      <c r="AY1637">
        <f>IF(OR($D1637="51",$D1637="52",$D1637="61"),0,(AA1637/'Totals and Drop Down Lists'!W$5)*Inputs!E$39)</f>
        <v>0</v>
      </c>
      <c r="AZ1637">
        <f>IF(OR($D1637="51",$D1637="52",$D1637="61"),0,(AB1637/'Totals and Drop Down Lists'!X$5)*Inputs!F$39)</f>
        <v>0</v>
      </c>
      <c r="BA1637">
        <f>IF(OR($D1637="51",$D1637="52",$D1637="61"),0,(AC1637/'Totals and Drop Down Lists'!Y$5)*Inputs!G$39)</f>
        <v>0</v>
      </c>
      <c r="BB1637">
        <f>IF(OR($D1637="51",$D1637="52",$D1637="61"),0,(AD1637/'Totals and Drop Down Lists'!Z$5)*Inputs!H$39)</f>
        <v>0</v>
      </c>
      <c r="BC1637">
        <f>IF(OR($D1637="51",$D1637="52",$D1637="61"),0,(AE1637/'Totals and Drop Down Lists'!AA$5)*Inputs!I$39)</f>
        <v>0</v>
      </c>
      <c r="BD1637">
        <f>IF(OR($D1637="51",$D1637="52",$D1637="61"),0,(AF1637/'Totals and Drop Down Lists'!AB$5)*Inputs!J$39)</f>
        <v>0</v>
      </c>
      <c r="BE1637">
        <f>IF(OR($D1637="51",$D1637="52",$D1637="61"),0,(AG1637/'Totals and Drop Down Lists'!AC$5)*Inputs!K$39)</f>
        <v>0</v>
      </c>
      <c r="BF1637">
        <f>IF(OR($D1637="51",$D1637="52",$D1637="61"),0,(AH1637/'Totals and Drop Down Lists'!AD$5)*Inputs!L$39)</f>
        <v>0</v>
      </c>
      <c r="BG1637" s="10">
        <f t="shared" si="226"/>
        <v>72340.88583353188</v>
      </c>
    </row>
    <row r="1638" spans="1:59">
      <c r="A1638" s="1" t="s">
        <v>7504</v>
      </c>
      <c r="B1638" s="1" t="s">
        <v>4903</v>
      </c>
      <c r="C1638" s="1" t="s">
        <v>4906</v>
      </c>
      <c r="D1638" s="1" t="s">
        <v>215</v>
      </c>
      <c r="E1638" s="1" t="s">
        <v>4907</v>
      </c>
      <c r="F1638" s="2">
        <v>817896</v>
      </c>
      <c r="G1638" s="2">
        <v>9600</v>
      </c>
      <c r="H1638" s="2">
        <v>2173</v>
      </c>
      <c r="I1638" s="2">
        <v>78374</v>
      </c>
      <c r="J1638" s="2">
        <v>283975</v>
      </c>
      <c r="K1638" s="2">
        <v>110894</v>
      </c>
      <c r="L1638" s="2">
        <v>2259</v>
      </c>
      <c r="M1638" s="2">
        <v>377</v>
      </c>
      <c r="N1638" s="2">
        <v>38</v>
      </c>
      <c r="O1638" s="2">
        <v>5497</v>
      </c>
      <c r="P1638" s="2">
        <v>1578</v>
      </c>
      <c r="Q1638" s="2">
        <v>486</v>
      </c>
      <c r="R1638" s="2">
        <v>15294</v>
      </c>
      <c r="S1638" s="2">
        <v>141600200</v>
      </c>
      <c r="T1638" s="2">
        <v>6305883500</v>
      </c>
      <c r="U1638" s="2">
        <v>8640</v>
      </c>
      <c r="V1638" s="2">
        <v>5306</v>
      </c>
      <c r="W1638" s="2">
        <v>344</v>
      </c>
      <c r="X1638" s="2">
        <v>23846</v>
      </c>
      <c r="Y1638" s="2">
        <v>2604</v>
      </c>
      <c r="Z1638" s="2">
        <v>17325</v>
      </c>
      <c r="AA1638" s="9">
        <f t="shared" si="227"/>
        <v>817896</v>
      </c>
      <c r="AB1638" s="9">
        <f t="shared" si="228"/>
        <v>66601</v>
      </c>
      <c r="AC1638" s="9">
        <f t="shared" si="229"/>
        <v>25529</v>
      </c>
      <c r="AD1638" s="9">
        <f t="shared" si="230"/>
        <v>15294</v>
      </c>
      <c r="AE1638" s="44">
        <f t="shared" si="231"/>
        <v>3.0243480931498364E-3</v>
      </c>
      <c r="AF1638" s="9">
        <f t="shared" si="232"/>
        <v>18196</v>
      </c>
      <c r="AG1638" s="9">
        <f t="shared" si="225"/>
        <v>19929</v>
      </c>
      <c r="AH1638" s="44">
        <f t="shared" si="233"/>
        <v>2.8957731317333173E-3</v>
      </c>
      <c r="AI1638">
        <f>AA1638/'Totals and Drop Down Lists'!W$6*Inputs!E$37</f>
        <v>741946.51044624276</v>
      </c>
      <c r="AJ1638">
        <f>AB1638/'Totals and Drop Down Lists'!X$6*Inputs!F$37</f>
        <v>219143.07675879347</v>
      </c>
      <c r="AK1638">
        <f>AC1638/'Totals and Drop Down Lists'!Y$6*Inputs!G$37</f>
        <v>168295.79134685756</v>
      </c>
      <c r="AL1638">
        <f>AD1638/'Totals and Drop Down Lists'!Z$6*Inputs!H$37</f>
        <v>122619.66442328654</v>
      </c>
      <c r="AM1638">
        <f>AE1638/'Totals and Drop Down Lists'!AA$6*Inputs!I$37</f>
        <v>376499.12937389628</v>
      </c>
      <c r="AN1638">
        <f>AF1638/'Totals and Drop Down Lists'!AB$6*Inputs!J$37</f>
        <v>363131.98838171293</v>
      </c>
      <c r="AO1638">
        <f>AG1638/'Totals and Drop Down Lists'!AC$6*Inputs!K$37</f>
        <v>371149.24967311689</v>
      </c>
      <c r="AP1638">
        <f>AH1638/'Totals and Drop Down Lists'!AD$6*Inputs!L$37</f>
        <v>681462.02771949978</v>
      </c>
      <c r="AQ1638">
        <f>IF(OR($D1638="51",$D1638="52",$D1638="61"),(AA1638/'Totals and Drop Down Lists'!W$4)*Inputs!E$38,0)</f>
        <v>0</v>
      </c>
      <c r="AR1638">
        <f>IF(OR($D1638="51",$D1638="52",$D1638="61"),(AB1638/'Totals and Drop Down Lists'!X$4)*Inputs!F$38,0)</f>
        <v>0</v>
      </c>
      <c r="AS1638">
        <f>IF(OR($D1638="51",$D1638="52",$D1638="61"),(AC1638/'Totals and Drop Down Lists'!Y$4)*Inputs!G$38,0)</f>
        <v>0</v>
      </c>
      <c r="AT1638">
        <f>IF(OR($D1638="51",$D1638="52",$D1638="61"),(AD1638/'Totals and Drop Down Lists'!Z$4)*Inputs!H$38,0)</f>
        <v>0</v>
      </c>
      <c r="AU1638">
        <f>IF(OR($D1638="51",$D1638="52",$D1638="61"),(AE1638/'Totals and Drop Down Lists'!AA$4)*Inputs!I$38,0)</f>
        <v>0</v>
      </c>
      <c r="AV1638">
        <f>IF(OR($D1638="51",$D1638="52",$D1638="61"),(AF1638/'Totals and Drop Down Lists'!AB$4)*Inputs!J$38,0)</f>
        <v>0</v>
      </c>
      <c r="AW1638">
        <f>IF(OR($D1638="51",$D1638="52",$D1638="61"),(AG1638/'Totals and Drop Down Lists'!AC$4)*Inputs!K$38,0)</f>
        <v>0</v>
      </c>
      <c r="AX1638">
        <f>IF(OR($D1638="51",$D1638="52",$D1638="61"),(AH1638/'Totals and Drop Down Lists'!AD$4)*Inputs!L$38,0)</f>
        <v>0</v>
      </c>
      <c r="AY1638">
        <f>IF(OR($D1638="51",$D1638="52",$D1638="61"),0,(AA1638/'Totals and Drop Down Lists'!W$5)*Inputs!E$39)</f>
        <v>0</v>
      </c>
      <c r="AZ1638">
        <f>IF(OR($D1638="51",$D1638="52",$D1638="61"),0,(AB1638/'Totals and Drop Down Lists'!X$5)*Inputs!F$39)</f>
        <v>0</v>
      </c>
      <c r="BA1638">
        <f>IF(OR($D1638="51",$D1638="52",$D1638="61"),0,(AC1638/'Totals and Drop Down Lists'!Y$5)*Inputs!G$39)</f>
        <v>0</v>
      </c>
      <c r="BB1638">
        <f>IF(OR($D1638="51",$D1638="52",$D1638="61"),0,(AD1638/'Totals and Drop Down Lists'!Z$5)*Inputs!H$39)</f>
        <v>0</v>
      </c>
      <c r="BC1638">
        <f>IF(OR($D1638="51",$D1638="52",$D1638="61"),0,(AE1638/'Totals and Drop Down Lists'!AA$5)*Inputs!I$39)</f>
        <v>0</v>
      </c>
      <c r="BD1638">
        <f>IF(OR($D1638="51",$D1638="52",$D1638="61"),0,(AF1638/'Totals and Drop Down Lists'!AB$5)*Inputs!J$39)</f>
        <v>0</v>
      </c>
      <c r="BE1638">
        <f>IF(OR($D1638="51",$D1638="52",$D1638="61"),0,(AG1638/'Totals and Drop Down Lists'!AC$5)*Inputs!K$39)</f>
        <v>0</v>
      </c>
      <c r="BF1638">
        <f>IF(OR($D1638="51",$D1638="52",$D1638="61"),0,(AH1638/'Totals and Drop Down Lists'!AD$5)*Inputs!L$39)</f>
        <v>0</v>
      </c>
      <c r="BG1638" s="10">
        <f t="shared" si="226"/>
        <v>3044247.4381234059</v>
      </c>
    </row>
    <row r="1639" spans="1:59">
      <c r="A1639" s="1" t="s">
        <v>7505</v>
      </c>
      <c r="B1639" s="1" t="s">
        <v>3728</v>
      </c>
      <c r="C1639" s="1" t="s">
        <v>3729</v>
      </c>
      <c r="D1639" s="1" t="s">
        <v>10</v>
      </c>
      <c r="E1639" s="1" t="s">
        <v>3730</v>
      </c>
      <c r="F1639" s="2">
        <v>61851</v>
      </c>
      <c r="G1639" s="2">
        <v>442</v>
      </c>
      <c r="H1639" s="2">
        <v>38</v>
      </c>
      <c r="I1639" s="2">
        <v>6080</v>
      </c>
      <c r="J1639" s="2">
        <v>22486</v>
      </c>
      <c r="K1639" s="2">
        <v>9419</v>
      </c>
      <c r="L1639" s="2">
        <v>165</v>
      </c>
      <c r="M1639" s="2">
        <v>30</v>
      </c>
      <c r="N1639" s="2">
        <v>0</v>
      </c>
      <c r="O1639" s="2">
        <v>305</v>
      </c>
      <c r="P1639" s="2">
        <v>251</v>
      </c>
      <c r="Q1639" s="2">
        <v>29</v>
      </c>
      <c r="R1639" s="2">
        <v>535</v>
      </c>
      <c r="S1639" s="2">
        <v>13829700</v>
      </c>
      <c r="T1639" s="2">
        <v>617819600</v>
      </c>
      <c r="U1639" s="2">
        <v>285</v>
      </c>
      <c r="V1639" s="2">
        <v>465</v>
      </c>
      <c r="W1639" s="2">
        <v>0</v>
      </c>
      <c r="X1639" s="2">
        <v>1960</v>
      </c>
      <c r="Y1639" s="2">
        <v>230</v>
      </c>
      <c r="Z1639" s="2">
        <v>1455</v>
      </c>
      <c r="AA1639" s="9">
        <f t="shared" si="227"/>
        <v>61851</v>
      </c>
      <c r="AB1639" s="9">
        <f t="shared" si="228"/>
        <v>5600</v>
      </c>
      <c r="AC1639" s="9">
        <f t="shared" si="229"/>
        <v>1315</v>
      </c>
      <c r="AD1639" s="9">
        <f t="shared" si="230"/>
        <v>535</v>
      </c>
      <c r="AE1639" s="44">
        <f t="shared" si="231"/>
        <v>2.7554540518435523E-4</v>
      </c>
      <c r="AF1639" s="9">
        <f t="shared" si="232"/>
        <v>1495</v>
      </c>
      <c r="AG1639" s="9">
        <f t="shared" si="225"/>
        <v>1685</v>
      </c>
      <c r="AH1639" s="44">
        <f t="shared" si="233"/>
        <v>2.6262954549197365E-4</v>
      </c>
      <c r="AI1639">
        <f>AA1639/'Totals and Drop Down Lists'!W$6*Inputs!E$37</f>
        <v>56107.541322626057</v>
      </c>
      <c r="AJ1639">
        <f>AB1639/'Totals and Drop Down Lists'!X$6*Inputs!F$37</f>
        <v>18426.168223438741</v>
      </c>
      <c r="AK1639">
        <f>AC1639/'Totals and Drop Down Lists'!Y$6*Inputs!G$37</f>
        <v>8668.9241890053545</v>
      </c>
      <c r="AL1639">
        <f>AD1639/'Totals and Drop Down Lists'!Z$6*Inputs!H$37</f>
        <v>4289.3631794467301</v>
      </c>
      <c r="AM1639">
        <f>AE1639/'Totals and Drop Down Lists'!AA$6*Inputs!I$37</f>
        <v>34302.468485643156</v>
      </c>
      <c r="AN1639">
        <f>AF1639/'Totals and Drop Down Lists'!AB$6*Inputs!J$37</f>
        <v>29835.256244815391</v>
      </c>
      <c r="AO1639">
        <f>AG1639/'Totals and Drop Down Lists'!AC$6*Inputs!K$37</f>
        <v>31380.725861769381</v>
      </c>
      <c r="AP1639">
        <f>AH1639/'Totals and Drop Down Lists'!AD$6*Inputs!L$37</f>
        <v>61804.587054402291</v>
      </c>
      <c r="AQ1639">
        <f>IF(OR($D1639="51",$D1639="52",$D1639="61"),(AA1639/'Totals and Drop Down Lists'!W$4)*Inputs!E$38,0)</f>
        <v>0</v>
      </c>
      <c r="AR1639">
        <f>IF(OR($D1639="51",$D1639="52",$D1639="61"),(AB1639/'Totals and Drop Down Lists'!X$4)*Inputs!F$38,0)</f>
        <v>0</v>
      </c>
      <c r="AS1639">
        <f>IF(OR($D1639="51",$D1639="52",$D1639="61"),(AC1639/'Totals and Drop Down Lists'!Y$4)*Inputs!G$38,0)</f>
        <v>0</v>
      </c>
      <c r="AT1639">
        <f>IF(OR($D1639="51",$D1639="52",$D1639="61"),(AD1639/'Totals and Drop Down Lists'!Z$4)*Inputs!H$38,0)</f>
        <v>0</v>
      </c>
      <c r="AU1639">
        <f>IF(OR($D1639="51",$D1639="52",$D1639="61"),(AE1639/'Totals and Drop Down Lists'!AA$4)*Inputs!I$38,0)</f>
        <v>0</v>
      </c>
      <c r="AV1639">
        <f>IF(OR($D1639="51",$D1639="52",$D1639="61"),(AF1639/'Totals and Drop Down Lists'!AB$4)*Inputs!J$38,0)</f>
        <v>0</v>
      </c>
      <c r="AW1639">
        <f>IF(OR($D1639="51",$D1639="52",$D1639="61"),(AG1639/'Totals and Drop Down Lists'!AC$4)*Inputs!K$38,0)</f>
        <v>0</v>
      </c>
      <c r="AX1639">
        <f>IF(OR($D1639="51",$D1639="52",$D1639="61"),(AH1639/'Totals and Drop Down Lists'!AD$4)*Inputs!L$38,0)</f>
        <v>0</v>
      </c>
      <c r="AY1639">
        <f>IF(OR($D1639="51",$D1639="52",$D1639="61"),0,(AA1639/'Totals and Drop Down Lists'!W$5)*Inputs!E$39)</f>
        <v>0</v>
      </c>
      <c r="AZ1639">
        <f>IF(OR($D1639="51",$D1639="52",$D1639="61"),0,(AB1639/'Totals and Drop Down Lists'!X$5)*Inputs!F$39)</f>
        <v>0</v>
      </c>
      <c r="BA1639">
        <f>IF(OR($D1639="51",$D1639="52",$D1639="61"),0,(AC1639/'Totals and Drop Down Lists'!Y$5)*Inputs!G$39)</f>
        <v>0</v>
      </c>
      <c r="BB1639">
        <f>IF(OR($D1639="51",$D1639="52",$D1639="61"),0,(AD1639/'Totals and Drop Down Lists'!Z$5)*Inputs!H$39)</f>
        <v>0</v>
      </c>
      <c r="BC1639">
        <f>IF(OR($D1639="51",$D1639="52",$D1639="61"),0,(AE1639/'Totals and Drop Down Lists'!AA$5)*Inputs!I$39)</f>
        <v>0</v>
      </c>
      <c r="BD1639">
        <f>IF(OR($D1639="51",$D1639="52",$D1639="61"),0,(AF1639/'Totals and Drop Down Lists'!AB$5)*Inputs!J$39)</f>
        <v>0</v>
      </c>
      <c r="BE1639">
        <f>IF(OR($D1639="51",$D1639="52",$D1639="61"),0,(AG1639/'Totals and Drop Down Lists'!AC$5)*Inputs!K$39)</f>
        <v>0</v>
      </c>
      <c r="BF1639">
        <f>IF(OR($D1639="51",$D1639="52",$D1639="61"),0,(AH1639/'Totals and Drop Down Lists'!AD$5)*Inputs!L$39)</f>
        <v>0</v>
      </c>
      <c r="BG1639" s="10">
        <f t="shared" si="226"/>
        <v>244815.0345611471</v>
      </c>
    </row>
    <row r="1640" spans="1:59">
      <c r="A1640" s="1" t="s">
        <v>7505</v>
      </c>
      <c r="B1640" s="1" t="s">
        <v>3728</v>
      </c>
      <c r="C1640" s="1" t="s">
        <v>314</v>
      </c>
      <c r="D1640" s="1" t="s">
        <v>215</v>
      </c>
      <c r="E1640" s="1" t="s">
        <v>3731</v>
      </c>
      <c r="F1640" s="2">
        <v>927623</v>
      </c>
      <c r="G1640" s="2">
        <v>4691</v>
      </c>
      <c r="H1640" s="2">
        <v>1947</v>
      </c>
      <c r="I1640" s="2">
        <v>59924</v>
      </c>
      <c r="J1640" s="2">
        <v>338077</v>
      </c>
      <c r="K1640" s="2">
        <v>108552</v>
      </c>
      <c r="L1640" s="2">
        <v>2571</v>
      </c>
      <c r="M1640" s="2">
        <v>423</v>
      </c>
      <c r="N1640" s="2">
        <v>15</v>
      </c>
      <c r="O1640" s="2">
        <v>4039</v>
      </c>
      <c r="P1640" s="2">
        <v>1335</v>
      </c>
      <c r="Q1640" s="2">
        <v>193</v>
      </c>
      <c r="R1640" s="2">
        <v>16909</v>
      </c>
      <c r="S1640" s="2">
        <v>173776700</v>
      </c>
      <c r="T1640" s="2">
        <v>8118476400</v>
      </c>
      <c r="U1640" s="2">
        <v>4316</v>
      </c>
      <c r="V1640" s="2">
        <v>5563</v>
      </c>
      <c r="W1640" s="2">
        <v>210</v>
      </c>
      <c r="X1640" s="2">
        <v>20743</v>
      </c>
      <c r="Y1640" s="2">
        <v>2240</v>
      </c>
      <c r="Z1640" s="2">
        <v>14227</v>
      </c>
      <c r="AA1640" s="9">
        <f t="shared" si="227"/>
        <v>927623</v>
      </c>
      <c r="AB1640" s="9">
        <f t="shared" si="228"/>
        <v>53286</v>
      </c>
      <c r="AC1640" s="9">
        <f t="shared" si="229"/>
        <v>25485</v>
      </c>
      <c r="AD1640" s="9">
        <f t="shared" si="230"/>
        <v>16909</v>
      </c>
      <c r="AE1640" s="44">
        <f t="shared" si="231"/>
        <v>2.4341975385963398E-3</v>
      </c>
      <c r="AF1640" s="9">
        <f t="shared" si="232"/>
        <v>14970</v>
      </c>
      <c r="AG1640" s="9">
        <f t="shared" si="225"/>
        <v>16467</v>
      </c>
      <c r="AH1640" s="44">
        <f t="shared" si="233"/>
        <v>1.9673778401729253E-3</v>
      </c>
      <c r="AI1640">
        <f>AA1640/'Totals and Drop Down Lists'!W$6*Inputs!E$37</f>
        <v>841484.3059015756</v>
      </c>
      <c r="AJ1640">
        <f>AB1640/'Totals and Drop Down Lists'!X$6*Inputs!F$37</f>
        <v>175331.57142038512</v>
      </c>
      <c r="AK1640">
        <f>AC1640/'Totals and Drop Down Lists'!Y$6*Inputs!G$37</f>
        <v>168005.72848425966</v>
      </c>
      <c r="AL1640">
        <f>AD1640/'Totals and Drop Down Lists'!Z$6*Inputs!H$37</f>
        <v>135567.92897432667</v>
      </c>
      <c r="AM1640">
        <f>AE1640/'Totals and Drop Down Lists'!AA$6*Inputs!I$37</f>
        <v>303031.6702238805</v>
      </c>
      <c r="AN1640">
        <f>AF1640/'Totals and Drop Down Lists'!AB$6*Inputs!J$37</f>
        <v>298751.6963109608</v>
      </c>
      <c r="AO1640">
        <f>AG1640/'Totals and Drop Down Lists'!AC$6*Inputs!K$37</f>
        <v>306674.42894110165</v>
      </c>
      <c r="AP1640">
        <f>AH1640/'Totals and Drop Down Lists'!AD$6*Inputs!L$37</f>
        <v>462982.84819438023</v>
      </c>
      <c r="AQ1640">
        <f>IF(OR($D1640="51",$D1640="52",$D1640="61"),(AA1640/'Totals and Drop Down Lists'!W$4)*Inputs!E$38,0)</f>
        <v>0</v>
      </c>
      <c r="AR1640">
        <f>IF(OR($D1640="51",$D1640="52",$D1640="61"),(AB1640/'Totals and Drop Down Lists'!X$4)*Inputs!F$38,0)</f>
        <v>0</v>
      </c>
      <c r="AS1640">
        <f>IF(OR($D1640="51",$D1640="52",$D1640="61"),(AC1640/'Totals and Drop Down Lists'!Y$4)*Inputs!G$38,0)</f>
        <v>0</v>
      </c>
      <c r="AT1640">
        <f>IF(OR($D1640="51",$D1640="52",$D1640="61"),(AD1640/'Totals and Drop Down Lists'!Z$4)*Inputs!H$38,0)</f>
        <v>0</v>
      </c>
      <c r="AU1640">
        <f>IF(OR($D1640="51",$D1640="52",$D1640="61"),(AE1640/'Totals and Drop Down Lists'!AA$4)*Inputs!I$38,0)</f>
        <v>0</v>
      </c>
      <c r="AV1640">
        <f>IF(OR($D1640="51",$D1640="52",$D1640="61"),(AF1640/'Totals and Drop Down Lists'!AB$4)*Inputs!J$38,0)</f>
        <v>0</v>
      </c>
      <c r="AW1640">
        <f>IF(OR($D1640="51",$D1640="52",$D1640="61"),(AG1640/'Totals and Drop Down Lists'!AC$4)*Inputs!K$38,0)</f>
        <v>0</v>
      </c>
      <c r="AX1640">
        <f>IF(OR($D1640="51",$D1640="52",$D1640="61"),(AH1640/'Totals and Drop Down Lists'!AD$4)*Inputs!L$38,0)</f>
        <v>0</v>
      </c>
      <c r="AY1640">
        <f>IF(OR($D1640="51",$D1640="52",$D1640="61"),0,(AA1640/'Totals and Drop Down Lists'!W$5)*Inputs!E$39)</f>
        <v>0</v>
      </c>
      <c r="AZ1640">
        <f>IF(OR($D1640="51",$D1640="52",$D1640="61"),0,(AB1640/'Totals and Drop Down Lists'!X$5)*Inputs!F$39)</f>
        <v>0</v>
      </c>
      <c r="BA1640">
        <f>IF(OR($D1640="51",$D1640="52",$D1640="61"),0,(AC1640/'Totals and Drop Down Lists'!Y$5)*Inputs!G$39)</f>
        <v>0</v>
      </c>
      <c r="BB1640">
        <f>IF(OR($D1640="51",$D1640="52",$D1640="61"),0,(AD1640/'Totals and Drop Down Lists'!Z$5)*Inputs!H$39)</f>
        <v>0</v>
      </c>
      <c r="BC1640">
        <f>IF(OR($D1640="51",$D1640="52",$D1640="61"),0,(AE1640/'Totals and Drop Down Lists'!AA$5)*Inputs!I$39)</f>
        <v>0</v>
      </c>
      <c r="BD1640">
        <f>IF(OR($D1640="51",$D1640="52",$D1640="61"),0,(AF1640/'Totals and Drop Down Lists'!AB$5)*Inputs!J$39)</f>
        <v>0</v>
      </c>
      <c r="BE1640">
        <f>IF(OR($D1640="51",$D1640="52",$D1640="61"),0,(AG1640/'Totals and Drop Down Lists'!AC$5)*Inputs!K$39)</f>
        <v>0</v>
      </c>
      <c r="BF1640">
        <f>IF(OR($D1640="51",$D1640="52",$D1640="61"),0,(AH1640/'Totals and Drop Down Lists'!AD$5)*Inputs!L$39)</f>
        <v>0</v>
      </c>
      <c r="BG1640" s="10">
        <f t="shared" si="226"/>
        <v>2691830.1784508703</v>
      </c>
    </row>
    <row r="1641" spans="1:59">
      <c r="A1641" s="1" t="s">
        <v>7506</v>
      </c>
      <c r="B1641" s="1" t="s">
        <v>3067</v>
      </c>
      <c r="C1641" s="1" t="s">
        <v>18</v>
      </c>
      <c r="D1641" s="1" t="s">
        <v>10</v>
      </c>
      <c r="E1641" s="1" t="s">
        <v>3068</v>
      </c>
      <c r="F1641" s="2">
        <v>23040</v>
      </c>
      <c r="G1641" s="2">
        <v>243</v>
      </c>
      <c r="H1641" s="2">
        <v>30</v>
      </c>
      <c r="I1641" s="2">
        <v>3381</v>
      </c>
      <c r="J1641" s="2">
        <v>9876</v>
      </c>
      <c r="K1641" s="2">
        <v>4164</v>
      </c>
      <c r="L1641" s="2">
        <v>26</v>
      </c>
      <c r="M1641" s="2">
        <v>0</v>
      </c>
      <c r="N1641" s="2">
        <v>8</v>
      </c>
      <c r="O1641" s="2">
        <v>58</v>
      </c>
      <c r="P1641" s="2">
        <v>130</v>
      </c>
      <c r="Q1641" s="2">
        <v>0</v>
      </c>
      <c r="R1641" s="2">
        <v>4771</v>
      </c>
      <c r="S1641" s="2">
        <v>3241700</v>
      </c>
      <c r="T1641" s="2">
        <v>135915200</v>
      </c>
      <c r="U1641" s="2">
        <v>289</v>
      </c>
      <c r="V1641" s="2">
        <v>295</v>
      </c>
      <c r="W1641" s="2">
        <v>40</v>
      </c>
      <c r="X1641" s="2">
        <v>785</v>
      </c>
      <c r="Y1641" s="2">
        <v>135</v>
      </c>
      <c r="Z1641" s="2">
        <v>405</v>
      </c>
      <c r="AA1641" s="9">
        <f t="shared" si="227"/>
        <v>23040</v>
      </c>
      <c r="AB1641" s="9">
        <f t="shared" si="228"/>
        <v>3108</v>
      </c>
      <c r="AC1641" s="9">
        <f t="shared" si="229"/>
        <v>4993</v>
      </c>
      <c r="AD1641" s="9">
        <f t="shared" si="230"/>
        <v>4771</v>
      </c>
      <c r="AE1641" s="44">
        <f t="shared" si="231"/>
        <v>1.2261289492300598E-4</v>
      </c>
      <c r="AF1641" s="9">
        <f t="shared" si="232"/>
        <v>450</v>
      </c>
      <c r="AG1641" s="9">
        <f t="shared" si="225"/>
        <v>540</v>
      </c>
      <c r="AH1641" s="44">
        <f t="shared" si="233"/>
        <v>8.4717764198283385E-5</v>
      </c>
      <c r="AI1641">
        <f>AA1641/'Totals and Drop Down Lists'!W$6*Inputs!E$37</f>
        <v>20900.514980732798</v>
      </c>
      <c r="AJ1641">
        <f>AB1641/'Totals and Drop Down Lists'!X$6*Inputs!F$37</f>
        <v>10226.523364008501</v>
      </c>
      <c r="AK1641">
        <f>AC1641/'Totals and Drop Down Lists'!Y$6*Inputs!G$37</f>
        <v>32915.542567075085</v>
      </c>
      <c r="AL1641">
        <f>AD1641/'Totals and Drop Down Lists'!Z$6*Inputs!H$37</f>
        <v>38251.49855914084</v>
      </c>
      <c r="AM1641">
        <f>AE1641/'Totals and Drop Down Lists'!AA$6*Inputs!I$37</f>
        <v>15263.999634528072</v>
      </c>
      <c r="AN1641">
        <f>AF1641/'Totals and Drop Down Lists'!AB$6*Inputs!J$37</f>
        <v>8980.5119131551346</v>
      </c>
      <c r="AO1641">
        <f>AG1641/'Totals and Drop Down Lists'!AC$6*Inputs!K$37</f>
        <v>10056.731136709474</v>
      </c>
      <c r="AP1641">
        <f>AH1641/'Totals and Drop Down Lists'!AD$6*Inputs!L$37</f>
        <v>19936.623743679858</v>
      </c>
      <c r="AQ1641">
        <f>IF(OR($D1641="51",$D1641="52",$D1641="61"),(AA1641/'Totals and Drop Down Lists'!W$4)*Inputs!E$38,0)</f>
        <v>0</v>
      </c>
      <c r="AR1641">
        <f>IF(OR($D1641="51",$D1641="52",$D1641="61"),(AB1641/'Totals and Drop Down Lists'!X$4)*Inputs!F$38,0)</f>
        <v>0</v>
      </c>
      <c r="AS1641">
        <f>IF(OR($D1641="51",$D1641="52",$D1641="61"),(AC1641/'Totals and Drop Down Lists'!Y$4)*Inputs!G$38,0)</f>
        <v>0</v>
      </c>
      <c r="AT1641">
        <f>IF(OR($D1641="51",$D1641="52",$D1641="61"),(AD1641/'Totals and Drop Down Lists'!Z$4)*Inputs!H$38,0)</f>
        <v>0</v>
      </c>
      <c r="AU1641">
        <f>IF(OR($D1641="51",$D1641="52",$D1641="61"),(AE1641/'Totals and Drop Down Lists'!AA$4)*Inputs!I$38,0)</f>
        <v>0</v>
      </c>
      <c r="AV1641">
        <f>IF(OR($D1641="51",$D1641="52",$D1641="61"),(AF1641/'Totals and Drop Down Lists'!AB$4)*Inputs!J$38,0)</f>
        <v>0</v>
      </c>
      <c r="AW1641">
        <f>IF(OR($D1641="51",$D1641="52",$D1641="61"),(AG1641/'Totals and Drop Down Lists'!AC$4)*Inputs!K$38,0)</f>
        <v>0</v>
      </c>
      <c r="AX1641">
        <f>IF(OR($D1641="51",$D1641="52",$D1641="61"),(AH1641/'Totals and Drop Down Lists'!AD$4)*Inputs!L$38,0)</f>
        <v>0</v>
      </c>
      <c r="AY1641">
        <f>IF(OR($D1641="51",$D1641="52",$D1641="61"),0,(AA1641/'Totals and Drop Down Lists'!W$5)*Inputs!E$39)</f>
        <v>0</v>
      </c>
      <c r="AZ1641">
        <f>IF(OR($D1641="51",$D1641="52",$D1641="61"),0,(AB1641/'Totals and Drop Down Lists'!X$5)*Inputs!F$39)</f>
        <v>0</v>
      </c>
      <c r="BA1641">
        <f>IF(OR($D1641="51",$D1641="52",$D1641="61"),0,(AC1641/'Totals and Drop Down Lists'!Y$5)*Inputs!G$39)</f>
        <v>0</v>
      </c>
      <c r="BB1641">
        <f>IF(OR($D1641="51",$D1641="52",$D1641="61"),0,(AD1641/'Totals and Drop Down Lists'!Z$5)*Inputs!H$39)</f>
        <v>0</v>
      </c>
      <c r="BC1641">
        <f>IF(OR($D1641="51",$D1641="52",$D1641="61"),0,(AE1641/'Totals and Drop Down Lists'!AA$5)*Inputs!I$39)</f>
        <v>0</v>
      </c>
      <c r="BD1641">
        <f>IF(OR($D1641="51",$D1641="52",$D1641="61"),0,(AF1641/'Totals and Drop Down Lists'!AB$5)*Inputs!J$39)</f>
        <v>0</v>
      </c>
      <c r="BE1641">
        <f>IF(OR($D1641="51",$D1641="52",$D1641="61"),0,(AG1641/'Totals and Drop Down Lists'!AC$5)*Inputs!K$39)</f>
        <v>0</v>
      </c>
      <c r="BF1641">
        <f>IF(OR($D1641="51",$D1641="52",$D1641="61"),0,(AH1641/'Totals and Drop Down Lists'!AD$5)*Inputs!L$39)</f>
        <v>0</v>
      </c>
      <c r="BG1641" s="10">
        <f t="shared" si="226"/>
        <v>156531.94589902976</v>
      </c>
    </row>
    <row r="1642" spans="1:59">
      <c r="A1642" s="1" t="s">
        <v>7506</v>
      </c>
      <c r="B1642" s="1" t="s">
        <v>3067</v>
      </c>
      <c r="C1642" s="1" t="s">
        <v>3069</v>
      </c>
      <c r="D1642" s="1" t="s">
        <v>10</v>
      </c>
      <c r="E1642" s="1" t="s">
        <v>3070</v>
      </c>
      <c r="F1642" s="2">
        <v>32900</v>
      </c>
      <c r="G1642" s="2">
        <v>1091</v>
      </c>
      <c r="H1642" s="2">
        <v>228</v>
      </c>
      <c r="I1642" s="2">
        <v>7560</v>
      </c>
      <c r="J1642" s="2">
        <v>14422</v>
      </c>
      <c r="K1642" s="2">
        <v>8084</v>
      </c>
      <c r="L1642" s="2">
        <v>14</v>
      </c>
      <c r="M1642" s="2">
        <v>0</v>
      </c>
      <c r="N1642" s="2">
        <v>0</v>
      </c>
      <c r="O1642" s="2">
        <v>90</v>
      </c>
      <c r="P1642" s="2">
        <v>72</v>
      </c>
      <c r="Q1642" s="2">
        <v>10</v>
      </c>
      <c r="R1642" s="2">
        <v>5843</v>
      </c>
      <c r="S1642" s="2">
        <v>6025000</v>
      </c>
      <c r="T1642" s="2">
        <v>253028200</v>
      </c>
      <c r="U1642" s="2">
        <v>378</v>
      </c>
      <c r="V1642" s="2">
        <v>645</v>
      </c>
      <c r="W1642" s="2">
        <v>50</v>
      </c>
      <c r="X1642" s="2">
        <v>2135</v>
      </c>
      <c r="Y1642" s="2">
        <v>340</v>
      </c>
      <c r="Z1642" s="2">
        <v>1385</v>
      </c>
      <c r="AA1642" s="9">
        <f t="shared" si="227"/>
        <v>32900</v>
      </c>
      <c r="AB1642" s="9">
        <f t="shared" si="228"/>
        <v>6241</v>
      </c>
      <c r="AC1642" s="9">
        <f t="shared" si="229"/>
        <v>6029</v>
      </c>
      <c r="AD1642" s="9">
        <f t="shared" si="230"/>
        <v>5843</v>
      </c>
      <c r="AE1642" s="44">
        <f t="shared" si="231"/>
        <v>3.1646297349218687E-4</v>
      </c>
      <c r="AF1642" s="9">
        <f t="shared" si="232"/>
        <v>1440</v>
      </c>
      <c r="AG1642" s="9">
        <f t="shared" si="225"/>
        <v>1725</v>
      </c>
      <c r="AH1642" s="44">
        <f t="shared" si="233"/>
        <v>3.597832986981931E-4</v>
      </c>
      <c r="AI1642">
        <f>AA1642/'Totals and Drop Down Lists'!W$6*Inputs!E$37</f>
        <v>29844.919395230427</v>
      </c>
      <c r="AJ1642">
        <f>AB1642/'Totals and Drop Down Lists'!X$6*Inputs!F$37</f>
        <v>20535.306407585922</v>
      </c>
      <c r="AK1642">
        <f>AC1642/'Totals and Drop Down Lists'!Y$6*Inputs!G$37</f>
        <v>39745.204513698314</v>
      </c>
      <c r="AL1642">
        <f>AD1642/'Totals and Drop Down Lists'!Z$6*Inputs!H$37</f>
        <v>46846.259920574288</v>
      </c>
      <c r="AM1642">
        <f>AE1642/'Totals and Drop Down Lists'!AA$6*Inputs!I$37</f>
        <v>39396.26998253067</v>
      </c>
      <c r="AN1642">
        <f>AF1642/'Totals and Drop Down Lists'!AB$6*Inputs!J$37</f>
        <v>28737.638122096429</v>
      </c>
      <c r="AO1642">
        <f>AG1642/'Totals and Drop Down Lists'!AC$6*Inputs!K$37</f>
        <v>32125.668908933043</v>
      </c>
      <c r="AP1642">
        <f>AH1642/'Totals and Drop Down Lists'!AD$6*Inputs!L$37</f>
        <v>84667.770960263384</v>
      </c>
      <c r="AQ1642">
        <f>IF(OR($D1642="51",$D1642="52",$D1642="61"),(AA1642/'Totals and Drop Down Lists'!W$4)*Inputs!E$38,0)</f>
        <v>0</v>
      </c>
      <c r="AR1642">
        <f>IF(OR($D1642="51",$D1642="52",$D1642="61"),(AB1642/'Totals and Drop Down Lists'!X$4)*Inputs!F$38,0)</f>
        <v>0</v>
      </c>
      <c r="AS1642">
        <f>IF(OR($D1642="51",$D1642="52",$D1642="61"),(AC1642/'Totals and Drop Down Lists'!Y$4)*Inputs!G$38,0)</f>
        <v>0</v>
      </c>
      <c r="AT1642">
        <f>IF(OR($D1642="51",$D1642="52",$D1642="61"),(AD1642/'Totals and Drop Down Lists'!Z$4)*Inputs!H$38,0)</f>
        <v>0</v>
      </c>
      <c r="AU1642">
        <f>IF(OR($D1642="51",$D1642="52",$D1642="61"),(AE1642/'Totals and Drop Down Lists'!AA$4)*Inputs!I$38,0)</f>
        <v>0</v>
      </c>
      <c r="AV1642">
        <f>IF(OR($D1642="51",$D1642="52",$D1642="61"),(AF1642/'Totals and Drop Down Lists'!AB$4)*Inputs!J$38,0)</f>
        <v>0</v>
      </c>
      <c r="AW1642">
        <f>IF(OR($D1642="51",$D1642="52",$D1642="61"),(AG1642/'Totals and Drop Down Lists'!AC$4)*Inputs!K$38,0)</f>
        <v>0</v>
      </c>
      <c r="AX1642">
        <f>IF(OR($D1642="51",$D1642="52",$D1642="61"),(AH1642/'Totals and Drop Down Lists'!AD$4)*Inputs!L$38,0)</f>
        <v>0</v>
      </c>
      <c r="AY1642">
        <f>IF(OR($D1642="51",$D1642="52",$D1642="61"),0,(AA1642/'Totals and Drop Down Lists'!W$5)*Inputs!E$39)</f>
        <v>0</v>
      </c>
      <c r="AZ1642">
        <f>IF(OR($D1642="51",$D1642="52",$D1642="61"),0,(AB1642/'Totals and Drop Down Lists'!X$5)*Inputs!F$39)</f>
        <v>0</v>
      </c>
      <c r="BA1642">
        <f>IF(OR($D1642="51",$D1642="52",$D1642="61"),0,(AC1642/'Totals and Drop Down Lists'!Y$5)*Inputs!G$39)</f>
        <v>0</v>
      </c>
      <c r="BB1642">
        <f>IF(OR($D1642="51",$D1642="52",$D1642="61"),0,(AD1642/'Totals and Drop Down Lists'!Z$5)*Inputs!H$39)</f>
        <v>0</v>
      </c>
      <c r="BC1642">
        <f>IF(OR($D1642="51",$D1642="52",$D1642="61"),0,(AE1642/'Totals and Drop Down Lists'!AA$5)*Inputs!I$39)</f>
        <v>0</v>
      </c>
      <c r="BD1642">
        <f>IF(OR($D1642="51",$D1642="52",$D1642="61"),0,(AF1642/'Totals and Drop Down Lists'!AB$5)*Inputs!J$39)</f>
        <v>0</v>
      </c>
      <c r="BE1642">
        <f>IF(OR($D1642="51",$D1642="52",$D1642="61"),0,(AG1642/'Totals and Drop Down Lists'!AC$5)*Inputs!K$39)</f>
        <v>0</v>
      </c>
      <c r="BF1642">
        <f>IF(OR($D1642="51",$D1642="52",$D1642="61"),0,(AH1642/'Totals and Drop Down Lists'!AD$5)*Inputs!L$39)</f>
        <v>0</v>
      </c>
      <c r="BG1642" s="10">
        <f t="shared" si="226"/>
        <v>321899.03821091249</v>
      </c>
    </row>
    <row r="1643" spans="1:59">
      <c r="A1643" s="1" t="s">
        <v>7506</v>
      </c>
      <c r="B1643" s="1" t="s">
        <v>3067</v>
      </c>
      <c r="C1643" s="1" t="s">
        <v>3071</v>
      </c>
      <c r="D1643" s="1" t="s">
        <v>10</v>
      </c>
      <c r="E1643" s="1" t="s">
        <v>3072</v>
      </c>
      <c r="F1643" s="2">
        <v>21318</v>
      </c>
      <c r="G1643" s="2">
        <v>376</v>
      </c>
      <c r="H1643" s="2">
        <v>120</v>
      </c>
      <c r="I1643" s="2">
        <v>2603</v>
      </c>
      <c r="J1643" s="2">
        <v>8979</v>
      </c>
      <c r="K1643" s="2">
        <v>4582</v>
      </c>
      <c r="L1643" s="2">
        <v>0</v>
      </c>
      <c r="M1643" s="2">
        <v>0</v>
      </c>
      <c r="N1643" s="2">
        <v>13</v>
      </c>
      <c r="O1643" s="2">
        <v>54</v>
      </c>
      <c r="P1643" s="2">
        <v>0</v>
      </c>
      <c r="Q1643" s="2">
        <v>33</v>
      </c>
      <c r="R1643" s="2">
        <v>5024</v>
      </c>
      <c r="S1643" s="2">
        <v>3775100</v>
      </c>
      <c r="T1643" s="2">
        <v>154675500</v>
      </c>
      <c r="U1643" s="2">
        <v>340</v>
      </c>
      <c r="V1643" s="2">
        <v>345</v>
      </c>
      <c r="W1643" s="2">
        <v>75</v>
      </c>
      <c r="X1643" s="2">
        <v>1155</v>
      </c>
      <c r="Y1643" s="2">
        <v>135</v>
      </c>
      <c r="Z1643" s="2">
        <v>710</v>
      </c>
      <c r="AA1643" s="9">
        <f t="shared" si="227"/>
        <v>21318</v>
      </c>
      <c r="AB1643" s="9">
        <f t="shared" si="228"/>
        <v>2107</v>
      </c>
      <c r="AC1643" s="9">
        <f t="shared" si="229"/>
        <v>5124</v>
      </c>
      <c r="AD1643" s="9">
        <f t="shared" si="230"/>
        <v>5024</v>
      </c>
      <c r="AE1643" s="44">
        <f t="shared" si="231"/>
        <v>1.6329691648641576E-4</v>
      </c>
      <c r="AF1643" s="9">
        <f t="shared" si="232"/>
        <v>735</v>
      </c>
      <c r="AG1643" s="9">
        <f t="shared" si="225"/>
        <v>845</v>
      </c>
      <c r="AH1643" s="44">
        <f t="shared" si="233"/>
        <v>1.6044822189136554E-4</v>
      </c>
      <c r="AI1643">
        <f>AA1643/'Totals and Drop Down Lists'!W$6*Inputs!E$37</f>
        <v>19338.419199620737</v>
      </c>
      <c r="AJ1643">
        <f>AB1643/'Totals and Drop Down Lists'!X$6*Inputs!F$37</f>
        <v>6932.8457940688249</v>
      </c>
      <c r="AK1643">
        <f>AC1643/'Totals and Drop Down Lists'!Y$6*Inputs!G$37</f>
        <v>33779.138817082465</v>
      </c>
      <c r="AL1643">
        <f>AD1643/'Totals and Drop Down Lists'!Z$6*Inputs!H$37</f>
        <v>40279.926380449302</v>
      </c>
      <c r="AM1643">
        <f>AE1643/'Totals and Drop Down Lists'!AA$6*Inputs!I$37</f>
        <v>20328.727048924189</v>
      </c>
      <c r="AN1643">
        <f>AF1643/'Totals and Drop Down Lists'!AB$6*Inputs!J$37</f>
        <v>14668.169458153385</v>
      </c>
      <c r="AO1643">
        <f>AG1643/'Totals and Drop Down Lists'!AC$6*Inputs!K$37</f>
        <v>15736.921871332417</v>
      </c>
      <c r="AP1643">
        <f>AH1643/'Totals and Drop Down Lists'!AD$6*Inputs!L$37</f>
        <v>37758.265464888515</v>
      </c>
      <c r="AQ1643">
        <f>IF(OR($D1643="51",$D1643="52",$D1643="61"),(AA1643/'Totals and Drop Down Lists'!W$4)*Inputs!E$38,0)</f>
        <v>0</v>
      </c>
      <c r="AR1643">
        <f>IF(OR($D1643="51",$D1643="52",$D1643="61"),(AB1643/'Totals and Drop Down Lists'!X$4)*Inputs!F$38,0)</f>
        <v>0</v>
      </c>
      <c r="AS1643">
        <f>IF(OR($D1643="51",$D1643="52",$D1643="61"),(AC1643/'Totals and Drop Down Lists'!Y$4)*Inputs!G$38,0)</f>
        <v>0</v>
      </c>
      <c r="AT1643">
        <f>IF(OR($D1643="51",$D1643="52",$D1643="61"),(AD1643/'Totals and Drop Down Lists'!Z$4)*Inputs!H$38,0)</f>
        <v>0</v>
      </c>
      <c r="AU1643">
        <f>IF(OR($D1643="51",$D1643="52",$D1643="61"),(AE1643/'Totals and Drop Down Lists'!AA$4)*Inputs!I$38,0)</f>
        <v>0</v>
      </c>
      <c r="AV1643">
        <f>IF(OR($D1643="51",$D1643="52",$D1643="61"),(AF1643/'Totals and Drop Down Lists'!AB$4)*Inputs!J$38,0)</f>
        <v>0</v>
      </c>
      <c r="AW1643">
        <f>IF(OR($D1643="51",$D1643="52",$D1643="61"),(AG1643/'Totals and Drop Down Lists'!AC$4)*Inputs!K$38,0)</f>
        <v>0</v>
      </c>
      <c r="AX1643">
        <f>IF(OR($D1643="51",$D1643="52",$D1643="61"),(AH1643/'Totals and Drop Down Lists'!AD$4)*Inputs!L$38,0)</f>
        <v>0</v>
      </c>
      <c r="AY1643">
        <f>IF(OR($D1643="51",$D1643="52",$D1643="61"),0,(AA1643/'Totals and Drop Down Lists'!W$5)*Inputs!E$39)</f>
        <v>0</v>
      </c>
      <c r="AZ1643">
        <f>IF(OR($D1643="51",$D1643="52",$D1643="61"),0,(AB1643/'Totals and Drop Down Lists'!X$5)*Inputs!F$39)</f>
        <v>0</v>
      </c>
      <c r="BA1643">
        <f>IF(OR($D1643="51",$D1643="52",$D1643="61"),0,(AC1643/'Totals and Drop Down Lists'!Y$5)*Inputs!G$39)</f>
        <v>0</v>
      </c>
      <c r="BB1643">
        <f>IF(OR($D1643="51",$D1643="52",$D1643="61"),0,(AD1643/'Totals and Drop Down Lists'!Z$5)*Inputs!H$39)</f>
        <v>0</v>
      </c>
      <c r="BC1643">
        <f>IF(OR($D1643="51",$D1643="52",$D1643="61"),0,(AE1643/'Totals and Drop Down Lists'!AA$5)*Inputs!I$39)</f>
        <v>0</v>
      </c>
      <c r="BD1643">
        <f>IF(OR($D1643="51",$D1643="52",$D1643="61"),0,(AF1643/'Totals and Drop Down Lists'!AB$5)*Inputs!J$39)</f>
        <v>0</v>
      </c>
      <c r="BE1643">
        <f>IF(OR($D1643="51",$D1643="52",$D1643="61"),0,(AG1643/'Totals and Drop Down Lists'!AC$5)*Inputs!K$39)</f>
        <v>0</v>
      </c>
      <c r="BF1643">
        <f>IF(OR($D1643="51",$D1643="52",$D1643="61"),0,(AH1643/'Totals and Drop Down Lists'!AD$5)*Inputs!L$39)</f>
        <v>0</v>
      </c>
      <c r="BG1643" s="10">
        <f t="shared" si="226"/>
        <v>188822.41403451984</v>
      </c>
    </row>
    <row r="1644" spans="1:59">
      <c r="A1644" s="1" t="s">
        <v>7506</v>
      </c>
      <c r="B1644" s="1" t="s">
        <v>3067</v>
      </c>
      <c r="C1644" s="1" t="s">
        <v>1980</v>
      </c>
      <c r="D1644" s="1" t="s">
        <v>10</v>
      </c>
      <c r="E1644" s="1" t="s">
        <v>3073</v>
      </c>
      <c r="F1644" s="2">
        <v>36536</v>
      </c>
      <c r="G1644" s="2">
        <v>338</v>
      </c>
      <c r="H1644" s="2">
        <v>79</v>
      </c>
      <c r="I1644" s="2">
        <v>7813</v>
      </c>
      <c r="J1644" s="2">
        <v>15192</v>
      </c>
      <c r="K1644" s="2">
        <v>7951</v>
      </c>
      <c r="L1644" s="2">
        <v>0</v>
      </c>
      <c r="M1644" s="2">
        <v>14</v>
      </c>
      <c r="N1644" s="2">
        <v>0</v>
      </c>
      <c r="O1644" s="2">
        <v>112</v>
      </c>
      <c r="P1644" s="2">
        <v>3</v>
      </c>
      <c r="Q1644" s="2">
        <v>18</v>
      </c>
      <c r="R1644" s="2">
        <v>6236</v>
      </c>
      <c r="S1644" s="2">
        <v>5125800</v>
      </c>
      <c r="T1644" s="2">
        <v>248953400</v>
      </c>
      <c r="U1644" s="2">
        <v>215</v>
      </c>
      <c r="V1644" s="2">
        <v>955</v>
      </c>
      <c r="W1644" s="2">
        <v>30</v>
      </c>
      <c r="X1644" s="2">
        <v>2375</v>
      </c>
      <c r="Y1644" s="2">
        <v>410</v>
      </c>
      <c r="Z1644" s="2">
        <v>1340</v>
      </c>
      <c r="AA1644" s="9">
        <f t="shared" si="227"/>
        <v>36536</v>
      </c>
      <c r="AB1644" s="9">
        <f t="shared" si="228"/>
        <v>7396</v>
      </c>
      <c r="AC1644" s="9">
        <f t="shared" si="229"/>
        <v>6383</v>
      </c>
      <c r="AD1644" s="9">
        <f t="shared" si="230"/>
        <v>6236</v>
      </c>
      <c r="AE1644" s="44">
        <f t="shared" si="231"/>
        <v>2.9061922555749357E-4</v>
      </c>
      <c r="AF1644" s="9">
        <f t="shared" si="232"/>
        <v>1390</v>
      </c>
      <c r="AG1644" s="9">
        <f t="shared" si="225"/>
        <v>1750</v>
      </c>
      <c r="AH1644" s="44">
        <f t="shared" si="233"/>
        <v>3.4079713627154201E-4</v>
      </c>
      <c r="AI1644">
        <f>AA1644/'Totals and Drop Down Lists'!W$6*Inputs!E$37</f>
        <v>33143.281915627325</v>
      </c>
      <c r="AJ1644">
        <f>AB1644/'Totals and Drop Down Lists'!X$6*Inputs!F$37</f>
        <v>24335.703603670165</v>
      </c>
      <c r="AK1644">
        <f>AC1644/'Totals and Drop Down Lists'!Y$6*Inputs!G$37</f>
        <v>42078.892090054127</v>
      </c>
      <c r="AL1644">
        <f>AD1644/'Totals and Drop Down Lists'!Z$6*Inputs!H$37</f>
        <v>49997.137919681889</v>
      </c>
      <c r="AM1644">
        <f>AE1644/'Totals and Drop Down Lists'!AA$6*Inputs!I$37</f>
        <v>36178.998591314397</v>
      </c>
      <c r="AN1644">
        <f>AF1644/'Totals and Drop Down Lists'!AB$6*Inputs!J$37</f>
        <v>27739.803465079192</v>
      </c>
      <c r="AO1644">
        <f>AG1644/'Totals and Drop Down Lists'!AC$6*Inputs!K$37</f>
        <v>32591.258313410333</v>
      </c>
      <c r="AP1644">
        <f>AH1644/'Totals and Drop Down Lists'!AD$6*Inputs!L$37</f>
        <v>80199.759083195881</v>
      </c>
      <c r="AQ1644">
        <f>IF(OR($D1644="51",$D1644="52",$D1644="61"),(AA1644/'Totals and Drop Down Lists'!W$4)*Inputs!E$38,0)</f>
        <v>0</v>
      </c>
      <c r="AR1644">
        <f>IF(OR($D1644="51",$D1644="52",$D1644="61"),(AB1644/'Totals and Drop Down Lists'!X$4)*Inputs!F$38,0)</f>
        <v>0</v>
      </c>
      <c r="AS1644">
        <f>IF(OR($D1644="51",$D1644="52",$D1644="61"),(AC1644/'Totals and Drop Down Lists'!Y$4)*Inputs!G$38,0)</f>
        <v>0</v>
      </c>
      <c r="AT1644">
        <f>IF(OR($D1644="51",$D1644="52",$D1644="61"),(AD1644/'Totals and Drop Down Lists'!Z$4)*Inputs!H$38,0)</f>
        <v>0</v>
      </c>
      <c r="AU1644">
        <f>IF(OR($D1644="51",$D1644="52",$D1644="61"),(AE1644/'Totals and Drop Down Lists'!AA$4)*Inputs!I$38,0)</f>
        <v>0</v>
      </c>
      <c r="AV1644">
        <f>IF(OR($D1644="51",$D1644="52",$D1644="61"),(AF1644/'Totals and Drop Down Lists'!AB$4)*Inputs!J$38,0)</f>
        <v>0</v>
      </c>
      <c r="AW1644">
        <f>IF(OR($D1644="51",$D1644="52",$D1644="61"),(AG1644/'Totals and Drop Down Lists'!AC$4)*Inputs!K$38,0)</f>
        <v>0</v>
      </c>
      <c r="AX1644">
        <f>IF(OR($D1644="51",$D1644="52",$D1644="61"),(AH1644/'Totals and Drop Down Lists'!AD$4)*Inputs!L$38,0)</f>
        <v>0</v>
      </c>
      <c r="AY1644">
        <f>IF(OR($D1644="51",$D1644="52",$D1644="61"),0,(AA1644/'Totals and Drop Down Lists'!W$5)*Inputs!E$39)</f>
        <v>0</v>
      </c>
      <c r="AZ1644">
        <f>IF(OR($D1644="51",$D1644="52",$D1644="61"),0,(AB1644/'Totals and Drop Down Lists'!X$5)*Inputs!F$39)</f>
        <v>0</v>
      </c>
      <c r="BA1644">
        <f>IF(OR($D1644="51",$D1644="52",$D1644="61"),0,(AC1644/'Totals and Drop Down Lists'!Y$5)*Inputs!G$39)</f>
        <v>0</v>
      </c>
      <c r="BB1644">
        <f>IF(OR($D1644="51",$D1644="52",$D1644="61"),0,(AD1644/'Totals and Drop Down Lists'!Z$5)*Inputs!H$39)</f>
        <v>0</v>
      </c>
      <c r="BC1644">
        <f>IF(OR($D1644="51",$D1644="52",$D1644="61"),0,(AE1644/'Totals and Drop Down Lists'!AA$5)*Inputs!I$39)</f>
        <v>0</v>
      </c>
      <c r="BD1644">
        <f>IF(OR($D1644="51",$D1644="52",$D1644="61"),0,(AF1644/'Totals and Drop Down Lists'!AB$5)*Inputs!J$39)</f>
        <v>0</v>
      </c>
      <c r="BE1644">
        <f>IF(OR($D1644="51",$D1644="52",$D1644="61"),0,(AG1644/'Totals and Drop Down Lists'!AC$5)*Inputs!K$39)</f>
        <v>0</v>
      </c>
      <c r="BF1644">
        <f>IF(OR($D1644="51",$D1644="52",$D1644="61"),0,(AH1644/'Totals and Drop Down Lists'!AD$5)*Inputs!L$39)</f>
        <v>0</v>
      </c>
      <c r="BG1644" s="10">
        <f t="shared" si="226"/>
        <v>326264.8349820333</v>
      </c>
    </row>
    <row r="1645" spans="1:59">
      <c r="A1645" s="1" t="s">
        <v>7506</v>
      </c>
      <c r="B1645" s="1" t="s">
        <v>3067</v>
      </c>
      <c r="C1645" s="1" t="s">
        <v>3074</v>
      </c>
      <c r="D1645" s="1" t="s">
        <v>58</v>
      </c>
      <c r="E1645" s="1" t="s">
        <v>3075</v>
      </c>
      <c r="F1645" s="2">
        <v>48058</v>
      </c>
      <c r="G1645" s="2">
        <v>135</v>
      </c>
      <c r="H1645" s="2">
        <v>0</v>
      </c>
      <c r="I1645" s="2">
        <v>5110</v>
      </c>
      <c r="J1645" s="2">
        <v>18938</v>
      </c>
      <c r="K1645" s="2">
        <v>3465</v>
      </c>
      <c r="L1645" s="2">
        <v>190</v>
      </c>
      <c r="M1645" s="2">
        <v>0</v>
      </c>
      <c r="N1645" s="2">
        <v>16</v>
      </c>
      <c r="O1645" s="2">
        <v>57</v>
      </c>
      <c r="P1645" s="2">
        <v>8</v>
      </c>
      <c r="Q1645" s="2">
        <v>10</v>
      </c>
      <c r="R1645" s="2">
        <v>4193</v>
      </c>
      <c r="S1645" s="2">
        <v>2380300</v>
      </c>
      <c r="T1645" s="2">
        <v>111081700</v>
      </c>
      <c r="U1645" s="2">
        <v>383</v>
      </c>
      <c r="V1645" s="2">
        <v>299</v>
      </c>
      <c r="W1645" s="2">
        <v>35</v>
      </c>
      <c r="X1645" s="2">
        <v>665</v>
      </c>
      <c r="Y1645" s="2">
        <v>104</v>
      </c>
      <c r="Z1645" s="2">
        <v>308</v>
      </c>
      <c r="AA1645" s="9">
        <f t="shared" si="227"/>
        <v>48058</v>
      </c>
      <c r="AB1645" s="9">
        <f t="shared" si="228"/>
        <v>4975</v>
      </c>
      <c r="AC1645" s="9">
        <f t="shared" si="229"/>
        <v>4474</v>
      </c>
      <c r="AD1645" s="9">
        <f t="shared" si="230"/>
        <v>4193</v>
      </c>
      <c r="AE1645" s="44">
        <f t="shared" si="231"/>
        <v>4.4275976842112081E-5</v>
      </c>
      <c r="AF1645" s="9">
        <f t="shared" si="232"/>
        <v>331</v>
      </c>
      <c r="AG1645" s="9">
        <f t="shared" si="225"/>
        <v>412</v>
      </c>
      <c r="AH1645" s="44">
        <f t="shared" si="233"/>
        <v>2.8049003011189553E-5</v>
      </c>
      <c r="AI1645">
        <f>AA1645/'Totals and Drop Down Lists'!W$6*Inputs!E$37</f>
        <v>43595.353686808026</v>
      </c>
      <c r="AJ1645">
        <f>AB1645/'Totals and Drop Down Lists'!X$6*Inputs!F$37</f>
        <v>16369.676234215663</v>
      </c>
      <c r="AK1645">
        <f>AC1645/'Totals and Drop Down Lists'!Y$6*Inputs!G$37</f>
        <v>29494.119255977152</v>
      </c>
      <c r="AL1645">
        <f>AD1645/'Totals and Drop Down Lists'!Z$6*Inputs!H$37</f>
        <v>33617.382825084373</v>
      </c>
      <c r="AM1645">
        <f>AE1645/'Totals and Drop Down Lists'!AA$6*Inputs!I$37</f>
        <v>5511.8875935582028</v>
      </c>
      <c r="AN1645">
        <f>AF1645/'Totals and Drop Down Lists'!AB$6*Inputs!J$37</f>
        <v>6605.6654294541095</v>
      </c>
      <c r="AO1645">
        <f>AG1645/'Totals and Drop Down Lists'!AC$6*Inputs!K$37</f>
        <v>7672.9133857857469</v>
      </c>
      <c r="AP1645">
        <f>AH1645/'Totals and Drop Down Lists'!AD$6*Inputs!L$37</f>
        <v>6600.7693275592901</v>
      </c>
      <c r="AQ1645">
        <f>IF(OR($D1645="51",$D1645="52",$D1645="61"),(AA1645/'Totals and Drop Down Lists'!W$4)*Inputs!E$38,0)</f>
        <v>0</v>
      </c>
      <c r="AR1645">
        <f>IF(OR($D1645="51",$D1645="52",$D1645="61"),(AB1645/'Totals and Drop Down Lists'!X$4)*Inputs!F$38,0)</f>
        <v>0</v>
      </c>
      <c r="AS1645">
        <f>IF(OR($D1645="51",$D1645="52",$D1645="61"),(AC1645/'Totals and Drop Down Lists'!Y$4)*Inputs!G$38,0)</f>
        <v>0</v>
      </c>
      <c r="AT1645">
        <f>IF(OR($D1645="51",$D1645="52",$D1645="61"),(AD1645/'Totals and Drop Down Lists'!Z$4)*Inputs!H$38,0)</f>
        <v>0</v>
      </c>
      <c r="AU1645">
        <f>IF(OR($D1645="51",$D1645="52",$D1645="61"),(AE1645/'Totals and Drop Down Lists'!AA$4)*Inputs!I$38,0)</f>
        <v>0</v>
      </c>
      <c r="AV1645">
        <f>IF(OR($D1645="51",$D1645="52",$D1645="61"),(AF1645/'Totals and Drop Down Lists'!AB$4)*Inputs!J$38,0)</f>
        <v>0</v>
      </c>
      <c r="AW1645">
        <f>IF(OR($D1645="51",$D1645="52",$D1645="61"),(AG1645/'Totals and Drop Down Lists'!AC$4)*Inputs!K$38,0)</f>
        <v>0</v>
      </c>
      <c r="AX1645">
        <f>IF(OR($D1645="51",$D1645="52",$D1645="61"),(AH1645/'Totals and Drop Down Lists'!AD$4)*Inputs!L$38,0)</f>
        <v>0</v>
      </c>
      <c r="AY1645">
        <f>IF(OR($D1645="51",$D1645="52",$D1645="61"),0,(AA1645/'Totals and Drop Down Lists'!W$5)*Inputs!E$39)</f>
        <v>0</v>
      </c>
      <c r="AZ1645">
        <f>IF(OR($D1645="51",$D1645="52",$D1645="61"),0,(AB1645/'Totals and Drop Down Lists'!X$5)*Inputs!F$39)</f>
        <v>0</v>
      </c>
      <c r="BA1645">
        <f>IF(OR($D1645="51",$D1645="52",$D1645="61"),0,(AC1645/'Totals and Drop Down Lists'!Y$5)*Inputs!G$39)</f>
        <v>0</v>
      </c>
      <c r="BB1645">
        <f>IF(OR($D1645="51",$D1645="52",$D1645="61"),0,(AD1645/'Totals and Drop Down Lists'!Z$5)*Inputs!H$39)</f>
        <v>0</v>
      </c>
      <c r="BC1645">
        <f>IF(OR($D1645="51",$D1645="52",$D1645="61"),0,(AE1645/'Totals and Drop Down Lists'!AA$5)*Inputs!I$39)</f>
        <v>0</v>
      </c>
      <c r="BD1645">
        <f>IF(OR($D1645="51",$D1645="52",$D1645="61"),0,(AF1645/'Totals and Drop Down Lists'!AB$5)*Inputs!J$39)</f>
        <v>0</v>
      </c>
      <c r="BE1645">
        <f>IF(OR($D1645="51",$D1645="52",$D1645="61"),0,(AG1645/'Totals and Drop Down Lists'!AC$5)*Inputs!K$39)</f>
        <v>0</v>
      </c>
      <c r="BF1645">
        <f>IF(OR($D1645="51",$D1645="52",$D1645="61"),0,(AH1645/'Totals and Drop Down Lists'!AD$5)*Inputs!L$39)</f>
        <v>0</v>
      </c>
      <c r="BG1645" s="10">
        <f t="shared" si="226"/>
        <v>149467.76773844258</v>
      </c>
    </row>
    <row r="1646" spans="1:59">
      <c r="A1646" s="1" t="s">
        <v>7506</v>
      </c>
      <c r="B1646" s="1" t="s">
        <v>3067</v>
      </c>
      <c r="C1646" s="1" t="s">
        <v>3076</v>
      </c>
      <c r="D1646" s="1" t="s">
        <v>25</v>
      </c>
      <c r="E1646" s="1" t="s">
        <v>3077</v>
      </c>
      <c r="F1646" s="2">
        <v>71230</v>
      </c>
      <c r="G1646" s="2">
        <v>616</v>
      </c>
      <c r="H1646" s="2">
        <v>53</v>
      </c>
      <c r="I1646" s="2">
        <v>11339</v>
      </c>
      <c r="J1646" s="2">
        <v>30597</v>
      </c>
      <c r="K1646" s="2">
        <v>8777</v>
      </c>
      <c r="L1646" s="2">
        <v>194</v>
      </c>
      <c r="M1646" s="2">
        <v>65</v>
      </c>
      <c r="N1646" s="2">
        <v>13</v>
      </c>
      <c r="O1646" s="2">
        <v>79</v>
      </c>
      <c r="P1646" s="2">
        <v>60</v>
      </c>
      <c r="Q1646" s="2">
        <v>72</v>
      </c>
      <c r="R1646" s="2">
        <v>9756</v>
      </c>
      <c r="S1646" s="2">
        <v>4365600</v>
      </c>
      <c r="T1646" s="2">
        <v>242335100</v>
      </c>
      <c r="U1646" s="2">
        <v>874</v>
      </c>
      <c r="V1646" s="2">
        <v>1218</v>
      </c>
      <c r="W1646" s="2">
        <v>106</v>
      </c>
      <c r="X1646" s="2">
        <v>2278</v>
      </c>
      <c r="Y1646" s="2">
        <v>501</v>
      </c>
      <c r="Z1646" s="2">
        <v>1061</v>
      </c>
      <c r="AA1646" s="9">
        <f t="shared" si="227"/>
        <v>71230</v>
      </c>
      <c r="AB1646" s="9">
        <f t="shared" si="228"/>
        <v>10670</v>
      </c>
      <c r="AC1646" s="9">
        <f t="shared" si="229"/>
        <v>10239</v>
      </c>
      <c r="AD1646" s="9">
        <f t="shared" si="230"/>
        <v>9756</v>
      </c>
      <c r="AE1646" s="44">
        <f t="shared" si="231"/>
        <v>1.7583654273722304E-4</v>
      </c>
      <c r="AF1646" s="9">
        <f t="shared" si="232"/>
        <v>954</v>
      </c>
      <c r="AG1646" s="9">
        <f t="shared" si="225"/>
        <v>1562</v>
      </c>
      <c r="AH1646" s="44">
        <f t="shared" si="233"/>
        <v>1.6672447851645905E-4</v>
      </c>
      <c r="AI1646">
        <f>AA1646/'Totals and Drop Down Lists'!W$6*Inputs!E$37</f>
        <v>64615.611201284606</v>
      </c>
      <c r="AJ1646">
        <f>AB1646/'Totals and Drop Down Lists'!X$6*Inputs!F$37</f>
        <v>35108.431240016311</v>
      </c>
      <c r="AK1646">
        <f>AC1646/'Totals and Drop Down Lists'!Y$6*Inputs!G$37</f>
        <v>67498.946594088091</v>
      </c>
      <c r="AL1646">
        <f>AD1646/'Totals and Drop Down Lists'!Z$6*Inputs!H$37</f>
        <v>78218.742390060375</v>
      </c>
      <c r="AM1646">
        <f>AE1646/'Totals and Drop Down Lists'!AA$6*Inputs!I$37</f>
        <v>21889.776974624361</v>
      </c>
      <c r="AN1646">
        <f>AF1646/'Totals and Drop Down Lists'!AB$6*Inputs!J$37</f>
        <v>19038.685255888886</v>
      </c>
      <c r="AO1646">
        <f>AG1646/'Totals and Drop Down Lists'!AC$6*Inputs!K$37</f>
        <v>29090.025991741106</v>
      </c>
      <c r="AP1646">
        <f>AH1646/'Totals and Drop Down Lists'!AD$6*Inputs!L$37</f>
        <v>39235.256365644644</v>
      </c>
      <c r="AQ1646">
        <f>IF(OR($D1646="51",$D1646="52",$D1646="61"),(AA1646/'Totals and Drop Down Lists'!W$4)*Inputs!E$38,0)</f>
        <v>0</v>
      </c>
      <c r="AR1646">
        <f>IF(OR($D1646="51",$D1646="52",$D1646="61"),(AB1646/'Totals and Drop Down Lists'!X$4)*Inputs!F$38,0)</f>
        <v>0</v>
      </c>
      <c r="AS1646">
        <f>IF(OR($D1646="51",$D1646="52",$D1646="61"),(AC1646/'Totals and Drop Down Lists'!Y$4)*Inputs!G$38,0)</f>
        <v>0</v>
      </c>
      <c r="AT1646">
        <f>IF(OR($D1646="51",$D1646="52",$D1646="61"),(AD1646/'Totals and Drop Down Lists'!Z$4)*Inputs!H$38,0)</f>
        <v>0</v>
      </c>
      <c r="AU1646">
        <f>IF(OR($D1646="51",$D1646="52",$D1646="61"),(AE1646/'Totals and Drop Down Lists'!AA$4)*Inputs!I$38,0)</f>
        <v>0</v>
      </c>
      <c r="AV1646">
        <f>IF(OR($D1646="51",$D1646="52",$D1646="61"),(AF1646/'Totals and Drop Down Lists'!AB$4)*Inputs!J$38,0)</f>
        <v>0</v>
      </c>
      <c r="AW1646">
        <f>IF(OR($D1646="51",$D1646="52",$D1646="61"),(AG1646/'Totals and Drop Down Lists'!AC$4)*Inputs!K$38,0)</f>
        <v>0</v>
      </c>
      <c r="AX1646">
        <f>IF(OR($D1646="51",$D1646="52",$D1646="61"),(AH1646/'Totals and Drop Down Lists'!AD$4)*Inputs!L$38,0)</f>
        <v>0</v>
      </c>
      <c r="AY1646">
        <f>IF(OR($D1646="51",$D1646="52",$D1646="61"),0,(AA1646/'Totals and Drop Down Lists'!W$5)*Inputs!E$39)</f>
        <v>0</v>
      </c>
      <c r="AZ1646">
        <f>IF(OR($D1646="51",$D1646="52",$D1646="61"),0,(AB1646/'Totals and Drop Down Lists'!X$5)*Inputs!F$39)</f>
        <v>0</v>
      </c>
      <c r="BA1646">
        <f>IF(OR($D1646="51",$D1646="52",$D1646="61"),0,(AC1646/'Totals and Drop Down Lists'!Y$5)*Inputs!G$39)</f>
        <v>0</v>
      </c>
      <c r="BB1646">
        <f>IF(OR($D1646="51",$D1646="52",$D1646="61"),0,(AD1646/'Totals and Drop Down Lists'!Z$5)*Inputs!H$39)</f>
        <v>0</v>
      </c>
      <c r="BC1646">
        <f>IF(OR($D1646="51",$D1646="52",$D1646="61"),0,(AE1646/'Totals and Drop Down Lists'!AA$5)*Inputs!I$39)</f>
        <v>0</v>
      </c>
      <c r="BD1646">
        <f>IF(OR($D1646="51",$D1646="52",$D1646="61"),0,(AF1646/'Totals and Drop Down Lists'!AB$5)*Inputs!J$39)</f>
        <v>0</v>
      </c>
      <c r="BE1646">
        <f>IF(OR($D1646="51",$D1646="52",$D1646="61"),0,(AG1646/'Totals and Drop Down Lists'!AC$5)*Inputs!K$39)</f>
        <v>0</v>
      </c>
      <c r="BF1646">
        <f>IF(OR($D1646="51",$D1646="52",$D1646="61"),0,(AH1646/'Totals and Drop Down Lists'!AD$5)*Inputs!L$39)</f>
        <v>0</v>
      </c>
      <c r="BG1646" s="10">
        <f t="shared" si="226"/>
        <v>354695.47601334838</v>
      </c>
    </row>
    <row r="1647" spans="1:59">
      <c r="A1647" s="1" t="s">
        <v>7506</v>
      </c>
      <c r="B1647" s="1" t="s">
        <v>3067</v>
      </c>
      <c r="C1647" s="1" t="s">
        <v>587</v>
      </c>
      <c r="D1647" s="1" t="s">
        <v>15</v>
      </c>
      <c r="E1647" s="1" t="s">
        <v>3078</v>
      </c>
      <c r="F1647" s="2">
        <v>216819</v>
      </c>
      <c r="G1647" s="2">
        <v>1331</v>
      </c>
      <c r="H1647" s="2">
        <v>191</v>
      </c>
      <c r="I1647" s="2">
        <v>18007</v>
      </c>
      <c r="J1647" s="2">
        <v>86894</v>
      </c>
      <c r="K1647" s="2">
        <v>20463</v>
      </c>
      <c r="L1647" s="2">
        <v>359</v>
      </c>
      <c r="M1647" s="2">
        <v>94</v>
      </c>
      <c r="N1647" s="2">
        <v>37</v>
      </c>
      <c r="O1647" s="2">
        <v>297</v>
      </c>
      <c r="P1647" s="2">
        <v>109</v>
      </c>
      <c r="Q1647" s="2">
        <v>31</v>
      </c>
      <c r="R1647" s="2">
        <v>19905</v>
      </c>
      <c r="S1647" s="2">
        <v>19045900</v>
      </c>
      <c r="T1647" s="2">
        <v>909523300</v>
      </c>
      <c r="U1647" s="2">
        <v>1491</v>
      </c>
      <c r="V1647" s="2">
        <v>2086</v>
      </c>
      <c r="W1647" s="2">
        <v>80</v>
      </c>
      <c r="X1647" s="2">
        <v>5384</v>
      </c>
      <c r="Y1647" s="2">
        <v>598</v>
      </c>
      <c r="Z1647" s="2">
        <v>3020</v>
      </c>
      <c r="AA1647" s="9">
        <f t="shared" si="227"/>
        <v>216819</v>
      </c>
      <c r="AB1647" s="9">
        <f t="shared" si="228"/>
        <v>16485</v>
      </c>
      <c r="AC1647" s="9">
        <f t="shared" si="229"/>
        <v>20832</v>
      </c>
      <c r="AD1647" s="9">
        <f t="shared" si="230"/>
        <v>19905</v>
      </c>
      <c r="AE1647" s="44">
        <f t="shared" si="231"/>
        <v>3.3654613305673535E-4</v>
      </c>
      <c r="AF1647" s="9">
        <f t="shared" si="232"/>
        <v>3218</v>
      </c>
      <c r="AG1647" s="9">
        <f t="shared" si="225"/>
        <v>3618</v>
      </c>
      <c r="AH1647" s="44">
        <f t="shared" si="233"/>
        <v>3.1702912604392928E-4</v>
      </c>
      <c r="AI1647">
        <f>AA1647/'Totals and Drop Down Lists'!W$6*Inputs!E$37</f>
        <v>196685.27593782573</v>
      </c>
      <c r="AJ1647">
        <f>AB1647/'Totals and Drop Down Lists'!X$6*Inputs!F$37</f>
        <v>54242.032707747785</v>
      </c>
      <c r="AK1647">
        <f>AC1647/'Totals and Drop Down Lists'!Y$6*Inputs!G$37</f>
        <v>137331.58076453197</v>
      </c>
      <c r="AL1647">
        <f>AD1647/'Totals and Drop Down Lists'!Z$6*Inputs!H$37</f>
        <v>159588.36277922834</v>
      </c>
      <c r="AM1647">
        <f>AE1647/'Totals and Drop Down Lists'!AA$6*Inputs!I$37</f>
        <v>41896.409469865444</v>
      </c>
      <c r="AN1647">
        <f>AF1647/'Totals and Drop Down Lists'!AB$6*Inputs!J$37</f>
        <v>64220.63852562938</v>
      </c>
      <c r="AO1647">
        <f>AG1647/'Totals and Drop Down Lists'!AC$6*Inputs!K$37</f>
        <v>67380.09861595348</v>
      </c>
      <c r="AP1647">
        <f>AH1647/'Totals and Drop Down Lists'!AD$6*Inputs!L$37</f>
        <v>74606.435398038346</v>
      </c>
      <c r="AQ1647">
        <f>IF(OR($D1647="51",$D1647="52",$D1647="61"),(AA1647/'Totals and Drop Down Lists'!W$4)*Inputs!E$38,0)</f>
        <v>0</v>
      </c>
      <c r="AR1647">
        <f>IF(OR($D1647="51",$D1647="52",$D1647="61"),(AB1647/'Totals and Drop Down Lists'!X$4)*Inputs!F$38,0)</f>
        <v>0</v>
      </c>
      <c r="AS1647">
        <f>IF(OR($D1647="51",$D1647="52",$D1647="61"),(AC1647/'Totals and Drop Down Lists'!Y$4)*Inputs!G$38,0)</f>
        <v>0</v>
      </c>
      <c r="AT1647">
        <f>IF(OR($D1647="51",$D1647="52",$D1647="61"),(AD1647/'Totals and Drop Down Lists'!Z$4)*Inputs!H$38,0)</f>
        <v>0</v>
      </c>
      <c r="AU1647">
        <f>IF(OR($D1647="51",$D1647="52",$D1647="61"),(AE1647/'Totals and Drop Down Lists'!AA$4)*Inputs!I$38,0)</f>
        <v>0</v>
      </c>
      <c r="AV1647">
        <f>IF(OR($D1647="51",$D1647="52",$D1647="61"),(AF1647/'Totals and Drop Down Lists'!AB$4)*Inputs!J$38,0)</f>
        <v>0</v>
      </c>
      <c r="AW1647">
        <f>IF(OR($D1647="51",$D1647="52",$D1647="61"),(AG1647/'Totals and Drop Down Lists'!AC$4)*Inputs!K$38,0)</f>
        <v>0</v>
      </c>
      <c r="AX1647">
        <f>IF(OR($D1647="51",$D1647="52",$D1647="61"),(AH1647/'Totals and Drop Down Lists'!AD$4)*Inputs!L$38,0)</f>
        <v>0</v>
      </c>
      <c r="AY1647">
        <f>IF(OR($D1647="51",$D1647="52",$D1647="61"),0,(AA1647/'Totals and Drop Down Lists'!W$5)*Inputs!E$39)</f>
        <v>0</v>
      </c>
      <c r="AZ1647">
        <f>IF(OR($D1647="51",$D1647="52",$D1647="61"),0,(AB1647/'Totals and Drop Down Lists'!X$5)*Inputs!F$39)</f>
        <v>0</v>
      </c>
      <c r="BA1647">
        <f>IF(OR($D1647="51",$D1647="52",$D1647="61"),0,(AC1647/'Totals and Drop Down Lists'!Y$5)*Inputs!G$39)</f>
        <v>0</v>
      </c>
      <c r="BB1647">
        <f>IF(OR($D1647="51",$D1647="52",$D1647="61"),0,(AD1647/'Totals and Drop Down Lists'!Z$5)*Inputs!H$39)</f>
        <v>0</v>
      </c>
      <c r="BC1647">
        <f>IF(OR($D1647="51",$D1647="52",$D1647="61"),0,(AE1647/'Totals and Drop Down Lists'!AA$5)*Inputs!I$39)</f>
        <v>0</v>
      </c>
      <c r="BD1647">
        <f>IF(OR($D1647="51",$D1647="52",$D1647="61"),0,(AF1647/'Totals and Drop Down Lists'!AB$5)*Inputs!J$39)</f>
        <v>0</v>
      </c>
      <c r="BE1647">
        <f>IF(OR($D1647="51",$D1647="52",$D1647="61"),0,(AG1647/'Totals and Drop Down Lists'!AC$5)*Inputs!K$39)</f>
        <v>0</v>
      </c>
      <c r="BF1647">
        <f>IF(OR($D1647="51",$D1647="52",$D1647="61"),0,(AH1647/'Totals and Drop Down Lists'!AD$5)*Inputs!L$39)</f>
        <v>0</v>
      </c>
      <c r="BG1647" s="10">
        <f t="shared" si="226"/>
        <v>795950.83419882052</v>
      </c>
    </row>
    <row r="1648" spans="1:59">
      <c r="A1648" s="1" t="s">
        <v>7506</v>
      </c>
      <c r="B1648" s="1" t="s">
        <v>3067</v>
      </c>
      <c r="C1648" s="1" t="s">
        <v>745</v>
      </c>
      <c r="D1648" s="1" t="s">
        <v>25</v>
      </c>
      <c r="E1648" s="1" t="s">
        <v>3079</v>
      </c>
      <c r="F1648" s="2">
        <v>30660</v>
      </c>
      <c r="G1648" s="2">
        <v>499</v>
      </c>
      <c r="H1648" s="2">
        <v>35</v>
      </c>
      <c r="I1648" s="2">
        <v>4587</v>
      </c>
      <c r="J1648" s="2">
        <v>12098</v>
      </c>
      <c r="K1648" s="2">
        <v>2708</v>
      </c>
      <c r="L1648" s="2">
        <v>98</v>
      </c>
      <c r="M1648" s="2">
        <v>30</v>
      </c>
      <c r="N1648" s="2">
        <v>4</v>
      </c>
      <c r="O1648" s="2">
        <v>40</v>
      </c>
      <c r="P1648" s="2">
        <v>0</v>
      </c>
      <c r="Q1648" s="2">
        <v>23</v>
      </c>
      <c r="R1648" s="2">
        <v>5734</v>
      </c>
      <c r="S1648" s="2">
        <v>1442100</v>
      </c>
      <c r="T1648" s="2">
        <v>81058800</v>
      </c>
      <c r="U1648" s="2">
        <v>260</v>
      </c>
      <c r="V1648" s="2">
        <v>245</v>
      </c>
      <c r="W1648" s="2">
        <v>51</v>
      </c>
      <c r="X1648" s="2">
        <v>632</v>
      </c>
      <c r="Y1648" s="2">
        <v>132</v>
      </c>
      <c r="Z1648" s="2">
        <v>363</v>
      </c>
      <c r="AA1648" s="9">
        <f t="shared" si="227"/>
        <v>30660</v>
      </c>
      <c r="AB1648" s="9">
        <f t="shared" si="228"/>
        <v>4053</v>
      </c>
      <c r="AC1648" s="9">
        <f t="shared" si="229"/>
        <v>5929</v>
      </c>
      <c r="AD1648" s="9">
        <f t="shared" si="230"/>
        <v>5734</v>
      </c>
      <c r="AE1648" s="44">
        <f t="shared" si="231"/>
        <v>4.2333046711851275E-5</v>
      </c>
      <c r="AF1648" s="9">
        <f t="shared" si="232"/>
        <v>336</v>
      </c>
      <c r="AG1648" s="9">
        <f t="shared" si="225"/>
        <v>495</v>
      </c>
      <c r="AH1648" s="44">
        <f t="shared" si="233"/>
        <v>4.1227914344519705E-5</v>
      </c>
      <c r="AI1648">
        <f>AA1648/'Totals and Drop Down Lists'!W$6*Inputs!E$37</f>
        <v>27812.924883214742</v>
      </c>
      <c r="AJ1648">
        <f>AB1648/'Totals and Drop Down Lists'!X$6*Inputs!F$37</f>
        <v>13335.939251713786</v>
      </c>
      <c r="AK1648">
        <f>AC1648/'Totals and Drop Down Lists'!Y$6*Inputs!G$37</f>
        <v>39085.970735066723</v>
      </c>
      <c r="AL1648">
        <f>AD1648/'Totals and Drop Down Lists'!Z$6*Inputs!H$37</f>
        <v>45972.352282144959</v>
      </c>
      <c r="AM1648">
        <f>AE1648/'Totals and Drop Down Lists'!AA$6*Inputs!I$37</f>
        <v>5270.0134838502681</v>
      </c>
      <c r="AN1648">
        <f>AF1648/'Totals and Drop Down Lists'!AB$6*Inputs!J$37</f>
        <v>6705.4488951558333</v>
      </c>
      <c r="AO1648">
        <f>AG1648/'Totals and Drop Down Lists'!AC$6*Inputs!K$37</f>
        <v>9218.6702086503519</v>
      </c>
      <c r="AP1648">
        <f>AH1648/'Totals and Drop Down Lists'!AD$6*Inputs!L$37</f>
        <v>9702.1613330065411</v>
      </c>
      <c r="AQ1648">
        <f>IF(OR($D1648="51",$D1648="52",$D1648="61"),(AA1648/'Totals and Drop Down Lists'!W$4)*Inputs!E$38,0)</f>
        <v>0</v>
      </c>
      <c r="AR1648">
        <f>IF(OR($D1648="51",$D1648="52",$D1648="61"),(AB1648/'Totals and Drop Down Lists'!X$4)*Inputs!F$38,0)</f>
        <v>0</v>
      </c>
      <c r="AS1648">
        <f>IF(OR($D1648="51",$D1648="52",$D1648="61"),(AC1648/'Totals and Drop Down Lists'!Y$4)*Inputs!G$38,0)</f>
        <v>0</v>
      </c>
      <c r="AT1648">
        <f>IF(OR($D1648="51",$D1648="52",$D1648="61"),(AD1648/'Totals and Drop Down Lists'!Z$4)*Inputs!H$38,0)</f>
        <v>0</v>
      </c>
      <c r="AU1648">
        <f>IF(OR($D1648="51",$D1648="52",$D1648="61"),(AE1648/'Totals and Drop Down Lists'!AA$4)*Inputs!I$38,0)</f>
        <v>0</v>
      </c>
      <c r="AV1648">
        <f>IF(OR($D1648="51",$D1648="52",$D1648="61"),(AF1648/'Totals and Drop Down Lists'!AB$4)*Inputs!J$38,0)</f>
        <v>0</v>
      </c>
      <c r="AW1648">
        <f>IF(OR($D1648="51",$D1648="52",$D1648="61"),(AG1648/'Totals and Drop Down Lists'!AC$4)*Inputs!K$38,0)</f>
        <v>0</v>
      </c>
      <c r="AX1648">
        <f>IF(OR($D1648="51",$D1648="52",$D1648="61"),(AH1648/'Totals and Drop Down Lists'!AD$4)*Inputs!L$38,0)</f>
        <v>0</v>
      </c>
      <c r="AY1648">
        <f>IF(OR($D1648="51",$D1648="52",$D1648="61"),0,(AA1648/'Totals and Drop Down Lists'!W$5)*Inputs!E$39)</f>
        <v>0</v>
      </c>
      <c r="AZ1648">
        <f>IF(OR($D1648="51",$D1648="52",$D1648="61"),0,(AB1648/'Totals and Drop Down Lists'!X$5)*Inputs!F$39)</f>
        <v>0</v>
      </c>
      <c r="BA1648">
        <f>IF(OR($D1648="51",$D1648="52",$D1648="61"),0,(AC1648/'Totals and Drop Down Lists'!Y$5)*Inputs!G$39)</f>
        <v>0</v>
      </c>
      <c r="BB1648">
        <f>IF(OR($D1648="51",$D1648="52",$D1648="61"),0,(AD1648/'Totals and Drop Down Lists'!Z$5)*Inputs!H$39)</f>
        <v>0</v>
      </c>
      <c r="BC1648">
        <f>IF(OR($D1648="51",$D1648="52",$D1648="61"),0,(AE1648/'Totals and Drop Down Lists'!AA$5)*Inputs!I$39)</f>
        <v>0</v>
      </c>
      <c r="BD1648">
        <f>IF(OR($D1648="51",$D1648="52",$D1648="61"),0,(AF1648/'Totals and Drop Down Lists'!AB$5)*Inputs!J$39)</f>
        <v>0</v>
      </c>
      <c r="BE1648">
        <f>IF(OR($D1648="51",$D1648="52",$D1648="61"),0,(AG1648/'Totals and Drop Down Lists'!AC$5)*Inputs!K$39)</f>
        <v>0</v>
      </c>
      <c r="BF1648">
        <f>IF(OR($D1648="51",$D1648="52",$D1648="61"),0,(AH1648/'Totals and Drop Down Lists'!AD$5)*Inputs!L$39)</f>
        <v>0</v>
      </c>
      <c r="BG1648" s="10">
        <f t="shared" si="226"/>
        <v>157103.4810728032</v>
      </c>
    </row>
    <row r="1649" spans="1:59">
      <c r="A1649" s="1" t="s">
        <v>7506</v>
      </c>
      <c r="B1649" s="1" t="s">
        <v>3067</v>
      </c>
      <c r="C1649" s="1" t="s">
        <v>227</v>
      </c>
      <c r="D1649" s="1" t="s">
        <v>25</v>
      </c>
      <c r="E1649" s="1" t="s">
        <v>3080</v>
      </c>
      <c r="F1649" s="2">
        <v>54557</v>
      </c>
      <c r="G1649" s="2">
        <v>553</v>
      </c>
      <c r="H1649" s="2">
        <v>66</v>
      </c>
      <c r="I1649" s="2">
        <v>7405</v>
      </c>
      <c r="J1649" s="2">
        <v>24355</v>
      </c>
      <c r="K1649" s="2">
        <v>6288</v>
      </c>
      <c r="L1649" s="2">
        <v>54</v>
      </c>
      <c r="M1649" s="2">
        <v>55</v>
      </c>
      <c r="N1649" s="2">
        <v>11</v>
      </c>
      <c r="O1649" s="2">
        <v>75</v>
      </c>
      <c r="P1649" s="2">
        <v>11</v>
      </c>
      <c r="Q1649" s="2">
        <v>0</v>
      </c>
      <c r="R1649" s="2">
        <v>10443</v>
      </c>
      <c r="S1649" s="2">
        <v>4398300</v>
      </c>
      <c r="T1649" s="2">
        <v>236742700</v>
      </c>
      <c r="U1649" s="2">
        <v>451</v>
      </c>
      <c r="V1649" s="2">
        <v>656</v>
      </c>
      <c r="W1649" s="2">
        <v>72</v>
      </c>
      <c r="X1649" s="2">
        <v>1429</v>
      </c>
      <c r="Y1649" s="2">
        <v>210</v>
      </c>
      <c r="Z1649" s="2">
        <v>764</v>
      </c>
      <c r="AA1649" s="9">
        <f t="shared" si="227"/>
        <v>54557</v>
      </c>
      <c r="AB1649" s="9">
        <f t="shared" si="228"/>
        <v>6786</v>
      </c>
      <c r="AC1649" s="9">
        <f t="shared" si="229"/>
        <v>10649</v>
      </c>
      <c r="AD1649" s="9">
        <f t="shared" si="230"/>
        <v>10443</v>
      </c>
      <c r="AE1649" s="44">
        <f t="shared" si="231"/>
        <v>1.1337902503428641E-4</v>
      </c>
      <c r="AF1649" s="9">
        <f t="shared" si="232"/>
        <v>701</v>
      </c>
      <c r="AG1649" s="9">
        <f t="shared" si="225"/>
        <v>974</v>
      </c>
      <c r="AH1649" s="44">
        <f t="shared" si="233"/>
        <v>9.3569528769282047E-5</v>
      </c>
      <c r="AI1649">
        <f>AA1649/'Totals and Drop Down Lists'!W$6*Inputs!E$37</f>
        <v>49490.859192874967</v>
      </c>
      <c r="AJ1649">
        <f>AB1649/'Totals and Drop Down Lists'!X$6*Inputs!F$37</f>
        <v>22328.567422188444</v>
      </c>
      <c r="AK1649">
        <f>AC1649/'Totals and Drop Down Lists'!Y$6*Inputs!G$37</f>
        <v>70201.805086477587</v>
      </c>
      <c r="AL1649">
        <f>AD1649/'Totals and Drop Down Lists'!Z$6*Inputs!H$37</f>
        <v>83726.765762546187</v>
      </c>
      <c r="AM1649">
        <f>AE1649/'Totals and Drop Down Lists'!AA$6*Inputs!I$37</f>
        <v>14114.481170787361</v>
      </c>
      <c r="AN1649">
        <f>AF1649/'Totals and Drop Down Lists'!AB$6*Inputs!J$37</f>
        <v>13989.641891381663</v>
      </c>
      <c r="AO1649">
        <f>AG1649/'Totals and Drop Down Lists'!AC$6*Inputs!K$37</f>
        <v>18139.36319843524</v>
      </c>
      <c r="AP1649">
        <f>AH1649/'Totals and Drop Down Lists'!AD$6*Inputs!L$37</f>
        <v>22019.708695102734</v>
      </c>
      <c r="AQ1649">
        <f>IF(OR($D1649="51",$D1649="52",$D1649="61"),(AA1649/'Totals and Drop Down Lists'!W$4)*Inputs!E$38,0)</f>
        <v>0</v>
      </c>
      <c r="AR1649">
        <f>IF(OR($D1649="51",$D1649="52",$D1649="61"),(AB1649/'Totals and Drop Down Lists'!X$4)*Inputs!F$38,0)</f>
        <v>0</v>
      </c>
      <c r="AS1649">
        <f>IF(OR($D1649="51",$D1649="52",$D1649="61"),(AC1649/'Totals and Drop Down Lists'!Y$4)*Inputs!G$38,0)</f>
        <v>0</v>
      </c>
      <c r="AT1649">
        <f>IF(OR($D1649="51",$D1649="52",$D1649="61"),(AD1649/'Totals and Drop Down Lists'!Z$4)*Inputs!H$38,0)</f>
        <v>0</v>
      </c>
      <c r="AU1649">
        <f>IF(OR($D1649="51",$D1649="52",$D1649="61"),(AE1649/'Totals and Drop Down Lists'!AA$4)*Inputs!I$38,0)</f>
        <v>0</v>
      </c>
      <c r="AV1649">
        <f>IF(OR($D1649="51",$D1649="52",$D1649="61"),(AF1649/'Totals and Drop Down Lists'!AB$4)*Inputs!J$38,0)</f>
        <v>0</v>
      </c>
      <c r="AW1649">
        <f>IF(OR($D1649="51",$D1649="52",$D1649="61"),(AG1649/'Totals and Drop Down Lists'!AC$4)*Inputs!K$38,0)</f>
        <v>0</v>
      </c>
      <c r="AX1649">
        <f>IF(OR($D1649="51",$D1649="52",$D1649="61"),(AH1649/'Totals and Drop Down Lists'!AD$4)*Inputs!L$38,0)</f>
        <v>0</v>
      </c>
      <c r="AY1649">
        <f>IF(OR($D1649="51",$D1649="52",$D1649="61"),0,(AA1649/'Totals and Drop Down Lists'!W$5)*Inputs!E$39)</f>
        <v>0</v>
      </c>
      <c r="AZ1649">
        <f>IF(OR($D1649="51",$D1649="52",$D1649="61"),0,(AB1649/'Totals and Drop Down Lists'!X$5)*Inputs!F$39)</f>
        <v>0</v>
      </c>
      <c r="BA1649">
        <f>IF(OR($D1649="51",$D1649="52",$D1649="61"),0,(AC1649/'Totals and Drop Down Lists'!Y$5)*Inputs!G$39)</f>
        <v>0</v>
      </c>
      <c r="BB1649">
        <f>IF(OR($D1649="51",$D1649="52",$D1649="61"),0,(AD1649/'Totals and Drop Down Lists'!Z$5)*Inputs!H$39)</f>
        <v>0</v>
      </c>
      <c r="BC1649">
        <f>IF(OR($D1649="51",$D1649="52",$D1649="61"),0,(AE1649/'Totals and Drop Down Lists'!AA$5)*Inputs!I$39)</f>
        <v>0</v>
      </c>
      <c r="BD1649">
        <f>IF(OR($D1649="51",$D1649="52",$D1649="61"),0,(AF1649/'Totals and Drop Down Lists'!AB$5)*Inputs!J$39)</f>
        <v>0</v>
      </c>
      <c r="BE1649">
        <f>IF(OR($D1649="51",$D1649="52",$D1649="61"),0,(AG1649/'Totals and Drop Down Lists'!AC$5)*Inputs!K$39)</f>
        <v>0</v>
      </c>
      <c r="BF1649">
        <f>IF(OR($D1649="51",$D1649="52",$D1649="61"),0,(AH1649/'Totals and Drop Down Lists'!AD$5)*Inputs!L$39)</f>
        <v>0</v>
      </c>
      <c r="BG1649" s="10">
        <f t="shared" si="226"/>
        <v>294011.19241979416</v>
      </c>
    </row>
    <row r="1650" spans="1:59">
      <c r="A1650" s="1" t="s">
        <v>7506</v>
      </c>
      <c r="B1650" s="1" t="s">
        <v>3067</v>
      </c>
      <c r="C1650" s="1" t="s">
        <v>3081</v>
      </c>
      <c r="D1650" s="1" t="s">
        <v>25</v>
      </c>
      <c r="E1650" s="1" t="s">
        <v>3082</v>
      </c>
      <c r="F1650" s="2">
        <v>121757</v>
      </c>
      <c r="G1650" s="2">
        <v>782</v>
      </c>
      <c r="H1650" s="2">
        <v>78</v>
      </c>
      <c r="I1650" s="2">
        <v>15922</v>
      </c>
      <c r="J1650" s="2">
        <v>51719</v>
      </c>
      <c r="K1650" s="2">
        <v>15182</v>
      </c>
      <c r="L1650" s="2">
        <v>105</v>
      </c>
      <c r="M1650" s="2">
        <v>8</v>
      </c>
      <c r="N1650" s="2">
        <v>9</v>
      </c>
      <c r="O1650" s="2">
        <v>198</v>
      </c>
      <c r="P1650" s="2">
        <v>34</v>
      </c>
      <c r="Q1650" s="2">
        <v>44</v>
      </c>
      <c r="R1650" s="2">
        <v>16342</v>
      </c>
      <c r="S1650" s="2">
        <v>9942000</v>
      </c>
      <c r="T1650" s="2">
        <v>511153900</v>
      </c>
      <c r="U1650" s="2">
        <v>803</v>
      </c>
      <c r="V1650" s="2">
        <v>1060</v>
      </c>
      <c r="W1650" s="2">
        <v>45</v>
      </c>
      <c r="X1650" s="2">
        <v>3791</v>
      </c>
      <c r="Y1650" s="2">
        <v>429</v>
      </c>
      <c r="Z1650" s="2">
        <v>2583</v>
      </c>
      <c r="AA1650" s="9">
        <f t="shared" si="227"/>
        <v>121757</v>
      </c>
      <c r="AB1650" s="9">
        <f t="shared" si="228"/>
        <v>15062</v>
      </c>
      <c r="AC1650" s="9">
        <f t="shared" si="229"/>
        <v>16740</v>
      </c>
      <c r="AD1650" s="9">
        <f t="shared" si="230"/>
        <v>16342</v>
      </c>
      <c r="AE1650" s="44">
        <f t="shared" si="231"/>
        <v>3.1124590128145651E-4</v>
      </c>
      <c r="AF1650" s="9">
        <f t="shared" si="232"/>
        <v>2686</v>
      </c>
      <c r="AG1650" s="9">
        <f t="shared" si="225"/>
        <v>3012</v>
      </c>
      <c r="AH1650" s="44">
        <f t="shared" si="233"/>
        <v>3.2899168513877969E-4</v>
      </c>
      <c r="AI1650">
        <f>AA1650/'Totals and Drop Down Lists'!W$6*Inputs!E$37</f>
        <v>110450.69455334563</v>
      </c>
      <c r="AJ1650">
        <f>AB1650/'Totals and Drop Down Lists'!X$6*Inputs!F$37</f>
        <v>49559.811746684689</v>
      </c>
      <c r="AK1650">
        <f>AC1650/'Totals and Drop Down Lists'!Y$6*Inputs!G$37</f>
        <v>110355.73454292749</v>
      </c>
      <c r="AL1650">
        <f>AD1650/'Totals and Drop Down Lists'!Z$6*Inputs!H$37</f>
        <v>131022.00575424012</v>
      </c>
      <c r="AM1650">
        <f>AE1650/'Totals and Drop Down Lists'!AA$6*Inputs!I$37</f>
        <v>38746.800052243969</v>
      </c>
      <c r="AN1650">
        <f>AF1650/'Totals and Drop Down Lists'!AB$6*Inputs!J$37</f>
        <v>53603.677774965974</v>
      </c>
      <c r="AO1650">
        <f>AG1650/'Totals and Drop Down Lists'!AC$6*Inputs!K$37</f>
        <v>56094.211451423958</v>
      </c>
      <c r="AP1650">
        <f>AH1650/'Totals and Drop Down Lists'!AD$6*Inputs!L$37</f>
        <v>77421.583341831705</v>
      </c>
      <c r="AQ1650">
        <f>IF(OR($D1650="51",$D1650="52",$D1650="61"),(AA1650/'Totals and Drop Down Lists'!W$4)*Inputs!E$38,0)</f>
        <v>0</v>
      </c>
      <c r="AR1650">
        <f>IF(OR($D1650="51",$D1650="52",$D1650="61"),(AB1650/'Totals and Drop Down Lists'!X$4)*Inputs!F$38,0)</f>
        <v>0</v>
      </c>
      <c r="AS1650">
        <f>IF(OR($D1650="51",$D1650="52",$D1650="61"),(AC1650/'Totals and Drop Down Lists'!Y$4)*Inputs!G$38,0)</f>
        <v>0</v>
      </c>
      <c r="AT1650">
        <f>IF(OR($D1650="51",$D1650="52",$D1650="61"),(AD1650/'Totals and Drop Down Lists'!Z$4)*Inputs!H$38,0)</f>
        <v>0</v>
      </c>
      <c r="AU1650">
        <f>IF(OR($D1650="51",$D1650="52",$D1650="61"),(AE1650/'Totals and Drop Down Lists'!AA$4)*Inputs!I$38,0)</f>
        <v>0</v>
      </c>
      <c r="AV1650">
        <f>IF(OR($D1650="51",$D1650="52",$D1650="61"),(AF1650/'Totals and Drop Down Lists'!AB$4)*Inputs!J$38,0)</f>
        <v>0</v>
      </c>
      <c r="AW1650">
        <f>IF(OR($D1650="51",$D1650="52",$D1650="61"),(AG1650/'Totals and Drop Down Lists'!AC$4)*Inputs!K$38,0)</f>
        <v>0</v>
      </c>
      <c r="AX1650">
        <f>IF(OR($D1650="51",$D1650="52",$D1650="61"),(AH1650/'Totals and Drop Down Lists'!AD$4)*Inputs!L$38,0)</f>
        <v>0</v>
      </c>
      <c r="AY1650">
        <f>IF(OR($D1650="51",$D1650="52",$D1650="61"),0,(AA1650/'Totals and Drop Down Lists'!W$5)*Inputs!E$39)</f>
        <v>0</v>
      </c>
      <c r="AZ1650">
        <f>IF(OR($D1650="51",$D1650="52",$D1650="61"),0,(AB1650/'Totals and Drop Down Lists'!X$5)*Inputs!F$39)</f>
        <v>0</v>
      </c>
      <c r="BA1650">
        <f>IF(OR($D1650="51",$D1650="52",$D1650="61"),0,(AC1650/'Totals and Drop Down Lists'!Y$5)*Inputs!G$39)</f>
        <v>0</v>
      </c>
      <c r="BB1650">
        <f>IF(OR($D1650="51",$D1650="52",$D1650="61"),0,(AD1650/'Totals and Drop Down Lists'!Z$5)*Inputs!H$39)</f>
        <v>0</v>
      </c>
      <c r="BC1650">
        <f>IF(OR($D1650="51",$D1650="52",$D1650="61"),0,(AE1650/'Totals and Drop Down Lists'!AA$5)*Inputs!I$39)</f>
        <v>0</v>
      </c>
      <c r="BD1650">
        <f>IF(OR($D1650="51",$D1650="52",$D1650="61"),0,(AF1650/'Totals and Drop Down Lists'!AB$5)*Inputs!J$39)</f>
        <v>0</v>
      </c>
      <c r="BE1650">
        <f>IF(OR($D1650="51",$D1650="52",$D1650="61"),0,(AG1650/'Totals and Drop Down Lists'!AC$5)*Inputs!K$39)</f>
        <v>0</v>
      </c>
      <c r="BF1650">
        <f>IF(OR($D1650="51",$D1650="52",$D1650="61"),0,(AH1650/'Totals and Drop Down Lists'!AD$5)*Inputs!L$39)</f>
        <v>0</v>
      </c>
      <c r="BG1650" s="10">
        <f t="shared" si="226"/>
        <v>627254.51921766356</v>
      </c>
    </row>
    <row r="1651" spans="1:59">
      <c r="A1651" s="1" t="s">
        <v>7506</v>
      </c>
      <c r="B1651" s="1" t="s">
        <v>3067</v>
      </c>
      <c r="C1651" s="1" t="s">
        <v>2157</v>
      </c>
      <c r="D1651" s="1" t="s">
        <v>25</v>
      </c>
      <c r="E1651" s="1" t="s">
        <v>3083</v>
      </c>
      <c r="F1651" s="2">
        <v>39694</v>
      </c>
      <c r="G1651" s="2">
        <v>235</v>
      </c>
      <c r="H1651" s="2">
        <v>0</v>
      </c>
      <c r="I1651" s="2">
        <v>4154</v>
      </c>
      <c r="J1651" s="2">
        <v>16941</v>
      </c>
      <c r="K1651" s="2">
        <v>3583</v>
      </c>
      <c r="L1651" s="2">
        <v>80</v>
      </c>
      <c r="M1651" s="2">
        <v>13</v>
      </c>
      <c r="N1651" s="2">
        <v>0</v>
      </c>
      <c r="O1651" s="2">
        <v>71</v>
      </c>
      <c r="P1651" s="2">
        <v>36</v>
      </c>
      <c r="Q1651" s="2">
        <v>19</v>
      </c>
      <c r="R1651" s="2">
        <v>8469</v>
      </c>
      <c r="S1651" s="2">
        <v>2541200</v>
      </c>
      <c r="T1651" s="2">
        <v>123705000</v>
      </c>
      <c r="U1651" s="2">
        <v>399</v>
      </c>
      <c r="V1651" s="2">
        <v>326</v>
      </c>
      <c r="W1651" s="2">
        <v>44</v>
      </c>
      <c r="X1651" s="2">
        <v>741</v>
      </c>
      <c r="Y1651" s="2">
        <v>83</v>
      </c>
      <c r="Z1651" s="2">
        <v>347</v>
      </c>
      <c r="AA1651" s="9">
        <f t="shared" si="227"/>
        <v>39694</v>
      </c>
      <c r="AB1651" s="9">
        <f t="shared" si="228"/>
        <v>3919</v>
      </c>
      <c r="AC1651" s="9">
        <f t="shared" si="229"/>
        <v>8688</v>
      </c>
      <c r="AD1651" s="9">
        <f t="shared" si="230"/>
        <v>8469</v>
      </c>
      <c r="AE1651" s="44">
        <f t="shared" si="231"/>
        <v>5.2923719602653332E-5</v>
      </c>
      <c r="AF1651" s="9">
        <f t="shared" si="232"/>
        <v>371</v>
      </c>
      <c r="AG1651" s="9">
        <f t="shared" si="225"/>
        <v>430</v>
      </c>
      <c r="AH1651" s="44">
        <f t="shared" si="233"/>
        <v>3.3839762597918006E-5</v>
      </c>
      <c r="AI1651">
        <f>AA1651/'Totals and Drop Down Lists'!W$6*Inputs!E$37</f>
        <v>36008.031321406583</v>
      </c>
      <c r="AJ1651">
        <f>AB1651/'Totals and Drop Down Lists'!X$6*Inputs!F$37</f>
        <v>12895.027369224361</v>
      </c>
      <c r="AK1651">
        <f>AC1651/'Totals and Drop Down Lists'!Y$6*Inputs!G$37</f>
        <v>57274.230687512187</v>
      </c>
      <c r="AL1651">
        <f>AD1651/'Totals and Drop Down Lists'!Z$6*Inputs!H$37</f>
        <v>67900.218255578249</v>
      </c>
      <c r="AM1651">
        <f>AE1651/'Totals and Drop Down Lists'!AA$6*Inputs!I$37</f>
        <v>6588.4394718845606</v>
      </c>
      <c r="AN1651">
        <f>AF1651/'Totals and Drop Down Lists'!AB$6*Inputs!J$37</f>
        <v>7403.933155067899</v>
      </c>
      <c r="AO1651">
        <f>AG1651/'Totals and Drop Down Lists'!AC$6*Inputs!K$37</f>
        <v>8008.1377570093955</v>
      </c>
      <c r="AP1651">
        <f>AH1651/'Totals and Drop Down Lists'!AD$6*Inputs!L$37</f>
        <v>7963.5082544330407</v>
      </c>
      <c r="AQ1651">
        <f>IF(OR($D1651="51",$D1651="52",$D1651="61"),(AA1651/'Totals and Drop Down Lists'!W$4)*Inputs!E$38,0)</f>
        <v>0</v>
      </c>
      <c r="AR1651">
        <f>IF(OR($D1651="51",$D1651="52",$D1651="61"),(AB1651/'Totals and Drop Down Lists'!X$4)*Inputs!F$38,0)</f>
        <v>0</v>
      </c>
      <c r="AS1651">
        <f>IF(OR($D1651="51",$D1651="52",$D1651="61"),(AC1651/'Totals and Drop Down Lists'!Y$4)*Inputs!G$38,0)</f>
        <v>0</v>
      </c>
      <c r="AT1651">
        <f>IF(OR($D1651="51",$D1651="52",$D1651="61"),(AD1651/'Totals and Drop Down Lists'!Z$4)*Inputs!H$38,0)</f>
        <v>0</v>
      </c>
      <c r="AU1651">
        <f>IF(OR($D1651="51",$D1651="52",$D1651="61"),(AE1651/'Totals and Drop Down Lists'!AA$4)*Inputs!I$38,0)</f>
        <v>0</v>
      </c>
      <c r="AV1651">
        <f>IF(OR($D1651="51",$D1651="52",$D1651="61"),(AF1651/'Totals and Drop Down Lists'!AB$4)*Inputs!J$38,0)</f>
        <v>0</v>
      </c>
      <c r="AW1651">
        <f>IF(OR($D1651="51",$D1651="52",$D1651="61"),(AG1651/'Totals and Drop Down Lists'!AC$4)*Inputs!K$38,0)</f>
        <v>0</v>
      </c>
      <c r="AX1651">
        <f>IF(OR($D1651="51",$D1651="52",$D1651="61"),(AH1651/'Totals and Drop Down Lists'!AD$4)*Inputs!L$38,0)</f>
        <v>0</v>
      </c>
      <c r="AY1651">
        <f>IF(OR($D1651="51",$D1651="52",$D1651="61"),0,(AA1651/'Totals and Drop Down Lists'!W$5)*Inputs!E$39)</f>
        <v>0</v>
      </c>
      <c r="AZ1651">
        <f>IF(OR($D1651="51",$D1651="52",$D1651="61"),0,(AB1651/'Totals and Drop Down Lists'!X$5)*Inputs!F$39)</f>
        <v>0</v>
      </c>
      <c r="BA1651">
        <f>IF(OR($D1651="51",$D1651="52",$D1651="61"),0,(AC1651/'Totals and Drop Down Lists'!Y$5)*Inputs!G$39)</f>
        <v>0</v>
      </c>
      <c r="BB1651">
        <f>IF(OR($D1651="51",$D1651="52",$D1651="61"),0,(AD1651/'Totals and Drop Down Lists'!Z$5)*Inputs!H$39)</f>
        <v>0</v>
      </c>
      <c r="BC1651">
        <f>IF(OR($D1651="51",$D1651="52",$D1651="61"),0,(AE1651/'Totals and Drop Down Lists'!AA$5)*Inputs!I$39)</f>
        <v>0</v>
      </c>
      <c r="BD1651">
        <f>IF(OR($D1651="51",$D1651="52",$D1651="61"),0,(AF1651/'Totals and Drop Down Lists'!AB$5)*Inputs!J$39)</f>
        <v>0</v>
      </c>
      <c r="BE1651">
        <f>IF(OR($D1651="51",$D1651="52",$D1651="61"),0,(AG1651/'Totals and Drop Down Lists'!AC$5)*Inputs!K$39)</f>
        <v>0</v>
      </c>
      <c r="BF1651">
        <f>IF(OR($D1651="51",$D1651="52",$D1651="61"),0,(AH1651/'Totals and Drop Down Lists'!AD$5)*Inputs!L$39)</f>
        <v>0</v>
      </c>
      <c r="BG1651" s="10">
        <f t="shared" si="226"/>
        <v>204041.52627211632</v>
      </c>
    </row>
    <row r="1652" spans="1:59">
      <c r="A1652" s="1" t="s">
        <v>7506</v>
      </c>
      <c r="B1652" s="1" t="s">
        <v>3067</v>
      </c>
      <c r="C1652" s="1" t="s">
        <v>652</v>
      </c>
      <c r="D1652" s="1" t="s">
        <v>25</v>
      </c>
      <c r="E1652" s="1" t="s">
        <v>3084</v>
      </c>
      <c r="F1652" s="2">
        <v>34297</v>
      </c>
      <c r="G1652" s="2">
        <v>71</v>
      </c>
      <c r="H1652" s="2">
        <v>25</v>
      </c>
      <c r="I1652" s="2">
        <v>3961</v>
      </c>
      <c r="J1652" s="2">
        <v>14817</v>
      </c>
      <c r="K1652" s="2">
        <v>2443</v>
      </c>
      <c r="L1652" s="2">
        <v>157</v>
      </c>
      <c r="M1652" s="2">
        <v>7</v>
      </c>
      <c r="N1652" s="2">
        <v>0</v>
      </c>
      <c r="O1652" s="2">
        <v>65</v>
      </c>
      <c r="P1652" s="2">
        <v>35</v>
      </c>
      <c r="Q1652" s="2">
        <v>0</v>
      </c>
      <c r="R1652" s="2">
        <v>5596</v>
      </c>
      <c r="S1652" s="2">
        <v>1911200</v>
      </c>
      <c r="T1652" s="2">
        <v>107254600</v>
      </c>
      <c r="U1652" s="2">
        <v>722</v>
      </c>
      <c r="V1652" s="2">
        <v>159</v>
      </c>
      <c r="W1652" s="2">
        <v>40</v>
      </c>
      <c r="X1652" s="2">
        <v>338</v>
      </c>
      <c r="Y1652" s="2">
        <v>44</v>
      </c>
      <c r="Z1652" s="2">
        <v>176</v>
      </c>
      <c r="AA1652" s="9">
        <f t="shared" si="227"/>
        <v>34297</v>
      </c>
      <c r="AB1652" s="9">
        <f t="shared" si="228"/>
        <v>3865</v>
      </c>
      <c r="AC1652" s="9">
        <f t="shared" si="229"/>
        <v>5860</v>
      </c>
      <c r="AD1652" s="9">
        <f t="shared" si="230"/>
        <v>5596</v>
      </c>
      <c r="AE1652" s="44">
        <f t="shared" si="231"/>
        <v>2.8130823056145865E-5</v>
      </c>
      <c r="AF1652" s="9">
        <f t="shared" si="232"/>
        <v>139</v>
      </c>
      <c r="AG1652" s="9">
        <f t="shared" si="225"/>
        <v>220</v>
      </c>
      <c r="AH1652" s="44">
        <f t="shared" si="233"/>
        <v>1.3496990842397479E-5</v>
      </c>
      <c r="AI1652">
        <f>AA1652/'Totals and Drop Down Lists'!W$6*Inputs!E$37</f>
        <v>31112.194544018785</v>
      </c>
      <c r="AJ1652">
        <f>AB1652/'Totals and Drop Down Lists'!X$6*Inputs!F$37</f>
        <v>12717.346461355486</v>
      </c>
      <c r="AK1652">
        <f>AC1652/'Totals and Drop Down Lists'!Y$6*Inputs!G$37</f>
        <v>38631.099427810936</v>
      </c>
      <c r="AL1652">
        <f>AD1652/'Totals and Drop Down Lists'!Z$6*Inputs!H$37</f>
        <v>44865.937106885802</v>
      </c>
      <c r="AM1652">
        <f>AE1652/'Totals and Drop Down Lists'!AA$6*Inputs!I$37</f>
        <v>3501.9878873067669</v>
      </c>
      <c r="AN1652">
        <f>AF1652/'Totals and Drop Down Lists'!AB$6*Inputs!J$37</f>
        <v>2773.980346507919</v>
      </c>
      <c r="AO1652">
        <f>AG1652/'Totals and Drop Down Lists'!AC$6*Inputs!K$37</f>
        <v>4097.186759400156</v>
      </c>
      <c r="AP1652">
        <f>AH1652/'Totals and Drop Down Lists'!AD$6*Inputs!L$37</f>
        <v>3176.2456273866537</v>
      </c>
      <c r="AQ1652">
        <f>IF(OR($D1652="51",$D1652="52",$D1652="61"),(AA1652/'Totals and Drop Down Lists'!W$4)*Inputs!E$38,0)</f>
        <v>0</v>
      </c>
      <c r="AR1652">
        <f>IF(OR($D1652="51",$D1652="52",$D1652="61"),(AB1652/'Totals and Drop Down Lists'!X$4)*Inputs!F$38,0)</f>
        <v>0</v>
      </c>
      <c r="AS1652">
        <f>IF(OR($D1652="51",$D1652="52",$D1652="61"),(AC1652/'Totals and Drop Down Lists'!Y$4)*Inputs!G$38,0)</f>
        <v>0</v>
      </c>
      <c r="AT1652">
        <f>IF(OR($D1652="51",$D1652="52",$D1652="61"),(AD1652/'Totals and Drop Down Lists'!Z$4)*Inputs!H$38,0)</f>
        <v>0</v>
      </c>
      <c r="AU1652">
        <f>IF(OR($D1652="51",$D1652="52",$D1652="61"),(AE1652/'Totals and Drop Down Lists'!AA$4)*Inputs!I$38,0)</f>
        <v>0</v>
      </c>
      <c r="AV1652">
        <f>IF(OR($D1652="51",$D1652="52",$D1652="61"),(AF1652/'Totals and Drop Down Lists'!AB$4)*Inputs!J$38,0)</f>
        <v>0</v>
      </c>
      <c r="AW1652">
        <f>IF(OR($D1652="51",$D1652="52",$D1652="61"),(AG1652/'Totals and Drop Down Lists'!AC$4)*Inputs!K$38,0)</f>
        <v>0</v>
      </c>
      <c r="AX1652">
        <f>IF(OR($D1652="51",$D1652="52",$D1652="61"),(AH1652/'Totals and Drop Down Lists'!AD$4)*Inputs!L$38,0)</f>
        <v>0</v>
      </c>
      <c r="AY1652">
        <f>IF(OR($D1652="51",$D1652="52",$D1652="61"),0,(AA1652/'Totals and Drop Down Lists'!W$5)*Inputs!E$39)</f>
        <v>0</v>
      </c>
      <c r="AZ1652">
        <f>IF(OR($D1652="51",$D1652="52",$D1652="61"),0,(AB1652/'Totals and Drop Down Lists'!X$5)*Inputs!F$39)</f>
        <v>0</v>
      </c>
      <c r="BA1652">
        <f>IF(OR($D1652="51",$D1652="52",$D1652="61"),0,(AC1652/'Totals and Drop Down Lists'!Y$5)*Inputs!G$39)</f>
        <v>0</v>
      </c>
      <c r="BB1652">
        <f>IF(OR($D1652="51",$D1652="52",$D1652="61"),0,(AD1652/'Totals and Drop Down Lists'!Z$5)*Inputs!H$39)</f>
        <v>0</v>
      </c>
      <c r="BC1652">
        <f>IF(OR($D1652="51",$D1652="52",$D1652="61"),0,(AE1652/'Totals and Drop Down Lists'!AA$5)*Inputs!I$39)</f>
        <v>0</v>
      </c>
      <c r="BD1652">
        <f>IF(OR($D1652="51",$D1652="52",$D1652="61"),0,(AF1652/'Totals and Drop Down Lists'!AB$5)*Inputs!J$39)</f>
        <v>0</v>
      </c>
      <c r="BE1652">
        <f>IF(OR($D1652="51",$D1652="52",$D1652="61"),0,(AG1652/'Totals and Drop Down Lists'!AC$5)*Inputs!K$39)</f>
        <v>0</v>
      </c>
      <c r="BF1652">
        <f>IF(OR($D1652="51",$D1652="52",$D1652="61"),0,(AH1652/'Totals and Drop Down Lists'!AD$5)*Inputs!L$39)</f>
        <v>0</v>
      </c>
      <c r="BG1652" s="10">
        <f t="shared" si="226"/>
        <v>140875.9781606725</v>
      </c>
    </row>
    <row r="1653" spans="1:59">
      <c r="A1653" s="1" t="s">
        <v>7506</v>
      </c>
      <c r="B1653" s="1" t="s">
        <v>3067</v>
      </c>
      <c r="C1653" s="1" t="s">
        <v>3085</v>
      </c>
      <c r="D1653" s="1" t="s">
        <v>25</v>
      </c>
      <c r="E1653" s="1" t="s">
        <v>3086</v>
      </c>
      <c r="F1653" s="2">
        <v>57657</v>
      </c>
      <c r="G1653" s="2">
        <v>527</v>
      </c>
      <c r="H1653" s="2">
        <v>21</v>
      </c>
      <c r="I1653" s="2">
        <v>8399</v>
      </c>
      <c r="J1653" s="2">
        <v>22890</v>
      </c>
      <c r="K1653" s="2">
        <v>4904</v>
      </c>
      <c r="L1653" s="2">
        <v>142</v>
      </c>
      <c r="M1653" s="2">
        <v>38</v>
      </c>
      <c r="N1653" s="2">
        <v>11</v>
      </c>
      <c r="O1653" s="2">
        <v>19</v>
      </c>
      <c r="P1653" s="2">
        <v>28</v>
      </c>
      <c r="Q1653" s="2">
        <v>0</v>
      </c>
      <c r="R1653" s="2">
        <v>9282</v>
      </c>
      <c r="S1653" s="2">
        <v>2950300</v>
      </c>
      <c r="T1653" s="2">
        <v>137506600</v>
      </c>
      <c r="U1653" s="2">
        <v>1066</v>
      </c>
      <c r="V1653" s="2">
        <v>547</v>
      </c>
      <c r="W1653" s="2">
        <v>273</v>
      </c>
      <c r="X1653" s="2">
        <v>1362</v>
      </c>
      <c r="Y1653" s="2">
        <v>245</v>
      </c>
      <c r="Z1653" s="2">
        <v>662</v>
      </c>
      <c r="AA1653" s="9">
        <f t="shared" si="227"/>
        <v>57657</v>
      </c>
      <c r="AB1653" s="9">
        <f t="shared" si="228"/>
        <v>7851</v>
      </c>
      <c r="AC1653" s="9">
        <f t="shared" si="229"/>
        <v>9520</v>
      </c>
      <c r="AD1653" s="9">
        <f t="shared" si="230"/>
        <v>9282</v>
      </c>
      <c r="AE1653" s="44">
        <f t="shared" si="231"/>
        <v>7.3375473411239431E-5</v>
      </c>
      <c r="AF1653" s="9">
        <f t="shared" si="232"/>
        <v>542</v>
      </c>
      <c r="AG1653" s="9">
        <f t="shared" si="225"/>
        <v>907</v>
      </c>
      <c r="AH1653" s="44">
        <f t="shared" si="233"/>
        <v>7.2304119572802117E-5</v>
      </c>
      <c r="AI1653">
        <f>AA1653/'Totals and Drop Down Lists'!W$6*Inputs!E$37</f>
        <v>52302.994455039545</v>
      </c>
      <c r="AJ1653">
        <f>AB1653/'Totals and Drop Down Lists'!X$6*Inputs!F$37</f>
        <v>25832.829771824563</v>
      </c>
      <c r="AK1653">
        <f>AC1653/'Totals and Drop Down Lists'!Y$6*Inputs!G$37</f>
        <v>62759.055725726983</v>
      </c>
      <c r="AL1653">
        <f>AD1653/'Totals and Drop Down Lists'!Z$6*Inputs!H$37</f>
        <v>74418.446788083282</v>
      </c>
      <c r="AM1653">
        <f>AE1653/'Totals and Drop Down Lists'!AA$6*Inputs!I$37</f>
        <v>9134.4650172054262</v>
      </c>
      <c r="AN1653">
        <f>AF1653/'Totals and Drop Down Lists'!AB$6*Inputs!J$37</f>
        <v>10816.52768206685</v>
      </c>
      <c r="AO1653">
        <f>AG1653/'Totals and Drop Down Lists'!AC$6*Inputs!K$37</f>
        <v>16891.583594436099</v>
      </c>
      <c r="AP1653">
        <f>AH1653/'Totals and Drop Down Lists'!AD$6*Inputs!L$37</f>
        <v>17015.321882989483</v>
      </c>
      <c r="AQ1653">
        <f>IF(OR($D1653="51",$D1653="52",$D1653="61"),(AA1653/'Totals and Drop Down Lists'!W$4)*Inputs!E$38,0)</f>
        <v>0</v>
      </c>
      <c r="AR1653">
        <f>IF(OR($D1653="51",$D1653="52",$D1653="61"),(AB1653/'Totals and Drop Down Lists'!X$4)*Inputs!F$38,0)</f>
        <v>0</v>
      </c>
      <c r="AS1653">
        <f>IF(OR($D1653="51",$D1653="52",$D1653="61"),(AC1653/'Totals and Drop Down Lists'!Y$4)*Inputs!G$38,0)</f>
        <v>0</v>
      </c>
      <c r="AT1653">
        <f>IF(OR($D1653="51",$D1653="52",$D1653="61"),(AD1653/'Totals and Drop Down Lists'!Z$4)*Inputs!H$38,0)</f>
        <v>0</v>
      </c>
      <c r="AU1653">
        <f>IF(OR($D1653="51",$D1653="52",$D1653="61"),(AE1653/'Totals and Drop Down Lists'!AA$4)*Inputs!I$38,0)</f>
        <v>0</v>
      </c>
      <c r="AV1653">
        <f>IF(OR($D1653="51",$D1653="52",$D1653="61"),(AF1653/'Totals and Drop Down Lists'!AB$4)*Inputs!J$38,0)</f>
        <v>0</v>
      </c>
      <c r="AW1653">
        <f>IF(OR($D1653="51",$D1653="52",$D1653="61"),(AG1653/'Totals and Drop Down Lists'!AC$4)*Inputs!K$38,0)</f>
        <v>0</v>
      </c>
      <c r="AX1653">
        <f>IF(OR($D1653="51",$D1653="52",$D1653="61"),(AH1653/'Totals and Drop Down Lists'!AD$4)*Inputs!L$38,0)</f>
        <v>0</v>
      </c>
      <c r="AY1653">
        <f>IF(OR($D1653="51",$D1653="52",$D1653="61"),0,(AA1653/'Totals and Drop Down Lists'!W$5)*Inputs!E$39)</f>
        <v>0</v>
      </c>
      <c r="AZ1653">
        <f>IF(OR($D1653="51",$D1653="52",$D1653="61"),0,(AB1653/'Totals and Drop Down Lists'!X$5)*Inputs!F$39)</f>
        <v>0</v>
      </c>
      <c r="BA1653">
        <f>IF(OR($D1653="51",$D1653="52",$D1653="61"),0,(AC1653/'Totals and Drop Down Lists'!Y$5)*Inputs!G$39)</f>
        <v>0</v>
      </c>
      <c r="BB1653">
        <f>IF(OR($D1653="51",$D1653="52",$D1653="61"),0,(AD1653/'Totals and Drop Down Lists'!Z$5)*Inputs!H$39)</f>
        <v>0</v>
      </c>
      <c r="BC1653">
        <f>IF(OR($D1653="51",$D1653="52",$D1653="61"),0,(AE1653/'Totals and Drop Down Lists'!AA$5)*Inputs!I$39)</f>
        <v>0</v>
      </c>
      <c r="BD1653">
        <f>IF(OR($D1653="51",$D1653="52",$D1653="61"),0,(AF1653/'Totals and Drop Down Lists'!AB$5)*Inputs!J$39)</f>
        <v>0</v>
      </c>
      <c r="BE1653">
        <f>IF(OR($D1653="51",$D1653="52",$D1653="61"),0,(AG1653/'Totals and Drop Down Lists'!AC$5)*Inputs!K$39)</f>
        <v>0</v>
      </c>
      <c r="BF1653">
        <f>IF(OR($D1653="51",$D1653="52",$D1653="61"),0,(AH1653/'Totals and Drop Down Lists'!AD$5)*Inputs!L$39)</f>
        <v>0</v>
      </c>
      <c r="BG1653" s="10">
        <f t="shared" si="226"/>
        <v>269171.22491737222</v>
      </c>
    </row>
    <row r="1654" spans="1:59">
      <c r="A1654" s="1" t="s">
        <v>7506</v>
      </c>
      <c r="B1654" s="1" t="s">
        <v>3067</v>
      </c>
      <c r="C1654" s="1" t="s">
        <v>3087</v>
      </c>
      <c r="D1654" s="1" t="s">
        <v>58</v>
      </c>
      <c r="E1654" s="1" t="s">
        <v>3088</v>
      </c>
      <c r="F1654" s="2">
        <v>120749</v>
      </c>
      <c r="G1654" s="2">
        <v>3126</v>
      </c>
      <c r="H1654" s="2">
        <v>175</v>
      </c>
      <c r="I1654" s="2">
        <v>17459</v>
      </c>
      <c r="J1654" s="2">
        <v>48186</v>
      </c>
      <c r="K1654" s="2">
        <v>12609</v>
      </c>
      <c r="L1654" s="2">
        <v>187</v>
      </c>
      <c r="M1654" s="2">
        <v>44</v>
      </c>
      <c r="N1654" s="2">
        <v>10</v>
      </c>
      <c r="O1654" s="2">
        <v>103</v>
      </c>
      <c r="P1654" s="2">
        <v>60</v>
      </c>
      <c r="Q1654" s="2">
        <v>302</v>
      </c>
      <c r="R1654" s="2">
        <v>11752</v>
      </c>
      <c r="S1654" s="2">
        <v>8569800</v>
      </c>
      <c r="T1654" s="2">
        <v>401237700</v>
      </c>
      <c r="U1654" s="2">
        <v>755</v>
      </c>
      <c r="V1654" s="2">
        <v>1262</v>
      </c>
      <c r="W1654" s="2">
        <v>128</v>
      </c>
      <c r="X1654" s="2">
        <v>3260</v>
      </c>
      <c r="Y1654" s="2">
        <v>512</v>
      </c>
      <c r="Z1654" s="2">
        <v>1801</v>
      </c>
      <c r="AA1654" s="9">
        <f t="shared" si="227"/>
        <v>120749</v>
      </c>
      <c r="AB1654" s="9">
        <f t="shared" si="228"/>
        <v>14158</v>
      </c>
      <c r="AC1654" s="9">
        <f t="shared" si="229"/>
        <v>12458</v>
      </c>
      <c r="AD1654" s="9">
        <f t="shared" si="230"/>
        <v>11752</v>
      </c>
      <c r="AE1654" s="44">
        <f t="shared" si="231"/>
        <v>2.3042850337010628E-4</v>
      </c>
      <c r="AF1654" s="9">
        <f t="shared" si="232"/>
        <v>1870</v>
      </c>
      <c r="AG1654" s="9">
        <f t="shared" si="225"/>
        <v>2313</v>
      </c>
      <c r="AH1654" s="44">
        <f t="shared" si="233"/>
        <v>2.2520938649928668E-4</v>
      </c>
      <c r="AI1654">
        <f>AA1654/'Totals and Drop Down Lists'!W$6*Inputs!E$37</f>
        <v>109536.29702293858</v>
      </c>
      <c r="AJ1654">
        <f>AB1654/'Totals and Drop Down Lists'!X$6*Inputs!F$37</f>
        <v>46585.301733472435</v>
      </c>
      <c r="AK1654">
        <f>AC1654/'Totals and Drop Down Lists'!Y$6*Inputs!G$37</f>
        <v>82127.344141922978</v>
      </c>
      <c r="AL1654">
        <f>AD1654/'Totals and Drop Down Lists'!Z$6*Inputs!H$37</f>
        <v>94221.674924968174</v>
      </c>
      <c r="AM1654">
        <f>AE1654/'Totals and Drop Down Lists'!AA$6*Inputs!I$37</f>
        <v>28685.894688603476</v>
      </c>
      <c r="AN1654">
        <f>AF1654/'Totals and Drop Down Lists'!AB$6*Inputs!J$37</f>
        <v>37319.016172444666</v>
      </c>
      <c r="AO1654">
        <f>AG1654/'Totals and Drop Down Lists'!AC$6*Inputs!K$37</f>
        <v>43076.331702238909</v>
      </c>
      <c r="AP1654">
        <f>AH1654/'Totals and Drop Down Lists'!AD$6*Inputs!L$37</f>
        <v>52998.504442026227</v>
      </c>
      <c r="AQ1654">
        <f>IF(OR($D1654="51",$D1654="52",$D1654="61"),(AA1654/'Totals and Drop Down Lists'!W$4)*Inputs!E$38,0)</f>
        <v>0</v>
      </c>
      <c r="AR1654">
        <f>IF(OR($D1654="51",$D1654="52",$D1654="61"),(AB1654/'Totals and Drop Down Lists'!X$4)*Inputs!F$38,0)</f>
        <v>0</v>
      </c>
      <c r="AS1654">
        <f>IF(OR($D1654="51",$D1654="52",$D1654="61"),(AC1654/'Totals and Drop Down Lists'!Y$4)*Inputs!G$38,0)</f>
        <v>0</v>
      </c>
      <c r="AT1654">
        <f>IF(OR($D1654="51",$D1654="52",$D1654="61"),(AD1654/'Totals and Drop Down Lists'!Z$4)*Inputs!H$38,0)</f>
        <v>0</v>
      </c>
      <c r="AU1654">
        <f>IF(OR($D1654="51",$D1654="52",$D1654="61"),(AE1654/'Totals and Drop Down Lists'!AA$4)*Inputs!I$38,0)</f>
        <v>0</v>
      </c>
      <c r="AV1654">
        <f>IF(OR($D1654="51",$D1654="52",$D1654="61"),(AF1654/'Totals and Drop Down Lists'!AB$4)*Inputs!J$38,0)</f>
        <v>0</v>
      </c>
      <c r="AW1654">
        <f>IF(OR($D1654="51",$D1654="52",$D1654="61"),(AG1654/'Totals and Drop Down Lists'!AC$4)*Inputs!K$38,0)</f>
        <v>0</v>
      </c>
      <c r="AX1654">
        <f>IF(OR($D1654="51",$D1654="52",$D1654="61"),(AH1654/'Totals and Drop Down Lists'!AD$4)*Inputs!L$38,0)</f>
        <v>0</v>
      </c>
      <c r="AY1654">
        <f>IF(OR($D1654="51",$D1654="52",$D1654="61"),0,(AA1654/'Totals and Drop Down Lists'!W$5)*Inputs!E$39)</f>
        <v>0</v>
      </c>
      <c r="AZ1654">
        <f>IF(OR($D1654="51",$D1654="52",$D1654="61"),0,(AB1654/'Totals and Drop Down Lists'!X$5)*Inputs!F$39)</f>
        <v>0</v>
      </c>
      <c r="BA1654">
        <f>IF(OR($D1654="51",$D1654="52",$D1654="61"),0,(AC1654/'Totals and Drop Down Lists'!Y$5)*Inputs!G$39)</f>
        <v>0</v>
      </c>
      <c r="BB1654">
        <f>IF(OR($D1654="51",$D1654="52",$D1654="61"),0,(AD1654/'Totals and Drop Down Lists'!Z$5)*Inputs!H$39)</f>
        <v>0</v>
      </c>
      <c r="BC1654">
        <f>IF(OR($D1654="51",$D1654="52",$D1654="61"),0,(AE1654/'Totals and Drop Down Lists'!AA$5)*Inputs!I$39)</f>
        <v>0</v>
      </c>
      <c r="BD1654">
        <f>IF(OR($D1654="51",$D1654="52",$D1654="61"),0,(AF1654/'Totals and Drop Down Lists'!AB$5)*Inputs!J$39)</f>
        <v>0</v>
      </c>
      <c r="BE1654">
        <f>IF(OR($D1654="51",$D1654="52",$D1654="61"),0,(AG1654/'Totals and Drop Down Lists'!AC$5)*Inputs!K$39)</f>
        <v>0</v>
      </c>
      <c r="BF1654">
        <f>IF(OR($D1654="51",$D1654="52",$D1654="61"),0,(AH1654/'Totals and Drop Down Lists'!AD$5)*Inputs!L$39)</f>
        <v>0</v>
      </c>
      <c r="BG1654" s="10">
        <f t="shared" si="226"/>
        <v>494550.36482861545</v>
      </c>
    </row>
    <row r="1655" spans="1:59">
      <c r="A1655" s="1" t="s">
        <v>7506</v>
      </c>
      <c r="B1655" s="1" t="s">
        <v>3067</v>
      </c>
      <c r="C1655" s="1" t="s">
        <v>3089</v>
      </c>
      <c r="D1655" s="1" t="s">
        <v>25</v>
      </c>
      <c r="E1655" s="1" t="s">
        <v>3090</v>
      </c>
      <c r="F1655" s="2">
        <v>17343</v>
      </c>
      <c r="G1655" s="2">
        <v>81</v>
      </c>
      <c r="H1655" s="2">
        <v>11</v>
      </c>
      <c r="I1655" s="2">
        <v>3160</v>
      </c>
      <c r="J1655" s="2">
        <v>7769</v>
      </c>
      <c r="K1655" s="2">
        <v>1791</v>
      </c>
      <c r="L1655" s="2">
        <v>29</v>
      </c>
      <c r="M1655" s="2">
        <v>16</v>
      </c>
      <c r="N1655" s="2">
        <v>2</v>
      </c>
      <c r="O1655" s="2">
        <v>39</v>
      </c>
      <c r="P1655" s="2">
        <v>28</v>
      </c>
      <c r="Q1655" s="2">
        <v>47</v>
      </c>
      <c r="R1655" s="2">
        <v>4759</v>
      </c>
      <c r="S1655" s="2">
        <v>819400</v>
      </c>
      <c r="T1655" s="2">
        <v>45062900</v>
      </c>
      <c r="U1655" s="2">
        <v>74</v>
      </c>
      <c r="V1655" s="2">
        <v>237</v>
      </c>
      <c r="W1655" s="2">
        <v>0</v>
      </c>
      <c r="X1655" s="2">
        <v>468</v>
      </c>
      <c r="Y1655" s="2">
        <v>41</v>
      </c>
      <c r="Z1655" s="2">
        <v>240</v>
      </c>
      <c r="AA1655" s="9">
        <f t="shared" si="227"/>
        <v>17343</v>
      </c>
      <c r="AB1655" s="9">
        <f t="shared" si="228"/>
        <v>3068</v>
      </c>
      <c r="AC1655" s="9">
        <f t="shared" si="229"/>
        <v>4920</v>
      </c>
      <c r="AD1655" s="9">
        <f t="shared" si="230"/>
        <v>4759</v>
      </c>
      <c r="AE1655" s="44">
        <f t="shared" si="231"/>
        <v>2.8835124852577107E-5</v>
      </c>
      <c r="AF1655" s="9">
        <f t="shared" si="232"/>
        <v>231</v>
      </c>
      <c r="AG1655" s="9">
        <f t="shared" si="225"/>
        <v>281</v>
      </c>
      <c r="AH1655" s="44">
        <f t="shared" si="233"/>
        <v>2.410393073122665E-5</v>
      </c>
      <c r="AI1655">
        <f>AA1655/'Totals and Drop Down Lists'!W$6*Inputs!E$37</f>
        <v>15732.536081200042</v>
      </c>
      <c r="AJ1655">
        <f>AB1655/'Totals and Drop Down Lists'!X$6*Inputs!F$37</f>
        <v>10094.907876698224</v>
      </c>
      <c r="AK1655">
        <f>AC1655/'Totals and Drop Down Lists'!Y$6*Inputs!G$37</f>
        <v>32434.301908674024</v>
      </c>
      <c r="AL1655">
        <f>AD1655/'Totals and Drop Down Lists'!Z$6*Inputs!H$37</f>
        <v>38155.288543900919</v>
      </c>
      <c r="AM1655">
        <f>AE1655/'Totals and Drop Down Lists'!AA$6*Inputs!I$37</f>
        <v>3589.6659604007482</v>
      </c>
      <c r="AN1655">
        <f>AF1655/'Totals and Drop Down Lists'!AB$6*Inputs!J$37</f>
        <v>4609.9961154196353</v>
      </c>
      <c r="AO1655">
        <f>AG1655/'Totals and Drop Down Lists'!AC$6*Inputs!K$37</f>
        <v>5233.2249063247446</v>
      </c>
      <c r="AP1655">
        <f>AH1655/'Totals and Drop Down Lists'!AD$6*Inputs!L$37</f>
        <v>5672.375826720946</v>
      </c>
      <c r="AQ1655">
        <f>IF(OR($D1655="51",$D1655="52",$D1655="61"),(AA1655/'Totals and Drop Down Lists'!W$4)*Inputs!E$38,0)</f>
        <v>0</v>
      </c>
      <c r="AR1655">
        <f>IF(OR($D1655="51",$D1655="52",$D1655="61"),(AB1655/'Totals and Drop Down Lists'!X$4)*Inputs!F$38,0)</f>
        <v>0</v>
      </c>
      <c r="AS1655">
        <f>IF(OR($D1655="51",$D1655="52",$D1655="61"),(AC1655/'Totals and Drop Down Lists'!Y$4)*Inputs!G$38,0)</f>
        <v>0</v>
      </c>
      <c r="AT1655">
        <f>IF(OR($D1655="51",$D1655="52",$D1655="61"),(AD1655/'Totals and Drop Down Lists'!Z$4)*Inputs!H$38,0)</f>
        <v>0</v>
      </c>
      <c r="AU1655">
        <f>IF(OR($D1655="51",$D1655="52",$D1655="61"),(AE1655/'Totals and Drop Down Lists'!AA$4)*Inputs!I$38,0)</f>
        <v>0</v>
      </c>
      <c r="AV1655">
        <f>IF(OR($D1655="51",$D1655="52",$D1655="61"),(AF1655/'Totals and Drop Down Lists'!AB$4)*Inputs!J$38,0)</f>
        <v>0</v>
      </c>
      <c r="AW1655">
        <f>IF(OR($D1655="51",$D1655="52",$D1655="61"),(AG1655/'Totals and Drop Down Lists'!AC$4)*Inputs!K$38,0)</f>
        <v>0</v>
      </c>
      <c r="AX1655">
        <f>IF(OR($D1655="51",$D1655="52",$D1655="61"),(AH1655/'Totals and Drop Down Lists'!AD$4)*Inputs!L$38,0)</f>
        <v>0</v>
      </c>
      <c r="AY1655">
        <f>IF(OR($D1655="51",$D1655="52",$D1655="61"),0,(AA1655/'Totals and Drop Down Lists'!W$5)*Inputs!E$39)</f>
        <v>0</v>
      </c>
      <c r="AZ1655">
        <f>IF(OR($D1655="51",$D1655="52",$D1655="61"),0,(AB1655/'Totals and Drop Down Lists'!X$5)*Inputs!F$39)</f>
        <v>0</v>
      </c>
      <c r="BA1655">
        <f>IF(OR($D1655="51",$D1655="52",$D1655="61"),0,(AC1655/'Totals and Drop Down Lists'!Y$5)*Inputs!G$39)</f>
        <v>0</v>
      </c>
      <c r="BB1655">
        <f>IF(OR($D1655="51",$D1655="52",$D1655="61"),0,(AD1655/'Totals and Drop Down Lists'!Z$5)*Inputs!H$39)</f>
        <v>0</v>
      </c>
      <c r="BC1655">
        <f>IF(OR($D1655="51",$D1655="52",$D1655="61"),0,(AE1655/'Totals and Drop Down Lists'!AA$5)*Inputs!I$39)</f>
        <v>0</v>
      </c>
      <c r="BD1655">
        <f>IF(OR($D1655="51",$D1655="52",$D1655="61"),0,(AF1655/'Totals and Drop Down Lists'!AB$5)*Inputs!J$39)</f>
        <v>0</v>
      </c>
      <c r="BE1655">
        <f>IF(OR($D1655="51",$D1655="52",$D1655="61"),0,(AG1655/'Totals and Drop Down Lists'!AC$5)*Inputs!K$39)</f>
        <v>0</v>
      </c>
      <c r="BF1655">
        <f>IF(OR($D1655="51",$D1655="52",$D1655="61"),0,(AH1655/'Totals and Drop Down Lists'!AD$5)*Inputs!L$39)</f>
        <v>0</v>
      </c>
      <c r="BG1655" s="10">
        <f t="shared" si="226"/>
        <v>115522.29721933928</v>
      </c>
    </row>
    <row r="1656" spans="1:59">
      <c r="A1656" s="1" t="s">
        <v>7506</v>
      </c>
      <c r="B1656" s="1" t="s">
        <v>3067</v>
      </c>
      <c r="C1656" s="1" t="s">
        <v>3091</v>
      </c>
      <c r="D1656" s="1" t="s">
        <v>25</v>
      </c>
      <c r="E1656" s="1" t="s">
        <v>3092</v>
      </c>
      <c r="F1656" s="2">
        <v>35194</v>
      </c>
      <c r="G1656" s="2">
        <v>228</v>
      </c>
      <c r="H1656" s="2">
        <v>7</v>
      </c>
      <c r="I1656" s="2">
        <v>3888</v>
      </c>
      <c r="J1656" s="2">
        <v>15022</v>
      </c>
      <c r="K1656" s="2">
        <v>3592</v>
      </c>
      <c r="L1656" s="2">
        <v>58</v>
      </c>
      <c r="M1656" s="2">
        <v>4</v>
      </c>
      <c r="N1656" s="2">
        <v>24</v>
      </c>
      <c r="O1656" s="2">
        <v>48</v>
      </c>
      <c r="P1656" s="2">
        <v>3</v>
      </c>
      <c r="Q1656" s="2">
        <v>8</v>
      </c>
      <c r="R1656" s="2">
        <v>4175</v>
      </c>
      <c r="S1656" s="2">
        <v>2651100</v>
      </c>
      <c r="T1656" s="2">
        <v>121029300</v>
      </c>
      <c r="U1656" s="2">
        <v>371</v>
      </c>
      <c r="V1656" s="2">
        <v>332</v>
      </c>
      <c r="W1656" s="2">
        <v>20</v>
      </c>
      <c r="X1656" s="2">
        <v>1009</v>
      </c>
      <c r="Y1656" s="2">
        <v>124</v>
      </c>
      <c r="Z1656" s="2">
        <v>570</v>
      </c>
      <c r="AA1656" s="9">
        <f t="shared" si="227"/>
        <v>35194</v>
      </c>
      <c r="AB1656" s="9">
        <f t="shared" si="228"/>
        <v>3653</v>
      </c>
      <c r="AC1656" s="9">
        <f t="shared" si="229"/>
        <v>4320</v>
      </c>
      <c r="AD1656" s="9">
        <f t="shared" si="230"/>
        <v>4175</v>
      </c>
      <c r="AE1656" s="44">
        <f t="shared" si="231"/>
        <v>5.9984726673885352E-5</v>
      </c>
      <c r="AF1656" s="9">
        <f t="shared" si="232"/>
        <v>657</v>
      </c>
      <c r="AG1656" s="9">
        <f t="shared" si="225"/>
        <v>694</v>
      </c>
      <c r="AH1656" s="44">
        <f t="shared" si="233"/>
        <v>6.1747464214754788E-5</v>
      </c>
      <c r="AI1656">
        <f>AA1656/'Totals and Drop Down Lists'!W$6*Inputs!E$37</f>
        <v>31925.899489232212</v>
      </c>
      <c r="AJ1656">
        <f>AB1656/'Totals and Drop Down Lists'!X$6*Inputs!F$37</f>
        <v>12019.784378611019</v>
      </c>
      <c r="AK1656">
        <f>AC1656/'Totals and Drop Down Lists'!Y$6*Inputs!G$37</f>
        <v>28478.89923688451</v>
      </c>
      <c r="AL1656">
        <f>AD1656/'Totals and Drop Down Lists'!Z$6*Inputs!H$37</f>
        <v>33473.067802224483</v>
      </c>
      <c r="AM1656">
        <f>AE1656/'Totals and Drop Down Lists'!AA$6*Inputs!I$37</f>
        <v>7467.459655058321</v>
      </c>
      <c r="AN1656">
        <f>AF1656/'Totals and Drop Down Lists'!AB$6*Inputs!J$37</f>
        <v>13111.547393206496</v>
      </c>
      <c r="AO1656">
        <f>AG1656/'Totals and Drop Down Lists'!AC$6*Inputs!K$37</f>
        <v>12924.761868289585</v>
      </c>
      <c r="AP1656">
        <f>AH1656/'Totals and Drop Down Lists'!AD$6*Inputs!L$37</f>
        <v>14531.025137710691</v>
      </c>
      <c r="AQ1656">
        <f>IF(OR($D1656="51",$D1656="52",$D1656="61"),(AA1656/'Totals and Drop Down Lists'!W$4)*Inputs!E$38,0)</f>
        <v>0</v>
      </c>
      <c r="AR1656">
        <f>IF(OR($D1656="51",$D1656="52",$D1656="61"),(AB1656/'Totals and Drop Down Lists'!X$4)*Inputs!F$38,0)</f>
        <v>0</v>
      </c>
      <c r="AS1656">
        <f>IF(OR($D1656="51",$D1656="52",$D1656="61"),(AC1656/'Totals and Drop Down Lists'!Y$4)*Inputs!G$38,0)</f>
        <v>0</v>
      </c>
      <c r="AT1656">
        <f>IF(OR($D1656="51",$D1656="52",$D1656="61"),(AD1656/'Totals and Drop Down Lists'!Z$4)*Inputs!H$38,0)</f>
        <v>0</v>
      </c>
      <c r="AU1656">
        <f>IF(OR($D1656="51",$D1656="52",$D1656="61"),(AE1656/'Totals and Drop Down Lists'!AA$4)*Inputs!I$38,0)</f>
        <v>0</v>
      </c>
      <c r="AV1656">
        <f>IF(OR($D1656="51",$D1656="52",$D1656="61"),(AF1656/'Totals and Drop Down Lists'!AB$4)*Inputs!J$38,0)</f>
        <v>0</v>
      </c>
      <c r="AW1656">
        <f>IF(OR($D1656="51",$D1656="52",$D1656="61"),(AG1656/'Totals and Drop Down Lists'!AC$4)*Inputs!K$38,0)</f>
        <v>0</v>
      </c>
      <c r="AX1656">
        <f>IF(OR($D1656="51",$D1656="52",$D1656="61"),(AH1656/'Totals and Drop Down Lists'!AD$4)*Inputs!L$38,0)</f>
        <v>0</v>
      </c>
      <c r="AY1656">
        <f>IF(OR($D1656="51",$D1656="52",$D1656="61"),0,(AA1656/'Totals and Drop Down Lists'!W$5)*Inputs!E$39)</f>
        <v>0</v>
      </c>
      <c r="AZ1656">
        <f>IF(OR($D1656="51",$D1656="52",$D1656="61"),0,(AB1656/'Totals and Drop Down Lists'!X$5)*Inputs!F$39)</f>
        <v>0</v>
      </c>
      <c r="BA1656">
        <f>IF(OR($D1656="51",$D1656="52",$D1656="61"),0,(AC1656/'Totals and Drop Down Lists'!Y$5)*Inputs!G$39)</f>
        <v>0</v>
      </c>
      <c r="BB1656">
        <f>IF(OR($D1656="51",$D1656="52",$D1656="61"),0,(AD1656/'Totals and Drop Down Lists'!Z$5)*Inputs!H$39)</f>
        <v>0</v>
      </c>
      <c r="BC1656">
        <f>IF(OR($D1656="51",$D1656="52",$D1656="61"),0,(AE1656/'Totals and Drop Down Lists'!AA$5)*Inputs!I$39)</f>
        <v>0</v>
      </c>
      <c r="BD1656">
        <f>IF(OR($D1656="51",$D1656="52",$D1656="61"),0,(AF1656/'Totals and Drop Down Lists'!AB$5)*Inputs!J$39)</f>
        <v>0</v>
      </c>
      <c r="BE1656">
        <f>IF(OR($D1656="51",$D1656="52",$D1656="61"),0,(AG1656/'Totals and Drop Down Lists'!AC$5)*Inputs!K$39)</f>
        <v>0</v>
      </c>
      <c r="BF1656">
        <f>IF(OR($D1656="51",$D1656="52",$D1656="61"),0,(AH1656/'Totals and Drop Down Lists'!AD$5)*Inputs!L$39)</f>
        <v>0</v>
      </c>
      <c r="BG1656" s="10">
        <f t="shared" si="226"/>
        <v>153932.44496121729</v>
      </c>
    </row>
    <row r="1657" spans="1:59">
      <c r="A1657" s="1" t="s">
        <v>7506</v>
      </c>
      <c r="B1657" s="1" t="s">
        <v>3067</v>
      </c>
      <c r="C1657" s="1" t="s">
        <v>1289</v>
      </c>
      <c r="D1657" s="1" t="s">
        <v>25</v>
      </c>
      <c r="E1657" s="1" t="s">
        <v>3093</v>
      </c>
      <c r="F1657" s="2">
        <v>51942</v>
      </c>
      <c r="G1657" s="2">
        <v>267</v>
      </c>
      <c r="H1657" s="2">
        <v>16</v>
      </c>
      <c r="I1657" s="2">
        <v>9083</v>
      </c>
      <c r="J1657" s="2">
        <v>21692</v>
      </c>
      <c r="K1657" s="2">
        <v>4629</v>
      </c>
      <c r="L1657" s="2">
        <v>72</v>
      </c>
      <c r="M1657" s="2">
        <v>6</v>
      </c>
      <c r="N1657" s="2">
        <v>15</v>
      </c>
      <c r="O1657" s="2">
        <v>201</v>
      </c>
      <c r="P1657" s="2">
        <v>0</v>
      </c>
      <c r="Q1657" s="2">
        <v>14</v>
      </c>
      <c r="R1657" s="2">
        <v>8766</v>
      </c>
      <c r="S1657" s="2">
        <v>2754400</v>
      </c>
      <c r="T1657" s="2">
        <v>136938600</v>
      </c>
      <c r="U1657" s="2">
        <v>436</v>
      </c>
      <c r="V1657" s="2">
        <v>361</v>
      </c>
      <c r="W1657" s="2">
        <v>24</v>
      </c>
      <c r="X1657" s="2">
        <v>1221</v>
      </c>
      <c r="Y1657" s="2">
        <v>147</v>
      </c>
      <c r="Z1657" s="2">
        <v>736</v>
      </c>
      <c r="AA1657" s="9">
        <f t="shared" si="227"/>
        <v>51942</v>
      </c>
      <c r="AB1657" s="9">
        <f t="shared" si="228"/>
        <v>8800</v>
      </c>
      <c r="AC1657" s="9">
        <f t="shared" si="229"/>
        <v>9074</v>
      </c>
      <c r="AD1657" s="9">
        <f t="shared" si="230"/>
        <v>8766</v>
      </c>
      <c r="AE1657" s="44">
        <f t="shared" si="231"/>
        <v>6.8987522981110805E-5</v>
      </c>
      <c r="AF1657" s="9">
        <f t="shared" si="232"/>
        <v>836</v>
      </c>
      <c r="AG1657" s="9">
        <f t="shared" si="225"/>
        <v>883</v>
      </c>
      <c r="AH1657" s="44">
        <f t="shared" si="233"/>
        <v>7.0113133151943855E-5</v>
      </c>
      <c r="AI1657">
        <f>AA1657/'Totals and Drop Down Lists'!W$6*Inputs!E$37</f>
        <v>47118.687028178087</v>
      </c>
      <c r="AJ1657">
        <f>AB1657/'Totals and Drop Down Lists'!X$6*Inputs!F$37</f>
        <v>28955.407208260876</v>
      </c>
      <c r="AK1657">
        <f>AC1657/'Totals and Drop Down Lists'!Y$6*Inputs!G$37</f>
        <v>59818.87307303011</v>
      </c>
      <c r="AL1657">
        <f>AD1657/'Totals and Drop Down Lists'!Z$6*Inputs!H$37</f>
        <v>70281.416132766419</v>
      </c>
      <c r="AM1657">
        <f>AE1657/'Totals and Drop Down Lists'!AA$6*Inputs!I$37</f>
        <v>8588.211918753841</v>
      </c>
      <c r="AN1657">
        <f>AF1657/'Totals and Drop Down Lists'!AB$6*Inputs!J$37</f>
        <v>16683.795465328203</v>
      </c>
      <c r="AO1657">
        <f>AG1657/'Totals and Drop Down Lists'!AC$6*Inputs!K$37</f>
        <v>16444.617766137901</v>
      </c>
      <c r="AP1657">
        <f>AH1657/'Totals and Drop Down Lists'!AD$6*Inputs!L$37</f>
        <v>16499.717247839679</v>
      </c>
      <c r="AQ1657">
        <f>IF(OR($D1657="51",$D1657="52",$D1657="61"),(AA1657/'Totals and Drop Down Lists'!W$4)*Inputs!E$38,0)</f>
        <v>0</v>
      </c>
      <c r="AR1657">
        <f>IF(OR($D1657="51",$D1657="52",$D1657="61"),(AB1657/'Totals and Drop Down Lists'!X$4)*Inputs!F$38,0)</f>
        <v>0</v>
      </c>
      <c r="AS1657">
        <f>IF(OR($D1657="51",$D1657="52",$D1657="61"),(AC1657/'Totals and Drop Down Lists'!Y$4)*Inputs!G$38,0)</f>
        <v>0</v>
      </c>
      <c r="AT1657">
        <f>IF(OR($D1657="51",$D1657="52",$D1657="61"),(AD1657/'Totals and Drop Down Lists'!Z$4)*Inputs!H$38,0)</f>
        <v>0</v>
      </c>
      <c r="AU1657">
        <f>IF(OR($D1657="51",$D1657="52",$D1657="61"),(AE1657/'Totals and Drop Down Lists'!AA$4)*Inputs!I$38,0)</f>
        <v>0</v>
      </c>
      <c r="AV1657">
        <f>IF(OR($D1657="51",$D1657="52",$D1657="61"),(AF1657/'Totals and Drop Down Lists'!AB$4)*Inputs!J$38,0)</f>
        <v>0</v>
      </c>
      <c r="AW1657">
        <f>IF(OR($D1657="51",$D1657="52",$D1657="61"),(AG1657/'Totals and Drop Down Lists'!AC$4)*Inputs!K$38,0)</f>
        <v>0</v>
      </c>
      <c r="AX1657">
        <f>IF(OR($D1657="51",$D1657="52",$D1657="61"),(AH1657/'Totals and Drop Down Lists'!AD$4)*Inputs!L$38,0)</f>
        <v>0</v>
      </c>
      <c r="AY1657">
        <f>IF(OR($D1657="51",$D1657="52",$D1657="61"),0,(AA1657/'Totals and Drop Down Lists'!W$5)*Inputs!E$39)</f>
        <v>0</v>
      </c>
      <c r="AZ1657">
        <f>IF(OR($D1657="51",$D1657="52",$D1657="61"),0,(AB1657/'Totals and Drop Down Lists'!X$5)*Inputs!F$39)</f>
        <v>0</v>
      </c>
      <c r="BA1657">
        <f>IF(OR($D1657="51",$D1657="52",$D1657="61"),0,(AC1657/'Totals and Drop Down Lists'!Y$5)*Inputs!G$39)</f>
        <v>0</v>
      </c>
      <c r="BB1657">
        <f>IF(OR($D1657="51",$D1657="52",$D1657="61"),0,(AD1657/'Totals and Drop Down Lists'!Z$5)*Inputs!H$39)</f>
        <v>0</v>
      </c>
      <c r="BC1657">
        <f>IF(OR($D1657="51",$D1657="52",$D1657="61"),0,(AE1657/'Totals and Drop Down Lists'!AA$5)*Inputs!I$39)</f>
        <v>0</v>
      </c>
      <c r="BD1657">
        <f>IF(OR($D1657="51",$D1657="52",$D1657="61"),0,(AF1657/'Totals and Drop Down Lists'!AB$5)*Inputs!J$39)</f>
        <v>0</v>
      </c>
      <c r="BE1657">
        <f>IF(OR($D1657="51",$D1657="52",$D1657="61"),0,(AG1657/'Totals and Drop Down Lists'!AC$5)*Inputs!K$39)</f>
        <v>0</v>
      </c>
      <c r="BF1657">
        <f>IF(OR($D1657="51",$D1657="52",$D1657="61"),0,(AH1657/'Totals and Drop Down Lists'!AD$5)*Inputs!L$39)</f>
        <v>0</v>
      </c>
      <c r="BG1657" s="10">
        <f t="shared" si="226"/>
        <v>264390.72584029508</v>
      </c>
    </row>
    <row r="1658" spans="1:59">
      <c r="A1658" s="1" t="s">
        <v>7506</v>
      </c>
      <c r="B1658" s="1" t="s">
        <v>3067</v>
      </c>
      <c r="C1658" s="1" t="s">
        <v>3094</v>
      </c>
      <c r="D1658" s="1" t="s">
        <v>25</v>
      </c>
      <c r="E1658" s="1" t="s">
        <v>3095</v>
      </c>
      <c r="F1658" s="2">
        <v>38819</v>
      </c>
      <c r="G1658" s="2">
        <v>252</v>
      </c>
      <c r="H1658" s="2">
        <v>13</v>
      </c>
      <c r="I1658" s="2">
        <v>6242</v>
      </c>
      <c r="J1658" s="2">
        <v>16448</v>
      </c>
      <c r="K1658" s="2">
        <v>3536</v>
      </c>
      <c r="L1658" s="2">
        <v>60</v>
      </c>
      <c r="M1658" s="2">
        <v>29</v>
      </c>
      <c r="N1658" s="2">
        <v>0</v>
      </c>
      <c r="O1658" s="2">
        <v>35</v>
      </c>
      <c r="P1658" s="2">
        <v>14</v>
      </c>
      <c r="Q1658" s="2">
        <v>0</v>
      </c>
      <c r="R1658" s="2">
        <v>5203</v>
      </c>
      <c r="S1658" s="2">
        <v>2210100</v>
      </c>
      <c r="T1658" s="2">
        <v>105260700</v>
      </c>
      <c r="U1658" s="2">
        <v>158</v>
      </c>
      <c r="V1658" s="2">
        <v>386</v>
      </c>
      <c r="W1658" s="2">
        <v>14</v>
      </c>
      <c r="X1658" s="2">
        <v>911</v>
      </c>
      <c r="Y1658" s="2">
        <v>124</v>
      </c>
      <c r="Z1658" s="2">
        <v>528</v>
      </c>
      <c r="AA1658" s="9">
        <f t="shared" si="227"/>
        <v>38819</v>
      </c>
      <c r="AB1658" s="9">
        <f t="shared" si="228"/>
        <v>5977</v>
      </c>
      <c r="AC1658" s="9">
        <f t="shared" si="229"/>
        <v>5341</v>
      </c>
      <c r="AD1658" s="9">
        <f t="shared" si="230"/>
        <v>5203</v>
      </c>
      <c r="AE1658" s="44">
        <f t="shared" si="231"/>
        <v>5.3089324723305231E-5</v>
      </c>
      <c r="AF1658" s="9">
        <f t="shared" si="232"/>
        <v>511</v>
      </c>
      <c r="AG1658" s="9">
        <f t="shared" si="225"/>
        <v>652</v>
      </c>
      <c r="AH1658" s="44">
        <f t="shared" si="233"/>
        <v>5.2155227132140181E-5</v>
      </c>
      <c r="AI1658">
        <f>AA1658/'Totals and Drop Down Lists'!W$6*Inputs!E$37</f>
        <v>35214.283465150453</v>
      </c>
      <c r="AJ1658">
        <f>AB1658/'Totals and Drop Down Lists'!X$6*Inputs!F$37</f>
        <v>19666.644191338095</v>
      </c>
      <c r="AK1658">
        <f>AC1658/'Totals and Drop Down Lists'!Y$6*Inputs!G$37</f>
        <v>35209.67611671301</v>
      </c>
      <c r="AL1658">
        <f>AD1658/'Totals and Drop Down Lists'!Z$6*Inputs!H$37</f>
        <v>41715.059107778208</v>
      </c>
      <c r="AM1658">
        <f>AE1658/'Totals and Drop Down Lists'!AA$6*Inputs!I$37</f>
        <v>6609.0555457705404</v>
      </c>
      <c r="AN1658">
        <f>AF1658/'Totals and Drop Down Lists'!AB$6*Inputs!J$37</f>
        <v>10197.870194716163</v>
      </c>
      <c r="AO1658">
        <f>AG1658/'Totals and Drop Down Lists'!AC$6*Inputs!K$37</f>
        <v>12142.571668767734</v>
      </c>
      <c r="AP1658">
        <f>AH1658/'Totals and Drop Down Lists'!AD$6*Inputs!L$37</f>
        <v>12273.684857475395</v>
      </c>
      <c r="AQ1658">
        <f>IF(OR($D1658="51",$D1658="52",$D1658="61"),(AA1658/'Totals and Drop Down Lists'!W$4)*Inputs!E$38,0)</f>
        <v>0</v>
      </c>
      <c r="AR1658">
        <f>IF(OR($D1658="51",$D1658="52",$D1658="61"),(AB1658/'Totals and Drop Down Lists'!X$4)*Inputs!F$38,0)</f>
        <v>0</v>
      </c>
      <c r="AS1658">
        <f>IF(OR($D1658="51",$D1658="52",$D1658="61"),(AC1658/'Totals and Drop Down Lists'!Y$4)*Inputs!G$38,0)</f>
        <v>0</v>
      </c>
      <c r="AT1658">
        <f>IF(OR($D1658="51",$D1658="52",$D1658="61"),(AD1658/'Totals and Drop Down Lists'!Z$4)*Inputs!H$38,0)</f>
        <v>0</v>
      </c>
      <c r="AU1658">
        <f>IF(OR($D1658="51",$D1658="52",$D1658="61"),(AE1658/'Totals and Drop Down Lists'!AA$4)*Inputs!I$38,0)</f>
        <v>0</v>
      </c>
      <c r="AV1658">
        <f>IF(OR($D1658="51",$D1658="52",$D1658="61"),(AF1658/'Totals and Drop Down Lists'!AB$4)*Inputs!J$38,0)</f>
        <v>0</v>
      </c>
      <c r="AW1658">
        <f>IF(OR($D1658="51",$D1658="52",$D1658="61"),(AG1658/'Totals and Drop Down Lists'!AC$4)*Inputs!K$38,0)</f>
        <v>0</v>
      </c>
      <c r="AX1658">
        <f>IF(OR($D1658="51",$D1658="52",$D1658="61"),(AH1658/'Totals and Drop Down Lists'!AD$4)*Inputs!L$38,0)</f>
        <v>0</v>
      </c>
      <c r="AY1658">
        <f>IF(OR($D1658="51",$D1658="52",$D1658="61"),0,(AA1658/'Totals and Drop Down Lists'!W$5)*Inputs!E$39)</f>
        <v>0</v>
      </c>
      <c r="AZ1658">
        <f>IF(OR($D1658="51",$D1658="52",$D1658="61"),0,(AB1658/'Totals and Drop Down Lists'!X$5)*Inputs!F$39)</f>
        <v>0</v>
      </c>
      <c r="BA1658">
        <f>IF(OR($D1658="51",$D1658="52",$D1658="61"),0,(AC1658/'Totals and Drop Down Lists'!Y$5)*Inputs!G$39)</f>
        <v>0</v>
      </c>
      <c r="BB1658">
        <f>IF(OR($D1658="51",$D1658="52",$D1658="61"),0,(AD1658/'Totals and Drop Down Lists'!Z$5)*Inputs!H$39)</f>
        <v>0</v>
      </c>
      <c r="BC1658">
        <f>IF(OR($D1658="51",$D1658="52",$D1658="61"),0,(AE1658/'Totals and Drop Down Lists'!AA$5)*Inputs!I$39)</f>
        <v>0</v>
      </c>
      <c r="BD1658">
        <f>IF(OR($D1658="51",$D1658="52",$D1658="61"),0,(AF1658/'Totals and Drop Down Lists'!AB$5)*Inputs!J$39)</f>
        <v>0</v>
      </c>
      <c r="BE1658">
        <f>IF(OR($D1658="51",$D1658="52",$D1658="61"),0,(AG1658/'Totals and Drop Down Lists'!AC$5)*Inputs!K$39)</f>
        <v>0</v>
      </c>
      <c r="BF1658">
        <f>IF(OR($D1658="51",$D1658="52",$D1658="61"),0,(AH1658/'Totals and Drop Down Lists'!AD$5)*Inputs!L$39)</f>
        <v>0</v>
      </c>
      <c r="BG1658" s="10">
        <f t="shared" si="226"/>
        <v>173028.8451477096</v>
      </c>
    </row>
    <row r="1659" spans="1:59">
      <c r="A1659" s="1" t="s">
        <v>7506</v>
      </c>
      <c r="B1659" s="1" t="s">
        <v>3067</v>
      </c>
      <c r="C1659" s="1" t="s">
        <v>106</v>
      </c>
      <c r="D1659" s="1" t="s">
        <v>25</v>
      </c>
      <c r="E1659" s="1" t="s">
        <v>3096</v>
      </c>
      <c r="F1659" s="2">
        <v>32621</v>
      </c>
      <c r="G1659" s="2">
        <v>285</v>
      </c>
      <c r="H1659" s="2">
        <v>23</v>
      </c>
      <c r="I1659" s="2">
        <v>6155</v>
      </c>
      <c r="J1659" s="2">
        <v>14209</v>
      </c>
      <c r="K1659" s="2">
        <v>3294</v>
      </c>
      <c r="L1659" s="2">
        <v>81</v>
      </c>
      <c r="M1659" s="2">
        <v>13</v>
      </c>
      <c r="N1659" s="2">
        <v>6</v>
      </c>
      <c r="O1659" s="2">
        <v>62</v>
      </c>
      <c r="P1659" s="2">
        <v>38</v>
      </c>
      <c r="Q1659" s="2">
        <v>0</v>
      </c>
      <c r="R1659" s="2">
        <v>6945</v>
      </c>
      <c r="S1659" s="2">
        <v>1583400</v>
      </c>
      <c r="T1659" s="2">
        <v>95406000</v>
      </c>
      <c r="U1659" s="2">
        <v>240</v>
      </c>
      <c r="V1659" s="2">
        <v>606</v>
      </c>
      <c r="W1659" s="2">
        <v>30</v>
      </c>
      <c r="X1659" s="2">
        <v>981</v>
      </c>
      <c r="Y1659" s="2">
        <v>170</v>
      </c>
      <c r="Z1659" s="2">
        <v>355</v>
      </c>
      <c r="AA1659" s="9">
        <f t="shared" si="227"/>
        <v>32621</v>
      </c>
      <c r="AB1659" s="9">
        <f t="shared" si="228"/>
        <v>5847</v>
      </c>
      <c r="AC1659" s="9">
        <f t="shared" si="229"/>
        <v>7145</v>
      </c>
      <c r="AD1659" s="9">
        <f t="shared" si="230"/>
        <v>6945</v>
      </c>
      <c r="AE1659" s="44">
        <f t="shared" si="231"/>
        <v>5.3330967362095924E-5</v>
      </c>
      <c r="AF1659" s="9">
        <f t="shared" si="232"/>
        <v>345</v>
      </c>
      <c r="AG1659" s="9">
        <f t="shared" si="225"/>
        <v>525</v>
      </c>
      <c r="AH1659" s="44">
        <f t="shared" si="233"/>
        <v>4.528667863276109E-5</v>
      </c>
      <c r="AI1659">
        <f>AA1659/'Totals and Drop Down Lists'!W$6*Inputs!E$37</f>
        <v>29591.82722163562</v>
      </c>
      <c r="AJ1659">
        <f>AB1659/'Totals and Drop Down Lists'!X$6*Inputs!F$37</f>
        <v>19238.893857579696</v>
      </c>
      <c r="AK1659">
        <f>AC1659/'Totals and Drop Down Lists'!Y$6*Inputs!G$37</f>
        <v>47102.253483226814</v>
      </c>
      <c r="AL1659">
        <f>AD1659/'Totals and Drop Down Lists'!Z$6*Inputs!H$37</f>
        <v>55681.546320107554</v>
      </c>
      <c r="AM1659">
        <f>AE1659/'Totals and Drop Down Lists'!AA$6*Inputs!I$37</f>
        <v>6639.1374808924838</v>
      </c>
      <c r="AN1659">
        <f>AF1659/'Totals and Drop Down Lists'!AB$6*Inputs!J$37</f>
        <v>6885.0591334189357</v>
      </c>
      <c r="AO1659">
        <f>AG1659/'Totals and Drop Down Lists'!AC$6*Inputs!K$37</f>
        <v>9777.3774940231015</v>
      </c>
      <c r="AP1659">
        <f>AH1659/'Totals and Drop Down Lists'!AD$6*Inputs!L$37</f>
        <v>10657.309963812744</v>
      </c>
      <c r="AQ1659">
        <f>IF(OR($D1659="51",$D1659="52",$D1659="61"),(AA1659/'Totals and Drop Down Lists'!W$4)*Inputs!E$38,0)</f>
        <v>0</v>
      </c>
      <c r="AR1659">
        <f>IF(OR($D1659="51",$D1659="52",$D1659="61"),(AB1659/'Totals and Drop Down Lists'!X$4)*Inputs!F$38,0)</f>
        <v>0</v>
      </c>
      <c r="AS1659">
        <f>IF(OR($D1659="51",$D1659="52",$D1659="61"),(AC1659/'Totals and Drop Down Lists'!Y$4)*Inputs!G$38,0)</f>
        <v>0</v>
      </c>
      <c r="AT1659">
        <f>IF(OR($D1659="51",$D1659="52",$D1659="61"),(AD1659/'Totals and Drop Down Lists'!Z$4)*Inputs!H$38,0)</f>
        <v>0</v>
      </c>
      <c r="AU1659">
        <f>IF(OR($D1659="51",$D1659="52",$D1659="61"),(AE1659/'Totals and Drop Down Lists'!AA$4)*Inputs!I$38,0)</f>
        <v>0</v>
      </c>
      <c r="AV1659">
        <f>IF(OR($D1659="51",$D1659="52",$D1659="61"),(AF1659/'Totals and Drop Down Lists'!AB$4)*Inputs!J$38,0)</f>
        <v>0</v>
      </c>
      <c r="AW1659">
        <f>IF(OR($D1659="51",$D1659="52",$D1659="61"),(AG1659/'Totals and Drop Down Lists'!AC$4)*Inputs!K$38,0)</f>
        <v>0</v>
      </c>
      <c r="AX1659">
        <f>IF(OR($D1659="51",$D1659="52",$D1659="61"),(AH1659/'Totals and Drop Down Lists'!AD$4)*Inputs!L$38,0)</f>
        <v>0</v>
      </c>
      <c r="AY1659">
        <f>IF(OR($D1659="51",$D1659="52",$D1659="61"),0,(AA1659/'Totals and Drop Down Lists'!W$5)*Inputs!E$39)</f>
        <v>0</v>
      </c>
      <c r="AZ1659">
        <f>IF(OR($D1659="51",$D1659="52",$D1659="61"),0,(AB1659/'Totals and Drop Down Lists'!X$5)*Inputs!F$39)</f>
        <v>0</v>
      </c>
      <c r="BA1659">
        <f>IF(OR($D1659="51",$D1659="52",$D1659="61"),0,(AC1659/'Totals and Drop Down Lists'!Y$5)*Inputs!G$39)</f>
        <v>0</v>
      </c>
      <c r="BB1659">
        <f>IF(OR($D1659="51",$D1659="52",$D1659="61"),0,(AD1659/'Totals and Drop Down Lists'!Z$5)*Inputs!H$39)</f>
        <v>0</v>
      </c>
      <c r="BC1659">
        <f>IF(OR($D1659="51",$D1659="52",$D1659="61"),0,(AE1659/'Totals and Drop Down Lists'!AA$5)*Inputs!I$39)</f>
        <v>0</v>
      </c>
      <c r="BD1659">
        <f>IF(OR($D1659="51",$D1659="52",$D1659="61"),0,(AF1659/'Totals and Drop Down Lists'!AB$5)*Inputs!J$39)</f>
        <v>0</v>
      </c>
      <c r="BE1659">
        <f>IF(OR($D1659="51",$D1659="52",$D1659="61"),0,(AG1659/'Totals and Drop Down Lists'!AC$5)*Inputs!K$39)</f>
        <v>0</v>
      </c>
      <c r="BF1659">
        <f>IF(OR($D1659="51",$D1659="52",$D1659="61"),0,(AH1659/'Totals and Drop Down Lists'!AD$5)*Inputs!L$39)</f>
        <v>0</v>
      </c>
      <c r="BG1659" s="10">
        <f t="shared" si="226"/>
        <v>185573.40495469692</v>
      </c>
    </row>
    <row r="1660" spans="1:59">
      <c r="A1660" s="1" t="s">
        <v>7506</v>
      </c>
      <c r="B1660" s="1" t="s">
        <v>3067</v>
      </c>
      <c r="C1660" s="1" t="s">
        <v>968</v>
      </c>
      <c r="D1660" s="1" t="s">
        <v>58</v>
      </c>
      <c r="E1660" s="1" t="s">
        <v>3097</v>
      </c>
      <c r="F1660" s="2">
        <v>176902</v>
      </c>
      <c r="G1660" s="2">
        <v>1028</v>
      </c>
      <c r="H1660" s="2">
        <v>124</v>
      </c>
      <c r="I1660" s="2">
        <v>16046</v>
      </c>
      <c r="J1660" s="2">
        <v>72314</v>
      </c>
      <c r="K1660" s="2">
        <v>17379</v>
      </c>
      <c r="L1660" s="2">
        <v>402</v>
      </c>
      <c r="M1660" s="2">
        <v>79</v>
      </c>
      <c r="N1660" s="2">
        <v>49</v>
      </c>
      <c r="O1660" s="2">
        <v>297</v>
      </c>
      <c r="P1660" s="2">
        <v>26</v>
      </c>
      <c r="Q1660" s="2">
        <v>0</v>
      </c>
      <c r="R1660" s="2">
        <v>20021</v>
      </c>
      <c r="S1660" s="2">
        <v>15686500</v>
      </c>
      <c r="T1660" s="2">
        <v>792114000</v>
      </c>
      <c r="U1660" s="2">
        <v>1790</v>
      </c>
      <c r="V1660" s="2">
        <v>1148</v>
      </c>
      <c r="W1660" s="2">
        <v>209</v>
      </c>
      <c r="X1660" s="2">
        <v>3089</v>
      </c>
      <c r="Y1660" s="2">
        <v>305</v>
      </c>
      <c r="Z1660" s="2">
        <v>1908</v>
      </c>
      <c r="AA1660" s="9">
        <f t="shared" si="227"/>
        <v>176902</v>
      </c>
      <c r="AB1660" s="9">
        <f t="shared" si="228"/>
        <v>14894</v>
      </c>
      <c r="AC1660" s="9">
        <f t="shared" si="229"/>
        <v>20874</v>
      </c>
      <c r="AD1660" s="9">
        <f t="shared" si="230"/>
        <v>20021</v>
      </c>
      <c r="AE1660" s="44">
        <f t="shared" si="231"/>
        <v>2.9169095843691381E-4</v>
      </c>
      <c r="AF1660" s="9">
        <f t="shared" si="232"/>
        <v>1732</v>
      </c>
      <c r="AG1660" s="9">
        <f t="shared" si="225"/>
        <v>2213</v>
      </c>
      <c r="AH1660" s="44">
        <f t="shared" si="233"/>
        <v>1.9789503511117567E-4</v>
      </c>
      <c r="AI1660">
        <f>AA1660/'Totals and Drop Down Lists'!W$6*Inputs!E$37</f>
        <v>160474.95230562473</v>
      </c>
      <c r="AJ1660">
        <f>AB1660/'Totals and Drop Down Lists'!X$6*Inputs!F$37</f>
        <v>49007.026699981536</v>
      </c>
      <c r="AK1660">
        <f>AC1660/'Totals and Drop Down Lists'!Y$6*Inputs!G$37</f>
        <v>137608.45895155726</v>
      </c>
      <c r="AL1660">
        <f>AD1660/'Totals and Drop Down Lists'!Z$6*Inputs!H$37</f>
        <v>160518.39292654765</v>
      </c>
      <c r="AM1660">
        <f>AE1660/'Totals and Drop Down Lists'!AA$6*Inputs!I$37</f>
        <v>36312.417921231165</v>
      </c>
      <c r="AN1660">
        <f>AF1660/'Totals and Drop Down Lists'!AB$6*Inputs!J$37</f>
        <v>34564.992519077095</v>
      </c>
      <c r="AO1660">
        <f>AG1660/'Totals and Drop Down Lists'!AC$6*Inputs!K$37</f>
        <v>41213.974084329748</v>
      </c>
      <c r="AP1660">
        <f>AH1660/'Totals and Drop Down Lists'!AD$6*Inputs!L$37</f>
        <v>46570.620614109263</v>
      </c>
      <c r="AQ1660">
        <f>IF(OR($D1660="51",$D1660="52",$D1660="61"),(AA1660/'Totals and Drop Down Lists'!W$4)*Inputs!E$38,0)</f>
        <v>0</v>
      </c>
      <c r="AR1660">
        <f>IF(OR($D1660="51",$D1660="52",$D1660="61"),(AB1660/'Totals and Drop Down Lists'!X$4)*Inputs!F$38,0)</f>
        <v>0</v>
      </c>
      <c r="AS1660">
        <f>IF(OR($D1660="51",$D1660="52",$D1660="61"),(AC1660/'Totals and Drop Down Lists'!Y$4)*Inputs!G$38,0)</f>
        <v>0</v>
      </c>
      <c r="AT1660">
        <f>IF(OR($D1660="51",$D1660="52",$D1660="61"),(AD1660/'Totals and Drop Down Lists'!Z$4)*Inputs!H$38,0)</f>
        <v>0</v>
      </c>
      <c r="AU1660">
        <f>IF(OR($D1660="51",$D1660="52",$D1660="61"),(AE1660/'Totals and Drop Down Lists'!AA$4)*Inputs!I$38,0)</f>
        <v>0</v>
      </c>
      <c r="AV1660">
        <f>IF(OR($D1660="51",$D1660="52",$D1660="61"),(AF1660/'Totals and Drop Down Lists'!AB$4)*Inputs!J$38,0)</f>
        <v>0</v>
      </c>
      <c r="AW1660">
        <f>IF(OR($D1660="51",$D1660="52",$D1660="61"),(AG1660/'Totals and Drop Down Lists'!AC$4)*Inputs!K$38,0)</f>
        <v>0</v>
      </c>
      <c r="AX1660">
        <f>IF(OR($D1660="51",$D1660="52",$D1660="61"),(AH1660/'Totals and Drop Down Lists'!AD$4)*Inputs!L$38,0)</f>
        <v>0</v>
      </c>
      <c r="AY1660">
        <f>IF(OR($D1660="51",$D1660="52",$D1660="61"),0,(AA1660/'Totals and Drop Down Lists'!W$5)*Inputs!E$39)</f>
        <v>0</v>
      </c>
      <c r="AZ1660">
        <f>IF(OR($D1660="51",$D1660="52",$D1660="61"),0,(AB1660/'Totals and Drop Down Lists'!X$5)*Inputs!F$39)</f>
        <v>0</v>
      </c>
      <c r="BA1660">
        <f>IF(OR($D1660="51",$D1660="52",$D1660="61"),0,(AC1660/'Totals and Drop Down Lists'!Y$5)*Inputs!G$39)</f>
        <v>0</v>
      </c>
      <c r="BB1660">
        <f>IF(OR($D1660="51",$D1660="52",$D1660="61"),0,(AD1660/'Totals and Drop Down Lists'!Z$5)*Inputs!H$39)</f>
        <v>0</v>
      </c>
      <c r="BC1660">
        <f>IF(OR($D1660="51",$D1660="52",$D1660="61"),0,(AE1660/'Totals and Drop Down Lists'!AA$5)*Inputs!I$39)</f>
        <v>0</v>
      </c>
      <c r="BD1660">
        <f>IF(OR($D1660="51",$D1660="52",$D1660="61"),0,(AF1660/'Totals and Drop Down Lists'!AB$5)*Inputs!J$39)</f>
        <v>0</v>
      </c>
      <c r="BE1660">
        <f>IF(OR($D1660="51",$D1660="52",$D1660="61"),0,(AG1660/'Totals and Drop Down Lists'!AC$5)*Inputs!K$39)</f>
        <v>0</v>
      </c>
      <c r="BF1660">
        <f>IF(OR($D1660="51",$D1660="52",$D1660="61"),0,(AH1660/'Totals and Drop Down Lists'!AD$5)*Inputs!L$39)</f>
        <v>0</v>
      </c>
      <c r="BG1660" s="10">
        <f t="shared" si="226"/>
        <v>666270.8360224585</v>
      </c>
    </row>
    <row r="1661" spans="1:59">
      <c r="A1661" s="1" t="s">
        <v>7507</v>
      </c>
      <c r="B1661" s="1" t="s">
        <v>4886</v>
      </c>
      <c r="C1661" s="1" t="s">
        <v>4887</v>
      </c>
      <c r="D1661" s="1" t="s">
        <v>7</v>
      </c>
      <c r="E1661" s="1" t="s">
        <v>4888</v>
      </c>
      <c r="F1661" s="2">
        <v>66227</v>
      </c>
      <c r="G1661" s="2">
        <v>1485</v>
      </c>
      <c r="H1661" s="2">
        <v>560</v>
      </c>
      <c r="I1661" s="2">
        <v>13350</v>
      </c>
      <c r="J1661" s="2">
        <v>30465</v>
      </c>
      <c r="K1661" s="2">
        <v>16887</v>
      </c>
      <c r="L1661" s="2">
        <v>125</v>
      </c>
      <c r="M1661" s="2">
        <v>23</v>
      </c>
      <c r="N1661" s="2">
        <v>7</v>
      </c>
      <c r="O1661" s="2">
        <v>262</v>
      </c>
      <c r="P1661" s="2">
        <v>206</v>
      </c>
      <c r="Q1661" s="2">
        <v>16</v>
      </c>
      <c r="R1661" s="2">
        <v>17456</v>
      </c>
      <c r="S1661" s="2">
        <v>15232100</v>
      </c>
      <c r="T1661" s="2">
        <v>645838000</v>
      </c>
      <c r="U1661" s="2">
        <v>810</v>
      </c>
      <c r="V1661" s="2">
        <v>2035</v>
      </c>
      <c r="W1661" s="2">
        <v>140</v>
      </c>
      <c r="X1661" s="2">
        <v>5475</v>
      </c>
      <c r="Y1661" s="2">
        <v>490</v>
      </c>
      <c r="Z1661" s="2">
        <v>3170</v>
      </c>
      <c r="AA1661" s="9">
        <f t="shared" si="227"/>
        <v>66227</v>
      </c>
      <c r="AB1661" s="9">
        <f t="shared" si="228"/>
        <v>11305</v>
      </c>
      <c r="AC1661" s="9">
        <f t="shared" si="229"/>
        <v>18095</v>
      </c>
      <c r="AD1661" s="9">
        <f t="shared" si="230"/>
        <v>17456</v>
      </c>
      <c r="AE1661" s="44">
        <f t="shared" si="231"/>
        <v>6.5373179853702172E-4</v>
      </c>
      <c r="AF1661" s="9">
        <f t="shared" si="232"/>
        <v>3300</v>
      </c>
      <c r="AG1661" s="9">
        <f t="shared" si="225"/>
        <v>3660</v>
      </c>
      <c r="AH1661" s="44">
        <f t="shared" si="233"/>
        <v>7.5488968763308341E-4</v>
      </c>
      <c r="AI1661">
        <f>AA1661/'Totals and Drop Down Lists'!W$6*Inputs!E$37</f>
        <v>60077.187744313844</v>
      </c>
      <c r="AJ1661">
        <f>AB1661/'Totals and Drop Down Lists'!X$6*Inputs!F$37</f>
        <v>37197.827101066956</v>
      </c>
      <c r="AK1661">
        <f>AC1661/'Totals and Drop Down Lists'!Y$6*Inputs!G$37</f>
        <v>119288.35224338548</v>
      </c>
      <c r="AL1661">
        <f>AD1661/'Totals and Drop Down Lists'!Z$6*Inputs!H$37</f>
        <v>139953.50216901331</v>
      </c>
      <c r="AM1661">
        <f>AE1661/'Totals and Drop Down Lists'!AA$6*Inputs!I$37</f>
        <v>81382.646908503841</v>
      </c>
      <c r="AN1661">
        <f>AF1661/'Totals and Drop Down Lists'!AB$6*Inputs!J$37</f>
        <v>65857.087363137645</v>
      </c>
      <c r="AO1661">
        <f>AG1661/'Totals and Drop Down Lists'!AC$6*Inputs!K$37</f>
        <v>68162.288815475331</v>
      </c>
      <c r="AP1661">
        <f>AH1661/'Totals and Drop Down Lists'!AD$6*Inputs!L$37</f>
        <v>177648.12153328469</v>
      </c>
      <c r="AQ1661">
        <f>IF(OR($D1661="51",$D1661="52",$D1661="61"),(AA1661/'Totals and Drop Down Lists'!W$4)*Inputs!E$38,0)</f>
        <v>0</v>
      </c>
      <c r="AR1661">
        <f>IF(OR($D1661="51",$D1661="52",$D1661="61"),(AB1661/'Totals and Drop Down Lists'!X$4)*Inputs!F$38,0)</f>
        <v>0</v>
      </c>
      <c r="AS1661">
        <f>IF(OR($D1661="51",$D1661="52",$D1661="61"),(AC1661/'Totals and Drop Down Lists'!Y$4)*Inputs!G$38,0)</f>
        <v>0</v>
      </c>
      <c r="AT1661">
        <f>IF(OR($D1661="51",$D1661="52",$D1661="61"),(AD1661/'Totals and Drop Down Lists'!Z$4)*Inputs!H$38,0)</f>
        <v>0</v>
      </c>
      <c r="AU1661">
        <f>IF(OR($D1661="51",$D1661="52",$D1661="61"),(AE1661/'Totals and Drop Down Lists'!AA$4)*Inputs!I$38,0)</f>
        <v>0</v>
      </c>
      <c r="AV1661">
        <f>IF(OR($D1661="51",$D1661="52",$D1661="61"),(AF1661/'Totals and Drop Down Lists'!AB$4)*Inputs!J$38,0)</f>
        <v>0</v>
      </c>
      <c r="AW1661">
        <f>IF(OR($D1661="51",$D1661="52",$D1661="61"),(AG1661/'Totals and Drop Down Lists'!AC$4)*Inputs!K$38,0)</f>
        <v>0</v>
      </c>
      <c r="AX1661">
        <f>IF(OR($D1661="51",$D1661="52",$D1661="61"),(AH1661/'Totals and Drop Down Lists'!AD$4)*Inputs!L$38,0)</f>
        <v>0</v>
      </c>
      <c r="AY1661">
        <f>IF(OR($D1661="51",$D1661="52",$D1661="61"),0,(AA1661/'Totals and Drop Down Lists'!W$5)*Inputs!E$39)</f>
        <v>0</v>
      </c>
      <c r="AZ1661">
        <f>IF(OR($D1661="51",$D1661="52",$D1661="61"),0,(AB1661/'Totals and Drop Down Lists'!X$5)*Inputs!F$39)</f>
        <v>0</v>
      </c>
      <c r="BA1661">
        <f>IF(OR($D1661="51",$D1661="52",$D1661="61"),0,(AC1661/'Totals and Drop Down Lists'!Y$5)*Inputs!G$39)</f>
        <v>0</v>
      </c>
      <c r="BB1661">
        <f>IF(OR($D1661="51",$D1661="52",$D1661="61"),0,(AD1661/'Totals and Drop Down Lists'!Z$5)*Inputs!H$39)</f>
        <v>0</v>
      </c>
      <c r="BC1661">
        <f>IF(OR($D1661="51",$D1661="52",$D1661="61"),0,(AE1661/'Totals and Drop Down Lists'!AA$5)*Inputs!I$39)</f>
        <v>0</v>
      </c>
      <c r="BD1661">
        <f>IF(OR($D1661="51",$D1661="52",$D1661="61"),0,(AF1661/'Totals and Drop Down Lists'!AB$5)*Inputs!J$39)</f>
        <v>0</v>
      </c>
      <c r="BE1661">
        <f>IF(OR($D1661="51",$D1661="52",$D1661="61"),0,(AG1661/'Totals and Drop Down Lists'!AC$5)*Inputs!K$39)</f>
        <v>0</v>
      </c>
      <c r="BF1661">
        <f>IF(OR($D1661="51",$D1661="52",$D1661="61"),0,(AH1661/'Totals and Drop Down Lists'!AD$5)*Inputs!L$39)</f>
        <v>0</v>
      </c>
      <c r="BG1661" s="10">
        <f t="shared" si="226"/>
        <v>749567.01387818099</v>
      </c>
    </row>
    <row r="1662" spans="1:59" ht="28.8">
      <c r="A1662" s="1" t="s">
        <v>7508</v>
      </c>
      <c r="B1662" s="1" t="s">
        <v>3183</v>
      </c>
      <c r="C1662" s="1" t="s">
        <v>3184</v>
      </c>
      <c r="D1662" s="1" t="s">
        <v>10</v>
      </c>
      <c r="E1662" s="1" t="s">
        <v>3185</v>
      </c>
      <c r="F1662" s="2">
        <v>34717</v>
      </c>
      <c r="G1662" s="2">
        <v>450</v>
      </c>
      <c r="H1662" s="2">
        <v>50</v>
      </c>
      <c r="I1662" s="2">
        <v>7705</v>
      </c>
      <c r="J1662" s="2">
        <v>14381</v>
      </c>
      <c r="K1662" s="2">
        <v>4363</v>
      </c>
      <c r="L1662" s="2">
        <v>35</v>
      </c>
      <c r="M1662" s="2">
        <v>0</v>
      </c>
      <c r="N1662" s="2">
        <v>6</v>
      </c>
      <c r="O1662" s="2">
        <v>79</v>
      </c>
      <c r="P1662" s="2">
        <v>14</v>
      </c>
      <c r="Q1662" s="2">
        <v>27</v>
      </c>
      <c r="R1662" s="2">
        <v>7679</v>
      </c>
      <c r="S1662" s="2">
        <v>2491400</v>
      </c>
      <c r="T1662" s="2">
        <v>105097400</v>
      </c>
      <c r="U1662" s="2">
        <v>347</v>
      </c>
      <c r="V1662" s="2">
        <v>710</v>
      </c>
      <c r="W1662" s="2">
        <v>30</v>
      </c>
      <c r="X1662" s="2">
        <v>1780</v>
      </c>
      <c r="Y1662" s="2">
        <v>320</v>
      </c>
      <c r="Z1662" s="2">
        <v>895</v>
      </c>
      <c r="AA1662" s="9">
        <f t="shared" si="227"/>
        <v>34717</v>
      </c>
      <c r="AB1662" s="9">
        <f t="shared" si="228"/>
        <v>7205</v>
      </c>
      <c r="AC1662" s="9">
        <f t="shared" si="229"/>
        <v>7840</v>
      </c>
      <c r="AD1662" s="9">
        <f t="shared" si="230"/>
        <v>7679</v>
      </c>
      <c r="AE1662" s="44">
        <f t="shared" si="231"/>
        <v>9.2443658730995853E-5</v>
      </c>
      <c r="AF1662" s="9">
        <f t="shared" si="232"/>
        <v>1040</v>
      </c>
      <c r="AG1662" s="9">
        <f t="shared" si="225"/>
        <v>1215</v>
      </c>
      <c r="AH1662" s="44">
        <f t="shared" si="233"/>
        <v>1.3715874129545112E-4</v>
      </c>
      <c r="AI1662">
        <f>AA1662/'Totals and Drop Down Lists'!W$6*Inputs!E$37</f>
        <v>31493.193515021725</v>
      </c>
      <c r="AJ1662">
        <f>AB1662/'Totals and Drop Down Lists'!X$6*Inputs!F$37</f>
        <v>23707.23965176359</v>
      </c>
      <c r="AK1662">
        <f>AC1662/'Totals and Drop Down Lists'!Y$6*Inputs!G$37</f>
        <v>51683.928244716335</v>
      </c>
      <c r="AL1662">
        <f>AD1662/'Totals and Drop Down Lists'!Z$6*Inputs!H$37</f>
        <v>61566.392252283076</v>
      </c>
      <c r="AM1662">
        <f>AE1662/'Totals and Drop Down Lists'!AA$6*Inputs!I$37</f>
        <v>11508.251020175529</v>
      </c>
      <c r="AN1662">
        <f>AF1662/'Totals and Drop Down Lists'!AB$6*Inputs!J$37</f>
        <v>20754.960865958532</v>
      </c>
      <c r="AO1662">
        <f>AG1662/'Totals and Drop Down Lists'!AC$6*Inputs!K$37</f>
        <v>22627.645057596317</v>
      </c>
      <c r="AP1662">
        <f>AH1662/'Totals and Drop Down Lists'!AD$6*Inputs!L$37</f>
        <v>32277.554114436152</v>
      </c>
      <c r="AQ1662">
        <f>IF(OR($D1662="51",$D1662="52",$D1662="61"),(AA1662/'Totals and Drop Down Lists'!W$4)*Inputs!E$38,0)</f>
        <v>0</v>
      </c>
      <c r="AR1662">
        <f>IF(OR($D1662="51",$D1662="52",$D1662="61"),(AB1662/'Totals and Drop Down Lists'!X$4)*Inputs!F$38,0)</f>
        <v>0</v>
      </c>
      <c r="AS1662">
        <f>IF(OR($D1662="51",$D1662="52",$D1662="61"),(AC1662/'Totals and Drop Down Lists'!Y$4)*Inputs!G$38,0)</f>
        <v>0</v>
      </c>
      <c r="AT1662">
        <f>IF(OR($D1662="51",$D1662="52",$D1662="61"),(AD1662/'Totals and Drop Down Lists'!Z$4)*Inputs!H$38,0)</f>
        <v>0</v>
      </c>
      <c r="AU1662">
        <f>IF(OR($D1662="51",$D1662="52",$D1662="61"),(AE1662/'Totals and Drop Down Lists'!AA$4)*Inputs!I$38,0)</f>
        <v>0</v>
      </c>
      <c r="AV1662">
        <f>IF(OR($D1662="51",$D1662="52",$D1662="61"),(AF1662/'Totals and Drop Down Lists'!AB$4)*Inputs!J$38,0)</f>
        <v>0</v>
      </c>
      <c r="AW1662">
        <f>IF(OR($D1662="51",$D1662="52",$D1662="61"),(AG1662/'Totals and Drop Down Lists'!AC$4)*Inputs!K$38,0)</f>
        <v>0</v>
      </c>
      <c r="AX1662">
        <f>IF(OR($D1662="51",$D1662="52",$D1662="61"),(AH1662/'Totals and Drop Down Lists'!AD$4)*Inputs!L$38,0)</f>
        <v>0</v>
      </c>
      <c r="AY1662">
        <f>IF(OR($D1662="51",$D1662="52",$D1662="61"),0,(AA1662/'Totals and Drop Down Lists'!W$5)*Inputs!E$39)</f>
        <v>0</v>
      </c>
      <c r="AZ1662">
        <f>IF(OR($D1662="51",$D1662="52",$D1662="61"),0,(AB1662/'Totals and Drop Down Lists'!X$5)*Inputs!F$39)</f>
        <v>0</v>
      </c>
      <c r="BA1662">
        <f>IF(OR($D1662="51",$D1662="52",$D1662="61"),0,(AC1662/'Totals and Drop Down Lists'!Y$5)*Inputs!G$39)</f>
        <v>0</v>
      </c>
      <c r="BB1662">
        <f>IF(OR($D1662="51",$D1662="52",$D1662="61"),0,(AD1662/'Totals and Drop Down Lists'!Z$5)*Inputs!H$39)</f>
        <v>0</v>
      </c>
      <c r="BC1662">
        <f>IF(OR($D1662="51",$D1662="52",$D1662="61"),0,(AE1662/'Totals and Drop Down Lists'!AA$5)*Inputs!I$39)</f>
        <v>0</v>
      </c>
      <c r="BD1662">
        <f>IF(OR($D1662="51",$D1662="52",$D1662="61"),0,(AF1662/'Totals and Drop Down Lists'!AB$5)*Inputs!J$39)</f>
        <v>0</v>
      </c>
      <c r="BE1662">
        <f>IF(OR($D1662="51",$D1662="52",$D1662="61"),0,(AG1662/'Totals and Drop Down Lists'!AC$5)*Inputs!K$39)</f>
        <v>0</v>
      </c>
      <c r="BF1662">
        <f>IF(OR($D1662="51",$D1662="52",$D1662="61"),0,(AH1662/'Totals and Drop Down Lists'!AD$5)*Inputs!L$39)</f>
        <v>0</v>
      </c>
      <c r="BG1662" s="10">
        <f t="shared" si="226"/>
        <v>255619.16472195127</v>
      </c>
    </row>
    <row r="1663" spans="1:59" ht="28.8">
      <c r="A1663" s="1" t="s">
        <v>7508</v>
      </c>
      <c r="B1663" s="1" t="s">
        <v>3183</v>
      </c>
      <c r="C1663" s="1" t="s">
        <v>3186</v>
      </c>
      <c r="D1663" s="1" t="s">
        <v>10</v>
      </c>
      <c r="E1663" s="1" t="s">
        <v>3187</v>
      </c>
      <c r="F1663" s="2">
        <v>10054</v>
      </c>
      <c r="G1663" s="2">
        <v>128</v>
      </c>
      <c r="H1663" s="2">
        <v>0</v>
      </c>
      <c r="I1663" s="2">
        <v>4810</v>
      </c>
      <c r="J1663" s="2">
        <v>3688</v>
      </c>
      <c r="K1663" s="2">
        <v>2379</v>
      </c>
      <c r="L1663" s="2">
        <v>6</v>
      </c>
      <c r="M1663" s="2">
        <v>5</v>
      </c>
      <c r="N1663" s="2">
        <v>9</v>
      </c>
      <c r="O1663" s="2">
        <v>74</v>
      </c>
      <c r="P1663" s="2">
        <v>7</v>
      </c>
      <c r="Q1663" s="2">
        <v>17</v>
      </c>
      <c r="R1663" s="2">
        <v>2101</v>
      </c>
      <c r="S1663" s="2">
        <v>1376300</v>
      </c>
      <c r="T1663" s="2">
        <v>47839100</v>
      </c>
      <c r="U1663" s="2">
        <v>287</v>
      </c>
      <c r="V1663" s="2">
        <v>320</v>
      </c>
      <c r="W1663" s="2">
        <v>0</v>
      </c>
      <c r="X1663" s="2">
        <v>1060</v>
      </c>
      <c r="Y1663" s="2">
        <v>125</v>
      </c>
      <c r="Z1663" s="2">
        <v>755</v>
      </c>
      <c r="AA1663" s="9">
        <f t="shared" si="227"/>
        <v>10054</v>
      </c>
      <c r="AB1663" s="9">
        <f t="shared" si="228"/>
        <v>4682</v>
      </c>
      <c r="AC1663" s="9">
        <f t="shared" si="229"/>
        <v>2219</v>
      </c>
      <c r="AD1663" s="9">
        <f t="shared" si="230"/>
        <v>2101</v>
      </c>
      <c r="AE1663" s="44">
        <f t="shared" si="231"/>
        <v>1.0717506550851909E-4</v>
      </c>
      <c r="AF1663" s="9">
        <f t="shared" si="232"/>
        <v>740</v>
      </c>
      <c r="AG1663" s="9">
        <f t="shared" si="225"/>
        <v>880</v>
      </c>
      <c r="AH1663" s="44">
        <f t="shared" si="233"/>
        <v>2.1122109420993016E-4</v>
      </c>
      <c r="AI1663">
        <f>AA1663/'Totals and Drop Down Lists'!W$6*Inputs!E$37</f>
        <v>9120.3896534847045</v>
      </c>
      <c r="AJ1663">
        <f>AB1663/'Totals and Drop Down Lists'!X$6*Inputs!F$37</f>
        <v>15405.59278966789</v>
      </c>
      <c r="AK1663">
        <f>AC1663/'Totals and Drop Down Lists'!Y$6*Inputs!G$37</f>
        <v>14628.397547834893</v>
      </c>
      <c r="AL1663">
        <f>AD1663/'Totals and Drop Down Lists'!Z$6*Inputs!H$37</f>
        <v>16844.770168257161</v>
      </c>
      <c r="AM1663">
        <f>AE1663/'Totals and Drop Down Lists'!AA$6*Inputs!I$37</f>
        <v>13342.154279774762</v>
      </c>
      <c r="AN1663">
        <f>AF1663/'Totals and Drop Down Lists'!AB$6*Inputs!J$37</f>
        <v>14767.952923855109</v>
      </c>
      <c r="AO1663">
        <f>AG1663/'Totals and Drop Down Lists'!AC$6*Inputs!K$37</f>
        <v>16388.747037600624</v>
      </c>
      <c r="AP1663">
        <f>AH1663/'Totals and Drop Down Lists'!AD$6*Inputs!L$37</f>
        <v>49706.640889810697</v>
      </c>
      <c r="AQ1663">
        <f>IF(OR($D1663="51",$D1663="52",$D1663="61"),(AA1663/'Totals and Drop Down Lists'!W$4)*Inputs!E$38,0)</f>
        <v>0</v>
      </c>
      <c r="AR1663">
        <f>IF(OR($D1663="51",$D1663="52",$D1663="61"),(AB1663/'Totals and Drop Down Lists'!X$4)*Inputs!F$38,0)</f>
        <v>0</v>
      </c>
      <c r="AS1663">
        <f>IF(OR($D1663="51",$D1663="52",$D1663="61"),(AC1663/'Totals and Drop Down Lists'!Y$4)*Inputs!G$38,0)</f>
        <v>0</v>
      </c>
      <c r="AT1663">
        <f>IF(OR($D1663="51",$D1663="52",$D1663="61"),(AD1663/'Totals and Drop Down Lists'!Z$4)*Inputs!H$38,0)</f>
        <v>0</v>
      </c>
      <c r="AU1663">
        <f>IF(OR($D1663="51",$D1663="52",$D1663="61"),(AE1663/'Totals and Drop Down Lists'!AA$4)*Inputs!I$38,0)</f>
        <v>0</v>
      </c>
      <c r="AV1663">
        <f>IF(OR($D1663="51",$D1663="52",$D1663="61"),(AF1663/'Totals and Drop Down Lists'!AB$4)*Inputs!J$38,0)</f>
        <v>0</v>
      </c>
      <c r="AW1663">
        <f>IF(OR($D1663="51",$D1663="52",$D1663="61"),(AG1663/'Totals and Drop Down Lists'!AC$4)*Inputs!K$38,0)</f>
        <v>0</v>
      </c>
      <c r="AX1663">
        <f>IF(OR($D1663="51",$D1663="52",$D1663="61"),(AH1663/'Totals and Drop Down Lists'!AD$4)*Inputs!L$38,0)</f>
        <v>0</v>
      </c>
      <c r="AY1663">
        <f>IF(OR($D1663="51",$D1663="52",$D1663="61"),0,(AA1663/'Totals and Drop Down Lists'!W$5)*Inputs!E$39)</f>
        <v>0</v>
      </c>
      <c r="AZ1663">
        <f>IF(OR($D1663="51",$D1663="52",$D1663="61"),0,(AB1663/'Totals and Drop Down Lists'!X$5)*Inputs!F$39)</f>
        <v>0</v>
      </c>
      <c r="BA1663">
        <f>IF(OR($D1663="51",$D1663="52",$D1663="61"),0,(AC1663/'Totals and Drop Down Lists'!Y$5)*Inputs!G$39)</f>
        <v>0</v>
      </c>
      <c r="BB1663">
        <f>IF(OR($D1663="51",$D1663="52",$D1663="61"),0,(AD1663/'Totals and Drop Down Lists'!Z$5)*Inputs!H$39)</f>
        <v>0</v>
      </c>
      <c r="BC1663">
        <f>IF(OR($D1663="51",$D1663="52",$D1663="61"),0,(AE1663/'Totals and Drop Down Lists'!AA$5)*Inputs!I$39)</f>
        <v>0</v>
      </c>
      <c r="BD1663">
        <f>IF(OR($D1663="51",$D1663="52",$D1663="61"),0,(AF1663/'Totals and Drop Down Lists'!AB$5)*Inputs!J$39)</f>
        <v>0</v>
      </c>
      <c r="BE1663">
        <f>IF(OR($D1663="51",$D1663="52",$D1663="61"),0,(AG1663/'Totals and Drop Down Lists'!AC$5)*Inputs!K$39)</f>
        <v>0</v>
      </c>
      <c r="BF1663">
        <f>IF(OR($D1663="51",$D1663="52",$D1663="61"),0,(AH1663/'Totals and Drop Down Lists'!AD$5)*Inputs!L$39)</f>
        <v>0</v>
      </c>
      <c r="BG1663" s="10">
        <f t="shared" si="226"/>
        <v>150204.64529028584</v>
      </c>
    </row>
    <row r="1664" spans="1:59" ht="28.8">
      <c r="A1664" s="1" t="s">
        <v>7508</v>
      </c>
      <c r="B1664" s="1" t="s">
        <v>3183</v>
      </c>
      <c r="C1664" s="1" t="s">
        <v>3188</v>
      </c>
      <c r="D1664" s="1" t="s">
        <v>10</v>
      </c>
      <c r="E1664" s="1" t="s">
        <v>3189</v>
      </c>
      <c r="F1664" s="2">
        <v>42153</v>
      </c>
      <c r="G1664" s="2">
        <v>765</v>
      </c>
      <c r="H1664" s="2">
        <v>149</v>
      </c>
      <c r="I1664" s="2">
        <v>5821</v>
      </c>
      <c r="J1664" s="2">
        <v>17747</v>
      </c>
      <c r="K1664" s="2">
        <v>6346</v>
      </c>
      <c r="L1664" s="2">
        <v>40</v>
      </c>
      <c r="M1664" s="2">
        <v>9</v>
      </c>
      <c r="N1664" s="2">
        <v>0</v>
      </c>
      <c r="O1664" s="2">
        <v>234</v>
      </c>
      <c r="P1664" s="2">
        <v>15</v>
      </c>
      <c r="Q1664" s="2">
        <v>0</v>
      </c>
      <c r="R1664" s="2">
        <v>1427</v>
      </c>
      <c r="S1664" s="2">
        <v>4752300</v>
      </c>
      <c r="T1664" s="2">
        <v>242484500</v>
      </c>
      <c r="U1664" s="2">
        <v>176</v>
      </c>
      <c r="V1664" s="2">
        <v>490</v>
      </c>
      <c r="W1664" s="2">
        <v>15</v>
      </c>
      <c r="X1664" s="2">
        <v>1655</v>
      </c>
      <c r="Y1664" s="2">
        <v>380</v>
      </c>
      <c r="Z1664" s="2">
        <v>940</v>
      </c>
      <c r="AA1664" s="9">
        <f t="shared" si="227"/>
        <v>42153</v>
      </c>
      <c r="AB1664" s="9">
        <f t="shared" si="228"/>
        <v>4907</v>
      </c>
      <c r="AC1664" s="9">
        <f t="shared" si="229"/>
        <v>1725</v>
      </c>
      <c r="AD1664" s="9">
        <f t="shared" si="230"/>
        <v>1427</v>
      </c>
      <c r="AE1664" s="44">
        <f t="shared" si="231"/>
        <v>1.5847872632438856E-4</v>
      </c>
      <c r="AF1664" s="9">
        <f t="shared" si="232"/>
        <v>1150</v>
      </c>
      <c r="AG1664" s="9">
        <f t="shared" si="225"/>
        <v>1320</v>
      </c>
      <c r="AH1664" s="44">
        <f t="shared" si="233"/>
        <v>1.7563058017520207E-4</v>
      </c>
      <c r="AI1664">
        <f>AA1664/'Totals and Drop Down Lists'!W$6*Inputs!E$37</f>
        <v>38238.689582588093</v>
      </c>
      <c r="AJ1664">
        <f>AB1664/'Totals and Drop Down Lists'!X$6*Inputs!F$37</f>
        <v>16145.929905788194</v>
      </c>
      <c r="AK1664">
        <f>AC1664/'Totals and Drop Down Lists'!Y$6*Inputs!G$37</f>
        <v>11371.782681394858</v>
      </c>
      <c r="AL1664">
        <f>AD1664/'Totals and Drop Down Lists'!Z$6*Inputs!H$37</f>
        <v>11440.97431228128</v>
      </c>
      <c r="AM1664">
        <f>AE1664/'Totals and Drop Down Lists'!AA$6*Inputs!I$37</f>
        <v>19728.91368575018</v>
      </c>
      <c r="AN1664">
        <f>AF1664/'Totals and Drop Down Lists'!AB$6*Inputs!J$37</f>
        <v>22950.197111396454</v>
      </c>
      <c r="AO1664">
        <f>AG1664/'Totals and Drop Down Lists'!AC$6*Inputs!K$37</f>
        <v>24583.120556400936</v>
      </c>
      <c r="AP1664">
        <f>AH1664/'Totals and Drop Down Lists'!AD$6*Inputs!L$37</f>
        <v>41331.128458984429</v>
      </c>
      <c r="AQ1664">
        <f>IF(OR($D1664="51",$D1664="52",$D1664="61"),(AA1664/'Totals and Drop Down Lists'!W$4)*Inputs!E$38,0)</f>
        <v>0</v>
      </c>
      <c r="AR1664">
        <f>IF(OR($D1664="51",$D1664="52",$D1664="61"),(AB1664/'Totals and Drop Down Lists'!X$4)*Inputs!F$38,0)</f>
        <v>0</v>
      </c>
      <c r="AS1664">
        <f>IF(OR($D1664="51",$D1664="52",$D1664="61"),(AC1664/'Totals and Drop Down Lists'!Y$4)*Inputs!G$38,0)</f>
        <v>0</v>
      </c>
      <c r="AT1664">
        <f>IF(OR($D1664="51",$D1664="52",$D1664="61"),(AD1664/'Totals and Drop Down Lists'!Z$4)*Inputs!H$38,0)</f>
        <v>0</v>
      </c>
      <c r="AU1664">
        <f>IF(OR($D1664="51",$D1664="52",$D1664="61"),(AE1664/'Totals and Drop Down Lists'!AA$4)*Inputs!I$38,0)</f>
        <v>0</v>
      </c>
      <c r="AV1664">
        <f>IF(OR($D1664="51",$D1664="52",$D1664="61"),(AF1664/'Totals and Drop Down Lists'!AB$4)*Inputs!J$38,0)</f>
        <v>0</v>
      </c>
      <c r="AW1664">
        <f>IF(OR($D1664="51",$D1664="52",$D1664="61"),(AG1664/'Totals and Drop Down Lists'!AC$4)*Inputs!K$38,0)</f>
        <v>0</v>
      </c>
      <c r="AX1664">
        <f>IF(OR($D1664="51",$D1664="52",$D1664="61"),(AH1664/'Totals and Drop Down Lists'!AD$4)*Inputs!L$38,0)</f>
        <v>0</v>
      </c>
      <c r="AY1664">
        <f>IF(OR($D1664="51",$D1664="52",$D1664="61"),0,(AA1664/'Totals and Drop Down Lists'!W$5)*Inputs!E$39)</f>
        <v>0</v>
      </c>
      <c r="AZ1664">
        <f>IF(OR($D1664="51",$D1664="52",$D1664="61"),0,(AB1664/'Totals and Drop Down Lists'!X$5)*Inputs!F$39)</f>
        <v>0</v>
      </c>
      <c r="BA1664">
        <f>IF(OR($D1664="51",$D1664="52",$D1664="61"),0,(AC1664/'Totals and Drop Down Lists'!Y$5)*Inputs!G$39)</f>
        <v>0</v>
      </c>
      <c r="BB1664">
        <f>IF(OR($D1664="51",$D1664="52",$D1664="61"),0,(AD1664/'Totals and Drop Down Lists'!Z$5)*Inputs!H$39)</f>
        <v>0</v>
      </c>
      <c r="BC1664">
        <f>IF(OR($D1664="51",$D1664="52",$D1664="61"),0,(AE1664/'Totals and Drop Down Lists'!AA$5)*Inputs!I$39)</f>
        <v>0</v>
      </c>
      <c r="BD1664">
        <f>IF(OR($D1664="51",$D1664="52",$D1664="61"),0,(AF1664/'Totals and Drop Down Lists'!AB$5)*Inputs!J$39)</f>
        <v>0</v>
      </c>
      <c r="BE1664">
        <f>IF(OR($D1664="51",$D1664="52",$D1664="61"),0,(AG1664/'Totals and Drop Down Lists'!AC$5)*Inputs!K$39)</f>
        <v>0</v>
      </c>
      <c r="BF1664">
        <f>IF(OR($D1664="51",$D1664="52",$D1664="61"),0,(AH1664/'Totals and Drop Down Lists'!AD$5)*Inputs!L$39)</f>
        <v>0</v>
      </c>
      <c r="BG1664" s="10">
        <f t="shared" si="226"/>
        <v>185790.73629458441</v>
      </c>
    </row>
    <row r="1665" spans="1:59" ht="28.8">
      <c r="A1665" s="1" t="s">
        <v>7508</v>
      </c>
      <c r="B1665" s="1" t="s">
        <v>3183</v>
      </c>
      <c r="C1665" s="1" t="s">
        <v>3190</v>
      </c>
      <c r="D1665" s="1" t="s">
        <v>10</v>
      </c>
      <c r="E1665" s="1" t="s">
        <v>3191</v>
      </c>
      <c r="F1665" s="2">
        <v>11535</v>
      </c>
      <c r="G1665" s="2">
        <v>120</v>
      </c>
      <c r="H1665" s="2">
        <v>0</v>
      </c>
      <c r="I1665" s="2">
        <v>3124</v>
      </c>
      <c r="J1665" s="2">
        <v>4517</v>
      </c>
      <c r="K1665" s="2">
        <v>1919</v>
      </c>
      <c r="L1665" s="2">
        <v>31</v>
      </c>
      <c r="M1665" s="2">
        <v>26</v>
      </c>
      <c r="N1665" s="2">
        <v>0</v>
      </c>
      <c r="O1665" s="2">
        <v>33</v>
      </c>
      <c r="P1665" s="2">
        <v>0</v>
      </c>
      <c r="Q1665" s="2">
        <v>0</v>
      </c>
      <c r="R1665" s="2">
        <v>1512</v>
      </c>
      <c r="S1665" s="2">
        <v>1104800</v>
      </c>
      <c r="T1665" s="2">
        <v>39747200</v>
      </c>
      <c r="U1665" s="2">
        <v>273</v>
      </c>
      <c r="V1665" s="2">
        <v>275</v>
      </c>
      <c r="W1665" s="2">
        <v>25</v>
      </c>
      <c r="X1665" s="2">
        <v>720</v>
      </c>
      <c r="Y1665" s="2">
        <v>85</v>
      </c>
      <c r="Z1665" s="2">
        <v>445</v>
      </c>
      <c r="AA1665" s="9">
        <f t="shared" si="227"/>
        <v>11535</v>
      </c>
      <c r="AB1665" s="9">
        <f t="shared" si="228"/>
        <v>3004</v>
      </c>
      <c r="AC1665" s="9">
        <f t="shared" si="229"/>
        <v>1602</v>
      </c>
      <c r="AD1665" s="9">
        <f t="shared" si="230"/>
        <v>1512</v>
      </c>
      <c r="AE1665" s="44">
        <f t="shared" si="231"/>
        <v>5.6937139536918241E-5</v>
      </c>
      <c r="AF1665" s="9">
        <f t="shared" si="232"/>
        <v>420</v>
      </c>
      <c r="AG1665" s="9">
        <f t="shared" si="225"/>
        <v>530</v>
      </c>
      <c r="AH1665" s="44">
        <f t="shared" si="233"/>
        <v>8.3782215425022336E-5</v>
      </c>
      <c r="AI1665">
        <f>AA1665/'Totals and Drop Down Lists'!W$6*Inputs!E$37</f>
        <v>10463.864596473646</v>
      </c>
      <c r="AJ1665">
        <f>AB1665/'Totals and Drop Down Lists'!X$6*Inputs!F$37</f>
        <v>9884.3230970017794</v>
      </c>
      <c r="AK1665">
        <f>AC1665/'Totals and Drop Down Lists'!Y$6*Inputs!G$37</f>
        <v>10560.925133678005</v>
      </c>
      <c r="AL1665">
        <f>AD1665/'Totals and Drop Down Lists'!Z$6*Inputs!H$37</f>
        <v>12122.46192023076</v>
      </c>
      <c r="AM1665">
        <f>AE1665/'Totals and Drop Down Lists'!AA$6*Inputs!I$37</f>
        <v>7088.0675122166613</v>
      </c>
      <c r="AN1665">
        <f>AF1665/'Totals and Drop Down Lists'!AB$6*Inputs!J$37</f>
        <v>8381.8111189447918</v>
      </c>
      <c r="AO1665">
        <f>AG1665/'Totals and Drop Down Lists'!AC$6*Inputs!K$37</f>
        <v>9870.495374918557</v>
      </c>
      <c r="AP1665">
        <f>AH1665/'Totals and Drop Down Lists'!AD$6*Inputs!L$37</f>
        <v>19716.461135956732</v>
      </c>
      <c r="AQ1665">
        <f>IF(OR($D1665="51",$D1665="52",$D1665="61"),(AA1665/'Totals and Drop Down Lists'!W$4)*Inputs!E$38,0)</f>
        <v>0</v>
      </c>
      <c r="AR1665">
        <f>IF(OR($D1665="51",$D1665="52",$D1665="61"),(AB1665/'Totals and Drop Down Lists'!X$4)*Inputs!F$38,0)</f>
        <v>0</v>
      </c>
      <c r="AS1665">
        <f>IF(OR($D1665="51",$D1665="52",$D1665="61"),(AC1665/'Totals and Drop Down Lists'!Y$4)*Inputs!G$38,0)</f>
        <v>0</v>
      </c>
      <c r="AT1665">
        <f>IF(OR($D1665="51",$D1665="52",$D1665="61"),(AD1665/'Totals and Drop Down Lists'!Z$4)*Inputs!H$38,0)</f>
        <v>0</v>
      </c>
      <c r="AU1665">
        <f>IF(OR($D1665="51",$D1665="52",$D1665="61"),(AE1665/'Totals and Drop Down Lists'!AA$4)*Inputs!I$38,0)</f>
        <v>0</v>
      </c>
      <c r="AV1665">
        <f>IF(OR($D1665="51",$D1665="52",$D1665="61"),(AF1665/'Totals and Drop Down Lists'!AB$4)*Inputs!J$38,0)</f>
        <v>0</v>
      </c>
      <c r="AW1665">
        <f>IF(OR($D1665="51",$D1665="52",$D1665="61"),(AG1665/'Totals and Drop Down Lists'!AC$4)*Inputs!K$38,0)</f>
        <v>0</v>
      </c>
      <c r="AX1665">
        <f>IF(OR($D1665="51",$D1665="52",$D1665="61"),(AH1665/'Totals and Drop Down Lists'!AD$4)*Inputs!L$38,0)</f>
        <v>0</v>
      </c>
      <c r="AY1665">
        <f>IF(OR($D1665="51",$D1665="52",$D1665="61"),0,(AA1665/'Totals and Drop Down Lists'!W$5)*Inputs!E$39)</f>
        <v>0</v>
      </c>
      <c r="AZ1665">
        <f>IF(OR($D1665="51",$D1665="52",$D1665="61"),0,(AB1665/'Totals and Drop Down Lists'!X$5)*Inputs!F$39)</f>
        <v>0</v>
      </c>
      <c r="BA1665">
        <f>IF(OR($D1665="51",$D1665="52",$D1665="61"),0,(AC1665/'Totals and Drop Down Lists'!Y$5)*Inputs!G$39)</f>
        <v>0</v>
      </c>
      <c r="BB1665">
        <f>IF(OR($D1665="51",$D1665="52",$D1665="61"),0,(AD1665/'Totals and Drop Down Lists'!Z$5)*Inputs!H$39)</f>
        <v>0</v>
      </c>
      <c r="BC1665">
        <f>IF(OR($D1665="51",$D1665="52",$D1665="61"),0,(AE1665/'Totals and Drop Down Lists'!AA$5)*Inputs!I$39)</f>
        <v>0</v>
      </c>
      <c r="BD1665">
        <f>IF(OR($D1665="51",$D1665="52",$D1665="61"),0,(AF1665/'Totals and Drop Down Lists'!AB$5)*Inputs!J$39)</f>
        <v>0</v>
      </c>
      <c r="BE1665">
        <f>IF(OR($D1665="51",$D1665="52",$D1665="61"),0,(AG1665/'Totals and Drop Down Lists'!AC$5)*Inputs!K$39)</f>
        <v>0</v>
      </c>
      <c r="BF1665">
        <f>IF(OR($D1665="51",$D1665="52",$D1665="61"),0,(AH1665/'Totals and Drop Down Lists'!AD$5)*Inputs!L$39)</f>
        <v>0</v>
      </c>
      <c r="BG1665" s="10">
        <f t="shared" si="226"/>
        <v>88088.409889420931</v>
      </c>
    </row>
    <row r="1666" spans="1:59" ht="28.8">
      <c r="A1666" s="1" t="s">
        <v>7508</v>
      </c>
      <c r="B1666" s="1" t="s">
        <v>3183</v>
      </c>
      <c r="C1666" s="1" t="s">
        <v>3192</v>
      </c>
      <c r="D1666" s="1" t="s">
        <v>10</v>
      </c>
      <c r="E1666" s="1" t="s">
        <v>3193</v>
      </c>
      <c r="F1666" s="2">
        <v>29819</v>
      </c>
      <c r="G1666" s="2">
        <v>527</v>
      </c>
      <c r="H1666" s="2">
        <v>18</v>
      </c>
      <c r="I1666" s="2">
        <v>8428</v>
      </c>
      <c r="J1666" s="2">
        <v>12263</v>
      </c>
      <c r="K1666" s="2">
        <v>5494</v>
      </c>
      <c r="L1666" s="2">
        <v>69</v>
      </c>
      <c r="M1666" s="2">
        <v>0</v>
      </c>
      <c r="N1666" s="2">
        <v>0</v>
      </c>
      <c r="O1666" s="2">
        <v>61</v>
      </c>
      <c r="P1666" s="2">
        <v>29</v>
      </c>
      <c r="Q1666" s="2">
        <v>0</v>
      </c>
      <c r="R1666" s="2">
        <v>4846</v>
      </c>
      <c r="S1666" s="2">
        <v>3568100</v>
      </c>
      <c r="T1666" s="2">
        <v>146421400</v>
      </c>
      <c r="U1666" s="2">
        <v>487</v>
      </c>
      <c r="V1666" s="2">
        <v>675</v>
      </c>
      <c r="W1666" s="2">
        <v>60</v>
      </c>
      <c r="X1666" s="2">
        <v>2260</v>
      </c>
      <c r="Y1666" s="2">
        <v>380</v>
      </c>
      <c r="Z1666" s="2">
        <v>1375</v>
      </c>
      <c r="AA1666" s="9">
        <f t="shared" si="227"/>
        <v>29819</v>
      </c>
      <c r="AB1666" s="9">
        <f t="shared" si="228"/>
        <v>7883</v>
      </c>
      <c r="AC1666" s="9">
        <f t="shared" si="229"/>
        <v>5005</v>
      </c>
      <c r="AD1666" s="9">
        <f t="shared" si="230"/>
        <v>4846</v>
      </c>
      <c r="AE1666" s="44">
        <f t="shared" si="231"/>
        <v>1.7190019440929891E-4</v>
      </c>
      <c r="AF1666" s="9">
        <f t="shared" si="232"/>
        <v>1525</v>
      </c>
      <c r="AG1666" s="9">
        <f t="shared" ref="AG1666:AG1729" si="234">Y1666+Z1666</f>
        <v>1755</v>
      </c>
      <c r="AH1666" s="44">
        <f t="shared" si="233"/>
        <v>2.9256349394378759E-4</v>
      </c>
      <c r="AI1666">
        <f>AA1666/'Totals and Drop Down Lists'!W$6*Inputs!E$37</f>
        <v>27050.019800801707</v>
      </c>
      <c r="AJ1666">
        <f>AB1666/'Totals and Drop Down Lists'!X$6*Inputs!F$37</f>
        <v>25938.122161672782</v>
      </c>
      <c r="AK1666">
        <f>AC1666/'Totals and Drop Down Lists'!Y$6*Inputs!G$37</f>
        <v>32994.650620510874</v>
      </c>
      <c r="AL1666">
        <f>AD1666/'Totals and Drop Down Lists'!Z$6*Inputs!H$37</f>
        <v>38852.811154390387</v>
      </c>
      <c r="AM1666">
        <f>AE1666/'Totals and Drop Down Lists'!AA$6*Inputs!I$37</f>
        <v>21399.7435284967</v>
      </c>
      <c r="AN1666">
        <f>AF1666/'Totals and Drop Down Lists'!AB$6*Inputs!J$37</f>
        <v>30433.957039025732</v>
      </c>
      <c r="AO1666">
        <f>AG1666/'Totals and Drop Down Lists'!AC$6*Inputs!K$37</f>
        <v>32684.376194305791</v>
      </c>
      <c r="AP1666">
        <f>AH1666/'Totals and Drop Down Lists'!AD$6*Inputs!L$37</f>
        <v>68848.940421067455</v>
      </c>
      <c r="AQ1666">
        <f>IF(OR($D1666="51",$D1666="52",$D1666="61"),(AA1666/'Totals and Drop Down Lists'!W$4)*Inputs!E$38,0)</f>
        <v>0</v>
      </c>
      <c r="AR1666">
        <f>IF(OR($D1666="51",$D1666="52",$D1666="61"),(AB1666/'Totals and Drop Down Lists'!X$4)*Inputs!F$38,0)</f>
        <v>0</v>
      </c>
      <c r="AS1666">
        <f>IF(OR($D1666="51",$D1666="52",$D1666="61"),(AC1666/'Totals and Drop Down Lists'!Y$4)*Inputs!G$38,0)</f>
        <v>0</v>
      </c>
      <c r="AT1666">
        <f>IF(OR($D1666="51",$D1666="52",$D1666="61"),(AD1666/'Totals and Drop Down Lists'!Z$4)*Inputs!H$38,0)</f>
        <v>0</v>
      </c>
      <c r="AU1666">
        <f>IF(OR($D1666="51",$D1666="52",$D1666="61"),(AE1666/'Totals and Drop Down Lists'!AA$4)*Inputs!I$38,0)</f>
        <v>0</v>
      </c>
      <c r="AV1666">
        <f>IF(OR($D1666="51",$D1666="52",$D1666="61"),(AF1666/'Totals and Drop Down Lists'!AB$4)*Inputs!J$38,0)</f>
        <v>0</v>
      </c>
      <c r="AW1666">
        <f>IF(OR($D1666="51",$D1666="52",$D1666="61"),(AG1666/'Totals and Drop Down Lists'!AC$4)*Inputs!K$38,0)</f>
        <v>0</v>
      </c>
      <c r="AX1666">
        <f>IF(OR($D1666="51",$D1666="52",$D1666="61"),(AH1666/'Totals and Drop Down Lists'!AD$4)*Inputs!L$38,0)</f>
        <v>0</v>
      </c>
      <c r="AY1666">
        <f>IF(OR($D1666="51",$D1666="52",$D1666="61"),0,(AA1666/'Totals and Drop Down Lists'!W$5)*Inputs!E$39)</f>
        <v>0</v>
      </c>
      <c r="AZ1666">
        <f>IF(OR($D1666="51",$D1666="52",$D1666="61"),0,(AB1666/'Totals and Drop Down Lists'!X$5)*Inputs!F$39)</f>
        <v>0</v>
      </c>
      <c r="BA1666">
        <f>IF(OR($D1666="51",$D1666="52",$D1666="61"),0,(AC1666/'Totals and Drop Down Lists'!Y$5)*Inputs!G$39)</f>
        <v>0</v>
      </c>
      <c r="BB1666">
        <f>IF(OR($D1666="51",$D1666="52",$D1666="61"),0,(AD1666/'Totals and Drop Down Lists'!Z$5)*Inputs!H$39)</f>
        <v>0</v>
      </c>
      <c r="BC1666">
        <f>IF(OR($D1666="51",$D1666="52",$D1666="61"),0,(AE1666/'Totals and Drop Down Lists'!AA$5)*Inputs!I$39)</f>
        <v>0</v>
      </c>
      <c r="BD1666">
        <f>IF(OR($D1666="51",$D1666="52",$D1666="61"),0,(AF1666/'Totals and Drop Down Lists'!AB$5)*Inputs!J$39)</f>
        <v>0</v>
      </c>
      <c r="BE1666">
        <f>IF(OR($D1666="51",$D1666="52",$D1666="61"),0,(AG1666/'Totals and Drop Down Lists'!AC$5)*Inputs!K$39)</f>
        <v>0</v>
      </c>
      <c r="BF1666">
        <f>IF(OR($D1666="51",$D1666="52",$D1666="61"),0,(AH1666/'Totals and Drop Down Lists'!AD$5)*Inputs!L$39)</f>
        <v>0</v>
      </c>
      <c r="BG1666" s="10">
        <f t="shared" ref="BG1666:BG1729" si="235">SUM(AI1666:BF1666)</f>
        <v>278202.62092027144</v>
      </c>
    </row>
    <row r="1667" spans="1:59" ht="28.8">
      <c r="A1667" s="1" t="s">
        <v>7508</v>
      </c>
      <c r="B1667" s="1" t="s">
        <v>3183</v>
      </c>
      <c r="C1667" s="1" t="s">
        <v>3194</v>
      </c>
      <c r="D1667" s="1" t="s">
        <v>25</v>
      </c>
      <c r="E1667" s="1" t="s">
        <v>3195</v>
      </c>
      <c r="F1667" s="2">
        <v>10785</v>
      </c>
      <c r="G1667" s="2">
        <v>53</v>
      </c>
      <c r="H1667" s="2">
        <v>0</v>
      </c>
      <c r="I1667" s="2">
        <v>1612</v>
      </c>
      <c r="J1667" s="2">
        <v>4863</v>
      </c>
      <c r="K1667" s="2">
        <v>496</v>
      </c>
      <c r="L1667" s="2">
        <v>41</v>
      </c>
      <c r="M1667" s="2">
        <v>18</v>
      </c>
      <c r="N1667" s="2">
        <v>0</v>
      </c>
      <c r="O1667" s="2">
        <v>7</v>
      </c>
      <c r="P1667" s="2">
        <v>5</v>
      </c>
      <c r="Q1667" s="2">
        <v>0</v>
      </c>
      <c r="R1667" s="2">
        <v>718</v>
      </c>
      <c r="S1667" s="2">
        <v>186500</v>
      </c>
      <c r="T1667" s="2">
        <v>12750100</v>
      </c>
      <c r="U1667" s="2">
        <v>32</v>
      </c>
      <c r="V1667" s="2">
        <v>35</v>
      </c>
      <c r="W1667" s="2">
        <v>0</v>
      </c>
      <c r="X1667" s="2">
        <v>108</v>
      </c>
      <c r="Y1667" s="2">
        <v>12</v>
      </c>
      <c r="Z1667" s="2">
        <v>66</v>
      </c>
      <c r="AA1667" s="9">
        <f t="shared" ref="AA1667:AA1730" si="236">F1667</f>
        <v>10785</v>
      </c>
      <c r="AB1667" s="9">
        <f t="shared" ref="AB1667:AB1730" si="237">I1667-G1667-H1667</f>
        <v>1559</v>
      </c>
      <c r="AC1667" s="9">
        <f t="shared" ref="AC1667:AC1730" si="238">L1667+M1667+N1667+O1667+P1667+Q1667+R1667</f>
        <v>789</v>
      </c>
      <c r="AD1667" s="9">
        <f t="shared" ref="AD1667:AD1730" si="239">R1667</f>
        <v>718</v>
      </c>
      <c r="AE1667" s="44">
        <f t="shared" ref="AE1667:AE1730" si="240">IF(ISERROR(((K1667^2)*SUM(J:J))/((SUM(K:K)^2)*J1667)), 0, ((K1667^2)*SUM(J:J))/((SUM(K:K)^2)*J1667))</f>
        <v>3.5330913732278705E-6</v>
      </c>
      <c r="AF1667" s="9">
        <f t="shared" ref="AF1667:AF1730" si="241">-IF((W1667+V1667-X1667)&gt;0, 0, (W1667+V1667-X1667))</f>
        <v>73</v>
      </c>
      <c r="AG1667" s="9">
        <f t="shared" si="234"/>
        <v>78</v>
      </c>
      <c r="AH1667" s="44">
        <f t="shared" ref="AH1667:AH1730" si="242">(K1667*SUM(J:J)*AG1667)/(J1667*SUM(K:K)*SUM(AG:AG))</f>
        <v>2.960213916002847E-6</v>
      </c>
      <c r="AI1667">
        <f>AA1667/'Totals and Drop Down Lists'!W$6*Inputs!E$37</f>
        <v>9783.5092911112515</v>
      </c>
      <c r="AJ1667">
        <f>AB1667/'Totals and Drop Down Lists'!X$6*Inputs!F$37</f>
        <v>5129.7136179180343</v>
      </c>
      <c r="AK1667">
        <f>AC1667/'Totals and Drop Down Lists'!Y$6*Inputs!G$37</f>
        <v>5201.3545134032129</v>
      </c>
      <c r="AL1667">
        <f>AD1667/'Totals and Drop Down Lists'!Z$6*Inputs!H$37</f>
        <v>5756.5659118556123</v>
      </c>
      <c r="AM1667">
        <f>AE1667/'Totals and Drop Down Lists'!AA$6*Inputs!I$37</f>
        <v>439.83224981001348</v>
      </c>
      <c r="AN1667">
        <f>AF1667/'Totals and Drop Down Lists'!AB$6*Inputs!J$37</f>
        <v>1456.8385992451661</v>
      </c>
      <c r="AO1667">
        <f>AG1667/'Totals and Drop Down Lists'!AC$6*Inputs!K$37</f>
        <v>1452.6389419691463</v>
      </c>
      <c r="AP1667">
        <f>AH1667/'Totals and Drop Down Lists'!AD$6*Inputs!L$37</f>
        <v>696.62687162074246</v>
      </c>
      <c r="AQ1667">
        <f>IF(OR($D1667="51",$D1667="52",$D1667="61"),(AA1667/'Totals and Drop Down Lists'!W$4)*Inputs!E$38,0)</f>
        <v>0</v>
      </c>
      <c r="AR1667">
        <f>IF(OR($D1667="51",$D1667="52",$D1667="61"),(AB1667/'Totals and Drop Down Lists'!X$4)*Inputs!F$38,0)</f>
        <v>0</v>
      </c>
      <c r="AS1667">
        <f>IF(OR($D1667="51",$D1667="52",$D1667="61"),(AC1667/'Totals and Drop Down Lists'!Y$4)*Inputs!G$38,0)</f>
        <v>0</v>
      </c>
      <c r="AT1667">
        <f>IF(OR($D1667="51",$D1667="52",$D1667="61"),(AD1667/'Totals and Drop Down Lists'!Z$4)*Inputs!H$38,0)</f>
        <v>0</v>
      </c>
      <c r="AU1667">
        <f>IF(OR($D1667="51",$D1667="52",$D1667="61"),(AE1667/'Totals and Drop Down Lists'!AA$4)*Inputs!I$38,0)</f>
        <v>0</v>
      </c>
      <c r="AV1667">
        <f>IF(OR($D1667="51",$D1667="52",$D1667="61"),(AF1667/'Totals and Drop Down Lists'!AB$4)*Inputs!J$38,0)</f>
        <v>0</v>
      </c>
      <c r="AW1667">
        <f>IF(OR($D1667="51",$D1667="52",$D1667="61"),(AG1667/'Totals and Drop Down Lists'!AC$4)*Inputs!K$38,0)</f>
        <v>0</v>
      </c>
      <c r="AX1667">
        <f>IF(OR($D1667="51",$D1667="52",$D1667="61"),(AH1667/'Totals and Drop Down Lists'!AD$4)*Inputs!L$38,0)</f>
        <v>0</v>
      </c>
      <c r="AY1667">
        <f>IF(OR($D1667="51",$D1667="52",$D1667="61"),0,(AA1667/'Totals and Drop Down Lists'!W$5)*Inputs!E$39)</f>
        <v>0</v>
      </c>
      <c r="AZ1667">
        <f>IF(OR($D1667="51",$D1667="52",$D1667="61"),0,(AB1667/'Totals and Drop Down Lists'!X$5)*Inputs!F$39)</f>
        <v>0</v>
      </c>
      <c r="BA1667">
        <f>IF(OR($D1667="51",$D1667="52",$D1667="61"),0,(AC1667/'Totals and Drop Down Lists'!Y$5)*Inputs!G$39)</f>
        <v>0</v>
      </c>
      <c r="BB1667">
        <f>IF(OR($D1667="51",$D1667="52",$D1667="61"),0,(AD1667/'Totals and Drop Down Lists'!Z$5)*Inputs!H$39)</f>
        <v>0</v>
      </c>
      <c r="BC1667">
        <f>IF(OR($D1667="51",$D1667="52",$D1667="61"),0,(AE1667/'Totals and Drop Down Lists'!AA$5)*Inputs!I$39)</f>
        <v>0</v>
      </c>
      <c r="BD1667">
        <f>IF(OR($D1667="51",$D1667="52",$D1667="61"),0,(AF1667/'Totals and Drop Down Lists'!AB$5)*Inputs!J$39)</f>
        <v>0</v>
      </c>
      <c r="BE1667">
        <f>IF(OR($D1667="51",$D1667="52",$D1667="61"),0,(AG1667/'Totals and Drop Down Lists'!AC$5)*Inputs!K$39)</f>
        <v>0</v>
      </c>
      <c r="BF1667">
        <f>IF(OR($D1667="51",$D1667="52",$D1667="61"),0,(AH1667/'Totals and Drop Down Lists'!AD$5)*Inputs!L$39)</f>
        <v>0</v>
      </c>
      <c r="BG1667" s="10">
        <f t="shared" si="235"/>
        <v>29917.079996933182</v>
      </c>
    </row>
    <row r="1668" spans="1:59" ht="28.8">
      <c r="A1668" s="1" t="s">
        <v>7508</v>
      </c>
      <c r="B1668" s="1" t="s">
        <v>3183</v>
      </c>
      <c r="C1668" s="1" t="s">
        <v>3196</v>
      </c>
      <c r="D1668" s="1" t="s">
        <v>58</v>
      </c>
      <c r="E1668" s="1" t="s">
        <v>3197</v>
      </c>
      <c r="F1668" s="2">
        <v>104729</v>
      </c>
      <c r="G1668" s="2">
        <v>342</v>
      </c>
      <c r="H1668" s="2">
        <v>20</v>
      </c>
      <c r="I1668" s="2">
        <v>13540</v>
      </c>
      <c r="J1668" s="2">
        <v>39052</v>
      </c>
      <c r="K1668" s="2">
        <v>6733</v>
      </c>
      <c r="L1668" s="2">
        <v>438</v>
      </c>
      <c r="M1668" s="2">
        <v>50</v>
      </c>
      <c r="N1668" s="2">
        <v>11</v>
      </c>
      <c r="O1668" s="2">
        <v>200</v>
      </c>
      <c r="P1668" s="2">
        <v>80</v>
      </c>
      <c r="Q1668" s="2">
        <v>0</v>
      </c>
      <c r="R1668" s="2">
        <v>8349</v>
      </c>
      <c r="S1668" s="2">
        <v>4720800</v>
      </c>
      <c r="T1668" s="2">
        <v>244493800</v>
      </c>
      <c r="U1668" s="2">
        <v>529</v>
      </c>
      <c r="V1668" s="2">
        <v>560</v>
      </c>
      <c r="W1668" s="2">
        <v>79</v>
      </c>
      <c r="X1668" s="2">
        <v>1538</v>
      </c>
      <c r="Y1668" s="2">
        <v>202</v>
      </c>
      <c r="Z1668" s="2">
        <v>863</v>
      </c>
      <c r="AA1668" s="9">
        <f t="shared" si="236"/>
        <v>104729</v>
      </c>
      <c r="AB1668" s="9">
        <f t="shared" si="237"/>
        <v>13178</v>
      </c>
      <c r="AC1668" s="9">
        <f t="shared" si="238"/>
        <v>9128</v>
      </c>
      <c r="AD1668" s="9">
        <f t="shared" si="239"/>
        <v>8349</v>
      </c>
      <c r="AE1668" s="44">
        <f t="shared" si="240"/>
        <v>8.1071784818605757E-5</v>
      </c>
      <c r="AF1668" s="9">
        <f t="shared" si="241"/>
        <v>899</v>
      </c>
      <c r="AG1668" s="9">
        <f t="shared" si="234"/>
        <v>1065</v>
      </c>
      <c r="AH1668" s="44">
        <f t="shared" si="242"/>
        <v>6.8322858465896122E-5</v>
      </c>
      <c r="AI1668">
        <f>AA1668/'Totals and Drop Down Lists'!W$6*Inputs!E$37</f>
        <v>95003.907700397802</v>
      </c>
      <c r="AJ1668">
        <f>AB1668/'Totals and Drop Down Lists'!X$6*Inputs!F$37</f>
        <v>43360.722294370666</v>
      </c>
      <c r="AK1668">
        <f>AC1668/'Totals and Drop Down Lists'!Y$6*Inputs!G$37</f>
        <v>60174.859313491164</v>
      </c>
      <c r="AL1668">
        <f>AD1668/'Totals and Drop Down Lists'!Z$6*Inputs!H$37</f>
        <v>66938.118103178975</v>
      </c>
      <c r="AM1668">
        <f>AE1668/'Totals and Drop Down Lists'!AA$6*Inputs!I$37</f>
        <v>10092.573824464422</v>
      </c>
      <c r="AN1668">
        <f>AF1668/'Totals and Drop Down Lists'!AB$6*Inputs!J$37</f>
        <v>17941.067133169923</v>
      </c>
      <c r="AO1668">
        <f>AG1668/'Totals and Drop Down Lists'!AC$6*Inputs!K$37</f>
        <v>19834.108630732575</v>
      </c>
      <c r="AP1668">
        <f>AH1668/'Totals and Drop Down Lists'!AD$6*Inputs!L$37</f>
        <v>16078.412068798003</v>
      </c>
      <c r="AQ1668">
        <f>IF(OR($D1668="51",$D1668="52",$D1668="61"),(AA1668/'Totals and Drop Down Lists'!W$4)*Inputs!E$38,0)</f>
        <v>0</v>
      </c>
      <c r="AR1668">
        <f>IF(OR($D1668="51",$D1668="52",$D1668="61"),(AB1668/'Totals and Drop Down Lists'!X$4)*Inputs!F$38,0)</f>
        <v>0</v>
      </c>
      <c r="AS1668">
        <f>IF(OR($D1668="51",$D1668="52",$D1668="61"),(AC1668/'Totals and Drop Down Lists'!Y$4)*Inputs!G$38,0)</f>
        <v>0</v>
      </c>
      <c r="AT1668">
        <f>IF(OR($D1668="51",$D1668="52",$D1668="61"),(AD1668/'Totals and Drop Down Lists'!Z$4)*Inputs!H$38,0)</f>
        <v>0</v>
      </c>
      <c r="AU1668">
        <f>IF(OR($D1668="51",$D1668="52",$D1668="61"),(AE1668/'Totals and Drop Down Lists'!AA$4)*Inputs!I$38,0)</f>
        <v>0</v>
      </c>
      <c r="AV1668">
        <f>IF(OR($D1668="51",$D1668="52",$D1668="61"),(AF1668/'Totals and Drop Down Lists'!AB$4)*Inputs!J$38,0)</f>
        <v>0</v>
      </c>
      <c r="AW1668">
        <f>IF(OR($D1668="51",$D1668="52",$D1668="61"),(AG1668/'Totals and Drop Down Lists'!AC$4)*Inputs!K$38,0)</f>
        <v>0</v>
      </c>
      <c r="AX1668">
        <f>IF(OR($D1668="51",$D1668="52",$D1668="61"),(AH1668/'Totals and Drop Down Lists'!AD$4)*Inputs!L$38,0)</f>
        <v>0</v>
      </c>
      <c r="AY1668">
        <f>IF(OR($D1668="51",$D1668="52",$D1668="61"),0,(AA1668/'Totals and Drop Down Lists'!W$5)*Inputs!E$39)</f>
        <v>0</v>
      </c>
      <c r="AZ1668">
        <f>IF(OR($D1668="51",$D1668="52",$D1668="61"),0,(AB1668/'Totals and Drop Down Lists'!X$5)*Inputs!F$39)</f>
        <v>0</v>
      </c>
      <c r="BA1668">
        <f>IF(OR($D1668="51",$D1668="52",$D1668="61"),0,(AC1668/'Totals and Drop Down Lists'!Y$5)*Inputs!G$39)</f>
        <v>0</v>
      </c>
      <c r="BB1668">
        <f>IF(OR($D1668="51",$D1668="52",$D1668="61"),0,(AD1668/'Totals and Drop Down Lists'!Z$5)*Inputs!H$39)</f>
        <v>0</v>
      </c>
      <c r="BC1668">
        <f>IF(OR($D1668="51",$D1668="52",$D1668="61"),0,(AE1668/'Totals and Drop Down Lists'!AA$5)*Inputs!I$39)</f>
        <v>0</v>
      </c>
      <c r="BD1668">
        <f>IF(OR($D1668="51",$D1668="52",$D1668="61"),0,(AF1668/'Totals and Drop Down Lists'!AB$5)*Inputs!J$39)</f>
        <v>0</v>
      </c>
      <c r="BE1668">
        <f>IF(OR($D1668="51",$D1668="52",$D1668="61"),0,(AG1668/'Totals and Drop Down Lists'!AC$5)*Inputs!K$39)</f>
        <v>0</v>
      </c>
      <c r="BF1668">
        <f>IF(OR($D1668="51",$D1668="52",$D1668="61"),0,(AH1668/'Totals and Drop Down Lists'!AD$5)*Inputs!L$39)</f>
        <v>0</v>
      </c>
      <c r="BG1668" s="10">
        <f t="shared" si="235"/>
        <v>329423.76906860352</v>
      </c>
    </row>
    <row r="1669" spans="1:59" ht="28.8">
      <c r="A1669" s="1" t="s">
        <v>7508</v>
      </c>
      <c r="B1669" s="1" t="s">
        <v>3183</v>
      </c>
      <c r="C1669" s="1" t="s">
        <v>3198</v>
      </c>
      <c r="D1669" s="1" t="s">
        <v>25</v>
      </c>
      <c r="E1669" s="1" t="s">
        <v>3199</v>
      </c>
      <c r="F1669" s="2">
        <v>29399</v>
      </c>
      <c r="G1669" s="2">
        <v>403</v>
      </c>
      <c r="H1669" s="2">
        <v>7</v>
      </c>
      <c r="I1669" s="2">
        <v>4999</v>
      </c>
      <c r="J1669" s="2">
        <v>12899</v>
      </c>
      <c r="K1669" s="2">
        <v>2890</v>
      </c>
      <c r="L1669" s="2">
        <v>8</v>
      </c>
      <c r="M1669" s="2">
        <v>10</v>
      </c>
      <c r="N1669" s="2">
        <v>0</v>
      </c>
      <c r="O1669" s="2">
        <v>15</v>
      </c>
      <c r="P1669" s="2">
        <v>14</v>
      </c>
      <c r="Q1669" s="2">
        <v>0</v>
      </c>
      <c r="R1669" s="2">
        <v>2633</v>
      </c>
      <c r="S1669" s="2">
        <v>1444800</v>
      </c>
      <c r="T1669" s="2">
        <v>76999100</v>
      </c>
      <c r="U1669" s="2">
        <v>183</v>
      </c>
      <c r="V1669" s="2">
        <v>384</v>
      </c>
      <c r="W1669" s="2">
        <v>0</v>
      </c>
      <c r="X1669" s="2">
        <v>784</v>
      </c>
      <c r="Y1669" s="2">
        <v>94</v>
      </c>
      <c r="Z1669" s="2">
        <v>393</v>
      </c>
      <c r="AA1669" s="9">
        <f t="shared" si="236"/>
        <v>29399</v>
      </c>
      <c r="AB1669" s="9">
        <f t="shared" si="237"/>
        <v>4589</v>
      </c>
      <c r="AC1669" s="9">
        <f t="shared" si="238"/>
        <v>2680</v>
      </c>
      <c r="AD1669" s="9">
        <f t="shared" si="239"/>
        <v>2633</v>
      </c>
      <c r="AE1669" s="44">
        <f t="shared" si="240"/>
        <v>4.522050715336919E-5</v>
      </c>
      <c r="AF1669" s="9">
        <f t="shared" si="241"/>
        <v>400</v>
      </c>
      <c r="AG1669" s="9">
        <f t="shared" si="234"/>
        <v>487</v>
      </c>
      <c r="AH1669" s="44">
        <f t="shared" si="242"/>
        <v>4.0599608668639567E-5</v>
      </c>
      <c r="AI1669">
        <f>AA1669/'Totals and Drop Down Lists'!W$6*Inputs!E$37</f>
        <v>26669.020829798766</v>
      </c>
      <c r="AJ1669">
        <f>AB1669/'Totals and Drop Down Lists'!X$6*Inputs!F$37</f>
        <v>15099.586781671494</v>
      </c>
      <c r="AK1669">
        <f>AC1669/'Totals and Drop Down Lists'!Y$6*Inputs!G$37</f>
        <v>17667.465267326505</v>
      </c>
      <c r="AL1669">
        <f>AD1669/'Totals and Drop Down Lists'!Z$6*Inputs!H$37</f>
        <v>21110.080843893906</v>
      </c>
      <c r="AM1669">
        <f>AE1669/'Totals and Drop Down Lists'!AA$6*Inputs!I$37</f>
        <v>5629.4715584004198</v>
      </c>
      <c r="AN1669">
        <f>AF1669/'Totals and Drop Down Lists'!AB$6*Inputs!J$37</f>
        <v>7982.6772561378975</v>
      </c>
      <c r="AO1669">
        <f>AG1669/'Totals and Drop Down Lists'!AC$6*Inputs!K$37</f>
        <v>9069.6815992176198</v>
      </c>
      <c r="AP1669">
        <f>AH1669/'Totals and Drop Down Lists'!AD$6*Inputs!L$37</f>
        <v>9554.3022154462287</v>
      </c>
      <c r="AQ1669">
        <f>IF(OR($D1669="51",$D1669="52",$D1669="61"),(AA1669/'Totals and Drop Down Lists'!W$4)*Inputs!E$38,0)</f>
        <v>0</v>
      </c>
      <c r="AR1669">
        <f>IF(OR($D1669="51",$D1669="52",$D1669="61"),(AB1669/'Totals and Drop Down Lists'!X$4)*Inputs!F$38,0)</f>
        <v>0</v>
      </c>
      <c r="AS1669">
        <f>IF(OR($D1669="51",$D1669="52",$D1669="61"),(AC1669/'Totals and Drop Down Lists'!Y$4)*Inputs!G$38,0)</f>
        <v>0</v>
      </c>
      <c r="AT1669">
        <f>IF(OR($D1669="51",$D1669="52",$D1669="61"),(AD1669/'Totals and Drop Down Lists'!Z$4)*Inputs!H$38,0)</f>
        <v>0</v>
      </c>
      <c r="AU1669">
        <f>IF(OR($D1669="51",$D1669="52",$D1669="61"),(AE1669/'Totals and Drop Down Lists'!AA$4)*Inputs!I$38,0)</f>
        <v>0</v>
      </c>
      <c r="AV1669">
        <f>IF(OR($D1669="51",$D1669="52",$D1669="61"),(AF1669/'Totals and Drop Down Lists'!AB$4)*Inputs!J$38,0)</f>
        <v>0</v>
      </c>
      <c r="AW1669">
        <f>IF(OR($D1669="51",$D1669="52",$D1669="61"),(AG1669/'Totals and Drop Down Lists'!AC$4)*Inputs!K$38,0)</f>
        <v>0</v>
      </c>
      <c r="AX1669">
        <f>IF(OR($D1669="51",$D1669="52",$D1669="61"),(AH1669/'Totals and Drop Down Lists'!AD$4)*Inputs!L$38,0)</f>
        <v>0</v>
      </c>
      <c r="AY1669">
        <f>IF(OR($D1669="51",$D1669="52",$D1669="61"),0,(AA1669/'Totals and Drop Down Lists'!W$5)*Inputs!E$39)</f>
        <v>0</v>
      </c>
      <c r="AZ1669">
        <f>IF(OR($D1669="51",$D1669="52",$D1669="61"),0,(AB1669/'Totals and Drop Down Lists'!X$5)*Inputs!F$39)</f>
        <v>0</v>
      </c>
      <c r="BA1669">
        <f>IF(OR($D1669="51",$D1669="52",$D1669="61"),0,(AC1669/'Totals and Drop Down Lists'!Y$5)*Inputs!G$39)</f>
        <v>0</v>
      </c>
      <c r="BB1669">
        <f>IF(OR($D1669="51",$D1669="52",$D1669="61"),0,(AD1669/'Totals and Drop Down Lists'!Z$5)*Inputs!H$39)</f>
        <v>0</v>
      </c>
      <c r="BC1669">
        <f>IF(OR($D1669="51",$D1669="52",$D1669="61"),0,(AE1669/'Totals and Drop Down Lists'!AA$5)*Inputs!I$39)</f>
        <v>0</v>
      </c>
      <c r="BD1669">
        <f>IF(OR($D1669="51",$D1669="52",$D1669="61"),0,(AF1669/'Totals and Drop Down Lists'!AB$5)*Inputs!J$39)</f>
        <v>0</v>
      </c>
      <c r="BE1669">
        <f>IF(OR($D1669="51",$D1669="52",$D1669="61"),0,(AG1669/'Totals and Drop Down Lists'!AC$5)*Inputs!K$39)</f>
        <v>0</v>
      </c>
      <c r="BF1669">
        <f>IF(OR($D1669="51",$D1669="52",$D1669="61"),0,(AH1669/'Totals and Drop Down Lists'!AD$5)*Inputs!L$39)</f>
        <v>0</v>
      </c>
      <c r="BG1669" s="10">
        <f t="shared" si="235"/>
        <v>112782.28635189284</v>
      </c>
    </row>
    <row r="1670" spans="1:59" ht="28.8">
      <c r="A1670" s="1" t="s">
        <v>7508</v>
      </c>
      <c r="B1670" s="1" t="s">
        <v>3183</v>
      </c>
      <c r="C1670" s="1" t="s">
        <v>3200</v>
      </c>
      <c r="D1670" s="1" t="s">
        <v>25</v>
      </c>
      <c r="E1670" s="1" t="s">
        <v>3201</v>
      </c>
      <c r="F1670" s="2">
        <v>15753</v>
      </c>
      <c r="G1670" s="2">
        <v>74</v>
      </c>
      <c r="H1670" s="2">
        <v>7</v>
      </c>
      <c r="I1670" s="2">
        <v>2755</v>
      </c>
      <c r="J1670" s="2">
        <v>6363</v>
      </c>
      <c r="K1670" s="2">
        <v>1033</v>
      </c>
      <c r="L1670" s="2">
        <v>44</v>
      </c>
      <c r="M1670" s="2">
        <v>7</v>
      </c>
      <c r="N1670" s="2">
        <v>6</v>
      </c>
      <c r="O1670" s="2">
        <v>17</v>
      </c>
      <c r="P1670" s="2">
        <v>0</v>
      </c>
      <c r="Q1670" s="2">
        <v>0</v>
      </c>
      <c r="R1670" s="2">
        <v>1242</v>
      </c>
      <c r="S1670" s="2">
        <v>493200</v>
      </c>
      <c r="T1670" s="2">
        <v>26504700</v>
      </c>
      <c r="U1670" s="2">
        <v>68</v>
      </c>
      <c r="V1670" s="2">
        <v>183</v>
      </c>
      <c r="W1670" s="2">
        <v>20</v>
      </c>
      <c r="X1670" s="2">
        <v>345</v>
      </c>
      <c r="Y1670" s="2">
        <v>56</v>
      </c>
      <c r="Z1670" s="2">
        <v>142</v>
      </c>
      <c r="AA1670" s="9">
        <f t="shared" si="236"/>
        <v>15753</v>
      </c>
      <c r="AB1670" s="9">
        <f t="shared" si="237"/>
        <v>2674</v>
      </c>
      <c r="AC1670" s="9">
        <f t="shared" si="238"/>
        <v>1316</v>
      </c>
      <c r="AD1670" s="9">
        <f t="shared" si="239"/>
        <v>1242</v>
      </c>
      <c r="AE1670" s="44">
        <f t="shared" si="240"/>
        <v>1.1712092824660409E-5</v>
      </c>
      <c r="AF1670" s="9">
        <f t="shared" si="241"/>
        <v>142</v>
      </c>
      <c r="AG1670" s="9">
        <f t="shared" si="234"/>
        <v>198</v>
      </c>
      <c r="AH1670" s="44">
        <f t="shared" si="242"/>
        <v>1.1960647049827608E-5</v>
      </c>
      <c r="AI1670">
        <f>AA1670/'Totals and Drop Down Lists'!W$6*Inputs!E$37</f>
        <v>14290.182833831761</v>
      </c>
      <c r="AJ1670">
        <f>AB1670/'Totals and Drop Down Lists'!X$6*Inputs!F$37</f>
        <v>8798.4953266919983</v>
      </c>
      <c r="AK1670">
        <f>AC1670/'Totals and Drop Down Lists'!Y$6*Inputs!G$37</f>
        <v>8675.5165267916709</v>
      </c>
      <c r="AL1670">
        <f>AD1670/'Totals and Drop Down Lists'!Z$6*Inputs!H$37</f>
        <v>9957.7365773324091</v>
      </c>
      <c r="AM1670">
        <f>AE1670/'Totals and Drop Down Lists'!AA$6*Inputs!I$37</f>
        <v>1458.0308270792807</v>
      </c>
      <c r="AN1670">
        <f>AF1670/'Totals and Drop Down Lists'!AB$6*Inputs!J$37</f>
        <v>2833.8504259289534</v>
      </c>
      <c r="AO1670">
        <f>AG1670/'Totals and Drop Down Lists'!AC$6*Inputs!K$37</f>
        <v>3687.4680834601409</v>
      </c>
      <c r="AP1670">
        <f>AH1670/'Totals and Drop Down Lists'!AD$6*Inputs!L$37</f>
        <v>2814.697982412044</v>
      </c>
      <c r="AQ1670">
        <f>IF(OR($D1670="51",$D1670="52",$D1670="61"),(AA1670/'Totals and Drop Down Lists'!W$4)*Inputs!E$38,0)</f>
        <v>0</v>
      </c>
      <c r="AR1670">
        <f>IF(OR($D1670="51",$D1670="52",$D1670="61"),(AB1670/'Totals and Drop Down Lists'!X$4)*Inputs!F$38,0)</f>
        <v>0</v>
      </c>
      <c r="AS1670">
        <f>IF(OR($D1670="51",$D1670="52",$D1670="61"),(AC1670/'Totals and Drop Down Lists'!Y$4)*Inputs!G$38,0)</f>
        <v>0</v>
      </c>
      <c r="AT1670">
        <f>IF(OR($D1670="51",$D1670="52",$D1670="61"),(AD1670/'Totals and Drop Down Lists'!Z$4)*Inputs!H$38,0)</f>
        <v>0</v>
      </c>
      <c r="AU1670">
        <f>IF(OR($D1670="51",$D1670="52",$D1670="61"),(AE1670/'Totals and Drop Down Lists'!AA$4)*Inputs!I$38,0)</f>
        <v>0</v>
      </c>
      <c r="AV1670">
        <f>IF(OR($D1670="51",$D1670="52",$D1670="61"),(AF1670/'Totals and Drop Down Lists'!AB$4)*Inputs!J$38,0)</f>
        <v>0</v>
      </c>
      <c r="AW1670">
        <f>IF(OR($D1670="51",$D1670="52",$D1670="61"),(AG1670/'Totals and Drop Down Lists'!AC$4)*Inputs!K$38,0)</f>
        <v>0</v>
      </c>
      <c r="AX1670">
        <f>IF(OR($D1670="51",$D1670="52",$D1670="61"),(AH1670/'Totals and Drop Down Lists'!AD$4)*Inputs!L$38,0)</f>
        <v>0</v>
      </c>
      <c r="AY1670">
        <f>IF(OR($D1670="51",$D1670="52",$D1670="61"),0,(AA1670/'Totals and Drop Down Lists'!W$5)*Inputs!E$39)</f>
        <v>0</v>
      </c>
      <c r="AZ1670">
        <f>IF(OR($D1670="51",$D1670="52",$D1670="61"),0,(AB1670/'Totals and Drop Down Lists'!X$5)*Inputs!F$39)</f>
        <v>0</v>
      </c>
      <c r="BA1670">
        <f>IF(OR($D1670="51",$D1670="52",$D1670="61"),0,(AC1670/'Totals and Drop Down Lists'!Y$5)*Inputs!G$39)</f>
        <v>0</v>
      </c>
      <c r="BB1670">
        <f>IF(OR($D1670="51",$D1670="52",$D1670="61"),0,(AD1670/'Totals and Drop Down Lists'!Z$5)*Inputs!H$39)</f>
        <v>0</v>
      </c>
      <c r="BC1670">
        <f>IF(OR($D1670="51",$D1670="52",$D1670="61"),0,(AE1670/'Totals and Drop Down Lists'!AA$5)*Inputs!I$39)</f>
        <v>0</v>
      </c>
      <c r="BD1670">
        <f>IF(OR($D1670="51",$D1670="52",$D1670="61"),0,(AF1670/'Totals and Drop Down Lists'!AB$5)*Inputs!J$39)</f>
        <v>0</v>
      </c>
      <c r="BE1670">
        <f>IF(OR($D1670="51",$D1670="52",$D1670="61"),0,(AG1670/'Totals and Drop Down Lists'!AC$5)*Inputs!K$39)</f>
        <v>0</v>
      </c>
      <c r="BF1670">
        <f>IF(OR($D1670="51",$D1670="52",$D1670="61"),0,(AH1670/'Totals and Drop Down Lists'!AD$5)*Inputs!L$39)</f>
        <v>0</v>
      </c>
      <c r="BG1670" s="10">
        <f t="shared" si="235"/>
        <v>52515.978583528253</v>
      </c>
    </row>
    <row r="1671" spans="1:59" ht="28.8">
      <c r="A1671" s="1" t="s">
        <v>7508</v>
      </c>
      <c r="B1671" s="1" t="s">
        <v>3183</v>
      </c>
      <c r="C1671" s="1" t="s">
        <v>3202</v>
      </c>
      <c r="D1671" s="1" t="s">
        <v>25</v>
      </c>
      <c r="E1671" s="1" t="s">
        <v>3203</v>
      </c>
      <c r="F1671" s="2">
        <v>8787</v>
      </c>
      <c r="G1671" s="2">
        <v>42</v>
      </c>
      <c r="H1671" s="2">
        <v>4</v>
      </c>
      <c r="I1671" s="2">
        <v>887</v>
      </c>
      <c r="J1671" s="2">
        <v>3234</v>
      </c>
      <c r="K1671" s="2">
        <v>670</v>
      </c>
      <c r="L1671" s="2">
        <v>15</v>
      </c>
      <c r="M1671" s="2">
        <v>0</v>
      </c>
      <c r="N1671" s="2">
        <v>0</v>
      </c>
      <c r="O1671" s="2">
        <v>17</v>
      </c>
      <c r="P1671" s="2">
        <v>4</v>
      </c>
      <c r="Q1671" s="2">
        <v>0</v>
      </c>
      <c r="R1671" s="2">
        <v>1298</v>
      </c>
      <c r="S1671" s="2">
        <v>326000</v>
      </c>
      <c r="T1671" s="2">
        <v>22704600</v>
      </c>
      <c r="U1671" s="2">
        <v>85</v>
      </c>
      <c r="V1671" s="2">
        <v>82</v>
      </c>
      <c r="W1671" s="2">
        <v>95</v>
      </c>
      <c r="X1671" s="2">
        <v>172</v>
      </c>
      <c r="Y1671" s="2">
        <v>44</v>
      </c>
      <c r="Z1671" s="2">
        <v>71</v>
      </c>
      <c r="AA1671" s="9">
        <f t="shared" si="236"/>
        <v>8787</v>
      </c>
      <c r="AB1671" s="9">
        <f t="shared" si="237"/>
        <v>841</v>
      </c>
      <c r="AC1671" s="9">
        <f t="shared" si="238"/>
        <v>1334</v>
      </c>
      <c r="AD1671" s="9">
        <f t="shared" si="239"/>
        <v>1298</v>
      </c>
      <c r="AE1671" s="44">
        <f t="shared" si="240"/>
        <v>9.6940526869719701E-6</v>
      </c>
      <c r="AF1671" s="9">
        <f t="shared" si="241"/>
        <v>0</v>
      </c>
      <c r="AG1671" s="9">
        <f t="shared" si="234"/>
        <v>115</v>
      </c>
      <c r="AH1671" s="44">
        <f t="shared" si="242"/>
        <v>8.8651015289342812E-6</v>
      </c>
      <c r="AI1671">
        <f>AA1671/'Totals and Drop Down Lists'!W$6*Inputs!E$37</f>
        <v>7971.0427576258298</v>
      </c>
      <c r="AJ1671">
        <f>AB1671/'Totals and Drop Down Lists'!X$6*Inputs!F$37</f>
        <v>2767.2156206985678</v>
      </c>
      <c r="AK1671">
        <f>AC1671/'Totals and Drop Down Lists'!Y$6*Inputs!G$37</f>
        <v>8794.1786069453556</v>
      </c>
      <c r="AL1671">
        <f>AD1671/'Totals and Drop Down Lists'!Z$6*Inputs!H$37</f>
        <v>10406.716648452068</v>
      </c>
      <c r="AM1671">
        <f>AE1671/'Totals and Drop Down Lists'!AA$6*Inputs!I$37</f>
        <v>1206.8063213412659</v>
      </c>
      <c r="AN1671">
        <f>AF1671/'Totals and Drop Down Lists'!AB$6*Inputs!J$37</f>
        <v>0</v>
      </c>
      <c r="AO1671">
        <f>AG1671/'Totals and Drop Down Lists'!AC$6*Inputs!K$37</f>
        <v>2141.7112605955363</v>
      </c>
      <c r="AP1671">
        <f>AH1671/'Totals and Drop Down Lists'!AD$6*Inputs!L$37</f>
        <v>2086.2235365208689</v>
      </c>
      <c r="AQ1671">
        <f>IF(OR($D1671="51",$D1671="52",$D1671="61"),(AA1671/'Totals and Drop Down Lists'!W$4)*Inputs!E$38,0)</f>
        <v>0</v>
      </c>
      <c r="AR1671">
        <f>IF(OR($D1671="51",$D1671="52",$D1671="61"),(AB1671/'Totals and Drop Down Lists'!X$4)*Inputs!F$38,0)</f>
        <v>0</v>
      </c>
      <c r="AS1671">
        <f>IF(OR($D1671="51",$D1671="52",$D1671="61"),(AC1671/'Totals and Drop Down Lists'!Y$4)*Inputs!G$38,0)</f>
        <v>0</v>
      </c>
      <c r="AT1671">
        <f>IF(OR($D1671="51",$D1671="52",$D1671="61"),(AD1671/'Totals and Drop Down Lists'!Z$4)*Inputs!H$38,0)</f>
        <v>0</v>
      </c>
      <c r="AU1671">
        <f>IF(OR($D1671="51",$D1671="52",$D1671="61"),(AE1671/'Totals and Drop Down Lists'!AA$4)*Inputs!I$38,0)</f>
        <v>0</v>
      </c>
      <c r="AV1671">
        <f>IF(OR($D1671="51",$D1671="52",$D1671="61"),(AF1671/'Totals and Drop Down Lists'!AB$4)*Inputs!J$38,0)</f>
        <v>0</v>
      </c>
      <c r="AW1671">
        <f>IF(OR($D1671="51",$D1671="52",$D1671="61"),(AG1671/'Totals and Drop Down Lists'!AC$4)*Inputs!K$38,0)</f>
        <v>0</v>
      </c>
      <c r="AX1671">
        <f>IF(OR($D1671="51",$D1671="52",$D1671="61"),(AH1671/'Totals and Drop Down Lists'!AD$4)*Inputs!L$38,0)</f>
        <v>0</v>
      </c>
      <c r="AY1671">
        <f>IF(OR($D1671="51",$D1671="52",$D1671="61"),0,(AA1671/'Totals and Drop Down Lists'!W$5)*Inputs!E$39)</f>
        <v>0</v>
      </c>
      <c r="AZ1671">
        <f>IF(OR($D1671="51",$D1671="52",$D1671="61"),0,(AB1671/'Totals and Drop Down Lists'!X$5)*Inputs!F$39)</f>
        <v>0</v>
      </c>
      <c r="BA1671">
        <f>IF(OR($D1671="51",$D1671="52",$D1671="61"),0,(AC1671/'Totals and Drop Down Lists'!Y$5)*Inputs!G$39)</f>
        <v>0</v>
      </c>
      <c r="BB1671">
        <f>IF(OR($D1671="51",$D1671="52",$D1671="61"),0,(AD1671/'Totals and Drop Down Lists'!Z$5)*Inputs!H$39)</f>
        <v>0</v>
      </c>
      <c r="BC1671">
        <f>IF(OR($D1671="51",$D1671="52",$D1671="61"),0,(AE1671/'Totals and Drop Down Lists'!AA$5)*Inputs!I$39)</f>
        <v>0</v>
      </c>
      <c r="BD1671">
        <f>IF(OR($D1671="51",$D1671="52",$D1671="61"),0,(AF1671/'Totals and Drop Down Lists'!AB$5)*Inputs!J$39)</f>
        <v>0</v>
      </c>
      <c r="BE1671">
        <f>IF(OR($D1671="51",$D1671="52",$D1671="61"),0,(AG1671/'Totals and Drop Down Lists'!AC$5)*Inputs!K$39)</f>
        <v>0</v>
      </c>
      <c r="BF1671">
        <f>IF(OR($D1671="51",$D1671="52",$D1671="61"),0,(AH1671/'Totals and Drop Down Lists'!AD$5)*Inputs!L$39)</f>
        <v>0</v>
      </c>
      <c r="BG1671" s="10">
        <f t="shared" si="235"/>
        <v>35373.894752179491</v>
      </c>
    </row>
    <row r="1672" spans="1:59" ht="28.8">
      <c r="A1672" s="1" t="s">
        <v>7508</v>
      </c>
      <c r="B1672" s="1" t="s">
        <v>3183</v>
      </c>
      <c r="C1672" s="1" t="s">
        <v>3204</v>
      </c>
      <c r="D1672" s="1" t="s">
        <v>25</v>
      </c>
      <c r="E1672" s="1" t="s">
        <v>3205</v>
      </c>
      <c r="F1672" s="2">
        <v>59121</v>
      </c>
      <c r="G1672" s="2">
        <v>520</v>
      </c>
      <c r="H1672" s="2">
        <v>11</v>
      </c>
      <c r="I1672" s="2">
        <v>6820</v>
      </c>
      <c r="J1672" s="2">
        <v>22610</v>
      </c>
      <c r="K1672" s="2">
        <v>3722</v>
      </c>
      <c r="L1672" s="2">
        <v>136</v>
      </c>
      <c r="M1672" s="2">
        <v>73</v>
      </c>
      <c r="N1672" s="2">
        <v>0</v>
      </c>
      <c r="O1672" s="2">
        <v>14</v>
      </c>
      <c r="P1672" s="2">
        <v>43</v>
      </c>
      <c r="Q1672" s="2">
        <v>0</v>
      </c>
      <c r="R1672" s="2">
        <v>5421</v>
      </c>
      <c r="S1672" s="2">
        <v>2448100</v>
      </c>
      <c r="T1672" s="2">
        <v>131224600</v>
      </c>
      <c r="U1672" s="2">
        <v>547</v>
      </c>
      <c r="V1672" s="2">
        <v>180</v>
      </c>
      <c r="W1672" s="2">
        <v>15</v>
      </c>
      <c r="X1672" s="2">
        <v>717</v>
      </c>
      <c r="Y1672" s="2">
        <v>48</v>
      </c>
      <c r="Z1672" s="2">
        <v>492</v>
      </c>
      <c r="AA1672" s="9">
        <f t="shared" si="236"/>
        <v>59121</v>
      </c>
      <c r="AB1672" s="9">
        <f t="shared" si="237"/>
        <v>6289</v>
      </c>
      <c r="AC1672" s="9">
        <f t="shared" si="238"/>
        <v>5687</v>
      </c>
      <c r="AD1672" s="9">
        <f t="shared" si="239"/>
        <v>5421</v>
      </c>
      <c r="AE1672" s="44">
        <f t="shared" si="240"/>
        <v>4.2790559118655124E-5</v>
      </c>
      <c r="AF1672" s="9">
        <f t="shared" si="241"/>
        <v>522</v>
      </c>
      <c r="AG1672" s="9">
        <f t="shared" si="234"/>
        <v>540</v>
      </c>
      <c r="AH1672" s="44">
        <f t="shared" si="242"/>
        <v>3.3076584102921344E-5</v>
      </c>
      <c r="AI1672">
        <f>AA1672/'Totals and Drop Down Lists'!W$6*Inputs!E$37</f>
        <v>53631.048011106941</v>
      </c>
      <c r="AJ1672">
        <f>AB1672/'Totals and Drop Down Lists'!X$6*Inputs!F$37</f>
        <v>20693.244992358257</v>
      </c>
      <c r="AK1672">
        <f>AC1672/'Totals and Drop Down Lists'!Y$6*Inputs!G$37</f>
        <v>37490.624990778291</v>
      </c>
      <c r="AL1672">
        <f>AD1672/'Totals and Drop Down Lists'!Z$6*Inputs!H$37</f>
        <v>43462.874384636874</v>
      </c>
      <c r="AM1672">
        <f>AE1672/'Totals and Drop Down Lists'!AA$6*Inputs!I$37</f>
        <v>5326.9689061541894</v>
      </c>
      <c r="AN1672">
        <f>AF1672/'Totals and Drop Down Lists'!AB$6*Inputs!J$37</f>
        <v>10417.393819259956</v>
      </c>
      <c r="AO1672">
        <f>AG1672/'Totals and Drop Down Lists'!AC$6*Inputs!K$37</f>
        <v>10056.731136709474</v>
      </c>
      <c r="AP1672">
        <f>AH1672/'Totals and Drop Down Lists'!AD$6*Inputs!L$37</f>
        <v>7783.9095286167549</v>
      </c>
      <c r="AQ1672">
        <f>IF(OR($D1672="51",$D1672="52",$D1672="61"),(AA1672/'Totals and Drop Down Lists'!W$4)*Inputs!E$38,0)</f>
        <v>0</v>
      </c>
      <c r="AR1672">
        <f>IF(OR($D1672="51",$D1672="52",$D1672="61"),(AB1672/'Totals and Drop Down Lists'!X$4)*Inputs!F$38,0)</f>
        <v>0</v>
      </c>
      <c r="AS1672">
        <f>IF(OR($D1672="51",$D1672="52",$D1672="61"),(AC1672/'Totals and Drop Down Lists'!Y$4)*Inputs!G$38,0)</f>
        <v>0</v>
      </c>
      <c r="AT1672">
        <f>IF(OR($D1672="51",$D1672="52",$D1672="61"),(AD1672/'Totals and Drop Down Lists'!Z$4)*Inputs!H$38,0)</f>
        <v>0</v>
      </c>
      <c r="AU1672">
        <f>IF(OR($D1672="51",$D1672="52",$D1672="61"),(AE1672/'Totals and Drop Down Lists'!AA$4)*Inputs!I$38,0)</f>
        <v>0</v>
      </c>
      <c r="AV1672">
        <f>IF(OR($D1672="51",$D1672="52",$D1672="61"),(AF1672/'Totals and Drop Down Lists'!AB$4)*Inputs!J$38,0)</f>
        <v>0</v>
      </c>
      <c r="AW1672">
        <f>IF(OR($D1672="51",$D1672="52",$D1672="61"),(AG1672/'Totals and Drop Down Lists'!AC$4)*Inputs!K$38,0)</f>
        <v>0</v>
      </c>
      <c r="AX1672">
        <f>IF(OR($D1672="51",$D1672="52",$D1672="61"),(AH1672/'Totals and Drop Down Lists'!AD$4)*Inputs!L$38,0)</f>
        <v>0</v>
      </c>
      <c r="AY1672">
        <f>IF(OR($D1672="51",$D1672="52",$D1672="61"),0,(AA1672/'Totals and Drop Down Lists'!W$5)*Inputs!E$39)</f>
        <v>0</v>
      </c>
      <c r="AZ1672">
        <f>IF(OR($D1672="51",$D1672="52",$D1672="61"),0,(AB1672/'Totals and Drop Down Lists'!X$5)*Inputs!F$39)</f>
        <v>0</v>
      </c>
      <c r="BA1672">
        <f>IF(OR($D1672="51",$D1672="52",$D1672="61"),0,(AC1672/'Totals and Drop Down Lists'!Y$5)*Inputs!G$39)</f>
        <v>0</v>
      </c>
      <c r="BB1672">
        <f>IF(OR($D1672="51",$D1672="52",$D1672="61"),0,(AD1672/'Totals and Drop Down Lists'!Z$5)*Inputs!H$39)</f>
        <v>0</v>
      </c>
      <c r="BC1672">
        <f>IF(OR($D1672="51",$D1672="52",$D1672="61"),0,(AE1672/'Totals and Drop Down Lists'!AA$5)*Inputs!I$39)</f>
        <v>0</v>
      </c>
      <c r="BD1672">
        <f>IF(OR($D1672="51",$D1672="52",$D1672="61"),0,(AF1672/'Totals and Drop Down Lists'!AB$5)*Inputs!J$39)</f>
        <v>0</v>
      </c>
      <c r="BE1672">
        <f>IF(OR($D1672="51",$D1672="52",$D1672="61"),0,(AG1672/'Totals and Drop Down Lists'!AC$5)*Inputs!K$39)</f>
        <v>0</v>
      </c>
      <c r="BF1672">
        <f>IF(OR($D1672="51",$D1672="52",$D1672="61"),0,(AH1672/'Totals and Drop Down Lists'!AD$5)*Inputs!L$39)</f>
        <v>0</v>
      </c>
      <c r="BG1672" s="10">
        <f t="shared" si="235"/>
        <v>188862.79576962074</v>
      </c>
    </row>
    <row r="1673" spans="1:59" ht="28.8">
      <c r="A1673" s="1" t="s">
        <v>7508</v>
      </c>
      <c r="B1673" s="1" t="s">
        <v>3183</v>
      </c>
      <c r="C1673" s="1" t="s">
        <v>3206</v>
      </c>
      <c r="D1673" s="1" t="s">
        <v>58</v>
      </c>
      <c r="E1673" s="1" t="s">
        <v>3207</v>
      </c>
      <c r="F1673" s="2">
        <v>72320</v>
      </c>
      <c r="G1673" s="2">
        <v>668</v>
      </c>
      <c r="H1673" s="2">
        <v>4</v>
      </c>
      <c r="I1673" s="2">
        <v>7855</v>
      </c>
      <c r="J1673" s="2">
        <v>29646</v>
      </c>
      <c r="K1673" s="2">
        <v>5318</v>
      </c>
      <c r="L1673" s="2">
        <v>129</v>
      </c>
      <c r="M1673" s="2">
        <v>0</v>
      </c>
      <c r="N1673" s="2">
        <v>0</v>
      </c>
      <c r="O1673" s="2">
        <v>27</v>
      </c>
      <c r="P1673" s="2">
        <v>7</v>
      </c>
      <c r="Q1673" s="2">
        <v>0</v>
      </c>
      <c r="R1673" s="2">
        <v>3186</v>
      </c>
      <c r="S1673" s="2">
        <v>3725500</v>
      </c>
      <c r="T1673" s="2">
        <v>196162100</v>
      </c>
      <c r="U1673" s="2">
        <v>486</v>
      </c>
      <c r="V1673" s="2">
        <v>296</v>
      </c>
      <c r="W1673" s="2">
        <v>30</v>
      </c>
      <c r="X1673" s="2">
        <v>1254</v>
      </c>
      <c r="Y1673" s="2">
        <v>170</v>
      </c>
      <c r="Z1673" s="2">
        <v>774</v>
      </c>
      <c r="AA1673" s="9">
        <f t="shared" si="236"/>
        <v>72320</v>
      </c>
      <c r="AB1673" s="9">
        <f t="shared" si="237"/>
        <v>7183</v>
      </c>
      <c r="AC1673" s="9">
        <f t="shared" si="238"/>
        <v>3349</v>
      </c>
      <c r="AD1673" s="9">
        <f t="shared" si="239"/>
        <v>3186</v>
      </c>
      <c r="AE1673" s="44">
        <f t="shared" si="240"/>
        <v>6.6623331786185225E-5</v>
      </c>
      <c r="AF1673" s="9">
        <f t="shared" si="241"/>
        <v>928</v>
      </c>
      <c r="AG1673" s="9">
        <f t="shared" si="234"/>
        <v>944</v>
      </c>
      <c r="AH1673" s="44">
        <f t="shared" si="242"/>
        <v>6.3009394952816565E-5</v>
      </c>
      <c r="AI1673">
        <f>AA1673/'Totals and Drop Down Lists'!W$6*Inputs!E$37</f>
        <v>65604.394245077958</v>
      </c>
      <c r="AJ1673">
        <f>AB1673/'Totals and Drop Down Lists'!X$6*Inputs!F$37</f>
        <v>23634.851133742941</v>
      </c>
      <c r="AK1673">
        <f>AC1673/'Totals and Drop Down Lists'!Y$6*Inputs!G$37</f>
        <v>22077.739246371813</v>
      </c>
      <c r="AL1673">
        <f>AD1673/'Totals and Drop Down Lists'!Z$6*Inputs!H$37</f>
        <v>25543.759046200528</v>
      </c>
      <c r="AM1673">
        <f>AE1673/'Totals and Drop Down Lists'!AA$6*Inputs!I$37</f>
        <v>8293.8952927745013</v>
      </c>
      <c r="AN1673">
        <f>AF1673/'Totals and Drop Down Lists'!AB$6*Inputs!J$37</f>
        <v>18519.811234239922</v>
      </c>
      <c r="AO1673">
        <f>AG1673/'Totals and Drop Down Lists'!AC$6*Inputs!K$37</f>
        <v>17580.655913062488</v>
      </c>
      <c r="AP1673">
        <f>AH1673/'Totals and Drop Down Lists'!AD$6*Inputs!L$37</f>
        <v>14827.995183525847</v>
      </c>
      <c r="AQ1673">
        <f>IF(OR($D1673="51",$D1673="52",$D1673="61"),(AA1673/'Totals and Drop Down Lists'!W$4)*Inputs!E$38,0)</f>
        <v>0</v>
      </c>
      <c r="AR1673">
        <f>IF(OR($D1673="51",$D1673="52",$D1673="61"),(AB1673/'Totals and Drop Down Lists'!X$4)*Inputs!F$38,0)</f>
        <v>0</v>
      </c>
      <c r="AS1673">
        <f>IF(OR($D1673="51",$D1673="52",$D1673="61"),(AC1673/'Totals and Drop Down Lists'!Y$4)*Inputs!G$38,0)</f>
        <v>0</v>
      </c>
      <c r="AT1673">
        <f>IF(OR($D1673="51",$D1673="52",$D1673="61"),(AD1673/'Totals and Drop Down Lists'!Z$4)*Inputs!H$38,0)</f>
        <v>0</v>
      </c>
      <c r="AU1673">
        <f>IF(OR($D1673="51",$D1673="52",$D1673="61"),(AE1673/'Totals and Drop Down Lists'!AA$4)*Inputs!I$38,0)</f>
        <v>0</v>
      </c>
      <c r="AV1673">
        <f>IF(OR($D1673="51",$D1673="52",$D1673="61"),(AF1673/'Totals and Drop Down Lists'!AB$4)*Inputs!J$38,0)</f>
        <v>0</v>
      </c>
      <c r="AW1673">
        <f>IF(OR($D1673="51",$D1673="52",$D1673="61"),(AG1673/'Totals and Drop Down Lists'!AC$4)*Inputs!K$38,0)</f>
        <v>0</v>
      </c>
      <c r="AX1673">
        <f>IF(OR($D1673="51",$D1673="52",$D1673="61"),(AH1673/'Totals and Drop Down Lists'!AD$4)*Inputs!L$38,0)</f>
        <v>0</v>
      </c>
      <c r="AY1673">
        <f>IF(OR($D1673="51",$D1673="52",$D1673="61"),0,(AA1673/'Totals and Drop Down Lists'!W$5)*Inputs!E$39)</f>
        <v>0</v>
      </c>
      <c r="AZ1673">
        <f>IF(OR($D1673="51",$D1673="52",$D1673="61"),0,(AB1673/'Totals and Drop Down Lists'!X$5)*Inputs!F$39)</f>
        <v>0</v>
      </c>
      <c r="BA1673">
        <f>IF(OR($D1673="51",$D1673="52",$D1673="61"),0,(AC1673/'Totals and Drop Down Lists'!Y$5)*Inputs!G$39)</f>
        <v>0</v>
      </c>
      <c r="BB1673">
        <f>IF(OR($D1673="51",$D1673="52",$D1673="61"),0,(AD1673/'Totals and Drop Down Lists'!Z$5)*Inputs!H$39)</f>
        <v>0</v>
      </c>
      <c r="BC1673">
        <f>IF(OR($D1673="51",$D1673="52",$D1673="61"),0,(AE1673/'Totals and Drop Down Lists'!AA$5)*Inputs!I$39)</f>
        <v>0</v>
      </c>
      <c r="BD1673">
        <f>IF(OR($D1673="51",$D1673="52",$D1673="61"),0,(AF1673/'Totals and Drop Down Lists'!AB$5)*Inputs!J$39)</f>
        <v>0</v>
      </c>
      <c r="BE1673">
        <f>IF(OR($D1673="51",$D1673="52",$D1673="61"),0,(AG1673/'Totals and Drop Down Lists'!AC$5)*Inputs!K$39)</f>
        <v>0</v>
      </c>
      <c r="BF1673">
        <f>IF(OR($D1673="51",$D1673="52",$D1673="61"),0,(AH1673/'Totals and Drop Down Lists'!AD$5)*Inputs!L$39)</f>
        <v>0</v>
      </c>
      <c r="BG1673" s="10">
        <f t="shared" si="235"/>
        <v>196083.10129499598</v>
      </c>
    </row>
    <row r="1674" spans="1:59" ht="28.8">
      <c r="A1674" s="1" t="s">
        <v>7508</v>
      </c>
      <c r="B1674" s="1" t="s">
        <v>3183</v>
      </c>
      <c r="C1674" s="1" t="s">
        <v>1527</v>
      </c>
      <c r="D1674" s="1" t="s">
        <v>58</v>
      </c>
      <c r="E1674" s="1" t="s">
        <v>3208</v>
      </c>
      <c r="F1674" s="2">
        <v>134701</v>
      </c>
      <c r="G1674" s="2">
        <v>1139</v>
      </c>
      <c r="H1674" s="2">
        <v>185</v>
      </c>
      <c r="I1674" s="2">
        <v>18708</v>
      </c>
      <c r="J1674" s="2">
        <v>52209</v>
      </c>
      <c r="K1674" s="2">
        <v>12562</v>
      </c>
      <c r="L1674" s="2">
        <v>227</v>
      </c>
      <c r="M1674" s="2">
        <v>29</v>
      </c>
      <c r="N1674" s="2">
        <v>7</v>
      </c>
      <c r="O1674" s="2">
        <v>361</v>
      </c>
      <c r="P1674" s="2">
        <v>54</v>
      </c>
      <c r="Q1674" s="2">
        <v>0</v>
      </c>
      <c r="R1674" s="2">
        <v>10260</v>
      </c>
      <c r="S1674" s="2">
        <v>8148700</v>
      </c>
      <c r="T1674" s="2">
        <v>407496000</v>
      </c>
      <c r="U1674" s="2">
        <v>1390</v>
      </c>
      <c r="V1674" s="2">
        <v>996</v>
      </c>
      <c r="W1674" s="2">
        <v>40</v>
      </c>
      <c r="X1674" s="2">
        <v>3089</v>
      </c>
      <c r="Y1674" s="2">
        <v>392</v>
      </c>
      <c r="Z1674" s="2">
        <v>1833</v>
      </c>
      <c r="AA1674" s="9">
        <f t="shared" si="236"/>
        <v>134701</v>
      </c>
      <c r="AB1674" s="9">
        <f t="shared" si="237"/>
        <v>17384</v>
      </c>
      <c r="AC1674" s="9">
        <f t="shared" si="238"/>
        <v>10938</v>
      </c>
      <c r="AD1674" s="9">
        <f t="shared" si="239"/>
        <v>10260</v>
      </c>
      <c r="AE1674" s="44">
        <f t="shared" si="240"/>
        <v>2.1109016004687082E-4</v>
      </c>
      <c r="AF1674" s="9">
        <f t="shared" si="241"/>
        <v>2053</v>
      </c>
      <c r="AG1674" s="9">
        <f t="shared" si="234"/>
        <v>2225</v>
      </c>
      <c r="AH1674" s="44">
        <f t="shared" si="242"/>
        <v>1.9920237672828791E-4</v>
      </c>
      <c r="AI1674">
        <f>AA1674/'Totals and Drop Down Lists'!W$6*Inputs!E$37</f>
        <v>122192.71998349344</v>
      </c>
      <c r="AJ1674">
        <f>AB1674/'Totals and Drop Down Lists'!X$6*Inputs!F$37</f>
        <v>57200.090785046254</v>
      </c>
      <c r="AK1674">
        <f>AC1674/'Totals and Drop Down Lists'!Y$6*Inputs!G$37</f>
        <v>72106.990706722878</v>
      </c>
      <c r="AL1674">
        <f>AD1674/'Totals and Drop Down Lists'!Z$6*Inputs!H$37</f>
        <v>82259.563030137302</v>
      </c>
      <c r="AM1674">
        <f>AE1674/'Totals and Drop Down Lists'!AA$6*Inputs!I$37</f>
        <v>26278.47689128614</v>
      </c>
      <c r="AN1674">
        <f>AF1674/'Totals and Drop Down Lists'!AB$6*Inputs!J$37</f>
        <v>40971.09101712775</v>
      </c>
      <c r="AO1674">
        <f>AG1674/'Totals and Drop Down Lists'!AC$6*Inputs!K$37</f>
        <v>41437.456998478854</v>
      </c>
      <c r="AP1674">
        <f>AH1674/'Totals and Drop Down Lists'!AD$6*Inputs!L$37</f>
        <v>46878.277197961237</v>
      </c>
      <c r="AQ1674">
        <f>IF(OR($D1674="51",$D1674="52",$D1674="61"),(AA1674/'Totals and Drop Down Lists'!W$4)*Inputs!E$38,0)</f>
        <v>0</v>
      </c>
      <c r="AR1674">
        <f>IF(OR($D1674="51",$D1674="52",$D1674="61"),(AB1674/'Totals and Drop Down Lists'!X$4)*Inputs!F$38,0)</f>
        <v>0</v>
      </c>
      <c r="AS1674">
        <f>IF(OR($D1674="51",$D1674="52",$D1674="61"),(AC1674/'Totals and Drop Down Lists'!Y$4)*Inputs!G$38,0)</f>
        <v>0</v>
      </c>
      <c r="AT1674">
        <f>IF(OR($D1674="51",$D1674="52",$D1674="61"),(AD1674/'Totals and Drop Down Lists'!Z$4)*Inputs!H$38,0)</f>
        <v>0</v>
      </c>
      <c r="AU1674">
        <f>IF(OR($D1674="51",$D1674="52",$D1674="61"),(AE1674/'Totals and Drop Down Lists'!AA$4)*Inputs!I$38,0)</f>
        <v>0</v>
      </c>
      <c r="AV1674">
        <f>IF(OR($D1674="51",$D1674="52",$D1674="61"),(AF1674/'Totals and Drop Down Lists'!AB$4)*Inputs!J$38,0)</f>
        <v>0</v>
      </c>
      <c r="AW1674">
        <f>IF(OR($D1674="51",$D1674="52",$D1674="61"),(AG1674/'Totals and Drop Down Lists'!AC$4)*Inputs!K$38,0)</f>
        <v>0</v>
      </c>
      <c r="AX1674">
        <f>IF(OR($D1674="51",$D1674="52",$D1674="61"),(AH1674/'Totals and Drop Down Lists'!AD$4)*Inputs!L$38,0)</f>
        <v>0</v>
      </c>
      <c r="AY1674">
        <f>IF(OR($D1674="51",$D1674="52",$D1674="61"),0,(AA1674/'Totals and Drop Down Lists'!W$5)*Inputs!E$39)</f>
        <v>0</v>
      </c>
      <c r="AZ1674">
        <f>IF(OR($D1674="51",$D1674="52",$D1674="61"),0,(AB1674/'Totals and Drop Down Lists'!X$5)*Inputs!F$39)</f>
        <v>0</v>
      </c>
      <c r="BA1674">
        <f>IF(OR($D1674="51",$D1674="52",$D1674="61"),0,(AC1674/'Totals and Drop Down Lists'!Y$5)*Inputs!G$39)</f>
        <v>0</v>
      </c>
      <c r="BB1674">
        <f>IF(OR($D1674="51",$D1674="52",$D1674="61"),0,(AD1674/'Totals and Drop Down Lists'!Z$5)*Inputs!H$39)</f>
        <v>0</v>
      </c>
      <c r="BC1674">
        <f>IF(OR($D1674="51",$D1674="52",$D1674="61"),0,(AE1674/'Totals and Drop Down Lists'!AA$5)*Inputs!I$39)</f>
        <v>0</v>
      </c>
      <c r="BD1674">
        <f>IF(OR($D1674="51",$D1674="52",$D1674="61"),0,(AF1674/'Totals and Drop Down Lists'!AB$5)*Inputs!J$39)</f>
        <v>0</v>
      </c>
      <c r="BE1674">
        <f>IF(OR($D1674="51",$D1674="52",$D1674="61"),0,(AG1674/'Totals and Drop Down Lists'!AC$5)*Inputs!K$39)</f>
        <v>0</v>
      </c>
      <c r="BF1674">
        <f>IF(OR($D1674="51",$D1674="52",$D1674="61"),0,(AH1674/'Totals and Drop Down Lists'!AD$5)*Inputs!L$39)</f>
        <v>0</v>
      </c>
      <c r="BG1674" s="10">
        <f t="shared" si="235"/>
        <v>489324.6666102538</v>
      </c>
    </row>
    <row r="1675" spans="1:59" ht="28.8">
      <c r="A1675" s="1" t="s">
        <v>7508</v>
      </c>
      <c r="B1675" s="1" t="s">
        <v>3183</v>
      </c>
      <c r="C1675" s="1" t="s">
        <v>3209</v>
      </c>
      <c r="D1675" s="1" t="s">
        <v>25</v>
      </c>
      <c r="E1675" s="1" t="s">
        <v>3210</v>
      </c>
      <c r="F1675" s="2">
        <v>44398</v>
      </c>
      <c r="G1675" s="2">
        <v>325</v>
      </c>
      <c r="H1675" s="2">
        <v>15</v>
      </c>
      <c r="I1675" s="2">
        <v>7835</v>
      </c>
      <c r="J1675" s="2">
        <v>15862</v>
      </c>
      <c r="K1675" s="2">
        <v>3496</v>
      </c>
      <c r="L1675" s="2">
        <v>92</v>
      </c>
      <c r="M1675" s="2">
        <v>30</v>
      </c>
      <c r="N1675" s="2">
        <v>11</v>
      </c>
      <c r="O1675" s="2">
        <v>93</v>
      </c>
      <c r="P1675" s="2">
        <v>34</v>
      </c>
      <c r="Q1675" s="2">
        <v>96</v>
      </c>
      <c r="R1675" s="2">
        <v>4724</v>
      </c>
      <c r="S1675" s="2">
        <v>2171400</v>
      </c>
      <c r="T1675" s="2">
        <v>102837900</v>
      </c>
      <c r="U1675" s="2">
        <v>337</v>
      </c>
      <c r="V1675" s="2">
        <v>188</v>
      </c>
      <c r="W1675" s="2">
        <v>35</v>
      </c>
      <c r="X1675" s="2">
        <v>775</v>
      </c>
      <c r="Y1675" s="2">
        <v>115</v>
      </c>
      <c r="Z1675" s="2">
        <v>431</v>
      </c>
      <c r="AA1675" s="9">
        <f t="shared" si="236"/>
        <v>44398</v>
      </c>
      <c r="AB1675" s="9">
        <f t="shared" si="237"/>
        <v>7495</v>
      </c>
      <c r="AC1675" s="9">
        <f t="shared" si="238"/>
        <v>5080</v>
      </c>
      <c r="AD1675" s="9">
        <f t="shared" si="239"/>
        <v>4724</v>
      </c>
      <c r="AE1675" s="44">
        <f t="shared" si="240"/>
        <v>5.3812192650974274E-5</v>
      </c>
      <c r="AF1675" s="9">
        <f t="shared" si="241"/>
        <v>552</v>
      </c>
      <c r="AG1675" s="9">
        <f t="shared" si="234"/>
        <v>546</v>
      </c>
      <c r="AH1675" s="44">
        <f t="shared" si="242"/>
        <v>4.477722830858018E-5</v>
      </c>
      <c r="AI1675">
        <f>AA1675/'Totals and Drop Down Lists'!W$6*Inputs!E$37</f>
        <v>40275.219796639532</v>
      </c>
      <c r="AJ1675">
        <f>AB1675/'Totals and Drop Down Lists'!X$6*Inputs!F$37</f>
        <v>24661.451934763096</v>
      </c>
      <c r="AK1675">
        <f>AC1675/'Totals and Drop Down Lists'!Y$6*Inputs!G$37</f>
        <v>33489.075954484564</v>
      </c>
      <c r="AL1675">
        <f>AD1675/'Totals and Drop Down Lists'!Z$6*Inputs!H$37</f>
        <v>37874.67599945113</v>
      </c>
      <c r="AM1675">
        <f>AE1675/'Totals and Drop Down Lists'!AA$6*Inputs!I$37</f>
        <v>6699.0449044809839</v>
      </c>
      <c r="AN1675">
        <f>AF1675/'Totals and Drop Down Lists'!AB$6*Inputs!J$37</f>
        <v>11016.094613470297</v>
      </c>
      <c r="AO1675">
        <f>AG1675/'Totals and Drop Down Lists'!AC$6*Inputs!K$37</f>
        <v>10168.472593784023</v>
      </c>
      <c r="AP1675">
        <f>AH1675/'Totals and Drop Down Lists'!AD$6*Inputs!L$37</f>
        <v>10537.421065357887</v>
      </c>
      <c r="AQ1675">
        <f>IF(OR($D1675="51",$D1675="52",$D1675="61"),(AA1675/'Totals and Drop Down Lists'!W$4)*Inputs!E$38,0)</f>
        <v>0</v>
      </c>
      <c r="AR1675">
        <f>IF(OR($D1675="51",$D1675="52",$D1675="61"),(AB1675/'Totals and Drop Down Lists'!X$4)*Inputs!F$38,0)</f>
        <v>0</v>
      </c>
      <c r="AS1675">
        <f>IF(OR($D1675="51",$D1675="52",$D1675="61"),(AC1675/'Totals and Drop Down Lists'!Y$4)*Inputs!G$38,0)</f>
        <v>0</v>
      </c>
      <c r="AT1675">
        <f>IF(OR($D1675="51",$D1675="52",$D1675="61"),(AD1675/'Totals and Drop Down Lists'!Z$4)*Inputs!H$38,0)</f>
        <v>0</v>
      </c>
      <c r="AU1675">
        <f>IF(OR($D1675="51",$D1675="52",$D1675="61"),(AE1675/'Totals and Drop Down Lists'!AA$4)*Inputs!I$38,0)</f>
        <v>0</v>
      </c>
      <c r="AV1675">
        <f>IF(OR($D1675="51",$D1675="52",$D1675="61"),(AF1675/'Totals and Drop Down Lists'!AB$4)*Inputs!J$38,0)</f>
        <v>0</v>
      </c>
      <c r="AW1675">
        <f>IF(OR($D1675="51",$D1675="52",$D1675="61"),(AG1675/'Totals and Drop Down Lists'!AC$4)*Inputs!K$38,0)</f>
        <v>0</v>
      </c>
      <c r="AX1675">
        <f>IF(OR($D1675="51",$D1675="52",$D1675="61"),(AH1675/'Totals and Drop Down Lists'!AD$4)*Inputs!L$38,0)</f>
        <v>0</v>
      </c>
      <c r="AY1675">
        <f>IF(OR($D1675="51",$D1675="52",$D1675="61"),0,(AA1675/'Totals and Drop Down Lists'!W$5)*Inputs!E$39)</f>
        <v>0</v>
      </c>
      <c r="AZ1675">
        <f>IF(OR($D1675="51",$D1675="52",$D1675="61"),0,(AB1675/'Totals and Drop Down Lists'!X$5)*Inputs!F$39)</f>
        <v>0</v>
      </c>
      <c r="BA1675">
        <f>IF(OR($D1675="51",$D1675="52",$D1675="61"),0,(AC1675/'Totals and Drop Down Lists'!Y$5)*Inputs!G$39)</f>
        <v>0</v>
      </c>
      <c r="BB1675">
        <f>IF(OR($D1675="51",$D1675="52",$D1675="61"),0,(AD1675/'Totals and Drop Down Lists'!Z$5)*Inputs!H$39)</f>
        <v>0</v>
      </c>
      <c r="BC1675">
        <f>IF(OR($D1675="51",$D1675="52",$D1675="61"),0,(AE1675/'Totals and Drop Down Lists'!AA$5)*Inputs!I$39)</f>
        <v>0</v>
      </c>
      <c r="BD1675">
        <f>IF(OR($D1675="51",$D1675="52",$D1675="61"),0,(AF1675/'Totals and Drop Down Lists'!AB$5)*Inputs!J$39)</f>
        <v>0</v>
      </c>
      <c r="BE1675">
        <f>IF(OR($D1675="51",$D1675="52",$D1675="61"),0,(AG1675/'Totals and Drop Down Lists'!AC$5)*Inputs!K$39)</f>
        <v>0</v>
      </c>
      <c r="BF1675">
        <f>IF(OR($D1675="51",$D1675="52",$D1675="61"),0,(AH1675/'Totals and Drop Down Lists'!AD$5)*Inputs!L$39)</f>
        <v>0</v>
      </c>
      <c r="BG1675" s="10">
        <f t="shared" si="235"/>
        <v>174721.45686243149</v>
      </c>
    </row>
    <row r="1676" spans="1:59" ht="28.8">
      <c r="A1676" s="1" t="s">
        <v>7508</v>
      </c>
      <c r="B1676" s="1" t="s">
        <v>3183</v>
      </c>
      <c r="C1676" s="1" t="s">
        <v>2112</v>
      </c>
      <c r="D1676" s="1" t="s">
        <v>58</v>
      </c>
      <c r="E1676" s="1" t="s">
        <v>3211</v>
      </c>
      <c r="F1676" s="2">
        <v>52212</v>
      </c>
      <c r="G1676" s="2">
        <v>385</v>
      </c>
      <c r="H1676" s="2">
        <v>5</v>
      </c>
      <c r="I1676" s="2">
        <v>7503</v>
      </c>
      <c r="J1676" s="2">
        <v>19663</v>
      </c>
      <c r="K1676" s="2">
        <v>3217</v>
      </c>
      <c r="L1676" s="2">
        <v>71</v>
      </c>
      <c r="M1676" s="2">
        <v>21</v>
      </c>
      <c r="N1676" s="2">
        <v>0</v>
      </c>
      <c r="O1676" s="2">
        <v>101</v>
      </c>
      <c r="P1676" s="2">
        <v>23</v>
      </c>
      <c r="Q1676" s="2">
        <v>8</v>
      </c>
      <c r="R1676" s="2">
        <v>3910</v>
      </c>
      <c r="S1676" s="2">
        <v>1799100</v>
      </c>
      <c r="T1676" s="2">
        <v>100705000</v>
      </c>
      <c r="U1676" s="2">
        <v>281</v>
      </c>
      <c r="V1676" s="2">
        <v>334</v>
      </c>
      <c r="W1676" s="2">
        <v>70</v>
      </c>
      <c r="X1676" s="2">
        <v>771</v>
      </c>
      <c r="Y1676" s="2">
        <v>95</v>
      </c>
      <c r="Z1676" s="2">
        <v>341</v>
      </c>
      <c r="AA1676" s="9">
        <f t="shared" si="236"/>
        <v>52212</v>
      </c>
      <c r="AB1676" s="9">
        <f t="shared" si="237"/>
        <v>7113</v>
      </c>
      <c r="AC1676" s="9">
        <f t="shared" si="238"/>
        <v>4134</v>
      </c>
      <c r="AD1676" s="9">
        <f t="shared" si="239"/>
        <v>3910</v>
      </c>
      <c r="AE1676" s="44">
        <f t="shared" si="240"/>
        <v>3.6757683039305421E-5</v>
      </c>
      <c r="AF1676" s="9">
        <f t="shared" si="241"/>
        <v>367</v>
      </c>
      <c r="AG1676" s="9">
        <f t="shared" si="234"/>
        <v>436</v>
      </c>
      <c r="AH1676" s="44">
        <f t="shared" si="242"/>
        <v>2.6542318560250859E-5</v>
      </c>
      <c r="AI1676">
        <f>AA1676/'Totals and Drop Down Lists'!W$6*Inputs!E$37</f>
        <v>47363.614938108542</v>
      </c>
      <c r="AJ1676">
        <f>AB1676/'Totals and Drop Down Lists'!X$6*Inputs!F$37</f>
        <v>23404.524030949957</v>
      </c>
      <c r="AK1676">
        <f>AC1676/'Totals and Drop Down Lists'!Y$6*Inputs!G$37</f>
        <v>27252.724408629761</v>
      </c>
      <c r="AL1676">
        <f>AD1676/'Totals and Drop Down Lists'!Z$6*Inputs!H$37</f>
        <v>31348.429965676107</v>
      </c>
      <c r="AM1676">
        <f>AE1676/'Totals and Drop Down Lists'!AA$6*Inputs!I$37</f>
        <v>4575.940082243199</v>
      </c>
      <c r="AN1676">
        <f>AF1676/'Totals and Drop Down Lists'!AB$6*Inputs!J$37</f>
        <v>7324.1063825065203</v>
      </c>
      <c r="AO1676">
        <f>AG1676/'Totals and Drop Down Lists'!AC$6*Inputs!K$37</f>
        <v>8119.879214083946</v>
      </c>
      <c r="AP1676">
        <f>AH1676/'Totals and Drop Down Lists'!AD$6*Inputs!L$37</f>
        <v>6246.2014127532193</v>
      </c>
      <c r="AQ1676">
        <f>IF(OR($D1676="51",$D1676="52",$D1676="61"),(AA1676/'Totals and Drop Down Lists'!W$4)*Inputs!E$38,0)</f>
        <v>0</v>
      </c>
      <c r="AR1676">
        <f>IF(OR($D1676="51",$D1676="52",$D1676="61"),(AB1676/'Totals and Drop Down Lists'!X$4)*Inputs!F$38,0)</f>
        <v>0</v>
      </c>
      <c r="AS1676">
        <f>IF(OR($D1676="51",$D1676="52",$D1676="61"),(AC1676/'Totals and Drop Down Lists'!Y$4)*Inputs!G$38,0)</f>
        <v>0</v>
      </c>
      <c r="AT1676">
        <f>IF(OR($D1676="51",$D1676="52",$D1676="61"),(AD1676/'Totals and Drop Down Lists'!Z$4)*Inputs!H$38,0)</f>
        <v>0</v>
      </c>
      <c r="AU1676">
        <f>IF(OR($D1676="51",$D1676="52",$D1676="61"),(AE1676/'Totals and Drop Down Lists'!AA$4)*Inputs!I$38,0)</f>
        <v>0</v>
      </c>
      <c r="AV1676">
        <f>IF(OR($D1676="51",$D1676="52",$D1676="61"),(AF1676/'Totals and Drop Down Lists'!AB$4)*Inputs!J$38,0)</f>
        <v>0</v>
      </c>
      <c r="AW1676">
        <f>IF(OR($D1676="51",$D1676="52",$D1676="61"),(AG1676/'Totals and Drop Down Lists'!AC$4)*Inputs!K$38,0)</f>
        <v>0</v>
      </c>
      <c r="AX1676">
        <f>IF(OR($D1676="51",$D1676="52",$D1676="61"),(AH1676/'Totals and Drop Down Lists'!AD$4)*Inputs!L$38,0)</f>
        <v>0</v>
      </c>
      <c r="AY1676">
        <f>IF(OR($D1676="51",$D1676="52",$D1676="61"),0,(AA1676/'Totals and Drop Down Lists'!W$5)*Inputs!E$39)</f>
        <v>0</v>
      </c>
      <c r="AZ1676">
        <f>IF(OR($D1676="51",$D1676="52",$D1676="61"),0,(AB1676/'Totals and Drop Down Lists'!X$5)*Inputs!F$39)</f>
        <v>0</v>
      </c>
      <c r="BA1676">
        <f>IF(OR($D1676="51",$D1676="52",$D1676="61"),0,(AC1676/'Totals and Drop Down Lists'!Y$5)*Inputs!G$39)</f>
        <v>0</v>
      </c>
      <c r="BB1676">
        <f>IF(OR($D1676="51",$D1676="52",$D1676="61"),0,(AD1676/'Totals and Drop Down Lists'!Z$5)*Inputs!H$39)</f>
        <v>0</v>
      </c>
      <c r="BC1676">
        <f>IF(OR($D1676="51",$D1676="52",$D1676="61"),0,(AE1676/'Totals and Drop Down Lists'!AA$5)*Inputs!I$39)</f>
        <v>0</v>
      </c>
      <c r="BD1676">
        <f>IF(OR($D1676="51",$D1676="52",$D1676="61"),0,(AF1676/'Totals and Drop Down Lists'!AB$5)*Inputs!J$39)</f>
        <v>0</v>
      </c>
      <c r="BE1676">
        <f>IF(OR($D1676="51",$D1676="52",$D1676="61"),0,(AG1676/'Totals and Drop Down Lists'!AC$5)*Inputs!K$39)</f>
        <v>0</v>
      </c>
      <c r="BF1676">
        <f>IF(OR($D1676="51",$D1676="52",$D1676="61"),0,(AH1676/'Totals and Drop Down Lists'!AD$5)*Inputs!L$39)</f>
        <v>0</v>
      </c>
      <c r="BG1676" s="10">
        <f t="shared" si="235"/>
        <v>155635.42043495126</v>
      </c>
    </row>
    <row r="1677" spans="1:59" ht="28.8">
      <c r="A1677" s="1" t="s">
        <v>7508</v>
      </c>
      <c r="B1677" s="1" t="s">
        <v>3183</v>
      </c>
      <c r="C1677" s="1" t="s">
        <v>3212</v>
      </c>
      <c r="D1677" s="1" t="s">
        <v>25</v>
      </c>
      <c r="E1677" s="1" t="s">
        <v>3213</v>
      </c>
      <c r="F1677" s="2">
        <v>26030</v>
      </c>
      <c r="G1677" s="2">
        <v>121</v>
      </c>
      <c r="H1677" s="2">
        <v>2</v>
      </c>
      <c r="I1677" s="2">
        <v>3419</v>
      </c>
      <c r="J1677" s="2">
        <v>10667</v>
      </c>
      <c r="K1677" s="2">
        <v>1965</v>
      </c>
      <c r="L1677" s="2">
        <v>82</v>
      </c>
      <c r="M1677" s="2">
        <v>9</v>
      </c>
      <c r="N1677" s="2">
        <v>0</v>
      </c>
      <c r="O1677" s="2">
        <v>31</v>
      </c>
      <c r="P1677" s="2">
        <v>7</v>
      </c>
      <c r="Q1677" s="2">
        <v>26</v>
      </c>
      <c r="R1677" s="2">
        <v>2706</v>
      </c>
      <c r="S1677" s="2">
        <v>1206600</v>
      </c>
      <c r="T1677" s="2">
        <v>60262100</v>
      </c>
      <c r="U1677" s="2">
        <v>167</v>
      </c>
      <c r="V1677" s="2">
        <v>206</v>
      </c>
      <c r="W1677" s="2">
        <v>34</v>
      </c>
      <c r="X1677" s="2">
        <v>499</v>
      </c>
      <c r="Y1677" s="2">
        <v>98</v>
      </c>
      <c r="Z1677" s="2">
        <v>287</v>
      </c>
      <c r="AA1677" s="9">
        <f t="shared" si="236"/>
        <v>26030</v>
      </c>
      <c r="AB1677" s="9">
        <f t="shared" si="237"/>
        <v>3296</v>
      </c>
      <c r="AC1677" s="9">
        <f t="shared" si="238"/>
        <v>2861</v>
      </c>
      <c r="AD1677" s="9">
        <f t="shared" si="239"/>
        <v>2706</v>
      </c>
      <c r="AE1677" s="44">
        <f t="shared" si="240"/>
        <v>2.5280089099175299E-5</v>
      </c>
      <c r="AF1677" s="9">
        <f t="shared" si="241"/>
        <v>259</v>
      </c>
      <c r="AG1677" s="9">
        <f t="shared" si="234"/>
        <v>385</v>
      </c>
      <c r="AH1677" s="44">
        <f t="shared" si="242"/>
        <v>2.6389555519197179E-5</v>
      </c>
      <c r="AI1677">
        <f>AA1677/'Totals and Drop Down Lists'!W$6*Inputs!E$37</f>
        <v>23612.864798110884</v>
      </c>
      <c r="AJ1677">
        <f>AB1677/'Totals and Drop Down Lists'!X$6*Inputs!F$37</f>
        <v>10845.1161543668</v>
      </c>
      <c r="AK1677">
        <f>AC1677/'Totals and Drop Down Lists'!Y$6*Inputs!G$37</f>
        <v>18860.678406649673</v>
      </c>
      <c r="AL1677">
        <f>AD1677/'Totals and Drop Down Lists'!Z$6*Inputs!H$37</f>
        <v>21695.358436603463</v>
      </c>
      <c r="AM1677">
        <f>AE1677/'Totals and Drop Down Lists'!AA$6*Inputs!I$37</f>
        <v>3147.1018689588636</v>
      </c>
      <c r="AN1677">
        <f>AF1677/'Totals and Drop Down Lists'!AB$6*Inputs!J$37</f>
        <v>5168.7835233492879</v>
      </c>
      <c r="AO1677">
        <f>AG1677/'Totals and Drop Down Lists'!AC$6*Inputs!K$37</f>
        <v>7170.076828950273</v>
      </c>
      <c r="AP1677">
        <f>AH1677/'Totals and Drop Down Lists'!AD$6*Inputs!L$37</f>
        <v>6210.251700195895</v>
      </c>
      <c r="AQ1677">
        <f>IF(OR($D1677="51",$D1677="52",$D1677="61"),(AA1677/'Totals and Drop Down Lists'!W$4)*Inputs!E$38,0)</f>
        <v>0</v>
      </c>
      <c r="AR1677">
        <f>IF(OR($D1677="51",$D1677="52",$D1677="61"),(AB1677/'Totals and Drop Down Lists'!X$4)*Inputs!F$38,0)</f>
        <v>0</v>
      </c>
      <c r="AS1677">
        <f>IF(OR($D1677="51",$D1677="52",$D1677="61"),(AC1677/'Totals and Drop Down Lists'!Y$4)*Inputs!G$38,0)</f>
        <v>0</v>
      </c>
      <c r="AT1677">
        <f>IF(OR($D1677="51",$D1677="52",$D1677="61"),(AD1677/'Totals and Drop Down Lists'!Z$4)*Inputs!H$38,0)</f>
        <v>0</v>
      </c>
      <c r="AU1677">
        <f>IF(OR($D1677="51",$D1677="52",$D1677="61"),(AE1677/'Totals and Drop Down Lists'!AA$4)*Inputs!I$38,0)</f>
        <v>0</v>
      </c>
      <c r="AV1677">
        <f>IF(OR($D1677="51",$D1677="52",$D1677="61"),(AF1677/'Totals and Drop Down Lists'!AB$4)*Inputs!J$38,0)</f>
        <v>0</v>
      </c>
      <c r="AW1677">
        <f>IF(OR($D1677="51",$D1677="52",$D1677="61"),(AG1677/'Totals and Drop Down Lists'!AC$4)*Inputs!K$38,0)</f>
        <v>0</v>
      </c>
      <c r="AX1677">
        <f>IF(OR($D1677="51",$D1677="52",$D1677="61"),(AH1677/'Totals and Drop Down Lists'!AD$4)*Inputs!L$38,0)</f>
        <v>0</v>
      </c>
      <c r="AY1677">
        <f>IF(OR($D1677="51",$D1677="52",$D1677="61"),0,(AA1677/'Totals and Drop Down Lists'!W$5)*Inputs!E$39)</f>
        <v>0</v>
      </c>
      <c r="AZ1677">
        <f>IF(OR($D1677="51",$D1677="52",$D1677="61"),0,(AB1677/'Totals and Drop Down Lists'!X$5)*Inputs!F$39)</f>
        <v>0</v>
      </c>
      <c r="BA1677">
        <f>IF(OR($D1677="51",$D1677="52",$D1677="61"),0,(AC1677/'Totals and Drop Down Lists'!Y$5)*Inputs!G$39)</f>
        <v>0</v>
      </c>
      <c r="BB1677">
        <f>IF(OR($D1677="51",$D1677="52",$D1677="61"),0,(AD1677/'Totals and Drop Down Lists'!Z$5)*Inputs!H$39)</f>
        <v>0</v>
      </c>
      <c r="BC1677">
        <f>IF(OR($D1677="51",$D1677="52",$D1677="61"),0,(AE1677/'Totals and Drop Down Lists'!AA$5)*Inputs!I$39)</f>
        <v>0</v>
      </c>
      <c r="BD1677">
        <f>IF(OR($D1677="51",$D1677="52",$D1677="61"),0,(AF1677/'Totals and Drop Down Lists'!AB$5)*Inputs!J$39)</f>
        <v>0</v>
      </c>
      <c r="BE1677">
        <f>IF(OR($D1677="51",$D1677="52",$D1677="61"),0,(AG1677/'Totals and Drop Down Lists'!AC$5)*Inputs!K$39)</f>
        <v>0</v>
      </c>
      <c r="BF1677">
        <f>IF(OR($D1677="51",$D1677="52",$D1677="61"),0,(AH1677/'Totals and Drop Down Lists'!AD$5)*Inputs!L$39)</f>
        <v>0</v>
      </c>
      <c r="BG1677" s="10">
        <f t="shared" si="235"/>
        <v>96710.231717185132</v>
      </c>
    </row>
    <row r="1678" spans="1:59" ht="28.8">
      <c r="A1678" s="1" t="s">
        <v>7508</v>
      </c>
      <c r="B1678" s="1" t="s">
        <v>3183</v>
      </c>
      <c r="C1678" s="1" t="s">
        <v>3214</v>
      </c>
      <c r="D1678" s="1" t="s">
        <v>25</v>
      </c>
      <c r="E1678" s="1" t="s">
        <v>3215</v>
      </c>
      <c r="F1678" s="2">
        <v>25985</v>
      </c>
      <c r="G1678" s="2">
        <v>160</v>
      </c>
      <c r="H1678" s="2">
        <v>16</v>
      </c>
      <c r="I1678" s="2">
        <v>4568</v>
      </c>
      <c r="J1678" s="2">
        <v>11477</v>
      </c>
      <c r="K1678" s="2">
        <v>2169</v>
      </c>
      <c r="L1678" s="2">
        <v>88</v>
      </c>
      <c r="M1678" s="2">
        <v>26</v>
      </c>
      <c r="N1678" s="2">
        <v>12</v>
      </c>
      <c r="O1678" s="2">
        <v>74</v>
      </c>
      <c r="P1678" s="2">
        <v>4</v>
      </c>
      <c r="Q1678" s="2">
        <v>0</v>
      </c>
      <c r="R1678" s="2">
        <v>3576</v>
      </c>
      <c r="S1678" s="2">
        <v>1144000</v>
      </c>
      <c r="T1678" s="2">
        <v>57875600</v>
      </c>
      <c r="U1678" s="2">
        <v>286</v>
      </c>
      <c r="V1678" s="2">
        <v>230</v>
      </c>
      <c r="W1678" s="2">
        <v>59</v>
      </c>
      <c r="X1678" s="2">
        <v>596</v>
      </c>
      <c r="Y1678" s="2">
        <v>53</v>
      </c>
      <c r="Z1678" s="2">
        <v>360</v>
      </c>
      <c r="AA1678" s="9">
        <f t="shared" si="236"/>
        <v>25985</v>
      </c>
      <c r="AB1678" s="9">
        <f t="shared" si="237"/>
        <v>4392</v>
      </c>
      <c r="AC1678" s="9">
        <f t="shared" si="238"/>
        <v>3780</v>
      </c>
      <c r="AD1678" s="9">
        <f t="shared" si="239"/>
        <v>3576</v>
      </c>
      <c r="AE1678" s="44">
        <f t="shared" si="240"/>
        <v>2.862770335478357E-5</v>
      </c>
      <c r="AF1678" s="9">
        <f t="shared" si="241"/>
        <v>307</v>
      </c>
      <c r="AG1678" s="9">
        <f t="shared" si="234"/>
        <v>413</v>
      </c>
      <c r="AH1678" s="44">
        <f t="shared" si="242"/>
        <v>2.9042387005598681E-5</v>
      </c>
      <c r="AI1678">
        <f>AA1678/'Totals and Drop Down Lists'!W$6*Inputs!E$37</f>
        <v>23572.043479789143</v>
      </c>
      <c r="AJ1678">
        <f>AB1678/'Totals and Drop Down Lists'!X$6*Inputs!F$37</f>
        <v>14451.380506668382</v>
      </c>
      <c r="AK1678">
        <f>AC1678/'Totals and Drop Down Lists'!Y$6*Inputs!G$37</f>
        <v>24919.036832273945</v>
      </c>
      <c r="AL1678">
        <f>AD1678/'Totals and Drop Down Lists'!Z$6*Inputs!H$37</f>
        <v>28670.584541498149</v>
      </c>
      <c r="AM1678">
        <f>AE1678/'Totals and Drop Down Lists'!AA$6*Inputs!I$37</f>
        <v>3563.8441928900638</v>
      </c>
      <c r="AN1678">
        <f>AF1678/'Totals and Drop Down Lists'!AB$6*Inputs!J$37</f>
        <v>6126.7047940858365</v>
      </c>
      <c r="AO1678">
        <f>AG1678/'Totals and Drop Down Lists'!AC$6*Inputs!K$37</f>
        <v>7691.5369619648391</v>
      </c>
      <c r="AP1678">
        <f>AH1678/'Totals and Drop Down Lists'!AD$6*Inputs!L$37</f>
        <v>6834.5422926150623</v>
      </c>
      <c r="AQ1678">
        <f>IF(OR($D1678="51",$D1678="52",$D1678="61"),(AA1678/'Totals and Drop Down Lists'!W$4)*Inputs!E$38,0)</f>
        <v>0</v>
      </c>
      <c r="AR1678">
        <f>IF(OR($D1678="51",$D1678="52",$D1678="61"),(AB1678/'Totals and Drop Down Lists'!X$4)*Inputs!F$38,0)</f>
        <v>0</v>
      </c>
      <c r="AS1678">
        <f>IF(OR($D1678="51",$D1678="52",$D1678="61"),(AC1678/'Totals and Drop Down Lists'!Y$4)*Inputs!G$38,0)</f>
        <v>0</v>
      </c>
      <c r="AT1678">
        <f>IF(OR($D1678="51",$D1678="52",$D1678="61"),(AD1678/'Totals and Drop Down Lists'!Z$4)*Inputs!H$38,0)</f>
        <v>0</v>
      </c>
      <c r="AU1678">
        <f>IF(OR($D1678="51",$D1678="52",$D1678="61"),(AE1678/'Totals and Drop Down Lists'!AA$4)*Inputs!I$38,0)</f>
        <v>0</v>
      </c>
      <c r="AV1678">
        <f>IF(OR($D1678="51",$D1678="52",$D1678="61"),(AF1678/'Totals and Drop Down Lists'!AB$4)*Inputs!J$38,0)</f>
        <v>0</v>
      </c>
      <c r="AW1678">
        <f>IF(OR($D1678="51",$D1678="52",$D1678="61"),(AG1678/'Totals and Drop Down Lists'!AC$4)*Inputs!K$38,0)</f>
        <v>0</v>
      </c>
      <c r="AX1678">
        <f>IF(OR($D1678="51",$D1678="52",$D1678="61"),(AH1678/'Totals and Drop Down Lists'!AD$4)*Inputs!L$38,0)</f>
        <v>0</v>
      </c>
      <c r="AY1678">
        <f>IF(OR($D1678="51",$D1678="52",$D1678="61"),0,(AA1678/'Totals and Drop Down Lists'!W$5)*Inputs!E$39)</f>
        <v>0</v>
      </c>
      <c r="AZ1678">
        <f>IF(OR($D1678="51",$D1678="52",$D1678="61"),0,(AB1678/'Totals and Drop Down Lists'!X$5)*Inputs!F$39)</f>
        <v>0</v>
      </c>
      <c r="BA1678">
        <f>IF(OR($D1678="51",$D1678="52",$D1678="61"),0,(AC1678/'Totals and Drop Down Lists'!Y$5)*Inputs!G$39)</f>
        <v>0</v>
      </c>
      <c r="BB1678">
        <f>IF(OR($D1678="51",$D1678="52",$D1678="61"),0,(AD1678/'Totals and Drop Down Lists'!Z$5)*Inputs!H$39)</f>
        <v>0</v>
      </c>
      <c r="BC1678">
        <f>IF(OR($D1678="51",$D1678="52",$D1678="61"),0,(AE1678/'Totals and Drop Down Lists'!AA$5)*Inputs!I$39)</f>
        <v>0</v>
      </c>
      <c r="BD1678">
        <f>IF(OR($D1678="51",$D1678="52",$D1678="61"),0,(AF1678/'Totals and Drop Down Lists'!AB$5)*Inputs!J$39)</f>
        <v>0</v>
      </c>
      <c r="BE1678">
        <f>IF(OR($D1678="51",$D1678="52",$D1678="61"),0,(AG1678/'Totals and Drop Down Lists'!AC$5)*Inputs!K$39)</f>
        <v>0</v>
      </c>
      <c r="BF1678">
        <f>IF(OR($D1678="51",$D1678="52",$D1678="61"),0,(AH1678/'Totals and Drop Down Lists'!AD$5)*Inputs!L$39)</f>
        <v>0</v>
      </c>
      <c r="BG1678" s="10">
        <f t="shared" si="235"/>
        <v>115829.67360178541</v>
      </c>
    </row>
    <row r="1679" spans="1:59" ht="28.8">
      <c r="A1679" s="1" t="s">
        <v>7508</v>
      </c>
      <c r="B1679" s="1" t="s">
        <v>3183</v>
      </c>
      <c r="C1679" s="1" t="s">
        <v>3216</v>
      </c>
      <c r="D1679" s="1" t="s">
        <v>25</v>
      </c>
      <c r="E1679" s="1" t="s">
        <v>3217</v>
      </c>
      <c r="F1679" s="2">
        <v>38760</v>
      </c>
      <c r="G1679" s="2">
        <v>859</v>
      </c>
      <c r="H1679" s="2">
        <v>7</v>
      </c>
      <c r="I1679" s="2">
        <v>6025</v>
      </c>
      <c r="J1679" s="2">
        <v>14605</v>
      </c>
      <c r="K1679" s="2">
        <v>4331</v>
      </c>
      <c r="L1679" s="2">
        <v>64</v>
      </c>
      <c r="M1679" s="2">
        <v>10</v>
      </c>
      <c r="N1679" s="2">
        <v>25</v>
      </c>
      <c r="O1679" s="2">
        <v>43</v>
      </c>
      <c r="P1679" s="2">
        <v>0</v>
      </c>
      <c r="Q1679" s="2">
        <v>27</v>
      </c>
      <c r="R1679" s="2">
        <v>3206</v>
      </c>
      <c r="S1679" s="2">
        <v>2450200</v>
      </c>
      <c r="T1679" s="2">
        <v>135162300</v>
      </c>
      <c r="U1679" s="2">
        <v>318</v>
      </c>
      <c r="V1679" s="2">
        <v>454</v>
      </c>
      <c r="W1679" s="2">
        <v>78</v>
      </c>
      <c r="X1679" s="2">
        <v>1287</v>
      </c>
      <c r="Y1679" s="2">
        <v>264</v>
      </c>
      <c r="Z1679" s="2">
        <v>730</v>
      </c>
      <c r="AA1679" s="9">
        <f t="shared" si="236"/>
        <v>38760</v>
      </c>
      <c r="AB1679" s="9">
        <f t="shared" si="237"/>
        <v>5159</v>
      </c>
      <c r="AC1679" s="9">
        <f t="shared" si="238"/>
        <v>3375</v>
      </c>
      <c r="AD1679" s="9">
        <f t="shared" si="239"/>
        <v>3206</v>
      </c>
      <c r="AE1679" s="44">
        <f t="shared" si="240"/>
        <v>8.969548697702682E-5</v>
      </c>
      <c r="AF1679" s="9">
        <f t="shared" si="241"/>
        <v>755</v>
      </c>
      <c r="AG1679" s="9">
        <f t="shared" si="234"/>
        <v>994</v>
      </c>
      <c r="AH1679" s="44">
        <f t="shared" si="242"/>
        <v>1.0967915430784893E-4</v>
      </c>
      <c r="AI1679">
        <f>AA1679/'Totals and Drop Down Lists'!W$6*Inputs!E$37</f>
        <v>35160.762181128615</v>
      </c>
      <c r="AJ1679">
        <f>AB1679/'Totals and Drop Down Lists'!X$6*Inputs!F$37</f>
        <v>16975.107475842939</v>
      </c>
      <c r="AK1679">
        <f>AC1679/'Totals and Drop Down Lists'!Y$6*Inputs!G$37</f>
        <v>22249.140028816026</v>
      </c>
      <c r="AL1679">
        <f>AD1679/'Totals and Drop Down Lists'!Z$6*Inputs!H$37</f>
        <v>25704.109071600407</v>
      </c>
      <c r="AM1679">
        <f>AE1679/'Totals and Drop Down Lists'!AA$6*Inputs!I$37</f>
        <v>11166.132903850614</v>
      </c>
      <c r="AN1679">
        <f>AF1679/'Totals and Drop Down Lists'!AB$6*Inputs!J$37</f>
        <v>15067.30332096028</v>
      </c>
      <c r="AO1679">
        <f>AG1679/'Totals and Drop Down Lists'!AC$6*Inputs!K$37</f>
        <v>18511.834722017069</v>
      </c>
      <c r="AP1679">
        <f>AH1679/'Totals and Drop Down Lists'!AD$6*Inputs!L$37</f>
        <v>25810.785407919149</v>
      </c>
      <c r="AQ1679">
        <f>IF(OR($D1679="51",$D1679="52",$D1679="61"),(AA1679/'Totals and Drop Down Lists'!W$4)*Inputs!E$38,0)</f>
        <v>0</v>
      </c>
      <c r="AR1679">
        <f>IF(OR($D1679="51",$D1679="52",$D1679="61"),(AB1679/'Totals and Drop Down Lists'!X$4)*Inputs!F$38,0)</f>
        <v>0</v>
      </c>
      <c r="AS1679">
        <f>IF(OR($D1679="51",$D1679="52",$D1679="61"),(AC1679/'Totals and Drop Down Lists'!Y$4)*Inputs!G$38,0)</f>
        <v>0</v>
      </c>
      <c r="AT1679">
        <f>IF(OR($D1679="51",$D1679="52",$D1679="61"),(AD1679/'Totals and Drop Down Lists'!Z$4)*Inputs!H$38,0)</f>
        <v>0</v>
      </c>
      <c r="AU1679">
        <f>IF(OR($D1679="51",$D1679="52",$D1679="61"),(AE1679/'Totals and Drop Down Lists'!AA$4)*Inputs!I$38,0)</f>
        <v>0</v>
      </c>
      <c r="AV1679">
        <f>IF(OR($D1679="51",$D1679="52",$D1679="61"),(AF1679/'Totals and Drop Down Lists'!AB$4)*Inputs!J$38,0)</f>
        <v>0</v>
      </c>
      <c r="AW1679">
        <f>IF(OR($D1679="51",$D1679="52",$D1679="61"),(AG1679/'Totals and Drop Down Lists'!AC$4)*Inputs!K$38,0)</f>
        <v>0</v>
      </c>
      <c r="AX1679">
        <f>IF(OR($D1679="51",$D1679="52",$D1679="61"),(AH1679/'Totals and Drop Down Lists'!AD$4)*Inputs!L$38,0)</f>
        <v>0</v>
      </c>
      <c r="AY1679">
        <f>IF(OR($D1679="51",$D1679="52",$D1679="61"),0,(AA1679/'Totals and Drop Down Lists'!W$5)*Inputs!E$39)</f>
        <v>0</v>
      </c>
      <c r="AZ1679">
        <f>IF(OR($D1679="51",$D1679="52",$D1679="61"),0,(AB1679/'Totals and Drop Down Lists'!X$5)*Inputs!F$39)</f>
        <v>0</v>
      </c>
      <c r="BA1679">
        <f>IF(OR($D1679="51",$D1679="52",$D1679="61"),0,(AC1679/'Totals and Drop Down Lists'!Y$5)*Inputs!G$39)</f>
        <v>0</v>
      </c>
      <c r="BB1679">
        <f>IF(OR($D1679="51",$D1679="52",$D1679="61"),0,(AD1679/'Totals and Drop Down Lists'!Z$5)*Inputs!H$39)</f>
        <v>0</v>
      </c>
      <c r="BC1679">
        <f>IF(OR($D1679="51",$D1679="52",$D1679="61"),0,(AE1679/'Totals and Drop Down Lists'!AA$5)*Inputs!I$39)</f>
        <v>0</v>
      </c>
      <c r="BD1679">
        <f>IF(OR($D1679="51",$D1679="52",$D1679="61"),0,(AF1679/'Totals and Drop Down Lists'!AB$5)*Inputs!J$39)</f>
        <v>0</v>
      </c>
      <c r="BE1679">
        <f>IF(OR($D1679="51",$D1679="52",$D1679="61"),0,(AG1679/'Totals and Drop Down Lists'!AC$5)*Inputs!K$39)</f>
        <v>0</v>
      </c>
      <c r="BF1679">
        <f>IF(OR($D1679="51",$D1679="52",$D1679="61"),0,(AH1679/'Totals and Drop Down Lists'!AD$5)*Inputs!L$39)</f>
        <v>0</v>
      </c>
      <c r="BG1679" s="10">
        <f t="shared" si="235"/>
        <v>170645.17511213507</v>
      </c>
    </row>
    <row r="1680" spans="1:59" ht="28.8">
      <c r="A1680" s="1" t="s">
        <v>7508</v>
      </c>
      <c r="B1680" s="1" t="s">
        <v>3183</v>
      </c>
      <c r="C1680" s="1" t="s">
        <v>3218</v>
      </c>
      <c r="D1680" s="1" t="s">
        <v>25</v>
      </c>
      <c r="E1680" s="1" t="s">
        <v>3219</v>
      </c>
      <c r="F1680" s="2">
        <v>30823</v>
      </c>
      <c r="G1680" s="2">
        <v>452</v>
      </c>
      <c r="H1680" s="2">
        <v>22</v>
      </c>
      <c r="I1680" s="2">
        <v>8013</v>
      </c>
      <c r="J1680" s="2">
        <v>13215</v>
      </c>
      <c r="K1680" s="2">
        <v>2593</v>
      </c>
      <c r="L1680" s="2">
        <v>197</v>
      </c>
      <c r="M1680" s="2">
        <v>12</v>
      </c>
      <c r="N1680" s="2">
        <v>10</v>
      </c>
      <c r="O1680" s="2">
        <v>92</v>
      </c>
      <c r="P1680" s="2">
        <v>4</v>
      </c>
      <c r="Q1680" s="2">
        <v>3</v>
      </c>
      <c r="R1680" s="2">
        <v>1637</v>
      </c>
      <c r="S1680" s="2">
        <v>1297200</v>
      </c>
      <c r="T1680" s="2">
        <v>60076200</v>
      </c>
      <c r="U1680" s="2">
        <v>94</v>
      </c>
      <c r="V1680" s="2">
        <v>315</v>
      </c>
      <c r="W1680" s="2">
        <v>4</v>
      </c>
      <c r="X1680" s="2">
        <v>903</v>
      </c>
      <c r="Y1680" s="2">
        <v>114</v>
      </c>
      <c r="Z1680" s="2">
        <v>499</v>
      </c>
      <c r="AA1680" s="9">
        <f t="shared" si="236"/>
        <v>30823</v>
      </c>
      <c r="AB1680" s="9">
        <f t="shared" si="237"/>
        <v>7539</v>
      </c>
      <c r="AC1680" s="9">
        <f t="shared" si="238"/>
        <v>1955</v>
      </c>
      <c r="AD1680" s="9">
        <f t="shared" si="239"/>
        <v>1637</v>
      </c>
      <c r="AE1680" s="44">
        <f t="shared" si="240"/>
        <v>3.5533145318407786E-5</v>
      </c>
      <c r="AF1680" s="9">
        <f t="shared" si="241"/>
        <v>584</v>
      </c>
      <c r="AG1680" s="9">
        <f t="shared" si="234"/>
        <v>613</v>
      </c>
      <c r="AH1680" s="44">
        <f t="shared" si="242"/>
        <v>4.4755551194670311E-5</v>
      </c>
      <c r="AI1680">
        <f>AA1680/'Totals and Drop Down Lists'!W$6*Inputs!E$37</f>
        <v>27960.788769580169</v>
      </c>
      <c r="AJ1680">
        <f>AB1680/'Totals and Drop Down Lists'!X$6*Inputs!F$37</f>
        <v>24806.228970804401</v>
      </c>
      <c r="AK1680">
        <f>AC1680/'Totals and Drop Down Lists'!Y$6*Inputs!G$37</f>
        <v>12888.020372247503</v>
      </c>
      <c r="AL1680">
        <f>AD1680/'Totals and Drop Down Lists'!Z$6*Inputs!H$37</f>
        <v>13124.649578979996</v>
      </c>
      <c r="AM1680">
        <f>AE1680/'Totals and Drop Down Lists'!AA$6*Inputs!I$37</f>
        <v>4423.4981768792932</v>
      </c>
      <c r="AN1680">
        <f>AF1680/'Totals and Drop Down Lists'!AB$6*Inputs!J$37</f>
        <v>11654.708793961328</v>
      </c>
      <c r="AO1680">
        <f>AG1680/'Totals and Drop Down Lists'!AC$6*Inputs!K$37</f>
        <v>11416.252197783162</v>
      </c>
      <c r="AP1680">
        <f>AH1680/'Totals and Drop Down Lists'!AD$6*Inputs!L$37</f>
        <v>10532.319792113016</v>
      </c>
      <c r="AQ1680">
        <f>IF(OR($D1680="51",$D1680="52",$D1680="61"),(AA1680/'Totals and Drop Down Lists'!W$4)*Inputs!E$38,0)</f>
        <v>0</v>
      </c>
      <c r="AR1680">
        <f>IF(OR($D1680="51",$D1680="52",$D1680="61"),(AB1680/'Totals and Drop Down Lists'!X$4)*Inputs!F$38,0)</f>
        <v>0</v>
      </c>
      <c r="AS1680">
        <f>IF(OR($D1680="51",$D1680="52",$D1680="61"),(AC1680/'Totals and Drop Down Lists'!Y$4)*Inputs!G$38,0)</f>
        <v>0</v>
      </c>
      <c r="AT1680">
        <f>IF(OR($D1680="51",$D1680="52",$D1680="61"),(AD1680/'Totals and Drop Down Lists'!Z$4)*Inputs!H$38,0)</f>
        <v>0</v>
      </c>
      <c r="AU1680">
        <f>IF(OR($D1680="51",$D1680="52",$D1680="61"),(AE1680/'Totals and Drop Down Lists'!AA$4)*Inputs!I$38,0)</f>
        <v>0</v>
      </c>
      <c r="AV1680">
        <f>IF(OR($D1680="51",$D1680="52",$D1680="61"),(AF1680/'Totals and Drop Down Lists'!AB$4)*Inputs!J$38,0)</f>
        <v>0</v>
      </c>
      <c r="AW1680">
        <f>IF(OR($D1680="51",$D1680="52",$D1680="61"),(AG1680/'Totals and Drop Down Lists'!AC$4)*Inputs!K$38,0)</f>
        <v>0</v>
      </c>
      <c r="AX1680">
        <f>IF(OR($D1680="51",$D1680="52",$D1680="61"),(AH1680/'Totals and Drop Down Lists'!AD$4)*Inputs!L$38,0)</f>
        <v>0</v>
      </c>
      <c r="AY1680">
        <f>IF(OR($D1680="51",$D1680="52",$D1680="61"),0,(AA1680/'Totals and Drop Down Lists'!W$5)*Inputs!E$39)</f>
        <v>0</v>
      </c>
      <c r="AZ1680">
        <f>IF(OR($D1680="51",$D1680="52",$D1680="61"),0,(AB1680/'Totals and Drop Down Lists'!X$5)*Inputs!F$39)</f>
        <v>0</v>
      </c>
      <c r="BA1680">
        <f>IF(OR($D1680="51",$D1680="52",$D1680="61"),0,(AC1680/'Totals and Drop Down Lists'!Y$5)*Inputs!G$39)</f>
        <v>0</v>
      </c>
      <c r="BB1680">
        <f>IF(OR($D1680="51",$D1680="52",$D1680="61"),0,(AD1680/'Totals and Drop Down Lists'!Z$5)*Inputs!H$39)</f>
        <v>0</v>
      </c>
      <c r="BC1680">
        <f>IF(OR($D1680="51",$D1680="52",$D1680="61"),0,(AE1680/'Totals and Drop Down Lists'!AA$5)*Inputs!I$39)</f>
        <v>0</v>
      </c>
      <c r="BD1680">
        <f>IF(OR($D1680="51",$D1680="52",$D1680="61"),0,(AF1680/'Totals and Drop Down Lists'!AB$5)*Inputs!J$39)</f>
        <v>0</v>
      </c>
      <c r="BE1680">
        <f>IF(OR($D1680="51",$D1680="52",$D1680="61"),0,(AG1680/'Totals and Drop Down Lists'!AC$5)*Inputs!K$39)</f>
        <v>0</v>
      </c>
      <c r="BF1680">
        <f>IF(OR($D1680="51",$D1680="52",$D1680="61"),0,(AH1680/'Totals and Drop Down Lists'!AD$5)*Inputs!L$39)</f>
        <v>0</v>
      </c>
      <c r="BG1680" s="10">
        <f t="shared" si="235"/>
        <v>116806.46665234887</v>
      </c>
    </row>
    <row r="1681" spans="1:59" ht="28.8">
      <c r="A1681" s="1" t="s">
        <v>7508</v>
      </c>
      <c r="B1681" s="1" t="s">
        <v>3183</v>
      </c>
      <c r="C1681" s="1" t="s">
        <v>806</v>
      </c>
      <c r="D1681" s="1" t="s">
        <v>58</v>
      </c>
      <c r="E1681" s="1" t="s">
        <v>3220</v>
      </c>
      <c r="F1681" s="2">
        <v>73858</v>
      </c>
      <c r="G1681" s="2">
        <v>2180</v>
      </c>
      <c r="H1681" s="2">
        <v>181</v>
      </c>
      <c r="I1681" s="2">
        <v>7785</v>
      </c>
      <c r="J1681" s="2">
        <v>27817</v>
      </c>
      <c r="K1681" s="2">
        <v>5187</v>
      </c>
      <c r="L1681" s="2">
        <v>63</v>
      </c>
      <c r="M1681" s="2">
        <v>6</v>
      </c>
      <c r="N1681" s="2">
        <v>4</v>
      </c>
      <c r="O1681" s="2">
        <v>86</v>
      </c>
      <c r="P1681" s="2">
        <v>6</v>
      </c>
      <c r="Q1681" s="2">
        <v>0</v>
      </c>
      <c r="R1681" s="2">
        <v>5337</v>
      </c>
      <c r="S1681" s="2">
        <v>4069600</v>
      </c>
      <c r="T1681" s="2">
        <v>179591300</v>
      </c>
      <c r="U1681" s="2">
        <v>454</v>
      </c>
      <c r="V1681" s="2">
        <v>381</v>
      </c>
      <c r="W1681" s="2">
        <v>14</v>
      </c>
      <c r="X1681" s="2">
        <v>1459</v>
      </c>
      <c r="Y1681" s="2">
        <v>172</v>
      </c>
      <c r="Z1681" s="2">
        <v>876</v>
      </c>
      <c r="AA1681" s="9">
        <f t="shared" si="236"/>
        <v>73858</v>
      </c>
      <c r="AB1681" s="9">
        <f t="shared" si="237"/>
        <v>5424</v>
      </c>
      <c r="AC1681" s="9">
        <f t="shared" si="238"/>
        <v>5502</v>
      </c>
      <c r="AD1681" s="9">
        <f t="shared" si="239"/>
        <v>5337</v>
      </c>
      <c r="AE1681" s="44">
        <f t="shared" si="240"/>
        <v>6.7548854936348493E-5</v>
      </c>
      <c r="AF1681" s="9">
        <f t="shared" si="241"/>
        <v>1064</v>
      </c>
      <c r="AG1681" s="9">
        <f t="shared" si="234"/>
        <v>1048</v>
      </c>
      <c r="AH1681" s="44">
        <f t="shared" si="242"/>
        <v>7.2714048651373303E-5</v>
      </c>
      <c r="AI1681">
        <f>AA1681/'Totals and Drop Down Lists'!W$6*Inputs!E$37</f>
        <v>66999.576191274435</v>
      </c>
      <c r="AJ1681">
        <f>AB1681/'Totals and Drop Down Lists'!X$6*Inputs!F$37</f>
        <v>17847.06007927352</v>
      </c>
      <c r="AK1681">
        <f>AC1681/'Totals and Drop Down Lists'!Y$6*Inputs!G$37</f>
        <v>36271.042500309857</v>
      </c>
      <c r="AL1681">
        <f>AD1681/'Totals and Drop Down Lists'!Z$6*Inputs!H$37</f>
        <v>42789.404277957387</v>
      </c>
      <c r="AM1681">
        <f>AE1681/'Totals and Drop Down Lists'!AA$6*Inputs!I$37</f>
        <v>8409.1130684799882</v>
      </c>
      <c r="AN1681">
        <f>AF1681/'Totals and Drop Down Lists'!AB$6*Inputs!J$37</f>
        <v>21233.921501326804</v>
      </c>
      <c r="AO1681">
        <f>AG1681/'Totals and Drop Down Lists'!AC$6*Inputs!K$37</f>
        <v>19517.507835688015</v>
      </c>
      <c r="AP1681">
        <f>AH1681/'Totals and Drop Down Lists'!AD$6*Inputs!L$37</f>
        <v>17111.790455766484</v>
      </c>
      <c r="AQ1681">
        <f>IF(OR($D1681="51",$D1681="52",$D1681="61"),(AA1681/'Totals and Drop Down Lists'!W$4)*Inputs!E$38,0)</f>
        <v>0</v>
      </c>
      <c r="AR1681">
        <f>IF(OR($D1681="51",$D1681="52",$D1681="61"),(AB1681/'Totals and Drop Down Lists'!X$4)*Inputs!F$38,0)</f>
        <v>0</v>
      </c>
      <c r="AS1681">
        <f>IF(OR($D1681="51",$D1681="52",$D1681="61"),(AC1681/'Totals and Drop Down Lists'!Y$4)*Inputs!G$38,0)</f>
        <v>0</v>
      </c>
      <c r="AT1681">
        <f>IF(OR($D1681="51",$D1681="52",$D1681="61"),(AD1681/'Totals and Drop Down Lists'!Z$4)*Inputs!H$38,0)</f>
        <v>0</v>
      </c>
      <c r="AU1681">
        <f>IF(OR($D1681="51",$D1681="52",$D1681="61"),(AE1681/'Totals and Drop Down Lists'!AA$4)*Inputs!I$38,0)</f>
        <v>0</v>
      </c>
      <c r="AV1681">
        <f>IF(OR($D1681="51",$D1681="52",$D1681="61"),(AF1681/'Totals and Drop Down Lists'!AB$4)*Inputs!J$38,0)</f>
        <v>0</v>
      </c>
      <c r="AW1681">
        <f>IF(OR($D1681="51",$D1681="52",$D1681="61"),(AG1681/'Totals and Drop Down Lists'!AC$4)*Inputs!K$38,0)</f>
        <v>0</v>
      </c>
      <c r="AX1681">
        <f>IF(OR($D1681="51",$D1681="52",$D1681="61"),(AH1681/'Totals and Drop Down Lists'!AD$4)*Inputs!L$38,0)</f>
        <v>0</v>
      </c>
      <c r="AY1681">
        <f>IF(OR($D1681="51",$D1681="52",$D1681="61"),0,(AA1681/'Totals and Drop Down Lists'!W$5)*Inputs!E$39)</f>
        <v>0</v>
      </c>
      <c r="AZ1681">
        <f>IF(OR($D1681="51",$D1681="52",$D1681="61"),0,(AB1681/'Totals and Drop Down Lists'!X$5)*Inputs!F$39)</f>
        <v>0</v>
      </c>
      <c r="BA1681">
        <f>IF(OR($D1681="51",$D1681="52",$D1681="61"),0,(AC1681/'Totals and Drop Down Lists'!Y$5)*Inputs!G$39)</f>
        <v>0</v>
      </c>
      <c r="BB1681">
        <f>IF(OR($D1681="51",$D1681="52",$D1681="61"),0,(AD1681/'Totals and Drop Down Lists'!Z$5)*Inputs!H$39)</f>
        <v>0</v>
      </c>
      <c r="BC1681">
        <f>IF(OR($D1681="51",$D1681="52",$D1681="61"),0,(AE1681/'Totals and Drop Down Lists'!AA$5)*Inputs!I$39)</f>
        <v>0</v>
      </c>
      <c r="BD1681">
        <f>IF(OR($D1681="51",$D1681="52",$D1681="61"),0,(AF1681/'Totals and Drop Down Lists'!AB$5)*Inputs!J$39)</f>
        <v>0</v>
      </c>
      <c r="BE1681">
        <f>IF(OR($D1681="51",$D1681="52",$D1681="61"),0,(AG1681/'Totals and Drop Down Lists'!AC$5)*Inputs!K$39)</f>
        <v>0</v>
      </c>
      <c r="BF1681">
        <f>IF(OR($D1681="51",$D1681="52",$D1681="61"),0,(AH1681/'Totals and Drop Down Lists'!AD$5)*Inputs!L$39)</f>
        <v>0</v>
      </c>
      <c r="BG1681" s="10">
        <f t="shared" si="235"/>
        <v>230179.4159100765</v>
      </c>
    </row>
    <row r="1682" spans="1:59" ht="28.8">
      <c r="A1682" s="1" t="s">
        <v>7508</v>
      </c>
      <c r="B1682" s="1" t="s">
        <v>3183</v>
      </c>
      <c r="C1682" s="1" t="s">
        <v>1570</v>
      </c>
      <c r="D1682" s="1" t="s">
        <v>25</v>
      </c>
      <c r="E1682" s="1" t="s">
        <v>3221</v>
      </c>
      <c r="F1682" s="2">
        <v>14017</v>
      </c>
      <c r="G1682" s="2">
        <v>104</v>
      </c>
      <c r="H1682" s="2">
        <v>0</v>
      </c>
      <c r="I1682" s="2">
        <v>2278</v>
      </c>
      <c r="J1682" s="2">
        <v>5781</v>
      </c>
      <c r="K1682" s="2">
        <v>1034</v>
      </c>
      <c r="L1682" s="2">
        <v>47</v>
      </c>
      <c r="M1682" s="2">
        <v>43</v>
      </c>
      <c r="N1682" s="2">
        <v>0</v>
      </c>
      <c r="O1682" s="2">
        <v>54</v>
      </c>
      <c r="P1682" s="2">
        <v>0</v>
      </c>
      <c r="Q1682" s="2">
        <v>0</v>
      </c>
      <c r="R1682" s="2">
        <v>668</v>
      </c>
      <c r="S1682" s="2">
        <v>617600</v>
      </c>
      <c r="T1682" s="2">
        <v>27603200</v>
      </c>
      <c r="U1682" s="2">
        <v>269</v>
      </c>
      <c r="V1682" s="2">
        <v>108</v>
      </c>
      <c r="W1682" s="2">
        <v>30</v>
      </c>
      <c r="X1682" s="2">
        <v>334</v>
      </c>
      <c r="Y1682" s="2">
        <v>35</v>
      </c>
      <c r="Z1682" s="2">
        <v>219</v>
      </c>
      <c r="AA1682" s="9">
        <f t="shared" si="236"/>
        <v>14017</v>
      </c>
      <c r="AB1682" s="9">
        <f t="shared" si="237"/>
        <v>2174</v>
      </c>
      <c r="AC1682" s="9">
        <f t="shared" si="238"/>
        <v>812</v>
      </c>
      <c r="AD1682" s="9">
        <f t="shared" si="239"/>
        <v>668</v>
      </c>
      <c r="AE1682" s="44">
        <f t="shared" si="240"/>
        <v>1.2916174211435592E-5</v>
      </c>
      <c r="AF1682" s="9">
        <f t="shared" si="241"/>
        <v>196</v>
      </c>
      <c r="AG1682" s="9">
        <f t="shared" si="234"/>
        <v>254</v>
      </c>
      <c r="AH1682" s="44">
        <f t="shared" si="242"/>
        <v>1.6904501656033357E-5</v>
      </c>
      <c r="AI1682">
        <f>AA1682/'Totals and Drop Down Lists'!W$6*Inputs!E$37</f>
        <v>12715.387087019602</v>
      </c>
      <c r="AJ1682">
        <f>AB1682/'Totals and Drop Down Lists'!X$6*Inputs!F$37</f>
        <v>7153.3017353135392</v>
      </c>
      <c r="AK1682">
        <f>AC1682/'Totals and Drop Down Lists'!Y$6*Inputs!G$37</f>
        <v>5352.9782824884778</v>
      </c>
      <c r="AL1682">
        <f>AD1682/'Totals and Drop Down Lists'!Z$6*Inputs!H$37</f>
        <v>5355.6908483559173</v>
      </c>
      <c r="AM1682">
        <f>AE1682/'Totals and Drop Down Lists'!AA$6*Inputs!I$37</f>
        <v>1607.9261366975675</v>
      </c>
      <c r="AN1682">
        <f>AF1682/'Totals and Drop Down Lists'!AB$6*Inputs!J$37</f>
        <v>3911.5118555075696</v>
      </c>
      <c r="AO1682">
        <f>AG1682/'Totals and Drop Down Lists'!AC$6*Inputs!K$37</f>
        <v>4730.3883494892707</v>
      </c>
      <c r="AP1682">
        <f>AH1682/'Totals and Drop Down Lists'!AD$6*Inputs!L$37</f>
        <v>3978.1348372456105</v>
      </c>
      <c r="AQ1682">
        <f>IF(OR($D1682="51",$D1682="52",$D1682="61"),(AA1682/'Totals and Drop Down Lists'!W$4)*Inputs!E$38,0)</f>
        <v>0</v>
      </c>
      <c r="AR1682">
        <f>IF(OR($D1682="51",$D1682="52",$D1682="61"),(AB1682/'Totals and Drop Down Lists'!X$4)*Inputs!F$38,0)</f>
        <v>0</v>
      </c>
      <c r="AS1682">
        <f>IF(OR($D1682="51",$D1682="52",$D1682="61"),(AC1682/'Totals and Drop Down Lists'!Y$4)*Inputs!G$38,0)</f>
        <v>0</v>
      </c>
      <c r="AT1682">
        <f>IF(OR($D1682="51",$D1682="52",$D1682="61"),(AD1682/'Totals and Drop Down Lists'!Z$4)*Inputs!H$38,0)</f>
        <v>0</v>
      </c>
      <c r="AU1682">
        <f>IF(OR($D1682="51",$D1682="52",$D1682="61"),(AE1682/'Totals and Drop Down Lists'!AA$4)*Inputs!I$38,0)</f>
        <v>0</v>
      </c>
      <c r="AV1682">
        <f>IF(OR($D1682="51",$D1682="52",$D1682="61"),(AF1682/'Totals and Drop Down Lists'!AB$4)*Inputs!J$38,0)</f>
        <v>0</v>
      </c>
      <c r="AW1682">
        <f>IF(OR($D1682="51",$D1682="52",$D1682="61"),(AG1682/'Totals and Drop Down Lists'!AC$4)*Inputs!K$38,0)</f>
        <v>0</v>
      </c>
      <c r="AX1682">
        <f>IF(OR($D1682="51",$D1682="52",$D1682="61"),(AH1682/'Totals and Drop Down Lists'!AD$4)*Inputs!L$38,0)</f>
        <v>0</v>
      </c>
      <c r="AY1682">
        <f>IF(OR($D1682="51",$D1682="52",$D1682="61"),0,(AA1682/'Totals and Drop Down Lists'!W$5)*Inputs!E$39)</f>
        <v>0</v>
      </c>
      <c r="AZ1682">
        <f>IF(OR($D1682="51",$D1682="52",$D1682="61"),0,(AB1682/'Totals and Drop Down Lists'!X$5)*Inputs!F$39)</f>
        <v>0</v>
      </c>
      <c r="BA1682">
        <f>IF(OR($D1682="51",$D1682="52",$D1682="61"),0,(AC1682/'Totals and Drop Down Lists'!Y$5)*Inputs!G$39)</f>
        <v>0</v>
      </c>
      <c r="BB1682">
        <f>IF(OR($D1682="51",$D1682="52",$D1682="61"),0,(AD1682/'Totals and Drop Down Lists'!Z$5)*Inputs!H$39)</f>
        <v>0</v>
      </c>
      <c r="BC1682">
        <f>IF(OR($D1682="51",$D1682="52",$D1682="61"),0,(AE1682/'Totals and Drop Down Lists'!AA$5)*Inputs!I$39)</f>
        <v>0</v>
      </c>
      <c r="BD1682">
        <f>IF(OR($D1682="51",$D1682="52",$D1682="61"),0,(AF1682/'Totals and Drop Down Lists'!AB$5)*Inputs!J$39)</f>
        <v>0</v>
      </c>
      <c r="BE1682">
        <f>IF(OR($D1682="51",$D1682="52",$D1682="61"),0,(AG1682/'Totals and Drop Down Lists'!AC$5)*Inputs!K$39)</f>
        <v>0</v>
      </c>
      <c r="BF1682">
        <f>IF(OR($D1682="51",$D1682="52",$D1682="61"),0,(AH1682/'Totals and Drop Down Lists'!AD$5)*Inputs!L$39)</f>
        <v>0</v>
      </c>
      <c r="BG1682" s="10">
        <f t="shared" si="235"/>
        <v>44805.319132117555</v>
      </c>
    </row>
    <row r="1683" spans="1:59" ht="28.8">
      <c r="A1683" s="1" t="s">
        <v>7508</v>
      </c>
      <c r="B1683" s="1" t="s">
        <v>3183</v>
      </c>
      <c r="C1683" s="1" t="s">
        <v>841</v>
      </c>
      <c r="D1683" s="1" t="s">
        <v>25</v>
      </c>
      <c r="E1683" s="1" t="s">
        <v>3222</v>
      </c>
      <c r="F1683" s="2">
        <v>36967</v>
      </c>
      <c r="G1683" s="2">
        <v>482</v>
      </c>
      <c r="H1683" s="2">
        <v>18</v>
      </c>
      <c r="I1683" s="2">
        <v>5942</v>
      </c>
      <c r="J1683" s="2">
        <v>15885</v>
      </c>
      <c r="K1683" s="2">
        <v>3292</v>
      </c>
      <c r="L1683" s="2">
        <v>95</v>
      </c>
      <c r="M1683" s="2">
        <v>24</v>
      </c>
      <c r="N1683" s="2">
        <v>0</v>
      </c>
      <c r="O1683" s="2">
        <v>72</v>
      </c>
      <c r="P1683" s="2">
        <v>13</v>
      </c>
      <c r="Q1683" s="2">
        <v>0</v>
      </c>
      <c r="R1683" s="2">
        <v>5270</v>
      </c>
      <c r="S1683" s="2">
        <v>1781400</v>
      </c>
      <c r="T1683" s="2">
        <v>84931700</v>
      </c>
      <c r="U1683" s="2">
        <v>136</v>
      </c>
      <c r="V1683" s="2">
        <v>242</v>
      </c>
      <c r="W1683" s="2">
        <v>0</v>
      </c>
      <c r="X1683" s="2">
        <v>1131</v>
      </c>
      <c r="Y1683" s="2">
        <v>154</v>
      </c>
      <c r="Z1683" s="2">
        <v>796</v>
      </c>
      <c r="AA1683" s="9">
        <f t="shared" si="236"/>
        <v>36967</v>
      </c>
      <c r="AB1683" s="9">
        <f t="shared" si="237"/>
        <v>5442</v>
      </c>
      <c r="AC1683" s="9">
        <f t="shared" si="238"/>
        <v>5474</v>
      </c>
      <c r="AD1683" s="9">
        <f t="shared" si="239"/>
        <v>5270</v>
      </c>
      <c r="AE1683" s="44">
        <f t="shared" si="240"/>
        <v>4.7646194564414118E-5</v>
      </c>
      <c r="AF1683" s="9">
        <f t="shared" si="241"/>
        <v>889</v>
      </c>
      <c r="AG1683" s="9">
        <f t="shared" si="234"/>
        <v>950</v>
      </c>
      <c r="AH1683" s="44">
        <f t="shared" si="242"/>
        <v>7.3256691211446198E-5</v>
      </c>
      <c r="AI1683">
        <f>AA1683/'Totals and Drop Down Lists'!W$6*Inputs!E$37</f>
        <v>33534.259431108912</v>
      </c>
      <c r="AJ1683">
        <f>AB1683/'Totals and Drop Down Lists'!X$6*Inputs!F$37</f>
        <v>17906.287048563147</v>
      </c>
      <c r="AK1683">
        <f>AC1683/'Totals and Drop Down Lists'!Y$6*Inputs!G$37</f>
        <v>36086.457042293012</v>
      </c>
      <c r="AL1683">
        <f>AD1683/'Totals and Drop Down Lists'!Z$6*Inputs!H$37</f>
        <v>42252.23169286779</v>
      </c>
      <c r="AM1683">
        <f>AE1683/'Totals and Drop Down Lists'!AA$6*Inputs!I$37</f>
        <v>5931.4438083739587</v>
      </c>
      <c r="AN1683">
        <f>AF1683/'Totals and Drop Down Lists'!AB$6*Inputs!J$37</f>
        <v>17741.500201766474</v>
      </c>
      <c r="AO1683">
        <f>AG1683/'Totals and Drop Down Lists'!AC$6*Inputs!K$37</f>
        <v>17692.397370137038</v>
      </c>
      <c r="AP1683">
        <f>AH1683/'Totals and Drop Down Lists'!AD$6*Inputs!L$37</f>
        <v>17239.490480074961</v>
      </c>
      <c r="AQ1683">
        <f>IF(OR($D1683="51",$D1683="52",$D1683="61"),(AA1683/'Totals and Drop Down Lists'!W$4)*Inputs!E$38,0)</f>
        <v>0</v>
      </c>
      <c r="AR1683">
        <f>IF(OR($D1683="51",$D1683="52",$D1683="61"),(AB1683/'Totals and Drop Down Lists'!X$4)*Inputs!F$38,0)</f>
        <v>0</v>
      </c>
      <c r="AS1683">
        <f>IF(OR($D1683="51",$D1683="52",$D1683="61"),(AC1683/'Totals and Drop Down Lists'!Y$4)*Inputs!G$38,0)</f>
        <v>0</v>
      </c>
      <c r="AT1683">
        <f>IF(OR($D1683="51",$D1683="52",$D1683="61"),(AD1683/'Totals and Drop Down Lists'!Z$4)*Inputs!H$38,0)</f>
        <v>0</v>
      </c>
      <c r="AU1683">
        <f>IF(OR($D1683="51",$D1683="52",$D1683="61"),(AE1683/'Totals and Drop Down Lists'!AA$4)*Inputs!I$38,0)</f>
        <v>0</v>
      </c>
      <c r="AV1683">
        <f>IF(OR($D1683="51",$D1683="52",$D1683="61"),(AF1683/'Totals and Drop Down Lists'!AB$4)*Inputs!J$38,0)</f>
        <v>0</v>
      </c>
      <c r="AW1683">
        <f>IF(OR($D1683="51",$D1683="52",$D1683="61"),(AG1683/'Totals and Drop Down Lists'!AC$4)*Inputs!K$38,0)</f>
        <v>0</v>
      </c>
      <c r="AX1683">
        <f>IF(OR($D1683="51",$D1683="52",$D1683="61"),(AH1683/'Totals and Drop Down Lists'!AD$4)*Inputs!L$38,0)</f>
        <v>0</v>
      </c>
      <c r="AY1683">
        <f>IF(OR($D1683="51",$D1683="52",$D1683="61"),0,(AA1683/'Totals and Drop Down Lists'!W$5)*Inputs!E$39)</f>
        <v>0</v>
      </c>
      <c r="AZ1683">
        <f>IF(OR($D1683="51",$D1683="52",$D1683="61"),0,(AB1683/'Totals and Drop Down Lists'!X$5)*Inputs!F$39)</f>
        <v>0</v>
      </c>
      <c r="BA1683">
        <f>IF(OR($D1683="51",$D1683="52",$D1683="61"),0,(AC1683/'Totals and Drop Down Lists'!Y$5)*Inputs!G$39)</f>
        <v>0</v>
      </c>
      <c r="BB1683">
        <f>IF(OR($D1683="51",$D1683="52",$D1683="61"),0,(AD1683/'Totals and Drop Down Lists'!Z$5)*Inputs!H$39)</f>
        <v>0</v>
      </c>
      <c r="BC1683">
        <f>IF(OR($D1683="51",$D1683="52",$D1683="61"),0,(AE1683/'Totals and Drop Down Lists'!AA$5)*Inputs!I$39)</f>
        <v>0</v>
      </c>
      <c r="BD1683">
        <f>IF(OR($D1683="51",$D1683="52",$D1683="61"),0,(AF1683/'Totals and Drop Down Lists'!AB$5)*Inputs!J$39)</f>
        <v>0</v>
      </c>
      <c r="BE1683">
        <f>IF(OR($D1683="51",$D1683="52",$D1683="61"),0,(AG1683/'Totals and Drop Down Lists'!AC$5)*Inputs!K$39)</f>
        <v>0</v>
      </c>
      <c r="BF1683">
        <f>IF(OR($D1683="51",$D1683="52",$D1683="61"),0,(AH1683/'Totals and Drop Down Lists'!AD$5)*Inputs!L$39)</f>
        <v>0</v>
      </c>
      <c r="BG1683" s="10">
        <f t="shared" si="235"/>
        <v>188384.06707518527</v>
      </c>
    </row>
    <row r="1684" spans="1:59" ht="28.8">
      <c r="A1684" s="1" t="s">
        <v>7508</v>
      </c>
      <c r="B1684" s="1" t="s">
        <v>3183</v>
      </c>
      <c r="C1684" s="1" t="s">
        <v>2293</v>
      </c>
      <c r="D1684" s="1" t="s">
        <v>25</v>
      </c>
      <c r="E1684" s="1" t="s">
        <v>3223</v>
      </c>
      <c r="F1684" s="2">
        <v>26201</v>
      </c>
      <c r="G1684" s="2">
        <v>286</v>
      </c>
      <c r="H1684" s="2">
        <v>2</v>
      </c>
      <c r="I1684" s="2">
        <v>3272</v>
      </c>
      <c r="J1684" s="2">
        <v>11432</v>
      </c>
      <c r="K1684" s="2">
        <v>2148</v>
      </c>
      <c r="L1684" s="2">
        <v>13</v>
      </c>
      <c r="M1684" s="2">
        <v>5</v>
      </c>
      <c r="N1684" s="2">
        <v>0</v>
      </c>
      <c r="O1684" s="2">
        <v>0</v>
      </c>
      <c r="P1684" s="2">
        <v>0</v>
      </c>
      <c r="Q1684" s="2">
        <v>0</v>
      </c>
      <c r="R1684" s="2">
        <v>3954</v>
      </c>
      <c r="S1684" s="2">
        <v>1219100</v>
      </c>
      <c r="T1684" s="2">
        <v>66058200</v>
      </c>
      <c r="U1684" s="2">
        <v>60</v>
      </c>
      <c r="V1684" s="2">
        <v>228</v>
      </c>
      <c r="W1684" s="2">
        <v>0</v>
      </c>
      <c r="X1684" s="2">
        <v>668</v>
      </c>
      <c r="Y1684" s="2">
        <v>175</v>
      </c>
      <c r="Z1684" s="2">
        <v>322</v>
      </c>
      <c r="AA1684" s="9">
        <f t="shared" si="236"/>
        <v>26201</v>
      </c>
      <c r="AB1684" s="9">
        <f t="shared" si="237"/>
        <v>2984</v>
      </c>
      <c r="AC1684" s="9">
        <f t="shared" si="238"/>
        <v>3972</v>
      </c>
      <c r="AD1684" s="9">
        <f t="shared" si="239"/>
        <v>3954</v>
      </c>
      <c r="AE1684" s="44">
        <f t="shared" si="240"/>
        <v>2.8186563124203251E-5</v>
      </c>
      <c r="AF1684" s="9">
        <f t="shared" si="241"/>
        <v>440</v>
      </c>
      <c r="AG1684" s="9">
        <f t="shared" si="234"/>
        <v>497</v>
      </c>
      <c r="AH1684" s="44">
        <f t="shared" si="242"/>
        <v>3.4747177780030089E-5</v>
      </c>
      <c r="AI1684">
        <f>AA1684/'Totals and Drop Down Lists'!W$6*Inputs!E$37</f>
        <v>23767.985807733508</v>
      </c>
      <c r="AJ1684">
        <f>AB1684/'Totals and Drop Down Lists'!X$6*Inputs!F$37</f>
        <v>9818.5153533466419</v>
      </c>
      <c r="AK1684">
        <f>AC1684/'Totals and Drop Down Lists'!Y$6*Inputs!G$37</f>
        <v>26184.765687246592</v>
      </c>
      <c r="AL1684">
        <f>AD1684/'Totals and Drop Down Lists'!Z$6*Inputs!H$37</f>
        <v>31701.200021555833</v>
      </c>
      <c r="AM1684">
        <f>AE1684/'Totals and Drop Down Lists'!AA$6*Inputs!I$37</f>
        <v>3508.9269321681645</v>
      </c>
      <c r="AN1684">
        <f>AF1684/'Totals and Drop Down Lists'!AB$6*Inputs!J$37</f>
        <v>8780.944981751687</v>
      </c>
      <c r="AO1684">
        <f>AG1684/'Totals and Drop Down Lists'!AC$6*Inputs!K$37</f>
        <v>9255.9173610085345</v>
      </c>
      <c r="AP1684">
        <f>AH1684/'Totals and Drop Down Lists'!AD$6*Inputs!L$37</f>
        <v>8177.0501867098365</v>
      </c>
      <c r="AQ1684">
        <f>IF(OR($D1684="51",$D1684="52",$D1684="61"),(AA1684/'Totals and Drop Down Lists'!W$4)*Inputs!E$38,0)</f>
        <v>0</v>
      </c>
      <c r="AR1684">
        <f>IF(OR($D1684="51",$D1684="52",$D1684="61"),(AB1684/'Totals and Drop Down Lists'!X$4)*Inputs!F$38,0)</f>
        <v>0</v>
      </c>
      <c r="AS1684">
        <f>IF(OR($D1684="51",$D1684="52",$D1684="61"),(AC1684/'Totals and Drop Down Lists'!Y$4)*Inputs!G$38,0)</f>
        <v>0</v>
      </c>
      <c r="AT1684">
        <f>IF(OR($D1684="51",$D1684="52",$D1684="61"),(AD1684/'Totals and Drop Down Lists'!Z$4)*Inputs!H$38,0)</f>
        <v>0</v>
      </c>
      <c r="AU1684">
        <f>IF(OR($D1684="51",$D1684="52",$D1684="61"),(AE1684/'Totals and Drop Down Lists'!AA$4)*Inputs!I$38,0)</f>
        <v>0</v>
      </c>
      <c r="AV1684">
        <f>IF(OR($D1684="51",$D1684="52",$D1684="61"),(AF1684/'Totals and Drop Down Lists'!AB$4)*Inputs!J$38,0)</f>
        <v>0</v>
      </c>
      <c r="AW1684">
        <f>IF(OR($D1684="51",$D1684="52",$D1684="61"),(AG1684/'Totals and Drop Down Lists'!AC$4)*Inputs!K$38,0)</f>
        <v>0</v>
      </c>
      <c r="AX1684">
        <f>IF(OR($D1684="51",$D1684="52",$D1684="61"),(AH1684/'Totals and Drop Down Lists'!AD$4)*Inputs!L$38,0)</f>
        <v>0</v>
      </c>
      <c r="AY1684">
        <f>IF(OR($D1684="51",$D1684="52",$D1684="61"),0,(AA1684/'Totals and Drop Down Lists'!W$5)*Inputs!E$39)</f>
        <v>0</v>
      </c>
      <c r="AZ1684">
        <f>IF(OR($D1684="51",$D1684="52",$D1684="61"),0,(AB1684/'Totals and Drop Down Lists'!X$5)*Inputs!F$39)</f>
        <v>0</v>
      </c>
      <c r="BA1684">
        <f>IF(OR($D1684="51",$D1684="52",$D1684="61"),0,(AC1684/'Totals and Drop Down Lists'!Y$5)*Inputs!G$39)</f>
        <v>0</v>
      </c>
      <c r="BB1684">
        <f>IF(OR($D1684="51",$D1684="52",$D1684="61"),0,(AD1684/'Totals and Drop Down Lists'!Z$5)*Inputs!H$39)</f>
        <v>0</v>
      </c>
      <c r="BC1684">
        <f>IF(OR($D1684="51",$D1684="52",$D1684="61"),0,(AE1684/'Totals and Drop Down Lists'!AA$5)*Inputs!I$39)</f>
        <v>0</v>
      </c>
      <c r="BD1684">
        <f>IF(OR($D1684="51",$D1684="52",$D1684="61"),0,(AF1684/'Totals and Drop Down Lists'!AB$5)*Inputs!J$39)</f>
        <v>0</v>
      </c>
      <c r="BE1684">
        <f>IF(OR($D1684="51",$D1684="52",$D1684="61"),0,(AG1684/'Totals and Drop Down Lists'!AC$5)*Inputs!K$39)</f>
        <v>0</v>
      </c>
      <c r="BF1684">
        <f>IF(OR($D1684="51",$D1684="52",$D1684="61"),0,(AH1684/'Totals and Drop Down Lists'!AD$5)*Inputs!L$39)</f>
        <v>0</v>
      </c>
      <c r="BG1684" s="10">
        <f t="shared" si="235"/>
        <v>121195.3063315208</v>
      </c>
    </row>
    <row r="1685" spans="1:59" ht="28.8">
      <c r="A1685" s="1" t="s">
        <v>7508</v>
      </c>
      <c r="B1685" s="1" t="s">
        <v>3183</v>
      </c>
      <c r="C1685" s="1" t="s">
        <v>2297</v>
      </c>
      <c r="D1685" s="1" t="s">
        <v>25</v>
      </c>
      <c r="E1685" s="1" t="s">
        <v>3224</v>
      </c>
      <c r="F1685" s="2">
        <v>32858</v>
      </c>
      <c r="G1685" s="2">
        <v>277</v>
      </c>
      <c r="H1685" s="2">
        <v>54</v>
      </c>
      <c r="I1685" s="2">
        <v>3527</v>
      </c>
      <c r="J1685" s="2">
        <v>13545</v>
      </c>
      <c r="K1685" s="2">
        <v>3065</v>
      </c>
      <c r="L1685" s="2">
        <v>32</v>
      </c>
      <c r="M1685" s="2">
        <v>41</v>
      </c>
      <c r="N1685" s="2">
        <v>4</v>
      </c>
      <c r="O1685" s="2">
        <v>91</v>
      </c>
      <c r="P1685" s="2">
        <v>5</v>
      </c>
      <c r="Q1685" s="2">
        <v>10</v>
      </c>
      <c r="R1685" s="2">
        <v>3817</v>
      </c>
      <c r="S1685" s="2">
        <v>2188400</v>
      </c>
      <c r="T1685" s="2">
        <v>97569600</v>
      </c>
      <c r="U1685" s="2">
        <v>510</v>
      </c>
      <c r="V1685" s="2">
        <v>195</v>
      </c>
      <c r="W1685" s="2">
        <v>60</v>
      </c>
      <c r="X1685" s="2">
        <v>655</v>
      </c>
      <c r="Y1685" s="2">
        <v>65</v>
      </c>
      <c r="Z1685" s="2">
        <v>442</v>
      </c>
      <c r="AA1685" s="9">
        <f t="shared" si="236"/>
        <v>32858</v>
      </c>
      <c r="AB1685" s="9">
        <f t="shared" si="237"/>
        <v>3196</v>
      </c>
      <c r="AC1685" s="9">
        <f t="shared" si="238"/>
        <v>4000</v>
      </c>
      <c r="AD1685" s="9">
        <f t="shared" si="239"/>
        <v>3817</v>
      </c>
      <c r="AE1685" s="44">
        <f t="shared" si="240"/>
        <v>4.8437055485859367E-5</v>
      </c>
      <c r="AF1685" s="9">
        <f t="shared" si="241"/>
        <v>400</v>
      </c>
      <c r="AG1685" s="9">
        <f t="shared" si="234"/>
        <v>507</v>
      </c>
      <c r="AH1685" s="44">
        <f t="shared" si="242"/>
        <v>4.2688462688475541E-5</v>
      </c>
      <c r="AI1685">
        <f>AA1685/'Totals and Drop Down Lists'!W$6*Inputs!E$37</f>
        <v>29806.819498130135</v>
      </c>
      <c r="AJ1685">
        <f>AB1685/'Totals and Drop Down Lists'!X$6*Inputs!F$37</f>
        <v>10516.077436091109</v>
      </c>
      <c r="AK1685">
        <f>AC1685/'Totals and Drop Down Lists'!Y$6*Inputs!G$37</f>
        <v>26369.351145263434</v>
      </c>
      <c r="AL1685">
        <f>AD1685/'Totals and Drop Down Lists'!Z$6*Inputs!H$37</f>
        <v>30602.802347566671</v>
      </c>
      <c r="AM1685">
        <f>AE1685/'Totals and Drop Down Lists'!AA$6*Inputs!I$37</f>
        <v>6029.8975707085247</v>
      </c>
      <c r="AN1685">
        <f>AF1685/'Totals and Drop Down Lists'!AB$6*Inputs!J$37</f>
        <v>7982.6772561378975</v>
      </c>
      <c r="AO1685">
        <f>AG1685/'Totals and Drop Down Lists'!AC$6*Inputs!K$37</f>
        <v>9442.153122799451</v>
      </c>
      <c r="AP1685">
        <f>AH1685/'Totals and Drop Down Lists'!AD$6*Inputs!L$37</f>
        <v>10045.872041952425</v>
      </c>
      <c r="AQ1685">
        <f>IF(OR($D1685="51",$D1685="52",$D1685="61"),(AA1685/'Totals and Drop Down Lists'!W$4)*Inputs!E$38,0)</f>
        <v>0</v>
      </c>
      <c r="AR1685">
        <f>IF(OR($D1685="51",$D1685="52",$D1685="61"),(AB1685/'Totals and Drop Down Lists'!X$4)*Inputs!F$38,0)</f>
        <v>0</v>
      </c>
      <c r="AS1685">
        <f>IF(OR($D1685="51",$D1685="52",$D1685="61"),(AC1685/'Totals and Drop Down Lists'!Y$4)*Inputs!G$38,0)</f>
        <v>0</v>
      </c>
      <c r="AT1685">
        <f>IF(OR($D1685="51",$D1685="52",$D1685="61"),(AD1685/'Totals and Drop Down Lists'!Z$4)*Inputs!H$38,0)</f>
        <v>0</v>
      </c>
      <c r="AU1685">
        <f>IF(OR($D1685="51",$D1685="52",$D1685="61"),(AE1685/'Totals and Drop Down Lists'!AA$4)*Inputs!I$38,0)</f>
        <v>0</v>
      </c>
      <c r="AV1685">
        <f>IF(OR($D1685="51",$D1685="52",$D1685="61"),(AF1685/'Totals and Drop Down Lists'!AB$4)*Inputs!J$38,0)</f>
        <v>0</v>
      </c>
      <c r="AW1685">
        <f>IF(OR($D1685="51",$D1685="52",$D1685="61"),(AG1685/'Totals and Drop Down Lists'!AC$4)*Inputs!K$38,0)</f>
        <v>0</v>
      </c>
      <c r="AX1685">
        <f>IF(OR($D1685="51",$D1685="52",$D1685="61"),(AH1685/'Totals and Drop Down Lists'!AD$4)*Inputs!L$38,0)</f>
        <v>0</v>
      </c>
      <c r="AY1685">
        <f>IF(OR($D1685="51",$D1685="52",$D1685="61"),0,(AA1685/'Totals and Drop Down Lists'!W$5)*Inputs!E$39)</f>
        <v>0</v>
      </c>
      <c r="AZ1685">
        <f>IF(OR($D1685="51",$D1685="52",$D1685="61"),0,(AB1685/'Totals and Drop Down Lists'!X$5)*Inputs!F$39)</f>
        <v>0</v>
      </c>
      <c r="BA1685">
        <f>IF(OR($D1685="51",$D1685="52",$D1685="61"),0,(AC1685/'Totals and Drop Down Lists'!Y$5)*Inputs!G$39)</f>
        <v>0</v>
      </c>
      <c r="BB1685">
        <f>IF(OR($D1685="51",$D1685="52",$D1685="61"),0,(AD1685/'Totals and Drop Down Lists'!Z$5)*Inputs!H$39)</f>
        <v>0</v>
      </c>
      <c r="BC1685">
        <f>IF(OR($D1685="51",$D1685="52",$D1685="61"),0,(AE1685/'Totals and Drop Down Lists'!AA$5)*Inputs!I$39)</f>
        <v>0</v>
      </c>
      <c r="BD1685">
        <f>IF(OR($D1685="51",$D1685="52",$D1685="61"),0,(AF1685/'Totals and Drop Down Lists'!AB$5)*Inputs!J$39)</f>
        <v>0</v>
      </c>
      <c r="BE1685">
        <f>IF(OR($D1685="51",$D1685="52",$D1685="61"),0,(AG1685/'Totals and Drop Down Lists'!AC$5)*Inputs!K$39)</f>
        <v>0</v>
      </c>
      <c r="BF1685">
        <f>IF(OR($D1685="51",$D1685="52",$D1685="61"),0,(AH1685/'Totals and Drop Down Lists'!AD$5)*Inputs!L$39)</f>
        <v>0</v>
      </c>
      <c r="BG1685" s="10">
        <f t="shared" si="235"/>
        <v>130795.65041864966</v>
      </c>
    </row>
    <row r="1686" spans="1:59" ht="28.8">
      <c r="A1686" s="1" t="s">
        <v>7508</v>
      </c>
      <c r="B1686" s="1" t="s">
        <v>3183</v>
      </c>
      <c r="C1686" s="1" t="s">
        <v>3225</v>
      </c>
      <c r="D1686" s="1" t="s">
        <v>25</v>
      </c>
      <c r="E1686" s="1" t="s">
        <v>3226</v>
      </c>
      <c r="F1686" s="2">
        <v>25664</v>
      </c>
      <c r="G1686" s="2">
        <v>248</v>
      </c>
      <c r="H1686" s="2">
        <v>4</v>
      </c>
      <c r="I1686" s="2">
        <v>5425</v>
      </c>
      <c r="J1686" s="2">
        <v>10895</v>
      </c>
      <c r="K1686" s="2">
        <v>1692</v>
      </c>
      <c r="L1686" s="2">
        <v>123</v>
      </c>
      <c r="M1686" s="2">
        <v>28</v>
      </c>
      <c r="N1686" s="2">
        <v>10</v>
      </c>
      <c r="O1686" s="2">
        <v>28</v>
      </c>
      <c r="P1686" s="2">
        <v>8</v>
      </c>
      <c r="Q1686" s="2">
        <v>0</v>
      </c>
      <c r="R1686" s="2">
        <v>1129</v>
      </c>
      <c r="S1686" s="2">
        <v>854500</v>
      </c>
      <c r="T1686" s="2">
        <v>38005300</v>
      </c>
      <c r="U1686" s="2">
        <v>78</v>
      </c>
      <c r="V1686" s="2">
        <v>257</v>
      </c>
      <c r="W1686" s="2">
        <v>30</v>
      </c>
      <c r="X1686" s="2">
        <v>606</v>
      </c>
      <c r="Y1686" s="2">
        <v>74</v>
      </c>
      <c r="Z1686" s="2">
        <v>304</v>
      </c>
      <c r="AA1686" s="9">
        <f t="shared" si="236"/>
        <v>25664</v>
      </c>
      <c r="AB1686" s="9">
        <f t="shared" si="237"/>
        <v>5173</v>
      </c>
      <c r="AC1686" s="9">
        <f t="shared" si="238"/>
        <v>1326</v>
      </c>
      <c r="AD1686" s="9">
        <f t="shared" si="239"/>
        <v>1129</v>
      </c>
      <c r="AE1686" s="44">
        <f t="shared" si="240"/>
        <v>1.8351402842068102E-5</v>
      </c>
      <c r="AF1686" s="9">
        <f t="shared" si="241"/>
        <v>319</v>
      </c>
      <c r="AG1686" s="9">
        <f t="shared" si="234"/>
        <v>378</v>
      </c>
      <c r="AH1686" s="44">
        <f t="shared" si="242"/>
        <v>2.1843187325501811E-5</v>
      </c>
      <c r="AI1686">
        <f>AA1686/'Totals and Drop Down Lists'!W$6*Inputs!E$37</f>
        <v>23280.851409094037</v>
      </c>
      <c r="AJ1686">
        <f>AB1686/'Totals and Drop Down Lists'!X$6*Inputs!F$37</f>
        <v>17021.172896401535</v>
      </c>
      <c r="AK1686">
        <f>AC1686/'Totals and Drop Down Lists'!Y$6*Inputs!G$37</f>
        <v>8741.4399046548297</v>
      </c>
      <c r="AL1686">
        <f>AD1686/'Totals and Drop Down Lists'!Z$6*Inputs!H$37</f>
        <v>9051.7589338230991</v>
      </c>
      <c r="AM1686">
        <f>AE1686/'Totals and Drop Down Lists'!AA$6*Inputs!I$37</f>
        <v>2284.5542179743979</v>
      </c>
      <c r="AN1686">
        <f>AF1686/'Totals and Drop Down Lists'!AB$6*Inputs!J$37</f>
        <v>6366.1851117699734</v>
      </c>
      <c r="AO1686">
        <f>AG1686/'Totals and Drop Down Lists'!AC$6*Inputs!K$37</f>
        <v>7039.7117956966313</v>
      </c>
      <c r="AP1686">
        <f>AH1686/'Totals and Drop Down Lists'!AD$6*Inputs!L$37</f>
        <v>5140.3552866669061</v>
      </c>
      <c r="AQ1686">
        <f>IF(OR($D1686="51",$D1686="52",$D1686="61"),(AA1686/'Totals and Drop Down Lists'!W$4)*Inputs!E$38,0)</f>
        <v>0</v>
      </c>
      <c r="AR1686">
        <f>IF(OR($D1686="51",$D1686="52",$D1686="61"),(AB1686/'Totals and Drop Down Lists'!X$4)*Inputs!F$38,0)</f>
        <v>0</v>
      </c>
      <c r="AS1686">
        <f>IF(OR($D1686="51",$D1686="52",$D1686="61"),(AC1686/'Totals and Drop Down Lists'!Y$4)*Inputs!G$38,0)</f>
        <v>0</v>
      </c>
      <c r="AT1686">
        <f>IF(OR($D1686="51",$D1686="52",$D1686="61"),(AD1686/'Totals and Drop Down Lists'!Z$4)*Inputs!H$38,0)</f>
        <v>0</v>
      </c>
      <c r="AU1686">
        <f>IF(OR($D1686="51",$D1686="52",$D1686="61"),(AE1686/'Totals and Drop Down Lists'!AA$4)*Inputs!I$38,0)</f>
        <v>0</v>
      </c>
      <c r="AV1686">
        <f>IF(OR($D1686="51",$D1686="52",$D1686="61"),(AF1686/'Totals and Drop Down Lists'!AB$4)*Inputs!J$38,0)</f>
        <v>0</v>
      </c>
      <c r="AW1686">
        <f>IF(OR($D1686="51",$D1686="52",$D1686="61"),(AG1686/'Totals and Drop Down Lists'!AC$4)*Inputs!K$38,0)</f>
        <v>0</v>
      </c>
      <c r="AX1686">
        <f>IF(OR($D1686="51",$D1686="52",$D1686="61"),(AH1686/'Totals and Drop Down Lists'!AD$4)*Inputs!L$38,0)</f>
        <v>0</v>
      </c>
      <c r="AY1686">
        <f>IF(OR($D1686="51",$D1686="52",$D1686="61"),0,(AA1686/'Totals and Drop Down Lists'!W$5)*Inputs!E$39)</f>
        <v>0</v>
      </c>
      <c r="AZ1686">
        <f>IF(OR($D1686="51",$D1686="52",$D1686="61"),0,(AB1686/'Totals and Drop Down Lists'!X$5)*Inputs!F$39)</f>
        <v>0</v>
      </c>
      <c r="BA1686">
        <f>IF(OR($D1686="51",$D1686="52",$D1686="61"),0,(AC1686/'Totals and Drop Down Lists'!Y$5)*Inputs!G$39)</f>
        <v>0</v>
      </c>
      <c r="BB1686">
        <f>IF(OR($D1686="51",$D1686="52",$D1686="61"),0,(AD1686/'Totals and Drop Down Lists'!Z$5)*Inputs!H$39)</f>
        <v>0</v>
      </c>
      <c r="BC1686">
        <f>IF(OR($D1686="51",$D1686="52",$D1686="61"),0,(AE1686/'Totals and Drop Down Lists'!AA$5)*Inputs!I$39)</f>
        <v>0</v>
      </c>
      <c r="BD1686">
        <f>IF(OR($D1686="51",$D1686="52",$D1686="61"),0,(AF1686/'Totals and Drop Down Lists'!AB$5)*Inputs!J$39)</f>
        <v>0</v>
      </c>
      <c r="BE1686">
        <f>IF(OR($D1686="51",$D1686="52",$D1686="61"),0,(AG1686/'Totals and Drop Down Lists'!AC$5)*Inputs!K$39)</f>
        <v>0</v>
      </c>
      <c r="BF1686">
        <f>IF(OR($D1686="51",$D1686="52",$D1686="61"),0,(AH1686/'Totals and Drop Down Lists'!AD$5)*Inputs!L$39)</f>
        <v>0</v>
      </c>
      <c r="BG1686" s="10">
        <f t="shared" si="235"/>
        <v>78926.029556081397</v>
      </c>
    </row>
    <row r="1687" spans="1:59" ht="28.8">
      <c r="A1687" s="1" t="s">
        <v>7508</v>
      </c>
      <c r="B1687" s="1" t="s">
        <v>3183</v>
      </c>
      <c r="C1687" s="1" t="s">
        <v>3227</v>
      </c>
      <c r="D1687" s="1" t="s">
        <v>25</v>
      </c>
      <c r="E1687" s="1" t="s">
        <v>3228</v>
      </c>
      <c r="F1687" s="2">
        <v>16179</v>
      </c>
      <c r="G1687" s="2">
        <v>135</v>
      </c>
      <c r="H1687" s="2">
        <v>0</v>
      </c>
      <c r="I1687" s="2">
        <v>2980</v>
      </c>
      <c r="J1687" s="2">
        <v>7070</v>
      </c>
      <c r="K1687" s="2">
        <v>1729</v>
      </c>
      <c r="L1687" s="2">
        <v>9</v>
      </c>
      <c r="M1687" s="2">
        <v>0</v>
      </c>
      <c r="N1687" s="2">
        <v>0</v>
      </c>
      <c r="O1687" s="2">
        <v>1</v>
      </c>
      <c r="P1687" s="2">
        <v>0</v>
      </c>
      <c r="Q1687" s="2">
        <v>3</v>
      </c>
      <c r="R1687" s="2">
        <v>4237</v>
      </c>
      <c r="S1687" s="2">
        <v>929200</v>
      </c>
      <c r="T1687" s="2">
        <v>40086200</v>
      </c>
      <c r="U1687" s="2">
        <v>69</v>
      </c>
      <c r="V1687" s="2">
        <v>178</v>
      </c>
      <c r="W1687" s="2">
        <v>24</v>
      </c>
      <c r="X1687" s="2">
        <v>567</v>
      </c>
      <c r="Y1687" s="2">
        <v>83</v>
      </c>
      <c r="Z1687" s="2">
        <v>303</v>
      </c>
      <c r="AA1687" s="9">
        <f t="shared" si="236"/>
        <v>16179</v>
      </c>
      <c r="AB1687" s="9">
        <f t="shared" si="237"/>
        <v>2845</v>
      </c>
      <c r="AC1687" s="9">
        <f t="shared" si="238"/>
        <v>4250</v>
      </c>
      <c r="AD1687" s="9">
        <f t="shared" si="239"/>
        <v>4237</v>
      </c>
      <c r="AE1687" s="44">
        <f t="shared" si="240"/>
        <v>2.9530197984667709E-5</v>
      </c>
      <c r="AF1687" s="9">
        <f t="shared" si="241"/>
        <v>365</v>
      </c>
      <c r="AG1687" s="9">
        <f t="shared" si="234"/>
        <v>386</v>
      </c>
      <c r="AH1687" s="44">
        <f t="shared" si="242"/>
        <v>3.5124808928859659E-5</v>
      </c>
      <c r="AI1687">
        <f>AA1687/'Totals and Drop Down Lists'!W$6*Inputs!E$37</f>
        <v>14676.624647277604</v>
      </c>
      <c r="AJ1687">
        <f>AB1687/'Totals and Drop Down Lists'!X$6*Inputs!F$37</f>
        <v>9361.1515349434303</v>
      </c>
      <c r="AK1687">
        <f>AC1687/'Totals and Drop Down Lists'!Y$6*Inputs!G$37</f>
        <v>28017.435591842404</v>
      </c>
      <c r="AL1687">
        <f>AD1687/'Totals and Drop Down Lists'!Z$6*Inputs!H$37</f>
        <v>33970.152880964109</v>
      </c>
      <c r="AM1687">
        <f>AE1687/'Totals and Drop Down Lists'!AA$6*Inputs!I$37</f>
        <v>3676.1951630662875</v>
      </c>
      <c r="AN1687">
        <f>AF1687/'Totals and Drop Down Lists'!AB$6*Inputs!J$37</f>
        <v>7284.1929962258309</v>
      </c>
      <c r="AO1687">
        <f>AG1687/'Totals and Drop Down Lists'!AC$6*Inputs!K$37</f>
        <v>7188.7004051293643</v>
      </c>
      <c r="AP1687">
        <f>AH1687/'Totals and Drop Down Lists'!AD$6*Inputs!L$37</f>
        <v>8265.9180906182501</v>
      </c>
      <c r="AQ1687">
        <f>IF(OR($D1687="51",$D1687="52",$D1687="61"),(AA1687/'Totals and Drop Down Lists'!W$4)*Inputs!E$38,0)</f>
        <v>0</v>
      </c>
      <c r="AR1687">
        <f>IF(OR($D1687="51",$D1687="52",$D1687="61"),(AB1687/'Totals and Drop Down Lists'!X$4)*Inputs!F$38,0)</f>
        <v>0</v>
      </c>
      <c r="AS1687">
        <f>IF(OR($D1687="51",$D1687="52",$D1687="61"),(AC1687/'Totals and Drop Down Lists'!Y$4)*Inputs!G$38,0)</f>
        <v>0</v>
      </c>
      <c r="AT1687">
        <f>IF(OR($D1687="51",$D1687="52",$D1687="61"),(AD1687/'Totals and Drop Down Lists'!Z$4)*Inputs!H$38,0)</f>
        <v>0</v>
      </c>
      <c r="AU1687">
        <f>IF(OR($D1687="51",$D1687="52",$D1687="61"),(AE1687/'Totals and Drop Down Lists'!AA$4)*Inputs!I$38,0)</f>
        <v>0</v>
      </c>
      <c r="AV1687">
        <f>IF(OR($D1687="51",$D1687="52",$D1687="61"),(AF1687/'Totals and Drop Down Lists'!AB$4)*Inputs!J$38,0)</f>
        <v>0</v>
      </c>
      <c r="AW1687">
        <f>IF(OR($D1687="51",$D1687="52",$D1687="61"),(AG1687/'Totals and Drop Down Lists'!AC$4)*Inputs!K$38,0)</f>
        <v>0</v>
      </c>
      <c r="AX1687">
        <f>IF(OR($D1687="51",$D1687="52",$D1687="61"),(AH1687/'Totals and Drop Down Lists'!AD$4)*Inputs!L$38,0)</f>
        <v>0</v>
      </c>
      <c r="AY1687">
        <f>IF(OR($D1687="51",$D1687="52",$D1687="61"),0,(AA1687/'Totals and Drop Down Lists'!W$5)*Inputs!E$39)</f>
        <v>0</v>
      </c>
      <c r="AZ1687">
        <f>IF(OR($D1687="51",$D1687="52",$D1687="61"),0,(AB1687/'Totals and Drop Down Lists'!X$5)*Inputs!F$39)</f>
        <v>0</v>
      </c>
      <c r="BA1687">
        <f>IF(OR($D1687="51",$D1687="52",$D1687="61"),0,(AC1687/'Totals and Drop Down Lists'!Y$5)*Inputs!G$39)</f>
        <v>0</v>
      </c>
      <c r="BB1687">
        <f>IF(OR($D1687="51",$D1687="52",$D1687="61"),0,(AD1687/'Totals and Drop Down Lists'!Z$5)*Inputs!H$39)</f>
        <v>0</v>
      </c>
      <c r="BC1687">
        <f>IF(OR($D1687="51",$D1687="52",$D1687="61"),0,(AE1687/'Totals and Drop Down Lists'!AA$5)*Inputs!I$39)</f>
        <v>0</v>
      </c>
      <c r="BD1687">
        <f>IF(OR($D1687="51",$D1687="52",$D1687="61"),0,(AF1687/'Totals and Drop Down Lists'!AB$5)*Inputs!J$39)</f>
        <v>0</v>
      </c>
      <c r="BE1687">
        <f>IF(OR($D1687="51",$D1687="52",$D1687="61"),0,(AG1687/'Totals and Drop Down Lists'!AC$5)*Inputs!K$39)</f>
        <v>0</v>
      </c>
      <c r="BF1687">
        <f>IF(OR($D1687="51",$D1687="52",$D1687="61"),0,(AH1687/'Totals and Drop Down Lists'!AD$5)*Inputs!L$39)</f>
        <v>0</v>
      </c>
      <c r="BG1687" s="10">
        <f t="shared" si="235"/>
        <v>112440.37131006726</v>
      </c>
    </row>
    <row r="1688" spans="1:59" ht="28.8">
      <c r="A1688" s="1" t="s">
        <v>7508</v>
      </c>
      <c r="B1688" s="1" t="s">
        <v>3183</v>
      </c>
      <c r="C1688" s="1" t="s">
        <v>3229</v>
      </c>
      <c r="D1688" s="1" t="s">
        <v>25</v>
      </c>
      <c r="E1688" s="1" t="s">
        <v>3230</v>
      </c>
      <c r="F1688" s="2">
        <v>42148</v>
      </c>
      <c r="G1688" s="2">
        <v>316</v>
      </c>
      <c r="H1688" s="2">
        <v>4</v>
      </c>
      <c r="I1688" s="2">
        <v>6936</v>
      </c>
      <c r="J1688" s="2">
        <v>14787</v>
      </c>
      <c r="K1688" s="2">
        <v>3535</v>
      </c>
      <c r="L1688" s="2">
        <v>109</v>
      </c>
      <c r="M1688" s="2">
        <v>18</v>
      </c>
      <c r="N1688" s="2">
        <v>9</v>
      </c>
      <c r="O1688" s="2">
        <v>73</v>
      </c>
      <c r="P1688" s="2">
        <v>16</v>
      </c>
      <c r="Q1688" s="2">
        <v>0</v>
      </c>
      <c r="R1688" s="2">
        <v>4757</v>
      </c>
      <c r="S1688" s="2">
        <v>2057300</v>
      </c>
      <c r="T1688" s="2">
        <v>99559600</v>
      </c>
      <c r="U1688" s="2">
        <v>142</v>
      </c>
      <c r="V1688" s="2">
        <v>269</v>
      </c>
      <c r="W1688" s="2">
        <v>35</v>
      </c>
      <c r="X1688" s="2">
        <v>894</v>
      </c>
      <c r="Y1688" s="2">
        <v>123</v>
      </c>
      <c r="Z1688" s="2">
        <v>613</v>
      </c>
      <c r="AA1688" s="9">
        <f t="shared" si="236"/>
        <v>42148</v>
      </c>
      <c r="AB1688" s="9">
        <f t="shared" si="237"/>
        <v>6616</v>
      </c>
      <c r="AC1688" s="9">
        <f t="shared" si="238"/>
        <v>4982</v>
      </c>
      <c r="AD1688" s="9">
        <f t="shared" si="239"/>
        <v>4757</v>
      </c>
      <c r="AE1688" s="44">
        <f t="shared" si="240"/>
        <v>5.9019367282843548E-5</v>
      </c>
      <c r="AF1688" s="9">
        <f t="shared" si="241"/>
        <v>590</v>
      </c>
      <c r="AG1688" s="9">
        <f t="shared" si="234"/>
        <v>736</v>
      </c>
      <c r="AH1688" s="44">
        <f t="shared" si="242"/>
        <v>6.5469382677566724E-5</v>
      </c>
      <c r="AI1688">
        <f>AA1688/'Totals and Drop Down Lists'!W$6*Inputs!E$37</f>
        <v>38234.153880552345</v>
      </c>
      <c r="AJ1688">
        <f>AB1688/'Totals and Drop Down Lists'!X$6*Inputs!F$37</f>
        <v>21769.201601119767</v>
      </c>
      <c r="AK1688">
        <f>AC1688/'Totals and Drop Down Lists'!Y$6*Inputs!G$37</f>
        <v>32843.026851425609</v>
      </c>
      <c r="AL1688">
        <f>AD1688/'Totals and Drop Down Lists'!Z$6*Inputs!H$37</f>
        <v>38139.253541360929</v>
      </c>
      <c r="AM1688">
        <f>AE1688/'Totals and Drop Down Lists'!AA$6*Inputs!I$37</f>
        <v>7347.2826916051436</v>
      </c>
      <c r="AN1688">
        <f>AF1688/'Totals and Drop Down Lists'!AB$6*Inputs!J$37</f>
        <v>11774.448952803397</v>
      </c>
      <c r="AO1688">
        <f>AG1688/'Totals and Drop Down Lists'!AC$6*Inputs!K$37</f>
        <v>13706.952067811431</v>
      </c>
      <c r="AP1688">
        <f>AH1688/'Totals and Drop Down Lists'!AD$6*Inputs!L$37</f>
        <v>15406.903871054794</v>
      </c>
      <c r="AQ1688">
        <f>IF(OR($D1688="51",$D1688="52",$D1688="61"),(AA1688/'Totals and Drop Down Lists'!W$4)*Inputs!E$38,0)</f>
        <v>0</v>
      </c>
      <c r="AR1688">
        <f>IF(OR($D1688="51",$D1688="52",$D1688="61"),(AB1688/'Totals and Drop Down Lists'!X$4)*Inputs!F$38,0)</f>
        <v>0</v>
      </c>
      <c r="AS1688">
        <f>IF(OR($D1688="51",$D1688="52",$D1688="61"),(AC1688/'Totals and Drop Down Lists'!Y$4)*Inputs!G$38,0)</f>
        <v>0</v>
      </c>
      <c r="AT1688">
        <f>IF(OR($D1688="51",$D1688="52",$D1688="61"),(AD1688/'Totals and Drop Down Lists'!Z$4)*Inputs!H$38,0)</f>
        <v>0</v>
      </c>
      <c r="AU1688">
        <f>IF(OR($D1688="51",$D1688="52",$D1688="61"),(AE1688/'Totals and Drop Down Lists'!AA$4)*Inputs!I$38,0)</f>
        <v>0</v>
      </c>
      <c r="AV1688">
        <f>IF(OR($D1688="51",$D1688="52",$D1688="61"),(AF1688/'Totals and Drop Down Lists'!AB$4)*Inputs!J$38,0)</f>
        <v>0</v>
      </c>
      <c r="AW1688">
        <f>IF(OR($D1688="51",$D1688="52",$D1688="61"),(AG1688/'Totals and Drop Down Lists'!AC$4)*Inputs!K$38,0)</f>
        <v>0</v>
      </c>
      <c r="AX1688">
        <f>IF(OR($D1688="51",$D1688="52",$D1688="61"),(AH1688/'Totals and Drop Down Lists'!AD$4)*Inputs!L$38,0)</f>
        <v>0</v>
      </c>
      <c r="AY1688">
        <f>IF(OR($D1688="51",$D1688="52",$D1688="61"),0,(AA1688/'Totals and Drop Down Lists'!W$5)*Inputs!E$39)</f>
        <v>0</v>
      </c>
      <c r="AZ1688">
        <f>IF(OR($D1688="51",$D1688="52",$D1688="61"),0,(AB1688/'Totals and Drop Down Lists'!X$5)*Inputs!F$39)</f>
        <v>0</v>
      </c>
      <c r="BA1688">
        <f>IF(OR($D1688="51",$D1688="52",$D1688="61"),0,(AC1688/'Totals and Drop Down Lists'!Y$5)*Inputs!G$39)</f>
        <v>0</v>
      </c>
      <c r="BB1688">
        <f>IF(OR($D1688="51",$D1688="52",$D1688="61"),0,(AD1688/'Totals and Drop Down Lists'!Z$5)*Inputs!H$39)</f>
        <v>0</v>
      </c>
      <c r="BC1688">
        <f>IF(OR($D1688="51",$D1688="52",$D1688="61"),0,(AE1688/'Totals and Drop Down Lists'!AA$5)*Inputs!I$39)</f>
        <v>0</v>
      </c>
      <c r="BD1688">
        <f>IF(OR($D1688="51",$D1688="52",$D1688="61"),0,(AF1688/'Totals and Drop Down Lists'!AB$5)*Inputs!J$39)</f>
        <v>0</v>
      </c>
      <c r="BE1688">
        <f>IF(OR($D1688="51",$D1688="52",$D1688="61"),0,(AG1688/'Totals and Drop Down Lists'!AC$5)*Inputs!K$39)</f>
        <v>0</v>
      </c>
      <c r="BF1688">
        <f>IF(OR($D1688="51",$D1688="52",$D1688="61"),0,(AH1688/'Totals and Drop Down Lists'!AD$5)*Inputs!L$39)</f>
        <v>0</v>
      </c>
      <c r="BG1688" s="10">
        <f t="shared" si="235"/>
        <v>179221.2234577334</v>
      </c>
    </row>
    <row r="1689" spans="1:59" ht="28.8">
      <c r="A1689" s="1" t="s">
        <v>7508</v>
      </c>
      <c r="B1689" s="1" t="s">
        <v>3183</v>
      </c>
      <c r="C1689" s="1" t="s">
        <v>3231</v>
      </c>
      <c r="D1689" s="1" t="s">
        <v>25</v>
      </c>
      <c r="E1689" s="1" t="s">
        <v>3232</v>
      </c>
      <c r="F1689" s="2">
        <v>46463</v>
      </c>
      <c r="G1689" s="2">
        <v>653</v>
      </c>
      <c r="H1689" s="2">
        <v>13</v>
      </c>
      <c r="I1689" s="2">
        <v>8897</v>
      </c>
      <c r="J1689" s="2">
        <v>17642</v>
      </c>
      <c r="K1689" s="2">
        <v>3533</v>
      </c>
      <c r="L1689" s="2">
        <v>168</v>
      </c>
      <c r="M1689" s="2">
        <v>64</v>
      </c>
      <c r="N1689" s="2">
        <v>40</v>
      </c>
      <c r="O1689" s="2">
        <v>96</v>
      </c>
      <c r="P1689" s="2">
        <v>38</v>
      </c>
      <c r="Q1689" s="2">
        <v>11</v>
      </c>
      <c r="R1689" s="2">
        <v>6332</v>
      </c>
      <c r="S1689" s="2">
        <v>2042900</v>
      </c>
      <c r="T1689" s="2">
        <v>110210300</v>
      </c>
      <c r="U1689" s="2">
        <v>289</v>
      </c>
      <c r="V1689" s="2">
        <v>392</v>
      </c>
      <c r="W1689" s="2">
        <v>4</v>
      </c>
      <c r="X1689" s="2">
        <v>1026</v>
      </c>
      <c r="Y1689" s="2">
        <v>111</v>
      </c>
      <c r="Z1689" s="2">
        <v>614</v>
      </c>
      <c r="AA1689" s="9">
        <f t="shared" si="236"/>
        <v>46463</v>
      </c>
      <c r="AB1689" s="9">
        <f t="shared" si="237"/>
        <v>8231</v>
      </c>
      <c r="AC1689" s="9">
        <f t="shared" si="238"/>
        <v>6749</v>
      </c>
      <c r="AD1689" s="9">
        <f t="shared" si="239"/>
        <v>6332</v>
      </c>
      <c r="AE1689" s="44">
        <f t="shared" si="240"/>
        <v>4.9412319746526796E-5</v>
      </c>
      <c r="AF1689" s="9">
        <f t="shared" si="241"/>
        <v>630</v>
      </c>
      <c r="AG1689" s="9">
        <f t="shared" si="234"/>
        <v>725</v>
      </c>
      <c r="AH1689" s="44">
        <f t="shared" si="242"/>
        <v>5.4023773086516889E-5</v>
      </c>
      <c r="AI1689">
        <f>AA1689/'Totals and Drop Down Lists'!W$6*Inputs!E$37</f>
        <v>42148.464737404</v>
      </c>
      <c r="AJ1689">
        <f>AB1689/'Totals and Drop Down Lists'!X$6*Inputs!F$37</f>
        <v>27083.176901272189</v>
      </c>
      <c r="AK1689">
        <f>AC1689/'Totals and Drop Down Lists'!Y$6*Inputs!G$37</f>
        <v>44491.687719845737</v>
      </c>
      <c r="AL1689">
        <f>AD1689/'Totals and Drop Down Lists'!Z$6*Inputs!H$37</f>
        <v>50766.818041601298</v>
      </c>
      <c r="AM1689">
        <f>AE1689/'Totals and Drop Down Lists'!AA$6*Inputs!I$37</f>
        <v>6151.3075849467805</v>
      </c>
      <c r="AN1689">
        <f>AF1689/'Totals and Drop Down Lists'!AB$6*Inputs!J$37</f>
        <v>12572.716678417188</v>
      </c>
      <c r="AO1689">
        <f>AG1689/'Totals and Drop Down Lists'!AC$6*Inputs!K$37</f>
        <v>13502.092729841423</v>
      </c>
      <c r="AP1689">
        <f>AH1689/'Totals and Drop Down Lists'!AD$6*Inputs!L$37</f>
        <v>12713.409606974135</v>
      </c>
      <c r="AQ1689">
        <f>IF(OR($D1689="51",$D1689="52",$D1689="61"),(AA1689/'Totals and Drop Down Lists'!W$4)*Inputs!E$38,0)</f>
        <v>0</v>
      </c>
      <c r="AR1689">
        <f>IF(OR($D1689="51",$D1689="52",$D1689="61"),(AB1689/'Totals and Drop Down Lists'!X$4)*Inputs!F$38,0)</f>
        <v>0</v>
      </c>
      <c r="AS1689">
        <f>IF(OR($D1689="51",$D1689="52",$D1689="61"),(AC1689/'Totals and Drop Down Lists'!Y$4)*Inputs!G$38,0)</f>
        <v>0</v>
      </c>
      <c r="AT1689">
        <f>IF(OR($D1689="51",$D1689="52",$D1689="61"),(AD1689/'Totals and Drop Down Lists'!Z$4)*Inputs!H$38,0)</f>
        <v>0</v>
      </c>
      <c r="AU1689">
        <f>IF(OR($D1689="51",$D1689="52",$D1689="61"),(AE1689/'Totals and Drop Down Lists'!AA$4)*Inputs!I$38,0)</f>
        <v>0</v>
      </c>
      <c r="AV1689">
        <f>IF(OR($D1689="51",$D1689="52",$D1689="61"),(AF1689/'Totals and Drop Down Lists'!AB$4)*Inputs!J$38,0)</f>
        <v>0</v>
      </c>
      <c r="AW1689">
        <f>IF(OR($D1689="51",$D1689="52",$D1689="61"),(AG1689/'Totals and Drop Down Lists'!AC$4)*Inputs!K$38,0)</f>
        <v>0</v>
      </c>
      <c r="AX1689">
        <f>IF(OR($D1689="51",$D1689="52",$D1689="61"),(AH1689/'Totals and Drop Down Lists'!AD$4)*Inputs!L$38,0)</f>
        <v>0</v>
      </c>
      <c r="AY1689">
        <f>IF(OR($D1689="51",$D1689="52",$D1689="61"),0,(AA1689/'Totals and Drop Down Lists'!W$5)*Inputs!E$39)</f>
        <v>0</v>
      </c>
      <c r="AZ1689">
        <f>IF(OR($D1689="51",$D1689="52",$D1689="61"),0,(AB1689/'Totals and Drop Down Lists'!X$5)*Inputs!F$39)</f>
        <v>0</v>
      </c>
      <c r="BA1689">
        <f>IF(OR($D1689="51",$D1689="52",$D1689="61"),0,(AC1689/'Totals and Drop Down Lists'!Y$5)*Inputs!G$39)</f>
        <v>0</v>
      </c>
      <c r="BB1689">
        <f>IF(OR($D1689="51",$D1689="52",$D1689="61"),0,(AD1689/'Totals and Drop Down Lists'!Z$5)*Inputs!H$39)</f>
        <v>0</v>
      </c>
      <c r="BC1689">
        <f>IF(OR($D1689="51",$D1689="52",$D1689="61"),0,(AE1689/'Totals and Drop Down Lists'!AA$5)*Inputs!I$39)</f>
        <v>0</v>
      </c>
      <c r="BD1689">
        <f>IF(OR($D1689="51",$D1689="52",$D1689="61"),0,(AF1689/'Totals and Drop Down Lists'!AB$5)*Inputs!J$39)</f>
        <v>0</v>
      </c>
      <c r="BE1689">
        <f>IF(OR($D1689="51",$D1689="52",$D1689="61"),0,(AG1689/'Totals and Drop Down Lists'!AC$5)*Inputs!K$39)</f>
        <v>0</v>
      </c>
      <c r="BF1689">
        <f>IF(OR($D1689="51",$D1689="52",$D1689="61"),0,(AH1689/'Totals and Drop Down Lists'!AD$5)*Inputs!L$39)</f>
        <v>0</v>
      </c>
      <c r="BG1689" s="10">
        <f t="shared" si="235"/>
        <v>209429.67400030274</v>
      </c>
    </row>
    <row r="1690" spans="1:59" ht="28.8">
      <c r="A1690" s="1" t="s">
        <v>7508</v>
      </c>
      <c r="B1690" s="1" t="s">
        <v>3183</v>
      </c>
      <c r="C1690" s="1" t="s">
        <v>3233</v>
      </c>
      <c r="D1690" s="1" t="s">
        <v>25</v>
      </c>
      <c r="E1690" s="1" t="s">
        <v>3234</v>
      </c>
      <c r="F1690" s="2">
        <v>36494</v>
      </c>
      <c r="G1690" s="2">
        <v>2756</v>
      </c>
      <c r="H1690" s="2">
        <v>497</v>
      </c>
      <c r="I1690" s="2">
        <v>7853</v>
      </c>
      <c r="J1690" s="2">
        <v>14029</v>
      </c>
      <c r="K1690" s="2">
        <v>4262</v>
      </c>
      <c r="L1690" s="2">
        <v>229</v>
      </c>
      <c r="M1690" s="2">
        <v>23</v>
      </c>
      <c r="N1690" s="2">
        <v>0</v>
      </c>
      <c r="O1690" s="2">
        <v>35</v>
      </c>
      <c r="P1690" s="2">
        <v>7</v>
      </c>
      <c r="Q1690" s="2">
        <v>0</v>
      </c>
      <c r="R1690" s="2">
        <v>8526</v>
      </c>
      <c r="S1690" s="2">
        <v>2624400</v>
      </c>
      <c r="T1690" s="2">
        <v>99417900</v>
      </c>
      <c r="U1690" s="2">
        <v>279</v>
      </c>
      <c r="V1690" s="2">
        <v>269</v>
      </c>
      <c r="W1690" s="2">
        <v>73</v>
      </c>
      <c r="X1690" s="2">
        <v>1476</v>
      </c>
      <c r="Y1690" s="2">
        <v>121</v>
      </c>
      <c r="Z1690" s="2">
        <v>1070</v>
      </c>
      <c r="AA1690" s="9">
        <f t="shared" si="236"/>
        <v>36494</v>
      </c>
      <c r="AB1690" s="9">
        <f t="shared" si="237"/>
        <v>4600</v>
      </c>
      <c r="AC1690" s="9">
        <f t="shared" si="238"/>
        <v>8820</v>
      </c>
      <c r="AD1690" s="9">
        <f t="shared" si="239"/>
        <v>8526</v>
      </c>
      <c r="AE1690" s="44">
        <f t="shared" si="240"/>
        <v>9.042654994698276E-5</v>
      </c>
      <c r="AF1690" s="9">
        <f t="shared" si="241"/>
        <v>1134</v>
      </c>
      <c r="AG1690" s="9">
        <f t="shared" si="234"/>
        <v>1191</v>
      </c>
      <c r="AH1690" s="44">
        <f t="shared" si="242"/>
        <v>1.3463239696548238E-4</v>
      </c>
      <c r="AI1690">
        <f>AA1690/'Totals and Drop Down Lists'!W$6*Inputs!E$37</f>
        <v>33105.182018527034</v>
      </c>
      <c r="AJ1690">
        <f>AB1690/'Totals and Drop Down Lists'!X$6*Inputs!F$37</f>
        <v>15135.781040681821</v>
      </c>
      <c r="AK1690">
        <f>AC1690/'Totals and Drop Down Lists'!Y$6*Inputs!G$37</f>
        <v>58144.419275305881</v>
      </c>
      <c r="AL1690">
        <f>AD1690/'Totals and Drop Down Lists'!Z$6*Inputs!H$37</f>
        <v>68357.215827967899</v>
      </c>
      <c r="AM1690">
        <f>AE1690/'Totals and Drop Down Lists'!AA$6*Inputs!I$37</f>
        <v>11257.142458051512</v>
      </c>
      <c r="AN1690">
        <f>AF1690/'Totals and Drop Down Lists'!AB$6*Inputs!J$37</f>
        <v>22630.890021150935</v>
      </c>
      <c r="AO1690">
        <f>AG1690/'Totals and Drop Down Lists'!AC$6*Inputs!K$37</f>
        <v>22180.679229298119</v>
      </c>
      <c r="AP1690">
        <f>AH1690/'Totals and Drop Down Lists'!AD$6*Inputs!L$37</f>
        <v>31683.02973303627</v>
      </c>
      <c r="AQ1690">
        <f>IF(OR($D1690="51",$D1690="52",$D1690="61"),(AA1690/'Totals and Drop Down Lists'!W$4)*Inputs!E$38,0)</f>
        <v>0</v>
      </c>
      <c r="AR1690">
        <f>IF(OR($D1690="51",$D1690="52",$D1690="61"),(AB1690/'Totals and Drop Down Lists'!X$4)*Inputs!F$38,0)</f>
        <v>0</v>
      </c>
      <c r="AS1690">
        <f>IF(OR($D1690="51",$D1690="52",$D1690="61"),(AC1690/'Totals and Drop Down Lists'!Y$4)*Inputs!G$38,0)</f>
        <v>0</v>
      </c>
      <c r="AT1690">
        <f>IF(OR($D1690="51",$D1690="52",$D1690="61"),(AD1690/'Totals and Drop Down Lists'!Z$4)*Inputs!H$38,0)</f>
        <v>0</v>
      </c>
      <c r="AU1690">
        <f>IF(OR($D1690="51",$D1690="52",$D1690="61"),(AE1690/'Totals and Drop Down Lists'!AA$4)*Inputs!I$38,0)</f>
        <v>0</v>
      </c>
      <c r="AV1690">
        <f>IF(OR($D1690="51",$D1690="52",$D1690="61"),(AF1690/'Totals and Drop Down Lists'!AB$4)*Inputs!J$38,0)</f>
        <v>0</v>
      </c>
      <c r="AW1690">
        <f>IF(OR($D1690="51",$D1690="52",$D1690="61"),(AG1690/'Totals and Drop Down Lists'!AC$4)*Inputs!K$38,0)</f>
        <v>0</v>
      </c>
      <c r="AX1690">
        <f>IF(OR($D1690="51",$D1690="52",$D1690="61"),(AH1690/'Totals and Drop Down Lists'!AD$4)*Inputs!L$38,0)</f>
        <v>0</v>
      </c>
      <c r="AY1690">
        <f>IF(OR($D1690="51",$D1690="52",$D1690="61"),0,(AA1690/'Totals and Drop Down Lists'!W$5)*Inputs!E$39)</f>
        <v>0</v>
      </c>
      <c r="AZ1690">
        <f>IF(OR($D1690="51",$D1690="52",$D1690="61"),0,(AB1690/'Totals and Drop Down Lists'!X$5)*Inputs!F$39)</f>
        <v>0</v>
      </c>
      <c r="BA1690">
        <f>IF(OR($D1690="51",$D1690="52",$D1690="61"),0,(AC1690/'Totals and Drop Down Lists'!Y$5)*Inputs!G$39)</f>
        <v>0</v>
      </c>
      <c r="BB1690">
        <f>IF(OR($D1690="51",$D1690="52",$D1690="61"),0,(AD1690/'Totals and Drop Down Lists'!Z$5)*Inputs!H$39)</f>
        <v>0</v>
      </c>
      <c r="BC1690">
        <f>IF(OR($D1690="51",$D1690="52",$D1690="61"),0,(AE1690/'Totals and Drop Down Lists'!AA$5)*Inputs!I$39)</f>
        <v>0</v>
      </c>
      <c r="BD1690">
        <f>IF(OR($D1690="51",$D1690="52",$D1690="61"),0,(AF1690/'Totals and Drop Down Lists'!AB$5)*Inputs!J$39)</f>
        <v>0</v>
      </c>
      <c r="BE1690">
        <f>IF(OR($D1690="51",$D1690="52",$D1690="61"),0,(AG1690/'Totals and Drop Down Lists'!AC$5)*Inputs!K$39)</f>
        <v>0</v>
      </c>
      <c r="BF1690">
        <f>IF(OR($D1690="51",$D1690="52",$D1690="61"),0,(AH1690/'Totals and Drop Down Lists'!AD$5)*Inputs!L$39)</f>
        <v>0</v>
      </c>
      <c r="BG1690" s="10">
        <f t="shared" si="235"/>
        <v>262494.33960401942</v>
      </c>
    </row>
    <row r="1691" spans="1:59" ht="28.8">
      <c r="A1691" s="1" t="s">
        <v>7508</v>
      </c>
      <c r="B1691" s="1" t="s">
        <v>3183</v>
      </c>
      <c r="C1691" s="1" t="s">
        <v>3235</v>
      </c>
      <c r="D1691" s="1" t="s">
        <v>25</v>
      </c>
      <c r="E1691" s="1" t="s">
        <v>3236</v>
      </c>
      <c r="F1691" s="2">
        <v>32751</v>
      </c>
      <c r="G1691" s="2">
        <v>239</v>
      </c>
      <c r="H1691" s="2">
        <v>24</v>
      </c>
      <c r="I1691" s="2">
        <v>5106</v>
      </c>
      <c r="J1691" s="2">
        <v>13907</v>
      </c>
      <c r="K1691" s="2">
        <v>2553</v>
      </c>
      <c r="L1691" s="2">
        <v>62</v>
      </c>
      <c r="M1691" s="2">
        <v>10</v>
      </c>
      <c r="N1691" s="2">
        <v>0</v>
      </c>
      <c r="O1691" s="2">
        <v>14</v>
      </c>
      <c r="P1691" s="2">
        <v>23</v>
      </c>
      <c r="Q1691" s="2">
        <v>53</v>
      </c>
      <c r="R1691" s="2">
        <v>4401</v>
      </c>
      <c r="S1691" s="2">
        <v>1340600</v>
      </c>
      <c r="T1691" s="2">
        <v>69760500</v>
      </c>
      <c r="U1691" s="2">
        <v>405</v>
      </c>
      <c r="V1691" s="2">
        <v>287</v>
      </c>
      <c r="W1691" s="2">
        <v>127</v>
      </c>
      <c r="X1691" s="2">
        <v>690</v>
      </c>
      <c r="Y1691" s="2">
        <v>96</v>
      </c>
      <c r="Z1691" s="2">
        <v>369</v>
      </c>
      <c r="AA1691" s="9">
        <f t="shared" si="236"/>
        <v>32751</v>
      </c>
      <c r="AB1691" s="9">
        <f t="shared" si="237"/>
        <v>4843</v>
      </c>
      <c r="AC1691" s="9">
        <f t="shared" si="238"/>
        <v>4563</v>
      </c>
      <c r="AD1691" s="9">
        <f t="shared" si="239"/>
        <v>4401</v>
      </c>
      <c r="AE1691" s="44">
        <f t="shared" si="240"/>
        <v>3.2731353226100091E-5</v>
      </c>
      <c r="AF1691" s="9">
        <f t="shared" si="241"/>
        <v>276</v>
      </c>
      <c r="AG1691" s="9">
        <f t="shared" si="234"/>
        <v>465</v>
      </c>
      <c r="AH1691" s="44">
        <f t="shared" si="242"/>
        <v>3.1762991570982927E-5</v>
      </c>
      <c r="AI1691">
        <f>AA1691/'Totals and Drop Down Lists'!W$6*Inputs!E$37</f>
        <v>29709.7554745651</v>
      </c>
      <c r="AJ1691">
        <f>AB1691/'Totals and Drop Down Lists'!X$6*Inputs!F$37</f>
        <v>15935.345126091752</v>
      </c>
      <c r="AK1691">
        <f>AC1691/'Totals and Drop Down Lists'!Y$6*Inputs!G$37</f>
        <v>30080.837318959268</v>
      </c>
      <c r="AL1691">
        <f>AD1691/'Totals and Drop Down Lists'!Z$6*Inputs!H$37</f>
        <v>35285.023089243106</v>
      </c>
      <c r="AM1691">
        <f>AE1691/'Totals and Drop Down Lists'!AA$6*Inputs!I$37</f>
        <v>4074.7048994685997</v>
      </c>
      <c r="AN1691">
        <f>AF1691/'Totals and Drop Down Lists'!AB$6*Inputs!J$37</f>
        <v>5508.0473067351486</v>
      </c>
      <c r="AO1691">
        <f>AG1691/'Totals and Drop Down Lists'!AC$6*Inputs!K$37</f>
        <v>8659.9629232776024</v>
      </c>
      <c r="AP1691">
        <f>AH1691/'Totals and Drop Down Lists'!AD$6*Inputs!L$37</f>
        <v>7474.7819175472614</v>
      </c>
      <c r="AQ1691">
        <f>IF(OR($D1691="51",$D1691="52",$D1691="61"),(AA1691/'Totals and Drop Down Lists'!W$4)*Inputs!E$38,0)</f>
        <v>0</v>
      </c>
      <c r="AR1691">
        <f>IF(OR($D1691="51",$D1691="52",$D1691="61"),(AB1691/'Totals and Drop Down Lists'!X$4)*Inputs!F$38,0)</f>
        <v>0</v>
      </c>
      <c r="AS1691">
        <f>IF(OR($D1691="51",$D1691="52",$D1691="61"),(AC1691/'Totals and Drop Down Lists'!Y$4)*Inputs!G$38,0)</f>
        <v>0</v>
      </c>
      <c r="AT1691">
        <f>IF(OR($D1691="51",$D1691="52",$D1691="61"),(AD1691/'Totals and Drop Down Lists'!Z$4)*Inputs!H$38,0)</f>
        <v>0</v>
      </c>
      <c r="AU1691">
        <f>IF(OR($D1691="51",$D1691="52",$D1691="61"),(AE1691/'Totals and Drop Down Lists'!AA$4)*Inputs!I$38,0)</f>
        <v>0</v>
      </c>
      <c r="AV1691">
        <f>IF(OR($D1691="51",$D1691="52",$D1691="61"),(AF1691/'Totals and Drop Down Lists'!AB$4)*Inputs!J$38,0)</f>
        <v>0</v>
      </c>
      <c r="AW1691">
        <f>IF(OR($D1691="51",$D1691="52",$D1691="61"),(AG1691/'Totals and Drop Down Lists'!AC$4)*Inputs!K$38,0)</f>
        <v>0</v>
      </c>
      <c r="AX1691">
        <f>IF(OR($D1691="51",$D1691="52",$D1691="61"),(AH1691/'Totals and Drop Down Lists'!AD$4)*Inputs!L$38,0)</f>
        <v>0</v>
      </c>
      <c r="AY1691">
        <f>IF(OR($D1691="51",$D1691="52",$D1691="61"),0,(AA1691/'Totals and Drop Down Lists'!W$5)*Inputs!E$39)</f>
        <v>0</v>
      </c>
      <c r="AZ1691">
        <f>IF(OR($D1691="51",$D1691="52",$D1691="61"),0,(AB1691/'Totals and Drop Down Lists'!X$5)*Inputs!F$39)</f>
        <v>0</v>
      </c>
      <c r="BA1691">
        <f>IF(OR($D1691="51",$D1691="52",$D1691="61"),0,(AC1691/'Totals and Drop Down Lists'!Y$5)*Inputs!G$39)</f>
        <v>0</v>
      </c>
      <c r="BB1691">
        <f>IF(OR($D1691="51",$D1691="52",$D1691="61"),0,(AD1691/'Totals and Drop Down Lists'!Z$5)*Inputs!H$39)</f>
        <v>0</v>
      </c>
      <c r="BC1691">
        <f>IF(OR($D1691="51",$D1691="52",$D1691="61"),0,(AE1691/'Totals and Drop Down Lists'!AA$5)*Inputs!I$39)</f>
        <v>0</v>
      </c>
      <c r="BD1691">
        <f>IF(OR($D1691="51",$D1691="52",$D1691="61"),0,(AF1691/'Totals and Drop Down Lists'!AB$5)*Inputs!J$39)</f>
        <v>0</v>
      </c>
      <c r="BE1691">
        <f>IF(OR($D1691="51",$D1691="52",$D1691="61"),0,(AG1691/'Totals and Drop Down Lists'!AC$5)*Inputs!K$39)</f>
        <v>0</v>
      </c>
      <c r="BF1691">
        <f>IF(OR($D1691="51",$D1691="52",$D1691="61"),0,(AH1691/'Totals and Drop Down Lists'!AD$5)*Inputs!L$39)</f>
        <v>0</v>
      </c>
      <c r="BG1691" s="10">
        <f t="shared" si="235"/>
        <v>136728.45805588784</v>
      </c>
    </row>
    <row r="1692" spans="1:59" ht="28.8">
      <c r="A1692" s="1" t="s">
        <v>7508</v>
      </c>
      <c r="B1692" s="1" t="s">
        <v>3183</v>
      </c>
      <c r="C1692" s="1" t="s">
        <v>3237</v>
      </c>
      <c r="D1692" s="1" t="s">
        <v>25</v>
      </c>
      <c r="E1692" s="1" t="s">
        <v>3238</v>
      </c>
      <c r="F1692" s="2">
        <v>63909</v>
      </c>
      <c r="G1692" s="2">
        <v>439</v>
      </c>
      <c r="H1692" s="2">
        <v>7</v>
      </c>
      <c r="I1692" s="2">
        <v>9345</v>
      </c>
      <c r="J1692" s="2">
        <v>22152</v>
      </c>
      <c r="K1692" s="2">
        <v>4833</v>
      </c>
      <c r="L1692" s="2">
        <v>165</v>
      </c>
      <c r="M1692" s="2">
        <v>31</v>
      </c>
      <c r="N1692" s="2">
        <v>7</v>
      </c>
      <c r="O1692" s="2">
        <v>97</v>
      </c>
      <c r="P1692" s="2">
        <v>0</v>
      </c>
      <c r="Q1692" s="2">
        <v>0</v>
      </c>
      <c r="R1692" s="2">
        <v>6732</v>
      </c>
      <c r="S1692" s="2">
        <v>2975600</v>
      </c>
      <c r="T1692" s="2">
        <v>139168600</v>
      </c>
      <c r="U1692" s="2">
        <v>507</v>
      </c>
      <c r="V1692" s="2">
        <v>680</v>
      </c>
      <c r="W1692" s="2">
        <v>4</v>
      </c>
      <c r="X1692" s="2">
        <v>1503</v>
      </c>
      <c r="Y1692" s="2">
        <v>238</v>
      </c>
      <c r="Z1692" s="2">
        <v>799</v>
      </c>
      <c r="AA1692" s="9">
        <f t="shared" si="236"/>
        <v>63909</v>
      </c>
      <c r="AB1692" s="9">
        <f t="shared" si="237"/>
        <v>8899</v>
      </c>
      <c r="AC1692" s="9">
        <f t="shared" si="238"/>
        <v>7032</v>
      </c>
      <c r="AD1692" s="9">
        <f t="shared" si="239"/>
        <v>6732</v>
      </c>
      <c r="AE1692" s="44">
        <f t="shared" si="240"/>
        <v>7.3640449960802687E-5</v>
      </c>
      <c r="AF1692" s="9">
        <f t="shared" si="241"/>
        <v>819</v>
      </c>
      <c r="AG1692" s="9">
        <f t="shared" si="234"/>
        <v>1037</v>
      </c>
      <c r="AH1692" s="44">
        <f t="shared" si="242"/>
        <v>8.4184802060074205E-5</v>
      </c>
      <c r="AI1692">
        <f>AA1692/'Totals and Drop Down Lists'!W$6*Inputs!E$37</f>
        <v>57974.436280540474</v>
      </c>
      <c r="AJ1692">
        <f>AB1692/'Totals and Drop Down Lists'!X$6*Inputs!F$37</f>
        <v>29281.155539353811</v>
      </c>
      <c r="AK1692">
        <f>AC1692/'Totals and Drop Down Lists'!Y$6*Inputs!G$37</f>
        <v>46357.319313373126</v>
      </c>
      <c r="AL1692">
        <f>AD1692/'Totals and Drop Down Lists'!Z$6*Inputs!H$37</f>
        <v>53973.818549598858</v>
      </c>
      <c r="AM1692">
        <f>AE1692/'Totals and Drop Down Lists'!AA$6*Inputs!I$37</f>
        <v>9167.4517757207686</v>
      </c>
      <c r="AN1692">
        <f>AF1692/'Totals and Drop Down Lists'!AB$6*Inputs!J$37</f>
        <v>16344.531681942344</v>
      </c>
      <c r="AO1692">
        <f>AG1692/'Totals and Drop Down Lists'!AC$6*Inputs!K$37</f>
        <v>19312.648497718008</v>
      </c>
      <c r="AP1692">
        <f>AH1692/'Totals and Drop Down Lists'!AD$6*Inputs!L$37</f>
        <v>19811.201812168132</v>
      </c>
      <c r="AQ1692">
        <f>IF(OR($D1692="51",$D1692="52",$D1692="61"),(AA1692/'Totals and Drop Down Lists'!W$4)*Inputs!E$38,0)</f>
        <v>0</v>
      </c>
      <c r="AR1692">
        <f>IF(OR($D1692="51",$D1692="52",$D1692="61"),(AB1692/'Totals and Drop Down Lists'!X$4)*Inputs!F$38,0)</f>
        <v>0</v>
      </c>
      <c r="AS1692">
        <f>IF(OR($D1692="51",$D1692="52",$D1692="61"),(AC1692/'Totals and Drop Down Lists'!Y$4)*Inputs!G$38,0)</f>
        <v>0</v>
      </c>
      <c r="AT1692">
        <f>IF(OR($D1692="51",$D1692="52",$D1692="61"),(AD1692/'Totals and Drop Down Lists'!Z$4)*Inputs!H$38,0)</f>
        <v>0</v>
      </c>
      <c r="AU1692">
        <f>IF(OR($D1692="51",$D1692="52",$D1692="61"),(AE1692/'Totals and Drop Down Lists'!AA$4)*Inputs!I$38,0)</f>
        <v>0</v>
      </c>
      <c r="AV1692">
        <f>IF(OR($D1692="51",$D1692="52",$D1692="61"),(AF1692/'Totals and Drop Down Lists'!AB$4)*Inputs!J$38,0)</f>
        <v>0</v>
      </c>
      <c r="AW1692">
        <f>IF(OR($D1692="51",$D1692="52",$D1692="61"),(AG1692/'Totals and Drop Down Lists'!AC$4)*Inputs!K$38,0)</f>
        <v>0</v>
      </c>
      <c r="AX1692">
        <f>IF(OR($D1692="51",$D1692="52",$D1692="61"),(AH1692/'Totals and Drop Down Lists'!AD$4)*Inputs!L$38,0)</f>
        <v>0</v>
      </c>
      <c r="AY1692">
        <f>IF(OR($D1692="51",$D1692="52",$D1692="61"),0,(AA1692/'Totals and Drop Down Lists'!W$5)*Inputs!E$39)</f>
        <v>0</v>
      </c>
      <c r="AZ1692">
        <f>IF(OR($D1692="51",$D1692="52",$D1692="61"),0,(AB1692/'Totals and Drop Down Lists'!X$5)*Inputs!F$39)</f>
        <v>0</v>
      </c>
      <c r="BA1692">
        <f>IF(OR($D1692="51",$D1692="52",$D1692="61"),0,(AC1692/'Totals and Drop Down Lists'!Y$5)*Inputs!G$39)</f>
        <v>0</v>
      </c>
      <c r="BB1692">
        <f>IF(OR($D1692="51",$D1692="52",$D1692="61"),0,(AD1692/'Totals and Drop Down Lists'!Z$5)*Inputs!H$39)</f>
        <v>0</v>
      </c>
      <c r="BC1692">
        <f>IF(OR($D1692="51",$D1692="52",$D1692="61"),0,(AE1692/'Totals and Drop Down Lists'!AA$5)*Inputs!I$39)</f>
        <v>0</v>
      </c>
      <c r="BD1692">
        <f>IF(OR($D1692="51",$D1692="52",$D1692="61"),0,(AF1692/'Totals and Drop Down Lists'!AB$5)*Inputs!J$39)</f>
        <v>0</v>
      </c>
      <c r="BE1692">
        <f>IF(OR($D1692="51",$D1692="52",$D1692="61"),0,(AG1692/'Totals and Drop Down Lists'!AC$5)*Inputs!K$39)</f>
        <v>0</v>
      </c>
      <c r="BF1692">
        <f>IF(OR($D1692="51",$D1692="52",$D1692="61"),0,(AH1692/'Totals and Drop Down Lists'!AD$5)*Inputs!L$39)</f>
        <v>0</v>
      </c>
      <c r="BG1692" s="10">
        <f t="shared" si="235"/>
        <v>252222.5634504155</v>
      </c>
    </row>
    <row r="1693" spans="1:59" ht="28.8">
      <c r="A1693" s="1" t="s">
        <v>7508</v>
      </c>
      <c r="B1693" s="1" t="s">
        <v>3183</v>
      </c>
      <c r="C1693" s="1" t="s">
        <v>3239</v>
      </c>
      <c r="D1693" s="1" t="s">
        <v>25</v>
      </c>
      <c r="E1693" s="1" t="s">
        <v>3240</v>
      </c>
      <c r="F1693" s="2">
        <v>25662</v>
      </c>
      <c r="G1693" s="2">
        <v>213</v>
      </c>
      <c r="H1693" s="2">
        <v>11</v>
      </c>
      <c r="I1693" s="2">
        <v>4795</v>
      </c>
      <c r="J1693" s="2">
        <v>11172</v>
      </c>
      <c r="K1693" s="2">
        <v>2091</v>
      </c>
      <c r="L1693" s="2">
        <v>106</v>
      </c>
      <c r="M1693" s="2">
        <v>11</v>
      </c>
      <c r="N1693" s="2">
        <v>2</v>
      </c>
      <c r="O1693" s="2">
        <v>13</v>
      </c>
      <c r="P1693" s="2">
        <v>0</v>
      </c>
      <c r="Q1693" s="2">
        <v>37</v>
      </c>
      <c r="R1693" s="2">
        <v>1600</v>
      </c>
      <c r="S1693" s="2">
        <v>1053700</v>
      </c>
      <c r="T1693" s="2">
        <v>75457300</v>
      </c>
      <c r="U1693" s="2">
        <v>247</v>
      </c>
      <c r="V1693" s="2">
        <v>217</v>
      </c>
      <c r="W1693" s="2">
        <v>0</v>
      </c>
      <c r="X1693" s="2">
        <v>536</v>
      </c>
      <c r="Y1693" s="2">
        <v>58</v>
      </c>
      <c r="Z1693" s="2">
        <v>286</v>
      </c>
      <c r="AA1693" s="9">
        <f t="shared" si="236"/>
        <v>25662</v>
      </c>
      <c r="AB1693" s="9">
        <f t="shared" si="237"/>
        <v>4571</v>
      </c>
      <c r="AC1693" s="9">
        <f t="shared" si="238"/>
        <v>1769</v>
      </c>
      <c r="AD1693" s="9">
        <f t="shared" si="239"/>
        <v>1600</v>
      </c>
      <c r="AE1693" s="44">
        <f t="shared" si="240"/>
        <v>2.7332095188162374E-5</v>
      </c>
      <c r="AF1693" s="9">
        <f t="shared" si="241"/>
        <v>319</v>
      </c>
      <c r="AG1693" s="9">
        <f t="shared" si="234"/>
        <v>344</v>
      </c>
      <c r="AH1693" s="44">
        <f t="shared" si="242"/>
        <v>2.3957011131477848E-5</v>
      </c>
      <c r="AI1693">
        <f>AA1693/'Totals and Drop Down Lists'!W$6*Inputs!E$37</f>
        <v>23279.037128279735</v>
      </c>
      <c r="AJ1693">
        <f>AB1693/'Totals and Drop Down Lists'!X$6*Inputs!F$37</f>
        <v>15040.35981238187</v>
      </c>
      <c r="AK1693">
        <f>AC1693/'Totals and Drop Down Lists'!Y$6*Inputs!G$37</f>
        <v>11661.845543992755</v>
      </c>
      <c r="AL1693">
        <f>AD1693/'Totals and Drop Down Lists'!Z$6*Inputs!H$37</f>
        <v>12828.002031990223</v>
      </c>
      <c r="AM1693">
        <f>AE1693/'Totals and Drop Down Lists'!AA$6*Inputs!I$37</f>
        <v>3402.5547739083509</v>
      </c>
      <c r="AN1693">
        <f>AF1693/'Totals and Drop Down Lists'!AB$6*Inputs!J$37</f>
        <v>6366.1851117699734</v>
      </c>
      <c r="AO1693">
        <f>AG1693/'Totals and Drop Down Lists'!AC$6*Inputs!K$37</f>
        <v>6406.5102056075175</v>
      </c>
      <c r="AP1693">
        <f>AH1693/'Totals and Drop Down Lists'!AD$6*Inputs!L$37</f>
        <v>5637.8012506744353</v>
      </c>
      <c r="AQ1693">
        <f>IF(OR($D1693="51",$D1693="52",$D1693="61"),(AA1693/'Totals and Drop Down Lists'!W$4)*Inputs!E$38,0)</f>
        <v>0</v>
      </c>
      <c r="AR1693">
        <f>IF(OR($D1693="51",$D1693="52",$D1693="61"),(AB1693/'Totals and Drop Down Lists'!X$4)*Inputs!F$38,0)</f>
        <v>0</v>
      </c>
      <c r="AS1693">
        <f>IF(OR($D1693="51",$D1693="52",$D1693="61"),(AC1693/'Totals and Drop Down Lists'!Y$4)*Inputs!G$38,0)</f>
        <v>0</v>
      </c>
      <c r="AT1693">
        <f>IF(OR($D1693="51",$D1693="52",$D1693="61"),(AD1693/'Totals and Drop Down Lists'!Z$4)*Inputs!H$38,0)</f>
        <v>0</v>
      </c>
      <c r="AU1693">
        <f>IF(OR($D1693="51",$D1693="52",$D1693="61"),(AE1693/'Totals and Drop Down Lists'!AA$4)*Inputs!I$38,0)</f>
        <v>0</v>
      </c>
      <c r="AV1693">
        <f>IF(OR($D1693="51",$D1693="52",$D1693="61"),(AF1693/'Totals and Drop Down Lists'!AB$4)*Inputs!J$38,0)</f>
        <v>0</v>
      </c>
      <c r="AW1693">
        <f>IF(OR($D1693="51",$D1693="52",$D1693="61"),(AG1693/'Totals and Drop Down Lists'!AC$4)*Inputs!K$38,0)</f>
        <v>0</v>
      </c>
      <c r="AX1693">
        <f>IF(OR($D1693="51",$D1693="52",$D1693="61"),(AH1693/'Totals and Drop Down Lists'!AD$4)*Inputs!L$38,0)</f>
        <v>0</v>
      </c>
      <c r="AY1693">
        <f>IF(OR($D1693="51",$D1693="52",$D1693="61"),0,(AA1693/'Totals and Drop Down Lists'!W$5)*Inputs!E$39)</f>
        <v>0</v>
      </c>
      <c r="AZ1693">
        <f>IF(OR($D1693="51",$D1693="52",$D1693="61"),0,(AB1693/'Totals and Drop Down Lists'!X$5)*Inputs!F$39)</f>
        <v>0</v>
      </c>
      <c r="BA1693">
        <f>IF(OR($D1693="51",$D1693="52",$D1693="61"),0,(AC1693/'Totals and Drop Down Lists'!Y$5)*Inputs!G$39)</f>
        <v>0</v>
      </c>
      <c r="BB1693">
        <f>IF(OR($D1693="51",$D1693="52",$D1693="61"),0,(AD1693/'Totals and Drop Down Lists'!Z$5)*Inputs!H$39)</f>
        <v>0</v>
      </c>
      <c r="BC1693">
        <f>IF(OR($D1693="51",$D1693="52",$D1693="61"),0,(AE1693/'Totals and Drop Down Lists'!AA$5)*Inputs!I$39)</f>
        <v>0</v>
      </c>
      <c r="BD1693">
        <f>IF(OR($D1693="51",$D1693="52",$D1693="61"),0,(AF1693/'Totals and Drop Down Lists'!AB$5)*Inputs!J$39)</f>
        <v>0</v>
      </c>
      <c r="BE1693">
        <f>IF(OR($D1693="51",$D1693="52",$D1693="61"),0,(AG1693/'Totals and Drop Down Lists'!AC$5)*Inputs!K$39)</f>
        <v>0</v>
      </c>
      <c r="BF1693">
        <f>IF(OR($D1693="51",$D1693="52",$D1693="61"),0,(AH1693/'Totals and Drop Down Lists'!AD$5)*Inputs!L$39)</f>
        <v>0</v>
      </c>
      <c r="BG1693" s="10">
        <f t="shared" si="235"/>
        <v>84622.295858604863</v>
      </c>
    </row>
    <row r="1694" spans="1:59" ht="28.8">
      <c r="A1694" s="1" t="s">
        <v>7508</v>
      </c>
      <c r="B1694" s="1" t="s">
        <v>3183</v>
      </c>
      <c r="C1694" s="1" t="s">
        <v>3241</v>
      </c>
      <c r="D1694" s="1" t="s">
        <v>25</v>
      </c>
      <c r="E1694" s="1" t="s">
        <v>3242</v>
      </c>
      <c r="F1694" s="2">
        <v>11723</v>
      </c>
      <c r="G1694" s="2">
        <v>57</v>
      </c>
      <c r="H1694" s="2">
        <v>3</v>
      </c>
      <c r="I1694" s="2">
        <v>1601</v>
      </c>
      <c r="J1694" s="2">
        <v>5289</v>
      </c>
      <c r="K1694" s="2">
        <v>822</v>
      </c>
      <c r="L1694" s="2">
        <v>10</v>
      </c>
      <c r="M1694" s="2">
        <v>0</v>
      </c>
      <c r="N1694" s="2">
        <v>0</v>
      </c>
      <c r="O1694" s="2">
        <v>2</v>
      </c>
      <c r="P1694" s="2">
        <v>3</v>
      </c>
      <c r="Q1694" s="2">
        <v>0</v>
      </c>
      <c r="R1694" s="2">
        <v>3319</v>
      </c>
      <c r="S1694" s="2">
        <v>400700</v>
      </c>
      <c r="T1694" s="2">
        <v>18993600</v>
      </c>
      <c r="U1694" s="2">
        <v>77</v>
      </c>
      <c r="V1694" s="2">
        <v>92</v>
      </c>
      <c r="W1694" s="2">
        <v>25</v>
      </c>
      <c r="X1694" s="2">
        <v>183</v>
      </c>
      <c r="Y1694" s="2">
        <v>58</v>
      </c>
      <c r="Z1694" s="2">
        <v>63</v>
      </c>
      <c r="AA1694" s="9">
        <f t="shared" si="236"/>
        <v>11723</v>
      </c>
      <c r="AB1694" s="9">
        <f t="shared" si="237"/>
        <v>1541</v>
      </c>
      <c r="AC1694" s="9">
        <f t="shared" si="238"/>
        <v>3334</v>
      </c>
      <c r="AD1694" s="9">
        <f t="shared" si="239"/>
        <v>3319</v>
      </c>
      <c r="AE1694" s="44">
        <f t="shared" si="240"/>
        <v>8.9220746785606989E-6</v>
      </c>
      <c r="AF1694" s="9">
        <f t="shared" si="241"/>
        <v>66</v>
      </c>
      <c r="AG1694" s="9">
        <f t="shared" si="234"/>
        <v>121</v>
      </c>
      <c r="AH1694" s="44">
        <f t="shared" si="242"/>
        <v>6.997367880143454E-6</v>
      </c>
      <c r="AI1694">
        <f>AA1694/'Totals and Drop Down Lists'!W$6*Inputs!E$37</f>
        <v>10634.406993017821</v>
      </c>
      <c r="AJ1694">
        <f>AB1694/'Totals and Drop Down Lists'!X$6*Inputs!F$37</f>
        <v>5070.48664862841</v>
      </c>
      <c r="AK1694">
        <f>AC1694/'Totals and Drop Down Lists'!Y$6*Inputs!G$37</f>
        <v>21978.854179577073</v>
      </c>
      <c r="AL1694">
        <f>AD1694/'Totals and Drop Down Lists'!Z$6*Inputs!H$37</f>
        <v>26610.086715109719</v>
      </c>
      <c r="AM1694">
        <f>AE1694/'Totals and Drop Down Lists'!AA$6*Inputs!I$37</f>
        <v>1110.7032805831734</v>
      </c>
      <c r="AN1694">
        <f>AF1694/'Totals and Drop Down Lists'!AB$6*Inputs!J$37</f>
        <v>1317.1417472627529</v>
      </c>
      <c r="AO1694">
        <f>AG1694/'Totals and Drop Down Lists'!AC$6*Inputs!K$37</f>
        <v>2253.4527176700858</v>
      </c>
      <c r="AP1694">
        <f>AH1694/'Totals and Drop Down Lists'!AD$6*Inputs!L$37</f>
        <v>1646.6899468217732</v>
      </c>
      <c r="AQ1694">
        <f>IF(OR($D1694="51",$D1694="52",$D1694="61"),(AA1694/'Totals and Drop Down Lists'!W$4)*Inputs!E$38,0)</f>
        <v>0</v>
      </c>
      <c r="AR1694">
        <f>IF(OR($D1694="51",$D1694="52",$D1694="61"),(AB1694/'Totals and Drop Down Lists'!X$4)*Inputs!F$38,0)</f>
        <v>0</v>
      </c>
      <c r="AS1694">
        <f>IF(OR($D1694="51",$D1694="52",$D1694="61"),(AC1694/'Totals and Drop Down Lists'!Y$4)*Inputs!G$38,0)</f>
        <v>0</v>
      </c>
      <c r="AT1694">
        <f>IF(OR($D1694="51",$D1694="52",$D1694="61"),(AD1694/'Totals and Drop Down Lists'!Z$4)*Inputs!H$38,0)</f>
        <v>0</v>
      </c>
      <c r="AU1694">
        <f>IF(OR($D1694="51",$D1694="52",$D1694="61"),(AE1694/'Totals and Drop Down Lists'!AA$4)*Inputs!I$38,0)</f>
        <v>0</v>
      </c>
      <c r="AV1694">
        <f>IF(OR($D1694="51",$D1694="52",$D1694="61"),(AF1694/'Totals and Drop Down Lists'!AB$4)*Inputs!J$38,0)</f>
        <v>0</v>
      </c>
      <c r="AW1694">
        <f>IF(OR($D1694="51",$D1694="52",$D1694="61"),(AG1694/'Totals and Drop Down Lists'!AC$4)*Inputs!K$38,0)</f>
        <v>0</v>
      </c>
      <c r="AX1694">
        <f>IF(OR($D1694="51",$D1694="52",$D1694="61"),(AH1694/'Totals and Drop Down Lists'!AD$4)*Inputs!L$38,0)</f>
        <v>0</v>
      </c>
      <c r="AY1694">
        <f>IF(OR($D1694="51",$D1694="52",$D1694="61"),0,(AA1694/'Totals and Drop Down Lists'!W$5)*Inputs!E$39)</f>
        <v>0</v>
      </c>
      <c r="AZ1694">
        <f>IF(OR($D1694="51",$D1694="52",$D1694="61"),0,(AB1694/'Totals and Drop Down Lists'!X$5)*Inputs!F$39)</f>
        <v>0</v>
      </c>
      <c r="BA1694">
        <f>IF(OR($D1694="51",$D1694="52",$D1694="61"),0,(AC1694/'Totals and Drop Down Lists'!Y$5)*Inputs!G$39)</f>
        <v>0</v>
      </c>
      <c r="BB1694">
        <f>IF(OR($D1694="51",$D1694="52",$D1694="61"),0,(AD1694/'Totals and Drop Down Lists'!Z$5)*Inputs!H$39)</f>
        <v>0</v>
      </c>
      <c r="BC1694">
        <f>IF(OR($D1694="51",$D1694="52",$D1694="61"),0,(AE1694/'Totals and Drop Down Lists'!AA$5)*Inputs!I$39)</f>
        <v>0</v>
      </c>
      <c r="BD1694">
        <f>IF(OR($D1694="51",$D1694="52",$D1694="61"),0,(AF1694/'Totals and Drop Down Lists'!AB$5)*Inputs!J$39)</f>
        <v>0</v>
      </c>
      <c r="BE1694">
        <f>IF(OR($D1694="51",$D1694="52",$D1694="61"),0,(AG1694/'Totals and Drop Down Lists'!AC$5)*Inputs!K$39)</f>
        <v>0</v>
      </c>
      <c r="BF1694">
        <f>IF(OR($D1694="51",$D1694="52",$D1694="61"),0,(AH1694/'Totals and Drop Down Lists'!AD$5)*Inputs!L$39)</f>
        <v>0</v>
      </c>
      <c r="BG1694" s="10">
        <f t="shared" si="235"/>
        <v>70621.822228670804</v>
      </c>
    </row>
    <row r="1695" spans="1:59" ht="28.8">
      <c r="A1695" s="1" t="s">
        <v>7508</v>
      </c>
      <c r="B1695" s="1" t="s">
        <v>3183</v>
      </c>
      <c r="C1695" s="1" t="s">
        <v>3243</v>
      </c>
      <c r="D1695" s="1" t="s">
        <v>25</v>
      </c>
      <c r="E1695" s="1" t="s">
        <v>3244</v>
      </c>
      <c r="F1695" s="2">
        <v>70400</v>
      </c>
      <c r="G1695" s="2">
        <v>10565</v>
      </c>
      <c r="H1695" s="2">
        <v>728</v>
      </c>
      <c r="I1695" s="2">
        <v>20243</v>
      </c>
      <c r="J1695" s="2">
        <v>24817</v>
      </c>
      <c r="K1695" s="2">
        <v>10255</v>
      </c>
      <c r="L1695" s="2">
        <v>165</v>
      </c>
      <c r="M1695" s="2">
        <v>39</v>
      </c>
      <c r="N1695" s="2">
        <v>4</v>
      </c>
      <c r="O1695" s="2">
        <v>204</v>
      </c>
      <c r="P1695" s="2">
        <v>27</v>
      </c>
      <c r="Q1695" s="2">
        <v>30</v>
      </c>
      <c r="R1695" s="2">
        <v>3600</v>
      </c>
      <c r="S1695" s="2">
        <v>7632500</v>
      </c>
      <c r="T1695" s="2">
        <v>267253400</v>
      </c>
      <c r="U1695" s="2">
        <v>586</v>
      </c>
      <c r="V1695" s="2">
        <v>529</v>
      </c>
      <c r="W1695" s="2">
        <v>50</v>
      </c>
      <c r="X1695" s="2">
        <v>4090</v>
      </c>
      <c r="Y1695" s="2">
        <v>352</v>
      </c>
      <c r="Z1695" s="2">
        <v>3234</v>
      </c>
      <c r="AA1695" s="9">
        <f t="shared" si="236"/>
        <v>70400</v>
      </c>
      <c r="AB1695" s="9">
        <f t="shared" si="237"/>
        <v>8950</v>
      </c>
      <c r="AC1695" s="9">
        <f t="shared" si="238"/>
        <v>4069</v>
      </c>
      <c r="AD1695" s="9">
        <f t="shared" si="239"/>
        <v>3600</v>
      </c>
      <c r="AE1695" s="44">
        <f t="shared" si="240"/>
        <v>2.9594965269484153E-4</v>
      </c>
      <c r="AF1695" s="9">
        <f t="shared" si="241"/>
        <v>3511</v>
      </c>
      <c r="AG1695" s="9">
        <f t="shared" si="234"/>
        <v>3586</v>
      </c>
      <c r="AH1695" s="44">
        <f t="shared" si="242"/>
        <v>5.5137586934979636E-4</v>
      </c>
      <c r="AI1695">
        <f>AA1695/'Totals and Drop Down Lists'!W$6*Inputs!E$37</f>
        <v>63862.684663350221</v>
      </c>
      <c r="AJ1695">
        <f>AB1695/'Totals and Drop Down Lists'!X$6*Inputs!F$37</f>
        <v>29448.965285674411</v>
      </c>
      <c r="AK1695">
        <f>AC1695/'Totals and Drop Down Lists'!Y$6*Inputs!G$37</f>
        <v>26824.222452519229</v>
      </c>
      <c r="AL1695">
        <f>AD1695/'Totals and Drop Down Lists'!Z$6*Inputs!H$37</f>
        <v>28863.004571977999</v>
      </c>
      <c r="AM1695">
        <f>AE1695/'Totals and Drop Down Lists'!AA$6*Inputs!I$37</f>
        <v>36842.580002775641</v>
      </c>
      <c r="AN1695">
        <f>AF1695/'Totals and Drop Down Lists'!AB$6*Inputs!J$37</f>
        <v>70067.949615750389</v>
      </c>
      <c r="AO1695">
        <f>AG1695/'Totals and Drop Down Lists'!AC$6*Inputs!K$37</f>
        <v>66784.144178222545</v>
      </c>
      <c r="AP1695">
        <f>AH1695/'Totals and Drop Down Lists'!AD$6*Inputs!L$37</f>
        <v>129755.23318631222</v>
      </c>
      <c r="AQ1695">
        <f>IF(OR($D1695="51",$D1695="52",$D1695="61"),(AA1695/'Totals and Drop Down Lists'!W$4)*Inputs!E$38,0)</f>
        <v>0</v>
      </c>
      <c r="AR1695">
        <f>IF(OR($D1695="51",$D1695="52",$D1695="61"),(AB1695/'Totals and Drop Down Lists'!X$4)*Inputs!F$38,0)</f>
        <v>0</v>
      </c>
      <c r="AS1695">
        <f>IF(OR($D1695="51",$D1695="52",$D1695="61"),(AC1695/'Totals and Drop Down Lists'!Y$4)*Inputs!G$38,0)</f>
        <v>0</v>
      </c>
      <c r="AT1695">
        <f>IF(OR($D1695="51",$D1695="52",$D1695="61"),(AD1695/'Totals and Drop Down Lists'!Z$4)*Inputs!H$38,0)</f>
        <v>0</v>
      </c>
      <c r="AU1695">
        <f>IF(OR($D1695="51",$D1695="52",$D1695="61"),(AE1695/'Totals and Drop Down Lists'!AA$4)*Inputs!I$38,0)</f>
        <v>0</v>
      </c>
      <c r="AV1695">
        <f>IF(OR($D1695="51",$D1695="52",$D1695="61"),(AF1695/'Totals and Drop Down Lists'!AB$4)*Inputs!J$38,0)</f>
        <v>0</v>
      </c>
      <c r="AW1695">
        <f>IF(OR($D1695="51",$D1695="52",$D1695="61"),(AG1695/'Totals and Drop Down Lists'!AC$4)*Inputs!K$38,0)</f>
        <v>0</v>
      </c>
      <c r="AX1695">
        <f>IF(OR($D1695="51",$D1695="52",$D1695="61"),(AH1695/'Totals and Drop Down Lists'!AD$4)*Inputs!L$38,0)</f>
        <v>0</v>
      </c>
      <c r="AY1695">
        <f>IF(OR($D1695="51",$D1695="52",$D1695="61"),0,(AA1695/'Totals and Drop Down Lists'!W$5)*Inputs!E$39)</f>
        <v>0</v>
      </c>
      <c r="AZ1695">
        <f>IF(OR($D1695="51",$D1695="52",$D1695="61"),0,(AB1695/'Totals and Drop Down Lists'!X$5)*Inputs!F$39)</f>
        <v>0</v>
      </c>
      <c r="BA1695">
        <f>IF(OR($D1695="51",$D1695="52",$D1695="61"),0,(AC1695/'Totals and Drop Down Lists'!Y$5)*Inputs!G$39)</f>
        <v>0</v>
      </c>
      <c r="BB1695">
        <f>IF(OR($D1695="51",$D1695="52",$D1695="61"),0,(AD1695/'Totals and Drop Down Lists'!Z$5)*Inputs!H$39)</f>
        <v>0</v>
      </c>
      <c r="BC1695">
        <f>IF(OR($D1695="51",$D1695="52",$D1695="61"),0,(AE1695/'Totals and Drop Down Lists'!AA$5)*Inputs!I$39)</f>
        <v>0</v>
      </c>
      <c r="BD1695">
        <f>IF(OR($D1695="51",$D1695="52",$D1695="61"),0,(AF1695/'Totals and Drop Down Lists'!AB$5)*Inputs!J$39)</f>
        <v>0</v>
      </c>
      <c r="BE1695">
        <f>IF(OR($D1695="51",$D1695="52",$D1695="61"),0,(AG1695/'Totals and Drop Down Lists'!AC$5)*Inputs!K$39)</f>
        <v>0</v>
      </c>
      <c r="BF1695">
        <f>IF(OR($D1695="51",$D1695="52",$D1695="61"),0,(AH1695/'Totals and Drop Down Lists'!AD$5)*Inputs!L$39)</f>
        <v>0</v>
      </c>
      <c r="BG1695" s="10">
        <f t="shared" si="235"/>
        <v>452448.78395658266</v>
      </c>
    </row>
    <row r="1696" spans="1:59" ht="28.8">
      <c r="A1696" s="1" t="s">
        <v>7508</v>
      </c>
      <c r="B1696" s="1" t="s">
        <v>3183</v>
      </c>
      <c r="C1696" s="1" t="s">
        <v>3245</v>
      </c>
      <c r="D1696" s="1" t="s">
        <v>25</v>
      </c>
      <c r="E1696" s="1" t="s">
        <v>3246</v>
      </c>
      <c r="F1696" s="2">
        <v>2181</v>
      </c>
      <c r="G1696" s="2">
        <v>5</v>
      </c>
      <c r="H1696" s="2">
        <v>0</v>
      </c>
      <c r="I1696" s="2">
        <v>338</v>
      </c>
      <c r="J1696" s="2">
        <v>1014</v>
      </c>
      <c r="K1696" s="2">
        <v>143</v>
      </c>
      <c r="L1696" s="2">
        <v>5</v>
      </c>
      <c r="M1696" s="2">
        <v>7</v>
      </c>
      <c r="N1696" s="2">
        <v>0</v>
      </c>
      <c r="O1696" s="2">
        <v>0</v>
      </c>
      <c r="P1696" s="2">
        <v>0</v>
      </c>
      <c r="Q1696" s="2">
        <v>0</v>
      </c>
      <c r="R1696" s="2">
        <v>925</v>
      </c>
      <c r="S1696" s="2">
        <v>60900</v>
      </c>
      <c r="T1696" s="2">
        <v>2979700</v>
      </c>
      <c r="U1696" s="2">
        <v>12</v>
      </c>
      <c r="V1696" s="2">
        <v>29</v>
      </c>
      <c r="W1696" s="2">
        <v>0</v>
      </c>
      <c r="X1696" s="2">
        <v>37</v>
      </c>
      <c r="Y1696" s="2">
        <v>0</v>
      </c>
      <c r="Z1696" s="2">
        <v>4</v>
      </c>
      <c r="AA1696" s="9">
        <f t="shared" si="236"/>
        <v>2181</v>
      </c>
      <c r="AB1696" s="9">
        <f t="shared" si="237"/>
        <v>333</v>
      </c>
      <c r="AC1696" s="9">
        <f t="shared" si="238"/>
        <v>937</v>
      </c>
      <c r="AD1696" s="9">
        <f t="shared" si="239"/>
        <v>925</v>
      </c>
      <c r="AE1696" s="44">
        <f t="shared" si="240"/>
        <v>1.4084126134810087E-6</v>
      </c>
      <c r="AF1696" s="9">
        <f t="shared" si="241"/>
        <v>8</v>
      </c>
      <c r="AG1696" s="9">
        <f t="shared" si="234"/>
        <v>4</v>
      </c>
      <c r="AH1696" s="44">
        <f t="shared" si="242"/>
        <v>2.0989841547467222E-7</v>
      </c>
      <c r="AI1696">
        <f>AA1696/'Totals and Drop Down Lists'!W$6*Inputs!E$37</f>
        <v>1978.4732279938469</v>
      </c>
      <c r="AJ1696">
        <f>AB1696/'Totals and Drop Down Lists'!X$6*Inputs!F$37</f>
        <v>1095.6989318580534</v>
      </c>
      <c r="AK1696">
        <f>AC1696/'Totals and Drop Down Lists'!Y$6*Inputs!G$37</f>
        <v>6177.0205057779594</v>
      </c>
      <c r="AL1696">
        <f>AD1696/'Totals and Drop Down Lists'!Z$6*Inputs!H$37</f>
        <v>7416.1886747443468</v>
      </c>
      <c r="AM1696">
        <f>AE1696/'Totals and Drop Down Lists'!AA$6*Inputs!I$37</f>
        <v>175.3323712888305</v>
      </c>
      <c r="AN1696">
        <f>AF1696/'Totals and Drop Down Lists'!AB$6*Inputs!J$37</f>
        <v>159.65354512275795</v>
      </c>
      <c r="AO1696">
        <f>AG1696/'Totals and Drop Down Lists'!AC$6*Inputs!K$37</f>
        <v>74.494304716366472</v>
      </c>
      <c r="AP1696">
        <f>AH1696/'Totals and Drop Down Lists'!AD$6*Inputs!L$37</f>
        <v>49.395375023340414</v>
      </c>
      <c r="AQ1696">
        <f>IF(OR($D1696="51",$D1696="52",$D1696="61"),(AA1696/'Totals and Drop Down Lists'!W$4)*Inputs!E$38,0)</f>
        <v>0</v>
      </c>
      <c r="AR1696">
        <f>IF(OR($D1696="51",$D1696="52",$D1696="61"),(AB1696/'Totals and Drop Down Lists'!X$4)*Inputs!F$38,0)</f>
        <v>0</v>
      </c>
      <c r="AS1696">
        <f>IF(OR($D1696="51",$D1696="52",$D1696="61"),(AC1696/'Totals and Drop Down Lists'!Y$4)*Inputs!G$38,0)</f>
        <v>0</v>
      </c>
      <c r="AT1696">
        <f>IF(OR($D1696="51",$D1696="52",$D1696="61"),(AD1696/'Totals and Drop Down Lists'!Z$4)*Inputs!H$38,0)</f>
        <v>0</v>
      </c>
      <c r="AU1696">
        <f>IF(OR($D1696="51",$D1696="52",$D1696="61"),(AE1696/'Totals and Drop Down Lists'!AA$4)*Inputs!I$38,0)</f>
        <v>0</v>
      </c>
      <c r="AV1696">
        <f>IF(OR($D1696="51",$D1696="52",$D1696="61"),(AF1696/'Totals and Drop Down Lists'!AB$4)*Inputs!J$38,0)</f>
        <v>0</v>
      </c>
      <c r="AW1696">
        <f>IF(OR($D1696="51",$D1696="52",$D1696="61"),(AG1696/'Totals and Drop Down Lists'!AC$4)*Inputs!K$38,0)</f>
        <v>0</v>
      </c>
      <c r="AX1696">
        <f>IF(OR($D1696="51",$D1696="52",$D1696="61"),(AH1696/'Totals and Drop Down Lists'!AD$4)*Inputs!L$38,0)</f>
        <v>0</v>
      </c>
      <c r="AY1696">
        <f>IF(OR($D1696="51",$D1696="52",$D1696="61"),0,(AA1696/'Totals and Drop Down Lists'!W$5)*Inputs!E$39)</f>
        <v>0</v>
      </c>
      <c r="AZ1696">
        <f>IF(OR($D1696="51",$D1696="52",$D1696="61"),0,(AB1696/'Totals and Drop Down Lists'!X$5)*Inputs!F$39)</f>
        <v>0</v>
      </c>
      <c r="BA1696">
        <f>IF(OR($D1696="51",$D1696="52",$D1696="61"),0,(AC1696/'Totals and Drop Down Lists'!Y$5)*Inputs!G$39)</f>
        <v>0</v>
      </c>
      <c r="BB1696">
        <f>IF(OR($D1696="51",$D1696="52",$D1696="61"),0,(AD1696/'Totals and Drop Down Lists'!Z$5)*Inputs!H$39)</f>
        <v>0</v>
      </c>
      <c r="BC1696">
        <f>IF(OR($D1696="51",$D1696="52",$D1696="61"),0,(AE1696/'Totals and Drop Down Lists'!AA$5)*Inputs!I$39)</f>
        <v>0</v>
      </c>
      <c r="BD1696">
        <f>IF(OR($D1696="51",$D1696="52",$D1696="61"),0,(AF1696/'Totals and Drop Down Lists'!AB$5)*Inputs!J$39)</f>
        <v>0</v>
      </c>
      <c r="BE1696">
        <f>IF(OR($D1696="51",$D1696="52",$D1696="61"),0,(AG1696/'Totals and Drop Down Lists'!AC$5)*Inputs!K$39)</f>
        <v>0</v>
      </c>
      <c r="BF1696">
        <f>IF(OR($D1696="51",$D1696="52",$D1696="61"),0,(AH1696/'Totals and Drop Down Lists'!AD$5)*Inputs!L$39)</f>
        <v>0</v>
      </c>
      <c r="BG1696" s="10">
        <f t="shared" si="235"/>
        <v>17126.2569365255</v>
      </c>
    </row>
    <row r="1697" spans="1:59" ht="28.8">
      <c r="A1697" s="1" t="s">
        <v>7508</v>
      </c>
      <c r="B1697" s="1" t="s">
        <v>3183</v>
      </c>
      <c r="C1697" s="1" t="s">
        <v>785</v>
      </c>
      <c r="D1697" s="1" t="s">
        <v>25</v>
      </c>
      <c r="E1697" s="1" t="s">
        <v>3247</v>
      </c>
      <c r="F1697" s="2">
        <v>11485</v>
      </c>
      <c r="G1697" s="2">
        <v>62</v>
      </c>
      <c r="H1697" s="2">
        <v>0</v>
      </c>
      <c r="I1697" s="2">
        <v>3104</v>
      </c>
      <c r="J1697" s="2">
        <v>4096</v>
      </c>
      <c r="K1697" s="2">
        <v>764</v>
      </c>
      <c r="L1697" s="2">
        <v>28</v>
      </c>
      <c r="M1697" s="2">
        <v>23</v>
      </c>
      <c r="N1697" s="2">
        <v>0</v>
      </c>
      <c r="O1697" s="2">
        <v>27</v>
      </c>
      <c r="P1697" s="2">
        <v>4</v>
      </c>
      <c r="Q1697" s="2">
        <v>0</v>
      </c>
      <c r="R1697" s="2">
        <v>970</v>
      </c>
      <c r="S1697" s="2">
        <v>379000</v>
      </c>
      <c r="T1697" s="2">
        <v>12853900</v>
      </c>
      <c r="U1697" s="2">
        <v>59</v>
      </c>
      <c r="V1697" s="2">
        <v>129</v>
      </c>
      <c r="W1697" s="2">
        <v>45</v>
      </c>
      <c r="X1697" s="2">
        <v>327</v>
      </c>
      <c r="Y1697" s="2">
        <v>50</v>
      </c>
      <c r="Z1697" s="2">
        <v>170</v>
      </c>
      <c r="AA1697" s="9">
        <f t="shared" si="236"/>
        <v>11485</v>
      </c>
      <c r="AB1697" s="9">
        <f t="shared" si="237"/>
        <v>3042</v>
      </c>
      <c r="AC1697" s="9">
        <f t="shared" si="238"/>
        <v>1052</v>
      </c>
      <c r="AD1697" s="9">
        <f t="shared" si="239"/>
        <v>970</v>
      </c>
      <c r="AE1697" s="44">
        <f t="shared" si="240"/>
        <v>9.9522792908833965E-6</v>
      </c>
      <c r="AF1697" s="9">
        <f t="shared" si="241"/>
        <v>153</v>
      </c>
      <c r="AG1697" s="9">
        <f t="shared" si="234"/>
        <v>220</v>
      </c>
      <c r="AH1697" s="44">
        <f t="shared" si="242"/>
        <v>1.5268879852254233E-5</v>
      </c>
      <c r="AI1697">
        <f>AA1697/'Totals and Drop Down Lists'!W$6*Inputs!E$37</f>
        <v>10418.507576116153</v>
      </c>
      <c r="AJ1697">
        <f>AB1697/'Totals and Drop Down Lists'!X$6*Inputs!F$37</f>
        <v>10009.357809946543</v>
      </c>
      <c r="AK1697">
        <f>AC1697/'Totals and Drop Down Lists'!Y$6*Inputs!G$37</f>
        <v>6935.1393512042841</v>
      </c>
      <c r="AL1697">
        <f>AD1697/'Totals and Drop Down Lists'!Z$6*Inputs!H$37</f>
        <v>7776.976231894072</v>
      </c>
      <c r="AM1697">
        <f>AE1697/'Totals and Drop Down Lists'!AA$6*Inputs!I$37</f>
        <v>1238.9527835074559</v>
      </c>
      <c r="AN1697">
        <f>AF1697/'Totals and Drop Down Lists'!AB$6*Inputs!J$37</f>
        <v>3053.3740504727457</v>
      </c>
      <c r="AO1697">
        <f>AG1697/'Totals and Drop Down Lists'!AC$6*Inputs!K$37</f>
        <v>4097.186759400156</v>
      </c>
      <c r="AP1697">
        <f>AH1697/'Totals and Drop Down Lists'!AD$6*Inputs!L$37</f>
        <v>3593.2241069224879</v>
      </c>
      <c r="AQ1697">
        <f>IF(OR($D1697="51",$D1697="52",$D1697="61"),(AA1697/'Totals and Drop Down Lists'!W$4)*Inputs!E$38,0)</f>
        <v>0</v>
      </c>
      <c r="AR1697">
        <f>IF(OR($D1697="51",$D1697="52",$D1697="61"),(AB1697/'Totals and Drop Down Lists'!X$4)*Inputs!F$38,0)</f>
        <v>0</v>
      </c>
      <c r="AS1697">
        <f>IF(OR($D1697="51",$D1697="52",$D1697="61"),(AC1697/'Totals and Drop Down Lists'!Y$4)*Inputs!G$38,0)</f>
        <v>0</v>
      </c>
      <c r="AT1697">
        <f>IF(OR($D1697="51",$D1697="52",$D1697="61"),(AD1697/'Totals and Drop Down Lists'!Z$4)*Inputs!H$38,0)</f>
        <v>0</v>
      </c>
      <c r="AU1697">
        <f>IF(OR($D1697="51",$D1697="52",$D1697="61"),(AE1697/'Totals and Drop Down Lists'!AA$4)*Inputs!I$38,0)</f>
        <v>0</v>
      </c>
      <c r="AV1697">
        <f>IF(OR($D1697="51",$D1697="52",$D1697="61"),(AF1697/'Totals and Drop Down Lists'!AB$4)*Inputs!J$38,0)</f>
        <v>0</v>
      </c>
      <c r="AW1697">
        <f>IF(OR($D1697="51",$D1697="52",$D1697="61"),(AG1697/'Totals and Drop Down Lists'!AC$4)*Inputs!K$38,0)</f>
        <v>0</v>
      </c>
      <c r="AX1697">
        <f>IF(OR($D1697="51",$D1697="52",$D1697="61"),(AH1697/'Totals and Drop Down Lists'!AD$4)*Inputs!L$38,0)</f>
        <v>0</v>
      </c>
      <c r="AY1697">
        <f>IF(OR($D1697="51",$D1697="52",$D1697="61"),0,(AA1697/'Totals and Drop Down Lists'!W$5)*Inputs!E$39)</f>
        <v>0</v>
      </c>
      <c r="AZ1697">
        <f>IF(OR($D1697="51",$D1697="52",$D1697="61"),0,(AB1697/'Totals and Drop Down Lists'!X$5)*Inputs!F$39)</f>
        <v>0</v>
      </c>
      <c r="BA1697">
        <f>IF(OR($D1697="51",$D1697="52",$D1697="61"),0,(AC1697/'Totals and Drop Down Lists'!Y$5)*Inputs!G$39)</f>
        <v>0</v>
      </c>
      <c r="BB1697">
        <f>IF(OR($D1697="51",$D1697="52",$D1697="61"),0,(AD1697/'Totals and Drop Down Lists'!Z$5)*Inputs!H$39)</f>
        <v>0</v>
      </c>
      <c r="BC1697">
        <f>IF(OR($D1697="51",$D1697="52",$D1697="61"),0,(AE1697/'Totals and Drop Down Lists'!AA$5)*Inputs!I$39)</f>
        <v>0</v>
      </c>
      <c r="BD1697">
        <f>IF(OR($D1697="51",$D1697="52",$D1697="61"),0,(AF1697/'Totals and Drop Down Lists'!AB$5)*Inputs!J$39)</f>
        <v>0</v>
      </c>
      <c r="BE1697">
        <f>IF(OR($D1697="51",$D1697="52",$D1697="61"),0,(AG1697/'Totals and Drop Down Lists'!AC$5)*Inputs!K$39)</f>
        <v>0</v>
      </c>
      <c r="BF1697">
        <f>IF(OR($D1697="51",$D1697="52",$D1697="61"),0,(AH1697/'Totals and Drop Down Lists'!AD$5)*Inputs!L$39)</f>
        <v>0</v>
      </c>
      <c r="BG1697" s="10">
        <f t="shared" si="235"/>
        <v>47122.718669463902</v>
      </c>
    </row>
    <row r="1698" spans="1:59" ht="28.8">
      <c r="A1698" s="1" t="s">
        <v>7508</v>
      </c>
      <c r="B1698" s="1" t="s">
        <v>3183</v>
      </c>
      <c r="C1698" s="1" t="s">
        <v>3248</v>
      </c>
      <c r="D1698" s="1" t="s">
        <v>25</v>
      </c>
      <c r="E1698" s="1" t="s">
        <v>3249</v>
      </c>
      <c r="F1698" s="2">
        <v>88323</v>
      </c>
      <c r="G1698" s="2">
        <v>548</v>
      </c>
      <c r="H1698" s="2">
        <v>53</v>
      </c>
      <c r="I1698" s="2">
        <v>9556</v>
      </c>
      <c r="J1698" s="2">
        <v>32684</v>
      </c>
      <c r="K1698" s="2">
        <v>5532</v>
      </c>
      <c r="L1698" s="2">
        <v>339</v>
      </c>
      <c r="M1698" s="2">
        <v>29</v>
      </c>
      <c r="N1698" s="2">
        <v>36</v>
      </c>
      <c r="O1698" s="2">
        <v>78</v>
      </c>
      <c r="P1698" s="2">
        <v>3</v>
      </c>
      <c r="Q1698" s="2">
        <v>0</v>
      </c>
      <c r="R1698" s="2">
        <v>5854</v>
      </c>
      <c r="S1698" s="2">
        <v>3951900</v>
      </c>
      <c r="T1698" s="2">
        <v>204446800</v>
      </c>
      <c r="U1698" s="2">
        <v>591</v>
      </c>
      <c r="V1698" s="2">
        <v>554</v>
      </c>
      <c r="W1698" s="2">
        <v>0</v>
      </c>
      <c r="X1698" s="2">
        <v>1667</v>
      </c>
      <c r="Y1698" s="2">
        <v>337</v>
      </c>
      <c r="Z1698" s="2">
        <v>889</v>
      </c>
      <c r="AA1698" s="9">
        <f t="shared" si="236"/>
        <v>88323</v>
      </c>
      <c r="AB1698" s="9">
        <f t="shared" si="237"/>
        <v>8955</v>
      </c>
      <c r="AC1698" s="9">
        <f t="shared" si="238"/>
        <v>6339</v>
      </c>
      <c r="AD1698" s="9">
        <f t="shared" si="239"/>
        <v>5854</v>
      </c>
      <c r="AE1698" s="44">
        <f t="shared" si="240"/>
        <v>6.5392046168512766E-5</v>
      </c>
      <c r="AF1698" s="9">
        <f t="shared" si="241"/>
        <v>1113</v>
      </c>
      <c r="AG1698" s="9">
        <f t="shared" si="234"/>
        <v>1226</v>
      </c>
      <c r="AH1698" s="44">
        <f t="shared" si="242"/>
        <v>7.721266209916871E-5</v>
      </c>
      <c r="AI1698">
        <f>AA1698/'Totals and Drop Down Lists'!W$6*Inputs!E$37</f>
        <v>80121.362180697179</v>
      </c>
      <c r="AJ1698">
        <f>AB1698/'Totals and Drop Down Lists'!X$6*Inputs!F$37</f>
        <v>29465.417221588199</v>
      </c>
      <c r="AK1698">
        <f>AC1698/'Totals and Drop Down Lists'!Y$6*Inputs!G$37</f>
        <v>41788.829227456234</v>
      </c>
      <c r="AL1698">
        <f>AD1698/'Totals and Drop Down Lists'!Z$6*Inputs!H$37</f>
        <v>46934.452434544226</v>
      </c>
      <c r="AM1698">
        <f>AE1698/'Totals and Drop Down Lists'!AA$6*Inputs!I$37</f>
        <v>8140.6133461248119</v>
      </c>
      <c r="AN1698">
        <f>AF1698/'Totals and Drop Down Lists'!AB$6*Inputs!J$37</f>
        <v>22211.799465203698</v>
      </c>
      <c r="AO1698">
        <f>AG1698/'Totals and Drop Down Lists'!AC$6*Inputs!K$37</f>
        <v>22832.504395566324</v>
      </c>
      <c r="AP1698">
        <f>AH1698/'Totals and Drop Down Lists'!AD$6*Inputs!L$37</f>
        <v>18170.448749286141</v>
      </c>
      <c r="AQ1698">
        <f>IF(OR($D1698="51",$D1698="52",$D1698="61"),(AA1698/'Totals and Drop Down Lists'!W$4)*Inputs!E$38,0)</f>
        <v>0</v>
      </c>
      <c r="AR1698">
        <f>IF(OR($D1698="51",$D1698="52",$D1698="61"),(AB1698/'Totals and Drop Down Lists'!X$4)*Inputs!F$38,0)</f>
        <v>0</v>
      </c>
      <c r="AS1698">
        <f>IF(OR($D1698="51",$D1698="52",$D1698="61"),(AC1698/'Totals and Drop Down Lists'!Y$4)*Inputs!G$38,0)</f>
        <v>0</v>
      </c>
      <c r="AT1698">
        <f>IF(OR($D1698="51",$D1698="52",$D1698="61"),(AD1698/'Totals and Drop Down Lists'!Z$4)*Inputs!H$38,0)</f>
        <v>0</v>
      </c>
      <c r="AU1698">
        <f>IF(OR($D1698="51",$D1698="52",$D1698="61"),(AE1698/'Totals and Drop Down Lists'!AA$4)*Inputs!I$38,0)</f>
        <v>0</v>
      </c>
      <c r="AV1698">
        <f>IF(OR($D1698="51",$D1698="52",$D1698="61"),(AF1698/'Totals and Drop Down Lists'!AB$4)*Inputs!J$38,0)</f>
        <v>0</v>
      </c>
      <c r="AW1698">
        <f>IF(OR($D1698="51",$D1698="52",$D1698="61"),(AG1698/'Totals and Drop Down Lists'!AC$4)*Inputs!K$38,0)</f>
        <v>0</v>
      </c>
      <c r="AX1698">
        <f>IF(OR($D1698="51",$D1698="52",$D1698="61"),(AH1698/'Totals and Drop Down Lists'!AD$4)*Inputs!L$38,0)</f>
        <v>0</v>
      </c>
      <c r="AY1698">
        <f>IF(OR($D1698="51",$D1698="52",$D1698="61"),0,(AA1698/'Totals and Drop Down Lists'!W$5)*Inputs!E$39)</f>
        <v>0</v>
      </c>
      <c r="AZ1698">
        <f>IF(OR($D1698="51",$D1698="52",$D1698="61"),0,(AB1698/'Totals and Drop Down Lists'!X$5)*Inputs!F$39)</f>
        <v>0</v>
      </c>
      <c r="BA1698">
        <f>IF(OR($D1698="51",$D1698="52",$D1698="61"),0,(AC1698/'Totals and Drop Down Lists'!Y$5)*Inputs!G$39)</f>
        <v>0</v>
      </c>
      <c r="BB1698">
        <f>IF(OR($D1698="51",$D1698="52",$D1698="61"),0,(AD1698/'Totals and Drop Down Lists'!Z$5)*Inputs!H$39)</f>
        <v>0</v>
      </c>
      <c r="BC1698">
        <f>IF(OR($D1698="51",$D1698="52",$D1698="61"),0,(AE1698/'Totals and Drop Down Lists'!AA$5)*Inputs!I$39)</f>
        <v>0</v>
      </c>
      <c r="BD1698">
        <f>IF(OR($D1698="51",$D1698="52",$D1698="61"),0,(AF1698/'Totals and Drop Down Lists'!AB$5)*Inputs!J$39)</f>
        <v>0</v>
      </c>
      <c r="BE1698">
        <f>IF(OR($D1698="51",$D1698="52",$D1698="61"),0,(AG1698/'Totals and Drop Down Lists'!AC$5)*Inputs!K$39)</f>
        <v>0</v>
      </c>
      <c r="BF1698">
        <f>IF(OR($D1698="51",$D1698="52",$D1698="61"),0,(AH1698/'Totals and Drop Down Lists'!AD$5)*Inputs!L$39)</f>
        <v>0</v>
      </c>
      <c r="BG1698" s="10">
        <f t="shared" si="235"/>
        <v>269665.42702046683</v>
      </c>
    </row>
    <row r="1699" spans="1:59" ht="28.8">
      <c r="A1699" s="1" t="s">
        <v>7508</v>
      </c>
      <c r="B1699" s="1" t="s">
        <v>3183</v>
      </c>
      <c r="C1699" s="1" t="s">
        <v>3250</v>
      </c>
      <c r="D1699" s="1" t="s">
        <v>25</v>
      </c>
      <c r="E1699" s="1" t="s">
        <v>3251</v>
      </c>
      <c r="F1699" s="2">
        <v>6550</v>
      </c>
      <c r="G1699" s="2">
        <v>25</v>
      </c>
      <c r="H1699" s="2">
        <v>0</v>
      </c>
      <c r="I1699" s="2">
        <v>1025</v>
      </c>
      <c r="J1699" s="2">
        <v>2427</v>
      </c>
      <c r="K1699" s="2">
        <v>604</v>
      </c>
      <c r="L1699" s="2">
        <v>23</v>
      </c>
      <c r="M1699" s="2">
        <v>0</v>
      </c>
      <c r="N1699" s="2">
        <v>0</v>
      </c>
      <c r="O1699" s="2">
        <v>28</v>
      </c>
      <c r="P1699" s="2">
        <v>3</v>
      </c>
      <c r="Q1699" s="2">
        <v>0</v>
      </c>
      <c r="R1699" s="2">
        <v>749</v>
      </c>
      <c r="S1699" s="2">
        <v>347500</v>
      </c>
      <c r="T1699" s="2">
        <v>21367300</v>
      </c>
      <c r="U1699" s="2">
        <v>55</v>
      </c>
      <c r="V1699" s="2">
        <v>42</v>
      </c>
      <c r="W1699" s="2">
        <v>10</v>
      </c>
      <c r="X1699" s="2">
        <v>134</v>
      </c>
      <c r="Y1699" s="2">
        <v>28</v>
      </c>
      <c r="Z1699" s="2">
        <v>99</v>
      </c>
      <c r="AA1699" s="9">
        <f t="shared" si="236"/>
        <v>6550</v>
      </c>
      <c r="AB1699" s="9">
        <f t="shared" si="237"/>
        <v>1000</v>
      </c>
      <c r="AC1699" s="9">
        <f t="shared" si="238"/>
        <v>803</v>
      </c>
      <c r="AD1699" s="9">
        <f t="shared" si="239"/>
        <v>749</v>
      </c>
      <c r="AE1699" s="44">
        <f t="shared" si="240"/>
        <v>1.0497838490528818E-5</v>
      </c>
      <c r="AF1699" s="9">
        <f t="shared" si="241"/>
        <v>82</v>
      </c>
      <c r="AG1699" s="9">
        <f t="shared" si="234"/>
        <v>127</v>
      </c>
      <c r="AH1699" s="44">
        <f t="shared" si="242"/>
        <v>1.176039664597174E-5</v>
      </c>
      <c r="AI1699">
        <f>AA1699/'Totals and Drop Down Lists'!W$6*Inputs!E$37</f>
        <v>5941.7696668315903</v>
      </c>
      <c r="AJ1699">
        <f>AB1699/'Totals and Drop Down Lists'!X$6*Inputs!F$37</f>
        <v>3290.3871827569174</v>
      </c>
      <c r="AK1699">
        <f>AC1699/'Totals and Drop Down Lists'!Y$6*Inputs!G$37</f>
        <v>5293.6472424116346</v>
      </c>
      <c r="AL1699">
        <f>AD1699/'Totals and Drop Down Lists'!Z$6*Inputs!H$37</f>
        <v>6005.1084512254229</v>
      </c>
      <c r="AM1699">
        <f>AE1699/'Totals and Drop Down Lists'!AA$6*Inputs!I$37</f>
        <v>1306.8690938533643</v>
      </c>
      <c r="AN1699">
        <f>AF1699/'Totals and Drop Down Lists'!AB$6*Inputs!J$37</f>
        <v>1636.448837508269</v>
      </c>
      <c r="AO1699">
        <f>AG1699/'Totals and Drop Down Lists'!AC$6*Inputs!K$37</f>
        <v>2365.1941747446353</v>
      </c>
      <c r="AP1699">
        <f>AH1699/'Totals and Drop Down Lists'!AD$6*Inputs!L$37</f>
        <v>2767.5730730854675</v>
      </c>
      <c r="AQ1699">
        <f>IF(OR($D1699="51",$D1699="52",$D1699="61"),(AA1699/'Totals and Drop Down Lists'!W$4)*Inputs!E$38,0)</f>
        <v>0</v>
      </c>
      <c r="AR1699">
        <f>IF(OR($D1699="51",$D1699="52",$D1699="61"),(AB1699/'Totals and Drop Down Lists'!X$4)*Inputs!F$38,0)</f>
        <v>0</v>
      </c>
      <c r="AS1699">
        <f>IF(OR($D1699="51",$D1699="52",$D1699="61"),(AC1699/'Totals and Drop Down Lists'!Y$4)*Inputs!G$38,0)</f>
        <v>0</v>
      </c>
      <c r="AT1699">
        <f>IF(OR($D1699="51",$D1699="52",$D1699="61"),(AD1699/'Totals and Drop Down Lists'!Z$4)*Inputs!H$38,0)</f>
        <v>0</v>
      </c>
      <c r="AU1699">
        <f>IF(OR($D1699="51",$D1699="52",$D1699="61"),(AE1699/'Totals and Drop Down Lists'!AA$4)*Inputs!I$38,0)</f>
        <v>0</v>
      </c>
      <c r="AV1699">
        <f>IF(OR($D1699="51",$D1699="52",$D1699="61"),(AF1699/'Totals and Drop Down Lists'!AB$4)*Inputs!J$38,0)</f>
        <v>0</v>
      </c>
      <c r="AW1699">
        <f>IF(OR($D1699="51",$D1699="52",$D1699="61"),(AG1699/'Totals and Drop Down Lists'!AC$4)*Inputs!K$38,0)</f>
        <v>0</v>
      </c>
      <c r="AX1699">
        <f>IF(OR($D1699="51",$D1699="52",$D1699="61"),(AH1699/'Totals and Drop Down Lists'!AD$4)*Inputs!L$38,0)</f>
        <v>0</v>
      </c>
      <c r="AY1699">
        <f>IF(OR($D1699="51",$D1699="52",$D1699="61"),0,(AA1699/'Totals and Drop Down Lists'!W$5)*Inputs!E$39)</f>
        <v>0</v>
      </c>
      <c r="AZ1699">
        <f>IF(OR($D1699="51",$D1699="52",$D1699="61"),0,(AB1699/'Totals and Drop Down Lists'!X$5)*Inputs!F$39)</f>
        <v>0</v>
      </c>
      <c r="BA1699">
        <f>IF(OR($D1699="51",$D1699="52",$D1699="61"),0,(AC1699/'Totals and Drop Down Lists'!Y$5)*Inputs!G$39)</f>
        <v>0</v>
      </c>
      <c r="BB1699">
        <f>IF(OR($D1699="51",$D1699="52",$D1699="61"),0,(AD1699/'Totals and Drop Down Lists'!Z$5)*Inputs!H$39)</f>
        <v>0</v>
      </c>
      <c r="BC1699">
        <f>IF(OR($D1699="51",$D1699="52",$D1699="61"),0,(AE1699/'Totals and Drop Down Lists'!AA$5)*Inputs!I$39)</f>
        <v>0</v>
      </c>
      <c r="BD1699">
        <f>IF(OR($D1699="51",$D1699="52",$D1699="61"),0,(AF1699/'Totals and Drop Down Lists'!AB$5)*Inputs!J$39)</f>
        <v>0</v>
      </c>
      <c r="BE1699">
        <f>IF(OR($D1699="51",$D1699="52",$D1699="61"),0,(AG1699/'Totals and Drop Down Lists'!AC$5)*Inputs!K$39)</f>
        <v>0</v>
      </c>
      <c r="BF1699">
        <f>IF(OR($D1699="51",$D1699="52",$D1699="61"),0,(AH1699/'Totals and Drop Down Lists'!AD$5)*Inputs!L$39)</f>
        <v>0</v>
      </c>
      <c r="BG1699" s="10">
        <f t="shared" si="235"/>
        <v>28606.997722417302</v>
      </c>
    </row>
    <row r="1700" spans="1:59" ht="28.8">
      <c r="A1700" s="1" t="s">
        <v>7508</v>
      </c>
      <c r="B1700" s="1" t="s">
        <v>3183</v>
      </c>
      <c r="C1700" s="1" t="s">
        <v>3252</v>
      </c>
      <c r="D1700" s="1" t="s">
        <v>25</v>
      </c>
      <c r="E1700" s="1" t="s">
        <v>3253</v>
      </c>
      <c r="F1700" s="2">
        <v>11099</v>
      </c>
      <c r="G1700" s="2">
        <v>68</v>
      </c>
      <c r="H1700" s="2">
        <v>10</v>
      </c>
      <c r="I1700" s="2">
        <v>1674</v>
      </c>
      <c r="J1700" s="2">
        <v>5000</v>
      </c>
      <c r="K1700" s="2">
        <v>1158</v>
      </c>
      <c r="L1700" s="2">
        <v>97</v>
      </c>
      <c r="M1700" s="2">
        <v>2</v>
      </c>
      <c r="N1700" s="2">
        <v>1</v>
      </c>
      <c r="O1700" s="2">
        <v>19</v>
      </c>
      <c r="P1700" s="2">
        <v>5</v>
      </c>
      <c r="Q1700" s="2">
        <v>0</v>
      </c>
      <c r="R1700" s="2">
        <v>1852</v>
      </c>
      <c r="S1700" s="2">
        <v>612300</v>
      </c>
      <c r="T1700" s="2">
        <v>37429800</v>
      </c>
      <c r="U1700" s="2">
        <v>142</v>
      </c>
      <c r="V1700" s="2">
        <v>106</v>
      </c>
      <c r="W1700" s="2">
        <v>25</v>
      </c>
      <c r="X1700" s="2">
        <v>197</v>
      </c>
      <c r="Y1700" s="2">
        <v>16</v>
      </c>
      <c r="Z1700" s="2">
        <v>87</v>
      </c>
      <c r="AA1700" s="9">
        <f t="shared" si="236"/>
        <v>11099</v>
      </c>
      <c r="AB1700" s="9">
        <f t="shared" si="237"/>
        <v>1596</v>
      </c>
      <c r="AC1700" s="9">
        <f t="shared" si="238"/>
        <v>1976</v>
      </c>
      <c r="AD1700" s="9">
        <f t="shared" si="239"/>
        <v>1852</v>
      </c>
      <c r="AE1700" s="44">
        <f t="shared" si="240"/>
        <v>1.8730220943708572E-5</v>
      </c>
      <c r="AF1700" s="9">
        <f t="shared" si="241"/>
        <v>66</v>
      </c>
      <c r="AG1700" s="9">
        <f t="shared" si="234"/>
        <v>103</v>
      </c>
      <c r="AH1700" s="44">
        <f t="shared" si="242"/>
        <v>8.8761956425974182E-6</v>
      </c>
      <c r="AI1700">
        <f>AA1700/'Totals and Drop Down Lists'!W$6*Inputs!E$37</f>
        <v>10068.351378956308</v>
      </c>
      <c r="AJ1700">
        <f>AB1700/'Totals and Drop Down Lists'!X$6*Inputs!F$37</f>
        <v>5251.4579436800404</v>
      </c>
      <c r="AK1700">
        <f>AC1700/'Totals and Drop Down Lists'!Y$6*Inputs!G$37</f>
        <v>13026.459465760137</v>
      </c>
      <c r="AL1700">
        <f>AD1700/'Totals and Drop Down Lists'!Z$6*Inputs!H$37</f>
        <v>14848.412352028681</v>
      </c>
      <c r="AM1700">
        <f>AE1700/'Totals and Drop Down Lists'!AA$6*Inputs!I$37</f>
        <v>2331.7130373516229</v>
      </c>
      <c r="AN1700">
        <f>AF1700/'Totals and Drop Down Lists'!AB$6*Inputs!J$37</f>
        <v>1317.1417472627529</v>
      </c>
      <c r="AO1700">
        <f>AG1700/'Totals and Drop Down Lists'!AC$6*Inputs!K$37</f>
        <v>1918.2283464464367</v>
      </c>
      <c r="AP1700">
        <f>AH1700/'Totals and Drop Down Lists'!AD$6*Inputs!L$37</f>
        <v>2088.8343132802024</v>
      </c>
      <c r="AQ1700">
        <f>IF(OR($D1700="51",$D1700="52",$D1700="61"),(AA1700/'Totals and Drop Down Lists'!W$4)*Inputs!E$38,0)</f>
        <v>0</v>
      </c>
      <c r="AR1700">
        <f>IF(OR($D1700="51",$D1700="52",$D1700="61"),(AB1700/'Totals and Drop Down Lists'!X$4)*Inputs!F$38,0)</f>
        <v>0</v>
      </c>
      <c r="AS1700">
        <f>IF(OR($D1700="51",$D1700="52",$D1700="61"),(AC1700/'Totals and Drop Down Lists'!Y$4)*Inputs!G$38,0)</f>
        <v>0</v>
      </c>
      <c r="AT1700">
        <f>IF(OR($D1700="51",$D1700="52",$D1700="61"),(AD1700/'Totals and Drop Down Lists'!Z$4)*Inputs!H$38,0)</f>
        <v>0</v>
      </c>
      <c r="AU1700">
        <f>IF(OR($D1700="51",$D1700="52",$D1700="61"),(AE1700/'Totals and Drop Down Lists'!AA$4)*Inputs!I$38,0)</f>
        <v>0</v>
      </c>
      <c r="AV1700">
        <f>IF(OR($D1700="51",$D1700="52",$D1700="61"),(AF1700/'Totals and Drop Down Lists'!AB$4)*Inputs!J$38,0)</f>
        <v>0</v>
      </c>
      <c r="AW1700">
        <f>IF(OR($D1700="51",$D1700="52",$D1700="61"),(AG1700/'Totals and Drop Down Lists'!AC$4)*Inputs!K$38,0)</f>
        <v>0</v>
      </c>
      <c r="AX1700">
        <f>IF(OR($D1700="51",$D1700="52",$D1700="61"),(AH1700/'Totals and Drop Down Lists'!AD$4)*Inputs!L$38,0)</f>
        <v>0</v>
      </c>
      <c r="AY1700">
        <f>IF(OR($D1700="51",$D1700="52",$D1700="61"),0,(AA1700/'Totals and Drop Down Lists'!W$5)*Inputs!E$39)</f>
        <v>0</v>
      </c>
      <c r="AZ1700">
        <f>IF(OR($D1700="51",$D1700="52",$D1700="61"),0,(AB1700/'Totals and Drop Down Lists'!X$5)*Inputs!F$39)</f>
        <v>0</v>
      </c>
      <c r="BA1700">
        <f>IF(OR($D1700="51",$D1700="52",$D1700="61"),0,(AC1700/'Totals and Drop Down Lists'!Y$5)*Inputs!G$39)</f>
        <v>0</v>
      </c>
      <c r="BB1700">
        <f>IF(OR($D1700="51",$D1700="52",$D1700="61"),0,(AD1700/'Totals and Drop Down Lists'!Z$5)*Inputs!H$39)</f>
        <v>0</v>
      </c>
      <c r="BC1700">
        <f>IF(OR($D1700="51",$D1700="52",$D1700="61"),0,(AE1700/'Totals and Drop Down Lists'!AA$5)*Inputs!I$39)</f>
        <v>0</v>
      </c>
      <c r="BD1700">
        <f>IF(OR($D1700="51",$D1700="52",$D1700="61"),0,(AF1700/'Totals and Drop Down Lists'!AB$5)*Inputs!J$39)</f>
        <v>0</v>
      </c>
      <c r="BE1700">
        <f>IF(OR($D1700="51",$D1700="52",$D1700="61"),0,(AG1700/'Totals and Drop Down Lists'!AC$5)*Inputs!K$39)</f>
        <v>0</v>
      </c>
      <c r="BF1700">
        <f>IF(OR($D1700="51",$D1700="52",$D1700="61"),0,(AH1700/'Totals and Drop Down Lists'!AD$5)*Inputs!L$39)</f>
        <v>0</v>
      </c>
      <c r="BG1700" s="10">
        <f t="shared" si="235"/>
        <v>50850.59858476618</v>
      </c>
    </row>
    <row r="1701" spans="1:59" ht="28.8">
      <c r="A1701" s="1" t="s">
        <v>7508</v>
      </c>
      <c r="B1701" s="1" t="s">
        <v>3183</v>
      </c>
      <c r="C1701" s="1" t="s">
        <v>3254</v>
      </c>
      <c r="D1701" s="1" t="s">
        <v>25</v>
      </c>
      <c r="E1701" s="1" t="s">
        <v>3255</v>
      </c>
      <c r="F1701" s="2">
        <v>24626</v>
      </c>
      <c r="G1701" s="2">
        <v>126</v>
      </c>
      <c r="H1701" s="2">
        <v>9</v>
      </c>
      <c r="I1701" s="2">
        <v>3943</v>
      </c>
      <c r="J1701" s="2">
        <v>10571</v>
      </c>
      <c r="K1701" s="2">
        <v>2211</v>
      </c>
      <c r="L1701" s="2">
        <v>124</v>
      </c>
      <c r="M1701" s="2">
        <v>21</v>
      </c>
      <c r="N1701" s="2">
        <v>5</v>
      </c>
      <c r="O1701" s="2">
        <v>30</v>
      </c>
      <c r="P1701" s="2">
        <v>13</v>
      </c>
      <c r="Q1701" s="2">
        <v>0</v>
      </c>
      <c r="R1701" s="2">
        <v>3411</v>
      </c>
      <c r="S1701" s="2">
        <v>1243300</v>
      </c>
      <c r="T1701" s="2">
        <v>77612000</v>
      </c>
      <c r="U1701" s="2">
        <v>232</v>
      </c>
      <c r="V1701" s="2">
        <v>170</v>
      </c>
      <c r="W1701" s="2">
        <v>0</v>
      </c>
      <c r="X1701" s="2">
        <v>485</v>
      </c>
      <c r="Y1701" s="2">
        <v>53</v>
      </c>
      <c r="Z1701" s="2">
        <v>345</v>
      </c>
      <c r="AA1701" s="9">
        <f t="shared" si="236"/>
        <v>24626</v>
      </c>
      <c r="AB1701" s="9">
        <f t="shared" si="237"/>
        <v>3808</v>
      </c>
      <c r="AC1701" s="9">
        <f t="shared" si="238"/>
        <v>3604</v>
      </c>
      <c r="AD1701" s="9">
        <f t="shared" si="239"/>
        <v>3411</v>
      </c>
      <c r="AE1701" s="44">
        <f t="shared" si="240"/>
        <v>3.2296629267191127E-5</v>
      </c>
      <c r="AF1701" s="9">
        <f t="shared" si="241"/>
        <v>315</v>
      </c>
      <c r="AG1701" s="9">
        <f t="shared" si="234"/>
        <v>398</v>
      </c>
      <c r="AH1701" s="44">
        <f t="shared" si="242"/>
        <v>3.0974679983188448E-5</v>
      </c>
      <c r="AI1701">
        <f>AA1701/'Totals and Drop Down Lists'!W$6*Inputs!E$37</f>
        <v>22339.23966647248</v>
      </c>
      <c r="AJ1701">
        <f>AB1701/'Totals and Drop Down Lists'!X$6*Inputs!F$37</f>
        <v>12529.794391938342</v>
      </c>
      <c r="AK1701">
        <f>AC1701/'Totals and Drop Down Lists'!Y$6*Inputs!G$37</f>
        <v>23758.785381882357</v>
      </c>
      <c r="AL1701">
        <f>AD1701/'Totals and Drop Down Lists'!Z$6*Inputs!H$37</f>
        <v>27347.696831949153</v>
      </c>
      <c r="AM1701">
        <f>AE1701/'Totals and Drop Down Lists'!AA$6*Inputs!I$37</f>
        <v>4020.5863962387898</v>
      </c>
      <c r="AN1701">
        <f>AF1701/'Totals and Drop Down Lists'!AB$6*Inputs!J$37</f>
        <v>6286.3583392085939</v>
      </c>
      <c r="AO1701">
        <f>AG1701/'Totals and Drop Down Lists'!AC$6*Inputs!K$37</f>
        <v>7412.1833192784643</v>
      </c>
      <c r="AP1701">
        <f>AH1701/'Totals and Drop Down Lists'!AD$6*Inputs!L$37</f>
        <v>7289.2686232887263</v>
      </c>
      <c r="AQ1701">
        <f>IF(OR($D1701="51",$D1701="52",$D1701="61"),(AA1701/'Totals and Drop Down Lists'!W$4)*Inputs!E$38,0)</f>
        <v>0</v>
      </c>
      <c r="AR1701">
        <f>IF(OR($D1701="51",$D1701="52",$D1701="61"),(AB1701/'Totals and Drop Down Lists'!X$4)*Inputs!F$38,0)</f>
        <v>0</v>
      </c>
      <c r="AS1701">
        <f>IF(OR($D1701="51",$D1701="52",$D1701="61"),(AC1701/'Totals and Drop Down Lists'!Y$4)*Inputs!G$38,0)</f>
        <v>0</v>
      </c>
      <c r="AT1701">
        <f>IF(OR($D1701="51",$D1701="52",$D1701="61"),(AD1701/'Totals and Drop Down Lists'!Z$4)*Inputs!H$38,0)</f>
        <v>0</v>
      </c>
      <c r="AU1701">
        <f>IF(OR($D1701="51",$D1701="52",$D1701="61"),(AE1701/'Totals and Drop Down Lists'!AA$4)*Inputs!I$38,0)</f>
        <v>0</v>
      </c>
      <c r="AV1701">
        <f>IF(OR($D1701="51",$D1701="52",$D1701="61"),(AF1701/'Totals and Drop Down Lists'!AB$4)*Inputs!J$38,0)</f>
        <v>0</v>
      </c>
      <c r="AW1701">
        <f>IF(OR($D1701="51",$D1701="52",$D1701="61"),(AG1701/'Totals and Drop Down Lists'!AC$4)*Inputs!K$38,0)</f>
        <v>0</v>
      </c>
      <c r="AX1701">
        <f>IF(OR($D1701="51",$D1701="52",$D1701="61"),(AH1701/'Totals and Drop Down Lists'!AD$4)*Inputs!L$38,0)</f>
        <v>0</v>
      </c>
      <c r="AY1701">
        <f>IF(OR($D1701="51",$D1701="52",$D1701="61"),0,(AA1701/'Totals and Drop Down Lists'!W$5)*Inputs!E$39)</f>
        <v>0</v>
      </c>
      <c r="AZ1701">
        <f>IF(OR($D1701="51",$D1701="52",$D1701="61"),0,(AB1701/'Totals and Drop Down Lists'!X$5)*Inputs!F$39)</f>
        <v>0</v>
      </c>
      <c r="BA1701">
        <f>IF(OR($D1701="51",$D1701="52",$D1701="61"),0,(AC1701/'Totals and Drop Down Lists'!Y$5)*Inputs!G$39)</f>
        <v>0</v>
      </c>
      <c r="BB1701">
        <f>IF(OR($D1701="51",$D1701="52",$D1701="61"),0,(AD1701/'Totals and Drop Down Lists'!Z$5)*Inputs!H$39)</f>
        <v>0</v>
      </c>
      <c r="BC1701">
        <f>IF(OR($D1701="51",$D1701="52",$D1701="61"),0,(AE1701/'Totals and Drop Down Lists'!AA$5)*Inputs!I$39)</f>
        <v>0</v>
      </c>
      <c r="BD1701">
        <f>IF(OR($D1701="51",$D1701="52",$D1701="61"),0,(AF1701/'Totals and Drop Down Lists'!AB$5)*Inputs!J$39)</f>
        <v>0</v>
      </c>
      <c r="BE1701">
        <f>IF(OR($D1701="51",$D1701="52",$D1701="61"),0,(AG1701/'Totals and Drop Down Lists'!AC$5)*Inputs!K$39)</f>
        <v>0</v>
      </c>
      <c r="BF1701">
        <f>IF(OR($D1701="51",$D1701="52",$D1701="61"),0,(AH1701/'Totals and Drop Down Lists'!AD$5)*Inputs!L$39)</f>
        <v>0</v>
      </c>
      <c r="BG1701" s="10">
        <f t="shared" si="235"/>
        <v>110983.91295025691</v>
      </c>
    </row>
    <row r="1702" spans="1:59" ht="28.8">
      <c r="A1702" s="1" t="s">
        <v>7508</v>
      </c>
      <c r="B1702" s="1" t="s">
        <v>3183</v>
      </c>
      <c r="C1702" s="1" t="s">
        <v>467</v>
      </c>
      <c r="D1702" s="1" t="s">
        <v>25</v>
      </c>
      <c r="E1702" s="1" t="s">
        <v>3256</v>
      </c>
      <c r="F1702" s="2">
        <v>28648</v>
      </c>
      <c r="G1702" s="2">
        <v>281</v>
      </c>
      <c r="H1702" s="2">
        <v>17</v>
      </c>
      <c r="I1702" s="2">
        <v>4580</v>
      </c>
      <c r="J1702" s="2">
        <v>12470</v>
      </c>
      <c r="K1702" s="2">
        <v>3228</v>
      </c>
      <c r="L1702" s="2">
        <v>92</v>
      </c>
      <c r="M1702" s="2">
        <v>2</v>
      </c>
      <c r="N1702" s="2">
        <v>0</v>
      </c>
      <c r="O1702" s="2">
        <v>127</v>
      </c>
      <c r="P1702" s="2">
        <v>47</v>
      </c>
      <c r="Q1702" s="2">
        <v>14</v>
      </c>
      <c r="R1702" s="2">
        <v>3994</v>
      </c>
      <c r="S1702" s="2">
        <v>1973300</v>
      </c>
      <c r="T1702" s="2">
        <v>103636800</v>
      </c>
      <c r="U1702" s="2">
        <v>145</v>
      </c>
      <c r="V1702" s="2">
        <v>200</v>
      </c>
      <c r="W1702" s="2">
        <v>0</v>
      </c>
      <c r="X1702" s="2">
        <v>650</v>
      </c>
      <c r="Y1702" s="2">
        <v>57</v>
      </c>
      <c r="Z1702" s="2">
        <v>383</v>
      </c>
      <c r="AA1702" s="9">
        <f t="shared" si="236"/>
        <v>28648</v>
      </c>
      <c r="AB1702" s="9">
        <f t="shared" si="237"/>
        <v>4282</v>
      </c>
      <c r="AC1702" s="9">
        <f t="shared" si="238"/>
        <v>4276</v>
      </c>
      <c r="AD1702" s="9">
        <f t="shared" si="239"/>
        <v>3994</v>
      </c>
      <c r="AE1702" s="44">
        <f t="shared" si="240"/>
        <v>5.8357460475204473E-5</v>
      </c>
      <c r="AF1702" s="9">
        <f t="shared" si="241"/>
        <v>450</v>
      </c>
      <c r="AG1702" s="9">
        <f t="shared" si="234"/>
        <v>440</v>
      </c>
      <c r="AH1702" s="44">
        <f t="shared" si="242"/>
        <v>4.2380964428127404E-5</v>
      </c>
      <c r="AI1702">
        <f>AA1702/'Totals and Drop Down Lists'!W$6*Inputs!E$37</f>
        <v>25987.758384029217</v>
      </c>
      <c r="AJ1702">
        <f>AB1702/'Totals and Drop Down Lists'!X$6*Inputs!F$37</f>
        <v>14089.437916565121</v>
      </c>
      <c r="AK1702">
        <f>AC1702/'Totals and Drop Down Lists'!Y$6*Inputs!G$37</f>
        <v>28188.836374286617</v>
      </c>
      <c r="AL1702">
        <f>AD1702/'Totals and Drop Down Lists'!Z$6*Inputs!H$37</f>
        <v>32021.900072355591</v>
      </c>
      <c r="AM1702">
        <f>AE1702/'Totals and Drop Down Lists'!AA$6*Inputs!I$37</f>
        <v>7264.8823431243509</v>
      </c>
      <c r="AN1702">
        <f>AF1702/'Totals and Drop Down Lists'!AB$6*Inputs!J$37</f>
        <v>8980.5119131551346</v>
      </c>
      <c r="AO1702">
        <f>AG1702/'Totals and Drop Down Lists'!AC$6*Inputs!K$37</f>
        <v>8194.373518800312</v>
      </c>
      <c r="AP1702">
        <f>AH1702/'Totals and Drop Down Lists'!AD$6*Inputs!L$37</f>
        <v>9973.5085043117433</v>
      </c>
      <c r="AQ1702">
        <f>IF(OR($D1702="51",$D1702="52",$D1702="61"),(AA1702/'Totals and Drop Down Lists'!W$4)*Inputs!E$38,0)</f>
        <v>0</v>
      </c>
      <c r="AR1702">
        <f>IF(OR($D1702="51",$D1702="52",$D1702="61"),(AB1702/'Totals and Drop Down Lists'!X$4)*Inputs!F$38,0)</f>
        <v>0</v>
      </c>
      <c r="AS1702">
        <f>IF(OR($D1702="51",$D1702="52",$D1702="61"),(AC1702/'Totals and Drop Down Lists'!Y$4)*Inputs!G$38,0)</f>
        <v>0</v>
      </c>
      <c r="AT1702">
        <f>IF(OR($D1702="51",$D1702="52",$D1702="61"),(AD1702/'Totals and Drop Down Lists'!Z$4)*Inputs!H$38,0)</f>
        <v>0</v>
      </c>
      <c r="AU1702">
        <f>IF(OR($D1702="51",$D1702="52",$D1702="61"),(AE1702/'Totals and Drop Down Lists'!AA$4)*Inputs!I$38,0)</f>
        <v>0</v>
      </c>
      <c r="AV1702">
        <f>IF(OR($D1702="51",$D1702="52",$D1702="61"),(AF1702/'Totals and Drop Down Lists'!AB$4)*Inputs!J$38,0)</f>
        <v>0</v>
      </c>
      <c r="AW1702">
        <f>IF(OR($D1702="51",$D1702="52",$D1702="61"),(AG1702/'Totals and Drop Down Lists'!AC$4)*Inputs!K$38,0)</f>
        <v>0</v>
      </c>
      <c r="AX1702">
        <f>IF(OR($D1702="51",$D1702="52",$D1702="61"),(AH1702/'Totals and Drop Down Lists'!AD$4)*Inputs!L$38,0)</f>
        <v>0</v>
      </c>
      <c r="AY1702">
        <f>IF(OR($D1702="51",$D1702="52",$D1702="61"),0,(AA1702/'Totals and Drop Down Lists'!W$5)*Inputs!E$39)</f>
        <v>0</v>
      </c>
      <c r="AZ1702">
        <f>IF(OR($D1702="51",$D1702="52",$D1702="61"),0,(AB1702/'Totals and Drop Down Lists'!X$5)*Inputs!F$39)</f>
        <v>0</v>
      </c>
      <c r="BA1702">
        <f>IF(OR($D1702="51",$D1702="52",$D1702="61"),0,(AC1702/'Totals and Drop Down Lists'!Y$5)*Inputs!G$39)</f>
        <v>0</v>
      </c>
      <c r="BB1702">
        <f>IF(OR($D1702="51",$D1702="52",$D1702="61"),0,(AD1702/'Totals and Drop Down Lists'!Z$5)*Inputs!H$39)</f>
        <v>0</v>
      </c>
      <c r="BC1702">
        <f>IF(OR($D1702="51",$D1702="52",$D1702="61"),0,(AE1702/'Totals and Drop Down Lists'!AA$5)*Inputs!I$39)</f>
        <v>0</v>
      </c>
      <c r="BD1702">
        <f>IF(OR($D1702="51",$D1702="52",$D1702="61"),0,(AF1702/'Totals and Drop Down Lists'!AB$5)*Inputs!J$39)</f>
        <v>0</v>
      </c>
      <c r="BE1702">
        <f>IF(OR($D1702="51",$D1702="52",$D1702="61"),0,(AG1702/'Totals and Drop Down Lists'!AC$5)*Inputs!K$39)</f>
        <v>0</v>
      </c>
      <c r="BF1702">
        <f>IF(OR($D1702="51",$D1702="52",$D1702="61"),0,(AH1702/'Totals and Drop Down Lists'!AD$5)*Inputs!L$39)</f>
        <v>0</v>
      </c>
      <c r="BG1702" s="10">
        <f t="shared" si="235"/>
        <v>134701.20902662812</v>
      </c>
    </row>
    <row r="1703" spans="1:59" ht="28.8">
      <c r="A1703" s="1" t="s">
        <v>7508</v>
      </c>
      <c r="B1703" s="1" t="s">
        <v>3183</v>
      </c>
      <c r="C1703" s="1" t="s">
        <v>3257</v>
      </c>
      <c r="D1703" s="1" t="s">
        <v>25</v>
      </c>
      <c r="E1703" s="1" t="s">
        <v>3258</v>
      </c>
      <c r="F1703" s="2">
        <v>43007</v>
      </c>
      <c r="G1703" s="2">
        <v>2805</v>
      </c>
      <c r="H1703" s="2">
        <v>254</v>
      </c>
      <c r="I1703" s="2">
        <v>9045</v>
      </c>
      <c r="J1703" s="2">
        <v>15536</v>
      </c>
      <c r="K1703" s="2">
        <v>4217</v>
      </c>
      <c r="L1703" s="2">
        <v>220</v>
      </c>
      <c r="M1703" s="2">
        <v>14</v>
      </c>
      <c r="N1703" s="2">
        <v>18</v>
      </c>
      <c r="O1703" s="2">
        <v>83</v>
      </c>
      <c r="P1703" s="2">
        <v>53</v>
      </c>
      <c r="Q1703" s="2">
        <v>4</v>
      </c>
      <c r="R1703" s="2">
        <v>2894</v>
      </c>
      <c r="S1703" s="2">
        <v>2668000</v>
      </c>
      <c r="T1703" s="2">
        <v>102742600</v>
      </c>
      <c r="U1703" s="2">
        <v>369</v>
      </c>
      <c r="V1703" s="2">
        <v>357</v>
      </c>
      <c r="W1703" s="2">
        <v>68</v>
      </c>
      <c r="X1703" s="2">
        <v>1309</v>
      </c>
      <c r="Y1703" s="2">
        <v>87</v>
      </c>
      <c r="Z1703" s="2">
        <v>919</v>
      </c>
      <c r="AA1703" s="9">
        <f t="shared" si="236"/>
        <v>43007</v>
      </c>
      <c r="AB1703" s="9">
        <f t="shared" si="237"/>
        <v>5986</v>
      </c>
      <c r="AC1703" s="9">
        <f t="shared" si="238"/>
        <v>3286</v>
      </c>
      <c r="AD1703" s="9">
        <f t="shared" si="239"/>
        <v>2894</v>
      </c>
      <c r="AE1703" s="44">
        <f t="shared" si="240"/>
        <v>7.9939932167959814E-5</v>
      </c>
      <c r="AF1703" s="9">
        <f t="shared" si="241"/>
        <v>884</v>
      </c>
      <c r="AG1703" s="9">
        <f t="shared" si="234"/>
        <v>1006</v>
      </c>
      <c r="AH1703" s="44">
        <f t="shared" si="242"/>
        <v>1.0160461989407676E-4</v>
      </c>
      <c r="AI1703">
        <f>AA1703/'Totals and Drop Down Lists'!W$6*Inputs!E$37</f>
        <v>39013.387490294073</v>
      </c>
      <c r="AJ1703">
        <f>AB1703/'Totals and Drop Down Lists'!X$6*Inputs!F$37</f>
        <v>19696.257675982906</v>
      </c>
      <c r="AK1703">
        <f>AC1703/'Totals and Drop Down Lists'!Y$6*Inputs!G$37</f>
        <v>21662.421965833913</v>
      </c>
      <c r="AL1703">
        <f>AD1703/'Totals and Drop Down Lists'!Z$6*Inputs!H$37</f>
        <v>23202.648675362314</v>
      </c>
      <c r="AM1703">
        <f>AE1703/'Totals and Drop Down Lists'!AA$6*Inputs!I$37</f>
        <v>9951.6702232840726</v>
      </c>
      <c r="AN1703">
        <f>AF1703/'Totals and Drop Down Lists'!AB$6*Inputs!J$37</f>
        <v>17641.716736064755</v>
      </c>
      <c r="AO1703">
        <f>AG1703/'Totals and Drop Down Lists'!AC$6*Inputs!K$37</f>
        <v>18735.317636166168</v>
      </c>
      <c r="AP1703">
        <f>AH1703/'Totals and Drop Down Lists'!AD$6*Inputs!L$37</f>
        <v>23910.605958707099</v>
      </c>
      <c r="AQ1703">
        <f>IF(OR($D1703="51",$D1703="52",$D1703="61"),(AA1703/'Totals and Drop Down Lists'!W$4)*Inputs!E$38,0)</f>
        <v>0</v>
      </c>
      <c r="AR1703">
        <f>IF(OR($D1703="51",$D1703="52",$D1703="61"),(AB1703/'Totals and Drop Down Lists'!X$4)*Inputs!F$38,0)</f>
        <v>0</v>
      </c>
      <c r="AS1703">
        <f>IF(OR($D1703="51",$D1703="52",$D1703="61"),(AC1703/'Totals and Drop Down Lists'!Y$4)*Inputs!G$38,0)</f>
        <v>0</v>
      </c>
      <c r="AT1703">
        <f>IF(OR($D1703="51",$D1703="52",$D1703="61"),(AD1703/'Totals and Drop Down Lists'!Z$4)*Inputs!H$38,0)</f>
        <v>0</v>
      </c>
      <c r="AU1703">
        <f>IF(OR($D1703="51",$D1703="52",$D1703="61"),(AE1703/'Totals and Drop Down Lists'!AA$4)*Inputs!I$38,0)</f>
        <v>0</v>
      </c>
      <c r="AV1703">
        <f>IF(OR($D1703="51",$D1703="52",$D1703="61"),(AF1703/'Totals and Drop Down Lists'!AB$4)*Inputs!J$38,0)</f>
        <v>0</v>
      </c>
      <c r="AW1703">
        <f>IF(OR($D1703="51",$D1703="52",$D1703="61"),(AG1703/'Totals and Drop Down Lists'!AC$4)*Inputs!K$38,0)</f>
        <v>0</v>
      </c>
      <c r="AX1703">
        <f>IF(OR($D1703="51",$D1703="52",$D1703="61"),(AH1703/'Totals and Drop Down Lists'!AD$4)*Inputs!L$38,0)</f>
        <v>0</v>
      </c>
      <c r="AY1703">
        <f>IF(OR($D1703="51",$D1703="52",$D1703="61"),0,(AA1703/'Totals and Drop Down Lists'!W$5)*Inputs!E$39)</f>
        <v>0</v>
      </c>
      <c r="AZ1703">
        <f>IF(OR($D1703="51",$D1703="52",$D1703="61"),0,(AB1703/'Totals and Drop Down Lists'!X$5)*Inputs!F$39)</f>
        <v>0</v>
      </c>
      <c r="BA1703">
        <f>IF(OR($D1703="51",$D1703="52",$D1703="61"),0,(AC1703/'Totals and Drop Down Lists'!Y$5)*Inputs!G$39)</f>
        <v>0</v>
      </c>
      <c r="BB1703">
        <f>IF(OR($D1703="51",$D1703="52",$D1703="61"),0,(AD1703/'Totals and Drop Down Lists'!Z$5)*Inputs!H$39)</f>
        <v>0</v>
      </c>
      <c r="BC1703">
        <f>IF(OR($D1703="51",$D1703="52",$D1703="61"),0,(AE1703/'Totals and Drop Down Lists'!AA$5)*Inputs!I$39)</f>
        <v>0</v>
      </c>
      <c r="BD1703">
        <f>IF(OR($D1703="51",$D1703="52",$D1703="61"),0,(AF1703/'Totals and Drop Down Lists'!AB$5)*Inputs!J$39)</f>
        <v>0</v>
      </c>
      <c r="BE1703">
        <f>IF(OR($D1703="51",$D1703="52",$D1703="61"),0,(AG1703/'Totals and Drop Down Lists'!AC$5)*Inputs!K$39)</f>
        <v>0</v>
      </c>
      <c r="BF1703">
        <f>IF(OR($D1703="51",$D1703="52",$D1703="61"),0,(AH1703/'Totals and Drop Down Lists'!AD$5)*Inputs!L$39)</f>
        <v>0</v>
      </c>
      <c r="BG1703" s="10">
        <f t="shared" si="235"/>
        <v>173814.02636169532</v>
      </c>
    </row>
    <row r="1704" spans="1:59" ht="28.8">
      <c r="A1704" s="1" t="s">
        <v>7508</v>
      </c>
      <c r="B1704" s="1" t="s">
        <v>3183</v>
      </c>
      <c r="C1704" s="1" t="s">
        <v>3259</v>
      </c>
      <c r="D1704" s="1" t="s">
        <v>25</v>
      </c>
      <c r="E1704" s="1" t="s">
        <v>3260</v>
      </c>
      <c r="F1704" s="2">
        <v>23917</v>
      </c>
      <c r="G1704" s="2">
        <v>127</v>
      </c>
      <c r="H1704" s="2">
        <v>0</v>
      </c>
      <c r="I1704" s="2">
        <v>3193</v>
      </c>
      <c r="J1704" s="2">
        <v>10787</v>
      </c>
      <c r="K1704" s="2">
        <v>2070</v>
      </c>
      <c r="L1704" s="2">
        <v>69</v>
      </c>
      <c r="M1704" s="2">
        <v>10</v>
      </c>
      <c r="N1704" s="2">
        <v>0</v>
      </c>
      <c r="O1704" s="2">
        <v>78</v>
      </c>
      <c r="P1704" s="2">
        <v>31</v>
      </c>
      <c r="Q1704" s="2">
        <v>5</v>
      </c>
      <c r="R1704" s="2">
        <v>3381</v>
      </c>
      <c r="S1704" s="2">
        <v>957000</v>
      </c>
      <c r="T1704" s="2">
        <v>58604500</v>
      </c>
      <c r="U1704" s="2">
        <v>47</v>
      </c>
      <c r="V1704" s="2">
        <v>354</v>
      </c>
      <c r="W1704" s="2">
        <v>25</v>
      </c>
      <c r="X1704" s="2">
        <v>827</v>
      </c>
      <c r="Y1704" s="2">
        <v>72</v>
      </c>
      <c r="Z1704" s="2">
        <v>531</v>
      </c>
      <c r="AA1704" s="9">
        <f t="shared" si="236"/>
        <v>23917</v>
      </c>
      <c r="AB1704" s="9">
        <f t="shared" si="237"/>
        <v>3066</v>
      </c>
      <c r="AC1704" s="9">
        <f t="shared" si="238"/>
        <v>3574</v>
      </c>
      <c r="AD1704" s="9">
        <f t="shared" si="239"/>
        <v>3381</v>
      </c>
      <c r="AE1704" s="44">
        <f t="shared" si="240"/>
        <v>2.7741874206577589E-5</v>
      </c>
      <c r="AF1704" s="9">
        <f t="shared" si="241"/>
        <v>448</v>
      </c>
      <c r="AG1704" s="9">
        <f t="shared" si="234"/>
        <v>603</v>
      </c>
      <c r="AH1704" s="44">
        <f t="shared" si="242"/>
        <v>4.305643470678503E-5</v>
      </c>
      <c r="AI1704">
        <f>AA1704/'Totals and Drop Down Lists'!W$6*Inputs!E$37</f>
        <v>21696.077117803226</v>
      </c>
      <c r="AJ1704">
        <f>AB1704/'Totals and Drop Down Lists'!X$6*Inputs!F$37</f>
        <v>10088.327102332709</v>
      </c>
      <c r="AK1704">
        <f>AC1704/'Totals and Drop Down Lists'!Y$6*Inputs!G$37</f>
        <v>23561.015248292882</v>
      </c>
      <c r="AL1704">
        <f>AD1704/'Totals and Drop Down Lists'!Z$6*Inputs!H$37</f>
        <v>27107.171793849335</v>
      </c>
      <c r="AM1704">
        <f>AE1704/'Totals and Drop Down Lists'!AA$6*Inputs!I$37</f>
        <v>3453.5678977013645</v>
      </c>
      <c r="AN1704">
        <f>AF1704/'Totals and Drop Down Lists'!AB$6*Inputs!J$37</f>
        <v>8940.5985268744444</v>
      </c>
      <c r="AO1704">
        <f>AG1704/'Totals and Drop Down Lists'!AC$6*Inputs!K$37</f>
        <v>11230.016435992246</v>
      </c>
      <c r="AP1704">
        <f>AH1704/'Totals and Drop Down Lists'!AD$6*Inputs!L$37</f>
        <v>10132.466863554049</v>
      </c>
      <c r="AQ1704">
        <f>IF(OR($D1704="51",$D1704="52",$D1704="61"),(AA1704/'Totals and Drop Down Lists'!W$4)*Inputs!E$38,0)</f>
        <v>0</v>
      </c>
      <c r="AR1704">
        <f>IF(OR($D1704="51",$D1704="52",$D1704="61"),(AB1704/'Totals and Drop Down Lists'!X$4)*Inputs!F$38,0)</f>
        <v>0</v>
      </c>
      <c r="AS1704">
        <f>IF(OR($D1704="51",$D1704="52",$D1704="61"),(AC1704/'Totals and Drop Down Lists'!Y$4)*Inputs!G$38,0)</f>
        <v>0</v>
      </c>
      <c r="AT1704">
        <f>IF(OR($D1704="51",$D1704="52",$D1704="61"),(AD1704/'Totals and Drop Down Lists'!Z$4)*Inputs!H$38,0)</f>
        <v>0</v>
      </c>
      <c r="AU1704">
        <f>IF(OR($D1704="51",$D1704="52",$D1704="61"),(AE1704/'Totals and Drop Down Lists'!AA$4)*Inputs!I$38,0)</f>
        <v>0</v>
      </c>
      <c r="AV1704">
        <f>IF(OR($D1704="51",$D1704="52",$D1704="61"),(AF1704/'Totals and Drop Down Lists'!AB$4)*Inputs!J$38,0)</f>
        <v>0</v>
      </c>
      <c r="AW1704">
        <f>IF(OR($D1704="51",$D1704="52",$D1704="61"),(AG1704/'Totals and Drop Down Lists'!AC$4)*Inputs!K$38,0)</f>
        <v>0</v>
      </c>
      <c r="AX1704">
        <f>IF(OR($D1704="51",$D1704="52",$D1704="61"),(AH1704/'Totals and Drop Down Lists'!AD$4)*Inputs!L$38,0)</f>
        <v>0</v>
      </c>
      <c r="AY1704">
        <f>IF(OR($D1704="51",$D1704="52",$D1704="61"),0,(AA1704/'Totals and Drop Down Lists'!W$5)*Inputs!E$39)</f>
        <v>0</v>
      </c>
      <c r="AZ1704">
        <f>IF(OR($D1704="51",$D1704="52",$D1704="61"),0,(AB1704/'Totals and Drop Down Lists'!X$5)*Inputs!F$39)</f>
        <v>0</v>
      </c>
      <c r="BA1704">
        <f>IF(OR($D1704="51",$D1704="52",$D1704="61"),0,(AC1704/'Totals and Drop Down Lists'!Y$5)*Inputs!G$39)</f>
        <v>0</v>
      </c>
      <c r="BB1704">
        <f>IF(OR($D1704="51",$D1704="52",$D1704="61"),0,(AD1704/'Totals and Drop Down Lists'!Z$5)*Inputs!H$39)</f>
        <v>0</v>
      </c>
      <c r="BC1704">
        <f>IF(OR($D1704="51",$D1704="52",$D1704="61"),0,(AE1704/'Totals and Drop Down Lists'!AA$5)*Inputs!I$39)</f>
        <v>0</v>
      </c>
      <c r="BD1704">
        <f>IF(OR($D1704="51",$D1704="52",$D1704="61"),0,(AF1704/'Totals and Drop Down Lists'!AB$5)*Inputs!J$39)</f>
        <v>0</v>
      </c>
      <c r="BE1704">
        <f>IF(OR($D1704="51",$D1704="52",$D1704="61"),0,(AG1704/'Totals and Drop Down Lists'!AC$5)*Inputs!K$39)</f>
        <v>0</v>
      </c>
      <c r="BF1704">
        <f>IF(OR($D1704="51",$D1704="52",$D1704="61"),0,(AH1704/'Totals and Drop Down Lists'!AD$5)*Inputs!L$39)</f>
        <v>0</v>
      </c>
      <c r="BG1704" s="10">
        <f t="shared" si="235"/>
        <v>116209.24098640024</v>
      </c>
    </row>
    <row r="1705" spans="1:59" ht="28.8">
      <c r="A1705" s="1" t="s">
        <v>7508</v>
      </c>
      <c r="B1705" s="1" t="s">
        <v>3183</v>
      </c>
      <c r="C1705" s="1" t="s">
        <v>3261</v>
      </c>
      <c r="D1705" s="1" t="s">
        <v>58</v>
      </c>
      <c r="E1705" s="1" t="s">
        <v>3262</v>
      </c>
      <c r="F1705" s="2">
        <v>41964</v>
      </c>
      <c r="G1705" s="2">
        <v>242</v>
      </c>
      <c r="H1705" s="2">
        <v>62</v>
      </c>
      <c r="I1705" s="2">
        <v>5225</v>
      </c>
      <c r="J1705" s="2">
        <v>16070</v>
      </c>
      <c r="K1705" s="2">
        <v>1950</v>
      </c>
      <c r="L1705" s="2">
        <v>229</v>
      </c>
      <c r="M1705" s="2">
        <v>18</v>
      </c>
      <c r="N1705" s="2">
        <v>11</v>
      </c>
      <c r="O1705" s="2">
        <v>22</v>
      </c>
      <c r="P1705" s="2">
        <v>11</v>
      </c>
      <c r="Q1705" s="2">
        <v>0</v>
      </c>
      <c r="R1705" s="2">
        <v>1615</v>
      </c>
      <c r="S1705" s="2">
        <v>1269600</v>
      </c>
      <c r="T1705" s="2">
        <v>70665700</v>
      </c>
      <c r="U1705" s="2">
        <v>84</v>
      </c>
      <c r="V1705" s="2">
        <v>200</v>
      </c>
      <c r="W1705" s="2">
        <v>34</v>
      </c>
      <c r="X1705" s="2">
        <v>532</v>
      </c>
      <c r="Y1705" s="2">
        <v>75</v>
      </c>
      <c r="Z1705" s="2">
        <v>312</v>
      </c>
      <c r="AA1705" s="9">
        <f t="shared" si="236"/>
        <v>41964</v>
      </c>
      <c r="AB1705" s="9">
        <f t="shared" si="237"/>
        <v>4921</v>
      </c>
      <c r="AC1705" s="9">
        <f t="shared" si="238"/>
        <v>1906</v>
      </c>
      <c r="AD1705" s="9">
        <f t="shared" si="239"/>
        <v>1615</v>
      </c>
      <c r="AE1705" s="44">
        <f t="shared" si="240"/>
        <v>1.652529160983158E-5</v>
      </c>
      <c r="AF1705" s="9">
        <f t="shared" si="241"/>
        <v>298</v>
      </c>
      <c r="AG1705" s="9">
        <f t="shared" si="234"/>
        <v>387</v>
      </c>
      <c r="AH1705" s="44">
        <f t="shared" si="242"/>
        <v>1.7473535470612926E-5</v>
      </c>
      <c r="AI1705">
        <f>AA1705/'Totals and Drop Down Lists'!W$6*Inputs!E$37</f>
        <v>38067.240045636769</v>
      </c>
      <c r="AJ1705">
        <f>AB1705/'Totals and Drop Down Lists'!X$6*Inputs!F$37</f>
        <v>16191.995326346791</v>
      </c>
      <c r="AK1705">
        <f>AC1705/'Totals and Drop Down Lists'!Y$6*Inputs!G$37</f>
        <v>12564.995820718026</v>
      </c>
      <c r="AL1705">
        <f>AD1705/'Totals and Drop Down Lists'!Z$6*Inputs!H$37</f>
        <v>12948.264551040131</v>
      </c>
      <c r="AM1705">
        <f>AE1705/'Totals and Drop Down Lists'!AA$6*Inputs!I$37</f>
        <v>2057.2228169910913</v>
      </c>
      <c r="AN1705">
        <f>AF1705/'Totals and Drop Down Lists'!AB$6*Inputs!J$37</f>
        <v>5947.0945558227331</v>
      </c>
      <c r="AO1705">
        <f>AG1705/'Totals and Drop Down Lists'!AC$6*Inputs!K$37</f>
        <v>7207.3239813084574</v>
      </c>
      <c r="AP1705">
        <f>AH1705/'Totals and Drop Down Lists'!AD$6*Inputs!L$37</f>
        <v>4112.0455130768505</v>
      </c>
      <c r="AQ1705">
        <f>IF(OR($D1705="51",$D1705="52",$D1705="61"),(AA1705/'Totals and Drop Down Lists'!W$4)*Inputs!E$38,0)</f>
        <v>0</v>
      </c>
      <c r="AR1705">
        <f>IF(OR($D1705="51",$D1705="52",$D1705="61"),(AB1705/'Totals and Drop Down Lists'!X$4)*Inputs!F$38,0)</f>
        <v>0</v>
      </c>
      <c r="AS1705">
        <f>IF(OR($D1705="51",$D1705="52",$D1705="61"),(AC1705/'Totals and Drop Down Lists'!Y$4)*Inputs!G$38,0)</f>
        <v>0</v>
      </c>
      <c r="AT1705">
        <f>IF(OR($D1705="51",$D1705="52",$D1705="61"),(AD1705/'Totals and Drop Down Lists'!Z$4)*Inputs!H$38,0)</f>
        <v>0</v>
      </c>
      <c r="AU1705">
        <f>IF(OR($D1705="51",$D1705="52",$D1705="61"),(AE1705/'Totals and Drop Down Lists'!AA$4)*Inputs!I$38,0)</f>
        <v>0</v>
      </c>
      <c r="AV1705">
        <f>IF(OR($D1705="51",$D1705="52",$D1705="61"),(AF1705/'Totals and Drop Down Lists'!AB$4)*Inputs!J$38,0)</f>
        <v>0</v>
      </c>
      <c r="AW1705">
        <f>IF(OR($D1705="51",$D1705="52",$D1705="61"),(AG1705/'Totals and Drop Down Lists'!AC$4)*Inputs!K$38,0)</f>
        <v>0</v>
      </c>
      <c r="AX1705">
        <f>IF(OR($D1705="51",$D1705="52",$D1705="61"),(AH1705/'Totals and Drop Down Lists'!AD$4)*Inputs!L$38,0)</f>
        <v>0</v>
      </c>
      <c r="AY1705">
        <f>IF(OR($D1705="51",$D1705="52",$D1705="61"),0,(AA1705/'Totals and Drop Down Lists'!W$5)*Inputs!E$39)</f>
        <v>0</v>
      </c>
      <c r="AZ1705">
        <f>IF(OR($D1705="51",$D1705="52",$D1705="61"),0,(AB1705/'Totals and Drop Down Lists'!X$5)*Inputs!F$39)</f>
        <v>0</v>
      </c>
      <c r="BA1705">
        <f>IF(OR($D1705="51",$D1705="52",$D1705="61"),0,(AC1705/'Totals and Drop Down Lists'!Y$5)*Inputs!G$39)</f>
        <v>0</v>
      </c>
      <c r="BB1705">
        <f>IF(OR($D1705="51",$D1705="52",$D1705="61"),0,(AD1705/'Totals and Drop Down Lists'!Z$5)*Inputs!H$39)</f>
        <v>0</v>
      </c>
      <c r="BC1705">
        <f>IF(OR($D1705="51",$D1705="52",$D1705="61"),0,(AE1705/'Totals and Drop Down Lists'!AA$5)*Inputs!I$39)</f>
        <v>0</v>
      </c>
      <c r="BD1705">
        <f>IF(OR($D1705="51",$D1705="52",$D1705="61"),0,(AF1705/'Totals and Drop Down Lists'!AB$5)*Inputs!J$39)</f>
        <v>0</v>
      </c>
      <c r="BE1705">
        <f>IF(OR($D1705="51",$D1705="52",$D1705="61"),0,(AG1705/'Totals and Drop Down Lists'!AC$5)*Inputs!K$39)</f>
        <v>0</v>
      </c>
      <c r="BF1705">
        <f>IF(OR($D1705="51",$D1705="52",$D1705="61"),0,(AH1705/'Totals and Drop Down Lists'!AD$5)*Inputs!L$39)</f>
        <v>0</v>
      </c>
      <c r="BG1705" s="10">
        <f t="shared" si="235"/>
        <v>99096.182610940858</v>
      </c>
    </row>
    <row r="1706" spans="1:59" ht="28.8">
      <c r="A1706" s="1" t="s">
        <v>7508</v>
      </c>
      <c r="B1706" s="1" t="s">
        <v>3183</v>
      </c>
      <c r="C1706" s="1" t="s">
        <v>3263</v>
      </c>
      <c r="D1706" s="1" t="s">
        <v>25</v>
      </c>
      <c r="E1706" s="1" t="s">
        <v>3264</v>
      </c>
      <c r="F1706" s="2">
        <v>14940</v>
      </c>
      <c r="G1706" s="2">
        <v>135</v>
      </c>
      <c r="H1706" s="2">
        <v>0</v>
      </c>
      <c r="I1706" s="2">
        <v>2227</v>
      </c>
      <c r="J1706" s="2">
        <v>5891</v>
      </c>
      <c r="K1706" s="2">
        <v>1131</v>
      </c>
      <c r="L1706" s="2">
        <v>69</v>
      </c>
      <c r="M1706" s="2">
        <v>8</v>
      </c>
      <c r="N1706" s="2">
        <v>7</v>
      </c>
      <c r="O1706" s="2">
        <v>56</v>
      </c>
      <c r="P1706" s="2">
        <v>6</v>
      </c>
      <c r="Q1706" s="2">
        <v>0</v>
      </c>
      <c r="R1706" s="2">
        <v>1178</v>
      </c>
      <c r="S1706" s="2">
        <v>642900</v>
      </c>
      <c r="T1706" s="2">
        <v>38647800</v>
      </c>
      <c r="U1706" s="2">
        <v>155</v>
      </c>
      <c r="V1706" s="2">
        <v>59</v>
      </c>
      <c r="W1706" s="2">
        <v>30</v>
      </c>
      <c r="X1706" s="2">
        <v>249</v>
      </c>
      <c r="Y1706" s="2">
        <v>14</v>
      </c>
      <c r="Z1706" s="2">
        <v>183</v>
      </c>
      <c r="AA1706" s="9">
        <f t="shared" si="236"/>
        <v>14940</v>
      </c>
      <c r="AB1706" s="9">
        <f t="shared" si="237"/>
        <v>2092</v>
      </c>
      <c r="AC1706" s="9">
        <f t="shared" si="238"/>
        <v>1324</v>
      </c>
      <c r="AD1706" s="9">
        <f t="shared" si="239"/>
        <v>1178</v>
      </c>
      <c r="AE1706" s="44">
        <f t="shared" si="240"/>
        <v>1.5164635397655036E-5</v>
      </c>
      <c r="AF1706" s="9">
        <f t="shared" si="241"/>
        <v>160</v>
      </c>
      <c r="AG1706" s="9">
        <f t="shared" si="234"/>
        <v>197</v>
      </c>
      <c r="AH1706" s="44">
        <f t="shared" si="242"/>
        <v>1.4073136325133457E-5</v>
      </c>
      <c r="AI1706">
        <f>AA1706/'Totals and Drop Down Lists'!W$6*Inputs!E$37</f>
        <v>13552.677682818925</v>
      </c>
      <c r="AJ1706">
        <f>AB1706/'Totals and Drop Down Lists'!X$6*Inputs!F$37</f>
        <v>6883.4899863274713</v>
      </c>
      <c r="AK1706">
        <f>AC1706/'Totals and Drop Down Lists'!Y$6*Inputs!G$37</f>
        <v>8728.2552290821986</v>
      </c>
      <c r="AL1706">
        <f>AD1706/'Totals and Drop Down Lists'!Z$6*Inputs!H$37</f>
        <v>9444.6164960528004</v>
      </c>
      <c r="AM1706">
        <f>AE1706/'Totals and Drop Down Lists'!AA$6*Inputs!I$37</f>
        <v>1887.835609076109</v>
      </c>
      <c r="AN1706">
        <f>AF1706/'Totals and Drop Down Lists'!AB$6*Inputs!J$37</f>
        <v>3193.0709024551588</v>
      </c>
      <c r="AO1706">
        <f>AG1706/'Totals and Drop Down Lists'!AC$6*Inputs!K$37</f>
        <v>3668.8445072810487</v>
      </c>
      <c r="AP1706">
        <f>AH1706/'Totals and Drop Down Lists'!AD$6*Inputs!L$37</f>
        <v>3311.8298914383336</v>
      </c>
      <c r="AQ1706">
        <f>IF(OR($D1706="51",$D1706="52",$D1706="61"),(AA1706/'Totals and Drop Down Lists'!W$4)*Inputs!E$38,0)</f>
        <v>0</v>
      </c>
      <c r="AR1706">
        <f>IF(OR($D1706="51",$D1706="52",$D1706="61"),(AB1706/'Totals and Drop Down Lists'!X$4)*Inputs!F$38,0)</f>
        <v>0</v>
      </c>
      <c r="AS1706">
        <f>IF(OR($D1706="51",$D1706="52",$D1706="61"),(AC1706/'Totals and Drop Down Lists'!Y$4)*Inputs!G$38,0)</f>
        <v>0</v>
      </c>
      <c r="AT1706">
        <f>IF(OR($D1706="51",$D1706="52",$D1706="61"),(AD1706/'Totals and Drop Down Lists'!Z$4)*Inputs!H$38,0)</f>
        <v>0</v>
      </c>
      <c r="AU1706">
        <f>IF(OR($D1706="51",$D1706="52",$D1706="61"),(AE1706/'Totals and Drop Down Lists'!AA$4)*Inputs!I$38,0)</f>
        <v>0</v>
      </c>
      <c r="AV1706">
        <f>IF(OR($D1706="51",$D1706="52",$D1706="61"),(AF1706/'Totals and Drop Down Lists'!AB$4)*Inputs!J$38,0)</f>
        <v>0</v>
      </c>
      <c r="AW1706">
        <f>IF(OR($D1706="51",$D1706="52",$D1706="61"),(AG1706/'Totals and Drop Down Lists'!AC$4)*Inputs!K$38,0)</f>
        <v>0</v>
      </c>
      <c r="AX1706">
        <f>IF(OR($D1706="51",$D1706="52",$D1706="61"),(AH1706/'Totals and Drop Down Lists'!AD$4)*Inputs!L$38,0)</f>
        <v>0</v>
      </c>
      <c r="AY1706">
        <f>IF(OR($D1706="51",$D1706="52",$D1706="61"),0,(AA1706/'Totals and Drop Down Lists'!W$5)*Inputs!E$39)</f>
        <v>0</v>
      </c>
      <c r="AZ1706">
        <f>IF(OR($D1706="51",$D1706="52",$D1706="61"),0,(AB1706/'Totals and Drop Down Lists'!X$5)*Inputs!F$39)</f>
        <v>0</v>
      </c>
      <c r="BA1706">
        <f>IF(OR($D1706="51",$D1706="52",$D1706="61"),0,(AC1706/'Totals and Drop Down Lists'!Y$5)*Inputs!G$39)</f>
        <v>0</v>
      </c>
      <c r="BB1706">
        <f>IF(OR($D1706="51",$D1706="52",$D1706="61"),0,(AD1706/'Totals and Drop Down Lists'!Z$5)*Inputs!H$39)</f>
        <v>0</v>
      </c>
      <c r="BC1706">
        <f>IF(OR($D1706="51",$D1706="52",$D1706="61"),0,(AE1706/'Totals and Drop Down Lists'!AA$5)*Inputs!I$39)</f>
        <v>0</v>
      </c>
      <c r="BD1706">
        <f>IF(OR($D1706="51",$D1706="52",$D1706="61"),0,(AF1706/'Totals and Drop Down Lists'!AB$5)*Inputs!J$39)</f>
        <v>0</v>
      </c>
      <c r="BE1706">
        <f>IF(OR($D1706="51",$D1706="52",$D1706="61"),0,(AG1706/'Totals and Drop Down Lists'!AC$5)*Inputs!K$39)</f>
        <v>0</v>
      </c>
      <c r="BF1706">
        <f>IF(OR($D1706="51",$D1706="52",$D1706="61"),0,(AH1706/'Totals and Drop Down Lists'!AD$5)*Inputs!L$39)</f>
        <v>0</v>
      </c>
      <c r="BG1706" s="10">
        <f t="shared" si="235"/>
        <v>50670.620304532051</v>
      </c>
    </row>
    <row r="1707" spans="1:59" ht="28.8">
      <c r="A1707" s="1" t="s">
        <v>7508</v>
      </c>
      <c r="B1707" s="1" t="s">
        <v>3183</v>
      </c>
      <c r="C1707" s="1" t="s">
        <v>3265</v>
      </c>
      <c r="D1707" s="1" t="s">
        <v>25</v>
      </c>
      <c r="E1707" s="1" t="s">
        <v>3266</v>
      </c>
      <c r="F1707" s="2">
        <v>63234</v>
      </c>
      <c r="G1707" s="2">
        <v>632</v>
      </c>
      <c r="H1707" s="2">
        <v>71</v>
      </c>
      <c r="I1707" s="2">
        <v>11226</v>
      </c>
      <c r="J1707" s="2">
        <v>23400</v>
      </c>
      <c r="K1707" s="2">
        <v>4863</v>
      </c>
      <c r="L1707" s="2">
        <v>190</v>
      </c>
      <c r="M1707" s="2">
        <v>33</v>
      </c>
      <c r="N1707" s="2">
        <v>10</v>
      </c>
      <c r="O1707" s="2">
        <v>57</v>
      </c>
      <c r="P1707" s="2">
        <v>48</v>
      </c>
      <c r="Q1707" s="2">
        <v>13</v>
      </c>
      <c r="R1707" s="2">
        <v>5669</v>
      </c>
      <c r="S1707" s="2">
        <v>3031400</v>
      </c>
      <c r="T1707" s="2">
        <v>145300100</v>
      </c>
      <c r="U1707" s="2">
        <v>331</v>
      </c>
      <c r="V1707" s="2">
        <v>379</v>
      </c>
      <c r="W1707" s="2">
        <v>15</v>
      </c>
      <c r="X1707" s="2">
        <v>1231</v>
      </c>
      <c r="Y1707" s="2">
        <v>142</v>
      </c>
      <c r="Z1707" s="2">
        <v>818</v>
      </c>
      <c r="AA1707" s="9">
        <f t="shared" si="236"/>
        <v>63234</v>
      </c>
      <c r="AB1707" s="9">
        <f t="shared" si="237"/>
        <v>10523</v>
      </c>
      <c r="AC1707" s="9">
        <f t="shared" si="238"/>
        <v>6020</v>
      </c>
      <c r="AD1707" s="9">
        <f t="shared" si="239"/>
        <v>5669</v>
      </c>
      <c r="AE1707" s="44">
        <f t="shared" si="240"/>
        <v>7.0581107338204427E-5</v>
      </c>
      <c r="AF1707" s="9">
        <f t="shared" si="241"/>
        <v>837</v>
      </c>
      <c r="AG1707" s="9">
        <f t="shared" si="234"/>
        <v>960</v>
      </c>
      <c r="AH1707" s="44">
        <f t="shared" si="242"/>
        <v>7.4235345051151344E-5</v>
      </c>
      <c r="AI1707">
        <f>AA1707/'Totals and Drop Down Lists'!W$6*Inputs!E$37</f>
        <v>57362.116505714315</v>
      </c>
      <c r="AJ1707">
        <f>AB1707/'Totals and Drop Down Lists'!X$6*Inputs!F$37</f>
        <v>34624.744324151048</v>
      </c>
      <c r="AK1707">
        <f>AC1707/'Totals and Drop Down Lists'!Y$6*Inputs!G$37</f>
        <v>39685.873473621468</v>
      </c>
      <c r="AL1707">
        <f>AD1707/'Totals and Drop Down Lists'!Z$6*Inputs!H$37</f>
        <v>45451.214699595359</v>
      </c>
      <c r="AM1707">
        <f>AE1707/'Totals and Drop Down Lists'!AA$6*Inputs!I$37</f>
        <v>8786.5962001097378</v>
      </c>
      <c r="AN1707">
        <f>AF1707/'Totals and Drop Down Lists'!AB$6*Inputs!J$37</f>
        <v>16703.752158468549</v>
      </c>
      <c r="AO1707">
        <f>AG1707/'Totals and Drop Down Lists'!AC$6*Inputs!K$37</f>
        <v>17878.633131927956</v>
      </c>
      <c r="AP1707">
        <f>AH1707/'Totals and Drop Down Lists'!AD$6*Inputs!L$37</f>
        <v>17469.796999163955</v>
      </c>
      <c r="AQ1707">
        <f>IF(OR($D1707="51",$D1707="52",$D1707="61"),(AA1707/'Totals and Drop Down Lists'!W$4)*Inputs!E$38,0)</f>
        <v>0</v>
      </c>
      <c r="AR1707">
        <f>IF(OR($D1707="51",$D1707="52",$D1707="61"),(AB1707/'Totals and Drop Down Lists'!X$4)*Inputs!F$38,0)</f>
        <v>0</v>
      </c>
      <c r="AS1707">
        <f>IF(OR($D1707="51",$D1707="52",$D1707="61"),(AC1707/'Totals and Drop Down Lists'!Y$4)*Inputs!G$38,0)</f>
        <v>0</v>
      </c>
      <c r="AT1707">
        <f>IF(OR($D1707="51",$D1707="52",$D1707="61"),(AD1707/'Totals and Drop Down Lists'!Z$4)*Inputs!H$38,0)</f>
        <v>0</v>
      </c>
      <c r="AU1707">
        <f>IF(OR($D1707="51",$D1707="52",$D1707="61"),(AE1707/'Totals and Drop Down Lists'!AA$4)*Inputs!I$38,0)</f>
        <v>0</v>
      </c>
      <c r="AV1707">
        <f>IF(OR($D1707="51",$D1707="52",$D1707="61"),(AF1707/'Totals and Drop Down Lists'!AB$4)*Inputs!J$38,0)</f>
        <v>0</v>
      </c>
      <c r="AW1707">
        <f>IF(OR($D1707="51",$D1707="52",$D1707="61"),(AG1707/'Totals and Drop Down Lists'!AC$4)*Inputs!K$38,0)</f>
        <v>0</v>
      </c>
      <c r="AX1707">
        <f>IF(OR($D1707="51",$D1707="52",$D1707="61"),(AH1707/'Totals and Drop Down Lists'!AD$4)*Inputs!L$38,0)</f>
        <v>0</v>
      </c>
      <c r="AY1707">
        <f>IF(OR($D1707="51",$D1707="52",$D1707="61"),0,(AA1707/'Totals and Drop Down Lists'!W$5)*Inputs!E$39)</f>
        <v>0</v>
      </c>
      <c r="AZ1707">
        <f>IF(OR($D1707="51",$D1707="52",$D1707="61"),0,(AB1707/'Totals and Drop Down Lists'!X$5)*Inputs!F$39)</f>
        <v>0</v>
      </c>
      <c r="BA1707">
        <f>IF(OR($D1707="51",$D1707="52",$D1707="61"),0,(AC1707/'Totals and Drop Down Lists'!Y$5)*Inputs!G$39)</f>
        <v>0</v>
      </c>
      <c r="BB1707">
        <f>IF(OR($D1707="51",$D1707="52",$D1707="61"),0,(AD1707/'Totals and Drop Down Lists'!Z$5)*Inputs!H$39)</f>
        <v>0</v>
      </c>
      <c r="BC1707">
        <f>IF(OR($D1707="51",$D1707="52",$D1707="61"),0,(AE1707/'Totals and Drop Down Lists'!AA$5)*Inputs!I$39)</f>
        <v>0</v>
      </c>
      <c r="BD1707">
        <f>IF(OR($D1707="51",$D1707="52",$D1707="61"),0,(AF1707/'Totals and Drop Down Lists'!AB$5)*Inputs!J$39)</f>
        <v>0</v>
      </c>
      <c r="BE1707">
        <f>IF(OR($D1707="51",$D1707="52",$D1707="61"),0,(AG1707/'Totals and Drop Down Lists'!AC$5)*Inputs!K$39)</f>
        <v>0</v>
      </c>
      <c r="BF1707">
        <f>IF(OR($D1707="51",$D1707="52",$D1707="61"),0,(AH1707/'Totals and Drop Down Lists'!AD$5)*Inputs!L$39)</f>
        <v>0</v>
      </c>
      <c r="BG1707" s="10">
        <f t="shared" si="235"/>
        <v>237962.7274927524</v>
      </c>
    </row>
    <row r="1708" spans="1:59" ht="28.8">
      <c r="A1708" s="1" t="s">
        <v>7508</v>
      </c>
      <c r="B1708" s="1" t="s">
        <v>3183</v>
      </c>
      <c r="C1708" s="1" t="s">
        <v>3267</v>
      </c>
      <c r="D1708" s="1" t="s">
        <v>25</v>
      </c>
      <c r="E1708" s="1" t="s">
        <v>3268</v>
      </c>
      <c r="F1708" s="2">
        <v>9598</v>
      </c>
      <c r="G1708" s="2">
        <v>91</v>
      </c>
      <c r="H1708" s="2">
        <v>11</v>
      </c>
      <c r="I1708" s="2">
        <v>1706</v>
      </c>
      <c r="J1708" s="2">
        <v>4128</v>
      </c>
      <c r="K1708" s="2">
        <v>585</v>
      </c>
      <c r="L1708" s="2">
        <v>29</v>
      </c>
      <c r="M1708" s="2">
        <v>4</v>
      </c>
      <c r="N1708" s="2">
        <v>0</v>
      </c>
      <c r="O1708" s="2">
        <v>9</v>
      </c>
      <c r="P1708" s="2">
        <v>34</v>
      </c>
      <c r="Q1708" s="2">
        <v>0</v>
      </c>
      <c r="R1708" s="2">
        <v>763</v>
      </c>
      <c r="S1708" s="2">
        <v>293200</v>
      </c>
      <c r="T1708" s="2">
        <v>15441100</v>
      </c>
      <c r="U1708" s="2">
        <v>46</v>
      </c>
      <c r="V1708" s="2">
        <v>92</v>
      </c>
      <c r="W1708" s="2">
        <v>20</v>
      </c>
      <c r="X1708" s="2">
        <v>252</v>
      </c>
      <c r="Y1708" s="2">
        <v>14</v>
      </c>
      <c r="Z1708" s="2">
        <v>160</v>
      </c>
      <c r="AA1708" s="9">
        <f t="shared" si="236"/>
        <v>9598</v>
      </c>
      <c r="AB1708" s="9">
        <f t="shared" si="237"/>
        <v>1604</v>
      </c>
      <c r="AC1708" s="9">
        <f t="shared" si="238"/>
        <v>839</v>
      </c>
      <c r="AD1708" s="9">
        <f t="shared" si="239"/>
        <v>763</v>
      </c>
      <c r="AE1708" s="44">
        <f t="shared" si="240"/>
        <v>5.789856893241138E-6</v>
      </c>
      <c r="AF1708" s="9">
        <f t="shared" si="241"/>
        <v>140</v>
      </c>
      <c r="AG1708" s="9">
        <f t="shared" si="234"/>
        <v>174</v>
      </c>
      <c r="AH1708" s="44">
        <f t="shared" si="242"/>
        <v>9.1752205419255247E-6</v>
      </c>
      <c r="AI1708">
        <f>AA1708/'Totals and Drop Down Lists'!W$6*Inputs!E$37</f>
        <v>8706.7336278243656</v>
      </c>
      <c r="AJ1708">
        <f>AB1708/'Totals and Drop Down Lists'!X$6*Inputs!F$37</f>
        <v>5277.781041142096</v>
      </c>
      <c r="AK1708">
        <f>AC1708/'Totals and Drop Down Lists'!Y$6*Inputs!G$37</f>
        <v>5530.9714027190066</v>
      </c>
      <c r="AL1708">
        <f>AD1708/'Totals and Drop Down Lists'!Z$6*Inputs!H$37</f>
        <v>6117.3534690053366</v>
      </c>
      <c r="AM1708">
        <f>AE1708/'Totals and Drop Down Lists'!AA$6*Inputs!I$37</f>
        <v>720.77552330770743</v>
      </c>
      <c r="AN1708">
        <f>AF1708/'Totals and Drop Down Lists'!AB$6*Inputs!J$37</f>
        <v>2793.9370396482636</v>
      </c>
      <c r="AO1708">
        <f>AG1708/'Totals and Drop Down Lists'!AC$6*Inputs!K$37</f>
        <v>3240.5022551619418</v>
      </c>
      <c r="AP1708">
        <f>AH1708/'Totals and Drop Down Lists'!AD$6*Inputs!L$37</f>
        <v>2159.2038156426947</v>
      </c>
      <c r="AQ1708">
        <f>IF(OR($D1708="51",$D1708="52",$D1708="61"),(AA1708/'Totals and Drop Down Lists'!W$4)*Inputs!E$38,0)</f>
        <v>0</v>
      </c>
      <c r="AR1708">
        <f>IF(OR($D1708="51",$D1708="52",$D1708="61"),(AB1708/'Totals and Drop Down Lists'!X$4)*Inputs!F$38,0)</f>
        <v>0</v>
      </c>
      <c r="AS1708">
        <f>IF(OR($D1708="51",$D1708="52",$D1708="61"),(AC1708/'Totals and Drop Down Lists'!Y$4)*Inputs!G$38,0)</f>
        <v>0</v>
      </c>
      <c r="AT1708">
        <f>IF(OR($D1708="51",$D1708="52",$D1708="61"),(AD1708/'Totals and Drop Down Lists'!Z$4)*Inputs!H$38,0)</f>
        <v>0</v>
      </c>
      <c r="AU1708">
        <f>IF(OR($D1708="51",$D1708="52",$D1708="61"),(AE1708/'Totals and Drop Down Lists'!AA$4)*Inputs!I$38,0)</f>
        <v>0</v>
      </c>
      <c r="AV1708">
        <f>IF(OR($D1708="51",$D1708="52",$D1708="61"),(AF1708/'Totals and Drop Down Lists'!AB$4)*Inputs!J$38,0)</f>
        <v>0</v>
      </c>
      <c r="AW1708">
        <f>IF(OR($D1708="51",$D1708="52",$D1708="61"),(AG1708/'Totals and Drop Down Lists'!AC$4)*Inputs!K$38,0)</f>
        <v>0</v>
      </c>
      <c r="AX1708">
        <f>IF(OR($D1708="51",$D1708="52",$D1708="61"),(AH1708/'Totals and Drop Down Lists'!AD$4)*Inputs!L$38,0)</f>
        <v>0</v>
      </c>
      <c r="AY1708">
        <f>IF(OR($D1708="51",$D1708="52",$D1708="61"),0,(AA1708/'Totals and Drop Down Lists'!W$5)*Inputs!E$39)</f>
        <v>0</v>
      </c>
      <c r="AZ1708">
        <f>IF(OR($D1708="51",$D1708="52",$D1708="61"),0,(AB1708/'Totals and Drop Down Lists'!X$5)*Inputs!F$39)</f>
        <v>0</v>
      </c>
      <c r="BA1708">
        <f>IF(OR($D1708="51",$D1708="52",$D1708="61"),0,(AC1708/'Totals and Drop Down Lists'!Y$5)*Inputs!G$39)</f>
        <v>0</v>
      </c>
      <c r="BB1708">
        <f>IF(OR($D1708="51",$D1708="52",$D1708="61"),0,(AD1708/'Totals and Drop Down Lists'!Z$5)*Inputs!H$39)</f>
        <v>0</v>
      </c>
      <c r="BC1708">
        <f>IF(OR($D1708="51",$D1708="52",$D1708="61"),0,(AE1708/'Totals and Drop Down Lists'!AA$5)*Inputs!I$39)</f>
        <v>0</v>
      </c>
      <c r="BD1708">
        <f>IF(OR($D1708="51",$D1708="52",$D1708="61"),0,(AF1708/'Totals and Drop Down Lists'!AB$5)*Inputs!J$39)</f>
        <v>0</v>
      </c>
      <c r="BE1708">
        <f>IF(OR($D1708="51",$D1708="52",$D1708="61"),0,(AG1708/'Totals and Drop Down Lists'!AC$5)*Inputs!K$39)</f>
        <v>0</v>
      </c>
      <c r="BF1708">
        <f>IF(OR($D1708="51",$D1708="52",$D1708="61"),0,(AH1708/'Totals and Drop Down Lists'!AD$5)*Inputs!L$39)</f>
        <v>0</v>
      </c>
      <c r="BG1708" s="10">
        <f t="shared" si="235"/>
        <v>34547.25817445141</v>
      </c>
    </row>
    <row r="1709" spans="1:59" ht="28.8">
      <c r="A1709" s="1" t="s">
        <v>7508</v>
      </c>
      <c r="B1709" s="1" t="s">
        <v>3183</v>
      </c>
      <c r="C1709" s="1" t="s">
        <v>3269</v>
      </c>
      <c r="D1709" s="1" t="s">
        <v>25</v>
      </c>
      <c r="E1709" s="1" t="s">
        <v>3270</v>
      </c>
      <c r="F1709" s="2">
        <v>48280</v>
      </c>
      <c r="G1709" s="2">
        <v>345</v>
      </c>
      <c r="H1709" s="2">
        <v>13</v>
      </c>
      <c r="I1709" s="2">
        <v>8815</v>
      </c>
      <c r="J1709" s="2">
        <v>18156</v>
      </c>
      <c r="K1709" s="2">
        <v>2884</v>
      </c>
      <c r="L1709" s="2">
        <v>313</v>
      </c>
      <c r="M1709" s="2">
        <v>38</v>
      </c>
      <c r="N1709" s="2">
        <v>14</v>
      </c>
      <c r="O1709" s="2">
        <v>86</v>
      </c>
      <c r="P1709" s="2">
        <v>4</v>
      </c>
      <c r="Q1709" s="2">
        <v>3</v>
      </c>
      <c r="R1709" s="2">
        <v>3202</v>
      </c>
      <c r="S1709" s="2">
        <v>1610700</v>
      </c>
      <c r="T1709" s="2">
        <v>82908700</v>
      </c>
      <c r="U1709" s="2">
        <v>147</v>
      </c>
      <c r="V1709" s="2">
        <v>271</v>
      </c>
      <c r="W1709" s="2">
        <v>0</v>
      </c>
      <c r="X1709" s="2">
        <v>874</v>
      </c>
      <c r="Y1709" s="2">
        <v>56</v>
      </c>
      <c r="Z1709" s="2">
        <v>619</v>
      </c>
      <c r="AA1709" s="9">
        <f t="shared" si="236"/>
        <v>48280</v>
      </c>
      <c r="AB1709" s="9">
        <f t="shared" si="237"/>
        <v>8457</v>
      </c>
      <c r="AC1709" s="9">
        <f t="shared" si="238"/>
        <v>3660</v>
      </c>
      <c r="AD1709" s="9">
        <f t="shared" si="239"/>
        <v>3202</v>
      </c>
      <c r="AE1709" s="44">
        <f t="shared" si="240"/>
        <v>3.1993821979410667E-5</v>
      </c>
      <c r="AF1709" s="9">
        <f t="shared" si="241"/>
        <v>603</v>
      </c>
      <c r="AG1709" s="9">
        <f t="shared" si="234"/>
        <v>675</v>
      </c>
      <c r="AH1709" s="44">
        <f t="shared" si="242"/>
        <v>3.9896053823372265E-5</v>
      </c>
      <c r="AI1709">
        <f>AA1709/'Totals and Drop Down Lists'!W$6*Inputs!E$37</f>
        <v>43796.738857195291</v>
      </c>
      <c r="AJ1709">
        <f>AB1709/'Totals and Drop Down Lists'!X$6*Inputs!F$37</f>
        <v>27826.804404575254</v>
      </c>
      <c r="AK1709">
        <f>AC1709/'Totals and Drop Down Lists'!Y$6*Inputs!G$37</f>
        <v>24127.956297916044</v>
      </c>
      <c r="AL1709">
        <f>AD1709/'Totals and Drop Down Lists'!Z$6*Inputs!H$37</f>
        <v>25672.039066520432</v>
      </c>
      <c r="AM1709">
        <f>AE1709/'Totals and Drop Down Lists'!AA$6*Inputs!I$37</f>
        <v>3982.8901136992104</v>
      </c>
      <c r="AN1709">
        <f>AF1709/'Totals and Drop Down Lists'!AB$6*Inputs!J$37</f>
        <v>12033.885963627881</v>
      </c>
      <c r="AO1709">
        <f>AG1709/'Totals and Drop Down Lists'!AC$6*Inputs!K$37</f>
        <v>12570.913920886842</v>
      </c>
      <c r="AP1709">
        <f>AH1709/'Totals and Drop Down Lists'!AD$6*Inputs!L$37</f>
        <v>9388.7347176979656</v>
      </c>
      <c r="AQ1709">
        <f>IF(OR($D1709="51",$D1709="52",$D1709="61"),(AA1709/'Totals and Drop Down Lists'!W$4)*Inputs!E$38,0)</f>
        <v>0</v>
      </c>
      <c r="AR1709">
        <f>IF(OR($D1709="51",$D1709="52",$D1709="61"),(AB1709/'Totals and Drop Down Lists'!X$4)*Inputs!F$38,0)</f>
        <v>0</v>
      </c>
      <c r="AS1709">
        <f>IF(OR($D1709="51",$D1709="52",$D1709="61"),(AC1709/'Totals and Drop Down Lists'!Y$4)*Inputs!G$38,0)</f>
        <v>0</v>
      </c>
      <c r="AT1709">
        <f>IF(OR($D1709="51",$D1709="52",$D1709="61"),(AD1709/'Totals and Drop Down Lists'!Z$4)*Inputs!H$38,0)</f>
        <v>0</v>
      </c>
      <c r="AU1709">
        <f>IF(OR($D1709="51",$D1709="52",$D1709="61"),(AE1709/'Totals and Drop Down Lists'!AA$4)*Inputs!I$38,0)</f>
        <v>0</v>
      </c>
      <c r="AV1709">
        <f>IF(OR($D1709="51",$D1709="52",$D1709="61"),(AF1709/'Totals and Drop Down Lists'!AB$4)*Inputs!J$38,0)</f>
        <v>0</v>
      </c>
      <c r="AW1709">
        <f>IF(OR($D1709="51",$D1709="52",$D1709="61"),(AG1709/'Totals and Drop Down Lists'!AC$4)*Inputs!K$38,0)</f>
        <v>0</v>
      </c>
      <c r="AX1709">
        <f>IF(OR($D1709="51",$D1709="52",$D1709="61"),(AH1709/'Totals and Drop Down Lists'!AD$4)*Inputs!L$38,0)</f>
        <v>0</v>
      </c>
      <c r="AY1709">
        <f>IF(OR($D1709="51",$D1709="52",$D1709="61"),0,(AA1709/'Totals and Drop Down Lists'!W$5)*Inputs!E$39)</f>
        <v>0</v>
      </c>
      <c r="AZ1709">
        <f>IF(OR($D1709="51",$D1709="52",$D1709="61"),0,(AB1709/'Totals and Drop Down Lists'!X$5)*Inputs!F$39)</f>
        <v>0</v>
      </c>
      <c r="BA1709">
        <f>IF(OR($D1709="51",$D1709="52",$D1709="61"),0,(AC1709/'Totals and Drop Down Lists'!Y$5)*Inputs!G$39)</f>
        <v>0</v>
      </c>
      <c r="BB1709">
        <f>IF(OR($D1709="51",$D1709="52",$D1709="61"),0,(AD1709/'Totals and Drop Down Lists'!Z$5)*Inputs!H$39)</f>
        <v>0</v>
      </c>
      <c r="BC1709">
        <f>IF(OR($D1709="51",$D1709="52",$D1709="61"),0,(AE1709/'Totals and Drop Down Lists'!AA$5)*Inputs!I$39)</f>
        <v>0</v>
      </c>
      <c r="BD1709">
        <f>IF(OR($D1709="51",$D1709="52",$D1709="61"),0,(AF1709/'Totals and Drop Down Lists'!AB$5)*Inputs!J$39)</f>
        <v>0</v>
      </c>
      <c r="BE1709">
        <f>IF(OR($D1709="51",$D1709="52",$D1709="61"),0,(AG1709/'Totals and Drop Down Lists'!AC$5)*Inputs!K$39)</f>
        <v>0</v>
      </c>
      <c r="BF1709">
        <f>IF(OR($D1709="51",$D1709="52",$D1709="61"),0,(AH1709/'Totals and Drop Down Lists'!AD$5)*Inputs!L$39)</f>
        <v>0</v>
      </c>
      <c r="BG1709" s="10">
        <f t="shared" si="235"/>
        <v>159399.96334211889</v>
      </c>
    </row>
    <row r="1710" spans="1:59" ht="28.8">
      <c r="A1710" s="1" t="s">
        <v>7508</v>
      </c>
      <c r="B1710" s="1" t="s">
        <v>3183</v>
      </c>
      <c r="C1710" s="1" t="s">
        <v>3271</v>
      </c>
      <c r="D1710" s="1" t="s">
        <v>25</v>
      </c>
      <c r="E1710" s="1" t="s">
        <v>3272</v>
      </c>
      <c r="F1710" s="2">
        <v>26456</v>
      </c>
      <c r="G1710" s="2">
        <v>134</v>
      </c>
      <c r="H1710" s="2">
        <v>10</v>
      </c>
      <c r="I1710" s="2">
        <v>5200</v>
      </c>
      <c r="J1710" s="2">
        <v>9537</v>
      </c>
      <c r="K1710" s="2">
        <v>1750</v>
      </c>
      <c r="L1710" s="2">
        <v>115</v>
      </c>
      <c r="M1710" s="2">
        <v>27</v>
      </c>
      <c r="N1710" s="2">
        <v>3</v>
      </c>
      <c r="O1710" s="2">
        <v>80</v>
      </c>
      <c r="P1710" s="2">
        <v>5</v>
      </c>
      <c r="Q1710" s="2">
        <v>18</v>
      </c>
      <c r="R1710" s="2">
        <v>3088</v>
      </c>
      <c r="S1710" s="2">
        <v>979200</v>
      </c>
      <c r="T1710" s="2">
        <v>50141300</v>
      </c>
      <c r="U1710" s="2">
        <v>76</v>
      </c>
      <c r="V1710" s="2">
        <v>138</v>
      </c>
      <c r="W1710" s="2">
        <v>14</v>
      </c>
      <c r="X1710" s="2">
        <v>395</v>
      </c>
      <c r="Y1710" s="2">
        <v>81</v>
      </c>
      <c r="Z1710" s="2">
        <v>205</v>
      </c>
      <c r="AA1710" s="9">
        <f t="shared" si="236"/>
        <v>26456</v>
      </c>
      <c r="AB1710" s="9">
        <f t="shared" si="237"/>
        <v>5056</v>
      </c>
      <c r="AC1710" s="9">
        <f t="shared" si="238"/>
        <v>3336</v>
      </c>
      <c r="AD1710" s="9">
        <f t="shared" si="239"/>
        <v>3088</v>
      </c>
      <c r="AE1710" s="44">
        <f t="shared" si="240"/>
        <v>2.2426427712782436E-5</v>
      </c>
      <c r="AF1710" s="9">
        <f t="shared" si="241"/>
        <v>243</v>
      </c>
      <c r="AG1710" s="9">
        <f t="shared" si="234"/>
        <v>286</v>
      </c>
      <c r="AH1710" s="44">
        <f t="shared" si="242"/>
        <v>1.9527353374216517E-5</v>
      </c>
      <c r="AI1710">
        <f>AA1710/'Totals and Drop Down Lists'!W$6*Inputs!E$37</f>
        <v>23999.306611556724</v>
      </c>
      <c r="AJ1710">
        <f>AB1710/'Totals and Drop Down Lists'!X$6*Inputs!F$37</f>
        <v>16636.197596018974</v>
      </c>
      <c r="AK1710">
        <f>AC1710/'Totals and Drop Down Lists'!Y$6*Inputs!G$37</f>
        <v>21992.038855149705</v>
      </c>
      <c r="AL1710">
        <f>AD1710/'Totals and Drop Down Lists'!Z$6*Inputs!H$37</f>
        <v>24758.043921741126</v>
      </c>
      <c r="AM1710">
        <f>AE1710/'Totals and Drop Down Lists'!AA$6*Inputs!I$37</f>
        <v>2791.8514168239581</v>
      </c>
      <c r="AN1710">
        <f>AF1710/'Totals and Drop Down Lists'!AB$6*Inputs!J$37</f>
        <v>4849.4764331037723</v>
      </c>
      <c r="AO1710">
        <f>AG1710/'Totals and Drop Down Lists'!AC$6*Inputs!K$37</f>
        <v>5326.3427872202028</v>
      </c>
      <c r="AP1710">
        <f>AH1710/'Totals and Drop Down Lists'!AD$6*Inputs!L$37</f>
        <v>4595.3702935366236</v>
      </c>
      <c r="AQ1710">
        <f>IF(OR($D1710="51",$D1710="52",$D1710="61"),(AA1710/'Totals and Drop Down Lists'!W$4)*Inputs!E$38,0)</f>
        <v>0</v>
      </c>
      <c r="AR1710">
        <f>IF(OR($D1710="51",$D1710="52",$D1710="61"),(AB1710/'Totals and Drop Down Lists'!X$4)*Inputs!F$38,0)</f>
        <v>0</v>
      </c>
      <c r="AS1710">
        <f>IF(OR($D1710="51",$D1710="52",$D1710="61"),(AC1710/'Totals and Drop Down Lists'!Y$4)*Inputs!G$38,0)</f>
        <v>0</v>
      </c>
      <c r="AT1710">
        <f>IF(OR($D1710="51",$D1710="52",$D1710="61"),(AD1710/'Totals and Drop Down Lists'!Z$4)*Inputs!H$38,0)</f>
        <v>0</v>
      </c>
      <c r="AU1710">
        <f>IF(OR($D1710="51",$D1710="52",$D1710="61"),(AE1710/'Totals and Drop Down Lists'!AA$4)*Inputs!I$38,0)</f>
        <v>0</v>
      </c>
      <c r="AV1710">
        <f>IF(OR($D1710="51",$D1710="52",$D1710="61"),(AF1710/'Totals and Drop Down Lists'!AB$4)*Inputs!J$38,0)</f>
        <v>0</v>
      </c>
      <c r="AW1710">
        <f>IF(OR($D1710="51",$D1710="52",$D1710="61"),(AG1710/'Totals and Drop Down Lists'!AC$4)*Inputs!K$38,0)</f>
        <v>0</v>
      </c>
      <c r="AX1710">
        <f>IF(OR($D1710="51",$D1710="52",$D1710="61"),(AH1710/'Totals and Drop Down Lists'!AD$4)*Inputs!L$38,0)</f>
        <v>0</v>
      </c>
      <c r="AY1710">
        <f>IF(OR($D1710="51",$D1710="52",$D1710="61"),0,(AA1710/'Totals and Drop Down Lists'!W$5)*Inputs!E$39)</f>
        <v>0</v>
      </c>
      <c r="AZ1710">
        <f>IF(OR($D1710="51",$D1710="52",$D1710="61"),0,(AB1710/'Totals and Drop Down Lists'!X$5)*Inputs!F$39)</f>
        <v>0</v>
      </c>
      <c r="BA1710">
        <f>IF(OR($D1710="51",$D1710="52",$D1710="61"),0,(AC1710/'Totals and Drop Down Lists'!Y$5)*Inputs!G$39)</f>
        <v>0</v>
      </c>
      <c r="BB1710">
        <f>IF(OR($D1710="51",$D1710="52",$D1710="61"),0,(AD1710/'Totals and Drop Down Lists'!Z$5)*Inputs!H$39)</f>
        <v>0</v>
      </c>
      <c r="BC1710">
        <f>IF(OR($D1710="51",$D1710="52",$D1710="61"),0,(AE1710/'Totals and Drop Down Lists'!AA$5)*Inputs!I$39)</f>
        <v>0</v>
      </c>
      <c r="BD1710">
        <f>IF(OR($D1710="51",$D1710="52",$D1710="61"),0,(AF1710/'Totals and Drop Down Lists'!AB$5)*Inputs!J$39)</f>
        <v>0</v>
      </c>
      <c r="BE1710">
        <f>IF(OR($D1710="51",$D1710="52",$D1710="61"),0,(AG1710/'Totals and Drop Down Lists'!AC$5)*Inputs!K$39)</f>
        <v>0</v>
      </c>
      <c r="BF1710">
        <f>IF(OR($D1710="51",$D1710="52",$D1710="61"),0,(AH1710/'Totals and Drop Down Lists'!AD$5)*Inputs!L$39)</f>
        <v>0</v>
      </c>
      <c r="BG1710" s="10">
        <f t="shared" si="235"/>
        <v>104948.6279151511</v>
      </c>
    </row>
    <row r="1711" spans="1:59" ht="28.8">
      <c r="A1711" s="1" t="s">
        <v>7508</v>
      </c>
      <c r="B1711" s="1" t="s">
        <v>3183</v>
      </c>
      <c r="C1711" s="1" t="s">
        <v>3273</v>
      </c>
      <c r="D1711" s="1" t="s">
        <v>25</v>
      </c>
      <c r="E1711" s="1" t="s">
        <v>3274</v>
      </c>
      <c r="F1711" s="2">
        <v>21537</v>
      </c>
      <c r="G1711" s="2">
        <v>147</v>
      </c>
      <c r="H1711" s="2">
        <v>0</v>
      </c>
      <c r="I1711" s="2">
        <v>4570</v>
      </c>
      <c r="J1711" s="2">
        <v>8998</v>
      </c>
      <c r="K1711" s="2">
        <v>1550</v>
      </c>
      <c r="L1711" s="2">
        <v>37</v>
      </c>
      <c r="M1711" s="2">
        <v>2</v>
      </c>
      <c r="N1711" s="2">
        <v>5</v>
      </c>
      <c r="O1711" s="2">
        <v>67</v>
      </c>
      <c r="P1711" s="2">
        <v>6</v>
      </c>
      <c r="Q1711" s="2">
        <v>0</v>
      </c>
      <c r="R1711" s="2">
        <v>1403</v>
      </c>
      <c r="S1711" s="2">
        <v>970600</v>
      </c>
      <c r="T1711" s="2">
        <v>39082500</v>
      </c>
      <c r="U1711" s="2">
        <v>69</v>
      </c>
      <c r="V1711" s="2">
        <v>90</v>
      </c>
      <c r="W1711" s="2">
        <v>4</v>
      </c>
      <c r="X1711" s="2">
        <v>448</v>
      </c>
      <c r="Y1711" s="2">
        <v>124</v>
      </c>
      <c r="Z1711" s="2">
        <v>269</v>
      </c>
      <c r="AA1711" s="9">
        <f t="shared" si="236"/>
        <v>21537</v>
      </c>
      <c r="AB1711" s="9">
        <f t="shared" si="237"/>
        <v>4423</v>
      </c>
      <c r="AC1711" s="9">
        <f t="shared" si="238"/>
        <v>1520</v>
      </c>
      <c r="AD1711" s="9">
        <f t="shared" si="239"/>
        <v>1403</v>
      </c>
      <c r="AE1711" s="44">
        <f t="shared" si="240"/>
        <v>1.8647181305054696E-5</v>
      </c>
      <c r="AF1711" s="9">
        <f t="shared" si="241"/>
        <v>354</v>
      </c>
      <c r="AG1711" s="9">
        <f t="shared" si="234"/>
        <v>393</v>
      </c>
      <c r="AH1711" s="44">
        <f t="shared" si="242"/>
        <v>2.5190068356955415E-5</v>
      </c>
      <c r="AI1711">
        <f>AA1711/'Totals and Drop Down Lists'!W$6*Inputs!E$37</f>
        <v>19537.082948786559</v>
      </c>
      <c r="AJ1711">
        <f>AB1711/'Totals and Drop Down Lists'!X$6*Inputs!F$37</f>
        <v>14553.382509333846</v>
      </c>
      <c r="AK1711">
        <f>AC1711/'Totals and Drop Down Lists'!Y$6*Inputs!G$37</f>
        <v>10020.353435200106</v>
      </c>
      <c r="AL1711">
        <f>AD1711/'Totals and Drop Down Lists'!Z$6*Inputs!H$37</f>
        <v>11248.554281801427</v>
      </c>
      <c r="AM1711">
        <f>AE1711/'Totals and Drop Down Lists'!AA$6*Inputs!I$37</f>
        <v>2321.3754866816057</v>
      </c>
      <c r="AN1711">
        <f>AF1711/'Totals and Drop Down Lists'!AB$6*Inputs!J$37</f>
        <v>7064.6693716820382</v>
      </c>
      <c r="AO1711">
        <f>AG1711/'Totals and Drop Down Lists'!AC$6*Inputs!K$37</f>
        <v>7319.065438383006</v>
      </c>
      <c r="AP1711">
        <f>AH1711/'Totals and Drop Down Lists'!AD$6*Inputs!L$37</f>
        <v>5927.9764953992026</v>
      </c>
      <c r="AQ1711">
        <f>IF(OR($D1711="51",$D1711="52",$D1711="61"),(AA1711/'Totals and Drop Down Lists'!W$4)*Inputs!E$38,0)</f>
        <v>0</v>
      </c>
      <c r="AR1711">
        <f>IF(OR($D1711="51",$D1711="52",$D1711="61"),(AB1711/'Totals and Drop Down Lists'!X$4)*Inputs!F$38,0)</f>
        <v>0</v>
      </c>
      <c r="AS1711">
        <f>IF(OR($D1711="51",$D1711="52",$D1711="61"),(AC1711/'Totals and Drop Down Lists'!Y$4)*Inputs!G$38,0)</f>
        <v>0</v>
      </c>
      <c r="AT1711">
        <f>IF(OR($D1711="51",$D1711="52",$D1711="61"),(AD1711/'Totals and Drop Down Lists'!Z$4)*Inputs!H$38,0)</f>
        <v>0</v>
      </c>
      <c r="AU1711">
        <f>IF(OR($D1711="51",$D1711="52",$D1711="61"),(AE1711/'Totals and Drop Down Lists'!AA$4)*Inputs!I$38,0)</f>
        <v>0</v>
      </c>
      <c r="AV1711">
        <f>IF(OR($D1711="51",$D1711="52",$D1711="61"),(AF1711/'Totals and Drop Down Lists'!AB$4)*Inputs!J$38,0)</f>
        <v>0</v>
      </c>
      <c r="AW1711">
        <f>IF(OR($D1711="51",$D1711="52",$D1711="61"),(AG1711/'Totals and Drop Down Lists'!AC$4)*Inputs!K$38,0)</f>
        <v>0</v>
      </c>
      <c r="AX1711">
        <f>IF(OR($D1711="51",$D1711="52",$D1711="61"),(AH1711/'Totals and Drop Down Lists'!AD$4)*Inputs!L$38,0)</f>
        <v>0</v>
      </c>
      <c r="AY1711">
        <f>IF(OR($D1711="51",$D1711="52",$D1711="61"),0,(AA1711/'Totals and Drop Down Lists'!W$5)*Inputs!E$39)</f>
        <v>0</v>
      </c>
      <c r="AZ1711">
        <f>IF(OR($D1711="51",$D1711="52",$D1711="61"),0,(AB1711/'Totals and Drop Down Lists'!X$5)*Inputs!F$39)</f>
        <v>0</v>
      </c>
      <c r="BA1711">
        <f>IF(OR($D1711="51",$D1711="52",$D1711="61"),0,(AC1711/'Totals and Drop Down Lists'!Y$5)*Inputs!G$39)</f>
        <v>0</v>
      </c>
      <c r="BB1711">
        <f>IF(OR($D1711="51",$D1711="52",$D1711="61"),0,(AD1711/'Totals and Drop Down Lists'!Z$5)*Inputs!H$39)</f>
        <v>0</v>
      </c>
      <c r="BC1711">
        <f>IF(OR($D1711="51",$D1711="52",$D1711="61"),0,(AE1711/'Totals and Drop Down Lists'!AA$5)*Inputs!I$39)</f>
        <v>0</v>
      </c>
      <c r="BD1711">
        <f>IF(OR($D1711="51",$D1711="52",$D1711="61"),0,(AF1711/'Totals and Drop Down Lists'!AB$5)*Inputs!J$39)</f>
        <v>0</v>
      </c>
      <c r="BE1711">
        <f>IF(OR($D1711="51",$D1711="52",$D1711="61"),0,(AG1711/'Totals and Drop Down Lists'!AC$5)*Inputs!K$39)</f>
        <v>0</v>
      </c>
      <c r="BF1711">
        <f>IF(OR($D1711="51",$D1711="52",$D1711="61"),0,(AH1711/'Totals and Drop Down Lists'!AD$5)*Inputs!L$39)</f>
        <v>0</v>
      </c>
      <c r="BG1711" s="10">
        <f t="shared" si="235"/>
        <v>77992.459967267801</v>
      </c>
    </row>
    <row r="1712" spans="1:59" ht="28.8">
      <c r="A1712" s="1" t="s">
        <v>7508</v>
      </c>
      <c r="B1712" s="1" t="s">
        <v>3183</v>
      </c>
      <c r="C1712" s="1" t="s">
        <v>3275</v>
      </c>
      <c r="D1712" s="1" t="s">
        <v>25</v>
      </c>
      <c r="E1712" s="1" t="s">
        <v>3276</v>
      </c>
      <c r="F1712" s="2">
        <v>6584</v>
      </c>
      <c r="G1712" s="2">
        <v>56</v>
      </c>
      <c r="H1712" s="2">
        <v>2</v>
      </c>
      <c r="I1712" s="2">
        <v>892</v>
      </c>
      <c r="J1712" s="2">
        <v>3269</v>
      </c>
      <c r="K1712" s="2">
        <v>465</v>
      </c>
      <c r="L1712" s="2">
        <v>2</v>
      </c>
      <c r="M1712" s="2">
        <v>12</v>
      </c>
      <c r="N1712" s="2">
        <v>0</v>
      </c>
      <c r="O1712" s="2">
        <v>3</v>
      </c>
      <c r="P1712" s="2">
        <v>0</v>
      </c>
      <c r="Q1712" s="2">
        <v>0</v>
      </c>
      <c r="R1712" s="2">
        <v>1827</v>
      </c>
      <c r="S1712" s="2">
        <v>160200</v>
      </c>
      <c r="T1712" s="2">
        <v>10341300</v>
      </c>
      <c r="U1712" s="2">
        <v>37</v>
      </c>
      <c r="V1712" s="2">
        <v>95</v>
      </c>
      <c r="W1712" s="2">
        <v>32</v>
      </c>
      <c r="X1712" s="2">
        <v>175</v>
      </c>
      <c r="Y1712" s="2">
        <v>44</v>
      </c>
      <c r="Z1712" s="2">
        <v>77</v>
      </c>
      <c r="AA1712" s="9">
        <f t="shared" si="236"/>
        <v>6584</v>
      </c>
      <c r="AB1712" s="9">
        <f t="shared" si="237"/>
        <v>834</v>
      </c>
      <c r="AC1712" s="9">
        <f t="shared" si="238"/>
        <v>1844</v>
      </c>
      <c r="AD1712" s="9">
        <f t="shared" si="239"/>
        <v>1827</v>
      </c>
      <c r="AE1712" s="44">
        <f t="shared" si="240"/>
        <v>4.6194127759129377E-6</v>
      </c>
      <c r="AF1712" s="9">
        <f t="shared" si="241"/>
        <v>48</v>
      </c>
      <c r="AG1712" s="9">
        <f t="shared" si="234"/>
        <v>121</v>
      </c>
      <c r="AH1712" s="44">
        <f t="shared" si="242"/>
        <v>6.4043416046137943E-6</v>
      </c>
      <c r="AI1712">
        <f>AA1712/'Totals and Drop Down Lists'!W$6*Inputs!E$37</f>
        <v>5972.6124406746849</v>
      </c>
      <c r="AJ1712">
        <f>AB1712/'Totals and Drop Down Lists'!X$6*Inputs!F$37</f>
        <v>2744.1829104192693</v>
      </c>
      <c r="AK1712">
        <f>AC1712/'Totals and Drop Down Lists'!Y$6*Inputs!G$37</f>
        <v>12156.270877966444</v>
      </c>
      <c r="AL1712">
        <f>AD1712/'Totals and Drop Down Lists'!Z$6*Inputs!H$37</f>
        <v>14647.974820278836</v>
      </c>
      <c r="AM1712">
        <f>AE1712/'Totals and Drop Down Lists'!AA$6*Inputs!I$37</f>
        <v>575.06769551070602</v>
      </c>
      <c r="AN1712">
        <f>AF1712/'Totals and Drop Down Lists'!AB$6*Inputs!J$37</f>
        <v>957.92127073654751</v>
      </c>
      <c r="AO1712">
        <f>AG1712/'Totals and Drop Down Lists'!AC$6*Inputs!K$37</f>
        <v>2253.4527176700858</v>
      </c>
      <c r="AP1712">
        <f>AH1712/'Totals and Drop Down Lists'!AD$6*Inputs!L$37</f>
        <v>1507.1331273372687</v>
      </c>
      <c r="AQ1712">
        <f>IF(OR($D1712="51",$D1712="52",$D1712="61"),(AA1712/'Totals and Drop Down Lists'!W$4)*Inputs!E$38,0)</f>
        <v>0</v>
      </c>
      <c r="AR1712">
        <f>IF(OR($D1712="51",$D1712="52",$D1712="61"),(AB1712/'Totals and Drop Down Lists'!X$4)*Inputs!F$38,0)</f>
        <v>0</v>
      </c>
      <c r="AS1712">
        <f>IF(OR($D1712="51",$D1712="52",$D1712="61"),(AC1712/'Totals and Drop Down Lists'!Y$4)*Inputs!G$38,0)</f>
        <v>0</v>
      </c>
      <c r="AT1712">
        <f>IF(OR($D1712="51",$D1712="52",$D1712="61"),(AD1712/'Totals and Drop Down Lists'!Z$4)*Inputs!H$38,0)</f>
        <v>0</v>
      </c>
      <c r="AU1712">
        <f>IF(OR($D1712="51",$D1712="52",$D1712="61"),(AE1712/'Totals and Drop Down Lists'!AA$4)*Inputs!I$38,0)</f>
        <v>0</v>
      </c>
      <c r="AV1712">
        <f>IF(OR($D1712="51",$D1712="52",$D1712="61"),(AF1712/'Totals and Drop Down Lists'!AB$4)*Inputs!J$38,0)</f>
        <v>0</v>
      </c>
      <c r="AW1712">
        <f>IF(OR($D1712="51",$D1712="52",$D1712="61"),(AG1712/'Totals and Drop Down Lists'!AC$4)*Inputs!K$38,0)</f>
        <v>0</v>
      </c>
      <c r="AX1712">
        <f>IF(OR($D1712="51",$D1712="52",$D1712="61"),(AH1712/'Totals and Drop Down Lists'!AD$4)*Inputs!L$38,0)</f>
        <v>0</v>
      </c>
      <c r="AY1712">
        <f>IF(OR($D1712="51",$D1712="52",$D1712="61"),0,(AA1712/'Totals and Drop Down Lists'!W$5)*Inputs!E$39)</f>
        <v>0</v>
      </c>
      <c r="AZ1712">
        <f>IF(OR($D1712="51",$D1712="52",$D1712="61"),0,(AB1712/'Totals and Drop Down Lists'!X$5)*Inputs!F$39)</f>
        <v>0</v>
      </c>
      <c r="BA1712">
        <f>IF(OR($D1712="51",$D1712="52",$D1712="61"),0,(AC1712/'Totals and Drop Down Lists'!Y$5)*Inputs!G$39)</f>
        <v>0</v>
      </c>
      <c r="BB1712">
        <f>IF(OR($D1712="51",$D1712="52",$D1712="61"),0,(AD1712/'Totals and Drop Down Lists'!Z$5)*Inputs!H$39)</f>
        <v>0</v>
      </c>
      <c r="BC1712">
        <f>IF(OR($D1712="51",$D1712="52",$D1712="61"),0,(AE1712/'Totals and Drop Down Lists'!AA$5)*Inputs!I$39)</f>
        <v>0</v>
      </c>
      <c r="BD1712">
        <f>IF(OR($D1712="51",$D1712="52",$D1712="61"),0,(AF1712/'Totals and Drop Down Lists'!AB$5)*Inputs!J$39)</f>
        <v>0</v>
      </c>
      <c r="BE1712">
        <f>IF(OR($D1712="51",$D1712="52",$D1712="61"),0,(AG1712/'Totals and Drop Down Lists'!AC$5)*Inputs!K$39)</f>
        <v>0</v>
      </c>
      <c r="BF1712">
        <f>IF(OR($D1712="51",$D1712="52",$D1712="61"),0,(AH1712/'Totals and Drop Down Lists'!AD$5)*Inputs!L$39)</f>
        <v>0</v>
      </c>
      <c r="BG1712" s="10">
        <f t="shared" si="235"/>
        <v>40814.615860593847</v>
      </c>
    </row>
    <row r="1713" spans="1:59" ht="28.8">
      <c r="A1713" s="1" t="s">
        <v>7508</v>
      </c>
      <c r="B1713" s="1" t="s">
        <v>3183</v>
      </c>
      <c r="C1713" s="1" t="s">
        <v>2352</v>
      </c>
      <c r="D1713" s="1" t="s">
        <v>25</v>
      </c>
      <c r="E1713" s="1" t="s">
        <v>3277</v>
      </c>
      <c r="F1713" s="2">
        <v>23404</v>
      </c>
      <c r="G1713" s="2">
        <v>162</v>
      </c>
      <c r="H1713" s="2">
        <v>3</v>
      </c>
      <c r="I1713" s="2">
        <v>4975</v>
      </c>
      <c r="J1713" s="2">
        <v>8987</v>
      </c>
      <c r="K1713" s="2">
        <v>1955</v>
      </c>
      <c r="L1713" s="2">
        <v>111</v>
      </c>
      <c r="M1713" s="2">
        <v>16</v>
      </c>
      <c r="N1713" s="2">
        <v>0</v>
      </c>
      <c r="O1713" s="2">
        <v>71</v>
      </c>
      <c r="P1713" s="2">
        <v>2</v>
      </c>
      <c r="Q1713" s="2">
        <v>7</v>
      </c>
      <c r="R1713" s="2">
        <v>2266</v>
      </c>
      <c r="S1713" s="2">
        <v>995000</v>
      </c>
      <c r="T1713" s="2">
        <v>49451200</v>
      </c>
      <c r="U1713" s="2">
        <v>85</v>
      </c>
      <c r="V1713" s="2">
        <v>309</v>
      </c>
      <c r="W1713" s="2">
        <v>29</v>
      </c>
      <c r="X1713" s="2">
        <v>610</v>
      </c>
      <c r="Y1713" s="2">
        <v>103</v>
      </c>
      <c r="Z1713" s="2">
        <v>288</v>
      </c>
      <c r="AA1713" s="9">
        <f t="shared" si="236"/>
        <v>23404</v>
      </c>
      <c r="AB1713" s="9">
        <f t="shared" si="237"/>
        <v>4810</v>
      </c>
      <c r="AC1713" s="9">
        <f t="shared" si="238"/>
        <v>2473</v>
      </c>
      <c r="AD1713" s="9">
        <f t="shared" si="239"/>
        <v>2266</v>
      </c>
      <c r="AE1713" s="44">
        <f t="shared" si="240"/>
        <v>2.9701239084773981E-5</v>
      </c>
      <c r="AF1713" s="9">
        <f t="shared" si="241"/>
        <v>272</v>
      </c>
      <c r="AG1713" s="9">
        <f t="shared" si="234"/>
        <v>391</v>
      </c>
      <c r="AH1713" s="44">
        <f t="shared" si="242"/>
        <v>3.1648990627652851E-5</v>
      </c>
      <c r="AI1713">
        <f>AA1713/'Totals and Drop Down Lists'!W$6*Inputs!E$37</f>
        <v>21230.71408893535</v>
      </c>
      <c r="AJ1713">
        <f>AB1713/'Totals and Drop Down Lists'!X$6*Inputs!F$37</f>
        <v>15826.762349060773</v>
      </c>
      <c r="AK1713">
        <f>AC1713/'Totals and Drop Down Lists'!Y$6*Inputs!G$37</f>
        <v>16302.85134555912</v>
      </c>
      <c r="AL1713">
        <f>AD1713/'Totals and Drop Down Lists'!Z$6*Inputs!H$37</f>
        <v>18167.657877806152</v>
      </c>
      <c r="AM1713">
        <f>AE1713/'Totals and Drop Down Lists'!AA$6*Inputs!I$37</f>
        <v>3697.487958503104</v>
      </c>
      <c r="AN1713">
        <f>AF1713/'Totals and Drop Down Lists'!AB$6*Inputs!J$37</f>
        <v>5428.2205341737699</v>
      </c>
      <c r="AO1713">
        <f>AG1713/'Totals and Drop Down Lists'!AC$6*Inputs!K$37</f>
        <v>7281.8182860248235</v>
      </c>
      <c r="AP1713">
        <f>AH1713/'Totals and Drop Down Lists'!AD$6*Inputs!L$37</f>
        <v>7447.9540859218096</v>
      </c>
      <c r="AQ1713">
        <f>IF(OR($D1713="51",$D1713="52",$D1713="61"),(AA1713/'Totals and Drop Down Lists'!W$4)*Inputs!E$38,0)</f>
        <v>0</v>
      </c>
      <c r="AR1713">
        <f>IF(OR($D1713="51",$D1713="52",$D1713="61"),(AB1713/'Totals and Drop Down Lists'!X$4)*Inputs!F$38,0)</f>
        <v>0</v>
      </c>
      <c r="AS1713">
        <f>IF(OR($D1713="51",$D1713="52",$D1713="61"),(AC1713/'Totals and Drop Down Lists'!Y$4)*Inputs!G$38,0)</f>
        <v>0</v>
      </c>
      <c r="AT1713">
        <f>IF(OR($D1713="51",$D1713="52",$D1713="61"),(AD1713/'Totals and Drop Down Lists'!Z$4)*Inputs!H$38,0)</f>
        <v>0</v>
      </c>
      <c r="AU1713">
        <f>IF(OR($D1713="51",$D1713="52",$D1713="61"),(AE1713/'Totals and Drop Down Lists'!AA$4)*Inputs!I$38,0)</f>
        <v>0</v>
      </c>
      <c r="AV1713">
        <f>IF(OR($D1713="51",$D1713="52",$D1713="61"),(AF1713/'Totals and Drop Down Lists'!AB$4)*Inputs!J$38,0)</f>
        <v>0</v>
      </c>
      <c r="AW1713">
        <f>IF(OR($D1713="51",$D1713="52",$D1713="61"),(AG1713/'Totals and Drop Down Lists'!AC$4)*Inputs!K$38,0)</f>
        <v>0</v>
      </c>
      <c r="AX1713">
        <f>IF(OR($D1713="51",$D1713="52",$D1713="61"),(AH1713/'Totals and Drop Down Lists'!AD$4)*Inputs!L$38,0)</f>
        <v>0</v>
      </c>
      <c r="AY1713">
        <f>IF(OR($D1713="51",$D1713="52",$D1713="61"),0,(AA1713/'Totals and Drop Down Lists'!W$5)*Inputs!E$39)</f>
        <v>0</v>
      </c>
      <c r="AZ1713">
        <f>IF(OR($D1713="51",$D1713="52",$D1713="61"),0,(AB1713/'Totals and Drop Down Lists'!X$5)*Inputs!F$39)</f>
        <v>0</v>
      </c>
      <c r="BA1713">
        <f>IF(OR($D1713="51",$D1713="52",$D1713="61"),0,(AC1713/'Totals and Drop Down Lists'!Y$5)*Inputs!G$39)</f>
        <v>0</v>
      </c>
      <c r="BB1713">
        <f>IF(OR($D1713="51",$D1713="52",$D1713="61"),0,(AD1713/'Totals and Drop Down Lists'!Z$5)*Inputs!H$39)</f>
        <v>0</v>
      </c>
      <c r="BC1713">
        <f>IF(OR($D1713="51",$D1713="52",$D1713="61"),0,(AE1713/'Totals and Drop Down Lists'!AA$5)*Inputs!I$39)</f>
        <v>0</v>
      </c>
      <c r="BD1713">
        <f>IF(OR($D1713="51",$D1713="52",$D1713="61"),0,(AF1713/'Totals and Drop Down Lists'!AB$5)*Inputs!J$39)</f>
        <v>0</v>
      </c>
      <c r="BE1713">
        <f>IF(OR($D1713="51",$D1713="52",$D1713="61"),0,(AG1713/'Totals and Drop Down Lists'!AC$5)*Inputs!K$39)</f>
        <v>0</v>
      </c>
      <c r="BF1713">
        <f>IF(OR($D1713="51",$D1713="52",$D1713="61"),0,(AH1713/'Totals and Drop Down Lists'!AD$5)*Inputs!L$39)</f>
        <v>0</v>
      </c>
      <c r="BG1713" s="10">
        <f t="shared" si="235"/>
        <v>95383.466525984899</v>
      </c>
    </row>
    <row r="1714" spans="1:59" ht="28.8">
      <c r="A1714" s="1" t="s">
        <v>7508</v>
      </c>
      <c r="B1714" s="1" t="s">
        <v>3183</v>
      </c>
      <c r="C1714" s="1" t="s">
        <v>3278</v>
      </c>
      <c r="D1714" s="1" t="s">
        <v>25</v>
      </c>
      <c r="E1714" s="1" t="s">
        <v>3279</v>
      </c>
      <c r="F1714" s="2">
        <v>8590</v>
      </c>
      <c r="G1714" s="2">
        <v>7</v>
      </c>
      <c r="H1714" s="2">
        <v>6</v>
      </c>
      <c r="I1714" s="2">
        <v>1723</v>
      </c>
      <c r="J1714" s="2">
        <v>3781</v>
      </c>
      <c r="K1714" s="2">
        <v>555</v>
      </c>
      <c r="L1714" s="2">
        <v>30</v>
      </c>
      <c r="M1714" s="2">
        <v>15</v>
      </c>
      <c r="N1714" s="2">
        <v>11</v>
      </c>
      <c r="O1714" s="2">
        <v>31</v>
      </c>
      <c r="P1714" s="2">
        <v>0</v>
      </c>
      <c r="Q1714" s="2">
        <v>5</v>
      </c>
      <c r="R1714" s="2">
        <v>477</v>
      </c>
      <c r="S1714" s="2">
        <v>280000</v>
      </c>
      <c r="T1714" s="2">
        <v>12746600</v>
      </c>
      <c r="U1714" s="2">
        <v>54</v>
      </c>
      <c r="V1714" s="2">
        <v>59</v>
      </c>
      <c r="W1714" s="2">
        <v>0</v>
      </c>
      <c r="X1714" s="2">
        <v>133</v>
      </c>
      <c r="Y1714" s="2">
        <v>29</v>
      </c>
      <c r="Z1714" s="2">
        <v>62</v>
      </c>
      <c r="AA1714" s="9">
        <f t="shared" si="236"/>
        <v>8590</v>
      </c>
      <c r="AB1714" s="9">
        <f t="shared" si="237"/>
        <v>1710</v>
      </c>
      <c r="AC1714" s="9">
        <f t="shared" si="238"/>
        <v>569</v>
      </c>
      <c r="AD1714" s="9">
        <f t="shared" si="239"/>
        <v>477</v>
      </c>
      <c r="AE1714" s="44">
        <f t="shared" si="240"/>
        <v>5.6895127477424668E-6</v>
      </c>
      <c r="AF1714" s="9">
        <f t="shared" si="241"/>
        <v>74</v>
      </c>
      <c r="AG1714" s="9">
        <f t="shared" si="234"/>
        <v>91</v>
      </c>
      <c r="AH1714" s="44">
        <f t="shared" si="242"/>
        <v>4.9702562990597061E-6</v>
      </c>
      <c r="AI1714">
        <f>AA1714/'Totals and Drop Down Lists'!W$6*Inputs!E$37</f>
        <v>7792.3360974173065</v>
      </c>
      <c r="AJ1714">
        <f>AB1714/'Totals and Drop Down Lists'!X$6*Inputs!F$37</f>
        <v>5626.5620825143296</v>
      </c>
      <c r="AK1714">
        <f>AC1714/'Totals and Drop Down Lists'!Y$6*Inputs!G$37</f>
        <v>3751.0402004137241</v>
      </c>
      <c r="AL1714">
        <f>AD1714/'Totals and Drop Down Lists'!Z$6*Inputs!H$37</f>
        <v>3824.3481057870849</v>
      </c>
      <c r="AM1714">
        <f>AE1714/'Totals and Drop Down Lists'!AA$6*Inputs!I$37</f>
        <v>708.28374582230879</v>
      </c>
      <c r="AN1714">
        <f>AF1714/'Totals and Drop Down Lists'!AB$6*Inputs!J$37</f>
        <v>1476.7952923855107</v>
      </c>
      <c r="AO1714">
        <f>AG1714/'Totals and Drop Down Lists'!AC$6*Inputs!K$37</f>
        <v>1694.7454322973374</v>
      </c>
      <c r="AP1714">
        <f>AH1714/'Totals and Drop Down Lists'!AD$6*Inputs!L$37</f>
        <v>1169.6499628116478</v>
      </c>
      <c r="AQ1714">
        <f>IF(OR($D1714="51",$D1714="52",$D1714="61"),(AA1714/'Totals and Drop Down Lists'!W$4)*Inputs!E$38,0)</f>
        <v>0</v>
      </c>
      <c r="AR1714">
        <f>IF(OR($D1714="51",$D1714="52",$D1714="61"),(AB1714/'Totals and Drop Down Lists'!X$4)*Inputs!F$38,0)</f>
        <v>0</v>
      </c>
      <c r="AS1714">
        <f>IF(OR($D1714="51",$D1714="52",$D1714="61"),(AC1714/'Totals and Drop Down Lists'!Y$4)*Inputs!G$38,0)</f>
        <v>0</v>
      </c>
      <c r="AT1714">
        <f>IF(OR($D1714="51",$D1714="52",$D1714="61"),(AD1714/'Totals and Drop Down Lists'!Z$4)*Inputs!H$38,0)</f>
        <v>0</v>
      </c>
      <c r="AU1714">
        <f>IF(OR($D1714="51",$D1714="52",$D1714="61"),(AE1714/'Totals and Drop Down Lists'!AA$4)*Inputs!I$38,0)</f>
        <v>0</v>
      </c>
      <c r="AV1714">
        <f>IF(OR($D1714="51",$D1714="52",$D1714="61"),(AF1714/'Totals and Drop Down Lists'!AB$4)*Inputs!J$38,0)</f>
        <v>0</v>
      </c>
      <c r="AW1714">
        <f>IF(OR($D1714="51",$D1714="52",$D1714="61"),(AG1714/'Totals and Drop Down Lists'!AC$4)*Inputs!K$38,0)</f>
        <v>0</v>
      </c>
      <c r="AX1714">
        <f>IF(OR($D1714="51",$D1714="52",$D1714="61"),(AH1714/'Totals and Drop Down Lists'!AD$4)*Inputs!L$38,0)</f>
        <v>0</v>
      </c>
      <c r="AY1714">
        <f>IF(OR($D1714="51",$D1714="52",$D1714="61"),0,(AA1714/'Totals and Drop Down Lists'!W$5)*Inputs!E$39)</f>
        <v>0</v>
      </c>
      <c r="AZ1714">
        <f>IF(OR($D1714="51",$D1714="52",$D1714="61"),0,(AB1714/'Totals and Drop Down Lists'!X$5)*Inputs!F$39)</f>
        <v>0</v>
      </c>
      <c r="BA1714">
        <f>IF(OR($D1714="51",$D1714="52",$D1714="61"),0,(AC1714/'Totals and Drop Down Lists'!Y$5)*Inputs!G$39)</f>
        <v>0</v>
      </c>
      <c r="BB1714">
        <f>IF(OR($D1714="51",$D1714="52",$D1714="61"),0,(AD1714/'Totals and Drop Down Lists'!Z$5)*Inputs!H$39)</f>
        <v>0</v>
      </c>
      <c r="BC1714">
        <f>IF(OR($D1714="51",$D1714="52",$D1714="61"),0,(AE1714/'Totals and Drop Down Lists'!AA$5)*Inputs!I$39)</f>
        <v>0</v>
      </c>
      <c r="BD1714">
        <f>IF(OR($D1714="51",$D1714="52",$D1714="61"),0,(AF1714/'Totals and Drop Down Lists'!AB$5)*Inputs!J$39)</f>
        <v>0</v>
      </c>
      <c r="BE1714">
        <f>IF(OR($D1714="51",$D1714="52",$D1714="61"),0,(AG1714/'Totals and Drop Down Lists'!AC$5)*Inputs!K$39)</f>
        <v>0</v>
      </c>
      <c r="BF1714">
        <f>IF(OR($D1714="51",$D1714="52",$D1714="61"),0,(AH1714/'Totals and Drop Down Lists'!AD$5)*Inputs!L$39)</f>
        <v>0</v>
      </c>
      <c r="BG1714" s="10">
        <f t="shared" si="235"/>
        <v>26043.760919449251</v>
      </c>
    </row>
    <row r="1715" spans="1:59" ht="28.8">
      <c r="A1715" s="1" t="s">
        <v>7508</v>
      </c>
      <c r="B1715" s="1" t="s">
        <v>3183</v>
      </c>
      <c r="C1715" s="1" t="s">
        <v>431</v>
      </c>
      <c r="D1715" s="1" t="s">
        <v>25</v>
      </c>
      <c r="E1715" s="1" t="s">
        <v>3280</v>
      </c>
      <c r="F1715" s="2">
        <v>24127</v>
      </c>
      <c r="G1715" s="2">
        <v>143</v>
      </c>
      <c r="H1715" s="2">
        <v>0</v>
      </c>
      <c r="I1715" s="2">
        <v>3188</v>
      </c>
      <c r="J1715" s="2">
        <v>9818</v>
      </c>
      <c r="K1715" s="2">
        <v>2019</v>
      </c>
      <c r="L1715" s="2">
        <v>87</v>
      </c>
      <c r="M1715" s="2">
        <v>0</v>
      </c>
      <c r="N1715" s="2">
        <v>0</v>
      </c>
      <c r="O1715" s="2">
        <v>19</v>
      </c>
      <c r="P1715" s="2">
        <v>0</v>
      </c>
      <c r="Q1715" s="2">
        <v>0</v>
      </c>
      <c r="R1715" s="2">
        <v>939</v>
      </c>
      <c r="S1715" s="2">
        <v>1250800</v>
      </c>
      <c r="T1715" s="2">
        <v>66761700</v>
      </c>
      <c r="U1715" s="2">
        <v>115</v>
      </c>
      <c r="V1715" s="2">
        <v>152</v>
      </c>
      <c r="W1715" s="2">
        <v>25</v>
      </c>
      <c r="X1715" s="2">
        <v>439</v>
      </c>
      <c r="Y1715" s="2">
        <v>15</v>
      </c>
      <c r="Z1715" s="2">
        <v>265</v>
      </c>
      <c r="AA1715" s="9">
        <f t="shared" si="236"/>
        <v>24127</v>
      </c>
      <c r="AB1715" s="9">
        <f t="shared" si="237"/>
        <v>3045</v>
      </c>
      <c r="AC1715" s="9">
        <f t="shared" si="238"/>
        <v>1045</v>
      </c>
      <c r="AD1715" s="9">
        <f t="shared" si="239"/>
        <v>939</v>
      </c>
      <c r="AE1715" s="44">
        <f t="shared" si="240"/>
        <v>2.899648772705585E-5</v>
      </c>
      <c r="AF1715" s="9">
        <f t="shared" si="241"/>
        <v>262</v>
      </c>
      <c r="AG1715" s="9">
        <f t="shared" si="234"/>
        <v>280</v>
      </c>
      <c r="AH1715" s="44">
        <f t="shared" si="242"/>
        <v>2.1425077858893343E-5</v>
      </c>
      <c r="AI1715">
        <f>AA1715/'Totals and Drop Down Lists'!W$6*Inputs!E$37</f>
        <v>21886.5766033047</v>
      </c>
      <c r="AJ1715">
        <f>AB1715/'Totals and Drop Down Lists'!X$6*Inputs!F$37</f>
        <v>10019.228971494813</v>
      </c>
      <c r="AK1715">
        <f>AC1715/'Totals and Drop Down Lists'!Y$6*Inputs!G$37</f>
        <v>6888.9929867000728</v>
      </c>
      <c r="AL1715">
        <f>AD1715/'Totals and Drop Down Lists'!Z$6*Inputs!H$37</f>
        <v>7528.4336925242615</v>
      </c>
      <c r="AM1715">
        <f>AE1715/'Totals and Drop Down Lists'!AA$6*Inputs!I$37</f>
        <v>3609.7539198165714</v>
      </c>
      <c r="AN1715">
        <f>AF1715/'Totals and Drop Down Lists'!AB$6*Inputs!J$37</f>
        <v>5228.6536027703223</v>
      </c>
      <c r="AO1715">
        <f>AG1715/'Totals and Drop Down Lists'!AC$6*Inputs!K$37</f>
        <v>5214.6013301456533</v>
      </c>
      <c r="AP1715">
        <f>AH1715/'Totals and Drop Down Lists'!AD$6*Inputs!L$37</f>
        <v>5041.9616239170973</v>
      </c>
      <c r="AQ1715">
        <f>IF(OR($D1715="51",$D1715="52",$D1715="61"),(AA1715/'Totals and Drop Down Lists'!W$4)*Inputs!E$38,0)</f>
        <v>0</v>
      </c>
      <c r="AR1715">
        <f>IF(OR($D1715="51",$D1715="52",$D1715="61"),(AB1715/'Totals and Drop Down Lists'!X$4)*Inputs!F$38,0)</f>
        <v>0</v>
      </c>
      <c r="AS1715">
        <f>IF(OR($D1715="51",$D1715="52",$D1715="61"),(AC1715/'Totals and Drop Down Lists'!Y$4)*Inputs!G$38,0)</f>
        <v>0</v>
      </c>
      <c r="AT1715">
        <f>IF(OR($D1715="51",$D1715="52",$D1715="61"),(AD1715/'Totals and Drop Down Lists'!Z$4)*Inputs!H$38,0)</f>
        <v>0</v>
      </c>
      <c r="AU1715">
        <f>IF(OR($D1715="51",$D1715="52",$D1715="61"),(AE1715/'Totals and Drop Down Lists'!AA$4)*Inputs!I$38,0)</f>
        <v>0</v>
      </c>
      <c r="AV1715">
        <f>IF(OR($D1715="51",$D1715="52",$D1715="61"),(AF1715/'Totals and Drop Down Lists'!AB$4)*Inputs!J$38,0)</f>
        <v>0</v>
      </c>
      <c r="AW1715">
        <f>IF(OR($D1715="51",$D1715="52",$D1715="61"),(AG1715/'Totals and Drop Down Lists'!AC$4)*Inputs!K$38,0)</f>
        <v>0</v>
      </c>
      <c r="AX1715">
        <f>IF(OR($D1715="51",$D1715="52",$D1715="61"),(AH1715/'Totals and Drop Down Lists'!AD$4)*Inputs!L$38,0)</f>
        <v>0</v>
      </c>
      <c r="AY1715">
        <f>IF(OR($D1715="51",$D1715="52",$D1715="61"),0,(AA1715/'Totals and Drop Down Lists'!W$5)*Inputs!E$39)</f>
        <v>0</v>
      </c>
      <c r="AZ1715">
        <f>IF(OR($D1715="51",$D1715="52",$D1715="61"),0,(AB1715/'Totals and Drop Down Lists'!X$5)*Inputs!F$39)</f>
        <v>0</v>
      </c>
      <c r="BA1715">
        <f>IF(OR($D1715="51",$D1715="52",$D1715="61"),0,(AC1715/'Totals and Drop Down Lists'!Y$5)*Inputs!G$39)</f>
        <v>0</v>
      </c>
      <c r="BB1715">
        <f>IF(OR($D1715="51",$D1715="52",$D1715="61"),0,(AD1715/'Totals and Drop Down Lists'!Z$5)*Inputs!H$39)</f>
        <v>0</v>
      </c>
      <c r="BC1715">
        <f>IF(OR($D1715="51",$D1715="52",$D1715="61"),0,(AE1715/'Totals and Drop Down Lists'!AA$5)*Inputs!I$39)</f>
        <v>0</v>
      </c>
      <c r="BD1715">
        <f>IF(OR($D1715="51",$D1715="52",$D1715="61"),0,(AF1715/'Totals and Drop Down Lists'!AB$5)*Inputs!J$39)</f>
        <v>0</v>
      </c>
      <c r="BE1715">
        <f>IF(OR($D1715="51",$D1715="52",$D1715="61"),0,(AG1715/'Totals and Drop Down Lists'!AC$5)*Inputs!K$39)</f>
        <v>0</v>
      </c>
      <c r="BF1715">
        <f>IF(OR($D1715="51",$D1715="52",$D1715="61"),0,(AH1715/'Totals and Drop Down Lists'!AD$5)*Inputs!L$39)</f>
        <v>0</v>
      </c>
      <c r="BG1715" s="10">
        <f t="shared" si="235"/>
        <v>65418.202730673496</v>
      </c>
    </row>
    <row r="1716" spans="1:59" ht="28.8">
      <c r="A1716" s="1" t="s">
        <v>7508</v>
      </c>
      <c r="B1716" s="1" t="s">
        <v>3183</v>
      </c>
      <c r="C1716" s="1" t="s">
        <v>3281</v>
      </c>
      <c r="D1716" s="1" t="s">
        <v>25</v>
      </c>
      <c r="E1716" s="1" t="s">
        <v>3282</v>
      </c>
      <c r="F1716" s="2">
        <v>13234</v>
      </c>
      <c r="G1716" s="2">
        <v>80</v>
      </c>
      <c r="H1716" s="2">
        <v>2</v>
      </c>
      <c r="I1716" s="2">
        <v>1677</v>
      </c>
      <c r="J1716" s="2">
        <v>6253</v>
      </c>
      <c r="K1716" s="2">
        <v>781</v>
      </c>
      <c r="L1716" s="2">
        <v>50</v>
      </c>
      <c r="M1716" s="2">
        <v>2</v>
      </c>
      <c r="N1716" s="2">
        <v>2</v>
      </c>
      <c r="O1716" s="2">
        <v>0</v>
      </c>
      <c r="P1716" s="2">
        <v>9</v>
      </c>
      <c r="Q1716" s="2">
        <v>0</v>
      </c>
      <c r="R1716" s="2">
        <v>1524</v>
      </c>
      <c r="S1716" s="2">
        <v>340100</v>
      </c>
      <c r="T1716" s="2">
        <v>28290500</v>
      </c>
      <c r="U1716" s="2">
        <v>195</v>
      </c>
      <c r="V1716" s="2">
        <v>62</v>
      </c>
      <c r="W1716" s="2">
        <v>65</v>
      </c>
      <c r="X1716" s="2">
        <v>170</v>
      </c>
      <c r="Y1716" s="2">
        <v>24</v>
      </c>
      <c r="Z1716" s="2">
        <v>111</v>
      </c>
      <c r="AA1716" s="9">
        <f t="shared" si="236"/>
        <v>13234</v>
      </c>
      <c r="AB1716" s="9">
        <f t="shared" si="237"/>
        <v>1595</v>
      </c>
      <c r="AC1716" s="9">
        <f t="shared" si="238"/>
        <v>1587</v>
      </c>
      <c r="AD1716" s="9">
        <f t="shared" si="239"/>
        <v>1524</v>
      </c>
      <c r="AE1716" s="44">
        <f t="shared" si="240"/>
        <v>6.8125456432666867E-6</v>
      </c>
      <c r="AF1716" s="9">
        <f t="shared" si="241"/>
        <v>43</v>
      </c>
      <c r="AG1716" s="9">
        <f t="shared" si="234"/>
        <v>135</v>
      </c>
      <c r="AH1716" s="44">
        <f t="shared" si="242"/>
        <v>6.2740425540272351E-6</v>
      </c>
      <c r="AI1716">
        <f>AA1716/'Totals and Drop Down Lists'!W$6*Inputs!E$37</f>
        <v>12005.096148221261</v>
      </c>
      <c r="AJ1716">
        <f>AB1716/'Totals and Drop Down Lists'!X$6*Inputs!F$37</f>
        <v>5248.1675564972829</v>
      </c>
      <c r="AK1716">
        <f>AC1716/'Totals and Drop Down Lists'!Y$6*Inputs!G$37</f>
        <v>10462.040066883268</v>
      </c>
      <c r="AL1716">
        <f>AD1716/'Totals and Drop Down Lists'!Z$6*Inputs!H$37</f>
        <v>12218.671935470686</v>
      </c>
      <c r="AM1716">
        <f>AE1716/'Totals and Drop Down Lists'!AA$6*Inputs!I$37</f>
        <v>848.08938141723456</v>
      </c>
      <c r="AN1716">
        <f>AF1716/'Totals and Drop Down Lists'!AB$6*Inputs!J$37</f>
        <v>858.13780503482394</v>
      </c>
      <c r="AO1716">
        <f>AG1716/'Totals and Drop Down Lists'!AC$6*Inputs!K$37</f>
        <v>2514.1827841773684</v>
      </c>
      <c r="AP1716">
        <f>AH1716/'Totals and Drop Down Lists'!AD$6*Inputs!L$37</f>
        <v>1476.4698636134653</v>
      </c>
      <c r="AQ1716">
        <f>IF(OR($D1716="51",$D1716="52",$D1716="61"),(AA1716/'Totals and Drop Down Lists'!W$4)*Inputs!E$38,0)</f>
        <v>0</v>
      </c>
      <c r="AR1716">
        <f>IF(OR($D1716="51",$D1716="52",$D1716="61"),(AB1716/'Totals and Drop Down Lists'!X$4)*Inputs!F$38,0)</f>
        <v>0</v>
      </c>
      <c r="AS1716">
        <f>IF(OR($D1716="51",$D1716="52",$D1716="61"),(AC1716/'Totals and Drop Down Lists'!Y$4)*Inputs!G$38,0)</f>
        <v>0</v>
      </c>
      <c r="AT1716">
        <f>IF(OR($D1716="51",$D1716="52",$D1716="61"),(AD1716/'Totals and Drop Down Lists'!Z$4)*Inputs!H$38,0)</f>
        <v>0</v>
      </c>
      <c r="AU1716">
        <f>IF(OR($D1716="51",$D1716="52",$D1716="61"),(AE1716/'Totals and Drop Down Lists'!AA$4)*Inputs!I$38,0)</f>
        <v>0</v>
      </c>
      <c r="AV1716">
        <f>IF(OR($D1716="51",$D1716="52",$D1716="61"),(AF1716/'Totals and Drop Down Lists'!AB$4)*Inputs!J$38,0)</f>
        <v>0</v>
      </c>
      <c r="AW1716">
        <f>IF(OR($D1716="51",$D1716="52",$D1716="61"),(AG1716/'Totals and Drop Down Lists'!AC$4)*Inputs!K$38,0)</f>
        <v>0</v>
      </c>
      <c r="AX1716">
        <f>IF(OR($D1716="51",$D1716="52",$D1716="61"),(AH1716/'Totals and Drop Down Lists'!AD$4)*Inputs!L$38,0)</f>
        <v>0</v>
      </c>
      <c r="AY1716">
        <f>IF(OR($D1716="51",$D1716="52",$D1716="61"),0,(AA1716/'Totals and Drop Down Lists'!W$5)*Inputs!E$39)</f>
        <v>0</v>
      </c>
      <c r="AZ1716">
        <f>IF(OR($D1716="51",$D1716="52",$D1716="61"),0,(AB1716/'Totals and Drop Down Lists'!X$5)*Inputs!F$39)</f>
        <v>0</v>
      </c>
      <c r="BA1716">
        <f>IF(OR($D1716="51",$D1716="52",$D1716="61"),0,(AC1716/'Totals and Drop Down Lists'!Y$5)*Inputs!G$39)</f>
        <v>0</v>
      </c>
      <c r="BB1716">
        <f>IF(OR($D1716="51",$D1716="52",$D1716="61"),0,(AD1716/'Totals and Drop Down Lists'!Z$5)*Inputs!H$39)</f>
        <v>0</v>
      </c>
      <c r="BC1716">
        <f>IF(OR($D1716="51",$D1716="52",$D1716="61"),0,(AE1716/'Totals and Drop Down Lists'!AA$5)*Inputs!I$39)</f>
        <v>0</v>
      </c>
      <c r="BD1716">
        <f>IF(OR($D1716="51",$D1716="52",$D1716="61"),0,(AF1716/'Totals and Drop Down Lists'!AB$5)*Inputs!J$39)</f>
        <v>0</v>
      </c>
      <c r="BE1716">
        <f>IF(OR($D1716="51",$D1716="52",$D1716="61"),0,(AG1716/'Totals and Drop Down Lists'!AC$5)*Inputs!K$39)</f>
        <v>0</v>
      </c>
      <c r="BF1716">
        <f>IF(OR($D1716="51",$D1716="52",$D1716="61"),0,(AH1716/'Totals and Drop Down Lists'!AD$5)*Inputs!L$39)</f>
        <v>0</v>
      </c>
      <c r="BG1716" s="10">
        <f t="shared" si="235"/>
        <v>45630.855541315388</v>
      </c>
    </row>
    <row r="1717" spans="1:59" ht="28.8">
      <c r="A1717" s="1" t="s">
        <v>7508</v>
      </c>
      <c r="B1717" s="1" t="s">
        <v>3183</v>
      </c>
      <c r="C1717" s="1" t="s">
        <v>3283</v>
      </c>
      <c r="D1717" s="1" t="s">
        <v>25</v>
      </c>
      <c r="E1717" s="1" t="s">
        <v>3284</v>
      </c>
      <c r="F1717" s="2">
        <v>24281</v>
      </c>
      <c r="G1717" s="2">
        <v>275</v>
      </c>
      <c r="H1717" s="2">
        <v>13</v>
      </c>
      <c r="I1717" s="2">
        <v>5308</v>
      </c>
      <c r="J1717" s="2">
        <v>11617</v>
      </c>
      <c r="K1717" s="2">
        <v>2193</v>
      </c>
      <c r="L1717" s="2">
        <v>39</v>
      </c>
      <c r="M1717" s="2">
        <v>11</v>
      </c>
      <c r="N1717" s="2">
        <v>0</v>
      </c>
      <c r="O1717" s="2">
        <v>101</v>
      </c>
      <c r="P1717" s="2">
        <v>4</v>
      </c>
      <c r="Q1717" s="2">
        <v>0</v>
      </c>
      <c r="R1717" s="2">
        <v>1154</v>
      </c>
      <c r="S1717" s="2">
        <v>1298500</v>
      </c>
      <c r="T1717" s="2">
        <v>66084500</v>
      </c>
      <c r="U1717" s="2">
        <v>208</v>
      </c>
      <c r="V1717" s="2">
        <v>248</v>
      </c>
      <c r="W1717" s="2">
        <v>14</v>
      </c>
      <c r="X1717" s="2">
        <v>664</v>
      </c>
      <c r="Y1717" s="2">
        <v>120</v>
      </c>
      <c r="Z1717" s="2">
        <v>419</v>
      </c>
      <c r="AA1717" s="9">
        <f t="shared" si="236"/>
        <v>24281</v>
      </c>
      <c r="AB1717" s="9">
        <f t="shared" si="237"/>
        <v>5020</v>
      </c>
      <c r="AC1717" s="9">
        <f t="shared" si="238"/>
        <v>1309</v>
      </c>
      <c r="AD1717" s="9">
        <f t="shared" si="239"/>
        <v>1154</v>
      </c>
      <c r="AE1717" s="44">
        <f t="shared" si="240"/>
        <v>2.8912061561124491E-5</v>
      </c>
      <c r="AF1717" s="9">
        <f t="shared" si="241"/>
        <v>402</v>
      </c>
      <c r="AG1717" s="9">
        <f t="shared" si="234"/>
        <v>539</v>
      </c>
      <c r="AH1717" s="44">
        <f t="shared" si="242"/>
        <v>3.7860338608711897E-5</v>
      </c>
      <c r="AI1717">
        <f>AA1717/'Totals and Drop Down Lists'!W$6*Inputs!E$37</f>
        <v>22026.276226005775</v>
      </c>
      <c r="AJ1717">
        <f>AB1717/'Totals and Drop Down Lists'!X$6*Inputs!F$37</f>
        <v>16517.743657439725</v>
      </c>
      <c r="AK1717">
        <f>AC1717/'Totals and Drop Down Lists'!Y$6*Inputs!G$37</f>
        <v>8629.3701622874596</v>
      </c>
      <c r="AL1717">
        <f>AD1717/'Totals and Drop Down Lists'!Z$6*Inputs!H$37</f>
        <v>9252.196465572948</v>
      </c>
      <c r="AM1717">
        <f>AE1717/'Totals and Drop Down Lists'!AA$6*Inputs!I$37</f>
        <v>3599.2437612665258</v>
      </c>
      <c r="AN1717">
        <f>AF1717/'Totals and Drop Down Lists'!AB$6*Inputs!J$37</f>
        <v>8022.5906424185869</v>
      </c>
      <c r="AO1717">
        <f>AG1717/'Totals and Drop Down Lists'!AC$6*Inputs!K$37</f>
        <v>10038.107560530381</v>
      </c>
      <c r="AP1717">
        <f>AH1717/'Totals and Drop Down Lists'!AD$6*Inputs!L$37</f>
        <v>8909.6700413807575</v>
      </c>
      <c r="AQ1717">
        <f>IF(OR($D1717="51",$D1717="52",$D1717="61"),(AA1717/'Totals and Drop Down Lists'!W$4)*Inputs!E$38,0)</f>
        <v>0</v>
      </c>
      <c r="AR1717">
        <f>IF(OR($D1717="51",$D1717="52",$D1717="61"),(AB1717/'Totals and Drop Down Lists'!X$4)*Inputs!F$38,0)</f>
        <v>0</v>
      </c>
      <c r="AS1717">
        <f>IF(OR($D1717="51",$D1717="52",$D1717="61"),(AC1717/'Totals and Drop Down Lists'!Y$4)*Inputs!G$38,0)</f>
        <v>0</v>
      </c>
      <c r="AT1717">
        <f>IF(OR($D1717="51",$D1717="52",$D1717="61"),(AD1717/'Totals and Drop Down Lists'!Z$4)*Inputs!H$38,0)</f>
        <v>0</v>
      </c>
      <c r="AU1717">
        <f>IF(OR($D1717="51",$D1717="52",$D1717="61"),(AE1717/'Totals and Drop Down Lists'!AA$4)*Inputs!I$38,0)</f>
        <v>0</v>
      </c>
      <c r="AV1717">
        <f>IF(OR($D1717="51",$D1717="52",$D1717="61"),(AF1717/'Totals and Drop Down Lists'!AB$4)*Inputs!J$38,0)</f>
        <v>0</v>
      </c>
      <c r="AW1717">
        <f>IF(OR($D1717="51",$D1717="52",$D1717="61"),(AG1717/'Totals and Drop Down Lists'!AC$4)*Inputs!K$38,0)</f>
        <v>0</v>
      </c>
      <c r="AX1717">
        <f>IF(OR($D1717="51",$D1717="52",$D1717="61"),(AH1717/'Totals and Drop Down Lists'!AD$4)*Inputs!L$38,0)</f>
        <v>0</v>
      </c>
      <c r="AY1717">
        <f>IF(OR($D1717="51",$D1717="52",$D1717="61"),0,(AA1717/'Totals and Drop Down Lists'!W$5)*Inputs!E$39)</f>
        <v>0</v>
      </c>
      <c r="AZ1717">
        <f>IF(OR($D1717="51",$D1717="52",$D1717="61"),0,(AB1717/'Totals and Drop Down Lists'!X$5)*Inputs!F$39)</f>
        <v>0</v>
      </c>
      <c r="BA1717">
        <f>IF(OR($D1717="51",$D1717="52",$D1717="61"),0,(AC1717/'Totals and Drop Down Lists'!Y$5)*Inputs!G$39)</f>
        <v>0</v>
      </c>
      <c r="BB1717">
        <f>IF(OR($D1717="51",$D1717="52",$D1717="61"),0,(AD1717/'Totals and Drop Down Lists'!Z$5)*Inputs!H$39)</f>
        <v>0</v>
      </c>
      <c r="BC1717">
        <f>IF(OR($D1717="51",$D1717="52",$D1717="61"),0,(AE1717/'Totals and Drop Down Lists'!AA$5)*Inputs!I$39)</f>
        <v>0</v>
      </c>
      <c r="BD1717">
        <f>IF(OR($D1717="51",$D1717="52",$D1717="61"),0,(AF1717/'Totals and Drop Down Lists'!AB$5)*Inputs!J$39)</f>
        <v>0</v>
      </c>
      <c r="BE1717">
        <f>IF(OR($D1717="51",$D1717="52",$D1717="61"),0,(AG1717/'Totals and Drop Down Lists'!AC$5)*Inputs!K$39)</f>
        <v>0</v>
      </c>
      <c r="BF1717">
        <f>IF(OR($D1717="51",$D1717="52",$D1717="61"),0,(AH1717/'Totals and Drop Down Lists'!AD$5)*Inputs!L$39)</f>
        <v>0</v>
      </c>
      <c r="BG1717" s="10">
        <f t="shared" si="235"/>
        <v>86995.19851690215</v>
      </c>
    </row>
    <row r="1718" spans="1:59" ht="28.8">
      <c r="A1718" s="1" t="s">
        <v>7508</v>
      </c>
      <c r="B1718" s="1" t="s">
        <v>3183</v>
      </c>
      <c r="C1718" s="1" t="s">
        <v>440</v>
      </c>
      <c r="D1718" s="1" t="s">
        <v>58</v>
      </c>
      <c r="E1718" s="1" t="s">
        <v>3285</v>
      </c>
      <c r="F1718" s="2">
        <v>132046</v>
      </c>
      <c r="G1718" s="2">
        <v>1140</v>
      </c>
      <c r="H1718" s="2">
        <v>15</v>
      </c>
      <c r="I1718" s="2">
        <v>15521</v>
      </c>
      <c r="J1718" s="2">
        <v>52116</v>
      </c>
      <c r="K1718" s="2">
        <v>9454</v>
      </c>
      <c r="L1718" s="2">
        <v>314</v>
      </c>
      <c r="M1718" s="2">
        <v>43</v>
      </c>
      <c r="N1718" s="2">
        <v>7</v>
      </c>
      <c r="O1718" s="2">
        <v>96</v>
      </c>
      <c r="P1718" s="2">
        <v>94</v>
      </c>
      <c r="Q1718" s="2">
        <v>0</v>
      </c>
      <c r="R1718" s="2">
        <v>8284</v>
      </c>
      <c r="S1718" s="2">
        <v>7060500</v>
      </c>
      <c r="T1718" s="2">
        <v>339194900</v>
      </c>
      <c r="U1718" s="2">
        <v>815</v>
      </c>
      <c r="V1718" s="2">
        <v>526</v>
      </c>
      <c r="W1718" s="2">
        <v>49</v>
      </c>
      <c r="X1718" s="2">
        <v>2178</v>
      </c>
      <c r="Y1718" s="2">
        <v>168</v>
      </c>
      <c r="Z1718" s="2">
        <v>1504</v>
      </c>
      <c r="AA1718" s="9">
        <f t="shared" si="236"/>
        <v>132046</v>
      </c>
      <c r="AB1718" s="9">
        <f t="shared" si="237"/>
        <v>14366</v>
      </c>
      <c r="AC1718" s="9">
        <f t="shared" si="238"/>
        <v>8838</v>
      </c>
      <c r="AD1718" s="9">
        <f t="shared" si="239"/>
        <v>8284</v>
      </c>
      <c r="AE1718" s="44">
        <f t="shared" si="240"/>
        <v>1.1977216680358511E-4</v>
      </c>
      <c r="AF1718" s="9">
        <f t="shared" si="241"/>
        <v>1603</v>
      </c>
      <c r="AG1718" s="9">
        <f t="shared" si="234"/>
        <v>1672</v>
      </c>
      <c r="AH1718" s="44">
        <f t="shared" si="242"/>
        <v>1.1285787845146099E-4</v>
      </c>
      <c r="AI1718">
        <f>AA1718/'Totals and Drop Down Lists'!W$6*Inputs!E$37</f>
        <v>119784.26220251055</v>
      </c>
      <c r="AJ1718">
        <f>AB1718/'Totals and Drop Down Lists'!X$6*Inputs!F$37</f>
        <v>47269.702267485882</v>
      </c>
      <c r="AK1718">
        <f>AC1718/'Totals and Drop Down Lists'!Y$6*Inputs!G$37</f>
        <v>58263.081355459559</v>
      </c>
      <c r="AL1718">
        <f>AD1718/'Totals and Drop Down Lists'!Z$6*Inputs!H$37</f>
        <v>66416.980520629382</v>
      </c>
      <c r="AM1718">
        <f>AE1718/'Totals and Drop Down Lists'!AA$6*Inputs!I$37</f>
        <v>14910.359236396522</v>
      </c>
      <c r="AN1718">
        <f>AF1718/'Totals and Drop Down Lists'!AB$6*Inputs!J$37</f>
        <v>31990.579103972621</v>
      </c>
      <c r="AO1718">
        <f>AG1718/'Totals and Drop Down Lists'!AC$6*Inputs!K$37</f>
        <v>31138.619371441186</v>
      </c>
      <c r="AP1718">
        <f>AH1718/'Totals and Drop Down Lists'!AD$6*Inputs!L$37</f>
        <v>26558.834271529606</v>
      </c>
      <c r="AQ1718">
        <f>IF(OR($D1718="51",$D1718="52",$D1718="61"),(AA1718/'Totals and Drop Down Lists'!W$4)*Inputs!E$38,0)</f>
        <v>0</v>
      </c>
      <c r="AR1718">
        <f>IF(OR($D1718="51",$D1718="52",$D1718="61"),(AB1718/'Totals and Drop Down Lists'!X$4)*Inputs!F$38,0)</f>
        <v>0</v>
      </c>
      <c r="AS1718">
        <f>IF(OR($D1718="51",$D1718="52",$D1718="61"),(AC1718/'Totals and Drop Down Lists'!Y$4)*Inputs!G$38,0)</f>
        <v>0</v>
      </c>
      <c r="AT1718">
        <f>IF(OR($D1718="51",$D1718="52",$D1718="61"),(AD1718/'Totals and Drop Down Lists'!Z$4)*Inputs!H$38,0)</f>
        <v>0</v>
      </c>
      <c r="AU1718">
        <f>IF(OR($D1718="51",$D1718="52",$D1718="61"),(AE1718/'Totals and Drop Down Lists'!AA$4)*Inputs!I$38,0)</f>
        <v>0</v>
      </c>
      <c r="AV1718">
        <f>IF(OR($D1718="51",$D1718="52",$D1718="61"),(AF1718/'Totals and Drop Down Lists'!AB$4)*Inputs!J$38,0)</f>
        <v>0</v>
      </c>
      <c r="AW1718">
        <f>IF(OR($D1718="51",$D1718="52",$D1718="61"),(AG1718/'Totals and Drop Down Lists'!AC$4)*Inputs!K$38,0)</f>
        <v>0</v>
      </c>
      <c r="AX1718">
        <f>IF(OR($D1718="51",$D1718="52",$D1718="61"),(AH1718/'Totals and Drop Down Lists'!AD$4)*Inputs!L$38,0)</f>
        <v>0</v>
      </c>
      <c r="AY1718">
        <f>IF(OR($D1718="51",$D1718="52",$D1718="61"),0,(AA1718/'Totals and Drop Down Lists'!W$5)*Inputs!E$39)</f>
        <v>0</v>
      </c>
      <c r="AZ1718">
        <f>IF(OR($D1718="51",$D1718="52",$D1718="61"),0,(AB1718/'Totals and Drop Down Lists'!X$5)*Inputs!F$39)</f>
        <v>0</v>
      </c>
      <c r="BA1718">
        <f>IF(OR($D1718="51",$D1718="52",$D1718="61"),0,(AC1718/'Totals and Drop Down Lists'!Y$5)*Inputs!G$39)</f>
        <v>0</v>
      </c>
      <c r="BB1718">
        <f>IF(OR($D1718="51",$D1718="52",$D1718="61"),0,(AD1718/'Totals and Drop Down Lists'!Z$5)*Inputs!H$39)</f>
        <v>0</v>
      </c>
      <c r="BC1718">
        <f>IF(OR($D1718="51",$D1718="52",$D1718="61"),0,(AE1718/'Totals and Drop Down Lists'!AA$5)*Inputs!I$39)</f>
        <v>0</v>
      </c>
      <c r="BD1718">
        <f>IF(OR($D1718="51",$D1718="52",$D1718="61"),0,(AF1718/'Totals and Drop Down Lists'!AB$5)*Inputs!J$39)</f>
        <v>0</v>
      </c>
      <c r="BE1718">
        <f>IF(OR($D1718="51",$D1718="52",$D1718="61"),0,(AG1718/'Totals and Drop Down Lists'!AC$5)*Inputs!K$39)</f>
        <v>0</v>
      </c>
      <c r="BF1718">
        <f>IF(OR($D1718="51",$D1718="52",$D1718="61"),0,(AH1718/'Totals and Drop Down Lists'!AD$5)*Inputs!L$39)</f>
        <v>0</v>
      </c>
      <c r="BG1718" s="10">
        <f t="shared" si="235"/>
        <v>396332.41832942533</v>
      </c>
    </row>
    <row r="1719" spans="1:59" ht="28.8">
      <c r="A1719" s="1" t="s">
        <v>7508</v>
      </c>
      <c r="B1719" s="1" t="s">
        <v>3183</v>
      </c>
      <c r="C1719" s="1" t="s">
        <v>3286</v>
      </c>
      <c r="D1719" s="1" t="s">
        <v>25</v>
      </c>
      <c r="E1719" s="1" t="s">
        <v>3287</v>
      </c>
      <c r="F1719" s="2">
        <v>61111</v>
      </c>
      <c r="G1719" s="2">
        <v>485</v>
      </c>
      <c r="H1719" s="2">
        <v>37</v>
      </c>
      <c r="I1719" s="2">
        <v>10605</v>
      </c>
      <c r="J1719" s="2">
        <v>22326</v>
      </c>
      <c r="K1719" s="2">
        <v>5274</v>
      </c>
      <c r="L1719" s="2">
        <v>157</v>
      </c>
      <c r="M1719" s="2">
        <v>39</v>
      </c>
      <c r="N1719" s="2">
        <v>31</v>
      </c>
      <c r="O1719" s="2">
        <v>151</v>
      </c>
      <c r="P1719" s="2">
        <v>78</v>
      </c>
      <c r="Q1719" s="2">
        <v>115</v>
      </c>
      <c r="R1719" s="2">
        <v>4501</v>
      </c>
      <c r="S1719" s="2">
        <v>3177700</v>
      </c>
      <c r="T1719" s="2">
        <v>171319100</v>
      </c>
      <c r="U1719" s="2">
        <v>1062</v>
      </c>
      <c r="V1719" s="2">
        <v>469</v>
      </c>
      <c r="W1719" s="2">
        <v>143</v>
      </c>
      <c r="X1719" s="2">
        <v>1369</v>
      </c>
      <c r="Y1719" s="2">
        <v>293</v>
      </c>
      <c r="Z1719" s="2">
        <v>753</v>
      </c>
      <c r="AA1719" s="9">
        <f t="shared" si="236"/>
        <v>61111</v>
      </c>
      <c r="AB1719" s="9">
        <f t="shared" si="237"/>
        <v>10083</v>
      </c>
      <c r="AC1719" s="9">
        <f t="shared" si="238"/>
        <v>5072</v>
      </c>
      <c r="AD1719" s="9">
        <f t="shared" si="239"/>
        <v>4501</v>
      </c>
      <c r="AE1719" s="44">
        <f t="shared" si="240"/>
        <v>8.700918815330654E-5</v>
      </c>
      <c r="AF1719" s="9">
        <f t="shared" si="241"/>
        <v>757</v>
      </c>
      <c r="AG1719" s="9">
        <f t="shared" si="234"/>
        <v>1046</v>
      </c>
      <c r="AH1719" s="44">
        <f t="shared" si="242"/>
        <v>9.1941582780875756E-5</v>
      </c>
      <c r="AI1719">
        <f>AA1719/'Totals and Drop Down Lists'!W$6*Inputs!E$37</f>
        <v>55436.257421335162</v>
      </c>
      <c r="AJ1719">
        <f>AB1719/'Totals and Drop Down Lists'!X$6*Inputs!F$37</f>
        <v>33176.973963738004</v>
      </c>
      <c r="AK1719">
        <f>AC1719/'Totals and Drop Down Lists'!Y$6*Inputs!G$37</f>
        <v>33436.33725219404</v>
      </c>
      <c r="AL1719">
        <f>AD1719/'Totals and Drop Down Lists'!Z$6*Inputs!H$37</f>
        <v>36086.773216242487</v>
      </c>
      <c r="AM1719">
        <f>AE1719/'Totals and Drop Down Lists'!AA$6*Inputs!I$37</f>
        <v>10831.717308417135</v>
      </c>
      <c r="AN1719">
        <f>AF1719/'Totals and Drop Down Lists'!AB$6*Inputs!J$37</f>
        <v>15107.216707240968</v>
      </c>
      <c r="AO1719">
        <f>AG1719/'Totals and Drop Down Lists'!AC$6*Inputs!K$37</f>
        <v>19480.260683329834</v>
      </c>
      <c r="AP1719">
        <f>AH1719/'Totals and Drop Down Lists'!AD$6*Inputs!L$37</f>
        <v>21636.604313713186</v>
      </c>
      <c r="AQ1719">
        <f>IF(OR($D1719="51",$D1719="52",$D1719="61"),(AA1719/'Totals and Drop Down Lists'!W$4)*Inputs!E$38,0)</f>
        <v>0</v>
      </c>
      <c r="AR1719">
        <f>IF(OR($D1719="51",$D1719="52",$D1719="61"),(AB1719/'Totals and Drop Down Lists'!X$4)*Inputs!F$38,0)</f>
        <v>0</v>
      </c>
      <c r="AS1719">
        <f>IF(OR($D1719="51",$D1719="52",$D1719="61"),(AC1719/'Totals and Drop Down Lists'!Y$4)*Inputs!G$38,0)</f>
        <v>0</v>
      </c>
      <c r="AT1719">
        <f>IF(OR($D1719="51",$D1719="52",$D1719="61"),(AD1719/'Totals and Drop Down Lists'!Z$4)*Inputs!H$38,0)</f>
        <v>0</v>
      </c>
      <c r="AU1719">
        <f>IF(OR($D1719="51",$D1719="52",$D1719="61"),(AE1719/'Totals and Drop Down Lists'!AA$4)*Inputs!I$38,0)</f>
        <v>0</v>
      </c>
      <c r="AV1719">
        <f>IF(OR($D1719="51",$D1719="52",$D1719="61"),(AF1719/'Totals and Drop Down Lists'!AB$4)*Inputs!J$38,0)</f>
        <v>0</v>
      </c>
      <c r="AW1719">
        <f>IF(OR($D1719="51",$D1719="52",$D1719="61"),(AG1719/'Totals and Drop Down Lists'!AC$4)*Inputs!K$38,0)</f>
        <v>0</v>
      </c>
      <c r="AX1719">
        <f>IF(OR($D1719="51",$D1719="52",$D1719="61"),(AH1719/'Totals and Drop Down Lists'!AD$4)*Inputs!L$38,0)</f>
        <v>0</v>
      </c>
      <c r="AY1719">
        <f>IF(OR($D1719="51",$D1719="52",$D1719="61"),0,(AA1719/'Totals and Drop Down Lists'!W$5)*Inputs!E$39)</f>
        <v>0</v>
      </c>
      <c r="AZ1719">
        <f>IF(OR($D1719="51",$D1719="52",$D1719="61"),0,(AB1719/'Totals and Drop Down Lists'!X$5)*Inputs!F$39)</f>
        <v>0</v>
      </c>
      <c r="BA1719">
        <f>IF(OR($D1719="51",$D1719="52",$D1719="61"),0,(AC1719/'Totals and Drop Down Lists'!Y$5)*Inputs!G$39)</f>
        <v>0</v>
      </c>
      <c r="BB1719">
        <f>IF(OR($D1719="51",$D1719="52",$D1719="61"),0,(AD1719/'Totals and Drop Down Lists'!Z$5)*Inputs!H$39)</f>
        <v>0</v>
      </c>
      <c r="BC1719">
        <f>IF(OR($D1719="51",$D1719="52",$D1719="61"),0,(AE1719/'Totals and Drop Down Lists'!AA$5)*Inputs!I$39)</f>
        <v>0</v>
      </c>
      <c r="BD1719">
        <f>IF(OR($D1719="51",$D1719="52",$D1719="61"),0,(AF1719/'Totals and Drop Down Lists'!AB$5)*Inputs!J$39)</f>
        <v>0</v>
      </c>
      <c r="BE1719">
        <f>IF(OR($D1719="51",$D1719="52",$D1719="61"),0,(AG1719/'Totals and Drop Down Lists'!AC$5)*Inputs!K$39)</f>
        <v>0</v>
      </c>
      <c r="BF1719">
        <f>IF(OR($D1719="51",$D1719="52",$D1719="61"),0,(AH1719/'Totals and Drop Down Lists'!AD$5)*Inputs!L$39)</f>
        <v>0</v>
      </c>
      <c r="BG1719" s="10">
        <f t="shared" si="235"/>
        <v>225192.1408662108</v>
      </c>
    </row>
    <row r="1720" spans="1:59" ht="28.8">
      <c r="A1720" s="1" t="s">
        <v>7508</v>
      </c>
      <c r="B1720" s="1" t="s">
        <v>3183</v>
      </c>
      <c r="C1720" s="1" t="s">
        <v>3288</v>
      </c>
      <c r="D1720" s="1" t="s">
        <v>25</v>
      </c>
      <c r="E1720" s="1" t="s">
        <v>3289</v>
      </c>
      <c r="F1720" s="2">
        <v>42637</v>
      </c>
      <c r="G1720" s="2">
        <v>272</v>
      </c>
      <c r="H1720" s="2">
        <v>33</v>
      </c>
      <c r="I1720" s="2">
        <v>7061</v>
      </c>
      <c r="J1720" s="2">
        <v>16329</v>
      </c>
      <c r="K1720" s="2">
        <v>3128</v>
      </c>
      <c r="L1720" s="2">
        <v>122</v>
      </c>
      <c r="M1720" s="2">
        <v>31</v>
      </c>
      <c r="N1720" s="2">
        <v>7</v>
      </c>
      <c r="O1720" s="2">
        <v>83</v>
      </c>
      <c r="P1720" s="2">
        <v>0</v>
      </c>
      <c r="Q1720" s="2">
        <v>0</v>
      </c>
      <c r="R1720" s="2">
        <v>5275</v>
      </c>
      <c r="S1720" s="2">
        <v>1740700</v>
      </c>
      <c r="T1720" s="2">
        <v>97188900</v>
      </c>
      <c r="U1720" s="2">
        <v>346</v>
      </c>
      <c r="V1720" s="2">
        <v>227</v>
      </c>
      <c r="W1720" s="2">
        <v>44</v>
      </c>
      <c r="X1720" s="2">
        <v>738</v>
      </c>
      <c r="Y1720" s="2">
        <v>116</v>
      </c>
      <c r="Z1720" s="2">
        <v>395</v>
      </c>
      <c r="AA1720" s="9">
        <f t="shared" si="236"/>
        <v>42637</v>
      </c>
      <c r="AB1720" s="9">
        <f t="shared" si="237"/>
        <v>6756</v>
      </c>
      <c r="AC1720" s="9">
        <f t="shared" si="238"/>
        <v>5518</v>
      </c>
      <c r="AD1720" s="9">
        <f t="shared" si="239"/>
        <v>5275</v>
      </c>
      <c r="AE1720" s="44">
        <f t="shared" si="240"/>
        <v>4.1847516153864368E-5</v>
      </c>
      <c r="AF1720" s="9">
        <f t="shared" si="241"/>
        <v>467</v>
      </c>
      <c r="AG1720" s="9">
        <f t="shared" si="234"/>
        <v>511</v>
      </c>
      <c r="AH1720" s="44">
        <f t="shared" si="242"/>
        <v>3.6423287494083458E-5</v>
      </c>
      <c r="AI1720">
        <f>AA1720/'Totals and Drop Down Lists'!W$6*Inputs!E$37</f>
        <v>38677.745539648626</v>
      </c>
      <c r="AJ1720">
        <f>AB1720/'Totals and Drop Down Lists'!X$6*Inputs!F$37</f>
        <v>22229.855806705738</v>
      </c>
      <c r="AK1720">
        <f>AC1720/'Totals and Drop Down Lists'!Y$6*Inputs!G$37</f>
        <v>36376.519904890905</v>
      </c>
      <c r="AL1720">
        <f>AD1720/'Totals and Drop Down Lists'!Z$6*Inputs!H$37</f>
        <v>42292.319199217767</v>
      </c>
      <c r="AM1720">
        <f>AE1720/'Totals and Drop Down Lists'!AA$6*Inputs!I$37</f>
        <v>5209.5701001073257</v>
      </c>
      <c r="AN1720">
        <f>AF1720/'Totals and Drop Down Lists'!AB$6*Inputs!J$37</f>
        <v>9319.7756965409953</v>
      </c>
      <c r="AO1720">
        <f>AG1720/'Totals and Drop Down Lists'!AC$6*Inputs!K$37</f>
        <v>9516.647427515818</v>
      </c>
      <c r="AP1720">
        <f>AH1720/'Totals and Drop Down Lists'!AD$6*Inputs!L$37</f>
        <v>8571.4889332754119</v>
      </c>
      <c r="AQ1720">
        <f>IF(OR($D1720="51",$D1720="52",$D1720="61"),(AA1720/'Totals and Drop Down Lists'!W$4)*Inputs!E$38,0)</f>
        <v>0</v>
      </c>
      <c r="AR1720">
        <f>IF(OR($D1720="51",$D1720="52",$D1720="61"),(AB1720/'Totals and Drop Down Lists'!X$4)*Inputs!F$38,0)</f>
        <v>0</v>
      </c>
      <c r="AS1720">
        <f>IF(OR($D1720="51",$D1720="52",$D1720="61"),(AC1720/'Totals and Drop Down Lists'!Y$4)*Inputs!G$38,0)</f>
        <v>0</v>
      </c>
      <c r="AT1720">
        <f>IF(OR($D1720="51",$D1720="52",$D1720="61"),(AD1720/'Totals and Drop Down Lists'!Z$4)*Inputs!H$38,0)</f>
        <v>0</v>
      </c>
      <c r="AU1720">
        <f>IF(OR($D1720="51",$D1720="52",$D1720="61"),(AE1720/'Totals and Drop Down Lists'!AA$4)*Inputs!I$38,0)</f>
        <v>0</v>
      </c>
      <c r="AV1720">
        <f>IF(OR($D1720="51",$D1720="52",$D1720="61"),(AF1720/'Totals and Drop Down Lists'!AB$4)*Inputs!J$38,0)</f>
        <v>0</v>
      </c>
      <c r="AW1720">
        <f>IF(OR($D1720="51",$D1720="52",$D1720="61"),(AG1720/'Totals and Drop Down Lists'!AC$4)*Inputs!K$38,0)</f>
        <v>0</v>
      </c>
      <c r="AX1720">
        <f>IF(OR($D1720="51",$D1720="52",$D1720="61"),(AH1720/'Totals and Drop Down Lists'!AD$4)*Inputs!L$38,0)</f>
        <v>0</v>
      </c>
      <c r="AY1720">
        <f>IF(OR($D1720="51",$D1720="52",$D1720="61"),0,(AA1720/'Totals and Drop Down Lists'!W$5)*Inputs!E$39)</f>
        <v>0</v>
      </c>
      <c r="AZ1720">
        <f>IF(OR($D1720="51",$D1720="52",$D1720="61"),0,(AB1720/'Totals and Drop Down Lists'!X$5)*Inputs!F$39)</f>
        <v>0</v>
      </c>
      <c r="BA1720">
        <f>IF(OR($D1720="51",$D1720="52",$D1720="61"),0,(AC1720/'Totals and Drop Down Lists'!Y$5)*Inputs!G$39)</f>
        <v>0</v>
      </c>
      <c r="BB1720">
        <f>IF(OR($D1720="51",$D1720="52",$D1720="61"),0,(AD1720/'Totals and Drop Down Lists'!Z$5)*Inputs!H$39)</f>
        <v>0</v>
      </c>
      <c r="BC1720">
        <f>IF(OR($D1720="51",$D1720="52",$D1720="61"),0,(AE1720/'Totals and Drop Down Lists'!AA$5)*Inputs!I$39)</f>
        <v>0</v>
      </c>
      <c r="BD1720">
        <f>IF(OR($D1720="51",$D1720="52",$D1720="61"),0,(AF1720/'Totals and Drop Down Lists'!AB$5)*Inputs!J$39)</f>
        <v>0</v>
      </c>
      <c r="BE1720">
        <f>IF(OR($D1720="51",$D1720="52",$D1720="61"),0,(AG1720/'Totals and Drop Down Lists'!AC$5)*Inputs!K$39)</f>
        <v>0</v>
      </c>
      <c r="BF1720">
        <f>IF(OR($D1720="51",$D1720="52",$D1720="61"),0,(AH1720/'Totals and Drop Down Lists'!AD$5)*Inputs!L$39)</f>
        <v>0</v>
      </c>
      <c r="BG1720" s="10">
        <f t="shared" si="235"/>
        <v>172193.92260790261</v>
      </c>
    </row>
    <row r="1721" spans="1:59" ht="28.8">
      <c r="A1721" s="1" t="s">
        <v>7508</v>
      </c>
      <c r="B1721" s="1" t="s">
        <v>3183</v>
      </c>
      <c r="C1721" s="1" t="s">
        <v>3290</v>
      </c>
      <c r="D1721" s="1" t="s">
        <v>25</v>
      </c>
      <c r="E1721" s="1" t="s">
        <v>3291</v>
      </c>
      <c r="F1721" s="2">
        <v>8407</v>
      </c>
      <c r="G1721" s="2">
        <v>28</v>
      </c>
      <c r="H1721" s="2">
        <v>15</v>
      </c>
      <c r="I1721" s="2">
        <v>1708</v>
      </c>
      <c r="J1721" s="2">
        <v>3590</v>
      </c>
      <c r="K1721" s="2">
        <v>571</v>
      </c>
      <c r="L1721" s="2">
        <v>21</v>
      </c>
      <c r="M1721" s="2">
        <v>0</v>
      </c>
      <c r="N1721" s="2">
        <v>0</v>
      </c>
      <c r="O1721" s="2">
        <v>5</v>
      </c>
      <c r="P1721" s="2">
        <v>0</v>
      </c>
      <c r="Q1721" s="2">
        <v>0</v>
      </c>
      <c r="R1721" s="2">
        <v>1206</v>
      </c>
      <c r="S1721" s="2">
        <v>262100</v>
      </c>
      <c r="T1721" s="2">
        <v>11861000</v>
      </c>
      <c r="U1721" s="2">
        <v>60</v>
      </c>
      <c r="V1721" s="2">
        <v>39</v>
      </c>
      <c r="W1721" s="2">
        <v>20</v>
      </c>
      <c r="X1721" s="2">
        <v>182</v>
      </c>
      <c r="Y1721" s="2">
        <v>35</v>
      </c>
      <c r="Z1721" s="2">
        <v>142</v>
      </c>
      <c r="AA1721" s="9">
        <f t="shared" si="236"/>
        <v>8407</v>
      </c>
      <c r="AB1721" s="9">
        <f t="shared" si="237"/>
        <v>1665</v>
      </c>
      <c r="AC1721" s="9">
        <f t="shared" si="238"/>
        <v>1232</v>
      </c>
      <c r="AD1721" s="9">
        <f t="shared" si="239"/>
        <v>1206</v>
      </c>
      <c r="AE1721" s="44">
        <f t="shared" si="240"/>
        <v>6.342690995353875E-6</v>
      </c>
      <c r="AF1721" s="9">
        <f t="shared" si="241"/>
        <v>123</v>
      </c>
      <c r="AG1721" s="9">
        <f t="shared" si="234"/>
        <v>177</v>
      </c>
      <c r="AH1721" s="44">
        <f t="shared" si="242"/>
        <v>1.0475288973339697E-5</v>
      </c>
      <c r="AI1721">
        <f>AA1721/'Totals and Drop Down Lists'!W$6*Inputs!E$37</f>
        <v>7626.329402908882</v>
      </c>
      <c r="AJ1721">
        <f>AB1721/'Totals and Drop Down Lists'!X$6*Inputs!F$37</f>
        <v>5478.4946592902679</v>
      </c>
      <c r="AK1721">
        <f>AC1721/'Totals and Drop Down Lists'!Y$6*Inputs!G$37</f>
        <v>8121.760152741138</v>
      </c>
      <c r="AL1721">
        <f>AD1721/'Totals and Drop Down Lists'!Z$6*Inputs!H$37</f>
        <v>9669.1065316126314</v>
      </c>
      <c r="AM1721">
        <f>AE1721/'Totals and Drop Down Lists'!AA$6*Inputs!I$37</f>
        <v>789.59748153569262</v>
      </c>
      <c r="AN1721">
        <f>AF1721/'Totals and Drop Down Lists'!AB$6*Inputs!J$37</f>
        <v>2454.6732562624034</v>
      </c>
      <c r="AO1721">
        <f>AG1721/'Totals and Drop Down Lists'!AC$6*Inputs!K$37</f>
        <v>3296.3729836992165</v>
      </c>
      <c r="AP1721">
        <f>AH1721/'Totals and Drop Down Lists'!AD$6*Inputs!L$37</f>
        <v>2465.1488013658377</v>
      </c>
      <c r="AQ1721">
        <f>IF(OR($D1721="51",$D1721="52",$D1721="61"),(AA1721/'Totals and Drop Down Lists'!W$4)*Inputs!E$38,0)</f>
        <v>0</v>
      </c>
      <c r="AR1721">
        <f>IF(OR($D1721="51",$D1721="52",$D1721="61"),(AB1721/'Totals and Drop Down Lists'!X$4)*Inputs!F$38,0)</f>
        <v>0</v>
      </c>
      <c r="AS1721">
        <f>IF(OR($D1721="51",$D1721="52",$D1721="61"),(AC1721/'Totals and Drop Down Lists'!Y$4)*Inputs!G$38,0)</f>
        <v>0</v>
      </c>
      <c r="AT1721">
        <f>IF(OR($D1721="51",$D1721="52",$D1721="61"),(AD1721/'Totals and Drop Down Lists'!Z$4)*Inputs!H$38,0)</f>
        <v>0</v>
      </c>
      <c r="AU1721">
        <f>IF(OR($D1721="51",$D1721="52",$D1721="61"),(AE1721/'Totals and Drop Down Lists'!AA$4)*Inputs!I$38,0)</f>
        <v>0</v>
      </c>
      <c r="AV1721">
        <f>IF(OR($D1721="51",$D1721="52",$D1721="61"),(AF1721/'Totals and Drop Down Lists'!AB$4)*Inputs!J$38,0)</f>
        <v>0</v>
      </c>
      <c r="AW1721">
        <f>IF(OR($D1721="51",$D1721="52",$D1721="61"),(AG1721/'Totals and Drop Down Lists'!AC$4)*Inputs!K$38,0)</f>
        <v>0</v>
      </c>
      <c r="AX1721">
        <f>IF(OR($D1721="51",$D1721="52",$D1721="61"),(AH1721/'Totals and Drop Down Lists'!AD$4)*Inputs!L$38,0)</f>
        <v>0</v>
      </c>
      <c r="AY1721">
        <f>IF(OR($D1721="51",$D1721="52",$D1721="61"),0,(AA1721/'Totals and Drop Down Lists'!W$5)*Inputs!E$39)</f>
        <v>0</v>
      </c>
      <c r="AZ1721">
        <f>IF(OR($D1721="51",$D1721="52",$D1721="61"),0,(AB1721/'Totals and Drop Down Lists'!X$5)*Inputs!F$39)</f>
        <v>0</v>
      </c>
      <c r="BA1721">
        <f>IF(OR($D1721="51",$D1721="52",$D1721="61"),0,(AC1721/'Totals and Drop Down Lists'!Y$5)*Inputs!G$39)</f>
        <v>0</v>
      </c>
      <c r="BB1721">
        <f>IF(OR($D1721="51",$D1721="52",$D1721="61"),0,(AD1721/'Totals and Drop Down Lists'!Z$5)*Inputs!H$39)</f>
        <v>0</v>
      </c>
      <c r="BC1721">
        <f>IF(OR($D1721="51",$D1721="52",$D1721="61"),0,(AE1721/'Totals and Drop Down Lists'!AA$5)*Inputs!I$39)</f>
        <v>0</v>
      </c>
      <c r="BD1721">
        <f>IF(OR($D1721="51",$D1721="52",$D1721="61"),0,(AF1721/'Totals and Drop Down Lists'!AB$5)*Inputs!J$39)</f>
        <v>0</v>
      </c>
      <c r="BE1721">
        <f>IF(OR($D1721="51",$D1721="52",$D1721="61"),0,(AG1721/'Totals and Drop Down Lists'!AC$5)*Inputs!K$39)</f>
        <v>0</v>
      </c>
      <c r="BF1721">
        <f>IF(OR($D1721="51",$D1721="52",$D1721="61"),0,(AH1721/'Totals and Drop Down Lists'!AD$5)*Inputs!L$39)</f>
        <v>0</v>
      </c>
      <c r="BG1721" s="10">
        <f t="shared" si="235"/>
        <v>39901.483269416072</v>
      </c>
    </row>
    <row r="1722" spans="1:59" ht="28.8">
      <c r="A1722" s="1" t="s">
        <v>7508</v>
      </c>
      <c r="B1722" s="1" t="s">
        <v>3183</v>
      </c>
      <c r="C1722" s="1" t="s">
        <v>3292</v>
      </c>
      <c r="D1722" s="1" t="s">
        <v>25</v>
      </c>
      <c r="E1722" s="1" t="s">
        <v>3293</v>
      </c>
      <c r="F1722" s="2">
        <v>69910</v>
      </c>
      <c r="G1722" s="2">
        <v>599</v>
      </c>
      <c r="H1722" s="2">
        <v>43</v>
      </c>
      <c r="I1722" s="2">
        <v>10527</v>
      </c>
      <c r="J1722" s="2">
        <v>27485</v>
      </c>
      <c r="K1722" s="2">
        <v>6227</v>
      </c>
      <c r="L1722" s="2">
        <v>138</v>
      </c>
      <c r="M1722" s="2">
        <v>15</v>
      </c>
      <c r="N1722" s="2">
        <v>0</v>
      </c>
      <c r="O1722" s="2">
        <v>70</v>
      </c>
      <c r="P1722" s="2">
        <v>28</v>
      </c>
      <c r="Q1722" s="2">
        <v>7</v>
      </c>
      <c r="R1722" s="2">
        <v>7420</v>
      </c>
      <c r="S1722" s="2">
        <v>3957000</v>
      </c>
      <c r="T1722" s="2">
        <v>193114200</v>
      </c>
      <c r="U1722" s="2">
        <v>367</v>
      </c>
      <c r="V1722" s="2">
        <v>351</v>
      </c>
      <c r="W1722" s="2">
        <v>20</v>
      </c>
      <c r="X1722" s="2">
        <v>1482</v>
      </c>
      <c r="Y1722" s="2">
        <v>137</v>
      </c>
      <c r="Z1722" s="2">
        <v>1086</v>
      </c>
      <c r="AA1722" s="9">
        <f t="shared" si="236"/>
        <v>69910</v>
      </c>
      <c r="AB1722" s="9">
        <f t="shared" si="237"/>
        <v>9885</v>
      </c>
      <c r="AC1722" s="9">
        <f t="shared" si="238"/>
        <v>7678</v>
      </c>
      <c r="AD1722" s="9">
        <f t="shared" si="239"/>
        <v>7420</v>
      </c>
      <c r="AE1722" s="44">
        <f t="shared" si="240"/>
        <v>9.8527570959965207E-5</v>
      </c>
      <c r="AF1722" s="9">
        <f t="shared" si="241"/>
        <v>1111</v>
      </c>
      <c r="AG1722" s="9">
        <f t="shared" si="234"/>
        <v>1223</v>
      </c>
      <c r="AH1722" s="44">
        <f t="shared" si="242"/>
        <v>1.0310047538239024E-4</v>
      </c>
      <c r="AI1722">
        <f>AA1722/'Totals and Drop Down Lists'!W$6*Inputs!E$37</f>
        <v>63418.185863846782</v>
      </c>
      <c r="AJ1722">
        <f>AB1722/'Totals and Drop Down Lists'!X$6*Inputs!F$37</f>
        <v>32525.477301552131</v>
      </c>
      <c r="AK1722">
        <f>AC1722/'Totals and Drop Down Lists'!Y$6*Inputs!G$37</f>
        <v>50615.969523333166</v>
      </c>
      <c r="AL1722">
        <f>AD1722/'Totals and Drop Down Lists'!Z$6*Inputs!H$37</f>
        <v>59489.859423354654</v>
      </c>
      <c r="AM1722">
        <f>AE1722/'Totals and Drop Down Lists'!AA$6*Inputs!I$37</f>
        <v>12265.633301197464</v>
      </c>
      <c r="AN1722">
        <f>AF1722/'Totals and Drop Down Lists'!AB$6*Inputs!J$37</f>
        <v>22171.886078923009</v>
      </c>
      <c r="AO1722">
        <f>AG1722/'Totals and Drop Down Lists'!AC$6*Inputs!K$37</f>
        <v>22776.633667029051</v>
      </c>
      <c r="AP1722">
        <f>AH1722/'Totals and Drop Down Lists'!AD$6*Inputs!L$37</f>
        <v>24262.625494723474</v>
      </c>
      <c r="AQ1722">
        <f>IF(OR($D1722="51",$D1722="52",$D1722="61"),(AA1722/'Totals and Drop Down Lists'!W$4)*Inputs!E$38,0)</f>
        <v>0</v>
      </c>
      <c r="AR1722">
        <f>IF(OR($D1722="51",$D1722="52",$D1722="61"),(AB1722/'Totals and Drop Down Lists'!X$4)*Inputs!F$38,0)</f>
        <v>0</v>
      </c>
      <c r="AS1722">
        <f>IF(OR($D1722="51",$D1722="52",$D1722="61"),(AC1722/'Totals and Drop Down Lists'!Y$4)*Inputs!G$38,0)</f>
        <v>0</v>
      </c>
      <c r="AT1722">
        <f>IF(OR($D1722="51",$D1722="52",$D1722="61"),(AD1722/'Totals and Drop Down Lists'!Z$4)*Inputs!H$38,0)</f>
        <v>0</v>
      </c>
      <c r="AU1722">
        <f>IF(OR($D1722="51",$D1722="52",$D1722="61"),(AE1722/'Totals and Drop Down Lists'!AA$4)*Inputs!I$38,0)</f>
        <v>0</v>
      </c>
      <c r="AV1722">
        <f>IF(OR($D1722="51",$D1722="52",$D1722="61"),(AF1722/'Totals and Drop Down Lists'!AB$4)*Inputs!J$38,0)</f>
        <v>0</v>
      </c>
      <c r="AW1722">
        <f>IF(OR($D1722="51",$D1722="52",$D1722="61"),(AG1722/'Totals and Drop Down Lists'!AC$4)*Inputs!K$38,0)</f>
        <v>0</v>
      </c>
      <c r="AX1722">
        <f>IF(OR($D1722="51",$D1722="52",$D1722="61"),(AH1722/'Totals and Drop Down Lists'!AD$4)*Inputs!L$38,0)</f>
        <v>0</v>
      </c>
      <c r="AY1722">
        <f>IF(OR($D1722="51",$D1722="52",$D1722="61"),0,(AA1722/'Totals and Drop Down Lists'!W$5)*Inputs!E$39)</f>
        <v>0</v>
      </c>
      <c r="AZ1722">
        <f>IF(OR($D1722="51",$D1722="52",$D1722="61"),0,(AB1722/'Totals and Drop Down Lists'!X$5)*Inputs!F$39)</f>
        <v>0</v>
      </c>
      <c r="BA1722">
        <f>IF(OR($D1722="51",$D1722="52",$D1722="61"),0,(AC1722/'Totals and Drop Down Lists'!Y$5)*Inputs!G$39)</f>
        <v>0</v>
      </c>
      <c r="BB1722">
        <f>IF(OR($D1722="51",$D1722="52",$D1722="61"),0,(AD1722/'Totals and Drop Down Lists'!Z$5)*Inputs!H$39)</f>
        <v>0</v>
      </c>
      <c r="BC1722">
        <f>IF(OR($D1722="51",$D1722="52",$D1722="61"),0,(AE1722/'Totals and Drop Down Lists'!AA$5)*Inputs!I$39)</f>
        <v>0</v>
      </c>
      <c r="BD1722">
        <f>IF(OR($D1722="51",$D1722="52",$D1722="61"),0,(AF1722/'Totals and Drop Down Lists'!AB$5)*Inputs!J$39)</f>
        <v>0</v>
      </c>
      <c r="BE1722">
        <f>IF(OR($D1722="51",$D1722="52",$D1722="61"),0,(AG1722/'Totals and Drop Down Lists'!AC$5)*Inputs!K$39)</f>
        <v>0</v>
      </c>
      <c r="BF1722">
        <f>IF(OR($D1722="51",$D1722="52",$D1722="61"),0,(AH1722/'Totals and Drop Down Lists'!AD$5)*Inputs!L$39)</f>
        <v>0</v>
      </c>
      <c r="BG1722" s="10">
        <f t="shared" si="235"/>
        <v>287526.27065395977</v>
      </c>
    </row>
    <row r="1723" spans="1:59" ht="28.8">
      <c r="A1723" s="1" t="s">
        <v>7508</v>
      </c>
      <c r="B1723" s="1" t="s">
        <v>3183</v>
      </c>
      <c r="C1723" s="1" t="s">
        <v>3294</v>
      </c>
      <c r="D1723" s="1" t="s">
        <v>25</v>
      </c>
      <c r="E1723" s="1" t="s">
        <v>3295</v>
      </c>
      <c r="F1723" s="2">
        <v>55172</v>
      </c>
      <c r="G1723" s="2">
        <v>454</v>
      </c>
      <c r="H1723" s="2">
        <v>9</v>
      </c>
      <c r="I1723" s="2">
        <v>8458</v>
      </c>
      <c r="J1723" s="2">
        <v>21211</v>
      </c>
      <c r="K1723" s="2">
        <v>3877</v>
      </c>
      <c r="L1723" s="2">
        <v>166</v>
      </c>
      <c r="M1723" s="2">
        <v>27</v>
      </c>
      <c r="N1723" s="2">
        <v>0</v>
      </c>
      <c r="O1723" s="2">
        <v>67</v>
      </c>
      <c r="P1723" s="2">
        <v>4</v>
      </c>
      <c r="Q1723" s="2">
        <v>0</v>
      </c>
      <c r="R1723" s="2">
        <v>5301</v>
      </c>
      <c r="S1723" s="2">
        <v>2302200</v>
      </c>
      <c r="T1723" s="2">
        <v>120922200</v>
      </c>
      <c r="U1723" s="2">
        <v>370</v>
      </c>
      <c r="V1723" s="2">
        <v>280</v>
      </c>
      <c r="W1723" s="2">
        <v>89</v>
      </c>
      <c r="X1723" s="2">
        <v>917</v>
      </c>
      <c r="Y1723" s="2">
        <v>157</v>
      </c>
      <c r="Z1723" s="2">
        <v>536</v>
      </c>
      <c r="AA1723" s="9">
        <f t="shared" si="236"/>
        <v>55172</v>
      </c>
      <c r="AB1723" s="9">
        <f t="shared" si="237"/>
        <v>7995</v>
      </c>
      <c r="AC1723" s="9">
        <f t="shared" si="238"/>
        <v>5565</v>
      </c>
      <c r="AD1723" s="9">
        <f t="shared" si="239"/>
        <v>5301</v>
      </c>
      <c r="AE1723" s="44">
        <f t="shared" si="240"/>
        <v>4.9491001694801699E-5</v>
      </c>
      <c r="AF1723" s="9">
        <f t="shared" si="241"/>
        <v>548</v>
      </c>
      <c r="AG1723" s="9">
        <f t="shared" si="234"/>
        <v>693</v>
      </c>
      <c r="AH1723" s="44">
        <f t="shared" si="242"/>
        <v>4.7132337401491263E-5</v>
      </c>
      <c r="AI1723">
        <f>AA1723/'Totals and Drop Down Lists'!W$6*Inputs!E$37</f>
        <v>50048.750543272137</v>
      </c>
      <c r="AJ1723">
        <f>AB1723/'Totals and Drop Down Lists'!X$6*Inputs!F$37</f>
        <v>26306.645526141554</v>
      </c>
      <c r="AK1723">
        <f>AC1723/'Totals and Drop Down Lists'!Y$6*Inputs!G$37</f>
        <v>36686.359780847757</v>
      </c>
      <c r="AL1723">
        <f>AD1723/'Totals and Drop Down Lists'!Z$6*Inputs!H$37</f>
        <v>42500.774232237607</v>
      </c>
      <c r="AM1723">
        <f>AE1723/'Totals and Drop Down Lists'!AA$6*Inputs!I$37</f>
        <v>6161.1026495724564</v>
      </c>
      <c r="AN1723">
        <f>AF1723/'Totals and Drop Down Lists'!AB$6*Inputs!J$37</f>
        <v>10936.267840908919</v>
      </c>
      <c r="AO1723">
        <f>AG1723/'Totals and Drop Down Lists'!AC$6*Inputs!K$37</f>
        <v>12906.138292110491</v>
      </c>
      <c r="AP1723">
        <f>AH1723/'Totals and Drop Down Lists'!AD$6*Inputs!L$37</f>
        <v>11091.648673994881</v>
      </c>
      <c r="AQ1723">
        <f>IF(OR($D1723="51",$D1723="52",$D1723="61"),(AA1723/'Totals and Drop Down Lists'!W$4)*Inputs!E$38,0)</f>
        <v>0</v>
      </c>
      <c r="AR1723">
        <f>IF(OR($D1723="51",$D1723="52",$D1723="61"),(AB1723/'Totals and Drop Down Lists'!X$4)*Inputs!F$38,0)</f>
        <v>0</v>
      </c>
      <c r="AS1723">
        <f>IF(OR($D1723="51",$D1723="52",$D1723="61"),(AC1723/'Totals and Drop Down Lists'!Y$4)*Inputs!G$38,0)</f>
        <v>0</v>
      </c>
      <c r="AT1723">
        <f>IF(OR($D1723="51",$D1723="52",$D1723="61"),(AD1723/'Totals and Drop Down Lists'!Z$4)*Inputs!H$38,0)</f>
        <v>0</v>
      </c>
      <c r="AU1723">
        <f>IF(OR($D1723="51",$D1723="52",$D1723="61"),(AE1723/'Totals and Drop Down Lists'!AA$4)*Inputs!I$38,0)</f>
        <v>0</v>
      </c>
      <c r="AV1723">
        <f>IF(OR($D1723="51",$D1723="52",$D1723="61"),(AF1723/'Totals and Drop Down Lists'!AB$4)*Inputs!J$38,0)</f>
        <v>0</v>
      </c>
      <c r="AW1723">
        <f>IF(OR($D1723="51",$D1723="52",$D1723="61"),(AG1723/'Totals and Drop Down Lists'!AC$4)*Inputs!K$38,0)</f>
        <v>0</v>
      </c>
      <c r="AX1723">
        <f>IF(OR($D1723="51",$D1723="52",$D1723="61"),(AH1723/'Totals and Drop Down Lists'!AD$4)*Inputs!L$38,0)</f>
        <v>0</v>
      </c>
      <c r="AY1723">
        <f>IF(OR($D1723="51",$D1723="52",$D1723="61"),0,(AA1723/'Totals and Drop Down Lists'!W$5)*Inputs!E$39)</f>
        <v>0</v>
      </c>
      <c r="AZ1723">
        <f>IF(OR($D1723="51",$D1723="52",$D1723="61"),0,(AB1723/'Totals and Drop Down Lists'!X$5)*Inputs!F$39)</f>
        <v>0</v>
      </c>
      <c r="BA1723">
        <f>IF(OR($D1723="51",$D1723="52",$D1723="61"),0,(AC1723/'Totals and Drop Down Lists'!Y$5)*Inputs!G$39)</f>
        <v>0</v>
      </c>
      <c r="BB1723">
        <f>IF(OR($D1723="51",$D1723="52",$D1723="61"),0,(AD1723/'Totals and Drop Down Lists'!Z$5)*Inputs!H$39)</f>
        <v>0</v>
      </c>
      <c r="BC1723">
        <f>IF(OR($D1723="51",$D1723="52",$D1723="61"),0,(AE1723/'Totals and Drop Down Lists'!AA$5)*Inputs!I$39)</f>
        <v>0</v>
      </c>
      <c r="BD1723">
        <f>IF(OR($D1723="51",$D1723="52",$D1723="61"),0,(AF1723/'Totals and Drop Down Lists'!AB$5)*Inputs!J$39)</f>
        <v>0</v>
      </c>
      <c r="BE1723">
        <f>IF(OR($D1723="51",$D1723="52",$D1723="61"),0,(AG1723/'Totals and Drop Down Lists'!AC$5)*Inputs!K$39)</f>
        <v>0</v>
      </c>
      <c r="BF1723">
        <f>IF(OR($D1723="51",$D1723="52",$D1723="61"),0,(AH1723/'Totals and Drop Down Lists'!AD$5)*Inputs!L$39)</f>
        <v>0</v>
      </c>
      <c r="BG1723" s="10">
        <f t="shared" si="235"/>
        <v>196637.6875390858</v>
      </c>
    </row>
    <row r="1724" spans="1:59" ht="28.8">
      <c r="A1724" s="1" t="s">
        <v>7508</v>
      </c>
      <c r="B1724" s="1" t="s">
        <v>3183</v>
      </c>
      <c r="C1724" s="1" t="s">
        <v>1191</v>
      </c>
      <c r="D1724" s="1" t="s">
        <v>25</v>
      </c>
      <c r="E1724" s="1" t="s">
        <v>3296</v>
      </c>
      <c r="F1724" s="2">
        <v>75897</v>
      </c>
      <c r="G1724" s="2">
        <v>556</v>
      </c>
      <c r="H1724" s="2">
        <v>36</v>
      </c>
      <c r="I1724" s="2">
        <v>14498</v>
      </c>
      <c r="J1724" s="2">
        <v>28374</v>
      </c>
      <c r="K1724" s="2">
        <v>6235</v>
      </c>
      <c r="L1724" s="2">
        <v>195</v>
      </c>
      <c r="M1724" s="2">
        <v>88</v>
      </c>
      <c r="N1724" s="2">
        <v>0</v>
      </c>
      <c r="O1724" s="2">
        <v>110</v>
      </c>
      <c r="P1724" s="2">
        <v>28</v>
      </c>
      <c r="Q1724" s="2">
        <v>20</v>
      </c>
      <c r="R1724" s="2">
        <v>6220</v>
      </c>
      <c r="S1724" s="2">
        <v>3619700</v>
      </c>
      <c r="T1724" s="2">
        <v>191294200</v>
      </c>
      <c r="U1724" s="2">
        <v>360</v>
      </c>
      <c r="V1724" s="2">
        <v>736</v>
      </c>
      <c r="W1724" s="2">
        <v>139</v>
      </c>
      <c r="X1724" s="2">
        <v>2147</v>
      </c>
      <c r="Y1724" s="2">
        <v>296</v>
      </c>
      <c r="Z1724" s="2">
        <v>1241</v>
      </c>
      <c r="AA1724" s="9">
        <f t="shared" si="236"/>
        <v>75897</v>
      </c>
      <c r="AB1724" s="9">
        <f t="shared" si="237"/>
        <v>13906</v>
      </c>
      <c r="AC1724" s="9">
        <f t="shared" si="238"/>
        <v>6661</v>
      </c>
      <c r="AD1724" s="9">
        <f t="shared" si="239"/>
        <v>6220</v>
      </c>
      <c r="AE1724" s="44">
        <f t="shared" si="240"/>
        <v>9.568594209792619E-5</v>
      </c>
      <c r="AF1724" s="9">
        <f t="shared" si="241"/>
        <v>1272</v>
      </c>
      <c r="AG1724" s="9">
        <f t="shared" si="234"/>
        <v>1537</v>
      </c>
      <c r="AH1724" s="44">
        <f t="shared" si="242"/>
        <v>1.2567267149456168E-4</v>
      </c>
      <c r="AI1724">
        <f>AA1724/'Totals and Drop Down Lists'!W$6*Inputs!E$37</f>
        <v>68849.235481453012</v>
      </c>
      <c r="AJ1724">
        <f>AB1724/'Totals and Drop Down Lists'!X$6*Inputs!F$37</f>
        <v>45756.124163417699</v>
      </c>
      <c r="AK1724">
        <f>AC1724/'Totals and Drop Down Lists'!Y$6*Inputs!G$37</f>
        <v>43911.561994649936</v>
      </c>
      <c r="AL1724">
        <f>AD1724/'Totals and Drop Down Lists'!Z$6*Inputs!H$37</f>
        <v>49868.857899361989</v>
      </c>
      <c r="AM1724">
        <f>AE1724/'Totals and Drop Down Lists'!AA$6*Inputs!I$37</f>
        <v>11911.880770202541</v>
      </c>
      <c r="AN1724">
        <f>AF1724/'Totals and Drop Down Lists'!AB$6*Inputs!J$37</f>
        <v>25384.913674518513</v>
      </c>
      <c r="AO1724">
        <f>AG1724/'Totals and Drop Down Lists'!AC$6*Inputs!K$37</f>
        <v>28624.436587263815</v>
      </c>
      <c r="AP1724">
        <f>AH1724/'Totals and Drop Down Lists'!AD$6*Inputs!L$37</f>
        <v>29574.538352853808</v>
      </c>
      <c r="AQ1724">
        <f>IF(OR($D1724="51",$D1724="52",$D1724="61"),(AA1724/'Totals and Drop Down Lists'!W$4)*Inputs!E$38,0)</f>
        <v>0</v>
      </c>
      <c r="AR1724">
        <f>IF(OR($D1724="51",$D1724="52",$D1724="61"),(AB1724/'Totals and Drop Down Lists'!X$4)*Inputs!F$38,0)</f>
        <v>0</v>
      </c>
      <c r="AS1724">
        <f>IF(OR($D1724="51",$D1724="52",$D1724="61"),(AC1724/'Totals and Drop Down Lists'!Y$4)*Inputs!G$38,0)</f>
        <v>0</v>
      </c>
      <c r="AT1724">
        <f>IF(OR($D1724="51",$D1724="52",$D1724="61"),(AD1724/'Totals and Drop Down Lists'!Z$4)*Inputs!H$38,0)</f>
        <v>0</v>
      </c>
      <c r="AU1724">
        <f>IF(OR($D1724="51",$D1724="52",$D1724="61"),(AE1724/'Totals and Drop Down Lists'!AA$4)*Inputs!I$38,0)</f>
        <v>0</v>
      </c>
      <c r="AV1724">
        <f>IF(OR($D1724="51",$D1724="52",$D1724="61"),(AF1724/'Totals and Drop Down Lists'!AB$4)*Inputs!J$38,0)</f>
        <v>0</v>
      </c>
      <c r="AW1724">
        <f>IF(OR($D1724="51",$D1724="52",$D1724="61"),(AG1724/'Totals and Drop Down Lists'!AC$4)*Inputs!K$38,0)</f>
        <v>0</v>
      </c>
      <c r="AX1724">
        <f>IF(OR($D1724="51",$D1724="52",$D1724="61"),(AH1724/'Totals and Drop Down Lists'!AD$4)*Inputs!L$38,0)</f>
        <v>0</v>
      </c>
      <c r="AY1724">
        <f>IF(OR($D1724="51",$D1724="52",$D1724="61"),0,(AA1724/'Totals and Drop Down Lists'!W$5)*Inputs!E$39)</f>
        <v>0</v>
      </c>
      <c r="AZ1724">
        <f>IF(OR($D1724="51",$D1724="52",$D1724="61"),0,(AB1724/'Totals and Drop Down Lists'!X$5)*Inputs!F$39)</f>
        <v>0</v>
      </c>
      <c r="BA1724">
        <f>IF(OR($D1724="51",$D1724="52",$D1724="61"),0,(AC1724/'Totals and Drop Down Lists'!Y$5)*Inputs!G$39)</f>
        <v>0</v>
      </c>
      <c r="BB1724">
        <f>IF(OR($D1724="51",$D1724="52",$D1724="61"),0,(AD1724/'Totals and Drop Down Lists'!Z$5)*Inputs!H$39)</f>
        <v>0</v>
      </c>
      <c r="BC1724">
        <f>IF(OR($D1724="51",$D1724="52",$D1724="61"),0,(AE1724/'Totals and Drop Down Lists'!AA$5)*Inputs!I$39)</f>
        <v>0</v>
      </c>
      <c r="BD1724">
        <f>IF(OR($D1724="51",$D1724="52",$D1724="61"),0,(AF1724/'Totals and Drop Down Lists'!AB$5)*Inputs!J$39)</f>
        <v>0</v>
      </c>
      <c r="BE1724">
        <f>IF(OR($D1724="51",$D1724="52",$D1724="61"),0,(AG1724/'Totals and Drop Down Lists'!AC$5)*Inputs!K$39)</f>
        <v>0</v>
      </c>
      <c r="BF1724">
        <f>IF(OR($D1724="51",$D1724="52",$D1724="61"),0,(AH1724/'Totals and Drop Down Lists'!AD$5)*Inputs!L$39)</f>
        <v>0</v>
      </c>
      <c r="BG1724" s="10">
        <f t="shared" si="235"/>
        <v>303881.5489237213</v>
      </c>
    </row>
    <row r="1725" spans="1:59" ht="28.8">
      <c r="A1725" s="1" t="s">
        <v>7508</v>
      </c>
      <c r="B1725" s="1" t="s">
        <v>3183</v>
      </c>
      <c r="C1725" s="1" t="s">
        <v>3297</v>
      </c>
      <c r="D1725" s="1" t="s">
        <v>25</v>
      </c>
      <c r="E1725" s="1" t="s">
        <v>3298</v>
      </c>
      <c r="F1725" s="2">
        <v>32690</v>
      </c>
      <c r="G1725" s="2">
        <v>311</v>
      </c>
      <c r="H1725" s="2">
        <v>0</v>
      </c>
      <c r="I1725" s="2">
        <v>5980</v>
      </c>
      <c r="J1725" s="2">
        <v>12473</v>
      </c>
      <c r="K1725" s="2">
        <v>2892</v>
      </c>
      <c r="L1725" s="2">
        <v>190</v>
      </c>
      <c r="M1725" s="2">
        <v>0</v>
      </c>
      <c r="N1725" s="2">
        <v>0</v>
      </c>
      <c r="O1725" s="2">
        <v>39</v>
      </c>
      <c r="P1725" s="2">
        <v>20</v>
      </c>
      <c r="Q1725" s="2">
        <v>21</v>
      </c>
      <c r="R1725" s="2">
        <v>2666</v>
      </c>
      <c r="S1725" s="2">
        <v>1820400</v>
      </c>
      <c r="T1725" s="2">
        <v>80373000</v>
      </c>
      <c r="U1725" s="2">
        <v>284</v>
      </c>
      <c r="V1725" s="2">
        <v>289</v>
      </c>
      <c r="W1725" s="2">
        <v>54</v>
      </c>
      <c r="X1725" s="2">
        <v>882</v>
      </c>
      <c r="Y1725" s="2">
        <v>123</v>
      </c>
      <c r="Z1725" s="2">
        <v>529</v>
      </c>
      <c r="AA1725" s="9">
        <f t="shared" si="236"/>
        <v>32690</v>
      </c>
      <c r="AB1725" s="9">
        <f t="shared" si="237"/>
        <v>5669</v>
      </c>
      <c r="AC1725" s="9">
        <f t="shared" si="238"/>
        <v>2936</v>
      </c>
      <c r="AD1725" s="9">
        <f t="shared" si="239"/>
        <v>2666</v>
      </c>
      <c r="AE1725" s="44">
        <f t="shared" si="240"/>
        <v>4.6829707033375337E-5</v>
      </c>
      <c r="AF1725" s="9">
        <f t="shared" si="241"/>
        <v>539</v>
      </c>
      <c r="AG1725" s="9">
        <f t="shared" si="234"/>
        <v>652</v>
      </c>
      <c r="AH1725" s="44">
        <f t="shared" si="242"/>
        <v>5.6250456112225603E-5</v>
      </c>
      <c r="AI1725">
        <f>AA1725/'Totals and Drop Down Lists'!W$6*Inputs!E$37</f>
        <v>29654.419909728957</v>
      </c>
      <c r="AJ1725">
        <f>AB1725/'Totals and Drop Down Lists'!X$6*Inputs!F$37</f>
        <v>18653.204939048966</v>
      </c>
      <c r="AK1725">
        <f>AC1725/'Totals and Drop Down Lists'!Y$6*Inputs!G$37</f>
        <v>19355.103740623363</v>
      </c>
      <c r="AL1725">
        <f>AD1725/'Totals and Drop Down Lists'!Z$6*Inputs!H$37</f>
        <v>21374.658385803708</v>
      </c>
      <c r="AM1725">
        <f>AE1725/'Totals and Drop Down Lists'!AA$6*Inputs!I$37</f>
        <v>5829.7998060592045</v>
      </c>
      <c r="AN1725">
        <f>AF1725/'Totals and Drop Down Lists'!AB$6*Inputs!J$37</f>
        <v>10756.657602645815</v>
      </c>
      <c r="AO1725">
        <f>AG1725/'Totals and Drop Down Lists'!AC$6*Inputs!K$37</f>
        <v>12142.571668767734</v>
      </c>
      <c r="AP1725">
        <f>AH1725/'Totals and Drop Down Lists'!AD$6*Inputs!L$37</f>
        <v>13237.414720896781</v>
      </c>
      <c r="AQ1725">
        <f>IF(OR($D1725="51",$D1725="52",$D1725="61"),(AA1725/'Totals and Drop Down Lists'!W$4)*Inputs!E$38,0)</f>
        <v>0</v>
      </c>
      <c r="AR1725">
        <f>IF(OR($D1725="51",$D1725="52",$D1725="61"),(AB1725/'Totals and Drop Down Lists'!X$4)*Inputs!F$38,0)</f>
        <v>0</v>
      </c>
      <c r="AS1725">
        <f>IF(OR($D1725="51",$D1725="52",$D1725="61"),(AC1725/'Totals and Drop Down Lists'!Y$4)*Inputs!G$38,0)</f>
        <v>0</v>
      </c>
      <c r="AT1725">
        <f>IF(OR($D1725="51",$D1725="52",$D1725="61"),(AD1725/'Totals and Drop Down Lists'!Z$4)*Inputs!H$38,0)</f>
        <v>0</v>
      </c>
      <c r="AU1725">
        <f>IF(OR($D1725="51",$D1725="52",$D1725="61"),(AE1725/'Totals and Drop Down Lists'!AA$4)*Inputs!I$38,0)</f>
        <v>0</v>
      </c>
      <c r="AV1725">
        <f>IF(OR($D1725="51",$D1725="52",$D1725="61"),(AF1725/'Totals and Drop Down Lists'!AB$4)*Inputs!J$38,0)</f>
        <v>0</v>
      </c>
      <c r="AW1725">
        <f>IF(OR($D1725="51",$D1725="52",$D1725="61"),(AG1725/'Totals and Drop Down Lists'!AC$4)*Inputs!K$38,0)</f>
        <v>0</v>
      </c>
      <c r="AX1725">
        <f>IF(OR($D1725="51",$D1725="52",$D1725="61"),(AH1725/'Totals and Drop Down Lists'!AD$4)*Inputs!L$38,0)</f>
        <v>0</v>
      </c>
      <c r="AY1725">
        <f>IF(OR($D1725="51",$D1725="52",$D1725="61"),0,(AA1725/'Totals and Drop Down Lists'!W$5)*Inputs!E$39)</f>
        <v>0</v>
      </c>
      <c r="AZ1725">
        <f>IF(OR($D1725="51",$D1725="52",$D1725="61"),0,(AB1725/'Totals and Drop Down Lists'!X$5)*Inputs!F$39)</f>
        <v>0</v>
      </c>
      <c r="BA1725">
        <f>IF(OR($D1725="51",$D1725="52",$D1725="61"),0,(AC1725/'Totals and Drop Down Lists'!Y$5)*Inputs!G$39)</f>
        <v>0</v>
      </c>
      <c r="BB1725">
        <f>IF(OR($D1725="51",$D1725="52",$D1725="61"),0,(AD1725/'Totals and Drop Down Lists'!Z$5)*Inputs!H$39)</f>
        <v>0</v>
      </c>
      <c r="BC1725">
        <f>IF(OR($D1725="51",$D1725="52",$D1725="61"),0,(AE1725/'Totals and Drop Down Lists'!AA$5)*Inputs!I$39)</f>
        <v>0</v>
      </c>
      <c r="BD1725">
        <f>IF(OR($D1725="51",$D1725="52",$D1725="61"),0,(AF1725/'Totals and Drop Down Lists'!AB$5)*Inputs!J$39)</f>
        <v>0</v>
      </c>
      <c r="BE1725">
        <f>IF(OR($D1725="51",$D1725="52",$D1725="61"),0,(AG1725/'Totals and Drop Down Lists'!AC$5)*Inputs!K$39)</f>
        <v>0</v>
      </c>
      <c r="BF1725">
        <f>IF(OR($D1725="51",$D1725="52",$D1725="61"),0,(AH1725/'Totals and Drop Down Lists'!AD$5)*Inputs!L$39)</f>
        <v>0</v>
      </c>
      <c r="BG1725" s="10">
        <f t="shared" si="235"/>
        <v>131003.83077357453</v>
      </c>
    </row>
    <row r="1726" spans="1:59">
      <c r="A1726" s="1" t="s">
        <v>7509</v>
      </c>
      <c r="B1726" s="1" t="s">
        <v>1203</v>
      </c>
      <c r="C1726" s="1" t="s">
        <v>1204</v>
      </c>
      <c r="D1726" s="1" t="s">
        <v>7</v>
      </c>
      <c r="E1726" s="1" t="s">
        <v>1205</v>
      </c>
      <c r="F1726" s="2">
        <v>706663</v>
      </c>
      <c r="G1726" s="2">
        <v>18781</v>
      </c>
      <c r="H1726" s="2">
        <v>2145</v>
      </c>
      <c r="I1726" s="2">
        <v>273850</v>
      </c>
      <c r="J1726" s="2">
        <v>256599</v>
      </c>
      <c r="K1726" s="2">
        <v>123485</v>
      </c>
      <c r="L1726" s="2">
        <v>2682</v>
      </c>
      <c r="M1726" s="2">
        <v>345</v>
      </c>
      <c r="N1726" s="2">
        <v>100</v>
      </c>
      <c r="O1726" s="2">
        <v>3074</v>
      </c>
      <c r="P1726" s="2">
        <v>1415</v>
      </c>
      <c r="Q1726" s="2">
        <v>682</v>
      </c>
      <c r="R1726" s="2">
        <v>119274</v>
      </c>
      <c r="S1726" s="2">
        <v>90826700</v>
      </c>
      <c r="T1726" s="2">
        <v>3186742900</v>
      </c>
      <c r="U1726" s="2">
        <v>16623</v>
      </c>
      <c r="V1726" s="2">
        <v>12950</v>
      </c>
      <c r="W1726" s="2">
        <v>1600</v>
      </c>
      <c r="X1726" s="2">
        <v>58225</v>
      </c>
      <c r="Y1726" s="2">
        <v>5725</v>
      </c>
      <c r="Z1726" s="2">
        <v>38145</v>
      </c>
      <c r="AA1726" s="9">
        <f t="shared" si="236"/>
        <v>706663</v>
      </c>
      <c r="AB1726" s="9">
        <f t="shared" si="237"/>
        <v>252924</v>
      </c>
      <c r="AC1726" s="9">
        <f t="shared" si="238"/>
        <v>127572</v>
      </c>
      <c r="AD1726" s="9">
        <f t="shared" si="239"/>
        <v>119274</v>
      </c>
      <c r="AE1726" s="44">
        <f t="shared" si="240"/>
        <v>4.1502020305971719E-3</v>
      </c>
      <c r="AF1726" s="9">
        <f t="shared" si="241"/>
        <v>43675</v>
      </c>
      <c r="AG1726" s="9">
        <f t="shared" si="234"/>
        <v>43870</v>
      </c>
      <c r="AH1726" s="44">
        <f t="shared" si="242"/>
        <v>7.8555747811828395E-3</v>
      </c>
      <c r="AI1726">
        <f>AA1726/'Totals and Drop Down Lists'!W$6*Inputs!E$37</f>
        <v>641042.56153774227</v>
      </c>
      <c r="AJ1726">
        <f>AB1726/'Totals and Drop Down Lists'!X$6*Inputs!F$37</f>
        <v>832217.88781161059</v>
      </c>
      <c r="AK1726">
        <f>AC1726/'Totals and Drop Down Lists'!Y$6*Inputs!G$37</f>
        <v>840997.71607588674</v>
      </c>
      <c r="AL1726">
        <f>AD1726/'Totals and Drop Down Lists'!Z$6*Inputs!H$37</f>
        <v>956279.44647725113</v>
      </c>
      <c r="AM1726">
        <f>AE1726/'Totals and Drop Down Lists'!AA$6*Inputs!I$37</f>
        <v>516655.95464516449</v>
      </c>
      <c r="AN1726">
        <f>AF1726/'Totals and Drop Down Lists'!AB$6*Inputs!J$37</f>
        <v>871608.57290455652</v>
      </c>
      <c r="AO1726">
        <f>AG1726/'Totals and Drop Down Lists'!AC$6*Inputs!K$37</f>
        <v>817016.28697674931</v>
      </c>
      <c r="AP1726">
        <f>AH1726/'Totals and Drop Down Lists'!AD$6*Inputs!L$37</f>
        <v>1848651.6987892359</v>
      </c>
      <c r="AQ1726">
        <f>IF(OR($D1726="51",$D1726="52",$D1726="61"),(AA1726/'Totals and Drop Down Lists'!W$4)*Inputs!E$38,0)</f>
        <v>0</v>
      </c>
      <c r="AR1726">
        <f>IF(OR($D1726="51",$D1726="52",$D1726="61"),(AB1726/'Totals and Drop Down Lists'!X$4)*Inputs!F$38,0)</f>
        <v>0</v>
      </c>
      <c r="AS1726">
        <f>IF(OR($D1726="51",$D1726="52",$D1726="61"),(AC1726/'Totals and Drop Down Lists'!Y$4)*Inputs!G$38,0)</f>
        <v>0</v>
      </c>
      <c r="AT1726">
        <f>IF(OR($D1726="51",$D1726="52",$D1726="61"),(AD1726/'Totals and Drop Down Lists'!Z$4)*Inputs!H$38,0)</f>
        <v>0</v>
      </c>
      <c r="AU1726">
        <f>IF(OR($D1726="51",$D1726="52",$D1726="61"),(AE1726/'Totals and Drop Down Lists'!AA$4)*Inputs!I$38,0)</f>
        <v>0</v>
      </c>
      <c r="AV1726">
        <f>IF(OR($D1726="51",$D1726="52",$D1726="61"),(AF1726/'Totals and Drop Down Lists'!AB$4)*Inputs!J$38,0)</f>
        <v>0</v>
      </c>
      <c r="AW1726">
        <f>IF(OR($D1726="51",$D1726="52",$D1726="61"),(AG1726/'Totals and Drop Down Lists'!AC$4)*Inputs!K$38,0)</f>
        <v>0</v>
      </c>
      <c r="AX1726">
        <f>IF(OR($D1726="51",$D1726="52",$D1726="61"),(AH1726/'Totals and Drop Down Lists'!AD$4)*Inputs!L$38,0)</f>
        <v>0</v>
      </c>
      <c r="AY1726">
        <f>IF(OR($D1726="51",$D1726="52",$D1726="61"),0,(AA1726/'Totals and Drop Down Lists'!W$5)*Inputs!E$39)</f>
        <v>0</v>
      </c>
      <c r="AZ1726">
        <f>IF(OR($D1726="51",$D1726="52",$D1726="61"),0,(AB1726/'Totals and Drop Down Lists'!X$5)*Inputs!F$39)</f>
        <v>0</v>
      </c>
      <c r="BA1726">
        <f>IF(OR($D1726="51",$D1726="52",$D1726="61"),0,(AC1726/'Totals and Drop Down Lists'!Y$5)*Inputs!G$39)</f>
        <v>0</v>
      </c>
      <c r="BB1726">
        <f>IF(OR($D1726="51",$D1726="52",$D1726="61"),0,(AD1726/'Totals and Drop Down Lists'!Z$5)*Inputs!H$39)</f>
        <v>0</v>
      </c>
      <c r="BC1726">
        <f>IF(OR($D1726="51",$D1726="52",$D1726="61"),0,(AE1726/'Totals and Drop Down Lists'!AA$5)*Inputs!I$39)</f>
        <v>0</v>
      </c>
      <c r="BD1726">
        <f>IF(OR($D1726="51",$D1726="52",$D1726="61"),0,(AF1726/'Totals and Drop Down Lists'!AB$5)*Inputs!J$39)</f>
        <v>0</v>
      </c>
      <c r="BE1726">
        <f>IF(OR($D1726="51",$D1726="52",$D1726="61"),0,(AG1726/'Totals and Drop Down Lists'!AC$5)*Inputs!K$39)</f>
        <v>0</v>
      </c>
      <c r="BF1726">
        <f>IF(OR($D1726="51",$D1726="52",$D1726="61"),0,(AH1726/'Totals and Drop Down Lists'!AD$5)*Inputs!L$39)</f>
        <v>0</v>
      </c>
      <c r="BG1726" s="10">
        <f t="shared" si="235"/>
        <v>7324470.1252181968</v>
      </c>
    </row>
    <row r="1727" spans="1:59" ht="43.2">
      <c r="A1727" s="1" t="s">
        <v>7510</v>
      </c>
      <c r="B1727" s="1" t="s">
        <v>1126</v>
      </c>
      <c r="C1727" s="1" t="s">
        <v>1127</v>
      </c>
      <c r="D1727" s="1" t="s">
        <v>10</v>
      </c>
      <c r="E1727" s="1" t="s">
        <v>1128</v>
      </c>
      <c r="F1727" s="2">
        <v>89488</v>
      </c>
      <c r="G1727" s="2">
        <v>294</v>
      </c>
      <c r="H1727" s="2">
        <v>119</v>
      </c>
      <c r="I1727" s="2">
        <v>5341</v>
      </c>
      <c r="J1727" s="2">
        <v>31032</v>
      </c>
      <c r="K1727" s="2">
        <v>7097</v>
      </c>
      <c r="L1727" s="2">
        <v>135</v>
      </c>
      <c r="M1727" s="2">
        <v>33</v>
      </c>
      <c r="N1727" s="2">
        <v>0</v>
      </c>
      <c r="O1727" s="2">
        <v>102</v>
      </c>
      <c r="P1727" s="2">
        <v>18</v>
      </c>
      <c r="Q1727" s="2">
        <v>9</v>
      </c>
      <c r="R1727" s="2">
        <v>430</v>
      </c>
      <c r="S1727" s="2">
        <v>7530300</v>
      </c>
      <c r="T1727" s="2">
        <v>414062400</v>
      </c>
      <c r="U1727" s="2">
        <v>513</v>
      </c>
      <c r="V1727" s="2">
        <v>145</v>
      </c>
      <c r="W1727" s="2">
        <v>4</v>
      </c>
      <c r="X1727" s="2">
        <v>885</v>
      </c>
      <c r="Y1727" s="2">
        <v>130</v>
      </c>
      <c r="Z1727" s="2">
        <v>655</v>
      </c>
      <c r="AA1727" s="9">
        <f t="shared" si="236"/>
        <v>89488</v>
      </c>
      <c r="AB1727" s="9">
        <f t="shared" si="237"/>
        <v>4928</v>
      </c>
      <c r="AC1727" s="9">
        <f t="shared" si="238"/>
        <v>727</v>
      </c>
      <c r="AD1727" s="9">
        <f t="shared" si="239"/>
        <v>430</v>
      </c>
      <c r="AE1727" s="44">
        <f t="shared" si="240"/>
        <v>1.1335368152729076E-4</v>
      </c>
      <c r="AF1727" s="9">
        <f t="shared" si="241"/>
        <v>736</v>
      </c>
      <c r="AG1727" s="9">
        <f t="shared" si="234"/>
        <v>785</v>
      </c>
      <c r="AH1727" s="44">
        <f t="shared" si="242"/>
        <v>6.6801433428405389E-5</v>
      </c>
      <c r="AI1727">
        <f>AA1727/'Totals and Drop Down Lists'!W$6*Inputs!E$37</f>
        <v>81178.180755026769</v>
      </c>
      <c r="AJ1727">
        <f>AB1727/'Totals and Drop Down Lists'!X$6*Inputs!F$37</f>
        <v>16215.028036626089</v>
      </c>
      <c r="AK1727">
        <f>AC1727/'Totals and Drop Down Lists'!Y$6*Inputs!G$37</f>
        <v>4792.6295706516303</v>
      </c>
      <c r="AL1727">
        <f>AD1727/'Totals and Drop Down Lists'!Z$6*Inputs!H$37</f>
        <v>3447.5255460973717</v>
      </c>
      <c r="AM1727">
        <f>AE1727/'Totals and Drop Down Lists'!AA$6*Inputs!I$37</f>
        <v>14111.326174065669</v>
      </c>
      <c r="AN1727">
        <f>AF1727/'Totals and Drop Down Lists'!AB$6*Inputs!J$37</f>
        <v>14688.126151293729</v>
      </c>
      <c r="AO1727">
        <f>AG1727/'Totals and Drop Down Lists'!AC$6*Inputs!K$37</f>
        <v>14619.507300586922</v>
      </c>
      <c r="AP1727">
        <f>AH1727/'Totals and Drop Down Lists'!AD$6*Inputs!L$37</f>
        <v>15720.375253099302</v>
      </c>
      <c r="AQ1727">
        <f>IF(OR($D1727="51",$D1727="52",$D1727="61"),(AA1727/'Totals and Drop Down Lists'!W$4)*Inputs!E$38,0)</f>
        <v>0</v>
      </c>
      <c r="AR1727">
        <f>IF(OR($D1727="51",$D1727="52",$D1727="61"),(AB1727/'Totals and Drop Down Lists'!X$4)*Inputs!F$38,0)</f>
        <v>0</v>
      </c>
      <c r="AS1727">
        <f>IF(OR($D1727="51",$D1727="52",$D1727="61"),(AC1727/'Totals and Drop Down Lists'!Y$4)*Inputs!G$38,0)</f>
        <v>0</v>
      </c>
      <c r="AT1727">
        <f>IF(OR($D1727="51",$D1727="52",$D1727="61"),(AD1727/'Totals and Drop Down Lists'!Z$4)*Inputs!H$38,0)</f>
        <v>0</v>
      </c>
      <c r="AU1727">
        <f>IF(OR($D1727="51",$D1727="52",$D1727="61"),(AE1727/'Totals and Drop Down Lists'!AA$4)*Inputs!I$38,0)</f>
        <v>0</v>
      </c>
      <c r="AV1727">
        <f>IF(OR($D1727="51",$D1727="52",$D1727="61"),(AF1727/'Totals and Drop Down Lists'!AB$4)*Inputs!J$38,0)</f>
        <v>0</v>
      </c>
      <c r="AW1727">
        <f>IF(OR($D1727="51",$D1727="52",$D1727="61"),(AG1727/'Totals and Drop Down Lists'!AC$4)*Inputs!K$38,0)</f>
        <v>0</v>
      </c>
      <c r="AX1727">
        <f>IF(OR($D1727="51",$D1727="52",$D1727="61"),(AH1727/'Totals and Drop Down Lists'!AD$4)*Inputs!L$38,0)</f>
        <v>0</v>
      </c>
      <c r="AY1727">
        <f>IF(OR($D1727="51",$D1727="52",$D1727="61"),0,(AA1727/'Totals and Drop Down Lists'!W$5)*Inputs!E$39)</f>
        <v>0</v>
      </c>
      <c r="AZ1727">
        <f>IF(OR($D1727="51",$D1727="52",$D1727="61"),0,(AB1727/'Totals and Drop Down Lists'!X$5)*Inputs!F$39)</f>
        <v>0</v>
      </c>
      <c r="BA1727">
        <f>IF(OR($D1727="51",$D1727="52",$D1727="61"),0,(AC1727/'Totals and Drop Down Lists'!Y$5)*Inputs!G$39)</f>
        <v>0</v>
      </c>
      <c r="BB1727">
        <f>IF(OR($D1727="51",$D1727="52",$D1727="61"),0,(AD1727/'Totals and Drop Down Lists'!Z$5)*Inputs!H$39)</f>
        <v>0</v>
      </c>
      <c r="BC1727">
        <f>IF(OR($D1727="51",$D1727="52",$D1727="61"),0,(AE1727/'Totals and Drop Down Lists'!AA$5)*Inputs!I$39)</f>
        <v>0</v>
      </c>
      <c r="BD1727">
        <f>IF(OR($D1727="51",$D1727="52",$D1727="61"),0,(AF1727/'Totals and Drop Down Lists'!AB$5)*Inputs!J$39)</f>
        <v>0</v>
      </c>
      <c r="BE1727">
        <f>IF(OR($D1727="51",$D1727="52",$D1727="61"),0,(AG1727/'Totals and Drop Down Lists'!AC$5)*Inputs!K$39)</f>
        <v>0</v>
      </c>
      <c r="BF1727">
        <f>IF(OR($D1727="51",$D1727="52",$D1727="61"),0,(AH1727/'Totals and Drop Down Lists'!AD$5)*Inputs!L$39)</f>
        <v>0</v>
      </c>
      <c r="BG1727" s="10">
        <f t="shared" si="235"/>
        <v>164772.6987874475</v>
      </c>
    </row>
    <row r="1728" spans="1:59" ht="43.2">
      <c r="A1728" s="1" t="s">
        <v>7510</v>
      </c>
      <c r="B1728" s="1" t="s">
        <v>1126</v>
      </c>
      <c r="C1728" s="1" t="s">
        <v>1129</v>
      </c>
      <c r="D1728" s="1" t="s">
        <v>7</v>
      </c>
      <c r="E1728" s="1" t="s">
        <v>1130</v>
      </c>
      <c r="F1728" s="2">
        <v>97140</v>
      </c>
      <c r="G1728" s="2">
        <v>2707</v>
      </c>
      <c r="H1728" s="2">
        <v>286</v>
      </c>
      <c r="I1728" s="2">
        <v>26611</v>
      </c>
      <c r="J1728" s="2">
        <v>32151</v>
      </c>
      <c r="K1728" s="2">
        <v>9697</v>
      </c>
      <c r="L1728" s="2">
        <v>660</v>
      </c>
      <c r="M1728" s="2">
        <v>164</v>
      </c>
      <c r="N1728" s="2">
        <v>51</v>
      </c>
      <c r="O1728" s="2">
        <v>746</v>
      </c>
      <c r="P1728" s="2">
        <v>162</v>
      </c>
      <c r="Q1728" s="2">
        <v>43</v>
      </c>
      <c r="R1728" s="2">
        <v>8478</v>
      </c>
      <c r="S1728" s="2">
        <v>9131700</v>
      </c>
      <c r="T1728" s="2">
        <v>371235900</v>
      </c>
      <c r="U1728" s="2">
        <v>805</v>
      </c>
      <c r="V1728" s="2">
        <v>500</v>
      </c>
      <c r="W1728" s="2">
        <v>35</v>
      </c>
      <c r="X1728" s="2">
        <v>3230</v>
      </c>
      <c r="Y1728" s="2">
        <v>260</v>
      </c>
      <c r="Z1728" s="2">
        <v>2345</v>
      </c>
      <c r="AA1728" s="9">
        <f t="shared" si="236"/>
        <v>97140</v>
      </c>
      <c r="AB1728" s="9">
        <f t="shared" si="237"/>
        <v>23618</v>
      </c>
      <c r="AC1728" s="9">
        <f t="shared" si="238"/>
        <v>10304</v>
      </c>
      <c r="AD1728" s="9">
        <f t="shared" si="239"/>
        <v>8478</v>
      </c>
      <c r="AE1728" s="44">
        <f t="shared" si="240"/>
        <v>2.0425659682428866E-4</v>
      </c>
      <c r="AF1728" s="9">
        <f t="shared" si="241"/>
        <v>2695</v>
      </c>
      <c r="AG1728" s="9">
        <f t="shared" si="234"/>
        <v>2605</v>
      </c>
      <c r="AH1728" s="44">
        <f t="shared" si="242"/>
        <v>2.9234907504204307E-4</v>
      </c>
      <c r="AI1728">
        <f>AA1728/'Totals and Drop Down Lists'!W$6*Inputs!E$37</f>
        <v>88119.619150537503</v>
      </c>
      <c r="AJ1728">
        <f>AB1728/'Totals and Drop Down Lists'!X$6*Inputs!F$37</f>
        <v>77712.364482352888</v>
      </c>
      <c r="AK1728">
        <f>AC1728/'Totals and Drop Down Lists'!Y$6*Inputs!G$37</f>
        <v>67927.448550198606</v>
      </c>
      <c r="AL1728">
        <f>AD1728/'Totals and Drop Down Lists'!Z$6*Inputs!H$37</f>
        <v>67972.375767008183</v>
      </c>
      <c r="AM1728">
        <f>AE1728/'Totals and Drop Down Lists'!AA$6*Inputs!I$37</f>
        <v>25427.771045073816</v>
      </c>
      <c r="AN1728">
        <f>AF1728/'Totals and Drop Down Lists'!AB$6*Inputs!J$37</f>
        <v>53783.288013229081</v>
      </c>
      <c r="AO1728">
        <f>AG1728/'Totals and Drop Down Lists'!AC$6*Inputs!K$37</f>
        <v>48514.415946533663</v>
      </c>
      <c r="AP1728">
        <f>AH1728/'Totals and Drop Down Lists'!AD$6*Inputs!L$37</f>
        <v>68798.481240421359</v>
      </c>
      <c r="AQ1728">
        <f>IF(OR($D1728="51",$D1728="52",$D1728="61"),(AA1728/'Totals and Drop Down Lists'!W$4)*Inputs!E$38,0)</f>
        <v>0</v>
      </c>
      <c r="AR1728">
        <f>IF(OR($D1728="51",$D1728="52",$D1728="61"),(AB1728/'Totals and Drop Down Lists'!X$4)*Inputs!F$38,0)</f>
        <v>0</v>
      </c>
      <c r="AS1728">
        <f>IF(OR($D1728="51",$D1728="52",$D1728="61"),(AC1728/'Totals and Drop Down Lists'!Y$4)*Inputs!G$38,0)</f>
        <v>0</v>
      </c>
      <c r="AT1728">
        <f>IF(OR($D1728="51",$D1728="52",$D1728="61"),(AD1728/'Totals and Drop Down Lists'!Z$4)*Inputs!H$38,0)</f>
        <v>0</v>
      </c>
      <c r="AU1728">
        <f>IF(OR($D1728="51",$D1728="52",$D1728="61"),(AE1728/'Totals and Drop Down Lists'!AA$4)*Inputs!I$38,0)</f>
        <v>0</v>
      </c>
      <c r="AV1728">
        <f>IF(OR($D1728="51",$D1728="52",$D1728="61"),(AF1728/'Totals and Drop Down Lists'!AB$4)*Inputs!J$38,0)</f>
        <v>0</v>
      </c>
      <c r="AW1728">
        <f>IF(OR($D1728="51",$D1728="52",$D1728="61"),(AG1728/'Totals and Drop Down Lists'!AC$4)*Inputs!K$38,0)</f>
        <v>0</v>
      </c>
      <c r="AX1728">
        <f>IF(OR($D1728="51",$D1728="52",$D1728="61"),(AH1728/'Totals and Drop Down Lists'!AD$4)*Inputs!L$38,0)</f>
        <v>0</v>
      </c>
      <c r="AY1728">
        <f>IF(OR($D1728="51",$D1728="52",$D1728="61"),0,(AA1728/'Totals and Drop Down Lists'!W$5)*Inputs!E$39)</f>
        <v>0</v>
      </c>
      <c r="AZ1728">
        <f>IF(OR($D1728="51",$D1728="52",$D1728="61"),0,(AB1728/'Totals and Drop Down Lists'!X$5)*Inputs!F$39)</f>
        <v>0</v>
      </c>
      <c r="BA1728">
        <f>IF(OR($D1728="51",$D1728="52",$D1728="61"),0,(AC1728/'Totals and Drop Down Lists'!Y$5)*Inputs!G$39)</f>
        <v>0</v>
      </c>
      <c r="BB1728">
        <f>IF(OR($D1728="51",$D1728="52",$D1728="61"),0,(AD1728/'Totals and Drop Down Lists'!Z$5)*Inputs!H$39)</f>
        <v>0</v>
      </c>
      <c r="BC1728">
        <f>IF(OR($D1728="51",$D1728="52",$D1728="61"),0,(AE1728/'Totals and Drop Down Lists'!AA$5)*Inputs!I$39)</f>
        <v>0</v>
      </c>
      <c r="BD1728">
        <f>IF(OR($D1728="51",$D1728="52",$D1728="61"),0,(AF1728/'Totals and Drop Down Lists'!AB$5)*Inputs!J$39)</f>
        <v>0</v>
      </c>
      <c r="BE1728">
        <f>IF(OR($D1728="51",$D1728="52",$D1728="61"),0,(AG1728/'Totals and Drop Down Lists'!AC$5)*Inputs!K$39)</f>
        <v>0</v>
      </c>
      <c r="BF1728">
        <f>IF(OR($D1728="51",$D1728="52",$D1728="61"),0,(AH1728/'Totals and Drop Down Lists'!AD$5)*Inputs!L$39)</f>
        <v>0</v>
      </c>
      <c r="BG1728" s="10">
        <f t="shared" si="235"/>
        <v>498255.76419535512</v>
      </c>
    </row>
    <row r="1729" spans="1:59" ht="43.2">
      <c r="A1729" s="1" t="s">
        <v>7510</v>
      </c>
      <c r="B1729" s="1" t="s">
        <v>1126</v>
      </c>
      <c r="C1729" s="1" t="s">
        <v>1131</v>
      </c>
      <c r="D1729" s="1" t="s">
        <v>10</v>
      </c>
      <c r="E1729" s="1" t="s">
        <v>1132</v>
      </c>
      <c r="F1729" s="2">
        <v>57291</v>
      </c>
      <c r="G1729" s="2">
        <v>726</v>
      </c>
      <c r="H1729" s="2">
        <v>35</v>
      </c>
      <c r="I1729" s="2">
        <v>10744</v>
      </c>
      <c r="J1729" s="2">
        <v>21364</v>
      </c>
      <c r="K1729" s="2">
        <v>5236</v>
      </c>
      <c r="L1729" s="2">
        <v>261</v>
      </c>
      <c r="M1729" s="2">
        <v>7</v>
      </c>
      <c r="N1729" s="2">
        <v>0</v>
      </c>
      <c r="O1729" s="2">
        <v>235</v>
      </c>
      <c r="P1729" s="2">
        <v>30</v>
      </c>
      <c r="Q1729" s="2">
        <v>0</v>
      </c>
      <c r="R1729" s="2">
        <v>1201</v>
      </c>
      <c r="S1729" s="2">
        <v>4852100</v>
      </c>
      <c r="T1729" s="2">
        <v>195530300</v>
      </c>
      <c r="U1729" s="2">
        <v>238</v>
      </c>
      <c r="V1729" s="2">
        <v>235</v>
      </c>
      <c r="W1729" s="2">
        <v>0</v>
      </c>
      <c r="X1729" s="2">
        <v>1340</v>
      </c>
      <c r="Y1729" s="2">
        <v>80</v>
      </c>
      <c r="Z1729" s="2">
        <v>985</v>
      </c>
      <c r="AA1729" s="9">
        <f t="shared" si="236"/>
        <v>57291</v>
      </c>
      <c r="AB1729" s="9">
        <f t="shared" si="237"/>
        <v>9983</v>
      </c>
      <c r="AC1729" s="9">
        <f t="shared" si="238"/>
        <v>1734</v>
      </c>
      <c r="AD1729" s="9">
        <f t="shared" si="239"/>
        <v>1201</v>
      </c>
      <c r="AE1729" s="44">
        <f t="shared" si="240"/>
        <v>8.9621558597286944E-5</v>
      </c>
      <c r="AF1729" s="9">
        <f t="shared" si="241"/>
        <v>1105</v>
      </c>
      <c r="AG1729" s="9">
        <f t="shared" si="234"/>
        <v>1065</v>
      </c>
      <c r="AH1729" s="44">
        <f t="shared" si="242"/>
        <v>9.71220325521551E-5</v>
      </c>
      <c r="AI1729">
        <f>AA1729/'Totals and Drop Down Lists'!W$6*Inputs!E$37</f>
        <v>51970.981066022687</v>
      </c>
      <c r="AJ1729">
        <f>AB1729/'Totals and Drop Down Lists'!X$6*Inputs!F$37</f>
        <v>32847.935245462308</v>
      </c>
      <c r="AK1729">
        <f>AC1729/'Totals and Drop Down Lists'!Y$6*Inputs!G$37</f>
        <v>11431.1137214717</v>
      </c>
      <c r="AL1729">
        <f>AD1729/'Totals and Drop Down Lists'!Z$6*Inputs!H$37</f>
        <v>9629.0190252626599</v>
      </c>
      <c r="AM1729">
        <f>AE1729/'Totals and Drop Down Lists'!AA$6*Inputs!I$37</f>
        <v>11156.929607883747</v>
      </c>
      <c r="AN1729">
        <f>AF1729/'Totals and Drop Down Lists'!AB$6*Inputs!J$37</f>
        <v>22052.14592008094</v>
      </c>
      <c r="AO1729">
        <f>AG1729/'Totals and Drop Down Lists'!AC$6*Inputs!K$37</f>
        <v>19834.108630732575</v>
      </c>
      <c r="AP1729">
        <f>AH1729/'Totals and Drop Down Lists'!AD$6*Inputs!L$37</f>
        <v>22855.71908722513</v>
      </c>
      <c r="AQ1729">
        <f>IF(OR($D1729="51",$D1729="52",$D1729="61"),(AA1729/'Totals and Drop Down Lists'!W$4)*Inputs!E$38,0)</f>
        <v>0</v>
      </c>
      <c r="AR1729">
        <f>IF(OR($D1729="51",$D1729="52",$D1729="61"),(AB1729/'Totals and Drop Down Lists'!X$4)*Inputs!F$38,0)</f>
        <v>0</v>
      </c>
      <c r="AS1729">
        <f>IF(OR($D1729="51",$D1729="52",$D1729="61"),(AC1729/'Totals and Drop Down Lists'!Y$4)*Inputs!G$38,0)</f>
        <v>0</v>
      </c>
      <c r="AT1729">
        <f>IF(OR($D1729="51",$D1729="52",$D1729="61"),(AD1729/'Totals and Drop Down Lists'!Z$4)*Inputs!H$38,0)</f>
        <v>0</v>
      </c>
      <c r="AU1729">
        <f>IF(OR($D1729="51",$D1729="52",$D1729="61"),(AE1729/'Totals and Drop Down Lists'!AA$4)*Inputs!I$38,0)</f>
        <v>0</v>
      </c>
      <c r="AV1729">
        <f>IF(OR($D1729="51",$D1729="52",$D1729="61"),(AF1729/'Totals and Drop Down Lists'!AB$4)*Inputs!J$38,0)</f>
        <v>0</v>
      </c>
      <c r="AW1729">
        <f>IF(OR($D1729="51",$D1729="52",$D1729="61"),(AG1729/'Totals and Drop Down Lists'!AC$4)*Inputs!K$38,0)</f>
        <v>0</v>
      </c>
      <c r="AX1729">
        <f>IF(OR($D1729="51",$D1729="52",$D1729="61"),(AH1729/'Totals and Drop Down Lists'!AD$4)*Inputs!L$38,0)</f>
        <v>0</v>
      </c>
      <c r="AY1729">
        <f>IF(OR($D1729="51",$D1729="52",$D1729="61"),0,(AA1729/'Totals and Drop Down Lists'!W$5)*Inputs!E$39)</f>
        <v>0</v>
      </c>
      <c r="AZ1729">
        <f>IF(OR($D1729="51",$D1729="52",$D1729="61"),0,(AB1729/'Totals and Drop Down Lists'!X$5)*Inputs!F$39)</f>
        <v>0</v>
      </c>
      <c r="BA1729">
        <f>IF(OR($D1729="51",$D1729="52",$D1729="61"),0,(AC1729/'Totals and Drop Down Lists'!Y$5)*Inputs!G$39)</f>
        <v>0</v>
      </c>
      <c r="BB1729">
        <f>IF(OR($D1729="51",$D1729="52",$D1729="61"),0,(AD1729/'Totals and Drop Down Lists'!Z$5)*Inputs!H$39)</f>
        <v>0</v>
      </c>
      <c r="BC1729">
        <f>IF(OR($D1729="51",$D1729="52",$D1729="61"),0,(AE1729/'Totals and Drop Down Lists'!AA$5)*Inputs!I$39)</f>
        <v>0</v>
      </c>
      <c r="BD1729">
        <f>IF(OR($D1729="51",$D1729="52",$D1729="61"),0,(AF1729/'Totals and Drop Down Lists'!AB$5)*Inputs!J$39)</f>
        <v>0</v>
      </c>
      <c r="BE1729">
        <f>IF(OR($D1729="51",$D1729="52",$D1729="61"),0,(AG1729/'Totals and Drop Down Lists'!AC$5)*Inputs!K$39)</f>
        <v>0</v>
      </c>
      <c r="BF1729">
        <f>IF(OR($D1729="51",$D1729="52",$D1729="61"),0,(AH1729/'Totals and Drop Down Lists'!AD$5)*Inputs!L$39)</f>
        <v>0</v>
      </c>
      <c r="BG1729" s="10">
        <f t="shared" si="235"/>
        <v>181777.95230414174</v>
      </c>
    </row>
    <row r="1730" spans="1:59" ht="43.2">
      <c r="A1730" s="1" t="s">
        <v>7510</v>
      </c>
      <c r="B1730" s="1" t="s">
        <v>1126</v>
      </c>
      <c r="C1730" s="1" t="s">
        <v>1133</v>
      </c>
      <c r="D1730" s="1" t="s">
        <v>10</v>
      </c>
      <c r="E1730" s="1" t="s">
        <v>1134</v>
      </c>
      <c r="F1730" s="2">
        <v>37819</v>
      </c>
      <c r="G1730" s="2">
        <v>366</v>
      </c>
      <c r="H1730" s="2">
        <v>5</v>
      </c>
      <c r="I1730" s="2">
        <v>6893</v>
      </c>
      <c r="J1730" s="2">
        <v>14303</v>
      </c>
      <c r="K1730" s="2">
        <v>3994</v>
      </c>
      <c r="L1730" s="2">
        <v>231</v>
      </c>
      <c r="M1730" s="2">
        <v>24</v>
      </c>
      <c r="N1730" s="2">
        <v>12</v>
      </c>
      <c r="O1730" s="2">
        <v>67</v>
      </c>
      <c r="P1730" s="2">
        <v>83</v>
      </c>
      <c r="Q1730" s="2">
        <v>0</v>
      </c>
      <c r="R1730" s="2">
        <v>1853</v>
      </c>
      <c r="S1730" s="2">
        <v>2909400</v>
      </c>
      <c r="T1730" s="2">
        <v>127772800</v>
      </c>
      <c r="U1730" s="2">
        <v>383</v>
      </c>
      <c r="V1730" s="2">
        <v>340</v>
      </c>
      <c r="W1730" s="2">
        <v>35</v>
      </c>
      <c r="X1730" s="2">
        <v>1355</v>
      </c>
      <c r="Y1730" s="2">
        <v>175</v>
      </c>
      <c r="Z1730" s="2">
        <v>920</v>
      </c>
      <c r="AA1730" s="9">
        <f t="shared" si="236"/>
        <v>37819</v>
      </c>
      <c r="AB1730" s="9">
        <f t="shared" si="237"/>
        <v>6522</v>
      </c>
      <c r="AC1730" s="9">
        <f t="shared" si="238"/>
        <v>2270</v>
      </c>
      <c r="AD1730" s="9">
        <f t="shared" si="239"/>
        <v>1853</v>
      </c>
      <c r="AE1730" s="44">
        <f t="shared" si="240"/>
        <v>7.7890549620936506E-5</v>
      </c>
      <c r="AF1730" s="9">
        <f t="shared" si="241"/>
        <v>980</v>
      </c>
      <c r="AG1730" s="9">
        <f t="shared" ref="AG1730:AG1793" si="243">Y1730+Z1730</f>
        <v>1095</v>
      </c>
      <c r="AH1730" s="44">
        <f t="shared" si="242"/>
        <v>1.1377481221481327E-4</v>
      </c>
      <c r="AI1730">
        <f>AA1730/'Totals and Drop Down Lists'!W$6*Inputs!E$37</f>
        <v>34307.143058000598</v>
      </c>
      <c r="AJ1730">
        <f>AB1730/'Totals and Drop Down Lists'!X$6*Inputs!F$37</f>
        <v>21459.905205940617</v>
      </c>
      <c r="AK1730">
        <f>AC1730/'Totals and Drop Down Lists'!Y$6*Inputs!G$37</f>
        <v>14964.606774936999</v>
      </c>
      <c r="AL1730">
        <f>AD1730/'Totals and Drop Down Lists'!Z$6*Inputs!H$37</f>
        <v>14856.429853298676</v>
      </c>
      <c r="AM1730">
        <f>AE1730/'Totals and Drop Down Lists'!AA$6*Inputs!I$37</f>
        <v>9696.5439213692935</v>
      </c>
      <c r="AN1730">
        <f>AF1730/'Totals and Drop Down Lists'!AB$6*Inputs!J$37</f>
        <v>19557.559277537846</v>
      </c>
      <c r="AO1730">
        <f>AG1730/'Totals and Drop Down Lists'!AC$6*Inputs!K$37</f>
        <v>20392.815916105323</v>
      </c>
      <c r="AP1730">
        <f>AH1730/'Totals and Drop Down Lists'!AD$6*Inputs!L$37</f>
        <v>26774.616210663939</v>
      </c>
      <c r="AQ1730">
        <f>IF(OR($D1730="51",$D1730="52",$D1730="61"),(AA1730/'Totals and Drop Down Lists'!W$4)*Inputs!E$38,0)</f>
        <v>0</v>
      </c>
      <c r="AR1730">
        <f>IF(OR($D1730="51",$D1730="52",$D1730="61"),(AB1730/'Totals and Drop Down Lists'!X$4)*Inputs!F$38,0)</f>
        <v>0</v>
      </c>
      <c r="AS1730">
        <f>IF(OR($D1730="51",$D1730="52",$D1730="61"),(AC1730/'Totals and Drop Down Lists'!Y$4)*Inputs!G$38,0)</f>
        <v>0</v>
      </c>
      <c r="AT1730">
        <f>IF(OR($D1730="51",$D1730="52",$D1730="61"),(AD1730/'Totals and Drop Down Lists'!Z$4)*Inputs!H$38,0)</f>
        <v>0</v>
      </c>
      <c r="AU1730">
        <f>IF(OR($D1730="51",$D1730="52",$D1730="61"),(AE1730/'Totals and Drop Down Lists'!AA$4)*Inputs!I$38,0)</f>
        <v>0</v>
      </c>
      <c r="AV1730">
        <f>IF(OR($D1730="51",$D1730="52",$D1730="61"),(AF1730/'Totals and Drop Down Lists'!AB$4)*Inputs!J$38,0)</f>
        <v>0</v>
      </c>
      <c r="AW1730">
        <f>IF(OR($D1730="51",$D1730="52",$D1730="61"),(AG1730/'Totals and Drop Down Lists'!AC$4)*Inputs!K$38,0)</f>
        <v>0</v>
      </c>
      <c r="AX1730">
        <f>IF(OR($D1730="51",$D1730="52",$D1730="61"),(AH1730/'Totals and Drop Down Lists'!AD$4)*Inputs!L$38,0)</f>
        <v>0</v>
      </c>
      <c r="AY1730">
        <f>IF(OR($D1730="51",$D1730="52",$D1730="61"),0,(AA1730/'Totals and Drop Down Lists'!W$5)*Inputs!E$39)</f>
        <v>0</v>
      </c>
      <c r="AZ1730">
        <f>IF(OR($D1730="51",$D1730="52",$D1730="61"),0,(AB1730/'Totals and Drop Down Lists'!X$5)*Inputs!F$39)</f>
        <v>0</v>
      </c>
      <c r="BA1730">
        <f>IF(OR($D1730="51",$D1730="52",$D1730="61"),0,(AC1730/'Totals and Drop Down Lists'!Y$5)*Inputs!G$39)</f>
        <v>0</v>
      </c>
      <c r="BB1730">
        <f>IF(OR($D1730="51",$D1730="52",$D1730="61"),0,(AD1730/'Totals and Drop Down Lists'!Z$5)*Inputs!H$39)</f>
        <v>0</v>
      </c>
      <c r="BC1730">
        <f>IF(OR($D1730="51",$D1730="52",$D1730="61"),0,(AE1730/'Totals and Drop Down Lists'!AA$5)*Inputs!I$39)</f>
        <v>0</v>
      </c>
      <c r="BD1730">
        <f>IF(OR($D1730="51",$D1730="52",$D1730="61"),0,(AF1730/'Totals and Drop Down Lists'!AB$5)*Inputs!J$39)</f>
        <v>0</v>
      </c>
      <c r="BE1730">
        <f>IF(OR($D1730="51",$D1730="52",$D1730="61"),0,(AG1730/'Totals and Drop Down Lists'!AC$5)*Inputs!K$39)</f>
        <v>0</v>
      </c>
      <c r="BF1730">
        <f>IF(OR($D1730="51",$D1730="52",$D1730="61"),0,(AH1730/'Totals and Drop Down Lists'!AD$5)*Inputs!L$39)</f>
        <v>0</v>
      </c>
      <c r="BG1730" s="10">
        <f t="shared" ref="BG1730:BG1793" si="244">SUM(AI1730:BF1730)</f>
        <v>162009.62021785328</v>
      </c>
    </row>
    <row r="1731" spans="1:59" ht="43.2">
      <c r="A1731" s="1" t="s">
        <v>7510</v>
      </c>
      <c r="B1731" s="1" t="s">
        <v>1126</v>
      </c>
      <c r="C1731" s="1" t="s">
        <v>1135</v>
      </c>
      <c r="D1731" s="1" t="s">
        <v>10</v>
      </c>
      <c r="E1731" s="1" t="s">
        <v>1136</v>
      </c>
      <c r="F1731" s="2">
        <v>96233</v>
      </c>
      <c r="G1731" s="2">
        <v>379</v>
      </c>
      <c r="H1731" s="2">
        <v>59</v>
      </c>
      <c r="I1731" s="2">
        <v>5780</v>
      </c>
      <c r="J1731" s="2">
        <v>37230</v>
      </c>
      <c r="K1731" s="2">
        <v>5513</v>
      </c>
      <c r="L1731" s="2">
        <v>146</v>
      </c>
      <c r="M1731" s="2">
        <v>0</v>
      </c>
      <c r="N1731" s="2">
        <v>0</v>
      </c>
      <c r="O1731" s="2">
        <v>46</v>
      </c>
      <c r="P1731" s="2">
        <v>0</v>
      </c>
      <c r="Q1731" s="2">
        <v>6</v>
      </c>
      <c r="R1731" s="2">
        <v>1630</v>
      </c>
      <c r="S1731" s="2">
        <v>5150000</v>
      </c>
      <c r="T1731" s="2">
        <v>285846500</v>
      </c>
      <c r="U1731" s="2">
        <v>172</v>
      </c>
      <c r="V1731" s="2">
        <v>295</v>
      </c>
      <c r="W1731" s="2">
        <v>0</v>
      </c>
      <c r="X1731" s="2">
        <v>805</v>
      </c>
      <c r="Y1731" s="2">
        <v>90</v>
      </c>
      <c r="Z1731" s="2">
        <v>450</v>
      </c>
      <c r="AA1731" s="9">
        <f t="shared" ref="AA1731:AA1794" si="245">F1731</f>
        <v>96233</v>
      </c>
      <c r="AB1731" s="9">
        <f t="shared" ref="AB1731:AB1794" si="246">I1731-G1731-H1731</f>
        <v>5342</v>
      </c>
      <c r="AC1731" s="9">
        <f t="shared" ref="AC1731:AC1794" si="247">L1731+M1731+N1731+O1731+P1731+Q1731+R1731</f>
        <v>1828</v>
      </c>
      <c r="AD1731" s="9">
        <f t="shared" ref="AD1731:AD1794" si="248">R1731</f>
        <v>1630</v>
      </c>
      <c r="AE1731" s="44">
        <f t="shared" ref="AE1731:AE1794" si="249">IF(ISERROR(((K1731^2)*SUM(J:J))/((SUM(K:K)^2)*J1731)), 0, ((K1731^2)*SUM(J:J))/((SUM(K:K)^2)*J1731))</f>
        <v>5.7013635475602828E-5</v>
      </c>
      <c r="AF1731" s="9">
        <f t="shared" ref="AF1731:AF1794" si="250">-IF((W1731+V1731-X1731)&gt;0, 0, (W1731+V1731-X1731))</f>
        <v>510</v>
      </c>
      <c r="AG1731" s="9">
        <f t="shared" si="243"/>
        <v>540</v>
      </c>
      <c r="AH1731" s="44">
        <f t="shared" ref="AH1731:AH1794" si="251">(K1731*SUM(J:J)*AG1731)/(J1731*SUM(K:K)*SUM(AG:AG))</f>
        <v>2.975361933511579E-5</v>
      </c>
      <c r="AI1731">
        <f>AA1731/'Totals and Drop Down Lists'!W$6*Inputs!E$37</f>
        <v>87296.842801252584</v>
      </c>
      <c r="AJ1731">
        <f>AB1731/'Totals and Drop Down Lists'!X$6*Inputs!F$37</f>
        <v>17577.248330287453</v>
      </c>
      <c r="AK1731">
        <f>AC1731/'Totals and Drop Down Lists'!Y$6*Inputs!G$37</f>
        <v>12050.793473385391</v>
      </c>
      <c r="AL1731">
        <f>AD1731/'Totals and Drop Down Lists'!Z$6*Inputs!H$37</f>
        <v>13068.52707009004</v>
      </c>
      <c r="AM1731">
        <f>AE1731/'Totals and Drop Down Lists'!AA$6*Inputs!I$37</f>
        <v>7097.5904419285616</v>
      </c>
      <c r="AN1731">
        <f>AF1731/'Totals and Drop Down Lists'!AB$6*Inputs!J$37</f>
        <v>10177.913501575818</v>
      </c>
      <c r="AO1731">
        <f>AG1731/'Totals and Drop Down Lists'!AC$6*Inputs!K$37</f>
        <v>10056.731136709474</v>
      </c>
      <c r="AP1731">
        <f>AH1731/'Totals and Drop Down Lists'!AD$6*Inputs!L$37</f>
        <v>7001.9165320335633</v>
      </c>
      <c r="AQ1731">
        <f>IF(OR($D1731="51",$D1731="52",$D1731="61"),(AA1731/'Totals and Drop Down Lists'!W$4)*Inputs!E$38,0)</f>
        <v>0</v>
      </c>
      <c r="AR1731">
        <f>IF(OR($D1731="51",$D1731="52",$D1731="61"),(AB1731/'Totals and Drop Down Lists'!X$4)*Inputs!F$38,0)</f>
        <v>0</v>
      </c>
      <c r="AS1731">
        <f>IF(OR($D1731="51",$D1731="52",$D1731="61"),(AC1731/'Totals and Drop Down Lists'!Y$4)*Inputs!G$38,0)</f>
        <v>0</v>
      </c>
      <c r="AT1731">
        <f>IF(OR($D1731="51",$D1731="52",$D1731="61"),(AD1731/'Totals and Drop Down Lists'!Z$4)*Inputs!H$38,0)</f>
        <v>0</v>
      </c>
      <c r="AU1731">
        <f>IF(OR($D1731="51",$D1731="52",$D1731="61"),(AE1731/'Totals and Drop Down Lists'!AA$4)*Inputs!I$38,0)</f>
        <v>0</v>
      </c>
      <c r="AV1731">
        <f>IF(OR($D1731="51",$D1731="52",$D1731="61"),(AF1731/'Totals and Drop Down Lists'!AB$4)*Inputs!J$38,0)</f>
        <v>0</v>
      </c>
      <c r="AW1731">
        <f>IF(OR($D1731="51",$D1731="52",$D1731="61"),(AG1731/'Totals and Drop Down Lists'!AC$4)*Inputs!K$38,0)</f>
        <v>0</v>
      </c>
      <c r="AX1731">
        <f>IF(OR($D1731="51",$D1731="52",$D1731="61"),(AH1731/'Totals and Drop Down Lists'!AD$4)*Inputs!L$38,0)</f>
        <v>0</v>
      </c>
      <c r="AY1731">
        <f>IF(OR($D1731="51",$D1731="52",$D1731="61"),0,(AA1731/'Totals and Drop Down Lists'!W$5)*Inputs!E$39)</f>
        <v>0</v>
      </c>
      <c r="AZ1731">
        <f>IF(OR($D1731="51",$D1731="52",$D1731="61"),0,(AB1731/'Totals and Drop Down Lists'!X$5)*Inputs!F$39)</f>
        <v>0</v>
      </c>
      <c r="BA1731">
        <f>IF(OR($D1731="51",$D1731="52",$D1731="61"),0,(AC1731/'Totals and Drop Down Lists'!Y$5)*Inputs!G$39)</f>
        <v>0</v>
      </c>
      <c r="BB1731">
        <f>IF(OR($D1731="51",$D1731="52",$D1731="61"),0,(AD1731/'Totals and Drop Down Lists'!Z$5)*Inputs!H$39)</f>
        <v>0</v>
      </c>
      <c r="BC1731">
        <f>IF(OR($D1731="51",$D1731="52",$D1731="61"),0,(AE1731/'Totals and Drop Down Lists'!AA$5)*Inputs!I$39)</f>
        <v>0</v>
      </c>
      <c r="BD1731">
        <f>IF(OR($D1731="51",$D1731="52",$D1731="61"),0,(AF1731/'Totals and Drop Down Lists'!AB$5)*Inputs!J$39)</f>
        <v>0</v>
      </c>
      <c r="BE1731">
        <f>IF(OR($D1731="51",$D1731="52",$D1731="61"),0,(AG1731/'Totals and Drop Down Lists'!AC$5)*Inputs!K$39)</f>
        <v>0</v>
      </c>
      <c r="BF1731">
        <f>IF(OR($D1731="51",$D1731="52",$D1731="61"),0,(AH1731/'Totals and Drop Down Lists'!AD$5)*Inputs!L$39)</f>
        <v>0</v>
      </c>
      <c r="BG1731" s="10">
        <f t="shared" si="244"/>
        <v>164327.56328726289</v>
      </c>
    </row>
    <row r="1732" spans="1:59" ht="43.2">
      <c r="A1732" s="1" t="s">
        <v>7510</v>
      </c>
      <c r="B1732" s="1" t="s">
        <v>1126</v>
      </c>
      <c r="C1732" s="1" t="s">
        <v>1137</v>
      </c>
      <c r="D1732" s="1" t="s">
        <v>10</v>
      </c>
      <c r="E1732" s="1" t="s">
        <v>1138</v>
      </c>
      <c r="F1732" s="2">
        <v>48062</v>
      </c>
      <c r="G1732" s="2">
        <v>324</v>
      </c>
      <c r="H1732" s="2">
        <v>106</v>
      </c>
      <c r="I1732" s="2">
        <v>6376</v>
      </c>
      <c r="J1732" s="2">
        <v>18298</v>
      </c>
      <c r="K1732" s="2">
        <v>3470</v>
      </c>
      <c r="L1732" s="2">
        <v>212</v>
      </c>
      <c r="M1732" s="2">
        <v>20</v>
      </c>
      <c r="N1732" s="2">
        <v>0</v>
      </c>
      <c r="O1732" s="2">
        <v>91</v>
      </c>
      <c r="P1732" s="2">
        <v>0</v>
      </c>
      <c r="Q1732" s="2">
        <v>0</v>
      </c>
      <c r="R1732" s="2">
        <v>1119</v>
      </c>
      <c r="S1732" s="2">
        <v>3314300</v>
      </c>
      <c r="T1732" s="2">
        <v>134085200</v>
      </c>
      <c r="U1732" s="2">
        <v>479</v>
      </c>
      <c r="V1732" s="2">
        <v>180</v>
      </c>
      <c r="W1732" s="2">
        <v>0</v>
      </c>
      <c r="X1732" s="2">
        <v>840</v>
      </c>
      <c r="Y1732" s="2">
        <v>25</v>
      </c>
      <c r="Z1732" s="2">
        <v>575</v>
      </c>
      <c r="AA1732" s="9">
        <f t="shared" si="245"/>
        <v>48062</v>
      </c>
      <c r="AB1732" s="9">
        <f t="shared" si="246"/>
        <v>5946</v>
      </c>
      <c r="AC1732" s="9">
        <f t="shared" si="247"/>
        <v>1442</v>
      </c>
      <c r="AD1732" s="9">
        <f t="shared" si="248"/>
        <v>1119</v>
      </c>
      <c r="AE1732" s="44">
        <f t="shared" si="249"/>
        <v>4.5956940886815466E-5</v>
      </c>
      <c r="AF1732" s="9">
        <f t="shared" si="250"/>
        <v>660</v>
      </c>
      <c r="AG1732" s="9">
        <f t="shared" si="243"/>
        <v>600</v>
      </c>
      <c r="AH1732" s="44">
        <f t="shared" si="251"/>
        <v>4.2337790368824301E-5</v>
      </c>
      <c r="AI1732">
        <f>AA1732/'Totals and Drop Down Lists'!W$6*Inputs!E$37</f>
        <v>43598.982248436623</v>
      </c>
      <c r="AJ1732">
        <f>AB1732/'Totals and Drop Down Lists'!X$6*Inputs!F$37</f>
        <v>19564.642188672635</v>
      </c>
      <c r="AK1732">
        <f>AC1732/'Totals and Drop Down Lists'!Y$6*Inputs!G$37</f>
        <v>9506.151087867469</v>
      </c>
      <c r="AL1732">
        <f>AD1732/'Totals and Drop Down Lists'!Z$6*Inputs!H$37</f>
        <v>8971.5839211231614</v>
      </c>
      <c r="AM1732">
        <f>AE1732/'Totals and Drop Down Lists'!AA$6*Inputs!I$37</f>
        <v>5721.1497154591598</v>
      </c>
      <c r="AN1732">
        <f>AF1732/'Totals and Drop Down Lists'!AB$6*Inputs!J$37</f>
        <v>13171.417472627531</v>
      </c>
      <c r="AO1732">
        <f>AG1732/'Totals and Drop Down Lists'!AC$6*Inputs!K$37</f>
        <v>11174.145707454973</v>
      </c>
      <c r="AP1732">
        <f>AH1732/'Totals and Drop Down Lists'!AD$6*Inputs!L$37</f>
        <v>9963.3483568626343</v>
      </c>
      <c r="AQ1732">
        <f>IF(OR($D1732="51",$D1732="52",$D1732="61"),(AA1732/'Totals and Drop Down Lists'!W$4)*Inputs!E$38,0)</f>
        <v>0</v>
      </c>
      <c r="AR1732">
        <f>IF(OR($D1732="51",$D1732="52",$D1732="61"),(AB1732/'Totals and Drop Down Lists'!X$4)*Inputs!F$38,0)</f>
        <v>0</v>
      </c>
      <c r="AS1732">
        <f>IF(OR($D1732="51",$D1732="52",$D1732="61"),(AC1732/'Totals and Drop Down Lists'!Y$4)*Inputs!G$38,0)</f>
        <v>0</v>
      </c>
      <c r="AT1732">
        <f>IF(OR($D1732="51",$D1732="52",$D1732="61"),(AD1732/'Totals and Drop Down Lists'!Z$4)*Inputs!H$38,0)</f>
        <v>0</v>
      </c>
      <c r="AU1732">
        <f>IF(OR($D1732="51",$D1732="52",$D1732="61"),(AE1732/'Totals and Drop Down Lists'!AA$4)*Inputs!I$38,0)</f>
        <v>0</v>
      </c>
      <c r="AV1732">
        <f>IF(OR($D1732="51",$D1732="52",$D1732="61"),(AF1732/'Totals and Drop Down Lists'!AB$4)*Inputs!J$38,0)</f>
        <v>0</v>
      </c>
      <c r="AW1732">
        <f>IF(OR($D1732="51",$D1732="52",$D1732="61"),(AG1732/'Totals and Drop Down Lists'!AC$4)*Inputs!K$38,0)</f>
        <v>0</v>
      </c>
      <c r="AX1732">
        <f>IF(OR($D1732="51",$D1732="52",$D1732="61"),(AH1732/'Totals and Drop Down Lists'!AD$4)*Inputs!L$38,0)</f>
        <v>0</v>
      </c>
      <c r="AY1732">
        <f>IF(OR($D1732="51",$D1732="52",$D1732="61"),0,(AA1732/'Totals and Drop Down Lists'!W$5)*Inputs!E$39)</f>
        <v>0</v>
      </c>
      <c r="AZ1732">
        <f>IF(OR($D1732="51",$D1732="52",$D1732="61"),0,(AB1732/'Totals and Drop Down Lists'!X$5)*Inputs!F$39)</f>
        <v>0</v>
      </c>
      <c r="BA1732">
        <f>IF(OR($D1732="51",$D1732="52",$D1732="61"),0,(AC1732/'Totals and Drop Down Lists'!Y$5)*Inputs!G$39)</f>
        <v>0</v>
      </c>
      <c r="BB1732">
        <f>IF(OR($D1732="51",$D1732="52",$D1732="61"),0,(AD1732/'Totals and Drop Down Lists'!Z$5)*Inputs!H$39)</f>
        <v>0</v>
      </c>
      <c r="BC1732">
        <f>IF(OR($D1732="51",$D1732="52",$D1732="61"),0,(AE1732/'Totals and Drop Down Lists'!AA$5)*Inputs!I$39)</f>
        <v>0</v>
      </c>
      <c r="BD1732">
        <f>IF(OR($D1732="51",$D1732="52",$D1732="61"),0,(AF1732/'Totals and Drop Down Lists'!AB$5)*Inputs!J$39)</f>
        <v>0</v>
      </c>
      <c r="BE1732">
        <f>IF(OR($D1732="51",$D1732="52",$D1732="61"),0,(AG1732/'Totals and Drop Down Lists'!AC$5)*Inputs!K$39)</f>
        <v>0</v>
      </c>
      <c r="BF1732">
        <f>IF(OR($D1732="51",$D1732="52",$D1732="61"),0,(AH1732/'Totals and Drop Down Lists'!AD$5)*Inputs!L$39)</f>
        <v>0</v>
      </c>
      <c r="BG1732" s="10">
        <f t="shared" si="244"/>
        <v>121671.4206985042</v>
      </c>
    </row>
    <row r="1733" spans="1:59" ht="43.2">
      <c r="A1733" s="1" t="s">
        <v>7510</v>
      </c>
      <c r="B1733" s="1" t="s">
        <v>1126</v>
      </c>
      <c r="C1733" s="1" t="s">
        <v>1139</v>
      </c>
      <c r="D1733" s="1" t="s">
        <v>10</v>
      </c>
      <c r="E1733" s="1" t="s">
        <v>1140</v>
      </c>
      <c r="F1733" s="2">
        <v>62592</v>
      </c>
      <c r="G1733" s="2">
        <v>932</v>
      </c>
      <c r="H1733" s="2">
        <v>23</v>
      </c>
      <c r="I1733" s="2">
        <v>13071</v>
      </c>
      <c r="J1733" s="2">
        <v>23265</v>
      </c>
      <c r="K1733" s="2">
        <v>7922</v>
      </c>
      <c r="L1733" s="2">
        <v>48</v>
      </c>
      <c r="M1733" s="2">
        <v>15</v>
      </c>
      <c r="N1733" s="2">
        <v>11</v>
      </c>
      <c r="O1733" s="2">
        <v>190</v>
      </c>
      <c r="P1733" s="2">
        <v>13</v>
      </c>
      <c r="Q1733" s="2">
        <v>19</v>
      </c>
      <c r="R1733" s="2">
        <v>1391</v>
      </c>
      <c r="S1733" s="2">
        <v>6291900</v>
      </c>
      <c r="T1733" s="2">
        <v>263185000</v>
      </c>
      <c r="U1733" s="2">
        <v>528</v>
      </c>
      <c r="V1733" s="2">
        <v>745</v>
      </c>
      <c r="W1733" s="2">
        <v>10</v>
      </c>
      <c r="X1733" s="2">
        <v>2620</v>
      </c>
      <c r="Y1733" s="2">
        <v>330</v>
      </c>
      <c r="Z1733" s="2">
        <v>1725</v>
      </c>
      <c r="AA1733" s="9">
        <f t="shared" si="245"/>
        <v>62592</v>
      </c>
      <c r="AB1733" s="9">
        <f t="shared" si="246"/>
        <v>12116</v>
      </c>
      <c r="AC1733" s="9">
        <f t="shared" si="247"/>
        <v>1687</v>
      </c>
      <c r="AD1733" s="9">
        <f t="shared" si="248"/>
        <v>1391</v>
      </c>
      <c r="AE1733" s="44">
        <f t="shared" si="249"/>
        <v>1.8839197767049929E-4</v>
      </c>
      <c r="AF1733" s="9">
        <f t="shared" si="250"/>
        <v>1865</v>
      </c>
      <c r="AG1733" s="9">
        <f t="shared" si="243"/>
        <v>2055</v>
      </c>
      <c r="AH1733" s="44">
        <f t="shared" si="251"/>
        <v>2.6037224860226999E-4</v>
      </c>
      <c r="AI1733">
        <f>AA1733/'Totals and Drop Down Lists'!W$6*Inputs!E$37</f>
        <v>56779.732364324103</v>
      </c>
      <c r="AJ1733">
        <f>AB1733/'Totals and Drop Down Lists'!X$6*Inputs!F$37</f>
        <v>39866.331106282814</v>
      </c>
      <c r="AK1733">
        <f>AC1733/'Totals and Drop Down Lists'!Y$6*Inputs!G$37</f>
        <v>11121.273845514854</v>
      </c>
      <c r="AL1733">
        <f>AD1733/'Totals and Drop Down Lists'!Z$6*Inputs!H$37</f>
        <v>11152.3442665615</v>
      </c>
      <c r="AM1733">
        <f>AE1733/'Totals and Drop Down Lists'!AA$6*Inputs!I$37</f>
        <v>23452.794912935111</v>
      </c>
      <c r="AN1733">
        <f>AF1733/'Totals and Drop Down Lists'!AB$6*Inputs!J$37</f>
        <v>37219.232706742943</v>
      </c>
      <c r="AO1733">
        <f>AG1733/'Totals and Drop Down Lists'!AC$6*Inputs!K$37</f>
        <v>38271.449048033275</v>
      </c>
      <c r="AP1733">
        <f>AH1733/'Totals and Drop Down Lists'!AD$6*Inputs!L$37</f>
        <v>61273.377582650057</v>
      </c>
      <c r="AQ1733">
        <f>IF(OR($D1733="51",$D1733="52",$D1733="61"),(AA1733/'Totals and Drop Down Lists'!W$4)*Inputs!E$38,0)</f>
        <v>0</v>
      </c>
      <c r="AR1733">
        <f>IF(OR($D1733="51",$D1733="52",$D1733="61"),(AB1733/'Totals and Drop Down Lists'!X$4)*Inputs!F$38,0)</f>
        <v>0</v>
      </c>
      <c r="AS1733">
        <f>IF(OR($D1733="51",$D1733="52",$D1733="61"),(AC1733/'Totals and Drop Down Lists'!Y$4)*Inputs!G$38,0)</f>
        <v>0</v>
      </c>
      <c r="AT1733">
        <f>IF(OR($D1733="51",$D1733="52",$D1733="61"),(AD1733/'Totals and Drop Down Lists'!Z$4)*Inputs!H$38,0)</f>
        <v>0</v>
      </c>
      <c r="AU1733">
        <f>IF(OR($D1733="51",$D1733="52",$D1733="61"),(AE1733/'Totals and Drop Down Lists'!AA$4)*Inputs!I$38,0)</f>
        <v>0</v>
      </c>
      <c r="AV1733">
        <f>IF(OR($D1733="51",$D1733="52",$D1733="61"),(AF1733/'Totals and Drop Down Lists'!AB$4)*Inputs!J$38,0)</f>
        <v>0</v>
      </c>
      <c r="AW1733">
        <f>IF(OR($D1733="51",$D1733="52",$D1733="61"),(AG1733/'Totals and Drop Down Lists'!AC$4)*Inputs!K$38,0)</f>
        <v>0</v>
      </c>
      <c r="AX1733">
        <f>IF(OR($D1733="51",$D1733="52",$D1733="61"),(AH1733/'Totals and Drop Down Lists'!AD$4)*Inputs!L$38,0)</f>
        <v>0</v>
      </c>
      <c r="AY1733">
        <f>IF(OR($D1733="51",$D1733="52",$D1733="61"),0,(AA1733/'Totals and Drop Down Lists'!W$5)*Inputs!E$39)</f>
        <v>0</v>
      </c>
      <c r="AZ1733">
        <f>IF(OR($D1733="51",$D1733="52",$D1733="61"),0,(AB1733/'Totals and Drop Down Lists'!X$5)*Inputs!F$39)</f>
        <v>0</v>
      </c>
      <c r="BA1733">
        <f>IF(OR($D1733="51",$D1733="52",$D1733="61"),0,(AC1733/'Totals and Drop Down Lists'!Y$5)*Inputs!G$39)</f>
        <v>0</v>
      </c>
      <c r="BB1733">
        <f>IF(OR($D1733="51",$D1733="52",$D1733="61"),0,(AD1733/'Totals and Drop Down Lists'!Z$5)*Inputs!H$39)</f>
        <v>0</v>
      </c>
      <c r="BC1733">
        <f>IF(OR($D1733="51",$D1733="52",$D1733="61"),0,(AE1733/'Totals and Drop Down Lists'!AA$5)*Inputs!I$39)</f>
        <v>0</v>
      </c>
      <c r="BD1733">
        <f>IF(OR($D1733="51",$D1733="52",$D1733="61"),0,(AF1733/'Totals and Drop Down Lists'!AB$5)*Inputs!J$39)</f>
        <v>0</v>
      </c>
      <c r="BE1733">
        <f>IF(OR($D1733="51",$D1733="52",$D1733="61"),0,(AG1733/'Totals and Drop Down Lists'!AC$5)*Inputs!K$39)</f>
        <v>0</v>
      </c>
      <c r="BF1733">
        <f>IF(OR($D1733="51",$D1733="52",$D1733="61"),0,(AH1733/'Totals and Drop Down Lists'!AD$5)*Inputs!L$39)</f>
        <v>0</v>
      </c>
      <c r="BG1733" s="10">
        <f t="shared" si="244"/>
        <v>279136.53583304468</v>
      </c>
    </row>
    <row r="1734" spans="1:59" ht="43.2">
      <c r="A1734" s="1" t="s">
        <v>7510</v>
      </c>
      <c r="B1734" s="1" t="s">
        <v>1126</v>
      </c>
      <c r="C1734" s="1" t="s">
        <v>1141</v>
      </c>
      <c r="D1734" s="1" t="s">
        <v>10</v>
      </c>
      <c r="E1734" s="1" t="s">
        <v>1142</v>
      </c>
      <c r="F1734" s="2">
        <v>83476</v>
      </c>
      <c r="G1734" s="2">
        <v>1165</v>
      </c>
      <c r="H1734" s="2">
        <v>24</v>
      </c>
      <c r="I1734" s="2">
        <v>12822</v>
      </c>
      <c r="J1734" s="2">
        <v>34232</v>
      </c>
      <c r="K1734" s="2">
        <v>13537</v>
      </c>
      <c r="L1734" s="2">
        <v>209</v>
      </c>
      <c r="M1734" s="2">
        <v>32</v>
      </c>
      <c r="N1734" s="2">
        <v>0</v>
      </c>
      <c r="O1734" s="2">
        <v>237</v>
      </c>
      <c r="P1734" s="2">
        <v>35</v>
      </c>
      <c r="Q1734" s="2">
        <v>0</v>
      </c>
      <c r="R1734" s="2">
        <v>1529</v>
      </c>
      <c r="S1734" s="2">
        <v>11012700</v>
      </c>
      <c r="T1734" s="2">
        <v>496183000</v>
      </c>
      <c r="U1734" s="2">
        <v>1477</v>
      </c>
      <c r="V1734" s="2">
        <v>490</v>
      </c>
      <c r="W1734" s="2">
        <v>20</v>
      </c>
      <c r="X1734" s="2">
        <v>3335</v>
      </c>
      <c r="Y1734" s="2">
        <v>135</v>
      </c>
      <c r="Z1734" s="2">
        <v>2625</v>
      </c>
      <c r="AA1734" s="9">
        <f t="shared" si="245"/>
        <v>83476</v>
      </c>
      <c r="AB1734" s="9">
        <f t="shared" si="246"/>
        <v>11633</v>
      </c>
      <c r="AC1734" s="9">
        <f t="shared" si="247"/>
        <v>2042</v>
      </c>
      <c r="AD1734" s="9">
        <f t="shared" si="248"/>
        <v>1529</v>
      </c>
      <c r="AE1734" s="44">
        <f t="shared" si="249"/>
        <v>3.7385945651062931E-4</v>
      </c>
      <c r="AF1734" s="9">
        <f t="shared" si="250"/>
        <v>2825</v>
      </c>
      <c r="AG1734" s="9">
        <f t="shared" si="243"/>
        <v>2760</v>
      </c>
      <c r="AH1734" s="44">
        <f t="shared" si="251"/>
        <v>4.0611620929407874E-4</v>
      </c>
      <c r="AI1734">
        <f>AA1734/'Totals and Drop Down Lists'!W$6*Inputs!E$37</f>
        <v>75724.452627241801</v>
      </c>
      <c r="AJ1734">
        <f>AB1734/'Totals and Drop Down Lists'!X$6*Inputs!F$37</f>
        <v>38277.074097011224</v>
      </c>
      <c r="AK1734">
        <f>AC1734/'Totals and Drop Down Lists'!Y$6*Inputs!G$37</f>
        <v>13461.553759656985</v>
      </c>
      <c r="AL1734">
        <f>AD1734/'Totals and Drop Down Lists'!Z$6*Inputs!H$37</f>
        <v>12258.759441820655</v>
      </c>
      <c r="AM1734">
        <f>AE1734/'Totals and Drop Down Lists'!AA$6*Inputs!I$37</f>
        <v>46541.520866353647</v>
      </c>
      <c r="AN1734">
        <f>AF1734/'Totals and Drop Down Lists'!AB$6*Inputs!J$37</f>
        <v>56377.658121473891</v>
      </c>
      <c r="AO1734">
        <f>AG1734/'Totals and Drop Down Lists'!AC$6*Inputs!K$37</f>
        <v>51401.07025429287</v>
      </c>
      <c r="AP1734">
        <f>AH1734/'Totals and Drop Down Lists'!AD$6*Inputs!L$37</f>
        <v>95571.29059680317</v>
      </c>
      <c r="AQ1734">
        <f>IF(OR($D1734="51",$D1734="52",$D1734="61"),(AA1734/'Totals and Drop Down Lists'!W$4)*Inputs!E$38,0)</f>
        <v>0</v>
      </c>
      <c r="AR1734">
        <f>IF(OR($D1734="51",$D1734="52",$D1734="61"),(AB1734/'Totals and Drop Down Lists'!X$4)*Inputs!F$38,0)</f>
        <v>0</v>
      </c>
      <c r="AS1734">
        <f>IF(OR($D1734="51",$D1734="52",$D1734="61"),(AC1734/'Totals and Drop Down Lists'!Y$4)*Inputs!G$38,0)</f>
        <v>0</v>
      </c>
      <c r="AT1734">
        <f>IF(OR($D1734="51",$D1734="52",$D1734="61"),(AD1734/'Totals and Drop Down Lists'!Z$4)*Inputs!H$38,0)</f>
        <v>0</v>
      </c>
      <c r="AU1734">
        <f>IF(OR($D1734="51",$D1734="52",$D1734="61"),(AE1734/'Totals and Drop Down Lists'!AA$4)*Inputs!I$38,0)</f>
        <v>0</v>
      </c>
      <c r="AV1734">
        <f>IF(OR($D1734="51",$D1734="52",$D1734="61"),(AF1734/'Totals and Drop Down Lists'!AB$4)*Inputs!J$38,0)</f>
        <v>0</v>
      </c>
      <c r="AW1734">
        <f>IF(OR($D1734="51",$D1734="52",$D1734="61"),(AG1734/'Totals and Drop Down Lists'!AC$4)*Inputs!K$38,0)</f>
        <v>0</v>
      </c>
      <c r="AX1734">
        <f>IF(OR($D1734="51",$D1734="52",$D1734="61"),(AH1734/'Totals and Drop Down Lists'!AD$4)*Inputs!L$38,0)</f>
        <v>0</v>
      </c>
      <c r="AY1734">
        <f>IF(OR($D1734="51",$D1734="52",$D1734="61"),0,(AA1734/'Totals and Drop Down Lists'!W$5)*Inputs!E$39)</f>
        <v>0</v>
      </c>
      <c r="AZ1734">
        <f>IF(OR($D1734="51",$D1734="52",$D1734="61"),0,(AB1734/'Totals and Drop Down Lists'!X$5)*Inputs!F$39)</f>
        <v>0</v>
      </c>
      <c r="BA1734">
        <f>IF(OR($D1734="51",$D1734="52",$D1734="61"),0,(AC1734/'Totals and Drop Down Lists'!Y$5)*Inputs!G$39)</f>
        <v>0</v>
      </c>
      <c r="BB1734">
        <f>IF(OR($D1734="51",$D1734="52",$D1734="61"),0,(AD1734/'Totals and Drop Down Lists'!Z$5)*Inputs!H$39)</f>
        <v>0</v>
      </c>
      <c r="BC1734">
        <f>IF(OR($D1734="51",$D1734="52",$D1734="61"),0,(AE1734/'Totals and Drop Down Lists'!AA$5)*Inputs!I$39)</f>
        <v>0</v>
      </c>
      <c r="BD1734">
        <f>IF(OR($D1734="51",$D1734="52",$D1734="61"),0,(AF1734/'Totals and Drop Down Lists'!AB$5)*Inputs!J$39)</f>
        <v>0</v>
      </c>
      <c r="BE1734">
        <f>IF(OR($D1734="51",$D1734="52",$D1734="61"),0,(AG1734/'Totals and Drop Down Lists'!AC$5)*Inputs!K$39)</f>
        <v>0</v>
      </c>
      <c r="BF1734">
        <f>IF(OR($D1734="51",$D1734="52",$D1734="61"),0,(AH1734/'Totals and Drop Down Lists'!AD$5)*Inputs!L$39)</f>
        <v>0</v>
      </c>
      <c r="BG1734" s="10">
        <f t="shared" si="244"/>
        <v>389613.37976465427</v>
      </c>
    </row>
    <row r="1735" spans="1:59" ht="43.2">
      <c r="A1735" s="1" t="s">
        <v>7510</v>
      </c>
      <c r="B1735" s="1" t="s">
        <v>1126</v>
      </c>
      <c r="C1735" s="1" t="s">
        <v>666</v>
      </c>
      <c r="D1735" s="1" t="s">
        <v>215</v>
      </c>
      <c r="E1735" s="1" t="s">
        <v>1143</v>
      </c>
      <c r="F1735" s="2">
        <v>525743</v>
      </c>
      <c r="G1735" s="2">
        <v>4820</v>
      </c>
      <c r="H1735" s="2">
        <v>456</v>
      </c>
      <c r="I1735" s="2">
        <v>76073</v>
      </c>
      <c r="J1735" s="2">
        <v>202513</v>
      </c>
      <c r="K1735" s="2">
        <v>56565</v>
      </c>
      <c r="L1735" s="2">
        <v>1353</v>
      </c>
      <c r="M1735" s="2">
        <v>141</v>
      </c>
      <c r="N1735" s="2">
        <v>49</v>
      </c>
      <c r="O1735" s="2">
        <v>986</v>
      </c>
      <c r="P1735" s="2">
        <v>399</v>
      </c>
      <c r="Q1735" s="2">
        <v>208</v>
      </c>
      <c r="R1735" s="2">
        <v>31958</v>
      </c>
      <c r="S1735" s="2">
        <v>45275600</v>
      </c>
      <c r="T1735" s="2">
        <v>2126697600</v>
      </c>
      <c r="U1735" s="2">
        <v>5314</v>
      </c>
      <c r="V1735" s="2">
        <v>4829</v>
      </c>
      <c r="W1735" s="2">
        <v>645</v>
      </c>
      <c r="X1735" s="2">
        <v>15933</v>
      </c>
      <c r="Y1735" s="2">
        <v>1519</v>
      </c>
      <c r="Z1735" s="2">
        <v>10224</v>
      </c>
      <c r="AA1735" s="9">
        <f t="shared" si="245"/>
        <v>525743</v>
      </c>
      <c r="AB1735" s="9">
        <f t="shared" si="246"/>
        <v>70797</v>
      </c>
      <c r="AC1735" s="9">
        <f t="shared" si="247"/>
        <v>35094</v>
      </c>
      <c r="AD1735" s="9">
        <f t="shared" si="248"/>
        <v>31958</v>
      </c>
      <c r="AE1735" s="44">
        <f t="shared" si="249"/>
        <v>1.1034139279394229E-3</v>
      </c>
      <c r="AF1735" s="9">
        <f t="shared" si="250"/>
        <v>10459</v>
      </c>
      <c r="AG1735" s="9">
        <f t="shared" si="243"/>
        <v>11743</v>
      </c>
      <c r="AH1735" s="44">
        <f t="shared" si="251"/>
        <v>1.2204641624079201E-3</v>
      </c>
      <c r="AI1735">
        <f>AA1735/'Totals and Drop Down Lists'!W$6*Inputs!E$37</f>
        <v>476922.71907618939</v>
      </c>
      <c r="AJ1735">
        <f>AB1735/'Totals and Drop Down Lists'!X$6*Inputs!F$37</f>
        <v>232949.54137764149</v>
      </c>
      <c r="AK1735">
        <f>AC1735/'Totals and Drop Down Lists'!Y$6*Inputs!G$37</f>
        <v>231351.50227296876</v>
      </c>
      <c r="AL1735">
        <f>AD1735/'Totals and Drop Down Lists'!Z$6*Inputs!H$37</f>
        <v>256223.3055864647</v>
      </c>
      <c r="AM1735">
        <f>AE1735/'Totals and Drop Down Lists'!AA$6*Inputs!I$37</f>
        <v>137363.28306559182</v>
      </c>
      <c r="AN1735">
        <f>AF1735/'Totals and Drop Down Lists'!AB$6*Inputs!J$37</f>
        <v>208727.05355486565</v>
      </c>
      <c r="AO1735">
        <f>AG1735/'Totals and Drop Down Lists'!AC$6*Inputs!K$37</f>
        <v>218696.65507107286</v>
      </c>
      <c r="AP1735">
        <f>AH1735/'Totals and Drop Down Lists'!AD$6*Inputs!L$37</f>
        <v>287211.72033793031</v>
      </c>
      <c r="AQ1735">
        <f>IF(OR($D1735="51",$D1735="52",$D1735="61"),(AA1735/'Totals and Drop Down Lists'!W$4)*Inputs!E$38,0)</f>
        <v>0</v>
      </c>
      <c r="AR1735">
        <f>IF(OR($D1735="51",$D1735="52",$D1735="61"),(AB1735/'Totals and Drop Down Lists'!X$4)*Inputs!F$38,0)</f>
        <v>0</v>
      </c>
      <c r="AS1735">
        <f>IF(OR($D1735="51",$D1735="52",$D1735="61"),(AC1735/'Totals and Drop Down Lists'!Y$4)*Inputs!G$38,0)</f>
        <v>0</v>
      </c>
      <c r="AT1735">
        <f>IF(OR($D1735="51",$D1735="52",$D1735="61"),(AD1735/'Totals and Drop Down Lists'!Z$4)*Inputs!H$38,0)</f>
        <v>0</v>
      </c>
      <c r="AU1735">
        <f>IF(OR($D1735="51",$D1735="52",$D1735="61"),(AE1735/'Totals and Drop Down Lists'!AA$4)*Inputs!I$38,0)</f>
        <v>0</v>
      </c>
      <c r="AV1735">
        <f>IF(OR($D1735="51",$D1735="52",$D1735="61"),(AF1735/'Totals and Drop Down Lists'!AB$4)*Inputs!J$38,0)</f>
        <v>0</v>
      </c>
      <c r="AW1735">
        <f>IF(OR($D1735="51",$D1735="52",$D1735="61"),(AG1735/'Totals and Drop Down Lists'!AC$4)*Inputs!K$38,0)</f>
        <v>0</v>
      </c>
      <c r="AX1735">
        <f>IF(OR($D1735="51",$D1735="52",$D1735="61"),(AH1735/'Totals and Drop Down Lists'!AD$4)*Inputs!L$38,0)</f>
        <v>0</v>
      </c>
      <c r="AY1735">
        <f>IF(OR($D1735="51",$D1735="52",$D1735="61"),0,(AA1735/'Totals and Drop Down Lists'!W$5)*Inputs!E$39)</f>
        <v>0</v>
      </c>
      <c r="AZ1735">
        <f>IF(OR($D1735="51",$D1735="52",$D1735="61"),0,(AB1735/'Totals and Drop Down Lists'!X$5)*Inputs!F$39)</f>
        <v>0</v>
      </c>
      <c r="BA1735">
        <f>IF(OR($D1735="51",$D1735="52",$D1735="61"),0,(AC1735/'Totals and Drop Down Lists'!Y$5)*Inputs!G$39)</f>
        <v>0</v>
      </c>
      <c r="BB1735">
        <f>IF(OR($D1735="51",$D1735="52",$D1735="61"),0,(AD1735/'Totals and Drop Down Lists'!Z$5)*Inputs!H$39)</f>
        <v>0</v>
      </c>
      <c r="BC1735">
        <f>IF(OR($D1735="51",$D1735="52",$D1735="61"),0,(AE1735/'Totals and Drop Down Lists'!AA$5)*Inputs!I$39)</f>
        <v>0</v>
      </c>
      <c r="BD1735">
        <f>IF(OR($D1735="51",$D1735="52",$D1735="61"),0,(AF1735/'Totals and Drop Down Lists'!AB$5)*Inputs!J$39)</f>
        <v>0</v>
      </c>
      <c r="BE1735">
        <f>IF(OR($D1735="51",$D1735="52",$D1735="61"),0,(AG1735/'Totals and Drop Down Lists'!AC$5)*Inputs!K$39)</f>
        <v>0</v>
      </c>
      <c r="BF1735">
        <f>IF(OR($D1735="51",$D1735="52",$D1735="61"),0,(AH1735/'Totals and Drop Down Lists'!AD$5)*Inputs!L$39)</f>
        <v>0</v>
      </c>
      <c r="BG1735" s="10">
        <f t="shared" si="244"/>
        <v>2049445.7803427249</v>
      </c>
    </row>
    <row r="1736" spans="1:59" ht="43.2">
      <c r="A1736" s="1" t="s">
        <v>7511</v>
      </c>
      <c r="B1736" s="1" t="s">
        <v>5887</v>
      </c>
      <c r="C1736" s="1" t="s">
        <v>5888</v>
      </c>
      <c r="D1736" s="1" t="s">
        <v>10</v>
      </c>
      <c r="E1736" s="1" t="s">
        <v>5889</v>
      </c>
      <c r="F1736" s="2">
        <v>97415</v>
      </c>
      <c r="G1736" s="2">
        <v>958</v>
      </c>
      <c r="H1736" s="2">
        <v>61</v>
      </c>
      <c r="I1736" s="2">
        <v>11463</v>
      </c>
      <c r="J1736" s="2">
        <v>41769</v>
      </c>
      <c r="K1736" s="2">
        <v>13947</v>
      </c>
      <c r="L1736" s="2">
        <v>245</v>
      </c>
      <c r="M1736" s="2">
        <v>30</v>
      </c>
      <c r="N1736" s="2">
        <v>0</v>
      </c>
      <c r="O1736" s="2">
        <v>292</v>
      </c>
      <c r="P1736" s="2">
        <v>99</v>
      </c>
      <c r="Q1736" s="2">
        <v>0</v>
      </c>
      <c r="R1736" s="2">
        <v>635</v>
      </c>
      <c r="S1736" s="2">
        <v>11621200</v>
      </c>
      <c r="T1736" s="2">
        <v>524777000</v>
      </c>
      <c r="U1736" s="2">
        <v>563</v>
      </c>
      <c r="V1736" s="2">
        <v>810</v>
      </c>
      <c r="W1736" s="2">
        <v>0</v>
      </c>
      <c r="X1736" s="2">
        <v>3025</v>
      </c>
      <c r="Y1736" s="2">
        <v>355</v>
      </c>
      <c r="Z1736" s="2">
        <v>1830</v>
      </c>
      <c r="AA1736" s="9">
        <f t="shared" si="245"/>
        <v>97415</v>
      </c>
      <c r="AB1736" s="9">
        <f t="shared" si="246"/>
        <v>10444</v>
      </c>
      <c r="AC1736" s="9">
        <f t="shared" si="247"/>
        <v>1301</v>
      </c>
      <c r="AD1736" s="9">
        <f t="shared" si="248"/>
        <v>635</v>
      </c>
      <c r="AE1736" s="44">
        <f t="shared" si="249"/>
        <v>3.2523951883517931E-4</v>
      </c>
      <c r="AF1736" s="9">
        <f t="shared" si="250"/>
        <v>2215</v>
      </c>
      <c r="AG1736" s="9">
        <f t="shared" si="243"/>
        <v>2185</v>
      </c>
      <c r="AH1736" s="44">
        <f t="shared" si="251"/>
        <v>2.7147463047984797E-4</v>
      </c>
      <c r="AI1736">
        <f>AA1736/'Totals and Drop Down Lists'!W$6*Inputs!E$37</f>
        <v>88369.08276250372</v>
      </c>
      <c r="AJ1736">
        <f>AB1736/'Totals and Drop Down Lists'!X$6*Inputs!F$37</f>
        <v>34364.803736713249</v>
      </c>
      <c r="AK1736">
        <f>AC1736/'Totals and Drop Down Lists'!Y$6*Inputs!G$37</f>
        <v>8576.6314599969337</v>
      </c>
      <c r="AL1736">
        <f>AD1736/'Totals and Drop Down Lists'!Z$6*Inputs!H$37</f>
        <v>5091.1133064461192</v>
      </c>
      <c r="AM1736">
        <f>AE1736/'Totals and Drop Down Lists'!AA$6*Inputs!I$37</f>
        <v>40488.856410670858</v>
      </c>
      <c r="AN1736">
        <f>AF1736/'Totals and Drop Down Lists'!AB$6*Inputs!J$37</f>
        <v>44204.075305863604</v>
      </c>
      <c r="AO1736">
        <f>AG1736/'Totals and Drop Down Lists'!AC$6*Inputs!K$37</f>
        <v>40692.513951315188</v>
      </c>
      <c r="AP1736">
        <f>AH1736/'Totals and Drop Down Lists'!AD$6*Inputs!L$37</f>
        <v>63886.100100136027</v>
      </c>
      <c r="AQ1736">
        <f>IF(OR($D1736="51",$D1736="52",$D1736="61"),(AA1736/'Totals and Drop Down Lists'!W$4)*Inputs!E$38,0)</f>
        <v>0</v>
      </c>
      <c r="AR1736">
        <f>IF(OR($D1736="51",$D1736="52",$D1736="61"),(AB1736/'Totals and Drop Down Lists'!X$4)*Inputs!F$38,0)</f>
        <v>0</v>
      </c>
      <c r="AS1736">
        <f>IF(OR($D1736="51",$D1736="52",$D1736="61"),(AC1736/'Totals and Drop Down Lists'!Y$4)*Inputs!G$38,0)</f>
        <v>0</v>
      </c>
      <c r="AT1736">
        <f>IF(OR($D1736="51",$D1736="52",$D1736="61"),(AD1736/'Totals and Drop Down Lists'!Z$4)*Inputs!H$38,0)</f>
        <v>0</v>
      </c>
      <c r="AU1736">
        <f>IF(OR($D1736="51",$D1736="52",$D1736="61"),(AE1736/'Totals and Drop Down Lists'!AA$4)*Inputs!I$38,0)</f>
        <v>0</v>
      </c>
      <c r="AV1736">
        <f>IF(OR($D1736="51",$D1736="52",$D1736="61"),(AF1736/'Totals and Drop Down Lists'!AB$4)*Inputs!J$38,0)</f>
        <v>0</v>
      </c>
      <c r="AW1736">
        <f>IF(OR($D1736="51",$D1736="52",$D1736="61"),(AG1736/'Totals and Drop Down Lists'!AC$4)*Inputs!K$38,0)</f>
        <v>0</v>
      </c>
      <c r="AX1736">
        <f>IF(OR($D1736="51",$D1736="52",$D1736="61"),(AH1736/'Totals and Drop Down Lists'!AD$4)*Inputs!L$38,0)</f>
        <v>0</v>
      </c>
      <c r="AY1736">
        <f>IF(OR($D1736="51",$D1736="52",$D1736="61"),0,(AA1736/'Totals and Drop Down Lists'!W$5)*Inputs!E$39)</f>
        <v>0</v>
      </c>
      <c r="AZ1736">
        <f>IF(OR($D1736="51",$D1736="52",$D1736="61"),0,(AB1736/'Totals and Drop Down Lists'!X$5)*Inputs!F$39)</f>
        <v>0</v>
      </c>
      <c r="BA1736">
        <f>IF(OR($D1736="51",$D1736="52",$D1736="61"),0,(AC1736/'Totals and Drop Down Lists'!Y$5)*Inputs!G$39)</f>
        <v>0</v>
      </c>
      <c r="BB1736">
        <f>IF(OR($D1736="51",$D1736="52",$D1736="61"),0,(AD1736/'Totals and Drop Down Lists'!Z$5)*Inputs!H$39)</f>
        <v>0</v>
      </c>
      <c r="BC1736">
        <f>IF(OR($D1736="51",$D1736="52",$D1736="61"),0,(AE1736/'Totals and Drop Down Lists'!AA$5)*Inputs!I$39)</f>
        <v>0</v>
      </c>
      <c r="BD1736">
        <f>IF(OR($D1736="51",$D1736="52",$D1736="61"),0,(AF1736/'Totals and Drop Down Lists'!AB$5)*Inputs!J$39)</f>
        <v>0</v>
      </c>
      <c r="BE1736">
        <f>IF(OR($D1736="51",$D1736="52",$D1736="61"),0,(AG1736/'Totals and Drop Down Lists'!AC$5)*Inputs!K$39)</f>
        <v>0</v>
      </c>
      <c r="BF1736">
        <f>IF(OR($D1736="51",$D1736="52",$D1736="61"),0,(AH1736/'Totals and Drop Down Lists'!AD$5)*Inputs!L$39)</f>
        <v>0</v>
      </c>
      <c r="BG1736" s="10">
        <f t="shared" si="244"/>
        <v>325673.17703364568</v>
      </c>
    </row>
    <row r="1737" spans="1:59" ht="43.2">
      <c r="A1737" s="1" t="s">
        <v>7511</v>
      </c>
      <c r="B1737" s="1" t="s">
        <v>5887</v>
      </c>
      <c r="C1737" s="1" t="s">
        <v>5195</v>
      </c>
      <c r="D1737" s="1" t="s">
        <v>10</v>
      </c>
      <c r="E1737" s="1" t="s">
        <v>5890</v>
      </c>
      <c r="F1737" s="2">
        <v>47380</v>
      </c>
      <c r="G1737" s="2">
        <v>464</v>
      </c>
      <c r="H1737" s="2">
        <v>55</v>
      </c>
      <c r="I1737" s="2">
        <v>7675</v>
      </c>
      <c r="J1737" s="2">
        <v>19606</v>
      </c>
      <c r="K1737" s="2">
        <v>6295</v>
      </c>
      <c r="L1737" s="2">
        <v>218</v>
      </c>
      <c r="M1737" s="2">
        <v>10</v>
      </c>
      <c r="N1737" s="2">
        <v>0</v>
      </c>
      <c r="O1737" s="2">
        <v>114</v>
      </c>
      <c r="P1737" s="2">
        <v>4</v>
      </c>
      <c r="Q1737" s="2">
        <v>35</v>
      </c>
      <c r="R1737" s="2">
        <v>1790</v>
      </c>
      <c r="S1737" s="2">
        <v>5325100</v>
      </c>
      <c r="T1737" s="2">
        <v>224477700</v>
      </c>
      <c r="U1737" s="2">
        <v>250</v>
      </c>
      <c r="V1737" s="2">
        <v>420</v>
      </c>
      <c r="W1737" s="2">
        <v>20</v>
      </c>
      <c r="X1737" s="2">
        <v>1795</v>
      </c>
      <c r="Y1737" s="2">
        <v>135</v>
      </c>
      <c r="Z1737" s="2">
        <v>1255</v>
      </c>
      <c r="AA1737" s="9">
        <f t="shared" si="245"/>
        <v>47380</v>
      </c>
      <c r="AB1737" s="9">
        <f t="shared" si="246"/>
        <v>7156</v>
      </c>
      <c r="AC1737" s="9">
        <f t="shared" si="247"/>
        <v>2171</v>
      </c>
      <c r="AD1737" s="9">
        <f t="shared" si="248"/>
        <v>1790</v>
      </c>
      <c r="AE1737" s="44">
        <f t="shared" si="249"/>
        <v>1.4115564684970096E-4</v>
      </c>
      <c r="AF1737" s="9">
        <f t="shared" si="250"/>
        <v>1355</v>
      </c>
      <c r="AG1737" s="9">
        <f t="shared" si="243"/>
        <v>1390</v>
      </c>
      <c r="AH1737" s="44">
        <f t="shared" si="251"/>
        <v>1.6606290185435364E-4</v>
      </c>
      <c r="AI1737">
        <f>AA1737/'Totals and Drop Down Lists'!W$6*Inputs!E$37</f>
        <v>42980.312490760414</v>
      </c>
      <c r="AJ1737">
        <f>AB1737/'Totals and Drop Down Lists'!X$6*Inputs!F$37</f>
        <v>23546.010679808503</v>
      </c>
      <c r="AK1737">
        <f>AC1737/'Totals and Drop Down Lists'!Y$6*Inputs!G$37</f>
        <v>14311.96533409173</v>
      </c>
      <c r="AL1737">
        <f>AD1737/'Totals and Drop Down Lists'!Z$6*Inputs!H$37</f>
        <v>14351.32727328906</v>
      </c>
      <c r="AM1737">
        <f>AE1737/'Totals and Drop Down Lists'!AA$6*Inputs!I$37</f>
        <v>17572.374775739347</v>
      </c>
      <c r="AN1737">
        <f>AF1737/'Totals and Drop Down Lists'!AB$6*Inputs!J$37</f>
        <v>27041.319205167125</v>
      </c>
      <c r="AO1737">
        <f>AG1737/'Totals and Drop Down Lists'!AC$6*Inputs!K$37</f>
        <v>25886.77088893735</v>
      </c>
      <c r="AP1737">
        <f>AH1737/'Totals and Drop Down Lists'!AD$6*Inputs!L$37</f>
        <v>39079.567589921942</v>
      </c>
      <c r="AQ1737">
        <f>IF(OR($D1737="51",$D1737="52",$D1737="61"),(AA1737/'Totals and Drop Down Lists'!W$4)*Inputs!E$38,0)</f>
        <v>0</v>
      </c>
      <c r="AR1737">
        <f>IF(OR($D1737="51",$D1737="52",$D1737="61"),(AB1737/'Totals and Drop Down Lists'!X$4)*Inputs!F$38,0)</f>
        <v>0</v>
      </c>
      <c r="AS1737">
        <f>IF(OR($D1737="51",$D1737="52",$D1737="61"),(AC1737/'Totals and Drop Down Lists'!Y$4)*Inputs!G$38,0)</f>
        <v>0</v>
      </c>
      <c r="AT1737">
        <f>IF(OR($D1737="51",$D1737="52",$D1737="61"),(AD1737/'Totals and Drop Down Lists'!Z$4)*Inputs!H$38,0)</f>
        <v>0</v>
      </c>
      <c r="AU1737">
        <f>IF(OR($D1737="51",$D1737="52",$D1737="61"),(AE1737/'Totals and Drop Down Lists'!AA$4)*Inputs!I$38,0)</f>
        <v>0</v>
      </c>
      <c r="AV1737">
        <f>IF(OR($D1737="51",$D1737="52",$D1737="61"),(AF1737/'Totals and Drop Down Lists'!AB$4)*Inputs!J$38,0)</f>
        <v>0</v>
      </c>
      <c r="AW1737">
        <f>IF(OR($D1737="51",$D1737="52",$D1737="61"),(AG1737/'Totals and Drop Down Lists'!AC$4)*Inputs!K$38,0)</f>
        <v>0</v>
      </c>
      <c r="AX1737">
        <f>IF(OR($D1737="51",$D1737="52",$D1737="61"),(AH1737/'Totals and Drop Down Lists'!AD$4)*Inputs!L$38,0)</f>
        <v>0</v>
      </c>
      <c r="AY1737">
        <f>IF(OR($D1737="51",$D1737="52",$D1737="61"),0,(AA1737/'Totals and Drop Down Lists'!W$5)*Inputs!E$39)</f>
        <v>0</v>
      </c>
      <c r="AZ1737">
        <f>IF(OR($D1737="51",$D1737="52",$D1737="61"),0,(AB1737/'Totals and Drop Down Lists'!X$5)*Inputs!F$39)</f>
        <v>0</v>
      </c>
      <c r="BA1737">
        <f>IF(OR($D1737="51",$D1737="52",$D1737="61"),0,(AC1737/'Totals and Drop Down Lists'!Y$5)*Inputs!G$39)</f>
        <v>0</v>
      </c>
      <c r="BB1737">
        <f>IF(OR($D1737="51",$D1737="52",$D1737="61"),0,(AD1737/'Totals and Drop Down Lists'!Z$5)*Inputs!H$39)</f>
        <v>0</v>
      </c>
      <c r="BC1737">
        <f>IF(OR($D1737="51",$D1737="52",$D1737="61"),0,(AE1737/'Totals and Drop Down Lists'!AA$5)*Inputs!I$39)</f>
        <v>0</v>
      </c>
      <c r="BD1737">
        <f>IF(OR($D1737="51",$D1737="52",$D1737="61"),0,(AF1737/'Totals and Drop Down Lists'!AB$5)*Inputs!J$39)</f>
        <v>0</v>
      </c>
      <c r="BE1737">
        <f>IF(OR($D1737="51",$D1737="52",$D1737="61"),0,(AG1737/'Totals and Drop Down Lists'!AC$5)*Inputs!K$39)</f>
        <v>0</v>
      </c>
      <c r="BF1737">
        <f>IF(OR($D1737="51",$D1737="52",$D1737="61"),0,(AH1737/'Totals and Drop Down Lists'!AD$5)*Inputs!L$39)</f>
        <v>0</v>
      </c>
      <c r="BG1737" s="10">
        <f t="shared" si="244"/>
        <v>204769.64823771545</v>
      </c>
    </row>
    <row r="1738" spans="1:59" ht="43.2">
      <c r="A1738" s="1" t="s">
        <v>7511</v>
      </c>
      <c r="B1738" s="1" t="s">
        <v>5887</v>
      </c>
      <c r="C1738" s="1" t="s">
        <v>5891</v>
      </c>
      <c r="D1738" s="1" t="s">
        <v>10</v>
      </c>
      <c r="E1738" s="1" t="s">
        <v>5892</v>
      </c>
      <c r="F1738" s="2">
        <v>59895</v>
      </c>
      <c r="G1738" s="2">
        <v>491</v>
      </c>
      <c r="H1738" s="2">
        <v>134</v>
      </c>
      <c r="I1738" s="2">
        <v>6105</v>
      </c>
      <c r="J1738" s="2">
        <v>26963</v>
      </c>
      <c r="K1738" s="2">
        <v>5243</v>
      </c>
      <c r="L1738" s="2">
        <v>112</v>
      </c>
      <c r="M1738" s="2">
        <v>11</v>
      </c>
      <c r="N1738" s="2">
        <v>3</v>
      </c>
      <c r="O1738" s="2">
        <v>45</v>
      </c>
      <c r="P1738" s="2">
        <v>6</v>
      </c>
      <c r="Q1738" s="2">
        <v>7</v>
      </c>
      <c r="R1738" s="2">
        <v>1681</v>
      </c>
      <c r="S1738" s="2">
        <v>4498300</v>
      </c>
      <c r="T1738" s="2">
        <v>224418600</v>
      </c>
      <c r="U1738" s="2">
        <v>348</v>
      </c>
      <c r="V1738" s="2">
        <v>270</v>
      </c>
      <c r="W1738" s="2">
        <v>0</v>
      </c>
      <c r="X1738" s="2">
        <v>1135</v>
      </c>
      <c r="Y1738" s="2">
        <v>75</v>
      </c>
      <c r="Z1738" s="2">
        <v>820</v>
      </c>
      <c r="AA1738" s="9">
        <f t="shared" si="245"/>
        <v>59895</v>
      </c>
      <c r="AB1738" s="9">
        <f t="shared" si="246"/>
        <v>5480</v>
      </c>
      <c r="AC1738" s="9">
        <f t="shared" si="247"/>
        <v>1865</v>
      </c>
      <c r="AD1738" s="9">
        <f t="shared" si="248"/>
        <v>1681</v>
      </c>
      <c r="AE1738" s="44">
        <f t="shared" si="249"/>
        <v>7.1201196149478507E-5</v>
      </c>
      <c r="AF1738" s="9">
        <f t="shared" si="250"/>
        <v>865</v>
      </c>
      <c r="AG1738" s="9">
        <f t="shared" si="243"/>
        <v>895</v>
      </c>
      <c r="AH1738" s="44">
        <f t="shared" si="251"/>
        <v>6.4756857847973526E-5</v>
      </c>
      <c r="AI1738">
        <f>AA1738/'Totals and Drop Down Lists'!W$6*Inputs!E$37</f>
        <v>54333.174686240935</v>
      </c>
      <c r="AJ1738">
        <f>AB1738/'Totals and Drop Down Lists'!X$6*Inputs!F$37</f>
        <v>18031.321761507908</v>
      </c>
      <c r="AK1738">
        <f>AC1738/'Totals and Drop Down Lists'!Y$6*Inputs!G$37</f>
        <v>12294.709971479078</v>
      </c>
      <c r="AL1738">
        <f>AD1738/'Totals and Drop Down Lists'!Z$6*Inputs!H$37</f>
        <v>13477.419634859727</v>
      </c>
      <c r="AM1738">
        <f>AE1738/'Totals and Drop Down Lists'!AA$6*Inputs!I$37</f>
        <v>8863.790653389764</v>
      </c>
      <c r="AN1738">
        <f>AF1738/'Totals and Drop Down Lists'!AB$6*Inputs!J$37</f>
        <v>17262.539566398202</v>
      </c>
      <c r="AO1738">
        <f>AG1738/'Totals and Drop Down Lists'!AC$6*Inputs!K$37</f>
        <v>16668.100680287</v>
      </c>
      <c r="AP1738">
        <f>AH1738/'Totals and Drop Down Lists'!AD$6*Inputs!L$37</f>
        <v>15239.225467710941</v>
      </c>
      <c r="AQ1738">
        <f>IF(OR($D1738="51",$D1738="52",$D1738="61"),(AA1738/'Totals and Drop Down Lists'!W$4)*Inputs!E$38,0)</f>
        <v>0</v>
      </c>
      <c r="AR1738">
        <f>IF(OR($D1738="51",$D1738="52",$D1738="61"),(AB1738/'Totals and Drop Down Lists'!X$4)*Inputs!F$38,0)</f>
        <v>0</v>
      </c>
      <c r="AS1738">
        <f>IF(OR($D1738="51",$D1738="52",$D1738="61"),(AC1738/'Totals and Drop Down Lists'!Y$4)*Inputs!G$38,0)</f>
        <v>0</v>
      </c>
      <c r="AT1738">
        <f>IF(OR($D1738="51",$D1738="52",$D1738="61"),(AD1738/'Totals and Drop Down Lists'!Z$4)*Inputs!H$38,0)</f>
        <v>0</v>
      </c>
      <c r="AU1738">
        <f>IF(OR($D1738="51",$D1738="52",$D1738="61"),(AE1738/'Totals and Drop Down Lists'!AA$4)*Inputs!I$38,0)</f>
        <v>0</v>
      </c>
      <c r="AV1738">
        <f>IF(OR($D1738="51",$D1738="52",$D1738="61"),(AF1738/'Totals and Drop Down Lists'!AB$4)*Inputs!J$38,0)</f>
        <v>0</v>
      </c>
      <c r="AW1738">
        <f>IF(OR($D1738="51",$D1738="52",$D1738="61"),(AG1738/'Totals and Drop Down Lists'!AC$4)*Inputs!K$38,0)</f>
        <v>0</v>
      </c>
      <c r="AX1738">
        <f>IF(OR($D1738="51",$D1738="52",$D1738="61"),(AH1738/'Totals and Drop Down Lists'!AD$4)*Inputs!L$38,0)</f>
        <v>0</v>
      </c>
      <c r="AY1738">
        <f>IF(OR($D1738="51",$D1738="52",$D1738="61"),0,(AA1738/'Totals and Drop Down Lists'!W$5)*Inputs!E$39)</f>
        <v>0</v>
      </c>
      <c r="AZ1738">
        <f>IF(OR($D1738="51",$D1738="52",$D1738="61"),0,(AB1738/'Totals and Drop Down Lists'!X$5)*Inputs!F$39)</f>
        <v>0</v>
      </c>
      <c r="BA1738">
        <f>IF(OR($D1738="51",$D1738="52",$D1738="61"),0,(AC1738/'Totals and Drop Down Lists'!Y$5)*Inputs!G$39)</f>
        <v>0</v>
      </c>
      <c r="BB1738">
        <f>IF(OR($D1738="51",$D1738="52",$D1738="61"),0,(AD1738/'Totals and Drop Down Lists'!Z$5)*Inputs!H$39)</f>
        <v>0</v>
      </c>
      <c r="BC1738">
        <f>IF(OR($D1738="51",$D1738="52",$D1738="61"),0,(AE1738/'Totals and Drop Down Lists'!AA$5)*Inputs!I$39)</f>
        <v>0</v>
      </c>
      <c r="BD1738">
        <f>IF(OR($D1738="51",$D1738="52",$D1738="61"),0,(AF1738/'Totals and Drop Down Lists'!AB$5)*Inputs!J$39)</f>
        <v>0</v>
      </c>
      <c r="BE1738">
        <f>IF(OR($D1738="51",$D1738="52",$D1738="61"),0,(AG1738/'Totals and Drop Down Lists'!AC$5)*Inputs!K$39)</f>
        <v>0</v>
      </c>
      <c r="BF1738">
        <f>IF(OR($D1738="51",$D1738="52",$D1738="61"),0,(AH1738/'Totals and Drop Down Lists'!AD$5)*Inputs!L$39)</f>
        <v>0</v>
      </c>
      <c r="BG1738" s="10">
        <f t="shared" si="244"/>
        <v>156170.28242187356</v>
      </c>
    </row>
    <row r="1739" spans="1:59" ht="43.2">
      <c r="A1739" s="1" t="s">
        <v>7511</v>
      </c>
      <c r="B1739" s="1" t="s">
        <v>5887</v>
      </c>
      <c r="C1739" s="1" t="s">
        <v>5893</v>
      </c>
      <c r="D1739" s="1" t="s">
        <v>10</v>
      </c>
      <c r="E1739" s="1" t="s">
        <v>5894</v>
      </c>
      <c r="F1739" s="2">
        <v>130209</v>
      </c>
      <c r="G1739" s="2">
        <v>980</v>
      </c>
      <c r="H1739" s="2">
        <v>131</v>
      </c>
      <c r="I1739" s="2">
        <v>16784</v>
      </c>
      <c r="J1739" s="2">
        <v>49551</v>
      </c>
      <c r="K1739" s="2">
        <v>12523</v>
      </c>
      <c r="L1739" s="2">
        <v>294</v>
      </c>
      <c r="M1739" s="2">
        <v>32</v>
      </c>
      <c r="N1739" s="2">
        <v>27</v>
      </c>
      <c r="O1739" s="2">
        <v>541</v>
      </c>
      <c r="P1739" s="2">
        <v>102</v>
      </c>
      <c r="Q1739" s="2">
        <v>16</v>
      </c>
      <c r="R1739" s="2">
        <v>477</v>
      </c>
      <c r="S1739" s="2">
        <v>11534200</v>
      </c>
      <c r="T1739" s="2">
        <v>541211900</v>
      </c>
      <c r="U1739" s="2">
        <v>723</v>
      </c>
      <c r="V1739" s="2">
        <v>670</v>
      </c>
      <c r="W1739" s="2">
        <v>50</v>
      </c>
      <c r="X1739" s="2">
        <v>2420</v>
      </c>
      <c r="Y1739" s="2">
        <v>250</v>
      </c>
      <c r="Z1739" s="2">
        <v>1435</v>
      </c>
      <c r="AA1739" s="9">
        <f t="shared" si="245"/>
        <v>130209</v>
      </c>
      <c r="AB1739" s="9">
        <f t="shared" si="246"/>
        <v>15673</v>
      </c>
      <c r="AC1739" s="9">
        <f t="shared" si="247"/>
        <v>1489</v>
      </c>
      <c r="AD1739" s="9">
        <f t="shared" si="248"/>
        <v>477</v>
      </c>
      <c r="AE1739" s="44">
        <f t="shared" si="249"/>
        <v>2.210345295725183E-4</v>
      </c>
      <c r="AF1739" s="9">
        <f t="shared" si="250"/>
        <v>1700</v>
      </c>
      <c r="AG1739" s="9">
        <f t="shared" si="243"/>
        <v>1685</v>
      </c>
      <c r="AH1739" s="44">
        <f t="shared" si="251"/>
        <v>1.5845536515367376E-4</v>
      </c>
      <c r="AI1739">
        <f>AA1739/'Totals and Drop Down Lists'!W$6*Inputs!E$37</f>
        <v>118117.84527457626</v>
      </c>
      <c r="AJ1739">
        <f>AB1739/'Totals and Drop Down Lists'!X$6*Inputs!F$37</f>
        <v>51570.238315349168</v>
      </c>
      <c r="AK1739">
        <f>AC1739/'Totals and Drop Down Lists'!Y$6*Inputs!G$37</f>
        <v>9815.9909638243134</v>
      </c>
      <c r="AL1739">
        <f>AD1739/'Totals and Drop Down Lists'!Z$6*Inputs!H$37</f>
        <v>3824.3481057870849</v>
      </c>
      <c r="AM1739">
        <f>AE1739/'Totals and Drop Down Lists'!AA$6*Inputs!I$37</f>
        <v>27516.44499325789</v>
      </c>
      <c r="AN1739">
        <f>AF1739/'Totals and Drop Down Lists'!AB$6*Inputs!J$37</f>
        <v>33926.378338586059</v>
      </c>
      <c r="AO1739">
        <f>AG1739/'Totals and Drop Down Lists'!AC$6*Inputs!K$37</f>
        <v>31380.725861769381</v>
      </c>
      <c r="AP1739">
        <f>AH1739/'Totals and Drop Down Lists'!AD$6*Inputs!L$37</f>
        <v>37289.28667005834</v>
      </c>
      <c r="AQ1739">
        <f>IF(OR($D1739="51",$D1739="52",$D1739="61"),(AA1739/'Totals and Drop Down Lists'!W$4)*Inputs!E$38,0)</f>
        <v>0</v>
      </c>
      <c r="AR1739">
        <f>IF(OR($D1739="51",$D1739="52",$D1739="61"),(AB1739/'Totals and Drop Down Lists'!X$4)*Inputs!F$38,0)</f>
        <v>0</v>
      </c>
      <c r="AS1739">
        <f>IF(OR($D1739="51",$D1739="52",$D1739="61"),(AC1739/'Totals and Drop Down Lists'!Y$4)*Inputs!G$38,0)</f>
        <v>0</v>
      </c>
      <c r="AT1739">
        <f>IF(OR($D1739="51",$D1739="52",$D1739="61"),(AD1739/'Totals and Drop Down Lists'!Z$4)*Inputs!H$38,0)</f>
        <v>0</v>
      </c>
      <c r="AU1739">
        <f>IF(OR($D1739="51",$D1739="52",$D1739="61"),(AE1739/'Totals and Drop Down Lists'!AA$4)*Inputs!I$38,0)</f>
        <v>0</v>
      </c>
      <c r="AV1739">
        <f>IF(OR($D1739="51",$D1739="52",$D1739="61"),(AF1739/'Totals and Drop Down Lists'!AB$4)*Inputs!J$38,0)</f>
        <v>0</v>
      </c>
      <c r="AW1739">
        <f>IF(OR($D1739="51",$D1739="52",$D1739="61"),(AG1739/'Totals and Drop Down Lists'!AC$4)*Inputs!K$38,0)</f>
        <v>0</v>
      </c>
      <c r="AX1739">
        <f>IF(OR($D1739="51",$D1739="52",$D1739="61"),(AH1739/'Totals and Drop Down Lists'!AD$4)*Inputs!L$38,0)</f>
        <v>0</v>
      </c>
      <c r="AY1739">
        <f>IF(OR($D1739="51",$D1739="52",$D1739="61"),0,(AA1739/'Totals and Drop Down Lists'!W$5)*Inputs!E$39)</f>
        <v>0</v>
      </c>
      <c r="AZ1739">
        <f>IF(OR($D1739="51",$D1739="52",$D1739="61"),0,(AB1739/'Totals and Drop Down Lists'!X$5)*Inputs!F$39)</f>
        <v>0</v>
      </c>
      <c r="BA1739">
        <f>IF(OR($D1739="51",$D1739="52",$D1739="61"),0,(AC1739/'Totals and Drop Down Lists'!Y$5)*Inputs!G$39)</f>
        <v>0</v>
      </c>
      <c r="BB1739">
        <f>IF(OR($D1739="51",$D1739="52",$D1739="61"),0,(AD1739/'Totals and Drop Down Lists'!Z$5)*Inputs!H$39)</f>
        <v>0</v>
      </c>
      <c r="BC1739">
        <f>IF(OR($D1739="51",$D1739="52",$D1739="61"),0,(AE1739/'Totals and Drop Down Lists'!AA$5)*Inputs!I$39)</f>
        <v>0</v>
      </c>
      <c r="BD1739">
        <f>IF(OR($D1739="51",$D1739="52",$D1739="61"),0,(AF1739/'Totals and Drop Down Lists'!AB$5)*Inputs!J$39)</f>
        <v>0</v>
      </c>
      <c r="BE1739">
        <f>IF(OR($D1739="51",$D1739="52",$D1739="61"),0,(AG1739/'Totals and Drop Down Lists'!AC$5)*Inputs!K$39)</f>
        <v>0</v>
      </c>
      <c r="BF1739">
        <f>IF(OR($D1739="51",$D1739="52",$D1739="61"),0,(AH1739/'Totals and Drop Down Lists'!AD$5)*Inputs!L$39)</f>
        <v>0</v>
      </c>
      <c r="BG1739" s="10">
        <f t="shared" si="244"/>
        <v>313441.25852320855</v>
      </c>
    </row>
    <row r="1740" spans="1:59" ht="43.2">
      <c r="A1740" s="1" t="s">
        <v>7511</v>
      </c>
      <c r="B1740" s="1" t="s">
        <v>5887</v>
      </c>
      <c r="C1740" s="1" t="s">
        <v>4532</v>
      </c>
      <c r="D1740" s="1" t="s">
        <v>10</v>
      </c>
      <c r="E1740" s="1" t="s">
        <v>5895</v>
      </c>
      <c r="F1740" s="2">
        <v>134376</v>
      </c>
      <c r="G1740" s="2">
        <v>1142</v>
      </c>
      <c r="H1740" s="2">
        <v>225</v>
      </c>
      <c r="I1740" s="2">
        <v>24228</v>
      </c>
      <c r="J1740" s="2">
        <v>53198</v>
      </c>
      <c r="K1740" s="2">
        <v>14204</v>
      </c>
      <c r="L1740" s="2">
        <v>455</v>
      </c>
      <c r="M1740" s="2">
        <v>52</v>
      </c>
      <c r="N1740" s="2">
        <v>5</v>
      </c>
      <c r="O1740" s="2">
        <v>544</v>
      </c>
      <c r="P1740" s="2">
        <v>61</v>
      </c>
      <c r="Q1740" s="2">
        <v>22</v>
      </c>
      <c r="R1740" s="2">
        <v>1955</v>
      </c>
      <c r="S1740" s="2">
        <v>11738900</v>
      </c>
      <c r="T1740" s="2">
        <v>502207200</v>
      </c>
      <c r="U1740" s="2">
        <v>853</v>
      </c>
      <c r="V1740" s="2">
        <v>510</v>
      </c>
      <c r="W1740" s="2">
        <v>45</v>
      </c>
      <c r="X1740" s="2">
        <v>4140</v>
      </c>
      <c r="Y1740" s="2">
        <v>275</v>
      </c>
      <c r="Z1740" s="2">
        <v>3070</v>
      </c>
      <c r="AA1740" s="9">
        <f t="shared" si="245"/>
        <v>134376</v>
      </c>
      <c r="AB1740" s="9">
        <f t="shared" si="246"/>
        <v>22861</v>
      </c>
      <c r="AC1740" s="9">
        <f t="shared" si="247"/>
        <v>3094</v>
      </c>
      <c r="AD1740" s="9">
        <f t="shared" si="248"/>
        <v>1955</v>
      </c>
      <c r="AE1740" s="44">
        <f t="shared" si="249"/>
        <v>2.6486331362404779E-4</v>
      </c>
      <c r="AF1740" s="9">
        <f t="shared" si="250"/>
        <v>3585</v>
      </c>
      <c r="AG1740" s="9">
        <f t="shared" si="243"/>
        <v>3345</v>
      </c>
      <c r="AH1740" s="44">
        <f t="shared" si="251"/>
        <v>3.3232465832600487E-4</v>
      </c>
      <c r="AI1740">
        <f>AA1740/'Totals and Drop Down Lists'!W$6*Inputs!E$37</f>
        <v>121897.89935116973</v>
      </c>
      <c r="AJ1740">
        <f>AB1740/'Totals and Drop Down Lists'!X$6*Inputs!F$37</f>
        <v>75221.541385005898</v>
      </c>
      <c r="AK1740">
        <f>AC1740/'Totals and Drop Down Lists'!Y$6*Inputs!G$37</f>
        <v>20396.69311086127</v>
      </c>
      <c r="AL1740">
        <f>AD1740/'Totals and Drop Down Lists'!Z$6*Inputs!H$37</f>
        <v>15674.214982838053</v>
      </c>
      <c r="AM1740">
        <f>AE1740/'Totals and Drop Down Lists'!AA$6*Inputs!I$37</f>
        <v>32972.661846831506</v>
      </c>
      <c r="AN1740">
        <f>AF1740/'Totals and Drop Down Lists'!AB$6*Inputs!J$37</f>
        <v>71544.744908135908</v>
      </c>
      <c r="AO1740">
        <f>AG1740/'Totals and Drop Down Lists'!AC$6*Inputs!K$37</f>
        <v>62295.862319061467</v>
      </c>
      <c r="AP1740">
        <f>AH1740/'Totals and Drop Down Lists'!AD$6*Inputs!L$37</f>
        <v>78205.931618846647</v>
      </c>
      <c r="AQ1740">
        <f>IF(OR($D1740="51",$D1740="52",$D1740="61"),(AA1740/'Totals and Drop Down Lists'!W$4)*Inputs!E$38,0)</f>
        <v>0</v>
      </c>
      <c r="AR1740">
        <f>IF(OR($D1740="51",$D1740="52",$D1740="61"),(AB1740/'Totals and Drop Down Lists'!X$4)*Inputs!F$38,0)</f>
        <v>0</v>
      </c>
      <c r="AS1740">
        <f>IF(OR($D1740="51",$D1740="52",$D1740="61"),(AC1740/'Totals and Drop Down Lists'!Y$4)*Inputs!G$38,0)</f>
        <v>0</v>
      </c>
      <c r="AT1740">
        <f>IF(OR($D1740="51",$D1740="52",$D1740="61"),(AD1740/'Totals and Drop Down Lists'!Z$4)*Inputs!H$38,0)</f>
        <v>0</v>
      </c>
      <c r="AU1740">
        <f>IF(OR($D1740="51",$D1740="52",$D1740="61"),(AE1740/'Totals and Drop Down Lists'!AA$4)*Inputs!I$38,0)</f>
        <v>0</v>
      </c>
      <c r="AV1740">
        <f>IF(OR($D1740="51",$D1740="52",$D1740="61"),(AF1740/'Totals and Drop Down Lists'!AB$4)*Inputs!J$38,0)</f>
        <v>0</v>
      </c>
      <c r="AW1740">
        <f>IF(OR($D1740="51",$D1740="52",$D1740="61"),(AG1740/'Totals and Drop Down Lists'!AC$4)*Inputs!K$38,0)</f>
        <v>0</v>
      </c>
      <c r="AX1740">
        <f>IF(OR($D1740="51",$D1740="52",$D1740="61"),(AH1740/'Totals and Drop Down Lists'!AD$4)*Inputs!L$38,0)</f>
        <v>0</v>
      </c>
      <c r="AY1740">
        <f>IF(OR($D1740="51",$D1740="52",$D1740="61"),0,(AA1740/'Totals and Drop Down Lists'!W$5)*Inputs!E$39)</f>
        <v>0</v>
      </c>
      <c r="AZ1740">
        <f>IF(OR($D1740="51",$D1740="52",$D1740="61"),0,(AB1740/'Totals and Drop Down Lists'!X$5)*Inputs!F$39)</f>
        <v>0</v>
      </c>
      <c r="BA1740">
        <f>IF(OR($D1740="51",$D1740="52",$D1740="61"),0,(AC1740/'Totals and Drop Down Lists'!Y$5)*Inputs!G$39)</f>
        <v>0</v>
      </c>
      <c r="BB1740">
        <f>IF(OR($D1740="51",$D1740="52",$D1740="61"),0,(AD1740/'Totals and Drop Down Lists'!Z$5)*Inputs!H$39)</f>
        <v>0</v>
      </c>
      <c r="BC1740">
        <f>IF(OR($D1740="51",$D1740="52",$D1740="61"),0,(AE1740/'Totals and Drop Down Lists'!AA$5)*Inputs!I$39)</f>
        <v>0</v>
      </c>
      <c r="BD1740">
        <f>IF(OR($D1740="51",$D1740="52",$D1740="61"),0,(AF1740/'Totals and Drop Down Lists'!AB$5)*Inputs!J$39)</f>
        <v>0</v>
      </c>
      <c r="BE1740">
        <f>IF(OR($D1740="51",$D1740="52",$D1740="61"),0,(AG1740/'Totals and Drop Down Lists'!AC$5)*Inputs!K$39)</f>
        <v>0</v>
      </c>
      <c r="BF1740">
        <f>IF(OR($D1740="51",$D1740="52",$D1740="61"),0,(AH1740/'Totals and Drop Down Lists'!AD$5)*Inputs!L$39)</f>
        <v>0</v>
      </c>
      <c r="BG1740" s="10">
        <f t="shared" si="244"/>
        <v>478209.54952275049</v>
      </c>
    </row>
    <row r="1741" spans="1:59" ht="43.2">
      <c r="A1741" s="1" t="s">
        <v>7511</v>
      </c>
      <c r="B1741" s="1" t="s">
        <v>5887</v>
      </c>
      <c r="C1741" s="1" t="s">
        <v>5896</v>
      </c>
      <c r="D1741" s="1" t="s">
        <v>215</v>
      </c>
      <c r="E1741" s="1" t="s">
        <v>5897</v>
      </c>
      <c r="F1741" s="2">
        <v>375922</v>
      </c>
      <c r="G1741" s="2">
        <v>2625</v>
      </c>
      <c r="H1741" s="2">
        <v>241</v>
      </c>
      <c r="I1741" s="2">
        <v>38089</v>
      </c>
      <c r="J1741" s="2">
        <v>141731</v>
      </c>
      <c r="K1741" s="2">
        <v>29426</v>
      </c>
      <c r="L1741" s="2">
        <v>709</v>
      </c>
      <c r="M1741" s="2">
        <v>71</v>
      </c>
      <c r="N1741" s="2">
        <v>10</v>
      </c>
      <c r="O1741" s="2">
        <v>558</v>
      </c>
      <c r="P1741" s="2">
        <v>219</v>
      </c>
      <c r="Q1741" s="2">
        <v>26</v>
      </c>
      <c r="R1741" s="2">
        <v>9812</v>
      </c>
      <c r="S1741" s="2">
        <v>24784700</v>
      </c>
      <c r="T1741" s="2">
        <v>1202432400</v>
      </c>
      <c r="U1741" s="2">
        <v>1946</v>
      </c>
      <c r="V1741" s="2">
        <v>1609</v>
      </c>
      <c r="W1741" s="2">
        <v>70</v>
      </c>
      <c r="X1741" s="2">
        <v>6434</v>
      </c>
      <c r="Y1741" s="2">
        <v>869</v>
      </c>
      <c r="Z1741" s="2">
        <v>4364</v>
      </c>
      <c r="AA1741" s="9">
        <f t="shared" si="245"/>
        <v>375922</v>
      </c>
      <c r="AB1741" s="9">
        <f t="shared" si="246"/>
        <v>35223</v>
      </c>
      <c r="AC1741" s="9">
        <f t="shared" si="247"/>
        <v>11405</v>
      </c>
      <c r="AD1741" s="9">
        <f t="shared" si="248"/>
        <v>9812</v>
      </c>
      <c r="AE1741" s="44">
        <f t="shared" si="249"/>
        <v>4.2667126541095504E-4</v>
      </c>
      <c r="AF1741" s="9">
        <f t="shared" si="250"/>
        <v>4755</v>
      </c>
      <c r="AG1741" s="9">
        <f t="shared" si="243"/>
        <v>5233</v>
      </c>
      <c r="AH1741" s="44">
        <f t="shared" si="251"/>
        <v>4.0426691498295704E-4</v>
      </c>
      <c r="AI1741">
        <f>AA1741/'Totals and Drop Down Lists'!W$6*Inputs!E$37</f>
        <v>341014.03613659006</v>
      </c>
      <c r="AJ1741">
        <f>AB1741/'Totals and Drop Down Lists'!X$6*Inputs!F$37</f>
        <v>115897.30773824691</v>
      </c>
      <c r="AK1741">
        <f>AC1741/'Totals and Drop Down Lists'!Y$6*Inputs!G$37</f>
        <v>75185.612452932372</v>
      </c>
      <c r="AL1741">
        <f>AD1741/'Totals and Drop Down Lists'!Z$6*Inputs!H$37</f>
        <v>78667.722461180048</v>
      </c>
      <c r="AM1741">
        <f>AE1741/'Totals and Drop Down Lists'!AA$6*Inputs!I$37</f>
        <v>53116.028647607287</v>
      </c>
      <c r="AN1741">
        <f>AF1741/'Totals and Drop Down Lists'!AB$6*Inputs!J$37</f>
        <v>94894.075882339253</v>
      </c>
      <c r="AO1741">
        <f>AG1741/'Totals and Drop Down Lists'!AC$6*Inputs!K$37</f>
        <v>97457.174145186451</v>
      </c>
      <c r="AP1741">
        <f>AH1741/'Totals and Drop Down Lists'!AD$6*Inputs!L$37</f>
        <v>95136.096334760674</v>
      </c>
      <c r="AQ1741">
        <f>IF(OR($D1741="51",$D1741="52",$D1741="61"),(AA1741/'Totals and Drop Down Lists'!W$4)*Inputs!E$38,0)</f>
        <v>0</v>
      </c>
      <c r="AR1741">
        <f>IF(OR($D1741="51",$D1741="52",$D1741="61"),(AB1741/'Totals and Drop Down Lists'!X$4)*Inputs!F$38,0)</f>
        <v>0</v>
      </c>
      <c r="AS1741">
        <f>IF(OR($D1741="51",$D1741="52",$D1741="61"),(AC1741/'Totals and Drop Down Lists'!Y$4)*Inputs!G$38,0)</f>
        <v>0</v>
      </c>
      <c r="AT1741">
        <f>IF(OR($D1741="51",$D1741="52",$D1741="61"),(AD1741/'Totals and Drop Down Lists'!Z$4)*Inputs!H$38,0)</f>
        <v>0</v>
      </c>
      <c r="AU1741">
        <f>IF(OR($D1741="51",$D1741="52",$D1741="61"),(AE1741/'Totals and Drop Down Lists'!AA$4)*Inputs!I$38,0)</f>
        <v>0</v>
      </c>
      <c r="AV1741">
        <f>IF(OR($D1741="51",$D1741="52",$D1741="61"),(AF1741/'Totals and Drop Down Lists'!AB$4)*Inputs!J$38,0)</f>
        <v>0</v>
      </c>
      <c r="AW1741">
        <f>IF(OR($D1741="51",$D1741="52",$D1741="61"),(AG1741/'Totals and Drop Down Lists'!AC$4)*Inputs!K$38,0)</f>
        <v>0</v>
      </c>
      <c r="AX1741">
        <f>IF(OR($D1741="51",$D1741="52",$D1741="61"),(AH1741/'Totals and Drop Down Lists'!AD$4)*Inputs!L$38,0)</f>
        <v>0</v>
      </c>
      <c r="AY1741">
        <f>IF(OR($D1741="51",$D1741="52",$D1741="61"),0,(AA1741/'Totals and Drop Down Lists'!W$5)*Inputs!E$39)</f>
        <v>0</v>
      </c>
      <c r="AZ1741">
        <f>IF(OR($D1741="51",$D1741="52",$D1741="61"),0,(AB1741/'Totals and Drop Down Lists'!X$5)*Inputs!F$39)</f>
        <v>0</v>
      </c>
      <c r="BA1741">
        <f>IF(OR($D1741="51",$D1741="52",$D1741="61"),0,(AC1741/'Totals and Drop Down Lists'!Y$5)*Inputs!G$39)</f>
        <v>0</v>
      </c>
      <c r="BB1741">
        <f>IF(OR($D1741="51",$D1741="52",$D1741="61"),0,(AD1741/'Totals and Drop Down Lists'!Z$5)*Inputs!H$39)</f>
        <v>0</v>
      </c>
      <c r="BC1741">
        <f>IF(OR($D1741="51",$D1741="52",$D1741="61"),0,(AE1741/'Totals and Drop Down Lists'!AA$5)*Inputs!I$39)</f>
        <v>0</v>
      </c>
      <c r="BD1741">
        <f>IF(OR($D1741="51",$D1741="52",$D1741="61"),0,(AF1741/'Totals and Drop Down Lists'!AB$5)*Inputs!J$39)</f>
        <v>0</v>
      </c>
      <c r="BE1741">
        <f>IF(OR($D1741="51",$D1741="52",$D1741="61"),0,(AG1741/'Totals and Drop Down Lists'!AC$5)*Inputs!K$39)</f>
        <v>0</v>
      </c>
      <c r="BF1741">
        <f>IF(OR($D1741="51",$D1741="52",$D1741="61"),0,(AH1741/'Totals and Drop Down Lists'!AD$5)*Inputs!L$39)</f>
        <v>0</v>
      </c>
      <c r="BG1741" s="10">
        <f t="shared" si="244"/>
        <v>951368.05379884306</v>
      </c>
    </row>
    <row r="1742" spans="1:59" ht="28.8">
      <c r="A1742" s="1" t="s">
        <v>7512</v>
      </c>
      <c r="B1742" s="1" t="s">
        <v>4868</v>
      </c>
      <c r="C1742" s="1" t="s">
        <v>4869</v>
      </c>
      <c r="D1742" s="1" t="s">
        <v>10</v>
      </c>
      <c r="E1742" s="1" t="s">
        <v>4870</v>
      </c>
      <c r="F1742" s="2">
        <v>80376</v>
      </c>
      <c r="G1742" s="2">
        <v>448</v>
      </c>
      <c r="H1742" s="2">
        <v>58</v>
      </c>
      <c r="I1742" s="2">
        <v>5927</v>
      </c>
      <c r="J1742" s="2">
        <v>34162</v>
      </c>
      <c r="K1742" s="2">
        <v>12513</v>
      </c>
      <c r="L1742" s="2">
        <v>152</v>
      </c>
      <c r="M1742" s="2">
        <v>4</v>
      </c>
      <c r="N1742" s="2">
        <v>27</v>
      </c>
      <c r="O1742" s="2">
        <v>66</v>
      </c>
      <c r="P1742" s="2">
        <v>26</v>
      </c>
      <c r="Q1742" s="2">
        <v>2</v>
      </c>
      <c r="R1742" s="2">
        <v>830</v>
      </c>
      <c r="S1742" s="2">
        <v>12813200</v>
      </c>
      <c r="T1742" s="2">
        <v>673142000</v>
      </c>
      <c r="U1742" s="2">
        <v>1001</v>
      </c>
      <c r="V1742" s="2">
        <v>260</v>
      </c>
      <c r="W1742" s="2">
        <v>15</v>
      </c>
      <c r="X1742" s="2">
        <v>1515</v>
      </c>
      <c r="Y1742" s="2">
        <v>55</v>
      </c>
      <c r="Z1742" s="2">
        <v>1115</v>
      </c>
      <c r="AA1742" s="9">
        <f t="shared" si="245"/>
        <v>80376</v>
      </c>
      <c r="AB1742" s="9">
        <f t="shared" si="246"/>
        <v>5421</v>
      </c>
      <c r="AC1742" s="9">
        <f t="shared" si="247"/>
        <v>1107</v>
      </c>
      <c r="AD1742" s="9">
        <f t="shared" si="248"/>
        <v>830</v>
      </c>
      <c r="AE1742" s="44">
        <f t="shared" si="249"/>
        <v>3.2009241766989754E-4</v>
      </c>
      <c r="AF1742" s="9">
        <f t="shared" si="250"/>
        <v>1240</v>
      </c>
      <c r="AG1742" s="9">
        <f t="shared" si="243"/>
        <v>1170</v>
      </c>
      <c r="AH1742" s="44">
        <f t="shared" si="251"/>
        <v>1.5946122800911377E-4</v>
      </c>
      <c r="AI1742">
        <f>AA1742/'Totals and Drop Down Lists'!W$6*Inputs!E$37</f>
        <v>72912.317365077237</v>
      </c>
      <c r="AJ1742">
        <f>AB1742/'Totals and Drop Down Lists'!X$6*Inputs!F$37</f>
        <v>17837.188917725252</v>
      </c>
      <c r="AK1742">
        <f>AC1742/'Totals and Drop Down Lists'!Y$6*Inputs!G$37</f>
        <v>7297.7179294516563</v>
      </c>
      <c r="AL1742">
        <f>AD1742/'Totals and Drop Down Lists'!Z$6*Inputs!H$37</f>
        <v>6654.5260540949284</v>
      </c>
      <c r="AM1742">
        <f>AE1742/'Totals and Drop Down Lists'!AA$6*Inputs!I$37</f>
        <v>39848.097130375958</v>
      </c>
      <c r="AN1742">
        <f>AF1742/'Totals and Drop Down Lists'!AB$6*Inputs!J$37</f>
        <v>24746.29949402748</v>
      </c>
      <c r="AO1742">
        <f>AG1742/'Totals and Drop Down Lists'!AC$6*Inputs!K$37</f>
        <v>21789.584129537194</v>
      </c>
      <c r="AP1742">
        <f>AH1742/'Totals and Drop Down Lists'!AD$6*Inputs!L$37</f>
        <v>37525.996284345551</v>
      </c>
      <c r="AQ1742">
        <f>IF(OR($D1742="51",$D1742="52",$D1742="61"),(AA1742/'Totals and Drop Down Lists'!W$4)*Inputs!E$38,0)</f>
        <v>0</v>
      </c>
      <c r="AR1742">
        <f>IF(OR($D1742="51",$D1742="52",$D1742="61"),(AB1742/'Totals and Drop Down Lists'!X$4)*Inputs!F$38,0)</f>
        <v>0</v>
      </c>
      <c r="AS1742">
        <f>IF(OR($D1742="51",$D1742="52",$D1742="61"),(AC1742/'Totals and Drop Down Lists'!Y$4)*Inputs!G$38,0)</f>
        <v>0</v>
      </c>
      <c r="AT1742">
        <f>IF(OR($D1742="51",$D1742="52",$D1742="61"),(AD1742/'Totals and Drop Down Lists'!Z$4)*Inputs!H$38,0)</f>
        <v>0</v>
      </c>
      <c r="AU1742">
        <f>IF(OR($D1742="51",$D1742="52",$D1742="61"),(AE1742/'Totals and Drop Down Lists'!AA$4)*Inputs!I$38,0)</f>
        <v>0</v>
      </c>
      <c r="AV1742">
        <f>IF(OR($D1742="51",$D1742="52",$D1742="61"),(AF1742/'Totals and Drop Down Lists'!AB$4)*Inputs!J$38,0)</f>
        <v>0</v>
      </c>
      <c r="AW1742">
        <f>IF(OR($D1742="51",$D1742="52",$D1742="61"),(AG1742/'Totals and Drop Down Lists'!AC$4)*Inputs!K$38,0)</f>
        <v>0</v>
      </c>
      <c r="AX1742">
        <f>IF(OR($D1742="51",$D1742="52",$D1742="61"),(AH1742/'Totals and Drop Down Lists'!AD$4)*Inputs!L$38,0)</f>
        <v>0</v>
      </c>
      <c r="AY1742">
        <f>IF(OR($D1742="51",$D1742="52",$D1742="61"),0,(AA1742/'Totals and Drop Down Lists'!W$5)*Inputs!E$39)</f>
        <v>0</v>
      </c>
      <c r="AZ1742">
        <f>IF(OR($D1742="51",$D1742="52",$D1742="61"),0,(AB1742/'Totals and Drop Down Lists'!X$5)*Inputs!F$39)</f>
        <v>0</v>
      </c>
      <c r="BA1742">
        <f>IF(OR($D1742="51",$D1742="52",$D1742="61"),0,(AC1742/'Totals and Drop Down Lists'!Y$5)*Inputs!G$39)</f>
        <v>0</v>
      </c>
      <c r="BB1742">
        <f>IF(OR($D1742="51",$D1742="52",$D1742="61"),0,(AD1742/'Totals and Drop Down Lists'!Z$5)*Inputs!H$39)</f>
        <v>0</v>
      </c>
      <c r="BC1742">
        <f>IF(OR($D1742="51",$D1742="52",$D1742="61"),0,(AE1742/'Totals and Drop Down Lists'!AA$5)*Inputs!I$39)</f>
        <v>0</v>
      </c>
      <c r="BD1742">
        <f>IF(OR($D1742="51",$D1742="52",$D1742="61"),0,(AF1742/'Totals and Drop Down Lists'!AB$5)*Inputs!J$39)</f>
        <v>0</v>
      </c>
      <c r="BE1742">
        <f>IF(OR($D1742="51",$D1742="52",$D1742="61"),0,(AG1742/'Totals and Drop Down Lists'!AC$5)*Inputs!K$39)</f>
        <v>0</v>
      </c>
      <c r="BF1742">
        <f>IF(OR($D1742="51",$D1742="52",$D1742="61"),0,(AH1742/'Totals and Drop Down Lists'!AD$5)*Inputs!L$39)</f>
        <v>0</v>
      </c>
      <c r="BG1742" s="10">
        <f t="shared" si="244"/>
        <v>228611.72730463525</v>
      </c>
    </row>
    <row r="1743" spans="1:59" ht="28.8">
      <c r="A1743" s="1" t="s">
        <v>7512</v>
      </c>
      <c r="B1743" s="1" t="s">
        <v>4868</v>
      </c>
      <c r="C1743" s="1" t="s">
        <v>4871</v>
      </c>
      <c r="D1743" s="1" t="s">
        <v>10</v>
      </c>
      <c r="E1743" s="1" t="s">
        <v>4872</v>
      </c>
      <c r="F1743" s="2">
        <v>58065</v>
      </c>
      <c r="G1743" s="2">
        <v>456</v>
      </c>
      <c r="H1743" s="2">
        <v>345</v>
      </c>
      <c r="I1743" s="2">
        <v>3991</v>
      </c>
      <c r="J1743" s="2">
        <v>28296</v>
      </c>
      <c r="K1743" s="2">
        <v>9139</v>
      </c>
      <c r="L1743" s="2">
        <v>99</v>
      </c>
      <c r="M1743" s="2">
        <v>0</v>
      </c>
      <c r="N1743" s="2">
        <v>0</v>
      </c>
      <c r="O1743" s="2">
        <v>26</v>
      </c>
      <c r="P1743" s="2">
        <v>44</v>
      </c>
      <c r="Q1743" s="2">
        <v>0</v>
      </c>
      <c r="R1743" s="2">
        <v>5294</v>
      </c>
      <c r="S1743" s="2">
        <v>8789500</v>
      </c>
      <c r="T1743" s="2">
        <v>511665000</v>
      </c>
      <c r="U1743" s="2">
        <v>497</v>
      </c>
      <c r="V1743" s="2">
        <v>265</v>
      </c>
      <c r="W1743" s="2">
        <v>0</v>
      </c>
      <c r="X1743" s="2">
        <v>1350</v>
      </c>
      <c r="Y1743" s="2">
        <v>65</v>
      </c>
      <c r="Z1743" s="2">
        <v>960</v>
      </c>
      <c r="AA1743" s="9">
        <f t="shared" si="245"/>
        <v>58065</v>
      </c>
      <c r="AB1743" s="9">
        <f t="shared" si="246"/>
        <v>3190</v>
      </c>
      <c r="AC1743" s="9">
        <f t="shared" si="247"/>
        <v>5463</v>
      </c>
      <c r="AD1743" s="9">
        <f t="shared" si="248"/>
        <v>5294</v>
      </c>
      <c r="AE1743" s="44">
        <f t="shared" si="249"/>
        <v>2.0614276349721408E-4</v>
      </c>
      <c r="AF1743" s="9">
        <f t="shared" si="250"/>
        <v>1085</v>
      </c>
      <c r="AG1743" s="9">
        <f t="shared" si="243"/>
        <v>1025</v>
      </c>
      <c r="AH1743" s="44">
        <f t="shared" si="251"/>
        <v>1.2318237756130901E-4</v>
      </c>
      <c r="AI1743">
        <f>AA1743/'Totals and Drop Down Lists'!W$6*Inputs!E$37</f>
        <v>52673.10774115668</v>
      </c>
      <c r="AJ1743">
        <f>AB1743/'Totals and Drop Down Lists'!X$6*Inputs!F$37</f>
        <v>10496.335112994566</v>
      </c>
      <c r="AK1743">
        <f>AC1743/'Totals and Drop Down Lists'!Y$6*Inputs!G$37</f>
        <v>36013.941326643544</v>
      </c>
      <c r="AL1743">
        <f>AD1743/'Totals and Drop Down Lists'!Z$6*Inputs!H$37</f>
        <v>42444.651723347648</v>
      </c>
      <c r="AM1743">
        <f>AE1743/'Totals and Drop Down Lists'!AA$6*Inputs!I$37</f>
        <v>25662.578708853973</v>
      </c>
      <c r="AN1743">
        <f>AF1743/'Totals and Drop Down Lists'!AB$6*Inputs!J$37</f>
        <v>21653.012057274045</v>
      </c>
      <c r="AO1743">
        <f>AG1743/'Totals and Drop Down Lists'!AC$6*Inputs!K$37</f>
        <v>19089.165583568909</v>
      </c>
      <c r="AP1743">
        <f>AH1743/'Totals and Drop Down Lists'!AD$6*Inputs!L$37</f>
        <v>28988.497708034323</v>
      </c>
      <c r="AQ1743">
        <f>IF(OR($D1743="51",$D1743="52",$D1743="61"),(AA1743/'Totals and Drop Down Lists'!W$4)*Inputs!E$38,0)</f>
        <v>0</v>
      </c>
      <c r="AR1743">
        <f>IF(OR($D1743="51",$D1743="52",$D1743="61"),(AB1743/'Totals and Drop Down Lists'!X$4)*Inputs!F$38,0)</f>
        <v>0</v>
      </c>
      <c r="AS1743">
        <f>IF(OR($D1743="51",$D1743="52",$D1743="61"),(AC1743/'Totals and Drop Down Lists'!Y$4)*Inputs!G$38,0)</f>
        <v>0</v>
      </c>
      <c r="AT1743">
        <f>IF(OR($D1743="51",$D1743="52",$D1743="61"),(AD1743/'Totals and Drop Down Lists'!Z$4)*Inputs!H$38,0)</f>
        <v>0</v>
      </c>
      <c r="AU1743">
        <f>IF(OR($D1743="51",$D1743="52",$D1743="61"),(AE1743/'Totals and Drop Down Lists'!AA$4)*Inputs!I$38,0)</f>
        <v>0</v>
      </c>
      <c r="AV1743">
        <f>IF(OR($D1743="51",$D1743="52",$D1743="61"),(AF1743/'Totals and Drop Down Lists'!AB$4)*Inputs!J$38,0)</f>
        <v>0</v>
      </c>
      <c r="AW1743">
        <f>IF(OR($D1743="51",$D1743="52",$D1743="61"),(AG1743/'Totals and Drop Down Lists'!AC$4)*Inputs!K$38,0)</f>
        <v>0</v>
      </c>
      <c r="AX1743">
        <f>IF(OR($D1743="51",$D1743="52",$D1743="61"),(AH1743/'Totals and Drop Down Lists'!AD$4)*Inputs!L$38,0)</f>
        <v>0</v>
      </c>
      <c r="AY1743">
        <f>IF(OR($D1743="51",$D1743="52",$D1743="61"),0,(AA1743/'Totals and Drop Down Lists'!W$5)*Inputs!E$39)</f>
        <v>0</v>
      </c>
      <c r="AZ1743">
        <f>IF(OR($D1743="51",$D1743="52",$D1743="61"),0,(AB1743/'Totals and Drop Down Lists'!X$5)*Inputs!F$39)</f>
        <v>0</v>
      </c>
      <c r="BA1743">
        <f>IF(OR($D1743="51",$D1743="52",$D1743="61"),0,(AC1743/'Totals and Drop Down Lists'!Y$5)*Inputs!G$39)</f>
        <v>0</v>
      </c>
      <c r="BB1743">
        <f>IF(OR($D1743="51",$D1743="52",$D1743="61"),0,(AD1743/'Totals and Drop Down Lists'!Z$5)*Inputs!H$39)</f>
        <v>0</v>
      </c>
      <c r="BC1743">
        <f>IF(OR($D1743="51",$D1743="52",$D1743="61"),0,(AE1743/'Totals and Drop Down Lists'!AA$5)*Inputs!I$39)</f>
        <v>0</v>
      </c>
      <c r="BD1743">
        <f>IF(OR($D1743="51",$D1743="52",$D1743="61"),0,(AF1743/'Totals and Drop Down Lists'!AB$5)*Inputs!J$39)</f>
        <v>0</v>
      </c>
      <c r="BE1743">
        <f>IF(OR($D1743="51",$D1743="52",$D1743="61"),0,(AG1743/'Totals and Drop Down Lists'!AC$5)*Inputs!K$39)</f>
        <v>0</v>
      </c>
      <c r="BF1743">
        <f>IF(OR($D1743="51",$D1743="52",$D1743="61"),0,(AH1743/'Totals and Drop Down Lists'!AD$5)*Inputs!L$39)</f>
        <v>0</v>
      </c>
      <c r="BG1743" s="10">
        <f t="shared" si="244"/>
        <v>237021.2899618737</v>
      </c>
    </row>
    <row r="1744" spans="1:59" ht="28.8">
      <c r="A1744" s="1" t="s">
        <v>7512</v>
      </c>
      <c r="B1744" s="1" t="s">
        <v>4868</v>
      </c>
      <c r="C1744" s="1" t="s">
        <v>4873</v>
      </c>
      <c r="D1744" s="1" t="s">
        <v>10</v>
      </c>
      <c r="E1744" s="1" t="s">
        <v>4874</v>
      </c>
      <c r="F1744" s="2">
        <v>72331</v>
      </c>
      <c r="G1744" s="2">
        <v>907</v>
      </c>
      <c r="H1744" s="2">
        <v>436</v>
      </c>
      <c r="I1744" s="2">
        <v>11379</v>
      </c>
      <c r="J1744" s="2">
        <v>31452</v>
      </c>
      <c r="K1744" s="2">
        <v>15538</v>
      </c>
      <c r="L1744" s="2">
        <v>159</v>
      </c>
      <c r="M1744" s="2">
        <v>10</v>
      </c>
      <c r="N1744" s="2">
        <v>0</v>
      </c>
      <c r="O1744" s="2">
        <v>289</v>
      </c>
      <c r="P1744" s="2">
        <v>28</v>
      </c>
      <c r="Q1744" s="2">
        <v>40</v>
      </c>
      <c r="R1744" s="2">
        <v>1094</v>
      </c>
      <c r="S1744" s="2">
        <v>15943400</v>
      </c>
      <c r="T1744" s="2">
        <v>684160100</v>
      </c>
      <c r="U1744" s="2">
        <v>1572</v>
      </c>
      <c r="V1744" s="2">
        <v>640</v>
      </c>
      <c r="W1744" s="2">
        <v>0</v>
      </c>
      <c r="X1744" s="2">
        <v>2885</v>
      </c>
      <c r="Y1744" s="2">
        <v>190</v>
      </c>
      <c r="Z1744" s="2">
        <v>1940</v>
      </c>
      <c r="AA1744" s="9">
        <f t="shared" si="245"/>
        <v>72331</v>
      </c>
      <c r="AB1744" s="9">
        <f t="shared" si="246"/>
        <v>10036</v>
      </c>
      <c r="AC1744" s="9">
        <f t="shared" si="247"/>
        <v>1620</v>
      </c>
      <c r="AD1744" s="9">
        <f t="shared" si="248"/>
        <v>1094</v>
      </c>
      <c r="AE1744" s="44">
        <f t="shared" si="249"/>
        <v>5.3609005804249044E-4</v>
      </c>
      <c r="AF1744" s="9">
        <f t="shared" si="250"/>
        <v>2245</v>
      </c>
      <c r="AG1744" s="9">
        <f t="shared" si="243"/>
        <v>2130</v>
      </c>
      <c r="AH1744" s="44">
        <f t="shared" si="251"/>
        <v>3.9154126521965372E-4</v>
      </c>
      <c r="AI1744">
        <f>AA1744/'Totals and Drop Down Lists'!W$6*Inputs!E$37</f>
        <v>65614.372789556597</v>
      </c>
      <c r="AJ1744">
        <f>AB1744/'Totals and Drop Down Lists'!X$6*Inputs!F$37</f>
        <v>33022.325766148424</v>
      </c>
      <c r="AK1744">
        <f>AC1744/'Totals and Drop Down Lists'!Y$6*Inputs!G$37</f>
        <v>10679.587213831692</v>
      </c>
      <c r="AL1744">
        <f>AD1744/'Totals and Drop Down Lists'!Z$6*Inputs!H$37</f>
        <v>8771.1463893733144</v>
      </c>
      <c r="AM1744">
        <f>AE1744/'Totals and Drop Down Lists'!AA$6*Inputs!I$37</f>
        <v>66737.50305930787</v>
      </c>
      <c r="AN1744">
        <f>AF1744/'Totals and Drop Down Lists'!AB$6*Inputs!J$37</f>
        <v>44802.776100073948</v>
      </c>
      <c r="AO1744">
        <f>AG1744/'Totals and Drop Down Lists'!AC$6*Inputs!K$37</f>
        <v>39668.21726146515</v>
      </c>
      <c r="AP1744">
        <f>AH1744/'Totals and Drop Down Lists'!AD$6*Inputs!L$37</f>
        <v>92141.370333363593</v>
      </c>
      <c r="AQ1744">
        <f>IF(OR($D1744="51",$D1744="52",$D1744="61"),(AA1744/'Totals and Drop Down Lists'!W$4)*Inputs!E$38,0)</f>
        <v>0</v>
      </c>
      <c r="AR1744">
        <f>IF(OR($D1744="51",$D1744="52",$D1744="61"),(AB1744/'Totals and Drop Down Lists'!X$4)*Inputs!F$38,0)</f>
        <v>0</v>
      </c>
      <c r="AS1744">
        <f>IF(OR($D1744="51",$D1744="52",$D1744="61"),(AC1744/'Totals and Drop Down Lists'!Y$4)*Inputs!G$38,0)</f>
        <v>0</v>
      </c>
      <c r="AT1744">
        <f>IF(OR($D1744="51",$D1744="52",$D1744="61"),(AD1744/'Totals and Drop Down Lists'!Z$4)*Inputs!H$38,0)</f>
        <v>0</v>
      </c>
      <c r="AU1744">
        <f>IF(OR($D1744="51",$D1744="52",$D1744="61"),(AE1744/'Totals and Drop Down Lists'!AA$4)*Inputs!I$38,0)</f>
        <v>0</v>
      </c>
      <c r="AV1744">
        <f>IF(OR($D1744="51",$D1744="52",$D1744="61"),(AF1744/'Totals and Drop Down Lists'!AB$4)*Inputs!J$38,0)</f>
        <v>0</v>
      </c>
      <c r="AW1744">
        <f>IF(OR($D1744="51",$D1744="52",$D1744="61"),(AG1744/'Totals and Drop Down Lists'!AC$4)*Inputs!K$38,0)</f>
        <v>0</v>
      </c>
      <c r="AX1744">
        <f>IF(OR($D1744="51",$D1744="52",$D1744="61"),(AH1744/'Totals and Drop Down Lists'!AD$4)*Inputs!L$38,0)</f>
        <v>0</v>
      </c>
      <c r="AY1744">
        <f>IF(OR($D1744="51",$D1744="52",$D1744="61"),0,(AA1744/'Totals and Drop Down Lists'!W$5)*Inputs!E$39)</f>
        <v>0</v>
      </c>
      <c r="AZ1744">
        <f>IF(OR($D1744="51",$D1744="52",$D1744="61"),0,(AB1744/'Totals and Drop Down Lists'!X$5)*Inputs!F$39)</f>
        <v>0</v>
      </c>
      <c r="BA1744">
        <f>IF(OR($D1744="51",$D1744="52",$D1744="61"),0,(AC1744/'Totals and Drop Down Lists'!Y$5)*Inputs!G$39)</f>
        <v>0</v>
      </c>
      <c r="BB1744">
        <f>IF(OR($D1744="51",$D1744="52",$D1744="61"),0,(AD1744/'Totals and Drop Down Lists'!Z$5)*Inputs!H$39)</f>
        <v>0</v>
      </c>
      <c r="BC1744">
        <f>IF(OR($D1744="51",$D1744="52",$D1744="61"),0,(AE1744/'Totals and Drop Down Lists'!AA$5)*Inputs!I$39)</f>
        <v>0</v>
      </c>
      <c r="BD1744">
        <f>IF(OR($D1744="51",$D1744="52",$D1744="61"),0,(AF1744/'Totals and Drop Down Lists'!AB$5)*Inputs!J$39)</f>
        <v>0</v>
      </c>
      <c r="BE1744">
        <f>IF(OR($D1744="51",$D1744="52",$D1744="61"),0,(AG1744/'Totals and Drop Down Lists'!AC$5)*Inputs!K$39)</f>
        <v>0</v>
      </c>
      <c r="BF1744">
        <f>IF(OR($D1744="51",$D1744="52",$D1744="61"),0,(AH1744/'Totals and Drop Down Lists'!AD$5)*Inputs!L$39)</f>
        <v>0</v>
      </c>
      <c r="BG1744" s="10">
        <f t="shared" si="244"/>
        <v>361437.29891312058</v>
      </c>
    </row>
    <row r="1745" spans="1:59" ht="28.8">
      <c r="A1745" s="1" t="s">
        <v>7512</v>
      </c>
      <c r="B1745" s="1" t="s">
        <v>4868</v>
      </c>
      <c r="C1745" s="1" t="s">
        <v>4875</v>
      </c>
      <c r="D1745" s="1" t="s">
        <v>10</v>
      </c>
      <c r="E1745" s="1" t="s">
        <v>4876</v>
      </c>
      <c r="F1745" s="2">
        <v>72181</v>
      </c>
      <c r="G1745" s="2">
        <v>925</v>
      </c>
      <c r="H1745" s="2">
        <v>47</v>
      </c>
      <c r="I1745" s="2">
        <v>9402</v>
      </c>
      <c r="J1745" s="2">
        <v>29793</v>
      </c>
      <c r="K1745" s="2">
        <v>8394</v>
      </c>
      <c r="L1745" s="2">
        <v>203</v>
      </c>
      <c r="M1745" s="2">
        <v>15</v>
      </c>
      <c r="N1745" s="2">
        <v>0</v>
      </c>
      <c r="O1745" s="2">
        <v>151</v>
      </c>
      <c r="P1745" s="2">
        <v>16</v>
      </c>
      <c r="Q1745" s="2">
        <v>23</v>
      </c>
      <c r="R1745" s="2">
        <v>2701</v>
      </c>
      <c r="S1745" s="2">
        <v>6877000</v>
      </c>
      <c r="T1745" s="2">
        <v>319124900</v>
      </c>
      <c r="U1745" s="2">
        <v>619</v>
      </c>
      <c r="V1745" s="2">
        <v>295</v>
      </c>
      <c r="W1745" s="2">
        <v>0</v>
      </c>
      <c r="X1745" s="2">
        <v>1865</v>
      </c>
      <c r="Y1745" s="2">
        <v>170</v>
      </c>
      <c r="Z1745" s="2">
        <v>1375</v>
      </c>
      <c r="AA1745" s="9">
        <f t="shared" si="245"/>
        <v>72181</v>
      </c>
      <c r="AB1745" s="9">
        <f t="shared" si="246"/>
        <v>8430</v>
      </c>
      <c r="AC1745" s="9">
        <f t="shared" si="247"/>
        <v>3109</v>
      </c>
      <c r="AD1745" s="9">
        <f t="shared" si="248"/>
        <v>2701</v>
      </c>
      <c r="AE1745" s="44">
        <f t="shared" si="249"/>
        <v>1.6516555425599475E-4</v>
      </c>
      <c r="AF1745" s="9">
        <f t="shared" si="250"/>
        <v>1570</v>
      </c>
      <c r="AG1745" s="9">
        <f t="shared" si="243"/>
        <v>1545</v>
      </c>
      <c r="AH1745" s="44">
        <f t="shared" si="251"/>
        <v>1.619698941347342E-4</v>
      </c>
      <c r="AI1745">
        <f>AA1745/'Totals and Drop Down Lists'!W$6*Inputs!E$37</f>
        <v>65478.301728484119</v>
      </c>
      <c r="AJ1745">
        <f>AB1745/'Totals and Drop Down Lists'!X$6*Inputs!F$37</f>
        <v>27737.963950640817</v>
      </c>
      <c r="AK1745">
        <f>AC1745/'Totals and Drop Down Lists'!Y$6*Inputs!G$37</f>
        <v>20495.578177656003</v>
      </c>
      <c r="AL1745">
        <f>AD1745/'Totals and Drop Down Lists'!Z$6*Inputs!H$37</f>
        <v>21655.270930253493</v>
      </c>
      <c r="AM1745">
        <f>AE1745/'Totals and Drop Down Lists'!AA$6*Inputs!I$37</f>
        <v>20561.352550914253</v>
      </c>
      <c r="AN1745">
        <f>AF1745/'Totals and Drop Down Lists'!AB$6*Inputs!J$37</f>
        <v>31332.008230341246</v>
      </c>
      <c r="AO1745">
        <f>AG1745/'Totals and Drop Down Lists'!AC$6*Inputs!K$37</f>
        <v>28773.425196696553</v>
      </c>
      <c r="AP1745">
        <f>AH1745/'Totals and Drop Down Lists'!AD$6*Inputs!L$37</f>
        <v>38116.360455523987</v>
      </c>
      <c r="AQ1745">
        <f>IF(OR($D1745="51",$D1745="52",$D1745="61"),(AA1745/'Totals and Drop Down Lists'!W$4)*Inputs!E$38,0)</f>
        <v>0</v>
      </c>
      <c r="AR1745">
        <f>IF(OR($D1745="51",$D1745="52",$D1745="61"),(AB1745/'Totals and Drop Down Lists'!X$4)*Inputs!F$38,0)</f>
        <v>0</v>
      </c>
      <c r="AS1745">
        <f>IF(OR($D1745="51",$D1745="52",$D1745="61"),(AC1745/'Totals and Drop Down Lists'!Y$4)*Inputs!G$38,0)</f>
        <v>0</v>
      </c>
      <c r="AT1745">
        <f>IF(OR($D1745="51",$D1745="52",$D1745="61"),(AD1745/'Totals and Drop Down Lists'!Z$4)*Inputs!H$38,0)</f>
        <v>0</v>
      </c>
      <c r="AU1745">
        <f>IF(OR($D1745="51",$D1745="52",$D1745="61"),(AE1745/'Totals and Drop Down Lists'!AA$4)*Inputs!I$38,0)</f>
        <v>0</v>
      </c>
      <c r="AV1745">
        <f>IF(OR($D1745="51",$D1745="52",$D1745="61"),(AF1745/'Totals and Drop Down Lists'!AB$4)*Inputs!J$38,0)</f>
        <v>0</v>
      </c>
      <c r="AW1745">
        <f>IF(OR($D1745="51",$D1745="52",$D1745="61"),(AG1745/'Totals and Drop Down Lists'!AC$4)*Inputs!K$38,0)</f>
        <v>0</v>
      </c>
      <c r="AX1745">
        <f>IF(OR($D1745="51",$D1745="52",$D1745="61"),(AH1745/'Totals and Drop Down Lists'!AD$4)*Inputs!L$38,0)</f>
        <v>0</v>
      </c>
      <c r="AY1745">
        <f>IF(OR($D1745="51",$D1745="52",$D1745="61"),0,(AA1745/'Totals and Drop Down Lists'!W$5)*Inputs!E$39)</f>
        <v>0</v>
      </c>
      <c r="AZ1745">
        <f>IF(OR($D1745="51",$D1745="52",$D1745="61"),0,(AB1745/'Totals and Drop Down Lists'!X$5)*Inputs!F$39)</f>
        <v>0</v>
      </c>
      <c r="BA1745">
        <f>IF(OR($D1745="51",$D1745="52",$D1745="61"),0,(AC1745/'Totals and Drop Down Lists'!Y$5)*Inputs!G$39)</f>
        <v>0</v>
      </c>
      <c r="BB1745">
        <f>IF(OR($D1745="51",$D1745="52",$D1745="61"),0,(AD1745/'Totals and Drop Down Lists'!Z$5)*Inputs!H$39)</f>
        <v>0</v>
      </c>
      <c r="BC1745">
        <f>IF(OR($D1745="51",$D1745="52",$D1745="61"),0,(AE1745/'Totals and Drop Down Lists'!AA$5)*Inputs!I$39)</f>
        <v>0</v>
      </c>
      <c r="BD1745">
        <f>IF(OR($D1745="51",$D1745="52",$D1745="61"),0,(AF1745/'Totals and Drop Down Lists'!AB$5)*Inputs!J$39)</f>
        <v>0</v>
      </c>
      <c r="BE1745">
        <f>IF(OR($D1745="51",$D1745="52",$D1745="61"),0,(AG1745/'Totals and Drop Down Lists'!AC$5)*Inputs!K$39)</f>
        <v>0</v>
      </c>
      <c r="BF1745">
        <f>IF(OR($D1745="51",$D1745="52",$D1745="61"),0,(AH1745/'Totals and Drop Down Lists'!AD$5)*Inputs!L$39)</f>
        <v>0</v>
      </c>
      <c r="BG1745" s="10">
        <f t="shared" si="244"/>
        <v>254150.26122051047</v>
      </c>
    </row>
    <row r="1746" spans="1:59" ht="28.8">
      <c r="A1746" s="1" t="s">
        <v>7512</v>
      </c>
      <c r="B1746" s="1" t="s">
        <v>4868</v>
      </c>
      <c r="C1746" s="1" t="s">
        <v>4877</v>
      </c>
      <c r="D1746" s="1" t="s">
        <v>215</v>
      </c>
      <c r="E1746" s="1" t="s">
        <v>4878</v>
      </c>
      <c r="F1746" s="2">
        <v>930453</v>
      </c>
      <c r="G1746" s="2">
        <v>7419</v>
      </c>
      <c r="H1746" s="2">
        <v>1493</v>
      </c>
      <c r="I1746" s="2">
        <v>93019</v>
      </c>
      <c r="J1746" s="2">
        <v>362629</v>
      </c>
      <c r="K1746" s="2">
        <v>92987</v>
      </c>
      <c r="L1746" s="2">
        <v>1673</v>
      </c>
      <c r="M1746" s="2">
        <v>236</v>
      </c>
      <c r="N1746" s="2">
        <v>48</v>
      </c>
      <c r="O1746" s="2">
        <v>2038</v>
      </c>
      <c r="P1746" s="2">
        <v>724</v>
      </c>
      <c r="Q1746" s="2">
        <v>175</v>
      </c>
      <c r="R1746" s="2">
        <v>31631</v>
      </c>
      <c r="S1746" s="2">
        <v>91883900</v>
      </c>
      <c r="T1746" s="2">
        <v>4613834700</v>
      </c>
      <c r="U1746" s="2">
        <v>8145</v>
      </c>
      <c r="V1746" s="2">
        <v>4688</v>
      </c>
      <c r="W1746" s="2">
        <v>260</v>
      </c>
      <c r="X1746" s="2">
        <v>19096</v>
      </c>
      <c r="Y1746" s="2">
        <v>2099</v>
      </c>
      <c r="Z1746" s="2">
        <v>12320</v>
      </c>
      <c r="AA1746" s="9">
        <f t="shared" si="245"/>
        <v>930453</v>
      </c>
      <c r="AB1746" s="9">
        <f t="shared" si="246"/>
        <v>84107</v>
      </c>
      <c r="AC1746" s="9">
        <f t="shared" si="247"/>
        <v>36525</v>
      </c>
      <c r="AD1746" s="9">
        <f t="shared" si="248"/>
        <v>31631</v>
      </c>
      <c r="AE1746" s="44">
        <f t="shared" si="249"/>
        <v>1.6652434210853865E-3</v>
      </c>
      <c r="AF1746" s="9">
        <f t="shared" si="250"/>
        <v>14148</v>
      </c>
      <c r="AG1746" s="9">
        <f t="shared" si="243"/>
        <v>14419</v>
      </c>
      <c r="AH1746" s="44">
        <f t="shared" si="251"/>
        <v>1.3757703081143078E-3</v>
      </c>
      <c r="AI1746">
        <f>AA1746/'Totals and Drop Down Lists'!W$6*Inputs!E$37</f>
        <v>844051.51325380965</v>
      </c>
      <c r="AJ1746">
        <f>AB1746/'Totals and Drop Down Lists'!X$6*Inputs!F$37</f>
        <v>276744.59478013607</v>
      </c>
      <c r="AK1746">
        <f>AC1746/'Totals and Drop Down Lists'!Y$6*Inputs!G$37</f>
        <v>240785.13764518677</v>
      </c>
      <c r="AL1746">
        <f>AD1746/'Totals and Drop Down Lists'!Z$6*Inputs!H$37</f>
        <v>253601.5826711767</v>
      </c>
      <c r="AM1746">
        <f>AE1746/'Totals and Drop Down Lists'!AA$6*Inputs!I$37</f>
        <v>207305.07167952333</v>
      </c>
      <c r="AN1746">
        <f>AF1746/'Totals and Drop Down Lists'!AB$6*Inputs!J$37</f>
        <v>282347.29454959743</v>
      </c>
      <c r="AO1746">
        <f>AG1746/'Totals and Drop Down Lists'!AC$6*Inputs!K$37</f>
        <v>268533.34492632205</v>
      </c>
      <c r="AP1746">
        <f>AH1746/'Totals and Drop Down Lists'!AD$6*Inputs!L$37</f>
        <v>323759.9014818811</v>
      </c>
      <c r="AQ1746">
        <f>IF(OR($D1746="51",$D1746="52",$D1746="61"),(AA1746/'Totals and Drop Down Lists'!W$4)*Inputs!E$38,0)</f>
        <v>0</v>
      </c>
      <c r="AR1746">
        <f>IF(OR($D1746="51",$D1746="52",$D1746="61"),(AB1746/'Totals and Drop Down Lists'!X$4)*Inputs!F$38,0)</f>
        <v>0</v>
      </c>
      <c r="AS1746">
        <f>IF(OR($D1746="51",$D1746="52",$D1746="61"),(AC1746/'Totals and Drop Down Lists'!Y$4)*Inputs!G$38,0)</f>
        <v>0</v>
      </c>
      <c r="AT1746">
        <f>IF(OR($D1746="51",$D1746="52",$D1746="61"),(AD1746/'Totals and Drop Down Lists'!Z$4)*Inputs!H$38,0)</f>
        <v>0</v>
      </c>
      <c r="AU1746">
        <f>IF(OR($D1746="51",$D1746="52",$D1746="61"),(AE1746/'Totals and Drop Down Lists'!AA$4)*Inputs!I$38,0)</f>
        <v>0</v>
      </c>
      <c r="AV1746">
        <f>IF(OR($D1746="51",$D1746="52",$D1746="61"),(AF1746/'Totals and Drop Down Lists'!AB$4)*Inputs!J$38,0)</f>
        <v>0</v>
      </c>
      <c r="AW1746">
        <f>IF(OR($D1746="51",$D1746="52",$D1746="61"),(AG1746/'Totals and Drop Down Lists'!AC$4)*Inputs!K$38,0)</f>
        <v>0</v>
      </c>
      <c r="AX1746">
        <f>IF(OR($D1746="51",$D1746="52",$D1746="61"),(AH1746/'Totals and Drop Down Lists'!AD$4)*Inputs!L$38,0)</f>
        <v>0</v>
      </c>
      <c r="AY1746">
        <f>IF(OR($D1746="51",$D1746="52",$D1746="61"),0,(AA1746/'Totals and Drop Down Lists'!W$5)*Inputs!E$39)</f>
        <v>0</v>
      </c>
      <c r="AZ1746">
        <f>IF(OR($D1746="51",$D1746="52",$D1746="61"),0,(AB1746/'Totals and Drop Down Lists'!X$5)*Inputs!F$39)</f>
        <v>0</v>
      </c>
      <c r="BA1746">
        <f>IF(OR($D1746="51",$D1746="52",$D1746="61"),0,(AC1746/'Totals and Drop Down Lists'!Y$5)*Inputs!G$39)</f>
        <v>0</v>
      </c>
      <c r="BB1746">
        <f>IF(OR($D1746="51",$D1746="52",$D1746="61"),0,(AD1746/'Totals and Drop Down Lists'!Z$5)*Inputs!H$39)</f>
        <v>0</v>
      </c>
      <c r="BC1746">
        <f>IF(OR($D1746="51",$D1746="52",$D1746="61"),0,(AE1746/'Totals and Drop Down Lists'!AA$5)*Inputs!I$39)</f>
        <v>0</v>
      </c>
      <c r="BD1746">
        <f>IF(OR($D1746="51",$D1746="52",$D1746="61"),0,(AF1746/'Totals and Drop Down Lists'!AB$5)*Inputs!J$39)</f>
        <v>0</v>
      </c>
      <c r="BE1746">
        <f>IF(OR($D1746="51",$D1746="52",$D1746="61"),0,(AG1746/'Totals and Drop Down Lists'!AC$5)*Inputs!K$39)</f>
        <v>0</v>
      </c>
      <c r="BF1746">
        <f>IF(OR($D1746="51",$D1746="52",$D1746="61"),0,(AH1746/'Totals and Drop Down Lists'!AD$5)*Inputs!L$39)</f>
        <v>0</v>
      </c>
      <c r="BG1746" s="10">
        <f t="shared" si="244"/>
        <v>2697128.4409876331</v>
      </c>
    </row>
    <row r="1747" spans="1:59">
      <c r="A1747" s="1" t="s">
        <v>7513</v>
      </c>
      <c r="B1747" s="1" t="s">
        <v>1357</v>
      </c>
      <c r="C1747" s="1" t="s">
        <v>1358</v>
      </c>
      <c r="D1747" s="1" t="s">
        <v>7</v>
      </c>
      <c r="E1747" s="1" t="s">
        <v>1359</v>
      </c>
      <c r="F1747" s="2">
        <v>101649</v>
      </c>
      <c r="G1747" s="2">
        <v>3169</v>
      </c>
      <c r="H1747" s="2">
        <v>196</v>
      </c>
      <c r="I1747" s="2">
        <v>41286</v>
      </c>
      <c r="J1747" s="2">
        <v>41017</v>
      </c>
      <c r="K1747" s="2">
        <v>17841</v>
      </c>
      <c r="L1747" s="2">
        <v>189</v>
      </c>
      <c r="M1747" s="2">
        <v>8</v>
      </c>
      <c r="N1747" s="2">
        <v>0</v>
      </c>
      <c r="O1747" s="2">
        <v>449</v>
      </c>
      <c r="P1747" s="2">
        <v>34</v>
      </c>
      <c r="Q1747" s="2">
        <v>38</v>
      </c>
      <c r="R1747" s="2">
        <v>13878</v>
      </c>
      <c r="S1747" s="2">
        <v>11195400</v>
      </c>
      <c r="T1747" s="2">
        <v>355388000</v>
      </c>
      <c r="U1747" s="2">
        <v>1742</v>
      </c>
      <c r="V1747" s="2">
        <v>1775</v>
      </c>
      <c r="W1747" s="2">
        <v>220</v>
      </c>
      <c r="X1747" s="2">
        <v>8330</v>
      </c>
      <c r="Y1747" s="2">
        <v>560</v>
      </c>
      <c r="Z1747" s="2">
        <v>5730</v>
      </c>
      <c r="AA1747" s="9">
        <f t="shared" si="245"/>
        <v>101649</v>
      </c>
      <c r="AB1747" s="9">
        <f t="shared" si="246"/>
        <v>37921</v>
      </c>
      <c r="AC1747" s="9">
        <f t="shared" si="247"/>
        <v>14596</v>
      </c>
      <c r="AD1747" s="9">
        <f t="shared" si="248"/>
        <v>13878</v>
      </c>
      <c r="AE1747" s="44">
        <f t="shared" si="249"/>
        <v>5.4196380059414557E-4</v>
      </c>
      <c r="AF1747" s="9">
        <f t="shared" si="250"/>
        <v>6335</v>
      </c>
      <c r="AG1747" s="9">
        <f t="shared" si="243"/>
        <v>6290</v>
      </c>
      <c r="AH1747" s="44">
        <f t="shared" si="251"/>
        <v>1.0180216924844227E-3</v>
      </c>
      <c r="AI1747">
        <f>AA1747/'Totals and Drop Down Lists'!W$6*Inputs!E$37</f>
        <v>92209.915246376229</v>
      </c>
      <c r="AJ1747">
        <f>AB1747/'Totals and Drop Down Lists'!X$6*Inputs!F$37</f>
        <v>124774.77235732508</v>
      </c>
      <c r="AK1747">
        <f>AC1747/'Totals and Drop Down Lists'!Y$6*Inputs!G$37</f>
        <v>96221.762329066274</v>
      </c>
      <c r="AL1747">
        <f>AD1747/'Totals and Drop Down Lists'!Z$6*Inputs!H$37</f>
        <v>111266.88262497519</v>
      </c>
      <c r="AM1747">
        <f>AE1747/'Totals and Drop Down Lists'!AA$6*Inputs!I$37</f>
        <v>67468.72145373594</v>
      </c>
      <c r="AN1747">
        <f>AF1747/'Totals and Drop Down Lists'!AB$6*Inputs!J$37</f>
        <v>126425.65104408395</v>
      </c>
      <c r="AO1747">
        <f>AG1747/'Totals and Drop Down Lists'!AC$6*Inputs!K$37</f>
        <v>117142.29416648627</v>
      </c>
      <c r="AP1747">
        <f>AH1747/'Totals and Drop Down Lists'!AD$6*Inputs!L$37</f>
        <v>239570.95230302771</v>
      </c>
      <c r="AQ1747">
        <f>IF(OR($D1747="51",$D1747="52",$D1747="61"),(AA1747/'Totals and Drop Down Lists'!W$4)*Inputs!E$38,0)</f>
        <v>0</v>
      </c>
      <c r="AR1747">
        <f>IF(OR($D1747="51",$D1747="52",$D1747="61"),(AB1747/'Totals and Drop Down Lists'!X$4)*Inputs!F$38,0)</f>
        <v>0</v>
      </c>
      <c r="AS1747">
        <f>IF(OR($D1747="51",$D1747="52",$D1747="61"),(AC1747/'Totals and Drop Down Lists'!Y$4)*Inputs!G$38,0)</f>
        <v>0</v>
      </c>
      <c r="AT1747">
        <f>IF(OR($D1747="51",$D1747="52",$D1747="61"),(AD1747/'Totals and Drop Down Lists'!Z$4)*Inputs!H$38,0)</f>
        <v>0</v>
      </c>
      <c r="AU1747">
        <f>IF(OR($D1747="51",$D1747="52",$D1747="61"),(AE1747/'Totals and Drop Down Lists'!AA$4)*Inputs!I$38,0)</f>
        <v>0</v>
      </c>
      <c r="AV1747">
        <f>IF(OR($D1747="51",$D1747="52",$D1747="61"),(AF1747/'Totals and Drop Down Lists'!AB$4)*Inputs!J$38,0)</f>
        <v>0</v>
      </c>
      <c r="AW1747">
        <f>IF(OR($D1747="51",$D1747="52",$D1747="61"),(AG1747/'Totals and Drop Down Lists'!AC$4)*Inputs!K$38,0)</f>
        <v>0</v>
      </c>
      <c r="AX1747">
        <f>IF(OR($D1747="51",$D1747="52",$D1747="61"),(AH1747/'Totals and Drop Down Lists'!AD$4)*Inputs!L$38,0)</f>
        <v>0</v>
      </c>
      <c r="AY1747">
        <f>IF(OR($D1747="51",$D1747="52",$D1747="61"),0,(AA1747/'Totals and Drop Down Lists'!W$5)*Inputs!E$39)</f>
        <v>0</v>
      </c>
      <c r="AZ1747">
        <f>IF(OR($D1747="51",$D1747="52",$D1747="61"),0,(AB1747/'Totals and Drop Down Lists'!X$5)*Inputs!F$39)</f>
        <v>0</v>
      </c>
      <c r="BA1747">
        <f>IF(OR($D1747="51",$D1747="52",$D1747="61"),0,(AC1747/'Totals and Drop Down Lists'!Y$5)*Inputs!G$39)</f>
        <v>0</v>
      </c>
      <c r="BB1747">
        <f>IF(OR($D1747="51",$D1747="52",$D1747="61"),0,(AD1747/'Totals and Drop Down Lists'!Z$5)*Inputs!H$39)</f>
        <v>0</v>
      </c>
      <c r="BC1747">
        <f>IF(OR($D1747="51",$D1747="52",$D1747="61"),0,(AE1747/'Totals and Drop Down Lists'!AA$5)*Inputs!I$39)</f>
        <v>0</v>
      </c>
      <c r="BD1747">
        <f>IF(OR($D1747="51",$D1747="52",$D1747="61"),0,(AF1747/'Totals and Drop Down Lists'!AB$5)*Inputs!J$39)</f>
        <v>0</v>
      </c>
      <c r="BE1747">
        <f>IF(OR($D1747="51",$D1747="52",$D1747="61"),0,(AG1747/'Totals and Drop Down Lists'!AC$5)*Inputs!K$39)</f>
        <v>0</v>
      </c>
      <c r="BF1747">
        <f>IF(OR($D1747="51",$D1747="52",$D1747="61"),0,(AH1747/'Totals and Drop Down Lists'!AD$5)*Inputs!L$39)</f>
        <v>0</v>
      </c>
      <c r="BG1747" s="10">
        <f t="shared" si="244"/>
        <v>975080.95152507664</v>
      </c>
    </row>
    <row r="1748" spans="1:59">
      <c r="A1748" s="1" t="s">
        <v>7513</v>
      </c>
      <c r="B1748" s="1" t="s">
        <v>1357</v>
      </c>
      <c r="C1748" s="1" t="s">
        <v>549</v>
      </c>
      <c r="D1748" s="1" t="s">
        <v>215</v>
      </c>
      <c r="E1748" s="1" t="s">
        <v>1360</v>
      </c>
      <c r="F1748" s="2">
        <v>319926</v>
      </c>
      <c r="G1748" s="2">
        <v>3557</v>
      </c>
      <c r="H1748" s="2">
        <v>207</v>
      </c>
      <c r="I1748" s="2">
        <v>46246</v>
      </c>
      <c r="J1748" s="2">
        <v>124652</v>
      </c>
      <c r="K1748" s="2">
        <v>31366</v>
      </c>
      <c r="L1748" s="2">
        <v>753</v>
      </c>
      <c r="M1748" s="2">
        <v>68</v>
      </c>
      <c r="N1748" s="2">
        <v>32</v>
      </c>
      <c r="O1748" s="2">
        <v>388</v>
      </c>
      <c r="P1748" s="2">
        <v>70</v>
      </c>
      <c r="Q1748" s="2">
        <v>21</v>
      </c>
      <c r="R1748" s="2">
        <v>9603</v>
      </c>
      <c r="S1748" s="2">
        <v>23349800</v>
      </c>
      <c r="T1748" s="2">
        <v>1102193500</v>
      </c>
      <c r="U1748" s="2">
        <v>2838</v>
      </c>
      <c r="V1748" s="2">
        <v>914</v>
      </c>
      <c r="W1748" s="2">
        <v>45</v>
      </c>
      <c r="X1748" s="2">
        <v>6388</v>
      </c>
      <c r="Y1748" s="2">
        <v>414</v>
      </c>
      <c r="Z1748" s="2">
        <v>4769</v>
      </c>
      <c r="AA1748" s="9">
        <f t="shared" si="245"/>
        <v>319926</v>
      </c>
      <c r="AB1748" s="9">
        <f t="shared" si="246"/>
        <v>42482</v>
      </c>
      <c r="AC1748" s="9">
        <f t="shared" si="247"/>
        <v>10935</v>
      </c>
      <c r="AD1748" s="9">
        <f t="shared" si="248"/>
        <v>9603</v>
      </c>
      <c r="AE1748" s="44">
        <f t="shared" si="249"/>
        <v>5.51207110373957E-4</v>
      </c>
      <c r="AF1748" s="9">
        <f t="shared" si="250"/>
        <v>5429</v>
      </c>
      <c r="AG1748" s="9">
        <f t="shared" si="243"/>
        <v>5183</v>
      </c>
      <c r="AH1748" s="44">
        <f t="shared" si="251"/>
        <v>4.8527976455621199E-4</v>
      </c>
      <c r="AI1748">
        <f>AA1748/'Totals and Drop Down Lists'!W$6*Inputs!E$37</f>
        <v>290217.80189782649</v>
      </c>
      <c r="AJ1748">
        <f>AB1748/'Totals and Drop Down Lists'!X$6*Inputs!F$37</f>
        <v>139782.22829787937</v>
      </c>
      <c r="AK1748">
        <f>AC1748/'Totals and Drop Down Lists'!Y$6*Inputs!G$37</f>
        <v>72087.213693363927</v>
      </c>
      <c r="AL1748">
        <f>AD1748/'Totals and Drop Down Lists'!Z$6*Inputs!H$37</f>
        <v>76992.064695751309</v>
      </c>
      <c r="AM1748">
        <f>AE1748/'Totals and Drop Down Lists'!AA$6*Inputs!I$37</f>
        <v>68619.41508338612</v>
      </c>
      <c r="AN1748">
        <f>AF1748/'Totals and Drop Down Lists'!AB$6*Inputs!J$37</f>
        <v>108344.88705893161</v>
      </c>
      <c r="AO1748">
        <f>AG1748/'Totals and Drop Down Lists'!AC$6*Inputs!K$37</f>
        <v>96525.995336231863</v>
      </c>
      <c r="AP1748">
        <f>AH1748/'Totals and Drop Down Lists'!AD$6*Inputs!L$37</f>
        <v>114200.84285669553</v>
      </c>
      <c r="AQ1748">
        <f>IF(OR($D1748="51",$D1748="52",$D1748="61"),(AA1748/'Totals and Drop Down Lists'!W$4)*Inputs!E$38,0)</f>
        <v>0</v>
      </c>
      <c r="AR1748">
        <f>IF(OR($D1748="51",$D1748="52",$D1748="61"),(AB1748/'Totals and Drop Down Lists'!X$4)*Inputs!F$38,0)</f>
        <v>0</v>
      </c>
      <c r="AS1748">
        <f>IF(OR($D1748="51",$D1748="52",$D1748="61"),(AC1748/'Totals and Drop Down Lists'!Y$4)*Inputs!G$38,0)</f>
        <v>0</v>
      </c>
      <c r="AT1748">
        <f>IF(OR($D1748="51",$D1748="52",$D1748="61"),(AD1748/'Totals and Drop Down Lists'!Z$4)*Inputs!H$38,0)</f>
        <v>0</v>
      </c>
      <c r="AU1748">
        <f>IF(OR($D1748="51",$D1748="52",$D1748="61"),(AE1748/'Totals and Drop Down Lists'!AA$4)*Inputs!I$38,0)</f>
        <v>0</v>
      </c>
      <c r="AV1748">
        <f>IF(OR($D1748="51",$D1748="52",$D1748="61"),(AF1748/'Totals and Drop Down Lists'!AB$4)*Inputs!J$38,0)</f>
        <v>0</v>
      </c>
      <c r="AW1748">
        <f>IF(OR($D1748="51",$D1748="52",$D1748="61"),(AG1748/'Totals and Drop Down Lists'!AC$4)*Inputs!K$38,0)</f>
        <v>0</v>
      </c>
      <c r="AX1748">
        <f>IF(OR($D1748="51",$D1748="52",$D1748="61"),(AH1748/'Totals and Drop Down Lists'!AD$4)*Inputs!L$38,0)</f>
        <v>0</v>
      </c>
      <c r="AY1748">
        <f>IF(OR($D1748="51",$D1748="52",$D1748="61"),0,(AA1748/'Totals and Drop Down Lists'!W$5)*Inputs!E$39)</f>
        <v>0</v>
      </c>
      <c r="AZ1748">
        <f>IF(OR($D1748="51",$D1748="52",$D1748="61"),0,(AB1748/'Totals and Drop Down Lists'!X$5)*Inputs!F$39)</f>
        <v>0</v>
      </c>
      <c r="BA1748">
        <f>IF(OR($D1748="51",$D1748="52",$D1748="61"),0,(AC1748/'Totals and Drop Down Lists'!Y$5)*Inputs!G$39)</f>
        <v>0</v>
      </c>
      <c r="BB1748">
        <f>IF(OR($D1748="51",$D1748="52",$D1748="61"),0,(AD1748/'Totals and Drop Down Lists'!Z$5)*Inputs!H$39)</f>
        <v>0</v>
      </c>
      <c r="BC1748">
        <f>IF(OR($D1748="51",$D1748="52",$D1748="61"),0,(AE1748/'Totals and Drop Down Lists'!AA$5)*Inputs!I$39)</f>
        <v>0</v>
      </c>
      <c r="BD1748">
        <f>IF(OR($D1748="51",$D1748="52",$D1748="61"),0,(AF1748/'Totals and Drop Down Lists'!AB$5)*Inputs!J$39)</f>
        <v>0</v>
      </c>
      <c r="BE1748">
        <f>IF(OR($D1748="51",$D1748="52",$D1748="61"),0,(AG1748/'Totals and Drop Down Lists'!AC$5)*Inputs!K$39)</f>
        <v>0</v>
      </c>
      <c r="BF1748">
        <f>IF(OR($D1748="51",$D1748="52",$D1748="61"),0,(AH1748/'Totals and Drop Down Lists'!AD$5)*Inputs!L$39)</f>
        <v>0</v>
      </c>
      <c r="BG1748" s="10">
        <f t="shared" si="244"/>
        <v>966770.44892006624</v>
      </c>
    </row>
    <row r="1749" spans="1:59" ht="28.8">
      <c r="A1749" s="1" t="s">
        <v>7514</v>
      </c>
      <c r="B1749" s="1" t="s">
        <v>1793</v>
      </c>
      <c r="C1749" s="1" t="s">
        <v>1794</v>
      </c>
      <c r="D1749" s="1" t="s">
        <v>7</v>
      </c>
      <c r="E1749" s="1" t="s">
        <v>1795</v>
      </c>
      <c r="F1749" s="2">
        <v>189735</v>
      </c>
      <c r="G1749" s="2">
        <v>5974</v>
      </c>
      <c r="H1749" s="2">
        <v>899</v>
      </c>
      <c r="I1749" s="2">
        <v>49016</v>
      </c>
      <c r="J1749" s="2">
        <v>72760</v>
      </c>
      <c r="K1749" s="2">
        <v>31824</v>
      </c>
      <c r="L1749" s="2">
        <v>436</v>
      </c>
      <c r="M1749" s="2">
        <v>20</v>
      </c>
      <c r="N1749" s="2">
        <v>37</v>
      </c>
      <c r="O1749" s="2">
        <v>832</v>
      </c>
      <c r="P1749" s="2">
        <v>389</v>
      </c>
      <c r="Q1749" s="2">
        <v>48</v>
      </c>
      <c r="R1749" s="2">
        <v>29736</v>
      </c>
      <c r="S1749" s="2">
        <v>24881200</v>
      </c>
      <c r="T1749" s="2">
        <v>1012546700</v>
      </c>
      <c r="U1749" s="2">
        <v>2635</v>
      </c>
      <c r="V1749" s="2">
        <v>2570</v>
      </c>
      <c r="W1749" s="2">
        <v>135</v>
      </c>
      <c r="X1749" s="2">
        <v>10380</v>
      </c>
      <c r="Y1749" s="2">
        <v>1440</v>
      </c>
      <c r="Z1749" s="2">
        <v>6815</v>
      </c>
      <c r="AA1749" s="9">
        <f t="shared" si="245"/>
        <v>189735</v>
      </c>
      <c r="AB1749" s="9">
        <f t="shared" si="246"/>
        <v>42143</v>
      </c>
      <c r="AC1749" s="9">
        <f t="shared" si="247"/>
        <v>31498</v>
      </c>
      <c r="AD1749" s="9">
        <f t="shared" si="248"/>
        <v>29736</v>
      </c>
      <c r="AE1749" s="44">
        <f t="shared" si="249"/>
        <v>9.7210376933703796E-4</v>
      </c>
      <c r="AF1749" s="9">
        <f t="shared" si="250"/>
        <v>7675</v>
      </c>
      <c r="AG1749" s="9">
        <f t="shared" si="243"/>
        <v>8255</v>
      </c>
      <c r="AH1749" s="44">
        <f t="shared" si="251"/>
        <v>1.3434770107543282E-3</v>
      </c>
      <c r="AI1749">
        <f>AA1749/'Totals and Drop Down Lists'!W$6*Inputs!E$37</f>
        <v>172116.28515057889</v>
      </c>
      <c r="AJ1749">
        <f>AB1749/'Totals and Drop Down Lists'!X$6*Inputs!F$37</f>
        <v>138666.78704292479</v>
      </c>
      <c r="AK1749">
        <f>AC1749/'Totals and Drop Down Lists'!Y$6*Inputs!G$37</f>
        <v>207645.45559337694</v>
      </c>
      <c r="AL1749">
        <f>AD1749/'Totals and Drop Down Lists'!Z$6*Inputs!H$37</f>
        <v>238408.41776453826</v>
      </c>
      <c r="AM1749">
        <f>AE1749/'Totals and Drop Down Lists'!AA$6*Inputs!I$37</f>
        <v>121016.56672572212</v>
      </c>
      <c r="AN1749">
        <f>AF1749/'Totals and Drop Down Lists'!AB$6*Inputs!J$37</f>
        <v>153167.6198521459</v>
      </c>
      <c r="AO1749">
        <f>AG1749/'Totals and Drop Down Lists'!AC$6*Inputs!K$37</f>
        <v>153737.62135840132</v>
      </c>
      <c r="AP1749">
        <f>AH1749/'Totals and Drop Down Lists'!AD$6*Inputs!L$37</f>
        <v>316160.32275124069</v>
      </c>
      <c r="AQ1749">
        <f>IF(OR($D1749="51",$D1749="52",$D1749="61"),(AA1749/'Totals and Drop Down Lists'!W$4)*Inputs!E$38,0)</f>
        <v>0</v>
      </c>
      <c r="AR1749">
        <f>IF(OR($D1749="51",$D1749="52",$D1749="61"),(AB1749/'Totals and Drop Down Lists'!X$4)*Inputs!F$38,0)</f>
        <v>0</v>
      </c>
      <c r="AS1749">
        <f>IF(OR($D1749="51",$D1749="52",$D1749="61"),(AC1749/'Totals and Drop Down Lists'!Y$4)*Inputs!G$38,0)</f>
        <v>0</v>
      </c>
      <c r="AT1749">
        <f>IF(OR($D1749="51",$D1749="52",$D1749="61"),(AD1749/'Totals and Drop Down Lists'!Z$4)*Inputs!H$38,0)</f>
        <v>0</v>
      </c>
      <c r="AU1749">
        <f>IF(OR($D1749="51",$D1749="52",$D1749="61"),(AE1749/'Totals and Drop Down Lists'!AA$4)*Inputs!I$38,0)</f>
        <v>0</v>
      </c>
      <c r="AV1749">
        <f>IF(OR($D1749="51",$D1749="52",$D1749="61"),(AF1749/'Totals and Drop Down Lists'!AB$4)*Inputs!J$38,0)</f>
        <v>0</v>
      </c>
      <c r="AW1749">
        <f>IF(OR($D1749="51",$D1749="52",$D1749="61"),(AG1749/'Totals and Drop Down Lists'!AC$4)*Inputs!K$38,0)</f>
        <v>0</v>
      </c>
      <c r="AX1749">
        <f>IF(OR($D1749="51",$D1749="52",$D1749="61"),(AH1749/'Totals and Drop Down Lists'!AD$4)*Inputs!L$38,0)</f>
        <v>0</v>
      </c>
      <c r="AY1749">
        <f>IF(OR($D1749="51",$D1749="52",$D1749="61"),0,(AA1749/'Totals and Drop Down Lists'!W$5)*Inputs!E$39)</f>
        <v>0</v>
      </c>
      <c r="AZ1749">
        <f>IF(OR($D1749="51",$D1749="52",$D1749="61"),0,(AB1749/'Totals and Drop Down Lists'!X$5)*Inputs!F$39)</f>
        <v>0</v>
      </c>
      <c r="BA1749">
        <f>IF(OR($D1749="51",$D1749="52",$D1749="61"),0,(AC1749/'Totals and Drop Down Lists'!Y$5)*Inputs!G$39)</f>
        <v>0</v>
      </c>
      <c r="BB1749">
        <f>IF(OR($D1749="51",$D1749="52",$D1749="61"),0,(AD1749/'Totals and Drop Down Lists'!Z$5)*Inputs!H$39)</f>
        <v>0</v>
      </c>
      <c r="BC1749">
        <f>IF(OR($D1749="51",$D1749="52",$D1749="61"),0,(AE1749/'Totals and Drop Down Lists'!AA$5)*Inputs!I$39)</f>
        <v>0</v>
      </c>
      <c r="BD1749">
        <f>IF(OR($D1749="51",$D1749="52",$D1749="61"),0,(AF1749/'Totals and Drop Down Lists'!AB$5)*Inputs!J$39)</f>
        <v>0</v>
      </c>
      <c r="BE1749">
        <f>IF(OR($D1749="51",$D1749="52",$D1749="61"),0,(AG1749/'Totals and Drop Down Lists'!AC$5)*Inputs!K$39)</f>
        <v>0</v>
      </c>
      <c r="BF1749">
        <f>IF(OR($D1749="51",$D1749="52",$D1749="61"),0,(AH1749/'Totals and Drop Down Lists'!AD$5)*Inputs!L$39)</f>
        <v>0</v>
      </c>
      <c r="BG1749" s="10">
        <f t="shared" si="244"/>
        <v>1500919.0762389288</v>
      </c>
    </row>
    <row r="1750" spans="1:59" ht="28.8">
      <c r="A1750" s="1" t="s">
        <v>7514</v>
      </c>
      <c r="B1750" s="1" t="s">
        <v>1793</v>
      </c>
      <c r="C1750" s="1" t="s">
        <v>1796</v>
      </c>
      <c r="D1750" s="1" t="s">
        <v>10</v>
      </c>
      <c r="E1750" s="1" t="s">
        <v>1797</v>
      </c>
      <c r="F1750" s="2">
        <v>72864</v>
      </c>
      <c r="G1750" s="2">
        <v>940</v>
      </c>
      <c r="H1750" s="2">
        <v>180</v>
      </c>
      <c r="I1750" s="2">
        <v>12106</v>
      </c>
      <c r="J1750" s="2">
        <v>27228</v>
      </c>
      <c r="K1750" s="2">
        <v>9147</v>
      </c>
      <c r="L1750" s="2">
        <v>157</v>
      </c>
      <c r="M1750" s="2">
        <v>27</v>
      </c>
      <c r="N1750" s="2">
        <v>16</v>
      </c>
      <c r="O1750" s="2">
        <v>272</v>
      </c>
      <c r="P1750" s="2">
        <v>42</v>
      </c>
      <c r="Q1750" s="2">
        <v>13</v>
      </c>
      <c r="R1750" s="2">
        <v>2886</v>
      </c>
      <c r="S1750" s="2">
        <v>6768700</v>
      </c>
      <c r="T1750" s="2">
        <v>324920200</v>
      </c>
      <c r="U1750" s="2">
        <v>472</v>
      </c>
      <c r="V1750" s="2">
        <v>350</v>
      </c>
      <c r="W1750" s="2">
        <v>20</v>
      </c>
      <c r="X1750" s="2">
        <v>2035</v>
      </c>
      <c r="Y1750" s="2">
        <v>125</v>
      </c>
      <c r="Z1750" s="2">
        <v>1475</v>
      </c>
      <c r="AA1750" s="9">
        <f t="shared" si="245"/>
        <v>72864</v>
      </c>
      <c r="AB1750" s="9">
        <f t="shared" si="246"/>
        <v>10986</v>
      </c>
      <c r="AC1750" s="9">
        <f t="shared" si="247"/>
        <v>3413</v>
      </c>
      <c r="AD1750" s="9">
        <f t="shared" si="248"/>
        <v>2886</v>
      </c>
      <c r="AE1750" s="44">
        <f t="shared" si="249"/>
        <v>2.1460379723728222E-4</v>
      </c>
      <c r="AF1750" s="9">
        <f t="shared" si="250"/>
        <v>1665</v>
      </c>
      <c r="AG1750" s="9">
        <f t="shared" si="243"/>
        <v>1600</v>
      </c>
      <c r="AH1750" s="44">
        <f t="shared" si="251"/>
        <v>2.0000184688896789E-4</v>
      </c>
      <c r="AI1750">
        <f>AA1750/'Totals and Drop Down Lists'!W$6*Inputs!E$37</f>
        <v>66097.878626567472</v>
      </c>
      <c r="AJ1750">
        <f>AB1750/'Totals and Drop Down Lists'!X$6*Inputs!F$37</f>
        <v>36148.193589767499</v>
      </c>
      <c r="AK1750">
        <f>AC1750/'Totals and Drop Down Lists'!Y$6*Inputs!G$37</f>
        <v>22499.648864696028</v>
      </c>
      <c r="AL1750">
        <f>AD1750/'Totals and Drop Down Lists'!Z$6*Inputs!H$37</f>
        <v>23138.508665202364</v>
      </c>
      <c r="AM1750">
        <f>AE1750/'Totals and Drop Down Lists'!AA$6*Inputs!I$37</f>
        <v>26715.887302515577</v>
      </c>
      <c r="AN1750">
        <f>AF1750/'Totals and Drop Down Lists'!AB$6*Inputs!J$37</f>
        <v>33227.894078673991</v>
      </c>
      <c r="AO1750">
        <f>AG1750/'Totals and Drop Down Lists'!AC$6*Inputs!K$37</f>
        <v>29797.721886546591</v>
      </c>
      <c r="AP1750">
        <f>AH1750/'Totals and Drop Down Lists'!AD$6*Inputs!L$37</f>
        <v>47066.416438162036</v>
      </c>
      <c r="AQ1750">
        <f>IF(OR($D1750="51",$D1750="52",$D1750="61"),(AA1750/'Totals and Drop Down Lists'!W$4)*Inputs!E$38,0)</f>
        <v>0</v>
      </c>
      <c r="AR1750">
        <f>IF(OR($D1750="51",$D1750="52",$D1750="61"),(AB1750/'Totals and Drop Down Lists'!X$4)*Inputs!F$38,0)</f>
        <v>0</v>
      </c>
      <c r="AS1750">
        <f>IF(OR($D1750="51",$D1750="52",$D1750="61"),(AC1750/'Totals and Drop Down Lists'!Y$4)*Inputs!G$38,0)</f>
        <v>0</v>
      </c>
      <c r="AT1750">
        <f>IF(OR($D1750="51",$D1750="52",$D1750="61"),(AD1750/'Totals and Drop Down Lists'!Z$4)*Inputs!H$38,0)</f>
        <v>0</v>
      </c>
      <c r="AU1750">
        <f>IF(OR($D1750="51",$D1750="52",$D1750="61"),(AE1750/'Totals and Drop Down Lists'!AA$4)*Inputs!I$38,0)</f>
        <v>0</v>
      </c>
      <c r="AV1750">
        <f>IF(OR($D1750="51",$D1750="52",$D1750="61"),(AF1750/'Totals and Drop Down Lists'!AB$4)*Inputs!J$38,0)</f>
        <v>0</v>
      </c>
      <c r="AW1750">
        <f>IF(OR($D1750="51",$D1750="52",$D1750="61"),(AG1750/'Totals and Drop Down Lists'!AC$4)*Inputs!K$38,0)</f>
        <v>0</v>
      </c>
      <c r="AX1750">
        <f>IF(OR($D1750="51",$D1750="52",$D1750="61"),(AH1750/'Totals and Drop Down Lists'!AD$4)*Inputs!L$38,0)</f>
        <v>0</v>
      </c>
      <c r="AY1750">
        <f>IF(OR($D1750="51",$D1750="52",$D1750="61"),0,(AA1750/'Totals and Drop Down Lists'!W$5)*Inputs!E$39)</f>
        <v>0</v>
      </c>
      <c r="AZ1750">
        <f>IF(OR($D1750="51",$D1750="52",$D1750="61"),0,(AB1750/'Totals and Drop Down Lists'!X$5)*Inputs!F$39)</f>
        <v>0</v>
      </c>
      <c r="BA1750">
        <f>IF(OR($D1750="51",$D1750="52",$D1750="61"),0,(AC1750/'Totals and Drop Down Lists'!Y$5)*Inputs!G$39)</f>
        <v>0</v>
      </c>
      <c r="BB1750">
        <f>IF(OR($D1750="51",$D1750="52",$D1750="61"),0,(AD1750/'Totals and Drop Down Lists'!Z$5)*Inputs!H$39)</f>
        <v>0</v>
      </c>
      <c r="BC1750">
        <f>IF(OR($D1750="51",$D1750="52",$D1750="61"),0,(AE1750/'Totals and Drop Down Lists'!AA$5)*Inputs!I$39)</f>
        <v>0</v>
      </c>
      <c r="BD1750">
        <f>IF(OR($D1750="51",$D1750="52",$D1750="61"),0,(AF1750/'Totals and Drop Down Lists'!AB$5)*Inputs!J$39)</f>
        <v>0</v>
      </c>
      <c r="BE1750">
        <f>IF(OR($D1750="51",$D1750="52",$D1750="61"),0,(AG1750/'Totals and Drop Down Lists'!AC$5)*Inputs!K$39)</f>
        <v>0</v>
      </c>
      <c r="BF1750">
        <f>IF(OR($D1750="51",$D1750="52",$D1750="61"),0,(AH1750/'Totals and Drop Down Lists'!AD$5)*Inputs!L$39)</f>
        <v>0</v>
      </c>
      <c r="BG1750" s="10">
        <f t="shared" si="244"/>
        <v>284692.14945213159</v>
      </c>
    </row>
    <row r="1751" spans="1:59" ht="28.8">
      <c r="A1751" s="1" t="s">
        <v>7514</v>
      </c>
      <c r="B1751" s="1" t="s">
        <v>1793</v>
      </c>
      <c r="C1751" s="1" t="s">
        <v>1161</v>
      </c>
      <c r="D1751" s="1" t="s">
        <v>215</v>
      </c>
      <c r="E1751" s="1" t="s">
        <v>1798</v>
      </c>
      <c r="F1751" s="2">
        <v>346945</v>
      </c>
      <c r="G1751" s="2">
        <v>2378</v>
      </c>
      <c r="H1751" s="2">
        <v>220</v>
      </c>
      <c r="I1751" s="2">
        <v>32009</v>
      </c>
      <c r="J1751" s="2">
        <v>129385</v>
      </c>
      <c r="K1751" s="2">
        <v>27558</v>
      </c>
      <c r="L1751" s="2">
        <v>712</v>
      </c>
      <c r="M1751" s="2">
        <v>86</v>
      </c>
      <c r="N1751" s="2">
        <v>17</v>
      </c>
      <c r="O1751" s="2">
        <v>556</v>
      </c>
      <c r="P1751" s="2">
        <v>25</v>
      </c>
      <c r="Q1751" s="2">
        <v>0</v>
      </c>
      <c r="R1751" s="2">
        <v>11164</v>
      </c>
      <c r="S1751" s="2">
        <v>21400400</v>
      </c>
      <c r="T1751" s="2">
        <v>1170283700</v>
      </c>
      <c r="U1751" s="2">
        <v>1447</v>
      </c>
      <c r="V1751" s="2">
        <v>1209</v>
      </c>
      <c r="W1751" s="2">
        <v>0</v>
      </c>
      <c r="X1751" s="2">
        <v>5248</v>
      </c>
      <c r="Y1751" s="2">
        <v>492</v>
      </c>
      <c r="Z1751" s="2">
        <v>3787</v>
      </c>
      <c r="AA1751" s="9">
        <f t="shared" si="245"/>
        <v>346945</v>
      </c>
      <c r="AB1751" s="9">
        <f t="shared" si="246"/>
        <v>29411</v>
      </c>
      <c r="AC1751" s="9">
        <f t="shared" si="247"/>
        <v>12560</v>
      </c>
      <c r="AD1751" s="9">
        <f t="shared" si="248"/>
        <v>11164</v>
      </c>
      <c r="AE1751" s="44">
        <f t="shared" si="249"/>
        <v>4.0992768258051639E-4</v>
      </c>
      <c r="AF1751" s="9">
        <f t="shared" si="250"/>
        <v>4039</v>
      </c>
      <c r="AG1751" s="9">
        <f t="shared" si="243"/>
        <v>4279</v>
      </c>
      <c r="AH1751" s="44">
        <f t="shared" si="251"/>
        <v>3.3912291639687589E-4</v>
      </c>
      <c r="AI1751">
        <f>AA1751/'Totals and Drop Down Lists'!W$6*Inputs!E$37</f>
        <v>314727.82855860854</v>
      </c>
      <c r="AJ1751">
        <f>AB1751/'Totals and Drop Down Lists'!X$6*Inputs!F$37</f>
        <v>96773.577432063714</v>
      </c>
      <c r="AK1751">
        <f>AC1751/'Totals and Drop Down Lists'!Y$6*Inputs!G$37</f>
        <v>82799.762596127184</v>
      </c>
      <c r="AL1751">
        <f>AD1751/'Totals and Drop Down Lists'!Z$6*Inputs!H$37</f>
        <v>89507.384178211767</v>
      </c>
      <c r="AM1751">
        <f>AE1751/'Totals and Drop Down Lists'!AA$6*Inputs!I$37</f>
        <v>51031.630898373878</v>
      </c>
      <c r="AN1751">
        <f>AF1751/'Totals and Drop Down Lists'!AB$6*Inputs!J$37</f>
        <v>80605.083593852411</v>
      </c>
      <c r="AO1751">
        <f>AG1751/'Totals and Drop Down Lists'!AC$6*Inputs!K$37</f>
        <v>79690.282470333041</v>
      </c>
      <c r="AP1751">
        <f>AH1751/'Totals and Drop Down Lists'!AD$6*Inputs!L$37</f>
        <v>79805.765072361421</v>
      </c>
      <c r="AQ1751">
        <f>IF(OR($D1751="51",$D1751="52",$D1751="61"),(AA1751/'Totals and Drop Down Lists'!W$4)*Inputs!E$38,0)</f>
        <v>0</v>
      </c>
      <c r="AR1751">
        <f>IF(OR($D1751="51",$D1751="52",$D1751="61"),(AB1751/'Totals and Drop Down Lists'!X$4)*Inputs!F$38,0)</f>
        <v>0</v>
      </c>
      <c r="AS1751">
        <f>IF(OR($D1751="51",$D1751="52",$D1751="61"),(AC1751/'Totals and Drop Down Lists'!Y$4)*Inputs!G$38,0)</f>
        <v>0</v>
      </c>
      <c r="AT1751">
        <f>IF(OR($D1751="51",$D1751="52",$D1751="61"),(AD1751/'Totals and Drop Down Lists'!Z$4)*Inputs!H$38,0)</f>
        <v>0</v>
      </c>
      <c r="AU1751">
        <f>IF(OR($D1751="51",$D1751="52",$D1751="61"),(AE1751/'Totals and Drop Down Lists'!AA$4)*Inputs!I$38,0)</f>
        <v>0</v>
      </c>
      <c r="AV1751">
        <f>IF(OR($D1751="51",$D1751="52",$D1751="61"),(AF1751/'Totals and Drop Down Lists'!AB$4)*Inputs!J$38,0)</f>
        <v>0</v>
      </c>
      <c r="AW1751">
        <f>IF(OR($D1751="51",$D1751="52",$D1751="61"),(AG1751/'Totals and Drop Down Lists'!AC$4)*Inputs!K$38,0)</f>
        <v>0</v>
      </c>
      <c r="AX1751">
        <f>IF(OR($D1751="51",$D1751="52",$D1751="61"),(AH1751/'Totals and Drop Down Lists'!AD$4)*Inputs!L$38,0)</f>
        <v>0</v>
      </c>
      <c r="AY1751">
        <f>IF(OR($D1751="51",$D1751="52",$D1751="61"),0,(AA1751/'Totals and Drop Down Lists'!W$5)*Inputs!E$39)</f>
        <v>0</v>
      </c>
      <c r="AZ1751">
        <f>IF(OR($D1751="51",$D1751="52",$D1751="61"),0,(AB1751/'Totals and Drop Down Lists'!X$5)*Inputs!F$39)</f>
        <v>0</v>
      </c>
      <c r="BA1751">
        <f>IF(OR($D1751="51",$D1751="52",$D1751="61"),0,(AC1751/'Totals and Drop Down Lists'!Y$5)*Inputs!G$39)</f>
        <v>0</v>
      </c>
      <c r="BB1751">
        <f>IF(OR($D1751="51",$D1751="52",$D1751="61"),0,(AD1751/'Totals and Drop Down Lists'!Z$5)*Inputs!H$39)</f>
        <v>0</v>
      </c>
      <c r="BC1751">
        <f>IF(OR($D1751="51",$D1751="52",$D1751="61"),0,(AE1751/'Totals and Drop Down Lists'!AA$5)*Inputs!I$39)</f>
        <v>0</v>
      </c>
      <c r="BD1751">
        <f>IF(OR($D1751="51",$D1751="52",$D1751="61"),0,(AF1751/'Totals and Drop Down Lists'!AB$5)*Inputs!J$39)</f>
        <v>0</v>
      </c>
      <c r="BE1751">
        <f>IF(OR($D1751="51",$D1751="52",$D1751="61"),0,(AG1751/'Totals and Drop Down Lists'!AC$5)*Inputs!K$39)</f>
        <v>0</v>
      </c>
      <c r="BF1751">
        <f>IF(OR($D1751="51",$D1751="52",$D1751="61"),0,(AH1751/'Totals and Drop Down Lists'!AD$5)*Inputs!L$39)</f>
        <v>0</v>
      </c>
      <c r="BG1751" s="10">
        <f t="shared" si="244"/>
        <v>874941.31479993206</v>
      </c>
    </row>
    <row r="1752" spans="1:59" ht="28.8">
      <c r="A1752" s="1" t="s">
        <v>7515</v>
      </c>
      <c r="B1752" s="1" t="s">
        <v>4879</v>
      </c>
      <c r="C1752" s="1" t="s">
        <v>4880</v>
      </c>
      <c r="D1752" s="1" t="s">
        <v>7</v>
      </c>
      <c r="E1752" s="1" t="s">
        <v>4881</v>
      </c>
      <c r="F1752" s="2">
        <v>74812</v>
      </c>
      <c r="G1752" s="2">
        <v>7773</v>
      </c>
      <c r="H1752" s="2">
        <v>604</v>
      </c>
      <c r="I1752" s="2">
        <v>23205</v>
      </c>
      <c r="J1752" s="2">
        <v>28322</v>
      </c>
      <c r="K1752" s="2">
        <v>15105</v>
      </c>
      <c r="L1752" s="2">
        <v>181</v>
      </c>
      <c r="M1752" s="2">
        <v>0</v>
      </c>
      <c r="N1752" s="2">
        <v>0</v>
      </c>
      <c r="O1752" s="2">
        <v>202</v>
      </c>
      <c r="P1752" s="2">
        <v>67</v>
      </c>
      <c r="Q1752" s="2">
        <v>6</v>
      </c>
      <c r="R1752" s="2">
        <v>9782</v>
      </c>
      <c r="S1752" s="2">
        <v>11216700</v>
      </c>
      <c r="T1752" s="2">
        <v>411999700</v>
      </c>
      <c r="U1752" s="2">
        <v>865</v>
      </c>
      <c r="V1752" s="2">
        <v>1510</v>
      </c>
      <c r="W1752" s="2">
        <v>10</v>
      </c>
      <c r="X1752" s="2">
        <v>5425</v>
      </c>
      <c r="Y1752" s="2">
        <v>615</v>
      </c>
      <c r="Z1752" s="2">
        <v>3415</v>
      </c>
      <c r="AA1752" s="9">
        <f t="shared" si="245"/>
        <v>74812</v>
      </c>
      <c r="AB1752" s="9">
        <f t="shared" si="246"/>
        <v>14828</v>
      </c>
      <c r="AC1752" s="9">
        <f t="shared" si="247"/>
        <v>10238</v>
      </c>
      <c r="AD1752" s="9">
        <f t="shared" si="248"/>
        <v>9782</v>
      </c>
      <c r="AE1752" s="44">
        <f t="shared" si="249"/>
        <v>5.6261761673707933E-4</v>
      </c>
      <c r="AF1752" s="9">
        <f t="shared" si="250"/>
        <v>3905</v>
      </c>
      <c r="AG1752" s="9">
        <f t="shared" si="243"/>
        <v>4030</v>
      </c>
      <c r="AH1752" s="44">
        <f t="shared" si="251"/>
        <v>7.9974759658108646E-4</v>
      </c>
      <c r="AI1752">
        <f>AA1752/'Totals and Drop Down Lists'!W$6*Inputs!E$37</f>
        <v>67864.988139695401</v>
      </c>
      <c r="AJ1752">
        <f>AB1752/'Totals and Drop Down Lists'!X$6*Inputs!F$37</f>
        <v>48789.861145919574</v>
      </c>
      <c r="AK1752">
        <f>AC1752/'Totals and Drop Down Lists'!Y$6*Inputs!G$37</f>
        <v>67492.354256301769</v>
      </c>
      <c r="AL1752">
        <f>AD1752/'Totals and Drop Down Lists'!Z$6*Inputs!H$37</f>
        <v>78427.197423080215</v>
      </c>
      <c r="AM1752">
        <f>AE1752/'Totals and Drop Down Lists'!AA$6*Inputs!I$37</f>
        <v>70039.901607791646</v>
      </c>
      <c r="AN1752">
        <f>AF1752/'Totals and Drop Down Lists'!AB$6*Inputs!J$37</f>
        <v>77930.886713046217</v>
      </c>
      <c r="AO1752">
        <f>AG1752/'Totals and Drop Down Lists'!AC$6*Inputs!K$37</f>
        <v>75053.012001739233</v>
      </c>
      <c r="AP1752">
        <f>AH1752/'Totals and Drop Down Lists'!AD$6*Inputs!L$37</f>
        <v>188204.52916618003</v>
      </c>
      <c r="AQ1752">
        <f>IF(OR($D1752="51",$D1752="52",$D1752="61"),(AA1752/'Totals and Drop Down Lists'!W$4)*Inputs!E$38,0)</f>
        <v>0</v>
      </c>
      <c r="AR1752">
        <f>IF(OR($D1752="51",$D1752="52",$D1752="61"),(AB1752/'Totals and Drop Down Lists'!X$4)*Inputs!F$38,0)</f>
        <v>0</v>
      </c>
      <c r="AS1752">
        <f>IF(OR($D1752="51",$D1752="52",$D1752="61"),(AC1752/'Totals and Drop Down Lists'!Y$4)*Inputs!G$38,0)</f>
        <v>0</v>
      </c>
      <c r="AT1752">
        <f>IF(OR($D1752="51",$D1752="52",$D1752="61"),(AD1752/'Totals and Drop Down Lists'!Z$4)*Inputs!H$38,0)</f>
        <v>0</v>
      </c>
      <c r="AU1752">
        <f>IF(OR($D1752="51",$D1752="52",$D1752="61"),(AE1752/'Totals and Drop Down Lists'!AA$4)*Inputs!I$38,0)</f>
        <v>0</v>
      </c>
      <c r="AV1752">
        <f>IF(OR($D1752="51",$D1752="52",$D1752="61"),(AF1752/'Totals and Drop Down Lists'!AB$4)*Inputs!J$38,0)</f>
        <v>0</v>
      </c>
      <c r="AW1752">
        <f>IF(OR($D1752="51",$D1752="52",$D1752="61"),(AG1752/'Totals and Drop Down Lists'!AC$4)*Inputs!K$38,0)</f>
        <v>0</v>
      </c>
      <c r="AX1752">
        <f>IF(OR($D1752="51",$D1752="52",$D1752="61"),(AH1752/'Totals and Drop Down Lists'!AD$4)*Inputs!L$38,0)</f>
        <v>0</v>
      </c>
      <c r="AY1752">
        <f>IF(OR($D1752="51",$D1752="52",$D1752="61"),0,(AA1752/'Totals and Drop Down Lists'!W$5)*Inputs!E$39)</f>
        <v>0</v>
      </c>
      <c r="AZ1752">
        <f>IF(OR($D1752="51",$D1752="52",$D1752="61"),0,(AB1752/'Totals and Drop Down Lists'!X$5)*Inputs!F$39)</f>
        <v>0</v>
      </c>
      <c r="BA1752">
        <f>IF(OR($D1752="51",$D1752="52",$D1752="61"),0,(AC1752/'Totals and Drop Down Lists'!Y$5)*Inputs!G$39)</f>
        <v>0</v>
      </c>
      <c r="BB1752">
        <f>IF(OR($D1752="51",$D1752="52",$D1752="61"),0,(AD1752/'Totals and Drop Down Lists'!Z$5)*Inputs!H$39)</f>
        <v>0</v>
      </c>
      <c r="BC1752">
        <f>IF(OR($D1752="51",$D1752="52",$D1752="61"),0,(AE1752/'Totals and Drop Down Lists'!AA$5)*Inputs!I$39)</f>
        <v>0</v>
      </c>
      <c r="BD1752">
        <f>IF(OR($D1752="51",$D1752="52",$D1752="61"),0,(AF1752/'Totals and Drop Down Lists'!AB$5)*Inputs!J$39)</f>
        <v>0</v>
      </c>
      <c r="BE1752">
        <f>IF(OR($D1752="51",$D1752="52",$D1752="61"),0,(AG1752/'Totals and Drop Down Lists'!AC$5)*Inputs!K$39)</f>
        <v>0</v>
      </c>
      <c r="BF1752">
        <f>IF(OR($D1752="51",$D1752="52",$D1752="61"),0,(AH1752/'Totals and Drop Down Lists'!AD$5)*Inputs!L$39)</f>
        <v>0</v>
      </c>
      <c r="BG1752" s="10">
        <f t="shared" si="244"/>
        <v>673802.73045375408</v>
      </c>
    </row>
    <row r="1753" spans="1:59" ht="28.8">
      <c r="A1753" s="1" t="s">
        <v>7515</v>
      </c>
      <c r="B1753" s="1" t="s">
        <v>4879</v>
      </c>
      <c r="C1753" s="1" t="s">
        <v>4882</v>
      </c>
      <c r="D1753" s="1" t="s">
        <v>10</v>
      </c>
      <c r="E1753" s="1" t="s">
        <v>4883</v>
      </c>
      <c r="F1753" s="2">
        <v>46790</v>
      </c>
      <c r="G1753" s="2">
        <v>723</v>
      </c>
      <c r="H1753" s="2">
        <v>133</v>
      </c>
      <c r="I1753" s="2">
        <v>5462</v>
      </c>
      <c r="J1753" s="2">
        <v>19072</v>
      </c>
      <c r="K1753" s="2">
        <v>6058</v>
      </c>
      <c r="L1753" s="2">
        <v>93</v>
      </c>
      <c r="M1753" s="2">
        <v>0</v>
      </c>
      <c r="N1753" s="2">
        <v>0</v>
      </c>
      <c r="O1753" s="2">
        <v>53</v>
      </c>
      <c r="P1753" s="2">
        <v>47</v>
      </c>
      <c r="Q1753" s="2">
        <v>0</v>
      </c>
      <c r="R1753" s="2">
        <v>524</v>
      </c>
      <c r="S1753" s="2">
        <v>4330400</v>
      </c>
      <c r="T1753" s="2">
        <v>219674400</v>
      </c>
      <c r="U1753" s="2">
        <v>406</v>
      </c>
      <c r="V1753" s="2">
        <v>215</v>
      </c>
      <c r="W1753" s="2">
        <v>0</v>
      </c>
      <c r="X1753" s="2">
        <v>1120</v>
      </c>
      <c r="Y1753" s="2">
        <v>70</v>
      </c>
      <c r="Z1753" s="2">
        <v>825</v>
      </c>
      <c r="AA1753" s="9">
        <f t="shared" si="245"/>
        <v>46790</v>
      </c>
      <c r="AB1753" s="9">
        <f t="shared" si="246"/>
        <v>4606</v>
      </c>
      <c r="AC1753" s="9">
        <f t="shared" si="247"/>
        <v>717</v>
      </c>
      <c r="AD1753" s="9">
        <f t="shared" si="248"/>
        <v>524</v>
      </c>
      <c r="AE1753" s="44">
        <f t="shared" si="249"/>
        <v>1.3438725585601023E-4</v>
      </c>
      <c r="AF1753" s="9">
        <f t="shared" si="250"/>
        <v>905</v>
      </c>
      <c r="AG1753" s="9">
        <f t="shared" si="243"/>
        <v>895</v>
      </c>
      <c r="AH1753" s="44">
        <f t="shared" si="251"/>
        <v>1.0578087438035034E-4</v>
      </c>
      <c r="AI1753">
        <f>AA1753/'Totals and Drop Down Lists'!W$6*Inputs!E$37</f>
        <v>42445.099650541997</v>
      </c>
      <c r="AJ1753">
        <f>AB1753/'Totals and Drop Down Lists'!X$6*Inputs!F$37</f>
        <v>15155.523363778362</v>
      </c>
      <c r="AK1753">
        <f>AC1753/'Totals and Drop Down Lists'!Y$6*Inputs!G$37</f>
        <v>4726.7061927884715</v>
      </c>
      <c r="AL1753">
        <f>AD1753/'Totals and Drop Down Lists'!Z$6*Inputs!H$37</f>
        <v>4201.1706654767977</v>
      </c>
      <c r="AM1753">
        <f>AE1753/'Totals and Drop Down Lists'!AA$6*Inputs!I$37</f>
        <v>16729.782177963123</v>
      </c>
      <c r="AN1753">
        <f>AF1753/'Totals and Drop Down Lists'!AB$6*Inputs!J$37</f>
        <v>18060.807292011992</v>
      </c>
      <c r="AO1753">
        <f>AG1753/'Totals and Drop Down Lists'!AC$6*Inputs!K$37</f>
        <v>16668.100680287</v>
      </c>
      <c r="AP1753">
        <f>AH1753/'Totals and Drop Down Lists'!AD$6*Inputs!L$37</f>
        <v>24893.403547130456</v>
      </c>
      <c r="AQ1753">
        <f>IF(OR($D1753="51",$D1753="52",$D1753="61"),(AA1753/'Totals and Drop Down Lists'!W$4)*Inputs!E$38,0)</f>
        <v>0</v>
      </c>
      <c r="AR1753">
        <f>IF(OR($D1753="51",$D1753="52",$D1753="61"),(AB1753/'Totals and Drop Down Lists'!X$4)*Inputs!F$38,0)</f>
        <v>0</v>
      </c>
      <c r="AS1753">
        <f>IF(OR($D1753="51",$D1753="52",$D1753="61"),(AC1753/'Totals and Drop Down Lists'!Y$4)*Inputs!G$38,0)</f>
        <v>0</v>
      </c>
      <c r="AT1753">
        <f>IF(OR($D1753="51",$D1753="52",$D1753="61"),(AD1753/'Totals and Drop Down Lists'!Z$4)*Inputs!H$38,0)</f>
        <v>0</v>
      </c>
      <c r="AU1753">
        <f>IF(OR($D1753="51",$D1753="52",$D1753="61"),(AE1753/'Totals and Drop Down Lists'!AA$4)*Inputs!I$38,0)</f>
        <v>0</v>
      </c>
      <c r="AV1753">
        <f>IF(OR($D1753="51",$D1753="52",$D1753="61"),(AF1753/'Totals and Drop Down Lists'!AB$4)*Inputs!J$38,0)</f>
        <v>0</v>
      </c>
      <c r="AW1753">
        <f>IF(OR($D1753="51",$D1753="52",$D1753="61"),(AG1753/'Totals and Drop Down Lists'!AC$4)*Inputs!K$38,0)</f>
        <v>0</v>
      </c>
      <c r="AX1753">
        <f>IF(OR($D1753="51",$D1753="52",$D1753="61"),(AH1753/'Totals and Drop Down Lists'!AD$4)*Inputs!L$38,0)</f>
        <v>0</v>
      </c>
      <c r="AY1753">
        <f>IF(OR($D1753="51",$D1753="52",$D1753="61"),0,(AA1753/'Totals and Drop Down Lists'!W$5)*Inputs!E$39)</f>
        <v>0</v>
      </c>
      <c r="AZ1753">
        <f>IF(OR($D1753="51",$D1753="52",$D1753="61"),0,(AB1753/'Totals and Drop Down Lists'!X$5)*Inputs!F$39)</f>
        <v>0</v>
      </c>
      <c r="BA1753">
        <f>IF(OR($D1753="51",$D1753="52",$D1753="61"),0,(AC1753/'Totals and Drop Down Lists'!Y$5)*Inputs!G$39)</f>
        <v>0</v>
      </c>
      <c r="BB1753">
        <f>IF(OR($D1753="51",$D1753="52",$D1753="61"),0,(AD1753/'Totals and Drop Down Lists'!Z$5)*Inputs!H$39)</f>
        <v>0</v>
      </c>
      <c r="BC1753">
        <f>IF(OR($D1753="51",$D1753="52",$D1753="61"),0,(AE1753/'Totals and Drop Down Lists'!AA$5)*Inputs!I$39)</f>
        <v>0</v>
      </c>
      <c r="BD1753">
        <f>IF(OR($D1753="51",$D1753="52",$D1753="61"),0,(AF1753/'Totals and Drop Down Lists'!AB$5)*Inputs!J$39)</f>
        <v>0</v>
      </c>
      <c r="BE1753">
        <f>IF(OR($D1753="51",$D1753="52",$D1753="61"),0,(AG1753/'Totals and Drop Down Lists'!AC$5)*Inputs!K$39)</f>
        <v>0</v>
      </c>
      <c r="BF1753">
        <f>IF(OR($D1753="51",$D1753="52",$D1753="61"),0,(AH1753/'Totals and Drop Down Lists'!AD$5)*Inputs!L$39)</f>
        <v>0</v>
      </c>
      <c r="BG1753" s="10">
        <f t="shared" si="244"/>
        <v>142880.5935699782</v>
      </c>
    </row>
    <row r="1754" spans="1:59" ht="28.8">
      <c r="A1754" s="1" t="s">
        <v>7515</v>
      </c>
      <c r="B1754" s="1" t="s">
        <v>4879</v>
      </c>
      <c r="C1754" s="1" t="s">
        <v>4884</v>
      </c>
      <c r="D1754" s="1" t="s">
        <v>58</v>
      </c>
      <c r="E1754" s="1" t="s">
        <v>4885</v>
      </c>
      <c r="F1754" s="2">
        <v>131161</v>
      </c>
      <c r="G1754" s="2">
        <v>3378</v>
      </c>
      <c r="H1754" s="2">
        <v>543</v>
      </c>
      <c r="I1754" s="2">
        <v>18029</v>
      </c>
      <c r="J1754" s="2">
        <v>52678</v>
      </c>
      <c r="K1754" s="2">
        <v>14151</v>
      </c>
      <c r="L1754" s="2">
        <v>311</v>
      </c>
      <c r="M1754" s="2">
        <v>50</v>
      </c>
      <c r="N1754" s="2">
        <v>0</v>
      </c>
      <c r="O1754" s="2">
        <v>135</v>
      </c>
      <c r="P1754" s="2">
        <v>68</v>
      </c>
      <c r="Q1754" s="2">
        <v>13</v>
      </c>
      <c r="R1754" s="2">
        <v>6260</v>
      </c>
      <c r="S1754" s="2">
        <v>10608000</v>
      </c>
      <c r="T1754" s="2">
        <v>499654300</v>
      </c>
      <c r="U1754" s="2">
        <v>933</v>
      </c>
      <c r="V1754" s="2">
        <v>708</v>
      </c>
      <c r="W1754" s="2">
        <v>0</v>
      </c>
      <c r="X1754" s="2">
        <v>3756</v>
      </c>
      <c r="Y1754" s="2">
        <v>210</v>
      </c>
      <c r="Z1754" s="2">
        <v>2780</v>
      </c>
      <c r="AA1754" s="9">
        <f t="shared" si="245"/>
        <v>131161</v>
      </c>
      <c r="AB1754" s="9">
        <f t="shared" si="246"/>
        <v>14108</v>
      </c>
      <c r="AC1754" s="9">
        <f t="shared" si="247"/>
        <v>6837</v>
      </c>
      <c r="AD1754" s="9">
        <f t="shared" si="248"/>
        <v>6260</v>
      </c>
      <c r="AE1754" s="44">
        <f t="shared" si="249"/>
        <v>2.65485477797348E-4</v>
      </c>
      <c r="AF1754" s="9">
        <f t="shared" si="250"/>
        <v>3048</v>
      </c>
      <c r="AG1754" s="9">
        <f t="shared" si="243"/>
        <v>2990</v>
      </c>
      <c r="AH1754" s="44">
        <f t="shared" si="251"/>
        <v>2.9886848881845201E-4</v>
      </c>
      <c r="AI1754">
        <f>AA1754/'Totals and Drop Down Lists'!W$6*Inputs!E$37</f>
        <v>118981.44294218293</v>
      </c>
      <c r="AJ1754">
        <f>AB1754/'Totals and Drop Down Lists'!X$6*Inputs!F$37</f>
        <v>46420.782374334594</v>
      </c>
      <c r="AK1754">
        <f>AC1754/'Totals and Drop Down Lists'!Y$6*Inputs!G$37</f>
        <v>45071.813445041531</v>
      </c>
      <c r="AL1754">
        <f>AD1754/'Totals and Drop Down Lists'!Z$6*Inputs!H$37</f>
        <v>50189.557950161739</v>
      </c>
      <c r="AM1754">
        <f>AE1754/'Totals and Drop Down Lists'!AA$6*Inputs!I$37</f>
        <v>33050.114660581923</v>
      </c>
      <c r="AN1754">
        <f>AF1754/'Totals and Drop Down Lists'!AB$6*Inputs!J$37</f>
        <v>60828.000691770772</v>
      </c>
      <c r="AO1754">
        <f>AG1754/'Totals and Drop Down Lists'!AC$6*Inputs!K$37</f>
        <v>55684.492775483945</v>
      </c>
      <c r="AP1754">
        <f>AH1754/'Totals and Drop Down Lists'!AD$6*Inputs!L$37</f>
        <v>70332.694291481341</v>
      </c>
      <c r="AQ1754">
        <f>IF(OR($D1754="51",$D1754="52",$D1754="61"),(AA1754/'Totals and Drop Down Lists'!W$4)*Inputs!E$38,0)</f>
        <v>0</v>
      </c>
      <c r="AR1754">
        <f>IF(OR($D1754="51",$D1754="52",$D1754="61"),(AB1754/'Totals and Drop Down Lists'!X$4)*Inputs!F$38,0)</f>
        <v>0</v>
      </c>
      <c r="AS1754">
        <f>IF(OR($D1754="51",$D1754="52",$D1754="61"),(AC1754/'Totals and Drop Down Lists'!Y$4)*Inputs!G$38,0)</f>
        <v>0</v>
      </c>
      <c r="AT1754">
        <f>IF(OR($D1754="51",$D1754="52",$D1754="61"),(AD1754/'Totals and Drop Down Lists'!Z$4)*Inputs!H$38,0)</f>
        <v>0</v>
      </c>
      <c r="AU1754">
        <f>IF(OR($D1754="51",$D1754="52",$D1754="61"),(AE1754/'Totals and Drop Down Lists'!AA$4)*Inputs!I$38,0)</f>
        <v>0</v>
      </c>
      <c r="AV1754">
        <f>IF(OR($D1754="51",$D1754="52",$D1754="61"),(AF1754/'Totals and Drop Down Lists'!AB$4)*Inputs!J$38,0)</f>
        <v>0</v>
      </c>
      <c r="AW1754">
        <f>IF(OR($D1754="51",$D1754="52",$D1754="61"),(AG1754/'Totals and Drop Down Lists'!AC$4)*Inputs!K$38,0)</f>
        <v>0</v>
      </c>
      <c r="AX1754">
        <f>IF(OR($D1754="51",$D1754="52",$D1754="61"),(AH1754/'Totals and Drop Down Lists'!AD$4)*Inputs!L$38,0)</f>
        <v>0</v>
      </c>
      <c r="AY1754">
        <f>IF(OR($D1754="51",$D1754="52",$D1754="61"),0,(AA1754/'Totals and Drop Down Lists'!W$5)*Inputs!E$39)</f>
        <v>0</v>
      </c>
      <c r="AZ1754">
        <f>IF(OR($D1754="51",$D1754="52",$D1754="61"),0,(AB1754/'Totals and Drop Down Lists'!X$5)*Inputs!F$39)</f>
        <v>0</v>
      </c>
      <c r="BA1754">
        <f>IF(OR($D1754="51",$D1754="52",$D1754="61"),0,(AC1754/'Totals and Drop Down Lists'!Y$5)*Inputs!G$39)</f>
        <v>0</v>
      </c>
      <c r="BB1754">
        <f>IF(OR($D1754="51",$D1754="52",$D1754="61"),0,(AD1754/'Totals and Drop Down Lists'!Z$5)*Inputs!H$39)</f>
        <v>0</v>
      </c>
      <c r="BC1754">
        <f>IF(OR($D1754="51",$D1754="52",$D1754="61"),0,(AE1754/'Totals and Drop Down Lists'!AA$5)*Inputs!I$39)</f>
        <v>0</v>
      </c>
      <c r="BD1754">
        <f>IF(OR($D1754="51",$D1754="52",$D1754="61"),0,(AF1754/'Totals and Drop Down Lists'!AB$5)*Inputs!J$39)</f>
        <v>0</v>
      </c>
      <c r="BE1754">
        <f>IF(OR($D1754="51",$D1754="52",$D1754="61"),0,(AG1754/'Totals and Drop Down Lists'!AC$5)*Inputs!K$39)</f>
        <v>0</v>
      </c>
      <c r="BF1754">
        <f>IF(OR($D1754="51",$D1754="52",$D1754="61"),0,(AH1754/'Totals and Drop Down Lists'!AD$5)*Inputs!L$39)</f>
        <v>0</v>
      </c>
      <c r="BG1754" s="10">
        <f t="shared" si="244"/>
        <v>480558.89913103875</v>
      </c>
    </row>
    <row r="1755" spans="1:59" ht="43.2">
      <c r="A1755" s="1" t="s">
        <v>7516</v>
      </c>
      <c r="B1755" s="1" t="s">
        <v>2904</v>
      </c>
      <c r="C1755" s="1" t="s">
        <v>2905</v>
      </c>
      <c r="D1755" s="1" t="s">
        <v>10</v>
      </c>
      <c r="E1755" s="1" t="s">
        <v>2906</v>
      </c>
      <c r="F1755" s="2">
        <v>48556</v>
      </c>
      <c r="G1755" s="2">
        <v>10058</v>
      </c>
      <c r="H1755" s="2">
        <v>1266</v>
      </c>
      <c r="I1755" s="2">
        <v>13041</v>
      </c>
      <c r="J1755" s="2">
        <v>13295</v>
      </c>
      <c r="K1755" s="2">
        <v>8357</v>
      </c>
      <c r="L1755" s="2">
        <v>40</v>
      </c>
      <c r="M1755" s="2">
        <v>0</v>
      </c>
      <c r="N1755" s="2">
        <v>0</v>
      </c>
      <c r="O1755" s="2">
        <v>118</v>
      </c>
      <c r="P1755" s="2">
        <v>0</v>
      </c>
      <c r="Q1755" s="2">
        <v>22</v>
      </c>
      <c r="R1755" s="2">
        <v>1603</v>
      </c>
      <c r="S1755" s="2">
        <v>8306700</v>
      </c>
      <c r="T1755" s="2">
        <v>240446200</v>
      </c>
      <c r="U1755" s="2">
        <v>524</v>
      </c>
      <c r="V1755" s="2">
        <v>285</v>
      </c>
      <c r="W1755" s="2">
        <v>25</v>
      </c>
      <c r="X1755" s="2">
        <v>3915</v>
      </c>
      <c r="Y1755" s="2">
        <v>95</v>
      </c>
      <c r="Z1755" s="2">
        <v>3225</v>
      </c>
      <c r="AA1755" s="9">
        <f t="shared" si="245"/>
        <v>48556</v>
      </c>
      <c r="AB1755" s="9">
        <f t="shared" si="246"/>
        <v>1717</v>
      </c>
      <c r="AC1755" s="9">
        <f t="shared" si="247"/>
        <v>1783</v>
      </c>
      <c r="AD1755" s="9">
        <f t="shared" si="248"/>
        <v>1603</v>
      </c>
      <c r="AE1755" s="44">
        <f t="shared" si="249"/>
        <v>3.6686666232006802E-4</v>
      </c>
      <c r="AF1755" s="9">
        <f t="shared" si="250"/>
        <v>3605</v>
      </c>
      <c r="AG1755" s="9">
        <f t="shared" si="243"/>
        <v>3320</v>
      </c>
      <c r="AH1755" s="44">
        <f t="shared" si="251"/>
        <v>7.7651746933438842E-4</v>
      </c>
      <c r="AI1755">
        <f>AA1755/'Totals and Drop Down Lists'!W$6*Inputs!E$37</f>
        <v>44047.109609568652</v>
      </c>
      <c r="AJ1755">
        <f>AB1755/'Totals and Drop Down Lists'!X$6*Inputs!F$37</f>
        <v>5649.5947927936277</v>
      </c>
      <c r="AK1755">
        <f>AC1755/'Totals and Drop Down Lists'!Y$6*Inputs!G$37</f>
        <v>11754.138273001177</v>
      </c>
      <c r="AL1755">
        <f>AD1755/'Totals and Drop Down Lists'!Z$6*Inputs!H$37</f>
        <v>12852.054535800204</v>
      </c>
      <c r="AM1755">
        <f>AE1755/'Totals and Drop Down Lists'!AA$6*Inputs!I$37</f>
        <v>45670.992460380658</v>
      </c>
      <c r="AN1755">
        <f>AF1755/'Totals and Drop Down Lists'!AB$6*Inputs!J$37</f>
        <v>71943.878770942785</v>
      </c>
      <c r="AO1755">
        <f>AG1755/'Totals and Drop Down Lists'!AC$6*Inputs!K$37</f>
        <v>61830.27291458418</v>
      </c>
      <c r="AP1755">
        <f>AH1755/'Totals and Drop Down Lists'!AD$6*Inputs!L$37</f>
        <v>182737.78543400057</v>
      </c>
      <c r="AQ1755">
        <f>IF(OR($D1755="51",$D1755="52",$D1755="61"),(AA1755/'Totals and Drop Down Lists'!W$4)*Inputs!E$38,0)</f>
        <v>0</v>
      </c>
      <c r="AR1755">
        <f>IF(OR($D1755="51",$D1755="52",$D1755="61"),(AB1755/'Totals and Drop Down Lists'!X$4)*Inputs!F$38,0)</f>
        <v>0</v>
      </c>
      <c r="AS1755">
        <f>IF(OR($D1755="51",$D1755="52",$D1755="61"),(AC1755/'Totals and Drop Down Lists'!Y$4)*Inputs!G$38,0)</f>
        <v>0</v>
      </c>
      <c r="AT1755">
        <f>IF(OR($D1755="51",$D1755="52",$D1755="61"),(AD1755/'Totals and Drop Down Lists'!Z$4)*Inputs!H$38,0)</f>
        <v>0</v>
      </c>
      <c r="AU1755">
        <f>IF(OR($D1755="51",$D1755="52",$D1755="61"),(AE1755/'Totals and Drop Down Lists'!AA$4)*Inputs!I$38,0)</f>
        <v>0</v>
      </c>
      <c r="AV1755">
        <f>IF(OR($D1755="51",$D1755="52",$D1755="61"),(AF1755/'Totals and Drop Down Lists'!AB$4)*Inputs!J$38,0)</f>
        <v>0</v>
      </c>
      <c r="AW1755">
        <f>IF(OR($D1755="51",$D1755="52",$D1755="61"),(AG1755/'Totals and Drop Down Lists'!AC$4)*Inputs!K$38,0)</f>
        <v>0</v>
      </c>
      <c r="AX1755">
        <f>IF(OR($D1755="51",$D1755="52",$D1755="61"),(AH1755/'Totals and Drop Down Lists'!AD$4)*Inputs!L$38,0)</f>
        <v>0</v>
      </c>
      <c r="AY1755">
        <f>IF(OR($D1755="51",$D1755="52",$D1755="61"),0,(AA1755/'Totals and Drop Down Lists'!W$5)*Inputs!E$39)</f>
        <v>0</v>
      </c>
      <c r="AZ1755">
        <f>IF(OR($D1755="51",$D1755="52",$D1755="61"),0,(AB1755/'Totals and Drop Down Lists'!X$5)*Inputs!F$39)</f>
        <v>0</v>
      </c>
      <c r="BA1755">
        <f>IF(OR($D1755="51",$D1755="52",$D1755="61"),0,(AC1755/'Totals and Drop Down Lists'!Y$5)*Inputs!G$39)</f>
        <v>0</v>
      </c>
      <c r="BB1755">
        <f>IF(OR($D1755="51",$D1755="52",$D1755="61"),0,(AD1755/'Totals and Drop Down Lists'!Z$5)*Inputs!H$39)</f>
        <v>0</v>
      </c>
      <c r="BC1755">
        <f>IF(OR($D1755="51",$D1755="52",$D1755="61"),0,(AE1755/'Totals and Drop Down Lists'!AA$5)*Inputs!I$39)</f>
        <v>0</v>
      </c>
      <c r="BD1755">
        <f>IF(OR($D1755="51",$D1755="52",$D1755="61"),0,(AF1755/'Totals and Drop Down Lists'!AB$5)*Inputs!J$39)</f>
        <v>0</v>
      </c>
      <c r="BE1755">
        <f>IF(OR($D1755="51",$D1755="52",$D1755="61"),0,(AG1755/'Totals and Drop Down Lists'!AC$5)*Inputs!K$39)</f>
        <v>0</v>
      </c>
      <c r="BF1755">
        <f>IF(OR($D1755="51",$D1755="52",$D1755="61"),0,(AH1755/'Totals and Drop Down Lists'!AD$5)*Inputs!L$39)</f>
        <v>0</v>
      </c>
      <c r="BG1755" s="10">
        <f t="shared" si="244"/>
        <v>436485.82679107186</v>
      </c>
    </row>
    <row r="1756" spans="1:59" ht="43.2">
      <c r="A1756" s="1" t="s">
        <v>7516</v>
      </c>
      <c r="B1756" s="1" t="s">
        <v>2904</v>
      </c>
      <c r="C1756" s="1" t="s">
        <v>2907</v>
      </c>
      <c r="D1756" s="1" t="s">
        <v>7</v>
      </c>
      <c r="E1756" s="1" t="s">
        <v>2908</v>
      </c>
      <c r="F1756" s="2">
        <v>114274</v>
      </c>
      <c r="G1756" s="2">
        <v>4752</v>
      </c>
      <c r="H1756" s="2">
        <v>1472</v>
      </c>
      <c r="I1756" s="2">
        <v>32642</v>
      </c>
      <c r="J1756" s="2">
        <v>48229</v>
      </c>
      <c r="K1756" s="2">
        <v>22884</v>
      </c>
      <c r="L1756" s="2">
        <v>178</v>
      </c>
      <c r="M1756" s="2">
        <v>33</v>
      </c>
      <c r="N1756" s="2">
        <v>5</v>
      </c>
      <c r="O1756" s="2">
        <v>505</v>
      </c>
      <c r="P1756" s="2">
        <v>179</v>
      </c>
      <c r="Q1756" s="2">
        <v>15</v>
      </c>
      <c r="R1756" s="2">
        <v>13210</v>
      </c>
      <c r="S1756" s="2">
        <v>16599200</v>
      </c>
      <c r="T1756" s="2">
        <v>666063000</v>
      </c>
      <c r="U1756" s="2">
        <v>2549</v>
      </c>
      <c r="V1756" s="2">
        <v>1900</v>
      </c>
      <c r="W1756" s="2">
        <v>210</v>
      </c>
      <c r="X1756" s="2">
        <v>7765</v>
      </c>
      <c r="Y1756" s="2">
        <v>1025</v>
      </c>
      <c r="Z1756" s="2">
        <v>5145</v>
      </c>
      <c r="AA1756" s="9">
        <f t="shared" si="245"/>
        <v>114274</v>
      </c>
      <c r="AB1756" s="9">
        <f t="shared" si="246"/>
        <v>26418</v>
      </c>
      <c r="AC1756" s="9">
        <f t="shared" si="247"/>
        <v>14125</v>
      </c>
      <c r="AD1756" s="9">
        <f t="shared" si="248"/>
        <v>13210</v>
      </c>
      <c r="AE1756" s="44">
        <f t="shared" si="249"/>
        <v>7.5831807352907358E-4</v>
      </c>
      <c r="AF1756" s="9">
        <f t="shared" si="250"/>
        <v>5655</v>
      </c>
      <c r="AG1756" s="9">
        <f t="shared" si="243"/>
        <v>6170</v>
      </c>
      <c r="AH1756" s="44">
        <f t="shared" si="251"/>
        <v>1.0893311739988585E-3</v>
      </c>
      <c r="AI1756">
        <f>AA1756/'Totals and Drop Down Lists'!W$6*Inputs!E$37</f>
        <v>103662.56288664322</v>
      </c>
      <c r="AJ1756">
        <f>AB1756/'Totals and Drop Down Lists'!X$6*Inputs!F$37</f>
        <v>86925.448594072252</v>
      </c>
      <c r="AK1756">
        <f>AC1756/'Totals and Drop Down Lists'!Y$6*Inputs!G$37</f>
        <v>93116.771231711507</v>
      </c>
      <c r="AL1756">
        <f>AD1756/'Totals and Drop Down Lists'!Z$6*Inputs!H$37</f>
        <v>105911.19177661928</v>
      </c>
      <c r="AM1756">
        <f>AE1756/'Totals and Drop Down Lists'!AA$6*Inputs!I$37</f>
        <v>94402.524338669609</v>
      </c>
      <c r="AN1756">
        <f>AF1756/'Totals and Drop Down Lists'!AB$6*Inputs!J$37</f>
        <v>112855.09970864952</v>
      </c>
      <c r="AO1756">
        <f>AG1756/'Totals and Drop Down Lists'!AC$6*Inputs!K$37</f>
        <v>114907.46502499528</v>
      </c>
      <c r="AP1756">
        <f>AH1756/'Totals and Drop Down Lists'!AD$6*Inputs!L$37</f>
        <v>256352.20610220442</v>
      </c>
      <c r="AQ1756">
        <f>IF(OR($D1756="51",$D1756="52",$D1756="61"),(AA1756/'Totals and Drop Down Lists'!W$4)*Inputs!E$38,0)</f>
        <v>0</v>
      </c>
      <c r="AR1756">
        <f>IF(OR($D1756="51",$D1756="52",$D1756="61"),(AB1756/'Totals and Drop Down Lists'!X$4)*Inputs!F$38,0)</f>
        <v>0</v>
      </c>
      <c r="AS1756">
        <f>IF(OR($D1756="51",$D1756="52",$D1756="61"),(AC1756/'Totals and Drop Down Lists'!Y$4)*Inputs!G$38,0)</f>
        <v>0</v>
      </c>
      <c r="AT1756">
        <f>IF(OR($D1756="51",$D1756="52",$D1756="61"),(AD1756/'Totals and Drop Down Lists'!Z$4)*Inputs!H$38,0)</f>
        <v>0</v>
      </c>
      <c r="AU1756">
        <f>IF(OR($D1756="51",$D1756="52",$D1756="61"),(AE1756/'Totals and Drop Down Lists'!AA$4)*Inputs!I$38,0)</f>
        <v>0</v>
      </c>
      <c r="AV1756">
        <f>IF(OR($D1756="51",$D1756="52",$D1756="61"),(AF1756/'Totals and Drop Down Lists'!AB$4)*Inputs!J$38,0)</f>
        <v>0</v>
      </c>
      <c r="AW1756">
        <f>IF(OR($D1756="51",$D1756="52",$D1756="61"),(AG1756/'Totals and Drop Down Lists'!AC$4)*Inputs!K$38,0)</f>
        <v>0</v>
      </c>
      <c r="AX1756">
        <f>IF(OR($D1756="51",$D1756="52",$D1756="61"),(AH1756/'Totals and Drop Down Lists'!AD$4)*Inputs!L$38,0)</f>
        <v>0</v>
      </c>
      <c r="AY1756">
        <f>IF(OR($D1756="51",$D1756="52",$D1756="61"),0,(AA1756/'Totals and Drop Down Lists'!W$5)*Inputs!E$39)</f>
        <v>0</v>
      </c>
      <c r="AZ1756">
        <f>IF(OR($D1756="51",$D1756="52",$D1756="61"),0,(AB1756/'Totals and Drop Down Lists'!X$5)*Inputs!F$39)</f>
        <v>0</v>
      </c>
      <c r="BA1756">
        <f>IF(OR($D1756="51",$D1756="52",$D1756="61"),0,(AC1756/'Totals and Drop Down Lists'!Y$5)*Inputs!G$39)</f>
        <v>0</v>
      </c>
      <c r="BB1756">
        <f>IF(OR($D1756="51",$D1756="52",$D1756="61"),0,(AD1756/'Totals and Drop Down Lists'!Z$5)*Inputs!H$39)</f>
        <v>0</v>
      </c>
      <c r="BC1756">
        <f>IF(OR($D1756="51",$D1756="52",$D1756="61"),0,(AE1756/'Totals and Drop Down Lists'!AA$5)*Inputs!I$39)</f>
        <v>0</v>
      </c>
      <c r="BD1756">
        <f>IF(OR($D1756="51",$D1756="52",$D1756="61"),0,(AF1756/'Totals and Drop Down Lists'!AB$5)*Inputs!J$39)</f>
        <v>0</v>
      </c>
      <c r="BE1756">
        <f>IF(OR($D1756="51",$D1756="52",$D1756="61"),0,(AG1756/'Totals and Drop Down Lists'!AC$5)*Inputs!K$39)</f>
        <v>0</v>
      </c>
      <c r="BF1756">
        <f>IF(OR($D1756="51",$D1756="52",$D1756="61"),0,(AH1756/'Totals and Drop Down Lists'!AD$5)*Inputs!L$39)</f>
        <v>0</v>
      </c>
      <c r="BG1756" s="10">
        <f t="shared" si="244"/>
        <v>968133.26966356509</v>
      </c>
    </row>
    <row r="1757" spans="1:59" ht="43.2">
      <c r="A1757" s="1" t="s">
        <v>7516</v>
      </c>
      <c r="B1757" s="1" t="s">
        <v>2904</v>
      </c>
      <c r="C1757" s="1" t="s">
        <v>2909</v>
      </c>
      <c r="D1757" s="1" t="s">
        <v>58</v>
      </c>
      <c r="E1757" s="1" t="s">
        <v>2910</v>
      </c>
      <c r="F1757" s="2">
        <v>125394</v>
      </c>
      <c r="G1757" s="2">
        <v>2297</v>
      </c>
      <c r="H1757" s="2">
        <v>1072</v>
      </c>
      <c r="I1757" s="2">
        <v>13737</v>
      </c>
      <c r="J1757" s="2">
        <v>49971</v>
      </c>
      <c r="K1757" s="2">
        <v>14561</v>
      </c>
      <c r="L1757" s="2">
        <v>143</v>
      </c>
      <c r="M1757" s="2">
        <v>68</v>
      </c>
      <c r="N1757" s="2">
        <v>8</v>
      </c>
      <c r="O1757" s="2">
        <v>291</v>
      </c>
      <c r="P1757" s="2">
        <v>27</v>
      </c>
      <c r="Q1757" s="2">
        <v>0</v>
      </c>
      <c r="R1757" s="2">
        <v>5340</v>
      </c>
      <c r="S1757" s="2">
        <v>11931500</v>
      </c>
      <c r="T1757" s="2">
        <v>565695200</v>
      </c>
      <c r="U1757" s="2">
        <v>520</v>
      </c>
      <c r="V1757" s="2">
        <v>788</v>
      </c>
      <c r="W1757" s="2">
        <v>10</v>
      </c>
      <c r="X1757" s="2">
        <v>3696</v>
      </c>
      <c r="Y1757" s="2">
        <v>200</v>
      </c>
      <c r="Z1757" s="2">
        <v>2419</v>
      </c>
      <c r="AA1757" s="9">
        <f t="shared" si="245"/>
        <v>125394</v>
      </c>
      <c r="AB1757" s="9">
        <f t="shared" si="246"/>
        <v>10368</v>
      </c>
      <c r="AC1757" s="9">
        <f t="shared" si="247"/>
        <v>5877</v>
      </c>
      <c r="AD1757" s="9">
        <f t="shared" si="248"/>
        <v>5340</v>
      </c>
      <c r="AE1757" s="44">
        <f t="shared" si="249"/>
        <v>2.963194433938277E-4</v>
      </c>
      <c r="AF1757" s="9">
        <f t="shared" si="250"/>
        <v>2898</v>
      </c>
      <c r="AG1757" s="9">
        <f t="shared" si="243"/>
        <v>2619</v>
      </c>
      <c r="AH1757" s="44">
        <f t="shared" si="251"/>
        <v>2.8396168602774432E-4</v>
      </c>
      <c r="AI1757">
        <f>AA1757/'Totals and Drop Down Lists'!W$6*Inputs!E$37</f>
        <v>113749.96421414969</v>
      </c>
      <c r="AJ1757">
        <f>AB1757/'Totals and Drop Down Lists'!X$6*Inputs!F$37</f>
        <v>34114.734310823726</v>
      </c>
      <c r="AK1757">
        <f>AC1757/'Totals and Drop Down Lists'!Y$6*Inputs!G$37</f>
        <v>38743.169170178306</v>
      </c>
      <c r="AL1757">
        <f>AD1757/'Totals and Drop Down Lists'!Z$6*Inputs!H$37</f>
        <v>42813.456781767367</v>
      </c>
      <c r="AM1757">
        <f>AE1757/'Totals and Drop Down Lists'!AA$6*Inputs!I$37</f>
        <v>36888.615006661006</v>
      </c>
      <c r="AN1757">
        <f>AF1757/'Totals and Drop Down Lists'!AB$6*Inputs!J$37</f>
        <v>57834.496720719064</v>
      </c>
      <c r="AO1757">
        <f>AG1757/'Totals and Drop Down Lists'!AC$6*Inputs!K$37</f>
        <v>48775.146013040947</v>
      </c>
      <c r="AP1757">
        <f>AH1757/'Totals and Drop Down Lists'!AD$6*Inputs!L$37</f>
        <v>66824.6777465216</v>
      </c>
      <c r="AQ1757">
        <f>IF(OR($D1757="51",$D1757="52",$D1757="61"),(AA1757/'Totals and Drop Down Lists'!W$4)*Inputs!E$38,0)</f>
        <v>0</v>
      </c>
      <c r="AR1757">
        <f>IF(OR($D1757="51",$D1757="52",$D1757="61"),(AB1757/'Totals and Drop Down Lists'!X$4)*Inputs!F$38,0)</f>
        <v>0</v>
      </c>
      <c r="AS1757">
        <f>IF(OR($D1757="51",$D1757="52",$D1757="61"),(AC1757/'Totals and Drop Down Lists'!Y$4)*Inputs!G$38,0)</f>
        <v>0</v>
      </c>
      <c r="AT1757">
        <f>IF(OR($D1757="51",$D1757="52",$D1757="61"),(AD1757/'Totals and Drop Down Lists'!Z$4)*Inputs!H$38,0)</f>
        <v>0</v>
      </c>
      <c r="AU1757">
        <f>IF(OR($D1757="51",$D1757="52",$D1757="61"),(AE1757/'Totals and Drop Down Lists'!AA$4)*Inputs!I$38,0)</f>
        <v>0</v>
      </c>
      <c r="AV1757">
        <f>IF(OR($D1757="51",$D1757="52",$D1757="61"),(AF1757/'Totals and Drop Down Lists'!AB$4)*Inputs!J$38,0)</f>
        <v>0</v>
      </c>
      <c r="AW1757">
        <f>IF(OR($D1757="51",$D1757="52",$D1757="61"),(AG1757/'Totals and Drop Down Lists'!AC$4)*Inputs!K$38,0)</f>
        <v>0</v>
      </c>
      <c r="AX1757">
        <f>IF(OR($D1757="51",$D1757="52",$D1757="61"),(AH1757/'Totals and Drop Down Lists'!AD$4)*Inputs!L$38,0)</f>
        <v>0</v>
      </c>
      <c r="AY1757">
        <f>IF(OR($D1757="51",$D1757="52",$D1757="61"),0,(AA1757/'Totals and Drop Down Lists'!W$5)*Inputs!E$39)</f>
        <v>0</v>
      </c>
      <c r="AZ1757">
        <f>IF(OR($D1757="51",$D1757="52",$D1757="61"),0,(AB1757/'Totals and Drop Down Lists'!X$5)*Inputs!F$39)</f>
        <v>0</v>
      </c>
      <c r="BA1757">
        <f>IF(OR($D1757="51",$D1757="52",$D1757="61"),0,(AC1757/'Totals and Drop Down Lists'!Y$5)*Inputs!G$39)</f>
        <v>0</v>
      </c>
      <c r="BB1757">
        <f>IF(OR($D1757="51",$D1757="52",$D1757="61"),0,(AD1757/'Totals and Drop Down Lists'!Z$5)*Inputs!H$39)</f>
        <v>0</v>
      </c>
      <c r="BC1757">
        <f>IF(OR($D1757="51",$D1757="52",$D1757="61"),0,(AE1757/'Totals and Drop Down Lists'!AA$5)*Inputs!I$39)</f>
        <v>0</v>
      </c>
      <c r="BD1757">
        <f>IF(OR($D1757="51",$D1757="52",$D1757="61"),0,(AF1757/'Totals and Drop Down Lists'!AB$5)*Inputs!J$39)</f>
        <v>0</v>
      </c>
      <c r="BE1757">
        <f>IF(OR($D1757="51",$D1757="52",$D1757="61"),0,(AG1757/'Totals and Drop Down Lists'!AC$5)*Inputs!K$39)</f>
        <v>0</v>
      </c>
      <c r="BF1757">
        <f>IF(OR($D1757="51",$D1757="52",$D1757="61"),0,(AH1757/'Totals and Drop Down Lists'!AD$5)*Inputs!L$39)</f>
        <v>0</v>
      </c>
      <c r="BG1757" s="10">
        <f t="shared" si="244"/>
        <v>439744.25996386167</v>
      </c>
    </row>
    <row r="1758" spans="1:59">
      <c r="A1758" s="1" t="s">
        <v>7517</v>
      </c>
      <c r="B1758" s="1" t="s">
        <v>6882</v>
      </c>
      <c r="C1758" s="1" t="s">
        <v>6883</v>
      </c>
      <c r="D1758" s="1" t="s">
        <v>215</v>
      </c>
      <c r="E1758" s="1" t="s">
        <v>6884</v>
      </c>
      <c r="F1758" s="2">
        <v>348560</v>
      </c>
      <c r="G1758" s="2">
        <v>15927</v>
      </c>
      <c r="H1758" s="2">
        <v>4829</v>
      </c>
      <c r="I1758" s="2">
        <v>50614</v>
      </c>
      <c r="J1758" s="2">
        <v>135800</v>
      </c>
      <c r="K1758" s="2">
        <v>53219</v>
      </c>
      <c r="L1758" s="2">
        <v>391</v>
      </c>
      <c r="M1758" s="2">
        <v>86</v>
      </c>
      <c r="N1758" s="2">
        <v>14</v>
      </c>
      <c r="O1758" s="2">
        <v>895</v>
      </c>
      <c r="P1758" s="2">
        <v>185</v>
      </c>
      <c r="Q1758" s="2">
        <v>8</v>
      </c>
      <c r="R1758" s="2">
        <v>17795</v>
      </c>
      <c r="S1758" s="2">
        <v>52947200</v>
      </c>
      <c r="T1758" s="2">
        <v>2303398700</v>
      </c>
      <c r="U1758" s="2">
        <v>2856</v>
      </c>
      <c r="V1758" s="2">
        <v>3353</v>
      </c>
      <c r="W1758" s="2">
        <v>214</v>
      </c>
      <c r="X1758" s="2">
        <v>16302</v>
      </c>
      <c r="Y1758" s="2">
        <v>2148</v>
      </c>
      <c r="Z1758" s="2">
        <v>11398</v>
      </c>
      <c r="AA1758" s="9">
        <f t="shared" si="245"/>
        <v>348560</v>
      </c>
      <c r="AB1758" s="9">
        <f t="shared" si="246"/>
        <v>29858</v>
      </c>
      <c r="AC1758" s="9">
        <f t="shared" si="247"/>
        <v>19374</v>
      </c>
      <c r="AD1758" s="9">
        <f t="shared" si="248"/>
        <v>17795</v>
      </c>
      <c r="AE1758" s="44">
        <f t="shared" si="249"/>
        <v>1.4565635428455276E-3</v>
      </c>
      <c r="AF1758" s="9">
        <f t="shared" si="250"/>
        <v>12735</v>
      </c>
      <c r="AG1758" s="9">
        <f t="shared" si="243"/>
        <v>13546</v>
      </c>
      <c r="AH1758" s="44">
        <f t="shared" si="251"/>
        <v>1.9752819600517804E-3</v>
      </c>
      <c r="AI1758">
        <f>AA1758/'Totals and Drop Down Lists'!W$6*Inputs!E$37</f>
        <v>316192.86031615559</v>
      </c>
      <c r="AJ1758">
        <f>AB1758/'Totals and Drop Down Lists'!X$6*Inputs!F$37</f>
        <v>98244.380502756045</v>
      </c>
      <c r="AK1758">
        <f>AC1758/'Totals and Drop Down Lists'!Y$6*Inputs!G$37</f>
        <v>127719.95227208345</v>
      </c>
      <c r="AL1758">
        <f>AD1758/'Totals and Drop Down Lists'!Z$6*Inputs!H$37</f>
        <v>142671.43509954124</v>
      </c>
      <c r="AM1758">
        <f>AE1758/'Totals and Drop Down Lists'!AA$6*Inputs!I$37</f>
        <v>181326.64920457275</v>
      </c>
      <c r="AN1758">
        <f>AF1758/'Totals and Drop Down Lists'!AB$6*Inputs!J$37</f>
        <v>254148.48714229028</v>
      </c>
      <c r="AO1758">
        <f>AG1758/'Totals and Drop Down Lists'!AC$6*Inputs!K$37</f>
        <v>252274.96292197506</v>
      </c>
      <c r="AP1758">
        <f>AH1758/'Totals and Drop Down Lists'!AD$6*Inputs!L$37</f>
        <v>464842.92400658951</v>
      </c>
      <c r="AQ1758">
        <f>IF(OR($D1758="51",$D1758="52",$D1758="61"),(AA1758/'Totals and Drop Down Lists'!W$4)*Inputs!E$38,0)</f>
        <v>0</v>
      </c>
      <c r="AR1758">
        <f>IF(OR($D1758="51",$D1758="52",$D1758="61"),(AB1758/'Totals and Drop Down Lists'!X$4)*Inputs!F$38,0)</f>
        <v>0</v>
      </c>
      <c r="AS1758">
        <f>IF(OR($D1758="51",$D1758="52",$D1758="61"),(AC1758/'Totals and Drop Down Lists'!Y$4)*Inputs!G$38,0)</f>
        <v>0</v>
      </c>
      <c r="AT1758">
        <f>IF(OR($D1758="51",$D1758="52",$D1758="61"),(AD1758/'Totals and Drop Down Lists'!Z$4)*Inputs!H$38,0)</f>
        <v>0</v>
      </c>
      <c r="AU1758">
        <f>IF(OR($D1758="51",$D1758="52",$D1758="61"),(AE1758/'Totals and Drop Down Lists'!AA$4)*Inputs!I$38,0)</f>
        <v>0</v>
      </c>
      <c r="AV1758">
        <f>IF(OR($D1758="51",$D1758="52",$D1758="61"),(AF1758/'Totals and Drop Down Lists'!AB$4)*Inputs!J$38,0)</f>
        <v>0</v>
      </c>
      <c r="AW1758">
        <f>IF(OR($D1758="51",$D1758="52",$D1758="61"),(AG1758/'Totals and Drop Down Lists'!AC$4)*Inputs!K$38,0)</f>
        <v>0</v>
      </c>
      <c r="AX1758">
        <f>IF(OR($D1758="51",$D1758="52",$D1758="61"),(AH1758/'Totals and Drop Down Lists'!AD$4)*Inputs!L$38,0)</f>
        <v>0</v>
      </c>
      <c r="AY1758">
        <f>IF(OR($D1758="51",$D1758="52",$D1758="61"),0,(AA1758/'Totals and Drop Down Lists'!W$5)*Inputs!E$39)</f>
        <v>0</v>
      </c>
      <c r="AZ1758">
        <f>IF(OR($D1758="51",$D1758="52",$D1758="61"),0,(AB1758/'Totals and Drop Down Lists'!X$5)*Inputs!F$39)</f>
        <v>0</v>
      </c>
      <c r="BA1758">
        <f>IF(OR($D1758="51",$D1758="52",$D1758="61"),0,(AC1758/'Totals and Drop Down Lists'!Y$5)*Inputs!G$39)</f>
        <v>0</v>
      </c>
      <c r="BB1758">
        <f>IF(OR($D1758="51",$D1758="52",$D1758="61"),0,(AD1758/'Totals and Drop Down Lists'!Z$5)*Inputs!H$39)</f>
        <v>0</v>
      </c>
      <c r="BC1758">
        <f>IF(OR($D1758="51",$D1758="52",$D1758="61"),0,(AE1758/'Totals and Drop Down Lists'!AA$5)*Inputs!I$39)</f>
        <v>0</v>
      </c>
      <c r="BD1758">
        <f>IF(OR($D1758="51",$D1758="52",$D1758="61"),0,(AF1758/'Totals and Drop Down Lists'!AB$5)*Inputs!J$39)</f>
        <v>0</v>
      </c>
      <c r="BE1758">
        <f>IF(OR($D1758="51",$D1758="52",$D1758="61"),0,(AG1758/'Totals and Drop Down Lists'!AC$5)*Inputs!K$39)</f>
        <v>0</v>
      </c>
      <c r="BF1758">
        <f>IF(OR($D1758="51",$D1758="52",$D1758="61"),0,(AH1758/'Totals and Drop Down Lists'!AD$5)*Inputs!L$39)</f>
        <v>0</v>
      </c>
      <c r="BG1758" s="10">
        <f t="shared" si="244"/>
        <v>1837421.6514659638</v>
      </c>
    </row>
    <row r="1759" spans="1:59">
      <c r="A1759" s="1" t="s">
        <v>7518</v>
      </c>
      <c r="B1759" s="1" t="s">
        <v>5211</v>
      </c>
      <c r="C1759" s="1" t="s">
        <v>5212</v>
      </c>
      <c r="D1759" s="1" t="s">
        <v>7</v>
      </c>
      <c r="E1759" s="1" t="s">
        <v>5213</v>
      </c>
      <c r="F1759" s="2">
        <v>51165</v>
      </c>
      <c r="G1759" s="2">
        <v>1190</v>
      </c>
      <c r="H1759" s="2">
        <v>63</v>
      </c>
      <c r="I1759" s="2">
        <v>18704</v>
      </c>
      <c r="J1759" s="2">
        <v>19353</v>
      </c>
      <c r="K1759" s="2">
        <v>7585</v>
      </c>
      <c r="L1759" s="2">
        <v>224</v>
      </c>
      <c r="M1759" s="2">
        <v>20</v>
      </c>
      <c r="N1759" s="2">
        <v>6</v>
      </c>
      <c r="O1759" s="2">
        <v>137</v>
      </c>
      <c r="P1759" s="2">
        <v>28</v>
      </c>
      <c r="Q1759" s="2">
        <v>0</v>
      </c>
      <c r="R1759" s="2">
        <v>10234</v>
      </c>
      <c r="S1759" s="2">
        <v>4759100</v>
      </c>
      <c r="T1759" s="2">
        <v>159796200</v>
      </c>
      <c r="U1759" s="2">
        <v>719</v>
      </c>
      <c r="V1759" s="2">
        <v>805</v>
      </c>
      <c r="W1759" s="2">
        <v>175</v>
      </c>
      <c r="X1759" s="2">
        <v>3320</v>
      </c>
      <c r="Y1759" s="2">
        <v>185</v>
      </c>
      <c r="Z1759" s="2">
        <v>2275</v>
      </c>
      <c r="AA1759" s="9">
        <f t="shared" si="245"/>
        <v>51165</v>
      </c>
      <c r="AB1759" s="9">
        <f t="shared" si="246"/>
        <v>17451</v>
      </c>
      <c r="AC1759" s="9">
        <f t="shared" si="247"/>
        <v>10649</v>
      </c>
      <c r="AD1759" s="9">
        <f t="shared" si="248"/>
        <v>10234</v>
      </c>
      <c r="AE1759" s="44">
        <f t="shared" si="249"/>
        <v>2.076149674318606E-4</v>
      </c>
      <c r="AF1759" s="9">
        <f t="shared" si="250"/>
        <v>2340</v>
      </c>
      <c r="AG1759" s="9">
        <f t="shared" si="243"/>
        <v>2460</v>
      </c>
      <c r="AH1759" s="44">
        <f t="shared" si="251"/>
        <v>3.587512987019978E-4</v>
      </c>
      <c r="AI1759">
        <f>AA1759/'Totals and Drop Down Lists'!W$6*Inputs!E$37</f>
        <v>46413.83893182264</v>
      </c>
      <c r="AJ1759">
        <f>AB1759/'Totals and Drop Down Lists'!X$6*Inputs!F$37</f>
        <v>57420.546726290973</v>
      </c>
      <c r="AK1759">
        <f>AC1759/'Totals and Drop Down Lists'!Y$6*Inputs!G$37</f>
        <v>70201.805086477587</v>
      </c>
      <c r="AL1759">
        <f>AD1759/'Totals and Drop Down Lists'!Z$6*Inputs!H$37</f>
        <v>82051.107997117462</v>
      </c>
      <c r="AM1759">
        <f>AE1759/'Totals and Drop Down Lists'!AA$6*Inputs!I$37</f>
        <v>25845.852420273201</v>
      </c>
      <c r="AN1759">
        <f>AF1759/'Totals and Drop Down Lists'!AB$6*Inputs!J$37</f>
        <v>46698.66194840669</v>
      </c>
      <c r="AO1759">
        <f>AG1759/'Totals and Drop Down Lists'!AC$6*Inputs!K$37</f>
        <v>45813.997400565386</v>
      </c>
      <c r="AP1759">
        <f>AH1759/'Totals and Drop Down Lists'!AD$6*Inputs!L$37</f>
        <v>84424.910495019401</v>
      </c>
      <c r="AQ1759">
        <f>IF(OR($D1759="51",$D1759="52",$D1759="61"),(AA1759/'Totals and Drop Down Lists'!W$4)*Inputs!E$38,0)</f>
        <v>0</v>
      </c>
      <c r="AR1759">
        <f>IF(OR($D1759="51",$D1759="52",$D1759="61"),(AB1759/'Totals and Drop Down Lists'!X$4)*Inputs!F$38,0)</f>
        <v>0</v>
      </c>
      <c r="AS1759">
        <f>IF(OR($D1759="51",$D1759="52",$D1759="61"),(AC1759/'Totals and Drop Down Lists'!Y$4)*Inputs!G$38,0)</f>
        <v>0</v>
      </c>
      <c r="AT1759">
        <f>IF(OR($D1759="51",$D1759="52",$D1759="61"),(AD1759/'Totals and Drop Down Lists'!Z$4)*Inputs!H$38,0)</f>
        <v>0</v>
      </c>
      <c r="AU1759">
        <f>IF(OR($D1759="51",$D1759="52",$D1759="61"),(AE1759/'Totals and Drop Down Lists'!AA$4)*Inputs!I$38,0)</f>
        <v>0</v>
      </c>
      <c r="AV1759">
        <f>IF(OR($D1759="51",$D1759="52",$D1759="61"),(AF1759/'Totals and Drop Down Lists'!AB$4)*Inputs!J$38,0)</f>
        <v>0</v>
      </c>
      <c r="AW1759">
        <f>IF(OR($D1759="51",$D1759="52",$D1759="61"),(AG1759/'Totals and Drop Down Lists'!AC$4)*Inputs!K$38,0)</f>
        <v>0</v>
      </c>
      <c r="AX1759">
        <f>IF(OR($D1759="51",$D1759="52",$D1759="61"),(AH1759/'Totals and Drop Down Lists'!AD$4)*Inputs!L$38,0)</f>
        <v>0</v>
      </c>
      <c r="AY1759">
        <f>IF(OR($D1759="51",$D1759="52",$D1759="61"),0,(AA1759/'Totals and Drop Down Lists'!W$5)*Inputs!E$39)</f>
        <v>0</v>
      </c>
      <c r="AZ1759">
        <f>IF(OR($D1759="51",$D1759="52",$D1759="61"),0,(AB1759/'Totals and Drop Down Lists'!X$5)*Inputs!F$39)</f>
        <v>0</v>
      </c>
      <c r="BA1759">
        <f>IF(OR($D1759="51",$D1759="52",$D1759="61"),0,(AC1759/'Totals and Drop Down Lists'!Y$5)*Inputs!G$39)</f>
        <v>0</v>
      </c>
      <c r="BB1759">
        <f>IF(OR($D1759="51",$D1759="52",$D1759="61"),0,(AD1759/'Totals and Drop Down Lists'!Z$5)*Inputs!H$39)</f>
        <v>0</v>
      </c>
      <c r="BC1759">
        <f>IF(OR($D1759="51",$D1759="52",$D1759="61"),0,(AE1759/'Totals and Drop Down Lists'!AA$5)*Inputs!I$39)</f>
        <v>0</v>
      </c>
      <c r="BD1759">
        <f>IF(OR($D1759="51",$D1759="52",$D1759="61"),0,(AF1759/'Totals and Drop Down Lists'!AB$5)*Inputs!J$39)</f>
        <v>0</v>
      </c>
      <c r="BE1759">
        <f>IF(OR($D1759="51",$D1759="52",$D1759="61"),0,(AG1759/'Totals and Drop Down Lists'!AC$5)*Inputs!K$39)</f>
        <v>0</v>
      </c>
      <c r="BF1759">
        <f>IF(OR($D1759="51",$D1759="52",$D1759="61"),0,(AH1759/'Totals and Drop Down Lists'!AD$5)*Inputs!L$39)</f>
        <v>0</v>
      </c>
      <c r="BG1759" s="10">
        <f t="shared" si="244"/>
        <v>458870.72100597323</v>
      </c>
    </row>
    <row r="1760" spans="1:59">
      <c r="A1760" s="1" t="s">
        <v>7518</v>
      </c>
      <c r="B1760" s="1" t="s">
        <v>5211</v>
      </c>
      <c r="C1760" s="1" t="s">
        <v>5214</v>
      </c>
      <c r="D1760" s="1" t="s">
        <v>58</v>
      </c>
      <c r="E1760" s="1" t="s">
        <v>5215</v>
      </c>
      <c r="F1760" s="2">
        <v>147676</v>
      </c>
      <c r="G1760" s="2">
        <v>2545</v>
      </c>
      <c r="H1760" s="2">
        <v>197</v>
      </c>
      <c r="I1760" s="2">
        <v>18542</v>
      </c>
      <c r="J1760" s="2">
        <v>58059</v>
      </c>
      <c r="K1760" s="2">
        <v>13528</v>
      </c>
      <c r="L1760" s="2">
        <v>148</v>
      </c>
      <c r="M1760" s="2">
        <v>51</v>
      </c>
      <c r="N1760" s="2">
        <v>18</v>
      </c>
      <c r="O1760" s="2">
        <v>199</v>
      </c>
      <c r="P1760" s="2">
        <v>126</v>
      </c>
      <c r="Q1760" s="2">
        <v>17</v>
      </c>
      <c r="R1760" s="2">
        <v>7010</v>
      </c>
      <c r="S1760" s="2">
        <v>9867100</v>
      </c>
      <c r="T1760" s="2">
        <v>468296500</v>
      </c>
      <c r="U1760" s="2">
        <v>871</v>
      </c>
      <c r="V1760" s="2">
        <v>589</v>
      </c>
      <c r="W1760" s="2">
        <v>125</v>
      </c>
      <c r="X1760" s="2">
        <v>2908</v>
      </c>
      <c r="Y1760" s="2">
        <v>165</v>
      </c>
      <c r="Z1760" s="2">
        <v>2038</v>
      </c>
      <c r="AA1760" s="9">
        <f t="shared" si="245"/>
        <v>147676</v>
      </c>
      <c r="AB1760" s="9">
        <f t="shared" si="246"/>
        <v>15800</v>
      </c>
      <c r="AC1760" s="9">
        <f t="shared" si="247"/>
        <v>7569</v>
      </c>
      <c r="AD1760" s="9">
        <f t="shared" si="248"/>
        <v>7010</v>
      </c>
      <c r="AE1760" s="44">
        <f t="shared" si="249"/>
        <v>2.2013719267749247E-4</v>
      </c>
      <c r="AF1760" s="9">
        <f t="shared" si="250"/>
        <v>2194</v>
      </c>
      <c r="AG1760" s="9">
        <f t="shared" si="243"/>
        <v>2203</v>
      </c>
      <c r="AH1760" s="44">
        <f t="shared" si="251"/>
        <v>1.909983549430912E-4</v>
      </c>
      <c r="AI1760">
        <f>AA1760/'Totals and Drop Down Lists'!W$6*Inputs!E$37</f>
        <v>133962.86676626289</v>
      </c>
      <c r="AJ1760">
        <f>AB1760/'Totals and Drop Down Lists'!X$6*Inputs!F$37</f>
        <v>51988.117487559291</v>
      </c>
      <c r="AK1760">
        <f>AC1760/'Totals and Drop Down Lists'!Y$6*Inputs!G$37</f>
        <v>49897.404704624743</v>
      </c>
      <c r="AL1760">
        <f>AD1760/'Totals and Drop Down Lists'!Z$6*Inputs!H$37</f>
        <v>56202.683902657162</v>
      </c>
      <c r="AM1760">
        <f>AE1760/'Totals and Drop Down Lists'!AA$6*Inputs!I$37</f>
        <v>27404.7361061435</v>
      </c>
      <c r="AN1760">
        <f>AF1760/'Totals and Drop Down Lists'!AB$6*Inputs!J$37</f>
        <v>43784.984749916366</v>
      </c>
      <c r="AO1760">
        <f>AG1760/'Totals and Drop Down Lists'!AC$6*Inputs!K$37</f>
        <v>41027.738322538833</v>
      </c>
      <c r="AP1760">
        <f>AH1760/'Totals and Drop Down Lists'!AD$6*Inputs!L$37</f>
        <v>44947.625497408757</v>
      </c>
      <c r="AQ1760">
        <f>IF(OR($D1760="51",$D1760="52",$D1760="61"),(AA1760/'Totals and Drop Down Lists'!W$4)*Inputs!E$38,0)</f>
        <v>0</v>
      </c>
      <c r="AR1760">
        <f>IF(OR($D1760="51",$D1760="52",$D1760="61"),(AB1760/'Totals and Drop Down Lists'!X$4)*Inputs!F$38,0)</f>
        <v>0</v>
      </c>
      <c r="AS1760">
        <f>IF(OR($D1760="51",$D1760="52",$D1760="61"),(AC1760/'Totals and Drop Down Lists'!Y$4)*Inputs!G$38,0)</f>
        <v>0</v>
      </c>
      <c r="AT1760">
        <f>IF(OR($D1760="51",$D1760="52",$D1760="61"),(AD1760/'Totals and Drop Down Lists'!Z$4)*Inputs!H$38,0)</f>
        <v>0</v>
      </c>
      <c r="AU1760">
        <f>IF(OR($D1760="51",$D1760="52",$D1760="61"),(AE1760/'Totals and Drop Down Lists'!AA$4)*Inputs!I$38,0)</f>
        <v>0</v>
      </c>
      <c r="AV1760">
        <f>IF(OR($D1760="51",$D1760="52",$D1760="61"),(AF1760/'Totals and Drop Down Lists'!AB$4)*Inputs!J$38,0)</f>
        <v>0</v>
      </c>
      <c r="AW1760">
        <f>IF(OR($D1760="51",$D1760="52",$D1760="61"),(AG1760/'Totals and Drop Down Lists'!AC$4)*Inputs!K$38,0)</f>
        <v>0</v>
      </c>
      <c r="AX1760">
        <f>IF(OR($D1760="51",$D1760="52",$D1760="61"),(AH1760/'Totals and Drop Down Lists'!AD$4)*Inputs!L$38,0)</f>
        <v>0</v>
      </c>
      <c r="AY1760">
        <f>IF(OR($D1760="51",$D1760="52",$D1760="61"),0,(AA1760/'Totals and Drop Down Lists'!W$5)*Inputs!E$39)</f>
        <v>0</v>
      </c>
      <c r="AZ1760">
        <f>IF(OR($D1760="51",$D1760="52",$D1760="61"),0,(AB1760/'Totals and Drop Down Lists'!X$5)*Inputs!F$39)</f>
        <v>0</v>
      </c>
      <c r="BA1760">
        <f>IF(OR($D1760="51",$D1760="52",$D1760="61"),0,(AC1760/'Totals and Drop Down Lists'!Y$5)*Inputs!G$39)</f>
        <v>0</v>
      </c>
      <c r="BB1760">
        <f>IF(OR($D1760="51",$D1760="52",$D1760="61"),0,(AD1760/'Totals and Drop Down Lists'!Z$5)*Inputs!H$39)</f>
        <v>0</v>
      </c>
      <c r="BC1760">
        <f>IF(OR($D1760="51",$D1760="52",$D1760="61"),0,(AE1760/'Totals and Drop Down Lists'!AA$5)*Inputs!I$39)</f>
        <v>0</v>
      </c>
      <c r="BD1760">
        <f>IF(OR($D1760="51",$D1760="52",$D1760="61"),0,(AF1760/'Totals and Drop Down Lists'!AB$5)*Inputs!J$39)</f>
        <v>0</v>
      </c>
      <c r="BE1760">
        <f>IF(OR($D1760="51",$D1760="52",$D1760="61"),0,(AG1760/'Totals and Drop Down Lists'!AC$5)*Inputs!K$39)</f>
        <v>0</v>
      </c>
      <c r="BF1760">
        <f>IF(OR($D1760="51",$D1760="52",$D1760="61"),0,(AH1760/'Totals and Drop Down Lists'!AD$5)*Inputs!L$39)</f>
        <v>0</v>
      </c>
      <c r="BG1760" s="10">
        <f t="shared" si="244"/>
        <v>449216.15753711155</v>
      </c>
    </row>
    <row r="1761" spans="1:59">
      <c r="A1761" s="1" t="s">
        <v>7519</v>
      </c>
      <c r="B1761" s="1" t="s">
        <v>2916</v>
      </c>
      <c r="C1761" s="1" t="s">
        <v>2917</v>
      </c>
      <c r="D1761" s="1" t="s">
        <v>25</v>
      </c>
      <c r="E1761" s="1" t="s">
        <v>2918</v>
      </c>
      <c r="F1761" s="2">
        <v>99505</v>
      </c>
      <c r="G1761" s="2">
        <v>873</v>
      </c>
      <c r="H1761" s="2">
        <v>82</v>
      </c>
      <c r="I1761" s="2">
        <v>13348</v>
      </c>
      <c r="J1761" s="2">
        <v>37754</v>
      </c>
      <c r="K1761" s="2">
        <v>8388</v>
      </c>
      <c r="L1761" s="2">
        <v>227</v>
      </c>
      <c r="M1761" s="2">
        <v>14</v>
      </c>
      <c r="N1761" s="2">
        <v>6</v>
      </c>
      <c r="O1761" s="2">
        <v>228</v>
      </c>
      <c r="P1761" s="2">
        <v>96</v>
      </c>
      <c r="Q1761" s="2">
        <v>68</v>
      </c>
      <c r="R1761" s="2">
        <v>10496</v>
      </c>
      <c r="S1761" s="2">
        <v>5655600</v>
      </c>
      <c r="T1761" s="2">
        <v>272991400</v>
      </c>
      <c r="U1761" s="2">
        <v>450</v>
      </c>
      <c r="V1761" s="2">
        <v>550</v>
      </c>
      <c r="W1761" s="2">
        <v>119</v>
      </c>
      <c r="X1761" s="2">
        <v>2309</v>
      </c>
      <c r="Y1761" s="2">
        <v>334</v>
      </c>
      <c r="Z1761" s="2">
        <v>1556</v>
      </c>
      <c r="AA1761" s="9">
        <f t="shared" si="245"/>
        <v>99505</v>
      </c>
      <c r="AB1761" s="9">
        <f t="shared" si="246"/>
        <v>12393</v>
      </c>
      <c r="AC1761" s="9">
        <f t="shared" si="247"/>
        <v>11135</v>
      </c>
      <c r="AD1761" s="9">
        <f t="shared" si="248"/>
        <v>10496</v>
      </c>
      <c r="AE1761" s="44">
        <f t="shared" si="249"/>
        <v>1.3015164394261576E-4</v>
      </c>
      <c r="AF1761" s="9">
        <f t="shared" si="250"/>
        <v>1640</v>
      </c>
      <c r="AG1761" s="9">
        <f t="shared" si="243"/>
        <v>1890</v>
      </c>
      <c r="AH1761" s="44">
        <f t="shared" si="251"/>
        <v>1.5624579595720656E-4</v>
      </c>
      <c r="AI1761">
        <f>AA1761/'Totals and Drop Down Lists'!W$6*Inputs!E$37</f>
        <v>90265.006213446919</v>
      </c>
      <c r="AJ1761">
        <f>AB1761/'Totals and Drop Down Lists'!X$6*Inputs!F$37</f>
        <v>40777.768355906475</v>
      </c>
      <c r="AK1761">
        <f>AC1761/'Totals and Drop Down Lists'!Y$6*Inputs!G$37</f>
        <v>73405.68125062708</v>
      </c>
      <c r="AL1761">
        <f>AD1761/'Totals and Drop Down Lists'!Z$6*Inputs!H$37</f>
        <v>84151.693329855858</v>
      </c>
      <c r="AM1761">
        <f>AE1761/'Totals and Drop Down Lists'!AA$6*Inputs!I$37</f>
        <v>16202.493602494338</v>
      </c>
      <c r="AN1761">
        <f>AF1761/'Totals and Drop Down Lists'!AB$6*Inputs!J$37</f>
        <v>32728.976750165377</v>
      </c>
      <c r="AO1761">
        <f>AG1761/'Totals and Drop Down Lists'!AC$6*Inputs!K$37</f>
        <v>35198.558978483154</v>
      </c>
      <c r="AP1761">
        <f>AH1761/'Totals and Drop Down Lists'!AD$6*Inputs!L$37</f>
        <v>36769.308952014588</v>
      </c>
      <c r="AQ1761">
        <f>IF(OR($D1761="51",$D1761="52",$D1761="61"),(AA1761/'Totals and Drop Down Lists'!W$4)*Inputs!E$38,0)</f>
        <v>0</v>
      </c>
      <c r="AR1761">
        <f>IF(OR($D1761="51",$D1761="52",$D1761="61"),(AB1761/'Totals and Drop Down Lists'!X$4)*Inputs!F$38,0)</f>
        <v>0</v>
      </c>
      <c r="AS1761">
        <f>IF(OR($D1761="51",$D1761="52",$D1761="61"),(AC1761/'Totals and Drop Down Lists'!Y$4)*Inputs!G$38,0)</f>
        <v>0</v>
      </c>
      <c r="AT1761">
        <f>IF(OR($D1761="51",$D1761="52",$D1761="61"),(AD1761/'Totals and Drop Down Lists'!Z$4)*Inputs!H$38,0)</f>
        <v>0</v>
      </c>
      <c r="AU1761">
        <f>IF(OR($D1761="51",$D1761="52",$D1761="61"),(AE1761/'Totals and Drop Down Lists'!AA$4)*Inputs!I$38,0)</f>
        <v>0</v>
      </c>
      <c r="AV1761">
        <f>IF(OR($D1761="51",$D1761="52",$D1761="61"),(AF1761/'Totals and Drop Down Lists'!AB$4)*Inputs!J$38,0)</f>
        <v>0</v>
      </c>
      <c r="AW1761">
        <f>IF(OR($D1761="51",$D1761="52",$D1761="61"),(AG1761/'Totals and Drop Down Lists'!AC$4)*Inputs!K$38,0)</f>
        <v>0</v>
      </c>
      <c r="AX1761">
        <f>IF(OR($D1761="51",$D1761="52",$D1761="61"),(AH1761/'Totals and Drop Down Lists'!AD$4)*Inputs!L$38,0)</f>
        <v>0</v>
      </c>
      <c r="AY1761">
        <f>IF(OR($D1761="51",$D1761="52",$D1761="61"),0,(AA1761/'Totals and Drop Down Lists'!W$5)*Inputs!E$39)</f>
        <v>0</v>
      </c>
      <c r="AZ1761">
        <f>IF(OR($D1761="51",$D1761="52",$D1761="61"),0,(AB1761/'Totals and Drop Down Lists'!X$5)*Inputs!F$39)</f>
        <v>0</v>
      </c>
      <c r="BA1761">
        <f>IF(OR($D1761="51",$D1761="52",$D1761="61"),0,(AC1761/'Totals and Drop Down Lists'!Y$5)*Inputs!G$39)</f>
        <v>0</v>
      </c>
      <c r="BB1761">
        <f>IF(OR($D1761="51",$D1761="52",$D1761="61"),0,(AD1761/'Totals and Drop Down Lists'!Z$5)*Inputs!H$39)</f>
        <v>0</v>
      </c>
      <c r="BC1761">
        <f>IF(OR($D1761="51",$D1761="52",$D1761="61"),0,(AE1761/'Totals and Drop Down Lists'!AA$5)*Inputs!I$39)</f>
        <v>0</v>
      </c>
      <c r="BD1761">
        <f>IF(OR($D1761="51",$D1761="52",$D1761="61"),0,(AF1761/'Totals and Drop Down Lists'!AB$5)*Inputs!J$39)</f>
        <v>0</v>
      </c>
      <c r="BE1761">
        <f>IF(OR($D1761="51",$D1761="52",$D1761="61"),0,(AG1761/'Totals and Drop Down Lists'!AC$5)*Inputs!K$39)</f>
        <v>0</v>
      </c>
      <c r="BF1761">
        <f>IF(OR($D1761="51",$D1761="52",$D1761="61"),0,(AH1761/'Totals and Drop Down Lists'!AD$5)*Inputs!L$39)</f>
        <v>0</v>
      </c>
      <c r="BG1761" s="10">
        <f t="shared" si="244"/>
        <v>409499.48743299383</v>
      </c>
    </row>
    <row r="1762" spans="1:59" ht="28.8">
      <c r="A1762" s="1" t="s">
        <v>7520</v>
      </c>
      <c r="B1762" s="1" t="s">
        <v>1799</v>
      </c>
      <c r="C1762" s="1" t="s">
        <v>1800</v>
      </c>
      <c r="D1762" s="1" t="s">
        <v>25</v>
      </c>
      <c r="E1762" s="1" t="s">
        <v>1801</v>
      </c>
      <c r="F1762" s="2">
        <v>23504</v>
      </c>
      <c r="G1762" s="2">
        <v>84</v>
      </c>
      <c r="H1762" s="2">
        <v>3</v>
      </c>
      <c r="I1762" s="2">
        <v>3570</v>
      </c>
      <c r="J1762" s="2">
        <v>9731</v>
      </c>
      <c r="K1762" s="2">
        <v>1455</v>
      </c>
      <c r="L1762" s="2">
        <v>115</v>
      </c>
      <c r="M1762" s="2">
        <v>24</v>
      </c>
      <c r="N1762" s="2">
        <v>4</v>
      </c>
      <c r="O1762" s="2">
        <v>37</v>
      </c>
      <c r="P1762" s="2">
        <v>12</v>
      </c>
      <c r="Q1762" s="2">
        <v>0</v>
      </c>
      <c r="R1762" s="2">
        <v>2058</v>
      </c>
      <c r="S1762" s="2">
        <v>903000</v>
      </c>
      <c r="T1762" s="2">
        <v>44790200</v>
      </c>
      <c r="U1762" s="2">
        <v>166</v>
      </c>
      <c r="V1762" s="2">
        <v>46</v>
      </c>
      <c r="W1762" s="2">
        <v>34</v>
      </c>
      <c r="X1762" s="2">
        <v>254</v>
      </c>
      <c r="Y1762" s="2">
        <v>10</v>
      </c>
      <c r="Z1762" s="2">
        <v>176</v>
      </c>
      <c r="AA1762" s="9">
        <f t="shared" si="245"/>
        <v>23504</v>
      </c>
      <c r="AB1762" s="9">
        <f t="shared" si="246"/>
        <v>3483</v>
      </c>
      <c r="AC1762" s="9">
        <f t="shared" si="247"/>
        <v>2250</v>
      </c>
      <c r="AD1762" s="9">
        <f t="shared" si="248"/>
        <v>2058</v>
      </c>
      <c r="AE1762" s="44">
        <f t="shared" si="249"/>
        <v>1.5193726344729246E-5</v>
      </c>
      <c r="AF1762" s="9">
        <f t="shared" si="250"/>
        <v>174</v>
      </c>
      <c r="AG1762" s="9">
        <f t="shared" si="243"/>
        <v>186</v>
      </c>
      <c r="AH1762" s="44">
        <f t="shared" si="251"/>
        <v>1.034831288485959E-5</v>
      </c>
      <c r="AI1762">
        <f>AA1762/'Totals and Drop Down Lists'!W$6*Inputs!E$37</f>
        <v>21321.428129650336</v>
      </c>
      <c r="AJ1762">
        <f>AB1762/'Totals and Drop Down Lists'!X$6*Inputs!F$37</f>
        <v>11460.418557542343</v>
      </c>
      <c r="AK1762">
        <f>AC1762/'Totals and Drop Down Lists'!Y$6*Inputs!G$37</f>
        <v>14832.760019210684</v>
      </c>
      <c r="AL1762">
        <f>AD1762/'Totals and Drop Down Lists'!Z$6*Inputs!H$37</f>
        <v>16500.017613647422</v>
      </c>
      <c r="AM1762">
        <f>AE1762/'Totals and Drop Down Lists'!AA$6*Inputs!I$37</f>
        <v>1891.457122178688</v>
      </c>
      <c r="AN1762">
        <f>AF1762/'Totals and Drop Down Lists'!AB$6*Inputs!J$37</f>
        <v>3472.4646064199851</v>
      </c>
      <c r="AO1762">
        <f>AG1762/'Totals and Drop Down Lists'!AC$6*Inputs!K$37</f>
        <v>3463.9851693110413</v>
      </c>
      <c r="AP1762">
        <f>AH1762/'Totals and Drop Down Lists'!AD$6*Inputs!L$37</f>
        <v>2435.2675300123224</v>
      </c>
      <c r="AQ1762">
        <f>IF(OR($D1762="51",$D1762="52",$D1762="61"),(AA1762/'Totals and Drop Down Lists'!W$4)*Inputs!E$38,0)</f>
        <v>0</v>
      </c>
      <c r="AR1762">
        <f>IF(OR($D1762="51",$D1762="52",$D1762="61"),(AB1762/'Totals and Drop Down Lists'!X$4)*Inputs!F$38,0)</f>
        <v>0</v>
      </c>
      <c r="AS1762">
        <f>IF(OR($D1762="51",$D1762="52",$D1762="61"),(AC1762/'Totals and Drop Down Lists'!Y$4)*Inputs!G$38,0)</f>
        <v>0</v>
      </c>
      <c r="AT1762">
        <f>IF(OR($D1762="51",$D1762="52",$D1762="61"),(AD1762/'Totals and Drop Down Lists'!Z$4)*Inputs!H$38,0)</f>
        <v>0</v>
      </c>
      <c r="AU1762">
        <f>IF(OR($D1762="51",$D1762="52",$D1762="61"),(AE1762/'Totals and Drop Down Lists'!AA$4)*Inputs!I$38,0)</f>
        <v>0</v>
      </c>
      <c r="AV1762">
        <f>IF(OR($D1762="51",$D1762="52",$D1762="61"),(AF1762/'Totals and Drop Down Lists'!AB$4)*Inputs!J$38,0)</f>
        <v>0</v>
      </c>
      <c r="AW1762">
        <f>IF(OR($D1762="51",$D1762="52",$D1762="61"),(AG1762/'Totals and Drop Down Lists'!AC$4)*Inputs!K$38,0)</f>
        <v>0</v>
      </c>
      <c r="AX1762">
        <f>IF(OR($D1762="51",$D1762="52",$D1762="61"),(AH1762/'Totals and Drop Down Lists'!AD$4)*Inputs!L$38,0)</f>
        <v>0</v>
      </c>
      <c r="AY1762">
        <f>IF(OR($D1762="51",$D1762="52",$D1762="61"),0,(AA1762/'Totals and Drop Down Lists'!W$5)*Inputs!E$39)</f>
        <v>0</v>
      </c>
      <c r="AZ1762">
        <f>IF(OR($D1762="51",$D1762="52",$D1762="61"),0,(AB1762/'Totals and Drop Down Lists'!X$5)*Inputs!F$39)</f>
        <v>0</v>
      </c>
      <c r="BA1762">
        <f>IF(OR($D1762="51",$D1762="52",$D1762="61"),0,(AC1762/'Totals and Drop Down Lists'!Y$5)*Inputs!G$39)</f>
        <v>0</v>
      </c>
      <c r="BB1762">
        <f>IF(OR($D1762="51",$D1762="52",$D1762="61"),0,(AD1762/'Totals and Drop Down Lists'!Z$5)*Inputs!H$39)</f>
        <v>0</v>
      </c>
      <c r="BC1762">
        <f>IF(OR($D1762="51",$D1762="52",$D1762="61"),0,(AE1762/'Totals and Drop Down Lists'!AA$5)*Inputs!I$39)</f>
        <v>0</v>
      </c>
      <c r="BD1762">
        <f>IF(OR($D1762="51",$D1762="52",$D1762="61"),0,(AF1762/'Totals and Drop Down Lists'!AB$5)*Inputs!J$39)</f>
        <v>0</v>
      </c>
      <c r="BE1762">
        <f>IF(OR($D1762="51",$D1762="52",$D1762="61"),0,(AG1762/'Totals and Drop Down Lists'!AC$5)*Inputs!K$39)</f>
        <v>0</v>
      </c>
      <c r="BF1762">
        <f>IF(OR($D1762="51",$D1762="52",$D1762="61"),0,(AH1762/'Totals and Drop Down Lists'!AD$5)*Inputs!L$39)</f>
        <v>0</v>
      </c>
      <c r="BG1762" s="10">
        <f t="shared" si="244"/>
        <v>75377.798747972833</v>
      </c>
    </row>
    <row r="1763" spans="1:59" ht="28.8">
      <c r="A1763" s="1" t="s">
        <v>7520</v>
      </c>
      <c r="B1763" s="1" t="s">
        <v>1799</v>
      </c>
      <c r="C1763" s="1" t="s">
        <v>1802</v>
      </c>
      <c r="D1763" s="1" t="s">
        <v>25</v>
      </c>
      <c r="E1763" s="1" t="s">
        <v>1803</v>
      </c>
      <c r="F1763" s="2">
        <v>17474</v>
      </c>
      <c r="G1763" s="2">
        <v>122</v>
      </c>
      <c r="H1763" s="2">
        <v>9</v>
      </c>
      <c r="I1763" s="2">
        <v>2297</v>
      </c>
      <c r="J1763" s="2">
        <v>7682</v>
      </c>
      <c r="K1763" s="2">
        <v>1237</v>
      </c>
      <c r="L1763" s="2">
        <v>113</v>
      </c>
      <c r="M1763" s="2">
        <v>3</v>
      </c>
      <c r="N1763" s="2">
        <v>0</v>
      </c>
      <c r="O1763" s="2">
        <v>101</v>
      </c>
      <c r="P1763" s="2">
        <v>3</v>
      </c>
      <c r="Q1763" s="2">
        <v>0</v>
      </c>
      <c r="R1763" s="2">
        <v>1646</v>
      </c>
      <c r="S1763" s="2">
        <v>906300</v>
      </c>
      <c r="T1763" s="2">
        <v>45065500</v>
      </c>
      <c r="U1763" s="2">
        <v>101</v>
      </c>
      <c r="V1763" s="2">
        <v>45</v>
      </c>
      <c r="W1763" s="2">
        <v>34</v>
      </c>
      <c r="X1763" s="2">
        <v>219</v>
      </c>
      <c r="Y1763" s="2">
        <v>22</v>
      </c>
      <c r="Z1763" s="2">
        <v>182</v>
      </c>
      <c r="AA1763" s="9">
        <f t="shared" si="245"/>
        <v>17474</v>
      </c>
      <c r="AB1763" s="9">
        <f t="shared" si="246"/>
        <v>2166</v>
      </c>
      <c r="AC1763" s="9">
        <f t="shared" si="247"/>
        <v>1866</v>
      </c>
      <c r="AD1763" s="9">
        <f t="shared" si="248"/>
        <v>1646</v>
      </c>
      <c r="AE1763" s="44">
        <f t="shared" si="249"/>
        <v>1.3911081095601535E-5</v>
      </c>
      <c r="AF1763" s="9">
        <f t="shared" si="250"/>
        <v>140</v>
      </c>
      <c r="AG1763" s="9">
        <f t="shared" si="243"/>
        <v>204</v>
      </c>
      <c r="AH1763" s="44">
        <f t="shared" si="251"/>
        <v>1.2222967317814376E-5</v>
      </c>
      <c r="AI1763">
        <f>AA1763/'Totals and Drop Down Lists'!W$6*Inputs!E$37</f>
        <v>15851.371474536672</v>
      </c>
      <c r="AJ1763">
        <f>AB1763/'Totals and Drop Down Lists'!X$6*Inputs!F$37</f>
        <v>7126.9786378514827</v>
      </c>
      <c r="AK1763">
        <f>AC1763/'Totals and Drop Down Lists'!Y$6*Inputs!G$37</f>
        <v>12301.302309265393</v>
      </c>
      <c r="AL1763">
        <f>AD1763/'Totals and Drop Down Lists'!Z$6*Inputs!H$37</f>
        <v>13196.80709040994</v>
      </c>
      <c r="AM1763">
        <f>AE1763/'Totals and Drop Down Lists'!AA$6*Inputs!I$37</f>
        <v>1731.7814483744883</v>
      </c>
      <c r="AN1763">
        <f>AF1763/'Totals and Drop Down Lists'!AB$6*Inputs!J$37</f>
        <v>2793.9370396482636</v>
      </c>
      <c r="AO1763">
        <f>AG1763/'Totals and Drop Down Lists'!AC$6*Inputs!K$37</f>
        <v>3799.2095405346904</v>
      </c>
      <c r="AP1763">
        <f>AH1763/'Totals and Drop Down Lists'!AD$6*Inputs!L$37</f>
        <v>2876.4297872192751</v>
      </c>
      <c r="AQ1763">
        <f>IF(OR($D1763="51",$D1763="52",$D1763="61"),(AA1763/'Totals and Drop Down Lists'!W$4)*Inputs!E$38,0)</f>
        <v>0</v>
      </c>
      <c r="AR1763">
        <f>IF(OR($D1763="51",$D1763="52",$D1763="61"),(AB1763/'Totals and Drop Down Lists'!X$4)*Inputs!F$38,0)</f>
        <v>0</v>
      </c>
      <c r="AS1763">
        <f>IF(OR($D1763="51",$D1763="52",$D1763="61"),(AC1763/'Totals and Drop Down Lists'!Y$4)*Inputs!G$38,0)</f>
        <v>0</v>
      </c>
      <c r="AT1763">
        <f>IF(OR($D1763="51",$D1763="52",$D1763="61"),(AD1763/'Totals and Drop Down Lists'!Z$4)*Inputs!H$38,0)</f>
        <v>0</v>
      </c>
      <c r="AU1763">
        <f>IF(OR($D1763="51",$D1763="52",$D1763="61"),(AE1763/'Totals and Drop Down Lists'!AA$4)*Inputs!I$38,0)</f>
        <v>0</v>
      </c>
      <c r="AV1763">
        <f>IF(OR($D1763="51",$D1763="52",$D1763="61"),(AF1763/'Totals and Drop Down Lists'!AB$4)*Inputs!J$38,0)</f>
        <v>0</v>
      </c>
      <c r="AW1763">
        <f>IF(OR($D1763="51",$D1763="52",$D1763="61"),(AG1763/'Totals and Drop Down Lists'!AC$4)*Inputs!K$38,0)</f>
        <v>0</v>
      </c>
      <c r="AX1763">
        <f>IF(OR($D1763="51",$D1763="52",$D1763="61"),(AH1763/'Totals and Drop Down Lists'!AD$4)*Inputs!L$38,0)</f>
        <v>0</v>
      </c>
      <c r="AY1763">
        <f>IF(OR($D1763="51",$D1763="52",$D1763="61"),0,(AA1763/'Totals and Drop Down Lists'!W$5)*Inputs!E$39)</f>
        <v>0</v>
      </c>
      <c r="AZ1763">
        <f>IF(OR($D1763="51",$D1763="52",$D1763="61"),0,(AB1763/'Totals and Drop Down Lists'!X$5)*Inputs!F$39)</f>
        <v>0</v>
      </c>
      <c r="BA1763">
        <f>IF(OR($D1763="51",$D1763="52",$D1763="61"),0,(AC1763/'Totals and Drop Down Lists'!Y$5)*Inputs!G$39)</f>
        <v>0</v>
      </c>
      <c r="BB1763">
        <f>IF(OR($D1763="51",$D1763="52",$D1763="61"),0,(AD1763/'Totals and Drop Down Lists'!Z$5)*Inputs!H$39)</f>
        <v>0</v>
      </c>
      <c r="BC1763">
        <f>IF(OR($D1763="51",$D1763="52",$D1763="61"),0,(AE1763/'Totals and Drop Down Lists'!AA$5)*Inputs!I$39)</f>
        <v>0</v>
      </c>
      <c r="BD1763">
        <f>IF(OR($D1763="51",$D1763="52",$D1763="61"),0,(AF1763/'Totals and Drop Down Lists'!AB$5)*Inputs!J$39)</f>
        <v>0</v>
      </c>
      <c r="BE1763">
        <f>IF(OR($D1763="51",$D1763="52",$D1763="61"),0,(AG1763/'Totals and Drop Down Lists'!AC$5)*Inputs!K$39)</f>
        <v>0</v>
      </c>
      <c r="BF1763">
        <f>IF(OR($D1763="51",$D1763="52",$D1763="61"),0,(AH1763/'Totals and Drop Down Lists'!AD$5)*Inputs!L$39)</f>
        <v>0</v>
      </c>
      <c r="BG1763" s="10">
        <f t="shared" si="244"/>
        <v>59677.81732784021</v>
      </c>
    </row>
    <row r="1764" spans="1:59" ht="28.8">
      <c r="A1764" s="1" t="s">
        <v>7520</v>
      </c>
      <c r="B1764" s="1" t="s">
        <v>1799</v>
      </c>
      <c r="C1764" s="1" t="s">
        <v>1804</v>
      </c>
      <c r="D1764" s="1" t="s">
        <v>25</v>
      </c>
      <c r="E1764" s="1" t="s">
        <v>1805</v>
      </c>
      <c r="F1764" s="2">
        <v>88182</v>
      </c>
      <c r="G1764" s="2">
        <v>815</v>
      </c>
      <c r="H1764" s="2">
        <v>53</v>
      </c>
      <c r="I1764" s="2">
        <v>10019</v>
      </c>
      <c r="J1764" s="2">
        <v>34655</v>
      </c>
      <c r="K1764" s="2">
        <v>8508</v>
      </c>
      <c r="L1764" s="2">
        <v>258</v>
      </c>
      <c r="M1764" s="2">
        <v>12</v>
      </c>
      <c r="N1764" s="2">
        <v>0</v>
      </c>
      <c r="O1764" s="2">
        <v>210</v>
      </c>
      <c r="P1764" s="2">
        <v>70</v>
      </c>
      <c r="Q1764" s="2">
        <v>7</v>
      </c>
      <c r="R1764" s="2">
        <v>4420</v>
      </c>
      <c r="S1764" s="2">
        <v>7089100</v>
      </c>
      <c r="T1764" s="2">
        <v>339808500</v>
      </c>
      <c r="U1764" s="2">
        <v>915</v>
      </c>
      <c r="V1764" s="2">
        <v>336</v>
      </c>
      <c r="W1764" s="2">
        <v>19</v>
      </c>
      <c r="X1764" s="2">
        <v>1358</v>
      </c>
      <c r="Y1764" s="2">
        <v>83</v>
      </c>
      <c r="Z1764" s="2">
        <v>941</v>
      </c>
      <c r="AA1764" s="9">
        <f t="shared" si="245"/>
        <v>88182</v>
      </c>
      <c r="AB1764" s="9">
        <f t="shared" si="246"/>
        <v>9151</v>
      </c>
      <c r="AC1764" s="9">
        <f t="shared" si="247"/>
        <v>4977</v>
      </c>
      <c r="AD1764" s="9">
        <f t="shared" si="248"/>
        <v>4420</v>
      </c>
      <c r="AE1764" s="44">
        <f t="shared" si="249"/>
        <v>1.4587633555962167E-4</v>
      </c>
      <c r="AF1764" s="9">
        <f t="shared" si="250"/>
        <v>1003</v>
      </c>
      <c r="AG1764" s="9">
        <f t="shared" si="243"/>
        <v>1024</v>
      </c>
      <c r="AH1764" s="44">
        <f t="shared" si="251"/>
        <v>9.3543285828272843E-5</v>
      </c>
      <c r="AI1764">
        <f>AA1764/'Totals and Drop Down Lists'!W$6*Inputs!E$37</f>
        <v>79993.455383289052</v>
      </c>
      <c r="AJ1764">
        <f>AB1764/'Totals and Drop Down Lists'!X$6*Inputs!F$37</f>
        <v>30110.333109408552</v>
      </c>
      <c r="AK1764">
        <f>AC1764/'Totals and Drop Down Lists'!Y$6*Inputs!G$37</f>
        <v>32810.065162494029</v>
      </c>
      <c r="AL1764">
        <f>AD1764/'Totals and Drop Down Lists'!Z$6*Inputs!H$37</f>
        <v>35437.355613372987</v>
      </c>
      <c r="AM1764">
        <f>AE1764/'Totals and Drop Down Lists'!AA$6*Inputs!I$37</f>
        <v>18160.05024648162</v>
      </c>
      <c r="AN1764">
        <f>AF1764/'Totals and Drop Down Lists'!AB$6*Inputs!J$37</f>
        <v>20016.563219765776</v>
      </c>
      <c r="AO1764">
        <f>AG1764/'Totals and Drop Down Lists'!AC$6*Inputs!K$37</f>
        <v>19070.542007389817</v>
      </c>
      <c r="AP1764">
        <f>AH1764/'Totals and Drop Down Lists'!AD$6*Inputs!L$37</f>
        <v>22013.53294618184</v>
      </c>
      <c r="AQ1764">
        <f>IF(OR($D1764="51",$D1764="52",$D1764="61"),(AA1764/'Totals and Drop Down Lists'!W$4)*Inputs!E$38,0)</f>
        <v>0</v>
      </c>
      <c r="AR1764">
        <f>IF(OR($D1764="51",$D1764="52",$D1764="61"),(AB1764/'Totals and Drop Down Lists'!X$4)*Inputs!F$38,0)</f>
        <v>0</v>
      </c>
      <c r="AS1764">
        <f>IF(OR($D1764="51",$D1764="52",$D1764="61"),(AC1764/'Totals and Drop Down Lists'!Y$4)*Inputs!G$38,0)</f>
        <v>0</v>
      </c>
      <c r="AT1764">
        <f>IF(OR($D1764="51",$D1764="52",$D1764="61"),(AD1764/'Totals and Drop Down Lists'!Z$4)*Inputs!H$38,0)</f>
        <v>0</v>
      </c>
      <c r="AU1764">
        <f>IF(OR($D1764="51",$D1764="52",$D1764="61"),(AE1764/'Totals and Drop Down Lists'!AA$4)*Inputs!I$38,0)</f>
        <v>0</v>
      </c>
      <c r="AV1764">
        <f>IF(OR($D1764="51",$D1764="52",$D1764="61"),(AF1764/'Totals and Drop Down Lists'!AB$4)*Inputs!J$38,0)</f>
        <v>0</v>
      </c>
      <c r="AW1764">
        <f>IF(OR($D1764="51",$D1764="52",$D1764="61"),(AG1764/'Totals and Drop Down Lists'!AC$4)*Inputs!K$38,0)</f>
        <v>0</v>
      </c>
      <c r="AX1764">
        <f>IF(OR($D1764="51",$D1764="52",$D1764="61"),(AH1764/'Totals and Drop Down Lists'!AD$4)*Inputs!L$38,0)</f>
        <v>0</v>
      </c>
      <c r="AY1764">
        <f>IF(OR($D1764="51",$D1764="52",$D1764="61"),0,(AA1764/'Totals and Drop Down Lists'!W$5)*Inputs!E$39)</f>
        <v>0</v>
      </c>
      <c r="AZ1764">
        <f>IF(OR($D1764="51",$D1764="52",$D1764="61"),0,(AB1764/'Totals and Drop Down Lists'!X$5)*Inputs!F$39)</f>
        <v>0</v>
      </c>
      <c r="BA1764">
        <f>IF(OR($D1764="51",$D1764="52",$D1764="61"),0,(AC1764/'Totals and Drop Down Lists'!Y$5)*Inputs!G$39)</f>
        <v>0</v>
      </c>
      <c r="BB1764">
        <f>IF(OR($D1764="51",$D1764="52",$D1764="61"),0,(AD1764/'Totals and Drop Down Lists'!Z$5)*Inputs!H$39)</f>
        <v>0</v>
      </c>
      <c r="BC1764">
        <f>IF(OR($D1764="51",$D1764="52",$D1764="61"),0,(AE1764/'Totals and Drop Down Lists'!AA$5)*Inputs!I$39)</f>
        <v>0</v>
      </c>
      <c r="BD1764">
        <f>IF(OR($D1764="51",$D1764="52",$D1764="61"),0,(AF1764/'Totals and Drop Down Lists'!AB$5)*Inputs!J$39)</f>
        <v>0</v>
      </c>
      <c r="BE1764">
        <f>IF(OR($D1764="51",$D1764="52",$D1764="61"),0,(AG1764/'Totals and Drop Down Lists'!AC$5)*Inputs!K$39)</f>
        <v>0</v>
      </c>
      <c r="BF1764">
        <f>IF(OR($D1764="51",$D1764="52",$D1764="61"),0,(AH1764/'Totals and Drop Down Lists'!AD$5)*Inputs!L$39)</f>
        <v>0</v>
      </c>
      <c r="BG1764" s="10">
        <f t="shared" si="244"/>
        <v>257611.89768838367</v>
      </c>
    </row>
    <row r="1765" spans="1:59" ht="28.8">
      <c r="A1765" s="1" t="s">
        <v>7520</v>
      </c>
      <c r="B1765" s="1" t="s">
        <v>1799</v>
      </c>
      <c r="C1765" s="1" t="s">
        <v>1806</v>
      </c>
      <c r="D1765" s="1" t="s">
        <v>25</v>
      </c>
      <c r="E1765" s="1" t="s">
        <v>1807</v>
      </c>
      <c r="F1765" s="2">
        <v>17142</v>
      </c>
      <c r="G1765" s="2">
        <v>132</v>
      </c>
      <c r="H1765" s="2">
        <v>3</v>
      </c>
      <c r="I1765" s="2">
        <v>2727</v>
      </c>
      <c r="J1765" s="2">
        <v>7035</v>
      </c>
      <c r="K1765" s="2">
        <v>1321</v>
      </c>
      <c r="L1765" s="2">
        <v>116</v>
      </c>
      <c r="M1765" s="2">
        <v>22</v>
      </c>
      <c r="N1765" s="2">
        <v>4</v>
      </c>
      <c r="O1765" s="2">
        <v>38</v>
      </c>
      <c r="P1765" s="2">
        <v>0</v>
      </c>
      <c r="Q1765" s="2">
        <v>0</v>
      </c>
      <c r="R1765" s="2">
        <v>812</v>
      </c>
      <c r="S1765" s="2">
        <v>826300</v>
      </c>
      <c r="T1765" s="2">
        <v>39985700</v>
      </c>
      <c r="U1765" s="2">
        <v>64</v>
      </c>
      <c r="V1765" s="2">
        <v>101</v>
      </c>
      <c r="W1765" s="2">
        <v>0</v>
      </c>
      <c r="X1765" s="2">
        <v>268</v>
      </c>
      <c r="Y1765" s="2">
        <v>39</v>
      </c>
      <c r="Z1765" s="2">
        <v>142</v>
      </c>
      <c r="AA1765" s="9">
        <f t="shared" si="245"/>
        <v>17142</v>
      </c>
      <c r="AB1765" s="9">
        <f t="shared" si="246"/>
        <v>2592</v>
      </c>
      <c r="AC1765" s="9">
        <f t="shared" si="247"/>
        <v>992</v>
      </c>
      <c r="AD1765" s="9">
        <f t="shared" si="248"/>
        <v>812</v>
      </c>
      <c r="AE1765" s="44">
        <f t="shared" si="249"/>
        <v>1.732356697345513E-5</v>
      </c>
      <c r="AF1765" s="9">
        <f t="shared" si="250"/>
        <v>167</v>
      </c>
      <c r="AG1765" s="9">
        <f t="shared" si="243"/>
        <v>181</v>
      </c>
      <c r="AH1765" s="44">
        <f t="shared" si="251"/>
        <v>1.2646442595451149E-5</v>
      </c>
      <c r="AI1765">
        <f>AA1765/'Totals and Drop Down Lists'!W$6*Inputs!E$37</f>
        <v>15550.200859362918</v>
      </c>
      <c r="AJ1765">
        <f>AB1765/'Totals and Drop Down Lists'!X$6*Inputs!F$37</f>
        <v>8528.6835777059314</v>
      </c>
      <c r="AK1765">
        <f>AC1765/'Totals and Drop Down Lists'!Y$6*Inputs!G$37</f>
        <v>6539.5990840253316</v>
      </c>
      <c r="AL1765">
        <f>AD1765/'Totals and Drop Down Lists'!Z$6*Inputs!H$37</f>
        <v>6510.2110312350378</v>
      </c>
      <c r="AM1765">
        <f>AE1765/'Totals and Drop Down Lists'!AA$6*Inputs!I$37</f>
        <v>2156.5995984157048</v>
      </c>
      <c r="AN1765">
        <f>AF1765/'Totals and Drop Down Lists'!AB$6*Inputs!J$37</f>
        <v>3332.767754437572</v>
      </c>
      <c r="AO1765">
        <f>AG1765/'Totals and Drop Down Lists'!AC$6*Inputs!K$37</f>
        <v>3370.8672884155831</v>
      </c>
      <c r="AP1765">
        <f>AH1765/'Totals and Drop Down Lists'!AD$6*Inputs!L$37</f>
        <v>2976.0861857903528</v>
      </c>
      <c r="AQ1765">
        <f>IF(OR($D1765="51",$D1765="52",$D1765="61"),(AA1765/'Totals and Drop Down Lists'!W$4)*Inputs!E$38,0)</f>
        <v>0</v>
      </c>
      <c r="AR1765">
        <f>IF(OR($D1765="51",$D1765="52",$D1765="61"),(AB1765/'Totals and Drop Down Lists'!X$4)*Inputs!F$38,0)</f>
        <v>0</v>
      </c>
      <c r="AS1765">
        <f>IF(OR($D1765="51",$D1765="52",$D1765="61"),(AC1765/'Totals and Drop Down Lists'!Y$4)*Inputs!G$38,0)</f>
        <v>0</v>
      </c>
      <c r="AT1765">
        <f>IF(OR($D1765="51",$D1765="52",$D1765="61"),(AD1765/'Totals and Drop Down Lists'!Z$4)*Inputs!H$38,0)</f>
        <v>0</v>
      </c>
      <c r="AU1765">
        <f>IF(OR($D1765="51",$D1765="52",$D1765="61"),(AE1765/'Totals and Drop Down Lists'!AA$4)*Inputs!I$38,0)</f>
        <v>0</v>
      </c>
      <c r="AV1765">
        <f>IF(OR($D1765="51",$D1765="52",$D1765="61"),(AF1765/'Totals and Drop Down Lists'!AB$4)*Inputs!J$38,0)</f>
        <v>0</v>
      </c>
      <c r="AW1765">
        <f>IF(OR($D1765="51",$D1765="52",$D1765="61"),(AG1765/'Totals and Drop Down Lists'!AC$4)*Inputs!K$38,0)</f>
        <v>0</v>
      </c>
      <c r="AX1765">
        <f>IF(OR($D1765="51",$D1765="52",$D1765="61"),(AH1765/'Totals and Drop Down Lists'!AD$4)*Inputs!L$38,0)</f>
        <v>0</v>
      </c>
      <c r="AY1765">
        <f>IF(OR($D1765="51",$D1765="52",$D1765="61"),0,(AA1765/'Totals and Drop Down Lists'!W$5)*Inputs!E$39)</f>
        <v>0</v>
      </c>
      <c r="AZ1765">
        <f>IF(OR($D1765="51",$D1765="52",$D1765="61"),0,(AB1765/'Totals and Drop Down Lists'!X$5)*Inputs!F$39)</f>
        <v>0</v>
      </c>
      <c r="BA1765">
        <f>IF(OR($D1765="51",$D1765="52",$D1765="61"),0,(AC1765/'Totals and Drop Down Lists'!Y$5)*Inputs!G$39)</f>
        <v>0</v>
      </c>
      <c r="BB1765">
        <f>IF(OR($D1765="51",$D1765="52",$D1765="61"),0,(AD1765/'Totals and Drop Down Lists'!Z$5)*Inputs!H$39)</f>
        <v>0</v>
      </c>
      <c r="BC1765">
        <f>IF(OR($D1765="51",$D1765="52",$D1765="61"),0,(AE1765/'Totals and Drop Down Lists'!AA$5)*Inputs!I$39)</f>
        <v>0</v>
      </c>
      <c r="BD1765">
        <f>IF(OR($D1765="51",$D1765="52",$D1765="61"),0,(AF1765/'Totals and Drop Down Lists'!AB$5)*Inputs!J$39)</f>
        <v>0</v>
      </c>
      <c r="BE1765">
        <f>IF(OR($D1765="51",$D1765="52",$D1765="61"),0,(AG1765/'Totals and Drop Down Lists'!AC$5)*Inputs!K$39)</f>
        <v>0</v>
      </c>
      <c r="BF1765">
        <f>IF(OR($D1765="51",$D1765="52",$D1765="61"),0,(AH1765/'Totals and Drop Down Lists'!AD$5)*Inputs!L$39)</f>
        <v>0</v>
      </c>
      <c r="BG1765" s="10">
        <f t="shared" si="244"/>
        <v>48965.015379388431</v>
      </c>
    </row>
    <row r="1766" spans="1:59" ht="28.8">
      <c r="A1766" s="1" t="s">
        <v>7520</v>
      </c>
      <c r="B1766" s="1" t="s">
        <v>1799</v>
      </c>
      <c r="C1766" s="1" t="s">
        <v>1808</v>
      </c>
      <c r="D1766" s="1" t="s">
        <v>25</v>
      </c>
      <c r="E1766" s="1" t="s">
        <v>1809</v>
      </c>
      <c r="F1766" s="2">
        <v>21682</v>
      </c>
      <c r="G1766" s="2">
        <v>201</v>
      </c>
      <c r="H1766" s="2">
        <v>5</v>
      </c>
      <c r="I1766" s="2">
        <v>2416</v>
      </c>
      <c r="J1766" s="2">
        <v>9103</v>
      </c>
      <c r="K1766" s="2">
        <v>1360</v>
      </c>
      <c r="L1766" s="2">
        <v>30</v>
      </c>
      <c r="M1766" s="2">
        <v>13</v>
      </c>
      <c r="N1766" s="2">
        <v>0</v>
      </c>
      <c r="O1766" s="2">
        <v>35</v>
      </c>
      <c r="P1766" s="2">
        <v>1</v>
      </c>
      <c r="Q1766" s="2">
        <v>7</v>
      </c>
      <c r="R1766" s="2">
        <v>1705</v>
      </c>
      <c r="S1766" s="2">
        <v>898200</v>
      </c>
      <c r="T1766" s="2">
        <v>49189600</v>
      </c>
      <c r="U1766" s="2">
        <v>298</v>
      </c>
      <c r="V1766" s="2">
        <v>152</v>
      </c>
      <c r="W1766" s="2">
        <v>39</v>
      </c>
      <c r="X1766" s="2">
        <v>433</v>
      </c>
      <c r="Y1766" s="2">
        <v>58</v>
      </c>
      <c r="Z1766" s="2">
        <v>214</v>
      </c>
      <c r="AA1766" s="9">
        <f t="shared" si="245"/>
        <v>21682</v>
      </c>
      <c r="AB1766" s="9">
        <f t="shared" si="246"/>
        <v>2210</v>
      </c>
      <c r="AC1766" s="9">
        <f t="shared" si="247"/>
        <v>1791</v>
      </c>
      <c r="AD1766" s="9">
        <f t="shared" si="248"/>
        <v>1705</v>
      </c>
      <c r="AE1766" s="44">
        <f t="shared" si="249"/>
        <v>1.4190217755264447E-5</v>
      </c>
      <c r="AF1766" s="9">
        <f t="shared" si="250"/>
        <v>242</v>
      </c>
      <c r="AG1766" s="9">
        <f t="shared" si="243"/>
        <v>272</v>
      </c>
      <c r="AH1766" s="44">
        <f t="shared" si="251"/>
        <v>1.5120785616346455E-5</v>
      </c>
      <c r="AI1766">
        <f>AA1766/'Totals and Drop Down Lists'!W$6*Inputs!E$37</f>
        <v>19668.61830782329</v>
      </c>
      <c r="AJ1766">
        <f>AB1766/'Totals and Drop Down Lists'!X$6*Inputs!F$37</f>
        <v>7271.7556738927869</v>
      </c>
      <c r="AK1766">
        <f>AC1766/'Totals and Drop Down Lists'!Y$6*Inputs!G$37</f>
        <v>11806.876975291705</v>
      </c>
      <c r="AL1766">
        <f>AD1766/'Totals and Drop Down Lists'!Z$6*Inputs!H$37</f>
        <v>13669.839665339581</v>
      </c>
      <c r="AM1766">
        <f>AE1766/'Totals and Drop Down Lists'!AA$6*Inputs!I$37</f>
        <v>1766.5309897971385</v>
      </c>
      <c r="AN1766">
        <f>AF1766/'Totals and Drop Down Lists'!AB$6*Inputs!J$37</f>
        <v>4829.519739963428</v>
      </c>
      <c r="AO1766">
        <f>AG1766/'Totals and Drop Down Lists'!AC$6*Inputs!K$37</f>
        <v>5065.6127207129202</v>
      </c>
      <c r="AP1766">
        <f>AH1766/'Totals and Drop Down Lists'!AD$6*Inputs!L$37</f>
        <v>3558.3731038555188</v>
      </c>
      <c r="AQ1766">
        <f>IF(OR($D1766="51",$D1766="52",$D1766="61"),(AA1766/'Totals and Drop Down Lists'!W$4)*Inputs!E$38,0)</f>
        <v>0</v>
      </c>
      <c r="AR1766">
        <f>IF(OR($D1766="51",$D1766="52",$D1766="61"),(AB1766/'Totals and Drop Down Lists'!X$4)*Inputs!F$38,0)</f>
        <v>0</v>
      </c>
      <c r="AS1766">
        <f>IF(OR($D1766="51",$D1766="52",$D1766="61"),(AC1766/'Totals and Drop Down Lists'!Y$4)*Inputs!G$38,0)</f>
        <v>0</v>
      </c>
      <c r="AT1766">
        <f>IF(OR($D1766="51",$D1766="52",$D1766="61"),(AD1766/'Totals and Drop Down Lists'!Z$4)*Inputs!H$38,0)</f>
        <v>0</v>
      </c>
      <c r="AU1766">
        <f>IF(OR($D1766="51",$D1766="52",$D1766="61"),(AE1766/'Totals and Drop Down Lists'!AA$4)*Inputs!I$38,0)</f>
        <v>0</v>
      </c>
      <c r="AV1766">
        <f>IF(OR($D1766="51",$D1766="52",$D1766="61"),(AF1766/'Totals and Drop Down Lists'!AB$4)*Inputs!J$38,0)</f>
        <v>0</v>
      </c>
      <c r="AW1766">
        <f>IF(OR($D1766="51",$D1766="52",$D1766="61"),(AG1766/'Totals and Drop Down Lists'!AC$4)*Inputs!K$38,0)</f>
        <v>0</v>
      </c>
      <c r="AX1766">
        <f>IF(OR($D1766="51",$D1766="52",$D1766="61"),(AH1766/'Totals and Drop Down Lists'!AD$4)*Inputs!L$38,0)</f>
        <v>0</v>
      </c>
      <c r="AY1766">
        <f>IF(OR($D1766="51",$D1766="52",$D1766="61"),0,(AA1766/'Totals and Drop Down Lists'!W$5)*Inputs!E$39)</f>
        <v>0</v>
      </c>
      <c r="AZ1766">
        <f>IF(OR($D1766="51",$D1766="52",$D1766="61"),0,(AB1766/'Totals and Drop Down Lists'!X$5)*Inputs!F$39)</f>
        <v>0</v>
      </c>
      <c r="BA1766">
        <f>IF(OR($D1766="51",$D1766="52",$D1766="61"),0,(AC1766/'Totals and Drop Down Lists'!Y$5)*Inputs!G$39)</f>
        <v>0</v>
      </c>
      <c r="BB1766">
        <f>IF(OR($D1766="51",$D1766="52",$D1766="61"),0,(AD1766/'Totals and Drop Down Lists'!Z$5)*Inputs!H$39)</f>
        <v>0</v>
      </c>
      <c r="BC1766">
        <f>IF(OR($D1766="51",$D1766="52",$D1766="61"),0,(AE1766/'Totals and Drop Down Lists'!AA$5)*Inputs!I$39)</f>
        <v>0</v>
      </c>
      <c r="BD1766">
        <f>IF(OR($D1766="51",$D1766="52",$D1766="61"),0,(AF1766/'Totals and Drop Down Lists'!AB$5)*Inputs!J$39)</f>
        <v>0</v>
      </c>
      <c r="BE1766">
        <f>IF(OR($D1766="51",$D1766="52",$D1766="61"),0,(AG1766/'Totals and Drop Down Lists'!AC$5)*Inputs!K$39)</f>
        <v>0</v>
      </c>
      <c r="BF1766">
        <f>IF(OR($D1766="51",$D1766="52",$D1766="61"),0,(AH1766/'Totals and Drop Down Lists'!AD$5)*Inputs!L$39)</f>
        <v>0</v>
      </c>
      <c r="BG1766" s="10">
        <f t="shared" si="244"/>
        <v>67637.127176676368</v>
      </c>
    </row>
    <row r="1767" spans="1:59" ht="28.8">
      <c r="A1767" s="1" t="s">
        <v>7521</v>
      </c>
      <c r="B1767" s="1" t="s">
        <v>3106</v>
      </c>
      <c r="C1767" s="1" t="s">
        <v>3107</v>
      </c>
      <c r="D1767" s="1" t="s">
        <v>25</v>
      </c>
      <c r="E1767" s="1" t="s">
        <v>3108</v>
      </c>
      <c r="F1767" s="2">
        <v>9497</v>
      </c>
      <c r="G1767" s="2">
        <v>43</v>
      </c>
      <c r="H1767" s="2">
        <v>2</v>
      </c>
      <c r="I1767" s="2">
        <v>1257</v>
      </c>
      <c r="J1767" s="2">
        <v>3607</v>
      </c>
      <c r="K1767" s="2">
        <v>546</v>
      </c>
      <c r="L1767" s="2">
        <v>51</v>
      </c>
      <c r="M1767" s="2">
        <v>0</v>
      </c>
      <c r="N1767" s="2">
        <v>4</v>
      </c>
      <c r="O1767" s="2">
        <v>0</v>
      </c>
      <c r="P1767" s="2">
        <v>4</v>
      </c>
      <c r="Q1767" s="2">
        <v>2</v>
      </c>
      <c r="R1767" s="2">
        <v>1224</v>
      </c>
      <c r="S1767" s="2">
        <v>269500</v>
      </c>
      <c r="T1767" s="2">
        <v>15332800</v>
      </c>
      <c r="U1767" s="2">
        <v>178</v>
      </c>
      <c r="V1767" s="2">
        <v>42</v>
      </c>
      <c r="W1767" s="2">
        <v>44</v>
      </c>
      <c r="X1767" s="2">
        <v>122</v>
      </c>
      <c r="Y1767" s="2">
        <v>8</v>
      </c>
      <c r="Z1767" s="2">
        <v>78</v>
      </c>
      <c r="AA1767" s="9">
        <f t="shared" si="245"/>
        <v>9497</v>
      </c>
      <c r="AB1767" s="9">
        <f t="shared" si="246"/>
        <v>1212</v>
      </c>
      <c r="AC1767" s="9">
        <f t="shared" si="247"/>
        <v>1285</v>
      </c>
      <c r="AD1767" s="9">
        <f t="shared" si="248"/>
        <v>1224</v>
      </c>
      <c r="AE1767" s="44">
        <f t="shared" si="249"/>
        <v>5.7721143875041565E-6</v>
      </c>
      <c r="AF1767" s="9">
        <f t="shared" si="250"/>
        <v>36</v>
      </c>
      <c r="AG1767" s="9">
        <f t="shared" si="243"/>
        <v>86</v>
      </c>
      <c r="AH1767" s="44">
        <f t="shared" si="251"/>
        <v>4.8439096943332356E-6</v>
      </c>
      <c r="AI1767">
        <f>AA1767/'Totals and Drop Down Lists'!W$6*Inputs!E$37</f>
        <v>8615.112446702231</v>
      </c>
      <c r="AJ1767">
        <f>AB1767/'Totals and Drop Down Lists'!X$6*Inputs!F$37</f>
        <v>3987.9492655013842</v>
      </c>
      <c r="AK1767">
        <f>AC1767/'Totals and Drop Down Lists'!Y$6*Inputs!G$37</f>
        <v>8471.1540554158801</v>
      </c>
      <c r="AL1767">
        <f>AD1767/'Totals and Drop Down Lists'!Z$6*Inputs!H$37</f>
        <v>9813.4215544725193</v>
      </c>
      <c r="AM1767">
        <f>AE1767/'Totals and Drop Down Lists'!AA$6*Inputs!I$37</f>
        <v>718.56677029478033</v>
      </c>
      <c r="AN1767">
        <f>AF1767/'Totals and Drop Down Lists'!AB$6*Inputs!J$37</f>
        <v>718.44095305241069</v>
      </c>
      <c r="AO1767">
        <f>AG1767/'Totals and Drop Down Lists'!AC$6*Inputs!K$37</f>
        <v>1601.6275514018794</v>
      </c>
      <c r="AP1767">
        <f>AH1767/'Totals and Drop Down Lists'!AD$6*Inputs!L$37</f>
        <v>1139.9168278126233</v>
      </c>
      <c r="AQ1767">
        <f>IF(OR($D1767="51",$D1767="52",$D1767="61"),(AA1767/'Totals and Drop Down Lists'!W$4)*Inputs!E$38,0)</f>
        <v>0</v>
      </c>
      <c r="AR1767">
        <f>IF(OR($D1767="51",$D1767="52",$D1767="61"),(AB1767/'Totals and Drop Down Lists'!X$4)*Inputs!F$38,0)</f>
        <v>0</v>
      </c>
      <c r="AS1767">
        <f>IF(OR($D1767="51",$D1767="52",$D1767="61"),(AC1767/'Totals and Drop Down Lists'!Y$4)*Inputs!G$38,0)</f>
        <v>0</v>
      </c>
      <c r="AT1767">
        <f>IF(OR($D1767="51",$D1767="52",$D1767="61"),(AD1767/'Totals and Drop Down Lists'!Z$4)*Inputs!H$38,0)</f>
        <v>0</v>
      </c>
      <c r="AU1767">
        <f>IF(OR($D1767="51",$D1767="52",$D1767="61"),(AE1767/'Totals and Drop Down Lists'!AA$4)*Inputs!I$38,0)</f>
        <v>0</v>
      </c>
      <c r="AV1767">
        <f>IF(OR($D1767="51",$D1767="52",$D1767="61"),(AF1767/'Totals and Drop Down Lists'!AB$4)*Inputs!J$38,0)</f>
        <v>0</v>
      </c>
      <c r="AW1767">
        <f>IF(OR($D1767="51",$D1767="52",$D1767="61"),(AG1767/'Totals and Drop Down Lists'!AC$4)*Inputs!K$38,0)</f>
        <v>0</v>
      </c>
      <c r="AX1767">
        <f>IF(OR($D1767="51",$D1767="52",$D1767="61"),(AH1767/'Totals and Drop Down Lists'!AD$4)*Inputs!L$38,0)</f>
        <v>0</v>
      </c>
      <c r="AY1767">
        <f>IF(OR($D1767="51",$D1767="52",$D1767="61"),0,(AA1767/'Totals and Drop Down Lists'!W$5)*Inputs!E$39)</f>
        <v>0</v>
      </c>
      <c r="AZ1767">
        <f>IF(OR($D1767="51",$D1767="52",$D1767="61"),0,(AB1767/'Totals and Drop Down Lists'!X$5)*Inputs!F$39)</f>
        <v>0</v>
      </c>
      <c r="BA1767">
        <f>IF(OR($D1767="51",$D1767="52",$D1767="61"),0,(AC1767/'Totals and Drop Down Lists'!Y$5)*Inputs!G$39)</f>
        <v>0</v>
      </c>
      <c r="BB1767">
        <f>IF(OR($D1767="51",$D1767="52",$D1767="61"),0,(AD1767/'Totals and Drop Down Lists'!Z$5)*Inputs!H$39)</f>
        <v>0</v>
      </c>
      <c r="BC1767">
        <f>IF(OR($D1767="51",$D1767="52",$D1767="61"),0,(AE1767/'Totals and Drop Down Lists'!AA$5)*Inputs!I$39)</f>
        <v>0</v>
      </c>
      <c r="BD1767">
        <f>IF(OR($D1767="51",$D1767="52",$D1767="61"),0,(AF1767/'Totals and Drop Down Lists'!AB$5)*Inputs!J$39)</f>
        <v>0</v>
      </c>
      <c r="BE1767">
        <f>IF(OR($D1767="51",$D1767="52",$D1767="61"),0,(AG1767/'Totals and Drop Down Lists'!AC$5)*Inputs!K$39)</f>
        <v>0</v>
      </c>
      <c r="BF1767">
        <f>IF(OR($D1767="51",$D1767="52",$D1767="61"),0,(AH1767/'Totals and Drop Down Lists'!AD$5)*Inputs!L$39)</f>
        <v>0</v>
      </c>
      <c r="BG1767" s="10">
        <f t="shared" si="244"/>
        <v>35066.189424653705</v>
      </c>
    </row>
    <row r="1768" spans="1:59" ht="28.8">
      <c r="A1768" s="1" t="s">
        <v>7521</v>
      </c>
      <c r="B1768" s="1" t="s">
        <v>3106</v>
      </c>
      <c r="C1768" s="1" t="s">
        <v>3109</v>
      </c>
      <c r="D1768" s="1" t="s">
        <v>25</v>
      </c>
      <c r="E1768" s="1" t="s">
        <v>3110</v>
      </c>
      <c r="F1768" s="2">
        <v>67358</v>
      </c>
      <c r="G1768" s="2">
        <v>2682</v>
      </c>
      <c r="H1768" s="2">
        <v>114</v>
      </c>
      <c r="I1768" s="2">
        <v>9939</v>
      </c>
      <c r="J1768" s="2">
        <v>26436</v>
      </c>
      <c r="K1768" s="2">
        <v>7870</v>
      </c>
      <c r="L1768" s="2">
        <v>182</v>
      </c>
      <c r="M1768" s="2">
        <v>10</v>
      </c>
      <c r="N1768" s="2">
        <v>5</v>
      </c>
      <c r="O1768" s="2">
        <v>51</v>
      </c>
      <c r="P1768" s="2">
        <v>3</v>
      </c>
      <c r="Q1768" s="2">
        <v>0</v>
      </c>
      <c r="R1768" s="2">
        <v>7998</v>
      </c>
      <c r="S1768" s="2">
        <v>4636200</v>
      </c>
      <c r="T1768" s="2">
        <v>216731200</v>
      </c>
      <c r="U1768" s="2">
        <v>731</v>
      </c>
      <c r="V1768" s="2">
        <v>775</v>
      </c>
      <c r="W1768" s="2">
        <v>224</v>
      </c>
      <c r="X1768" s="2">
        <v>2847</v>
      </c>
      <c r="Y1768" s="2">
        <v>326</v>
      </c>
      <c r="Z1768" s="2">
        <v>1730</v>
      </c>
      <c r="AA1768" s="9">
        <f t="shared" si="245"/>
        <v>67358</v>
      </c>
      <c r="AB1768" s="9">
        <f t="shared" si="246"/>
        <v>7143</v>
      </c>
      <c r="AC1768" s="9">
        <f t="shared" si="247"/>
        <v>8249</v>
      </c>
      <c r="AD1768" s="9">
        <f t="shared" si="248"/>
        <v>7998</v>
      </c>
      <c r="AE1768" s="44">
        <f t="shared" si="249"/>
        <v>1.63624942696308E-4</v>
      </c>
      <c r="AF1768" s="9">
        <f t="shared" si="250"/>
        <v>1848</v>
      </c>
      <c r="AG1768" s="9">
        <f t="shared" si="243"/>
        <v>2056</v>
      </c>
      <c r="AH1768" s="44">
        <f t="shared" si="251"/>
        <v>2.2774727314050776E-4</v>
      </c>
      <c r="AI1768">
        <f>AA1768/'Totals and Drop Down Lists'!W$6*Inputs!E$37</f>
        <v>61103.163544800344</v>
      </c>
      <c r="AJ1768">
        <f>AB1768/'Totals and Drop Down Lists'!X$6*Inputs!F$37</f>
        <v>23503.235646432662</v>
      </c>
      <c r="AK1768">
        <f>AC1768/'Totals and Drop Down Lists'!Y$6*Inputs!G$37</f>
        <v>54380.194399319524</v>
      </c>
      <c r="AL1768">
        <f>AD1768/'Totals and Drop Down Lists'!Z$6*Inputs!H$37</f>
        <v>64123.975157411121</v>
      </c>
      <c r="AM1768">
        <f>AE1768/'Totals and Drop Down Lists'!AA$6*Inputs!I$37</f>
        <v>20369.562818694205</v>
      </c>
      <c r="AN1768">
        <f>AF1768/'Totals and Drop Down Lists'!AB$6*Inputs!J$37</f>
        <v>36879.968923357083</v>
      </c>
      <c r="AO1768">
        <f>AG1768/'Totals and Drop Down Lists'!AC$6*Inputs!K$37</f>
        <v>38290.072624212371</v>
      </c>
      <c r="AP1768">
        <f>AH1768/'Totals and Drop Down Lists'!AD$6*Inputs!L$37</f>
        <v>53595.745074483355</v>
      </c>
      <c r="AQ1768">
        <f>IF(OR($D1768="51",$D1768="52",$D1768="61"),(AA1768/'Totals and Drop Down Lists'!W$4)*Inputs!E$38,0)</f>
        <v>0</v>
      </c>
      <c r="AR1768">
        <f>IF(OR($D1768="51",$D1768="52",$D1768="61"),(AB1768/'Totals and Drop Down Lists'!X$4)*Inputs!F$38,0)</f>
        <v>0</v>
      </c>
      <c r="AS1768">
        <f>IF(OR($D1768="51",$D1768="52",$D1768="61"),(AC1768/'Totals and Drop Down Lists'!Y$4)*Inputs!G$38,0)</f>
        <v>0</v>
      </c>
      <c r="AT1768">
        <f>IF(OR($D1768="51",$D1768="52",$D1768="61"),(AD1768/'Totals and Drop Down Lists'!Z$4)*Inputs!H$38,0)</f>
        <v>0</v>
      </c>
      <c r="AU1768">
        <f>IF(OR($D1768="51",$D1768="52",$D1768="61"),(AE1768/'Totals and Drop Down Lists'!AA$4)*Inputs!I$38,0)</f>
        <v>0</v>
      </c>
      <c r="AV1768">
        <f>IF(OR($D1768="51",$D1768="52",$D1768="61"),(AF1768/'Totals and Drop Down Lists'!AB$4)*Inputs!J$38,0)</f>
        <v>0</v>
      </c>
      <c r="AW1768">
        <f>IF(OR($D1768="51",$D1768="52",$D1768="61"),(AG1768/'Totals and Drop Down Lists'!AC$4)*Inputs!K$38,0)</f>
        <v>0</v>
      </c>
      <c r="AX1768">
        <f>IF(OR($D1768="51",$D1768="52",$D1768="61"),(AH1768/'Totals and Drop Down Lists'!AD$4)*Inputs!L$38,0)</f>
        <v>0</v>
      </c>
      <c r="AY1768">
        <f>IF(OR($D1768="51",$D1768="52",$D1768="61"),0,(AA1768/'Totals and Drop Down Lists'!W$5)*Inputs!E$39)</f>
        <v>0</v>
      </c>
      <c r="AZ1768">
        <f>IF(OR($D1768="51",$D1768="52",$D1768="61"),0,(AB1768/'Totals and Drop Down Lists'!X$5)*Inputs!F$39)</f>
        <v>0</v>
      </c>
      <c r="BA1768">
        <f>IF(OR($D1768="51",$D1768="52",$D1768="61"),0,(AC1768/'Totals and Drop Down Lists'!Y$5)*Inputs!G$39)</f>
        <v>0</v>
      </c>
      <c r="BB1768">
        <f>IF(OR($D1768="51",$D1768="52",$D1768="61"),0,(AD1768/'Totals and Drop Down Lists'!Z$5)*Inputs!H$39)</f>
        <v>0</v>
      </c>
      <c r="BC1768">
        <f>IF(OR($D1768="51",$D1768="52",$D1768="61"),0,(AE1768/'Totals and Drop Down Lists'!AA$5)*Inputs!I$39)</f>
        <v>0</v>
      </c>
      <c r="BD1768">
        <f>IF(OR($D1768="51",$D1768="52",$D1768="61"),0,(AF1768/'Totals and Drop Down Lists'!AB$5)*Inputs!J$39)</f>
        <v>0</v>
      </c>
      <c r="BE1768">
        <f>IF(OR($D1768="51",$D1768="52",$D1768="61"),0,(AG1768/'Totals and Drop Down Lists'!AC$5)*Inputs!K$39)</f>
        <v>0</v>
      </c>
      <c r="BF1768">
        <f>IF(OR($D1768="51",$D1768="52",$D1768="61"),0,(AH1768/'Totals and Drop Down Lists'!AD$5)*Inputs!L$39)</f>
        <v>0</v>
      </c>
      <c r="BG1768" s="10">
        <f t="shared" si="244"/>
        <v>352245.91818871064</v>
      </c>
    </row>
    <row r="1769" spans="1:59" ht="28.8">
      <c r="A1769" s="1" t="s">
        <v>7522</v>
      </c>
      <c r="B1769" s="1" t="s">
        <v>407</v>
      </c>
      <c r="C1769" s="1" t="s">
        <v>408</v>
      </c>
      <c r="D1769" s="1" t="s">
        <v>10</v>
      </c>
      <c r="E1769" s="1" t="s">
        <v>409</v>
      </c>
      <c r="F1769" s="2">
        <v>52126</v>
      </c>
      <c r="G1769" s="2">
        <v>799</v>
      </c>
      <c r="H1769" s="2">
        <v>5</v>
      </c>
      <c r="I1769" s="2">
        <v>11264</v>
      </c>
      <c r="J1769" s="2">
        <v>20502</v>
      </c>
      <c r="K1769" s="2">
        <v>7983</v>
      </c>
      <c r="L1769" s="2">
        <v>106</v>
      </c>
      <c r="M1769" s="2">
        <v>0</v>
      </c>
      <c r="N1769" s="2">
        <v>0</v>
      </c>
      <c r="O1769" s="2">
        <v>73</v>
      </c>
      <c r="P1769" s="2">
        <v>22</v>
      </c>
      <c r="Q1769" s="2">
        <v>15</v>
      </c>
      <c r="R1769" s="2">
        <v>7202</v>
      </c>
      <c r="S1769" s="2">
        <v>5576700</v>
      </c>
      <c r="T1769" s="2">
        <v>279942800</v>
      </c>
      <c r="U1769" s="2">
        <v>975</v>
      </c>
      <c r="V1769" s="2">
        <v>350</v>
      </c>
      <c r="W1769" s="2">
        <v>50</v>
      </c>
      <c r="X1769" s="2">
        <v>1985</v>
      </c>
      <c r="Y1769" s="2">
        <v>155</v>
      </c>
      <c r="Z1769" s="2">
        <v>1450</v>
      </c>
      <c r="AA1769" s="9">
        <f t="shared" si="245"/>
        <v>52126</v>
      </c>
      <c r="AB1769" s="9">
        <f t="shared" si="246"/>
        <v>10460</v>
      </c>
      <c r="AC1769" s="9">
        <f t="shared" si="247"/>
        <v>7418</v>
      </c>
      <c r="AD1769" s="9">
        <f t="shared" si="248"/>
        <v>7202</v>
      </c>
      <c r="AE1769" s="44">
        <f t="shared" si="249"/>
        <v>2.1708599942234143E-4</v>
      </c>
      <c r="AF1769" s="9">
        <f t="shared" si="250"/>
        <v>1585</v>
      </c>
      <c r="AG1769" s="9">
        <f t="shared" si="243"/>
        <v>1605</v>
      </c>
      <c r="AH1769" s="44">
        <f t="shared" si="251"/>
        <v>2.3253911920059688E-4</v>
      </c>
      <c r="AI1769">
        <f>AA1769/'Totals and Drop Down Lists'!W$6*Inputs!E$37</f>
        <v>47285.600863093663</v>
      </c>
      <c r="AJ1769">
        <f>AB1769/'Totals and Drop Down Lists'!X$6*Inputs!F$37</f>
        <v>34417.449931637355</v>
      </c>
      <c r="AK1769">
        <f>AC1769/'Totals and Drop Down Lists'!Y$6*Inputs!G$37</f>
        <v>48901.961698891049</v>
      </c>
      <c r="AL1769">
        <f>AD1769/'Totals and Drop Down Lists'!Z$6*Inputs!H$37</f>
        <v>57742.044146495988</v>
      </c>
      <c r="AM1769">
        <f>AE1769/'Totals and Drop Down Lists'!AA$6*Inputs!I$37</f>
        <v>27024.895039991807</v>
      </c>
      <c r="AN1769">
        <f>AF1769/'Totals and Drop Down Lists'!AB$6*Inputs!J$37</f>
        <v>31631.358627446414</v>
      </c>
      <c r="AO1769">
        <f>AG1769/'Totals and Drop Down Lists'!AC$6*Inputs!K$37</f>
        <v>29890.839767442048</v>
      </c>
      <c r="AP1769">
        <f>AH1769/'Totals and Drop Down Lists'!AD$6*Inputs!L$37</f>
        <v>54723.409771984509</v>
      </c>
      <c r="AQ1769">
        <f>IF(OR($D1769="51",$D1769="52",$D1769="61"),(AA1769/'Totals and Drop Down Lists'!W$4)*Inputs!E$38,0)</f>
        <v>0</v>
      </c>
      <c r="AR1769">
        <f>IF(OR($D1769="51",$D1769="52",$D1769="61"),(AB1769/'Totals and Drop Down Lists'!X$4)*Inputs!F$38,0)</f>
        <v>0</v>
      </c>
      <c r="AS1769">
        <f>IF(OR($D1769="51",$D1769="52",$D1769="61"),(AC1769/'Totals and Drop Down Lists'!Y$4)*Inputs!G$38,0)</f>
        <v>0</v>
      </c>
      <c r="AT1769">
        <f>IF(OR($D1769="51",$D1769="52",$D1769="61"),(AD1769/'Totals and Drop Down Lists'!Z$4)*Inputs!H$38,0)</f>
        <v>0</v>
      </c>
      <c r="AU1769">
        <f>IF(OR($D1769="51",$D1769="52",$D1769="61"),(AE1769/'Totals and Drop Down Lists'!AA$4)*Inputs!I$38,0)</f>
        <v>0</v>
      </c>
      <c r="AV1769">
        <f>IF(OR($D1769="51",$D1769="52",$D1769="61"),(AF1769/'Totals and Drop Down Lists'!AB$4)*Inputs!J$38,0)</f>
        <v>0</v>
      </c>
      <c r="AW1769">
        <f>IF(OR($D1769="51",$D1769="52",$D1769="61"),(AG1769/'Totals and Drop Down Lists'!AC$4)*Inputs!K$38,0)</f>
        <v>0</v>
      </c>
      <c r="AX1769">
        <f>IF(OR($D1769="51",$D1769="52",$D1769="61"),(AH1769/'Totals and Drop Down Lists'!AD$4)*Inputs!L$38,0)</f>
        <v>0</v>
      </c>
      <c r="AY1769">
        <f>IF(OR($D1769="51",$D1769="52",$D1769="61"),0,(AA1769/'Totals and Drop Down Lists'!W$5)*Inputs!E$39)</f>
        <v>0</v>
      </c>
      <c r="AZ1769">
        <f>IF(OR($D1769="51",$D1769="52",$D1769="61"),0,(AB1769/'Totals and Drop Down Lists'!X$5)*Inputs!F$39)</f>
        <v>0</v>
      </c>
      <c r="BA1769">
        <f>IF(OR($D1769="51",$D1769="52",$D1769="61"),0,(AC1769/'Totals and Drop Down Lists'!Y$5)*Inputs!G$39)</f>
        <v>0</v>
      </c>
      <c r="BB1769">
        <f>IF(OR($D1769="51",$D1769="52",$D1769="61"),0,(AD1769/'Totals and Drop Down Lists'!Z$5)*Inputs!H$39)</f>
        <v>0</v>
      </c>
      <c r="BC1769">
        <f>IF(OR($D1769="51",$D1769="52",$D1769="61"),0,(AE1769/'Totals and Drop Down Lists'!AA$5)*Inputs!I$39)</f>
        <v>0</v>
      </c>
      <c r="BD1769">
        <f>IF(OR($D1769="51",$D1769="52",$D1769="61"),0,(AF1769/'Totals and Drop Down Lists'!AB$5)*Inputs!J$39)</f>
        <v>0</v>
      </c>
      <c r="BE1769">
        <f>IF(OR($D1769="51",$D1769="52",$D1769="61"),0,(AG1769/'Totals and Drop Down Lists'!AC$5)*Inputs!K$39)</f>
        <v>0</v>
      </c>
      <c r="BF1769">
        <f>IF(OR($D1769="51",$D1769="52",$D1769="61"),0,(AH1769/'Totals and Drop Down Lists'!AD$5)*Inputs!L$39)</f>
        <v>0</v>
      </c>
      <c r="BG1769" s="10">
        <f t="shared" si="244"/>
        <v>331617.55984698277</v>
      </c>
    </row>
    <row r="1770" spans="1:59" ht="28.8">
      <c r="A1770" s="1" t="s">
        <v>7522</v>
      </c>
      <c r="B1770" s="1" t="s">
        <v>407</v>
      </c>
      <c r="C1770" s="1" t="s">
        <v>410</v>
      </c>
      <c r="D1770" s="1" t="s">
        <v>58</v>
      </c>
      <c r="E1770" s="1" t="s">
        <v>411</v>
      </c>
      <c r="F1770" s="2">
        <v>83408</v>
      </c>
      <c r="G1770" s="2">
        <v>715</v>
      </c>
      <c r="H1770" s="2">
        <v>45</v>
      </c>
      <c r="I1770" s="2">
        <v>12261</v>
      </c>
      <c r="J1770" s="2">
        <v>32926</v>
      </c>
      <c r="K1770" s="2">
        <v>8231</v>
      </c>
      <c r="L1770" s="2">
        <v>135</v>
      </c>
      <c r="M1770" s="2">
        <v>32</v>
      </c>
      <c r="N1770" s="2">
        <v>6</v>
      </c>
      <c r="O1770" s="2">
        <v>95</v>
      </c>
      <c r="P1770" s="2">
        <v>41</v>
      </c>
      <c r="Q1770" s="2">
        <v>17</v>
      </c>
      <c r="R1770" s="2">
        <v>8214</v>
      </c>
      <c r="S1770" s="2">
        <v>5279600</v>
      </c>
      <c r="T1770" s="2">
        <v>269892800</v>
      </c>
      <c r="U1770" s="2">
        <v>485</v>
      </c>
      <c r="V1770" s="2">
        <v>369</v>
      </c>
      <c r="W1770" s="2">
        <v>40</v>
      </c>
      <c r="X1770" s="2">
        <v>1520</v>
      </c>
      <c r="Y1770" s="2">
        <v>140</v>
      </c>
      <c r="Z1770" s="2">
        <v>1113</v>
      </c>
      <c r="AA1770" s="9">
        <f t="shared" si="245"/>
        <v>83408</v>
      </c>
      <c r="AB1770" s="9">
        <f t="shared" si="246"/>
        <v>11501</v>
      </c>
      <c r="AC1770" s="9">
        <f t="shared" si="247"/>
        <v>8540</v>
      </c>
      <c r="AD1770" s="9">
        <f t="shared" si="248"/>
        <v>8214</v>
      </c>
      <c r="AE1770" s="44">
        <f t="shared" si="249"/>
        <v>1.4370173625657685E-4</v>
      </c>
      <c r="AF1770" s="9">
        <f t="shared" si="250"/>
        <v>1111</v>
      </c>
      <c r="AG1770" s="9">
        <f t="shared" si="243"/>
        <v>1253</v>
      </c>
      <c r="AH1770" s="44">
        <f t="shared" si="251"/>
        <v>1.1655094123978516E-4</v>
      </c>
      <c r="AI1770">
        <f>AA1770/'Totals and Drop Down Lists'!W$6*Inputs!E$37</f>
        <v>75662.767079555604</v>
      </c>
      <c r="AJ1770">
        <f>AB1770/'Totals and Drop Down Lists'!X$6*Inputs!F$37</f>
        <v>37842.742988887316</v>
      </c>
      <c r="AK1770">
        <f>AC1770/'Totals and Drop Down Lists'!Y$6*Inputs!G$37</f>
        <v>56298.564695137437</v>
      </c>
      <c r="AL1770">
        <f>AD1770/'Totals and Drop Down Lists'!Z$6*Inputs!H$37</f>
        <v>65855.755431729805</v>
      </c>
      <c r="AM1770">
        <f>AE1770/'Totals and Drop Down Lists'!AA$6*Inputs!I$37</f>
        <v>17889.335791955735</v>
      </c>
      <c r="AN1770">
        <f>AF1770/'Totals and Drop Down Lists'!AB$6*Inputs!J$37</f>
        <v>22171.886078923009</v>
      </c>
      <c r="AO1770">
        <f>AG1770/'Totals and Drop Down Lists'!AC$6*Inputs!K$37</f>
        <v>23335.340952401799</v>
      </c>
      <c r="AP1770">
        <f>AH1770/'Totals and Drop Down Lists'!AD$6*Inputs!L$37</f>
        <v>27427.92240162093</v>
      </c>
      <c r="AQ1770">
        <f>IF(OR($D1770="51",$D1770="52",$D1770="61"),(AA1770/'Totals and Drop Down Lists'!W$4)*Inputs!E$38,0)</f>
        <v>0</v>
      </c>
      <c r="AR1770">
        <f>IF(OR($D1770="51",$D1770="52",$D1770="61"),(AB1770/'Totals and Drop Down Lists'!X$4)*Inputs!F$38,0)</f>
        <v>0</v>
      </c>
      <c r="AS1770">
        <f>IF(OR($D1770="51",$D1770="52",$D1770="61"),(AC1770/'Totals and Drop Down Lists'!Y$4)*Inputs!G$38,0)</f>
        <v>0</v>
      </c>
      <c r="AT1770">
        <f>IF(OR($D1770="51",$D1770="52",$D1770="61"),(AD1770/'Totals and Drop Down Lists'!Z$4)*Inputs!H$38,0)</f>
        <v>0</v>
      </c>
      <c r="AU1770">
        <f>IF(OR($D1770="51",$D1770="52",$D1770="61"),(AE1770/'Totals and Drop Down Lists'!AA$4)*Inputs!I$38,0)</f>
        <v>0</v>
      </c>
      <c r="AV1770">
        <f>IF(OR($D1770="51",$D1770="52",$D1770="61"),(AF1770/'Totals and Drop Down Lists'!AB$4)*Inputs!J$38,0)</f>
        <v>0</v>
      </c>
      <c r="AW1770">
        <f>IF(OR($D1770="51",$D1770="52",$D1770="61"),(AG1770/'Totals and Drop Down Lists'!AC$4)*Inputs!K$38,0)</f>
        <v>0</v>
      </c>
      <c r="AX1770">
        <f>IF(OR($D1770="51",$D1770="52",$D1770="61"),(AH1770/'Totals and Drop Down Lists'!AD$4)*Inputs!L$38,0)</f>
        <v>0</v>
      </c>
      <c r="AY1770">
        <f>IF(OR($D1770="51",$D1770="52",$D1770="61"),0,(AA1770/'Totals and Drop Down Lists'!W$5)*Inputs!E$39)</f>
        <v>0</v>
      </c>
      <c r="AZ1770">
        <f>IF(OR($D1770="51",$D1770="52",$D1770="61"),0,(AB1770/'Totals and Drop Down Lists'!X$5)*Inputs!F$39)</f>
        <v>0</v>
      </c>
      <c r="BA1770">
        <f>IF(OR($D1770="51",$D1770="52",$D1770="61"),0,(AC1770/'Totals and Drop Down Lists'!Y$5)*Inputs!G$39)</f>
        <v>0</v>
      </c>
      <c r="BB1770">
        <f>IF(OR($D1770="51",$D1770="52",$D1770="61"),0,(AD1770/'Totals and Drop Down Lists'!Z$5)*Inputs!H$39)</f>
        <v>0</v>
      </c>
      <c r="BC1770">
        <f>IF(OR($D1770="51",$D1770="52",$D1770="61"),0,(AE1770/'Totals and Drop Down Lists'!AA$5)*Inputs!I$39)</f>
        <v>0</v>
      </c>
      <c r="BD1770">
        <f>IF(OR($D1770="51",$D1770="52",$D1770="61"),0,(AF1770/'Totals and Drop Down Lists'!AB$5)*Inputs!J$39)</f>
        <v>0</v>
      </c>
      <c r="BE1770">
        <f>IF(OR($D1770="51",$D1770="52",$D1770="61"),0,(AG1770/'Totals and Drop Down Lists'!AC$5)*Inputs!K$39)</f>
        <v>0</v>
      </c>
      <c r="BF1770">
        <f>IF(OR($D1770="51",$D1770="52",$D1770="61"),0,(AH1770/'Totals and Drop Down Lists'!AD$5)*Inputs!L$39)</f>
        <v>0</v>
      </c>
      <c r="BG1770" s="10">
        <f t="shared" si="244"/>
        <v>326484.31542021164</v>
      </c>
    </row>
    <row r="1771" spans="1:59">
      <c r="A1771" s="1" t="s">
        <v>7523</v>
      </c>
      <c r="B1771" s="1" t="s">
        <v>3588</v>
      </c>
      <c r="C1771" s="1" t="s">
        <v>3589</v>
      </c>
      <c r="D1771" s="1" t="s">
        <v>10</v>
      </c>
      <c r="E1771" s="1" t="s">
        <v>3590</v>
      </c>
      <c r="F1771" s="2">
        <v>20627</v>
      </c>
      <c r="G1771" s="2">
        <v>106</v>
      </c>
      <c r="H1771" s="2">
        <v>0</v>
      </c>
      <c r="I1771" s="2">
        <v>3920</v>
      </c>
      <c r="J1771" s="2">
        <v>8363</v>
      </c>
      <c r="K1771" s="2">
        <v>3305</v>
      </c>
      <c r="L1771" s="2">
        <v>25</v>
      </c>
      <c r="M1771" s="2">
        <v>0</v>
      </c>
      <c r="N1771" s="2">
        <v>0</v>
      </c>
      <c r="O1771" s="2">
        <v>39</v>
      </c>
      <c r="P1771" s="2">
        <v>46</v>
      </c>
      <c r="Q1771" s="2">
        <v>0</v>
      </c>
      <c r="R1771" s="2">
        <v>3044</v>
      </c>
      <c r="S1771" s="2">
        <v>2368000</v>
      </c>
      <c r="T1771" s="2">
        <v>101524700</v>
      </c>
      <c r="U1771" s="2">
        <v>326</v>
      </c>
      <c r="V1771" s="2">
        <v>375</v>
      </c>
      <c r="W1771" s="2">
        <v>0</v>
      </c>
      <c r="X1771" s="2">
        <v>1110</v>
      </c>
      <c r="Y1771" s="2">
        <v>95</v>
      </c>
      <c r="Z1771" s="2">
        <v>715</v>
      </c>
      <c r="AA1771" s="9">
        <f t="shared" si="245"/>
        <v>20627</v>
      </c>
      <c r="AB1771" s="9">
        <f t="shared" si="246"/>
        <v>3814</v>
      </c>
      <c r="AC1771" s="9">
        <f t="shared" si="247"/>
        <v>3154</v>
      </c>
      <c r="AD1771" s="9">
        <f t="shared" si="248"/>
        <v>3044</v>
      </c>
      <c r="AE1771" s="44">
        <f t="shared" si="249"/>
        <v>9.1217174749670061E-5</v>
      </c>
      <c r="AF1771" s="9">
        <f t="shared" si="250"/>
        <v>735</v>
      </c>
      <c r="AG1771" s="9">
        <f t="shared" si="243"/>
        <v>810</v>
      </c>
      <c r="AH1771" s="44">
        <f t="shared" si="251"/>
        <v>1.1910924512034816E-4</v>
      </c>
      <c r="AI1771">
        <f>AA1771/'Totals and Drop Down Lists'!W$6*Inputs!E$37</f>
        <v>18711.585178280184</v>
      </c>
      <c r="AJ1771">
        <f>AB1771/'Totals and Drop Down Lists'!X$6*Inputs!F$37</f>
        <v>12549.536715034883</v>
      </c>
      <c r="AK1771">
        <f>AC1771/'Totals and Drop Down Lists'!Y$6*Inputs!G$37</f>
        <v>20792.233378040219</v>
      </c>
      <c r="AL1771">
        <f>AD1771/'Totals and Drop Down Lists'!Z$6*Inputs!H$37</f>
        <v>24405.2738658614</v>
      </c>
      <c r="AM1771">
        <f>AE1771/'Totals and Drop Down Lists'!AA$6*Inputs!I$37</f>
        <v>11355.566826115293</v>
      </c>
      <c r="AN1771">
        <f>AF1771/'Totals and Drop Down Lists'!AB$6*Inputs!J$37</f>
        <v>14668.169458153385</v>
      </c>
      <c r="AO1771">
        <f>AG1771/'Totals and Drop Down Lists'!AC$6*Inputs!K$37</f>
        <v>15085.096705064212</v>
      </c>
      <c r="AP1771">
        <f>AH1771/'Totals and Drop Down Lists'!AD$6*Inputs!L$37</f>
        <v>28029.967821155435</v>
      </c>
      <c r="AQ1771">
        <f>IF(OR($D1771="51",$D1771="52",$D1771="61"),(AA1771/'Totals and Drop Down Lists'!W$4)*Inputs!E$38,0)</f>
        <v>0</v>
      </c>
      <c r="AR1771">
        <f>IF(OR($D1771="51",$D1771="52",$D1771="61"),(AB1771/'Totals and Drop Down Lists'!X$4)*Inputs!F$38,0)</f>
        <v>0</v>
      </c>
      <c r="AS1771">
        <f>IF(OR($D1771="51",$D1771="52",$D1771="61"),(AC1771/'Totals and Drop Down Lists'!Y$4)*Inputs!G$38,0)</f>
        <v>0</v>
      </c>
      <c r="AT1771">
        <f>IF(OR($D1771="51",$D1771="52",$D1771="61"),(AD1771/'Totals and Drop Down Lists'!Z$4)*Inputs!H$38,0)</f>
        <v>0</v>
      </c>
      <c r="AU1771">
        <f>IF(OR($D1771="51",$D1771="52",$D1771="61"),(AE1771/'Totals and Drop Down Lists'!AA$4)*Inputs!I$38,0)</f>
        <v>0</v>
      </c>
      <c r="AV1771">
        <f>IF(OR($D1771="51",$D1771="52",$D1771="61"),(AF1771/'Totals and Drop Down Lists'!AB$4)*Inputs!J$38,0)</f>
        <v>0</v>
      </c>
      <c r="AW1771">
        <f>IF(OR($D1771="51",$D1771="52",$D1771="61"),(AG1771/'Totals and Drop Down Lists'!AC$4)*Inputs!K$38,0)</f>
        <v>0</v>
      </c>
      <c r="AX1771">
        <f>IF(OR($D1771="51",$D1771="52",$D1771="61"),(AH1771/'Totals and Drop Down Lists'!AD$4)*Inputs!L$38,0)</f>
        <v>0</v>
      </c>
      <c r="AY1771">
        <f>IF(OR($D1771="51",$D1771="52",$D1771="61"),0,(AA1771/'Totals and Drop Down Lists'!W$5)*Inputs!E$39)</f>
        <v>0</v>
      </c>
      <c r="AZ1771">
        <f>IF(OR($D1771="51",$D1771="52",$D1771="61"),0,(AB1771/'Totals and Drop Down Lists'!X$5)*Inputs!F$39)</f>
        <v>0</v>
      </c>
      <c r="BA1771">
        <f>IF(OR($D1771="51",$D1771="52",$D1771="61"),0,(AC1771/'Totals and Drop Down Lists'!Y$5)*Inputs!G$39)</f>
        <v>0</v>
      </c>
      <c r="BB1771">
        <f>IF(OR($D1771="51",$D1771="52",$D1771="61"),0,(AD1771/'Totals and Drop Down Lists'!Z$5)*Inputs!H$39)</f>
        <v>0</v>
      </c>
      <c r="BC1771">
        <f>IF(OR($D1771="51",$D1771="52",$D1771="61"),0,(AE1771/'Totals and Drop Down Lists'!AA$5)*Inputs!I$39)</f>
        <v>0</v>
      </c>
      <c r="BD1771">
        <f>IF(OR($D1771="51",$D1771="52",$D1771="61"),0,(AF1771/'Totals and Drop Down Lists'!AB$5)*Inputs!J$39)</f>
        <v>0</v>
      </c>
      <c r="BE1771">
        <f>IF(OR($D1771="51",$D1771="52",$D1771="61"),0,(AG1771/'Totals and Drop Down Lists'!AC$5)*Inputs!K$39)</f>
        <v>0</v>
      </c>
      <c r="BF1771">
        <f>IF(OR($D1771="51",$D1771="52",$D1771="61"),0,(AH1771/'Totals and Drop Down Lists'!AD$5)*Inputs!L$39)</f>
        <v>0</v>
      </c>
      <c r="BG1771" s="10">
        <f t="shared" si="244"/>
        <v>145597.42994770501</v>
      </c>
    </row>
    <row r="1772" spans="1:59">
      <c r="A1772" s="1" t="s">
        <v>7523</v>
      </c>
      <c r="B1772" s="1" t="s">
        <v>3588</v>
      </c>
      <c r="C1772" s="1" t="s">
        <v>88</v>
      </c>
      <c r="D1772" s="1" t="s">
        <v>58</v>
      </c>
      <c r="E1772" s="1" t="s">
        <v>3591</v>
      </c>
      <c r="F1772" s="2">
        <v>130781</v>
      </c>
      <c r="G1772" s="2">
        <v>811</v>
      </c>
      <c r="H1772" s="2">
        <v>84</v>
      </c>
      <c r="I1772" s="2">
        <v>14417</v>
      </c>
      <c r="J1772" s="2">
        <v>50339</v>
      </c>
      <c r="K1772" s="2">
        <v>8926</v>
      </c>
      <c r="L1772" s="2">
        <v>261</v>
      </c>
      <c r="M1772" s="2">
        <v>36</v>
      </c>
      <c r="N1772" s="2">
        <v>9</v>
      </c>
      <c r="O1772" s="2">
        <v>302</v>
      </c>
      <c r="P1772" s="2">
        <v>0</v>
      </c>
      <c r="Q1772" s="2">
        <v>50</v>
      </c>
      <c r="R1772" s="2">
        <v>6669</v>
      </c>
      <c r="S1772" s="2">
        <v>6866400</v>
      </c>
      <c r="T1772" s="2">
        <v>341039200</v>
      </c>
      <c r="U1772" s="2">
        <v>1002</v>
      </c>
      <c r="V1772" s="2">
        <v>552</v>
      </c>
      <c r="W1772" s="2">
        <v>60</v>
      </c>
      <c r="X1772" s="2">
        <v>2378</v>
      </c>
      <c r="Y1772" s="2">
        <v>265</v>
      </c>
      <c r="Z1772" s="2">
        <v>1625</v>
      </c>
      <c r="AA1772" s="9">
        <f t="shared" si="245"/>
        <v>130781</v>
      </c>
      <c r="AB1772" s="9">
        <f t="shared" si="246"/>
        <v>13522</v>
      </c>
      <c r="AC1772" s="9">
        <f t="shared" si="247"/>
        <v>7327</v>
      </c>
      <c r="AD1772" s="9">
        <f t="shared" si="248"/>
        <v>6669</v>
      </c>
      <c r="AE1772" s="44">
        <f t="shared" si="249"/>
        <v>1.105363111409862E-4</v>
      </c>
      <c r="AF1772" s="9">
        <f t="shared" si="250"/>
        <v>1766</v>
      </c>
      <c r="AG1772" s="9">
        <f t="shared" si="243"/>
        <v>1890</v>
      </c>
      <c r="AH1772" s="44">
        <f t="shared" si="251"/>
        <v>1.2469963695110748E-4</v>
      </c>
      <c r="AI1772">
        <f>AA1772/'Totals and Drop Down Lists'!W$6*Inputs!E$37</f>
        <v>118636.72958746599</v>
      </c>
      <c r="AJ1772">
        <f>AB1772/'Totals and Drop Down Lists'!X$6*Inputs!F$37</f>
        <v>44492.615485239039</v>
      </c>
      <c r="AK1772">
        <f>AC1772/'Totals and Drop Down Lists'!Y$6*Inputs!G$37</f>
        <v>48302.058960336297</v>
      </c>
      <c r="AL1772">
        <f>AD1772/'Totals and Drop Down Lists'!Z$6*Inputs!H$37</f>
        <v>53468.715969589241</v>
      </c>
      <c r="AM1772">
        <f>AE1772/'Totals and Drop Down Lists'!AA$6*Inputs!I$37</f>
        <v>13760.593564955612</v>
      </c>
      <c r="AN1772">
        <f>AF1772/'Totals and Drop Down Lists'!AB$6*Inputs!J$37</f>
        <v>35243.520085848817</v>
      </c>
      <c r="AO1772">
        <f>AG1772/'Totals and Drop Down Lists'!AC$6*Inputs!K$37</f>
        <v>35198.558978483154</v>
      </c>
      <c r="AP1772">
        <f>AH1772/'Totals and Drop Down Lists'!AD$6*Inputs!L$37</f>
        <v>29345.554222240469</v>
      </c>
      <c r="AQ1772">
        <f>IF(OR($D1772="51",$D1772="52",$D1772="61"),(AA1772/'Totals and Drop Down Lists'!W$4)*Inputs!E$38,0)</f>
        <v>0</v>
      </c>
      <c r="AR1772">
        <f>IF(OR($D1772="51",$D1772="52",$D1772="61"),(AB1772/'Totals and Drop Down Lists'!X$4)*Inputs!F$38,0)</f>
        <v>0</v>
      </c>
      <c r="AS1772">
        <f>IF(OR($D1772="51",$D1772="52",$D1772="61"),(AC1772/'Totals and Drop Down Lists'!Y$4)*Inputs!G$38,0)</f>
        <v>0</v>
      </c>
      <c r="AT1772">
        <f>IF(OR($D1772="51",$D1772="52",$D1772="61"),(AD1772/'Totals and Drop Down Lists'!Z$4)*Inputs!H$38,0)</f>
        <v>0</v>
      </c>
      <c r="AU1772">
        <f>IF(OR($D1772="51",$D1772="52",$D1772="61"),(AE1772/'Totals and Drop Down Lists'!AA$4)*Inputs!I$38,0)</f>
        <v>0</v>
      </c>
      <c r="AV1772">
        <f>IF(OR($D1772="51",$D1772="52",$D1772="61"),(AF1772/'Totals and Drop Down Lists'!AB$4)*Inputs!J$38,0)</f>
        <v>0</v>
      </c>
      <c r="AW1772">
        <f>IF(OR($D1772="51",$D1772="52",$D1772="61"),(AG1772/'Totals and Drop Down Lists'!AC$4)*Inputs!K$38,0)</f>
        <v>0</v>
      </c>
      <c r="AX1772">
        <f>IF(OR($D1772="51",$D1772="52",$D1772="61"),(AH1772/'Totals and Drop Down Lists'!AD$4)*Inputs!L$38,0)</f>
        <v>0</v>
      </c>
      <c r="AY1772">
        <f>IF(OR($D1772="51",$D1772="52",$D1772="61"),0,(AA1772/'Totals and Drop Down Lists'!W$5)*Inputs!E$39)</f>
        <v>0</v>
      </c>
      <c r="AZ1772">
        <f>IF(OR($D1772="51",$D1772="52",$D1772="61"),0,(AB1772/'Totals and Drop Down Lists'!X$5)*Inputs!F$39)</f>
        <v>0</v>
      </c>
      <c r="BA1772">
        <f>IF(OR($D1772="51",$D1772="52",$D1772="61"),0,(AC1772/'Totals and Drop Down Lists'!Y$5)*Inputs!G$39)</f>
        <v>0</v>
      </c>
      <c r="BB1772">
        <f>IF(OR($D1772="51",$D1772="52",$D1772="61"),0,(AD1772/'Totals and Drop Down Lists'!Z$5)*Inputs!H$39)</f>
        <v>0</v>
      </c>
      <c r="BC1772">
        <f>IF(OR($D1772="51",$D1772="52",$D1772="61"),0,(AE1772/'Totals and Drop Down Lists'!AA$5)*Inputs!I$39)</f>
        <v>0</v>
      </c>
      <c r="BD1772">
        <f>IF(OR($D1772="51",$D1772="52",$D1772="61"),0,(AF1772/'Totals and Drop Down Lists'!AB$5)*Inputs!J$39)</f>
        <v>0</v>
      </c>
      <c r="BE1772">
        <f>IF(OR($D1772="51",$D1772="52",$D1772="61"),0,(AG1772/'Totals and Drop Down Lists'!AC$5)*Inputs!K$39)</f>
        <v>0</v>
      </c>
      <c r="BF1772">
        <f>IF(OR($D1772="51",$D1772="52",$D1772="61"),0,(AH1772/'Totals and Drop Down Lists'!AD$5)*Inputs!L$39)</f>
        <v>0</v>
      </c>
      <c r="BG1772" s="10">
        <f t="shared" si="244"/>
        <v>378448.34685415862</v>
      </c>
    </row>
    <row r="1773" spans="1:59" ht="28.8">
      <c r="A1773" s="1" t="s">
        <v>7524</v>
      </c>
      <c r="B1773" s="1" t="s">
        <v>4471</v>
      </c>
      <c r="C1773" s="1" t="s">
        <v>4472</v>
      </c>
      <c r="D1773" s="1" t="s">
        <v>10</v>
      </c>
      <c r="E1773" s="1" t="s">
        <v>4473</v>
      </c>
      <c r="F1773" s="2">
        <v>37666</v>
      </c>
      <c r="G1773" s="2">
        <v>479</v>
      </c>
      <c r="H1773" s="2">
        <v>22</v>
      </c>
      <c r="I1773" s="2">
        <v>11602</v>
      </c>
      <c r="J1773" s="2">
        <v>13985</v>
      </c>
      <c r="K1773" s="2">
        <v>7039</v>
      </c>
      <c r="L1773" s="2">
        <v>92</v>
      </c>
      <c r="M1773" s="2">
        <v>33</v>
      </c>
      <c r="N1773" s="2">
        <v>0</v>
      </c>
      <c r="O1773" s="2">
        <v>103</v>
      </c>
      <c r="P1773" s="2">
        <v>8</v>
      </c>
      <c r="Q1773" s="2">
        <v>0</v>
      </c>
      <c r="R1773" s="2">
        <v>5809</v>
      </c>
      <c r="S1773" s="2">
        <v>4343400</v>
      </c>
      <c r="T1773" s="2">
        <v>157994200</v>
      </c>
      <c r="U1773" s="2">
        <v>655</v>
      </c>
      <c r="V1773" s="2">
        <v>500</v>
      </c>
      <c r="W1773" s="2">
        <v>70</v>
      </c>
      <c r="X1773" s="2">
        <v>2540</v>
      </c>
      <c r="Y1773" s="2">
        <v>415</v>
      </c>
      <c r="Z1773" s="2">
        <v>1680</v>
      </c>
      <c r="AA1773" s="9">
        <f t="shared" si="245"/>
        <v>37666</v>
      </c>
      <c r="AB1773" s="9">
        <f t="shared" si="246"/>
        <v>11101</v>
      </c>
      <c r="AC1773" s="9">
        <f t="shared" si="247"/>
        <v>6045</v>
      </c>
      <c r="AD1773" s="9">
        <f t="shared" si="248"/>
        <v>5809</v>
      </c>
      <c r="AE1773" s="44">
        <f t="shared" si="249"/>
        <v>2.4743164681089304E-4</v>
      </c>
      <c r="AF1773" s="9">
        <f t="shared" si="250"/>
        <v>1970</v>
      </c>
      <c r="AG1773" s="9">
        <f t="shared" si="243"/>
        <v>2095</v>
      </c>
      <c r="AH1773" s="44">
        <f t="shared" si="251"/>
        <v>3.9235899017104237E-4</v>
      </c>
      <c r="AI1773">
        <f>AA1773/'Totals and Drop Down Lists'!W$6*Inputs!E$37</f>
        <v>34168.350575706667</v>
      </c>
      <c r="AJ1773">
        <f>AB1773/'Totals and Drop Down Lists'!X$6*Inputs!F$37</f>
        <v>36526.588115784536</v>
      </c>
      <c r="AK1773">
        <f>AC1773/'Totals and Drop Down Lists'!Y$6*Inputs!G$37</f>
        <v>39850.68191827937</v>
      </c>
      <c r="AL1773">
        <f>AD1773/'Totals and Drop Down Lists'!Z$6*Inputs!H$37</f>
        <v>46573.664877394498</v>
      </c>
      <c r="AM1773">
        <f>AE1773/'Totals and Drop Down Lists'!AA$6*Inputs!I$37</f>
        <v>30802.604969597749</v>
      </c>
      <c r="AN1773">
        <f>AF1773/'Totals and Drop Down Lists'!AB$6*Inputs!J$37</f>
        <v>39314.685486479138</v>
      </c>
      <c r="AO1773">
        <f>AG1773/'Totals and Drop Down Lists'!AC$6*Inputs!K$37</f>
        <v>39016.392095196941</v>
      </c>
      <c r="AP1773">
        <f>AH1773/'Totals and Drop Down Lists'!AD$6*Inputs!L$37</f>
        <v>92333.805471801592</v>
      </c>
      <c r="AQ1773">
        <f>IF(OR($D1773="51",$D1773="52",$D1773="61"),(AA1773/'Totals and Drop Down Lists'!W$4)*Inputs!E$38,0)</f>
        <v>0</v>
      </c>
      <c r="AR1773">
        <f>IF(OR($D1773="51",$D1773="52",$D1773="61"),(AB1773/'Totals and Drop Down Lists'!X$4)*Inputs!F$38,0)</f>
        <v>0</v>
      </c>
      <c r="AS1773">
        <f>IF(OR($D1773="51",$D1773="52",$D1773="61"),(AC1773/'Totals and Drop Down Lists'!Y$4)*Inputs!G$38,0)</f>
        <v>0</v>
      </c>
      <c r="AT1773">
        <f>IF(OR($D1773="51",$D1773="52",$D1773="61"),(AD1773/'Totals and Drop Down Lists'!Z$4)*Inputs!H$38,0)</f>
        <v>0</v>
      </c>
      <c r="AU1773">
        <f>IF(OR($D1773="51",$D1773="52",$D1773="61"),(AE1773/'Totals and Drop Down Lists'!AA$4)*Inputs!I$38,0)</f>
        <v>0</v>
      </c>
      <c r="AV1773">
        <f>IF(OR($D1773="51",$D1773="52",$D1773="61"),(AF1773/'Totals and Drop Down Lists'!AB$4)*Inputs!J$38,0)</f>
        <v>0</v>
      </c>
      <c r="AW1773">
        <f>IF(OR($D1773="51",$D1773="52",$D1773="61"),(AG1773/'Totals and Drop Down Lists'!AC$4)*Inputs!K$38,0)</f>
        <v>0</v>
      </c>
      <c r="AX1773">
        <f>IF(OR($D1773="51",$D1773="52",$D1773="61"),(AH1773/'Totals and Drop Down Lists'!AD$4)*Inputs!L$38,0)</f>
        <v>0</v>
      </c>
      <c r="AY1773">
        <f>IF(OR($D1773="51",$D1773="52",$D1773="61"),0,(AA1773/'Totals and Drop Down Lists'!W$5)*Inputs!E$39)</f>
        <v>0</v>
      </c>
      <c r="AZ1773">
        <f>IF(OR($D1773="51",$D1773="52",$D1773="61"),0,(AB1773/'Totals and Drop Down Lists'!X$5)*Inputs!F$39)</f>
        <v>0</v>
      </c>
      <c r="BA1773">
        <f>IF(OR($D1773="51",$D1773="52",$D1773="61"),0,(AC1773/'Totals and Drop Down Lists'!Y$5)*Inputs!G$39)</f>
        <v>0</v>
      </c>
      <c r="BB1773">
        <f>IF(OR($D1773="51",$D1773="52",$D1773="61"),0,(AD1773/'Totals and Drop Down Lists'!Z$5)*Inputs!H$39)</f>
        <v>0</v>
      </c>
      <c r="BC1773">
        <f>IF(OR($D1773="51",$D1773="52",$D1773="61"),0,(AE1773/'Totals and Drop Down Lists'!AA$5)*Inputs!I$39)</f>
        <v>0</v>
      </c>
      <c r="BD1773">
        <f>IF(OR($D1773="51",$D1773="52",$D1773="61"),0,(AF1773/'Totals and Drop Down Lists'!AB$5)*Inputs!J$39)</f>
        <v>0</v>
      </c>
      <c r="BE1773">
        <f>IF(OR($D1773="51",$D1773="52",$D1773="61"),0,(AG1773/'Totals and Drop Down Lists'!AC$5)*Inputs!K$39)</f>
        <v>0</v>
      </c>
      <c r="BF1773">
        <f>IF(OR($D1773="51",$D1773="52",$D1773="61"),0,(AH1773/'Totals and Drop Down Lists'!AD$5)*Inputs!L$39)</f>
        <v>0</v>
      </c>
      <c r="BG1773" s="10">
        <f t="shared" si="244"/>
        <v>358586.77351024048</v>
      </c>
    </row>
    <row r="1774" spans="1:59" ht="28.8">
      <c r="A1774" s="1" t="s">
        <v>7524</v>
      </c>
      <c r="B1774" s="1" t="s">
        <v>4471</v>
      </c>
      <c r="C1774" s="1" t="s">
        <v>4474</v>
      </c>
      <c r="D1774" s="1" t="s">
        <v>10</v>
      </c>
      <c r="E1774" s="1" t="s">
        <v>4475</v>
      </c>
      <c r="F1774" s="2">
        <v>10848</v>
      </c>
      <c r="G1774" s="2">
        <v>240</v>
      </c>
      <c r="H1774" s="2">
        <v>0</v>
      </c>
      <c r="I1774" s="2">
        <v>5017</v>
      </c>
      <c r="J1774" s="2">
        <v>4270</v>
      </c>
      <c r="K1774" s="2">
        <v>2209</v>
      </c>
      <c r="L1774" s="2">
        <v>15</v>
      </c>
      <c r="M1774" s="2">
        <v>0</v>
      </c>
      <c r="N1774" s="2">
        <v>0</v>
      </c>
      <c r="O1774" s="2">
        <v>85</v>
      </c>
      <c r="P1774" s="2">
        <v>14</v>
      </c>
      <c r="Q1774" s="2">
        <v>0</v>
      </c>
      <c r="R1774" s="2">
        <v>1799</v>
      </c>
      <c r="S1774" s="2">
        <v>1369900</v>
      </c>
      <c r="T1774" s="2">
        <v>40981900</v>
      </c>
      <c r="U1774" s="2">
        <v>153</v>
      </c>
      <c r="V1774" s="2">
        <v>355</v>
      </c>
      <c r="W1774" s="2">
        <v>10</v>
      </c>
      <c r="X1774" s="2">
        <v>1045</v>
      </c>
      <c r="Y1774" s="2">
        <v>175</v>
      </c>
      <c r="Z1774" s="2">
        <v>680</v>
      </c>
      <c r="AA1774" s="9">
        <f t="shared" si="245"/>
        <v>10848</v>
      </c>
      <c r="AB1774" s="9">
        <f t="shared" si="246"/>
        <v>4777</v>
      </c>
      <c r="AC1774" s="9">
        <f t="shared" si="247"/>
        <v>1913</v>
      </c>
      <c r="AD1774" s="9">
        <f t="shared" si="248"/>
        <v>1799</v>
      </c>
      <c r="AE1774" s="44">
        <f t="shared" si="249"/>
        <v>7.9810373393039534E-5</v>
      </c>
      <c r="AF1774" s="9">
        <f t="shared" si="250"/>
        <v>680</v>
      </c>
      <c r="AG1774" s="9">
        <f t="shared" si="243"/>
        <v>855</v>
      </c>
      <c r="AH1774" s="44">
        <f t="shared" si="251"/>
        <v>1.6458302559913248E-4</v>
      </c>
      <c r="AI1774">
        <f>AA1774/'Totals and Drop Down Lists'!W$6*Inputs!E$37</f>
        <v>9840.6591367616929</v>
      </c>
      <c r="AJ1774">
        <f>AB1774/'Totals and Drop Down Lists'!X$6*Inputs!F$37</f>
        <v>15718.179572029796</v>
      </c>
      <c r="AK1774">
        <f>AC1774/'Totals and Drop Down Lists'!Y$6*Inputs!G$37</f>
        <v>12611.142185222239</v>
      </c>
      <c r="AL1774">
        <f>AD1774/'Totals and Drop Down Lists'!Z$6*Inputs!H$37</f>
        <v>14423.484784719005</v>
      </c>
      <c r="AM1774">
        <f>AE1774/'Totals and Drop Down Lists'!AA$6*Inputs!I$37</f>
        <v>9935.5415355610166</v>
      </c>
      <c r="AN1774">
        <f>AF1774/'Totals and Drop Down Lists'!AB$6*Inputs!J$37</f>
        <v>13570.551335434424</v>
      </c>
      <c r="AO1774">
        <f>AG1774/'Totals and Drop Down Lists'!AC$6*Inputs!K$37</f>
        <v>15923.157633123335</v>
      </c>
      <c r="AP1774">
        <f>AH1774/'Totals and Drop Down Lists'!AD$6*Inputs!L$37</f>
        <v>38731.308445375871</v>
      </c>
      <c r="AQ1774">
        <f>IF(OR($D1774="51",$D1774="52",$D1774="61"),(AA1774/'Totals and Drop Down Lists'!W$4)*Inputs!E$38,0)</f>
        <v>0</v>
      </c>
      <c r="AR1774">
        <f>IF(OR($D1774="51",$D1774="52",$D1774="61"),(AB1774/'Totals and Drop Down Lists'!X$4)*Inputs!F$38,0)</f>
        <v>0</v>
      </c>
      <c r="AS1774">
        <f>IF(OR($D1774="51",$D1774="52",$D1774="61"),(AC1774/'Totals and Drop Down Lists'!Y$4)*Inputs!G$38,0)</f>
        <v>0</v>
      </c>
      <c r="AT1774">
        <f>IF(OR($D1774="51",$D1774="52",$D1774="61"),(AD1774/'Totals and Drop Down Lists'!Z$4)*Inputs!H$38,0)</f>
        <v>0</v>
      </c>
      <c r="AU1774">
        <f>IF(OR($D1774="51",$D1774="52",$D1774="61"),(AE1774/'Totals and Drop Down Lists'!AA$4)*Inputs!I$38,0)</f>
        <v>0</v>
      </c>
      <c r="AV1774">
        <f>IF(OR($D1774="51",$D1774="52",$D1774="61"),(AF1774/'Totals and Drop Down Lists'!AB$4)*Inputs!J$38,0)</f>
        <v>0</v>
      </c>
      <c r="AW1774">
        <f>IF(OR($D1774="51",$D1774="52",$D1774="61"),(AG1774/'Totals and Drop Down Lists'!AC$4)*Inputs!K$38,0)</f>
        <v>0</v>
      </c>
      <c r="AX1774">
        <f>IF(OR($D1774="51",$D1774="52",$D1774="61"),(AH1774/'Totals and Drop Down Lists'!AD$4)*Inputs!L$38,0)</f>
        <v>0</v>
      </c>
      <c r="AY1774">
        <f>IF(OR($D1774="51",$D1774="52",$D1774="61"),0,(AA1774/'Totals and Drop Down Lists'!W$5)*Inputs!E$39)</f>
        <v>0</v>
      </c>
      <c r="AZ1774">
        <f>IF(OR($D1774="51",$D1774="52",$D1774="61"),0,(AB1774/'Totals and Drop Down Lists'!X$5)*Inputs!F$39)</f>
        <v>0</v>
      </c>
      <c r="BA1774">
        <f>IF(OR($D1774="51",$D1774="52",$D1774="61"),0,(AC1774/'Totals and Drop Down Lists'!Y$5)*Inputs!G$39)</f>
        <v>0</v>
      </c>
      <c r="BB1774">
        <f>IF(OR($D1774="51",$D1774="52",$D1774="61"),0,(AD1774/'Totals and Drop Down Lists'!Z$5)*Inputs!H$39)</f>
        <v>0</v>
      </c>
      <c r="BC1774">
        <f>IF(OR($D1774="51",$D1774="52",$D1774="61"),0,(AE1774/'Totals and Drop Down Lists'!AA$5)*Inputs!I$39)</f>
        <v>0</v>
      </c>
      <c r="BD1774">
        <f>IF(OR($D1774="51",$D1774="52",$D1774="61"),0,(AF1774/'Totals and Drop Down Lists'!AB$5)*Inputs!J$39)</f>
        <v>0</v>
      </c>
      <c r="BE1774">
        <f>IF(OR($D1774="51",$D1774="52",$D1774="61"),0,(AG1774/'Totals and Drop Down Lists'!AC$5)*Inputs!K$39)</f>
        <v>0</v>
      </c>
      <c r="BF1774">
        <f>IF(OR($D1774="51",$D1774="52",$D1774="61"),0,(AH1774/'Totals and Drop Down Lists'!AD$5)*Inputs!L$39)</f>
        <v>0</v>
      </c>
      <c r="BG1774" s="10">
        <f t="shared" si="244"/>
        <v>130754.02462822737</v>
      </c>
    </row>
    <row r="1775" spans="1:59" ht="28.8">
      <c r="A1775" s="1" t="s">
        <v>7524</v>
      </c>
      <c r="B1775" s="1" t="s">
        <v>4471</v>
      </c>
      <c r="C1775" s="1" t="s">
        <v>4476</v>
      </c>
      <c r="D1775" s="1" t="s">
        <v>10</v>
      </c>
      <c r="E1775" s="1" t="s">
        <v>4477</v>
      </c>
      <c r="F1775" s="2">
        <v>23926</v>
      </c>
      <c r="G1775" s="2">
        <v>114</v>
      </c>
      <c r="H1775" s="2">
        <v>41</v>
      </c>
      <c r="I1775" s="2">
        <v>2125</v>
      </c>
      <c r="J1775" s="2">
        <v>9880</v>
      </c>
      <c r="K1775" s="2">
        <v>1469</v>
      </c>
      <c r="L1775" s="2">
        <v>154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736</v>
      </c>
      <c r="S1775" s="2">
        <v>1215800</v>
      </c>
      <c r="T1775" s="2">
        <v>50528600</v>
      </c>
      <c r="U1775" s="2">
        <v>91</v>
      </c>
      <c r="V1775" s="2">
        <v>4</v>
      </c>
      <c r="W1775" s="2">
        <v>0</v>
      </c>
      <c r="X1775" s="2">
        <v>170</v>
      </c>
      <c r="Y1775" s="2">
        <v>40</v>
      </c>
      <c r="Z1775" s="2">
        <v>95</v>
      </c>
      <c r="AA1775" s="9">
        <f t="shared" si="245"/>
        <v>23926</v>
      </c>
      <c r="AB1775" s="9">
        <f t="shared" si="246"/>
        <v>1970</v>
      </c>
      <c r="AC1775" s="9">
        <f t="shared" si="247"/>
        <v>890</v>
      </c>
      <c r="AD1775" s="9">
        <f t="shared" si="248"/>
        <v>736</v>
      </c>
      <c r="AE1775" s="44">
        <f t="shared" si="249"/>
        <v>1.5253954019139213E-5</v>
      </c>
      <c r="AF1775" s="9">
        <f t="shared" si="250"/>
        <v>166</v>
      </c>
      <c r="AG1775" s="9">
        <f t="shared" si="243"/>
        <v>135</v>
      </c>
      <c r="AH1775" s="44">
        <f t="shared" si="251"/>
        <v>7.4687806695322285E-6</v>
      </c>
      <c r="AI1775">
        <f>AA1775/'Totals and Drop Down Lists'!W$6*Inputs!E$37</f>
        <v>21704.241381467575</v>
      </c>
      <c r="AJ1775">
        <f>AB1775/'Totals and Drop Down Lists'!X$6*Inputs!F$37</f>
        <v>6482.0627500311275</v>
      </c>
      <c r="AK1775">
        <f>AC1775/'Totals and Drop Down Lists'!Y$6*Inputs!G$37</f>
        <v>5867.1806298211141</v>
      </c>
      <c r="AL1775">
        <f>AD1775/'Totals and Drop Down Lists'!Z$6*Inputs!H$37</f>
        <v>5900.8809347155029</v>
      </c>
      <c r="AM1775">
        <f>AE1775/'Totals and Drop Down Lists'!AA$6*Inputs!I$37</f>
        <v>1898.9548262395822</v>
      </c>
      <c r="AN1775">
        <f>AF1775/'Totals and Drop Down Lists'!AB$6*Inputs!J$37</f>
        <v>3312.8110612972273</v>
      </c>
      <c r="AO1775">
        <f>AG1775/'Totals and Drop Down Lists'!AC$6*Inputs!K$37</f>
        <v>2514.1827841773684</v>
      </c>
      <c r="AP1775">
        <f>AH1775/'Totals and Drop Down Lists'!AD$6*Inputs!L$37</f>
        <v>1757.6274756735204</v>
      </c>
      <c r="AQ1775">
        <f>IF(OR($D1775="51",$D1775="52",$D1775="61"),(AA1775/'Totals and Drop Down Lists'!W$4)*Inputs!E$38,0)</f>
        <v>0</v>
      </c>
      <c r="AR1775">
        <f>IF(OR($D1775="51",$D1775="52",$D1775="61"),(AB1775/'Totals and Drop Down Lists'!X$4)*Inputs!F$38,0)</f>
        <v>0</v>
      </c>
      <c r="AS1775">
        <f>IF(OR($D1775="51",$D1775="52",$D1775="61"),(AC1775/'Totals and Drop Down Lists'!Y$4)*Inputs!G$38,0)</f>
        <v>0</v>
      </c>
      <c r="AT1775">
        <f>IF(OR($D1775="51",$D1775="52",$D1775="61"),(AD1775/'Totals and Drop Down Lists'!Z$4)*Inputs!H$38,0)</f>
        <v>0</v>
      </c>
      <c r="AU1775">
        <f>IF(OR($D1775="51",$D1775="52",$D1775="61"),(AE1775/'Totals and Drop Down Lists'!AA$4)*Inputs!I$38,0)</f>
        <v>0</v>
      </c>
      <c r="AV1775">
        <f>IF(OR($D1775="51",$D1775="52",$D1775="61"),(AF1775/'Totals and Drop Down Lists'!AB$4)*Inputs!J$38,0)</f>
        <v>0</v>
      </c>
      <c r="AW1775">
        <f>IF(OR($D1775="51",$D1775="52",$D1775="61"),(AG1775/'Totals and Drop Down Lists'!AC$4)*Inputs!K$38,0)</f>
        <v>0</v>
      </c>
      <c r="AX1775">
        <f>IF(OR($D1775="51",$D1775="52",$D1775="61"),(AH1775/'Totals and Drop Down Lists'!AD$4)*Inputs!L$38,0)</f>
        <v>0</v>
      </c>
      <c r="AY1775">
        <f>IF(OR($D1775="51",$D1775="52",$D1775="61"),0,(AA1775/'Totals and Drop Down Lists'!W$5)*Inputs!E$39)</f>
        <v>0</v>
      </c>
      <c r="AZ1775">
        <f>IF(OR($D1775="51",$D1775="52",$D1775="61"),0,(AB1775/'Totals and Drop Down Lists'!X$5)*Inputs!F$39)</f>
        <v>0</v>
      </c>
      <c r="BA1775">
        <f>IF(OR($D1775="51",$D1775="52",$D1775="61"),0,(AC1775/'Totals and Drop Down Lists'!Y$5)*Inputs!G$39)</f>
        <v>0</v>
      </c>
      <c r="BB1775">
        <f>IF(OR($D1775="51",$D1775="52",$D1775="61"),0,(AD1775/'Totals and Drop Down Lists'!Z$5)*Inputs!H$39)</f>
        <v>0</v>
      </c>
      <c r="BC1775">
        <f>IF(OR($D1775="51",$D1775="52",$D1775="61"),0,(AE1775/'Totals and Drop Down Lists'!AA$5)*Inputs!I$39)</f>
        <v>0</v>
      </c>
      <c r="BD1775">
        <f>IF(OR($D1775="51",$D1775="52",$D1775="61"),0,(AF1775/'Totals and Drop Down Lists'!AB$5)*Inputs!J$39)</f>
        <v>0</v>
      </c>
      <c r="BE1775">
        <f>IF(OR($D1775="51",$D1775="52",$D1775="61"),0,(AG1775/'Totals and Drop Down Lists'!AC$5)*Inputs!K$39)</f>
        <v>0</v>
      </c>
      <c r="BF1775">
        <f>IF(OR($D1775="51",$D1775="52",$D1775="61"),0,(AH1775/'Totals and Drop Down Lists'!AD$5)*Inputs!L$39)</f>
        <v>0</v>
      </c>
      <c r="BG1775" s="10">
        <f t="shared" si="244"/>
        <v>49437.941843423025</v>
      </c>
    </row>
    <row r="1776" spans="1:59" ht="28.8">
      <c r="A1776" s="1" t="s">
        <v>7524</v>
      </c>
      <c r="B1776" s="1" t="s">
        <v>4471</v>
      </c>
      <c r="C1776" s="1" t="s">
        <v>4478</v>
      </c>
      <c r="D1776" s="1" t="s">
        <v>58</v>
      </c>
      <c r="E1776" s="1" t="s">
        <v>4479</v>
      </c>
      <c r="F1776" s="2">
        <v>98713</v>
      </c>
      <c r="G1776" s="2">
        <v>735</v>
      </c>
      <c r="H1776" s="2">
        <v>28</v>
      </c>
      <c r="I1776" s="2">
        <v>14114</v>
      </c>
      <c r="J1776" s="2">
        <v>36873</v>
      </c>
      <c r="K1776" s="2">
        <v>5901</v>
      </c>
      <c r="L1776" s="2">
        <v>441</v>
      </c>
      <c r="M1776" s="2">
        <v>61</v>
      </c>
      <c r="N1776" s="2">
        <v>12</v>
      </c>
      <c r="O1776" s="2">
        <v>148</v>
      </c>
      <c r="P1776" s="2">
        <v>11</v>
      </c>
      <c r="Q1776" s="2">
        <v>0</v>
      </c>
      <c r="R1776" s="2">
        <v>3963</v>
      </c>
      <c r="S1776" s="2">
        <v>3832900</v>
      </c>
      <c r="T1776" s="2">
        <v>182790700</v>
      </c>
      <c r="U1776" s="2">
        <v>397</v>
      </c>
      <c r="V1776" s="2">
        <v>403</v>
      </c>
      <c r="W1776" s="2">
        <v>10</v>
      </c>
      <c r="X1776" s="2">
        <v>1231</v>
      </c>
      <c r="Y1776" s="2">
        <v>115</v>
      </c>
      <c r="Z1776" s="2">
        <v>786</v>
      </c>
      <c r="AA1776" s="9">
        <f t="shared" si="245"/>
        <v>98713</v>
      </c>
      <c r="AB1776" s="9">
        <f t="shared" si="246"/>
        <v>13351</v>
      </c>
      <c r="AC1776" s="9">
        <f t="shared" si="247"/>
        <v>4636</v>
      </c>
      <c r="AD1776" s="9">
        <f t="shared" si="248"/>
        <v>3963</v>
      </c>
      <c r="AE1776" s="44">
        <f t="shared" si="249"/>
        <v>6.5953605443377721E-5</v>
      </c>
      <c r="AF1776" s="9">
        <f t="shared" si="250"/>
        <v>818</v>
      </c>
      <c r="AG1776" s="9">
        <f t="shared" si="243"/>
        <v>901</v>
      </c>
      <c r="AH1776" s="44">
        <f t="shared" si="251"/>
        <v>5.365287745217855E-5</v>
      </c>
      <c r="AI1776">
        <f>AA1776/'Totals and Drop Down Lists'!W$6*Inputs!E$37</f>
        <v>89546.551010984243</v>
      </c>
      <c r="AJ1776">
        <f>AB1776/'Totals and Drop Down Lists'!X$6*Inputs!F$37</f>
        <v>43929.959276987611</v>
      </c>
      <c r="AK1776">
        <f>AC1776/'Totals and Drop Down Lists'!Y$6*Inputs!G$37</f>
        <v>30562.077977360321</v>
      </c>
      <c r="AL1776">
        <f>AD1776/'Totals and Drop Down Lists'!Z$6*Inputs!H$37</f>
        <v>31773.357532985781</v>
      </c>
      <c r="AM1776">
        <f>AE1776/'Totals and Drop Down Lists'!AA$6*Inputs!I$37</f>
        <v>8210.5214954404855</v>
      </c>
      <c r="AN1776">
        <f>AF1776/'Totals and Drop Down Lists'!AB$6*Inputs!J$37</f>
        <v>16324.574988802</v>
      </c>
      <c r="AO1776">
        <f>AG1776/'Totals and Drop Down Lists'!AC$6*Inputs!K$37</f>
        <v>16779.842137361549</v>
      </c>
      <c r="AP1776">
        <f>AH1776/'Totals and Drop Down Lists'!AD$6*Inputs!L$37</f>
        <v>12626.126771078347</v>
      </c>
      <c r="AQ1776">
        <f>IF(OR($D1776="51",$D1776="52",$D1776="61"),(AA1776/'Totals and Drop Down Lists'!W$4)*Inputs!E$38,0)</f>
        <v>0</v>
      </c>
      <c r="AR1776">
        <f>IF(OR($D1776="51",$D1776="52",$D1776="61"),(AB1776/'Totals and Drop Down Lists'!X$4)*Inputs!F$38,0)</f>
        <v>0</v>
      </c>
      <c r="AS1776">
        <f>IF(OR($D1776="51",$D1776="52",$D1776="61"),(AC1776/'Totals and Drop Down Lists'!Y$4)*Inputs!G$38,0)</f>
        <v>0</v>
      </c>
      <c r="AT1776">
        <f>IF(OR($D1776="51",$D1776="52",$D1776="61"),(AD1776/'Totals and Drop Down Lists'!Z$4)*Inputs!H$38,0)</f>
        <v>0</v>
      </c>
      <c r="AU1776">
        <f>IF(OR($D1776="51",$D1776="52",$D1776="61"),(AE1776/'Totals and Drop Down Lists'!AA$4)*Inputs!I$38,0)</f>
        <v>0</v>
      </c>
      <c r="AV1776">
        <f>IF(OR($D1776="51",$D1776="52",$D1776="61"),(AF1776/'Totals and Drop Down Lists'!AB$4)*Inputs!J$38,0)</f>
        <v>0</v>
      </c>
      <c r="AW1776">
        <f>IF(OR($D1776="51",$D1776="52",$D1776="61"),(AG1776/'Totals and Drop Down Lists'!AC$4)*Inputs!K$38,0)</f>
        <v>0</v>
      </c>
      <c r="AX1776">
        <f>IF(OR($D1776="51",$D1776="52",$D1776="61"),(AH1776/'Totals and Drop Down Lists'!AD$4)*Inputs!L$38,0)</f>
        <v>0</v>
      </c>
      <c r="AY1776">
        <f>IF(OR($D1776="51",$D1776="52",$D1776="61"),0,(AA1776/'Totals and Drop Down Lists'!W$5)*Inputs!E$39)</f>
        <v>0</v>
      </c>
      <c r="AZ1776">
        <f>IF(OR($D1776="51",$D1776="52",$D1776="61"),0,(AB1776/'Totals and Drop Down Lists'!X$5)*Inputs!F$39)</f>
        <v>0</v>
      </c>
      <c r="BA1776">
        <f>IF(OR($D1776="51",$D1776="52",$D1776="61"),0,(AC1776/'Totals and Drop Down Lists'!Y$5)*Inputs!G$39)</f>
        <v>0</v>
      </c>
      <c r="BB1776">
        <f>IF(OR($D1776="51",$D1776="52",$D1776="61"),0,(AD1776/'Totals and Drop Down Lists'!Z$5)*Inputs!H$39)</f>
        <v>0</v>
      </c>
      <c r="BC1776">
        <f>IF(OR($D1776="51",$D1776="52",$D1776="61"),0,(AE1776/'Totals and Drop Down Lists'!AA$5)*Inputs!I$39)</f>
        <v>0</v>
      </c>
      <c r="BD1776">
        <f>IF(OR($D1776="51",$D1776="52",$D1776="61"),0,(AF1776/'Totals and Drop Down Lists'!AB$5)*Inputs!J$39)</f>
        <v>0</v>
      </c>
      <c r="BE1776">
        <f>IF(OR($D1776="51",$D1776="52",$D1776="61"),0,(AG1776/'Totals and Drop Down Lists'!AC$5)*Inputs!K$39)</f>
        <v>0</v>
      </c>
      <c r="BF1776">
        <f>IF(OR($D1776="51",$D1776="52",$D1776="61"),0,(AH1776/'Totals and Drop Down Lists'!AD$5)*Inputs!L$39)</f>
        <v>0</v>
      </c>
      <c r="BG1776" s="10">
        <f t="shared" si="244"/>
        <v>249753.01119100032</v>
      </c>
    </row>
    <row r="1777" spans="1:59">
      <c r="A1777" s="1" t="s">
        <v>7525</v>
      </c>
      <c r="B1777" s="1" t="s">
        <v>2396</v>
      </c>
      <c r="C1777" s="1" t="s">
        <v>2397</v>
      </c>
      <c r="D1777" s="1" t="s">
        <v>10</v>
      </c>
      <c r="E1777" s="1" t="s">
        <v>2398</v>
      </c>
      <c r="F1777" s="2">
        <v>33506</v>
      </c>
      <c r="G1777" s="2">
        <v>768</v>
      </c>
      <c r="H1777" s="2">
        <v>17</v>
      </c>
      <c r="I1777" s="2">
        <v>11403</v>
      </c>
      <c r="J1777" s="2">
        <v>12882</v>
      </c>
      <c r="K1777" s="2">
        <v>6038</v>
      </c>
      <c r="L1777" s="2">
        <v>52</v>
      </c>
      <c r="M1777" s="2">
        <v>18</v>
      </c>
      <c r="N1777" s="2">
        <v>0</v>
      </c>
      <c r="O1777" s="2">
        <v>124</v>
      </c>
      <c r="P1777" s="2">
        <v>63</v>
      </c>
      <c r="Q1777" s="2">
        <v>4</v>
      </c>
      <c r="R1777" s="2">
        <v>7641</v>
      </c>
      <c r="S1777" s="2">
        <v>3748900</v>
      </c>
      <c r="T1777" s="2">
        <v>143696400</v>
      </c>
      <c r="U1777" s="2">
        <v>434</v>
      </c>
      <c r="V1777" s="2">
        <v>985</v>
      </c>
      <c r="W1777" s="2">
        <v>20</v>
      </c>
      <c r="X1777" s="2">
        <v>2495</v>
      </c>
      <c r="Y1777" s="2">
        <v>270</v>
      </c>
      <c r="Z1777" s="2">
        <v>1515</v>
      </c>
      <c r="AA1777" s="9">
        <f t="shared" si="245"/>
        <v>33506</v>
      </c>
      <c r="AB1777" s="9">
        <f t="shared" si="246"/>
        <v>10618</v>
      </c>
      <c r="AC1777" s="9">
        <f t="shared" si="247"/>
        <v>7902</v>
      </c>
      <c r="AD1777" s="9">
        <f t="shared" si="248"/>
        <v>7641</v>
      </c>
      <c r="AE1777" s="44">
        <f t="shared" si="249"/>
        <v>1.9765086006950895E-4</v>
      </c>
      <c r="AF1777" s="9">
        <f t="shared" si="250"/>
        <v>1490</v>
      </c>
      <c r="AG1777" s="9">
        <f t="shared" si="243"/>
        <v>1785</v>
      </c>
      <c r="AH1777" s="44">
        <f t="shared" si="251"/>
        <v>3.1131433618071752E-4</v>
      </c>
      <c r="AI1777">
        <f>AA1777/'Totals and Drop Down Lists'!W$6*Inputs!E$37</f>
        <v>30394.646481963246</v>
      </c>
      <c r="AJ1777">
        <f>AB1777/'Totals and Drop Down Lists'!X$6*Inputs!F$37</f>
        <v>34937.331106512953</v>
      </c>
      <c r="AK1777">
        <f>AC1777/'Totals and Drop Down Lists'!Y$6*Inputs!G$37</f>
        <v>52092.65318746792</v>
      </c>
      <c r="AL1777">
        <f>AD1777/'Totals and Drop Down Lists'!Z$6*Inputs!H$37</f>
        <v>61261.727204023307</v>
      </c>
      <c r="AM1777">
        <f>AE1777/'Totals and Drop Down Lists'!AA$6*Inputs!I$37</f>
        <v>24605.42716783267</v>
      </c>
      <c r="AN1777">
        <f>AF1777/'Totals and Drop Down Lists'!AB$6*Inputs!J$37</f>
        <v>29735.472779113665</v>
      </c>
      <c r="AO1777">
        <f>AG1777/'Totals and Drop Down Lists'!AC$6*Inputs!K$37</f>
        <v>33243.083479678542</v>
      </c>
      <c r="AP1777">
        <f>AH1777/'Totals and Drop Down Lists'!AD$6*Inputs!L$37</f>
        <v>73261.574419290308</v>
      </c>
      <c r="AQ1777">
        <f>IF(OR($D1777="51",$D1777="52",$D1777="61"),(AA1777/'Totals and Drop Down Lists'!W$4)*Inputs!E$38,0)</f>
        <v>0</v>
      </c>
      <c r="AR1777">
        <f>IF(OR($D1777="51",$D1777="52",$D1777="61"),(AB1777/'Totals and Drop Down Lists'!X$4)*Inputs!F$38,0)</f>
        <v>0</v>
      </c>
      <c r="AS1777">
        <f>IF(OR($D1777="51",$D1777="52",$D1777="61"),(AC1777/'Totals and Drop Down Lists'!Y$4)*Inputs!G$38,0)</f>
        <v>0</v>
      </c>
      <c r="AT1777">
        <f>IF(OR($D1777="51",$D1777="52",$D1777="61"),(AD1777/'Totals and Drop Down Lists'!Z$4)*Inputs!H$38,0)</f>
        <v>0</v>
      </c>
      <c r="AU1777">
        <f>IF(OR($D1777="51",$D1777="52",$D1777="61"),(AE1777/'Totals and Drop Down Lists'!AA$4)*Inputs!I$38,0)</f>
        <v>0</v>
      </c>
      <c r="AV1777">
        <f>IF(OR($D1777="51",$D1777="52",$D1777="61"),(AF1777/'Totals and Drop Down Lists'!AB$4)*Inputs!J$38,0)</f>
        <v>0</v>
      </c>
      <c r="AW1777">
        <f>IF(OR($D1777="51",$D1777="52",$D1777="61"),(AG1777/'Totals and Drop Down Lists'!AC$4)*Inputs!K$38,0)</f>
        <v>0</v>
      </c>
      <c r="AX1777">
        <f>IF(OR($D1777="51",$D1777="52",$D1777="61"),(AH1777/'Totals and Drop Down Lists'!AD$4)*Inputs!L$38,0)</f>
        <v>0</v>
      </c>
      <c r="AY1777">
        <f>IF(OR($D1777="51",$D1777="52",$D1777="61"),0,(AA1777/'Totals and Drop Down Lists'!W$5)*Inputs!E$39)</f>
        <v>0</v>
      </c>
      <c r="AZ1777">
        <f>IF(OR($D1777="51",$D1777="52",$D1777="61"),0,(AB1777/'Totals and Drop Down Lists'!X$5)*Inputs!F$39)</f>
        <v>0</v>
      </c>
      <c r="BA1777">
        <f>IF(OR($D1777="51",$D1777="52",$D1777="61"),0,(AC1777/'Totals and Drop Down Lists'!Y$5)*Inputs!G$39)</f>
        <v>0</v>
      </c>
      <c r="BB1777">
        <f>IF(OR($D1777="51",$D1777="52",$D1777="61"),0,(AD1777/'Totals and Drop Down Lists'!Z$5)*Inputs!H$39)</f>
        <v>0</v>
      </c>
      <c r="BC1777">
        <f>IF(OR($D1777="51",$D1777="52",$D1777="61"),0,(AE1777/'Totals and Drop Down Lists'!AA$5)*Inputs!I$39)</f>
        <v>0</v>
      </c>
      <c r="BD1777">
        <f>IF(OR($D1777="51",$D1777="52",$D1777="61"),0,(AF1777/'Totals and Drop Down Lists'!AB$5)*Inputs!J$39)</f>
        <v>0</v>
      </c>
      <c r="BE1777">
        <f>IF(OR($D1777="51",$D1777="52",$D1777="61"),0,(AG1777/'Totals and Drop Down Lists'!AC$5)*Inputs!K$39)</f>
        <v>0</v>
      </c>
      <c r="BF1777">
        <f>IF(OR($D1777="51",$D1777="52",$D1777="61"),0,(AH1777/'Totals and Drop Down Lists'!AD$5)*Inputs!L$39)</f>
        <v>0</v>
      </c>
      <c r="BG1777" s="10">
        <f t="shared" si="244"/>
        <v>339531.91582588258</v>
      </c>
    </row>
    <row r="1778" spans="1:59">
      <c r="A1778" s="1" t="s">
        <v>7525</v>
      </c>
      <c r="B1778" s="1" t="s">
        <v>2396</v>
      </c>
      <c r="C1778" s="1" t="s">
        <v>76</v>
      </c>
      <c r="D1778" s="1" t="s">
        <v>58</v>
      </c>
      <c r="E1778" s="1" t="s">
        <v>2399</v>
      </c>
      <c r="F1778" s="2">
        <v>126620</v>
      </c>
      <c r="G1778" s="2">
        <v>1004</v>
      </c>
      <c r="H1778" s="2">
        <v>47</v>
      </c>
      <c r="I1778" s="2">
        <v>14389</v>
      </c>
      <c r="J1778" s="2">
        <v>47218</v>
      </c>
      <c r="K1778" s="2">
        <v>10110</v>
      </c>
      <c r="L1778" s="2">
        <v>458</v>
      </c>
      <c r="M1778" s="2">
        <v>31</v>
      </c>
      <c r="N1778" s="2">
        <v>13</v>
      </c>
      <c r="O1778" s="2">
        <v>204</v>
      </c>
      <c r="P1778" s="2">
        <v>65</v>
      </c>
      <c r="Q1778" s="2">
        <v>0</v>
      </c>
      <c r="R1778" s="2">
        <v>7472</v>
      </c>
      <c r="S1778" s="2">
        <v>7673100</v>
      </c>
      <c r="T1778" s="2">
        <v>377675000</v>
      </c>
      <c r="U1778" s="2">
        <v>1057</v>
      </c>
      <c r="V1778" s="2">
        <v>283</v>
      </c>
      <c r="W1778" s="2">
        <v>25</v>
      </c>
      <c r="X1778" s="2">
        <v>1499</v>
      </c>
      <c r="Y1778" s="2">
        <v>78</v>
      </c>
      <c r="Z1778" s="2">
        <v>1094</v>
      </c>
      <c r="AA1778" s="9">
        <f t="shared" si="245"/>
        <v>126620</v>
      </c>
      <c r="AB1778" s="9">
        <f t="shared" si="246"/>
        <v>13338</v>
      </c>
      <c r="AC1778" s="9">
        <f t="shared" si="247"/>
        <v>8243</v>
      </c>
      <c r="AD1778" s="9">
        <f t="shared" si="248"/>
        <v>7472</v>
      </c>
      <c r="AE1778" s="44">
        <f t="shared" si="249"/>
        <v>1.5117866616602181E-4</v>
      </c>
      <c r="AF1778" s="9">
        <f t="shared" si="250"/>
        <v>1191</v>
      </c>
      <c r="AG1778" s="9">
        <f t="shared" si="243"/>
        <v>1172</v>
      </c>
      <c r="AH1778" s="44">
        <f t="shared" si="251"/>
        <v>9.3373204931824889E-5</v>
      </c>
      <c r="AI1778">
        <f>AA1778/'Totals and Drop Down Lists'!W$6*Inputs!E$37</f>
        <v>114862.11835331541</v>
      </c>
      <c r="AJ1778">
        <f>AB1778/'Totals and Drop Down Lists'!X$6*Inputs!F$37</f>
        <v>43887.184243611766</v>
      </c>
      <c r="AK1778">
        <f>AC1778/'Totals and Drop Down Lists'!Y$6*Inputs!G$37</f>
        <v>54340.640372601629</v>
      </c>
      <c r="AL1778">
        <f>AD1778/'Totals and Drop Down Lists'!Z$6*Inputs!H$37</f>
        <v>59906.769489394334</v>
      </c>
      <c r="AM1778">
        <f>AE1778/'Totals and Drop Down Lists'!AA$6*Inputs!I$37</f>
        <v>18820.133939057847</v>
      </c>
      <c r="AN1778">
        <f>AF1778/'Totals and Drop Down Lists'!AB$6*Inputs!J$37</f>
        <v>23768.421530150586</v>
      </c>
      <c r="AO1778">
        <f>AG1778/'Totals and Drop Down Lists'!AC$6*Inputs!K$37</f>
        <v>21826.831281895378</v>
      </c>
      <c r="AP1778">
        <f>AH1778/'Totals and Drop Down Lists'!AD$6*Inputs!L$37</f>
        <v>21973.507824289645</v>
      </c>
      <c r="AQ1778">
        <f>IF(OR($D1778="51",$D1778="52",$D1778="61"),(AA1778/'Totals and Drop Down Lists'!W$4)*Inputs!E$38,0)</f>
        <v>0</v>
      </c>
      <c r="AR1778">
        <f>IF(OR($D1778="51",$D1778="52",$D1778="61"),(AB1778/'Totals and Drop Down Lists'!X$4)*Inputs!F$38,0)</f>
        <v>0</v>
      </c>
      <c r="AS1778">
        <f>IF(OR($D1778="51",$D1778="52",$D1778="61"),(AC1778/'Totals and Drop Down Lists'!Y$4)*Inputs!G$38,0)</f>
        <v>0</v>
      </c>
      <c r="AT1778">
        <f>IF(OR($D1778="51",$D1778="52",$D1778="61"),(AD1778/'Totals and Drop Down Lists'!Z$4)*Inputs!H$38,0)</f>
        <v>0</v>
      </c>
      <c r="AU1778">
        <f>IF(OR($D1778="51",$D1778="52",$D1778="61"),(AE1778/'Totals and Drop Down Lists'!AA$4)*Inputs!I$38,0)</f>
        <v>0</v>
      </c>
      <c r="AV1778">
        <f>IF(OR($D1778="51",$D1778="52",$D1778="61"),(AF1778/'Totals and Drop Down Lists'!AB$4)*Inputs!J$38,0)</f>
        <v>0</v>
      </c>
      <c r="AW1778">
        <f>IF(OR($D1778="51",$D1778="52",$D1778="61"),(AG1778/'Totals and Drop Down Lists'!AC$4)*Inputs!K$38,0)</f>
        <v>0</v>
      </c>
      <c r="AX1778">
        <f>IF(OR($D1778="51",$D1778="52",$D1778="61"),(AH1778/'Totals and Drop Down Lists'!AD$4)*Inputs!L$38,0)</f>
        <v>0</v>
      </c>
      <c r="AY1778">
        <f>IF(OR($D1778="51",$D1778="52",$D1778="61"),0,(AA1778/'Totals and Drop Down Lists'!W$5)*Inputs!E$39)</f>
        <v>0</v>
      </c>
      <c r="AZ1778">
        <f>IF(OR($D1778="51",$D1778="52",$D1778="61"),0,(AB1778/'Totals and Drop Down Lists'!X$5)*Inputs!F$39)</f>
        <v>0</v>
      </c>
      <c r="BA1778">
        <f>IF(OR($D1778="51",$D1778="52",$D1778="61"),0,(AC1778/'Totals and Drop Down Lists'!Y$5)*Inputs!G$39)</f>
        <v>0</v>
      </c>
      <c r="BB1778">
        <f>IF(OR($D1778="51",$D1778="52",$D1778="61"),0,(AD1778/'Totals and Drop Down Lists'!Z$5)*Inputs!H$39)</f>
        <v>0</v>
      </c>
      <c r="BC1778">
        <f>IF(OR($D1778="51",$D1778="52",$D1778="61"),0,(AE1778/'Totals and Drop Down Lists'!AA$5)*Inputs!I$39)</f>
        <v>0</v>
      </c>
      <c r="BD1778">
        <f>IF(OR($D1778="51",$D1778="52",$D1778="61"),0,(AF1778/'Totals and Drop Down Lists'!AB$5)*Inputs!J$39)</f>
        <v>0</v>
      </c>
      <c r="BE1778">
        <f>IF(OR($D1778="51",$D1778="52",$D1778="61"),0,(AG1778/'Totals and Drop Down Lists'!AC$5)*Inputs!K$39)</f>
        <v>0</v>
      </c>
      <c r="BF1778">
        <f>IF(OR($D1778="51",$D1778="52",$D1778="61"),0,(AH1778/'Totals and Drop Down Lists'!AD$5)*Inputs!L$39)</f>
        <v>0</v>
      </c>
      <c r="BG1778" s="10">
        <f t="shared" si="244"/>
        <v>359385.60703431664</v>
      </c>
    </row>
    <row r="1779" spans="1:59">
      <c r="A1779" s="1" t="s">
        <v>7526</v>
      </c>
      <c r="B1779" s="1" t="s">
        <v>2938</v>
      </c>
      <c r="C1779" s="1" t="s">
        <v>461</v>
      </c>
      <c r="D1779" s="1" t="s">
        <v>25</v>
      </c>
      <c r="E1779" s="1" t="s">
        <v>2939</v>
      </c>
      <c r="F1779" s="2">
        <v>182402</v>
      </c>
      <c r="G1779" s="2">
        <v>836</v>
      </c>
      <c r="H1779" s="2">
        <v>28</v>
      </c>
      <c r="I1779" s="2">
        <v>11158</v>
      </c>
      <c r="J1779" s="2">
        <v>67691</v>
      </c>
      <c r="K1779" s="2">
        <v>10097</v>
      </c>
      <c r="L1779" s="2">
        <v>252</v>
      </c>
      <c r="M1779" s="2">
        <v>57</v>
      </c>
      <c r="N1779" s="2">
        <v>51</v>
      </c>
      <c r="O1779" s="2">
        <v>97</v>
      </c>
      <c r="P1779" s="2">
        <v>49</v>
      </c>
      <c r="Q1779" s="2">
        <v>0</v>
      </c>
      <c r="R1779" s="2">
        <v>5906</v>
      </c>
      <c r="S1779" s="2">
        <v>9429200</v>
      </c>
      <c r="T1779" s="2">
        <v>469331000</v>
      </c>
      <c r="U1779" s="2">
        <v>590</v>
      </c>
      <c r="V1779" s="2">
        <v>478</v>
      </c>
      <c r="W1779" s="2">
        <v>0</v>
      </c>
      <c r="X1779" s="2">
        <v>2440</v>
      </c>
      <c r="Y1779" s="2">
        <v>188</v>
      </c>
      <c r="Z1779" s="2">
        <v>1775</v>
      </c>
      <c r="AA1779" s="9">
        <f t="shared" si="245"/>
        <v>182402</v>
      </c>
      <c r="AB1779" s="9">
        <f t="shared" si="246"/>
        <v>10294</v>
      </c>
      <c r="AC1779" s="9">
        <f t="shared" si="247"/>
        <v>6412</v>
      </c>
      <c r="AD1779" s="9">
        <f t="shared" si="248"/>
        <v>5906</v>
      </c>
      <c r="AE1779" s="44">
        <f t="shared" si="249"/>
        <v>1.0518397240879902E-4</v>
      </c>
      <c r="AF1779" s="9">
        <f t="shared" si="250"/>
        <v>1962</v>
      </c>
      <c r="AG1779" s="9">
        <f t="shared" si="243"/>
        <v>1963</v>
      </c>
      <c r="AH1779" s="44">
        <f t="shared" si="251"/>
        <v>1.0895139924289233E-4</v>
      </c>
      <c r="AI1779">
        <f>AA1779/'Totals and Drop Down Lists'!W$6*Inputs!E$37</f>
        <v>165464.22454494896</v>
      </c>
      <c r="AJ1779">
        <f>AB1779/'Totals and Drop Down Lists'!X$6*Inputs!F$37</f>
        <v>33871.245659299711</v>
      </c>
      <c r="AK1779">
        <f>AC1779/'Totals and Drop Down Lists'!Y$6*Inputs!G$37</f>
        <v>42270.069885857287</v>
      </c>
      <c r="AL1779">
        <f>AD1779/'Totals and Drop Down Lists'!Z$6*Inputs!H$37</f>
        <v>47351.362500583906</v>
      </c>
      <c r="AM1779">
        <f>AE1779/'Totals and Drop Down Lists'!AA$6*Inputs!I$37</f>
        <v>13094.284393287513</v>
      </c>
      <c r="AN1779">
        <f>AF1779/'Totals and Drop Down Lists'!AB$6*Inputs!J$37</f>
        <v>39155.031941356385</v>
      </c>
      <c r="AO1779">
        <f>AG1779/'Totals and Drop Down Lists'!AC$6*Inputs!K$37</f>
        <v>36558.080039556851</v>
      </c>
      <c r="AP1779">
        <f>AH1779/'Totals and Drop Down Lists'!AD$6*Inputs!L$37</f>
        <v>25639.522874672417</v>
      </c>
      <c r="AQ1779">
        <f>IF(OR($D1779="51",$D1779="52",$D1779="61"),(AA1779/'Totals and Drop Down Lists'!W$4)*Inputs!E$38,0)</f>
        <v>0</v>
      </c>
      <c r="AR1779">
        <f>IF(OR($D1779="51",$D1779="52",$D1779="61"),(AB1779/'Totals and Drop Down Lists'!X$4)*Inputs!F$38,0)</f>
        <v>0</v>
      </c>
      <c r="AS1779">
        <f>IF(OR($D1779="51",$D1779="52",$D1779="61"),(AC1779/'Totals and Drop Down Lists'!Y$4)*Inputs!G$38,0)</f>
        <v>0</v>
      </c>
      <c r="AT1779">
        <f>IF(OR($D1779="51",$D1779="52",$D1779="61"),(AD1779/'Totals and Drop Down Lists'!Z$4)*Inputs!H$38,0)</f>
        <v>0</v>
      </c>
      <c r="AU1779">
        <f>IF(OR($D1779="51",$D1779="52",$D1779="61"),(AE1779/'Totals and Drop Down Lists'!AA$4)*Inputs!I$38,0)</f>
        <v>0</v>
      </c>
      <c r="AV1779">
        <f>IF(OR($D1779="51",$D1779="52",$D1779="61"),(AF1779/'Totals and Drop Down Lists'!AB$4)*Inputs!J$38,0)</f>
        <v>0</v>
      </c>
      <c r="AW1779">
        <f>IF(OR($D1779="51",$D1779="52",$D1779="61"),(AG1779/'Totals and Drop Down Lists'!AC$4)*Inputs!K$38,0)</f>
        <v>0</v>
      </c>
      <c r="AX1779">
        <f>IF(OR($D1779="51",$D1779="52",$D1779="61"),(AH1779/'Totals and Drop Down Lists'!AD$4)*Inputs!L$38,0)</f>
        <v>0</v>
      </c>
      <c r="AY1779">
        <f>IF(OR($D1779="51",$D1779="52",$D1779="61"),0,(AA1779/'Totals and Drop Down Lists'!W$5)*Inputs!E$39)</f>
        <v>0</v>
      </c>
      <c r="AZ1779">
        <f>IF(OR($D1779="51",$D1779="52",$D1779="61"),0,(AB1779/'Totals and Drop Down Lists'!X$5)*Inputs!F$39)</f>
        <v>0</v>
      </c>
      <c r="BA1779">
        <f>IF(OR($D1779="51",$D1779="52",$D1779="61"),0,(AC1779/'Totals and Drop Down Lists'!Y$5)*Inputs!G$39)</f>
        <v>0</v>
      </c>
      <c r="BB1779">
        <f>IF(OR($D1779="51",$D1779="52",$D1779="61"),0,(AD1779/'Totals and Drop Down Lists'!Z$5)*Inputs!H$39)</f>
        <v>0</v>
      </c>
      <c r="BC1779">
        <f>IF(OR($D1779="51",$D1779="52",$D1779="61"),0,(AE1779/'Totals and Drop Down Lists'!AA$5)*Inputs!I$39)</f>
        <v>0</v>
      </c>
      <c r="BD1779">
        <f>IF(OR($D1779="51",$D1779="52",$D1779="61"),0,(AF1779/'Totals and Drop Down Lists'!AB$5)*Inputs!J$39)</f>
        <v>0</v>
      </c>
      <c r="BE1779">
        <f>IF(OR($D1779="51",$D1779="52",$D1779="61"),0,(AG1779/'Totals and Drop Down Lists'!AC$5)*Inputs!K$39)</f>
        <v>0</v>
      </c>
      <c r="BF1779">
        <f>IF(OR($D1779="51",$D1779="52",$D1779="61"),0,(AH1779/'Totals and Drop Down Lists'!AD$5)*Inputs!L$39)</f>
        <v>0</v>
      </c>
      <c r="BG1779" s="10">
        <f t="shared" si="244"/>
        <v>403403.82183956302</v>
      </c>
    </row>
    <row r="1780" spans="1:59" ht="28.8">
      <c r="A1780" s="1" t="s">
        <v>7527</v>
      </c>
      <c r="B1780" s="1" t="s">
        <v>1919</v>
      </c>
      <c r="C1780" s="1" t="s">
        <v>1920</v>
      </c>
      <c r="D1780" s="1" t="s">
        <v>10</v>
      </c>
      <c r="E1780" s="1" t="s">
        <v>1921</v>
      </c>
      <c r="F1780" s="2">
        <v>33281</v>
      </c>
      <c r="G1780" s="2">
        <v>903</v>
      </c>
      <c r="H1780" s="2">
        <v>60</v>
      </c>
      <c r="I1780" s="2">
        <v>5758</v>
      </c>
      <c r="J1780" s="2">
        <v>11459</v>
      </c>
      <c r="K1780" s="2">
        <v>4129</v>
      </c>
      <c r="L1780" s="2">
        <v>187</v>
      </c>
      <c r="M1780" s="2">
        <v>5</v>
      </c>
      <c r="N1780" s="2">
        <v>0</v>
      </c>
      <c r="O1780" s="2">
        <v>239</v>
      </c>
      <c r="P1780" s="2">
        <v>15</v>
      </c>
      <c r="Q1780" s="2">
        <v>0</v>
      </c>
      <c r="R1780" s="2">
        <v>2503</v>
      </c>
      <c r="S1780" s="2">
        <v>3621100</v>
      </c>
      <c r="T1780" s="2">
        <v>183236700</v>
      </c>
      <c r="U1780" s="2">
        <v>180</v>
      </c>
      <c r="V1780" s="2">
        <v>185</v>
      </c>
      <c r="W1780" s="2">
        <v>0</v>
      </c>
      <c r="X1780" s="2">
        <v>935</v>
      </c>
      <c r="Y1780" s="2">
        <v>30</v>
      </c>
      <c r="Z1780" s="2">
        <v>705</v>
      </c>
      <c r="AA1780" s="9">
        <f t="shared" si="245"/>
        <v>33281</v>
      </c>
      <c r="AB1780" s="9">
        <f t="shared" si="246"/>
        <v>4795</v>
      </c>
      <c r="AC1780" s="9">
        <f t="shared" si="247"/>
        <v>2949</v>
      </c>
      <c r="AD1780" s="9">
        <f t="shared" si="248"/>
        <v>2503</v>
      </c>
      <c r="AE1780" s="44">
        <f t="shared" si="249"/>
        <v>1.0390557075037693E-4</v>
      </c>
      <c r="AF1780" s="9">
        <f t="shared" si="250"/>
        <v>750</v>
      </c>
      <c r="AG1780" s="9">
        <f t="shared" si="243"/>
        <v>735</v>
      </c>
      <c r="AH1780" s="44">
        <f t="shared" si="251"/>
        <v>9.8545452683448207E-5</v>
      </c>
      <c r="AI1780">
        <f>AA1780/'Totals and Drop Down Lists'!W$6*Inputs!E$37</f>
        <v>30190.539890354525</v>
      </c>
      <c r="AJ1780">
        <f>AB1780/'Totals and Drop Down Lists'!X$6*Inputs!F$37</f>
        <v>15777.40654131942</v>
      </c>
      <c r="AK1780">
        <f>AC1780/'Totals and Drop Down Lists'!Y$6*Inputs!G$37</f>
        <v>19440.804131845467</v>
      </c>
      <c r="AL1780">
        <f>AD1780/'Totals and Drop Down Lists'!Z$6*Inputs!H$37</f>
        <v>20067.805678794703</v>
      </c>
      <c r="AM1780">
        <f>AE1780/'Totals and Drop Down Lists'!AA$6*Inputs!I$37</f>
        <v>12935.137001333444</v>
      </c>
      <c r="AN1780">
        <f>AF1780/'Totals and Drop Down Lists'!AB$6*Inputs!J$37</f>
        <v>14967.519855258555</v>
      </c>
      <c r="AO1780">
        <f>AG1780/'Totals and Drop Down Lists'!AC$6*Inputs!K$37</f>
        <v>13688.328491632341</v>
      </c>
      <c r="AP1780">
        <f>AH1780/'Totals and Drop Down Lists'!AD$6*Inputs!L$37</f>
        <v>23190.692417261915</v>
      </c>
      <c r="AQ1780">
        <f>IF(OR($D1780="51",$D1780="52",$D1780="61"),(AA1780/'Totals and Drop Down Lists'!W$4)*Inputs!E$38,0)</f>
        <v>0</v>
      </c>
      <c r="AR1780">
        <f>IF(OR($D1780="51",$D1780="52",$D1780="61"),(AB1780/'Totals and Drop Down Lists'!X$4)*Inputs!F$38,0)</f>
        <v>0</v>
      </c>
      <c r="AS1780">
        <f>IF(OR($D1780="51",$D1780="52",$D1780="61"),(AC1780/'Totals and Drop Down Lists'!Y$4)*Inputs!G$38,0)</f>
        <v>0</v>
      </c>
      <c r="AT1780">
        <f>IF(OR($D1780="51",$D1780="52",$D1780="61"),(AD1780/'Totals and Drop Down Lists'!Z$4)*Inputs!H$38,0)</f>
        <v>0</v>
      </c>
      <c r="AU1780">
        <f>IF(OR($D1780="51",$D1780="52",$D1780="61"),(AE1780/'Totals and Drop Down Lists'!AA$4)*Inputs!I$38,0)</f>
        <v>0</v>
      </c>
      <c r="AV1780">
        <f>IF(OR($D1780="51",$D1780="52",$D1780="61"),(AF1780/'Totals and Drop Down Lists'!AB$4)*Inputs!J$38,0)</f>
        <v>0</v>
      </c>
      <c r="AW1780">
        <f>IF(OR($D1780="51",$D1780="52",$D1780="61"),(AG1780/'Totals and Drop Down Lists'!AC$4)*Inputs!K$38,0)</f>
        <v>0</v>
      </c>
      <c r="AX1780">
        <f>IF(OR($D1780="51",$D1780="52",$D1780="61"),(AH1780/'Totals and Drop Down Lists'!AD$4)*Inputs!L$38,0)</f>
        <v>0</v>
      </c>
      <c r="AY1780">
        <f>IF(OR($D1780="51",$D1780="52",$D1780="61"),0,(AA1780/'Totals and Drop Down Lists'!W$5)*Inputs!E$39)</f>
        <v>0</v>
      </c>
      <c r="AZ1780">
        <f>IF(OR($D1780="51",$D1780="52",$D1780="61"),0,(AB1780/'Totals and Drop Down Lists'!X$5)*Inputs!F$39)</f>
        <v>0</v>
      </c>
      <c r="BA1780">
        <f>IF(OR($D1780="51",$D1780="52",$D1780="61"),0,(AC1780/'Totals and Drop Down Lists'!Y$5)*Inputs!G$39)</f>
        <v>0</v>
      </c>
      <c r="BB1780">
        <f>IF(OR($D1780="51",$D1780="52",$D1780="61"),0,(AD1780/'Totals and Drop Down Lists'!Z$5)*Inputs!H$39)</f>
        <v>0</v>
      </c>
      <c r="BC1780">
        <f>IF(OR($D1780="51",$D1780="52",$D1780="61"),0,(AE1780/'Totals and Drop Down Lists'!AA$5)*Inputs!I$39)</f>
        <v>0</v>
      </c>
      <c r="BD1780">
        <f>IF(OR($D1780="51",$D1780="52",$D1780="61"),0,(AF1780/'Totals and Drop Down Lists'!AB$5)*Inputs!J$39)</f>
        <v>0</v>
      </c>
      <c r="BE1780">
        <f>IF(OR($D1780="51",$D1780="52",$D1780="61"),0,(AG1780/'Totals and Drop Down Lists'!AC$5)*Inputs!K$39)</f>
        <v>0</v>
      </c>
      <c r="BF1780">
        <f>IF(OR($D1780="51",$D1780="52",$D1780="61"),0,(AH1780/'Totals and Drop Down Lists'!AD$5)*Inputs!L$39)</f>
        <v>0</v>
      </c>
      <c r="BG1780" s="10">
        <f t="shared" si="244"/>
        <v>150258.23400780035</v>
      </c>
    </row>
    <row r="1781" spans="1:59" ht="28.8">
      <c r="A1781" s="1" t="s">
        <v>7527</v>
      </c>
      <c r="B1781" s="1" t="s">
        <v>1919</v>
      </c>
      <c r="C1781" s="1" t="s">
        <v>1922</v>
      </c>
      <c r="D1781" s="1" t="s">
        <v>58</v>
      </c>
      <c r="E1781" s="1" t="s">
        <v>1923</v>
      </c>
      <c r="F1781" s="2">
        <v>240749</v>
      </c>
      <c r="G1781" s="2">
        <v>5885</v>
      </c>
      <c r="H1781" s="2">
        <v>303</v>
      </c>
      <c r="I1781" s="2">
        <v>24644</v>
      </c>
      <c r="J1781" s="2">
        <v>85949</v>
      </c>
      <c r="K1781" s="2">
        <v>17464</v>
      </c>
      <c r="L1781" s="2">
        <v>915</v>
      </c>
      <c r="M1781" s="2">
        <v>100</v>
      </c>
      <c r="N1781" s="2">
        <v>33</v>
      </c>
      <c r="O1781" s="2">
        <v>556</v>
      </c>
      <c r="P1781" s="2">
        <v>136</v>
      </c>
      <c r="Q1781" s="2">
        <v>0</v>
      </c>
      <c r="R1781" s="2">
        <v>8887</v>
      </c>
      <c r="S1781" s="2">
        <v>14069000</v>
      </c>
      <c r="T1781" s="2">
        <v>657709900</v>
      </c>
      <c r="U1781" s="2">
        <v>1354</v>
      </c>
      <c r="V1781" s="2">
        <v>680</v>
      </c>
      <c r="W1781" s="2">
        <v>105</v>
      </c>
      <c r="X1781" s="2">
        <v>3890</v>
      </c>
      <c r="Y1781" s="2">
        <v>424</v>
      </c>
      <c r="Z1781" s="2">
        <v>2970</v>
      </c>
      <c r="AA1781" s="9">
        <f t="shared" si="245"/>
        <v>240749</v>
      </c>
      <c r="AB1781" s="9">
        <f t="shared" si="246"/>
        <v>18456</v>
      </c>
      <c r="AC1781" s="9">
        <f t="shared" si="247"/>
        <v>10627</v>
      </c>
      <c r="AD1781" s="9">
        <f t="shared" si="248"/>
        <v>8887</v>
      </c>
      <c r="AE1781" s="44">
        <f t="shared" si="249"/>
        <v>2.4782345264810795E-4</v>
      </c>
      <c r="AF1781" s="9">
        <f t="shared" si="250"/>
        <v>3105</v>
      </c>
      <c r="AG1781" s="9">
        <f t="shared" si="243"/>
        <v>3394</v>
      </c>
      <c r="AH1781" s="44">
        <f t="shared" si="251"/>
        <v>2.5660541621709608E-4</v>
      </c>
      <c r="AI1781">
        <f>AA1781/'Totals and Drop Down Lists'!W$6*Inputs!E$37</f>
        <v>218393.14588092189</v>
      </c>
      <c r="AJ1781">
        <f>AB1781/'Totals and Drop Down Lists'!X$6*Inputs!F$37</f>
        <v>60727.385844961675</v>
      </c>
      <c r="AK1781">
        <f>AC1781/'Totals and Drop Down Lists'!Y$6*Inputs!G$37</f>
        <v>70056.773655178637</v>
      </c>
      <c r="AL1781">
        <f>AD1781/'Totals and Drop Down Lists'!Z$6*Inputs!H$37</f>
        <v>71251.533786435699</v>
      </c>
      <c r="AM1781">
        <f>AE1781/'Totals and Drop Down Lists'!AA$6*Inputs!I$37</f>
        <v>30851.38062373926</v>
      </c>
      <c r="AN1781">
        <f>AF1781/'Totals and Drop Down Lists'!AB$6*Inputs!J$37</f>
        <v>61965.532200770424</v>
      </c>
      <c r="AO1781">
        <f>AG1781/'Totals and Drop Down Lists'!AC$6*Inputs!K$37</f>
        <v>63208.417551836952</v>
      </c>
      <c r="AP1781">
        <f>AH1781/'Totals and Drop Down Lists'!AD$6*Inputs!L$37</f>
        <v>60386.929260041441</v>
      </c>
      <c r="AQ1781">
        <f>IF(OR($D1781="51",$D1781="52",$D1781="61"),(AA1781/'Totals and Drop Down Lists'!W$4)*Inputs!E$38,0)</f>
        <v>0</v>
      </c>
      <c r="AR1781">
        <f>IF(OR($D1781="51",$D1781="52",$D1781="61"),(AB1781/'Totals and Drop Down Lists'!X$4)*Inputs!F$38,0)</f>
        <v>0</v>
      </c>
      <c r="AS1781">
        <f>IF(OR($D1781="51",$D1781="52",$D1781="61"),(AC1781/'Totals and Drop Down Lists'!Y$4)*Inputs!G$38,0)</f>
        <v>0</v>
      </c>
      <c r="AT1781">
        <f>IF(OR($D1781="51",$D1781="52",$D1781="61"),(AD1781/'Totals and Drop Down Lists'!Z$4)*Inputs!H$38,0)</f>
        <v>0</v>
      </c>
      <c r="AU1781">
        <f>IF(OR($D1781="51",$D1781="52",$D1781="61"),(AE1781/'Totals and Drop Down Lists'!AA$4)*Inputs!I$38,0)</f>
        <v>0</v>
      </c>
      <c r="AV1781">
        <f>IF(OR($D1781="51",$D1781="52",$D1781="61"),(AF1781/'Totals and Drop Down Lists'!AB$4)*Inputs!J$38,0)</f>
        <v>0</v>
      </c>
      <c r="AW1781">
        <f>IF(OR($D1781="51",$D1781="52",$D1781="61"),(AG1781/'Totals and Drop Down Lists'!AC$4)*Inputs!K$38,0)</f>
        <v>0</v>
      </c>
      <c r="AX1781">
        <f>IF(OR($D1781="51",$D1781="52",$D1781="61"),(AH1781/'Totals and Drop Down Lists'!AD$4)*Inputs!L$38,0)</f>
        <v>0</v>
      </c>
      <c r="AY1781">
        <f>IF(OR($D1781="51",$D1781="52",$D1781="61"),0,(AA1781/'Totals and Drop Down Lists'!W$5)*Inputs!E$39)</f>
        <v>0</v>
      </c>
      <c r="AZ1781">
        <f>IF(OR($D1781="51",$D1781="52",$D1781="61"),0,(AB1781/'Totals and Drop Down Lists'!X$5)*Inputs!F$39)</f>
        <v>0</v>
      </c>
      <c r="BA1781">
        <f>IF(OR($D1781="51",$D1781="52",$D1781="61"),0,(AC1781/'Totals and Drop Down Lists'!Y$5)*Inputs!G$39)</f>
        <v>0</v>
      </c>
      <c r="BB1781">
        <f>IF(OR($D1781="51",$D1781="52",$D1781="61"),0,(AD1781/'Totals and Drop Down Lists'!Z$5)*Inputs!H$39)</f>
        <v>0</v>
      </c>
      <c r="BC1781">
        <f>IF(OR($D1781="51",$D1781="52",$D1781="61"),0,(AE1781/'Totals and Drop Down Lists'!AA$5)*Inputs!I$39)</f>
        <v>0</v>
      </c>
      <c r="BD1781">
        <f>IF(OR($D1781="51",$D1781="52",$D1781="61"),0,(AF1781/'Totals and Drop Down Lists'!AB$5)*Inputs!J$39)</f>
        <v>0</v>
      </c>
      <c r="BE1781">
        <f>IF(OR($D1781="51",$D1781="52",$D1781="61"),0,(AG1781/'Totals and Drop Down Lists'!AC$5)*Inputs!K$39)</f>
        <v>0</v>
      </c>
      <c r="BF1781">
        <f>IF(OR($D1781="51",$D1781="52",$D1781="61"),0,(AH1781/'Totals and Drop Down Lists'!AD$5)*Inputs!L$39)</f>
        <v>0</v>
      </c>
      <c r="BG1781" s="10">
        <f t="shared" si="244"/>
        <v>636841.09880388598</v>
      </c>
    </row>
    <row r="1782" spans="1:59">
      <c r="A1782" s="1" t="s">
        <v>7528</v>
      </c>
      <c r="B1782" s="1" t="s">
        <v>1300</v>
      </c>
      <c r="C1782" s="1" t="s">
        <v>1301</v>
      </c>
      <c r="D1782" s="1" t="s">
        <v>58</v>
      </c>
      <c r="E1782" s="1" t="s">
        <v>1302</v>
      </c>
      <c r="F1782" s="2">
        <v>103171</v>
      </c>
      <c r="G1782" s="2">
        <v>798</v>
      </c>
      <c r="H1782" s="2">
        <v>238</v>
      </c>
      <c r="I1782" s="2">
        <v>10115</v>
      </c>
      <c r="J1782" s="2">
        <v>41407</v>
      </c>
      <c r="K1782" s="2">
        <v>10730</v>
      </c>
      <c r="L1782" s="2">
        <v>222</v>
      </c>
      <c r="M1782" s="2">
        <v>13</v>
      </c>
      <c r="N1782" s="2">
        <v>8</v>
      </c>
      <c r="O1782" s="2">
        <v>133</v>
      </c>
      <c r="P1782" s="2">
        <v>35</v>
      </c>
      <c r="Q1782" s="2">
        <v>0</v>
      </c>
      <c r="R1782" s="2">
        <v>7297</v>
      </c>
      <c r="S1782" s="2">
        <v>8563700</v>
      </c>
      <c r="T1782" s="2">
        <v>452453300</v>
      </c>
      <c r="U1782" s="2">
        <v>586</v>
      </c>
      <c r="V1782" s="2">
        <v>473</v>
      </c>
      <c r="W1782" s="2">
        <v>10</v>
      </c>
      <c r="X1782" s="2">
        <v>2037</v>
      </c>
      <c r="Y1782" s="2">
        <v>406</v>
      </c>
      <c r="Z1782" s="2">
        <v>1304</v>
      </c>
      <c r="AA1782" s="9">
        <f t="shared" si="245"/>
        <v>103171</v>
      </c>
      <c r="AB1782" s="9">
        <f t="shared" si="246"/>
        <v>9079</v>
      </c>
      <c r="AC1782" s="9">
        <f t="shared" si="247"/>
        <v>7708</v>
      </c>
      <c r="AD1782" s="9">
        <f t="shared" si="248"/>
        <v>7297</v>
      </c>
      <c r="AE1782" s="44">
        <f t="shared" si="249"/>
        <v>1.9418758626468631E-4</v>
      </c>
      <c r="AF1782" s="9">
        <f t="shared" si="250"/>
        <v>1554</v>
      </c>
      <c r="AG1782" s="9">
        <f t="shared" si="243"/>
        <v>1710</v>
      </c>
      <c r="AH1782" s="44">
        <f t="shared" si="251"/>
        <v>1.6488196414912628E-4</v>
      </c>
      <c r="AI1782">
        <f>AA1782/'Totals and Drop Down Lists'!W$6*Inputs!E$37</f>
        <v>93590.582946058319</v>
      </c>
      <c r="AJ1782">
        <f>AB1782/'Totals and Drop Down Lists'!X$6*Inputs!F$37</f>
        <v>29873.425232250054</v>
      </c>
      <c r="AK1782">
        <f>AC1782/'Totals and Drop Down Lists'!Y$6*Inputs!G$37</f>
        <v>50813.73965692264</v>
      </c>
      <c r="AL1782">
        <f>AD1782/'Totals and Drop Down Lists'!Z$6*Inputs!H$37</f>
        <v>58503.706767145406</v>
      </c>
      <c r="AM1782">
        <f>AE1782/'Totals and Drop Down Lists'!AA$6*Inputs!I$37</f>
        <v>24174.28646175703</v>
      </c>
      <c r="AN1782">
        <f>AF1782/'Totals and Drop Down Lists'!AB$6*Inputs!J$37</f>
        <v>31012.701140095731</v>
      </c>
      <c r="AO1782">
        <f>AG1782/'Totals and Drop Down Lists'!AC$6*Inputs!K$37</f>
        <v>31846.315266246671</v>
      </c>
      <c r="AP1782">
        <f>AH1782/'Totals and Drop Down Lists'!AD$6*Inputs!L$37</f>
        <v>38801.657627157372</v>
      </c>
      <c r="AQ1782">
        <f>IF(OR($D1782="51",$D1782="52",$D1782="61"),(AA1782/'Totals and Drop Down Lists'!W$4)*Inputs!E$38,0)</f>
        <v>0</v>
      </c>
      <c r="AR1782">
        <f>IF(OR($D1782="51",$D1782="52",$D1782="61"),(AB1782/'Totals and Drop Down Lists'!X$4)*Inputs!F$38,0)</f>
        <v>0</v>
      </c>
      <c r="AS1782">
        <f>IF(OR($D1782="51",$D1782="52",$D1782="61"),(AC1782/'Totals and Drop Down Lists'!Y$4)*Inputs!G$38,0)</f>
        <v>0</v>
      </c>
      <c r="AT1782">
        <f>IF(OR($D1782="51",$D1782="52",$D1782="61"),(AD1782/'Totals and Drop Down Lists'!Z$4)*Inputs!H$38,0)</f>
        <v>0</v>
      </c>
      <c r="AU1782">
        <f>IF(OR($D1782="51",$D1782="52",$D1782="61"),(AE1782/'Totals and Drop Down Lists'!AA$4)*Inputs!I$38,0)</f>
        <v>0</v>
      </c>
      <c r="AV1782">
        <f>IF(OR($D1782="51",$D1782="52",$D1782="61"),(AF1782/'Totals and Drop Down Lists'!AB$4)*Inputs!J$38,0)</f>
        <v>0</v>
      </c>
      <c r="AW1782">
        <f>IF(OR($D1782="51",$D1782="52",$D1782="61"),(AG1782/'Totals and Drop Down Lists'!AC$4)*Inputs!K$38,0)</f>
        <v>0</v>
      </c>
      <c r="AX1782">
        <f>IF(OR($D1782="51",$D1782="52",$D1782="61"),(AH1782/'Totals and Drop Down Lists'!AD$4)*Inputs!L$38,0)</f>
        <v>0</v>
      </c>
      <c r="AY1782">
        <f>IF(OR($D1782="51",$D1782="52",$D1782="61"),0,(AA1782/'Totals and Drop Down Lists'!W$5)*Inputs!E$39)</f>
        <v>0</v>
      </c>
      <c r="AZ1782">
        <f>IF(OR($D1782="51",$D1782="52",$D1782="61"),0,(AB1782/'Totals and Drop Down Lists'!X$5)*Inputs!F$39)</f>
        <v>0</v>
      </c>
      <c r="BA1782">
        <f>IF(OR($D1782="51",$D1782="52",$D1782="61"),0,(AC1782/'Totals and Drop Down Lists'!Y$5)*Inputs!G$39)</f>
        <v>0</v>
      </c>
      <c r="BB1782">
        <f>IF(OR($D1782="51",$D1782="52",$D1782="61"),0,(AD1782/'Totals and Drop Down Lists'!Z$5)*Inputs!H$39)</f>
        <v>0</v>
      </c>
      <c r="BC1782">
        <f>IF(OR($D1782="51",$D1782="52",$D1782="61"),0,(AE1782/'Totals and Drop Down Lists'!AA$5)*Inputs!I$39)</f>
        <v>0</v>
      </c>
      <c r="BD1782">
        <f>IF(OR($D1782="51",$D1782="52",$D1782="61"),0,(AF1782/'Totals and Drop Down Lists'!AB$5)*Inputs!J$39)</f>
        <v>0</v>
      </c>
      <c r="BE1782">
        <f>IF(OR($D1782="51",$D1782="52",$D1782="61"),0,(AG1782/'Totals and Drop Down Lists'!AC$5)*Inputs!K$39)</f>
        <v>0</v>
      </c>
      <c r="BF1782">
        <f>IF(OR($D1782="51",$D1782="52",$D1782="61"),0,(AH1782/'Totals and Drop Down Lists'!AD$5)*Inputs!L$39)</f>
        <v>0</v>
      </c>
      <c r="BG1782" s="10">
        <f t="shared" si="244"/>
        <v>358616.41509763326</v>
      </c>
    </row>
    <row r="1783" spans="1:59" ht="28.8">
      <c r="A1783" s="1" t="s">
        <v>7529</v>
      </c>
      <c r="B1783" s="1" t="s">
        <v>3315</v>
      </c>
      <c r="C1783" s="1" t="s">
        <v>445</v>
      </c>
      <c r="D1783" s="1" t="s">
        <v>10</v>
      </c>
      <c r="E1783" s="1" t="s">
        <v>3316</v>
      </c>
      <c r="F1783" s="2">
        <v>84451</v>
      </c>
      <c r="G1783" s="2">
        <v>562</v>
      </c>
      <c r="H1783" s="2">
        <v>293</v>
      </c>
      <c r="I1783" s="2">
        <v>8529</v>
      </c>
      <c r="J1783" s="2">
        <v>36213</v>
      </c>
      <c r="K1783" s="2">
        <v>11277</v>
      </c>
      <c r="L1783" s="2">
        <v>159</v>
      </c>
      <c r="M1783" s="2">
        <v>0</v>
      </c>
      <c r="N1783" s="2">
        <v>0</v>
      </c>
      <c r="O1783" s="2">
        <v>399</v>
      </c>
      <c r="P1783" s="2">
        <v>97</v>
      </c>
      <c r="Q1783" s="2">
        <v>11</v>
      </c>
      <c r="R1783" s="2">
        <v>910</v>
      </c>
      <c r="S1783" s="2">
        <v>11090800</v>
      </c>
      <c r="T1783" s="2">
        <v>517948600</v>
      </c>
      <c r="U1783" s="2">
        <v>575</v>
      </c>
      <c r="V1783" s="2">
        <v>780</v>
      </c>
      <c r="W1783" s="2">
        <v>50</v>
      </c>
      <c r="X1783" s="2">
        <v>2550</v>
      </c>
      <c r="Y1783" s="2">
        <v>290</v>
      </c>
      <c r="Z1783" s="2">
        <v>1710</v>
      </c>
      <c r="AA1783" s="9">
        <f t="shared" si="245"/>
        <v>84451</v>
      </c>
      <c r="AB1783" s="9">
        <f t="shared" si="246"/>
        <v>7674</v>
      </c>
      <c r="AC1783" s="9">
        <f t="shared" si="247"/>
        <v>1576</v>
      </c>
      <c r="AD1783" s="9">
        <f t="shared" si="248"/>
        <v>910</v>
      </c>
      <c r="AE1783" s="44">
        <f t="shared" si="249"/>
        <v>2.4525532307014778E-4</v>
      </c>
      <c r="AF1783" s="9">
        <f t="shared" si="250"/>
        <v>1720</v>
      </c>
      <c r="AG1783" s="9">
        <f t="shared" si="243"/>
        <v>2000</v>
      </c>
      <c r="AH1783" s="44">
        <f t="shared" si="251"/>
        <v>2.3174488523962329E-4</v>
      </c>
      <c r="AI1783">
        <f>AA1783/'Totals and Drop Down Lists'!W$6*Inputs!E$37</f>
        <v>76608.914524212916</v>
      </c>
      <c r="AJ1783">
        <f>AB1783/'Totals and Drop Down Lists'!X$6*Inputs!F$37</f>
        <v>25250.431240476584</v>
      </c>
      <c r="AK1783">
        <f>AC1783/'Totals and Drop Down Lists'!Y$6*Inputs!G$37</f>
        <v>10389.524351233795</v>
      </c>
      <c r="AL1783">
        <f>AD1783/'Totals and Drop Down Lists'!Z$6*Inputs!H$37</f>
        <v>7295.9261556944384</v>
      </c>
      <c r="AM1783">
        <f>AE1783/'Totals and Drop Down Lists'!AA$6*Inputs!I$37</f>
        <v>30531.6758409428</v>
      </c>
      <c r="AN1783">
        <f>AF1783/'Totals and Drop Down Lists'!AB$6*Inputs!J$37</f>
        <v>34325.512201392958</v>
      </c>
      <c r="AO1783">
        <f>AG1783/'Totals and Drop Down Lists'!AC$6*Inputs!K$37</f>
        <v>37247.152358183237</v>
      </c>
      <c r="AP1783">
        <f>AH1783/'Totals and Drop Down Lists'!AD$6*Inputs!L$37</f>
        <v>54536.502766184378</v>
      </c>
      <c r="AQ1783">
        <f>IF(OR($D1783="51",$D1783="52",$D1783="61"),(AA1783/'Totals and Drop Down Lists'!W$4)*Inputs!E$38,0)</f>
        <v>0</v>
      </c>
      <c r="AR1783">
        <f>IF(OR($D1783="51",$D1783="52",$D1783="61"),(AB1783/'Totals and Drop Down Lists'!X$4)*Inputs!F$38,0)</f>
        <v>0</v>
      </c>
      <c r="AS1783">
        <f>IF(OR($D1783="51",$D1783="52",$D1783="61"),(AC1783/'Totals and Drop Down Lists'!Y$4)*Inputs!G$38,0)</f>
        <v>0</v>
      </c>
      <c r="AT1783">
        <f>IF(OR($D1783="51",$D1783="52",$D1783="61"),(AD1783/'Totals and Drop Down Lists'!Z$4)*Inputs!H$38,0)</f>
        <v>0</v>
      </c>
      <c r="AU1783">
        <f>IF(OR($D1783="51",$D1783="52",$D1783="61"),(AE1783/'Totals and Drop Down Lists'!AA$4)*Inputs!I$38,0)</f>
        <v>0</v>
      </c>
      <c r="AV1783">
        <f>IF(OR($D1783="51",$D1783="52",$D1783="61"),(AF1783/'Totals and Drop Down Lists'!AB$4)*Inputs!J$38,0)</f>
        <v>0</v>
      </c>
      <c r="AW1783">
        <f>IF(OR($D1783="51",$D1783="52",$D1783="61"),(AG1783/'Totals and Drop Down Lists'!AC$4)*Inputs!K$38,0)</f>
        <v>0</v>
      </c>
      <c r="AX1783">
        <f>IF(OR($D1783="51",$D1783="52",$D1783="61"),(AH1783/'Totals and Drop Down Lists'!AD$4)*Inputs!L$38,0)</f>
        <v>0</v>
      </c>
      <c r="AY1783">
        <f>IF(OR($D1783="51",$D1783="52",$D1783="61"),0,(AA1783/'Totals and Drop Down Lists'!W$5)*Inputs!E$39)</f>
        <v>0</v>
      </c>
      <c r="AZ1783">
        <f>IF(OR($D1783="51",$D1783="52",$D1783="61"),0,(AB1783/'Totals and Drop Down Lists'!X$5)*Inputs!F$39)</f>
        <v>0</v>
      </c>
      <c r="BA1783">
        <f>IF(OR($D1783="51",$D1783="52",$D1783="61"),0,(AC1783/'Totals and Drop Down Lists'!Y$5)*Inputs!G$39)</f>
        <v>0</v>
      </c>
      <c r="BB1783">
        <f>IF(OR($D1783="51",$D1783="52",$D1783="61"),0,(AD1783/'Totals and Drop Down Lists'!Z$5)*Inputs!H$39)</f>
        <v>0</v>
      </c>
      <c r="BC1783">
        <f>IF(OR($D1783="51",$D1783="52",$D1783="61"),0,(AE1783/'Totals and Drop Down Lists'!AA$5)*Inputs!I$39)</f>
        <v>0</v>
      </c>
      <c r="BD1783">
        <f>IF(OR($D1783="51",$D1783="52",$D1783="61"),0,(AF1783/'Totals and Drop Down Lists'!AB$5)*Inputs!J$39)</f>
        <v>0</v>
      </c>
      <c r="BE1783">
        <f>IF(OR($D1783="51",$D1783="52",$D1783="61"),0,(AG1783/'Totals and Drop Down Lists'!AC$5)*Inputs!K$39)</f>
        <v>0</v>
      </c>
      <c r="BF1783">
        <f>IF(OR($D1783="51",$D1783="52",$D1783="61"),0,(AH1783/'Totals and Drop Down Lists'!AD$5)*Inputs!L$39)</f>
        <v>0</v>
      </c>
      <c r="BG1783" s="10">
        <f t="shared" si="244"/>
        <v>276185.63943832112</v>
      </c>
    </row>
    <row r="1784" spans="1:59" ht="28.8">
      <c r="A1784" s="1" t="s">
        <v>7529</v>
      </c>
      <c r="B1784" s="1" t="s">
        <v>3315</v>
      </c>
      <c r="C1784" s="1" t="s">
        <v>3317</v>
      </c>
      <c r="D1784" s="1" t="s">
        <v>10</v>
      </c>
      <c r="E1784" s="1" t="s">
        <v>3318</v>
      </c>
      <c r="F1784" s="2">
        <v>61516</v>
      </c>
      <c r="G1784" s="2">
        <v>264</v>
      </c>
      <c r="H1784" s="2">
        <v>72</v>
      </c>
      <c r="I1784" s="2">
        <v>3178</v>
      </c>
      <c r="J1784" s="2">
        <v>24084</v>
      </c>
      <c r="K1784" s="2">
        <v>6297</v>
      </c>
      <c r="L1784" s="2">
        <v>46</v>
      </c>
      <c r="M1784" s="2">
        <v>29</v>
      </c>
      <c r="N1784" s="2">
        <v>0</v>
      </c>
      <c r="O1784" s="2">
        <v>146</v>
      </c>
      <c r="P1784" s="2">
        <v>27</v>
      </c>
      <c r="Q1784" s="2">
        <v>0</v>
      </c>
      <c r="R1784" s="2">
        <v>278</v>
      </c>
      <c r="S1784" s="2">
        <v>7698200</v>
      </c>
      <c r="T1784" s="2">
        <v>456438600</v>
      </c>
      <c r="U1784" s="2">
        <v>227</v>
      </c>
      <c r="V1784" s="2">
        <v>225</v>
      </c>
      <c r="W1784" s="2">
        <v>0</v>
      </c>
      <c r="X1784" s="2">
        <v>845</v>
      </c>
      <c r="Y1784" s="2">
        <v>150</v>
      </c>
      <c r="Z1784" s="2">
        <v>580</v>
      </c>
      <c r="AA1784" s="9">
        <f t="shared" si="245"/>
        <v>61516</v>
      </c>
      <c r="AB1784" s="9">
        <f t="shared" si="246"/>
        <v>2842</v>
      </c>
      <c r="AC1784" s="9">
        <f t="shared" si="247"/>
        <v>526</v>
      </c>
      <c r="AD1784" s="9">
        <f t="shared" si="248"/>
        <v>278</v>
      </c>
      <c r="AE1784" s="44">
        <f t="shared" si="249"/>
        <v>1.1498324316953717E-4</v>
      </c>
      <c r="AF1784" s="9">
        <f t="shared" si="250"/>
        <v>620</v>
      </c>
      <c r="AG1784" s="9">
        <f t="shared" si="243"/>
        <v>730</v>
      </c>
      <c r="AH1784" s="44">
        <f t="shared" si="251"/>
        <v>7.1019730704441634E-5</v>
      </c>
      <c r="AI1784">
        <f>AA1784/'Totals and Drop Down Lists'!W$6*Inputs!E$37</f>
        <v>55803.649286230851</v>
      </c>
      <c r="AJ1784">
        <f>AB1784/'Totals and Drop Down Lists'!X$6*Inputs!F$37</f>
        <v>9351.2803733951605</v>
      </c>
      <c r="AK1784">
        <f>AC1784/'Totals and Drop Down Lists'!Y$6*Inputs!G$37</f>
        <v>3467.5696756021421</v>
      </c>
      <c r="AL1784">
        <f>AD1784/'Totals and Drop Down Lists'!Z$6*Inputs!H$37</f>
        <v>2228.865353058301</v>
      </c>
      <c r="AM1784">
        <f>AE1784/'Totals and Drop Down Lists'!AA$6*Inputs!I$37</f>
        <v>14314.189244277894</v>
      </c>
      <c r="AN1784">
        <f>AF1784/'Totals and Drop Down Lists'!AB$6*Inputs!J$37</f>
        <v>12373.14974701374</v>
      </c>
      <c r="AO1784">
        <f>AG1784/'Totals and Drop Down Lists'!AC$6*Inputs!K$37</f>
        <v>13595.210610736882</v>
      </c>
      <c r="AP1784">
        <f>AH1784/'Totals and Drop Down Lists'!AD$6*Inputs!L$37</f>
        <v>16713.066767413704</v>
      </c>
      <c r="AQ1784">
        <f>IF(OR($D1784="51",$D1784="52",$D1784="61"),(AA1784/'Totals and Drop Down Lists'!W$4)*Inputs!E$38,0)</f>
        <v>0</v>
      </c>
      <c r="AR1784">
        <f>IF(OR($D1784="51",$D1784="52",$D1784="61"),(AB1784/'Totals and Drop Down Lists'!X$4)*Inputs!F$38,0)</f>
        <v>0</v>
      </c>
      <c r="AS1784">
        <f>IF(OR($D1784="51",$D1784="52",$D1784="61"),(AC1784/'Totals and Drop Down Lists'!Y$4)*Inputs!G$38,0)</f>
        <v>0</v>
      </c>
      <c r="AT1784">
        <f>IF(OR($D1784="51",$D1784="52",$D1784="61"),(AD1784/'Totals and Drop Down Lists'!Z$4)*Inputs!H$38,0)</f>
        <v>0</v>
      </c>
      <c r="AU1784">
        <f>IF(OR($D1784="51",$D1784="52",$D1784="61"),(AE1784/'Totals and Drop Down Lists'!AA$4)*Inputs!I$38,0)</f>
        <v>0</v>
      </c>
      <c r="AV1784">
        <f>IF(OR($D1784="51",$D1784="52",$D1784="61"),(AF1784/'Totals and Drop Down Lists'!AB$4)*Inputs!J$38,0)</f>
        <v>0</v>
      </c>
      <c r="AW1784">
        <f>IF(OR($D1784="51",$D1784="52",$D1784="61"),(AG1784/'Totals and Drop Down Lists'!AC$4)*Inputs!K$38,0)</f>
        <v>0</v>
      </c>
      <c r="AX1784">
        <f>IF(OR($D1784="51",$D1784="52",$D1784="61"),(AH1784/'Totals and Drop Down Lists'!AD$4)*Inputs!L$38,0)</f>
        <v>0</v>
      </c>
      <c r="AY1784">
        <f>IF(OR($D1784="51",$D1784="52",$D1784="61"),0,(AA1784/'Totals and Drop Down Lists'!W$5)*Inputs!E$39)</f>
        <v>0</v>
      </c>
      <c r="AZ1784">
        <f>IF(OR($D1784="51",$D1784="52",$D1784="61"),0,(AB1784/'Totals and Drop Down Lists'!X$5)*Inputs!F$39)</f>
        <v>0</v>
      </c>
      <c r="BA1784">
        <f>IF(OR($D1784="51",$D1784="52",$D1784="61"),0,(AC1784/'Totals and Drop Down Lists'!Y$5)*Inputs!G$39)</f>
        <v>0</v>
      </c>
      <c r="BB1784">
        <f>IF(OR($D1784="51",$D1784="52",$D1784="61"),0,(AD1784/'Totals and Drop Down Lists'!Z$5)*Inputs!H$39)</f>
        <v>0</v>
      </c>
      <c r="BC1784">
        <f>IF(OR($D1784="51",$D1784="52",$D1784="61"),0,(AE1784/'Totals and Drop Down Lists'!AA$5)*Inputs!I$39)</f>
        <v>0</v>
      </c>
      <c r="BD1784">
        <f>IF(OR($D1784="51",$D1784="52",$D1784="61"),0,(AF1784/'Totals and Drop Down Lists'!AB$5)*Inputs!J$39)</f>
        <v>0</v>
      </c>
      <c r="BE1784">
        <f>IF(OR($D1784="51",$D1784="52",$D1784="61"),0,(AG1784/'Totals and Drop Down Lists'!AC$5)*Inputs!K$39)</f>
        <v>0</v>
      </c>
      <c r="BF1784">
        <f>IF(OR($D1784="51",$D1784="52",$D1784="61"),0,(AH1784/'Totals and Drop Down Lists'!AD$5)*Inputs!L$39)</f>
        <v>0</v>
      </c>
      <c r="BG1784" s="10">
        <f t="shared" si="244"/>
        <v>127846.98105772866</v>
      </c>
    </row>
    <row r="1785" spans="1:59" ht="28.8">
      <c r="A1785" s="1" t="s">
        <v>7529</v>
      </c>
      <c r="B1785" s="1" t="s">
        <v>3315</v>
      </c>
      <c r="C1785" s="1" t="s">
        <v>3319</v>
      </c>
      <c r="D1785" s="1" t="s">
        <v>7</v>
      </c>
      <c r="E1785" s="1" t="s">
        <v>3320</v>
      </c>
      <c r="F1785" s="2">
        <v>389112</v>
      </c>
      <c r="G1785" s="2">
        <v>14465</v>
      </c>
      <c r="H1785" s="2">
        <v>3076</v>
      </c>
      <c r="I1785" s="2">
        <v>84076</v>
      </c>
      <c r="J1785" s="2">
        <v>165438</v>
      </c>
      <c r="K1785" s="2">
        <v>83982</v>
      </c>
      <c r="L1785" s="2">
        <v>925</v>
      </c>
      <c r="M1785" s="2">
        <v>290</v>
      </c>
      <c r="N1785" s="2">
        <v>56</v>
      </c>
      <c r="O1785" s="2">
        <v>2961</v>
      </c>
      <c r="P1785" s="2">
        <v>1221</v>
      </c>
      <c r="Q1785" s="2">
        <v>335</v>
      </c>
      <c r="R1785" s="2">
        <v>85463</v>
      </c>
      <c r="S1785" s="2">
        <v>74764500</v>
      </c>
      <c r="T1785" s="2">
        <v>3507446600</v>
      </c>
      <c r="U1785" s="2">
        <v>4106</v>
      </c>
      <c r="V1785" s="2">
        <v>11515</v>
      </c>
      <c r="W1785" s="2">
        <v>475</v>
      </c>
      <c r="X1785" s="2">
        <v>31160</v>
      </c>
      <c r="Y1785" s="2">
        <v>5930</v>
      </c>
      <c r="Z1785" s="2">
        <v>17890</v>
      </c>
      <c r="AA1785" s="9">
        <f t="shared" si="245"/>
        <v>389112</v>
      </c>
      <c r="AB1785" s="9">
        <f t="shared" si="246"/>
        <v>66535</v>
      </c>
      <c r="AC1785" s="9">
        <f t="shared" si="247"/>
        <v>91251</v>
      </c>
      <c r="AD1785" s="9">
        <f t="shared" si="248"/>
        <v>85463</v>
      </c>
      <c r="AE1785" s="44">
        <f t="shared" si="249"/>
        <v>2.9773709091102472E-3</v>
      </c>
      <c r="AF1785" s="9">
        <f t="shared" si="250"/>
        <v>19170</v>
      </c>
      <c r="AG1785" s="9">
        <f t="shared" si="243"/>
        <v>23820</v>
      </c>
      <c r="AH1785" s="44">
        <f t="shared" si="251"/>
        <v>4.4992879164024602E-3</v>
      </c>
      <c r="AI1785">
        <f>AA1785/'Totals and Drop Down Lists'!W$6*Inputs!E$37</f>
        <v>352979.21810689673</v>
      </c>
      <c r="AJ1785">
        <f>AB1785/'Totals and Drop Down Lists'!X$6*Inputs!F$37</f>
        <v>218925.9112047315</v>
      </c>
      <c r="AK1785">
        <f>AC1785/'Totals and Drop Down Lists'!Y$6*Inputs!G$37</f>
        <v>601557.41533910856</v>
      </c>
      <c r="AL1785">
        <f>AD1785/'Totals and Drop Down Lists'!Z$6*Inputs!H$37</f>
        <v>685199.71103748772</v>
      </c>
      <c r="AM1785">
        <f>AE1785/'Totals and Drop Down Lists'!AA$6*Inputs!I$37</f>
        <v>370650.97025114071</v>
      </c>
      <c r="AN1785">
        <f>AF1785/'Totals and Drop Down Lists'!AB$6*Inputs!J$37</f>
        <v>382569.80750040873</v>
      </c>
      <c r="AO1785">
        <f>AG1785/'Totals and Drop Down Lists'!AC$6*Inputs!K$37</f>
        <v>443613.58458596235</v>
      </c>
      <c r="AP1785">
        <f>AH1785/'Totals and Drop Down Lists'!AD$6*Inputs!L$37</f>
        <v>1058817.0161556122</v>
      </c>
      <c r="AQ1785">
        <f>IF(OR($D1785="51",$D1785="52",$D1785="61"),(AA1785/'Totals and Drop Down Lists'!W$4)*Inputs!E$38,0)</f>
        <v>0</v>
      </c>
      <c r="AR1785">
        <f>IF(OR($D1785="51",$D1785="52",$D1785="61"),(AB1785/'Totals and Drop Down Lists'!X$4)*Inputs!F$38,0)</f>
        <v>0</v>
      </c>
      <c r="AS1785">
        <f>IF(OR($D1785="51",$D1785="52",$D1785="61"),(AC1785/'Totals and Drop Down Lists'!Y$4)*Inputs!G$38,0)</f>
        <v>0</v>
      </c>
      <c r="AT1785">
        <f>IF(OR($D1785="51",$D1785="52",$D1785="61"),(AD1785/'Totals and Drop Down Lists'!Z$4)*Inputs!H$38,0)</f>
        <v>0</v>
      </c>
      <c r="AU1785">
        <f>IF(OR($D1785="51",$D1785="52",$D1785="61"),(AE1785/'Totals and Drop Down Lists'!AA$4)*Inputs!I$38,0)</f>
        <v>0</v>
      </c>
      <c r="AV1785">
        <f>IF(OR($D1785="51",$D1785="52",$D1785="61"),(AF1785/'Totals and Drop Down Lists'!AB$4)*Inputs!J$38,0)</f>
        <v>0</v>
      </c>
      <c r="AW1785">
        <f>IF(OR($D1785="51",$D1785="52",$D1785="61"),(AG1785/'Totals and Drop Down Lists'!AC$4)*Inputs!K$38,0)</f>
        <v>0</v>
      </c>
      <c r="AX1785">
        <f>IF(OR($D1785="51",$D1785="52",$D1785="61"),(AH1785/'Totals and Drop Down Lists'!AD$4)*Inputs!L$38,0)</f>
        <v>0</v>
      </c>
      <c r="AY1785">
        <f>IF(OR($D1785="51",$D1785="52",$D1785="61"),0,(AA1785/'Totals and Drop Down Lists'!W$5)*Inputs!E$39)</f>
        <v>0</v>
      </c>
      <c r="AZ1785">
        <f>IF(OR($D1785="51",$D1785="52",$D1785="61"),0,(AB1785/'Totals and Drop Down Lists'!X$5)*Inputs!F$39)</f>
        <v>0</v>
      </c>
      <c r="BA1785">
        <f>IF(OR($D1785="51",$D1785="52",$D1785="61"),0,(AC1785/'Totals and Drop Down Lists'!Y$5)*Inputs!G$39)</f>
        <v>0</v>
      </c>
      <c r="BB1785">
        <f>IF(OR($D1785="51",$D1785="52",$D1785="61"),0,(AD1785/'Totals and Drop Down Lists'!Z$5)*Inputs!H$39)</f>
        <v>0</v>
      </c>
      <c r="BC1785">
        <f>IF(OR($D1785="51",$D1785="52",$D1785="61"),0,(AE1785/'Totals and Drop Down Lists'!AA$5)*Inputs!I$39)</f>
        <v>0</v>
      </c>
      <c r="BD1785">
        <f>IF(OR($D1785="51",$D1785="52",$D1785="61"),0,(AF1785/'Totals and Drop Down Lists'!AB$5)*Inputs!J$39)</f>
        <v>0</v>
      </c>
      <c r="BE1785">
        <f>IF(OR($D1785="51",$D1785="52",$D1785="61"),0,(AG1785/'Totals and Drop Down Lists'!AC$5)*Inputs!K$39)</f>
        <v>0</v>
      </c>
      <c r="BF1785">
        <f>IF(OR($D1785="51",$D1785="52",$D1785="61"),0,(AH1785/'Totals and Drop Down Lists'!AD$5)*Inputs!L$39)</f>
        <v>0</v>
      </c>
      <c r="BG1785" s="10">
        <f t="shared" si="244"/>
        <v>4114313.6341813486</v>
      </c>
    </row>
    <row r="1786" spans="1:59" ht="28.8">
      <c r="A1786" s="1" t="s">
        <v>7529</v>
      </c>
      <c r="B1786" s="1" t="s">
        <v>3315</v>
      </c>
      <c r="C1786" s="1" t="s">
        <v>3321</v>
      </c>
      <c r="D1786" s="1" t="s">
        <v>10</v>
      </c>
      <c r="E1786" s="1" t="s">
        <v>3322</v>
      </c>
      <c r="F1786" s="2">
        <v>50523</v>
      </c>
      <c r="G1786" s="2">
        <v>215</v>
      </c>
      <c r="H1786" s="2">
        <v>67</v>
      </c>
      <c r="I1786" s="2">
        <v>2486</v>
      </c>
      <c r="J1786" s="2">
        <v>22037</v>
      </c>
      <c r="K1786" s="2">
        <v>5856</v>
      </c>
      <c r="L1786" s="2">
        <v>47</v>
      </c>
      <c r="M1786" s="2">
        <v>0</v>
      </c>
      <c r="N1786" s="2">
        <v>0</v>
      </c>
      <c r="O1786" s="2">
        <v>74</v>
      </c>
      <c r="P1786" s="2">
        <v>10</v>
      </c>
      <c r="Q1786" s="2">
        <v>0</v>
      </c>
      <c r="R1786" s="2">
        <v>1021</v>
      </c>
      <c r="S1786" s="2">
        <v>6576400</v>
      </c>
      <c r="T1786" s="2">
        <v>347037900</v>
      </c>
      <c r="U1786" s="2">
        <v>488</v>
      </c>
      <c r="V1786" s="2">
        <v>400</v>
      </c>
      <c r="W1786" s="2">
        <v>0</v>
      </c>
      <c r="X1786" s="2">
        <v>875</v>
      </c>
      <c r="Y1786" s="2">
        <v>140</v>
      </c>
      <c r="Z1786" s="2">
        <v>495</v>
      </c>
      <c r="AA1786" s="9">
        <f t="shared" si="245"/>
        <v>50523</v>
      </c>
      <c r="AB1786" s="9">
        <f t="shared" si="246"/>
        <v>2204</v>
      </c>
      <c r="AC1786" s="9">
        <f t="shared" si="247"/>
        <v>1152</v>
      </c>
      <c r="AD1786" s="9">
        <f t="shared" si="248"/>
        <v>1021</v>
      </c>
      <c r="AE1786" s="44">
        <f t="shared" si="249"/>
        <v>1.0867895414025535E-4</v>
      </c>
      <c r="AF1786" s="9">
        <f t="shared" si="250"/>
        <v>475</v>
      </c>
      <c r="AG1786" s="9">
        <f t="shared" si="243"/>
        <v>635</v>
      </c>
      <c r="AH1786" s="44">
        <f t="shared" si="251"/>
        <v>6.2787531346150042E-5</v>
      </c>
      <c r="AI1786">
        <f>AA1786/'Totals and Drop Down Lists'!W$6*Inputs!E$37</f>
        <v>45831.454790432428</v>
      </c>
      <c r="AJ1786">
        <f>AB1786/'Totals and Drop Down Lists'!X$6*Inputs!F$37</f>
        <v>7252.0133507962464</v>
      </c>
      <c r="AK1786">
        <f>AC1786/'Totals and Drop Down Lists'!Y$6*Inputs!G$37</f>
        <v>7594.3731298358698</v>
      </c>
      <c r="AL1786">
        <f>AD1786/'Totals and Drop Down Lists'!Z$6*Inputs!H$37</f>
        <v>8185.8687966637608</v>
      </c>
      <c r="AM1786">
        <f>AE1786/'Totals and Drop Down Lists'!AA$6*Inputs!I$37</f>
        <v>13529.372398550997</v>
      </c>
      <c r="AN1786">
        <f>AF1786/'Totals and Drop Down Lists'!AB$6*Inputs!J$37</f>
        <v>9479.4292416637527</v>
      </c>
      <c r="AO1786">
        <f>AG1786/'Totals and Drop Down Lists'!AC$6*Inputs!K$37</f>
        <v>11825.970873723178</v>
      </c>
      <c r="AP1786">
        <f>AH1786/'Totals and Drop Down Lists'!AD$6*Inputs!L$37</f>
        <v>14775.784041147564</v>
      </c>
      <c r="AQ1786">
        <f>IF(OR($D1786="51",$D1786="52",$D1786="61"),(AA1786/'Totals and Drop Down Lists'!W$4)*Inputs!E$38,0)</f>
        <v>0</v>
      </c>
      <c r="AR1786">
        <f>IF(OR($D1786="51",$D1786="52",$D1786="61"),(AB1786/'Totals and Drop Down Lists'!X$4)*Inputs!F$38,0)</f>
        <v>0</v>
      </c>
      <c r="AS1786">
        <f>IF(OR($D1786="51",$D1786="52",$D1786="61"),(AC1786/'Totals and Drop Down Lists'!Y$4)*Inputs!G$38,0)</f>
        <v>0</v>
      </c>
      <c r="AT1786">
        <f>IF(OR($D1786="51",$D1786="52",$D1786="61"),(AD1786/'Totals and Drop Down Lists'!Z$4)*Inputs!H$38,0)</f>
        <v>0</v>
      </c>
      <c r="AU1786">
        <f>IF(OR($D1786="51",$D1786="52",$D1786="61"),(AE1786/'Totals and Drop Down Lists'!AA$4)*Inputs!I$38,0)</f>
        <v>0</v>
      </c>
      <c r="AV1786">
        <f>IF(OR($D1786="51",$D1786="52",$D1786="61"),(AF1786/'Totals and Drop Down Lists'!AB$4)*Inputs!J$38,0)</f>
        <v>0</v>
      </c>
      <c r="AW1786">
        <f>IF(OR($D1786="51",$D1786="52",$D1786="61"),(AG1786/'Totals and Drop Down Lists'!AC$4)*Inputs!K$38,0)</f>
        <v>0</v>
      </c>
      <c r="AX1786">
        <f>IF(OR($D1786="51",$D1786="52",$D1786="61"),(AH1786/'Totals and Drop Down Lists'!AD$4)*Inputs!L$38,0)</f>
        <v>0</v>
      </c>
      <c r="AY1786">
        <f>IF(OR($D1786="51",$D1786="52",$D1786="61"),0,(AA1786/'Totals and Drop Down Lists'!W$5)*Inputs!E$39)</f>
        <v>0</v>
      </c>
      <c r="AZ1786">
        <f>IF(OR($D1786="51",$D1786="52",$D1786="61"),0,(AB1786/'Totals and Drop Down Lists'!X$5)*Inputs!F$39)</f>
        <v>0</v>
      </c>
      <c r="BA1786">
        <f>IF(OR($D1786="51",$D1786="52",$D1786="61"),0,(AC1786/'Totals and Drop Down Lists'!Y$5)*Inputs!G$39)</f>
        <v>0</v>
      </c>
      <c r="BB1786">
        <f>IF(OR($D1786="51",$D1786="52",$D1786="61"),0,(AD1786/'Totals and Drop Down Lists'!Z$5)*Inputs!H$39)</f>
        <v>0</v>
      </c>
      <c r="BC1786">
        <f>IF(OR($D1786="51",$D1786="52",$D1786="61"),0,(AE1786/'Totals and Drop Down Lists'!AA$5)*Inputs!I$39)</f>
        <v>0</v>
      </c>
      <c r="BD1786">
        <f>IF(OR($D1786="51",$D1786="52",$D1786="61"),0,(AF1786/'Totals and Drop Down Lists'!AB$5)*Inputs!J$39)</f>
        <v>0</v>
      </c>
      <c r="BE1786">
        <f>IF(OR($D1786="51",$D1786="52",$D1786="61"),0,(AG1786/'Totals and Drop Down Lists'!AC$5)*Inputs!K$39)</f>
        <v>0</v>
      </c>
      <c r="BF1786">
        <f>IF(OR($D1786="51",$D1786="52",$D1786="61"),0,(AH1786/'Totals and Drop Down Lists'!AD$5)*Inputs!L$39)</f>
        <v>0</v>
      </c>
      <c r="BG1786" s="10">
        <f t="shared" si="244"/>
        <v>118474.2666228138</v>
      </c>
    </row>
    <row r="1787" spans="1:59" ht="28.8">
      <c r="A1787" s="1" t="s">
        <v>7529</v>
      </c>
      <c r="B1787" s="1" t="s">
        <v>3315</v>
      </c>
      <c r="C1787" s="1" t="s">
        <v>3323</v>
      </c>
      <c r="D1787" s="1" t="s">
        <v>10</v>
      </c>
      <c r="E1787" s="1" t="s">
        <v>3324</v>
      </c>
      <c r="F1787" s="2">
        <v>71852</v>
      </c>
      <c r="G1787" s="2">
        <v>419</v>
      </c>
      <c r="H1787" s="2">
        <v>60</v>
      </c>
      <c r="I1787" s="2">
        <v>3855</v>
      </c>
      <c r="J1787" s="2">
        <v>29174</v>
      </c>
      <c r="K1787" s="2">
        <v>8214</v>
      </c>
      <c r="L1787" s="2">
        <v>8</v>
      </c>
      <c r="M1787" s="2">
        <v>0</v>
      </c>
      <c r="N1787" s="2">
        <v>0</v>
      </c>
      <c r="O1787" s="2">
        <v>90</v>
      </c>
      <c r="P1787" s="2">
        <v>49</v>
      </c>
      <c r="Q1787" s="2">
        <v>0</v>
      </c>
      <c r="R1787" s="2">
        <v>563</v>
      </c>
      <c r="S1787" s="2">
        <v>9416300</v>
      </c>
      <c r="T1787" s="2">
        <v>488402000</v>
      </c>
      <c r="U1787" s="2">
        <v>414</v>
      </c>
      <c r="V1787" s="2">
        <v>290</v>
      </c>
      <c r="W1787" s="2">
        <v>0</v>
      </c>
      <c r="X1787" s="2">
        <v>1375</v>
      </c>
      <c r="Y1787" s="2">
        <v>140</v>
      </c>
      <c r="Z1787" s="2">
        <v>1070</v>
      </c>
      <c r="AA1787" s="9">
        <f t="shared" si="245"/>
        <v>71852</v>
      </c>
      <c r="AB1787" s="9">
        <f t="shared" si="246"/>
        <v>3376</v>
      </c>
      <c r="AC1787" s="9">
        <f t="shared" si="247"/>
        <v>710</v>
      </c>
      <c r="AD1787" s="9">
        <f t="shared" si="248"/>
        <v>563</v>
      </c>
      <c r="AE1787" s="44">
        <f t="shared" si="249"/>
        <v>1.6151363981750509E-4</v>
      </c>
      <c r="AF1787" s="9">
        <f t="shared" si="250"/>
        <v>1085</v>
      </c>
      <c r="AG1787" s="9">
        <f t="shared" si="243"/>
        <v>1210</v>
      </c>
      <c r="AH1787" s="44">
        <f t="shared" si="251"/>
        <v>1.2676377867967074E-4</v>
      </c>
      <c r="AI1787">
        <f>AA1787/'Totals and Drop Down Lists'!W$6*Inputs!E$37</f>
        <v>65179.852534531812</v>
      </c>
      <c r="AJ1787">
        <f>AB1787/'Totals and Drop Down Lists'!X$6*Inputs!F$37</f>
        <v>11108.347128987354</v>
      </c>
      <c r="AK1787">
        <f>AC1787/'Totals and Drop Down Lists'!Y$6*Inputs!G$37</f>
        <v>4680.5598282842602</v>
      </c>
      <c r="AL1787">
        <f>AD1787/'Totals and Drop Down Lists'!Z$6*Inputs!H$37</f>
        <v>4513.8532150065594</v>
      </c>
      <c r="AM1787">
        <f>AE1787/'Totals and Drop Down Lists'!AA$6*Inputs!I$37</f>
        <v>20106.728094902206</v>
      </c>
      <c r="AN1787">
        <f>AF1787/'Totals and Drop Down Lists'!AB$6*Inputs!J$37</f>
        <v>21653.012057274045</v>
      </c>
      <c r="AO1787">
        <f>AG1787/'Totals and Drop Down Lists'!AC$6*Inputs!K$37</f>
        <v>22534.527176700856</v>
      </c>
      <c r="AP1787">
        <f>AH1787/'Totals and Drop Down Lists'!AD$6*Inputs!L$37</f>
        <v>29831.308507489048</v>
      </c>
      <c r="AQ1787">
        <f>IF(OR($D1787="51",$D1787="52",$D1787="61"),(AA1787/'Totals and Drop Down Lists'!W$4)*Inputs!E$38,0)</f>
        <v>0</v>
      </c>
      <c r="AR1787">
        <f>IF(OR($D1787="51",$D1787="52",$D1787="61"),(AB1787/'Totals and Drop Down Lists'!X$4)*Inputs!F$38,0)</f>
        <v>0</v>
      </c>
      <c r="AS1787">
        <f>IF(OR($D1787="51",$D1787="52",$D1787="61"),(AC1787/'Totals and Drop Down Lists'!Y$4)*Inputs!G$38,0)</f>
        <v>0</v>
      </c>
      <c r="AT1787">
        <f>IF(OR($D1787="51",$D1787="52",$D1787="61"),(AD1787/'Totals and Drop Down Lists'!Z$4)*Inputs!H$38,0)</f>
        <v>0</v>
      </c>
      <c r="AU1787">
        <f>IF(OR($D1787="51",$D1787="52",$D1787="61"),(AE1787/'Totals and Drop Down Lists'!AA$4)*Inputs!I$38,0)</f>
        <v>0</v>
      </c>
      <c r="AV1787">
        <f>IF(OR($D1787="51",$D1787="52",$D1787="61"),(AF1787/'Totals and Drop Down Lists'!AB$4)*Inputs!J$38,0)</f>
        <v>0</v>
      </c>
      <c r="AW1787">
        <f>IF(OR($D1787="51",$D1787="52",$D1787="61"),(AG1787/'Totals and Drop Down Lists'!AC$4)*Inputs!K$38,0)</f>
        <v>0</v>
      </c>
      <c r="AX1787">
        <f>IF(OR($D1787="51",$D1787="52",$D1787="61"),(AH1787/'Totals and Drop Down Lists'!AD$4)*Inputs!L$38,0)</f>
        <v>0</v>
      </c>
      <c r="AY1787">
        <f>IF(OR($D1787="51",$D1787="52",$D1787="61"),0,(AA1787/'Totals and Drop Down Lists'!W$5)*Inputs!E$39)</f>
        <v>0</v>
      </c>
      <c r="AZ1787">
        <f>IF(OR($D1787="51",$D1787="52",$D1787="61"),0,(AB1787/'Totals and Drop Down Lists'!X$5)*Inputs!F$39)</f>
        <v>0</v>
      </c>
      <c r="BA1787">
        <f>IF(OR($D1787="51",$D1787="52",$D1787="61"),0,(AC1787/'Totals and Drop Down Lists'!Y$5)*Inputs!G$39)</f>
        <v>0</v>
      </c>
      <c r="BB1787">
        <f>IF(OR($D1787="51",$D1787="52",$D1787="61"),0,(AD1787/'Totals and Drop Down Lists'!Z$5)*Inputs!H$39)</f>
        <v>0</v>
      </c>
      <c r="BC1787">
        <f>IF(OR($D1787="51",$D1787="52",$D1787="61"),0,(AE1787/'Totals and Drop Down Lists'!AA$5)*Inputs!I$39)</f>
        <v>0</v>
      </c>
      <c r="BD1787">
        <f>IF(OR($D1787="51",$D1787="52",$D1787="61"),0,(AF1787/'Totals and Drop Down Lists'!AB$5)*Inputs!J$39)</f>
        <v>0</v>
      </c>
      <c r="BE1787">
        <f>IF(OR($D1787="51",$D1787="52",$D1787="61"),0,(AG1787/'Totals and Drop Down Lists'!AC$5)*Inputs!K$39)</f>
        <v>0</v>
      </c>
      <c r="BF1787">
        <f>IF(OR($D1787="51",$D1787="52",$D1787="61"),0,(AH1787/'Totals and Drop Down Lists'!AD$5)*Inputs!L$39)</f>
        <v>0</v>
      </c>
      <c r="BG1787" s="10">
        <f t="shared" si="244"/>
        <v>179608.18854317613</v>
      </c>
    </row>
    <row r="1788" spans="1:59" ht="28.8">
      <c r="A1788" s="1" t="s">
        <v>7529</v>
      </c>
      <c r="B1788" s="1" t="s">
        <v>3315</v>
      </c>
      <c r="C1788" s="1" t="s">
        <v>3325</v>
      </c>
      <c r="D1788" s="1" t="s">
        <v>215</v>
      </c>
      <c r="E1788" s="1" t="s">
        <v>3326</v>
      </c>
      <c r="F1788" s="2">
        <v>513169</v>
      </c>
      <c r="G1788" s="2">
        <v>2895</v>
      </c>
      <c r="H1788" s="2">
        <v>565</v>
      </c>
      <c r="I1788" s="2">
        <v>44702</v>
      </c>
      <c r="J1788" s="2">
        <v>204317</v>
      </c>
      <c r="K1788" s="2">
        <v>58933</v>
      </c>
      <c r="L1788" s="2">
        <v>1069</v>
      </c>
      <c r="M1788" s="2">
        <v>308</v>
      </c>
      <c r="N1788" s="2">
        <v>30</v>
      </c>
      <c r="O1788" s="2">
        <v>2121</v>
      </c>
      <c r="P1788" s="2">
        <v>595</v>
      </c>
      <c r="Q1788" s="2">
        <v>95</v>
      </c>
      <c r="R1788" s="2">
        <v>13891</v>
      </c>
      <c r="S1788" s="2">
        <v>59768400</v>
      </c>
      <c r="T1788" s="2">
        <v>2878859800</v>
      </c>
      <c r="U1788" s="2">
        <v>2387</v>
      </c>
      <c r="V1788" s="2">
        <v>3464</v>
      </c>
      <c r="W1788" s="2">
        <v>120</v>
      </c>
      <c r="X1788" s="2">
        <v>13773</v>
      </c>
      <c r="Y1788" s="2">
        <v>1992</v>
      </c>
      <c r="Z1788" s="2">
        <v>9382</v>
      </c>
      <c r="AA1788" s="9">
        <f t="shared" si="245"/>
        <v>513169</v>
      </c>
      <c r="AB1788" s="9">
        <f t="shared" si="246"/>
        <v>41242</v>
      </c>
      <c r="AC1788" s="9">
        <f t="shared" si="247"/>
        <v>18109</v>
      </c>
      <c r="AD1788" s="9">
        <f t="shared" si="248"/>
        <v>13891</v>
      </c>
      <c r="AE1788" s="44">
        <f t="shared" si="249"/>
        <v>1.1871576127881573E-3</v>
      </c>
      <c r="AF1788" s="9">
        <f t="shared" si="250"/>
        <v>10189</v>
      </c>
      <c r="AG1788" s="9">
        <f t="shared" si="243"/>
        <v>11374</v>
      </c>
      <c r="AH1788" s="44">
        <f t="shared" si="251"/>
        <v>1.2207264551868011E-3</v>
      </c>
      <c r="AI1788">
        <f>AA1788/'Totals and Drop Down Lists'!W$6*Inputs!E$37</f>
        <v>465516.33559668704</v>
      </c>
      <c r="AJ1788">
        <f>AB1788/'Totals and Drop Down Lists'!X$6*Inputs!F$37</f>
        <v>135702.14819126079</v>
      </c>
      <c r="AK1788">
        <f>AC1788/'Totals and Drop Down Lists'!Y$6*Inputs!G$37</f>
        <v>119380.64497239389</v>
      </c>
      <c r="AL1788">
        <f>AD1788/'Totals and Drop Down Lists'!Z$6*Inputs!H$37</f>
        <v>111371.11014148511</v>
      </c>
      <c r="AM1788">
        <f>AE1788/'Totals and Drop Down Lists'!AA$6*Inputs!I$37</f>
        <v>147788.47998902955</v>
      </c>
      <c r="AN1788">
        <f>AF1788/'Totals and Drop Down Lists'!AB$6*Inputs!J$37</f>
        <v>203338.74640697258</v>
      </c>
      <c r="AO1788">
        <f>AG1788/'Totals and Drop Down Lists'!AC$6*Inputs!K$37</f>
        <v>211824.55546098808</v>
      </c>
      <c r="AP1788">
        <f>AH1788/'Totals and Drop Down Lists'!AD$6*Inputs!L$37</f>
        <v>287273.44567372877</v>
      </c>
      <c r="AQ1788">
        <f>IF(OR($D1788="51",$D1788="52",$D1788="61"),(AA1788/'Totals and Drop Down Lists'!W$4)*Inputs!E$38,0)</f>
        <v>0</v>
      </c>
      <c r="AR1788">
        <f>IF(OR($D1788="51",$D1788="52",$D1788="61"),(AB1788/'Totals and Drop Down Lists'!X$4)*Inputs!F$38,0)</f>
        <v>0</v>
      </c>
      <c r="AS1788">
        <f>IF(OR($D1788="51",$D1788="52",$D1788="61"),(AC1788/'Totals and Drop Down Lists'!Y$4)*Inputs!G$38,0)</f>
        <v>0</v>
      </c>
      <c r="AT1788">
        <f>IF(OR($D1788="51",$D1788="52",$D1788="61"),(AD1788/'Totals and Drop Down Lists'!Z$4)*Inputs!H$38,0)</f>
        <v>0</v>
      </c>
      <c r="AU1788">
        <f>IF(OR($D1788="51",$D1788="52",$D1788="61"),(AE1788/'Totals and Drop Down Lists'!AA$4)*Inputs!I$38,0)</f>
        <v>0</v>
      </c>
      <c r="AV1788">
        <f>IF(OR($D1788="51",$D1788="52",$D1788="61"),(AF1788/'Totals and Drop Down Lists'!AB$4)*Inputs!J$38,0)</f>
        <v>0</v>
      </c>
      <c r="AW1788">
        <f>IF(OR($D1788="51",$D1788="52",$D1788="61"),(AG1788/'Totals and Drop Down Lists'!AC$4)*Inputs!K$38,0)</f>
        <v>0</v>
      </c>
      <c r="AX1788">
        <f>IF(OR($D1788="51",$D1788="52",$D1788="61"),(AH1788/'Totals and Drop Down Lists'!AD$4)*Inputs!L$38,0)</f>
        <v>0</v>
      </c>
      <c r="AY1788">
        <f>IF(OR($D1788="51",$D1788="52",$D1788="61"),0,(AA1788/'Totals and Drop Down Lists'!W$5)*Inputs!E$39)</f>
        <v>0</v>
      </c>
      <c r="AZ1788">
        <f>IF(OR($D1788="51",$D1788="52",$D1788="61"),0,(AB1788/'Totals and Drop Down Lists'!X$5)*Inputs!F$39)</f>
        <v>0</v>
      </c>
      <c r="BA1788">
        <f>IF(OR($D1788="51",$D1788="52",$D1788="61"),0,(AC1788/'Totals and Drop Down Lists'!Y$5)*Inputs!G$39)</f>
        <v>0</v>
      </c>
      <c r="BB1788">
        <f>IF(OR($D1788="51",$D1788="52",$D1788="61"),0,(AD1788/'Totals and Drop Down Lists'!Z$5)*Inputs!H$39)</f>
        <v>0</v>
      </c>
      <c r="BC1788">
        <f>IF(OR($D1788="51",$D1788="52",$D1788="61"),0,(AE1788/'Totals and Drop Down Lists'!AA$5)*Inputs!I$39)</f>
        <v>0</v>
      </c>
      <c r="BD1788">
        <f>IF(OR($D1788="51",$D1788="52",$D1788="61"),0,(AF1788/'Totals and Drop Down Lists'!AB$5)*Inputs!J$39)</f>
        <v>0</v>
      </c>
      <c r="BE1788">
        <f>IF(OR($D1788="51",$D1788="52",$D1788="61"),0,(AG1788/'Totals and Drop Down Lists'!AC$5)*Inputs!K$39)</f>
        <v>0</v>
      </c>
      <c r="BF1788">
        <f>IF(OR($D1788="51",$D1788="52",$D1788="61"),0,(AH1788/'Totals and Drop Down Lists'!AD$5)*Inputs!L$39)</f>
        <v>0</v>
      </c>
      <c r="BG1788" s="10">
        <f t="shared" si="244"/>
        <v>1682195.4664325458</v>
      </c>
    </row>
    <row r="1789" spans="1:59" ht="28.8">
      <c r="A1789" s="1" t="s">
        <v>7530</v>
      </c>
      <c r="B1789" s="1" t="s">
        <v>5938</v>
      </c>
      <c r="C1789" s="1" t="s">
        <v>5939</v>
      </c>
      <c r="D1789" s="1" t="s">
        <v>7</v>
      </c>
      <c r="E1789" s="1" t="s">
        <v>5940</v>
      </c>
      <c r="F1789" s="2">
        <v>288802</v>
      </c>
      <c r="G1789" s="2">
        <v>7373</v>
      </c>
      <c r="H1789" s="2">
        <v>1606</v>
      </c>
      <c r="I1789" s="2">
        <v>64676</v>
      </c>
      <c r="J1789" s="2">
        <v>111907</v>
      </c>
      <c r="K1789" s="2">
        <v>55496</v>
      </c>
      <c r="L1789" s="2">
        <v>1223</v>
      </c>
      <c r="M1789" s="2">
        <v>329</v>
      </c>
      <c r="N1789" s="2">
        <v>67</v>
      </c>
      <c r="O1789" s="2">
        <v>3106</v>
      </c>
      <c r="P1789" s="2">
        <v>1184</v>
      </c>
      <c r="Q1789" s="2">
        <v>220</v>
      </c>
      <c r="R1789" s="2">
        <v>53969</v>
      </c>
      <c r="S1789" s="2">
        <v>45917900</v>
      </c>
      <c r="T1789" s="2">
        <v>2040004100</v>
      </c>
      <c r="U1789" s="2">
        <v>2435</v>
      </c>
      <c r="V1789" s="2">
        <v>7935</v>
      </c>
      <c r="W1789" s="2">
        <v>160</v>
      </c>
      <c r="X1789" s="2">
        <v>20665</v>
      </c>
      <c r="Y1789" s="2">
        <v>4235</v>
      </c>
      <c r="Z1789" s="2">
        <v>11620</v>
      </c>
      <c r="AA1789" s="9">
        <f t="shared" si="245"/>
        <v>288802</v>
      </c>
      <c r="AB1789" s="9">
        <f t="shared" si="246"/>
        <v>55697</v>
      </c>
      <c r="AC1789" s="9">
        <f t="shared" si="247"/>
        <v>60098</v>
      </c>
      <c r="AD1789" s="9">
        <f t="shared" si="248"/>
        <v>53969</v>
      </c>
      <c r="AE1789" s="44">
        <f t="shared" si="249"/>
        <v>1.9220376719286288E-3</v>
      </c>
      <c r="AF1789" s="9">
        <f t="shared" si="250"/>
        <v>12570</v>
      </c>
      <c r="AG1789" s="9">
        <f t="shared" si="243"/>
        <v>15855</v>
      </c>
      <c r="AH1789" s="44">
        <f t="shared" si="251"/>
        <v>2.925645899043287E-3</v>
      </c>
      <c r="AI1789">
        <f>AA1789/'Totals and Drop Down Lists'!W$6*Inputs!E$37</f>
        <v>261983.96386569418</v>
      </c>
      <c r="AJ1789">
        <f>AB1789/'Totals and Drop Down Lists'!X$6*Inputs!F$37</f>
        <v>183264.69491801204</v>
      </c>
      <c r="AK1789">
        <f>AC1789/'Totals and Drop Down Lists'!Y$6*Inputs!G$37</f>
        <v>396186.31628201052</v>
      </c>
      <c r="AL1789">
        <f>AD1789/'Totals and Drop Down Lists'!Z$6*Inputs!H$37</f>
        <v>432696.5260403002</v>
      </c>
      <c r="AM1789">
        <f>AE1789/'Totals and Drop Down Lists'!AA$6*Inputs!I$37</f>
        <v>239273.22114277119</v>
      </c>
      <c r="AN1789">
        <f>AF1789/'Totals and Drop Down Lists'!AB$6*Inputs!J$37</f>
        <v>250855.63277413341</v>
      </c>
      <c r="AO1789">
        <f>AG1789/'Totals and Drop Down Lists'!AC$6*Inputs!K$37</f>
        <v>295276.80031949765</v>
      </c>
      <c r="AP1789">
        <f>AH1789/'Totals and Drop Down Lists'!AD$6*Inputs!L$37</f>
        <v>688491.98333361908</v>
      </c>
      <c r="AQ1789">
        <f>IF(OR($D1789="51",$D1789="52",$D1789="61"),(AA1789/'Totals and Drop Down Lists'!W$4)*Inputs!E$38,0)</f>
        <v>0</v>
      </c>
      <c r="AR1789">
        <f>IF(OR($D1789="51",$D1789="52",$D1789="61"),(AB1789/'Totals and Drop Down Lists'!X$4)*Inputs!F$38,0)</f>
        <v>0</v>
      </c>
      <c r="AS1789">
        <f>IF(OR($D1789="51",$D1789="52",$D1789="61"),(AC1789/'Totals and Drop Down Lists'!Y$4)*Inputs!G$38,0)</f>
        <v>0</v>
      </c>
      <c r="AT1789">
        <f>IF(OR($D1789="51",$D1789="52",$D1789="61"),(AD1789/'Totals and Drop Down Lists'!Z$4)*Inputs!H$38,0)</f>
        <v>0</v>
      </c>
      <c r="AU1789">
        <f>IF(OR($D1789="51",$D1789="52",$D1789="61"),(AE1789/'Totals and Drop Down Lists'!AA$4)*Inputs!I$38,0)</f>
        <v>0</v>
      </c>
      <c r="AV1789">
        <f>IF(OR($D1789="51",$D1789="52",$D1789="61"),(AF1789/'Totals and Drop Down Lists'!AB$4)*Inputs!J$38,0)</f>
        <v>0</v>
      </c>
      <c r="AW1789">
        <f>IF(OR($D1789="51",$D1789="52",$D1789="61"),(AG1789/'Totals and Drop Down Lists'!AC$4)*Inputs!K$38,0)</f>
        <v>0</v>
      </c>
      <c r="AX1789">
        <f>IF(OR($D1789="51",$D1789="52",$D1789="61"),(AH1789/'Totals and Drop Down Lists'!AD$4)*Inputs!L$38,0)</f>
        <v>0</v>
      </c>
      <c r="AY1789">
        <f>IF(OR($D1789="51",$D1789="52",$D1789="61"),0,(AA1789/'Totals and Drop Down Lists'!W$5)*Inputs!E$39)</f>
        <v>0</v>
      </c>
      <c r="AZ1789">
        <f>IF(OR($D1789="51",$D1789="52",$D1789="61"),0,(AB1789/'Totals and Drop Down Lists'!X$5)*Inputs!F$39)</f>
        <v>0</v>
      </c>
      <c r="BA1789">
        <f>IF(OR($D1789="51",$D1789="52",$D1789="61"),0,(AC1789/'Totals and Drop Down Lists'!Y$5)*Inputs!G$39)</f>
        <v>0</v>
      </c>
      <c r="BB1789">
        <f>IF(OR($D1789="51",$D1789="52",$D1789="61"),0,(AD1789/'Totals and Drop Down Lists'!Z$5)*Inputs!H$39)</f>
        <v>0</v>
      </c>
      <c r="BC1789">
        <f>IF(OR($D1789="51",$D1789="52",$D1789="61"),0,(AE1789/'Totals and Drop Down Lists'!AA$5)*Inputs!I$39)</f>
        <v>0</v>
      </c>
      <c r="BD1789">
        <f>IF(OR($D1789="51",$D1789="52",$D1789="61"),0,(AF1789/'Totals and Drop Down Lists'!AB$5)*Inputs!J$39)</f>
        <v>0</v>
      </c>
      <c r="BE1789">
        <f>IF(OR($D1789="51",$D1789="52",$D1789="61"),0,(AG1789/'Totals and Drop Down Lists'!AC$5)*Inputs!K$39)</f>
        <v>0</v>
      </c>
      <c r="BF1789">
        <f>IF(OR($D1789="51",$D1789="52",$D1789="61"),0,(AH1789/'Totals and Drop Down Lists'!AD$5)*Inputs!L$39)</f>
        <v>0</v>
      </c>
      <c r="BG1789" s="10">
        <f t="shared" si="244"/>
        <v>2748029.1386760385</v>
      </c>
    </row>
    <row r="1790" spans="1:59" ht="28.8">
      <c r="A1790" s="1" t="s">
        <v>7530</v>
      </c>
      <c r="B1790" s="1" t="s">
        <v>5938</v>
      </c>
      <c r="C1790" s="1" t="s">
        <v>4376</v>
      </c>
      <c r="D1790" s="1" t="s">
        <v>15</v>
      </c>
      <c r="E1790" s="1" t="s">
        <v>5941</v>
      </c>
      <c r="F1790" s="2">
        <v>226930</v>
      </c>
      <c r="G1790" s="2">
        <v>2048</v>
      </c>
      <c r="H1790" s="2">
        <v>448</v>
      </c>
      <c r="I1790" s="2">
        <v>20266</v>
      </c>
      <c r="J1790" s="2">
        <v>93488</v>
      </c>
      <c r="K1790" s="2">
        <v>27167</v>
      </c>
      <c r="L1790" s="2">
        <v>391</v>
      </c>
      <c r="M1790" s="2">
        <v>176</v>
      </c>
      <c r="N1790" s="2">
        <v>22</v>
      </c>
      <c r="O1790" s="2">
        <v>1173</v>
      </c>
      <c r="P1790" s="2">
        <v>132</v>
      </c>
      <c r="Q1790" s="2">
        <v>43</v>
      </c>
      <c r="R1790" s="2">
        <v>5265</v>
      </c>
      <c r="S1790" s="2">
        <v>25665000</v>
      </c>
      <c r="T1790" s="2">
        <v>1250264500</v>
      </c>
      <c r="U1790" s="2">
        <v>1209</v>
      </c>
      <c r="V1790" s="2">
        <v>1844</v>
      </c>
      <c r="W1790" s="2">
        <v>25</v>
      </c>
      <c r="X1790" s="2">
        <v>6725</v>
      </c>
      <c r="Y1790" s="2">
        <v>995</v>
      </c>
      <c r="Z1790" s="2">
        <v>4485</v>
      </c>
      <c r="AA1790" s="9">
        <f t="shared" si="245"/>
        <v>226930</v>
      </c>
      <c r="AB1790" s="9">
        <f t="shared" si="246"/>
        <v>17770</v>
      </c>
      <c r="AC1790" s="9">
        <f t="shared" si="247"/>
        <v>7202</v>
      </c>
      <c r="AD1790" s="9">
        <f t="shared" si="248"/>
        <v>5265</v>
      </c>
      <c r="AE1790" s="44">
        <f t="shared" si="249"/>
        <v>5.5134479948921967E-4</v>
      </c>
      <c r="AF1790" s="9">
        <f t="shared" si="250"/>
        <v>4856</v>
      </c>
      <c r="AG1790" s="9">
        <f t="shared" si="243"/>
        <v>5480</v>
      </c>
      <c r="AH1790" s="44">
        <f t="shared" si="251"/>
        <v>5.9253970724195706E-4</v>
      </c>
      <c r="AI1790">
        <f>AA1790/'Totals and Drop Down Lists'!W$6*Inputs!E$37</f>
        <v>205857.37259451798</v>
      </c>
      <c r="AJ1790">
        <f>AB1790/'Totals and Drop Down Lists'!X$6*Inputs!F$37</f>
        <v>58470.18023759043</v>
      </c>
      <c r="AK1790">
        <f>AC1790/'Totals and Drop Down Lists'!Y$6*Inputs!G$37</f>
        <v>47478.016737046819</v>
      </c>
      <c r="AL1790">
        <f>AD1790/'Totals and Drop Down Lists'!Z$6*Inputs!H$37</f>
        <v>42212.144186517828</v>
      </c>
      <c r="AM1790">
        <f>AE1790/'Totals and Drop Down Lists'!AA$6*Inputs!I$37</f>
        <v>68636.55591189659</v>
      </c>
      <c r="AN1790">
        <f>AF1790/'Totals and Drop Down Lists'!AB$6*Inputs!J$37</f>
        <v>96909.701889514079</v>
      </c>
      <c r="AO1790">
        <f>AG1790/'Totals and Drop Down Lists'!AC$6*Inputs!K$37</f>
        <v>102057.19746142207</v>
      </c>
      <c r="AP1790">
        <f>AH1790/'Totals and Drop Down Lists'!AD$6*Inputs!L$37</f>
        <v>139442.31541361287</v>
      </c>
      <c r="AQ1790">
        <f>IF(OR($D1790="51",$D1790="52",$D1790="61"),(AA1790/'Totals and Drop Down Lists'!W$4)*Inputs!E$38,0)</f>
        <v>0</v>
      </c>
      <c r="AR1790">
        <f>IF(OR($D1790="51",$D1790="52",$D1790="61"),(AB1790/'Totals and Drop Down Lists'!X$4)*Inputs!F$38,0)</f>
        <v>0</v>
      </c>
      <c r="AS1790">
        <f>IF(OR($D1790="51",$D1790="52",$D1790="61"),(AC1790/'Totals and Drop Down Lists'!Y$4)*Inputs!G$38,0)</f>
        <v>0</v>
      </c>
      <c r="AT1790">
        <f>IF(OR($D1790="51",$D1790="52",$D1790="61"),(AD1790/'Totals and Drop Down Lists'!Z$4)*Inputs!H$38,0)</f>
        <v>0</v>
      </c>
      <c r="AU1790">
        <f>IF(OR($D1790="51",$D1790="52",$D1790="61"),(AE1790/'Totals and Drop Down Lists'!AA$4)*Inputs!I$38,0)</f>
        <v>0</v>
      </c>
      <c r="AV1790">
        <f>IF(OR($D1790="51",$D1790="52",$D1790="61"),(AF1790/'Totals and Drop Down Lists'!AB$4)*Inputs!J$38,0)</f>
        <v>0</v>
      </c>
      <c r="AW1790">
        <f>IF(OR($D1790="51",$D1790="52",$D1790="61"),(AG1790/'Totals and Drop Down Lists'!AC$4)*Inputs!K$38,0)</f>
        <v>0</v>
      </c>
      <c r="AX1790">
        <f>IF(OR($D1790="51",$D1790="52",$D1790="61"),(AH1790/'Totals and Drop Down Lists'!AD$4)*Inputs!L$38,0)</f>
        <v>0</v>
      </c>
      <c r="AY1790">
        <f>IF(OR($D1790="51",$D1790="52",$D1790="61"),0,(AA1790/'Totals and Drop Down Lists'!W$5)*Inputs!E$39)</f>
        <v>0</v>
      </c>
      <c r="AZ1790">
        <f>IF(OR($D1790="51",$D1790="52",$D1790="61"),0,(AB1790/'Totals and Drop Down Lists'!X$5)*Inputs!F$39)</f>
        <v>0</v>
      </c>
      <c r="BA1790">
        <f>IF(OR($D1790="51",$D1790="52",$D1790="61"),0,(AC1790/'Totals and Drop Down Lists'!Y$5)*Inputs!G$39)</f>
        <v>0</v>
      </c>
      <c r="BB1790">
        <f>IF(OR($D1790="51",$D1790="52",$D1790="61"),0,(AD1790/'Totals and Drop Down Lists'!Z$5)*Inputs!H$39)</f>
        <v>0</v>
      </c>
      <c r="BC1790">
        <f>IF(OR($D1790="51",$D1790="52",$D1790="61"),0,(AE1790/'Totals and Drop Down Lists'!AA$5)*Inputs!I$39)</f>
        <v>0</v>
      </c>
      <c r="BD1790">
        <f>IF(OR($D1790="51",$D1790="52",$D1790="61"),0,(AF1790/'Totals and Drop Down Lists'!AB$5)*Inputs!J$39)</f>
        <v>0</v>
      </c>
      <c r="BE1790">
        <f>IF(OR($D1790="51",$D1790="52",$D1790="61"),0,(AG1790/'Totals and Drop Down Lists'!AC$5)*Inputs!K$39)</f>
        <v>0</v>
      </c>
      <c r="BF1790">
        <f>IF(OR($D1790="51",$D1790="52",$D1790="61"),0,(AH1790/'Totals and Drop Down Lists'!AD$5)*Inputs!L$39)</f>
        <v>0</v>
      </c>
      <c r="BG1790" s="10">
        <f t="shared" si="244"/>
        <v>761063.4844321186</v>
      </c>
    </row>
    <row r="1791" spans="1:59" ht="28.8">
      <c r="A1791" s="1" t="s">
        <v>7531</v>
      </c>
      <c r="B1791" s="1" t="s">
        <v>5118</v>
      </c>
      <c r="C1791" s="1" t="s">
        <v>5119</v>
      </c>
      <c r="D1791" s="1" t="s">
        <v>10</v>
      </c>
      <c r="E1791" s="1" t="s">
        <v>5120</v>
      </c>
      <c r="F1791" s="2">
        <v>39710</v>
      </c>
      <c r="G1791" s="2">
        <v>5169</v>
      </c>
      <c r="H1791" s="2">
        <v>348</v>
      </c>
      <c r="I1791" s="2">
        <v>9887</v>
      </c>
      <c r="J1791" s="2">
        <v>15272</v>
      </c>
      <c r="K1791" s="2">
        <v>6897</v>
      </c>
      <c r="L1791" s="2">
        <v>20</v>
      </c>
      <c r="M1791" s="2">
        <v>7</v>
      </c>
      <c r="N1791" s="2">
        <v>0</v>
      </c>
      <c r="O1791" s="2">
        <v>3</v>
      </c>
      <c r="P1791" s="2">
        <v>8</v>
      </c>
      <c r="Q1791" s="2">
        <v>0</v>
      </c>
      <c r="R1791" s="2">
        <v>3399</v>
      </c>
      <c r="S1791" s="2">
        <v>5147300</v>
      </c>
      <c r="T1791" s="2">
        <v>217191100</v>
      </c>
      <c r="U1791" s="2">
        <v>379</v>
      </c>
      <c r="V1791" s="2">
        <v>615</v>
      </c>
      <c r="W1791" s="2">
        <v>40</v>
      </c>
      <c r="X1791" s="2">
        <v>2430</v>
      </c>
      <c r="Y1791" s="2">
        <v>375</v>
      </c>
      <c r="Z1791" s="2">
        <v>1650</v>
      </c>
      <c r="AA1791" s="9">
        <f t="shared" si="245"/>
        <v>39710</v>
      </c>
      <c r="AB1791" s="9">
        <f t="shared" si="246"/>
        <v>4370</v>
      </c>
      <c r="AC1791" s="9">
        <f t="shared" si="247"/>
        <v>3437</v>
      </c>
      <c r="AD1791" s="9">
        <f t="shared" si="248"/>
        <v>3399</v>
      </c>
      <c r="AE1791" s="44">
        <f t="shared" si="249"/>
        <v>2.1753058236976511E-4</v>
      </c>
      <c r="AF1791" s="9">
        <f t="shared" si="250"/>
        <v>1775</v>
      </c>
      <c r="AG1791" s="9">
        <f t="shared" si="243"/>
        <v>2025</v>
      </c>
      <c r="AH1791" s="44">
        <f t="shared" si="251"/>
        <v>3.4028313436499388E-4</v>
      </c>
      <c r="AI1791">
        <f>AA1791/'Totals and Drop Down Lists'!W$6*Inputs!E$37</f>
        <v>36022.545567920984</v>
      </c>
      <c r="AJ1791">
        <f>AB1791/'Totals and Drop Down Lists'!X$6*Inputs!F$37</f>
        <v>14378.991988647729</v>
      </c>
      <c r="AK1791">
        <f>AC1791/'Totals and Drop Down Lists'!Y$6*Inputs!G$37</f>
        <v>22657.864971567607</v>
      </c>
      <c r="AL1791">
        <f>AD1791/'Totals and Drop Down Lists'!Z$6*Inputs!H$37</f>
        <v>27251.486816709228</v>
      </c>
      <c r="AM1791">
        <f>AE1791/'Totals and Drop Down Lists'!AA$6*Inputs!I$37</f>
        <v>27080.240882297003</v>
      </c>
      <c r="AN1791">
        <f>AF1791/'Totals and Drop Down Lists'!AB$6*Inputs!J$37</f>
        <v>35423.130324111917</v>
      </c>
      <c r="AO1791">
        <f>AG1791/'Totals and Drop Down Lists'!AC$6*Inputs!K$37</f>
        <v>37712.741762660524</v>
      </c>
      <c r="AP1791">
        <f>AH1791/'Totals and Drop Down Lists'!AD$6*Inputs!L$37</f>
        <v>80078.799061276513</v>
      </c>
      <c r="AQ1791">
        <f>IF(OR($D1791="51",$D1791="52",$D1791="61"),(AA1791/'Totals and Drop Down Lists'!W$4)*Inputs!E$38,0)</f>
        <v>0</v>
      </c>
      <c r="AR1791">
        <f>IF(OR($D1791="51",$D1791="52",$D1791="61"),(AB1791/'Totals and Drop Down Lists'!X$4)*Inputs!F$38,0)</f>
        <v>0</v>
      </c>
      <c r="AS1791">
        <f>IF(OR($D1791="51",$D1791="52",$D1791="61"),(AC1791/'Totals and Drop Down Lists'!Y$4)*Inputs!G$38,0)</f>
        <v>0</v>
      </c>
      <c r="AT1791">
        <f>IF(OR($D1791="51",$D1791="52",$D1791="61"),(AD1791/'Totals and Drop Down Lists'!Z$4)*Inputs!H$38,0)</f>
        <v>0</v>
      </c>
      <c r="AU1791">
        <f>IF(OR($D1791="51",$D1791="52",$D1791="61"),(AE1791/'Totals and Drop Down Lists'!AA$4)*Inputs!I$38,0)</f>
        <v>0</v>
      </c>
      <c r="AV1791">
        <f>IF(OR($D1791="51",$D1791="52",$D1791="61"),(AF1791/'Totals and Drop Down Lists'!AB$4)*Inputs!J$38,0)</f>
        <v>0</v>
      </c>
      <c r="AW1791">
        <f>IF(OR($D1791="51",$D1791="52",$D1791="61"),(AG1791/'Totals and Drop Down Lists'!AC$4)*Inputs!K$38,0)</f>
        <v>0</v>
      </c>
      <c r="AX1791">
        <f>IF(OR($D1791="51",$D1791="52",$D1791="61"),(AH1791/'Totals and Drop Down Lists'!AD$4)*Inputs!L$38,0)</f>
        <v>0</v>
      </c>
      <c r="AY1791">
        <f>IF(OR($D1791="51",$D1791="52",$D1791="61"),0,(AA1791/'Totals and Drop Down Lists'!W$5)*Inputs!E$39)</f>
        <v>0</v>
      </c>
      <c r="AZ1791">
        <f>IF(OR($D1791="51",$D1791="52",$D1791="61"),0,(AB1791/'Totals and Drop Down Lists'!X$5)*Inputs!F$39)</f>
        <v>0</v>
      </c>
      <c r="BA1791">
        <f>IF(OR($D1791="51",$D1791="52",$D1791="61"),0,(AC1791/'Totals and Drop Down Lists'!Y$5)*Inputs!G$39)</f>
        <v>0</v>
      </c>
      <c r="BB1791">
        <f>IF(OR($D1791="51",$D1791="52",$D1791="61"),0,(AD1791/'Totals and Drop Down Lists'!Z$5)*Inputs!H$39)</f>
        <v>0</v>
      </c>
      <c r="BC1791">
        <f>IF(OR($D1791="51",$D1791="52",$D1791="61"),0,(AE1791/'Totals and Drop Down Lists'!AA$5)*Inputs!I$39)</f>
        <v>0</v>
      </c>
      <c r="BD1791">
        <f>IF(OR($D1791="51",$D1791="52",$D1791="61"),0,(AF1791/'Totals and Drop Down Lists'!AB$5)*Inputs!J$39)</f>
        <v>0</v>
      </c>
      <c r="BE1791">
        <f>IF(OR($D1791="51",$D1791="52",$D1791="61"),0,(AG1791/'Totals and Drop Down Lists'!AC$5)*Inputs!K$39)</f>
        <v>0</v>
      </c>
      <c r="BF1791">
        <f>IF(OR($D1791="51",$D1791="52",$D1791="61"),0,(AH1791/'Totals and Drop Down Lists'!AD$5)*Inputs!L$39)</f>
        <v>0</v>
      </c>
      <c r="BG1791" s="10">
        <f t="shared" si="244"/>
        <v>280605.80137519154</v>
      </c>
    </row>
    <row r="1792" spans="1:59" ht="28.8">
      <c r="A1792" s="1" t="s">
        <v>7531</v>
      </c>
      <c r="B1792" s="1" t="s">
        <v>5118</v>
      </c>
      <c r="C1792" s="1" t="s">
        <v>5121</v>
      </c>
      <c r="D1792" s="1" t="s">
        <v>10</v>
      </c>
      <c r="E1792" s="1" t="s">
        <v>5122</v>
      </c>
      <c r="F1792" s="2">
        <v>13387</v>
      </c>
      <c r="G1792" s="2">
        <v>229</v>
      </c>
      <c r="H1792" s="2">
        <v>0</v>
      </c>
      <c r="I1792" s="2">
        <v>887</v>
      </c>
      <c r="J1792" s="2">
        <v>5603</v>
      </c>
      <c r="K1792" s="2">
        <v>1586</v>
      </c>
      <c r="L1792" s="2">
        <v>18</v>
      </c>
      <c r="M1792" s="2">
        <v>0</v>
      </c>
      <c r="N1792" s="2">
        <v>0</v>
      </c>
      <c r="O1792" s="2">
        <v>66</v>
      </c>
      <c r="P1792" s="2">
        <v>7</v>
      </c>
      <c r="Q1792" s="2">
        <v>0</v>
      </c>
      <c r="R1792" s="2">
        <v>861</v>
      </c>
      <c r="S1792" s="2">
        <v>1248000</v>
      </c>
      <c r="T1792" s="2">
        <v>61665800</v>
      </c>
      <c r="U1792" s="2">
        <v>75</v>
      </c>
      <c r="V1792" s="2">
        <v>165</v>
      </c>
      <c r="W1792" s="2">
        <v>0</v>
      </c>
      <c r="X1792" s="2">
        <v>325</v>
      </c>
      <c r="Y1792" s="2">
        <v>110</v>
      </c>
      <c r="Z1792" s="2">
        <v>135</v>
      </c>
      <c r="AA1792" s="9">
        <f t="shared" si="245"/>
        <v>13387</v>
      </c>
      <c r="AB1792" s="9">
        <f t="shared" si="246"/>
        <v>658</v>
      </c>
      <c r="AC1792" s="9">
        <f t="shared" si="247"/>
        <v>952</v>
      </c>
      <c r="AD1792" s="9">
        <f t="shared" si="248"/>
        <v>861</v>
      </c>
      <c r="AE1792" s="44">
        <f t="shared" si="249"/>
        <v>3.1353175211328718E-5</v>
      </c>
      <c r="AF1792" s="9">
        <f t="shared" si="250"/>
        <v>160</v>
      </c>
      <c r="AG1792" s="9">
        <f t="shared" si="243"/>
        <v>245</v>
      </c>
      <c r="AH1792" s="44">
        <f t="shared" si="251"/>
        <v>2.580475447194475E-5</v>
      </c>
      <c r="AI1792">
        <f>AA1792/'Totals and Drop Down Lists'!W$6*Inputs!E$37</f>
        <v>12143.88863051519</v>
      </c>
      <c r="AJ1792">
        <f>AB1792/'Totals and Drop Down Lists'!X$6*Inputs!F$37</f>
        <v>2165.0747662540516</v>
      </c>
      <c r="AK1792">
        <f>AC1792/'Totals and Drop Down Lists'!Y$6*Inputs!G$37</f>
        <v>6275.9055725726976</v>
      </c>
      <c r="AL1792">
        <f>AD1792/'Totals and Drop Down Lists'!Z$6*Inputs!H$37</f>
        <v>6903.0685934647381</v>
      </c>
      <c r="AM1792">
        <f>AE1792/'Totals and Drop Down Lists'!AA$6*Inputs!I$37</f>
        <v>3903.1364137314786</v>
      </c>
      <c r="AN1792">
        <f>AF1792/'Totals and Drop Down Lists'!AB$6*Inputs!J$37</f>
        <v>3193.0709024551588</v>
      </c>
      <c r="AO1792">
        <f>AG1792/'Totals and Drop Down Lists'!AC$6*Inputs!K$37</f>
        <v>4562.7761638774464</v>
      </c>
      <c r="AP1792">
        <f>AH1792/'Totals and Drop Down Lists'!AD$6*Inputs!L$37</f>
        <v>6072.6305229337841</v>
      </c>
      <c r="AQ1792">
        <f>IF(OR($D1792="51",$D1792="52",$D1792="61"),(AA1792/'Totals and Drop Down Lists'!W$4)*Inputs!E$38,0)</f>
        <v>0</v>
      </c>
      <c r="AR1792">
        <f>IF(OR($D1792="51",$D1792="52",$D1792="61"),(AB1792/'Totals and Drop Down Lists'!X$4)*Inputs!F$38,0)</f>
        <v>0</v>
      </c>
      <c r="AS1792">
        <f>IF(OR($D1792="51",$D1792="52",$D1792="61"),(AC1792/'Totals and Drop Down Lists'!Y$4)*Inputs!G$38,0)</f>
        <v>0</v>
      </c>
      <c r="AT1792">
        <f>IF(OR($D1792="51",$D1792="52",$D1792="61"),(AD1792/'Totals and Drop Down Lists'!Z$4)*Inputs!H$38,0)</f>
        <v>0</v>
      </c>
      <c r="AU1792">
        <f>IF(OR($D1792="51",$D1792="52",$D1792="61"),(AE1792/'Totals and Drop Down Lists'!AA$4)*Inputs!I$38,0)</f>
        <v>0</v>
      </c>
      <c r="AV1792">
        <f>IF(OR($D1792="51",$D1792="52",$D1792="61"),(AF1792/'Totals and Drop Down Lists'!AB$4)*Inputs!J$38,0)</f>
        <v>0</v>
      </c>
      <c r="AW1792">
        <f>IF(OR($D1792="51",$D1792="52",$D1792="61"),(AG1792/'Totals and Drop Down Lists'!AC$4)*Inputs!K$38,0)</f>
        <v>0</v>
      </c>
      <c r="AX1792">
        <f>IF(OR($D1792="51",$D1792="52",$D1792="61"),(AH1792/'Totals and Drop Down Lists'!AD$4)*Inputs!L$38,0)</f>
        <v>0</v>
      </c>
      <c r="AY1792">
        <f>IF(OR($D1792="51",$D1792="52",$D1792="61"),0,(AA1792/'Totals and Drop Down Lists'!W$5)*Inputs!E$39)</f>
        <v>0</v>
      </c>
      <c r="AZ1792">
        <f>IF(OR($D1792="51",$D1792="52",$D1792="61"),0,(AB1792/'Totals and Drop Down Lists'!X$5)*Inputs!F$39)</f>
        <v>0</v>
      </c>
      <c r="BA1792">
        <f>IF(OR($D1792="51",$D1792="52",$D1792="61"),0,(AC1792/'Totals and Drop Down Lists'!Y$5)*Inputs!G$39)</f>
        <v>0</v>
      </c>
      <c r="BB1792">
        <f>IF(OR($D1792="51",$D1792="52",$D1792="61"),0,(AD1792/'Totals and Drop Down Lists'!Z$5)*Inputs!H$39)</f>
        <v>0</v>
      </c>
      <c r="BC1792">
        <f>IF(OR($D1792="51",$D1792="52",$D1792="61"),0,(AE1792/'Totals and Drop Down Lists'!AA$5)*Inputs!I$39)</f>
        <v>0</v>
      </c>
      <c r="BD1792">
        <f>IF(OR($D1792="51",$D1792="52",$D1792="61"),0,(AF1792/'Totals and Drop Down Lists'!AB$5)*Inputs!J$39)</f>
        <v>0</v>
      </c>
      <c r="BE1792">
        <f>IF(OR($D1792="51",$D1792="52",$D1792="61"),0,(AG1792/'Totals and Drop Down Lists'!AC$5)*Inputs!K$39)</f>
        <v>0</v>
      </c>
      <c r="BF1792">
        <f>IF(OR($D1792="51",$D1792="52",$D1792="61"),0,(AH1792/'Totals and Drop Down Lists'!AD$5)*Inputs!L$39)</f>
        <v>0</v>
      </c>
      <c r="BG1792" s="10">
        <f t="shared" si="244"/>
        <v>45219.551565804541</v>
      </c>
    </row>
    <row r="1793" spans="1:59" ht="28.8">
      <c r="A1793" s="1" t="s">
        <v>7531</v>
      </c>
      <c r="B1793" s="1" t="s">
        <v>5118</v>
      </c>
      <c r="C1793" s="1" t="s">
        <v>4010</v>
      </c>
      <c r="D1793" s="1" t="s">
        <v>10</v>
      </c>
      <c r="E1793" s="1" t="s">
        <v>5123</v>
      </c>
      <c r="F1793" s="2">
        <v>108179</v>
      </c>
      <c r="G1793" s="2">
        <v>1427</v>
      </c>
      <c r="H1793" s="2">
        <v>294</v>
      </c>
      <c r="I1793" s="2">
        <v>9796</v>
      </c>
      <c r="J1793" s="2">
        <v>43226</v>
      </c>
      <c r="K1793" s="2">
        <v>12635</v>
      </c>
      <c r="L1793" s="2">
        <v>208</v>
      </c>
      <c r="M1793" s="2">
        <v>63</v>
      </c>
      <c r="N1793" s="2">
        <v>0</v>
      </c>
      <c r="O1793" s="2">
        <v>512</v>
      </c>
      <c r="P1793" s="2">
        <v>197</v>
      </c>
      <c r="Q1793" s="2">
        <v>0</v>
      </c>
      <c r="R1793" s="2">
        <v>3762</v>
      </c>
      <c r="S1793" s="2">
        <v>10808500</v>
      </c>
      <c r="T1793" s="2">
        <v>558120500</v>
      </c>
      <c r="U1793" s="2">
        <v>1028</v>
      </c>
      <c r="V1793" s="2">
        <v>935</v>
      </c>
      <c r="W1793" s="2">
        <v>180</v>
      </c>
      <c r="X1793" s="2">
        <v>3320</v>
      </c>
      <c r="Y1793" s="2">
        <v>580</v>
      </c>
      <c r="Z1793" s="2">
        <v>2035</v>
      </c>
      <c r="AA1793" s="9">
        <f t="shared" si="245"/>
        <v>108179</v>
      </c>
      <c r="AB1793" s="9">
        <f t="shared" si="246"/>
        <v>8075</v>
      </c>
      <c r="AC1793" s="9">
        <f t="shared" si="247"/>
        <v>4742</v>
      </c>
      <c r="AD1793" s="9">
        <f t="shared" si="248"/>
        <v>3762</v>
      </c>
      <c r="AE1793" s="44">
        <f t="shared" si="249"/>
        <v>2.5792962654492082E-4</v>
      </c>
      <c r="AF1793" s="9">
        <f t="shared" si="250"/>
        <v>2205</v>
      </c>
      <c r="AG1793" s="9">
        <f t="shared" si="243"/>
        <v>2615</v>
      </c>
      <c r="AH1793" s="44">
        <f t="shared" si="251"/>
        <v>2.8441531392522646E-4</v>
      </c>
      <c r="AI1793">
        <f>AA1793/'Totals and Drop Down Lists'!W$6*Inputs!E$37</f>
        <v>98133.542105064829</v>
      </c>
      <c r="AJ1793">
        <f>AB1793/'Totals and Drop Down Lists'!X$6*Inputs!F$37</f>
        <v>26569.876500762111</v>
      </c>
      <c r="AK1793">
        <f>AC1793/'Totals and Drop Down Lists'!Y$6*Inputs!G$37</f>
        <v>31260.865782709803</v>
      </c>
      <c r="AL1793">
        <f>AD1793/'Totals and Drop Down Lists'!Z$6*Inputs!H$37</f>
        <v>30161.83977771701</v>
      </c>
      <c r="AM1793">
        <f>AE1793/'Totals and Drop Down Lists'!AA$6*Inputs!I$37</f>
        <v>32109.491646762541</v>
      </c>
      <c r="AN1793">
        <f>AF1793/'Totals and Drop Down Lists'!AB$6*Inputs!J$37</f>
        <v>44004.508374460151</v>
      </c>
      <c r="AO1793">
        <f>AG1793/'Totals and Drop Down Lists'!AC$6*Inputs!K$37</f>
        <v>48700.651708324578</v>
      </c>
      <c r="AP1793">
        <f>AH1793/'Totals and Drop Down Lists'!AD$6*Inputs!L$37</f>
        <v>66931.429958378503</v>
      </c>
      <c r="AQ1793">
        <f>IF(OR($D1793="51",$D1793="52",$D1793="61"),(AA1793/'Totals and Drop Down Lists'!W$4)*Inputs!E$38,0)</f>
        <v>0</v>
      </c>
      <c r="AR1793">
        <f>IF(OR($D1793="51",$D1793="52",$D1793="61"),(AB1793/'Totals and Drop Down Lists'!X$4)*Inputs!F$38,0)</f>
        <v>0</v>
      </c>
      <c r="AS1793">
        <f>IF(OR($D1793="51",$D1793="52",$D1793="61"),(AC1793/'Totals and Drop Down Lists'!Y$4)*Inputs!G$38,0)</f>
        <v>0</v>
      </c>
      <c r="AT1793">
        <f>IF(OR($D1793="51",$D1793="52",$D1793="61"),(AD1793/'Totals and Drop Down Lists'!Z$4)*Inputs!H$38,0)</f>
        <v>0</v>
      </c>
      <c r="AU1793">
        <f>IF(OR($D1793="51",$D1793="52",$D1793="61"),(AE1793/'Totals and Drop Down Lists'!AA$4)*Inputs!I$38,0)</f>
        <v>0</v>
      </c>
      <c r="AV1793">
        <f>IF(OR($D1793="51",$D1793="52",$D1793="61"),(AF1793/'Totals and Drop Down Lists'!AB$4)*Inputs!J$38,0)</f>
        <v>0</v>
      </c>
      <c r="AW1793">
        <f>IF(OR($D1793="51",$D1793="52",$D1793="61"),(AG1793/'Totals and Drop Down Lists'!AC$4)*Inputs!K$38,0)</f>
        <v>0</v>
      </c>
      <c r="AX1793">
        <f>IF(OR($D1793="51",$D1793="52",$D1793="61"),(AH1793/'Totals and Drop Down Lists'!AD$4)*Inputs!L$38,0)</f>
        <v>0</v>
      </c>
      <c r="AY1793">
        <f>IF(OR($D1793="51",$D1793="52",$D1793="61"),0,(AA1793/'Totals and Drop Down Lists'!W$5)*Inputs!E$39)</f>
        <v>0</v>
      </c>
      <c r="AZ1793">
        <f>IF(OR($D1793="51",$D1793="52",$D1793="61"),0,(AB1793/'Totals and Drop Down Lists'!X$5)*Inputs!F$39)</f>
        <v>0</v>
      </c>
      <c r="BA1793">
        <f>IF(OR($D1793="51",$D1793="52",$D1793="61"),0,(AC1793/'Totals and Drop Down Lists'!Y$5)*Inputs!G$39)</f>
        <v>0</v>
      </c>
      <c r="BB1793">
        <f>IF(OR($D1793="51",$D1793="52",$D1793="61"),0,(AD1793/'Totals and Drop Down Lists'!Z$5)*Inputs!H$39)</f>
        <v>0</v>
      </c>
      <c r="BC1793">
        <f>IF(OR($D1793="51",$D1793="52",$D1793="61"),0,(AE1793/'Totals and Drop Down Lists'!AA$5)*Inputs!I$39)</f>
        <v>0</v>
      </c>
      <c r="BD1793">
        <f>IF(OR($D1793="51",$D1793="52",$D1793="61"),0,(AF1793/'Totals and Drop Down Lists'!AB$5)*Inputs!J$39)</f>
        <v>0</v>
      </c>
      <c r="BE1793">
        <f>IF(OR($D1793="51",$D1793="52",$D1793="61"),0,(AG1793/'Totals and Drop Down Lists'!AC$5)*Inputs!K$39)</f>
        <v>0</v>
      </c>
      <c r="BF1793">
        <f>IF(OR($D1793="51",$D1793="52",$D1793="61"),0,(AH1793/'Totals and Drop Down Lists'!AD$5)*Inputs!L$39)</f>
        <v>0</v>
      </c>
      <c r="BG1793" s="10">
        <f t="shared" si="244"/>
        <v>377872.20585417945</v>
      </c>
    </row>
    <row r="1794" spans="1:59" ht="28.8">
      <c r="A1794" s="1" t="s">
        <v>7531</v>
      </c>
      <c r="B1794" s="1" t="s">
        <v>5118</v>
      </c>
      <c r="C1794" s="1" t="s">
        <v>5124</v>
      </c>
      <c r="D1794" s="1" t="s">
        <v>58</v>
      </c>
      <c r="E1794" s="1" t="s">
        <v>5125</v>
      </c>
      <c r="F1794" s="2">
        <v>24794</v>
      </c>
      <c r="G1794" s="2">
        <v>92</v>
      </c>
      <c r="H1794" s="2">
        <v>23</v>
      </c>
      <c r="I1794" s="2">
        <v>1862</v>
      </c>
      <c r="J1794" s="2">
        <v>9204</v>
      </c>
      <c r="K1794" s="2">
        <v>1336</v>
      </c>
      <c r="L1794" s="2">
        <v>33</v>
      </c>
      <c r="M1794" s="2">
        <v>29</v>
      </c>
      <c r="N1794" s="2">
        <v>0</v>
      </c>
      <c r="O1794" s="2">
        <v>44</v>
      </c>
      <c r="P1794" s="2">
        <v>0</v>
      </c>
      <c r="Q1794" s="2">
        <v>0</v>
      </c>
      <c r="R1794" s="2">
        <v>2830</v>
      </c>
      <c r="S1794" s="2">
        <v>828400</v>
      </c>
      <c r="T1794" s="2">
        <v>62916800</v>
      </c>
      <c r="U1794" s="2">
        <v>55</v>
      </c>
      <c r="V1794" s="2">
        <v>124</v>
      </c>
      <c r="W1794" s="2">
        <v>10</v>
      </c>
      <c r="X1794" s="2">
        <v>294</v>
      </c>
      <c r="Y1794" s="2">
        <v>37</v>
      </c>
      <c r="Z1794" s="2">
        <v>164</v>
      </c>
      <c r="AA1794" s="9">
        <f t="shared" si="245"/>
        <v>24794</v>
      </c>
      <c r="AB1794" s="9">
        <f t="shared" si="246"/>
        <v>1747</v>
      </c>
      <c r="AC1794" s="9">
        <f t="shared" si="247"/>
        <v>2936</v>
      </c>
      <c r="AD1794" s="9">
        <f t="shared" si="248"/>
        <v>2830</v>
      </c>
      <c r="AE1794" s="44">
        <f t="shared" si="249"/>
        <v>1.3543536802998689E-5</v>
      </c>
      <c r="AF1794" s="9">
        <f t="shared" si="250"/>
        <v>160</v>
      </c>
      <c r="AG1794" s="9">
        <f t="shared" ref="AG1794:AG1857" si="252">Y1794+Z1794</f>
        <v>201</v>
      </c>
      <c r="AH1794" s="44">
        <f t="shared" si="251"/>
        <v>1.0856178909458123E-5</v>
      </c>
      <c r="AI1794">
        <f>AA1794/'Totals and Drop Down Lists'!W$6*Inputs!E$37</f>
        <v>22491.639254873655</v>
      </c>
      <c r="AJ1794">
        <f>AB1794/'Totals and Drop Down Lists'!X$6*Inputs!F$37</f>
        <v>5748.3064082763349</v>
      </c>
      <c r="AK1794">
        <f>AC1794/'Totals and Drop Down Lists'!Y$6*Inputs!G$37</f>
        <v>19355.103740623363</v>
      </c>
      <c r="AL1794">
        <f>AD1794/'Totals and Drop Down Lists'!Z$6*Inputs!H$37</f>
        <v>22689.528594082705</v>
      </c>
      <c r="AM1794">
        <f>AE1794/'Totals and Drop Down Lists'!AA$6*Inputs!I$37</f>
        <v>1686.0260981604213</v>
      </c>
      <c r="AN1794">
        <f>AF1794/'Totals and Drop Down Lists'!AB$6*Inputs!J$37</f>
        <v>3193.0709024551588</v>
      </c>
      <c r="AO1794">
        <f>AG1794/'Totals and Drop Down Lists'!AC$6*Inputs!K$37</f>
        <v>3743.3388119974152</v>
      </c>
      <c r="AP1794">
        <f>AH1794/'Totals and Drop Down Lists'!AD$6*Inputs!L$37</f>
        <v>2554.783595390551</v>
      </c>
      <c r="AQ1794">
        <f>IF(OR($D1794="51",$D1794="52",$D1794="61"),(AA1794/'Totals and Drop Down Lists'!W$4)*Inputs!E$38,0)</f>
        <v>0</v>
      </c>
      <c r="AR1794">
        <f>IF(OR($D1794="51",$D1794="52",$D1794="61"),(AB1794/'Totals and Drop Down Lists'!X$4)*Inputs!F$38,0)</f>
        <v>0</v>
      </c>
      <c r="AS1794">
        <f>IF(OR($D1794="51",$D1794="52",$D1794="61"),(AC1794/'Totals and Drop Down Lists'!Y$4)*Inputs!G$38,0)</f>
        <v>0</v>
      </c>
      <c r="AT1794">
        <f>IF(OR($D1794="51",$D1794="52",$D1794="61"),(AD1794/'Totals and Drop Down Lists'!Z$4)*Inputs!H$38,0)</f>
        <v>0</v>
      </c>
      <c r="AU1794">
        <f>IF(OR($D1794="51",$D1794="52",$D1794="61"),(AE1794/'Totals and Drop Down Lists'!AA$4)*Inputs!I$38,0)</f>
        <v>0</v>
      </c>
      <c r="AV1794">
        <f>IF(OR($D1794="51",$D1794="52",$D1794="61"),(AF1794/'Totals and Drop Down Lists'!AB$4)*Inputs!J$38,0)</f>
        <v>0</v>
      </c>
      <c r="AW1794">
        <f>IF(OR($D1794="51",$D1794="52",$D1794="61"),(AG1794/'Totals and Drop Down Lists'!AC$4)*Inputs!K$38,0)</f>
        <v>0</v>
      </c>
      <c r="AX1794">
        <f>IF(OR($D1794="51",$D1794="52",$D1794="61"),(AH1794/'Totals and Drop Down Lists'!AD$4)*Inputs!L$38,0)</f>
        <v>0</v>
      </c>
      <c r="AY1794">
        <f>IF(OR($D1794="51",$D1794="52",$D1794="61"),0,(AA1794/'Totals and Drop Down Lists'!W$5)*Inputs!E$39)</f>
        <v>0</v>
      </c>
      <c r="AZ1794">
        <f>IF(OR($D1794="51",$D1794="52",$D1794="61"),0,(AB1794/'Totals and Drop Down Lists'!X$5)*Inputs!F$39)</f>
        <v>0</v>
      </c>
      <c r="BA1794">
        <f>IF(OR($D1794="51",$D1794="52",$D1794="61"),0,(AC1794/'Totals and Drop Down Lists'!Y$5)*Inputs!G$39)</f>
        <v>0</v>
      </c>
      <c r="BB1794">
        <f>IF(OR($D1794="51",$D1794="52",$D1794="61"),0,(AD1794/'Totals and Drop Down Lists'!Z$5)*Inputs!H$39)</f>
        <v>0</v>
      </c>
      <c r="BC1794">
        <f>IF(OR($D1794="51",$D1794="52",$D1794="61"),0,(AE1794/'Totals and Drop Down Lists'!AA$5)*Inputs!I$39)</f>
        <v>0</v>
      </c>
      <c r="BD1794">
        <f>IF(OR($D1794="51",$D1794="52",$D1794="61"),0,(AF1794/'Totals and Drop Down Lists'!AB$5)*Inputs!J$39)</f>
        <v>0</v>
      </c>
      <c r="BE1794">
        <f>IF(OR($D1794="51",$D1794="52",$D1794="61"),0,(AG1794/'Totals and Drop Down Lists'!AC$5)*Inputs!K$39)</f>
        <v>0</v>
      </c>
      <c r="BF1794">
        <f>IF(OR($D1794="51",$D1794="52",$D1794="61"),0,(AH1794/'Totals and Drop Down Lists'!AD$5)*Inputs!L$39)</f>
        <v>0</v>
      </c>
      <c r="BG1794" s="10">
        <f t="shared" ref="BG1794:BG1857" si="253">SUM(AI1794:BF1794)</f>
        <v>81461.797405859601</v>
      </c>
    </row>
    <row r="1795" spans="1:59" ht="28.8">
      <c r="A1795" s="1" t="s">
        <v>7531</v>
      </c>
      <c r="B1795" s="1" t="s">
        <v>5118</v>
      </c>
      <c r="C1795" s="1" t="s">
        <v>2109</v>
      </c>
      <c r="D1795" s="1" t="s">
        <v>25</v>
      </c>
      <c r="E1795" s="1" t="s">
        <v>5126</v>
      </c>
      <c r="F1795" s="2">
        <v>25643</v>
      </c>
      <c r="G1795" s="2">
        <v>178</v>
      </c>
      <c r="H1795" s="2">
        <v>25</v>
      </c>
      <c r="I1795" s="2">
        <v>2296</v>
      </c>
      <c r="J1795" s="2">
        <v>10820</v>
      </c>
      <c r="K1795" s="2">
        <v>2431</v>
      </c>
      <c r="L1795" s="2">
        <v>47</v>
      </c>
      <c r="M1795" s="2">
        <v>9</v>
      </c>
      <c r="N1795" s="2">
        <v>12</v>
      </c>
      <c r="O1795" s="2">
        <v>61</v>
      </c>
      <c r="P1795" s="2">
        <v>23</v>
      </c>
      <c r="Q1795" s="2">
        <v>0</v>
      </c>
      <c r="R1795" s="2">
        <v>3847</v>
      </c>
      <c r="S1795" s="2">
        <v>1427400</v>
      </c>
      <c r="T1795" s="2">
        <v>84597500</v>
      </c>
      <c r="U1795" s="2">
        <v>101</v>
      </c>
      <c r="V1795" s="2">
        <v>260</v>
      </c>
      <c r="W1795" s="2">
        <v>50</v>
      </c>
      <c r="X1795" s="2">
        <v>611</v>
      </c>
      <c r="Y1795" s="2">
        <v>133</v>
      </c>
      <c r="Z1795" s="2">
        <v>331</v>
      </c>
      <c r="AA1795" s="9">
        <f t="shared" ref="AA1795:AA1858" si="254">F1795</f>
        <v>25643</v>
      </c>
      <c r="AB1795" s="9">
        <f t="shared" ref="AB1795:AB1858" si="255">I1795-G1795-H1795</f>
        <v>2093</v>
      </c>
      <c r="AC1795" s="9">
        <f t="shared" ref="AC1795:AC1858" si="256">L1795+M1795+N1795+O1795+P1795+Q1795+R1795</f>
        <v>3999</v>
      </c>
      <c r="AD1795" s="9">
        <f t="shared" ref="AD1795:AD1858" si="257">R1795</f>
        <v>3847</v>
      </c>
      <c r="AE1795" s="44">
        <f t="shared" ref="AE1795:AE1858" si="258">IF(ISERROR(((K1795^2)*SUM(J:J))/((SUM(K:K)^2)*J1795)), 0, ((K1795^2)*SUM(J:J))/((SUM(K:K)^2)*J1795))</f>
        <v>3.8145072341049514E-5</v>
      </c>
      <c r="AF1795" s="9">
        <f t="shared" ref="AF1795:AF1858" si="259">-IF((W1795+V1795-X1795)&gt;0, 0, (W1795+V1795-X1795))</f>
        <v>301</v>
      </c>
      <c r="AG1795" s="9">
        <f t="shared" si="252"/>
        <v>464</v>
      </c>
      <c r="AH1795" s="44">
        <f t="shared" ref="AH1795:AH1858" si="260">(K1795*SUM(J:J)*AG1795)/(J1795*SUM(K:K)*SUM(AG:AG))</f>
        <v>3.8790623915940701E-5</v>
      </c>
      <c r="AI1795">
        <f>AA1795/'Totals and Drop Down Lists'!W$6*Inputs!E$37</f>
        <v>23261.801460543888</v>
      </c>
      <c r="AJ1795">
        <f>AB1795/'Totals and Drop Down Lists'!X$6*Inputs!F$37</f>
        <v>6886.7803735102289</v>
      </c>
      <c r="AK1795">
        <f>AC1795/'Totals and Drop Down Lists'!Y$6*Inputs!G$37</f>
        <v>26362.758807477119</v>
      </c>
      <c r="AL1795">
        <f>AD1795/'Totals and Drop Down Lists'!Z$6*Inputs!H$37</f>
        <v>30843.327385666489</v>
      </c>
      <c r="AM1795">
        <f>AE1795/'Totals and Drop Down Lists'!AA$6*Inputs!I$37</f>
        <v>4748.6552751115187</v>
      </c>
      <c r="AN1795">
        <f>AF1795/'Totals and Drop Down Lists'!AB$6*Inputs!J$37</f>
        <v>6006.9646352437676</v>
      </c>
      <c r="AO1795">
        <f>AG1795/'Totals and Drop Down Lists'!AC$6*Inputs!K$37</f>
        <v>8641.3393470985102</v>
      </c>
      <c r="AP1795">
        <f>AH1795/'Totals and Drop Down Lists'!AD$6*Inputs!L$37</f>
        <v>9128.5939981212287</v>
      </c>
      <c r="AQ1795">
        <f>IF(OR($D1795="51",$D1795="52",$D1795="61"),(AA1795/'Totals and Drop Down Lists'!W$4)*Inputs!E$38,0)</f>
        <v>0</v>
      </c>
      <c r="AR1795">
        <f>IF(OR($D1795="51",$D1795="52",$D1795="61"),(AB1795/'Totals and Drop Down Lists'!X$4)*Inputs!F$38,0)</f>
        <v>0</v>
      </c>
      <c r="AS1795">
        <f>IF(OR($D1795="51",$D1795="52",$D1795="61"),(AC1795/'Totals and Drop Down Lists'!Y$4)*Inputs!G$38,0)</f>
        <v>0</v>
      </c>
      <c r="AT1795">
        <f>IF(OR($D1795="51",$D1795="52",$D1795="61"),(AD1795/'Totals and Drop Down Lists'!Z$4)*Inputs!H$38,0)</f>
        <v>0</v>
      </c>
      <c r="AU1795">
        <f>IF(OR($D1795="51",$D1795="52",$D1795="61"),(AE1795/'Totals and Drop Down Lists'!AA$4)*Inputs!I$38,0)</f>
        <v>0</v>
      </c>
      <c r="AV1795">
        <f>IF(OR($D1795="51",$D1795="52",$D1795="61"),(AF1795/'Totals and Drop Down Lists'!AB$4)*Inputs!J$38,0)</f>
        <v>0</v>
      </c>
      <c r="AW1795">
        <f>IF(OR($D1795="51",$D1795="52",$D1795="61"),(AG1795/'Totals and Drop Down Lists'!AC$4)*Inputs!K$38,0)</f>
        <v>0</v>
      </c>
      <c r="AX1795">
        <f>IF(OR($D1795="51",$D1795="52",$D1795="61"),(AH1795/'Totals and Drop Down Lists'!AD$4)*Inputs!L$38,0)</f>
        <v>0</v>
      </c>
      <c r="AY1795">
        <f>IF(OR($D1795="51",$D1795="52",$D1795="61"),0,(AA1795/'Totals and Drop Down Lists'!W$5)*Inputs!E$39)</f>
        <v>0</v>
      </c>
      <c r="AZ1795">
        <f>IF(OR($D1795="51",$D1795="52",$D1795="61"),0,(AB1795/'Totals and Drop Down Lists'!X$5)*Inputs!F$39)</f>
        <v>0</v>
      </c>
      <c r="BA1795">
        <f>IF(OR($D1795="51",$D1795="52",$D1795="61"),0,(AC1795/'Totals and Drop Down Lists'!Y$5)*Inputs!G$39)</f>
        <v>0</v>
      </c>
      <c r="BB1795">
        <f>IF(OR($D1795="51",$D1795="52",$D1795="61"),0,(AD1795/'Totals and Drop Down Lists'!Z$5)*Inputs!H$39)</f>
        <v>0</v>
      </c>
      <c r="BC1795">
        <f>IF(OR($D1795="51",$D1795="52",$D1795="61"),0,(AE1795/'Totals and Drop Down Lists'!AA$5)*Inputs!I$39)</f>
        <v>0</v>
      </c>
      <c r="BD1795">
        <f>IF(OR($D1795="51",$D1795="52",$D1795="61"),0,(AF1795/'Totals and Drop Down Lists'!AB$5)*Inputs!J$39)</f>
        <v>0</v>
      </c>
      <c r="BE1795">
        <f>IF(OR($D1795="51",$D1795="52",$D1795="61"),0,(AG1795/'Totals and Drop Down Lists'!AC$5)*Inputs!K$39)</f>
        <v>0</v>
      </c>
      <c r="BF1795">
        <f>IF(OR($D1795="51",$D1795="52",$D1795="61"),0,(AH1795/'Totals and Drop Down Lists'!AD$5)*Inputs!L$39)</f>
        <v>0</v>
      </c>
      <c r="BG1795" s="10">
        <f t="shared" si="253"/>
        <v>115880.22128277276</v>
      </c>
    </row>
    <row r="1796" spans="1:59" ht="28.8">
      <c r="A1796" s="1" t="s">
        <v>7531</v>
      </c>
      <c r="B1796" s="1" t="s">
        <v>5118</v>
      </c>
      <c r="C1796" s="1" t="s">
        <v>1580</v>
      </c>
      <c r="D1796" s="1" t="s">
        <v>25</v>
      </c>
      <c r="E1796" s="1" t="s">
        <v>5127</v>
      </c>
      <c r="F1796" s="2">
        <v>20159</v>
      </c>
      <c r="G1796" s="2">
        <v>45</v>
      </c>
      <c r="H1796" s="2">
        <v>12</v>
      </c>
      <c r="I1796" s="2">
        <v>1480</v>
      </c>
      <c r="J1796" s="2">
        <v>7326</v>
      </c>
      <c r="K1796" s="2">
        <v>1037</v>
      </c>
      <c r="L1796" s="2">
        <v>29</v>
      </c>
      <c r="M1796" s="2">
        <v>8</v>
      </c>
      <c r="N1796" s="2">
        <v>0</v>
      </c>
      <c r="O1796" s="2">
        <v>34</v>
      </c>
      <c r="P1796" s="2">
        <v>10</v>
      </c>
      <c r="Q1796" s="2">
        <v>0</v>
      </c>
      <c r="R1796" s="2">
        <v>1760</v>
      </c>
      <c r="S1796" s="2">
        <v>609900</v>
      </c>
      <c r="T1796" s="2">
        <v>37702300</v>
      </c>
      <c r="U1796" s="2">
        <v>192</v>
      </c>
      <c r="V1796" s="2">
        <v>151</v>
      </c>
      <c r="W1796" s="2">
        <v>110</v>
      </c>
      <c r="X1796" s="2">
        <v>335</v>
      </c>
      <c r="Y1796" s="2">
        <v>62</v>
      </c>
      <c r="Z1796" s="2">
        <v>201</v>
      </c>
      <c r="AA1796" s="9">
        <f t="shared" si="254"/>
        <v>20159</v>
      </c>
      <c r="AB1796" s="9">
        <f t="shared" si="255"/>
        <v>1423</v>
      </c>
      <c r="AC1796" s="9">
        <f t="shared" si="256"/>
        <v>1841</v>
      </c>
      <c r="AD1796" s="9">
        <f t="shared" si="257"/>
        <v>1760</v>
      </c>
      <c r="AE1796" s="44">
        <f t="shared" si="258"/>
        <v>1.0251475648238872E-5</v>
      </c>
      <c r="AF1796" s="9">
        <f t="shared" si="259"/>
        <v>74</v>
      </c>
      <c r="AG1796" s="9">
        <f t="shared" si="252"/>
        <v>263</v>
      </c>
      <c r="AH1796" s="44">
        <f t="shared" si="260"/>
        <v>1.385219756087962E-5</v>
      </c>
      <c r="AI1796">
        <f>AA1796/'Totals and Drop Down Lists'!W$6*Inputs!E$37</f>
        <v>18287.043467734053</v>
      </c>
      <c r="AJ1796">
        <f>AB1796/'Totals and Drop Down Lists'!X$6*Inputs!F$37</f>
        <v>4682.2209610630935</v>
      </c>
      <c r="AK1796">
        <f>AC1796/'Totals and Drop Down Lists'!Y$6*Inputs!G$37</f>
        <v>12136.493864607495</v>
      </c>
      <c r="AL1796">
        <f>AD1796/'Totals and Drop Down Lists'!Z$6*Inputs!H$37</f>
        <v>14110.802235189243</v>
      </c>
      <c r="AM1796">
        <f>AE1796/'Totals and Drop Down Lists'!AA$6*Inputs!I$37</f>
        <v>1276.1995436642394</v>
      </c>
      <c r="AN1796">
        <f>AF1796/'Totals and Drop Down Lists'!AB$6*Inputs!J$37</f>
        <v>1476.7952923855107</v>
      </c>
      <c r="AO1796">
        <f>AG1796/'Totals and Drop Down Lists'!AC$6*Inputs!K$37</f>
        <v>4898.0005351010959</v>
      </c>
      <c r="AP1796">
        <f>AH1796/'Totals and Drop Down Lists'!AD$6*Inputs!L$37</f>
        <v>3259.8363921409145</v>
      </c>
      <c r="AQ1796">
        <f>IF(OR($D1796="51",$D1796="52",$D1796="61"),(AA1796/'Totals and Drop Down Lists'!W$4)*Inputs!E$38,0)</f>
        <v>0</v>
      </c>
      <c r="AR1796">
        <f>IF(OR($D1796="51",$D1796="52",$D1796="61"),(AB1796/'Totals and Drop Down Lists'!X$4)*Inputs!F$38,0)</f>
        <v>0</v>
      </c>
      <c r="AS1796">
        <f>IF(OR($D1796="51",$D1796="52",$D1796="61"),(AC1796/'Totals and Drop Down Lists'!Y$4)*Inputs!G$38,0)</f>
        <v>0</v>
      </c>
      <c r="AT1796">
        <f>IF(OR($D1796="51",$D1796="52",$D1796="61"),(AD1796/'Totals and Drop Down Lists'!Z$4)*Inputs!H$38,0)</f>
        <v>0</v>
      </c>
      <c r="AU1796">
        <f>IF(OR($D1796="51",$D1796="52",$D1796="61"),(AE1796/'Totals and Drop Down Lists'!AA$4)*Inputs!I$38,0)</f>
        <v>0</v>
      </c>
      <c r="AV1796">
        <f>IF(OR($D1796="51",$D1796="52",$D1796="61"),(AF1796/'Totals and Drop Down Lists'!AB$4)*Inputs!J$38,0)</f>
        <v>0</v>
      </c>
      <c r="AW1796">
        <f>IF(OR($D1796="51",$D1796="52",$D1796="61"),(AG1796/'Totals and Drop Down Lists'!AC$4)*Inputs!K$38,0)</f>
        <v>0</v>
      </c>
      <c r="AX1796">
        <f>IF(OR($D1796="51",$D1796="52",$D1796="61"),(AH1796/'Totals and Drop Down Lists'!AD$4)*Inputs!L$38,0)</f>
        <v>0</v>
      </c>
      <c r="AY1796">
        <f>IF(OR($D1796="51",$D1796="52",$D1796="61"),0,(AA1796/'Totals and Drop Down Lists'!W$5)*Inputs!E$39)</f>
        <v>0</v>
      </c>
      <c r="AZ1796">
        <f>IF(OR($D1796="51",$D1796="52",$D1796="61"),0,(AB1796/'Totals and Drop Down Lists'!X$5)*Inputs!F$39)</f>
        <v>0</v>
      </c>
      <c r="BA1796">
        <f>IF(OR($D1796="51",$D1796="52",$D1796="61"),0,(AC1796/'Totals and Drop Down Lists'!Y$5)*Inputs!G$39)</f>
        <v>0</v>
      </c>
      <c r="BB1796">
        <f>IF(OR($D1796="51",$D1796="52",$D1796="61"),0,(AD1796/'Totals and Drop Down Lists'!Z$5)*Inputs!H$39)</f>
        <v>0</v>
      </c>
      <c r="BC1796">
        <f>IF(OR($D1796="51",$D1796="52",$D1796="61"),0,(AE1796/'Totals and Drop Down Lists'!AA$5)*Inputs!I$39)</f>
        <v>0</v>
      </c>
      <c r="BD1796">
        <f>IF(OR($D1796="51",$D1796="52",$D1796="61"),0,(AF1796/'Totals and Drop Down Lists'!AB$5)*Inputs!J$39)</f>
        <v>0</v>
      </c>
      <c r="BE1796">
        <f>IF(OR($D1796="51",$D1796="52",$D1796="61"),0,(AG1796/'Totals and Drop Down Lists'!AC$5)*Inputs!K$39)</f>
        <v>0</v>
      </c>
      <c r="BF1796">
        <f>IF(OR($D1796="51",$D1796="52",$D1796="61"),0,(AH1796/'Totals and Drop Down Lists'!AD$5)*Inputs!L$39)</f>
        <v>0</v>
      </c>
      <c r="BG1796" s="10">
        <f t="shared" si="253"/>
        <v>60127.392291885641</v>
      </c>
    </row>
    <row r="1797" spans="1:59" ht="28.8">
      <c r="A1797" s="1" t="s">
        <v>7531</v>
      </c>
      <c r="B1797" s="1" t="s">
        <v>5118</v>
      </c>
      <c r="C1797" s="1" t="s">
        <v>5128</v>
      </c>
      <c r="D1797" s="1" t="s">
        <v>25</v>
      </c>
      <c r="E1797" s="1" t="s">
        <v>5129</v>
      </c>
      <c r="F1797" s="2">
        <v>14430</v>
      </c>
      <c r="G1797" s="2">
        <v>92</v>
      </c>
      <c r="H1797" s="2">
        <v>2</v>
      </c>
      <c r="I1797" s="2">
        <v>1789</v>
      </c>
      <c r="J1797" s="2">
        <v>6331</v>
      </c>
      <c r="K1797" s="2">
        <v>1349</v>
      </c>
      <c r="L1797" s="2">
        <v>46</v>
      </c>
      <c r="M1797" s="2">
        <v>3</v>
      </c>
      <c r="N1797" s="2">
        <v>0</v>
      </c>
      <c r="O1797" s="2">
        <v>39</v>
      </c>
      <c r="P1797" s="2">
        <v>2</v>
      </c>
      <c r="Q1797" s="2">
        <v>0</v>
      </c>
      <c r="R1797" s="2">
        <v>2777</v>
      </c>
      <c r="S1797" s="2">
        <v>640000</v>
      </c>
      <c r="T1797" s="2">
        <v>44656200</v>
      </c>
      <c r="U1797" s="2">
        <v>54</v>
      </c>
      <c r="V1797" s="2">
        <v>178</v>
      </c>
      <c r="W1797" s="2">
        <v>44</v>
      </c>
      <c r="X1797" s="2">
        <v>457</v>
      </c>
      <c r="Y1797" s="2">
        <v>124</v>
      </c>
      <c r="Z1797" s="2">
        <v>219</v>
      </c>
      <c r="AA1797" s="9">
        <f t="shared" si="254"/>
        <v>14430</v>
      </c>
      <c r="AB1797" s="9">
        <f t="shared" si="255"/>
        <v>1695</v>
      </c>
      <c r="AC1797" s="9">
        <f t="shared" si="256"/>
        <v>2867</v>
      </c>
      <c r="AD1797" s="9">
        <f t="shared" si="257"/>
        <v>2777</v>
      </c>
      <c r="AE1797" s="44">
        <f t="shared" si="258"/>
        <v>2.0074621786998671E-5</v>
      </c>
      <c r="AF1797" s="9">
        <f t="shared" si="259"/>
        <v>235</v>
      </c>
      <c r="AG1797" s="9">
        <f t="shared" si="252"/>
        <v>343</v>
      </c>
      <c r="AH1797" s="44">
        <f t="shared" si="260"/>
        <v>2.7194735709083205E-5</v>
      </c>
      <c r="AI1797">
        <f>AA1797/'Totals and Drop Down Lists'!W$6*Inputs!E$37</f>
        <v>13090.036075172497</v>
      </c>
      <c r="AJ1797">
        <f>AB1797/'Totals and Drop Down Lists'!X$6*Inputs!F$37</f>
        <v>5577.206274772976</v>
      </c>
      <c r="AK1797">
        <f>AC1797/'Totals and Drop Down Lists'!Y$6*Inputs!G$37</f>
        <v>18900.232433367568</v>
      </c>
      <c r="AL1797">
        <f>AD1797/'Totals and Drop Down Lists'!Z$6*Inputs!H$37</f>
        <v>22264.601026773027</v>
      </c>
      <c r="AM1797">
        <f>AE1797/'Totals and Drop Down Lists'!AA$6*Inputs!I$37</f>
        <v>2499.0766249540961</v>
      </c>
      <c r="AN1797">
        <f>AF1797/'Totals and Drop Down Lists'!AB$6*Inputs!J$37</f>
        <v>4689.8228879810149</v>
      </c>
      <c r="AO1797">
        <f>AG1797/'Totals and Drop Down Lists'!AC$6*Inputs!K$37</f>
        <v>6387.8866294284253</v>
      </c>
      <c r="AP1797">
        <f>AH1797/'Totals and Drop Down Lists'!AD$6*Inputs!L$37</f>
        <v>6399.7346810504305</v>
      </c>
      <c r="AQ1797">
        <f>IF(OR($D1797="51",$D1797="52",$D1797="61"),(AA1797/'Totals and Drop Down Lists'!W$4)*Inputs!E$38,0)</f>
        <v>0</v>
      </c>
      <c r="AR1797">
        <f>IF(OR($D1797="51",$D1797="52",$D1797="61"),(AB1797/'Totals and Drop Down Lists'!X$4)*Inputs!F$38,0)</f>
        <v>0</v>
      </c>
      <c r="AS1797">
        <f>IF(OR($D1797="51",$D1797="52",$D1797="61"),(AC1797/'Totals and Drop Down Lists'!Y$4)*Inputs!G$38,0)</f>
        <v>0</v>
      </c>
      <c r="AT1797">
        <f>IF(OR($D1797="51",$D1797="52",$D1797="61"),(AD1797/'Totals and Drop Down Lists'!Z$4)*Inputs!H$38,0)</f>
        <v>0</v>
      </c>
      <c r="AU1797">
        <f>IF(OR($D1797="51",$D1797="52",$D1797="61"),(AE1797/'Totals and Drop Down Lists'!AA$4)*Inputs!I$38,0)</f>
        <v>0</v>
      </c>
      <c r="AV1797">
        <f>IF(OR($D1797="51",$D1797="52",$D1797="61"),(AF1797/'Totals and Drop Down Lists'!AB$4)*Inputs!J$38,0)</f>
        <v>0</v>
      </c>
      <c r="AW1797">
        <f>IF(OR($D1797="51",$D1797="52",$D1797="61"),(AG1797/'Totals and Drop Down Lists'!AC$4)*Inputs!K$38,0)</f>
        <v>0</v>
      </c>
      <c r="AX1797">
        <f>IF(OR($D1797="51",$D1797="52",$D1797="61"),(AH1797/'Totals and Drop Down Lists'!AD$4)*Inputs!L$38,0)</f>
        <v>0</v>
      </c>
      <c r="AY1797">
        <f>IF(OR($D1797="51",$D1797="52",$D1797="61"),0,(AA1797/'Totals and Drop Down Lists'!W$5)*Inputs!E$39)</f>
        <v>0</v>
      </c>
      <c r="AZ1797">
        <f>IF(OR($D1797="51",$D1797="52",$D1797="61"),0,(AB1797/'Totals and Drop Down Lists'!X$5)*Inputs!F$39)</f>
        <v>0</v>
      </c>
      <c r="BA1797">
        <f>IF(OR($D1797="51",$D1797="52",$D1797="61"),0,(AC1797/'Totals and Drop Down Lists'!Y$5)*Inputs!G$39)</f>
        <v>0</v>
      </c>
      <c r="BB1797">
        <f>IF(OR($D1797="51",$D1797="52",$D1797="61"),0,(AD1797/'Totals and Drop Down Lists'!Z$5)*Inputs!H$39)</f>
        <v>0</v>
      </c>
      <c r="BC1797">
        <f>IF(OR($D1797="51",$D1797="52",$D1797="61"),0,(AE1797/'Totals and Drop Down Lists'!AA$5)*Inputs!I$39)</f>
        <v>0</v>
      </c>
      <c r="BD1797">
        <f>IF(OR($D1797="51",$D1797="52",$D1797="61"),0,(AF1797/'Totals and Drop Down Lists'!AB$5)*Inputs!J$39)</f>
        <v>0</v>
      </c>
      <c r="BE1797">
        <f>IF(OR($D1797="51",$D1797="52",$D1797="61"),0,(AG1797/'Totals and Drop Down Lists'!AC$5)*Inputs!K$39)</f>
        <v>0</v>
      </c>
      <c r="BF1797">
        <f>IF(OR($D1797="51",$D1797="52",$D1797="61"),0,(AH1797/'Totals and Drop Down Lists'!AD$5)*Inputs!L$39)</f>
        <v>0</v>
      </c>
      <c r="BG1797" s="10">
        <f t="shared" si="253"/>
        <v>79808.596633500027</v>
      </c>
    </row>
    <row r="1798" spans="1:59" ht="28.8">
      <c r="A1798" s="1" t="s">
        <v>7531</v>
      </c>
      <c r="B1798" s="1" t="s">
        <v>5118</v>
      </c>
      <c r="C1798" s="1" t="s">
        <v>3873</v>
      </c>
      <c r="D1798" s="1" t="s">
        <v>25</v>
      </c>
      <c r="E1798" s="1" t="s">
        <v>5130</v>
      </c>
      <c r="F1798" s="2">
        <v>20870</v>
      </c>
      <c r="G1798" s="2">
        <v>86</v>
      </c>
      <c r="H1798" s="2">
        <v>0</v>
      </c>
      <c r="I1798" s="2">
        <v>2460</v>
      </c>
      <c r="J1798" s="2">
        <v>8422</v>
      </c>
      <c r="K1798" s="2">
        <v>1805</v>
      </c>
      <c r="L1798" s="2">
        <v>38</v>
      </c>
      <c r="M1798" s="2">
        <v>6</v>
      </c>
      <c r="N1798" s="2">
        <v>5</v>
      </c>
      <c r="O1798" s="2">
        <v>35</v>
      </c>
      <c r="P1798" s="2">
        <v>12</v>
      </c>
      <c r="Q1798" s="2">
        <v>5</v>
      </c>
      <c r="R1798" s="2">
        <v>4004</v>
      </c>
      <c r="S1798" s="2">
        <v>979700</v>
      </c>
      <c r="T1798" s="2">
        <v>61710600</v>
      </c>
      <c r="U1798" s="2">
        <v>79</v>
      </c>
      <c r="V1798" s="2">
        <v>242</v>
      </c>
      <c r="W1798" s="2">
        <v>34</v>
      </c>
      <c r="X1798" s="2">
        <v>512</v>
      </c>
      <c r="Y1798" s="2">
        <v>92</v>
      </c>
      <c r="Z1798" s="2">
        <v>252</v>
      </c>
      <c r="AA1798" s="9">
        <f t="shared" si="254"/>
        <v>20870</v>
      </c>
      <c r="AB1798" s="9">
        <f t="shared" si="255"/>
        <v>2374</v>
      </c>
      <c r="AC1798" s="9">
        <f t="shared" si="256"/>
        <v>4105</v>
      </c>
      <c r="AD1798" s="9">
        <f t="shared" si="257"/>
        <v>4004</v>
      </c>
      <c r="AE1798" s="44">
        <f t="shared" si="258"/>
        <v>2.7016865539308483E-5</v>
      </c>
      <c r="AF1798" s="9">
        <f t="shared" si="259"/>
        <v>236</v>
      </c>
      <c r="AG1798" s="9">
        <f t="shared" si="252"/>
        <v>344</v>
      </c>
      <c r="AH1798" s="44">
        <f t="shared" si="260"/>
        <v>2.7432885955208248E-5</v>
      </c>
      <c r="AI1798">
        <f>AA1798/'Totals and Drop Down Lists'!W$6*Inputs!E$37</f>
        <v>18932.020297217601</v>
      </c>
      <c r="AJ1798">
        <f>AB1798/'Totals and Drop Down Lists'!X$6*Inputs!F$37</f>
        <v>7811.3791718649218</v>
      </c>
      <c r="AK1798">
        <f>AC1798/'Totals and Drop Down Lists'!Y$6*Inputs!G$37</f>
        <v>27061.546612826602</v>
      </c>
      <c r="AL1798">
        <f>AD1798/'Totals and Drop Down Lists'!Z$6*Inputs!H$37</f>
        <v>32102.075085055531</v>
      </c>
      <c r="AM1798">
        <f>AE1798/'Totals and Drop Down Lists'!AA$6*Inputs!I$37</f>
        <v>3363.3120397088223</v>
      </c>
      <c r="AN1798">
        <f>AF1798/'Totals and Drop Down Lists'!AB$6*Inputs!J$37</f>
        <v>4709.7795811213591</v>
      </c>
      <c r="AO1798">
        <f>AG1798/'Totals and Drop Down Lists'!AC$6*Inputs!K$37</f>
        <v>6406.5102056075175</v>
      </c>
      <c r="AP1798">
        <f>AH1798/'Totals and Drop Down Lists'!AD$6*Inputs!L$37</f>
        <v>6455.7785568112113</v>
      </c>
      <c r="AQ1798">
        <f>IF(OR($D1798="51",$D1798="52",$D1798="61"),(AA1798/'Totals and Drop Down Lists'!W$4)*Inputs!E$38,0)</f>
        <v>0</v>
      </c>
      <c r="AR1798">
        <f>IF(OR($D1798="51",$D1798="52",$D1798="61"),(AB1798/'Totals and Drop Down Lists'!X$4)*Inputs!F$38,0)</f>
        <v>0</v>
      </c>
      <c r="AS1798">
        <f>IF(OR($D1798="51",$D1798="52",$D1798="61"),(AC1798/'Totals and Drop Down Lists'!Y$4)*Inputs!G$38,0)</f>
        <v>0</v>
      </c>
      <c r="AT1798">
        <f>IF(OR($D1798="51",$D1798="52",$D1798="61"),(AD1798/'Totals and Drop Down Lists'!Z$4)*Inputs!H$38,0)</f>
        <v>0</v>
      </c>
      <c r="AU1798">
        <f>IF(OR($D1798="51",$D1798="52",$D1798="61"),(AE1798/'Totals and Drop Down Lists'!AA$4)*Inputs!I$38,0)</f>
        <v>0</v>
      </c>
      <c r="AV1798">
        <f>IF(OR($D1798="51",$D1798="52",$D1798="61"),(AF1798/'Totals and Drop Down Lists'!AB$4)*Inputs!J$38,0)</f>
        <v>0</v>
      </c>
      <c r="AW1798">
        <f>IF(OR($D1798="51",$D1798="52",$D1798="61"),(AG1798/'Totals and Drop Down Lists'!AC$4)*Inputs!K$38,0)</f>
        <v>0</v>
      </c>
      <c r="AX1798">
        <f>IF(OR($D1798="51",$D1798="52",$D1798="61"),(AH1798/'Totals and Drop Down Lists'!AD$4)*Inputs!L$38,0)</f>
        <v>0</v>
      </c>
      <c r="AY1798">
        <f>IF(OR($D1798="51",$D1798="52",$D1798="61"),0,(AA1798/'Totals and Drop Down Lists'!W$5)*Inputs!E$39)</f>
        <v>0</v>
      </c>
      <c r="AZ1798">
        <f>IF(OR($D1798="51",$D1798="52",$D1798="61"),0,(AB1798/'Totals and Drop Down Lists'!X$5)*Inputs!F$39)</f>
        <v>0</v>
      </c>
      <c r="BA1798">
        <f>IF(OR($D1798="51",$D1798="52",$D1798="61"),0,(AC1798/'Totals and Drop Down Lists'!Y$5)*Inputs!G$39)</f>
        <v>0</v>
      </c>
      <c r="BB1798">
        <f>IF(OR($D1798="51",$D1798="52",$D1798="61"),0,(AD1798/'Totals and Drop Down Lists'!Z$5)*Inputs!H$39)</f>
        <v>0</v>
      </c>
      <c r="BC1798">
        <f>IF(OR($D1798="51",$D1798="52",$D1798="61"),0,(AE1798/'Totals and Drop Down Lists'!AA$5)*Inputs!I$39)</f>
        <v>0</v>
      </c>
      <c r="BD1798">
        <f>IF(OR($D1798="51",$D1798="52",$D1798="61"),0,(AF1798/'Totals and Drop Down Lists'!AB$5)*Inputs!J$39)</f>
        <v>0</v>
      </c>
      <c r="BE1798">
        <f>IF(OR($D1798="51",$D1798="52",$D1798="61"),0,(AG1798/'Totals and Drop Down Lists'!AC$5)*Inputs!K$39)</f>
        <v>0</v>
      </c>
      <c r="BF1798">
        <f>IF(OR($D1798="51",$D1798="52",$D1798="61"),0,(AH1798/'Totals and Drop Down Lists'!AD$5)*Inputs!L$39)</f>
        <v>0</v>
      </c>
      <c r="BG1798" s="10">
        <f t="shared" si="253"/>
        <v>106842.40155021356</v>
      </c>
    </row>
    <row r="1799" spans="1:59" ht="28.8">
      <c r="A1799" s="1" t="s">
        <v>7531</v>
      </c>
      <c r="B1799" s="1" t="s">
        <v>5118</v>
      </c>
      <c r="C1799" s="1" t="s">
        <v>5131</v>
      </c>
      <c r="D1799" s="1" t="s">
        <v>25</v>
      </c>
      <c r="E1799" s="1" t="s">
        <v>5132</v>
      </c>
      <c r="F1799" s="2">
        <v>31129</v>
      </c>
      <c r="G1799" s="2">
        <v>184</v>
      </c>
      <c r="H1799" s="2">
        <v>14</v>
      </c>
      <c r="I1799" s="2">
        <v>3372</v>
      </c>
      <c r="J1799" s="2">
        <v>13230</v>
      </c>
      <c r="K1799" s="2">
        <v>3002</v>
      </c>
      <c r="L1799" s="2">
        <v>141</v>
      </c>
      <c r="M1799" s="2">
        <v>3</v>
      </c>
      <c r="N1799" s="2">
        <v>2</v>
      </c>
      <c r="O1799" s="2">
        <v>33</v>
      </c>
      <c r="P1799" s="2">
        <v>26</v>
      </c>
      <c r="Q1799" s="2">
        <v>21</v>
      </c>
      <c r="R1799" s="2">
        <v>4322</v>
      </c>
      <c r="S1799" s="2">
        <v>1730400</v>
      </c>
      <c r="T1799" s="2">
        <v>100046900</v>
      </c>
      <c r="U1799" s="2">
        <v>277</v>
      </c>
      <c r="V1799" s="2">
        <v>386</v>
      </c>
      <c r="W1799" s="2">
        <v>39</v>
      </c>
      <c r="X1799" s="2">
        <v>787</v>
      </c>
      <c r="Y1799" s="2">
        <v>231</v>
      </c>
      <c r="Z1799" s="2">
        <v>314</v>
      </c>
      <c r="AA1799" s="9">
        <f t="shared" si="254"/>
        <v>31129</v>
      </c>
      <c r="AB1799" s="9">
        <f t="shared" si="255"/>
        <v>3174</v>
      </c>
      <c r="AC1799" s="9">
        <f t="shared" si="256"/>
        <v>4548</v>
      </c>
      <c r="AD1799" s="9">
        <f t="shared" si="257"/>
        <v>4322</v>
      </c>
      <c r="AE1799" s="44">
        <f t="shared" si="258"/>
        <v>4.7572647088102947E-5</v>
      </c>
      <c r="AF1799" s="9">
        <f t="shared" si="259"/>
        <v>362</v>
      </c>
      <c r="AG1799" s="9">
        <f t="shared" si="252"/>
        <v>545</v>
      </c>
      <c r="AH1799" s="44">
        <f t="shared" si="260"/>
        <v>4.6014894675957888E-5</v>
      </c>
      <c r="AI1799">
        <f>AA1799/'Totals and Drop Down Lists'!W$6*Inputs!E$37</f>
        <v>28238.373734168024</v>
      </c>
      <c r="AJ1799">
        <f>AB1799/'Totals and Drop Down Lists'!X$6*Inputs!F$37</f>
        <v>10443.688918070457</v>
      </c>
      <c r="AK1799">
        <f>AC1799/'Totals and Drop Down Lists'!Y$6*Inputs!G$37</f>
        <v>29981.952252164527</v>
      </c>
      <c r="AL1799">
        <f>AD1799/'Totals and Drop Down Lists'!Z$6*Inputs!H$37</f>
        <v>34651.640488913588</v>
      </c>
      <c r="AM1799">
        <f>AE1799/'Totals and Drop Down Lists'!AA$6*Inputs!I$37</f>
        <v>5922.2879308274805</v>
      </c>
      <c r="AN1799">
        <f>AF1799/'Totals and Drop Down Lists'!AB$6*Inputs!J$37</f>
        <v>7224.3229168047965</v>
      </c>
      <c r="AO1799">
        <f>AG1799/'Totals and Drop Down Lists'!AC$6*Inputs!K$37</f>
        <v>10149.849017604933</v>
      </c>
      <c r="AP1799">
        <f>AH1799/'Totals and Drop Down Lists'!AD$6*Inputs!L$37</f>
        <v>10828.680979026811</v>
      </c>
      <c r="AQ1799">
        <f>IF(OR($D1799="51",$D1799="52",$D1799="61"),(AA1799/'Totals and Drop Down Lists'!W$4)*Inputs!E$38,0)</f>
        <v>0</v>
      </c>
      <c r="AR1799">
        <f>IF(OR($D1799="51",$D1799="52",$D1799="61"),(AB1799/'Totals and Drop Down Lists'!X$4)*Inputs!F$38,0)</f>
        <v>0</v>
      </c>
      <c r="AS1799">
        <f>IF(OR($D1799="51",$D1799="52",$D1799="61"),(AC1799/'Totals and Drop Down Lists'!Y$4)*Inputs!G$38,0)</f>
        <v>0</v>
      </c>
      <c r="AT1799">
        <f>IF(OR($D1799="51",$D1799="52",$D1799="61"),(AD1799/'Totals and Drop Down Lists'!Z$4)*Inputs!H$38,0)</f>
        <v>0</v>
      </c>
      <c r="AU1799">
        <f>IF(OR($D1799="51",$D1799="52",$D1799="61"),(AE1799/'Totals and Drop Down Lists'!AA$4)*Inputs!I$38,0)</f>
        <v>0</v>
      </c>
      <c r="AV1799">
        <f>IF(OR($D1799="51",$D1799="52",$D1799="61"),(AF1799/'Totals and Drop Down Lists'!AB$4)*Inputs!J$38,0)</f>
        <v>0</v>
      </c>
      <c r="AW1799">
        <f>IF(OR($D1799="51",$D1799="52",$D1799="61"),(AG1799/'Totals and Drop Down Lists'!AC$4)*Inputs!K$38,0)</f>
        <v>0</v>
      </c>
      <c r="AX1799">
        <f>IF(OR($D1799="51",$D1799="52",$D1799="61"),(AH1799/'Totals and Drop Down Lists'!AD$4)*Inputs!L$38,0)</f>
        <v>0</v>
      </c>
      <c r="AY1799">
        <f>IF(OR($D1799="51",$D1799="52",$D1799="61"),0,(AA1799/'Totals and Drop Down Lists'!W$5)*Inputs!E$39)</f>
        <v>0</v>
      </c>
      <c r="AZ1799">
        <f>IF(OR($D1799="51",$D1799="52",$D1799="61"),0,(AB1799/'Totals and Drop Down Lists'!X$5)*Inputs!F$39)</f>
        <v>0</v>
      </c>
      <c r="BA1799">
        <f>IF(OR($D1799="51",$D1799="52",$D1799="61"),0,(AC1799/'Totals and Drop Down Lists'!Y$5)*Inputs!G$39)</f>
        <v>0</v>
      </c>
      <c r="BB1799">
        <f>IF(OR($D1799="51",$D1799="52",$D1799="61"),0,(AD1799/'Totals and Drop Down Lists'!Z$5)*Inputs!H$39)</f>
        <v>0</v>
      </c>
      <c r="BC1799">
        <f>IF(OR($D1799="51",$D1799="52",$D1799="61"),0,(AE1799/'Totals and Drop Down Lists'!AA$5)*Inputs!I$39)</f>
        <v>0</v>
      </c>
      <c r="BD1799">
        <f>IF(OR($D1799="51",$D1799="52",$D1799="61"),0,(AF1799/'Totals and Drop Down Lists'!AB$5)*Inputs!J$39)</f>
        <v>0</v>
      </c>
      <c r="BE1799">
        <f>IF(OR($D1799="51",$D1799="52",$D1799="61"),0,(AG1799/'Totals and Drop Down Lists'!AC$5)*Inputs!K$39)</f>
        <v>0</v>
      </c>
      <c r="BF1799">
        <f>IF(OR($D1799="51",$D1799="52",$D1799="61"),0,(AH1799/'Totals and Drop Down Lists'!AD$5)*Inputs!L$39)</f>
        <v>0</v>
      </c>
      <c r="BG1799" s="10">
        <f t="shared" si="253"/>
        <v>137440.79623758062</v>
      </c>
    </row>
    <row r="1800" spans="1:59" ht="28.8">
      <c r="A1800" s="1" t="s">
        <v>7531</v>
      </c>
      <c r="B1800" s="1" t="s">
        <v>5118</v>
      </c>
      <c r="C1800" s="1" t="s">
        <v>5133</v>
      </c>
      <c r="D1800" s="1" t="s">
        <v>25</v>
      </c>
      <c r="E1800" s="1" t="s">
        <v>5134</v>
      </c>
      <c r="F1800" s="2">
        <v>46259</v>
      </c>
      <c r="G1800" s="2">
        <v>244</v>
      </c>
      <c r="H1800" s="2">
        <v>15</v>
      </c>
      <c r="I1800" s="2">
        <v>4470</v>
      </c>
      <c r="J1800" s="2">
        <v>18711</v>
      </c>
      <c r="K1800" s="2">
        <v>4276</v>
      </c>
      <c r="L1800" s="2">
        <v>86</v>
      </c>
      <c r="M1800" s="2">
        <v>23</v>
      </c>
      <c r="N1800" s="2">
        <v>0</v>
      </c>
      <c r="O1800" s="2">
        <v>43</v>
      </c>
      <c r="P1800" s="2">
        <v>37</v>
      </c>
      <c r="Q1800" s="2">
        <v>0</v>
      </c>
      <c r="R1800" s="2">
        <v>4841</v>
      </c>
      <c r="S1800" s="2">
        <v>3009200</v>
      </c>
      <c r="T1800" s="2">
        <v>133563000</v>
      </c>
      <c r="U1800" s="2">
        <v>329</v>
      </c>
      <c r="V1800" s="2">
        <v>648</v>
      </c>
      <c r="W1800" s="2">
        <v>45</v>
      </c>
      <c r="X1800" s="2">
        <v>1330</v>
      </c>
      <c r="Y1800" s="2">
        <v>328</v>
      </c>
      <c r="Z1800" s="2">
        <v>624</v>
      </c>
      <c r="AA1800" s="9">
        <f t="shared" si="254"/>
        <v>46259</v>
      </c>
      <c r="AB1800" s="9">
        <f t="shared" si="255"/>
        <v>4211</v>
      </c>
      <c r="AC1800" s="9">
        <f t="shared" si="256"/>
        <v>5030</v>
      </c>
      <c r="AD1800" s="9">
        <f t="shared" si="257"/>
        <v>4841</v>
      </c>
      <c r="AE1800" s="44">
        <f t="shared" si="258"/>
        <v>6.8245525186289593E-5</v>
      </c>
      <c r="AF1800" s="9">
        <f t="shared" si="259"/>
        <v>637</v>
      </c>
      <c r="AG1800" s="9">
        <f t="shared" si="252"/>
        <v>952</v>
      </c>
      <c r="AH1800" s="44">
        <f t="shared" si="260"/>
        <v>8.0952214276054819E-5</v>
      </c>
      <c r="AI1800">
        <f>AA1800/'Totals and Drop Down Lists'!W$6*Inputs!E$37</f>
        <v>41963.408094345425</v>
      </c>
      <c r="AJ1800">
        <f>AB1800/'Totals and Drop Down Lists'!X$6*Inputs!F$37</f>
        <v>13855.82042658938</v>
      </c>
      <c r="AK1800">
        <f>AC1800/'Totals and Drop Down Lists'!Y$6*Inputs!G$37</f>
        <v>33159.459065168769</v>
      </c>
      <c r="AL1800">
        <f>AD1800/'Totals and Drop Down Lists'!Z$6*Inputs!H$37</f>
        <v>38812.723648040417</v>
      </c>
      <c r="AM1800">
        <f>AE1800/'Totals and Drop Down Lists'!AA$6*Inputs!I$37</f>
        <v>8495.8410953091825</v>
      </c>
      <c r="AN1800">
        <f>AF1800/'Totals and Drop Down Lists'!AB$6*Inputs!J$37</f>
        <v>12712.413530399601</v>
      </c>
      <c r="AO1800">
        <f>AG1800/'Totals and Drop Down Lists'!AC$6*Inputs!K$37</f>
        <v>17729.644522495219</v>
      </c>
      <c r="AP1800">
        <f>AH1800/'Totals and Drop Down Lists'!AD$6*Inputs!L$37</f>
        <v>19050.477222959533</v>
      </c>
      <c r="AQ1800">
        <f>IF(OR($D1800="51",$D1800="52",$D1800="61"),(AA1800/'Totals and Drop Down Lists'!W$4)*Inputs!E$38,0)</f>
        <v>0</v>
      </c>
      <c r="AR1800">
        <f>IF(OR($D1800="51",$D1800="52",$D1800="61"),(AB1800/'Totals and Drop Down Lists'!X$4)*Inputs!F$38,0)</f>
        <v>0</v>
      </c>
      <c r="AS1800">
        <f>IF(OR($D1800="51",$D1800="52",$D1800="61"),(AC1800/'Totals and Drop Down Lists'!Y$4)*Inputs!G$38,0)</f>
        <v>0</v>
      </c>
      <c r="AT1800">
        <f>IF(OR($D1800="51",$D1800="52",$D1800="61"),(AD1800/'Totals and Drop Down Lists'!Z$4)*Inputs!H$38,0)</f>
        <v>0</v>
      </c>
      <c r="AU1800">
        <f>IF(OR($D1800="51",$D1800="52",$D1800="61"),(AE1800/'Totals and Drop Down Lists'!AA$4)*Inputs!I$38,0)</f>
        <v>0</v>
      </c>
      <c r="AV1800">
        <f>IF(OR($D1800="51",$D1800="52",$D1800="61"),(AF1800/'Totals and Drop Down Lists'!AB$4)*Inputs!J$38,0)</f>
        <v>0</v>
      </c>
      <c r="AW1800">
        <f>IF(OR($D1800="51",$D1800="52",$D1800="61"),(AG1800/'Totals and Drop Down Lists'!AC$4)*Inputs!K$38,0)</f>
        <v>0</v>
      </c>
      <c r="AX1800">
        <f>IF(OR($D1800="51",$D1800="52",$D1800="61"),(AH1800/'Totals and Drop Down Lists'!AD$4)*Inputs!L$38,0)</f>
        <v>0</v>
      </c>
      <c r="AY1800">
        <f>IF(OR($D1800="51",$D1800="52",$D1800="61"),0,(AA1800/'Totals and Drop Down Lists'!W$5)*Inputs!E$39)</f>
        <v>0</v>
      </c>
      <c r="AZ1800">
        <f>IF(OR($D1800="51",$D1800="52",$D1800="61"),0,(AB1800/'Totals and Drop Down Lists'!X$5)*Inputs!F$39)</f>
        <v>0</v>
      </c>
      <c r="BA1800">
        <f>IF(OR($D1800="51",$D1800="52",$D1800="61"),0,(AC1800/'Totals and Drop Down Lists'!Y$5)*Inputs!G$39)</f>
        <v>0</v>
      </c>
      <c r="BB1800">
        <f>IF(OR($D1800="51",$D1800="52",$D1800="61"),0,(AD1800/'Totals and Drop Down Lists'!Z$5)*Inputs!H$39)</f>
        <v>0</v>
      </c>
      <c r="BC1800">
        <f>IF(OR($D1800="51",$D1800="52",$D1800="61"),0,(AE1800/'Totals and Drop Down Lists'!AA$5)*Inputs!I$39)</f>
        <v>0</v>
      </c>
      <c r="BD1800">
        <f>IF(OR($D1800="51",$D1800="52",$D1800="61"),0,(AF1800/'Totals and Drop Down Lists'!AB$5)*Inputs!J$39)</f>
        <v>0</v>
      </c>
      <c r="BE1800">
        <f>IF(OR($D1800="51",$D1800="52",$D1800="61"),0,(AG1800/'Totals and Drop Down Lists'!AC$5)*Inputs!K$39)</f>
        <v>0</v>
      </c>
      <c r="BF1800">
        <f>IF(OR($D1800="51",$D1800="52",$D1800="61"),0,(AH1800/'Totals and Drop Down Lists'!AD$5)*Inputs!L$39)</f>
        <v>0</v>
      </c>
      <c r="BG1800" s="10">
        <f t="shared" si="253"/>
        <v>185779.7876053075</v>
      </c>
    </row>
    <row r="1801" spans="1:59" ht="28.8">
      <c r="A1801" s="1" t="s">
        <v>7531</v>
      </c>
      <c r="B1801" s="1" t="s">
        <v>5118</v>
      </c>
      <c r="C1801" s="1" t="s">
        <v>74</v>
      </c>
      <c r="D1801" s="1" t="s">
        <v>25</v>
      </c>
      <c r="E1801" s="1" t="s">
        <v>5135</v>
      </c>
      <c r="F1801" s="2">
        <v>18915</v>
      </c>
      <c r="G1801" s="2">
        <v>207</v>
      </c>
      <c r="H1801" s="2">
        <v>3</v>
      </c>
      <c r="I1801" s="2">
        <v>2035</v>
      </c>
      <c r="J1801" s="2">
        <v>7809</v>
      </c>
      <c r="K1801" s="2">
        <v>1494</v>
      </c>
      <c r="L1801" s="2">
        <v>66</v>
      </c>
      <c r="M1801" s="2">
        <v>0</v>
      </c>
      <c r="N1801" s="2">
        <v>0</v>
      </c>
      <c r="O1801" s="2">
        <v>14</v>
      </c>
      <c r="P1801" s="2">
        <v>3</v>
      </c>
      <c r="Q1801" s="2">
        <v>0</v>
      </c>
      <c r="R1801" s="2">
        <v>2251</v>
      </c>
      <c r="S1801" s="2">
        <v>806900</v>
      </c>
      <c r="T1801" s="2">
        <v>50228500</v>
      </c>
      <c r="U1801" s="2">
        <v>49</v>
      </c>
      <c r="V1801" s="2">
        <v>226</v>
      </c>
      <c r="W1801" s="2">
        <v>12</v>
      </c>
      <c r="X1801" s="2">
        <v>422</v>
      </c>
      <c r="Y1801" s="2">
        <v>83</v>
      </c>
      <c r="Z1801" s="2">
        <v>232</v>
      </c>
      <c r="AA1801" s="9">
        <f t="shared" si="254"/>
        <v>18915</v>
      </c>
      <c r="AB1801" s="9">
        <f t="shared" si="255"/>
        <v>1825</v>
      </c>
      <c r="AC1801" s="9">
        <f t="shared" si="256"/>
        <v>2334</v>
      </c>
      <c r="AD1801" s="9">
        <f t="shared" si="257"/>
        <v>2251</v>
      </c>
      <c r="AE1801" s="44">
        <f t="shared" si="258"/>
        <v>1.9961885403324816E-5</v>
      </c>
      <c r="AF1801" s="9">
        <f t="shared" si="259"/>
        <v>184</v>
      </c>
      <c r="AG1801" s="9">
        <f t="shared" si="252"/>
        <v>315</v>
      </c>
      <c r="AH1801" s="44">
        <f t="shared" si="260"/>
        <v>2.2424192592200628E-5</v>
      </c>
      <c r="AI1801">
        <f>AA1801/'Totals and Drop Down Lists'!W$6*Inputs!E$37</f>
        <v>17158.560801239622</v>
      </c>
      <c r="AJ1801">
        <f>AB1801/'Totals and Drop Down Lists'!X$6*Inputs!F$37</f>
        <v>6004.9566085313745</v>
      </c>
      <c r="AK1801">
        <f>AC1801/'Totals and Drop Down Lists'!Y$6*Inputs!G$37</f>
        <v>15386.516393261214</v>
      </c>
      <c r="AL1801">
        <f>AD1801/'Totals and Drop Down Lists'!Z$6*Inputs!H$37</f>
        <v>18047.395358756243</v>
      </c>
      <c r="AM1801">
        <f>AE1801/'Totals and Drop Down Lists'!AA$6*Inputs!I$37</f>
        <v>2485.0421457887819</v>
      </c>
      <c r="AN1801">
        <f>AF1801/'Totals and Drop Down Lists'!AB$6*Inputs!J$37</f>
        <v>3672.0315378234322</v>
      </c>
      <c r="AO1801">
        <f>AG1801/'Totals and Drop Down Lists'!AC$6*Inputs!K$37</f>
        <v>5866.4264964138601</v>
      </c>
      <c r="AP1801">
        <f>AH1801/'Totals and Drop Down Lists'!AD$6*Inputs!L$37</f>
        <v>5277.0832032365615</v>
      </c>
      <c r="AQ1801">
        <f>IF(OR($D1801="51",$D1801="52",$D1801="61"),(AA1801/'Totals and Drop Down Lists'!W$4)*Inputs!E$38,0)</f>
        <v>0</v>
      </c>
      <c r="AR1801">
        <f>IF(OR($D1801="51",$D1801="52",$D1801="61"),(AB1801/'Totals and Drop Down Lists'!X$4)*Inputs!F$38,0)</f>
        <v>0</v>
      </c>
      <c r="AS1801">
        <f>IF(OR($D1801="51",$D1801="52",$D1801="61"),(AC1801/'Totals and Drop Down Lists'!Y$4)*Inputs!G$38,0)</f>
        <v>0</v>
      </c>
      <c r="AT1801">
        <f>IF(OR($D1801="51",$D1801="52",$D1801="61"),(AD1801/'Totals and Drop Down Lists'!Z$4)*Inputs!H$38,0)</f>
        <v>0</v>
      </c>
      <c r="AU1801">
        <f>IF(OR($D1801="51",$D1801="52",$D1801="61"),(AE1801/'Totals and Drop Down Lists'!AA$4)*Inputs!I$38,0)</f>
        <v>0</v>
      </c>
      <c r="AV1801">
        <f>IF(OR($D1801="51",$D1801="52",$D1801="61"),(AF1801/'Totals and Drop Down Lists'!AB$4)*Inputs!J$38,0)</f>
        <v>0</v>
      </c>
      <c r="AW1801">
        <f>IF(OR($D1801="51",$D1801="52",$D1801="61"),(AG1801/'Totals and Drop Down Lists'!AC$4)*Inputs!K$38,0)</f>
        <v>0</v>
      </c>
      <c r="AX1801">
        <f>IF(OR($D1801="51",$D1801="52",$D1801="61"),(AH1801/'Totals and Drop Down Lists'!AD$4)*Inputs!L$38,0)</f>
        <v>0</v>
      </c>
      <c r="AY1801">
        <f>IF(OR($D1801="51",$D1801="52",$D1801="61"),0,(AA1801/'Totals and Drop Down Lists'!W$5)*Inputs!E$39)</f>
        <v>0</v>
      </c>
      <c r="AZ1801">
        <f>IF(OR($D1801="51",$D1801="52",$D1801="61"),0,(AB1801/'Totals and Drop Down Lists'!X$5)*Inputs!F$39)</f>
        <v>0</v>
      </c>
      <c r="BA1801">
        <f>IF(OR($D1801="51",$D1801="52",$D1801="61"),0,(AC1801/'Totals and Drop Down Lists'!Y$5)*Inputs!G$39)</f>
        <v>0</v>
      </c>
      <c r="BB1801">
        <f>IF(OR($D1801="51",$D1801="52",$D1801="61"),0,(AD1801/'Totals and Drop Down Lists'!Z$5)*Inputs!H$39)</f>
        <v>0</v>
      </c>
      <c r="BC1801">
        <f>IF(OR($D1801="51",$D1801="52",$D1801="61"),0,(AE1801/'Totals and Drop Down Lists'!AA$5)*Inputs!I$39)</f>
        <v>0</v>
      </c>
      <c r="BD1801">
        <f>IF(OR($D1801="51",$D1801="52",$D1801="61"),0,(AF1801/'Totals and Drop Down Lists'!AB$5)*Inputs!J$39)</f>
        <v>0</v>
      </c>
      <c r="BE1801">
        <f>IF(OR($D1801="51",$D1801="52",$D1801="61"),0,(AG1801/'Totals and Drop Down Lists'!AC$5)*Inputs!K$39)</f>
        <v>0</v>
      </c>
      <c r="BF1801">
        <f>IF(OR($D1801="51",$D1801="52",$D1801="61"),0,(AH1801/'Totals and Drop Down Lists'!AD$5)*Inputs!L$39)</f>
        <v>0</v>
      </c>
      <c r="BG1801" s="10">
        <f t="shared" si="253"/>
        <v>73898.012545051082</v>
      </c>
    </row>
    <row r="1802" spans="1:59" ht="28.8">
      <c r="A1802" s="1" t="s">
        <v>7531</v>
      </c>
      <c r="B1802" s="1" t="s">
        <v>5118</v>
      </c>
      <c r="C1802" s="1" t="s">
        <v>5136</v>
      </c>
      <c r="D1802" s="1" t="s">
        <v>58</v>
      </c>
      <c r="E1802" s="1" t="s">
        <v>5137</v>
      </c>
      <c r="F1802" s="2">
        <v>27758</v>
      </c>
      <c r="G1802" s="2">
        <v>196</v>
      </c>
      <c r="H1802" s="2">
        <v>2</v>
      </c>
      <c r="I1802" s="2">
        <v>2419</v>
      </c>
      <c r="J1802" s="2">
        <v>10997</v>
      </c>
      <c r="K1802" s="2">
        <v>2003</v>
      </c>
      <c r="L1802" s="2">
        <v>93</v>
      </c>
      <c r="M1802" s="2">
        <v>13</v>
      </c>
      <c r="N1802" s="2">
        <v>0</v>
      </c>
      <c r="O1802" s="2">
        <v>35</v>
      </c>
      <c r="P1802" s="2">
        <v>4</v>
      </c>
      <c r="Q1802" s="2">
        <v>7</v>
      </c>
      <c r="R1802" s="2">
        <v>3000</v>
      </c>
      <c r="S1802" s="2">
        <v>1300900</v>
      </c>
      <c r="T1802" s="2">
        <v>73767700</v>
      </c>
      <c r="U1802" s="2">
        <v>91</v>
      </c>
      <c r="V1802" s="2">
        <v>267</v>
      </c>
      <c r="W1802" s="2">
        <v>25</v>
      </c>
      <c r="X1802" s="2">
        <v>526</v>
      </c>
      <c r="Y1802" s="2">
        <v>146</v>
      </c>
      <c r="Z1802" s="2">
        <v>207</v>
      </c>
      <c r="AA1802" s="9">
        <f t="shared" si="254"/>
        <v>27758</v>
      </c>
      <c r="AB1802" s="9">
        <f t="shared" si="255"/>
        <v>2221</v>
      </c>
      <c r="AC1802" s="9">
        <f t="shared" si="256"/>
        <v>3152</v>
      </c>
      <c r="AD1802" s="9">
        <f t="shared" si="257"/>
        <v>3000</v>
      </c>
      <c r="AE1802" s="44">
        <f t="shared" si="258"/>
        <v>2.5479063400458556E-5</v>
      </c>
      <c r="AF1802" s="9">
        <f t="shared" si="259"/>
        <v>234</v>
      </c>
      <c r="AG1802" s="9">
        <f t="shared" si="252"/>
        <v>353</v>
      </c>
      <c r="AH1802" s="44">
        <f t="shared" si="260"/>
        <v>2.3923929609468468E-5</v>
      </c>
      <c r="AI1802">
        <f>AA1802/'Totals and Drop Down Lists'!W$6*Inputs!E$37</f>
        <v>25180.403421665844</v>
      </c>
      <c r="AJ1802">
        <f>AB1802/'Totals and Drop Down Lists'!X$6*Inputs!F$37</f>
        <v>7307.9499329031141</v>
      </c>
      <c r="AK1802">
        <f>AC1802/'Totals and Drop Down Lists'!Y$6*Inputs!G$37</f>
        <v>20779.048702467589</v>
      </c>
      <c r="AL1802">
        <f>AD1802/'Totals and Drop Down Lists'!Z$6*Inputs!H$37</f>
        <v>24052.503809981667</v>
      </c>
      <c r="AM1802">
        <f>AE1802/'Totals and Drop Down Lists'!AA$6*Inputs!I$37</f>
        <v>3171.8720504636331</v>
      </c>
      <c r="AN1802">
        <f>AF1802/'Totals and Drop Down Lists'!AB$6*Inputs!J$37</f>
        <v>4669.8661948406698</v>
      </c>
      <c r="AO1802">
        <f>AG1802/'Totals and Drop Down Lists'!AC$6*Inputs!K$37</f>
        <v>6574.1223912193418</v>
      </c>
      <c r="AP1802">
        <f>AH1802/'Totals and Drop Down Lists'!AD$6*Inputs!L$37</f>
        <v>5630.0161791087394</v>
      </c>
      <c r="AQ1802">
        <f>IF(OR($D1802="51",$D1802="52",$D1802="61"),(AA1802/'Totals and Drop Down Lists'!W$4)*Inputs!E$38,0)</f>
        <v>0</v>
      </c>
      <c r="AR1802">
        <f>IF(OR($D1802="51",$D1802="52",$D1802="61"),(AB1802/'Totals and Drop Down Lists'!X$4)*Inputs!F$38,0)</f>
        <v>0</v>
      </c>
      <c r="AS1802">
        <f>IF(OR($D1802="51",$D1802="52",$D1802="61"),(AC1802/'Totals and Drop Down Lists'!Y$4)*Inputs!G$38,0)</f>
        <v>0</v>
      </c>
      <c r="AT1802">
        <f>IF(OR($D1802="51",$D1802="52",$D1802="61"),(AD1802/'Totals and Drop Down Lists'!Z$4)*Inputs!H$38,0)</f>
        <v>0</v>
      </c>
      <c r="AU1802">
        <f>IF(OR($D1802="51",$D1802="52",$D1802="61"),(AE1802/'Totals and Drop Down Lists'!AA$4)*Inputs!I$38,0)</f>
        <v>0</v>
      </c>
      <c r="AV1802">
        <f>IF(OR($D1802="51",$D1802="52",$D1802="61"),(AF1802/'Totals and Drop Down Lists'!AB$4)*Inputs!J$38,0)</f>
        <v>0</v>
      </c>
      <c r="AW1802">
        <f>IF(OR($D1802="51",$D1802="52",$D1802="61"),(AG1802/'Totals and Drop Down Lists'!AC$4)*Inputs!K$38,0)</f>
        <v>0</v>
      </c>
      <c r="AX1802">
        <f>IF(OR($D1802="51",$D1802="52",$D1802="61"),(AH1802/'Totals and Drop Down Lists'!AD$4)*Inputs!L$38,0)</f>
        <v>0</v>
      </c>
      <c r="AY1802">
        <f>IF(OR($D1802="51",$D1802="52",$D1802="61"),0,(AA1802/'Totals and Drop Down Lists'!W$5)*Inputs!E$39)</f>
        <v>0</v>
      </c>
      <c r="AZ1802">
        <f>IF(OR($D1802="51",$D1802="52",$D1802="61"),0,(AB1802/'Totals and Drop Down Lists'!X$5)*Inputs!F$39)</f>
        <v>0</v>
      </c>
      <c r="BA1802">
        <f>IF(OR($D1802="51",$D1802="52",$D1802="61"),0,(AC1802/'Totals and Drop Down Lists'!Y$5)*Inputs!G$39)</f>
        <v>0</v>
      </c>
      <c r="BB1802">
        <f>IF(OR($D1802="51",$D1802="52",$D1802="61"),0,(AD1802/'Totals and Drop Down Lists'!Z$5)*Inputs!H$39)</f>
        <v>0</v>
      </c>
      <c r="BC1802">
        <f>IF(OR($D1802="51",$D1802="52",$D1802="61"),0,(AE1802/'Totals and Drop Down Lists'!AA$5)*Inputs!I$39)</f>
        <v>0</v>
      </c>
      <c r="BD1802">
        <f>IF(OR($D1802="51",$D1802="52",$D1802="61"),0,(AF1802/'Totals and Drop Down Lists'!AB$5)*Inputs!J$39)</f>
        <v>0</v>
      </c>
      <c r="BE1802">
        <f>IF(OR($D1802="51",$D1802="52",$D1802="61"),0,(AG1802/'Totals and Drop Down Lists'!AC$5)*Inputs!K$39)</f>
        <v>0</v>
      </c>
      <c r="BF1802">
        <f>IF(OR($D1802="51",$D1802="52",$D1802="61"),0,(AH1802/'Totals and Drop Down Lists'!AD$5)*Inputs!L$39)</f>
        <v>0</v>
      </c>
      <c r="BG1802" s="10">
        <f t="shared" si="253"/>
        <v>97365.782682650592</v>
      </c>
    </row>
    <row r="1803" spans="1:59" ht="28.8">
      <c r="A1803" s="1" t="s">
        <v>7531</v>
      </c>
      <c r="B1803" s="1" t="s">
        <v>5118</v>
      </c>
      <c r="C1803" s="1" t="s">
        <v>1382</v>
      </c>
      <c r="D1803" s="1" t="s">
        <v>25</v>
      </c>
      <c r="E1803" s="1" t="s">
        <v>5138</v>
      </c>
      <c r="F1803" s="2">
        <v>20634</v>
      </c>
      <c r="G1803" s="2">
        <v>66</v>
      </c>
      <c r="H1803" s="2">
        <v>0</v>
      </c>
      <c r="I1803" s="2">
        <v>2185</v>
      </c>
      <c r="J1803" s="2">
        <v>8797</v>
      </c>
      <c r="K1803" s="2">
        <v>2143</v>
      </c>
      <c r="L1803" s="2">
        <v>55</v>
      </c>
      <c r="M1803" s="2">
        <v>18</v>
      </c>
      <c r="N1803" s="2">
        <v>1</v>
      </c>
      <c r="O1803" s="2">
        <v>11</v>
      </c>
      <c r="P1803" s="2">
        <v>0</v>
      </c>
      <c r="Q1803" s="2">
        <v>0</v>
      </c>
      <c r="R1803" s="2">
        <v>3137</v>
      </c>
      <c r="S1803" s="2">
        <v>1287500</v>
      </c>
      <c r="T1803" s="2">
        <v>71133000</v>
      </c>
      <c r="U1803" s="2">
        <v>164</v>
      </c>
      <c r="V1803" s="2">
        <v>363</v>
      </c>
      <c r="W1803" s="2">
        <v>94</v>
      </c>
      <c r="X1803" s="2">
        <v>620</v>
      </c>
      <c r="Y1803" s="2">
        <v>160</v>
      </c>
      <c r="Z1803" s="2">
        <v>319</v>
      </c>
      <c r="AA1803" s="9">
        <f t="shared" si="254"/>
        <v>20634</v>
      </c>
      <c r="AB1803" s="9">
        <f t="shared" si="255"/>
        <v>2119</v>
      </c>
      <c r="AC1803" s="9">
        <f t="shared" si="256"/>
        <v>3222</v>
      </c>
      <c r="AD1803" s="9">
        <f t="shared" si="257"/>
        <v>3137</v>
      </c>
      <c r="AE1803" s="44">
        <f t="shared" si="258"/>
        <v>3.6459065769237141E-5</v>
      </c>
      <c r="AF1803" s="9">
        <f t="shared" si="259"/>
        <v>163</v>
      </c>
      <c r="AG1803" s="9">
        <f t="shared" si="252"/>
        <v>479</v>
      </c>
      <c r="AH1803" s="44">
        <f t="shared" si="260"/>
        <v>4.3418436335686133E-5</v>
      </c>
      <c r="AI1803">
        <f>AA1803/'Totals and Drop Down Lists'!W$6*Inputs!E$37</f>
        <v>18717.935161130234</v>
      </c>
      <c r="AJ1803">
        <f>AB1803/'Totals and Drop Down Lists'!X$6*Inputs!F$37</f>
        <v>6972.3304402619078</v>
      </c>
      <c r="AK1803">
        <f>AC1803/'Totals and Drop Down Lists'!Y$6*Inputs!G$37</f>
        <v>21240.512347509699</v>
      </c>
      <c r="AL1803">
        <f>AD1803/'Totals and Drop Down Lists'!Z$6*Inputs!H$37</f>
        <v>25150.901483970829</v>
      </c>
      <c r="AM1803">
        <f>AE1803/'Totals and Drop Down Lists'!AA$6*Inputs!I$37</f>
        <v>4538.7654122865997</v>
      </c>
      <c r="AN1803">
        <f>AF1803/'Totals and Drop Down Lists'!AB$6*Inputs!J$37</f>
        <v>3252.9409818761933</v>
      </c>
      <c r="AO1803">
        <f>AG1803/'Totals and Drop Down Lists'!AC$6*Inputs!K$37</f>
        <v>8920.6929897848859</v>
      </c>
      <c r="AP1803">
        <f>AH1803/'Totals and Drop Down Lists'!AD$6*Inputs!L$37</f>
        <v>10217.656673959205</v>
      </c>
      <c r="AQ1803">
        <f>IF(OR($D1803="51",$D1803="52",$D1803="61"),(AA1803/'Totals and Drop Down Lists'!W$4)*Inputs!E$38,0)</f>
        <v>0</v>
      </c>
      <c r="AR1803">
        <f>IF(OR($D1803="51",$D1803="52",$D1803="61"),(AB1803/'Totals and Drop Down Lists'!X$4)*Inputs!F$38,0)</f>
        <v>0</v>
      </c>
      <c r="AS1803">
        <f>IF(OR($D1803="51",$D1803="52",$D1803="61"),(AC1803/'Totals and Drop Down Lists'!Y$4)*Inputs!G$38,0)</f>
        <v>0</v>
      </c>
      <c r="AT1803">
        <f>IF(OR($D1803="51",$D1803="52",$D1803="61"),(AD1803/'Totals and Drop Down Lists'!Z$4)*Inputs!H$38,0)</f>
        <v>0</v>
      </c>
      <c r="AU1803">
        <f>IF(OR($D1803="51",$D1803="52",$D1803="61"),(AE1803/'Totals and Drop Down Lists'!AA$4)*Inputs!I$38,0)</f>
        <v>0</v>
      </c>
      <c r="AV1803">
        <f>IF(OR($D1803="51",$D1803="52",$D1803="61"),(AF1803/'Totals and Drop Down Lists'!AB$4)*Inputs!J$38,0)</f>
        <v>0</v>
      </c>
      <c r="AW1803">
        <f>IF(OR($D1803="51",$D1803="52",$D1803="61"),(AG1803/'Totals and Drop Down Lists'!AC$4)*Inputs!K$38,0)</f>
        <v>0</v>
      </c>
      <c r="AX1803">
        <f>IF(OR($D1803="51",$D1803="52",$D1803="61"),(AH1803/'Totals and Drop Down Lists'!AD$4)*Inputs!L$38,0)</f>
        <v>0</v>
      </c>
      <c r="AY1803">
        <f>IF(OR($D1803="51",$D1803="52",$D1803="61"),0,(AA1803/'Totals and Drop Down Lists'!W$5)*Inputs!E$39)</f>
        <v>0</v>
      </c>
      <c r="AZ1803">
        <f>IF(OR($D1803="51",$D1803="52",$D1803="61"),0,(AB1803/'Totals and Drop Down Lists'!X$5)*Inputs!F$39)</f>
        <v>0</v>
      </c>
      <c r="BA1803">
        <f>IF(OR($D1803="51",$D1803="52",$D1803="61"),0,(AC1803/'Totals and Drop Down Lists'!Y$5)*Inputs!G$39)</f>
        <v>0</v>
      </c>
      <c r="BB1803">
        <f>IF(OR($D1803="51",$D1803="52",$D1803="61"),0,(AD1803/'Totals and Drop Down Lists'!Z$5)*Inputs!H$39)</f>
        <v>0</v>
      </c>
      <c r="BC1803">
        <f>IF(OR($D1803="51",$D1803="52",$D1803="61"),0,(AE1803/'Totals and Drop Down Lists'!AA$5)*Inputs!I$39)</f>
        <v>0</v>
      </c>
      <c r="BD1803">
        <f>IF(OR($D1803="51",$D1803="52",$D1803="61"),0,(AF1803/'Totals and Drop Down Lists'!AB$5)*Inputs!J$39)</f>
        <v>0</v>
      </c>
      <c r="BE1803">
        <f>IF(OR($D1803="51",$D1803="52",$D1803="61"),0,(AG1803/'Totals and Drop Down Lists'!AC$5)*Inputs!K$39)</f>
        <v>0</v>
      </c>
      <c r="BF1803">
        <f>IF(OR($D1803="51",$D1803="52",$D1803="61"),0,(AH1803/'Totals and Drop Down Lists'!AD$5)*Inputs!L$39)</f>
        <v>0</v>
      </c>
      <c r="BG1803" s="10">
        <f t="shared" si="253"/>
        <v>99011.735490779552</v>
      </c>
    </row>
    <row r="1804" spans="1:59" ht="28.8">
      <c r="A1804" s="1" t="s">
        <v>7531</v>
      </c>
      <c r="B1804" s="1" t="s">
        <v>5118</v>
      </c>
      <c r="C1804" s="1" t="s">
        <v>5139</v>
      </c>
      <c r="D1804" s="1" t="s">
        <v>25</v>
      </c>
      <c r="E1804" s="1" t="s">
        <v>5140</v>
      </c>
      <c r="F1804" s="2">
        <v>39252</v>
      </c>
      <c r="G1804" s="2">
        <v>400</v>
      </c>
      <c r="H1804" s="2">
        <v>8</v>
      </c>
      <c r="I1804" s="2">
        <v>6267</v>
      </c>
      <c r="J1804" s="2">
        <v>15855</v>
      </c>
      <c r="K1804" s="2">
        <v>4488</v>
      </c>
      <c r="L1804" s="2">
        <v>146</v>
      </c>
      <c r="M1804" s="2">
        <v>5</v>
      </c>
      <c r="N1804" s="2">
        <v>0</v>
      </c>
      <c r="O1804" s="2">
        <v>156</v>
      </c>
      <c r="P1804" s="2">
        <v>102</v>
      </c>
      <c r="Q1804" s="2">
        <v>0</v>
      </c>
      <c r="R1804" s="2">
        <v>4622</v>
      </c>
      <c r="S1804" s="2">
        <v>2945700</v>
      </c>
      <c r="T1804" s="2">
        <v>135117400</v>
      </c>
      <c r="U1804" s="2">
        <v>183</v>
      </c>
      <c r="V1804" s="2">
        <v>420</v>
      </c>
      <c r="W1804" s="2">
        <v>18</v>
      </c>
      <c r="X1804" s="2">
        <v>1392</v>
      </c>
      <c r="Y1804" s="2">
        <v>171</v>
      </c>
      <c r="Z1804" s="2">
        <v>996</v>
      </c>
      <c r="AA1804" s="9">
        <f t="shared" si="254"/>
        <v>39252</v>
      </c>
      <c r="AB1804" s="9">
        <f t="shared" si="255"/>
        <v>5859</v>
      </c>
      <c r="AC1804" s="9">
        <f t="shared" si="256"/>
        <v>5031</v>
      </c>
      <c r="AD1804" s="9">
        <f t="shared" si="257"/>
        <v>4622</v>
      </c>
      <c r="AE1804" s="44">
        <f t="shared" si="258"/>
        <v>8.8722799353075751E-5</v>
      </c>
      <c r="AF1804" s="9">
        <f t="shared" si="259"/>
        <v>954</v>
      </c>
      <c r="AG1804" s="9">
        <f t="shared" si="252"/>
        <v>1167</v>
      </c>
      <c r="AH1804" s="44">
        <f t="shared" si="260"/>
        <v>1.2291603551143148E-4</v>
      </c>
      <c r="AI1804">
        <f>AA1804/'Totals and Drop Down Lists'!W$6*Inputs!E$37</f>
        <v>35607.075261446342</v>
      </c>
      <c r="AJ1804">
        <f>AB1804/'Totals and Drop Down Lists'!X$6*Inputs!F$37</f>
        <v>19278.378503772779</v>
      </c>
      <c r="AK1804">
        <f>AC1804/'Totals and Drop Down Lists'!Y$6*Inputs!G$37</f>
        <v>33166.05140295509</v>
      </c>
      <c r="AL1804">
        <f>AD1804/'Totals and Drop Down Lists'!Z$6*Inputs!H$37</f>
        <v>37056.890869911753</v>
      </c>
      <c r="AM1804">
        <f>AE1804/'Totals and Drop Down Lists'!AA$6*Inputs!I$37</f>
        <v>11045.043653443287</v>
      </c>
      <c r="AN1804">
        <f>AF1804/'Totals and Drop Down Lists'!AB$6*Inputs!J$37</f>
        <v>19038.685255888886</v>
      </c>
      <c r="AO1804">
        <f>AG1804/'Totals and Drop Down Lists'!AC$6*Inputs!K$37</f>
        <v>21733.713400999917</v>
      </c>
      <c r="AP1804">
        <f>AH1804/'Totals and Drop Down Lists'!AD$6*Inputs!L$37</f>
        <v>28925.81945766052</v>
      </c>
      <c r="AQ1804">
        <f>IF(OR($D1804="51",$D1804="52",$D1804="61"),(AA1804/'Totals and Drop Down Lists'!W$4)*Inputs!E$38,0)</f>
        <v>0</v>
      </c>
      <c r="AR1804">
        <f>IF(OR($D1804="51",$D1804="52",$D1804="61"),(AB1804/'Totals and Drop Down Lists'!X$4)*Inputs!F$38,0)</f>
        <v>0</v>
      </c>
      <c r="AS1804">
        <f>IF(OR($D1804="51",$D1804="52",$D1804="61"),(AC1804/'Totals and Drop Down Lists'!Y$4)*Inputs!G$38,0)</f>
        <v>0</v>
      </c>
      <c r="AT1804">
        <f>IF(OR($D1804="51",$D1804="52",$D1804="61"),(AD1804/'Totals and Drop Down Lists'!Z$4)*Inputs!H$38,0)</f>
        <v>0</v>
      </c>
      <c r="AU1804">
        <f>IF(OR($D1804="51",$D1804="52",$D1804="61"),(AE1804/'Totals and Drop Down Lists'!AA$4)*Inputs!I$38,0)</f>
        <v>0</v>
      </c>
      <c r="AV1804">
        <f>IF(OR($D1804="51",$D1804="52",$D1804="61"),(AF1804/'Totals and Drop Down Lists'!AB$4)*Inputs!J$38,0)</f>
        <v>0</v>
      </c>
      <c r="AW1804">
        <f>IF(OR($D1804="51",$D1804="52",$D1804="61"),(AG1804/'Totals and Drop Down Lists'!AC$4)*Inputs!K$38,0)</f>
        <v>0</v>
      </c>
      <c r="AX1804">
        <f>IF(OR($D1804="51",$D1804="52",$D1804="61"),(AH1804/'Totals and Drop Down Lists'!AD$4)*Inputs!L$38,0)</f>
        <v>0</v>
      </c>
      <c r="AY1804">
        <f>IF(OR($D1804="51",$D1804="52",$D1804="61"),0,(AA1804/'Totals and Drop Down Lists'!W$5)*Inputs!E$39)</f>
        <v>0</v>
      </c>
      <c r="AZ1804">
        <f>IF(OR($D1804="51",$D1804="52",$D1804="61"),0,(AB1804/'Totals and Drop Down Lists'!X$5)*Inputs!F$39)</f>
        <v>0</v>
      </c>
      <c r="BA1804">
        <f>IF(OR($D1804="51",$D1804="52",$D1804="61"),0,(AC1804/'Totals and Drop Down Lists'!Y$5)*Inputs!G$39)</f>
        <v>0</v>
      </c>
      <c r="BB1804">
        <f>IF(OR($D1804="51",$D1804="52",$D1804="61"),0,(AD1804/'Totals and Drop Down Lists'!Z$5)*Inputs!H$39)</f>
        <v>0</v>
      </c>
      <c r="BC1804">
        <f>IF(OR($D1804="51",$D1804="52",$D1804="61"),0,(AE1804/'Totals and Drop Down Lists'!AA$5)*Inputs!I$39)</f>
        <v>0</v>
      </c>
      <c r="BD1804">
        <f>IF(OR($D1804="51",$D1804="52",$D1804="61"),0,(AF1804/'Totals and Drop Down Lists'!AB$5)*Inputs!J$39)</f>
        <v>0</v>
      </c>
      <c r="BE1804">
        <f>IF(OR($D1804="51",$D1804="52",$D1804="61"),0,(AG1804/'Totals and Drop Down Lists'!AC$5)*Inputs!K$39)</f>
        <v>0</v>
      </c>
      <c r="BF1804">
        <f>IF(OR($D1804="51",$D1804="52",$D1804="61"),0,(AH1804/'Totals and Drop Down Lists'!AD$5)*Inputs!L$39)</f>
        <v>0</v>
      </c>
      <c r="BG1804" s="10">
        <f t="shared" si="253"/>
        <v>205851.65780607858</v>
      </c>
    </row>
    <row r="1805" spans="1:59" ht="28.8">
      <c r="A1805" s="1" t="s">
        <v>7531</v>
      </c>
      <c r="B1805" s="1" t="s">
        <v>5118</v>
      </c>
      <c r="C1805" s="1" t="s">
        <v>5141</v>
      </c>
      <c r="D1805" s="1" t="s">
        <v>58</v>
      </c>
      <c r="E1805" s="1" t="s">
        <v>5142</v>
      </c>
      <c r="F1805" s="2">
        <v>19462</v>
      </c>
      <c r="G1805" s="2">
        <v>568</v>
      </c>
      <c r="H1805" s="2">
        <v>9</v>
      </c>
      <c r="I1805" s="2">
        <v>2329</v>
      </c>
      <c r="J1805" s="2">
        <v>6589</v>
      </c>
      <c r="K1805" s="2">
        <v>1578</v>
      </c>
      <c r="L1805" s="2">
        <v>43</v>
      </c>
      <c r="M1805" s="2">
        <v>0</v>
      </c>
      <c r="N1805" s="2">
        <v>0</v>
      </c>
      <c r="O1805" s="2">
        <v>19</v>
      </c>
      <c r="P1805" s="2">
        <v>0</v>
      </c>
      <c r="Q1805" s="2">
        <v>0</v>
      </c>
      <c r="R1805" s="2">
        <v>1672</v>
      </c>
      <c r="S1805" s="2">
        <v>1275000</v>
      </c>
      <c r="T1805" s="2">
        <v>63776000</v>
      </c>
      <c r="U1805" s="2">
        <v>63</v>
      </c>
      <c r="V1805" s="2">
        <v>227</v>
      </c>
      <c r="W1805" s="2">
        <v>34</v>
      </c>
      <c r="X1805" s="2">
        <v>464</v>
      </c>
      <c r="Y1805" s="2">
        <v>135</v>
      </c>
      <c r="Z1805" s="2">
        <v>247</v>
      </c>
      <c r="AA1805" s="9">
        <f t="shared" si="254"/>
        <v>19462</v>
      </c>
      <c r="AB1805" s="9">
        <f t="shared" si="255"/>
        <v>1752</v>
      </c>
      <c r="AC1805" s="9">
        <f t="shared" si="256"/>
        <v>1734</v>
      </c>
      <c r="AD1805" s="9">
        <f t="shared" si="257"/>
        <v>1672</v>
      </c>
      <c r="AE1805" s="44">
        <f t="shared" si="258"/>
        <v>2.6393092275459683E-5</v>
      </c>
      <c r="AF1805" s="9">
        <f t="shared" si="259"/>
        <v>203</v>
      </c>
      <c r="AG1805" s="9">
        <f t="shared" si="252"/>
        <v>382</v>
      </c>
      <c r="AH1805" s="44">
        <f t="shared" si="260"/>
        <v>3.4040971073858294E-5</v>
      </c>
      <c r="AI1805">
        <f>AA1805/'Totals and Drop Down Lists'!W$6*Inputs!E$37</f>
        <v>17654.766603950597</v>
      </c>
      <c r="AJ1805">
        <f>AB1805/'Totals and Drop Down Lists'!X$6*Inputs!F$37</f>
        <v>5764.7583441901188</v>
      </c>
      <c r="AK1805">
        <f>AC1805/'Totals and Drop Down Lists'!Y$6*Inputs!G$37</f>
        <v>11431.1137214717</v>
      </c>
      <c r="AL1805">
        <f>AD1805/'Totals and Drop Down Lists'!Z$6*Inputs!H$37</f>
        <v>13405.262123429782</v>
      </c>
      <c r="AM1805">
        <f>AE1805/'Totals and Drop Down Lists'!AA$6*Inputs!I$37</f>
        <v>3285.6589113213449</v>
      </c>
      <c r="AN1805">
        <f>AF1805/'Totals and Drop Down Lists'!AB$6*Inputs!J$37</f>
        <v>4051.2087074899828</v>
      </c>
      <c r="AO1805">
        <f>AG1805/'Totals and Drop Down Lists'!AC$6*Inputs!K$37</f>
        <v>7114.2061004129982</v>
      </c>
      <c r="AP1805">
        <f>AH1805/'Totals and Drop Down Lists'!AD$6*Inputs!L$37</f>
        <v>8010.8586267761066</v>
      </c>
      <c r="AQ1805">
        <f>IF(OR($D1805="51",$D1805="52",$D1805="61"),(AA1805/'Totals and Drop Down Lists'!W$4)*Inputs!E$38,0)</f>
        <v>0</v>
      </c>
      <c r="AR1805">
        <f>IF(OR($D1805="51",$D1805="52",$D1805="61"),(AB1805/'Totals and Drop Down Lists'!X$4)*Inputs!F$38,0)</f>
        <v>0</v>
      </c>
      <c r="AS1805">
        <f>IF(OR($D1805="51",$D1805="52",$D1805="61"),(AC1805/'Totals and Drop Down Lists'!Y$4)*Inputs!G$38,0)</f>
        <v>0</v>
      </c>
      <c r="AT1805">
        <f>IF(OR($D1805="51",$D1805="52",$D1805="61"),(AD1805/'Totals and Drop Down Lists'!Z$4)*Inputs!H$38,0)</f>
        <v>0</v>
      </c>
      <c r="AU1805">
        <f>IF(OR($D1805="51",$D1805="52",$D1805="61"),(AE1805/'Totals and Drop Down Lists'!AA$4)*Inputs!I$38,0)</f>
        <v>0</v>
      </c>
      <c r="AV1805">
        <f>IF(OR($D1805="51",$D1805="52",$D1805="61"),(AF1805/'Totals and Drop Down Lists'!AB$4)*Inputs!J$38,0)</f>
        <v>0</v>
      </c>
      <c r="AW1805">
        <f>IF(OR($D1805="51",$D1805="52",$D1805="61"),(AG1805/'Totals and Drop Down Lists'!AC$4)*Inputs!K$38,0)</f>
        <v>0</v>
      </c>
      <c r="AX1805">
        <f>IF(OR($D1805="51",$D1805="52",$D1805="61"),(AH1805/'Totals and Drop Down Lists'!AD$4)*Inputs!L$38,0)</f>
        <v>0</v>
      </c>
      <c r="AY1805">
        <f>IF(OR($D1805="51",$D1805="52",$D1805="61"),0,(AA1805/'Totals and Drop Down Lists'!W$5)*Inputs!E$39)</f>
        <v>0</v>
      </c>
      <c r="AZ1805">
        <f>IF(OR($D1805="51",$D1805="52",$D1805="61"),0,(AB1805/'Totals and Drop Down Lists'!X$5)*Inputs!F$39)</f>
        <v>0</v>
      </c>
      <c r="BA1805">
        <f>IF(OR($D1805="51",$D1805="52",$D1805="61"),0,(AC1805/'Totals and Drop Down Lists'!Y$5)*Inputs!G$39)</f>
        <v>0</v>
      </c>
      <c r="BB1805">
        <f>IF(OR($D1805="51",$D1805="52",$D1805="61"),0,(AD1805/'Totals and Drop Down Lists'!Z$5)*Inputs!H$39)</f>
        <v>0</v>
      </c>
      <c r="BC1805">
        <f>IF(OR($D1805="51",$D1805="52",$D1805="61"),0,(AE1805/'Totals and Drop Down Lists'!AA$5)*Inputs!I$39)</f>
        <v>0</v>
      </c>
      <c r="BD1805">
        <f>IF(OR($D1805="51",$D1805="52",$D1805="61"),0,(AF1805/'Totals and Drop Down Lists'!AB$5)*Inputs!J$39)</f>
        <v>0</v>
      </c>
      <c r="BE1805">
        <f>IF(OR($D1805="51",$D1805="52",$D1805="61"),0,(AG1805/'Totals and Drop Down Lists'!AC$5)*Inputs!K$39)</f>
        <v>0</v>
      </c>
      <c r="BF1805">
        <f>IF(OR($D1805="51",$D1805="52",$D1805="61"),0,(AH1805/'Totals and Drop Down Lists'!AD$5)*Inputs!L$39)</f>
        <v>0</v>
      </c>
      <c r="BG1805" s="10">
        <f t="shared" si="253"/>
        <v>70717.833139042647</v>
      </c>
    </row>
    <row r="1806" spans="1:59" ht="28.8">
      <c r="A1806" s="1" t="s">
        <v>7531</v>
      </c>
      <c r="B1806" s="1" t="s">
        <v>5118</v>
      </c>
      <c r="C1806" s="1" t="s">
        <v>5143</v>
      </c>
      <c r="D1806" s="1" t="s">
        <v>58</v>
      </c>
      <c r="E1806" s="1" t="s">
        <v>5144</v>
      </c>
      <c r="F1806" s="2">
        <v>37884</v>
      </c>
      <c r="G1806" s="2">
        <v>153</v>
      </c>
      <c r="H1806" s="2">
        <v>0</v>
      </c>
      <c r="I1806" s="2">
        <v>1672</v>
      </c>
      <c r="J1806" s="2">
        <v>14036</v>
      </c>
      <c r="K1806" s="2">
        <v>1734</v>
      </c>
      <c r="L1806" s="2">
        <v>78</v>
      </c>
      <c r="M1806" s="2">
        <v>20</v>
      </c>
      <c r="N1806" s="2">
        <v>0</v>
      </c>
      <c r="O1806" s="2">
        <v>35</v>
      </c>
      <c r="P1806" s="2">
        <v>15</v>
      </c>
      <c r="Q1806" s="2">
        <v>0</v>
      </c>
      <c r="R1806" s="2">
        <v>1957</v>
      </c>
      <c r="S1806" s="2">
        <v>1339500</v>
      </c>
      <c r="T1806" s="2">
        <v>72509100</v>
      </c>
      <c r="U1806" s="2">
        <v>203</v>
      </c>
      <c r="V1806" s="2">
        <v>123</v>
      </c>
      <c r="W1806" s="2">
        <v>29</v>
      </c>
      <c r="X1806" s="2">
        <v>465</v>
      </c>
      <c r="Y1806" s="2">
        <v>61</v>
      </c>
      <c r="Z1806" s="2">
        <v>331</v>
      </c>
      <c r="AA1806" s="9">
        <f t="shared" si="254"/>
        <v>37884</v>
      </c>
      <c r="AB1806" s="9">
        <f t="shared" si="255"/>
        <v>1519</v>
      </c>
      <c r="AC1806" s="9">
        <f t="shared" si="256"/>
        <v>2105</v>
      </c>
      <c r="AD1806" s="9">
        <f t="shared" si="257"/>
        <v>1957</v>
      </c>
      <c r="AE1806" s="44">
        <f t="shared" si="258"/>
        <v>1.4960655160848623E-5</v>
      </c>
      <c r="AF1806" s="9">
        <f t="shared" si="259"/>
        <v>313</v>
      </c>
      <c r="AG1806" s="9">
        <f t="shared" si="252"/>
        <v>392</v>
      </c>
      <c r="AH1806" s="44">
        <f t="shared" si="260"/>
        <v>1.8019506256628901E-5</v>
      </c>
      <c r="AI1806">
        <f>AA1806/'Totals and Drop Down Lists'!W$6*Inputs!E$37</f>
        <v>34366.107184465334</v>
      </c>
      <c r="AJ1806">
        <f>AB1806/'Totals and Drop Down Lists'!X$6*Inputs!F$37</f>
        <v>4998.0981306077583</v>
      </c>
      <c r="AK1806">
        <f>AC1806/'Totals and Drop Down Lists'!Y$6*Inputs!G$37</f>
        <v>13876.871040194885</v>
      </c>
      <c r="AL1806">
        <f>AD1806/'Totals and Drop Down Lists'!Z$6*Inputs!H$37</f>
        <v>15690.249985378039</v>
      </c>
      <c r="AM1806">
        <f>AE1806/'Totals and Drop Down Lists'!AA$6*Inputs!I$37</f>
        <v>1862.4422419101254</v>
      </c>
      <c r="AN1806">
        <f>AF1806/'Totals and Drop Down Lists'!AB$6*Inputs!J$37</f>
        <v>6246.4449529279045</v>
      </c>
      <c r="AO1806">
        <f>AG1806/'Totals and Drop Down Lists'!AC$6*Inputs!K$37</f>
        <v>7300.4418622039148</v>
      </c>
      <c r="AP1806">
        <f>AH1806/'Totals and Drop Down Lists'!AD$6*Inputs!L$37</f>
        <v>4240.5287684938085</v>
      </c>
      <c r="AQ1806">
        <f>IF(OR($D1806="51",$D1806="52",$D1806="61"),(AA1806/'Totals and Drop Down Lists'!W$4)*Inputs!E$38,0)</f>
        <v>0</v>
      </c>
      <c r="AR1806">
        <f>IF(OR($D1806="51",$D1806="52",$D1806="61"),(AB1806/'Totals and Drop Down Lists'!X$4)*Inputs!F$38,0)</f>
        <v>0</v>
      </c>
      <c r="AS1806">
        <f>IF(OR($D1806="51",$D1806="52",$D1806="61"),(AC1806/'Totals and Drop Down Lists'!Y$4)*Inputs!G$38,0)</f>
        <v>0</v>
      </c>
      <c r="AT1806">
        <f>IF(OR($D1806="51",$D1806="52",$D1806="61"),(AD1806/'Totals and Drop Down Lists'!Z$4)*Inputs!H$38,0)</f>
        <v>0</v>
      </c>
      <c r="AU1806">
        <f>IF(OR($D1806="51",$D1806="52",$D1806="61"),(AE1806/'Totals and Drop Down Lists'!AA$4)*Inputs!I$38,0)</f>
        <v>0</v>
      </c>
      <c r="AV1806">
        <f>IF(OR($D1806="51",$D1806="52",$D1806="61"),(AF1806/'Totals and Drop Down Lists'!AB$4)*Inputs!J$38,0)</f>
        <v>0</v>
      </c>
      <c r="AW1806">
        <f>IF(OR($D1806="51",$D1806="52",$D1806="61"),(AG1806/'Totals and Drop Down Lists'!AC$4)*Inputs!K$38,0)</f>
        <v>0</v>
      </c>
      <c r="AX1806">
        <f>IF(OR($D1806="51",$D1806="52",$D1806="61"),(AH1806/'Totals and Drop Down Lists'!AD$4)*Inputs!L$38,0)</f>
        <v>0</v>
      </c>
      <c r="AY1806">
        <f>IF(OR($D1806="51",$D1806="52",$D1806="61"),0,(AA1806/'Totals and Drop Down Lists'!W$5)*Inputs!E$39)</f>
        <v>0</v>
      </c>
      <c r="AZ1806">
        <f>IF(OR($D1806="51",$D1806="52",$D1806="61"),0,(AB1806/'Totals and Drop Down Lists'!X$5)*Inputs!F$39)</f>
        <v>0</v>
      </c>
      <c r="BA1806">
        <f>IF(OR($D1806="51",$D1806="52",$D1806="61"),0,(AC1806/'Totals and Drop Down Lists'!Y$5)*Inputs!G$39)</f>
        <v>0</v>
      </c>
      <c r="BB1806">
        <f>IF(OR($D1806="51",$D1806="52",$D1806="61"),0,(AD1806/'Totals and Drop Down Lists'!Z$5)*Inputs!H$39)</f>
        <v>0</v>
      </c>
      <c r="BC1806">
        <f>IF(OR($D1806="51",$D1806="52",$D1806="61"),0,(AE1806/'Totals and Drop Down Lists'!AA$5)*Inputs!I$39)</f>
        <v>0</v>
      </c>
      <c r="BD1806">
        <f>IF(OR($D1806="51",$D1806="52",$D1806="61"),0,(AF1806/'Totals and Drop Down Lists'!AB$5)*Inputs!J$39)</f>
        <v>0</v>
      </c>
      <c r="BE1806">
        <f>IF(OR($D1806="51",$D1806="52",$D1806="61"),0,(AG1806/'Totals and Drop Down Lists'!AC$5)*Inputs!K$39)</f>
        <v>0</v>
      </c>
      <c r="BF1806">
        <f>IF(OR($D1806="51",$D1806="52",$D1806="61"),0,(AH1806/'Totals and Drop Down Lists'!AD$5)*Inputs!L$39)</f>
        <v>0</v>
      </c>
      <c r="BG1806" s="10">
        <f t="shared" si="253"/>
        <v>88581.184166181774</v>
      </c>
    </row>
    <row r="1807" spans="1:59" ht="28.8">
      <c r="A1807" s="1" t="s">
        <v>7531</v>
      </c>
      <c r="B1807" s="1" t="s">
        <v>5118</v>
      </c>
      <c r="C1807" s="1" t="s">
        <v>2617</v>
      </c>
      <c r="D1807" s="1" t="s">
        <v>25</v>
      </c>
      <c r="E1807" s="1" t="s">
        <v>5145</v>
      </c>
      <c r="F1807" s="2">
        <v>64585</v>
      </c>
      <c r="G1807" s="2">
        <v>543</v>
      </c>
      <c r="H1807" s="2">
        <v>119</v>
      </c>
      <c r="I1807" s="2">
        <v>6531</v>
      </c>
      <c r="J1807" s="2">
        <v>22299</v>
      </c>
      <c r="K1807" s="2">
        <v>5464</v>
      </c>
      <c r="L1807" s="2">
        <v>234</v>
      </c>
      <c r="M1807" s="2">
        <v>6</v>
      </c>
      <c r="N1807" s="2">
        <v>13</v>
      </c>
      <c r="O1807" s="2">
        <v>222</v>
      </c>
      <c r="P1807" s="2">
        <v>36</v>
      </c>
      <c r="Q1807" s="2">
        <v>13</v>
      </c>
      <c r="R1807" s="2">
        <v>5138</v>
      </c>
      <c r="S1807" s="2">
        <v>4123300</v>
      </c>
      <c r="T1807" s="2">
        <v>216968000</v>
      </c>
      <c r="U1807" s="2">
        <v>337</v>
      </c>
      <c r="V1807" s="2">
        <v>489</v>
      </c>
      <c r="W1807" s="2">
        <v>19</v>
      </c>
      <c r="X1807" s="2">
        <v>1285</v>
      </c>
      <c r="Y1807" s="2">
        <v>199</v>
      </c>
      <c r="Z1807" s="2">
        <v>664</v>
      </c>
      <c r="AA1807" s="9">
        <f t="shared" si="254"/>
        <v>64585</v>
      </c>
      <c r="AB1807" s="9">
        <f t="shared" si="255"/>
        <v>5869</v>
      </c>
      <c r="AC1807" s="9">
        <f t="shared" si="256"/>
        <v>5662</v>
      </c>
      <c r="AD1807" s="9">
        <f t="shared" si="257"/>
        <v>5138</v>
      </c>
      <c r="AE1807" s="44">
        <f t="shared" si="258"/>
        <v>9.3504342296658104E-5</v>
      </c>
      <c r="AF1807" s="9">
        <f t="shared" si="259"/>
        <v>777</v>
      </c>
      <c r="AG1807" s="9">
        <f t="shared" si="252"/>
        <v>863</v>
      </c>
      <c r="AH1807" s="44">
        <f t="shared" si="260"/>
        <v>7.8684136871331401E-5</v>
      </c>
      <c r="AI1807">
        <f>AA1807/'Totals and Drop Down Lists'!W$6*Inputs!E$37</f>
        <v>58587.663195773777</v>
      </c>
      <c r="AJ1807">
        <f>AB1807/'Totals and Drop Down Lists'!X$6*Inputs!F$37</f>
        <v>19311.282375600349</v>
      </c>
      <c r="AK1807">
        <f>AC1807/'Totals and Drop Down Lists'!Y$6*Inputs!G$37</f>
        <v>37325.816546120397</v>
      </c>
      <c r="AL1807">
        <f>AD1807/'Totals and Drop Down Lists'!Z$6*Inputs!H$37</f>
        <v>41193.921525228601</v>
      </c>
      <c r="AM1807">
        <f>AE1807/'Totals and Drop Down Lists'!AA$6*Inputs!I$37</f>
        <v>11640.294828200658</v>
      </c>
      <c r="AN1807">
        <f>AF1807/'Totals and Drop Down Lists'!AB$6*Inputs!J$37</f>
        <v>15506.350570047865</v>
      </c>
      <c r="AO1807">
        <f>AG1807/'Totals and Drop Down Lists'!AC$6*Inputs!K$37</f>
        <v>16072.146242556068</v>
      </c>
      <c r="AP1807">
        <f>AH1807/'Totals and Drop Down Lists'!AD$6*Inputs!L$37</f>
        <v>18516.730773588188</v>
      </c>
      <c r="AQ1807">
        <f>IF(OR($D1807="51",$D1807="52",$D1807="61"),(AA1807/'Totals and Drop Down Lists'!W$4)*Inputs!E$38,0)</f>
        <v>0</v>
      </c>
      <c r="AR1807">
        <f>IF(OR($D1807="51",$D1807="52",$D1807="61"),(AB1807/'Totals and Drop Down Lists'!X$4)*Inputs!F$38,0)</f>
        <v>0</v>
      </c>
      <c r="AS1807">
        <f>IF(OR($D1807="51",$D1807="52",$D1807="61"),(AC1807/'Totals and Drop Down Lists'!Y$4)*Inputs!G$38,0)</f>
        <v>0</v>
      </c>
      <c r="AT1807">
        <f>IF(OR($D1807="51",$D1807="52",$D1807="61"),(AD1807/'Totals and Drop Down Lists'!Z$4)*Inputs!H$38,0)</f>
        <v>0</v>
      </c>
      <c r="AU1807">
        <f>IF(OR($D1807="51",$D1807="52",$D1807="61"),(AE1807/'Totals and Drop Down Lists'!AA$4)*Inputs!I$38,0)</f>
        <v>0</v>
      </c>
      <c r="AV1807">
        <f>IF(OR($D1807="51",$D1807="52",$D1807="61"),(AF1807/'Totals and Drop Down Lists'!AB$4)*Inputs!J$38,0)</f>
        <v>0</v>
      </c>
      <c r="AW1807">
        <f>IF(OR($D1807="51",$D1807="52",$D1807="61"),(AG1807/'Totals and Drop Down Lists'!AC$4)*Inputs!K$38,0)</f>
        <v>0</v>
      </c>
      <c r="AX1807">
        <f>IF(OR($D1807="51",$D1807="52",$D1807="61"),(AH1807/'Totals and Drop Down Lists'!AD$4)*Inputs!L$38,0)</f>
        <v>0</v>
      </c>
      <c r="AY1807">
        <f>IF(OR($D1807="51",$D1807="52",$D1807="61"),0,(AA1807/'Totals and Drop Down Lists'!W$5)*Inputs!E$39)</f>
        <v>0</v>
      </c>
      <c r="AZ1807">
        <f>IF(OR($D1807="51",$D1807="52",$D1807="61"),0,(AB1807/'Totals and Drop Down Lists'!X$5)*Inputs!F$39)</f>
        <v>0</v>
      </c>
      <c r="BA1807">
        <f>IF(OR($D1807="51",$D1807="52",$D1807="61"),0,(AC1807/'Totals and Drop Down Lists'!Y$5)*Inputs!G$39)</f>
        <v>0</v>
      </c>
      <c r="BB1807">
        <f>IF(OR($D1807="51",$D1807="52",$D1807="61"),0,(AD1807/'Totals and Drop Down Lists'!Z$5)*Inputs!H$39)</f>
        <v>0</v>
      </c>
      <c r="BC1807">
        <f>IF(OR($D1807="51",$D1807="52",$D1807="61"),0,(AE1807/'Totals and Drop Down Lists'!AA$5)*Inputs!I$39)</f>
        <v>0</v>
      </c>
      <c r="BD1807">
        <f>IF(OR($D1807="51",$D1807="52",$D1807="61"),0,(AF1807/'Totals and Drop Down Lists'!AB$5)*Inputs!J$39)</f>
        <v>0</v>
      </c>
      <c r="BE1807">
        <f>IF(OR($D1807="51",$D1807="52",$D1807="61"),0,(AG1807/'Totals and Drop Down Lists'!AC$5)*Inputs!K$39)</f>
        <v>0</v>
      </c>
      <c r="BF1807">
        <f>IF(OR($D1807="51",$D1807="52",$D1807="61"),0,(AH1807/'Totals and Drop Down Lists'!AD$5)*Inputs!L$39)</f>
        <v>0</v>
      </c>
      <c r="BG1807" s="10">
        <f t="shared" si="253"/>
        <v>218154.20605711587</v>
      </c>
    </row>
    <row r="1808" spans="1:59" ht="28.8">
      <c r="A1808" s="1" t="s">
        <v>7531</v>
      </c>
      <c r="B1808" s="1" t="s">
        <v>5118</v>
      </c>
      <c r="C1808" s="1" t="s">
        <v>5146</v>
      </c>
      <c r="D1808" s="1" t="s">
        <v>25</v>
      </c>
      <c r="E1808" s="1" t="s">
        <v>5147</v>
      </c>
      <c r="F1808" s="2">
        <v>15146</v>
      </c>
      <c r="G1808" s="2">
        <v>71</v>
      </c>
      <c r="H1808" s="2">
        <v>16</v>
      </c>
      <c r="I1808" s="2">
        <v>1748</v>
      </c>
      <c r="J1808" s="2">
        <v>6090</v>
      </c>
      <c r="K1808" s="2">
        <v>1268</v>
      </c>
      <c r="L1808" s="2">
        <v>28</v>
      </c>
      <c r="M1808" s="2">
        <v>0</v>
      </c>
      <c r="N1808" s="2">
        <v>0</v>
      </c>
      <c r="O1808" s="2">
        <v>7</v>
      </c>
      <c r="P1808" s="2">
        <v>32</v>
      </c>
      <c r="Q1808" s="2">
        <v>0</v>
      </c>
      <c r="R1808" s="2">
        <v>2412</v>
      </c>
      <c r="S1808" s="2">
        <v>645500</v>
      </c>
      <c r="T1808" s="2">
        <v>47419300</v>
      </c>
      <c r="U1808" s="2">
        <v>60</v>
      </c>
      <c r="V1808" s="2">
        <v>160</v>
      </c>
      <c r="W1808" s="2">
        <v>14</v>
      </c>
      <c r="X1808" s="2">
        <v>324</v>
      </c>
      <c r="Y1808" s="2">
        <v>83</v>
      </c>
      <c r="Z1808" s="2">
        <v>120</v>
      </c>
      <c r="AA1808" s="9">
        <f t="shared" si="254"/>
        <v>15146</v>
      </c>
      <c r="AB1808" s="9">
        <f t="shared" si="255"/>
        <v>1661</v>
      </c>
      <c r="AC1808" s="9">
        <f t="shared" si="256"/>
        <v>2479</v>
      </c>
      <c r="AD1808" s="9">
        <f t="shared" si="257"/>
        <v>2412</v>
      </c>
      <c r="AE1808" s="44">
        <f t="shared" si="258"/>
        <v>1.8438135422037125E-5</v>
      </c>
      <c r="AF1808" s="9">
        <f t="shared" si="259"/>
        <v>150</v>
      </c>
      <c r="AG1808" s="9">
        <f t="shared" si="252"/>
        <v>203</v>
      </c>
      <c r="AH1808" s="44">
        <f t="shared" si="260"/>
        <v>1.5727115821293166E-5</v>
      </c>
      <c r="AI1808">
        <f>AA1808/'Totals and Drop Down Lists'!W$6*Inputs!E$37</f>
        <v>13739.548606691795</v>
      </c>
      <c r="AJ1808">
        <f>AB1808/'Totals and Drop Down Lists'!X$6*Inputs!F$37</f>
        <v>5465.3331105592397</v>
      </c>
      <c r="AK1808">
        <f>AC1808/'Totals and Drop Down Lists'!Y$6*Inputs!G$37</f>
        <v>16342.405372277015</v>
      </c>
      <c r="AL1808">
        <f>AD1808/'Totals and Drop Down Lists'!Z$6*Inputs!H$37</f>
        <v>19338.213063225263</v>
      </c>
      <c r="AM1808">
        <f>AE1808/'Totals and Drop Down Lists'!AA$6*Inputs!I$37</f>
        <v>2295.3515005096497</v>
      </c>
      <c r="AN1808">
        <f>AF1808/'Totals and Drop Down Lists'!AB$6*Inputs!J$37</f>
        <v>2993.5039710517117</v>
      </c>
      <c r="AO1808">
        <f>AG1808/'Totals and Drop Down Lists'!AC$6*Inputs!K$37</f>
        <v>3780.5859643555987</v>
      </c>
      <c r="AP1808">
        <f>AH1808/'Totals and Drop Down Lists'!AD$6*Inputs!L$37</f>
        <v>3701.0607358397419</v>
      </c>
      <c r="AQ1808">
        <f>IF(OR($D1808="51",$D1808="52",$D1808="61"),(AA1808/'Totals and Drop Down Lists'!W$4)*Inputs!E$38,0)</f>
        <v>0</v>
      </c>
      <c r="AR1808">
        <f>IF(OR($D1808="51",$D1808="52",$D1808="61"),(AB1808/'Totals and Drop Down Lists'!X$4)*Inputs!F$38,0)</f>
        <v>0</v>
      </c>
      <c r="AS1808">
        <f>IF(OR($D1808="51",$D1808="52",$D1808="61"),(AC1808/'Totals and Drop Down Lists'!Y$4)*Inputs!G$38,0)</f>
        <v>0</v>
      </c>
      <c r="AT1808">
        <f>IF(OR($D1808="51",$D1808="52",$D1808="61"),(AD1808/'Totals and Drop Down Lists'!Z$4)*Inputs!H$38,0)</f>
        <v>0</v>
      </c>
      <c r="AU1808">
        <f>IF(OR($D1808="51",$D1808="52",$D1808="61"),(AE1808/'Totals and Drop Down Lists'!AA$4)*Inputs!I$38,0)</f>
        <v>0</v>
      </c>
      <c r="AV1808">
        <f>IF(OR($D1808="51",$D1808="52",$D1808="61"),(AF1808/'Totals and Drop Down Lists'!AB$4)*Inputs!J$38,0)</f>
        <v>0</v>
      </c>
      <c r="AW1808">
        <f>IF(OR($D1808="51",$D1808="52",$D1808="61"),(AG1808/'Totals and Drop Down Lists'!AC$4)*Inputs!K$38,0)</f>
        <v>0</v>
      </c>
      <c r="AX1808">
        <f>IF(OR($D1808="51",$D1808="52",$D1808="61"),(AH1808/'Totals and Drop Down Lists'!AD$4)*Inputs!L$38,0)</f>
        <v>0</v>
      </c>
      <c r="AY1808">
        <f>IF(OR($D1808="51",$D1808="52",$D1808="61"),0,(AA1808/'Totals and Drop Down Lists'!W$5)*Inputs!E$39)</f>
        <v>0</v>
      </c>
      <c r="AZ1808">
        <f>IF(OR($D1808="51",$D1808="52",$D1808="61"),0,(AB1808/'Totals and Drop Down Lists'!X$5)*Inputs!F$39)</f>
        <v>0</v>
      </c>
      <c r="BA1808">
        <f>IF(OR($D1808="51",$D1808="52",$D1808="61"),0,(AC1808/'Totals and Drop Down Lists'!Y$5)*Inputs!G$39)</f>
        <v>0</v>
      </c>
      <c r="BB1808">
        <f>IF(OR($D1808="51",$D1808="52",$D1808="61"),0,(AD1808/'Totals and Drop Down Lists'!Z$5)*Inputs!H$39)</f>
        <v>0</v>
      </c>
      <c r="BC1808">
        <f>IF(OR($D1808="51",$D1808="52",$D1808="61"),0,(AE1808/'Totals and Drop Down Lists'!AA$5)*Inputs!I$39)</f>
        <v>0</v>
      </c>
      <c r="BD1808">
        <f>IF(OR($D1808="51",$D1808="52",$D1808="61"),0,(AF1808/'Totals and Drop Down Lists'!AB$5)*Inputs!J$39)</f>
        <v>0</v>
      </c>
      <c r="BE1808">
        <f>IF(OR($D1808="51",$D1808="52",$D1808="61"),0,(AG1808/'Totals and Drop Down Lists'!AC$5)*Inputs!K$39)</f>
        <v>0</v>
      </c>
      <c r="BF1808">
        <f>IF(OR($D1808="51",$D1808="52",$D1808="61"),0,(AH1808/'Totals and Drop Down Lists'!AD$5)*Inputs!L$39)</f>
        <v>0</v>
      </c>
      <c r="BG1808" s="10">
        <f t="shared" si="253"/>
        <v>67656.002324510016</v>
      </c>
    </row>
    <row r="1809" spans="1:59" ht="28.8">
      <c r="A1809" s="1" t="s">
        <v>7531</v>
      </c>
      <c r="B1809" s="1" t="s">
        <v>5118</v>
      </c>
      <c r="C1809" s="1" t="s">
        <v>4392</v>
      </c>
      <c r="D1809" s="1" t="s">
        <v>25</v>
      </c>
      <c r="E1809" s="1" t="s">
        <v>5148</v>
      </c>
      <c r="F1809" s="2">
        <v>36512</v>
      </c>
      <c r="G1809" s="2">
        <v>202</v>
      </c>
      <c r="H1809" s="2">
        <v>0</v>
      </c>
      <c r="I1809" s="2">
        <v>3716</v>
      </c>
      <c r="J1809" s="2">
        <v>14354</v>
      </c>
      <c r="K1809" s="2">
        <v>3348</v>
      </c>
      <c r="L1809" s="2">
        <v>83</v>
      </c>
      <c r="M1809" s="2">
        <v>17</v>
      </c>
      <c r="N1809" s="2">
        <v>0</v>
      </c>
      <c r="O1809" s="2">
        <v>143</v>
      </c>
      <c r="P1809" s="2">
        <v>44</v>
      </c>
      <c r="Q1809" s="2">
        <v>0</v>
      </c>
      <c r="R1809" s="2">
        <v>3351</v>
      </c>
      <c r="S1809" s="2">
        <v>2542300</v>
      </c>
      <c r="T1809" s="2">
        <v>114520600</v>
      </c>
      <c r="U1809" s="2">
        <v>93</v>
      </c>
      <c r="V1809" s="2">
        <v>414</v>
      </c>
      <c r="W1809" s="2">
        <v>30</v>
      </c>
      <c r="X1809" s="2">
        <v>935</v>
      </c>
      <c r="Y1809" s="2">
        <v>262</v>
      </c>
      <c r="Z1809" s="2">
        <v>444</v>
      </c>
      <c r="AA1809" s="9">
        <f t="shared" si="254"/>
        <v>36512</v>
      </c>
      <c r="AB1809" s="9">
        <f t="shared" si="255"/>
        <v>3514</v>
      </c>
      <c r="AC1809" s="9">
        <f t="shared" si="256"/>
        <v>3638</v>
      </c>
      <c r="AD1809" s="9">
        <f t="shared" si="257"/>
        <v>3351</v>
      </c>
      <c r="AE1809" s="44">
        <f t="shared" si="258"/>
        <v>5.4537313730916466E-5</v>
      </c>
      <c r="AF1809" s="9">
        <f t="shared" si="259"/>
        <v>491</v>
      </c>
      <c r="AG1809" s="9">
        <f t="shared" si="252"/>
        <v>706</v>
      </c>
      <c r="AH1809" s="44">
        <f t="shared" si="260"/>
        <v>6.1272880125854635E-5</v>
      </c>
      <c r="AI1809">
        <f>AA1809/'Totals and Drop Down Lists'!W$6*Inputs!E$37</f>
        <v>33121.510545855723</v>
      </c>
      <c r="AJ1809">
        <f>AB1809/'Totals and Drop Down Lists'!X$6*Inputs!F$37</f>
        <v>11562.420560207809</v>
      </c>
      <c r="AK1809">
        <f>AC1809/'Totals and Drop Down Lists'!Y$6*Inputs!G$37</f>
        <v>23982.924866617097</v>
      </c>
      <c r="AL1809">
        <f>AD1809/'Totals and Drop Down Lists'!Z$6*Inputs!H$37</f>
        <v>26866.64675574952</v>
      </c>
      <c r="AM1809">
        <f>AE1809/'Totals and Drop Down Lists'!AA$6*Inputs!I$37</f>
        <v>6789.3147566541711</v>
      </c>
      <c r="AN1809">
        <f>AF1809/'Totals and Drop Down Lists'!AB$6*Inputs!J$37</f>
        <v>9798.7363319092692</v>
      </c>
      <c r="AO1809">
        <f>AG1809/'Totals and Drop Down Lists'!AC$6*Inputs!K$37</f>
        <v>13148.244782438684</v>
      </c>
      <c r="AP1809">
        <f>AH1809/'Totals and Drop Down Lists'!AD$6*Inputs!L$37</f>
        <v>14419.341307233362</v>
      </c>
      <c r="AQ1809">
        <f>IF(OR($D1809="51",$D1809="52",$D1809="61"),(AA1809/'Totals and Drop Down Lists'!W$4)*Inputs!E$38,0)</f>
        <v>0</v>
      </c>
      <c r="AR1809">
        <f>IF(OR($D1809="51",$D1809="52",$D1809="61"),(AB1809/'Totals and Drop Down Lists'!X$4)*Inputs!F$38,0)</f>
        <v>0</v>
      </c>
      <c r="AS1809">
        <f>IF(OR($D1809="51",$D1809="52",$D1809="61"),(AC1809/'Totals and Drop Down Lists'!Y$4)*Inputs!G$38,0)</f>
        <v>0</v>
      </c>
      <c r="AT1809">
        <f>IF(OR($D1809="51",$D1809="52",$D1809="61"),(AD1809/'Totals and Drop Down Lists'!Z$4)*Inputs!H$38,0)</f>
        <v>0</v>
      </c>
      <c r="AU1809">
        <f>IF(OR($D1809="51",$D1809="52",$D1809="61"),(AE1809/'Totals and Drop Down Lists'!AA$4)*Inputs!I$38,0)</f>
        <v>0</v>
      </c>
      <c r="AV1809">
        <f>IF(OR($D1809="51",$D1809="52",$D1809="61"),(AF1809/'Totals and Drop Down Lists'!AB$4)*Inputs!J$38,0)</f>
        <v>0</v>
      </c>
      <c r="AW1809">
        <f>IF(OR($D1809="51",$D1809="52",$D1809="61"),(AG1809/'Totals and Drop Down Lists'!AC$4)*Inputs!K$38,0)</f>
        <v>0</v>
      </c>
      <c r="AX1809">
        <f>IF(OR($D1809="51",$D1809="52",$D1809="61"),(AH1809/'Totals and Drop Down Lists'!AD$4)*Inputs!L$38,0)</f>
        <v>0</v>
      </c>
      <c r="AY1809">
        <f>IF(OR($D1809="51",$D1809="52",$D1809="61"),0,(AA1809/'Totals and Drop Down Lists'!W$5)*Inputs!E$39)</f>
        <v>0</v>
      </c>
      <c r="AZ1809">
        <f>IF(OR($D1809="51",$D1809="52",$D1809="61"),0,(AB1809/'Totals and Drop Down Lists'!X$5)*Inputs!F$39)</f>
        <v>0</v>
      </c>
      <c r="BA1809">
        <f>IF(OR($D1809="51",$D1809="52",$D1809="61"),0,(AC1809/'Totals and Drop Down Lists'!Y$5)*Inputs!G$39)</f>
        <v>0</v>
      </c>
      <c r="BB1809">
        <f>IF(OR($D1809="51",$D1809="52",$D1809="61"),0,(AD1809/'Totals and Drop Down Lists'!Z$5)*Inputs!H$39)</f>
        <v>0</v>
      </c>
      <c r="BC1809">
        <f>IF(OR($D1809="51",$D1809="52",$D1809="61"),0,(AE1809/'Totals and Drop Down Lists'!AA$5)*Inputs!I$39)</f>
        <v>0</v>
      </c>
      <c r="BD1809">
        <f>IF(OR($D1809="51",$D1809="52",$D1809="61"),0,(AF1809/'Totals and Drop Down Lists'!AB$5)*Inputs!J$39)</f>
        <v>0</v>
      </c>
      <c r="BE1809">
        <f>IF(OR($D1809="51",$D1809="52",$D1809="61"),0,(AG1809/'Totals and Drop Down Lists'!AC$5)*Inputs!K$39)</f>
        <v>0</v>
      </c>
      <c r="BF1809">
        <f>IF(OR($D1809="51",$D1809="52",$D1809="61"),0,(AH1809/'Totals and Drop Down Lists'!AD$5)*Inputs!L$39)</f>
        <v>0</v>
      </c>
      <c r="BG1809" s="10">
        <f t="shared" si="253"/>
        <v>139689.13990666563</v>
      </c>
    </row>
    <row r="1810" spans="1:59" ht="28.8">
      <c r="A1810" s="1" t="s">
        <v>7531</v>
      </c>
      <c r="B1810" s="1" t="s">
        <v>5118</v>
      </c>
      <c r="C1810" s="1" t="s">
        <v>5149</v>
      </c>
      <c r="D1810" s="1" t="s">
        <v>25</v>
      </c>
      <c r="E1810" s="1" t="s">
        <v>5150</v>
      </c>
      <c r="F1810" s="2">
        <v>21549</v>
      </c>
      <c r="G1810" s="2">
        <v>66</v>
      </c>
      <c r="H1810" s="2">
        <v>0</v>
      </c>
      <c r="I1810" s="2">
        <v>1776</v>
      </c>
      <c r="J1810" s="2">
        <v>8890</v>
      </c>
      <c r="K1810" s="2">
        <v>1567</v>
      </c>
      <c r="L1810" s="2">
        <v>22</v>
      </c>
      <c r="M1810" s="2">
        <v>10</v>
      </c>
      <c r="N1810" s="2">
        <v>2</v>
      </c>
      <c r="O1810" s="2">
        <v>7</v>
      </c>
      <c r="P1810" s="2">
        <v>0</v>
      </c>
      <c r="Q1810" s="2">
        <v>0</v>
      </c>
      <c r="R1810" s="2">
        <v>2539</v>
      </c>
      <c r="S1810" s="2">
        <v>988300</v>
      </c>
      <c r="T1810" s="2">
        <v>51562000</v>
      </c>
      <c r="U1810" s="2">
        <v>193</v>
      </c>
      <c r="V1810" s="2">
        <v>235</v>
      </c>
      <c r="W1810" s="2">
        <v>59</v>
      </c>
      <c r="X1810" s="2">
        <v>390</v>
      </c>
      <c r="Y1810" s="2">
        <v>138</v>
      </c>
      <c r="Z1810" s="2">
        <v>128</v>
      </c>
      <c r="AA1810" s="9">
        <f t="shared" si="254"/>
        <v>21549</v>
      </c>
      <c r="AB1810" s="9">
        <f t="shared" si="255"/>
        <v>1710</v>
      </c>
      <c r="AC1810" s="9">
        <f t="shared" si="256"/>
        <v>2580</v>
      </c>
      <c r="AD1810" s="9">
        <f t="shared" si="257"/>
        <v>2539</v>
      </c>
      <c r="AE1810" s="44">
        <f t="shared" si="258"/>
        <v>1.9289990684289352E-5</v>
      </c>
      <c r="AF1810" s="9">
        <f t="shared" si="259"/>
        <v>96</v>
      </c>
      <c r="AG1810" s="9">
        <f t="shared" si="252"/>
        <v>266</v>
      </c>
      <c r="AH1810" s="44">
        <f t="shared" si="260"/>
        <v>1.7446164311608392E-5</v>
      </c>
      <c r="AI1810">
        <f>AA1810/'Totals and Drop Down Lists'!W$6*Inputs!E$37</f>
        <v>19547.968633672357</v>
      </c>
      <c r="AJ1810">
        <f>AB1810/'Totals and Drop Down Lists'!X$6*Inputs!F$37</f>
        <v>5626.5620825143296</v>
      </c>
      <c r="AK1810">
        <f>AC1810/'Totals and Drop Down Lists'!Y$6*Inputs!G$37</f>
        <v>17008.231488694917</v>
      </c>
      <c r="AL1810">
        <f>AD1810/'Totals and Drop Down Lists'!Z$6*Inputs!H$37</f>
        <v>20356.435724514482</v>
      </c>
      <c r="AM1810">
        <f>AE1810/'Totals and Drop Down Lists'!AA$6*Inputs!I$37</f>
        <v>2401.3984087068161</v>
      </c>
      <c r="AN1810">
        <f>AF1810/'Totals and Drop Down Lists'!AB$6*Inputs!J$37</f>
        <v>1915.842541473095</v>
      </c>
      <c r="AO1810">
        <f>AG1810/'Totals and Drop Down Lists'!AC$6*Inputs!K$37</f>
        <v>4953.8712636383707</v>
      </c>
      <c r="AP1810">
        <f>AH1810/'Totals and Drop Down Lists'!AD$6*Inputs!L$37</f>
        <v>4105.6042607177278</v>
      </c>
      <c r="AQ1810">
        <f>IF(OR($D1810="51",$D1810="52",$D1810="61"),(AA1810/'Totals and Drop Down Lists'!W$4)*Inputs!E$38,0)</f>
        <v>0</v>
      </c>
      <c r="AR1810">
        <f>IF(OR($D1810="51",$D1810="52",$D1810="61"),(AB1810/'Totals and Drop Down Lists'!X$4)*Inputs!F$38,0)</f>
        <v>0</v>
      </c>
      <c r="AS1810">
        <f>IF(OR($D1810="51",$D1810="52",$D1810="61"),(AC1810/'Totals and Drop Down Lists'!Y$4)*Inputs!G$38,0)</f>
        <v>0</v>
      </c>
      <c r="AT1810">
        <f>IF(OR($D1810="51",$D1810="52",$D1810="61"),(AD1810/'Totals and Drop Down Lists'!Z$4)*Inputs!H$38,0)</f>
        <v>0</v>
      </c>
      <c r="AU1810">
        <f>IF(OR($D1810="51",$D1810="52",$D1810="61"),(AE1810/'Totals and Drop Down Lists'!AA$4)*Inputs!I$38,0)</f>
        <v>0</v>
      </c>
      <c r="AV1810">
        <f>IF(OR($D1810="51",$D1810="52",$D1810="61"),(AF1810/'Totals and Drop Down Lists'!AB$4)*Inputs!J$38,0)</f>
        <v>0</v>
      </c>
      <c r="AW1810">
        <f>IF(OR($D1810="51",$D1810="52",$D1810="61"),(AG1810/'Totals and Drop Down Lists'!AC$4)*Inputs!K$38,0)</f>
        <v>0</v>
      </c>
      <c r="AX1810">
        <f>IF(OR($D1810="51",$D1810="52",$D1810="61"),(AH1810/'Totals and Drop Down Lists'!AD$4)*Inputs!L$38,0)</f>
        <v>0</v>
      </c>
      <c r="AY1810">
        <f>IF(OR($D1810="51",$D1810="52",$D1810="61"),0,(AA1810/'Totals and Drop Down Lists'!W$5)*Inputs!E$39)</f>
        <v>0</v>
      </c>
      <c r="AZ1810">
        <f>IF(OR($D1810="51",$D1810="52",$D1810="61"),0,(AB1810/'Totals and Drop Down Lists'!X$5)*Inputs!F$39)</f>
        <v>0</v>
      </c>
      <c r="BA1810">
        <f>IF(OR($D1810="51",$D1810="52",$D1810="61"),0,(AC1810/'Totals and Drop Down Lists'!Y$5)*Inputs!G$39)</f>
        <v>0</v>
      </c>
      <c r="BB1810">
        <f>IF(OR($D1810="51",$D1810="52",$D1810="61"),0,(AD1810/'Totals and Drop Down Lists'!Z$5)*Inputs!H$39)</f>
        <v>0</v>
      </c>
      <c r="BC1810">
        <f>IF(OR($D1810="51",$D1810="52",$D1810="61"),0,(AE1810/'Totals and Drop Down Lists'!AA$5)*Inputs!I$39)</f>
        <v>0</v>
      </c>
      <c r="BD1810">
        <f>IF(OR($D1810="51",$D1810="52",$D1810="61"),0,(AF1810/'Totals and Drop Down Lists'!AB$5)*Inputs!J$39)</f>
        <v>0</v>
      </c>
      <c r="BE1810">
        <f>IF(OR($D1810="51",$D1810="52",$D1810="61"),0,(AG1810/'Totals and Drop Down Lists'!AC$5)*Inputs!K$39)</f>
        <v>0</v>
      </c>
      <c r="BF1810">
        <f>IF(OR($D1810="51",$D1810="52",$D1810="61"),0,(AH1810/'Totals and Drop Down Lists'!AD$5)*Inputs!L$39)</f>
        <v>0</v>
      </c>
      <c r="BG1810" s="10">
        <f t="shared" si="253"/>
        <v>75915.914403932096</v>
      </c>
    </row>
    <row r="1811" spans="1:59" ht="28.8">
      <c r="A1811" s="1" t="s">
        <v>7531</v>
      </c>
      <c r="B1811" s="1" t="s">
        <v>5118</v>
      </c>
      <c r="C1811" s="1" t="s">
        <v>5151</v>
      </c>
      <c r="D1811" s="1" t="s">
        <v>25</v>
      </c>
      <c r="E1811" s="1" t="s">
        <v>5152</v>
      </c>
      <c r="F1811" s="2">
        <v>19046</v>
      </c>
      <c r="G1811" s="2">
        <v>63</v>
      </c>
      <c r="H1811" s="2">
        <v>2</v>
      </c>
      <c r="I1811" s="2">
        <v>1677</v>
      </c>
      <c r="J1811" s="2">
        <v>7328</v>
      </c>
      <c r="K1811" s="2">
        <v>1662</v>
      </c>
      <c r="L1811" s="2">
        <v>86</v>
      </c>
      <c r="M1811" s="2">
        <v>0</v>
      </c>
      <c r="N1811" s="2">
        <v>0</v>
      </c>
      <c r="O1811" s="2">
        <v>9</v>
      </c>
      <c r="P1811" s="2">
        <v>0</v>
      </c>
      <c r="Q1811" s="2">
        <v>0</v>
      </c>
      <c r="R1811" s="2">
        <v>1970</v>
      </c>
      <c r="S1811" s="2">
        <v>946700</v>
      </c>
      <c r="T1811" s="2">
        <v>57491200</v>
      </c>
      <c r="U1811" s="2">
        <v>84</v>
      </c>
      <c r="V1811" s="2">
        <v>214</v>
      </c>
      <c r="W1811" s="2">
        <v>4</v>
      </c>
      <c r="X1811" s="2">
        <v>346</v>
      </c>
      <c r="Y1811" s="2">
        <v>73</v>
      </c>
      <c r="Z1811" s="2">
        <v>157</v>
      </c>
      <c r="AA1811" s="9">
        <f t="shared" si="254"/>
        <v>19046</v>
      </c>
      <c r="AB1811" s="9">
        <f t="shared" si="255"/>
        <v>1612</v>
      </c>
      <c r="AC1811" s="9">
        <f t="shared" si="256"/>
        <v>2065</v>
      </c>
      <c r="AD1811" s="9">
        <f t="shared" si="257"/>
        <v>1970</v>
      </c>
      <c r="AE1811" s="44">
        <f t="shared" si="258"/>
        <v>2.6325241512993763E-5</v>
      </c>
      <c r="AF1811" s="9">
        <f t="shared" si="259"/>
        <v>128</v>
      </c>
      <c r="AG1811" s="9">
        <f t="shared" si="252"/>
        <v>230</v>
      </c>
      <c r="AH1811" s="44">
        <f t="shared" si="260"/>
        <v>1.9409952881069991E-5</v>
      </c>
      <c r="AI1811">
        <f>AA1811/'Totals and Drop Down Lists'!W$6*Inputs!E$37</f>
        <v>17277.396194576253</v>
      </c>
      <c r="AJ1811">
        <f>AB1811/'Totals and Drop Down Lists'!X$6*Inputs!F$37</f>
        <v>5304.1041386041506</v>
      </c>
      <c r="AK1811">
        <f>AC1811/'Totals and Drop Down Lists'!Y$6*Inputs!G$37</f>
        <v>13613.177528742248</v>
      </c>
      <c r="AL1811">
        <f>AD1811/'Totals and Drop Down Lists'!Z$6*Inputs!H$37</f>
        <v>15794.477501887961</v>
      </c>
      <c r="AM1811">
        <f>AE1811/'Totals and Drop Down Lists'!AA$6*Inputs!I$37</f>
        <v>3277.2122139806406</v>
      </c>
      <c r="AN1811">
        <f>AF1811/'Totals and Drop Down Lists'!AB$6*Inputs!J$37</f>
        <v>2554.4567219641272</v>
      </c>
      <c r="AO1811">
        <f>AG1811/'Totals and Drop Down Lists'!AC$6*Inputs!K$37</f>
        <v>4283.4225211910725</v>
      </c>
      <c r="AP1811">
        <f>AH1811/'Totals and Drop Down Lists'!AD$6*Inputs!L$37</f>
        <v>4567.7424461620567</v>
      </c>
      <c r="AQ1811">
        <f>IF(OR($D1811="51",$D1811="52",$D1811="61"),(AA1811/'Totals and Drop Down Lists'!W$4)*Inputs!E$38,0)</f>
        <v>0</v>
      </c>
      <c r="AR1811">
        <f>IF(OR($D1811="51",$D1811="52",$D1811="61"),(AB1811/'Totals and Drop Down Lists'!X$4)*Inputs!F$38,0)</f>
        <v>0</v>
      </c>
      <c r="AS1811">
        <f>IF(OR($D1811="51",$D1811="52",$D1811="61"),(AC1811/'Totals and Drop Down Lists'!Y$4)*Inputs!G$38,0)</f>
        <v>0</v>
      </c>
      <c r="AT1811">
        <f>IF(OR($D1811="51",$D1811="52",$D1811="61"),(AD1811/'Totals and Drop Down Lists'!Z$4)*Inputs!H$38,0)</f>
        <v>0</v>
      </c>
      <c r="AU1811">
        <f>IF(OR($D1811="51",$D1811="52",$D1811="61"),(AE1811/'Totals and Drop Down Lists'!AA$4)*Inputs!I$38,0)</f>
        <v>0</v>
      </c>
      <c r="AV1811">
        <f>IF(OR($D1811="51",$D1811="52",$D1811="61"),(AF1811/'Totals and Drop Down Lists'!AB$4)*Inputs!J$38,0)</f>
        <v>0</v>
      </c>
      <c r="AW1811">
        <f>IF(OR($D1811="51",$D1811="52",$D1811="61"),(AG1811/'Totals and Drop Down Lists'!AC$4)*Inputs!K$38,0)</f>
        <v>0</v>
      </c>
      <c r="AX1811">
        <f>IF(OR($D1811="51",$D1811="52",$D1811="61"),(AH1811/'Totals and Drop Down Lists'!AD$4)*Inputs!L$38,0)</f>
        <v>0</v>
      </c>
      <c r="AY1811">
        <f>IF(OR($D1811="51",$D1811="52",$D1811="61"),0,(AA1811/'Totals and Drop Down Lists'!W$5)*Inputs!E$39)</f>
        <v>0</v>
      </c>
      <c r="AZ1811">
        <f>IF(OR($D1811="51",$D1811="52",$D1811="61"),0,(AB1811/'Totals and Drop Down Lists'!X$5)*Inputs!F$39)</f>
        <v>0</v>
      </c>
      <c r="BA1811">
        <f>IF(OR($D1811="51",$D1811="52",$D1811="61"),0,(AC1811/'Totals and Drop Down Lists'!Y$5)*Inputs!G$39)</f>
        <v>0</v>
      </c>
      <c r="BB1811">
        <f>IF(OR($D1811="51",$D1811="52",$D1811="61"),0,(AD1811/'Totals and Drop Down Lists'!Z$5)*Inputs!H$39)</f>
        <v>0</v>
      </c>
      <c r="BC1811">
        <f>IF(OR($D1811="51",$D1811="52",$D1811="61"),0,(AE1811/'Totals and Drop Down Lists'!AA$5)*Inputs!I$39)</f>
        <v>0</v>
      </c>
      <c r="BD1811">
        <f>IF(OR($D1811="51",$D1811="52",$D1811="61"),0,(AF1811/'Totals and Drop Down Lists'!AB$5)*Inputs!J$39)</f>
        <v>0</v>
      </c>
      <c r="BE1811">
        <f>IF(OR($D1811="51",$D1811="52",$D1811="61"),0,(AG1811/'Totals and Drop Down Lists'!AC$5)*Inputs!K$39)</f>
        <v>0</v>
      </c>
      <c r="BF1811">
        <f>IF(OR($D1811="51",$D1811="52",$D1811="61"),0,(AH1811/'Totals and Drop Down Lists'!AD$5)*Inputs!L$39)</f>
        <v>0</v>
      </c>
      <c r="BG1811" s="10">
        <f t="shared" si="253"/>
        <v>66671.989267108511</v>
      </c>
    </row>
    <row r="1812" spans="1:59" ht="28.8">
      <c r="A1812" s="1" t="s">
        <v>7531</v>
      </c>
      <c r="B1812" s="1" t="s">
        <v>5118</v>
      </c>
      <c r="C1812" s="1" t="s">
        <v>5153</v>
      </c>
      <c r="D1812" s="1" t="s">
        <v>25</v>
      </c>
      <c r="E1812" s="1" t="s">
        <v>5154</v>
      </c>
      <c r="F1812" s="2">
        <v>11173</v>
      </c>
      <c r="G1812" s="2">
        <v>5</v>
      </c>
      <c r="H1812" s="2">
        <v>0</v>
      </c>
      <c r="I1812" s="2">
        <v>1192</v>
      </c>
      <c r="J1812" s="2">
        <v>4445</v>
      </c>
      <c r="K1812" s="2">
        <v>1134</v>
      </c>
      <c r="L1812" s="2">
        <v>4</v>
      </c>
      <c r="M1812" s="2">
        <v>0</v>
      </c>
      <c r="N1812" s="2">
        <v>4</v>
      </c>
      <c r="O1812" s="2">
        <v>11</v>
      </c>
      <c r="P1812" s="2">
        <v>2</v>
      </c>
      <c r="Q1812" s="2">
        <v>0</v>
      </c>
      <c r="R1812" s="2">
        <v>1882</v>
      </c>
      <c r="S1812" s="2">
        <v>550100</v>
      </c>
      <c r="T1812" s="2">
        <v>41009600</v>
      </c>
      <c r="U1812" s="2">
        <v>115</v>
      </c>
      <c r="V1812" s="2">
        <v>122</v>
      </c>
      <c r="W1812" s="2">
        <v>50</v>
      </c>
      <c r="X1812" s="2">
        <v>226</v>
      </c>
      <c r="Y1812" s="2">
        <v>24</v>
      </c>
      <c r="Z1812" s="2">
        <v>92</v>
      </c>
      <c r="AA1812" s="9">
        <f t="shared" si="254"/>
        <v>11173</v>
      </c>
      <c r="AB1812" s="9">
        <f t="shared" si="255"/>
        <v>1187</v>
      </c>
      <c r="AC1812" s="9">
        <f t="shared" si="256"/>
        <v>1903</v>
      </c>
      <c r="AD1812" s="9">
        <f t="shared" si="257"/>
        <v>1882</v>
      </c>
      <c r="AE1812" s="44">
        <f t="shared" si="258"/>
        <v>2.0204594083220082E-5</v>
      </c>
      <c r="AF1812" s="9">
        <f t="shared" si="259"/>
        <v>54</v>
      </c>
      <c r="AG1812" s="9">
        <f t="shared" si="252"/>
        <v>116</v>
      </c>
      <c r="AH1812" s="44">
        <f t="shared" si="260"/>
        <v>1.101159841949904E-5</v>
      </c>
      <c r="AI1812">
        <f>AA1812/'Totals and Drop Down Lists'!W$6*Inputs!E$37</f>
        <v>10135.479769085399</v>
      </c>
      <c r="AJ1812">
        <f>AB1812/'Totals and Drop Down Lists'!X$6*Inputs!F$37</f>
        <v>3905.6895859324609</v>
      </c>
      <c r="AK1812">
        <f>AC1812/'Totals and Drop Down Lists'!Y$6*Inputs!G$37</f>
        <v>12545.218807359079</v>
      </c>
      <c r="AL1812">
        <f>AD1812/'Totals and Drop Down Lists'!Z$6*Inputs!H$37</f>
        <v>15088.937390128498</v>
      </c>
      <c r="AM1812">
        <f>AE1812/'Totals and Drop Down Lists'!AA$6*Inputs!I$37</f>
        <v>2515.2567916752896</v>
      </c>
      <c r="AN1812">
        <f>AF1812/'Totals and Drop Down Lists'!AB$6*Inputs!J$37</f>
        <v>1077.661429578616</v>
      </c>
      <c r="AO1812">
        <f>AG1812/'Totals and Drop Down Lists'!AC$6*Inputs!K$37</f>
        <v>2160.3348367746275</v>
      </c>
      <c r="AP1812">
        <f>AH1812/'Totals and Drop Down Lists'!AD$6*Inputs!L$37</f>
        <v>2591.3584545530357</v>
      </c>
      <c r="AQ1812">
        <f>IF(OR($D1812="51",$D1812="52",$D1812="61"),(AA1812/'Totals and Drop Down Lists'!W$4)*Inputs!E$38,0)</f>
        <v>0</v>
      </c>
      <c r="AR1812">
        <f>IF(OR($D1812="51",$D1812="52",$D1812="61"),(AB1812/'Totals and Drop Down Lists'!X$4)*Inputs!F$38,0)</f>
        <v>0</v>
      </c>
      <c r="AS1812">
        <f>IF(OR($D1812="51",$D1812="52",$D1812="61"),(AC1812/'Totals and Drop Down Lists'!Y$4)*Inputs!G$38,0)</f>
        <v>0</v>
      </c>
      <c r="AT1812">
        <f>IF(OR($D1812="51",$D1812="52",$D1812="61"),(AD1812/'Totals and Drop Down Lists'!Z$4)*Inputs!H$38,0)</f>
        <v>0</v>
      </c>
      <c r="AU1812">
        <f>IF(OR($D1812="51",$D1812="52",$D1812="61"),(AE1812/'Totals and Drop Down Lists'!AA$4)*Inputs!I$38,0)</f>
        <v>0</v>
      </c>
      <c r="AV1812">
        <f>IF(OR($D1812="51",$D1812="52",$D1812="61"),(AF1812/'Totals and Drop Down Lists'!AB$4)*Inputs!J$38,0)</f>
        <v>0</v>
      </c>
      <c r="AW1812">
        <f>IF(OR($D1812="51",$D1812="52",$D1812="61"),(AG1812/'Totals and Drop Down Lists'!AC$4)*Inputs!K$38,0)</f>
        <v>0</v>
      </c>
      <c r="AX1812">
        <f>IF(OR($D1812="51",$D1812="52",$D1812="61"),(AH1812/'Totals and Drop Down Lists'!AD$4)*Inputs!L$38,0)</f>
        <v>0</v>
      </c>
      <c r="AY1812">
        <f>IF(OR($D1812="51",$D1812="52",$D1812="61"),0,(AA1812/'Totals and Drop Down Lists'!W$5)*Inputs!E$39)</f>
        <v>0</v>
      </c>
      <c r="AZ1812">
        <f>IF(OR($D1812="51",$D1812="52",$D1812="61"),0,(AB1812/'Totals and Drop Down Lists'!X$5)*Inputs!F$39)</f>
        <v>0</v>
      </c>
      <c r="BA1812">
        <f>IF(OR($D1812="51",$D1812="52",$D1812="61"),0,(AC1812/'Totals and Drop Down Lists'!Y$5)*Inputs!G$39)</f>
        <v>0</v>
      </c>
      <c r="BB1812">
        <f>IF(OR($D1812="51",$D1812="52",$D1812="61"),0,(AD1812/'Totals and Drop Down Lists'!Z$5)*Inputs!H$39)</f>
        <v>0</v>
      </c>
      <c r="BC1812">
        <f>IF(OR($D1812="51",$D1812="52",$D1812="61"),0,(AE1812/'Totals and Drop Down Lists'!AA$5)*Inputs!I$39)</f>
        <v>0</v>
      </c>
      <c r="BD1812">
        <f>IF(OR($D1812="51",$D1812="52",$D1812="61"),0,(AF1812/'Totals and Drop Down Lists'!AB$5)*Inputs!J$39)</f>
        <v>0</v>
      </c>
      <c r="BE1812">
        <f>IF(OR($D1812="51",$D1812="52",$D1812="61"),0,(AG1812/'Totals and Drop Down Lists'!AC$5)*Inputs!K$39)</f>
        <v>0</v>
      </c>
      <c r="BF1812">
        <f>IF(OR($D1812="51",$D1812="52",$D1812="61"),0,(AH1812/'Totals and Drop Down Lists'!AD$5)*Inputs!L$39)</f>
        <v>0</v>
      </c>
      <c r="BG1812" s="10">
        <f t="shared" si="253"/>
        <v>50019.937065087011</v>
      </c>
    </row>
    <row r="1813" spans="1:59" ht="28.8">
      <c r="A1813" s="1" t="s">
        <v>7531</v>
      </c>
      <c r="B1813" s="1" t="s">
        <v>5118</v>
      </c>
      <c r="C1813" s="1" t="s">
        <v>5155</v>
      </c>
      <c r="D1813" s="1" t="s">
        <v>25</v>
      </c>
      <c r="E1813" s="1" t="s">
        <v>5156</v>
      </c>
      <c r="F1813" s="2">
        <v>51328</v>
      </c>
      <c r="G1813" s="2">
        <v>3055</v>
      </c>
      <c r="H1813" s="2">
        <v>43</v>
      </c>
      <c r="I1813" s="2">
        <v>7087</v>
      </c>
      <c r="J1813" s="2">
        <v>18957</v>
      </c>
      <c r="K1813" s="2">
        <v>5377</v>
      </c>
      <c r="L1813" s="2">
        <v>70</v>
      </c>
      <c r="M1813" s="2">
        <v>3</v>
      </c>
      <c r="N1813" s="2">
        <v>0</v>
      </c>
      <c r="O1813" s="2">
        <v>98</v>
      </c>
      <c r="P1813" s="2">
        <v>34</v>
      </c>
      <c r="Q1813" s="2">
        <v>11</v>
      </c>
      <c r="R1813" s="2">
        <v>6737</v>
      </c>
      <c r="S1813" s="2">
        <v>3336200</v>
      </c>
      <c r="T1813" s="2">
        <v>147027500</v>
      </c>
      <c r="U1813" s="2">
        <v>606</v>
      </c>
      <c r="V1813" s="2">
        <v>933</v>
      </c>
      <c r="W1813" s="2">
        <v>184</v>
      </c>
      <c r="X1813" s="2">
        <v>2356</v>
      </c>
      <c r="Y1813" s="2">
        <v>280</v>
      </c>
      <c r="Z1813" s="2">
        <v>1401</v>
      </c>
      <c r="AA1813" s="9">
        <f t="shared" si="254"/>
        <v>51328</v>
      </c>
      <c r="AB1813" s="9">
        <f t="shared" si="255"/>
        <v>3989</v>
      </c>
      <c r="AC1813" s="9">
        <f t="shared" si="256"/>
        <v>6953</v>
      </c>
      <c r="AD1813" s="9">
        <f t="shared" si="257"/>
        <v>6737</v>
      </c>
      <c r="AE1813" s="44">
        <f t="shared" si="258"/>
        <v>1.0651389072230036E-4</v>
      </c>
      <c r="AF1813" s="9">
        <f t="shared" si="259"/>
        <v>1239</v>
      </c>
      <c r="AG1813" s="9">
        <f t="shared" si="252"/>
        <v>1681</v>
      </c>
      <c r="AH1813" s="44">
        <f t="shared" si="260"/>
        <v>1.7741454678171027E-4</v>
      </c>
      <c r="AI1813">
        <f>AA1813/'Totals and Drop Down Lists'!W$6*Inputs!E$37</f>
        <v>46561.702818188074</v>
      </c>
      <c r="AJ1813">
        <f>AB1813/'Totals and Drop Down Lists'!X$6*Inputs!F$37</f>
        <v>13125.354472017345</v>
      </c>
      <c r="AK1813">
        <f>AC1813/'Totals and Drop Down Lists'!Y$6*Inputs!G$37</f>
        <v>45836.524628254163</v>
      </c>
      <c r="AL1813">
        <f>AD1813/'Totals and Drop Down Lists'!Z$6*Inputs!H$37</f>
        <v>54013.906055948828</v>
      </c>
      <c r="AM1813">
        <f>AE1813/'Totals and Drop Down Lists'!AA$6*Inputs!I$37</f>
        <v>13259.845060165038</v>
      </c>
      <c r="AN1813">
        <f>AF1813/'Totals and Drop Down Lists'!AB$6*Inputs!J$37</f>
        <v>24726.342800887134</v>
      </c>
      <c r="AO1813">
        <f>AG1813/'Totals and Drop Down Lists'!AC$6*Inputs!K$37</f>
        <v>31306.231557053012</v>
      </c>
      <c r="AP1813">
        <f>AH1813/'Totals and Drop Down Lists'!AD$6*Inputs!L$37</f>
        <v>41750.949158241783</v>
      </c>
      <c r="AQ1813">
        <f>IF(OR($D1813="51",$D1813="52",$D1813="61"),(AA1813/'Totals and Drop Down Lists'!W$4)*Inputs!E$38,0)</f>
        <v>0</v>
      </c>
      <c r="AR1813">
        <f>IF(OR($D1813="51",$D1813="52",$D1813="61"),(AB1813/'Totals and Drop Down Lists'!X$4)*Inputs!F$38,0)</f>
        <v>0</v>
      </c>
      <c r="AS1813">
        <f>IF(OR($D1813="51",$D1813="52",$D1813="61"),(AC1813/'Totals and Drop Down Lists'!Y$4)*Inputs!G$38,0)</f>
        <v>0</v>
      </c>
      <c r="AT1813">
        <f>IF(OR($D1813="51",$D1813="52",$D1813="61"),(AD1813/'Totals and Drop Down Lists'!Z$4)*Inputs!H$38,0)</f>
        <v>0</v>
      </c>
      <c r="AU1813">
        <f>IF(OR($D1813="51",$D1813="52",$D1813="61"),(AE1813/'Totals and Drop Down Lists'!AA$4)*Inputs!I$38,0)</f>
        <v>0</v>
      </c>
      <c r="AV1813">
        <f>IF(OR($D1813="51",$D1813="52",$D1813="61"),(AF1813/'Totals and Drop Down Lists'!AB$4)*Inputs!J$38,0)</f>
        <v>0</v>
      </c>
      <c r="AW1813">
        <f>IF(OR($D1813="51",$D1813="52",$D1813="61"),(AG1813/'Totals and Drop Down Lists'!AC$4)*Inputs!K$38,0)</f>
        <v>0</v>
      </c>
      <c r="AX1813">
        <f>IF(OR($D1813="51",$D1813="52",$D1813="61"),(AH1813/'Totals and Drop Down Lists'!AD$4)*Inputs!L$38,0)</f>
        <v>0</v>
      </c>
      <c r="AY1813">
        <f>IF(OR($D1813="51",$D1813="52",$D1813="61"),0,(AA1813/'Totals and Drop Down Lists'!W$5)*Inputs!E$39)</f>
        <v>0</v>
      </c>
      <c r="AZ1813">
        <f>IF(OR($D1813="51",$D1813="52",$D1813="61"),0,(AB1813/'Totals and Drop Down Lists'!X$5)*Inputs!F$39)</f>
        <v>0</v>
      </c>
      <c r="BA1813">
        <f>IF(OR($D1813="51",$D1813="52",$D1813="61"),0,(AC1813/'Totals and Drop Down Lists'!Y$5)*Inputs!G$39)</f>
        <v>0</v>
      </c>
      <c r="BB1813">
        <f>IF(OR($D1813="51",$D1813="52",$D1813="61"),0,(AD1813/'Totals and Drop Down Lists'!Z$5)*Inputs!H$39)</f>
        <v>0</v>
      </c>
      <c r="BC1813">
        <f>IF(OR($D1813="51",$D1813="52",$D1813="61"),0,(AE1813/'Totals and Drop Down Lists'!AA$5)*Inputs!I$39)</f>
        <v>0</v>
      </c>
      <c r="BD1813">
        <f>IF(OR($D1813="51",$D1813="52",$D1813="61"),0,(AF1813/'Totals and Drop Down Lists'!AB$5)*Inputs!J$39)</f>
        <v>0</v>
      </c>
      <c r="BE1813">
        <f>IF(OR($D1813="51",$D1813="52",$D1813="61"),0,(AG1813/'Totals and Drop Down Lists'!AC$5)*Inputs!K$39)</f>
        <v>0</v>
      </c>
      <c r="BF1813">
        <f>IF(OR($D1813="51",$D1813="52",$D1813="61"),0,(AH1813/'Totals and Drop Down Lists'!AD$5)*Inputs!L$39)</f>
        <v>0</v>
      </c>
      <c r="BG1813" s="10">
        <f t="shared" si="253"/>
        <v>270580.85655075539</v>
      </c>
    </row>
    <row r="1814" spans="1:59" ht="43.2">
      <c r="A1814" s="1" t="s">
        <v>7532</v>
      </c>
      <c r="B1814" s="1" t="s">
        <v>1055</v>
      </c>
      <c r="C1814" s="1" t="s">
        <v>1056</v>
      </c>
      <c r="D1814" s="1" t="s">
        <v>10</v>
      </c>
      <c r="E1814" s="1" t="s">
        <v>1057</v>
      </c>
      <c r="F1814" s="2">
        <v>63352</v>
      </c>
      <c r="G1814" s="2">
        <v>250</v>
      </c>
      <c r="H1814" s="2">
        <v>14</v>
      </c>
      <c r="I1814" s="2">
        <v>2089</v>
      </c>
      <c r="J1814" s="2">
        <v>23159</v>
      </c>
      <c r="K1814" s="2">
        <v>4836</v>
      </c>
      <c r="L1814" s="2">
        <v>51</v>
      </c>
      <c r="M1814" s="2">
        <v>16</v>
      </c>
      <c r="N1814" s="2">
        <v>0</v>
      </c>
      <c r="O1814" s="2">
        <v>28</v>
      </c>
      <c r="P1814" s="2">
        <v>54</v>
      </c>
      <c r="Q1814" s="2">
        <v>0</v>
      </c>
      <c r="R1814" s="2">
        <v>149</v>
      </c>
      <c r="S1814" s="2">
        <v>6271500</v>
      </c>
      <c r="T1814" s="2">
        <v>342291100</v>
      </c>
      <c r="U1814" s="2">
        <v>222</v>
      </c>
      <c r="V1814" s="2">
        <v>40</v>
      </c>
      <c r="W1814" s="2">
        <v>30</v>
      </c>
      <c r="X1814" s="2">
        <v>610</v>
      </c>
      <c r="Y1814" s="2">
        <v>0</v>
      </c>
      <c r="Z1814" s="2">
        <v>555</v>
      </c>
      <c r="AA1814" s="9">
        <f t="shared" si="254"/>
        <v>63352</v>
      </c>
      <c r="AB1814" s="9">
        <f t="shared" si="255"/>
        <v>1825</v>
      </c>
      <c r="AC1814" s="9">
        <f t="shared" si="256"/>
        <v>298</v>
      </c>
      <c r="AD1814" s="9">
        <f t="shared" si="257"/>
        <v>149</v>
      </c>
      <c r="AE1814" s="44">
        <f t="shared" si="258"/>
        <v>7.0525888726625854E-5</v>
      </c>
      <c r="AF1814" s="9">
        <f t="shared" si="259"/>
        <v>540</v>
      </c>
      <c r="AG1814" s="9">
        <f t="shared" si="252"/>
        <v>555</v>
      </c>
      <c r="AH1814" s="44">
        <f t="shared" si="260"/>
        <v>4.3123158123216811E-5</v>
      </c>
      <c r="AI1814">
        <f>AA1814/'Totals and Drop Down Lists'!W$6*Inputs!E$37</f>
        <v>57469.159073757997</v>
      </c>
      <c r="AJ1814">
        <f>AB1814/'Totals and Drop Down Lists'!X$6*Inputs!F$37</f>
        <v>6004.9566085313745</v>
      </c>
      <c r="AK1814">
        <f>AC1814/'Totals and Drop Down Lists'!Y$6*Inputs!G$37</f>
        <v>1964.516660322126</v>
      </c>
      <c r="AL1814">
        <f>AD1814/'Totals and Drop Down Lists'!Z$6*Inputs!H$37</f>
        <v>1194.6076892290894</v>
      </c>
      <c r="AM1814">
        <f>AE1814/'Totals and Drop Down Lists'!AA$6*Inputs!I$37</f>
        <v>8779.7220710266301</v>
      </c>
      <c r="AN1814">
        <f>AF1814/'Totals and Drop Down Lists'!AB$6*Inputs!J$37</f>
        <v>10776.614295786161</v>
      </c>
      <c r="AO1814">
        <f>AG1814/'Totals and Drop Down Lists'!AC$6*Inputs!K$37</f>
        <v>10336.084779395847</v>
      </c>
      <c r="AP1814">
        <f>AH1814/'Totals and Drop Down Lists'!AD$6*Inputs!L$37</f>
        <v>10148.168879074428</v>
      </c>
      <c r="AQ1814">
        <f>IF(OR($D1814="51",$D1814="52",$D1814="61"),(AA1814/'Totals and Drop Down Lists'!W$4)*Inputs!E$38,0)</f>
        <v>0</v>
      </c>
      <c r="AR1814">
        <f>IF(OR($D1814="51",$D1814="52",$D1814="61"),(AB1814/'Totals and Drop Down Lists'!X$4)*Inputs!F$38,0)</f>
        <v>0</v>
      </c>
      <c r="AS1814">
        <f>IF(OR($D1814="51",$D1814="52",$D1814="61"),(AC1814/'Totals and Drop Down Lists'!Y$4)*Inputs!G$38,0)</f>
        <v>0</v>
      </c>
      <c r="AT1814">
        <f>IF(OR($D1814="51",$D1814="52",$D1814="61"),(AD1814/'Totals and Drop Down Lists'!Z$4)*Inputs!H$38,0)</f>
        <v>0</v>
      </c>
      <c r="AU1814">
        <f>IF(OR($D1814="51",$D1814="52",$D1814="61"),(AE1814/'Totals and Drop Down Lists'!AA$4)*Inputs!I$38,0)</f>
        <v>0</v>
      </c>
      <c r="AV1814">
        <f>IF(OR($D1814="51",$D1814="52",$D1814="61"),(AF1814/'Totals and Drop Down Lists'!AB$4)*Inputs!J$38,0)</f>
        <v>0</v>
      </c>
      <c r="AW1814">
        <f>IF(OR($D1814="51",$D1814="52",$D1814="61"),(AG1814/'Totals and Drop Down Lists'!AC$4)*Inputs!K$38,0)</f>
        <v>0</v>
      </c>
      <c r="AX1814">
        <f>IF(OR($D1814="51",$D1814="52",$D1814="61"),(AH1814/'Totals and Drop Down Lists'!AD$4)*Inputs!L$38,0)</f>
        <v>0</v>
      </c>
      <c r="AY1814">
        <f>IF(OR($D1814="51",$D1814="52",$D1814="61"),0,(AA1814/'Totals and Drop Down Lists'!W$5)*Inputs!E$39)</f>
        <v>0</v>
      </c>
      <c r="AZ1814">
        <f>IF(OR($D1814="51",$D1814="52",$D1814="61"),0,(AB1814/'Totals and Drop Down Lists'!X$5)*Inputs!F$39)</f>
        <v>0</v>
      </c>
      <c r="BA1814">
        <f>IF(OR($D1814="51",$D1814="52",$D1814="61"),0,(AC1814/'Totals and Drop Down Lists'!Y$5)*Inputs!G$39)</f>
        <v>0</v>
      </c>
      <c r="BB1814">
        <f>IF(OR($D1814="51",$D1814="52",$D1814="61"),0,(AD1814/'Totals and Drop Down Lists'!Z$5)*Inputs!H$39)</f>
        <v>0</v>
      </c>
      <c r="BC1814">
        <f>IF(OR($D1814="51",$D1814="52",$D1814="61"),0,(AE1814/'Totals and Drop Down Lists'!AA$5)*Inputs!I$39)</f>
        <v>0</v>
      </c>
      <c r="BD1814">
        <f>IF(OR($D1814="51",$D1814="52",$D1814="61"),0,(AF1814/'Totals and Drop Down Lists'!AB$5)*Inputs!J$39)</f>
        <v>0</v>
      </c>
      <c r="BE1814">
        <f>IF(OR($D1814="51",$D1814="52",$D1814="61"),0,(AG1814/'Totals and Drop Down Lists'!AC$5)*Inputs!K$39)</f>
        <v>0</v>
      </c>
      <c r="BF1814">
        <f>IF(OR($D1814="51",$D1814="52",$D1814="61"),0,(AH1814/'Totals and Drop Down Lists'!AD$5)*Inputs!L$39)</f>
        <v>0</v>
      </c>
      <c r="BG1814" s="10">
        <f t="shared" si="253"/>
        <v>106673.83005712365</v>
      </c>
    </row>
    <row r="1815" spans="1:59" ht="43.2">
      <c r="A1815" s="1" t="s">
        <v>7532</v>
      </c>
      <c r="B1815" s="1" t="s">
        <v>1055</v>
      </c>
      <c r="C1815" s="1" t="s">
        <v>1058</v>
      </c>
      <c r="D1815" s="1" t="s">
        <v>15</v>
      </c>
      <c r="E1815" s="1" t="s">
        <v>1059</v>
      </c>
      <c r="F1815" s="2">
        <v>334027</v>
      </c>
      <c r="G1815" s="2">
        <v>1842</v>
      </c>
      <c r="H1815" s="2">
        <v>115</v>
      </c>
      <c r="I1815" s="2">
        <v>24417</v>
      </c>
      <c r="J1815" s="2">
        <v>122625</v>
      </c>
      <c r="K1815" s="2">
        <v>22820</v>
      </c>
      <c r="L1815" s="2">
        <v>738</v>
      </c>
      <c r="M1815" s="2">
        <v>150</v>
      </c>
      <c r="N1815" s="2">
        <v>23</v>
      </c>
      <c r="O1815" s="2">
        <v>985</v>
      </c>
      <c r="P1815" s="2">
        <v>139</v>
      </c>
      <c r="Q1815" s="2">
        <v>55</v>
      </c>
      <c r="R1815" s="2">
        <v>3997</v>
      </c>
      <c r="S1815" s="2">
        <v>21942300</v>
      </c>
      <c r="T1815" s="2">
        <v>1010265500</v>
      </c>
      <c r="U1815" s="2">
        <v>1177</v>
      </c>
      <c r="V1815" s="2">
        <v>1569</v>
      </c>
      <c r="W1815" s="2">
        <v>95</v>
      </c>
      <c r="X1815" s="2">
        <v>5905</v>
      </c>
      <c r="Y1815" s="2">
        <v>945</v>
      </c>
      <c r="Z1815" s="2">
        <v>3994</v>
      </c>
      <c r="AA1815" s="9">
        <f t="shared" si="254"/>
        <v>334027</v>
      </c>
      <c r="AB1815" s="9">
        <f t="shared" si="255"/>
        <v>22460</v>
      </c>
      <c r="AC1815" s="9">
        <f t="shared" si="256"/>
        <v>6087</v>
      </c>
      <c r="AD1815" s="9">
        <f t="shared" si="257"/>
        <v>3997</v>
      </c>
      <c r="AE1815" s="44">
        <f t="shared" si="258"/>
        <v>2.9658422368559968E-4</v>
      </c>
      <c r="AF1815" s="9">
        <f t="shared" si="259"/>
        <v>4241</v>
      </c>
      <c r="AG1815" s="9">
        <f t="shared" si="252"/>
        <v>4939</v>
      </c>
      <c r="AH1815" s="44">
        <f t="shared" si="260"/>
        <v>3.4200049304816639E-4</v>
      </c>
      <c r="AI1815">
        <f>AA1815/'Totals and Drop Down Lists'!W$6*Inputs!E$37</f>
        <v>303009.38877904665</v>
      </c>
      <c r="AJ1815">
        <f>AB1815/'Totals and Drop Down Lists'!X$6*Inputs!F$37</f>
        <v>73902.096124720367</v>
      </c>
      <c r="AK1815">
        <f>AC1815/'Totals and Drop Down Lists'!Y$6*Inputs!G$37</f>
        <v>40127.560105304634</v>
      </c>
      <c r="AL1815">
        <f>AD1815/'Totals and Drop Down Lists'!Z$6*Inputs!H$37</f>
        <v>32045.952576165571</v>
      </c>
      <c r="AM1815">
        <f>AE1815/'Totals and Drop Down Lists'!AA$6*Inputs!I$37</f>
        <v>36921.577333171408</v>
      </c>
      <c r="AN1815">
        <f>AF1815/'Totals and Drop Down Lists'!AB$6*Inputs!J$37</f>
        <v>84636.335608202047</v>
      </c>
      <c r="AO1815">
        <f>AG1815/'Totals and Drop Down Lists'!AC$6*Inputs!K$37</f>
        <v>91981.842748533498</v>
      </c>
      <c r="AP1815">
        <f>AH1815/'Totals and Drop Down Lists'!AD$6*Inputs!L$37</f>
        <v>80482.944923993287</v>
      </c>
      <c r="AQ1815">
        <f>IF(OR($D1815="51",$D1815="52",$D1815="61"),(AA1815/'Totals and Drop Down Lists'!W$4)*Inputs!E$38,0)</f>
        <v>0</v>
      </c>
      <c r="AR1815">
        <f>IF(OR($D1815="51",$D1815="52",$D1815="61"),(AB1815/'Totals and Drop Down Lists'!X$4)*Inputs!F$38,0)</f>
        <v>0</v>
      </c>
      <c r="AS1815">
        <f>IF(OR($D1815="51",$D1815="52",$D1815="61"),(AC1815/'Totals and Drop Down Lists'!Y$4)*Inputs!G$38,0)</f>
        <v>0</v>
      </c>
      <c r="AT1815">
        <f>IF(OR($D1815="51",$D1815="52",$D1815="61"),(AD1815/'Totals and Drop Down Lists'!Z$4)*Inputs!H$38,0)</f>
        <v>0</v>
      </c>
      <c r="AU1815">
        <f>IF(OR($D1815="51",$D1815="52",$D1815="61"),(AE1815/'Totals and Drop Down Lists'!AA$4)*Inputs!I$38,0)</f>
        <v>0</v>
      </c>
      <c r="AV1815">
        <f>IF(OR($D1815="51",$D1815="52",$D1815="61"),(AF1815/'Totals and Drop Down Lists'!AB$4)*Inputs!J$38,0)</f>
        <v>0</v>
      </c>
      <c r="AW1815">
        <f>IF(OR($D1815="51",$D1815="52",$D1815="61"),(AG1815/'Totals and Drop Down Lists'!AC$4)*Inputs!K$38,0)</f>
        <v>0</v>
      </c>
      <c r="AX1815">
        <f>IF(OR($D1815="51",$D1815="52",$D1815="61"),(AH1815/'Totals and Drop Down Lists'!AD$4)*Inputs!L$38,0)</f>
        <v>0</v>
      </c>
      <c r="AY1815">
        <f>IF(OR($D1815="51",$D1815="52",$D1815="61"),0,(AA1815/'Totals and Drop Down Lists'!W$5)*Inputs!E$39)</f>
        <v>0</v>
      </c>
      <c r="AZ1815">
        <f>IF(OR($D1815="51",$D1815="52",$D1815="61"),0,(AB1815/'Totals and Drop Down Lists'!X$5)*Inputs!F$39)</f>
        <v>0</v>
      </c>
      <c r="BA1815">
        <f>IF(OR($D1815="51",$D1815="52",$D1815="61"),0,(AC1815/'Totals and Drop Down Lists'!Y$5)*Inputs!G$39)</f>
        <v>0</v>
      </c>
      <c r="BB1815">
        <f>IF(OR($D1815="51",$D1815="52",$D1815="61"),0,(AD1815/'Totals and Drop Down Lists'!Z$5)*Inputs!H$39)</f>
        <v>0</v>
      </c>
      <c r="BC1815">
        <f>IF(OR($D1815="51",$D1815="52",$D1815="61"),0,(AE1815/'Totals and Drop Down Lists'!AA$5)*Inputs!I$39)</f>
        <v>0</v>
      </c>
      <c r="BD1815">
        <f>IF(OR($D1815="51",$D1815="52",$D1815="61"),0,(AF1815/'Totals and Drop Down Lists'!AB$5)*Inputs!J$39)</f>
        <v>0</v>
      </c>
      <c r="BE1815">
        <f>IF(OR($D1815="51",$D1815="52",$D1815="61"),0,(AG1815/'Totals and Drop Down Lists'!AC$5)*Inputs!K$39)</f>
        <v>0</v>
      </c>
      <c r="BF1815">
        <f>IF(OR($D1815="51",$D1815="52",$D1815="61"),0,(AH1815/'Totals and Drop Down Lists'!AD$5)*Inputs!L$39)</f>
        <v>0</v>
      </c>
      <c r="BG1815" s="10">
        <f t="shared" si="253"/>
        <v>743107.69819913746</v>
      </c>
    </row>
    <row r="1816" spans="1:59" ht="43.2">
      <c r="A1816" s="1" t="s">
        <v>7532</v>
      </c>
      <c r="B1816" s="1" t="s">
        <v>1055</v>
      </c>
      <c r="C1816" s="1" t="s">
        <v>1060</v>
      </c>
      <c r="D1816" s="1" t="s">
        <v>25</v>
      </c>
      <c r="E1816" s="1" t="s">
        <v>1061</v>
      </c>
      <c r="F1816" s="2">
        <v>92770</v>
      </c>
      <c r="G1816" s="2">
        <v>299</v>
      </c>
      <c r="H1816" s="2">
        <v>50</v>
      </c>
      <c r="I1816" s="2">
        <v>4560</v>
      </c>
      <c r="J1816" s="2">
        <v>33486</v>
      </c>
      <c r="K1816" s="2">
        <v>6130</v>
      </c>
      <c r="L1816" s="2">
        <v>150</v>
      </c>
      <c r="M1816" s="2">
        <v>8</v>
      </c>
      <c r="N1816" s="2">
        <v>0</v>
      </c>
      <c r="O1816" s="2">
        <v>250</v>
      </c>
      <c r="P1816" s="2">
        <v>16</v>
      </c>
      <c r="Q1816" s="2">
        <v>0</v>
      </c>
      <c r="R1816" s="2">
        <v>2835</v>
      </c>
      <c r="S1816" s="2">
        <v>5884600</v>
      </c>
      <c r="T1816" s="2">
        <v>289093100</v>
      </c>
      <c r="U1816" s="2">
        <v>237</v>
      </c>
      <c r="V1816" s="2">
        <v>530</v>
      </c>
      <c r="W1816" s="2">
        <v>35</v>
      </c>
      <c r="X1816" s="2">
        <v>1453</v>
      </c>
      <c r="Y1816" s="2">
        <v>208</v>
      </c>
      <c r="Z1816" s="2">
        <v>863</v>
      </c>
      <c r="AA1816" s="9">
        <f t="shared" si="254"/>
        <v>92770</v>
      </c>
      <c r="AB1816" s="9">
        <f t="shared" si="255"/>
        <v>4211</v>
      </c>
      <c r="AC1816" s="9">
        <f t="shared" si="256"/>
        <v>3259</v>
      </c>
      <c r="AD1816" s="9">
        <f t="shared" si="257"/>
        <v>2835</v>
      </c>
      <c r="AE1816" s="44">
        <f t="shared" si="258"/>
        <v>7.837065239872964E-5</v>
      </c>
      <c r="AF1816" s="9">
        <f t="shared" si="259"/>
        <v>888</v>
      </c>
      <c r="AG1816" s="9">
        <f t="shared" si="252"/>
        <v>1071</v>
      </c>
      <c r="AH1816" s="44">
        <f t="shared" si="260"/>
        <v>7.2952093405174073E-5</v>
      </c>
      <c r="AI1816">
        <f>AA1816/'Totals and Drop Down Lists'!W$6*Inputs!E$37</f>
        <v>84155.415571292615</v>
      </c>
      <c r="AJ1816">
        <f>AB1816/'Totals and Drop Down Lists'!X$6*Inputs!F$37</f>
        <v>13855.82042658938</v>
      </c>
      <c r="AK1816">
        <f>AC1816/'Totals and Drop Down Lists'!Y$6*Inputs!G$37</f>
        <v>21484.428845603386</v>
      </c>
      <c r="AL1816">
        <f>AD1816/'Totals and Drop Down Lists'!Z$6*Inputs!H$37</f>
        <v>22729.616100432675</v>
      </c>
      <c r="AM1816">
        <f>AE1816/'Totals and Drop Down Lists'!AA$6*Inputs!I$37</f>
        <v>9756.3116042820238</v>
      </c>
      <c r="AN1816">
        <f>AF1816/'Totals and Drop Down Lists'!AB$6*Inputs!J$37</f>
        <v>17721.543508626131</v>
      </c>
      <c r="AO1816">
        <f>AG1816/'Totals and Drop Down Lists'!AC$6*Inputs!K$37</f>
        <v>19945.850087807125</v>
      </c>
      <c r="AP1816">
        <f>AH1816/'Totals and Drop Down Lists'!AD$6*Inputs!L$37</f>
        <v>17167.809506028188</v>
      </c>
      <c r="AQ1816">
        <f>IF(OR($D1816="51",$D1816="52",$D1816="61"),(AA1816/'Totals and Drop Down Lists'!W$4)*Inputs!E$38,0)</f>
        <v>0</v>
      </c>
      <c r="AR1816">
        <f>IF(OR($D1816="51",$D1816="52",$D1816="61"),(AB1816/'Totals and Drop Down Lists'!X$4)*Inputs!F$38,0)</f>
        <v>0</v>
      </c>
      <c r="AS1816">
        <f>IF(OR($D1816="51",$D1816="52",$D1816="61"),(AC1816/'Totals and Drop Down Lists'!Y$4)*Inputs!G$38,0)</f>
        <v>0</v>
      </c>
      <c r="AT1816">
        <f>IF(OR($D1816="51",$D1816="52",$D1816="61"),(AD1816/'Totals and Drop Down Lists'!Z$4)*Inputs!H$38,0)</f>
        <v>0</v>
      </c>
      <c r="AU1816">
        <f>IF(OR($D1816="51",$D1816="52",$D1816="61"),(AE1816/'Totals and Drop Down Lists'!AA$4)*Inputs!I$38,0)</f>
        <v>0</v>
      </c>
      <c r="AV1816">
        <f>IF(OR($D1816="51",$D1816="52",$D1816="61"),(AF1816/'Totals and Drop Down Lists'!AB$4)*Inputs!J$38,0)</f>
        <v>0</v>
      </c>
      <c r="AW1816">
        <f>IF(OR($D1816="51",$D1816="52",$D1816="61"),(AG1816/'Totals and Drop Down Lists'!AC$4)*Inputs!K$38,0)</f>
        <v>0</v>
      </c>
      <c r="AX1816">
        <f>IF(OR($D1816="51",$D1816="52",$D1816="61"),(AH1816/'Totals and Drop Down Lists'!AD$4)*Inputs!L$38,0)</f>
        <v>0</v>
      </c>
      <c r="AY1816">
        <f>IF(OR($D1816="51",$D1816="52",$D1816="61"),0,(AA1816/'Totals and Drop Down Lists'!W$5)*Inputs!E$39)</f>
        <v>0</v>
      </c>
      <c r="AZ1816">
        <f>IF(OR($D1816="51",$D1816="52",$D1816="61"),0,(AB1816/'Totals and Drop Down Lists'!X$5)*Inputs!F$39)</f>
        <v>0</v>
      </c>
      <c r="BA1816">
        <f>IF(OR($D1816="51",$D1816="52",$D1816="61"),0,(AC1816/'Totals and Drop Down Lists'!Y$5)*Inputs!G$39)</f>
        <v>0</v>
      </c>
      <c r="BB1816">
        <f>IF(OR($D1816="51",$D1816="52",$D1816="61"),0,(AD1816/'Totals and Drop Down Lists'!Z$5)*Inputs!H$39)</f>
        <v>0</v>
      </c>
      <c r="BC1816">
        <f>IF(OR($D1816="51",$D1816="52",$D1816="61"),0,(AE1816/'Totals and Drop Down Lists'!AA$5)*Inputs!I$39)</f>
        <v>0</v>
      </c>
      <c r="BD1816">
        <f>IF(OR($D1816="51",$D1816="52",$D1816="61"),0,(AF1816/'Totals and Drop Down Lists'!AB$5)*Inputs!J$39)</f>
        <v>0</v>
      </c>
      <c r="BE1816">
        <f>IF(OR($D1816="51",$D1816="52",$D1816="61"),0,(AG1816/'Totals and Drop Down Lists'!AC$5)*Inputs!K$39)</f>
        <v>0</v>
      </c>
      <c r="BF1816">
        <f>IF(OR($D1816="51",$D1816="52",$D1816="61"),0,(AH1816/'Totals and Drop Down Lists'!AD$5)*Inputs!L$39)</f>
        <v>0</v>
      </c>
      <c r="BG1816" s="10">
        <f t="shared" si="253"/>
        <v>206816.79565066157</v>
      </c>
    </row>
    <row r="1817" spans="1:59" ht="43.2">
      <c r="A1817" s="1" t="s">
        <v>7532</v>
      </c>
      <c r="B1817" s="1" t="s">
        <v>1055</v>
      </c>
      <c r="C1817" s="1" t="s">
        <v>1062</v>
      </c>
      <c r="D1817" s="1" t="s">
        <v>215</v>
      </c>
      <c r="E1817" s="1" t="s">
        <v>1063</v>
      </c>
      <c r="F1817" s="2">
        <v>402306</v>
      </c>
      <c r="G1817" s="2">
        <v>2510</v>
      </c>
      <c r="H1817" s="2">
        <v>409</v>
      </c>
      <c r="I1817" s="2">
        <v>30326</v>
      </c>
      <c r="J1817" s="2">
        <v>154275</v>
      </c>
      <c r="K1817" s="2">
        <v>37353</v>
      </c>
      <c r="L1817" s="2">
        <v>737</v>
      </c>
      <c r="M1817" s="2">
        <v>165</v>
      </c>
      <c r="N1817" s="2">
        <v>33</v>
      </c>
      <c r="O1817" s="2">
        <v>954</v>
      </c>
      <c r="P1817" s="2">
        <v>410</v>
      </c>
      <c r="Q1817" s="2">
        <v>42</v>
      </c>
      <c r="R1817" s="2">
        <v>7015</v>
      </c>
      <c r="S1817" s="2">
        <v>36667500</v>
      </c>
      <c r="T1817" s="2">
        <v>1765478500</v>
      </c>
      <c r="U1817" s="2">
        <v>1884</v>
      </c>
      <c r="V1817" s="2">
        <v>2629</v>
      </c>
      <c r="W1817" s="2">
        <v>84</v>
      </c>
      <c r="X1817" s="2">
        <v>8586</v>
      </c>
      <c r="Y1817" s="2">
        <v>1563</v>
      </c>
      <c r="Z1817" s="2">
        <v>5327</v>
      </c>
      <c r="AA1817" s="9">
        <f t="shared" si="254"/>
        <v>402306</v>
      </c>
      <c r="AB1817" s="9">
        <f t="shared" si="255"/>
        <v>27407</v>
      </c>
      <c r="AC1817" s="9">
        <f t="shared" si="256"/>
        <v>9356</v>
      </c>
      <c r="AD1817" s="9">
        <f t="shared" si="257"/>
        <v>7015</v>
      </c>
      <c r="AE1817" s="44">
        <f t="shared" si="258"/>
        <v>6.3161321286546814E-4</v>
      </c>
      <c r="AF1817" s="9">
        <f t="shared" si="259"/>
        <v>5873</v>
      </c>
      <c r="AG1817" s="9">
        <f t="shared" si="252"/>
        <v>6890</v>
      </c>
      <c r="AH1817" s="44">
        <f t="shared" si="260"/>
        <v>6.2072643471923093E-4</v>
      </c>
      <c r="AI1817">
        <f>AA1817/'Totals and Drop Down Lists'!W$6*Inputs!E$37</f>
        <v>364948.02863883204</v>
      </c>
      <c r="AJ1817">
        <f>AB1817/'Totals and Drop Down Lists'!X$6*Inputs!F$37</f>
        <v>90179.641517818847</v>
      </c>
      <c r="AK1817">
        <f>AC1817/'Totals and Drop Down Lists'!Y$6*Inputs!G$37</f>
        <v>61677.912328771177</v>
      </c>
      <c r="AL1817">
        <f>AD1817/'Totals and Drop Down Lists'!Z$6*Inputs!H$37</f>
        <v>56242.771409007131</v>
      </c>
      <c r="AM1817">
        <f>AE1817/'Totals and Drop Down Lists'!AA$6*Inputs!I$37</f>
        <v>78629.11854740548</v>
      </c>
      <c r="AN1817">
        <f>AF1817/'Totals and Drop Down Lists'!AB$6*Inputs!J$37</f>
        <v>117205.65881324466</v>
      </c>
      <c r="AO1817">
        <f>AG1817/'Totals and Drop Down Lists'!AC$6*Inputs!K$37</f>
        <v>128316.43987394126</v>
      </c>
      <c r="AP1817">
        <f>AH1817/'Totals and Drop Down Lists'!AD$6*Inputs!L$37</f>
        <v>146075.49542724973</v>
      </c>
      <c r="AQ1817">
        <f>IF(OR($D1817="51",$D1817="52",$D1817="61"),(AA1817/'Totals and Drop Down Lists'!W$4)*Inputs!E$38,0)</f>
        <v>0</v>
      </c>
      <c r="AR1817">
        <f>IF(OR($D1817="51",$D1817="52",$D1817="61"),(AB1817/'Totals and Drop Down Lists'!X$4)*Inputs!F$38,0)</f>
        <v>0</v>
      </c>
      <c r="AS1817">
        <f>IF(OR($D1817="51",$D1817="52",$D1817="61"),(AC1817/'Totals and Drop Down Lists'!Y$4)*Inputs!G$38,0)</f>
        <v>0</v>
      </c>
      <c r="AT1817">
        <f>IF(OR($D1817="51",$D1817="52",$D1817="61"),(AD1817/'Totals and Drop Down Lists'!Z$4)*Inputs!H$38,0)</f>
        <v>0</v>
      </c>
      <c r="AU1817">
        <f>IF(OR($D1817="51",$D1817="52",$D1817="61"),(AE1817/'Totals and Drop Down Lists'!AA$4)*Inputs!I$38,0)</f>
        <v>0</v>
      </c>
      <c r="AV1817">
        <f>IF(OR($D1817="51",$D1817="52",$D1817="61"),(AF1817/'Totals and Drop Down Lists'!AB$4)*Inputs!J$38,0)</f>
        <v>0</v>
      </c>
      <c r="AW1817">
        <f>IF(OR($D1817="51",$D1817="52",$D1817="61"),(AG1817/'Totals and Drop Down Lists'!AC$4)*Inputs!K$38,0)</f>
        <v>0</v>
      </c>
      <c r="AX1817">
        <f>IF(OR($D1817="51",$D1817="52",$D1817="61"),(AH1817/'Totals and Drop Down Lists'!AD$4)*Inputs!L$38,0)</f>
        <v>0</v>
      </c>
      <c r="AY1817">
        <f>IF(OR($D1817="51",$D1817="52",$D1817="61"),0,(AA1817/'Totals and Drop Down Lists'!W$5)*Inputs!E$39)</f>
        <v>0</v>
      </c>
      <c r="AZ1817">
        <f>IF(OR($D1817="51",$D1817="52",$D1817="61"),0,(AB1817/'Totals and Drop Down Lists'!X$5)*Inputs!F$39)</f>
        <v>0</v>
      </c>
      <c r="BA1817">
        <f>IF(OR($D1817="51",$D1817="52",$D1817="61"),0,(AC1817/'Totals and Drop Down Lists'!Y$5)*Inputs!G$39)</f>
        <v>0</v>
      </c>
      <c r="BB1817">
        <f>IF(OR($D1817="51",$D1817="52",$D1817="61"),0,(AD1817/'Totals and Drop Down Lists'!Z$5)*Inputs!H$39)</f>
        <v>0</v>
      </c>
      <c r="BC1817">
        <f>IF(OR($D1817="51",$D1817="52",$D1817="61"),0,(AE1817/'Totals and Drop Down Lists'!AA$5)*Inputs!I$39)</f>
        <v>0</v>
      </c>
      <c r="BD1817">
        <f>IF(OR($D1817="51",$D1817="52",$D1817="61"),0,(AF1817/'Totals and Drop Down Lists'!AB$5)*Inputs!J$39)</f>
        <v>0</v>
      </c>
      <c r="BE1817">
        <f>IF(OR($D1817="51",$D1817="52",$D1817="61"),0,(AG1817/'Totals and Drop Down Lists'!AC$5)*Inputs!K$39)</f>
        <v>0</v>
      </c>
      <c r="BF1817">
        <f>IF(OR($D1817="51",$D1817="52",$D1817="61"),0,(AH1817/'Totals and Drop Down Lists'!AD$5)*Inputs!L$39)</f>
        <v>0</v>
      </c>
      <c r="BG1817" s="10">
        <f t="shared" si="253"/>
        <v>1043275.0665562702</v>
      </c>
    </row>
    <row r="1818" spans="1:59" ht="43.2">
      <c r="A1818" s="1" t="s">
        <v>7532</v>
      </c>
      <c r="B1818" s="1" t="s">
        <v>1055</v>
      </c>
      <c r="C1818" s="1" t="s">
        <v>1064</v>
      </c>
      <c r="D1818" s="1" t="s">
        <v>25</v>
      </c>
      <c r="E1818" s="1" t="s">
        <v>1065</v>
      </c>
      <c r="F1818" s="2">
        <v>132774</v>
      </c>
      <c r="G1818" s="2">
        <v>614</v>
      </c>
      <c r="H1818" s="2">
        <v>48</v>
      </c>
      <c r="I1818" s="2">
        <v>7197</v>
      </c>
      <c r="J1818" s="2">
        <v>45630</v>
      </c>
      <c r="K1818" s="2">
        <v>6942</v>
      </c>
      <c r="L1818" s="2">
        <v>187</v>
      </c>
      <c r="M1818" s="2">
        <v>40</v>
      </c>
      <c r="N1818" s="2">
        <v>3</v>
      </c>
      <c r="O1818" s="2">
        <v>349</v>
      </c>
      <c r="P1818" s="2">
        <v>42</v>
      </c>
      <c r="Q1818" s="2">
        <v>0</v>
      </c>
      <c r="R1818" s="2">
        <v>2370</v>
      </c>
      <c r="S1818" s="2">
        <v>7110600</v>
      </c>
      <c r="T1818" s="2">
        <v>346430600</v>
      </c>
      <c r="U1818" s="2">
        <v>288</v>
      </c>
      <c r="V1818" s="2">
        <v>632</v>
      </c>
      <c r="W1818" s="2">
        <v>35</v>
      </c>
      <c r="X1818" s="2">
        <v>1672</v>
      </c>
      <c r="Y1818" s="2">
        <v>328</v>
      </c>
      <c r="Z1818" s="2">
        <v>883</v>
      </c>
      <c r="AA1818" s="9">
        <f t="shared" si="254"/>
        <v>132774</v>
      </c>
      <c r="AB1818" s="9">
        <f t="shared" si="255"/>
        <v>6535</v>
      </c>
      <c r="AC1818" s="9">
        <f t="shared" si="256"/>
        <v>2991</v>
      </c>
      <c r="AD1818" s="9">
        <f t="shared" si="257"/>
        <v>2370</v>
      </c>
      <c r="AE1818" s="44">
        <f t="shared" si="258"/>
        <v>7.3758917761210393E-5</v>
      </c>
      <c r="AF1818" s="9">
        <f t="shared" si="259"/>
        <v>1005</v>
      </c>
      <c r="AG1818" s="9">
        <f t="shared" si="252"/>
        <v>1211</v>
      </c>
      <c r="AH1818" s="44">
        <f t="shared" si="260"/>
        <v>6.8553458549832415E-5</v>
      </c>
      <c r="AI1818">
        <f>AA1818/'Totals and Drop Down Lists'!W$6*Inputs!E$37</f>
        <v>120444.66041891565</v>
      </c>
      <c r="AJ1818">
        <f>AB1818/'Totals and Drop Down Lists'!X$6*Inputs!F$37</f>
        <v>21502.680239316454</v>
      </c>
      <c r="AK1818">
        <f>AC1818/'Totals and Drop Down Lists'!Y$6*Inputs!G$37</f>
        <v>19717.682318870735</v>
      </c>
      <c r="AL1818">
        <f>AD1818/'Totals and Drop Down Lists'!Z$6*Inputs!H$37</f>
        <v>19001.478009885519</v>
      </c>
      <c r="AM1818">
        <f>AE1818/'Totals and Drop Down Lists'!AA$6*Inputs!I$37</f>
        <v>9182.1997552319117</v>
      </c>
      <c r="AN1818">
        <f>AF1818/'Totals and Drop Down Lists'!AB$6*Inputs!J$37</f>
        <v>20056.476606046464</v>
      </c>
      <c r="AO1818">
        <f>AG1818/'Totals and Drop Down Lists'!AC$6*Inputs!K$37</f>
        <v>22553.150752879952</v>
      </c>
      <c r="AP1818">
        <f>AH1818/'Totals and Drop Down Lists'!AD$6*Inputs!L$37</f>
        <v>16132.679165577596</v>
      </c>
      <c r="AQ1818">
        <f>IF(OR($D1818="51",$D1818="52",$D1818="61"),(AA1818/'Totals and Drop Down Lists'!W$4)*Inputs!E$38,0)</f>
        <v>0</v>
      </c>
      <c r="AR1818">
        <f>IF(OR($D1818="51",$D1818="52",$D1818="61"),(AB1818/'Totals and Drop Down Lists'!X$4)*Inputs!F$38,0)</f>
        <v>0</v>
      </c>
      <c r="AS1818">
        <f>IF(OR($D1818="51",$D1818="52",$D1818="61"),(AC1818/'Totals and Drop Down Lists'!Y$4)*Inputs!G$38,0)</f>
        <v>0</v>
      </c>
      <c r="AT1818">
        <f>IF(OR($D1818="51",$D1818="52",$D1818="61"),(AD1818/'Totals and Drop Down Lists'!Z$4)*Inputs!H$38,0)</f>
        <v>0</v>
      </c>
      <c r="AU1818">
        <f>IF(OR($D1818="51",$D1818="52",$D1818="61"),(AE1818/'Totals and Drop Down Lists'!AA$4)*Inputs!I$38,0)</f>
        <v>0</v>
      </c>
      <c r="AV1818">
        <f>IF(OR($D1818="51",$D1818="52",$D1818="61"),(AF1818/'Totals and Drop Down Lists'!AB$4)*Inputs!J$38,0)</f>
        <v>0</v>
      </c>
      <c r="AW1818">
        <f>IF(OR($D1818="51",$D1818="52",$D1818="61"),(AG1818/'Totals and Drop Down Lists'!AC$4)*Inputs!K$38,0)</f>
        <v>0</v>
      </c>
      <c r="AX1818">
        <f>IF(OR($D1818="51",$D1818="52",$D1818="61"),(AH1818/'Totals and Drop Down Lists'!AD$4)*Inputs!L$38,0)</f>
        <v>0</v>
      </c>
      <c r="AY1818">
        <f>IF(OR($D1818="51",$D1818="52",$D1818="61"),0,(AA1818/'Totals and Drop Down Lists'!W$5)*Inputs!E$39)</f>
        <v>0</v>
      </c>
      <c r="AZ1818">
        <f>IF(OR($D1818="51",$D1818="52",$D1818="61"),0,(AB1818/'Totals and Drop Down Lists'!X$5)*Inputs!F$39)</f>
        <v>0</v>
      </c>
      <c r="BA1818">
        <f>IF(OR($D1818="51",$D1818="52",$D1818="61"),0,(AC1818/'Totals and Drop Down Lists'!Y$5)*Inputs!G$39)</f>
        <v>0</v>
      </c>
      <c r="BB1818">
        <f>IF(OR($D1818="51",$D1818="52",$D1818="61"),0,(AD1818/'Totals and Drop Down Lists'!Z$5)*Inputs!H$39)</f>
        <v>0</v>
      </c>
      <c r="BC1818">
        <f>IF(OR($D1818="51",$D1818="52",$D1818="61"),0,(AE1818/'Totals and Drop Down Lists'!AA$5)*Inputs!I$39)</f>
        <v>0</v>
      </c>
      <c r="BD1818">
        <f>IF(OR($D1818="51",$D1818="52",$D1818="61"),0,(AF1818/'Totals and Drop Down Lists'!AB$5)*Inputs!J$39)</f>
        <v>0</v>
      </c>
      <c r="BE1818">
        <f>IF(OR($D1818="51",$D1818="52",$D1818="61"),0,(AG1818/'Totals and Drop Down Lists'!AC$5)*Inputs!K$39)</f>
        <v>0</v>
      </c>
      <c r="BF1818">
        <f>IF(OR($D1818="51",$D1818="52",$D1818="61"),0,(AH1818/'Totals and Drop Down Lists'!AD$5)*Inputs!L$39)</f>
        <v>0</v>
      </c>
      <c r="BG1818" s="10">
        <f t="shared" si="253"/>
        <v>248591.00726672428</v>
      </c>
    </row>
    <row r="1819" spans="1:59" ht="43.2">
      <c r="A1819" s="1" t="s">
        <v>7532</v>
      </c>
      <c r="B1819" s="1" t="s">
        <v>1055</v>
      </c>
      <c r="C1819" s="1" t="s">
        <v>106</v>
      </c>
      <c r="D1819" s="1" t="s">
        <v>15</v>
      </c>
      <c r="E1819" s="1" t="s">
        <v>1066</v>
      </c>
      <c r="F1819" s="2">
        <v>177963</v>
      </c>
      <c r="G1819" s="2">
        <v>823</v>
      </c>
      <c r="H1819" s="2">
        <v>43</v>
      </c>
      <c r="I1819" s="2">
        <v>11578</v>
      </c>
      <c r="J1819" s="2">
        <v>65788</v>
      </c>
      <c r="K1819" s="2">
        <v>11792</v>
      </c>
      <c r="L1819" s="2">
        <v>506</v>
      </c>
      <c r="M1819" s="2">
        <v>58</v>
      </c>
      <c r="N1819" s="2">
        <v>16</v>
      </c>
      <c r="O1819" s="2">
        <v>242</v>
      </c>
      <c r="P1819" s="2">
        <v>46</v>
      </c>
      <c r="Q1819" s="2">
        <v>22</v>
      </c>
      <c r="R1819" s="2">
        <v>6450</v>
      </c>
      <c r="S1819" s="2">
        <v>11767500</v>
      </c>
      <c r="T1819" s="2">
        <v>559109600</v>
      </c>
      <c r="U1819" s="2">
        <v>469</v>
      </c>
      <c r="V1819" s="2">
        <v>1265</v>
      </c>
      <c r="W1819" s="2">
        <v>25</v>
      </c>
      <c r="X1819" s="2">
        <v>3418</v>
      </c>
      <c r="Y1819" s="2">
        <v>468</v>
      </c>
      <c r="Z1819" s="2">
        <v>2051</v>
      </c>
      <c r="AA1819" s="9">
        <f t="shared" si="254"/>
        <v>177963</v>
      </c>
      <c r="AB1819" s="9">
        <f t="shared" si="255"/>
        <v>10712</v>
      </c>
      <c r="AC1819" s="9">
        <f t="shared" si="256"/>
        <v>7340</v>
      </c>
      <c r="AD1819" s="9">
        <f t="shared" si="257"/>
        <v>6450</v>
      </c>
      <c r="AE1819" s="44">
        <f t="shared" si="258"/>
        <v>1.4761280848883321E-4</v>
      </c>
      <c r="AF1819" s="9">
        <f t="shared" si="259"/>
        <v>2128</v>
      </c>
      <c r="AG1819" s="9">
        <f t="shared" si="252"/>
        <v>2519</v>
      </c>
      <c r="AH1819" s="44">
        <f t="shared" si="260"/>
        <v>1.6800416194094573E-4</v>
      </c>
      <c r="AI1819">
        <f>AA1819/'Totals and Drop Down Lists'!W$6*Inputs!E$37</f>
        <v>161437.42827761074</v>
      </c>
      <c r="AJ1819">
        <f>AB1819/'Totals and Drop Down Lists'!X$6*Inputs!F$37</f>
        <v>35246.627501692099</v>
      </c>
      <c r="AK1819">
        <f>AC1819/'Totals and Drop Down Lists'!Y$6*Inputs!G$37</f>
        <v>48387.759351558409</v>
      </c>
      <c r="AL1819">
        <f>AD1819/'Totals and Drop Down Lists'!Z$6*Inputs!H$37</f>
        <v>51712.883191460576</v>
      </c>
      <c r="AM1819">
        <f>AE1819/'Totals and Drop Down Lists'!AA$6*Inputs!I$37</f>
        <v>18376.222633354115</v>
      </c>
      <c r="AN1819">
        <f>AF1819/'Totals and Drop Down Lists'!AB$6*Inputs!J$37</f>
        <v>42467.843002653608</v>
      </c>
      <c r="AO1819">
        <f>AG1819/'Totals and Drop Down Lists'!AC$6*Inputs!K$37</f>
        <v>46912.788395131785</v>
      </c>
      <c r="AP1819">
        <f>AH1819/'Totals and Drop Down Lists'!AD$6*Inputs!L$37</f>
        <v>39536.404149541559</v>
      </c>
      <c r="AQ1819">
        <f>IF(OR($D1819="51",$D1819="52",$D1819="61"),(AA1819/'Totals and Drop Down Lists'!W$4)*Inputs!E$38,0)</f>
        <v>0</v>
      </c>
      <c r="AR1819">
        <f>IF(OR($D1819="51",$D1819="52",$D1819="61"),(AB1819/'Totals and Drop Down Lists'!X$4)*Inputs!F$38,0)</f>
        <v>0</v>
      </c>
      <c r="AS1819">
        <f>IF(OR($D1819="51",$D1819="52",$D1819="61"),(AC1819/'Totals and Drop Down Lists'!Y$4)*Inputs!G$38,0)</f>
        <v>0</v>
      </c>
      <c r="AT1819">
        <f>IF(OR($D1819="51",$D1819="52",$D1819="61"),(AD1819/'Totals and Drop Down Lists'!Z$4)*Inputs!H$38,0)</f>
        <v>0</v>
      </c>
      <c r="AU1819">
        <f>IF(OR($D1819="51",$D1819="52",$D1819="61"),(AE1819/'Totals and Drop Down Lists'!AA$4)*Inputs!I$38,0)</f>
        <v>0</v>
      </c>
      <c r="AV1819">
        <f>IF(OR($D1819="51",$D1819="52",$D1819="61"),(AF1819/'Totals and Drop Down Lists'!AB$4)*Inputs!J$38,0)</f>
        <v>0</v>
      </c>
      <c r="AW1819">
        <f>IF(OR($D1819="51",$D1819="52",$D1819="61"),(AG1819/'Totals and Drop Down Lists'!AC$4)*Inputs!K$38,0)</f>
        <v>0</v>
      </c>
      <c r="AX1819">
        <f>IF(OR($D1819="51",$D1819="52",$D1819="61"),(AH1819/'Totals and Drop Down Lists'!AD$4)*Inputs!L$38,0)</f>
        <v>0</v>
      </c>
      <c r="AY1819">
        <f>IF(OR($D1819="51",$D1819="52",$D1819="61"),0,(AA1819/'Totals and Drop Down Lists'!W$5)*Inputs!E$39)</f>
        <v>0</v>
      </c>
      <c r="AZ1819">
        <f>IF(OR($D1819="51",$D1819="52",$D1819="61"),0,(AB1819/'Totals and Drop Down Lists'!X$5)*Inputs!F$39)</f>
        <v>0</v>
      </c>
      <c r="BA1819">
        <f>IF(OR($D1819="51",$D1819="52",$D1819="61"),0,(AC1819/'Totals and Drop Down Lists'!Y$5)*Inputs!G$39)</f>
        <v>0</v>
      </c>
      <c r="BB1819">
        <f>IF(OR($D1819="51",$D1819="52",$D1819="61"),0,(AD1819/'Totals and Drop Down Lists'!Z$5)*Inputs!H$39)</f>
        <v>0</v>
      </c>
      <c r="BC1819">
        <f>IF(OR($D1819="51",$D1819="52",$D1819="61"),0,(AE1819/'Totals and Drop Down Lists'!AA$5)*Inputs!I$39)</f>
        <v>0</v>
      </c>
      <c r="BD1819">
        <f>IF(OR($D1819="51",$D1819="52",$D1819="61"),0,(AF1819/'Totals and Drop Down Lists'!AB$5)*Inputs!J$39)</f>
        <v>0</v>
      </c>
      <c r="BE1819">
        <f>IF(OR($D1819="51",$D1819="52",$D1819="61"),0,(AG1819/'Totals and Drop Down Lists'!AC$5)*Inputs!K$39)</f>
        <v>0</v>
      </c>
      <c r="BF1819">
        <f>IF(OR($D1819="51",$D1819="52",$D1819="61"),0,(AH1819/'Totals and Drop Down Lists'!AD$5)*Inputs!L$39)</f>
        <v>0</v>
      </c>
      <c r="BG1819" s="10">
        <f t="shared" si="253"/>
        <v>444077.9565030029</v>
      </c>
    </row>
    <row r="1820" spans="1:59">
      <c r="A1820" s="1" t="s">
        <v>7533</v>
      </c>
      <c r="B1820" s="1" t="s">
        <v>4407</v>
      </c>
      <c r="C1820" s="1" t="s">
        <v>4408</v>
      </c>
      <c r="D1820" s="1" t="s">
        <v>25</v>
      </c>
      <c r="E1820" s="1" t="s">
        <v>4409</v>
      </c>
      <c r="F1820" s="2">
        <v>16032</v>
      </c>
      <c r="G1820" s="2">
        <v>62</v>
      </c>
      <c r="H1820" s="2">
        <v>1</v>
      </c>
      <c r="I1820" s="2">
        <v>1914</v>
      </c>
      <c r="J1820" s="2">
        <v>7741</v>
      </c>
      <c r="K1820" s="2">
        <v>1411</v>
      </c>
      <c r="L1820" s="2">
        <v>55</v>
      </c>
      <c r="M1820" s="2">
        <v>15</v>
      </c>
      <c r="N1820" s="2">
        <v>9</v>
      </c>
      <c r="O1820" s="2">
        <v>33</v>
      </c>
      <c r="P1820" s="2">
        <v>38</v>
      </c>
      <c r="Q1820" s="2">
        <v>6</v>
      </c>
      <c r="R1820" s="2">
        <v>1896</v>
      </c>
      <c r="S1820" s="2">
        <v>657500</v>
      </c>
      <c r="T1820" s="2">
        <v>52985200</v>
      </c>
      <c r="U1820" s="2">
        <v>64</v>
      </c>
      <c r="V1820" s="2">
        <v>259</v>
      </c>
      <c r="W1820" s="2">
        <v>14</v>
      </c>
      <c r="X1820" s="2">
        <v>372</v>
      </c>
      <c r="Y1820" s="2">
        <v>58</v>
      </c>
      <c r="Z1820" s="2">
        <v>147</v>
      </c>
      <c r="AA1820" s="9">
        <f t="shared" si="254"/>
        <v>16032</v>
      </c>
      <c r="AB1820" s="9">
        <f t="shared" si="255"/>
        <v>1851</v>
      </c>
      <c r="AC1820" s="9">
        <f t="shared" si="256"/>
        <v>2052</v>
      </c>
      <c r="AD1820" s="9">
        <f t="shared" si="257"/>
        <v>1896</v>
      </c>
      <c r="AE1820" s="44">
        <f t="shared" si="258"/>
        <v>1.7961919513105959E-5</v>
      </c>
      <c r="AF1820" s="9">
        <f t="shared" si="259"/>
        <v>99</v>
      </c>
      <c r="AG1820" s="9">
        <f t="shared" si="252"/>
        <v>205</v>
      </c>
      <c r="AH1820" s="44">
        <f t="shared" si="260"/>
        <v>1.3903844232932826E-5</v>
      </c>
      <c r="AI1820">
        <f>AA1820/'Totals and Drop Down Lists'!W$6*Inputs!E$37</f>
        <v>14543.275007426573</v>
      </c>
      <c r="AJ1820">
        <f>AB1820/'Totals and Drop Down Lists'!X$6*Inputs!F$37</f>
        <v>6090.5066752830544</v>
      </c>
      <c r="AK1820">
        <f>AC1820/'Totals and Drop Down Lists'!Y$6*Inputs!G$37</f>
        <v>13527.477137520144</v>
      </c>
      <c r="AL1820">
        <f>AD1820/'Totals and Drop Down Lists'!Z$6*Inputs!H$37</f>
        <v>15201.182407908414</v>
      </c>
      <c r="AM1820">
        <f>AE1820/'Totals and Drop Down Lists'!AA$6*Inputs!I$37</f>
        <v>2236.0676913764728</v>
      </c>
      <c r="AN1820">
        <f>AF1820/'Totals and Drop Down Lists'!AB$6*Inputs!J$37</f>
        <v>1975.7126208941295</v>
      </c>
      <c r="AO1820">
        <f>AG1820/'Totals and Drop Down Lists'!AC$6*Inputs!K$37</f>
        <v>3817.8331167137817</v>
      </c>
      <c r="AP1820">
        <f>AH1820/'Totals and Drop Down Lists'!AD$6*Inputs!L$37</f>
        <v>3271.9903987779176</v>
      </c>
      <c r="AQ1820">
        <f>IF(OR($D1820="51",$D1820="52",$D1820="61"),(AA1820/'Totals and Drop Down Lists'!W$4)*Inputs!E$38,0)</f>
        <v>0</v>
      </c>
      <c r="AR1820">
        <f>IF(OR($D1820="51",$D1820="52",$D1820="61"),(AB1820/'Totals and Drop Down Lists'!X$4)*Inputs!F$38,0)</f>
        <v>0</v>
      </c>
      <c r="AS1820">
        <f>IF(OR($D1820="51",$D1820="52",$D1820="61"),(AC1820/'Totals and Drop Down Lists'!Y$4)*Inputs!G$38,0)</f>
        <v>0</v>
      </c>
      <c r="AT1820">
        <f>IF(OR($D1820="51",$D1820="52",$D1820="61"),(AD1820/'Totals and Drop Down Lists'!Z$4)*Inputs!H$38,0)</f>
        <v>0</v>
      </c>
      <c r="AU1820">
        <f>IF(OR($D1820="51",$D1820="52",$D1820="61"),(AE1820/'Totals and Drop Down Lists'!AA$4)*Inputs!I$38,0)</f>
        <v>0</v>
      </c>
      <c r="AV1820">
        <f>IF(OR($D1820="51",$D1820="52",$D1820="61"),(AF1820/'Totals and Drop Down Lists'!AB$4)*Inputs!J$38,0)</f>
        <v>0</v>
      </c>
      <c r="AW1820">
        <f>IF(OR($D1820="51",$D1820="52",$D1820="61"),(AG1820/'Totals and Drop Down Lists'!AC$4)*Inputs!K$38,0)</f>
        <v>0</v>
      </c>
      <c r="AX1820">
        <f>IF(OR($D1820="51",$D1820="52",$D1820="61"),(AH1820/'Totals and Drop Down Lists'!AD$4)*Inputs!L$38,0)</f>
        <v>0</v>
      </c>
      <c r="AY1820">
        <f>IF(OR($D1820="51",$D1820="52",$D1820="61"),0,(AA1820/'Totals and Drop Down Lists'!W$5)*Inputs!E$39)</f>
        <v>0</v>
      </c>
      <c r="AZ1820">
        <f>IF(OR($D1820="51",$D1820="52",$D1820="61"),0,(AB1820/'Totals and Drop Down Lists'!X$5)*Inputs!F$39)</f>
        <v>0</v>
      </c>
      <c r="BA1820">
        <f>IF(OR($D1820="51",$D1820="52",$D1820="61"),0,(AC1820/'Totals and Drop Down Lists'!Y$5)*Inputs!G$39)</f>
        <v>0</v>
      </c>
      <c r="BB1820">
        <f>IF(OR($D1820="51",$D1820="52",$D1820="61"),0,(AD1820/'Totals and Drop Down Lists'!Z$5)*Inputs!H$39)</f>
        <v>0</v>
      </c>
      <c r="BC1820">
        <f>IF(OR($D1820="51",$D1820="52",$D1820="61"),0,(AE1820/'Totals and Drop Down Lists'!AA$5)*Inputs!I$39)</f>
        <v>0</v>
      </c>
      <c r="BD1820">
        <f>IF(OR($D1820="51",$D1820="52",$D1820="61"),0,(AF1820/'Totals and Drop Down Lists'!AB$5)*Inputs!J$39)</f>
        <v>0</v>
      </c>
      <c r="BE1820">
        <f>IF(OR($D1820="51",$D1820="52",$D1820="61"),0,(AG1820/'Totals and Drop Down Lists'!AC$5)*Inputs!K$39)</f>
        <v>0</v>
      </c>
      <c r="BF1820">
        <f>IF(OR($D1820="51",$D1820="52",$D1820="61"),0,(AH1820/'Totals and Drop Down Lists'!AD$5)*Inputs!L$39)</f>
        <v>0</v>
      </c>
      <c r="BG1820" s="10">
        <f t="shared" si="253"/>
        <v>60664.045055900482</v>
      </c>
    </row>
    <row r="1821" spans="1:59">
      <c r="A1821" s="1" t="s">
        <v>7533</v>
      </c>
      <c r="B1821" s="1" t="s">
        <v>4407</v>
      </c>
      <c r="C1821" s="1" t="s">
        <v>4410</v>
      </c>
      <c r="D1821" s="1" t="s">
        <v>25</v>
      </c>
      <c r="E1821" s="1" t="s">
        <v>4411</v>
      </c>
      <c r="F1821" s="2">
        <v>35398</v>
      </c>
      <c r="G1821" s="2">
        <v>270</v>
      </c>
      <c r="H1821" s="2">
        <v>41</v>
      </c>
      <c r="I1821" s="2">
        <v>4300</v>
      </c>
      <c r="J1821" s="2">
        <v>13789</v>
      </c>
      <c r="K1821" s="2">
        <v>3004</v>
      </c>
      <c r="L1821" s="2">
        <v>155</v>
      </c>
      <c r="M1821" s="2">
        <v>5</v>
      </c>
      <c r="N1821" s="2">
        <v>13</v>
      </c>
      <c r="O1821" s="2">
        <v>94</v>
      </c>
      <c r="P1821" s="2">
        <v>20</v>
      </c>
      <c r="Q1821" s="2">
        <v>7</v>
      </c>
      <c r="R1821" s="2">
        <v>2854</v>
      </c>
      <c r="S1821" s="2">
        <v>1999800</v>
      </c>
      <c r="T1821" s="2">
        <v>113466100</v>
      </c>
      <c r="U1821" s="2">
        <v>85</v>
      </c>
      <c r="V1821" s="2">
        <v>311</v>
      </c>
      <c r="W1821" s="2">
        <v>44</v>
      </c>
      <c r="X1821" s="2">
        <v>837</v>
      </c>
      <c r="Y1821" s="2">
        <v>115</v>
      </c>
      <c r="Z1821" s="2">
        <v>505</v>
      </c>
      <c r="AA1821" s="9">
        <f t="shared" si="254"/>
        <v>35398</v>
      </c>
      <c r="AB1821" s="9">
        <f t="shared" si="255"/>
        <v>3989</v>
      </c>
      <c r="AC1821" s="9">
        <f t="shared" si="256"/>
        <v>3148</v>
      </c>
      <c r="AD1821" s="9">
        <f t="shared" si="257"/>
        <v>2854</v>
      </c>
      <c r="AE1821" s="44">
        <f t="shared" si="258"/>
        <v>4.5704911360011263E-5</v>
      </c>
      <c r="AF1821" s="9">
        <f t="shared" si="259"/>
        <v>482</v>
      </c>
      <c r="AG1821" s="9">
        <f t="shared" si="252"/>
        <v>620</v>
      </c>
      <c r="AH1821" s="44">
        <f t="shared" si="260"/>
        <v>5.0258547436617568E-5</v>
      </c>
      <c r="AI1821">
        <f>AA1821/'Totals and Drop Down Lists'!W$6*Inputs!E$37</f>
        <v>32110.956132290779</v>
      </c>
      <c r="AJ1821">
        <f>AB1821/'Totals and Drop Down Lists'!X$6*Inputs!F$37</f>
        <v>13125.354472017345</v>
      </c>
      <c r="AK1821">
        <f>AC1821/'Totals and Drop Down Lists'!Y$6*Inputs!G$37</f>
        <v>20752.679351322324</v>
      </c>
      <c r="AL1821">
        <f>AD1821/'Totals and Drop Down Lists'!Z$6*Inputs!H$37</f>
        <v>22881.948624562559</v>
      </c>
      <c r="AM1821">
        <f>AE1821/'Totals and Drop Down Lists'!AA$6*Inputs!I$37</f>
        <v>5689.7747233961691</v>
      </c>
      <c r="AN1821">
        <f>AF1821/'Totals and Drop Down Lists'!AB$6*Inputs!J$37</f>
        <v>9619.1260936461658</v>
      </c>
      <c r="AO1821">
        <f>AG1821/'Totals and Drop Down Lists'!AC$6*Inputs!K$37</f>
        <v>11546.617231036804</v>
      </c>
      <c r="AP1821">
        <f>AH1821/'Totals and Drop Down Lists'!AD$6*Inputs!L$37</f>
        <v>11827.339397231557</v>
      </c>
      <c r="AQ1821">
        <f>IF(OR($D1821="51",$D1821="52",$D1821="61"),(AA1821/'Totals and Drop Down Lists'!W$4)*Inputs!E$38,0)</f>
        <v>0</v>
      </c>
      <c r="AR1821">
        <f>IF(OR($D1821="51",$D1821="52",$D1821="61"),(AB1821/'Totals and Drop Down Lists'!X$4)*Inputs!F$38,0)</f>
        <v>0</v>
      </c>
      <c r="AS1821">
        <f>IF(OR($D1821="51",$D1821="52",$D1821="61"),(AC1821/'Totals and Drop Down Lists'!Y$4)*Inputs!G$38,0)</f>
        <v>0</v>
      </c>
      <c r="AT1821">
        <f>IF(OR($D1821="51",$D1821="52",$D1821="61"),(AD1821/'Totals and Drop Down Lists'!Z$4)*Inputs!H$38,0)</f>
        <v>0</v>
      </c>
      <c r="AU1821">
        <f>IF(OR($D1821="51",$D1821="52",$D1821="61"),(AE1821/'Totals and Drop Down Lists'!AA$4)*Inputs!I$38,0)</f>
        <v>0</v>
      </c>
      <c r="AV1821">
        <f>IF(OR($D1821="51",$D1821="52",$D1821="61"),(AF1821/'Totals and Drop Down Lists'!AB$4)*Inputs!J$38,0)</f>
        <v>0</v>
      </c>
      <c r="AW1821">
        <f>IF(OR($D1821="51",$D1821="52",$D1821="61"),(AG1821/'Totals and Drop Down Lists'!AC$4)*Inputs!K$38,0)</f>
        <v>0</v>
      </c>
      <c r="AX1821">
        <f>IF(OR($D1821="51",$D1821="52",$D1821="61"),(AH1821/'Totals and Drop Down Lists'!AD$4)*Inputs!L$38,0)</f>
        <v>0</v>
      </c>
      <c r="AY1821">
        <f>IF(OR($D1821="51",$D1821="52",$D1821="61"),0,(AA1821/'Totals and Drop Down Lists'!W$5)*Inputs!E$39)</f>
        <v>0</v>
      </c>
      <c r="AZ1821">
        <f>IF(OR($D1821="51",$D1821="52",$D1821="61"),0,(AB1821/'Totals and Drop Down Lists'!X$5)*Inputs!F$39)</f>
        <v>0</v>
      </c>
      <c r="BA1821">
        <f>IF(OR($D1821="51",$D1821="52",$D1821="61"),0,(AC1821/'Totals and Drop Down Lists'!Y$5)*Inputs!G$39)</f>
        <v>0</v>
      </c>
      <c r="BB1821">
        <f>IF(OR($D1821="51",$D1821="52",$D1821="61"),0,(AD1821/'Totals and Drop Down Lists'!Z$5)*Inputs!H$39)</f>
        <v>0</v>
      </c>
      <c r="BC1821">
        <f>IF(OR($D1821="51",$D1821="52",$D1821="61"),0,(AE1821/'Totals and Drop Down Lists'!AA$5)*Inputs!I$39)</f>
        <v>0</v>
      </c>
      <c r="BD1821">
        <f>IF(OR($D1821="51",$D1821="52",$D1821="61"),0,(AF1821/'Totals and Drop Down Lists'!AB$5)*Inputs!J$39)</f>
        <v>0</v>
      </c>
      <c r="BE1821">
        <f>IF(OR($D1821="51",$D1821="52",$D1821="61"),0,(AG1821/'Totals and Drop Down Lists'!AC$5)*Inputs!K$39)</f>
        <v>0</v>
      </c>
      <c r="BF1821">
        <f>IF(OR($D1821="51",$D1821="52",$D1821="61"),0,(AH1821/'Totals and Drop Down Lists'!AD$5)*Inputs!L$39)</f>
        <v>0</v>
      </c>
      <c r="BG1821" s="10">
        <f t="shared" si="253"/>
        <v>127553.79602550369</v>
      </c>
    </row>
    <row r="1822" spans="1:59">
      <c r="A1822" s="1" t="s">
        <v>7533</v>
      </c>
      <c r="B1822" s="1" t="s">
        <v>4407</v>
      </c>
      <c r="C1822" s="1" t="s">
        <v>1048</v>
      </c>
      <c r="D1822" s="1" t="s">
        <v>25</v>
      </c>
      <c r="E1822" s="1" t="s">
        <v>4412</v>
      </c>
      <c r="F1822" s="2">
        <v>5195</v>
      </c>
      <c r="G1822" s="2">
        <v>24</v>
      </c>
      <c r="H1822" s="2">
        <v>0</v>
      </c>
      <c r="I1822" s="2">
        <v>427</v>
      </c>
      <c r="J1822" s="2">
        <v>2614</v>
      </c>
      <c r="K1822" s="2">
        <v>704</v>
      </c>
      <c r="L1822" s="2">
        <v>16</v>
      </c>
      <c r="M1822" s="2">
        <v>1</v>
      </c>
      <c r="N1822" s="2">
        <v>0</v>
      </c>
      <c r="O1822" s="2">
        <v>16</v>
      </c>
      <c r="P1822" s="2">
        <v>11</v>
      </c>
      <c r="Q1822" s="2">
        <v>4</v>
      </c>
      <c r="R1822" s="2">
        <v>580</v>
      </c>
      <c r="S1822" s="2">
        <v>407300</v>
      </c>
      <c r="T1822" s="2">
        <v>22595700</v>
      </c>
      <c r="U1822" s="2">
        <v>16</v>
      </c>
      <c r="V1822" s="2">
        <v>98</v>
      </c>
      <c r="W1822" s="2">
        <v>4</v>
      </c>
      <c r="X1822" s="2">
        <v>215</v>
      </c>
      <c r="Y1822" s="2">
        <v>39</v>
      </c>
      <c r="Z1822" s="2">
        <v>48</v>
      </c>
      <c r="AA1822" s="9">
        <f t="shared" si="254"/>
        <v>5195</v>
      </c>
      <c r="AB1822" s="9">
        <f t="shared" si="255"/>
        <v>403</v>
      </c>
      <c r="AC1822" s="9">
        <f t="shared" si="256"/>
        <v>628</v>
      </c>
      <c r="AD1822" s="9">
        <f t="shared" si="257"/>
        <v>580</v>
      </c>
      <c r="AE1822" s="44">
        <f t="shared" si="258"/>
        <v>1.3241449268901787E-5</v>
      </c>
      <c r="AF1822" s="9">
        <f t="shared" si="259"/>
        <v>113</v>
      </c>
      <c r="AG1822" s="9">
        <f t="shared" si="252"/>
        <v>87</v>
      </c>
      <c r="AH1822" s="44">
        <f t="shared" si="260"/>
        <v>8.7184125319732257E-6</v>
      </c>
      <c r="AI1822">
        <f>AA1822/'Totals and Drop Down Lists'!W$6*Inputs!E$37</f>
        <v>4712.5944151435287</v>
      </c>
      <c r="AJ1822">
        <f>AB1822/'Totals and Drop Down Lists'!X$6*Inputs!F$37</f>
        <v>1326.0260346510377</v>
      </c>
      <c r="AK1822">
        <f>AC1822/'Totals and Drop Down Lists'!Y$6*Inputs!G$37</f>
        <v>4139.9881298063592</v>
      </c>
      <c r="AL1822">
        <f>AD1822/'Totals and Drop Down Lists'!Z$6*Inputs!H$37</f>
        <v>4650.1507365964553</v>
      </c>
      <c r="AM1822">
        <f>AE1822/'Totals and Drop Down Lists'!AA$6*Inputs!I$37</f>
        <v>1648.419417289326</v>
      </c>
      <c r="AN1822">
        <f>AF1822/'Totals and Drop Down Lists'!AB$6*Inputs!J$37</f>
        <v>2255.1063248589562</v>
      </c>
      <c r="AO1822">
        <f>AG1822/'Totals and Drop Down Lists'!AC$6*Inputs!K$37</f>
        <v>1620.2511275809709</v>
      </c>
      <c r="AP1822">
        <f>AH1822/'Totals and Drop Down Lists'!AD$6*Inputs!L$37</f>
        <v>2051.7032282074251</v>
      </c>
      <c r="AQ1822">
        <f>IF(OR($D1822="51",$D1822="52",$D1822="61"),(AA1822/'Totals and Drop Down Lists'!W$4)*Inputs!E$38,0)</f>
        <v>0</v>
      </c>
      <c r="AR1822">
        <f>IF(OR($D1822="51",$D1822="52",$D1822="61"),(AB1822/'Totals and Drop Down Lists'!X$4)*Inputs!F$38,0)</f>
        <v>0</v>
      </c>
      <c r="AS1822">
        <f>IF(OR($D1822="51",$D1822="52",$D1822="61"),(AC1822/'Totals and Drop Down Lists'!Y$4)*Inputs!G$38,0)</f>
        <v>0</v>
      </c>
      <c r="AT1822">
        <f>IF(OR($D1822="51",$D1822="52",$D1822="61"),(AD1822/'Totals and Drop Down Lists'!Z$4)*Inputs!H$38,0)</f>
        <v>0</v>
      </c>
      <c r="AU1822">
        <f>IF(OR($D1822="51",$D1822="52",$D1822="61"),(AE1822/'Totals and Drop Down Lists'!AA$4)*Inputs!I$38,0)</f>
        <v>0</v>
      </c>
      <c r="AV1822">
        <f>IF(OR($D1822="51",$D1822="52",$D1822="61"),(AF1822/'Totals and Drop Down Lists'!AB$4)*Inputs!J$38,0)</f>
        <v>0</v>
      </c>
      <c r="AW1822">
        <f>IF(OR($D1822="51",$D1822="52",$D1822="61"),(AG1822/'Totals and Drop Down Lists'!AC$4)*Inputs!K$38,0)</f>
        <v>0</v>
      </c>
      <c r="AX1822">
        <f>IF(OR($D1822="51",$D1822="52",$D1822="61"),(AH1822/'Totals and Drop Down Lists'!AD$4)*Inputs!L$38,0)</f>
        <v>0</v>
      </c>
      <c r="AY1822">
        <f>IF(OR($D1822="51",$D1822="52",$D1822="61"),0,(AA1822/'Totals and Drop Down Lists'!W$5)*Inputs!E$39)</f>
        <v>0</v>
      </c>
      <c r="AZ1822">
        <f>IF(OR($D1822="51",$D1822="52",$D1822="61"),0,(AB1822/'Totals and Drop Down Lists'!X$5)*Inputs!F$39)</f>
        <v>0</v>
      </c>
      <c r="BA1822">
        <f>IF(OR($D1822="51",$D1822="52",$D1822="61"),0,(AC1822/'Totals and Drop Down Lists'!Y$5)*Inputs!G$39)</f>
        <v>0</v>
      </c>
      <c r="BB1822">
        <f>IF(OR($D1822="51",$D1822="52",$D1822="61"),0,(AD1822/'Totals and Drop Down Lists'!Z$5)*Inputs!H$39)</f>
        <v>0</v>
      </c>
      <c r="BC1822">
        <f>IF(OR($D1822="51",$D1822="52",$D1822="61"),0,(AE1822/'Totals and Drop Down Lists'!AA$5)*Inputs!I$39)</f>
        <v>0</v>
      </c>
      <c r="BD1822">
        <f>IF(OR($D1822="51",$D1822="52",$D1822="61"),0,(AF1822/'Totals and Drop Down Lists'!AB$5)*Inputs!J$39)</f>
        <v>0</v>
      </c>
      <c r="BE1822">
        <f>IF(OR($D1822="51",$D1822="52",$D1822="61"),0,(AG1822/'Totals and Drop Down Lists'!AC$5)*Inputs!K$39)</f>
        <v>0</v>
      </c>
      <c r="BF1822">
        <f>IF(OR($D1822="51",$D1822="52",$D1822="61"),0,(AH1822/'Totals and Drop Down Lists'!AD$5)*Inputs!L$39)</f>
        <v>0</v>
      </c>
      <c r="BG1822" s="10">
        <f t="shared" si="253"/>
        <v>22404.239414134059</v>
      </c>
    </row>
    <row r="1823" spans="1:59">
      <c r="A1823" s="1" t="s">
        <v>7533</v>
      </c>
      <c r="B1823" s="1" t="s">
        <v>4407</v>
      </c>
      <c r="C1823" s="1" t="s">
        <v>4413</v>
      </c>
      <c r="D1823" s="1" t="s">
        <v>25</v>
      </c>
      <c r="E1823" s="1" t="s">
        <v>4414</v>
      </c>
      <c r="F1823" s="2">
        <v>45219</v>
      </c>
      <c r="G1823" s="2">
        <v>314</v>
      </c>
      <c r="H1823" s="2">
        <v>0</v>
      </c>
      <c r="I1823" s="2">
        <v>5539</v>
      </c>
      <c r="J1823" s="2">
        <v>18862</v>
      </c>
      <c r="K1823" s="2">
        <v>3625</v>
      </c>
      <c r="L1823" s="2">
        <v>161</v>
      </c>
      <c r="M1823" s="2">
        <v>17</v>
      </c>
      <c r="N1823" s="2">
        <v>7</v>
      </c>
      <c r="O1823" s="2">
        <v>27</v>
      </c>
      <c r="P1823" s="2">
        <v>45</v>
      </c>
      <c r="Q1823" s="2">
        <v>2</v>
      </c>
      <c r="R1823" s="2">
        <v>3676</v>
      </c>
      <c r="S1823" s="2">
        <v>1900900</v>
      </c>
      <c r="T1823" s="2">
        <v>115022600</v>
      </c>
      <c r="U1823" s="2">
        <v>229</v>
      </c>
      <c r="V1823" s="2">
        <v>536</v>
      </c>
      <c r="W1823" s="2">
        <v>24</v>
      </c>
      <c r="X1823" s="2">
        <v>1135</v>
      </c>
      <c r="Y1823" s="2">
        <v>274</v>
      </c>
      <c r="Z1823" s="2">
        <v>515</v>
      </c>
      <c r="AA1823" s="9">
        <f t="shared" si="254"/>
        <v>45219</v>
      </c>
      <c r="AB1823" s="9">
        <f t="shared" si="255"/>
        <v>5225</v>
      </c>
      <c r="AC1823" s="9">
        <f t="shared" si="256"/>
        <v>3935</v>
      </c>
      <c r="AD1823" s="9">
        <f t="shared" si="257"/>
        <v>3676</v>
      </c>
      <c r="AE1823" s="44">
        <f t="shared" si="258"/>
        <v>4.8654618010299822E-5</v>
      </c>
      <c r="AF1823" s="9">
        <f t="shared" si="259"/>
        <v>575</v>
      </c>
      <c r="AG1823" s="9">
        <f t="shared" si="252"/>
        <v>789</v>
      </c>
      <c r="AH1823" s="44">
        <f t="shared" si="260"/>
        <v>5.6421984839215876E-5</v>
      </c>
      <c r="AI1823">
        <f>AA1823/'Totals and Drop Down Lists'!W$6*Inputs!E$37</f>
        <v>41019.982070909566</v>
      </c>
      <c r="AJ1823">
        <f>AB1823/'Totals and Drop Down Lists'!X$6*Inputs!F$37</f>
        <v>17192.273029904896</v>
      </c>
      <c r="AK1823">
        <f>AC1823/'Totals and Drop Down Lists'!Y$6*Inputs!G$37</f>
        <v>25940.849189152905</v>
      </c>
      <c r="AL1823">
        <f>AD1823/'Totals and Drop Down Lists'!Z$6*Inputs!H$37</f>
        <v>29472.334668497537</v>
      </c>
      <c r="AM1823">
        <f>AE1823/'Totals and Drop Down Lists'!AA$6*Inputs!I$37</f>
        <v>6056.9817880384508</v>
      </c>
      <c r="AN1823">
        <f>AF1823/'Totals and Drop Down Lists'!AB$6*Inputs!J$37</f>
        <v>11475.098555698227</v>
      </c>
      <c r="AO1823">
        <f>AG1823/'Totals and Drop Down Lists'!AC$6*Inputs!K$37</f>
        <v>14694.001605303287</v>
      </c>
      <c r="AP1823">
        <f>AH1823/'Totals and Drop Down Lists'!AD$6*Inputs!L$37</f>
        <v>13277.780560618819</v>
      </c>
      <c r="AQ1823">
        <f>IF(OR($D1823="51",$D1823="52",$D1823="61"),(AA1823/'Totals and Drop Down Lists'!W$4)*Inputs!E$38,0)</f>
        <v>0</v>
      </c>
      <c r="AR1823">
        <f>IF(OR($D1823="51",$D1823="52",$D1823="61"),(AB1823/'Totals and Drop Down Lists'!X$4)*Inputs!F$38,0)</f>
        <v>0</v>
      </c>
      <c r="AS1823">
        <f>IF(OR($D1823="51",$D1823="52",$D1823="61"),(AC1823/'Totals and Drop Down Lists'!Y$4)*Inputs!G$38,0)</f>
        <v>0</v>
      </c>
      <c r="AT1823">
        <f>IF(OR($D1823="51",$D1823="52",$D1823="61"),(AD1823/'Totals and Drop Down Lists'!Z$4)*Inputs!H$38,0)</f>
        <v>0</v>
      </c>
      <c r="AU1823">
        <f>IF(OR($D1823="51",$D1823="52",$D1823="61"),(AE1823/'Totals and Drop Down Lists'!AA$4)*Inputs!I$38,0)</f>
        <v>0</v>
      </c>
      <c r="AV1823">
        <f>IF(OR($D1823="51",$D1823="52",$D1823="61"),(AF1823/'Totals and Drop Down Lists'!AB$4)*Inputs!J$38,0)</f>
        <v>0</v>
      </c>
      <c r="AW1823">
        <f>IF(OR($D1823="51",$D1823="52",$D1823="61"),(AG1823/'Totals and Drop Down Lists'!AC$4)*Inputs!K$38,0)</f>
        <v>0</v>
      </c>
      <c r="AX1823">
        <f>IF(OR($D1823="51",$D1823="52",$D1823="61"),(AH1823/'Totals and Drop Down Lists'!AD$4)*Inputs!L$38,0)</f>
        <v>0</v>
      </c>
      <c r="AY1823">
        <f>IF(OR($D1823="51",$D1823="52",$D1823="61"),0,(AA1823/'Totals and Drop Down Lists'!W$5)*Inputs!E$39)</f>
        <v>0</v>
      </c>
      <c r="AZ1823">
        <f>IF(OR($D1823="51",$D1823="52",$D1823="61"),0,(AB1823/'Totals and Drop Down Lists'!X$5)*Inputs!F$39)</f>
        <v>0</v>
      </c>
      <c r="BA1823">
        <f>IF(OR($D1823="51",$D1823="52",$D1823="61"),0,(AC1823/'Totals and Drop Down Lists'!Y$5)*Inputs!G$39)</f>
        <v>0</v>
      </c>
      <c r="BB1823">
        <f>IF(OR($D1823="51",$D1823="52",$D1823="61"),0,(AD1823/'Totals and Drop Down Lists'!Z$5)*Inputs!H$39)</f>
        <v>0</v>
      </c>
      <c r="BC1823">
        <f>IF(OR($D1823="51",$D1823="52",$D1823="61"),0,(AE1823/'Totals and Drop Down Lists'!AA$5)*Inputs!I$39)</f>
        <v>0</v>
      </c>
      <c r="BD1823">
        <f>IF(OR($D1823="51",$D1823="52",$D1823="61"),0,(AF1823/'Totals and Drop Down Lists'!AB$5)*Inputs!J$39)</f>
        <v>0</v>
      </c>
      <c r="BE1823">
        <f>IF(OR($D1823="51",$D1823="52",$D1823="61"),0,(AG1823/'Totals and Drop Down Lists'!AC$5)*Inputs!K$39)</f>
        <v>0</v>
      </c>
      <c r="BF1823">
        <f>IF(OR($D1823="51",$D1823="52",$D1823="61"),0,(AH1823/'Totals and Drop Down Lists'!AD$5)*Inputs!L$39)</f>
        <v>0</v>
      </c>
      <c r="BG1823" s="10">
        <f t="shared" si="253"/>
        <v>159129.30146812368</v>
      </c>
    </row>
    <row r="1824" spans="1:59">
      <c r="A1824" s="1" t="s">
        <v>7533</v>
      </c>
      <c r="B1824" s="1" t="s">
        <v>4407</v>
      </c>
      <c r="C1824" s="1" t="s">
        <v>4415</v>
      </c>
      <c r="D1824" s="1" t="s">
        <v>25</v>
      </c>
      <c r="E1824" s="1" t="s">
        <v>4416</v>
      </c>
      <c r="F1824" s="2">
        <v>13251</v>
      </c>
      <c r="G1824" s="2">
        <v>86</v>
      </c>
      <c r="H1824" s="2">
        <v>3</v>
      </c>
      <c r="I1824" s="2">
        <v>1827</v>
      </c>
      <c r="J1824" s="2">
        <v>6134</v>
      </c>
      <c r="K1824" s="2">
        <v>1450</v>
      </c>
      <c r="L1824" s="2">
        <v>44</v>
      </c>
      <c r="M1824" s="2">
        <v>8</v>
      </c>
      <c r="N1824" s="2">
        <v>0</v>
      </c>
      <c r="O1824" s="2">
        <v>7</v>
      </c>
      <c r="P1824" s="2">
        <v>20</v>
      </c>
      <c r="Q1824" s="2">
        <v>0</v>
      </c>
      <c r="R1824" s="2">
        <v>1137</v>
      </c>
      <c r="S1824" s="2">
        <v>735700</v>
      </c>
      <c r="T1824" s="2">
        <v>34796300</v>
      </c>
      <c r="U1824" s="2">
        <v>43</v>
      </c>
      <c r="V1824" s="2">
        <v>310</v>
      </c>
      <c r="W1824" s="2">
        <v>24</v>
      </c>
      <c r="X1824" s="2">
        <v>522</v>
      </c>
      <c r="Y1824" s="2">
        <v>114</v>
      </c>
      <c r="Z1824" s="2">
        <v>231</v>
      </c>
      <c r="AA1824" s="9">
        <f t="shared" si="254"/>
        <v>13251</v>
      </c>
      <c r="AB1824" s="9">
        <f t="shared" si="255"/>
        <v>1738</v>
      </c>
      <c r="AC1824" s="9">
        <f t="shared" si="256"/>
        <v>1216</v>
      </c>
      <c r="AD1824" s="9">
        <f t="shared" si="257"/>
        <v>1137</v>
      </c>
      <c r="AE1824" s="44">
        <f t="shared" si="258"/>
        <v>2.3938008605419634E-5</v>
      </c>
      <c r="AF1824" s="9">
        <f t="shared" si="259"/>
        <v>188</v>
      </c>
      <c r="AG1824" s="9">
        <f t="shared" si="252"/>
        <v>345</v>
      </c>
      <c r="AH1824" s="44">
        <f t="shared" si="260"/>
        <v>3.0345507983126732E-5</v>
      </c>
      <c r="AI1824">
        <f>AA1824/'Totals and Drop Down Lists'!W$6*Inputs!E$37</f>
        <v>12020.517535142808</v>
      </c>
      <c r="AJ1824">
        <f>AB1824/'Totals and Drop Down Lists'!X$6*Inputs!F$37</f>
        <v>5718.6929236315227</v>
      </c>
      <c r="AK1824">
        <f>AC1824/'Totals and Drop Down Lists'!Y$6*Inputs!G$37</f>
        <v>8016.2827481600843</v>
      </c>
      <c r="AL1824">
        <f>AD1824/'Totals and Drop Down Lists'!Z$6*Inputs!H$37</f>
        <v>9115.898943983053</v>
      </c>
      <c r="AM1824">
        <f>AE1824/'Totals and Drop Down Lists'!AA$6*Inputs!I$37</f>
        <v>2980.0271401625369</v>
      </c>
      <c r="AN1824">
        <f>AF1824/'Totals and Drop Down Lists'!AB$6*Inputs!J$37</f>
        <v>3751.8583103848114</v>
      </c>
      <c r="AO1824">
        <f>AG1824/'Totals and Drop Down Lists'!AC$6*Inputs!K$37</f>
        <v>6425.1337817866088</v>
      </c>
      <c r="AP1824">
        <f>AH1824/'Totals and Drop Down Lists'!AD$6*Inputs!L$37</f>
        <v>7141.2056337375561</v>
      </c>
      <c r="AQ1824">
        <f>IF(OR($D1824="51",$D1824="52",$D1824="61"),(AA1824/'Totals and Drop Down Lists'!W$4)*Inputs!E$38,0)</f>
        <v>0</v>
      </c>
      <c r="AR1824">
        <f>IF(OR($D1824="51",$D1824="52",$D1824="61"),(AB1824/'Totals and Drop Down Lists'!X$4)*Inputs!F$38,0)</f>
        <v>0</v>
      </c>
      <c r="AS1824">
        <f>IF(OR($D1824="51",$D1824="52",$D1824="61"),(AC1824/'Totals and Drop Down Lists'!Y$4)*Inputs!G$38,0)</f>
        <v>0</v>
      </c>
      <c r="AT1824">
        <f>IF(OR($D1824="51",$D1824="52",$D1824="61"),(AD1824/'Totals and Drop Down Lists'!Z$4)*Inputs!H$38,0)</f>
        <v>0</v>
      </c>
      <c r="AU1824">
        <f>IF(OR($D1824="51",$D1824="52",$D1824="61"),(AE1824/'Totals and Drop Down Lists'!AA$4)*Inputs!I$38,0)</f>
        <v>0</v>
      </c>
      <c r="AV1824">
        <f>IF(OR($D1824="51",$D1824="52",$D1824="61"),(AF1824/'Totals and Drop Down Lists'!AB$4)*Inputs!J$38,0)</f>
        <v>0</v>
      </c>
      <c r="AW1824">
        <f>IF(OR($D1824="51",$D1824="52",$D1824="61"),(AG1824/'Totals and Drop Down Lists'!AC$4)*Inputs!K$38,0)</f>
        <v>0</v>
      </c>
      <c r="AX1824">
        <f>IF(OR($D1824="51",$D1824="52",$D1824="61"),(AH1824/'Totals and Drop Down Lists'!AD$4)*Inputs!L$38,0)</f>
        <v>0</v>
      </c>
      <c r="AY1824">
        <f>IF(OR($D1824="51",$D1824="52",$D1824="61"),0,(AA1824/'Totals and Drop Down Lists'!W$5)*Inputs!E$39)</f>
        <v>0</v>
      </c>
      <c r="AZ1824">
        <f>IF(OR($D1824="51",$D1824="52",$D1824="61"),0,(AB1824/'Totals and Drop Down Lists'!X$5)*Inputs!F$39)</f>
        <v>0</v>
      </c>
      <c r="BA1824">
        <f>IF(OR($D1824="51",$D1824="52",$D1824="61"),0,(AC1824/'Totals and Drop Down Lists'!Y$5)*Inputs!G$39)</f>
        <v>0</v>
      </c>
      <c r="BB1824">
        <f>IF(OR($D1824="51",$D1824="52",$D1824="61"),0,(AD1824/'Totals and Drop Down Lists'!Z$5)*Inputs!H$39)</f>
        <v>0</v>
      </c>
      <c r="BC1824">
        <f>IF(OR($D1824="51",$D1824="52",$D1824="61"),0,(AE1824/'Totals and Drop Down Lists'!AA$5)*Inputs!I$39)</f>
        <v>0</v>
      </c>
      <c r="BD1824">
        <f>IF(OR($D1824="51",$D1824="52",$D1824="61"),0,(AF1824/'Totals and Drop Down Lists'!AB$5)*Inputs!J$39)</f>
        <v>0</v>
      </c>
      <c r="BE1824">
        <f>IF(OR($D1824="51",$D1824="52",$D1824="61"),0,(AG1824/'Totals and Drop Down Lists'!AC$5)*Inputs!K$39)</f>
        <v>0</v>
      </c>
      <c r="BF1824">
        <f>IF(OR($D1824="51",$D1824="52",$D1824="61"),0,(AH1824/'Totals and Drop Down Lists'!AD$5)*Inputs!L$39)</f>
        <v>0</v>
      </c>
      <c r="BG1824" s="10">
        <f t="shared" si="253"/>
        <v>55169.617016988981</v>
      </c>
    </row>
    <row r="1825" spans="1:59">
      <c r="A1825" s="1" t="s">
        <v>7533</v>
      </c>
      <c r="B1825" s="1" t="s">
        <v>4407</v>
      </c>
      <c r="C1825" s="1" t="s">
        <v>785</v>
      </c>
      <c r="D1825" s="1" t="s">
        <v>25</v>
      </c>
      <c r="E1825" s="1" t="s">
        <v>4417</v>
      </c>
      <c r="F1825" s="2">
        <v>10825</v>
      </c>
      <c r="G1825" s="2">
        <v>104</v>
      </c>
      <c r="H1825" s="2">
        <v>0</v>
      </c>
      <c r="I1825" s="2">
        <v>1440</v>
      </c>
      <c r="J1825" s="2">
        <v>4982</v>
      </c>
      <c r="K1825" s="2">
        <v>868</v>
      </c>
      <c r="L1825" s="2">
        <v>10</v>
      </c>
      <c r="M1825" s="2">
        <v>52</v>
      </c>
      <c r="N1825" s="2">
        <v>0</v>
      </c>
      <c r="O1825" s="2">
        <v>12</v>
      </c>
      <c r="P1825" s="2">
        <v>18</v>
      </c>
      <c r="Q1825" s="2">
        <v>0</v>
      </c>
      <c r="R1825" s="2">
        <v>1540</v>
      </c>
      <c r="S1825" s="2">
        <v>517500</v>
      </c>
      <c r="T1825" s="2">
        <v>29369800</v>
      </c>
      <c r="U1825" s="2">
        <v>50</v>
      </c>
      <c r="V1825" s="2">
        <v>129</v>
      </c>
      <c r="W1825" s="2">
        <v>0</v>
      </c>
      <c r="X1825" s="2">
        <v>283</v>
      </c>
      <c r="Y1825" s="2">
        <v>10</v>
      </c>
      <c r="Z1825" s="2">
        <v>169</v>
      </c>
      <c r="AA1825" s="9">
        <f t="shared" si="254"/>
        <v>10825</v>
      </c>
      <c r="AB1825" s="9">
        <f t="shared" si="255"/>
        <v>1336</v>
      </c>
      <c r="AC1825" s="9">
        <f t="shared" si="256"/>
        <v>1632</v>
      </c>
      <c r="AD1825" s="9">
        <f t="shared" si="257"/>
        <v>1540</v>
      </c>
      <c r="AE1825" s="44">
        <f t="shared" si="258"/>
        <v>1.0561643718039311E-5</v>
      </c>
      <c r="AF1825" s="9">
        <f t="shared" si="259"/>
        <v>154</v>
      </c>
      <c r="AG1825" s="9">
        <f t="shared" si="252"/>
        <v>179</v>
      </c>
      <c r="AH1825" s="44">
        <f t="shared" si="260"/>
        <v>1.1604331299552024E-5</v>
      </c>
      <c r="AI1825">
        <f>AA1825/'Totals and Drop Down Lists'!W$6*Inputs!E$37</f>
        <v>9819.794907397245</v>
      </c>
      <c r="AJ1825">
        <f>AB1825/'Totals and Drop Down Lists'!X$6*Inputs!F$37</f>
        <v>4395.9572761632417</v>
      </c>
      <c r="AK1825">
        <f>AC1825/'Totals and Drop Down Lists'!Y$6*Inputs!G$37</f>
        <v>10758.695267267482</v>
      </c>
      <c r="AL1825">
        <f>AD1825/'Totals and Drop Down Lists'!Z$6*Inputs!H$37</f>
        <v>12346.95195579059</v>
      </c>
      <c r="AM1825">
        <f>AE1825/'Totals and Drop Down Lists'!AA$6*Inputs!I$37</f>
        <v>1314.8121651756157</v>
      </c>
      <c r="AN1825">
        <f>AF1825/'Totals and Drop Down Lists'!AB$6*Inputs!J$37</f>
        <v>3073.3307436130904</v>
      </c>
      <c r="AO1825">
        <f>AG1825/'Totals and Drop Down Lists'!AC$6*Inputs!K$37</f>
        <v>3333.6201360573996</v>
      </c>
      <c r="AP1825">
        <f>AH1825/'Totals and Drop Down Lists'!AD$6*Inputs!L$37</f>
        <v>2730.8462293066987</v>
      </c>
      <c r="AQ1825">
        <f>IF(OR($D1825="51",$D1825="52",$D1825="61"),(AA1825/'Totals and Drop Down Lists'!W$4)*Inputs!E$38,0)</f>
        <v>0</v>
      </c>
      <c r="AR1825">
        <f>IF(OR($D1825="51",$D1825="52",$D1825="61"),(AB1825/'Totals and Drop Down Lists'!X$4)*Inputs!F$38,0)</f>
        <v>0</v>
      </c>
      <c r="AS1825">
        <f>IF(OR($D1825="51",$D1825="52",$D1825="61"),(AC1825/'Totals and Drop Down Lists'!Y$4)*Inputs!G$38,0)</f>
        <v>0</v>
      </c>
      <c r="AT1825">
        <f>IF(OR($D1825="51",$D1825="52",$D1825="61"),(AD1825/'Totals and Drop Down Lists'!Z$4)*Inputs!H$38,0)</f>
        <v>0</v>
      </c>
      <c r="AU1825">
        <f>IF(OR($D1825="51",$D1825="52",$D1825="61"),(AE1825/'Totals and Drop Down Lists'!AA$4)*Inputs!I$38,0)</f>
        <v>0</v>
      </c>
      <c r="AV1825">
        <f>IF(OR($D1825="51",$D1825="52",$D1825="61"),(AF1825/'Totals and Drop Down Lists'!AB$4)*Inputs!J$38,0)</f>
        <v>0</v>
      </c>
      <c r="AW1825">
        <f>IF(OR($D1825="51",$D1825="52",$D1825="61"),(AG1825/'Totals and Drop Down Lists'!AC$4)*Inputs!K$38,0)</f>
        <v>0</v>
      </c>
      <c r="AX1825">
        <f>IF(OR($D1825="51",$D1825="52",$D1825="61"),(AH1825/'Totals and Drop Down Lists'!AD$4)*Inputs!L$38,0)</f>
        <v>0</v>
      </c>
      <c r="AY1825">
        <f>IF(OR($D1825="51",$D1825="52",$D1825="61"),0,(AA1825/'Totals and Drop Down Lists'!W$5)*Inputs!E$39)</f>
        <v>0</v>
      </c>
      <c r="AZ1825">
        <f>IF(OR($D1825="51",$D1825="52",$D1825="61"),0,(AB1825/'Totals and Drop Down Lists'!X$5)*Inputs!F$39)</f>
        <v>0</v>
      </c>
      <c r="BA1825">
        <f>IF(OR($D1825="51",$D1825="52",$D1825="61"),0,(AC1825/'Totals and Drop Down Lists'!Y$5)*Inputs!G$39)</f>
        <v>0</v>
      </c>
      <c r="BB1825">
        <f>IF(OR($D1825="51",$D1825="52",$D1825="61"),0,(AD1825/'Totals and Drop Down Lists'!Z$5)*Inputs!H$39)</f>
        <v>0</v>
      </c>
      <c r="BC1825">
        <f>IF(OR($D1825="51",$D1825="52",$D1825="61"),0,(AE1825/'Totals and Drop Down Lists'!AA$5)*Inputs!I$39)</f>
        <v>0</v>
      </c>
      <c r="BD1825">
        <f>IF(OR($D1825="51",$D1825="52",$D1825="61"),0,(AF1825/'Totals and Drop Down Lists'!AB$5)*Inputs!J$39)</f>
        <v>0</v>
      </c>
      <c r="BE1825">
        <f>IF(OR($D1825="51",$D1825="52",$D1825="61"),0,(AG1825/'Totals and Drop Down Lists'!AC$5)*Inputs!K$39)</f>
        <v>0</v>
      </c>
      <c r="BF1825">
        <f>IF(OR($D1825="51",$D1825="52",$D1825="61"),0,(AH1825/'Totals and Drop Down Lists'!AD$5)*Inputs!L$39)</f>
        <v>0</v>
      </c>
      <c r="BG1825" s="10">
        <f t="shared" si="253"/>
        <v>47774.00868077136</v>
      </c>
    </row>
    <row r="1826" spans="1:59" ht="28.8">
      <c r="A1826" s="1" t="s">
        <v>7534</v>
      </c>
      <c r="B1826" s="1" t="s">
        <v>5898</v>
      </c>
      <c r="C1826" s="1" t="s">
        <v>5899</v>
      </c>
      <c r="D1826" s="1" t="s">
        <v>10</v>
      </c>
      <c r="E1826" s="1" t="s">
        <v>5900</v>
      </c>
      <c r="F1826" s="2">
        <v>65996</v>
      </c>
      <c r="G1826" s="2">
        <v>5058</v>
      </c>
      <c r="H1826" s="2">
        <v>365</v>
      </c>
      <c r="I1826" s="2">
        <v>15458</v>
      </c>
      <c r="J1826" s="2">
        <v>25313</v>
      </c>
      <c r="K1826" s="2">
        <v>11926</v>
      </c>
      <c r="L1826" s="2">
        <v>136</v>
      </c>
      <c r="M1826" s="2">
        <v>0</v>
      </c>
      <c r="N1826" s="2">
        <v>0</v>
      </c>
      <c r="O1826" s="2">
        <v>190</v>
      </c>
      <c r="P1826" s="2">
        <v>127</v>
      </c>
      <c r="Q1826" s="2">
        <v>30</v>
      </c>
      <c r="R1826" s="2">
        <v>4017</v>
      </c>
      <c r="S1826" s="2">
        <v>8847100</v>
      </c>
      <c r="T1826" s="2">
        <v>382268600</v>
      </c>
      <c r="U1826" s="2">
        <v>834</v>
      </c>
      <c r="V1826" s="2">
        <v>1050</v>
      </c>
      <c r="W1826" s="2">
        <v>75</v>
      </c>
      <c r="X1826" s="2">
        <v>4240</v>
      </c>
      <c r="Y1826" s="2">
        <v>580</v>
      </c>
      <c r="Z1826" s="2">
        <v>3120</v>
      </c>
      <c r="AA1826" s="9">
        <f t="shared" si="254"/>
        <v>65996</v>
      </c>
      <c r="AB1826" s="9">
        <f t="shared" si="255"/>
        <v>10035</v>
      </c>
      <c r="AC1826" s="9">
        <f t="shared" si="256"/>
        <v>4500</v>
      </c>
      <c r="AD1826" s="9">
        <f t="shared" si="257"/>
        <v>4017</v>
      </c>
      <c r="AE1826" s="44">
        <f t="shared" si="258"/>
        <v>3.9241154564461744E-4</v>
      </c>
      <c r="AF1826" s="9">
        <f t="shared" si="259"/>
        <v>3115</v>
      </c>
      <c r="AG1826" s="9">
        <f t="shared" si="252"/>
        <v>3700</v>
      </c>
      <c r="AH1826" s="44">
        <f t="shared" si="260"/>
        <v>6.4864040212147687E-4</v>
      </c>
      <c r="AI1826">
        <f>AA1826/'Totals and Drop Down Lists'!W$6*Inputs!E$37</f>
        <v>59867.638310262235</v>
      </c>
      <c r="AJ1826">
        <f>AB1826/'Totals and Drop Down Lists'!X$6*Inputs!F$37</f>
        <v>33019.035378965666</v>
      </c>
      <c r="AK1826">
        <f>AC1826/'Totals and Drop Down Lists'!Y$6*Inputs!G$37</f>
        <v>29665.520038421368</v>
      </c>
      <c r="AL1826">
        <f>AD1826/'Totals and Drop Down Lists'!Z$6*Inputs!H$37</f>
        <v>32206.30260156545</v>
      </c>
      <c r="AM1826">
        <f>AE1826/'Totals and Drop Down Lists'!AA$6*Inputs!I$37</f>
        <v>48851.058390434999</v>
      </c>
      <c r="AN1826">
        <f>AF1826/'Totals and Drop Down Lists'!AB$6*Inputs!J$37</f>
        <v>62165.099132173869</v>
      </c>
      <c r="AO1826">
        <f>AG1826/'Totals and Drop Down Lists'!AC$6*Inputs!K$37</f>
        <v>68907.23186263899</v>
      </c>
      <c r="AP1826">
        <f>AH1826/'Totals and Drop Down Lists'!AD$6*Inputs!L$37</f>
        <v>152644.48683723784</v>
      </c>
      <c r="AQ1826">
        <f>IF(OR($D1826="51",$D1826="52",$D1826="61"),(AA1826/'Totals and Drop Down Lists'!W$4)*Inputs!E$38,0)</f>
        <v>0</v>
      </c>
      <c r="AR1826">
        <f>IF(OR($D1826="51",$D1826="52",$D1826="61"),(AB1826/'Totals and Drop Down Lists'!X$4)*Inputs!F$38,0)</f>
        <v>0</v>
      </c>
      <c r="AS1826">
        <f>IF(OR($D1826="51",$D1826="52",$D1826="61"),(AC1826/'Totals and Drop Down Lists'!Y$4)*Inputs!G$38,0)</f>
        <v>0</v>
      </c>
      <c r="AT1826">
        <f>IF(OR($D1826="51",$D1826="52",$D1826="61"),(AD1826/'Totals and Drop Down Lists'!Z$4)*Inputs!H$38,0)</f>
        <v>0</v>
      </c>
      <c r="AU1826">
        <f>IF(OR($D1826="51",$D1826="52",$D1826="61"),(AE1826/'Totals and Drop Down Lists'!AA$4)*Inputs!I$38,0)</f>
        <v>0</v>
      </c>
      <c r="AV1826">
        <f>IF(OR($D1826="51",$D1826="52",$D1826="61"),(AF1826/'Totals and Drop Down Lists'!AB$4)*Inputs!J$38,0)</f>
        <v>0</v>
      </c>
      <c r="AW1826">
        <f>IF(OR($D1826="51",$D1826="52",$D1826="61"),(AG1826/'Totals and Drop Down Lists'!AC$4)*Inputs!K$38,0)</f>
        <v>0</v>
      </c>
      <c r="AX1826">
        <f>IF(OR($D1826="51",$D1826="52",$D1826="61"),(AH1826/'Totals and Drop Down Lists'!AD$4)*Inputs!L$38,0)</f>
        <v>0</v>
      </c>
      <c r="AY1826">
        <f>IF(OR($D1826="51",$D1826="52",$D1826="61"),0,(AA1826/'Totals and Drop Down Lists'!W$5)*Inputs!E$39)</f>
        <v>0</v>
      </c>
      <c r="AZ1826">
        <f>IF(OR($D1826="51",$D1826="52",$D1826="61"),0,(AB1826/'Totals and Drop Down Lists'!X$5)*Inputs!F$39)</f>
        <v>0</v>
      </c>
      <c r="BA1826">
        <f>IF(OR($D1826="51",$D1826="52",$D1826="61"),0,(AC1826/'Totals and Drop Down Lists'!Y$5)*Inputs!G$39)</f>
        <v>0</v>
      </c>
      <c r="BB1826">
        <f>IF(OR($D1826="51",$D1826="52",$D1826="61"),0,(AD1826/'Totals and Drop Down Lists'!Z$5)*Inputs!H$39)</f>
        <v>0</v>
      </c>
      <c r="BC1826">
        <f>IF(OR($D1826="51",$D1826="52",$D1826="61"),0,(AE1826/'Totals and Drop Down Lists'!AA$5)*Inputs!I$39)</f>
        <v>0</v>
      </c>
      <c r="BD1826">
        <f>IF(OR($D1826="51",$D1826="52",$D1826="61"),0,(AF1826/'Totals and Drop Down Lists'!AB$5)*Inputs!J$39)</f>
        <v>0</v>
      </c>
      <c r="BE1826">
        <f>IF(OR($D1826="51",$D1826="52",$D1826="61"),0,(AG1826/'Totals and Drop Down Lists'!AC$5)*Inputs!K$39)</f>
        <v>0</v>
      </c>
      <c r="BF1826">
        <f>IF(OR($D1826="51",$D1826="52",$D1826="61"),0,(AH1826/'Totals and Drop Down Lists'!AD$5)*Inputs!L$39)</f>
        <v>0</v>
      </c>
      <c r="BG1826" s="10">
        <f t="shared" si="253"/>
        <v>487326.37255170045</v>
      </c>
    </row>
    <row r="1827" spans="1:59" ht="28.8">
      <c r="A1827" s="1" t="s">
        <v>7534</v>
      </c>
      <c r="B1827" s="1" t="s">
        <v>5898</v>
      </c>
      <c r="C1827" s="1" t="s">
        <v>1352</v>
      </c>
      <c r="D1827" s="1" t="s">
        <v>58</v>
      </c>
      <c r="E1827" s="1" t="s">
        <v>5901</v>
      </c>
      <c r="F1827" s="2">
        <v>32213</v>
      </c>
      <c r="G1827" s="2">
        <v>460</v>
      </c>
      <c r="H1827" s="2">
        <v>25</v>
      </c>
      <c r="I1827" s="2">
        <v>3241</v>
      </c>
      <c r="J1827" s="2">
        <v>12501</v>
      </c>
      <c r="K1827" s="2">
        <v>2832</v>
      </c>
      <c r="L1827" s="2">
        <v>53</v>
      </c>
      <c r="M1827" s="2">
        <v>12</v>
      </c>
      <c r="N1827" s="2">
        <v>0</v>
      </c>
      <c r="O1827" s="2">
        <v>67</v>
      </c>
      <c r="P1827" s="2">
        <v>0</v>
      </c>
      <c r="Q1827" s="2">
        <v>0</v>
      </c>
      <c r="R1827" s="2">
        <v>1641</v>
      </c>
      <c r="S1827" s="2">
        <v>1959500</v>
      </c>
      <c r="T1827" s="2">
        <v>91346600</v>
      </c>
      <c r="U1827" s="2">
        <v>124</v>
      </c>
      <c r="V1827" s="2">
        <v>410</v>
      </c>
      <c r="W1827" s="2">
        <v>8</v>
      </c>
      <c r="X1827" s="2">
        <v>799</v>
      </c>
      <c r="Y1827" s="2">
        <v>127</v>
      </c>
      <c r="Z1827" s="2">
        <v>446</v>
      </c>
      <c r="AA1827" s="9">
        <f t="shared" si="254"/>
        <v>32213</v>
      </c>
      <c r="AB1827" s="9">
        <f t="shared" si="255"/>
        <v>2756</v>
      </c>
      <c r="AC1827" s="9">
        <f t="shared" si="256"/>
        <v>1773</v>
      </c>
      <c r="AD1827" s="9">
        <f t="shared" si="257"/>
        <v>1641</v>
      </c>
      <c r="AE1827" s="44">
        <f t="shared" si="258"/>
        <v>4.4806139718580311E-5</v>
      </c>
      <c r="AF1827" s="9">
        <f t="shared" si="259"/>
        <v>381</v>
      </c>
      <c r="AG1827" s="9">
        <f t="shared" si="252"/>
        <v>573</v>
      </c>
      <c r="AH1827" s="44">
        <f t="shared" si="260"/>
        <v>4.830078644695552E-5</v>
      </c>
      <c r="AI1827">
        <f>AA1827/'Totals and Drop Down Lists'!W$6*Inputs!E$37</f>
        <v>29221.713935518474</v>
      </c>
      <c r="AJ1827">
        <f>AB1827/'Totals and Drop Down Lists'!X$6*Inputs!F$37</f>
        <v>9068.3070756780653</v>
      </c>
      <c r="AK1827">
        <f>AC1827/'Totals and Drop Down Lists'!Y$6*Inputs!G$37</f>
        <v>11688.214895138019</v>
      </c>
      <c r="AL1827">
        <f>AD1827/'Totals and Drop Down Lists'!Z$6*Inputs!H$37</f>
        <v>13156.719584059972</v>
      </c>
      <c r="AM1827">
        <f>AE1827/'Totals and Drop Down Lists'!AA$6*Inputs!I$37</f>
        <v>5577.8872256338746</v>
      </c>
      <c r="AN1827">
        <f>AF1827/'Totals and Drop Down Lists'!AB$6*Inputs!J$37</f>
        <v>7603.5000864713465</v>
      </c>
      <c r="AO1827">
        <f>AG1827/'Totals and Drop Down Lists'!AC$6*Inputs!K$37</f>
        <v>10671.309150619496</v>
      </c>
      <c r="AP1827">
        <f>AH1827/'Totals and Drop Down Lists'!AD$6*Inputs!L$37</f>
        <v>11366.619681593247</v>
      </c>
      <c r="AQ1827">
        <f>IF(OR($D1827="51",$D1827="52",$D1827="61"),(AA1827/'Totals and Drop Down Lists'!W$4)*Inputs!E$38,0)</f>
        <v>0</v>
      </c>
      <c r="AR1827">
        <f>IF(OR($D1827="51",$D1827="52",$D1827="61"),(AB1827/'Totals and Drop Down Lists'!X$4)*Inputs!F$38,0)</f>
        <v>0</v>
      </c>
      <c r="AS1827">
        <f>IF(OR($D1827="51",$D1827="52",$D1827="61"),(AC1827/'Totals and Drop Down Lists'!Y$4)*Inputs!G$38,0)</f>
        <v>0</v>
      </c>
      <c r="AT1827">
        <f>IF(OR($D1827="51",$D1827="52",$D1827="61"),(AD1827/'Totals and Drop Down Lists'!Z$4)*Inputs!H$38,0)</f>
        <v>0</v>
      </c>
      <c r="AU1827">
        <f>IF(OR($D1827="51",$D1827="52",$D1827="61"),(AE1827/'Totals and Drop Down Lists'!AA$4)*Inputs!I$38,0)</f>
        <v>0</v>
      </c>
      <c r="AV1827">
        <f>IF(OR($D1827="51",$D1827="52",$D1827="61"),(AF1827/'Totals and Drop Down Lists'!AB$4)*Inputs!J$38,0)</f>
        <v>0</v>
      </c>
      <c r="AW1827">
        <f>IF(OR($D1827="51",$D1827="52",$D1827="61"),(AG1827/'Totals and Drop Down Lists'!AC$4)*Inputs!K$38,0)</f>
        <v>0</v>
      </c>
      <c r="AX1827">
        <f>IF(OR($D1827="51",$D1827="52",$D1827="61"),(AH1827/'Totals and Drop Down Lists'!AD$4)*Inputs!L$38,0)</f>
        <v>0</v>
      </c>
      <c r="AY1827">
        <f>IF(OR($D1827="51",$D1827="52",$D1827="61"),0,(AA1827/'Totals and Drop Down Lists'!W$5)*Inputs!E$39)</f>
        <v>0</v>
      </c>
      <c r="AZ1827">
        <f>IF(OR($D1827="51",$D1827="52",$D1827="61"),0,(AB1827/'Totals and Drop Down Lists'!X$5)*Inputs!F$39)</f>
        <v>0</v>
      </c>
      <c r="BA1827">
        <f>IF(OR($D1827="51",$D1827="52",$D1827="61"),0,(AC1827/'Totals and Drop Down Lists'!Y$5)*Inputs!G$39)</f>
        <v>0</v>
      </c>
      <c r="BB1827">
        <f>IF(OR($D1827="51",$D1827="52",$D1827="61"),0,(AD1827/'Totals and Drop Down Lists'!Z$5)*Inputs!H$39)</f>
        <v>0</v>
      </c>
      <c r="BC1827">
        <f>IF(OR($D1827="51",$D1827="52",$D1827="61"),0,(AE1827/'Totals and Drop Down Lists'!AA$5)*Inputs!I$39)</f>
        <v>0</v>
      </c>
      <c r="BD1827">
        <f>IF(OR($D1827="51",$D1827="52",$D1827="61"),0,(AF1827/'Totals and Drop Down Lists'!AB$5)*Inputs!J$39)</f>
        <v>0</v>
      </c>
      <c r="BE1827">
        <f>IF(OR($D1827="51",$D1827="52",$D1827="61"),0,(AG1827/'Totals and Drop Down Lists'!AC$5)*Inputs!K$39)</f>
        <v>0</v>
      </c>
      <c r="BF1827">
        <f>IF(OR($D1827="51",$D1827="52",$D1827="61"),0,(AH1827/'Totals and Drop Down Lists'!AD$5)*Inputs!L$39)</f>
        <v>0</v>
      </c>
      <c r="BG1827" s="10">
        <f t="shared" si="253"/>
        <v>98354.27163471251</v>
      </c>
    </row>
    <row r="1828" spans="1:59" ht="28.8">
      <c r="A1828" s="1" t="s">
        <v>7534</v>
      </c>
      <c r="B1828" s="1" t="s">
        <v>5898</v>
      </c>
      <c r="C1828" s="1" t="s">
        <v>2112</v>
      </c>
      <c r="D1828" s="1" t="s">
        <v>25</v>
      </c>
      <c r="E1828" s="1" t="s">
        <v>5902</v>
      </c>
      <c r="F1828" s="2">
        <v>28485</v>
      </c>
      <c r="G1828" s="2">
        <v>161</v>
      </c>
      <c r="H1828" s="2">
        <v>6</v>
      </c>
      <c r="I1828" s="2">
        <v>4603</v>
      </c>
      <c r="J1828" s="2">
        <v>12906</v>
      </c>
      <c r="K1828" s="2">
        <v>2480</v>
      </c>
      <c r="L1828" s="2">
        <v>164</v>
      </c>
      <c r="M1828" s="2">
        <v>29</v>
      </c>
      <c r="N1828" s="2">
        <v>7</v>
      </c>
      <c r="O1828" s="2">
        <v>78</v>
      </c>
      <c r="P1828" s="2">
        <v>12</v>
      </c>
      <c r="Q1828" s="2">
        <v>0</v>
      </c>
      <c r="R1828" s="2">
        <v>2217</v>
      </c>
      <c r="S1828" s="2">
        <v>1364300</v>
      </c>
      <c r="T1828" s="2">
        <v>75509400</v>
      </c>
      <c r="U1828" s="2">
        <v>131</v>
      </c>
      <c r="V1828" s="2">
        <v>335</v>
      </c>
      <c r="W1828" s="2">
        <v>68</v>
      </c>
      <c r="X1828" s="2">
        <v>646</v>
      </c>
      <c r="Y1828" s="2">
        <v>100</v>
      </c>
      <c r="Z1828" s="2">
        <v>358</v>
      </c>
      <c r="AA1828" s="9">
        <f t="shared" si="254"/>
        <v>28485</v>
      </c>
      <c r="AB1828" s="9">
        <f t="shared" si="255"/>
        <v>4436</v>
      </c>
      <c r="AC1828" s="9">
        <f t="shared" si="256"/>
        <v>2507</v>
      </c>
      <c r="AD1828" s="9">
        <f t="shared" si="257"/>
        <v>2217</v>
      </c>
      <c r="AE1828" s="44">
        <f t="shared" si="258"/>
        <v>3.328185213855403E-5</v>
      </c>
      <c r="AF1828" s="9">
        <f t="shared" si="259"/>
        <v>243</v>
      </c>
      <c r="AG1828" s="9">
        <f t="shared" si="252"/>
        <v>458</v>
      </c>
      <c r="AH1828" s="44">
        <f t="shared" si="260"/>
        <v>3.2747381883962763E-5</v>
      </c>
      <c r="AI1828">
        <f>AA1828/'Totals and Drop Down Lists'!W$6*Inputs!E$37</f>
        <v>25839.89449766379</v>
      </c>
      <c r="AJ1828">
        <f>AB1828/'Totals and Drop Down Lists'!X$6*Inputs!F$37</f>
        <v>14596.157542709687</v>
      </c>
      <c r="AK1828">
        <f>AC1828/'Totals and Drop Down Lists'!Y$6*Inputs!G$37</f>
        <v>16526.99083029386</v>
      </c>
      <c r="AL1828">
        <f>AD1828/'Totals and Drop Down Lists'!Z$6*Inputs!H$37</f>
        <v>17774.800315576453</v>
      </c>
      <c r="AM1828">
        <f>AE1828/'Totals and Drop Down Lists'!AA$6*Inputs!I$37</f>
        <v>4143.2361514529975</v>
      </c>
      <c r="AN1828">
        <f>AF1828/'Totals and Drop Down Lists'!AB$6*Inputs!J$37</f>
        <v>4849.4764331037723</v>
      </c>
      <c r="AO1828">
        <f>AG1828/'Totals and Drop Down Lists'!AC$6*Inputs!K$37</f>
        <v>8529.5978900239625</v>
      </c>
      <c r="AP1828">
        <f>AH1828/'Totals and Drop Down Lists'!AD$6*Inputs!L$37</f>
        <v>7706.4384003702571</v>
      </c>
      <c r="AQ1828">
        <f>IF(OR($D1828="51",$D1828="52",$D1828="61"),(AA1828/'Totals and Drop Down Lists'!W$4)*Inputs!E$38,0)</f>
        <v>0</v>
      </c>
      <c r="AR1828">
        <f>IF(OR($D1828="51",$D1828="52",$D1828="61"),(AB1828/'Totals and Drop Down Lists'!X$4)*Inputs!F$38,0)</f>
        <v>0</v>
      </c>
      <c r="AS1828">
        <f>IF(OR($D1828="51",$D1828="52",$D1828="61"),(AC1828/'Totals and Drop Down Lists'!Y$4)*Inputs!G$38,0)</f>
        <v>0</v>
      </c>
      <c r="AT1828">
        <f>IF(OR($D1828="51",$D1828="52",$D1828="61"),(AD1828/'Totals and Drop Down Lists'!Z$4)*Inputs!H$38,0)</f>
        <v>0</v>
      </c>
      <c r="AU1828">
        <f>IF(OR($D1828="51",$D1828="52",$D1828="61"),(AE1828/'Totals and Drop Down Lists'!AA$4)*Inputs!I$38,0)</f>
        <v>0</v>
      </c>
      <c r="AV1828">
        <f>IF(OR($D1828="51",$D1828="52",$D1828="61"),(AF1828/'Totals and Drop Down Lists'!AB$4)*Inputs!J$38,0)</f>
        <v>0</v>
      </c>
      <c r="AW1828">
        <f>IF(OR($D1828="51",$D1828="52",$D1828="61"),(AG1828/'Totals and Drop Down Lists'!AC$4)*Inputs!K$38,0)</f>
        <v>0</v>
      </c>
      <c r="AX1828">
        <f>IF(OR($D1828="51",$D1828="52",$D1828="61"),(AH1828/'Totals and Drop Down Lists'!AD$4)*Inputs!L$38,0)</f>
        <v>0</v>
      </c>
      <c r="AY1828">
        <f>IF(OR($D1828="51",$D1828="52",$D1828="61"),0,(AA1828/'Totals and Drop Down Lists'!W$5)*Inputs!E$39)</f>
        <v>0</v>
      </c>
      <c r="AZ1828">
        <f>IF(OR($D1828="51",$D1828="52",$D1828="61"),0,(AB1828/'Totals and Drop Down Lists'!X$5)*Inputs!F$39)</f>
        <v>0</v>
      </c>
      <c r="BA1828">
        <f>IF(OR($D1828="51",$D1828="52",$D1828="61"),0,(AC1828/'Totals and Drop Down Lists'!Y$5)*Inputs!G$39)</f>
        <v>0</v>
      </c>
      <c r="BB1828">
        <f>IF(OR($D1828="51",$D1828="52",$D1828="61"),0,(AD1828/'Totals and Drop Down Lists'!Z$5)*Inputs!H$39)</f>
        <v>0</v>
      </c>
      <c r="BC1828">
        <f>IF(OR($D1828="51",$D1828="52",$D1828="61"),0,(AE1828/'Totals and Drop Down Lists'!AA$5)*Inputs!I$39)</f>
        <v>0</v>
      </c>
      <c r="BD1828">
        <f>IF(OR($D1828="51",$D1828="52",$D1828="61"),0,(AF1828/'Totals and Drop Down Lists'!AB$5)*Inputs!J$39)</f>
        <v>0</v>
      </c>
      <c r="BE1828">
        <f>IF(OR($D1828="51",$D1828="52",$D1828="61"),0,(AG1828/'Totals and Drop Down Lists'!AC$5)*Inputs!K$39)</f>
        <v>0</v>
      </c>
      <c r="BF1828">
        <f>IF(OR($D1828="51",$D1828="52",$D1828="61"),0,(AH1828/'Totals and Drop Down Lists'!AD$5)*Inputs!L$39)</f>
        <v>0</v>
      </c>
      <c r="BG1828" s="10">
        <f t="shared" si="253"/>
        <v>99966.592061194766</v>
      </c>
    </row>
    <row r="1829" spans="1:59" ht="28.8">
      <c r="A1829" s="1" t="s">
        <v>7534</v>
      </c>
      <c r="B1829" s="1" t="s">
        <v>5898</v>
      </c>
      <c r="C1829" s="1" t="s">
        <v>5903</v>
      </c>
      <c r="D1829" s="1" t="s">
        <v>25</v>
      </c>
      <c r="E1829" s="1" t="s">
        <v>5904</v>
      </c>
      <c r="F1829" s="2">
        <v>53691</v>
      </c>
      <c r="G1829" s="2">
        <v>245</v>
      </c>
      <c r="H1829" s="2">
        <v>27</v>
      </c>
      <c r="I1829" s="2">
        <v>3895</v>
      </c>
      <c r="J1829" s="2">
        <v>19569</v>
      </c>
      <c r="K1829" s="2">
        <v>3008</v>
      </c>
      <c r="L1829" s="2">
        <v>158</v>
      </c>
      <c r="M1829" s="2">
        <v>5</v>
      </c>
      <c r="N1829" s="2">
        <v>6</v>
      </c>
      <c r="O1829" s="2">
        <v>136</v>
      </c>
      <c r="P1829" s="2">
        <v>0</v>
      </c>
      <c r="Q1829" s="2">
        <v>7</v>
      </c>
      <c r="R1829" s="2">
        <v>2235</v>
      </c>
      <c r="S1829" s="2">
        <v>2473400</v>
      </c>
      <c r="T1829" s="2">
        <v>113344600</v>
      </c>
      <c r="U1829" s="2">
        <v>139</v>
      </c>
      <c r="V1829" s="2">
        <v>327</v>
      </c>
      <c r="W1829" s="2">
        <v>4</v>
      </c>
      <c r="X1829" s="2">
        <v>881</v>
      </c>
      <c r="Y1829" s="2">
        <v>207</v>
      </c>
      <c r="Z1829" s="2">
        <v>479</v>
      </c>
      <c r="AA1829" s="9">
        <f t="shared" si="254"/>
        <v>53691</v>
      </c>
      <c r="AB1829" s="9">
        <f t="shared" si="255"/>
        <v>3623</v>
      </c>
      <c r="AC1829" s="9">
        <f t="shared" si="256"/>
        <v>2547</v>
      </c>
      <c r="AD1829" s="9">
        <f t="shared" si="257"/>
        <v>2235</v>
      </c>
      <c r="AE1829" s="44">
        <f t="shared" si="258"/>
        <v>3.2291098288404616E-5</v>
      </c>
      <c r="AF1829" s="9">
        <f t="shared" si="259"/>
        <v>550</v>
      </c>
      <c r="AG1829" s="9">
        <f t="shared" si="252"/>
        <v>686</v>
      </c>
      <c r="AH1829" s="44">
        <f t="shared" si="260"/>
        <v>3.9235970622573309E-5</v>
      </c>
      <c r="AI1829">
        <f>AA1829/'Totals and Drop Down Lists'!W$6*Inputs!E$37</f>
        <v>48705.275600283188</v>
      </c>
      <c r="AJ1829">
        <f>AB1829/'Totals and Drop Down Lists'!X$6*Inputs!F$37</f>
        <v>11921.072763128312</v>
      </c>
      <c r="AK1829">
        <f>AC1829/'Totals and Drop Down Lists'!Y$6*Inputs!G$37</f>
        <v>16790.684341746492</v>
      </c>
      <c r="AL1829">
        <f>AD1829/'Totals and Drop Down Lists'!Z$6*Inputs!H$37</f>
        <v>17919.115338436342</v>
      </c>
      <c r="AM1829">
        <f>AE1829/'Totals and Drop Down Lists'!AA$6*Inputs!I$37</f>
        <v>4019.8978482828106</v>
      </c>
      <c r="AN1829">
        <f>AF1829/'Totals and Drop Down Lists'!AB$6*Inputs!J$37</f>
        <v>10976.181227189607</v>
      </c>
      <c r="AO1829">
        <f>AG1829/'Totals and Drop Down Lists'!AC$6*Inputs!K$37</f>
        <v>12775.773258856851</v>
      </c>
      <c r="AP1829">
        <f>AH1829/'Totals and Drop Down Lists'!AD$6*Inputs!L$37</f>
        <v>9233.397398088684</v>
      </c>
      <c r="AQ1829">
        <f>IF(OR($D1829="51",$D1829="52",$D1829="61"),(AA1829/'Totals and Drop Down Lists'!W$4)*Inputs!E$38,0)</f>
        <v>0</v>
      </c>
      <c r="AR1829">
        <f>IF(OR($D1829="51",$D1829="52",$D1829="61"),(AB1829/'Totals and Drop Down Lists'!X$4)*Inputs!F$38,0)</f>
        <v>0</v>
      </c>
      <c r="AS1829">
        <f>IF(OR($D1829="51",$D1829="52",$D1829="61"),(AC1829/'Totals and Drop Down Lists'!Y$4)*Inputs!G$38,0)</f>
        <v>0</v>
      </c>
      <c r="AT1829">
        <f>IF(OR($D1829="51",$D1829="52",$D1829="61"),(AD1829/'Totals and Drop Down Lists'!Z$4)*Inputs!H$38,0)</f>
        <v>0</v>
      </c>
      <c r="AU1829">
        <f>IF(OR($D1829="51",$D1829="52",$D1829="61"),(AE1829/'Totals and Drop Down Lists'!AA$4)*Inputs!I$38,0)</f>
        <v>0</v>
      </c>
      <c r="AV1829">
        <f>IF(OR($D1829="51",$D1829="52",$D1829="61"),(AF1829/'Totals and Drop Down Lists'!AB$4)*Inputs!J$38,0)</f>
        <v>0</v>
      </c>
      <c r="AW1829">
        <f>IF(OR($D1829="51",$D1829="52",$D1829="61"),(AG1829/'Totals and Drop Down Lists'!AC$4)*Inputs!K$38,0)</f>
        <v>0</v>
      </c>
      <c r="AX1829">
        <f>IF(OR($D1829="51",$D1829="52",$D1829="61"),(AH1829/'Totals and Drop Down Lists'!AD$4)*Inputs!L$38,0)</f>
        <v>0</v>
      </c>
      <c r="AY1829">
        <f>IF(OR($D1829="51",$D1829="52",$D1829="61"),0,(AA1829/'Totals and Drop Down Lists'!W$5)*Inputs!E$39)</f>
        <v>0</v>
      </c>
      <c r="AZ1829">
        <f>IF(OR($D1829="51",$D1829="52",$D1829="61"),0,(AB1829/'Totals and Drop Down Lists'!X$5)*Inputs!F$39)</f>
        <v>0</v>
      </c>
      <c r="BA1829">
        <f>IF(OR($D1829="51",$D1829="52",$D1829="61"),0,(AC1829/'Totals and Drop Down Lists'!Y$5)*Inputs!G$39)</f>
        <v>0</v>
      </c>
      <c r="BB1829">
        <f>IF(OR($D1829="51",$D1829="52",$D1829="61"),0,(AD1829/'Totals and Drop Down Lists'!Z$5)*Inputs!H$39)</f>
        <v>0</v>
      </c>
      <c r="BC1829">
        <f>IF(OR($D1829="51",$D1829="52",$D1829="61"),0,(AE1829/'Totals and Drop Down Lists'!AA$5)*Inputs!I$39)</f>
        <v>0</v>
      </c>
      <c r="BD1829">
        <f>IF(OR($D1829="51",$D1829="52",$D1829="61"),0,(AF1829/'Totals and Drop Down Lists'!AB$5)*Inputs!J$39)</f>
        <v>0</v>
      </c>
      <c r="BE1829">
        <f>IF(OR($D1829="51",$D1829="52",$D1829="61"),0,(AG1829/'Totals and Drop Down Lists'!AC$5)*Inputs!K$39)</f>
        <v>0</v>
      </c>
      <c r="BF1829">
        <f>IF(OR($D1829="51",$D1829="52",$D1829="61"),0,(AH1829/'Totals and Drop Down Lists'!AD$5)*Inputs!L$39)</f>
        <v>0</v>
      </c>
      <c r="BG1829" s="10">
        <f t="shared" si="253"/>
        <v>132341.39777601228</v>
      </c>
    </row>
    <row r="1830" spans="1:59" ht="28.8">
      <c r="A1830" s="1" t="s">
        <v>7534</v>
      </c>
      <c r="B1830" s="1" t="s">
        <v>5898</v>
      </c>
      <c r="C1830" s="1" t="s">
        <v>5905</v>
      </c>
      <c r="D1830" s="1" t="s">
        <v>25</v>
      </c>
      <c r="E1830" s="1" t="s">
        <v>5906</v>
      </c>
      <c r="F1830" s="2">
        <v>62742</v>
      </c>
      <c r="G1830" s="2">
        <v>903</v>
      </c>
      <c r="H1830" s="2">
        <v>46</v>
      </c>
      <c r="I1830" s="2">
        <v>8018</v>
      </c>
      <c r="J1830" s="2">
        <v>26963</v>
      </c>
      <c r="K1830" s="2">
        <v>6879</v>
      </c>
      <c r="L1830" s="2">
        <v>163</v>
      </c>
      <c r="M1830" s="2">
        <v>25</v>
      </c>
      <c r="N1830" s="2">
        <v>7</v>
      </c>
      <c r="O1830" s="2">
        <v>61</v>
      </c>
      <c r="P1830" s="2">
        <v>24</v>
      </c>
      <c r="Q1830" s="2">
        <v>13</v>
      </c>
      <c r="R1830" s="2">
        <v>4484</v>
      </c>
      <c r="S1830" s="2">
        <v>4736800</v>
      </c>
      <c r="T1830" s="2">
        <v>240631000</v>
      </c>
      <c r="U1830" s="2">
        <v>338</v>
      </c>
      <c r="V1830" s="2">
        <v>594</v>
      </c>
      <c r="W1830" s="2">
        <v>54</v>
      </c>
      <c r="X1830" s="2">
        <v>1795</v>
      </c>
      <c r="Y1830" s="2">
        <v>322</v>
      </c>
      <c r="Z1830" s="2">
        <v>1106</v>
      </c>
      <c r="AA1830" s="9">
        <f t="shared" si="254"/>
        <v>62742</v>
      </c>
      <c r="AB1830" s="9">
        <f t="shared" si="255"/>
        <v>7069</v>
      </c>
      <c r="AC1830" s="9">
        <f t="shared" si="256"/>
        <v>4777</v>
      </c>
      <c r="AD1830" s="9">
        <f t="shared" si="257"/>
        <v>4484</v>
      </c>
      <c r="AE1830" s="44">
        <f t="shared" si="258"/>
        <v>1.2256830862937654E-4</v>
      </c>
      <c r="AF1830" s="9">
        <f t="shared" si="259"/>
        <v>1147</v>
      </c>
      <c r="AG1830" s="9">
        <f t="shared" si="252"/>
        <v>1428</v>
      </c>
      <c r="AH1830" s="44">
        <f t="shared" si="260"/>
        <v>1.3556150804840242E-4</v>
      </c>
      <c r="AI1830">
        <f>AA1830/'Totals and Drop Down Lists'!W$6*Inputs!E$37</f>
        <v>56915.803425396582</v>
      </c>
      <c r="AJ1830">
        <f>AB1830/'Totals and Drop Down Lists'!X$6*Inputs!F$37</f>
        <v>23259.746994908648</v>
      </c>
      <c r="AK1830">
        <f>AC1830/'Totals and Drop Down Lists'!Y$6*Inputs!G$37</f>
        <v>31491.597605230858</v>
      </c>
      <c r="AL1830">
        <f>AD1830/'Totals and Drop Down Lists'!Z$6*Inputs!H$37</f>
        <v>35950.475694652596</v>
      </c>
      <c r="AM1830">
        <f>AE1830/'Totals and Drop Down Lists'!AA$6*Inputs!I$37</f>
        <v>15258.449115799254</v>
      </c>
      <c r="AN1830">
        <f>AF1830/'Totals and Drop Down Lists'!AB$6*Inputs!J$37</f>
        <v>22890.327031975419</v>
      </c>
      <c r="AO1830">
        <f>AG1830/'Totals and Drop Down Lists'!AC$6*Inputs!K$37</f>
        <v>26594.466783742831</v>
      </c>
      <c r="AP1830">
        <f>AH1830/'Totals and Drop Down Lists'!AD$6*Inputs!L$37</f>
        <v>31901.677359676953</v>
      </c>
      <c r="AQ1830">
        <f>IF(OR($D1830="51",$D1830="52",$D1830="61"),(AA1830/'Totals and Drop Down Lists'!W$4)*Inputs!E$38,0)</f>
        <v>0</v>
      </c>
      <c r="AR1830">
        <f>IF(OR($D1830="51",$D1830="52",$D1830="61"),(AB1830/'Totals and Drop Down Lists'!X$4)*Inputs!F$38,0)</f>
        <v>0</v>
      </c>
      <c r="AS1830">
        <f>IF(OR($D1830="51",$D1830="52",$D1830="61"),(AC1830/'Totals and Drop Down Lists'!Y$4)*Inputs!G$38,0)</f>
        <v>0</v>
      </c>
      <c r="AT1830">
        <f>IF(OR($D1830="51",$D1830="52",$D1830="61"),(AD1830/'Totals and Drop Down Lists'!Z$4)*Inputs!H$38,0)</f>
        <v>0</v>
      </c>
      <c r="AU1830">
        <f>IF(OR($D1830="51",$D1830="52",$D1830="61"),(AE1830/'Totals and Drop Down Lists'!AA$4)*Inputs!I$38,0)</f>
        <v>0</v>
      </c>
      <c r="AV1830">
        <f>IF(OR($D1830="51",$D1830="52",$D1830="61"),(AF1830/'Totals and Drop Down Lists'!AB$4)*Inputs!J$38,0)</f>
        <v>0</v>
      </c>
      <c r="AW1830">
        <f>IF(OR($D1830="51",$D1830="52",$D1830="61"),(AG1830/'Totals and Drop Down Lists'!AC$4)*Inputs!K$38,0)</f>
        <v>0</v>
      </c>
      <c r="AX1830">
        <f>IF(OR($D1830="51",$D1830="52",$D1830="61"),(AH1830/'Totals and Drop Down Lists'!AD$4)*Inputs!L$38,0)</f>
        <v>0</v>
      </c>
      <c r="AY1830">
        <f>IF(OR($D1830="51",$D1830="52",$D1830="61"),0,(AA1830/'Totals and Drop Down Lists'!W$5)*Inputs!E$39)</f>
        <v>0</v>
      </c>
      <c r="AZ1830">
        <f>IF(OR($D1830="51",$D1830="52",$D1830="61"),0,(AB1830/'Totals and Drop Down Lists'!X$5)*Inputs!F$39)</f>
        <v>0</v>
      </c>
      <c r="BA1830">
        <f>IF(OR($D1830="51",$D1830="52",$D1830="61"),0,(AC1830/'Totals and Drop Down Lists'!Y$5)*Inputs!G$39)</f>
        <v>0</v>
      </c>
      <c r="BB1830">
        <f>IF(OR($D1830="51",$D1830="52",$D1830="61"),0,(AD1830/'Totals and Drop Down Lists'!Z$5)*Inputs!H$39)</f>
        <v>0</v>
      </c>
      <c r="BC1830">
        <f>IF(OR($D1830="51",$D1830="52",$D1830="61"),0,(AE1830/'Totals and Drop Down Lists'!AA$5)*Inputs!I$39)</f>
        <v>0</v>
      </c>
      <c r="BD1830">
        <f>IF(OR($D1830="51",$D1830="52",$D1830="61"),0,(AF1830/'Totals and Drop Down Lists'!AB$5)*Inputs!J$39)</f>
        <v>0</v>
      </c>
      <c r="BE1830">
        <f>IF(OR($D1830="51",$D1830="52",$D1830="61"),0,(AG1830/'Totals and Drop Down Lists'!AC$5)*Inputs!K$39)</f>
        <v>0</v>
      </c>
      <c r="BF1830">
        <f>IF(OR($D1830="51",$D1830="52",$D1830="61"),0,(AH1830/'Totals and Drop Down Lists'!AD$5)*Inputs!L$39)</f>
        <v>0</v>
      </c>
      <c r="BG1830" s="10">
        <f t="shared" si="253"/>
        <v>244262.54401138311</v>
      </c>
    </row>
    <row r="1831" spans="1:59" ht="28.8">
      <c r="A1831" s="1" t="s">
        <v>7534</v>
      </c>
      <c r="B1831" s="1" t="s">
        <v>5898</v>
      </c>
      <c r="C1831" s="1" t="s">
        <v>5907</v>
      </c>
      <c r="D1831" s="1" t="s">
        <v>25</v>
      </c>
      <c r="E1831" s="1" t="s">
        <v>5908</v>
      </c>
      <c r="F1831" s="2">
        <v>38078</v>
      </c>
      <c r="G1831" s="2">
        <v>309</v>
      </c>
      <c r="H1831" s="2">
        <v>22</v>
      </c>
      <c r="I1831" s="2">
        <v>3020</v>
      </c>
      <c r="J1831" s="2">
        <v>13860</v>
      </c>
      <c r="K1831" s="2">
        <v>2601</v>
      </c>
      <c r="L1831" s="2">
        <v>139</v>
      </c>
      <c r="M1831" s="2">
        <v>24</v>
      </c>
      <c r="N1831" s="2">
        <v>3</v>
      </c>
      <c r="O1831" s="2">
        <v>28</v>
      </c>
      <c r="P1831" s="2">
        <v>29</v>
      </c>
      <c r="Q1831" s="2">
        <v>0</v>
      </c>
      <c r="R1831" s="2">
        <v>1830</v>
      </c>
      <c r="S1831" s="2">
        <v>2150900</v>
      </c>
      <c r="T1831" s="2">
        <v>96674100</v>
      </c>
      <c r="U1831" s="2">
        <v>210</v>
      </c>
      <c r="V1831" s="2">
        <v>334</v>
      </c>
      <c r="W1831" s="2">
        <v>0</v>
      </c>
      <c r="X1831" s="2">
        <v>766</v>
      </c>
      <c r="Y1831" s="2">
        <v>162</v>
      </c>
      <c r="Z1831" s="2">
        <v>392</v>
      </c>
      <c r="AA1831" s="9">
        <f t="shared" si="254"/>
        <v>38078</v>
      </c>
      <c r="AB1831" s="9">
        <f t="shared" si="255"/>
        <v>2689</v>
      </c>
      <c r="AC1831" s="9">
        <f t="shared" si="256"/>
        <v>2053</v>
      </c>
      <c r="AD1831" s="9">
        <f t="shared" si="257"/>
        <v>1830</v>
      </c>
      <c r="AE1831" s="44">
        <f t="shared" si="258"/>
        <v>3.4088921402219364E-5</v>
      </c>
      <c r="AF1831" s="9">
        <f t="shared" si="259"/>
        <v>432</v>
      </c>
      <c r="AG1831" s="9">
        <f t="shared" si="252"/>
        <v>554</v>
      </c>
      <c r="AH1831" s="44">
        <f t="shared" si="260"/>
        <v>3.8684587739419332E-5</v>
      </c>
      <c r="AI1831">
        <f>AA1831/'Totals and Drop Down Lists'!W$6*Inputs!E$37</f>
        <v>34542.092423452406</v>
      </c>
      <c r="AJ1831">
        <f>AB1831/'Totals and Drop Down Lists'!X$6*Inputs!F$37</f>
        <v>8847.851134433351</v>
      </c>
      <c r="AK1831">
        <f>AC1831/'Totals and Drop Down Lists'!Y$6*Inputs!G$37</f>
        <v>13534.069475306458</v>
      </c>
      <c r="AL1831">
        <f>AD1831/'Totals and Drop Down Lists'!Z$6*Inputs!H$37</f>
        <v>14672.027324088816</v>
      </c>
      <c r="AM1831">
        <f>AE1831/'Totals and Drop Down Lists'!AA$6*Inputs!I$37</f>
        <v>4243.7076797809295</v>
      </c>
      <c r="AN1831">
        <f>AF1831/'Totals and Drop Down Lists'!AB$6*Inputs!J$37</f>
        <v>8621.2914366289278</v>
      </c>
      <c r="AO1831">
        <f>AG1831/'Totals and Drop Down Lists'!AC$6*Inputs!K$37</f>
        <v>10317.461203216757</v>
      </c>
      <c r="AP1831">
        <f>AH1831/'Totals and Drop Down Lists'!AD$6*Inputs!L$37</f>
        <v>9103.6405143444699</v>
      </c>
      <c r="AQ1831">
        <f>IF(OR($D1831="51",$D1831="52",$D1831="61"),(AA1831/'Totals and Drop Down Lists'!W$4)*Inputs!E$38,0)</f>
        <v>0</v>
      </c>
      <c r="AR1831">
        <f>IF(OR($D1831="51",$D1831="52",$D1831="61"),(AB1831/'Totals and Drop Down Lists'!X$4)*Inputs!F$38,0)</f>
        <v>0</v>
      </c>
      <c r="AS1831">
        <f>IF(OR($D1831="51",$D1831="52",$D1831="61"),(AC1831/'Totals and Drop Down Lists'!Y$4)*Inputs!G$38,0)</f>
        <v>0</v>
      </c>
      <c r="AT1831">
        <f>IF(OR($D1831="51",$D1831="52",$D1831="61"),(AD1831/'Totals and Drop Down Lists'!Z$4)*Inputs!H$38,0)</f>
        <v>0</v>
      </c>
      <c r="AU1831">
        <f>IF(OR($D1831="51",$D1831="52",$D1831="61"),(AE1831/'Totals and Drop Down Lists'!AA$4)*Inputs!I$38,0)</f>
        <v>0</v>
      </c>
      <c r="AV1831">
        <f>IF(OR($D1831="51",$D1831="52",$D1831="61"),(AF1831/'Totals and Drop Down Lists'!AB$4)*Inputs!J$38,0)</f>
        <v>0</v>
      </c>
      <c r="AW1831">
        <f>IF(OR($D1831="51",$D1831="52",$D1831="61"),(AG1831/'Totals and Drop Down Lists'!AC$4)*Inputs!K$38,0)</f>
        <v>0</v>
      </c>
      <c r="AX1831">
        <f>IF(OR($D1831="51",$D1831="52",$D1831="61"),(AH1831/'Totals and Drop Down Lists'!AD$4)*Inputs!L$38,0)</f>
        <v>0</v>
      </c>
      <c r="AY1831">
        <f>IF(OR($D1831="51",$D1831="52",$D1831="61"),0,(AA1831/'Totals and Drop Down Lists'!W$5)*Inputs!E$39)</f>
        <v>0</v>
      </c>
      <c r="AZ1831">
        <f>IF(OR($D1831="51",$D1831="52",$D1831="61"),0,(AB1831/'Totals and Drop Down Lists'!X$5)*Inputs!F$39)</f>
        <v>0</v>
      </c>
      <c r="BA1831">
        <f>IF(OR($D1831="51",$D1831="52",$D1831="61"),0,(AC1831/'Totals and Drop Down Lists'!Y$5)*Inputs!G$39)</f>
        <v>0</v>
      </c>
      <c r="BB1831">
        <f>IF(OR($D1831="51",$D1831="52",$D1831="61"),0,(AD1831/'Totals and Drop Down Lists'!Z$5)*Inputs!H$39)</f>
        <v>0</v>
      </c>
      <c r="BC1831">
        <f>IF(OR($D1831="51",$D1831="52",$D1831="61"),0,(AE1831/'Totals and Drop Down Lists'!AA$5)*Inputs!I$39)</f>
        <v>0</v>
      </c>
      <c r="BD1831">
        <f>IF(OR($D1831="51",$D1831="52",$D1831="61"),0,(AF1831/'Totals and Drop Down Lists'!AB$5)*Inputs!J$39)</f>
        <v>0</v>
      </c>
      <c r="BE1831">
        <f>IF(OR($D1831="51",$D1831="52",$D1831="61"),0,(AG1831/'Totals and Drop Down Lists'!AC$5)*Inputs!K$39)</f>
        <v>0</v>
      </c>
      <c r="BF1831">
        <f>IF(OR($D1831="51",$D1831="52",$D1831="61"),0,(AH1831/'Totals and Drop Down Lists'!AD$5)*Inputs!L$39)</f>
        <v>0</v>
      </c>
      <c r="BG1831" s="10">
        <f t="shared" si="253"/>
        <v>103882.14119125213</v>
      </c>
    </row>
    <row r="1832" spans="1:59" ht="28.8">
      <c r="A1832" s="1" t="s">
        <v>7534</v>
      </c>
      <c r="B1832" s="1" t="s">
        <v>5898</v>
      </c>
      <c r="C1832" s="1" t="s">
        <v>5909</v>
      </c>
      <c r="D1832" s="1" t="s">
        <v>25</v>
      </c>
      <c r="E1832" s="1" t="s">
        <v>5910</v>
      </c>
      <c r="F1832" s="2">
        <v>16151</v>
      </c>
      <c r="G1832" s="2">
        <v>85</v>
      </c>
      <c r="H1832" s="2">
        <v>1</v>
      </c>
      <c r="I1832" s="2">
        <v>2161</v>
      </c>
      <c r="J1832" s="2">
        <v>6277</v>
      </c>
      <c r="K1832" s="2">
        <v>1227</v>
      </c>
      <c r="L1832" s="2">
        <v>51</v>
      </c>
      <c r="M1832" s="2">
        <v>12</v>
      </c>
      <c r="N1832" s="2">
        <v>2</v>
      </c>
      <c r="O1832" s="2">
        <v>7</v>
      </c>
      <c r="P1832" s="2">
        <v>49</v>
      </c>
      <c r="Q1832" s="2">
        <v>0</v>
      </c>
      <c r="R1832" s="2">
        <v>1214</v>
      </c>
      <c r="S1832" s="2">
        <v>834600</v>
      </c>
      <c r="T1832" s="2">
        <v>44375000</v>
      </c>
      <c r="U1832" s="2">
        <v>57</v>
      </c>
      <c r="V1832" s="2">
        <v>60</v>
      </c>
      <c r="W1832" s="2">
        <v>0</v>
      </c>
      <c r="X1832" s="2">
        <v>220</v>
      </c>
      <c r="Y1832" s="2">
        <v>28</v>
      </c>
      <c r="Z1832" s="2">
        <v>153</v>
      </c>
      <c r="AA1832" s="9">
        <f t="shared" si="254"/>
        <v>16151</v>
      </c>
      <c r="AB1832" s="9">
        <f t="shared" si="255"/>
        <v>2075</v>
      </c>
      <c r="AC1832" s="9">
        <f t="shared" si="256"/>
        <v>1335</v>
      </c>
      <c r="AD1832" s="9">
        <f t="shared" si="257"/>
        <v>1214</v>
      </c>
      <c r="AE1832" s="44">
        <f t="shared" si="258"/>
        <v>1.6750693139677847E-5</v>
      </c>
      <c r="AF1832" s="9">
        <f t="shared" si="259"/>
        <v>160</v>
      </c>
      <c r="AG1832" s="9">
        <f t="shared" si="252"/>
        <v>181</v>
      </c>
      <c r="AH1832" s="44">
        <f t="shared" si="260"/>
        <v>1.3165037340531939E-5</v>
      </c>
      <c r="AI1832">
        <f>AA1832/'Totals and Drop Down Lists'!W$6*Inputs!E$37</f>
        <v>14651.224715877406</v>
      </c>
      <c r="AJ1832">
        <f>AB1832/'Totals and Drop Down Lists'!X$6*Inputs!F$37</f>
        <v>6827.5534042206036</v>
      </c>
      <c r="AK1832">
        <f>AC1832/'Totals and Drop Down Lists'!Y$6*Inputs!G$37</f>
        <v>8800.770944731672</v>
      </c>
      <c r="AL1832">
        <f>AD1832/'Totals and Drop Down Lists'!Z$6*Inputs!H$37</f>
        <v>9733.2465417725816</v>
      </c>
      <c r="AM1832">
        <f>AE1832/'Totals and Drop Down Lists'!AA$6*Inputs!I$37</f>
        <v>2085.2829070114431</v>
      </c>
      <c r="AN1832">
        <f>AF1832/'Totals and Drop Down Lists'!AB$6*Inputs!J$37</f>
        <v>3193.0709024551588</v>
      </c>
      <c r="AO1832">
        <f>AG1832/'Totals and Drop Down Lists'!AC$6*Inputs!K$37</f>
        <v>3370.8672884155831</v>
      </c>
      <c r="AP1832">
        <f>AH1832/'Totals and Drop Down Lists'!AD$6*Inputs!L$37</f>
        <v>3098.1270399838913</v>
      </c>
      <c r="AQ1832">
        <f>IF(OR($D1832="51",$D1832="52",$D1832="61"),(AA1832/'Totals and Drop Down Lists'!W$4)*Inputs!E$38,0)</f>
        <v>0</v>
      </c>
      <c r="AR1832">
        <f>IF(OR($D1832="51",$D1832="52",$D1832="61"),(AB1832/'Totals and Drop Down Lists'!X$4)*Inputs!F$38,0)</f>
        <v>0</v>
      </c>
      <c r="AS1832">
        <f>IF(OR($D1832="51",$D1832="52",$D1832="61"),(AC1832/'Totals and Drop Down Lists'!Y$4)*Inputs!G$38,0)</f>
        <v>0</v>
      </c>
      <c r="AT1832">
        <f>IF(OR($D1832="51",$D1832="52",$D1832="61"),(AD1832/'Totals and Drop Down Lists'!Z$4)*Inputs!H$38,0)</f>
        <v>0</v>
      </c>
      <c r="AU1832">
        <f>IF(OR($D1832="51",$D1832="52",$D1832="61"),(AE1832/'Totals and Drop Down Lists'!AA$4)*Inputs!I$38,0)</f>
        <v>0</v>
      </c>
      <c r="AV1832">
        <f>IF(OR($D1832="51",$D1832="52",$D1832="61"),(AF1832/'Totals and Drop Down Lists'!AB$4)*Inputs!J$38,0)</f>
        <v>0</v>
      </c>
      <c r="AW1832">
        <f>IF(OR($D1832="51",$D1832="52",$D1832="61"),(AG1832/'Totals and Drop Down Lists'!AC$4)*Inputs!K$38,0)</f>
        <v>0</v>
      </c>
      <c r="AX1832">
        <f>IF(OR($D1832="51",$D1832="52",$D1832="61"),(AH1832/'Totals and Drop Down Lists'!AD$4)*Inputs!L$38,0)</f>
        <v>0</v>
      </c>
      <c r="AY1832">
        <f>IF(OR($D1832="51",$D1832="52",$D1832="61"),0,(AA1832/'Totals and Drop Down Lists'!W$5)*Inputs!E$39)</f>
        <v>0</v>
      </c>
      <c r="AZ1832">
        <f>IF(OR($D1832="51",$D1832="52",$D1832="61"),0,(AB1832/'Totals and Drop Down Lists'!X$5)*Inputs!F$39)</f>
        <v>0</v>
      </c>
      <c r="BA1832">
        <f>IF(OR($D1832="51",$D1832="52",$D1832="61"),0,(AC1832/'Totals and Drop Down Lists'!Y$5)*Inputs!G$39)</f>
        <v>0</v>
      </c>
      <c r="BB1832">
        <f>IF(OR($D1832="51",$D1832="52",$D1832="61"),0,(AD1832/'Totals and Drop Down Lists'!Z$5)*Inputs!H$39)</f>
        <v>0</v>
      </c>
      <c r="BC1832">
        <f>IF(OR($D1832="51",$D1832="52",$D1832="61"),0,(AE1832/'Totals and Drop Down Lists'!AA$5)*Inputs!I$39)</f>
        <v>0</v>
      </c>
      <c r="BD1832">
        <f>IF(OR($D1832="51",$D1832="52",$D1832="61"),0,(AF1832/'Totals and Drop Down Lists'!AB$5)*Inputs!J$39)</f>
        <v>0</v>
      </c>
      <c r="BE1832">
        <f>IF(OR($D1832="51",$D1832="52",$D1832="61"),0,(AG1832/'Totals and Drop Down Lists'!AC$5)*Inputs!K$39)</f>
        <v>0</v>
      </c>
      <c r="BF1832">
        <f>IF(OR($D1832="51",$D1832="52",$D1832="61"),0,(AH1832/'Totals and Drop Down Lists'!AD$5)*Inputs!L$39)</f>
        <v>0</v>
      </c>
      <c r="BG1832" s="10">
        <f t="shared" si="253"/>
        <v>51760.143744468347</v>
      </c>
    </row>
    <row r="1833" spans="1:59" ht="28.8">
      <c r="A1833" s="1" t="s">
        <v>7534</v>
      </c>
      <c r="B1833" s="1" t="s">
        <v>5898</v>
      </c>
      <c r="C1833" s="1" t="s">
        <v>5911</v>
      </c>
      <c r="D1833" s="1" t="s">
        <v>25</v>
      </c>
      <c r="E1833" s="1" t="s">
        <v>5912</v>
      </c>
      <c r="F1833" s="2">
        <v>25927</v>
      </c>
      <c r="G1833" s="2">
        <v>113</v>
      </c>
      <c r="H1833" s="2">
        <v>10</v>
      </c>
      <c r="I1833" s="2">
        <v>3518</v>
      </c>
      <c r="J1833" s="2">
        <v>10312</v>
      </c>
      <c r="K1833" s="2">
        <v>2686</v>
      </c>
      <c r="L1833" s="2">
        <v>98</v>
      </c>
      <c r="M1833" s="2">
        <v>5</v>
      </c>
      <c r="N1833" s="2">
        <v>0</v>
      </c>
      <c r="O1833" s="2">
        <v>47</v>
      </c>
      <c r="P1833" s="2">
        <v>28</v>
      </c>
      <c r="Q1833" s="2">
        <v>3</v>
      </c>
      <c r="R1833" s="2">
        <v>1953</v>
      </c>
      <c r="S1833" s="2">
        <v>1845500</v>
      </c>
      <c r="T1833" s="2">
        <v>87137300</v>
      </c>
      <c r="U1833" s="2">
        <v>92</v>
      </c>
      <c r="V1833" s="2">
        <v>425</v>
      </c>
      <c r="W1833" s="2">
        <v>33</v>
      </c>
      <c r="X1833" s="2">
        <v>886</v>
      </c>
      <c r="Y1833" s="2">
        <v>123</v>
      </c>
      <c r="Z1833" s="2">
        <v>473</v>
      </c>
      <c r="AA1833" s="9">
        <f t="shared" si="254"/>
        <v>25927</v>
      </c>
      <c r="AB1833" s="9">
        <f t="shared" si="255"/>
        <v>3395</v>
      </c>
      <c r="AC1833" s="9">
        <f t="shared" si="256"/>
        <v>2134</v>
      </c>
      <c r="AD1833" s="9">
        <f t="shared" si="257"/>
        <v>1953</v>
      </c>
      <c r="AE1833" s="44">
        <f t="shared" si="258"/>
        <v>4.8861286574109114E-5</v>
      </c>
      <c r="AF1833" s="9">
        <f t="shared" si="259"/>
        <v>428</v>
      </c>
      <c r="AG1833" s="9">
        <f t="shared" si="252"/>
        <v>596</v>
      </c>
      <c r="AH1833" s="44">
        <f t="shared" si="260"/>
        <v>5.7764424387834788E-5</v>
      </c>
      <c r="AI1833">
        <f>AA1833/'Totals and Drop Down Lists'!W$6*Inputs!E$37</f>
        <v>23519.429336174449</v>
      </c>
      <c r="AJ1833">
        <f>AB1833/'Totals and Drop Down Lists'!X$6*Inputs!F$37</f>
        <v>11170.864485459735</v>
      </c>
      <c r="AK1833">
        <f>AC1833/'Totals and Drop Down Lists'!Y$6*Inputs!G$37</f>
        <v>14068.048835998043</v>
      </c>
      <c r="AL1833">
        <f>AD1833/'Totals and Drop Down Lists'!Z$6*Inputs!H$37</f>
        <v>15658.179980298066</v>
      </c>
      <c r="AM1833">
        <f>AE1833/'Totals and Drop Down Lists'!AA$6*Inputs!I$37</f>
        <v>6082.7098232865737</v>
      </c>
      <c r="AN1833">
        <f>AF1833/'Totals and Drop Down Lists'!AB$6*Inputs!J$37</f>
        <v>8541.4646640675492</v>
      </c>
      <c r="AO1833">
        <f>AG1833/'Totals and Drop Down Lists'!AC$6*Inputs!K$37</f>
        <v>11099.651402738604</v>
      </c>
      <c r="AP1833">
        <f>AH1833/'Totals and Drop Down Lists'!AD$6*Inputs!L$37</f>
        <v>13593.696737500091</v>
      </c>
      <c r="AQ1833">
        <f>IF(OR($D1833="51",$D1833="52",$D1833="61"),(AA1833/'Totals and Drop Down Lists'!W$4)*Inputs!E$38,0)</f>
        <v>0</v>
      </c>
      <c r="AR1833">
        <f>IF(OR($D1833="51",$D1833="52",$D1833="61"),(AB1833/'Totals and Drop Down Lists'!X$4)*Inputs!F$38,0)</f>
        <v>0</v>
      </c>
      <c r="AS1833">
        <f>IF(OR($D1833="51",$D1833="52",$D1833="61"),(AC1833/'Totals and Drop Down Lists'!Y$4)*Inputs!G$38,0)</f>
        <v>0</v>
      </c>
      <c r="AT1833">
        <f>IF(OR($D1833="51",$D1833="52",$D1833="61"),(AD1833/'Totals and Drop Down Lists'!Z$4)*Inputs!H$38,0)</f>
        <v>0</v>
      </c>
      <c r="AU1833">
        <f>IF(OR($D1833="51",$D1833="52",$D1833="61"),(AE1833/'Totals and Drop Down Lists'!AA$4)*Inputs!I$38,0)</f>
        <v>0</v>
      </c>
      <c r="AV1833">
        <f>IF(OR($D1833="51",$D1833="52",$D1833="61"),(AF1833/'Totals and Drop Down Lists'!AB$4)*Inputs!J$38,0)</f>
        <v>0</v>
      </c>
      <c r="AW1833">
        <f>IF(OR($D1833="51",$D1833="52",$D1833="61"),(AG1833/'Totals and Drop Down Lists'!AC$4)*Inputs!K$38,0)</f>
        <v>0</v>
      </c>
      <c r="AX1833">
        <f>IF(OR($D1833="51",$D1833="52",$D1833="61"),(AH1833/'Totals and Drop Down Lists'!AD$4)*Inputs!L$38,0)</f>
        <v>0</v>
      </c>
      <c r="AY1833">
        <f>IF(OR($D1833="51",$D1833="52",$D1833="61"),0,(AA1833/'Totals and Drop Down Lists'!W$5)*Inputs!E$39)</f>
        <v>0</v>
      </c>
      <c r="AZ1833">
        <f>IF(OR($D1833="51",$D1833="52",$D1833="61"),0,(AB1833/'Totals and Drop Down Lists'!X$5)*Inputs!F$39)</f>
        <v>0</v>
      </c>
      <c r="BA1833">
        <f>IF(OR($D1833="51",$D1833="52",$D1833="61"),0,(AC1833/'Totals and Drop Down Lists'!Y$5)*Inputs!G$39)</f>
        <v>0</v>
      </c>
      <c r="BB1833">
        <f>IF(OR($D1833="51",$D1833="52",$D1833="61"),0,(AD1833/'Totals and Drop Down Lists'!Z$5)*Inputs!H$39)</f>
        <v>0</v>
      </c>
      <c r="BC1833">
        <f>IF(OR($D1833="51",$D1833="52",$D1833="61"),0,(AE1833/'Totals and Drop Down Lists'!AA$5)*Inputs!I$39)</f>
        <v>0</v>
      </c>
      <c r="BD1833">
        <f>IF(OR($D1833="51",$D1833="52",$D1833="61"),0,(AF1833/'Totals and Drop Down Lists'!AB$5)*Inputs!J$39)</f>
        <v>0</v>
      </c>
      <c r="BE1833">
        <f>IF(OR($D1833="51",$D1833="52",$D1833="61"),0,(AG1833/'Totals and Drop Down Lists'!AC$5)*Inputs!K$39)</f>
        <v>0</v>
      </c>
      <c r="BF1833">
        <f>IF(OR($D1833="51",$D1833="52",$D1833="61"),0,(AH1833/'Totals and Drop Down Lists'!AD$5)*Inputs!L$39)</f>
        <v>0</v>
      </c>
      <c r="BG1833" s="10">
        <f t="shared" si="253"/>
        <v>103734.04526552312</v>
      </c>
    </row>
    <row r="1834" spans="1:59" ht="28.8">
      <c r="A1834" s="1" t="s">
        <v>7534</v>
      </c>
      <c r="B1834" s="1" t="s">
        <v>5898</v>
      </c>
      <c r="C1834" s="1" t="s">
        <v>5913</v>
      </c>
      <c r="D1834" s="1" t="s">
        <v>25</v>
      </c>
      <c r="E1834" s="1" t="s">
        <v>5914</v>
      </c>
      <c r="F1834" s="2">
        <v>33118</v>
      </c>
      <c r="G1834" s="2">
        <v>162</v>
      </c>
      <c r="H1834" s="2">
        <v>16</v>
      </c>
      <c r="I1834" s="2">
        <v>4124</v>
      </c>
      <c r="J1834" s="2">
        <v>13416</v>
      </c>
      <c r="K1834" s="2">
        <v>2678</v>
      </c>
      <c r="L1834" s="2">
        <v>112</v>
      </c>
      <c r="M1834" s="2">
        <v>8</v>
      </c>
      <c r="N1834" s="2">
        <v>0</v>
      </c>
      <c r="O1834" s="2">
        <v>12</v>
      </c>
      <c r="P1834" s="2">
        <v>3</v>
      </c>
      <c r="Q1834" s="2">
        <v>4</v>
      </c>
      <c r="R1834" s="2">
        <v>3543</v>
      </c>
      <c r="S1834" s="2">
        <v>1471300</v>
      </c>
      <c r="T1834" s="2">
        <v>82582400</v>
      </c>
      <c r="U1834" s="2">
        <v>49</v>
      </c>
      <c r="V1834" s="2">
        <v>366</v>
      </c>
      <c r="W1834" s="2">
        <v>22</v>
      </c>
      <c r="X1834" s="2">
        <v>793</v>
      </c>
      <c r="Y1834" s="2">
        <v>213</v>
      </c>
      <c r="Z1834" s="2">
        <v>412</v>
      </c>
      <c r="AA1834" s="9">
        <f t="shared" si="254"/>
        <v>33118</v>
      </c>
      <c r="AB1834" s="9">
        <f t="shared" si="255"/>
        <v>3946</v>
      </c>
      <c r="AC1834" s="9">
        <f t="shared" si="256"/>
        <v>3682</v>
      </c>
      <c r="AD1834" s="9">
        <f t="shared" si="257"/>
        <v>3543</v>
      </c>
      <c r="AE1834" s="44">
        <f t="shared" si="258"/>
        <v>3.733308522265237E-5</v>
      </c>
      <c r="AF1834" s="9">
        <f t="shared" si="259"/>
        <v>405</v>
      </c>
      <c r="AG1834" s="9">
        <f t="shared" si="252"/>
        <v>625</v>
      </c>
      <c r="AH1834" s="44">
        <f t="shared" si="260"/>
        <v>4.6421441979483694E-5</v>
      </c>
      <c r="AI1834">
        <f>AA1834/'Totals and Drop Down Lists'!W$6*Inputs!E$37</f>
        <v>30042.676003989098</v>
      </c>
      <c r="AJ1834">
        <f>AB1834/'Totals and Drop Down Lists'!X$6*Inputs!F$37</f>
        <v>12983.867823158796</v>
      </c>
      <c r="AK1834">
        <f>AC1834/'Totals and Drop Down Lists'!Y$6*Inputs!G$37</f>
        <v>24272.98772921499</v>
      </c>
      <c r="AL1834">
        <f>AD1834/'Totals and Drop Down Lists'!Z$6*Inputs!H$37</f>
        <v>28406.006999588346</v>
      </c>
      <c r="AM1834">
        <f>AE1834/'Totals and Drop Down Lists'!AA$6*Inputs!I$37</f>
        <v>4647.5715262428666</v>
      </c>
      <c r="AN1834">
        <f>AF1834/'Totals and Drop Down Lists'!AB$6*Inputs!J$37</f>
        <v>8082.4607218396204</v>
      </c>
      <c r="AO1834">
        <f>AG1834/'Totals and Drop Down Lists'!AC$6*Inputs!K$37</f>
        <v>11639.735111932261</v>
      </c>
      <c r="AP1834">
        <f>AH1834/'Totals and Drop Down Lists'!AD$6*Inputs!L$37</f>
        <v>10924.353718989958</v>
      </c>
      <c r="AQ1834">
        <f>IF(OR($D1834="51",$D1834="52",$D1834="61"),(AA1834/'Totals and Drop Down Lists'!W$4)*Inputs!E$38,0)</f>
        <v>0</v>
      </c>
      <c r="AR1834">
        <f>IF(OR($D1834="51",$D1834="52",$D1834="61"),(AB1834/'Totals and Drop Down Lists'!X$4)*Inputs!F$38,0)</f>
        <v>0</v>
      </c>
      <c r="AS1834">
        <f>IF(OR($D1834="51",$D1834="52",$D1834="61"),(AC1834/'Totals and Drop Down Lists'!Y$4)*Inputs!G$38,0)</f>
        <v>0</v>
      </c>
      <c r="AT1834">
        <f>IF(OR($D1834="51",$D1834="52",$D1834="61"),(AD1834/'Totals and Drop Down Lists'!Z$4)*Inputs!H$38,0)</f>
        <v>0</v>
      </c>
      <c r="AU1834">
        <f>IF(OR($D1834="51",$D1834="52",$D1834="61"),(AE1834/'Totals and Drop Down Lists'!AA$4)*Inputs!I$38,0)</f>
        <v>0</v>
      </c>
      <c r="AV1834">
        <f>IF(OR($D1834="51",$D1834="52",$D1834="61"),(AF1834/'Totals and Drop Down Lists'!AB$4)*Inputs!J$38,0)</f>
        <v>0</v>
      </c>
      <c r="AW1834">
        <f>IF(OR($D1834="51",$D1834="52",$D1834="61"),(AG1834/'Totals and Drop Down Lists'!AC$4)*Inputs!K$38,0)</f>
        <v>0</v>
      </c>
      <c r="AX1834">
        <f>IF(OR($D1834="51",$D1834="52",$D1834="61"),(AH1834/'Totals and Drop Down Lists'!AD$4)*Inputs!L$38,0)</f>
        <v>0</v>
      </c>
      <c r="AY1834">
        <f>IF(OR($D1834="51",$D1834="52",$D1834="61"),0,(AA1834/'Totals and Drop Down Lists'!W$5)*Inputs!E$39)</f>
        <v>0</v>
      </c>
      <c r="AZ1834">
        <f>IF(OR($D1834="51",$D1834="52",$D1834="61"),0,(AB1834/'Totals and Drop Down Lists'!X$5)*Inputs!F$39)</f>
        <v>0</v>
      </c>
      <c r="BA1834">
        <f>IF(OR($D1834="51",$D1834="52",$D1834="61"),0,(AC1834/'Totals and Drop Down Lists'!Y$5)*Inputs!G$39)</f>
        <v>0</v>
      </c>
      <c r="BB1834">
        <f>IF(OR($D1834="51",$D1834="52",$D1834="61"),0,(AD1834/'Totals and Drop Down Lists'!Z$5)*Inputs!H$39)</f>
        <v>0</v>
      </c>
      <c r="BC1834">
        <f>IF(OR($D1834="51",$D1834="52",$D1834="61"),0,(AE1834/'Totals and Drop Down Lists'!AA$5)*Inputs!I$39)</f>
        <v>0</v>
      </c>
      <c r="BD1834">
        <f>IF(OR($D1834="51",$D1834="52",$D1834="61"),0,(AF1834/'Totals and Drop Down Lists'!AB$5)*Inputs!J$39)</f>
        <v>0</v>
      </c>
      <c r="BE1834">
        <f>IF(OR($D1834="51",$D1834="52",$D1834="61"),0,(AG1834/'Totals and Drop Down Lists'!AC$5)*Inputs!K$39)</f>
        <v>0</v>
      </c>
      <c r="BF1834">
        <f>IF(OR($D1834="51",$D1834="52",$D1834="61"),0,(AH1834/'Totals and Drop Down Lists'!AD$5)*Inputs!L$39)</f>
        <v>0</v>
      </c>
      <c r="BG1834" s="10">
        <f t="shared" si="253"/>
        <v>130999.65963495595</v>
      </c>
    </row>
    <row r="1835" spans="1:59" ht="28.8">
      <c r="A1835" s="1" t="s">
        <v>7534</v>
      </c>
      <c r="B1835" s="1" t="s">
        <v>5898</v>
      </c>
      <c r="C1835" s="1" t="s">
        <v>5915</v>
      </c>
      <c r="D1835" s="1" t="s">
        <v>25</v>
      </c>
      <c r="E1835" s="1" t="s">
        <v>5916</v>
      </c>
      <c r="F1835" s="2">
        <v>29449</v>
      </c>
      <c r="G1835" s="2">
        <v>151</v>
      </c>
      <c r="H1835" s="2">
        <v>2</v>
      </c>
      <c r="I1835" s="2">
        <v>4087</v>
      </c>
      <c r="J1835" s="2">
        <v>11758</v>
      </c>
      <c r="K1835" s="2">
        <v>2433</v>
      </c>
      <c r="L1835" s="2">
        <v>116</v>
      </c>
      <c r="M1835" s="2">
        <v>41</v>
      </c>
      <c r="N1835" s="2">
        <v>8</v>
      </c>
      <c r="O1835" s="2">
        <v>126</v>
      </c>
      <c r="P1835" s="2">
        <v>17</v>
      </c>
      <c r="Q1835" s="2">
        <v>0</v>
      </c>
      <c r="R1835" s="2">
        <v>2690</v>
      </c>
      <c r="S1835" s="2">
        <v>1398400</v>
      </c>
      <c r="T1835" s="2">
        <v>79450600</v>
      </c>
      <c r="U1835" s="2">
        <v>58</v>
      </c>
      <c r="V1835" s="2">
        <v>328</v>
      </c>
      <c r="W1835" s="2">
        <v>0</v>
      </c>
      <c r="X1835" s="2">
        <v>572</v>
      </c>
      <c r="Y1835" s="2">
        <v>74</v>
      </c>
      <c r="Z1835" s="2">
        <v>224</v>
      </c>
      <c r="AA1835" s="9">
        <f t="shared" si="254"/>
        <v>29449</v>
      </c>
      <c r="AB1835" s="9">
        <f t="shared" si="255"/>
        <v>3934</v>
      </c>
      <c r="AC1835" s="9">
        <f t="shared" si="256"/>
        <v>2998</v>
      </c>
      <c r="AD1835" s="9">
        <f t="shared" si="257"/>
        <v>2690</v>
      </c>
      <c r="AE1835" s="44">
        <f t="shared" si="258"/>
        <v>3.5159812301364363E-5</v>
      </c>
      <c r="AF1835" s="9">
        <f t="shared" si="259"/>
        <v>244</v>
      </c>
      <c r="AG1835" s="9">
        <f t="shared" si="252"/>
        <v>298</v>
      </c>
      <c r="AH1835" s="44">
        <f t="shared" si="260"/>
        <v>2.294436292058512E-5</v>
      </c>
      <c r="AI1835">
        <f>AA1835/'Totals and Drop Down Lists'!W$6*Inputs!E$37</f>
        <v>26714.377850156259</v>
      </c>
      <c r="AJ1835">
        <f>AB1835/'Totals and Drop Down Lists'!X$6*Inputs!F$37</f>
        <v>12944.383176965714</v>
      </c>
      <c r="AK1835">
        <f>AC1835/'Totals and Drop Down Lists'!Y$6*Inputs!G$37</f>
        <v>19763.828683374948</v>
      </c>
      <c r="AL1835">
        <f>AD1835/'Totals and Drop Down Lists'!Z$6*Inputs!H$37</f>
        <v>21567.078416283563</v>
      </c>
      <c r="AM1835">
        <f>AE1835/'Totals and Drop Down Lists'!AA$6*Inputs!I$37</f>
        <v>4377.0221921202155</v>
      </c>
      <c r="AN1835">
        <f>AF1835/'Totals and Drop Down Lists'!AB$6*Inputs!J$37</f>
        <v>4869.4331262441174</v>
      </c>
      <c r="AO1835">
        <f>AG1835/'Totals and Drop Down Lists'!AC$6*Inputs!K$37</f>
        <v>5549.8257013693019</v>
      </c>
      <c r="AP1835">
        <f>AH1835/'Totals and Drop Down Lists'!AD$6*Inputs!L$37</f>
        <v>5399.4948393056602</v>
      </c>
      <c r="AQ1835">
        <f>IF(OR($D1835="51",$D1835="52",$D1835="61"),(AA1835/'Totals and Drop Down Lists'!W$4)*Inputs!E$38,0)</f>
        <v>0</v>
      </c>
      <c r="AR1835">
        <f>IF(OR($D1835="51",$D1835="52",$D1835="61"),(AB1835/'Totals and Drop Down Lists'!X$4)*Inputs!F$38,0)</f>
        <v>0</v>
      </c>
      <c r="AS1835">
        <f>IF(OR($D1835="51",$D1835="52",$D1835="61"),(AC1835/'Totals and Drop Down Lists'!Y$4)*Inputs!G$38,0)</f>
        <v>0</v>
      </c>
      <c r="AT1835">
        <f>IF(OR($D1835="51",$D1835="52",$D1835="61"),(AD1835/'Totals and Drop Down Lists'!Z$4)*Inputs!H$38,0)</f>
        <v>0</v>
      </c>
      <c r="AU1835">
        <f>IF(OR($D1835="51",$D1835="52",$D1835="61"),(AE1835/'Totals and Drop Down Lists'!AA$4)*Inputs!I$38,0)</f>
        <v>0</v>
      </c>
      <c r="AV1835">
        <f>IF(OR($D1835="51",$D1835="52",$D1835="61"),(AF1835/'Totals and Drop Down Lists'!AB$4)*Inputs!J$38,0)</f>
        <v>0</v>
      </c>
      <c r="AW1835">
        <f>IF(OR($D1835="51",$D1835="52",$D1835="61"),(AG1835/'Totals and Drop Down Lists'!AC$4)*Inputs!K$38,0)</f>
        <v>0</v>
      </c>
      <c r="AX1835">
        <f>IF(OR($D1835="51",$D1835="52",$D1835="61"),(AH1835/'Totals and Drop Down Lists'!AD$4)*Inputs!L$38,0)</f>
        <v>0</v>
      </c>
      <c r="AY1835">
        <f>IF(OR($D1835="51",$D1835="52",$D1835="61"),0,(AA1835/'Totals and Drop Down Lists'!W$5)*Inputs!E$39)</f>
        <v>0</v>
      </c>
      <c r="AZ1835">
        <f>IF(OR($D1835="51",$D1835="52",$D1835="61"),0,(AB1835/'Totals and Drop Down Lists'!X$5)*Inputs!F$39)</f>
        <v>0</v>
      </c>
      <c r="BA1835">
        <f>IF(OR($D1835="51",$D1835="52",$D1835="61"),0,(AC1835/'Totals and Drop Down Lists'!Y$5)*Inputs!G$39)</f>
        <v>0</v>
      </c>
      <c r="BB1835">
        <f>IF(OR($D1835="51",$D1835="52",$D1835="61"),0,(AD1835/'Totals and Drop Down Lists'!Z$5)*Inputs!H$39)</f>
        <v>0</v>
      </c>
      <c r="BC1835">
        <f>IF(OR($D1835="51",$D1835="52",$D1835="61"),0,(AE1835/'Totals and Drop Down Lists'!AA$5)*Inputs!I$39)</f>
        <v>0</v>
      </c>
      <c r="BD1835">
        <f>IF(OR($D1835="51",$D1835="52",$D1835="61"),0,(AF1835/'Totals and Drop Down Lists'!AB$5)*Inputs!J$39)</f>
        <v>0</v>
      </c>
      <c r="BE1835">
        <f>IF(OR($D1835="51",$D1835="52",$D1835="61"),0,(AG1835/'Totals and Drop Down Lists'!AC$5)*Inputs!K$39)</f>
        <v>0</v>
      </c>
      <c r="BF1835">
        <f>IF(OR($D1835="51",$D1835="52",$D1835="61"),0,(AH1835/'Totals and Drop Down Lists'!AD$5)*Inputs!L$39)</f>
        <v>0</v>
      </c>
      <c r="BG1835" s="10">
        <f t="shared" si="253"/>
        <v>101185.44398581977</v>
      </c>
    </row>
    <row r="1836" spans="1:59" ht="28.8">
      <c r="A1836" s="1" t="s">
        <v>7534</v>
      </c>
      <c r="B1836" s="1" t="s">
        <v>5898</v>
      </c>
      <c r="C1836" s="1" t="s">
        <v>5917</v>
      </c>
      <c r="D1836" s="1" t="s">
        <v>58</v>
      </c>
      <c r="E1836" s="1" t="s">
        <v>5918</v>
      </c>
      <c r="F1836" s="2">
        <v>82284</v>
      </c>
      <c r="G1836" s="2">
        <v>287</v>
      </c>
      <c r="H1836" s="2">
        <v>15</v>
      </c>
      <c r="I1836" s="2">
        <v>4513</v>
      </c>
      <c r="J1836" s="2">
        <v>27688</v>
      </c>
      <c r="K1836" s="2">
        <v>4027</v>
      </c>
      <c r="L1836" s="2">
        <v>254</v>
      </c>
      <c r="M1836" s="2">
        <v>34</v>
      </c>
      <c r="N1836" s="2">
        <v>2</v>
      </c>
      <c r="O1836" s="2">
        <v>12</v>
      </c>
      <c r="P1836" s="2">
        <v>35</v>
      </c>
      <c r="Q1836" s="2">
        <v>0</v>
      </c>
      <c r="R1836" s="2">
        <v>1602</v>
      </c>
      <c r="S1836" s="2">
        <v>3947100</v>
      </c>
      <c r="T1836" s="2">
        <v>187335100</v>
      </c>
      <c r="U1836" s="2">
        <v>228</v>
      </c>
      <c r="V1836" s="2">
        <v>242</v>
      </c>
      <c r="W1836" s="2">
        <v>0</v>
      </c>
      <c r="X1836" s="2">
        <v>956</v>
      </c>
      <c r="Y1836" s="2">
        <v>103</v>
      </c>
      <c r="Z1836" s="2">
        <v>597</v>
      </c>
      <c r="AA1836" s="9">
        <f t="shared" si="254"/>
        <v>82284</v>
      </c>
      <c r="AB1836" s="9">
        <f t="shared" si="255"/>
        <v>4211</v>
      </c>
      <c r="AC1836" s="9">
        <f t="shared" si="256"/>
        <v>1939</v>
      </c>
      <c r="AD1836" s="9">
        <f t="shared" si="257"/>
        <v>1602</v>
      </c>
      <c r="AE1836" s="44">
        <f t="shared" si="258"/>
        <v>4.0904158151283011E-5</v>
      </c>
      <c r="AF1836" s="9">
        <f t="shared" si="259"/>
        <v>714</v>
      </c>
      <c r="AG1836" s="9">
        <f t="shared" si="252"/>
        <v>700</v>
      </c>
      <c r="AH1836" s="44">
        <f t="shared" si="260"/>
        <v>3.7882546905585266E-5</v>
      </c>
      <c r="AI1836">
        <f>AA1836/'Totals and Drop Down Lists'!W$6*Inputs!E$37</f>
        <v>74643.141261919169</v>
      </c>
      <c r="AJ1836">
        <f>AB1836/'Totals and Drop Down Lists'!X$6*Inputs!F$37</f>
        <v>13855.82042658938</v>
      </c>
      <c r="AK1836">
        <f>AC1836/'Totals and Drop Down Lists'!Y$6*Inputs!G$37</f>
        <v>12782.54296766645</v>
      </c>
      <c r="AL1836">
        <f>AD1836/'Totals and Drop Down Lists'!Z$6*Inputs!H$37</f>
        <v>12844.037034530209</v>
      </c>
      <c r="AM1836">
        <f>AE1836/'Totals and Drop Down Lists'!AA$6*Inputs!I$37</f>
        <v>5092.132075210573</v>
      </c>
      <c r="AN1836">
        <f>AF1836/'Totals and Drop Down Lists'!AB$6*Inputs!J$37</f>
        <v>14249.078902206145</v>
      </c>
      <c r="AO1836">
        <f>AG1836/'Totals and Drop Down Lists'!AC$6*Inputs!K$37</f>
        <v>13036.503325364132</v>
      </c>
      <c r="AP1836">
        <f>AH1836/'Totals and Drop Down Lists'!AD$6*Inputs!L$37</f>
        <v>8914.896317864117</v>
      </c>
      <c r="AQ1836">
        <f>IF(OR($D1836="51",$D1836="52",$D1836="61"),(AA1836/'Totals and Drop Down Lists'!W$4)*Inputs!E$38,0)</f>
        <v>0</v>
      </c>
      <c r="AR1836">
        <f>IF(OR($D1836="51",$D1836="52",$D1836="61"),(AB1836/'Totals and Drop Down Lists'!X$4)*Inputs!F$38,0)</f>
        <v>0</v>
      </c>
      <c r="AS1836">
        <f>IF(OR($D1836="51",$D1836="52",$D1836="61"),(AC1836/'Totals and Drop Down Lists'!Y$4)*Inputs!G$38,0)</f>
        <v>0</v>
      </c>
      <c r="AT1836">
        <f>IF(OR($D1836="51",$D1836="52",$D1836="61"),(AD1836/'Totals and Drop Down Lists'!Z$4)*Inputs!H$38,0)</f>
        <v>0</v>
      </c>
      <c r="AU1836">
        <f>IF(OR($D1836="51",$D1836="52",$D1836="61"),(AE1836/'Totals and Drop Down Lists'!AA$4)*Inputs!I$38,0)</f>
        <v>0</v>
      </c>
      <c r="AV1836">
        <f>IF(OR($D1836="51",$D1836="52",$D1836="61"),(AF1836/'Totals and Drop Down Lists'!AB$4)*Inputs!J$38,0)</f>
        <v>0</v>
      </c>
      <c r="AW1836">
        <f>IF(OR($D1836="51",$D1836="52",$D1836="61"),(AG1836/'Totals and Drop Down Lists'!AC$4)*Inputs!K$38,0)</f>
        <v>0</v>
      </c>
      <c r="AX1836">
        <f>IF(OR($D1836="51",$D1836="52",$D1836="61"),(AH1836/'Totals and Drop Down Lists'!AD$4)*Inputs!L$38,0)</f>
        <v>0</v>
      </c>
      <c r="AY1836">
        <f>IF(OR($D1836="51",$D1836="52",$D1836="61"),0,(AA1836/'Totals and Drop Down Lists'!W$5)*Inputs!E$39)</f>
        <v>0</v>
      </c>
      <c r="AZ1836">
        <f>IF(OR($D1836="51",$D1836="52",$D1836="61"),0,(AB1836/'Totals and Drop Down Lists'!X$5)*Inputs!F$39)</f>
        <v>0</v>
      </c>
      <c r="BA1836">
        <f>IF(OR($D1836="51",$D1836="52",$D1836="61"),0,(AC1836/'Totals and Drop Down Lists'!Y$5)*Inputs!G$39)</f>
        <v>0</v>
      </c>
      <c r="BB1836">
        <f>IF(OR($D1836="51",$D1836="52",$D1836="61"),0,(AD1836/'Totals and Drop Down Lists'!Z$5)*Inputs!H$39)</f>
        <v>0</v>
      </c>
      <c r="BC1836">
        <f>IF(OR($D1836="51",$D1836="52",$D1836="61"),0,(AE1836/'Totals and Drop Down Lists'!AA$5)*Inputs!I$39)</f>
        <v>0</v>
      </c>
      <c r="BD1836">
        <f>IF(OR($D1836="51",$D1836="52",$D1836="61"),0,(AF1836/'Totals and Drop Down Lists'!AB$5)*Inputs!J$39)</f>
        <v>0</v>
      </c>
      <c r="BE1836">
        <f>IF(OR($D1836="51",$D1836="52",$D1836="61"),0,(AG1836/'Totals and Drop Down Lists'!AC$5)*Inputs!K$39)</f>
        <v>0</v>
      </c>
      <c r="BF1836">
        <f>IF(OR($D1836="51",$D1836="52",$D1836="61"),0,(AH1836/'Totals and Drop Down Lists'!AD$5)*Inputs!L$39)</f>
        <v>0</v>
      </c>
      <c r="BG1836" s="10">
        <f t="shared" si="253"/>
        <v>155418.15231135019</v>
      </c>
    </row>
    <row r="1837" spans="1:59" ht="28.8">
      <c r="A1837" s="1" t="s">
        <v>7534</v>
      </c>
      <c r="B1837" s="1" t="s">
        <v>5898</v>
      </c>
      <c r="C1837" s="1" t="s">
        <v>5919</v>
      </c>
      <c r="D1837" s="1" t="s">
        <v>58</v>
      </c>
      <c r="E1837" s="1" t="s">
        <v>5920</v>
      </c>
      <c r="F1837" s="2">
        <v>98436</v>
      </c>
      <c r="G1837" s="2">
        <v>1514</v>
      </c>
      <c r="H1837" s="2">
        <v>41</v>
      </c>
      <c r="I1837" s="2">
        <v>7786</v>
      </c>
      <c r="J1837" s="2">
        <v>36542</v>
      </c>
      <c r="K1837" s="2">
        <v>7167</v>
      </c>
      <c r="L1837" s="2">
        <v>264</v>
      </c>
      <c r="M1837" s="2">
        <v>21</v>
      </c>
      <c r="N1837" s="2">
        <v>28</v>
      </c>
      <c r="O1837" s="2">
        <v>351</v>
      </c>
      <c r="P1837" s="2">
        <v>19</v>
      </c>
      <c r="Q1837" s="2">
        <v>0</v>
      </c>
      <c r="R1837" s="2">
        <v>4957</v>
      </c>
      <c r="S1837" s="2">
        <v>5051100</v>
      </c>
      <c r="T1837" s="2">
        <v>282722300</v>
      </c>
      <c r="U1837" s="2">
        <v>489</v>
      </c>
      <c r="V1837" s="2">
        <v>638</v>
      </c>
      <c r="W1837" s="2">
        <v>77</v>
      </c>
      <c r="X1837" s="2">
        <v>1526</v>
      </c>
      <c r="Y1837" s="2">
        <v>219</v>
      </c>
      <c r="Z1837" s="2">
        <v>903</v>
      </c>
      <c r="AA1837" s="9">
        <f t="shared" si="254"/>
        <v>98436</v>
      </c>
      <c r="AB1837" s="9">
        <f t="shared" si="255"/>
        <v>6231</v>
      </c>
      <c r="AC1837" s="9">
        <f t="shared" si="256"/>
        <v>5640</v>
      </c>
      <c r="AD1837" s="9">
        <f t="shared" si="257"/>
        <v>4957</v>
      </c>
      <c r="AE1837" s="44">
        <f t="shared" si="258"/>
        <v>9.8169884856052066E-5</v>
      </c>
      <c r="AF1837" s="9">
        <f t="shared" si="259"/>
        <v>811</v>
      </c>
      <c r="AG1837" s="9">
        <f t="shared" si="252"/>
        <v>1122</v>
      </c>
      <c r="AH1837" s="44">
        <f t="shared" si="260"/>
        <v>8.1882111707984645E-5</v>
      </c>
      <c r="AI1837">
        <f>AA1837/'Totals and Drop Down Lists'!W$6*Inputs!E$37</f>
        <v>89295.273118203724</v>
      </c>
      <c r="AJ1837">
        <f>AB1837/'Totals and Drop Down Lists'!X$6*Inputs!F$37</f>
        <v>20502.402535758356</v>
      </c>
      <c r="AK1837">
        <f>AC1837/'Totals and Drop Down Lists'!Y$6*Inputs!G$37</f>
        <v>37180.785114821439</v>
      </c>
      <c r="AL1837">
        <f>AD1837/'Totals and Drop Down Lists'!Z$6*Inputs!H$37</f>
        <v>39742.753795359706</v>
      </c>
      <c r="AM1837">
        <f>AE1837/'Totals and Drop Down Lists'!AA$6*Inputs!I$37</f>
        <v>12221.10519048909</v>
      </c>
      <c r="AN1837">
        <f>AF1837/'Totals and Drop Down Lists'!AB$6*Inputs!J$37</f>
        <v>16184.878136819587</v>
      </c>
      <c r="AO1837">
        <f>AG1837/'Totals and Drop Down Lists'!AC$6*Inputs!K$37</f>
        <v>20895.652472940797</v>
      </c>
      <c r="AP1837">
        <f>AH1837/'Totals and Drop Down Lists'!AD$6*Inputs!L$37</f>
        <v>19269.309901041168</v>
      </c>
      <c r="AQ1837">
        <f>IF(OR($D1837="51",$D1837="52",$D1837="61"),(AA1837/'Totals and Drop Down Lists'!W$4)*Inputs!E$38,0)</f>
        <v>0</v>
      </c>
      <c r="AR1837">
        <f>IF(OR($D1837="51",$D1837="52",$D1837="61"),(AB1837/'Totals and Drop Down Lists'!X$4)*Inputs!F$38,0)</f>
        <v>0</v>
      </c>
      <c r="AS1837">
        <f>IF(OR($D1837="51",$D1837="52",$D1837="61"),(AC1837/'Totals and Drop Down Lists'!Y$4)*Inputs!G$38,0)</f>
        <v>0</v>
      </c>
      <c r="AT1837">
        <f>IF(OR($D1837="51",$D1837="52",$D1837="61"),(AD1837/'Totals and Drop Down Lists'!Z$4)*Inputs!H$38,0)</f>
        <v>0</v>
      </c>
      <c r="AU1837">
        <f>IF(OR($D1837="51",$D1837="52",$D1837="61"),(AE1837/'Totals and Drop Down Lists'!AA$4)*Inputs!I$38,0)</f>
        <v>0</v>
      </c>
      <c r="AV1837">
        <f>IF(OR($D1837="51",$D1837="52",$D1837="61"),(AF1837/'Totals and Drop Down Lists'!AB$4)*Inputs!J$38,0)</f>
        <v>0</v>
      </c>
      <c r="AW1837">
        <f>IF(OR($D1837="51",$D1837="52",$D1837="61"),(AG1837/'Totals and Drop Down Lists'!AC$4)*Inputs!K$38,0)</f>
        <v>0</v>
      </c>
      <c r="AX1837">
        <f>IF(OR($D1837="51",$D1837="52",$D1837="61"),(AH1837/'Totals and Drop Down Lists'!AD$4)*Inputs!L$38,0)</f>
        <v>0</v>
      </c>
      <c r="AY1837">
        <f>IF(OR($D1837="51",$D1837="52",$D1837="61"),0,(AA1837/'Totals and Drop Down Lists'!W$5)*Inputs!E$39)</f>
        <v>0</v>
      </c>
      <c r="AZ1837">
        <f>IF(OR($D1837="51",$D1837="52",$D1837="61"),0,(AB1837/'Totals and Drop Down Lists'!X$5)*Inputs!F$39)</f>
        <v>0</v>
      </c>
      <c r="BA1837">
        <f>IF(OR($D1837="51",$D1837="52",$D1837="61"),0,(AC1837/'Totals and Drop Down Lists'!Y$5)*Inputs!G$39)</f>
        <v>0</v>
      </c>
      <c r="BB1837">
        <f>IF(OR($D1837="51",$D1837="52",$D1837="61"),0,(AD1837/'Totals and Drop Down Lists'!Z$5)*Inputs!H$39)</f>
        <v>0</v>
      </c>
      <c r="BC1837">
        <f>IF(OR($D1837="51",$D1837="52",$D1837="61"),0,(AE1837/'Totals and Drop Down Lists'!AA$5)*Inputs!I$39)</f>
        <v>0</v>
      </c>
      <c r="BD1837">
        <f>IF(OR($D1837="51",$D1837="52",$D1837="61"),0,(AF1837/'Totals and Drop Down Lists'!AB$5)*Inputs!J$39)</f>
        <v>0</v>
      </c>
      <c r="BE1837">
        <f>IF(OR($D1837="51",$D1837="52",$D1837="61"),0,(AG1837/'Totals and Drop Down Lists'!AC$5)*Inputs!K$39)</f>
        <v>0</v>
      </c>
      <c r="BF1837">
        <f>IF(OR($D1837="51",$D1837="52",$D1837="61"),0,(AH1837/'Totals and Drop Down Lists'!AD$5)*Inputs!L$39)</f>
        <v>0</v>
      </c>
      <c r="BG1837" s="10">
        <f t="shared" si="253"/>
        <v>255292.16026543383</v>
      </c>
    </row>
    <row r="1838" spans="1:59" ht="28.8">
      <c r="A1838" s="1" t="s">
        <v>7534</v>
      </c>
      <c r="B1838" s="1" t="s">
        <v>5898</v>
      </c>
      <c r="C1838" s="1" t="s">
        <v>2842</v>
      </c>
      <c r="D1838" s="1" t="s">
        <v>25</v>
      </c>
      <c r="E1838" s="1" t="s">
        <v>5921</v>
      </c>
      <c r="F1838" s="2">
        <v>24697</v>
      </c>
      <c r="G1838" s="2">
        <v>118</v>
      </c>
      <c r="H1838" s="2">
        <v>9</v>
      </c>
      <c r="I1838" s="2">
        <v>3825</v>
      </c>
      <c r="J1838" s="2">
        <v>9904</v>
      </c>
      <c r="K1838" s="2">
        <v>1681</v>
      </c>
      <c r="L1838" s="2">
        <v>193</v>
      </c>
      <c r="M1838" s="2">
        <v>34</v>
      </c>
      <c r="N1838" s="2">
        <v>11</v>
      </c>
      <c r="O1838" s="2">
        <v>54</v>
      </c>
      <c r="P1838" s="2">
        <v>0</v>
      </c>
      <c r="Q1838" s="2">
        <v>0</v>
      </c>
      <c r="R1838" s="2">
        <v>3224</v>
      </c>
      <c r="S1838" s="2">
        <v>790400</v>
      </c>
      <c r="T1838" s="2">
        <v>48802100</v>
      </c>
      <c r="U1838" s="2">
        <v>174</v>
      </c>
      <c r="V1838" s="2">
        <v>373</v>
      </c>
      <c r="W1838" s="2">
        <v>68</v>
      </c>
      <c r="X1838" s="2">
        <v>726</v>
      </c>
      <c r="Y1838" s="2">
        <v>156</v>
      </c>
      <c r="Z1838" s="2">
        <v>302</v>
      </c>
      <c r="AA1838" s="9">
        <f t="shared" si="254"/>
        <v>24697</v>
      </c>
      <c r="AB1838" s="9">
        <f t="shared" si="255"/>
        <v>3698</v>
      </c>
      <c r="AC1838" s="9">
        <f t="shared" si="256"/>
        <v>3516</v>
      </c>
      <c r="AD1838" s="9">
        <f t="shared" si="257"/>
        <v>3224</v>
      </c>
      <c r="AE1838" s="44">
        <f t="shared" si="258"/>
        <v>1.9926020883536706E-5</v>
      </c>
      <c r="AF1838" s="9">
        <f t="shared" si="259"/>
        <v>285</v>
      </c>
      <c r="AG1838" s="9">
        <f t="shared" si="252"/>
        <v>458</v>
      </c>
      <c r="AH1838" s="44">
        <f t="shared" si="260"/>
        <v>2.8925018545342784E-5</v>
      </c>
      <c r="AI1838">
        <f>AA1838/'Totals and Drop Down Lists'!W$6*Inputs!E$37</f>
        <v>22403.646635380119</v>
      </c>
      <c r="AJ1838">
        <f>AB1838/'Totals and Drop Down Lists'!X$6*Inputs!F$37</f>
        <v>12167.851801835082</v>
      </c>
      <c r="AK1838">
        <f>AC1838/'Totals and Drop Down Lists'!Y$6*Inputs!G$37</f>
        <v>23178.659656686563</v>
      </c>
      <c r="AL1838">
        <f>AD1838/'Totals and Drop Down Lists'!Z$6*Inputs!H$37</f>
        <v>25848.424094460297</v>
      </c>
      <c r="AM1838">
        <f>AE1838/'Totals and Drop Down Lists'!AA$6*Inputs!I$37</f>
        <v>2480.5773950194443</v>
      </c>
      <c r="AN1838">
        <f>AF1838/'Totals and Drop Down Lists'!AB$6*Inputs!J$37</f>
        <v>5687.6575449982511</v>
      </c>
      <c r="AO1838">
        <f>AG1838/'Totals and Drop Down Lists'!AC$6*Inputs!K$37</f>
        <v>8529.5978900239625</v>
      </c>
      <c r="AP1838">
        <f>AH1838/'Totals and Drop Down Lists'!AD$6*Inputs!L$37</f>
        <v>6806.9219835377344</v>
      </c>
      <c r="AQ1838">
        <f>IF(OR($D1838="51",$D1838="52",$D1838="61"),(AA1838/'Totals and Drop Down Lists'!W$4)*Inputs!E$38,0)</f>
        <v>0</v>
      </c>
      <c r="AR1838">
        <f>IF(OR($D1838="51",$D1838="52",$D1838="61"),(AB1838/'Totals and Drop Down Lists'!X$4)*Inputs!F$38,0)</f>
        <v>0</v>
      </c>
      <c r="AS1838">
        <f>IF(OR($D1838="51",$D1838="52",$D1838="61"),(AC1838/'Totals and Drop Down Lists'!Y$4)*Inputs!G$38,0)</f>
        <v>0</v>
      </c>
      <c r="AT1838">
        <f>IF(OR($D1838="51",$D1838="52",$D1838="61"),(AD1838/'Totals and Drop Down Lists'!Z$4)*Inputs!H$38,0)</f>
        <v>0</v>
      </c>
      <c r="AU1838">
        <f>IF(OR($D1838="51",$D1838="52",$D1838="61"),(AE1838/'Totals and Drop Down Lists'!AA$4)*Inputs!I$38,0)</f>
        <v>0</v>
      </c>
      <c r="AV1838">
        <f>IF(OR($D1838="51",$D1838="52",$D1838="61"),(AF1838/'Totals and Drop Down Lists'!AB$4)*Inputs!J$38,0)</f>
        <v>0</v>
      </c>
      <c r="AW1838">
        <f>IF(OR($D1838="51",$D1838="52",$D1838="61"),(AG1838/'Totals and Drop Down Lists'!AC$4)*Inputs!K$38,0)</f>
        <v>0</v>
      </c>
      <c r="AX1838">
        <f>IF(OR($D1838="51",$D1838="52",$D1838="61"),(AH1838/'Totals and Drop Down Lists'!AD$4)*Inputs!L$38,0)</f>
        <v>0</v>
      </c>
      <c r="AY1838">
        <f>IF(OR($D1838="51",$D1838="52",$D1838="61"),0,(AA1838/'Totals and Drop Down Lists'!W$5)*Inputs!E$39)</f>
        <v>0</v>
      </c>
      <c r="AZ1838">
        <f>IF(OR($D1838="51",$D1838="52",$D1838="61"),0,(AB1838/'Totals and Drop Down Lists'!X$5)*Inputs!F$39)</f>
        <v>0</v>
      </c>
      <c r="BA1838">
        <f>IF(OR($D1838="51",$D1838="52",$D1838="61"),0,(AC1838/'Totals and Drop Down Lists'!Y$5)*Inputs!G$39)</f>
        <v>0</v>
      </c>
      <c r="BB1838">
        <f>IF(OR($D1838="51",$D1838="52",$D1838="61"),0,(AD1838/'Totals and Drop Down Lists'!Z$5)*Inputs!H$39)</f>
        <v>0</v>
      </c>
      <c r="BC1838">
        <f>IF(OR($D1838="51",$D1838="52",$D1838="61"),0,(AE1838/'Totals and Drop Down Lists'!AA$5)*Inputs!I$39)</f>
        <v>0</v>
      </c>
      <c r="BD1838">
        <f>IF(OR($D1838="51",$D1838="52",$D1838="61"),0,(AF1838/'Totals and Drop Down Lists'!AB$5)*Inputs!J$39)</f>
        <v>0</v>
      </c>
      <c r="BE1838">
        <f>IF(OR($D1838="51",$D1838="52",$D1838="61"),0,(AG1838/'Totals and Drop Down Lists'!AC$5)*Inputs!K$39)</f>
        <v>0</v>
      </c>
      <c r="BF1838">
        <f>IF(OR($D1838="51",$D1838="52",$D1838="61"),0,(AH1838/'Totals and Drop Down Lists'!AD$5)*Inputs!L$39)</f>
        <v>0</v>
      </c>
      <c r="BG1838" s="10">
        <f t="shared" si="253"/>
        <v>107103.33700194144</v>
      </c>
    </row>
    <row r="1839" spans="1:59" ht="28.8">
      <c r="A1839" s="1" t="s">
        <v>7534</v>
      </c>
      <c r="B1839" s="1" t="s">
        <v>5898</v>
      </c>
      <c r="C1839" s="1" t="s">
        <v>2389</v>
      </c>
      <c r="D1839" s="1" t="s">
        <v>25</v>
      </c>
      <c r="E1839" s="1" t="s">
        <v>5922</v>
      </c>
      <c r="F1839" s="2">
        <v>126142</v>
      </c>
      <c r="G1839" s="2">
        <v>382</v>
      </c>
      <c r="H1839" s="2">
        <v>0</v>
      </c>
      <c r="I1839" s="2">
        <v>8135</v>
      </c>
      <c r="J1839" s="2">
        <v>44983</v>
      </c>
      <c r="K1839" s="2">
        <v>7263</v>
      </c>
      <c r="L1839" s="2">
        <v>408</v>
      </c>
      <c r="M1839" s="2">
        <v>144</v>
      </c>
      <c r="N1839" s="2">
        <v>3</v>
      </c>
      <c r="O1839" s="2">
        <v>207</v>
      </c>
      <c r="P1839" s="2">
        <v>32</v>
      </c>
      <c r="Q1839" s="2">
        <v>26</v>
      </c>
      <c r="R1839" s="2">
        <v>4644</v>
      </c>
      <c r="S1839" s="2">
        <v>6451400</v>
      </c>
      <c r="T1839" s="2">
        <v>303306500</v>
      </c>
      <c r="U1839" s="2">
        <v>271</v>
      </c>
      <c r="V1839" s="2">
        <v>905</v>
      </c>
      <c r="W1839" s="2">
        <v>115</v>
      </c>
      <c r="X1839" s="2">
        <v>2045</v>
      </c>
      <c r="Y1839" s="2">
        <v>424</v>
      </c>
      <c r="Z1839" s="2">
        <v>980</v>
      </c>
      <c r="AA1839" s="9">
        <f t="shared" si="254"/>
        <v>126142</v>
      </c>
      <c r="AB1839" s="9">
        <f t="shared" si="255"/>
        <v>7753</v>
      </c>
      <c r="AC1839" s="9">
        <f t="shared" si="256"/>
        <v>5464</v>
      </c>
      <c r="AD1839" s="9">
        <f t="shared" si="257"/>
        <v>4644</v>
      </c>
      <c r="AE1839" s="44">
        <f t="shared" si="258"/>
        <v>8.189916204759268E-5</v>
      </c>
      <c r="AF1839" s="9">
        <f t="shared" si="259"/>
        <v>1025</v>
      </c>
      <c r="AG1839" s="9">
        <f t="shared" si="252"/>
        <v>1404</v>
      </c>
      <c r="AH1839" s="44">
        <f t="shared" si="260"/>
        <v>8.4350142824502744E-5</v>
      </c>
      <c r="AI1839">
        <f>AA1839/'Totals and Drop Down Lists'!W$6*Inputs!E$37</f>
        <v>114428.50523869776</v>
      </c>
      <c r="AJ1839">
        <f>AB1839/'Totals and Drop Down Lists'!X$6*Inputs!F$37</f>
        <v>25510.371827914383</v>
      </c>
      <c r="AK1839">
        <f>AC1839/'Totals and Drop Down Lists'!Y$6*Inputs!G$37</f>
        <v>36020.533664429851</v>
      </c>
      <c r="AL1839">
        <f>AD1839/'Totals and Drop Down Lists'!Z$6*Inputs!H$37</f>
        <v>37233.275897851621</v>
      </c>
      <c r="AM1839">
        <f>AE1839/'Totals and Drop Down Lists'!AA$6*Inputs!I$37</f>
        <v>10195.573478202339</v>
      </c>
      <c r="AN1839">
        <f>AF1839/'Totals and Drop Down Lists'!AB$6*Inputs!J$37</f>
        <v>20455.61046885336</v>
      </c>
      <c r="AO1839">
        <f>AG1839/'Totals and Drop Down Lists'!AC$6*Inputs!K$37</f>
        <v>26147.500955444633</v>
      </c>
      <c r="AP1839">
        <f>AH1839/'Totals and Drop Down Lists'!AD$6*Inputs!L$37</f>
        <v>19850.111439223318</v>
      </c>
      <c r="AQ1839">
        <f>IF(OR($D1839="51",$D1839="52",$D1839="61"),(AA1839/'Totals and Drop Down Lists'!W$4)*Inputs!E$38,0)</f>
        <v>0</v>
      </c>
      <c r="AR1839">
        <f>IF(OR($D1839="51",$D1839="52",$D1839="61"),(AB1839/'Totals and Drop Down Lists'!X$4)*Inputs!F$38,0)</f>
        <v>0</v>
      </c>
      <c r="AS1839">
        <f>IF(OR($D1839="51",$D1839="52",$D1839="61"),(AC1839/'Totals and Drop Down Lists'!Y$4)*Inputs!G$38,0)</f>
        <v>0</v>
      </c>
      <c r="AT1839">
        <f>IF(OR($D1839="51",$D1839="52",$D1839="61"),(AD1839/'Totals and Drop Down Lists'!Z$4)*Inputs!H$38,0)</f>
        <v>0</v>
      </c>
      <c r="AU1839">
        <f>IF(OR($D1839="51",$D1839="52",$D1839="61"),(AE1839/'Totals and Drop Down Lists'!AA$4)*Inputs!I$38,0)</f>
        <v>0</v>
      </c>
      <c r="AV1839">
        <f>IF(OR($D1839="51",$D1839="52",$D1839="61"),(AF1839/'Totals and Drop Down Lists'!AB$4)*Inputs!J$38,0)</f>
        <v>0</v>
      </c>
      <c r="AW1839">
        <f>IF(OR($D1839="51",$D1839="52",$D1839="61"),(AG1839/'Totals and Drop Down Lists'!AC$4)*Inputs!K$38,0)</f>
        <v>0</v>
      </c>
      <c r="AX1839">
        <f>IF(OR($D1839="51",$D1839="52",$D1839="61"),(AH1839/'Totals and Drop Down Lists'!AD$4)*Inputs!L$38,0)</f>
        <v>0</v>
      </c>
      <c r="AY1839">
        <f>IF(OR($D1839="51",$D1839="52",$D1839="61"),0,(AA1839/'Totals and Drop Down Lists'!W$5)*Inputs!E$39)</f>
        <v>0</v>
      </c>
      <c r="AZ1839">
        <f>IF(OR($D1839="51",$D1839="52",$D1839="61"),0,(AB1839/'Totals and Drop Down Lists'!X$5)*Inputs!F$39)</f>
        <v>0</v>
      </c>
      <c r="BA1839">
        <f>IF(OR($D1839="51",$D1839="52",$D1839="61"),0,(AC1839/'Totals and Drop Down Lists'!Y$5)*Inputs!G$39)</f>
        <v>0</v>
      </c>
      <c r="BB1839">
        <f>IF(OR($D1839="51",$D1839="52",$D1839="61"),0,(AD1839/'Totals and Drop Down Lists'!Z$5)*Inputs!H$39)</f>
        <v>0</v>
      </c>
      <c r="BC1839">
        <f>IF(OR($D1839="51",$D1839="52",$D1839="61"),0,(AE1839/'Totals and Drop Down Lists'!AA$5)*Inputs!I$39)</f>
        <v>0</v>
      </c>
      <c r="BD1839">
        <f>IF(OR($D1839="51",$D1839="52",$D1839="61"),0,(AF1839/'Totals and Drop Down Lists'!AB$5)*Inputs!J$39)</f>
        <v>0</v>
      </c>
      <c r="BE1839">
        <f>IF(OR($D1839="51",$D1839="52",$D1839="61"),0,(AG1839/'Totals and Drop Down Lists'!AC$5)*Inputs!K$39)</f>
        <v>0</v>
      </c>
      <c r="BF1839">
        <f>IF(OR($D1839="51",$D1839="52",$D1839="61"),0,(AH1839/'Totals and Drop Down Lists'!AD$5)*Inputs!L$39)</f>
        <v>0</v>
      </c>
      <c r="BG1839" s="10">
        <f t="shared" si="253"/>
        <v>289841.4829706173</v>
      </c>
    </row>
    <row r="1840" spans="1:59">
      <c r="A1840" s="1" t="s">
        <v>7535</v>
      </c>
      <c r="B1840" s="1" t="s">
        <v>4436</v>
      </c>
      <c r="C1840" s="1" t="s">
        <v>4437</v>
      </c>
      <c r="D1840" s="1" t="s">
        <v>25</v>
      </c>
      <c r="E1840" s="1" t="s">
        <v>4438</v>
      </c>
      <c r="F1840" s="2">
        <v>45021</v>
      </c>
      <c r="G1840" s="2">
        <v>1202</v>
      </c>
      <c r="H1840" s="2">
        <v>89</v>
      </c>
      <c r="I1840" s="2">
        <v>9389</v>
      </c>
      <c r="J1840" s="2">
        <v>16781</v>
      </c>
      <c r="K1840" s="2">
        <v>4918</v>
      </c>
      <c r="L1840" s="2">
        <v>145</v>
      </c>
      <c r="M1840" s="2">
        <v>60</v>
      </c>
      <c r="N1840" s="2">
        <v>4</v>
      </c>
      <c r="O1840" s="2">
        <v>136</v>
      </c>
      <c r="P1840" s="2">
        <v>78</v>
      </c>
      <c r="Q1840" s="2">
        <v>0</v>
      </c>
      <c r="R1840" s="2">
        <v>2375</v>
      </c>
      <c r="S1840" s="2">
        <v>3111600</v>
      </c>
      <c r="T1840" s="2">
        <v>149134800</v>
      </c>
      <c r="U1840" s="2">
        <v>441</v>
      </c>
      <c r="V1840" s="2">
        <v>481</v>
      </c>
      <c r="W1840" s="2">
        <v>118</v>
      </c>
      <c r="X1840" s="2">
        <v>1571</v>
      </c>
      <c r="Y1840" s="2">
        <v>370</v>
      </c>
      <c r="Z1840" s="2">
        <v>896</v>
      </c>
      <c r="AA1840" s="9">
        <f t="shared" si="254"/>
        <v>45021</v>
      </c>
      <c r="AB1840" s="9">
        <f t="shared" si="255"/>
        <v>8098</v>
      </c>
      <c r="AC1840" s="9">
        <f t="shared" si="256"/>
        <v>2798</v>
      </c>
      <c r="AD1840" s="9">
        <f t="shared" si="257"/>
        <v>2375</v>
      </c>
      <c r="AE1840" s="44">
        <f t="shared" si="258"/>
        <v>1.0065955296860384E-4</v>
      </c>
      <c r="AF1840" s="9">
        <f t="shared" si="259"/>
        <v>972</v>
      </c>
      <c r="AG1840" s="9">
        <f t="shared" si="252"/>
        <v>1266</v>
      </c>
      <c r="AH1840" s="44">
        <f t="shared" si="260"/>
        <v>1.3805606132002459E-4</v>
      </c>
      <c r="AI1840">
        <f>AA1840/'Totals and Drop Down Lists'!W$6*Inputs!E$37</f>
        <v>40840.368270293897</v>
      </c>
      <c r="AJ1840">
        <f>AB1840/'Totals and Drop Down Lists'!X$6*Inputs!F$37</f>
        <v>26645.555405965519</v>
      </c>
      <c r="AK1840">
        <f>AC1840/'Totals and Drop Down Lists'!Y$6*Inputs!G$37</f>
        <v>18445.361126111773</v>
      </c>
      <c r="AL1840">
        <f>AD1840/'Totals and Drop Down Lists'!Z$6*Inputs!H$37</f>
        <v>19041.565516235489</v>
      </c>
      <c r="AM1840">
        <f>AE1840/'Totals and Drop Down Lists'!AA$6*Inputs!I$37</f>
        <v>12531.04235642869</v>
      </c>
      <c r="AN1840">
        <f>AF1840/'Totals and Drop Down Lists'!AB$6*Inputs!J$37</f>
        <v>19397.905732415089</v>
      </c>
      <c r="AO1840">
        <f>AG1840/'Totals and Drop Down Lists'!AC$6*Inputs!K$37</f>
        <v>23577.44744272999</v>
      </c>
      <c r="AP1840">
        <f>AH1840/'Totals and Drop Down Lists'!AD$6*Inputs!L$37</f>
        <v>32488.72035420754</v>
      </c>
      <c r="AQ1840">
        <f>IF(OR($D1840="51",$D1840="52",$D1840="61"),(AA1840/'Totals and Drop Down Lists'!W$4)*Inputs!E$38,0)</f>
        <v>0</v>
      </c>
      <c r="AR1840">
        <f>IF(OR($D1840="51",$D1840="52",$D1840="61"),(AB1840/'Totals and Drop Down Lists'!X$4)*Inputs!F$38,0)</f>
        <v>0</v>
      </c>
      <c r="AS1840">
        <f>IF(OR($D1840="51",$D1840="52",$D1840="61"),(AC1840/'Totals and Drop Down Lists'!Y$4)*Inputs!G$38,0)</f>
        <v>0</v>
      </c>
      <c r="AT1840">
        <f>IF(OR($D1840="51",$D1840="52",$D1840="61"),(AD1840/'Totals and Drop Down Lists'!Z$4)*Inputs!H$38,0)</f>
        <v>0</v>
      </c>
      <c r="AU1840">
        <f>IF(OR($D1840="51",$D1840="52",$D1840="61"),(AE1840/'Totals and Drop Down Lists'!AA$4)*Inputs!I$38,0)</f>
        <v>0</v>
      </c>
      <c r="AV1840">
        <f>IF(OR($D1840="51",$D1840="52",$D1840="61"),(AF1840/'Totals and Drop Down Lists'!AB$4)*Inputs!J$38,0)</f>
        <v>0</v>
      </c>
      <c r="AW1840">
        <f>IF(OR($D1840="51",$D1840="52",$D1840="61"),(AG1840/'Totals and Drop Down Lists'!AC$4)*Inputs!K$38,0)</f>
        <v>0</v>
      </c>
      <c r="AX1840">
        <f>IF(OR($D1840="51",$D1840="52",$D1840="61"),(AH1840/'Totals and Drop Down Lists'!AD$4)*Inputs!L$38,0)</f>
        <v>0</v>
      </c>
      <c r="AY1840">
        <f>IF(OR($D1840="51",$D1840="52",$D1840="61"),0,(AA1840/'Totals and Drop Down Lists'!W$5)*Inputs!E$39)</f>
        <v>0</v>
      </c>
      <c r="AZ1840">
        <f>IF(OR($D1840="51",$D1840="52",$D1840="61"),0,(AB1840/'Totals and Drop Down Lists'!X$5)*Inputs!F$39)</f>
        <v>0</v>
      </c>
      <c r="BA1840">
        <f>IF(OR($D1840="51",$D1840="52",$D1840="61"),0,(AC1840/'Totals and Drop Down Lists'!Y$5)*Inputs!G$39)</f>
        <v>0</v>
      </c>
      <c r="BB1840">
        <f>IF(OR($D1840="51",$D1840="52",$D1840="61"),0,(AD1840/'Totals and Drop Down Lists'!Z$5)*Inputs!H$39)</f>
        <v>0</v>
      </c>
      <c r="BC1840">
        <f>IF(OR($D1840="51",$D1840="52",$D1840="61"),0,(AE1840/'Totals and Drop Down Lists'!AA$5)*Inputs!I$39)</f>
        <v>0</v>
      </c>
      <c r="BD1840">
        <f>IF(OR($D1840="51",$D1840="52",$D1840="61"),0,(AF1840/'Totals and Drop Down Lists'!AB$5)*Inputs!J$39)</f>
        <v>0</v>
      </c>
      <c r="BE1840">
        <f>IF(OR($D1840="51",$D1840="52",$D1840="61"),0,(AG1840/'Totals and Drop Down Lists'!AC$5)*Inputs!K$39)</f>
        <v>0</v>
      </c>
      <c r="BF1840">
        <f>IF(OR($D1840="51",$D1840="52",$D1840="61"),0,(AH1840/'Totals and Drop Down Lists'!AD$5)*Inputs!L$39)</f>
        <v>0</v>
      </c>
      <c r="BG1840" s="10">
        <f t="shared" si="253"/>
        <v>192967.96620438798</v>
      </c>
    </row>
    <row r="1841" spans="1:59">
      <c r="A1841" s="1" t="s">
        <v>7535</v>
      </c>
      <c r="B1841" s="1" t="s">
        <v>4436</v>
      </c>
      <c r="C1841" s="1" t="s">
        <v>2015</v>
      </c>
      <c r="D1841" s="1" t="s">
        <v>25</v>
      </c>
      <c r="E1841" s="1" t="s">
        <v>4439</v>
      </c>
      <c r="F1841" s="2">
        <v>8725</v>
      </c>
      <c r="G1841" s="2">
        <v>28</v>
      </c>
      <c r="H1841" s="2">
        <v>0</v>
      </c>
      <c r="I1841" s="2">
        <v>1419</v>
      </c>
      <c r="J1841" s="2">
        <v>3586</v>
      </c>
      <c r="K1841" s="2">
        <v>736</v>
      </c>
      <c r="L1841" s="2">
        <v>67</v>
      </c>
      <c r="M1841" s="2">
        <v>7</v>
      </c>
      <c r="N1841" s="2">
        <v>4</v>
      </c>
      <c r="O1841" s="2">
        <v>25</v>
      </c>
      <c r="P1841" s="2">
        <v>7</v>
      </c>
      <c r="Q1841" s="2">
        <v>0</v>
      </c>
      <c r="R1841" s="2">
        <v>968</v>
      </c>
      <c r="S1841" s="2">
        <v>303500</v>
      </c>
      <c r="T1841" s="2">
        <v>20032400</v>
      </c>
      <c r="U1841" s="2">
        <v>27</v>
      </c>
      <c r="V1841" s="2">
        <v>140</v>
      </c>
      <c r="W1841" s="2">
        <v>19</v>
      </c>
      <c r="X1841" s="2">
        <v>249</v>
      </c>
      <c r="Y1841" s="2">
        <v>56</v>
      </c>
      <c r="Z1841" s="2">
        <v>111</v>
      </c>
      <c r="AA1841" s="9">
        <f t="shared" si="254"/>
        <v>8725</v>
      </c>
      <c r="AB1841" s="9">
        <f t="shared" si="255"/>
        <v>1391</v>
      </c>
      <c r="AC1841" s="9">
        <f t="shared" si="256"/>
        <v>1078</v>
      </c>
      <c r="AD1841" s="9">
        <f t="shared" si="257"/>
        <v>968</v>
      </c>
      <c r="AE1841" s="44">
        <f t="shared" si="258"/>
        <v>1.0549724766270232E-5</v>
      </c>
      <c r="AF1841" s="9">
        <f t="shared" si="259"/>
        <v>90</v>
      </c>
      <c r="AG1841" s="9">
        <f t="shared" si="252"/>
        <v>167</v>
      </c>
      <c r="AH1841" s="44">
        <f t="shared" si="260"/>
        <v>1.2753667389216822E-5</v>
      </c>
      <c r="AI1841">
        <f>AA1841/'Totals and Drop Down Lists'!W$6*Inputs!E$37</f>
        <v>7914.8000523825385</v>
      </c>
      <c r="AJ1841">
        <f>AB1841/'Totals and Drop Down Lists'!X$6*Inputs!F$37</f>
        <v>4576.928571214873</v>
      </c>
      <c r="AK1841">
        <f>AC1841/'Totals and Drop Down Lists'!Y$6*Inputs!G$37</f>
        <v>7106.5401336484965</v>
      </c>
      <c r="AL1841">
        <f>AD1841/'Totals and Drop Down Lists'!Z$6*Inputs!H$37</f>
        <v>7760.9412293540845</v>
      </c>
      <c r="AM1841">
        <f>AE1841/'Totals and Drop Down Lists'!AA$6*Inputs!I$37</f>
        <v>1313.3283826129298</v>
      </c>
      <c r="AN1841">
        <f>AF1841/'Totals and Drop Down Lists'!AB$6*Inputs!J$37</f>
        <v>1796.1023826310268</v>
      </c>
      <c r="AO1841">
        <f>AG1841/'Totals and Drop Down Lists'!AC$6*Inputs!K$37</f>
        <v>3110.1372219083</v>
      </c>
      <c r="AP1841">
        <f>AH1841/'Totals and Drop Down Lists'!AD$6*Inputs!L$37</f>
        <v>3001.3193867551063</v>
      </c>
      <c r="AQ1841">
        <f>IF(OR($D1841="51",$D1841="52",$D1841="61"),(AA1841/'Totals and Drop Down Lists'!W$4)*Inputs!E$38,0)</f>
        <v>0</v>
      </c>
      <c r="AR1841">
        <f>IF(OR($D1841="51",$D1841="52",$D1841="61"),(AB1841/'Totals and Drop Down Lists'!X$4)*Inputs!F$38,0)</f>
        <v>0</v>
      </c>
      <c r="AS1841">
        <f>IF(OR($D1841="51",$D1841="52",$D1841="61"),(AC1841/'Totals and Drop Down Lists'!Y$4)*Inputs!G$38,0)</f>
        <v>0</v>
      </c>
      <c r="AT1841">
        <f>IF(OR($D1841="51",$D1841="52",$D1841="61"),(AD1841/'Totals and Drop Down Lists'!Z$4)*Inputs!H$38,0)</f>
        <v>0</v>
      </c>
      <c r="AU1841">
        <f>IF(OR($D1841="51",$D1841="52",$D1841="61"),(AE1841/'Totals and Drop Down Lists'!AA$4)*Inputs!I$38,0)</f>
        <v>0</v>
      </c>
      <c r="AV1841">
        <f>IF(OR($D1841="51",$D1841="52",$D1841="61"),(AF1841/'Totals and Drop Down Lists'!AB$4)*Inputs!J$38,0)</f>
        <v>0</v>
      </c>
      <c r="AW1841">
        <f>IF(OR($D1841="51",$D1841="52",$D1841="61"),(AG1841/'Totals and Drop Down Lists'!AC$4)*Inputs!K$38,0)</f>
        <v>0</v>
      </c>
      <c r="AX1841">
        <f>IF(OR($D1841="51",$D1841="52",$D1841="61"),(AH1841/'Totals and Drop Down Lists'!AD$4)*Inputs!L$38,0)</f>
        <v>0</v>
      </c>
      <c r="AY1841">
        <f>IF(OR($D1841="51",$D1841="52",$D1841="61"),0,(AA1841/'Totals and Drop Down Lists'!W$5)*Inputs!E$39)</f>
        <v>0</v>
      </c>
      <c r="AZ1841">
        <f>IF(OR($D1841="51",$D1841="52",$D1841="61"),0,(AB1841/'Totals and Drop Down Lists'!X$5)*Inputs!F$39)</f>
        <v>0</v>
      </c>
      <c r="BA1841">
        <f>IF(OR($D1841="51",$D1841="52",$D1841="61"),0,(AC1841/'Totals and Drop Down Lists'!Y$5)*Inputs!G$39)</f>
        <v>0</v>
      </c>
      <c r="BB1841">
        <f>IF(OR($D1841="51",$D1841="52",$D1841="61"),0,(AD1841/'Totals and Drop Down Lists'!Z$5)*Inputs!H$39)</f>
        <v>0</v>
      </c>
      <c r="BC1841">
        <f>IF(OR($D1841="51",$D1841="52",$D1841="61"),0,(AE1841/'Totals and Drop Down Lists'!AA$5)*Inputs!I$39)</f>
        <v>0</v>
      </c>
      <c r="BD1841">
        <f>IF(OR($D1841="51",$D1841="52",$D1841="61"),0,(AF1841/'Totals and Drop Down Lists'!AB$5)*Inputs!J$39)</f>
        <v>0</v>
      </c>
      <c r="BE1841">
        <f>IF(OR($D1841="51",$D1841="52",$D1841="61"),0,(AG1841/'Totals and Drop Down Lists'!AC$5)*Inputs!K$39)</f>
        <v>0</v>
      </c>
      <c r="BF1841">
        <f>IF(OR($D1841="51",$D1841="52",$D1841="61"),0,(AH1841/'Totals and Drop Down Lists'!AD$5)*Inputs!L$39)</f>
        <v>0</v>
      </c>
      <c r="BG1841" s="10">
        <f t="shared" si="253"/>
        <v>36580.09736050736</v>
      </c>
    </row>
    <row r="1842" spans="1:59">
      <c r="A1842" s="1" t="s">
        <v>7535</v>
      </c>
      <c r="B1842" s="1" t="s">
        <v>4436</v>
      </c>
      <c r="C1842" s="1" t="s">
        <v>4440</v>
      </c>
      <c r="D1842" s="1" t="s">
        <v>25</v>
      </c>
      <c r="E1842" s="1" t="s">
        <v>4441</v>
      </c>
      <c r="F1842" s="2">
        <v>20440</v>
      </c>
      <c r="G1842" s="2">
        <v>70</v>
      </c>
      <c r="H1842" s="2">
        <v>0</v>
      </c>
      <c r="I1842" s="2">
        <v>2654</v>
      </c>
      <c r="J1842" s="2">
        <v>8670</v>
      </c>
      <c r="K1842" s="2">
        <v>1610</v>
      </c>
      <c r="L1842" s="2">
        <v>66</v>
      </c>
      <c r="M1842" s="2">
        <v>23</v>
      </c>
      <c r="N1842" s="2">
        <v>0</v>
      </c>
      <c r="O1842" s="2">
        <v>76</v>
      </c>
      <c r="P1842" s="2">
        <v>3</v>
      </c>
      <c r="Q1842" s="2">
        <v>0</v>
      </c>
      <c r="R1842" s="2">
        <v>1335</v>
      </c>
      <c r="S1842" s="2">
        <v>800900</v>
      </c>
      <c r="T1842" s="2">
        <v>48305300</v>
      </c>
      <c r="U1842" s="2">
        <v>92</v>
      </c>
      <c r="V1842" s="2">
        <v>251</v>
      </c>
      <c r="W1842" s="2">
        <v>32</v>
      </c>
      <c r="X1842" s="2">
        <v>470</v>
      </c>
      <c r="Y1842" s="2">
        <v>93</v>
      </c>
      <c r="Z1842" s="2">
        <v>201</v>
      </c>
      <c r="AA1842" s="9">
        <f t="shared" si="254"/>
        <v>20440</v>
      </c>
      <c r="AB1842" s="9">
        <f t="shared" si="255"/>
        <v>2584</v>
      </c>
      <c r="AC1842" s="9">
        <f t="shared" si="256"/>
        <v>1503</v>
      </c>
      <c r="AD1842" s="9">
        <f t="shared" si="257"/>
        <v>1335</v>
      </c>
      <c r="AE1842" s="44">
        <f t="shared" si="258"/>
        <v>2.087990125770896E-5</v>
      </c>
      <c r="AF1842" s="9">
        <f t="shared" si="259"/>
        <v>187</v>
      </c>
      <c r="AG1842" s="9">
        <f t="shared" si="252"/>
        <v>294</v>
      </c>
      <c r="AH1842" s="44">
        <f t="shared" si="260"/>
        <v>2.0314455925608013E-5</v>
      </c>
      <c r="AI1842">
        <f>AA1842/'Totals and Drop Down Lists'!W$6*Inputs!E$37</f>
        <v>18541.949922143162</v>
      </c>
      <c r="AJ1842">
        <f>AB1842/'Totals and Drop Down Lists'!X$6*Inputs!F$37</f>
        <v>8502.3604802438749</v>
      </c>
      <c r="AK1842">
        <f>AC1842/'Totals and Drop Down Lists'!Y$6*Inputs!G$37</f>
        <v>9908.2836928327379</v>
      </c>
      <c r="AL1842">
        <f>AD1842/'Totals and Drop Down Lists'!Z$6*Inputs!H$37</f>
        <v>10703.364195441842</v>
      </c>
      <c r="AM1842">
        <f>AE1842/'Totals and Drop Down Lists'!AA$6*Inputs!I$37</f>
        <v>2599.3253431197777</v>
      </c>
      <c r="AN1842">
        <f>AF1842/'Totals and Drop Down Lists'!AB$6*Inputs!J$37</f>
        <v>3731.9016172444667</v>
      </c>
      <c r="AO1842">
        <f>AG1842/'Totals and Drop Down Lists'!AC$6*Inputs!K$37</f>
        <v>5475.3313966529358</v>
      </c>
      <c r="AP1842">
        <f>AH1842/'Totals and Drop Down Lists'!AD$6*Inputs!L$37</f>
        <v>4780.5990653684075</v>
      </c>
      <c r="AQ1842">
        <f>IF(OR($D1842="51",$D1842="52",$D1842="61"),(AA1842/'Totals and Drop Down Lists'!W$4)*Inputs!E$38,0)</f>
        <v>0</v>
      </c>
      <c r="AR1842">
        <f>IF(OR($D1842="51",$D1842="52",$D1842="61"),(AB1842/'Totals and Drop Down Lists'!X$4)*Inputs!F$38,0)</f>
        <v>0</v>
      </c>
      <c r="AS1842">
        <f>IF(OR($D1842="51",$D1842="52",$D1842="61"),(AC1842/'Totals and Drop Down Lists'!Y$4)*Inputs!G$38,0)</f>
        <v>0</v>
      </c>
      <c r="AT1842">
        <f>IF(OR($D1842="51",$D1842="52",$D1842="61"),(AD1842/'Totals and Drop Down Lists'!Z$4)*Inputs!H$38,0)</f>
        <v>0</v>
      </c>
      <c r="AU1842">
        <f>IF(OR($D1842="51",$D1842="52",$D1842="61"),(AE1842/'Totals and Drop Down Lists'!AA$4)*Inputs!I$38,0)</f>
        <v>0</v>
      </c>
      <c r="AV1842">
        <f>IF(OR($D1842="51",$D1842="52",$D1842="61"),(AF1842/'Totals and Drop Down Lists'!AB$4)*Inputs!J$38,0)</f>
        <v>0</v>
      </c>
      <c r="AW1842">
        <f>IF(OR($D1842="51",$D1842="52",$D1842="61"),(AG1842/'Totals and Drop Down Lists'!AC$4)*Inputs!K$38,0)</f>
        <v>0</v>
      </c>
      <c r="AX1842">
        <f>IF(OR($D1842="51",$D1842="52",$D1842="61"),(AH1842/'Totals and Drop Down Lists'!AD$4)*Inputs!L$38,0)</f>
        <v>0</v>
      </c>
      <c r="AY1842">
        <f>IF(OR($D1842="51",$D1842="52",$D1842="61"),0,(AA1842/'Totals and Drop Down Lists'!W$5)*Inputs!E$39)</f>
        <v>0</v>
      </c>
      <c r="AZ1842">
        <f>IF(OR($D1842="51",$D1842="52",$D1842="61"),0,(AB1842/'Totals and Drop Down Lists'!X$5)*Inputs!F$39)</f>
        <v>0</v>
      </c>
      <c r="BA1842">
        <f>IF(OR($D1842="51",$D1842="52",$D1842="61"),0,(AC1842/'Totals and Drop Down Lists'!Y$5)*Inputs!G$39)</f>
        <v>0</v>
      </c>
      <c r="BB1842">
        <f>IF(OR($D1842="51",$D1842="52",$D1842="61"),0,(AD1842/'Totals and Drop Down Lists'!Z$5)*Inputs!H$39)</f>
        <v>0</v>
      </c>
      <c r="BC1842">
        <f>IF(OR($D1842="51",$D1842="52",$D1842="61"),0,(AE1842/'Totals and Drop Down Lists'!AA$5)*Inputs!I$39)</f>
        <v>0</v>
      </c>
      <c r="BD1842">
        <f>IF(OR($D1842="51",$D1842="52",$D1842="61"),0,(AF1842/'Totals and Drop Down Lists'!AB$5)*Inputs!J$39)</f>
        <v>0</v>
      </c>
      <c r="BE1842">
        <f>IF(OR($D1842="51",$D1842="52",$D1842="61"),0,(AG1842/'Totals and Drop Down Lists'!AC$5)*Inputs!K$39)</f>
        <v>0</v>
      </c>
      <c r="BF1842">
        <f>IF(OR($D1842="51",$D1842="52",$D1842="61"),0,(AH1842/'Totals and Drop Down Lists'!AD$5)*Inputs!L$39)</f>
        <v>0</v>
      </c>
      <c r="BG1842" s="10">
        <f t="shared" si="253"/>
        <v>64243.115713047206</v>
      </c>
    </row>
    <row r="1843" spans="1:59">
      <c r="A1843" s="1" t="s">
        <v>7535</v>
      </c>
      <c r="B1843" s="1" t="s">
        <v>4436</v>
      </c>
      <c r="C1843" s="1" t="s">
        <v>4442</v>
      </c>
      <c r="D1843" s="1" t="s">
        <v>25</v>
      </c>
      <c r="E1843" s="1" t="s">
        <v>4443</v>
      </c>
      <c r="F1843" s="2">
        <v>4528</v>
      </c>
      <c r="G1843" s="2">
        <v>6</v>
      </c>
      <c r="H1843" s="2">
        <v>0</v>
      </c>
      <c r="I1843" s="2">
        <v>429</v>
      </c>
      <c r="J1843" s="2">
        <v>1912</v>
      </c>
      <c r="K1843" s="2">
        <v>333</v>
      </c>
      <c r="L1843" s="2">
        <v>5</v>
      </c>
      <c r="M1843" s="2">
        <v>0</v>
      </c>
      <c r="N1843" s="2">
        <v>0</v>
      </c>
      <c r="O1843" s="2">
        <v>8</v>
      </c>
      <c r="P1843" s="2">
        <v>0</v>
      </c>
      <c r="Q1843" s="2">
        <v>0</v>
      </c>
      <c r="R1843" s="2">
        <v>699</v>
      </c>
      <c r="S1843" s="2">
        <v>132900</v>
      </c>
      <c r="T1843" s="2">
        <v>8820400</v>
      </c>
      <c r="U1843" s="2">
        <v>34</v>
      </c>
      <c r="V1843" s="2">
        <v>50</v>
      </c>
      <c r="W1843" s="2">
        <v>19</v>
      </c>
      <c r="X1843" s="2">
        <v>90</v>
      </c>
      <c r="Y1843" s="2">
        <v>16</v>
      </c>
      <c r="Z1843" s="2">
        <v>46</v>
      </c>
      <c r="AA1843" s="9">
        <f t="shared" si="254"/>
        <v>4528</v>
      </c>
      <c r="AB1843" s="9">
        <f t="shared" si="255"/>
        <v>423</v>
      </c>
      <c r="AC1843" s="9">
        <f t="shared" si="256"/>
        <v>712</v>
      </c>
      <c r="AD1843" s="9">
        <f t="shared" si="257"/>
        <v>699</v>
      </c>
      <c r="AE1843" s="44">
        <f t="shared" si="258"/>
        <v>4.0503855500612639E-6</v>
      </c>
      <c r="AF1843" s="9">
        <f t="shared" si="259"/>
        <v>21</v>
      </c>
      <c r="AG1843" s="9">
        <f t="shared" si="252"/>
        <v>62</v>
      </c>
      <c r="AH1843" s="44">
        <f t="shared" si="260"/>
        <v>4.017899979785879E-6</v>
      </c>
      <c r="AI1843">
        <f>AA1843/'Totals and Drop Down Lists'!W$6*Inputs!E$37</f>
        <v>4107.5317635745705</v>
      </c>
      <c r="AJ1843">
        <f>AB1843/'Totals and Drop Down Lists'!X$6*Inputs!F$37</f>
        <v>1391.8337783061763</v>
      </c>
      <c r="AK1843">
        <f>AC1843/'Totals and Drop Down Lists'!Y$6*Inputs!G$37</f>
        <v>4693.7445038568922</v>
      </c>
      <c r="AL1843">
        <f>AD1843/'Totals and Drop Down Lists'!Z$6*Inputs!H$37</f>
        <v>5604.2333877257279</v>
      </c>
      <c r="AM1843">
        <f>AE1843/'Totals and Drop Down Lists'!AA$6*Inputs!I$37</f>
        <v>504.22986582818714</v>
      </c>
      <c r="AN1843">
        <f>AF1843/'Totals and Drop Down Lists'!AB$6*Inputs!J$37</f>
        <v>419.09055594723958</v>
      </c>
      <c r="AO1843">
        <f>AG1843/'Totals and Drop Down Lists'!AC$6*Inputs!K$37</f>
        <v>1154.6617231036805</v>
      </c>
      <c r="AP1843">
        <f>AH1843/'Totals and Drop Down Lists'!AD$6*Inputs!L$37</f>
        <v>945.53203681398725</v>
      </c>
      <c r="AQ1843">
        <f>IF(OR($D1843="51",$D1843="52",$D1843="61"),(AA1843/'Totals and Drop Down Lists'!W$4)*Inputs!E$38,0)</f>
        <v>0</v>
      </c>
      <c r="AR1843">
        <f>IF(OR($D1843="51",$D1843="52",$D1843="61"),(AB1843/'Totals and Drop Down Lists'!X$4)*Inputs!F$38,0)</f>
        <v>0</v>
      </c>
      <c r="AS1843">
        <f>IF(OR($D1843="51",$D1843="52",$D1843="61"),(AC1843/'Totals and Drop Down Lists'!Y$4)*Inputs!G$38,0)</f>
        <v>0</v>
      </c>
      <c r="AT1843">
        <f>IF(OR($D1843="51",$D1843="52",$D1843="61"),(AD1843/'Totals and Drop Down Lists'!Z$4)*Inputs!H$38,0)</f>
        <v>0</v>
      </c>
      <c r="AU1843">
        <f>IF(OR($D1843="51",$D1843="52",$D1843="61"),(AE1843/'Totals and Drop Down Lists'!AA$4)*Inputs!I$38,0)</f>
        <v>0</v>
      </c>
      <c r="AV1843">
        <f>IF(OR($D1843="51",$D1843="52",$D1843="61"),(AF1843/'Totals and Drop Down Lists'!AB$4)*Inputs!J$38,0)</f>
        <v>0</v>
      </c>
      <c r="AW1843">
        <f>IF(OR($D1843="51",$D1843="52",$D1843="61"),(AG1843/'Totals and Drop Down Lists'!AC$4)*Inputs!K$38,0)</f>
        <v>0</v>
      </c>
      <c r="AX1843">
        <f>IF(OR($D1843="51",$D1843="52",$D1843="61"),(AH1843/'Totals and Drop Down Lists'!AD$4)*Inputs!L$38,0)</f>
        <v>0</v>
      </c>
      <c r="AY1843">
        <f>IF(OR($D1843="51",$D1843="52",$D1843="61"),0,(AA1843/'Totals and Drop Down Lists'!W$5)*Inputs!E$39)</f>
        <v>0</v>
      </c>
      <c r="AZ1843">
        <f>IF(OR($D1843="51",$D1843="52",$D1843="61"),0,(AB1843/'Totals and Drop Down Lists'!X$5)*Inputs!F$39)</f>
        <v>0</v>
      </c>
      <c r="BA1843">
        <f>IF(OR($D1843="51",$D1843="52",$D1843="61"),0,(AC1843/'Totals and Drop Down Lists'!Y$5)*Inputs!G$39)</f>
        <v>0</v>
      </c>
      <c r="BB1843">
        <f>IF(OR($D1843="51",$D1843="52",$D1843="61"),0,(AD1843/'Totals and Drop Down Lists'!Z$5)*Inputs!H$39)</f>
        <v>0</v>
      </c>
      <c r="BC1843">
        <f>IF(OR($D1843="51",$D1843="52",$D1843="61"),0,(AE1843/'Totals and Drop Down Lists'!AA$5)*Inputs!I$39)</f>
        <v>0</v>
      </c>
      <c r="BD1843">
        <f>IF(OR($D1843="51",$D1843="52",$D1843="61"),0,(AF1843/'Totals and Drop Down Lists'!AB$5)*Inputs!J$39)</f>
        <v>0</v>
      </c>
      <c r="BE1843">
        <f>IF(OR($D1843="51",$D1843="52",$D1843="61"),0,(AG1843/'Totals and Drop Down Lists'!AC$5)*Inputs!K$39)</f>
        <v>0</v>
      </c>
      <c r="BF1843">
        <f>IF(OR($D1843="51",$D1843="52",$D1843="61"),0,(AH1843/'Totals and Drop Down Lists'!AD$5)*Inputs!L$39)</f>
        <v>0</v>
      </c>
      <c r="BG1843" s="10">
        <f t="shared" si="253"/>
        <v>18820.857615156459</v>
      </c>
    </row>
    <row r="1844" spans="1:59">
      <c r="A1844" s="1" t="s">
        <v>7535</v>
      </c>
      <c r="B1844" s="1" t="s">
        <v>4436</v>
      </c>
      <c r="C1844" s="1" t="s">
        <v>4444</v>
      </c>
      <c r="D1844" s="1" t="s">
        <v>25</v>
      </c>
      <c r="E1844" s="1" t="s">
        <v>4445</v>
      </c>
      <c r="F1844" s="2">
        <v>3998</v>
      </c>
      <c r="G1844" s="2">
        <v>2</v>
      </c>
      <c r="H1844" s="2">
        <v>0</v>
      </c>
      <c r="I1844" s="2">
        <v>311</v>
      </c>
      <c r="J1844" s="2">
        <v>1665</v>
      </c>
      <c r="K1844" s="2">
        <v>197</v>
      </c>
      <c r="L1844" s="2">
        <v>13</v>
      </c>
      <c r="M1844" s="2">
        <v>0</v>
      </c>
      <c r="N1844" s="2">
        <v>0</v>
      </c>
      <c r="O1844" s="2">
        <v>16</v>
      </c>
      <c r="P1844" s="2">
        <v>0</v>
      </c>
      <c r="Q1844" s="2">
        <v>0</v>
      </c>
      <c r="R1844" s="2">
        <v>389</v>
      </c>
      <c r="S1844" s="2">
        <v>72500</v>
      </c>
      <c r="T1844" s="2">
        <v>3755900</v>
      </c>
      <c r="U1844" s="2">
        <v>26</v>
      </c>
      <c r="V1844" s="2">
        <v>20</v>
      </c>
      <c r="W1844" s="2">
        <v>0</v>
      </c>
      <c r="X1844" s="2">
        <v>39</v>
      </c>
      <c r="Y1844" s="2">
        <v>15</v>
      </c>
      <c r="Z1844" s="2">
        <v>19</v>
      </c>
      <c r="AA1844" s="9">
        <f t="shared" si="254"/>
        <v>3998</v>
      </c>
      <c r="AB1844" s="9">
        <f t="shared" si="255"/>
        <v>309</v>
      </c>
      <c r="AC1844" s="9">
        <f t="shared" si="256"/>
        <v>418</v>
      </c>
      <c r="AD1844" s="9">
        <f t="shared" si="257"/>
        <v>389</v>
      </c>
      <c r="AE1844" s="44">
        <f t="shared" si="258"/>
        <v>1.6278485627752059E-6</v>
      </c>
      <c r="AF1844" s="9">
        <f t="shared" si="259"/>
        <v>19</v>
      </c>
      <c r="AG1844" s="9">
        <f t="shared" si="252"/>
        <v>34</v>
      </c>
      <c r="AH1844" s="44">
        <f t="shared" si="260"/>
        <v>1.4968627869812946E-6</v>
      </c>
      <c r="AI1844">
        <f>AA1844/'Totals and Drop Down Lists'!W$6*Inputs!E$37</f>
        <v>3626.7473477851445</v>
      </c>
      <c r="AJ1844">
        <f>AB1844/'Totals and Drop Down Lists'!X$6*Inputs!F$37</f>
        <v>1016.7296394718875</v>
      </c>
      <c r="AK1844">
        <f>AC1844/'Totals and Drop Down Lists'!Y$6*Inputs!G$37</f>
        <v>2755.5971946800291</v>
      </c>
      <c r="AL1844">
        <f>AD1844/'Totals and Drop Down Lists'!Z$6*Inputs!H$37</f>
        <v>3118.8079940276225</v>
      </c>
      <c r="AM1844">
        <f>AE1844/'Totals and Drop Down Lists'!AA$6*Inputs!I$37</f>
        <v>202.64981006174443</v>
      </c>
      <c r="AN1844">
        <f>AF1844/'Totals and Drop Down Lists'!AB$6*Inputs!J$37</f>
        <v>379.17716966655013</v>
      </c>
      <c r="AO1844">
        <f>AG1844/'Totals and Drop Down Lists'!AC$6*Inputs!K$37</f>
        <v>633.20159008911503</v>
      </c>
      <c r="AP1844">
        <f>AH1844/'Totals and Drop Down Lists'!AD$6*Inputs!L$37</f>
        <v>352.25658352025738</v>
      </c>
      <c r="AQ1844">
        <f>IF(OR($D1844="51",$D1844="52",$D1844="61"),(AA1844/'Totals and Drop Down Lists'!W$4)*Inputs!E$38,0)</f>
        <v>0</v>
      </c>
      <c r="AR1844">
        <f>IF(OR($D1844="51",$D1844="52",$D1844="61"),(AB1844/'Totals and Drop Down Lists'!X$4)*Inputs!F$38,0)</f>
        <v>0</v>
      </c>
      <c r="AS1844">
        <f>IF(OR($D1844="51",$D1844="52",$D1844="61"),(AC1844/'Totals and Drop Down Lists'!Y$4)*Inputs!G$38,0)</f>
        <v>0</v>
      </c>
      <c r="AT1844">
        <f>IF(OR($D1844="51",$D1844="52",$D1844="61"),(AD1844/'Totals and Drop Down Lists'!Z$4)*Inputs!H$38,0)</f>
        <v>0</v>
      </c>
      <c r="AU1844">
        <f>IF(OR($D1844="51",$D1844="52",$D1844="61"),(AE1844/'Totals and Drop Down Lists'!AA$4)*Inputs!I$38,0)</f>
        <v>0</v>
      </c>
      <c r="AV1844">
        <f>IF(OR($D1844="51",$D1844="52",$D1844="61"),(AF1844/'Totals and Drop Down Lists'!AB$4)*Inputs!J$38,0)</f>
        <v>0</v>
      </c>
      <c r="AW1844">
        <f>IF(OR($D1844="51",$D1844="52",$D1844="61"),(AG1844/'Totals and Drop Down Lists'!AC$4)*Inputs!K$38,0)</f>
        <v>0</v>
      </c>
      <c r="AX1844">
        <f>IF(OR($D1844="51",$D1844="52",$D1844="61"),(AH1844/'Totals and Drop Down Lists'!AD$4)*Inputs!L$38,0)</f>
        <v>0</v>
      </c>
      <c r="AY1844">
        <f>IF(OR($D1844="51",$D1844="52",$D1844="61"),0,(AA1844/'Totals and Drop Down Lists'!W$5)*Inputs!E$39)</f>
        <v>0</v>
      </c>
      <c r="AZ1844">
        <f>IF(OR($D1844="51",$D1844="52",$D1844="61"),0,(AB1844/'Totals and Drop Down Lists'!X$5)*Inputs!F$39)</f>
        <v>0</v>
      </c>
      <c r="BA1844">
        <f>IF(OR($D1844="51",$D1844="52",$D1844="61"),0,(AC1844/'Totals and Drop Down Lists'!Y$5)*Inputs!G$39)</f>
        <v>0</v>
      </c>
      <c r="BB1844">
        <f>IF(OR($D1844="51",$D1844="52",$D1844="61"),0,(AD1844/'Totals and Drop Down Lists'!Z$5)*Inputs!H$39)</f>
        <v>0</v>
      </c>
      <c r="BC1844">
        <f>IF(OR($D1844="51",$D1844="52",$D1844="61"),0,(AE1844/'Totals and Drop Down Lists'!AA$5)*Inputs!I$39)</f>
        <v>0</v>
      </c>
      <c r="BD1844">
        <f>IF(OR($D1844="51",$D1844="52",$D1844="61"),0,(AF1844/'Totals and Drop Down Lists'!AB$5)*Inputs!J$39)</f>
        <v>0</v>
      </c>
      <c r="BE1844">
        <f>IF(OR($D1844="51",$D1844="52",$D1844="61"),0,(AG1844/'Totals and Drop Down Lists'!AC$5)*Inputs!K$39)</f>
        <v>0</v>
      </c>
      <c r="BF1844">
        <f>IF(OR($D1844="51",$D1844="52",$D1844="61"),0,(AH1844/'Totals and Drop Down Lists'!AD$5)*Inputs!L$39)</f>
        <v>0</v>
      </c>
      <c r="BG1844" s="10">
        <f t="shared" si="253"/>
        <v>12085.16732930235</v>
      </c>
    </row>
    <row r="1845" spans="1:59">
      <c r="A1845" s="1" t="s">
        <v>7535</v>
      </c>
      <c r="B1845" s="1" t="s">
        <v>4436</v>
      </c>
      <c r="C1845" s="1" t="s">
        <v>4446</v>
      </c>
      <c r="D1845" s="1" t="s">
        <v>25</v>
      </c>
      <c r="E1845" s="1" t="s">
        <v>4447</v>
      </c>
      <c r="F1845" s="2">
        <v>5475</v>
      </c>
      <c r="G1845" s="2">
        <v>22</v>
      </c>
      <c r="H1845" s="2">
        <v>1</v>
      </c>
      <c r="I1845" s="2">
        <v>1412</v>
      </c>
      <c r="J1845" s="2">
        <v>2058</v>
      </c>
      <c r="K1845" s="2">
        <v>566</v>
      </c>
      <c r="L1845" s="2">
        <v>27</v>
      </c>
      <c r="M1845" s="2">
        <v>5</v>
      </c>
      <c r="N1845" s="2">
        <v>0</v>
      </c>
      <c r="O1845" s="2">
        <v>34</v>
      </c>
      <c r="P1845" s="2">
        <v>4</v>
      </c>
      <c r="Q1845" s="2">
        <v>0</v>
      </c>
      <c r="R1845" s="2">
        <v>518</v>
      </c>
      <c r="S1845" s="2">
        <v>217400</v>
      </c>
      <c r="T1845" s="2">
        <v>10906000</v>
      </c>
      <c r="U1845" s="2">
        <v>20</v>
      </c>
      <c r="V1845" s="2">
        <v>136</v>
      </c>
      <c r="W1845" s="2">
        <v>8</v>
      </c>
      <c r="X1845" s="2">
        <v>214</v>
      </c>
      <c r="Y1845" s="2">
        <v>48</v>
      </c>
      <c r="Z1845" s="2">
        <v>101</v>
      </c>
      <c r="AA1845" s="9">
        <f t="shared" si="254"/>
        <v>5475</v>
      </c>
      <c r="AB1845" s="9">
        <f t="shared" si="255"/>
        <v>1389</v>
      </c>
      <c r="AC1845" s="9">
        <f t="shared" si="256"/>
        <v>588</v>
      </c>
      <c r="AD1845" s="9">
        <f t="shared" si="257"/>
        <v>518</v>
      </c>
      <c r="AE1845" s="44">
        <f t="shared" si="258"/>
        <v>1.0871344992032434E-5</v>
      </c>
      <c r="AF1845" s="9">
        <f t="shared" si="259"/>
        <v>70</v>
      </c>
      <c r="AG1845" s="9">
        <f t="shared" si="252"/>
        <v>149</v>
      </c>
      <c r="AH1845" s="44">
        <f t="shared" si="260"/>
        <v>1.5247843136650747E-5</v>
      </c>
      <c r="AI1845">
        <f>AA1845/'Totals and Drop Down Lists'!W$6*Inputs!E$37</f>
        <v>4966.5937291454893</v>
      </c>
      <c r="AJ1845">
        <f>AB1845/'Totals and Drop Down Lists'!X$6*Inputs!F$37</f>
        <v>4570.347796849358</v>
      </c>
      <c r="AK1845">
        <f>AC1845/'Totals and Drop Down Lists'!Y$6*Inputs!G$37</f>
        <v>3876.2946183537251</v>
      </c>
      <c r="AL1845">
        <f>AD1845/'Totals and Drop Down Lists'!Z$6*Inputs!H$37</f>
        <v>4153.0656578568342</v>
      </c>
      <c r="AM1845">
        <f>AE1845/'Totals and Drop Down Lists'!AA$6*Inputs!I$37</f>
        <v>1353.3666755801894</v>
      </c>
      <c r="AN1845">
        <f>AF1845/'Totals and Drop Down Lists'!AB$6*Inputs!J$37</f>
        <v>1396.9685198241318</v>
      </c>
      <c r="AO1845">
        <f>AG1845/'Totals and Drop Down Lists'!AC$6*Inputs!K$37</f>
        <v>2774.9128506846509</v>
      </c>
      <c r="AP1845">
        <f>AH1845/'Totals and Drop Down Lists'!AD$6*Inputs!L$37</f>
        <v>3588.273538552814</v>
      </c>
      <c r="AQ1845">
        <f>IF(OR($D1845="51",$D1845="52",$D1845="61"),(AA1845/'Totals and Drop Down Lists'!W$4)*Inputs!E$38,0)</f>
        <v>0</v>
      </c>
      <c r="AR1845">
        <f>IF(OR($D1845="51",$D1845="52",$D1845="61"),(AB1845/'Totals and Drop Down Lists'!X$4)*Inputs!F$38,0)</f>
        <v>0</v>
      </c>
      <c r="AS1845">
        <f>IF(OR($D1845="51",$D1845="52",$D1845="61"),(AC1845/'Totals and Drop Down Lists'!Y$4)*Inputs!G$38,0)</f>
        <v>0</v>
      </c>
      <c r="AT1845">
        <f>IF(OR($D1845="51",$D1845="52",$D1845="61"),(AD1845/'Totals and Drop Down Lists'!Z$4)*Inputs!H$38,0)</f>
        <v>0</v>
      </c>
      <c r="AU1845">
        <f>IF(OR($D1845="51",$D1845="52",$D1845="61"),(AE1845/'Totals and Drop Down Lists'!AA$4)*Inputs!I$38,0)</f>
        <v>0</v>
      </c>
      <c r="AV1845">
        <f>IF(OR($D1845="51",$D1845="52",$D1845="61"),(AF1845/'Totals and Drop Down Lists'!AB$4)*Inputs!J$38,0)</f>
        <v>0</v>
      </c>
      <c r="AW1845">
        <f>IF(OR($D1845="51",$D1845="52",$D1845="61"),(AG1845/'Totals and Drop Down Lists'!AC$4)*Inputs!K$38,0)</f>
        <v>0</v>
      </c>
      <c r="AX1845">
        <f>IF(OR($D1845="51",$D1845="52",$D1845="61"),(AH1845/'Totals and Drop Down Lists'!AD$4)*Inputs!L$38,0)</f>
        <v>0</v>
      </c>
      <c r="AY1845">
        <f>IF(OR($D1845="51",$D1845="52",$D1845="61"),0,(AA1845/'Totals and Drop Down Lists'!W$5)*Inputs!E$39)</f>
        <v>0</v>
      </c>
      <c r="AZ1845">
        <f>IF(OR($D1845="51",$D1845="52",$D1845="61"),0,(AB1845/'Totals and Drop Down Lists'!X$5)*Inputs!F$39)</f>
        <v>0</v>
      </c>
      <c r="BA1845">
        <f>IF(OR($D1845="51",$D1845="52",$D1845="61"),0,(AC1845/'Totals and Drop Down Lists'!Y$5)*Inputs!G$39)</f>
        <v>0</v>
      </c>
      <c r="BB1845">
        <f>IF(OR($D1845="51",$D1845="52",$D1845="61"),0,(AD1845/'Totals and Drop Down Lists'!Z$5)*Inputs!H$39)</f>
        <v>0</v>
      </c>
      <c r="BC1845">
        <f>IF(OR($D1845="51",$D1845="52",$D1845="61"),0,(AE1845/'Totals and Drop Down Lists'!AA$5)*Inputs!I$39)</f>
        <v>0</v>
      </c>
      <c r="BD1845">
        <f>IF(OR($D1845="51",$D1845="52",$D1845="61"),0,(AF1845/'Totals and Drop Down Lists'!AB$5)*Inputs!J$39)</f>
        <v>0</v>
      </c>
      <c r="BE1845">
        <f>IF(OR($D1845="51",$D1845="52",$D1845="61"),0,(AG1845/'Totals and Drop Down Lists'!AC$5)*Inputs!K$39)</f>
        <v>0</v>
      </c>
      <c r="BF1845">
        <f>IF(OR($D1845="51",$D1845="52",$D1845="61"),0,(AH1845/'Totals and Drop Down Lists'!AD$5)*Inputs!L$39)</f>
        <v>0</v>
      </c>
      <c r="BG1845" s="10">
        <f t="shared" si="253"/>
        <v>26679.823386847191</v>
      </c>
    </row>
    <row r="1846" spans="1:59">
      <c r="A1846" s="1" t="s">
        <v>7535</v>
      </c>
      <c r="B1846" s="1" t="s">
        <v>4436</v>
      </c>
      <c r="C1846" s="1" t="s">
        <v>86</v>
      </c>
      <c r="D1846" s="1" t="s">
        <v>25</v>
      </c>
      <c r="E1846" s="1" t="s">
        <v>4448</v>
      </c>
      <c r="F1846" s="2">
        <v>9454</v>
      </c>
      <c r="G1846" s="2">
        <v>42</v>
      </c>
      <c r="H1846" s="2">
        <v>4</v>
      </c>
      <c r="I1846" s="2">
        <v>735</v>
      </c>
      <c r="J1846" s="2">
        <v>4080</v>
      </c>
      <c r="K1846" s="2">
        <v>785</v>
      </c>
      <c r="L1846" s="2">
        <v>12</v>
      </c>
      <c r="M1846" s="2">
        <v>0</v>
      </c>
      <c r="N1846" s="2">
        <v>4</v>
      </c>
      <c r="O1846" s="2">
        <v>1</v>
      </c>
      <c r="P1846" s="2">
        <v>2</v>
      </c>
      <c r="Q1846" s="2">
        <v>0</v>
      </c>
      <c r="R1846" s="2">
        <v>1334</v>
      </c>
      <c r="S1846" s="2">
        <v>348800</v>
      </c>
      <c r="T1846" s="2">
        <v>27611300</v>
      </c>
      <c r="U1846" s="2">
        <v>64</v>
      </c>
      <c r="V1846" s="2">
        <v>127</v>
      </c>
      <c r="W1846" s="2">
        <v>44</v>
      </c>
      <c r="X1846" s="2">
        <v>165</v>
      </c>
      <c r="Y1846" s="2">
        <v>57</v>
      </c>
      <c r="Z1846" s="2">
        <v>55</v>
      </c>
      <c r="AA1846" s="9">
        <f t="shared" si="254"/>
        <v>9454</v>
      </c>
      <c r="AB1846" s="9">
        <f t="shared" si="255"/>
        <v>689</v>
      </c>
      <c r="AC1846" s="9">
        <f t="shared" si="256"/>
        <v>1353</v>
      </c>
      <c r="AD1846" s="9">
        <f t="shared" si="257"/>
        <v>1334</v>
      </c>
      <c r="AE1846" s="44">
        <f t="shared" si="258"/>
        <v>1.0548116951170815E-5</v>
      </c>
      <c r="AF1846" s="9">
        <f t="shared" si="259"/>
        <v>0</v>
      </c>
      <c r="AG1846" s="9">
        <f t="shared" si="252"/>
        <v>112</v>
      </c>
      <c r="AH1846" s="44">
        <f t="shared" si="260"/>
        <v>8.0182317162744438E-6</v>
      </c>
      <c r="AI1846">
        <f>AA1846/'Totals and Drop Down Lists'!W$6*Inputs!E$37</f>
        <v>8576.1054091947863</v>
      </c>
      <c r="AJ1846">
        <f>AB1846/'Totals and Drop Down Lists'!X$6*Inputs!F$37</f>
        <v>2267.0767689195163</v>
      </c>
      <c r="AK1846">
        <f>AC1846/'Totals and Drop Down Lists'!Y$6*Inputs!G$37</f>
        <v>8919.4330248853566</v>
      </c>
      <c r="AL1846">
        <f>AD1846/'Totals and Drop Down Lists'!Z$6*Inputs!H$37</f>
        <v>10695.346694171849</v>
      </c>
      <c r="AM1846">
        <f>AE1846/'Totals and Drop Down Lists'!AA$6*Inputs!I$37</f>
        <v>1313.1282267557071</v>
      </c>
      <c r="AN1846">
        <f>AF1846/'Totals and Drop Down Lists'!AB$6*Inputs!J$37</f>
        <v>0</v>
      </c>
      <c r="AO1846">
        <f>AG1846/'Totals and Drop Down Lists'!AC$6*Inputs!K$37</f>
        <v>2085.8405320582615</v>
      </c>
      <c r="AP1846">
        <f>AH1846/'Totals and Drop Down Lists'!AD$6*Inputs!L$37</f>
        <v>1886.9297405306538</v>
      </c>
      <c r="AQ1846">
        <f>IF(OR($D1846="51",$D1846="52",$D1846="61"),(AA1846/'Totals and Drop Down Lists'!W$4)*Inputs!E$38,0)</f>
        <v>0</v>
      </c>
      <c r="AR1846">
        <f>IF(OR($D1846="51",$D1846="52",$D1846="61"),(AB1846/'Totals and Drop Down Lists'!X$4)*Inputs!F$38,0)</f>
        <v>0</v>
      </c>
      <c r="AS1846">
        <f>IF(OR($D1846="51",$D1846="52",$D1846="61"),(AC1846/'Totals and Drop Down Lists'!Y$4)*Inputs!G$38,0)</f>
        <v>0</v>
      </c>
      <c r="AT1846">
        <f>IF(OR($D1846="51",$D1846="52",$D1846="61"),(AD1846/'Totals and Drop Down Lists'!Z$4)*Inputs!H$38,0)</f>
        <v>0</v>
      </c>
      <c r="AU1846">
        <f>IF(OR($D1846="51",$D1846="52",$D1846="61"),(AE1846/'Totals and Drop Down Lists'!AA$4)*Inputs!I$38,0)</f>
        <v>0</v>
      </c>
      <c r="AV1846">
        <f>IF(OR($D1846="51",$D1846="52",$D1846="61"),(AF1846/'Totals and Drop Down Lists'!AB$4)*Inputs!J$38,0)</f>
        <v>0</v>
      </c>
      <c r="AW1846">
        <f>IF(OR($D1846="51",$D1846="52",$D1846="61"),(AG1846/'Totals and Drop Down Lists'!AC$4)*Inputs!K$38,0)</f>
        <v>0</v>
      </c>
      <c r="AX1846">
        <f>IF(OR($D1846="51",$D1846="52",$D1846="61"),(AH1846/'Totals and Drop Down Lists'!AD$4)*Inputs!L$38,0)</f>
        <v>0</v>
      </c>
      <c r="AY1846">
        <f>IF(OR($D1846="51",$D1846="52",$D1846="61"),0,(AA1846/'Totals and Drop Down Lists'!W$5)*Inputs!E$39)</f>
        <v>0</v>
      </c>
      <c r="AZ1846">
        <f>IF(OR($D1846="51",$D1846="52",$D1846="61"),0,(AB1846/'Totals and Drop Down Lists'!X$5)*Inputs!F$39)</f>
        <v>0</v>
      </c>
      <c r="BA1846">
        <f>IF(OR($D1846="51",$D1846="52",$D1846="61"),0,(AC1846/'Totals and Drop Down Lists'!Y$5)*Inputs!G$39)</f>
        <v>0</v>
      </c>
      <c r="BB1846">
        <f>IF(OR($D1846="51",$D1846="52",$D1846="61"),0,(AD1846/'Totals and Drop Down Lists'!Z$5)*Inputs!H$39)</f>
        <v>0</v>
      </c>
      <c r="BC1846">
        <f>IF(OR($D1846="51",$D1846="52",$D1846="61"),0,(AE1846/'Totals and Drop Down Lists'!AA$5)*Inputs!I$39)</f>
        <v>0</v>
      </c>
      <c r="BD1846">
        <f>IF(OR($D1846="51",$D1846="52",$D1846="61"),0,(AF1846/'Totals and Drop Down Lists'!AB$5)*Inputs!J$39)</f>
        <v>0</v>
      </c>
      <c r="BE1846">
        <f>IF(OR($D1846="51",$D1846="52",$D1846="61"),0,(AG1846/'Totals and Drop Down Lists'!AC$5)*Inputs!K$39)</f>
        <v>0</v>
      </c>
      <c r="BF1846">
        <f>IF(OR($D1846="51",$D1846="52",$D1846="61"),0,(AH1846/'Totals and Drop Down Lists'!AD$5)*Inputs!L$39)</f>
        <v>0</v>
      </c>
      <c r="BG1846" s="10">
        <f t="shared" si="253"/>
        <v>35743.860396516138</v>
      </c>
    </row>
    <row r="1847" spans="1:59">
      <c r="A1847" s="1" t="s">
        <v>7535</v>
      </c>
      <c r="B1847" s="1" t="s">
        <v>4436</v>
      </c>
      <c r="C1847" s="1" t="s">
        <v>4449</v>
      </c>
      <c r="D1847" s="1" t="s">
        <v>25</v>
      </c>
      <c r="E1847" s="1" t="s">
        <v>4450</v>
      </c>
      <c r="F1847" s="2">
        <v>6753</v>
      </c>
      <c r="G1847" s="2">
        <v>16</v>
      </c>
      <c r="H1847" s="2">
        <v>0</v>
      </c>
      <c r="I1847" s="2">
        <v>861</v>
      </c>
      <c r="J1847" s="2">
        <v>2737</v>
      </c>
      <c r="K1847" s="2">
        <v>522</v>
      </c>
      <c r="L1847" s="2">
        <v>26</v>
      </c>
      <c r="M1847" s="2">
        <v>3</v>
      </c>
      <c r="N1847" s="2">
        <v>4</v>
      </c>
      <c r="O1847" s="2">
        <v>8</v>
      </c>
      <c r="P1847" s="2">
        <v>8</v>
      </c>
      <c r="Q1847" s="2">
        <v>0</v>
      </c>
      <c r="R1847" s="2">
        <v>1111</v>
      </c>
      <c r="S1847" s="2">
        <v>228300</v>
      </c>
      <c r="T1847" s="2">
        <v>13399900</v>
      </c>
      <c r="U1847" s="2">
        <v>85</v>
      </c>
      <c r="V1847" s="2">
        <v>111</v>
      </c>
      <c r="W1847" s="2">
        <v>27</v>
      </c>
      <c r="X1847" s="2">
        <v>174</v>
      </c>
      <c r="Y1847" s="2">
        <v>70</v>
      </c>
      <c r="Z1847" s="2">
        <v>37</v>
      </c>
      <c r="AA1847" s="9">
        <f t="shared" si="254"/>
        <v>6753</v>
      </c>
      <c r="AB1847" s="9">
        <f t="shared" si="255"/>
        <v>845</v>
      </c>
      <c r="AC1847" s="9">
        <f t="shared" si="256"/>
        <v>1160</v>
      </c>
      <c r="AD1847" s="9">
        <f t="shared" si="257"/>
        <v>1111</v>
      </c>
      <c r="AE1847" s="44">
        <f t="shared" si="258"/>
        <v>6.9528361433026907E-6</v>
      </c>
      <c r="AF1847" s="9">
        <f t="shared" si="259"/>
        <v>36</v>
      </c>
      <c r="AG1847" s="9">
        <f t="shared" si="252"/>
        <v>107</v>
      </c>
      <c r="AH1847" s="44">
        <f t="shared" si="260"/>
        <v>7.5933001929612939E-6</v>
      </c>
      <c r="AI1847">
        <f>AA1847/'Totals and Drop Down Lists'!W$6*Inputs!E$37</f>
        <v>6125.9191694830115</v>
      </c>
      <c r="AJ1847">
        <f>AB1847/'Totals and Drop Down Lists'!X$6*Inputs!F$37</f>
        <v>2780.3771694295951</v>
      </c>
      <c r="AK1847">
        <f>AC1847/'Totals and Drop Down Lists'!Y$6*Inputs!G$37</f>
        <v>7647.1118321263966</v>
      </c>
      <c r="AL1847">
        <f>AD1847/'Totals and Drop Down Lists'!Z$6*Inputs!H$37</f>
        <v>8907.4439109632094</v>
      </c>
      <c r="AM1847">
        <f>AE1847/'Totals and Drop Down Lists'!AA$6*Inputs!I$37</f>
        <v>865.55405462817214</v>
      </c>
      <c r="AN1847">
        <f>AF1847/'Totals and Drop Down Lists'!AB$6*Inputs!J$37</f>
        <v>718.44095305241069</v>
      </c>
      <c r="AO1847">
        <f>AG1847/'Totals and Drop Down Lists'!AC$6*Inputs!K$37</f>
        <v>1992.7226511628032</v>
      </c>
      <c r="AP1847">
        <f>AH1847/'Totals and Drop Down Lists'!AD$6*Inputs!L$37</f>
        <v>1786.9306437970001</v>
      </c>
      <c r="AQ1847">
        <f>IF(OR($D1847="51",$D1847="52",$D1847="61"),(AA1847/'Totals and Drop Down Lists'!W$4)*Inputs!E$38,0)</f>
        <v>0</v>
      </c>
      <c r="AR1847">
        <f>IF(OR($D1847="51",$D1847="52",$D1847="61"),(AB1847/'Totals and Drop Down Lists'!X$4)*Inputs!F$38,0)</f>
        <v>0</v>
      </c>
      <c r="AS1847">
        <f>IF(OR($D1847="51",$D1847="52",$D1847="61"),(AC1847/'Totals and Drop Down Lists'!Y$4)*Inputs!G$38,0)</f>
        <v>0</v>
      </c>
      <c r="AT1847">
        <f>IF(OR($D1847="51",$D1847="52",$D1847="61"),(AD1847/'Totals and Drop Down Lists'!Z$4)*Inputs!H$38,0)</f>
        <v>0</v>
      </c>
      <c r="AU1847">
        <f>IF(OR($D1847="51",$D1847="52",$D1847="61"),(AE1847/'Totals and Drop Down Lists'!AA$4)*Inputs!I$38,0)</f>
        <v>0</v>
      </c>
      <c r="AV1847">
        <f>IF(OR($D1847="51",$D1847="52",$D1847="61"),(AF1847/'Totals and Drop Down Lists'!AB$4)*Inputs!J$38,0)</f>
        <v>0</v>
      </c>
      <c r="AW1847">
        <f>IF(OR($D1847="51",$D1847="52",$D1847="61"),(AG1847/'Totals and Drop Down Lists'!AC$4)*Inputs!K$38,0)</f>
        <v>0</v>
      </c>
      <c r="AX1847">
        <f>IF(OR($D1847="51",$D1847="52",$D1847="61"),(AH1847/'Totals and Drop Down Lists'!AD$4)*Inputs!L$38,0)</f>
        <v>0</v>
      </c>
      <c r="AY1847">
        <f>IF(OR($D1847="51",$D1847="52",$D1847="61"),0,(AA1847/'Totals and Drop Down Lists'!W$5)*Inputs!E$39)</f>
        <v>0</v>
      </c>
      <c r="AZ1847">
        <f>IF(OR($D1847="51",$D1847="52",$D1847="61"),0,(AB1847/'Totals and Drop Down Lists'!X$5)*Inputs!F$39)</f>
        <v>0</v>
      </c>
      <c r="BA1847">
        <f>IF(OR($D1847="51",$D1847="52",$D1847="61"),0,(AC1847/'Totals and Drop Down Lists'!Y$5)*Inputs!G$39)</f>
        <v>0</v>
      </c>
      <c r="BB1847">
        <f>IF(OR($D1847="51",$D1847="52",$D1847="61"),0,(AD1847/'Totals and Drop Down Lists'!Z$5)*Inputs!H$39)</f>
        <v>0</v>
      </c>
      <c r="BC1847">
        <f>IF(OR($D1847="51",$D1847="52",$D1847="61"),0,(AE1847/'Totals and Drop Down Lists'!AA$5)*Inputs!I$39)</f>
        <v>0</v>
      </c>
      <c r="BD1847">
        <f>IF(OR($D1847="51",$D1847="52",$D1847="61"),0,(AF1847/'Totals and Drop Down Lists'!AB$5)*Inputs!J$39)</f>
        <v>0</v>
      </c>
      <c r="BE1847">
        <f>IF(OR($D1847="51",$D1847="52",$D1847="61"),0,(AG1847/'Totals and Drop Down Lists'!AC$5)*Inputs!K$39)</f>
        <v>0</v>
      </c>
      <c r="BF1847">
        <f>IF(OR($D1847="51",$D1847="52",$D1847="61"),0,(AH1847/'Totals and Drop Down Lists'!AD$5)*Inputs!L$39)</f>
        <v>0</v>
      </c>
      <c r="BG1847" s="10">
        <f t="shared" si="253"/>
        <v>30824.500384642597</v>
      </c>
    </row>
    <row r="1848" spans="1:59">
      <c r="A1848" s="1" t="s">
        <v>7535</v>
      </c>
      <c r="B1848" s="1" t="s">
        <v>4436</v>
      </c>
      <c r="C1848" s="1" t="s">
        <v>4451</v>
      </c>
      <c r="D1848" s="1" t="s">
        <v>25</v>
      </c>
      <c r="E1848" s="1" t="s">
        <v>4452</v>
      </c>
      <c r="F1848" s="2">
        <v>14008</v>
      </c>
      <c r="G1848" s="2">
        <v>191</v>
      </c>
      <c r="H1848" s="2">
        <v>8</v>
      </c>
      <c r="I1848" s="2">
        <v>1494</v>
      </c>
      <c r="J1848" s="2">
        <v>5806</v>
      </c>
      <c r="K1848" s="2">
        <v>1430</v>
      </c>
      <c r="L1848" s="2">
        <v>20</v>
      </c>
      <c r="M1848" s="2">
        <v>16</v>
      </c>
      <c r="N1848" s="2">
        <v>0</v>
      </c>
      <c r="O1848" s="2">
        <v>13</v>
      </c>
      <c r="P1848" s="2">
        <v>17</v>
      </c>
      <c r="Q1848" s="2">
        <v>0</v>
      </c>
      <c r="R1848" s="2">
        <v>1365</v>
      </c>
      <c r="S1848" s="2">
        <v>743500</v>
      </c>
      <c r="T1848" s="2">
        <v>45324600</v>
      </c>
      <c r="U1848" s="2">
        <v>66</v>
      </c>
      <c r="V1848" s="2">
        <v>204</v>
      </c>
      <c r="W1848" s="2">
        <v>8</v>
      </c>
      <c r="X1848" s="2">
        <v>403</v>
      </c>
      <c r="Y1848" s="2">
        <v>118</v>
      </c>
      <c r="Z1848" s="2">
        <v>146</v>
      </c>
      <c r="AA1848" s="9">
        <f t="shared" si="254"/>
        <v>14008</v>
      </c>
      <c r="AB1848" s="9">
        <f t="shared" si="255"/>
        <v>1295</v>
      </c>
      <c r="AC1848" s="9">
        <f t="shared" si="256"/>
        <v>1431</v>
      </c>
      <c r="AD1848" s="9">
        <f t="shared" si="257"/>
        <v>1365</v>
      </c>
      <c r="AE1848" s="44">
        <f t="shared" si="258"/>
        <v>2.459749207836278E-5</v>
      </c>
      <c r="AF1848" s="9">
        <f t="shared" si="259"/>
        <v>191</v>
      </c>
      <c r="AG1848" s="9">
        <f t="shared" si="252"/>
        <v>264</v>
      </c>
      <c r="AH1848" s="44">
        <f t="shared" si="260"/>
        <v>2.4194353353818399E-5</v>
      </c>
      <c r="AI1848">
        <f>AA1848/'Totals and Drop Down Lists'!W$6*Inputs!E$37</f>
        <v>12707.222823355254</v>
      </c>
      <c r="AJ1848">
        <f>AB1848/'Totals and Drop Down Lists'!X$6*Inputs!F$37</f>
        <v>4261.0514016702082</v>
      </c>
      <c r="AK1848">
        <f>AC1848/'Totals and Drop Down Lists'!Y$6*Inputs!G$37</f>
        <v>9433.6353722179938</v>
      </c>
      <c r="AL1848">
        <f>AD1848/'Totals and Drop Down Lists'!Z$6*Inputs!H$37</f>
        <v>10943.889233541659</v>
      </c>
      <c r="AM1848">
        <f>AE1848/'Totals and Drop Down Lists'!AA$6*Inputs!I$37</f>
        <v>3062.1258092813323</v>
      </c>
      <c r="AN1848">
        <f>AF1848/'Totals and Drop Down Lists'!AB$6*Inputs!J$37</f>
        <v>3811.7283898058454</v>
      </c>
      <c r="AO1848">
        <f>AG1848/'Totals and Drop Down Lists'!AC$6*Inputs!K$37</f>
        <v>4916.6241112801872</v>
      </c>
      <c r="AP1848">
        <f>AH1848/'Totals and Drop Down Lists'!AD$6*Inputs!L$37</f>
        <v>5693.6549742715015</v>
      </c>
      <c r="AQ1848">
        <f>IF(OR($D1848="51",$D1848="52",$D1848="61"),(AA1848/'Totals and Drop Down Lists'!W$4)*Inputs!E$38,0)</f>
        <v>0</v>
      </c>
      <c r="AR1848">
        <f>IF(OR($D1848="51",$D1848="52",$D1848="61"),(AB1848/'Totals and Drop Down Lists'!X$4)*Inputs!F$38,0)</f>
        <v>0</v>
      </c>
      <c r="AS1848">
        <f>IF(OR($D1848="51",$D1848="52",$D1848="61"),(AC1848/'Totals and Drop Down Lists'!Y$4)*Inputs!G$38,0)</f>
        <v>0</v>
      </c>
      <c r="AT1848">
        <f>IF(OR($D1848="51",$D1848="52",$D1848="61"),(AD1848/'Totals and Drop Down Lists'!Z$4)*Inputs!H$38,0)</f>
        <v>0</v>
      </c>
      <c r="AU1848">
        <f>IF(OR($D1848="51",$D1848="52",$D1848="61"),(AE1848/'Totals and Drop Down Lists'!AA$4)*Inputs!I$38,0)</f>
        <v>0</v>
      </c>
      <c r="AV1848">
        <f>IF(OR($D1848="51",$D1848="52",$D1848="61"),(AF1848/'Totals and Drop Down Lists'!AB$4)*Inputs!J$38,0)</f>
        <v>0</v>
      </c>
      <c r="AW1848">
        <f>IF(OR($D1848="51",$D1848="52",$D1848="61"),(AG1848/'Totals and Drop Down Lists'!AC$4)*Inputs!K$38,0)</f>
        <v>0</v>
      </c>
      <c r="AX1848">
        <f>IF(OR($D1848="51",$D1848="52",$D1848="61"),(AH1848/'Totals and Drop Down Lists'!AD$4)*Inputs!L$38,0)</f>
        <v>0</v>
      </c>
      <c r="AY1848">
        <f>IF(OR($D1848="51",$D1848="52",$D1848="61"),0,(AA1848/'Totals and Drop Down Lists'!W$5)*Inputs!E$39)</f>
        <v>0</v>
      </c>
      <c r="AZ1848">
        <f>IF(OR($D1848="51",$D1848="52",$D1848="61"),0,(AB1848/'Totals and Drop Down Lists'!X$5)*Inputs!F$39)</f>
        <v>0</v>
      </c>
      <c r="BA1848">
        <f>IF(OR($D1848="51",$D1848="52",$D1848="61"),0,(AC1848/'Totals and Drop Down Lists'!Y$5)*Inputs!G$39)</f>
        <v>0</v>
      </c>
      <c r="BB1848">
        <f>IF(OR($D1848="51",$D1848="52",$D1848="61"),0,(AD1848/'Totals and Drop Down Lists'!Z$5)*Inputs!H$39)</f>
        <v>0</v>
      </c>
      <c r="BC1848">
        <f>IF(OR($D1848="51",$D1848="52",$D1848="61"),0,(AE1848/'Totals and Drop Down Lists'!AA$5)*Inputs!I$39)</f>
        <v>0</v>
      </c>
      <c r="BD1848">
        <f>IF(OR($D1848="51",$D1848="52",$D1848="61"),0,(AF1848/'Totals and Drop Down Lists'!AB$5)*Inputs!J$39)</f>
        <v>0</v>
      </c>
      <c r="BE1848">
        <f>IF(OR($D1848="51",$D1848="52",$D1848="61"),0,(AG1848/'Totals and Drop Down Lists'!AC$5)*Inputs!K$39)</f>
        <v>0</v>
      </c>
      <c r="BF1848">
        <f>IF(OR($D1848="51",$D1848="52",$D1848="61"),0,(AH1848/'Totals and Drop Down Lists'!AD$5)*Inputs!L$39)</f>
        <v>0</v>
      </c>
      <c r="BG1848" s="10">
        <f t="shared" si="253"/>
        <v>54829.932115423981</v>
      </c>
    </row>
    <row r="1849" spans="1:59">
      <c r="A1849" s="1" t="s">
        <v>7535</v>
      </c>
      <c r="B1849" s="1" t="s">
        <v>4436</v>
      </c>
      <c r="C1849" s="1" t="s">
        <v>757</v>
      </c>
      <c r="D1849" s="1" t="s">
        <v>25</v>
      </c>
      <c r="E1849" s="1" t="s">
        <v>4453</v>
      </c>
      <c r="F1849" s="2">
        <v>31522</v>
      </c>
      <c r="G1849" s="2">
        <v>568</v>
      </c>
      <c r="H1849" s="2">
        <v>14</v>
      </c>
      <c r="I1849" s="2">
        <v>3816</v>
      </c>
      <c r="J1849" s="2">
        <v>12663</v>
      </c>
      <c r="K1849" s="2">
        <v>3710</v>
      </c>
      <c r="L1849" s="2">
        <v>55</v>
      </c>
      <c r="M1849" s="2">
        <v>6</v>
      </c>
      <c r="N1849" s="2">
        <v>6</v>
      </c>
      <c r="O1849" s="2">
        <v>69</v>
      </c>
      <c r="P1849" s="2">
        <v>13</v>
      </c>
      <c r="Q1849" s="2">
        <v>11</v>
      </c>
      <c r="R1849" s="2">
        <v>3633</v>
      </c>
      <c r="S1849" s="2">
        <v>2297700</v>
      </c>
      <c r="T1849" s="2">
        <v>113990800</v>
      </c>
      <c r="U1849" s="2">
        <v>181</v>
      </c>
      <c r="V1849" s="2">
        <v>542</v>
      </c>
      <c r="W1849" s="2">
        <v>49</v>
      </c>
      <c r="X1849" s="2">
        <v>1211</v>
      </c>
      <c r="Y1849" s="2">
        <v>296</v>
      </c>
      <c r="Z1849" s="2">
        <v>629</v>
      </c>
      <c r="AA1849" s="9">
        <f t="shared" si="254"/>
        <v>31522</v>
      </c>
      <c r="AB1849" s="9">
        <f t="shared" si="255"/>
        <v>3234</v>
      </c>
      <c r="AC1849" s="9">
        <f t="shared" si="256"/>
        <v>3793</v>
      </c>
      <c r="AD1849" s="9">
        <f t="shared" si="257"/>
        <v>3633</v>
      </c>
      <c r="AE1849" s="44">
        <f t="shared" si="258"/>
        <v>7.591139952819121E-5</v>
      </c>
      <c r="AF1849" s="9">
        <f t="shared" si="259"/>
        <v>620</v>
      </c>
      <c r="AG1849" s="9">
        <f t="shared" si="252"/>
        <v>925</v>
      </c>
      <c r="AH1849" s="44">
        <f t="shared" si="260"/>
        <v>1.0083936954801407E-4</v>
      </c>
      <c r="AI1849">
        <f>AA1849/'Totals and Drop Down Lists'!W$6*Inputs!E$37</f>
        <v>28594.87991417792</v>
      </c>
      <c r="AJ1849">
        <f>AB1849/'Totals and Drop Down Lists'!X$6*Inputs!F$37</f>
        <v>10641.112149035871</v>
      </c>
      <c r="AK1849">
        <f>AC1849/'Totals and Drop Down Lists'!Y$6*Inputs!G$37</f>
        <v>25004.737223496053</v>
      </c>
      <c r="AL1849">
        <f>AD1849/'Totals and Drop Down Lists'!Z$6*Inputs!H$37</f>
        <v>29127.582113887798</v>
      </c>
      <c r="AM1849">
        <f>AE1849/'Totals and Drop Down Lists'!AA$6*Inputs!I$37</f>
        <v>9450.1608120616602</v>
      </c>
      <c r="AN1849">
        <f>AF1849/'Totals and Drop Down Lists'!AB$6*Inputs!J$37</f>
        <v>12373.14974701374</v>
      </c>
      <c r="AO1849">
        <f>AG1849/'Totals and Drop Down Lists'!AC$6*Inputs!K$37</f>
        <v>17226.807965659747</v>
      </c>
      <c r="AP1849">
        <f>AH1849/'Totals and Drop Down Lists'!AD$6*Inputs!L$37</f>
        <v>23730.519664367879</v>
      </c>
      <c r="AQ1849">
        <f>IF(OR($D1849="51",$D1849="52",$D1849="61"),(AA1849/'Totals and Drop Down Lists'!W$4)*Inputs!E$38,0)</f>
        <v>0</v>
      </c>
      <c r="AR1849">
        <f>IF(OR($D1849="51",$D1849="52",$D1849="61"),(AB1849/'Totals and Drop Down Lists'!X$4)*Inputs!F$38,0)</f>
        <v>0</v>
      </c>
      <c r="AS1849">
        <f>IF(OR($D1849="51",$D1849="52",$D1849="61"),(AC1849/'Totals and Drop Down Lists'!Y$4)*Inputs!G$38,0)</f>
        <v>0</v>
      </c>
      <c r="AT1849">
        <f>IF(OR($D1849="51",$D1849="52",$D1849="61"),(AD1849/'Totals and Drop Down Lists'!Z$4)*Inputs!H$38,0)</f>
        <v>0</v>
      </c>
      <c r="AU1849">
        <f>IF(OR($D1849="51",$D1849="52",$D1849="61"),(AE1849/'Totals and Drop Down Lists'!AA$4)*Inputs!I$38,0)</f>
        <v>0</v>
      </c>
      <c r="AV1849">
        <f>IF(OR($D1849="51",$D1849="52",$D1849="61"),(AF1849/'Totals and Drop Down Lists'!AB$4)*Inputs!J$38,0)</f>
        <v>0</v>
      </c>
      <c r="AW1849">
        <f>IF(OR($D1849="51",$D1849="52",$D1849="61"),(AG1849/'Totals and Drop Down Lists'!AC$4)*Inputs!K$38,0)</f>
        <v>0</v>
      </c>
      <c r="AX1849">
        <f>IF(OR($D1849="51",$D1849="52",$D1849="61"),(AH1849/'Totals and Drop Down Lists'!AD$4)*Inputs!L$38,0)</f>
        <v>0</v>
      </c>
      <c r="AY1849">
        <f>IF(OR($D1849="51",$D1849="52",$D1849="61"),0,(AA1849/'Totals and Drop Down Lists'!W$5)*Inputs!E$39)</f>
        <v>0</v>
      </c>
      <c r="AZ1849">
        <f>IF(OR($D1849="51",$D1849="52",$D1849="61"),0,(AB1849/'Totals and Drop Down Lists'!X$5)*Inputs!F$39)</f>
        <v>0</v>
      </c>
      <c r="BA1849">
        <f>IF(OR($D1849="51",$D1849="52",$D1849="61"),0,(AC1849/'Totals and Drop Down Lists'!Y$5)*Inputs!G$39)</f>
        <v>0</v>
      </c>
      <c r="BB1849">
        <f>IF(OR($D1849="51",$D1849="52",$D1849="61"),0,(AD1849/'Totals and Drop Down Lists'!Z$5)*Inputs!H$39)</f>
        <v>0</v>
      </c>
      <c r="BC1849">
        <f>IF(OR($D1849="51",$D1849="52",$D1849="61"),0,(AE1849/'Totals and Drop Down Lists'!AA$5)*Inputs!I$39)</f>
        <v>0</v>
      </c>
      <c r="BD1849">
        <f>IF(OR($D1849="51",$D1849="52",$D1849="61"),0,(AF1849/'Totals and Drop Down Lists'!AB$5)*Inputs!J$39)</f>
        <v>0</v>
      </c>
      <c r="BE1849">
        <f>IF(OR($D1849="51",$D1849="52",$D1849="61"),0,(AG1849/'Totals and Drop Down Lists'!AC$5)*Inputs!K$39)</f>
        <v>0</v>
      </c>
      <c r="BF1849">
        <f>IF(OR($D1849="51",$D1849="52",$D1849="61"),0,(AH1849/'Totals and Drop Down Lists'!AD$5)*Inputs!L$39)</f>
        <v>0</v>
      </c>
      <c r="BG1849" s="10">
        <f t="shared" si="253"/>
        <v>156148.94958970067</v>
      </c>
    </row>
    <row r="1850" spans="1:59">
      <c r="A1850" s="1" t="s">
        <v>7535</v>
      </c>
      <c r="B1850" s="1" t="s">
        <v>4436</v>
      </c>
      <c r="C1850" s="1" t="s">
        <v>4454</v>
      </c>
      <c r="D1850" s="1" t="s">
        <v>25</v>
      </c>
      <c r="E1850" s="1" t="s">
        <v>4455</v>
      </c>
      <c r="F1850" s="2">
        <v>4087</v>
      </c>
      <c r="G1850" s="2">
        <v>17</v>
      </c>
      <c r="H1850" s="2">
        <v>0</v>
      </c>
      <c r="I1850" s="2">
        <v>479</v>
      </c>
      <c r="J1850" s="2">
        <v>1681</v>
      </c>
      <c r="K1850" s="2">
        <v>321</v>
      </c>
      <c r="L1850" s="2">
        <v>10</v>
      </c>
      <c r="M1850" s="2">
        <v>0</v>
      </c>
      <c r="N1850" s="2">
        <v>0</v>
      </c>
      <c r="O1850" s="2">
        <v>4</v>
      </c>
      <c r="P1850" s="2">
        <v>2</v>
      </c>
      <c r="Q1850" s="2">
        <v>0</v>
      </c>
      <c r="R1850" s="2">
        <v>599</v>
      </c>
      <c r="S1850" s="2">
        <v>128400</v>
      </c>
      <c r="T1850" s="2">
        <v>8761500</v>
      </c>
      <c r="U1850" s="2">
        <v>42</v>
      </c>
      <c r="V1850" s="2">
        <v>59</v>
      </c>
      <c r="W1850" s="2">
        <v>8</v>
      </c>
      <c r="X1850" s="2">
        <v>84</v>
      </c>
      <c r="Y1850" s="2">
        <v>23</v>
      </c>
      <c r="Z1850" s="2">
        <v>30</v>
      </c>
      <c r="AA1850" s="9">
        <f t="shared" si="254"/>
        <v>4087</v>
      </c>
      <c r="AB1850" s="9">
        <f t="shared" si="255"/>
        <v>462</v>
      </c>
      <c r="AC1850" s="9">
        <f t="shared" si="256"/>
        <v>615</v>
      </c>
      <c r="AD1850" s="9">
        <f t="shared" si="257"/>
        <v>599</v>
      </c>
      <c r="AE1850" s="44">
        <f t="shared" si="258"/>
        <v>4.2809301067063574E-6</v>
      </c>
      <c r="AF1850" s="9">
        <f t="shared" si="259"/>
        <v>17</v>
      </c>
      <c r="AG1850" s="9">
        <f t="shared" si="252"/>
        <v>53</v>
      </c>
      <c r="AH1850" s="44">
        <f t="shared" si="260"/>
        <v>3.7658609041250698E-6</v>
      </c>
      <c r="AI1850">
        <f>AA1850/'Totals and Drop Down Lists'!W$6*Inputs!E$37</f>
        <v>3707.4828440214824</v>
      </c>
      <c r="AJ1850">
        <f>AB1850/'Totals and Drop Down Lists'!X$6*Inputs!F$37</f>
        <v>1520.1588784336959</v>
      </c>
      <c r="AK1850">
        <f>AC1850/'Totals and Drop Down Lists'!Y$6*Inputs!G$37</f>
        <v>4054.287738584253</v>
      </c>
      <c r="AL1850">
        <f>AD1850/'Totals and Drop Down Lists'!Z$6*Inputs!H$37</f>
        <v>4802.4832607263388</v>
      </c>
      <c r="AM1850">
        <f>AE1850/'Totals and Drop Down Lists'!AA$6*Inputs!I$37</f>
        <v>532.93020791360073</v>
      </c>
      <c r="AN1850">
        <f>AF1850/'Totals and Drop Down Lists'!AB$6*Inputs!J$37</f>
        <v>339.26378338586062</v>
      </c>
      <c r="AO1850">
        <f>AG1850/'Totals and Drop Down Lists'!AC$6*Inputs!K$37</f>
        <v>987.04953749185586</v>
      </c>
      <c r="AP1850">
        <f>AH1850/'Totals and Drop Down Lists'!AD$6*Inputs!L$37</f>
        <v>886.21970406174694</v>
      </c>
      <c r="AQ1850">
        <f>IF(OR($D1850="51",$D1850="52",$D1850="61"),(AA1850/'Totals and Drop Down Lists'!W$4)*Inputs!E$38,0)</f>
        <v>0</v>
      </c>
      <c r="AR1850">
        <f>IF(OR($D1850="51",$D1850="52",$D1850="61"),(AB1850/'Totals and Drop Down Lists'!X$4)*Inputs!F$38,0)</f>
        <v>0</v>
      </c>
      <c r="AS1850">
        <f>IF(OR($D1850="51",$D1850="52",$D1850="61"),(AC1850/'Totals and Drop Down Lists'!Y$4)*Inputs!G$38,0)</f>
        <v>0</v>
      </c>
      <c r="AT1850">
        <f>IF(OR($D1850="51",$D1850="52",$D1850="61"),(AD1850/'Totals and Drop Down Lists'!Z$4)*Inputs!H$38,0)</f>
        <v>0</v>
      </c>
      <c r="AU1850">
        <f>IF(OR($D1850="51",$D1850="52",$D1850="61"),(AE1850/'Totals and Drop Down Lists'!AA$4)*Inputs!I$38,0)</f>
        <v>0</v>
      </c>
      <c r="AV1850">
        <f>IF(OR($D1850="51",$D1850="52",$D1850="61"),(AF1850/'Totals and Drop Down Lists'!AB$4)*Inputs!J$38,0)</f>
        <v>0</v>
      </c>
      <c r="AW1850">
        <f>IF(OR($D1850="51",$D1850="52",$D1850="61"),(AG1850/'Totals and Drop Down Lists'!AC$4)*Inputs!K$38,0)</f>
        <v>0</v>
      </c>
      <c r="AX1850">
        <f>IF(OR($D1850="51",$D1850="52",$D1850="61"),(AH1850/'Totals and Drop Down Lists'!AD$4)*Inputs!L$38,0)</f>
        <v>0</v>
      </c>
      <c r="AY1850">
        <f>IF(OR($D1850="51",$D1850="52",$D1850="61"),0,(AA1850/'Totals and Drop Down Lists'!W$5)*Inputs!E$39)</f>
        <v>0</v>
      </c>
      <c r="AZ1850">
        <f>IF(OR($D1850="51",$D1850="52",$D1850="61"),0,(AB1850/'Totals and Drop Down Lists'!X$5)*Inputs!F$39)</f>
        <v>0</v>
      </c>
      <c r="BA1850">
        <f>IF(OR($D1850="51",$D1850="52",$D1850="61"),0,(AC1850/'Totals and Drop Down Lists'!Y$5)*Inputs!G$39)</f>
        <v>0</v>
      </c>
      <c r="BB1850">
        <f>IF(OR($D1850="51",$D1850="52",$D1850="61"),0,(AD1850/'Totals and Drop Down Lists'!Z$5)*Inputs!H$39)</f>
        <v>0</v>
      </c>
      <c r="BC1850">
        <f>IF(OR($D1850="51",$D1850="52",$D1850="61"),0,(AE1850/'Totals and Drop Down Lists'!AA$5)*Inputs!I$39)</f>
        <v>0</v>
      </c>
      <c r="BD1850">
        <f>IF(OR($D1850="51",$D1850="52",$D1850="61"),0,(AF1850/'Totals and Drop Down Lists'!AB$5)*Inputs!J$39)</f>
        <v>0</v>
      </c>
      <c r="BE1850">
        <f>IF(OR($D1850="51",$D1850="52",$D1850="61"),0,(AG1850/'Totals and Drop Down Lists'!AC$5)*Inputs!K$39)</f>
        <v>0</v>
      </c>
      <c r="BF1850">
        <f>IF(OR($D1850="51",$D1850="52",$D1850="61"),0,(AH1850/'Totals and Drop Down Lists'!AD$5)*Inputs!L$39)</f>
        <v>0</v>
      </c>
      <c r="BG1850" s="10">
        <f t="shared" si="253"/>
        <v>16829.875954618834</v>
      </c>
    </row>
    <row r="1851" spans="1:59">
      <c r="A1851" s="1" t="s">
        <v>7535</v>
      </c>
      <c r="B1851" s="1" t="s">
        <v>4436</v>
      </c>
      <c r="C1851" s="1" t="s">
        <v>4456</v>
      </c>
      <c r="D1851" s="1" t="s">
        <v>25</v>
      </c>
      <c r="E1851" s="1" t="s">
        <v>4457</v>
      </c>
      <c r="F1851" s="2">
        <v>15587</v>
      </c>
      <c r="G1851" s="2">
        <v>68</v>
      </c>
      <c r="H1851" s="2">
        <v>7</v>
      </c>
      <c r="I1851" s="2">
        <v>1482</v>
      </c>
      <c r="J1851" s="2">
        <v>6402</v>
      </c>
      <c r="K1851" s="2">
        <v>1403</v>
      </c>
      <c r="L1851" s="2">
        <v>62</v>
      </c>
      <c r="M1851" s="2">
        <v>17</v>
      </c>
      <c r="N1851" s="2">
        <v>3</v>
      </c>
      <c r="O1851" s="2">
        <v>21</v>
      </c>
      <c r="P1851" s="2">
        <v>9</v>
      </c>
      <c r="Q1851" s="2">
        <v>0</v>
      </c>
      <c r="R1851" s="2">
        <v>1009</v>
      </c>
      <c r="S1851" s="2">
        <v>728200</v>
      </c>
      <c r="T1851" s="2">
        <v>48577000</v>
      </c>
      <c r="U1851" s="2">
        <v>109</v>
      </c>
      <c r="V1851" s="2">
        <v>139</v>
      </c>
      <c r="W1851" s="2">
        <v>49</v>
      </c>
      <c r="X1851" s="2">
        <v>359</v>
      </c>
      <c r="Y1851" s="2">
        <v>84</v>
      </c>
      <c r="Z1851" s="2">
        <v>165</v>
      </c>
      <c r="AA1851" s="9">
        <f t="shared" si="254"/>
        <v>15587</v>
      </c>
      <c r="AB1851" s="9">
        <f t="shared" si="255"/>
        <v>1407</v>
      </c>
      <c r="AC1851" s="9">
        <f t="shared" si="256"/>
        <v>1121</v>
      </c>
      <c r="AD1851" s="9">
        <f t="shared" si="257"/>
        <v>1009</v>
      </c>
      <c r="AE1851" s="44">
        <f t="shared" si="258"/>
        <v>2.1473135183139093E-5</v>
      </c>
      <c r="AF1851" s="9">
        <f t="shared" si="259"/>
        <v>171</v>
      </c>
      <c r="AG1851" s="9">
        <f t="shared" si="252"/>
        <v>249</v>
      </c>
      <c r="AH1851" s="44">
        <f t="shared" si="260"/>
        <v>2.0304506321052956E-5</v>
      </c>
      <c r="AI1851">
        <f>AA1851/'Totals and Drop Down Lists'!W$6*Inputs!E$37</f>
        <v>14139.597526244885</v>
      </c>
      <c r="AJ1851">
        <f>AB1851/'Totals and Drop Down Lists'!X$6*Inputs!F$37</f>
        <v>4629.5747661389823</v>
      </c>
      <c r="AK1851">
        <f>AC1851/'Totals and Drop Down Lists'!Y$6*Inputs!G$37</f>
        <v>7390.010658460078</v>
      </c>
      <c r="AL1851">
        <f>AD1851/'Totals and Drop Down Lists'!Z$6*Inputs!H$37</f>
        <v>8089.6587814238337</v>
      </c>
      <c r="AM1851">
        <f>AE1851/'Totals and Drop Down Lists'!AA$6*Inputs!I$37</f>
        <v>2673.1766491071403</v>
      </c>
      <c r="AN1851">
        <f>AF1851/'Totals and Drop Down Lists'!AB$6*Inputs!J$37</f>
        <v>3412.5945269989511</v>
      </c>
      <c r="AO1851">
        <f>AG1851/'Totals and Drop Down Lists'!AC$6*Inputs!K$37</f>
        <v>4637.2704685938133</v>
      </c>
      <c r="AP1851">
        <f>AH1851/'Totals and Drop Down Lists'!AD$6*Inputs!L$37</f>
        <v>4778.2576258333847</v>
      </c>
      <c r="AQ1851">
        <f>IF(OR($D1851="51",$D1851="52",$D1851="61"),(AA1851/'Totals and Drop Down Lists'!W$4)*Inputs!E$38,0)</f>
        <v>0</v>
      </c>
      <c r="AR1851">
        <f>IF(OR($D1851="51",$D1851="52",$D1851="61"),(AB1851/'Totals and Drop Down Lists'!X$4)*Inputs!F$38,0)</f>
        <v>0</v>
      </c>
      <c r="AS1851">
        <f>IF(OR($D1851="51",$D1851="52",$D1851="61"),(AC1851/'Totals and Drop Down Lists'!Y$4)*Inputs!G$38,0)</f>
        <v>0</v>
      </c>
      <c r="AT1851">
        <f>IF(OR($D1851="51",$D1851="52",$D1851="61"),(AD1851/'Totals and Drop Down Lists'!Z$4)*Inputs!H$38,0)</f>
        <v>0</v>
      </c>
      <c r="AU1851">
        <f>IF(OR($D1851="51",$D1851="52",$D1851="61"),(AE1851/'Totals and Drop Down Lists'!AA$4)*Inputs!I$38,0)</f>
        <v>0</v>
      </c>
      <c r="AV1851">
        <f>IF(OR($D1851="51",$D1851="52",$D1851="61"),(AF1851/'Totals and Drop Down Lists'!AB$4)*Inputs!J$38,0)</f>
        <v>0</v>
      </c>
      <c r="AW1851">
        <f>IF(OR($D1851="51",$D1851="52",$D1851="61"),(AG1851/'Totals and Drop Down Lists'!AC$4)*Inputs!K$38,0)</f>
        <v>0</v>
      </c>
      <c r="AX1851">
        <f>IF(OR($D1851="51",$D1851="52",$D1851="61"),(AH1851/'Totals and Drop Down Lists'!AD$4)*Inputs!L$38,0)</f>
        <v>0</v>
      </c>
      <c r="AY1851">
        <f>IF(OR($D1851="51",$D1851="52",$D1851="61"),0,(AA1851/'Totals and Drop Down Lists'!W$5)*Inputs!E$39)</f>
        <v>0</v>
      </c>
      <c r="AZ1851">
        <f>IF(OR($D1851="51",$D1851="52",$D1851="61"),0,(AB1851/'Totals and Drop Down Lists'!X$5)*Inputs!F$39)</f>
        <v>0</v>
      </c>
      <c r="BA1851">
        <f>IF(OR($D1851="51",$D1851="52",$D1851="61"),0,(AC1851/'Totals and Drop Down Lists'!Y$5)*Inputs!G$39)</f>
        <v>0</v>
      </c>
      <c r="BB1851">
        <f>IF(OR($D1851="51",$D1851="52",$D1851="61"),0,(AD1851/'Totals and Drop Down Lists'!Z$5)*Inputs!H$39)</f>
        <v>0</v>
      </c>
      <c r="BC1851">
        <f>IF(OR($D1851="51",$D1851="52",$D1851="61"),0,(AE1851/'Totals and Drop Down Lists'!AA$5)*Inputs!I$39)</f>
        <v>0</v>
      </c>
      <c r="BD1851">
        <f>IF(OR($D1851="51",$D1851="52",$D1851="61"),0,(AF1851/'Totals and Drop Down Lists'!AB$5)*Inputs!J$39)</f>
        <v>0</v>
      </c>
      <c r="BE1851">
        <f>IF(OR($D1851="51",$D1851="52",$D1851="61"),0,(AG1851/'Totals and Drop Down Lists'!AC$5)*Inputs!K$39)</f>
        <v>0</v>
      </c>
      <c r="BF1851">
        <f>IF(OR($D1851="51",$D1851="52",$D1851="61"),0,(AH1851/'Totals and Drop Down Lists'!AD$5)*Inputs!L$39)</f>
        <v>0</v>
      </c>
      <c r="BG1851" s="10">
        <f t="shared" si="253"/>
        <v>49750.14100280108</v>
      </c>
    </row>
    <row r="1852" spans="1:59" ht="28.8">
      <c r="A1852" s="1" t="s">
        <v>7536</v>
      </c>
      <c r="B1852" s="1" t="s">
        <v>3732</v>
      </c>
      <c r="C1852" s="1" t="s">
        <v>3733</v>
      </c>
      <c r="D1852" s="1" t="s">
        <v>10</v>
      </c>
      <c r="E1852" s="1" t="s">
        <v>3734</v>
      </c>
      <c r="F1852" s="2">
        <v>38609</v>
      </c>
      <c r="G1852" s="2">
        <v>2080</v>
      </c>
      <c r="H1852" s="2">
        <v>36</v>
      </c>
      <c r="I1852" s="2">
        <v>5209</v>
      </c>
      <c r="J1852" s="2">
        <v>14426</v>
      </c>
      <c r="K1852" s="2">
        <v>5610</v>
      </c>
      <c r="L1852" s="2">
        <v>75</v>
      </c>
      <c r="M1852" s="2">
        <v>0</v>
      </c>
      <c r="N1852" s="2">
        <v>0</v>
      </c>
      <c r="O1852" s="2">
        <v>30</v>
      </c>
      <c r="P1852" s="2">
        <v>46</v>
      </c>
      <c r="Q1852" s="2">
        <v>25</v>
      </c>
      <c r="R1852" s="2">
        <v>1323</v>
      </c>
      <c r="S1852" s="2">
        <v>4228600</v>
      </c>
      <c r="T1852" s="2">
        <v>177302900</v>
      </c>
      <c r="U1852" s="2">
        <v>418</v>
      </c>
      <c r="V1852" s="2">
        <v>415</v>
      </c>
      <c r="W1852" s="2">
        <v>110</v>
      </c>
      <c r="X1852" s="2">
        <v>1840</v>
      </c>
      <c r="Y1852" s="2">
        <v>320</v>
      </c>
      <c r="Z1852" s="2">
        <v>1165</v>
      </c>
      <c r="AA1852" s="9">
        <f t="shared" si="254"/>
        <v>38609</v>
      </c>
      <c r="AB1852" s="9">
        <f t="shared" si="255"/>
        <v>3093</v>
      </c>
      <c r="AC1852" s="9">
        <f t="shared" si="256"/>
        <v>1499</v>
      </c>
      <c r="AD1852" s="9">
        <f t="shared" si="257"/>
        <v>1323</v>
      </c>
      <c r="AE1852" s="44">
        <f t="shared" si="258"/>
        <v>1.5236161961725095E-4</v>
      </c>
      <c r="AF1852" s="9">
        <f t="shared" si="259"/>
        <v>1315</v>
      </c>
      <c r="AG1852" s="9">
        <f t="shared" si="252"/>
        <v>1485</v>
      </c>
      <c r="AH1852" s="44">
        <f t="shared" si="260"/>
        <v>2.1487924696485434E-4</v>
      </c>
      <c r="AI1852">
        <f>AA1852/'Totals and Drop Down Lists'!W$6*Inputs!E$37</f>
        <v>35023.783979648986</v>
      </c>
      <c r="AJ1852">
        <f>AB1852/'Totals and Drop Down Lists'!X$6*Inputs!F$37</f>
        <v>10177.167556267144</v>
      </c>
      <c r="AK1852">
        <f>AC1852/'Totals and Drop Down Lists'!Y$6*Inputs!G$37</f>
        <v>9881.914341687474</v>
      </c>
      <c r="AL1852">
        <f>AD1852/'Totals and Drop Down Lists'!Z$6*Inputs!H$37</f>
        <v>10607.154180201915</v>
      </c>
      <c r="AM1852">
        <f>AE1852/'Totals and Drop Down Lists'!AA$6*Inputs!I$37</f>
        <v>18967.399045705595</v>
      </c>
      <c r="AN1852">
        <f>AF1852/'Totals and Drop Down Lists'!AB$6*Inputs!J$37</f>
        <v>26243.051479553335</v>
      </c>
      <c r="AO1852">
        <f>AG1852/'Totals and Drop Down Lists'!AC$6*Inputs!K$37</f>
        <v>27656.010625951054</v>
      </c>
      <c r="AP1852">
        <f>AH1852/'Totals and Drop Down Lists'!AD$6*Inputs!L$37</f>
        <v>50567.513644917082</v>
      </c>
      <c r="AQ1852">
        <f>IF(OR($D1852="51",$D1852="52",$D1852="61"),(AA1852/'Totals and Drop Down Lists'!W$4)*Inputs!E$38,0)</f>
        <v>0</v>
      </c>
      <c r="AR1852">
        <f>IF(OR($D1852="51",$D1852="52",$D1852="61"),(AB1852/'Totals and Drop Down Lists'!X$4)*Inputs!F$38,0)</f>
        <v>0</v>
      </c>
      <c r="AS1852">
        <f>IF(OR($D1852="51",$D1852="52",$D1852="61"),(AC1852/'Totals and Drop Down Lists'!Y$4)*Inputs!G$38,0)</f>
        <v>0</v>
      </c>
      <c r="AT1852">
        <f>IF(OR($D1852="51",$D1852="52",$D1852="61"),(AD1852/'Totals and Drop Down Lists'!Z$4)*Inputs!H$38,0)</f>
        <v>0</v>
      </c>
      <c r="AU1852">
        <f>IF(OR($D1852="51",$D1852="52",$D1852="61"),(AE1852/'Totals and Drop Down Lists'!AA$4)*Inputs!I$38,0)</f>
        <v>0</v>
      </c>
      <c r="AV1852">
        <f>IF(OR($D1852="51",$D1852="52",$D1852="61"),(AF1852/'Totals and Drop Down Lists'!AB$4)*Inputs!J$38,0)</f>
        <v>0</v>
      </c>
      <c r="AW1852">
        <f>IF(OR($D1852="51",$D1852="52",$D1852="61"),(AG1852/'Totals and Drop Down Lists'!AC$4)*Inputs!K$38,0)</f>
        <v>0</v>
      </c>
      <c r="AX1852">
        <f>IF(OR($D1852="51",$D1852="52",$D1852="61"),(AH1852/'Totals and Drop Down Lists'!AD$4)*Inputs!L$38,0)</f>
        <v>0</v>
      </c>
      <c r="AY1852">
        <f>IF(OR($D1852="51",$D1852="52",$D1852="61"),0,(AA1852/'Totals and Drop Down Lists'!W$5)*Inputs!E$39)</f>
        <v>0</v>
      </c>
      <c r="AZ1852">
        <f>IF(OR($D1852="51",$D1852="52",$D1852="61"),0,(AB1852/'Totals and Drop Down Lists'!X$5)*Inputs!F$39)</f>
        <v>0</v>
      </c>
      <c r="BA1852">
        <f>IF(OR($D1852="51",$D1852="52",$D1852="61"),0,(AC1852/'Totals and Drop Down Lists'!Y$5)*Inputs!G$39)</f>
        <v>0</v>
      </c>
      <c r="BB1852">
        <f>IF(OR($D1852="51",$D1852="52",$D1852="61"),0,(AD1852/'Totals and Drop Down Lists'!Z$5)*Inputs!H$39)</f>
        <v>0</v>
      </c>
      <c r="BC1852">
        <f>IF(OR($D1852="51",$D1852="52",$D1852="61"),0,(AE1852/'Totals and Drop Down Lists'!AA$5)*Inputs!I$39)</f>
        <v>0</v>
      </c>
      <c r="BD1852">
        <f>IF(OR($D1852="51",$D1852="52",$D1852="61"),0,(AF1852/'Totals and Drop Down Lists'!AB$5)*Inputs!J$39)</f>
        <v>0</v>
      </c>
      <c r="BE1852">
        <f>IF(OR($D1852="51",$D1852="52",$D1852="61"),0,(AG1852/'Totals and Drop Down Lists'!AC$5)*Inputs!K$39)</f>
        <v>0</v>
      </c>
      <c r="BF1852">
        <f>IF(OR($D1852="51",$D1852="52",$D1852="61"),0,(AH1852/'Totals and Drop Down Lists'!AD$5)*Inputs!L$39)</f>
        <v>0</v>
      </c>
      <c r="BG1852" s="10">
        <f t="shared" si="253"/>
        <v>189123.99485393259</v>
      </c>
    </row>
    <row r="1853" spans="1:59" ht="28.8">
      <c r="A1853" s="1" t="s">
        <v>7536</v>
      </c>
      <c r="B1853" s="1" t="s">
        <v>3732</v>
      </c>
      <c r="C1853" s="1" t="s">
        <v>3735</v>
      </c>
      <c r="D1853" s="1" t="s">
        <v>25</v>
      </c>
      <c r="E1853" s="1" t="s">
        <v>3736</v>
      </c>
      <c r="F1853" s="2">
        <v>32800</v>
      </c>
      <c r="G1853" s="2">
        <v>261</v>
      </c>
      <c r="H1853" s="2">
        <v>5</v>
      </c>
      <c r="I1853" s="2">
        <v>4152</v>
      </c>
      <c r="J1853" s="2">
        <v>13476</v>
      </c>
      <c r="K1853" s="2">
        <v>2835</v>
      </c>
      <c r="L1853" s="2">
        <v>123</v>
      </c>
      <c r="M1853" s="2">
        <v>6</v>
      </c>
      <c r="N1853" s="2">
        <v>8</v>
      </c>
      <c r="O1853" s="2">
        <v>44</v>
      </c>
      <c r="P1853" s="2">
        <v>13</v>
      </c>
      <c r="Q1853" s="2">
        <v>0</v>
      </c>
      <c r="R1853" s="2">
        <v>2707</v>
      </c>
      <c r="S1853" s="2">
        <v>1672700</v>
      </c>
      <c r="T1853" s="2">
        <v>88920600</v>
      </c>
      <c r="U1853" s="2">
        <v>118</v>
      </c>
      <c r="V1853" s="2">
        <v>359</v>
      </c>
      <c r="W1853" s="2">
        <v>18</v>
      </c>
      <c r="X1853" s="2">
        <v>665</v>
      </c>
      <c r="Y1853" s="2">
        <v>117</v>
      </c>
      <c r="Z1853" s="2">
        <v>321</v>
      </c>
      <c r="AA1853" s="9">
        <f t="shared" si="254"/>
        <v>32800</v>
      </c>
      <c r="AB1853" s="9">
        <f t="shared" si="255"/>
        <v>3886</v>
      </c>
      <c r="AC1853" s="9">
        <f t="shared" si="256"/>
        <v>2901</v>
      </c>
      <c r="AD1853" s="9">
        <f t="shared" si="257"/>
        <v>2707</v>
      </c>
      <c r="AE1853" s="44">
        <f t="shared" si="258"/>
        <v>4.1652484370321901E-5</v>
      </c>
      <c r="AF1853" s="9">
        <f t="shared" si="259"/>
        <v>288</v>
      </c>
      <c r="AG1853" s="9">
        <f t="shared" si="252"/>
        <v>438</v>
      </c>
      <c r="AH1853" s="44">
        <f t="shared" si="260"/>
        <v>3.4286034493804558E-5</v>
      </c>
      <c r="AI1853">
        <f>AA1853/'Totals and Drop Down Lists'!W$6*Inputs!E$37</f>
        <v>29754.205354515441</v>
      </c>
      <c r="AJ1853">
        <f>AB1853/'Totals and Drop Down Lists'!X$6*Inputs!F$37</f>
        <v>12786.444592193382</v>
      </c>
      <c r="AK1853">
        <f>AC1853/'Totals and Drop Down Lists'!Y$6*Inputs!G$37</f>
        <v>19124.371918102308</v>
      </c>
      <c r="AL1853">
        <f>AD1853/'Totals and Drop Down Lists'!Z$6*Inputs!H$37</f>
        <v>21703.375937873458</v>
      </c>
      <c r="AM1853">
        <f>AE1853/'Totals and Drop Down Lists'!AA$6*Inputs!I$37</f>
        <v>5185.2907200748832</v>
      </c>
      <c r="AN1853">
        <f>AF1853/'Totals and Drop Down Lists'!AB$6*Inputs!J$37</f>
        <v>5747.5276244192855</v>
      </c>
      <c r="AO1853">
        <f>AG1853/'Totals and Drop Down Lists'!AC$6*Inputs!K$37</f>
        <v>8157.1263664421285</v>
      </c>
      <c r="AP1853">
        <f>AH1853/'Totals and Drop Down Lists'!AD$6*Inputs!L$37</f>
        <v>8068.529379103481</v>
      </c>
      <c r="AQ1853">
        <f>IF(OR($D1853="51",$D1853="52",$D1853="61"),(AA1853/'Totals and Drop Down Lists'!W$4)*Inputs!E$38,0)</f>
        <v>0</v>
      </c>
      <c r="AR1853">
        <f>IF(OR($D1853="51",$D1853="52",$D1853="61"),(AB1853/'Totals and Drop Down Lists'!X$4)*Inputs!F$38,0)</f>
        <v>0</v>
      </c>
      <c r="AS1853">
        <f>IF(OR($D1853="51",$D1853="52",$D1853="61"),(AC1853/'Totals and Drop Down Lists'!Y$4)*Inputs!G$38,0)</f>
        <v>0</v>
      </c>
      <c r="AT1853">
        <f>IF(OR($D1853="51",$D1853="52",$D1853="61"),(AD1853/'Totals and Drop Down Lists'!Z$4)*Inputs!H$38,0)</f>
        <v>0</v>
      </c>
      <c r="AU1853">
        <f>IF(OR($D1853="51",$D1853="52",$D1853="61"),(AE1853/'Totals and Drop Down Lists'!AA$4)*Inputs!I$38,0)</f>
        <v>0</v>
      </c>
      <c r="AV1853">
        <f>IF(OR($D1853="51",$D1853="52",$D1853="61"),(AF1853/'Totals and Drop Down Lists'!AB$4)*Inputs!J$38,0)</f>
        <v>0</v>
      </c>
      <c r="AW1853">
        <f>IF(OR($D1853="51",$D1853="52",$D1853="61"),(AG1853/'Totals and Drop Down Lists'!AC$4)*Inputs!K$38,0)</f>
        <v>0</v>
      </c>
      <c r="AX1853">
        <f>IF(OR($D1853="51",$D1853="52",$D1853="61"),(AH1853/'Totals and Drop Down Lists'!AD$4)*Inputs!L$38,0)</f>
        <v>0</v>
      </c>
      <c r="AY1853">
        <f>IF(OR($D1853="51",$D1853="52",$D1853="61"),0,(AA1853/'Totals and Drop Down Lists'!W$5)*Inputs!E$39)</f>
        <v>0</v>
      </c>
      <c r="AZ1853">
        <f>IF(OR($D1853="51",$D1853="52",$D1853="61"),0,(AB1853/'Totals and Drop Down Lists'!X$5)*Inputs!F$39)</f>
        <v>0</v>
      </c>
      <c r="BA1853">
        <f>IF(OR($D1853="51",$D1853="52",$D1853="61"),0,(AC1853/'Totals and Drop Down Lists'!Y$5)*Inputs!G$39)</f>
        <v>0</v>
      </c>
      <c r="BB1853">
        <f>IF(OR($D1853="51",$D1853="52",$D1853="61"),0,(AD1853/'Totals and Drop Down Lists'!Z$5)*Inputs!H$39)</f>
        <v>0</v>
      </c>
      <c r="BC1853">
        <f>IF(OR($D1853="51",$D1853="52",$D1853="61"),0,(AE1853/'Totals and Drop Down Lists'!AA$5)*Inputs!I$39)</f>
        <v>0</v>
      </c>
      <c r="BD1853">
        <f>IF(OR($D1853="51",$D1853="52",$D1853="61"),0,(AF1853/'Totals and Drop Down Lists'!AB$5)*Inputs!J$39)</f>
        <v>0</v>
      </c>
      <c r="BE1853">
        <f>IF(OR($D1853="51",$D1853="52",$D1853="61"),0,(AG1853/'Totals and Drop Down Lists'!AC$5)*Inputs!K$39)</f>
        <v>0</v>
      </c>
      <c r="BF1853">
        <f>IF(OR($D1853="51",$D1853="52",$D1853="61"),0,(AH1853/'Totals and Drop Down Lists'!AD$5)*Inputs!L$39)</f>
        <v>0</v>
      </c>
      <c r="BG1853" s="10">
        <f t="shared" si="253"/>
        <v>110526.87189272436</v>
      </c>
    </row>
    <row r="1854" spans="1:59" ht="28.8">
      <c r="A1854" s="1" t="s">
        <v>7536</v>
      </c>
      <c r="B1854" s="1" t="s">
        <v>3732</v>
      </c>
      <c r="C1854" s="1" t="s">
        <v>41</v>
      </c>
      <c r="D1854" s="1" t="s">
        <v>58</v>
      </c>
      <c r="E1854" s="1" t="s">
        <v>3737</v>
      </c>
      <c r="F1854" s="2">
        <v>21029</v>
      </c>
      <c r="G1854" s="2">
        <v>78</v>
      </c>
      <c r="H1854" s="2">
        <v>5</v>
      </c>
      <c r="I1854" s="2">
        <v>1634</v>
      </c>
      <c r="J1854" s="2">
        <v>8037</v>
      </c>
      <c r="K1854" s="2">
        <v>1286</v>
      </c>
      <c r="L1854" s="2">
        <v>98</v>
      </c>
      <c r="M1854" s="2">
        <v>3</v>
      </c>
      <c r="N1854" s="2">
        <v>0</v>
      </c>
      <c r="O1854" s="2">
        <v>97</v>
      </c>
      <c r="P1854" s="2">
        <v>15</v>
      </c>
      <c r="Q1854" s="2">
        <v>15</v>
      </c>
      <c r="R1854" s="2">
        <v>1721</v>
      </c>
      <c r="S1854" s="2">
        <v>689900</v>
      </c>
      <c r="T1854" s="2">
        <v>41339600</v>
      </c>
      <c r="U1854" s="2">
        <v>121</v>
      </c>
      <c r="V1854" s="2">
        <v>167</v>
      </c>
      <c r="W1854" s="2">
        <v>35</v>
      </c>
      <c r="X1854" s="2">
        <v>555</v>
      </c>
      <c r="Y1854" s="2">
        <v>158</v>
      </c>
      <c r="Z1854" s="2">
        <v>274</v>
      </c>
      <c r="AA1854" s="9">
        <f t="shared" si="254"/>
        <v>21029</v>
      </c>
      <c r="AB1854" s="9">
        <f t="shared" si="255"/>
        <v>1551</v>
      </c>
      <c r="AC1854" s="9">
        <f t="shared" si="256"/>
        <v>1949</v>
      </c>
      <c r="AD1854" s="9">
        <f t="shared" si="257"/>
        <v>1721</v>
      </c>
      <c r="AE1854" s="44">
        <f t="shared" si="258"/>
        <v>1.437089296625692E-5</v>
      </c>
      <c r="AF1854" s="9">
        <f t="shared" si="259"/>
        <v>353</v>
      </c>
      <c r="AG1854" s="9">
        <f t="shared" si="252"/>
        <v>432</v>
      </c>
      <c r="AH1854" s="44">
        <f t="shared" si="260"/>
        <v>2.5720643704896777E-5</v>
      </c>
      <c r="AI1854">
        <f>AA1854/'Totals and Drop Down Lists'!W$6*Inputs!E$37</f>
        <v>19076.255621954428</v>
      </c>
      <c r="AJ1854">
        <f>AB1854/'Totals and Drop Down Lists'!X$6*Inputs!F$37</f>
        <v>5103.3905204559796</v>
      </c>
      <c r="AK1854">
        <f>AC1854/'Totals and Drop Down Lists'!Y$6*Inputs!G$37</f>
        <v>12848.46634552961</v>
      </c>
      <c r="AL1854">
        <f>AD1854/'Totals and Drop Down Lists'!Z$6*Inputs!H$37</f>
        <v>13798.119685659482</v>
      </c>
      <c r="AM1854">
        <f>AE1854/'Totals and Drop Down Lists'!AA$6*Inputs!I$37</f>
        <v>1789.0231294394587</v>
      </c>
      <c r="AN1854">
        <f>AF1854/'Totals and Drop Down Lists'!AB$6*Inputs!J$37</f>
        <v>7044.712678541694</v>
      </c>
      <c r="AO1854">
        <f>AG1854/'Totals and Drop Down Lists'!AC$6*Inputs!K$37</f>
        <v>8045.3849093675799</v>
      </c>
      <c r="AP1854">
        <f>AH1854/'Totals and Drop Down Lists'!AD$6*Inputs!L$37</f>
        <v>6052.8367437742809</v>
      </c>
      <c r="AQ1854">
        <f>IF(OR($D1854="51",$D1854="52",$D1854="61"),(AA1854/'Totals and Drop Down Lists'!W$4)*Inputs!E$38,0)</f>
        <v>0</v>
      </c>
      <c r="AR1854">
        <f>IF(OR($D1854="51",$D1854="52",$D1854="61"),(AB1854/'Totals and Drop Down Lists'!X$4)*Inputs!F$38,0)</f>
        <v>0</v>
      </c>
      <c r="AS1854">
        <f>IF(OR($D1854="51",$D1854="52",$D1854="61"),(AC1854/'Totals and Drop Down Lists'!Y$4)*Inputs!G$38,0)</f>
        <v>0</v>
      </c>
      <c r="AT1854">
        <f>IF(OR($D1854="51",$D1854="52",$D1854="61"),(AD1854/'Totals and Drop Down Lists'!Z$4)*Inputs!H$38,0)</f>
        <v>0</v>
      </c>
      <c r="AU1854">
        <f>IF(OR($D1854="51",$D1854="52",$D1854="61"),(AE1854/'Totals and Drop Down Lists'!AA$4)*Inputs!I$38,0)</f>
        <v>0</v>
      </c>
      <c r="AV1854">
        <f>IF(OR($D1854="51",$D1854="52",$D1854="61"),(AF1854/'Totals and Drop Down Lists'!AB$4)*Inputs!J$38,0)</f>
        <v>0</v>
      </c>
      <c r="AW1854">
        <f>IF(OR($D1854="51",$D1854="52",$D1854="61"),(AG1854/'Totals and Drop Down Lists'!AC$4)*Inputs!K$38,0)</f>
        <v>0</v>
      </c>
      <c r="AX1854">
        <f>IF(OR($D1854="51",$D1854="52",$D1854="61"),(AH1854/'Totals and Drop Down Lists'!AD$4)*Inputs!L$38,0)</f>
        <v>0</v>
      </c>
      <c r="AY1854">
        <f>IF(OR($D1854="51",$D1854="52",$D1854="61"),0,(AA1854/'Totals and Drop Down Lists'!W$5)*Inputs!E$39)</f>
        <v>0</v>
      </c>
      <c r="AZ1854">
        <f>IF(OR($D1854="51",$D1854="52",$D1854="61"),0,(AB1854/'Totals and Drop Down Lists'!X$5)*Inputs!F$39)</f>
        <v>0</v>
      </c>
      <c r="BA1854">
        <f>IF(OR($D1854="51",$D1854="52",$D1854="61"),0,(AC1854/'Totals and Drop Down Lists'!Y$5)*Inputs!G$39)</f>
        <v>0</v>
      </c>
      <c r="BB1854">
        <f>IF(OR($D1854="51",$D1854="52",$D1854="61"),0,(AD1854/'Totals and Drop Down Lists'!Z$5)*Inputs!H$39)</f>
        <v>0</v>
      </c>
      <c r="BC1854">
        <f>IF(OR($D1854="51",$D1854="52",$D1854="61"),0,(AE1854/'Totals and Drop Down Lists'!AA$5)*Inputs!I$39)</f>
        <v>0</v>
      </c>
      <c r="BD1854">
        <f>IF(OR($D1854="51",$D1854="52",$D1854="61"),0,(AF1854/'Totals and Drop Down Lists'!AB$5)*Inputs!J$39)</f>
        <v>0</v>
      </c>
      <c r="BE1854">
        <f>IF(OR($D1854="51",$D1854="52",$D1854="61"),0,(AG1854/'Totals and Drop Down Lists'!AC$5)*Inputs!K$39)</f>
        <v>0</v>
      </c>
      <c r="BF1854">
        <f>IF(OR($D1854="51",$D1854="52",$D1854="61"),0,(AH1854/'Totals and Drop Down Lists'!AD$5)*Inputs!L$39)</f>
        <v>0</v>
      </c>
      <c r="BG1854" s="10">
        <f t="shared" si="253"/>
        <v>73758.189634722512</v>
      </c>
    </row>
    <row r="1855" spans="1:59" ht="28.8">
      <c r="A1855" s="1" t="s">
        <v>7536</v>
      </c>
      <c r="B1855" s="1" t="s">
        <v>3732</v>
      </c>
      <c r="C1855" s="1" t="s">
        <v>1586</v>
      </c>
      <c r="D1855" s="1" t="s">
        <v>25</v>
      </c>
      <c r="E1855" s="1" t="s">
        <v>3738</v>
      </c>
      <c r="F1855" s="2">
        <v>36264</v>
      </c>
      <c r="G1855" s="2">
        <v>640</v>
      </c>
      <c r="H1855" s="2">
        <v>15</v>
      </c>
      <c r="I1855" s="2">
        <v>3855</v>
      </c>
      <c r="J1855" s="2">
        <v>15757</v>
      </c>
      <c r="K1855" s="2">
        <v>3740</v>
      </c>
      <c r="L1855" s="2">
        <v>34</v>
      </c>
      <c r="M1855" s="2">
        <v>3</v>
      </c>
      <c r="N1855" s="2">
        <v>0</v>
      </c>
      <c r="O1855" s="2">
        <v>13</v>
      </c>
      <c r="P1855" s="2">
        <v>39</v>
      </c>
      <c r="Q1855" s="2">
        <v>0</v>
      </c>
      <c r="R1855" s="2">
        <v>3085</v>
      </c>
      <c r="S1855" s="2">
        <v>2394000</v>
      </c>
      <c r="T1855" s="2">
        <v>125660600</v>
      </c>
      <c r="U1855" s="2">
        <v>261</v>
      </c>
      <c r="V1855" s="2">
        <v>401</v>
      </c>
      <c r="W1855" s="2">
        <v>49</v>
      </c>
      <c r="X1855" s="2">
        <v>1097</v>
      </c>
      <c r="Y1855" s="2">
        <v>231</v>
      </c>
      <c r="Z1855" s="2">
        <v>690</v>
      </c>
      <c r="AA1855" s="9">
        <f t="shared" si="254"/>
        <v>36264</v>
      </c>
      <c r="AB1855" s="9">
        <f t="shared" si="255"/>
        <v>3200</v>
      </c>
      <c r="AC1855" s="9">
        <f t="shared" si="256"/>
        <v>3174</v>
      </c>
      <c r="AD1855" s="9">
        <f t="shared" si="257"/>
        <v>3085</v>
      </c>
      <c r="AE1855" s="44">
        <f t="shared" si="258"/>
        <v>6.1996254915937542E-5</v>
      </c>
      <c r="AF1855" s="9">
        <f t="shared" si="259"/>
        <v>647</v>
      </c>
      <c r="AG1855" s="9">
        <f t="shared" si="252"/>
        <v>921</v>
      </c>
      <c r="AH1855" s="44">
        <f t="shared" si="260"/>
        <v>8.1340864474449941E-5</v>
      </c>
      <c r="AI1855">
        <f>AA1855/'Totals and Drop Down Lists'!W$6*Inputs!E$37</f>
        <v>32896.539724882561</v>
      </c>
      <c r="AJ1855">
        <f>AB1855/'Totals and Drop Down Lists'!X$6*Inputs!F$37</f>
        <v>10529.238984822136</v>
      </c>
      <c r="AK1855">
        <f>AC1855/'Totals and Drop Down Lists'!Y$6*Inputs!G$37</f>
        <v>20924.080133766536</v>
      </c>
      <c r="AL1855">
        <f>AD1855/'Totals and Drop Down Lists'!Z$6*Inputs!H$37</f>
        <v>24733.991417931149</v>
      </c>
      <c r="AM1855">
        <f>AE1855/'Totals and Drop Down Lists'!AA$6*Inputs!I$37</f>
        <v>7717.8734991389765</v>
      </c>
      <c r="AN1855">
        <f>AF1855/'Totals and Drop Down Lists'!AB$6*Inputs!J$37</f>
        <v>12911.980461803048</v>
      </c>
      <c r="AO1855">
        <f>AG1855/'Totals and Drop Down Lists'!AC$6*Inputs!K$37</f>
        <v>17152.313660943379</v>
      </c>
      <c r="AP1855">
        <f>AH1855/'Totals and Drop Down Lists'!AD$6*Inputs!L$37</f>
        <v>19141.938238800023</v>
      </c>
      <c r="AQ1855">
        <f>IF(OR($D1855="51",$D1855="52",$D1855="61"),(AA1855/'Totals and Drop Down Lists'!W$4)*Inputs!E$38,0)</f>
        <v>0</v>
      </c>
      <c r="AR1855">
        <f>IF(OR($D1855="51",$D1855="52",$D1855="61"),(AB1855/'Totals and Drop Down Lists'!X$4)*Inputs!F$38,0)</f>
        <v>0</v>
      </c>
      <c r="AS1855">
        <f>IF(OR($D1855="51",$D1855="52",$D1855="61"),(AC1855/'Totals and Drop Down Lists'!Y$4)*Inputs!G$38,0)</f>
        <v>0</v>
      </c>
      <c r="AT1855">
        <f>IF(OR($D1855="51",$D1855="52",$D1855="61"),(AD1855/'Totals and Drop Down Lists'!Z$4)*Inputs!H$38,0)</f>
        <v>0</v>
      </c>
      <c r="AU1855">
        <f>IF(OR($D1855="51",$D1855="52",$D1855="61"),(AE1855/'Totals and Drop Down Lists'!AA$4)*Inputs!I$38,0)</f>
        <v>0</v>
      </c>
      <c r="AV1855">
        <f>IF(OR($D1855="51",$D1855="52",$D1855="61"),(AF1855/'Totals and Drop Down Lists'!AB$4)*Inputs!J$38,0)</f>
        <v>0</v>
      </c>
      <c r="AW1855">
        <f>IF(OR($D1855="51",$D1855="52",$D1855="61"),(AG1855/'Totals and Drop Down Lists'!AC$4)*Inputs!K$38,0)</f>
        <v>0</v>
      </c>
      <c r="AX1855">
        <f>IF(OR($D1855="51",$D1855="52",$D1855="61"),(AH1855/'Totals and Drop Down Lists'!AD$4)*Inputs!L$38,0)</f>
        <v>0</v>
      </c>
      <c r="AY1855">
        <f>IF(OR($D1855="51",$D1855="52",$D1855="61"),0,(AA1855/'Totals and Drop Down Lists'!W$5)*Inputs!E$39)</f>
        <v>0</v>
      </c>
      <c r="AZ1855">
        <f>IF(OR($D1855="51",$D1855="52",$D1855="61"),0,(AB1855/'Totals and Drop Down Lists'!X$5)*Inputs!F$39)</f>
        <v>0</v>
      </c>
      <c r="BA1855">
        <f>IF(OR($D1855="51",$D1855="52",$D1855="61"),0,(AC1855/'Totals and Drop Down Lists'!Y$5)*Inputs!G$39)</f>
        <v>0</v>
      </c>
      <c r="BB1855">
        <f>IF(OR($D1855="51",$D1855="52",$D1855="61"),0,(AD1855/'Totals and Drop Down Lists'!Z$5)*Inputs!H$39)</f>
        <v>0</v>
      </c>
      <c r="BC1855">
        <f>IF(OR($D1855="51",$D1855="52",$D1855="61"),0,(AE1855/'Totals and Drop Down Lists'!AA$5)*Inputs!I$39)</f>
        <v>0</v>
      </c>
      <c r="BD1855">
        <f>IF(OR($D1855="51",$D1855="52",$D1855="61"),0,(AF1855/'Totals and Drop Down Lists'!AB$5)*Inputs!J$39)</f>
        <v>0</v>
      </c>
      <c r="BE1855">
        <f>IF(OR($D1855="51",$D1855="52",$D1855="61"),0,(AG1855/'Totals and Drop Down Lists'!AC$5)*Inputs!K$39)</f>
        <v>0</v>
      </c>
      <c r="BF1855">
        <f>IF(OR($D1855="51",$D1855="52",$D1855="61"),0,(AH1855/'Totals and Drop Down Lists'!AD$5)*Inputs!L$39)</f>
        <v>0</v>
      </c>
      <c r="BG1855" s="10">
        <f t="shared" si="253"/>
        <v>146007.95612208778</v>
      </c>
    </row>
    <row r="1856" spans="1:59" ht="28.8">
      <c r="A1856" s="1" t="s">
        <v>7536</v>
      </c>
      <c r="B1856" s="1" t="s">
        <v>3732</v>
      </c>
      <c r="C1856" s="1" t="s">
        <v>2137</v>
      </c>
      <c r="D1856" s="1" t="s">
        <v>25</v>
      </c>
      <c r="E1856" s="1" t="s">
        <v>3739</v>
      </c>
      <c r="F1856" s="2">
        <v>5990</v>
      </c>
      <c r="G1856" s="2">
        <v>17</v>
      </c>
      <c r="H1856" s="2">
        <v>0</v>
      </c>
      <c r="I1856" s="2">
        <v>597</v>
      </c>
      <c r="J1856" s="2">
        <v>2580</v>
      </c>
      <c r="K1856" s="2">
        <v>509</v>
      </c>
      <c r="L1856" s="2">
        <v>13</v>
      </c>
      <c r="M1856" s="2">
        <v>0</v>
      </c>
      <c r="N1856" s="2">
        <v>0</v>
      </c>
      <c r="O1856" s="2">
        <v>0</v>
      </c>
      <c r="P1856" s="2">
        <v>2</v>
      </c>
      <c r="Q1856" s="2">
        <v>0</v>
      </c>
      <c r="R1856" s="2">
        <v>1054</v>
      </c>
      <c r="S1856" s="2">
        <v>264600</v>
      </c>
      <c r="T1856" s="2">
        <v>14762600</v>
      </c>
      <c r="U1856" s="2">
        <v>50</v>
      </c>
      <c r="V1856" s="2">
        <v>67</v>
      </c>
      <c r="W1856" s="2">
        <v>24</v>
      </c>
      <c r="X1856" s="2">
        <v>126</v>
      </c>
      <c r="Y1856" s="2">
        <v>27</v>
      </c>
      <c r="Z1856" s="2">
        <v>67</v>
      </c>
      <c r="AA1856" s="9">
        <f t="shared" si="254"/>
        <v>5990</v>
      </c>
      <c r="AB1856" s="9">
        <f t="shared" si="255"/>
        <v>580</v>
      </c>
      <c r="AC1856" s="9">
        <f t="shared" si="256"/>
        <v>1069</v>
      </c>
      <c r="AD1856" s="9">
        <f t="shared" si="257"/>
        <v>1054</v>
      </c>
      <c r="AE1856" s="44">
        <f t="shared" si="258"/>
        <v>7.0131260486887041E-6</v>
      </c>
      <c r="AF1856" s="9">
        <f t="shared" si="259"/>
        <v>35</v>
      </c>
      <c r="AG1856" s="9">
        <f t="shared" si="252"/>
        <v>94</v>
      </c>
      <c r="AH1856" s="44">
        <f t="shared" si="260"/>
        <v>6.9004436907196171E-6</v>
      </c>
      <c r="AI1856">
        <f>AA1856/'Totals and Drop Down Lists'!W$6*Inputs!E$37</f>
        <v>5433.7710388276673</v>
      </c>
      <c r="AJ1856">
        <f>AB1856/'Totals and Drop Down Lists'!X$6*Inputs!F$37</f>
        <v>1908.4245659990122</v>
      </c>
      <c r="AK1856">
        <f>AC1856/'Totals and Drop Down Lists'!Y$6*Inputs!G$37</f>
        <v>7047.2090935716542</v>
      </c>
      <c r="AL1856">
        <f>AD1856/'Totals and Drop Down Lists'!Z$6*Inputs!H$37</f>
        <v>8450.446338573558</v>
      </c>
      <c r="AM1856">
        <f>AE1856/'Totals and Drop Down Lists'!AA$6*Inputs!I$37</f>
        <v>873.05950578284649</v>
      </c>
      <c r="AN1856">
        <f>AF1856/'Totals and Drop Down Lists'!AB$6*Inputs!J$37</f>
        <v>698.48425991206591</v>
      </c>
      <c r="AO1856">
        <f>AG1856/'Totals and Drop Down Lists'!AC$6*Inputs!K$37</f>
        <v>1750.6161608346122</v>
      </c>
      <c r="AP1856">
        <f>AH1856/'Totals and Drop Down Lists'!AD$6*Inputs!L$37</f>
        <v>1623.8807861399412</v>
      </c>
      <c r="AQ1856">
        <f>IF(OR($D1856="51",$D1856="52",$D1856="61"),(AA1856/'Totals and Drop Down Lists'!W$4)*Inputs!E$38,0)</f>
        <v>0</v>
      </c>
      <c r="AR1856">
        <f>IF(OR($D1856="51",$D1856="52",$D1856="61"),(AB1856/'Totals and Drop Down Lists'!X$4)*Inputs!F$38,0)</f>
        <v>0</v>
      </c>
      <c r="AS1856">
        <f>IF(OR($D1856="51",$D1856="52",$D1856="61"),(AC1856/'Totals and Drop Down Lists'!Y$4)*Inputs!G$38,0)</f>
        <v>0</v>
      </c>
      <c r="AT1856">
        <f>IF(OR($D1856="51",$D1856="52",$D1856="61"),(AD1856/'Totals and Drop Down Lists'!Z$4)*Inputs!H$38,0)</f>
        <v>0</v>
      </c>
      <c r="AU1856">
        <f>IF(OR($D1856="51",$D1856="52",$D1856="61"),(AE1856/'Totals and Drop Down Lists'!AA$4)*Inputs!I$38,0)</f>
        <v>0</v>
      </c>
      <c r="AV1856">
        <f>IF(OR($D1856="51",$D1856="52",$D1856="61"),(AF1856/'Totals and Drop Down Lists'!AB$4)*Inputs!J$38,0)</f>
        <v>0</v>
      </c>
      <c r="AW1856">
        <f>IF(OR($D1856="51",$D1856="52",$D1856="61"),(AG1856/'Totals and Drop Down Lists'!AC$4)*Inputs!K$38,0)</f>
        <v>0</v>
      </c>
      <c r="AX1856">
        <f>IF(OR($D1856="51",$D1856="52",$D1856="61"),(AH1856/'Totals and Drop Down Lists'!AD$4)*Inputs!L$38,0)</f>
        <v>0</v>
      </c>
      <c r="AY1856">
        <f>IF(OR($D1856="51",$D1856="52",$D1856="61"),0,(AA1856/'Totals and Drop Down Lists'!W$5)*Inputs!E$39)</f>
        <v>0</v>
      </c>
      <c r="AZ1856">
        <f>IF(OR($D1856="51",$D1856="52",$D1856="61"),0,(AB1856/'Totals and Drop Down Lists'!X$5)*Inputs!F$39)</f>
        <v>0</v>
      </c>
      <c r="BA1856">
        <f>IF(OR($D1856="51",$D1856="52",$D1856="61"),0,(AC1856/'Totals and Drop Down Lists'!Y$5)*Inputs!G$39)</f>
        <v>0</v>
      </c>
      <c r="BB1856">
        <f>IF(OR($D1856="51",$D1856="52",$D1856="61"),0,(AD1856/'Totals and Drop Down Lists'!Z$5)*Inputs!H$39)</f>
        <v>0</v>
      </c>
      <c r="BC1856">
        <f>IF(OR($D1856="51",$D1856="52",$D1856="61"),0,(AE1856/'Totals and Drop Down Lists'!AA$5)*Inputs!I$39)</f>
        <v>0</v>
      </c>
      <c r="BD1856">
        <f>IF(OR($D1856="51",$D1856="52",$D1856="61"),0,(AF1856/'Totals and Drop Down Lists'!AB$5)*Inputs!J$39)</f>
        <v>0</v>
      </c>
      <c r="BE1856">
        <f>IF(OR($D1856="51",$D1856="52",$D1856="61"),0,(AG1856/'Totals and Drop Down Lists'!AC$5)*Inputs!K$39)</f>
        <v>0</v>
      </c>
      <c r="BF1856">
        <f>IF(OR($D1856="51",$D1856="52",$D1856="61"),0,(AH1856/'Totals and Drop Down Lists'!AD$5)*Inputs!L$39)</f>
        <v>0</v>
      </c>
      <c r="BG1856" s="10">
        <f t="shared" si="253"/>
        <v>27785.89174964136</v>
      </c>
    </row>
    <row r="1857" spans="1:59" ht="28.8">
      <c r="A1857" s="1" t="s">
        <v>7536</v>
      </c>
      <c r="B1857" s="1" t="s">
        <v>3732</v>
      </c>
      <c r="C1857" s="1" t="s">
        <v>3740</v>
      </c>
      <c r="D1857" s="1" t="s">
        <v>25</v>
      </c>
      <c r="E1857" s="1" t="s">
        <v>3741</v>
      </c>
      <c r="F1857" s="2">
        <v>57369</v>
      </c>
      <c r="G1857" s="2">
        <v>516</v>
      </c>
      <c r="H1857" s="2">
        <v>17</v>
      </c>
      <c r="I1857" s="2">
        <v>6577</v>
      </c>
      <c r="J1857" s="2">
        <v>24356</v>
      </c>
      <c r="K1857" s="2">
        <v>5138</v>
      </c>
      <c r="L1857" s="2">
        <v>145</v>
      </c>
      <c r="M1857" s="2">
        <v>51</v>
      </c>
      <c r="N1857" s="2">
        <v>0</v>
      </c>
      <c r="O1857" s="2">
        <v>116</v>
      </c>
      <c r="P1857" s="2">
        <v>7</v>
      </c>
      <c r="Q1857" s="2">
        <v>4</v>
      </c>
      <c r="R1857" s="2">
        <v>7066</v>
      </c>
      <c r="S1857" s="2">
        <v>2843600</v>
      </c>
      <c r="T1857" s="2">
        <v>156201700</v>
      </c>
      <c r="U1857" s="2">
        <v>314</v>
      </c>
      <c r="V1857" s="2">
        <v>711</v>
      </c>
      <c r="W1857" s="2">
        <v>70</v>
      </c>
      <c r="X1857" s="2">
        <v>1517</v>
      </c>
      <c r="Y1857" s="2">
        <v>396</v>
      </c>
      <c r="Z1857" s="2">
        <v>745</v>
      </c>
      <c r="AA1857" s="9">
        <f t="shared" si="254"/>
        <v>57369</v>
      </c>
      <c r="AB1857" s="9">
        <f t="shared" si="255"/>
        <v>6044</v>
      </c>
      <c r="AC1857" s="9">
        <f t="shared" si="256"/>
        <v>7389</v>
      </c>
      <c r="AD1857" s="9">
        <f t="shared" si="257"/>
        <v>7066</v>
      </c>
      <c r="AE1857" s="44">
        <f t="shared" si="258"/>
        <v>7.569688712494718E-5</v>
      </c>
      <c r="AF1857" s="9">
        <f t="shared" si="259"/>
        <v>736</v>
      </c>
      <c r="AG1857" s="9">
        <f t="shared" si="252"/>
        <v>1141</v>
      </c>
      <c r="AH1857" s="44">
        <f t="shared" si="260"/>
        <v>8.956222314920687E-5</v>
      </c>
      <c r="AI1857">
        <f>AA1857/'Totals and Drop Down Lists'!W$6*Inputs!E$37</f>
        <v>52041.738017780379</v>
      </c>
      <c r="AJ1857">
        <f>AB1857/'Totals and Drop Down Lists'!X$6*Inputs!F$37</f>
        <v>19887.100132582807</v>
      </c>
      <c r="AK1857">
        <f>AC1857/'Totals and Drop Down Lists'!Y$6*Inputs!G$37</f>
        <v>48710.783903087882</v>
      </c>
      <c r="AL1857">
        <f>AD1857/'Totals and Drop Down Lists'!Z$6*Inputs!H$37</f>
        <v>56651.66397377682</v>
      </c>
      <c r="AM1857">
        <f>AE1857/'Totals and Drop Down Lists'!AA$6*Inputs!I$37</f>
        <v>9423.4563023379906</v>
      </c>
      <c r="AN1857">
        <f>AF1857/'Totals and Drop Down Lists'!AB$6*Inputs!J$37</f>
        <v>14688.126151293729</v>
      </c>
      <c r="AO1857">
        <f>AG1857/'Totals and Drop Down Lists'!AC$6*Inputs!K$37</f>
        <v>21249.500420343538</v>
      </c>
      <c r="AP1857">
        <f>AH1857/'Totals and Drop Down Lists'!AD$6*Inputs!L$37</f>
        <v>21076.669827995909</v>
      </c>
      <c r="AQ1857">
        <f>IF(OR($D1857="51",$D1857="52",$D1857="61"),(AA1857/'Totals and Drop Down Lists'!W$4)*Inputs!E$38,0)</f>
        <v>0</v>
      </c>
      <c r="AR1857">
        <f>IF(OR($D1857="51",$D1857="52",$D1857="61"),(AB1857/'Totals and Drop Down Lists'!X$4)*Inputs!F$38,0)</f>
        <v>0</v>
      </c>
      <c r="AS1857">
        <f>IF(OR($D1857="51",$D1857="52",$D1857="61"),(AC1857/'Totals and Drop Down Lists'!Y$4)*Inputs!G$38,0)</f>
        <v>0</v>
      </c>
      <c r="AT1857">
        <f>IF(OR($D1857="51",$D1857="52",$D1857="61"),(AD1857/'Totals and Drop Down Lists'!Z$4)*Inputs!H$38,0)</f>
        <v>0</v>
      </c>
      <c r="AU1857">
        <f>IF(OR($D1857="51",$D1857="52",$D1857="61"),(AE1857/'Totals and Drop Down Lists'!AA$4)*Inputs!I$38,0)</f>
        <v>0</v>
      </c>
      <c r="AV1857">
        <f>IF(OR($D1857="51",$D1857="52",$D1857="61"),(AF1857/'Totals and Drop Down Lists'!AB$4)*Inputs!J$38,0)</f>
        <v>0</v>
      </c>
      <c r="AW1857">
        <f>IF(OR($D1857="51",$D1857="52",$D1857="61"),(AG1857/'Totals and Drop Down Lists'!AC$4)*Inputs!K$38,0)</f>
        <v>0</v>
      </c>
      <c r="AX1857">
        <f>IF(OR($D1857="51",$D1857="52",$D1857="61"),(AH1857/'Totals and Drop Down Lists'!AD$4)*Inputs!L$38,0)</f>
        <v>0</v>
      </c>
      <c r="AY1857">
        <f>IF(OR($D1857="51",$D1857="52",$D1857="61"),0,(AA1857/'Totals and Drop Down Lists'!W$5)*Inputs!E$39)</f>
        <v>0</v>
      </c>
      <c r="AZ1857">
        <f>IF(OR($D1857="51",$D1857="52",$D1857="61"),0,(AB1857/'Totals and Drop Down Lists'!X$5)*Inputs!F$39)</f>
        <v>0</v>
      </c>
      <c r="BA1857">
        <f>IF(OR($D1857="51",$D1857="52",$D1857="61"),0,(AC1857/'Totals and Drop Down Lists'!Y$5)*Inputs!G$39)</f>
        <v>0</v>
      </c>
      <c r="BB1857">
        <f>IF(OR($D1857="51",$D1857="52",$D1857="61"),0,(AD1857/'Totals and Drop Down Lists'!Z$5)*Inputs!H$39)</f>
        <v>0</v>
      </c>
      <c r="BC1857">
        <f>IF(OR($D1857="51",$D1857="52",$D1857="61"),0,(AE1857/'Totals and Drop Down Lists'!AA$5)*Inputs!I$39)</f>
        <v>0</v>
      </c>
      <c r="BD1857">
        <f>IF(OR($D1857="51",$D1857="52",$D1857="61"),0,(AF1857/'Totals and Drop Down Lists'!AB$5)*Inputs!J$39)</f>
        <v>0</v>
      </c>
      <c r="BE1857">
        <f>IF(OR($D1857="51",$D1857="52",$D1857="61"),0,(AG1857/'Totals and Drop Down Lists'!AC$5)*Inputs!K$39)</f>
        <v>0</v>
      </c>
      <c r="BF1857">
        <f>IF(OR($D1857="51",$D1857="52",$D1857="61"),0,(AH1857/'Totals and Drop Down Lists'!AD$5)*Inputs!L$39)</f>
        <v>0</v>
      </c>
      <c r="BG1857" s="10">
        <f t="shared" si="253"/>
        <v>243729.03872919903</v>
      </c>
    </row>
    <row r="1858" spans="1:59" ht="28.8">
      <c r="A1858" s="1" t="s">
        <v>7536</v>
      </c>
      <c r="B1858" s="1" t="s">
        <v>3732</v>
      </c>
      <c r="C1858" s="1" t="s">
        <v>324</v>
      </c>
      <c r="D1858" s="1" t="s">
        <v>25</v>
      </c>
      <c r="E1858" s="1" t="s">
        <v>3742</v>
      </c>
      <c r="F1858" s="2">
        <v>10957</v>
      </c>
      <c r="G1858" s="2">
        <v>8</v>
      </c>
      <c r="H1858" s="2">
        <v>12</v>
      </c>
      <c r="I1858" s="2">
        <v>993</v>
      </c>
      <c r="J1858" s="2">
        <v>4758</v>
      </c>
      <c r="K1858" s="2">
        <v>964</v>
      </c>
      <c r="L1858" s="2">
        <v>49</v>
      </c>
      <c r="M1858" s="2">
        <v>0</v>
      </c>
      <c r="N1858" s="2">
        <v>0</v>
      </c>
      <c r="O1858" s="2">
        <v>4</v>
      </c>
      <c r="P1858" s="2">
        <v>0</v>
      </c>
      <c r="Q1858" s="2">
        <v>0</v>
      </c>
      <c r="R1858" s="2">
        <v>1708</v>
      </c>
      <c r="S1858" s="2">
        <v>501100</v>
      </c>
      <c r="T1858" s="2">
        <v>36855100</v>
      </c>
      <c r="U1858" s="2">
        <v>124</v>
      </c>
      <c r="V1858" s="2">
        <v>209</v>
      </c>
      <c r="W1858" s="2">
        <v>20</v>
      </c>
      <c r="X1858" s="2">
        <v>270</v>
      </c>
      <c r="Y1858" s="2">
        <v>44</v>
      </c>
      <c r="Z1858" s="2">
        <v>58</v>
      </c>
      <c r="AA1858" s="9">
        <f t="shared" si="254"/>
        <v>10957</v>
      </c>
      <c r="AB1858" s="9">
        <f t="shared" si="255"/>
        <v>973</v>
      </c>
      <c r="AC1858" s="9">
        <f t="shared" si="256"/>
        <v>1761</v>
      </c>
      <c r="AD1858" s="9">
        <f t="shared" si="257"/>
        <v>1708</v>
      </c>
      <c r="AE1858" s="44">
        <f t="shared" si="258"/>
        <v>1.3640346920444881E-5</v>
      </c>
      <c r="AF1858" s="9">
        <f t="shared" si="259"/>
        <v>41</v>
      </c>
      <c r="AG1858" s="9">
        <f t="shared" ref="AG1858:AG1921" si="261">Y1858+Z1858</f>
        <v>102</v>
      </c>
      <c r="AH1858" s="44">
        <f t="shared" si="260"/>
        <v>7.6896018616965608E-6</v>
      </c>
      <c r="AI1858">
        <f>AA1858/'Totals and Drop Down Lists'!W$6*Inputs!E$37</f>
        <v>9939.5374411410285</v>
      </c>
      <c r="AJ1858">
        <f>AB1858/'Totals and Drop Down Lists'!X$6*Inputs!F$37</f>
        <v>3201.5467288224809</v>
      </c>
      <c r="AK1858">
        <f>AC1858/'Totals and Drop Down Lists'!Y$6*Inputs!G$37</f>
        <v>11609.106841702227</v>
      </c>
      <c r="AL1858">
        <f>AD1858/'Totals and Drop Down Lists'!Z$6*Inputs!H$37</f>
        <v>13693.892169149563</v>
      </c>
      <c r="AM1858">
        <f>AE1858/'Totals and Drop Down Lists'!AA$6*Inputs!I$37</f>
        <v>1698.0779267894181</v>
      </c>
      <c r="AN1858">
        <f>AF1858/'Totals and Drop Down Lists'!AB$6*Inputs!J$37</f>
        <v>818.22441875413449</v>
      </c>
      <c r="AO1858">
        <f>AG1858/'Totals and Drop Down Lists'!AC$6*Inputs!K$37</f>
        <v>1899.6047702673452</v>
      </c>
      <c r="AP1858">
        <f>AH1858/'Totals and Drop Down Lists'!AD$6*Inputs!L$37</f>
        <v>1809.5933067418093</v>
      </c>
      <c r="AQ1858">
        <f>IF(OR($D1858="51",$D1858="52",$D1858="61"),(AA1858/'Totals and Drop Down Lists'!W$4)*Inputs!E$38,0)</f>
        <v>0</v>
      </c>
      <c r="AR1858">
        <f>IF(OR($D1858="51",$D1858="52",$D1858="61"),(AB1858/'Totals and Drop Down Lists'!X$4)*Inputs!F$38,0)</f>
        <v>0</v>
      </c>
      <c r="AS1858">
        <f>IF(OR($D1858="51",$D1858="52",$D1858="61"),(AC1858/'Totals and Drop Down Lists'!Y$4)*Inputs!G$38,0)</f>
        <v>0</v>
      </c>
      <c r="AT1858">
        <f>IF(OR($D1858="51",$D1858="52",$D1858="61"),(AD1858/'Totals and Drop Down Lists'!Z$4)*Inputs!H$38,0)</f>
        <v>0</v>
      </c>
      <c r="AU1858">
        <f>IF(OR($D1858="51",$D1858="52",$D1858="61"),(AE1858/'Totals and Drop Down Lists'!AA$4)*Inputs!I$38,0)</f>
        <v>0</v>
      </c>
      <c r="AV1858">
        <f>IF(OR($D1858="51",$D1858="52",$D1858="61"),(AF1858/'Totals and Drop Down Lists'!AB$4)*Inputs!J$38,0)</f>
        <v>0</v>
      </c>
      <c r="AW1858">
        <f>IF(OR($D1858="51",$D1858="52",$D1858="61"),(AG1858/'Totals and Drop Down Lists'!AC$4)*Inputs!K$38,0)</f>
        <v>0</v>
      </c>
      <c r="AX1858">
        <f>IF(OR($D1858="51",$D1858="52",$D1858="61"),(AH1858/'Totals and Drop Down Lists'!AD$4)*Inputs!L$38,0)</f>
        <v>0</v>
      </c>
      <c r="AY1858">
        <f>IF(OR($D1858="51",$D1858="52",$D1858="61"),0,(AA1858/'Totals and Drop Down Lists'!W$5)*Inputs!E$39)</f>
        <v>0</v>
      </c>
      <c r="AZ1858">
        <f>IF(OR($D1858="51",$D1858="52",$D1858="61"),0,(AB1858/'Totals and Drop Down Lists'!X$5)*Inputs!F$39)</f>
        <v>0</v>
      </c>
      <c r="BA1858">
        <f>IF(OR($D1858="51",$D1858="52",$D1858="61"),0,(AC1858/'Totals and Drop Down Lists'!Y$5)*Inputs!G$39)</f>
        <v>0</v>
      </c>
      <c r="BB1858">
        <f>IF(OR($D1858="51",$D1858="52",$D1858="61"),0,(AD1858/'Totals and Drop Down Lists'!Z$5)*Inputs!H$39)</f>
        <v>0</v>
      </c>
      <c r="BC1858">
        <f>IF(OR($D1858="51",$D1858="52",$D1858="61"),0,(AE1858/'Totals and Drop Down Lists'!AA$5)*Inputs!I$39)</f>
        <v>0</v>
      </c>
      <c r="BD1858">
        <f>IF(OR($D1858="51",$D1858="52",$D1858="61"),0,(AF1858/'Totals and Drop Down Lists'!AB$5)*Inputs!J$39)</f>
        <v>0</v>
      </c>
      <c r="BE1858">
        <f>IF(OR($D1858="51",$D1858="52",$D1858="61"),0,(AG1858/'Totals and Drop Down Lists'!AC$5)*Inputs!K$39)</f>
        <v>0</v>
      </c>
      <c r="BF1858">
        <f>IF(OR($D1858="51",$D1858="52",$D1858="61"),0,(AH1858/'Totals and Drop Down Lists'!AD$5)*Inputs!L$39)</f>
        <v>0</v>
      </c>
      <c r="BG1858" s="10">
        <f t="shared" ref="BG1858:BG1921" si="262">SUM(AI1858:BF1858)</f>
        <v>44669.58360336801</v>
      </c>
    </row>
    <row r="1859" spans="1:59" ht="28.8">
      <c r="A1859" s="1" t="s">
        <v>7536</v>
      </c>
      <c r="B1859" s="1" t="s">
        <v>3732</v>
      </c>
      <c r="C1859" s="1" t="s">
        <v>2639</v>
      </c>
      <c r="D1859" s="1" t="s">
        <v>25</v>
      </c>
      <c r="E1859" s="1" t="s">
        <v>3743</v>
      </c>
      <c r="F1859" s="2">
        <v>9723</v>
      </c>
      <c r="G1859" s="2">
        <v>775</v>
      </c>
      <c r="H1859" s="2">
        <v>0</v>
      </c>
      <c r="I1859" s="2">
        <v>1403</v>
      </c>
      <c r="J1859" s="2">
        <v>3700</v>
      </c>
      <c r="K1859" s="2">
        <v>1117</v>
      </c>
      <c r="L1859" s="2">
        <v>1</v>
      </c>
      <c r="M1859" s="2">
        <v>0</v>
      </c>
      <c r="N1859" s="2">
        <v>0</v>
      </c>
      <c r="O1859" s="2">
        <v>10</v>
      </c>
      <c r="P1859" s="2">
        <v>0</v>
      </c>
      <c r="Q1859" s="2">
        <v>0</v>
      </c>
      <c r="R1859" s="2">
        <v>998</v>
      </c>
      <c r="S1859" s="2">
        <v>592300</v>
      </c>
      <c r="T1859" s="2">
        <v>32506800</v>
      </c>
      <c r="U1859" s="2">
        <v>134</v>
      </c>
      <c r="V1859" s="2">
        <v>180</v>
      </c>
      <c r="W1859" s="2">
        <v>65</v>
      </c>
      <c r="X1859" s="2">
        <v>359</v>
      </c>
      <c r="Y1859" s="2">
        <v>33</v>
      </c>
      <c r="Z1859" s="2">
        <v>248</v>
      </c>
      <c r="AA1859" s="9">
        <f t="shared" ref="AA1859:AA1922" si="263">F1859</f>
        <v>9723</v>
      </c>
      <c r="AB1859" s="9">
        <f t="shared" ref="AB1859:AB1922" si="264">I1859-G1859-H1859</f>
        <v>628</v>
      </c>
      <c r="AC1859" s="9">
        <f t="shared" ref="AC1859:AC1922" si="265">L1859+M1859+N1859+O1859+P1859+Q1859+R1859</f>
        <v>1009</v>
      </c>
      <c r="AD1859" s="9">
        <f t="shared" ref="AD1859:AD1922" si="266">R1859</f>
        <v>998</v>
      </c>
      <c r="AE1859" s="44">
        <f t="shared" ref="AE1859:AE1922" si="267">IF(ISERROR(((K1859^2)*SUM(J:J))/((SUM(K:K)^2)*J1859)), 0, ((K1859^2)*SUM(J:J))/((SUM(K:K)^2)*J1859))</f>
        <v>2.3550514969419341E-5</v>
      </c>
      <c r="AF1859" s="9">
        <f t="shared" ref="AF1859:AF1922" si="268">-IF((W1859+V1859-X1859)&gt;0, 0, (W1859+V1859-X1859))</f>
        <v>114</v>
      </c>
      <c r="AG1859" s="9">
        <f t="shared" si="261"/>
        <v>281</v>
      </c>
      <c r="AH1859" s="44">
        <f t="shared" ref="AH1859:AH1922" si="269">(K1859*SUM(J:J)*AG1859)/(J1859*SUM(K:K)*SUM(AG:AG))</f>
        <v>3.1565222520931247E-5</v>
      </c>
      <c r="AI1859">
        <f>AA1859/'Totals and Drop Down Lists'!W$6*Inputs!E$37</f>
        <v>8820.1261787180993</v>
      </c>
      <c r="AJ1859">
        <f>AB1859/'Totals and Drop Down Lists'!X$6*Inputs!F$37</f>
        <v>2066.3631507713444</v>
      </c>
      <c r="AK1859">
        <f>AC1859/'Totals and Drop Down Lists'!Y$6*Inputs!G$37</f>
        <v>6651.6688263927017</v>
      </c>
      <c r="AL1859">
        <f>AD1859/'Totals and Drop Down Lists'!Z$6*Inputs!H$37</f>
        <v>8001.4662674539004</v>
      </c>
      <c r="AM1859">
        <f>AE1859/'Totals and Drop Down Lists'!AA$6*Inputs!I$37</f>
        <v>2931.7883091488452</v>
      </c>
      <c r="AN1859">
        <f>AF1859/'Totals and Drop Down Lists'!AB$6*Inputs!J$37</f>
        <v>2275.0630179993009</v>
      </c>
      <c r="AO1859">
        <f>AG1859/'Totals and Drop Down Lists'!AC$6*Inputs!K$37</f>
        <v>5233.2249063247446</v>
      </c>
      <c r="AP1859">
        <f>AH1859/'Totals and Drop Down Lists'!AD$6*Inputs!L$37</f>
        <v>7428.240944985745</v>
      </c>
      <c r="AQ1859">
        <f>IF(OR($D1859="51",$D1859="52",$D1859="61"),(AA1859/'Totals and Drop Down Lists'!W$4)*Inputs!E$38,0)</f>
        <v>0</v>
      </c>
      <c r="AR1859">
        <f>IF(OR($D1859="51",$D1859="52",$D1859="61"),(AB1859/'Totals and Drop Down Lists'!X$4)*Inputs!F$38,0)</f>
        <v>0</v>
      </c>
      <c r="AS1859">
        <f>IF(OR($D1859="51",$D1859="52",$D1859="61"),(AC1859/'Totals and Drop Down Lists'!Y$4)*Inputs!G$38,0)</f>
        <v>0</v>
      </c>
      <c r="AT1859">
        <f>IF(OR($D1859="51",$D1859="52",$D1859="61"),(AD1859/'Totals and Drop Down Lists'!Z$4)*Inputs!H$38,0)</f>
        <v>0</v>
      </c>
      <c r="AU1859">
        <f>IF(OR($D1859="51",$D1859="52",$D1859="61"),(AE1859/'Totals and Drop Down Lists'!AA$4)*Inputs!I$38,0)</f>
        <v>0</v>
      </c>
      <c r="AV1859">
        <f>IF(OR($D1859="51",$D1859="52",$D1859="61"),(AF1859/'Totals and Drop Down Lists'!AB$4)*Inputs!J$38,0)</f>
        <v>0</v>
      </c>
      <c r="AW1859">
        <f>IF(OR($D1859="51",$D1859="52",$D1859="61"),(AG1859/'Totals and Drop Down Lists'!AC$4)*Inputs!K$38,0)</f>
        <v>0</v>
      </c>
      <c r="AX1859">
        <f>IF(OR($D1859="51",$D1859="52",$D1859="61"),(AH1859/'Totals and Drop Down Lists'!AD$4)*Inputs!L$38,0)</f>
        <v>0</v>
      </c>
      <c r="AY1859">
        <f>IF(OR($D1859="51",$D1859="52",$D1859="61"),0,(AA1859/'Totals and Drop Down Lists'!W$5)*Inputs!E$39)</f>
        <v>0</v>
      </c>
      <c r="AZ1859">
        <f>IF(OR($D1859="51",$D1859="52",$D1859="61"),0,(AB1859/'Totals and Drop Down Lists'!X$5)*Inputs!F$39)</f>
        <v>0</v>
      </c>
      <c r="BA1859">
        <f>IF(OR($D1859="51",$D1859="52",$D1859="61"),0,(AC1859/'Totals and Drop Down Lists'!Y$5)*Inputs!G$39)</f>
        <v>0</v>
      </c>
      <c r="BB1859">
        <f>IF(OR($D1859="51",$D1859="52",$D1859="61"),0,(AD1859/'Totals and Drop Down Lists'!Z$5)*Inputs!H$39)</f>
        <v>0</v>
      </c>
      <c r="BC1859">
        <f>IF(OR($D1859="51",$D1859="52",$D1859="61"),0,(AE1859/'Totals and Drop Down Lists'!AA$5)*Inputs!I$39)</f>
        <v>0</v>
      </c>
      <c r="BD1859">
        <f>IF(OR($D1859="51",$D1859="52",$D1859="61"),0,(AF1859/'Totals and Drop Down Lists'!AB$5)*Inputs!J$39)</f>
        <v>0</v>
      </c>
      <c r="BE1859">
        <f>IF(OR($D1859="51",$D1859="52",$D1859="61"),0,(AG1859/'Totals and Drop Down Lists'!AC$5)*Inputs!K$39)</f>
        <v>0</v>
      </c>
      <c r="BF1859">
        <f>IF(OR($D1859="51",$D1859="52",$D1859="61"),0,(AH1859/'Totals and Drop Down Lists'!AD$5)*Inputs!L$39)</f>
        <v>0</v>
      </c>
      <c r="BG1859" s="10">
        <f t="shared" si="262"/>
        <v>43407.941601794679</v>
      </c>
    </row>
    <row r="1860" spans="1:59" ht="28.8">
      <c r="A1860" s="1" t="s">
        <v>7536</v>
      </c>
      <c r="B1860" s="1" t="s">
        <v>3732</v>
      </c>
      <c r="C1860" s="1" t="s">
        <v>3744</v>
      </c>
      <c r="D1860" s="1" t="s">
        <v>25</v>
      </c>
      <c r="E1860" s="1" t="s">
        <v>3745</v>
      </c>
      <c r="F1860" s="2">
        <v>3507</v>
      </c>
      <c r="G1860" s="2">
        <v>27</v>
      </c>
      <c r="H1860" s="2">
        <v>0</v>
      </c>
      <c r="I1860" s="2">
        <v>305</v>
      </c>
      <c r="J1860" s="2">
        <v>1510</v>
      </c>
      <c r="K1860" s="2">
        <v>281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763</v>
      </c>
      <c r="S1860" s="2">
        <v>104100</v>
      </c>
      <c r="T1860" s="2">
        <v>7765400</v>
      </c>
      <c r="U1860" s="2">
        <v>71</v>
      </c>
      <c r="V1860" s="2">
        <v>57</v>
      </c>
      <c r="W1860" s="2">
        <v>4</v>
      </c>
      <c r="X1860" s="2">
        <v>94</v>
      </c>
      <c r="Y1860" s="2">
        <v>27</v>
      </c>
      <c r="Z1860" s="2">
        <v>28</v>
      </c>
      <c r="AA1860" s="9">
        <f t="shared" si="263"/>
        <v>3507</v>
      </c>
      <c r="AB1860" s="9">
        <f t="shared" si="264"/>
        <v>278</v>
      </c>
      <c r="AC1860" s="9">
        <f t="shared" si="265"/>
        <v>763</v>
      </c>
      <c r="AD1860" s="9">
        <f t="shared" si="266"/>
        <v>763</v>
      </c>
      <c r="AE1860" s="44">
        <f t="shared" si="267"/>
        <v>3.6520059670430933E-6</v>
      </c>
      <c r="AF1860" s="9">
        <f t="shared" si="268"/>
        <v>33</v>
      </c>
      <c r="AG1860" s="9">
        <f t="shared" si="261"/>
        <v>55</v>
      </c>
      <c r="AH1860" s="44">
        <f t="shared" si="269"/>
        <v>3.8084051907068424E-6</v>
      </c>
      <c r="AI1860">
        <f>AA1860/'Totals and Drop Down Lists'!W$6*Inputs!E$37</f>
        <v>3181.3414078745627</v>
      </c>
      <c r="AJ1860">
        <f>AB1860/'Totals and Drop Down Lists'!X$6*Inputs!F$37</f>
        <v>914.72763680642311</v>
      </c>
      <c r="AK1860">
        <f>AC1860/'Totals and Drop Down Lists'!Y$6*Inputs!G$37</f>
        <v>5029.9537309590005</v>
      </c>
      <c r="AL1860">
        <f>AD1860/'Totals and Drop Down Lists'!Z$6*Inputs!H$37</f>
        <v>6117.3534690053366</v>
      </c>
      <c r="AM1860">
        <f>AE1860/'Totals and Drop Down Lists'!AA$6*Inputs!I$37</f>
        <v>454.63585034220387</v>
      </c>
      <c r="AN1860">
        <f>AF1860/'Totals and Drop Down Lists'!AB$6*Inputs!J$37</f>
        <v>658.57087363137646</v>
      </c>
      <c r="AO1860">
        <f>AG1860/'Totals and Drop Down Lists'!AC$6*Inputs!K$37</f>
        <v>1024.296689850039</v>
      </c>
      <c r="AP1860">
        <f>AH1860/'Totals and Drop Down Lists'!AD$6*Inputs!L$37</f>
        <v>896.23164715362191</v>
      </c>
      <c r="AQ1860">
        <f>IF(OR($D1860="51",$D1860="52",$D1860="61"),(AA1860/'Totals and Drop Down Lists'!W$4)*Inputs!E$38,0)</f>
        <v>0</v>
      </c>
      <c r="AR1860">
        <f>IF(OR($D1860="51",$D1860="52",$D1860="61"),(AB1860/'Totals and Drop Down Lists'!X$4)*Inputs!F$38,0)</f>
        <v>0</v>
      </c>
      <c r="AS1860">
        <f>IF(OR($D1860="51",$D1860="52",$D1860="61"),(AC1860/'Totals and Drop Down Lists'!Y$4)*Inputs!G$38,0)</f>
        <v>0</v>
      </c>
      <c r="AT1860">
        <f>IF(OR($D1860="51",$D1860="52",$D1860="61"),(AD1860/'Totals and Drop Down Lists'!Z$4)*Inputs!H$38,0)</f>
        <v>0</v>
      </c>
      <c r="AU1860">
        <f>IF(OR($D1860="51",$D1860="52",$D1860="61"),(AE1860/'Totals and Drop Down Lists'!AA$4)*Inputs!I$38,0)</f>
        <v>0</v>
      </c>
      <c r="AV1860">
        <f>IF(OR($D1860="51",$D1860="52",$D1860="61"),(AF1860/'Totals and Drop Down Lists'!AB$4)*Inputs!J$38,0)</f>
        <v>0</v>
      </c>
      <c r="AW1860">
        <f>IF(OR($D1860="51",$D1860="52",$D1860="61"),(AG1860/'Totals and Drop Down Lists'!AC$4)*Inputs!K$38,0)</f>
        <v>0</v>
      </c>
      <c r="AX1860">
        <f>IF(OR($D1860="51",$D1860="52",$D1860="61"),(AH1860/'Totals and Drop Down Lists'!AD$4)*Inputs!L$38,0)</f>
        <v>0</v>
      </c>
      <c r="AY1860">
        <f>IF(OR($D1860="51",$D1860="52",$D1860="61"),0,(AA1860/'Totals and Drop Down Lists'!W$5)*Inputs!E$39)</f>
        <v>0</v>
      </c>
      <c r="AZ1860">
        <f>IF(OR($D1860="51",$D1860="52",$D1860="61"),0,(AB1860/'Totals and Drop Down Lists'!X$5)*Inputs!F$39)</f>
        <v>0</v>
      </c>
      <c r="BA1860">
        <f>IF(OR($D1860="51",$D1860="52",$D1860="61"),0,(AC1860/'Totals and Drop Down Lists'!Y$5)*Inputs!G$39)</f>
        <v>0</v>
      </c>
      <c r="BB1860">
        <f>IF(OR($D1860="51",$D1860="52",$D1860="61"),0,(AD1860/'Totals and Drop Down Lists'!Z$5)*Inputs!H$39)</f>
        <v>0</v>
      </c>
      <c r="BC1860">
        <f>IF(OR($D1860="51",$D1860="52",$D1860="61"),0,(AE1860/'Totals and Drop Down Lists'!AA$5)*Inputs!I$39)</f>
        <v>0</v>
      </c>
      <c r="BD1860">
        <f>IF(OR($D1860="51",$D1860="52",$D1860="61"),0,(AF1860/'Totals and Drop Down Lists'!AB$5)*Inputs!J$39)</f>
        <v>0</v>
      </c>
      <c r="BE1860">
        <f>IF(OR($D1860="51",$D1860="52",$D1860="61"),0,(AG1860/'Totals and Drop Down Lists'!AC$5)*Inputs!K$39)</f>
        <v>0</v>
      </c>
      <c r="BF1860">
        <f>IF(OR($D1860="51",$D1860="52",$D1860="61"),0,(AH1860/'Totals and Drop Down Lists'!AD$5)*Inputs!L$39)</f>
        <v>0</v>
      </c>
      <c r="BG1860" s="10">
        <f t="shared" si="262"/>
        <v>18277.111305622566</v>
      </c>
    </row>
    <row r="1861" spans="1:59" ht="28.8">
      <c r="A1861" s="1" t="s">
        <v>7536</v>
      </c>
      <c r="B1861" s="1" t="s">
        <v>3732</v>
      </c>
      <c r="C1861" s="1" t="s">
        <v>3746</v>
      </c>
      <c r="D1861" s="1" t="s">
        <v>25</v>
      </c>
      <c r="E1861" s="1" t="s">
        <v>3747</v>
      </c>
      <c r="F1861" s="2">
        <v>13772</v>
      </c>
      <c r="G1861" s="2">
        <v>202</v>
      </c>
      <c r="H1861" s="2">
        <v>1</v>
      </c>
      <c r="I1861" s="2">
        <v>2282</v>
      </c>
      <c r="J1861" s="2">
        <v>5830</v>
      </c>
      <c r="K1861" s="2">
        <v>1444</v>
      </c>
      <c r="L1861" s="2">
        <v>45</v>
      </c>
      <c r="M1861" s="2">
        <v>11</v>
      </c>
      <c r="N1861" s="2">
        <v>0</v>
      </c>
      <c r="O1861" s="2">
        <v>19</v>
      </c>
      <c r="P1861" s="2">
        <v>0</v>
      </c>
      <c r="Q1861" s="2">
        <v>0</v>
      </c>
      <c r="R1861" s="2">
        <v>1311</v>
      </c>
      <c r="S1861" s="2">
        <v>708300</v>
      </c>
      <c r="T1861" s="2">
        <v>35363100</v>
      </c>
      <c r="U1861" s="2">
        <v>83</v>
      </c>
      <c r="V1861" s="2">
        <v>359</v>
      </c>
      <c r="W1861" s="2">
        <v>10</v>
      </c>
      <c r="X1861" s="2">
        <v>592</v>
      </c>
      <c r="Y1861" s="2">
        <v>182</v>
      </c>
      <c r="Z1861" s="2">
        <v>230</v>
      </c>
      <c r="AA1861" s="9">
        <f t="shared" si="263"/>
        <v>13772</v>
      </c>
      <c r="AB1861" s="9">
        <f t="shared" si="264"/>
        <v>2079</v>
      </c>
      <c r="AC1861" s="9">
        <f t="shared" si="265"/>
        <v>1386</v>
      </c>
      <c r="AD1861" s="9">
        <f t="shared" si="266"/>
        <v>1311</v>
      </c>
      <c r="AE1861" s="44">
        <f t="shared" si="267"/>
        <v>2.4978227548218844E-5</v>
      </c>
      <c r="AF1861" s="9">
        <f t="shared" si="268"/>
        <v>223</v>
      </c>
      <c r="AG1861" s="9">
        <f t="shared" si="261"/>
        <v>412</v>
      </c>
      <c r="AH1861" s="44">
        <f t="shared" si="269"/>
        <v>3.7970554626065151E-5</v>
      </c>
      <c r="AI1861">
        <f>AA1861/'Totals and Drop Down Lists'!W$6*Inputs!E$37</f>
        <v>12493.137687267887</v>
      </c>
      <c r="AJ1861">
        <f>AB1861/'Totals and Drop Down Lists'!X$6*Inputs!F$37</f>
        <v>6840.7149529516319</v>
      </c>
      <c r="AK1861">
        <f>AC1861/'Totals and Drop Down Lists'!Y$6*Inputs!G$37</f>
        <v>9136.9801718337803</v>
      </c>
      <c r="AL1861">
        <f>AD1861/'Totals and Drop Down Lists'!Z$6*Inputs!H$37</f>
        <v>10510.944164961988</v>
      </c>
      <c r="AM1861">
        <f>AE1861/'Totals and Drop Down Lists'!AA$6*Inputs!I$37</f>
        <v>3109.5233205821146</v>
      </c>
      <c r="AN1861">
        <f>AF1861/'Totals and Drop Down Lists'!AB$6*Inputs!J$37</f>
        <v>4450.342570296878</v>
      </c>
      <c r="AO1861">
        <f>AG1861/'Totals and Drop Down Lists'!AC$6*Inputs!K$37</f>
        <v>7672.9133857857469</v>
      </c>
      <c r="AP1861">
        <f>AH1861/'Totals and Drop Down Lists'!AD$6*Inputs!L$37</f>
        <v>8935.6071667203232</v>
      </c>
      <c r="AQ1861">
        <f>IF(OR($D1861="51",$D1861="52",$D1861="61"),(AA1861/'Totals and Drop Down Lists'!W$4)*Inputs!E$38,0)</f>
        <v>0</v>
      </c>
      <c r="AR1861">
        <f>IF(OR($D1861="51",$D1861="52",$D1861="61"),(AB1861/'Totals and Drop Down Lists'!X$4)*Inputs!F$38,0)</f>
        <v>0</v>
      </c>
      <c r="AS1861">
        <f>IF(OR($D1861="51",$D1861="52",$D1861="61"),(AC1861/'Totals and Drop Down Lists'!Y$4)*Inputs!G$38,0)</f>
        <v>0</v>
      </c>
      <c r="AT1861">
        <f>IF(OR($D1861="51",$D1861="52",$D1861="61"),(AD1861/'Totals and Drop Down Lists'!Z$4)*Inputs!H$38,0)</f>
        <v>0</v>
      </c>
      <c r="AU1861">
        <f>IF(OR($D1861="51",$D1861="52",$D1861="61"),(AE1861/'Totals and Drop Down Lists'!AA$4)*Inputs!I$38,0)</f>
        <v>0</v>
      </c>
      <c r="AV1861">
        <f>IF(OR($D1861="51",$D1861="52",$D1861="61"),(AF1861/'Totals and Drop Down Lists'!AB$4)*Inputs!J$38,0)</f>
        <v>0</v>
      </c>
      <c r="AW1861">
        <f>IF(OR($D1861="51",$D1861="52",$D1861="61"),(AG1861/'Totals and Drop Down Lists'!AC$4)*Inputs!K$38,0)</f>
        <v>0</v>
      </c>
      <c r="AX1861">
        <f>IF(OR($D1861="51",$D1861="52",$D1861="61"),(AH1861/'Totals and Drop Down Lists'!AD$4)*Inputs!L$38,0)</f>
        <v>0</v>
      </c>
      <c r="AY1861">
        <f>IF(OR($D1861="51",$D1861="52",$D1861="61"),0,(AA1861/'Totals and Drop Down Lists'!W$5)*Inputs!E$39)</f>
        <v>0</v>
      </c>
      <c r="AZ1861">
        <f>IF(OR($D1861="51",$D1861="52",$D1861="61"),0,(AB1861/'Totals and Drop Down Lists'!X$5)*Inputs!F$39)</f>
        <v>0</v>
      </c>
      <c r="BA1861">
        <f>IF(OR($D1861="51",$D1861="52",$D1861="61"),0,(AC1861/'Totals and Drop Down Lists'!Y$5)*Inputs!G$39)</f>
        <v>0</v>
      </c>
      <c r="BB1861">
        <f>IF(OR($D1861="51",$D1861="52",$D1861="61"),0,(AD1861/'Totals and Drop Down Lists'!Z$5)*Inputs!H$39)</f>
        <v>0</v>
      </c>
      <c r="BC1861">
        <f>IF(OR($D1861="51",$D1861="52",$D1861="61"),0,(AE1861/'Totals and Drop Down Lists'!AA$5)*Inputs!I$39)</f>
        <v>0</v>
      </c>
      <c r="BD1861">
        <f>IF(OR($D1861="51",$D1861="52",$D1861="61"),0,(AF1861/'Totals and Drop Down Lists'!AB$5)*Inputs!J$39)</f>
        <v>0</v>
      </c>
      <c r="BE1861">
        <f>IF(OR($D1861="51",$D1861="52",$D1861="61"),0,(AG1861/'Totals and Drop Down Lists'!AC$5)*Inputs!K$39)</f>
        <v>0</v>
      </c>
      <c r="BF1861">
        <f>IF(OR($D1861="51",$D1861="52",$D1861="61"),0,(AH1861/'Totals and Drop Down Lists'!AD$5)*Inputs!L$39)</f>
        <v>0</v>
      </c>
      <c r="BG1861" s="10">
        <f t="shared" si="262"/>
        <v>63150.163420400342</v>
      </c>
    </row>
    <row r="1862" spans="1:59" ht="28.8">
      <c r="A1862" s="1" t="s">
        <v>7536</v>
      </c>
      <c r="B1862" s="1" t="s">
        <v>3732</v>
      </c>
      <c r="C1862" s="1" t="s">
        <v>3748</v>
      </c>
      <c r="D1862" s="1" t="s">
        <v>25</v>
      </c>
      <c r="E1862" s="1" t="s">
        <v>3749</v>
      </c>
      <c r="F1862" s="2">
        <v>6576</v>
      </c>
      <c r="G1862" s="2">
        <v>76</v>
      </c>
      <c r="H1862" s="2">
        <v>1</v>
      </c>
      <c r="I1862" s="2">
        <v>588</v>
      </c>
      <c r="J1862" s="2">
        <v>2685</v>
      </c>
      <c r="K1862" s="2">
        <v>610</v>
      </c>
      <c r="L1862" s="2">
        <v>7</v>
      </c>
      <c r="M1862" s="2">
        <v>2</v>
      </c>
      <c r="N1862" s="2">
        <v>2</v>
      </c>
      <c r="O1862" s="2">
        <v>3</v>
      </c>
      <c r="P1862" s="2">
        <v>0</v>
      </c>
      <c r="Q1862" s="2">
        <v>0</v>
      </c>
      <c r="R1862" s="2">
        <v>849</v>
      </c>
      <c r="S1862" s="2">
        <v>296400</v>
      </c>
      <c r="T1862" s="2">
        <v>16523400</v>
      </c>
      <c r="U1862" s="2">
        <v>39</v>
      </c>
      <c r="V1862" s="2">
        <v>68</v>
      </c>
      <c r="W1862" s="2">
        <v>0</v>
      </c>
      <c r="X1862" s="2">
        <v>111</v>
      </c>
      <c r="Y1862" s="2">
        <v>20</v>
      </c>
      <c r="Z1862" s="2">
        <v>35</v>
      </c>
      <c r="AA1862" s="9">
        <f t="shared" si="263"/>
        <v>6576</v>
      </c>
      <c r="AB1862" s="9">
        <f t="shared" si="264"/>
        <v>511</v>
      </c>
      <c r="AC1862" s="9">
        <f t="shared" si="265"/>
        <v>863</v>
      </c>
      <c r="AD1862" s="9">
        <f t="shared" si="266"/>
        <v>849</v>
      </c>
      <c r="AE1862" s="44">
        <f t="shared" si="267"/>
        <v>9.678569342560291E-6</v>
      </c>
      <c r="AF1862" s="9">
        <f t="shared" si="268"/>
        <v>43</v>
      </c>
      <c r="AG1862" s="9">
        <f t="shared" si="261"/>
        <v>55</v>
      </c>
      <c r="AH1862" s="44">
        <f t="shared" si="269"/>
        <v>4.6494257952909232E-6</v>
      </c>
      <c r="AI1862">
        <f>AA1862/'Totals and Drop Down Lists'!W$6*Inputs!E$37</f>
        <v>5965.3553174174867</v>
      </c>
      <c r="AJ1862">
        <f>AB1862/'Totals and Drop Down Lists'!X$6*Inputs!F$37</f>
        <v>1681.3878503887847</v>
      </c>
      <c r="AK1862">
        <f>AC1862/'Totals and Drop Down Lists'!Y$6*Inputs!G$37</f>
        <v>5689.1875095905871</v>
      </c>
      <c r="AL1862">
        <f>AD1862/'Totals and Drop Down Lists'!Z$6*Inputs!H$37</f>
        <v>6806.8585782248119</v>
      </c>
      <c r="AM1862">
        <f>AE1862/'Totals and Drop Down Lists'!AA$6*Inputs!I$37</f>
        <v>1204.8788098540806</v>
      </c>
      <c r="AN1862">
        <f>AF1862/'Totals and Drop Down Lists'!AB$6*Inputs!J$37</f>
        <v>858.13780503482394</v>
      </c>
      <c r="AO1862">
        <f>AG1862/'Totals and Drop Down Lists'!AC$6*Inputs!K$37</f>
        <v>1024.296689850039</v>
      </c>
      <c r="AP1862">
        <f>AH1862/'Totals and Drop Down Lists'!AD$6*Inputs!L$37</f>
        <v>1094.148949539356</v>
      </c>
      <c r="AQ1862">
        <f>IF(OR($D1862="51",$D1862="52",$D1862="61"),(AA1862/'Totals and Drop Down Lists'!W$4)*Inputs!E$38,0)</f>
        <v>0</v>
      </c>
      <c r="AR1862">
        <f>IF(OR($D1862="51",$D1862="52",$D1862="61"),(AB1862/'Totals and Drop Down Lists'!X$4)*Inputs!F$38,0)</f>
        <v>0</v>
      </c>
      <c r="AS1862">
        <f>IF(OR($D1862="51",$D1862="52",$D1862="61"),(AC1862/'Totals and Drop Down Lists'!Y$4)*Inputs!G$38,0)</f>
        <v>0</v>
      </c>
      <c r="AT1862">
        <f>IF(OR($D1862="51",$D1862="52",$D1862="61"),(AD1862/'Totals and Drop Down Lists'!Z$4)*Inputs!H$38,0)</f>
        <v>0</v>
      </c>
      <c r="AU1862">
        <f>IF(OR($D1862="51",$D1862="52",$D1862="61"),(AE1862/'Totals and Drop Down Lists'!AA$4)*Inputs!I$38,0)</f>
        <v>0</v>
      </c>
      <c r="AV1862">
        <f>IF(OR($D1862="51",$D1862="52",$D1862="61"),(AF1862/'Totals and Drop Down Lists'!AB$4)*Inputs!J$38,0)</f>
        <v>0</v>
      </c>
      <c r="AW1862">
        <f>IF(OR($D1862="51",$D1862="52",$D1862="61"),(AG1862/'Totals and Drop Down Lists'!AC$4)*Inputs!K$38,0)</f>
        <v>0</v>
      </c>
      <c r="AX1862">
        <f>IF(OR($D1862="51",$D1862="52",$D1862="61"),(AH1862/'Totals and Drop Down Lists'!AD$4)*Inputs!L$38,0)</f>
        <v>0</v>
      </c>
      <c r="AY1862">
        <f>IF(OR($D1862="51",$D1862="52",$D1862="61"),0,(AA1862/'Totals and Drop Down Lists'!W$5)*Inputs!E$39)</f>
        <v>0</v>
      </c>
      <c r="AZ1862">
        <f>IF(OR($D1862="51",$D1862="52",$D1862="61"),0,(AB1862/'Totals and Drop Down Lists'!X$5)*Inputs!F$39)</f>
        <v>0</v>
      </c>
      <c r="BA1862">
        <f>IF(OR($D1862="51",$D1862="52",$D1862="61"),0,(AC1862/'Totals and Drop Down Lists'!Y$5)*Inputs!G$39)</f>
        <v>0</v>
      </c>
      <c r="BB1862">
        <f>IF(OR($D1862="51",$D1862="52",$D1862="61"),0,(AD1862/'Totals and Drop Down Lists'!Z$5)*Inputs!H$39)</f>
        <v>0</v>
      </c>
      <c r="BC1862">
        <f>IF(OR($D1862="51",$D1862="52",$D1862="61"),0,(AE1862/'Totals and Drop Down Lists'!AA$5)*Inputs!I$39)</f>
        <v>0</v>
      </c>
      <c r="BD1862">
        <f>IF(OR($D1862="51",$D1862="52",$D1862="61"),0,(AF1862/'Totals and Drop Down Lists'!AB$5)*Inputs!J$39)</f>
        <v>0</v>
      </c>
      <c r="BE1862">
        <f>IF(OR($D1862="51",$D1862="52",$D1862="61"),0,(AG1862/'Totals and Drop Down Lists'!AC$5)*Inputs!K$39)</f>
        <v>0</v>
      </c>
      <c r="BF1862">
        <f>IF(OR($D1862="51",$D1862="52",$D1862="61"),0,(AH1862/'Totals and Drop Down Lists'!AD$5)*Inputs!L$39)</f>
        <v>0</v>
      </c>
      <c r="BG1862" s="10">
        <f t="shared" si="262"/>
        <v>24324.251509899965</v>
      </c>
    </row>
    <row r="1863" spans="1:59" ht="28.8">
      <c r="A1863" s="1" t="s">
        <v>7537</v>
      </c>
      <c r="B1863" s="1" t="s">
        <v>1209</v>
      </c>
      <c r="C1863" s="1" t="s">
        <v>1210</v>
      </c>
      <c r="D1863" s="1" t="s">
        <v>7</v>
      </c>
      <c r="E1863" s="1" t="s">
        <v>1211</v>
      </c>
      <c r="F1863" s="2">
        <v>86234</v>
      </c>
      <c r="G1863" s="2">
        <v>5514</v>
      </c>
      <c r="H1863" s="2">
        <v>395</v>
      </c>
      <c r="I1863" s="2">
        <v>17773</v>
      </c>
      <c r="J1863" s="2">
        <v>35487</v>
      </c>
      <c r="K1863" s="2">
        <v>14163</v>
      </c>
      <c r="L1863" s="2">
        <v>151</v>
      </c>
      <c r="M1863" s="2">
        <v>4</v>
      </c>
      <c r="N1863" s="2">
        <v>0</v>
      </c>
      <c r="O1863" s="2">
        <v>211</v>
      </c>
      <c r="P1863" s="2">
        <v>95</v>
      </c>
      <c r="Q1863" s="2">
        <v>0</v>
      </c>
      <c r="R1863" s="2">
        <v>17259</v>
      </c>
      <c r="S1863" s="2">
        <v>10704200</v>
      </c>
      <c r="T1863" s="2">
        <v>411629000</v>
      </c>
      <c r="U1863" s="2">
        <v>598</v>
      </c>
      <c r="V1863" s="2">
        <v>1450</v>
      </c>
      <c r="W1863" s="2">
        <v>105</v>
      </c>
      <c r="X1863" s="2">
        <v>4765</v>
      </c>
      <c r="Y1863" s="2">
        <v>550</v>
      </c>
      <c r="Z1863" s="2">
        <v>3220</v>
      </c>
      <c r="AA1863" s="9">
        <f t="shared" si="263"/>
        <v>86234</v>
      </c>
      <c r="AB1863" s="9">
        <f t="shared" si="264"/>
        <v>11864</v>
      </c>
      <c r="AC1863" s="9">
        <f t="shared" si="265"/>
        <v>17720</v>
      </c>
      <c r="AD1863" s="9">
        <f t="shared" si="266"/>
        <v>17259</v>
      </c>
      <c r="AE1863" s="44">
        <f t="shared" si="267"/>
        <v>3.9476351720688216E-4</v>
      </c>
      <c r="AF1863" s="9">
        <f t="shared" si="268"/>
        <v>3210</v>
      </c>
      <c r="AG1863" s="9">
        <f t="shared" si="261"/>
        <v>3770</v>
      </c>
      <c r="AH1863" s="44">
        <f t="shared" si="269"/>
        <v>5.5985866619250469E-4</v>
      </c>
      <c r="AI1863">
        <f>AA1863/'Totals and Drop Down Lists'!W$6*Inputs!E$37</f>
        <v>78226.345870161123</v>
      </c>
      <c r="AJ1863">
        <f>AB1863/'Totals and Drop Down Lists'!X$6*Inputs!F$37</f>
        <v>39037.15353622807</v>
      </c>
      <c r="AK1863">
        <f>AC1863/'Totals and Drop Down Lists'!Y$6*Inputs!G$37</f>
        <v>116816.22557351703</v>
      </c>
      <c r="AL1863">
        <f>AD1863/'Totals and Drop Down Lists'!Z$6*Inputs!H$37</f>
        <v>138374.05441882453</v>
      </c>
      <c r="AM1863">
        <f>AE1863/'Totals and Drop Down Lists'!AA$6*Inputs!I$37</f>
        <v>49143.853802282771</v>
      </c>
      <c r="AN1863">
        <f>AF1863/'Totals and Drop Down Lists'!AB$6*Inputs!J$37</f>
        <v>64060.984980506619</v>
      </c>
      <c r="AO1863">
        <f>AG1863/'Totals and Drop Down Lists'!AC$6*Inputs!K$37</f>
        <v>70210.882195175407</v>
      </c>
      <c r="AP1863">
        <f>AH1863/'Totals and Drop Down Lists'!AD$6*Inputs!L$37</f>
        <v>131751.48899579424</v>
      </c>
      <c r="AQ1863">
        <f>IF(OR($D1863="51",$D1863="52",$D1863="61"),(AA1863/'Totals and Drop Down Lists'!W$4)*Inputs!E$38,0)</f>
        <v>0</v>
      </c>
      <c r="AR1863">
        <f>IF(OR($D1863="51",$D1863="52",$D1863="61"),(AB1863/'Totals and Drop Down Lists'!X$4)*Inputs!F$38,0)</f>
        <v>0</v>
      </c>
      <c r="AS1863">
        <f>IF(OR($D1863="51",$D1863="52",$D1863="61"),(AC1863/'Totals and Drop Down Lists'!Y$4)*Inputs!G$38,0)</f>
        <v>0</v>
      </c>
      <c r="AT1863">
        <f>IF(OR($D1863="51",$D1863="52",$D1863="61"),(AD1863/'Totals and Drop Down Lists'!Z$4)*Inputs!H$38,0)</f>
        <v>0</v>
      </c>
      <c r="AU1863">
        <f>IF(OR($D1863="51",$D1863="52",$D1863="61"),(AE1863/'Totals and Drop Down Lists'!AA$4)*Inputs!I$38,0)</f>
        <v>0</v>
      </c>
      <c r="AV1863">
        <f>IF(OR($D1863="51",$D1863="52",$D1863="61"),(AF1863/'Totals and Drop Down Lists'!AB$4)*Inputs!J$38,0)</f>
        <v>0</v>
      </c>
      <c r="AW1863">
        <f>IF(OR($D1863="51",$D1863="52",$D1863="61"),(AG1863/'Totals and Drop Down Lists'!AC$4)*Inputs!K$38,0)</f>
        <v>0</v>
      </c>
      <c r="AX1863">
        <f>IF(OR($D1863="51",$D1863="52",$D1863="61"),(AH1863/'Totals and Drop Down Lists'!AD$4)*Inputs!L$38,0)</f>
        <v>0</v>
      </c>
      <c r="AY1863">
        <f>IF(OR($D1863="51",$D1863="52",$D1863="61"),0,(AA1863/'Totals and Drop Down Lists'!W$5)*Inputs!E$39)</f>
        <v>0</v>
      </c>
      <c r="AZ1863">
        <f>IF(OR($D1863="51",$D1863="52",$D1863="61"),0,(AB1863/'Totals and Drop Down Lists'!X$5)*Inputs!F$39)</f>
        <v>0</v>
      </c>
      <c r="BA1863">
        <f>IF(OR($D1863="51",$D1863="52",$D1863="61"),0,(AC1863/'Totals and Drop Down Lists'!Y$5)*Inputs!G$39)</f>
        <v>0</v>
      </c>
      <c r="BB1863">
        <f>IF(OR($D1863="51",$D1863="52",$D1863="61"),0,(AD1863/'Totals and Drop Down Lists'!Z$5)*Inputs!H$39)</f>
        <v>0</v>
      </c>
      <c r="BC1863">
        <f>IF(OR($D1863="51",$D1863="52",$D1863="61"),0,(AE1863/'Totals and Drop Down Lists'!AA$5)*Inputs!I$39)</f>
        <v>0</v>
      </c>
      <c r="BD1863">
        <f>IF(OR($D1863="51",$D1863="52",$D1863="61"),0,(AF1863/'Totals and Drop Down Lists'!AB$5)*Inputs!J$39)</f>
        <v>0</v>
      </c>
      <c r="BE1863">
        <f>IF(OR($D1863="51",$D1863="52",$D1863="61"),0,(AG1863/'Totals and Drop Down Lists'!AC$5)*Inputs!K$39)</f>
        <v>0</v>
      </c>
      <c r="BF1863">
        <f>IF(OR($D1863="51",$D1863="52",$D1863="61"),0,(AH1863/'Totals and Drop Down Lists'!AD$5)*Inputs!L$39)</f>
        <v>0</v>
      </c>
      <c r="BG1863" s="10">
        <f t="shared" si="262"/>
        <v>687620.98937248974</v>
      </c>
    </row>
    <row r="1864" spans="1:59" ht="28.8">
      <c r="A1864" s="1" t="s">
        <v>7537</v>
      </c>
      <c r="B1864" s="1" t="s">
        <v>1209</v>
      </c>
      <c r="C1864" s="1" t="s">
        <v>1212</v>
      </c>
      <c r="D1864" s="1" t="s">
        <v>215</v>
      </c>
      <c r="E1864" s="1" t="s">
        <v>1213</v>
      </c>
      <c r="F1864" s="2">
        <v>114093</v>
      </c>
      <c r="G1864" s="2">
        <v>928</v>
      </c>
      <c r="H1864" s="2">
        <v>79</v>
      </c>
      <c r="I1864" s="2">
        <v>13647</v>
      </c>
      <c r="J1864" s="2">
        <v>49751</v>
      </c>
      <c r="K1864" s="2">
        <v>10333</v>
      </c>
      <c r="L1864" s="2">
        <v>242</v>
      </c>
      <c r="M1864" s="2">
        <v>42</v>
      </c>
      <c r="N1864" s="2">
        <v>33</v>
      </c>
      <c r="O1864" s="2">
        <v>133</v>
      </c>
      <c r="P1864" s="2">
        <v>67</v>
      </c>
      <c r="Q1864" s="2">
        <v>20</v>
      </c>
      <c r="R1864" s="2">
        <v>13105</v>
      </c>
      <c r="S1864" s="2">
        <v>6076700</v>
      </c>
      <c r="T1864" s="2">
        <v>315158500</v>
      </c>
      <c r="U1864" s="2">
        <v>404</v>
      </c>
      <c r="V1864" s="2">
        <v>1376</v>
      </c>
      <c r="W1864" s="2">
        <v>44</v>
      </c>
      <c r="X1864" s="2">
        <v>3176</v>
      </c>
      <c r="Y1864" s="2">
        <v>660</v>
      </c>
      <c r="Z1864" s="2">
        <v>1592</v>
      </c>
      <c r="AA1864" s="9">
        <f t="shared" si="263"/>
        <v>114093</v>
      </c>
      <c r="AB1864" s="9">
        <f t="shared" si="264"/>
        <v>12640</v>
      </c>
      <c r="AC1864" s="9">
        <f t="shared" si="265"/>
        <v>13642</v>
      </c>
      <c r="AD1864" s="9">
        <f t="shared" si="266"/>
        <v>13105</v>
      </c>
      <c r="AE1864" s="44">
        <f t="shared" si="267"/>
        <v>1.4988108564470637E-4</v>
      </c>
      <c r="AF1864" s="9">
        <f t="shared" si="268"/>
        <v>1756</v>
      </c>
      <c r="AG1864" s="9">
        <f t="shared" si="261"/>
        <v>2252</v>
      </c>
      <c r="AH1864" s="44">
        <f t="shared" si="269"/>
        <v>1.7403800140017303E-4</v>
      </c>
      <c r="AI1864">
        <f>AA1864/'Totals and Drop Down Lists'!W$6*Inputs!E$37</f>
        <v>103498.3704729491</v>
      </c>
      <c r="AJ1864">
        <f>AB1864/'Totals and Drop Down Lists'!X$6*Inputs!F$37</f>
        <v>41590.493990047435</v>
      </c>
      <c r="AK1864">
        <f>AC1864/'Totals and Drop Down Lists'!Y$6*Inputs!G$37</f>
        <v>89932.672080920951</v>
      </c>
      <c r="AL1864">
        <f>AD1864/'Totals and Drop Down Lists'!Z$6*Inputs!H$37</f>
        <v>105069.35414326991</v>
      </c>
      <c r="AM1864">
        <f>AE1864/'Totals and Drop Down Lists'!AA$6*Inputs!I$37</f>
        <v>18658.598982921572</v>
      </c>
      <c r="AN1864">
        <f>AF1864/'Totals and Drop Down Lists'!AB$6*Inputs!J$37</f>
        <v>35043.953154445371</v>
      </c>
      <c r="AO1864">
        <f>AG1864/'Totals and Drop Down Lists'!AC$6*Inputs!K$37</f>
        <v>41940.293555314325</v>
      </c>
      <c r="AP1864">
        <f>AH1864/'Totals and Drop Down Lists'!AD$6*Inputs!L$37</f>
        <v>40956.347040702291</v>
      </c>
      <c r="AQ1864">
        <f>IF(OR($D1864="51",$D1864="52",$D1864="61"),(AA1864/'Totals and Drop Down Lists'!W$4)*Inputs!E$38,0)</f>
        <v>0</v>
      </c>
      <c r="AR1864">
        <f>IF(OR($D1864="51",$D1864="52",$D1864="61"),(AB1864/'Totals and Drop Down Lists'!X$4)*Inputs!F$38,0)</f>
        <v>0</v>
      </c>
      <c r="AS1864">
        <f>IF(OR($D1864="51",$D1864="52",$D1864="61"),(AC1864/'Totals and Drop Down Lists'!Y$4)*Inputs!G$38,0)</f>
        <v>0</v>
      </c>
      <c r="AT1864">
        <f>IF(OR($D1864="51",$D1864="52",$D1864="61"),(AD1864/'Totals and Drop Down Lists'!Z$4)*Inputs!H$38,0)</f>
        <v>0</v>
      </c>
      <c r="AU1864">
        <f>IF(OR($D1864="51",$D1864="52",$D1864="61"),(AE1864/'Totals and Drop Down Lists'!AA$4)*Inputs!I$38,0)</f>
        <v>0</v>
      </c>
      <c r="AV1864">
        <f>IF(OR($D1864="51",$D1864="52",$D1864="61"),(AF1864/'Totals and Drop Down Lists'!AB$4)*Inputs!J$38,0)</f>
        <v>0</v>
      </c>
      <c r="AW1864">
        <f>IF(OR($D1864="51",$D1864="52",$D1864="61"),(AG1864/'Totals and Drop Down Lists'!AC$4)*Inputs!K$38,0)</f>
        <v>0</v>
      </c>
      <c r="AX1864">
        <f>IF(OR($D1864="51",$D1864="52",$D1864="61"),(AH1864/'Totals and Drop Down Lists'!AD$4)*Inputs!L$38,0)</f>
        <v>0</v>
      </c>
      <c r="AY1864">
        <f>IF(OR($D1864="51",$D1864="52",$D1864="61"),0,(AA1864/'Totals and Drop Down Lists'!W$5)*Inputs!E$39)</f>
        <v>0</v>
      </c>
      <c r="AZ1864">
        <f>IF(OR($D1864="51",$D1864="52",$D1864="61"),0,(AB1864/'Totals and Drop Down Lists'!X$5)*Inputs!F$39)</f>
        <v>0</v>
      </c>
      <c r="BA1864">
        <f>IF(OR($D1864="51",$D1864="52",$D1864="61"),0,(AC1864/'Totals and Drop Down Lists'!Y$5)*Inputs!G$39)</f>
        <v>0</v>
      </c>
      <c r="BB1864">
        <f>IF(OR($D1864="51",$D1864="52",$D1864="61"),0,(AD1864/'Totals and Drop Down Lists'!Z$5)*Inputs!H$39)</f>
        <v>0</v>
      </c>
      <c r="BC1864">
        <f>IF(OR($D1864="51",$D1864="52",$D1864="61"),0,(AE1864/'Totals and Drop Down Lists'!AA$5)*Inputs!I$39)</f>
        <v>0</v>
      </c>
      <c r="BD1864">
        <f>IF(OR($D1864="51",$D1864="52",$D1864="61"),0,(AF1864/'Totals and Drop Down Lists'!AB$5)*Inputs!J$39)</f>
        <v>0</v>
      </c>
      <c r="BE1864">
        <f>IF(OR($D1864="51",$D1864="52",$D1864="61"),0,(AG1864/'Totals and Drop Down Lists'!AC$5)*Inputs!K$39)</f>
        <v>0</v>
      </c>
      <c r="BF1864">
        <f>IF(OR($D1864="51",$D1864="52",$D1864="61"),0,(AH1864/'Totals and Drop Down Lists'!AD$5)*Inputs!L$39)</f>
        <v>0</v>
      </c>
      <c r="BG1864" s="10">
        <f t="shared" si="262"/>
        <v>476690.083420571</v>
      </c>
    </row>
    <row r="1865" spans="1:59">
      <c r="A1865" s="1" t="s">
        <v>7538</v>
      </c>
      <c r="B1865" s="1" t="s">
        <v>5797</v>
      </c>
      <c r="C1865" s="1" t="s">
        <v>5798</v>
      </c>
      <c r="D1865" s="1" t="s">
        <v>25</v>
      </c>
      <c r="E1865" s="1" t="s">
        <v>5799</v>
      </c>
      <c r="F1865" s="2">
        <v>5209</v>
      </c>
      <c r="G1865" s="2">
        <v>7</v>
      </c>
      <c r="H1865" s="2">
        <v>0</v>
      </c>
      <c r="I1865" s="2">
        <v>630</v>
      </c>
      <c r="J1865" s="2">
        <v>2347</v>
      </c>
      <c r="K1865" s="2">
        <v>468</v>
      </c>
      <c r="L1865" s="2">
        <v>2</v>
      </c>
      <c r="M1865" s="2">
        <v>0</v>
      </c>
      <c r="N1865" s="2">
        <v>0</v>
      </c>
      <c r="O1865" s="2">
        <v>3</v>
      </c>
      <c r="P1865" s="2">
        <v>0</v>
      </c>
      <c r="Q1865" s="2">
        <v>0</v>
      </c>
      <c r="R1865" s="2">
        <v>968</v>
      </c>
      <c r="S1865" s="2">
        <v>232100</v>
      </c>
      <c r="T1865" s="2">
        <v>13377100</v>
      </c>
      <c r="U1865" s="2">
        <v>34</v>
      </c>
      <c r="V1865" s="2">
        <v>83</v>
      </c>
      <c r="W1865" s="2">
        <v>24</v>
      </c>
      <c r="X1865" s="2">
        <v>177</v>
      </c>
      <c r="Y1865" s="2">
        <v>54</v>
      </c>
      <c r="Z1865" s="2">
        <v>86</v>
      </c>
      <c r="AA1865" s="9">
        <f t="shared" si="263"/>
        <v>5209</v>
      </c>
      <c r="AB1865" s="9">
        <f t="shared" si="264"/>
        <v>623</v>
      </c>
      <c r="AC1865" s="9">
        <f t="shared" si="265"/>
        <v>973</v>
      </c>
      <c r="AD1865" s="9">
        <f t="shared" si="266"/>
        <v>968</v>
      </c>
      <c r="AE1865" s="44">
        <f t="shared" si="267"/>
        <v>6.5174003934348647E-6</v>
      </c>
      <c r="AF1865" s="9">
        <f t="shared" si="268"/>
        <v>70</v>
      </c>
      <c r="AG1865" s="9">
        <f t="shared" si="261"/>
        <v>140</v>
      </c>
      <c r="AH1865" s="44">
        <f t="shared" si="269"/>
        <v>1.038752029852656E-5</v>
      </c>
      <c r="AI1865">
        <f>AA1865/'Totals and Drop Down Lists'!W$6*Inputs!E$37</f>
        <v>4725.2943808436266</v>
      </c>
      <c r="AJ1865">
        <f>AB1865/'Totals and Drop Down Lists'!X$6*Inputs!F$37</f>
        <v>2049.9112148575596</v>
      </c>
      <c r="AK1865">
        <f>AC1865/'Totals and Drop Down Lists'!Y$6*Inputs!G$37</f>
        <v>6414.3446660853315</v>
      </c>
      <c r="AL1865">
        <f>AD1865/'Totals and Drop Down Lists'!Z$6*Inputs!H$37</f>
        <v>7760.9412293540845</v>
      </c>
      <c r="AM1865">
        <f>AE1865/'Totals and Drop Down Lists'!AA$6*Inputs!I$37</f>
        <v>811.34694100430261</v>
      </c>
      <c r="AN1865">
        <f>AF1865/'Totals and Drop Down Lists'!AB$6*Inputs!J$37</f>
        <v>1396.9685198241318</v>
      </c>
      <c r="AO1865">
        <f>AG1865/'Totals and Drop Down Lists'!AC$6*Inputs!K$37</f>
        <v>2607.3006650728266</v>
      </c>
      <c r="AP1865">
        <f>AH1865/'Totals and Drop Down Lists'!AD$6*Inputs!L$37</f>
        <v>2444.4942071046462</v>
      </c>
      <c r="AQ1865">
        <f>IF(OR($D1865="51",$D1865="52",$D1865="61"),(AA1865/'Totals and Drop Down Lists'!W$4)*Inputs!E$38,0)</f>
        <v>0</v>
      </c>
      <c r="AR1865">
        <f>IF(OR($D1865="51",$D1865="52",$D1865="61"),(AB1865/'Totals and Drop Down Lists'!X$4)*Inputs!F$38,0)</f>
        <v>0</v>
      </c>
      <c r="AS1865">
        <f>IF(OR($D1865="51",$D1865="52",$D1865="61"),(AC1865/'Totals and Drop Down Lists'!Y$4)*Inputs!G$38,0)</f>
        <v>0</v>
      </c>
      <c r="AT1865">
        <f>IF(OR($D1865="51",$D1865="52",$D1865="61"),(AD1865/'Totals and Drop Down Lists'!Z$4)*Inputs!H$38,0)</f>
        <v>0</v>
      </c>
      <c r="AU1865">
        <f>IF(OR($D1865="51",$D1865="52",$D1865="61"),(AE1865/'Totals and Drop Down Lists'!AA$4)*Inputs!I$38,0)</f>
        <v>0</v>
      </c>
      <c r="AV1865">
        <f>IF(OR($D1865="51",$D1865="52",$D1865="61"),(AF1865/'Totals and Drop Down Lists'!AB$4)*Inputs!J$38,0)</f>
        <v>0</v>
      </c>
      <c r="AW1865">
        <f>IF(OR($D1865="51",$D1865="52",$D1865="61"),(AG1865/'Totals and Drop Down Lists'!AC$4)*Inputs!K$38,0)</f>
        <v>0</v>
      </c>
      <c r="AX1865">
        <f>IF(OR($D1865="51",$D1865="52",$D1865="61"),(AH1865/'Totals and Drop Down Lists'!AD$4)*Inputs!L$38,0)</f>
        <v>0</v>
      </c>
      <c r="AY1865">
        <f>IF(OR($D1865="51",$D1865="52",$D1865="61"),0,(AA1865/'Totals and Drop Down Lists'!W$5)*Inputs!E$39)</f>
        <v>0</v>
      </c>
      <c r="AZ1865">
        <f>IF(OR($D1865="51",$D1865="52",$D1865="61"),0,(AB1865/'Totals and Drop Down Lists'!X$5)*Inputs!F$39)</f>
        <v>0</v>
      </c>
      <c r="BA1865">
        <f>IF(OR($D1865="51",$D1865="52",$D1865="61"),0,(AC1865/'Totals and Drop Down Lists'!Y$5)*Inputs!G$39)</f>
        <v>0</v>
      </c>
      <c r="BB1865">
        <f>IF(OR($D1865="51",$D1865="52",$D1865="61"),0,(AD1865/'Totals and Drop Down Lists'!Z$5)*Inputs!H$39)</f>
        <v>0</v>
      </c>
      <c r="BC1865">
        <f>IF(OR($D1865="51",$D1865="52",$D1865="61"),0,(AE1865/'Totals and Drop Down Lists'!AA$5)*Inputs!I$39)</f>
        <v>0</v>
      </c>
      <c r="BD1865">
        <f>IF(OR($D1865="51",$D1865="52",$D1865="61"),0,(AF1865/'Totals and Drop Down Lists'!AB$5)*Inputs!J$39)</f>
        <v>0</v>
      </c>
      <c r="BE1865">
        <f>IF(OR($D1865="51",$D1865="52",$D1865="61"),0,(AG1865/'Totals and Drop Down Lists'!AC$5)*Inputs!K$39)</f>
        <v>0</v>
      </c>
      <c r="BF1865">
        <f>IF(OR($D1865="51",$D1865="52",$D1865="61"),0,(AH1865/'Totals and Drop Down Lists'!AD$5)*Inputs!L$39)</f>
        <v>0</v>
      </c>
      <c r="BG1865" s="10">
        <f t="shared" si="262"/>
        <v>28210.60182414651</v>
      </c>
    </row>
    <row r="1866" spans="1:59">
      <c r="A1866" s="1" t="s">
        <v>7538</v>
      </c>
      <c r="B1866" s="1" t="s">
        <v>5797</v>
      </c>
      <c r="C1866" s="1" t="s">
        <v>3216</v>
      </c>
      <c r="D1866" s="1" t="s">
        <v>25</v>
      </c>
      <c r="E1866" s="1" t="s">
        <v>5800</v>
      </c>
      <c r="F1866" s="2">
        <v>12272</v>
      </c>
      <c r="G1866" s="2">
        <v>36</v>
      </c>
      <c r="H1866" s="2">
        <v>0</v>
      </c>
      <c r="I1866" s="2">
        <v>1281</v>
      </c>
      <c r="J1866" s="2">
        <v>5093</v>
      </c>
      <c r="K1866" s="2">
        <v>1435</v>
      </c>
      <c r="L1866" s="2">
        <v>5</v>
      </c>
      <c r="M1866" s="2">
        <v>0</v>
      </c>
      <c r="N1866" s="2">
        <v>0</v>
      </c>
      <c r="O1866" s="2">
        <v>16</v>
      </c>
      <c r="P1866" s="2">
        <v>0</v>
      </c>
      <c r="Q1866" s="2">
        <v>2</v>
      </c>
      <c r="R1866" s="2">
        <v>1769</v>
      </c>
      <c r="S1866" s="2">
        <v>988800</v>
      </c>
      <c r="T1866" s="2">
        <v>50321800</v>
      </c>
      <c r="U1866" s="2">
        <v>52</v>
      </c>
      <c r="V1866" s="2">
        <v>147</v>
      </c>
      <c r="W1866" s="2">
        <v>10</v>
      </c>
      <c r="X1866" s="2">
        <v>400</v>
      </c>
      <c r="Y1866" s="2">
        <v>62</v>
      </c>
      <c r="Z1866" s="2">
        <v>233</v>
      </c>
      <c r="AA1866" s="9">
        <f t="shared" si="263"/>
        <v>12272</v>
      </c>
      <c r="AB1866" s="9">
        <f t="shared" si="264"/>
        <v>1245</v>
      </c>
      <c r="AC1866" s="9">
        <f t="shared" si="265"/>
        <v>1792</v>
      </c>
      <c r="AD1866" s="9">
        <f t="shared" si="266"/>
        <v>1769</v>
      </c>
      <c r="AE1866" s="44">
        <f t="shared" si="267"/>
        <v>2.8237478412230988E-5</v>
      </c>
      <c r="AF1866" s="9">
        <f t="shared" si="268"/>
        <v>243</v>
      </c>
      <c r="AG1866" s="9">
        <f t="shared" si="261"/>
        <v>295</v>
      </c>
      <c r="AH1866" s="44">
        <f t="shared" si="269"/>
        <v>3.0927963715811441E-5</v>
      </c>
      <c r="AI1866">
        <f>AA1866/'Totals and Drop Down Lists'!W$6*Inputs!E$37</f>
        <v>11132.427076543094</v>
      </c>
      <c r="AJ1866">
        <f>AB1866/'Totals and Drop Down Lists'!X$6*Inputs!F$37</f>
        <v>4096.5320425323625</v>
      </c>
      <c r="AK1866">
        <f>AC1866/'Totals and Drop Down Lists'!Y$6*Inputs!G$37</f>
        <v>11813.46931307802</v>
      </c>
      <c r="AL1866">
        <f>AD1866/'Totals and Drop Down Lists'!Z$6*Inputs!H$37</f>
        <v>14182.95974661919</v>
      </c>
      <c r="AM1866">
        <f>AE1866/'Totals and Drop Down Lists'!AA$6*Inputs!I$37</f>
        <v>3515.2653432980483</v>
      </c>
      <c r="AN1866">
        <f>AF1866/'Totals and Drop Down Lists'!AB$6*Inputs!J$37</f>
        <v>4849.4764331037723</v>
      </c>
      <c r="AO1866">
        <f>AG1866/'Totals and Drop Down Lists'!AC$6*Inputs!K$37</f>
        <v>5493.954972832028</v>
      </c>
      <c r="AP1866">
        <f>AH1866/'Totals and Drop Down Lists'!AD$6*Inputs!L$37</f>
        <v>7278.2748883357517</v>
      </c>
      <c r="AQ1866">
        <f>IF(OR($D1866="51",$D1866="52",$D1866="61"),(AA1866/'Totals and Drop Down Lists'!W$4)*Inputs!E$38,0)</f>
        <v>0</v>
      </c>
      <c r="AR1866">
        <f>IF(OR($D1866="51",$D1866="52",$D1866="61"),(AB1866/'Totals and Drop Down Lists'!X$4)*Inputs!F$38,0)</f>
        <v>0</v>
      </c>
      <c r="AS1866">
        <f>IF(OR($D1866="51",$D1866="52",$D1866="61"),(AC1866/'Totals and Drop Down Lists'!Y$4)*Inputs!G$38,0)</f>
        <v>0</v>
      </c>
      <c r="AT1866">
        <f>IF(OR($D1866="51",$D1866="52",$D1866="61"),(AD1866/'Totals and Drop Down Lists'!Z$4)*Inputs!H$38,0)</f>
        <v>0</v>
      </c>
      <c r="AU1866">
        <f>IF(OR($D1866="51",$D1866="52",$D1866="61"),(AE1866/'Totals and Drop Down Lists'!AA$4)*Inputs!I$38,0)</f>
        <v>0</v>
      </c>
      <c r="AV1866">
        <f>IF(OR($D1866="51",$D1866="52",$D1866="61"),(AF1866/'Totals and Drop Down Lists'!AB$4)*Inputs!J$38,0)</f>
        <v>0</v>
      </c>
      <c r="AW1866">
        <f>IF(OR($D1866="51",$D1866="52",$D1866="61"),(AG1866/'Totals and Drop Down Lists'!AC$4)*Inputs!K$38,0)</f>
        <v>0</v>
      </c>
      <c r="AX1866">
        <f>IF(OR($D1866="51",$D1866="52",$D1866="61"),(AH1866/'Totals and Drop Down Lists'!AD$4)*Inputs!L$38,0)</f>
        <v>0</v>
      </c>
      <c r="AY1866">
        <f>IF(OR($D1866="51",$D1866="52",$D1866="61"),0,(AA1866/'Totals and Drop Down Lists'!W$5)*Inputs!E$39)</f>
        <v>0</v>
      </c>
      <c r="AZ1866">
        <f>IF(OR($D1866="51",$D1866="52",$D1866="61"),0,(AB1866/'Totals and Drop Down Lists'!X$5)*Inputs!F$39)</f>
        <v>0</v>
      </c>
      <c r="BA1866">
        <f>IF(OR($D1866="51",$D1866="52",$D1866="61"),0,(AC1866/'Totals and Drop Down Lists'!Y$5)*Inputs!G$39)</f>
        <v>0</v>
      </c>
      <c r="BB1866">
        <f>IF(OR($D1866="51",$D1866="52",$D1866="61"),0,(AD1866/'Totals and Drop Down Lists'!Z$5)*Inputs!H$39)</f>
        <v>0</v>
      </c>
      <c r="BC1866">
        <f>IF(OR($D1866="51",$D1866="52",$D1866="61"),0,(AE1866/'Totals and Drop Down Lists'!AA$5)*Inputs!I$39)</f>
        <v>0</v>
      </c>
      <c r="BD1866">
        <f>IF(OR($D1866="51",$D1866="52",$D1866="61"),0,(AF1866/'Totals and Drop Down Lists'!AB$5)*Inputs!J$39)</f>
        <v>0</v>
      </c>
      <c r="BE1866">
        <f>IF(OR($D1866="51",$D1866="52",$D1866="61"),0,(AG1866/'Totals and Drop Down Lists'!AC$5)*Inputs!K$39)</f>
        <v>0</v>
      </c>
      <c r="BF1866">
        <f>IF(OR($D1866="51",$D1866="52",$D1866="61"),0,(AH1866/'Totals and Drop Down Lists'!AD$5)*Inputs!L$39)</f>
        <v>0</v>
      </c>
      <c r="BG1866" s="10">
        <f t="shared" si="262"/>
        <v>62362.359816342265</v>
      </c>
    </row>
    <row r="1867" spans="1:59">
      <c r="A1867" s="1" t="s">
        <v>7538</v>
      </c>
      <c r="B1867" s="1" t="s">
        <v>5797</v>
      </c>
      <c r="C1867" s="1" t="s">
        <v>5801</v>
      </c>
      <c r="D1867" s="1" t="s">
        <v>25</v>
      </c>
      <c r="E1867" s="1" t="s">
        <v>5802</v>
      </c>
      <c r="F1867" s="2">
        <v>11658</v>
      </c>
      <c r="G1867" s="2">
        <v>68</v>
      </c>
      <c r="H1867" s="2">
        <v>7</v>
      </c>
      <c r="I1867" s="2">
        <v>1555</v>
      </c>
      <c r="J1867" s="2">
        <v>4802</v>
      </c>
      <c r="K1867" s="2">
        <v>1008</v>
      </c>
      <c r="L1867" s="2">
        <v>7</v>
      </c>
      <c r="M1867" s="2">
        <v>4</v>
      </c>
      <c r="N1867" s="2">
        <v>0</v>
      </c>
      <c r="O1867" s="2">
        <v>0</v>
      </c>
      <c r="P1867" s="2">
        <v>15</v>
      </c>
      <c r="Q1867" s="2">
        <v>0</v>
      </c>
      <c r="R1867" s="2">
        <v>1565</v>
      </c>
      <c r="S1867" s="2">
        <v>482000</v>
      </c>
      <c r="T1867" s="2">
        <v>32163600</v>
      </c>
      <c r="U1867" s="2">
        <v>51</v>
      </c>
      <c r="V1867" s="2">
        <v>146</v>
      </c>
      <c r="W1867" s="2">
        <v>14</v>
      </c>
      <c r="X1867" s="2">
        <v>245</v>
      </c>
      <c r="Y1867" s="2">
        <v>28</v>
      </c>
      <c r="Z1867" s="2">
        <v>109</v>
      </c>
      <c r="AA1867" s="9">
        <f t="shared" si="263"/>
        <v>11658</v>
      </c>
      <c r="AB1867" s="9">
        <f t="shared" si="264"/>
        <v>1480</v>
      </c>
      <c r="AC1867" s="9">
        <f t="shared" si="265"/>
        <v>1591</v>
      </c>
      <c r="AD1867" s="9">
        <f t="shared" si="266"/>
        <v>1565</v>
      </c>
      <c r="AE1867" s="44">
        <f t="shared" si="267"/>
        <v>1.4777286533888783E-5</v>
      </c>
      <c r="AF1867" s="9">
        <f t="shared" si="268"/>
        <v>85</v>
      </c>
      <c r="AG1867" s="9">
        <f t="shared" si="261"/>
        <v>137</v>
      </c>
      <c r="AH1867" s="44">
        <f t="shared" si="269"/>
        <v>1.0700646811482176E-5</v>
      </c>
      <c r="AI1867">
        <f>AA1867/'Totals and Drop Down Lists'!W$6*Inputs!E$37</f>
        <v>10575.44286655308</v>
      </c>
      <c r="AJ1867">
        <f>AB1867/'Totals and Drop Down Lists'!X$6*Inputs!F$37</f>
        <v>4869.773030480238</v>
      </c>
      <c r="AK1867">
        <f>AC1867/'Totals and Drop Down Lists'!Y$6*Inputs!G$37</f>
        <v>10488.409418028532</v>
      </c>
      <c r="AL1867">
        <f>AD1867/'Totals and Drop Down Lists'!Z$6*Inputs!H$37</f>
        <v>12547.389487540435</v>
      </c>
      <c r="AM1867">
        <f>AE1867/'Totals and Drop Down Lists'!AA$6*Inputs!I$37</f>
        <v>1839.6148006637829</v>
      </c>
      <c r="AN1867">
        <f>AF1867/'Totals and Drop Down Lists'!AB$6*Inputs!J$37</f>
        <v>1696.318916929303</v>
      </c>
      <c r="AO1867">
        <f>AG1867/'Totals and Drop Down Lists'!AC$6*Inputs!K$37</f>
        <v>2551.4299365355519</v>
      </c>
      <c r="AP1867">
        <f>AH1867/'Totals and Drop Down Lists'!AD$6*Inputs!L$37</f>
        <v>2518.1822409195552</v>
      </c>
      <c r="AQ1867">
        <f>IF(OR($D1867="51",$D1867="52",$D1867="61"),(AA1867/'Totals and Drop Down Lists'!W$4)*Inputs!E$38,0)</f>
        <v>0</v>
      </c>
      <c r="AR1867">
        <f>IF(OR($D1867="51",$D1867="52",$D1867="61"),(AB1867/'Totals and Drop Down Lists'!X$4)*Inputs!F$38,0)</f>
        <v>0</v>
      </c>
      <c r="AS1867">
        <f>IF(OR($D1867="51",$D1867="52",$D1867="61"),(AC1867/'Totals and Drop Down Lists'!Y$4)*Inputs!G$38,0)</f>
        <v>0</v>
      </c>
      <c r="AT1867">
        <f>IF(OR($D1867="51",$D1867="52",$D1867="61"),(AD1867/'Totals and Drop Down Lists'!Z$4)*Inputs!H$38,0)</f>
        <v>0</v>
      </c>
      <c r="AU1867">
        <f>IF(OR($D1867="51",$D1867="52",$D1867="61"),(AE1867/'Totals and Drop Down Lists'!AA$4)*Inputs!I$38,0)</f>
        <v>0</v>
      </c>
      <c r="AV1867">
        <f>IF(OR($D1867="51",$D1867="52",$D1867="61"),(AF1867/'Totals and Drop Down Lists'!AB$4)*Inputs!J$38,0)</f>
        <v>0</v>
      </c>
      <c r="AW1867">
        <f>IF(OR($D1867="51",$D1867="52",$D1867="61"),(AG1867/'Totals and Drop Down Lists'!AC$4)*Inputs!K$38,0)</f>
        <v>0</v>
      </c>
      <c r="AX1867">
        <f>IF(OR($D1867="51",$D1867="52",$D1867="61"),(AH1867/'Totals and Drop Down Lists'!AD$4)*Inputs!L$38,0)</f>
        <v>0</v>
      </c>
      <c r="AY1867">
        <f>IF(OR($D1867="51",$D1867="52",$D1867="61"),0,(AA1867/'Totals and Drop Down Lists'!W$5)*Inputs!E$39)</f>
        <v>0</v>
      </c>
      <c r="AZ1867">
        <f>IF(OR($D1867="51",$D1867="52",$D1867="61"),0,(AB1867/'Totals and Drop Down Lists'!X$5)*Inputs!F$39)</f>
        <v>0</v>
      </c>
      <c r="BA1867">
        <f>IF(OR($D1867="51",$D1867="52",$D1867="61"),0,(AC1867/'Totals and Drop Down Lists'!Y$5)*Inputs!G$39)</f>
        <v>0</v>
      </c>
      <c r="BB1867">
        <f>IF(OR($D1867="51",$D1867="52",$D1867="61"),0,(AD1867/'Totals and Drop Down Lists'!Z$5)*Inputs!H$39)</f>
        <v>0</v>
      </c>
      <c r="BC1867">
        <f>IF(OR($D1867="51",$D1867="52",$D1867="61"),0,(AE1867/'Totals and Drop Down Lists'!AA$5)*Inputs!I$39)</f>
        <v>0</v>
      </c>
      <c r="BD1867">
        <f>IF(OR($D1867="51",$D1867="52",$D1867="61"),0,(AF1867/'Totals and Drop Down Lists'!AB$5)*Inputs!J$39)</f>
        <v>0</v>
      </c>
      <c r="BE1867">
        <f>IF(OR($D1867="51",$D1867="52",$D1867="61"),0,(AG1867/'Totals and Drop Down Lists'!AC$5)*Inputs!K$39)</f>
        <v>0</v>
      </c>
      <c r="BF1867">
        <f>IF(OR($D1867="51",$D1867="52",$D1867="61"),0,(AH1867/'Totals and Drop Down Lists'!AD$5)*Inputs!L$39)</f>
        <v>0</v>
      </c>
      <c r="BG1867" s="10">
        <f t="shared" si="262"/>
        <v>47086.560697650479</v>
      </c>
    </row>
    <row r="1868" spans="1:59">
      <c r="A1868" s="1" t="s">
        <v>7538</v>
      </c>
      <c r="B1868" s="1" t="s">
        <v>5797</v>
      </c>
      <c r="C1868" s="1" t="s">
        <v>76</v>
      </c>
      <c r="D1868" s="1" t="s">
        <v>25</v>
      </c>
      <c r="E1868" s="1" t="s">
        <v>5803</v>
      </c>
      <c r="F1868" s="2">
        <v>10263</v>
      </c>
      <c r="G1868" s="2">
        <v>74</v>
      </c>
      <c r="H1868" s="2">
        <v>5</v>
      </c>
      <c r="I1868" s="2">
        <v>1178</v>
      </c>
      <c r="J1868" s="2">
        <v>4469</v>
      </c>
      <c r="K1868" s="2">
        <v>945</v>
      </c>
      <c r="L1868" s="2">
        <v>20</v>
      </c>
      <c r="M1868" s="2">
        <v>1</v>
      </c>
      <c r="N1868" s="2">
        <v>2</v>
      </c>
      <c r="O1868" s="2">
        <v>40</v>
      </c>
      <c r="P1868" s="2">
        <v>15</v>
      </c>
      <c r="Q1868" s="2">
        <v>0</v>
      </c>
      <c r="R1868" s="2">
        <v>1803</v>
      </c>
      <c r="S1868" s="2">
        <v>429200</v>
      </c>
      <c r="T1868" s="2">
        <v>38558300</v>
      </c>
      <c r="U1868" s="2">
        <v>54</v>
      </c>
      <c r="V1868" s="2">
        <v>155</v>
      </c>
      <c r="W1868" s="2">
        <v>4</v>
      </c>
      <c r="X1868" s="2">
        <v>235</v>
      </c>
      <c r="Y1868" s="2">
        <v>29</v>
      </c>
      <c r="Z1868" s="2">
        <v>108</v>
      </c>
      <c r="AA1868" s="9">
        <f t="shared" si="263"/>
        <v>10263</v>
      </c>
      <c r="AB1868" s="9">
        <f t="shared" si="264"/>
        <v>1099</v>
      </c>
      <c r="AC1868" s="9">
        <f t="shared" si="265"/>
        <v>1881</v>
      </c>
      <c r="AD1868" s="9">
        <f t="shared" si="266"/>
        <v>1803</v>
      </c>
      <c r="AE1868" s="44">
        <f t="shared" si="267"/>
        <v>1.395561719933512E-5</v>
      </c>
      <c r="AF1868" s="9">
        <f t="shared" si="268"/>
        <v>76</v>
      </c>
      <c r="AG1868" s="9">
        <f t="shared" si="261"/>
        <v>137</v>
      </c>
      <c r="AH1868" s="44">
        <f t="shared" si="269"/>
        <v>1.0779363250042811E-5</v>
      </c>
      <c r="AI1868">
        <f>AA1868/'Totals and Drop Down Lists'!W$6*Inputs!E$37</f>
        <v>9309.9819985790236</v>
      </c>
      <c r="AJ1868">
        <f>AB1868/'Totals and Drop Down Lists'!X$6*Inputs!F$37</f>
        <v>3616.1355138498525</v>
      </c>
      <c r="AK1868">
        <f>AC1868/'Totals and Drop Down Lists'!Y$6*Inputs!G$37</f>
        <v>12400.187376060132</v>
      </c>
      <c r="AL1868">
        <f>AD1868/'Totals and Drop Down Lists'!Z$6*Inputs!H$37</f>
        <v>14455.554789798982</v>
      </c>
      <c r="AM1868">
        <f>AE1868/'Totals and Drop Down Lists'!AA$6*Inputs!I$37</f>
        <v>1737.3257189957765</v>
      </c>
      <c r="AN1868">
        <f>AF1868/'Totals and Drop Down Lists'!AB$6*Inputs!J$37</f>
        <v>1516.7086786662005</v>
      </c>
      <c r="AO1868">
        <f>AG1868/'Totals and Drop Down Lists'!AC$6*Inputs!K$37</f>
        <v>2551.4299365355519</v>
      </c>
      <c r="AP1868">
        <f>AH1868/'Totals and Drop Down Lists'!AD$6*Inputs!L$37</f>
        <v>2536.706573246749</v>
      </c>
      <c r="AQ1868">
        <f>IF(OR($D1868="51",$D1868="52",$D1868="61"),(AA1868/'Totals and Drop Down Lists'!W$4)*Inputs!E$38,0)</f>
        <v>0</v>
      </c>
      <c r="AR1868">
        <f>IF(OR($D1868="51",$D1868="52",$D1868="61"),(AB1868/'Totals and Drop Down Lists'!X$4)*Inputs!F$38,0)</f>
        <v>0</v>
      </c>
      <c r="AS1868">
        <f>IF(OR($D1868="51",$D1868="52",$D1868="61"),(AC1868/'Totals and Drop Down Lists'!Y$4)*Inputs!G$38,0)</f>
        <v>0</v>
      </c>
      <c r="AT1868">
        <f>IF(OR($D1868="51",$D1868="52",$D1868="61"),(AD1868/'Totals and Drop Down Lists'!Z$4)*Inputs!H$38,0)</f>
        <v>0</v>
      </c>
      <c r="AU1868">
        <f>IF(OR($D1868="51",$D1868="52",$D1868="61"),(AE1868/'Totals and Drop Down Lists'!AA$4)*Inputs!I$38,0)</f>
        <v>0</v>
      </c>
      <c r="AV1868">
        <f>IF(OR($D1868="51",$D1868="52",$D1868="61"),(AF1868/'Totals and Drop Down Lists'!AB$4)*Inputs!J$38,0)</f>
        <v>0</v>
      </c>
      <c r="AW1868">
        <f>IF(OR($D1868="51",$D1868="52",$D1868="61"),(AG1868/'Totals and Drop Down Lists'!AC$4)*Inputs!K$38,0)</f>
        <v>0</v>
      </c>
      <c r="AX1868">
        <f>IF(OR($D1868="51",$D1868="52",$D1868="61"),(AH1868/'Totals and Drop Down Lists'!AD$4)*Inputs!L$38,0)</f>
        <v>0</v>
      </c>
      <c r="AY1868">
        <f>IF(OR($D1868="51",$D1868="52",$D1868="61"),0,(AA1868/'Totals and Drop Down Lists'!W$5)*Inputs!E$39)</f>
        <v>0</v>
      </c>
      <c r="AZ1868">
        <f>IF(OR($D1868="51",$D1868="52",$D1868="61"),0,(AB1868/'Totals and Drop Down Lists'!X$5)*Inputs!F$39)</f>
        <v>0</v>
      </c>
      <c r="BA1868">
        <f>IF(OR($D1868="51",$D1868="52",$D1868="61"),0,(AC1868/'Totals and Drop Down Lists'!Y$5)*Inputs!G$39)</f>
        <v>0</v>
      </c>
      <c r="BB1868">
        <f>IF(OR($D1868="51",$D1868="52",$D1868="61"),0,(AD1868/'Totals and Drop Down Lists'!Z$5)*Inputs!H$39)</f>
        <v>0</v>
      </c>
      <c r="BC1868">
        <f>IF(OR($D1868="51",$D1868="52",$D1868="61"),0,(AE1868/'Totals and Drop Down Lists'!AA$5)*Inputs!I$39)</f>
        <v>0</v>
      </c>
      <c r="BD1868">
        <f>IF(OR($D1868="51",$D1868="52",$D1868="61"),0,(AF1868/'Totals and Drop Down Lists'!AB$5)*Inputs!J$39)</f>
        <v>0</v>
      </c>
      <c r="BE1868">
        <f>IF(OR($D1868="51",$D1868="52",$D1868="61"),0,(AG1868/'Totals and Drop Down Lists'!AC$5)*Inputs!K$39)</f>
        <v>0</v>
      </c>
      <c r="BF1868">
        <f>IF(OR($D1868="51",$D1868="52",$D1868="61"),0,(AH1868/'Totals and Drop Down Lists'!AD$5)*Inputs!L$39)</f>
        <v>0</v>
      </c>
      <c r="BG1868" s="10">
        <f t="shared" si="262"/>
        <v>48124.030585732267</v>
      </c>
    </row>
    <row r="1869" spans="1:59">
      <c r="A1869" s="1" t="s">
        <v>7538</v>
      </c>
      <c r="B1869" s="1" t="s">
        <v>5797</v>
      </c>
      <c r="C1869" s="1" t="s">
        <v>5804</v>
      </c>
      <c r="D1869" s="1" t="s">
        <v>25</v>
      </c>
      <c r="E1869" s="1" t="s">
        <v>5805</v>
      </c>
      <c r="F1869" s="2">
        <v>42265</v>
      </c>
      <c r="G1869" s="2">
        <v>913</v>
      </c>
      <c r="H1869" s="2">
        <v>0</v>
      </c>
      <c r="I1869" s="2">
        <v>5649</v>
      </c>
      <c r="J1869" s="2">
        <v>17120</v>
      </c>
      <c r="K1869" s="2">
        <v>4557</v>
      </c>
      <c r="L1869" s="2">
        <v>50</v>
      </c>
      <c r="M1869" s="2">
        <v>14</v>
      </c>
      <c r="N1869" s="2">
        <v>1</v>
      </c>
      <c r="O1869" s="2">
        <v>186</v>
      </c>
      <c r="P1869" s="2">
        <v>44</v>
      </c>
      <c r="Q1869" s="2">
        <v>54</v>
      </c>
      <c r="R1869" s="2">
        <v>3116</v>
      </c>
      <c r="S1869" s="2">
        <v>2780100</v>
      </c>
      <c r="T1869" s="2">
        <v>143053600</v>
      </c>
      <c r="U1869" s="2">
        <v>156</v>
      </c>
      <c r="V1869" s="2">
        <v>518</v>
      </c>
      <c r="W1869" s="2">
        <v>34</v>
      </c>
      <c r="X1869" s="2">
        <v>1278</v>
      </c>
      <c r="Y1869" s="2">
        <v>214</v>
      </c>
      <c r="Z1869" s="2">
        <v>655</v>
      </c>
      <c r="AA1869" s="9">
        <f t="shared" si="263"/>
        <v>42265</v>
      </c>
      <c r="AB1869" s="9">
        <f t="shared" si="264"/>
        <v>4736</v>
      </c>
      <c r="AC1869" s="9">
        <f t="shared" si="265"/>
        <v>3465</v>
      </c>
      <c r="AD1869" s="9">
        <f t="shared" si="266"/>
        <v>3116</v>
      </c>
      <c r="AE1869" s="44">
        <f t="shared" si="267"/>
        <v>8.4713004053894875E-5</v>
      </c>
      <c r="AF1869" s="9">
        <f t="shared" si="268"/>
        <v>726</v>
      </c>
      <c r="AG1869" s="9">
        <f t="shared" si="261"/>
        <v>869</v>
      </c>
      <c r="AH1869" s="44">
        <f t="shared" si="269"/>
        <v>8.6068875916443005E-5</v>
      </c>
      <c r="AI1869">
        <f>AA1869/'Totals and Drop Down Lists'!W$6*Inputs!E$37</f>
        <v>38340.289308188883</v>
      </c>
      <c r="AJ1869">
        <f>AB1869/'Totals and Drop Down Lists'!X$6*Inputs!F$37</f>
        <v>15583.273697536761</v>
      </c>
      <c r="AK1869">
        <f>AC1869/'Totals and Drop Down Lists'!Y$6*Inputs!G$37</f>
        <v>22842.450429584453</v>
      </c>
      <c r="AL1869">
        <f>AD1869/'Totals and Drop Down Lists'!Z$6*Inputs!H$37</f>
        <v>24982.533957300959</v>
      </c>
      <c r="AM1869">
        <f>AE1869/'Totals and Drop Down Lists'!AA$6*Inputs!I$37</f>
        <v>10545.866841578083</v>
      </c>
      <c r="AN1869">
        <f>AF1869/'Totals and Drop Down Lists'!AB$6*Inputs!J$37</f>
        <v>14488.559219890283</v>
      </c>
      <c r="AO1869">
        <f>AG1869/'Totals and Drop Down Lists'!AC$6*Inputs!K$37</f>
        <v>16183.887699630615</v>
      </c>
      <c r="AP1869">
        <f>AH1869/'Totals and Drop Down Lists'!AD$6*Inputs!L$37</f>
        <v>20254.580741430407</v>
      </c>
      <c r="AQ1869">
        <f>IF(OR($D1869="51",$D1869="52",$D1869="61"),(AA1869/'Totals and Drop Down Lists'!W$4)*Inputs!E$38,0)</f>
        <v>0</v>
      </c>
      <c r="AR1869">
        <f>IF(OR($D1869="51",$D1869="52",$D1869="61"),(AB1869/'Totals and Drop Down Lists'!X$4)*Inputs!F$38,0)</f>
        <v>0</v>
      </c>
      <c r="AS1869">
        <f>IF(OR($D1869="51",$D1869="52",$D1869="61"),(AC1869/'Totals and Drop Down Lists'!Y$4)*Inputs!G$38,0)</f>
        <v>0</v>
      </c>
      <c r="AT1869">
        <f>IF(OR($D1869="51",$D1869="52",$D1869="61"),(AD1869/'Totals and Drop Down Lists'!Z$4)*Inputs!H$38,0)</f>
        <v>0</v>
      </c>
      <c r="AU1869">
        <f>IF(OR($D1869="51",$D1869="52",$D1869="61"),(AE1869/'Totals and Drop Down Lists'!AA$4)*Inputs!I$38,0)</f>
        <v>0</v>
      </c>
      <c r="AV1869">
        <f>IF(OR($D1869="51",$D1869="52",$D1869="61"),(AF1869/'Totals and Drop Down Lists'!AB$4)*Inputs!J$38,0)</f>
        <v>0</v>
      </c>
      <c r="AW1869">
        <f>IF(OR($D1869="51",$D1869="52",$D1869="61"),(AG1869/'Totals and Drop Down Lists'!AC$4)*Inputs!K$38,0)</f>
        <v>0</v>
      </c>
      <c r="AX1869">
        <f>IF(OR($D1869="51",$D1869="52",$D1869="61"),(AH1869/'Totals and Drop Down Lists'!AD$4)*Inputs!L$38,0)</f>
        <v>0</v>
      </c>
      <c r="AY1869">
        <f>IF(OR($D1869="51",$D1869="52",$D1869="61"),0,(AA1869/'Totals and Drop Down Lists'!W$5)*Inputs!E$39)</f>
        <v>0</v>
      </c>
      <c r="AZ1869">
        <f>IF(OR($D1869="51",$D1869="52",$D1869="61"),0,(AB1869/'Totals and Drop Down Lists'!X$5)*Inputs!F$39)</f>
        <v>0</v>
      </c>
      <c r="BA1869">
        <f>IF(OR($D1869="51",$D1869="52",$D1869="61"),0,(AC1869/'Totals and Drop Down Lists'!Y$5)*Inputs!G$39)</f>
        <v>0</v>
      </c>
      <c r="BB1869">
        <f>IF(OR($D1869="51",$D1869="52",$D1869="61"),0,(AD1869/'Totals and Drop Down Lists'!Z$5)*Inputs!H$39)</f>
        <v>0</v>
      </c>
      <c r="BC1869">
        <f>IF(OR($D1869="51",$D1869="52",$D1869="61"),0,(AE1869/'Totals and Drop Down Lists'!AA$5)*Inputs!I$39)</f>
        <v>0</v>
      </c>
      <c r="BD1869">
        <f>IF(OR($D1869="51",$D1869="52",$D1869="61"),0,(AF1869/'Totals and Drop Down Lists'!AB$5)*Inputs!J$39)</f>
        <v>0</v>
      </c>
      <c r="BE1869">
        <f>IF(OR($D1869="51",$D1869="52",$D1869="61"),0,(AG1869/'Totals and Drop Down Lists'!AC$5)*Inputs!K$39)</f>
        <v>0</v>
      </c>
      <c r="BF1869">
        <f>IF(OR($D1869="51",$D1869="52",$D1869="61"),0,(AH1869/'Totals and Drop Down Lists'!AD$5)*Inputs!L$39)</f>
        <v>0</v>
      </c>
      <c r="BG1869" s="10">
        <f t="shared" si="262"/>
        <v>163221.44189514045</v>
      </c>
    </row>
    <row r="1870" spans="1:59">
      <c r="A1870" s="1" t="s">
        <v>7538</v>
      </c>
      <c r="B1870" s="1" t="s">
        <v>5797</v>
      </c>
      <c r="C1870" s="1" t="s">
        <v>5806</v>
      </c>
      <c r="D1870" s="1" t="s">
        <v>25</v>
      </c>
      <c r="E1870" s="1" t="s">
        <v>5807</v>
      </c>
      <c r="F1870" s="2">
        <v>7184</v>
      </c>
      <c r="G1870" s="2">
        <v>41</v>
      </c>
      <c r="H1870" s="2">
        <v>3</v>
      </c>
      <c r="I1870" s="2">
        <v>564</v>
      </c>
      <c r="J1870" s="2">
        <v>3074</v>
      </c>
      <c r="K1870" s="2">
        <v>536</v>
      </c>
      <c r="L1870" s="2">
        <v>19</v>
      </c>
      <c r="M1870" s="2">
        <v>2</v>
      </c>
      <c r="N1870" s="2">
        <v>0</v>
      </c>
      <c r="O1870" s="2">
        <v>2</v>
      </c>
      <c r="P1870" s="2">
        <v>3</v>
      </c>
      <c r="Q1870" s="2">
        <v>0</v>
      </c>
      <c r="R1870" s="2">
        <v>1531</v>
      </c>
      <c r="S1870" s="2">
        <v>201500</v>
      </c>
      <c r="T1870" s="2">
        <v>18405400</v>
      </c>
      <c r="U1870" s="2">
        <v>49</v>
      </c>
      <c r="V1870" s="2">
        <v>54</v>
      </c>
      <c r="W1870" s="2">
        <v>24</v>
      </c>
      <c r="X1870" s="2">
        <v>110</v>
      </c>
      <c r="Y1870" s="2">
        <v>23</v>
      </c>
      <c r="Z1870" s="2">
        <v>56</v>
      </c>
      <c r="AA1870" s="9">
        <f t="shared" si="263"/>
        <v>7184</v>
      </c>
      <c r="AB1870" s="9">
        <f t="shared" si="264"/>
        <v>520</v>
      </c>
      <c r="AC1870" s="9">
        <f t="shared" si="265"/>
        <v>1557</v>
      </c>
      <c r="AD1870" s="9">
        <f t="shared" si="266"/>
        <v>1531</v>
      </c>
      <c r="AE1870" s="44">
        <f t="shared" si="267"/>
        <v>6.5271185716939176E-6</v>
      </c>
      <c r="AF1870" s="9">
        <f t="shared" si="268"/>
        <v>32</v>
      </c>
      <c r="AG1870" s="9">
        <f t="shared" si="261"/>
        <v>79</v>
      </c>
      <c r="AH1870" s="44">
        <f t="shared" si="269"/>
        <v>5.1255338275495544E-6</v>
      </c>
      <c r="AI1870">
        <f>AA1870/'Totals and Drop Down Lists'!W$6*Inputs!E$37</f>
        <v>6516.8966849646022</v>
      </c>
      <c r="AJ1870">
        <f>AB1870/'Totals and Drop Down Lists'!X$6*Inputs!F$37</f>
        <v>1711.0013350335971</v>
      </c>
      <c r="AK1870">
        <f>AC1870/'Totals and Drop Down Lists'!Y$6*Inputs!G$37</f>
        <v>10264.269933293792</v>
      </c>
      <c r="AL1870">
        <f>AD1870/'Totals and Drop Down Lists'!Z$6*Inputs!H$37</f>
        <v>12274.794444360645</v>
      </c>
      <c r="AM1870">
        <f>AE1870/'Totals and Drop Down Lists'!AA$6*Inputs!I$37</f>
        <v>812.55675070243922</v>
      </c>
      <c r="AN1870">
        <f>AF1870/'Totals and Drop Down Lists'!AB$6*Inputs!J$37</f>
        <v>638.61418049103179</v>
      </c>
      <c r="AO1870">
        <f>AG1870/'Totals and Drop Down Lists'!AC$6*Inputs!K$37</f>
        <v>1471.2625181482379</v>
      </c>
      <c r="AP1870">
        <f>AH1870/'Totals and Drop Down Lists'!AD$6*Inputs!L$37</f>
        <v>1206.1914094686333</v>
      </c>
      <c r="AQ1870">
        <f>IF(OR($D1870="51",$D1870="52",$D1870="61"),(AA1870/'Totals and Drop Down Lists'!W$4)*Inputs!E$38,0)</f>
        <v>0</v>
      </c>
      <c r="AR1870">
        <f>IF(OR($D1870="51",$D1870="52",$D1870="61"),(AB1870/'Totals and Drop Down Lists'!X$4)*Inputs!F$38,0)</f>
        <v>0</v>
      </c>
      <c r="AS1870">
        <f>IF(OR($D1870="51",$D1870="52",$D1870="61"),(AC1870/'Totals and Drop Down Lists'!Y$4)*Inputs!G$38,0)</f>
        <v>0</v>
      </c>
      <c r="AT1870">
        <f>IF(OR($D1870="51",$D1870="52",$D1870="61"),(AD1870/'Totals and Drop Down Lists'!Z$4)*Inputs!H$38,0)</f>
        <v>0</v>
      </c>
      <c r="AU1870">
        <f>IF(OR($D1870="51",$D1870="52",$D1870="61"),(AE1870/'Totals and Drop Down Lists'!AA$4)*Inputs!I$38,0)</f>
        <v>0</v>
      </c>
      <c r="AV1870">
        <f>IF(OR($D1870="51",$D1870="52",$D1870="61"),(AF1870/'Totals and Drop Down Lists'!AB$4)*Inputs!J$38,0)</f>
        <v>0</v>
      </c>
      <c r="AW1870">
        <f>IF(OR($D1870="51",$D1870="52",$D1870="61"),(AG1870/'Totals and Drop Down Lists'!AC$4)*Inputs!K$38,0)</f>
        <v>0</v>
      </c>
      <c r="AX1870">
        <f>IF(OR($D1870="51",$D1870="52",$D1870="61"),(AH1870/'Totals and Drop Down Lists'!AD$4)*Inputs!L$38,0)</f>
        <v>0</v>
      </c>
      <c r="AY1870">
        <f>IF(OR($D1870="51",$D1870="52",$D1870="61"),0,(AA1870/'Totals and Drop Down Lists'!W$5)*Inputs!E$39)</f>
        <v>0</v>
      </c>
      <c r="AZ1870">
        <f>IF(OR($D1870="51",$D1870="52",$D1870="61"),0,(AB1870/'Totals and Drop Down Lists'!X$5)*Inputs!F$39)</f>
        <v>0</v>
      </c>
      <c r="BA1870">
        <f>IF(OR($D1870="51",$D1870="52",$D1870="61"),0,(AC1870/'Totals and Drop Down Lists'!Y$5)*Inputs!G$39)</f>
        <v>0</v>
      </c>
      <c r="BB1870">
        <f>IF(OR($D1870="51",$D1870="52",$D1870="61"),0,(AD1870/'Totals and Drop Down Lists'!Z$5)*Inputs!H$39)</f>
        <v>0</v>
      </c>
      <c r="BC1870">
        <f>IF(OR($D1870="51",$D1870="52",$D1870="61"),0,(AE1870/'Totals and Drop Down Lists'!AA$5)*Inputs!I$39)</f>
        <v>0</v>
      </c>
      <c r="BD1870">
        <f>IF(OR($D1870="51",$D1870="52",$D1870="61"),0,(AF1870/'Totals and Drop Down Lists'!AB$5)*Inputs!J$39)</f>
        <v>0</v>
      </c>
      <c r="BE1870">
        <f>IF(OR($D1870="51",$D1870="52",$D1870="61"),0,(AG1870/'Totals and Drop Down Lists'!AC$5)*Inputs!K$39)</f>
        <v>0</v>
      </c>
      <c r="BF1870">
        <f>IF(OR($D1870="51",$D1870="52",$D1870="61"),0,(AH1870/'Totals and Drop Down Lists'!AD$5)*Inputs!L$39)</f>
        <v>0</v>
      </c>
      <c r="BG1870" s="10">
        <f t="shared" si="262"/>
        <v>34895.587256462983</v>
      </c>
    </row>
    <row r="1871" spans="1:59">
      <c r="A1871" s="1" t="s">
        <v>7538</v>
      </c>
      <c r="B1871" s="1" t="s">
        <v>5797</v>
      </c>
      <c r="C1871" s="1" t="s">
        <v>652</v>
      </c>
      <c r="D1871" s="1" t="s">
        <v>25</v>
      </c>
      <c r="E1871" s="1" t="s">
        <v>5808</v>
      </c>
      <c r="F1871" s="2">
        <v>5854</v>
      </c>
      <c r="G1871" s="2">
        <v>34</v>
      </c>
      <c r="H1871" s="2">
        <v>0</v>
      </c>
      <c r="I1871" s="2">
        <v>493</v>
      </c>
      <c r="J1871" s="2">
        <v>2485</v>
      </c>
      <c r="K1871" s="2">
        <v>451</v>
      </c>
      <c r="L1871" s="2">
        <v>13</v>
      </c>
      <c r="M1871" s="2">
        <v>2</v>
      </c>
      <c r="N1871" s="2">
        <v>0</v>
      </c>
      <c r="O1871" s="2">
        <v>2</v>
      </c>
      <c r="P1871" s="2">
        <v>0</v>
      </c>
      <c r="Q1871" s="2">
        <v>0</v>
      </c>
      <c r="R1871" s="2">
        <v>1024</v>
      </c>
      <c r="S1871" s="2">
        <v>179200</v>
      </c>
      <c r="T1871" s="2">
        <v>15201200</v>
      </c>
      <c r="U1871" s="2">
        <v>87</v>
      </c>
      <c r="V1871" s="2">
        <v>101</v>
      </c>
      <c r="W1871" s="2">
        <v>19</v>
      </c>
      <c r="X1871" s="2">
        <v>140</v>
      </c>
      <c r="Y1871" s="2">
        <v>29</v>
      </c>
      <c r="Z1871" s="2">
        <v>43</v>
      </c>
      <c r="AA1871" s="9">
        <f t="shared" si="263"/>
        <v>5854</v>
      </c>
      <c r="AB1871" s="9">
        <f t="shared" si="264"/>
        <v>459</v>
      </c>
      <c r="AC1871" s="9">
        <f t="shared" si="265"/>
        <v>1041</v>
      </c>
      <c r="AD1871" s="9">
        <f t="shared" si="266"/>
        <v>1024</v>
      </c>
      <c r="AE1871" s="44">
        <f t="shared" si="267"/>
        <v>5.7163982372512896E-6</v>
      </c>
      <c r="AF1871" s="9">
        <f t="shared" si="268"/>
        <v>20</v>
      </c>
      <c r="AG1871" s="9">
        <f t="shared" si="261"/>
        <v>72</v>
      </c>
      <c r="AH1871" s="44">
        <f t="shared" si="269"/>
        <v>4.8622102166535338E-6</v>
      </c>
      <c r="AI1871">
        <f>AA1871/'Totals and Drop Down Lists'!W$6*Inputs!E$37</f>
        <v>5310.399943455287</v>
      </c>
      <c r="AJ1871">
        <f>AB1871/'Totals and Drop Down Lists'!X$6*Inputs!F$37</f>
        <v>1510.2877168854252</v>
      </c>
      <c r="AK1871">
        <f>AC1871/'Totals and Drop Down Lists'!Y$6*Inputs!G$37</f>
        <v>6862.623635554809</v>
      </c>
      <c r="AL1871">
        <f>AD1871/'Totals and Drop Down Lists'!Z$6*Inputs!H$37</f>
        <v>8209.9213004737412</v>
      </c>
      <c r="AM1871">
        <f>AE1871/'Totals and Drop Down Lists'!AA$6*Inputs!I$37</f>
        <v>711.63070294532974</v>
      </c>
      <c r="AN1871">
        <f>AF1871/'Totals and Drop Down Lists'!AB$6*Inputs!J$37</f>
        <v>399.13386280689485</v>
      </c>
      <c r="AO1871">
        <f>AG1871/'Totals and Drop Down Lists'!AC$6*Inputs!K$37</f>
        <v>1340.8974848945966</v>
      </c>
      <c r="AP1871">
        <f>AH1871/'Totals and Drop Down Lists'!AD$6*Inputs!L$37</f>
        <v>1144.223488065822</v>
      </c>
      <c r="AQ1871">
        <f>IF(OR($D1871="51",$D1871="52",$D1871="61"),(AA1871/'Totals and Drop Down Lists'!W$4)*Inputs!E$38,0)</f>
        <v>0</v>
      </c>
      <c r="AR1871">
        <f>IF(OR($D1871="51",$D1871="52",$D1871="61"),(AB1871/'Totals and Drop Down Lists'!X$4)*Inputs!F$38,0)</f>
        <v>0</v>
      </c>
      <c r="AS1871">
        <f>IF(OR($D1871="51",$D1871="52",$D1871="61"),(AC1871/'Totals and Drop Down Lists'!Y$4)*Inputs!G$38,0)</f>
        <v>0</v>
      </c>
      <c r="AT1871">
        <f>IF(OR($D1871="51",$D1871="52",$D1871="61"),(AD1871/'Totals and Drop Down Lists'!Z$4)*Inputs!H$38,0)</f>
        <v>0</v>
      </c>
      <c r="AU1871">
        <f>IF(OR($D1871="51",$D1871="52",$D1871="61"),(AE1871/'Totals and Drop Down Lists'!AA$4)*Inputs!I$38,0)</f>
        <v>0</v>
      </c>
      <c r="AV1871">
        <f>IF(OR($D1871="51",$D1871="52",$D1871="61"),(AF1871/'Totals and Drop Down Lists'!AB$4)*Inputs!J$38,0)</f>
        <v>0</v>
      </c>
      <c r="AW1871">
        <f>IF(OR($D1871="51",$D1871="52",$D1871="61"),(AG1871/'Totals and Drop Down Lists'!AC$4)*Inputs!K$38,0)</f>
        <v>0</v>
      </c>
      <c r="AX1871">
        <f>IF(OR($D1871="51",$D1871="52",$D1871="61"),(AH1871/'Totals and Drop Down Lists'!AD$4)*Inputs!L$38,0)</f>
        <v>0</v>
      </c>
      <c r="AY1871">
        <f>IF(OR($D1871="51",$D1871="52",$D1871="61"),0,(AA1871/'Totals and Drop Down Lists'!W$5)*Inputs!E$39)</f>
        <v>0</v>
      </c>
      <c r="AZ1871">
        <f>IF(OR($D1871="51",$D1871="52",$D1871="61"),0,(AB1871/'Totals and Drop Down Lists'!X$5)*Inputs!F$39)</f>
        <v>0</v>
      </c>
      <c r="BA1871">
        <f>IF(OR($D1871="51",$D1871="52",$D1871="61"),0,(AC1871/'Totals and Drop Down Lists'!Y$5)*Inputs!G$39)</f>
        <v>0</v>
      </c>
      <c r="BB1871">
        <f>IF(OR($D1871="51",$D1871="52",$D1871="61"),0,(AD1871/'Totals and Drop Down Lists'!Z$5)*Inputs!H$39)</f>
        <v>0</v>
      </c>
      <c r="BC1871">
        <f>IF(OR($D1871="51",$D1871="52",$D1871="61"),0,(AE1871/'Totals and Drop Down Lists'!AA$5)*Inputs!I$39)</f>
        <v>0</v>
      </c>
      <c r="BD1871">
        <f>IF(OR($D1871="51",$D1871="52",$D1871="61"),0,(AF1871/'Totals and Drop Down Lists'!AB$5)*Inputs!J$39)</f>
        <v>0</v>
      </c>
      <c r="BE1871">
        <f>IF(OR($D1871="51",$D1871="52",$D1871="61"),0,(AG1871/'Totals and Drop Down Lists'!AC$5)*Inputs!K$39)</f>
        <v>0</v>
      </c>
      <c r="BF1871">
        <f>IF(OR($D1871="51",$D1871="52",$D1871="61"),0,(AH1871/'Totals and Drop Down Lists'!AD$5)*Inputs!L$39)</f>
        <v>0</v>
      </c>
      <c r="BG1871" s="10">
        <f t="shared" si="262"/>
        <v>25489.11813508191</v>
      </c>
    </row>
    <row r="1872" spans="1:59">
      <c r="A1872" s="1" t="s">
        <v>7538</v>
      </c>
      <c r="B1872" s="1" t="s">
        <v>5797</v>
      </c>
      <c r="C1872" s="1" t="s">
        <v>2334</v>
      </c>
      <c r="D1872" s="1" t="s">
        <v>25</v>
      </c>
      <c r="E1872" s="1" t="s">
        <v>5809</v>
      </c>
      <c r="F1872" s="2">
        <v>25703</v>
      </c>
      <c r="G1872" s="2">
        <v>679</v>
      </c>
      <c r="H1872" s="2">
        <v>57</v>
      </c>
      <c r="I1872" s="2">
        <v>3546</v>
      </c>
      <c r="J1872" s="2">
        <v>10083</v>
      </c>
      <c r="K1872" s="2">
        <v>3278</v>
      </c>
      <c r="L1872" s="2">
        <v>68</v>
      </c>
      <c r="M1872" s="2">
        <v>10</v>
      </c>
      <c r="N1872" s="2">
        <v>9</v>
      </c>
      <c r="O1872" s="2">
        <v>116</v>
      </c>
      <c r="P1872" s="2">
        <v>0</v>
      </c>
      <c r="Q1872" s="2">
        <v>0</v>
      </c>
      <c r="R1872" s="2">
        <v>2438</v>
      </c>
      <c r="S1872" s="2">
        <v>1970300</v>
      </c>
      <c r="T1872" s="2">
        <v>113482200</v>
      </c>
      <c r="U1872" s="2">
        <v>261</v>
      </c>
      <c r="V1872" s="2">
        <v>471</v>
      </c>
      <c r="W1872" s="2">
        <v>53</v>
      </c>
      <c r="X1872" s="2">
        <v>1135</v>
      </c>
      <c r="Y1872" s="2">
        <v>146</v>
      </c>
      <c r="Z1872" s="2">
        <v>645</v>
      </c>
      <c r="AA1872" s="9">
        <f t="shared" si="263"/>
        <v>25703</v>
      </c>
      <c r="AB1872" s="9">
        <f t="shared" si="264"/>
        <v>2810</v>
      </c>
      <c r="AC1872" s="9">
        <f t="shared" si="265"/>
        <v>2641</v>
      </c>
      <c r="AD1872" s="9">
        <f t="shared" si="266"/>
        <v>2438</v>
      </c>
      <c r="AE1872" s="44">
        <f t="shared" si="267"/>
        <v>7.4425869519528421E-5</v>
      </c>
      <c r="AF1872" s="9">
        <f t="shared" si="268"/>
        <v>611</v>
      </c>
      <c r="AG1872" s="9">
        <f t="shared" si="261"/>
        <v>791</v>
      </c>
      <c r="AH1872" s="44">
        <f t="shared" si="269"/>
        <v>9.5685636876698029E-5</v>
      </c>
      <c r="AI1872">
        <f>AA1872/'Totals and Drop Down Lists'!W$6*Inputs!E$37</f>
        <v>23316.22988497288</v>
      </c>
      <c r="AJ1872">
        <f>AB1872/'Totals and Drop Down Lists'!X$6*Inputs!F$37</f>
        <v>9245.9879835469383</v>
      </c>
      <c r="AK1872">
        <f>AC1872/'Totals and Drop Down Lists'!Y$6*Inputs!G$37</f>
        <v>17410.364093660184</v>
      </c>
      <c r="AL1872">
        <f>AD1872/'Totals and Drop Down Lists'!Z$6*Inputs!H$37</f>
        <v>19546.668096245099</v>
      </c>
      <c r="AM1872">
        <f>AE1872/'Totals and Drop Down Lists'!AA$6*Inputs!I$37</f>
        <v>9265.2281463453182</v>
      </c>
      <c r="AN1872">
        <f>AF1872/'Totals and Drop Down Lists'!AB$6*Inputs!J$37</f>
        <v>12193.539508750639</v>
      </c>
      <c r="AO1872">
        <f>AG1872/'Totals and Drop Down Lists'!AC$6*Inputs!K$37</f>
        <v>14731.248757661471</v>
      </c>
      <c r="AP1872">
        <f>AH1872/'Totals and Drop Down Lists'!AD$6*Inputs!L$37</f>
        <v>22517.692223560367</v>
      </c>
      <c r="AQ1872">
        <f>IF(OR($D1872="51",$D1872="52",$D1872="61"),(AA1872/'Totals and Drop Down Lists'!W$4)*Inputs!E$38,0)</f>
        <v>0</v>
      </c>
      <c r="AR1872">
        <f>IF(OR($D1872="51",$D1872="52",$D1872="61"),(AB1872/'Totals and Drop Down Lists'!X$4)*Inputs!F$38,0)</f>
        <v>0</v>
      </c>
      <c r="AS1872">
        <f>IF(OR($D1872="51",$D1872="52",$D1872="61"),(AC1872/'Totals and Drop Down Lists'!Y$4)*Inputs!G$38,0)</f>
        <v>0</v>
      </c>
      <c r="AT1872">
        <f>IF(OR($D1872="51",$D1872="52",$D1872="61"),(AD1872/'Totals and Drop Down Lists'!Z$4)*Inputs!H$38,0)</f>
        <v>0</v>
      </c>
      <c r="AU1872">
        <f>IF(OR($D1872="51",$D1872="52",$D1872="61"),(AE1872/'Totals and Drop Down Lists'!AA$4)*Inputs!I$38,0)</f>
        <v>0</v>
      </c>
      <c r="AV1872">
        <f>IF(OR($D1872="51",$D1872="52",$D1872="61"),(AF1872/'Totals and Drop Down Lists'!AB$4)*Inputs!J$38,0)</f>
        <v>0</v>
      </c>
      <c r="AW1872">
        <f>IF(OR($D1872="51",$D1872="52",$D1872="61"),(AG1872/'Totals and Drop Down Lists'!AC$4)*Inputs!K$38,0)</f>
        <v>0</v>
      </c>
      <c r="AX1872">
        <f>IF(OR($D1872="51",$D1872="52",$D1872="61"),(AH1872/'Totals and Drop Down Lists'!AD$4)*Inputs!L$38,0)</f>
        <v>0</v>
      </c>
      <c r="AY1872">
        <f>IF(OR($D1872="51",$D1872="52",$D1872="61"),0,(AA1872/'Totals and Drop Down Lists'!W$5)*Inputs!E$39)</f>
        <v>0</v>
      </c>
      <c r="AZ1872">
        <f>IF(OR($D1872="51",$D1872="52",$D1872="61"),0,(AB1872/'Totals and Drop Down Lists'!X$5)*Inputs!F$39)</f>
        <v>0</v>
      </c>
      <c r="BA1872">
        <f>IF(OR($D1872="51",$D1872="52",$D1872="61"),0,(AC1872/'Totals and Drop Down Lists'!Y$5)*Inputs!G$39)</f>
        <v>0</v>
      </c>
      <c r="BB1872">
        <f>IF(OR($D1872="51",$D1872="52",$D1872="61"),0,(AD1872/'Totals and Drop Down Lists'!Z$5)*Inputs!H$39)</f>
        <v>0</v>
      </c>
      <c r="BC1872">
        <f>IF(OR($D1872="51",$D1872="52",$D1872="61"),0,(AE1872/'Totals and Drop Down Lists'!AA$5)*Inputs!I$39)</f>
        <v>0</v>
      </c>
      <c r="BD1872">
        <f>IF(OR($D1872="51",$D1872="52",$D1872="61"),0,(AF1872/'Totals and Drop Down Lists'!AB$5)*Inputs!J$39)</f>
        <v>0</v>
      </c>
      <c r="BE1872">
        <f>IF(OR($D1872="51",$D1872="52",$D1872="61"),0,(AG1872/'Totals and Drop Down Lists'!AC$5)*Inputs!K$39)</f>
        <v>0</v>
      </c>
      <c r="BF1872">
        <f>IF(OR($D1872="51",$D1872="52",$D1872="61"),0,(AH1872/'Totals and Drop Down Lists'!AD$5)*Inputs!L$39)</f>
        <v>0</v>
      </c>
      <c r="BG1872" s="10">
        <f t="shared" si="262"/>
        <v>128226.95869474289</v>
      </c>
    </row>
    <row r="1873" spans="1:59">
      <c r="A1873" s="1" t="s">
        <v>7538</v>
      </c>
      <c r="B1873" s="1" t="s">
        <v>5797</v>
      </c>
      <c r="C1873" s="1" t="s">
        <v>5810</v>
      </c>
      <c r="D1873" s="1" t="s">
        <v>25</v>
      </c>
      <c r="E1873" s="1" t="s">
        <v>5811</v>
      </c>
      <c r="F1873" s="2">
        <v>36321</v>
      </c>
      <c r="G1873" s="2">
        <v>185</v>
      </c>
      <c r="H1873" s="2">
        <v>0</v>
      </c>
      <c r="I1873" s="2">
        <v>3013</v>
      </c>
      <c r="J1873" s="2">
        <v>14716</v>
      </c>
      <c r="K1873" s="2">
        <v>3526</v>
      </c>
      <c r="L1873" s="2">
        <v>64</v>
      </c>
      <c r="M1873" s="2">
        <v>13</v>
      </c>
      <c r="N1873" s="2">
        <v>4</v>
      </c>
      <c r="O1873" s="2">
        <v>62</v>
      </c>
      <c r="P1873" s="2">
        <v>12</v>
      </c>
      <c r="Q1873" s="2">
        <v>0</v>
      </c>
      <c r="R1873" s="2">
        <v>3138</v>
      </c>
      <c r="S1873" s="2">
        <v>2381200</v>
      </c>
      <c r="T1873" s="2">
        <v>133868100</v>
      </c>
      <c r="U1873" s="2">
        <v>224</v>
      </c>
      <c r="V1873" s="2">
        <v>348</v>
      </c>
      <c r="W1873" s="2">
        <v>23</v>
      </c>
      <c r="X1873" s="2">
        <v>907</v>
      </c>
      <c r="Y1873" s="2">
        <v>107</v>
      </c>
      <c r="Z1873" s="2">
        <v>500</v>
      </c>
      <c r="AA1873" s="9">
        <f t="shared" si="263"/>
        <v>36321</v>
      </c>
      <c r="AB1873" s="9">
        <f t="shared" si="264"/>
        <v>2828</v>
      </c>
      <c r="AC1873" s="9">
        <f t="shared" si="265"/>
        <v>3293</v>
      </c>
      <c r="AD1873" s="9">
        <f t="shared" si="266"/>
        <v>3138</v>
      </c>
      <c r="AE1873" s="44">
        <f t="shared" si="267"/>
        <v>5.9002528414755008E-5</v>
      </c>
      <c r="AF1873" s="9">
        <f t="shared" si="268"/>
        <v>536</v>
      </c>
      <c r="AG1873" s="9">
        <f t="shared" si="261"/>
        <v>607</v>
      </c>
      <c r="AH1873" s="44">
        <f t="shared" si="269"/>
        <v>5.411682466298133E-5</v>
      </c>
      <c r="AI1873">
        <f>AA1873/'Totals and Drop Down Lists'!W$6*Inputs!E$37</f>
        <v>32948.246728090104</v>
      </c>
      <c r="AJ1873">
        <f>AB1873/'Totals and Drop Down Lists'!X$6*Inputs!F$37</f>
        <v>9305.2149528365626</v>
      </c>
      <c r="AK1873">
        <f>AC1873/'Totals and Drop Down Lists'!Y$6*Inputs!G$37</f>
        <v>21708.568330338127</v>
      </c>
      <c r="AL1873">
        <f>AD1873/'Totals and Drop Down Lists'!Z$6*Inputs!H$37</f>
        <v>25158.918985240824</v>
      </c>
      <c r="AM1873">
        <f>AE1873/'Totals and Drop Down Lists'!AA$6*Inputs!I$37</f>
        <v>7345.1864318560301</v>
      </c>
      <c r="AN1873">
        <f>AF1873/'Totals and Drop Down Lists'!AB$6*Inputs!J$37</f>
        <v>10696.787523224781</v>
      </c>
      <c r="AO1873">
        <f>AG1873/'Totals and Drop Down Lists'!AC$6*Inputs!K$37</f>
        <v>11304.510740708613</v>
      </c>
      <c r="AP1873">
        <f>AH1873/'Totals and Drop Down Lists'!AD$6*Inputs!L$37</f>
        <v>12735.307426000449</v>
      </c>
      <c r="AQ1873">
        <f>IF(OR($D1873="51",$D1873="52",$D1873="61"),(AA1873/'Totals and Drop Down Lists'!W$4)*Inputs!E$38,0)</f>
        <v>0</v>
      </c>
      <c r="AR1873">
        <f>IF(OR($D1873="51",$D1873="52",$D1873="61"),(AB1873/'Totals and Drop Down Lists'!X$4)*Inputs!F$38,0)</f>
        <v>0</v>
      </c>
      <c r="AS1873">
        <f>IF(OR($D1873="51",$D1873="52",$D1873="61"),(AC1873/'Totals and Drop Down Lists'!Y$4)*Inputs!G$38,0)</f>
        <v>0</v>
      </c>
      <c r="AT1873">
        <f>IF(OR($D1873="51",$D1873="52",$D1873="61"),(AD1873/'Totals and Drop Down Lists'!Z$4)*Inputs!H$38,0)</f>
        <v>0</v>
      </c>
      <c r="AU1873">
        <f>IF(OR($D1873="51",$D1873="52",$D1873="61"),(AE1873/'Totals and Drop Down Lists'!AA$4)*Inputs!I$38,0)</f>
        <v>0</v>
      </c>
      <c r="AV1873">
        <f>IF(OR($D1873="51",$D1873="52",$D1873="61"),(AF1873/'Totals and Drop Down Lists'!AB$4)*Inputs!J$38,0)</f>
        <v>0</v>
      </c>
      <c r="AW1873">
        <f>IF(OR($D1873="51",$D1873="52",$D1873="61"),(AG1873/'Totals and Drop Down Lists'!AC$4)*Inputs!K$38,0)</f>
        <v>0</v>
      </c>
      <c r="AX1873">
        <f>IF(OR($D1873="51",$D1873="52",$D1873="61"),(AH1873/'Totals and Drop Down Lists'!AD$4)*Inputs!L$38,0)</f>
        <v>0</v>
      </c>
      <c r="AY1873">
        <f>IF(OR($D1873="51",$D1873="52",$D1873="61"),0,(AA1873/'Totals and Drop Down Lists'!W$5)*Inputs!E$39)</f>
        <v>0</v>
      </c>
      <c r="AZ1873">
        <f>IF(OR($D1873="51",$D1873="52",$D1873="61"),0,(AB1873/'Totals and Drop Down Lists'!X$5)*Inputs!F$39)</f>
        <v>0</v>
      </c>
      <c r="BA1873">
        <f>IF(OR($D1873="51",$D1873="52",$D1873="61"),0,(AC1873/'Totals and Drop Down Lists'!Y$5)*Inputs!G$39)</f>
        <v>0</v>
      </c>
      <c r="BB1873">
        <f>IF(OR($D1873="51",$D1873="52",$D1873="61"),0,(AD1873/'Totals and Drop Down Lists'!Z$5)*Inputs!H$39)</f>
        <v>0</v>
      </c>
      <c r="BC1873">
        <f>IF(OR($D1873="51",$D1873="52",$D1873="61"),0,(AE1873/'Totals and Drop Down Lists'!AA$5)*Inputs!I$39)</f>
        <v>0</v>
      </c>
      <c r="BD1873">
        <f>IF(OR($D1873="51",$D1873="52",$D1873="61"),0,(AF1873/'Totals and Drop Down Lists'!AB$5)*Inputs!J$39)</f>
        <v>0</v>
      </c>
      <c r="BE1873">
        <f>IF(OR($D1873="51",$D1873="52",$D1873="61"),0,(AG1873/'Totals and Drop Down Lists'!AC$5)*Inputs!K$39)</f>
        <v>0</v>
      </c>
      <c r="BF1873">
        <f>IF(OR($D1873="51",$D1873="52",$D1873="61"),0,(AH1873/'Totals and Drop Down Lists'!AD$5)*Inputs!L$39)</f>
        <v>0</v>
      </c>
      <c r="BG1873" s="10">
        <f t="shared" si="262"/>
        <v>131202.74111829547</v>
      </c>
    </row>
    <row r="1874" spans="1:59">
      <c r="A1874" s="1" t="s">
        <v>7538</v>
      </c>
      <c r="B1874" s="1" t="s">
        <v>5797</v>
      </c>
      <c r="C1874" s="1" t="s">
        <v>5812</v>
      </c>
      <c r="D1874" s="1" t="s">
        <v>25</v>
      </c>
      <c r="E1874" s="1" t="s">
        <v>5813</v>
      </c>
      <c r="F1874" s="2">
        <v>23197</v>
      </c>
      <c r="G1874" s="2">
        <v>136</v>
      </c>
      <c r="H1874" s="2">
        <v>5</v>
      </c>
      <c r="I1874" s="2">
        <v>2316</v>
      </c>
      <c r="J1874" s="2">
        <v>9288</v>
      </c>
      <c r="K1874" s="2">
        <v>1769</v>
      </c>
      <c r="L1874" s="2">
        <v>62</v>
      </c>
      <c r="M1874" s="2">
        <v>12</v>
      </c>
      <c r="N1874" s="2">
        <v>0</v>
      </c>
      <c r="O1874" s="2">
        <v>59</v>
      </c>
      <c r="P1874" s="2">
        <v>0</v>
      </c>
      <c r="Q1874" s="2">
        <v>0</v>
      </c>
      <c r="R1874" s="2">
        <v>2296</v>
      </c>
      <c r="S1874" s="2">
        <v>1048100</v>
      </c>
      <c r="T1874" s="2">
        <v>60470700</v>
      </c>
      <c r="U1874" s="2">
        <v>116</v>
      </c>
      <c r="V1874" s="2">
        <v>148</v>
      </c>
      <c r="W1874" s="2">
        <v>4</v>
      </c>
      <c r="X1874" s="2">
        <v>419</v>
      </c>
      <c r="Y1874" s="2">
        <v>87</v>
      </c>
      <c r="Z1874" s="2">
        <v>236</v>
      </c>
      <c r="AA1874" s="9">
        <f t="shared" si="263"/>
        <v>23197</v>
      </c>
      <c r="AB1874" s="9">
        <f t="shared" si="264"/>
        <v>2175</v>
      </c>
      <c r="AC1874" s="9">
        <f t="shared" si="265"/>
        <v>2429</v>
      </c>
      <c r="AD1874" s="9">
        <f t="shared" si="266"/>
        <v>2296</v>
      </c>
      <c r="AE1874" s="44">
        <f t="shared" si="267"/>
        <v>2.3530396483522026E-5</v>
      </c>
      <c r="AF1874" s="9">
        <f t="shared" si="268"/>
        <v>267</v>
      </c>
      <c r="AG1874" s="9">
        <f t="shared" si="261"/>
        <v>323</v>
      </c>
      <c r="AH1874" s="44">
        <f t="shared" si="269"/>
        <v>2.289070849478425E-5</v>
      </c>
      <c r="AI1874">
        <f>AA1874/'Totals and Drop Down Lists'!W$6*Inputs!E$37</f>
        <v>21042.936024655326</v>
      </c>
      <c r="AJ1874">
        <f>AB1874/'Totals and Drop Down Lists'!X$6*Inputs!F$37</f>
        <v>7156.5921224962958</v>
      </c>
      <c r="AK1874">
        <f>AC1874/'Totals and Drop Down Lists'!Y$6*Inputs!G$37</f>
        <v>16012.788482961221</v>
      </c>
      <c r="AL1874">
        <f>AD1874/'Totals and Drop Down Lists'!Z$6*Inputs!H$37</f>
        <v>18408.182915905971</v>
      </c>
      <c r="AM1874">
        <f>AE1874/'Totals and Drop Down Lists'!AA$6*Inputs!I$37</f>
        <v>2929.2837719092936</v>
      </c>
      <c r="AN1874">
        <f>AF1874/'Totals and Drop Down Lists'!AB$6*Inputs!J$37</f>
        <v>5328.4370684720461</v>
      </c>
      <c r="AO1874">
        <f>AG1874/'Totals and Drop Down Lists'!AC$6*Inputs!K$37</f>
        <v>6015.4151058465932</v>
      </c>
      <c r="AP1874">
        <f>AH1874/'Totals and Drop Down Lists'!AD$6*Inputs!L$37</f>
        <v>5386.8683481618255</v>
      </c>
      <c r="AQ1874">
        <f>IF(OR($D1874="51",$D1874="52",$D1874="61"),(AA1874/'Totals and Drop Down Lists'!W$4)*Inputs!E$38,0)</f>
        <v>0</v>
      </c>
      <c r="AR1874">
        <f>IF(OR($D1874="51",$D1874="52",$D1874="61"),(AB1874/'Totals and Drop Down Lists'!X$4)*Inputs!F$38,0)</f>
        <v>0</v>
      </c>
      <c r="AS1874">
        <f>IF(OR($D1874="51",$D1874="52",$D1874="61"),(AC1874/'Totals and Drop Down Lists'!Y$4)*Inputs!G$38,0)</f>
        <v>0</v>
      </c>
      <c r="AT1874">
        <f>IF(OR($D1874="51",$D1874="52",$D1874="61"),(AD1874/'Totals and Drop Down Lists'!Z$4)*Inputs!H$38,0)</f>
        <v>0</v>
      </c>
      <c r="AU1874">
        <f>IF(OR($D1874="51",$D1874="52",$D1874="61"),(AE1874/'Totals and Drop Down Lists'!AA$4)*Inputs!I$38,0)</f>
        <v>0</v>
      </c>
      <c r="AV1874">
        <f>IF(OR($D1874="51",$D1874="52",$D1874="61"),(AF1874/'Totals and Drop Down Lists'!AB$4)*Inputs!J$38,0)</f>
        <v>0</v>
      </c>
      <c r="AW1874">
        <f>IF(OR($D1874="51",$D1874="52",$D1874="61"),(AG1874/'Totals and Drop Down Lists'!AC$4)*Inputs!K$38,0)</f>
        <v>0</v>
      </c>
      <c r="AX1874">
        <f>IF(OR($D1874="51",$D1874="52",$D1874="61"),(AH1874/'Totals and Drop Down Lists'!AD$4)*Inputs!L$38,0)</f>
        <v>0</v>
      </c>
      <c r="AY1874">
        <f>IF(OR($D1874="51",$D1874="52",$D1874="61"),0,(AA1874/'Totals and Drop Down Lists'!W$5)*Inputs!E$39)</f>
        <v>0</v>
      </c>
      <c r="AZ1874">
        <f>IF(OR($D1874="51",$D1874="52",$D1874="61"),0,(AB1874/'Totals and Drop Down Lists'!X$5)*Inputs!F$39)</f>
        <v>0</v>
      </c>
      <c r="BA1874">
        <f>IF(OR($D1874="51",$D1874="52",$D1874="61"),0,(AC1874/'Totals and Drop Down Lists'!Y$5)*Inputs!G$39)</f>
        <v>0</v>
      </c>
      <c r="BB1874">
        <f>IF(OR($D1874="51",$D1874="52",$D1874="61"),0,(AD1874/'Totals and Drop Down Lists'!Z$5)*Inputs!H$39)</f>
        <v>0</v>
      </c>
      <c r="BC1874">
        <f>IF(OR($D1874="51",$D1874="52",$D1874="61"),0,(AE1874/'Totals and Drop Down Lists'!AA$5)*Inputs!I$39)</f>
        <v>0</v>
      </c>
      <c r="BD1874">
        <f>IF(OR($D1874="51",$D1874="52",$D1874="61"),0,(AF1874/'Totals and Drop Down Lists'!AB$5)*Inputs!J$39)</f>
        <v>0</v>
      </c>
      <c r="BE1874">
        <f>IF(OR($D1874="51",$D1874="52",$D1874="61"),0,(AG1874/'Totals and Drop Down Lists'!AC$5)*Inputs!K$39)</f>
        <v>0</v>
      </c>
      <c r="BF1874">
        <f>IF(OR($D1874="51",$D1874="52",$D1874="61"),0,(AH1874/'Totals and Drop Down Lists'!AD$5)*Inputs!L$39)</f>
        <v>0</v>
      </c>
      <c r="BG1874" s="10">
        <f t="shared" si="262"/>
        <v>82280.503840408579</v>
      </c>
    </row>
    <row r="1875" spans="1:59">
      <c r="A1875" s="1" t="s">
        <v>7538</v>
      </c>
      <c r="B1875" s="1" t="s">
        <v>5797</v>
      </c>
      <c r="C1875" s="1" t="s">
        <v>1677</v>
      </c>
      <c r="D1875" s="1" t="s">
        <v>25</v>
      </c>
      <c r="E1875" s="1" t="s">
        <v>5814</v>
      </c>
      <c r="F1875" s="2">
        <v>8639</v>
      </c>
      <c r="G1875" s="2">
        <v>50</v>
      </c>
      <c r="H1875" s="2">
        <v>1</v>
      </c>
      <c r="I1875" s="2">
        <v>900</v>
      </c>
      <c r="J1875" s="2">
        <v>3820</v>
      </c>
      <c r="K1875" s="2">
        <v>703</v>
      </c>
      <c r="L1875" s="2">
        <v>7</v>
      </c>
      <c r="M1875" s="2">
        <v>0</v>
      </c>
      <c r="N1875" s="2">
        <v>0</v>
      </c>
      <c r="O1875" s="2">
        <v>8</v>
      </c>
      <c r="P1875" s="2">
        <v>0</v>
      </c>
      <c r="Q1875" s="2">
        <v>0</v>
      </c>
      <c r="R1875" s="2">
        <v>1423</v>
      </c>
      <c r="S1875" s="2">
        <v>328700</v>
      </c>
      <c r="T1875" s="2">
        <v>28157600</v>
      </c>
      <c r="U1875" s="2">
        <v>64</v>
      </c>
      <c r="V1875" s="2">
        <v>53</v>
      </c>
      <c r="W1875" s="2">
        <v>28</v>
      </c>
      <c r="X1875" s="2">
        <v>156</v>
      </c>
      <c r="Y1875" s="2">
        <v>23</v>
      </c>
      <c r="Z1875" s="2">
        <v>109</v>
      </c>
      <c r="AA1875" s="9">
        <f t="shared" si="263"/>
        <v>8639</v>
      </c>
      <c r="AB1875" s="9">
        <f t="shared" si="264"/>
        <v>849</v>
      </c>
      <c r="AC1875" s="9">
        <f t="shared" si="265"/>
        <v>1438</v>
      </c>
      <c r="AD1875" s="9">
        <f t="shared" si="266"/>
        <v>1423</v>
      </c>
      <c r="AE1875" s="44">
        <f t="shared" si="267"/>
        <v>9.0353103192744043E-6</v>
      </c>
      <c r="AF1875" s="9">
        <f t="shared" si="268"/>
        <v>75</v>
      </c>
      <c r="AG1875" s="9">
        <f t="shared" si="261"/>
        <v>132</v>
      </c>
      <c r="AH1875" s="44">
        <f t="shared" si="269"/>
        <v>9.038929094872913E-6</v>
      </c>
      <c r="AI1875">
        <f>AA1875/'Totals and Drop Down Lists'!W$6*Inputs!E$37</f>
        <v>7836.7859773676491</v>
      </c>
      <c r="AJ1875">
        <f>AB1875/'Totals and Drop Down Lists'!X$6*Inputs!F$37</f>
        <v>2793.5387181606234</v>
      </c>
      <c r="AK1875">
        <f>AC1875/'Totals and Drop Down Lists'!Y$6*Inputs!G$37</f>
        <v>9479.7817367222069</v>
      </c>
      <c r="AL1875">
        <f>AD1875/'Totals and Drop Down Lists'!Z$6*Inputs!H$37</f>
        <v>11408.904307201305</v>
      </c>
      <c r="AM1875">
        <f>AE1875/'Totals and Drop Down Lists'!AA$6*Inputs!I$37</f>
        <v>1124.7999119330402</v>
      </c>
      <c r="AN1875">
        <f>AF1875/'Totals and Drop Down Lists'!AB$6*Inputs!J$37</f>
        <v>1496.7519855258558</v>
      </c>
      <c r="AO1875">
        <f>AG1875/'Totals and Drop Down Lists'!AC$6*Inputs!K$37</f>
        <v>2458.3120556400936</v>
      </c>
      <c r="AP1875">
        <f>AH1875/'Totals and Drop Down Lists'!AD$6*Inputs!L$37</f>
        <v>2127.1303618035454</v>
      </c>
      <c r="AQ1875">
        <f>IF(OR($D1875="51",$D1875="52",$D1875="61"),(AA1875/'Totals and Drop Down Lists'!W$4)*Inputs!E$38,0)</f>
        <v>0</v>
      </c>
      <c r="AR1875">
        <f>IF(OR($D1875="51",$D1875="52",$D1875="61"),(AB1875/'Totals and Drop Down Lists'!X$4)*Inputs!F$38,0)</f>
        <v>0</v>
      </c>
      <c r="AS1875">
        <f>IF(OR($D1875="51",$D1875="52",$D1875="61"),(AC1875/'Totals and Drop Down Lists'!Y$4)*Inputs!G$38,0)</f>
        <v>0</v>
      </c>
      <c r="AT1875">
        <f>IF(OR($D1875="51",$D1875="52",$D1875="61"),(AD1875/'Totals and Drop Down Lists'!Z$4)*Inputs!H$38,0)</f>
        <v>0</v>
      </c>
      <c r="AU1875">
        <f>IF(OR($D1875="51",$D1875="52",$D1875="61"),(AE1875/'Totals and Drop Down Lists'!AA$4)*Inputs!I$38,0)</f>
        <v>0</v>
      </c>
      <c r="AV1875">
        <f>IF(OR($D1875="51",$D1875="52",$D1875="61"),(AF1875/'Totals and Drop Down Lists'!AB$4)*Inputs!J$38,0)</f>
        <v>0</v>
      </c>
      <c r="AW1875">
        <f>IF(OR($D1875="51",$D1875="52",$D1875="61"),(AG1875/'Totals and Drop Down Lists'!AC$4)*Inputs!K$38,0)</f>
        <v>0</v>
      </c>
      <c r="AX1875">
        <f>IF(OR($D1875="51",$D1875="52",$D1875="61"),(AH1875/'Totals and Drop Down Lists'!AD$4)*Inputs!L$38,0)</f>
        <v>0</v>
      </c>
      <c r="AY1875">
        <f>IF(OR($D1875="51",$D1875="52",$D1875="61"),0,(AA1875/'Totals and Drop Down Lists'!W$5)*Inputs!E$39)</f>
        <v>0</v>
      </c>
      <c r="AZ1875">
        <f>IF(OR($D1875="51",$D1875="52",$D1875="61"),0,(AB1875/'Totals and Drop Down Lists'!X$5)*Inputs!F$39)</f>
        <v>0</v>
      </c>
      <c r="BA1875">
        <f>IF(OR($D1875="51",$D1875="52",$D1875="61"),0,(AC1875/'Totals and Drop Down Lists'!Y$5)*Inputs!G$39)</f>
        <v>0</v>
      </c>
      <c r="BB1875">
        <f>IF(OR($D1875="51",$D1875="52",$D1875="61"),0,(AD1875/'Totals and Drop Down Lists'!Z$5)*Inputs!H$39)</f>
        <v>0</v>
      </c>
      <c r="BC1875">
        <f>IF(OR($D1875="51",$D1875="52",$D1875="61"),0,(AE1875/'Totals and Drop Down Lists'!AA$5)*Inputs!I$39)</f>
        <v>0</v>
      </c>
      <c r="BD1875">
        <f>IF(OR($D1875="51",$D1875="52",$D1875="61"),0,(AF1875/'Totals and Drop Down Lists'!AB$5)*Inputs!J$39)</f>
        <v>0</v>
      </c>
      <c r="BE1875">
        <f>IF(OR($D1875="51",$D1875="52",$D1875="61"),0,(AG1875/'Totals and Drop Down Lists'!AC$5)*Inputs!K$39)</f>
        <v>0</v>
      </c>
      <c r="BF1875">
        <f>IF(OR($D1875="51",$D1875="52",$D1875="61"),0,(AH1875/'Totals and Drop Down Lists'!AD$5)*Inputs!L$39)</f>
        <v>0</v>
      </c>
      <c r="BG1875" s="10">
        <f t="shared" si="262"/>
        <v>38726.005054354318</v>
      </c>
    </row>
    <row r="1876" spans="1:59">
      <c r="A1876" s="1" t="s">
        <v>7538</v>
      </c>
      <c r="B1876" s="1" t="s">
        <v>5797</v>
      </c>
      <c r="C1876" s="1" t="s">
        <v>5815</v>
      </c>
      <c r="D1876" s="1" t="s">
        <v>25</v>
      </c>
      <c r="E1876" s="1" t="s">
        <v>5816</v>
      </c>
      <c r="F1876" s="2">
        <v>21490</v>
      </c>
      <c r="G1876" s="2">
        <v>178</v>
      </c>
      <c r="H1876" s="2">
        <v>42</v>
      </c>
      <c r="I1876" s="2">
        <v>3372</v>
      </c>
      <c r="J1876" s="2">
        <v>7964</v>
      </c>
      <c r="K1876" s="2">
        <v>2227</v>
      </c>
      <c r="L1876" s="2">
        <v>222</v>
      </c>
      <c r="M1876" s="2">
        <v>4</v>
      </c>
      <c r="N1876" s="2">
        <v>14</v>
      </c>
      <c r="O1876" s="2">
        <v>186</v>
      </c>
      <c r="P1876" s="2">
        <v>71</v>
      </c>
      <c r="Q1876" s="2">
        <v>37</v>
      </c>
      <c r="R1876" s="2">
        <v>2195</v>
      </c>
      <c r="S1876" s="2">
        <v>1390000</v>
      </c>
      <c r="T1876" s="2">
        <v>80292900</v>
      </c>
      <c r="U1876" s="2">
        <v>43</v>
      </c>
      <c r="V1876" s="2">
        <v>333</v>
      </c>
      <c r="W1876" s="2">
        <v>4</v>
      </c>
      <c r="X1876" s="2">
        <v>573</v>
      </c>
      <c r="Y1876" s="2">
        <v>147</v>
      </c>
      <c r="Z1876" s="2">
        <v>275</v>
      </c>
      <c r="AA1876" s="9">
        <f t="shared" si="263"/>
        <v>21490</v>
      </c>
      <c r="AB1876" s="9">
        <f t="shared" si="264"/>
        <v>3152</v>
      </c>
      <c r="AC1876" s="9">
        <f t="shared" si="265"/>
        <v>2729</v>
      </c>
      <c r="AD1876" s="9">
        <f t="shared" si="266"/>
        <v>2195</v>
      </c>
      <c r="AE1876" s="44">
        <f t="shared" si="267"/>
        <v>4.3491558296579575E-5</v>
      </c>
      <c r="AF1876" s="9">
        <f t="shared" si="268"/>
        <v>236</v>
      </c>
      <c r="AG1876" s="9">
        <f t="shared" si="261"/>
        <v>422</v>
      </c>
      <c r="AH1876" s="44">
        <f t="shared" si="269"/>
        <v>4.3908894499289757E-5</v>
      </c>
      <c r="AI1876">
        <f>AA1876/'Totals and Drop Down Lists'!W$6*Inputs!E$37</f>
        <v>19494.447349650516</v>
      </c>
      <c r="AJ1876">
        <f>AB1876/'Totals and Drop Down Lists'!X$6*Inputs!F$37</f>
        <v>10371.300400049806</v>
      </c>
      <c r="AK1876">
        <f>AC1876/'Totals and Drop Down Lists'!Y$6*Inputs!G$37</f>
        <v>17990.489818855978</v>
      </c>
      <c r="AL1876">
        <f>AD1876/'Totals and Drop Down Lists'!Z$6*Inputs!H$37</f>
        <v>17598.415287636588</v>
      </c>
      <c r="AM1876">
        <f>AE1876/'Totals and Drop Down Lists'!AA$6*Inputs!I$37</f>
        <v>5414.2358384157787</v>
      </c>
      <c r="AN1876">
        <f>AF1876/'Totals and Drop Down Lists'!AB$6*Inputs!J$37</f>
        <v>4709.7795811213591</v>
      </c>
      <c r="AO1876">
        <f>AG1876/'Totals and Drop Down Lists'!AC$6*Inputs!K$37</f>
        <v>7859.1491475766634</v>
      </c>
      <c r="AP1876">
        <f>AH1876/'Totals and Drop Down Lists'!AD$6*Inputs!L$37</f>
        <v>10333.076148992752</v>
      </c>
      <c r="AQ1876">
        <f>IF(OR($D1876="51",$D1876="52",$D1876="61"),(AA1876/'Totals and Drop Down Lists'!W$4)*Inputs!E$38,0)</f>
        <v>0</v>
      </c>
      <c r="AR1876">
        <f>IF(OR($D1876="51",$D1876="52",$D1876="61"),(AB1876/'Totals and Drop Down Lists'!X$4)*Inputs!F$38,0)</f>
        <v>0</v>
      </c>
      <c r="AS1876">
        <f>IF(OR($D1876="51",$D1876="52",$D1876="61"),(AC1876/'Totals and Drop Down Lists'!Y$4)*Inputs!G$38,0)</f>
        <v>0</v>
      </c>
      <c r="AT1876">
        <f>IF(OR($D1876="51",$D1876="52",$D1876="61"),(AD1876/'Totals and Drop Down Lists'!Z$4)*Inputs!H$38,0)</f>
        <v>0</v>
      </c>
      <c r="AU1876">
        <f>IF(OR($D1876="51",$D1876="52",$D1876="61"),(AE1876/'Totals and Drop Down Lists'!AA$4)*Inputs!I$38,0)</f>
        <v>0</v>
      </c>
      <c r="AV1876">
        <f>IF(OR($D1876="51",$D1876="52",$D1876="61"),(AF1876/'Totals and Drop Down Lists'!AB$4)*Inputs!J$38,0)</f>
        <v>0</v>
      </c>
      <c r="AW1876">
        <f>IF(OR($D1876="51",$D1876="52",$D1876="61"),(AG1876/'Totals and Drop Down Lists'!AC$4)*Inputs!K$38,0)</f>
        <v>0</v>
      </c>
      <c r="AX1876">
        <f>IF(OR($D1876="51",$D1876="52",$D1876="61"),(AH1876/'Totals and Drop Down Lists'!AD$4)*Inputs!L$38,0)</f>
        <v>0</v>
      </c>
      <c r="AY1876">
        <f>IF(OR($D1876="51",$D1876="52",$D1876="61"),0,(AA1876/'Totals and Drop Down Lists'!W$5)*Inputs!E$39)</f>
        <v>0</v>
      </c>
      <c r="AZ1876">
        <f>IF(OR($D1876="51",$D1876="52",$D1876="61"),0,(AB1876/'Totals and Drop Down Lists'!X$5)*Inputs!F$39)</f>
        <v>0</v>
      </c>
      <c r="BA1876">
        <f>IF(OR($D1876="51",$D1876="52",$D1876="61"),0,(AC1876/'Totals and Drop Down Lists'!Y$5)*Inputs!G$39)</f>
        <v>0</v>
      </c>
      <c r="BB1876">
        <f>IF(OR($D1876="51",$D1876="52",$D1876="61"),0,(AD1876/'Totals and Drop Down Lists'!Z$5)*Inputs!H$39)</f>
        <v>0</v>
      </c>
      <c r="BC1876">
        <f>IF(OR($D1876="51",$D1876="52",$D1876="61"),0,(AE1876/'Totals and Drop Down Lists'!AA$5)*Inputs!I$39)</f>
        <v>0</v>
      </c>
      <c r="BD1876">
        <f>IF(OR($D1876="51",$D1876="52",$D1876="61"),0,(AF1876/'Totals and Drop Down Lists'!AB$5)*Inputs!J$39)</f>
        <v>0</v>
      </c>
      <c r="BE1876">
        <f>IF(OR($D1876="51",$D1876="52",$D1876="61"),0,(AG1876/'Totals and Drop Down Lists'!AC$5)*Inputs!K$39)</f>
        <v>0</v>
      </c>
      <c r="BF1876">
        <f>IF(OR($D1876="51",$D1876="52",$D1876="61"),0,(AH1876/'Totals and Drop Down Lists'!AD$5)*Inputs!L$39)</f>
        <v>0</v>
      </c>
      <c r="BG1876" s="10">
        <f t="shared" si="262"/>
        <v>93770.89357229945</v>
      </c>
    </row>
    <row r="1877" spans="1:59">
      <c r="A1877" s="1" t="s">
        <v>7538</v>
      </c>
      <c r="B1877" s="1" t="s">
        <v>5797</v>
      </c>
      <c r="C1877" s="1" t="s">
        <v>5817</v>
      </c>
      <c r="D1877" s="1" t="s">
        <v>25</v>
      </c>
      <c r="E1877" s="1" t="s">
        <v>5818</v>
      </c>
      <c r="F1877" s="2">
        <v>9470</v>
      </c>
      <c r="G1877" s="2">
        <v>35</v>
      </c>
      <c r="H1877" s="2">
        <v>0</v>
      </c>
      <c r="I1877" s="2">
        <v>991</v>
      </c>
      <c r="J1877" s="2">
        <v>3924</v>
      </c>
      <c r="K1877" s="2">
        <v>1071</v>
      </c>
      <c r="L1877" s="2">
        <v>26</v>
      </c>
      <c r="M1877" s="2">
        <v>0</v>
      </c>
      <c r="N1877" s="2">
        <v>0</v>
      </c>
      <c r="O1877" s="2">
        <v>7</v>
      </c>
      <c r="P1877" s="2">
        <v>32</v>
      </c>
      <c r="Q1877" s="2">
        <v>0</v>
      </c>
      <c r="R1877" s="2">
        <v>1418</v>
      </c>
      <c r="S1877" s="2">
        <v>631800</v>
      </c>
      <c r="T1877" s="2">
        <v>36099000</v>
      </c>
      <c r="U1877" s="2">
        <v>115</v>
      </c>
      <c r="V1877" s="2">
        <v>82</v>
      </c>
      <c r="W1877" s="2">
        <v>55</v>
      </c>
      <c r="X1877" s="2">
        <v>197</v>
      </c>
      <c r="Y1877" s="2">
        <v>8</v>
      </c>
      <c r="Z1877" s="2">
        <v>112</v>
      </c>
      <c r="AA1877" s="9">
        <f t="shared" si="263"/>
        <v>9470</v>
      </c>
      <c r="AB1877" s="9">
        <f t="shared" si="264"/>
        <v>956</v>
      </c>
      <c r="AC1877" s="9">
        <f t="shared" si="265"/>
        <v>1483</v>
      </c>
      <c r="AD1877" s="9">
        <f t="shared" si="266"/>
        <v>1418</v>
      </c>
      <c r="AE1877" s="44">
        <f t="shared" si="267"/>
        <v>2.0414828172212576E-5</v>
      </c>
      <c r="AF1877" s="9">
        <f t="shared" si="268"/>
        <v>60</v>
      </c>
      <c r="AG1877" s="9">
        <f t="shared" si="261"/>
        <v>120</v>
      </c>
      <c r="AH1877" s="44">
        <f t="shared" si="269"/>
        <v>1.2186887567363891E-5</v>
      </c>
      <c r="AI1877">
        <f>AA1877/'Totals and Drop Down Lists'!W$6*Inputs!E$37</f>
        <v>8590.6196557091844</v>
      </c>
      <c r="AJ1877">
        <f>AB1877/'Totals and Drop Down Lists'!X$6*Inputs!F$37</f>
        <v>3145.6101467156132</v>
      </c>
      <c r="AK1877">
        <f>AC1877/'Totals and Drop Down Lists'!Y$6*Inputs!G$37</f>
        <v>9776.4369371064186</v>
      </c>
      <c r="AL1877">
        <f>AD1877/'Totals and Drop Down Lists'!Z$6*Inputs!H$37</f>
        <v>11368.816800851335</v>
      </c>
      <c r="AM1877">
        <f>AE1877/'Totals and Drop Down Lists'!AA$6*Inputs!I$37</f>
        <v>2541.4286968371553</v>
      </c>
      <c r="AN1877">
        <f>AF1877/'Totals and Drop Down Lists'!AB$6*Inputs!J$37</f>
        <v>1197.4015884206847</v>
      </c>
      <c r="AO1877">
        <f>AG1877/'Totals and Drop Down Lists'!AC$6*Inputs!K$37</f>
        <v>2234.8291414909945</v>
      </c>
      <c r="AP1877">
        <f>AH1877/'Totals and Drop Down Lists'!AD$6*Inputs!L$37</f>
        <v>2867.9391428272247</v>
      </c>
      <c r="AQ1877">
        <f>IF(OR($D1877="51",$D1877="52",$D1877="61"),(AA1877/'Totals and Drop Down Lists'!W$4)*Inputs!E$38,0)</f>
        <v>0</v>
      </c>
      <c r="AR1877">
        <f>IF(OR($D1877="51",$D1877="52",$D1877="61"),(AB1877/'Totals and Drop Down Lists'!X$4)*Inputs!F$38,0)</f>
        <v>0</v>
      </c>
      <c r="AS1877">
        <f>IF(OR($D1877="51",$D1877="52",$D1877="61"),(AC1877/'Totals and Drop Down Lists'!Y$4)*Inputs!G$38,0)</f>
        <v>0</v>
      </c>
      <c r="AT1877">
        <f>IF(OR($D1877="51",$D1877="52",$D1877="61"),(AD1877/'Totals and Drop Down Lists'!Z$4)*Inputs!H$38,0)</f>
        <v>0</v>
      </c>
      <c r="AU1877">
        <f>IF(OR($D1877="51",$D1877="52",$D1877="61"),(AE1877/'Totals and Drop Down Lists'!AA$4)*Inputs!I$38,0)</f>
        <v>0</v>
      </c>
      <c r="AV1877">
        <f>IF(OR($D1877="51",$D1877="52",$D1877="61"),(AF1877/'Totals and Drop Down Lists'!AB$4)*Inputs!J$38,0)</f>
        <v>0</v>
      </c>
      <c r="AW1877">
        <f>IF(OR($D1877="51",$D1877="52",$D1877="61"),(AG1877/'Totals and Drop Down Lists'!AC$4)*Inputs!K$38,0)</f>
        <v>0</v>
      </c>
      <c r="AX1877">
        <f>IF(OR($D1877="51",$D1877="52",$D1877="61"),(AH1877/'Totals and Drop Down Lists'!AD$4)*Inputs!L$38,0)</f>
        <v>0</v>
      </c>
      <c r="AY1877">
        <f>IF(OR($D1877="51",$D1877="52",$D1877="61"),0,(AA1877/'Totals and Drop Down Lists'!W$5)*Inputs!E$39)</f>
        <v>0</v>
      </c>
      <c r="AZ1877">
        <f>IF(OR($D1877="51",$D1877="52",$D1877="61"),0,(AB1877/'Totals and Drop Down Lists'!X$5)*Inputs!F$39)</f>
        <v>0</v>
      </c>
      <c r="BA1877">
        <f>IF(OR($D1877="51",$D1877="52",$D1877="61"),0,(AC1877/'Totals and Drop Down Lists'!Y$5)*Inputs!G$39)</f>
        <v>0</v>
      </c>
      <c r="BB1877">
        <f>IF(OR($D1877="51",$D1877="52",$D1877="61"),0,(AD1877/'Totals and Drop Down Lists'!Z$5)*Inputs!H$39)</f>
        <v>0</v>
      </c>
      <c r="BC1877">
        <f>IF(OR($D1877="51",$D1877="52",$D1877="61"),0,(AE1877/'Totals and Drop Down Lists'!AA$5)*Inputs!I$39)</f>
        <v>0</v>
      </c>
      <c r="BD1877">
        <f>IF(OR($D1877="51",$D1877="52",$D1877="61"),0,(AF1877/'Totals and Drop Down Lists'!AB$5)*Inputs!J$39)</f>
        <v>0</v>
      </c>
      <c r="BE1877">
        <f>IF(OR($D1877="51",$D1877="52",$D1877="61"),0,(AG1877/'Totals and Drop Down Lists'!AC$5)*Inputs!K$39)</f>
        <v>0</v>
      </c>
      <c r="BF1877">
        <f>IF(OR($D1877="51",$D1877="52",$D1877="61"),0,(AH1877/'Totals and Drop Down Lists'!AD$5)*Inputs!L$39)</f>
        <v>0</v>
      </c>
      <c r="BG1877" s="10">
        <f t="shared" si="262"/>
        <v>41723.082109958603</v>
      </c>
    </row>
    <row r="1878" spans="1:59">
      <c r="A1878" s="1" t="s">
        <v>7538</v>
      </c>
      <c r="B1878" s="1" t="s">
        <v>5797</v>
      </c>
      <c r="C1878" s="1" t="s">
        <v>5819</v>
      </c>
      <c r="D1878" s="1" t="s">
        <v>25</v>
      </c>
      <c r="E1878" s="1" t="s">
        <v>5820</v>
      </c>
      <c r="F1878" s="2">
        <v>15942</v>
      </c>
      <c r="G1878" s="2">
        <v>64</v>
      </c>
      <c r="H1878" s="2">
        <v>0</v>
      </c>
      <c r="I1878" s="2">
        <v>1560</v>
      </c>
      <c r="J1878" s="2">
        <v>6507</v>
      </c>
      <c r="K1878" s="2">
        <v>1443</v>
      </c>
      <c r="L1878" s="2">
        <v>46</v>
      </c>
      <c r="M1878" s="2">
        <v>6</v>
      </c>
      <c r="N1878" s="2">
        <v>5</v>
      </c>
      <c r="O1878" s="2">
        <v>52</v>
      </c>
      <c r="P1878" s="2">
        <v>0</v>
      </c>
      <c r="Q1878" s="2">
        <v>8</v>
      </c>
      <c r="R1878" s="2">
        <v>2458</v>
      </c>
      <c r="S1878" s="2">
        <v>705400</v>
      </c>
      <c r="T1878" s="2">
        <v>50144300</v>
      </c>
      <c r="U1878" s="2">
        <v>118</v>
      </c>
      <c r="V1878" s="2">
        <v>162</v>
      </c>
      <c r="W1878" s="2">
        <v>63</v>
      </c>
      <c r="X1878" s="2">
        <v>412</v>
      </c>
      <c r="Y1878" s="2">
        <v>55</v>
      </c>
      <c r="Z1878" s="2">
        <v>278</v>
      </c>
      <c r="AA1878" s="9">
        <f t="shared" si="263"/>
        <v>15942</v>
      </c>
      <c r="AB1878" s="9">
        <f t="shared" si="264"/>
        <v>1496</v>
      </c>
      <c r="AC1878" s="9">
        <f t="shared" si="265"/>
        <v>2575</v>
      </c>
      <c r="AD1878" s="9">
        <f t="shared" si="266"/>
        <v>2458</v>
      </c>
      <c r="AE1878" s="44">
        <f t="shared" si="267"/>
        <v>2.2348462032686101E-5</v>
      </c>
      <c r="AF1878" s="9">
        <f t="shared" si="268"/>
        <v>187</v>
      </c>
      <c r="AG1878" s="9">
        <f t="shared" si="261"/>
        <v>333</v>
      </c>
      <c r="AH1878" s="44">
        <f t="shared" si="269"/>
        <v>2.7477729518654644E-5</v>
      </c>
      <c r="AI1878">
        <f>AA1878/'Totals and Drop Down Lists'!W$6*Inputs!E$37</f>
        <v>14461.632370783085</v>
      </c>
      <c r="AJ1878">
        <f>AB1878/'Totals and Drop Down Lists'!X$6*Inputs!F$37</f>
        <v>4922.4192254043483</v>
      </c>
      <c r="AK1878">
        <f>AC1878/'Totals and Drop Down Lists'!Y$6*Inputs!G$37</f>
        <v>16975.269799763337</v>
      </c>
      <c r="AL1878">
        <f>AD1878/'Totals and Drop Down Lists'!Z$6*Inputs!H$37</f>
        <v>19707.018121644978</v>
      </c>
      <c r="AM1878">
        <f>AE1878/'Totals and Drop Down Lists'!AA$6*Inputs!I$37</f>
        <v>2782.1455199585143</v>
      </c>
      <c r="AN1878">
        <f>AF1878/'Totals and Drop Down Lists'!AB$6*Inputs!J$37</f>
        <v>3731.9016172444667</v>
      </c>
      <c r="AO1878">
        <f>AG1878/'Totals and Drop Down Lists'!AC$6*Inputs!K$37</f>
        <v>6201.6508676375088</v>
      </c>
      <c r="AP1878">
        <f>AH1878/'Totals and Drop Down Lists'!AD$6*Inputs!L$37</f>
        <v>6466.3315885185184</v>
      </c>
      <c r="AQ1878">
        <f>IF(OR($D1878="51",$D1878="52",$D1878="61"),(AA1878/'Totals and Drop Down Lists'!W$4)*Inputs!E$38,0)</f>
        <v>0</v>
      </c>
      <c r="AR1878">
        <f>IF(OR($D1878="51",$D1878="52",$D1878="61"),(AB1878/'Totals and Drop Down Lists'!X$4)*Inputs!F$38,0)</f>
        <v>0</v>
      </c>
      <c r="AS1878">
        <f>IF(OR($D1878="51",$D1878="52",$D1878="61"),(AC1878/'Totals and Drop Down Lists'!Y$4)*Inputs!G$38,0)</f>
        <v>0</v>
      </c>
      <c r="AT1878">
        <f>IF(OR($D1878="51",$D1878="52",$D1878="61"),(AD1878/'Totals and Drop Down Lists'!Z$4)*Inputs!H$38,0)</f>
        <v>0</v>
      </c>
      <c r="AU1878">
        <f>IF(OR($D1878="51",$D1878="52",$D1878="61"),(AE1878/'Totals and Drop Down Lists'!AA$4)*Inputs!I$38,0)</f>
        <v>0</v>
      </c>
      <c r="AV1878">
        <f>IF(OR($D1878="51",$D1878="52",$D1878="61"),(AF1878/'Totals and Drop Down Lists'!AB$4)*Inputs!J$38,0)</f>
        <v>0</v>
      </c>
      <c r="AW1878">
        <f>IF(OR($D1878="51",$D1878="52",$D1878="61"),(AG1878/'Totals and Drop Down Lists'!AC$4)*Inputs!K$38,0)</f>
        <v>0</v>
      </c>
      <c r="AX1878">
        <f>IF(OR($D1878="51",$D1878="52",$D1878="61"),(AH1878/'Totals and Drop Down Lists'!AD$4)*Inputs!L$38,0)</f>
        <v>0</v>
      </c>
      <c r="AY1878">
        <f>IF(OR($D1878="51",$D1878="52",$D1878="61"),0,(AA1878/'Totals and Drop Down Lists'!W$5)*Inputs!E$39)</f>
        <v>0</v>
      </c>
      <c r="AZ1878">
        <f>IF(OR($D1878="51",$D1878="52",$D1878="61"),0,(AB1878/'Totals and Drop Down Lists'!X$5)*Inputs!F$39)</f>
        <v>0</v>
      </c>
      <c r="BA1878">
        <f>IF(OR($D1878="51",$D1878="52",$D1878="61"),0,(AC1878/'Totals and Drop Down Lists'!Y$5)*Inputs!G$39)</f>
        <v>0</v>
      </c>
      <c r="BB1878">
        <f>IF(OR($D1878="51",$D1878="52",$D1878="61"),0,(AD1878/'Totals and Drop Down Lists'!Z$5)*Inputs!H$39)</f>
        <v>0</v>
      </c>
      <c r="BC1878">
        <f>IF(OR($D1878="51",$D1878="52",$D1878="61"),0,(AE1878/'Totals and Drop Down Lists'!AA$5)*Inputs!I$39)</f>
        <v>0</v>
      </c>
      <c r="BD1878">
        <f>IF(OR($D1878="51",$D1878="52",$D1878="61"),0,(AF1878/'Totals and Drop Down Lists'!AB$5)*Inputs!J$39)</f>
        <v>0</v>
      </c>
      <c r="BE1878">
        <f>IF(OR($D1878="51",$D1878="52",$D1878="61"),0,(AG1878/'Totals and Drop Down Lists'!AC$5)*Inputs!K$39)</f>
        <v>0</v>
      </c>
      <c r="BF1878">
        <f>IF(OR($D1878="51",$D1878="52",$D1878="61"),0,(AH1878/'Totals and Drop Down Lists'!AD$5)*Inputs!L$39)</f>
        <v>0</v>
      </c>
      <c r="BG1878" s="10">
        <f t="shared" si="262"/>
        <v>75248.369110954751</v>
      </c>
    </row>
    <row r="1879" spans="1:59">
      <c r="A1879" s="1" t="s">
        <v>7538</v>
      </c>
      <c r="B1879" s="1" t="s">
        <v>5797</v>
      </c>
      <c r="C1879" s="1" t="s">
        <v>4380</v>
      </c>
      <c r="D1879" s="1" t="s">
        <v>25</v>
      </c>
      <c r="E1879" s="1" t="s">
        <v>5821</v>
      </c>
      <c r="F1879" s="2">
        <v>15499</v>
      </c>
      <c r="G1879" s="2">
        <v>70</v>
      </c>
      <c r="H1879" s="2">
        <v>2</v>
      </c>
      <c r="I1879" s="2">
        <v>1759</v>
      </c>
      <c r="J1879" s="2">
        <v>6400</v>
      </c>
      <c r="K1879" s="2">
        <v>1372</v>
      </c>
      <c r="L1879" s="2">
        <v>42</v>
      </c>
      <c r="M1879" s="2">
        <v>6</v>
      </c>
      <c r="N1879" s="2">
        <v>0</v>
      </c>
      <c r="O1879" s="2">
        <v>20</v>
      </c>
      <c r="P1879" s="2">
        <v>18</v>
      </c>
      <c r="Q1879" s="2">
        <v>6</v>
      </c>
      <c r="R1879" s="2">
        <v>2436</v>
      </c>
      <c r="S1879" s="2">
        <v>641100</v>
      </c>
      <c r="T1879" s="2">
        <v>53011600</v>
      </c>
      <c r="U1879" s="2">
        <v>114</v>
      </c>
      <c r="V1879" s="2">
        <v>184</v>
      </c>
      <c r="W1879" s="2">
        <v>4</v>
      </c>
      <c r="X1879" s="2">
        <v>306</v>
      </c>
      <c r="Y1879" s="2">
        <v>33</v>
      </c>
      <c r="Z1879" s="2">
        <v>144</v>
      </c>
      <c r="AA1879" s="9">
        <f t="shared" si="263"/>
        <v>15499</v>
      </c>
      <c r="AB1879" s="9">
        <f t="shared" si="264"/>
        <v>1687</v>
      </c>
      <c r="AC1879" s="9">
        <f t="shared" si="265"/>
        <v>2528</v>
      </c>
      <c r="AD1879" s="9">
        <f t="shared" si="266"/>
        <v>2436</v>
      </c>
      <c r="AE1879" s="44">
        <f t="shared" si="267"/>
        <v>2.0541115978937258E-5</v>
      </c>
      <c r="AF1879" s="9">
        <f t="shared" si="268"/>
        <v>118</v>
      </c>
      <c r="AG1879" s="9">
        <f t="shared" si="261"/>
        <v>177</v>
      </c>
      <c r="AH1879" s="44">
        <f t="shared" si="269"/>
        <v>1.4118822879926994E-5</v>
      </c>
      <c r="AI1879">
        <f>AA1879/'Totals and Drop Down Lists'!W$6*Inputs!E$37</f>
        <v>14059.769170415697</v>
      </c>
      <c r="AJ1879">
        <f>AB1879/'Totals and Drop Down Lists'!X$6*Inputs!F$37</f>
        <v>5550.8831773109196</v>
      </c>
      <c r="AK1879">
        <f>AC1879/'Totals and Drop Down Lists'!Y$6*Inputs!G$37</f>
        <v>16665.429923806492</v>
      </c>
      <c r="AL1879">
        <f>AD1879/'Totals and Drop Down Lists'!Z$6*Inputs!H$37</f>
        <v>19530.63309370511</v>
      </c>
      <c r="AM1879">
        <f>AE1879/'Totals and Drop Down Lists'!AA$6*Inputs!I$37</f>
        <v>2557.1501838544987</v>
      </c>
      <c r="AN1879">
        <f>AF1879/'Totals and Drop Down Lists'!AB$6*Inputs!J$37</f>
        <v>2354.8897905606796</v>
      </c>
      <c r="AO1879">
        <f>AG1879/'Totals and Drop Down Lists'!AC$6*Inputs!K$37</f>
        <v>3296.3729836992165</v>
      </c>
      <c r="AP1879">
        <f>AH1879/'Totals and Drop Down Lists'!AD$6*Inputs!L$37</f>
        <v>3322.5813042226923</v>
      </c>
      <c r="AQ1879">
        <f>IF(OR($D1879="51",$D1879="52",$D1879="61"),(AA1879/'Totals and Drop Down Lists'!W$4)*Inputs!E$38,0)</f>
        <v>0</v>
      </c>
      <c r="AR1879">
        <f>IF(OR($D1879="51",$D1879="52",$D1879="61"),(AB1879/'Totals and Drop Down Lists'!X$4)*Inputs!F$38,0)</f>
        <v>0</v>
      </c>
      <c r="AS1879">
        <f>IF(OR($D1879="51",$D1879="52",$D1879="61"),(AC1879/'Totals and Drop Down Lists'!Y$4)*Inputs!G$38,0)</f>
        <v>0</v>
      </c>
      <c r="AT1879">
        <f>IF(OR($D1879="51",$D1879="52",$D1879="61"),(AD1879/'Totals and Drop Down Lists'!Z$4)*Inputs!H$38,0)</f>
        <v>0</v>
      </c>
      <c r="AU1879">
        <f>IF(OR($D1879="51",$D1879="52",$D1879="61"),(AE1879/'Totals and Drop Down Lists'!AA$4)*Inputs!I$38,0)</f>
        <v>0</v>
      </c>
      <c r="AV1879">
        <f>IF(OR($D1879="51",$D1879="52",$D1879="61"),(AF1879/'Totals and Drop Down Lists'!AB$4)*Inputs!J$38,0)</f>
        <v>0</v>
      </c>
      <c r="AW1879">
        <f>IF(OR($D1879="51",$D1879="52",$D1879="61"),(AG1879/'Totals and Drop Down Lists'!AC$4)*Inputs!K$38,0)</f>
        <v>0</v>
      </c>
      <c r="AX1879">
        <f>IF(OR($D1879="51",$D1879="52",$D1879="61"),(AH1879/'Totals and Drop Down Lists'!AD$4)*Inputs!L$38,0)</f>
        <v>0</v>
      </c>
      <c r="AY1879">
        <f>IF(OR($D1879="51",$D1879="52",$D1879="61"),0,(AA1879/'Totals and Drop Down Lists'!W$5)*Inputs!E$39)</f>
        <v>0</v>
      </c>
      <c r="AZ1879">
        <f>IF(OR($D1879="51",$D1879="52",$D1879="61"),0,(AB1879/'Totals and Drop Down Lists'!X$5)*Inputs!F$39)</f>
        <v>0</v>
      </c>
      <c r="BA1879">
        <f>IF(OR($D1879="51",$D1879="52",$D1879="61"),0,(AC1879/'Totals and Drop Down Lists'!Y$5)*Inputs!G$39)</f>
        <v>0</v>
      </c>
      <c r="BB1879">
        <f>IF(OR($D1879="51",$D1879="52",$D1879="61"),0,(AD1879/'Totals and Drop Down Lists'!Z$5)*Inputs!H$39)</f>
        <v>0</v>
      </c>
      <c r="BC1879">
        <f>IF(OR($D1879="51",$D1879="52",$D1879="61"),0,(AE1879/'Totals and Drop Down Lists'!AA$5)*Inputs!I$39)</f>
        <v>0</v>
      </c>
      <c r="BD1879">
        <f>IF(OR($D1879="51",$D1879="52",$D1879="61"),0,(AF1879/'Totals and Drop Down Lists'!AB$5)*Inputs!J$39)</f>
        <v>0</v>
      </c>
      <c r="BE1879">
        <f>IF(OR($D1879="51",$D1879="52",$D1879="61"),0,(AG1879/'Totals and Drop Down Lists'!AC$5)*Inputs!K$39)</f>
        <v>0</v>
      </c>
      <c r="BF1879">
        <f>IF(OR($D1879="51",$D1879="52",$D1879="61"),0,(AH1879/'Totals and Drop Down Lists'!AD$5)*Inputs!L$39)</f>
        <v>0</v>
      </c>
      <c r="BG1879" s="10">
        <f t="shared" si="262"/>
        <v>67337.709627575299</v>
      </c>
    </row>
    <row r="1880" spans="1:59">
      <c r="A1880" s="1" t="s">
        <v>7538</v>
      </c>
      <c r="B1880" s="1" t="s">
        <v>5797</v>
      </c>
      <c r="C1880" s="1" t="s">
        <v>3940</v>
      </c>
      <c r="D1880" s="1" t="s">
        <v>25</v>
      </c>
      <c r="E1880" s="1" t="s">
        <v>5822</v>
      </c>
      <c r="F1880" s="2">
        <v>9601</v>
      </c>
      <c r="G1880" s="2">
        <v>48</v>
      </c>
      <c r="H1880" s="2">
        <v>2</v>
      </c>
      <c r="I1880" s="2">
        <v>1233</v>
      </c>
      <c r="J1880" s="2">
        <v>3970</v>
      </c>
      <c r="K1880" s="2">
        <v>942</v>
      </c>
      <c r="L1880" s="2">
        <v>5</v>
      </c>
      <c r="M1880" s="2">
        <v>0</v>
      </c>
      <c r="N1880" s="2">
        <v>0</v>
      </c>
      <c r="O1880" s="2">
        <v>40</v>
      </c>
      <c r="P1880" s="2">
        <v>0</v>
      </c>
      <c r="Q1880" s="2">
        <v>11</v>
      </c>
      <c r="R1880" s="2">
        <v>1380</v>
      </c>
      <c r="S1880" s="2">
        <v>501000</v>
      </c>
      <c r="T1880" s="2">
        <v>29521300</v>
      </c>
      <c r="U1880" s="2">
        <v>0</v>
      </c>
      <c r="V1880" s="2">
        <v>156</v>
      </c>
      <c r="W1880" s="2">
        <v>0</v>
      </c>
      <c r="X1880" s="2">
        <v>352</v>
      </c>
      <c r="Y1880" s="2">
        <v>71</v>
      </c>
      <c r="Z1880" s="2">
        <v>200</v>
      </c>
      <c r="AA1880" s="9">
        <f t="shared" si="263"/>
        <v>9601</v>
      </c>
      <c r="AB1880" s="9">
        <f t="shared" si="264"/>
        <v>1183</v>
      </c>
      <c r="AC1880" s="9">
        <f t="shared" si="265"/>
        <v>1436</v>
      </c>
      <c r="AD1880" s="9">
        <f t="shared" si="266"/>
        <v>1380</v>
      </c>
      <c r="AE1880" s="44">
        <f t="shared" si="267"/>
        <v>1.5610150305168456E-5</v>
      </c>
      <c r="AF1880" s="9">
        <f t="shared" si="268"/>
        <v>196</v>
      </c>
      <c r="AG1880" s="9">
        <f t="shared" si="261"/>
        <v>271</v>
      </c>
      <c r="AH1880" s="44">
        <f t="shared" si="269"/>
        <v>2.392658810017181E-5</v>
      </c>
      <c r="AI1880">
        <f>AA1880/'Totals and Drop Down Lists'!W$6*Inputs!E$37</f>
        <v>8709.455049045815</v>
      </c>
      <c r="AJ1880">
        <f>AB1880/'Totals and Drop Down Lists'!X$6*Inputs!F$37</f>
        <v>3892.5280372014336</v>
      </c>
      <c r="AK1880">
        <f>AC1880/'Totals and Drop Down Lists'!Y$6*Inputs!G$37</f>
        <v>9466.5970611495741</v>
      </c>
      <c r="AL1880">
        <f>AD1880/'Totals and Drop Down Lists'!Z$6*Inputs!H$37</f>
        <v>11064.151752591566</v>
      </c>
      <c r="AM1880">
        <f>AE1880/'Totals and Drop Down Lists'!AA$6*Inputs!I$37</f>
        <v>1943.2974704874382</v>
      </c>
      <c r="AN1880">
        <f>AF1880/'Totals and Drop Down Lists'!AB$6*Inputs!J$37</f>
        <v>3911.5118555075696</v>
      </c>
      <c r="AO1880">
        <f>AG1880/'Totals and Drop Down Lists'!AC$6*Inputs!K$37</f>
        <v>5046.9891445338289</v>
      </c>
      <c r="AP1880">
        <f>AH1880/'Totals and Drop Down Lists'!AD$6*Inputs!L$37</f>
        <v>5630.6418014841665</v>
      </c>
      <c r="AQ1880">
        <f>IF(OR($D1880="51",$D1880="52",$D1880="61"),(AA1880/'Totals and Drop Down Lists'!W$4)*Inputs!E$38,0)</f>
        <v>0</v>
      </c>
      <c r="AR1880">
        <f>IF(OR($D1880="51",$D1880="52",$D1880="61"),(AB1880/'Totals and Drop Down Lists'!X$4)*Inputs!F$38,0)</f>
        <v>0</v>
      </c>
      <c r="AS1880">
        <f>IF(OR($D1880="51",$D1880="52",$D1880="61"),(AC1880/'Totals and Drop Down Lists'!Y$4)*Inputs!G$38,0)</f>
        <v>0</v>
      </c>
      <c r="AT1880">
        <f>IF(OR($D1880="51",$D1880="52",$D1880="61"),(AD1880/'Totals and Drop Down Lists'!Z$4)*Inputs!H$38,0)</f>
        <v>0</v>
      </c>
      <c r="AU1880">
        <f>IF(OR($D1880="51",$D1880="52",$D1880="61"),(AE1880/'Totals and Drop Down Lists'!AA$4)*Inputs!I$38,0)</f>
        <v>0</v>
      </c>
      <c r="AV1880">
        <f>IF(OR($D1880="51",$D1880="52",$D1880="61"),(AF1880/'Totals and Drop Down Lists'!AB$4)*Inputs!J$38,0)</f>
        <v>0</v>
      </c>
      <c r="AW1880">
        <f>IF(OR($D1880="51",$D1880="52",$D1880="61"),(AG1880/'Totals and Drop Down Lists'!AC$4)*Inputs!K$38,0)</f>
        <v>0</v>
      </c>
      <c r="AX1880">
        <f>IF(OR($D1880="51",$D1880="52",$D1880="61"),(AH1880/'Totals and Drop Down Lists'!AD$4)*Inputs!L$38,0)</f>
        <v>0</v>
      </c>
      <c r="AY1880">
        <f>IF(OR($D1880="51",$D1880="52",$D1880="61"),0,(AA1880/'Totals and Drop Down Lists'!W$5)*Inputs!E$39)</f>
        <v>0</v>
      </c>
      <c r="AZ1880">
        <f>IF(OR($D1880="51",$D1880="52",$D1880="61"),0,(AB1880/'Totals and Drop Down Lists'!X$5)*Inputs!F$39)</f>
        <v>0</v>
      </c>
      <c r="BA1880">
        <f>IF(OR($D1880="51",$D1880="52",$D1880="61"),0,(AC1880/'Totals and Drop Down Lists'!Y$5)*Inputs!G$39)</f>
        <v>0</v>
      </c>
      <c r="BB1880">
        <f>IF(OR($D1880="51",$D1880="52",$D1880="61"),0,(AD1880/'Totals and Drop Down Lists'!Z$5)*Inputs!H$39)</f>
        <v>0</v>
      </c>
      <c r="BC1880">
        <f>IF(OR($D1880="51",$D1880="52",$D1880="61"),0,(AE1880/'Totals and Drop Down Lists'!AA$5)*Inputs!I$39)</f>
        <v>0</v>
      </c>
      <c r="BD1880">
        <f>IF(OR($D1880="51",$D1880="52",$D1880="61"),0,(AF1880/'Totals and Drop Down Lists'!AB$5)*Inputs!J$39)</f>
        <v>0</v>
      </c>
      <c r="BE1880">
        <f>IF(OR($D1880="51",$D1880="52",$D1880="61"),0,(AG1880/'Totals and Drop Down Lists'!AC$5)*Inputs!K$39)</f>
        <v>0</v>
      </c>
      <c r="BF1880">
        <f>IF(OR($D1880="51",$D1880="52",$D1880="61"),0,(AH1880/'Totals and Drop Down Lists'!AD$5)*Inputs!L$39)</f>
        <v>0</v>
      </c>
      <c r="BG1880" s="10">
        <f t="shared" si="262"/>
        <v>49665.172172001388</v>
      </c>
    </row>
    <row r="1881" spans="1:59">
      <c r="A1881" s="1" t="s">
        <v>7538</v>
      </c>
      <c r="B1881" s="1" t="s">
        <v>5797</v>
      </c>
      <c r="C1881" s="1" t="s">
        <v>5823</v>
      </c>
      <c r="D1881" s="1" t="s">
        <v>25</v>
      </c>
      <c r="E1881" s="1" t="s">
        <v>5824</v>
      </c>
      <c r="F1881" s="2">
        <v>9678</v>
      </c>
      <c r="G1881" s="2">
        <v>53</v>
      </c>
      <c r="H1881" s="2">
        <v>0</v>
      </c>
      <c r="I1881" s="2">
        <v>923</v>
      </c>
      <c r="J1881" s="2">
        <v>4315</v>
      </c>
      <c r="K1881" s="2">
        <v>1145</v>
      </c>
      <c r="L1881" s="2">
        <v>21</v>
      </c>
      <c r="M1881" s="2">
        <v>3</v>
      </c>
      <c r="N1881" s="2">
        <v>0</v>
      </c>
      <c r="O1881" s="2">
        <v>11</v>
      </c>
      <c r="P1881" s="2">
        <v>0</v>
      </c>
      <c r="Q1881" s="2">
        <v>0</v>
      </c>
      <c r="R1881" s="2">
        <v>1521</v>
      </c>
      <c r="S1881" s="2">
        <v>580500</v>
      </c>
      <c r="T1881" s="2">
        <v>41837000</v>
      </c>
      <c r="U1881" s="2">
        <v>74</v>
      </c>
      <c r="V1881" s="2">
        <v>158</v>
      </c>
      <c r="W1881" s="2">
        <v>25</v>
      </c>
      <c r="X1881" s="2">
        <v>291</v>
      </c>
      <c r="Y1881" s="2">
        <v>44</v>
      </c>
      <c r="Z1881" s="2">
        <v>116</v>
      </c>
      <c r="AA1881" s="9">
        <f t="shared" si="263"/>
        <v>9678</v>
      </c>
      <c r="AB1881" s="9">
        <f t="shared" si="264"/>
        <v>870</v>
      </c>
      <c r="AC1881" s="9">
        <f t="shared" si="265"/>
        <v>1556</v>
      </c>
      <c r="AD1881" s="9">
        <f t="shared" si="266"/>
        <v>1521</v>
      </c>
      <c r="AE1881" s="44">
        <f t="shared" si="267"/>
        <v>2.1219051127689567E-5</v>
      </c>
      <c r="AF1881" s="9">
        <f t="shared" si="268"/>
        <v>108</v>
      </c>
      <c r="AG1881" s="9">
        <f t="shared" si="261"/>
        <v>160</v>
      </c>
      <c r="AH1881" s="44">
        <f t="shared" si="269"/>
        <v>1.5797768870572402E-5</v>
      </c>
      <c r="AI1881">
        <f>AA1881/'Totals and Drop Down Lists'!W$6*Inputs!E$37</f>
        <v>8779.3048603963543</v>
      </c>
      <c r="AJ1881">
        <f>AB1881/'Totals and Drop Down Lists'!X$6*Inputs!F$37</f>
        <v>2862.636848998518</v>
      </c>
      <c r="AK1881">
        <f>AC1881/'Totals and Drop Down Lists'!Y$6*Inputs!G$37</f>
        <v>10257.677595507477</v>
      </c>
      <c r="AL1881">
        <f>AD1881/'Totals and Drop Down Lists'!Z$6*Inputs!H$37</f>
        <v>12194.619431660705</v>
      </c>
      <c r="AM1881">
        <f>AE1881/'Totals and Drop Down Lists'!AA$6*Inputs!I$37</f>
        <v>2641.5458901078005</v>
      </c>
      <c r="AN1881">
        <f>AF1881/'Totals and Drop Down Lists'!AB$6*Inputs!J$37</f>
        <v>2155.322859157232</v>
      </c>
      <c r="AO1881">
        <f>AG1881/'Totals and Drop Down Lists'!AC$6*Inputs!K$37</f>
        <v>2979.7721886546592</v>
      </c>
      <c r="AP1881">
        <f>AH1881/'Totals and Drop Down Lists'!AD$6*Inputs!L$37</f>
        <v>3717.6875115007119</v>
      </c>
      <c r="AQ1881">
        <f>IF(OR($D1881="51",$D1881="52",$D1881="61"),(AA1881/'Totals and Drop Down Lists'!W$4)*Inputs!E$38,0)</f>
        <v>0</v>
      </c>
      <c r="AR1881">
        <f>IF(OR($D1881="51",$D1881="52",$D1881="61"),(AB1881/'Totals and Drop Down Lists'!X$4)*Inputs!F$38,0)</f>
        <v>0</v>
      </c>
      <c r="AS1881">
        <f>IF(OR($D1881="51",$D1881="52",$D1881="61"),(AC1881/'Totals and Drop Down Lists'!Y$4)*Inputs!G$38,0)</f>
        <v>0</v>
      </c>
      <c r="AT1881">
        <f>IF(OR($D1881="51",$D1881="52",$D1881="61"),(AD1881/'Totals and Drop Down Lists'!Z$4)*Inputs!H$38,0)</f>
        <v>0</v>
      </c>
      <c r="AU1881">
        <f>IF(OR($D1881="51",$D1881="52",$D1881="61"),(AE1881/'Totals and Drop Down Lists'!AA$4)*Inputs!I$38,0)</f>
        <v>0</v>
      </c>
      <c r="AV1881">
        <f>IF(OR($D1881="51",$D1881="52",$D1881="61"),(AF1881/'Totals and Drop Down Lists'!AB$4)*Inputs!J$38,0)</f>
        <v>0</v>
      </c>
      <c r="AW1881">
        <f>IF(OR($D1881="51",$D1881="52",$D1881="61"),(AG1881/'Totals and Drop Down Lists'!AC$4)*Inputs!K$38,0)</f>
        <v>0</v>
      </c>
      <c r="AX1881">
        <f>IF(OR($D1881="51",$D1881="52",$D1881="61"),(AH1881/'Totals and Drop Down Lists'!AD$4)*Inputs!L$38,0)</f>
        <v>0</v>
      </c>
      <c r="AY1881">
        <f>IF(OR($D1881="51",$D1881="52",$D1881="61"),0,(AA1881/'Totals and Drop Down Lists'!W$5)*Inputs!E$39)</f>
        <v>0</v>
      </c>
      <c r="AZ1881">
        <f>IF(OR($D1881="51",$D1881="52",$D1881="61"),0,(AB1881/'Totals and Drop Down Lists'!X$5)*Inputs!F$39)</f>
        <v>0</v>
      </c>
      <c r="BA1881">
        <f>IF(OR($D1881="51",$D1881="52",$D1881="61"),0,(AC1881/'Totals and Drop Down Lists'!Y$5)*Inputs!G$39)</f>
        <v>0</v>
      </c>
      <c r="BB1881">
        <f>IF(OR($D1881="51",$D1881="52",$D1881="61"),0,(AD1881/'Totals and Drop Down Lists'!Z$5)*Inputs!H$39)</f>
        <v>0</v>
      </c>
      <c r="BC1881">
        <f>IF(OR($D1881="51",$D1881="52",$D1881="61"),0,(AE1881/'Totals and Drop Down Lists'!AA$5)*Inputs!I$39)</f>
        <v>0</v>
      </c>
      <c r="BD1881">
        <f>IF(OR($D1881="51",$D1881="52",$D1881="61"),0,(AF1881/'Totals and Drop Down Lists'!AB$5)*Inputs!J$39)</f>
        <v>0</v>
      </c>
      <c r="BE1881">
        <f>IF(OR($D1881="51",$D1881="52",$D1881="61"),0,(AG1881/'Totals and Drop Down Lists'!AC$5)*Inputs!K$39)</f>
        <v>0</v>
      </c>
      <c r="BF1881">
        <f>IF(OR($D1881="51",$D1881="52",$D1881="61"),0,(AH1881/'Totals and Drop Down Lists'!AD$5)*Inputs!L$39)</f>
        <v>0</v>
      </c>
      <c r="BG1881" s="10">
        <f t="shared" si="262"/>
        <v>45588.567185983462</v>
      </c>
    </row>
    <row r="1882" spans="1:59">
      <c r="A1882" s="1" t="s">
        <v>7538</v>
      </c>
      <c r="B1882" s="1" t="s">
        <v>5797</v>
      </c>
      <c r="C1882" s="1" t="s">
        <v>5825</v>
      </c>
      <c r="D1882" s="1" t="s">
        <v>25</v>
      </c>
      <c r="E1882" s="1" t="s">
        <v>5826</v>
      </c>
      <c r="F1882" s="2">
        <v>10294</v>
      </c>
      <c r="G1882" s="2">
        <v>114</v>
      </c>
      <c r="H1882" s="2">
        <v>0</v>
      </c>
      <c r="I1882" s="2">
        <v>1233</v>
      </c>
      <c r="J1882" s="2">
        <v>4135</v>
      </c>
      <c r="K1882" s="2">
        <v>864</v>
      </c>
      <c r="L1882" s="2">
        <v>25</v>
      </c>
      <c r="M1882" s="2">
        <v>4</v>
      </c>
      <c r="N1882" s="2">
        <v>0</v>
      </c>
      <c r="O1882" s="2">
        <v>21</v>
      </c>
      <c r="P1882" s="2">
        <v>1</v>
      </c>
      <c r="Q1882" s="2">
        <v>0</v>
      </c>
      <c r="R1882" s="2">
        <v>1735</v>
      </c>
      <c r="S1882" s="2">
        <v>444300</v>
      </c>
      <c r="T1882" s="2">
        <v>31080700</v>
      </c>
      <c r="U1882" s="2">
        <v>43</v>
      </c>
      <c r="V1882" s="2">
        <v>127</v>
      </c>
      <c r="W1882" s="2">
        <v>10</v>
      </c>
      <c r="X1882" s="2">
        <v>256</v>
      </c>
      <c r="Y1882" s="2">
        <v>58</v>
      </c>
      <c r="Z1882" s="2">
        <v>137</v>
      </c>
      <c r="AA1882" s="9">
        <f t="shared" si="263"/>
        <v>10294</v>
      </c>
      <c r="AB1882" s="9">
        <f t="shared" si="264"/>
        <v>1119</v>
      </c>
      <c r="AC1882" s="9">
        <f t="shared" si="265"/>
        <v>1786</v>
      </c>
      <c r="AD1882" s="9">
        <f t="shared" si="266"/>
        <v>1735</v>
      </c>
      <c r="AE1882" s="44">
        <f t="shared" si="267"/>
        <v>1.2608045197475122E-5</v>
      </c>
      <c r="AF1882" s="9">
        <f t="shared" si="268"/>
        <v>119</v>
      </c>
      <c r="AG1882" s="9">
        <f t="shared" si="261"/>
        <v>195</v>
      </c>
      <c r="AH1882" s="44">
        <f t="shared" si="269"/>
        <v>1.5160863103525759E-5</v>
      </c>
      <c r="AI1882">
        <f>AA1882/'Totals and Drop Down Lists'!W$6*Inputs!E$37</f>
        <v>9338.1033512006707</v>
      </c>
      <c r="AJ1882">
        <f>AB1882/'Totals and Drop Down Lists'!X$6*Inputs!F$37</f>
        <v>3681.9432575049909</v>
      </c>
      <c r="AK1882">
        <f>AC1882/'Totals and Drop Down Lists'!Y$6*Inputs!G$37</f>
        <v>11773.915286360125</v>
      </c>
      <c r="AL1882">
        <f>AD1882/'Totals and Drop Down Lists'!Z$6*Inputs!H$37</f>
        <v>13910.364703439396</v>
      </c>
      <c r="AM1882">
        <f>AE1882/'Totals and Drop Down Lists'!AA$6*Inputs!I$37</f>
        <v>1569.5673559230534</v>
      </c>
      <c r="AN1882">
        <f>AF1882/'Totals and Drop Down Lists'!AB$6*Inputs!J$37</f>
        <v>2374.8464837010242</v>
      </c>
      <c r="AO1882">
        <f>AG1882/'Totals and Drop Down Lists'!AC$6*Inputs!K$37</f>
        <v>3631.5973549228656</v>
      </c>
      <c r="AP1882">
        <f>AH1882/'Totals and Drop Down Lists'!AD$6*Inputs!L$37</f>
        <v>3567.8045352683666</v>
      </c>
      <c r="AQ1882">
        <f>IF(OR($D1882="51",$D1882="52",$D1882="61"),(AA1882/'Totals and Drop Down Lists'!W$4)*Inputs!E$38,0)</f>
        <v>0</v>
      </c>
      <c r="AR1882">
        <f>IF(OR($D1882="51",$D1882="52",$D1882="61"),(AB1882/'Totals and Drop Down Lists'!X$4)*Inputs!F$38,0)</f>
        <v>0</v>
      </c>
      <c r="AS1882">
        <f>IF(OR($D1882="51",$D1882="52",$D1882="61"),(AC1882/'Totals and Drop Down Lists'!Y$4)*Inputs!G$38,0)</f>
        <v>0</v>
      </c>
      <c r="AT1882">
        <f>IF(OR($D1882="51",$D1882="52",$D1882="61"),(AD1882/'Totals and Drop Down Lists'!Z$4)*Inputs!H$38,0)</f>
        <v>0</v>
      </c>
      <c r="AU1882">
        <f>IF(OR($D1882="51",$D1882="52",$D1882="61"),(AE1882/'Totals and Drop Down Lists'!AA$4)*Inputs!I$38,0)</f>
        <v>0</v>
      </c>
      <c r="AV1882">
        <f>IF(OR($D1882="51",$D1882="52",$D1882="61"),(AF1882/'Totals and Drop Down Lists'!AB$4)*Inputs!J$38,0)</f>
        <v>0</v>
      </c>
      <c r="AW1882">
        <f>IF(OR($D1882="51",$D1882="52",$D1882="61"),(AG1882/'Totals and Drop Down Lists'!AC$4)*Inputs!K$38,0)</f>
        <v>0</v>
      </c>
      <c r="AX1882">
        <f>IF(OR($D1882="51",$D1882="52",$D1882="61"),(AH1882/'Totals and Drop Down Lists'!AD$4)*Inputs!L$38,0)</f>
        <v>0</v>
      </c>
      <c r="AY1882">
        <f>IF(OR($D1882="51",$D1882="52",$D1882="61"),0,(AA1882/'Totals and Drop Down Lists'!W$5)*Inputs!E$39)</f>
        <v>0</v>
      </c>
      <c r="AZ1882">
        <f>IF(OR($D1882="51",$D1882="52",$D1882="61"),0,(AB1882/'Totals and Drop Down Lists'!X$5)*Inputs!F$39)</f>
        <v>0</v>
      </c>
      <c r="BA1882">
        <f>IF(OR($D1882="51",$D1882="52",$D1882="61"),0,(AC1882/'Totals and Drop Down Lists'!Y$5)*Inputs!G$39)</f>
        <v>0</v>
      </c>
      <c r="BB1882">
        <f>IF(OR($D1882="51",$D1882="52",$D1882="61"),0,(AD1882/'Totals and Drop Down Lists'!Z$5)*Inputs!H$39)</f>
        <v>0</v>
      </c>
      <c r="BC1882">
        <f>IF(OR($D1882="51",$D1882="52",$D1882="61"),0,(AE1882/'Totals and Drop Down Lists'!AA$5)*Inputs!I$39)</f>
        <v>0</v>
      </c>
      <c r="BD1882">
        <f>IF(OR($D1882="51",$D1882="52",$D1882="61"),0,(AF1882/'Totals and Drop Down Lists'!AB$5)*Inputs!J$39)</f>
        <v>0</v>
      </c>
      <c r="BE1882">
        <f>IF(OR($D1882="51",$D1882="52",$D1882="61"),0,(AG1882/'Totals and Drop Down Lists'!AC$5)*Inputs!K$39)</f>
        <v>0</v>
      </c>
      <c r="BF1882">
        <f>IF(OR($D1882="51",$D1882="52",$D1882="61"),0,(AH1882/'Totals and Drop Down Lists'!AD$5)*Inputs!L$39)</f>
        <v>0</v>
      </c>
      <c r="BG1882" s="10">
        <f t="shared" si="262"/>
        <v>49848.1423283205</v>
      </c>
    </row>
    <row r="1883" spans="1:59">
      <c r="A1883" s="1" t="s">
        <v>7539</v>
      </c>
      <c r="B1883" s="1" t="s">
        <v>5936</v>
      </c>
      <c r="C1883" s="1" t="s">
        <v>1212</v>
      </c>
      <c r="D1883" s="1" t="s">
        <v>215</v>
      </c>
      <c r="E1883" s="1" t="s">
        <v>5937</v>
      </c>
      <c r="F1883" s="2">
        <v>947390</v>
      </c>
      <c r="G1883" s="2">
        <v>9085</v>
      </c>
      <c r="H1883" s="2">
        <v>3283</v>
      </c>
      <c r="I1883" s="2">
        <v>102133</v>
      </c>
      <c r="J1883" s="2">
        <v>381750</v>
      </c>
      <c r="K1883" s="2">
        <v>111122</v>
      </c>
      <c r="L1883" s="2">
        <v>1244</v>
      </c>
      <c r="M1883" s="2">
        <v>191</v>
      </c>
      <c r="N1883" s="2">
        <v>103</v>
      </c>
      <c r="O1883" s="2">
        <v>1987</v>
      </c>
      <c r="P1883" s="2">
        <v>560</v>
      </c>
      <c r="Q1883" s="2">
        <v>196</v>
      </c>
      <c r="R1883" s="2">
        <v>43620</v>
      </c>
      <c r="S1883" s="2">
        <v>99268000</v>
      </c>
      <c r="T1883" s="2">
        <v>4720665500</v>
      </c>
      <c r="U1883" s="2">
        <v>8744</v>
      </c>
      <c r="V1883" s="2">
        <v>4935</v>
      </c>
      <c r="W1883" s="2">
        <v>303</v>
      </c>
      <c r="X1883" s="2">
        <v>25134</v>
      </c>
      <c r="Y1883" s="2">
        <v>1862</v>
      </c>
      <c r="Z1883" s="2">
        <v>17821</v>
      </c>
      <c r="AA1883" s="9">
        <f t="shared" si="263"/>
        <v>947390</v>
      </c>
      <c r="AB1883" s="9">
        <f t="shared" si="264"/>
        <v>89765</v>
      </c>
      <c r="AC1883" s="9">
        <f t="shared" si="265"/>
        <v>47901</v>
      </c>
      <c r="AD1883" s="9">
        <f t="shared" si="266"/>
        <v>43620</v>
      </c>
      <c r="AE1883" s="44">
        <f t="shared" si="267"/>
        <v>2.2590031623486492E-3</v>
      </c>
      <c r="AF1883" s="9">
        <f t="shared" si="268"/>
        <v>19896</v>
      </c>
      <c r="AG1883" s="9">
        <f t="shared" si="261"/>
        <v>19683</v>
      </c>
      <c r="AH1883" s="44">
        <f t="shared" si="269"/>
        <v>2.1318830781574356E-3</v>
      </c>
      <c r="AI1883">
        <f>AA1883/'Totals and Drop Down Lists'!W$6*Inputs!E$37</f>
        <v>859415.75032970693</v>
      </c>
      <c r="AJ1883">
        <f>AB1883/'Totals and Drop Down Lists'!X$6*Inputs!F$37</f>
        <v>295361.60546017467</v>
      </c>
      <c r="AK1883">
        <f>AC1883/'Totals and Drop Down Lists'!Y$6*Inputs!G$37</f>
        <v>315779.57230231602</v>
      </c>
      <c r="AL1883">
        <f>AD1883/'Totals and Drop Down Lists'!Z$6*Inputs!H$37</f>
        <v>349723.40539713338</v>
      </c>
      <c r="AM1883">
        <f>AE1883/'Totals and Drop Down Lists'!AA$6*Inputs!I$37</f>
        <v>281221.83613836003</v>
      </c>
      <c r="AN1883">
        <f>AF1883/'Totals and Drop Down Lists'!AB$6*Inputs!J$37</f>
        <v>397058.36672029895</v>
      </c>
      <c r="AO1883">
        <f>AG1883/'Totals and Drop Down Lists'!AC$6*Inputs!K$37</f>
        <v>366567.84993306029</v>
      </c>
      <c r="AP1883">
        <f>AH1883/'Totals and Drop Down Lists'!AD$6*Inputs!L$37</f>
        <v>501695.85088748188</v>
      </c>
      <c r="AQ1883">
        <f>IF(OR($D1883="51",$D1883="52",$D1883="61"),(AA1883/'Totals and Drop Down Lists'!W$4)*Inputs!E$38,0)</f>
        <v>0</v>
      </c>
      <c r="AR1883">
        <f>IF(OR($D1883="51",$D1883="52",$D1883="61"),(AB1883/'Totals and Drop Down Lists'!X$4)*Inputs!F$38,0)</f>
        <v>0</v>
      </c>
      <c r="AS1883">
        <f>IF(OR($D1883="51",$D1883="52",$D1883="61"),(AC1883/'Totals and Drop Down Lists'!Y$4)*Inputs!G$38,0)</f>
        <v>0</v>
      </c>
      <c r="AT1883">
        <f>IF(OR($D1883="51",$D1883="52",$D1883="61"),(AD1883/'Totals and Drop Down Lists'!Z$4)*Inputs!H$38,0)</f>
        <v>0</v>
      </c>
      <c r="AU1883">
        <f>IF(OR($D1883="51",$D1883="52",$D1883="61"),(AE1883/'Totals and Drop Down Lists'!AA$4)*Inputs!I$38,0)</f>
        <v>0</v>
      </c>
      <c r="AV1883">
        <f>IF(OR($D1883="51",$D1883="52",$D1883="61"),(AF1883/'Totals and Drop Down Lists'!AB$4)*Inputs!J$38,0)</f>
        <v>0</v>
      </c>
      <c r="AW1883">
        <f>IF(OR($D1883="51",$D1883="52",$D1883="61"),(AG1883/'Totals and Drop Down Lists'!AC$4)*Inputs!K$38,0)</f>
        <v>0</v>
      </c>
      <c r="AX1883">
        <f>IF(OR($D1883="51",$D1883="52",$D1883="61"),(AH1883/'Totals and Drop Down Lists'!AD$4)*Inputs!L$38,0)</f>
        <v>0</v>
      </c>
      <c r="AY1883">
        <f>IF(OR($D1883="51",$D1883="52",$D1883="61"),0,(AA1883/'Totals and Drop Down Lists'!W$5)*Inputs!E$39)</f>
        <v>0</v>
      </c>
      <c r="AZ1883">
        <f>IF(OR($D1883="51",$D1883="52",$D1883="61"),0,(AB1883/'Totals and Drop Down Lists'!X$5)*Inputs!F$39)</f>
        <v>0</v>
      </c>
      <c r="BA1883">
        <f>IF(OR($D1883="51",$D1883="52",$D1883="61"),0,(AC1883/'Totals and Drop Down Lists'!Y$5)*Inputs!G$39)</f>
        <v>0</v>
      </c>
      <c r="BB1883">
        <f>IF(OR($D1883="51",$D1883="52",$D1883="61"),0,(AD1883/'Totals and Drop Down Lists'!Z$5)*Inputs!H$39)</f>
        <v>0</v>
      </c>
      <c r="BC1883">
        <f>IF(OR($D1883="51",$D1883="52",$D1883="61"),0,(AE1883/'Totals and Drop Down Lists'!AA$5)*Inputs!I$39)</f>
        <v>0</v>
      </c>
      <c r="BD1883">
        <f>IF(OR($D1883="51",$D1883="52",$D1883="61"),0,(AF1883/'Totals and Drop Down Lists'!AB$5)*Inputs!J$39)</f>
        <v>0</v>
      </c>
      <c r="BE1883">
        <f>IF(OR($D1883="51",$D1883="52",$D1883="61"),0,(AG1883/'Totals and Drop Down Lists'!AC$5)*Inputs!K$39)</f>
        <v>0</v>
      </c>
      <c r="BF1883">
        <f>IF(OR($D1883="51",$D1883="52",$D1883="61"),0,(AH1883/'Totals and Drop Down Lists'!AD$5)*Inputs!L$39)</f>
        <v>0</v>
      </c>
      <c r="BG1883" s="10">
        <f t="shared" si="262"/>
        <v>3366824.2371685323</v>
      </c>
    </row>
    <row r="1884" spans="1:59">
      <c r="A1884" s="1" t="s">
        <v>7540</v>
      </c>
      <c r="B1884" s="1" t="s">
        <v>5933</v>
      </c>
      <c r="C1884" s="1" t="s">
        <v>5934</v>
      </c>
      <c r="D1884" s="1" t="s">
        <v>7</v>
      </c>
      <c r="E1884" s="1" t="s">
        <v>5935</v>
      </c>
      <c r="F1884" s="2">
        <v>318955</v>
      </c>
      <c r="G1884" s="2">
        <v>7070</v>
      </c>
      <c r="H1884" s="2">
        <v>3547</v>
      </c>
      <c r="I1884" s="2">
        <v>84785</v>
      </c>
      <c r="J1884" s="2">
        <v>140652</v>
      </c>
      <c r="K1884" s="2">
        <v>77936</v>
      </c>
      <c r="L1884" s="2">
        <v>713</v>
      </c>
      <c r="M1884" s="2">
        <v>121</v>
      </c>
      <c r="N1884" s="2">
        <v>43</v>
      </c>
      <c r="O1884" s="2">
        <v>1369</v>
      </c>
      <c r="P1884" s="2">
        <v>603</v>
      </c>
      <c r="Q1884" s="2">
        <v>164</v>
      </c>
      <c r="R1884" s="2">
        <v>94955</v>
      </c>
      <c r="S1884" s="2">
        <v>57831900</v>
      </c>
      <c r="T1884" s="2">
        <v>2640505900</v>
      </c>
      <c r="U1884" s="2">
        <v>7751</v>
      </c>
      <c r="V1884" s="2">
        <v>7965</v>
      </c>
      <c r="W1884" s="2">
        <v>1200</v>
      </c>
      <c r="X1884" s="2">
        <v>28265</v>
      </c>
      <c r="Y1884" s="2">
        <v>3710</v>
      </c>
      <c r="Z1884" s="2">
        <v>18175</v>
      </c>
      <c r="AA1884" s="9">
        <f t="shared" si="263"/>
        <v>318955</v>
      </c>
      <c r="AB1884" s="9">
        <f t="shared" si="264"/>
        <v>74168</v>
      </c>
      <c r="AC1884" s="9">
        <f t="shared" si="265"/>
        <v>97968</v>
      </c>
      <c r="AD1884" s="9">
        <f t="shared" si="266"/>
        <v>94955</v>
      </c>
      <c r="AE1884" s="44">
        <f t="shared" si="267"/>
        <v>3.015963618927787E-3</v>
      </c>
      <c r="AF1884" s="9">
        <f t="shared" si="268"/>
        <v>19100</v>
      </c>
      <c r="AG1884" s="9">
        <f t="shared" si="261"/>
        <v>21885</v>
      </c>
      <c r="AH1884" s="44">
        <f t="shared" si="269"/>
        <v>4.512215546168135E-3</v>
      </c>
      <c r="AI1884">
        <f>AA1884/'Totals and Drop Down Lists'!W$6*Inputs!E$37</f>
        <v>289336.9685624839</v>
      </c>
      <c r="AJ1884">
        <f>AB1884/'Totals and Drop Down Lists'!X$6*Inputs!F$37</f>
        <v>244041.43657071504</v>
      </c>
      <c r="AK1884">
        <f>AC1884/'Totals and Drop Down Lists'!Y$6*Inputs!G$37</f>
        <v>645838.14824979205</v>
      </c>
      <c r="AL1884">
        <f>AD1884/'Totals and Drop Down Lists'!Z$6*Inputs!H$37</f>
        <v>761301.83309226972</v>
      </c>
      <c r="AM1884">
        <f>AE1884/'Totals and Drop Down Lists'!AA$6*Inputs!I$37</f>
        <v>375455.35162489658</v>
      </c>
      <c r="AN1884">
        <f>AF1884/'Totals and Drop Down Lists'!AB$6*Inputs!J$37</f>
        <v>381172.83898058458</v>
      </c>
      <c r="AO1884">
        <f>AG1884/'Totals and Drop Down Lists'!AC$6*Inputs!K$37</f>
        <v>407576.96467942011</v>
      </c>
      <c r="AP1884">
        <f>AH1884/'Totals and Drop Down Lists'!AD$6*Inputs!L$37</f>
        <v>1061859.2740925972</v>
      </c>
      <c r="AQ1884">
        <f>IF(OR($D1884="51",$D1884="52",$D1884="61"),(AA1884/'Totals and Drop Down Lists'!W$4)*Inputs!E$38,0)</f>
        <v>0</v>
      </c>
      <c r="AR1884">
        <f>IF(OR($D1884="51",$D1884="52",$D1884="61"),(AB1884/'Totals and Drop Down Lists'!X$4)*Inputs!F$38,0)</f>
        <v>0</v>
      </c>
      <c r="AS1884">
        <f>IF(OR($D1884="51",$D1884="52",$D1884="61"),(AC1884/'Totals and Drop Down Lists'!Y$4)*Inputs!G$38,0)</f>
        <v>0</v>
      </c>
      <c r="AT1884">
        <f>IF(OR($D1884="51",$D1884="52",$D1884="61"),(AD1884/'Totals and Drop Down Lists'!Z$4)*Inputs!H$38,0)</f>
        <v>0</v>
      </c>
      <c r="AU1884">
        <f>IF(OR($D1884="51",$D1884="52",$D1884="61"),(AE1884/'Totals and Drop Down Lists'!AA$4)*Inputs!I$38,0)</f>
        <v>0</v>
      </c>
      <c r="AV1884">
        <f>IF(OR($D1884="51",$D1884="52",$D1884="61"),(AF1884/'Totals and Drop Down Lists'!AB$4)*Inputs!J$38,0)</f>
        <v>0</v>
      </c>
      <c r="AW1884">
        <f>IF(OR($D1884="51",$D1884="52",$D1884="61"),(AG1884/'Totals and Drop Down Lists'!AC$4)*Inputs!K$38,0)</f>
        <v>0</v>
      </c>
      <c r="AX1884">
        <f>IF(OR($D1884="51",$D1884="52",$D1884="61"),(AH1884/'Totals and Drop Down Lists'!AD$4)*Inputs!L$38,0)</f>
        <v>0</v>
      </c>
      <c r="AY1884">
        <f>IF(OR($D1884="51",$D1884="52",$D1884="61"),0,(AA1884/'Totals and Drop Down Lists'!W$5)*Inputs!E$39)</f>
        <v>0</v>
      </c>
      <c r="AZ1884">
        <f>IF(OR($D1884="51",$D1884="52",$D1884="61"),0,(AB1884/'Totals and Drop Down Lists'!X$5)*Inputs!F$39)</f>
        <v>0</v>
      </c>
      <c r="BA1884">
        <f>IF(OR($D1884="51",$D1884="52",$D1884="61"),0,(AC1884/'Totals and Drop Down Lists'!Y$5)*Inputs!G$39)</f>
        <v>0</v>
      </c>
      <c r="BB1884">
        <f>IF(OR($D1884="51",$D1884="52",$D1884="61"),0,(AD1884/'Totals and Drop Down Lists'!Z$5)*Inputs!H$39)</f>
        <v>0</v>
      </c>
      <c r="BC1884">
        <f>IF(OR($D1884="51",$D1884="52",$D1884="61"),0,(AE1884/'Totals and Drop Down Lists'!AA$5)*Inputs!I$39)</f>
        <v>0</v>
      </c>
      <c r="BD1884">
        <f>IF(OR($D1884="51",$D1884="52",$D1884="61"),0,(AF1884/'Totals and Drop Down Lists'!AB$5)*Inputs!J$39)</f>
        <v>0</v>
      </c>
      <c r="BE1884">
        <f>IF(OR($D1884="51",$D1884="52",$D1884="61"),0,(AG1884/'Totals and Drop Down Lists'!AC$5)*Inputs!K$39)</f>
        <v>0</v>
      </c>
      <c r="BF1884">
        <f>IF(OR($D1884="51",$D1884="52",$D1884="61"),0,(AH1884/'Totals and Drop Down Lists'!AD$5)*Inputs!L$39)</f>
        <v>0</v>
      </c>
      <c r="BG1884" s="10">
        <f t="shared" si="262"/>
        <v>4166582.8158527585</v>
      </c>
    </row>
    <row r="1885" spans="1:59" ht="43.2">
      <c r="A1885" s="1" t="s">
        <v>7541</v>
      </c>
      <c r="B1885" s="1" t="s">
        <v>5878</v>
      </c>
      <c r="C1885" s="1" t="s">
        <v>5879</v>
      </c>
      <c r="D1885" s="1" t="s">
        <v>10</v>
      </c>
      <c r="E1885" s="1" t="s">
        <v>5880</v>
      </c>
      <c r="F1885" s="2">
        <v>80617</v>
      </c>
      <c r="G1885" s="2">
        <v>268</v>
      </c>
      <c r="H1885" s="2">
        <v>0</v>
      </c>
      <c r="I1885" s="2">
        <v>3390</v>
      </c>
      <c r="J1885" s="2">
        <v>28589</v>
      </c>
      <c r="K1885" s="2">
        <v>5434</v>
      </c>
      <c r="L1885" s="2">
        <v>80</v>
      </c>
      <c r="M1885" s="2">
        <v>0</v>
      </c>
      <c r="N1885" s="2">
        <v>0</v>
      </c>
      <c r="O1885" s="2">
        <v>128</v>
      </c>
      <c r="P1885" s="2">
        <v>8</v>
      </c>
      <c r="Q1885" s="2">
        <v>0</v>
      </c>
      <c r="R1885" s="2">
        <v>272</v>
      </c>
      <c r="S1885" s="2">
        <v>5735600</v>
      </c>
      <c r="T1885" s="2">
        <v>280523300</v>
      </c>
      <c r="U1885" s="2">
        <v>285</v>
      </c>
      <c r="V1885" s="2">
        <v>75</v>
      </c>
      <c r="W1885" s="2">
        <v>45</v>
      </c>
      <c r="X1885" s="2">
        <v>605</v>
      </c>
      <c r="Y1885" s="2">
        <v>85</v>
      </c>
      <c r="Z1885" s="2">
        <v>450</v>
      </c>
      <c r="AA1885" s="9">
        <f t="shared" si="263"/>
        <v>80617</v>
      </c>
      <c r="AB1885" s="9">
        <f t="shared" si="264"/>
        <v>3122</v>
      </c>
      <c r="AC1885" s="9">
        <f t="shared" si="265"/>
        <v>488</v>
      </c>
      <c r="AD1885" s="9">
        <f t="shared" si="266"/>
        <v>272</v>
      </c>
      <c r="AE1885" s="44">
        <f t="shared" si="267"/>
        <v>7.2133347905163129E-5</v>
      </c>
      <c r="AF1885" s="9">
        <f t="shared" si="268"/>
        <v>485</v>
      </c>
      <c r="AG1885" s="9">
        <f t="shared" si="261"/>
        <v>535</v>
      </c>
      <c r="AH1885" s="44">
        <f t="shared" si="269"/>
        <v>3.7837770415303856E-5</v>
      </c>
      <c r="AI1885">
        <f>AA1885/'Totals and Drop Down Lists'!W$6*Inputs!E$37</f>
        <v>73130.938203200349</v>
      </c>
      <c r="AJ1885">
        <f>AB1885/'Totals and Drop Down Lists'!X$6*Inputs!F$37</f>
        <v>10272.588784567097</v>
      </c>
      <c r="AK1885">
        <f>AC1885/'Totals and Drop Down Lists'!Y$6*Inputs!G$37</f>
        <v>3217.060839722139</v>
      </c>
      <c r="AL1885">
        <f>AD1885/'Totals and Drop Down Lists'!Z$6*Inputs!H$37</f>
        <v>2180.7603454383375</v>
      </c>
      <c r="AM1885">
        <f>AE1885/'Totals and Drop Down Lists'!AA$6*Inputs!I$37</f>
        <v>8979.8336198903853</v>
      </c>
      <c r="AN1885">
        <f>AF1885/'Totals and Drop Down Lists'!AB$6*Inputs!J$37</f>
        <v>9678.9961730672003</v>
      </c>
      <c r="AO1885">
        <f>AG1885/'Totals and Drop Down Lists'!AC$6*Inputs!K$37</f>
        <v>9963.6132558140162</v>
      </c>
      <c r="AP1885">
        <f>AH1885/'Totals and Drop Down Lists'!AD$6*Inputs!L$37</f>
        <v>8904.3590704786275</v>
      </c>
      <c r="AQ1885">
        <f>IF(OR($D1885="51",$D1885="52",$D1885="61"),(AA1885/'Totals and Drop Down Lists'!W$4)*Inputs!E$38,0)</f>
        <v>0</v>
      </c>
      <c r="AR1885">
        <f>IF(OR($D1885="51",$D1885="52",$D1885="61"),(AB1885/'Totals and Drop Down Lists'!X$4)*Inputs!F$38,0)</f>
        <v>0</v>
      </c>
      <c r="AS1885">
        <f>IF(OR($D1885="51",$D1885="52",$D1885="61"),(AC1885/'Totals and Drop Down Lists'!Y$4)*Inputs!G$38,0)</f>
        <v>0</v>
      </c>
      <c r="AT1885">
        <f>IF(OR($D1885="51",$D1885="52",$D1885="61"),(AD1885/'Totals and Drop Down Lists'!Z$4)*Inputs!H$38,0)</f>
        <v>0</v>
      </c>
      <c r="AU1885">
        <f>IF(OR($D1885="51",$D1885="52",$D1885="61"),(AE1885/'Totals and Drop Down Lists'!AA$4)*Inputs!I$38,0)</f>
        <v>0</v>
      </c>
      <c r="AV1885">
        <f>IF(OR($D1885="51",$D1885="52",$D1885="61"),(AF1885/'Totals and Drop Down Lists'!AB$4)*Inputs!J$38,0)</f>
        <v>0</v>
      </c>
      <c r="AW1885">
        <f>IF(OR($D1885="51",$D1885="52",$D1885="61"),(AG1885/'Totals and Drop Down Lists'!AC$4)*Inputs!K$38,0)</f>
        <v>0</v>
      </c>
      <c r="AX1885">
        <f>IF(OR($D1885="51",$D1885="52",$D1885="61"),(AH1885/'Totals and Drop Down Lists'!AD$4)*Inputs!L$38,0)</f>
        <v>0</v>
      </c>
      <c r="AY1885">
        <f>IF(OR($D1885="51",$D1885="52",$D1885="61"),0,(AA1885/'Totals and Drop Down Lists'!W$5)*Inputs!E$39)</f>
        <v>0</v>
      </c>
      <c r="AZ1885">
        <f>IF(OR($D1885="51",$D1885="52",$D1885="61"),0,(AB1885/'Totals and Drop Down Lists'!X$5)*Inputs!F$39)</f>
        <v>0</v>
      </c>
      <c r="BA1885">
        <f>IF(OR($D1885="51",$D1885="52",$D1885="61"),0,(AC1885/'Totals and Drop Down Lists'!Y$5)*Inputs!G$39)</f>
        <v>0</v>
      </c>
      <c r="BB1885">
        <f>IF(OR($D1885="51",$D1885="52",$D1885="61"),0,(AD1885/'Totals and Drop Down Lists'!Z$5)*Inputs!H$39)</f>
        <v>0</v>
      </c>
      <c r="BC1885">
        <f>IF(OR($D1885="51",$D1885="52",$D1885="61"),0,(AE1885/'Totals and Drop Down Lists'!AA$5)*Inputs!I$39)</f>
        <v>0</v>
      </c>
      <c r="BD1885">
        <f>IF(OR($D1885="51",$D1885="52",$D1885="61"),0,(AF1885/'Totals and Drop Down Lists'!AB$5)*Inputs!J$39)</f>
        <v>0</v>
      </c>
      <c r="BE1885">
        <f>IF(OR($D1885="51",$D1885="52",$D1885="61"),0,(AG1885/'Totals and Drop Down Lists'!AC$5)*Inputs!K$39)</f>
        <v>0</v>
      </c>
      <c r="BF1885">
        <f>IF(OR($D1885="51",$D1885="52",$D1885="61"),0,(AH1885/'Totals and Drop Down Lists'!AD$5)*Inputs!L$39)</f>
        <v>0</v>
      </c>
      <c r="BG1885" s="10">
        <f t="shared" si="262"/>
        <v>126328.15029217814</v>
      </c>
    </row>
    <row r="1886" spans="1:59" ht="43.2">
      <c r="A1886" s="1" t="s">
        <v>7541</v>
      </c>
      <c r="B1886" s="1" t="s">
        <v>5878</v>
      </c>
      <c r="C1886" s="1" t="s">
        <v>5881</v>
      </c>
      <c r="D1886" s="1" t="s">
        <v>10</v>
      </c>
      <c r="E1886" s="1" t="s">
        <v>5882</v>
      </c>
      <c r="F1886" s="2">
        <v>66361</v>
      </c>
      <c r="G1886" s="2">
        <v>765</v>
      </c>
      <c r="H1886" s="2">
        <v>104</v>
      </c>
      <c r="I1886" s="2">
        <v>7000</v>
      </c>
      <c r="J1886" s="2">
        <v>26820</v>
      </c>
      <c r="K1886" s="2">
        <v>9380</v>
      </c>
      <c r="L1886" s="2">
        <v>178</v>
      </c>
      <c r="M1886" s="2">
        <v>14</v>
      </c>
      <c r="N1886" s="2">
        <v>22</v>
      </c>
      <c r="O1886" s="2">
        <v>173</v>
      </c>
      <c r="P1886" s="2">
        <v>55</v>
      </c>
      <c r="Q1886" s="2">
        <v>10</v>
      </c>
      <c r="R1886" s="2">
        <v>1852</v>
      </c>
      <c r="S1886" s="2">
        <v>8103900</v>
      </c>
      <c r="T1886" s="2">
        <v>388415300</v>
      </c>
      <c r="U1886" s="2">
        <v>550</v>
      </c>
      <c r="V1886" s="2">
        <v>335</v>
      </c>
      <c r="W1886" s="2">
        <v>55</v>
      </c>
      <c r="X1886" s="2">
        <v>1535</v>
      </c>
      <c r="Y1886" s="2">
        <v>145</v>
      </c>
      <c r="Z1886" s="2">
        <v>1055</v>
      </c>
      <c r="AA1886" s="9">
        <f t="shared" si="263"/>
        <v>66361</v>
      </c>
      <c r="AB1886" s="9">
        <f t="shared" si="264"/>
        <v>6131</v>
      </c>
      <c r="AC1886" s="9">
        <f t="shared" si="265"/>
        <v>2304</v>
      </c>
      <c r="AD1886" s="9">
        <f t="shared" si="266"/>
        <v>1852</v>
      </c>
      <c r="AE1886" s="44">
        <f t="shared" si="267"/>
        <v>2.2910928457773303E-4</v>
      </c>
      <c r="AF1886" s="9">
        <f t="shared" si="268"/>
        <v>1145</v>
      </c>
      <c r="AG1886" s="9">
        <f t="shared" si="261"/>
        <v>1200</v>
      </c>
      <c r="AH1886" s="44">
        <f t="shared" si="269"/>
        <v>1.5616237207432293E-4</v>
      </c>
      <c r="AI1886">
        <f>AA1886/'Totals and Drop Down Lists'!W$6*Inputs!E$37</f>
        <v>60198.744558871935</v>
      </c>
      <c r="AJ1886">
        <f>AB1886/'Totals and Drop Down Lists'!X$6*Inputs!F$37</f>
        <v>20173.363817482663</v>
      </c>
      <c r="AK1886">
        <f>AC1886/'Totals and Drop Down Lists'!Y$6*Inputs!G$37</f>
        <v>15188.74625967174</v>
      </c>
      <c r="AL1886">
        <f>AD1886/'Totals and Drop Down Lists'!Z$6*Inputs!H$37</f>
        <v>14848.412352028681</v>
      </c>
      <c r="AM1886">
        <f>AE1886/'Totals and Drop Down Lists'!AA$6*Inputs!I$37</f>
        <v>28521.66599816033</v>
      </c>
      <c r="AN1886">
        <f>AF1886/'Totals and Drop Down Lists'!AB$6*Inputs!J$37</f>
        <v>22850.413645694731</v>
      </c>
      <c r="AO1886">
        <f>AG1886/'Totals and Drop Down Lists'!AC$6*Inputs!K$37</f>
        <v>22348.291414909945</v>
      </c>
      <c r="AP1886">
        <f>AH1886/'Totals and Drop Down Lists'!AD$6*Inputs!L$37</f>
        <v>36749.676817243009</v>
      </c>
      <c r="AQ1886">
        <f>IF(OR($D1886="51",$D1886="52",$D1886="61"),(AA1886/'Totals and Drop Down Lists'!W$4)*Inputs!E$38,0)</f>
        <v>0</v>
      </c>
      <c r="AR1886">
        <f>IF(OR($D1886="51",$D1886="52",$D1886="61"),(AB1886/'Totals and Drop Down Lists'!X$4)*Inputs!F$38,0)</f>
        <v>0</v>
      </c>
      <c r="AS1886">
        <f>IF(OR($D1886="51",$D1886="52",$D1886="61"),(AC1886/'Totals and Drop Down Lists'!Y$4)*Inputs!G$38,0)</f>
        <v>0</v>
      </c>
      <c r="AT1886">
        <f>IF(OR($D1886="51",$D1886="52",$D1886="61"),(AD1886/'Totals and Drop Down Lists'!Z$4)*Inputs!H$38,0)</f>
        <v>0</v>
      </c>
      <c r="AU1886">
        <f>IF(OR($D1886="51",$D1886="52",$D1886="61"),(AE1886/'Totals and Drop Down Lists'!AA$4)*Inputs!I$38,0)</f>
        <v>0</v>
      </c>
      <c r="AV1886">
        <f>IF(OR($D1886="51",$D1886="52",$D1886="61"),(AF1886/'Totals and Drop Down Lists'!AB$4)*Inputs!J$38,0)</f>
        <v>0</v>
      </c>
      <c r="AW1886">
        <f>IF(OR($D1886="51",$D1886="52",$D1886="61"),(AG1886/'Totals and Drop Down Lists'!AC$4)*Inputs!K$38,0)</f>
        <v>0</v>
      </c>
      <c r="AX1886">
        <f>IF(OR($D1886="51",$D1886="52",$D1886="61"),(AH1886/'Totals and Drop Down Lists'!AD$4)*Inputs!L$38,0)</f>
        <v>0</v>
      </c>
      <c r="AY1886">
        <f>IF(OR($D1886="51",$D1886="52",$D1886="61"),0,(AA1886/'Totals and Drop Down Lists'!W$5)*Inputs!E$39)</f>
        <v>0</v>
      </c>
      <c r="AZ1886">
        <f>IF(OR($D1886="51",$D1886="52",$D1886="61"),0,(AB1886/'Totals and Drop Down Lists'!X$5)*Inputs!F$39)</f>
        <v>0</v>
      </c>
      <c r="BA1886">
        <f>IF(OR($D1886="51",$D1886="52",$D1886="61"),0,(AC1886/'Totals and Drop Down Lists'!Y$5)*Inputs!G$39)</f>
        <v>0</v>
      </c>
      <c r="BB1886">
        <f>IF(OR($D1886="51",$D1886="52",$D1886="61"),0,(AD1886/'Totals and Drop Down Lists'!Z$5)*Inputs!H$39)</f>
        <v>0</v>
      </c>
      <c r="BC1886">
        <f>IF(OR($D1886="51",$D1886="52",$D1886="61"),0,(AE1886/'Totals and Drop Down Lists'!AA$5)*Inputs!I$39)</f>
        <v>0</v>
      </c>
      <c r="BD1886">
        <f>IF(OR($D1886="51",$D1886="52",$D1886="61"),0,(AF1886/'Totals and Drop Down Lists'!AB$5)*Inputs!J$39)</f>
        <v>0</v>
      </c>
      <c r="BE1886">
        <f>IF(OR($D1886="51",$D1886="52",$D1886="61"),0,(AG1886/'Totals and Drop Down Lists'!AC$5)*Inputs!K$39)</f>
        <v>0</v>
      </c>
      <c r="BF1886">
        <f>IF(OR($D1886="51",$D1886="52",$D1886="61"),0,(AH1886/'Totals and Drop Down Lists'!AD$5)*Inputs!L$39)</f>
        <v>0</v>
      </c>
      <c r="BG1886" s="10">
        <f t="shared" si="262"/>
        <v>220879.31486406302</v>
      </c>
    </row>
    <row r="1887" spans="1:59" ht="43.2">
      <c r="A1887" s="1" t="s">
        <v>7541</v>
      </c>
      <c r="B1887" s="1" t="s">
        <v>5878</v>
      </c>
      <c r="C1887" s="1" t="s">
        <v>652</v>
      </c>
      <c r="D1887" s="1" t="s">
        <v>25</v>
      </c>
      <c r="E1887" s="1" t="s">
        <v>5883</v>
      </c>
      <c r="F1887" s="2">
        <v>53051</v>
      </c>
      <c r="G1887" s="2">
        <v>238</v>
      </c>
      <c r="H1887" s="2">
        <v>26</v>
      </c>
      <c r="I1887" s="2">
        <v>7104</v>
      </c>
      <c r="J1887" s="2">
        <v>18714</v>
      </c>
      <c r="K1887" s="2">
        <v>4093</v>
      </c>
      <c r="L1887" s="2">
        <v>128</v>
      </c>
      <c r="M1887" s="2">
        <v>0</v>
      </c>
      <c r="N1887" s="2">
        <v>2</v>
      </c>
      <c r="O1887" s="2">
        <v>145</v>
      </c>
      <c r="P1887" s="2">
        <v>39</v>
      </c>
      <c r="Q1887" s="2">
        <v>0</v>
      </c>
      <c r="R1887" s="2">
        <v>1142</v>
      </c>
      <c r="S1887" s="2">
        <v>2672100</v>
      </c>
      <c r="T1887" s="2">
        <v>138509900</v>
      </c>
      <c r="U1887" s="2">
        <v>250</v>
      </c>
      <c r="V1887" s="2">
        <v>415</v>
      </c>
      <c r="W1887" s="2">
        <v>14</v>
      </c>
      <c r="X1887" s="2">
        <v>1221</v>
      </c>
      <c r="Y1887" s="2">
        <v>217</v>
      </c>
      <c r="Z1887" s="2">
        <v>724</v>
      </c>
      <c r="AA1887" s="9">
        <f t="shared" si="263"/>
        <v>53051</v>
      </c>
      <c r="AB1887" s="9">
        <f t="shared" si="264"/>
        <v>6840</v>
      </c>
      <c r="AC1887" s="9">
        <f t="shared" si="265"/>
        <v>1456</v>
      </c>
      <c r="AD1887" s="9">
        <f t="shared" si="266"/>
        <v>1142</v>
      </c>
      <c r="AE1887" s="44">
        <f t="shared" si="267"/>
        <v>6.2519090301829113E-5</v>
      </c>
      <c r="AF1887" s="9">
        <f t="shared" si="268"/>
        <v>792</v>
      </c>
      <c r="AG1887" s="9">
        <f t="shared" si="261"/>
        <v>941</v>
      </c>
      <c r="AH1887" s="44">
        <f t="shared" si="269"/>
        <v>7.6580082386846858E-5</v>
      </c>
      <c r="AI1887">
        <f>AA1887/'Totals and Drop Down Lists'!W$6*Inputs!E$37</f>
        <v>48124.705739707279</v>
      </c>
      <c r="AJ1887">
        <f>AB1887/'Totals and Drop Down Lists'!X$6*Inputs!F$37</f>
        <v>22506.248330057319</v>
      </c>
      <c r="AK1887">
        <f>AC1887/'Totals and Drop Down Lists'!Y$6*Inputs!G$37</f>
        <v>9598.4438168758916</v>
      </c>
      <c r="AL1887">
        <f>AD1887/'Totals and Drop Down Lists'!Z$6*Inputs!H$37</f>
        <v>9155.9864503330209</v>
      </c>
      <c r="AM1887">
        <f>AE1887/'Totals and Drop Down Lists'!AA$6*Inputs!I$37</f>
        <v>7782.9609366730028</v>
      </c>
      <c r="AN1887">
        <f>AF1887/'Totals and Drop Down Lists'!AB$6*Inputs!J$37</f>
        <v>15805.700967153036</v>
      </c>
      <c r="AO1887">
        <f>AG1887/'Totals and Drop Down Lists'!AC$6*Inputs!K$37</f>
        <v>17524.785184525212</v>
      </c>
      <c r="AP1887">
        <f>AH1887/'Totals and Drop Down Lists'!AD$6*Inputs!L$37</f>
        <v>18021.583823118726</v>
      </c>
      <c r="AQ1887">
        <f>IF(OR($D1887="51",$D1887="52",$D1887="61"),(AA1887/'Totals and Drop Down Lists'!W$4)*Inputs!E$38,0)</f>
        <v>0</v>
      </c>
      <c r="AR1887">
        <f>IF(OR($D1887="51",$D1887="52",$D1887="61"),(AB1887/'Totals and Drop Down Lists'!X$4)*Inputs!F$38,0)</f>
        <v>0</v>
      </c>
      <c r="AS1887">
        <f>IF(OR($D1887="51",$D1887="52",$D1887="61"),(AC1887/'Totals and Drop Down Lists'!Y$4)*Inputs!G$38,0)</f>
        <v>0</v>
      </c>
      <c r="AT1887">
        <f>IF(OR($D1887="51",$D1887="52",$D1887="61"),(AD1887/'Totals and Drop Down Lists'!Z$4)*Inputs!H$38,0)</f>
        <v>0</v>
      </c>
      <c r="AU1887">
        <f>IF(OR($D1887="51",$D1887="52",$D1887="61"),(AE1887/'Totals and Drop Down Lists'!AA$4)*Inputs!I$38,0)</f>
        <v>0</v>
      </c>
      <c r="AV1887">
        <f>IF(OR($D1887="51",$D1887="52",$D1887="61"),(AF1887/'Totals and Drop Down Lists'!AB$4)*Inputs!J$38,0)</f>
        <v>0</v>
      </c>
      <c r="AW1887">
        <f>IF(OR($D1887="51",$D1887="52",$D1887="61"),(AG1887/'Totals and Drop Down Lists'!AC$4)*Inputs!K$38,0)</f>
        <v>0</v>
      </c>
      <c r="AX1887">
        <f>IF(OR($D1887="51",$D1887="52",$D1887="61"),(AH1887/'Totals and Drop Down Lists'!AD$4)*Inputs!L$38,0)</f>
        <v>0</v>
      </c>
      <c r="AY1887">
        <f>IF(OR($D1887="51",$D1887="52",$D1887="61"),0,(AA1887/'Totals and Drop Down Lists'!W$5)*Inputs!E$39)</f>
        <v>0</v>
      </c>
      <c r="AZ1887">
        <f>IF(OR($D1887="51",$D1887="52",$D1887="61"),0,(AB1887/'Totals and Drop Down Lists'!X$5)*Inputs!F$39)</f>
        <v>0</v>
      </c>
      <c r="BA1887">
        <f>IF(OR($D1887="51",$D1887="52",$D1887="61"),0,(AC1887/'Totals and Drop Down Lists'!Y$5)*Inputs!G$39)</f>
        <v>0</v>
      </c>
      <c r="BB1887">
        <f>IF(OR($D1887="51",$D1887="52",$D1887="61"),0,(AD1887/'Totals and Drop Down Lists'!Z$5)*Inputs!H$39)</f>
        <v>0</v>
      </c>
      <c r="BC1887">
        <f>IF(OR($D1887="51",$D1887="52",$D1887="61"),0,(AE1887/'Totals and Drop Down Lists'!AA$5)*Inputs!I$39)</f>
        <v>0</v>
      </c>
      <c r="BD1887">
        <f>IF(OR($D1887="51",$D1887="52",$D1887="61"),0,(AF1887/'Totals and Drop Down Lists'!AB$5)*Inputs!J$39)</f>
        <v>0</v>
      </c>
      <c r="BE1887">
        <f>IF(OR($D1887="51",$D1887="52",$D1887="61"),0,(AG1887/'Totals and Drop Down Lists'!AC$5)*Inputs!K$39)</f>
        <v>0</v>
      </c>
      <c r="BF1887">
        <f>IF(OR($D1887="51",$D1887="52",$D1887="61"),0,(AH1887/'Totals and Drop Down Lists'!AD$5)*Inputs!L$39)</f>
        <v>0</v>
      </c>
      <c r="BG1887" s="10">
        <f t="shared" si="262"/>
        <v>148520.41524844349</v>
      </c>
    </row>
    <row r="1888" spans="1:59" ht="43.2">
      <c r="A1888" s="1" t="s">
        <v>7541</v>
      </c>
      <c r="B1888" s="1" t="s">
        <v>5878</v>
      </c>
      <c r="C1888" s="1" t="s">
        <v>5884</v>
      </c>
      <c r="D1888" s="1" t="s">
        <v>15</v>
      </c>
      <c r="E1888" s="1" t="s">
        <v>5885</v>
      </c>
      <c r="F1888" s="2">
        <v>218123</v>
      </c>
      <c r="G1888" s="2">
        <v>644</v>
      </c>
      <c r="H1888" s="2">
        <v>69</v>
      </c>
      <c r="I1888" s="2">
        <v>10452</v>
      </c>
      <c r="J1888" s="2">
        <v>80565</v>
      </c>
      <c r="K1888" s="2">
        <v>11933</v>
      </c>
      <c r="L1888" s="2">
        <v>253</v>
      </c>
      <c r="M1888" s="2">
        <v>25</v>
      </c>
      <c r="N1888" s="2">
        <v>31</v>
      </c>
      <c r="O1888" s="2">
        <v>161</v>
      </c>
      <c r="P1888" s="2">
        <v>17</v>
      </c>
      <c r="Q1888" s="2">
        <v>0</v>
      </c>
      <c r="R1888" s="2">
        <v>1780</v>
      </c>
      <c r="S1888" s="2">
        <v>11225700</v>
      </c>
      <c r="T1888" s="2">
        <v>627366100</v>
      </c>
      <c r="U1888" s="2">
        <v>563</v>
      </c>
      <c r="V1888" s="2">
        <v>312</v>
      </c>
      <c r="W1888" s="2">
        <v>0</v>
      </c>
      <c r="X1888" s="2">
        <v>1603</v>
      </c>
      <c r="Y1888" s="2">
        <v>215</v>
      </c>
      <c r="Z1888" s="2">
        <v>1133</v>
      </c>
      <c r="AA1888" s="9">
        <f t="shared" si="263"/>
        <v>218123</v>
      </c>
      <c r="AB1888" s="9">
        <f t="shared" si="264"/>
        <v>9739</v>
      </c>
      <c r="AC1888" s="9">
        <f t="shared" si="265"/>
        <v>2267</v>
      </c>
      <c r="AD1888" s="9">
        <f t="shared" si="266"/>
        <v>1780</v>
      </c>
      <c r="AE1888" s="44">
        <f t="shared" si="267"/>
        <v>1.2343793726825558E-4</v>
      </c>
      <c r="AF1888" s="9">
        <f t="shared" si="268"/>
        <v>1291</v>
      </c>
      <c r="AG1888" s="9">
        <f t="shared" si="261"/>
        <v>1348</v>
      </c>
      <c r="AH1888" s="44">
        <f t="shared" si="269"/>
        <v>7.429236909419565E-5</v>
      </c>
      <c r="AI1888">
        <f>AA1888/'Totals and Drop Down Lists'!W$6*Inputs!E$37</f>
        <v>197868.18702874915</v>
      </c>
      <c r="AJ1888">
        <f>AB1888/'Totals and Drop Down Lists'!X$6*Inputs!F$37</f>
        <v>32045.08077286962</v>
      </c>
      <c r="AK1888">
        <f>AC1888/'Totals and Drop Down Lists'!Y$6*Inputs!G$37</f>
        <v>14944.829761578054</v>
      </c>
      <c r="AL1888">
        <f>AD1888/'Totals and Drop Down Lists'!Z$6*Inputs!H$37</f>
        <v>14271.15226058912</v>
      </c>
      <c r="AM1888">
        <f>AE1888/'Totals and Drop Down Lists'!AA$6*Inputs!I$37</f>
        <v>15366.708620106367</v>
      </c>
      <c r="AN1888">
        <f>AF1888/'Totals and Drop Down Lists'!AB$6*Inputs!J$37</f>
        <v>25764.090844185062</v>
      </c>
      <c r="AO1888">
        <f>AG1888/'Totals and Drop Down Lists'!AC$6*Inputs!K$37</f>
        <v>25104.580689415503</v>
      </c>
      <c r="AP1888">
        <f>AH1888/'Totals and Drop Down Lists'!AD$6*Inputs!L$37</f>
        <v>17483.216462027223</v>
      </c>
      <c r="AQ1888">
        <f>IF(OR($D1888="51",$D1888="52",$D1888="61"),(AA1888/'Totals and Drop Down Lists'!W$4)*Inputs!E$38,0)</f>
        <v>0</v>
      </c>
      <c r="AR1888">
        <f>IF(OR($D1888="51",$D1888="52",$D1888="61"),(AB1888/'Totals and Drop Down Lists'!X$4)*Inputs!F$38,0)</f>
        <v>0</v>
      </c>
      <c r="AS1888">
        <f>IF(OR($D1888="51",$D1888="52",$D1888="61"),(AC1888/'Totals and Drop Down Lists'!Y$4)*Inputs!G$38,0)</f>
        <v>0</v>
      </c>
      <c r="AT1888">
        <f>IF(OR($D1888="51",$D1888="52",$D1888="61"),(AD1888/'Totals and Drop Down Lists'!Z$4)*Inputs!H$38,0)</f>
        <v>0</v>
      </c>
      <c r="AU1888">
        <f>IF(OR($D1888="51",$D1888="52",$D1888="61"),(AE1888/'Totals and Drop Down Lists'!AA$4)*Inputs!I$38,0)</f>
        <v>0</v>
      </c>
      <c r="AV1888">
        <f>IF(OR($D1888="51",$D1888="52",$D1888="61"),(AF1888/'Totals and Drop Down Lists'!AB$4)*Inputs!J$38,0)</f>
        <v>0</v>
      </c>
      <c r="AW1888">
        <f>IF(OR($D1888="51",$D1888="52",$D1888="61"),(AG1888/'Totals and Drop Down Lists'!AC$4)*Inputs!K$38,0)</f>
        <v>0</v>
      </c>
      <c r="AX1888">
        <f>IF(OR($D1888="51",$D1888="52",$D1888="61"),(AH1888/'Totals and Drop Down Lists'!AD$4)*Inputs!L$38,0)</f>
        <v>0</v>
      </c>
      <c r="AY1888">
        <f>IF(OR($D1888="51",$D1888="52",$D1888="61"),0,(AA1888/'Totals and Drop Down Lists'!W$5)*Inputs!E$39)</f>
        <v>0</v>
      </c>
      <c r="AZ1888">
        <f>IF(OR($D1888="51",$D1888="52",$D1888="61"),0,(AB1888/'Totals and Drop Down Lists'!X$5)*Inputs!F$39)</f>
        <v>0</v>
      </c>
      <c r="BA1888">
        <f>IF(OR($D1888="51",$D1888="52",$D1888="61"),0,(AC1888/'Totals and Drop Down Lists'!Y$5)*Inputs!G$39)</f>
        <v>0</v>
      </c>
      <c r="BB1888">
        <f>IF(OR($D1888="51",$D1888="52",$D1888="61"),0,(AD1888/'Totals and Drop Down Lists'!Z$5)*Inputs!H$39)</f>
        <v>0</v>
      </c>
      <c r="BC1888">
        <f>IF(OR($D1888="51",$D1888="52",$D1888="61"),0,(AE1888/'Totals and Drop Down Lists'!AA$5)*Inputs!I$39)</f>
        <v>0</v>
      </c>
      <c r="BD1888">
        <f>IF(OR($D1888="51",$D1888="52",$D1888="61"),0,(AF1888/'Totals and Drop Down Lists'!AB$5)*Inputs!J$39)</f>
        <v>0</v>
      </c>
      <c r="BE1888">
        <f>IF(OR($D1888="51",$D1888="52",$D1888="61"),0,(AG1888/'Totals and Drop Down Lists'!AC$5)*Inputs!K$39)</f>
        <v>0</v>
      </c>
      <c r="BF1888">
        <f>IF(OR($D1888="51",$D1888="52",$D1888="61"),0,(AH1888/'Totals and Drop Down Lists'!AD$5)*Inputs!L$39)</f>
        <v>0</v>
      </c>
      <c r="BG1888" s="10">
        <f t="shared" si="262"/>
        <v>342847.84643952013</v>
      </c>
    </row>
    <row r="1889" spans="1:59" ht="43.2">
      <c r="A1889" s="1" t="s">
        <v>7541</v>
      </c>
      <c r="B1889" s="1" t="s">
        <v>5878</v>
      </c>
      <c r="C1889" s="1" t="s">
        <v>1752</v>
      </c>
      <c r="D1889" s="1" t="s">
        <v>25</v>
      </c>
      <c r="E1889" s="1" t="s">
        <v>5886</v>
      </c>
      <c r="F1889" s="2">
        <v>32667</v>
      </c>
      <c r="G1889" s="2">
        <v>79</v>
      </c>
      <c r="H1889" s="2">
        <v>0</v>
      </c>
      <c r="I1889" s="2">
        <v>4324</v>
      </c>
      <c r="J1889" s="2">
        <v>12572</v>
      </c>
      <c r="K1889" s="2">
        <v>2591</v>
      </c>
      <c r="L1889" s="2">
        <v>148</v>
      </c>
      <c r="M1889" s="2">
        <v>36</v>
      </c>
      <c r="N1889" s="2">
        <v>42</v>
      </c>
      <c r="O1889" s="2">
        <v>148</v>
      </c>
      <c r="P1889" s="2">
        <v>0</v>
      </c>
      <c r="Q1889" s="2">
        <v>0</v>
      </c>
      <c r="R1889" s="2">
        <v>851</v>
      </c>
      <c r="S1889" s="2">
        <v>1719000</v>
      </c>
      <c r="T1889" s="2">
        <v>83628900</v>
      </c>
      <c r="U1889" s="2">
        <v>0</v>
      </c>
      <c r="V1889" s="2">
        <v>233</v>
      </c>
      <c r="W1889" s="2">
        <v>0</v>
      </c>
      <c r="X1889" s="2">
        <v>960</v>
      </c>
      <c r="Y1889" s="2">
        <v>194</v>
      </c>
      <c r="Z1889" s="2">
        <v>625</v>
      </c>
      <c r="AA1889" s="9">
        <f t="shared" si="263"/>
        <v>32667</v>
      </c>
      <c r="AB1889" s="9">
        <f t="shared" si="264"/>
        <v>4245</v>
      </c>
      <c r="AC1889" s="9">
        <f t="shared" si="265"/>
        <v>1225</v>
      </c>
      <c r="AD1889" s="9">
        <f t="shared" si="266"/>
        <v>851</v>
      </c>
      <c r="AE1889" s="44">
        <f t="shared" si="267"/>
        <v>3.7292907122382941E-5</v>
      </c>
      <c r="AF1889" s="9">
        <f t="shared" si="268"/>
        <v>727</v>
      </c>
      <c r="AG1889" s="9">
        <f t="shared" si="261"/>
        <v>819</v>
      </c>
      <c r="AH1889" s="44">
        <f t="shared" si="269"/>
        <v>6.2805550801784722E-5</v>
      </c>
      <c r="AI1889">
        <f>AA1889/'Totals and Drop Down Lists'!W$6*Inputs!E$37</f>
        <v>29633.555680364512</v>
      </c>
      <c r="AJ1889">
        <f>AB1889/'Totals and Drop Down Lists'!X$6*Inputs!F$37</f>
        <v>13967.693590803116</v>
      </c>
      <c r="AK1889">
        <f>AC1889/'Totals and Drop Down Lists'!Y$6*Inputs!G$37</f>
        <v>8075.6137882369276</v>
      </c>
      <c r="AL1889">
        <f>AD1889/'Totals and Drop Down Lists'!Z$6*Inputs!H$37</f>
        <v>6822.8935807647995</v>
      </c>
      <c r="AM1889">
        <f>AE1889/'Totals and Drop Down Lists'!AA$6*Inputs!I$37</f>
        <v>4642.5697806416911</v>
      </c>
      <c r="AN1889">
        <f>AF1889/'Totals and Drop Down Lists'!AB$6*Inputs!J$37</f>
        <v>14508.515913030627</v>
      </c>
      <c r="AO1889">
        <f>AG1889/'Totals and Drop Down Lists'!AC$6*Inputs!K$37</f>
        <v>15252.708890676036</v>
      </c>
      <c r="AP1889">
        <f>AH1889/'Totals and Drop Down Lists'!AD$6*Inputs!L$37</f>
        <v>14780.024558003201</v>
      </c>
      <c r="AQ1889">
        <f>IF(OR($D1889="51",$D1889="52",$D1889="61"),(AA1889/'Totals and Drop Down Lists'!W$4)*Inputs!E$38,0)</f>
        <v>0</v>
      </c>
      <c r="AR1889">
        <f>IF(OR($D1889="51",$D1889="52",$D1889="61"),(AB1889/'Totals and Drop Down Lists'!X$4)*Inputs!F$38,0)</f>
        <v>0</v>
      </c>
      <c r="AS1889">
        <f>IF(OR($D1889="51",$D1889="52",$D1889="61"),(AC1889/'Totals and Drop Down Lists'!Y$4)*Inputs!G$38,0)</f>
        <v>0</v>
      </c>
      <c r="AT1889">
        <f>IF(OR($D1889="51",$D1889="52",$D1889="61"),(AD1889/'Totals and Drop Down Lists'!Z$4)*Inputs!H$38,0)</f>
        <v>0</v>
      </c>
      <c r="AU1889">
        <f>IF(OR($D1889="51",$D1889="52",$D1889="61"),(AE1889/'Totals and Drop Down Lists'!AA$4)*Inputs!I$38,0)</f>
        <v>0</v>
      </c>
      <c r="AV1889">
        <f>IF(OR($D1889="51",$D1889="52",$D1889="61"),(AF1889/'Totals and Drop Down Lists'!AB$4)*Inputs!J$38,0)</f>
        <v>0</v>
      </c>
      <c r="AW1889">
        <f>IF(OR($D1889="51",$D1889="52",$D1889="61"),(AG1889/'Totals and Drop Down Lists'!AC$4)*Inputs!K$38,0)</f>
        <v>0</v>
      </c>
      <c r="AX1889">
        <f>IF(OR($D1889="51",$D1889="52",$D1889="61"),(AH1889/'Totals and Drop Down Lists'!AD$4)*Inputs!L$38,0)</f>
        <v>0</v>
      </c>
      <c r="AY1889">
        <f>IF(OR($D1889="51",$D1889="52",$D1889="61"),0,(AA1889/'Totals and Drop Down Lists'!W$5)*Inputs!E$39)</f>
        <v>0</v>
      </c>
      <c r="AZ1889">
        <f>IF(OR($D1889="51",$D1889="52",$D1889="61"),0,(AB1889/'Totals and Drop Down Lists'!X$5)*Inputs!F$39)</f>
        <v>0</v>
      </c>
      <c r="BA1889">
        <f>IF(OR($D1889="51",$D1889="52",$D1889="61"),0,(AC1889/'Totals and Drop Down Lists'!Y$5)*Inputs!G$39)</f>
        <v>0</v>
      </c>
      <c r="BB1889">
        <f>IF(OR($D1889="51",$D1889="52",$D1889="61"),0,(AD1889/'Totals and Drop Down Lists'!Z$5)*Inputs!H$39)</f>
        <v>0</v>
      </c>
      <c r="BC1889">
        <f>IF(OR($D1889="51",$D1889="52",$D1889="61"),0,(AE1889/'Totals and Drop Down Lists'!AA$5)*Inputs!I$39)</f>
        <v>0</v>
      </c>
      <c r="BD1889">
        <f>IF(OR($D1889="51",$D1889="52",$D1889="61"),0,(AF1889/'Totals and Drop Down Lists'!AB$5)*Inputs!J$39)</f>
        <v>0</v>
      </c>
      <c r="BE1889">
        <f>IF(OR($D1889="51",$D1889="52",$D1889="61"),0,(AG1889/'Totals and Drop Down Lists'!AC$5)*Inputs!K$39)</f>
        <v>0</v>
      </c>
      <c r="BF1889">
        <f>IF(OR($D1889="51",$D1889="52",$D1889="61"),0,(AH1889/'Totals and Drop Down Lists'!AD$5)*Inputs!L$39)</f>
        <v>0</v>
      </c>
      <c r="BG1889" s="10">
        <f t="shared" si="262"/>
        <v>107683.57578252093</v>
      </c>
    </row>
    <row r="1890" spans="1:59" ht="43.2">
      <c r="A1890" s="1" t="s">
        <v>7542</v>
      </c>
      <c r="B1890" s="1" t="s">
        <v>5859</v>
      </c>
      <c r="C1890" s="1" t="s">
        <v>1325</v>
      </c>
      <c r="D1890" s="1" t="s">
        <v>10</v>
      </c>
      <c r="E1890" s="1" t="s">
        <v>5860</v>
      </c>
      <c r="F1890" s="2">
        <v>161189</v>
      </c>
      <c r="G1890" s="2">
        <v>6840</v>
      </c>
      <c r="H1890" s="2">
        <v>943</v>
      </c>
      <c r="I1890" s="2">
        <v>38395</v>
      </c>
      <c r="J1890" s="2">
        <v>70712</v>
      </c>
      <c r="K1890" s="2">
        <v>37186</v>
      </c>
      <c r="L1890" s="2">
        <v>140</v>
      </c>
      <c r="M1890" s="2">
        <v>27</v>
      </c>
      <c r="N1890" s="2">
        <v>20</v>
      </c>
      <c r="O1890" s="2">
        <v>466</v>
      </c>
      <c r="P1890" s="2">
        <v>313</v>
      </c>
      <c r="Q1890" s="2">
        <v>35</v>
      </c>
      <c r="R1890" s="2">
        <v>9560</v>
      </c>
      <c r="S1890" s="2">
        <v>25014100</v>
      </c>
      <c r="T1890" s="2">
        <v>1110767100</v>
      </c>
      <c r="U1890" s="2">
        <v>3809</v>
      </c>
      <c r="V1890" s="2">
        <v>1375</v>
      </c>
      <c r="W1890" s="2">
        <v>330</v>
      </c>
      <c r="X1890" s="2">
        <v>8635</v>
      </c>
      <c r="Y1890" s="2">
        <v>955</v>
      </c>
      <c r="Z1890" s="2">
        <v>6120</v>
      </c>
      <c r="AA1890" s="9">
        <f t="shared" si="263"/>
        <v>161189</v>
      </c>
      <c r="AB1890" s="9">
        <f t="shared" si="264"/>
        <v>30612</v>
      </c>
      <c r="AC1890" s="9">
        <f t="shared" si="265"/>
        <v>10561</v>
      </c>
      <c r="AD1890" s="9">
        <f t="shared" si="266"/>
        <v>9560</v>
      </c>
      <c r="AE1890" s="44">
        <f t="shared" si="267"/>
        <v>1.3657197659720608E-3</v>
      </c>
      <c r="AF1890" s="9">
        <f t="shared" si="268"/>
        <v>6930</v>
      </c>
      <c r="AG1890" s="9">
        <f t="shared" si="261"/>
        <v>7075</v>
      </c>
      <c r="AH1890" s="44">
        <f t="shared" si="269"/>
        <v>1.3844072805556484E-3</v>
      </c>
      <c r="AI1890">
        <f>AA1890/'Totals and Drop Down Lists'!W$6*Inputs!E$37</f>
        <v>146221.05508807895</v>
      </c>
      <c r="AJ1890">
        <f>AB1890/'Totals and Drop Down Lists'!X$6*Inputs!F$37</f>
        <v>100725.33243855476</v>
      </c>
      <c r="AK1890">
        <f>AC1890/'Totals and Drop Down Lists'!Y$6*Inputs!G$37</f>
        <v>69621.679361281786</v>
      </c>
      <c r="AL1890">
        <f>AD1890/'Totals and Drop Down Lists'!Z$6*Inputs!H$37</f>
        <v>76647.312141141578</v>
      </c>
      <c r="AM1890">
        <f>AE1890/'Totals and Drop Down Lists'!AA$6*Inputs!I$37</f>
        <v>170017.56643749124</v>
      </c>
      <c r="AN1890">
        <f>AF1890/'Totals and Drop Down Lists'!AB$6*Inputs!J$37</f>
        <v>138299.88346258906</v>
      </c>
      <c r="AO1890">
        <f>AG1890/'Totals and Drop Down Lists'!AC$6*Inputs!K$37</f>
        <v>131761.80146707321</v>
      </c>
      <c r="AP1890">
        <f>AH1890/'Totals and Drop Down Lists'!AD$6*Inputs!L$37</f>
        <v>325792.43942096696</v>
      </c>
      <c r="AQ1890">
        <f>IF(OR($D1890="51",$D1890="52",$D1890="61"),(AA1890/'Totals and Drop Down Lists'!W$4)*Inputs!E$38,0)</f>
        <v>0</v>
      </c>
      <c r="AR1890">
        <f>IF(OR($D1890="51",$D1890="52",$D1890="61"),(AB1890/'Totals and Drop Down Lists'!X$4)*Inputs!F$38,0)</f>
        <v>0</v>
      </c>
      <c r="AS1890">
        <f>IF(OR($D1890="51",$D1890="52",$D1890="61"),(AC1890/'Totals and Drop Down Lists'!Y$4)*Inputs!G$38,0)</f>
        <v>0</v>
      </c>
      <c r="AT1890">
        <f>IF(OR($D1890="51",$D1890="52",$D1890="61"),(AD1890/'Totals and Drop Down Lists'!Z$4)*Inputs!H$38,0)</f>
        <v>0</v>
      </c>
      <c r="AU1890">
        <f>IF(OR($D1890="51",$D1890="52",$D1890="61"),(AE1890/'Totals and Drop Down Lists'!AA$4)*Inputs!I$38,0)</f>
        <v>0</v>
      </c>
      <c r="AV1890">
        <f>IF(OR($D1890="51",$D1890="52",$D1890="61"),(AF1890/'Totals and Drop Down Lists'!AB$4)*Inputs!J$38,0)</f>
        <v>0</v>
      </c>
      <c r="AW1890">
        <f>IF(OR($D1890="51",$D1890="52",$D1890="61"),(AG1890/'Totals and Drop Down Lists'!AC$4)*Inputs!K$38,0)</f>
        <v>0</v>
      </c>
      <c r="AX1890">
        <f>IF(OR($D1890="51",$D1890="52",$D1890="61"),(AH1890/'Totals and Drop Down Lists'!AD$4)*Inputs!L$38,0)</f>
        <v>0</v>
      </c>
      <c r="AY1890">
        <f>IF(OR($D1890="51",$D1890="52",$D1890="61"),0,(AA1890/'Totals and Drop Down Lists'!W$5)*Inputs!E$39)</f>
        <v>0</v>
      </c>
      <c r="AZ1890">
        <f>IF(OR($D1890="51",$D1890="52",$D1890="61"),0,(AB1890/'Totals and Drop Down Lists'!X$5)*Inputs!F$39)</f>
        <v>0</v>
      </c>
      <c r="BA1890">
        <f>IF(OR($D1890="51",$D1890="52",$D1890="61"),0,(AC1890/'Totals and Drop Down Lists'!Y$5)*Inputs!G$39)</f>
        <v>0</v>
      </c>
      <c r="BB1890">
        <f>IF(OR($D1890="51",$D1890="52",$D1890="61"),0,(AD1890/'Totals and Drop Down Lists'!Z$5)*Inputs!H$39)</f>
        <v>0</v>
      </c>
      <c r="BC1890">
        <f>IF(OR($D1890="51",$D1890="52",$D1890="61"),0,(AE1890/'Totals and Drop Down Lists'!AA$5)*Inputs!I$39)</f>
        <v>0</v>
      </c>
      <c r="BD1890">
        <f>IF(OR($D1890="51",$D1890="52",$D1890="61"),0,(AF1890/'Totals and Drop Down Lists'!AB$5)*Inputs!J$39)</f>
        <v>0</v>
      </c>
      <c r="BE1890">
        <f>IF(OR($D1890="51",$D1890="52",$D1890="61"),0,(AG1890/'Totals and Drop Down Lists'!AC$5)*Inputs!K$39)</f>
        <v>0</v>
      </c>
      <c r="BF1890">
        <f>IF(OR($D1890="51",$D1890="52",$D1890="61"),0,(AH1890/'Totals and Drop Down Lists'!AD$5)*Inputs!L$39)</f>
        <v>0</v>
      </c>
      <c r="BG1890" s="10">
        <f t="shared" si="262"/>
        <v>1159087.0698171775</v>
      </c>
    </row>
    <row r="1891" spans="1:59" ht="43.2">
      <c r="A1891" s="1" t="s">
        <v>7542</v>
      </c>
      <c r="B1891" s="1" t="s">
        <v>5859</v>
      </c>
      <c r="C1891" s="1" t="s">
        <v>2723</v>
      </c>
      <c r="D1891" s="1" t="s">
        <v>58</v>
      </c>
      <c r="E1891" s="1" t="s">
        <v>5861</v>
      </c>
      <c r="F1891" s="2">
        <v>78724</v>
      </c>
      <c r="G1891" s="2">
        <v>571</v>
      </c>
      <c r="H1891" s="2">
        <v>53</v>
      </c>
      <c r="I1891" s="2">
        <v>8229</v>
      </c>
      <c r="J1891" s="2">
        <v>29652</v>
      </c>
      <c r="K1891" s="2">
        <v>7701</v>
      </c>
      <c r="L1891" s="2">
        <v>223</v>
      </c>
      <c r="M1891" s="2">
        <v>43</v>
      </c>
      <c r="N1891" s="2">
        <v>3</v>
      </c>
      <c r="O1891" s="2">
        <v>175</v>
      </c>
      <c r="P1891" s="2">
        <v>103</v>
      </c>
      <c r="Q1891" s="2">
        <v>0</v>
      </c>
      <c r="R1891" s="2">
        <v>1668</v>
      </c>
      <c r="S1891" s="2">
        <v>5927500</v>
      </c>
      <c r="T1891" s="2">
        <v>310420300</v>
      </c>
      <c r="U1891" s="2">
        <v>684</v>
      </c>
      <c r="V1891" s="2">
        <v>280</v>
      </c>
      <c r="W1891" s="2">
        <v>20</v>
      </c>
      <c r="X1891" s="2">
        <v>1157</v>
      </c>
      <c r="Y1891" s="2">
        <v>58</v>
      </c>
      <c r="Z1891" s="2">
        <v>820</v>
      </c>
      <c r="AA1891" s="9">
        <f t="shared" si="263"/>
        <v>78724</v>
      </c>
      <c r="AB1891" s="9">
        <f t="shared" si="264"/>
        <v>7605</v>
      </c>
      <c r="AC1891" s="9">
        <f t="shared" si="265"/>
        <v>2215</v>
      </c>
      <c r="AD1891" s="9">
        <f t="shared" si="266"/>
        <v>1668</v>
      </c>
      <c r="AE1891" s="44">
        <f t="shared" si="267"/>
        <v>1.39680583723171E-4</v>
      </c>
      <c r="AF1891" s="9">
        <f t="shared" si="268"/>
        <v>857</v>
      </c>
      <c r="AG1891" s="9">
        <f t="shared" si="261"/>
        <v>878</v>
      </c>
      <c r="AH1891" s="44">
        <f t="shared" si="269"/>
        <v>8.4847438192437396E-5</v>
      </c>
      <c r="AI1891">
        <f>AA1891/'Totals and Drop Down Lists'!W$6*Inputs!E$37</f>
        <v>71413.72141246566</v>
      </c>
      <c r="AJ1891">
        <f>AB1891/'Totals and Drop Down Lists'!X$6*Inputs!F$37</f>
        <v>25023.394524866359</v>
      </c>
      <c r="AK1891">
        <f>AC1891/'Totals and Drop Down Lists'!Y$6*Inputs!G$37</f>
        <v>14602.028196689629</v>
      </c>
      <c r="AL1891">
        <f>AD1891/'Totals and Drop Down Lists'!Z$6*Inputs!H$37</f>
        <v>13373.192118349807</v>
      </c>
      <c r="AM1891">
        <f>AE1891/'Totals and Drop Down Lists'!AA$6*Inputs!I$37</f>
        <v>17388.745125379999</v>
      </c>
      <c r="AN1891">
        <f>AF1891/'Totals and Drop Down Lists'!AB$6*Inputs!J$37</f>
        <v>17102.886021275444</v>
      </c>
      <c r="AO1891">
        <f>AG1891/'Totals and Drop Down Lists'!AC$6*Inputs!K$37</f>
        <v>16351.49988524244</v>
      </c>
      <c r="AP1891">
        <f>AH1891/'Totals and Drop Down Lists'!AD$6*Inputs!L$37</f>
        <v>19967.139912930237</v>
      </c>
      <c r="AQ1891">
        <f>IF(OR($D1891="51",$D1891="52",$D1891="61"),(AA1891/'Totals and Drop Down Lists'!W$4)*Inputs!E$38,0)</f>
        <v>0</v>
      </c>
      <c r="AR1891">
        <f>IF(OR($D1891="51",$D1891="52",$D1891="61"),(AB1891/'Totals and Drop Down Lists'!X$4)*Inputs!F$38,0)</f>
        <v>0</v>
      </c>
      <c r="AS1891">
        <f>IF(OR($D1891="51",$D1891="52",$D1891="61"),(AC1891/'Totals and Drop Down Lists'!Y$4)*Inputs!G$38,0)</f>
        <v>0</v>
      </c>
      <c r="AT1891">
        <f>IF(OR($D1891="51",$D1891="52",$D1891="61"),(AD1891/'Totals and Drop Down Lists'!Z$4)*Inputs!H$38,0)</f>
        <v>0</v>
      </c>
      <c r="AU1891">
        <f>IF(OR($D1891="51",$D1891="52",$D1891="61"),(AE1891/'Totals and Drop Down Lists'!AA$4)*Inputs!I$38,0)</f>
        <v>0</v>
      </c>
      <c r="AV1891">
        <f>IF(OR($D1891="51",$D1891="52",$D1891="61"),(AF1891/'Totals and Drop Down Lists'!AB$4)*Inputs!J$38,0)</f>
        <v>0</v>
      </c>
      <c r="AW1891">
        <f>IF(OR($D1891="51",$D1891="52",$D1891="61"),(AG1891/'Totals and Drop Down Lists'!AC$4)*Inputs!K$38,0)</f>
        <v>0</v>
      </c>
      <c r="AX1891">
        <f>IF(OR($D1891="51",$D1891="52",$D1891="61"),(AH1891/'Totals and Drop Down Lists'!AD$4)*Inputs!L$38,0)</f>
        <v>0</v>
      </c>
      <c r="AY1891">
        <f>IF(OR($D1891="51",$D1891="52",$D1891="61"),0,(AA1891/'Totals and Drop Down Lists'!W$5)*Inputs!E$39)</f>
        <v>0</v>
      </c>
      <c r="AZ1891">
        <f>IF(OR($D1891="51",$D1891="52",$D1891="61"),0,(AB1891/'Totals and Drop Down Lists'!X$5)*Inputs!F$39)</f>
        <v>0</v>
      </c>
      <c r="BA1891">
        <f>IF(OR($D1891="51",$D1891="52",$D1891="61"),0,(AC1891/'Totals and Drop Down Lists'!Y$5)*Inputs!G$39)</f>
        <v>0</v>
      </c>
      <c r="BB1891">
        <f>IF(OR($D1891="51",$D1891="52",$D1891="61"),0,(AD1891/'Totals and Drop Down Lists'!Z$5)*Inputs!H$39)</f>
        <v>0</v>
      </c>
      <c r="BC1891">
        <f>IF(OR($D1891="51",$D1891="52",$D1891="61"),0,(AE1891/'Totals and Drop Down Lists'!AA$5)*Inputs!I$39)</f>
        <v>0</v>
      </c>
      <c r="BD1891">
        <f>IF(OR($D1891="51",$D1891="52",$D1891="61"),0,(AF1891/'Totals and Drop Down Lists'!AB$5)*Inputs!J$39)</f>
        <v>0</v>
      </c>
      <c r="BE1891">
        <f>IF(OR($D1891="51",$D1891="52",$D1891="61"),0,(AG1891/'Totals and Drop Down Lists'!AC$5)*Inputs!K$39)</f>
        <v>0</v>
      </c>
      <c r="BF1891">
        <f>IF(OR($D1891="51",$D1891="52",$D1891="61"),0,(AH1891/'Totals and Drop Down Lists'!AD$5)*Inputs!L$39)</f>
        <v>0</v>
      </c>
      <c r="BG1891" s="10">
        <f t="shared" si="262"/>
        <v>195222.60719719957</v>
      </c>
    </row>
    <row r="1892" spans="1:59" ht="43.2">
      <c r="A1892" s="1" t="s">
        <v>7542</v>
      </c>
      <c r="B1892" s="1" t="s">
        <v>5859</v>
      </c>
      <c r="C1892" s="1" t="s">
        <v>68</v>
      </c>
      <c r="D1892" s="1" t="s">
        <v>58</v>
      </c>
      <c r="E1892" s="1" t="s">
        <v>5862</v>
      </c>
      <c r="F1892" s="2">
        <v>117042</v>
      </c>
      <c r="G1892" s="2">
        <v>913</v>
      </c>
      <c r="H1892" s="2">
        <v>88</v>
      </c>
      <c r="I1892" s="2">
        <v>11176</v>
      </c>
      <c r="J1892" s="2">
        <v>44862</v>
      </c>
      <c r="K1892" s="2">
        <v>9863</v>
      </c>
      <c r="L1892" s="2">
        <v>183</v>
      </c>
      <c r="M1892" s="2">
        <v>18</v>
      </c>
      <c r="N1892" s="2">
        <v>39</v>
      </c>
      <c r="O1892" s="2">
        <v>188</v>
      </c>
      <c r="P1892" s="2">
        <v>0</v>
      </c>
      <c r="Q1892" s="2">
        <v>0</v>
      </c>
      <c r="R1892" s="2">
        <v>2813</v>
      </c>
      <c r="S1892" s="2">
        <v>7216900</v>
      </c>
      <c r="T1892" s="2">
        <v>380897100</v>
      </c>
      <c r="U1892" s="2">
        <v>689</v>
      </c>
      <c r="V1892" s="2">
        <v>315</v>
      </c>
      <c r="W1892" s="2">
        <v>10</v>
      </c>
      <c r="X1892" s="2">
        <v>1439</v>
      </c>
      <c r="Y1892" s="2">
        <v>148</v>
      </c>
      <c r="Z1892" s="2">
        <v>964</v>
      </c>
      <c r="AA1892" s="9">
        <f t="shared" si="263"/>
        <v>117042</v>
      </c>
      <c r="AB1892" s="9">
        <f t="shared" si="264"/>
        <v>10175</v>
      </c>
      <c r="AC1892" s="9">
        <f t="shared" si="265"/>
        <v>3241</v>
      </c>
      <c r="AD1892" s="9">
        <f t="shared" si="266"/>
        <v>2813</v>
      </c>
      <c r="AE1892" s="44">
        <f t="shared" si="267"/>
        <v>1.5143812405813681E-4</v>
      </c>
      <c r="AF1892" s="9">
        <f t="shared" si="268"/>
        <v>1114</v>
      </c>
      <c r="AG1892" s="9">
        <f t="shared" si="261"/>
        <v>1112</v>
      </c>
      <c r="AH1892" s="44">
        <f t="shared" si="269"/>
        <v>9.0967503393213925E-5</v>
      </c>
      <c r="AI1892">
        <f>AA1892/'Totals and Drop Down Lists'!W$6*Inputs!E$37</f>
        <v>106173.52753363404</v>
      </c>
      <c r="AJ1892">
        <f>AB1892/'Totals and Drop Down Lists'!X$6*Inputs!F$37</f>
        <v>33479.689584551634</v>
      </c>
      <c r="AK1892">
        <f>AC1892/'Totals and Drop Down Lists'!Y$6*Inputs!G$37</f>
        <v>21365.766765449698</v>
      </c>
      <c r="AL1892">
        <f>AD1892/'Totals and Drop Down Lists'!Z$6*Inputs!H$37</f>
        <v>22553.231072492807</v>
      </c>
      <c r="AM1892">
        <f>AE1892/'Totals and Drop Down Lists'!AA$6*Inputs!I$37</f>
        <v>18852.433683492603</v>
      </c>
      <c r="AN1892">
        <f>AF1892/'Totals and Drop Down Lists'!AB$6*Inputs!J$37</f>
        <v>22231.75615834404</v>
      </c>
      <c r="AO1892">
        <f>AG1892/'Totals and Drop Down Lists'!AC$6*Inputs!K$37</f>
        <v>20709.416711149879</v>
      </c>
      <c r="AP1892">
        <f>AH1892/'Totals and Drop Down Lists'!AD$6*Inputs!L$37</f>
        <v>21407.374300007494</v>
      </c>
      <c r="AQ1892">
        <f>IF(OR($D1892="51",$D1892="52",$D1892="61"),(AA1892/'Totals and Drop Down Lists'!W$4)*Inputs!E$38,0)</f>
        <v>0</v>
      </c>
      <c r="AR1892">
        <f>IF(OR($D1892="51",$D1892="52",$D1892="61"),(AB1892/'Totals and Drop Down Lists'!X$4)*Inputs!F$38,0)</f>
        <v>0</v>
      </c>
      <c r="AS1892">
        <f>IF(OR($D1892="51",$D1892="52",$D1892="61"),(AC1892/'Totals and Drop Down Lists'!Y$4)*Inputs!G$38,0)</f>
        <v>0</v>
      </c>
      <c r="AT1892">
        <f>IF(OR($D1892="51",$D1892="52",$D1892="61"),(AD1892/'Totals and Drop Down Lists'!Z$4)*Inputs!H$38,0)</f>
        <v>0</v>
      </c>
      <c r="AU1892">
        <f>IF(OR($D1892="51",$D1892="52",$D1892="61"),(AE1892/'Totals and Drop Down Lists'!AA$4)*Inputs!I$38,0)</f>
        <v>0</v>
      </c>
      <c r="AV1892">
        <f>IF(OR($D1892="51",$D1892="52",$D1892="61"),(AF1892/'Totals and Drop Down Lists'!AB$4)*Inputs!J$38,0)</f>
        <v>0</v>
      </c>
      <c r="AW1892">
        <f>IF(OR($D1892="51",$D1892="52",$D1892="61"),(AG1892/'Totals and Drop Down Lists'!AC$4)*Inputs!K$38,0)</f>
        <v>0</v>
      </c>
      <c r="AX1892">
        <f>IF(OR($D1892="51",$D1892="52",$D1892="61"),(AH1892/'Totals and Drop Down Lists'!AD$4)*Inputs!L$38,0)</f>
        <v>0</v>
      </c>
      <c r="AY1892">
        <f>IF(OR($D1892="51",$D1892="52",$D1892="61"),0,(AA1892/'Totals and Drop Down Lists'!W$5)*Inputs!E$39)</f>
        <v>0</v>
      </c>
      <c r="AZ1892">
        <f>IF(OR($D1892="51",$D1892="52",$D1892="61"),0,(AB1892/'Totals and Drop Down Lists'!X$5)*Inputs!F$39)</f>
        <v>0</v>
      </c>
      <c r="BA1892">
        <f>IF(OR($D1892="51",$D1892="52",$D1892="61"),0,(AC1892/'Totals and Drop Down Lists'!Y$5)*Inputs!G$39)</f>
        <v>0</v>
      </c>
      <c r="BB1892">
        <f>IF(OR($D1892="51",$D1892="52",$D1892="61"),0,(AD1892/'Totals and Drop Down Lists'!Z$5)*Inputs!H$39)</f>
        <v>0</v>
      </c>
      <c r="BC1892">
        <f>IF(OR($D1892="51",$D1892="52",$D1892="61"),0,(AE1892/'Totals and Drop Down Lists'!AA$5)*Inputs!I$39)</f>
        <v>0</v>
      </c>
      <c r="BD1892">
        <f>IF(OR($D1892="51",$D1892="52",$D1892="61"),0,(AF1892/'Totals and Drop Down Lists'!AB$5)*Inputs!J$39)</f>
        <v>0</v>
      </c>
      <c r="BE1892">
        <f>IF(OR($D1892="51",$D1892="52",$D1892="61"),0,(AG1892/'Totals and Drop Down Lists'!AC$5)*Inputs!K$39)</f>
        <v>0</v>
      </c>
      <c r="BF1892">
        <f>IF(OR($D1892="51",$D1892="52",$D1892="61"),0,(AH1892/'Totals and Drop Down Lists'!AD$5)*Inputs!L$39)</f>
        <v>0</v>
      </c>
      <c r="BG1892" s="10">
        <f t="shared" si="262"/>
        <v>266773.19580912217</v>
      </c>
    </row>
    <row r="1893" spans="1:59" ht="43.2">
      <c r="A1893" s="1" t="s">
        <v>7542</v>
      </c>
      <c r="B1893" s="1" t="s">
        <v>5859</v>
      </c>
      <c r="C1893" s="1" t="s">
        <v>1756</v>
      </c>
      <c r="D1893" s="1" t="s">
        <v>25</v>
      </c>
      <c r="E1893" s="1" t="s">
        <v>5863</v>
      </c>
      <c r="F1893" s="2">
        <v>36274</v>
      </c>
      <c r="G1893" s="2">
        <v>148</v>
      </c>
      <c r="H1893" s="2">
        <v>8</v>
      </c>
      <c r="I1893" s="2">
        <v>6706</v>
      </c>
      <c r="J1893" s="2">
        <v>12668</v>
      </c>
      <c r="K1893" s="2">
        <v>3052</v>
      </c>
      <c r="L1893" s="2">
        <v>209</v>
      </c>
      <c r="M1893" s="2">
        <v>80</v>
      </c>
      <c r="N1893" s="2">
        <v>8</v>
      </c>
      <c r="O1893" s="2">
        <v>167</v>
      </c>
      <c r="P1893" s="2">
        <v>14</v>
      </c>
      <c r="Q1893" s="2">
        <v>0</v>
      </c>
      <c r="R1893" s="2">
        <v>1432</v>
      </c>
      <c r="S1893" s="2">
        <v>1659900</v>
      </c>
      <c r="T1893" s="2">
        <v>87881700</v>
      </c>
      <c r="U1893" s="2">
        <v>211</v>
      </c>
      <c r="V1893" s="2">
        <v>191</v>
      </c>
      <c r="W1893" s="2">
        <v>54</v>
      </c>
      <c r="X1893" s="2">
        <v>661</v>
      </c>
      <c r="Y1893" s="2">
        <v>72</v>
      </c>
      <c r="Z1893" s="2">
        <v>451</v>
      </c>
      <c r="AA1893" s="9">
        <f t="shared" si="263"/>
        <v>36274</v>
      </c>
      <c r="AB1893" s="9">
        <f t="shared" si="264"/>
        <v>6550</v>
      </c>
      <c r="AC1893" s="9">
        <f t="shared" si="265"/>
        <v>1910</v>
      </c>
      <c r="AD1893" s="9">
        <f t="shared" si="266"/>
        <v>1432</v>
      </c>
      <c r="AE1893" s="44">
        <f t="shared" si="267"/>
        <v>5.1351932262884061E-5</v>
      </c>
      <c r="AF1893" s="9">
        <f t="shared" si="268"/>
        <v>416</v>
      </c>
      <c r="AG1893" s="9">
        <f t="shared" si="261"/>
        <v>523</v>
      </c>
      <c r="AH1893" s="44">
        <f t="shared" si="269"/>
        <v>4.6884495781401183E-5</v>
      </c>
      <c r="AI1893">
        <f>AA1893/'Totals and Drop Down Lists'!W$6*Inputs!E$37</f>
        <v>32905.611128954064</v>
      </c>
      <c r="AJ1893">
        <f>AB1893/'Totals and Drop Down Lists'!X$6*Inputs!F$37</f>
        <v>21552.036047057809</v>
      </c>
      <c r="AK1893">
        <f>AC1893/'Totals and Drop Down Lists'!Y$6*Inputs!G$37</f>
        <v>12591.365171863292</v>
      </c>
      <c r="AL1893">
        <f>AD1893/'Totals and Drop Down Lists'!Z$6*Inputs!H$37</f>
        <v>11481.061818631249</v>
      </c>
      <c r="AM1893">
        <f>AE1893/'Totals and Drop Down Lists'!AA$6*Inputs!I$37</f>
        <v>6392.7686870551224</v>
      </c>
      <c r="AN1893">
        <f>AF1893/'Totals and Drop Down Lists'!AB$6*Inputs!J$37</f>
        <v>8301.9843463834131</v>
      </c>
      <c r="AO1893">
        <f>AG1893/'Totals and Drop Down Lists'!AC$6*Inputs!K$37</f>
        <v>9740.1303416649171</v>
      </c>
      <c r="AP1893">
        <f>AH1893/'Totals and Drop Down Lists'!AD$6*Inputs!L$37</f>
        <v>11033.324128080341</v>
      </c>
      <c r="AQ1893">
        <f>IF(OR($D1893="51",$D1893="52",$D1893="61"),(AA1893/'Totals and Drop Down Lists'!W$4)*Inputs!E$38,0)</f>
        <v>0</v>
      </c>
      <c r="AR1893">
        <f>IF(OR($D1893="51",$D1893="52",$D1893="61"),(AB1893/'Totals and Drop Down Lists'!X$4)*Inputs!F$38,0)</f>
        <v>0</v>
      </c>
      <c r="AS1893">
        <f>IF(OR($D1893="51",$D1893="52",$D1893="61"),(AC1893/'Totals and Drop Down Lists'!Y$4)*Inputs!G$38,0)</f>
        <v>0</v>
      </c>
      <c r="AT1893">
        <f>IF(OR($D1893="51",$D1893="52",$D1893="61"),(AD1893/'Totals and Drop Down Lists'!Z$4)*Inputs!H$38,0)</f>
        <v>0</v>
      </c>
      <c r="AU1893">
        <f>IF(OR($D1893="51",$D1893="52",$D1893="61"),(AE1893/'Totals and Drop Down Lists'!AA$4)*Inputs!I$38,0)</f>
        <v>0</v>
      </c>
      <c r="AV1893">
        <f>IF(OR($D1893="51",$D1893="52",$D1893="61"),(AF1893/'Totals and Drop Down Lists'!AB$4)*Inputs!J$38,0)</f>
        <v>0</v>
      </c>
      <c r="AW1893">
        <f>IF(OR($D1893="51",$D1893="52",$D1893="61"),(AG1893/'Totals and Drop Down Lists'!AC$4)*Inputs!K$38,0)</f>
        <v>0</v>
      </c>
      <c r="AX1893">
        <f>IF(OR($D1893="51",$D1893="52",$D1893="61"),(AH1893/'Totals and Drop Down Lists'!AD$4)*Inputs!L$38,0)</f>
        <v>0</v>
      </c>
      <c r="AY1893">
        <f>IF(OR($D1893="51",$D1893="52",$D1893="61"),0,(AA1893/'Totals and Drop Down Lists'!W$5)*Inputs!E$39)</f>
        <v>0</v>
      </c>
      <c r="AZ1893">
        <f>IF(OR($D1893="51",$D1893="52",$D1893="61"),0,(AB1893/'Totals and Drop Down Lists'!X$5)*Inputs!F$39)</f>
        <v>0</v>
      </c>
      <c r="BA1893">
        <f>IF(OR($D1893="51",$D1893="52",$D1893="61"),0,(AC1893/'Totals and Drop Down Lists'!Y$5)*Inputs!G$39)</f>
        <v>0</v>
      </c>
      <c r="BB1893">
        <f>IF(OR($D1893="51",$D1893="52",$D1893="61"),0,(AD1893/'Totals and Drop Down Lists'!Z$5)*Inputs!H$39)</f>
        <v>0</v>
      </c>
      <c r="BC1893">
        <f>IF(OR($D1893="51",$D1893="52",$D1893="61"),0,(AE1893/'Totals and Drop Down Lists'!AA$5)*Inputs!I$39)</f>
        <v>0</v>
      </c>
      <c r="BD1893">
        <f>IF(OR($D1893="51",$D1893="52",$D1893="61"),0,(AF1893/'Totals and Drop Down Lists'!AB$5)*Inputs!J$39)</f>
        <v>0</v>
      </c>
      <c r="BE1893">
        <f>IF(OR($D1893="51",$D1893="52",$D1893="61"),0,(AG1893/'Totals and Drop Down Lists'!AC$5)*Inputs!K$39)</f>
        <v>0</v>
      </c>
      <c r="BF1893">
        <f>IF(OR($D1893="51",$D1893="52",$D1893="61"),0,(AH1893/'Totals and Drop Down Lists'!AD$5)*Inputs!L$39)</f>
        <v>0</v>
      </c>
      <c r="BG1893" s="10">
        <f t="shared" si="262"/>
        <v>113998.28166969022</v>
      </c>
    </row>
    <row r="1894" spans="1:59" ht="28.8">
      <c r="A1894" s="1" t="s">
        <v>7543</v>
      </c>
      <c r="B1894" s="1" t="s">
        <v>2483</v>
      </c>
      <c r="C1894" s="1" t="s">
        <v>2484</v>
      </c>
      <c r="D1894" s="1" t="s">
        <v>10</v>
      </c>
      <c r="E1894" s="1" t="s">
        <v>2485</v>
      </c>
      <c r="F1894" s="2">
        <v>50766</v>
      </c>
      <c r="G1894" s="2">
        <v>713</v>
      </c>
      <c r="H1894" s="2">
        <v>60</v>
      </c>
      <c r="I1894" s="2">
        <v>9359</v>
      </c>
      <c r="J1894" s="2">
        <v>20929</v>
      </c>
      <c r="K1894" s="2">
        <v>9118</v>
      </c>
      <c r="L1894" s="2">
        <v>155</v>
      </c>
      <c r="M1894" s="2">
        <v>12</v>
      </c>
      <c r="N1894" s="2">
        <v>0</v>
      </c>
      <c r="O1894" s="2">
        <v>134</v>
      </c>
      <c r="P1894" s="2">
        <v>50</v>
      </c>
      <c r="Q1894" s="2">
        <v>0</v>
      </c>
      <c r="R1894" s="2">
        <v>4344</v>
      </c>
      <c r="S1894" s="2">
        <v>5992800</v>
      </c>
      <c r="T1894" s="2">
        <v>323386300</v>
      </c>
      <c r="U1894" s="2">
        <v>654</v>
      </c>
      <c r="V1894" s="2">
        <v>565</v>
      </c>
      <c r="W1894" s="2">
        <v>65</v>
      </c>
      <c r="X1894" s="2">
        <v>1680</v>
      </c>
      <c r="Y1894" s="2">
        <v>210</v>
      </c>
      <c r="Z1894" s="2">
        <v>1050</v>
      </c>
      <c r="AA1894" s="9">
        <f t="shared" si="263"/>
        <v>50766</v>
      </c>
      <c r="AB1894" s="9">
        <f t="shared" si="264"/>
        <v>8586</v>
      </c>
      <c r="AC1894" s="9">
        <f t="shared" si="265"/>
        <v>4695</v>
      </c>
      <c r="AD1894" s="9">
        <f t="shared" si="266"/>
        <v>4344</v>
      </c>
      <c r="AE1894" s="44">
        <f t="shared" si="267"/>
        <v>2.7742556787681332E-4</v>
      </c>
      <c r="AF1894" s="9">
        <f t="shared" si="268"/>
        <v>1050</v>
      </c>
      <c r="AG1894" s="9">
        <f t="shared" si="261"/>
        <v>1260</v>
      </c>
      <c r="AH1894" s="44">
        <f t="shared" si="269"/>
        <v>2.0425502106239434E-4</v>
      </c>
      <c r="AI1894">
        <f>AA1894/'Totals and Drop Down Lists'!W$6*Inputs!E$37</f>
        <v>46051.889909369849</v>
      </c>
      <c r="AJ1894">
        <f>AB1894/'Totals and Drop Down Lists'!X$6*Inputs!F$37</f>
        <v>28251.264351150894</v>
      </c>
      <c r="AK1894">
        <f>AC1894/'Totals and Drop Down Lists'!Y$6*Inputs!G$37</f>
        <v>30951.025906752962</v>
      </c>
      <c r="AL1894">
        <f>AD1894/'Totals and Drop Down Lists'!Z$6*Inputs!H$37</f>
        <v>34828.025516853457</v>
      </c>
      <c r="AM1894">
        <f>AE1894/'Totals and Drop Down Lists'!AA$6*Inputs!I$37</f>
        <v>34536.528717795365</v>
      </c>
      <c r="AN1894">
        <f>AF1894/'Totals and Drop Down Lists'!AB$6*Inputs!J$37</f>
        <v>20954.527797361978</v>
      </c>
      <c r="AO1894">
        <f>AG1894/'Totals and Drop Down Lists'!AC$6*Inputs!K$37</f>
        <v>23465.705985655441</v>
      </c>
      <c r="AP1894">
        <f>AH1894/'Totals and Drop Down Lists'!AD$6*Inputs!L$37</f>
        <v>48067.315529567211</v>
      </c>
      <c r="AQ1894">
        <f>IF(OR($D1894="51",$D1894="52",$D1894="61"),(AA1894/'Totals and Drop Down Lists'!W$4)*Inputs!E$38,0)</f>
        <v>0</v>
      </c>
      <c r="AR1894">
        <f>IF(OR($D1894="51",$D1894="52",$D1894="61"),(AB1894/'Totals and Drop Down Lists'!X$4)*Inputs!F$38,0)</f>
        <v>0</v>
      </c>
      <c r="AS1894">
        <f>IF(OR($D1894="51",$D1894="52",$D1894="61"),(AC1894/'Totals and Drop Down Lists'!Y$4)*Inputs!G$38,0)</f>
        <v>0</v>
      </c>
      <c r="AT1894">
        <f>IF(OR($D1894="51",$D1894="52",$D1894="61"),(AD1894/'Totals and Drop Down Lists'!Z$4)*Inputs!H$38,0)</f>
        <v>0</v>
      </c>
      <c r="AU1894">
        <f>IF(OR($D1894="51",$D1894="52",$D1894="61"),(AE1894/'Totals and Drop Down Lists'!AA$4)*Inputs!I$38,0)</f>
        <v>0</v>
      </c>
      <c r="AV1894">
        <f>IF(OR($D1894="51",$D1894="52",$D1894="61"),(AF1894/'Totals and Drop Down Lists'!AB$4)*Inputs!J$38,0)</f>
        <v>0</v>
      </c>
      <c r="AW1894">
        <f>IF(OR($D1894="51",$D1894="52",$D1894="61"),(AG1894/'Totals and Drop Down Lists'!AC$4)*Inputs!K$38,0)</f>
        <v>0</v>
      </c>
      <c r="AX1894">
        <f>IF(OR($D1894="51",$D1894="52",$D1894="61"),(AH1894/'Totals and Drop Down Lists'!AD$4)*Inputs!L$38,0)</f>
        <v>0</v>
      </c>
      <c r="AY1894">
        <f>IF(OR($D1894="51",$D1894="52",$D1894="61"),0,(AA1894/'Totals and Drop Down Lists'!W$5)*Inputs!E$39)</f>
        <v>0</v>
      </c>
      <c r="AZ1894">
        <f>IF(OR($D1894="51",$D1894="52",$D1894="61"),0,(AB1894/'Totals and Drop Down Lists'!X$5)*Inputs!F$39)</f>
        <v>0</v>
      </c>
      <c r="BA1894">
        <f>IF(OR($D1894="51",$D1894="52",$D1894="61"),0,(AC1894/'Totals and Drop Down Lists'!Y$5)*Inputs!G$39)</f>
        <v>0</v>
      </c>
      <c r="BB1894">
        <f>IF(OR($D1894="51",$D1894="52",$D1894="61"),0,(AD1894/'Totals and Drop Down Lists'!Z$5)*Inputs!H$39)</f>
        <v>0</v>
      </c>
      <c r="BC1894">
        <f>IF(OR($D1894="51",$D1894="52",$D1894="61"),0,(AE1894/'Totals and Drop Down Lists'!AA$5)*Inputs!I$39)</f>
        <v>0</v>
      </c>
      <c r="BD1894">
        <f>IF(OR($D1894="51",$D1894="52",$D1894="61"),0,(AF1894/'Totals and Drop Down Lists'!AB$5)*Inputs!J$39)</f>
        <v>0</v>
      </c>
      <c r="BE1894">
        <f>IF(OR($D1894="51",$D1894="52",$D1894="61"),0,(AG1894/'Totals and Drop Down Lists'!AC$5)*Inputs!K$39)</f>
        <v>0</v>
      </c>
      <c r="BF1894">
        <f>IF(OR($D1894="51",$D1894="52",$D1894="61"),0,(AH1894/'Totals and Drop Down Lists'!AD$5)*Inputs!L$39)</f>
        <v>0</v>
      </c>
      <c r="BG1894" s="10">
        <f t="shared" si="262"/>
        <v>267106.28371450712</v>
      </c>
    </row>
    <row r="1895" spans="1:59" ht="28.8">
      <c r="A1895" s="1" t="s">
        <v>7543</v>
      </c>
      <c r="B1895" s="1" t="s">
        <v>2483</v>
      </c>
      <c r="C1895" s="1" t="s">
        <v>717</v>
      </c>
      <c r="D1895" s="1" t="s">
        <v>58</v>
      </c>
      <c r="E1895" s="1" t="s">
        <v>2486</v>
      </c>
      <c r="F1895" s="2">
        <v>72956</v>
      </c>
      <c r="G1895" s="2">
        <v>507</v>
      </c>
      <c r="H1895" s="2">
        <v>55</v>
      </c>
      <c r="I1895" s="2">
        <v>12717</v>
      </c>
      <c r="J1895" s="2">
        <v>26556</v>
      </c>
      <c r="K1895" s="2">
        <v>7770</v>
      </c>
      <c r="L1895" s="2">
        <v>216</v>
      </c>
      <c r="M1895" s="2">
        <v>124</v>
      </c>
      <c r="N1895" s="2">
        <v>0</v>
      </c>
      <c r="O1895" s="2">
        <v>336</v>
      </c>
      <c r="P1895" s="2">
        <v>81</v>
      </c>
      <c r="Q1895" s="2">
        <v>0</v>
      </c>
      <c r="R1895" s="2">
        <v>4341</v>
      </c>
      <c r="S1895" s="2">
        <v>4665000</v>
      </c>
      <c r="T1895" s="2">
        <v>243028900</v>
      </c>
      <c r="U1895" s="2">
        <v>441</v>
      </c>
      <c r="V1895" s="2">
        <v>590</v>
      </c>
      <c r="W1895" s="2">
        <v>25</v>
      </c>
      <c r="X1895" s="2">
        <v>1878</v>
      </c>
      <c r="Y1895" s="2">
        <v>203</v>
      </c>
      <c r="Z1895" s="2">
        <v>1131</v>
      </c>
      <c r="AA1895" s="9">
        <f t="shared" si="263"/>
        <v>72956</v>
      </c>
      <c r="AB1895" s="9">
        <f t="shared" si="264"/>
        <v>12155</v>
      </c>
      <c r="AC1895" s="9">
        <f t="shared" si="265"/>
        <v>5098</v>
      </c>
      <c r="AD1895" s="9">
        <f t="shared" si="266"/>
        <v>4341</v>
      </c>
      <c r="AE1895" s="44">
        <f t="shared" si="267"/>
        <v>1.5877245628279849E-4</v>
      </c>
      <c r="AF1895" s="9">
        <f t="shared" si="268"/>
        <v>1263</v>
      </c>
      <c r="AG1895" s="9">
        <f t="shared" si="261"/>
        <v>1334</v>
      </c>
      <c r="AH1895" s="44">
        <f t="shared" si="269"/>
        <v>1.4523298872071497E-4</v>
      </c>
      <c r="AI1895">
        <f>AA1895/'Totals and Drop Down Lists'!W$6*Inputs!E$37</f>
        <v>66181.335544025264</v>
      </c>
      <c r="AJ1895">
        <f>AB1895/'Totals and Drop Down Lists'!X$6*Inputs!F$37</f>
        <v>39994.656206410335</v>
      </c>
      <c r="AK1895">
        <f>AC1895/'Totals and Drop Down Lists'!Y$6*Inputs!G$37</f>
        <v>33607.738034638249</v>
      </c>
      <c r="AL1895">
        <f>AD1895/'Totals and Drop Down Lists'!Z$6*Inputs!H$37</f>
        <v>34803.973013043469</v>
      </c>
      <c r="AM1895">
        <f>AE1895/'Totals and Drop Down Lists'!AA$6*Inputs!I$37</f>
        <v>19765.47993745343</v>
      </c>
      <c r="AN1895">
        <f>AF1895/'Totals and Drop Down Lists'!AB$6*Inputs!J$37</f>
        <v>25205.30343625541</v>
      </c>
      <c r="AO1895">
        <f>AG1895/'Totals and Drop Down Lists'!AC$6*Inputs!K$37</f>
        <v>24843.85062290822</v>
      </c>
      <c r="AP1895">
        <f>AH1895/'Totals and Drop Down Lists'!AD$6*Inputs!L$37</f>
        <v>34177.666026668638</v>
      </c>
      <c r="AQ1895">
        <f>IF(OR($D1895="51",$D1895="52",$D1895="61"),(AA1895/'Totals and Drop Down Lists'!W$4)*Inputs!E$38,0)</f>
        <v>0</v>
      </c>
      <c r="AR1895">
        <f>IF(OR($D1895="51",$D1895="52",$D1895="61"),(AB1895/'Totals and Drop Down Lists'!X$4)*Inputs!F$38,0)</f>
        <v>0</v>
      </c>
      <c r="AS1895">
        <f>IF(OR($D1895="51",$D1895="52",$D1895="61"),(AC1895/'Totals and Drop Down Lists'!Y$4)*Inputs!G$38,0)</f>
        <v>0</v>
      </c>
      <c r="AT1895">
        <f>IF(OR($D1895="51",$D1895="52",$D1895="61"),(AD1895/'Totals and Drop Down Lists'!Z$4)*Inputs!H$38,0)</f>
        <v>0</v>
      </c>
      <c r="AU1895">
        <f>IF(OR($D1895="51",$D1895="52",$D1895="61"),(AE1895/'Totals and Drop Down Lists'!AA$4)*Inputs!I$38,0)</f>
        <v>0</v>
      </c>
      <c r="AV1895">
        <f>IF(OR($D1895="51",$D1895="52",$D1895="61"),(AF1895/'Totals and Drop Down Lists'!AB$4)*Inputs!J$38,0)</f>
        <v>0</v>
      </c>
      <c r="AW1895">
        <f>IF(OR($D1895="51",$D1895="52",$D1895="61"),(AG1895/'Totals and Drop Down Lists'!AC$4)*Inputs!K$38,0)</f>
        <v>0</v>
      </c>
      <c r="AX1895">
        <f>IF(OR($D1895="51",$D1895="52",$D1895="61"),(AH1895/'Totals and Drop Down Lists'!AD$4)*Inputs!L$38,0)</f>
        <v>0</v>
      </c>
      <c r="AY1895">
        <f>IF(OR($D1895="51",$D1895="52",$D1895="61"),0,(AA1895/'Totals and Drop Down Lists'!W$5)*Inputs!E$39)</f>
        <v>0</v>
      </c>
      <c r="AZ1895">
        <f>IF(OR($D1895="51",$D1895="52",$D1895="61"),0,(AB1895/'Totals and Drop Down Lists'!X$5)*Inputs!F$39)</f>
        <v>0</v>
      </c>
      <c r="BA1895">
        <f>IF(OR($D1895="51",$D1895="52",$D1895="61"),0,(AC1895/'Totals and Drop Down Lists'!Y$5)*Inputs!G$39)</f>
        <v>0</v>
      </c>
      <c r="BB1895">
        <f>IF(OR($D1895="51",$D1895="52",$D1895="61"),0,(AD1895/'Totals and Drop Down Lists'!Z$5)*Inputs!H$39)</f>
        <v>0</v>
      </c>
      <c r="BC1895">
        <f>IF(OR($D1895="51",$D1895="52",$D1895="61"),0,(AE1895/'Totals and Drop Down Lists'!AA$5)*Inputs!I$39)</f>
        <v>0</v>
      </c>
      <c r="BD1895">
        <f>IF(OR($D1895="51",$D1895="52",$D1895="61"),0,(AF1895/'Totals and Drop Down Lists'!AB$5)*Inputs!J$39)</f>
        <v>0</v>
      </c>
      <c r="BE1895">
        <f>IF(OR($D1895="51",$D1895="52",$D1895="61"),0,(AG1895/'Totals and Drop Down Lists'!AC$5)*Inputs!K$39)</f>
        <v>0</v>
      </c>
      <c r="BF1895">
        <f>IF(OR($D1895="51",$D1895="52",$D1895="61"),0,(AH1895/'Totals and Drop Down Lists'!AD$5)*Inputs!L$39)</f>
        <v>0</v>
      </c>
      <c r="BG1895" s="10">
        <f t="shared" si="262"/>
        <v>278580.00282140297</v>
      </c>
    </row>
    <row r="1896" spans="1:59" ht="28.8">
      <c r="A1896" s="1" t="s">
        <v>7543</v>
      </c>
      <c r="B1896" s="1" t="s">
        <v>2483</v>
      </c>
      <c r="C1896" s="1" t="s">
        <v>1679</v>
      </c>
      <c r="D1896" s="1" t="s">
        <v>58</v>
      </c>
      <c r="E1896" s="1" t="s">
        <v>2487</v>
      </c>
      <c r="F1896" s="2">
        <v>51633</v>
      </c>
      <c r="G1896" s="2">
        <v>344</v>
      </c>
      <c r="H1896" s="2">
        <v>13</v>
      </c>
      <c r="I1896" s="2">
        <v>7457</v>
      </c>
      <c r="J1896" s="2">
        <v>19409</v>
      </c>
      <c r="K1896" s="2">
        <v>4569</v>
      </c>
      <c r="L1896" s="2">
        <v>256</v>
      </c>
      <c r="M1896" s="2">
        <v>32</v>
      </c>
      <c r="N1896" s="2">
        <v>0</v>
      </c>
      <c r="O1896" s="2">
        <v>150</v>
      </c>
      <c r="P1896" s="2">
        <v>63</v>
      </c>
      <c r="Q1896" s="2">
        <v>1</v>
      </c>
      <c r="R1896" s="2">
        <v>2426</v>
      </c>
      <c r="S1896" s="2">
        <v>2415000</v>
      </c>
      <c r="T1896" s="2">
        <v>147095800</v>
      </c>
      <c r="U1896" s="2">
        <v>139</v>
      </c>
      <c r="V1896" s="2">
        <v>276</v>
      </c>
      <c r="W1896" s="2">
        <v>55</v>
      </c>
      <c r="X1896" s="2">
        <v>864</v>
      </c>
      <c r="Y1896" s="2">
        <v>100</v>
      </c>
      <c r="Z1896" s="2">
        <v>526</v>
      </c>
      <c r="AA1896" s="9">
        <f t="shared" si="263"/>
        <v>51633</v>
      </c>
      <c r="AB1896" s="9">
        <f t="shared" si="264"/>
        <v>7100</v>
      </c>
      <c r="AC1896" s="9">
        <f t="shared" si="265"/>
        <v>2928</v>
      </c>
      <c r="AD1896" s="9">
        <f t="shared" si="266"/>
        <v>2426</v>
      </c>
      <c r="AE1896" s="44">
        <f t="shared" si="267"/>
        <v>7.5116430458260403E-5</v>
      </c>
      <c r="AF1896" s="9">
        <f t="shared" si="268"/>
        <v>533</v>
      </c>
      <c r="AG1896" s="9">
        <f t="shared" si="261"/>
        <v>626</v>
      </c>
      <c r="AH1896" s="44">
        <f t="shared" si="269"/>
        <v>5.4833178032347736E-5</v>
      </c>
      <c r="AI1896">
        <f>AA1896/'Totals and Drop Down Lists'!W$6*Inputs!E$37</f>
        <v>46838.380642368771</v>
      </c>
      <c r="AJ1896">
        <f>AB1896/'Totals and Drop Down Lists'!X$6*Inputs!F$37</f>
        <v>23361.748997574115</v>
      </c>
      <c r="AK1896">
        <f>AC1896/'Totals and Drop Down Lists'!Y$6*Inputs!G$37</f>
        <v>19302.365038332835</v>
      </c>
      <c r="AL1896">
        <f>AD1896/'Totals and Drop Down Lists'!Z$6*Inputs!H$37</f>
        <v>19450.458081005174</v>
      </c>
      <c r="AM1896">
        <f>AE1896/'Totals and Drop Down Lists'!AA$6*Inputs!I$37</f>
        <v>9351.1956289909504</v>
      </c>
      <c r="AN1896">
        <f>AF1896/'Totals and Drop Down Lists'!AB$6*Inputs!J$37</f>
        <v>10636.917443803748</v>
      </c>
      <c r="AO1896">
        <f>AG1896/'Totals and Drop Down Lists'!AC$6*Inputs!K$37</f>
        <v>11658.358688111353</v>
      </c>
      <c r="AP1896">
        <f>AH1896/'Totals and Drop Down Lists'!AD$6*Inputs!L$37</f>
        <v>12903.886799260925</v>
      </c>
      <c r="AQ1896">
        <f>IF(OR($D1896="51",$D1896="52",$D1896="61"),(AA1896/'Totals and Drop Down Lists'!W$4)*Inputs!E$38,0)</f>
        <v>0</v>
      </c>
      <c r="AR1896">
        <f>IF(OR($D1896="51",$D1896="52",$D1896="61"),(AB1896/'Totals and Drop Down Lists'!X$4)*Inputs!F$38,0)</f>
        <v>0</v>
      </c>
      <c r="AS1896">
        <f>IF(OR($D1896="51",$D1896="52",$D1896="61"),(AC1896/'Totals and Drop Down Lists'!Y$4)*Inputs!G$38,0)</f>
        <v>0</v>
      </c>
      <c r="AT1896">
        <f>IF(OR($D1896="51",$D1896="52",$D1896="61"),(AD1896/'Totals and Drop Down Lists'!Z$4)*Inputs!H$38,0)</f>
        <v>0</v>
      </c>
      <c r="AU1896">
        <f>IF(OR($D1896="51",$D1896="52",$D1896="61"),(AE1896/'Totals and Drop Down Lists'!AA$4)*Inputs!I$38,0)</f>
        <v>0</v>
      </c>
      <c r="AV1896">
        <f>IF(OR($D1896="51",$D1896="52",$D1896="61"),(AF1896/'Totals and Drop Down Lists'!AB$4)*Inputs!J$38,0)</f>
        <v>0</v>
      </c>
      <c r="AW1896">
        <f>IF(OR($D1896="51",$D1896="52",$D1896="61"),(AG1896/'Totals and Drop Down Lists'!AC$4)*Inputs!K$38,0)</f>
        <v>0</v>
      </c>
      <c r="AX1896">
        <f>IF(OR($D1896="51",$D1896="52",$D1896="61"),(AH1896/'Totals and Drop Down Lists'!AD$4)*Inputs!L$38,0)</f>
        <v>0</v>
      </c>
      <c r="AY1896">
        <f>IF(OR($D1896="51",$D1896="52",$D1896="61"),0,(AA1896/'Totals and Drop Down Lists'!W$5)*Inputs!E$39)</f>
        <v>0</v>
      </c>
      <c r="AZ1896">
        <f>IF(OR($D1896="51",$D1896="52",$D1896="61"),0,(AB1896/'Totals and Drop Down Lists'!X$5)*Inputs!F$39)</f>
        <v>0</v>
      </c>
      <c r="BA1896">
        <f>IF(OR($D1896="51",$D1896="52",$D1896="61"),0,(AC1896/'Totals and Drop Down Lists'!Y$5)*Inputs!G$39)</f>
        <v>0</v>
      </c>
      <c r="BB1896">
        <f>IF(OR($D1896="51",$D1896="52",$D1896="61"),0,(AD1896/'Totals and Drop Down Lists'!Z$5)*Inputs!H$39)</f>
        <v>0</v>
      </c>
      <c r="BC1896">
        <f>IF(OR($D1896="51",$D1896="52",$D1896="61"),0,(AE1896/'Totals and Drop Down Lists'!AA$5)*Inputs!I$39)</f>
        <v>0</v>
      </c>
      <c r="BD1896">
        <f>IF(OR($D1896="51",$D1896="52",$D1896="61"),0,(AF1896/'Totals and Drop Down Lists'!AB$5)*Inputs!J$39)</f>
        <v>0</v>
      </c>
      <c r="BE1896">
        <f>IF(OR($D1896="51",$D1896="52",$D1896="61"),0,(AG1896/'Totals and Drop Down Lists'!AC$5)*Inputs!K$39)</f>
        <v>0</v>
      </c>
      <c r="BF1896">
        <f>IF(OR($D1896="51",$D1896="52",$D1896="61"),0,(AH1896/'Totals and Drop Down Lists'!AD$5)*Inputs!L$39)</f>
        <v>0</v>
      </c>
      <c r="BG1896" s="10">
        <f t="shared" si="262"/>
        <v>153503.31131944785</v>
      </c>
    </row>
    <row r="1897" spans="1:59" ht="43.2">
      <c r="A1897" s="1" t="s">
        <v>7544</v>
      </c>
      <c r="B1897" s="1" t="s">
        <v>5926</v>
      </c>
      <c r="C1897" s="1" t="s">
        <v>5927</v>
      </c>
      <c r="D1897" s="1" t="s">
        <v>7</v>
      </c>
      <c r="E1897" s="1" t="s">
        <v>5928</v>
      </c>
      <c r="F1897" s="2">
        <v>76984</v>
      </c>
      <c r="G1897" s="2">
        <v>1122</v>
      </c>
      <c r="H1897" s="2">
        <v>174</v>
      </c>
      <c r="I1897" s="2">
        <v>13800</v>
      </c>
      <c r="J1897" s="2">
        <v>28751</v>
      </c>
      <c r="K1897" s="2">
        <v>11115</v>
      </c>
      <c r="L1897" s="2">
        <v>137</v>
      </c>
      <c r="M1897" s="2">
        <v>0</v>
      </c>
      <c r="N1897" s="2">
        <v>10</v>
      </c>
      <c r="O1897" s="2">
        <v>305</v>
      </c>
      <c r="P1897" s="2">
        <v>91</v>
      </c>
      <c r="Q1897" s="2">
        <v>0</v>
      </c>
      <c r="R1897" s="2">
        <v>10524</v>
      </c>
      <c r="S1897" s="2">
        <v>7532000</v>
      </c>
      <c r="T1897" s="2">
        <v>365563500</v>
      </c>
      <c r="U1897" s="2">
        <v>969</v>
      </c>
      <c r="V1897" s="2">
        <v>935</v>
      </c>
      <c r="W1897" s="2">
        <v>70</v>
      </c>
      <c r="X1897" s="2">
        <v>2935</v>
      </c>
      <c r="Y1897" s="2">
        <v>405</v>
      </c>
      <c r="Z1897" s="2">
        <v>1815</v>
      </c>
      <c r="AA1897" s="9">
        <f t="shared" si="263"/>
        <v>76984</v>
      </c>
      <c r="AB1897" s="9">
        <f t="shared" si="264"/>
        <v>12504</v>
      </c>
      <c r="AC1897" s="9">
        <f t="shared" si="265"/>
        <v>11067</v>
      </c>
      <c r="AD1897" s="9">
        <f t="shared" si="266"/>
        <v>10524</v>
      </c>
      <c r="AE1897" s="44">
        <f t="shared" si="267"/>
        <v>3.0009707701168965E-4</v>
      </c>
      <c r="AF1897" s="9">
        <f t="shared" si="268"/>
        <v>1930</v>
      </c>
      <c r="AG1897" s="9">
        <f t="shared" si="261"/>
        <v>2220</v>
      </c>
      <c r="AH1897" s="44">
        <f t="shared" si="269"/>
        <v>3.1934533262578218E-4</v>
      </c>
      <c r="AI1897">
        <f>AA1897/'Totals and Drop Down Lists'!W$6*Inputs!E$37</f>
        <v>69835.297104024896</v>
      </c>
      <c r="AJ1897">
        <f>AB1897/'Totals and Drop Down Lists'!X$6*Inputs!F$37</f>
        <v>41143.0013331925</v>
      </c>
      <c r="AK1897">
        <f>AC1897/'Totals and Drop Down Lists'!Y$6*Inputs!G$37</f>
        <v>72957.402281157614</v>
      </c>
      <c r="AL1897">
        <f>AD1897/'Totals and Drop Down Lists'!Z$6*Inputs!H$37</f>
        <v>84376.183365415694</v>
      </c>
      <c r="AM1897">
        <f>AE1897/'Totals and Drop Down Lists'!AA$6*Inputs!I$37</f>
        <v>37358.890161640709</v>
      </c>
      <c r="AN1897">
        <f>AF1897/'Totals and Drop Down Lists'!AB$6*Inputs!J$37</f>
        <v>38516.417760865348</v>
      </c>
      <c r="AO1897">
        <f>AG1897/'Totals and Drop Down Lists'!AC$6*Inputs!K$37</f>
        <v>41344.339117583389</v>
      </c>
      <c r="AP1897">
        <f>AH1897/'Totals and Drop Down Lists'!AD$6*Inputs!L$37</f>
        <v>75151.508082286207</v>
      </c>
      <c r="AQ1897">
        <f>IF(OR($D1897="51",$D1897="52",$D1897="61"),(AA1897/'Totals and Drop Down Lists'!W$4)*Inputs!E$38,0)</f>
        <v>0</v>
      </c>
      <c r="AR1897">
        <f>IF(OR($D1897="51",$D1897="52",$D1897="61"),(AB1897/'Totals and Drop Down Lists'!X$4)*Inputs!F$38,0)</f>
        <v>0</v>
      </c>
      <c r="AS1897">
        <f>IF(OR($D1897="51",$D1897="52",$D1897="61"),(AC1897/'Totals and Drop Down Lists'!Y$4)*Inputs!G$38,0)</f>
        <v>0</v>
      </c>
      <c r="AT1897">
        <f>IF(OR($D1897="51",$D1897="52",$D1897="61"),(AD1897/'Totals and Drop Down Lists'!Z$4)*Inputs!H$38,0)</f>
        <v>0</v>
      </c>
      <c r="AU1897">
        <f>IF(OR($D1897="51",$D1897="52",$D1897="61"),(AE1897/'Totals and Drop Down Lists'!AA$4)*Inputs!I$38,0)</f>
        <v>0</v>
      </c>
      <c r="AV1897">
        <f>IF(OR($D1897="51",$D1897="52",$D1897="61"),(AF1897/'Totals and Drop Down Lists'!AB$4)*Inputs!J$38,0)</f>
        <v>0</v>
      </c>
      <c r="AW1897">
        <f>IF(OR($D1897="51",$D1897="52",$D1897="61"),(AG1897/'Totals and Drop Down Lists'!AC$4)*Inputs!K$38,0)</f>
        <v>0</v>
      </c>
      <c r="AX1897">
        <f>IF(OR($D1897="51",$D1897="52",$D1897="61"),(AH1897/'Totals and Drop Down Lists'!AD$4)*Inputs!L$38,0)</f>
        <v>0</v>
      </c>
      <c r="AY1897">
        <f>IF(OR($D1897="51",$D1897="52",$D1897="61"),0,(AA1897/'Totals and Drop Down Lists'!W$5)*Inputs!E$39)</f>
        <v>0</v>
      </c>
      <c r="AZ1897">
        <f>IF(OR($D1897="51",$D1897="52",$D1897="61"),0,(AB1897/'Totals and Drop Down Lists'!X$5)*Inputs!F$39)</f>
        <v>0</v>
      </c>
      <c r="BA1897">
        <f>IF(OR($D1897="51",$D1897="52",$D1897="61"),0,(AC1897/'Totals and Drop Down Lists'!Y$5)*Inputs!G$39)</f>
        <v>0</v>
      </c>
      <c r="BB1897">
        <f>IF(OR($D1897="51",$D1897="52",$D1897="61"),0,(AD1897/'Totals and Drop Down Lists'!Z$5)*Inputs!H$39)</f>
        <v>0</v>
      </c>
      <c r="BC1897">
        <f>IF(OR($D1897="51",$D1897="52",$D1897="61"),0,(AE1897/'Totals and Drop Down Lists'!AA$5)*Inputs!I$39)</f>
        <v>0</v>
      </c>
      <c r="BD1897">
        <f>IF(OR($D1897="51",$D1897="52",$D1897="61"),0,(AF1897/'Totals and Drop Down Lists'!AB$5)*Inputs!J$39)</f>
        <v>0</v>
      </c>
      <c r="BE1897">
        <f>IF(OR($D1897="51",$D1897="52",$D1897="61"),0,(AG1897/'Totals and Drop Down Lists'!AC$5)*Inputs!K$39)</f>
        <v>0</v>
      </c>
      <c r="BF1897">
        <f>IF(OR($D1897="51",$D1897="52",$D1897="61"),0,(AH1897/'Totals and Drop Down Lists'!AD$5)*Inputs!L$39)</f>
        <v>0</v>
      </c>
      <c r="BG1897" s="10">
        <f t="shared" si="262"/>
        <v>460683.0392061664</v>
      </c>
    </row>
    <row r="1898" spans="1:59" ht="43.2">
      <c r="A1898" s="1" t="s">
        <v>7544</v>
      </c>
      <c r="B1898" s="1" t="s">
        <v>5926</v>
      </c>
      <c r="C1898" s="1" t="s">
        <v>5929</v>
      </c>
      <c r="D1898" s="1" t="s">
        <v>25</v>
      </c>
      <c r="E1898" s="1" t="s">
        <v>5930</v>
      </c>
      <c r="F1898" s="2">
        <v>17319</v>
      </c>
      <c r="G1898" s="2">
        <v>8</v>
      </c>
      <c r="H1898" s="2">
        <v>0</v>
      </c>
      <c r="I1898" s="2">
        <v>1379</v>
      </c>
      <c r="J1898" s="2">
        <v>6691</v>
      </c>
      <c r="K1898" s="2">
        <v>1557</v>
      </c>
      <c r="L1898" s="2">
        <v>24</v>
      </c>
      <c r="M1898" s="2">
        <v>20</v>
      </c>
      <c r="N1898" s="2">
        <v>0</v>
      </c>
      <c r="O1898" s="2">
        <v>9</v>
      </c>
      <c r="P1898" s="2">
        <v>0</v>
      </c>
      <c r="Q1898" s="2">
        <v>0</v>
      </c>
      <c r="R1898" s="2">
        <v>1509</v>
      </c>
      <c r="S1898" s="2">
        <v>917000</v>
      </c>
      <c r="T1898" s="2">
        <v>53411300</v>
      </c>
      <c r="U1898" s="2">
        <v>8</v>
      </c>
      <c r="V1898" s="2">
        <v>77</v>
      </c>
      <c r="W1898" s="2">
        <v>0</v>
      </c>
      <c r="X1898" s="2">
        <v>242</v>
      </c>
      <c r="Y1898" s="2">
        <v>34</v>
      </c>
      <c r="Z1898" s="2">
        <v>163</v>
      </c>
      <c r="AA1898" s="9">
        <f t="shared" si="263"/>
        <v>17319</v>
      </c>
      <c r="AB1898" s="9">
        <f t="shared" si="264"/>
        <v>1371</v>
      </c>
      <c r="AC1898" s="9">
        <f t="shared" si="265"/>
        <v>1562</v>
      </c>
      <c r="AD1898" s="9">
        <f t="shared" si="266"/>
        <v>1509</v>
      </c>
      <c r="AE1898" s="44">
        <f t="shared" si="267"/>
        <v>2.5303580631824831E-5</v>
      </c>
      <c r="AF1898" s="9">
        <f t="shared" si="268"/>
        <v>165</v>
      </c>
      <c r="AG1898" s="9">
        <f t="shared" si="261"/>
        <v>197</v>
      </c>
      <c r="AH1898" s="44">
        <f t="shared" si="269"/>
        <v>1.7057480958988998E-5</v>
      </c>
      <c r="AI1898">
        <f>AA1898/'Totals and Drop Down Lists'!W$6*Inputs!E$37</f>
        <v>15710.764711428445</v>
      </c>
      <c r="AJ1898">
        <f>AB1898/'Totals and Drop Down Lists'!X$6*Inputs!F$37</f>
        <v>4511.1208275597337</v>
      </c>
      <c r="AK1898">
        <f>AC1898/'Totals and Drop Down Lists'!Y$6*Inputs!G$37</f>
        <v>10297.231622225372</v>
      </c>
      <c r="AL1898">
        <f>AD1898/'Totals and Drop Down Lists'!Z$6*Inputs!H$37</f>
        <v>12098.409416420778</v>
      </c>
      <c r="AM1898">
        <f>AE1898/'Totals and Drop Down Lists'!AA$6*Inputs!I$37</f>
        <v>3150.0263145973267</v>
      </c>
      <c r="AN1898">
        <f>AF1898/'Totals and Drop Down Lists'!AB$6*Inputs!J$37</f>
        <v>3292.8543681568826</v>
      </c>
      <c r="AO1898">
        <f>AG1898/'Totals and Drop Down Lists'!AC$6*Inputs!K$37</f>
        <v>3668.8445072810487</v>
      </c>
      <c r="AP1898">
        <f>AH1898/'Totals and Drop Down Lists'!AD$6*Inputs!L$37</f>
        <v>4014.135442696655</v>
      </c>
      <c r="AQ1898">
        <f>IF(OR($D1898="51",$D1898="52",$D1898="61"),(AA1898/'Totals and Drop Down Lists'!W$4)*Inputs!E$38,0)</f>
        <v>0</v>
      </c>
      <c r="AR1898">
        <f>IF(OR($D1898="51",$D1898="52",$D1898="61"),(AB1898/'Totals and Drop Down Lists'!X$4)*Inputs!F$38,0)</f>
        <v>0</v>
      </c>
      <c r="AS1898">
        <f>IF(OR($D1898="51",$D1898="52",$D1898="61"),(AC1898/'Totals and Drop Down Lists'!Y$4)*Inputs!G$38,0)</f>
        <v>0</v>
      </c>
      <c r="AT1898">
        <f>IF(OR($D1898="51",$D1898="52",$D1898="61"),(AD1898/'Totals and Drop Down Lists'!Z$4)*Inputs!H$38,0)</f>
        <v>0</v>
      </c>
      <c r="AU1898">
        <f>IF(OR($D1898="51",$D1898="52",$D1898="61"),(AE1898/'Totals and Drop Down Lists'!AA$4)*Inputs!I$38,0)</f>
        <v>0</v>
      </c>
      <c r="AV1898">
        <f>IF(OR($D1898="51",$D1898="52",$D1898="61"),(AF1898/'Totals and Drop Down Lists'!AB$4)*Inputs!J$38,0)</f>
        <v>0</v>
      </c>
      <c r="AW1898">
        <f>IF(OR($D1898="51",$D1898="52",$D1898="61"),(AG1898/'Totals and Drop Down Lists'!AC$4)*Inputs!K$38,0)</f>
        <v>0</v>
      </c>
      <c r="AX1898">
        <f>IF(OR($D1898="51",$D1898="52",$D1898="61"),(AH1898/'Totals and Drop Down Lists'!AD$4)*Inputs!L$38,0)</f>
        <v>0</v>
      </c>
      <c r="AY1898">
        <f>IF(OR($D1898="51",$D1898="52",$D1898="61"),0,(AA1898/'Totals and Drop Down Lists'!W$5)*Inputs!E$39)</f>
        <v>0</v>
      </c>
      <c r="AZ1898">
        <f>IF(OR($D1898="51",$D1898="52",$D1898="61"),0,(AB1898/'Totals and Drop Down Lists'!X$5)*Inputs!F$39)</f>
        <v>0</v>
      </c>
      <c r="BA1898">
        <f>IF(OR($D1898="51",$D1898="52",$D1898="61"),0,(AC1898/'Totals and Drop Down Lists'!Y$5)*Inputs!G$39)</f>
        <v>0</v>
      </c>
      <c r="BB1898">
        <f>IF(OR($D1898="51",$D1898="52",$D1898="61"),0,(AD1898/'Totals and Drop Down Lists'!Z$5)*Inputs!H$39)</f>
        <v>0</v>
      </c>
      <c r="BC1898">
        <f>IF(OR($D1898="51",$D1898="52",$D1898="61"),0,(AE1898/'Totals and Drop Down Lists'!AA$5)*Inputs!I$39)</f>
        <v>0</v>
      </c>
      <c r="BD1898">
        <f>IF(OR($D1898="51",$D1898="52",$D1898="61"),0,(AF1898/'Totals and Drop Down Lists'!AB$5)*Inputs!J$39)</f>
        <v>0</v>
      </c>
      <c r="BE1898">
        <f>IF(OR($D1898="51",$D1898="52",$D1898="61"),0,(AG1898/'Totals and Drop Down Lists'!AC$5)*Inputs!K$39)</f>
        <v>0</v>
      </c>
      <c r="BF1898">
        <f>IF(OR($D1898="51",$D1898="52",$D1898="61"),0,(AH1898/'Totals and Drop Down Lists'!AD$5)*Inputs!L$39)</f>
        <v>0</v>
      </c>
      <c r="BG1898" s="10">
        <f t="shared" si="262"/>
        <v>56743.387210366251</v>
      </c>
    </row>
    <row r="1899" spans="1:59" ht="43.2">
      <c r="A1899" s="1" t="s">
        <v>7544</v>
      </c>
      <c r="B1899" s="1" t="s">
        <v>5926</v>
      </c>
      <c r="C1899" s="1" t="s">
        <v>2266</v>
      </c>
      <c r="D1899" s="1" t="s">
        <v>58</v>
      </c>
      <c r="E1899" s="1" t="s">
        <v>5931</v>
      </c>
      <c r="F1899" s="2">
        <v>12435</v>
      </c>
      <c r="G1899" s="2">
        <v>83</v>
      </c>
      <c r="H1899" s="2">
        <v>0</v>
      </c>
      <c r="I1899" s="2">
        <v>714</v>
      </c>
      <c r="J1899" s="2">
        <v>4580</v>
      </c>
      <c r="K1899" s="2">
        <v>635</v>
      </c>
      <c r="L1899" s="2">
        <v>14</v>
      </c>
      <c r="M1899" s="2">
        <v>0</v>
      </c>
      <c r="N1899" s="2">
        <v>0</v>
      </c>
      <c r="O1899" s="2">
        <v>0</v>
      </c>
      <c r="P1899" s="2">
        <v>9</v>
      </c>
      <c r="Q1899" s="2">
        <v>0</v>
      </c>
      <c r="R1899" s="2">
        <v>990</v>
      </c>
      <c r="S1899" s="2">
        <v>328000</v>
      </c>
      <c r="T1899" s="2">
        <v>22385600</v>
      </c>
      <c r="U1899" s="2">
        <v>19</v>
      </c>
      <c r="V1899" s="2">
        <v>18</v>
      </c>
      <c r="W1899" s="2">
        <v>0</v>
      </c>
      <c r="X1899" s="2">
        <v>55</v>
      </c>
      <c r="Y1899" s="2">
        <v>0</v>
      </c>
      <c r="Z1899" s="2">
        <v>33</v>
      </c>
      <c r="AA1899" s="9">
        <f t="shared" si="263"/>
        <v>12435</v>
      </c>
      <c r="AB1899" s="9">
        <f t="shared" si="264"/>
        <v>631</v>
      </c>
      <c r="AC1899" s="9">
        <f t="shared" si="265"/>
        <v>1013</v>
      </c>
      <c r="AD1899" s="9">
        <f t="shared" si="266"/>
        <v>990</v>
      </c>
      <c r="AE1899" s="44">
        <f t="shared" si="267"/>
        <v>6.1486214883707081E-6</v>
      </c>
      <c r="AF1899" s="9">
        <f t="shared" si="268"/>
        <v>37</v>
      </c>
      <c r="AG1899" s="9">
        <f t="shared" si="261"/>
        <v>33</v>
      </c>
      <c r="AH1899" s="44">
        <f t="shared" si="269"/>
        <v>1.7024457180885122E-6</v>
      </c>
      <c r="AI1899">
        <f>AA1899/'Totals and Drop Down Lists'!W$6*Inputs!E$37</f>
        <v>11280.290962908522</v>
      </c>
      <c r="AJ1899">
        <f>AB1899/'Totals and Drop Down Lists'!X$6*Inputs!F$37</f>
        <v>2076.2343123196147</v>
      </c>
      <c r="AK1899">
        <f>AC1899/'Totals and Drop Down Lists'!Y$6*Inputs!G$37</f>
        <v>6678.0381775379656</v>
      </c>
      <c r="AL1899">
        <f>AD1899/'Totals and Drop Down Lists'!Z$6*Inputs!H$37</f>
        <v>7937.3262572939493</v>
      </c>
      <c r="AM1899">
        <f>AE1899/'Totals and Drop Down Lists'!AA$6*Inputs!I$37</f>
        <v>765.43789468698276</v>
      </c>
      <c r="AN1899">
        <f>AF1899/'Totals and Drop Down Lists'!AB$6*Inputs!J$37</f>
        <v>738.39764619275536</v>
      </c>
      <c r="AO1899">
        <f>AG1899/'Totals and Drop Down Lists'!AC$6*Inputs!K$37</f>
        <v>614.5780139100234</v>
      </c>
      <c r="AP1899">
        <f>AH1899/'Totals and Drop Down Lists'!AD$6*Inputs!L$37</f>
        <v>400.63639599989909</v>
      </c>
      <c r="AQ1899">
        <f>IF(OR($D1899="51",$D1899="52",$D1899="61"),(AA1899/'Totals and Drop Down Lists'!W$4)*Inputs!E$38,0)</f>
        <v>0</v>
      </c>
      <c r="AR1899">
        <f>IF(OR($D1899="51",$D1899="52",$D1899="61"),(AB1899/'Totals and Drop Down Lists'!X$4)*Inputs!F$38,0)</f>
        <v>0</v>
      </c>
      <c r="AS1899">
        <f>IF(OR($D1899="51",$D1899="52",$D1899="61"),(AC1899/'Totals and Drop Down Lists'!Y$4)*Inputs!G$38,0)</f>
        <v>0</v>
      </c>
      <c r="AT1899">
        <f>IF(OR($D1899="51",$D1899="52",$D1899="61"),(AD1899/'Totals and Drop Down Lists'!Z$4)*Inputs!H$38,0)</f>
        <v>0</v>
      </c>
      <c r="AU1899">
        <f>IF(OR($D1899="51",$D1899="52",$D1899="61"),(AE1899/'Totals and Drop Down Lists'!AA$4)*Inputs!I$38,0)</f>
        <v>0</v>
      </c>
      <c r="AV1899">
        <f>IF(OR($D1899="51",$D1899="52",$D1899="61"),(AF1899/'Totals and Drop Down Lists'!AB$4)*Inputs!J$38,0)</f>
        <v>0</v>
      </c>
      <c r="AW1899">
        <f>IF(OR($D1899="51",$D1899="52",$D1899="61"),(AG1899/'Totals and Drop Down Lists'!AC$4)*Inputs!K$38,0)</f>
        <v>0</v>
      </c>
      <c r="AX1899">
        <f>IF(OR($D1899="51",$D1899="52",$D1899="61"),(AH1899/'Totals and Drop Down Lists'!AD$4)*Inputs!L$38,0)</f>
        <v>0</v>
      </c>
      <c r="AY1899">
        <f>IF(OR($D1899="51",$D1899="52",$D1899="61"),0,(AA1899/'Totals and Drop Down Lists'!W$5)*Inputs!E$39)</f>
        <v>0</v>
      </c>
      <c r="AZ1899">
        <f>IF(OR($D1899="51",$D1899="52",$D1899="61"),0,(AB1899/'Totals and Drop Down Lists'!X$5)*Inputs!F$39)</f>
        <v>0</v>
      </c>
      <c r="BA1899">
        <f>IF(OR($D1899="51",$D1899="52",$D1899="61"),0,(AC1899/'Totals and Drop Down Lists'!Y$5)*Inputs!G$39)</f>
        <v>0</v>
      </c>
      <c r="BB1899">
        <f>IF(OR($D1899="51",$D1899="52",$D1899="61"),0,(AD1899/'Totals and Drop Down Lists'!Z$5)*Inputs!H$39)</f>
        <v>0</v>
      </c>
      <c r="BC1899">
        <f>IF(OR($D1899="51",$D1899="52",$D1899="61"),0,(AE1899/'Totals and Drop Down Lists'!AA$5)*Inputs!I$39)</f>
        <v>0</v>
      </c>
      <c r="BD1899">
        <f>IF(OR($D1899="51",$D1899="52",$D1899="61"),0,(AF1899/'Totals and Drop Down Lists'!AB$5)*Inputs!J$39)</f>
        <v>0</v>
      </c>
      <c r="BE1899">
        <f>IF(OR($D1899="51",$D1899="52",$D1899="61"),0,(AG1899/'Totals and Drop Down Lists'!AC$5)*Inputs!K$39)</f>
        <v>0</v>
      </c>
      <c r="BF1899">
        <f>IF(OR($D1899="51",$D1899="52",$D1899="61"),0,(AH1899/'Totals and Drop Down Lists'!AD$5)*Inputs!L$39)</f>
        <v>0</v>
      </c>
      <c r="BG1899" s="10">
        <f t="shared" si="262"/>
        <v>30490.939660849715</v>
      </c>
    </row>
    <row r="1900" spans="1:59" ht="43.2">
      <c r="A1900" s="1" t="s">
        <v>7544</v>
      </c>
      <c r="B1900" s="1" t="s">
        <v>5926</v>
      </c>
      <c r="C1900" s="1" t="s">
        <v>1151</v>
      </c>
      <c r="D1900" s="1" t="s">
        <v>25</v>
      </c>
      <c r="E1900" s="1" t="s">
        <v>5932</v>
      </c>
      <c r="F1900" s="2">
        <v>12873</v>
      </c>
      <c r="G1900" s="2">
        <v>45</v>
      </c>
      <c r="H1900" s="2">
        <v>0</v>
      </c>
      <c r="I1900" s="2">
        <v>922</v>
      </c>
      <c r="J1900" s="2">
        <v>3769</v>
      </c>
      <c r="K1900" s="2">
        <v>1311</v>
      </c>
      <c r="L1900" s="2">
        <v>0</v>
      </c>
      <c r="M1900" s="2">
        <v>5</v>
      </c>
      <c r="N1900" s="2">
        <v>0</v>
      </c>
      <c r="O1900" s="2">
        <v>2</v>
      </c>
      <c r="P1900" s="2">
        <v>0</v>
      </c>
      <c r="Q1900" s="2">
        <v>0</v>
      </c>
      <c r="R1900" s="2">
        <v>740</v>
      </c>
      <c r="S1900" s="2">
        <v>687700</v>
      </c>
      <c r="T1900" s="2">
        <v>36008800</v>
      </c>
      <c r="U1900" s="2">
        <v>78</v>
      </c>
      <c r="V1900" s="2">
        <v>161</v>
      </c>
      <c r="W1900" s="2">
        <v>0</v>
      </c>
      <c r="X1900" s="2">
        <v>262</v>
      </c>
      <c r="Y1900" s="2">
        <v>81</v>
      </c>
      <c r="Z1900" s="2">
        <v>121</v>
      </c>
      <c r="AA1900" s="9">
        <f t="shared" si="263"/>
        <v>12873</v>
      </c>
      <c r="AB1900" s="9">
        <f t="shared" si="264"/>
        <v>877</v>
      </c>
      <c r="AC1900" s="9">
        <f t="shared" si="265"/>
        <v>747</v>
      </c>
      <c r="AD1900" s="9">
        <f t="shared" si="266"/>
        <v>740</v>
      </c>
      <c r="AE1900" s="44">
        <f t="shared" si="267"/>
        <v>3.1847476943767353E-5</v>
      </c>
      <c r="AF1900" s="9">
        <f t="shared" si="268"/>
        <v>101</v>
      </c>
      <c r="AG1900" s="9">
        <f t="shared" si="261"/>
        <v>202</v>
      </c>
      <c r="AH1900" s="44">
        <f t="shared" si="269"/>
        <v>2.6144419898339466E-5</v>
      </c>
      <c r="AI1900">
        <f>AA1900/'Totals and Drop Down Lists'!W$6*Inputs!E$37</f>
        <v>11677.618461240161</v>
      </c>
      <c r="AJ1900">
        <f>AB1900/'Totals and Drop Down Lists'!X$6*Inputs!F$37</f>
        <v>2885.6695592778169</v>
      </c>
      <c r="AK1900">
        <f>AC1900/'Totals and Drop Down Lists'!Y$6*Inputs!G$37</f>
        <v>4924.4763263779469</v>
      </c>
      <c r="AL1900">
        <f>AD1900/'Totals and Drop Down Lists'!Z$6*Inputs!H$37</f>
        <v>5932.950939795478</v>
      </c>
      <c r="AM1900">
        <f>AE1900/'Totals and Drop Down Lists'!AA$6*Inputs!I$37</f>
        <v>3964.6717152837969</v>
      </c>
      <c r="AN1900">
        <f>AF1900/'Totals and Drop Down Lists'!AB$6*Inputs!J$37</f>
        <v>2015.6260071748191</v>
      </c>
      <c r="AO1900">
        <f>AG1900/'Totals and Drop Down Lists'!AC$6*Inputs!K$37</f>
        <v>3761.9623881765069</v>
      </c>
      <c r="AP1900">
        <f>AH1900/'Totals and Drop Down Lists'!AD$6*Inputs!L$37</f>
        <v>6152.563956834596</v>
      </c>
      <c r="AQ1900">
        <f>IF(OR($D1900="51",$D1900="52",$D1900="61"),(AA1900/'Totals and Drop Down Lists'!W$4)*Inputs!E$38,0)</f>
        <v>0</v>
      </c>
      <c r="AR1900">
        <f>IF(OR($D1900="51",$D1900="52",$D1900="61"),(AB1900/'Totals and Drop Down Lists'!X$4)*Inputs!F$38,0)</f>
        <v>0</v>
      </c>
      <c r="AS1900">
        <f>IF(OR($D1900="51",$D1900="52",$D1900="61"),(AC1900/'Totals and Drop Down Lists'!Y$4)*Inputs!G$38,0)</f>
        <v>0</v>
      </c>
      <c r="AT1900">
        <f>IF(OR($D1900="51",$D1900="52",$D1900="61"),(AD1900/'Totals and Drop Down Lists'!Z$4)*Inputs!H$38,0)</f>
        <v>0</v>
      </c>
      <c r="AU1900">
        <f>IF(OR($D1900="51",$D1900="52",$D1900="61"),(AE1900/'Totals and Drop Down Lists'!AA$4)*Inputs!I$38,0)</f>
        <v>0</v>
      </c>
      <c r="AV1900">
        <f>IF(OR($D1900="51",$D1900="52",$D1900="61"),(AF1900/'Totals and Drop Down Lists'!AB$4)*Inputs!J$38,0)</f>
        <v>0</v>
      </c>
      <c r="AW1900">
        <f>IF(OR($D1900="51",$D1900="52",$D1900="61"),(AG1900/'Totals and Drop Down Lists'!AC$4)*Inputs!K$38,0)</f>
        <v>0</v>
      </c>
      <c r="AX1900">
        <f>IF(OR($D1900="51",$D1900="52",$D1900="61"),(AH1900/'Totals and Drop Down Lists'!AD$4)*Inputs!L$38,0)</f>
        <v>0</v>
      </c>
      <c r="AY1900">
        <f>IF(OR($D1900="51",$D1900="52",$D1900="61"),0,(AA1900/'Totals and Drop Down Lists'!W$5)*Inputs!E$39)</f>
        <v>0</v>
      </c>
      <c r="AZ1900">
        <f>IF(OR($D1900="51",$D1900="52",$D1900="61"),0,(AB1900/'Totals and Drop Down Lists'!X$5)*Inputs!F$39)</f>
        <v>0</v>
      </c>
      <c r="BA1900">
        <f>IF(OR($D1900="51",$D1900="52",$D1900="61"),0,(AC1900/'Totals and Drop Down Lists'!Y$5)*Inputs!G$39)</f>
        <v>0</v>
      </c>
      <c r="BB1900">
        <f>IF(OR($D1900="51",$D1900="52",$D1900="61"),0,(AD1900/'Totals and Drop Down Lists'!Z$5)*Inputs!H$39)</f>
        <v>0</v>
      </c>
      <c r="BC1900">
        <f>IF(OR($D1900="51",$D1900="52",$D1900="61"),0,(AE1900/'Totals and Drop Down Lists'!AA$5)*Inputs!I$39)</f>
        <v>0</v>
      </c>
      <c r="BD1900">
        <f>IF(OR($D1900="51",$D1900="52",$D1900="61"),0,(AF1900/'Totals and Drop Down Lists'!AB$5)*Inputs!J$39)</f>
        <v>0</v>
      </c>
      <c r="BE1900">
        <f>IF(OR($D1900="51",$D1900="52",$D1900="61"),0,(AG1900/'Totals and Drop Down Lists'!AC$5)*Inputs!K$39)</f>
        <v>0</v>
      </c>
      <c r="BF1900">
        <f>IF(OR($D1900="51",$D1900="52",$D1900="61"),0,(AH1900/'Totals and Drop Down Lists'!AD$5)*Inputs!L$39)</f>
        <v>0</v>
      </c>
      <c r="BG1900" s="10">
        <f t="shared" si="262"/>
        <v>41315.539354161119</v>
      </c>
    </row>
    <row r="1901" spans="1:59" ht="43.2">
      <c r="A1901" s="1" t="s">
        <v>7545</v>
      </c>
      <c r="B1901" s="1" t="s">
        <v>2656</v>
      </c>
      <c r="C1901" s="1" t="s">
        <v>2657</v>
      </c>
      <c r="D1901" s="1" t="s">
        <v>10</v>
      </c>
      <c r="E1901" s="1" t="s">
        <v>2658</v>
      </c>
      <c r="F1901" s="2">
        <v>52776</v>
      </c>
      <c r="G1901" s="2">
        <v>278</v>
      </c>
      <c r="H1901" s="2">
        <v>30</v>
      </c>
      <c r="I1901" s="2">
        <v>4339</v>
      </c>
      <c r="J1901" s="2">
        <v>19196</v>
      </c>
      <c r="K1901" s="2">
        <v>5851</v>
      </c>
      <c r="L1901" s="2">
        <v>24</v>
      </c>
      <c r="M1901" s="2">
        <v>0</v>
      </c>
      <c r="N1901" s="2">
        <v>0</v>
      </c>
      <c r="O1901" s="2">
        <v>132</v>
      </c>
      <c r="P1901" s="2">
        <v>0</v>
      </c>
      <c r="Q1901" s="2">
        <v>0</v>
      </c>
      <c r="R1901" s="2">
        <v>321</v>
      </c>
      <c r="S1901" s="2">
        <v>5290200</v>
      </c>
      <c r="T1901" s="2">
        <v>305377700</v>
      </c>
      <c r="U1901" s="2">
        <v>213</v>
      </c>
      <c r="V1901" s="2">
        <v>265</v>
      </c>
      <c r="W1901" s="2">
        <v>0</v>
      </c>
      <c r="X1901" s="2">
        <v>1060</v>
      </c>
      <c r="Y1901" s="2">
        <v>180</v>
      </c>
      <c r="Z1901" s="2">
        <v>600</v>
      </c>
      <c r="AA1901" s="9">
        <f t="shared" si="263"/>
        <v>52776</v>
      </c>
      <c r="AB1901" s="9">
        <f t="shared" si="264"/>
        <v>4031</v>
      </c>
      <c r="AC1901" s="9">
        <f t="shared" si="265"/>
        <v>477</v>
      </c>
      <c r="AD1901" s="9">
        <f t="shared" si="266"/>
        <v>321</v>
      </c>
      <c r="AE1901" s="44">
        <f t="shared" si="267"/>
        <v>1.2455043277140426E-4</v>
      </c>
      <c r="AF1901" s="9">
        <f t="shared" si="268"/>
        <v>795</v>
      </c>
      <c r="AG1901" s="9">
        <f t="shared" si="261"/>
        <v>780</v>
      </c>
      <c r="AH1901" s="44">
        <f t="shared" si="269"/>
        <v>8.8463689008185843E-5</v>
      </c>
      <c r="AI1901">
        <f>AA1901/'Totals and Drop Down Lists'!W$6*Inputs!E$37</f>
        <v>47875.242127741069</v>
      </c>
      <c r="AJ1901">
        <f>AB1901/'Totals and Drop Down Lists'!X$6*Inputs!F$37</f>
        <v>13263.550733693135</v>
      </c>
      <c r="AK1901">
        <f>AC1901/'Totals and Drop Down Lists'!Y$6*Inputs!G$37</f>
        <v>3144.5451240726647</v>
      </c>
      <c r="AL1901">
        <f>AD1901/'Totals and Drop Down Lists'!Z$6*Inputs!H$37</f>
        <v>2573.6179076680382</v>
      </c>
      <c r="AM1901">
        <f>AE1901/'Totals and Drop Down Lists'!AA$6*Inputs!I$37</f>
        <v>15505.202462569991</v>
      </c>
      <c r="AN1901">
        <f>AF1901/'Totals and Drop Down Lists'!AB$6*Inputs!J$37</f>
        <v>15865.57104657407</v>
      </c>
      <c r="AO1901">
        <f>AG1901/'Totals and Drop Down Lists'!AC$6*Inputs!K$37</f>
        <v>14526.389419691463</v>
      </c>
      <c r="AP1901">
        <f>AH1901/'Totals and Drop Down Lists'!AD$6*Inputs!L$37</f>
        <v>20818.15188850139</v>
      </c>
      <c r="AQ1901">
        <f>IF(OR($D1901="51",$D1901="52",$D1901="61"),(AA1901/'Totals and Drop Down Lists'!W$4)*Inputs!E$38,0)</f>
        <v>0</v>
      </c>
      <c r="AR1901">
        <f>IF(OR($D1901="51",$D1901="52",$D1901="61"),(AB1901/'Totals and Drop Down Lists'!X$4)*Inputs!F$38,0)</f>
        <v>0</v>
      </c>
      <c r="AS1901">
        <f>IF(OR($D1901="51",$D1901="52",$D1901="61"),(AC1901/'Totals and Drop Down Lists'!Y$4)*Inputs!G$38,0)</f>
        <v>0</v>
      </c>
      <c r="AT1901">
        <f>IF(OR($D1901="51",$D1901="52",$D1901="61"),(AD1901/'Totals and Drop Down Lists'!Z$4)*Inputs!H$38,0)</f>
        <v>0</v>
      </c>
      <c r="AU1901">
        <f>IF(OR($D1901="51",$D1901="52",$D1901="61"),(AE1901/'Totals and Drop Down Lists'!AA$4)*Inputs!I$38,0)</f>
        <v>0</v>
      </c>
      <c r="AV1901">
        <f>IF(OR($D1901="51",$D1901="52",$D1901="61"),(AF1901/'Totals and Drop Down Lists'!AB$4)*Inputs!J$38,0)</f>
        <v>0</v>
      </c>
      <c r="AW1901">
        <f>IF(OR($D1901="51",$D1901="52",$D1901="61"),(AG1901/'Totals and Drop Down Lists'!AC$4)*Inputs!K$38,0)</f>
        <v>0</v>
      </c>
      <c r="AX1901">
        <f>IF(OR($D1901="51",$D1901="52",$D1901="61"),(AH1901/'Totals and Drop Down Lists'!AD$4)*Inputs!L$38,0)</f>
        <v>0</v>
      </c>
      <c r="AY1901">
        <f>IF(OR($D1901="51",$D1901="52",$D1901="61"),0,(AA1901/'Totals and Drop Down Lists'!W$5)*Inputs!E$39)</f>
        <v>0</v>
      </c>
      <c r="AZ1901">
        <f>IF(OR($D1901="51",$D1901="52",$D1901="61"),0,(AB1901/'Totals and Drop Down Lists'!X$5)*Inputs!F$39)</f>
        <v>0</v>
      </c>
      <c r="BA1901">
        <f>IF(OR($D1901="51",$D1901="52",$D1901="61"),0,(AC1901/'Totals and Drop Down Lists'!Y$5)*Inputs!G$39)</f>
        <v>0</v>
      </c>
      <c r="BB1901">
        <f>IF(OR($D1901="51",$D1901="52",$D1901="61"),0,(AD1901/'Totals and Drop Down Lists'!Z$5)*Inputs!H$39)</f>
        <v>0</v>
      </c>
      <c r="BC1901">
        <f>IF(OR($D1901="51",$D1901="52",$D1901="61"),0,(AE1901/'Totals and Drop Down Lists'!AA$5)*Inputs!I$39)</f>
        <v>0</v>
      </c>
      <c r="BD1901">
        <f>IF(OR($D1901="51",$D1901="52",$D1901="61"),0,(AF1901/'Totals and Drop Down Lists'!AB$5)*Inputs!J$39)</f>
        <v>0</v>
      </c>
      <c r="BE1901">
        <f>IF(OR($D1901="51",$D1901="52",$D1901="61"),0,(AG1901/'Totals and Drop Down Lists'!AC$5)*Inputs!K$39)</f>
        <v>0</v>
      </c>
      <c r="BF1901">
        <f>IF(OR($D1901="51",$D1901="52",$D1901="61"),0,(AH1901/'Totals and Drop Down Lists'!AD$5)*Inputs!L$39)</f>
        <v>0</v>
      </c>
      <c r="BG1901" s="10">
        <f t="shared" si="262"/>
        <v>133572.2707105118</v>
      </c>
    </row>
    <row r="1902" spans="1:59" ht="43.2">
      <c r="A1902" s="1" t="s">
        <v>7545</v>
      </c>
      <c r="B1902" s="1" t="s">
        <v>2656</v>
      </c>
      <c r="C1902" s="1" t="s">
        <v>2659</v>
      </c>
      <c r="D1902" s="1" t="s">
        <v>10</v>
      </c>
      <c r="E1902" s="1" t="s">
        <v>2660</v>
      </c>
      <c r="F1902" s="2">
        <v>116881</v>
      </c>
      <c r="G1902" s="2">
        <v>1253</v>
      </c>
      <c r="H1902" s="2">
        <v>170</v>
      </c>
      <c r="I1902" s="2">
        <v>20022</v>
      </c>
      <c r="J1902" s="2">
        <v>48108</v>
      </c>
      <c r="K1902" s="2">
        <v>16964</v>
      </c>
      <c r="L1902" s="2">
        <v>189</v>
      </c>
      <c r="M1902" s="2">
        <v>54</v>
      </c>
      <c r="N1902" s="2">
        <v>9</v>
      </c>
      <c r="O1902" s="2">
        <v>444</v>
      </c>
      <c r="P1902" s="2">
        <v>12</v>
      </c>
      <c r="Q1902" s="2">
        <v>97</v>
      </c>
      <c r="R1902" s="2">
        <v>6586</v>
      </c>
      <c r="S1902" s="2">
        <v>12768000</v>
      </c>
      <c r="T1902" s="2">
        <v>589924100</v>
      </c>
      <c r="U1902" s="2">
        <v>1395</v>
      </c>
      <c r="V1902" s="2">
        <v>1415</v>
      </c>
      <c r="W1902" s="2">
        <v>110</v>
      </c>
      <c r="X1902" s="2">
        <v>4835</v>
      </c>
      <c r="Y1902" s="2">
        <v>915</v>
      </c>
      <c r="Z1902" s="2">
        <v>2980</v>
      </c>
      <c r="AA1902" s="9">
        <f t="shared" si="263"/>
        <v>116881</v>
      </c>
      <c r="AB1902" s="9">
        <f t="shared" si="264"/>
        <v>18599</v>
      </c>
      <c r="AC1902" s="9">
        <f t="shared" si="265"/>
        <v>7391</v>
      </c>
      <c r="AD1902" s="9">
        <f t="shared" si="266"/>
        <v>6586</v>
      </c>
      <c r="AE1902" s="44">
        <f t="shared" si="267"/>
        <v>4.1776784627136244E-4</v>
      </c>
      <c r="AF1902" s="9">
        <f t="shared" si="268"/>
        <v>3310</v>
      </c>
      <c r="AG1902" s="9">
        <f t="shared" si="261"/>
        <v>3895</v>
      </c>
      <c r="AH1902" s="44">
        <f t="shared" si="269"/>
        <v>5.1105719835735591E-4</v>
      </c>
      <c r="AI1902">
        <f>AA1902/'Totals and Drop Down Lists'!W$6*Inputs!E$37</f>
        <v>106027.47792808291</v>
      </c>
      <c r="AJ1902">
        <f>AB1902/'Totals and Drop Down Lists'!X$6*Inputs!F$37</f>
        <v>61197.911212095903</v>
      </c>
      <c r="AK1902">
        <f>AC1902/'Totals and Drop Down Lists'!Y$6*Inputs!G$37</f>
        <v>48723.968578660511</v>
      </c>
      <c r="AL1902">
        <f>AD1902/'Totals and Drop Down Lists'!Z$6*Inputs!H$37</f>
        <v>52803.263364179751</v>
      </c>
      <c r="AM1902">
        <f>AE1902/'Totals and Drop Down Lists'!AA$6*Inputs!I$37</f>
        <v>52007.647782950844</v>
      </c>
      <c r="AN1902">
        <f>AF1902/'Totals and Drop Down Lists'!AB$6*Inputs!J$37</f>
        <v>66056.654294541091</v>
      </c>
      <c r="AO1902">
        <f>AG1902/'Totals and Drop Down Lists'!AC$6*Inputs!K$37</f>
        <v>72538.829217561855</v>
      </c>
      <c r="AP1902">
        <f>AH1902/'Totals and Drop Down Lists'!AD$6*Inputs!L$37</f>
        <v>120267.04400865457</v>
      </c>
      <c r="AQ1902">
        <f>IF(OR($D1902="51",$D1902="52",$D1902="61"),(AA1902/'Totals and Drop Down Lists'!W$4)*Inputs!E$38,0)</f>
        <v>0</v>
      </c>
      <c r="AR1902">
        <f>IF(OR($D1902="51",$D1902="52",$D1902="61"),(AB1902/'Totals and Drop Down Lists'!X$4)*Inputs!F$38,0)</f>
        <v>0</v>
      </c>
      <c r="AS1902">
        <f>IF(OR($D1902="51",$D1902="52",$D1902="61"),(AC1902/'Totals and Drop Down Lists'!Y$4)*Inputs!G$38,0)</f>
        <v>0</v>
      </c>
      <c r="AT1902">
        <f>IF(OR($D1902="51",$D1902="52",$D1902="61"),(AD1902/'Totals and Drop Down Lists'!Z$4)*Inputs!H$38,0)</f>
        <v>0</v>
      </c>
      <c r="AU1902">
        <f>IF(OR($D1902="51",$D1902="52",$D1902="61"),(AE1902/'Totals and Drop Down Lists'!AA$4)*Inputs!I$38,0)</f>
        <v>0</v>
      </c>
      <c r="AV1902">
        <f>IF(OR($D1902="51",$D1902="52",$D1902="61"),(AF1902/'Totals and Drop Down Lists'!AB$4)*Inputs!J$38,0)</f>
        <v>0</v>
      </c>
      <c r="AW1902">
        <f>IF(OR($D1902="51",$D1902="52",$D1902="61"),(AG1902/'Totals and Drop Down Lists'!AC$4)*Inputs!K$38,0)</f>
        <v>0</v>
      </c>
      <c r="AX1902">
        <f>IF(OR($D1902="51",$D1902="52",$D1902="61"),(AH1902/'Totals and Drop Down Lists'!AD$4)*Inputs!L$38,0)</f>
        <v>0</v>
      </c>
      <c r="AY1902">
        <f>IF(OR($D1902="51",$D1902="52",$D1902="61"),0,(AA1902/'Totals and Drop Down Lists'!W$5)*Inputs!E$39)</f>
        <v>0</v>
      </c>
      <c r="AZ1902">
        <f>IF(OR($D1902="51",$D1902="52",$D1902="61"),0,(AB1902/'Totals and Drop Down Lists'!X$5)*Inputs!F$39)</f>
        <v>0</v>
      </c>
      <c r="BA1902">
        <f>IF(OR($D1902="51",$D1902="52",$D1902="61"),0,(AC1902/'Totals and Drop Down Lists'!Y$5)*Inputs!G$39)</f>
        <v>0</v>
      </c>
      <c r="BB1902">
        <f>IF(OR($D1902="51",$D1902="52",$D1902="61"),0,(AD1902/'Totals and Drop Down Lists'!Z$5)*Inputs!H$39)</f>
        <v>0</v>
      </c>
      <c r="BC1902">
        <f>IF(OR($D1902="51",$D1902="52",$D1902="61"),0,(AE1902/'Totals and Drop Down Lists'!AA$5)*Inputs!I$39)</f>
        <v>0</v>
      </c>
      <c r="BD1902">
        <f>IF(OR($D1902="51",$D1902="52",$D1902="61"),0,(AF1902/'Totals and Drop Down Lists'!AB$5)*Inputs!J$39)</f>
        <v>0</v>
      </c>
      <c r="BE1902">
        <f>IF(OR($D1902="51",$D1902="52",$D1902="61"),0,(AG1902/'Totals and Drop Down Lists'!AC$5)*Inputs!K$39)</f>
        <v>0</v>
      </c>
      <c r="BF1902">
        <f>IF(OR($D1902="51",$D1902="52",$D1902="61"),0,(AH1902/'Totals and Drop Down Lists'!AD$5)*Inputs!L$39)</f>
        <v>0</v>
      </c>
      <c r="BG1902" s="10">
        <f t="shared" si="262"/>
        <v>579622.79638672748</v>
      </c>
    </row>
    <row r="1903" spans="1:59" ht="43.2">
      <c r="A1903" s="1" t="s">
        <v>7545</v>
      </c>
      <c r="B1903" s="1" t="s">
        <v>2656</v>
      </c>
      <c r="C1903" s="1" t="s">
        <v>2661</v>
      </c>
      <c r="D1903" s="1" t="s">
        <v>7</v>
      </c>
      <c r="E1903" s="1" t="s">
        <v>2662</v>
      </c>
      <c r="F1903" s="2">
        <v>462378</v>
      </c>
      <c r="G1903" s="2">
        <v>7556</v>
      </c>
      <c r="H1903" s="2">
        <v>2091</v>
      </c>
      <c r="I1903" s="2">
        <v>86683</v>
      </c>
      <c r="J1903" s="2">
        <v>192648</v>
      </c>
      <c r="K1903" s="2">
        <v>84141</v>
      </c>
      <c r="L1903" s="2">
        <v>890</v>
      </c>
      <c r="M1903" s="2">
        <v>75</v>
      </c>
      <c r="N1903" s="2">
        <v>71</v>
      </c>
      <c r="O1903" s="2">
        <v>1660</v>
      </c>
      <c r="P1903" s="2">
        <v>463</v>
      </c>
      <c r="Q1903" s="2">
        <v>255</v>
      </c>
      <c r="R1903" s="2">
        <v>50024</v>
      </c>
      <c r="S1903" s="2">
        <v>67893300</v>
      </c>
      <c r="T1903" s="2">
        <v>3198449800</v>
      </c>
      <c r="U1903" s="2">
        <v>10564</v>
      </c>
      <c r="V1903" s="2">
        <v>6890</v>
      </c>
      <c r="W1903" s="2">
        <v>1835</v>
      </c>
      <c r="X1903" s="2">
        <v>25239</v>
      </c>
      <c r="Y1903" s="2">
        <v>3079</v>
      </c>
      <c r="Z1903" s="2">
        <v>16555</v>
      </c>
      <c r="AA1903" s="9">
        <f t="shared" si="263"/>
        <v>462378</v>
      </c>
      <c r="AB1903" s="9">
        <f t="shared" si="264"/>
        <v>77036</v>
      </c>
      <c r="AC1903" s="9">
        <f t="shared" si="265"/>
        <v>53438</v>
      </c>
      <c r="AD1903" s="9">
        <f t="shared" si="266"/>
        <v>50024</v>
      </c>
      <c r="AE1903" s="44">
        <f t="shared" si="267"/>
        <v>2.5665316229629199E-3</v>
      </c>
      <c r="AF1903" s="9">
        <f t="shared" si="268"/>
        <v>16514</v>
      </c>
      <c r="AG1903" s="9">
        <f t="shared" si="261"/>
        <v>19634</v>
      </c>
      <c r="AH1903" s="44">
        <f t="shared" si="269"/>
        <v>3.1908253778011801E-3</v>
      </c>
      <c r="AI1903">
        <f>AA1903/'Totals and Drop Down Lists'!W$6*Inputs!E$37</f>
        <v>419441.76717713842</v>
      </c>
      <c r="AJ1903">
        <f>AB1903/'Totals and Drop Down Lists'!X$6*Inputs!F$37</f>
        <v>253478.26701086192</v>
      </c>
      <c r="AK1903">
        <f>AC1903/'Totals and Drop Down Lists'!Y$6*Inputs!G$37</f>
        <v>352281.34662514686</v>
      </c>
      <c r="AL1903">
        <f>AD1903/'Totals and Drop Down Lists'!Z$6*Inputs!H$37</f>
        <v>401067.4835301743</v>
      </c>
      <c r="AM1903">
        <f>AE1903/'Totals and Drop Down Lists'!AA$6*Inputs!I$37</f>
        <v>319505.85441695014</v>
      </c>
      <c r="AN1903">
        <f>AF1903/'Totals and Drop Down Lists'!AB$6*Inputs!J$37</f>
        <v>329564.8305196531</v>
      </c>
      <c r="AO1903">
        <f>AG1903/'Totals and Drop Down Lists'!AC$6*Inputs!K$37</f>
        <v>365655.29470028484</v>
      </c>
      <c r="AP1903">
        <f>AH1903/'Totals and Drop Down Lists'!AD$6*Inputs!L$37</f>
        <v>750896.64595157315</v>
      </c>
      <c r="AQ1903">
        <f>IF(OR($D1903="51",$D1903="52",$D1903="61"),(AA1903/'Totals and Drop Down Lists'!W$4)*Inputs!E$38,0)</f>
        <v>0</v>
      </c>
      <c r="AR1903">
        <f>IF(OR($D1903="51",$D1903="52",$D1903="61"),(AB1903/'Totals and Drop Down Lists'!X$4)*Inputs!F$38,0)</f>
        <v>0</v>
      </c>
      <c r="AS1903">
        <f>IF(OR($D1903="51",$D1903="52",$D1903="61"),(AC1903/'Totals and Drop Down Lists'!Y$4)*Inputs!G$38,0)</f>
        <v>0</v>
      </c>
      <c r="AT1903">
        <f>IF(OR($D1903="51",$D1903="52",$D1903="61"),(AD1903/'Totals and Drop Down Lists'!Z$4)*Inputs!H$38,0)</f>
        <v>0</v>
      </c>
      <c r="AU1903">
        <f>IF(OR($D1903="51",$D1903="52",$D1903="61"),(AE1903/'Totals and Drop Down Lists'!AA$4)*Inputs!I$38,0)</f>
        <v>0</v>
      </c>
      <c r="AV1903">
        <f>IF(OR($D1903="51",$D1903="52",$D1903="61"),(AF1903/'Totals and Drop Down Lists'!AB$4)*Inputs!J$38,0)</f>
        <v>0</v>
      </c>
      <c r="AW1903">
        <f>IF(OR($D1903="51",$D1903="52",$D1903="61"),(AG1903/'Totals and Drop Down Lists'!AC$4)*Inputs!K$38,0)</f>
        <v>0</v>
      </c>
      <c r="AX1903">
        <f>IF(OR($D1903="51",$D1903="52",$D1903="61"),(AH1903/'Totals and Drop Down Lists'!AD$4)*Inputs!L$38,0)</f>
        <v>0</v>
      </c>
      <c r="AY1903">
        <f>IF(OR($D1903="51",$D1903="52",$D1903="61"),0,(AA1903/'Totals and Drop Down Lists'!W$5)*Inputs!E$39)</f>
        <v>0</v>
      </c>
      <c r="AZ1903">
        <f>IF(OR($D1903="51",$D1903="52",$D1903="61"),0,(AB1903/'Totals and Drop Down Lists'!X$5)*Inputs!F$39)</f>
        <v>0</v>
      </c>
      <c r="BA1903">
        <f>IF(OR($D1903="51",$D1903="52",$D1903="61"),0,(AC1903/'Totals and Drop Down Lists'!Y$5)*Inputs!G$39)</f>
        <v>0</v>
      </c>
      <c r="BB1903">
        <f>IF(OR($D1903="51",$D1903="52",$D1903="61"),0,(AD1903/'Totals and Drop Down Lists'!Z$5)*Inputs!H$39)</f>
        <v>0</v>
      </c>
      <c r="BC1903">
        <f>IF(OR($D1903="51",$D1903="52",$D1903="61"),0,(AE1903/'Totals and Drop Down Lists'!AA$5)*Inputs!I$39)</f>
        <v>0</v>
      </c>
      <c r="BD1903">
        <f>IF(OR($D1903="51",$D1903="52",$D1903="61"),0,(AF1903/'Totals and Drop Down Lists'!AB$5)*Inputs!J$39)</f>
        <v>0</v>
      </c>
      <c r="BE1903">
        <f>IF(OR($D1903="51",$D1903="52",$D1903="61"),0,(AG1903/'Totals and Drop Down Lists'!AC$5)*Inputs!K$39)</f>
        <v>0</v>
      </c>
      <c r="BF1903">
        <f>IF(OR($D1903="51",$D1903="52",$D1903="61"),0,(AH1903/'Totals and Drop Down Lists'!AD$5)*Inputs!L$39)</f>
        <v>0</v>
      </c>
      <c r="BG1903" s="10">
        <f t="shared" si="262"/>
        <v>3191891.4899317827</v>
      </c>
    </row>
    <row r="1904" spans="1:59" ht="43.2">
      <c r="A1904" s="1" t="s">
        <v>7545</v>
      </c>
      <c r="B1904" s="1" t="s">
        <v>2656</v>
      </c>
      <c r="C1904" s="1" t="s">
        <v>2663</v>
      </c>
      <c r="D1904" s="1" t="s">
        <v>10</v>
      </c>
      <c r="E1904" s="1" t="s">
        <v>2664</v>
      </c>
      <c r="F1904" s="2">
        <v>91758</v>
      </c>
      <c r="G1904" s="2">
        <v>486</v>
      </c>
      <c r="H1904" s="2">
        <v>54</v>
      </c>
      <c r="I1904" s="2">
        <v>6113</v>
      </c>
      <c r="J1904" s="2">
        <v>33732</v>
      </c>
      <c r="K1904" s="2">
        <v>8156</v>
      </c>
      <c r="L1904" s="2">
        <v>131</v>
      </c>
      <c r="M1904" s="2">
        <v>18</v>
      </c>
      <c r="N1904" s="2">
        <v>0</v>
      </c>
      <c r="O1904" s="2">
        <v>285</v>
      </c>
      <c r="P1904" s="2">
        <v>120</v>
      </c>
      <c r="Q1904" s="2">
        <v>0</v>
      </c>
      <c r="R1904" s="2">
        <v>762</v>
      </c>
      <c r="S1904" s="2">
        <v>8429400</v>
      </c>
      <c r="T1904" s="2">
        <v>375757100</v>
      </c>
      <c r="U1904" s="2">
        <v>754</v>
      </c>
      <c r="V1904" s="2">
        <v>490</v>
      </c>
      <c r="W1904" s="2">
        <v>90</v>
      </c>
      <c r="X1904" s="2">
        <v>1665</v>
      </c>
      <c r="Y1904" s="2">
        <v>145</v>
      </c>
      <c r="Z1904" s="2">
        <v>1110</v>
      </c>
      <c r="AA1904" s="9">
        <f t="shared" si="263"/>
        <v>91758</v>
      </c>
      <c r="AB1904" s="9">
        <f t="shared" si="264"/>
        <v>5573</v>
      </c>
      <c r="AC1904" s="9">
        <f t="shared" si="265"/>
        <v>1316</v>
      </c>
      <c r="AD1904" s="9">
        <f t="shared" si="266"/>
        <v>762</v>
      </c>
      <c r="AE1904" s="44">
        <f t="shared" si="267"/>
        <v>1.3772352457640561E-4</v>
      </c>
      <c r="AF1904" s="9">
        <f t="shared" si="268"/>
        <v>1085</v>
      </c>
      <c r="AG1904" s="9">
        <f t="shared" si="261"/>
        <v>1255</v>
      </c>
      <c r="AH1904" s="44">
        <f t="shared" si="269"/>
        <v>1.1290935788345875E-4</v>
      </c>
      <c r="AI1904">
        <f>AA1904/'Totals and Drop Down Lists'!W$6*Inputs!E$37</f>
        <v>83237.389479256963</v>
      </c>
      <c r="AJ1904">
        <f>AB1904/'Totals and Drop Down Lists'!X$6*Inputs!F$37</f>
        <v>18337.327769504303</v>
      </c>
      <c r="AK1904">
        <f>AC1904/'Totals and Drop Down Lists'!Y$6*Inputs!G$37</f>
        <v>8675.5165267916709</v>
      </c>
      <c r="AL1904">
        <f>AD1904/'Totals and Drop Down Lists'!Z$6*Inputs!H$37</f>
        <v>6109.3359677353428</v>
      </c>
      <c r="AM1904">
        <f>AE1904/'Totals and Drop Down Lists'!AA$6*Inputs!I$37</f>
        <v>17145.112103586205</v>
      </c>
      <c r="AN1904">
        <f>AF1904/'Totals and Drop Down Lists'!AB$6*Inputs!J$37</f>
        <v>21653.012057274045</v>
      </c>
      <c r="AO1904">
        <f>AG1904/'Totals and Drop Down Lists'!AC$6*Inputs!K$37</f>
        <v>23372.588104759983</v>
      </c>
      <c r="AP1904">
        <f>AH1904/'Totals and Drop Down Lists'!AD$6*Inputs!L$37</f>
        <v>26570.948921579569</v>
      </c>
      <c r="AQ1904">
        <f>IF(OR($D1904="51",$D1904="52",$D1904="61"),(AA1904/'Totals and Drop Down Lists'!W$4)*Inputs!E$38,0)</f>
        <v>0</v>
      </c>
      <c r="AR1904">
        <f>IF(OR($D1904="51",$D1904="52",$D1904="61"),(AB1904/'Totals and Drop Down Lists'!X$4)*Inputs!F$38,0)</f>
        <v>0</v>
      </c>
      <c r="AS1904">
        <f>IF(OR($D1904="51",$D1904="52",$D1904="61"),(AC1904/'Totals and Drop Down Lists'!Y$4)*Inputs!G$38,0)</f>
        <v>0</v>
      </c>
      <c r="AT1904">
        <f>IF(OR($D1904="51",$D1904="52",$D1904="61"),(AD1904/'Totals and Drop Down Lists'!Z$4)*Inputs!H$38,0)</f>
        <v>0</v>
      </c>
      <c r="AU1904">
        <f>IF(OR($D1904="51",$D1904="52",$D1904="61"),(AE1904/'Totals and Drop Down Lists'!AA$4)*Inputs!I$38,0)</f>
        <v>0</v>
      </c>
      <c r="AV1904">
        <f>IF(OR($D1904="51",$D1904="52",$D1904="61"),(AF1904/'Totals and Drop Down Lists'!AB$4)*Inputs!J$38,0)</f>
        <v>0</v>
      </c>
      <c r="AW1904">
        <f>IF(OR($D1904="51",$D1904="52",$D1904="61"),(AG1904/'Totals and Drop Down Lists'!AC$4)*Inputs!K$38,0)</f>
        <v>0</v>
      </c>
      <c r="AX1904">
        <f>IF(OR($D1904="51",$D1904="52",$D1904="61"),(AH1904/'Totals and Drop Down Lists'!AD$4)*Inputs!L$38,0)</f>
        <v>0</v>
      </c>
      <c r="AY1904">
        <f>IF(OR($D1904="51",$D1904="52",$D1904="61"),0,(AA1904/'Totals and Drop Down Lists'!W$5)*Inputs!E$39)</f>
        <v>0</v>
      </c>
      <c r="AZ1904">
        <f>IF(OR($D1904="51",$D1904="52",$D1904="61"),0,(AB1904/'Totals and Drop Down Lists'!X$5)*Inputs!F$39)</f>
        <v>0</v>
      </c>
      <c r="BA1904">
        <f>IF(OR($D1904="51",$D1904="52",$D1904="61"),0,(AC1904/'Totals and Drop Down Lists'!Y$5)*Inputs!G$39)</f>
        <v>0</v>
      </c>
      <c r="BB1904">
        <f>IF(OR($D1904="51",$D1904="52",$D1904="61"),0,(AD1904/'Totals and Drop Down Lists'!Z$5)*Inputs!H$39)</f>
        <v>0</v>
      </c>
      <c r="BC1904">
        <f>IF(OR($D1904="51",$D1904="52",$D1904="61"),0,(AE1904/'Totals and Drop Down Lists'!AA$5)*Inputs!I$39)</f>
        <v>0</v>
      </c>
      <c r="BD1904">
        <f>IF(OR($D1904="51",$D1904="52",$D1904="61"),0,(AF1904/'Totals and Drop Down Lists'!AB$5)*Inputs!J$39)</f>
        <v>0</v>
      </c>
      <c r="BE1904">
        <f>IF(OR($D1904="51",$D1904="52",$D1904="61"),0,(AG1904/'Totals and Drop Down Lists'!AC$5)*Inputs!K$39)</f>
        <v>0</v>
      </c>
      <c r="BF1904">
        <f>IF(OR($D1904="51",$D1904="52",$D1904="61"),0,(AH1904/'Totals and Drop Down Lists'!AD$5)*Inputs!L$39)</f>
        <v>0</v>
      </c>
      <c r="BG1904" s="10">
        <f t="shared" si="262"/>
        <v>205101.23093048812</v>
      </c>
    </row>
    <row r="1905" spans="1:59" ht="43.2">
      <c r="A1905" s="1" t="s">
        <v>7545</v>
      </c>
      <c r="B1905" s="1" t="s">
        <v>2656</v>
      </c>
      <c r="C1905" s="1" t="s">
        <v>76</v>
      </c>
      <c r="D1905" s="1" t="s">
        <v>58</v>
      </c>
      <c r="E1905" s="1" t="s">
        <v>2665</v>
      </c>
      <c r="F1905" s="2">
        <v>112998</v>
      </c>
      <c r="G1905" s="2">
        <v>575</v>
      </c>
      <c r="H1905" s="2">
        <v>62</v>
      </c>
      <c r="I1905" s="2">
        <v>12224</v>
      </c>
      <c r="J1905" s="2">
        <v>42099</v>
      </c>
      <c r="K1905" s="2">
        <v>12414</v>
      </c>
      <c r="L1905" s="2">
        <v>183</v>
      </c>
      <c r="M1905" s="2">
        <v>22</v>
      </c>
      <c r="N1905" s="2">
        <v>0</v>
      </c>
      <c r="O1905" s="2">
        <v>314</v>
      </c>
      <c r="P1905" s="2">
        <v>99</v>
      </c>
      <c r="Q1905" s="2">
        <v>0</v>
      </c>
      <c r="R1905" s="2">
        <v>2590</v>
      </c>
      <c r="S1905" s="2">
        <v>10237300</v>
      </c>
      <c r="T1905" s="2">
        <v>482834900</v>
      </c>
      <c r="U1905" s="2">
        <v>1224</v>
      </c>
      <c r="V1905" s="2">
        <v>548</v>
      </c>
      <c r="W1905" s="2">
        <v>80</v>
      </c>
      <c r="X1905" s="2">
        <v>2893</v>
      </c>
      <c r="Y1905" s="2">
        <v>478</v>
      </c>
      <c r="Z1905" s="2">
        <v>1924</v>
      </c>
      <c r="AA1905" s="9">
        <f t="shared" si="263"/>
        <v>112998</v>
      </c>
      <c r="AB1905" s="9">
        <f t="shared" si="264"/>
        <v>11587</v>
      </c>
      <c r="AC1905" s="9">
        <f t="shared" si="265"/>
        <v>3208</v>
      </c>
      <c r="AD1905" s="9">
        <f t="shared" si="266"/>
        <v>2590</v>
      </c>
      <c r="AE1905" s="44">
        <f t="shared" si="267"/>
        <v>2.5565099544828837E-4</v>
      </c>
      <c r="AF1905" s="9">
        <f t="shared" si="268"/>
        <v>2265</v>
      </c>
      <c r="AG1905" s="9">
        <f t="shared" si="261"/>
        <v>2402</v>
      </c>
      <c r="AH1905" s="44">
        <f t="shared" si="269"/>
        <v>2.6355062501665809E-4</v>
      </c>
      <c r="AI1905">
        <f>AA1905/'Totals and Drop Down Lists'!W$6*Inputs!E$37</f>
        <v>102505.05172712001</v>
      </c>
      <c r="AJ1905">
        <f>AB1905/'Totals and Drop Down Lists'!X$6*Inputs!F$37</f>
        <v>38125.716286604402</v>
      </c>
      <c r="AK1905">
        <f>AC1905/'Totals and Drop Down Lists'!Y$6*Inputs!G$37</f>
        <v>21148.219618501276</v>
      </c>
      <c r="AL1905">
        <f>AD1905/'Totals and Drop Down Lists'!Z$6*Inputs!H$37</f>
        <v>20765.328289284174</v>
      </c>
      <c r="AM1905">
        <f>AE1905/'Totals and Drop Down Lists'!AA$6*Inputs!I$37</f>
        <v>31825.826341836313</v>
      </c>
      <c r="AN1905">
        <f>AF1905/'Totals and Drop Down Lists'!AB$6*Inputs!J$37</f>
        <v>45201.909962880847</v>
      </c>
      <c r="AO1905">
        <f>AG1905/'Totals and Drop Down Lists'!AC$6*Inputs!K$37</f>
        <v>44733.829982178067</v>
      </c>
      <c r="AP1905">
        <f>AH1905/'Totals and Drop Down Lists'!AD$6*Inputs!L$37</f>
        <v>62021.344615173861</v>
      </c>
      <c r="AQ1905">
        <f>IF(OR($D1905="51",$D1905="52",$D1905="61"),(AA1905/'Totals and Drop Down Lists'!W$4)*Inputs!E$38,0)</f>
        <v>0</v>
      </c>
      <c r="AR1905">
        <f>IF(OR($D1905="51",$D1905="52",$D1905="61"),(AB1905/'Totals and Drop Down Lists'!X$4)*Inputs!F$38,0)</f>
        <v>0</v>
      </c>
      <c r="AS1905">
        <f>IF(OR($D1905="51",$D1905="52",$D1905="61"),(AC1905/'Totals and Drop Down Lists'!Y$4)*Inputs!G$38,0)</f>
        <v>0</v>
      </c>
      <c r="AT1905">
        <f>IF(OR($D1905="51",$D1905="52",$D1905="61"),(AD1905/'Totals and Drop Down Lists'!Z$4)*Inputs!H$38,0)</f>
        <v>0</v>
      </c>
      <c r="AU1905">
        <f>IF(OR($D1905="51",$D1905="52",$D1905="61"),(AE1905/'Totals and Drop Down Lists'!AA$4)*Inputs!I$38,0)</f>
        <v>0</v>
      </c>
      <c r="AV1905">
        <f>IF(OR($D1905="51",$D1905="52",$D1905="61"),(AF1905/'Totals and Drop Down Lists'!AB$4)*Inputs!J$38,0)</f>
        <v>0</v>
      </c>
      <c r="AW1905">
        <f>IF(OR($D1905="51",$D1905="52",$D1905="61"),(AG1905/'Totals and Drop Down Lists'!AC$4)*Inputs!K$38,0)</f>
        <v>0</v>
      </c>
      <c r="AX1905">
        <f>IF(OR($D1905="51",$D1905="52",$D1905="61"),(AH1905/'Totals and Drop Down Lists'!AD$4)*Inputs!L$38,0)</f>
        <v>0</v>
      </c>
      <c r="AY1905">
        <f>IF(OR($D1905="51",$D1905="52",$D1905="61"),0,(AA1905/'Totals and Drop Down Lists'!W$5)*Inputs!E$39)</f>
        <v>0</v>
      </c>
      <c r="AZ1905">
        <f>IF(OR($D1905="51",$D1905="52",$D1905="61"),0,(AB1905/'Totals and Drop Down Lists'!X$5)*Inputs!F$39)</f>
        <v>0</v>
      </c>
      <c r="BA1905">
        <f>IF(OR($D1905="51",$D1905="52",$D1905="61"),0,(AC1905/'Totals and Drop Down Lists'!Y$5)*Inputs!G$39)</f>
        <v>0</v>
      </c>
      <c r="BB1905">
        <f>IF(OR($D1905="51",$D1905="52",$D1905="61"),0,(AD1905/'Totals and Drop Down Lists'!Z$5)*Inputs!H$39)</f>
        <v>0</v>
      </c>
      <c r="BC1905">
        <f>IF(OR($D1905="51",$D1905="52",$D1905="61"),0,(AE1905/'Totals and Drop Down Lists'!AA$5)*Inputs!I$39)</f>
        <v>0</v>
      </c>
      <c r="BD1905">
        <f>IF(OR($D1905="51",$D1905="52",$D1905="61"),0,(AF1905/'Totals and Drop Down Lists'!AB$5)*Inputs!J$39)</f>
        <v>0</v>
      </c>
      <c r="BE1905">
        <f>IF(OR($D1905="51",$D1905="52",$D1905="61"),0,(AG1905/'Totals and Drop Down Lists'!AC$5)*Inputs!K$39)</f>
        <v>0</v>
      </c>
      <c r="BF1905">
        <f>IF(OR($D1905="51",$D1905="52",$D1905="61"),0,(AH1905/'Totals and Drop Down Lists'!AD$5)*Inputs!L$39)</f>
        <v>0</v>
      </c>
      <c r="BG1905" s="10">
        <f t="shared" si="262"/>
        <v>366327.22682357894</v>
      </c>
    </row>
    <row r="1906" spans="1:59" ht="28.8">
      <c r="A1906" s="1" t="s">
        <v>7546</v>
      </c>
      <c r="B1906" s="1" t="s">
        <v>3430</v>
      </c>
      <c r="C1906" s="1" t="s">
        <v>941</v>
      </c>
      <c r="D1906" s="1" t="s">
        <v>10</v>
      </c>
      <c r="E1906" s="1" t="s">
        <v>3431</v>
      </c>
      <c r="F1906" s="2">
        <v>111145</v>
      </c>
      <c r="G1906" s="2">
        <v>11354</v>
      </c>
      <c r="H1906" s="2">
        <v>2162</v>
      </c>
      <c r="I1906" s="2">
        <v>24946</v>
      </c>
      <c r="J1906" s="2">
        <v>43944</v>
      </c>
      <c r="K1906" s="2">
        <v>22572</v>
      </c>
      <c r="L1906" s="2">
        <v>83</v>
      </c>
      <c r="M1906" s="2">
        <v>0</v>
      </c>
      <c r="N1906" s="2">
        <v>0</v>
      </c>
      <c r="O1906" s="2">
        <v>256</v>
      </c>
      <c r="P1906" s="2">
        <v>135</v>
      </c>
      <c r="Q1906" s="2">
        <v>34</v>
      </c>
      <c r="R1906" s="2">
        <v>2990</v>
      </c>
      <c r="S1906" s="2">
        <v>19010500</v>
      </c>
      <c r="T1906" s="2">
        <v>760148400</v>
      </c>
      <c r="U1906" s="2">
        <v>1105</v>
      </c>
      <c r="V1906" s="2">
        <v>1055</v>
      </c>
      <c r="W1906" s="2">
        <v>150</v>
      </c>
      <c r="X1906" s="2">
        <v>7420</v>
      </c>
      <c r="Y1906" s="2">
        <v>650</v>
      </c>
      <c r="Z1906" s="2">
        <v>5690</v>
      </c>
      <c r="AA1906" s="9">
        <f t="shared" si="263"/>
        <v>111145</v>
      </c>
      <c r="AB1906" s="9">
        <f t="shared" si="264"/>
        <v>11430</v>
      </c>
      <c r="AC1906" s="9">
        <f t="shared" si="265"/>
        <v>3498</v>
      </c>
      <c r="AD1906" s="9">
        <f t="shared" si="266"/>
        <v>2990</v>
      </c>
      <c r="AE1906" s="44">
        <f t="shared" si="267"/>
        <v>8.0972264134829839E-4</v>
      </c>
      <c r="AF1906" s="9">
        <f t="shared" si="268"/>
        <v>6215</v>
      </c>
      <c r="AG1906" s="9">
        <f t="shared" si="261"/>
        <v>6340</v>
      </c>
      <c r="AH1906" s="44">
        <f t="shared" si="269"/>
        <v>1.2117437818071728E-3</v>
      </c>
      <c r="AI1906">
        <f>AA1906/'Totals and Drop Down Lists'!W$6*Inputs!E$37</f>
        <v>100824.12055267132</v>
      </c>
      <c r="AJ1906">
        <f>AB1906/'Totals and Drop Down Lists'!X$6*Inputs!F$37</f>
        <v>37609.12549891157</v>
      </c>
      <c r="AK1906">
        <f>AC1906/'Totals and Drop Down Lists'!Y$6*Inputs!G$37</f>
        <v>23059.997576532875</v>
      </c>
      <c r="AL1906">
        <f>AD1906/'Totals and Drop Down Lists'!Z$6*Inputs!H$37</f>
        <v>23972.328797281727</v>
      </c>
      <c r="AM1906">
        <f>AE1906/'Totals and Drop Down Lists'!AA$6*Inputs!I$37</f>
        <v>100801.84559193933</v>
      </c>
      <c r="AN1906">
        <f>AF1906/'Totals and Drop Down Lists'!AB$6*Inputs!J$37</f>
        <v>124030.84786724257</v>
      </c>
      <c r="AO1906">
        <f>AG1906/'Totals and Drop Down Lists'!AC$6*Inputs!K$37</f>
        <v>118073.47297544086</v>
      </c>
      <c r="AP1906">
        <f>AH1906/'Totals and Drop Down Lists'!AD$6*Inputs!L$37</f>
        <v>285159.55396427726</v>
      </c>
      <c r="AQ1906">
        <f>IF(OR($D1906="51",$D1906="52",$D1906="61"),(AA1906/'Totals and Drop Down Lists'!W$4)*Inputs!E$38,0)</f>
        <v>0</v>
      </c>
      <c r="AR1906">
        <f>IF(OR($D1906="51",$D1906="52",$D1906="61"),(AB1906/'Totals and Drop Down Lists'!X$4)*Inputs!F$38,0)</f>
        <v>0</v>
      </c>
      <c r="AS1906">
        <f>IF(OR($D1906="51",$D1906="52",$D1906="61"),(AC1906/'Totals and Drop Down Lists'!Y$4)*Inputs!G$38,0)</f>
        <v>0</v>
      </c>
      <c r="AT1906">
        <f>IF(OR($D1906="51",$D1906="52",$D1906="61"),(AD1906/'Totals and Drop Down Lists'!Z$4)*Inputs!H$38,0)</f>
        <v>0</v>
      </c>
      <c r="AU1906">
        <f>IF(OR($D1906="51",$D1906="52",$D1906="61"),(AE1906/'Totals and Drop Down Lists'!AA$4)*Inputs!I$38,0)</f>
        <v>0</v>
      </c>
      <c r="AV1906">
        <f>IF(OR($D1906="51",$D1906="52",$D1906="61"),(AF1906/'Totals and Drop Down Lists'!AB$4)*Inputs!J$38,0)</f>
        <v>0</v>
      </c>
      <c r="AW1906">
        <f>IF(OR($D1906="51",$D1906="52",$D1906="61"),(AG1906/'Totals and Drop Down Lists'!AC$4)*Inputs!K$38,0)</f>
        <v>0</v>
      </c>
      <c r="AX1906">
        <f>IF(OR($D1906="51",$D1906="52",$D1906="61"),(AH1906/'Totals and Drop Down Lists'!AD$4)*Inputs!L$38,0)</f>
        <v>0</v>
      </c>
      <c r="AY1906">
        <f>IF(OR($D1906="51",$D1906="52",$D1906="61"),0,(AA1906/'Totals and Drop Down Lists'!W$5)*Inputs!E$39)</f>
        <v>0</v>
      </c>
      <c r="AZ1906">
        <f>IF(OR($D1906="51",$D1906="52",$D1906="61"),0,(AB1906/'Totals and Drop Down Lists'!X$5)*Inputs!F$39)</f>
        <v>0</v>
      </c>
      <c r="BA1906">
        <f>IF(OR($D1906="51",$D1906="52",$D1906="61"),0,(AC1906/'Totals and Drop Down Lists'!Y$5)*Inputs!G$39)</f>
        <v>0</v>
      </c>
      <c r="BB1906">
        <f>IF(OR($D1906="51",$D1906="52",$D1906="61"),0,(AD1906/'Totals and Drop Down Lists'!Z$5)*Inputs!H$39)</f>
        <v>0</v>
      </c>
      <c r="BC1906">
        <f>IF(OR($D1906="51",$D1906="52",$D1906="61"),0,(AE1906/'Totals and Drop Down Lists'!AA$5)*Inputs!I$39)</f>
        <v>0</v>
      </c>
      <c r="BD1906">
        <f>IF(OR($D1906="51",$D1906="52",$D1906="61"),0,(AF1906/'Totals and Drop Down Lists'!AB$5)*Inputs!J$39)</f>
        <v>0</v>
      </c>
      <c r="BE1906">
        <f>IF(OR($D1906="51",$D1906="52",$D1906="61"),0,(AG1906/'Totals and Drop Down Lists'!AC$5)*Inputs!K$39)</f>
        <v>0</v>
      </c>
      <c r="BF1906">
        <f>IF(OR($D1906="51",$D1906="52",$D1906="61"),0,(AH1906/'Totals and Drop Down Lists'!AD$5)*Inputs!L$39)</f>
        <v>0</v>
      </c>
      <c r="BG1906" s="10">
        <f t="shared" si="262"/>
        <v>813531.29282429756</v>
      </c>
    </row>
    <row r="1907" spans="1:59" ht="28.8">
      <c r="A1907" s="1" t="s">
        <v>7546</v>
      </c>
      <c r="B1907" s="1" t="s">
        <v>3430</v>
      </c>
      <c r="C1907" s="1" t="s">
        <v>3432</v>
      </c>
      <c r="D1907" s="1" t="s">
        <v>10</v>
      </c>
      <c r="E1907" s="1" t="s">
        <v>3433</v>
      </c>
      <c r="F1907" s="2">
        <v>43202</v>
      </c>
      <c r="G1907" s="2">
        <v>388</v>
      </c>
      <c r="H1907" s="2">
        <v>73</v>
      </c>
      <c r="I1907" s="2">
        <v>6566</v>
      </c>
      <c r="J1907" s="2">
        <v>17064</v>
      </c>
      <c r="K1907" s="2">
        <v>7073</v>
      </c>
      <c r="L1907" s="2">
        <v>31</v>
      </c>
      <c r="M1907" s="2">
        <v>17</v>
      </c>
      <c r="N1907" s="2">
        <v>11</v>
      </c>
      <c r="O1907" s="2">
        <v>81</v>
      </c>
      <c r="P1907" s="2">
        <v>19</v>
      </c>
      <c r="Q1907" s="2">
        <v>6</v>
      </c>
      <c r="R1907" s="2">
        <v>2549</v>
      </c>
      <c r="S1907" s="2">
        <v>4177500</v>
      </c>
      <c r="T1907" s="2">
        <v>247023300</v>
      </c>
      <c r="U1907" s="2">
        <v>204</v>
      </c>
      <c r="V1907" s="2">
        <v>545</v>
      </c>
      <c r="W1907" s="2">
        <v>150</v>
      </c>
      <c r="X1907" s="2">
        <v>1695</v>
      </c>
      <c r="Y1907" s="2">
        <v>395</v>
      </c>
      <c r="Z1907" s="2">
        <v>915</v>
      </c>
      <c r="AA1907" s="9">
        <f t="shared" si="263"/>
        <v>43202</v>
      </c>
      <c r="AB1907" s="9">
        <f t="shared" si="264"/>
        <v>6105</v>
      </c>
      <c r="AC1907" s="9">
        <f t="shared" si="265"/>
        <v>2714</v>
      </c>
      <c r="AD1907" s="9">
        <f t="shared" si="266"/>
        <v>2549</v>
      </c>
      <c r="AE1907" s="44">
        <f t="shared" si="267"/>
        <v>2.0474922174089648E-4</v>
      </c>
      <c r="AF1907" s="9">
        <f t="shared" si="268"/>
        <v>1000</v>
      </c>
      <c r="AG1907" s="9">
        <f t="shared" si="261"/>
        <v>1310</v>
      </c>
      <c r="AH1907" s="44">
        <f t="shared" si="269"/>
        <v>2.0204364627181333E-4</v>
      </c>
      <c r="AI1907">
        <f>AA1907/'Totals and Drop Down Lists'!W$6*Inputs!E$37</f>
        <v>39190.279869688296</v>
      </c>
      <c r="AJ1907">
        <f>AB1907/'Totals and Drop Down Lists'!X$6*Inputs!F$37</f>
        <v>20087.81375073098</v>
      </c>
      <c r="AK1907">
        <f>AC1907/'Totals and Drop Down Lists'!Y$6*Inputs!G$37</f>
        <v>17891.604752061241</v>
      </c>
      <c r="AL1907">
        <f>AD1907/'Totals and Drop Down Lists'!Z$6*Inputs!H$37</f>
        <v>20436.610737214425</v>
      </c>
      <c r="AM1907">
        <f>AE1907/'Totals and Drop Down Lists'!AA$6*Inputs!I$37</f>
        <v>25489.097600912686</v>
      </c>
      <c r="AN1907">
        <f>AF1907/'Totals and Drop Down Lists'!AB$6*Inputs!J$37</f>
        <v>19956.693140344742</v>
      </c>
      <c r="AO1907">
        <f>AG1907/'Totals and Drop Down Lists'!AC$6*Inputs!K$37</f>
        <v>24396.884794610021</v>
      </c>
      <c r="AP1907">
        <f>AH1907/'Totals and Drop Down Lists'!AD$6*Inputs!L$37</f>
        <v>47546.912901224881</v>
      </c>
      <c r="AQ1907">
        <f>IF(OR($D1907="51",$D1907="52",$D1907="61"),(AA1907/'Totals and Drop Down Lists'!W$4)*Inputs!E$38,0)</f>
        <v>0</v>
      </c>
      <c r="AR1907">
        <f>IF(OR($D1907="51",$D1907="52",$D1907="61"),(AB1907/'Totals and Drop Down Lists'!X$4)*Inputs!F$38,0)</f>
        <v>0</v>
      </c>
      <c r="AS1907">
        <f>IF(OR($D1907="51",$D1907="52",$D1907="61"),(AC1907/'Totals and Drop Down Lists'!Y$4)*Inputs!G$38,0)</f>
        <v>0</v>
      </c>
      <c r="AT1907">
        <f>IF(OR($D1907="51",$D1907="52",$D1907="61"),(AD1907/'Totals and Drop Down Lists'!Z$4)*Inputs!H$38,0)</f>
        <v>0</v>
      </c>
      <c r="AU1907">
        <f>IF(OR($D1907="51",$D1907="52",$D1907="61"),(AE1907/'Totals and Drop Down Lists'!AA$4)*Inputs!I$38,0)</f>
        <v>0</v>
      </c>
      <c r="AV1907">
        <f>IF(OR($D1907="51",$D1907="52",$D1907="61"),(AF1907/'Totals and Drop Down Lists'!AB$4)*Inputs!J$38,0)</f>
        <v>0</v>
      </c>
      <c r="AW1907">
        <f>IF(OR($D1907="51",$D1907="52",$D1907="61"),(AG1907/'Totals and Drop Down Lists'!AC$4)*Inputs!K$38,0)</f>
        <v>0</v>
      </c>
      <c r="AX1907">
        <f>IF(OR($D1907="51",$D1907="52",$D1907="61"),(AH1907/'Totals and Drop Down Lists'!AD$4)*Inputs!L$38,0)</f>
        <v>0</v>
      </c>
      <c r="AY1907">
        <f>IF(OR($D1907="51",$D1907="52",$D1907="61"),0,(AA1907/'Totals and Drop Down Lists'!W$5)*Inputs!E$39)</f>
        <v>0</v>
      </c>
      <c r="AZ1907">
        <f>IF(OR($D1907="51",$D1907="52",$D1907="61"),0,(AB1907/'Totals and Drop Down Lists'!X$5)*Inputs!F$39)</f>
        <v>0</v>
      </c>
      <c r="BA1907">
        <f>IF(OR($D1907="51",$D1907="52",$D1907="61"),0,(AC1907/'Totals and Drop Down Lists'!Y$5)*Inputs!G$39)</f>
        <v>0</v>
      </c>
      <c r="BB1907">
        <f>IF(OR($D1907="51",$D1907="52",$D1907="61"),0,(AD1907/'Totals and Drop Down Lists'!Z$5)*Inputs!H$39)</f>
        <v>0</v>
      </c>
      <c r="BC1907">
        <f>IF(OR($D1907="51",$D1907="52",$D1907="61"),0,(AE1907/'Totals and Drop Down Lists'!AA$5)*Inputs!I$39)</f>
        <v>0</v>
      </c>
      <c r="BD1907">
        <f>IF(OR($D1907="51",$D1907="52",$D1907="61"),0,(AF1907/'Totals and Drop Down Lists'!AB$5)*Inputs!J$39)</f>
        <v>0</v>
      </c>
      <c r="BE1907">
        <f>IF(OR($D1907="51",$D1907="52",$D1907="61"),0,(AG1907/'Totals and Drop Down Lists'!AC$5)*Inputs!K$39)</f>
        <v>0</v>
      </c>
      <c r="BF1907">
        <f>IF(OR($D1907="51",$D1907="52",$D1907="61"),0,(AH1907/'Totals and Drop Down Lists'!AD$5)*Inputs!L$39)</f>
        <v>0</v>
      </c>
      <c r="BG1907" s="10">
        <f t="shared" si="262"/>
        <v>214995.89754678728</v>
      </c>
    </row>
    <row r="1908" spans="1:59" ht="28.8">
      <c r="A1908" s="1" t="s">
        <v>7546</v>
      </c>
      <c r="B1908" s="1" t="s">
        <v>3430</v>
      </c>
      <c r="C1908" s="1" t="s">
        <v>2251</v>
      </c>
      <c r="D1908" s="1" t="s">
        <v>25</v>
      </c>
      <c r="E1908" s="1" t="s">
        <v>3434</v>
      </c>
      <c r="F1908" s="2">
        <v>25573</v>
      </c>
      <c r="G1908" s="2">
        <v>2107</v>
      </c>
      <c r="H1908" s="2">
        <v>316</v>
      </c>
      <c r="I1908" s="2">
        <v>5291</v>
      </c>
      <c r="J1908" s="2">
        <v>9648</v>
      </c>
      <c r="K1908" s="2">
        <v>3840</v>
      </c>
      <c r="L1908" s="2">
        <v>116</v>
      </c>
      <c r="M1908" s="2">
        <v>0</v>
      </c>
      <c r="N1908" s="2">
        <v>19</v>
      </c>
      <c r="O1908" s="2">
        <v>70</v>
      </c>
      <c r="P1908" s="2">
        <v>0</v>
      </c>
      <c r="Q1908" s="2">
        <v>0</v>
      </c>
      <c r="R1908" s="2">
        <v>2341</v>
      </c>
      <c r="S1908" s="2">
        <v>2266100</v>
      </c>
      <c r="T1908" s="2">
        <v>88095100</v>
      </c>
      <c r="U1908" s="2">
        <v>332</v>
      </c>
      <c r="V1908" s="2">
        <v>337</v>
      </c>
      <c r="W1908" s="2">
        <v>30</v>
      </c>
      <c r="X1908" s="2">
        <v>1564</v>
      </c>
      <c r="Y1908" s="2">
        <v>154</v>
      </c>
      <c r="Z1908" s="2">
        <v>1135</v>
      </c>
      <c r="AA1908" s="9">
        <f t="shared" si="263"/>
        <v>25573</v>
      </c>
      <c r="AB1908" s="9">
        <f t="shared" si="264"/>
        <v>2868</v>
      </c>
      <c r="AC1908" s="9">
        <f t="shared" si="265"/>
        <v>2546</v>
      </c>
      <c r="AD1908" s="9">
        <f t="shared" si="266"/>
        <v>2341</v>
      </c>
      <c r="AE1908" s="44">
        <f t="shared" si="267"/>
        <v>1.0673846178891473E-4</v>
      </c>
      <c r="AF1908" s="9">
        <f t="shared" si="268"/>
        <v>1197</v>
      </c>
      <c r="AG1908" s="9">
        <f t="shared" si="261"/>
        <v>1289</v>
      </c>
      <c r="AH1908" s="44">
        <f t="shared" si="269"/>
        <v>1.9089648565042509E-4</v>
      </c>
      <c r="AI1908">
        <f>AA1908/'Totals and Drop Down Lists'!W$6*Inputs!E$37</f>
        <v>23198.301632043396</v>
      </c>
      <c r="AJ1908">
        <f>AB1908/'Totals and Drop Down Lists'!X$6*Inputs!F$37</f>
        <v>9436.8304401468395</v>
      </c>
      <c r="AK1908">
        <f>AC1908/'Totals and Drop Down Lists'!Y$6*Inputs!G$37</f>
        <v>16784.092003960177</v>
      </c>
      <c r="AL1908">
        <f>AD1908/'Totals and Drop Down Lists'!Z$6*Inputs!H$37</f>
        <v>18768.970473055691</v>
      </c>
      <c r="AM1908">
        <f>AE1908/'Totals and Drop Down Lists'!AA$6*Inputs!I$37</f>
        <v>13287.801766357155</v>
      </c>
      <c r="AN1908">
        <f>AF1908/'Totals and Drop Down Lists'!AB$6*Inputs!J$37</f>
        <v>23888.161688992655</v>
      </c>
      <c r="AO1908">
        <f>AG1908/'Totals and Drop Down Lists'!AC$6*Inputs!K$37</f>
        <v>24005.789694849096</v>
      </c>
      <c r="AP1908">
        <f>AH1908/'Totals and Drop Down Lists'!AD$6*Inputs!L$37</f>
        <v>44923.652606030679</v>
      </c>
      <c r="AQ1908">
        <f>IF(OR($D1908="51",$D1908="52",$D1908="61"),(AA1908/'Totals and Drop Down Lists'!W$4)*Inputs!E$38,0)</f>
        <v>0</v>
      </c>
      <c r="AR1908">
        <f>IF(OR($D1908="51",$D1908="52",$D1908="61"),(AB1908/'Totals and Drop Down Lists'!X$4)*Inputs!F$38,0)</f>
        <v>0</v>
      </c>
      <c r="AS1908">
        <f>IF(OR($D1908="51",$D1908="52",$D1908="61"),(AC1908/'Totals and Drop Down Lists'!Y$4)*Inputs!G$38,0)</f>
        <v>0</v>
      </c>
      <c r="AT1908">
        <f>IF(OR($D1908="51",$D1908="52",$D1908="61"),(AD1908/'Totals and Drop Down Lists'!Z$4)*Inputs!H$38,0)</f>
        <v>0</v>
      </c>
      <c r="AU1908">
        <f>IF(OR($D1908="51",$D1908="52",$D1908="61"),(AE1908/'Totals and Drop Down Lists'!AA$4)*Inputs!I$38,0)</f>
        <v>0</v>
      </c>
      <c r="AV1908">
        <f>IF(OR($D1908="51",$D1908="52",$D1908="61"),(AF1908/'Totals and Drop Down Lists'!AB$4)*Inputs!J$38,0)</f>
        <v>0</v>
      </c>
      <c r="AW1908">
        <f>IF(OR($D1908="51",$D1908="52",$D1908="61"),(AG1908/'Totals and Drop Down Lists'!AC$4)*Inputs!K$38,0)</f>
        <v>0</v>
      </c>
      <c r="AX1908">
        <f>IF(OR($D1908="51",$D1908="52",$D1908="61"),(AH1908/'Totals and Drop Down Lists'!AD$4)*Inputs!L$38,0)</f>
        <v>0</v>
      </c>
      <c r="AY1908">
        <f>IF(OR($D1908="51",$D1908="52",$D1908="61"),0,(AA1908/'Totals and Drop Down Lists'!W$5)*Inputs!E$39)</f>
        <v>0</v>
      </c>
      <c r="AZ1908">
        <f>IF(OR($D1908="51",$D1908="52",$D1908="61"),0,(AB1908/'Totals and Drop Down Lists'!X$5)*Inputs!F$39)</f>
        <v>0</v>
      </c>
      <c r="BA1908">
        <f>IF(OR($D1908="51",$D1908="52",$D1908="61"),0,(AC1908/'Totals and Drop Down Lists'!Y$5)*Inputs!G$39)</f>
        <v>0</v>
      </c>
      <c r="BB1908">
        <f>IF(OR($D1908="51",$D1908="52",$D1908="61"),0,(AD1908/'Totals and Drop Down Lists'!Z$5)*Inputs!H$39)</f>
        <v>0</v>
      </c>
      <c r="BC1908">
        <f>IF(OR($D1908="51",$D1908="52",$D1908="61"),0,(AE1908/'Totals and Drop Down Lists'!AA$5)*Inputs!I$39)</f>
        <v>0</v>
      </c>
      <c r="BD1908">
        <f>IF(OR($D1908="51",$D1908="52",$D1908="61"),0,(AF1908/'Totals and Drop Down Lists'!AB$5)*Inputs!J$39)</f>
        <v>0</v>
      </c>
      <c r="BE1908">
        <f>IF(OR($D1908="51",$D1908="52",$D1908="61"),0,(AG1908/'Totals and Drop Down Lists'!AC$5)*Inputs!K$39)</f>
        <v>0</v>
      </c>
      <c r="BF1908">
        <f>IF(OR($D1908="51",$D1908="52",$D1908="61"),0,(AH1908/'Totals and Drop Down Lists'!AD$5)*Inputs!L$39)</f>
        <v>0</v>
      </c>
      <c r="BG1908" s="10">
        <f t="shared" si="262"/>
        <v>174293.60030543568</v>
      </c>
    </row>
    <row r="1909" spans="1:59" ht="28.8">
      <c r="A1909" s="1" t="s">
        <v>7546</v>
      </c>
      <c r="B1909" s="1" t="s">
        <v>3430</v>
      </c>
      <c r="C1909" s="1" t="s">
        <v>2497</v>
      </c>
      <c r="D1909" s="1" t="s">
        <v>25</v>
      </c>
      <c r="E1909" s="1" t="s">
        <v>3435</v>
      </c>
      <c r="F1909" s="2">
        <v>5605</v>
      </c>
      <c r="G1909" s="2">
        <v>11</v>
      </c>
      <c r="H1909" s="2">
        <v>3</v>
      </c>
      <c r="I1909" s="2">
        <v>627</v>
      </c>
      <c r="J1909" s="2">
        <v>2448</v>
      </c>
      <c r="K1909" s="2">
        <v>744</v>
      </c>
      <c r="L1909" s="2">
        <v>4</v>
      </c>
      <c r="M1909" s="2">
        <v>0</v>
      </c>
      <c r="N1909" s="2">
        <v>0</v>
      </c>
      <c r="O1909" s="2">
        <v>5</v>
      </c>
      <c r="P1909" s="2">
        <v>9</v>
      </c>
      <c r="Q1909" s="2">
        <v>0</v>
      </c>
      <c r="R1909" s="2">
        <v>1040</v>
      </c>
      <c r="S1909" s="2">
        <v>296400</v>
      </c>
      <c r="T1909" s="2">
        <v>27107900</v>
      </c>
      <c r="U1909" s="2">
        <v>63</v>
      </c>
      <c r="V1909" s="2">
        <v>76</v>
      </c>
      <c r="W1909" s="2">
        <v>44</v>
      </c>
      <c r="X1909" s="2">
        <v>105</v>
      </c>
      <c r="Y1909" s="2">
        <v>22</v>
      </c>
      <c r="Z1909" s="2">
        <v>25</v>
      </c>
      <c r="AA1909" s="9">
        <f t="shared" si="263"/>
        <v>5605</v>
      </c>
      <c r="AB1909" s="9">
        <f t="shared" si="264"/>
        <v>613</v>
      </c>
      <c r="AC1909" s="9">
        <f t="shared" si="265"/>
        <v>1058</v>
      </c>
      <c r="AD1909" s="9">
        <f t="shared" si="266"/>
        <v>1040</v>
      </c>
      <c r="AE1909" s="44">
        <f t="shared" si="267"/>
        <v>1.5791749400741852E-5</v>
      </c>
      <c r="AF1909" s="9">
        <f t="shared" si="268"/>
        <v>0</v>
      </c>
      <c r="AG1909" s="9">
        <f t="shared" si="261"/>
        <v>47</v>
      </c>
      <c r="AH1909" s="44">
        <f t="shared" si="269"/>
        <v>5.3150880849007574E-6</v>
      </c>
      <c r="AI1909">
        <f>AA1909/'Totals and Drop Down Lists'!W$6*Inputs!E$37</f>
        <v>5084.5219820749717</v>
      </c>
      <c r="AJ1909">
        <f>AB1909/'Totals and Drop Down Lists'!X$6*Inputs!F$37</f>
        <v>2017.0073430299904</v>
      </c>
      <c r="AK1909">
        <f>AC1909/'Totals and Drop Down Lists'!Y$6*Inputs!G$37</f>
        <v>6974.693377922179</v>
      </c>
      <c r="AL1909">
        <f>AD1909/'Totals and Drop Down Lists'!Z$6*Inputs!H$37</f>
        <v>8338.2013207936452</v>
      </c>
      <c r="AM1909">
        <f>AE1909/'Totals and Drop Down Lists'!AA$6*Inputs!I$37</f>
        <v>1965.9046239210438</v>
      </c>
      <c r="AN1909">
        <f>AF1909/'Totals and Drop Down Lists'!AB$6*Inputs!J$37</f>
        <v>0</v>
      </c>
      <c r="AO1909">
        <f>AG1909/'Totals and Drop Down Lists'!AC$6*Inputs!K$37</f>
        <v>875.30808041730609</v>
      </c>
      <c r="AP1909">
        <f>AH1909/'Totals and Drop Down Lists'!AD$6*Inputs!L$37</f>
        <v>1250.7991956110841</v>
      </c>
      <c r="AQ1909">
        <f>IF(OR($D1909="51",$D1909="52",$D1909="61"),(AA1909/'Totals and Drop Down Lists'!W$4)*Inputs!E$38,0)</f>
        <v>0</v>
      </c>
      <c r="AR1909">
        <f>IF(OR($D1909="51",$D1909="52",$D1909="61"),(AB1909/'Totals and Drop Down Lists'!X$4)*Inputs!F$38,0)</f>
        <v>0</v>
      </c>
      <c r="AS1909">
        <f>IF(OR($D1909="51",$D1909="52",$D1909="61"),(AC1909/'Totals and Drop Down Lists'!Y$4)*Inputs!G$38,0)</f>
        <v>0</v>
      </c>
      <c r="AT1909">
        <f>IF(OR($D1909="51",$D1909="52",$D1909="61"),(AD1909/'Totals and Drop Down Lists'!Z$4)*Inputs!H$38,0)</f>
        <v>0</v>
      </c>
      <c r="AU1909">
        <f>IF(OR($D1909="51",$D1909="52",$D1909="61"),(AE1909/'Totals and Drop Down Lists'!AA$4)*Inputs!I$38,0)</f>
        <v>0</v>
      </c>
      <c r="AV1909">
        <f>IF(OR($D1909="51",$D1909="52",$D1909="61"),(AF1909/'Totals and Drop Down Lists'!AB$4)*Inputs!J$38,0)</f>
        <v>0</v>
      </c>
      <c r="AW1909">
        <f>IF(OR($D1909="51",$D1909="52",$D1909="61"),(AG1909/'Totals and Drop Down Lists'!AC$4)*Inputs!K$38,0)</f>
        <v>0</v>
      </c>
      <c r="AX1909">
        <f>IF(OR($D1909="51",$D1909="52",$D1909="61"),(AH1909/'Totals and Drop Down Lists'!AD$4)*Inputs!L$38,0)</f>
        <v>0</v>
      </c>
      <c r="AY1909">
        <f>IF(OR($D1909="51",$D1909="52",$D1909="61"),0,(AA1909/'Totals and Drop Down Lists'!W$5)*Inputs!E$39)</f>
        <v>0</v>
      </c>
      <c r="AZ1909">
        <f>IF(OR($D1909="51",$D1909="52",$D1909="61"),0,(AB1909/'Totals and Drop Down Lists'!X$5)*Inputs!F$39)</f>
        <v>0</v>
      </c>
      <c r="BA1909">
        <f>IF(OR($D1909="51",$D1909="52",$D1909="61"),0,(AC1909/'Totals and Drop Down Lists'!Y$5)*Inputs!G$39)</f>
        <v>0</v>
      </c>
      <c r="BB1909">
        <f>IF(OR($D1909="51",$D1909="52",$D1909="61"),0,(AD1909/'Totals and Drop Down Lists'!Z$5)*Inputs!H$39)</f>
        <v>0</v>
      </c>
      <c r="BC1909">
        <f>IF(OR($D1909="51",$D1909="52",$D1909="61"),0,(AE1909/'Totals and Drop Down Lists'!AA$5)*Inputs!I$39)</f>
        <v>0</v>
      </c>
      <c r="BD1909">
        <f>IF(OR($D1909="51",$D1909="52",$D1909="61"),0,(AF1909/'Totals and Drop Down Lists'!AB$5)*Inputs!J$39)</f>
        <v>0</v>
      </c>
      <c r="BE1909">
        <f>IF(OR($D1909="51",$D1909="52",$D1909="61"),0,(AG1909/'Totals and Drop Down Lists'!AC$5)*Inputs!K$39)</f>
        <v>0</v>
      </c>
      <c r="BF1909">
        <f>IF(OR($D1909="51",$D1909="52",$D1909="61"),0,(AH1909/'Totals and Drop Down Lists'!AD$5)*Inputs!L$39)</f>
        <v>0</v>
      </c>
      <c r="BG1909" s="10">
        <f t="shared" si="262"/>
        <v>26506.435923770223</v>
      </c>
    </row>
    <row r="1910" spans="1:59" ht="28.8">
      <c r="A1910" s="1" t="s">
        <v>7546</v>
      </c>
      <c r="B1910" s="1" t="s">
        <v>3430</v>
      </c>
      <c r="C1910" s="1" t="s">
        <v>3436</v>
      </c>
      <c r="D1910" s="1" t="s">
        <v>25</v>
      </c>
      <c r="E1910" s="1" t="s">
        <v>3437</v>
      </c>
      <c r="F1910" s="2">
        <v>25584</v>
      </c>
      <c r="G1910" s="2">
        <v>112</v>
      </c>
      <c r="H1910" s="2">
        <v>7</v>
      </c>
      <c r="I1910" s="2">
        <v>4049</v>
      </c>
      <c r="J1910" s="2">
        <v>9327</v>
      </c>
      <c r="K1910" s="2">
        <v>2410</v>
      </c>
      <c r="L1910" s="2">
        <v>46</v>
      </c>
      <c r="M1910" s="2">
        <v>21</v>
      </c>
      <c r="N1910" s="2">
        <v>0</v>
      </c>
      <c r="O1910" s="2">
        <v>9</v>
      </c>
      <c r="P1910" s="2">
        <v>11</v>
      </c>
      <c r="Q1910" s="2">
        <v>0</v>
      </c>
      <c r="R1910" s="2">
        <v>1819</v>
      </c>
      <c r="S1910" s="2">
        <v>1334400</v>
      </c>
      <c r="T1910" s="2">
        <v>81409000</v>
      </c>
      <c r="U1910" s="2">
        <v>318</v>
      </c>
      <c r="V1910" s="2">
        <v>238</v>
      </c>
      <c r="W1910" s="2">
        <v>25</v>
      </c>
      <c r="X1910" s="2">
        <v>472</v>
      </c>
      <c r="Y1910" s="2">
        <v>134</v>
      </c>
      <c r="Z1910" s="2">
        <v>166</v>
      </c>
      <c r="AA1910" s="9">
        <f t="shared" si="263"/>
        <v>25584</v>
      </c>
      <c r="AB1910" s="9">
        <f t="shared" si="264"/>
        <v>3930</v>
      </c>
      <c r="AC1910" s="9">
        <f t="shared" si="265"/>
        <v>1906</v>
      </c>
      <c r="AD1910" s="9">
        <f t="shared" si="266"/>
        <v>1819</v>
      </c>
      <c r="AE1910" s="44">
        <f t="shared" si="267"/>
        <v>4.3489848455744576E-5</v>
      </c>
      <c r="AF1910" s="9">
        <f t="shared" si="268"/>
        <v>209</v>
      </c>
      <c r="AG1910" s="9">
        <f t="shared" si="261"/>
        <v>300</v>
      </c>
      <c r="AH1910" s="44">
        <f t="shared" si="269"/>
        <v>2.8843463362180824E-5</v>
      </c>
      <c r="AI1910">
        <f>AA1910/'Totals and Drop Down Lists'!W$6*Inputs!E$37</f>
        <v>23208.280176522047</v>
      </c>
      <c r="AJ1910">
        <f>AB1910/'Totals and Drop Down Lists'!X$6*Inputs!F$37</f>
        <v>12931.221628234687</v>
      </c>
      <c r="AK1910">
        <f>AC1910/'Totals and Drop Down Lists'!Y$6*Inputs!G$37</f>
        <v>12564.995820718026</v>
      </c>
      <c r="AL1910">
        <f>AD1910/'Totals and Drop Down Lists'!Z$6*Inputs!H$37</f>
        <v>14583.834810118882</v>
      </c>
      <c r="AM1910">
        <f>AE1910/'Totals and Drop Down Lists'!AA$6*Inputs!I$37</f>
        <v>5414.0229814410122</v>
      </c>
      <c r="AN1910">
        <f>AF1910/'Totals and Drop Down Lists'!AB$6*Inputs!J$37</f>
        <v>4170.9488663320508</v>
      </c>
      <c r="AO1910">
        <f>AG1910/'Totals and Drop Down Lists'!AC$6*Inputs!K$37</f>
        <v>5587.0728537274863</v>
      </c>
      <c r="AP1910">
        <f>AH1910/'Totals and Drop Down Lists'!AD$6*Inputs!L$37</f>
        <v>6787.7296097016952</v>
      </c>
      <c r="AQ1910">
        <f>IF(OR($D1910="51",$D1910="52",$D1910="61"),(AA1910/'Totals and Drop Down Lists'!W$4)*Inputs!E$38,0)</f>
        <v>0</v>
      </c>
      <c r="AR1910">
        <f>IF(OR($D1910="51",$D1910="52",$D1910="61"),(AB1910/'Totals and Drop Down Lists'!X$4)*Inputs!F$38,0)</f>
        <v>0</v>
      </c>
      <c r="AS1910">
        <f>IF(OR($D1910="51",$D1910="52",$D1910="61"),(AC1910/'Totals and Drop Down Lists'!Y$4)*Inputs!G$38,0)</f>
        <v>0</v>
      </c>
      <c r="AT1910">
        <f>IF(OR($D1910="51",$D1910="52",$D1910="61"),(AD1910/'Totals and Drop Down Lists'!Z$4)*Inputs!H$38,0)</f>
        <v>0</v>
      </c>
      <c r="AU1910">
        <f>IF(OR($D1910="51",$D1910="52",$D1910="61"),(AE1910/'Totals and Drop Down Lists'!AA$4)*Inputs!I$38,0)</f>
        <v>0</v>
      </c>
      <c r="AV1910">
        <f>IF(OR($D1910="51",$D1910="52",$D1910="61"),(AF1910/'Totals and Drop Down Lists'!AB$4)*Inputs!J$38,0)</f>
        <v>0</v>
      </c>
      <c r="AW1910">
        <f>IF(OR($D1910="51",$D1910="52",$D1910="61"),(AG1910/'Totals and Drop Down Lists'!AC$4)*Inputs!K$38,0)</f>
        <v>0</v>
      </c>
      <c r="AX1910">
        <f>IF(OR($D1910="51",$D1910="52",$D1910="61"),(AH1910/'Totals and Drop Down Lists'!AD$4)*Inputs!L$38,0)</f>
        <v>0</v>
      </c>
      <c r="AY1910">
        <f>IF(OR($D1910="51",$D1910="52",$D1910="61"),0,(AA1910/'Totals and Drop Down Lists'!W$5)*Inputs!E$39)</f>
        <v>0</v>
      </c>
      <c r="AZ1910">
        <f>IF(OR($D1910="51",$D1910="52",$D1910="61"),0,(AB1910/'Totals and Drop Down Lists'!X$5)*Inputs!F$39)</f>
        <v>0</v>
      </c>
      <c r="BA1910">
        <f>IF(OR($D1910="51",$D1910="52",$D1910="61"),0,(AC1910/'Totals and Drop Down Lists'!Y$5)*Inputs!G$39)</f>
        <v>0</v>
      </c>
      <c r="BB1910">
        <f>IF(OR($D1910="51",$D1910="52",$D1910="61"),0,(AD1910/'Totals and Drop Down Lists'!Z$5)*Inputs!H$39)</f>
        <v>0</v>
      </c>
      <c r="BC1910">
        <f>IF(OR($D1910="51",$D1910="52",$D1910="61"),0,(AE1910/'Totals and Drop Down Lists'!AA$5)*Inputs!I$39)</f>
        <v>0</v>
      </c>
      <c r="BD1910">
        <f>IF(OR($D1910="51",$D1910="52",$D1910="61"),0,(AF1910/'Totals and Drop Down Lists'!AB$5)*Inputs!J$39)</f>
        <v>0</v>
      </c>
      <c r="BE1910">
        <f>IF(OR($D1910="51",$D1910="52",$D1910="61"),0,(AG1910/'Totals and Drop Down Lists'!AC$5)*Inputs!K$39)</f>
        <v>0</v>
      </c>
      <c r="BF1910">
        <f>IF(OR($D1910="51",$D1910="52",$D1910="61"),0,(AH1910/'Totals and Drop Down Lists'!AD$5)*Inputs!L$39)</f>
        <v>0</v>
      </c>
      <c r="BG1910" s="10">
        <f t="shared" si="262"/>
        <v>85248.106746795878</v>
      </c>
    </row>
    <row r="1911" spans="1:59" ht="28.8">
      <c r="A1911" s="1" t="s">
        <v>7546</v>
      </c>
      <c r="B1911" s="1" t="s">
        <v>3430</v>
      </c>
      <c r="C1911" s="1" t="s">
        <v>3204</v>
      </c>
      <c r="D1911" s="1" t="s">
        <v>25</v>
      </c>
      <c r="E1911" s="1" t="s">
        <v>3438</v>
      </c>
      <c r="F1911" s="2">
        <v>35614</v>
      </c>
      <c r="G1911" s="2">
        <v>307</v>
      </c>
      <c r="H1911" s="2">
        <v>86</v>
      </c>
      <c r="I1911" s="2">
        <v>6695</v>
      </c>
      <c r="J1911" s="2">
        <v>13464</v>
      </c>
      <c r="K1911" s="2">
        <v>3247</v>
      </c>
      <c r="L1911" s="2">
        <v>117</v>
      </c>
      <c r="M1911" s="2">
        <v>37</v>
      </c>
      <c r="N1911" s="2">
        <v>34</v>
      </c>
      <c r="O1911" s="2">
        <v>151</v>
      </c>
      <c r="P1911" s="2">
        <v>8</v>
      </c>
      <c r="Q1911" s="2">
        <v>4</v>
      </c>
      <c r="R1911" s="2">
        <v>2365</v>
      </c>
      <c r="S1911" s="2">
        <v>1395500</v>
      </c>
      <c r="T1911" s="2">
        <v>78447800</v>
      </c>
      <c r="U1911" s="2">
        <v>108</v>
      </c>
      <c r="V1911" s="2">
        <v>117</v>
      </c>
      <c r="W1911" s="2">
        <v>0</v>
      </c>
      <c r="X1911" s="2">
        <v>547</v>
      </c>
      <c r="Y1911" s="2">
        <v>50</v>
      </c>
      <c r="Z1911" s="2">
        <v>355</v>
      </c>
      <c r="AA1911" s="9">
        <f t="shared" si="263"/>
        <v>35614</v>
      </c>
      <c r="AB1911" s="9">
        <f t="shared" si="264"/>
        <v>6302</v>
      </c>
      <c r="AC1911" s="9">
        <f t="shared" si="265"/>
        <v>2716</v>
      </c>
      <c r="AD1911" s="9">
        <f t="shared" si="266"/>
        <v>2365</v>
      </c>
      <c r="AE1911" s="44">
        <f t="shared" si="267"/>
        <v>5.468727206303604E-5</v>
      </c>
      <c r="AF1911" s="9">
        <f t="shared" si="268"/>
        <v>430</v>
      </c>
      <c r="AG1911" s="9">
        <f t="shared" si="261"/>
        <v>405</v>
      </c>
      <c r="AH1911" s="44">
        <f t="shared" si="269"/>
        <v>3.6342457830158833E-5</v>
      </c>
      <c r="AI1911">
        <f>AA1911/'Totals and Drop Down Lists'!W$6*Inputs!E$37</f>
        <v>32306.898460235152</v>
      </c>
      <c r="AJ1911">
        <f>AB1911/'Totals and Drop Down Lists'!X$6*Inputs!F$37</f>
        <v>20736.020025734095</v>
      </c>
      <c r="AK1911">
        <f>AC1911/'Totals and Drop Down Lists'!Y$6*Inputs!G$37</f>
        <v>17904.789427633874</v>
      </c>
      <c r="AL1911">
        <f>AD1911/'Totals and Drop Down Lists'!Z$6*Inputs!H$37</f>
        <v>18961.390503535546</v>
      </c>
      <c r="AM1911">
        <f>AE1911/'Totals and Drop Down Lists'!AA$6*Inputs!I$37</f>
        <v>6807.9829720005664</v>
      </c>
      <c r="AN1911">
        <f>AF1911/'Totals and Drop Down Lists'!AB$6*Inputs!J$37</f>
        <v>8581.3780503482394</v>
      </c>
      <c r="AO1911">
        <f>AG1911/'Totals and Drop Down Lists'!AC$6*Inputs!K$37</f>
        <v>7542.548352532106</v>
      </c>
      <c r="AP1911">
        <f>AH1911/'Totals and Drop Down Lists'!AD$6*Inputs!L$37</f>
        <v>8552.4672958155079</v>
      </c>
      <c r="AQ1911">
        <f>IF(OR($D1911="51",$D1911="52",$D1911="61"),(AA1911/'Totals and Drop Down Lists'!W$4)*Inputs!E$38,0)</f>
        <v>0</v>
      </c>
      <c r="AR1911">
        <f>IF(OR($D1911="51",$D1911="52",$D1911="61"),(AB1911/'Totals and Drop Down Lists'!X$4)*Inputs!F$38,0)</f>
        <v>0</v>
      </c>
      <c r="AS1911">
        <f>IF(OR($D1911="51",$D1911="52",$D1911="61"),(AC1911/'Totals and Drop Down Lists'!Y$4)*Inputs!G$38,0)</f>
        <v>0</v>
      </c>
      <c r="AT1911">
        <f>IF(OR($D1911="51",$D1911="52",$D1911="61"),(AD1911/'Totals and Drop Down Lists'!Z$4)*Inputs!H$38,0)</f>
        <v>0</v>
      </c>
      <c r="AU1911">
        <f>IF(OR($D1911="51",$D1911="52",$D1911="61"),(AE1911/'Totals and Drop Down Lists'!AA$4)*Inputs!I$38,0)</f>
        <v>0</v>
      </c>
      <c r="AV1911">
        <f>IF(OR($D1911="51",$D1911="52",$D1911="61"),(AF1911/'Totals and Drop Down Lists'!AB$4)*Inputs!J$38,0)</f>
        <v>0</v>
      </c>
      <c r="AW1911">
        <f>IF(OR($D1911="51",$D1911="52",$D1911="61"),(AG1911/'Totals and Drop Down Lists'!AC$4)*Inputs!K$38,0)</f>
        <v>0</v>
      </c>
      <c r="AX1911">
        <f>IF(OR($D1911="51",$D1911="52",$D1911="61"),(AH1911/'Totals and Drop Down Lists'!AD$4)*Inputs!L$38,0)</f>
        <v>0</v>
      </c>
      <c r="AY1911">
        <f>IF(OR($D1911="51",$D1911="52",$D1911="61"),0,(AA1911/'Totals and Drop Down Lists'!W$5)*Inputs!E$39)</f>
        <v>0</v>
      </c>
      <c r="AZ1911">
        <f>IF(OR($D1911="51",$D1911="52",$D1911="61"),0,(AB1911/'Totals and Drop Down Lists'!X$5)*Inputs!F$39)</f>
        <v>0</v>
      </c>
      <c r="BA1911">
        <f>IF(OR($D1911="51",$D1911="52",$D1911="61"),0,(AC1911/'Totals and Drop Down Lists'!Y$5)*Inputs!G$39)</f>
        <v>0</v>
      </c>
      <c r="BB1911">
        <f>IF(OR($D1911="51",$D1911="52",$D1911="61"),0,(AD1911/'Totals and Drop Down Lists'!Z$5)*Inputs!H$39)</f>
        <v>0</v>
      </c>
      <c r="BC1911">
        <f>IF(OR($D1911="51",$D1911="52",$D1911="61"),0,(AE1911/'Totals and Drop Down Lists'!AA$5)*Inputs!I$39)</f>
        <v>0</v>
      </c>
      <c r="BD1911">
        <f>IF(OR($D1911="51",$D1911="52",$D1911="61"),0,(AF1911/'Totals and Drop Down Lists'!AB$5)*Inputs!J$39)</f>
        <v>0</v>
      </c>
      <c r="BE1911">
        <f>IF(OR($D1911="51",$D1911="52",$D1911="61"),0,(AG1911/'Totals and Drop Down Lists'!AC$5)*Inputs!K$39)</f>
        <v>0</v>
      </c>
      <c r="BF1911">
        <f>IF(OR($D1911="51",$D1911="52",$D1911="61"),0,(AH1911/'Totals and Drop Down Lists'!AD$5)*Inputs!L$39)</f>
        <v>0</v>
      </c>
      <c r="BG1911" s="10">
        <f t="shared" si="262"/>
        <v>121393.47508783509</v>
      </c>
    </row>
    <row r="1912" spans="1:59" ht="28.8">
      <c r="A1912" s="1" t="s">
        <v>7546</v>
      </c>
      <c r="B1912" s="1" t="s">
        <v>3430</v>
      </c>
      <c r="C1912" s="1" t="s">
        <v>2501</v>
      </c>
      <c r="D1912" s="1" t="s">
        <v>25</v>
      </c>
      <c r="E1912" s="1" t="s">
        <v>3439</v>
      </c>
      <c r="F1912" s="2">
        <v>12378</v>
      </c>
      <c r="G1912" s="2">
        <v>48</v>
      </c>
      <c r="H1912" s="2">
        <v>63</v>
      </c>
      <c r="I1912" s="2">
        <v>2294</v>
      </c>
      <c r="J1912" s="2">
        <v>5065</v>
      </c>
      <c r="K1912" s="2">
        <v>1250</v>
      </c>
      <c r="L1912" s="2">
        <v>50</v>
      </c>
      <c r="M1912" s="2">
        <v>0</v>
      </c>
      <c r="N1912" s="2">
        <v>0</v>
      </c>
      <c r="O1912" s="2">
        <v>54</v>
      </c>
      <c r="P1912" s="2">
        <v>0</v>
      </c>
      <c r="Q1912" s="2">
        <v>0</v>
      </c>
      <c r="R1912" s="2">
        <v>1262</v>
      </c>
      <c r="S1912" s="2">
        <v>481700</v>
      </c>
      <c r="T1912" s="2">
        <v>29884900</v>
      </c>
      <c r="U1912" s="2">
        <v>30</v>
      </c>
      <c r="V1912" s="2">
        <v>134</v>
      </c>
      <c r="W1912" s="2">
        <v>35</v>
      </c>
      <c r="X1912" s="2">
        <v>395</v>
      </c>
      <c r="Y1912" s="2">
        <v>100</v>
      </c>
      <c r="Z1912" s="2">
        <v>164</v>
      </c>
      <c r="AA1912" s="9">
        <f t="shared" si="263"/>
        <v>12378</v>
      </c>
      <c r="AB1912" s="9">
        <f t="shared" si="264"/>
        <v>2183</v>
      </c>
      <c r="AC1912" s="9">
        <f t="shared" si="265"/>
        <v>1366</v>
      </c>
      <c r="AD1912" s="9">
        <f t="shared" si="266"/>
        <v>1262</v>
      </c>
      <c r="AE1912" s="44">
        <f t="shared" si="267"/>
        <v>2.1544497159055351E-5</v>
      </c>
      <c r="AF1912" s="9">
        <f t="shared" si="268"/>
        <v>226</v>
      </c>
      <c r="AG1912" s="9">
        <f t="shared" si="261"/>
        <v>264</v>
      </c>
      <c r="AH1912" s="44">
        <f t="shared" si="269"/>
        <v>2.4242956180194124E-5</v>
      </c>
      <c r="AI1912">
        <f>AA1912/'Totals and Drop Down Lists'!W$6*Inputs!E$37</f>
        <v>11228.58395970098</v>
      </c>
      <c r="AJ1912">
        <f>AB1912/'Totals and Drop Down Lists'!X$6*Inputs!F$37</f>
        <v>7182.9152199583514</v>
      </c>
      <c r="AK1912">
        <f>AC1912/'Totals and Drop Down Lists'!Y$6*Inputs!G$37</f>
        <v>9005.1334161074628</v>
      </c>
      <c r="AL1912">
        <f>AD1912/'Totals and Drop Down Lists'!Z$6*Inputs!H$37</f>
        <v>10118.086602732288</v>
      </c>
      <c r="AM1912">
        <f>AE1912/'Totals and Drop Down Lists'!AA$6*Inputs!I$37</f>
        <v>2682.0604551292467</v>
      </c>
      <c r="AN1912">
        <f>AF1912/'Totals and Drop Down Lists'!AB$6*Inputs!J$37</f>
        <v>4510.2126497179124</v>
      </c>
      <c r="AO1912">
        <f>AG1912/'Totals and Drop Down Lists'!AC$6*Inputs!K$37</f>
        <v>4916.6241112801872</v>
      </c>
      <c r="AP1912">
        <f>AH1912/'Totals and Drop Down Lists'!AD$6*Inputs!L$37</f>
        <v>5705.0926729820612</v>
      </c>
      <c r="AQ1912">
        <f>IF(OR($D1912="51",$D1912="52",$D1912="61"),(AA1912/'Totals and Drop Down Lists'!W$4)*Inputs!E$38,0)</f>
        <v>0</v>
      </c>
      <c r="AR1912">
        <f>IF(OR($D1912="51",$D1912="52",$D1912="61"),(AB1912/'Totals and Drop Down Lists'!X$4)*Inputs!F$38,0)</f>
        <v>0</v>
      </c>
      <c r="AS1912">
        <f>IF(OR($D1912="51",$D1912="52",$D1912="61"),(AC1912/'Totals and Drop Down Lists'!Y$4)*Inputs!G$38,0)</f>
        <v>0</v>
      </c>
      <c r="AT1912">
        <f>IF(OR($D1912="51",$D1912="52",$D1912="61"),(AD1912/'Totals and Drop Down Lists'!Z$4)*Inputs!H$38,0)</f>
        <v>0</v>
      </c>
      <c r="AU1912">
        <f>IF(OR($D1912="51",$D1912="52",$D1912="61"),(AE1912/'Totals and Drop Down Lists'!AA$4)*Inputs!I$38,0)</f>
        <v>0</v>
      </c>
      <c r="AV1912">
        <f>IF(OR($D1912="51",$D1912="52",$D1912="61"),(AF1912/'Totals and Drop Down Lists'!AB$4)*Inputs!J$38,0)</f>
        <v>0</v>
      </c>
      <c r="AW1912">
        <f>IF(OR($D1912="51",$D1912="52",$D1912="61"),(AG1912/'Totals and Drop Down Lists'!AC$4)*Inputs!K$38,0)</f>
        <v>0</v>
      </c>
      <c r="AX1912">
        <f>IF(OR($D1912="51",$D1912="52",$D1912="61"),(AH1912/'Totals and Drop Down Lists'!AD$4)*Inputs!L$38,0)</f>
        <v>0</v>
      </c>
      <c r="AY1912">
        <f>IF(OR($D1912="51",$D1912="52",$D1912="61"),0,(AA1912/'Totals and Drop Down Lists'!W$5)*Inputs!E$39)</f>
        <v>0</v>
      </c>
      <c r="AZ1912">
        <f>IF(OR($D1912="51",$D1912="52",$D1912="61"),0,(AB1912/'Totals and Drop Down Lists'!X$5)*Inputs!F$39)</f>
        <v>0</v>
      </c>
      <c r="BA1912">
        <f>IF(OR($D1912="51",$D1912="52",$D1912="61"),0,(AC1912/'Totals and Drop Down Lists'!Y$5)*Inputs!G$39)</f>
        <v>0</v>
      </c>
      <c r="BB1912">
        <f>IF(OR($D1912="51",$D1912="52",$D1912="61"),0,(AD1912/'Totals and Drop Down Lists'!Z$5)*Inputs!H$39)</f>
        <v>0</v>
      </c>
      <c r="BC1912">
        <f>IF(OR($D1912="51",$D1912="52",$D1912="61"),0,(AE1912/'Totals and Drop Down Lists'!AA$5)*Inputs!I$39)</f>
        <v>0</v>
      </c>
      <c r="BD1912">
        <f>IF(OR($D1912="51",$D1912="52",$D1912="61"),0,(AF1912/'Totals and Drop Down Lists'!AB$5)*Inputs!J$39)</f>
        <v>0</v>
      </c>
      <c r="BE1912">
        <f>IF(OR($D1912="51",$D1912="52",$D1912="61"),0,(AG1912/'Totals and Drop Down Lists'!AC$5)*Inputs!K$39)</f>
        <v>0</v>
      </c>
      <c r="BF1912">
        <f>IF(OR($D1912="51",$D1912="52",$D1912="61"),0,(AH1912/'Totals and Drop Down Lists'!AD$5)*Inputs!L$39)</f>
        <v>0</v>
      </c>
      <c r="BG1912" s="10">
        <f t="shared" si="262"/>
        <v>55348.709087608491</v>
      </c>
    </row>
    <row r="1913" spans="1:59" ht="28.8">
      <c r="A1913" s="1" t="s">
        <v>7546</v>
      </c>
      <c r="B1913" s="1" t="s">
        <v>3430</v>
      </c>
      <c r="C1913" s="1" t="s">
        <v>3440</v>
      </c>
      <c r="D1913" s="1" t="s">
        <v>25</v>
      </c>
      <c r="E1913" s="1" t="s">
        <v>3441</v>
      </c>
      <c r="F1913" s="2">
        <v>16878</v>
      </c>
      <c r="G1913" s="2">
        <v>31</v>
      </c>
      <c r="H1913" s="2">
        <v>0</v>
      </c>
      <c r="I1913" s="2">
        <v>3067</v>
      </c>
      <c r="J1913" s="2">
        <v>6832</v>
      </c>
      <c r="K1913" s="2">
        <v>1791</v>
      </c>
      <c r="L1913" s="2">
        <v>87</v>
      </c>
      <c r="M1913" s="2">
        <v>5</v>
      </c>
      <c r="N1913" s="2">
        <v>4</v>
      </c>
      <c r="O1913" s="2">
        <v>20</v>
      </c>
      <c r="P1913" s="2">
        <v>14</v>
      </c>
      <c r="Q1913" s="2">
        <v>0</v>
      </c>
      <c r="R1913" s="2">
        <v>1678</v>
      </c>
      <c r="S1913" s="2">
        <v>783000</v>
      </c>
      <c r="T1913" s="2">
        <v>48840400</v>
      </c>
      <c r="U1913" s="2">
        <v>221</v>
      </c>
      <c r="V1913" s="2">
        <v>109</v>
      </c>
      <c r="W1913" s="2">
        <v>15</v>
      </c>
      <c r="X1913" s="2">
        <v>271</v>
      </c>
      <c r="Y1913" s="2">
        <v>71</v>
      </c>
      <c r="Z1913" s="2">
        <v>120</v>
      </c>
      <c r="AA1913" s="9">
        <f t="shared" si="263"/>
        <v>16878</v>
      </c>
      <c r="AB1913" s="9">
        <f t="shared" si="264"/>
        <v>3036</v>
      </c>
      <c r="AC1913" s="9">
        <f t="shared" si="265"/>
        <v>1808</v>
      </c>
      <c r="AD1913" s="9">
        <f t="shared" si="266"/>
        <v>1678</v>
      </c>
      <c r="AE1913" s="44">
        <f t="shared" si="267"/>
        <v>3.2789825084846536E-5</v>
      </c>
      <c r="AF1913" s="9">
        <f t="shared" si="268"/>
        <v>147</v>
      </c>
      <c r="AG1913" s="9">
        <f t="shared" si="261"/>
        <v>191</v>
      </c>
      <c r="AH1913" s="44">
        <f t="shared" si="269"/>
        <v>1.8630829084360115E-5</v>
      </c>
      <c r="AI1913">
        <f>AA1913/'Totals and Drop Down Lists'!W$6*Inputs!E$37</f>
        <v>15310.715791875355</v>
      </c>
      <c r="AJ1913">
        <f>AB1913/'Totals and Drop Down Lists'!X$6*Inputs!F$37</f>
        <v>9989.6154868500016</v>
      </c>
      <c r="AK1913">
        <f>AC1913/'Totals and Drop Down Lists'!Y$6*Inputs!G$37</f>
        <v>11918.946717659073</v>
      </c>
      <c r="AL1913">
        <f>AD1913/'Totals and Drop Down Lists'!Z$6*Inputs!H$37</f>
        <v>13453.367131049747</v>
      </c>
      <c r="AM1913">
        <f>AE1913/'Totals and Drop Down Lists'!AA$6*Inputs!I$37</f>
        <v>4081.9840231781927</v>
      </c>
      <c r="AN1913">
        <f>AF1913/'Totals and Drop Down Lists'!AB$6*Inputs!J$37</f>
        <v>2933.6338916306768</v>
      </c>
      <c r="AO1913">
        <f>AG1913/'Totals and Drop Down Lists'!AC$6*Inputs!K$37</f>
        <v>3557.1030502064991</v>
      </c>
      <c r="AP1913">
        <f>AH1913/'Totals and Drop Down Lists'!AD$6*Inputs!L$37</f>
        <v>4384.3913139438282</v>
      </c>
      <c r="AQ1913">
        <f>IF(OR($D1913="51",$D1913="52",$D1913="61"),(AA1913/'Totals and Drop Down Lists'!W$4)*Inputs!E$38,0)</f>
        <v>0</v>
      </c>
      <c r="AR1913">
        <f>IF(OR($D1913="51",$D1913="52",$D1913="61"),(AB1913/'Totals and Drop Down Lists'!X$4)*Inputs!F$38,0)</f>
        <v>0</v>
      </c>
      <c r="AS1913">
        <f>IF(OR($D1913="51",$D1913="52",$D1913="61"),(AC1913/'Totals and Drop Down Lists'!Y$4)*Inputs!G$38,0)</f>
        <v>0</v>
      </c>
      <c r="AT1913">
        <f>IF(OR($D1913="51",$D1913="52",$D1913="61"),(AD1913/'Totals and Drop Down Lists'!Z$4)*Inputs!H$38,0)</f>
        <v>0</v>
      </c>
      <c r="AU1913">
        <f>IF(OR($D1913="51",$D1913="52",$D1913="61"),(AE1913/'Totals and Drop Down Lists'!AA$4)*Inputs!I$38,0)</f>
        <v>0</v>
      </c>
      <c r="AV1913">
        <f>IF(OR($D1913="51",$D1913="52",$D1913="61"),(AF1913/'Totals and Drop Down Lists'!AB$4)*Inputs!J$38,0)</f>
        <v>0</v>
      </c>
      <c r="AW1913">
        <f>IF(OR($D1913="51",$D1913="52",$D1913="61"),(AG1913/'Totals and Drop Down Lists'!AC$4)*Inputs!K$38,0)</f>
        <v>0</v>
      </c>
      <c r="AX1913">
        <f>IF(OR($D1913="51",$D1913="52",$D1913="61"),(AH1913/'Totals and Drop Down Lists'!AD$4)*Inputs!L$38,0)</f>
        <v>0</v>
      </c>
      <c r="AY1913">
        <f>IF(OR($D1913="51",$D1913="52",$D1913="61"),0,(AA1913/'Totals and Drop Down Lists'!W$5)*Inputs!E$39)</f>
        <v>0</v>
      </c>
      <c r="AZ1913">
        <f>IF(OR($D1913="51",$D1913="52",$D1913="61"),0,(AB1913/'Totals and Drop Down Lists'!X$5)*Inputs!F$39)</f>
        <v>0</v>
      </c>
      <c r="BA1913">
        <f>IF(OR($D1913="51",$D1913="52",$D1913="61"),0,(AC1913/'Totals and Drop Down Lists'!Y$5)*Inputs!G$39)</f>
        <v>0</v>
      </c>
      <c r="BB1913">
        <f>IF(OR($D1913="51",$D1913="52",$D1913="61"),0,(AD1913/'Totals and Drop Down Lists'!Z$5)*Inputs!H$39)</f>
        <v>0</v>
      </c>
      <c r="BC1913">
        <f>IF(OR($D1913="51",$D1913="52",$D1913="61"),0,(AE1913/'Totals and Drop Down Lists'!AA$5)*Inputs!I$39)</f>
        <v>0</v>
      </c>
      <c r="BD1913">
        <f>IF(OR($D1913="51",$D1913="52",$D1913="61"),0,(AF1913/'Totals and Drop Down Lists'!AB$5)*Inputs!J$39)</f>
        <v>0</v>
      </c>
      <c r="BE1913">
        <f>IF(OR($D1913="51",$D1913="52",$D1913="61"),0,(AG1913/'Totals and Drop Down Lists'!AC$5)*Inputs!K$39)</f>
        <v>0</v>
      </c>
      <c r="BF1913">
        <f>IF(OR($D1913="51",$D1913="52",$D1913="61"),0,(AH1913/'Totals and Drop Down Lists'!AD$5)*Inputs!L$39)</f>
        <v>0</v>
      </c>
      <c r="BG1913" s="10">
        <f t="shared" si="262"/>
        <v>65629.757406393372</v>
      </c>
    </row>
    <row r="1914" spans="1:59" ht="28.8">
      <c r="A1914" s="1" t="s">
        <v>7546</v>
      </c>
      <c r="B1914" s="1" t="s">
        <v>3430</v>
      </c>
      <c r="C1914" s="1" t="s">
        <v>1352</v>
      </c>
      <c r="D1914" s="1" t="s">
        <v>25</v>
      </c>
      <c r="E1914" s="1" t="s">
        <v>3442</v>
      </c>
      <c r="F1914" s="2">
        <v>19008</v>
      </c>
      <c r="G1914" s="2">
        <v>119</v>
      </c>
      <c r="H1914" s="2">
        <v>10</v>
      </c>
      <c r="I1914" s="2">
        <v>3757</v>
      </c>
      <c r="J1914" s="2">
        <v>8225</v>
      </c>
      <c r="K1914" s="2">
        <v>1315</v>
      </c>
      <c r="L1914" s="2">
        <v>57</v>
      </c>
      <c r="M1914" s="2">
        <v>76</v>
      </c>
      <c r="N1914" s="2">
        <v>0</v>
      </c>
      <c r="O1914" s="2">
        <v>53</v>
      </c>
      <c r="P1914" s="2">
        <v>20</v>
      </c>
      <c r="Q1914" s="2">
        <v>0</v>
      </c>
      <c r="R1914" s="2">
        <v>1251</v>
      </c>
      <c r="S1914" s="2">
        <v>575400</v>
      </c>
      <c r="T1914" s="2">
        <v>31435600</v>
      </c>
      <c r="U1914" s="2">
        <v>71</v>
      </c>
      <c r="V1914" s="2">
        <v>119</v>
      </c>
      <c r="W1914" s="2">
        <v>20</v>
      </c>
      <c r="X1914" s="2">
        <v>239</v>
      </c>
      <c r="Y1914" s="2">
        <v>14</v>
      </c>
      <c r="Z1914" s="2">
        <v>105</v>
      </c>
      <c r="AA1914" s="9">
        <f t="shared" si="263"/>
        <v>19008</v>
      </c>
      <c r="AB1914" s="9">
        <f t="shared" si="264"/>
        <v>3628</v>
      </c>
      <c r="AC1914" s="9">
        <f t="shared" si="265"/>
        <v>1457</v>
      </c>
      <c r="AD1914" s="9">
        <f t="shared" si="266"/>
        <v>1251</v>
      </c>
      <c r="AE1914" s="44">
        <f t="shared" si="267"/>
        <v>1.4682884583164797E-5</v>
      </c>
      <c r="AF1914" s="9">
        <f t="shared" si="268"/>
        <v>100</v>
      </c>
      <c r="AG1914" s="9">
        <f t="shared" si="261"/>
        <v>119</v>
      </c>
      <c r="AH1914" s="44">
        <f t="shared" si="269"/>
        <v>7.0792605044300031E-6</v>
      </c>
      <c r="AI1914">
        <f>AA1914/'Totals and Drop Down Lists'!W$6*Inputs!E$37</f>
        <v>17242.924859104558</v>
      </c>
      <c r="AJ1914">
        <f>AB1914/'Totals and Drop Down Lists'!X$6*Inputs!F$37</f>
        <v>11937.524699042098</v>
      </c>
      <c r="AK1914">
        <f>AC1914/'Totals and Drop Down Lists'!Y$6*Inputs!G$37</f>
        <v>9605.0361546622062</v>
      </c>
      <c r="AL1914">
        <f>AD1914/'Totals and Drop Down Lists'!Z$6*Inputs!H$37</f>
        <v>10029.894088762354</v>
      </c>
      <c r="AM1914">
        <f>AE1914/'Totals and Drop Down Lists'!AA$6*Inputs!I$37</f>
        <v>1827.8627631455879</v>
      </c>
      <c r="AN1914">
        <f>AF1914/'Totals and Drop Down Lists'!AB$6*Inputs!J$37</f>
        <v>1995.6693140344744</v>
      </c>
      <c r="AO1914">
        <f>AG1914/'Totals and Drop Down Lists'!AC$6*Inputs!K$37</f>
        <v>2216.2055653119023</v>
      </c>
      <c r="AP1914">
        <f>AH1914/'Totals and Drop Down Lists'!AD$6*Inputs!L$37</f>
        <v>1665.9617306469718</v>
      </c>
      <c r="AQ1914">
        <f>IF(OR($D1914="51",$D1914="52",$D1914="61"),(AA1914/'Totals and Drop Down Lists'!W$4)*Inputs!E$38,0)</f>
        <v>0</v>
      </c>
      <c r="AR1914">
        <f>IF(OR($D1914="51",$D1914="52",$D1914="61"),(AB1914/'Totals and Drop Down Lists'!X$4)*Inputs!F$38,0)</f>
        <v>0</v>
      </c>
      <c r="AS1914">
        <f>IF(OR($D1914="51",$D1914="52",$D1914="61"),(AC1914/'Totals and Drop Down Lists'!Y$4)*Inputs!G$38,0)</f>
        <v>0</v>
      </c>
      <c r="AT1914">
        <f>IF(OR($D1914="51",$D1914="52",$D1914="61"),(AD1914/'Totals and Drop Down Lists'!Z$4)*Inputs!H$38,0)</f>
        <v>0</v>
      </c>
      <c r="AU1914">
        <f>IF(OR($D1914="51",$D1914="52",$D1914="61"),(AE1914/'Totals and Drop Down Lists'!AA$4)*Inputs!I$38,0)</f>
        <v>0</v>
      </c>
      <c r="AV1914">
        <f>IF(OR($D1914="51",$D1914="52",$D1914="61"),(AF1914/'Totals and Drop Down Lists'!AB$4)*Inputs!J$38,0)</f>
        <v>0</v>
      </c>
      <c r="AW1914">
        <f>IF(OR($D1914="51",$D1914="52",$D1914="61"),(AG1914/'Totals and Drop Down Lists'!AC$4)*Inputs!K$38,0)</f>
        <v>0</v>
      </c>
      <c r="AX1914">
        <f>IF(OR($D1914="51",$D1914="52",$D1914="61"),(AH1914/'Totals and Drop Down Lists'!AD$4)*Inputs!L$38,0)</f>
        <v>0</v>
      </c>
      <c r="AY1914">
        <f>IF(OR($D1914="51",$D1914="52",$D1914="61"),0,(AA1914/'Totals and Drop Down Lists'!W$5)*Inputs!E$39)</f>
        <v>0</v>
      </c>
      <c r="AZ1914">
        <f>IF(OR($D1914="51",$D1914="52",$D1914="61"),0,(AB1914/'Totals and Drop Down Lists'!X$5)*Inputs!F$39)</f>
        <v>0</v>
      </c>
      <c r="BA1914">
        <f>IF(OR($D1914="51",$D1914="52",$D1914="61"),0,(AC1914/'Totals and Drop Down Lists'!Y$5)*Inputs!G$39)</f>
        <v>0</v>
      </c>
      <c r="BB1914">
        <f>IF(OR($D1914="51",$D1914="52",$D1914="61"),0,(AD1914/'Totals and Drop Down Lists'!Z$5)*Inputs!H$39)</f>
        <v>0</v>
      </c>
      <c r="BC1914">
        <f>IF(OR($D1914="51",$D1914="52",$D1914="61"),0,(AE1914/'Totals and Drop Down Lists'!AA$5)*Inputs!I$39)</f>
        <v>0</v>
      </c>
      <c r="BD1914">
        <f>IF(OR($D1914="51",$D1914="52",$D1914="61"),0,(AF1914/'Totals and Drop Down Lists'!AB$5)*Inputs!J$39)</f>
        <v>0</v>
      </c>
      <c r="BE1914">
        <f>IF(OR($D1914="51",$D1914="52",$D1914="61"),0,(AG1914/'Totals and Drop Down Lists'!AC$5)*Inputs!K$39)</f>
        <v>0</v>
      </c>
      <c r="BF1914">
        <f>IF(OR($D1914="51",$D1914="52",$D1914="61"),0,(AH1914/'Totals and Drop Down Lists'!AD$5)*Inputs!L$39)</f>
        <v>0</v>
      </c>
      <c r="BG1914" s="10">
        <f t="shared" si="262"/>
        <v>56521.079174710154</v>
      </c>
    </row>
    <row r="1915" spans="1:59" ht="28.8">
      <c r="A1915" s="1" t="s">
        <v>7546</v>
      </c>
      <c r="B1915" s="1" t="s">
        <v>3430</v>
      </c>
      <c r="C1915" s="1" t="s">
        <v>3443</v>
      </c>
      <c r="D1915" s="1" t="s">
        <v>25</v>
      </c>
      <c r="E1915" s="1" t="s">
        <v>3444</v>
      </c>
      <c r="F1915" s="2">
        <v>12408</v>
      </c>
      <c r="G1915" s="2">
        <v>115</v>
      </c>
      <c r="H1915" s="2">
        <v>0</v>
      </c>
      <c r="I1915" s="2">
        <v>2447</v>
      </c>
      <c r="J1915" s="2">
        <v>4758</v>
      </c>
      <c r="K1915" s="2">
        <v>916</v>
      </c>
      <c r="L1915" s="2">
        <v>50</v>
      </c>
      <c r="M1915" s="2">
        <v>9</v>
      </c>
      <c r="N1915" s="2">
        <v>0</v>
      </c>
      <c r="O1915" s="2">
        <v>18</v>
      </c>
      <c r="P1915" s="2">
        <v>0</v>
      </c>
      <c r="Q1915" s="2">
        <v>0</v>
      </c>
      <c r="R1915" s="2">
        <v>773</v>
      </c>
      <c r="S1915" s="2">
        <v>347600</v>
      </c>
      <c r="T1915" s="2">
        <v>23575100</v>
      </c>
      <c r="U1915" s="2">
        <v>91</v>
      </c>
      <c r="V1915" s="2">
        <v>139</v>
      </c>
      <c r="W1915" s="2">
        <v>34</v>
      </c>
      <c r="X1915" s="2">
        <v>277</v>
      </c>
      <c r="Y1915" s="2">
        <v>49</v>
      </c>
      <c r="Z1915" s="2">
        <v>138</v>
      </c>
      <c r="AA1915" s="9">
        <f t="shared" si="263"/>
        <v>12408</v>
      </c>
      <c r="AB1915" s="9">
        <f t="shared" si="264"/>
        <v>2332</v>
      </c>
      <c r="AC1915" s="9">
        <f t="shared" si="265"/>
        <v>850</v>
      </c>
      <c r="AD1915" s="9">
        <f t="shared" si="266"/>
        <v>773</v>
      </c>
      <c r="AE1915" s="44">
        <f t="shared" si="267"/>
        <v>1.2315790583065891E-5</v>
      </c>
      <c r="AF1915" s="9">
        <f t="shared" si="268"/>
        <v>104</v>
      </c>
      <c r="AG1915" s="9">
        <f t="shared" si="261"/>
        <v>187</v>
      </c>
      <c r="AH1915" s="44">
        <f t="shared" si="269"/>
        <v>1.3395648056440967E-5</v>
      </c>
      <c r="AI1915">
        <f>AA1915/'Totals and Drop Down Lists'!W$6*Inputs!E$37</f>
        <v>11255.798171915476</v>
      </c>
      <c r="AJ1915">
        <f>AB1915/'Totals and Drop Down Lists'!X$6*Inputs!F$37</f>
        <v>7673.1829101891326</v>
      </c>
      <c r="AK1915">
        <f>AC1915/'Totals and Drop Down Lists'!Y$6*Inputs!G$37</f>
        <v>5603.48711836848</v>
      </c>
      <c r="AL1915">
        <f>AD1915/'Totals and Drop Down Lists'!Z$6*Inputs!H$37</f>
        <v>6197.5284817052761</v>
      </c>
      <c r="AM1915">
        <f>AE1915/'Totals and Drop Down Lists'!AA$6*Inputs!I$37</f>
        <v>1533.1847688360028</v>
      </c>
      <c r="AN1915">
        <f>AF1915/'Totals and Drop Down Lists'!AB$6*Inputs!J$37</f>
        <v>2075.4960865958533</v>
      </c>
      <c r="AO1915">
        <f>AG1915/'Totals and Drop Down Lists'!AC$6*Inputs!K$37</f>
        <v>3482.6087454901326</v>
      </c>
      <c r="AP1915">
        <f>AH1915/'Totals and Drop Down Lists'!AD$6*Inputs!L$37</f>
        <v>3152.3966387846594</v>
      </c>
      <c r="AQ1915">
        <f>IF(OR($D1915="51",$D1915="52",$D1915="61"),(AA1915/'Totals and Drop Down Lists'!W$4)*Inputs!E$38,0)</f>
        <v>0</v>
      </c>
      <c r="AR1915">
        <f>IF(OR($D1915="51",$D1915="52",$D1915="61"),(AB1915/'Totals and Drop Down Lists'!X$4)*Inputs!F$38,0)</f>
        <v>0</v>
      </c>
      <c r="AS1915">
        <f>IF(OR($D1915="51",$D1915="52",$D1915="61"),(AC1915/'Totals and Drop Down Lists'!Y$4)*Inputs!G$38,0)</f>
        <v>0</v>
      </c>
      <c r="AT1915">
        <f>IF(OR($D1915="51",$D1915="52",$D1915="61"),(AD1915/'Totals and Drop Down Lists'!Z$4)*Inputs!H$38,0)</f>
        <v>0</v>
      </c>
      <c r="AU1915">
        <f>IF(OR($D1915="51",$D1915="52",$D1915="61"),(AE1915/'Totals and Drop Down Lists'!AA$4)*Inputs!I$38,0)</f>
        <v>0</v>
      </c>
      <c r="AV1915">
        <f>IF(OR($D1915="51",$D1915="52",$D1915="61"),(AF1915/'Totals and Drop Down Lists'!AB$4)*Inputs!J$38,0)</f>
        <v>0</v>
      </c>
      <c r="AW1915">
        <f>IF(OR($D1915="51",$D1915="52",$D1915="61"),(AG1915/'Totals and Drop Down Lists'!AC$4)*Inputs!K$38,0)</f>
        <v>0</v>
      </c>
      <c r="AX1915">
        <f>IF(OR($D1915="51",$D1915="52",$D1915="61"),(AH1915/'Totals and Drop Down Lists'!AD$4)*Inputs!L$38,0)</f>
        <v>0</v>
      </c>
      <c r="AY1915">
        <f>IF(OR($D1915="51",$D1915="52",$D1915="61"),0,(AA1915/'Totals and Drop Down Lists'!W$5)*Inputs!E$39)</f>
        <v>0</v>
      </c>
      <c r="AZ1915">
        <f>IF(OR($D1915="51",$D1915="52",$D1915="61"),0,(AB1915/'Totals and Drop Down Lists'!X$5)*Inputs!F$39)</f>
        <v>0</v>
      </c>
      <c r="BA1915">
        <f>IF(OR($D1915="51",$D1915="52",$D1915="61"),0,(AC1915/'Totals and Drop Down Lists'!Y$5)*Inputs!G$39)</f>
        <v>0</v>
      </c>
      <c r="BB1915">
        <f>IF(OR($D1915="51",$D1915="52",$D1915="61"),0,(AD1915/'Totals and Drop Down Lists'!Z$5)*Inputs!H$39)</f>
        <v>0</v>
      </c>
      <c r="BC1915">
        <f>IF(OR($D1915="51",$D1915="52",$D1915="61"),0,(AE1915/'Totals and Drop Down Lists'!AA$5)*Inputs!I$39)</f>
        <v>0</v>
      </c>
      <c r="BD1915">
        <f>IF(OR($D1915="51",$D1915="52",$D1915="61"),0,(AF1915/'Totals and Drop Down Lists'!AB$5)*Inputs!J$39)</f>
        <v>0</v>
      </c>
      <c r="BE1915">
        <f>IF(OR($D1915="51",$D1915="52",$D1915="61"),0,(AG1915/'Totals and Drop Down Lists'!AC$5)*Inputs!K$39)</f>
        <v>0</v>
      </c>
      <c r="BF1915">
        <f>IF(OR($D1915="51",$D1915="52",$D1915="61"),0,(AH1915/'Totals and Drop Down Lists'!AD$5)*Inputs!L$39)</f>
        <v>0</v>
      </c>
      <c r="BG1915" s="10">
        <f t="shared" si="262"/>
        <v>40973.682921885018</v>
      </c>
    </row>
    <row r="1916" spans="1:59" ht="28.8">
      <c r="A1916" s="1" t="s">
        <v>7546</v>
      </c>
      <c r="B1916" s="1" t="s">
        <v>3430</v>
      </c>
      <c r="C1916" s="1" t="s">
        <v>694</v>
      </c>
      <c r="D1916" s="1" t="s">
        <v>58</v>
      </c>
      <c r="E1916" s="1" t="s">
        <v>3445</v>
      </c>
      <c r="F1916" s="2">
        <v>54631</v>
      </c>
      <c r="G1916" s="2">
        <v>847</v>
      </c>
      <c r="H1916" s="2">
        <v>157</v>
      </c>
      <c r="I1916" s="2">
        <v>6241</v>
      </c>
      <c r="J1916" s="2">
        <v>21705</v>
      </c>
      <c r="K1916" s="2">
        <v>5619</v>
      </c>
      <c r="L1916" s="2">
        <v>88</v>
      </c>
      <c r="M1916" s="2">
        <v>11</v>
      </c>
      <c r="N1916" s="2">
        <v>0</v>
      </c>
      <c r="O1916" s="2">
        <v>122</v>
      </c>
      <c r="P1916" s="2">
        <v>21</v>
      </c>
      <c r="Q1916" s="2">
        <v>25</v>
      </c>
      <c r="R1916" s="2">
        <v>1295</v>
      </c>
      <c r="S1916" s="2">
        <v>3994700</v>
      </c>
      <c r="T1916" s="2">
        <v>207587900</v>
      </c>
      <c r="U1916" s="2">
        <v>215</v>
      </c>
      <c r="V1916" s="2">
        <v>272</v>
      </c>
      <c r="W1916" s="2">
        <v>40</v>
      </c>
      <c r="X1916" s="2">
        <v>1433</v>
      </c>
      <c r="Y1916" s="2">
        <v>180</v>
      </c>
      <c r="Z1916" s="2">
        <v>957</v>
      </c>
      <c r="AA1916" s="9">
        <f t="shared" si="263"/>
        <v>54631</v>
      </c>
      <c r="AB1916" s="9">
        <f t="shared" si="264"/>
        <v>5237</v>
      </c>
      <c r="AC1916" s="9">
        <f t="shared" si="265"/>
        <v>1562</v>
      </c>
      <c r="AD1916" s="9">
        <f t="shared" si="266"/>
        <v>1295</v>
      </c>
      <c r="AE1916" s="44">
        <f t="shared" si="267"/>
        <v>1.0159072506780438E-4</v>
      </c>
      <c r="AF1916" s="9">
        <f t="shared" si="268"/>
        <v>1121</v>
      </c>
      <c r="AG1916" s="9">
        <f t="shared" si="261"/>
        <v>1137</v>
      </c>
      <c r="AH1916" s="44">
        <f t="shared" si="269"/>
        <v>1.0952437735903637E-4</v>
      </c>
      <c r="AI1916">
        <f>AA1916/'Totals and Drop Down Lists'!W$6*Inputs!E$37</f>
        <v>49557.987583004062</v>
      </c>
      <c r="AJ1916">
        <f>AB1916/'Totals and Drop Down Lists'!X$6*Inputs!F$37</f>
        <v>17231.757676097979</v>
      </c>
      <c r="AK1916">
        <f>AC1916/'Totals and Drop Down Lists'!Y$6*Inputs!G$37</f>
        <v>10297.231622225372</v>
      </c>
      <c r="AL1916">
        <f>AD1916/'Totals and Drop Down Lists'!Z$6*Inputs!H$37</f>
        <v>10382.664144642087</v>
      </c>
      <c r="AM1916">
        <f>AE1916/'Totals and Drop Down Lists'!AA$6*Inputs!I$37</f>
        <v>12646.963366130034</v>
      </c>
      <c r="AN1916">
        <f>AF1916/'Totals and Drop Down Lists'!AB$6*Inputs!J$37</f>
        <v>22371.453010326455</v>
      </c>
      <c r="AO1916">
        <f>AG1916/'Totals and Drop Down Lists'!AC$6*Inputs!K$37</f>
        <v>21175.006115627169</v>
      </c>
      <c r="AP1916">
        <f>AH1916/'Totals and Drop Down Lists'!AD$6*Inputs!L$37</f>
        <v>25774.361762632092</v>
      </c>
      <c r="AQ1916">
        <f>IF(OR($D1916="51",$D1916="52",$D1916="61"),(AA1916/'Totals and Drop Down Lists'!W$4)*Inputs!E$38,0)</f>
        <v>0</v>
      </c>
      <c r="AR1916">
        <f>IF(OR($D1916="51",$D1916="52",$D1916="61"),(AB1916/'Totals and Drop Down Lists'!X$4)*Inputs!F$38,0)</f>
        <v>0</v>
      </c>
      <c r="AS1916">
        <f>IF(OR($D1916="51",$D1916="52",$D1916="61"),(AC1916/'Totals and Drop Down Lists'!Y$4)*Inputs!G$38,0)</f>
        <v>0</v>
      </c>
      <c r="AT1916">
        <f>IF(OR($D1916="51",$D1916="52",$D1916="61"),(AD1916/'Totals and Drop Down Lists'!Z$4)*Inputs!H$38,0)</f>
        <v>0</v>
      </c>
      <c r="AU1916">
        <f>IF(OR($D1916="51",$D1916="52",$D1916="61"),(AE1916/'Totals and Drop Down Lists'!AA$4)*Inputs!I$38,0)</f>
        <v>0</v>
      </c>
      <c r="AV1916">
        <f>IF(OR($D1916="51",$D1916="52",$D1916="61"),(AF1916/'Totals and Drop Down Lists'!AB$4)*Inputs!J$38,0)</f>
        <v>0</v>
      </c>
      <c r="AW1916">
        <f>IF(OR($D1916="51",$D1916="52",$D1916="61"),(AG1916/'Totals and Drop Down Lists'!AC$4)*Inputs!K$38,0)</f>
        <v>0</v>
      </c>
      <c r="AX1916">
        <f>IF(OR($D1916="51",$D1916="52",$D1916="61"),(AH1916/'Totals and Drop Down Lists'!AD$4)*Inputs!L$38,0)</f>
        <v>0</v>
      </c>
      <c r="AY1916">
        <f>IF(OR($D1916="51",$D1916="52",$D1916="61"),0,(AA1916/'Totals and Drop Down Lists'!W$5)*Inputs!E$39)</f>
        <v>0</v>
      </c>
      <c r="AZ1916">
        <f>IF(OR($D1916="51",$D1916="52",$D1916="61"),0,(AB1916/'Totals and Drop Down Lists'!X$5)*Inputs!F$39)</f>
        <v>0</v>
      </c>
      <c r="BA1916">
        <f>IF(OR($D1916="51",$D1916="52",$D1916="61"),0,(AC1916/'Totals and Drop Down Lists'!Y$5)*Inputs!G$39)</f>
        <v>0</v>
      </c>
      <c r="BB1916">
        <f>IF(OR($D1916="51",$D1916="52",$D1916="61"),0,(AD1916/'Totals and Drop Down Lists'!Z$5)*Inputs!H$39)</f>
        <v>0</v>
      </c>
      <c r="BC1916">
        <f>IF(OR($D1916="51",$D1916="52",$D1916="61"),0,(AE1916/'Totals and Drop Down Lists'!AA$5)*Inputs!I$39)</f>
        <v>0</v>
      </c>
      <c r="BD1916">
        <f>IF(OR($D1916="51",$D1916="52",$D1916="61"),0,(AF1916/'Totals and Drop Down Lists'!AB$5)*Inputs!J$39)</f>
        <v>0</v>
      </c>
      <c r="BE1916">
        <f>IF(OR($D1916="51",$D1916="52",$D1916="61"),0,(AG1916/'Totals and Drop Down Lists'!AC$5)*Inputs!K$39)</f>
        <v>0</v>
      </c>
      <c r="BF1916">
        <f>IF(OR($D1916="51",$D1916="52",$D1916="61"),0,(AH1916/'Totals and Drop Down Lists'!AD$5)*Inputs!L$39)</f>
        <v>0</v>
      </c>
      <c r="BG1916" s="10">
        <f t="shared" si="262"/>
        <v>169437.42528068525</v>
      </c>
    </row>
    <row r="1917" spans="1:59" ht="28.8">
      <c r="A1917" s="1" t="s">
        <v>7546</v>
      </c>
      <c r="B1917" s="1" t="s">
        <v>3430</v>
      </c>
      <c r="C1917" s="1" t="s">
        <v>31</v>
      </c>
      <c r="D1917" s="1" t="s">
        <v>25</v>
      </c>
      <c r="E1917" s="1" t="s">
        <v>3446</v>
      </c>
      <c r="F1917" s="2">
        <v>42946</v>
      </c>
      <c r="G1917" s="2">
        <v>452</v>
      </c>
      <c r="H1917" s="2">
        <v>34</v>
      </c>
      <c r="I1917" s="2">
        <v>8830</v>
      </c>
      <c r="J1917" s="2">
        <v>17085</v>
      </c>
      <c r="K1917" s="2">
        <v>5832</v>
      </c>
      <c r="L1917" s="2">
        <v>85</v>
      </c>
      <c r="M1917" s="2">
        <v>25</v>
      </c>
      <c r="N1917" s="2">
        <v>0</v>
      </c>
      <c r="O1917" s="2">
        <v>153</v>
      </c>
      <c r="P1917" s="2">
        <v>25</v>
      </c>
      <c r="Q1917" s="2">
        <v>0</v>
      </c>
      <c r="R1917" s="2">
        <v>1947</v>
      </c>
      <c r="S1917" s="2">
        <v>3040900</v>
      </c>
      <c r="T1917" s="2">
        <v>156950500</v>
      </c>
      <c r="U1917" s="2">
        <v>305</v>
      </c>
      <c r="V1917" s="2">
        <v>315</v>
      </c>
      <c r="W1917" s="2">
        <v>42</v>
      </c>
      <c r="X1917" s="2">
        <v>1425</v>
      </c>
      <c r="Y1917" s="2">
        <v>230</v>
      </c>
      <c r="Z1917" s="2">
        <v>913</v>
      </c>
      <c r="AA1917" s="9">
        <f t="shared" si="263"/>
        <v>42946</v>
      </c>
      <c r="AB1917" s="9">
        <f t="shared" si="264"/>
        <v>8344</v>
      </c>
      <c r="AC1917" s="9">
        <f t="shared" si="265"/>
        <v>2235</v>
      </c>
      <c r="AD1917" s="9">
        <f t="shared" si="266"/>
        <v>1947</v>
      </c>
      <c r="AE1917" s="44">
        <f t="shared" si="267"/>
        <v>1.3903234037147705E-4</v>
      </c>
      <c r="AF1917" s="9">
        <f t="shared" si="268"/>
        <v>1068</v>
      </c>
      <c r="AG1917" s="9">
        <f t="shared" si="261"/>
        <v>1143</v>
      </c>
      <c r="AH1917" s="44">
        <f t="shared" si="269"/>
        <v>1.4517767898394537E-4</v>
      </c>
      <c r="AI1917">
        <f>AA1917/'Totals and Drop Down Lists'!W$6*Inputs!E$37</f>
        <v>38958.051925457934</v>
      </c>
      <c r="AJ1917">
        <f>AB1917/'Totals and Drop Down Lists'!X$6*Inputs!F$37</f>
        <v>27454.99065292372</v>
      </c>
      <c r="AK1917">
        <f>AC1917/'Totals and Drop Down Lists'!Y$6*Inputs!G$37</f>
        <v>14733.874952415947</v>
      </c>
      <c r="AL1917">
        <f>AD1917/'Totals and Drop Down Lists'!Z$6*Inputs!H$37</f>
        <v>15610.074972678101</v>
      </c>
      <c r="AM1917">
        <f>AE1917/'Totals and Drop Down Lists'!AA$6*Inputs!I$37</f>
        <v>17308.045731653463</v>
      </c>
      <c r="AN1917">
        <f>AF1917/'Totals and Drop Down Lists'!AB$6*Inputs!J$37</f>
        <v>21313.748273888184</v>
      </c>
      <c r="AO1917">
        <f>AG1917/'Totals and Drop Down Lists'!AC$6*Inputs!K$37</f>
        <v>21286.747572701723</v>
      </c>
      <c r="AP1917">
        <f>AH1917/'Totals and Drop Down Lists'!AD$6*Inputs!L$37</f>
        <v>34164.64999134509</v>
      </c>
      <c r="AQ1917">
        <f>IF(OR($D1917="51",$D1917="52",$D1917="61"),(AA1917/'Totals and Drop Down Lists'!W$4)*Inputs!E$38,0)</f>
        <v>0</v>
      </c>
      <c r="AR1917">
        <f>IF(OR($D1917="51",$D1917="52",$D1917="61"),(AB1917/'Totals and Drop Down Lists'!X$4)*Inputs!F$38,0)</f>
        <v>0</v>
      </c>
      <c r="AS1917">
        <f>IF(OR($D1917="51",$D1917="52",$D1917="61"),(AC1917/'Totals and Drop Down Lists'!Y$4)*Inputs!G$38,0)</f>
        <v>0</v>
      </c>
      <c r="AT1917">
        <f>IF(OR($D1917="51",$D1917="52",$D1917="61"),(AD1917/'Totals and Drop Down Lists'!Z$4)*Inputs!H$38,0)</f>
        <v>0</v>
      </c>
      <c r="AU1917">
        <f>IF(OR($D1917="51",$D1917="52",$D1917="61"),(AE1917/'Totals and Drop Down Lists'!AA$4)*Inputs!I$38,0)</f>
        <v>0</v>
      </c>
      <c r="AV1917">
        <f>IF(OR($D1917="51",$D1917="52",$D1917="61"),(AF1917/'Totals and Drop Down Lists'!AB$4)*Inputs!J$38,0)</f>
        <v>0</v>
      </c>
      <c r="AW1917">
        <f>IF(OR($D1917="51",$D1917="52",$D1917="61"),(AG1917/'Totals and Drop Down Lists'!AC$4)*Inputs!K$38,0)</f>
        <v>0</v>
      </c>
      <c r="AX1917">
        <f>IF(OR($D1917="51",$D1917="52",$D1917="61"),(AH1917/'Totals and Drop Down Lists'!AD$4)*Inputs!L$38,0)</f>
        <v>0</v>
      </c>
      <c r="AY1917">
        <f>IF(OR($D1917="51",$D1917="52",$D1917="61"),0,(AA1917/'Totals and Drop Down Lists'!W$5)*Inputs!E$39)</f>
        <v>0</v>
      </c>
      <c r="AZ1917">
        <f>IF(OR($D1917="51",$D1917="52",$D1917="61"),0,(AB1917/'Totals and Drop Down Lists'!X$5)*Inputs!F$39)</f>
        <v>0</v>
      </c>
      <c r="BA1917">
        <f>IF(OR($D1917="51",$D1917="52",$D1917="61"),0,(AC1917/'Totals and Drop Down Lists'!Y$5)*Inputs!G$39)</f>
        <v>0</v>
      </c>
      <c r="BB1917">
        <f>IF(OR($D1917="51",$D1917="52",$D1917="61"),0,(AD1917/'Totals and Drop Down Lists'!Z$5)*Inputs!H$39)</f>
        <v>0</v>
      </c>
      <c r="BC1917">
        <f>IF(OR($D1917="51",$D1917="52",$D1917="61"),0,(AE1917/'Totals and Drop Down Lists'!AA$5)*Inputs!I$39)</f>
        <v>0</v>
      </c>
      <c r="BD1917">
        <f>IF(OR($D1917="51",$D1917="52",$D1917="61"),0,(AF1917/'Totals and Drop Down Lists'!AB$5)*Inputs!J$39)</f>
        <v>0</v>
      </c>
      <c r="BE1917">
        <f>IF(OR($D1917="51",$D1917="52",$D1917="61"),0,(AG1917/'Totals and Drop Down Lists'!AC$5)*Inputs!K$39)</f>
        <v>0</v>
      </c>
      <c r="BF1917">
        <f>IF(OR($D1917="51",$D1917="52",$D1917="61"),0,(AH1917/'Totals and Drop Down Lists'!AD$5)*Inputs!L$39)</f>
        <v>0</v>
      </c>
      <c r="BG1917" s="10">
        <f t="shared" si="262"/>
        <v>190830.18407306419</v>
      </c>
    </row>
    <row r="1918" spans="1:59" ht="28.8">
      <c r="A1918" s="1" t="s">
        <v>7546</v>
      </c>
      <c r="B1918" s="1" t="s">
        <v>3430</v>
      </c>
      <c r="C1918" s="1" t="s">
        <v>2711</v>
      </c>
      <c r="D1918" s="1" t="s">
        <v>25</v>
      </c>
      <c r="E1918" s="1" t="s">
        <v>3447</v>
      </c>
      <c r="F1918" s="2">
        <v>9249</v>
      </c>
      <c r="G1918" s="2">
        <v>32</v>
      </c>
      <c r="H1918" s="2">
        <v>0</v>
      </c>
      <c r="I1918" s="2">
        <v>1292</v>
      </c>
      <c r="J1918" s="2">
        <v>3743</v>
      </c>
      <c r="K1918" s="2">
        <v>1084</v>
      </c>
      <c r="L1918" s="2">
        <v>46</v>
      </c>
      <c r="M1918" s="2">
        <v>2</v>
      </c>
      <c r="N1918" s="2">
        <v>0</v>
      </c>
      <c r="O1918" s="2">
        <v>6</v>
      </c>
      <c r="P1918" s="2">
        <v>0</v>
      </c>
      <c r="Q1918" s="2">
        <v>11</v>
      </c>
      <c r="R1918" s="2">
        <v>1296</v>
      </c>
      <c r="S1918" s="2">
        <v>438400</v>
      </c>
      <c r="T1918" s="2">
        <v>30286100</v>
      </c>
      <c r="U1918" s="2">
        <v>41</v>
      </c>
      <c r="V1918" s="2">
        <v>151</v>
      </c>
      <c r="W1918" s="2">
        <v>29</v>
      </c>
      <c r="X1918" s="2">
        <v>343</v>
      </c>
      <c r="Y1918" s="2">
        <v>65</v>
      </c>
      <c r="Z1918" s="2">
        <v>177</v>
      </c>
      <c r="AA1918" s="9">
        <f t="shared" si="263"/>
        <v>9249</v>
      </c>
      <c r="AB1918" s="9">
        <f t="shared" si="264"/>
        <v>1260</v>
      </c>
      <c r="AC1918" s="9">
        <f t="shared" si="265"/>
        <v>1361</v>
      </c>
      <c r="AD1918" s="9">
        <f t="shared" si="266"/>
        <v>1296</v>
      </c>
      <c r="AE1918" s="44">
        <f t="shared" si="267"/>
        <v>2.192474360222662E-5</v>
      </c>
      <c r="AF1918" s="9">
        <f t="shared" si="268"/>
        <v>163</v>
      </c>
      <c r="AG1918" s="9">
        <f t="shared" si="261"/>
        <v>242</v>
      </c>
      <c r="AH1918" s="44">
        <f t="shared" si="269"/>
        <v>2.6078097659278562E-5</v>
      </c>
      <c r="AI1918">
        <f>AA1918/'Totals and Drop Down Lists'!W$6*Inputs!E$37</f>
        <v>8390.1416257290639</v>
      </c>
      <c r="AJ1918">
        <f>AB1918/'Totals and Drop Down Lists'!X$6*Inputs!F$37</f>
        <v>4145.8878502737161</v>
      </c>
      <c r="AK1918">
        <f>AC1918/'Totals and Drop Down Lists'!Y$6*Inputs!G$37</f>
        <v>8972.1717271758862</v>
      </c>
      <c r="AL1918">
        <f>AD1918/'Totals and Drop Down Lists'!Z$6*Inputs!H$37</f>
        <v>10390.68164591208</v>
      </c>
      <c r="AM1918">
        <f>AE1918/'Totals and Drop Down Lists'!AA$6*Inputs!I$37</f>
        <v>2729.397087815732</v>
      </c>
      <c r="AN1918">
        <f>AF1918/'Totals and Drop Down Lists'!AB$6*Inputs!J$37</f>
        <v>3252.9409818761933</v>
      </c>
      <c r="AO1918">
        <f>AG1918/'Totals and Drop Down Lists'!AC$6*Inputs!K$37</f>
        <v>4506.9054353401716</v>
      </c>
      <c r="AP1918">
        <f>AH1918/'Totals and Drop Down Lists'!AD$6*Inputs!L$37</f>
        <v>6136.9563503484187</v>
      </c>
      <c r="AQ1918">
        <f>IF(OR($D1918="51",$D1918="52",$D1918="61"),(AA1918/'Totals and Drop Down Lists'!W$4)*Inputs!E$38,0)</f>
        <v>0</v>
      </c>
      <c r="AR1918">
        <f>IF(OR($D1918="51",$D1918="52",$D1918="61"),(AB1918/'Totals and Drop Down Lists'!X$4)*Inputs!F$38,0)</f>
        <v>0</v>
      </c>
      <c r="AS1918">
        <f>IF(OR($D1918="51",$D1918="52",$D1918="61"),(AC1918/'Totals and Drop Down Lists'!Y$4)*Inputs!G$38,0)</f>
        <v>0</v>
      </c>
      <c r="AT1918">
        <f>IF(OR($D1918="51",$D1918="52",$D1918="61"),(AD1918/'Totals and Drop Down Lists'!Z$4)*Inputs!H$38,0)</f>
        <v>0</v>
      </c>
      <c r="AU1918">
        <f>IF(OR($D1918="51",$D1918="52",$D1918="61"),(AE1918/'Totals and Drop Down Lists'!AA$4)*Inputs!I$38,0)</f>
        <v>0</v>
      </c>
      <c r="AV1918">
        <f>IF(OR($D1918="51",$D1918="52",$D1918="61"),(AF1918/'Totals and Drop Down Lists'!AB$4)*Inputs!J$38,0)</f>
        <v>0</v>
      </c>
      <c r="AW1918">
        <f>IF(OR($D1918="51",$D1918="52",$D1918="61"),(AG1918/'Totals and Drop Down Lists'!AC$4)*Inputs!K$38,0)</f>
        <v>0</v>
      </c>
      <c r="AX1918">
        <f>IF(OR($D1918="51",$D1918="52",$D1918="61"),(AH1918/'Totals and Drop Down Lists'!AD$4)*Inputs!L$38,0)</f>
        <v>0</v>
      </c>
      <c r="AY1918">
        <f>IF(OR($D1918="51",$D1918="52",$D1918="61"),0,(AA1918/'Totals and Drop Down Lists'!W$5)*Inputs!E$39)</f>
        <v>0</v>
      </c>
      <c r="AZ1918">
        <f>IF(OR($D1918="51",$D1918="52",$D1918="61"),0,(AB1918/'Totals and Drop Down Lists'!X$5)*Inputs!F$39)</f>
        <v>0</v>
      </c>
      <c r="BA1918">
        <f>IF(OR($D1918="51",$D1918="52",$D1918="61"),0,(AC1918/'Totals and Drop Down Lists'!Y$5)*Inputs!G$39)</f>
        <v>0</v>
      </c>
      <c r="BB1918">
        <f>IF(OR($D1918="51",$D1918="52",$D1918="61"),0,(AD1918/'Totals and Drop Down Lists'!Z$5)*Inputs!H$39)</f>
        <v>0</v>
      </c>
      <c r="BC1918">
        <f>IF(OR($D1918="51",$D1918="52",$D1918="61"),0,(AE1918/'Totals and Drop Down Lists'!AA$5)*Inputs!I$39)</f>
        <v>0</v>
      </c>
      <c r="BD1918">
        <f>IF(OR($D1918="51",$D1918="52",$D1918="61"),0,(AF1918/'Totals and Drop Down Lists'!AB$5)*Inputs!J$39)</f>
        <v>0</v>
      </c>
      <c r="BE1918">
        <f>IF(OR($D1918="51",$D1918="52",$D1918="61"),0,(AG1918/'Totals and Drop Down Lists'!AC$5)*Inputs!K$39)</f>
        <v>0</v>
      </c>
      <c r="BF1918">
        <f>IF(OR($D1918="51",$D1918="52",$D1918="61"),0,(AH1918/'Totals and Drop Down Lists'!AD$5)*Inputs!L$39)</f>
        <v>0</v>
      </c>
      <c r="BG1918" s="10">
        <f t="shared" si="262"/>
        <v>48525.082704471264</v>
      </c>
    </row>
    <row r="1919" spans="1:59" ht="28.8">
      <c r="A1919" s="1" t="s">
        <v>7546</v>
      </c>
      <c r="B1919" s="1" t="s">
        <v>3430</v>
      </c>
      <c r="C1919" s="1" t="s">
        <v>3448</v>
      </c>
      <c r="D1919" s="1" t="s">
        <v>58</v>
      </c>
      <c r="E1919" s="1" t="s">
        <v>3449</v>
      </c>
      <c r="F1919" s="2">
        <v>44228</v>
      </c>
      <c r="G1919" s="2">
        <v>373</v>
      </c>
      <c r="H1919" s="2">
        <v>16</v>
      </c>
      <c r="I1919" s="2">
        <v>5291</v>
      </c>
      <c r="J1919" s="2">
        <v>16540</v>
      </c>
      <c r="K1919" s="2">
        <v>3949</v>
      </c>
      <c r="L1919" s="2">
        <v>28</v>
      </c>
      <c r="M1919" s="2">
        <v>84</v>
      </c>
      <c r="N1919" s="2">
        <v>27</v>
      </c>
      <c r="O1919" s="2">
        <v>28</v>
      </c>
      <c r="P1919" s="2">
        <v>0</v>
      </c>
      <c r="Q1919" s="2">
        <v>0</v>
      </c>
      <c r="R1919" s="2">
        <v>1725</v>
      </c>
      <c r="S1919" s="2">
        <v>2119100</v>
      </c>
      <c r="T1919" s="2">
        <v>141867500</v>
      </c>
      <c r="U1919" s="2">
        <v>223</v>
      </c>
      <c r="V1919" s="2">
        <v>388</v>
      </c>
      <c r="W1919" s="2">
        <v>154</v>
      </c>
      <c r="X1919" s="2">
        <v>1004</v>
      </c>
      <c r="Y1919" s="2">
        <v>149</v>
      </c>
      <c r="Z1919" s="2">
        <v>560</v>
      </c>
      <c r="AA1919" s="9">
        <f t="shared" si="263"/>
        <v>44228</v>
      </c>
      <c r="AB1919" s="9">
        <f t="shared" si="264"/>
        <v>4902</v>
      </c>
      <c r="AC1919" s="9">
        <f t="shared" si="265"/>
        <v>1892</v>
      </c>
      <c r="AD1919" s="9">
        <f t="shared" si="266"/>
        <v>1725</v>
      </c>
      <c r="AE1919" s="44">
        <f t="shared" si="267"/>
        <v>6.5846780908601895E-5</v>
      </c>
      <c r="AF1919" s="9">
        <f t="shared" si="268"/>
        <v>462</v>
      </c>
      <c r="AG1919" s="9">
        <f t="shared" si="261"/>
        <v>709</v>
      </c>
      <c r="AH1919" s="44">
        <f t="shared" si="269"/>
        <v>6.2986713723644743E-5</v>
      </c>
      <c r="AI1919">
        <f>AA1919/'Totals and Drop Down Lists'!W$6*Inputs!E$37</f>
        <v>40121.005927424056</v>
      </c>
      <c r="AJ1919">
        <f>AB1919/'Totals and Drop Down Lists'!X$6*Inputs!F$37</f>
        <v>16129.477969874411</v>
      </c>
      <c r="AK1919">
        <f>AC1919/'Totals and Drop Down Lists'!Y$6*Inputs!G$37</f>
        <v>12472.703091709605</v>
      </c>
      <c r="AL1919">
        <f>AD1919/'Totals and Drop Down Lists'!Z$6*Inputs!H$37</f>
        <v>13830.189690739458</v>
      </c>
      <c r="AM1919">
        <f>AE1919/'Totals and Drop Down Lists'!AA$6*Inputs!I$37</f>
        <v>8197.2229785039053</v>
      </c>
      <c r="AN1919">
        <f>AF1919/'Totals and Drop Down Lists'!AB$6*Inputs!J$37</f>
        <v>9219.9922308392706</v>
      </c>
      <c r="AO1919">
        <f>AG1919/'Totals and Drop Down Lists'!AC$6*Inputs!K$37</f>
        <v>13204.115510975957</v>
      </c>
      <c r="AP1919">
        <f>AH1919/'Totals and Drop Down Lists'!AD$6*Inputs!L$37</f>
        <v>14822.657611927705</v>
      </c>
      <c r="AQ1919">
        <f>IF(OR($D1919="51",$D1919="52",$D1919="61"),(AA1919/'Totals and Drop Down Lists'!W$4)*Inputs!E$38,0)</f>
        <v>0</v>
      </c>
      <c r="AR1919">
        <f>IF(OR($D1919="51",$D1919="52",$D1919="61"),(AB1919/'Totals and Drop Down Lists'!X$4)*Inputs!F$38,0)</f>
        <v>0</v>
      </c>
      <c r="AS1919">
        <f>IF(OR($D1919="51",$D1919="52",$D1919="61"),(AC1919/'Totals and Drop Down Lists'!Y$4)*Inputs!G$38,0)</f>
        <v>0</v>
      </c>
      <c r="AT1919">
        <f>IF(OR($D1919="51",$D1919="52",$D1919="61"),(AD1919/'Totals and Drop Down Lists'!Z$4)*Inputs!H$38,0)</f>
        <v>0</v>
      </c>
      <c r="AU1919">
        <f>IF(OR($D1919="51",$D1919="52",$D1919="61"),(AE1919/'Totals and Drop Down Lists'!AA$4)*Inputs!I$38,0)</f>
        <v>0</v>
      </c>
      <c r="AV1919">
        <f>IF(OR($D1919="51",$D1919="52",$D1919="61"),(AF1919/'Totals and Drop Down Lists'!AB$4)*Inputs!J$38,0)</f>
        <v>0</v>
      </c>
      <c r="AW1919">
        <f>IF(OR($D1919="51",$D1919="52",$D1919="61"),(AG1919/'Totals and Drop Down Lists'!AC$4)*Inputs!K$38,0)</f>
        <v>0</v>
      </c>
      <c r="AX1919">
        <f>IF(OR($D1919="51",$D1919="52",$D1919="61"),(AH1919/'Totals and Drop Down Lists'!AD$4)*Inputs!L$38,0)</f>
        <v>0</v>
      </c>
      <c r="AY1919">
        <f>IF(OR($D1919="51",$D1919="52",$D1919="61"),0,(AA1919/'Totals and Drop Down Lists'!W$5)*Inputs!E$39)</f>
        <v>0</v>
      </c>
      <c r="AZ1919">
        <f>IF(OR($D1919="51",$D1919="52",$D1919="61"),0,(AB1919/'Totals and Drop Down Lists'!X$5)*Inputs!F$39)</f>
        <v>0</v>
      </c>
      <c r="BA1919">
        <f>IF(OR($D1919="51",$D1919="52",$D1919="61"),0,(AC1919/'Totals and Drop Down Lists'!Y$5)*Inputs!G$39)</f>
        <v>0</v>
      </c>
      <c r="BB1919">
        <f>IF(OR($D1919="51",$D1919="52",$D1919="61"),0,(AD1919/'Totals and Drop Down Lists'!Z$5)*Inputs!H$39)</f>
        <v>0</v>
      </c>
      <c r="BC1919">
        <f>IF(OR($D1919="51",$D1919="52",$D1919="61"),0,(AE1919/'Totals and Drop Down Lists'!AA$5)*Inputs!I$39)</f>
        <v>0</v>
      </c>
      <c r="BD1919">
        <f>IF(OR($D1919="51",$D1919="52",$D1919="61"),0,(AF1919/'Totals and Drop Down Lists'!AB$5)*Inputs!J$39)</f>
        <v>0</v>
      </c>
      <c r="BE1919">
        <f>IF(OR($D1919="51",$D1919="52",$D1919="61"),0,(AG1919/'Totals and Drop Down Lists'!AC$5)*Inputs!K$39)</f>
        <v>0</v>
      </c>
      <c r="BF1919">
        <f>IF(OR($D1919="51",$D1919="52",$D1919="61"),0,(AH1919/'Totals and Drop Down Lists'!AD$5)*Inputs!L$39)</f>
        <v>0</v>
      </c>
      <c r="BG1919" s="10">
        <f t="shared" si="262"/>
        <v>127997.36501199436</v>
      </c>
    </row>
    <row r="1920" spans="1:59" ht="28.8">
      <c r="A1920" s="1" t="s">
        <v>7546</v>
      </c>
      <c r="B1920" s="1" t="s">
        <v>3430</v>
      </c>
      <c r="C1920" s="1" t="s">
        <v>583</v>
      </c>
      <c r="D1920" s="1" t="s">
        <v>25</v>
      </c>
      <c r="E1920" s="1" t="s">
        <v>3450</v>
      </c>
      <c r="F1920" s="2">
        <v>43822</v>
      </c>
      <c r="G1920" s="2">
        <v>321</v>
      </c>
      <c r="H1920" s="2">
        <v>9</v>
      </c>
      <c r="I1920" s="2">
        <v>6980</v>
      </c>
      <c r="J1920" s="2">
        <v>17647</v>
      </c>
      <c r="K1920" s="2">
        <v>3845</v>
      </c>
      <c r="L1920" s="2">
        <v>133</v>
      </c>
      <c r="M1920" s="2">
        <v>4</v>
      </c>
      <c r="N1920" s="2">
        <v>0</v>
      </c>
      <c r="O1920" s="2">
        <v>124</v>
      </c>
      <c r="P1920" s="2">
        <v>89</v>
      </c>
      <c r="Q1920" s="2">
        <v>0</v>
      </c>
      <c r="R1920" s="2">
        <v>927</v>
      </c>
      <c r="S1920" s="2">
        <v>2195700</v>
      </c>
      <c r="T1920" s="2">
        <v>109375900</v>
      </c>
      <c r="U1920" s="2">
        <v>431</v>
      </c>
      <c r="V1920" s="2">
        <v>324</v>
      </c>
      <c r="W1920" s="2">
        <v>44</v>
      </c>
      <c r="X1920" s="2">
        <v>826</v>
      </c>
      <c r="Y1920" s="2">
        <v>133</v>
      </c>
      <c r="Z1920" s="2">
        <v>457</v>
      </c>
      <c r="AA1920" s="9">
        <f t="shared" si="263"/>
        <v>43822</v>
      </c>
      <c r="AB1920" s="9">
        <f t="shared" si="264"/>
        <v>6650</v>
      </c>
      <c r="AC1920" s="9">
        <f t="shared" si="265"/>
        <v>1277</v>
      </c>
      <c r="AD1920" s="9">
        <f t="shared" si="266"/>
        <v>927</v>
      </c>
      <c r="AE1920" s="44">
        <f t="shared" si="267"/>
        <v>5.850831467999919E-5</v>
      </c>
      <c r="AF1920" s="9">
        <f t="shared" si="268"/>
        <v>458</v>
      </c>
      <c r="AG1920" s="9">
        <f t="shared" si="261"/>
        <v>590</v>
      </c>
      <c r="AH1920" s="44">
        <f t="shared" si="269"/>
        <v>4.7833103145468038E-5</v>
      </c>
      <c r="AI1920">
        <f>AA1920/'Totals and Drop Down Lists'!W$6*Inputs!E$37</f>
        <v>39752.706922121215</v>
      </c>
      <c r="AJ1920">
        <f>AB1920/'Totals and Drop Down Lists'!X$6*Inputs!F$37</f>
        <v>21881.074765333498</v>
      </c>
      <c r="AK1920">
        <f>AC1920/'Totals and Drop Down Lists'!Y$6*Inputs!G$37</f>
        <v>8418.4153531253523</v>
      </c>
      <c r="AL1920">
        <f>AD1920/'Totals and Drop Down Lists'!Z$6*Inputs!H$37</f>
        <v>7432.2236772843353</v>
      </c>
      <c r="AM1920">
        <f>AE1920/'Totals and Drop Down Lists'!AA$6*Inputs!I$37</f>
        <v>7283.6620850780791</v>
      </c>
      <c r="AN1920">
        <f>AF1920/'Totals and Drop Down Lists'!AB$6*Inputs!J$37</f>
        <v>9140.165458277892</v>
      </c>
      <c r="AO1920">
        <f>AG1920/'Totals and Drop Down Lists'!AC$6*Inputs!K$37</f>
        <v>10987.909945664056</v>
      </c>
      <c r="AP1920">
        <f>AH1920/'Totals and Drop Down Lists'!AD$6*Inputs!L$37</f>
        <v>11256.559812790114</v>
      </c>
      <c r="AQ1920">
        <f>IF(OR($D1920="51",$D1920="52",$D1920="61"),(AA1920/'Totals and Drop Down Lists'!W$4)*Inputs!E$38,0)</f>
        <v>0</v>
      </c>
      <c r="AR1920">
        <f>IF(OR($D1920="51",$D1920="52",$D1920="61"),(AB1920/'Totals and Drop Down Lists'!X$4)*Inputs!F$38,0)</f>
        <v>0</v>
      </c>
      <c r="AS1920">
        <f>IF(OR($D1920="51",$D1920="52",$D1920="61"),(AC1920/'Totals and Drop Down Lists'!Y$4)*Inputs!G$38,0)</f>
        <v>0</v>
      </c>
      <c r="AT1920">
        <f>IF(OR($D1920="51",$D1920="52",$D1920="61"),(AD1920/'Totals and Drop Down Lists'!Z$4)*Inputs!H$38,0)</f>
        <v>0</v>
      </c>
      <c r="AU1920">
        <f>IF(OR($D1920="51",$D1920="52",$D1920="61"),(AE1920/'Totals and Drop Down Lists'!AA$4)*Inputs!I$38,0)</f>
        <v>0</v>
      </c>
      <c r="AV1920">
        <f>IF(OR($D1920="51",$D1920="52",$D1920="61"),(AF1920/'Totals and Drop Down Lists'!AB$4)*Inputs!J$38,0)</f>
        <v>0</v>
      </c>
      <c r="AW1920">
        <f>IF(OR($D1920="51",$D1920="52",$D1920="61"),(AG1920/'Totals and Drop Down Lists'!AC$4)*Inputs!K$38,0)</f>
        <v>0</v>
      </c>
      <c r="AX1920">
        <f>IF(OR($D1920="51",$D1920="52",$D1920="61"),(AH1920/'Totals and Drop Down Lists'!AD$4)*Inputs!L$38,0)</f>
        <v>0</v>
      </c>
      <c r="AY1920">
        <f>IF(OR($D1920="51",$D1920="52",$D1920="61"),0,(AA1920/'Totals and Drop Down Lists'!W$5)*Inputs!E$39)</f>
        <v>0</v>
      </c>
      <c r="AZ1920">
        <f>IF(OR($D1920="51",$D1920="52",$D1920="61"),0,(AB1920/'Totals and Drop Down Lists'!X$5)*Inputs!F$39)</f>
        <v>0</v>
      </c>
      <c r="BA1920">
        <f>IF(OR($D1920="51",$D1920="52",$D1920="61"),0,(AC1920/'Totals and Drop Down Lists'!Y$5)*Inputs!G$39)</f>
        <v>0</v>
      </c>
      <c r="BB1920">
        <f>IF(OR($D1920="51",$D1920="52",$D1920="61"),0,(AD1920/'Totals and Drop Down Lists'!Z$5)*Inputs!H$39)</f>
        <v>0</v>
      </c>
      <c r="BC1920">
        <f>IF(OR($D1920="51",$D1920="52",$D1920="61"),0,(AE1920/'Totals and Drop Down Lists'!AA$5)*Inputs!I$39)</f>
        <v>0</v>
      </c>
      <c r="BD1920">
        <f>IF(OR($D1920="51",$D1920="52",$D1920="61"),0,(AF1920/'Totals and Drop Down Lists'!AB$5)*Inputs!J$39)</f>
        <v>0</v>
      </c>
      <c r="BE1920">
        <f>IF(OR($D1920="51",$D1920="52",$D1920="61"),0,(AG1920/'Totals and Drop Down Lists'!AC$5)*Inputs!K$39)</f>
        <v>0</v>
      </c>
      <c r="BF1920">
        <f>IF(OR($D1920="51",$D1920="52",$D1920="61"),0,(AH1920/'Totals and Drop Down Lists'!AD$5)*Inputs!L$39)</f>
        <v>0</v>
      </c>
      <c r="BG1920" s="10">
        <f t="shared" si="262"/>
        <v>116152.71801967453</v>
      </c>
    </row>
    <row r="1921" spans="1:59" ht="28.8">
      <c r="A1921" s="1" t="s">
        <v>7546</v>
      </c>
      <c r="B1921" s="1" t="s">
        <v>3430</v>
      </c>
      <c r="C1921" s="1" t="s">
        <v>3451</v>
      </c>
      <c r="D1921" s="1" t="s">
        <v>25</v>
      </c>
      <c r="E1921" s="1" t="s">
        <v>3452</v>
      </c>
      <c r="F1921" s="2">
        <v>76322</v>
      </c>
      <c r="G1921" s="2">
        <v>2037</v>
      </c>
      <c r="H1921" s="2">
        <v>380</v>
      </c>
      <c r="I1921" s="2">
        <v>11515</v>
      </c>
      <c r="J1921" s="2">
        <v>29411</v>
      </c>
      <c r="K1921" s="2">
        <v>9866</v>
      </c>
      <c r="L1921" s="2">
        <v>114</v>
      </c>
      <c r="M1921" s="2">
        <v>24</v>
      </c>
      <c r="N1921" s="2">
        <v>0</v>
      </c>
      <c r="O1921" s="2">
        <v>163</v>
      </c>
      <c r="P1921" s="2">
        <v>62</v>
      </c>
      <c r="Q1921" s="2">
        <v>69</v>
      </c>
      <c r="R1921" s="2">
        <v>2708</v>
      </c>
      <c r="S1921" s="2">
        <v>6886800</v>
      </c>
      <c r="T1921" s="2">
        <v>361373100</v>
      </c>
      <c r="U1921" s="2">
        <v>777</v>
      </c>
      <c r="V1921" s="2">
        <v>294</v>
      </c>
      <c r="W1921" s="2">
        <v>95</v>
      </c>
      <c r="X1921" s="2">
        <v>2439</v>
      </c>
      <c r="Y1921" s="2">
        <v>174</v>
      </c>
      <c r="Z1921" s="2">
        <v>1772</v>
      </c>
      <c r="AA1921" s="9">
        <f t="shared" si="263"/>
        <v>76322</v>
      </c>
      <c r="AB1921" s="9">
        <f t="shared" si="264"/>
        <v>9098</v>
      </c>
      <c r="AC1921" s="9">
        <f t="shared" si="265"/>
        <v>3140</v>
      </c>
      <c r="AD1921" s="9">
        <f t="shared" si="266"/>
        <v>2708</v>
      </c>
      <c r="AE1921" s="44">
        <f t="shared" si="267"/>
        <v>2.3113633202542048E-4</v>
      </c>
      <c r="AF1921" s="9">
        <f t="shared" si="268"/>
        <v>2050</v>
      </c>
      <c r="AG1921" s="9">
        <f t="shared" si="261"/>
        <v>1946</v>
      </c>
      <c r="AH1921" s="44">
        <f t="shared" si="269"/>
        <v>2.4289872894533442E-4</v>
      </c>
      <c r="AI1921">
        <f>AA1921/'Totals and Drop Down Lists'!W$6*Inputs!E$37</f>
        <v>69234.770154491693</v>
      </c>
      <c r="AJ1921">
        <f>AB1921/'Totals and Drop Down Lists'!X$6*Inputs!F$37</f>
        <v>29935.942588722435</v>
      </c>
      <c r="AK1921">
        <f>AC1921/'Totals and Drop Down Lists'!Y$6*Inputs!G$37</f>
        <v>20699.940649031796</v>
      </c>
      <c r="AL1921">
        <f>AD1921/'Totals and Drop Down Lists'!Z$6*Inputs!H$37</f>
        <v>21711.393439143452</v>
      </c>
      <c r="AM1921">
        <f>AE1921/'Totals and Drop Down Lists'!AA$6*Inputs!I$37</f>
        <v>28774.0118180686</v>
      </c>
      <c r="AN1921">
        <f>AF1921/'Totals and Drop Down Lists'!AB$6*Inputs!J$37</f>
        <v>40911.220937706719</v>
      </c>
      <c r="AO1921">
        <f>AG1921/'Totals and Drop Down Lists'!AC$6*Inputs!K$37</f>
        <v>36241.479244512288</v>
      </c>
      <c r="AP1921">
        <f>AH1921/'Totals and Drop Down Lists'!AD$6*Inputs!L$37</f>
        <v>57161.335791004451</v>
      </c>
      <c r="AQ1921">
        <f>IF(OR($D1921="51",$D1921="52",$D1921="61"),(AA1921/'Totals and Drop Down Lists'!W$4)*Inputs!E$38,0)</f>
        <v>0</v>
      </c>
      <c r="AR1921">
        <f>IF(OR($D1921="51",$D1921="52",$D1921="61"),(AB1921/'Totals and Drop Down Lists'!X$4)*Inputs!F$38,0)</f>
        <v>0</v>
      </c>
      <c r="AS1921">
        <f>IF(OR($D1921="51",$D1921="52",$D1921="61"),(AC1921/'Totals and Drop Down Lists'!Y$4)*Inputs!G$38,0)</f>
        <v>0</v>
      </c>
      <c r="AT1921">
        <f>IF(OR($D1921="51",$D1921="52",$D1921="61"),(AD1921/'Totals and Drop Down Lists'!Z$4)*Inputs!H$38,0)</f>
        <v>0</v>
      </c>
      <c r="AU1921">
        <f>IF(OR($D1921="51",$D1921="52",$D1921="61"),(AE1921/'Totals and Drop Down Lists'!AA$4)*Inputs!I$38,0)</f>
        <v>0</v>
      </c>
      <c r="AV1921">
        <f>IF(OR($D1921="51",$D1921="52",$D1921="61"),(AF1921/'Totals and Drop Down Lists'!AB$4)*Inputs!J$38,0)</f>
        <v>0</v>
      </c>
      <c r="AW1921">
        <f>IF(OR($D1921="51",$D1921="52",$D1921="61"),(AG1921/'Totals and Drop Down Lists'!AC$4)*Inputs!K$38,0)</f>
        <v>0</v>
      </c>
      <c r="AX1921">
        <f>IF(OR($D1921="51",$D1921="52",$D1921="61"),(AH1921/'Totals and Drop Down Lists'!AD$4)*Inputs!L$38,0)</f>
        <v>0</v>
      </c>
      <c r="AY1921">
        <f>IF(OR($D1921="51",$D1921="52",$D1921="61"),0,(AA1921/'Totals and Drop Down Lists'!W$5)*Inputs!E$39)</f>
        <v>0</v>
      </c>
      <c r="AZ1921">
        <f>IF(OR($D1921="51",$D1921="52",$D1921="61"),0,(AB1921/'Totals and Drop Down Lists'!X$5)*Inputs!F$39)</f>
        <v>0</v>
      </c>
      <c r="BA1921">
        <f>IF(OR($D1921="51",$D1921="52",$D1921="61"),0,(AC1921/'Totals and Drop Down Lists'!Y$5)*Inputs!G$39)</f>
        <v>0</v>
      </c>
      <c r="BB1921">
        <f>IF(OR($D1921="51",$D1921="52",$D1921="61"),0,(AD1921/'Totals and Drop Down Lists'!Z$5)*Inputs!H$39)</f>
        <v>0</v>
      </c>
      <c r="BC1921">
        <f>IF(OR($D1921="51",$D1921="52",$D1921="61"),0,(AE1921/'Totals and Drop Down Lists'!AA$5)*Inputs!I$39)</f>
        <v>0</v>
      </c>
      <c r="BD1921">
        <f>IF(OR($D1921="51",$D1921="52",$D1921="61"),0,(AF1921/'Totals and Drop Down Lists'!AB$5)*Inputs!J$39)</f>
        <v>0</v>
      </c>
      <c r="BE1921">
        <f>IF(OR($D1921="51",$D1921="52",$D1921="61"),0,(AG1921/'Totals and Drop Down Lists'!AC$5)*Inputs!K$39)</f>
        <v>0</v>
      </c>
      <c r="BF1921">
        <f>IF(OR($D1921="51",$D1921="52",$D1921="61"),0,(AH1921/'Totals and Drop Down Lists'!AD$5)*Inputs!L$39)</f>
        <v>0</v>
      </c>
      <c r="BG1921" s="10">
        <f t="shared" si="262"/>
        <v>304670.09462268144</v>
      </c>
    </row>
    <row r="1922" spans="1:59" ht="28.8">
      <c r="A1922" s="1" t="s">
        <v>7546</v>
      </c>
      <c r="B1922" s="1" t="s">
        <v>3430</v>
      </c>
      <c r="C1922" s="1" t="s">
        <v>612</v>
      </c>
      <c r="D1922" s="1" t="s">
        <v>25</v>
      </c>
      <c r="E1922" s="1" t="s">
        <v>3453</v>
      </c>
      <c r="F1922" s="2">
        <v>9216</v>
      </c>
      <c r="G1922" s="2">
        <v>55</v>
      </c>
      <c r="H1922" s="2">
        <v>22</v>
      </c>
      <c r="I1922" s="2">
        <v>1229</v>
      </c>
      <c r="J1922" s="2">
        <v>3613</v>
      </c>
      <c r="K1922" s="2">
        <v>713</v>
      </c>
      <c r="L1922" s="2">
        <v>41</v>
      </c>
      <c r="M1922" s="2">
        <v>27</v>
      </c>
      <c r="N1922" s="2">
        <v>0</v>
      </c>
      <c r="O1922" s="2">
        <v>13</v>
      </c>
      <c r="P1922" s="2">
        <v>0</v>
      </c>
      <c r="Q1922" s="2">
        <v>0</v>
      </c>
      <c r="R1922" s="2">
        <v>1113</v>
      </c>
      <c r="S1922" s="2">
        <v>312400</v>
      </c>
      <c r="T1922" s="2">
        <v>23361000</v>
      </c>
      <c r="U1922" s="2">
        <v>113</v>
      </c>
      <c r="V1922" s="2">
        <v>111</v>
      </c>
      <c r="W1922" s="2">
        <v>35</v>
      </c>
      <c r="X1922" s="2">
        <v>255</v>
      </c>
      <c r="Y1922" s="2">
        <v>14</v>
      </c>
      <c r="Z1922" s="2">
        <v>113</v>
      </c>
      <c r="AA1922" s="9">
        <f t="shared" si="263"/>
        <v>9216</v>
      </c>
      <c r="AB1922" s="9">
        <f t="shared" si="264"/>
        <v>1152</v>
      </c>
      <c r="AC1922" s="9">
        <f t="shared" si="265"/>
        <v>1194</v>
      </c>
      <c r="AD1922" s="9">
        <f t="shared" si="266"/>
        <v>1113</v>
      </c>
      <c r="AE1922" s="44">
        <f t="shared" si="267"/>
        <v>9.8266815915355299E-6</v>
      </c>
      <c r="AF1922" s="9">
        <f t="shared" si="268"/>
        <v>109</v>
      </c>
      <c r="AG1922" s="9">
        <f t="shared" ref="AG1922:AG1985" si="270">Y1922+Z1922</f>
        <v>127</v>
      </c>
      <c r="AH1922" s="44">
        <f t="shared" si="269"/>
        <v>9.325591240800074E-6</v>
      </c>
      <c r="AI1922">
        <f>AA1922/'Totals and Drop Down Lists'!W$6*Inputs!E$37</f>
        <v>8360.2059922931203</v>
      </c>
      <c r="AJ1922">
        <f>AB1922/'Totals and Drop Down Lists'!X$6*Inputs!F$37</f>
        <v>3790.5260345359688</v>
      </c>
      <c r="AK1922">
        <f>AC1922/'Totals and Drop Down Lists'!Y$6*Inputs!G$37</f>
        <v>7871.2513168611358</v>
      </c>
      <c r="AL1922">
        <f>AD1922/'Totals and Drop Down Lists'!Z$6*Inputs!H$37</f>
        <v>8923.4789135031988</v>
      </c>
      <c r="AM1922">
        <f>AE1922/'Totals and Drop Down Lists'!AA$6*Inputs!I$37</f>
        <v>1223.31720750913</v>
      </c>
      <c r="AN1922">
        <f>AF1922/'Totals and Drop Down Lists'!AB$6*Inputs!J$37</f>
        <v>2175.2795522975771</v>
      </c>
      <c r="AO1922">
        <f>AG1922/'Totals and Drop Down Lists'!AC$6*Inputs!K$37</f>
        <v>2365.1941747446353</v>
      </c>
      <c r="AP1922">
        <f>AH1922/'Totals and Drop Down Lists'!AD$6*Inputs!L$37</f>
        <v>2194.5905385325891</v>
      </c>
      <c r="AQ1922">
        <f>IF(OR($D1922="51",$D1922="52",$D1922="61"),(AA1922/'Totals and Drop Down Lists'!W$4)*Inputs!E$38,0)</f>
        <v>0</v>
      </c>
      <c r="AR1922">
        <f>IF(OR($D1922="51",$D1922="52",$D1922="61"),(AB1922/'Totals and Drop Down Lists'!X$4)*Inputs!F$38,0)</f>
        <v>0</v>
      </c>
      <c r="AS1922">
        <f>IF(OR($D1922="51",$D1922="52",$D1922="61"),(AC1922/'Totals and Drop Down Lists'!Y$4)*Inputs!G$38,0)</f>
        <v>0</v>
      </c>
      <c r="AT1922">
        <f>IF(OR($D1922="51",$D1922="52",$D1922="61"),(AD1922/'Totals and Drop Down Lists'!Z$4)*Inputs!H$38,0)</f>
        <v>0</v>
      </c>
      <c r="AU1922">
        <f>IF(OR($D1922="51",$D1922="52",$D1922="61"),(AE1922/'Totals and Drop Down Lists'!AA$4)*Inputs!I$38,0)</f>
        <v>0</v>
      </c>
      <c r="AV1922">
        <f>IF(OR($D1922="51",$D1922="52",$D1922="61"),(AF1922/'Totals and Drop Down Lists'!AB$4)*Inputs!J$38,0)</f>
        <v>0</v>
      </c>
      <c r="AW1922">
        <f>IF(OR($D1922="51",$D1922="52",$D1922="61"),(AG1922/'Totals and Drop Down Lists'!AC$4)*Inputs!K$38,0)</f>
        <v>0</v>
      </c>
      <c r="AX1922">
        <f>IF(OR($D1922="51",$D1922="52",$D1922="61"),(AH1922/'Totals and Drop Down Lists'!AD$4)*Inputs!L$38,0)</f>
        <v>0</v>
      </c>
      <c r="AY1922">
        <f>IF(OR($D1922="51",$D1922="52",$D1922="61"),0,(AA1922/'Totals and Drop Down Lists'!W$5)*Inputs!E$39)</f>
        <v>0</v>
      </c>
      <c r="AZ1922">
        <f>IF(OR($D1922="51",$D1922="52",$D1922="61"),0,(AB1922/'Totals and Drop Down Lists'!X$5)*Inputs!F$39)</f>
        <v>0</v>
      </c>
      <c r="BA1922">
        <f>IF(OR($D1922="51",$D1922="52",$D1922="61"),0,(AC1922/'Totals and Drop Down Lists'!Y$5)*Inputs!G$39)</f>
        <v>0</v>
      </c>
      <c r="BB1922">
        <f>IF(OR($D1922="51",$D1922="52",$D1922="61"),0,(AD1922/'Totals and Drop Down Lists'!Z$5)*Inputs!H$39)</f>
        <v>0</v>
      </c>
      <c r="BC1922">
        <f>IF(OR($D1922="51",$D1922="52",$D1922="61"),0,(AE1922/'Totals and Drop Down Lists'!AA$5)*Inputs!I$39)</f>
        <v>0</v>
      </c>
      <c r="BD1922">
        <f>IF(OR($D1922="51",$D1922="52",$D1922="61"),0,(AF1922/'Totals and Drop Down Lists'!AB$5)*Inputs!J$39)</f>
        <v>0</v>
      </c>
      <c r="BE1922">
        <f>IF(OR($D1922="51",$D1922="52",$D1922="61"),0,(AG1922/'Totals and Drop Down Lists'!AC$5)*Inputs!K$39)</f>
        <v>0</v>
      </c>
      <c r="BF1922">
        <f>IF(OR($D1922="51",$D1922="52",$D1922="61"),0,(AH1922/'Totals and Drop Down Lists'!AD$5)*Inputs!L$39)</f>
        <v>0</v>
      </c>
      <c r="BG1922" s="10">
        <f t="shared" ref="BG1922:BG1985" si="271">SUM(AI1922:BF1922)</f>
        <v>36903.843730277353</v>
      </c>
    </row>
    <row r="1923" spans="1:59" ht="28.8">
      <c r="A1923" s="1" t="s">
        <v>7546</v>
      </c>
      <c r="B1923" s="1" t="s">
        <v>3430</v>
      </c>
      <c r="C1923" s="1" t="s">
        <v>224</v>
      </c>
      <c r="D1923" s="1" t="s">
        <v>25</v>
      </c>
      <c r="E1923" s="1" t="s">
        <v>3454</v>
      </c>
      <c r="F1923" s="2">
        <v>6260</v>
      </c>
      <c r="G1923" s="2">
        <v>76</v>
      </c>
      <c r="H1923" s="2">
        <v>0</v>
      </c>
      <c r="I1923" s="2">
        <v>1349</v>
      </c>
      <c r="J1923" s="2">
        <v>2426</v>
      </c>
      <c r="K1923" s="2">
        <v>640</v>
      </c>
      <c r="L1923" s="2">
        <v>17</v>
      </c>
      <c r="M1923" s="2">
        <v>0</v>
      </c>
      <c r="N1923" s="2">
        <v>0</v>
      </c>
      <c r="O1923" s="2">
        <v>26</v>
      </c>
      <c r="P1923" s="2">
        <v>9</v>
      </c>
      <c r="Q1923" s="2">
        <v>0</v>
      </c>
      <c r="R1923" s="2">
        <v>228</v>
      </c>
      <c r="S1923" s="2">
        <v>183900</v>
      </c>
      <c r="T1923" s="2">
        <v>13622600</v>
      </c>
      <c r="U1923" s="2">
        <v>17</v>
      </c>
      <c r="V1923" s="2">
        <v>70</v>
      </c>
      <c r="W1923" s="2">
        <v>0</v>
      </c>
      <c r="X1923" s="2">
        <v>159</v>
      </c>
      <c r="Y1923" s="2">
        <v>47</v>
      </c>
      <c r="Z1923" s="2">
        <v>43</v>
      </c>
      <c r="AA1923" s="9">
        <f t="shared" ref="AA1923:AA1986" si="272">F1923</f>
        <v>6260</v>
      </c>
      <c r="AB1923" s="9">
        <f t="shared" ref="AB1923:AB1986" si="273">I1923-G1923-H1923</f>
        <v>1273</v>
      </c>
      <c r="AC1923" s="9">
        <f t="shared" ref="AC1923:AC1986" si="274">L1923+M1923+N1923+O1923+P1923+Q1923+R1923</f>
        <v>280</v>
      </c>
      <c r="AD1923" s="9">
        <f t="shared" ref="AD1923:AD1986" si="275">R1923</f>
        <v>228</v>
      </c>
      <c r="AE1923" s="44">
        <f t="shared" ref="AE1923:AE1986" si="276">IF(ISERROR(((K1923^2)*SUM(J:J))/((SUM(K:K)^2)*J1923)), 0, ((K1923^2)*SUM(J:J))/((SUM(K:K)^2)*J1923))</f>
        <v>1.179138819432364E-5</v>
      </c>
      <c r="AF1923" s="9">
        <f t="shared" ref="AF1923:AF1986" si="277">-IF((W1923+V1923-X1923)&gt;0, 0, (W1923+V1923-X1923))</f>
        <v>89</v>
      </c>
      <c r="AG1923" s="9">
        <f t="shared" si="270"/>
        <v>90</v>
      </c>
      <c r="AH1923" s="44">
        <f t="shared" ref="AH1923:AH1986" si="278">(K1923*SUM(J:J)*AG1923)/(J1923*SUM(K:K)*SUM(AG:AG))</f>
        <v>8.8345162355224393E-6</v>
      </c>
      <c r="AI1923">
        <f>AA1923/'Totals and Drop Down Lists'!W$6*Inputs!E$37</f>
        <v>5678.6989487581304</v>
      </c>
      <c r="AJ1923">
        <f>AB1923/'Totals and Drop Down Lists'!X$6*Inputs!F$37</f>
        <v>4188.6628836495556</v>
      </c>
      <c r="AK1923">
        <f>AC1923/'Totals and Drop Down Lists'!Y$6*Inputs!G$37</f>
        <v>1845.8545801684404</v>
      </c>
      <c r="AL1923">
        <f>AD1923/'Totals and Drop Down Lists'!Z$6*Inputs!H$37</f>
        <v>1827.9902895586067</v>
      </c>
      <c r="AM1923">
        <f>AE1923/'Totals and Drop Down Lists'!AA$6*Inputs!I$37</f>
        <v>1467.9022561350857</v>
      </c>
      <c r="AN1923">
        <f>AF1923/'Totals and Drop Down Lists'!AB$6*Inputs!J$37</f>
        <v>1776.1456894906821</v>
      </c>
      <c r="AO1923">
        <f>AG1923/'Totals and Drop Down Lists'!AC$6*Inputs!K$37</f>
        <v>1676.1218561182457</v>
      </c>
      <c r="AP1923">
        <f>AH1923/'Totals and Drop Down Lists'!AD$6*Inputs!L$37</f>
        <v>2079.025902204</v>
      </c>
      <c r="AQ1923">
        <f>IF(OR($D1923="51",$D1923="52",$D1923="61"),(AA1923/'Totals and Drop Down Lists'!W$4)*Inputs!E$38,0)</f>
        <v>0</v>
      </c>
      <c r="AR1923">
        <f>IF(OR($D1923="51",$D1923="52",$D1923="61"),(AB1923/'Totals and Drop Down Lists'!X$4)*Inputs!F$38,0)</f>
        <v>0</v>
      </c>
      <c r="AS1923">
        <f>IF(OR($D1923="51",$D1923="52",$D1923="61"),(AC1923/'Totals and Drop Down Lists'!Y$4)*Inputs!G$38,0)</f>
        <v>0</v>
      </c>
      <c r="AT1923">
        <f>IF(OR($D1923="51",$D1923="52",$D1923="61"),(AD1923/'Totals and Drop Down Lists'!Z$4)*Inputs!H$38,0)</f>
        <v>0</v>
      </c>
      <c r="AU1923">
        <f>IF(OR($D1923="51",$D1923="52",$D1923="61"),(AE1923/'Totals and Drop Down Lists'!AA$4)*Inputs!I$38,0)</f>
        <v>0</v>
      </c>
      <c r="AV1923">
        <f>IF(OR($D1923="51",$D1923="52",$D1923="61"),(AF1923/'Totals and Drop Down Lists'!AB$4)*Inputs!J$38,0)</f>
        <v>0</v>
      </c>
      <c r="AW1923">
        <f>IF(OR($D1923="51",$D1923="52",$D1923="61"),(AG1923/'Totals and Drop Down Lists'!AC$4)*Inputs!K$38,0)</f>
        <v>0</v>
      </c>
      <c r="AX1923">
        <f>IF(OR($D1923="51",$D1923="52",$D1923="61"),(AH1923/'Totals and Drop Down Lists'!AD$4)*Inputs!L$38,0)</f>
        <v>0</v>
      </c>
      <c r="AY1923">
        <f>IF(OR($D1923="51",$D1923="52",$D1923="61"),0,(AA1923/'Totals and Drop Down Lists'!W$5)*Inputs!E$39)</f>
        <v>0</v>
      </c>
      <c r="AZ1923">
        <f>IF(OR($D1923="51",$D1923="52",$D1923="61"),0,(AB1923/'Totals and Drop Down Lists'!X$5)*Inputs!F$39)</f>
        <v>0</v>
      </c>
      <c r="BA1923">
        <f>IF(OR($D1923="51",$D1923="52",$D1923="61"),0,(AC1923/'Totals and Drop Down Lists'!Y$5)*Inputs!G$39)</f>
        <v>0</v>
      </c>
      <c r="BB1923">
        <f>IF(OR($D1923="51",$D1923="52",$D1923="61"),0,(AD1923/'Totals and Drop Down Lists'!Z$5)*Inputs!H$39)</f>
        <v>0</v>
      </c>
      <c r="BC1923">
        <f>IF(OR($D1923="51",$D1923="52",$D1923="61"),0,(AE1923/'Totals and Drop Down Lists'!AA$5)*Inputs!I$39)</f>
        <v>0</v>
      </c>
      <c r="BD1923">
        <f>IF(OR($D1923="51",$D1923="52",$D1923="61"),0,(AF1923/'Totals and Drop Down Lists'!AB$5)*Inputs!J$39)</f>
        <v>0</v>
      </c>
      <c r="BE1923">
        <f>IF(OR($D1923="51",$D1923="52",$D1923="61"),0,(AG1923/'Totals and Drop Down Lists'!AC$5)*Inputs!K$39)</f>
        <v>0</v>
      </c>
      <c r="BF1923">
        <f>IF(OR($D1923="51",$D1923="52",$D1923="61"),0,(AH1923/'Totals and Drop Down Lists'!AD$5)*Inputs!L$39)</f>
        <v>0</v>
      </c>
      <c r="BG1923" s="10">
        <f t="shared" si="271"/>
        <v>20540.402406082747</v>
      </c>
    </row>
    <row r="1924" spans="1:59" ht="28.8">
      <c r="A1924" s="1" t="s">
        <v>7546</v>
      </c>
      <c r="B1924" s="1" t="s">
        <v>3430</v>
      </c>
      <c r="C1924" s="1" t="s">
        <v>2112</v>
      </c>
      <c r="D1924" s="1" t="s">
        <v>58</v>
      </c>
      <c r="E1924" s="1" t="s">
        <v>3455</v>
      </c>
      <c r="F1924" s="2">
        <v>97779</v>
      </c>
      <c r="G1924" s="2">
        <v>423</v>
      </c>
      <c r="H1924" s="2">
        <v>100</v>
      </c>
      <c r="I1924" s="2">
        <v>8744</v>
      </c>
      <c r="J1924" s="2">
        <v>36535</v>
      </c>
      <c r="K1924" s="2">
        <v>8303</v>
      </c>
      <c r="L1924" s="2">
        <v>181</v>
      </c>
      <c r="M1924" s="2">
        <v>12</v>
      </c>
      <c r="N1924" s="2">
        <v>16</v>
      </c>
      <c r="O1924" s="2">
        <v>288</v>
      </c>
      <c r="P1924" s="2">
        <v>69</v>
      </c>
      <c r="Q1924" s="2">
        <v>0</v>
      </c>
      <c r="R1924" s="2">
        <v>2683</v>
      </c>
      <c r="S1924" s="2">
        <v>7108400</v>
      </c>
      <c r="T1924" s="2">
        <v>356418000</v>
      </c>
      <c r="U1924" s="2">
        <v>585</v>
      </c>
      <c r="V1924" s="2">
        <v>750</v>
      </c>
      <c r="W1924" s="2">
        <v>164</v>
      </c>
      <c r="X1924" s="2">
        <v>1888</v>
      </c>
      <c r="Y1924" s="2">
        <v>226</v>
      </c>
      <c r="Z1924" s="2">
        <v>1127</v>
      </c>
      <c r="AA1924" s="9">
        <f t="shared" si="272"/>
        <v>97779</v>
      </c>
      <c r="AB1924" s="9">
        <f t="shared" si="273"/>
        <v>8221</v>
      </c>
      <c r="AC1924" s="9">
        <f t="shared" si="274"/>
        <v>3249</v>
      </c>
      <c r="AD1924" s="9">
        <f t="shared" si="275"/>
        <v>2683</v>
      </c>
      <c r="AE1924" s="44">
        <f t="shared" si="276"/>
        <v>1.3178219897809514E-4</v>
      </c>
      <c r="AF1924" s="9">
        <f t="shared" si="277"/>
        <v>974</v>
      </c>
      <c r="AG1924" s="9">
        <f t="shared" si="270"/>
        <v>1353</v>
      </c>
      <c r="AH1924" s="44">
        <f t="shared" si="278"/>
        <v>1.1441285137625177E-4</v>
      </c>
      <c r="AI1924">
        <f>AA1924/'Totals and Drop Down Lists'!W$6*Inputs!E$37</f>
        <v>88699.281870706269</v>
      </c>
      <c r="AJ1924">
        <f>AB1924/'Totals and Drop Down Lists'!X$6*Inputs!F$37</f>
        <v>27050.273029444623</v>
      </c>
      <c r="AK1924">
        <f>AC1924/'Totals and Drop Down Lists'!Y$6*Inputs!G$37</f>
        <v>21418.505467740226</v>
      </c>
      <c r="AL1924">
        <f>AD1924/'Totals and Drop Down Lists'!Z$6*Inputs!H$37</f>
        <v>21510.955907393603</v>
      </c>
      <c r="AM1924">
        <f>AE1924/'Totals and Drop Down Lists'!AA$6*Inputs!I$37</f>
        <v>16405.480339584788</v>
      </c>
      <c r="AN1924">
        <f>AF1924/'Totals and Drop Down Lists'!AB$6*Inputs!J$37</f>
        <v>19437.819118695781</v>
      </c>
      <c r="AO1924">
        <f>AG1924/'Totals and Drop Down Lists'!AC$6*Inputs!K$37</f>
        <v>25197.69857031096</v>
      </c>
      <c r="AP1924">
        <f>AH1924/'Totals and Drop Down Lists'!AD$6*Inputs!L$37</f>
        <v>26924.765908495436</v>
      </c>
      <c r="AQ1924">
        <f>IF(OR($D1924="51",$D1924="52",$D1924="61"),(AA1924/'Totals and Drop Down Lists'!W$4)*Inputs!E$38,0)</f>
        <v>0</v>
      </c>
      <c r="AR1924">
        <f>IF(OR($D1924="51",$D1924="52",$D1924="61"),(AB1924/'Totals and Drop Down Lists'!X$4)*Inputs!F$38,0)</f>
        <v>0</v>
      </c>
      <c r="AS1924">
        <f>IF(OR($D1924="51",$D1924="52",$D1924="61"),(AC1924/'Totals and Drop Down Lists'!Y$4)*Inputs!G$38,0)</f>
        <v>0</v>
      </c>
      <c r="AT1924">
        <f>IF(OR($D1924="51",$D1924="52",$D1924="61"),(AD1924/'Totals and Drop Down Lists'!Z$4)*Inputs!H$38,0)</f>
        <v>0</v>
      </c>
      <c r="AU1924">
        <f>IF(OR($D1924="51",$D1924="52",$D1924="61"),(AE1924/'Totals and Drop Down Lists'!AA$4)*Inputs!I$38,0)</f>
        <v>0</v>
      </c>
      <c r="AV1924">
        <f>IF(OR($D1924="51",$D1924="52",$D1924="61"),(AF1924/'Totals and Drop Down Lists'!AB$4)*Inputs!J$38,0)</f>
        <v>0</v>
      </c>
      <c r="AW1924">
        <f>IF(OR($D1924="51",$D1924="52",$D1924="61"),(AG1924/'Totals and Drop Down Lists'!AC$4)*Inputs!K$38,0)</f>
        <v>0</v>
      </c>
      <c r="AX1924">
        <f>IF(OR($D1924="51",$D1924="52",$D1924="61"),(AH1924/'Totals and Drop Down Lists'!AD$4)*Inputs!L$38,0)</f>
        <v>0</v>
      </c>
      <c r="AY1924">
        <f>IF(OR($D1924="51",$D1924="52",$D1924="61"),0,(AA1924/'Totals and Drop Down Lists'!W$5)*Inputs!E$39)</f>
        <v>0</v>
      </c>
      <c r="AZ1924">
        <f>IF(OR($D1924="51",$D1924="52",$D1924="61"),0,(AB1924/'Totals and Drop Down Lists'!X$5)*Inputs!F$39)</f>
        <v>0</v>
      </c>
      <c r="BA1924">
        <f>IF(OR($D1924="51",$D1924="52",$D1924="61"),0,(AC1924/'Totals and Drop Down Lists'!Y$5)*Inputs!G$39)</f>
        <v>0</v>
      </c>
      <c r="BB1924">
        <f>IF(OR($D1924="51",$D1924="52",$D1924="61"),0,(AD1924/'Totals and Drop Down Lists'!Z$5)*Inputs!H$39)</f>
        <v>0</v>
      </c>
      <c r="BC1924">
        <f>IF(OR($D1924="51",$D1924="52",$D1924="61"),0,(AE1924/'Totals and Drop Down Lists'!AA$5)*Inputs!I$39)</f>
        <v>0</v>
      </c>
      <c r="BD1924">
        <f>IF(OR($D1924="51",$D1924="52",$D1924="61"),0,(AF1924/'Totals and Drop Down Lists'!AB$5)*Inputs!J$39)</f>
        <v>0</v>
      </c>
      <c r="BE1924">
        <f>IF(OR($D1924="51",$D1924="52",$D1924="61"),0,(AG1924/'Totals and Drop Down Lists'!AC$5)*Inputs!K$39)</f>
        <v>0</v>
      </c>
      <c r="BF1924">
        <f>IF(OR($D1924="51",$D1924="52",$D1924="61"),0,(AH1924/'Totals and Drop Down Lists'!AD$5)*Inputs!L$39)</f>
        <v>0</v>
      </c>
      <c r="BG1924" s="10">
        <f t="shared" si="271"/>
        <v>246644.78021237167</v>
      </c>
    </row>
    <row r="1925" spans="1:59" ht="28.8">
      <c r="A1925" s="1" t="s">
        <v>7546</v>
      </c>
      <c r="B1925" s="1" t="s">
        <v>3430</v>
      </c>
      <c r="C1925" s="1" t="s">
        <v>2274</v>
      </c>
      <c r="D1925" s="1" t="s">
        <v>25</v>
      </c>
      <c r="E1925" s="1" t="s">
        <v>3456</v>
      </c>
      <c r="F1925" s="2">
        <v>13903</v>
      </c>
      <c r="G1925" s="2">
        <v>222</v>
      </c>
      <c r="H1925" s="2">
        <v>65</v>
      </c>
      <c r="I1925" s="2">
        <v>3142</v>
      </c>
      <c r="J1925" s="2">
        <v>5970</v>
      </c>
      <c r="K1925" s="2">
        <v>1737</v>
      </c>
      <c r="L1925" s="2">
        <v>22</v>
      </c>
      <c r="M1925" s="2">
        <v>37</v>
      </c>
      <c r="N1925" s="2">
        <v>0</v>
      </c>
      <c r="O1925" s="2">
        <v>37</v>
      </c>
      <c r="P1925" s="2">
        <v>29</v>
      </c>
      <c r="Q1925" s="2">
        <v>0</v>
      </c>
      <c r="R1925" s="2">
        <v>1399</v>
      </c>
      <c r="S1925" s="2">
        <v>837700</v>
      </c>
      <c r="T1925" s="2">
        <v>41456100</v>
      </c>
      <c r="U1925" s="2">
        <v>156</v>
      </c>
      <c r="V1925" s="2">
        <v>54</v>
      </c>
      <c r="W1925" s="2">
        <v>0</v>
      </c>
      <c r="X1925" s="2">
        <v>304</v>
      </c>
      <c r="Y1925" s="2">
        <v>55</v>
      </c>
      <c r="Z1925" s="2">
        <v>229</v>
      </c>
      <c r="AA1925" s="9">
        <f t="shared" si="272"/>
        <v>13903</v>
      </c>
      <c r="AB1925" s="9">
        <f t="shared" si="273"/>
        <v>2855</v>
      </c>
      <c r="AC1925" s="9">
        <f t="shared" si="274"/>
        <v>1524</v>
      </c>
      <c r="AD1925" s="9">
        <f t="shared" si="275"/>
        <v>1399</v>
      </c>
      <c r="AE1925" s="44">
        <f t="shared" si="276"/>
        <v>3.5295642481862884E-5</v>
      </c>
      <c r="AF1925" s="9">
        <f t="shared" si="277"/>
        <v>250</v>
      </c>
      <c r="AG1925" s="9">
        <f t="shared" si="270"/>
        <v>284</v>
      </c>
      <c r="AH1925" s="44">
        <f t="shared" si="278"/>
        <v>3.0746445363927249E-5</v>
      </c>
      <c r="AI1925">
        <f>AA1925/'Totals and Drop Down Lists'!W$6*Inputs!E$37</f>
        <v>12611.973080604517</v>
      </c>
      <c r="AJ1925">
        <f>AB1925/'Totals and Drop Down Lists'!X$6*Inputs!F$37</f>
        <v>9394.0554067709982</v>
      </c>
      <c r="AK1925">
        <f>AC1925/'Totals and Drop Down Lists'!Y$6*Inputs!G$37</f>
        <v>10046.722786345368</v>
      </c>
      <c r="AL1925">
        <f>AD1925/'Totals and Drop Down Lists'!Z$6*Inputs!H$37</f>
        <v>11216.48427672145</v>
      </c>
      <c r="AM1925">
        <f>AE1925/'Totals and Drop Down Lists'!AA$6*Inputs!I$37</f>
        <v>4393.9316030495411</v>
      </c>
      <c r="AN1925">
        <f>AF1925/'Totals and Drop Down Lists'!AB$6*Inputs!J$37</f>
        <v>4989.1732850861854</v>
      </c>
      <c r="AO1925">
        <f>AG1925/'Totals and Drop Down Lists'!AC$6*Inputs!K$37</f>
        <v>5289.0956348620202</v>
      </c>
      <c r="AP1925">
        <f>AH1925/'Totals and Drop Down Lists'!AD$6*Inputs!L$37</f>
        <v>7235.5581910959836</v>
      </c>
      <c r="AQ1925">
        <f>IF(OR($D1925="51",$D1925="52",$D1925="61"),(AA1925/'Totals and Drop Down Lists'!W$4)*Inputs!E$38,0)</f>
        <v>0</v>
      </c>
      <c r="AR1925">
        <f>IF(OR($D1925="51",$D1925="52",$D1925="61"),(AB1925/'Totals and Drop Down Lists'!X$4)*Inputs!F$38,0)</f>
        <v>0</v>
      </c>
      <c r="AS1925">
        <f>IF(OR($D1925="51",$D1925="52",$D1925="61"),(AC1925/'Totals and Drop Down Lists'!Y$4)*Inputs!G$38,0)</f>
        <v>0</v>
      </c>
      <c r="AT1925">
        <f>IF(OR($D1925="51",$D1925="52",$D1925="61"),(AD1925/'Totals and Drop Down Lists'!Z$4)*Inputs!H$38,0)</f>
        <v>0</v>
      </c>
      <c r="AU1925">
        <f>IF(OR($D1925="51",$D1925="52",$D1925="61"),(AE1925/'Totals and Drop Down Lists'!AA$4)*Inputs!I$38,0)</f>
        <v>0</v>
      </c>
      <c r="AV1925">
        <f>IF(OR($D1925="51",$D1925="52",$D1925="61"),(AF1925/'Totals and Drop Down Lists'!AB$4)*Inputs!J$38,0)</f>
        <v>0</v>
      </c>
      <c r="AW1925">
        <f>IF(OR($D1925="51",$D1925="52",$D1925="61"),(AG1925/'Totals and Drop Down Lists'!AC$4)*Inputs!K$38,0)</f>
        <v>0</v>
      </c>
      <c r="AX1925">
        <f>IF(OR($D1925="51",$D1925="52",$D1925="61"),(AH1925/'Totals and Drop Down Lists'!AD$4)*Inputs!L$38,0)</f>
        <v>0</v>
      </c>
      <c r="AY1925">
        <f>IF(OR($D1925="51",$D1925="52",$D1925="61"),0,(AA1925/'Totals and Drop Down Lists'!W$5)*Inputs!E$39)</f>
        <v>0</v>
      </c>
      <c r="AZ1925">
        <f>IF(OR($D1925="51",$D1925="52",$D1925="61"),0,(AB1925/'Totals and Drop Down Lists'!X$5)*Inputs!F$39)</f>
        <v>0</v>
      </c>
      <c r="BA1925">
        <f>IF(OR($D1925="51",$D1925="52",$D1925="61"),0,(AC1925/'Totals and Drop Down Lists'!Y$5)*Inputs!G$39)</f>
        <v>0</v>
      </c>
      <c r="BB1925">
        <f>IF(OR($D1925="51",$D1925="52",$D1925="61"),0,(AD1925/'Totals and Drop Down Lists'!Z$5)*Inputs!H$39)</f>
        <v>0</v>
      </c>
      <c r="BC1925">
        <f>IF(OR($D1925="51",$D1925="52",$D1925="61"),0,(AE1925/'Totals and Drop Down Lists'!AA$5)*Inputs!I$39)</f>
        <v>0</v>
      </c>
      <c r="BD1925">
        <f>IF(OR($D1925="51",$D1925="52",$D1925="61"),0,(AF1925/'Totals and Drop Down Lists'!AB$5)*Inputs!J$39)</f>
        <v>0</v>
      </c>
      <c r="BE1925">
        <f>IF(OR($D1925="51",$D1925="52",$D1925="61"),0,(AG1925/'Totals and Drop Down Lists'!AC$5)*Inputs!K$39)</f>
        <v>0</v>
      </c>
      <c r="BF1925">
        <f>IF(OR($D1925="51",$D1925="52",$D1925="61"),0,(AH1925/'Totals and Drop Down Lists'!AD$5)*Inputs!L$39)</f>
        <v>0</v>
      </c>
      <c r="BG1925" s="10">
        <f t="shared" si="271"/>
        <v>65176.994264536064</v>
      </c>
    </row>
    <row r="1926" spans="1:59" ht="28.8">
      <c r="A1926" s="1" t="s">
        <v>7546</v>
      </c>
      <c r="B1926" s="1" t="s">
        <v>3430</v>
      </c>
      <c r="C1926" s="1" t="s">
        <v>3457</v>
      </c>
      <c r="D1926" s="1" t="s">
        <v>25</v>
      </c>
      <c r="E1926" s="1" t="s">
        <v>3458</v>
      </c>
      <c r="F1926" s="2">
        <v>7730</v>
      </c>
      <c r="G1926" s="2">
        <v>27</v>
      </c>
      <c r="H1926" s="2">
        <v>0</v>
      </c>
      <c r="I1926" s="2">
        <v>1235</v>
      </c>
      <c r="J1926" s="2">
        <v>2958</v>
      </c>
      <c r="K1926" s="2">
        <v>704</v>
      </c>
      <c r="L1926" s="2">
        <v>8</v>
      </c>
      <c r="M1926" s="2">
        <v>18</v>
      </c>
      <c r="N1926" s="2">
        <v>0</v>
      </c>
      <c r="O1926" s="2">
        <v>5</v>
      </c>
      <c r="P1926" s="2">
        <v>0</v>
      </c>
      <c r="Q1926" s="2">
        <v>3</v>
      </c>
      <c r="R1926" s="2">
        <v>1018</v>
      </c>
      <c r="S1926" s="2">
        <v>186500</v>
      </c>
      <c r="T1926" s="2">
        <v>18928000</v>
      </c>
      <c r="U1926" s="2">
        <v>22</v>
      </c>
      <c r="V1926" s="2">
        <v>97</v>
      </c>
      <c r="W1926" s="2">
        <v>14</v>
      </c>
      <c r="X1926" s="2">
        <v>164</v>
      </c>
      <c r="Y1926" s="2">
        <v>44</v>
      </c>
      <c r="Z1926" s="2">
        <v>68</v>
      </c>
      <c r="AA1926" s="9">
        <f t="shared" si="272"/>
        <v>7730</v>
      </c>
      <c r="AB1926" s="9">
        <f t="shared" si="273"/>
        <v>1208</v>
      </c>
      <c r="AC1926" s="9">
        <f t="shared" si="274"/>
        <v>1052</v>
      </c>
      <c r="AD1926" s="9">
        <f t="shared" si="275"/>
        <v>1018</v>
      </c>
      <c r="AE1926" s="44">
        <f t="shared" si="276"/>
        <v>1.1701537656832073E-5</v>
      </c>
      <c r="AF1926" s="9">
        <f t="shared" si="277"/>
        <v>53</v>
      </c>
      <c r="AG1926" s="9">
        <f t="shared" si="270"/>
        <v>112</v>
      </c>
      <c r="AH1926" s="44">
        <f t="shared" si="278"/>
        <v>9.9184452066895827E-6</v>
      </c>
      <c r="AI1926">
        <f>AA1926/'Totals and Drop Down Lists'!W$6*Inputs!E$37</f>
        <v>7012.1953472684254</v>
      </c>
      <c r="AJ1926">
        <f>AB1926/'Totals and Drop Down Lists'!X$6*Inputs!F$37</f>
        <v>3974.7877167703564</v>
      </c>
      <c r="AK1926">
        <f>AC1926/'Totals and Drop Down Lists'!Y$6*Inputs!G$37</f>
        <v>6935.1393512042841</v>
      </c>
      <c r="AL1926">
        <f>AD1926/'Totals and Drop Down Lists'!Z$6*Inputs!H$37</f>
        <v>8161.8162928537786</v>
      </c>
      <c r="AM1926">
        <f>AE1926/'Totals and Drop Down Lists'!AA$6*Inputs!I$37</f>
        <v>1456.7168210934074</v>
      </c>
      <c r="AN1926">
        <f>AF1926/'Totals and Drop Down Lists'!AB$6*Inputs!J$37</f>
        <v>1057.7047364382713</v>
      </c>
      <c r="AO1926">
        <f>AG1926/'Totals and Drop Down Lists'!AC$6*Inputs!K$37</f>
        <v>2085.8405320582615</v>
      </c>
      <c r="AP1926">
        <f>AH1926/'Totals and Drop Down Lists'!AD$6*Inputs!L$37</f>
        <v>2334.1068084051485</v>
      </c>
      <c r="AQ1926">
        <f>IF(OR($D1926="51",$D1926="52",$D1926="61"),(AA1926/'Totals and Drop Down Lists'!W$4)*Inputs!E$38,0)</f>
        <v>0</v>
      </c>
      <c r="AR1926">
        <f>IF(OR($D1926="51",$D1926="52",$D1926="61"),(AB1926/'Totals and Drop Down Lists'!X$4)*Inputs!F$38,0)</f>
        <v>0</v>
      </c>
      <c r="AS1926">
        <f>IF(OR($D1926="51",$D1926="52",$D1926="61"),(AC1926/'Totals and Drop Down Lists'!Y$4)*Inputs!G$38,0)</f>
        <v>0</v>
      </c>
      <c r="AT1926">
        <f>IF(OR($D1926="51",$D1926="52",$D1926="61"),(AD1926/'Totals and Drop Down Lists'!Z$4)*Inputs!H$38,0)</f>
        <v>0</v>
      </c>
      <c r="AU1926">
        <f>IF(OR($D1926="51",$D1926="52",$D1926="61"),(AE1926/'Totals and Drop Down Lists'!AA$4)*Inputs!I$38,0)</f>
        <v>0</v>
      </c>
      <c r="AV1926">
        <f>IF(OR($D1926="51",$D1926="52",$D1926="61"),(AF1926/'Totals and Drop Down Lists'!AB$4)*Inputs!J$38,0)</f>
        <v>0</v>
      </c>
      <c r="AW1926">
        <f>IF(OR($D1926="51",$D1926="52",$D1926="61"),(AG1926/'Totals and Drop Down Lists'!AC$4)*Inputs!K$38,0)</f>
        <v>0</v>
      </c>
      <c r="AX1926">
        <f>IF(OR($D1926="51",$D1926="52",$D1926="61"),(AH1926/'Totals and Drop Down Lists'!AD$4)*Inputs!L$38,0)</f>
        <v>0</v>
      </c>
      <c r="AY1926">
        <f>IF(OR($D1926="51",$D1926="52",$D1926="61"),0,(AA1926/'Totals and Drop Down Lists'!W$5)*Inputs!E$39)</f>
        <v>0</v>
      </c>
      <c r="AZ1926">
        <f>IF(OR($D1926="51",$D1926="52",$D1926="61"),0,(AB1926/'Totals and Drop Down Lists'!X$5)*Inputs!F$39)</f>
        <v>0</v>
      </c>
      <c r="BA1926">
        <f>IF(OR($D1926="51",$D1926="52",$D1926="61"),0,(AC1926/'Totals and Drop Down Lists'!Y$5)*Inputs!G$39)</f>
        <v>0</v>
      </c>
      <c r="BB1926">
        <f>IF(OR($D1926="51",$D1926="52",$D1926="61"),0,(AD1926/'Totals and Drop Down Lists'!Z$5)*Inputs!H$39)</f>
        <v>0</v>
      </c>
      <c r="BC1926">
        <f>IF(OR($D1926="51",$D1926="52",$D1926="61"),0,(AE1926/'Totals and Drop Down Lists'!AA$5)*Inputs!I$39)</f>
        <v>0</v>
      </c>
      <c r="BD1926">
        <f>IF(OR($D1926="51",$D1926="52",$D1926="61"),0,(AF1926/'Totals and Drop Down Lists'!AB$5)*Inputs!J$39)</f>
        <v>0</v>
      </c>
      <c r="BE1926">
        <f>IF(OR($D1926="51",$D1926="52",$D1926="61"),0,(AG1926/'Totals and Drop Down Lists'!AC$5)*Inputs!K$39)</f>
        <v>0</v>
      </c>
      <c r="BF1926">
        <f>IF(OR($D1926="51",$D1926="52",$D1926="61"),0,(AH1926/'Totals and Drop Down Lists'!AD$5)*Inputs!L$39)</f>
        <v>0</v>
      </c>
      <c r="BG1926" s="10">
        <f t="shared" si="271"/>
        <v>33018.307606091934</v>
      </c>
    </row>
    <row r="1927" spans="1:59" ht="28.8">
      <c r="A1927" s="1" t="s">
        <v>7546</v>
      </c>
      <c r="B1927" s="1" t="s">
        <v>3430</v>
      </c>
      <c r="C1927" s="1" t="s">
        <v>286</v>
      </c>
      <c r="D1927" s="1" t="s">
        <v>25</v>
      </c>
      <c r="E1927" s="1" t="s">
        <v>3459</v>
      </c>
      <c r="F1927" s="2">
        <v>7035</v>
      </c>
      <c r="G1927" s="2">
        <v>54</v>
      </c>
      <c r="H1927" s="2">
        <v>0</v>
      </c>
      <c r="I1927" s="2">
        <v>1221</v>
      </c>
      <c r="J1927" s="2">
        <v>2749</v>
      </c>
      <c r="K1927" s="2">
        <v>637</v>
      </c>
      <c r="L1927" s="2">
        <v>37</v>
      </c>
      <c r="M1927" s="2">
        <v>8</v>
      </c>
      <c r="N1927" s="2">
        <v>5</v>
      </c>
      <c r="O1927" s="2">
        <v>7</v>
      </c>
      <c r="P1927" s="2">
        <v>0</v>
      </c>
      <c r="Q1927" s="2">
        <v>0</v>
      </c>
      <c r="R1927" s="2">
        <v>935</v>
      </c>
      <c r="S1927" s="2">
        <v>172200</v>
      </c>
      <c r="T1927" s="2">
        <v>17082000</v>
      </c>
      <c r="U1927" s="2">
        <v>42</v>
      </c>
      <c r="V1927" s="2">
        <v>31</v>
      </c>
      <c r="W1927" s="2">
        <v>15</v>
      </c>
      <c r="X1927" s="2">
        <v>110</v>
      </c>
      <c r="Y1927" s="2">
        <v>18</v>
      </c>
      <c r="Z1927" s="2">
        <v>34</v>
      </c>
      <c r="AA1927" s="9">
        <f t="shared" si="272"/>
        <v>7035</v>
      </c>
      <c r="AB1927" s="9">
        <f t="shared" si="273"/>
        <v>1167</v>
      </c>
      <c r="AC1927" s="9">
        <f t="shared" si="274"/>
        <v>992</v>
      </c>
      <c r="AD1927" s="9">
        <f t="shared" si="275"/>
        <v>935</v>
      </c>
      <c r="AE1927" s="44">
        <f t="shared" si="276"/>
        <v>1.0308605282634564E-5</v>
      </c>
      <c r="AF1927" s="9">
        <f t="shared" si="277"/>
        <v>64</v>
      </c>
      <c r="AG1927" s="9">
        <f t="shared" si="270"/>
        <v>52</v>
      </c>
      <c r="AH1927" s="44">
        <f t="shared" si="278"/>
        <v>4.4835201139776225E-6</v>
      </c>
      <c r="AI1927">
        <f>AA1927/'Totals and Drop Down Lists'!W$6*Inputs!E$37</f>
        <v>6381.7327642992732</v>
      </c>
      <c r="AJ1927">
        <f>AB1927/'Totals and Drop Down Lists'!X$6*Inputs!F$37</f>
        <v>3839.8818422773229</v>
      </c>
      <c r="AK1927">
        <f>AC1927/'Totals and Drop Down Lists'!Y$6*Inputs!G$37</f>
        <v>6539.5990840253316</v>
      </c>
      <c r="AL1927">
        <f>AD1927/'Totals and Drop Down Lists'!Z$6*Inputs!H$37</f>
        <v>7496.3636874442855</v>
      </c>
      <c r="AM1927">
        <f>AE1927/'Totals and Drop Down Lists'!AA$6*Inputs!I$37</f>
        <v>1283.3115747363724</v>
      </c>
      <c r="AN1927">
        <f>AF1927/'Totals and Drop Down Lists'!AB$6*Inputs!J$37</f>
        <v>1277.2283609820636</v>
      </c>
      <c r="AO1927">
        <f>AG1927/'Totals and Drop Down Lists'!AC$6*Inputs!K$37</f>
        <v>968.42596131276423</v>
      </c>
      <c r="AP1927">
        <f>AH1927/'Totals and Drop Down Lists'!AD$6*Inputs!L$37</f>
        <v>1055.1063806450607</v>
      </c>
      <c r="AQ1927">
        <f>IF(OR($D1927="51",$D1927="52",$D1927="61"),(AA1927/'Totals and Drop Down Lists'!W$4)*Inputs!E$38,0)</f>
        <v>0</v>
      </c>
      <c r="AR1927">
        <f>IF(OR($D1927="51",$D1927="52",$D1927="61"),(AB1927/'Totals and Drop Down Lists'!X$4)*Inputs!F$38,0)</f>
        <v>0</v>
      </c>
      <c r="AS1927">
        <f>IF(OR($D1927="51",$D1927="52",$D1927="61"),(AC1927/'Totals and Drop Down Lists'!Y$4)*Inputs!G$38,0)</f>
        <v>0</v>
      </c>
      <c r="AT1927">
        <f>IF(OR($D1927="51",$D1927="52",$D1927="61"),(AD1927/'Totals and Drop Down Lists'!Z$4)*Inputs!H$38,0)</f>
        <v>0</v>
      </c>
      <c r="AU1927">
        <f>IF(OR($D1927="51",$D1927="52",$D1927="61"),(AE1927/'Totals and Drop Down Lists'!AA$4)*Inputs!I$38,0)</f>
        <v>0</v>
      </c>
      <c r="AV1927">
        <f>IF(OR($D1927="51",$D1927="52",$D1927="61"),(AF1927/'Totals and Drop Down Lists'!AB$4)*Inputs!J$38,0)</f>
        <v>0</v>
      </c>
      <c r="AW1927">
        <f>IF(OR($D1927="51",$D1927="52",$D1927="61"),(AG1927/'Totals and Drop Down Lists'!AC$4)*Inputs!K$38,0)</f>
        <v>0</v>
      </c>
      <c r="AX1927">
        <f>IF(OR($D1927="51",$D1927="52",$D1927="61"),(AH1927/'Totals and Drop Down Lists'!AD$4)*Inputs!L$38,0)</f>
        <v>0</v>
      </c>
      <c r="AY1927">
        <f>IF(OR($D1927="51",$D1927="52",$D1927="61"),0,(AA1927/'Totals and Drop Down Lists'!W$5)*Inputs!E$39)</f>
        <v>0</v>
      </c>
      <c r="AZ1927">
        <f>IF(OR($D1927="51",$D1927="52",$D1927="61"),0,(AB1927/'Totals and Drop Down Lists'!X$5)*Inputs!F$39)</f>
        <v>0</v>
      </c>
      <c r="BA1927">
        <f>IF(OR($D1927="51",$D1927="52",$D1927="61"),0,(AC1927/'Totals and Drop Down Lists'!Y$5)*Inputs!G$39)</f>
        <v>0</v>
      </c>
      <c r="BB1927">
        <f>IF(OR($D1927="51",$D1927="52",$D1927="61"),0,(AD1927/'Totals and Drop Down Lists'!Z$5)*Inputs!H$39)</f>
        <v>0</v>
      </c>
      <c r="BC1927">
        <f>IF(OR($D1927="51",$D1927="52",$D1927="61"),0,(AE1927/'Totals and Drop Down Lists'!AA$5)*Inputs!I$39)</f>
        <v>0</v>
      </c>
      <c r="BD1927">
        <f>IF(OR($D1927="51",$D1927="52",$D1927="61"),0,(AF1927/'Totals and Drop Down Lists'!AB$5)*Inputs!J$39)</f>
        <v>0</v>
      </c>
      <c r="BE1927">
        <f>IF(OR($D1927="51",$D1927="52",$D1927="61"),0,(AG1927/'Totals and Drop Down Lists'!AC$5)*Inputs!K$39)</f>
        <v>0</v>
      </c>
      <c r="BF1927">
        <f>IF(OR($D1927="51",$D1927="52",$D1927="61"),0,(AH1927/'Totals and Drop Down Lists'!AD$5)*Inputs!L$39)</f>
        <v>0</v>
      </c>
      <c r="BG1927" s="10">
        <f t="shared" si="271"/>
        <v>28841.649655722478</v>
      </c>
    </row>
    <row r="1928" spans="1:59" ht="28.8">
      <c r="A1928" s="1" t="s">
        <v>7546</v>
      </c>
      <c r="B1928" s="1" t="s">
        <v>3430</v>
      </c>
      <c r="C1928" s="1" t="s">
        <v>41</v>
      </c>
      <c r="D1928" s="1" t="s">
        <v>58</v>
      </c>
      <c r="E1928" s="1" t="s">
        <v>3460</v>
      </c>
      <c r="F1928" s="2">
        <v>110318</v>
      </c>
      <c r="G1928" s="2">
        <v>929</v>
      </c>
      <c r="H1928" s="2">
        <v>73</v>
      </c>
      <c r="I1928" s="2">
        <v>9663</v>
      </c>
      <c r="J1928" s="2">
        <v>42476</v>
      </c>
      <c r="K1928" s="2">
        <v>11677</v>
      </c>
      <c r="L1928" s="2">
        <v>170</v>
      </c>
      <c r="M1928" s="2">
        <v>22</v>
      </c>
      <c r="N1928" s="2">
        <v>10</v>
      </c>
      <c r="O1928" s="2">
        <v>106</v>
      </c>
      <c r="P1928" s="2">
        <v>232</v>
      </c>
      <c r="Q1928" s="2">
        <v>57</v>
      </c>
      <c r="R1928" s="2">
        <v>3828</v>
      </c>
      <c r="S1928" s="2">
        <v>9109800</v>
      </c>
      <c r="T1928" s="2">
        <v>467529100</v>
      </c>
      <c r="U1928" s="2">
        <v>1019</v>
      </c>
      <c r="V1928" s="2">
        <v>736</v>
      </c>
      <c r="W1928" s="2">
        <v>10</v>
      </c>
      <c r="X1928" s="2">
        <v>2557</v>
      </c>
      <c r="Y1928" s="2">
        <v>424</v>
      </c>
      <c r="Z1928" s="2">
        <v>1617</v>
      </c>
      <c r="AA1928" s="9">
        <f t="shared" si="272"/>
        <v>110318</v>
      </c>
      <c r="AB1928" s="9">
        <f t="shared" si="273"/>
        <v>8661</v>
      </c>
      <c r="AC1928" s="9">
        <f t="shared" si="274"/>
        <v>4425</v>
      </c>
      <c r="AD1928" s="9">
        <f t="shared" si="275"/>
        <v>3828</v>
      </c>
      <c r="AE1928" s="44">
        <f t="shared" si="276"/>
        <v>2.24189224259392E-4</v>
      </c>
      <c r="AF1928" s="9">
        <f t="shared" si="277"/>
        <v>1811</v>
      </c>
      <c r="AG1928" s="9">
        <f t="shared" si="270"/>
        <v>2041</v>
      </c>
      <c r="AH1928" s="44">
        <f t="shared" si="278"/>
        <v>2.0877657040234827E-4</v>
      </c>
      <c r="AI1928">
        <f>AA1928/'Totals and Drop Down Lists'!W$6*Inputs!E$37</f>
        <v>100073.91543595838</v>
      </c>
      <c r="AJ1928">
        <f>AB1928/'Totals and Drop Down Lists'!X$6*Inputs!F$37</f>
        <v>28498.043389857663</v>
      </c>
      <c r="AK1928">
        <f>AC1928/'Totals and Drop Down Lists'!Y$6*Inputs!G$37</f>
        <v>29171.094704447678</v>
      </c>
      <c r="AL1928">
        <f>AD1928/'Totals and Drop Down Lists'!Z$6*Inputs!H$37</f>
        <v>30690.994861536608</v>
      </c>
      <c r="AM1928">
        <f>AE1928/'Totals and Drop Down Lists'!AA$6*Inputs!I$37</f>
        <v>27909.170885405903</v>
      </c>
      <c r="AN1928">
        <f>AF1928/'Totals and Drop Down Lists'!AB$6*Inputs!J$37</f>
        <v>36141.571277164323</v>
      </c>
      <c r="AO1928">
        <f>AG1928/'Totals and Drop Down Lists'!AC$6*Inputs!K$37</f>
        <v>38010.718981525992</v>
      </c>
      <c r="AP1928">
        <f>AH1928/'Totals and Drop Down Lists'!AD$6*Inputs!L$37</f>
        <v>49131.371324502514</v>
      </c>
      <c r="AQ1928">
        <f>IF(OR($D1928="51",$D1928="52",$D1928="61"),(AA1928/'Totals and Drop Down Lists'!W$4)*Inputs!E$38,0)</f>
        <v>0</v>
      </c>
      <c r="AR1928">
        <f>IF(OR($D1928="51",$D1928="52",$D1928="61"),(AB1928/'Totals and Drop Down Lists'!X$4)*Inputs!F$38,0)</f>
        <v>0</v>
      </c>
      <c r="AS1928">
        <f>IF(OR($D1928="51",$D1928="52",$D1928="61"),(AC1928/'Totals and Drop Down Lists'!Y$4)*Inputs!G$38,0)</f>
        <v>0</v>
      </c>
      <c r="AT1928">
        <f>IF(OR($D1928="51",$D1928="52",$D1928="61"),(AD1928/'Totals and Drop Down Lists'!Z$4)*Inputs!H$38,0)</f>
        <v>0</v>
      </c>
      <c r="AU1928">
        <f>IF(OR($D1928="51",$D1928="52",$D1928="61"),(AE1928/'Totals and Drop Down Lists'!AA$4)*Inputs!I$38,0)</f>
        <v>0</v>
      </c>
      <c r="AV1928">
        <f>IF(OR($D1928="51",$D1928="52",$D1928="61"),(AF1928/'Totals and Drop Down Lists'!AB$4)*Inputs!J$38,0)</f>
        <v>0</v>
      </c>
      <c r="AW1928">
        <f>IF(OR($D1928="51",$D1928="52",$D1928="61"),(AG1928/'Totals and Drop Down Lists'!AC$4)*Inputs!K$38,0)</f>
        <v>0</v>
      </c>
      <c r="AX1928">
        <f>IF(OR($D1928="51",$D1928="52",$D1928="61"),(AH1928/'Totals and Drop Down Lists'!AD$4)*Inputs!L$38,0)</f>
        <v>0</v>
      </c>
      <c r="AY1928">
        <f>IF(OR($D1928="51",$D1928="52",$D1928="61"),0,(AA1928/'Totals and Drop Down Lists'!W$5)*Inputs!E$39)</f>
        <v>0</v>
      </c>
      <c r="AZ1928">
        <f>IF(OR($D1928="51",$D1928="52",$D1928="61"),0,(AB1928/'Totals and Drop Down Lists'!X$5)*Inputs!F$39)</f>
        <v>0</v>
      </c>
      <c r="BA1928">
        <f>IF(OR($D1928="51",$D1928="52",$D1928="61"),0,(AC1928/'Totals and Drop Down Lists'!Y$5)*Inputs!G$39)</f>
        <v>0</v>
      </c>
      <c r="BB1928">
        <f>IF(OR($D1928="51",$D1928="52",$D1928="61"),0,(AD1928/'Totals and Drop Down Lists'!Z$5)*Inputs!H$39)</f>
        <v>0</v>
      </c>
      <c r="BC1928">
        <f>IF(OR($D1928="51",$D1928="52",$D1928="61"),0,(AE1928/'Totals and Drop Down Lists'!AA$5)*Inputs!I$39)</f>
        <v>0</v>
      </c>
      <c r="BD1928">
        <f>IF(OR($D1928="51",$D1928="52",$D1928="61"),0,(AF1928/'Totals and Drop Down Lists'!AB$5)*Inputs!J$39)</f>
        <v>0</v>
      </c>
      <c r="BE1928">
        <f>IF(OR($D1928="51",$D1928="52",$D1928="61"),0,(AG1928/'Totals and Drop Down Lists'!AC$5)*Inputs!K$39)</f>
        <v>0</v>
      </c>
      <c r="BF1928">
        <f>IF(OR($D1928="51",$D1928="52",$D1928="61"),0,(AH1928/'Totals and Drop Down Lists'!AD$5)*Inputs!L$39)</f>
        <v>0</v>
      </c>
      <c r="BG1928" s="10">
        <f t="shared" si="271"/>
        <v>339626.88086039905</v>
      </c>
    </row>
    <row r="1929" spans="1:59" ht="28.8">
      <c r="A1929" s="1" t="s">
        <v>7546</v>
      </c>
      <c r="B1929" s="1" t="s">
        <v>3430</v>
      </c>
      <c r="C1929" s="1" t="s">
        <v>806</v>
      </c>
      <c r="D1929" s="1" t="s">
        <v>25</v>
      </c>
      <c r="E1929" s="1" t="s">
        <v>3461</v>
      </c>
      <c r="F1929" s="2">
        <v>20659</v>
      </c>
      <c r="G1929" s="2">
        <v>55</v>
      </c>
      <c r="H1929" s="2">
        <v>0</v>
      </c>
      <c r="I1929" s="2">
        <v>2053</v>
      </c>
      <c r="J1929" s="2">
        <v>8089</v>
      </c>
      <c r="K1929" s="2">
        <v>2217</v>
      </c>
      <c r="L1929" s="2">
        <v>50</v>
      </c>
      <c r="M1929" s="2">
        <v>0</v>
      </c>
      <c r="N1929" s="2">
        <v>0</v>
      </c>
      <c r="O1929" s="2">
        <v>135</v>
      </c>
      <c r="P1929" s="2">
        <v>0</v>
      </c>
      <c r="Q1929" s="2">
        <v>0</v>
      </c>
      <c r="R1929" s="2">
        <v>1963</v>
      </c>
      <c r="S1929" s="2">
        <v>1384300</v>
      </c>
      <c r="T1929" s="2">
        <v>80137400</v>
      </c>
      <c r="U1929" s="2">
        <v>183</v>
      </c>
      <c r="V1929" s="2">
        <v>138</v>
      </c>
      <c r="W1929" s="2">
        <v>70</v>
      </c>
      <c r="X1929" s="2">
        <v>485</v>
      </c>
      <c r="Y1929" s="2">
        <v>94</v>
      </c>
      <c r="Z1929" s="2">
        <v>289</v>
      </c>
      <c r="AA1929" s="9">
        <f t="shared" si="272"/>
        <v>20659</v>
      </c>
      <c r="AB1929" s="9">
        <f t="shared" si="273"/>
        <v>1998</v>
      </c>
      <c r="AC1929" s="9">
        <f t="shared" si="274"/>
        <v>2148</v>
      </c>
      <c r="AD1929" s="9">
        <f t="shared" si="275"/>
        <v>1963</v>
      </c>
      <c r="AE1929" s="44">
        <f t="shared" si="276"/>
        <v>4.243579441511792E-5</v>
      </c>
      <c r="AF1929" s="9">
        <f t="shared" si="277"/>
        <v>277</v>
      </c>
      <c r="AG1929" s="9">
        <f t="shared" si="270"/>
        <v>383</v>
      </c>
      <c r="AH1929" s="44">
        <f t="shared" si="278"/>
        <v>3.9058963828670031E-5</v>
      </c>
      <c r="AI1929">
        <f>AA1929/'Totals and Drop Down Lists'!W$6*Inputs!E$37</f>
        <v>18740.61367130898</v>
      </c>
      <c r="AJ1929">
        <f>AB1929/'Totals and Drop Down Lists'!X$6*Inputs!F$37</f>
        <v>6574.1935911483215</v>
      </c>
      <c r="AK1929">
        <f>AC1929/'Totals and Drop Down Lists'!Y$6*Inputs!G$37</f>
        <v>14160.341565006465</v>
      </c>
      <c r="AL1929">
        <f>AD1929/'Totals and Drop Down Lists'!Z$6*Inputs!H$37</f>
        <v>15738.354992998004</v>
      </c>
      <c r="AM1929">
        <f>AE1929/'Totals and Drop Down Lists'!AA$6*Inputs!I$37</f>
        <v>5282.8044786807513</v>
      </c>
      <c r="AN1929">
        <f>AF1929/'Totals and Drop Down Lists'!AB$6*Inputs!J$37</f>
        <v>5528.0039998754937</v>
      </c>
      <c r="AO1929">
        <f>AG1929/'Totals and Drop Down Lists'!AC$6*Inputs!K$37</f>
        <v>7132.8296765920904</v>
      </c>
      <c r="AP1929">
        <f>AH1929/'Totals and Drop Down Lists'!AD$6*Inputs!L$37</f>
        <v>9191.7424053782379</v>
      </c>
      <c r="AQ1929">
        <f>IF(OR($D1929="51",$D1929="52",$D1929="61"),(AA1929/'Totals and Drop Down Lists'!W$4)*Inputs!E$38,0)</f>
        <v>0</v>
      </c>
      <c r="AR1929">
        <f>IF(OR($D1929="51",$D1929="52",$D1929="61"),(AB1929/'Totals and Drop Down Lists'!X$4)*Inputs!F$38,0)</f>
        <v>0</v>
      </c>
      <c r="AS1929">
        <f>IF(OR($D1929="51",$D1929="52",$D1929="61"),(AC1929/'Totals and Drop Down Lists'!Y$4)*Inputs!G$38,0)</f>
        <v>0</v>
      </c>
      <c r="AT1929">
        <f>IF(OR($D1929="51",$D1929="52",$D1929="61"),(AD1929/'Totals and Drop Down Lists'!Z$4)*Inputs!H$38,0)</f>
        <v>0</v>
      </c>
      <c r="AU1929">
        <f>IF(OR($D1929="51",$D1929="52",$D1929="61"),(AE1929/'Totals and Drop Down Lists'!AA$4)*Inputs!I$38,0)</f>
        <v>0</v>
      </c>
      <c r="AV1929">
        <f>IF(OR($D1929="51",$D1929="52",$D1929="61"),(AF1929/'Totals and Drop Down Lists'!AB$4)*Inputs!J$38,0)</f>
        <v>0</v>
      </c>
      <c r="AW1929">
        <f>IF(OR($D1929="51",$D1929="52",$D1929="61"),(AG1929/'Totals and Drop Down Lists'!AC$4)*Inputs!K$38,0)</f>
        <v>0</v>
      </c>
      <c r="AX1929">
        <f>IF(OR($D1929="51",$D1929="52",$D1929="61"),(AH1929/'Totals and Drop Down Lists'!AD$4)*Inputs!L$38,0)</f>
        <v>0</v>
      </c>
      <c r="AY1929">
        <f>IF(OR($D1929="51",$D1929="52",$D1929="61"),0,(AA1929/'Totals and Drop Down Lists'!W$5)*Inputs!E$39)</f>
        <v>0</v>
      </c>
      <c r="AZ1929">
        <f>IF(OR($D1929="51",$D1929="52",$D1929="61"),0,(AB1929/'Totals and Drop Down Lists'!X$5)*Inputs!F$39)</f>
        <v>0</v>
      </c>
      <c r="BA1929">
        <f>IF(OR($D1929="51",$D1929="52",$D1929="61"),0,(AC1929/'Totals and Drop Down Lists'!Y$5)*Inputs!G$39)</f>
        <v>0</v>
      </c>
      <c r="BB1929">
        <f>IF(OR($D1929="51",$D1929="52",$D1929="61"),0,(AD1929/'Totals and Drop Down Lists'!Z$5)*Inputs!H$39)</f>
        <v>0</v>
      </c>
      <c r="BC1929">
        <f>IF(OR($D1929="51",$D1929="52",$D1929="61"),0,(AE1929/'Totals and Drop Down Lists'!AA$5)*Inputs!I$39)</f>
        <v>0</v>
      </c>
      <c r="BD1929">
        <f>IF(OR($D1929="51",$D1929="52",$D1929="61"),0,(AF1929/'Totals and Drop Down Lists'!AB$5)*Inputs!J$39)</f>
        <v>0</v>
      </c>
      <c r="BE1929">
        <f>IF(OR($D1929="51",$D1929="52",$D1929="61"),0,(AG1929/'Totals and Drop Down Lists'!AC$5)*Inputs!K$39)</f>
        <v>0</v>
      </c>
      <c r="BF1929">
        <f>IF(OR($D1929="51",$D1929="52",$D1929="61"),0,(AH1929/'Totals and Drop Down Lists'!AD$5)*Inputs!L$39)</f>
        <v>0</v>
      </c>
      <c r="BG1929" s="10">
        <f t="shared" si="271"/>
        <v>82348.88438098834</v>
      </c>
    </row>
    <row r="1930" spans="1:59" ht="28.8">
      <c r="A1930" s="1" t="s">
        <v>7546</v>
      </c>
      <c r="B1930" s="1" t="s">
        <v>3430</v>
      </c>
      <c r="C1930" s="1" t="s">
        <v>3462</v>
      </c>
      <c r="D1930" s="1" t="s">
        <v>58</v>
      </c>
      <c r="E1930" s="1" t="s">
        <v>3463</v>
      </c>
      <c r="F1930" s="2">
        <v>33074</v>
      </c>
      <c r="G1930" s="2">
        <v>202</v>
      </c>
      <c r="H1930" s="2">
        <v>3</v>
      </c>
      <c r="I1930" s="2">
        <v>3028</v>
      </c>
      <c r="J1930" s="2">
        <v>12246</v>
      </c>
      <c r="K1930" s="2">
        <v>2666</v>
      </c>
      <c r="L1930" s="2">
        <v>95</v>
      </c>
      <c r="M1930" s="2">
        <v>0</v>
      </c>
      <c r="N1930" s="2">
        <v>0</v>
      </c>
      <c r="O1930" s="2">
        <v>111</v>
      </c>
      <c r="P1930" s="2">
        <v>3</v>
      </c>
      <c r="Q1930" s="2">
        <v>39</v>
      </c>
      <c r="R1930" s="2">
        <v>908</v>
      </c>
      <c r="S1930" s="2">
        <v>1729700</v>
      </c>
      <c r="T1930" s="2">
        <v>120544500</v>
      </c>
      <c r="U1930" s="2">
        <v>8</v>
      </c>
      <c r="V1930" s="2">
        <v>172</v>
      </c>
      <c r="W1930" s="2">
        <v>10</v>
      </c>
      <c r="X1930" s="2">
        <v>520</v>
      </c>
      <c r="Y1930" s="2">
        <v>26</v>
      </c>
      <c r="Z1930" s="2">
        <v>294</v>
      </c>
      <c r="AA1930" s="9">
        <f t="shared" si="272"/>
        <v>33074</v>
      </c>
      <c r="AB1930" s="9">
        <f t="shared" si="273"/>
        <v>2823</v>
      </c>
      <c r="AC1930" s="9">
        <f t="shared" si="274"/>
        <v>1156</v>
      </c>
      <c r="AD1930" s="9">
        <f t="shared" si="275"/>
        <v>908</v>
      </c>
      <c r="AE1930" s="44">
        <f t="shared" si="276"/>
        <v>4.0534220064798187E-5</v>
      </c>
      <c r="AF1930" s="9">
        <f t="shared" si="277"/>
        <v>338</v>
      </c>
      <c r="AG1930" s="9">
        <f t="shared" si="270"/>
        <v>320</v>
      </c>
      <c r="AH1930" s="44">
        <f t="shared" si="278"/>
        <v>2.5921907384156393E-5</v>
      </c>
      <c r="AI1930">
        <f>AA1930/'Totals and Drop Down Lists'!W$6*Inputs!E$37</f>
        <v>30002.761826074504</v>
      </c>
      <c r="AJ1930">
        <f>AB1930/'Totals and Drop Down Lists'!X$6*Inputs!F$37</f>
        <v>9288.7630169227796</v>
      </c>
      <c r="AK1930">
        <f>AC1930/'Totals and Drop Down Lists'!Y$6*Inputs!G$37</f>
        <v>7620.7424809811337</v>
      </c>
      <c r="AL1930">
        <f>AD1930/'Totals and Drop Down Lists'!Z$6*Inputs!H$37</f>
        <v>7279.8911531544509</v>
      </c>
      <c r="AM1930">
        <f>AE1930/'Totals and Drop Down Lists'!AA$6*Inputs!I$37</f>
        <v>5046.0787231512468</v>
      </c>
      <c r="AN1930">
        <f>AF1930/'Totals and Drop Down Lists'!AB$6*Inputs!J$37</f>
        <v>6745.3622814365226</v>
      </c>
      <c r="AO1930">
        <f>AG1930/'Totals and Drop Down Lists'!AC$6*Inputs!K$37</f>
        <v>5959.5443773093184</v>
      </c>
      <c r="AP1930">
        <f>AH1930/'Totals and Drop Down Lists'!AD$6*Inputs!L$37</f>
        <v>6100.2001071094637</v>
      </c>
      <c r="AQ1930">
        <f>IF(OR($D1930="51",$D1930="52",$D1930="61"),(AA1930/'Totals and Drop Down Lists'!W$4)*Inputs!E$38,0)</f>
        <v>0</v>
      </c>
      <c r="AR1930">
        <f>IF(OR($D1930="51",$D1930="52",$D1930="61"),(AB1930/'Totals and Drop Down Lists'!X$4)*Inputs!F$38,0)</f>
        <v>0</v>
      </c>
      <c r="AS1930">
        <f>IF(OR($D1930="51",$D1930="52",$D1930="61"),(AC1930/'Totals and Drop Down Lists'!Y$4)*Inputs!G$38,0)</f>
        <v>0</v>
      </c>
      <c r="AT1930">
        <f>IF(OR($D1930="51",$D1930="52",$D1930="61"),(AD1930/'Totals and Drop Down Lists'!Z$4)*Inputs!H$38,0)</f>
        <v>0</v>
      </c>
      <c r="AU1930">
        <f>IF(OR($D1930="51",$D1930="52",$D1930="61"),(AE1930/'Totals and Drop Down Lists'!AA$4)*Inputs!I$38,0)</f>
        <v>0</v>
      </c>
      <c r="AV1930">
        <f>IF(OR($D1930="51",$D1930="52",$D1930="61"),(AF1930/'Totals and Drop Down Lists'!AB$4)*Inputs!J$38,0)</f>
        <v>0</v>
      </c>
      <c r="AW1930">
        <f>IF(OR($D1930="51",$D1930="52",$D1930="61"),(AG1930/'Totals and Drop Down Lists'!AC$4)*Inputs!K$38,0)</f>
        <v>0</v>
      </c>
      <c r="AX1930">
        <f>IF(OR($D1930="51",$D1930="52",$D1930="61"),(AH1930/'Totals and Drop Down Lists'!AD$4)*Inputs!L$38,0)</f>
        <v>0</v>
      </c>
      <c r="AY1930">
        <f>IF(OR($D1930="51",$D1930="52",$D1930="61"),0,(AA1930/'Totals and Drop Down Lists'!W$5)*Inputs!E$39)</f>
        <v>0</v>
      </c>
      <c r="AZ1930">
        <f>IF(OR($D1930="51",$D1930="52",$D1930="61"),0,(AB1930/'Totals and Drop Down Lists'!X$5)*Inputs!F$39)</f>
        <v>0</v>
      </c>
      <c r="BA1930">
        <f>IF(OR($D1930="51",$D1930="52",$D1930="61"),0,(AC1930/'Totals and Drop Down Lists'!Y$5)*Inputs!G$39)</f>
        <v>0</v>
      </c>
      <c r="BB1930">
        <f>IF(OR($D1930="51",$D1930="52",$D1930="61"),0,(AD1930/'Totals and Drop Down Lists'!Z$5)*Inputs!H$39)</f>
        <v>0</v>
      </c>
      <c r="BC1930">
        <f>IF(OR($D1930="51",$D1930="52",$D1930="61"),0,(AE1930/'Totals and Drop Down Lists'!AA$5)*Inputs!I$39)</f>
        <v>0</v>
      </c>
      <c r="BD1930">
        <f>IF(OR($D1930="51",$D1930="52",$D1930="61"),0,(AF1930/'Totals and Drop Down Lists'!AB$5)*Inputs!J$39)</f>
        <v>0</v>
      </c>
      <c r="BE1930">
        <f>IF(OR($D1930="51",$D1930="52",$D1930="61"),0,(AG1930/'Totals and Drop Down Lists'!AC$5)*Inputs!K$39)</f>
        <v>0</v>
      </c>
      <c r="BF1930">
        <f>IF(OR($D1930="51",$D1930="52",$D1930="61"),0,(AH1930/'Totals and Drop Down Lists'!AD$5)*Inputs!L$39)</f>
        <v>0</v>
      </c>
      <c r="BG1930" s="10">
        <f t="shared" si="271"/>
        <v>78043.343966139422</v>
      </c>
    </row>
    <row r="1931" spans="1:59" ht="28.8">
      <c r="A1931" s="1" t="s">
        <v>7546</v>
      </c>
      <c r="B1931" s="1" t="s">
        <v>3430</v>
      </c>
      <c r="C1931" s="1" t="s">
        <v>3464</v>
      </c>
      <c r="D1931" s="1" t="s">
        <v>25</v>
      </c>
      <c r="E1931" s="1" t="s">
        <v>3465</v>
      </c>
      <c r="F1931" s="2">
        <v>17574</v>
      </c>
      <c r="G1931" s="2">
        <v>81</v>
      </c>
      <c r="H1931" s="2">
        <v>1</v>
      </c>
      <c r="I1931" s="2">
        <v>2832</v>
      </c>
      <c r="J1931" s="2">
        <v>6568</v>
      </c>
      <c r="K1931" s="2">
        <v>1751</v>
      </c>
      <c r="L1931" s="2">
        <v>39</v>
      </c>
      <c r="M1931" s="2">
        <v>18</v>
      </c>
      <c r="N1931" s="2">
        <v>0</v>
      </c>
      <c r="O1931" s="2">
        <v>5</v>
      </c>
      <c r="P1931" s="2">
        <v>0</v>
      </c>
      <c r="Q1931" s="2">
        <v>0</v>
      </c>
      <c r="R1931" s="2">
        <v>1521</v>
      </c>
      <c r="S1931" s="2">
        <v>936700</v>
      </c>
      <c r="T1931" s="2">
        <v>60868000</v>
      </c>
      <c r="U1931" s="2">
        <v>88</v>
      </c>
      <c r="V1931" s="2">
        <v>238</v>
      </c>
      <c r="W1931" s="2">
        <v>47</v>
      </c>
      <c r="X1931" s="2">
        <v>422</v>
      </c>
      <c r="Y1931" s="2">
        <v>44</v>
      </c>
      <c r="Z1931" s="2">
        <v>163</v>
      </c>
      <c r="AA1931" s="9">
        <f t="shared" si="272"/>
        <v>17574</v>
      </c>
      <c r="AB1931" s="9">
        <f t="shared" si="273"/>
        <v>2750</v>
      </c>
      <c r="AC1931" s="9">
        <f t="shared" si="274"/>
        <v>1583</v>
      </c>
      <c r="AD1931" s="9">
        <f t="shared" si="275"/>
        <v>1521</v>
      </c>
      <c r="AE1931" s="44">
        <f t="shared" si="276"/>
        <v>3.2601301184898881E-5</v>
      </c>
      <c r="AF1931" s="9">
        <f t="shared" si="277"/>
        <v>137</v>
      </c>
      <c r="AG1931" s="9">
        <f t="shared" si="270"/>
        <v>207</v>
      </c>
      <c r="AH1931" s="44">
        <f t="shared" si="278"/>
        <v>2.0534041420734325E-5</v>
      </c>
      <c r="AI1931">
        <f>AA1931/'Totals and Drop Down Lists'!W$6*Inputs!E$37</f>
        <v>15942.08551525166</v>
      </c>
      <c r="AJ1931">
        <f>AB1931/'Totals and Drop Down Lists'!X$6*Inputs!F$37</f>
        <v>9048.5647525815239</v>
      </c>
      <c r="AK1931">
        <f>AC1931/'Totals and Drop Down Lists'!Y$6*Inputs!G$37</f>
        <v>10435.670715738006</v>
      </c>
      <c r="AL1931">
        <f>AD1931/'Totals and Drop Down Lists'!Z$6*Inputs!H$37</f>
        <v>12194.619431660705</v>
      </c>
      <c r="AM1931">
        <f>AE1931/'Totals and Drop Down Lists'!AA$6*Inputs!I$37</f>
        <v>4058.5148053466769</v>
      </c>
      <c r="AN1931">
        <f>AF1931/'Totals and Drop Down Lists'!AB$6*Inputs!J$37</f>
        <v>2734.0669602272296</v>
      </c>
      <c r="AO1931">
        <f>AG1931/'Totals and Drop Down Lists'!AC$6*Inputs!K$37</f>
        <v>3855.0802690719652</v>
      </c>
      <c r="AP1931">
        <f>AH1931/'Totals and Drop Down Lists'!AD$6*Inputs!L$37</f>
        <v>4832.274099965126</v>
      </c>
      <c r="AQ1931">
        <f>IF(OR($D1931="51",$D1931="52",$D1931="61"),(AA1931/'Totals and Drop Down Lists'!W$4)*Inputs!E$38,0)</f>
        <v>0</v>
      </c>
      <c r="AR1931">
        <f>IF(OR($D1931="51",$D1931="52",$D1931="61"),(AB1931/'Totals and Drop Down Lists'!X$4)*Inputs!F$38,0)</f>
        <v>0</v>
      </c>
      <c r="AS1931">
        <f>IF(OR($D1931="51",$D1931="52",$D1931="61"),(AC1931/'Totals and Drop Down Lists'!Y$4)*Inputs!G$38,0)</f>
        <v>0</v>
      </c>
      <c r="AT1931">
        <f>IF(OR($D1931="51",$D1931="52",$D1931="61"),(AD1931/'Totals and Drop Down Lists'!Z$4)*Inputs!H$38,0)</f>
        <v>0</v>
      </c>
      <c r="AU1931">
        <f>IF(OR($D1931="51",$D1931="52",$D1931="61"),(AE1931/'Totals and Drop Down Lists'!AA$4)*Inputs!I$38,0)</f>
        <v>0</v>
      </c>
      <c r="AV1931">
        <f>IF(OR($D1931="51",$D1931="52",$D1931="61"),(AF1931/'Totals and Drop Down Lists'!AB$4)*Inputs!J$38,0)</f>
        <v>0</v>
      </c>
      <c r="AW1931">
        <f>IF(OR($D1931="51",$D1931="52",$D1931="61"),(AG1931/'Totals and Drop Down Lists'!AC$4)*Inputs!K$38,0)</f>
        <v>0</v>
      </c>
      <c r="AX1931">
        <f>IF(OR($D1931="51",$D1931="52",$D1931="61"),(AH1931/'Totals and Drop Down Lists'!AD$4)*Inputs!L$38,0)</f>
        <v>0</v>
      </c>
      <c r="AY1931">
        <f>IF(OR($D1931="51",$D1931="52",$D1931="61"),0,(AA1931/'Totals and Drop Down Lists'!W$5)*Inputs!E$39)</f>
        <v>0</v>
      </c>
      <c r="AZ1931">
        <f>IF(OR($D1931="51",$D1931="52",$D1931="61"),0,(AB1931/'Totals and Drop Down Lists'!X$5)*Inputs!F$39)</f>
        <v>0</v>
      </c>
      <c r="BA1931">
        <f>IF(OR($D1931="51",$D1931="52",$D1931="61"),0,(AC1931/'Totals and Drop Down Lists'!Y$5)*Inputs!G$39)</f>
        <v>0</v>
      </c>
      <c r="BB1931">
        <f>IF(OR($D1931="51",$D1931="52",$D1931="61"),0,(AD1931/'Totals and Drop Down Lists'!Z$5)*Inputs!H$39)</f>
        <v>0</v>
      </c>
      <c r="BC1931">
        <f>IF(OR($D1931="51",$D1931="52",$D1931="61"),0,(AE1931/'Totals and Drop Down Lists'!AA$5)*Inputs!I$39)</f>
        <v>0</v>
      </c>
      <c r="BD1931">
        <f>IF(OR($D1931="51",$D1931="52",$D1931="61"),0,(AF1931/'Totals and Drop Down Lists'!AB$5)*Inputs!J$39)</f>
        <v>0</v>
      </c>
      <c r="BE1931">
        <f>IF(OR($D1931="51",$D1931="52",$D1931="61"),0,(AG1931/'Totals and Drop Down Lists'!AC$5)*Inputs!K$39)</f>
        <v>0</v>
      </c>
      <c r="BF1931">
        <f>IF(OR($D1931="51",$D1931="52",$D1931="61"),0,(AH1931/'Totals and Drop Down Lists'!AD$5)*Inputs!L$39)</f>
        <v>0</v>
      </c>
      <c r="BG1931" s="10">
        <f t="shared" si="271"/>
        <v>63100.876549842898</v>
      </c>
    </row>
    <row r="1932" spans="1:59" ht="28.8">
      <c r="A1932" s="1" t="s">
        <v>7546</v>
      </c>
      <c r="B1932" s="1" t="s">
        <v>3430</v>
      </c>
      <c r="C1932" s="1" t="s">
        <v>1570</v>
      </c>
      <c r="D1932" s="1" t="s">
        <v>25</v>
      </c>
      <c r="E1932" s="1" t="s">
        <v>3466</v>
      </c>
      <c r="F1932" s="2">
        <v>24711</v>
      </c>
      <c r="G1932" s="2">
        <v>222</v>
      </c>
      <c r="H1932" s="2">
        <v>0</v>
      </c>
      <c r="I1932" s="2">
        <v>5114</v>
      </c>
      <c r="J1932" s="2">
        <v>9485</v>
      </c>
      <c r="K1932" s="2">
        <v>2277</v>
      </c>
      <c r="L1932" s="2">
        <v>53</v>
      </c>
      <c r="M1932" s="2">
        <v>40</v>
      </c>
      <c r="N1932" s="2">
        <v>0</v>
      </c>
      <c r="O1932" s="2">
        <v>109</v>
      </c>
      <c r="P1932" s="2">
        <v>43</v>
      </c>
      <c r="Q1932" s="2">
        <v>0</v>
      </c>
      <c r="R1932" s="2">
        <v>1044</v>
      </c>
      <c r="S1932" s="2">
        <v>1207800</v>
      </c>
      <c r="T1932" s="2">
        <v>56036200</v>
      </c>
      <c r="U1932" s="2">
        <v>213</v>
      </c>
      <c r="V1932" s="2">
        <v>106</v>
      </c>
      <c r="W1932" s="2">
        <v>8</v>
      </c>
      <c r="X1932" s="2">
        <v>592</v>
      </c>
      <c r="Y1932" s="2">
        <v>42</v>
      </c>
      <c r="Z1932" s="2">
        <v>450</v>
      </c>
      <c r="AA1932" s="9">
        <f t="shared" si="272"/>
        <v>24711</v>
      </c>
      <c r="AB1932" s="9">
        <f t="shared" si="273"/>
        <v>4892</v>
      </c>
      <c r="AC1932" s="9">
        <f t="shared" si="274"/>
        <v>1289</v>
      </c>
      <c r="AD1932" s="9">
        <f t="shared" si="275"/>
        <v>1044</v>
      </c>
      <c r="AE1932" s="44">
        <f t="shared" si="276"/>
        <v>3.8175480490277963E-5</v>
      </c>
      <c r="AF1932" s="9">
        <f t="shared" si="277"/>
        <v>478</v>
      </c>
      <c r="AG1932" s="9">
        <f t="shared" si="270"/>
        <v>492</v>
      </c>
      <c r="AH1932" s="44">
        <f t="shared" si="278"/>
        <v>4.394828016860823E-5</v>
      </c>
      <c r="AI1932">
        <f>AA1932/'Totals and Drop Down Lists'!W$6*Inputs!E$37</f>
        <v>22416.346601080219</v>
      </c>
      <c r="AJ1932">
        <f>AB1932/'Totals and Drop Down Lists'!X$6*Inputs!F$37</f>
        <v>16096.57409804684</v>
      </c>
      <c r="AK1932">
        <f>AC1932/'Totals and Drop Down Lists'!Y$6*Inputs!G$37</f>
        <v>8497.5234065611421</v>
      </c>
      <c r="AL1932">
        <f>AD1932/'Totals and Drop Down Lists'!Z$6*Inputs!H$37</f>
        <v>8370.2713258736203</v>
      </c>
      <c r="AM1932">
        <f>AE1932/'Totals and Drop Down Lists'!AA$6*Inputs!I$37</f>
        <v>4752.4407658545697</v>
      </c>
      <c r="AN1932">
        <f>AF1932/'Totals and Drop Down Lists'!AB$6*Inputs!J$37</f>
        <v>9539.2993210847872</v>
      </c>
      <c r="AO1932">
        <f>AG1932/'Totals and Drop Down Lists'!AC$6*Inputs!K$37</f>
        <v>9162.7994801130753</v>
      </c>
      <c r="AP1932">
        <f>AH1932/'Totals and Drop Down Lists'!AD$6*Inputs!L$37</f>
        <v>10342.34477497133</v>
      </c>
      <c r="AQ1932">
        <f>IF(OR($D1932="51",$D1932="52",$D1932="61"),(AA1932/'Totals and Drop Down Lists'!W$4)*Inputs!E$38,0)</f>
        <v>0</v>
      </c>
      <c r="AR1932">
        <f>IF(OR($D1932="51",$D1932="52",$D1932="61"),(AB1932/'Totals and Drop Down Lists'!X$4)*Inputs!F$38,0)</f>
        <v>0</v>
      </c>
      <c r="AS1932">
        <f>IF(OR($D1932="51",$D1932="52",$D1932="61"),(AC1932/'Totals and Drop Down Lists'!Y$4)*Inputs!G$38,0)</f>
        <v>0</v>
      </c>
      <c r="AT1932">
        <f>IF(OR($D1932="51",$D1932="52",$D1932="61"),(AD1932/'Totals and Drop Down Lists'!Z$4)*Inputs!H$38,0)</f>
        <v>0</v>
      </c>
      <c r="AU1932">
        <f>IF(OR($D1932="51",$D1932="52",$D1932="61"),(AE1932/'Totals and Drop Down Lists'!AA$4)*Inputs!I$38,0)</f>
        <v>0</v>
      </c>
      <c r="AV1932">
        <f>IF(OR($D1932="51",$D1932="52",$D1932="61"),(AF1932/'Totals and Drop Down Lists'!AB$4)*Inputs!J$38,0)</f>
        <v>0</v>
      </c>
      <c r="AW1932">
        <f>IF(OR($D1932="51",$D1932="52",$D1932="61"),(AG1932/'Totals and Drop Down Lists'!AC$4)*Inputs!K$38,0)</f>
        <v>0</v>
      </c>
      <c r="AX1932">
        <f>IF(OR($D1932="51",$D1932="52",$D1932="61"),(AH1932/'Totals and Drop Down Lists'!AD$4)*Inputs!L$38,0)</f>
        <v>0</v>
      </c>
      <c r="AY1932">
        <f>IF(OR($D1932="51",$D1932="52",$D1932="61"),0,(AA1932/'Totals and Drop Down Lists'!W$5)*Inputs!E$39)</f>
        <v>0</v>
      </c>
      <c r="AZ1932">
        <f>IF(OR($D1932="51",$D1932="52",$D1932="61"),0,(AB1932/'Totals and Drop Down Lists'!X$5)*Inputs!F$39)</f>
        <v>0</v>
      </c>
      <c r="BA1932">
        <f>IF(OR($D1932="51",$D1932="52",$D1932="61"),0,(AC1932/'Totals and Drop Down Lists'!Y$5)*Inputs!G$39)</f>
        <v>0</v>
      </c>
      <c r="BB1932">
        <f>IF(OR($D1932="51",$D1932="52",$D1932="61"),0,(AD1932/'Totals and Drop Down Lists'!Z$5)*Inputs!H$39)</f>
        <v>0</v>
      </c>
      <c r="BC1932">
        <f>IF(OR($D1932="51",$D1932="52",$D1932="61"),0,(AE1932/'Totals and Drop Down Lists'!AA$5)*Inputs!I$39)</f>
        <v>0</v>
      </c>
      <c r="BD1932">
        <f>IF(OR($D1932="51",$D1932="52",$D1932="61"),0,(AF1932/'Totals and Drop Down Lists'!AB$5)*Inputs!J$39)</f>
        <v>0</v>
      </c>
      <c r="BE1932">
        <f>IF(OR($D1932="51",$D1932="52",$D1932="61"),0,(AG1932/'Totals and Drop Down Lists'!AC$5)*Inputs!K$39)</f>
        <v>0</v>
      </c>
      <c r="BF1932">
        <f>IF(OR($D1932="51",$D1932="52",$D1932="61"),0,(AH1932/'Totals and Drop Down Lists'!AD$5)*Inputs!L$39)</f>
        <v>0</v>
      </c>
      <c r="BG1932" s="10">
        <f t="shared" si="271"/>
        <v>89177.599773585593</v>
      </c>
    </row>
    <row r="1933" spans="1:59" ht="28.8">
      <c r="A1933" s="1" t="s">
        <v>7546</v>
      </c>
      <c r="B1933" s="1" t="s">
        <v>3430</v>
      </c>
      <c r="C1933" s="1" t="s">
        <v>1574</v>
      </c>
      <c r="D1933" s="1" t="s">
        <v>25</v>
      </c>
      <c r="E1933" s="1" t="s">
        <v>3467</v>
      </c>
      <c r="F1933" s="2">
        <v>7734</v>
      </c>
      <c r="G1933" s="2">
        <v>32</v>
      </c>
      <c r="H1933" s="2">
        <v>1</v>
      </c>
      <c r="I1933" s="2">
        <v>1564</v>
      </c>
      <c r="J1933" s="2">
        <v>3175</v>
      </c>
      <c r="K1933" s="2">
        <v>728</v>
      </c>
      <c r="L1933" s="2">
        <v>27</v>
      </c>
      <c r="M1933" s="2">
        <v>6</v>
      </c>
      <c r="N1933" s="2">
        <v>0</v>
      </c>
      <c r="O1933" s="2">
        <v>8</v>
      </c>
      <c r="P1933" s="2">
        <v>5</v>
      </c>
      <c r="Q1933" s="2">
        <v>0</v>
      </c>
      <c r="R1933" s="2">
        <v>1114</v>
      </c>
      <c r="S1933" s="2">
        <v>291900</v>
      </c>
      <c r="T1933" s="2">
        <v>15074700</v>
      </c>
      <c r="U1933" s="2">
        <v>26</v>
      </c>
      <c r="V1933" s="2">
        <v>91</v>
      </c>
      <c r="W1933" s="2">
        <v>0</v>
      </c>
      <c r="X1933" s="2">
        <v>195</v>
      </c>
      <c r="Y1933" s="2">
        <v>39</v>
      </c>
      <c r="Z1933" s="2">
        <v>92</v>
      </c>
      <c r="AA1933" s="9">
        <f t="shared" si="272"/>
        <v>7734</v>
      </c>
      <c r="AB1933" s="9">
        <f t="shared" si="273"/>
        <v>1531</v>
      </c>
      <c r="AC1933" s="9">
        <f t="shared" si="274"/>
        <v>1160</v>
      </c>
      <c r="AD1933" s="9">
        <f t="shared" si="275"/>
        <v>1114</v>
      </c>
      <c r="AE1933" s="44">
        <f t="shared" si="276"/>
        <v>1.165775207459807E-5</v>
      </c>
      <c r="AF1933" s="9">
        <f t="shared" si="277"/>
        <v>104</v>
      </c>
      <c r="AG1933" s="9">
        <f t="shared" si="270"/>
        <v>131</v>
      </c>
      <c r="AH1933" s="44">
        <f t="shared" si="278"/>
        <v>1.1176608323443852E-5</v>
      </c>
      <c r="AI1933">
        <f>AA1933/'Totals and Drop Down Lists'!W$6*Inputs!E$37</f>
        <v>7015.8239088970258</v>
      </c>
      <c r="AJ1933">
        <f>AB1933/'Totals and Drop Down Lists'!X$6*Inputs!F$37</f>
        <v>5037.5827768008412</v>
      </c>
      <c r="AK1933">
        <f>AC1933/'Totals and Drop Down Lists'!Y$6*Inputs!G$37</f>
        <v>7647.1118321263966</v>
      </c>
      <c r="AL1933">
        <f>AD1933/'Totals and Drop Down Lists'!Z$6*Inputs!H$37</f>
        <v>8931.4964147731916</v>
      </c>
      <c r="AM1933">
        <f>AE1933/'Totals and Drop Down Lists'!AA$6*Inputs!I$37</f>
        <v>1451.2659824060318</v>
      </c>
      <c r="AN1933">
        <f>AF1933/'Totals and Drop Down Lists'!AB$6*Inputs!J$37</f>
        <v>2075.4960865958533</v>
      </c>
      <c r="AO1933">
        <f>AG1933/'Totals and Drop Down Lists'!AC$6*Inputs!K$37</f>
        <v>2439.6884794610019</v>
      </c>
      <c r="AP1933">
        <f>AH1933/'Totals and Drop Down Lists'!AD$6*Inputs!L$37</f>
        <v>2630.1902202406754</v>
      </c>
      <c r="AQ1933">
        <f>IF(OR($D1933="51",$D1933="52",$D1933="61"),(AA1933/'Totals and Drop Down Lists'!W$4)*Inputs!E$38,0)</f>
        <v>0</v>
      </c>
      <c r="AR1933">
        <f>IF(OR($D1933="51",$D1933="52",$D1933="61"),(AB1933/'Totals and Drop Down Lists'!X$4)*Inputs!F$38,0)</f>
        <v>0</v>
      </c>
      <c r="AS1933">
        <f>IF(OR($D1933="51",$D1933="52",$D1933="61"),(AC1933/'Totals and Drop Down Lists'!Y$4)*Inputs!G$38,0)</f>
        <v>0</v>
      </c>
      <c r="AT1933">
        <f>IF(OR($D1933="51",$D1933="52",$D1933="61"),(AD1933/'Totals and Drop Down Lists'!Z$4)*Inputs!H$38,0)</f>
        <v>0</v>
      </c>
      <c r="AU1933">
        <f>IF(OR($D1933="51",$D1933="52",$D1933="61"),(AE1933/'Totals and Drop Down Lists'!AA$4)*Inputs!I$38,0)</f>
        <v>0</v>
      </c>
      <c r="AV1933">
        <f>IF(OR($D1933="51",$D1933="52",$D1933="61"),(AF1933/'Totals and Drop Down Lists'!AB$4)*Inputs!J$38,0)</f>
        <v>0</v>
      </c>
      <c r="AW1933">
        <f>IF(OR($D1933="51",$D1933="52",$D1933="61"),(AG1933/'Totals and Drop Down Lists'!AC$4)*Inputs!K$38,0)</f>
        <v>0</v>
      </c>
      <c r="AX1933">
        <f>IF(OR($D1933="51",$D1933="52",$D1933="61"),(AH1933/'Totals and Drop Down Lists'!AD$4)*Inputs!L$38,0)</f>
        <v>0</v>
      </c>
      <c r="AY1933">
        <f>IF(OR($D1933="51",$D1933="52",$D1933="61"),0,(AA1933/'Totals and Drop Down Lists'!W$5)*Inputs!E$39)</f>
        <v>0</v>
      </c>
      <c r="AZ1933">
        <f>IF(OR($D1933="51",$D1933="52",$D1933="61"),0,(AB1933/'Totals and Drop Down Lists'!X$5)*Inputs!F$39)</f>
        <v>0</v>
      </c>
      <c r="BA1933">
        <f>IF(OR($D1933="51",$D1933="52",$D1933="61"),0,(AC1933/'Totals and Drop Down Lists'!Y$5)*Inputs!G$39)</f>
        <v>0</v>
      </c>
      <c r="BB1933">
        <f>IF(OR($D1933="51",$D1933="52",$D1933="61"),0,(AD1933/'Totals and Drop Down Lists'!Z$5)*Inputs!H$39)</f>
        <v>0</v>
      </c>
      <c r="BC1933">
        <f>IF(OR($D1933="51",$D1933="52",$D1933="61"),0,(AE1933/'Totals and Drop Down Lists'!AA$5)*Inputs!I$39)</f>
        <v>0</v>
      </c>
      <c r="BD1933">
        <f>IF(OR($D1933="51",$D1933="52",$D1933="61"),0,(AF1933/'Totals and Drop Down Lists'!AB$5)*Inputs!J$39)</f>
        <v>0</v>
      </c>
      <c r="BE1933">
        <f>IF(OR($D1933="51",$D1933="52",$D1933="61"),0,(AG1933/'Totals and Drop Down Lists'!AC$5)*Inputs!K$39)</f>
        <v>0</v>
      </c>
      <c r="BF1933">
        <f>IF(OR($D1933="51",$D1933="52",$D1933="61"),0,(AH1933/'Totals and Drop Down Lists'!AD$5)*Inputs!L$39)</f>
        <v>0</v>
      </c>
      <c r="BG1933" s="10">
        <f t="shared" si="271"/>
        <v>37228.655701301024</v>
      </c>
    </row>
    <row r="1934" spans="1:59" ht="28.8">
      <c r="A1934" s="1" t="s">
        <v>7546</v>
      </c>
      <c r="B1934" s="1" t="s">
        <v>3430</v>
      </c>
      <c r="C1934" s="1" t="s">
        <v>60</v>
      </c>
      <c r="D1934" s="1" t="s">
        <v>25</v>
      </c>
      <c r="E1934" s="1" t="s">
        <v>3468</v>
      </c>
      <c r="F1934" s="2">
        <v>16733</v>
      </c>
      <c r="G1934" s="2">
        <v>24</v>
      </c>
      <c r="H1934" s="2">
        <v>0</v>
      </c>
      <c r="I1934" s="2">
        <v>3758</v>
      </c>
      <c r="J1934" s="2">
        <v>6443</v>
      </c>
      <c r="K1934" s="2">
        <v>1272</v>
      </c>
      <c r="L1934" s="2">
        <v>248</v>
      </c>
      <c r="M1934" s="2">
        <v>29</v>
      </c>
      <c r="N1934" s="2">
        <v>0</v>
      </c>
      <c r="O1934" s="2">
        <v>9</v>
      </c>
      <c r="P1934" s="2">
        <v>2</v>
      </c>
      <c r="Q1934" s="2">
        <v>0</v>
      </c>
      <c r="R1934" s="2">
        <v>904</v>
      </c>
      <c r="S1934" s="2">
        <v>544700</v>
      </c>
      <c r="T1934" s="2">
        <v>40885400</v>
      </c>
      <c r="U1934" s="2">
        <v>141</v>
      </c>
      <c r="V1934" s="2">
        <v>104</v>
      </c>
      <c r="W1934" s="2">
        <v>0</v>
      </c>
      <c r="X1934" s="2">
        <v>254</v>
      </c>
      <c r="Y1934" s="2">
        <v>14</v>
      </c>
      <c r="Z1934" s="2">
        <v>124</v>
      </c>
      <c r="AA1934" s="9">
        <f t="shared" si="272"/>
        <v>16733</v>
      </c>
      <c r="AB1934" s="9">
        <f t="shared" si="273"/>
        <v>3734</v>
      </c>
      <c r="AC1934" s="9">
        <f t="shared" si="274"/>
        <v>1192</v>
      </c>
      <c r="AD1934" s="9">
        <f t="shared" si="275"/>
        <v>904</v>
      </c>
      <c r="AE1934" s="44">
        <f t="shared" si="276"/>
        <v>1.7538073152697899E-5</v>
      </c>
      <c r="AF1934" s="9">
        <f t="shared" si="277"/>
        <v>150</v>
      </c>
      <c r="AG1934" s="9">
        <f t="shared" si="270"/>
        <v>138</v>
      </c>
      <c r="AH1934" s="44">
        <f t="shared" si="278"/>
        <v>1.0137459978353678E-5</v>
      </c>
      <c r="AI1934">
        <f>AA1934/'Totals and Drop Down Lists'!W$6*Inputs!E$37</f>
        <v>15179.180432838624</v>
      </c>
      <c r="AJ1934">
        <f>AB1934/'Totals and Drop Down Lists'!X$6*Inputs!F$37</f>
        <v>12286.305740414331</v>
      </c>
      <c r="AK1934">
        <f>AC1934/'Totals and Drop Down Lists'!Y$6*Inputs!G$37</f>
        <v>7858.0666412885039</v>
      </c>
      <c r="AL1934">
        <f>AD1934/'Totals and Drop Down Lists'!Z$6*Inputs!H$37</f>
        <v>7247.8211480744758</v>
      </c>
      <c r="AM1934">
        <f>AE1934/'Totals and Drop Down Lists'!AA$6*Inputs!I$37</f>
        <v>2183.3033333174999</v>
      </c>
      <c r="AN1934">
        <f>AF1934/'Totals and Drop Down Lists'!AB$6*Inputs!J$37</f>
        <v>2993.5039710517117</v>
      </c>
      <c r="AO1934">
        <f>AG1934/'Totals and Drop Down Lists'!AC$6*Inputs!K$37</f>
        <v>2570.0535127146436</v>
      </c>
      <c r="AP1934">
        <f>AH1934/'Totals and Drop Down Lists'!AD$6*Inputs!L$37</f>
        <v>2385.6475347014111</v>
      </c>
      <c r="AQ1934">
        <f>IF(OR($D1934="51",$D1934="52",$D1934="61"),(AA1934/'Totals and Drop Down Lists'!W$4)*Inputs!E$38,0)</f>
        <v>0</v>
      </c>
      <c r="AR1934">
        <f>IF(OR($D1934="51",$D1934="52",$D1934="61"),(AB1934/'Totals and Drop Down Lists'!X$4)*Inputs!F$38,0)</f>
        <v>0</v>
      </c>
      <c r="AS1934">
        <f>IF(OR($D1934="51",$D1934="52",$D1934="61"),(AC1934/'Totals and Drop Down Lists'!Y$4)*Inputs!G$38,0)</f>
        <v>0</v>
      </c>
      <c r="AT1934">
        <f>IF(OR($D1934="51",$D1934="52",$D1934="61"),(AD1934/'Totals and Drop Down Lists'!Z$4)*Inputs!H$38,0)</f>
        <v>0</v>
      </c>
      <c r="AU1934">
        <f>IF(OR($D1934="51",$D1934="52",$D1934="61"),(AE1934/'Totals and Drop Down Lists'!AA$4)*Inputs!I$38,0)</f>
        <v>0</v>
      </c>
      <c r="AV1934">
        <f>IF(OR($D1934="51",$D1934="52",$D1934="61"),(AF1934/'Totals and Drop Down Lists'!AB$4)*Inputs!J$38,0)</f>
        <v>0</v>
      </c>
      <c r="AW1934">
        <f>IF(OR($D1934="51",$D1934="52",$D1934="61"),(AG1934/'Totals and Drop Down Lists'!AC$4)*Inputs!K$38,0)</f>
        <v>0</v>
      </c>
      <c r="AX1934">
        <f>IF(OR($D1934="51",$D1934="52",$D1934="61"),(AH1934/'Totals and Drop Down Lists'!AD$4)*Inputs!L$38,0)</f>
        <v>0</v>
      </c>
      <c r="AY1934">
        <f>IF(OR($D1934="51",$D1934="52",$D1934="61"),0,(AA1934/'Totals and Drop Down Lists'!W$5)*Inputs!E$39)</f>
        <v>0</v>
      </c>
      <c r="AZ1934">
        <f>IF(OR($D1934="51",$D1934="52",$D1934="61"),0,(AB1934/'Totals and Drop Down Lists'!X$5)*Inputs!F$39)</f>
        <v>0</v>
      </c>
      <c r="BA1934">
        <f>IF(OR($D1934="51",$D1934="52",$D1934="61"),0,(AC1934/'Totals and Drop Down Lists'!Y$5)*Inputs!G$39)</f>
        <v>0</v>
      </c>
      <c r="BB1934">
        <f>IF(OR($D1934="51",$D1934="52",$D1934="61"),0,(AD1934/'Totals and Drop Down Lists'!Z$5)*Inputs!H$39)</f>
        <v>0</v>
      </c>
      <c r="BC1934">
        <f>IF(OR($D1934="51",$D1934="52",$D1934="61"),0,(AE1934/'Totals and Drop Down Lists'!AA$5)*Inputs!I$39)</f>
        <v>0</v>
      </c>
      <c r="BD1934">
        <f>IF(OR($D1934="51",$D1934="52",$D1934="61"),0,(AF1934/'Totals and Drop Down Lists'!AB$5)*Inputs!J$39)</f>
        <v>0</v>
      </c>
      <c r="BE1934">
        <f>IF(OR($D1934="51",$D1934="52",$D1934="61"),0,(AG1934/'Totals and Drop Down Lists'!AC$5)*Inputs!K$39)</f>
        <v>0</v>
      </c>
      <c r="BF1934">
        <f>IF(OR($D1934="51",$D1934="52",$D1934="61"),0,(AH1934/'Totals and Drop Down Lists'!AD$5)*Inputs!L$39)</f>
        <v>0</v>
      </c>
      <c r="BG1934" s="10">
        <f t="shared" si="271"/>
        <v>52703.882314401199</v>
      </c>
    </row>
    <row r="1935" spans="1:59" ht="28.8">
      <c r="A1935" s="1" t="s">
        <v>7546</v>
      </c>
      <c r="B1935" s="1" t="s">
        <v>3430</v>
      </c>
      <c r="C1935" s="1" t="s">
        <v>2118</v>
      </c>
      <c r="D1935" s="1" t="s">
        <v>25</v>
      </c>
      <c r="E1935" s="1" t="s">
        <v>3469</v>
      </c>
      <c r="F1935" s="2">
        <v>8347</v>
      </c>
      <c r="G1935" s="2">
        <v>49</v>
      </c>
      <c r="H1935" s="2">
        <v>8</v>
      </c>
      <c r="I1935" s="2">
        <v>1206</v>
      </c>
      <c r="J1935" s="2">
        <v>3151</v>
      </c>
      <c r="K1935" s="2">
        <v>748</v>
      </c>
      <c r="L1935" s="2">
        <v>63</v>
      </c>
      <c r="M1935" s="2">
        <v>4</v>
      </c>
      <c r="N1935" s="2">
        <v>0</v>
      </c>
      <c r="O1935" s="2">
        <v>37</v>
      </c>
      <c r="P1935" s="2">
        <v>0</v>
      </c>
      <c r="Q1935" s="2">
        <v>0</v>
      </c>
      <c r="R1935" s="2">
        <v>1061</v>
      </c>
      <c r="S1935" s="2">
        <v>312800</v>
      </c>
      <c r="T1935" s="2">
        <v>23357600</v>
      </c>
      <c r="U1935" s="2">
        <v>65</v>
      </c>
      <c r="V1935" s="2">
        <v>34</v>
      </c>
      <c r="W1935" s="2">
        <v>59</v>
      </c>
      <c r="X1935" s="2">
        <v>135</v>
      </c>
      <c r="Y1935" s="2">
        <v>14</v>
      </c>
      <c r="Z1935" s="2">
        <v>74</v>
      </c>
      <c r="AA1935" s="9">
        <f t="shared" si="272"/>
        <v>8347</v>
      </c>
      <c r="AB1935" s="9">
        <f t="shared" si="273"/>
        <v>1149</v>
      </c>
      <c r="AC1935" s="9">
        <f t="shared" si="274"/>
        <v>1165</v>
      </c>
      <c r="AD1935" s="9">
        <f t="shared" si="275"/>
        <v>1061</v>
      </c>
      <c r="AE1935" s="44">
        <f t="shared" si="276"/>
        <v>1.2400824991563667E-5</v>
      </c>
      <c r="AF1935" s="9">
        <f t="shared" si="277"/>
        <v>42</v>
      </c>
      <c r="AG1935" s="9">
        <f t="shared" si="270"/>
        <v>88</v>
      </c>
      <c r="AH1935" s="44">
        <f t="shared" si="278"/>
        <v>7.7729693128875114E-6</v>
      </c>
      <c r="AI1935">
        <f>AA1935/'Totals and Drop Down Lists'!W$6*Inputs!E$37</f>
        <v>7571.90097847989</v>
      </c>
      <c r="AJ1935">
        <f>AB1935/'Totals and Drop Down Lists'!X$6*Inputs!F$37</f>
        <v>3780.6548729876981</v>
      </c>
      <c r="AK1935">
        <f>AC1935/'Totals and Drop Down Lists'!Y$6*Inputs!G$37</f>
        <v>7680.073521057976</v>
      </c>
      <c r="AL1935">
        <f>AD1935/'Totals and Drop Down Lists'!Z$6*Inputs!H$37</f>
        <v>8506.5688474635172</v>
      </c>
      <c r="AM1935">
        <f>AE1935/'Totals and Drop Down Lists'!AA$6*Inputs!I$37</f>
        <v>1543.7706471080021</v>
      </c>
      <c r="AN1935">
        <f>AF1935/'Totals and Drop Down Lists'!AB$6*Inputs!J$37</f>
        <v>838.18111189447916</v>
      </c>
      <c r="AO1935">
        <f>AG1935/'Totals and Drop Down Lists'!AC$6*Inputs!K$37</f>
        <v>1638.8747037600624</v>
      </c>
      <c r="AP1935">
        <f>AH1935/'Totals and Drop Down Lists'!AD$6*Inputs!L$37</f>
        <v>1829.2121614482849</v>
      </c>
      <c r="AQ1935">
        <f>IF(OR($D1935="51",$D1935="52",$D1935="61"),(AA1935/'Totals and Drop Down Lists'!W$4)*Inputs!E$38,0)</f>
        <v>0</v>
      </c>
      <c r="AR1935">
        <f>IF(OR($D1935="51",$D1935="52",$D1935="61"),(AB1935/'Totals and Drop Down Lists'!X$4)*Inputs!F$38,0)</f>
        <v>0</v>
      </c>
      <c r="AS1935">
        <f>IF(OR($D1935="51",$D1935="52",$D1935="61"),(AC1935/'Totals and Drop Down Lists'!Y$4)*Inputs!G$38,0)</f>
        <v>0</v>
      </c>
      <c r="AT1935">
        <f>IF(OR($D1935="51",$D1935="52",$D1935="61"),(AD1935/'Totals and Drop Down Lists'!Z$4)*Inputs!H$38,0)</f>
        <v>0</v>
      </c>
      <c r="AU1935">
        <f>IF(OR($D1935="51",$D1935="52",$D1935="61"),(AE1935/'Totals and Drop Down Lists'!AA$4)*Inputs!I$38,0)</f>
        <v>0</v>
      </c>
      <c r="AV1935">
        <f>IF(OR($D1935="51",$D1935="52",$D1935="61"),(AF1935/'Totals and Drop Down Lists'!AB$4)*Inputs!J$38,0)</f>
        <v>0</v>
      </c>
      <c r="AW1935">
        <f>IF(OR($D1935="51",$D1935="52",$D1935="61"),(AG1935/'Totals and Drop Down Lists'!AC$4)*Inputs!K$38,0)</f>
        <v>0</v>
      </c>
      <c r="AX1935">
        <f>IF(OR($D1935="51",$D1935="52",$D1935="61"),(AH1935/'Totals and Drop Down Lists'!AD$4)*Inputs!L$38,0)</f>
        <v>0</v>
      </c>
      <c r="AY1935">
        <f>IF(OR($D1935="51",$D1935="52",$D1935="61"),0,(AA1935/'Totals and Drop Down Lists'!W$5)*Inputs!E$39)</f>
        <v>0</v>
      </c>
      <c r="AZ1935">
        <f>IF(OR($D1935="51",$D1935="52",$D1935="61"),0,(AB1935/'Totals and Drop Down Lists'!X$5)*Inputs!F$39)</f>
        <v>0</v>
      </c>
      <c r="BA1935">
        <f>IF(OR($D1935="51",$D1935="52",$D1935="61"),0,(AC1935/'Totals and Drop Down Lists'!Y$5)*Inputs!G$39)</f>
        <v>0</v>
      </c>
      <c r="BB1935">
        <f>IF(OR($D1935="51",$D1935="52",$D1935="61"),0,(AD1935/'Totals and Drop Down Lists'!Z$5)*Inputs!H$39)</f>
        <v>0</v>
      </c>
      <c r="BC1935">
        <f>IF(OR($D1935="51",$D1935="52",$D1935="61"),0,(AE1935/'Totals and Drop Down Lists'!AA$5)*Inputs!I$39)</f>
        <v>0</v>
      </c>
      <c r="BD1935">
        <f>IF(OR($D1935="51",$D1935="52",$D1935="61"),0,(AF1935/'Totals and Drop Down Lists'!AB$5)*Inputs!J$39)</f>
        <v>0</v>
      </c>
      <c r="BE1935">
        <f>IF(OR($D1935="51",$D1935="52",$D1935="61"),0,(AG1935/'Totals and Drop Down Lists'!AC$5)*Inputs!K$39)</f>
        <v>0</v>
      </c>
      <c r="BF1935">
        <f>IF(OR($D1935="51",$D1935="52",$D1935="61"),0,(AH1935/'Totals and Drop Down Lists'!AD$5)*Inputs!L$39)</f>
        <v>0</v>
      </c>
      <c r="BG1935" s="10">
        <f t="shared" si="271"/>
        <v>33389.236844199906</v>
      </c>
    </row>
    <row r="1936" spans="1:59" ht="28.8">
      <c r="A1936" s="1" t="s">
        <v>7546</v>
      </c>
      <c r="B1936" s="1" t="s">
        <v>3430</v>
      </c>
      <c r="C1936" s="1" t="s">
        <v>3470</v>
      </c>
      <c r="D1936" s="1" t="s">
        <v>25</v>
      </c>
      <c r="E1936" s="1" t="s">
        <v>3471</v>
      </c>
      <c r="F1936" s="2">
        <v>15649</v>
      </c>
      <c r="G1936" s="2">
        <v>112</v>
      </c>
      <c r="H1936" s="2">
        <v>2</v>
      </c>
      <c r="I1936" s="2">
        <v>3205</v>
      </c>
      <c r="J1936" s="2">
        <v>5858</v>
      </c>
      <c r="K1936" s="2">
        <v>1587</v>
      </c>
      <c r="L1936" s="2">
        <v>74</v>
      </c>
      <c r="M1936" s="2">
        <v>16</v>
      </c>
      <c r="N1936" s="2">
        <v>0</v>
      </c>
      <c r="O1936" s="2">
        <v>49</v>
      </c>
      <c r="P1936" s="2">
        <v>8</v>
      </c>
      <c r="Q1936" s="2">
        <v>0</v>
      </c>
      <c r="R1936" s="2">
        <v>796</v>
      </c>
      <c r="S1936" s="2">
        <v>697500</v>
      </c>
      <c r="T1936" s="2">
        <v>43686000</v>
      </c>
      <c r="U1936" s="2">
        <v>209</v>
      </c>
      <c r="V1936" s="2">
        <v>159</v>
      </c>
      <c r="W1936" s="2">
        <v>39</v>
      </c>
      <c r="X1936" s="2">
        <v>368</v>
      </c>
      <c r="Y1936" s="2">
        <v>82</v>
      </c>
      <c r="Z1936" s="2">
        <v>188</v>
      </c>
      <c r="AA1936" s="9">
        <f t="shared" si="272"/>
        <v>15649</v>
      </c>
      <c r="AB1936" s="9">
        <f t="shared" si="273"/>
        <v>3091</v>
      </c>
      <c r="AC1936" s="9">
        <f t="shared" si="274"/>
        <v>943</v>
      </c>
      <c r="AD1936" s="9">
        <f t="shared" si="275"/>
        <v>796</v>
      </c>
      <c r="AE1936" s="44">
        <f t="shared" si="276"/>
        <v>3.0026193021528099E-5</v>
      </c>
      <c r="AF1936" s="9">
        <f t="shared" si="277"/>
        <v>170</v>
      </c>
      <c r="AG1936" s="9">
        <f t="shared" si="270"/>
        <v>270</v>
      </c>
      <c r="AH1936" s="44">
        <f t="shared" si="278"/>
        <v>2.7217135151796686E-5</v>
      </c>
      <c r="AI1936">
        <f>AA1936/'Totals and Drop Down Lists'!W$6*Inputs!E$37</f>
        <v>14195.840231488177</v>
      </c>
      <c r="AJ1936">
        <f>AB1936/'Totals and Drop Down Lists'!X$6*Inputs!F$37</f>
        <v>10170.586781901633</v>
      </c>
      <c r="AK1936">
        <f>AC1936/'Totals and Drop Down Lists'!Y$6*Inputs!G$37</f>
        <v>6216.5745324958552</v>
      </c>
      <c r="AL1936">
        <f>AD1936/'Totals and Drop Down Lists'!Z$6*Inputs!H$37</f>
        <v>6381.9310109151347</v>
      </c>
      <c r="AM1936">
        <f>AE1936/'Totals and Drop Down Lists'!AA$6*Inputs!I$37</f>
        <v>3737.9412629860294</v>
      </c>
      <c r="AN1936">
        <f>AF1936/'Totals and Drop Down Lists'!AB$6*Inputs!J$37</f>
        <v>3392.637833858606</v>
      </c>
      <c r="AO1936">
        <f>AG1936/'Totals and Drop Down Lists'!AC$6*Inputs!K$37</f>
        <v>5028.3655683547368</v>
      </c>
      <c r="AP1936">
        <f>AH1936/'Totals and Drop Down Lists'!AD$6*Inputs!L$37</f>
        <v>6405.0059398669591</v>
      </c>
      <c r="AQ1936">
        <f>IF(OR($D1936="51",$D1936="52",$D1936="61"),(AA1936/'Totals and Drop Down Lists'!W$4)*Inputs!E$38,0)</f>
        <v>0</v>
      </c>
      <c r="AR1936">
        <f>IF(OR($D1936="51",$D1936="52",$D1936="61"),(AB1936/'Totals and Drop Down Lists'!X$4)*Inputs!F$38,0)</f>
        <v>0</v>
      </c>
      <c r="AS1936">
        <f>IF(OR($D1936="51",$D1936="52",$D1936="61"),(AC1936/'Totals and Drop Down Lists'!Y$4)*Inputs!G$38,0)</f>
        <v>0</v>
      </c>
      <c r="AT1936">
        <f>IF(OR($D1936="51",$D1936="52",$D1936="61"),(AD1936/'Totals and Drop Down Lists'!Z$4)*Inputs!H$38,0)</f>
        <v>0</v>
      </c>
      <c r="AU1936">
        <f>IF(OR($D1936="51",$D1936="52",$D1936="61"),(AE1936/'Totals and Drop Down Lists'!AA$4)*Inputs!I$38,0)</f>
        <v>0</v>
      </c>
      <c r="AV1936">
        <f>IF(OR($D1936="51",$D1936="52",$D1936="61"),(AF1936/'Totals and Drop Down Lists'!AB$4)*Inputs!J$38,0)</f>
        <v>0</v>
      </c>
      <c r="AW1936">
        <f>IF(OR($D1936="51",$D1936="52",$D1936="61"),(AG1936/'Totals and Drop Down Lists'!AC$4)*Inputs!K$38,0)</f>
        <v>0</v>
      </c>
      <c r="AX1936">
        <f>IF(OR($D1936="51",$D1936="52",$D1936="61"),(AH1936/'Totals and Drop Down Lists'!AD$4)*Inputs!L$38,0)</f>
        <v>0</v>
      </c>
      <c r="AY1936">
        <f>IF(OR($D1936="51",$D1936="52",$D1936="61"),0,(AA1936/'Totals and Drop Down Lists'!W$5)*Inputs!E$39)</f>
        <v>0</v>
      </c>
      <c r="AZ1936">
        <f>IF(OR($D1936="51",$D1936="52",$D1936="61"),0,(AB1936/'Totals and Drop Down Lists'!X$5)*Inputs!F$39)</f>
        <v>0</v>
      </c>
      <c r="BA1936">
        <f>IF(OR($D1936="51",$D1936="52",$D1936="61"),0,(AC1936/'Totals and Drop Down Lists'!Y$5)*Inputs!G$39)</f>
        <v>0</v>
      </c>
      <c r="BB1936">
        <f>IF(OR($D1936="51",$D1936="52",$D1936="61"),0,(AD1936/'Totals and Drop Down Lists'!Z$5)*Inputs!H$39)</f>
        <v>0</v>
      </c>
      <c r="BC1936">
        <f>IF(OR($D1936="51",$D1936="52",$D1936="61"),0,(AE1936/'Totals and Drop Down Lists'!AA$5)*Inputs!I$39)</f>
        <v>0</v>
      </c>
      <c r="BD1936">
        <f>IF(OR($D1936="51",$D1936="52",$D1936="61"),0,(AF1936/'Totals and Drop Down Lists'!AB$5)*Inputs!J$39)</f>
        <v>0</v>
      </c>
      <c r="BE1936">
        <f>IF(OR($D1936="51",$D1936="52",$D1936="61"),0,(AG1936/'Totals and Drop Down Lists'!AC$5)*Inputs!K$39)</f>
        <v>0</v>
      </c>
      <c r="BF1936">
        <f>IF(OR($D1936="51",$D1936="52",$D1936="61"),0,(AH1936/'Totals and Drop Down Lists'!AD$5)*Inputs!L$39)</f>
        <v>0</v>
      </c>
      <c r="BG1936" s="10">
        <f t="shared" si="271"/>
        <v>55528.883161867132</v>
      </c>
    </row>
    <row r="1937" spans="1:59" ht="28.8">
      <c r="A1937" s="1" t="s">
        <v>7546</v>
      </c>
      <c r="B1937" s="1" t="s">
        <v>3430</v>
      </c>
      <c r="C1937" s="1" t="s">
        <v>1586</v>
      </c>
      <c r="D1937" s="1" t="s">
        <v>25</v>
      </c>
      <c r="E1937" s="1" t="s">
        <v>3472</v>
      </c>
      <c r="F1937" s="2">
        <v>13647</v>
      </c>
      <c r="G1937" s="2">
        <v>311</v>
      </c>
      <c r="H1937" s="2">
        <v>1</v>
      </c>
      <c r="I1937" s="2">
        <v>3028</v>
      </c>
      <c r="J1937" s="2">
        <v>5178</v>
      </c>
      <c r="K1937" s="2">
        <v>1157</v>
      </c>
      <c r="L1937" s="2">
        <v>64</v>
      </c>
      <c r="M1937" s="2">
        <v>2</v>
      </c>
      <c r="N1937" s="2">
        <v>4</v>
      </c>
      <c r="O1937" s="2">
        <v>35</v>
      </c>
      <c r="P1937" s="2">
        <v>0</v>
      </c>
      <c r="Q1937" s="2">
        <v>6</v>
      </c>
      <c r="R1937" s="2">
        <v>544</v>
      </c>
      <c r="S1937" s="2">
        <v>485600</v>
      </c>
      <c r="T1937" s="2">
        <v>28516100</v>
      </c>
      <c r="U1937" s="2">
        <v>48</v>
      </c>
      <c r="V1937" s="2">
        <v>12</v>
      </c>
      <c r="W1937" s="2">
        <v>45</v>
      </c>
      <c r="X1937" s="2">
        <v>243</v>
      </c>
      <c r="Y1937" s="2">
        <v>44</v>
      </c>
      <c r="Z1937" s="2">
        <v>143</v>
      </c>
      <c r="AA1937" s="9">
        <f t="shared" si="272"/>
        <v>13647</v>
      </c>
      <c r="AB1937" s="9">
        <f t="shared" si="273"/>
        <v>2716</v>
      </c>
      <c r="AC1937" s="9">
        <f t="shared" si="274"/>
        <v>655</v>
      </c>
      <c r="AD1937" s="9">
        <f t="shared" si="275"/>
        <v>544</v>
      </c>
      <c r="AE1937" s="44">
        <f t="shared" si="276"/>
        <v>1.8055123264259205E-5</v>
      </c>
      <c r="AF1937" s="9">
        <f t="shared" si="277"/>
        <v>186</v>
      </c>
      <c r="AG1937" s="9">
        <f t="shared" si="270"/>
        <v>187</v>
      </c>
      <c r="AH1937" s="44">
        <f t="shared" si="278"/>
        <v>1.5547623158061199E-5</v>
      </c>
      <c r="AI1937">
        <f>AA1937/'Totals and Drop Down Lists'!W$6*Inputs!E$37</f>
        <v>12379.745136374155</v>
      </c>
      <c r="AJ1937">
        <f>AB1937/'Totals and Drop Down Lists'!X$6*Inputs!F$37</f>
        <v>8936.6915883677884</v>
      </c>
      <c r="AK1937">
        <f>AC1937/'Totals and Drop Down Lists'!Y$6*Inputs!G$37</f>
        <v>4317.9812500368871</v>
      </c>
      <c r="AL1937">
        <f>AD1937/'Totals and Drop Down Lists'!Z$6*Inputs!H$37</f>
        <v>4361.520690876675</v>
      </c>
      <c r="AM1937">
        <f>AE1937/'Totals and Drop Down Lists'!AA$6*Inputs!I$37</f>
        <v>2247.6705658085066</v>
      </c>
      <c r="AN1937">
        <f>AF1937/'Totals and Drop Down Lists'!AB$6*Inputs!J$37</f>
        <v>3711.944924104122</v>
      </c>
      <c r="AO1937">
        <f>AG1937/'Totals and Drop Down Lists'!AC$6*Inputs!K$37</f>
        <v>3482.6087454901326</v>
      </c>
      <c r="AP1937">
        <f>AH1937/'Totals and Drop Down Lists'!AD$6*Inputs!L$37</f>
        <v>3658.8207437262668</v>
      </c>
      <c r="AQ1937">
        <f>IF(OR($D1937="51",$D1937="52",$D1937="61"),(AA1937/'Totals and Drop Down Lists'!W$4)*Inputs!E$38,0)</f>
        <v>0</v>
      </c>
      <c r="AR1937">
        <f>IF(OR($D1937="51",$D1937="52",$D1937="61"),(AB1937/'Totals and Drop Down Lists'!X$4)*Inputs!F$38,0)</f>
        <v>0</v>
      </c>
      <c r="AS1937">
        <f>IF(OR($D1937="51",$D1937="52",$D1937="61"),(AC1937/'Totals and Drop Down Lists'!Y$4)*Inputs!G$38,0)</f>
        <v>0</v>
      </c>
      <c r="AT1937">
        <f>IF(OR($D1937="51",$D1937="52",$D1937="61"),(AD1937/'Totals and Drop Down Lists'!Z$4)*Inputs!H$38,0)</f>
        <v>0</v>
      </c>
      <c r="AU1937">
        <f>IF(OR($D1937="51",$D1937="52",$D1937="61"),(AE1937/'Totals and Drop Down Lists'!AA$4)*Inputs!I$38,0)</f>
        <v>0</v>
      </c>
      <c r="AV1937">
        <f>IF(OR($D1937="51",$D1937="52",$D1937="61"),(AF1937/'Totals and Drop Down Lists'!AB$4)*Inputs!J$38,0)</f>
        <v>0</v>
      </c>
      <c r="AW1937">
        <f>IF(OR($D1937="51",$D1937="52",$D1937="61"),(AG1937/'Totals and Drop Down Lists'!AC$4)*Inputs!K$38,0)</f>
        <v>0</v>
      </c>
      <c r="AX1937">
        <f>IF(OR($D1937="51",$D1937="52",$D1937="61"),(AH1937/'Totals and Drop Down Lists'!AD$4)*Inputs!L$38,0)</f>
        <v>0</v>
      </c>
      <c r="AY1937">
        <f>IF(OR($D1937="51",$D1937="52",$D1937="61"),0,(AA1937/'Totals and Drop Down Lists'!W$5)*Inputs!E$39)</f>
        <v>0</v>
      </c>
      <c r="AZ1937">
        <f>IF(OR($D1937="51",$D1937="52",$D1937="61"),0,(AB1937/'Totals and Drop Down Lists'!X$5)*Inputs!F$39)</f>
        <v>0</v>
      </c>
      <c r="BA1937">
        <f>IF(OR($D1937="51",$D1937="52",$D1937="61"),0,(AC1937/'Totals and Drop Down Lists'!Y$5)*Inputs!G$39)</f>
        <v>0</v>
      </c>
      <c r="BB1937">
        <f>IF(OR($D1937="51",$D1937="52",$D1937="61"),0,(AD1937/'Totals and Drop Down Lists'!Z$5)*Inputs!H$39)</f>
        <v>0</v>
      </c>
      <c r="BC1937">
        <f>IF(OR($D1937="51",$D1937="52",$D1937="61"),0,(AE1937/'Totals and Drop Down Lists'!AA$5)*Inputs!I$39)</f>
        <v>0</v>
      </c>
      <c r="BD1937">
        <f>IF(OR($D1937="51",$D1937="52",$D1937="61"),0,(AF1937/'Totals and Drop Down Lists'!AB$5)*Inputs!J$39)</f>
        <v>0</v>
      </c>
      <c r="BE1937">
        <f>IF(OR($D1937="51",$D1937="52",$D1937="61"),0,(AG1937/'Totals and Drop Down Lists'!AC$5)*Inputs!K$39)</f>
        <v>0</v>
      </c>
      <c r="BF1937">
        <f>IF(OR($D1937="51",$D1937="52",$D1937="61"),0,(AH1937/'Totals and Drop Down Lists'!AD$5)*Inputs!L$39)</f>
        <v>0</v>
      </c>
      <c r="BG1937" s="10">
        <f t="shared" si="271"/>
        <v>43096.983644784537</v>
      </c>
    </row>
    <row r="1938" spans="1:59" ht="28.8">
      <c r="A1938" s="1" t="s">
        <v>7546</v>
      </c>
      <c r="B1938" s="1" t="s">
        <v>3430</v>
      </c>
      <c r="C1938" s="1" t="s">
        <v>3473</v>
      </c>
      <c r="D1938" s="1" t="s">
        <v>25</v>
      </c>
      <c r="E1938" s="1" t="s">
        <v>3474</v>
      </c>
      <c r="F1938" s="2">
        <v>31916</v>
      </c>
      <c r="G1938" s="2">
        <v>305</v>
      </c>
      <c r="H1938" s="2">
        <v>3</v>
      </c>
      <c r="I1938" s="2">
        <v>7960</v>
      </c>
      <c r="J1938" s="2">
        <v>12882</v>
      </c>
      <c r="K1938" s="2">
        <v>4977</v>
      </c>
      <c r="L1938" s="2">
        <v>77</v>
      </c>
      <c r="M1938" s="2">
        <v>0</v>
      </c>
      <c r="N1938" s="2">
        <v>0</v>
      </c>
      <c r="O1938" s="2">
        <v>140</v>
      </c>
      <c r="P1938" s="2">
        <v>0</v>
      </c>
      <c r="Q1938" s="2">
        <v>0</v>
      </c>
      <c r="R1938" s="2">
        <v>1675</v>
      </c>
      <c r="S1938" s="2">
        <v>2495700</v>
      </c>
      <c r="T1938" s="2">
        <v>137345500</v>
      </c>
      <c r="U1938" s="2">
        <v>80</v>
      </c>
      <c r="V1938" s="2">
        <v>412</v>
      </c>
      <c r="W1938" s="2">
        <v>39</v>
      </c>
      <c r="X1938" s="2">
        <v>1285</v>
      </c>
      <c r="Y1938" s="2">
        <v>261</v>
      </c>
      <c r="Z1938" s="2">
        <v>677</v>
      </c>
      <c r="AA1938" s="9">
        <f t="shared" si="272"/>
        <v>31916</v>
      </c>
      <c r="AB1938" s="9">
        <f t="shared" si="273"/>
        <v>7652</v>
      </c>
      <c r="AC1938" s="9">
        <f t="shared" si="274"/>
        <v>1892</v>
      </c>
      <c r="AD1938" s="9">
        <f t="shared" si="275"/>
        <v>1675</v>
      </c>
      <c r="AE1938" s="44">
        <f t="shared" si="276"/>
        <v>1.3429126740828877E-4</v>
      </c>
      <c r="AF1938" s="9">
        <f t="shared" si="277"/>
        <v>834</v>
      </c>
      <c r="AG1938" s="9">
        <f t="shared" si="270"/>
        <v>938</v>
      </c>
      <c r="AH1938" s="44">
        <f t="shared" si="278"/>
        <v>1.3484606281587318E-4</v>
      </c>
      <c r="AI1938">
        <f>AA1938/'Totals and Drop Down Lists'!W$6*Inputs!E$37</f>
        <v>28952.293234594967</v>
      </c>
      <c r="AJ1938">
        <f>AB1938/'Totals and Drop Down Lists'!X$6*Inputs!F$37</f>
        <v>25178.042722455932</v>
      </c>
      <c r="AK1938">
        <f>AC1938/'Totals and Drop Down Lists'!Y$6*Inputs!G$37</f>
        <v>12472.703091709605</v>
      </c>
      <c r="AL1938">
        <f>AD1938/'Totals and Drop Down Lists'!Z$6*Inputs!H$37</f>
        <v>13429.314627239764</v>
      </c>
      <c r="AM1938">
        <f>AE1938/'Totals and Drop Down Lists'!AA$6*Inputs!I$37</f>
        <v>16717.832638464366</v>
      </c>
      <c r="AN1938">
        <f>AF1938/'Totals and Drop Down Lists'!AB$6*Inputs!J$37</f>
        <v>16643.882079047515</v>
      </c>
      <c r="AO1938">
        <f>AG1938/'Totals and Drop Down Lists'!AC$6*Inputs!K$37</f>
        <v>17468.914455987935</v>
      </c>
      <c r="AP1938">
        <f>AH1938/'Totals and Drop Down Lists'!AD$6*Inputs!L$37</f>
        <v>31733.311698175774</v>
      </c>
      <c r="AQ1938">
        <f>IF(OR($D1938="51",$D1938="52",$D1938="61"),(AA1938/'Totals and Drop Down Lists'!W$4)*Inputs!E$38,0)</f>
        <v>0</v>
      </c>
      <c r="AR1938">
        <f>IF(OR($D1938="51",$D1938="52",$D1938="61"),(AB1938/'Totals and Drop Down Lists'!X$4)*Inputs!F$38,0)</f>
        <v>0</v>
      </c>
      <c r="AS1938">
        <f>IF(OR($D1938="51",$D1938="52",$D1938="61"),(AC1938/'Totals and Drop Down Lists'!Y$4)*Inputs!G$38,0)</f>
        <v>0</v>
      </c>
      <c r="AT1938">
        <f>IF(OR($D1938="51",$D1938="52",$D1938="61"),(AD1938/'Totals and Drop Down Lists'!Z$4)*Inputs!H$38,0)</f>
        <v>0</v>
      </c>
      <c r="AU1938">
        <f>IF(OR($D1938="51",$D1938="52",$D1938="61"),(AE1938/'Totals and Drop Down Lists'!AA$4)*Inputs!I$38,0)</f>
        <v>0</v>
      </c>
      <c r="AV1938">
        <f>IF(OR($D1938="51",$D1938="52",$D1938="61"),(AF1938/'Totals and Drop Down Lists'!AB$4)*Inputs!J$38,0)</f>
        <v>0</v>
      </c>
      <c r="AW1938">
        <f>IF(OR($D1938="51",$D1938="52",$D1938="61"),(AG1938/'Totals and Drop Down Lists'!AC$4)*Inputs!K$38,0)</f>
        <v>0</v>
      </c>
      <c r="AX1938">
        <f>IF(OR($D1938="51",$D1938="52",$D1938="61"),(AH1938/'Totals and Drop Down Lists'!AD$4)*Inputs!L$38,0)</f>
        <v>0</v>
      </c>
      <c r="AY1938">
        <f>IF(OR($D1938="51",$D1938="52",$D1938="61"),0,(AA1938/'Totals and Drop Down Lists'!W$5)*Inputs!E$39)</f>
        <v>0</v>
      </c>
      <c r="AZ1938">
        <f>IF(OR($D1938="51",$D1938="52",$D1938="61"),0,(AB1938/'Totals and Drop Down Lists'!X$5)*Inputs!F$39)</f>
        <v>0</v>
      </c>
      <c r="BA1938">
        <f>IF(OR($D1938="51",$D1938="52",$D1938="61"),0,(AC1938/'Totals and Drop Down Lists'!Y$5)*Inputs!G$39)</f>
        <v>0</v>
      </c>
      <c r="BB1938">
        <f>IF(OR($D1938="51",$D1938="52",$D1938="61"),0,(AD1938/'Totals and Drop Down Lists'!Z$5)*Inputs!H$39)</f>
        <v>0</v>
      </c>
      <c r="BC1938">
        <f>IF(OR($D1938="51",$D1938="52",$D1938="61"),0,(AE1938/'Totals and Drop Down Lists'!AA$5)*Inputs!I$39)</f>
        <v>0</v>
      </c>
      <c r="BD1938">
        <f>IF(OR($D1938="51",$D1938="52",$D1938="61"),0,(AF1938/'Totals and Drop Down Lists'!AB$5)*Inputs!J$39)</f>
        <v>0</v>
      </c>
      <c r="BE1938">
        <f>IF(OR($D1938="51",$D1938="52",$D1938="61"),0,(AG1938/'Totals and Drop Down Lists'!AC$5)*Inputs!K$39)</f>
        <v>0</v>
      </c>
      <c r="BF1938">
        <f>IF(OR($D1938="51",$D1938="52",$D1938="61"),0,(AH1938/'Totals and Drop Down Lists'!AD$5)*Inputs!L$39)</f>
        <v>0</v>
      </c>
      <c r="BG1938" s="10">
        <f t="shared" si="271"/>
        <v>162596.29454767585</v>
      </c>
    </row>
    <row r="1939" spans="1:59" ht="28.8">
      <c r="A1939" s="1" t="s">
        <v>7546</v>
      </c>
      <c r="B1939" s="1" t="s">
        <v>3430</v>
      </c>
      <c r="C1939" s="1" t="s">
        <v>745</v>
      </c>
      <c r="D1939" s="1" t="s">
        <v>25</v>
      </c>
      <c r="E1939" s="1" t="s">
        <v>3475</v>
      </c>
      <c r="F1939" s="2">
        <v>101569</v>
      </c>
      <c r="G1939" s="2">
        <v>611</v>
      </c>
      <c r="H1939" s="2">
        <v>169</v>
      </c>
      <c r="I1939" s="2">
        <v>12495</v>
      </c>
      <c r="J1939" s="2">
        <v>39263</v>
      </c>
      <c r="K1939" s="2">
        <v>9183</v>
      </c>
      <c r="L1939" s="2">
        <v>351</v>
      </c>
      <c r="M1939" s="2">
        <v>87</v>
      </c>
      <c r="N1939" s="2">
        <v>38</v>
      </c>
      <c r="O1939" s="2">
        <v>246</v>
      </c>
      <c r="P1939" s="2">
        <v>119</v>
      </c>
      <c r="Q1939" s="2">
        <v>62</v>
      </c>
      <c r="R1939" s="2">
        <v>4575</v>
      </c>
      <c r="S1939" s="2">
        <v>5979000</v>
      </c>
      <c r="T1939" s="2">
        <v>327107800</v>
      </c>
      <c r="U1939" s="2">
        <v>516</v>
      </c>
      <c r="V1939" s="2">
        <v>654</v>
      </c>
      <c r="W1939" s="2">
        <v>145</v>
      </c>
      <c r="X1939" s="2">
        <v>2229</v>
      </c>
      <c r="Y1939" s="2">
        <v>291</v>
      </c>
      <c r="Z1939" s="2">
        <v>1302</v>
      </c>
      <c r="AA1939" s="9">
        <f t="shared" si="272"/>
        <v>101569</v>
      </c>
      <c r="AB1939" s="9">
        <f t="shared" si="273"/>
        <v>11715</v>
      </c>
      <c r="AC1939" s="9">
        <f t="shared" si="274"/>
        <v>5478</v>
      </c>
      <c r="AD1939" s="9">
        <f t="shared" si="275"/>
        <v>4575</v>
      </c>
      <c r="AE1939" s="44">
        <f t="shared" si="276"/>
        <v>1.4999662059072421E-4</v>
      </c>
      <c r="AF1939" s="9">
        <f t="shared" si="277"/>
        <v>1430</v>
      </c>
      <c r="AG1939" s="9">
        <f t="shared" si="270"/>
        <v>1593</v>
      </c>
      <c r="AH1939" s="44">
        <f t="shared" si="278"/>
        <v>1.3863342933875326E-4</v>
      </c>
      <c r="AI1939">
        <f>AA1939/'Totals and Drop Down Lists'!W$6*Inputs!E$37</f>
        <v>92137.344013804235</v>
      </c>
      <c r="AJ1939">
        <f>AB1939/'Totals and Drop Down Lists'!X$6*Inputs!F$37</f>
        <v>38546.885845997283</v>
      </c>
      <c r="AK1939">
        <f>AC1939/'Totals and Drop Down Lists'!Y$6*Inputs!G$37</f>
        <v>36112.826393438278</v>
      </c>
      <c r="AL1939">
        <f>AD1939/'Totals and Drop Down Lists'!Z$6*Inputs!H$37</f>
        <v>36680.068310222036</v>
      </c>
      <c r="AM1939">
        <f>AE1939/'Totals and Drop Down Lists'!AA$6*Inputs!I$37</f>
        <v>18672.981853295023</v>
      </c>
      <c r="AN1939">
        <f>AF1939/'Totals and Drop Down Lists'!AB$6*Inputs!J$37</f>
        <v>28538.071190692979</v>
      </c>
      <c r="AO1939">
        <f>AG1939/'Totals and Drop Down Lists'!AC$6*Inputs!K$37</f>
        <v>29667.356853292949</v>
      </c>
      <c r="AP1939">
        <f>AH1939/'Totals and Drop Down Lists'!AD$6*Inputs!L$37</f>
        <v>32624.592317543193</v>
      </c>
      <c r="AQ1939">
        <f>IF(OR($D1939="51",$D1939="52",$D1939="61"),(AA1939/'Totals and Drop Down Lists'!W$4)*Inputs!E$38,0)</f>
        <v>0</v>
      </c>
      <c r="AR1939">
        <f>IF(OR($D1939="51",$D1939="52",$D1939="61"),(AB1939/'Totals and Drop Down Lists'!X$4)*Inputs!F$38,0)</f>
        <v>0</v>
      </c>
      <c r="AS1939">
        <f>IF(OR($D1939="51",$D1939="52",$D1939="61"),(AC1939/'Totals and Drop Down Lists'!Y$4)*Inputs!G$38,0)</f>
        <v>0</v>
      </c>
      <c r="AT1939">
        <f>IF(OR($D1939="51",$D1939="52",$D1939="61"),(AD1939/'Totals and Drop Down Lists'!Z$4)*Inputs!H$38,0)</f>
        <v>0</v>
      </c>
      <c r="AU1939">
        <f>IF(OR($D1939="51",$D1939="52",$D1939="61"),(AE1939/'Totals and Drop Down Lists'!AA$4)*Inputs!I$38,0)</f>
        <v>0</v>
      </c>
      <c r="AV1939">
        <f>IF(OR($D1939="51",$D1939="52",$D1939="61"),(AF1939/'Totals and Drop Down Lists'!AB$4)*Inputs!J$38,0)</f>
        <v>0</v>
      </c>
      <c r="AW1939">
        <f>IF(OR($D1939="51",$D1939="52",$D1939="61"),(AG1939/'Totals and Drop Down Lists'!AC$4)*Inputs!K$38,0)</f>
        <v>0</v>
      </c>
      <c r="AX1939">
        <f>IF(OR($D1939="51",$D1939="52",$D1939="61"),(AH1939/'Totals and Drop Down Lists'!AD$4)*Inputs!L$38,0)</f>
        <v>0</v>
      </c>
      <c r="AY1939">
        <f>IF(OR($D1939="51",$D1939="52",$D1939="61"),0,(AA1939/'Totals and Drop Down Lists'!W$5)*Inputs!E$39)</f>
        <v>0</v>
      </c>
      <c r="AZ1939">
        <f>IF(OR($D1939="51",$D1939="52",$D1939="61"),0,(AB1939/'Totals and Drop Down Lists'!X$5)*Inputs!F$39)</f>
        <v>0</v>
      </c>
      <c r="BA1939">
        <f>IF(OR($D1939="51",$D1939="52",$D1939="61"),0,(AC1939/'Totals and Drop Down Lists'!Y$5)*Inputs!G$39)</f>
        <v>0</v>
      </c>
      <c r="BB1939">
        <f>IF(OR($D1939="51",$D1939="52",$D1939="61"),0,(AD1939/'Totals and Drop Down Lists'!Z$5)*Inputs!H$39)</f>
        <v>0</v>
      </c>
      <c r="BC1939">
        <f>IF(OR($D1939="51",$D1939="52",$D1939="61"),0,(AE1939/'Totals and Drop Down Lists'!AA$5)*Inputs!I$39)</f>
        <v>0</v>
      </c>
      <c r="BD1939">
        <f>IF(OR($D1939="51",$D1939="52",$D1939="61"),0,(AF1939/'Totals and Drop Down Lists'!AB$5)*Inputs!J$39)</f>
        <v>0</v>
      </c>
      <c r="BE1939">
        <f>IF(OR($D1939="51",$D1939="52",$D1939="61"),0,(AG1939/'Totals and Drop Down Lists'!AC$5)*Inputs!K$39)</f>
        <v>0</v>
      </c>
      <c r="BF1939">
        <f>IF(OR($D1939="51",$D1939="52",$D1939="61"),0,(AH1939/'Totals and Drop Down Lists'!AD$5)*Inputs!L$39)</f>
        <v>0</v>
      </c>
      <c r="BG1939" s="10">
        <f t="shared" si="271"/>
        <v>312980.12677828595</v>
      </c>
    </row>
    <row r="1940" spans="1:59" ht="28.8">
      <c r="A1940" s="1" t="s">
        <v>7546</v>
      </c>
      <c r="B1940" s="1" t="s">
        <v>3430</v>
      </c>
      <c r="C1940" s="1" t="s">
        <v>3476</v>
      </c>
      <c r="D1940" s="1" t="s">
        <v>25</v>
      </c>
      <c r="E1940" s="1" t="s">
        <v>3477</v>
      </c>
      <c r="F1940" s="2">
        <v>15083</v>
      </c>
      <c r="G1940" s="2">
        <v>33</v>
      </c>
      <c r="H1940" s="2">
        <v>0</v>
      </c>
      <c r="I1940" s="2">
        <v>2175</v>
      </c>
      <c r="J1940" s="2">
        <v>6168</v>
      </c>
      <c r="K1940" s="2">
        <v>1408</v>
      </c>
      <c r="L1940" s="2">
        <v>47</v>
      </c>
      <c r="M1940" s="2">
        <v>8</v>
      </c>
      <c r="N1940" s="2">
        <v>0</v>
      </c>
      <c r="O1940" s="2">
        <v>72</v>
      </c>
      <c r="P1940" s="2">
        <v>44</v>
      </c>
      <c r="Q1940" s="2">
        <v>0</v>
      </c>
      <c r="R1940" s="2">
        <v>1643</v>
      </c>
      <c r="S1940" s="2">
        <v>678100</v>
      </c>
      <c r="T1940" s="2">
        <v>44470500</v>
      </c>
      <c r="U1940" s="2">
        <v>121</v>
      </c>
      <c r="V1940" s="2">
        <v>175</v>
      </c>
      <c r="W1940" s="2">
        <v>35</v>
      </c>
      <c r="X1940" s="2">
        <v>434</v>
      </c>
      <c r="Y1940" s="2">
        <v>29</v>
      </c>
      <c r="Z1940" s="2">
        <v>222</v>
      </c>
      <c r="AA1940" s="9">
        <f t="shared" si="272"/>
        <v>15083</v>
      </c>
      <c r="AB1940" s="9">
        <f t="shared" si="273"/>
        <v>2142</v>
      </c>
      <c r="AC1940" s="9">
        <f t="shared" si="274"/>
        <v>1814</v>
      </c>
      <c r="AD1940" s="9">
        <f t="shared" si="275"/>
        <v>1643</v>
      </c>
      <c r="AE1940" s="44">
        <f t="shared" si="276"/>
        <v>2.2446918540148685E-5</v>
      </c>
      <c r="AF1940" s="9">
        <f t="shared" si="277"/>
        <v>224</v>
      </c>
      <c r="AG1940" s="9">
        <f t="shared" si="270"/>
        <v>251</v>
      </c>
      <c r="AH1940" s="44">
        <f t="shared" si="278"/>
        <v>2.1319798589691998E-5</v>
      </c>
      <c r="AI1940">
        <f>AA1940/'Totals and Drop Down Lists'!W$6*Inputs!E$37</f>
        <v>13682.398761041353</v>
      </c>
      <c r="AJ1940">
        <f>AB1940/'Totals and Drop Down Lists'!X$6*Inputs!F$37</f>
        <v>7048.009345465317</v>
      </c>
      <c r="AK1940">
        <f>AC1940/'Totals and Drop Down Lists'!Y$6*Inputs!G$37</f>
        <v>11958.500744376968</v>
      </c>
      <c r="AL1940">
        <f>AD1940/'Totals and Drop Down Lists'!Z$6*Inputs!H$37</f>
        <v>13172.754586599958</v>
      </c>
      <c r="AM1940">
        <f>AE1940/'Totals and Drop Down Lists'!AA$6*Inputs!I$37</f>
        <v>2794.4023066110885</v>
      </c>
      <c r="AN1940">
        <f>AF1940/'Totals and Drop Down Lists'!AB$6*Inputs!J$37</f>
        <v>4470.2992634372222</v>
      </c>
      <c r="AO1940">
        <f>AG1940/'Totals and Drop Down Lists'!AC$6*Inputs!K$37</f>
        <v>4674.5176209519968</v>
      </c>
      <c r="AP1940">
        <f>AH1940/'Totals and Drop Down Lists'!AD$6*Inputs!L$37</f>
        <v>5017.1862630711212</v>
      </c>
      <c r="AQ1940">
        <f>IF(OR($D1940="51",$D1940="52",$D1940="61"),(AA1940/'Totals and Drop Down Lists'!W$4)*Inputs!E$38,0)</f>
        <v>0</v>
      </c>
      <c r="AR1940">
        <f>IF(OR($D1940="51",$D1940="52",$D1940="61"),(AB1940/'Totals and Drop Down Lists'!X$4)*Inputs!F$38,0)</f>
        <v>0</v>
      </c>
      <c r="AS1940">
        <f>IF(OR($D1940="51",$D1940="52",$D1940="61"),(AC1940/'Totals and Drop Down Lists'!Y$4)*Inputs!G$38,0)</f>
        <v>0</v>
      </c>
      <c r="AT1940">
        <f>IF(OR($D1940="51",$D1940="52",$D1940="61"),(AD1940/'Totals and Drop Down Lists'!Z$4)*Inputs!H$38,0)</f>
        <v>0</v>
      </c>
      <c r="AU1940">
        <f>IF(OR($D1940="51",$D1940="52",$D1940="61"),(AE1940/'Totals and Drop Down Lists'!AA$4)*Inputs!I$38,0)</f>
        <v>0</v>
      </c>
      <c r="AV1940">
        <f>IF(OR($D1940="51",$D1940="52",$D1940="61"),(AF1940/'Totals and Drop Down Lists'!AB$4)*Inputs!J$38,0)</f>
        <v>0</v>
      </c>
      <c r="AW1940">
        <f>IF(OR($D1940="51",$D1940="52",$D1940="61"),(AG1940/'Totals and Drop Down Lists'!AC$4)*Inputs!K$38,0)</f>
        <v>0</v>
      </c>
      <c r="AX1940">
        <f>IF(OR($D1940="51",$D1940="52",$D1940="61"),(AH1940/'Totals and Drop Down Lists'!AD$4)*Inputs!L$38,0)</f>
        <v>0</v>
      </c>
      <c r="AY1940">
        <f>IF(OR($D1940="51",$D1940="52",$D1940="61"),0,(AA1940/'Totals and Drop Down Lists'!W$5)*Inputs!E$39)</f>
        <v>0</v>
      </c>
      <c r="AZ1940">
        <f>IF(OR($D1940="51",$D1940="52",$D1940="61"),0,(AB1940/'Totals and Drop Down Lists'!X$5)*Inputs!F$39)</f>
        <v>0</v>
      </c>
      <c r="BA1940">
        <f>IF(OR($D1940="51",$D1940="52",$D1940="61"),0,(AC1940/'Totals and Drop Down Lists'!Y$5)*Inputs!G$39)</f>
        <v>0</v>
      </c>
      <c r="BB1940">
        <f>IF(OR($D1940="51",$D1940="52",$D1940="61"),0,(AD1940/'Totals and Drop Down Lists'!Z$5)*Inputs!H$39)</f>
        <v>0</v>
      </c>
      <c r="BC1940">
        <f>IF(OR($D1940="51",$D1940="52",$D1940="61"),0,(AE1940/'Totals and Drop Down Lists'!AA$5)*Inputs!I$39)</f>
        <v>0</v>
      </c>
      <c r="BD1940">
        <f>IF(OR($D1940="51",$D1940="52",$D1940="61"),0,(AF1940/'Totals and Drop Down Lists'!AB$5)*Inputs!J$39)</f>
        <v>0</v>
      </c>
      <c r="BE1940">
        <f>IF(OR($D1940="51",$D1940="52",$D1940="61"),0,(AG1940/'Totals and Drop Down Lists'!AC$5)*Inputs!K$39)</f>
        <v>0</v>
      </c>
      <c r="BF1940">
        <f>IF(OR($D1940="51",$D1940="52",$D1940="61"),0,(AH1940/'Totals and Drop Down Lists'!AD$5)*Inputs!L$39)</f>
        <v>0</v>
      </c>
      <c r="BG1940" s="10">
        <f t="shared" si="271"/>
        <v>62818.068891555027</v>
      </c>
    </row>
    <row r="1941" spans="1:59" ht="28.8">
      <c r="A1941" s="1" t="s">
        <v>7546</v>
      </c>
      <c r="B1941" s="1" t="s">
        <v>3430</v>
      </c>
      <c r="C1941" s="1" t="s">
        <v>3478</v>
      </c>
      <c r="D1941" s="1" t="s">
        <v>25</v>
      </c>
      <c r="E1941" s="1" t="s">
        <v>3479</v>
      </c>
      <c r="F1941" s="2">
        <v>6774</v>
      </c>
      <c r="G1941" s="2">
        <v>19</v>
      </c>
      <c r="H1941" s="2">
        <v>2</v>
      </c>
      <c r="I1941" s="2">
        <v>1126</v>
      </c>
      <c r="J1941" s="2">
        <v>2800</v>
      </c>
      <c r="K1941" s="2">
        <v>778</v>
      </c>
      <c r="L1941" s="2">
        <v>36</v>
      </c>
      <c r="M1941" s="2">
        <v>0</v>
      </c>
      <c r="N1941" s="2">
        <v>0</v>
      </c>
      <c r="O1941" s="2">
        <v>27</v>
      </c>
      <c r="P1941" s="2">
        <v>0</v>
      </c>
      <c r="Q1941" s="2">
        <v>0</v>
      </c>
      <c r="R1941" s="2">
        <v>1114</v>
      </c>
      <c r="S1941" s="2">
        <v>288100</v>
      </c>
      <c r="T1941" s="2">
        <v>25308100</v>
      </c>
      <c r="U1941" s="2">
        <v>31</v>
      </c>
      <c r="V1941" s="2">
        <v>41</v>
      </c>
      <c r="W1941" s="2">
        <v>35</v>
      </c>
      <c r="X1941" s="2">
        <v>123</v>
      </c>
      <c r="Y1941" s="2">
        <v>28</v>
      </c>
      <c r="Z1941" s="2">
        <v>49</v>
      </c>
      <c r="AA1941" s="9">
        <f t="shared" si="272"/>
        <v>6774</v>
      </c>
      <c r="AB1941" s="9">
        <f t="shared" si="273"/>
        <v>1105</v>
      </c>
      <c r="AC1941" s="9">
        <f t="shared" si="274"/>
        <v>1177</v>
      </c>
      <c r="AD1941" s="9">
        <f t="shared" si="275"/>
        <v>1114</v>
      </c>
      <c r="AE1941" s="44">
        <f t="shared" si="276"/>
        <v>1.5097218778127018E-5</v>
      </c>
      <c r="AF1941" s="9">
        <f t="shared" si="277"/>
        <v>47</v>
      </c>
      <c r="AG1941" s="9">
        <f t="shared" si="270"/>
        <v>77</v>
      </c>
      <c r="AH1941" s="44">
        <f t="shared" si="278"/>
        <v>7.9609221529156309E-6</v>
      </c>
      <c r="AI1941">
        <f>AA1941/'Totals and Drop Down Lists'!W$6*Inputs!E$37</f>
        <v>6144.9691180331583</v>
      </c>
      <c r="AJ1941">
        <f>AB1941/'Totals and Drop Down Lists'!X$6*Inputs!F$37</f>
        <v>3635.8778369463935</v>
      </c>
      <c r="AK1941">
        <f>AC1941/'Totals and Drop Down Lists'!Y$6*Inputs!G$37</f>
        <v>7759.1815744937658</v>
      </c>
      <c r="AL1941">
        <f>AD1941/'Totals and Drop Down Lists'!Z$6*Inputs!H$37</f>
        <v>8931.4964147731916</v>
      </c>
      <c r="AM1941">
        <f>AE1941/'Totals and Drop Down Lists'!AA$6*Inputs!I$37</f>
        <v>1879.4429579077062</v>
      </c>
      <c r="AN1941">
        <f>AF1941/'Totals and Drop Down Lists'!AB$6*Inputs!J$37</f>
        <v>937.96457759620284</v>
      </c>
      <c r="AO1941">
        <f>AG1941/'Totals and Drop Down Lists'!AC$6*Inputs!K$37</f>
        <v>1434.0153657900546</v>
      </c>
      <c r="AP1941">
        <f>AH1941/'Totals and Drop Down Lists'!AD$6*Inputs!L$37</f>
        <v>1873.4430861977437</v>
      </c>
      <c r="AQ1941">
        <f>IF(OR($D1941="51",$D1941="52",$D1941="61"),(AA1941/'Totals and Drop Down Lists'!W$4)*Inputs!E$38,0)</f>
        <v>0</v>
      </c>
      <c r="AR1941">
        <f>IF(OR($D1941="51",$D1941="52",$D1941="61"),(AB1941/'Totals and Drop Down Lists'!X$4)*Inputs!F$38,0)</f>
        <v>0</v>
      </c>
      <c r="AS1941">
        <f>IF(OR($D1941="51",$D1941="52",$D1941="61"),(AC1941/'Totals and Drop Down Lists'!Y$4)*Inputs!G$38,0)</f>
        <v>0</v>
      </c>
      <c r="AT1941">
        <f>IF(OR($D1941="51",$D1941="52",$D1941="61"),(AD1941/'Totals and Drop Down Lists'!Z$4)*Inputs!H$38,0)</f>
        <v>0</v>
      </c>
      <c r="AU1941">
        <f>IF(OR($D1941="51",$D1941="52",$D1941="61"),(AE1941/'Totals and Drop Down Lists'!AA$4)*Inputs!I$38,0)</f>
        <v>0</v>
      </c>
      <c r="AV1941">
        <f>IF(OR($D1941="51",$D1941="52",$D1941="61"),(AF1941/'Totals and Drop Down Lists'!AB$4)*Inputs!J$38,0)</f>
        <v>0</v>
      </c>
      <c r="AW1941">
        <f>IF(OR($D1941="51",$D1941="52",$D1941="61"),(AG1941/'Totals and Drop Down Lists'!AC$4)*Inputs!K$38,0)</f>
        <v>0</v>
      </c>
      <c r="AX1941">
        <f>IF(OR($D1941="51",$D1941="52",$D1941="61"),(AH1941/'Totals and Drop Down Lists'!AD$4)*Inputs!L$38,0)</f>
        <v>0</v>
      </c>
      <c r="AY1941">
        <f>IF(OR($D1941="51",$D1941="52",$D1941="61"),0,(AA1941/'Totals and Drop Down Lists'!W$5)*Inputs!E$39)</f>
        <v>0</v>
      </c>
      <c r="AZ1941">
        <f>IF(OR($D1941="51",$D1941="52",$D1941="61"),0,(AB1941/'Totals and Drop Down Lists'!X$5)*Inputs!F$39)</f>
        <v>0</v>
      </c>
      <c r="BA1941">
        <f>IF(OR($D1941="51",$D1941="52",$D1941="61"),0,(AC1941/'Totals and Drop Down Lists'!Y$5)*Inputs!G$39)</f>
        <v>0</v>
      </c>
      <c r="BB1941">
        <f>IF(OR($D1941="51",$D1941="52",$D1941="61"),0,(AD1941/'Totals and Drop Down Lists'!Z$5)*Inputs!H$39)</f>
        <v>0</v>
      </c>
      <c r="BC1941">
        <f>IF(OR($D1941="51",$D1941="52",$D1941="61"),0,(AE1941/'Totals and Drop Down Lists'!AA$5)*Inputs!I$39)</f>
        <v>0</v>
      </c>
      <c r="BD1941">
        <f>IF(OR($D1941="51",$D1941="52",$D1941="61"),0,(AF1941/'Totals and Drop Down Lists'!AB$5)*Inputs!J$39)</f>
        <v>0</v>
      </c>
      <c r="BE1941">
        <f>IF(OR($D1941="51",$D1941="52",$D1941="61"),0,(AG1941/'Totals and Drop Down Lists'!AC$5)*Inputs!K$39)</f>
        <v>0</v>
      </c>
      <c r="BF1941">
        <f>IF(OR($D1941="51",$D1941="52",$D1941="61"),0,(AH1941/'Totals and Drop Down Lists'!AD$5)*Inputs!L$39)</f>
        <v>0</v>
      </c>
      <c r="BG1941" s="10">
        <f t="shared" si="271"/>
        <v>32596.39093173822</v>
      </c>
    </row>
    <row r="1942" spans="1:59" ht="28.8">
      <c r="A1942" s="1" t="s">
        <v>7546</v>
      </c>
      <c r="B1942" s="1" t="s">
        <v>3430</v>
      </c>
      <c r="C1942" s="1" t="s">
        <v>747</v>
      </c>
      <c r="D1942" s="1" t="s">
        <v>25</v>
      </c>
      <c r="E1942" s="1" t="s">
        <v>3480</v>
      </c>
      <c r="F1942" s="2">
        <v>10282</v>
      </c>
      <c r="G1942" s="2">
        <v>116</v>
      </c>
      <c r="H1942" s="2">
        <v>0</v>
      </c>
      <c r="I1942" s="2">
        <v>1573</v>
      </c>
      <c r="J1942" s="2">
        <v>4148</v>
      </c>
      <c r="K1942" s="2">
        <v>1147</v>
      </c>
      <c r="L1942" s="2">
        <v>74</v>
      </c>
      <c r="M1942" s="2">
        <v>0</v>
      </c>
      <c r="N1942" s="2">
        <v>7</v>
      </c>
      <c r="O1942" s="2">
        <v>67</v>
      </c>
      <c r="P1942" s="2">
        <v>3</v>
      </c>
      <c r="Q1942" s="2">
        <v>0</v>
      </c>
      <c r="R1942" s="2">
        <v>1468</v>
      </c>
      <c r="S1942" s="2">
        <v>532200</v>
      </c>
      <c r="T1942" s="2">
        <v>28527800</v>
      </c>
      <c r="U1942" s="2">
        <v>56</v>
      </c>
      <c r="V1942" s="2">
        <v>72</v>
      </c>
      <c r="W1942" s="2">
        <v>0</v>
      </c>
      <c r="X1942" s="2">
        <v>233</v>
      </c>
      <c r="Y1942" s="2">
        <v>34</v>
      </c>
      <c r="Z1942" s="2">
        <v>132</v>
      </c>
      <c r="AA1942" s="9">
        <f t="shared" si="272"/>
        <v>10282</v>
      </c>
      <c r="AB1942" s="9">
        <f t="shared" si="273"/>
        <v>1457</v>
      </c>
      <c r="AC1942" s="9">
        <f t="shared" si="274"/>
        <v>1619</v>
      </c>
      <c r="AD1942" s="9">
        <f t="shared" si="275"/>
        <v>1468</v>
      </c>
      <c r="AE1942" s="44">
        <f t="shared" si="276"/>
        <v>2.2150517345917618E-5</v>
      </c>
      <c r="AF1942" s="9">
        <f t="shared" si="277"/>
        <v>161</v>
      </c>
      <c r="AG1942" s="9">
        <f t="shared" si="270"/>
        <v>166</v>
      </c>
      <c r="AH1942" s="44">
        <f t="shared" si="278"/>
        <v>1.7079841829853741E-5</v>
      </c>
      <c r="AI1942">
        <f>AA1942/'Totals and Drop Down Lists'!W$6*Inputs!E$37</f>
        <v>9327.2176663148712</v>
      </c>
      <c r="AJ1942">
        <f>AB1942/'Totals and Drop Down Lists'!X$6*Inputs!F$37</f>
        <v>4794.094125276828</v>
      </c>
      <c r="AK1942">
        <f>AC1942/'Totals and Drop Down Lists'!Y$6*Inputs!G$37</f>
        <v>10672.994876045375</v>
      </c>
      <c r="AL1942">
        <f>AD1942/'Totals and Drop Down Lists'!Z$6*Inputs!H$37</f>
        <v>11769.691864351029</v>
      </c>
      <c r="AM1942">
        <f>AE1942/'Totals and Drop Down Lists'!AA$6*Inputs!I$37</f>
        <v>2757.5035144958083</v>
      </c>
      <c r="AN1942">
        <f>AF1942/'Totals and Drop Down Lists'!AB$6*Inputs!J$37</f>
        <v>3213.0275955955035</v>
      </c>
      <c r="AO1942">
        <f>AG1942/'Totals and Drop Down Lists'!AC$6*Inputs!K$37</f>
        <v>3091.5136457292087</v>
      </c>
      <c r="AP1942">
        <f>AH1942/'Totals and Drop Down Lists'!AD$6*Inputs!L$37</f>
        <v>4019.3976244035284</v>
      </c>
      <c r="AQ1942">
        <f>IF(OR($D1942="51",$D1942="52",$D1942="61"),(AA1942/'Totals and Drop Down Lists'!W$4)*Inputs!E$38,0)</f>
        <v>0</v>
      </c>
      <c r="AR1942">
        <f>IF(OR($D1942="51",$D1942="52",$D1942="61"),(AB1942/'Totals and Drop Down Lists'!X$4)*Inputs!F$38,0)</f>
        <v>0</v>
      </c>
      <c r="AS1942">
        <f>IF(OR($D1942="51",$D1942="52",$D1942="61"),(AC1942/'Totals and Drop Down Lists'!Y$4)*Inputs!G$38,0)</f>
        <v>0</v>
      </c>
      <c r="AT1942">
        <f>IF(OR($D1942="51",$D1942="52",$D1942="61"),(AD1942/'Totals and Drop Down Lists'!Z$4)*Inputs!H$38,0)</f>
        <v>0</v>
      </c>
      <c r="AU1942">
        <f>IF(OR($D1942="51",$D1942="52",$D1942="61"),(AE1942/'Totals and Drop Down Lists'!AA$4)*Inputs!I$38,0)</f>
        <v>0</v>
      </c>
      <c r="AV1942">
        <f>IF(OR($D1942="51",$D1942="52",$D1942="61"),(AF1942/'Totals and Drop Down Lists'!AB$4)*Inputs!J$38,0)</f>
        <v>0</v>
      </c>
      <c r="AW1942">
        <f>IF(OR($D1942="51",$D1942="52",$D1942="61"),(AG1942/'Totals and Drop Down Lists'!AC$4)*Inputs!K$38,0)</f>
        <v>0</v>
      </c>
      <c r="AX1942">
        <f>IF(OR($D1942="51",$D1942="52",$D1942="61"),(AH1942/'Totals and Drop Down Lists'!AD$4)*Inputs!L$38,0)</f>
        <v>0</v>
      </c>
      <c r="AY1942">
        <f>IF(OR($D1942="51",$D1942="52",$D1942="61"),0,(AA1942/'Totals and Drop Down Lists'!W$5)*Inputs!E$39)</f>
        <v>0</v>
      </c>
      <c r="AZ1942">
        <f>IF(OR($D1942="51",$D1942="52",$D1942="61"),0,(AB1942/'Totals and Drop Down Lists'!X$5)*Inputs!F$39)</f>
        <v>0</v>
      </c>
      <c r="BA1942">
        <f>IF(OR($D1942="51",$D1942="52",$D1942="61"),0,(AC1942/'Totals and Drop Down Lists'!Y$5)*Inputs!G$39)</f>
        <v>0</v>
      </c>
      <c r="BB1942">
        <f>IF(OR($D1942="51",$D1942="52",$D1942="61"),0,(AD1942/'Totals and Drop Down Lists'!Z$5)*Inputs!H$39)</f>
        <v>0</v>
      </c>
      <c r="BC1942">
        <f>IF(OR($D1942="51",$D1942="52",$D1942="61"),0,(AE1942/'Totals and Drop Down Lists'!AA$5)*Inputs!I$39)</f>
        <v>0</v>
      </c>
      <c r="BD1942">
        <f>IF(OR($D1942="51",$D1942="52",$D1942="61"),0,(AF1942/'Totals and Drop Down Lists'!AB$5)*Inputs!J$39)</f>
        <v>0</v>
      </c>
      <c r="BE1942">
        <f>IF(OR($D1942="51",$D1942="52",$D1942="61"),0,(AG1942/'Totals and Drop Down Lists'!AC$5)*Inputs!K$39)</f>
        <v>0</v>
      </c>
      <c r="BF1942">
        <f>IF(OR($D1942="51",$D1942="52",$D1942="61"),0,(AH1942/'Totals and Drop Down Lists'!AD$5)*Inputs!L$39)</f>
        <v>0</v>
      </c>
      <c r="BG1942" s="10">
        <f t="shared" si="271"/>
        <v>49645.440912212151</v>
      </c>
    </row>
    <row r="1943" spans="1:59" ht="28.8">
      <c r="A1943" s="1" t="s">
        <v>7546</v>
      </c>
      <c r="B1943" s="1" t="s">
        <v>3430</v>
      </c>
      <c r="C1943" s="1" t="s">
        <v>1857</v>
      </c>
      <c r="D1943" s="1" t="s">
        <v>25</v>
      </c>
      <c r="E1943" s="1" t="s">
        <v>3481</v>
      </c>
      <c r="F1943" s="2">
        <v>8871</v>
      </c>
      <c r="G1943" s="2">
        <v>37</v>
      </c>
      <c r="H1943" s="2">
        <v>0</v>
      </c>
      <c r="I1943" s="2">
        <v>1414</v>
      </c>
      <c r="J1943" s="2">
        <v>3515</v>
      </c>
      <c r="K1943" s="2">
        <v>905</v>
      </c>
      <c r="L1943" s="2">
        <v>28</v>
      </c>
      <c r="M1943" s="2">
        <v>2</v>
      </c>
      <c r="N1943" s="2">
        <v>0</v>
      </c>
      <c r="O1943" s="2">
        <v>44</v>
      </c>
      <c r="P1943" s="2">
        <v>6</v>
      </c>
      <c r="Q1943" s="2">
        <v>0</v>
      </c>
      <c r="R1943" s="2">
        <v>1405</v>
      </c>
      <c r="S1943" s="2">
        <v>347100</v>
      </c>
      <c r="T1943" s="2">
        <v>24279400</v>
      </c>
      <c r="U1943" s="2">
        <v>102</v>
      </c>
      <c r="V1943" s="2">
        <v>52</v>
      </c>
      <c r="W1943" s="2">
        <v>48</v>
      </c>
      <c r="X1943" s="2">
        <v>135</v>
      </c>
      <c r="Y1943" s="2">
        <v>8</v>
      </c>
      <c r="Z1943" s="2">
        <v>65</v>
      </c>
      <c r="AA1943" s="9">
        <f t="shared" si="272"/>
        <v>8871</v>
      </c>
      <c r="AB1943" s="9">
        <f t="shared" si="273"/>
        <v>1377</v>
      </c>
      <c r="AC1943" s="9">
        <f t="shared" si="274"/>
        <v>1485</v>
      </c>
      <c r="AD1943" s="9">
        <f t="shared" si="275"/>
        <v>1405</v>
      </c>
      <c r="AE1943" s="44">
        <f t="shared" si="276"/>
        <v>1.6272999646233262E-5</v>
      </c>
      <c r="AF1943" s="9">
        <f t="shared" si="277"/>
        <v>35</v>
      </c>
      <c r="AG1943" s="9">
        <f t="shared" si="270"/>
        <v>73</v>
      </c>
      <c r="AH1943" s="44">
        <f t="shared" si="278"/>
        <v>6.9935421429591952E-6</v>
      </c>
      <c r="AI1943">
        <f>AA1943/'Totals and Drop Down Lists'!W$6*Inputs!E$37</f>
        <v>8047.2425518264181</v>
      </c>
      <c r="AJ1943">
        <f>AB1943/'Totals and Drop Down Lists'!X$6*Inputs!F$37</f>
        <v>4530.8631506562751</v>
      </c>
      <c r="AK1943">
        <f>AC1943/'Totals and Drop Down Lists'!Y$6*Inputs!G$37</f>
        <v>9789.6216126790514</v>
      </c>
      <c r="AL1943">
        <f>AD1943/'Totals and Drop Down Lists'!Z$6*Inputs!H$37</f>
        <v>11264.589284341413</v>
      </c>
      <c r="AM1943">
        <f>AE1943/'Totals and Drop Down Lists'!AA$6*Inputs!I$37</f>
        <v>2025.8151543420911</v>
      </c>
      <c r="AN1943">
        <f>AF1943/'Totals and Drop Down Lists'!AB$6*Inputs!J$37</f>
        <v>698.48425991206591</v>
      </c>
      <c r="AO1943">
        <f>AG1943/'Totals and Drop Down Lists'!AC$6*Inputs!K$37</f>
        <v>1359.5210610736883</v>
      </c>
      <c r="AP1943">
        <f>AH1943/'Totals and Drop Down Lists'!AD$6*Inputs!L$37</f>
        <v>1645.7896364381531</v>
      </c>
      <c r="AQ1943">
        <f>IF(OR($D1943="51",$D1943="52",$D1943="61"),(AA1943/'Totals and Drop Down Lists'!W$4)*Inputs!E$38,0)</f>
        <v>0</v>
      </c>
      <c r="AR1943">
        <f>IF(OR($D1943="51",$D1943="52",$D1943="61"),(AB1943/'Totals and Drop Down Lists'!X$4)*Inputs!F$38,0)</f>
        <v>0</v>
      </c>
      <c r="AS1943">
        <f>IF(OR($D1943="51",$D1943="52",$D1943="61"),(AC1943/'Totals and Drop Down Lists'!Y$4)*Inputs!G$38,0)</f>
        <v>0</v>
      </c>
      <c r="AT1943">
        <f>IF(OR($D1943="51",$D1943="52",$D1943="61"),(AD1943/'Totals and Drop Down Lists'!Z$4)*Inputs!H$38,0)</f>
        <v>0</v>
      </c>
      <c r="AU1943">
        <f>IF(OR($D1943="51",$D1943="52",$D1943="61"),(AE1943/'Totals and Drop Down Lists'!AA$4)*Inputs!I$38,0)</f>
        <v>0</v>
      </c>
      <c r="AV1943">
        <f>IF(OR($D1943="51",$D1943="52",$D1943="61"),(AF1943/'Totals and Drop Down Lists'!AB$4)*Inputs!J$38,0)</f>
        <v>0</v>
      </c>
      <c r="AW1943">
        <f>IF(OR($D1943="51",$D1943="52",$D1943="61"),(AG1943/'Totals and Drop Down Lists'!AC$4)*Inputs!K$38,0)</f>
        <v>0</v>
      </c>
      <c r="AX1943">
        <f>IF(OR($D1943="51",$D1943="52",$D1943="61"),(AH1943/'Totals and Drop Down Lists'!AD$4)*Inputs!L$38,0)</f>
        <v>0</v>
      </c>
      <c r="AY1943">
        <f>IF(OR($D1943="51",$D1943="52",$D1943="61"),0,(AA1943/'Totals and Drop Down Lists'!W$5)*Inputs!E$39)</f>
        <v>0</v>
      </c>
      <c r="AZ1943">
        <f>IF(OR($D1943="51",$D1943="52",$D1943="61"),0,(AB1943/'Totals and Drop Down Lists'!X$5)*Inputs!F$39)</f>
        <v>0</v>
      </c>
      <c r="BA1943">
        <f>IF(OR($D1943="51",$D1943="52",$D1943="61"),0,(AC1943/'Totals and Drop Down Lists'!Y$5)*Inputs!G$39)</f>
        <v>0</v>
      </c>
      <c r="BB1943">
        <f>IF(OR($D1943="51",$D1943="52",$D1943="61"),0,(AD1943/'Totals and Drop Down Lists'!Z$5)*Inputs!H$39)</f>
        <v>0</v>
      </c>
      <c r="BC1943">
        <f>IF(OR($D1943="51",$D1943="52",$D1943="61"),0,(AE1943/'Totals and Drop Down Lists'!AA$5)*Inputs!I$39)</f>
        <v>0</v>
      </c>
      <c r="BD1943">
        <f>IF(OR($D1943="51",$D1943="52",$D1943="61"),0,(AF1943/'Totals and Drop Down Lists'!AB$5)*Inputs!J$39)</f>
        <v>0</v>
      </c>
      <c r="BE1943">
        <f>IF(OR($D1943="51",$D1943="52",$D1943="61"),0,(AG1943/'Totals and Drop Down Lists'!AC$5)*Inputs!K$39)</f>
        <v>0</v>
      </c>
      <c r="BF1943">
        <f>IF(OR($D1943="51",$D1943="52",$D1943="61"),0,(AH1943/'Totals and Drop Down Lists'!AD$5)*Inputs!L$39)</f>
        <v>0</v>
      </c>
      <c r="BG1943" s="10">
        <f t="shared" si="271"/>
        <v>39361.92671126916</v>
      </c>
    </row>
    <row r="1944" spans="1:59" ht="28.8">
      <c r="A1944" s="1" t="s">
        <v>7546</v>
      </c>
      <c r="B1944" s="1" t="s">
        <v>3430</v>
      </c>
      <c r="C1944" s="1" t="s">
        <v>72</v>
      </c>
      <c r="D1944" s="1" t="s">
        <v>25</v>
      </c>
      <c r="E1944" s="1" t="s">
        <v>3482</v>
      </c>
      <c r="F1944" s="2">
        <v>22183</v>
      </c>
      <c r="G1944" s="2">
        <v>230</v>
      </c>
      <c r="H1944" s="2">
        <v>33</v>
      </c>
      <c r="I1944" s="2">
        <v>3901</v>
      </c>
      <c r="J1944" s="2">
        <v>9551</v>
      </c>
      <c r="K1944" s="2">
        <v>2565</v>
      </c>
      <c r="L1944" s="2">
        <v>81</v>
      </c>
      <c r="M1944" s="2">
        <v>0</v>
      </c>
      <c r="N1944" s="2">
        <v>0</v>
      </c>
      <c r="O1944" s="2">
        <v>32</v>
      </c>
      <c r="P1944" s="2">
        <v>8</v>
      </c>
      <c r="Q1944" s="2">
        <v>0</v>
      </c>
      <c r="R1944" s="2">
        <v>2020</v>
      </c>
      <c r="S1944" s="2">
        <v>1254900</v>
      </c>
      <c r="T1944" s="2">
        <v>89001600</v>
      </c>
      <c r="U1944" s="2">
        <v>58</v>
      </c>
      <c r="V1944" s="2">
        <v>373</v>
      </c>
      <c r="W1944" s="2">
        <v>54</v>
      </c>
      <c r="X1944" s="2">
        <v>713</v>
      </c>
      <c r="Y1944" s="2">
        <v>178</v>
      </c>
      <c r="Z1944" s="2">
        <v>247</v>
      </c>
      <c r="AA1944" s="9">
        <f t="shared" si="272"/>
        <v>22183</v>
      </c>
      <c r="AB1944" s="9">
        <f t="shared" si="273"/>
        <v>3638</v>
      </c>
      <c r="AC1944" s="9">
        <f t="shared" si="274"/>
        <v>2141</v>
      </c>
      <c r="AD1944" s="9">
        <f t="shared" si="275"/>
        <v>2020</v>
      </c>
      <c r="AE1944" s="44">
        <f t="shared" si="276"/>
        <v>4.8108484907536441E-5</v>
      </c>
      <c r="AF1944" s="9">
        <f t="shared" si="277"/>
        <v>286</v>
      </c>
      <c r="AG1944" s="9">
        <f t="shared" si="270"/>
        <v>425</v>
      </c>
      <c r="AH1944" s="44">
        <f t="shared" si="278"/>
        <v>4.246963619518068E-5</v>
      </c>
      <c r="AI1944">
        <f>AA1944/'Totals and Drop Down Lists'!W$6*Inputs!E$37</f>
        <v>20123.095651805368</v>
      </c>
      <c r="AJ1944">
        <f>AB1944/'Totals and Drop Down Lists'!X$6*Inputs!F$37</f>
        <v>11970.428570869666</v>
      </c>
      <c r="AK1944">
        <f>AC1944/'Totals and Drop Down Lists'!Y$6*Inputs!G$37</f>
        <v>14114.195200502256</v>
      </c>
      <c r="AL1944">
        <f>AD1944/'Totals and Drop Down Lists'!Z$6*Inputs!H$37</f>
        <v>16195.352565387655</v>
      </c>
      <c r="AM1944">
        <f>AE1944/'Totals and Drop Down Lists'!AA$6*Inputs!I$37</f>
        <v>5988.9940328662196</v>
      </c>
      <c r="AN1944">
        <f>AF1944/'Totals and Drop Down Lists'!AB$6*Inputs!J$37</f>
        <v>5707.6142381385962</v>
      </c>
      <c r="AO1944">
        <f>AG1944/'Totals and Drop Down Lists'!AC$6*Inputs!K$37</f>
        <v>7915.0198761139382</v>
      </c>
      <c r="AP1944">
        <f>AH1944/'Totals and Drop Down Lists'!AD$6*Inputs!L$37</f>
        <v>9994.3756231876705</v>
      </c>
      <c r="AQ1944">
        <f>IF(OR($D1944="51",$D1944="52",$D1944="61"),(AA1944/'Totals and Drop Down Lists'!W$4)*Inputs!E$38,0)</f>
        <v>0</v>
      </c>
      <c r="AR1944">
        <f>IF(OR($D1944="51",$D1944="52",$D1944="61"),(AB1944/'Totals and Drop Down Lists'!X$4)*Inputs!F$38,0)</f>
        <v>0</v>
      </c>
      <c r="AS1944">
        <f>IF(OR($D1944="51",$D1944="52",$D1944="61"),(AC1944/'Totals and Drop Down Lists'!Y$4)*Inputs!G$38,0)</f>
        <v>0</v>
      </c>
      <c r="AT1944">
        <f>IF(OR($D1944="51",$D1944="52",$D1944="61"),(AD1944/'Totals and Drop Down Lists'!Z$4)*Inputs!H$38,0)</f>
        <v>0</v>
      </c>
      <c r="AU1944">
        <f>IF(OR($D1944="51",$D1944="52",$D1944="61"),(AE1944/'Totals and Drop Down Lists'!AA$4)*Inputs!I$38,0)</f>
        <v>0</v>
      </c>
      <c r="AV1944">
        <f>IF(OR($D1944="51",$D1944="52",$D1944="61"),(AF1944/'Totals and Drop Down Lists'!AB$4)*Inputs!J$38,0)</f>
        <v>0</v>
      </c>
      <c r="AW1944">
        <f>IF(OR($D1944="51",$D1944="52",$D1944="61"),(AG1944/'Totals and Drop Down Lists'!AC$4)*Inputs!K$38,0)</f>
        <v>0</v>
      </c>
      <c r="AX1944">
        <f>IF(OR($D1944="51",$D1944="52",$D1944="61"),(AH1944/'Totals and Drop Down Lists'!AD$4)*Inputs!L$38,0)</f>
        <v>0</v>
      </c>
      <c r="AY1944">
        <f>IF(OR($D1944="51",$D1944="52",$D1944="61"),0,(AA1944/'Totals and Drop Down Lists'!W$5)*Inputs!E$39)</f>
        <v>0</v>
      </c>
      <c r="AZ1944">
        <f>IF(OR($D1944="51",$D1944="52",$D1944="61"),0,(AB1944/'Totals and Drop Down Lists'!X$5)*Inputs!F$39)</f>
        <v>0</v>
      </c>
      <c r="BA1944">
        <f>IF(OR($D1944="51",$D1944="52",$D1944="61"),0,(AC1944/'Totals and Drop Down Lists'!Y$5)*Inputs!G$39)</f>
        <v>0</v>
      </c>
      <c r="BB1944">
        <f>IF(OR($D1944="51",$D1944="52",$D1944="61"),0,(AD1944/'Totals and Drop Down Lists'!Z$5)*Inputs!H$39)</f>
        <v>0</v>
      </c>
      <c r="BC1944">
        <f>IF(OR($D1944="51",$D1944="52",$D1944="61"),0,(AE1944/'Totals and Drop Down Lists'!AA$5)*Inputs!I$39)</f>
        <v>0</v>
      </c>
      <c r="BD1944">
        <f>IF(OR($D1944="51",$D1944="52",$D1944="61"),0,(AF1944/'Totals and Drop Down Lists'!AB$5)*Inputs!J$39)</f>
        <v>0</v>
      </c>
      <c r="BE1944">
        <f>IF(OR($D1944="51",$D1944="52",$D1944="61"),0,(AG1944/'Totals and Drop Down Lists'!AC$5)*Inputs!K$39)</f>
        <v>0</v>
      </c>
      <c r="BF1944">
        <f>IF(OR($D1944="51",$D1944="52",$D1944="61"),0,(AH1944/'Totals and Drop Down Lists'!AD$5)*Inputs!L$39)</f>
        <v>0</v>
      </c>
      <c r="BG1944" s="10">
        <f t="shared" si="271"/>
        <v>92009.075758871375</v>
      </c>
    </row>
    <row r="1945" spans="1:59" ht="28.8">
      <c r="A1945" s="1" t="s">
        <v>7546</v>
      </c>
      <c r="B1945" s="1" t="s">
        <v>3430</v>
      </c>
      <c r="C1945" s="1" t="s">
        <v>3483</v>
      </c>
      <c r="D1945" s="1" t="s">
        <v>25</v>
      </c>
      <c r="E1945" s="1" t="s">
        <v>3484</v>
      </c>
      <c r="F1945" s="2">
        <v>9499</v>
      </c>
      <c r="G1945" s="2">
        <v>108</v>
      </c>
      <c r="H1945" s="2">
        <v>2</v>
      </c>
      <c r="I1945" s="2">
        <v>2030</v>
      </c>
      <c r="J1945" s="2">
        <v>4219</v>
      </c>
      <c r="K1945" s="2">
        <v>725</v>
      </c>
      <c r="L1945" s="2">
        <v>2</v>
      </c>
      <c r="M1945" s="2">
        <v>0</v>
      </c>
      <c r="N1945" s="2">
        <v>0</v>
      </c>
      <c r="O1945" s="2">
        <v>19</v>
      </c>
      <c r="P1945" s="2">
        <v>0</v>
      </c>
      <c r="Q1945" s="2">
        <v>0</v>
      </c>
      <c r="R1945" s="2">
        <v>496</v>
      </c>
      <c r="S1945" s="2">
        <v>245400</v>
      </c>
      <c r="T1945" s="2">
        <v>14817300</v>
      </c>
      <c r="U1945" s="2">
        <v>54</v>
      </c>
      <c r="V1945" s="2">
        <v>27</v>
      </c>
      <c r="W1945" s="2">
        <v>15</v>
      </c>
      <c r="X1945" s="2">
        <v>203</v>
      </c>
      <c r="Y1945" s="2">
        <v>45</v>
      </c>
      <c r="Z1945" s="2">
        <v>77</v>
      </c>
      <c r="AA1945" s="9">
        <f t="shared" si="272"/>
        <v>9499</v>
      </c>
      <c r="AB1945" s="9">
        <f t="shared" si="273"/>
        <v>1920</v>
      </c>
      <c r="AC1945" s="9">
        <f t="shared" si="274"/>
        <v>517</v>
      </c>
      <c r="AD1945" s="9">
        <f t="shared" si="275"/>
        <v>496</v>
      </c>
      <c r="AE1945" s="44">
        <f t="shared" si="276"/>
        <v>8.7008618621500374E-6</v>
      </c>
      <c r="AF1945" s="9">
        <f t="shared" si="277"/>
        <v>161</v>
      </c>
      <c r="AG1945" s="9">
        <f t="shared" si="270"/>
        <v>122</v>
      </c>
      <c r="AH1945" s="44">
        <f t="shared" si="278"/>
        <v>7.8008045756281707E-6</v>
      </c>
      <c r="AI1945">
        <f>AA1945/'Totals and Drop Down Lists'!W$6*Inputs!E$37</f>
        <v>8616.9267275165294</v>
      </c>
      <c r="AJ1945">
        <f>AB1945/'Totals and Drop Down Lists'!X$6*Inputs!F$37</f>
        <v>6317.5433908932819</v>
      </c>
      <c r="AK1945">
        <f>AC1945/'Totals and Drop Down Lists'!Y$6*Inputs!G$37</f>
        <v>3408.2386355252993</v>
      </c>
      <c r="AL1945">
        <f>AD1945/'Totals and Drop Down Lists'!Z$6*Inputs!H$37</f>
        <v>3976.6806299169689</v>
      </c>
      <c r="AM1945">
        <f>AE1945/'Totals and Drop Down Lists'!AA$6*Inputs!I$37</f>
        <v>1083.1646407772578</v>
      </c>
      <c r="AN1945">
        <f>AF1945/'Totals and Drop Down Lists'!AB$6*Inputs!J$37</f>
        <v>3213.0275955955035</v>
      </c>
      <c r="AO1945">
        <f>AG1945/'Totals and Drop Down Lists'!AC$6*Inputs!K$37</f>
        <v>2272.0762938491775</v>
      </c>
      <c r="AP1945">
        <f>AH1945/'Totals and Drop Down Lists'!AD$6*Inputs!L$37</f>
        <v>1835.7626312974201</v>
      </c>
      <c r="AQ1945">
        <f>IF(OR($D1945="51",$D1945="52",$D1945="61"),(AA1945/'Totals and Drop Down Lists'!W$4)*Inputs!E$38,0)</f>
        <v>0</v>
      </c>
      <c r="AR1945">
        <f>IF(OR($D1945="51",$D1945="52",$D1945="61"),(AB1945/'Totals and Drop Down Lists'!X$4)*Inputs!F$38,0)</f>
        <v>0</v>
      </c>
      <c r="AS1945">
        <f>IF(OR($D1945="51",$D1945="52",$D1945="61"),(AC1945/'Totals and Drop Down Lists'!Y$4)*Inputs!G$38,0)</f>
        <v>0</v>
      </c>
      <c r="AT1945">
        <f>IF(OR($D1945="51",$D1945="52",$D1945="61"),(AD1945/'Totals and Drop Down Lists'!Z$4)*Inputs!H$38,0)</f>
        <v>0</v>
      </c>
      <c r="AU1945">
        <f>IF(OR($D1945="51",$D1945="52",$D1945="61"),(AE1945/'Totals and Drop Down Lists'!AA$4)*Inputs!I$38,0)</f>
        <v>0</v>
      </c>
      <c r="AV1945">
        <f>IF(OR($D1945="51",$D1945="52",$D1945="61"),(AF1945/'Totals and Drop Down Lists'!AB$4)*Inputs!J$38,0)</f>
        <v>0</v>
      </c>
      <c r="AW1945">
        <f>IF(OR($D1945="51",$D1945="52",$D1945="61"),(AG1945/'Totals and Drop Down Lists'!AC$4)*Inputs!K$38,0)</f>
        <v>0</v>
      </c>
      <c r="AX1945">
        <f>IF(OR($D1945="51",$D1945="52",$D1945="61"),(AH1945/'Totals and Drop Down Lists'!AD$4)*Inputs!L$38,0)</f>
        <v>0</v>
      </c>
      <c r="AY1945">
        <f>IF(OR($D1945="51",$D1945="52",$D1945="61"),0,(AA1945/'Totals and Drop Down Lists'!W$5)*Inputs!E$39)</f>
        <v>0</v>
      </c>
      <c r="AZ1945">
        <f>IF(OR($D1945="51",$D1945="52",$D1945="61"),0,(AB1945/'Totals and Drop Down Lists'!X$5)*Inputs!F$39)</f>
        <v>0</v>
      </c>
      <c r="BA1945">
        <f>IF(OR($D1945="51",$D1945="52",$D1945="61"),0,(AC1945/'Totals and Drop Down Lists'!Y$5)*Inputs!G$39)</f>
        <v>0</v>
      </c>
      <c r="BB1945">
        <f>IF(OR($D1945="51",$D1945="52",$D1945="61"),0,(AD1945/'Totals and Drop Down Lists'!Z$5)*Inputs!H$39)</f>
        <v>0</v>
      </c>
      <c r="BC1945">
        <f>IF(OR($D1945="51",$D1945="52",$D1945="61"),0,(AE1945/'Totals and Drop Down Lists'!AA$5)*Inputs!I$39)</f>
        <v>0</v>
      </c>
      <c r="BD1945">
        <f>IF(OR($D1945="51",$D1945="52",$D1945="61"),0,(AF1945/'Totals and Drop Down Lists'!AB$5)*Inputs!J$39)</f>
        <v>0</v>
      </c>
      <c r="BE1945">
        <f>IF(OR($D1945="51",$D1945="52",$D1945="61"),0,(AG1945/'Totals and Drop Down Lists'!AC$5)*Inputs!K$39)</f>
        <v>0</v>
      </c>
      <c r="BF1945">
        <f>IF(OR($D1945="51",$D1945="52",$D1945="61"),0,(AH1945/'Totals and Drop Down Lists'!AD$5)*Inputs!L$39)</f>
        <v>0</v>
      </c>
      <c r="BG1945" s="10">
        <f t="shared" si="271"/>
        <v>30723.420545371442</v>
      </c>
    </row>
    <row r="1946" spans="1:59" ht="28.8">
      <c r="A1946" s="1" t="s">
        <v>7546</v>
      </c>
      <c r="B1946" s="1" t="s">
        <v>3430</v>
      </c>
      <c r="C1946" s="1" t="s">
        <v>3485</v>
      </c>
      <c r="D1946" s="1" t="s">
        <v>25</v>
      </c>
      <c r="E1946" s="1" t="s">
        <v>3486</v>
      </c>
      <c r="F1946" s="2">
        <v>4771</v>
      </c>
      <c r="G1946" s="2">
        <v>19</v>
      </c>
      <c r="H1946" s="2">
        <v>0</v>
      </c>
      <c r="I1946" s="2">
        <v>572</v>
      </c>
      <c r="J1946" s="2">
        <v>2218</v>
      </c>
      <c r="K1946" s="2">
        <v>629</v>
      </c>
      <c r="L1946" s="2">
        <v>18</v>
      </c>
      <c r="M1946" s="2">
        <v>2</v>
      </c>
      <c r="N1946" s="2">
        <v>0</v>
      </c>
      <c r="O1946" s="2">
        <v>6</v>
      </c>
      <c r="P1946" s="2">
        <v>20</v>
      </c>
      <c r="Q1946" s="2">
        <v>0</v>
      </c>
      <c r="R1946" s="2">
        <v>917</v>
      </c>
      <c r="S1946" s="2">
        <v>242100</v>
      </c>
      <c r="T1946" s="2">
        <v>17078700</v>
      </c>
      <c r="U1946" s="2">
        <v>16</v>
      </c>
      <c r="V1946" s="2">
        <v>60</v>
      </c>
      <c r="W1946" s="2">
        <v>10</v>
      </c>
      <c r="X1946" s="2">
        <v>130</v>
      </c>
      <c r="Y1946" s="2">
        <v>18</v>
      </c>
      <c r="Z1946" s="2">
        <v>51</v>
      </c>
      <c r="AA1946" s="9">
        <f t="shared" si="272"/>
        <v>4771</v>
      </c>
      <c r="AB1946" s="9">
        <f t="shared" si="273"/>
        <v>553</v>
      </c>
      <c r="AC1946" s="9">
        <f t="shared" si="274"/>
        <v>963</v>
      </c>
      <c r="AD1946" s="9">
        <f t="shared" si="275"/>
        <v>917</v>
      </c>
      <c r="AE1946" s="44">
        <f t="shared" si="276"/>
        <v>1.2457633072984519E-5</v>
      </c>
      <c r="AF1946" s="9">
        <f t="shared" si="277"/>
        <v>60</v>
      </c>
      <c r="AG1946" s="9">
        <f t="shared" si="270"/>
        <v>69</v>
      </c>
      <c r="AH1946" s="44">
        <f t="shared" si="278"/>
        <v>7.2809706547797708E-6</v>
      </c>
      <c r="AI1946">
        <f>AA1946/'Totals and Drop Down Lists'!W$6*Inputs!E$37</f>
        <v>4327.966882511987</v>
      </c>
      <c r="AJ1946">
        <f>AB1946/'Totals and Drop Down Lists'!X$6*Inputs!F$37</f>
        <v>1819.5841120645755</v>
      </c>
      <c r="AK1946">
        <f>AC1946/'Totals and Drop Down Lists'!Y$6*Inputs!G$37</f>
        <v>6348.4212882221727</v>
      </c>
      <c r="AL1946">
        <f>AD1946/'Totals and Drop Down Lists'!Z$6*Inputs!H$37</f>
        <v>7352.0486645843957</v>
      </c>
      <c r="AM1946">
        <f>AE1946/'Totals and Drop Down Lists'!AA$6*Inputs!I$37</f>
        <v>1550.842648259191</v>
      </c>
      <c r="AN1946">
        <f>AF1946/'Totals and Drop Down Lists'!AB$6*Inputs!J$37</f>
        <v>1197.4015884206847</v>
      </c>
      <c r="AO1946">
        <f>AG1946/'Totals and Drop Down Lists'!AC$6*Inputs!K$37</f>
        <v>1285.0267563573218</v>
      </c>
      <c r="AP1946">
        <f>AH1946/'Totals and Drop Down Lists'!AD$6*Inputs!L$37</f>
        <v>1713.4301619831931</v>
      </c>
      <c r="AQ1946">
        <f>IF(OR($D1946="51",$D1946="52",$D1946="61"),(AA1946/'Totals and Drop Down Lists'!W$4)*Inputs!E$38,0)</f>
        <v>0</v>
      </c>
      <c r="AR1946">
        <f>IF(OR($D1946="51",$D1946="52",$D1946="61"),(AB1946/'Totals and Drop Down Lists'!X$4)*Inputs!F$38,0)</f>
        <v>0</v>
      </c>
      <c r="AS1946">
        <f>IF(OR($D1946="51",$D1946="52",$D1946="61"),(AC1946/'Totals and Drop Down Lists'!Y$4)*Inputs!G$38,0)</f>
        <v>0</v>
      </c>
      <c r="AT1946">
        <f>IF(OR($D1946="51",$D1946="52",$D1946="61"),(AD1946/'Totals and Drop Down Lists'!Z$4)*Inputs!H$38,0)</f>
        <v>0</v>
      </c>
      <c r="AU1946">
        <f>IF(OR($D1946="51",$D1946="52",$D1946="61"),(AE1946/'Totals and Drop Down Lists'!AA$4)*Inputs!I$38,0)</f>
        <v>0</v>
      </c>
      <c r="AV1946">
        <f>IF(OR($D1946="51",$D1946="52",$D1946="61"),(AF1946/'Totals and Drop Down Lists'!AB$4)*Inputs!J$38,0)</f>
        <v>0</v>
      </c>
      <c r="AW1946">
        <f>IF(OR($D1946="51",$D1946="52",$D1946="61"),(AG1946/'Totals and Drop Down Lists'!AC$4)*Inputs!K$38,0)</f>
        <v>0</v>
      </c>
      <c r="AX1946">
        <f>IF(OR($D1946="51",$D1946="52",$D1946="61"),(AH1946/'Totals and Drop Down Lists'!AD$4)*Inputs!L$38,0)</f>
        <v>0</v>
      </c>
      <c r="AY1946">
        <f>IF(OR($D1946="51",$D1946="52",$D1946="61"),0,(AA1946/'Totals and Drop Down Lists'!W$5)*Inputs!E$39)</f>
        <v>0</v>
      </c>
      <c r="AZ1946">
        <f>IF(OR($D1946="51",$D1946="52",$D1946="61"),0,(AB1946/'Totals and Drop Down Lists'!X$5)*Inputs!F$39)</f>
        <v>0</v>
      </c>
      <c r="BA1946">
        <f>IF(OR($D1946="51",$D1946="52",$D1946="61"),0,(AC1946/'Totals and Drop Down Lists'!Y$5)*Inputs!G$39)</f>
        <v>0</v>
      </c>
      <c r="BB1946">
        <f>IF(OR($D1946="51",$D1946="52",$D1946="61"),0,(AD1946/'Totals and Drop Down Lists'!Z$5)*Inputs!H$39)</f>
        <v>0</v>
      </c>
      <c r="BC1946">
        <f>IF(OR($D1946="51",$D1946="52",$D1946="61"),0,(AE1946/'Totals and Drop Down Lists'!AA$5)*Inputs!I$39)</f>
        <v>0</v>
      </c>
      <c r="BD1946">
        <f>IF(OR($D1946="51",$D1946="52",$D1946="61"),0,(AF1946/'Totals and Drop Down Lists'!AB$5)*Inputs!J$39)</f>
        <v>0</v>
      </c>
      <c r="BE1946">
        <f>IF(OR($D1946="51",$D1946="52",$D1946="61"),0,(AG1946/'Totals and Drop Down Lists'!AC$5)*Inputs!K$39)</f>
        <v>0</v>
      </c>
      <c r="BF1946">
        <f>IF(OR($D1946="51",$D1946="52",$D1946="61"),0,(AH1946/'Totals and Drop Down Lists'!AD$5)*Inputs!L$39)</f>
        <v>0</v>
      </c>
      <c r="BG1946" s="10">
        <f t="shared" si="271"/>
        <v>25594.722102403521</v>
      </c>
    </row>
    <row r="1947" spans="1:59" ht="28.8">
      <c r="A1947" s="1" t="s">
        <v>7546</v>
      </c>
      <c r="B1947" s="1" t="s">
        <v>3430</v>
      </c>
      <c r="C1947" s="1" t="s">
        <v>303</v>
      </c>
      <c r="D1947" s="1" t="s">
        <v>25</v>
      </c>
      <c r="E1947" s="1" t="s">
        <v>3487</v>
      </c>
      <c r="F1947" s="2">
        <v>10184</v>
      </c>
      <c r="G1947" s="2">
        <v>173</v>
      </c>
      <c r="H1947" s="2">
        <v>0</v>
      </c>
      <c r="I1947" s="2">
        <v>1725</v>
      </c>
      <c r="J1947" s="2">
        <v>3825</v>
      </c>
      <c r="K1947" s="2">
        <v>993</v>
      </c>
      <c r="L1947" s="2">
        <v>16</v>
      </c>
      <c r="M1947" s="2">
        <v>0</v>
      </c>
      <c r="N1947" s="2">
        <v>9</v>
      </c>
      <c r="O1947" s="2">
        <v>5</v>
      </c>
      <c r="P1947" s="2">
        <v>0</v>
      </c>
      <c r="Q1947" s="2">
        <v>0</v>
      </c>
      <c r="R1947" s="2">
        <v>1133</v>
      </c>
      <c r="S1947" s="2">
        <v>499200</v>
      </c>
      <c r="T1947" s="2">
        <v>24089100</v>
      </c>
      <c r="U1947" s="2">
        <v>71</v>
      </c>
      <c r="V1947" s="2">
        <v>196</v>
      </c>
      <c r="W1947" s="2">
        <v>85</v>
      </c>
      <c r="X1947" s="2">
        <v>392</v>
      </c>
      <c r="Y1947" s="2">
        <v>98</v>
      </c>
      <c r="Z1947" s="2">
        <v>159</v>
      </c>
      <c r="AA1947" s="9">
        <f t="shared" si="272"/>
        <v>10184</v>
      </c>
      <c r="AB1947" s="9">
        <f t="shared" si="273"/>
        <v>1552</v>
      </c>
      <c r="AC1947" s="9">
        <f t="shared" si="274"/>
        <v>1163</v>
      </c>
      <c r="AD1947" s="9">
        <f t="shared" si="275"/>
        <v>1133</v>
      </c>
      <c r="AE1947" s="44">
        <f t="shared" si="276"/>
        <v>1.8003744600360851E-5</v>
      </c>
      <c r="AF1947" s="9">
        <f t="shared" si="277"/>
        <v>111</v>
      </c>
      <c r="AG1947" s="9">
        <f t="shared" si="270"/>
        <v>257</v>
      </c>
      <c r="AH1947" s="44">
        <f t="shared" si="278"/>
        <v>2.482572947800976E-5</v>
      </c>
      <c r="AI1947">
        <f>AA1947/'Totals and Drop Down Lists'!W$6*Inputs!E$37</f>
        <v>9238.3179064141841</v>
      </c>
      <c r="AJ1947">
        <f>AB1947/'Totals and Drop Down Lists'!X$6*Inputs!F$37</f>
        <v>5106.6809076387362</v>
      </c>
      <c r="AK1947">
        <f>AC1947/'Totals and Drop Down Lists'!Y$6*Inputs!G$37</f>
        <v>7666.8888454853441</v>
      </c>
      <c r="AL1947">
        <f>AD1947/'Totals and Drop Down Lists'!Z$6*Inputs!H$37</f>
        <v>9083.8289389030761</v>
      </c>
      <c r="AM1947">
        <f>AE1947/'Totals and Drop Down Lists'!AA$6*Inputs!I$37</f>
        <v>2241.2744693175177</v>
      </c>
      <c r="AN1947">
        <f>AF1947/'Totals and Drop Down Lists'!AB$6*Inputs!J$37</f>
        <v>2215.1929385782664</v>
      </c>
      <c r="AO1947">
        <f>AG1947/'Totals and Drop Down Lists'!AC$6*Inputs!K$37</f>
        <v>4786.2590780265464</v>
      </c>
      <c r="AP1947">
        <f>AH1947/'Totals and Drop Down Lists'!AD$6*Inputs!L$37</f>
        <v>5842.236660153636</v>
      </c>
      <c r="AQ1947">
        <f>IF(OR($D1947="51",$D1947="52",$D1947="61"),(AA1947/'Totals and Drop Down Lists'!W$4)*Inputs!E$38,0)</f>
        <v>0</v>
      </c>
      <c r="AR1947">
        <f>IF(OR($D1947="51",$D1947="52",$D1947="61"),(AB1947/'Totals and Drop Down Lists'!X$4)*Inputs!F$38,0)</f>
        <v>0</v>
      </c>
      <c r="AS1947">
        <f>IF(OR($D1947="51",$D1947="52",$D1947="61"),(AC1947/'Totals and Drop Down Lists'!Y$4)*Inputs!G$38,0)</f>
        <v>0</v>
      </c>
      <c r="AT1947">
        <f>IF(OR($D1947="51",$D1947="52",$D1947="61"),(AD1947/'Totals and Drop Down Lists'!Z$4)*Inputs!H$38,0)</f>
        <v>0</v>
      </c>
      <c r="AU1947">
        <f>IF(OR($D1947="51",$D1947="52",$D1947="61"),(AE1947/'Totals and Drop Down Lists'!AA$4)*Inputs!I$38,0)</f>
        <v>0</v>
      </c>
      <c r="AV1947">
        <f>IF(OR($D1947="51",$D1947="52",$D1947="61"),(AF1947/'Totals and Drop Down Lists'!AB$4)*Inputs!J$38,0)</f>
        <v>0</v>
      </c>
      <c r="AW1947">
        <f>IF(OR($D1947="51",$D1947="52",$D1947="61"),(AG1947/'Totals and Drop Down Lists'!AC$4)*Inputs!K$38,0)</f>
        <v>0</v>
      </c>
      <c r="AX1947">
        <f>IF(OR($D1947="51",$D1947="52",$D1947="61"),(AH1947/'Totals and Drop Down Lists'!AD$4)*Inputs!L$38,0)</f>
        <v>0</v>
      </c>
      <c r="AY1947">
        <f>IF(OR($D1947="51",$D1947="52",$D1947="61"),0,(AA1947/'Totals and Drop Down Lists'!W$5)*Inputs!E$39)</f>
        <v>0</v>
      </c>
      <c r="AZ1947">
        <f>IF(OR($D1947="51",$D1947="52",$D1947="61"),0,(AB1947/'Totals and Drop Down Lists'!X$5)*Inputs!F$39)</f>
        <v>0</v>
      </c>
      <c r="BA1947">
        <f>IF(OR($D1947="51",$D1947="52",$D1947="61"),0,(AC1947/'Totals and Drop Down Lists'!Y$5)*Inputs!G$39)</f>
        <v>0</v>
      </c>
      <c r="BB1947">
        <f>IF(OR($D1947="51",$D1947="52",$D1947="61"),0,(AD1947/'Totals and Drop Down Lists'!Z$5)*Inputs!H$39)</f>
        <v>0</v>
      </c>
      <c r="BC1947">
        <f>IF(OR($D1947="51",$D1947="52",$D1947="61"),0,(AE1947/'Totals and Drop Down Lists'!AA$5)*Inputs!I$39)</f>
        <v>0</v>
      </c>
      <c r="BD1947">
        <f>IF(OR($D1947="51",$D1947="52",$D1947="61"),0,(AF1947/'Totals and Drop Down Lists'!AB$5)*Inputs!J$39)</f>
        <v>0</v>
      </c>
      <c r="BE1947">
        <f>IF(OR($D1947="51",$D1947="52",$D1947="61"),0,(AG1947/'Totals and Drop Down Lists'!AC$5)*Inputs!K$39)</f>
        <v>0</v>
      </c>
      <c r="BF1947">
        <f>IF(OR($D1947="51",$D1947="52",$D1947="61"),0,(AH1947/'Totals and Drop Down Lists'!AD$5)*Inputs!L$39)</f>
        <v>0</v>
      </c>
      <c r="BG1947" s="10">
        <f t="shared" si="271"/>
        <v>46180.6797445173</v>
      </c>
    </row>
    <row r="1948" spans="1:59" ht="28.8">
      <c r="A1948" s="1" t="s">
        <v>7546</v>
      </c>
      <c r="B1948" s="1" t="s">
        <v>3430</v>
      </c>
      <c r="C1948" s="1" t="s">
        <v>3488</v>
      </c>
      <c r="D1948" s="1" t="s">
        <v>25</v>
      </c>
      <c r="E1948" s="1" t="s">
        <v>3489</v>
      </c>
      <c r="F1948" s="2">
        <v>40458</v>
      </c>
      <c r="G1948" s="2">
        <v>490</v>
      </c>
      <c r="H1948" s="2">
        <v>27</v>
      </c>
      <c r="I1948" s="2">
        <v>9465</v>
      </c>
      <c r="J1948" s="2">
        <v>15796</v>
      </c>
      <c r="K1948" s="2">
        <v>4794</v>
      </c>
      <c r="L1948" s="2">
        <v>64</v>
      </c>
      <c r="M1948" s="2">
        <v>2</v>
      </c>
      <c r="N1948" s="2">
        <v>0</v>
      </c>
      <c r="O1948" s="2">
        <v>17</v>
      </c>
      <c r="P1948" s="2">
        <v>56</v>
      </c>
      <c r="Q1948" s="2">
        <v>0</v>
      </c>
      <c r="R1948" s="2">
        <v>1685</v>
      </c>
      <c r="S1948" s="2">
        <v>2275700</v>
      </c>
      <c r="T1948" s="2">
        <v>113686200</v>
      </c>
      <c r="U1948" s="2">
        <v>455</v>
      </c>
      <c r="V1948" s="2">
        <v>387</v>
      </c>
      <c r="W1948" s="2">
        <v>105</v>
      </c>
      <c r="X1948" s="2">
        <v>1218</v>
      </c>
      <c r="Y1948" s="2">
        <v>199</v>
      </c>
      <c r="Z1948" s="2">
        <v>719</v>
      </c>
      <c r="AA1948" s="9">
        <f t="shared" si="272"/>
        <v>40458</v>
      </c>
      <c r="AB1948" s="9">
        <f t="shared" si="273"/>
        <v>8948</v>
      </c>
      <c r="AC1948" s="9">
        <f t="shared" si="274"/>
        <v>1824</v>
      </c>
      <c r="AD1948" s="9">
        <f t="shared" si="275"/>
        <v>1685</v>
      </c>
      <c r="AE1948" s="44">
        <f t="shared" si="276"/>
        <v>1.0161193465942845E-4</v>
      </c>
      <c r="AF1948" s="9">
        <f t="shared" si="277"/>
        <v>726</v>
      </c>
      <c r="AG1948" s="9">
        <f t="shared" si="270"/>
        <v>918</v>
      </c>
      <c r="AH1948" s="44">
        <f t="shared" si="278"/>
        <v>1.0366798856307491E-4</v>
      </c>
      <c r="AI1948">
        <f>AA1948/'Totals and Drop Down Lists'!W$6*Inputs!E$37</f>
        <v>36701.086592469073</v>
      </c>
      <c r="AJ1948">
        <f>AB1948/'Totals and Drop Down Lists'!X$6*Inputs!F$37</f>
        <v>29442.384511308897</v>
      </c>
      <c r="AK1948">
        <f>AC1948/'Totals and Drop Down Lists'!Y$6*Inputs!G$37</f>
        <v>12024.424122240127</v>
      </c>
      <c r="AL1948">
        <f>AD1948/'Totals and Drop Down Lists'!Z$6*Inputs!H$37</f>
        <v>13509.489639939702</v>
      </c>
      <c r="AM1948">
        <f>AE1948/'Totals and Drop Down Lists'!AA$6*Inputs!I$37</f>
        <v>12649.603734412682</v>
      </c>
      <c r="AN1948">
        <f>AF1948/'Totals and Drop Down Lists'!AB$6*Inputs!J$37</f>
        <v>14488.559219890283</v>
      </c>
      <c r="AO1948">
        <f>AG1948/'Totals and Drop Down Lists'!AC$6*Inputs!K$37</f>
        <v>17096.442932406106</v>
      </c>
      <c r="AP1948">
        <f>AH1948/'Totals and Drop Down Lists'!AD$6*Inputs!L$37</f>
        <v>24396.17831991853</v>
      </c>
      <c r="AQ1948">
        <f>IF(OR($D1948="51",$D1948="52",$D1948="61"),(AA1948/'Totals and Drop Down Lists'!W$4)*Inputs!E$38,0)</f>
        <v>0</v>
      </c>
      <c r="AR1948">
        <f>IF(OR($D1948="51",$D1948="52",$D1948="61"),(AB1948/'Totals and Drop Down Lists'!X$4)*Inputs!F$38,0)</f>
        <v>0</v>
      </c>
      <c r="AS1948">
        <f>IF(OR($D1948="51",$D1948="52",$D1948="61"),(AC1948/'Totals and Drop Down Lists'!Y$4)*Inputs!G$38,0)</f>
        <v>0</v>
      </c>
      <c r="AT1948">
        <f>IF(OR($D1948="51",$D1948="52",$D1948="61"),(AD1948/'Totals and Drop Down Lists'!Z$4)*Inputs!H$38,0)</f>
        <v>0</v>
      </c>
      <c r="AU1948">
        <f>IF(OR($D1948="51",$D1948="52",$D1948="61"),(AE1948/'Totals and Drop Down Lists'!AA$4)*Inputs!I$38,0)</f>
        <v>0</v>
      </c>
      <c r="AV1948">
        <f>IF(OR($D1948="51",$D1948="52",$D1948="61"),(AF1948/'Totals and Drop Down Lists'!AB$4)*Inputs!J$38,0)</f>
        <v>0</v>
      </c>
      <c r="AW1948">
        <f>IF(OR($D1948="51",$D1948="52",$D1948="61"),(AG1948/'Totals and Drop Down Lists'!AC$4)*Inputs!K$38,0)</f>
        <v>0</v>
      </c>
      <c r="AX1948">
        <f>IF(OR($D1948="51",$D1948="52",$D1948="61"),(AH1948/'Totals and Drop Down Lists'!AD$4)*Inputs!L$38,0)</f>
        <v>0</v>
      </c>
      <c r="AY1948">
        <f>IF(OR($D1948="51",$D1948="52",$D1948="61"),0,(AA1948/'Totals and Drop Down Lists'!W$5)*Inputs!E$39)</f>
        <v>0</v>
      </c>
      <c r="AZ1948">
        <f>IF(OR($D1948="51",$D1948="52",$D1948="61"),0,(AB1948/'Totals and Drop Down Lists'!X$5)*Inputs!F$39)</f>
        <v>0</v>
      </c>
      <c r="BA1948">
        <f>IF(OR($D1948="51",$D1948="52",$D1948="61"),0,(AC1948/'Totals and Drop Down Lists'!Y$5)*Inputs!G$39)</f>
        <v>0</v>
      </c>
      <c r="BB1948">
        <f>IF(OR($D1948="51",$D1948="52",$D1948="61"),0,(AD1948/'Totals and Drop Down Lists'!Z$5)*Inputs!H$39)</f>
        <v>0</v>
      </c>
      <c r="BC1948">
        <f>IF(OR($D1948="51",$D1948="52",$D1948="61"),0,(AE1948/'Totals and Drop Down Lists'!AA$5)*Inputs!I$39)</f>
        <v>0</v>
      </c>
      <c r="BD1948">
        <f>IF(OR($D1948="51",$D1948="52",$D1948="61"),0,(AF1948/'Totals and Drop Down Lists'!AB$5)*Inputs!J$39)</f>
        <v>0</v>
      </c>
      <c r="BE1948">
        <f>IF(OR($D1948="51",$D1948="52",$D1948="61"),0,(AG1948/'Totals and Drop Down Lists'!AC$5)*Inputs!K$39)</f>
        <v>0</v>
      </c>
      <c r="BF1948">
        <f>IF(OR($D1948="51",$D1948="52",$D1948="61"),0,(AH1948/'Totals and Drop Down Lists'!AD$5)*Inputs!L$39)</f>
        <v>0</v>
      </c>
      <c r="BG1948" s="10">
        <f t="shared" si="271"/>
        <v>160308.16907258541</v>
      </c>
    </row>
    <row r="1949" spans="1:59" ht="28.8">
      <c r="A1949" s="1" t="s">
        <v>7546</v>
      </c>
      <c r="B1949" s="1" t="s">
        <v>3430</v>
      </c>
      <c r="C1949" s="1" t="s">
        <v>3241</v>
      </c>
      <c r="D1949" s="1" t="s">
        <v>25</v>
      </c>
      <c r="E1949" s="1" t="s">
        <v>3490</v>
      </c>
      <c r="F1949" s="2">
        <v>10505</v>
      </c>
      <c r="G1949" s="2">
        <v>107</v>
      </c>
      <c r="H1949" s="2">
        <v>0</v>
      </c>
      <c r="I1949" s="2">
        <v>2363</v>
      </c>
      <c r="J1949" s="2">
        <v>4126</v>
      </c>
      <c r="K1949" s="2">
        <v>1143</v>
      </c>
      <c r="L1949" s="2">
        <v>62</v>
      </c>
      <c r="M1949" s="2">
        <v>18</v>
      </c>
      <c r="N1949" s="2">
        <v>0</v>
      </c>
      <c r="O1949" s="2">
        <v>22</v>
      </c>
      <c r="P1949" s="2">
        <v>4</v>
      </c>
      <c r="Q1949" s="2">
        <v>0</v>
      </c>
      <c r="R1949" s="2">
        <v>729</v>
      </c>
      <c r="S1949" s="2">
        <v>525700</v>
      </c>
      <c r="T1949" s="2">
        <v>31729100</v>
      </c>
      <c r="U1949" s="2">
        <v>50</v>
      </c>
      <c r="V1949" s="2">
        <v>72</v>
      </c>
      <c r="W1949" s="2">
        <v>30</v>
      </c>
      <c r="X1949" s="2">
        <v>295</v>
      </c>
      <c r="Y1949" s="2">
        <v>54</v>
      </c>
      <c r="Z1949" s="2">
        <v>174</v>
      </c>
      <c r="AA1949" s="9">
        <f t="shared" si="272"/>
        <v>10505</v>
      </c>
      <c r="AB1949" s="9">
        <f t="shared" si="273"/>
        <v>2256</v>
      </c>
      <c r="AC1949" s="9">
        <f t="shared" si="274"/>
        <v>835</v>
      </c>
      <c r="AD1949" s="9">
        <f t="shared" si="275"/>
        <v>729</v>
      </c>
      <c r="AE1949" s="44">
        <f t="shared" si="276"/>
        <v>2.2113578281684585E-5</v>
      </c>
      <c r="AF1949" s="9">
        <f t="shared" si="277"/>
        <v>193</v>
      </c>
      <c r="AG1949" s="9">
        <f t="shared" si="270"/>
        <v>228</v>
      </c>
      <c r="AH1949" s="44">
        <f t="shared" si="278"/>
        <v>2.3501898162297819E-5</v>
      </c>
      <c r="AI1949">
        <f>AA1949/'Totals and Drop Down Lists'!W$6*Inputs!E$37</f>
        <v>9529.50997710929</v>
      </c>
      <c r="AJ1949">
        <f>AB1949/'Totals and Drop Down Lists'!X$6*Inputs!F$37</f>
        <v>7423.1134842996062</v>
      </c>
      <c r="AK1949">
        <f>AC1949/'Totals and Drop Down Lists'!Y$6*Inputs!G$37</f>
        <v>5504.6020515737428</v>
      </c>
      <c r="AL1949">
        <f>AD1949/'Totals and Drop Down Lists'!Z$6*Inputs!H$37</f>
        <v>5844.7584258255447</v>
      </c>
      <c r="AM1949">
        <f>AE1949/'Totals and Drop Down Lists'!AA$6*Inputs!I$37</f>
        <v>2752.9049943865907</v>
      </c>
      <c r="AN1949">
        <f>AF1949/'Totals and Drop Down Lists'!AB$6*Inputs!J$37</f>
        <v>3851.6417760865356</v>
      </c>
      <c r="AO1949">
        <f>AG1949/'Totals and Drop Down Lists'!AC$6*Inputs!K$37</f>
        <v>4246.175368832889</v>
      </c>
      <c r="AP1949">
        <f>AH1949/'Totals and Drop Down Lists'!AD$6*Inputs!L$37</f>
        <v>5530.6995570299387</v>
      </c>
      <c r="AQ1949">
        <f>IF(OR($D1949="51",$D1949="52",$D1949="61"),(AA1949/'Totals and Drop Down Lists'!W$4)*Inputs!E$38,0)</f>
        <v>0</v>
      </c>
      <c r="AR1949">
        <f>IF(OR($D1949="51",$D1949="52",$D1949="61"),(AB1949/'Totals and Drop Down Lists'!X$4)*Inputs!F$38,0)</f>
        <v>0</v>
      </c>
      <c r="AS1949">
        <f>IF(OR($D1949="51",$D1949="52",$D1949="61"),(AC1949/'Totals and Drop Down Lists'!Y$4)*Inputs!G$38,0)</f>
        <v>0</v>
      </c>
      <c r="AT1949">
        <f>IF(OR($D1949="51",$D1949="52",$D1949="61"),(AD1949/'Totals and Drop Down Lists'!Z$4)*Inputs!H$38,0)</f>
        <v>0</v>
      </c>
      <c r="AU1949">
        <f>IF(OR($D1949="51",$D1949="52",$D1949="61"),(AE1949/'Totals and Drop Down Lists'!AA$4)*Inputs!I$38,0)</f>
        <v>0</v>
      </c>
      <c r="AV1949">
        <f>IF(OR($D1949="51",$D1949="52",$D1949="61"),(AF1949/'Totals and Drop Down Lists'!AB$4)*Inputs!J$38,0)</f>
        <v>0</v>
      </c>
      <c r="AW1949">
        <f>IF(OR($D1949="51",$D1949="52",$D1949="61"),(AG1949/'Totals and Drop Down Lists'!AC$4)*Inputs!K$38,0)</f>
        <v>0</v>
      </c>
      <c r="AX1949">
        <f>IF(OR($D1949="51",$D1949="52",$D1949="61"),(AH1949/'Totals and Drop Down Lists'!AD$4)*Inputs!L$38,0)</f>
        <v>0</v>
      </c>
      <c r="AY1949">
        <f>IF(OR($D1949="51",$D1949="52",$D1949="61"),0,(AA1949/'Totals and Drop Down Lists'!W$5)*Inputs!E$39)</f>
        <v>0</v>
      </c>
      <c r="AZ1949">
        <f>IF(OR($D1949="51",$D1949="52",$D1949="61"),0,(AB1949/'Totals and Drop Down Lists'!X$5)*Inputs!F$39)</f>
        <v>0</v>
      </c>
      <c r="BA1949">
        <f>IF(OR($D1949="51",$D1949="52",$D1949="61"),0,(AC1949/'Totals and Drop Down Lists'!Y$5)*Inputs!G$39)</f>
        <v>0</v>
      </c>
      <c r="BB1949">
        <f>IF(OR($D1949="51",$D1949="52",$D1949="61"),0,(AD1949/'Totals and Drop Down Lists'!Z$5)*Inputs!H$39)</f>
        <v>0</v>
      </c>
      <c r="BC1949">
        <f>IF(OR($D1949="51",$D1949="52",$D1949="61"),0,(AE1949/'Totals and Drop Down Lists'!AA$5)*Inputs!I$39)</f>
        <v>0</v>
      </c>
      <c r="BD1949">
        <f>IF(OR($D1949="51",$D1949="52",$D1949="61"),0,(AF1949/'Totals and Drop Down Lists'!AB$5)*Inputs!J$39)</f>
        <v>0</v>
      </c>
      <c r="BE1949">
        <f>IF(OR($D1949="51",$D1949="52",$D1949="61"),0,(AG1949/'Totals and Drop Down Lists'!AC$5)*Inputs!K$39)</f>
        <v>0</v>
      </c>
      <c r="BF1949">
        <f>IF(OR($D1949="51",$D1949="52",$D1949="61"),0,(AH1949/'Totals and Drop Down Lists'!AD$5)*Inputs!L$39)</f>
        <v>0</v>
      </c>
      <c r="BG1949" s="10">
        <f t="shared" si="271"/>
        <v>44683.40563514414</v>
      </c>
    </row>
    <row r="1950" spans="1:59" ht="28.8">
      <c r="A1950" s="1" t="s">
        <v>7546</v>
      </c>
      <c r="B1950" s="1" t="s">
        <v>3430</v>
      </c>
      <c r="C1950" s="1" t="s">
        <v>438</v>
      </c>
      <c r="D1950" s="1" t="s">
        <v>15</v>
      </c>
      <c r="E1950" s="1" t="s">
        <v>3491</v>
      </c>
      <c r="F1950" s="2">
        <v>219636</v>
      </c>
      <c r="G1950" s="2">
        <v>1373</v>
      </c>
      <c r="H1950" s="2">
        <v>117</v>
      </c>
      <c r="I1950" s="2">
        <v>24520</v>
      </c>
      <c r="J1950" s="2">
        <v>80812</v>
      </c>
      <c r="K1950" s="2">
        <v>14051</v>
      </c>
      <c r="L1950" s="2">
        <v>624</v>
      </c>
      <c r="M1950" s="2">
        <v>113</v>
      </c>
      <c r="N1950" s="2">
        <v>6</v>
      </c>
      <c r="O1950" s="2">
        <v>283</v>
      </c>
      <c r="P1950" s="2">
        <v>84</v>
      </c>
      <c r="Q1950" s="2">
        <v>35</v>
      </c>
      <c r="R1950" s="2">
        <v>3786</v>
      </c>
      <c r="S1950" s="2">
        <v>9880700</v>
      </c>
      <c r="T1950" s="2">
        <v>526135000</v>
      </c>
      <c r="U1950" s="2">
        <v>1530</v>
      </c>
      <c r="V1950" s="2">
        <v>1481</v>
      </c>
      <c r="W1950" s="2">
        <v>135</v>
      </c>
      <c r="X1950" s="2">
        <v>3895</v>
      </c>
      <c r="Y1950" s="2">
        <v>703</v>
      </c>
      <c r="Z1950" s="2">
        <v>2082</v>
      </c>
      <c r="AA1950" s="9">
        <f t="shared" si="272"/>
        <v>219636</v>
      </c>
      <c r="AB1950" s="9">
        <f t="shared" si="273"/>
        <v>23030</v>
      </c>
      <c r="AC1950" s="9">
        <f t="shared" si="274"/>
        <v>4931</v>
      </c>
      <c r="AD1950" s="9">
        <f t="shared" si="275"/>
        <v>3786</v>
      </c>
      <c r="AE1950" s="44">
        <f t="shared" si="276"/>
        <v>1.7062175247817477E-4</v>
      </c>
      <c r="AF1950" s="9">
        <f t="shared" si="277"/>
        <v>2279</v>
      </c>
      <c r="AG1950" s="9">
        <f t="shared" si="270"/>
        <v>2785</v>
      </c>
      <c r="AH1950" s="44">
        <f t="shared" si="278"/>
        <v>1.8018044883701855E-4</v>
      </c>
      <c r="AI1950">
        <f>AA1950/'Totals and Drop Down Lists'!W$6*Inputs!E$37</f>
        <v>199240.6904647669</v>
      </c>
      <c r="AJ1950">
        <f>AB1950/'Totals and Drop Down Lists'!X$6*Inputs!F$37</f>
        <v>75777.616818891809</v>
      </c>
      <c r="AK1950">
        <f>AC1950/'Totals and Drop Down Lists'!Y$6*Inputs!G$37</f>
        <v>32506.817624323499</v>
      </c>
      <c r="AL1950">
        <f>AD1950/'Totals and Drop Down Lists'!Z$6*Inputs!H$37</f>
        <v>30354.259808196864</v>
      </c>
      <c r="AM1950">
        <f>AE1950/'Totals and Drop Down Lists'!AA$6*Inputs!I$37</f>
        <v>21240.591123020113</v>
      </c>
      <c r="AN1950">
        <f>AF1950/'Totals and Drop Down Lists'!AB$6*Inputs!J$37</f>
        <v>45481.30366684567</v>
      </c>
      <c r="AO1950">
        <f>AG1950/'Totals and Drop Down Lists'!AC$6*Inputs!K$37</f>
        <v>51866.659658770157</v>
      </c>
      <c r="AP1950">
        <f>AH1950/'Totals and Drop Down Lists'!AD$6*Inputs!L$37</f>
        <v>42401.848637357994</v>
      </c>
      <c r="AQ1950">
        <f>IF(OR($D1950="51",$D1950="52",$D1950="61"),(AA1950/'Totals and Drop Down Lists'!W$4)*Inputs!E$38,0)</f>
        <v>0</v>
      </c>
      <c r="AR1950">
        <f>IF(OR($D1950="51",$D1950="52",$D1950="61"),(AB1950/'Totals and Drop Down Lists'!X$4)*Inputs!F$38,0)</f>
        <v>0</v>
      </c>
      <c r="AS1950">
        <f>IF(OR($D1950="51",$D1950="52",$D1950="61"),(AC1950/'Totals and Drop Down Lists'!Y$4)*Inputs!G$38,0)</f>
        <v>0</v>
      </c>
      <c r="AT1950">
        <f>IF(OR($D1950="51",$D1950="52",$D1950="61"),(AD1950/'Totals and Drop Down Lists'!Z$4)*Inputs!H$38,0)</f>
        <v>0</v>
      </c>
      <c r="AU1950">
        <f>IF(OR($D1950="51",$D1950="52",$D1950="61"),(AE1950/'Totals and Drop Down Lists'!AA$4)*Inputs!I$38,0)</f>
        <v>0</v>
      </c>
      <c r="AV1950">
        <f>IF(OR($D1950="51",$D1950="52",$D1950="61"),(AF1950/'Totals and Drop Down Lists'!AB$4)*Inputs!J$38,0)</f>
        <v>0</v>
      </c>
      <c r="AW1950">
        <f>IF(OR($D1950="51",$D1950="52",$D1950="61"),(AG1950/'Totals and Drop Down Lists'!AC$4)*Inputs!K$38,0)</f>
        <v>0</v>
      </c>
      <c r="AX1950">
        <f>IF(OR($D1950="51",$D1950="52",$D1950="61"),(AH1950/'Totals and Drop Down Lists'!AD$4)*Inputs!L$38,0)</f>
        <v>0</v>
      </c>
      <c r="AY1950">
        <f>IF(OR($D1950="51",$D1950="52",$D1950="61"),0,(AA1950/'Totals and Drop Down Lists'!W$5)*Inputs!E$39)</f>
        <v>0</v>
      </c>
      <c r="AZ1950">
        <f>IF(OR($D1950="51",$D1950="52",$D1950="61"),0,(AB1950/'Totals and Drop Down Lists'!X$5)*Inputs!F$39)</f>
        <v>0</v>
      </c>
      <c r="BA1950">
        <f>IF(OR($D1950="51",$D1950="52",$D1950="61"),0,(AC1950/'Totals and Drop Down Lists'!Y$5)*Inputs!G$39)</f>
        <v>0</v>
      </c>
      <c r="BB1950">
        <f>IF(OR($D1950="51",$D1950="52",$D1950="61"),0,(AD1950/'Totals and Drop Down Lists'!Z$5)*Inputs!H$39)</f>
        <v>0</v>
      </c>
      <c r="BC1950">
        <f>IF(OR($D1950="51",$D1950="52",$D1950="61"),0,(AE1950/'Totals and Drop Down Lists'!AA$5)*Inputs!I$39)</f>
        <v>0</v>
      </c>
      <c r="BD1950">
        <f>IF(OR($D1950="51",$D1950="52",$D1950="61"),0,(AF1950/'Totals and Drop Down Lists'!AB$5)*Inputs!J$39)</f>
        <v>0</v>
      </c>
      <c r="BE1950">
        <f>IF(OR($D1950="51",$D1950="52",$D1950="61"),0,(AG1950/'Totals and Drop Down Lists'!AC$5)*Inputs!K$39)</f>
        <v>0</v>
      </c>
      <c r="BF1950">
        <f>IF(OR($D1950="51",$D1950="52",$D1950="61"),0,(AH1950/'Totals and Drop Down Lists'!AD$5)*Inputs!L$39)</f>
        <v>0</v>
      </c>
      <c r="BG1950" s="10">
        <f t="shared" si="271"/>
        <v>498869.78780217294</v>
      </c>
    </row>
    <row r="1951" spans="1:59" ht="28.8">
      <c r="A1951" s="1" t="s">
        <v>7546</v>
      </c>
      <c r="B1951" s="1" t="s">
        <v>3430</v>
      </c>
      <c r="C1951" s="1" t="s">
        <v>231</v>
      </c>
      <c r="D1951" s="1" t="s">
        <v>25</v>
      </c>
      <c r="E1951" s="1" t="s">
        <v>3492</v>
      </c>
      <c r="F1951" s="2">
        <v>53517</v>
      </c>
      <c r="G1951" s="2">
        <v>2305</v>
      </c>
      <c r="H1951" s="2">
        <v>438</v>
      </c>
      <c r="I1951" s="2">
        <v>8654</v>
      </c>
      <c r="J1951" s="2">
        <v>20092</v>
      </c>
      <c r="K1951" s="2">
        <v>7749</v>
      </c>
      <c r="L1951" s="2">
        <v>133</v>
      </c>
      <c r="M1951" s="2">
        <v>12</v>
      </c>
      <c r="N1951" s="2">
        <v>10</v>
      </c>
      <c r="O1951" s="2">
        <v>195</v>
      </c>
      <c r="P1951" s="2">
        <v>14</v>
      </c>
      <c r="Q1951" s="2">
        <v>0</v>
      </c>
      <c r="R1951" s="2">
        <v>2395</v>
      </c>
      <c r="S1951" s="2">
        <v>5154900</v>
      </c>
      <c r="T1951" s="2">
        <v>222694800</v>
      </c>
      <c r="U1951" s="2">
        <v>442</v>
      </c>
      <c r="V1951" s="2">
        <v>291</v>
      </c>
      <c r="W1951" s="2">
        <v>0</v>
      </c>
      <c r="X1951" s="2">
        <v>1863</v>
      </c>
      <c r="Y1951" s="2">
        <v>223</v>
      </c>
      <c r="Z1951" s="2">
        <v>1398</v>
      </c>
      <c r="AA1951" s="9">
        <f t="shared" si="272"/>
        <v>53517</v>
      </c>
      <c r="AB1951" s="9">
        <f t="shared" si="273"/>
        <v>5911</v>
      </c>
      <c r="AC1951" s="9">
        <f t="shared" si="274"/>
        <v>2759</v>
      </c>
      <c r="AD1951" s="9">
        <f t="shared" si="275"/>
        <v>2395</v>
      </c>
      <c r="AE1951" s="44">
        <f t="shared" si="276"/>
        <v>2.0871993855563602E-4</v>
      </c>
      <c r="AF1951" s="9">
        <f t="shared" si="277"/>
        <v>1572</v>
      </c>
      <c r="AG1951" s="9">
        <f t="shared" si="270"/>
        <v>1621</v>
      </c>
      <c r="AH1951" s="44">
        <f t="shared" si="278"/>
        <v>2.3262511056694929E-4</v>
      </c>
      <c r="AI1951">
        <f>AA1951/'Totals and Drop Down Lists'!W$6*Inputs!E$37</f>
        <v>48547.433169439115</v>
      </c>
      <c r="AJ1951">
        <f>AB1951/'Totals and Drop Down Lists'!X$6*Inputs!F$37</f>
        <v>19449.478637276141</v>
      </c>
      <c r="AK1951">
        <f>AC1951/'Totals and Drop Down Lists'!Y$6*Inputs!G$37</f>
        <v>18188.259952445453</v>
      </c>
      <c r="AL1951">
        <f>AD1951/'Totals and Drop Down Lists'!Z$6*Inputs!H$37</f>
        <v>19201.915541635364</v>
      </c>
      <c r="AM1951">
        <f>AE1951/'Totals and Drop Down Lists'!AA$6*Inputs!I$37</f>
        <v>25983.409557636798</v>
      </c>
      <c r="AN1951">
        <f>AF1951/'Totals and Drop Down Lists'!AB$6*Inputs!J$37</f>
        <v>31371.921616621938</v>
      </c>
      <c r="AO1951">
        <f>AG1951/'Totals and Drop Down Lists'!AC$6*Inputs!K$37</f>
        <v>30188.816986307516</v>
      </c>
      <c r="AP1951">
        <f>AH1951/'Totals and Drop Down Lists'!AD$6*Inputs!L$37</f>
        <v>54743.646112407288</v>
      </c>
      <c r="AQ1951">
        <f>IF(OR($D1951="51",$D1951="52",$D1951="61"),(AA1951/'Totals and Drop Down Lists'!W$4)*Inputs!E$38,0)</f>
        <v>0</v>
      </c>
      <c r="AR1951">
        <f>IF(OR($D1951="51",$D1951="52",$D1951="61"),(AB1951/'Totals and Drop Down Lists'!X$4)*Inputs!F$38,0)</f>
        <v>0</v>
      </c>
      <c r="AS1951">
        <f>IF(OR($D1951="51",$D1951="52",$D1951="61"),(AC1951/'Totals and Drop Down Lists'!Y$4)*Inputs!G$38,0)</f>
        <v>0</v>
      </c>
      <c r="AT1951">
        <f>IF(OR($D1951="51",$D1951="52",$D1951="61"),(AD1951/'Totals and Drop Down Lists'!Z$4)*Inputs!H$38,0)</f>
        <v>0</v>
      </c>
      <c r="AU1951">
        <f>IF(OR($D1951="51",$D1951="52",$D1951="61"),(AE1951/'Totals and Drop Down Lists'!AA$4)*Inputs!I$38,0)</f>
        <v>0</v>
      </c>
      <c r="AV1951">
        <f>IF(OR($D1951="51",$D1951="52",$D1951="61"),(AF1951/'Totals and Drop Down Lists'!AB$4)*Inputs!J$38,0)</f>
        <v>0</v>
      </c>
      <c r="AW1951">
        <f>IF(OR($D1951="51",$D1951="52",$D1951="61"),(AG1951/'Totals and Drop Down Lists'!AC$4)*Inputs!K$38,0)</f>
        <v>0</v>
      </c>
      <c r="AX1951">
        <f>IF(OR($D1951="51",$D1951="52",$D1951="61"),(AH1951/'Totals and Drop Down Lists'!AD$4)*Inputs!L$38,0)</f>
        <v>0</v>
      </c>
      <c r="AY1951">
        <f>IF(OR($D1951="51",$D1951="52",$D1951="61"),0,(AA1951/'Totals and Drop Down Lists'!W$5)*Inputs!E$39)</f>
        <v>0</v>
      </c>
      <c r="AZ1951">
        <f>IF(OR($D1951="51",$D1951="52",$D1951="61"),0,(AB1951/'Totals and Drop Down Lists'!X$5)*Inputs!F$39)</f>
        <v>0</v>
      </c>
      <c r="BA1951">
        <f>IF(OR($D1951="51",$D1951="52",$D1951="61"),0,(AC1951/'Totals and Drop Down Lists'!Y$5)*Inputs!G$39)</f>
        <v>0</v>
      </c>
      <c r="BB1951">
        <f>IF(OR($D1951="51",$D1951="52",$D1951="61"),0,(AD1951/'Totals and Drop Down Lists'!Z$5)*Inputs!H$39)</f>
        <v>0</v>
      </c>
      <c r="BC1951">
        <f>IF(OR($D1951="51",$D1951="52",$D1951="61"),0,(AE1951/'Totals and Drop Down Lists'!AA$5)*Inputs!I$39)</f>
        <v>0</v>
      </c>
      <c r="BD1951">
        <f>IF(OR($D1951="51",$D1951="52",$D1951="61"),0,(AF1951/'Totals and Drop Down Lists'!AB$5)*Inputs!J$39)</f>
        <v>0</v>
      </c>
      <c r="BE1951">
        <f>IF(OR($D1951="51",$D1951="52",$D1951="61"),0,(AG1951/'Totals and Drop Down Lists'!AC$5)*Inputs!K$39)</f>
        <v>0</v>
      </c>
      <c r="BF1951">
        <f>IF(OR($D1951="51",$D1951="52",$D1951="61"),0,(AH1951/'Totals and Drop Down Lists'!AD$5)*Inputs!L$39)</f>
        <v>0</v>
      </c>
      <c r="BG1951" s="10">
        <f t="shared" si="271"/>
        <v>247674.88157376964</v>
      </c>
    </row>
    <row r="1952" spans="1:59" ht="28.8">
      <c r="A1952" s="1" t="s">
        <v>7546</v>
      </c>
      <c r="B1952" s="1" t="s">
        <v>3430</v>
      </c>
      <c r="C1952" s="1" t="s">
        <v>2157</v>
      </c>
      <c r="D1952" s="1" t="s">
        <v>25</v>
      </c>
      <c r="E1952" s="1" t="s">
        <v>3493</v>
      </c>
      <c r="F1952" s="2">
        <v>4099</v>
      </c>
      <c r="G1952" s="2">
        <v>4</v>
      </c>
      <c r="H1952" s="2">
        <v>1</v>
      </c>
      <c r="I1952" s="2">
        <v>1059</v>
      </c>
      <c r="J1952" s="2">
        <v>1724</v>
      </c>
      <c r="K1952" s="2">
        <v>434</v>
      </c>
      <c r="L1952" s="2">
        <v>35</v>
      </c>
      <c r="M1952" s="2">
        <v>0</v>
      </c>
      <c r="N1952" s="2">
        <v>0</v>
      </c>
      <c r="O1952" s="2">
        <v>8</v>
      </c>
      <c r="P1952" s="2">
        <v>0</v>
      </c>
      <c r="Q1952" s="2">
        <v>0</v>
      </c>
      <c r="R1952" s="2">
        <v>712</v>
      </c>
      <c r="S1952" s="2">
        <v>96400</v>
      </c>
      <c r="T1952" s="2">
        <v>4682400</v>
      </c>
      <c r="U1952" s="2">
        <v>4</v>
      </c>
      <c r="V1952" s="2">
        <v>73</v>
      </c>
      <c r="W1952" s="2">
        <v>0</v>
      </c>
      <c r="X1952" s="2">
        <v>128</v>
      </c>
      <c r="Y1952" s="2">
        <v>10</v>
      </c>
      <c r="Z1952" s="2">
        <v>64</v>
      </c>
      <c r="AA1952" s="9">
        <f t="shared" si="272"/>
        <v>4099</v>
      </c>
      <c r="AB1952" s="9">
        <f t="shared" si="273"/>
        <v>1054</v>
      </c>
      <c r="AC1952" s="9">
        <f t="shared" si="274"/>
        <v>755</v>
      </c>
      <c r="AD1952" s="9">
        <f t="shared" si="275"/>
        <v>712</v>
      </c>
      <c r="AE1952" s="44">
        <f t="shared" si="276"/>
        <v>7.630236224372367E-6</v>
      </c>
      <c r="AF1952" s="9">
        <f t="shared" si="277"/>
        <v>55</v>
      </c>
      <c r="AG1952" s="9">
        <f t="shared" si="270"/>
        <v>74</v>
      </c>
      <c r="AH1952" s="44">
        <f t="shared" si="278"/>
        <v>6.9316284260704056E-6</v>
      </c>
      <c r="AI1952">
        <f>AA1952/'Totals and Drop Down Lists'!W$6*Inputs!E$37</f>
        <v>3718.3685289072805</v>
      </c>
      <c r="AJ1952">
        <f>AB1952/'Totals and Drop Down Lists'!X$6*Inputs!F$37</f>
        <v>3468.0680906257912</v>
      </c>
      <c r="AK1952">
        <f>AC1952/'Totals and Drop Down Lists'!Y$6*Inputs!G$37</f>
        <v>4977.2150286684737</v>
      </c>
      <c r="AL1952">
        <f>AD1952/'Totals and Drop Down Lists'!Z$6*Inputs!H$37</f>
        <v>5708.4609042356497</v>
      </c>
      <c r="AM1952">
        <f>AE1952/'Totals and Drop Down Lists'!AA$6*Inputs!I$37</f>
        <v>949.88315065326515</v>
      </c>
      <c r="AN1952">
        <f>AF1952/'Totals and Drop Down Lists'!AB$6*Inputs!J$37</f>
        <v>1097.6181227189609</v>
      </c>
      <c r="AO1952">
        <f>AG1952/'Totals and Drop Down Lists'!AC$6*Inputs!K$37</f>
        <v>1378.1446372527798</v>
      </c>
      <c r="AP1952">
        <f>AH1952/'Totals and Drop Down Lists'!AD$6*Inputs!L$37</f>
        <v>1631.2194870737826</v>
      </c>
      <c r="AQ1952">
        <f>IF(OR($D1952="51",$D1952="52",$D1952="61"),(AA1952/'Totals and Drop Down Lists'!W$4)*Inputs!E$38,0)</f>
        <v>0</v>
      </c>
      <c r="AR1952">
        <f>IF(OR($D1952="51",$D1952="52",$D1952="61"),(AB1952/'Totals and Drop Down Lists'!X$4)*Inputs!F$38,0)</f>
        <v>0</v>
      </c>
      <c r="AS1952">
        <f>IF(OR($D1952="51",$D1952="52",$D1952="61"),(AC1952/'Totals and Drop Down Lists'!Y$4)*Inputs!G$38,0)</f>
        <v>0</v>
      </c>
      <c r="AT1952">
        <f>IF(OR($D1952="51",$D1952="52",$D1952="61"),(AD1952/'Totals and Drop Down Lists'!Z$4)*Inputs!H$38,0)</f>
        <v>0</v>
      </c>
      <c r="AU1952">
        <f>IF(OR($D1952="51",$D1952="52",$D1952="61"),(AE1952/'Totals and Drop Down Lists'!AA$4)*Inputs!I$38,0)</f>
        <v>0</v>
      </c>
      <c r="AV1952">
        <f>IF(OR($D1952="51",$D1952="52",$D1952="61"),(AF1952/'Totals and Drop Down Lists'!AB$4)*Inputs!J$38,0)</f>
        <v>0</v>
      </c>
      <c r="AW1952">
        <f>IF(OR($D1952="51",$D1952="52",$D1952="61"),(AG1952/'Totals and Drop Down Lists'!AC$4)*Inputs!K$38,0)</f>
        <v>0</v>
      </c>
      <c r="AX1952">
        <f>IF(OR($D1952="51",$D1952="52",$D1952="61"),(AH1952/'Totals and Drop Down Lists'!AD$4)*Inputs!L$38,0)</f>
        <v>0</v>
      </c>
      <c r="AY1952">
        <f>IF(OR($D1952="51",$D1952="52",$D1952="61"),0,(AA1952/'Totals and Drop Down Lists'!W$5)*Inputs!E$39)</f>
        <v>0</v>
      </c>
      <c r="AZ1952">
        <f>IF(OR($D1952="51",$D1952="52",$D1952="61"),0,(AB1952/'Totals and Drop Down Lists'!X$5)*Inputs!F$39)</f>
        <v>0</v>
      </c>
      <c r="BA1952">
        <f>IF(OR($D1952="51",$D1952="52",$D1952="61"),0,(AC1952/'Totals and Drop Down Lists'!Y$5)*Inputs!G$39)</f>
        <v>0</v>
      </c>
      <c r="BB1952">
        <f>IF(OR($D1952="51",$D1952="52",$D1952="61"),0,(AD1952/'Totals and Drop Down Lists'!Z$5)*Inputs!H$39)</f>
        <v>0</v>
      </c>
      <c r="BC1952">
        <f>IF(OR($D1952="51",$D1952="52",$D1952="61"),0,(AE1952/'Totals and Drop Down Lists'!AA$5)*Inputs!I$39)</f>
        <v>0</v>
      </c>
      <c r="BD1952">
        <f>IF(OR($D1952="51",$D1952="52",$D1952="61"),0,(AF1952/'Totals and Drop Down Lists'!AB$5)*Inputs!J$39)</f>
        <v>0</v>
      </c>
      <c r="BE1952">
        <f>IF(OR($D1952="51",$D1952="52",$D1952="61"),0,(AG1952/'Totals and Drop Down Lists'!AC$5)*Inputs!K$39)</f>
        <v>0</v>
      </c>
      <c r="BF1952">
        <f>IF(OR($D1952="51",$D1952="52",$D1952="61"),0,(AH1952/'Totals and Drop Down Lists'!AD$5)*Inputs!L$39)</f>
        <v>0</v>
      </c>
      <c r="BG1952" s="10">
        <f t="shared" si="271"/>
        <v>22928.977950135984</v>
      </c>
    </row>
    <row r="1953" spans="1:59" ht="28.8">
      <c r="A1953" s="1" t="s">
        <v>7546</v>
      </c>
      <c r="B1953" s="1" t="s">
        <v>3430</v>
      </c>
      <c r="C1953" s="1" t="s">
        <v>3494</v>
      </c>
      <c r="D1953" s="1" t="s">
        <v>25</v>
      </c>
      <c r="E1953" s="1" t="s">
        <v>3495</v>
      </c>
      <c r="F1953" s="2">
        <v>35535</v>
      </c>
      <c r="G1953" s="2">
        <v>270</v>
      </c>
      <c r="H1953" s="2">
        <v>0</v>
      </c>
      <c r="I1953" s="2">
        <v>6901</v>
      </c>
      <c r="J1953" s="2">
        <v>13912</v>
      </c>
      <c r="K1953" s="2">
        <v>4179</v>
      </c>
      <c r="L1953" s="2">
        <v>135</v>
      </c>
      <c r="M1953" s="2">
        <v>37</v>
      </c>
      <c r="N1953" s="2">
        <v>23</v>
      </c>
      <c r="O1953" s="2">
        <v>125</v>
      </c>
      <c r="P1953" s="2">
        <v>0</v>
      </c>
      <c r="Q1953" s="2">
        <v>0</v>
      </c>
      <c r="R1953" s="2">
        <v>1159</v>
      </c>
      <c r="S1953" s="2">
        <v>2320500</v>
      </c>
      <c r="T1953" s="2">
        <v>130871000</v>
      </c>
      <c r="U1953" s="2">
        <v>320</v>
      </c>
      <c r="V1953" s="2">
        <v>323</v>
      </c>
      <c r="W1953" s="2">
        <v>85</v>
      </c>
      <c r="X1953" s="2">
        <v>837</v>
      </c>
      <c r="Y1953" s="2">
        <v>40</v>
      </c>
      <c r="Z1953" s="2">
        <v>493</v>
      </c>
      <c r="AA1953" s="9">
        <f t="shared" si="272"/>
        <v>35535</v>
      </c>
      <c r="AB1953" s="9">
        <f t="shared" si="273"/>
        <v>6631</v>
      </c>
      <c r="AC1953" s="9">
        <f t="shared" si="274"/>
        <v>1479</v>
      </c>
      <c r="AD1953" s="9">
        <f t="shared" si="275"/>
        <v>1159</v>
      </c>
      <c r="AE1953" s="44">
        <f t="shared" si="276"/>
        <v>8.7669990447925895E-5</v>
      </c>
      <c r="AF1953" s="9">
        <f t="shared" si="277"/>
        <v>429</v>
      </c>
      <c r="AG1953" s="9">
        <f t="shared" si="270"/>
        <v>533</v>
      </c>
      <c r="AH1953" s="44">
        <f t="shared" si="278"/>
        <v>5.9574594845426235E-5</v>
      </c>
      <c r="AI1953">
        <f>AA1953/'Totals and Drop Down Lists'!W$6*Inputs!E$37</f>
        <v>32235.234368070312</v>
      </c>
      <c r="AJ1953">
        <f>AB1953/'Totals and Drop Down Lists'!X$6*Inputs!F$37</f>
        <v>21818.557408861121</v>
      </c>
      <c r="AK1953">
        <f>AC1953/'Totals and Drop Down Lists'!Y$6*Inputs!G$37</f>
        <v>9750.0675859611547</v>
      </c>
      <c r="AL1953">
        <f>AD1953/'Totals and Drop Down Lists'!Z$6*Inputs!H$37</f>
        <v>9292.283971922916</v>
      </c>
      <c r="AM1953">
        <f>AE1953/'Totals and Drop Down Lists'!AA$6*Inputs!I$37</f>
        <v>10913.980156789641</v>
      </c>
      <c r="AN1953">
        <f>AF1953/'Totals and Drop Down Lists'!AB$6*Inputs!J$37</f>
        <v>8561.4213572078952</v>
      </c>
      <c r="AO1953">
        <f>AG1953/'Totals and Drop Down Lists'!AC$6*Inputs!K$37</f>
        <v>9926.3661034558318</v>
      </c>
      <c r="AP1953">
        <f>AH1953/'Totals and Drop Down Lists'!AD$6*Inputs!L$37</f>
        <v>14019.683986649623</v>
      </c>
      <c r="AQ1953">
        <f>IF(OR($D1953="51",$D1953="52",$D1953="61"),(AA1953/'Totals and Drop Down Lists'!W$4)*Inputs!E$38,0)</f>
        <v>0</v>
      </c>
      <c r="AR1953">
        <f>IF(OR($D1953="51",$D1953="52",$D1953="61"),(AB1953/'Totals and Drop Down Lists'!X$4)*Inputs!F$38,0)</f>
        <v>0</v>
      </c>
      <c r="AS1953">
        <f>IF(OR($D1953="51",$D1953="52",$D1953="61"),(AC1953/'Totals and Drop Down Lists'!Y$4)*Inputs!G$38,0)</f>
        <v>0</v>
      </c>
      <c r="AT1953">
        <f>IF(OR($D1953="51",$D1953="52",$D1953="61"),(AD1953/'Totals and Drop Down Lists'!Z$4)*Inputs!H$38,0)</f>
        <v>0</v>
      </c>
      <c r="AU1953">
        <f>IF(OR($D1953="51",$D1953="52",$D1953="61"),(AE1953/'Totals and Drop Down Lists'!AA$4)*Inputs!I$38,0)</f>
        <v>0</v>
      </c>
      <c r="AV1953">
        <f>IF(OR($D1953="51",$D1953="52",$D1953="61"),(AF1953/'Totals and Drop Down Lists'!AB$4)*Inputs!J$38,0)</f>
        <v>0</v>
      </c>
      <c r="AW1953">
        <f>IF(OR($D1953="51",$D1953="52",$D1953="61"),(AG1953/'Totals and Drop Down Lists'!AC$4)*Inputs!K$38,0)</f>
        <v>0</v>
      </c>
      <c r="AX1953">
        <f>IF(OR($D1953="51",$D1953="52",$D1953="61"),(AH1953/'Totals and Drop Down Lists'!AD$4)*Inputs!L$38,0)</f>
        <v>0</v>
      </c>
      <c r="AY1953">
        <f>IF(OR($D1953="51",$D1953="52",$D1953="61"),0,(AA1953/'Totals and Drop Down Lists'!W$5)*Inputs!E$39)</f>
        <v>0</v>
      </c>
      <c r="AZ1953">
        <f>IF(OR($D1953="51",$D1953="52",$D1953="61"),0,(AB1953/'Totals and Drop Down Lists'!X$5)*Inputs!F$39)</f>
        <v>0</v>
      </c>
      <c r="BA1953">
        <f>IF(OR($D1953="51",$D1953="52",$D1953="61"),0,(AC1953/'Totals and Drop Down Lists'!Y$5)*Inputs!G$39)</f>
        <v>0</v>
      </c>
      <c r="BB1953">
        <f>IF(OR($D1953="51",$D1953="52",$D1953="61"),0,(AD1953/'Totals and Drop Down Lists'!Z$5)*Inputs!H$39)</f>
        <v>0</v>
      </c>
      <c r="BC1953">
        <f>IF(OR($D1953="51",$D1953="52",$D1953="61"),0,(AE1953/'Totals and Drop Down Lists'!AA$5)*Inputs!I$39)</f>
        <v>0</v>
      </c>
      <c r="BD1953">
        <f>IF(OR($D1953="51",$D1953="52",$D1953="61"),0,(AF1953/'Totals and Drop Down Lists'!AB$5)*Inputs!J$39)</f>
        <v>0</v>
      </c>
      <c r="BE1953">
        <f>IF(OR($D1953="51",$D1953="52",$D1953="61"),0,(AG1953/'Totals and Drop Down Lists'!AC$5)*Inputs!K$39)</f>
        <v>0</v>
      </c>
      <c r="BF1953">
        <f>IF(OR($D1953="51",$D1953="52",$D1953="61"),0,(AH1953/'Totals and Drop Down Lists'!AD$5)*Inputs!L$39)</f>
        <v>0</v>
      </c>
      <c r="BG1953" s="10">
        <f t="shared" si="271"/>
        <v>116517.59493891848</v>
      </c>
    </row>
    <row r="1954" spans="1:59" ht="28.8">
      <c r="A1954" s="1" t="s">
        <v>7546</v>
      </c>
      <c r="B1954" s="1" t="s">
        <v>3430</v>
      </c>
      <c r="C1954" s="1" t="s">
        <v>306</v>
      </c>
      <c r="D1954" s="1" t="s">
        <v>25</v>
      </c>
      <c r="E1954" s="1" t="s">
        <v>3496</v>
      </c>
      <c r="F1954" s="2">
        <v>33188</v>
      </c>
      <c r="G1954" s="2">
        <v>170</v>
      </c>
      <c r="H1954" s="2">
        <v>4</v>
      </c>
      <c r="I1954" s="2">
        <v>3069</v>
      </c>
      <c r="J1954" s="2">
        <v>13117</v>
      </c>
      <c r="K1954" s="2">
        <v>3341</v>
      </c>
      <c r="L1954" s="2">
        <v>42</v>
      </c>
      <c r="M1954" s="2">
        <v>0</v>
      </c>
      <c r="N1954" s="2">
        <v>1</v>
      </c>
      <c r="O1954" s="2">
        <v>150</v>
      </c>
      <c r="P1954" s="2">
        <v>21</v>
      </c>
      <c r="Q1954" s="2">
        <v>2</v>
      </c>
      <c r="R1954" s="2">
        <v>2649</v>
      </c>
      <c r="S1954" s="2">
        <v>1774100</v>
      </c>
      <c r="T1954" s="2">
        <v>116991800</v>
      </c>
      <c r="U1954" s="2">
        <v>406</v>
      </c>
      <c r="V1954" s="2">
        <v>396</v>
      </c>
      <c r="W1954" s="2">
        <v>25</v>
      </c>
      <c r="X1954" s="2">
        <v>874</v>
      </c>
      <c r="Y1954" s="2">
        <v>249</v>
      </c>
      <c r="Z1954" s="2">
        <v>370</v>
      </c>
      <c r="AA1954" s="9">
        <f t="shared" si="272"/>
        <v>33188</v>
      </c>
      <c r="AB1954" s="9">
        <f t="shared" si="273"/>
        <v>2895</v>
      </c>
      <c r="AC1954" s="9">
        <f t="shared" si="274"/>
        <v>2865</v>
      </c>
      <c r="AD1954" s="9">
        <f t="shared" si="275"/>
        <v>2649</v>
      </c>
      <c r="AE1954" s="44">
        <f t="shared" si="276"/>
        <v>5.9431161588750485E-5</v>
      </c>
      <c r="AF1954" s="9">
        <f t="shared" si="277"/>
        <v>453</v>
      </c>
      <c r="AG1954" s="9">
        <f t="shared" si="270"/>
        <v>619</v>
      </c>
      <c r="AH1954" s="44">
        <f t="shared" si="278"/>
        <v>5.866562372868429E-5</v>
      </c>
      <c r="AI1954">
        <f>AA1954/'Totals and Drop Down Lists'!W$6*Inputs!E$37</f>
        <v>30106.175832489589</v>
      </c>
      <c r="AJ1954">
        <f>AB1954/'Totals and Drop Down Lists'!X$6*Inputs!F$37</f>
        <v>9525.6708940812769</v>
      </c>
      <c r="AK1954">
        <f>AC1954/'Totals and Drop Down Lists'!Y$6*Inputs!G$37</f>
        <v>18887.047757794935</v>
      </c>
      <c r="AL1954">
        <f>AD1954/'Totals and Drop Down Lists'!Z$6*Inputs!H$37</f>
        <v>21238.360864213813</v>
      </c>
      <c r="AM1954">
        <f>AE1954/'Totals and Drop Down Lists'!AA$6*Inputs!I$37</f>
        <v>7398.5466972287877</v>
      </c>
      <c r="AN1954">
        <f>AF1954/'Totals and Drop Down Lists'!AB$6*Inputs!J$37</f>
        <v>9040.3819925761691</v>
      </c>
      <c r="AO1954">
        <f>AG1954/'Totals and Drop Down Lists'!AC$6*Inputs!K$37</f>
        <v>11527.993654857712</v>
      </c>
      <c r="AP1954">
        <f>AH1954/'Totals and Drop Down Lists'!AD$6*Inputs!L$37</f>
        <v>13805.775896417894</v>
      </c>
      <c r="AQ1954">
        <f>IF(OR($D1954="51",$D1954="52",$D1954="61"),(AA1954/'Totals and Drop Down Lists'!W$4)*Inputs!E$38,0)</f>
        <v>0</v>
      </c>
      <c r="AR1954">
        <f>IF(OR($D1954="51",$D1954="52",$D1954="61"),(AB1954/'Totals and Drop Down Lists'!X$4)*Inputs!F$38,0)</f>
        <v>0</v>
      </c>
      <c r="AS1954">
        <f>IF(OR($D1954="51",$D1954="52",$D1954="61"),(AC1954/'Totals and Drop Down Lists'!Y$4)*Inputs!G$38,0)</f>
        <v>0</v>
      </c>
      <c r="AT1954">
        <f>IF(OR($D1954="51",$D1954="52",$D1954="61"),(AD1954/'Totals and Drop Down Lists'!Z$4)*Inputs!H$38,0)</f>
        <v>0</v>
      </c>
      <c r="AU1954">
        <f>IF(OR($D1954="51",$D1954="52",$D1954="61"),(AE1954/'Totals and Drop Down Lists'!AA$4)*Inputs!I$38,0)</f>
        <v>0</v>
      </c>
      <c r="AV1954">
        <f>IF(OR($D1954="51",$D1954="52",$D1954="61"),(AF1954/'Totals and Drop Down Lists'!AB$4)*Inputs!J$38,0)</f>
        <v>0</v>
      </c>
      <c r="AW1954">
        <f>IF(OR($D1954="51",$D1954="52",$D1954="61"),(AG1954/'Totals and Drop Down Lists'!AC$4)*Inputs!K$38,0)</f>
        <v>0</v>
      </c>
      <c r="AX1954">
        <f>IF(OR($D1954="51",$D1954="52",$D1954="61"),(AH1954/'Totals and Drop Down Lists'!AD$4)*Inputs!L$38,0)</f>
        <v>0</v>
      </c>
      <c r="AY1954">
        <f>IF(OR($D1954="51",$D1954="52",$D1954="61"),0,(AA1954/'Totals and Drop Down Lists'!W$5)*Inputs!E$39)</f>
        <v>0</v>
      </c>
      <c r="AZ1954">
        <f>IF(OR($D1954="51",$D1954="52",$D1954="61"),0,(AB1954/'Totals and Drop Down Lists'!X$5)*Inputs!F$39)</f>
        <v>0</v>
      </c>
      <c r="BA1954">
        <f>IF(OR($D1954="51",$D1954="52",$D1954="61"),0,(AC1954/'Totals and Drop Down Lists'!Y$5)*Inputs!G$39)</f>
        <v>0</v>
      </c>
      <c r="BB1954">
        <f>IF(OR($D1954="51",$D1954="52",$D1954="61"),0,(AD1954/'Totals and Drop Down Lists'!Z$5)*Inputs!H$39)</f>
        <v>0</v>
      </c>
      <c r="BC1954">
        <f>IF(OR($D1954="51",$D1954="52",$D1954="61"),0,(AE1954/'Totals and Drop Down Lists'!AA$5)*Inputs!I$39)</f>
        <v>0</v>
      </c>
      <c r="BD1954">
        <f>IF(OR($D1954="51",$D1954="52",$D1954="61"),0,(AF1954/'Totals and Drop Down Lists'!AB$5)*Inputs!J$39)</f>
        <v>0</v>
      </c>
      <c r="BE1954">
        <f>IF(OR($D1954="51",$D1954="52",$D1954="61"),0,(AG1954/'Totals and Drop Down Lists'!AC$5)*Inputs!K$39)</f>
        <v>0</v>
      </c>
      <c r="BF1954">
        <f>IF(OR($D1954="51",$D1954="52",$D1954="61"),0,(AH1954/'Totals and Drop Down Lists'!AD$5)*Inputs!L$39)</f>
        <v>0</v>
      </c>
      <c r="BG1954" s="10">
        <f t="shared" si="271"/>
        <v>121529.95358966016</v>
      </c>
    </row>
    <row r="1955" spans="1:59" ht="28.8">
      <c r="A1955" s="1" t="s">
        <v>7546</v>
      </c>
      <c r="B1955" s="1" t="s">
        <v>3430</v>
      </c>
      <c r="C1955" s="1" t="s">
        <v>648</v>
      </c>
      <c r="D1955" s="1" t="s">
        <v>25</v>
      </c>
      <c r="E1955" s="1" t="s">
        <v>3497</v>
      </c>
      <c r="F1955" s="2">
        <v>38488</v>
      </c>
      <c r="G1955" s="2">
        <v>219</v>
      </c>
      <c r="H1955" s="2">
        <v>1</v>
      </c>
      <c r="I1955" s="2">
        <v>7025</v>
      </c>
      <c r="J1955" s="2">
        <v>14817</v>
      </c>
      <c r="K1955" s="2">
        <v>4009</v>
      </c>
      <c r="L1955" s="2">
        <v>107</v>
      </c>
      <c r="M1955" s="2">
        <v>58</v>
      </c>
      <c r="N1955" s="2">
        <v>26</v>
      </c>
      <c r="O1955" s="2">
        <v>86</v>
      </c>
      <c r="P1955" s="2">
        <v>42</v>
      </c>
      <c r="Q1955" s="2">
        <v>0</v>
      </c>
      <c r="R1955" s="2">
        <v>2765</v>
      </c>
      <c r="S1955" s="2">
        <v>2167900</v>
      </c>
      <c r="T1955" s="2">
        <v>120356400</v>
      </c>
      <c r="U1955" s="2">
        <v>286</v>
      </c>
      <c r="V1955" s="2">
        <v>289</v>
      </c>
      <c r="W1955" s="2">
        <v>34</v>
      </c>
      <c r="X1955" s="2">
        <v>760</v>
      </c>
      <c r="Y1955" s="2">
        <v>67</v>
      </c>
      <c r="Z1955" s="2">
        <v>362</v>
      </c>
      <c r="AA1955" s="9">
        <f t="shared" si="272"/>
        <v>38488</v>
      </c>
      <c r="AB1955" s="9">
        <f t="shared" si="273"/>
        <v>6805</v>
      </c>
      <c r="AC1955" s="9">
        <f t="shared" si="274"/>
        <v>3084</v>
      </c>
      <c r="AD1955" s="9">
        <f t="shared" si="275"/>
        <v>2765</v>
      </c>
      <c r="AE1955" s="44">
        <f t="shared" si="276"/>
        <v>7.5754357225216957E-5</v>
      </c>
      <c r="AF1955" s="9">
        <f t="shared" si="277"/>
        <v>437</v>
      </c>
      <c r="AG1955" s="9">
        <f t="shared" si="270"/>
        <v>429</v>
      </c>
      <c r="AH1955" s="44">
        <f t="shared" si="278"/>
        <v>4.3190094457627671E-5</v>
      </c>
      <c r="AI1955">
        <f>AA1955/'Totals and Drop Down Lists'!W$6*Inputs!E$37</f>
        <v>34914.019990383851</v>
      </c>
      <c r="AJ1955">
        <f>AB1955/'Totals and Drop Down Lists'!X$6*Inputs!F$37</f>
        <v>22391.084778660821</v>
      </c>
      <c r="AK1955">
        <f>AC1955/'Totals and Drop Down Lists'!Y$6*Inputs!G$37</f>
        <v>20330.769732998109</v>
      </c>
      <c r="AL1955">
        <f>AD1955/'Totals and Drop Down Lists'!Z$6*Inputs!H$37</f>
        <v>22168.391011533102</v>
      </c>
      <c r="AM1955">
        <f>AE1955/'Totals and Drop Down Lists'!AA$6*Inputs!I$37</f>
        <v>9430.6107177856084</v>
      </c>
      <c r="AN1955">
        <f>AF1955/'Totals and Drop Down Lists'!AB$6*Inputs!J$37</f>
        <v>8721.0749023306525</v>
      </c>
      <c r="AO1955">
        <f>AG1955/'Totals and Drop Down Lists'!AC$6*Inputs!K$37</f>
        <v>7989.5141808303042</v>
      </c>
      <c r="AP1955">
        <f>AH1955/'Totals and Drop Down Lists'!AD$6*Inputs!L$37</f>
        <v>10163.92100056346</v>
      </c>
      <c r="AQ1955">
        <f>IF(OR($D1955="51",$D1955="52",$D1955="61"),(AA1955/'Totals and Drop Down Lists'!W$4)*Inputs!E$38,0)</f>
        <v>0</v>
      </c>
      <c r="AR1955">
        <f>IF(OR($D1955="51",$D1955="52",$D1955="61"),(AB1955/'Totals and Drop Down Lists'!X$4)*Inputs!F$38,0)</f>
        <v>0</v>
      </c>
      <c r="AS1955">
        <f>IF(OR($D1955="51",$D1955="52",$D1955="61"),(AC1955/'Totals and Drop Down Lists'!Y$4)*Inputs!G$38,0)</f>
        <v>0</v>
      </c>
      <c r="AT1955">
        <f>IF(OR($D1955="51",$D1955="52",$D1955="61"),(AD1955/'Totals and Drop Down Lists'!Z$4)*Inputs!H$38,0)</f>
        <v>0</v>
      </c>
      <c r="AU1955">
        <f>IF(OR($D1955="51",$D1955="52",$D1955="61"),(AE1955/'Totals and Drop Down Lists'!AA$4)*Inputs!I$38,0)</f>
        <v>0</v>
      </c>
      <c r="AV1955">
        <f>IF(OR($D1955="51",$D1955="52",$D1955="61"),(AF1955/'Totals and Drop Down Lists'!AB$4)*Inputs!J$38,0)</f>
        <v>0</v>
      </c>
      <c r="AW1955">
        <f>IF(OR($D1955="51",$D1955="52",$D1955="61"),(AG1955/'Totals and Drop Down Lists'!AC$4)*Inputs!K$38,0)</f>
        <v>0</v>
      </c>
      <c r="AX1955">
        <f>IF(OR($D1955="51",$D1955="52",$D1955="61"),(AH1955/'Totals and Drop Down Lists'!AD$4)*Inputs!L$38,0)</f>
        <v>0</v>
      </c>
      <c r="AY1955">
        <f>IF(OR($D1955="51",$D1955="52",$D1955="61"),0,(AA1955/'Totals and Drop Down Lists'!W$5)*Inputs!E$39)</f>
        <v>0</v>
      </c>
      <c r="AZ1955">
        <f>IF(OR($D1955="51",$D1955="52",$D1955="61"),0,(AB1955/'Totals and Drop Down Lists'!X$5)*Inputs!F$39)</f>
        <v>0</v>
      </c>
      <c r="BA1955">
        <f>IF(OR($D1955="51",$D1955="52",$D1955="61"),0,(AC1955/'Totals and Drop Down Lists'!Y$5)*Inputs!G$39)</f>
        <v>0</v>
      </c>
      <c r="BB1955">
        <f>IF(OR($D1955="51",$D1955="52",$D1955="61"),0,(AD1955/'Totals and Drop Down Lists'!Z$5)*Inputs!H$39)</f>
        <v>0</v>
      </c>
      <c r="BC1955">
        <f>IF(OR($D1955="51",$D1955="52",$D1955="61"),0,(AE1955/'Totals and Drop Down Lists'!AA$5)*Inputs!I$39)</f>
        <v>0</v>
      </c>
      <c r="BD1955">
        <f>IF(OR($D1955="51",$D1955="52",$D1955="61"),0,(AF1955/'Totals and Drop Down Lists'!AB$5)*Inputs!J$39)</f>
        <v>0</v>
      </c>
      <c r="BE1955">
        <f>IF(OR($D1955="51",$D1955="52",$D1955="61"),0,(AG1955/'Totals and Drop Down Lists'!AC$5)*Inputs!K$39)</f>
        <v>0</v>
      </c>
      <c r="BF1955">
        <f>IF(OR($D1955="51",$D1955="52",$D1955="61"),0,(AH1955/'Totals and Drop Down Lists'!AD$5)*Inputs!L$39)</f>
        <v>0</v>
      </c>
      <c r="BG1955" s="10">
        <f t="shared" si="271"/>
        <v>136109.3863150859</v>
      </c>
    </row>
    <row r="1956" spans="1:59" ht="28.8">
      <c r="A1956" s="1" t="s">
        <v>7546</v>
      </c>
      <c r="B1956" s="1" t="s">
        <v>3430</v>
      </c>
      <c r="C1956" s="1" t="s">
        <v>650</v>
      </c>
      <c r="D1956" s="1" t="s">
        <v>25</v>
      </c>
      <c r="E1956" s="1" t="s">
        <v>3498</v>
      </c>
      <c r="F1956" s="2">
        <v>10193</v>
      </c>
      <c r="G1956" s="2">
        <v>37</v>
      </c>
      <c r="H1956" s="2">
        <v>4</v>
      </c>
      <c r="I1956" s="2">
        <v>1419</v>
      </c>
      <c r="J1956" s="2">
        <v>3936</v>
      </c>
      <c r="K1956" s="2">
        <v>1015</v>
      </c>
      <c r="L1956" s="2">
        <v>71</v>
      </c>
      <c r="M1956" s="2">
        <v>21</v>
      </c>
      <c r="N1956" s="2">
        <v>0</v>
      </c>
      <c r="O1956" s="2">
        <v>32</v>
      </c>
      <c r="P1956" s="2">
        <v>0</v>
      </c>
      <c r="Q1956" s="2">
        <v>2</v>
      </c>
      <c r="R1956" s="2">
        <v>947</v>
      </c>
      <c r="S1956" s="2">
        <v>370400</v>
      </c>
      <c r="T1956" s="2">
        <v>34785400</v>
      </c>
      <c r="U1956" s="2">
        <v>108</v>
      </c>
      <c r="V1956" s="2">
        <v>73</v>
      </c>
      <c r="W1956" s="2">
        <v>73</v>
      </c>
      <c r="X1956" s="2">
        <v>167</v>
      </c>
      <c r="Y1956" s="2">
        <v>44</v>
      </c>
      <c r="Z1956" s="2">
        <v>75</v>
      </c>
      <c r="AA1956" s="9">
        <f t="shared" si="272"/>
        <v>10193</v>
      </c>
      <c r="AB1956" s="9">
        <f t="shared" si="273"/>
        <v>1378</v>
      </c>
      <c r="AC1956" s="9">
        <f t="shared" si="274"/>
        <v>1073</v>
      </c>
      <c r="AD1956" s="9">
        <f t="shared" si="275"/>
        <v>947</v>
      </c>
      <c r="AE1956" s="44">
        <f t="shared" si="276"/>
        <v>1.8279856439269708E-5</v>
      </c>
      <c r="AF1956" s="9">
        <f t="shared" si="277"/>
        <v>21</v>
      </c>
      <c r="AG1956" s="9">
        <f t="shared" si="270"/>
        <v>119</v>
      </c>
      <c r="AH1956" s="44">
        <f t="shared" si="278"/>
        <v>1.1418498526552372E-5</v>
      </c>
      <c r="AI1956">
        <f>AA1956/'Totals and Drop Down Lists'!W$6*Inputs!E$37</f>
        <v>9246.4821700785342</v>
      </c>
      <c r="AJ1956">
        <f>AB1956/'Totals and Drop Down Lists'!X$6*Inputs!F$37</f>
        <v>4534.1535378390327</v>
      </c>
      <c r="AK1956">
        <f>AC1956/'Totals and Drop Down Lists'!Y$6*Inputs!G$37</f>
        <v>7073.5784447169171</v>
      </c>
      <c r="AL1956">
        <f>AD1956/'Totals and Drop Down Lists'!Z$6*Inputs!H$37</f>
        <v>7592.5737026842125</v>
      </c>
      <c r="AM1956">
        <f>AE1956/'Totals and Drop Down Lists'!AA$6*Inputs!I$37</f>
        <v>2275.647452769545</v>
      </c>
      <c r="AN1956">
        <f>AF1956/'Totals and Drop Down Lists'!AB$6*Inputs!J$37</f>
        <v>419.09055594723958</v>
      </c>
      <c r="AO1956">
        <f>AG1956/'Totals and Drop Down Lists'!AC$6*Inputs!K$37</f>
        <v>2216.2055653119023</v>
      </c>
      <c r="AP1956">
        <f>AH1956/'Totals and Drop Down Lists'!AD$6*Inputs!L$37</f>
        <v>2687.1142197382287</v>
      </c>
      <c r="AQ1956">
        <f>IF(OR($D1956="51",$D1956="52",$D1956="61"),(AA1956/'Totals and Drop Down Lists'!W$4)*Inputs!E$38,0)</f>
        <v>0</v>
      </c>
      <c r="AR1956">
        <f>IF(OR($D1956="51",$D1956="52",$D1956="61"),(AB1956/'Totals and Drop Down Lists'!X$4)*Inputs!F$38,0)</f>
        <v>0</v>
      </c>
      <c r="AS1956">
        <f>IF(OR($D1956="51",$D1956="52",$D1956="61"),(AC1956/'Totals and Drop Down Lists'!Y$4)*Inputs!G$38,0)</f>
        <v>0</v>
      </c>
      <c r="AT1956">
        <f>IF(OR($D1956="51",$D1956="52",$D1956="61"),(AD1956/'Totals and Drop Down Lists'!Z$4)*Inputs!H$38,0)</f>
        <v>0</v>
      </c>
      <c r="AU1956">
        <f>IF(OR($D1956="51",$D1956="52",$D1956="61"),(AE1956/'Totals and Drop Down Lists'!AA$4)*Inputs!I$38,0)</f>
        <v>0</v>
      </c>
      <c r="AV1956">
        <f>IF(OR($D1956="51",$D1956="52",$D1956="61"),(AF1956/'Totals and Drop Down Lists'!AB$4)*Inputs!J$38,0)</f>
        <v>0</v>
      </c>
      <c r="AW1956">
        <f>IF(OR($D1956="51",$D1956="52",$D1956="61"),(AG1956/'Totals and Drop Down Lists'!AC$4)*Inputs!K$38,0)</f>
        <v>0</v>
      </c>
      <c r="AX1956">
        <f>IF(OR($D1956="51",$D1956="52",$D1956="61"),(AH1956/'Totals and Drop Down Lists'!AD$4)*Inputs!L$38,0)</f>
        <v>0</v>
      </c>
      <c r="AY1956">
        <f>IF(OR($D1956="51",$D1956="52",$D1956="61"),0,(AA1956/'Totals and Drop Down Lists'!W$5)*Inputs!E$39)</f>
        <v>0</v>
      </c>
      <c r="AZ1956">
        <f>IF(OR($D1956="51",$D1956="52",$D1956="61"),0,(AB1956/'Totals and Drop Down Lists'!X$5)*Inputs!F$39)</f>
        <v>0</v>
      </c>
      <c r="BA1956">
        <f>IF(OR($D1956="51",$D1956="52",$D1956="61"),0,(AC1956/'Totals and Drop Down Lists'!Y$5)*Inputs!G$39)</f>
        <v>0</v>
      </c>
      <c r="BB1956">
        <f>IF(OR($D1956="51",$D1956="52",$D1956="61"),0,(AD1956/'Totals and Drop Down Lists'!Z$5)*Inputs!H$39)</f>
        <v>0</v>
      </c>
      <c r="BC1956">
        <f>IF(OR($D1956="51",$D1956="52",$D1956="61"),0,(AE1956/'Totals and Drop Down Lists'!AA$5)*Inputs!I$39)</f>
        <v>0</v>
      </c>
      <c r="BD1956">
        <f>IF(OR($D1956="51",$D1956="52",$D1956="61"),0,(AF1956/'Totals and Drop Down Lists'!AB$5)*Inputs!J$39)</f>
        <v>0</v>
      </c>
      <c r="BE1956">
        <f>IF(OR($D1956="51",$D1956="52",$D1956="61"),0,(AG1956/'Totals and Drop Down Lists'!AC$5)*Inputs!K$39)</f>
        <v>0</v>
      </c>
      <c r="BF1956">
        <f>IF(OR($D1956="51",$D1956="52",$D1956="61"),0,(AH1956/'Totals and Drop Down Lists'!AD$5)*Inputs!L$39)</f>
        <v>0</v>
      </c>
      <c r="BG1956" s="10">
        <f t="shared" si="271"/>
        <v>36044.845649085619</v>
      </c>
    </row>
    <row r="1957" spans="1:59" ht="28.8">
      <c r="A1957" s="1" t="s">
        <v>7546</v>
      </c>
      <c r="B1957" s="1" t="s">
        <v>3430</v>
      </c>
      <c r="C1957" s="1" t="s">
        <v>2329</v>
      </c>
      <c r="D1957" s="1" t="s">
        <v>25</v>
      </c>
      <c r="E1957" s="1" t="s">
        <v>3499</v>
      </c>
      <c r="F1957" s="2">
        <v>12592</v>
      </c>
      <c r="G1957" s="2">
        <v>26</v>
      </c>
      <c r="H1957" s="2">
        <v>0</v>
      </c>
      <c r="I1957" s="2">
        <v>1871</v>
      </c>
      <c r="J1957" s="2">
        <v>4854</v>
      </c>
      <c r="K1957" s="2">
        <v>1132</v>
      </c>
      <c r="L1957" s="2">
        <v>46</v>
      </c>
      <c r="M1957" s="2">
        <v>6</v>
      </c>
      <c r="N1957" s="2">
        <v>0</v>
      </c>
      <c r="O1957" s="2">
        <v>0</v>
      </c>
      <c r="P1957" s="2">
        <v>14</v>
      </c>
      <c r="Q1957" s="2">
        <v>0</v>
      </c>
      <c r="R1957" s="2">
        <v>1674</v>
      </c>
      <c r="S1957" s="2">
        <v>524400</v>
      </c>
      <c r="T1957" s="2">
        <v>29365800</v>
      </c>
      <c r="U1957" s="2">
        <v>123</v>
      </c>
      <c r="V1957" s="2">
        <v>86</v>
      </c>
      <c r="W1957" s="2">
        <v>112</v>
      </c>
      <c r="X1957" s="2">
        <v>356</v>
      </c>
      <c r="Y1957" s="2">
        <v>37</v>
      </c>
      <c r="Z1957" s="2">
        <v>218</v>
      </c>
      <c r="AA1957" s="9">
        <f t="shared" si="272"/>
        <v>12592</v>
      </c>
      <c r="AB1957" s="9">
        <f t="shared" si="273"/>
        <v>1845</v>
      </c>
      <c r="AC1957" s="9">
        <f t="shared" si="274"/>
        <v>1740</v>
      </c>
      <c r="AD1957" s="9">
        <f t="shared" si="275"/>
        <v>1674</v>
      </c>
      <c r="AE1957" s="44">
        <f t="shared" si="276"/>
        <v>1.8436941074250307E-5</v>
      </c>
      <c r="AF1957" s="9">
        <f t="shared" si="277"/>
        <v>158</v>
      </c>
      <c r="AG1957" s="9">
        <f t="shared" si="270"/>
        <v>255</v>
      </c>
      <c r="AH1957" s="44">
        <f t="shared" si="278"/>
        <v>2.2127783906673376E-5</v>
      </c>
      <c r="AI1957">
        <f>AA1957/'Totals and Drop Down Lists'!W$6*Inputs!E$37</f>
        <v>11422.712006831051</v>
      </c>
      <c r="AJ1957">
        <f>AB1957/'Totals and Drop Down Lists'!X$6*Inputs!F$37</f>
        <v>6070.764352186513</v>
      </c>
      <c r="AK1957">
        <f>AC1957/'Totals and Drop Down Lists'!Y$6*Inputs!G$37</f>
        <v>11470.667748189595</v>
      </c>
      <c r="AL1957">
        <f>AD1957/'Totals and Drop Down Lists'!Z$6*Inputs!H$37</f>
        <v>13421.29712596977</v>
      </c>
      <c r="AM1957">
        <f>AE1957/'Totals and Drop Down Lists'!AA$6*Inputs!I$37</f>
        <v>2295.2028169295663</v>
      </c>
      <c r="AN1957">
        <f>AF1957/'Totals and Drop Down Lists'!AB$6*Inputs!J$37</f>
        <v>3153.1575161744695</v>
      </c>
      <c r="AO1957">
        <f>AG1957/'Totals and Drop Down Lists'!AC$6*Inputs!K$37</f>
        <v>4749.0119256683629</v>
      </c>
      <c r="AP1957">
        <f>AH1957/'Totals and Drop Down Lists'!AD$6*Inputs!L$37</f>
        <v>5207.3293742298783</v>
      </c>
      <c r="AQ1957">
        <f>IF(OR($D1957="51",$D1957="52",$D1957="61"),(AA1957/'Totals and Drop Down Lists'!W$4)*Inputs!E$38,0)</f>
        <v>0</v>
      </c>
      <c r="AR1957">
        <f>IF(OR($D1957="51",$D1957="52",$D1957="61"),(AB1957/'Totals and Drop Down Lists'!X$4)*Inputs!F$38,0)</f>
        <v>0</v>
      </c>
      <c r="AS1957">
        <f>IF(OR($D1957="51",$D1957="52",$D1957="61"),(AC1957/'Totals and Drop Down Lists'!Y$4)*Inputs!G$38,0)</f>
        <v>0</v>
      </c>
      <c r="AT1957">
        <f>IF(OR($D1957="51",$D1957="52",$D1957="61"),(AD1957/'Totals and Drop Down Lists'!Z$4)*Inputs!H$38,0)</f>
        <v>0</v>
      </c>
      <c r="AU1957">
        <f>IF(OR($D1957="51",$D1957="52",$D1957="61"),(AE1957/'Totals and Drop Down Lists'!AA$4)*Inputs!I$38,0)</f>
        <v>0</v>
      </c>
      <c r="AV1957">
        <f>IF(OR($D1957="51",$D1957="52",$D1957="61"),(AF1957/'Totals and Drop Down Lists'!AB$4)*Inputs!J$38,0)</f>
        <v>0</v>
      </c>
      <c r="AW1957">
        <f>IF(OR($D1957="51",$D1957="52",$D1957="61"),(AG1957/'Totals and Drop Down Lists'!AC$4)*Inputs!K$38,0)</f>
        <v>0</v>
      </c>
      <c r="AX1957">
        <f>IF(OR($D1957="51",$D1957="52",$D1957="61"),(AH1957/'Totals and Drop Down Lists'!AD$4)*Inputs!L$38,0)</f>
        <v>0</v>
      </c>
      <c r="AY1957">
        <f>IF(OR($D1957="51",$D1957="52",$D1957="61"),0,(AA1957/'Totals and Drop Down Lists'!W$5)*Inputs!E$39)</f>
        <v>0</v>
      </c>
      <c r="AZ1957">
        <f>IF(OR($D1957="51",$D1957="52",$D1957="61"),0,(AB1957/'Totals and Drop Down Lists'!X$5)*Inputs!F$39)</f>
        <v>0</v>
      </c>
      <c r="BA1957">
        <f>IF(OR($D1957="51",$D1957="52",$D1957="61"),0,(AC1957/'Totals and Drop Down Lists'!Y$5)*Inputs!G$39)</f>
        <v>0</v>
      </c>
      <c r="BB1957">
        <f>IF(OR($D1957="51",$D1957="52",$D1957="61"),0,(AD1957/'Totals and Drop Down Lists'!Z$5)*Inputs!H$39)</f>
        <v>0</v>
      </c>
      <c r="BC1957">
        <f>IF(OR($D1957="51",$D1957="52",$D1957="61"),0,(AE1957/'Totals and Drop Down Lists'!AA$5)*Inputs!I$39)</f>
        <v>0</v>
      </c>
      <c r="BD1957">
        <f>IF(OR($D1957="51",$D1957="52",$D1957="61"),0,(AF1957/'Totals and Drop Down Lists'!AB$5)*Inputs!J$39)</f>
        <v>0</v>
      </c>
      <c r="BE1957">
        <f>IF(OR($D1957="51",$D1957="52",$D1957="61"),0,(AG1957/'Totals and Drop Down Lists'!AC$5)*Inputs!K$39)</f>
        <v>0</v>
      </c>
      <c r="BF1957">
        <f>IF(OR($D1957="51",$D1957="52",$D1957="61"),0,(AH1957/'Totals and Drop Down Lists'!AD$5)*Inputs!L$39)</f>
        <v>0</v>
      </c>
      <c r="BG1957" s="10">
        <f t="shared" si="271"/>
        <v>57790.142866179202</v>
      </c>
    </row>
    <row r="1958" spans="1:59" ht="28.8">
      <c r="A1958" s="1" t="s">
        <v>7546</v>
      </c>
      <c r="B1958" s="1" t="s">
        <v>3430</v>
      </c>
      <c r="C1958" s="1" t="s">
        <v>461</v>
      </c>
      <c r="D1958" s="1" t="s">
        <v>25</v>
      </c>
      <c r="E1958" s="1" t="s">
        <v>3500</v>
      </c>
      <c r="F1958" s="2">
        <v>15051</v>
      </c>
      <c r="G1958" s="2">
        <v>163</v>
      </c>
      <c r="H1958" s="2">
        <v>6</v>
      </c>
      <c r="I1958" s="2">
        <v>2441</v>
      </c>
      <c r="J1958" s="2">
        <v>5660</v>
      </c>
      <c r="K1958" s="2">
        <v>1653</v>
      </c>
      <c r="L1958" s="2">
        <v>13</v>
      </c>
      <c r="M1958" s="2">
        <v>10</v>
      </c>
      <c r="N1958" s="2">
        <v>0</v>
      </c>
      <c r="O1958" s="2">
        <v>22</v>
      </c>
      <c r="P1958" s="2">
        <v>38</v>
      </c>
      <c r="Q1958" s="2">
        <v>11</v>
      </c>
      <c r="R1958" s="2">
        <v>1394</v>
      </c>
      <c r="S1958" s="2">
        <v>806600</v>
      </c>
      <c r="T1958" s="2">
        <v>48376300</v>
      </c>
      <c r="U1958" s="2">
        <v>106</v>
      </c>
      <c r="V1958" s="2">
        <v>111</v>
      </c>
      <c r="W1958" s="2">
        <v>20</v>
      </c>
      <c r="X1958" s="2">
        <v>405</v>
      </c>
      <c r="Y1958" s="2">
        <v>94</v>
      </c>
      <c r="Z1958" s="2">
        <v>222</v>
      </c>
      <c r="AA1958" s="9">
        <f t="shared" si="272"/>
        <v>15051</v>
      </c>
      <c r="AB1958" s="9">
        <f t="shared" si="273"/>
        <v>2272</v>
      </c>
      <c r="AC1958" s="9">
        <f t="shared" si="274"/>
        <v>1488</v>
      </c>
      <c r="AD1958" s="9">
        <f t="shared" si="275"/>
        <v>1394</v>
      </c>
      <c r="AE1958" s="44">
        <f t="shared" si="276"/>
        <v>3.3715147336293812E-5</v>
      </c>
      <c r="AF1958" s="9">
        <f t="shared" si="277"/>
        <v>274</v>
      </c>
      <c r="AG1958" s="9">
        <f t="shared" si="270"/>
        <v>316</v>
      </c>
      <c r="AH1958" s="44">
        <f t="shared" si="278"/>
        <v>3.4339549337682295E-5</v>
      </c>
      <c r="AI1958">
        <f>AA1958/'Totals and Drop Down Lists'!W$6*Inputs!E$37</f>
        <v>13653.370268012559</v>
      </c>
      <c r="AJ1958">
        <f>AB1958/'Totals and Drop Down Lists'!X$6*Inputs!F$37</f>
        <v>7475.7596792237173</v>
      </c>
      <c r="AK1958">
        <f>AC1958/'Totals and Drop Down Lists'!Y$6*Inputs!G$37</f>
        <v>9809.3986260379988</v>
      </c>
      <c r="AL1958">
        <f>AD1958/'Totals and Drop Down Lists'!Z$6*Inputs!H$37</f>
        <v>11176.396770371482</v>
      </c>
      <c r="AM1958">
        <f>AE1958/'Totals and Drop Down Lists'!AA$6*Inputs!I$37</f>
        <v>4197.1767891330383</v>
      </c>
      <c r="AN1958">
        <f>AF1958/'Totals and Drop Down Lists'!AB$6*Inputs!J$37</f>
        <v>5468.1339204544593</v>
      </c>
      <c r="AO1958">
        <f>AG1958/'Totals and Drop Down Lists'!AC$6*Inputs!K$37</f>
        <v>5885.0500725929514</v>
      </c>
      <c r="AP1958">
        <f>AH1958/'Totals and Drop Down Lists'!AD$6*Inputs!L$37</f>
        <v>8081.1230224460396</v>
      </c>
      <c r="AQ1958">
        <f>IF(OR($D1958="51",$D1958="52",$D1958="61"),(AA1958/'Totals and Drop Down Lists'!W$4)*Inputs!E$38,0)</f>
        <v>0</v>
      </c>
      <c r="AR1958">
        <f>IF(OR($D1958="51",$D1958="52",$D1958="61"),(AB1958/'Totals and Drop Down Lists'!X$4)*Inputs!F$38,0)</f>
        <v>0</v>
      </c>
      <c r="AS1958">
        <f>IF(OR($D1958="51",$D1958="52",$D1958="61"),(AC1958/'Totals and Drop Down Lists'!Y$4)*Inputs!G$38,0)</f>
        <v>0</v>
      </c>
      <c r="AT1958">
        <f>IF(OR($D1958="51",$D1958="52",$D1958="61"),(AD1958/'Totals and Drop Down Lists'!Z$4)*Inputs!H$38,0)</f>
        <v>0</v>
      </c>
      <c r="AU1958">
        <f>IF(OR($D1958="51",$D1958="52",$D1958="61"),(AE1958/'Totals and Drop Down Lists'!AA$4)*Inputs!I$38,0)</f>
        <v>0</v>
      </c>
      <c r="AV1958">
        <f>IF(OR($D1958="51",$D1958="52",$D1958="61"),(AF1958/'Totals and Drop Down Lists'!AB$4)*Inputs!J$38,0)</f>
        <v>0</v>
      </c>
      <c r="AW1958">
        <f>IF(OR($D1958="51",$D1958="52",$D1958="61"),(AG1958/'Totals and Drop Down Lists'!AC$4)*Inputs!K$38,0)</f>
        <v>0</v>
      </c>
      <c r="AX1958">
        <f>IF(OR($D1958="51",$D1958="52",$D1958="61"),(AH1958/'Totals and Drop Down Lists'!AD$4)*Inputs!L$38,0)</f>
        <v>0</v>
      </c>
      <c r="AY1958">
        <f>IF(OR($D1958="51",$D1958="52",$D1958="61"),0,(AA1958/'Totals and Drop Down Lists'!W$5)*Inputs!E$39)</f>
        <v>0</v>
      </c>
      <c r="AZ1958">
        <f>IF(OR($D1958="51",$D1958="52",$D1958="61"),0,(AB1958/'Totals and Drop Down Lists'!X$5)*Inputs!F$39)</f>
        <v>0</v>
      </c>
      <c r="BA1958">
        <f>IF(OR($D1958="51",$D1958="52",$D1958="61"),0,(AC1958/'Totals and Drop Down Lists'!Y$5)*Inputs!G$39)</f>
        <v>0</v>
      </c>
      <c r="BB1958">
        <f>IF(OR($D1958="51",$D1958="52",$D1958="61"),0,(AD1958/'Totals and Drop Down Lists'!Z$5)*Inputs!H$39)</f>
        <v>0</v>
      </c>
      <c r="BC1958">
        <f>IF(OR($D1958="51",$D1958="52",$D1958="61"),0,(AE1958/'Totals and Drop Down Lists'!AA$5)*Inputs!I$39)</f>
        <v>0</v>
      </c>
      <c r="BD1958">
        <f>IF(OR($D1958="51",$D1958="52",$D1958="61"),0,(AF1958/'Totals and Drop Down Lists'!AB$5)*Inputs!J$39)</f>
        <v>0</v>
      </c>
      <c r="BE1958">
        <f>IF(OR($D1958="51",$D1958="52",$D1958="61"),0,(AG1958/'Totals and Drop Down Lists'!AC$5)*Inputs!K$39)</f>
        <v>0</v>
      </c>
      <c r="BF1958">
        <f>IF(OR($D1958="51",$D1958="52",$D1958="61"),0,(AH1958/'Totals and Drop Down Lists'!AD$5)*Inputs!L$39)</f>
        <v>0</v>
      </c>
      <c r="BG1958" s="10">
        <f t="shared" si="271"/>
        <v>65746.409148272243</v>
      </c>
    </row>
    <row r="1959" spans="1:59" ht="28.8">
      <c r="A1959" s="1" t="s">
        <v>7546</v>
      </c>
      <c r="B1959" s="1" t="s">
        <v>3430</v>
      </c>
      <c r="C1959" s="1" t="s">
        <v>3501</v>
      </c>
      <c r="D1959" s="1" t="s">
        <v>25</v>
      </c>
      <c r="E1959" s="1" t="s">
        <v>3502</v>
      </c>
      <c r="F1959" s="2">
        <v>22892</v>
      </c>
      <c r="G1959" s="2">
        <v>314</v>
      </c>
      <c r="H1959" s="2">
        <v>21</v>
      </c>
      <c r="I1959" s="2">
        <v>4948</v>
      </c>
      <c r="J1959" s="2">
        <v>8221</v>
      </c>
      <c r="K1959" s="2">
        <v>2511</v>
      </c>
      <c r="L1959" s="2">
        <v>210</v>
      </c>
      <c r="M1959" s="2">
        <v>13</v>
      </c>
      <c r="N1959" s="2">
        <v>2</v>
      </c>
      <c r="O1959" s="2">
        <v>227</v>
      </c>
      <c r="P1959" s="2">
        <v>58</v>
      </c>
      <c r="Q1959" s="2">
        <v>28</v>
      </c>
      <c r="R1959" s="2">
        <v>1177</v>
      </c>
      <c r="S1959" s="2">
        <v>1138400</v>
      </c>
      <c r="T1959" s="2">
        <v>70289500</v>
      </c>
      <c r="U1959" s="2">
        <v>180</v>
      </c>
      <c r="V1959" s="2">
        <v>103</v>
      </c>
      <c r="W1959" s="2">
        <v>39</v>
      </c>
      <c r="X1959" s="2">
        <v>504</v>
      </c>
      <c r="Y1959" s="2">
        <v>64</v>
      </c>
      <c r="Z1959" s="2">
        <v>282</v>
      </c>
      <c r="AA1959" s="9">
        <f t="shared" si="272"/>
        <v>22892</v>
      </c>
      <c r="AB1959" s="9">
        <f t="shared" si="273"/>
        <v>4613</v>
      </c>
      <c r="AC1959" s="9">
        <f t="shared" si="274"/>
        <v>1715</v>
      </c>
      <c r="AD1959" s="9">
        <f t="shared" si="275"/>
        <v>1177</v>
      </c>
      <c r="AE1959" s="44">
        <f t="shared" si="276"/>
        <v>5.3562959278389003E-5</v>
      </c>
      <c r="AF1959" s="9">
        <f t="shared" si="277"/>
        <v>362</v>
      </c>
      <c r="AG1959" s="9">
        <f t="shared" si="270"/>
        <v>346</v>
      </c>
      <c r="AH1959" s="44">
        <f t="shared" si="278"/>
        <v>3.932323598898959E-5</v>
      </c>
      <c r="AI1959">
        <f>AA1959/'Totals and Drop Down Lists'!W$6*Inputs!E$37</f>
        <v>20766.258200474618</v>
      </c>
      <c r="AJ1959">
        <f>AB1959/'Totals and Drop Down Lists'!X$6*Inputs!F$37</f>
        <v>15178.55607405766</v>
      </c>
      <c r="AK1959">
        <f>AC1959/'Totals and Drop Down Lists'!Y$6*Inputs!G$37</f>
        <v>11305.859303531697</v>
      </c>
      <c r="AL1959">
        <f>AD1959/'Totals and Drop Down Lists'!Z$6*Inputs!H$37</f>
        <v>9436.5989947828075</v>
      </c>
      <c r="AM1959">
        <f>AE1959/'Totals and Drop Down Lists'!AA$6*Inputs!I$37</f>
        <v>6668.0180038402095</v>
      </c>
      <c r="AN1959">
        <f>AF1959/'Totals and Drop Down Lists'!AB$6*Inputs!J$37</f>
        <v>7224.3229168047965</v>
      </c>
      <c r="AO1959">
        <f>AG1959/'Totals and Drop Down Lists'!AC$6*Inputs!K$37</f>
        <v>6443.7573579657001</v>
      </c>
      <c r="AP1959">
        <f>AH1959/'Totals and Drop Down Lists'!AD$6*Inputs!L$37</f>
        <v>9253.9335488306187</v>
      </c>
      <c r="AQ1959">
        <f>IF(OR($D1959="51",$D1959="52",$D1959="61"),(AA1959/'Totals and Drop Down Lists'!W$4)*Inputs!E$38,0)</f>
        <v>0</v>
      </c>
      <c r="AR1959">
        <f>IF(OR($D1959="51",$D1959="52",$D1959="61"),(AB1959/'Totals and Drop Down Lists'!X$4)*Inputs!F$38,0)</f>
        <v>0</v>
      </c>
      <c r="AS1959">
        <f>IF(OR($D1959="51",$D1959="52",$D1959="61"),(AC1959/'Totals and Drop Down Lists'!Y$4)*Inputs!G$38,0)</f>
        <v>0</v>
      </c>
      <c r="AT1959">
        <f>IF(OR($D1959="51",$D1959="52",$D1959="61"),(AD1959/'Totals and Drop Down Lists'!Z$4)*Inputs!H$38,0)</f>
        <v>0</v>
      </c>
      <c r="AU1959">
        <f>IF(OR($D1959="51",$D1959="52",$D1959="61"),(AE1959/'Totals and Drop Down Lists'!AA$4)*Inputs!I$38,0)</f>
        <v>0</v>
      </c>
      <c r="AV1959">
        <f>IF(OR($D1959="51",$D1959="52",$D1959="61"),(AF1959/'Totals and Drop Down Lists'!AB$4)*Inputs!J$38,0)</f>
        <v>0</v>
      </c>
      <c r="AW1959">
        <f>IF(OR($D1959="51",$D1959="52",$D1959="61"),(AG1959/'Totals and Drop Down Lists'!AC$4)*Inputs!K$38,0)</f>
        <v>0</v>
      </c>
      <c r="AX1959">
        <f>IF(OR($D1959="51",$D1959="52",$D1959="61"),(AH1959/'Totals and Drop Down Lists'!AD$4)*Inputs!L$38,0)</f>
        <v>0</v>
      </c>
      <c r="AY1959">
        <f>IF(OR($D1959="51",$D1959="52",$D1959="61"),0,(AA1959/'Totals and Drop Down Lists'!W$5)*Inputs!E$39)</f>
        <v>0</v>
      </c>
      <c r="AZ1959">
        <f>IF(OR($D1959="51",$D1959="52",$D1959="61"),0,(AB1959/'Totals and Drop Down Lists'!X$5)*Inputs!F$39)</f>
        <v>0</v>
      </c>
      <c r="BA1959">
        <f>IF(OR($D1959="51",$D1959="52",$D1959="61"),0,(AC1959/'Totals and Drop Down Lists'!Y$5)*Inputs!G$39)</f>
        <v>0</v>
      </c>
      <c r="BB1959">
        <f>IF(OR($D1959="51",$D1959="52",$D1959="61"),0,(AD1959/'Totals and Drop Down Lists'!Z$5)*Inputs!H$39)</f>
        <v>0</v>
      </c>
      <c r="BC1959">
        <f>IF(OR($D1959="51",$D1959="52",$D1959="61"),0,(AE1959/'Totals and Drop Down Lists'!AA$5)*Inputs!I$39)</f>
        <v>0</v>
      </c>
      <c r="BD1959">
        <f>IF(OR($D1959="51",$D1959="52",$D1959="61"),0,(AF1959/'Totals and Drop Down Lists'!AB$5)*Inputs!J$39)</f>
        <v>0</v>
      </c>
      <c r="BE1959">
        <f>IF(OR($D1959="51",$D1959="52",$D1959="61"),0,(AG1959/'Totals and Drop Down Lists'!AC$5)*Inputs!K$39)</f>
        <v>0</v>
      </c>
      <c r="BF1959">
        <f>IF(OR($D1959="51",$D1959="52",$D1959="61"),0,(AH1959/'Totals and Drop Down Lists'!AD$5)*Inputs!L$39)</f>
        <v>0</v>
      </c>
      <c r="BG1959" s="10">
        <f t="shared" si="271"/>
        <v>86277.304400288107</v>
      </c>
    </row>
    <row r="1960" spans="1:59" ht="28.8">
      <c r="A1960" s="1" t="s">
        <v>7546</v>
      </c>
      <c r="B1960" s="1" t="s">
        <v>3430</v>
      </c>
      <c r="C1960" s="1" t="s">
        <v>82</v>
      </c>
      <c r="D1960" s="1" t="s">
        <v>25</v>
      </c>
      <c r="E1960" s="1" t="s">
        <v>3503</v>
      </c>
      <c r="F1960" s="2">
        <v>15545</v>
      </c>
      <c r="G1960" s="2">
        <v>94</v>
      </c>
      <c r="H1960" s="2">
        <v>12</v>
      </c>
      <c r="I1960" s="2">
        <v>2450</v>
      </c>
      <c r="J1960" s="2">
        <v>6389</v>
      </c>
      <c r="K1960" s="2">
        <v>1485</v>
      </c>
      <c r="L1960" s="2">
        <v>61</v>
      </c>
      <c r="M1960" s="2">
        <v>44</v>
      </c>
      <c r="N1960" s="2">
        <v>12</v>
      </c>
      <c r="O1960" s="2">
        <v>15</v>
      </c>
      <c r="P1960" s="2">
        <v>5</v>
      </c>
      <c r="Q1960" s="2">
        <v>11</v>
      </c>
      <c r="R1960" s="2">
        <v>1581</v>
      </c>
      <c r="S1960" s="2">
        <v>609200</v>
      </c>
      <c r="T1960" s="2">
        <v>36338100</v>
      </c>
      <c r="U1960" s="2">
        <v>7</v>
      </c>
      <c r="V1960" s="2">
        <v>111</v>
      </c>
      <c r="W1960" s="2">
        <v>0</v>
      </c>
      <c r="X1960" s="2">
        <v>338</v>
      </c>
      <c r="Y1960" s="2">
        <v>43</v>
      </c>
      <c r="Z1960" s="2">
        <v>182</v>
      </c>
      <c r="AA1960" s="9">
        <f t="shared" si="272"/>
        <v>15545</v>
      </c>
      <c r="AB1960" s="9">
        <f t="shared" si="273"/>
        <v>2344</v>
      </c>
      <c r="AC1960" s="9">
        <f t="shared" si="274"/>
        <v>1729</v>
      </c>
      <c r="AD1960" s="9">
        <f t="shared" si="275"/>
        <v>1581</v>
      </c>
      <c r="AE1960" s="44">
        <f t="shared" si="276"/>
        <v>2.4105481183933058E-5</v>
      </c>
      <c r="AF1960" s="9">
        <f t="shared" si="277"/>
        <v>227</v>
      </c>
      <c r="AG1960" s="9">
        <f t="shared" si="270"/>
        <v>225</v>
      </c>
      <c r="AH1960" s="44">
        <f t="shared" si="278"/>
        <v>1.9459298045991829E-5</v>
      </c>
      <c r="AI1960">
        <f>AA1960/'Totals and Drop Down Lists'!W$6*Inputs!E$37</f>
        <v>14101.497629144589</v>
      </c>
      <c r="AJ1960">
        <f>AB1960/'Totals and Drop Down Lists'!X$6*Inputs!F$37</f>
        <v>7712.6675563822155</v>
      </c>
      <c r="AK1960">
        <f>AC1960/'Totals and Drop Down Lists'!Y$6*Inputs!G$37</f>
        <v>11398.15203254012</v>
      </c>
      <c r="AL1960">
        <f>AD1960/'Totals and Drop Down Lists'!Z$6*Inputs!H$37</f>
        <v>12675.669507860339</v>
      </c>
      <c r="AM1960">
        <f>AE1960/'Totals and Drop Down Lists'!AA$6*Inputs!I$37</f>
        <v>3000.8756926645196</v>
      </c>
      <c r="AN1960">
        <f>AF1960/'Totals and Drop Down Lists'!AB$6*Inputs!J$37</f>
        <v>4530.1693428582566</v>
      </c>
      <c r="AO1960">
        <f>AG1960/'Totals and Drop Down Lists'!AC$6*Inputs!K$37</f>
        <v>4190.3046402956143</v>
      </c>
      <c r="AP1960">
        <f>AH1960/'Totals and Drop Down Lists'!AD$6*Inputs!L$37</f>
        <v>4579.3548393351566</v>
      </c>
      <c r="AQ1960">
        <f>IF(OR($D1960="51",$D1960="52",$D1960="61"),(AA1960/'Totals and Drop Down Lists'!W$4)*Inputs!E$38,0)</f>
        <v>0</v>
      </c>
      <c r="AR1960">
        <f>IF(OR($D1960="51",$D1960="52",$D1960="61"),(AB1960/'Totals and Drop Down Lists'!X$4)*Inputs!F$38,0)</f>
        <v>0</v>
      </c>
      <c r="AS1960">
        <f>IF(OR($D1960="51",$D1960="52",$D1960="61"),(AC1960/'Totals and Drop Down Lists'!Y$4)*Inputs!G$38,0)</f>
        <v>0</v>
      </c>
      <c r="AT1960">
        <f>IF(OR($D1960="51",$D1960="52",$D1960="61"),(AD1960/'Totals and Drop Down Lists'!Z$4)*Inputs!H$38,0)</f>
        <v>0</v>
      </c>
      <c r="AU1960">
        <f>IF(OR($D1960="51",$D1960="52",$D1960="61"),(AE1960/'Totals and Drop Down Lists'!AA$4)*Inputs!I$38,0)</f>
        <v>0</v>
      </c>
      <c r="AV1960">
        <f>IF(OR($D1960="51",$D1960="52",$D1960="61"),(AF1960/'Totals and Drop Down Lists'!AB$4)*Inputs!J$38,0)</f>
        <v>0</v>
      </c>
      <c r="AW1960">
        <f>IF(OR($D1960="51",$D1960="52",$D1960="61"),(AG1960/'Totals and Drop Down Lists'!AC$4)*Inputs!K$38,0)</f>
        <v>0</v>
      </c>
      <c r="AX1960">
        <f>IF(OR($D1960="51",$D1960="52",$D1960="61"),(AH1960/'Totals and Drop Down Lists'!AD$4)*Inputs!L$38,0)</f>
        <v>0</v>
      </c>
      <c r="AY1960">
        <f>IF(OR($D1960="51",$D1960="52",$D1960="61"),0,(AA1960/'Totals and Drop Down Lists'!W$5)*Inputs!E$39)</f>
        <v>0</v>
      </c>
      <c r="AZ1960">
        <f>IF(OR($D1960="51",$D1960="52",$D1960="61"),0,(AB1960/'Totals and Drop Down Lists'!X$5)*Inputs!F$39)</f>
        <v>0</v>
      </c>
      <c r="BA1960">
        <f>IF(OR($D1960="51",$D1960="52",$D1960="61"),0,(AC1960/'Totals and Drop Down Lists'!Y$5)*Inputs!G$39)</f>
        <v>0</v>
      </c>
      <c r="BB1960">
        <f>IF(OR($D1960="51",$D1960="52",$D1960="61"),0,(AD1960/'Totals and Drop Down Lists'!Z$5)*Inputs!H$39)</f>
        <v>0</v>
      </c>
      <c r="BC1960">
        <f>IF(OR($D1960="51",$D1960="52",$D1960="61"),0,(AE1960/'Totals and Drop Down Lists'!AA$5)*Inputs!I$39)</f>
        <v>0</v>
      </c>
      <c r="BD1960">
        <f>IF(OR($D1960="51",$D1960="52",$D1960="61"),0,(AF1960/'Totals and Drop Down Lists'!AB$5)*Inputs!J$39)</f>
        <v>0</v>
      </c>
      <c r="BE1960">
        <f>IF(OR($D1960="51",$D1960="52",$D1960="61"),0,(AG1960/'Totals and Drop Down Lists'!AC$5)*Inputs!K$39)</f>
        <v>0</v>
      </c>
      <c r="BF1960">
        <f>IF(OR($D1960="51",$D1960="52",$D1960="61"),0,(AH1960/'Totals and Drop Down Lists'!AD$5)*Inputs!L$39)</f>
        <v>0</v>
      </c>
      <c r="BG1960" s="10">
        <f t="shared" si="271"/>
        <v>62188.691241080822</v>
      </c>
    </row>
    <row r="1961" spans="1:59" ht="28.8">
      <c r="A1961" s="1" t="s">
        <v>7546</v>
      </c>
      <c r="B1961" s="1" t="s">
        <v>3430</v>
      </c>
      <c r="C1961" s="1" t="s">
        <v>527</v>
      </c>
      <c r="D1961" s="1" t="s">
        <v>25</v>
      </c>
      <c r="E1961" s="1" t="s">
        <v>3504</v>
      </c>
      <c r="F1961" s="2">
        <v>12350</v>
      </c>
      <c r="G1961" s="2">
        <v>63</v>
      </c>
      <c r="H1961" s="2">
        <v>0</v>
      </c>
      <c r="I1961" s="2">
        <v>2591</v>
      </c>
      <c r="J1961" s="2">
        <v>4603</v>
      </c>
      <c r="K1961" s="2">
        <v>1100</v>
      </c>
      <c r="L1961" s="2">
        <v>40</v>
      </c>
      <c r="M1961" s="2">
        <v>0</v>
      </c>
      <c r="N1961" s="2">
        <v>2</v>
      </c>
      <c r="O1961" s="2">
        <v>16</v>
      </c>
      <c r="P1961" s="2">
        <v>8</v>
      </c>
      <c r="Q1961" s="2">
        <v>0</v>
      </c>
      <c r="R1961" s="2">
        <v>856</v>
      </c>
      <c r="S1961" s="2">
        <v>522200</v>
      </c>
      <c r="T1961" s="2">
        <v>27342500</v>
      </c>
      <c r="U1961" s="2">
        <v>107</v>
      </c>
      <c r="V1961" s="2">
        <v>89</v>
      </c>
      <c r="W1961" s="2">
        <v>50</v>
      </c>
      <c r="X1961" s="2">
        <v>182</v>
      </c>
      <c r="Y1961" s="2">
        <v>33</v>
      </c>
      <c r="Z1961" s="2">
        <v>81</v>
      </c>
      <c r="AA1961" s="9">
        <f t="shared" si="272"/>
        <v>12350</v>
      </c>
      <c r="AB1961" s="9">
        <f t="shared" si="273"/>
        <v>2528</v>
      </c>
      <c r="AC1961" s="9">
        <f t="shared" si="274"/>
        <v>922</v>
      </c>
      <c r="AD1961" s="9">
        <f t="shared" si="275"/>
        <v>856</v>
      </c>
      <c r="AE1961" s="44">
        <f t="shared" si="276"/>
        <v>1.8358626289128945E-5</v>
      </c>
      <c r="AF1961" s="9">
        <f t="shared" si="277"/>
        <v>43</v>
      </c>
      <c r="AG1961" s="9">
        <f t="shared" si="270"/>
        <v>114</v>
      </c>
      <c r="AH1961" s="44">
        <f t="shared" si="278"/>
        <v>1.0136958018687732E-5</v>
      </c>
      <c r="AI1961">
        <f>AA1961/'Totals and Drop Down Lists'!W$6*Inputs!E$37</f>
        <v>11203.184028300784</v>
      </c>
      <c r="AJ1961">
        <f>AB1961/'Totals and Drop Down Lists'!X$6*Inputs!F$37</f>
        <v>8318.0987980094869</v>
      </c>
      <c r="AK1961">
        <f>AC1961/'Totals and Drop Down Lists'!Y$6*Inputs!G$37</f>
        <v>6078.1354389832222</v>
      </c>
      <c r="AL1961">
        <f>AD1961/'Totals and Drop Down Lists'!Z$6*Inputs!H$37</f>
        <v>6862.9810871147683</v>
      </c>
      <c r="AM1961">
        <f>AE1961/'Totals and Drop Down Lists'!AA$6*Inputs!I$37</f>
        <v>2285.4534602063504</v>
      </c>
      <c r="AN1961">
        <f>AF1961/'Totals and Drop Down Lists'!AB$6*Inputs!J$37</f>
        <v>858.13780503482394</v>
      </c>
      <c r="AO1961">
        <f>AG1961/'Totals and Drop Down Lists'!AC$6*Inputs!K$37</f>
        <v>2123.0876844164445</v>
      </c>
      <c r="AP1961">
        <f>AH1961/'Totals and Drop Down Lists'!AD$6*Inputs!L$37</f>
        <v>2385.5294085788773</v>
      </c>
      <c r="AQ1961">
        <f>IF(OR($D1961="51",$D1961="52",$D1961="61"),(AA1961/'Totals and Drop Down Lists'!W$4)*Inputs!E$38,0)</f>
        <v>0</v>
      </c>
      <c r="AR1961">
        <f>IF(OR($D1961="51",$D1961="52",$D1961="61"),(AB1961/'Totals and Drop Down Lists'!X$4)*Inputs!F$38,0)</f>
        <v>0</v>
      </c>
      <c r="AS1961">
        <f>IF(OR($D1961="51",$D1961="52",$D1961="61"),(AC1961/'Totals and Drop Down Lists'!Y$4)*Inputs!G$38,0)</f>
        <v>0</v>
      </c>
      <c r="AT1961">
        <f>IF(OR($D1961="51",$D1961="52",$D1961="61"),(AD1961/'Totals and Drop Down Lists'!Z$4)*Inputs!H$38,0)</f>
        <v>0</v>
      </c>
      <c r="AU1961">
        <f>IF(OR($D1961="51",$D1961="52",$D1961="61"),(AE1961/'Totals and Drop Down Lists'!AA$4)*Inputs!I$38,0)</f>
        <v>0</v>
      </c>
      <c r="AV1961">
        <f>IF(OR($D1961="51",$D1961="52",$D1961="61"),(AF1961/'Totals and Drop Down Lists'!AB$4)*Inputs!J$38,0)</f>
        <v>0</v>
      </c>
      <c r="AW1961">
        <f>IF(OR($D1961="51",$D1961="52",$D1961="61"),(AG1961/'Totals and Drop Down Lists'!AC$4)*Inputs!K$38,0)</f>
        <v>0</v>
      </c>
      <c r="AX1961">
        <f>IF(OR($D1961="51",$D1961="52",$D1961="61"),(AH1961/'Totals and Drop Down Lists'!AD$4)*Inputs!L$38,0)</f>
        <v>0</v>
      </c>
      <c r="AY1961">
        <f>IF(OR($D1961="51",$D1961="52",$D1961="61"),0,(AA1961/'Totals and Drop Down Lists'!W$5)*Inputs!E$39)</f>
        <v>0</v>
      </c>
      <c r="AZ1961">
        <f>IF(OR($D1961="51",$D1961="52",$D1961="61"),0,(AB1961/'Totals and Drop Down Lists'!X$5)*Inputs!F$39)</f>
        <v>0</v>
      </c>
      <c r="BA1961">
        <f>IF(OR($D1961="51",$D1961="52",$D1961="61"),0,(AC1961/'Totals and Drop Down Lists'!Y$5)*Inputs!G$39)</f>
        <v>0</v>
      </c>
      <c r="BB1961">
        <f>IF(OR($D1961="51",$D1961="52",$D1961="61"),0,(AD1961/'Totals and Drop Down Lists'!Z$5)*Inputs!H$39)</f>
        <v>0</v>
      </c>
      <c r="BC1961">
        <f>IF(OR($D1961="51",$D1961="52",$D1961="61"),0,(AE1961/'Totals and Drop Down Lists'!AA$5)*Inputs!I$39)</f>
        <v>0</v>
      </c>
      <c r="BD1961">
        <f>IF(OR($D1961="51",$D1961="52",$D1961="61"),0,(AF1961/'Totals and Drop Down Lists'!AB$5)*Inputs!J$39)</f>
        <v>0</v>
      </c>
      <c r="BE1961">
        <f>IF(OR($D1961="51",$D1961="52",$D1961="61"),0,(AG1961/'Totals and Drop Down Lists'!AC$5)*Inputs!K$39)</f>
        <v>0</v>
      </c>
      <c r="BF1961">
        <f>IF(OR($D1961="51",$D1961="52",$D1961="61"),0,(AH1961/'Totals and Drop Down Lists'!AD$5)*Inputs!L$39)</f>
        <v>0</v>
      </c>
      <c r="BG1961" s="10">
        <f t="shared" si="271"/>
        <v>40114.607710644756</v>
      </c>
    </row>
    <row r="1962" spans="1:59" ht="28.8">
      <c r="A1962" s="1" t="s">
        <v>7546</v>
      </c>
      <c r="B1962" s="1" t="s">
        <v>3430</v>
      </c>
      <c r="C1962" s="1" t="s">
        <v>3505</v>
      </c>
      <c r="D1962" s="1" t="s">
        <v>25</v>
      </c>
      <c r="E1962" s="1" t="s">
        <v>3506</v>
      </c>
      <c r="F1962" s="2">
        <v>9102</v>
      </c>
      <c r="G1962" s="2">
        <v>59</v>
      </c>
      <c r="H1962" s="2">
        <v>0</v>
      </c>
      <c r="I1962" s="2">
        <v>1497</v>
      </c>
      <c r="J1962" s="2">
        <v>3749</v>
      </c>
      <c r="K1962" s="2">
        <v>852</v>
      </c>
      <c r="L1962" s="2">
        <v>24</v>
      </c>
      <c r="M1962" s="2">
        <v>0</v>
      </c>
      <c r="N1962" s="2">
        <v>0</v>
      </c>
      <c r="O1962" s="2">
        <v>12</v>
      </c>
      <c r="P1962" s="2">
        <v>31</v>
      </c>
      <c r="Q1962" s="2">
        <v>0</v>
      </c>
      <c r="R1962" s="2">
        <v>749</v>
      </c>
      <c r="S1962" s="2">
        <v>384100</v>
      </c>
      <c r="T1962" s="2">
        <v>25389400</v>
      </c>
      <c r="U1962" s="2">
        <v>86</v>
      </c>
      <c r="V1962" s="2">
        <v>100</v>
      </c>
      <c r="W1962" s="2">
        <v>20</v>
      </c>
      <c r="X1962" s="2">
        <v>260</v>
      </c>
      <c r="Y1962" s="2">
        <v>40</v>
      </c>
      <c r="Z1962" s="2">
        <v>135</v>
      </c>
      <c r="AA1962" s="9">
        <f t="shared" si="272"/>
        <v>9102</v>
      </c>
      <c r="AB1962" s="9">
        <f t="shared" si="273"/>
        <v>1438</v>
      </c>
      <c r="AC1962" s="9">
        <f t="shared" si="274"/>
        <v>816</v>
      </c>
      <c r="AD1962" s="9">
        <f t="shared" si="275"/>
        <v>749</v>
      </c>
      <c r="AE1962" s="44">
        <f t="shared" si="276"/>
        <v>1.3522579241313736E-5</v>
      </c>
      <c r="AF1962" s="9">
        <f t="shared" si="277"/>
        <v>140</v>
      </c>
      <c r="AG1962" s="9">
        <f t="shared" si="270"/>
        <v>175</v>
      </c>
      <c r="AH1962" s="44">
        <f t="shared" si="278"/>
        <v>1.4798349816237924E-5</v>
      </c>
      <c r="AI1962">
        <f>AA1962/'Totals and Drop Down Lists'!W$6*Inputs!E$37</f>
        <v>8256.7919858780351</v>
      </c>
      <c r="AJ1962">
        <f>AB1962/'Totals and Drop Down Lists'!X$6*Inputs!F$37</f>
        <v>4731.576768804448</v>
      </c>
      <c r="AK1962">
        <f>AC1962/'Totals and Drop Down Lists'!Y$6*Inputs!G$37</f>
        <v>5379.3476336337408</v>
      </c>
      <c r="AL1962">
        <f>AD1962/'Totals and Drop Down Lists'!Z$6*Inputs!H$37</f>
        <v>6005.1084512254229</v>
      </c>
      <c r="AM1962">
        <f>AE1962/'Totals and Drop Down Lists'!AA$6*Inputs!I$37</f>
        <v>1683.4171049211652</v>
      </c>
      <c r="AN1962">
        <f>AF1962/'Totals and Drop Down Lists'!AB$6*Inputs!J$37</f>
        <v>2793.9370396482636</v>
      </c>
      <c r="AO1962">
        <f>AG1962/'Totals and Drop Down Lists'!AC$6*Inputs!K$37</f>
        <v>3259.1258313410331</v>
      </c>
      <c r="AP1962">
        <f>AH1962/'Totals and Drop Down Lists'!AD$6*Inputs!L$37</f>
        <v>3482.494316341596</v>
      </c>
      <c r="AQ1962">
        <f>IF(OR($D1962="51",$D1962="52",$D1962="61"),(AA1962/'Totals and Drop Down Lists'!W$4)*Inputs!E$38,0)</f>
        <v>0</v>
      </c>
      <c r="AR1962">
        <f>IF(OR($D1962="51",$D1962="52",$D1962="61"),(AB1962/'Totals and Drop Down Lists'!X$4)*Inputs!F$38,0)</f>
        <v>0</v>
      </c>
      <c r="AS1962">
        <f>IF(OR($D1962="51",$D1962="52",$D1962="61"),(AC1962/'Totals and Drop Down Lists'!Y$4)*Inputs!G$38,0)</f>
        <v>0</v>
      </c>
      <c r="AT1962">
        <f>IF(OR($D1962="51",$D1962="52",$D1962="61"),(AD1962/'Totals and Drop Down Lists'!Z$4)*Inputs!H$38,0)</f>
        <v>0</v>
      </c>
      <c r="AU1962">
        <f>IF(OR($D1962="51",$D1962="52",$D1962="61"),(AE1962/'Totals and Drop Down Lists'!AA$4)*Inputs!I$38,0)</f>
        <v>0</v>
      </c>
      <c r="AV1962">
        <f>IF(OR($D1962="51",$D1962="52",$D1962="61"),(AF1962/'Totals and Drop Down Lists'!AB$4)*Inputs!J$38,0)</f>
        <v>0</v>
      </c>
      <c r="AW1962">
        <f>IF(OR($D1962="51",$D1962="52",$D1962="61"),(AG1962/'Totals and Drop Down Lists'!AC$4)*Inputs!K$38,0)</f>
        <v>0</v>
      </c>
      <c r="AX1962">
        <f>IF(OR($D1962="51",$D1962="52",$D1962="61"),(AH1962/'Totals and Drop Down Lists'!AD$4)*Inputs!L$38,0)</f>
        <v>0</v>
      </c>
      <c r="AY1962">
        <f>IF(OR($D1962="51",$D1962="52",$D1962="61"),0,(AA1962/'Totals and Drop Down Lists'!W$5)*Inputs!E$39)</f>
        <v>0</v>
      </c>
      <c r="AZ1962">
        <f>IF(OR($D1962="51",$D1962="52",$D1962="61"),0,(AB1962/'Totals and Drop Down Lists'!X$5)*Inputs!F$39)</f>
        <v>0</v>
      </c>
      <c r="BA1962">
        <f>IF(OR($D1962="51",$D1962="52",$D1962="61"),0,(AC1962/'Totals and Drop Down Lists'!Y$5)*Inputs!G$39)</f>
        <v>0</v>
      </c>
      <c r="BB1962">
        <f>IF(OR($D1962="51",$D1962="52",$D1962="61"),0,(AD1962/'Totals and Drop Down Lists'!Z$5)*Inputs!H$39)</f>
        <v>0</v>
      </c>
      <c r="BC1962">
        <f>IF(OR($D1962="51",$D1962="52",$D1962="61"),0,(AE1962/'Totals and Drop Down Lists'!AA$5)*Inputs!I$39)</f>
        <v>0</v>
      </c>
      <c r="BD1962">
        <f>IF(OR($D1962="51",$D1962="52",$D1962="61"),0,(AF1962/'Totals and Drop Down Lists'!AB$5)*Inputs!J$39)</f>
        <v>0</v>
      </c>
      <c r="BE1962">
        <f>IF(OR($D1962="51",$D1962="52",$D1962="61"),0,(AG1962/'Totals and Drop Down Lists'!AC$5)*Inputs!K$39)</f>
        <v>0</v>
      </c>
      <c r="BF1962">
        <f>IF(OR($D1962="51",$D1962="52",$D1962="61"),0,(AH1962/'Totals and Drop Down Lists'!AD$5)*Inputs!L$39)</f>
        <v>0</v>
      </c>
      <c r="BG1962" s="10">
        <f t="shared" si="271"/>
        <v>35591.799131793705</v>
      </c>
    </row>
    <row r="1963" spans="1:59" ht="28.8">
      <c r="A1963" s="1" t="s">
        <v>7546</v>
      </c>
      <c r="B1963" s="1" t="s">
        <v>3430</v>
      </c>
      <c r="C1963" s="1" t="s">
        <v>753</v>
      </c>
      <c r="D1963" s="1" t="s">
        <v>25</v>
      </c>
      <c r="E1963" s="1" t="s">
        <v>3507</v>
      </c>
      <c r="F1963" s="2">
        <v>28804</v>
      </c>
      <c r="G1963" s="2">
        <v>258</v>
      </c>
      <c r="H1963" s="2">
        <v>14</v>
      </c>
      <c r="I1963" s="2">
        <v>4425</v>
      </c>
      <c r="J1963" s="2">
        <v>11203</v>
      </c>
      <c r="K1963" s="2">
        <v>3573</v>
      </c>
      <c r="L1963" s="2">
        <v>30</v>
      </c>
      <c r="M1963" s="2">
        <v>10</v>
      </c>
      <c r="N1963" s="2">
        <v>0</v>
      </c>
      <c r="O1963" s="2">
        <v>65</v>
      </c>
      <c r="P1963" s="2">
        <v>20</v>
      </c>
      <c r="Q1963" s="2">
        <v>0</v>
      </c>
      <c r="R1963" s="2">
        <v>3848</v>
      </c>
      <c r="S1963" s="2">
        <v>2081500</v>
      </c>
      <c r="T1963" s="2">
        <v>102868900</v>
      </c>
      <c r="U1963" s="2">
        <v>192</v>
      </c>
      <c r="V1963" s="2">
        <v>314</v>
      </c>
      <c r="W1963" s="2">
        <v>40</v>
      </c>
      <c r="X1963" s="2">
        <v>889</v>
      </c>
      <c r="Y1963" s="2">
        <v>103</v>
      </c>
      <c r="Z1963" s="2">
        <v>454</v>
      </c>
      <c r="AA1963" s="9">
        <f t="shared" si="272"/>
        <v>28804</v>
      </c>
      <c r="AB1963" s="9">
        <f t="shared" si="273"/>
        <v>4153</v>
      </c>
      <c r="AC1963" s="9">
        <f t="shared" si="274"/>
        <v>3973</v>
      </c>
      <c r="AD1963" s="9">
        <f t="shared" si="275"/>
        <v>3848</v>
      </c>
      <c r="AE1963" s="44">
        <f t="shared" si="276"/>
        <v>7.9584314966320538E-5</v>
      </c>
      <c r="AF1963" s="9">
        <f t="shared" si="277"/>
        <v>535</v>
      </c>
      <c r="AG1963" s="9">
        <f t="shared" si="270"/>
        <v>557</v>
      </c>
      <c r="AH1963" s="44">
        <f t="shared" si="278"/>
        <v>6.6100533043665557E-5</v>
      </c>
      <c r="AI1963">
        <f>AA1963/'Totals and Drop Down Lists'!W$6*Inputs!E$37</f>
        <v>26129.272287544602</v>
      </c>
      <c r="AJ1963">
        <f>AB1963/'Totals and Drop Down Lists'!X$6*Inputs!F$37</f>
        <v>13664.977969989477</v>
      </c>
      <c r="AK1963">
        <f>AC1963/'Totals and Drop Down Lists'!Y$6*Inputs!G$37</f>
        <v>26191.358025032907</v>
      </c>
      <c r="AL1963">
        <f>AD1963/'Totals and Drop Down Lists'!Z$6*Inputs!H$37</f>
        <v>30851.344886936484</v>
      </c>
      <c r="AM1963">
        <f>AE1963/'Totals and Drop Down Lists'!AA$6*Inputs!I$37</f>
        <v>9907.399668875727</v>
      </c>
      <c r="AN1963">
        <f>AF1963/'Totals and Drop Down Lists'!AB$6*Inputs!J$37</f>
        <v>10676.830830084436</v>
      </c>
      <c r="AO1963">
        <f>AG1963/'Totals and Drop Down Lists'!AC$6*Inputs!K$37</f>
        <v>10373.331931754034</v>
      </c>
      <c r="AP1963">
        <f>AH1963/'Totals and Drop Down Lists'!AD$6*Inputs!L$37</f>
        <v>15555.432429305547</v>
      </c>
      <c r="AQ1963">
        <f>IF(OR($D1963="51",$D1963="52",$D1963="61"),(AA1963/'Totals and Drop Down Lists'!W$4)*Inputs!E$38,0)</f>
        <v>0</v>
      </c>
      <c r="AR1963">
        <f>IF(OR($D1963="51",$D1963="52",$D1963="61"),(AB1963/'Totals and Drop Down Lists'!X$4)*Inputs!F$38,0)</f>
        <v>0</v>
      </c>
      <c r="AS1963">
        <f>IF(OR($D1963="51",$D1963="52",$D1963="61"),(AC1963/'Totals and Drop Down Lists'!Y$4)*Inputs!G$38,0)</f>
        <v>0</v>
      </c>
      <c r="AT1963">
        <f>IF(OR($D1963="51",$D1963="52",$D1963="61"),(AD1963/'Totals and Drop Down Lists'!Z$4)*Inputs!H$38,0)</f>
        <v>0</v>
      </c>
      <c r="AU1963">
        <f>IF(OR($D1963="51",$D1963="52",$D1963="61"),(AE1963/'Totals and Drop Down Lists'!AA$4)*Inputs!I$38,0)</f>
        <v>0</v>
      </c>
      <c r="AV1963">
        <f>IF(OR($D1963="51",$D1963="52",$D1963="61"),(AF1963/'Totals and Drop Down Lists'!AB$4)*Inputs!J$38,0)</f>
        <v>0</v>
      </c>
      <c r="AW1963">
        <f>IF(OR($D1963="51",$D1963="52",$D1963="61"),(AG1963/'Totals and Drop Down Lists'!AC$4)*Inputs!K$38,0)</f>
        <v>0</v>
      </c>
      <c r="AX1963">
        <f>IF(OR($D1963="51",$D1963="52",$D1963="61"),(AH1963/'Totals and Drop Down Lists'!AD$4)*Inputs!L$38,0)</f>
        <v>0</v>
      </c>
      <c r="AY1963">
        <f>IF(OR($D1963="51",$D1963="52",$D1963="61"),0,(AA1963/'Totals and Drop Down Lists'!W$5)*Inputs!E$39)</f>
        <v>0</v>
      </c>
      <c r="AZ1963">
        <f>IF(OR($D1963="51",$D1963="52",$D1963="61"),0,(AB1963/'Totals and Drop Down Lists'!X$5)*Inputs!F$39)</f>
        <v>0</v>
      </c>
      <c r="BA1963">
        <f>IF(OR($D1963="51",$D1963="52",$D1963="61"),0,(AC1963/'Totals and Drop Down Lists'!Y$5)*Inputs!G$39)</f>
        <v>0</v>
      </c>
      <c r="BB1963">
        <f>IF(OR($D1963="51",$D1963="52",$D1963="61"),0,(AD1963/'Totals and Drop Down Lists'!Z$5)*Inputs!H$39)</f>
        <v>0</v>
      </c>
      <c r="BC1963">
        <f>IF(OR($D1963="51",$D1963="52",$D1963="61"),0,(AE1963/'Totals and Drop Down Lists'!AA$5)*Inputs!I$39)</f>
        <v>0</v>
      </c>
      <c r="BD1963">
        <f>IF(OR($D1963="51",$D1963="52",$D1963="61"),0,(AF1963/'Totals and Drop Down Lists'!AB$5)*Inputs!J$39)</f>
        <v>0</v>
      </c>
      <c r="BE1963">
        <f>IF(OR($D1963="51",$D1963="52",$D1963="61"),0,(AG1963/'Totals and Drop Down Lists'!AC$5)*Inputs!K$39)</f>
        <v>0</v>
      </c>
      <c r="BF1963">
        <f>IF(OR($D1963="51",$D1963="52",$D1963="61"),0,(AH1963/'Totals and Drop Down Lists'!AD$5)*Inputs!L$39)</f>
        <v>0</v>
      </c>
      <c r="BG1963" s="10">
        <f t="shared" si="271"/>
        <v>143349.94802952322</v>
      </c>
    </row>
    <row r="1964" spans="1:59" ht="28.8">
      <c r="A1964" s="1" t="s">
        <v>7546</v>
      </c>
      <c r="B1964" s="1" t="s">
        <v>3430</v>
      </c>
      <c r="C1964" s="1" t="s">
        <v>2805</v>
      </c>
      <c r="D1964" s="1" t="s">
        <v>25</v>
      </c>
      <c r="E1964" s="1" t="s">
        <v>3508</v>
      </c>
      <c r="F1964" s="2">
        <v>3749</v>
      </c>
      <c r="G1964" s="2">
        <v>15</v>
      </c>
      <c r="H1964" s="2">
        <v>3</v>
      </c>
      <c r="I1964" s="2">
        <v>747</v>
      </c>
      <c r="J1964" s="2">
        <v>1575</v>
      </c>
      <c r="K1964" s="2">
        <v>352</v>
      </c>
      <c r="L1964" s="2">
        <v>25</v>
      </c>
      <c r="M1964" s="2">
        <v>2</v>
      </c>
      <c r="N1964" s="2">
        <v>0</v>
      </c>
      <c r="O1964" s="2">
        <v>25</v>
      </c>
      <c r="P1964" s="2">
        <v>0</v>
      </c>
      <c r="Q1964" s="2">
        <v>0</v>
      </c>
      <c r="R1964" s="2">
        <v>559</v>
      </c>
      <c r="S1964" s="2">
        <v>142900</v>
      </c>
      <c r="T1964" s="2">
        <v>8236000</v>
      </c>
      <c r="U1964" s="2">
        <v>51</v>
      </c>
      <c r="V1964" s="2">
        <v>64</v>
      </c>
      <c r="W1964" s="2">
        <v>22</v>
      </c>
      <c r="X1964" s="2">
        <v>83</v>
      </c>
      <c r="Y1964" s="2">
        <v>23</v>
      </c>
      <c r="Z1964" s="2">
        <v>18</v>
      </c>
      <c r="AA1964" s="9">
        <f t="shared" si="272"/>
        <v>3749</v>
      </c>
      <c r="AB1964" s="9">
        <f t="shared" si="273"/>
        <v>729</v>
      </c>
      <c r="AC1964" s="9">
        <f t="shared" si="274"/>
        <v>611</v>
      </c>
      <c r="AD1964" s="9">
        <f t="shared" si="275"/>
        <v>559</v>
      </c>
      <c r="AE1964" s="44">
        <f t="shared" si="276"/>
        <v>5.4941505379221066E-6</v>
      </c>
      <c r="AF1964" s="9">
        <f t="shared" si="277"/>
        <v>0</v>
      </c>
      <c r="AG1964" s="9">
        <f t="shared" si="270"/>
        <v>41</v>
      </c>
      <c r="AH1964" s="44">
        <f t="shared" si="278"/>
        <v>3.4095498803200089E-6</v>
      </c>
      <c r="AI1964">
        <f>AA1964/'Totals and Drop Down Lists'!W$6*Inputs!E$37</f>
        <v>3400.8693864048291</v>
      </c>
      <c r="AJ1964">
        <f>AB1964/'Totals and Drop Down Lists'!X$6*Inputs!F$37</f>
        <v>2398.6922562297927</v>
      </c>
      <c r="AK1964">
        <f>AC1964/'Totals and Drop Down Lists'!Y$6*Inputs!G$37</f>
        <v>4027.9183874389896</v>
      </c>
      <c r="AL1964">
        <f>AD1964/'Totals and Drop Down Lists'!Z$6*Inputs!H$37</f>
        <v>4481.7832099265843</v>
      </c>
      <c r="AM1964">
        <f>AE1964/'Totals and Drop Down Lists'!AA$6*Inputs!I$37</f>
        <v>683.96323123719026</v>
      </c>
      <c r="AN1964">
        <f>AF1964/'Totals and Drop Down Lists'!AB$6*Inputs!J$37</f>
        <v>0</v>
      </c>
      <c r="AO1964">
        <f>AG1964/'Totals and Drop Down Lists'!AC$6*Inputs!K$37</f>
        <v>763.56662334275643</v>
      </c>
      <c r="AP1964">
        <f>AH1964/'Totals and Drop Down Lists'!AD$6*Inputs!L$37</f>
        <v>802.36906323628</v>
      </c>
      <c r="AQ1964">
        <f>IF(OR($D1964="51",$D1964="52",$D1964="61"),(AA1964/'Totals and Drop Down Lists'!W$4)*Inputs!E$38,0)</f>
        <v>0</v>
      </c>
      <c r="AR1964">
        <f>IF(OR($D1964="51",$D1964="52",$D1964="61"),(AB1964/'Totals and Drop Down Lists'!X$4)*Inputs!F$38,0)</f>
        <v>0</v>
      </c>
      <c r="AS1964">
        <f>IF(OR($D1964="51",$D1964="52",$D1964="61"),(AC1964/'Totals and Drop Down Lists'!Y$4)*Inputs!G$38,0)</f>
        <v>0</v>
      </c>
      <c r="AT1964">
        <f>IF(OR($D1964="51",$D1964="52",$D1964="61"),(AD1964/'Totals and Drop Down Lists'!Z$4)*Inputs!H$38,0)</f>
        <v>0</v>
      </c>
      <c r="AU1964">
        <f>IF(OR($D1964="51",$D1964="52",$D1964="61"),(AE1964/'Totals and Drop Down Lists'!AA$4)*Inputs!I$38,0)</f>
        <v>0</v>
      </c>
      <c r="AV1964">
        <f>IF(OR($D1964="51",$D1964="52",$D1964="61"),(AF1964/'Totals and Drop Down Lists'!AB$4)*Inputs!J$38,0)</f>
        <v>0</v>
      </c>
      <c r="AW1964">
        <f>IF(OR($D1964="51",$D1964="52",$D1964="61"),(AG1964/'Totals and Drop Down Lists'!AC$4)*Inputs!K$38,0)</f>
        <v>0</v>
      </c>
      <c r="AX1964">
        <f>IF(OR($D1964="51",$D1964="52",$D1964="61"),(AH1964/'Totals and Drop Down Lists'!AD$4)*Inputs!L$38,0)</f>
        <v>0</v>
      </c>
      <c r="AY1964">
        <f>IF(OR($D1964="51",$D1964="52",$D1964="61"),0,(AA1964/'Totals and Drop Down Lists'!W$5)*Inputs!E$39)</f>
        <v>0</v>
      </c>
      <c r="AZ1964">
        <f>IF(OR($D1964="51",$D1964="52",$D1964="61"),0,(AB1964/'Totals and Drop Down Lists'!X$5)*Inputs!F$39)</f>
        <v>0</v>
      </c>
      <c r="BA1964">
        <f>IF(OR($D1964="51",$D1964="52",$D1964="61"),0,(AC1964/'Totals and Drop Down Lists'!Y$5)*Inputs!G$39)</f>
        <v>0</v>
      </c>
      <c r="BB1964">
        <f>IF(OR($D1964="51",$D1964="52",$D1964="61"),0,(AD1964/'Totals and Drop Down Lists'!Z$5)*Inputs!H$39)</f>
        <v>0</v>
      </c>
      <c r="BC1964">
        <f>IF(OR($D1964="51",$D1964="52",$D1964="61"),0,(AE1964/'Totals and Drop Down Lists'!AA$5)*Inputs!I$39)</f>
        <v>0</v>
      </c>
      <c r="BD1964">
        <f>IF(OR($D1964="51",$D1964="52",$D1964="61"),0,(AF1964/'Totals and Drop Down Lists'!AB$5)*Inputs!J$39)</f>
        <v>0</v>
      </c>
      <c r="BE1964">
        <f>IF(OR($D1964="51",$D1964="52",$D1964="61"),0,(AG1964/'Totals and Drop Down Lists'!AC$5)*Inputs!K$39)</f>
        <v>0</v>
      </c>
      <c r="BF1964">
        <f>IF(OR($D1964="51",$D1964="52",$D1964="61"),0,(AH1964/'Totals and Drop Down Lists'!AD$5)*Inputs!L$39)</f>
        <v>0</v>
      </c>
      <c r="BG1964" s="10">
        <f t="shared" si="271"/>
        <v>16559.162157816423</v>
      </c>
    </row>
    <row r="1965" spans="1:59" ht="28.8">
      <c r="A1965" s="1" t="s">
        <v>7546</v>
      </c>
      <c r="B1965" s="1" t="s">
        <v>3430</v>
      </c>
      <c r="C1965" s="1" t="s">
        <v>310</v>
      </c>
      <c r="D1965" s="1" t="s">
        <v>25</v>
      </c>
      <c r="E1965" s="1" t="s">
        <v>3509</v>
      </c>
      <c r="F1965" s="2">
        <v>24863</v>
      </c>
      <c r="G1965" s="2">
        <v>231</v>
      </c>
      <c r="H1965" s="2">
        <v>8</v>
      </c>
      <c r="I1965" s="2">
        <v>5120</v>
      </c>
      <c r="J1965" s="2">
        <v>10034</v>
      </c>
      <c r="K1965" s="2">
        <v>2300</v>
      </c>
      <c r="L1965" s="2">
        <v>157</v>
      </c>
      <c r="M1965" s="2">
        <v>20</v>
      </c>
      <c r="N1965" s="2">
        <v>0</v>
      </c>
      <c r="O1965" s="2">
        <v>27</v>
      </c>
      <c r="P1965" s="2">
        <v>2</v>
      </c>
      <c r="Q1965" s="2">
        <v>0</v>
      </c>
      <c r="R1965" s="2">
        <v>1397</v>
      </c>
      <c r="S1965" s="2">
        <v>1128900</v>
      </c>
      <c r="T1965" s="2">
        <v>57994600</v>
      </c>
      <c r="U1965" s="2">
        <v>58</v>
      </c>
      <c r="V1965" s="2">
        <v>198</v>
      </c>
      <c r="W1965" s="2">
        <v>0</v>
      </c>
      <c r="X1965" s="2">
        <v>577</v>
      </c>
      <c r="Y1965" s="2">
        <v>104</v>
      </c>
      <c r="Z1965" s="2">
        <v>239</v>
      </c>
      <c r="AA1965" s="9">
        <f t="shared" si="272"/>
        <v>24863</v>
      </c>
      <c r="AB1965" s="9">
        <f t="shared" si="273"/>
        <v>4881</v>
      </c>
      <c r="AC1965" s="9">
        <f t="shared" si="274"/>
        <v>1603</v>
      </c>
      <c r="AD1965" s="9">
        <f t="shared" si="275"/>
        <v>1397</v>
      </c>
      <c r="AE1965" s="44">
        <f t="shared" si="276"/>
        <v>3.6819455464550462E-5</v>
      </c>
      <c r="AF1965" s="9">
        <f t="shared" si="277"/>
        <v>379</v>
      </c>
      <c r="AG1965" s="9">
        <f t="shared" si="270"/>
        <v>343</v>
      </c>
      <c r="AH1965" s="44">
        <f t="shared" si="278"/>
        <v>2.9254922077440282E-5</v>
      </c>
      <c r="AI1965">
        <f>AA1965/'Totals and Drop Down Lists'!W$6*Inputs!E$37</f>
        <v>22554.231942966995</v>
      </c>
      <c r="AJ1965">
        <f>AB1965/'Totals and Drop Down Lists'!X$6*Inputs!F$37</f>
        <v>16060.379839036514</v>
      </c>
      <c r="AK1965">
        <f>AC1965/'Totals and Drop Down Lists'!Y$6*Inputs!G$37</f>
        <v>10567.517471464322</v>
      </c>
      <c r="AL1965">
        <f>AD1965/'Totals and Drop Down Lists'!Z$6*Inputs!H$37</f>
        <v>11200.449274181463</v>
      </c>
      <c r="AM1965">
        <f>AE1965/'Totals and Drop Down Lists'!AA$6*Inputs!I$37</f>
        <v>4583.6300913320165</v>
      </c>
      <c r="AN1965">
        <f>AF1965/'Totals and Drop Down Lists'!AB$6*Inputs!J$37</f>
        <v>7563.5867001906572</v>
      </c>
      <c r="AO1965">
        <f>AG1965/'Totals and Drop Down Lists'!AC$6*Inputs!K$37</f>
        <v>6387.8866294284253</v>
      </c>
      <c r="AP1965">
        <f>AH1965/'Totals and Drop Down Lists'!AD$6*Inputs!L$37</f>
        <v>6884.5581517414275</v>
      </c>
      <c r="AQ1965">
        <f>IF(OR($D1965="51",$D1965="52",$D1965="61"),(AA1965/'Totals and Drop Down Lists'!W$4)*Inputs!E$38,0)</f>
        <v>0</v>
      </c>
      <c r="AR1965">
        <f>IF(OR($D1965="51",$D1965="52",$D1965="61"),(AB1965/'Totals and Drop Down Lists'!X$4)*Inputs!F$38,0)</f>
        <v>0</v>
      </c>
      <c r="AS1965">
        <f>IF(OR($D1965="51",$D1965="52",$D1965="61"),(AC1965/'Totals and Drop Down Lists'!Y$4)*Inputs!G$38,0)</f>
        <v>0</v>
      </c>
      <c r="AT1965">
        <f>IF(OR($D1965="51",$D1965="52",$D1965="61"),(AD1965/'Totals and Drop Down Lists'!Z$4)*Inputs!H$38,0)</f>
        <v>0</v>
      </c>
      <c r="AU1965">
        <f>IF(OR($D1965="51",$D1965="52",$D1965="61"),(AE1965/'Totals and Drop Down Lists'!AA$4)*Inputs!I$38,0)</f>
        <v>0</v>
      </c>
      <c r="AV1965">
        <f>IF(OR($D1965="51",$D1965="52",$D1965="61"),(AF1965/'Totals and Drop Down Lists'!AB$4)*Inputs!J$38,0)</f>
        <v>0</v>
      </c>
      <c r="AW1965">
        <f>IF(OR($D1965="51",$D1965="52",$D1965="61"),(AG1965/'Totals and Drop Down Lists'!AC$4)*Inputs!K$38,0)</f>
        <v>0</v>
      </c>
      <c r="AX1965">
        <f>IF(OR($D1965="51",$D1965="52",$D1965="61"),(AH1965/'Totals and Drop Down Lists'!AD$4)*Inputs!L$38,0)</f>
        <v>0</v>
      </c>
      <c r="AY1965">
        <f>IF(OR($D1965="51",$D1965="52",$D1965="61"),0,(AA1965/'Totals and Drop Down Lists'!W$5)*Inputs!E$39)</f>
        <v>0</v>
      </c>
      <c r="AZ1965">
        <f>IF(OR($D1965="51",$D1965="52",$D1965="61"),0,(AB1965/'Totals and Drop Down Lists'!X$5)*Inputs!F$39)</f>
        <v>0</v>
      </c>
      <c r="BA1965">
        <f>IF(OR($D1965="51",$D1965="52",$D1965="61"),0,(AC1965/'Totals and Drop Down Lists'!Y$5)*Inputs!G$39)</f>
        <v>0</v>
      </c>
      <c r="BB1965">
        <f>IF(OR($D1965="51",$D1965="52",$D1965="61"),0,(AD1965/'Totals and Drop Down Lists'!Z$5)*Inputs!H$39)</f>
        <v>0</v>
      </c>
      <c r="BC1965">
        <f>IF(OR($D1965="51",$D1965="52",$D1965="61"),0,(AE1965/'Totals and Drop Down Lists'!AA$5)*Inputs!I$39)</f>
        <v>0</v>
      </c>
      <c r="BD1965">
        <f>IF(OR($D1965="51",$D1965="52",$D1965="61"),0,(AF1965/'Totals and Drop Down Lists'!AB$5)*Inputs!J$39)</f>
        <v>0</v>
      </c>
      <c r="BE1965">
        <f>IF(OR($D1965="51",$D1965="52",$D1965="61"),0,(AG1965/'Totals and Drop Down Lists'!AC$5)*Inputs!K$39)</f>
        <v>0</v>
      </c>
      <c r="BF1965">
        <f>IF(OR($D1965="51",$D1965="52",$D1965="61"),0,(AH1965/'Totals and Drop Down Lists'!AD$5)*Inputs!L$39)</f>
        <v>0</v>
      </c>
      <c r="BG1965" s="10">
        <f t="shared" si="271"/>
        <v>85802.240100341805</v>
      </c>
    </row>
    <row r="1966" spans="1:59" ht="28.8">
      <c r="A1966" s="1" t="s">
        <v>7546</v>
      </c>
      <c r="B1966" s="1" t="s">
        <v>3430</v>
      </c>
      <c r="C1966" s="1" t="s">
        <v>312</v>
      </c>
      <c r="D1966" s="1" t="s">
        <v>25</v>
      </c>
      <c r="E1966" s="1" t="s">
        <v>3510</v>
      </c>
      <c r="F1966" s="2">
        <v>14271</v>
      </c>
      <c r="G1966" s="2">
        <v>74</v>
      </c>
      <c r="H1966" s="2">
        <v>0</v>
      </c>
      <c r="I1966" s="2">
        <v>3509</v>
      </c>
      <c r="J1966" s="2">
        <v>5227</v>
      </c>
      <c r="K1966" s="2">
        <v>1886</v>
      </c>
      <c r="L1966" s="2">
        <v>117</v>
      </c>
      <c r="M1966" s="2">
        <v>6</v>
      </c>
      <c r="N1966" s="2">
        <v>0</v>
      </c>
      <c r="O1966" s="2">
        <v>123</v>
      </c>
      <c r="P1966" s="2">
        <v>15</v>
      </c>
      <c r="Q1966" s="2">
        <v>28</v>
      </c>
      <c r="R1966" s="2">
        <v>653</v>
      </c>
      <c r="S1966" s="2">
        <v>897000</v>
      </c>
      <c r="T1966" s="2">
        <v>45751600</v>
      </c>
      <c r="U1966" s="2">
        <v>30</v>
      </c>
      <c r="V1966" s="2">
        <v>231</v>
      </c>
      <c r="W1966" s="2">
        <v>0</v>
      </c>
      <c r="X1966" s="2">
        <v>624</v>
      </c>
      <c r="Y1966" s="2">
        <v>33</v>
      </c>
      <c r="Z1966" s="2">
        <v>362</v>
      </c>
      <c r="AA1966" s="9">
        <f t="shared" si="272"/>
        <v>14271</v>
      </c>
      <c r="AB1966" s="9">
        <f t="shared" si="273"/>
        <v>3435</v>
      </c>
      <c r="AC1966" s="9">
        <f t="shared" si="274"/>
        <v>942</v>
      </c>
      <c r="AD1966" s="9">
        <f t="shared" si="275"/>
        <v>653</v>
      </c>
      <c r="AE1966" s="44">
        <f t="shared" si="276"/>
        <v>4.752549650022684E-5</v>
      </c>
      <c r="AF1966" s="9">
        <f t="shared" si="277"/>
        <v>393</v>
      </c>
      <c r="AG1966" s="9">
        <f t="shared" si="270"/>
        <v>395</v>
      </c>
      <c r="AH1966" s="44">
        <f t="shared" si="278"/>
        <v>5.3031922365258154E-5</v>
      </c>
      <c r="AI1966">
        <f>AA1966/'Totals and Drop Down Lists'!W$6*Inputs!E$37</f>
        <v>12945.800750435668</v>
      </c>
      <c r="AJ1966">
        <f>AB1966/'Totals and Drop Down Lists'!X$6*Inputs!F$37</f>
        <v>11302.479972770012</v>
      </c>
      <c r="AK1966">
        <f>AC1966/'Totals and Drop Down Lists'!Y$6*Inputs!G$37</f>
        <v>6209.9821947095397</v>
      </c>
      <c r="AL1966">
        <f>AD1966/'Totals and Drop Down Lists'!Z$6*Inputs!H$37</f>
        <v>5235.4283293060089</v>
      </c>
      <c r="AM1966">
        <f>AE1966/'Totals and Drop Down Lists'!AA$6*Inputs!I$37</f>
        <v>5916.4181847737664</v>
      </c>
      <c r="AN1966">
        <f>AF1966/'Totals and Drop Down Lists'!AB$6*Inputs!J$37</f>
        <v>7842.9804041554844</v>
      </c>
      <c r="AO1966">
        <f>AG1966/'Totals and Drop Down Lists'!AC$6*Inputs!K$37</f>
        <v>7356.3125907411895</v>
      </c>
      <c r="AP1966">
        <f>AH1966/'Totals and Drop Down Lists'!AD$6*Inputs!L$37</f>
        <v>12479.997466949391</v>
      </c>
      <c r="AQ1966">
        <f>IF(OR($D1966="51",$D1966="52",$D1966="61"),(AA1966/'Totals and Drop Down Lists'!W$4)*Inputs!E$38,0)</f>
        <v>0</v>
      </c>
      <c r="AR1966">
        <f>IF(OR($D1966="51",$D1966="52",$D1966="61"),(AB1966/'Totals and Drop Down Lists'!X$4)*Inputs!F$38,0)</f>
        <v>0</v>
      </c>
      <c r="AS1966">
        <f>IF(OR($D1966="51",$D1966="52",$D1966="61"),(AC1966/'Totals and Drop Down Lists'!Y$4)*Inputs!G$38,0)</f>
        <v>0</v>
      </c>
      <c r="AT1966">
        <f>IF(OR($D1966="51",$D1966="52",$D1966="61"),(AD1966/'Totals and Drop Down Lists'!Z$4)*Inputs!H$38,0)</f>
        <v>0</v>
      </c>
      <c r="AU1966">
        <f>IF(OR($D1966="51",$D1966="52",$D1966="61"),(AE1966/'Totals and Drop Down Lists'!AA$4)*Inputs!I$38,0)</f>
        <v>0</v>
      </c>
      <c r="AV1966">
        <f>IF(OR($D1966="51",$D1966="52",$D1966="61"),(AF1966/'Totals and Drop Down Lists'!AB$4)*Inputs!J$38,0)</f>
        <v>0</v>
      </c>
      <c r="AW1966">
        <f>IF(OR($D1966="51",$D1966="52",$D1966="61"),(AG1966/'Totals and Drop Down Lists'!AC$4)*Inputs!K$38,0)</f>
        <v>0</v>
      </c>
      <c r="AX1966">
        <f>IF(OR($D1966="51",$D1966="52",$D1966="61"),(AH1966/'Totals and Drop Down Lists'!AD$4)*Inputs!L$38,0)</f>
        <v>0</v>
      </c>
      <c r="AY1966">
        <f>IF(OR($D1966="51",$D1966="52",$D1966="61"),0,(AA1966/'Totals and Drop Down Lists'!W$5)*Inputs!E$39)</f>
        <v>0</v>
      </c>
      <c r="AZ1966">
        <f>IF(OR($D1966="51",$D1966="52",$D1966="61"),0,(AB1966/'Totals and Drop Down Lists'!X$5)*Inputs!F$39)</f>
        <v>0</v>
      </c>
      <c r="BA1966">
        <f>IF(OR($D1966="51",$D1966="52",$D1966="61"),0,(AC1966/'Totals and Drop Down Lists'!Y$5)*Inputs!G$39)</f>
        <v>0</v>
      </c>
      <c r="BB1966">
        <f>IF(OR($D1966="51",$D1966="52",$D1966="61"),0,(AD1966/'Totals and Drop Down Lists'!Z$5)*Inputs!H$39)</f>
        <v>0</v>
      </c>
      <c r="BC1966">
        <f>IF(OR($D1966="51",$D1966="52",$D1966="61"),0,(AE1966/'Totals and Drop Down Lists'!AA$5)*Inputs!I$39)</f>
        <v>0</v>
      </c>
      <c r="BD1966">
        <f>IF(OR($D1966="51",$D1966="52",$D1966="61"),0,(AF1966/'Totals and Drop Down Lists'!AB$5)*Inputs!J$39)</f>
        <v>0</v>
      </c>
      <c r="BE1966">
        <f>IF(OR($D1966="51",$D1966="52",$D1966="61"),0,(AG1966/'Totals and Drop Down Lists'!AC$5)*Inputs!K$39)</f>
        <v>0</v>
      </c>
      <c r="BF1966">
        <f>IF(OR($D1966="51",$D1966="52",$D1966="61"),0,(AH1966/'Totals and Drop Down Lists'!AD$5)*Inputs!L$39)</f>
        <v>0</v>
      </c>
      <c r="BG1966" s="10">
        <f t="shared" si="271"/>
        <v>69289.399893841051</v>
      </c>
    </row>
    <row r="1967" spans="1:59" ht="28.8">
      <c r="A1967" s="1" t="s">
        <v>7546</v>
      </c>
      <c r="B1967" s="1" t="s">
        <v>3430</v>
      </c>
      <c r="C1967" s="1" t="s">
        <v>3511</v>
      </c>
      <c r="D1967" s="1" t="s">
        <v>25</v>
      </c>
      <c r="E1967" s="1" t="s">
        <v>3512</v>
      </c>
      <c r="F1967" s="2">
        <v>15657</v>
      </c>
      <c r="G1967" s="2">
        <v>32</v>
      </c>
      <c r="H1967" s="2">
        <v>8</v>
      </c>
      <c r="I1967" s="2">
        <v>1615</v>
      </c>
      <c r="J1967" s="2">
        <v>5464</v>
      </c>
      <c r="K1967" s="2">
        <v>1390</v>
      </c>
      <c r="L1967" s="2">
        <v>41</v>
      </c>
      <c r="M1967" s="2">
        <v>0</v>
      </c>
      <c r="N1967" s="2">
        <v>15</v>
      </c>
      <c r="O1967" s="2">
        <v>28</v>
      </c>
      <c r="P1967" s="2">
        <v>0</v>
      </c>
      <c r="Q1967" s="2">
        <v>0</v>
      </c>
      <c r="R1967" s="2">
        <v>1181</v>
      </c>
      <c r="S1967" s="2">
        <v>662900</v>
      </c>
      <c r="T1967" s="2">
        <v>39977000</v>
      </c>
      <c r="U1967" s="2">
        <v>131</v>
      </c>
      <c r="V1967" s="2">
        <v>251</v>
      </c>
      <c r="W1967" s="2">
        <v>70</v>
      </c>
      <c r="X1967" s="2">
        <v>423</v>
      </c>
      <c r="Y1967" s="2">
        <v>129</v>
      </c>
      <c r="Z1967" s="2">
        <v>164</v>
      </c>
      <c r="AA1967" s="9">
        <f t="shared" si="272"/>
        <v>15657</v>
      </c>
      <c r="AB1967" s="9">
        <f t="shared" si="273"/>
        <v>1575</v>
      </c>
      <c r="AC1967" s="9">
        <f t="shared" si="274"/>
        <v>1265</v>
      </c>
      <c r="AD1967" s="9">
        <f t="shared" si="275"/>
        <v>1181</v>
      </c>
      <c r="AE1967" s="44">
        <f t="shared" si="276"/>
        <v>2.4695322143194132E-5</v>
      </c>
      <c r="AF1967" s="9">
        <f t="shared" si="277"/>
        <v>102</v>
      </c>
      <c r="AG1967" s="9">
        <f t="shared" si="270"/>
        <v>293</v>
      </c>
      <c r="AH1967" s="44">
        <f t="shared" si="278"/>
        <v>2.7734658085521934E-5</v>
      </c>
      <c r="AI1967">
        <f>AA1967/'Totals and Drop Down Lists'!W$6*Inputs!E$37</f>
        <v>14203.097354745374</v>
      </c>
      <c r="AJ1967">
        <f>AB1967/'Totals and Drop Down Lists'!X$6*Inputs!F$37</f>
        <v>5182.3598128421454</v>
      </c>
      <c r="AK1967">
        <f>AC1967/'Totals and Drop Down Lists'!Y$6*Inputs!G$37</f>
        <v>8339.3072996895626</v>
      </c>
      <c r="AL1967">
        <f>AD1967/'Totals and Drop Down Lists'!Z$6*Inputs!H$37</f>
        <v>9468.6689998627826</v>
      </c>
      <c r="AM1967">
        <f>AE1967/'Totals and Drop Down Lists'!AA$6*Inputs!I$37</f>
        <v>3074.3046104977079</v>
      </c>
      <c r="AN1967">
        <f>AF1967/'Totals and Drop Down Lists'!AB$6*Inputs!J$37</f>
        <v>2035.5827003151637</v>
      </c>
      <c r="AO1967">
        <f>AG1967/'Totals and Drop Down Lists'!AC$6*Inputs!K$37</f>
        <v>5456.7078204738445</v>
      </c>
      <c r="AP1967">
        <f>AH1967/'Totals and Drop Down Lists'!AD$6*Inputs!L$37</f>
        <v>6526.7945647916795</v>
      </c>
      <c r="AQ1967">
        <f>IF(OR($D1967="51",$D1967="52",$D1967="61"),(AA1967/'Totals and Drop Down Lists'!W$4)*Inputs!E$38,0)</f>
        <v>0</v>
      </c>
      <c r="AR1967">
        <f>IF(OR($D1967="51",$D1967="52",$D1967="61"),(AB1967/'Totals and Drop Down Lists'!X$4)*Inputs!F$38,0)</f>
        <v>0</v>
      </c>
      <c r="AS1967">
        <f>IF(OR($D1967="51",$D1967="52",$D1967="61"),(AC1967/'Totals and Drop Down Lists'!Y$4)*Inputs!G$38,0)</f>
        <v>0</v>
      </c>
      <c r="AT1967">
        <f>IF(OR($D1967="51",$D1967="52",$D1967="61"),(AD1967/'Totals and Drop Down Lists'!Z$4)*Inputs!H$38,0)</f>
        <v>0</v>
      </c>
      <c r="AU1967">
        <f>IF(OR($D1967="51",$D1967="52",$D1967="61"),(AE1967/'Totals and Drop Down Lists'!AA$4)*Inputs!I$38,0)</f>
        <v>0</v>
      </c>
      <c r="AV1967">
        <f>IF(OR($D1967="51",$D1967="52",$D1967="61"),(AF1967/'Totals and Drop Down Lists'!AB$4)*Inputs!J$38,0)</f>
        <v>0</v>
      </c>
      <c r="AW1967">
        <f>IF(OR($D1967="51",$D1967="52",$D1967="61"),(AG1967/'Totals and Drop Down Lists'!AC$4)*Inputs!K$38,0)</f>
        <v>0</v>
      </c>
      <c r="AX1967">
        <f>IF(OR($D1967="51",$D1967="52",$D1967="61"),(AH1967/'Totals and Drop Down Lists'!AD$4)*Inputs!L$38,0)</f>
        <v>0</v>
      </c>
      <c r="AY1967">
        <f>IF(OR($D1967="51",$D1967="52",$D1967="61"),0,(AA1967/'Totals and Drop Down Lists'!W$5)*Inputs!E$39)</f>
        <v>0</v>
      </c>
      <c r="AZ1967">
        <f>IF(OR($D1967="51",$D1967="52",$D1967="61"),0,(AB1967/'Totals and Drop Down Lists'!X$5)*Inputs!F$39)</f>
        <v>0</v>
      </c>
      <c r="BA1967">
        <f>IF(OR($D1967="51",$D1967="52",$D1967="61"),0,(AC1967/'Totals and Drop Down Lists'!Y$5)*Inputs!G$39)</f>
        <v>0</v>
      </c>
      <c r="BB1967">
        <f>IF(OR($D1967="51",$D1967="52",$D1967="61"),0,(AD1967/'Totals and Drop Down Lists'!Z$5)*Inputs!H$39)</f>
        <v>0</v>
      </c>
      <c r="BC1967">
        <f>IF(OR($D1967="51",$D1967="52",$D1967="61"),0,(AE1967/'Totals and Drop Down Lists'!AA$5)*Inputs!I$39)</f>
        <v>0</v>
      </c>
      <c r="BD1967">
        <f>IF(OR($D1967="51",$D1967="52",$D1967="61"),0,(AF1967/'Totals and Drop Down Lists'!AB$5)*Inputs!J$39)</f>
        <v>0</v>
      </c>
      <c r="BE1967">
        <f>IF(OR($D1967="51",$D1967="52",$D1967="61"),0,(AG1967/'Totals and Drop Down Lists'!AC$5)*Inputs!K$39)</f>
        <v>0</v>
      </c>
      <c r="BF1967">
        <f>IF(OR($D1967="51",$D1967="52",$D1967="61"),0,(AH1967/'Totals and Drop Down Lists'!AD$5)*Inputs!L$39)</f>
        <v>0</v>
      </c>
      <c r="BG1967" s="10">
        <f t="shared" si="271"/>
        <v>54286.823163218265</v>
      </c>
    </row>
    <row r="1968" spans="1:59" ht="28.8">
      <c r="A1968" s="1" t="s">
        <v>7546</v>
      </c>
      <c r="B1968" s="1" t="s">
        <v>3430</v>
      </c>
      <c r="C1968" s="1" t="s">
        <v>88</v>
      </c>
      <c r="D1968" s="1" t="s">
        <v>25</v>
      </c>
      <c r="E1968" s="1" t="s">
        <v>3513</v>
      </c>
      <c r="F1968" s="2">
        <v>8798</v>
      </c>
      <c r="G1968" s="2">
        <v>26</v>
      </c>
      <c r="H1968" s="2">
        <v>0</v>
      </c>
      <c r="I1968" s="2">
        <v>1268</v>
      </c>
      <c r="J1968" s="2">
        <v>3497</v>
      </c>
      <c r="K1968" s="2">
        <v>843</v>
      </c>
      <c r="L1968" s="2">
        <v>23</v>
      </c>
      <c r="M1968" s="2">
        <v>21</v>
      </c>
      <c r="N1968" s="2">
        <v>3</v>
      </c>
      <c r="O1968" s="2">
        <v>0</v>
      </c>
      <c r="P1968" s="2">
        <v>5</v>
      </c>
      <c r="Q1968" s="2">
        <v>0</v>
      </c>
      <c r="R1968" s="2">
        <v>918</v>
      </c>
      <c r="S1968" s="2">
        <v>379200</v>
      </c>
      <c r="T1968" s="2">
        <v>23985400</v>
      </c>
      <c r="U1968" s="2">
        <v>119</v>
      </c>
      <c r="V1968" s="2">
        <v>58</v>
      </c>
      <c r="W1968" s="2">
        <v>20</v>
      </c>
      <c r="X1968" s="2">
        <v>167</v>
      </c>
      <c r="Y1968" s="2">
        <v>24</v>
      </c>
      <c r="Z1968" s="2">
        <v>62</v>
      </c>
      <c r="AA1968" s="9">
        <f t="shared" si="272"/>
        <v>8798</v>
      </c>
      <c r="AB1968" s="9">
        <f t="shared" si="273"/>
        <v>1242</v>
      </c>
      <c r="AC1968" s="9">
        <f t="shared" si="274"/>
        <v>970</v>
      </c>
      <c r="AD1968" s="9">
        <f t="shared" si="275"/>
        <v>918</v>
      </c>
      <c r="AE1968" s="44">
        <f t="shared" si="276"/>
        <v>1.4192382354050799E-5</v>
      </c>
      <c r="AF1968" s="9">
        <f t="shared" si="277"/>
        <v>89</v>
      </c>
      <c r="AG1968" s="9">
        <f t="shared" si="270"/>
        <v>86</v>
      </c>
      <c r="AH1968" s="44">
        <f t="shared" si="278"/>
        <v>7.7140327771626159E-6</v>
      </c>
      <c r="AI1968">
        <f>AA1968/'Totals and Drop Down Lists'!W$6*Inputs!E$37</f>
        <v>7981.0213021044783</v>
      </c>
      <c r="AJ1968">
        <f>AB1968/'Totals and Drop Down Lists'!X$6*Inputs!F$37</f>
        <v>4086.6608809840914</v>
      </c>
      <c r="AK1968">
        <f>AC1968/'Totals and Drop Down Lists'!Y$6*Inputs!G$37</f>
        <v>6394.5676527263831</v>
      </c>
      <c r="AL1968">
        <f>AD1968/'Totals and Drop Down Lists'!Z$6*Inputs!H$37</f>
        <v>7360.0661658543904</v>
      </c>
      <c r="AM1968">
        <f>AE1968/'Totals and Drop Down Lists'!AA$6*Inputs!I$37</f>
        <v>1766.800459293838</v>
      </c>
      <c r="AN1968">
        <f>AF1968/'Totals and Drop Down Lists'!AB$6*Inputs!J$37</f>
        <v>1776.1456894906821</v>
      </c>
      <c r="AO1968">
        <f>AG1968/'Totals and Drop Down Lists'!AC$6*Inputs!K$37</f>
        <v>1601.6275514018794</v>
      </c>
      <c r="AP1968">
        <f>AH1968/'Totals and Drop Down Lists'!AD$6*Inputs!L$37</f>
        <v>1815.3426318564379</v>
      </c>
      <c r="AQ1968">
        <f>IF(OR($D1968="51",$D1968="52",$D1968="61"),(AA1968/'Totals and Drop Down Lists'!W$4)*Inputs!E$38,0)</f>
        <v>0</v>
      </c>
      <c r="AR1968">
        <f>IF(OR($D1968="51",$D1968="52",$D1968="61"),(AB1968/'Totals and Drop Down Lists'!X$4)*Inputs!F$38,0)</f>
        <v>0</v>
      </c>
      <c r="AS1968">
        <f>IF(OR($D1968="51",$D1968="52",$D1968="61"),(AC1968/'Totals and Drop Down Lists'!Y$4)*Inputs!G$38,0)</f>
        <v>0</v>
      </c>
      <c r="AT1968">
        <f>IF(OR($D1968="51",$D1968="52",$D1968="61"),(AD1968/'Totals and Drop Down Lists'!Z$4)*Inputs!H$38,0)</f>
        <v>0</v>
      </c>
      <c r="AU1968">
        <f>IF(OR($D1968="51",$D1968="52",$D1968="61"),(AE1968/'Totals and Drop Down Lists'!AA$4)*Inputs!I$38,0)</f>
        <v>0</v>
      </c>
      <c r="AV1968">
        <f>IF(OR($D1968="51",$D1968="52",$D1968="61"),(AF1968/'Totals and Drop Down Lists'!AB$4)*Inputs!J$38,0)</f>
        <v>0</v>
      </c>
      <c r="AW1968">
        <f>IF(OR($D1968="51",$D1968="52",$D1968="61"),(AG1968/'Totals and Drop Down Lists'!AC$4)*Inputs!K$38,0)</f>
        <v>0</v>
      </c>
      <c r="AX1968">
        <f>IF(OR($D1968="51",$D1968="52",$D1968="61"),(AH1968/'Totals and Drop Down Lists'!AD$4)*Inputs!L$38,0)</f>
        <v>0</v>
      </c>
      <c r="AY1968">
        <f>IF(OR($D1968="51",$D1968="52",$D1968="61"),0,(AA1968/'Totals and Drop Down Lists'!W$5)*Inputs!E$39)</f>
        <v>0</v>
      </c>
      <c r="AZ1968">
        <f>IF(OR($D1968="51",$D1968="52",$D1968="61"),0,(AB1968/'Totals and Drop Down Lists'!X$5)*Inputs!F$39)</f>
        <v>0</v>
      </c>
      <c r="BA1968">
        <f>IF(OR($D1968="51",$D1968="52",$D1968="61"),0,(AC1968/'Totals and Drop Down Lists'!Y$5)*Inputs!G$39)</f>
        <v>0</v>
      </c>
      <c r="BB1968">
        <f>IF(OR($D1968="51",$D1968="52",$D1968="61"),0,(AD1968/'Totals and Drop Down Lists'!Z$5)*Inputs!H$39)</f>
        <v>0</v>
      </c>
      <c r="BC1968">
        <f>IF(OR($D1968="51",$D1968="52",$D1968="61"),0,(AE1968/'Totals and Drop Down Lists'!AA$5)*Inputs!I$39)</f>
        <v>0</v>
      </c>
      <c r="BD1968">
        <f>IF(OR($D1968="51",$D1968="52",$D1968="61"),0,(AF1968/'Totals and Drop Down Lists'!AB$5)*Inputs!J$39)</f>
        <v>0</v>
      </c>
      <c r="BE1968">
        <f>IF(OR($D1968="51",$D1968="52",$D1968="61"),0,(AG1968/'Totals and Drop Down Lists'!AC$5)*Inputs!K$39)</f>
        <v>0</v>
      </c>
      <c r="BF1968">
        <f>IF(OR($D1968="51",$D1968="52",$D1968="61"),0,(AH1968/'Totals and Drop Down Lists'!AD$5)*Inputs!L$39)</f>
        <v>0</v>
      </c>
      <c r="BG1968" s="10">
        <f t="shared" si="271"/>
        <v>32782.232333712178</v>
      </c>
    </row>
    <row r="1969" spans="1:59" ht="28.8">
      <c r="A1969" s="1" t="s">
        <v>7546</v>
      </c>
      <c r="B1969" s="1" t="s">
        <v>3430</v>
      </c>
      <c r="C1969" s="1" t="s">
        <v>314</v>
      </c>
      <c r="D1969" s="1" t="s">
        <v>25</v>
      </c>
      <c r="E1969" s="1" t="s">
        <v>3514</v>
      </c>
      <c r="F1969" s="2">
        <v>12128</v>
      </c>
      <c r="G1969" s="2">
        <v>116</v>
      </c>
      <c r="H1969" s="2">
        <v>4</v>
      </c>
      <c r="I1969" s="2">
        <v>2035</v>
      </c>
      <c r="J1969" s="2">
        <v>5091</v>
      </c>
      <c r="K1969" s="2">
        <v>1259</v>
      </c>
      <c r="L1969" s="2">
        <v>31</v>
      </c>
      <c r="M1969" s="2">
        <v>0</v>
      </c>
      <c r="N1969" s="2">
        <v>3</v>
      </c>
      <c r="O1969" s="2">
        <v>30</v>
      </c>
      <c r="P1969" s="2">
        <v>10</v>
      </c>
      <c r="Q1969" s="2">
        <v>0</v>
      </c>
      <c r="R1969" s="2">
        <v>1108</v>
      </c>
      <c r="S1969" s="2">
        <v>605200</v>
      </c>
      <c r="T1969" s="2">
        <v>37520900</v>
      </c>
      <c r="U1969" s="2">
        <v>106</v>
      </c>
      <c r="V1969" s="2">
        <v>98</v>
      </c>
      <c r="W1969" s="2">
        <v>39</v>
      </c>
      <c r="X1969" s="2">
        <v>283</v>
      </c>
      <c r="Y1969" s="2">
        <v>27</v>
      </c>
      <c r="Z1969" s="2">
        <v>184</v>
      </c>
      <c r="AA1969" s="9">
        <f t="shared" si="272"/>
        <v>12128</v>
      </c>
      <c r="AB1969" s="9">
        <f t="shared" si="273"/>
        <v>1915</v>
      </c>
      <c r="AC1969" s="9">
        <f t="shared" si="274"/>
        <v>1182</v>
      </c>
      <c r="AD1969" s="9">
        <f t="shared" si="275"/>
        <v>1108</v>
      </c>
      <c r="AE1969" s="44">
        <f t="shared" si="276"/>
        <v>2.1744235805423192E-5</v>
      </c>
      <c r="AF1969" s="9">
        <f t="shared" si="277"/>
        <v>146</v>
      </c>
      <c r="AG1969" s="9">
        <f t="shared" si="270"/>
        <v>211</v>
      </c>
      <c r="AH1969" s="44">
        <f t="shared" si="278"/>
        <v>1.9415839562907954E-5</v>
      </c>
      <c r="AI1969">
        <f>AA1969/'Totals and Drop Down Lists'!W$6*Inputs!E$37</f>
        <v>11001.798857913514</v>
      </c>
      <c r="AJ1969">
        <f>AB1969/'Totals and Drop Down Lists'!X$6*Inputs!F$37</f>
        <v>6301.091454979497</v>
      </c>
      <c r="AK1969">
        <f>AC1969/'Totals and Drop Down Lists'!Y$6*Inputs!G$37</f>
        <v>7792.143263425346</v>
      </c>
      <c r="AL1969">
        <f>AD1969/'Totals and Drop Down Lists'!Z$6*Inputs!H$37</f>
        <v>8883.391407153229</v>
      </c>
      <c r="AM1969">
        <f>AE1969/'Totals and Drop Down Lists'!AA$6*Inputs!I$37</f>
        <v>2706.9257894570464</v>
      </c>
      <c r="AN1969">
        <f>AF1969/'Totals and Drop Down Lists'!AB$6*Inputs!J$37</f>
        <v>2913.6771984903321</v>
      </c>
      <c r="AO1969">
        <f>AG1969/'Totals and Drop Down Lists'!AC$6*Inputs!K$37</f>
        <v>3929.5745737883317</v>
      </c>
      <c r="AP1969">
        <f>AH1969/'Totals and Drop Down Lists'!AD$6*Inputs!L$37</f>
        <v>4569.1277584635891</v>
      </c>
      <c r="AQ1969">
        <f>IF(OR($D1969="51",$D1969="52",$D1969="61"),(AA1969/'Totals and Drop Down Lists'!W$4)*Inputs!E$38,0)</f>
        <v>0</v>
      </c>
      <c r="AR1969">
        <f>IF(OR($D1969="51",$D1969="52",$D1969="61"),(AB1969/'Totals and Drop Down Lists'!X$4)*Inputs!F$38,0)</f>
        <v>0</v>
      </c>
      <c r="AS1969">
        <f>IF(OR($D1969="51",$D1969="52",$D1969="61"),(AC1969/'Totals and Drop Down Lists'!Y$4)*Inputs!G$38,0)</f>
        <v>0</v>
      </c>
      <c r="AT1969">
        <f>IF(OR($D1969="51",$D1969="52",$D1969="61"),(AD1969/'Totals and Drop Down Lists'!Z$4)*Inputs!H$38,0)</f>
        <v>0</v>
      </c>
      <c r="AU1969">
        <f>IF(OR($D1969="51",$D1969="52",$D1969="61"),(AE1969/'Totals and Drop Down Lists'!AA$4)*Inputs!I$38,0)</f>
        <v>0</v>
      </c>
      <c r="AV1969">
        <f>IF(OR($D1969="51",$D1969="52",$D1969="61"),(AF1969/'Totals and Drop Down Lists'!AB$4)*Inputs!J$38,0)</f>
        <v>0</v>
      </c>
      <c r="AW1969">
        <f>IF(OR($D1969="51",$D1969="52",$D1969="61"),(AG1969/'Totals and Drop Down Lists'!AC$4)*Inputs!K$38,0)</f>
        <v>0</v>
      </c>
      <c r="AX1969">
        <f>IF(OR($D1969="51",$D1969="52",$D1969="61"),(AH1969/'Totals and Drop Down Lists'!AD$4)*Inputs!L$38,0)</f>
        <v>0</v>
      </c>
      <c r="AY1969">
        <f>IF(OR($D1969="51",$D1969="52",$D1969="61"),0,(AA1969/'Totals and Drop Down Lists'!W$5)*Inputs!E$39)</f>
        <v>0</v>
      </c>
      <c r="AZ1969">
        <f>IF(OR($D1969="51",$D1969="52",$D1969="61"),0,(AB1969/'Totals and Drop Down Lists'!X$5)*Inputs!F$39)</f>
        <v>0</v>
      </c>
      <c r="BA1969">
        <f>IF(OR($D1969="51",$D1969="52",$D1969="61"),0,(AC1969/'Totals and Drop Down Lists'!Y$5)*Inputs!G$39)</f>
        <v>0</v>
      </c>
      <c r="BB1969">
        <f>IF(OR($D1969="51",$D1969="52",$D1969="61"),0,(AD1969/'Totals and Drop Down Lists'!Z$5)*Inputs!H$39)</f>
        <v>0</v>
      </c>
      <c r="BC1969">
        <f>IF(OR($D1969="51",$D1969="52",$D1969="61"),0,(AE1969/'Totals and Drop Down Lists'!AA$5)*Inputs!I$39)</f>
        <v>0</v>
      </c>
      <c r="BD1969">
        <f>IF(OR($D1969="51",$D1969="52",$D1969="61"),0,(AF1969/'Totals and Drop Down Lists'!AB$5)*Inputs!J$39)</f>
        <v>0</v>
      </c>
      <c r="BE1969">
        <f>IF(OR($D1969="51",$D1969="52",$D1969="61"),0,(AG1969/'Totals and Drop Down Lists'!AC$5)*Inputs!K$39)</f>
        <v>0</v>
      </c>
      <c r="BF1969">
        <f>IF(OR($D1969="51",$D1969="52",$D1969="61"),0,(AH1969/'Totals and Drop Down Lists'!AD$5)*Inputs!L$39)</f>
        <v>0</v>
      </c>
      <c r="BG1969" s="10">
        <f t="shared" si="271"/>
        <v>48097.730303670891</v>
      </c>
    </row>
    <row r="1970" spans="1:59" ht="28.8">
      <c r="A1970" s="1" t="s">
        <v>7546</v>
      </c>
      <c r="B1970" s="1" t="s">
        <v>3430</v>
      </c>
      <c r="C1970" s="1" t="s">
        <v>887</v>
      </c>
      <c r="D1970" s="1" t="s">
        <v>25</v>
      </c>
      <c r="E1970" s="1" t="s">
        <v>3515</v>
      </c>
      <c r="F1970" s="2">
        <v>20392</v>
      </c>
      <c r="G1970" s="2">
        <v>263</v>
      </c>
      <c r="H1970" s="2">
        <v>1</v>
      </c>
      <c r="I1970" s="2">
        <v>4676</v>
      </c>
      <c r="J1970" s="2">
        <v>8164</v>
      </c>
      <c r="K1970" s="2">
        <v>1623</v>
      </c>
      <c r="L1970" s="2">
        <v>131</v>
      </c>
      <c r="M1970" s="2">
        <v>37</v>
      </c>
      <c r="N1970" s="2">
        <v>0</v>
      </c>
      <c r="O1970" s="2">
        <v>28</v>
      </c>
      <c r="P1970" s="2">
        <v>46</v>
      </c>
      <c r="Q1970" s="2">
        <v>0</v>
      </c>
      <c r="R1970" s="2">
        <v>1238</v>
      </c>
      <c r="S1970" s="2">
        <v>775300</v>
      </c>
      <c r="T1970" s="2">
        <v>45848800</v>
      </c>
      <c r="U1970" s="2">
        <v>45</v>
      </c>
      <c r="V1970" s="2">
        <v>154</v>
      </c>
      <c r="W1970" s="2">
        <v>4</v>
      </c>
      <c r="X1970" s="2">
        <v>368</v>
      </c>
      <c r="Y1970" s="2">
        <v>22</v>
      </c>
      <c r="Z1970" s="2">
        <v>229</v>
      </c>
      <c r="AA1970" s="9">
        <f t="shared" si="272"/>
        <v>20392</v>
      </c>
      <c r="AB1970" s="9">
        <f t="shared" si="273"/>
        <v>4412</v>
      </c>
      <c r="AC1970" s="9">
        <f t="shared" si="274"/>
        <v>1480</v>
      </c>
      <c r="AD1970" s="9">
        <f t="shared" si="275"/>
        <v>1238</v>
      </c>
      <c r="AE1970" s="44">
        <f t="shared" si="276"/>
        <v>2.2533561022607517E-5</v>
      </c>
      <c r="AF1970" s="9">
        <f t="shared" si="277"/>
        <v>210</v>
      </c>
      <c r="AG1970" s="9">
        <f t="shared" si="270"/>
        <v>251</v>
      </c>
      <c r="AH1970" s="44">
        <f t="shared" si="278"/>
        <v>1.8566939897328527E-5</v>
      </c>
      <c r="AI1970">
        <f>AA1970/'Totals and Drop Down Lists'!W$6*Inputs!E$37</f>
        <v>18498.407182599967</v>
      </c>
      <c r="AJ1970">
        <f>AB1970/'Totals and Drop Down Lists'!X$6*Inputs!F$37</f>
        <v>14517.188250323521</v>
      </c>
      <c r="AK1970">
        <f>AC1970/'Totals and Drop Down Lists'!Y$6*Inputs!G$37</f>
        <v>9756.6599237474711</v>
      </c>
      <c r="AL1970">
        <f>AD1970/'Totals and Drop Down Lists'!Z$6*Inputs!H$37</f>
        <v>9925.666572252434</v>
      </c>
      <c r="AM1970">
        <f>AE1970/'Totals and Drop Down Lists'!AA$6*Inputs!I$37</f>
        <v>2805.1883729658275</v>
      </c>
      <c r="AN1970">
        <f>AF1970/'Totals and Drop Down Lists'!AB$6*Inputs!J$37</f>
        <v>4190.9055594723959</v>
      </c>
      <c r="AO1970">
        <f>AG1970/'Totals and Drop Down Lists'!AC$6*Inputs!K$37</f>
        <v>4674.5176209519968</v>
      </c>
      <c r="AP1970">
        <f>AH1970/'Totals and Drop Down Lists'!AD$6*Inputs!L$37</f>
        <v>4369.3562773704225</v>
      </c>
      <c r="AQ1970">
        <f>IF(OR($D1970="51",$D1970="52",$D1970="61"),(AA1970/'Totals and Drop Down Lists'!W$4)*Inputs!E$38,0)</f>
        <v>0</v>
      </c>
      <c r="AR1970">
        <f>IF(OR($D1970="51",$D1970="52",$D1970="61"),(AB1970/'Totals and Drop Down Lists'!X$4)*Inputs!F$38,0)</f>
        <v>0</v>
      </c>
      <c r="AS1970">
        <f>IF(OR($D1970="51",$D1970="52",$D1970="61"),(AC1970/'Totals and Drop Down Lists'!Y$4)*Inputs!G$38,0)</f>
        <v>0</v>
      </c>
      <c r="AT1970">
        <f>IF(OR($D1970="51",$D1970="52",$D1970="61"),(AD1970/'Totals and Drop Down Lists'!Z$4)*Inputs!H$38,0)</f>
        <v>0</v>
      </c>
      <c r="AU1970">
        <f>IF(OR($D1970="51",$D1970="52",$D1970="61"),(AE1970/'Totals and Drop Down Lists'!AA$4)*Inputs!I$38,0)</f>
        <v>0</v>
      </c>
      <c r="AV1970">
        <f>IF(OR($D1970="51",$D1970="52",$D1970="61"),(AF1970/'Totals and Drop Down Lists'!AB$4)*Inputs!J$38,0)</f>
        <v>0</v>
      </c>
      <c r="AW1970">
        <f>IF(OR($D1970="51",$D1970="52",$D1970="61"),(AG1970/'Totals and Drop Down Lists'!AC$4)*Inputs!K$38,0)</f>
        <v>0</v>
      </c>
      <c r="AX1970">
        <f>IF(OR($D1970="51",$D1970="52",$D1970="61"),(AH1970/'Totals and Drop Down Lists'!AD$4)*Inputs!L$38,0)</f>
        <v>0</v>
      </c>
      <c r="AY1970">
        <f>IF(OR($D1970="51",$D1970="52",$D1970="61"),0,(AA1970/'Totals and Drop Down Lists'!W$5)*Inputs!E$39)</f>
        <v>0</v>
      </c>
      <c r="AZ1970">
        <f>IF(OR($D1970="51",$D1970="52",$D1970="61"),0,(AB1970/'Totals and Drop Down Lists'!X$5)*Inputs!F$39)</f>
        <v>0</v>
      </c>
      <c r="BA1970">
        <f>IF(OR($D1970="51",$D1970="52",$D1970="61"),0,(AC1970/'Totals and Drop Down Lists'!Y$5)*Inputs!G$39)</f>
        <v>0</v>
      </c>
      <c r="BB1970">
        <f>IF(OR($D1970="51",$D1970="52",$D1970="61"),0,(AD1970/'Totals and Drop Down Lists'!Z$5)*Inputs!H$39)</f>
        <v>0</v>
      </c>
      <c r="BC1970">
        <f>IF(OR($D1970="51",$D1970="52",$D1970="61"),0,(AE1970/'Totals and Drop Down Lists'!AA$5)*Inputs!I$39)</f>
        <v>0</v>
      </c>
      <c r="BD1970">
        <f>IF(OR($D1970="51",$D1970="52",$D1970="61"),0,(AF1970/'Totals and Drop Down Lists'!AB$5)*Inputs!J$39)</f>
        <v>0</v>
      </c>
      <c r="BE1970">
        <f>IF(OR($D1970="51",$D1970="52",$D1970="61"),0,(AG1970/'Totals and Drop Down Lists'!AC$5)*Inputs!K$39)</f>
        <v>0</v>
      </c>
      <c r="BF1970">
        <f>IF(OR($D1970="51",$D1970="52",$D1970="61"),0,(AH1970/'Totals and Drop Down Lists'!AD$5)*Inputs!L$39)</f>
        <v>0</v>
      </c>
      <c r="BG1970" s="10">
        <f t="shared" si="271"/>
        <v>68737.88975968404</v>
      </c>
    </row>
    <row r="1971" spans="1:59" ht="28.8">
      <c r="A1971" s="1" t="s">
        <v>7546</v>
      </c>
      <c r="B1971" s="1" t="s">
        <v>3430</v>
      </c>
      <c r="C1971" s="1" t="s">
        <v>3516</v>
      </c>
      <c r="D1971" s="1" t="s">
        <v>25</v>
      </c>
      <c r="E1971" s="1" t="s">
        <v>3517</v>
      </c>
      <c r="F1971" s="2">
        <v>18695</v>
      </c>
      <c r="G1971" s="2">
        <v>115</v>
      </c>
      <c r="H1971" s="2">
        <v>0</v>
      </c>
      <c r="I1971" s="2">
        <v>3976</v>
      </c>
      <c r="J1971" s="2">
        <v>7423</v>
      </c>
      <c r="K1971" s="2">
        <v>2807</v>
      </c>
      <c r="L1971" s="2">
        <v>3</v>
      </c>
      <c r="M1971" s="2">
        <v>19</v>
      </c>
      <c r="N1971" s="2">
        <v>0</v>
      </c>
      <c r="O1971" s="2">
        <v>37</v>
      </c>
      <c r="P1971" s="2">
        <v>8</v>
      </c>
      <c r="Q1971" s="2">
        <v>0</v>
      </c>
      <c r="R1971" s="2">
        <v>889</v>
      </c>
      <c r="S1971" s="2">
        <v>1261500</v>
      </c>
      <c r="T1971" s="2">
        <v>99127800</v>
      </c>
      <c r="U1971" s="2">
        <v>111</v>
      </c>
      <c r="V1971" s="2">
        <v>226</v>
      </c>
      <c r="W1971" s="2">
        <v>78</v>
      </c>
      <c r="X1971" s="2">
        <v>611</v>
      </c>
      <c r="Y1971" s="2">
        <v>132</v>
      </c>
      <c r="Z1971" s="2">
        <v>256</v>
      </c>
      <c r="AA1971" s="9">
        <f t="shared" si="272"/>
        <v>18695</v>
      </c>
      <c r="AB1971" s="9">
        <f t="shared" si="273"/>
        <v>3861</v>
      </c>
      <c r="AC1971" s="9">
        <f t="shared" si="274"/>
        <v>956</v>
      </c>
      <c r="AD1971" s="9">
        <f t="shared" si="275"/>
        <v>889</v>
      </c>
      <c r="AE1971" s="44">
        <f t="shared" si="276"/>
        <v>7.4131220539851842E-5</v>
      </c>
      <c r="AF1971" s="9">
        <f t="shared" si="277"/>
        <v>307</v>
      </c>
      <c r="AG1971" s="9">
        <f t="shared" si="270"/>
        <v>388</v>
      </c>
      <c r="AH1971" s="44">
        <f t="shared" si="278"/>
        <v>5.459410667125771E-5</v>
      </c>
      <c r="AI1971">
        <f>AA1971/'Totals and Drop Down Lists'!W$6*Inputs!E$37</f>
        <v>16958.989911666653</v>
      </c>
      <c r="AJ1971">
        <f>AB1971/'Totals and Drop Down Lists'!X$6*Inputs!F$37</f>
        <v>12704.184912624458</v>
      </c>
      <c r="AK1971">
        <f>AC1971/'Totals and Drop Down Lists'!Y$6*Inputs!G$37</f>
        <v>6302.2749237179614</v>
      </c>
      <c r="AL1971">
        <f>AD1971/'Totals and Drop Down Lists'!Z$6*Inputs!H$37</f>
        <v>7127.5586290245674</v>
      </c>
      <c r="AM1971">
        <f>AE1971/'Totals and Drop Down Lists'!AA$6*Inputs!I$37</f>
        <v>9228.5474862816136</v>
      </c>
      <c r="AN1971">
        <f>AF1971/'Totals and Drop Down Lists'!AB$6*Inputs!J$37</f>
        <v>6126.7047940858365</v>
      </c>
      <c r="AO1971">
        <f>AG1971/'Totals and Drop Down Lists'!AC$6*Inputs!K$37</f>
        <v>7225.9475574875487</v>
      </c>
      <c r="AP1971">
        <f>AH1971/'Totals and Drop Down Lists'!AD$6*Inputs!L$37</f>
        <v>12847.626157599208</v>
      </c>
      <c r="AQ1971">
        <f>IF(OR($D1971="51",$D1971="52",$D1971="61"),(AA1971/'Totals and Drop Down Lists'!W$4)*Inputs!E$38,0)</f>
        <v>0</v>
      </c>
      <c r="AR1971">
        <f>IF(OR($D1971="51",$D1971="52",$D1971="61"),(AB1971/'Totals and Drop Down Lists'!X$4)*Inputs!F$38,0)</f>
        <v>0</v>
      </c>
      <c r="AS1971">
        <f>IF(OR($D1971="51",$D1971="52",$D1971="61"),(AC1971/'Totals and Drop Down Lists'!Y$4)*Inputs!G$38,0)</f>
        <v>0</v>
      </c>
      <c r="AT1971">
        <f>IF(OR($D1971="51",$D1971="52",$D1971="61"),(AD1971/'Totals and Drop Down Lists'!Z$4)*Inputs!H$38,0)</f>
        <v>0</v>
      </c>
      <c r="AU1971">
        <f>IF(OR($D1971="51",$D1971="52",$D1971="61"),(AE1971/'Totals and Drop Down Lists'!AA$4)*Inputs!I$38,0)</f>
        <v>0</v>
      </c>
      <c r="AV1971">
        <f>IF(OR($D1971="51",$D1971="52",$D1971="61"),(AF1971/'Totals and Drop Down Lists'!AB$4)*Inputs!J$38,0)</f>
        <v>0</v>
      </c>
      <c r="AW1971">
        <f>IF(OR($D1971="51",$D1971="52",$D1971="61"),(AG1971/'Totals and Drop Down Lists'!AC$4)*Inputs!K$38,0)</f>
        <v>0</v>
      </c>
      <c r="AX1971">
        <f>IF(OR($D1971="51",$D1971="52",$D1971="61"),(AH1971/'Totals and Drop Down Lists'!AD$4)*Inputs!L$38,0)</f>
        <v>0</v>
      </c>
      <c r="AY1971">
        <f>IF(OR($D1971="51",$D1971="52",$D1971="61"),0,(AA1971/'Totals and Drop Down Lists'!W$5)*Inputs!E$39)</f>
        <v>0</v>
      </c>
      <c r="AZ1971">
        <f>IF(OR($D1971="51",$D1971="52",$D1971="61"),0,(AB1971/'Totals and Drop Down Lists'!X$5)*Inputs!F$39)</f>
        <v>0</v>
      </c>
      <c r="BA1971">
        <f>IF(OR($D1971="51",$D1971="52",$D1971="61"),0,(AC1971/'Totals and Drop Down Lists'!Y$5)*Inputs!G$39)</f>
        <v>0</v>
      </c>
      <c r="BB1971">
        <f>IF(OR($D1971="51",$D1971="52",$D1971="61"),0,(AD1971/'Totals and Drop Down Lists'!Z$5)*Inputs!H$39)</f>
        <v>0</v>
      </c>
      <c r="BC1971">
        <f>IF(OR($D1971="51",$D1971="52",$D1971="61"),0,(AE1971/'Totals and Drop Down Lists'!AA$5)*Inputs!I$39)</f>
        <v>0</v>
      </c>
      <c r="BD1971">
        <f>IF(OR($D1971="51",$D1971="52",$D1971="61"),0,(AF1971/'Totals and Drop Down Lists'!AB$5)*Inputs!J$39)</f>
        <v>0</v>
      </c>
      <c r="BE1971">
        <f>IF(OR($D1971="51",$D1971="52",$D1971="61"),0,(AG1971/'Totals and Drop Down Lists'!AC$5)*Inputs!K$39)</f>
        <v>0</v>
      </c>
      <c r="BF1971">
        <f>IF(OR($D1971="51",$D1971="52",$D1971="61"),0,(AH1971/'Totals and Drop Down Lists'!AD$5)*Inputs!L$39)</f>
        <v>0</v>
      </c>
      <c r="BG1971" s="10">
        <f t="shared" si="271"/>
        <v>78521.83437248785</v>
      </c>
    </row>
    <row r="1972" spans="1:59" ht="28.8">
      <c r="A1972" s="1" t="s">
        <v>7546</v>
      </c>
      <c r="B1972" s="1" t="s">
        <v>3430</v>
      </c>
      <c r="C1972" s="1" t="s">
        <v>3518</v>
      </c>
      <c r="D1972" s="1" t="s">
        <v>25</v>
      </c>
      <c r="E1972" s="1" t="s">
        <v>3519</v>
      </c>
      <c r="F1972" s="2">
        <v>23347</v>
      </c>
      <c r="G1972" s="2">
        <v>2834</v>
      </c>
      <c r="H1972" s="2">
        <v>71</v>
      </c>
      <c r="I1972" s="2">
        <v>5758</v>
      </c>
      <c r="J1972" s="2">
        <v>8599</v>
      </c>
      <c r="K1972" s="2">
        <v>3789</v>
      </c>
      <c r="L1972" s="2">
        <v>13</v>
      </c>
      <c r="M1972" s="2">
        <v>25</v>
      </c>
      <c r="N1972" s="2">
        <v>0</v>
      </c>
      <c r="O1972" s="2">
        <v>1</v>
      </c>
      <c r="P1972" s="2">
        <v>25</v>
      </c>
      <c r="Q1972" s="2">
        <v>31</v>
      </c>
      <c r="R1972" s="2">
        <v>2287</v>
      </c>
      <c r="S1972" s="2">
        <v>2159400</v>
      </c>
      <c r="T1972" s="2">
        <v>105613600</v>
      </c>
      <c r="U1972" s="2">
        <v>106</v>
      </c>
      <c r="V1972" s="2">
        <v>414</v>
      </c>
      <c r="W1972" s="2">
        <v>10</v>
      </c>
      <c r="X1972" s="2">
        <v>1271</v>
      </c>
      <c r="Y1972" s="2">
        <v>232</v>
      </c>
      <c r="Z1972" s="2">
        <v>796</v>
      </c>
      <c r="AA1972" s="9">
        <f t="shared" si="272"/>
        <v>23347</v>
      </c>
      <c r="AB1972" s="9">
        <f t="shared" si="273"/>
        <v>2853</v>
      </c>
      <c r="AC1972" s="9">
        <f t="shared" si="274"/>
        <v>2382</v>
      </c>
      <c r="AD1972" s="9">
        <f t="shared" si="275"/>
        <v>2287</v>
      </c>
      <c r="AE1972" s="44">
        <f t="shared" si="276"/>
        <v>1.1659959650567664E-4</v>
      </c>
      <c r="AF1972" s="9">
        <f t="shared" si="277"/>
        <v>847</v>
      </c>
      <c r="AG1972" s="9">
        <f t="shared" si="270"/>
        <v>1028</v>
      </c>
      <c r="AH1972" s="44">
        <f t="shared" si="278"/>
        <v>1.6854693420056667E-4</v>
      </c>
      <c r="AI1972">
        <f>AA1972/'Totals and Drop Down Lists'!W$6*Inputs!E$37</f>
        <v>21179.007085727804</v>
      </c>
      <c r="AJ1972">
        <f>AB1972/'Totals and Drop Down Lists'!X$6*Inputs!F$37</f>
        <v>9387.4746324054868</v>
      </c>
      <c r="AK1972">
        <f>AC1972/'Totals and Drop Down Lists'!Y$6*Inputs!G$37</f>
        <v>15702.948607004375</v>
      </c>
      <c r="AL1972">
        <f>AD1972/'Totals and Drop Down Lists'!Z$6*Inputs!H$37</f>
        <v>18336.025404476022</v>
      </c>
      <c r="AM1972">
        <f>AE1972/'Totals and Drop Down Lists'!AA$6*Inputs!I$37</f>
        <v>14515.408021043533</v>
      </c>
      <c r="AN1972">
        <f>AF1972/'Totals and Drop Down Lists'!AB$6*Inputs!J$37</f>
        <v>16903.319089871995</v>
      </c>
      <c r="AO1972">
        <f>AG1972/'Totals and Drop Down Lists'!AC$6*Inputs!K$37</f>
        <v>19145.036312106186</v>
      </c>
      <c r="AP1972">
        <f>AH1972/'Totals and Drop Down Lists'!AD$6*Inputs!L$37</f>
        <v>39664.134696032881</v>
      </c>
      <c r="AQ1972">
        <f>IF(OR($D1972="51",$D1972="52",$D1972="61"),(AA1972/'Totals and Drop Down Lists'!W$4)*Inputs!E$38,0)</f>
        <v>0</v>
      </c>
      <c r="AR1972">
        <f>IF(OR($D1972="51",$D1972="52",$D1972="61"),(AB1972/'Totals and Drop Down Lists'!X$4)*Inputs!F$38,0)</f>
        <v>0</v>
      </c>
      <c r="AS1972">
        <f>IF(OR($D1972="51",$D1972="52",$D1972="61"),(AC1972/'Totals and Drop Down Lists'!Y$4)*Inputs!G$38,0)</f>
        <v>0</v>
      </c>
      <c r="AT1972">
        <f>IF(OR($D1972="51",$D1972="52",$D1972="61"),(AD1972/'Totals and Drop Down Lists'!Z$4)*Inputs!H$38,0)</f>
        <v>0</v>
      </c>
      <c r="AU1972">
        <f>IF(OR($D1972="51",$D1972="52",$D1972="61"),(AE1972/'Totals and Drop Down Lists'!AA$4)*Inputs!I$38,0)</f>
        <v>0</v>
      </c>
      <c r="AV1972">
        <f>IF(OR($D1972="51",$D1972="52",$D1972="61"),(AF1972/'Totals and Drop Down Lists'!AB$4)*Inputs!J$38,0)</f>
        <v>0</v>
      </c>
      <c r="AW1972">
        <f>IF(OR($D1972="51",$D1972="52",$D1972="61"),(AG1972/'Totals and Drop Down Lists'!AC$4)*Inputs!K$38,0)</f>
        <v>0</v>
      </c>
      <c r="AX1972">
        <f>IF(OR($D1972="51",$D1972="52",$D1972="61"),(AH1972/'Totals and Drop Down Lists'!AD$4)*Inputs!L$38,0)</f>
        <v>0</v>
      </c>
      <c r="AY1972">
        <f>IF(OR($D1972="51",$D1972="52",$D1972="61"),0,(AA1972/'Totals and Drop Down Lists'!W$5)*Inputs!E$39)</f>
        <v>0</v>
      </c>
      <c r="AZ1972">
        <f>IF(OR($D1972="51",$D1972="52",$D1972="61"),0,(AB1972/'Totals and Drop Down Lists'!X$5)*Inputs!F$39)</f>
        <v>0</v>
      </c>
      <c r="BA1972">
        <f>IF(OR($D1972="51",$D1972="52",$D1972="61"),0,(AC1972/'Totals and Drop Down Lists'!Y$5)*Inputs!G$39)</f>
        <v>0</v>
      </c>
      <c r="BB1972">
        <f>IF(OR($D1972="51",$D1972="52",$D1972="61"),0,(AD1972/'Totals and Drop Down Lists'!Z$5)*Inputs!H$39)</f>
        <v>0</v>
      </c>
      <c r="BC1972">
        <f>IF(OR($D1972="51",$D1972="52",$D1972="61"),0,(AE1972/'Totals and Drop Down Lists'!AA$5)*Inputs!I$39)</f>
        <v>0</v>
      </c>
      <c r="BD1972">
        <f>IF(OR($D1972="51",$D1972="52",$D1972="61"),0,(AF1972/'Totals and Drop Down Lists'!AB$5)*Inputs!J$39)</f>
        <v>0</v>
      </c>
      <c r="BE1972">
        <f>IF(OR($D1972="51",$D1972="52",$D1972="61"),0,(AG1972/'Totals and Drop Down Lists'!AC$5)*Inputs!K$39)</f>
        <v>0</v>
      </c>
      <c r="BF1972">
        <f>IF(OR($D1972="51",$D1972="52",$D1972="61"),0,(AH1972/'Totals and Drop Down Lists'!AD$5)*Inputs!L$39)</f>
        <v>0</v>
      </c>
      <c r="BG1972" s="10">
        <f t="shared" si="271"/>
        <v>154833.35384866828</v>
      </c>
    </row>
    <row r="1973" spans="1:59" ht="28.8">
      <c r="A1973" s="1" t="s">
        <v>7546</v>
      </c>
      <c r="B1973" s="1" t="s">
        <v>3430</v>
      </c>
      <c r="C1973" s="1" t="s">
        <v>3520</v>
      </c>
      <c r="D1973" s="1" t="s">
        <v>25</v>
      </c>
      <c r="E1973" s="1" t="s">
        <v>3521</v>
      </c>
      <c r="F1973" s="2">
        <v>10935</v>
      </c>
      <c r="G1973" s="2">
        <v>111</v>
      </c>
      <c r="H1973" s="2">
        <v>12</v>
      </c>
      <c r="I1973" s="2">
        <v>2983</v>
      </c>
      <c r="J1973" s="2">
        <v>4572</v>
      </c>
      <c r="K1973" s="2">
        <v>1094</v>
      </c>
      <c r="L1973" s="2">
        <v>46</v>
      </c>
      <c r="M1973" s="2">
        <v>0</v>
      </c>
      <c r="N1973" s="2">
        <v>2</v>
      </c>
      <c r="O1973" s="2">
        <v>43</v>
      </c>
      <c r="P1973" s="2">
        <v>0</v>
      </c>
      <c r="Q1973" s="2">
        <v>0</v>
      </c>
      <c r="R1973" s="2">
        <v>780</v>
      </c>
      <c r="S1973" s="2">
        <v>396700</v>
      </c>
      <c r="T1973" s="2">
        <v>21018700</v>
      </c>
      <c r="U1973" s="2">
        <v>89</v>
      </c>
      <c r="V1973" s="2">
        <v>102</v>
      </c>
      <c r="W1973" s="2">
        <v>30</v>
      </c>
      <c r="X1973" s="2">
        <v>287</v>
      </c>
      <c r="Y1973" s="2">
        <v>25</v>
      </c>
      <c r="Z1973" s="2">
        <v>163</v>
      </c>
      <c r="AA1973" s="9">
        <f t="shared" si="272"/>
        <v>10935</v>
      </c>
      <c r="AB1973" s="9">
        <f t="shared" si="273"/>
        <v>2860</v>
      </c>
      <c r="AC1973" s="9">
        <f t="shared" si="274"/>
        <v>871</v>
      </c>
      <c r="AD1973" s="9">
        <f t="shared" si="275"/>
        <v>780</v>
      </c>
      <c r="AE1973" s="44">
        <f t="shared" si="276"/>
        <v>1.8282021199845521E-5</v>
      </c>
      <c r="AF1973" s="9">
        <f t="shared" si="277"/>
        <v>155</v>
      </c>
      <c r="AG1973" s="9">
        <f t="shared" si="270"/>
        <v>188</v>
      </c>
      <c r="AH1973" s="44">
        <f t="shared" si="278"/>
        <v>1.6738634866308404E-5</v>
      </c>
      <c r="AI1973">
        <f>AA1973/'Totals and Drop Down Lists'!W$6*Inputs!E$37</f>
        <v>9919.5803521837315</v>
      </c>
      <c r="AJ1973">
        <f>AB1973/'Totals and Drop Down Lists'!X$6*Inputs!F$37</f>
        <v>9410.5073426847848</v>
      </c>
      <c r="AK1973">
        <f>AC1973/'Totals and Drop Down Lists'!Y$6*Inputs!G$37</f>
        <v>5741.9262118811139</v>
      </c>
      <c r="AL1973">
        <f>AD1973/'Totals and Drop Down Lists'!Z$6*Inputs!H$37</f>
        <v>6253.6509905952335</v>
      </c>
      <c r="AM1973">
        <f>AE1973/'Totals and Drop Down Lists'!AA$6*Inputs!I$37</f>
        <v>2275.9169424073093</v>
      </c>
      <c r="AN1973">
        <f>AF1973/'Totals and Drop Down Lists'!AB$6*Inputs!J$37</f>
        <v>3093.287436753435</v>
      </c>
      <c r="AO1973">
        <f>AG1973/'Totals and Drop Down Lists'!AC$6*Inputs!K$37</f>
        <v>3501.2323216692243</v>
      </c>
      <c r="AP1973">
        <f>AH1973/'Totals and Drop Down Lists'!AD$6*Inputs!L$37</f>
        <v>3939.101420705264</v>
      </c>
      <c r="AQ1973">
        <f>IF(OR($D1973="51",$D1973="52",$D1973="61"),(AA1973/'Totals and Drop Down Lists'!W$4)*Inputs!E$38,0)</f>
        <v>0</v>
      </c>
      <c r="AR1973">
        <f>IF(OR($D1973="51",$D1973="52",$D1973="61"),(AB1973/'Totals and Drop Down Lists'!X$4)*Inputs!F$38,0)</f>
        <v>0</v>
      </c>
      <c r="AS1973">
        <f>IF(OR($D1973="51",$D1973="52",$D1973="61"),(AC1973/'Totals and Drop Down Lists'!Y$4)*Inputs!G$38,0)</f>
        <v>0</v>
      </c>
      <c r="AT1973">
        <f>IF(OR($D1973="51",$D1973="52",$D1973="61"),(AD1973/'Totals and Drop Down Lists'!Z$4)*Inputs!H$38,0)</f>
        <v>0</v>
      </c>
      <c r="AU1973">
        <f>IF(OR($D1973="51",$D1973="52",$D1973="61"),(AE1973/'Totals and Drop Down Lists'!AA$4)*Inputs!I$38,0)</f>
        <v>0</v>
      </c>
      <c r="AV1973">
        <f>IF(OR($D1973="51",$D1973="52",$D1973="61"),(AF1973/'Totals and Drop Down Lists'!AB$4)*Inputs!J$38,0)</f>
        <v>0</v>
      </c>
      <c r="AW1973">
        <f>IF(OR($D1973="51",$D1973="52",$D1973="61"),(AG1973/'Totals and Drop Down Lists'!AC$4)*Inputs!K$38,0)</f>
        <v>0</v>
      </c>
      <c r="AX1973">
        <f>IF(OR($D1973="51",$D1973="52",$D1973="61"),(AH1973/'Totals and Drop Down Lists'!AD$4)*Inputs!L$38,0)</f>
        <v>0</v>
      </c>
      <c r="AY1973">
        <f>IF(OR($D1973="51",$D1973="52",$D1973="61"),0,(AA1973/'Totals and Drop Down Lists'!W$5)*Inputs!E$39)</f>
        <v>0</v>
      </c>
      <c r="AZ1973">
        <f>IF(OR($D1973="51",$D1973="52",$D1973="61"),0,(AB1973/'Totals and Drop Down Lists'!X$5)*Inputs!F$39)</f>
        <v>0</v>
      </c>
      <c r="BA1973">
        <f>IF(OR($D1973="51",$D1973="52",$D1973="61"),0,(AC1973/'Totals and Drop Down Lists'!Y$5)*Inputs!G$39)</f>
        <v>0</v>
      </c>
      <c r="BB1973">
        <f>IF(OR($D1973="51",$D1973="52",$D1973="61"),0,(AD1973/'Totals and Drop Down Lists'!Z$5)*Inputs!H$39)</f>
        <v>0</v>
      </c>
      <c r="BC1973">
        <f>IF(OR($D1973="51",$D1973="52",$D1973="61"),0,(AE1973/'Totals and Drop Down Lists'!AA$5)*Inputs!I$39)</f>
        <v>0</v>
      </c>
      <c r="BD1973">
        <f>IF(OR($D1973="51",$D1973="52",$D1973="61"),0,(AF1973/'Totals and Drop Down Lists'!AB$5)*Inputs!J$39)</f>
        <v>0</v>
      </c>
      <c r="BE1973">
        <f>IF(OR($D1973="51",$D1973="52",$D1973="61"),0,(AG1973/'Totals and Drop Down Lists'!AC$5)*Inputs!K$39)</f>
        <v>0</v>
      </c>
      <c r="BF1973">
        <f>IF(OR($D1973="51",$D1973="52",$D1973="61"),0,(AH1973/'Totals and Drop Down Lists'!AD$5)*Inputs!L$39)</f>
        <v>0</v>
      </c>
      <c r="BG1973" s="10">
        <f t="shared" si="271"/>
        <v>44135.203018880093</v>
      </c>
    </row>
    <row r="1974" spans="1:59" ht="28.8">
      <c r="A1974" s="1" t="s">
        <v>7546</v>
      </c>
      <c r="B1974" s="1" t="s">
        <v>3430</v>
      </c>
      <c r="C1974" s="1" t="s">
        <v>2599</v>
      </c>
      <c r="D1974" s="1" t="s">
        <v>25</v>
      </c>
      <c r="E1974" s="1" t="s">
        <v>3522</v>
      </c>
      <c r="F1974" s="2">
        <v>13842</v>
      </c>
      <c r="G1974" s="2">
        <v>127</v>
      </c>
      <c r="H1974" s="2">
        <v>0</v>
      </c>
      <c r="I1974" s="2">
        <v>1189</v>
      </c>
      <c r="J1974" s="2">
        <v>5168</v>
      </c>
      <c r="K1974" s="2">
        <v>921</v>
      </c>
      <c r="L1974" s="2">
        <v>27</v>
      </c>
      <c r="M1974" s="2">
        <v>0</v>
      </c>
      <c r="N1974" s="2">
        <v>0</v>
      </c>
      <c r="O1974" s="2">
        <v>16</v>
      </c>
      <c r="P1974" s="2">
        <v>0</v>
      </c>
      <c r="Q1974" s="2">
        <v>0</v>
      </c>
      <c r="R1974" s="2">
        <v>1239</v>
      </c>
      <c r="S1974" s="2">
        <v>451300</v>
      </c>
      <c r="T1974" s="2">
        <v>29527800</v>
      </c>
      <c r="U1974" s="2">
        <v>76</v>
      </c>
      <c r="V1974" s="2">
        <v>114</v>
      </c>
      <c r="W1974" s="2">
        <v>52</v>
      </c>
      <c r="X1974" s="2">
        <v>227</v>
      </c>
      <c r="Y1974" s="2">
        <v>73</v>
      </c>
      <c r="Z1974" s="2">
        <v>69</v>
      </c>
      <c r="AA1974" s="9">
        <f t="shared" si="272"/>
        <v>13842</v>
      </c>
      <c r="AB1974" s="9">
        <f t="shared" si="273"/>
        <v>1062</v>
      </c>
      <c r="AC1974" s="9">
        <f t="shared" si="274"/>
        <v>1282</v>
      </c>
      <c r="AD1974" s="9">
        <f t="shared" si="275"/>
        <v>1239</v>
      </c>
      <c r="AE1974" s="44">
        <f t="shared" si="276"/>
        <v>1.1462848204511019E-5</v>
      </c>
      <c r="AF1974" s="9">
        <f t="shared" si="277"/>
        <v>61</v>
      </c>
      <c r="AG1974" s="9">
        <f t="shared" si="270"/>
        <v>142</v>
      </c>
      <c r="AH1974" s="44">
        <f t="shared" si="278"/>
        <v>9.416219113528485E-6</v>
      </c>
      <c r="AI1974">
        <f>AA1974/'Totals and Drop Down Lists'!W$6*Inputs!E$37</f>
        <v>12556.637515768376</v>
      </c>
      <c r="AJ1974">
        <f>AB1974/'Totals and Drop Down Lists'!X$6*Inputs!F$37</f>
        <v>3494.3911880878463</v>
      </c>
      <c r="AK1974">
        <f>AC1974/'Totals and Drop Down Lists'!Y$6*Inputs!G$37</f>
        <v>8451.3770420569308</v>
      </c>
      <c r="AL1974">
        <f>AD1974/'Totals and Drop Down Lists'!Z$6*Inputs!H$37</f>
        <v>9933.6840735224268</v>
      </c>
      <c r="AM1974">
        <f>AE1974/'Totals and Drop Down Lists'!AA$6*Inputs!I$37</f>
        <v>1427.0025262365564</v>
      </c>
      <c r="AN1974">
        <f>AF1974/'Totals and Drop Down Lists'!AB$6*Inputs!J$37</f>
        <v>1217.3582815610293</v>
      </c>
      <c r="AO1974">
        <f>AG1974/'Totals and Drop Down Lists'!AC$6*Inputs!K$37</f>
        <v>2644.5478174310101</v>
      </c>
      <c r="AP1974">
        <f>AH1974/'Totals and Drop Down Lists'!AD$6*Inputs!L$37</f>
        <v>2215.9179875791383</v>
      </c>
      <c r="AQ1974">
        <f>IF(OR($D1974="51",$D1974="52",$D1974="61"),(AA1974/'Totals and Drop Down Lists'!W$4)*Inputs!E$38,0)</f>
        <v>0</v>
      </c>
      <c r="AR1974">
        <f>IF(OR($D1974="51",$D1974="52",$D1974="61"),(AB1974/'Totals and Drop Down Lists'!X$4)*Inputs!F$38,0)</f>
        <v>0</v>
      </c>
      <c r="AS1974">
        <f>IF(OR($D1974="51",$D1974="52",$D1974="61"),(AC1974/'Totals and Drop Down Lists'!Y$4)*Inputs!G$38,0)</f>
        <v>0</v>
      </c>
      <c r="AT1974">
        <f>IF(OR($D1974="51",$D1974="52",$D1974="61"),(AD1974/'Totals and Drop Down Lists'!Z$4)*Inputs!H$38,0)</f>
        <v>0</v>
      </c>
      <c r="AU1974">
        <f>IF(OR($D1974="51",$D1974="52",$D1974="61"),(AE1974/'Totals and Drop Down Lists'!AA$4)*Inputs!I$38,0)</f>
        <v>0</v>
      </c>
      <c r="AV1974">
        <f>IF(OR($D1974="51",$D1974="52",$D1974="61"),(AF1974/'Totals and Drop Down Lists'!AB$4)*Inputs!J$38,0)</f>
        <v>0</v>
      </c>
      <c r="AW1974">
        <f>IF(OR($D1974="51",$D1974="52",$D1974="61"),(AG1974/'Totals and Drop Down Lists'!AC$4)*Inputs!K$38,0)</f>
        <v>0</v>
      </c>
      <c r="AX1974">
        <f>IF(OR($D1974="51",$D1974="52",$D1974="61"),(AH1974/'Totals and Drop Down Lists'!AD$4)*Inputs!L$38,0)</f>
        <v>0</v>
      </c>
      <c r="AY1974">
        <f>IF(OR($D1974="51",$D1974="52",$D1974="61"),0,(AA1974/'Totals and Drop Down Lists'!W$5)*Inputs!E$39)</f>
        <v>0</v>
      </c>
      <c r="AZ1974">
        <f>IF(OR($D1974="51",$D1974="52",$D1974="61"),0,(AB1974/'Totals and Drop Down Lists'!X$5)*Inputs!F$39)</f>
        <v>0</v>
      </c>
      <c r="BA1974">
        <f>IF(OR($D1974="51",$D1974="52",$D1974="61"),0,(AC1974/'Totals and Drop Down Lists'!Y$5)*Inputs!G$39)</f>
        <v>0</v>
      </c>
      <c r="BB1974">
        <f>IF(OR($D1974="51",$D1974="52",$D1974="61"),0,(AD1974/'Totals and Drop Down Lists'!Z$5)*Inputs!H$39)</f>
        <v>0</v>
      </c>
      <c r="BC1974">
        <f>IF(OR($D1974="51",$D1974="52",$D1974="61"),0,(AE1974/'Totals and Drop Down Lists'!AA$5)*Inputs!I$39)</f>
        <v>0</v>
      </c>
      <c r="BD1974">
        <f>IF(OR($D1974="51",$D1974="52",$D1974="61"),0,(AF1974/'Totals and Drop Down Lists'!AB$5)*Inputs!J$39)</f>
        <v>0</v>
      </c>
      <c r="BE1974">
        <f>IF(OR($D1974="51",$D1974="52",$D1974="61"),0,(AG1974/'Totals and Drop Down Lists'!AC$5)*Inputs!K$39)</f>
        <v>0</v>
      </c>
      <c r="BF1974">
        <f>IF(OR($D1974="51",$D1974="52",$D1974="61"),0,(AH1974/'Totals and Drop Down Lists'!AD$5)*Inputs!L$39)</f>
        <v>0</v>
      </c>
      <c r="BG1974" s="10">
        <f t="shared" si="271"/>
        <v>41940.916432243313</v>
      </c>
    </row>
    <row r="1975" spans="1:59" ht="28.8">
      <c r="A1975" s="1" t="s">
        <v>7546</v>
      </c>
      <c r="B1975" s="1" t="s">
        <v>3430</v>
      </c>
      <c r="C1975" s="1" t="s">
        <v>3523</v>
      </c>
      <c r="D1975" s="1" t="s">
        <v>25</v>
      </c>
      <c r="E1975" s="1" t="s">
        <v>3524</v>
      </c>
      <c r="F1975" s="2">
        <v>9653</v>
      </c>
      <c r="G1975" s="2">
        <v>14</v>
      </c>
      <c r="H1975" s="2">
        <v>0</v>
      </c>
      <c r="I1975" s="2">
        <v>1919</v>
      </c>
      <c r="J1975" s="2">
        <v>4063</v>
      </c>
      <c r="K1975" s="2">
        <v>851</v>
      </c>
      <c r="L1975" s="2">
        <v>44</v>
      </c>
      <c r="M1975" s="2">
        <v>62</v>
      </c>
      <c r="N1975" s="2">
        <v>0</v>
      </c>
      <c r="O1975" s="2">
        <v>15</v>
      </c>
      <c r="P1975" s="2">
        <v>0</v>
      </c>
      <c r="Q1975" s="2">
        <v>6</v>
      </c>
      <c r="R1975" s="2">
        <v>542</v>
      </c>
      <c r="S1975" s="2">
        <v>246800</v>
      </c>
      <c r="T1975" s="2">
        <v>17703400</v>
      </c>
      <c r="U1975" s="2">
        <v>179</v>
      </c>
      <c r="V1975" s="2">
        <v>75</v>
      </c>
      <c r="W1975" s="2">
        <v>52</v>
      </c>
      <c r="X1975" s="2">
        <v>196</v>
      </c>
      <c r="Y1975" s="2">
        <v>42</v>
      </c>
      <c r="Z1975" s="2">
        <v>108</v>
      </c>
      <c r="AA1975" s="9">
        <f t="shared" si="272"/>
        <v>9653</v>
      </c>
      <c r="AB1975" s="9">
        <f t="shared" si="273"/>
        <v>1905</v>
      </c>
      <c r="AC1975" s="9">
        <f t="shared" si="274"/>
        <v>669</v>
      </c>
      <c r="AD1975" s="9">
        <f t="shared" si="275"/>
        <v>542</v>
      </c>
      <c r="AE1975" s="44">
        <f t="shared" si="276"/>
        <v>1.2448243752984219E-5</v>
      </c>
      <c r="AF1975" s="9">
        <f t="shared" si="277"/>
        <v>69</v>
      </c>
      <c r="AG1975" s="9">
        <f t="shared" si="270"/>
        <v>150</v>
      </c>
      <c r="AH1975" s="44">
        <f t="shared" si="278"/>
        <v>1.169028457116701E-5</v>
      </c>
      <c r="AI1975">
        <f>AA1975/'Totals and Drop Down Lists'!W$6*Inputs!E$37</f>
        <v>8756.6263502176098</v>
      </c>
      <c r="AJ1975">
        <f>AB1975/'Totals and Drop Down Lists'!X$6*Inputs!F$37</f>
        <v>6268.1875831519283</v>
      </c>
      <c r="AK1975">
        <f>AC1975/'Totals and Drop Down Lists'!Y$6*Inputs!G$37</f>
        <v>4410.2739790453097</v>
      </c>
      <c r="AL1975">
        <f>AD1975/'Totals and Drop Down Lists'!Z$6*Inputs!H$37</f>
        <v>4345.4856883366874</v>
      </c>
      <c r="AM1975">
        <f>AE1975/'Totals and Drop Down Lists'!AA$6*Inputs!I$37</f>
        <v>1549.6737779120465</v>
      </c>
      <c r="AN1975">
        <f>AF1975/'Totals and Drop Down Lists'!AB$6*Inputs!J$37</f>
        <v>1377.0118266837871</v>
      </c>
      <c r="AO1975">
        <f>AG1975/'Totals and Drop Down Lists'!AC$6*Inputs!K$37</f>
        <v>2793.5364268637431</v>
      </c>
      <c r="AP1975">
        <f>AH1975/'Totals and Drop Down Lists'!AD$6*Inputs!L$37</f>
        <v>2751.0736048983813</v>
      </c>
      <c r="AQ1975">
        <f>IF(OR($D1975="51",$D1975="52",$D1975="61"),(AA1975/'Totals and Drop Down Lists'!W$4)*Inputs!E$38,0)</f>
        <v>0</v>
      </c>
      <c r="AR1975">
        <f>IF(OR($D1975="51",$D1975="52",$D1975="61"),(AB1975/'Totals and Drop Down Lists'!X$4)*Inputs!F$38,0)</f>
        <v>0</v>
      </c>
      <c r="AS1975">
        <f>IF(OR($D1975="51",$D1975="52",$D1975="61"),(AC1975/'Totals and Drop Down Lists'!Y$4)*Inputs!G$38,0)</f>
        <v>0</v>
      </c>
      <c r="AT1975">
        <f>IF(OR($D1975="51",$D1975="52",$D1975="61"),(AD1975/'Totals and Drop Down Lists'!Z$4)*Inputs!H$38,0)</f>
        <v>0</v>
      </c>
      <c r="AU1975">
        <f>IF(OR($D1975="51",$D1975="52",$D1975="61"),(AE1975/'Totals and Drop Down Lists'!AA$4)*Inputs!I$38,0)</f>
        <v>0</v>
      </c>
      <c r="AV1975">
        <f>IF(OR($D1975="51",$D1975="52",$D1975="61"),(AF1975/'Totals and Drop Down Lists'!AB$4)*Inputs!J$38,0)</f>
        <v>0</v>
      </c>
      <c r="AW1975">
        <f>IF(OR($D1975="51",$D1975="52",$D1975="61"),(AG1975/'Totals and Drop Down Lists'!AC$4)*Inputs!K$38,0)</f>
        <v>0</v>
      </c>
      <c r="AX1975">
        <f>IF(OR($D1975="51",$D1975="52",$D1975="61"),(AH1975/'Totals and Drop Down Lists'!AD$4)*Inputs!L$38,0)</f>
        <v>0</v>
      </c>
      <c r="AY1975">
        <f>IF(OR($D1975="51",$D1975="52",$D1975="61"),0,(AA1975/'Totals and Drop Down Lists'!W$5)*Inputs!E$39)</f>
        <v>0</v>
      </c>
      <c r="AZ1975">
        <f>IF(OR($D1975="51",$D1975="52",$D1975="61"),0,(AB1975/'Totals and Drop Down Lists'!X$5)*Inputs!F$39)</f>
        <v>0</v>
      </c>
      <c r="BA1975">
        <f>IF(OR($D1975="51",$D1975="52",$D1975="61"),0,(AC1975/'Totals and Drop Down Lists'!Y$5)*Inputs!G$39)</f>
        <v>0</v>
      </c>
      <c r="BB1975">
        <f>IF(OR($D1975="51",$D1975="52",$D1975="61"),0,(AD1975/'Totals and Drop Down Lists'!Z$5)*Inputs!H$39)</f>
        <v>0</v>
      </c>
      <c r="BC1975">
        <f>IF(OR($D1975="51",$D1975="52",$D1975="61"),0,(AE1975/'Totals and Drop Down Lists'!AA$5)*Inputs!I$39)</f>
        <v>0</v>
      </c>
      <c r="BD1975">
        <f>IF(OR($D1975="51",$D1975="52",$D1975="61"),0,(AF1975/'Totals and Drop Down Lists'!AB$5)*Inputs!J$39)</f>
        <v>0</v>
      </c>
      <c r="BE1975">
        <f>IF(OR($D1975="51",$D1975="52",$D1975="61"),0,(AG1975/'Totals and Drop Down Lists'!AC$5)*Inputs!K$39)</f>
        <v>0</v>
      </c>
      <c r="BF1975">
        <f>IF(OR($D1975="51",$D1975="52",$D1975="61"),0,(AH1975/'Totals and Drop Down Lists'!AD$5)*Inputs!L$39)</f>
        <v>0</v>
      </c>
      <c r="BG1975" s="10">
        <f t="shared" si="271"/>
        <v>32251.869237109495</v>
      </c>
    </row>
    <row r="1976" spans="1:59" ht="28.8">
      <c r="A1976" s="1" t="s">
        <v>7546</v>
      </c>
      <c r="B1976" s="1" t="s">
        <v>3430</v>
      </c>
      <c r="C1976" s="1" t="s">
        <v>3525</v>
      </c>
      <c r="D1976" s="1" t="s">
        <v>25</v>
      </c>
      <c r="E1976" s="1" t="s">
        <v>3526</v>
      </c>
      <c r="F1976" s="2">
        <v>18160</v>
      </c>
      <c r="G1976" s="2">
        <v>138</v>
      </c>
      <c r="H1976" s="2">
        <v>0</v>
      </c>
      <c r="I1976" s="2">
        <v>5244</v>
      </c>
      <c r="J1976" s="2">
        <v>6941</v>
      </c>
      <c r="K1976" s="2">
        <v>3133</v>
      </c>
      <c r="L1976" s="2">
        <v>34</v>
      </c>
      <c r="M1976" s="2">
        <v>1</v>
      </c>
      <c r="N1976" s="2">
        <v>10</v>
      </c>
      <c r="O1976" s="2">
        <v>97</v>
      </c>
      <c r="P1976" s="2">
        <v>0</v>
      </c>
      <c r="Q1976" s="2">
        <v>0</v>
      </c>
      <c r="R1976" s="2">
        <v>716</v>
      </c>
      <c r="S1976" s="2">
        <v>1422600</v>
      </c>
      <c r="T1976" s="2">
        <v>75567000</v>
      </c>
      <c r="U1976" s="2">
        <v>206</v>
      </c>
      <c r="V1976" s="2">
        <v>271</v>
      </c>
      <c r="W1976" s="2">
        <v>143</v>
      </c>
      <c r="X1976" s="2">
        <v>865</v>
      </c>
      <c r="Y1976" s="2">
        <v>183</v>
      </c>
      <c r="Z1976" s="2">
        <v>414</v>
      </c>
      <c r="AA1976" s="9">
        <f t="shared" si="272"/>
        <v>18160</v>
      </c>
      <c r="AB1976" s="9">
        <f t="shared" si="273"/>
        <v>5106</v>
      </c>
      <c r="AC1976" s="9">
        <f t="shared" si="274"/>
        <v>858</v>
      </c>
      <c r="AD1976" s="9">
        <f t="shared" si="275"/>
        <v>716</v>
      </c>
      <c r="AE1976" s="44">
        <f t="shared" si="276"/>
        <v>9.8763058631893546E-5</v>
      </c>
      <c r="AF1976" s="9">
        <f t="shared" si="277"/>
        <v>451</v>
      </c>
      <c r="AG1976" s="9">
        <f t="shared" si="270"/>
        <v>597</v>
      </c>
      <c r="AH1976" s="44">
        <f t="shared" si="278"/>
        <v>1.0026832681882001E-4</v>
      </c>
      <c r="AI1976">
        <f>AA1976/'Totals and Drop Down Lists'!W$6*Inputs!E$37</f>
        <v>16473.669793841476</v>
      </c>
      <c r="AJ1976">
        <f>AB1976/'Totals and Drop Down Lists'!X$6*Inputs!F$37</f>
        <v>16800.716955156822</v>
      </c>
      <c r="AK1976">
        <f>AC1976/'Totals and Drop Down Lists'!Y$6*Inputs!G$37</f>
        <v>5656.2258206590068</v>
      </c>
      <c r="AL1976">
        <f>AD1976/'Totals and Drop Down Lists'!Z$6*Inputs!H$37</f>
        <v>5740.5309093156247</v>
      </c>
      <c r="AM1976">
        <f>AE1976/'Totals and Drop Down Lists'!AA$6*Inputs!I$37</f>
        <v>12294.949008493237</v>
      </c>
      <c r="AN1976">
        <f>AF1976/'Totals and Drop Down Lists'!AB$6*Inputs!J$37</f>
        <v>9000.4686062954788</v>
      </c>
      <c r="AO1976">
        <f>AG1976/'Totals and Drop Down Lists'!AC$6*Inputs!K$37</f>
        <v>11118.274978917696</v>
      </c>
      <c r="AP1976">
        <f>AH1976/'Totals and Drop Down Lists'!AD$6*Inputs!L$37</f>
        <v>23596.136230843123</v>
      </c>
      <c r="AQ1976">
        <f>IF(OR($D1976="51",$D1976="52",$D1976="61"),(AA1976/'Totals and Drop Down Lists'!W$4)*Inputs!E$38,0)</f>
        <v>0</v>
      </c>
      <c r="AR1976">
        <f>IF(OR($D1976="51",$D1976="52",$D1976="61"),(AB1976/'Totals and Drop Down Lists'!X$4)*Inputs!F$38,0)</f>
        <v>0</v>
      </c>
      <c r="AS1976">
        <f>IF(OR($D1976="51",$D1976="52",$D1976="61"),(AC1976/'Totals and Drop Down Lists'!Y$4)*Inputs!G$38,0)</f>
        <v>0</v>
      </c>
      <c r="AT1976">
        <f>IF(OR($D1976="51",$D1976="52",$D1976="61"),(AD1976/'Totals and Drop Down Lists'!Z$4)*Inputs!H$38,0)</f>
        <v>0</v>
      </c>
      <c r="AU1976">
        <f>IF(OR($D1976="51",$D1976="52",$D1976="61"),(AE1976/'Totals and Drop Down Lists'!AA$4)*Inputs!I$38,0)</f>
        <v>0</v>
      </c>
      <c r="AV1976">
        <f>IF(OR($D1976="51",$D1976="52",$D1976="61"),(AF1976/'Totals and Drop Down Lists'!AB$4)*Inputs!J$38,0)</f>
        <v>0</v>
      </c>
      <c r="AW1976">
        <f>IF(OR($D1976="51",$D1976="52",$D1976="61"),(AG1976/'Totals and Drop Down Lists'!AC$4)*Inputs!K$38,0)</f>
        <v>0</v>
      </c>
      <c r="AX1976">
        <f>IF(OR($D1976="51",$D1976="52",$D1976="61"),(AH1976/'Totals and Drop Down Lists'!AD$4)*Inputs!L$38,0)</f>
        <v>0</v>
      </c>
      <c r="AY1976">
        <f>IF(OR($D1976="51",$D1976="52",$D1976="61"),0,(AA1976/'Totals and Drop Down Lists'!W$5)*Inputs!E$39)</f>
        <v>0</v>
      </c>
      <c r="AZ1976">
        <f>IF(OR($D1976="51",$D1976="52",$D1976="61"),0,(AB1976/'Totals and Drop Down Lists'!X$5)*Inputs!F$39)</f>
        <v>0</v>
      </c>
      <c r="BA1976">
        <f>IF(OR($D1976="51",$D1976="52",$D1976="61"),0,(AC1976/'Totals and Drop Down Lists'!Y$5)*Inputs!G$39)</f>
        <v>0</v>
      </c>
      <c r="BB1976">
        <f>IF(OR($D1976="51",$D1976="52",$D1976="61"),0,(AD1976/'Totals and Drop Down Lists'!Z$5)*Inputs!H$39)</f>
        <v>0</v>
      </c>
      <c r="BC1976">
        <f>IF(OR($D1976="51",$D1976="52",$D1976="61"),0,(AE1976/'Totals and Drop Down Lists'!AA$5)*Inputs!I$39)</f>
        <v>0</v>
      </c>
      <c r="BD1976">
        <f>IF(OR($D1976="51",$D1976="52",$D1976="61"),0,(AF1976/'Totals and Drop Down Lists'!AB$5)*Inputs!J$39)</f>
        <v>0</v>
      </c>
      <c r="BE1976">
        <f>IF(OR($D1976="51",$D1976="52",$D1976="61"),0,(AG1976/'Totals and Drop Down Lists'!AC$5)*Inputs!K$39)</f>
        <v>0</v>
      </c>
      <c r="BF1976">
        <f>IF(OR($D1976="51",$D1976="52",$D1976="61"),0,(AH1976/'Totals and Drop Down Lists'!AD$5)*Inputs!L$39)</f>
        <v>0</v>
      </c>
      <c r="BG1976" s="10">
        <f t="shared" si="271"/>
        <v>100680.97230352247</v>
      </c>
    </row>
    <row r="1977" spans="1:59" ht="28.8">
      <c r="A1977" s="1" t="s">
        <v>7546</v>
      </c>
      <c r="B1977" s="1" t="s">
        <v>3430</v>
      </c>
      <c r="C1977" s="1" t="s">
        <v>90</v>
      </c>
      <c r="D1977" s="1" t="s">
        <v>25</v>
      </c>
      <c r="E1977" s="1" t="s">
        <v>3527</v>
      </c>
      <c r="F1977" s="2">
        <v>19001</v>
      </c>
      <c r="G1977" s="2">
        <v>78</v>
      </c>
      <c r="H1977" s="2">
        <v>10</v>
      </c>
      <c r="I1977" s="2">
        <v>2223</v>
      </c>
      <c r="J1977" s="2">
        <v>7511</v>
      </c>
      <c r="K1977" s="2">
        <v>1664</v>
      </c>
      <c r="L1977" s="2">
        <v>5</v>
      </c>
      <c r="M1977" s="2">
        <v>0</v>
      </c>
      <c r="N1977" s="2">
        <v>8</v>
      </c>
      <c r="O1977" s="2">
        <v>93</v>
      </c>
      <c r="P1977" s="2">
        <v>0</v>
      </c>
      <c r="Q1977" s="2">
        <v>0</v>
      </c>
      <c r="R1977" s="2">
        <v>1180</v>
      </c>
      <c r="S1977" s="2">
        <v>957000</v>
      </c>
      <c r="T1977" s="2">
        <v>57816500</v>
      </c>
      <c r="U1977" s="2">
        <v>168</v>
      </c>
      <c r="V1977" s="2">
        <v>64</v>
      </c>
      <c r="W1977" s="2">
        <v>20</v>
      </c>
      <c r="X1977" s="2">
        <v>374</v>
      </c>
      <c r="Y1977" s="2">
        <v>140</v>
      </c>
      <c r="Z1977" s="2">
        <v>204</v>
      </c>
      <c r="AA1977" s="9">
        <f t="shared" si="272"/>
        <v>19001</v>
      </c>
      <c r="AB1977" s="9">
        <f t="shared" si="273"/>
        <v>2135</v>
      </c>
      <c r="AC1977" s="9">
        <f t="shared" si="274"/>
        <v>1286</v>
      </c>
      <c r="AD1977" s="9">
        <f t="shared" si="275"/>
        <v>1180</v>
      </c>
      <c r="AE1977" s="44">
        <f t="shared" si="276"/>
        <v>2.5745697837004536E-5</v>
      </c>
      <c r="AF1977" s="9">
        <f t="shared" si="277"/>
        <v>290</v>
      </c>
      <c r="AG1977" s="9">
        <f t="shared" si="270"/>
        <v>344</v>
      </c>
      <c r="AH1977" s="44">
        <f t="shared" si="278"/>
        <v>2.835731378403583E-5</v>
      </c>
      <c r="AI1977">
        <f>AA1977/'Totals and Drop Down Lists'!W$6*Inputs!E$37</f>
        <v>17236.574876254512</v>
      </c>
      <c r="AJ1977">
        <f>AB1977/'Totals and Drop Down Lists'!X$6*Inputs!F$37</f>
        <v>7024.9766351860189</v>
      </c>
      <c r="AK1977">
        <f>AC1977/'Totals and Drop Down Lists'!Y$6*Inputs!G$37</f>
        <v>8477.7463932021947</v>
      </c>
      <c r="AL1977">
        <f>AD1977/'Totals and Drop Down Lists'!Z$6*Inputs!H$37</f>
        <v>9460.6514985927879</v>
      </c>
      <c r="AM1977">
        <f>AE1977/'Totals and Drop Down Lists'!AA$6*Inputs!I$37</f>
        <v>3205.0651982524209</v>
      </c>
      <c r="AN1977">
        <f>AF1977/'Totals and Drop Down Lists'!AB$6*Inputs!J$37</f>
        <v>5787.4410106999749</v>
      </c>
      <c r="AO1977">
        <f>AG1977/'Totals and Drop Down Lists'!AC$6*Inputs!K$37</f>
        <v>6406.5102056075175</v>
      </c>
      <c r="AP1977">
        <f>AH1977/'Totals and Drop Down Lists'!AD$6*Inputs!L$37</f>
        <v>6673.3240736922608</v>
      </c>
      <c r="AQ1977">
        <f>IF(OR($D1977="51",$D1977="52",$D1977="61"),(AA1977/'Totals and Drop Down Lists'!W$4)*Inputs!E$38,0)</f>
        <v>0</v>
      </c>
      <c r="AR1977">
        <f>IF(OR($D1977="51",$D1977="52",$D1977="61"),(AB1977/'Totals and Drop Down Lists'!X$4)*Inputs!F$38,0)</f>
        <v>0</v>
      </c>
      <c r="AS1977">
        <f>IF(OR($D1977="51",$D1977="52",$D1977="61"),(AC1977/'Totals and Drop Down Lists'!Y$4)*Inputs!G$38,0)</f>
        <v>0</v>
      </c>
      <c r="AT1977">
        <f>IF(OR($D1977="51",$D1977="52",$D1977="61"),(AD1977/'Totals and Drop Down Lists'!Z$4)*Inputs!H$38,0)</f>
        <v>0</v>
      </c>
      <c r="AU1977">
        <f>IF(OR($D1977="51",$D1977="52",$D1977="61"),(AE1977/'Totals and Drop Down Lists'!AA$4)*Inputs!I$38,0)</f>
        <v>0</v>
      </c>
      <c r="AV1977">
        <f>IF(OR($D1977="51",$D1977="52",$D1977="61"),(AF1977/'Totals and Drop Down Lists'!AB$4)*Inputs!J$38,0)</f>
        <v>0</v>
      </c>
      <c r="AW1977">
        <f>IF(OR($D1977="51",$D1977="52",$D1977="61"),(AG1977/'Totals and Drop Down Lists'!AC$4)*Inputs!K$38,0)</f>
        <v>0</v>
      </c>
      <c r="AX1977">
        <f>IF(OR($D1977="51",$D1977="52",$D1977="61"),(AH1977/'Totals and Drop Down Lists'!AD$4)*Inputs!L$38,0)</f>
        <v>0</v>
      </c>
      <c r="AY1977">
        <f>IF(OR($D1977="51",$D1977="52",$D1977="61"),0,(AA1977/'Totals and Drop Down Lists'!W$5)*Inputs!E$39)</f>
        <v>0</v>
      </c>
      <c r="AZ1977">
        <f>IF(OR($D1977="51",$D1977="52",$D1977="61"),0,(AB1977/'Totals and Drop Down Lists'!X$5)*Inputs!F$39)</f>
        <v>0</v>
      </c>
      <c r="BA1977">
        <f>IF(OR($D1977="51",$D1977="52",$D1977="61"),0,(AC1977/'Totals and Drop Down Lists'!Y$5)*Inputs!G$39)</f>
        <v>0</v>
      </c>
      <c r="BB1977">
        <f>IF(OR($D1977="51",$D1977="52",$D1977="61"),0,(AD1977/'Totals and Drop Down Lists'!Z$5)*Inputs!H$39)</f>
        <v>0</v>
      </c>
      <c r="BC1977">
        <f>IF(OR($D1977="51",$D1977="52",$D1977="61"),0,(AE1977/'Totals and Drop Down Lists'!AA$5)*Inputs!I$39)</f>
        <v>0</v>
      </c>
      <c r="BD1977">
        <f>IF(OR($D1977="51",$D1977="52",$D1977="61"),0,(AF1977/'Totals and Drop Down Lists'!AB$5)*Inputs!J$39)</f>
        <v>0</v>
      </c>
      <c r="BE1977">
        <f>IF(OR($D1977="51",$D1977="52",$D1977="61"),0,(AG1977/'Totals and Drop Down Lists'!AC$5)*Inputs!K$39)</f>
        <v>0</v>
      </c>
      <c r="BF1977">
        <f>IF(OR($D1977="51",$D1977="52",$D1977="61"),0,(AH1977/'Totals and Drop Down Lists'!AD$5)*Inputs!L$39)</f>
        <v>0</v>
      </c>
      <c r="BG1977" s="10">
        <f t="shared" si="271"/>
        <v>64272.289891487693</v>
      </c>
    </row>
    <row r="1978" spans="1:59" ht="28.8">
      <c r="A1978" s="1" t="s">
        <v>7546</v>
      </c>
      <c r="B1978" s="1" t="s">
        <v>3430</v>
      </c>
      <c r="C1978" s="1" t="s">
        <v>3528</v>
      </c>
      <c r="D1978" s="1" t="s">
        <v>25</v>
      </c>
      <c r="E1978" s="1" t="s">
        <v>3529</v>
      </c>
      <c r="F1978" s="2">
        <v>42146</v>
      </c>
      <c r="G1978" s="2">
        <v>682</v>
      </c>
      <c r="H1978" s="2">
        <v>15</v>
      </c>
      <c r="I1978" s="2">
        <v>7594</v>
      </c>
      <c r="J1978" s="2">
        <v>16212</v>
      </c>
      <c r="K1978" s="2">
        <v>4924</v>
      </c>
      <c r="L1978" s="2">
        <v>290</v>
      </c>
      <c r="M1978" s="2">
        <v>35</v>
      </c>
      <c r="N1978" s="2">
        <v>72</v>
      </c>
      <c r="O1978" s="2">
        <v>110</v>
      </c>
      <c r="P1978" s="2">
        <v>28</v>
      </c>
      <c r="Q1978" s="2">
        <v>0</v>
      </c>
      <c r="R1978" s="2">
        <v>3296</v>
      </c>
      <c r="S1978" s="2">
        <v>3091500</v>
      </c>
      <c r="T1978" s="2">
        <v>135595600</v>
      </c>
      <c r="U1978" s="2">
        <v>651</v>
      </c>
      <c r="V1978" s="2">
        <v>242</v>
      </c>
      <c r="W1978" s="2">
        <v>150</v>
      </c>
      <c r="X1978" s="2">
        <v>1043</v>
      </c>
      <c r="Y1978" s="2">
        <v>113</v>
      </c>
      <c r="Z1978" s="2">
        <v>792</v>
      </c>
      <c r="AA1978" s="9">
        <f t="shared" si="272"/>
        <v>42146</v>
      </c>
      <c r="AB1978" s="9">
        <f t="shared" si="273"/>
        <v>6897</v>
      </c>
      <c r="AC1978" s="9">
        <f t="shared" si="274"/>
        <v>3831</v>
      </c>
      <c r="AD1978" s="9">
        <f t="shared" si="275"/>
        <v>3296</v>
      </c>
      <c r="AE1978" s="44">
        <f t="shared" si="276"/>
        <v>1.0444683381772645E-4</v>
      </c>
      <c r="AF1978" s="9">
        <f t="shared" si="277"/>
        <v>651</v>
      </c>
      <c r="AG1978" s="9">
        <f t="shared" si="270"/>
        <v>905</v>
      </c>
      <c r="AH1978" s="44">
        <f t="shared" si="278"/>
        <v>1.0227773804828973E-4</v>
      </c>
      <c r="AI1978">
        <f>AA1978/'Totals and Drop Down Lists'!W$6*Inputs!E$37</f>
        <v>38232.339599738043</v>
      </c>
      <c r="AJ1978">
        <f>AB1978/'Totals and Drop Down Lists'!X$6*Inputs!F$37</f>
        <v>22693.800399474461</v>
      </c>
      <c r="AK1978">
        <f>AC1978/'Totals and Drop Down Lists'!Y$6*Inputs!G$37</f>
        <v>25255.246059376059</v>
      </c>
      <c r="AL1978">
        <f>AD1978/'Totals and Drop Down Lists'!Z$6*Inputs!H$37</f>
        <v>26425.68418589986</v>
      </c>
      <c r="AM1978">
        <f>AE1978/'Totals and Drop Down Lists'!AA$6*Inputs!I$37</f>
        <v>13002.518488960781</v>
      </c>
      <c r="AN1978">
        <f>AF1978/'Totals and Drop Down Lists'!AB$6*Inputs!J$37</f>
        <v>12991.807234364427</v>
      </c>
      <c r="AO1978">
        <f>AG1978/'Totals and Drop Down Lists'!AC$6*Inputs!K$37</f>
        <v>16854.336442077914</v>
      </c>
      <c r="AP1978">
        <f>AH1978/'Totals and Drop Down Lists'!AD$6*Inputs!L$37</f>
        <v>24069.010792717767</v>
      </c>
      <c r="AQ1978">
        <f>IF(OR($D1978="51",$D1978="52",$D1978="61"),(AA1978/'Totals and Drop Down Lists'!W$4)*Inputs!E$38,0)</f>
        <v>0</v>
      </c>
      <c r="AR1978">
        <f>IF(OR($D1978="51",$D1978="52",$D1978="61"),(AB1978/'Totals and Drop Down Lists'!X$4)*Inputs!F$38,0)</f>
        <v>0</v>
      </c>
      <c r="AS1978">
        <f>IF(OR($D1978="51",$D1978="52",$D1978="61"),(AC1978/'Totals and Drop Down Lists'!Y$4)*Inputs!G$38,0)</f>
        <v>0</v>
      </c>
      <c r="AT1978">
        <f>IF(OR($D1978="51",$D1978="52",$D1978="61"),(AD1978/'Totals and Drop Down Lists'!Z$4)*Inputs!H$38,0)</f>
        <v>0</v>
      </c>
      <c r="AU1978">
        <f>IF(OR($D1978="51",$D1978="52",$D1978="61"),(AE1978/'Totals and Drop Down Lists'!AA$4)*Inputs!I$38,0)</f>
        <v>0</v>
      </c>
      <c r="AV1978">
        <f>IF(OR($D1978="51",$D1978="52",$D1978="61"),(AF1978/'Totals and Drop Down Lists'!AB$4)*Inputs!J$38,0)</f>
        <v>0</v>
      </c>
      <c r="AW1978">
        <f>IF(OR($D1978="51",$D1978="52",$D1978="61"),(AG1978/'Totals and Drop Down Lists'!AC$4)*Inputs!K$38,0)</f>
        <v>0</v>
      </c>
      <c r="AX1978">
        <f>IF(OR($D1978="51",$D1978="52",$D1978="61"),(AH1978/'Totals and Drop Down Lists'!AD$4)*Inputs!L$38,0)</f>
        <v>0</v>
      </c>
      <c r="AY1978">
        <f>IF(OR($D1978="51",$D1978="52",$D1978="61"),0,(AA1978/'Totals and Drop Down Lists'!W$5)*Inputs!E$39)</f>
        <v>0</v>
      </c>
      <c r="AZ1978">
        <f>IF(OR($D1978="51",$D1978="52",$D1978="61"),0,(AB1978/'Totals and Drop Down Lists'!X$5)*Inputs!F$39)</f>
        <v>0</v>
      </c>
      <c r="BA1978">
        <f>IF(OR($D1978="51",$D1978="52",$D1978="61"),0,(AC1978/'Totals and Drop Down Lists'!Y$5)*Inputs!G$39)</f>
        <v>0</v>
      </c>
      <c r="BB1978">
        <f>IF(OR($D1978="51",$D1978="52",$D1978="61"),0,(AD1978/'Totals and Drop Down Lists'!Z$5)*Inputs!H$39)</f>
        <v>0</v>
      </c>
      <c r="BC1978">
        <f>IF(OR($D1978="51",$D1978="52",$D1978="61"),0,(AE1978/'Totals and Drop Down Lists'!AA$5)*Inputs!I$39)</f>
        <v>0</v>
      </c>
      <c r="BD1978">
        <f>IF(OR($D1978="51",$D1978="52",$D1978="61"),0,(AF1978/'Totals and Drop Down Lists'!AB$5)*Inputs!J$39)</f>
        <v>0</v>
      </c>
      <c r="BE1978">
        <f>IF(OR($D1978="51",$D1978="52",$D1978="61"),0,(AG1978/'Totals and Drop Down Lists'!AC$5)*Inputs!K$39)</f>
        <v>0</v>
      </c>
      <c r="BF1978">
        <f>IF(OR($D1978="51",$D1978="52",$D1978="61"),0,(AH1978/'Totals and Drop Down Lists'!AD$5)*Inputs!L$39)</f>
        <v>0</v>
      </c>
      <c r="BG1978" s="10">
        <f t="shared" si="271"/>
        <v>179524.7432026093</v>
      </c>
    </row>
    <row r="1979" spans="1:59" ht="28.8">
      <c r="A1979" s="1" t="s">
        <v>7546</v>
      </c>
      <c r="B1979" s="1" t="s">
        <v>3430</v>
      </c>
      <c r="C1979" s="1" t="s">
        <v>3530</v>
      </c>
      <c r="D1979" s="1" t="s">
        <v>25</v>
      </c>
      <c r="E1979" s="1" t="s">
        <v>3531</v>
      </c>
      <c r="F1979" s="2">
        <v>44969</v>
      </c>
      <c r="G1979" s="2">
        <v>2154</v>
      </c>
      <c r="H1979" s="2">
        <v>396</v>
      </c>
      <c r="I1979" s="2">
        <v>7558</v>
      </c>
      <c r="J1979" s="2">
        <v>16699</v>
      </c>
      <c r="K1979" s="2">
        <v>6470</v>
      </c>
      <c r="L1979" s="2">
        <v>107</v>
      </c>
      <c r="M1979" s="2">
        <v>6</v>
      </c>
      <c r="N1979" s="2">
        <v>0</v>
      </c>
      <c r="O1979" s="2">
        <v>142</v>
      </c>
      <c r="P1979" s="2">
        <v>16</v>
      </c>
      <c r="Q1979" s="2">
        <v>7</v>
      </c>
      <c r="R1979" s="2">
        <v>1484</v>
      </c>
      <c r="S1979" s="2">
        <v>4069200</v>
      </c>
      <c r="T1979" s="2">
        <v>199791100</v>
      </c>
      <c r="U1979" s="2">
        <v>681</v>
      </c>
      <c r="V1979" s="2">
        <v>317</v>
      </c>
      <c r="W1979" s="2">
        <v>44</v>
      </c>
      <c r="X1979" s="2">
        <v>1388</v>
      </c>
      <c r="Y1979" s="2">
        <v>160</v>
      </c>
      <c r="Z1979" s="2">
        <v>820</v>
      </c>
      <c r="AA1979" s="9">
        <f t="shared" si="272"/>
        <v>44969</v>
      </c>
      <c r="AB1979" s="9">
        <f t="shared" si="273"/>
        <v>5008</v>
      </c>
      <c r="AC1979" s="9">
        <f t="shared" si="274"/>
        <v>1762</v>
      </c>
      <c r="AD1979" s="9">
        <f t="shared" si="275"/>
        <v>1484</v>
      </c>
      <c r="AE1979" s="44">
        <f t="shared" si="276"/>
        <v>1.7507086702870959E-4</v>
      </c>
      <c r="AF1979" s="9">
        <f t="shared" si="277"/>
        <v>1027</v>
      </c>
      <c r="AG1979" s="9">
        <f t="shared" si="270"/>
        <v>980</v>
      </c>
      <c r="AH1979" s="44">
        <f t="shared" si="278"/>
        <v>1.412833480316991E-4</v>
      </c>
      <c r="AI1979">
        <f>AA1979/'Totals and Drop Down Lists'!W$6*Inputs!E$37</f>
        <v>40793.196969122109</v>
      </c>
      <c r="AJ1979">
        <f>AB1979/'Totals and Drop Down Lists'!X$6*Inputs!F$37</f>
        <v>16478.259011246642</v>
      </c>
      <c r="AK1979">
        <f>AC1979/'Totals and Drop Down Lists'!Y$6*Inputs!G$37</f>
        <v>11615.699179488543</v>
      </c>
      <c r="AL1979">
        <f>AD1979/'Totals and Drop Down Lists'!Z$6*Inputs!H$37</f>
        <v>11897.971884670929</v>
      </c>
      <c r="AM1979">
        <f>AE1979/'Totals and Drop Down Lists'!AA$6*Inputs!I$37</f>
        <v>21794.458503086313</v>
      </c>
      <c r="AN1979">
        <f>AF1979/'Totals and Drop Down Lists'!AB$6*Inputs!J$37</f>
        <v>20495.523855134052</v>
      </c>
      <c r="AO1979">
        <f>AG1979/'Totals and Drop Down Lists'!AC$6*Inputs!K$37</f>
        <v>18251.104655509786</v>
      </c>
      <c r="AP1979">
        <f>AH1979/'Totals and Drop Down Lists'!AD$6*Inputs!L$37</f>
        <v>33248.197442543358</v>
      </c>
      <c r="AQ1979">
        <f>IF(OR($D1979="51",$D1979="52",$D1979="61"),(AA1979/'Totals and Drop Down Lists'!W$4)*Inputs!E$38,0)</f>
        <v>0</v>
      </c>
      <c r="AR1979">
        <f>IF(OR($D1979="51",$D1979="52",$D1979="61"),(AB1979/'Totals and Drop Down Lists'!X$4)*Inputs!F$38,0)</f>
        <v>0</v>
      </c>
      <c r="AS1979">
        <f>IF(OR($D1979="51",$D1979="52",$D1979="61"),(AC1979/'Totals and Drop Down Lists'!Y$4)*Inputs!G$38,0)</f>
        <v>0</v>
      </c>
      <c r="AT1979">
        <f>IF(OR($D1979="51",$D1979="52",$D1979="61"),(AD1979/'Totals and Drop Down Lists'!Z$4)*Inputs!H$38,0)</f>
        <v>0</v>
      </c>
      <c r="AU1979">
        <f>IF(OR($D1979="51",$D1979="52",$D1979="61"),(AE1979/'Totals and Drop Down Lists'!AA$4)*Inputs!I$38,0)</f>
        <v>0</v>
      </c>
      <c r="AV1979">
        <f>IF(OR($D1979="51",$D1979="52",$D1979="61"),(AF1979/'Totals and Drop Down Lists'!AB$4)*Inputs!J$38,0)</f>
        <v>0</v>
      </c>
      <c r="AW1979">
        <f>IF(OR($D1979="51",$D1979="52",$D1979="61"),(AG1979/'Totals and Drop Down Lists'!AC$4)*Inputs!K$38,0)</f>
        <v>0</v>
      </c>
      <c r="AX1979">
        <f>IF(OR($D1979="51",$D1979="52",$D1979="61"),(AH1979/'Totals and Drop Down Lists'!AD$4)*Inputs!L$38,0)</f>
        <v>0</v>
      </c>
      <c r="AY1979">
        <f>IF(OR($D1979="51",$D1979="52",$D1979="61"),0,(AA1979/'Totals and Drop Down Lists'!W$5)*Inputs!E$39)</f>
        <v>0</v>
      </c>
      <c r="AZ1979">
        <f>IF(OR($D1979="51",$D1979="52",$D1979="61"),0,(AB1979/'Totals and Drop Down Lists'!X$5)*Inputs!F$39)</f>
        <v>0</v>
      </c>
      <c r="BA1979">
        <f>IF(OR($D1979="51",$D1979="52",$D1979="61"),0,(AC1979/'Totals and Drop Down Lists'!Y$5)*Inputs!G$39)</f>
        <v>0</v>
      </c>
      <c r="BB1979">
        <f>IF(OR($D1979="51",$D1979="52",$D1979="61"),0,(AD1979/'Totals and Drop Down Lists'!Z$5)*Inputs!H$39)</f>
        <v>0</v>
      </c>
      <c r="BC1979">
        <f>IF(OR($D1979="51",$D1979="52",$D1979="61"),0,(AE1979/'Totals and Drop Down Lists'!AA$5)*Inputs!I$39)</f>
        <v>0</v>
      </c>
      <c r="BD1979">
        <f>IF(OR($D1979="51",$D1979="52",$D1979="61"),0,(AF1979/'Totals and Drop Down Lists'!AB$5)*Inputs!J$39)</f>
        <v>0</v>
      </c>
      <c r="BE1979">
        <f>IF(OR($D1979="51",$D1979="52",$D1979="61"),0,(AG1979/'Totals and Drop Down Lists'!AC$5)*Inputs!K$39)</f>
        <v>0</v>
      </c>
      <c r="BF1979">
        <f>IF(OR($D1979="51",$D1979="52",$D1979="61"),0,(AH1979/'Totals and Drop Down Lists'!AD$5)*Inputs!L$39)</f>
        <v>0</v>
      </c>
      <c r="BG1979" s="10">
        <f t="shared" si="271"/>
        <v>174574.41150080174</v>
      </c>
    </row>
    <row r="1980" spans="1:59" ht="28.8">
      <c r="A1980" s="1" t="s">
        <v>7546</v>
      </c>
      <c r="B1980" s="1" t="s">
        <v>3430</v>
      </c>
      <c r="C1980" s="1" t="s">
        <v>94</v>
      </c>
      <c r="D1980" s="1" t="s">
        <v>25</v>
      </c>
      <c r="E1980" s="1" t="s">
        <v>3532</v>
      </c>
      <c r="F1980" s="2">
        <v>18579</v>
      </c>
      <c r="G1980" s="2">
        <v>91</v>
      </c>
      <c r="H1980" s="2">
        <v>4</v>
      </c>
      <c r="I1980" s="2">
        <v>2455</v>
      </c>
      <c r="J1980" s="2">
        <v>6559</v>
      </c>
      <c r="K1980" s="2">
        <v>1700</v>
      </c>
      <c r="L1980" s="2">
        <v>37</v>
      </c>
      <c r="M1980" s="2">
        <v>0</v>
      </c>
      <c r="N1980" s="2">
        <v>0</v>
      </c>
      <c r="O1980" s="2">
        <v>20</v>
      </c>
      <c r="P1980" s="2">
        <v>9</v>
      </c>
      <c r="Q1980" s="2">
        <v>0</v>
      </c>
      <c r="R1980" s="2">
        <v>1678</v>
      </c>
      <c r="S1980" s="2">
        <v>824000</v>
      </c>
      <c r="T1980" s="2">
        <v>46928400</v>
      </c>
      <c r="U1980" s="2">
        <v>149</v>
      </c>
      <c r="V1980" s="2">
        <v>111</v>
      </c>
      <c r="W1980" s="2">
        <v>25</v>
      </c>
      <c r="X1980" s="2">
        <v>299</v>
      </c>
      <c r="Y1980" s="2">
        <v>86</v>
      </c>
      <c r="Z1980" s="2">
        <v>156</v>
      </c>
      <c r="AA1980" s="9">
        <f t="shared" si="272"/>
        <v>18579</v>
      </c>
      <c r="AB1980" s="9">
        <f t="shared" si="273"/>
        <v>2360</v>
      </c>
      <c r="AC1980" s="9">
        <f t="shared" si="274"/>
        <v>1744</v>
      </c>
      <c r="AD1980" s="9">
        <f t="shared" si="275"/>
        <v>1678</v>
      </c>
      <c r="AE1980" s="44">
        <f t="shared" si="276"/>
        <v>3.0772019416587E-5</v>
      </c>
      <c r="AF1980" s="9">
        <f t="shared" si="277"/>
        <v>163</v>
      </c>
      <c r="AG1980" s="9">
        <f t="shared" si="270"/>
        <v>242</v>
      </c>
      <c r="AH1980" s="44">
        <f t="shared" si="278"/>
        <v>2.3338758104235162E-5</v>
      </c>
      <c r="AI1980">
        <f>AA1980/'Totals and Drop Down Lists'!W$6*Inputs!E$37</f>
        <v>16853.761624437269</v>
      </c>
      <c r="AJ1980">
        <f>AB1980/'Totals and Drop Down Lists'!X$6*Inputs!F$37</f>
        <v>7765.3137513063257</v>
      </c>
      <c r="AK1980">
        <f>AC1980/'Totals and Drop Down Lists'!Y$6*Inputs!G$37</f>
        <v>11497.037099334857</v>
      </c>
      <c r="AL1980">
        <f>AD1980/'Totals and Drop Down Lists'!Z$6*Inputs!H$37</f>
        <v>13453.367131049747</v>
      </c>
      <c r="AM1980">
        <f>AE1980/'Totals and Drop Down Lists'!AA$6*Inputs!I$37</f>
        <v>3830.7887063870608</v>
      </c>
      <c r="AN1980">
        <f>AF1980/'Totals and Drop Down Lists'!AB$6*Inputs!J$37</f>
        <v>3252.9409818761933</v>
      </c>
      <c r="AO1980">
        <f>AG1980/'Totals and Drop Down Lists'!AC$6*Inputs!K$37</f>
        <v>4506.9054353401716</v>
      </c>
      <c r="AP1980">
        <f>AH1980/'Totals and Drop Down Lists'!AD$6*Inputs!L$37</f>
        <v>5492.3078220036832</v>
      </c>
      <c r="AQ1980">
        <f>IF(OR($D1980="51",$D1980="52",$D1980="61"),(AA1980/'Totals and Drop Down Lists'!W$4)*Inputs!E$38,0)</f>
        <v>0</v>
      </c>
      <c r="AR1980">
        <f>IF(OR($D1980="51",$D1980="52",$D1980="61"),(AB1980/'Totals and Drop Down Lists'!X$4)*Inputs!F$38,0)</f>
        <v>0</v>
      </c>
      <c r="AS1980">
        <f>IF(OR($D1980="51",$D1980="52",$D1980="61"),(AC1980/'Totals and Drop Down Lists'!Y$4)*Inputs!G$38,0)</f>
        <v>0</v>
      </c>
      <c r="AT1980">
        <f>IF(OR($D1980="51",$D1980="52",$D1980="61"),(AD1980/'Totals and Drop Down Lists'!Z$4)*Inputs!H$38,0)</f>
        <v>0</v>
      </c>
      <c r="AU1980">
        <f>IF(OR($D1980="51",$D1980="52",$D1980="61"),(AE1980/'Totals and Drop Down Lists'!AA$4)*Inputs!I$38,0)</f>
        <v>0</v>
      </c>
      <c r="AV1980">
        <f>IF(OR($D1980="51",$D1980="52",$D1980="61"),(AF1980/'Totals and Drop Down Lists'!AB$4)*Inputs!J$38,0)</f>
        <v>0</v>
      </c>
      <c r="AW1980">
        <f>IF(OR($D1980="51",$D1980="52",$D1980="61"),(AG1980/'Totals and Drop Down Lists'!AC$4)*Inputs!K$38,0)</f>
        <v>0</v>
      </c>
      <c r="AX1980">
        <f>IF(OR($D1980="51",$D1980="52",$D1980="61"),(AH1980/'Totals and Drop Down Lists'!AD$4)*Inputs!L$38,0)</f>
        <v>0</v>
      </c>
      <c r="AY1980">
        <f>IF(OR($D1980="51",$D1980="52",$D1980="61"),0,(AA1980/'Totals and Drop Down Lists'!W$5)*Inputs!E$39)</f>
        <v>0</v>
      </c>
      <c r="AZ1980">
        <f>IF(OR($D1980="51",$D1980="52",$D1980="61"),0,(AB1980/'Totals and Drop Down Lists'!X$5)*Inputs!F$39)</f>
        <v>0</v>
      </c>
      <c r="BA1980">
        <f>IF(OR($D1980="51",$D1980="52",$D1980="61"),0,(AC1980/'Totals and Drop Down Lists'!Y$5)*Inputs!G$39)</f>
        <v>0</v>
      </c>
      <c r="BB1980">
        <f>IF(OR($D1980="51",$D1980="52",$D1980="61"),0,(AD1980/'Totals and Drop Down Lists'!Z$5)*Inputs!H$39)</f>
        <v>0</v>
      </c>
      <c r="BC1980">
        <f>IF(OR($D1980="51",$D1980="52",$D1980="61"),0,(AE1980/'Totals and Drop Down Lists'!AA$5)*Inputs!I$39)</f>
        <v>0</v>
      </c>
      <c r="BD1980">
        <f>IF(OR($D1980="51",$D1980="52",$D1980="61"),0,(AF1980/'Totals and Drop Down Lists'!AB$5)*Inputs!J$39)</f>
        <v>0</v>
      </c>
      <c r="BE1980">
        <f>IF(OR($D1980="51",$D1980="52",$D1980="61"),0,(AG1980/'Totals and Drop Down Lists'!AC$5)*Inputs!K$39)</f>
        <v>0</v>
      </c>
      <c r="BF1980">
        <f>IF(OR($D1980="51",$D1980="52",$D1980="61"),0,(AH1980/'Totals and Drop Down Lists'!AD$5)*Inputs!L$39)</f>
        <v>0</v>
      </c>
      <c r="BG1980" s="10">
        <f t="shared" si="271"/>
        <v>66652.422551735304</v>
      </c>
    </row>
    <row r="1981" spans="1:59" ht="28.8">
      <c r="A1981" s="1" t="s">
        <v>7546</v>
      </c>
      <c r="B1981" s="1" t="s">
        <v>3430</v>
      </c>
      <c r="C1981" s="1" t="s">
        <v>3533</v>
      </c>
      <c r="D1981" s="1" t="s">
        <v>58</v>
      </c>
      <c r="E1981" s="1" t="s">
        <v>3534</v>
      </c>
      <c r="F1981" s="2">
        <v>46586</v>
      </c>
      <c r="G1981" s="2">
        <v>266</v>
      </c>
      <c r="H1981" s="2">
        <v>153</v>
      </c>
      <c r="I1981" s="2">
        <v>3156</v>
      </c>
      <c r="J1981" s="2">
        <v>17773</v>
      </c>
      <c r="K1981" s="2">
        <v>4862</v>
      </c>
      <c r="L1981" s="2">
        <v>84</v>
      </c>
      <c r="M1981" s="2">
        <v>1</v>
      </c>
      <c r="N1981" s="2">
        <v>10</v>
      </c>
      <c r="O1981" s="2">
        <v>136</v>
      </c>
      <c r="P1981" s="2">
        <v>4</v>
      </c>
      <c r="Q1981" s="2">
        <v>0</v>
      </c>
      <c r="R1981" s="2">
        <v>1299</v>
      </c>
      <c r="S1981" s="2">
        <v>4107400</v>
      </c>
      <c r="T1981" s="2">
        <v>252726000</v>
      </c>
      <c r="U1981" s="2">
        <v>464</v>
      </c>
      <c r="V1981" s="2">
        <v>173</v>
      </c>
      <c r="W1981" s="2">
        <v>10</v>
      </c>
      <c r="X1981" s="2">
        <v>866</v>
      </c>
      <c r="Y1981" s="2">
        <v>118</v>
      </c>
      <c r="Z1981" s="2">
        <v>640</v>
      </c>
      <c r="AA1981" s="9">
        <f t="shared" si="272"/>
        <v>46586</v>
      </c>
      <c r="AB1981" s="9">
        <f t="shared" si="273"/>
        <v>2737</v>
      </c>
      <c r="AC1981" s="9">
        <f t="shared" si="274"/>
        <v>1534</v>
      </c>
      <c r="AD1981" s="9">
        <f t="shared" si="275"/>
        <v>1299</v>
      </c>
      <c r="AE1981" s="44">
        <f t="shared" si="276"/>
        <v>9.2889142571351085E-5</v>
      </c>
      <c r="AF1981" s="9">
        <f t="shared" si="277"/>
        <v>683</v>
      </c>
      <c r="AG1981" s="9">
        <f t="shared" si="270"/>
        <v>758</v>
      </c>
      <c r="AH1981" s="44">
        <f t="shared" si="278"/>
        <v>7.7156852966632511E-5</v>
      </c>
      <c r="AI1981">
        <f>AA1981/'Totals and Drop Down Lists'!W$6*Inputs!E$37</f>
        <v>42260.043007483429</v>
      </c>
      <c r="AJ1981">
        <f>AB1981/'Totals and Drop Down Lists'!X$6*Inputs!F$37</f>
        <v>9005.7897192056826</v>
      </c>
      <c r="AK1981">
        <f>AC1981/'Totals and Drop Down Lists'!Y$6*Inputs!G$37</f>
        <v>10112.646164208529</v>
      </c>
      <c r="AL1981">
        <f>AD1981/'Totals and Drop Down Lists'!Z$6*Inputs!H$37</f>
        <v>10414.73414972206</v>
      </c>
      <c r="AM1981">
        <f>AE1981/'Totals and Drop Down Lists'!AA$6*Inputs!I$37</f>
        <v>11563.709014056518</v>
      </c>
      <c r="AN1981">
        <f>AF1981/'Totals and Drop Down Lists'!AB$6*Inputs!J$37</f>
        <v>13630.421414855458</v>
      </c>
      <c r="AO1981">
        <f>AG1981/'Totals and Drop Down Lists'!AC$6*Inputs!K$37</f>
        <v>14116.670743751449</v>
      </c>
      <c r="AP1981">
        <f>AH1981/'Totals and Drop Down Lists'!AD$6*Inputs!L$37</f>
        <v>18157.315191202255</v>
      </c>
      <c r="AQ1981">
        <f>IF(OR($D1981="51",$D1981="52",$D1981="61"),(AA1981/'Totals and Drop Down Lists'!W$4)*Inputs!E$38,0)</f>
        <v>0</v>
      </c>
      <c r="AR1981">
        <f>IF(OR($D1981="51",$D1981="52",$D1981="61"),(AB1981/'Totals and Drop Down Lists'!X$4)*Inputs!F$38,0)</f>
        <v>0</v>
      </c>
      <c r="AS1981">
        <f>IF(OR($D1981="51",$D1981="52",$D1981="61"),(AC1981/'Totals and Drop Down Lists'!Y$4)*Inputs!G$38,0)</f>
        <v>0</v>
      </c>
      <c r="AT1981">
        <f>IF(OR($D1981="51",$D1981="52",$D1981="61"),(AD1981/'Totals and Drop Down Lists'!Z$4)*Inputs!H$38,0)</f>
        <v>0</v>
      </c>
      <c r="AU1981">
        <f>IF(OR($D1981="51",$D1981="52",$D1981="61"),(AE1981/'Totals and Drop Down Lists'!AA$4)*Inputs!I$38,0)</f>
        <v>0</v>
      </c>
      <c r="AV1981">
        <f>IF(OR($D1981="51",$D1981="52",$D1981="61"),(AF1981/'Totals and Drop Down Lists'!AB$4)*Inputs!J$38,0)</f>
        <v>0</v>
      </c>
      <c r="AW1981">
        <f>IF(OR($D1981="51",$D1981="52",$D1981="61"),(AG1981/'Totals and Drop Down Lists'!AC$4)*Inputs!K$38,0)</f>
        <v>0</v>
      </c>
      <c r="AX1981">
        <f>IF(OR($D1981="51",$D1981="52",$D1981="61"),(AH1981/'Totals and Drop Down Lists'!AD$4)*Inputs!L$38,0)</f>
        <v>0</v>
      </c>
      <c r="AY1981">
        <f>IF(OR($D1981="51",$D1981="52",$D1981="61"),0,(AA1981/'Totals and Drop Down Lists'!W$5)*Inputs!E$39)</f>
        <v>0</v>
      </c>
      <c r="AZ1981">
        <f>IF(OR($D1981="51",$D1981="52",$D1981="61"),0,(AB1981/'Totals and Drop Down Lists'!X$5)*Inputs!F$39)</f>
        <v>0</v>
      </c>
      <c r="BA1981">
        <f>IF(OR($D1981="51",$D1981="52",$D1981="61"),0,(AC1981/'Totals and Drop Down Lists'!Y$5)*Inputs!G$39)</f>
        <v>0</v>
      </c>
      <c r="BB1981">
        <f>IF(OR($D1981="51",$D1981="52",$D1981="61"),0,(AD1981/'Totals and Drop Down Lists'!Z$5)*Inputs!H$39)</f>
        <v>0</v>
      </c>
      <c r="BC1981">
        <f>IF(OR($D1981="51",$D1981="52",$D1981="61"),0,(AE1981/'Totals and Drop Down Lists'!AA$5)*Inputs!I$39)</f>
        <v>0</v>
      </c>
      <c r="BD1981">
        <f>IF(OR($D1981="51",$D1981="52",$D1981="61"),0,(AF1981/'Totals and Drop Down Lists'!AB$5)*Inputs!J$39)</f>
        <v>0</v>
      </c>
      <c r="BE1981">
        <f>IF(OR($D1981="51",$D1981="52",$D1981="61"),0,(AG1981/'Totals and Drop Down Lists'!AC$5)*Inputs!K$39)</f>
        <v>0</v>
      </c>
      <c r="BF1981">
        <f>IF(OR($D1981="51",$D1981="52",$D1981="61"),0,(AH1981/'Totals and Drop Down Lists'!AD$5)*Inputs!L$39)</f>
        <v>0</v>
      </c>
      <c r="BG1981" s="10">
        <f t="shared" si="271"/>
        <v>129261.32940448537</v>
      </c>
    </row>
    <row r="1982" spans="1:59" ht="28.8">
      <c r="A1982" s="1" t="s">
        <v>7546</v>
      </c>
      <c r="B1982" s="1" t="s">
        <v>3430</v>
      </c>
      <c r="C1982" s="1" t="s">
        <v>757</v>
      </c>
      <c r="D1982" s="1" t="s">
        <v>25</v>
      </c>
      <c r="E1982" s="1" t="s">
        <v>3535</v>
      </c>
      <c r="F1982" s="2">
        <v>31088</v>
      </c>
      <c r="G1982" s="2">
        <v>601</v>
      </c>
      <c r="H1982" s="2">
        <v>118</v>
      </c>
      <c r="I1982" s="2">
        <v>7043</v>
      </c>
      <c r="J1982" s="2">
        <v>11937</v>
      </c>
      <c r="K1982" s="2">
        <v>3790</v>
      </c>
      <c r="L1982" s="2">
        <v>77</v>
      </c>
      <c r="M1982" s="2">
        <v>27</v>
      </c>
      <c r="N1982" s="2">
        <v>2</v>
      </c>
      <c r="O1982" s="2">
        <v>164</v>
      </c>
      <c r="P1982" s="2">
        <v>0</v>
      </c>
      <c r="Q1982" s="2">
        <v>17</v>
      </c>
      <c r="R1982" s="2">
        <v>2113</v>
      </c>
      <c r="S1982" s="2">
        <v>2159700</v>
      </c>
      <c r="T1982" s="2">
        <v>119268100</v>
      </c>
      <c r="U1982" s="2">
        <v>104</v>
      </c>
      <c r="V1982" s="2">
        <v>169</v>
      </c>
      <c r="W1982" s="2">
        <v>8</v>
      </c>
      <c r="X1982" s="2">
        <v>644</v>
      </c>
      <c r="Y1982" s="2">
        <v>74</v>
      </c>
      <c r="Z1982" s="2">
        <v>413</v>
      </c>
      <c r="AA1982" s="9">
        <f t="shared" si="272"/>
        <v>31088</v>
      </c>
      <c r="AB1982" s="9">
        <f t="shared" si="273"/>
        <v>6324</v>
      </c>
      <c r="AC1982" s="9">
        <f t="shared" si="274"/>
        <v>2400</v>
      </c>
      <c r="AD1982" s="9">
        <f t="shared" si="275"/>
        <v>2113</v>
      </c>
      <c r="AE1982" s="44">
        <f t="shared" si="276"/>
        <v>8.4038639308030625E-5</v>
      </c>
      <c r="AF1982" s="9">
        <f t="shared" si="277"/>
        <v>467</v>
      </c>
      <c r="AG1982" s="9">
        <f t="shared" si="270"/>
        <v>487</v>
      </c>
      <c r="AH1982" s="44">
        <f t="shared" si="278"/>
        <v>5.7533933047623518E-5</v>
      </c>
      <c r="AI1982">
        <f>AA1982/'Totals and Drop Down Lists'!W$6*Inputs!E$37</f>
        <v>28201.180977474884</v>
      </c>
      <c r="AJ1982">
        <f>AB1982/'Totals and Drop Down Lists'!X$6*Inputs!F$37</f>
        <v>20808.408543754747</v>
      </c>
      <c r="AK1982">
        <f>AC1982/'Totals and Drop Down Lists'!Y$6*Inputs!G$37</f>
        <v>15821.610687158061</v>
      </c>
      <c r="AL1982">
        <f>AD1982/'Totals and Drop Down Lists'!Z$6*Inputs!H$37</f>
        <v>16940.980183497089</v>
      </c>
      <c r="AM1982">
        <f>AE1982/'Totals and Drop Down Lists'!AA$6*Inputs!I$37</f>
        <v>10461.915612460834</v>
      </c>
      <c r="AN1982">
        <f>AF1982/'Totals and Drop Down Lists'!AB$6*Inputs!J$37</f>
        <v>9319.7756965409953</v>
      </c>
      <c r="AO1982">
        <f>AG1982/'Totals and Drop Down Lists'!AC$6*Inputs!K$37</f>
        <v>9069.6815992176198</v>
      </c>
      <c r="AP1982">
        <f>AH1982/'Totals and Drop Down Lists'!AD$6*Inputs!L$37</f>
        <v>13539.455231371418</v>
      </c>
      <c r="AQ1982">
        <f>IF(OR($D1982="51",$D1982="52",$D1982="61"),(AA1982/'Totals and Drop Down Lists'!W$4)*Inputs!E$38,0)</f>
        <v>0</v>
      </c>
      <c r="AR1982">
        <f>IF(OR($D1982="51",$D1982="52",$D1982="61"),(AB1982/'Totals and Drop Down Lists'!X$4)*Inputs!F$38,0)</f>
        <v>0</v>
      </c>
      <c r="AS1982">
        <f>IF(OR($D1982="51",$D1982="52",$D1982="61"),(AC1982/'Totals and Drop Down Lists'!Y$4)*Inputs!G$38,0)</f>
        <v>0</v>
      </c>
      <c r="AT1982">
        <f>IF(OR($D1982="51",$D1982="52",$D1982="61"),(AD1982/'Totals and Drop Down Lists'!Z$4)*Inputs!H$38,0)</f>
        <v>0</v>
      </c>
      <c r="AU1982">
        <f>IF(OR($D1982="51",$D1982="52",$D1982="61"),(AE1982/'Totals and Drop Down Lists'!AA$4)*Inputs!I$38,0)</f>
        <v>0</v>
      </c>
      <c r="AV1982">
        <f>IF(OR($D1982="51",$D1982="52",$D1982="61"),(AF1982/'Totals and Drop Down Lists'!AB$4)*Inputs!J$38,0)</f>
        <v>0</v>
      </c>
      <c r="AW1982">
        <f>IF(OR($D1982="51",$D1982="52",$D1982="61"),(AG1982/'Totals and Drop Down Lists'!AC$4)*Inputs!K$38,0)</f>
        <v>0</v>
      </c>
      <c r="AX1982">
        <f>IF(OR($D1982="51",$D1982="52",$D1982="61"),(AH1982/'Totals and Drop Down Lists'!AD$4)*Inputs!L$38,0)</f>
        <v>0</v>
      </c>
      <c r="AY1982">
        <f>IF(OR($D1982="51",$D1982="52",$D1982="61"),0,(AA1982/'Totals and Drop Down Lists'!W$5)*Inputs!E$39)</f>
        <v>0</v>
      </c>
      <c r="AZ1982">
        <f>IF(OR($D1982="51",$D1982="52",$D1982="61"),0,(AB1982/'Totals and Drop Down Lists'!X$5)*Inputs!F$39)</f>
        <v>0</v>
      </c>
      <c r="BA1982">
        <f>IF(OR($D1982="51",$D1982="52",$D1982="61"),0,(AC1982/'Totals and Drop Down Lists'!Y$5)*Inputs!G$39)</f>
        <v>0</v>
      </c>
      <c r="BB1982">
        <f>IF(OR($D1982="51",$D1982="52",$D1982="61"),0,(AD1982/'Totals and Drop Down Lists'!Z$5)*Inputs!H$39)</f>
        <v>0</v>
      </c>
      <c r="BC1982">
        <f>IF(OR($D1982="51",$D1982="52",$D1982="61"),0,(AE1982/'Totals and Drop Down Lists'!AA$5)*Inputs!I$39)</f>
        <v>0</v>
      </c>
      <c r="BD1982">
        <f>IF(OR($D1982="51",$D1982="52",$D1982="61"),0,(AF1982/'Totals and Drop Down Lists'!AB$5)*Inputs!J$39)</f>
        <v>0</v>
      </c>
      <c r="BE1982">
        <f>IF(OR($D1982="51",$D1982="52",$D1982="61"),0,(AG1982/'Totals and Drop Down Lists'!AC$5)*Inputs!K$39)</f>
        <v>0</v>
      </c>
      <c r="BF1982">
        <f>IF(OR($D1982="51",$D1982="52",$D1982="61"),0,(AH1982/'Totals and Drop Down Lists'!AD$5)*Inputs!L$39)</f>
        <v>0</v>
      </c>
      <c r="BG1982" s="10">
        <f t="shared" si="271"/>
        <v>124163.00853147567</v>
      </c>
    </row>
    <row r="1983" spans="1:59" ht="28.8">
      <c r="A1983" s="1" t="s">
        <v>7546</v>
      </c>
      <c r="B1983" s="1" t="s">
        <v>3430</v>
      </c>
      <c r="C1983" s="1" t="s">
        <v>1694</v>
      </c>
      <c r="D1983" s="1" t="s">
        <v>25</v>
      </c>
      <c r="E1983" s="1" t="s">
        <v>3536</v>
      </c>
      <c r="F1983" s="2">
        <v>52795</v>
      </c>
      <c r="G1983" s="2">
        <v>189</v>
      </c>
      <c r="H1983" s="2">
        <v>67</v>
      </c>
      <c r="I1983" s="2">
        <v>5503</v>
      </c>
      <c r="J1983" s="2">
        <v>15747</v>
      </c>
      <c r="K1983" s="2">
        <v>7355</v>
      </c>
      <c r="L1983" s="2">
        <v>184</v>
      </c>
      <c r="M1983" s="2">
        <v>59</v>
      </c>
      <c r="N1983" s="2">
        <v>0</v>
      </c>
      <c r="O1983" s="2">
        <v>112</v>
      </c>
      <c r="P1983" s="2">
        <v>43</v>
      </c>
      <c r="Q1983" s="2">
        <v>8</v>
      </c>
      <c r="R1983" s="2">
        <v>733</v>
      </c>
      <c r="S1983" s="2">
        <v>6178000</v>
      </c>
      <c r="T1983" s="2">
        <v>239797500</v>
      </c>
      <c r="U1983" s="2">
        <v>432</v>
      </c>
      <c r="V1983" s="2">
        <v>419</v>
      </c>
      <c r="W1983" s="2">
        <v>70</v>
      </c>
      <c r="X1983" s="2">
        <v>979</v>
      </c>
      <c r="Y1983" s="2">
        <v>310</v>
      </c>
      <c r="Z1983" s="2">
        <v>405</v>
      </c>
      <c r="AA1983" s="9">
        <f t="shared" si="272"/>
        <v>52795</v>
      </c>
      <c r="AB1983" s="9">
        <f t="shared" si="273"/>
        <v>5247</v>
      </c>
      <c r="AC1983" s="9">
        <f t="shared" si="274"/>
        <v>1139</v>
      </c>
      <c r="AD1983" s="9">
        <f t="shared" si="275"/>
        <v>733</v>
      </c>
      <c r="AE1983" s="44">
        <f t="shared" si="276"/>
        <v>2.3991826526322682E-4</v>
      </c>
      <c r="AF1983" s="9">
        <f t="shared" si="277"/>
        <v>490</v>
      </c>
      <c r="AG1983" s="9">
        <f t="shared" si="270"/>
        <v>715</v>
      </c>
      <c r="AH1983" s="44">
        <f t="shared" si="278"/>
        <v>1.242630410282626E-4</v>
      </c>
      <c r="AI1983">
        <f>AA1983/'Totals and Drop Down Lists'!W$6*Inputs!E$37</f>
        <v>47892.477795476916</v>
      </c>
      <c r="AJ1983">
        <f>AB1983/'Totals and Drop Down Lists'!X$6*Inputs!F$37</f>
        <v>17264.661547925545</v>
      </c>
      <c r="AK1983">
        <f>AC1983/'Totals and Drop Down Lists'!Y$6*Inputs!G$37</f>
        <v>7508.6727386137636</v>
      </c>
      <c r="AL1983">
        <f>AD1983/'Totals and Drop Down Lists'!Z$6*Inputs!H$37</f>
        <v>5876.8284309055198</v>
      </c>
      <c r="AM1983">
        <f>AE1983/'Totals and Drop Down Lists'!AA$6*Inputs!I$37</f>
        <v>29867.268981733971</v>
      </c>
      <c r="AN1983">
        <f>AF1983/'Totals and Drop Down Lists'!AB$6*Inputs!J$37</f>
        <v>9778.7796387689232</v>
      </c>
      <c r="AO1983">
        <f>AG1983/'Totals and Drop Down Lists'!AC$6*Inputs!K$37</f>
        <v>13315.856968050508</v>
      </c>
      <c r="AP1983">
        <f>AH1983/'Totals and Drop Down Lists'!AD$6*Inputs!L$37</f>
        <v>29242.810143425893</v>
      </c>
      <c r="AQ1983">
        <f>IF(OR($D1983="51",$D1983="52",$D1983="61"),(AA1983/'Totals and Drop Down Lists'!W$4)*Inputs!E$38,0)</f>
        <v>0</v>
      </c>
      <c r="AR1983">
        <f>IF(OR($D1983="51",$D1983="52",$D1983="61"),(AB1983/'Totals and Drop Down Lists'!X$4)*Inputs!F$38,0)</f>
        <v>0</v>
      </c>
      <c r="AS1983">
        <f>IF(OR($D1983="51",$D1983="52",$D1983="61"),(AC1983/'Totals and Drop Down Lists'!Y$4)*Inputs!G$38,0)</f>
        <v>0</v>
      </c>
      <c r="AT1983">
        <f>IF(OR($D1983="51",$D1983="52",$D1983="61"),(AD1983/'Totals and Drop Down Lists'!Z$4)*Inputs!H$38,0)</f>
        <v>0</v>
      </c>
      <c r="AU1983">
        <f>IF(OR($D1983="51",$D1983="52",$D1983="61"),(AE1983/'Totals and Drop Down Lists'!AA$4)*Inputs!I$38,0)</f>
        <v>0</v>
      </c>
      <c r="AV1983">
        <f>IF(OR($D1983="51",$D1983="52",$D1983="61"),(AF1983/'Totals and Drop Down Lists'!AB$4)*Inputs!J$38,0)</f>
        <v>0</v>
      </c>
      <c r="AW1983">
        <f>IF(OR($D1983="51",$D1983="52",$D1983="61"),(AG1983/'Totals and Drop Down Lists'!AC$4)*Inputs!K$38,0)</f>
        <v>0</v>
      </c>
      <c r="AX1983">
        <f>IF(OR($D1983="51",$D1983="52",$D1983="61"),(AH1983/'Totals and Drop Down Lists'!AD$4)*Inputs!L$38,0)</f>
        <v>0</v>
      </c>
      <c r="AY1983">
        <f>IF(OR($D1983="51",$D1983="52",$D1983="61"),0,(AA1983/'Totals and Drop Down Lists'!W$5)*Inputs!E$39)</f>
        <v>0</v>
      </c>
      <c r="AZ1983">
        <f>IF(OR($D1983="51",$D1983="52",$D1983="61"),0,(AB1983/'Totals and Drop Down Lists'!X$5)*Inputs!F$39)</f>
        <v>0</v>
      </c>
      <c r="BA1983">
        <f>IF(OR($D1983="51",$D1983="52",$D1983="61"),0,(AC1983/'Totals and Drop Down Lists'!Y$5)*Inputs!G$39)</f>
        <v>0</v>
      </c>
      <c r="BB1983">
        <f>IF(OR($D1983="51",$D1983="52",$D1983="61"),0,(AD1983/'Totals and Drop Down Lists'!Z$5)*Inputs!H$39)</f>
        <v>0</v>
      </c>
      <c r="BC1983">
        <f>IF(OR($D1983="51",$D1983="52",$D1983="61"),0,(AE1983/'Totals and Drop Down Lists'!AA$5)*Inputs!I$39)</f>
        <v>0</v>
      </c>
      <c r="BD1983">
        <f>IF(OR($D1983="51",$D1983="52",$D1983="61"),0,(AF1983/'Totals and Drop Down Lists'!AB$5)*Inputs!J$39)</f>
        <v>0</v>
      </c>
      <c r="BE1983">
        <f>IF(OR($D1983="51",$D1983="52",$D1983="61"),0,(AG1983/'Totals and Drop Down Lists'!AC$5)*Inputs!K$39)</f>
        <v>0</v>
      </c>
      <c r="BF1983">
        <f>IF(OR($D1983="51",$D1983="52",$D1983="61"),0,(AH1983/'Totals and Drop Down Lists'!AD$5)*Inputs!L$39)</f>
        <v>0</v>
      </c>
      <c r="BG1983" s="10">
        <f t="shared" si="271"/>
        <v>160747.35624490102</v>
      </c>
    </row>
    <row r="1984" spans="1:59" ht="28.8">
      <c r="A1984" s="1" t="s">
        <v>7546</v>
      </c>
      <c r="B1984" s="1" t="s">
        <v>3430</v>
      </c>
      <c r="C1984" s="1" t="s">
        <v>699</v>
      </c>
      <c r="D1984" s="1" t="s">
        <v>25</v>
      </c>
      <c r="E1984" s="1" t="s">
        <v>3537</v>
      </c>
      <c r="F1984" s="2">
        <v>4944</v>
      </c>
      <c r="G1984" s="2">
        <v>31</v>
      </c>
      <c r="H1984" s="2">
        <v>14</v>
      </c>
      <c r="I1984" s="2">
        <v>912</v>
      </c>
      <c r="J1984" s="2">
        <v>2230</v>
      </c>
      <c r="K1984" s="2">
        <v>566</v>
      </c>
      <c r="L1984" s="2">
        <v>4</v>
      </c>
      <c r="M1984" s="2">
        <v>0</v>
      </c>
      <c r="N1984" s="2">
        <v>0</v>
      </c>
      <c r="O1984" s="2">
        <v>20</v>
      </c>
      <c r="P1984" s="2">
        <v>17</v>
      </c>
      <c r="Q1984" s="2">
        <v>0</v>
      </c>
      <c r="R1984" s="2">
        <v>713</v>
      </c>
      <c r="S1984" s="2">
        <v>193400</v>
      </c>
      <c r="T1984" s="2">
        <v>9160100</v>
      </c>
      <c r="U1984" s="2">
        <v>36</v>
      </c>
      <c r="V1984" s="2">
        <v>33</v>
      </c>
      <c r="W1984" s="2">
        <v>14</v>
      </c>
      <c r="X1984" s="2">
        <v>109</v>
      </c>
      <c r="Y1984" s="2">
        <v>24</v>
      </c>
      <c r="Z1984" s="2">
        <v>50</v>
      </c>
      <c r="AA1984" s="9">
        <f t="shared" si="272"/>
        <v>4944</v>
      </c>
      <c r="AB1984" s="9">
        <f t="shared" si="273"/>
        <v>867</v>
      </c>
      <c r="AC1984" s="9">
        <f t="shared" si="274"/>
        <v>754</v>
      </c>
      <c r="AD1984" s="9">
        <f t="shared" si="275"/>
        <v>713</v>
      </c>
      <c r="AE1984" s="44">
        <f t="shared" si="276"/>
        <v>1.003283766529271E-5</v>
      </c>
      <c r="AF1984" s="9">
        <f t="shared" si="277"/>
        <v>62</v>
      </c>
      <c r="AG1984" s="9">
        <f t="shared" si="270"/>
        <v>74</v>
      </c>
      <c r="AH1984" s="44">
        <f t="shared" si="278"/>
        <v>6.9886674300021543E-6</v>
      </c>
      <c r="AI1984">
        <f>AA1984/'Totals and Drop Down Lists'!W$6*Inputs!E$37</f>
        <v>4484.9021729489132</v>
      </c>
      <c r="AJ1984">
        <f>AB1984/'Totals and Drop Down Lists'!X$6*Inputs!F$37</f>
        <v>2852.7656874502472</v>
      </c>
      <c r="AK1984">
        <f>AC1984/'Totals and Drop Down Lists'!Y$6*Inputs!G$37</f>
        <v>4970.6226908821573</v>
      </c>
      <c r="AL1984">
        <f>AD1984/'Totals and Drop Down Lists'!Z$6*Inputs!H$37</f>
        <v>5716.4784055056425</v>
      </c>
      <c r="AM1984">
        <f>AE1984/'Totals and Drop Down Lists'!AA$6*Inputs!I$37</f>
        <v>1248.9814432036003</v>
      </c>
      <c r="AN1984">
        <f>AF1984/'Totals and Drop Down Lists'!AB$6*Inputs!J$37</f>
        <v>1237.314974701374</v>
      </c>
      <c r="AO1984">
        <f>AG1984/'Totals and Drop Down Lists'!AC$6*Inputs!K$37</f>
        <v>1378.1446372527798</v>
      </c>
      <c r="AP1984">
        <f>AH1984/'Totals and Drop Down Lists'!AD$6*Inputs!L$37</f>
        <v>1644.6424706813291</v>
      </c>
      <c r="AQ1984">
        <f>IF(OR($D1984="51",$D1984="52",$D1984="61"),(AA1984/'Totals and Drop Down Lists'!W$4)*Inputs!E$38,0)</f>
        <v>0</v>
      </c>
      <c r="AR1984">
        <f>IF(OR($D1984="51",$D1984="52",$D1984="61"),(AB1984/'Totals and Drop Down Lists'!X$4)*Inputs!F$38,0)</f>
        <v>0</v>
      </c>
      <c r="AS1984">
        <f>IF(OR($D1984="51",$D1984="52",$D1984="61"),(AC1984/'Totals and Drop Down Lists'!Y$4)*Inputs!G$38,0)</f>
        <v>0</v>
      </c>
      <c r="AT1984">
        <f>IF(OR($D1984="51",$D1984="52",$D1984="61"),(AD1984/'Totals and Drop Down Lists'!Z$4)*Inputs!H$38,0)</f>
        <v>0</v>
      </c>
      <c r="AU1984">
        <f>IF(OR($D1984="51",$D1984="52",$D1984="61"),(AE1984/'Totals and Drop Down Lists'!AA$4)*Inputs!I$38,0)</f>
        <v>0</v>
      </c>
      <c r="AV1984">
        <f>IF(OR($D1984="51",$D1984="52",$D1984="61"),(AF1984/'Totals and Drop Down Lists'!AB$4)*Inputs!J$38,0)</f>
        <v>0</v>
      </c>
      <c r="AW1984">
        <f>IF(OR($D1984="51",$D1984="52",$D1984="61"),(AG1984/'Totals and Drop Down Lists'!AC$4)*Inputs!K$38,0)</f>
        <v>0</v>
      </c>
      <c r="AX1984">
        <f>IF(OR($D1984="51",$D1984="52",$D1984="61"),(AH1984/'Totals and Drop Down Lists'!AD$4)*Inputs!L$38,0)</f>
        <v>0</v>
      </c>
      <c r="AY1984">
        <f>IF(OR($D1984="51",$D1984="52",$D1984="61"),0,(AA1984/'Totals and Drop Down Lists'!W$5)*Inputs!E$39)</f>
        <v>0</v>
      </c>
      <c r="AZ1984">
        <f>IF(OR($D1984="51",$D1984="52",$D1984="61"),0,(AB1984/'Totals and Drop Down Lists'!X$5)*Inputs!F$39)</f>
        <v>0</v>
      </c>
      <c r="BA1984">
        <f>IF(OR($D1984="51",$D1984="52",$D1984="61"),0,(AC1984/'Totals and Drop Down Lists'!Y$5)*Inputs!G$39)</f>
        <v>0</v>
      </c>
      <c r="BB1984">
        <f>IF(OR($D1984="51",$D1984="52",$D1984="61"),0,(AD1984/'Totals and Drop Down Lists'!Z$5)*Inputs!H$39)</f>
        <v>0</v>
      </c>
      <c r="BC1984">
        <f>IF(OR($D1984="51",$D1984="52",$D1984="61"),0,(AE1984/'Totals and Drop Down Lists'!AA$5)*Inputs!I$39)</f>
        <v>0</v>
      </c>
      <c r="BD1984">
        <f>IF(OR($D1984="51",$D1984="52",$D1984="61"),0,(AF1984/'Totals and Drop Down Lists'!AB$5)*Inputs!J$39)</f>
        <v>0</v>
      </c>
      <c r="BE1984">
        <f>IF(OR($D1984="51",$D1984="52",$D1984="61"),0,(AG1984/'Totals and Drop Down Lists'!AC$5)*Inputs!K$39)</f>
        <v>0</v>
      </c>
      <c r="BF1984">
        <f>IF(OR($D1984="51",$D1984="52",$D1984="61"),0,(AH1984/'Totals and Drop Down Lists'!AD$5)*Inputs!L$39)</f>
        <v>0</v>
      </c>
      <c r="BG1984" s="10">
        <f t="shared" si="271"/>
        <v>23533.852482626044</v>
      </c>
    </row>
    <row r="1985" spans="1:59" ht="28.8">
      <c r="A1985" s="1" t="s">
        <v>7546</v>
      </c>
      <c r="B1985" s="1" t="s">
        <v>3430</v>
      </c>
      <c r="C1985" s="1" t="s">
        <v>3538</v>
      </c>
      <c r="D1985" s="1" t="s">
        <v>25</v>
      </c>
      <c r="E1985" s="1" t="s">
        <v>3539</v>
      </c>
      <c r="F1985" s="2">
        <v>10206</v>
      </c>
      <c r="G1985" s="2">
        <v>13</v>
      </c>
      <c r="H1985" s="2">
        <v>0</v>
      </c>
      <c r="I1985" s="2">
        <v>987</v>
      </c>
      <c r="J1985" s="2">
        <v>4044</v>
      </c>
      <c r="K1985" s="2">
        <v>749</v>
      </c>
      <c r="L1985" s="2">
        <v>26</v>
      </c>
      <c r="M1985" s="2">
        <v>0</v>
      </c>
      <c r="N1985" s="2">
        <v>7</v>
      </c>
      <c r="O1985" s="2">
        <v>28</v>
      </c>
      <c r="P1985" s="2">
        <v>2</v>
      </c>
      <c r="Q1985" s="2">
        <v>0</v>
      </c>
      <c r="R1985" s="2">
        <v>819</v>
      </c>
      <c r="S1985" s="2">
        <v>329700</v>
      </c>
      <c r="T1985" s="2">
        <v>22520400</v>
      </c>
      <c r="U1985" s="2">
        <v>126</v>
      </c>
      <c r="V1985" s="2">
        <v>69</v>
      </c>
      <c r="W1985" s="2">
        <v>40</v>
      </c>
      <c r="X1985" s="2">
        <v>159</v>
      </c>
      <c r="Y1985" s="2">
        <v>49</v>
      </c>
      <c r="Z1985" s="2">
        <v>75</v>
      </c>
      <c r="AA1985" s="9">
        <f t="shared" si="272"/>
        <v>10206</v>
      </c>
      <c r="AB1985" s="9">
        <f t="shared" si="273"/>
        <v>974</v>
      </c>
      <c r="AC1985" s="9">
        <f t="shared" si="274"/>
        <v>882</v>
      </c>
      <c r="AD1985" s="9">
        <f t="shared" si="275"/>
        <v>819</v>
      </c>
      <c r="AE1985" s="44">
        <f t="shared" si="276"/>
        <v>9.6883155280606641E-6</v>
      </c>
      <c r="AF1985" s="9">
        <f t="shared" si="277"/>
        <v>50</v>
      </c>
      <c r="AG1985" s="9">
        <f t="shared" si="270"/>
        <v>124</v>
      </c>
      <c r="AH1985" s="44">
        <f t="shared" si="278"/>
        <v>8.5456173476913122E-6</v>
      </c>
      <c r="AI1985">
        <f>AA1985/'Totals and Drop Down Lists'!W$6*Inputs!E$37</f>
        <v>9258.2749953714829</v>
      </c>
      <c r="AJ1985">
        <f>AB1985/'Totals and Drop Down Lists'!X$6*Inputs!F$37</f>
        <v>3204.8371160052379</v>
      </c>
      <c r="AK1985">
        <f>AC1985/'Totals and Drop Down Lists'!Y$6*Inputs!G$37</f>
        <v>5814.4419275305872</v>
      </c>
      <c r="AL1985">
        <f>AD1985/'Totals and Drop Down Lists'!Z$6*Inputs!H$37</f>
        <v>6566.3335401249951</v>
      </c>
      <c r="AM1985">
        <f>AE1985/'Totals and Drop Down Lists'!AA$6*Inputs!I$37</f>
        <v>1206.0921061554945</v>
      </c>
      <c r="AN1985">
        <f>AF1985/'Totals and Drop Down Lists'!AB$6*Inputs!J$37</f>
        <v>997.83465701723719</v>
      </c>
      <c r="AO1985">
        <f>AG1985/'Totals and Drop Down Lists'!AC$6*Inputs!K$37</f>
        <v>2309.323446207361</v>
      </c>
      <c r="AP1985">
        <f>AH1985/'Totals and Drop Down Lists'!AD$6*Inputs!L$37</f>
        <v>2011.0393532061282</v>
      </c>
      <c r="AQ1985">
        <f>IF(OR($D1985="51",$D1985="52",$D1985="61"),(AA1985/'Totals and Drop Down Lists'!W$4)*Inputs!E$38,0)</f>
        <v>0</v>
      </c>
      <c r="AR1985">
        <f>IF(OR($D1985="51",$D1985="52",$D1985="61"),(AB1985/'Totals and Drop Down Lists'!X$4)*Inputs!F$38,0)</f>
        <v>0</v>
      </c>
      <c r="AS1985">
        <f>IF(OR($D1985="51",$D1985="52",$D1985="61"),(AC1985/'Totals and Drop Down Lists'!Y$4)*Inputs!G$38,0)</f>
        <v>0</v>
      </c>
      <c r="AT1985">
        <f>IF(OR($D1985="51",$D1985="52",$D1985="61"),(AD1985/'Totals and Drop Down Lists'!Z$4)*Inputs!H$38,0)</f>
        <v>0</v>
      </c>
      <c r="AU1985">
        <f>IF(OR($D1985="51",$D1985="52",$D1985="61"),(AE1985/'Totals and Drop Down Lists'!AA$4)*Inputs!I$38,0)</f>
        <v>0</v>
      </c>
      <c r="AV1985">
        <f>IF(OR($D1985="51",$D1985="52",$D1985="61"),(AF1985/'Totals and Drop Down Lists'!AB$4)*Inputs!J$38,0)</f>
        <v>0</v>
      </c>
      <c r="AW1985">
        <f>IF(OR($D1985="51",$D1985="52",$D1985="61"),(AG1985/'Totals and Drop Down Lists'!AC$4)*Inputs!K$38,0)</f>
        <v>0</v>
      </c>
      <c r="AX1985">
        <f>IF(OR($D1985="51",$D1985="52",$D1985="61"),(AH1985/'Totals and Drop Down Lists'!AD$4)*Inputs!L$38,0)</f>
        <v>0</v>
      </c>
      <c r="AY1985">
        <f>IF(OR($D1985="51",$D1985="52",$D1985="61"),0,(AA1985/'Totals and Drop Down Lists'!W$5)*Inputs!E$39)</f>
        <v>0</v>
      </c>
      <c r="AZ1985">
        <f>IF(OR($D1985="51",$D1985="52",$D1985="61"),0,(AB1985/'Totals and Drop Down Lists'!X$5)*Inputs!F$39)</f>
        <v>0</v>
      </c>
      <c r="BA1985">
        <f>IF(OR($D1985="51",$D1985="52",$D1985="61"),0,(AC1985/'Totals and Drop Down Lists'!Y$5)*Inputs!G$39)</f>
        <v>0</v>
      </c>
      <c r="BB1985">
        <f>IF(OR($D1985="51",$D1985="52",$D1985="61"),0,(AD1985/'Totals and Drop Down Lists'!Z$5)*Inputs!H$39)</f>
        <v>0</v>
      </c>
      <c r="BC1985">
        <f>IF(OR($D1985="51",$D1985="52",$D1985="61"),0,(AE1985/'Totals and Drop Down Lists'!AA$5)*Inputs!I$39)</f>
        <v>0</v>
      </c>
      <c r="BD1985">
        <f>IF(OR($D1985="51",$D1985="52",$D1985="61"),0,(AF1985/'Totals and Drop Down Lists'!AB$5)*Inputs!J$39)</f>
        <v>0</v>
      </c>
      <c r="BE1985">
        <f>IF(OR($D1985="51",$D1985="52",$D1985="61"),0,(AG1985/'Totals and Drop Down Lists'!AC$5)*Inputs!K$39)</f>
        <v>0</v>
      </c>
      <c r="BF1985">
        <f>IF(OR($D1985="51",$D1985="52",$D1985="61"),0,(AH1985/'Totals and Drop Down Lists'!AD$5)*Inputs!L$39)</f>
        <v>0</v>
      </c>
      <c r="BG1985" s="10">
        <f t="shared" si="271"/>
        <v>31368.177141618518</v>
      </c>
    </row>
    <row r="1986" spans="1:59" ht="28.8">
      <c r="A1986" s="1" t="s">
        <v>7546</v>
      </c>
      <c r="B1986" s="1" t="s">
        <v>3430</v>
      </c>
      <c r="C1986" s="1" t="s">
        <v>96</v>
      </c>
      <c r="D1986" s="1" t="s">
        <v>25</v>
      </c>
      <c r="E1986" s="1" t="s">
        <v>3540</v>
      </c>
      <c r="F1986" s="2">
        <v>25253</v>
      </c>
      <c r="G1986" s="2">
        <v>336</v>
      </c>
      <c r="H1986" s="2">
        <v>43</v>
      </c>
      <c r="I1986" s="2">
        <v>4447</v>
      </c>
      <c r="J1986" s="2">
        <v>8925</v>
      </c>
      <c r="K1986" s="2">
        <v>2552</v>
      </c>
      <c r="L1986" s="2">
        <v>109</v>
      </c>
      <c r="M1986" s="2">
        <v>3</v>
      </c>
      <c r="N1986" s="2">
        <v>28</v>
      </c>
      <c r="O1986" s="2">
        <v>23</v>
      </c>
      <c r="P1986" s="2">
        <v>8</v>
      </c>
      <c r="Q1986" s="2">
        <v>0</v>
      </c>
      <c r="R1986" s="2">
        <v>2591</v>
      </c>
      <c r="S1986" s="2">
        <v>1461800</v>
      </c>
      <c r="T1986" s="2">
        <v>69748000</v>
      </c>
      <c r="U1986" s="2">
        <v>39</v>
      </c>
      <c r="V1986" s="2">
        <v>105</v>
      </c>
      <c r="W1986" s="2">
        <v>25</v>
      </c>
      <c r="X1986" s="2">
        <v>527</v>
      </c>
      <c r="Y1986" s="2">
        <v>48</v>
      </c>
      <c r="Z1986" s="2">
        <v>380</v>
      </c>
      <c r="AA1986" s="9">
        <f t="shared" si="272"/>
        <v>25253</v>
      </c>
      <c r="AB1986" s="9">
        <f t="shared" si="273"/>
        <v>4068</v>
      </c>
      <c r="AC1986" s="9">
        <f t="shared" si="274"/>
        <v>2762</v>
      </c>
      <c r="AD1986" s="9">
        <f t="shared" si="275"/>
        <v>2591</v>
      </c>
      <c r="AE1986" s="44">
        <f t="shared" si="276"/>
        <v>5.0962286055799542E-5</v>
      </c>
      <c r="AF1986" s="9">
        <f t="shared" si="277"/>
        <v>397</v>
      </c>
      <c r="AG1986" s="9">
        <f t="shared" ref="AG1986:AG2049" si="279">Y1986+Z1986</f>
        <v>428</v>
      </c>
      <c r="AH1986" s="44">
        <f t="shared" si="278"/>
        <v>4.5537302490529357E-5</v>
      </c>
      <c r="AI1986">
        <f>AA1986/'Totals and Drop Down Lists'!W$6*Inputs!E$37</f>
        <v>22908.016701755441</v>
      </c>
      <c r="AJ1986">
        <f>AB1986/'Totals and Drop Down Lists'!X$6*Inputs!F$37</f>
        <v>13385.295059455142</v>
      </c>
      <c r="AK1986">
        <f>AC1986/'Totals and Drop Down Lists'!Y$6*Inputs!G$37</f>
        <v>18208.036965804404</v>
      </c>
      <c r="AL1986">
        <f>AD1986/'Totals and Drop Down Lists'!Z$6*Inputs!H$37</f>
        <v>20773.345790554169</v>
      </c>
      <c r="AM1986">
        <f>AE1986/'Totals and Drop Down Lists'!AA$6*Inputs!I$37</f>
        <v>6344.2618838655553</v>
      </c>
      <c r="AN1986">
        <f>AF1986/'Totals and Drop Down Lists'!AB$6*Inputs!J$37</f>
        <v>7922.8071767168631</v>
      </c>
      <c r="AO1986">
        <f>AG1986/'Totals and Drop Down Lists'!AC$6*Inputs!K$37</f>
        <v>7970.8906046512129</v>
      </c>
      <c r="AP1986">
        <f>AH1986/'Totals and Drop Down Lists'!AD$6*Inputs!L$37</f>
        <v>10716.289253467046</v>
      </c>
      <c r="AQ1986">
        <f>IF(OR($D1986="51",$D1986="52",$D1986="61"),(AA1986/'Totals and Drop Down Lists'!W$4)*Inputs!E$38,0)</f>
        <v>0</v>
      </c>
      <c r="AR1986">
        <f>IF(OR($D1986="51",$D1986="52",$D1986="61"),(AB1986/'Totals and Drop Down Lists'!X$4)*Inputs!F$38,0)</f>
        <v>0</v>
      </c>
      <c r="AS1986">
        <f>IF(OR($D1986="51",$D1986="52",$D1986="61"),(AC1986/'Totals and Drop Down Lists'!Y$4)*Inputs!G$38,0)</f>
        <v>0</v>
      </c>
      <c r="AT1986">
        <f>IF(OR($D1986="51",$D1986="52",$D1986="61"),(AD1986/'Totals and Drop Down Lists'!Z$4)*Inputs!H$38,0)</f>
        <v>0</v>
      </c>
      <c r="AU1986">
        <f>IF(OR($D1986="51",$D1986="52",$D1986="61"),(AE1986/'Totals and Drop Down Lists'!AA$4)*Inputs!I$38,0)</f>
        <v>0</v>
      </c>
      <c r="AV1986">
        <f>IF(OR($D1986="51",$D1986="52",$D1986="61"),(AF1986/'Totals and Drop Down Lists'!AB$4)*Inputs!J$38,0)</f>
        <v>0</v>
      </c>
      <c r="AW1986">
        <f>IF(OR($D1986="51",$D1986="52",$D1986="61"),(AG1986/'Totals and Drop Down Lists'!AC$4)*Inputs!K$38,0)</f>
        <v>0</v>
      </c>
      <c r="AX1986">
        <f>IF(OR($D1986="51",$D1986="52",$D1986="61"),(AH1986/'Totals and Drop Down Lists'!AD$4)*Inputs!L$38,0)</f>
        <v>0</v>
      </c>
      <c r="AY1986">
        <f>IF(OR($D1986="51",$D1986="52",$D1986="61"),0,(AA1986/'Totals and Drop Down Lists'!W$5)*Inputs!E$39)</f>
        <v>0</v>
      </c>
      <c r="AZ1986">
        <f>IF(OR($D1986="51",$D1986="52",$D1986="61"),0,(AB1986/'Totals and Drop Down Lists'!X$5)*Inputs!F$39)</f>
        <v>0</v>
      </c>
      <c r="BA1986">
        <f>IF(OR($D1986="51",$D1986="52",$D1986="61"),0,(AC1986/'Totals and Drop Down Lists'!Y$5)*Inputs!G$39)</f>
        <v>0</v>
      </c>
      <c r="BB1986">
        <f>IF(OR($D1986="51",$D1986="52",$D1986="61"),0,(AD1986/'Totals and Drop Down Lists'!Z$5)*Inputs!H$39)</f>
        <v>0</v>
      </c>
      <c r="BC1986">
        <f>IF(OR($D1986="51",$D1986="52",$D1986="61"),0,(AE1986/'Totals and Drop Down Lists'!AA$5)*Inputs!I$39)</f>
        <v>0</v>
      </c>
      <c r="BD1986">
        <f>IF(OR($D1986="51",$D1986="52",$D1986="61"),0,(AF1986/'Totals and Drop Down Lists'!AB$5)*Inputs!J$39)</f>
        <v>0</v>
      </c>
      <c r="BE1986">
        <f>IF(OR($D1986="51",$D1986="52",$D1986="61"),0,(AG1986/'Totals and Drop Down Lists'!AC$5)*Inputs!K$39)</f>
        <v>0</v>
      </c>
      <c r="BF1986">
        <f>IF(OR($D1986="51",$D1986="52",$D1986="61"),0,(AH1986/'Totals and Drop Down Lists'!AD$5)*Inputs!L$39)</f>
        <v>0</v>
      </c>
      <c r="BG1986" s="10">
        <f t="shared" ref="BG1986:BG2049" si="280">SUM(AI1986:BF1986)</f>
        <v>108228.94343626985</v>
      </c>
    </row>
    <row r="1987" spans="1:59" ht="28.8">
      <c r="A1987" s="1" t="s">
        <v>7546</v>
      </c>
      <c r="B1987" s="1" t="s">
        <v>3430</v>
      </c>
      <c r="C1987" s="1" t="s">
        <v>3541</v>
      </c>
      <c r="D1987" s="1" t="s">
        <v>25</v>
      </c>
      <c r="E1987" s="1" t="s">
        <v>3542</v>
      </c>
      <c r="F1987" s="2">
        <v>23290</v>
      </c>
      <c r="G1987" s="2">
        <v>85</v>
      </c>
      <c r="H1987" s="2">
        <v>0</v>
      </c>
      <c r="I1987" s="2">
        <v>2656</v>
      </c>
      <c r="J1987" s="2">
        <v>8735</v>
      </c>
      <c r="K1987" s="2">
        <v>1917</v>
      </c>
      <c r="L1987" s="2">
        <v>57</v>
      </c>
      <c r="M1987" s="2">
        <v>6</v>
      </c>
      <c r="N1987" s="2">
        <v>5</v>
      </c>
      <c r="O1987" s="2">
        <v>24</v>
      </c>
      <c r="P1987" s="2">
        <v>2</v>
      </c>
      <c r="Q1987" s="2">
        <v>0</v>
      </c>
      <c r="R1987" s="2">
        <v>1704</v>
      </c>
      <c r="S1987" s="2">
        <v>1159600</v>
      </c>
      <c r="T1987" s="2">
        <v>80182800</v>
      </c>
      <c r="U1987" s="2">
        <v>127</v>
      </c>
      <c r="V1987" s="2">
        <v>186</v>
      </c>
      <c r="W1987" s="2">
        <v>10</v>
      </c>
      <c r="X1987" s="2">
        <v>556</v>
      </c>
      <c r="Y1987" s="2">
        <v>84</v>
      </c>
      <c r="Z1987" s="2">
        <v>314</v>
      </c>
      <c r="AA1987" s="9">
        <f t="shared" ref="AA1987:AA2050" si="281">F1987</f>
        <v>23290</v>
      </c>
      <c r="AB1987" s="9">
        <f t="shared" ref="AB1987:AB2050" si="282">I1987-G1987-H1987</f>
        <v>2571</v>
      </c>
      <c r="AC1987" s="9">
        <f t="shared" ref="AC1987:AC2050" si="283">L1987+M1987+N1987+O1987+P1987+Q1987+R1987</f>
        <v>1798</v>
      </c>
      <c r="AD1987" s="9">
        <f t="shared" ref="AD1987:AD2050" si="284">R1987</f>
        <v>1704</v>
      </c>
      <c r="AE1987" s="44">
        <f t="shared" ref="AE1987:AE2050" si="285">IF(ISERROR(((K1987^2)*SUM(J:J))/((SUM(K:K)^2)*J1987)), 0, ((K1987^2)*SUM(J:J))/((SUM(K:K)^2)*J1987))</f>
        <v>2.9381712332788359E-5</v>
      </c>
      <c r="AF1987" s="9">
        <f t="shared" ref="AF1987:AF2050" si="286">-IF((W1987+V1987-X1987)&gt;0, 0, (W1987+V1987-X1987))</f>
        <v>360</v>
      </c>
      <c r="AG1987" s="9">
        <f t="shared" si="279"/>
        <v>398</v>
      </c>
      <c r="AH1987" s="44">
        <f t="shared" ref="AH1987:AH2050" si="287">(K1987*SUM(J:J)*AG1987)/(J1987*SUM(K:K)*SUM(AG:AG))</f>
        <v>3.2500748420569819E-5</v>
      </c>
      <c r="AI1987">
        <f>AA1987/'Totals and Drop Down Lists'!W$6*Inputs!E$37</f>
        <v>21127.300082520265</v>
      </c>
      <c r="AJ1987">
        <f>AB1987/'Totals and Drop Down Lists'!X$6*Inputs!F$37</f>
        <v>8459.5854468680354</v>
      </c>
      <c r="AK1987">
        <f>AC1987/'Totals and Drop Down Lists'!Y$6*Inputs!G$37</f>
        <v>11853.023339795915</v>
      </c>
      <c r="AL1987">
        <f>AD1987/'Totals and Drop Down Lists'!Z$6*Inputs!H$37</f>
        <v>13661.822164069587</v>
      </c>
      <c r="AM1987">
        <f>AE1987/'Totals and Drop Down Lists'!AA$6*Inputs!I$37</f>
        <v>3657.7102807262831</v>
      </c>
      <c r="AN1987">
        <f>AF1987/'Totals and Drop Down Lists'!AB$6*Inputs!J$37</f>
        <v>7184.4095305241071</v>
      </c>
      <c r="AO1987">
        <f>AG1987/'Totals and Drop Down Lists'!AC$6*Inputs!K$37</f>
        <v>7412.1833192784643</v>
      </c>
      <c r="AP1987">
        <f>AH1987/'Totals and Drop Down Lists'!AD$6*Inputs!L$37</f>
        <v>7648.3981698613725</v>
      </c>
      <c r="AQ1987">
        <f>IF(OR($D1987="51",$D1987="52",$D1987="61"),(AA1987/'Totals and Drop Down Lists'!W$4)*Inputs!E$38,0)</f>
        <v>0</v>
      </c>
      <c r="AR1987">
        <f>IF(OR($D1987="51",$D1987="52",$D1987="61"),(AB1987/'Totals and Drop Down Lists'!X$4)*Inputs!F$38,0)</f>
        <v>0</v>
      </c>
      <c r="AS1987">
        <f>IF(OR($D1987="51",$D1987="52",$D1987="61"),(AC1987/'Totals and Drop Down Lists'!Y$4)*Inputs!G$38,0)</f>
        <v>0</v>
      </c>
      <c r="AT1987">
        <f>IF(OR($D1987="51",$D1987="52",$D1987="61"),(AD1987/'Totals and Drop Down Lists'!Z$4)*Inputs!H$38,0)</f>
        <v>0</v>
      </c>
      <c r="AU1987">
        <f>IF(OR($D1987="51",$D1987="52",$D1987="61"),(AE1987/'Totals and Drop Down Lists'!AA$4)*Inputs!I$38,0)</f>
        <v>0</v>
      </c>
      <c r="AV1987">
        <f>IF(OR($D1987="51",$D1987="52",$D1987="61"),(AF1987/'Totals and Drop Down Lists'!AB$4)*Inputs!J$38,0)</f>
        <v>0</v>
      </c>
      <c r="AW1987">
        <f>IF(OR($D1987="51",$D1987="52",$D1987="61"),(AG1987/'Totals and Drop Down Lists'!AC$4)*Inputs!K$38,0)</f>
        <v>0</v>
      </c>
      <c r="AX1987">
        <f>IF(OR($D1987="51",$D1987="52",$D1987="61"),(AH1987/'Totals and Drop Down Lists'!AD$4)*Inputs!L$38,0)</f>
        <v>0</v>
      </c>
      <c r="AY1987">
        <f>IF(OR($D1987="51",$D1987="52",$D1987="61"),0,(AA1987/'Totals and Drop Down Lists'!W$5)*Inputs!E$39)</f>
        <v>0</v>
      </c>
      <c r="AZ1987">
        <f>IF(OR($D1987="51",$D1987="52",$D1987="61"),0,(AB1987/'Totals and Drop Down Lists'!X$5)*Inputs!F$39)</f>
        <v>0</v>
      </c>
      <c r="BA1987">
        <f>IF(OR($D1987="51",$D1987="52",$D1987="61"),0,(AC1987/'Totals and Drop Down Lists'!Y$5)*Inputs!G$39)</f>
        <v>0</v>
      </c>
      <c r="BB1987">
        <f>IF(OR($D1987="51",$D1987="52",$D1987="61"),0,(AD1987/'Totals and Drop Down Lists'!Z$5)*Inputs!H$39)</f>
        <v>0</v>
      </c>
      <c r="BC1987">
        <f>IF(OR($D1987="51",$D1987="52",$D1987="61"),0,(AE1987/'Totals and Drop Down Lists'!AA$5)*Inputs!I$39)</f>
        <v>0</v>
      </c>
      <c r="BD1987">
        <f>IF(OR($D1987="51",$D1987="52",$D1987="61"),0,(AF1987/'Totals and Drop Down Lists'!AB$5)*Inputs!J$39)</f>
        <v>0</v>
      </c>
      <c r="BE1987">
        <f>IF(OR($D1987="51",$D1987="52",$D1987="61"),0,(AG1987/'Totals and Drop Down Lists'!AC$5)*Inputs!K$39)</f>
        <v>0</v>
      </c>
      <c r="BF1987">
        <f>IF(OR($D1987="51",$D1987="52",$D1987="61"),0,(AH1987/'Totals and Drop Down Lists'!AD$5)*Inputs!L$39)</f>
        <v>0</v>
      </c>
      <c r="BG1987" s="10">
        <f t="shared" si="280"/>
        <v>81004.432333644043</v>
      </c>
    </row>
    <row r="1988" spans="1:59" ht="28.8">
      <c r="A1988" s="1" t="s">
        <v>7546</v>
      </c>
      <c r="B1988" s="1" t="s">
        <v>3430</v>
      </c>
      <c r="C1988" s="1" t="s">
        <v>3543</v>
      </c>
      <c r="D1988" s="1" t="s">
        <v>25</v>
      </c>
      <c r="E1988" s="1" t="s">
        <v>3544</v>
      </c>
      <c r="F1988" s="2">
        <v>6661</v>
      </c>
      <c r="G1988" s="2">
        <v>0</v>
      </c>
      <c r="H1988" s="2">
        <v>0</v>
      </c>
      <c r="I1988" s="2">
        <v>1586</v>
      </c>
      <c r="J1988" s="2">
        <v>2664</v>
      </c>
      <c r="K1988" s="2">
        <v>597</v>
      </c>
      <c r="L1988" s="2">
        <v>27</v>
      </c>
      <c r="M1988" s="2">
        <v>7</v>
      </c>
      <c r="N1988" s="2">
        <v>0</v>
      </c>
      <c r="O1988" s="2">
        <v>4</v>
      </c>
      <c r="P1988" s="2">
        <v>26</v>
      </c>
      <c r="Q1988" s="2">
        <v>0</v>
      </c>
      <c r="R1988" s="2">
        <v>398</v>
      </c>
      <c r="S1988" s="2">
        <v>182600</v>
      </c>
      <c r="T1988" s="2">
        <v>13978300</v>
      </c>
      <c r="U1988" s="2">
        <v>18</v>
      </c>
      <c r="V1988" s="2">
        <v>68</v>
      </c>
      <c r="W1988" s="2">
        <v>10</v>
      </c>
      <c r="X1988" s="2">
        <v>123</v>
      </c>
      <c r="Y1988" s="2">
        <v>18</v>
      </c>
      <c r="Z1988" s="2">
        <v>37</v>
      </c>
      <c r="AA1988" s="9">
        <f t="shared" si="281"/>
        <v>6661</v>
      </c>
      <c r="AB1988" s="9">
        <f t="shared" si="282"/>
        <v>1586</v>
      </c>
      <c r="AC1988" s="9">
        <f t="shared" si="283"/>
        <v>462</v>
      </c>
      <c r="AD1988" s="9">
        <f t="shared" si="284"/>
        <v>398</v>
      </c>
      <c r="AE1988" s="44">
        <f t="shared" si="285"/>
        <v>9.3435137212075211E-6</v>
      </c>
      <c r="AF1988" s="9">
        <f t="shared" si="286"/>
        <v>45</v>
      </c>
      <c r="AG1988" s="9">
        <f t="shared" si="279"/>
        <v>55</v>
      </c>
      <c r="AH1988" s="44">
        <f t="shared" si="287"/>
        <v>4.586209466494738E-6</v>
      </c>
      <c r="AI1988">
        <f>AA1988/'Totals and Drop Down Lists'!W$6*Inputs!E$37</f>
        <v>6042.4622520252251</v>
      </c>
      <c r="AJ1988">
        <f>AB1988/'Totals and Drop Down Lists'!X$6*Inputs!F$37</f>
        <v>5218.5540718524708</v>
      </c>
      <c r="AK1988">
        <f>AC1988/'Totals and Drop Down Lists'!Y$6*Inputs!G$37</f>
        <v>3045.6600572779271</v>
      </c>
      <c r="AL1988">
        <f>AD1988/'Totals and Drop Down Lists'!Z$6*Inputs!H$37</f>
        <v>3190.9655054575674</v>
      </c>
      <c r="AM1988">
        <f>AE1988/'Totals and Drop Down Lists'!AA$6*Inputs!I$37</f>
        <v>1163.1679532179435</v>
      </c>
      <c r="AN1988">
        <f>AF1988/'Totals and Drop Down Lists'!AB$6*Inputs!J$37</f>
        <v>898.05119131551339</v>
      </c>
      <c r="AO1988">
        <f>AG1988/'Totals and Drop Down Lists'!AC$6*Inputs!K$37</f>
        <v>1024.296689850039</v>
      </c>
      <c r="AP1988">
        <f>AH1988/'Totals and Drop Down Lists'!AD$6*Inputs!L$37</f>
        <v>1079.2722566332909</v>
      </c>
      <c r="AQ1988">
        <f>IF(OR($D1988="51",$D1988="52",$D1988="61"),(AA1988/'Totals and Drop Down Lists'!W$4)*Inputs!E$38,0)</f>
        <v>0</v>
      </c>
      <c r="AR1988">
        <f>IF(OR($D1988="51",$D1988="52",$D1988="61"),(AB1988/'Totals and Drop Down Lists'!X$4)*Inputs!F$38,0)</f>
        <v>0</v>
      </c>
      <c r="AS1988">
        <f>IF(OR($D1988="51",$D1988="52",$D1988="61"),(AC1988/'Totals and Drop Down Lists'!Y$4)*Inputs!G$38,0)</f>
        <v>0</v>
      </c>
      <c r="AT1988">
        <f>IF(OR($D1988="51",$D1988="52",$D1988="61"),(AD1988/'Totals and Drop Down Lists'!Z$4)*Inputs!H$38,0)</f>
        <v>0</v>
      </c>
      <c r="AU1988">
        <f>IF(OR($D1988="51",$D1988="52",$D1988="61"),(AE1988/'Totals and Drop Down Lists'!AA$4)*Inputs!I$38,0)</f>
        <v>0</v>
      </c>
      <c r="AV1988">
        <f>IF(OR($D1988="51",$D1988="52",$D1988="61"),(AF1988/'Totals and Drop Down Lists'!AB$4)*Inputs!J$38,0)</f>
        <v>0</v>
      </c>
      <c r="AW1988">
        <f>IF(OR($D1988="51",$D1988="52",$D1988="61"),(AG1988/'Totals and Drop Down Lists'!AC$4)*Inputs!K$38,0)</f>
        <v>0</v>
      </c>
      <c r="AX1988">
        <f>IF(OR($D1988="51",$D1988="52",$D1988="61"),(AH1988/'Totals and Drop Down Lists'!AD$4)*Inputs!L$38,0)</f>
        <v>0</v>
      </c>
      <c r="AY1988">
        <f>IF(OR($D1988="51",$D1988="52",$D1988="61"),0,(AA1988/'Totals and Drop Down Lists'!W$5)*Inputs!E$39)</f>
        <v>0</v>
      </c>
      <c r="AZ1988">
        <f>IF(OR($D1988="51",$D1988="52",$D1988="61"),0,(AB1988/'Totals and Drop Down Lists'!X$5)*Inputs!F$39)</f>
        <v>0</v>
      </c>
      <c r="BA1988">
        <f>IF(OR($D1988="51",$D1988="52",$D1988="61"),0,(AC1988/'Totals and Drop Down Lists'!Y$5)*Inputs!G$39)</f>
        <v>0</v>
      </c>
      <c r="BB1988">
        <f>IF(OR($D1988="51",$D1988="52",$D1988="61"),0,(AD1988/'Totals and Drop Down Lists'!Z$5)*Inputs!H$39)</f>
        <v>0</v>
      </c>
      <c r="BC1988">
        <f>IF(OR($D1988="51",$D1988="52",$D1988="61"),0,(AE1988/'Totals and Drop Down Lists'!AA$5)*Inputs!I$39)</f>
        <v>0</v>
      </c>
      <c r="BD1988">
        <f>IF(OR($D1988="51",$D1988="52",$D1988="61"),0,(AF1988/'Totals and Drop Down Lists'!AB$5)*Inputs!J$39)</f>
        <v>0</v>
      </c>
      <c r="BE1988">
        <f>IF(OR($D1988="51",$D1988="52",$D1988="61"),0,(AG1988/'Totals and Drop Down Lists'!AC$5)*Inputs!K$39)</f>
        <v>0</v>
      </c>
      <c r="BF1988">
        <f>IF(OR($D1988="51",$D1988="52",$D1988="61"),0,(AH1988/'Totals and Drop Down Lists'!AD$5)*Inputs!L$39)</f>
        <v>0</v>
      </c>
      <c r="BG1988" s="10">
        <f t="shared" si="280"/>
        <v>21662.429977629978</v>
      </c>
    </row>
    <row r="1989" spans="1:59" ht="28.8">
      <c r="A1989" s="1" t="s">
        <v>7546</v>
      </c>
      <c r="B1989" s="1" t="s">
        <v>3430</v>
      </c>
      <c r="C1989" s="1" t="s">
        <v>2194</v>
      </c>
      <c r="D1989" s="1" t="s">
        <v>25</v>
      </c>
      <c r="E1989" s="1" t="s">
        <v>3545</v>
      </c>
      <c r="F1989" s="2">
        <v>14071</v>
      </c>
      <c r="G1989" s="2">
        <v>81</v>
      </c>
      <c r="H1989" s="2">
        <v>2</v>
      </c>
      <c r="I1989" s="2">
        <v>3442</v>
      </c>
      <c r="J1989" s="2">
        <v>5544</v>
      </c>
      <c r="K1989" s="2">
        <v>1560</v>
      </c>
      <c r="L1989" s="2">
        <v>62</v>
      </c>
      <c r="M1989" s="2">
        <v>14</v>
      </c>
      <c r="N1989" s="2">
        <v>0</v>
      </c>
      <c r="O1989" s="2">
        <v>64</v>
      </c>
      <c r="P1989" s="2">
        <v>25</v>
      </c>
      <c r="Q1989" s="2">
        <v>0</v>
      </c>
      <c r="R1989" s="2">
        <v>729</v>
      </c>
      <c r="S1989" s="2">
        <v>629600</v>
      </c>
      <c r="T1989" s="2">
        <v>38249800</v>
      </c>
      <c r="U1989" s="2">
        <v>36</v>
      </c>
      <c r="V1989" s="2">
        <v>148</v>
      </c>
      <c r="W1989" s="2">
        <v>0</v>
      </c>
      <c r="X1989" s="2">
        <v>393</v>
      </c>
      <c r="Y1989" s="2">
        <v>64</v>
      </c>
      <c r="Z1989" s="2">
        <v>268</v>
      </c>
      <c r="AA1989" s="9">
        <f t="shared" si="281"/>
        <v>14071</v>
      </c>
      <c r="AB1989" s="9">
        <f t="shared" si="282"/>
        <v>3359</v>
      </c>
      <c r="AC1989" s="9">
        <f t="shared" si="283"/>
        <v>894</v>
      </c>
      <c r="AD1989" s="9">
        <f t="shared" si="284"/>
        <v>729</v>
      </c>
      <c r="AE1989" s="44">
        <f t="shared" si="285"/>
        <v>3.0656442847906904E-5</v>
      </c>
      <c r="AF1989" s="9">
        <f t="shared" si="286"/>
        <v>245</v>
      </c>
      <c r="AG1989" s="9">
        <f t="shared" si="279"/>
        <v>332</v>
      </c>
      <c r="AH1989" s="44">
        <f t="shared" si="287"/>
        <v>3.4760862737464306E-5</v>
      </c>
      <c r="AI1989">
        <f>AA1989/'Totals and Drop Down Lists'!W$6*Inputs!E$37</f>
        <v>12764.372669005694</v>
      </c>
      <c r="AJ1989">
        <f>AB1989/'Totals and Drop Down Lists'!X$6*Inputs!F$37</f>
        <v>11052.410546880486</v>
      </c>
      <c r="AK1989">
        <f>AC1989/'Totals and Drop Down Lists'!Y$6*Inputs!G$37</f>
        <v>5893.5499809663788</v>
      </c>
      <c r="AL1989">
        <f>AD1989/'Totals and Drop Down Lists'!Z$6*Inputs!H$37</f>
        <v>5844.7584258255447</v>
      </c>
      <c r="AM1989">
        <f>AE1989/'Totals and Drop Down Lists'!AA$6*Inputs!I$37</f>
        <v>3816.4006544354224</v>
      </c>
      <c r="AN1989">
        <f>AF1989/'Totals and Drop Down Lists'!AB$6*Inputs!J$37</f>
        <v>4889.3898193844616</v>
      </c>
      <c r="AO1989">
        <f>AG1989/'Totals and Drop Down Lists'!AC$6*Inputs!K$37</f>
        <v>6183.0272914584175</v>
      </c>
      <c r="AP1989">
        <f>AH1989/'Totals and Drop Down Lists'!AD$6*Inputs!L$37</f>
        <v>8180.2706664981797</v>
      </c>
      <c r="AQ1989">
        <f>IF(OR($D1989="51",$D1989="52",$D1989="61"),(AA1989/'Totals and Drop Down Lists'!W$4)*Inputs!E$38,0)</f>
        <v>0</v>
      </c>
      <c r="AR1989">
        <f>IF(OR($D1989="51",$D1989="52",$D1989="61"),(AB1989/'Totals and Drop Down Lists'!X$4)*Inputs!F$38,0)</f>
        <v>0</v>
      </c>
      <c r="AS1989">
        <f>IF(OR($D1989="51",$D1989="52",$D1989="61"),(AC1989/'Totals and Drop Down Lists'!Y$4)*Inputs!G$38,0)</f>
        <v>0</v>
      </c>
      <c r="AT1989">
        <f>IF(OR($D1989="51",$D1989="52",$D1989="61"),(AD1989/'Totals and Drop Down Lists'!Z$4)*Inputs!H$38,0)</f>
        <v>0</v>
      </c>
      <c r="AU1989">
        <f>IF(OR($D1989="51",$D1989="52",$D1989="61"),(AE1989/'Totals and Drop Down Lists'!AA$4)*Inputs!I$38,0)</f>
        <v>0</v>
      </c>
      <c r="AV1989">
        <f>IF(OR($D1989="51",$D1989="52",$D1989="61"),(AF1989/'Totals and Drop Down Lists'!AB$4)*Inputs!J$38,0)</f>
        <v>0</v>
      </c>
      <c r="AW1989">
        <f>IF(OR($D1989="51",$D1989="52",$D1989="61"),(AG1989/'Totals and Drop Down Lists'!AC$4)*Inputs!K$38,0)</f>
        <v>0</v>
      </c>
      <c r="AX1989">
        <f>IF(OR($D1989="51",$D1989="52",$D1989="61"),(AH1989/'Totals and Drop Down Lists'!AD$4)*Inputs!L$38,0)</f>
        <v>0</v>
      </c>
      <c r="AY1989">
        <f>IF(OR($D1989="51",$D1989="52",$D1989="61"),0,(AA1989/'Totals and Drop Down Lists'!W$5)*Inputs!E$39)</f>
        <v>0</v>
      </c>
      <c r="AZ1989">
        <f>IF(OR($D1989="51",$D1989="52",$D1989="61"),0,(AB1989/'Totals and Drop Down Lists'!X$5)*Inputs!F$39)</f>
        <v>0</v>
      </c>
      <c r="BA1989">
        <f>IF(OR($D1989="51",$D1989="52",$D1989="61"),0,(AC1989/'Totals and Drop Down Lists'!Y$5)*Inputs!G$39)</f>
        <v>0</v>
      </c>
      <c r="BB1989">
        <f>IF(OR($D1989="51",$D1989="52",$D1989="61"),0,(AD1989/'Totals and Drop Down Lists'!Z$5)*Inputs!H$39)</f>
        <v>0</v>
      </c>
      <c r="BC1989">
        <f>IF(OR($D1989="51",$D1989="52",$D1989="61"),0,(AE1989/'Totals and Drop Down Lists'!AA$5)*Inputs!I$39)</f>
        <v>0</v>
      </c>
      <c r="BD1989">
        <f>IF(OR($D1989="51",$D1989="52",$D1989="61"),0,(AF1989/'Totals and Drop Down Lists'!AB$5)*Inputs!J$39)</f>
        <v>0</v>
      </c>
      <c r="BE1989">
        <f>IF(OR($D1989="51",$D1989="52",$D1989="61"),0,(AG1989/'Totals and Drop Down Lists'!AC$5)*Inputs!K$39)</f>
        <v>0</v>
      </c>
      <c r="BF1989">
        <f>IF(OR($D1989="51",$D1989="52",$D1989="61"),0,(AH1989/'Totals and Drop Down Lists'!AD$5)*Inputs!L$39)</f>
        <v>0</v>
      </c>
      <c r="BG1989" s="10">
        <f t="shared" si="280"/>
        <v>58624.180054454584</v>
      </c>
    </row>
    <row r="1990" spans="1:59" ht="28.8">
      <c r="A1990" s="1" t="s">
        <v>7546</v>
      </c>
      <c r="B1990" s="1" t="s">
        <v>3430</v>
      </c>
      <c r="C1990" s="1" t="s">
        <v>440</v>
      </c>
      <c r="D1990" s="1" t="s">
        <v>25</v>
      </c>
      <c r="E1990" s="1" t="s">
        <v>3546</v>
      </c>
      <c r="F1990" s="2">
        <v>9649</v>
      </c>
      <c r="G1990" s="2">
        <v>32</v>
      </c>
      <c r="H1990" s="2">
        <v>0</v>
      </c>
      <c r="I1990" s="2">
        <v>2054</v>
      </c>
      <c r="J1990" s="2">
        <v>4139</v>
      </c>
      <c r="K1990" s="2">
        <v>927</v>
      </c>
      <c r="L1990" s="2">
        <v>63</v>
      </c>
      <c r="M1990" s="2">
        <v>7</v>
      </c>
      <c r="N1990" s="2">
        <v>7</v>
      </c>
      <c r="O1990" s="2">
        <v>5</v>
      </c>
      <c r="P1990" s="2">
        <v>0</v>
      </c>
      <c r="Q1990" s="2">
        <v>0</v>
      </c>
      <c r="R1990" s="2">
        <v>787</v>
      </c>
      <c r="S1990" s="2">
        <v>283700</v>
      </c>
      <c r="T1990" s="2">
        <v>20091200</v>
      </c>
      <c r="U1990" s="2">
        <v>66</v>
      </c>
      <c r="V1990" s="2">
        <v>91</v>
      </c>
      <c r="W1990" s="2">
        <v>29</v>
      </c>
      <c r="X1990" s="2">
        <v>221</v>
      </c>
      <c r="Y1990" s="2">
        <v>44</v>
      </c>
      <c r="Z1990" s="2">
        <v>84</v>
      </c>
      <c r="AA1990" s="9">
        <f t="shared" si="281"/>
        <v>9649</v>
      </c>
      <c r="AB1990" s="9">
        <f t="shared" si="282"/>
        <v>2022</v>
      </c>
      <c r="AC1990" s="9">
        <f t="shared" si="283"/>
        <v>869</v>
      </c>
      <c r="AD1990" s="9">
        <f t="shared" si="284"/>
        <v>787</v>
      </c>
      <c r="AE1990" s="44">
        <f t="shared" si="285"/>
        <v>1.4499727079803545E-5</v>
      </c>
      <c r="AF1990" s="9">
        <f t="shared" si="286"/>
        <v>101</v>
      </c>
      <c r="AG1990" s="9">
        <f t="shared" si="279"/>
        <v>128</v>
      </c>
      <c r="AH1990" s="44">
        <f t="shared" si="287"/>
        <v>1.066707537037872E-5</v>
      </c>
      <c r="AI1990">
        <f>AA1990/'Totals and Drop Down Lists'!W$6*Inputs!E$37</f>
        <v>8752.9977885890112</v>
      </c>
      <c r="AJ1990">
        <f>AB1990/'Totals and Drop Down Lists'!X$6*Inputs!F$37</f>
        <v>6653.1628835344873</v>
      </c>
      <c r="AK1990">
        <f>AC1990/'Totals and Drop Down Lists'!Y$6*Inputs!G$37</f>
        <v>5728.741536308482</v>
      </c>
      <c r="AL1990">
        <f>AD1990/'Totals and Drop Down Lists'!Z$6*Inputs!H$37</f>
        <v>6309.7734994851899</v>
      </c>
      <c r="AM1990">
        <f>AE1990/'Totals and Drop Down Lists'!AA$6*Inputs!I$37</f>
        <v>1805.0616045388786</v>
      </c>
      <c r="AN1990">
        <f>AF1990/'Totals and Drop Down Lists'!AB$6*Inputs!J$37</f>
        <v>2015.6260071748191</v>
      </c>
      <c r="AO1990">
        <f>AG1990/'Totals and Drop Down Lists'!AC$6*Inputs!K$37</f>
        <v>2383.8177509237271</v>
      </c>
      <c r="AP1990">
        <f>AH1990/'Totals and Drop Down Lists'!AD$6*Inputs!L$37</f>
        <v>2510.2818767380099</v>
      </c>
      <c r="AQ1990">
        <f>IF(OR($D1990="51",$D1990="52",$D1990="61"),(AA1990/'Totals and Drop Down Lists'!W$4)*Inputs!E$38,0)</f>
        <v>0</v>
      </c>
      <c r="AR1990">
        <f>IF(OR($D1990="51",$D1990="52",$D1990="61"),(AB1990/'Totals and Drop Down Lists'!X$4)*Inputs!F$38,0)</f>
        <v>0</v>
      </c>
      <c r="AS1990">
        <f>IF(OR($D1990="51",$D1990="52",$D1990="61"),(AC1990/'Totals and Drop Down Lists'!Y$4)*Inputs!G$38,0)</f>
        <v>0</v>
      </c>
      <c r="AT1990">
        <f>IF(OR($D1990="51",$D1990="52",$D1990="61"),(AD1990/'Totals and Drop Down Lists'!Z$4)*Inputs!H$38,0)</f>
        <v>0</v>
      </c>
      <c r="AU1990">
        <f>IF(OR($D1990="51",$D1990="52",$D1990="61"),(AE1990/'Totals and Drop Down Lists'!AA$4)*Inputs!I$38,0)</f>
        <v>0</v>
      </c>
      <c r="AV1990">
        <f>IF(OR($D1990="51",$D1990="52",$D1990="61"),(AF1990/'Totals and Drop Down Lists'!AB$4)*Inputs!J$38,0)</f>
        <v>0</v>
      </c>
      <c r="AW1990">
        <f>IF(OR($D1990="51",$D1990="52",$D1990="61"),(AG1990/'Totals and Drop Down Lists'!AC$4)*Inputs!K$38,0)</f>
        <v>0</v>
      </c>
      <c r="AX1990">
        <f>IF(OR($D1990="51",$D1990="52",$D1990="61"),(AH1990/'Totals and Drop Down Lists'!AD$4)*Inputs!L$38,0)</f>
        <v>0</v>
      </c>
      <c r="AY1990">
        <f>IF(OR($D1990="51",$D1990="52",$D1990="61"),0,(AA1990/'Totals and Drop Down Lists'!W$5)*Inputs!E$39)</f>
        <v>0</v>
      </c>
      <c r="AZ1990">
        <f>IF(OR($D1990="51",$D1990="52",$D1990="61"),0,(AB1990/'Totals and Drop Down Lists'!X$5)*Inputs!F$39)</f>
        <v>0</v>
      </c>
      <c r="BA1990">
        <f>IF(OR($D1990="51",$D1990="52",$D1990="61"),0,(AC1990/'Totals and Drop Down Lists'!Y$5)*Inputs!G$39)</f>
        <v>0</v>
      </c>
      <c r="BB1990">
        <f>IF(OR($D1990="51",$D1990="52",$D1990="61"),0,(AD1990/'Totals and Drop Down Lists'!Z$5)*Inputs!H$39)</f>
        <v>0</v>
      </c>
      <c r="BC1990">
        <f>IF(OR($D1990="51",$D1990="52",$D1990="61"),0,(AE1990/'Totals and Drop Down Lists'!AA$5)*Inputs!I$39)</f>
        <v>0</v>
      </c>
      <c r="BD1990">
        <f>IF(OR($D1990="51",$D1990="52",$D1990="61"),0,(AF1990/'Totals and Drop Down Lists'!AB$5)*Inputs!J$39)</f>
        <v>0</v>
      </c>
      <c r="BE1990">
        <f>IF(OR($D1990="51",$D1990="52",$D1990="61"),0,(AG1990/'Totals and Drop Down Lists'!AC$5)*Inputs!K$39)</f>
        <v>0</v>
      </c>
      <c r="BF1990">
        <f>IF(OR($D1990="51",$D1990="52",$D1990="61"),0,(AH1990/'Totals and Drop Down Lists'!AD$5)*Inputs!L$39)</f>
        <v>0</v>
      </c>
      <c r="BG1990" s="10">
        <f t="shared" si="280"/>
        <v>36159.462947292603</v>
      </c>
    </row>
    <row r="1991" spans="1:59" ht="28.8">
      <c r="A1991" s="1" t="s">
        <v>7546</v>
      </c>
      <c r="B1991" s="1" t="s">
        <v>3430</v>
      </c>
      <c r="C1991" s="1" t="s">
        <v>3547</v>
      </c>
      <c r="D1991" s="1" t="s">
        <v>25</v>
      </c>
      <c r="E1991" s="1" t="s">
        <v>3548</v>
      </c>
      <c r="F1991" s="2">
        <v>17996</v>
      </c>
      <c r="G1991" s="2">
        <v>131</v>
      </c>
      <c r="H1991" s="2">
        <v>12</v>
      </c>
      <c r="I1991" s="2">
        <v>2098</v>
      </c>
      <c r="J1991" s="2">
        <v>7235</v>
      </c>
      <c r="K1991" s="2">
        <v>1291</v>
      </c>
      <c r="L1991" s="2">
        <v>107</v>
      </c>
      <c r="M1991" s="2">
        <v>57</v>
      </c>
      <c r="N1991" s="2">
        <v>1</v>
      </c>
      <c r="O1991" s="2">
        <v>0</v>
      </c>
      <c r="P1991" s="2">
        <v>5</v>
      </c>
      <c r="Q1991" s="2">
        <v>25</v>
      </c>
      <c r="R1991" s="2">
        <v>1136</v>
      </c>
      <c r="S1991" s="2">
        <v>628500</v>
      </c>
      <c r="T1991" s="2">
        <v>38656400</v>
      </c>
      <c r="U1991" s="2">
        <v>188</v>
      </c>
      <c r="V1991" s="2">
        <v>88</v>
      </c>
      <c r="W1991" s="2">
        <v>0</v>
      </c>
      <c r="X1991" s="2">
        <v>255</v>
      </c>
      <c r="Y1991" s="2">
        <v>4</v>
      </c>
      <c r="Z1991" s="2">
        <v>174</v>
      </c>
      <c r="AA1991" s="9">
        <f t="shared" si="281"/>
        <v>17996</v>
      </c>
      <c r="AB1991" s="9">
        <f t="shared" si="282"/>
        <v>1955</v>
      </c>
      <c r="AC1991" s="9">
        <f t="shared" si="283"/>
        <v>1331</v>
      </c>
      <c r="AD1991" s="9">
        <f t="shared" si="284"/>
        <v>1136</v>
      </c>
      <c r="AE1991" s="44">
        <f t="shared" si="285"/>
        <v>1.6088284405232654E-5</v>
      </c>
      <c r="AF1991" s="9">
        <f t="shared" si="286"/>
        <v>167</v>
      </c>
      <c r="AG1991" s="9">
        <f t="shared" si="279"/>
        <v>178</v>
      </c>
      <c r="AH1991" s="44">
        <f t="shared" si="287"/>
        <v>1.1818403009930892E-5</v>
      </c>
      <c r="AI1991">
        <f>AA1991/'Totals and Drop Down Lists'!W$6*Inputs!E$37</f>
        <v>16324.8987670689</v>
      </c>
      <c r="AJ1991">
        <f>AB1991/'Totals and Drop Down Lists'!X$6*Inputs!F$37</f>
        <v>6432.7069422897739</v>
      </c>
      <c r="AK1991">
        <f>AC1991/'Totals and Drop Down Lists'!Y$6*Inputs!G$37</f>
        <v>8774.4015935864081</v>
      </c>
      <c r="AL1991">
        <f>AD1991/'Totals and Drop Down Lists'!Z$6*Inputs!H$37</f>
        <v>9107.8814427130583</v>
      </c>
      <c r="AM1991">
        <f>AE1991/'Totals and Drop Down Lists'!AA$6*Inputs!I$37</f>
        <v>2002.8200739886297</v>
      </c>
      <c r="AN1991">
        <f>AF1991/'Totals and Drop Down Lists'!AB$6*Inputs!J$37</f>
        <v>3332.767754437572</v>
      </c>
      <c r="AO1991">
        <f>AG1991/'Totals and Drop Down Lists'!AC$6*Inputs!K$37</f>
        <v>3314.9965598783083</v>
      </c>
      <c r="AP1991">
        <f>AH1991/'Totals and Drop Down Lists'!AD$6*Inputs!L$37</f>
        <v>2781.2237054402817</v>
      </c>
      <c r="AQ1991">
        <f>IF(OR($D1991="51",$D1991="52",$D1991="61"),(AA1991/'Totals and Drop Down Lists'!W$4)*Inputs!E$38,0)</f>
        <v>0</v>
      </c>
      <c r="AR1991">
        <f>IF(OR($D1991="51",$D1991="52",$D1991="61"),(AB1991/'Totals and Drop Down Lists'!X$4)*Inputs!F$38,0)</f>
        <v>0</v>
      </c>
      <c r="AS1991">
        <f>IF(OR($D1991="51",$D1991="52",$D1991="61"),(AC1991/'Totals and Drop Down Lists'!Y$4)*Inputs!G$38,0)</f>
        <v>0</v>
      </c>
      <c r="AT1991">
        <f>IF(OR($D1991="51",$D1991="52",$D1991="61"),(AD1991/'Totals and Drop Down Lists'!Z$4)*Inputs!H$38,0)</f>
        <v>0</v>
      </c>
      <c r="AU1991">
        <f>IF(OR($D1991="51",$D1991="52",$D1991="61"),(AE1991/'Totals and Drop Down Lists'!AA$4)*Inputs!I$38,0)</f>
        <v>0</v>
      </c>
      <c r="AV1991">
        <f>IF(OR($D1991="51",$D1991="52",$D1991="61"),(AF1991/'Totals and Drop Down Lists'!AB$4)*Inputs!J$38,0)</f>
        <v>0</v>
      </c>
      <c r="AW1991">
        <f>IF(OR($D1991="51",$D1991="52",$D1991="61"),(AG1991/'Totals and Drop Down Lists'!AC$4)*Inputs!K$38,0)</f>
        <v>0</v>
      </c>
      <c r="AX1991">
        <f>IF(OR($D1991="51",$D1991="52",$D1991="61"),(AH1991/'Totals and Drop Down Lists'!AD$4)*Inputs!L$38,0)</f>
        <v>0</v>
      </c>
      <c r="AY1991">
        <f>IF(OR($D1991="51",$D1991="52",$D1991="61"),0,(AA1991/'Totals and Drop Down Lists'!W$5)*Inputs!E$39)</f>
        <v>0</v>
      </c>
      <c r="AZ1991">
        <f>IF(OR($D1991="51",$D1991="52",$D1991="61"),0,(AB1991/'Totals and Drop Down Lists'!X$5)*Inputs!F$39)</f>
        <v>0</v>
      </c>
      <c r="BA1991">
        <f>IF(OR($D1991="51",$D1991="52",$D1991="61"),0,(AC1991/'Totals and Drop Down Lists'!Y$5)*Inputs!G$39)</f>
        <v>0</v>
      </c>
      <c r="BB1991">
        <f>IF(OR($D1991="51",$D1991="52",$D1991="61"),0,(AD1991/'Totals and Drop Down Lists'!Z$5)*Inputs!H$39)</f>
        <v>0</v>
      </c>
      <c r="BC1991">
        <f>IF(OR($D1991="51",$D1991="52",$D1991="61"),0,(AE1991/'Totals and Drop Down Lists'!AA$5)*Inputs!I$39)</f>
        <v>0</v>
      </c>
      <c r="BD1991">
        <f>IF(OR($D1991="51",$D1991="52",$D1991="61"),0,(AF1991/'Totals and Drop Down Lists'!AB$5)*Inputs!J$39)</f>
        <v>0</v>
      </c>
      <c r="BE1991">
        <f>IF(OR($D1991="51",$D1991="52",$D1991="61"),0,(AG1991/'Totals and Drop Down Lists'!AC$5)*Inputs!K$39)</f>
        <v>0</v>
      </c>
      <c r="BF1991">
        <f>IF(OR($D1991="51",$D1991="52",$D1991="61"),0,(AH1991/'Totals and Drop Down Lists'!AD$5)*Inputs!L$39)</f>
        <v>0</v>
      </c>
      <c r="BG1991" s="10">
        <f t="shared" si="280"/>
        <v>52071.696839402932</v>
      </c>
    </row>
    <row r="1992" spans="1:59" ht="28.8">
      <c r="A1992" s="1" t="s">
        <v>7546</v>
      </c>
      <c r="B1992" s="1" t="s">
        <v>3430</v>
      </c>
      <c r="C1992" s="1" t="s">
        <v>3549</v>
      </c>
      <c r="D1992" s="1" t="s">
        <v>25</v>
      </c>
      <c r="E1992" s="1" t="s">
        <v>3550</v>
      </c>
      <c r="F1992" s="2">
        <v>65602</v>
      </c>
      <c r="G1992" s="2">
        <v>566</v>
      </c>
      <c r="H1992" s="2">
        <v>51</v>
      </c>
      <c r="I1992" s="2">
        <v>11138</v>
      </c>
      <c r="J1992" s="2">
        <v>24654</v>
      </c>
      <c r="K1992" s="2">
        <v>7727</v>
      </c>
      <c r="L1992" s="2">
        <v>139</v>
      </c>
      <c r="M1992" s="2">
        <v>41</v>
      </c>
      <c r="N1992" s="2">
        <v>16</v>
      </c>
      <c r="O1992" s="2">
        <v>261</v>
      </c>
      <c r="P1992" s="2">
        <v>104</v>
      </c>
      <c r="Q1992" s="2">
        <v>51</v>
      </c>
      <c r="R1992" s="2">
        <v>3475</v>
      </c>
      <c r="S1992" s="2">
        <v>4503600</v>
      </c>
      <c r="T1992" s="2">
        <v>214772400</v>
      </c>
      <c r="U1992" s="2">
        <v>552</v>
      </c>
      <c r="V1992" s="2">
        <v>389</v>
      </c>
      <c r="W1992" s="2">
        <v>0</v>
      </c>
      <c r="X1992" s="2">
        <v>1690</v>
      </c>
      <c r="Y1992" s="2">
        <v>203</v>
      </c>
      <c r="Z1992" s="2">
        <v>1159</v>
      </c>
      <c r="AA1992" s="9">
        <f t="shared" si="281"/>
        <v>65602</v>
      </c>
      <c r="AB1992" s="9">
        <f t="shared" si="282"/>
        <v>10521</v>
      </c>
      <c r="AC1992" s="9">
        <f t="shared" si="283"/>
        <v>4087</v>
      </c>
      <c r="AD1992" s="9">
        <f t="shared" si="284"/>
        <v>3475</v>
      </c>
      <c r="AE1992" s="44">
        <f t="shared" si="285"/>
        <v>1.691337269142512E-4</v>
      </c>
      <c r="AF1992" s="9">
        <f t="shared" si="286"/>
        <v>1301</v>
      </c>
      <c r="AG1992" s="9">
        <f t="shared" si="279"/>
        <v>1362</v>
      </c>
      <c r="AH1992" s="44">
        <f t="shared" si="287"/>
        <v>1.588370141382368E-4</v>
      </c>
      <c r="AI1992">
        <f>AA1992/'Totals and Drop Down Lists'!W$6*Inputs!E$37</f>
        <v>59510.224989845185</v>
      </c>
      <c r="AJ1992">
        <f>AB1992/'Totals and Drop Down Lists'!X$6*Inputs!F$37</f>
        <v>34618.163549785531</v>
      </c>
      <c r="AK1992">
        <f>AC1992/'Totals and Drop Down Lists'!Y$6*Inputs!G$37</f>
        <v>26942.884532672917</v>
      </c>
      <c r="AL1992">
        <f>AD1992/'Totals and Drop Down Lists'!Z$6*Inputs!H$37</f>
        <v>27860.816913228766</v>
      </c>
      <c r="AM1992">
        <f>AE1992/'Totals and Drop Down Lists'!AA$6*Inputs!I$37</f>
        <v>21055.347787250572</v>
      </c>
      <c r="AN1992">
        <f>AF1992/'Totals and Drop Down Lists'!AB$6*Inputs!J$37</f>
        <v>25963.657775588508</v>
      </c>
      <c r="AO1992">
        <f>AG1992/'Totals and Drop Down Lists'!AC$6*Inputs!K$37</f>
        <v>25365.310755922786</v>
      </c>
      <c r="AP1992">
        <f>AH1992/'Totals and Drop Down Lists'!AD$6*Inputs!L$37</f>
        <v>37379.100090884487</v>
      </c>
      <c r="AQ1992">
        <f>IF(OR($D1992="51",$D1992="52",$D1992="61"),(AA1992/'Totals and Drop Down Lists'!W$4)*Inputs!E$38,0)</f>
        <v>0</v>
      </c>
      <c r="AR1992">
        <f>IF(OR($D1992="51",$D1992="52",$D1992="61"),(AB1992/'Totals and Drop Down Lists'!X$4)*Inputs!F$38,0)</f>
        <v>0</v>
      </c>
      <c r="AS1992">
        <f>IF(OR($D1992="51",$D1992="52",$D1992="61"),(AC1992/'Totals and Drop Down Lists'!Y$4)*Inputs!G$38,0)</f>
        <v>0</v>
      </c>
      <c r="AT1992">
        <f>IF(OR($D1992="51",$D1992="52",$D1992="61"),(AD1992/'Totals and Drop Down Lists'!Z$4)*Inputs!H$38,0)</f>
        <v>0</v>
      </c>
      <c r="AU1992">
        <f>IF(OR($D1992="51",$D1992="52",$D1992="61"),(AE1992/'Totals and Drop Down Lists'!AA$4)*Inputs!I$38,0)</f>
        <v>0</v>
      </c>
      <c r="AV1992">
        <f>IF(OR($D1992="51",$D1992="52",$D1992="61"),(AF1992/'Totals and Drop Down Lists'!AB$4)*Inputs!J$38,0)</f>
        <v>0</v>
      </c>
      <c r="AW1992">
        <f>IF(OR($D1992="51",$D1992="52",$D1992="61"),(AG1992/'Totals and Drop Down Lists'!AC$4)*Inputs!K$38,0)</f>
        <v>0</v>
      </c>
      <c r="AX1992">
        <f>IF(OR($D1992="51",$D1992="52",$D1992="61"),(AH1992/'Totals and Drop Down Lists'!AD$4)*Inputs!L$38,0)</f>
        <v>0</v>
      </c>
      <c r="AY1992">
        <f>IF(OR($D1992="51",$D1992="52",$D1992="61"),0,(AA1992/'Totals and Drop Down Lists'!W$5)*Inputs!E$39)</f>
        <v>0</v>
      </c>
      <c r="AZ1992">
        <f>IF(OR($D1992="51",$D1992="52",$D1992="61"),0,(AB1992/'Totals and Drop Down Lists'!X$5)*Inputs!F$39)</f>
        <v>0</v>
      </c>
      <c r="BA1992">
        <f>IF(OR($D1992="51",$D1992="52",$D1992="61"),0,(AC1992/'Totals and Drop Down Lists'!Y$5)*Inputs!G$39)</f>
        <v>0</v>
      </c>
      <c r="BB1992">
        <f>IF(OR($D1992="51",$D1992="52",$D1992="61"),0,(AD1992/'Totals and Drop Down Lists'!Z$5)*Inputs!H$39)</f>
        <v>0</v>
      </c>
      <c r="BC1992">
        <f>IF(OR($D1992="51",$D1992="52",$D1992="61"),0,(AE1992/'Totals and Drop Down Lists'!AA$5)*Inputs!I$39)</f>
        <v>0</v>
      </c>
      <c r="BD1992">
        <f>IF(OR($D1992="51",$D1992="52",$D1992="61"),0,(AF1992/'Totals and Drop Down Lists'!AB$5)*Inputs!J$39)</f>
        <v>0</v>
      </c>
      <c r="BE1992">
        <f>IF(OR($D1992="51",$D1992="52",$D1992="61"),0,(AG1992/'Totals and Drop Down Lists'!AC$5)*Inputs!K$39)</f>
        <v>0</v>
      </c>
      <c r="BF1992">
        <f>IF(OR($D1992="51",$D1992="52",$D1992="61"),0,(AH1992/'Totals and Drop Down Lists'!AD$5)*Inputs!L$39)</f>
        <v>0</v>
      </c>
      <c r="BG1992" s="10">
        <f t="shared" si="280"/>
        <v>258695.50639517873</v>
      </c>
    </row>
    <row r="1993" spans="1:59" ht="28.8">
      <c r="A1993" s="1" t="s">
        <v>7546</v>
      </c>
      <c r="B1993" s="1" t="s">
        <v>3430</v>
      </c>
      <c r="C1993" s="1" t="s">
        <v>2625</v>
      </c>
      <c r="D1993" s="1" t="s">
        <v>25</v>
      </c>
      <c r="E1993" s="1" t="s">
        <v>3551</v>
      </c>
      <c r="F1993" s="2">
        <v>23324</v>
      </c>
      <c r="G1993" s="2">
        <v>271</v>
      </c>
      <c r="H1993" s="2">
        <v>0</v>
      </c>
      <c r="I1993" s="2">
        <v>4057</v>
      </c>
      <c r="J1993" s="2">
        <v>8764</v>
      </c>
      <c r="K1993" s="2">
        <v>2826</v>
      </c>
      <c r="L1993" s="2">
        <v>18</v>
      </c>
      <c r="M1993" s="2">
        <v>19</v>
      </c>
      <c r="N1993" s="2">
        <v>0</v>
      </c>
      <c r="O1993" s="2">
        <v>30</v>
      </c>
      <c r="P1993" s="2">
        <v>44</v>
      </c>
      <c r="Q1993" s="2">
        <v>38</v>
      </c>
      <c r="R1993" s="2">
        <v>2206</v>
      </c>
      <c r="S1993" s="2">
        <v>1565300</v>
      </c>
      <c r="T1993" s="2">
        <v>92863400</v>
      </c>
      <c r="U1993" s="2">
        <v>160</v>
      </c>
      <c r="V1993" s="2">
        <v>250</v>
      </c>
      <c r="W1993" s="2">
        <v>10</v>
      </c>
      <c r="X1993" s="2">
        <v>595</v>
      </c>
      <c r="Y1993" s="2">
        <v>140</v>
      </c>
      <c r="Z1993" s="2">
        <v>285</v>
      </c>
      <c r="AA1993" s="9">
        <f t="shared" si="281"/>
        <v>23324</v>
      </c>
      <c r="AB1993" s="9">
        <f t="shared" si="282"/>
        <v>3786</v>
      </c>
      <c r="AC1993" s="9">
        <f t="shared" si="283"/>
        <v>2355</v>
      </c>
      <c r="AD1993" s="9">
        <f t="shared" si="284"/>
        <v>2206</v>
      </c>
      <c r="AE1993" s="44">
        <f t="shared" si="285"/>
        <v>6.364110798763909E-5</v>
      </c>
      <c r="AF1993" s="9">
        <f t="shared" si="286"/>
        <v>335</v>
      </c>
      <c r="AG1993" s="9">
        <f t="shared" si="279"/>
        <v>425</v>
      </c>
      <c r="AH1993" s="44">
        <f t="shared" si="287"/>
        <v>5.0992911001246563E-5</v>
      </c>
      <c r="AI1993">
        <f>AA1993/'Totals and Drop Down Lists'!W$6*Inputs!E$37</f>
        <v>21158.14285636336</v>
      </c>
      <c r="AJ1993">
        <f>AB1993/'Totals and Drop Down Lists'!X$6*Inputs!F$37</f>
        <v>12457.405873917689</v>
      </c>
      <c r="AK1993">
        <f>AC1993/'Totals and Drop Down Lists'!Y$6*Inputs!G$37</f>
        <v>15524.955486773848</v>
      </c>
      <c r="AL1993">
        <f>AD1993/'Totals and Drop Down Lists'!Z$6*Inputs!H$37</f>
        <v>17686.607801606518</v>
      </c>
      <c r="AM1993">
        <f>AE1993/'Totals and Drop Down Lists'!AA$6*Inputs!I$37</f>
        <v>7922.6401894701257</v>
      </c>
      <c r="AN1993">
        <f>AF1993/'Totals and Drop Down Lists'!AB$6*Inputs!J$37</f>
        <v>6685.4922020154891</v>
      </c>
      <c r="AO1993">
        <f>AG1993/'Totals and Drop Down Lists'!AC$6*Inputs!K$37</f>
        <v>7915.0198761139382</v>
      </c>
      <c r="AP1993">
        <f>AH1993/'Totals and Drop Down Lists'!AD$6*Inputs!L$37</f>
        <v>12000.157108105146</v>
      </c>
      <c r="AQ1993">
        <f>IF(OR($D1993="51",$D1993="52",$D1993="61"),(AA1993/'Totals and Drop Down Lists'!W$4)*Inputs!E$38,0)</f>
        <v>0</v>
      </c>
      <c r="AR1993">
        <f>IF(OR($D1993="51",$D1993="52",$D1993="61"),(AB1993/'Totals and Drop Down Lists'!X$4)*Inputs!F$38,0)</f>
        <v>0</v>
      </c>
      <c r="AS1993">
        <f>IF(OR($D1993="51",$D1993="52",$D1993="61"),(AC1993/'Totals and Drop Down Lists'!Y$4)*Inputs!G$38,0)</f>
        <v>0</v>
      </c>
      <c r="AT1993">
        <f>IF(OR($D1993="51",$D1993="52",$D1993="61"),(AD1993/'Totals and Drop Down Lists'!Z$4)*Inputs!H$38,0)</f>
        <v>0</v>
      </c>
      <c r="AU1993">
        <f>IF(OR($D1993="51",$D1993="52",$D1993="61"),(AE1993/'Totals and Drop Down Lists'!AA$4)*Inputs!I$38,0)</f>
        <v>0</v>
      </c>
      <c r="AV1993">
        <f>IF(OR($D1993="51",$D1993="52",$D1993="61"),(AF1993/'Totals and Drop Down Lists'!AB$4)*Inputs!J$38,0)</f>
        <v>0</v>
      </c>
      <c r="AW1993">
        <f>IF(OR($D1993="51",$D1993="52",$D1993="61"),(AG1993/'Totals and Drop Down Lists'!AC$4)*Inputs!K$38,0)</f>
        <v>0</v>
      </c>
      <c r="AX1993">
        <f>IF(OR($D1993="51",$D1993="52",$D1993="61"),(AH1993/'Totals and Drop Down Lists'!AD$4)*Inputs!L$38,0)</f>
        <v>0</v>
      </c>
      <c r="AY1993">
        <f>IF(OR($D1993="51",$D1993="52",$D1993="61"),0,(AA1993/'Totals and Drop Down Lists'!W$5)*Inputs!E$39)</f>
        <v>0</v>
      </c>
      <c r="AZ1993">
        <f>IF(OR($D1993="51",$D1993="52",$D1993="61"),0,(AB1993/'Totals and Drop Down Lists'!X$5)*Inputs!F$39)</f>
        <v>0</v>
      </c>
      <c r="BA1993">
        <f>IF(OR($D1993="51",$D1993="52",$D1993="61"),0,(AC1993/'Totals and Drop Down Lists'!Y$5)*Inputs!G$39)</f>
        <v>0</v>
      </c>
      <c r="BB1993">
        <f>IF(OR($D1993="51",$D1993="52",$D1993="61"),0,(AD1993/'Totals and Drop Down Lists'!Z$5)*Inputs!H$39)</f>
        <v>0</v>
      </c>
      <c r="BC1993">
        <f>IF(OR($D1993="51",$D1993="52",$D1993="61"),0,(AE1993/'Totals and Drop Down Lists'!AA$5)*Inputs!I$39)</f>
        <v>0</v>
      </c>
      <c r="BD1993">
        <f>IF(OR($D1993="51",$D1993="52",$D1993="61"),0,(AF1993/'Totals and Drop Down Lists'!AB$5)*Inputs!J$39)</f>
        <v>0</v>
      </c>
      <c r="BE1993">
        <f>IF(OR($D1993="51",$D1993="52",$D1993="61"),0,(AG1993/'Totals and Drop Down Lists'!AC$5)*Inputs!K$39)</f>
        <v>0</v>
      </c>
      <c r="BF1993">
        <f>IF(OR($D1993="51",$D1993="52",$D1993="61"),0,(AH1993/'Totals and Drop Down Lists'!AD$5)*Inputs!L$39)</f>
        <v>0</v>
      </c>
      <c r="BG1993" s="10">
        <f t="shared" si="280"/>
        <v>101350.42139436612</v>
      </c>
    </row>
    <row r="1994" spans="1:59" ht="28.8">
      <c r="A1994" s="1" t="s">
        <v>7546</v>
      </c>
      <c r="B1994" s="1" t="s">
        <v>3430</v>
      </c>
      <c r="C1994" s="1" t="s">
        <v>3552</v>
      </c>
      <c r="D1994" s="1" t="s">
        <v>25</v>
      </c>
      <c r="E1994" s="1" t="s">
        <v>3553</v>
      </c>
      <c r="F1994" s="2">
        <v>4397</v>
      </c>
      <c r="G1994" s="2">
        <v>30</v>
      </c>
      <c r="H1994" s="2">
        <v>0</v>
      </c>
      <c r="I1994" s="2">
        <v>1040</v>
      </c>
      <c r="J1994" s="2">
        <v>1773</v>
      </c>
      <c r="K1994" s="2">
        <v>515</v>
      </c>
      <c r="L1994" s="2">
        <v>34</v>
      </c>
      <c r="M1994" s="2">
        <v>26</v>
      </c>
      <c r="N1994" s="2">
        <v>3</v>
      </c>
      <c r="O1994" s="2">
        <v>9</v>
      </c>
      <c r="P1994" s="2">
        <v>0</v>
      </c>
      <c r="Q1994" s="2">
        <v>0</v>
      </c>
      <c r="R1994" s="2">
        <v>602</v>
      </c>
      <c r="S1994" s="2">
        <v>168200</v>
      </c>
      <c r="T1994" s="2">
        <v>17125600</v>
      </c>
      <c r="U1994" s="2">
        <v>44</v>
      </c>
      <c r="V1994" s="2">
        <v>36</v>
      </c>
      <c r="W1994" s="2">
        <v>8</v>
      </c>
      <c r="X1994" s="2">
        <v>73</v>
      </c>
      <c r="Y1994" s="2">
        <v>12</v>
      </c>
      <c r="Z1994" s="2">
        <v>27</v>
      </c>
      <c r="AA1994" s="9">
        <f t="shared" si="281"/>
        <v>4397</v>
      </c>
      <c r="AB1994" s="9">
        <f t="shared" si="282"/>
        <v>1010</v>
      </c>
      <c r="AC1994" s="9">
        <f t="shared" si="283"/>
        <v>674</v>
      </c>
      <c r="AD1994" s="9">
        <f t="shared" si="284"/>
        <v>602</v>
      </c>
      <c r="AE1994" s="44">
        <f t="shared" si="285"/>
        <v>1.0447238478290069E-5</v>
      </c>
      <c r="AF1994" s="9">
        <f t="shared" si="286"/>
        <v>29</v>
      </c>
      <c r="AG1994" s="9">
        <f t="shared" si="279"/>
        <v>39</v>
      </c>
      <c r="AH1994" s="44">
        <f t="shared" si="287"/>
        <v>4.2151611884721033E-6</v>
      </c>
      <c r="AI1994">
        <f>AA1994/'Totals and Drop Down Lists'!W$6*Inputs!E$37</f>
        <v>3988.6963702379389</v>
      </c>
      <c r="AJ1994">
        <f>AB1994/'Totals and Drop Down Lists'!X$6*Inputs!F$37</f>
        <v>3323.2910545844866</v>
      </c>
      <c r="AK1994">
        <f>AC1994/'Totals and Drop Down Lists'!Y$6*Inputs!G$37</f>
        <v>4443.2356679768891</v>
      </c>
      <c r="AL1994">
        <f>AD1994/'Totals and Drop Down Lists'!Z$6*Inputs!H$37</f>
        <v>4826.535764536321</v>
      </c>
      <c r="AM1994">
        <f>AE1994/'Totals and Drop Down Lists'!AA$6*Inputs!I$37</f>
        <v>1300.5699312016354</v>
      </c>
      <c r="AN1994">
        <f>AF1994/'Totals and Drop Down Lists'!AB$6*Inputs!J$37</f>
        <v>578.74410106999755</v>
      </c>
      <c r="AO1994">
        <f>AG1994/'Totals and Drop Down Lists'!AC$6*Inputs!K$37</f>
        <v>726.31947098457317</v>
      </c>
      <c r="AP1994">
        <f>AH1994/'Totals and Drop Down Lists'!AD$6*Inputs!L$37</f>
        <v>991.9534991131593</v>
      </c>
      <c r="AQ1994">
        <f>IF(OR($D1994="51",$D1994="52",$D1994="61"),(AA1994/'Totals and Drop Down Lists'!W$4)*Inputs!E$38,0)</f>
        <v>0</v>
      </c>
      <c r="AR1994">
        <f>IF(OR($D1994="51",$D1994="52",$D1994="61"),(AB1994/'Totals and Drop Down Lists'!X$4)*Inputs!F$38,0)</f>
        <v>0</v>
      </c>
      <c r="AS1994">
        <f>IF(OR($D1994="51",$D1994="52",$D1994="61"),(AC1994/'Totals and Drop Down Lists'!Y$4)*Inputs!G$38,0)</f>
        <v>0</v>
      </c>
      <c r="AT1994">
        <f>IF(OR($D1994="51",$D1994="52",$D1994="61"),(AD1994/'Totals and Drop Down Lists'!Z$4)*Inputs!H$38,0)</f>
        <v>0</v>
      </c>
      <c r="AU1994">
        <f>IF(OR($D1994="51",$D1994="52",$D1994="61"),(AE1994/'Totals and Drop Down Lists'!AA$4)*Inputs!I$38,0)</f>
        <v>0</v>
      </c>
      <c r="AV1994">
        <f>IF(OR($D1994="51",$D1994="52",$D1994="61"),(AF1994/'Totals and Drop Down Lists'!AB$4)*Inputs!J$38,0)</f>
        <v>0</v>
      </c>
      <c r="AW1994">
        <f>IF(OR($D1994="51",$D1994="52",$D1994="61"),(AG1994/'Totals and Drop Down Lists'!AC$4)*Inputs!K$38,0)</f>
        <v>0</v>
      </c>
      <c r="AX1994">
        <f>IF(OR($D1994="51",$D1994="52",$D1994="61"),(AH1994/'Totals and Drop Down Lists'!AD$4)*Inputs!L$38,0)</f>
        <v>0</v>
      </c>
      <c r="AY1994">
        <f>IF(OR($D1994="51",$D1994="52",$D1994="61"),0,(AA1994/'Totals and Drop Down Lists'!W$5)*Inputs!E$39)</f>
        <v>0</v>
      </c>
      <c r="AZ1994">
        <f>IF(OR($D1994="51",$D1994="52",$D1994="61"),0,(AB1994/'Totals and Drop Down Lists'!X$5)*Inputs!F$39)</f>
        <v>0</v>
      </c>
      <c r="BA1994">
        <f>IF(OR($D1994="51",$D1994="52",$D1994="61"),0,(AC1994/'Totals and Drop Down Lists'!Y$5)*Inputs!G$39)</f>
        <v>0</v>
      </c>
      <c r="BB1994">
        <f>IF(OR($D1994="51",$D1994="52",$D1994="61"),0,(AD1994/'Totals and Drop Down Lists'!Z$5)*Inputs!H$39)</f>
        <v>0</v>
      </c>
      <c r="BC1994">
        <f>IF(OR($D1994="51",$D1994="52",$D1994="61"),0,(AE1994/'Totals and Drop Down Lists'!AA$5)*Inputs!I$39)</f>
        <v>0</v>
      </c>
      <c r="BD1994">
        <f>IF(OR($D1994="51",$D1994="52",$D1994="61"),0,(AF1994/'Totals and Drop Down Lists'!AB$5)*Inputs!J$39)</f>
        <v>0</v>
      </c>
      <c r="BE1994">
        <f>IF(OR($D1994="51",$D1994="52",$D1994="61"),0,(AG1994/'Totals and Drop Down Lists'!AC$5)*Inputs!K$39)</f>
        <v>0</v>
      </c>
      <c r="BF1994">
        <f>IF(OR($D1994="51",$D1994="52",$D1994="61"),0,(AH1994/'Totals and Drop Down Lists'!AD$5)*Inputs!L$39)</f>
        <v>0</v>
      </c>
      <c r="BG1994" s="10">
        <f t="shared" si="280"/>
        <v>20179.345859705005</v>
      </c>
    </row>
    <row r="1995" spans="1:59" ht="28.8">
      <c r="A1995" s="1" t="s">
        <v>7546</v>
      </c>
      <c r="B1995" s="1" t="s">
        <v>3430</v>
      </c>
      <c r="C1995" s="1" t="s">
        <v>3554</v>
      </c>
      <c r="D1995" s="1" t="s">
        <v>25</v>
      </c>
      <c r="E1995" s="1" t="s">
        <v>3555</v>
      </c>
      <c r="F1995" s="2">
        <v>4859</v>
      </c>
      <c r="G1995" s="2">
        <v>17</v>
      </c>
      <c r="H1995" s="2">
        <v>22</v>
      </c>
      <c r="I1995" s="2">
        <v>856</v>
      </c>
      <c r="J1995" s="2">
        <v>1915</v>
      </c>
      <c r="K1995" s="2">
        <v>405</v>
      </c>
      <c r="L1995" s="2">
        <v>13</v>
      </c>
      <c r="M1995" s="2">
        <v>30</v>
      </c>
      <c r="N1995" s="2">
        <v>12</v>
      </c>
      <c r="O1995" s="2">
        <v>15</v>
      </c>
      <c r="P1995" s="2">
        <v>3</v>
      </c>
      <c r="Q1995" s="2">
        <v>0</v>
      </c>
      <c r="R1995" s="2">
        <v>860</v>
      </c>
      <c r="S1995" s="2">
        <v>100500</v>
      </c>
      <c r="T1995" s="2">
        <v>8391200</v>
      </c>
      <c r="U1995" s="2">
        <v>23</v>
      </c>
      <c r="V1995" s="2">
        <v>64</v>
      </c>
      <c r="W1995" s="2">
        <v>20</v>
      </c>
      <c r="X1995" s="2">
        <v>85</v>
      </c>
      <c r="Y1995" s="2">
        <v>4</v>
      </c>
      <c r="Z1995" s="2">
        <v>39</v>
      </c>
      <c r="AA1995" s="9">
        <f t="shared" si="281"/>
        <v>4859</v>
      </c>
      <c r="AB1995" s="9">
        <f t="shared" si="282"/>
        <v>817</v>
      </c>
      <c r="AC1995" s="9">
        <f t="shared" si="283"/>
        <v>933</v>
      </c>
      <c r="AD1995" s="9">
        <f t="shared" si="284"/>
        <v>860</v>
      </c>
      <c r="AE1995" s="44">
        <f t="shared" si="285"/>
        <v>5.9818711501514139E-6</v>
      </c>
      <c r="AF1995" s="9">
        <f t="shared" si="286"/>
        <v>1</v>
      </c>
      <c r="AG1995" s="9">
        <f t="shared" si="279"/>
        <v>43</v>
      </c>
      <c r="AH1995" s="44">
        <f t="shared" si="287"/>
        <v>3.3838085761729229E-6</v>
      </c>
      <c r="AI1995">
        <f>AA1995/'Totals and Drop Down Lists'!W$6*Inputs!E$37</f>
        <v>4407.7952383411748</v>
      </c>
      <c r="AJ1995">
        <f>AB1995/'Totals and Drop Down Lists'!X$6*Inputs!F$37</f>
        <v>2688.2463283124016</v>
      </c>
      <c r="AK1995">
        <f>AC1995/'Totals and Drop Down Lists'!Y$6*Inputs!G$37</f>
        <v>6150.6511546326965</v>
      </c>
      <c r="AL1995">
        <f>AD1995/'Totals and Drop Down Lists'!Z$6*Inputs!H$37</f>
        <v>6895.0510921947434</v>
      </c>
      <c r="AM1995">
        <f>AE1995/'Totals and Drop Down Lists'!AA$6*Inputs!I$37</f>
        <v>744.6792534100191</v>
      </c>
      <c r="AN1995">
        <f>AF1995/'Totals and Drop Down Lists'!AB$6*Inputs!J$37</f>
        <v>19.956693140344743</v>
      </c>
      <c r="AO1995">
        <f>AG1995/'Totals and Drop Down Lists'!AC$6*Inputs!K$37</f>
        <v>800.81377570093969</v>
      </c>
      <c r="AP1995">
        <f>AH1995/'Totals and Drop Down Lists'!AD$6*Inputs!L$37</f>
        <v>796.31136447252447</v>
      </c>
      <c r="AQ1995">
        <f>IF(OR($D1995="51",$D1995="52",$D1995="61"),(AA1995/'Totals and Drop Down Lists'!W$4)*Inputs!E$38,0)</f>
        <v>0</v>
      </c>
      <c r="AR1995">
        <f>IF(OR($D1995="51",$D1995="52",$D1995="61"),(AB1995/'Totals and Drop Down Lists'!X$4)*Inputs!F$38,0)</f>
        <v>0</v>
      </c>
      <c r="AS1995">
        <f>IF(OR($D1995="51",$D1995="52",$D1995="61"),(AC1995/'Totals and Drop Down Lists'!Y$4)*Inputs!G$38,0)</f>
        <v>0</v>
      </c>
      <c r="AT1995">
        <f>IF(OR($D1995="51",$D1995="52",$D1995="61"),(AD1995/'Totals and Drop Down Lists'!Z$4)*Inputs!H$38,0)</f>
        <v>0</v>
      </c>
      <c r="AU1995">
        <f>IF(OR($D1995="51",$D1995="52",$D1995="61"),(AE1995/'Totals and Drop Down Lists'!AA$4)*Inputs!I$38,0)</f>
        <v>0</v>
      </c>
      <c r="AV1995">
        <f>IF(OR($D1995="51",$D1995="52",$D1995="61"),(AF1995/'Totals and Drop Down Lists'!AB$4)*Inputs!J$38,0)</f>
        <v>0</v>
      </c>
      <c r="AW1995">
        <f>IF(OR($D1995="51",$D1995="52",$D1995="61"),(AG1995/'Totals and Drop Down Lists'!AC$4)*Inputs!K$38,0)</f>
        <v>0</v>
      </c>
      <c r="AX1995">
        <f>IF(OR($D1995="51",$D1995="52",$D1995="61"),(AH1995/'Totals and Drop Down Lists'!AD$4)*Inputs!L$38,0)</f>
        <v>0</v>
      </c>
      <c r="AY1995">
        <f>IF(OR($D1995="51",$D1995="52",$D1995="61"),0,(AA1995/'Totals and Drop Down Lists'!W$5)*Inputs!E$39)</f>
        <v>0</v>
      </c>
      <c r="AZ1995">
        <f>IF(OR($D1995="51",$D1995="52",$D1995="61"),0,(AB1995/'Totals and Drop Down Lists'!X$5)*Inputs!F$39)</f>
        <v>0</v>
      </c>
      <c r="BA1995">
        <f>IF(OR($D1995="51",$D1995="52",$D1995="61"),0,(AC1995/'Totals and Drop Down Lists'!Y$5)*Inputs!G$39)</f>
        <v>0</v>
      </c>
      <c r="BB1995">
        <f>IF(OR($D1995="51",$D1995="52",$D1995="61"),0,(AD1995/'Totals and Drop Down Lists'!Z$5)*Inputs!H$39)</f>
        <v>0</v>
      </c>
      <c r="BC1995">
        <f>IF(OR($D1995="51",$D1995="52",$D1995="61"),0,(AE1995/'Totals and Drop Down Lists'!AA$5)*Inputs!I$39)</f>
        <v>0</v>
      </c>
      <c r="BD1995">
        <f>IF(OR($D1995="51",$D1995="52",$D1995="61"),0,(AF1995/'Totals and Drop Down Lists'!AB$5)*Inputs!J$39)</f>
        <v>0</v>
      </c>
      <c r="BE1995">
        <f>IF(OR($D1995="51",$D1995="52",$D1995="61"),0,(AG1995/'Totals and Drop Down Lists'!AC$5)*Inputs!K$39)</f>
        <v>0</v>
      </c>
      <c r="BF1995">
        <f>IF(OR($D1995="51",$D1995="52",$D1995="61"),0,(AH1995/'Totals and Drop Down Lists'!AD$5)*Inputs!L$39)</f>
        <v>0</v>
      </c>
      <c r="BG1995" s="10">
        <f t="shared" si="280"/>
        <v>22503.504900204844</v>
      </c>
    </row>
    <row r="1996" spans="1:59" ht="28.8">
      <c r="A1996" s="1" t="s">
        <v>7546</v>
      </c>
      <c r="B1996" s="1" t="s">
        <v>3430</v>
      </c>
      <c r="C1996" s="1" t="s">
        <v>1064</v>
      </c>
      <c r="D1996" s="1" t="s">
        <v>25</v>
      </c>
      <c r="E1996" s="1" t="s">
        <v>3556</v>
      </c>
      <c r="F1996" s="2">
        <v>39216</v>
      </c>
      <c r="G1996" s="2">
        <v>342</v>
      </c>
      <c r="H1996" s="2">
        <v>16</v>
      </c>
      <c r="I1996" s="2">
        <v>7359</v>
      </c>
      <c r="J1996" s="2">
        <v>15169</v>
      </c>
      <c r="K1996" s="2">
        <v>4673</v>
      </c>
      <c r="L1996" s="2">
        <v>175</v>
      </c>
      <c r="M1996" s="2">
        <v>70</v>
      </c>
      <c r="N1996" s="2">
        <v>0</v>
      </c>
      <c r="O1996" s="2">
        <v>145</v>
      </c>
      <c r="P1996" s="2">
        <v>62</v>
      </c>
      <c r="Q1996" s="2">
        <v>17</v>
      </c>
      <c r="R1996" s="2">
        <v>1650</v>
      </c>
      <c r="S1996" s="2">
        <v>2534100</v>
      </c>
      <c r="T1996" s="2">
        <v>146198300</v>
      </c>
      <c r="U1996" s="2">
        <v>454</v>
      </c>
      <c r="V1996" s="2">
        <v>462</v>
      </c>
      <c r="W1996" s="2">
        <v>109</v>
      </c>
      <c r="X1996" s="2">
        <v>1125</v>
      </c>
      <c r="Y1996" s="2">
        <v>130</v>
      </c>
      <c r="Z1996" s="2">
        <v>619</v>
      </c>
      <c r="AA1996" s="9">
        <f t="shared" si="281"/>
        <v>39216</v>
      </c>
      <c r="AB1996" s="9">
        <f t="shared" si="282"/>
        <v>7001</v>
      </c>
      <c r="AC1996" s="9">
        <f t="shared" si="283"/>
        <v>2119</v>
      </c>
      <c r="AD1996" s="9">
        <f t="shared" si="284"/>
        <v>1650</v>
      </c>
      <c r="AE1996" s="44">
        <f t="shared" si="285"/>
        <v>1.0053803590278749E-4</v>
      </c>
      <c r="AF1996" s="9">
        <f t="shared" si="286"/>
        <v>554</v>
      </c>
      <c r="AG1996" s="9">
        <f t="shared" si="279"/>
        <v>749</v>
      </c>
      <c r="AH1996" s="44">
        <f t="shared" si="287"/>
        <v>8.5856214040700324E-5</v>
      </c>
      <c r="AI1996">
        <f>AA1996/'Totals and Drop Down Lists'!W$6*Inputs!E$37</f>
        <v>35574.418206788949</v>
      </c>
      <c r="AJ1996">
        <f>AB1996/'Totals and Drop Down Lists'!X$6*Inputs!F$37</f>
        <v>23036.000666481181</v>
      </c>
      <c r="AK1996">
        <f>AC1996/'Totals and Drop Down Lists'!Y$6*Inputs!G$37</f>
        <v>13969.163769203305</v>
      </c>
      <c r="AL1996">
        <f>AD1996/'Totals and Drop Down Lists'!Z$6*Inputs!H$37</f>
        <v>13228.877095489917</v>
      </c>
      <c r="AM1996">
        <f>AE1996/'Totals and Drop Down Lists'!AA$6*Inputs!I$37</f>
        <v>12515.914775847752</v>
      </c>
      <c r="AN1996">
        <f>AF1996/'Totals and Drop Down Lists'!AB$6*Inputs!J$37</f>
        <v>11056.007999750987</v>
      </c>
      <c r="AO1996">
        <f>AG1996/'Totals and Drop Down Lists'!AC$6*Inputs!K$37</f>
        <v>13949.058558139623</v>
      </c>
      <c r="AP1996">
        <f>AH1996/'Totals and Drop Down Lists'!AD$6*Inputs!L$37</f>
        <v>20204.535041553532</v>
      </c>
      <c r="AQ1996">
        <f>IF(OR($D1996="51",$D1996="52",$D1996="61"),(AA1996/'Totals and Drop Down Lists'!W$4)*Inputs!E$38,0)</f>
        <v>0</v>
      </c>
      <c r="AR1996">
        <f>IF(OR($D1996="51",$D1996="52",$D1996="61"),(AB1996/'Totals and Drop Down Lists'!X$4)*Inputs!F$38,0)</f>
        <v>0</v>
      </c>
      <c r="AS1996">
        <f>IF(OR($D1996="51",$D1996="52",$D1996="61"),(AC1996/'Totals and Drop Down Lists'!Y$4)*Inputs!G$38,0)</f>
        <v>0</v>
      </c>
      <c r="AT1996">
        <f>IF(OR($D1996="51",$D1996="52",$D1996="61"),(AD1996/'Totals and Drop Down Lists'!Z$4)*Inputs!H$38,0)</f>
        <v>0</v>
      </c>
      <c r="AU1996">
        <f>IF(OR($D1996="51",$D1996="52",$D1996="61"),(AE1996/'Totals and Drop Down Lists'!AA$4)*Inputs!I$38,0)</f>
        <v>0</v>
      </c>
      <c r="AV1996">
        <f>IF(OR($D1996="51",$D1996="52",$D1996="61"),(AF1996/'Totals and Drop Down Lists'!AB$4)*Inputs!J$38,0)</f>
        <v>0</v>
      </c>
      <c r="AW1996">
        <f>IF(OR($D1996="51",$D1996="52",$D1996="61"),(AG1996/'Totals and Drop Down Lists'!AC$4)*Inputs!K$38,0)</f>
        <v>0</v>
      </c>
      <c r="AX1996">
        <f>IF(OR($D1996="51",$D1996="52",$D1996="61"),(AH1996/'Totals and Drop Down Lists'!AD$4)*Inputs!L$38,0)</f>
        <v>0</v>
      </c>
      <c r="AY1996">
        <f>IF(OR($D1996="51",$D1996="52",$D1996="61"),0,(AA1996/'Totals and Drop Down Lists'!W$5)*Inputs!E$39)</f>
        <v>0</v>
      </c>
      <c r="AZ1996">
        <f>IF(OR($D1996="51",$D1996="52",$D1996="61"),0,(AB1996/'Totals and Drop Down Lists'!X$5)*Inputs!F$39)</f>
        <v>0</v>
      </c>
      <c r="BA1996">
        <f>IF(OR($D1996="51",$D1996="52",$D1996="61"),0,(AC1996/'Totals and Drop Down Lists'!Y$5)*Inputs!G$39)</f>
        <v>0</v>
      </c>
      <c r="BB1996">
        <f>IF(OR($D1996="51",$D1996="52",$D1996="61"),0,(AD1996/'Totals and Drop Down Lists'!Z$5)*Inputs!H$39)</f>
        <v>0</v>
      </c>
      <c r="BC1996">
        <f>IF(OR($D1996="51",$D1996="52",$D1996="61"),0,(AE1996/'Totals and Drop Down Lists'!AA$5)*Inputs!I$39)</f>
        <v>0</v>
      </c>
      <c r="BD1996">
        <f>IF(OR($D1996="51",$D1996="52",$D1996="61"),0,(AF1996/'Totals and Drop Down Lists'!AB$5)*Inputs!J$39)</f>
        <v>0</v>
      </c>
      <c r="BE1996">
        <f>IF(OR($D1996="51",$D1996="52",$D1996="61"),0,(AG1996/'Totals and Drop Down Lists'!AC$5)*Inputs!K$39)</f>
        <v>0</v>
      </c>
      <c r="BF1996">
        <f>IF(OR($D1996="51",$D1996="52",$D1996="61"),0,(AH1996/'Totals and Drop Down Lists'!AD$5)*Inputs!L$39)</f>
        <v>0</v>
      </c>
      <c r="BG1996" s="10">
        <f t="shared" si="280"/>
        <v>143533.97611325525</v>
      </c>
    </row>
    <row r="1997" spans="1:59" ht="28.8">
      <c r="A1997" s="1" t="s">
        <v>7546</v>
      </c>
      <c r="B1997" s="1" t="s">
        <v>3430</v>
      </c>
      <c r="C1997" s="1" t="s">
        <v>3557</v>
      </c>
      <c r="D1997" s="1" t="s">
        <v>25</v>
      </c>
      <c r="E1997" s="1" t="s">
        <v>3558</v>
      </c>
      <c r="F1997" s="2">
        <v>8388</v>
      </c>
      <c r="G1997" s="2">
        <v>108</v>
      </c>
      <c r="H1997" s="2">
        <v>0</v>
      </c>
      <c r="I1997" s="2">
        <v>2092</v>
      </c>
      <c r="J1997" s="2">
        <v>3220</v>
      </c>
      <c r="K1997" s="2">
        <v>704</v>
      </c>
      <c r="L1997" s="2">
        <v>13</v>
      </c>
      <c r="M1997" s="2">
        <v>0</v>
      </c>
      <c r="N1997" s="2">
        <v>0</v>
      </c>
      <c r="O1997" s="2">
        <v>43</v>
      </c>
      <c r="P1997" s="2">
        <v>0</v>
      </c>
      <c r="Q1997" s="2">
        <v>7</v>
      </c>
      <c r="R1997" s="2">
        <v>524</v>
      </c>
      <c r="S1997" s="2">
        <v>211300</v>
      </c>
      <c r="T1997" s="2">
        <v>14702900</v>
      </c>
      <c r="U1997" s="2">
        <v>74</v>
      </c>
      <c r="V1997" s="2">
        <v>54</v>
      </c>
      <c r="W1997" s="2">
        <v>15</v>
      </c>
      <c r="X1997" s="2">
        <v>181</v>
      </c>
      <c r="Y1997" s="2">
        <v>60</v>
      </c>
      <c r="Z1997" s="2">
        <v>87</v>
      </c>
      <c r="AA1997" s="9">
        <f t="shared" si="281"/>
        <v>8388</v>
      </c>
      <c r="AB1997" s="9">
        <f t="shared" si="282"/>
        <v>1984</v>
      </c>
      <c r="AC1997" s="9">
        <f t="shared" si="283"/>
        <v>587</v>
      </c>
      <c r="AD1997" s="9">
        <f t="shared" si="284"/>
        <v>524</v>
      </c>
      <c r="AE1997" s="44">
        <f t="shared" si="285"/>
        <v>1.0749424965499775E-5</v>
      </c>
      <c r="AF1997" s="9">
        <f t="shared" si="286"/>
        <v>112</v>
      </c>
      <c r="AG1997" s="9">
        <f t="shared" si="279"/>
        <v>147</v>
      </c>
      <c r="AH1997" s="44">
        <f t="shared" si="287"/>
        <v>1.1958734071217845E-5</v>
      </c>
      <c r="AI1997">
        <f>AA1997/'Totals and Drop Down Lists'!W$6*Inputs!E$37</f>
        <v>7609.0937351730345</v>
      </c>
      <c r="AJ1997">
        <f>AB1997/'Totals and Drop Down Lists'!X$6*Inputs!F$37</f>
        <v>6528.1281705897236</v>
      </c>
      <c r="AK1997">
        <f>AC1997/'Totals and Drop Down Lists'!Y$6*Inputs!G$37</f>
        <v>3869.7022805674096</v>
      </c>
      <c r="AL1997">
        <f>AD1997/'Totals and Drop Down Lists'!Z$6*Inputs!H$37</f>
        <v>4201.1706654767977</v>
      </c>
      <c r="AM1997">
        <f>AE1997/'Totals and Drop Down Lists'!AA$6*Inputs!I$37</f>
        <v>1338.1889306814592</v>
      </c>
      <c r="AN1997">
        <f>AF1997/'Totals and Drop Down Lists'!AB$6*Inputs!J$37</f>
        <v>2235.1496317186111</v>
      </c>
      <c r="AO1997">
        <f>AG1997/'Totals and Drop Down Lists'!AC$6*Inputs!K$37</f>
        <v>2737.6656983264679</v>
      </c>
      <c r="AP1997">
        <f>AH1997/'Totals and Drop Down Lists'!AD$6*Inputs!L$37</f>
        <v>2814.2478013297946</v>
      </c>
      <c r="AQ1997">
        <f>IF(OR($D1997="51",$D1997="52",$D1997="61"),(AA1997/'Totals and Drop Down Lists'!W$4)*Inputs!E$38,0)</f>
        <v>0</v>
      </c>
      <c r="AR1997">
        <f>IF(OR($D1997="51",$D1997="52",$D1997="61"),(AB1997/'Totals and Drop Down Lists'!X$4)*Inputs!F$38,0)</f>
        <v>0</v>
      </c>
      <c r="AS1997">
        <f>IF(OR($D1997="51",$D1997="52",$D1997="61"),(AC1997/'Totals and Drop Down Lists'!Y$4)*Inputs!G$38,0)</f>
        <v>0</v>
      </c>
      <c r="AT1997">
        <f>IF(OR($D1997="51",$D1997="52",$D1997="61"),(AD1997/'Totals and Drop Down Lists'!Z$4)*Inputs!H$38,0)</f>
        <v>0</v>
      </c>
      <c r="AU1997">
        <f>IF(OR($D1997="51",$D1997="52",$D1997="61"),(AE1997/'Totals and Drop Down Lists'!AA$4)*Inputs!I$38,0)</f>
        <v>0</v>
      </c>
      <c r="AV1997">
        <f>IF(OR($D1997="51",$D1997="52",$D1997="61"),(AF1997/'Totals and Drop Down Lists'!AB$4)*Inputs!J$38,0)</f>
        <v>0</v>
      </c>
      <c r="AW1997">
        <f>IF(OR($D1997="51",$D1997="52",$D1997="61"),(AG1997/'Totals and Drop Down Lists'!AC$4)*Inputs!K$38,0)</f>
        <v>0</v>
      </c>
      <c r="AX1997">
        <f>IF(OR($D1997="51",$D1997="52",$D1997="61"),(AH1997/'Totals and Drop Down Lists'!AD$4)*Inputs!L$38,0)</f>
        <v>0</v>
      </c>
      <c r="AY1997">
        <f>IF(OR($D1997="51",$D1997="52",$D1997="61"),0,(AA1997/'Totals and Drop Down Lists'!W$5)*Inputs!E$39)</f>
        <v>0</v>
      </c>
      <c r="AZ1997">
        <f>IF(OR($D1997="51",$D1997="52",$D1997="61"),0,(AB1997/'Totals and Drop Down Lists'!X$5)*Inputs!F$39)</f>
        <v>0</v>
      </c>
      <c r="BA1997">
        <f>IF(OR($D1997="51",$D1997="52",$D1997="61"),0,(AC1997/'Totals and Drop Down Lists'!Y$5)*Inputs!G$39)</f>
        <v>0</v>
      </c>
      <c r="BB1997">
        <f>IF(OR($D1997="51",$D1997="52",$D1997="61"),0,(AD1997/'Totals and Drop Down Lists'!Z$5)*Inputs!H$39)</f>
        <v>0</v>
      </c>
      <c r="BC1997">
        <f>IF(OR($D1997="51",$D1997="52",$D1997="61"),0,(AE1997/'Totals and Drop Down Lists'!AA$5)*Inputs!I$39)</f>
        <v>0</v>
      </c>
      <c r="BD1997">
        <f>IF(OR($D1997="51",$D1997="52",$D1997="61"),0,(AF1997/'Totals and Drop Down Lists'!AB$5)*Inputs!J$39)</f>
        <v>0</v>
      </c>
      <c r="BE1997">
        <f>IF(OR($D1997="51",$D1997="52",$D1997="61"),0,(AG1997/'Totals and Drop Down Lists'!AC$5)*Inputs!K$39)</f>
        <v>0</v>
      </c>
      <c r="BF1997">
        <f>IF(OR($D1997="51",$D1997="52",$D1997="61"),0,(AH1997/'Totals and Drop Down Lists'!AD$5)*Inputs!L$39)</f>
        <v>0</v>
      </c>
      <c r="BG1997" s="10">
        <f t="shared" si="280"/>
        <v>31333.346913863301</v>
      </c>
    </row>
    <row r="1998" spans="1:59" ht="28.8">
      <c r="A1998" s="1" t="s">
        <v>7546</v>
      </c>
      <c r="B1998" s="1" t="s">
        <v>3430</v>
      </c>
      <c r="C1998" s="1" t="s">
        <v>442</v>
      </c>
      <c r="D1998" s="1" t="s">
        <v>25</v>
      </c>
      <c r="E1998" s="1" t="s">
        <v>3559</v>
      </c>
      <c r="F1998" s="2">
        <v>6274</v>
      </c>
      <c r="G1998" s="2">
        <v>16</v>
      </c>
      <c r="H1998" s="2">
        <v>13</v>
      </c>
      <c r="I1998" s="2">
        <v>1118</v>
      </c>
      <c r="J1998" s="2">
        <v>2597</v>
      </c>
      <c r="K1998" s="2">
        <v>754</v>
      </c>
      <c r="L1998" s="2">
        <v>39</v>
      </c>
      <c r="M1998" s="2">
        <v>0</v>
      </c>
      <c r="N1998" s="2">
        <v>6</v>
      </c>
      <c r="O1998" s="2">
        <v>0</v>
      </c>
      <c r="P1998" s="2">
        <v>0</v>
      </c>
      <c r="Q1998" s="2">
        <v>0</v>
      </c>
      <c r="R1998" s="2">
        <v>682</v>
      </c>
      <c r="S1998" s="2">
        <v>252000</v>
      </c>
      <c r="T1998" s="2">
        <v>18181300</v>
      </c>
      <c r="U1998" s="2">
        <v>30</v>
      </c>
      <c r="V1998" s="2">
        <v>70</v>
      </c>
      <c r="W1998" s="2">
        <v>10</v>
      </c>
      <c r="X1998" s="2">
        <v>105</v>
      </c>
      <c r="Y1998" s="2">
        <v>14</v>
      </c>
      <c r="Z1998" s="2">
        <v>43</v>
      </c>
      <c r="AA1998" s="9">
        <f t="shared" si="281"/>
        <v>6274</v>
      </c>
      <c r="AB1998" s="9">
        <f t="shared" si="282"/>
        <v>1089</v>
      </c>
      <c r="AC1998" s="9">
        <f t="shared" si="283"/>
        <v>727</v>
      </c>
      <c r="AD1998" s="9">
        <f t="shared" si="284"/>
        <v>682</v>
      </c>
      <c r="AE1998" s="44">
        <f t="shared" si="285"/>
        <v>1.5288558101670442E-5</v>
      </c>
      <c r="AF1998" s="9">
        <f t="shared" si="286"/>
        <v>25</v>
      </c>
      <c r="AG1998" s="9">
        <f t="shared" si="279"/>
        <v>57</v>
      </c>
      <c r="AH1998" s="44">
        <f t="shared" si="287"/>
        <v>6.1577965819047853E-6</v>
      </c>
      <c r="AI1998">
        <f>AA1998/'Totals and Drop Down Lists'!W$6*Inputs!E$37</f>
        <v>5691.3989144582283</v>
      </c>
      <c r="AJ1998">
        <f>AB1998/'Totals and Drop Down Lists'!X$6*Inputs!F$37</f>
        <v>3583.2316420222833</v>
      </c>
      <c r="AK1998">
        <f>AC1998/'Totals and Drop Down Lists'!Y$6*Inputs!G$37</f>
        <v>4792.6295706516303</v>
      </c>
      <c r="AL1998">
        <f>AD1998/'Totals and Drop Down Lists'!Z$6*Inputs!H$37</f>
        <v>5467.9358661358328</v>
      </c>
      <c r="AM1998">
        <f>AE1998/'Totals and Drop Down Lists'!AA$6*Inputs!I$37</f>
        <v>1903.2626659936434</v>
      </c>
      <c r="AN1998">
        <f>AF1998/'Totals and Drop Down Lists'!AB$6*Inputs!J$37</f>
        <v>498.9173285086186</v>
      </c>
      <c r="AO1998">
        <f>AG1998/'Totals and Drop Down Lists'!AC$6*Inputs!K$37</f>
        <v>1061.5438422082223</v>
      </c>
      <c r="AP1998">
        <f>AH1998/'Totals and Drop Down Lists'!AD$6*Inputs!L$37</f>
        <v>1449.1137095664901</v>
      </c>
      <c r="AQ1998">
        <f>IF(OR($D1998="51",$D1998="52",$D1998="61"),(AA1998/'Totals and Drop Down Lists'!W$4)*Inputs!E$38,0)</f>
        <v>0</v>
      </c>
      <c r="AR1998">
        <f>IF(OR($D1998="51",$D1998="52",$D1998="61"),(AB1998/'Totals and Drop Down Lists'!X$4)*Inputs!F$38,0)</f>
        <v>0</v>
      </c>
      <c r="AS1998">
        <f>IF(OR($D1998="51",$D1998="52",$D1998="61"),(AC1998/'Totals and Drop Down Lists'!Y$4)*Inputs!G$38,0)</f>
        <v>0</v>
      </c>
      <c r="AT1998">
        <f>IF(OR($D1998="51",$D1998="52",$D1998="61"),(AD1998/'Totals and Drop Down Lists'!Z$4)*Inputs!H$38,0)</f>
        <v>0</v>
      </c>
      <c r="AU1998">
        <f>IF(OR($D1998="51",$D1998="52",$D1998="61"),(AE1998/'Totals and Drop Down Lists'!AA$4)*Inputs!I$38,0)</f>
        <v>0</v>
      </c>
      <c r="AV1998">
        <f>IF(OR($D1998="51",$D1998="52",$D1998="61"),(AF1998/'Totals and Drop Down Lists'!AB$4)*Inputs!J$38,0)</f>
        <v>0</v>
      </c>
      <c r="AW1998">
        <f>IF(OR($D1998="51",$D1998="52",$D1998="61"),(AG1998/'Totals and Drop Down Lists'!AC$4)*Inputs!K$38,0)</f>
        <v>0</v>
      </c>
      <c r="AX1998">
        <f>IF(OR($D1998="51",$D1998="52",$D1998="61"),(AH1998/'Totals and Drop Down Lists'!AD$4)*Inputs!L$38,0)</f>
        <v>0</v>
      </c>
      <c r="AY1998">
        <f>IF(OR($D1998="51",$D1998="52",$D1998="61"),0,(AA1998/'Totals and Drop Down Lists'!W$5)*Inputs!E$39)</f>
        <v>0</v>
      </c>
      <c r="AZ1998">
        <f>IF(OR($D1998="51",$D1998="52",$D1998="61"),0,(AB1998/'Totals and Drop Down Lists'!X$5)*Inputs!F$39)</f>
        <v>0</v>
      </c>
      <c r="BA1998">
        <f>IF(OR($D1998="51",$D1998="52",$D1998="61"),0,(AC1998/'Totals and Drop Down Lists'!Y$5)*Inputs!G$39)</f>
        <v>0</v>
      </c>
      <c r="BB1998">
        <f>IF(OR($D1998="51",$D1998="52",$D1998="61"),0,(AD1998/'Totals and Drop Down Lists'!Z$5)*Inputs!H$39)</f>
        <v>0</v>
      </c>
      <c r="BC1998">
        <f>IF(OR($D1998="51",$D1998="52",$D1998="61"),0,(AE1998/'Totals and Drop Down Lists'!AA$5)*Inputs!I$39)</f>
        <v>0</v>
      </c>
      <c r="BD1998">
        <f>IF(OR($D1998="51",$D1998="52",$D1998="61"),0,(AF1998/'Totals and Drop Down Lists'!AB$5)*Inputs!J$39)</f>
        <v>0</v>
      </c>
      <c r="BE1998">
        <f>IF(OR($D1998="51",$D1998="52",$D1998="61"),0,(AG1998/'Totals and Drop Down Lists'!AC$5)*Inputs!K$39)</f>
        <v>0</v>
      </c>
      <c r="BF1998">
        <f>IF(OR($D1998="51",$D1998="52",$D1998="61"),0,(AH1998/'Totals and Drop Down Lists'!AD$5)*Inputs!L$39)</f>
        <v>0</v>
      </c>
      <c r="BG1998" s="10">
        <f t="shared" si="280"/>
        <v>24448.033539544947</v>
      </c>
    </row>
    <row r="1999" spans="1:59" ht="28.8">
      <c r="A1999" s="1" t="s">
        <v>7546</v>
      </c>
      <c r="B1999" s="1" t="s">
        <v>3430</v>
      </c>
      <c r="C1999" s="1" t="s">
        <v>3560</v>
      </c>
      <c r="D1999" s="1" t="s">
        <v>25</v>
      </c>
      <c r="E1999" s="1" t="s">
        <v>3561</v>
      </c>
      <c r="F1999" s="2">
        <v>29860</v>
      </c>
      <c r="G1999" s="2">
        <v>186</v>
      </c>
      <c r="H1999" s="2">
        <v>0</v>
      </c>
      <c r="I1999" s="2">
        <v>4367</v>
      </c>
      <c r="J1999" s="2">
        <v>12224</v>
      </c>
      <c r="K1999" s="2">
        <v>3456</v>
      </c>
      <c r="L1999" s="2">
        <v>32</v>
      </c>
      <c r="M1999" s="2">
        <v>26</v>
      </c>
      <c r="N1999" s="2">
        <v>3</v>
      </c>
      <c r="O1999" s="2">
        <v>58</v>
      </c>
      <c r="P1999" s="2">
        <v>47</v>
      </c>
      <c r="Q1999" s="2">
        <v>0</v>
      </c>
      <c r="R1999" s="2">
        <v>1335</v>
      </c>
      <c r="S1999" s="2">
        <v>1670300</v>
      </c>
      <c r="T1999" s="2">
        <v>137788600</v>
      </c>
      <c r="U1999" s="2">
        <v>110</v>
      </c>
      <c r="V1999" s="2">
        <v>304</v>
      </c>
      <c r="W1999" s="2">
        <v>38</v>
      </c>
      <c r="X1999" s="2">
        <v>705</v>
      </c>
      <c r="Y1999" s="2">
        <v>195</v>
      </c>
      <c r="Z1999" s="2">
        <v>369</v>
      </c>
      <c r="AA1999" s="9">
        <f t="shared" si="281"/>
        <v>29860</v>
      </c>
      <c r="AB1999" s="9">
        <f t="shared" si="282"/>
        <v>4181</v>
      </c>
      <c r="AC1999" s="9">
        <f t="shared" si="283"/>
        <v>1501</v>
      </c>
      <c r="AD1999" s="9">
        <f t="shared" si="284"/>
        <v>1335</v>
      </c>
      <c r="AE1999" s="44">
        <f t="shared" si="285"/>
        <v>6.8238569229790087E-5</v>
      </c>
      <c r="AF1999" s="9">
        <f t="shared" si="286"/>
        <v>363</v>
      </c>
      <c r="AG1999" s="9">
        <f t="shared" si="279"/>
        <v>564</v>
      </c>
      <c r="AH1999" s="44">
        <f t="shared" si="287"/>
        <v>5.9332217878669222E-5</v>
      </c>
      <c r="AI1999">
        <f>AA1999/'Totals and Drop Down Lists'!W$6*Inputs!E$37</f>
        <v>27087.212557494851</v>
      </c>
      <c r="AJ1999">
        <f>AB1999/'Totals and Drop Down Lists'!X$6*Inputs!F$37</f>
        <v>13757.108811106673</v>
      </c>
      <c r="AK1999">
        <f>AC1999/'Totals and Drop Down Lists'!Y$6*Inputs!G$37</f>
        <v>9895.099017260105</v>
      </c>
      <c r="AL1999">
        <f>AD1999/'Totals and Drop Down Lists'!Z$6*Inputs!H$37</f>
        <v>10703.364195441842</v>
      </c>
      <c r="AM1999">
        <f>AE1999/'Totals and Drop Down Lists'!AA$6*Inputs!I$37</f>
        <v>8494.9751528034376</v>
      </c>
      <c r="AN1999">
        <f>AF1999/'Totals and Drop Down Lists'!AB$6*Inputs!J$37</f>
        <v>7244.2796099451416</v>
      </c>
      <c r="AO1999">
        <f>AG1999/'Totals and Drop Down Lists'!AC$6*Inputs!K$37</f>
        <v>10503.696965007672</v>
      </c>
      <c r="AP1999">
        <f>AH1999/'Totals and Drop Down Lists'!AD$6*Inputs!L$37</f>
        <v>13962.645437106943</v>
      </c>
      <c r="AQ1999">
        <f>IF(OR($D1999="51",$D1999="52",$D1999="61"),(AA1999/'Totals and Drop Down Lists'!W$4)*Inputs!E$38,0)</f>
        <v>0</v>
      </c>
      <c r="AR1999">
        <f>IF(OR($D1999="51",$D1999="52",$D1999="61"),(AB1999/'Totals and Drop Down Lists'!X$4)*Inputs!F$38,0)</f>
        <v>0</v>
      </c>
      <c r="AS1999">
        <f>IF(OR($D1999="51",$D1999="52",$D1999="61"),(AC1999/'Totals and Drop Down Lists'!Y$4)*Inputs!G$38,0)</f>
        <v>0</v>
      </c>
      <c r="AT1999">
        <f>IF(OR($D1999="51",$D1999="52",$D1999="61"),(AD1999/'Totals and Drop Down Lists'!Z$4)*Inputs!H$38,0)</f>
        <v>0</v>
      </c>
      <c r="AU1999">
        <f>IF(OR($D1999="51",$D1999="52",$D1999="61"),(AE1999/'Totals and Drop Down Lists'!AA$4)*Inputs!I$38,0)</f>
        <v>0</v>
      </c>
      <c r="AV1999">
        <f>IF(OR($D1999="51",$D1999="52",$D1999="61"),(AF1999/'Totals and Drop Down Lists'!AB$4)*Inputs!J$38,0)</f>
        <v>0</v>
      </c>
      <c r="AW1999">
        <f>IF(OR($D1999="51",$D1999="52",$D1999="61"),(AG1999/'Totals and Drop Down Lists'!AC$4)*Inputs!K$38,0)</f>
        <v>0</v>
      </c>
      <c r="AX1999">
        <f>IF(OR($D1999="51",$D1999="52",$D1999="61"),(AH1999/'Totals and Drop Down Lists'!AD$4)*Inputs!L$38,0)</f>
        <v>0</v>
      </c>
      <c r="AY1999">
        <f>IF(OR($D1999="51",$D1999="52",$D1999="61"),0,(AA1999/'Totals and Drop Down Lists'!W$5)*Inputs!E$39)</f>
        <v>0</v>
      </c>
      <c r="AZ1999">
        <f>IF(OR($D1999="51",$D1999="52",$D1999="61"),0,(AB1999/'Totals and Drop Down Lists'!X$5)*Inputs!F$39)</f>
        <v>0</v>
      </c>
      <c r="BA1999">
        <f>IF(OR($D1999="51",$D1999="52",$D1999="61"),0,(AC1999/'Totals and Drop Down Lists'!Y$5)*Inputs!G$39)</f>
        <v>0</v>
      </c>
      <c r="BB1999">
        <f>IF(OR($D1999="51",$D1999="52",$D1999="61"),0,(AD1999/'Totals and Drop Down Lists'!Z$5)*Inputs!H$39)</f>
        <v>0</v>
      </c>
      <c r="BC1999">
        <f>IF(OR($D1999="51",$D1999="52",$D1999="61"),0,(AE1999/'Totals and Drop Down Lists'!AA$5)*Inputs!I$39)</f>
        <v>0</v>
      </c>
      <c r="BD1999">
        <f>IF(OR($D1999="51",$D1999="52",$D1999="61"),0,(AF1999/'Totals and Drop Down Lists'!AB$5)*Inputs!J$39)</f>
        <v>0</v>
      </c>
      <c r="BE1999">
        <f>IF(OR($D1999="51",$D1999="52",$D1999="61"),0,(AG1999/'Totals and Drop Down Lists'!AC$5)*Inputs!K$39)</f>
        <v>0</v>
      </c>
      <c r="BF1999">
        <f>IF(OR($D1999="51",$D1999="52",$D1999="61"),0,(AH1999/'Totals and Drop Down Lists'!AD$5)*Inputs!L$39)</f>
        <v>0</v>
      </c>
      <c r="BG1999" s="10">
        <f t="shared" si="280"/>
        <v>101648.38174616666</v>
      </c>
    </row>
    <row r="2000" spans="1:59" ht="28.8">
      <c r="A2000" s="1" t="s">
        <v>7546</v>
      </c>
      <c r="B2000" s="1" t="s">
        <v>3430</v>
      </c>
      <c r="C2000" s="1" t="s">
        <v>1189</v>
      </c>
      <c r="D2000" s="1" t="s">
        <v>25</v>
      </c>
      <c r="E2000" s="1" t="s">
        <v>3562</v>
      </c>
      <c r="F2000" s="2">
        <v>31817</v>
      </c>
      <c r="G2000" s="2">
        <v>69</v>
      </c>
      <c r="H2000" s="2">
        <v>0</v>
      </c>
      <c r="I2000" s="2">
        <v>5365</v>
      </c>
      <c r="J2000" s="2">
        <v>13320</v>
      </c>
      <c r="K2000" s="2">
        <v>2852</v>
      </c>
      <c r="L2000" s="2">
        <v>124</v>
      </c>
      <c r="M2000" s="2">
        <v>0</v>
      </c>
      <c r="N2000" s="2">
        <v>0</v>
      </c>
      <c r="O2000" s="2">
        <v>67</v>
      </c>
      <c r="P2000" s="2">
        <v>40</v>
      </c>
      <c r="Q2000" s="2">
        <v>0</v>
      </c>
      <c r="R2000" s="2">
        <v>860</v>
      </c>
      <c r="S2000" s="2">
        <v>1640400</v>
      </c>
      <c r="T2000" s="2">
        <v>79760000</v>
      </c>
      <c r="U2000" s="2">
        <v>124</v>
      </c>
      <c r="V2000" s="2">
        <v>171</v>
      </c>
      <c r="W2000" s="2">
        <v>44</v>
      </c>
      <c r="X2000" s="2">
        <v>548</v>
      </c>
      <c r="Y2000" s="2">
        <v>33</v>
      </c>
      <c r="Z2000" s="2">
        <v>352</v>
      </c>
      <c r="AA2000" s="9">
        <f t="shared" si="281"/>
        <v>31817</v>
      </c>
      <c r="AB2000" s="9">
        <f t="shared" si="282"/>
        <v>5296</v>
      </c>
      <c r="AC2000" s="9">
        <f t="shared" si="283"/>
        <v>1091</v>
      </c>
      <c r="AD2000" s="9">
        <f t="shared" si="284"/>
        <v>860</v>
      </c>
      <c r="AE2000" s="44">
        <f t="shared" si="285"/>
        <v>4.2647207916177615E-5</v>
      </c>
      <c r="AF2000" s="9">
        <f t="shared" si="286"/>
        <v>333</v>
      </c>
      <c r="AG2000" s="9">
        <f t="shared" si="279"/>
        <v>385</v>
      </c>
      <c r="AH2000" s="44">
        <f t="shared" si="287"/>
        <v>3.0673060565862963E-5</v>
      </c>
      <c r="AI2000">
        <f>AA2000/'Totals and Drop Down Lists'!W$6*Inputs!E$37</f>
        <v>28862.486334287129</v>
      </c>
      <c r="AJ2000">
        <f>AB2000/'Totals and Drop Down Lists'!X$6*Inputs!F$37</f>
        <v>17425.890519880635</v>
      </c>
      <c r="AK2000">
        <f>AC2000/'Totals and Drop Down Lists'!Y$6*Inputs!G$37</f>
        <v>7192.2405248706027</v>
      </c>
      <c r="AL2000">
        <f>AD2000/'Totals and Drop Down Lists'!Z$6*Inputs!H$37</f>
        <v>6895.0510921947434</v>
      </c>
      <c r="AM2000">
        <f>AE2000/'Totals and Drop Down Lists'!AA$6*Inputs!I$37</f>
        <v>5309.1232080846685</v>
      </c>
      <c r="AN2000">
        <f>AF2000/'Totals and Drop Down Lists'!AB$6*Inputs!J$37</f>
        <v>6645.5788157347988</v>
      </c>
      <c r="AO2000">
        <f>AG2000/'Totals and Drop Down Lists'!AC$6*Inputs!K$37</f>
        <v>7170.076828950273</v>
      </c>
      <c r="AP2000">
        <f>AH2000/'Totals and Drop Down Lists'!AD$6*Inputs!L$37</f>
        <v>7218.2885532418823</v>
      </c>
      <c r="AQ2000">
        <f>IF(OR($D2000="51",$D2000="52",$D2000="61"),(AA2000/'Totals and Drop Down Lists'!W$4)*Inputs!E$38,0)</f>
        <v>0</v>
      </c>
      <c r="AR2000">
        <f>IF(OR($D2000="51",$D2000="52",$D2000="61"),(AB2000/'Totals and Drop Down Lists'!X$4)*Inputs!F$38,0)</f>
        <v>0</v>
      </c>
      <c r="AS2000">
        <f>IF(OR($D2000="51",$D2000="52",$D2000="61"),(AC2000/'Totals and Drop Down Lists'!Y$4)*Inputs!G$38,0)</f>
        <v>0</v>
      </c>
      <c r="AT2000">
        <f>IF(OR($D2000="51",$D2000="52",$D2000="61"),(AD2000/'Totals and Drop Down Lists'!Z$4)*Inputs!H$38,0)</f>
        <v>0</v>
      </c>
      <c r="AU2000">
        <f>IF(OR($D2000="51",$D2000="52",$D2000="61"),(AE2000/'Totals and Drop Down Lists'!AA$4)*Inputs!I$38,0)</f>
        <v>0</v>
      </c>
      <c r="AV2000">
        <f>IF(OR($D2000="51",$D2000="52",$D2000="61"),(AF2000/'Totals and Drop Down Lists'!AB$4)*Inputs!J$38,0)</f>
        <v>0</v>
      </c>
      <c r="AW2000">
        <f>IF(OR($D2000="51",$D2000="52",$D2000="61"),(AG2000/'Totals and Drop Down Lists'!AC$4)*Inputs!K$38,0)</f>
        <v>0</v>
      </c>
      <c r="AX2000">
        <f>IF(OR($D2000="51",$D2000="52",$D2000="61"),(AH2000/'Totals and Drop Down Lists'!AD$4)*Inputs!L$38,0)</f>
        <v>0</v>
      </c>
      <c r="AY2000">
        <f>IF(OR($D2000="51",$D2000="52",$D2000="61"),0,(AA2000/'Totals and Drop Down Lists'!W$5)*Inputs!E$39)</f>
        <v>0</v>
      </c>
      <c r="AZ2000">
        <f>IF(OR($D2000="51",$D2000="52",$D2000="61"),0,(AB2000/'Totals and Drop Down Lists'!X$5)*Inputs!F$39)</f>
        <v>0</v>
      </c>
      <c r="BA2000">
        <f>IF(OR($D2000="51",$D2000="52",$D2000="61"),0,(AC2000/'Totals and Drop Down Lists'!Y$5)*Inputs!G$39)</f>
        <v>0</v>
      </c>
      <c r="BB2000">
        <f>IF(OR($D2000="51",$D2000="52",$D2000="61"),0,(AD2000/'Totals and Drop Down Lists'!Z$5)*Inputs!H$39)</f>
        <v>0</v>
      </c>
      <c r="BC2000">
        <f>IF(OR($D2000="51",$D2000="52",$D2000="61"),0,(AE2000/'Totals and Drop Down Lists'!AA$5)*Inputs!I$39)</f>
        <v>0</v>
      </c>
      <c r="BD2000">
        <f>IF(OR($D2000="51",$D2000="52",$D2000="61"),0,(AF2000/'Totals and Drop Down Lists'!AB$5)*Inputs!J$39)</f>
        <v>0</v>
      </c>
      <c r="BE2000">
        <f>IF(OR($D2000="51",$D2000="52",$D2000="61"),0,(AG2000/'Totals and Drop Down Lists'!AC$5)*Inputs!K$39)</f>
        <v>0</v>
      </c>
      <c r="BF2000">
        <f>IF(OR($D2000="51",$D2000="52",$D2000="61"),0,(AH2000/'Totals and Drop Down Lists'!AD$5)*Inputs!L$39)</f>
        <v>0</v>
      </c>
      <c r="BG2000" s="10">
        <f t="shared" si="280"/>
        <v>86718.735877244748</v>
      </c>
    </row>
    <row r="2001" spans="1:59" ht="28.8">
      <c r="A2001" s="1" t="s">
        <v>7546</v>
      </c>
      <c r="B2001" s="1" t="s">
        <v>3430</v>
      </c>
      <c r="C2001" s="1" t="s">
        <v>233</v>
      </c>
      <c r="D2001" s="1" t="s">
        <v>25</v>
      </c>
      <c r="E2001" s="1" t="s">
        <v>3563</v>
      </c>
      <c r="F2001" s="2">
        <v>6611</v>
      </c>
      <c r="G2001" s="2">
        <v>51</v>
      </c>
      <c r="H2001" s="2">
        <v>0</v>
      </c>
      <c r="I2001" s="2">
        <v>1102</v>
      </c>
      <c r="J2001" s="2">
        <v>2640</v>
      </c>
      <c r="K2001" s="2">
        <v>813</v>
      </c>
      <c r="L2001" s="2">
        <v>33</v>
      </c>
      <c r="M2001" s="2">
        <v>8</v>
      </c>
      <c r="N2001" s="2">
        <v>2</v>
      </c>
      <c r="O2001" s="2">
        <v>29</v>
      </c>
      <c r="P2001" s="2">
        <v>0</v>
      </c>
      <c r="Q2001" s="2">
        <v>0</v>
      </c>
      <c r="R2001" s="2">
        <v>882</v>
      </c>
      <c r="S2001" s="2">
        <v>350800</v>
      </c>
      <c r="T2001" s="2">
        <v>21625100</v>
      </c>
      <c r="U2001" s="2">
        <v>49</v>
      </c>
      <c r="V2001" s="2">
        <v>47</v>
      </c>
      <c r="W2001" s="2">
        <v>20</v>
      </c>
      <c r="X2001" s="2">
        <v>119</v>
      </c>
      <c r="Y2001" s="2">
        <v>18</v>
      </c>
      <c r="Z2001" s="2">
        <v>44</v>
      </c>
      <c r="AA2001" s="9">
        <f t="shared" si="281"/>
        <v>6611</v>
      </c>
      <c r="AB2001" s="9">
        <f t="shared" si="282"/>
        <v>1051</v>
      </c>
      <c r="AC2001" s="9">
        <f t="shared" si="283"/>
        <v>954</v>
      </c>
      <c r="AD2001" s="9">
        <f t="shared" si="284"/>
        <v>882</v>
      </c>
      <c r="AE2001" s="44">
        <f t="shared" si="285"/>
        <v>1.7485294453792806E-5</v>
      </c>
      <c r="AF2001" s="9">
        <f t="shared" si="286"/>
        <v>52</v>
      </c>
      <c r="AG2001" s="9">
        <f t="shared" si="279"/>
        <v>62</v>
      </c>
      <c r="AH2001" s="44">
        <f t="shared" si="287"/>
        <v>7.1044325359200549E-6</v>
      </c>
      <c r="AI2001">
        <f>AA2001/'Totals and Drop Down Lists'!W$6*Inputs!E$37</f>
        <v>5997.1052316677315</v>
      </c>
      <c r="AJ2001">
        <f>AB2001/'Totals and Drop Down Lists'!X$6*Inputs!F$37</f>
        <v>3458.1969290775205</v>
      </c>
      <c r="AK2001">
        <f>AC2001/'Totals and Drop Down Lists'!Y$6*Inputs!G$37</f>
        <v>6289.0902481453295</v>
      </c>
      <c r="AL2001">
        <f>AD2001/'Totals and Drop Down Lists'!Z$6*Inputs!H$37</f>
        <v>7071.4361201346101</v>
      </c>
      <c r="AM2001">
        <f>AE2001/'Totals and Drop Down Lists'!AA$6*Inputs!I$37</f>
        <v>2176.7329473780433</v>
      </c>
      <c r="AN2001">
        <f>AF2001/'Totals and Drop Down Lists'!AB$6*Inputs!J$37</f>
        <v>1037.7480432979266</v>
      </c>
      <c r="AO2001">
        <f>AG2001/'Totals and Drop Down Lists'!AC$6*Inputs!K$37</f>
        <v>1154.6617231036805</v>
      </c>
      <c r="AP2001">
        <f>AH2001/'Totals and Drop Down Lists'!AD$6*Inputs!L$37</f>
        <v>1671.8854625281228</v>
      </c>
      <c r="AQ2001">
        <f>IF(OR($D2001="51",$D2001="52",$D2001="61"),(AA2001/'Totals and Drop Down Lists'!W$4)*Inputs!E$38,0)</f>
        <v>0</v>
      </c>
      <c r="AR2001">
        <f>IF(OR($D2001="51",$D2001="52",$D2001="61"),(AB2001/'Totals and Drop Down Lists'!X$4)*Inputs!F$38,0)</f>
        <v>0</v>
      </c>
      <c r="AS2001">
        <f>IF(OR($D2001="51",$D2001="52",$D2001="61"),(AC2001/'Totals and Drop Down Lists'!Y$4)*Inputs!G$38,0)</f>
        <v>0</v>
      </c>
      <c r="AT2001">
        <f>IF(OR($D2001="51",$D2001="52",$D2001="61"),(AD2001/'Totals and Drop Down Lists'!Z$4)*Inputs!H$38,0)</f>
        <v>0</v>
      </c>
      <c r="AU2001">
        <f>IF(OR($D2001="51",$D2001="52",$D2001="61"),(AE2001/'Totals and Drop Down Lists'!AA$4)*Inputs!I$38,0)</f>
        <v>0</v>
      </c>
      <c r="AV2001">
        <f>IF(OR($D2001="51",$D2001="52",$D2001="61"),(AF2001/'Totals and Drop Down Lists'!AB$4)*Inputs!J$38,0)</f>
        <v>0</v>
      </c>
      <c r="AW2001">
        <f>IF(OR($D2001="51",$D2001="52",$D2001="61"),(AG2001/'Totals and Drop Down Lists'!AC$4)*Inputs!K$38,0)</f>
        <v>0</v>
      </c>
      <c r="AX2001">
        <f>IF(OR($D2001="51",$D2001="52",$D2001="61"),(AH2001/'Totals and Drop Down Lists'!AD$4)*Inputs!L$38,0)</f>
        <v>0</v>
      </c>
      <c r="AY2001">
        <f>IF(OR($D2001="51",$D2001="52",$D2001="61"),0,(AA2001/'Totals and Drop Down Lists'!W$5)*Inputs!E$39)</f>
        <v>0</v>
      </c>
      <c r="AZ2001">
        <f>IF(OR($D2001="51",$D2001="52",$D2001="61"),0,(AB2001/'Totals and Drop Down Lists'!X$5)*Inputs!F$39)</f>
        <v>0</v>
      </c>
      <c r="BA2001">
        <f>IF(OR($D2001="51",$D2001="52",$D2001="61"),0,(AC2001/'Totals and Drop Down Lists'!Y$5)*Inputs!G$39)</f>
        <v>0</v>
      </c>
      <c r="BB2001">
        <f>IF(OR($D2001="51",$D2001="52",$D2001="61"),0,(AD2001/'Totals and Drop Down Lists'!Z$5)*Inputs!H$39)</f>
        <v>0</v>
      </c>
      <c r="BC2001">
        <f>IF(OR($D2001="51",$D2001="52",$D2001="61"),0,(AE2001/'Totals and Drop Down Lists'!AA$5)*Inputs!I$39)</f>
        <v>0</v>
      </c>
      <c r="BD2001">
        <f>IF(OR($D2001="51",$D2001="52",$D2001="61"),0,(AF2001/'Totals and Drop Down Lists'!AB$5)*Inputs!J$39)</f>
        <v>0</v>
      </c>
      <c r="BE2001">
        <f>IF(OR($D2001="51",$D2001="52",$D2001="61"),0,(AG2001/'Totals and Drop Down Lists'!AC$5)*Inputs!K$39)</f>
        <v>0</v>
      </c>
      <c r="BF2001">
        <f>IF(OR($D2001="51",$D2001="52",$D2001="61"),0,(AH2001/'Totals and Drop Down Lists'!AD$5)*Inputs!L$39)</f>
        <v>0</v>
      </c>
      <c r="BG2001" s="10">
        <f t="shared" si="280"/>
        <v>28856.856705332968</v>
      </c>
    </row>
    <row r="2002" spans="1:59" ht="28.8">
      <c r="A2002" s="1" t="s">
        <v>7546</v>
      </c>
      <c r="B2002" s="1" t="s">
        <v>3430</v>
      </c>
      <c r="C2002" s="1" t="s">
        <v>3564</v>
      </c>
      <c r="D2002" s="1" t="s">
        <v>25</v>
      </c>
      <c r="E2002" s="1" t="s">
        <v>3565</v>
      </c>
      <c r="F2002" s="2">
        <v>52412</v>
      </c>
      <c r="G2002" s="2">
        <v>733</v>
      </c>
      <c r="H2002" s="2">
        <v>20</v>
      </c>
      <c r="I2002" s="2">
        <v>9545</v>
      </c>
      <c r="J2002" s="2">
        <v>20698</v>
      </c>
      <c r="K2002" s="2">
        <v>7610</v>
      </c>
      <c r="L2002" s="2">
        <v>120</v>
      </c>
      <c r="M2002" s="2">
        <v>9</v>
      </c>
      <c r="N2002" s="2">
        <v>0</v>
      </c>
      <c r="O2002" s="2">
        <v>91</v>
      </c>
      <c r="P2002" s="2">
        <v>75</v>
      </c>
      <c r="Q2002" s="2">
        <v>0</v>
      </c>
      <c r="R2002" s="2">
        <v>951</v>
      </c>
      <c r="S2002" s="2">
        <v>5064200</v>
      </c>
      <c r="T2002" s="2">
        <v>268223300</v>
      </c>
      <c r="U2002" s="2">
        <v>857</v>
      </c>
      <c r="V2002" s="2">
        <v>408</v>
      </c>
      <c r="W2002" s="2">
        <v>45</v>
      </c>
      <c r="X2002" s="2">
        <v>1371</v>
      </c>
      <c r="Y2002" s="2">
        <v>292</v>
      </c>
      <c r="Z2002" s="2">
        <v>703</v>
      </c>
      <c r="AA2002" s="9">
        <f t="shared" si="281"/>
        <v>52412</v>
      </c>
      <c r="AB2002" s="9">
        <f t="shared" si="282"/>
        <v>8792</v>
      </c>
      <c r="AC2002" s="9">
        <f t="shared" si="283"/>
        <v>1246</v>
      </c>
      <c r="AD2002" s="9">
        <f t="shared" si="284"/>
        <v>951</v>
      </c>
      <c r="AE2002" s="44">
        <f t="shared" si="285"/>
        <v>1.9540547003744568E-4</v>
      </c>
      <c r="AF2002" s="9">
        <f t="shared" si="286"/>
        <v>918</v>
      </c>
      <c r="AG2002" s="9">
        <f t="shared" si="279"/>
        <v>995</v>
      </c>
      <c r="AH2002" s="44">
        <f t="shared" si="287"/>
        <v>1.3612266441000959E-4</v>
      </c>
      <c r="AI2002">
        <f>AA2002/'Totals and Drop Down Lists'!W$6*Inputs!E$37</f>
        <v>47545.043019538512</v>
      </c>
      <c r="AJ2002">
        <f>AB2002/'Totals and Drop Down Lists'!X$6*Inputs!F$37</f>
        <v>28929.08411079882</v>
      </c>
      <c r="AK2002">
        <f>AC2002/'Totals and Drop Down Lists'!Y$6*Inputs!G$37</f>
        <v>8214.0528817495597</v>
      </c>
      <c r="AL2002">
        <f>AD2002/'Totals and Drop Down Lists'!Z$6*Inputs!H$37</f>
        <v>7624.6437077641885</v>
      </c>
      <c r="AM2002">
        <f>AE2002/'Totals and Drop Down Lists'!AA$6*Inputs!I$37</f>
        <v>24325.90002143988</v>
      </c>
      <c r="AN2002">
        <f>AF2002/'Totals and Drop Down Lists'!AB$6*Inputs!J$37</f>
        <v>18320.244302836476</v>
      </c>
      <c r="AO2002">
        <f>AG2002/'Totals and Drop Down Lists'!AC$6*Inputs!K$37</f>
        <v>18530.458298196161</v>
      </c>
      <c r="AP2002">
        <f>AH2002/'Totals and Drop Down Lists'!AD$6*Inputs!L$37</f>
        <v>32033.734235216652</v>
      </c>
      <c r="AQ2002">
        <f>IF(OR($D2002="51",$D2002="52",$D2002="61"),(AA2002/'Totals and Drop Down Lists'!W$4)*Inputs!E$38,0)</f>
        <v>0</v>
      </c>
      <c r="AR2002">
        <f>IF(OR($D2002="51",$D2002="52",$D2002="61"),(AB2002/'Totals and Drop Down Lists'!X$4)*Inputs!F$38,0)</f>
        <v>0</v>
      </c>
      <c r="AS2002">
        <f>IF(OR($D2002="51",$D2002="52",$D2002="61"),(AC2002/'Totals and Drop Down Lists'!Y$4)*Inputs!G$38,0)</f>
        <v>0</v>
      </c>
      <c r="AT2002">
        <f>IF(OR($D2002="51",$D2002="52",$D2002="61"),(AD2002/'Totals and Drop Down Lists'!Z$4)*Inputs!H$38,0)</f>
        <v>0</v>
      </c>
      <c r="AU2002">
        <f>IF(OR($D2002="51",$D2002="52",$D2002="61"),(AE2002/'Totals and Drop Down Lists'!AA$4)*Inputs!I$38,0)</f>
        <v>0</v>
      </c>
      <c r="AV2002">
        <f>IF(OR($D2002="51",$D2002="52",$D2002="61"),(AF2002/'Totals and Drop Down Lists'!AB$4)*Inputs!J$38,0)</f>
        <v>0</v>
      </c>
      <c r="AW2002">
        <f>IF(OR($D2002="51",$D2002="52",$D2002="61"),(AG2002/'Totals and Drop Down Lists'!AC$4)*Inputs!K$38,0)</f>
        <v>0</v>
      </c>
      <c r="AX2002">
        <f>IF(OR($D2002="51",$D2002="52",$D2002="61"),(AH2002/'Totals and Drop Down Lists'!AD$4)*Inputs!L$38,0)</f>
        <v>0</v>
      </c>
      <c r="AY2002">
        <f>IF(OR($D2002="51",$D2002="52",$D2002="61"),0,(AA2002/'Totals and Drop Down Lists'!W$5)*Inputs!E$39)</f>
        <v>0</v>
      </c>
      <c r="AZ2002">
        <f>IF(OR($D2002="51",$D2002="52",$D2002="61"),0,(AB2002/'Totals and Drop Down Lists'!X$5)*Inputs!F$39)</f>
        <v>0</v>
      </c>
      <c r="BA2002">
        <f>IF(OR($D2002="51",$D2002="52",$D2002="61"),0,(AC2002/'Totals and Drop Down Lists'!Y$5)*Inputs!G$39)</f>
        <v>0</v>
      </c>
      <c r="BB2002">
        <f>IF(OR($D2002="51",$D2002="52",$D2002="61"),0,(AD2002/'Totals and Drop Down Lists'!Z$5)*Inputs!H$39)</f>
        <v>0</v>
      </c>
      <c r="BC2002">
        <f>IF(OR($D2002="51",$D2002="52",$D2002="61"),0,(AE2002/'Totals and Drop Down Lists'!AA$5)*Inputs!I$39)</f>
        <v>0</v>
      </c>
      <c r="BD2002">
        <f>IF(OR($D2002="51",$D2002="52",$D2002="61"),0,(AF2002/'Totals and Drop Down Lists'!AB$5)*Inputs!J$39)</f>
        <v>0</v>
      </c>
      <c r="BE2002">
        <f>IF(OR($D2002="51",$D2002="52",$D2002="61"),0,(AG2002/'Totals and Drop Down Lists'!AC$5)*Inputs!K$39)</f>
        <v>0</v>
      </c>
      <c r="BF2002">
        <f>IF(OR($D2002="51",$D2002="52",$D2002="61"),0,(AH2002/'Totals and Drop Down Lists'!AD$5)*Inputs!L$39)</f>
        <v>0</v>
      </c>
      <c r="BG2002" s="10">
        <f t="shared" si="280"/>
        <v>185523.16057754029</v>
      </c>
    </row>
    <row r="2003" spans="1:59" ht="28.8">
      <c r="A2003" s="1" t="s">
        <v>7546</v>
      </c>
      <c r="B2003" s="1" t="s">
        <v>3430</v>
      </c>
      <c r="C2003" s="1" t="s">
        <v>3566</v>
      </c>
      <c r="D2003" s="1" t="s">
        <v>25</v>
      </c>
      <c r="E2003" s="1" t="s">
        <v>3567</v>
      </c>
      <c r="F2003" s="2">
        <v>25830</v>
      </c>
      <c r="G2003" s="2">
        <v>274</v>
      </c>
      <c r="H2003" s="2">
        <v>3</v>
      </c>
      <c r="I2003" s="2">
        <v>5158</v>
      </c>
      <c r="J2003" s="2">
        <v>9370</v>
      </c>
      <c r="K2003" s="2">
        <v>2319</v>
      </c>
      <c r="L2003" s="2">
        <v>63</v>
      </c>
      <c r="M2003" s="2">
        <v>0</v>
      </c>
      <c r="N2003" s="2">
        <v>1</v>
      </c>
      <c r="O2003" s="2">
        <v>51</v>
      </c>
      <c r="P2003" s="2">
        <v>0</v>
      </c>
      <c r="Q2003" s="2">
        <v>0</v>
      </c>
      <c r="R2003" s="2">
        <v>1196</v>
      </c>
      <c r="S2003" s="2">
        <v>1057100</v>
      </c>
      <c r="T2003" s="2">
        <v>61849800</v>
      </c>
      <c r="U2003" s="2">
        <v>114</v>
      </c>
      <c r="V2003" s="2">
        <v>301</v>
      </c>
      <c r="W2003" s="2">
        <v>69</v>
      </c>
      <c r="X2003" s="2">
        <v>698</v>
      </c>
      <c r="Y2003" s="2">
        <v>69</v>
      </c>
      <c r="Z2003" s="2">
        <v>321</v>
      </c>
      <c r="AA2003" s="9">
        <f t="shared" si="281"/>
        <v>25830</v>
      </c>
      <c r="AB2003" s="9">
        <f t="shared" si="282"/>
        <v>4881</v>
      </c>
      <c r="AC2003" s="9">
        <f t="shared" si="283"/>
        <v>1311</v>
      </c>
      <c r="AD2003" s="9">
        <f t="shared" si="284"/>
        <v>1196</v>
      </c>
      <c r="AE2003" s="44">
        <f t="shared" si="285"/>
        <v>4.0082766829354687E-5</v>
      </c>
      <c r="AF2003" s="9">
        <f t="shared" si="286"/>
        <v>328</v>
      </c>
      <c r="AG2003" s="9">
        <f t="shared" si="279"/>
        <v>390</v>
      </c>
      <c r="AH2003" s="44">
        <f t="shared" si="287"/>
        <v>3.5915081069362978E-5</v>
      </c>
      <c r="AI2003">
        <f>AA2003/'Totals and Drop Down Lists'!W$6*Inputs!E$37</f>
        <v>23431.436716680913</v>
      </c>
      <c r="AJ2003">
        <f>AB2003/'Totals and Drop Down Lists'!X$6*Inputs!F$37</f>
        <v>16060.379839036514</v>
      </c>
      <c r="AK2003">
        <f>AC2003/'Totals and Drop Down Lists'!Y$6*Inputs!G$37</f>
        <v>8642.5548378600906</v>
      </c>
      <c r="AL2003">
        <f>AD2003/'Totals and Drop Down Lists'!Z$6*Inputs!H$37</f>
        <v>9588.9315189126919</v>
      </c>
      <c r="AM2003">
        <f>AE2003/'Totals and Drop Down Lists'!AA$6*Inputs!I$37</f>
        <v>4989.8776031536863</v>
      </c>
      <c r="AN2003">
        <f>AF2003/'Totals and Drop Down Lists'!AB$6*Inputs!J$37</f>
        <v>6545.7953500330759</v>
      </c>
      <c r="AO2003">
        <f>AG2003/'Totals and Drop Down Lists'!AC$6*Inputs!K$37</f>
        <v>7263.1947098457313</v>
      </c>
      <c r="AP2003">
        <f>AH2003/'Totals and Drop Down Lists'!AD$6*Inputs!L$37</f>
        <v>8451.8927615674438</v>
      </c>
      <c r="AQ2003">
        <f>IF(OR($D2003="51",$D2003="52",$D2003="61"),(AA2003/'Totals and Drop Down Lists'!W$4)*Inputs!E$38,0)</f>
        <v>0</v>
      </c>
      <c r="AR2003">
        <f>IF(OR($D2003="51",$D2003="52",$D2003="61"),(AB2003/'Totals and Drop Down Lists'!X$4)*Inputs!F$38,0)</f>
        <v>0</v>
      </c>
      <c r="AS2003">
        <f>IF(OR($D2003="51",$D2003="52",$D2003="61"),(AC2003/'Totals and Drop Down Lists'!Y$4)*Inputs!G$38,0)</f>
        <v>0</v>
      </c>
      <c r="AT2003">
        <f>IF(OR($D2003="51",$D2003="52",$D2003="61"),(AD2003/'Totals and Drop Down Lists'!Z$4)*Inputs!H$38,0)</f>
        <v>0</v>
      </c>
      <c r="AU2003">
        <f>IF(OR($D2003="51",$D2003="52",$D2003="61"),(AE2003/'Totals and Drop Down Lists'!AA$4)*Inputs!I$38,0)</f>
        <v>0</v>
      </c>
      <c r="AV2003">
        <f>IF(OR($D2003="51",$D2003="52",$D2003="61"),(AF2003/'Totals and Drop Down Lists'!AB$4)*Inputs!J$38,0)</f>
        <v>0</v>
      </c>
      <c r="AW2003">
        <f>IF(OR($D2003="51",$D2003="52",$D2003="61"),(AG2003/'Totals and Drop Down Lists'!AC$4)*Inputs!K$38,0)</f>
        <v>0</v>
      </c>
      <c r="AX2003">
        <f>IF(OR($D2003="51",$D2003="52",$D2003="61"),(AH2003/'Totals and Drop Down Lists'!AD$4)*Inputs!L$38,0)</f>
        <v>0</v>
      </c>
      <c r="AY2003">
        <f>IF(OR($D2003="51",$D2003="52",$D2003="61"),0,(AA2003/'Totals and Drop Down Lists'!W$5)*Inputs!E$39)</f>
        <v>0</v>
      </c>
      <c r="AZ2003">
        <f>IF(OR($D2003="51",$D2003="52",$D2003="61"),0,(AB2003/'Totals and Drop Down Lists'!X$5)*Inputs!F$39)</f>
        <v>0</v>
      </c>
      <c r="BA2003">
        <f>IF(OR($D2003="51",$D2003="52",$D2003="61"),0,(AC2003/'Totals and Drop Down Lists'!Y$5)*Inputs!G$39)</f>
        <v>0</v>
      </c>
      <c r="BB2003">
        <f>IF(OR($D2003="51",$D2003="52",$D2003="61"),0,(AD2003/'Totals and Drop Down Lists'!Z$5)*Inputs!H$39)</f>
        <v>0</v>
      </c>
      <c r="BC2003">
        <f>IF(OR($D2003="51",$D2003="52",$D2003="61"),0,(AE2003/'Totals and Drop Down Lists'!AA$5)*Inputs!I$39)</f>
        <v>0</v>
      </c>
      <c r="BD2003">
        <f>IF(OR($D2003="51",$D2003="52",$D2003="61"),0,(AF2003/'Totals and Drop Down Lists'!AB$5)*Inputs!J$39)</f>
        <v>0</v>
      </c>
      <c r="BE2003">
        <f>IF(OR($D2003="51",$D2003="52",$D2003="61"),0,(AG2003/'Totals and Drop Down Lists'!AC$5)*Inputs!K$39)</f>
        <v>0</v>
      </c>
      <c r="BF2003">
        <f>IF(OR($D2003="51",$D2003="52",$D2003="61"),0,(AH2003/'Totals and Drop Down Lists'!AD$5)*Inputs!L$39)</f>
        <v>0</v>
      </c>
      <c r="BG2003" s="10">
        <f t="shared" si="280"/>
        <v>84974.063337090149</v>
      </c>
    </row>
    <row r="2004" spans="1:59" ht="28.8">
      <c r="A2004" s="1" t="s">
        <v>7546</v>
      </c>
      <c r="B2004" s="1" t="s">
        <v>3430</v>
      </c>
      <c r="C2004" s="1" t="s">
        <v>3568</v>
      </c>
      <c r="D2004" s="1" t="s">
        <v>25</v>
      </c>
      <c r="E2004" s="1" t="s">
        <v>3569</v>
      </c>
      <c r="F2004" s="2">
        <v>20990</v>
      </c>
      <c r="G2004" s="2">
        <v>79</v>
      </c>
      <c r="H2004" s="2">
        <v>3</v>
      </c>
      <c r="I2004" s="2">
        <v>4218</v>
      </c>
      <c r="J2004" s="2">
        <v>7999</v>
      </c>
      <c r="K2004" s="2">
        <v>2421</v>
      </c>
      <c r="L2004" s="2">
        <v>30</v>
      </c>
      <c r="M2004" s="2">
        <v>34</v>
      </c>
      <c r="N2004" s="2">
        <v>14</v>
      </c>
      <c r="O2004" s="2">
        <v>52</v>
      </c>
      <c r="P2004" s="2">
        <v>5</v>
      </c>
      <c r="Q2004" s="2">
        <v>0</v>
      </c>
      <c r="R2004" s="2">
        <v>2384</v>
      </c>
      <c r="S2004" s="2">
        <v>1277600</v>
      </c>
      <c r="T2004" s="2">
        <v>72628900</v>
      </c>
      <c r="U2004" s="2">
        <v>316</v>
      </c>
      <c r="V2004" s="2">
        <v>137</v>
      </c>
      <c r="W2004" s="2">
        <v>48</v>
      </c>
      <c r="X2004" s="2">
        <v>523</v>
      </c>
      <c r="Y2004" s="2">
        <v>123</v>
      </c>
      <c r="Z2004" s="2">
        <v>311</v>
      </c>
      <c r="AA2004" s="9">
        <f t="shared" si="281"/>
        <v>20990</v>
      </c>
      <c r="AB2004" s="9">
        <f t="shared" si="282"/>
        <v>4136</v>
      </c>
      <c r="AC2004" s="9">
        <f t="shared" si="283"/>
        <v>2519</v>
      </c>
      <c r="AD2004" s="9">
        <f t="shared" si="284"/>
        <v>2384</v>
      </c>
      <c r="AE2004" s="44">
        <f t="shared" si="285"/>
        <v>5.1174035732061808E-5</v>
      </c>
      <c r="AF2004" s="9">
        <f t="shared" si="286"/>
        <v>338</v>
      </c>
      <c r="AG2004" s="9">
        <f t="shared" si="279"/>
        <v>434</v>
      </c>
      <c r="AH2004" s="44">
        <f t="shared" si="287"/>
        <v>4.8876478565304387E-5</v>
      </c>
      <c r="AI2004">
        <f>AA2004/'Totals and Drop Down Lists'!W$6*Inputs!E$37</f>
        <v>19040.877146075582</v>
      </c>
      <c r="AJ2004">
        <f>AB2004/'Totals and Drop Down Lists'!X$6*Inputs!F$37</f>
        <v>13609.041387882611</v>
      </c>
      <c r="AK2004">
        <f>AC2004/'Totals and Drop Down Lists'!Y$6*Inputs!G$37</f>
        <v>16606.09888372965</v>
      </c>
      <c r="AL2004">
        <f>AD2004/'Totals and Drop Down Lists'!Z$6*Inputs!H$37</f>
        <v>19113.72302766543</v>
      </c>
      <c r="AM2004">
        <f>AE2004/'Totals and Drop Down Lists'!AA$6*Inputs!I$37</f>
        <v>6370.6224635020471</v>
      </c>
      <c r="AN2004">
        <f>AF2004/'Totals and Drop Down Lists'!AB$6*Inputs!J$37</f>
        <v>6745.3622814365226</v>
      </c>
      <c r="AO2004">
        <f>AG2004/'Totals and Drop Down Lists'!AC$6*Inputs!K$37</f>
        <v>8082.6320617257625</v>
      </c>
      <c r="AP2004">
        <f>AH2004/'Totals and Drop Down Lists'!AD$6*Inputs!L$37</f>
        <v>11502.09725544494</v>
      </c>
      <c r="AQ2004">
        <f>IF(OR($D2004="51",$D2004="52",$D2004="61"),(AA2004/'Totals and Drop Down Lists'!W$4)*Inputs!E$38,0)</f>
        <v>0</v>
      </c>
      <c r="AR2004">
        <f>IF(OR($D2004="51",$D2004="52",$D2004="61"),(AB2004/'Totals and Drop Down Lists'!X$4)*Inputs!F$38,0)</f>
        <v>0</v>
      </c>
      <c r="AS2004">
        <f>IF(OR($D2004="51",$D2004="52",$D2004="61"),(AC2004/'Totals and Drop Down Lists'!Y$4)*Inputs!G$38,0)</f>
        <v>0</v>
      </c>
      <c r="AT2004">
        <f>IF(OR($D2004="51",$D2004="52",$D2004="61"),(AD2004/'Totals and Drop Down Lists'!Z$4)*Inputs!H$38,0)</f>
        <v>0</v>
      </c>
      <c r="AU2004">
        <f>IF(OR($D2004="51",$D2004="52",$D2004="61"),(AE2004/'Totals and Drop Down Lists'!AA$4)*Inputs!I$38,0)</f>
        <v>0</v>
      </c>
      <c r="AV2004">
        <f>IF(OR($D2004="51",$D2004="52",$D2004="61"),(AF2004/'Totals and Drop Down Lists'!AB$4)*Inputs!J$38,0)</f>
        <v>0</v>
      </c>
      <c r="AW2004">
        <f>IF(OR($D2004="51",$D2004="52",$D2004="61"),(AG2004/'Totals and Drop Down Lists'!AC$4)*Inputs!K$38,0)</f>
        <v>0</v>
      </c>
      <c r="AX2004">
        <f>IF(OR($D2004="51",$D2004="52",$D2004="61"),(AH2004/'Totals and Drop Down Lists'!AD$4)*Inputs!L$38,0)</f>
        <v>0</v>
      </c>
      <c r="AY2004">
        <f>IF(OR($D2004="51",$D2004="52",$D2004="61"),0,(AA2004/'Totals and Drop Down Lists'!W$5)*Inputs!E$39)</f>
        <v>0</v>
      </c>
      <c r="AZ2004">
        <f>IF(OR($D2004="51",$D2004="52",$D2004="61"),0,(AB2004/'Totals and Drop Down Lists'!X$5)*Inputs!F$39)</f>
        <v>0</v>
      </c>
      <c r="BA2004">
        <f>IF(OR($D2004="51",$D2004="52",$D2004="61"),0,(AC2004/'Totals and Drop Down Lists'!Y$5)*Inputs!G$39)</f>
        <v>0</v>
      </c>
      <c r="BB2004">
        <f>IF(OR($D2004="51",$D2004="52",$D2004="61"),0,(AD2004/'Totals and Drop Down Lists'!Z$5)*Inputs!H$39)</f>
        <v>0</v>
      </c>
      <c r="BC2004">
        <f>IF(OR($D2004="51",$D2004="52",$D2004="61"),0,(AE2004/'Totals and Drop Down Lists'!AA$5)*Inputs!I$39)</f>
        <v>0</v>
      </c>
      <c r="BD2004">
        <f>IF(OR($D2004="51",$D2004="52",$D2004="61"),0,(AF2004/'Totals and Drop Down Lists'!AB$5)*Inputs!J$39)</f>
        <v>0</v>
      </c>
      <c r="BE2004">
        <f>IF(OR($D2004="51",$D2004="52",$D2004="61"),0,(AG2004/'Totals and Drop Down Lists'!AC$5)*Inputs!K$39)</f>
        <v>0</v>
      </c>
      <c r="BF2004">
        <f>IF(OR($D2004="51",$D2004="52",$D2004="61"),0,(AH2004/'Totals and Drop Down Lists'!AD$5)*Inputs!L$39)</f>
        <v>0</v>
      </c>
      <c r="BG2004" s="10">
        <f t="shared" si="280"/>
        <v>101070.45450746253</v>
      </c>
    </row>
    <row r="2005" spans="1:59" ht="28.8">
      <c r="A2005" s="1" t="s">
        <v>7546</v>
      </c>
      <c r="B2005" s="1" t="s">
        <v>3430</v>
      </c>
      <c r="C2005" s="1" t="s">
        <v>106</v>
      </c>
      <c r="D2005" s="1" t="s">
        <v>25</v>
      </c>
      <c r="E2005" s="1" t="s">
        <v>3570</v>
      </c>
      <c r="F2005" s="2">
        <v>25135</v>
      </c>
      <c r="G2005" s="2">
        <v>215</v>
      </c>
      <c r="H2005" s="2">
        <v>36</v>
      </c>
      <c r="I2005" s="2">
        <v>5586</v>
      </c>
      <c r="J2005" s="2">
        <v>9199</v>
      </c>
      <c r="K2005" s="2">
        <v>2180</v>
      </c>
      <c r="L2005" s="2">
        <v>189</v>
      </c>
      <c r="M2005" s="2">
        <v>45</v>
      </c>
      <c r="N2005" s="2">
        <v>0</v>
      </c>
      <c r="O2005" s="2">
        <v>88</v>
      </c>
      <c r="P2005" s="2">
        <v>11</v>
      </c>
      <c r="Q2005" s="2">
        <v>26</v>
      </c>
      <c r="R2005" s="2">
        <v>850</v>
      </c>
      <c r="S2005" s="2">
        <v>940600</v>
      </c>
      <c r="T2005" s="2">
        <v>64683000</v>
      </c>
      <c r="U2005" s="2">
        <v>75</v>
      </c>
      <c r="V2005" s="2">
        <v>253</v>
      </c>
      <c r="W2005" s="2">
        <v>15</v>
      </c>
      <c r="X2005" s="2">
        <v>554</v>
      </c>
      <c r="Y2005" s="2">
        <v>75</v>
      </c>
      <c r="Z2005" s="2">
        <v>249</v>
      </c>
      <c r="AA2005" s="9">
        <f t="shared" si="281"/>
        <v>25135</v>
      </c>
      <c r="AB2005" s="9">
        <f t="shared" si="282"/>
        <v>5335</v>
      </c>
      <c r="AC2005" s="9">
        <f t="shared" si="283"/>
        <v>1209</v>
      </c>
      <c r="AD2005" s="9">
        <f t="shared" si="284"/>
        <v>850</v>
      </c>
      <c r="AE2005" s="44">
        <f t="shared" si="285"/>
        <v>3.6080135036096163E-5</v>
      </c>
      <c r="AF2005" s="9">
        <f t="shared" si="286"/>
        <v>286</v>
      </c>
      <c r="AG2005" s="9">
        <f t="shared" si="279"/>
        <v>324</v>
      </c>
      <c r="AH2005" s="44">
        <f t="shared" si="287"/>
        <v>2.8570113865661033E-5</v>
      </c>
      <c r="AI2005">
        <f>AA2005/'Totals and Drop Down Lists'!W$6*Inputs!E$37</f>
        <v>22800.974133711756</v>
      </c>
      <c r="AJ2005">
        <f>AB2005/'Totals and Drop Down Lists'!X$6*Inputs!F$37</f>
        <v>17554.215620008155</v>
      </c>
      <c r="AK2005">
        <f>AC2005/'Totals and Drop Down Lists'!Y$6*Inputs!G$37</f>
        <v>7970.1363836558739</v>
      </c>
      <c r="AL2005">
        <f>AD2005/'Totals and Drop Down Lists'!Z$6*Inputs!H$37</f>
        <v>6814.8760794948057</v>
      </c>
      <c r="AM2005">
        <f>AE2005/'Totals and Drop Down Lists'!AA$6*Inputs!I$37</f>
        <v>4491.5925714870455</v>
      </c>
      <c r="AN2005">
        <f>AF2005/'Totals and Drop Down Lists'!AB$6*Inputs!J$37</f>
        <v>5707.6142381385962</v>
      </c>
      <c r="AO2005">
        <f>AG2005/'Totals and Drop Down Lists'!AC$6*Inputs!K$37</f>
        <v>6034.0386820256845</v>
      </c>
      <c r="AP2005">
        <f>AH2005/'Totals and Drop Down Lists'!AD$6*Inputs!L$37</f>
        <v>6723.4022975468988</v>
      </c>
      <c r="AQ2005">
        <f>IF(OR($D2005="51",$D2005="52",$D2005="61"),(AA2005/'Totals and Drop Down Lists'!W$4)*Inputs!E$38,0)</f>
        <v>0</v>
      </c>
      <c r="AR2005">
        <f>IF(OR($D2005="51",$D2005="52",$D2005="61"),(AB2005/'Totals and Drop Down Lists'!X$4)*Inputs!F$38,0)</f>
        <v>0</v>
      </c>
      <c r="AS2005">
        <f>IF(OR($D2005="51",$D2005="52",$D2005="61"),(AC2005/'Totals and Drop Down Lists'!Y$4)*Inputs!G$38,0)</f>
        <v>0</v>
      </c>
      <c r="AT2005">
        <f>IF(OR($D2005="51",$D2005="52",$D2005="61"),(AD2005/'Totals and Drop Down Lists'!Z$4)*Inputs!H$38,0)</f>
        <v>0</v>
      </c>
      <c r="AU2005">
        <f>IF(OR($D2005="51",$D2005="52",$D2005="61"),(AE2005/'Totals and Drop Down Lists'!AA$4)*Inputs!I$38,0)</f>
        <v>0</v>
      </c>
      <c r="AV2005">
        <f>IF(OR($D2005="51",$D2005="52",$D2005="61"),(AF2005/'Totals and Drop Down Lists'!AB$4)*Inputs!J$38,0)</f>
        <v>0</v>
      </c>
      <c r="AW2005">
        <f>IF(OR($D2005="51",$D2005="52",$D2005="61"),(AG2005/'Totals and Drop Down Lists'!AC$4)*Inputs!K$38,0)</f>
        <v>0</v>
      </c>
      <c r="AX2005">
        <f>IF(OR($D2005="51",$D2005="52",$D2005="61"),(AH2005/'Totals and Drop Down Lists'!AD$4)*Inputs!L$38,0)</f>
        <v>0</v>
      </c>
      <c r="AY2005">
        <f>IF(OR($D2005="51",$D2005="52",$D2005="61"),0,(AA2005/'Totals and Drop Down Lists'!W$5)*Inputs!E$39)</f>
        <v>0</v>
      </c>
      <c r="AZ2005">
        <f>IF(OR($D2005="51",$D2005="52",$D2005="61"),0,(AB2005/'Totals and Drop Down Lists'!X$5)*Inputs!F$39)</f>
        <v>0</v>
      </c>
      <c r="BA2005">
        <f>IF(OR($D2005="51",$D2005="52",$D2005="61"),0,(AC2005/'Totals and Drop Down Lists'!Y$5)*Inputs!G$39)</f>
        <v>0</v>
      </c>
      <c r="BB2005">
        <f>IF(OR($D2005="51",$D2005="52",$D2005="61"),0,(AD2005/'Totals and Drop Down Lists'!Z$5)*Inputs!H$39)</f>
        <v>0</v>
      </c>
      <c r="BC2005">
        <f>IF(OR($D2005="51",$D2005="52",$D2005="61"),0,(AE2005/'Totals and Drop Down Lists'!AA$5)*Inputs!I$39)</f>
        <v>0</v>
      </c>
      <c r="BD2005">
        <f>IF(OR($D2005="51",$D2005="52",$D2005="61"),0,(AF2005/'Totals and Drop Down Lists'!AB$5)*Inputs!J$39)</f>
        <v>0</v>
      </c>
      <c r="BE2005">
        <f>IF(OR($D2005="51",$D2005="52",$D2005="61"),0,(AG2005/'Totals and Drop Down Lists'!AC$5)*Inputs!K$39)</f>
        <v>0</v>
      </c>
      <c r="BF2005">
        <f>IF(OR($D2005="51",$D2005="52",$D2005="61"),0,(AH2005/'Totals and Drop Down Lists'!AD$5)*Inputs!L$39)</f>
        <v>0</v>
      </c>
      <c r="BG2005" s="10">
        <f t="shared" si="280"/>
        <v>78096.850006068809</v>
      </c>
    </row>
    <row r="2006" spans="1:59" ht="28.8">
      <c r="A2006" s="1" t="s">
        <v>7546</v>
      </c>
      <c r="B2006" s="1" t="s">
        <v>3430</v>
      </c>
      <c r="C2006" s="1" t="s">
        <v>666</v>
      </c>
      <c r="D2006" s="1" t="s">
        <v>25</v>
      </c>
      <c r="E2006" s="1" t="s">
        <v>3571</v>
      </c>
      <c r="F2006" s="2">
        <v>13437</v>
      </c>
      <c r="G2006" s="2">
        <v>70</v>
      </c>
      <c r="H2006" s="2">
        <v>0</v>
      </c>
      <c r="I2006" s="2">
        <v>2897</v>
      </c>
      <c r="J2006" s="2">
        <v>5589</v>
      </c>
      <c r="K2006" s="2">
        <v>1393</v>
      </c>
      <c r="L2006" s="2">
        <v>16</v>
      </c>
      <c r="M2006" s="2">
        <v>0</v>
      </c>
      <c r="N2006" s="2">
        <v>0</v>
      </c>
      <c r="O2006" s="2">
        <v>61</v>
      </c>
      <c r="P2006" s="2">
        <v>0</v>
      </c>
      <c r="Q2006" s="2">
        <v>0</v>
      </c>
      <c r="R2006" s="2">
        <v>818</v>
      </c>
      <c r="S2006" s="2">
        <v>564800</v>
      </c>
      <c r="T2006" s="2">
        <v>46764300</v>
      </c>
      <c r="U2006" s="2">
        <v>64</v>
      </c>
      <c r="V2006" s="2">
        <v>145</v>
      </c>
      <c r="W2006" s="2">
        <v>43</v>
      </c>
      <c r="X2006" s="2">
        <v>425</v>
      </c>
      <c r="Y2006" s="2">
        <v>63</v>
      </c>
      <c r="Z2006" s="2">
        <v>239</v>
      </c>
      <c r="AA2006" s="9">
        <f t="shared" si="281"/>
        <v>13437</v>
      </c>
      <c r="AB2006" s="9">
        <f t="shared" si="282"/>
        <v>2827</v>
      </c>
      <c r="AC2006" s="9">
        <f t="shared" si="283"/>
        <v>895</v>
      </c>
      <c r="AD2006" s="9">
        <f t="shared" si="284"/>
        <v>818</v>
      </c>
      <c r="AE2006" s="44">
        <f t="shared" si="285"/>
        <v>2.4247329220324545E-5</v>
      </c>
      <c r="AF2006" s="9">
        <f t="shared" si="286"/>
        <v>237</v>
      </c>
      <c r="AG2006" s="9">
        <f t="shared" si="279"/>
        <v>302</v>
      </c>
      <c r="AH2006" s="44">
        <f t="shared" si="287"/>
        <v>2.8007544589882238E-5</v>
      </c>
      <c r="AI2006">
        <f>AA2006/'Totals and Drop Down Lists'!W$6*Inputs!E$37</f>
        <v>12189.245650872683</v>
      </c>
      <c r="AJ2006">
        <f>AB2006/'Totals and Drop Down Lists'!X$6*Inputs!F$37</f>
        <v>9301.924565653806</v>
      </c>
      <c r="AK2006">
        <f>AC2006/'Totals and Drop Down Lists'!Y$6*Inputs!G$37</f>
        <v>5900.1423187526943</v>
      </c>
      <c r="AL2006">
        <f>AD2006/'Totals and Drop Down Lists'!Z$6*Inputs!H$37</f>
        <v>6558.3160388550014</v>
      </c>
      <c r="AM2006">
        <f>AE2006/'Totals and Drop Down Lists'!AA$6*Inputs!I$37</f>
        <v>3018.5342625645108</v>
      </c>
      <c r="AN2006">
        <f>AF2006/'Totals and Drop Down Lists'!AB$6*Inputs!J$37</f>
        <v>4729.7362742617042</v>
      </c>
      <c r="AO2006">
        <f>AG2006/'Totals and Drop Down Lists'!AC$6*Inputs!K$37</f>
        <v>5624.3200060856689</v>
      </c>
      <c r="AP2006">
        <f>AH2006/'Totals and Drop Down Lists'!AD$6*Inputs!L$37</f>
        <v>6591.0129210436935</v>
      </c>
      <c r="AQ2006">
        <f>IF(OR($D2006="51",$D2006="52",$D2006="61"),(AA2006/'Totals and Drop Down Lists'!W$4)*Inputs!E$38,0)</f>
        <v>0</v>
      </c>
      <c r="AR2006">
        <f>IF(OR($D2006="51",$D2006="52",$D2006="61"),(AB2006/'Totals and Drop Down Lists'!X$4)*Inputs!F$38,0)</f>
        <v>0</v>
      </c>
      <c r="AS2006">
        <f>IF(OR($D2006="51",$D2006="52",$D2006="61"),(AC2006/'Totals and Drop Down Lists'!Y$4)*Inputs!G$38,0)</f>
        <v>0</v>
      </c>
      <c r="AT2006">
        <f>IF(OR($D2006="51",$D2006="52",$D2006="61"),(AD2006/'Totals and Drop Down Lists'!Z$4)*Inputs!H$38,0)</f>
        <v>0</v>
      </c>
      <c r="AU2006">
        <f>IF(OR($D2006="51",$D2006="52",$D2006="61"),(AE2006/'Totals and Drop Down Lists'!AA$4)*Inputs!I$38,0)</f>
        <v>0</v>
      </c>
      <c r="AV2006">
        <f>IF(OR($D2006="51",$D2006="52",$D2006="61"),(AF2006/'Totals and Drop Down Lists'!AB$4)*Inputs!J$38,0)</f>
        <v>0</v>
      </c>
      <c r="AW2006">
        <f>IF(OR($D2006="51",$D2006="52",$D2006="61"),(AG2006/'Totals and Drop Down Lists'!AC$4)*Inputs!K$38,0)</f>
        <v>0</v>
      </c>
      <c r="AX2006">
        <f>IF(OR($D2006="51",$D2006="52",$D2006="61"),(AH2006/'Totals and Drop Down Lists'!AD$4)*Inputs!L$38,0)</f>
        <v>0</v>
      </c>
      <c r="AY2006">
        <f>IF(OR($D2006="51",$D2006="52",$D2006="61"),0,(AA2006/'Totals and Drop Down Lists'!W$5)*Inputs!E$39)</f>
        <v>0</v>
      </c>
      <c r="AZ2006">
        <f>IF(OR($D2006="51",$D2006="52",$D2006="61"),0,(AB2006/'Totals and Drop Down Lists'!X$5)*Inputs!F$39)</f>
        <v>0</v>
      </c>
      <c r="BA2006">
        <f>IF(OR($D2006="51",$D2006="52",$D2006="61"),0,(AC2006/'Totals and Drop Down Lists'!Y$5)*Inputs!G$39)</f>
        <v>0</v>
      </c>
      <c r="BB2006">
        <f>IF(OR($D2006="51",$D2006="52",$D2006="61"),0,(AD2006/'Totals and Drop Down Lists'!Z$5)*Inputs!H$39)</f>
        <v>0</v>
      </c>
      <c r="BC2006">
        <f>IF(OR($D2006="51",$D2006="52",$D2006="61"),0,(AE2006/'Totals and Drop Down Lists'!AA$5)*Inputs!I$39)</f>
        <v>0</v>
      </c>
      <c r="BD2006">
        <f>IF(OR($D2006="51",$D2006="52",$D2006="61"),0,(AF2006/'Totals and Drop Down Lists'!AB$5)*Inputs!J$39)</f>
        <v>0</v>
      </c>
      <c r="BE2006">
        <f>IF(OR($D2006="51",$D2006="52",$D2006="61"),0,(AG2006/'Totals and Drop Down Lists'!AC$5)*Inputs!K$39)</f>
        <v>0</v>
      </c>
      <c r="BF2006">
        <f>IF(OR($D2006="51",$D2006="52",$D2006="61"),0,(AH2006/'Totals and Drop Down Lists'!AD$5)*Inputs!L$39)</f>
        <v>0</v>
      </c>
      <c r="BG2006" s="10">
        <f t="shared" si="280"/>
        <v>53913.232038089765</v>
      </c>
    </row>
    <row r="2007" spans="1:59" ht="28.8">
      <c r="A2007" s="1" t="s">
        <v>7546</v>
      </c>
      <c r="B2007" s="1" t="s">
        <v>3430</v>
      </c>
      <c r="C2007" s="1" t="s">
        <v>1768</v>
      </c>
      <c r="D2007" s="1" t="s">
        <v>25</v>
      </c>
      <c r="E2007" s="1" t="s">
        <v>3572</v>
      </c>
      <c r="F2007" s="2">
        <v>2129</v>
      </c>
      <c r="G2007" s="2">
        <v>11</v>
      </c>
      <c r="H2007" s="2">
        <v>0</v>
      </c>
      <c r="I2007" s="2">
        <v>273</v>
      </c>
      <c r="J2007" s="2">
        <v>940</v>
      </c>
      <c r="K2007" s="2">
        <v>223</v>
      </c>
      <c r="L2007" s="2">
        <v>4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513</v>
      </c>
      <c r="S2007" s="2">
        <v>67300</v>
      </c>
      <c r="T2007" s="2">
        <v>3217600</v>
      </c>
      <c r="U2007" s="2">
        <v>0</v>
      </c>
      <c r="V2007" s="2">
        <v>25</v>
      </c>
      <c r="W2007" s="2">
        <v>0</v>
      </c>
      <c r="X2007" s="2">
        <v>35</v>
      </c>
      <c r="Y2007" s="2">
        <v>19</v>
      </c>
      <c r="Z2007" s="2">
        <v>4</v>
      </c>
      <c r="AA2007" s="9">
        <f t="shared" si="281"/>
        <v>2129</v>
      </c>
      <c r="AB2007" s="9">
        <f t="shared" si="282"/>
        <v>262</v>
      </c>
      <c r="AC2007" s="9">
        <f t="shared" si="283"/>
        <v>517</v>
      </c>
      <c r="AD2007" s="9">
        <f t="shared" si="284"/>
        <v>513</v>
      </c>
      <c r="AE2007" s="44">
        <f t="shared" si="285"/>
        <v>3.6946870505959429E-6</v>
      </c>
      <c r="AF2007" s="9">
        <f t="shared" si="286"/>
        <v>10</v>
      </c>
      <c r="AG2007" s="9">
        <f t="shared" si="279"/>
        <v>23</v>
      </c>
      <c r="AH2007" s="44">
        <f t="shared" si="287"/>
        <v>2.0302799780374349E-6</v>
      </c>
      <c r="AI2007">
        <f>AA2007/'Totals and Drop Down Lists'!W$6*Inputs!E$37</f>
        <v>1931.3019268220542</v>
      </c>
      <c r="AJ2007">
        <f>AB2007/'Totals and Drop Down Lists'!X$6*Inputs!F$37</f>
        <v>862.08144188231245</v>
      </c>
      <c r="AK2007">
        <f>AC2007/'Totals and Drop Down Lists'!Y$6*Inputs!G$37</f>
        <v>3408.2386355252993</v>
      </c>
      <c r="AL2007">
        <f>AD2007/'Totals and Drop Down Lists'!Z$6*Inputs!H$37</f>
        <v>4112.9781515068653</v>
      </c>
      <c r="AM2007">
        <f>AE2007/'Totals and Drop Down Lists'!AA$6*Inputs!I$37</f>
        <v>459.94919070629084</v>
      </c>
      <c r="AN2007">
        <f>AF2007/'Totals and Drop Down Lists'!AB$6*Inputs!J$37</f>
        <v>199.56693140344743</v>
      </c>
      <c r="AO2007">
        <f>AG2007/'Totals and Drop Down Lists'!AC$6*Inputs!K$37</f>
        <v>428.34225211910723</v>
      </c>
      <c r="AP2007">
        <f>AH2007/'Totals and Drop Down Lists'!AD$6*Inputs!L$37</f>
        <v>477.78560257706988</v>
      </c>
      <c r="AQ2007">
        <f>IF(OR($D2007="51",$D2007="52",$D2007="61"),(AA2007/'Totals and Drop Down Lists'!W$4)*Inputs!E$38,0)</f>
        <v>0</v>
      </c>
      <c r="AR2007">
        <f>IF(OR($D2007="51",$D2007="52",$D2007="61"),(AB2007/'Totals and Drop Down Lists'!X$4)*Inputs!F$38,0)</f>
        <v>0</v>
      </c>
      <c r="AS2007">
        <f>IF(OR($D2007="51",$D2007="52",$D2007="61"),(AC2007/'Totals and Drop Down Lists'!Y$4)*Inputs!G$38,0)</f>
        <v>0</v>
      </c>
      <c r="AT2007">
        <f>IF(OR($D2007="51",$D2007="52",$D2007="61"),(AD2007/'Totals and Drop Down Lists'!Z$4)*Inputs!H$38,0)</f>
        <v>0</v>
      </c>
      <c r="AU2007">
        <f>IF(OR($D2007="51",$D2007="52",$D2007="61"),(AE2007/'Totals and Drop Down Lists'!AA$4)*Inputs!I$38,0)</f>
        <v>0</v>
      </c>
      <c r="AV2007">
        <f>IF(OR($D2007="51",$D2007="52",$D2007="61"),(AF2007/'Totals and Drop Down Lists'!AB$4)*Inputs!J$38,0)</f>
        <v>0</v>
      </c>
      <c r="AW2007">
        <f>IF(OR($D2007="51",$D2007="52",$D2007="61"),(AG2007/'Totals and Drop Down Lists'!AC$4)*Inputs!K$38,0)</f>
        <v>0</v>
      </c>
      <c r="AX2007">
        <f>IF(OR($D2007="51",$D2007="52",$D2007="61"),(AH2007/'Totals and Drop Down Lists'!AD$4)*Inputs!L$38,0)</f>
        <v>0</v>
      </c>
      <c r="AY2007">
        <f>IF(OR($D2007="51",$D2007="52",$D2007="61"),0,(AA2007/'Totals and Drop Down Lists'!W$5)*Inputs!E$39)</f>
        <v>0</v>
      </c>
      <c r="AZ2007">
        <f>IF(OR($D2007="51",$D2007="52",$D2007="61"),0,(AB2007/'Totals and Drop Down Lists'!X$5)*Inputs!F$39)</f>
        <v>0</v>
      </c>
      <c r="BA2007">
        <f>IF(OR($D2007="51",$D2007="52",$D2007="61"),0,(AC2007/'Totals and Drop Down Lists'!Y$5)*Inputs!G$39)</f>
        <v>0</v>
      </c>
      <c r="BB2007">
        <f>IF(OR($D2007="51",$D2007="52",$D2007="61"),0,(AD2007/'Totals and Drop Down Lists'!Z$5)*Inputs!H$39)</f>
        <v>0</v>
      </c>
      <c r="BC2007">
        <f>IF(OR($D2007="51",$D2007="52",$D2007="61"),0,(AE2007/'Totals and Drop Down Lists'!AA$5)*Inputs!I$39)</f>
        <v>0</v>
      </c>
      <c r="BD2007">
        <f>IF(OR($D2007="51",$D2007="52",$D2007="61"),0,(AF2007/'Totals and Drop Down Lists'!AB$5)*Inputs!J$39)</f>
        <v>0</v>
      </c>
      <c r="BE2007">
        <f>IF(OR($D2007="51",$D2007="52",$D2007="61"),0,(AG2007/'Totals and Drop Down Lists'!AC$5)*Inputs!K$39)</f>
        <v>0</v>
      </c>
      <c r="BF2007">
        <f>IF(OR($D2007="51",$D2007="52",$D2007="61"),0,(AH2007/'Totals and Drop Down Lists'!AD$5)*Inputs!L$39)</f>
        <v>0</v>
      </c>
      <c r="BG2007" s="10">
        <f t="shared" si="280"/>
        <v>11880.244132542448</v>
      </c>
    </row>
    <row r="2008" spans="1:59" ht="28.8">
      <c r="A2008" s="1" t="s">
        <v>7546</v>
      </c>
      <c r="B2008" s="1" t="s">
        <v>3430</v>
      </c>
      <c r="C2008" s="1" t="s">
        <v>2389</v>
      </c>
      <c r="D2008" s="1" t="s">
        <v>25</v>
      </c>
      <c r="E2008" s="1" t="s">
        <v>3573</v>
      </c>
      <c r="F2008" s="2">
        <v>18643</v>
      </c>
      <c r="G2008" s="2">
        <v>201</v>
      </c>
      <c r="H2008" s="2">
        <v>11</v>
      </c>
      <c r="I2008" s="2">
        <v>5063</v>
      </c>
      <c r="J2008" s="2">
        <v>7295</v>
      </c>
      <c r="K2008" s="2">
        <v>2028</v>
      </c>
      <c r="L2008" s="2">
        <v>51</v>
      </c>
      <c r="M2008" s="2">
        <v>24</v>
      </c>
      <c r="N2008" s="2">
        <v>0</v>
      </c>
      <c r="O2008" s="2">
        <v>96</v>
      </c>
      <c r="P2008" s="2">
        <v>0</v>
      </c>
      <c r="Q2008" s="2">
        <v>0</v>
      </c>
      <c r="R2008" s="2">
        <v>1098</v>
      </c>
      <c r="S2008" s="2">
        <v>864100</v>
      </c>
      <c r="T2008" s="2">
        <v>46344600</v>
      </c>
      <c r="U2008" s="2">
        <v>118</v>
      </c>
      <c r="V2008" s="2">
        <v>222</v>
      </c>
      <c r="W2008" s="2">
        <v>25</v>
      </c>
      <c r="X2008" s="2">
        <v>623</v>
      </c>
      <c r="Y2008" s="2">
        <v>63</v>
      </c>
      <c r="Z2008" s="2">
        <v>397</v>
      </c>
      <c r="AA2008" s="9">
        <f t="shared" si="281"/>
        <v>18643</v>
      </c>
      <c r="AB2008" s="9">
        <f t="shared" si="282"/>
        <v>4851</v>
      </c>
      <c r="AC2008" s="9">
        <f t="shared" si="283"/>
        <v>1269</v>
      </c>
      <c r="AD2008" s="9">
        <f t="shared" si="284"/>
        <v>1098</v>
      </c>
      <c r="AE2008" s="44">
        <f t="shared" si="285"/>
        <v>3.937371478567032E-5</v>
      </c>
      <c r="AF2008" s="9">
        <f t="shared" si="286"/>
        <v>376</v>
      </c>
      <c r="AG2008" s="9">
        <f t="shared" si="279"/>
        <v>460</v>
      </c>
      <c r="AH2008" s="44">
        <f t="shared" si="287"/>
        <v>4.7582972891098988E-5</v>
      </c>
      <c r="AI2008">
        <f>AA2008/'Totals and Drop Down Lists'!W$6*Inputs!E$37</f>
        <v>16911.818610494862</v>
      </c>
      <c r="AJ2008">
        <f>AB2008/'Totals and Drop Down Lists'!X$6*Inputs!F$37</f>
        <v>15961.668223553806</v>
      </c>
      <c r="AK2008">
        <f>AC2008/'Totals and Drop Down Lists'!Y$6*Inputs!G$37</f>
        <v>8365.6766508348264</v>
      </c>
      <c r="AL2008">
        <f>AD2008/'Totals and Drop Down Lists'!Z$6*Inputs!H$37</f>
        <v>8803.2163944532913</v>
      </c>
      <c r="AM2008">
        <f>AE2008/'Totals and Drop Down Lists'!AA$6*Inputs!I$37</f>
        <v>4901.6081748651213</v>
      </c>
      <c r="AN2008">
        <f>AF2008/'Totals and Drop Down Lists'!AB$6*Inputs!J$37</f>
        <v>7503.7166207696228</v>
      </c>
      <c r="AO2008">
        <f>AG2008/'Totals and Drop Down Lists'!AC$6*Inputs!K$37</f>
        <v>8566.845042382145</v>
      </c>
      <c r="AP2008">
        <f>AH2008/'Totals and Drop Down Lists'!AD$6*Inputs!L$37</f>
        <v>11197.696682778855</v>
      </c>
      <c r="AQ2008">
        <f>IF(OR($D2008="51",$D2008="52",$D2008="61"),(AA2008/'Totals and Drop Down Lists'!W$4)*Inputs!E$38,0)</f>
        <v>0</v>
      </c>
      <c r="AR2008">
        <f>IF(OR($D2008="51",$D2008="52",$D2008="61"),(AB2008/'Totals and Drop Down Lists'!X$4)*Inputs!F$38,0)</f>
        <v>0</v>
      </c>
      <c r="AS2008">
        <f>IF(OR($D2008="51",$D2008="52",$D2008="61"),(AC2008/'Totals and Drop Down Lists'!Y$4)*Inputs!G$38,0)</f>
        <v>0</v>
      </c>
      <c r="AT2008">
        <f>IF(OR($D2008="51",$D2008="52",$D2008="61"),(AD2008/'Totals and Drop Down Lists'!Z$4)*Inputs!H$38,0)</f>
        <v>0</v>
      </c>
      <c r="AU2008">
        <f>IF(OR($D2008="51",$D2008="52",$D2008="61"),(AE2008/'Totals and Drop Down Lists'!AA$4)*Inputs!I$38,0)</f>
        <v>0</v>
      </c>
      <c r="AV2008">
        <f>IF(OR($D2008="51",$D2008="52",$D2008="61"),(AF2008/'Totals and Drop Down Lists'!AB$4)*Inputs!J$38,0)</f>
        <v>0</v>
      </c>
      <c r="AW2008">
        <f>IF(OR($D2008="51",$D2008="52",$D2008="61"),(AG2008/'Totals and Drop Down Lists'!AC$4)*Inputs!K$38,0)</f>
        <v>0</v>
      </c>
      <c r="AX2008">
        <f>IF(OR($D2008="51",$D2008="52",$D2008="61"),(AH2008/'Totals and Drop Down Lists'!AD$4)*Inputs!L$38,0)</f>
        <v>0</v>
      </c>
      <c r="AY2008">
        <f>IF(OR($D2008="51",$D2008="52",$D2008="61"),0,(AA2008/'Totals and Drop Down Lists'!W$5)*Inputs!E$39)</f>
        <v>0</v>
      </c>
      <c r="AZ2008">
        <f>IF(OR($D2008="51",$D2008="52",$D2008="61"),0,(AB2008/'Totals and Drop Down Lists'!X$5)*Inputs!F$39)</f>
        <v>0</v>
      </c>
      <c r="BA2008">
        <f>IF(OR($D2008="51",$D2008="52",$D2008="61"),0,(AC2008/'Totals and Drop Down Lists'!Y$5)*Inputs!G$39)</f>
        <v>0</v>
      </c>
      <c r="BB2008">
        <f>IF(OR($D2008="51",$D2008="52",$D2008="61"),0,(AD2008/'Totals and Drop Down Lists'!Z$5)*Inputs!H$39)</f>
        <v>0</v>
      </c>
      <c r="BC2008">
        <f>IF(OR($D2008="51",$D2008="52",$D2008="61"),0,(AE2008/'Totals and Drop Down Lists'!AA$5)*Inputs!I$39)</f>
        <v>0</v>
      </c>
      <c r="BD2008">
        <f>IF(OR($D2008="51",$D2008="52",$D2008="61"),0,(AF2008/'Totals and Drop Down Lists'!AB$5)*Inputs!J$39)</f>
        <v>0</v>
      </c>
      <c r="BE2008">
        <f>IF(OR($D2008="51",$D2008="52",$D2008="61"),0,(AG2008/'Totals and Drop Down Lists'!AC$5)*Inputs!K$39)</f>
        <v>0</v>
      </c>
      <c r="BF2008">
        <f>IF(OR($D2008="51",$D2008="52",$D2008="61"),0,(AH2008/'Totals and Drop Down Lists'!AD$5)*Inputs!L$39)</f>
        <v>0</v>
      </c>
      <c r="BG2008" s="10">
        <f t="shared" si="280"/>
        <v>82212.246400132528</v>
      </c>
    </row>
    <row r="2009" spans="1:59" ht="28.8">
      <c r="A2009" s="1" t="s">
        <v>7547</v>
      </c>
      <c r="B2009" s="1" t="s">
        <v>2400</v>
      </c>
      <c r="C2009" s="1" t="s">
        <v>2397</v>
      </c>
      <c r="D2009" s="1" t="s">
        <v>7</v>
      </c>
      <c r="E2009" s="1" t="s">
        <v>2401</v>
      </c>
      <c r="F2009" s="2">
        <v>173997</v>
      </c>
      <c r="G2009" s="2">
        <v>3494</v>
      </c>
      <c r="H2009" s="2">
        <v>1045</v>
      </c>
      <c r="I2009" s="2">
        <v>50577</v>
      </c>
      <c r="J2009" s="2">
        <v>62254</v>
      </c>
      <c r="K2009" s="2">
        <v>29574</v>
      </c>
      <c r="L2009" s="2">
        <v>385</v>
      </c>
      <c r="M2009" s="2">
        <v>100</v>
      </c>
      <c r="N2009" s="2">
        <v>42</v>
      </c>
      <c r="O2009" s="2">
        <v>1151</v>
      </c>
      <c r="P2009" s="2">
        <v>204</v>
      </c>
      <c r="Q2009" s="2">
        <v>130</v>
      </c>
      <c r="R2009" s="2">
        <v>3826</v>
      </c>
      <c r="S2009" s="2">
        <v>20932800</v>
      </c>
      <c r="T2009" s="2">
        <v>876950900</v>
      </c>
      <c r="U2009" s="2">
        <v>4678</v>
      </c>
      <c r="V2009" s="2">
        <v>1940</v>
      </c>
      <c r="W2009" s="2">
        <v>225</v>
      </c>
      <c r="X2009" s="2">
        <v>8805</v>
      </c>
      <c r="Y2009" s="2">
        <v>965</v>
      </c>
      <c r="Z2009" s="2">
        <v>5900</v>
      </c>
      <c r="AA2009" s="9">
        <f t="shared" si="281"/>
        <v>173997</v>
      </c>
      <c r="AB2009" s="9">
        <f t="shared" si="282"/>
        <v>46038</v>
      </c>
      <c r="AC2009" s="9">
        <f t="shared" si="283"/>
        <v>5838</v>
      </c>
      <c r="AD2009" s="9">
        <f t="shared" si="284"/>
        <v>3826</v>
      </c>
      <c r="AE2009" s="44">
        <f t="shared" si="285"/>
        <v>9.8117994249082257E-4</v>
      </c>
      <c r="AF2009" s="9">
        <f t="shared" si="286"/>
        <v>6640</v>
      </c>
      <c r="AG2009" s="9">
        <f t="shared" si="279"/>
        <v>6865</v>
      </c>
      <c r="AH2009" s="44">
        <f t="shared" si="287"/>
        <v>1.2134850634990607E-3</v>
      </c>
      <c r="AI2009">
        <f>AA2009/'Totals and Drop Down Lists'!W$6*Inputs!E$37</f>
        <v>157839.70942285436</v>
      </c>
      <c r="AJ2009">
        <f>AB2009/'Totals and Drop Down Lists'!X$6*Inputs!F$37</f>
        <v>151482.84511976296</v>
      </c>
      <c r="AK2009">
        <f>AC2009/'Totals and Drop Down Lists'!Y$6*Inputs!G$37</f>
        <v>38486.067996511985</v>
      </c>
      <c r="AL2009">
        <f>AD2009/'Totals and Drop Down Lists'!Z$6*Inputs!H$37</f>
        <v>30674.959858996619</v>
      </c>
      <c r="AM2009">
        <f>AE2009/'Totals and Drop Down Lists'!AA$6*Inputs!I$37</f>
        <v>122146.45362537715</v>
      </c>
      <c r="AN2009">
        <f>AF2009/'Totals and Drop Down Lists'!AB$6*Inputs!J$37</f>
        <v>132512.4424518891</v>
      </c>
      <c r="AO2009">
        <f>AG2009/'Totals and Drop Down Lists'!AC$6*Inputs!K$37</f>
        <v>127850.85046946396</v>
      </c>
      <c r="AP2009">
        <f>AH2009/'Totals and Drop Down Lists'!AD$6*Inputs!L$37</f>
        <v>285569.32962645922</v>
      </c>
      <c r="AQ2009">
        <f>IF(OR($D2009="51",$D2009="52",$D2009="61"),(AA2009/'Totals and Drop Down Lists'!W$4)*Inputs!E$38,0)</f>
        <v>0</v>
      </c>
      <c r="AR2009">
        <f>IF(OR($D2009="51",$D2009="52",$D2009="61"),(AB2009/'Totals and Drop Down Lists'!X$4)*Inputs!F$38,0)</f>
        <v>0</v>
      </c>
      <c r="AS2009">
        <f>IF(OR($D2009="51",$D2009="52",$D2009="61"),(AC2009/'Totals and Drop Down Lists'!Y$4)*Inputs!G$38,0)</f>
        <v>0</v>
      </c>
      <c r="AT2009">
        <f>IF(OR($D2009="51",$D2009="52",$D2009="61"),(AD2009/'Totals and Drop Down Lists'!Z$4)*Inputs!H$38,0)</f>
        <v>0</v>
      </c>
      <c r="AU2009">
        <f>IF(OR($D2009="51",$D2009="52",$D2009="61"),(AE2009/'Totals and Drop Down Lists'!AA$4)*Inputs!I$38,0)</f>
        <v>0</v>
      </c>
      <c r="AV2009">
        <f>IF(OR($D2009="51",$D2009="52",$D2009="61"),(AF2009/'Totals and Drop Down Lists'!AB$4)*Inputs!J$38,0)</f>
        <v>0</v>
      </c>
      <c r="AW2009">
        <f>IF(OR($D2009="51",$D2009="52",$D2009="61"),(AG2009/'Totals and Drop Down Lists'!AC$4)*Inputs!K$38,0)</f>
        <v>0</v>
      </c>
      <c r="AX2009">
        <f>IF(OR($D2009="51",$D2009="52",$D2009="61"),(AH2009/'Totals and Drop Down Lists'!AD$4)*Inputs!L$38,0)</f>
        <v>0</v>
      </c>
      <c r="AY2009">
        <f>IF(OR($D2009="51",$D2009="52",$D2009="61"),0,(AA2009/'Totals and Drop Down Lists'!W$5)*Inputs!E$39)</f>
        <v>0</v>
      </c>
      <c r="AZ2009">
        <f>IF(OR($D2009="51",$D2009="52",$D2009="61"),0,(AB2009/'Totals and Drop Down Lists'!X$5)*Inputs!F$39)</f>
        <v>0</v>
      </c>
      <c r="BA2009">
        <f>IF(OR($D2009="51",$D2009="52",$D2009="61"),0,(AC2009/'Totals and Drop Down Lists'!Y$5)*Inputs!G$39)</f>
        <v>0</v>
      </c>
      <c r="BB2009">
        <f>IF(OR($D2009="51",$D2009="52",$D2009="61"),0,(AD2009/'Totals and Drop Down Lists'!Z$5)*Inputs!H$39)</f>
        <v>0</v>
      </c>
      <c r="BC2009">
        <f>IF(OR($D2009="51",$D2009="52",$D2009="61"),0,(AE2009/'Totals and Drop Down Lists'!AA$5)*Inputs!I$39)</f>
        <v>0</v>
      </c>
      <c r="BD2009">
        <f>IF(OR($D2009="51",$D2009="52",$D2009="61"),0,(AF2009/'Totals and Drop Down Lists'!AB$5)*Inputs!J$39)</f>
        <v>0</v>
      </c>
      <c r="BE2009">
        <f>IF(OR($D2009="51",$D2009="52",$D2009="61"),0,(AG2009/'Totals and Drop Down Lists'!AC$5)*Inputs!K$39)</f>
        <v>0</v>
      </c>
      <c r="BF2009">
        <f>IF(OR($D2009="51",$D2009="52",$D2009="61"),0,(AH2009/'Totals and Drop Down Lists'!AD$5)*Inputs!L$39)</f>
        <v>0</v>
      </c>
      <c r="BG2009" s="10">
        <f t="shared" si="280"/>
        <v>1046562.6585713152</v>
      </c>
    </row>
    <row r="2010" spans="1:59" ht="28.8">
      <c r="A2010" s="1" t="s">
        <v>7547</v>
      </c>
      <c r="B2010" s="1" t="s">
        <v>2400</v>
      </c>
      <c r="C2010" s="1" t="s">
        <v>2402</v>
      </c>
      <c r="D2010" s="1" t="s">
        <v>25</v>
      </c>
      <c r="E2010" s="1" t="s">
        <v>2403</v>
      </c>
      <c r="F2010" s="2">
        <v>29204</v>
      </c>
      <c r="G2010" s="2">
        <v>241</v>
      </c>
      <c r="H2010" s="2">
        <v>20</v>
      </c>
      <c r="I2010" s="2">
        <v>7451</v>
      </c>
      <c r="J2010" s="2">
        <v>9897</v>
      </c>
      <c r="K2010" s="2">
        <v>2347</v>
      </c>
      <c r="L2010" s="2">
        <v>214</v>
      </c>
      <c r="M2010" s="2">
        <v>8</v>
      </c>
      <c r="N2010" s="2">
        <v>0</v>
      </c>
      <c r="O2010" s="2">
        <v>103</v>
      </c>
      <c r="P2010" s="2">
        <v>23</v>
      </c>
      <c r="Q2010" s="2">
        <v>0</v>
      </c>
      <c r="R2010" s="2">
        <v>1161</v>
      </c>
      <c r="S2010" s="2">
        <v>1008500</v>
      </c>
      <c r="T2010" s="2">
        <v>80413700</v>
      </c>
      <c r="U2010" s="2">
        <v>94</v>
      </c>
      <c r="V2010" s="2">
        <v>340</v>
      </c>
      <c r="W2010" s="2">
        <v>85</v>
      </c>
      <c r="X2010" s="2">
        <v>834</v>
      </c>
      <c r="Y2010" s="2">
        <v>84</v>
      </c>
      <c r="Z2010" s="2">
        <v>333</v>
      </c>
      <c r="AA2010" s="9">
        <f t="shared" si="281"/>
        <v>29204</v>
      </c>
      <c r="AB2010" s="9">
        <f t="shared" si="282"/>
        <v>7190</v>
      </c>
      <c r="AC2010" s="9">
        <f t="shared" si="283"/>
        <v>1509</v>
      </c>
      <c r="AD2010" s="9">
        <f t="shared" si="284"/>
        <v>1161</v>
      </c>
      <c r="AE2010" s="44">
        <f t="shared" si="285"/>
        <v>3.8870344962096254E-5</v>
      </c>
      <c r="AF2010" s="9">
        <f t="shared" si="286"/>
        <v>409</v>
      </c>
      <c r="AG2010" s="9">
        <f t="shared" si="279"/>
        <v>417</v>
      </c>
      <c r="AH2010" s="44">
        <f t="shared" si="287"/>
        <v>3.6795665370310575E-5</v>
      </c>
      <c r="AI2010">
        <f>AA2010/'Totals and Drop Down Lists'!W$6*Inputs!E$37</f>
        <v>26492.128450404543</v>
      </c>
      <c r="AJ2010">
        <f>AB2010/'Totals and Drop Down Lists'!X$6*Inputs!F$37</f>
        <v>23657.883844022235</v>
      </c>
      <c r="AK2010">
        <f>AC2010/'Totals and Drop Down Lists'!Y$6*Inputs!G$37</f>
        <v>9947.8377195506309</v>
      </c>
      <c r="AL2010">
        <f>AD2010/'Totals and Drop Down Lists'!Z$6*Inputs!H$37</f>
        <v>9308.3189744629053</v>
      </c>
      <c r="AM2010">
        <f>AE2010/'Totals and Drop Down Lists'!AA$6*Inputs!I$37</f>
        <v>4838.9439925383631</v>
      </c>
      <c r="AN2010">
        <f>AF2010/'Totals and Drop Down Lists'!AB$6*Inputs!J$37</f>
        <v>8162.287494401</v>
      </c>
      <c r="AO2010">
        <f>AG2010/'Totals and Drop Down Lists'!AC$6*Inputs!K$37</f>
        <v>7766.0312666812051</v>
      </c>
      <c r="AP2010">
        <f>AH2010/'Totals and Drop Down Lists'!AD$6*Inputs!L$37</f>
        <v>8659.1205850200768</v>
      </c>
      <c r="AQ2010">
        <f>IF(OR($D2010="51",$D2010="52",$D2010="61"),(AA2010/'Totals and Drop Down Lists'!W$4)*Inputs!E$38,0)</f>
        <v>0</v>
      </c>
      <c r="AR2010">
        <f>IF(OR($D2010="51",$D2010="52",$D2010="61"),(AB2010/'Totals and Drop Down Lists'!X$4)*Inputs!F$38,0)</f>
        <v>0</v>
      </c>
      <c r="AS2010">
        <f>IF(OR($D2010="51",$D2010="52",$D2010="61"),(AC2010/'Totals and Drop Down Lists'!Y$4)*Inputs!G$38,0)</f>
        <v>0</v>
      </c>
      <c r="AT2010">
        <f>IF(OR($D2010="51",$D2010="52",$D2010="61"),(AD2010/'Totals and Drop Down Lists'!Z$4)*Inputs!H$38,0)</f>
        <v>0</v>
      </c>
      <c r="AU2010">
        <f>IF(OR($D2010="51",$D2010="52",$D2010="61"),(AE2010/'Totals and Drop Down Lists'!AA$4)*Inputs!I$38,0)</f>
        <v>0</v>
      </c>
      <c r="AV2010">
        <f>IF(OR($D2010="51",$D2010="52",$D2010="61"),(AF2010/'Totals and Drop Down Lists'!AB$4)*Inputs!J$38,0)</f>
        <v>0</v>
      </c>
      <c r="AW2010">
        <f>IF(OR($D2010="51",$D2010="52",$D2010="61"),(AG2010/'Totals and Drop Down Lists'!AC$4)*Inputs!K$38,0)</f>
        <v>0</v>
      </c>
      <c r="AX2010">
        <f>IF(OR($D2010="51",$D2010="52",$D2010="61"),(AH2010/'Totals and Drop Down Lists'!AD$4)*Inputs!L$38,0)</f>
        <v>0</v>
      </c>
      <c r="AY2010">
        <f>IF(OR($D2010="51",$D2010="52",$D2010="61"),0,(AA2010/'Totals and Drop Down Lists'!W$5)*Inputs!E$39)</f>
        <v>0</v>
      </c>
      <c r="AZ2010">
        <f>IF(OR($D2010="51",$D2010="52",$D2010="61"),0,(AB2010/'Totals and Drop Down Lists'!X$5)*Inputs!F$39)</f>
        <v>0</v>
      </c>
      <c r="BA2010">
        <f>IF(OR($D2010="51",$D2010="52",$D2010="61"),0,(AC2010/'Totals and Drop Down Lists'!Y$5)*Inputs!G$39)</f>
        <v>0</v>
      </c>
      <c r="BB2010">
        <f>IF(OR($D2010="51",$D2010="52",$D2010="61"),0,(AD2010/'Totals and Drop Down Lists'!Z$5)*Inputs!H$39)</f>
        <v>0</v>
      </c>
      <c r="BC2010">
        <f>IF(OR($D2010="51",$D2010="52",$D2010="61"),0,(AE2010/'Totals and Drop Down Lists'!AA$5)*Inputs!I$39)</f>
        <v>0</v>
      </c>
      <c r="BD2010">
        <f>IF(OR($D2010="51",$D2010="52",$D2010="61"),0,(AF2010/'Totals and Drop Down Lists'!AB$5)*Inputs!J$39)</f>
        <v>0</v>
      </c>
      <c r="BE2010">
        <f>IF(OR($D2010="51",$D2010="52",$D2010="61"),0,(AG2010/'Totals and Drop Down Lists'!AC$5)*Inputs!K$39)</f>
        <v>0</v>
      </c>
      <c r="BF2010">
        <f>IF(OR($D2010="51",$D2010="52",$D2010="61"),0,(AH2010/'Totals and Drop Down Lists'!AD$5)*Inputs!L$39)</f>
        <v>0</v>
      </c>
      <c r="BG2010" s="10">
        <f t="shared" si="280"/>
        <v>98832.552327080964</v>
      </c>
    </row>
    <row r="2011" spans="1:59" ht="28.8">
      <c r="A2011" s="1" t="s">
        <v>7547</v>
      </c>
      <c r="B2011" s="1" t="s">
        <v>2400</v>
      </c>
      <c r="C2011" s="1" t="s">
        <v>2404</v>
      </c>
      <c r="D2011" s="1" t="s">
        <v>58</v>
      </c>
      <c r="E2011" s="1" t="s">
        <v>2405</v>
      </c>
      <c r="F2011" s="2">
        <v>72820</v>
      </c>
      <c r="G2011" s="2">
        <v>1237</v>
      </c>
      <c r="H2011" s="2">
        <v>252</v>
      </c>
      <c r="I2011" s="2">
        <v>9635</v>
      </c>
      <c r="J2011" s="2">
        <v>25618</v>
      </c>
      <c r="K2011" s="2">
        <v>6221</v>
      </c>
      <c r="L2011" s="2">
        <v>163</v>
      </c>
      <c r="M2011" s="2">
        <v>117</v>
      </c>
      <c r="N2011" s="2">
        <v>30</v>
      </c>
      <c r="O2011" s="2">
        <v>444</v>
      </c>
      <c r="P2011" s="2">
        <v>119</v>
      </c>
      <c r="Q2011" s="2">
        <v>11</v>
      </c>
      <c r="R2011" s="2">
        <v>847</v>
      </c>
      <c r="S2011" s="2">
        <v>4481300</v>
      </c>
      <c r="T2011" s="2">
        <v>274595500</v>
      </c>
      <c r="U2011" s="2">
        <v>409</v>
      </c>
      <c r="V2011" s="2">
        <v>330</v>
      </c>
      <c r="W2011" s="2">
        <v>59</v>
      </c>
      <c r="X2011" s="2">
        <v>1319</v>
      </c>
      <c r="Y2011" s="2">
        <v>39</v>
      </c>
      <c r="Z2011" s="2">
        <v>654</v>
      </c>
      <c r="AA2011" s="9">
        <f t="shared" si="281"/>
        <v>72820</v>
      </c>
      <c r="AB2011" s="9">
        <f t="shared" si="282"/>
        <v>8146</v>
      </c>
      <c r="AC2011" s="9">
        <f t="shared" si="283"/>
        <v>1731</v>
      </c>
      <c r="AD2011" s="9">
        <f t="shared" si="284"/>
        <v>847</v>
      </c>
      <c r="AE2011" s="44">
        <f t="shared" si="285"/>
        <v>1.0550449603176029E-4</v>
      </c>
      <c r="AF2011" s="9">
        <f t="shared" si="286"/>
        <v>930</v>
      </c>
      <c r="AG2011" s="9">
        <f t="shared" si="279"/>
        <v>693</v>
      </c>
      <c r="AH2011" s="44">
        <f t="shared" si="287"/>
        <v>6.2618015669355898E-5</v>
      </c>
      <c r="AI2011">
        <f>AA2011/'Totals and Drop Down Lists'!W$6*Inputs!E$37</f>
        <v>66057.964448652885</v>
      </c>
      <c r="AJ2011">
        <f>AB2011/'Totals and Drop Down Lists'!X$6*Inputs!F$37</f>
        <v>26803.49399073785</v>
      </c>
      <c r="AK2011">
        <f>AC2011/'Totals and Drop Down Lists'!Y$6*Inputs!G$37</f>
        <v>11411.336708112753</v>
      </c>
      <c r="AL2011">
        <f>AD2011/'Totals and Drop Down Lists'!Z$6*Inputs!H$37</f>
        <v>6790.8235756848235</v>
      </c>
      <c r="AM2011">
        <f>AE2011/'Totals and Drop Down Lists'!AA$6*Inputs!I$37</f>
        <v>13134.186170884483</v>
      </c>
      <c r="AN2011">
        <f>AF2011/'Totals and Drop Down Lists'!AB$6*Inputs!J$37</f>
        <v>18559.72462052061</v>
      </c>
      <c r="AO2011">
        <f>AG2011/'Totals and Drop Down Lists'!AC$6*Inputs!K$37</f>
        <v>12906.138292110491</v>
      </c>
      <c r="AP2011">
        <f>AH2011/'Totals and Drop Down Lists'!AD$6*Inputs!L$37</f>
        <v>14735.891932345094</v>
      </c>
      <c r="AQ2011">
        <f>IF(OR($D2011="51",$D2011="52",$D2011="61"),(AA2011/'Totals and Drop Down Lists'!W$4)*Inputs!E$38,0)</f>
        <v>0</v>
      </c>
      <c r="AR2011">
        <f>IF(OR($D2011="51",$D2011="52",$D2011="61"),(AB2011/'Totals and Drop Down Lists'!X$4)*Inputs!F$38,0)</f>
        <v>0</v>
      </c>
      <c r="AS2011">
        <f>IF(OR($D2011="51",$D2011="52",$D2011="61"),(AC2011/'Totals and Drop Down Lists'!Y$4)*Inputs!G$38,0)</f>
        <v>0</v>
      </c>
      <c r="AT2011">
        <f>IF(OR($D2011="51",$D2011="52",$D2011="61"),(AD2011/'Totals and Drop Down Lists'!Z$4)*Inputs!H$38,0)</f>
        <v>0</v>
      </c>
      <c r="AU2011">
        <f>IF(OR($D2011="51",$D2011="52",$D2011="61"),(AE2011/'Totals and Drop Down Lists'!AA$4)*Inputs!I$38,0)</f>
        <v>0</v>
      </c>
      <c r="AV2011">
        <f>IF(OR($D2011="51",$D2011="52",$D2011="61"),(AF2011/'Totals and Drop Down Lists'!AB$4)*Inputs!J$38,0)</f>
        <v>0</v>
      </c>
      <c r="AW2011">
        <f>IF(OR($D2011="51",$D2011="52",$D2011="61"),(AG2011/'Totals and Drop Down Lists'!AC$4)*Inputs!K$38,0)</f>
        <v>0</v>
      </c>
      <c r="AX2011">
        <f>IF(OR($D2011="51",$D2011="52",$D2011="61"),(AH2011/'Totals and Drop Down Lists'!AD$4)*Inputs!L$38,0)</f>
        <v>0</v>
      </c>
      <c r="AY2011">
        <f>IF(OR($D2011="51",$D2011="52",$D2011="61"),0,(AA2011/'Totals and Drop Down Lists'!W$5)*Inputs!E$39)</f>
        <v>0</v>
      </c>
      <c r="AZ2011">
        <f>IF(OR($D2011="51",$D2011="52",$D2011="61"),0,(AB2011/'Totals and Drop Down Lists'!X$5)*Inputs!F$39)</f>
        <v>0</v>
      </c>
      <c r="BA2011">
        <f>IF(OR($D2011="51",$D2011="52",$D2011="61"),0,(AC2011/'Totals and Drop Down Lists'!Y$5)*Inputs!G$39)</f>
        <v>0</v>
      </c>
      <c r="BB2011">
        <f>IF(OR($D2011="51",$D2011="52",$D2011="61"),0,(AD2011/'Totals and Drop Down Lists'!Z$5)*Inputs!H$39)</f>
        <v>0</v>
      </c>
      <c r="BC2011">
        <f>IF(OR($D2011="51",$D2011="52",$D2011="61"),0,(AE2011/'Totals and Drop Down Lists'!AA$5)*Inputs!I$39)</f>
        <v>0</v>
      </c>
      <c r="BD2011">
        <f>IF(OR($D2011="51",$D2011="52",$D2011="61"),0,(AF2011/'Totals and Drop Down Lists'!AB$5)*Inputs!J$39)</f>
        <v>0</v>
      </c>
      <c r="BE2011">
        <f>IF(OR($D2011="51",$D2011="52",$D2011="61"),0,(AG2011/'Totals and Drop Down Lists'!AC$5)*Inputs!K$39)</f>
        <v>0</v>
      </c>
      <c r="BF2011">
        <f>IF(OR($D2011="51",$D2011="52",$D2011="61"),0,(AH2011/'Totals and Drop Down Lists'!AD$5)*Inputs!L$39)</f>
        <v>0</v>
      </c>
      <c r="BG2011" s="10">
        <f t="shared" si="280"/>
        <v>170399.55973904897</v>
      </c>
    </row>
    <row r="2012" spans="1:59" ht="28.8">
      <c r="A2012" s="1" t="s">
        <v>7547</v>
      </c>
      <c r="B2012" s="1" t="s">
        <v>2400</v>
      </c>
      <c r="C2012" s="1" t="s">
        <v>527</v>
      </c>
      <c r="D2012" s="1" t="s">
        <v>58</v>
      </c>
      <c r="E2012" s="1" t="s">
        <v>2406</v>
      </c>
      <c r="F2012" s="2">
        <v>96634</v>
      </c>
      <c r="G2012" s="2">
        <v>661</v>
      </c>
      <c r="H2012" s="2">
        <v>240</v>
      </c>
      <c r="I2012" s="2">
        <v>12156</v>
      </c>
      <c r="J2012" s="2">
        <v>36314</v>
      </c>
      <c r="K2012" s="2">
        <v>10805</v>
      </c>
      <c r="L2012" s="2">
        <v>279</v>
      </c>
      <c r="M2012" s="2">
        <v>80</v>
      </c>
      <c r="N2012" s="2">
        <v>32</v>
      </c>
      <c r="O2012" s="2">
        <v>219</v>
      </c>
      <c r="P2012" s="2">
        <v>328</v>
      </c>
      <c r="Q2012" s="2">
        <v>67</v>
      </c>
      <c r="R2012" s="2">
        <v>628</v>
      </c>
      <c r="S2012" s="2">
        <v>9175200</v>
      </c>
      <c r="T2012" s="2">
        <v>512575300</v>
      </c>
      <c r="U2012" s="2">
        <v>748</v>
      </c>
      <c r="V2012" s="2">
        <v>390</v>
      </c>
      <c r="W2012" s="2">
        <v>59</v>
      </c>
      <c r="X2012" s="2">
        <v>1990</v>
      </c>
      <c r="Y2012" s="2">
        <v>210</v>
      </c>
      <c r="Z2012" s="2">
        <v>1265</v>
      </c>
      <c r="AA2012" s="9">
        <f t="shared" si="281"/>
        <v>96634</v>
      </c>
      <c r="AB2012" s="9">
        <f t="shared" si="282"/>
        <v>11255</v>
      </c>
      <c r="AC2012" s="9">
        <f t="shared" si="283"/>
        <v>1633</v>
      </c>
      <c r="AD2012" s="9">
        <f t="shared" si="284"/>
        <v>628</v>
      </c>
      <c r="AE2012" s="44">
        <f t="shared" si="285"/>
        <v>2.2452837806651008E-4</v>
      </c>
      <c r="AF2012" s="9">
        <f t="shared" si="286"/>
        <v>1541</v>
      </c>
      <c r="AG2012" s="9">
        <f t="shared" si="279"/>
        <v>1475</v>
      </c>
      <c r="AH2012" s="44">
        <f t="shared" si="287"/>
        <v>1.6330285916989256E-4</v>
      </c>
      <c r="AI2012">
        <f>AA2012/'Totals and Drop Down Lists'!W$6*Inputs!E$37</f>
        <v>87660.606104519684</v>
      </c>
      <c r="AJ2012">
        <f>AB2012/'Totals and Drop Down Lists'!X$6*Inputs!F$37</f>
        <v>37033.307741929108</v>
      </c>
      <c r="AK2012">
        <f>AC2012/'Totals and Drop Down Lists'!Y$6*Inputs!G$37</f>
        <v>10765.287605053798</v>
      </c>
      <c r="AL2012">
        <f>AD2012/'Totals and Drop Down Lists'!Z$6*Inputs!H$37</f>
        <v>5034.9907975561628</v>
      </c>
      <c r="AM2012">
        <f>AE2012/'Totals and Drop Down Lists'!AA$6*Inputs!I$37</f>
        <v>27951.39192252561</v>
      </c>
      <c r="AN2012">
        <f>AF2012/'Totals and Drop Down Lists'!AB$6*Inputs!J$37</f>
        <v>30753.264129271247</v>
      </c>
      <c r="AO2012">
        <f>AG2012/'Totals and Drop Down Lists'!AC$6*Inputs!K$37</f>
        <v>27469.774864160136</v>
      </c>
      <c r="AP2012">
        <f>AH2012/'Totals and Drop Down Lists'!AD$6*Inputs!L$37</f>
        <v>38430.046996014295</v>
      </c>
      <c r="AQ2012">
        <f>IF(OR($D2012="51",$D2012="52",$D2012="61"),(AA2012/'Totals and Drop Down Lists'!W$4)*Inputs!E$38,0)</f>
        <v>0</v>
      </c>
      <c r="AR2012">
        <f>IF(OR($D2012="51",$D2012="52",$D2012="61"),(AB2012/'Totals and Drop Down Lists'!X$4)*Inputs!F$38,0)</f>
        <v>0</v>
      </c>
      <c r="AS2012">
        <f>IF(OR($D2012="51",$D2012="52",$D2012="61"),(AC2012/'Totals and Drop Down Lists'!Y$4)*Inputs!G$38,0)</f>
        <v>0</v>
      </c>
      <c r="AT2012">
        <f>IF(OR($D2012="51",$D2012="52",$D2012="61"),(AD2012/'Totals and Drop Down Lists'!Z$4)*Inputs!H$38,0)</f>
        <v>0</v>
      </c>
      <c r="AU2012">
        <f>IF(OR($D2012="51",$D2012="52",$D2012="61"),(AE2012/'Totals and Drop Down Lists'!AA$4)*Inputs!I$38,0)</f>
        <v>0</v>
      </c>
      <c r="AV2012">
        <f>IF(OR($D2012="51",$D2012="52",$D2012="61"),(AF2012/'Totals and Drop Down Lists'!AB$4)*Inputs!J$38,0)</f>
        <v>0</v>
      </c>
      <c r="AW2012">
        <f>IF(OR($D2012="51",$D2012="52",$D2012="61"),(AG2012/'Totals and Drop Down Lists'!AC$4)*Inputs!K$38,0)</f>
        <v>0</v>
      </c>
      <c r="AX2012">
        <f>IF(OR($D2012="51",$D2012="52",$D2012="61"),(AH2012/'Totals and Drop Down Lists'!AD$4)*Inputs!L$38,0)</f>
        <v>0</v>
      </c>
      <c r="AY2012">
        <f>IF(OR($D2012="51",$D2012="52",$D2012="61"),0,(AA2012/'Totals and Drop Down Lists'!W$5)*Inputs!E$39)</f>
        <v>0</v>
      </c>
      <c r="AZ2012">
        <f>IF(OR($D2012="51",$D2012="52",$D2012="61"),0,(AB2012/'Totals and Drop Down Lists'!X$5)*Inputs!F$39)</f>
        <v>0</v>
      </c>
      <c r="BA2012">
        <f>IF(OR($D2012="51",$D2012="52",$D2012="61"),0,(AC2012/'Totals and Drop Down Lists'!Y$5)*Inputs!G$39)</f>
        <v>0</v>
      </c>
      <c r="BB2012">
        <f>IF(OR($D2012="51",$D2012="52",$D2012="61"),0,(AD2012/'Totals and Drop Down Lists'!Z$5)*Inputs!H$39)</f>
        <v>0</v>
      </c>
      <c r="BC2012">
        <f>IF(OR($D2012="51",$D2012="52",$D2012="61"),0,(AE2012/'Totals and Drop Down Lists'!AA$5)*Inputs!I$39)</f>
        <v>0</v>
      </c>
      <c r="BD2012">
        <f>IF(OR($D2012="51",$D2012="52",$D2012="61"),0,(AF2012/'Totals and Drop Down Lists'!AB$5)*Inputs!J$39)</f>
        <v>0</v>
      </c>
      <c r="BE2012">
        <f>IF(OR($D2012="51",$D2012="52",$D2012="61"),0,(AG2012/'Totals and Drop Down Lists'!AC$5)*Inputs!K$39)</f>
        <v>0</v>
      </c>
      <c r="BF2012">
        <f>IF(OR($D2012="51",$D2012="52",$D2012="61"),0,(AH2012/'Totals and Drop Down Lists'!AD$5)*Inputs!L$39)</f>
        <v>0</v>
      </c>
      <c r="BG2012" s="10">
        <f t="shared" si="280"/>
        <v>265098.67016103002</v>
      </c>
    </row>
    <row r="2013" spans="1:59" ht="28.8">
      <c r="A2013" s="1" t="s">
        <v>7547</v>
      </c>
      <c r="B2013" s="1" t="s">
        <v>2400</v>
      </c>
      <c r="C2013" s="1" t="s">
        <v>2407</v>
      </c>
      <c r="D2013" s="1" t="s">
        <v>58</v>
      </c>
      <c r="E2013" s="1" t="s">
        <v>2408</v>
      </c>
      <c r="F2013" s="2">
        <v>143665</v>
      </c>
      <c r="G2013" s="2">
        <v>815</v>
      </c>
      <c r="H2013" s="2">
        <v>203</v>
      </c>
      <c r="I2013" s="2">
        <v>15966</v>
      </c>
      <c r="J2013" s="2">
        <v>53223</v>
      </c>
      <c r="K2013" s="2">
        <v>13057</v>
      </c>
      <c r="L2013" s="2">
        <v>419</v>
      </c>
      <c r="M2013" s="2">
        <v>51</v>
      </c>
      <c r="N2013" s="2">
        <v>57</v>
      </c>
      <c r="O2013" s="2">
        <v>400</v>
      </c>
      <c r="P2013" s="2">
        <v>59</v>
      </c>
      <c r="Q2013" s="2">
        <v>74</v>
      </c>
      <c r="R2013" s="2">
        <v>624</v>
      </c>
      <c r="S2013" s="2">
        <v>11041000</v>
      </c>
      <c r="T2013" s="2">
        <v>559683500</v>
      </c>
      <c r="U2013" s="2">
        <v>699</v>
      </c>
      <c r="V2013" s="2">
        <v>415</v>
      </c>
      <c r="W2013" s="2">
        <v>25</v>
      </c>
      <c r="X2013" s="2">
        <v>1905</v>
      </c>
      <c r="Y2013" s="2">
        <v>124</v>
      </c>
      <c r="Z2013" s="2">
        <v>1255</v>
      </c>
      <c r="AA2013" s="9">
        <f t="shared" si="281"/>
        <v>143665</v>
      </c>
      <c r="AB2013" s="9">
        <f t="shared" si="282"/>
        <v>14948</v>
      </c>
      <c r="AC2013" s="9">
        <f t="shared" si="283"/>
        <v>1684</v>
      </c>
      <c r="AD2013" s="9">
        <f t="shared" si="284"/>
        <v>624</v>
      </c>
      <c r="AE2013" s="44">
        <f t="shared" si="285"/>
        <v>2.2370889032227308E-4</v>
      </c>
      <c r="AF2013" s="9">
        <f t="shared" si="286"/>
        <v>1465</v>
      </c>
      <c r="AG2013" s="9">
        <f t="shared" si="279"/>
        <v>1379</v>
      </c>
      <c r="AH2013" s="44">
        <f t="shared" si="287"/>
        <v>1.258807744048405E-4</v>
      </c>
      <c r="AI2013">
        <f>AA2013/'Totals and Drop Down Lists'!W$6*Inputs!E$37</f>
        <v>130324.32659318479</v>
      </c>
      <c r="AJ2013">
        <f>AB2013/'Totals and Drop Down Lists'!X$6*Inputs!F$37</f>
        <v>49184.707607850403</v>
      </c>
      <c r="AK2013">
        <f>AC2013/'Totals and Drop Down Lists'!Y$6*Inputs!G$37</f>
        <v>11101.496832155906</v>
      </c>
      <c r="AL2013">
        <f>AD2013/'Totals and Drop Down Lists'!Z$6*Inputs!H$37</f>
        <v>5002.9207924761859</v>
      </c>
      <c r="AM2013">
        <f>AE2013/'Totals and Drop Down Lists'!AA$6*Inputs!I$37</f>
        <v>27849.374425618873</v>
      </c>
      <c r="AN2013">
        <f>AF2013/'Totals and Drop Down Lists'!AB$6*Inputs!J$37</f>
        <v>29236.555450605047</v>
      </c>
      <c r="AO2013">
        <f>AG2013/'Totals and Drop Down Lists'!AC$6*Inputs!K$37</f>
        <v>25681.911550967339</v>
      </c>
      <c r="AP2013">
        <f>AH2013/'Totals and Drop Down Lists'!AD$6*Inputs!L$37</f>
        <v>29623.511191802711</v>
      </c>
      <c r="AQ2013">
        <f>IF(OR($D2013="51",$D2013="52",$D2013="61"),(AA2013/'Totals and Drop Down Lists'!W$4)*Inputs!E$38,0)</f>
        <v>0</v>
      </c>
      <c r="AR2013">
        <f>IF(OR($D2013="51",$D2013="52",$D2013="61"),(AB2013/'Totals and Drop Down Lists'!X$4)*Inputs!F$38,0)</f>
        <v>0</v>
      </c>
      <c r="AS2013">
        <f>IF(OR($D2013="51",$D2013="52",$D2013="61"),(AC2013/'Totals and Drop Down Lists'!Y$4)*Inputs!G$38,0)</f>
        <v>0</v>
      </c>
      <c r="AT2013">
        <f>IF(OR($D2013="51",$D2013="52",$D2013="61"),(AD2013/'Totals and Drop Down Lists'!Z$4)*Inputs!H$38,0)</f>
        <v>0</v>
      </c>
      <c r="AU2013">
        <f>IF(OR($D2013="51",$D2013="52",$D2013="61"),(AE2013/'Totals and Drop Down Lists'!AA$4)*Inputs!I$38,0)</f>
        <v>0</v>
      </c>
      <c r="AV2013">
        <f>IF(OR($D2013="51",$D2013="52",$D2013="61"),(AF2013/'Totals and Drop Down Lists'!AB$4)*Inputs!J$38,0)</f>
        <v>0</v>
      </c>
      <c r="AW2013">
        <f>IF(OR($D2013="51",$D2013="52",$D2013="61"),(AG2013/'Totals and Drop Down Lists'!AC$4)*Inputs!K$38,0)</f>
        <v>0</v>
      </c>
      <c r="AX2013">
        <f>IF(OR($D2013="51",$D2013="52",$D2013="61"),(AH2013/'Totals and Drop Down Lists'!AD$4)*Inputs!L$38,0)</f>
        <v>0</v>
      </c>
      <c r="AY2013">
        <f>IF(OR($D2013="51",$D2013="52",$D2013="61"),0,(AA2013/'Totals and Drop Down Lists'!W$5)*Inputs!E$39)</f>
        <v>0</v>
      </c>
      <c r="AZ2013">
        <f>IF(OR($D2013="51",$D2013="52",$D2013="61"),0,(AB2013/'Totals and Drop Down Lists'!X$5)*Inputs!F$39)</f>
        <v>0</v>
      </c>
      <c r="BA2013">
        <f>IF(OR($D2013="51",$D2013="52",$D2013="61"),0,(AC2013/'Totals and Drop Down Lists'!Y$5)*Inputs!G$39)</f>
        <v>0</v>
      </c>
      <c r="BB2013">
        <f>IF(OR($D2013="51",$D2013="52",$D2013="61"),0,(AD2013/'Totals and Drop Down Lists'!Z$5)*Inputs!H$39)</f>
        <v>0</v>
      </c>
      <c r="BC2013">
        <f>IF(OR($D2013="51",$D2013="52",$D2013="61"),0,(AE2013/'Totals and Drop Down Lists'!AA$5)*Inputs!I$39)</f>
        <v>0</v>
      </c>
      <c r="BD2013">
        <f>IF(OR($D2013="51",$D2013="52",$D2013="61"),0,(AF2013/'Totals and Drop Down Lists'!AB$5)*Inputs!J$39)</f>
        <v>0</v>
      </c>
      <c r="BE2013">
        <f>IF(OR($D2013="51",$D2013="52",$D2013="61"),0,(AG2013/'Totals and Drop Down Lists'!AC$5)*Inputs!K$39)</f>
        <v>0</v>
      </c>
      <c r="BF2013">
        <f>IF(OR($D2013="51",$D2013="52",$D2013="61"),0,(AH2013/'Totals and Drop Down Lists'!AD$5)*Inputs!L$39)</f>
        <v>0</v>
      </c>
      <c r="BG2013" s="10">
        <f t="shared" si="280"/>
        <v>308004.80444466125</v>
      </c>
    </row>
    <row r="2014" spans="1:59" ht="28.8">
      <c r="A2014" s="1" t="s">
        <v>7547</v>
      </c>
      <c r="B2014" s="1" t="s">
        <v>2400</v>
      </c>
      <c r="C2014" s="1" t="s">
        <v>1752</v>
      </c>
      <c r="D2014" s="1" t="s">
        <v>25</v>
      </c>
      <c r="E2014" s="1" t="s">
        <v>2409</v>
      </c>
      <c r="F2014" s="2">
        <v>48389</v>
      </c>
      <c r="G2014" s="2">
        <v>731</v>
      </c>
      <c r="H2014" s="2">
        <v>28</v>
      </c>
      <c r="I2014" s="2">
        <v>11653</v>
      </c>
      <c r="J2014" s="2">
        <v>18404</v>
      </c>
      <c r="K2014" s="2">
        <v>6465</v>
      </c>
      <c r="L2014" s="2">
        <v>115</v>
      </c>
      <c r="M2014" s="2">
        <v>15</v>
      </c>
      <c r="N2014" s="2">
        <v>0</v>
      </c>
      <c r="O2014" s="2">
        <v>118</v>
      </c>
      <c r="P2014" s="2">
        <v>35</v>
      </c>
      <c r="Q2014" s="2">
        <v>40</v>
      </c>
      <c r="R2014" s="2">
        <v>873</v>
      </c>
      <c r="S2014" s="2">
        <v>3760600</v>
      </c>
      <c r="T2014" s="2">
        <v>194596400</v>
      </c>
      <c r="U2014" s="2">
        <v>592</v>
      </c>
      <c r="V2014" s="2">
        <v>729</v>
      </c>
      <c r="W2014" s="2">
        <v>89</v>
      </c>
      <c r="X2014" s="2">
        <v>1860</v>
      </c>
      <c r="Y2014" s="2">
        <v>244</v>
      </c>
      <c r="Z2014" s="2">
        <v>960</v>
      </c>
      <c r="AA2014" s="9">
        <f t="shared" si="281"/>
        <v>48389</v>
      </c>
      <c r="AB2014" s="9">
        <f t="shared" si="282"/>
        <v>10894</v>
      </c>
      <c r="AC2014" s="9">
        <f t="shared" si="283"/>
        <v>1196</v>
      </c>
      <c r="AD2014" s="9">
        <f t="shared" si="284"/>
        <v>873</v>
      </c>
      <c r="AE2014" s="44">
        <f t="shared" si="285"/>
        <v>1.5860636787337897E-4</v>
      </c>
      <c r="AF2014" s="9">
        <f t="shared" si="286"/>
        <v>1042</v>
      </c>
      <c r="AG2014" s="9">
        <f t="shared" si="279"/>
        <v>1204</v>
      </c>
      <c r="AH2014" s="44">
        <f t="shared" si="287"/>
        <v>1.5737432408663776E-4</v>
      </c>
      <c r="AI2014">
        <f>AA2014/'Totals and Drop Down Lists'!W$6*Inputs!E$37</f>
        <v>43895.617161574628</v>
      </c>
      <c r="AJ2014">
        <f>AB2014/'Totals and Drop Down Lists'!X$6*Inputs!F$37</f>
        <v>35845.477968953855</v>
      </c>
      <c r="AK2014">
        <f>AC2014/'Totals and Drop Down Lists'!Y$6*Inputs!G$37</f>
        <v>7884.4359924337678</v>
      </c>
      <c r="AL2014">
        <f>AD2014/'Totals and Drop Down Lists'!Z$6*Inputs!H$37</f>
        <v>6999.2786087046652</v>
      </c>
      <c r="AM2014">
        <f>AE2014/'Totals and Drop Down Lists'!AA$6*Inputs!I$37</f>
        <v>19744.803699262735</v>
      </c>
      <c r="AN2014">
        <f>AF2014/'Totals and Drop Down Lists'!AB$6*Inputs!J$37</f>
        <v>20794.87425223922</v>
      </c>
      <c r="AO2014">
        <f>AG2014/'Totals and Drop Down Lists'!AC$6*Inputs!K$37</f>
        <v>22422.78571962631</v>
      </c>
      <c r="AP2014">
        <f>AH2014/'Totals and Drop Down Lists'!AD$6*Inputs!L$37</f>
        <v>37034.885374073718</v>
      </c>
      <c r="AQ2014">
        <f>IF(OR($D2014="51",$D2014="52",$D2014="61"),(AA2014/'Totals and Drop Down Lists'!W$4)*Inputs!E$38,0)</f>
        <v>0</v>
      </c>
      <c r="AR2014">
        <f>IF(OR($D2014="51",$D2014="52",$D2014="61"),(AB2014/'Totals and Drop Down Lists'!X$4)*Inputs!F$38,0)</f>
        <v>0</v>
      </c>
      <c r="AS2014">
        <f>IF(OR($D2014="51",$D2014="52",$D2014="61"),(AC2014/'Totals and Drop Down Lists'!Y$4)*Inputs!G$38,0)</f>
        <v>0</v>
      </c>
      <c r="AT2014">
        <f>IF(OR($D2014="51",$D2014="52",$D2014="61"),(AD2014/'Totals and Drop Down Lists'!Z$4)*Inputs!H$38,0)</f>
        <v>0</v>
      </c>
      <c r="AU2014">
        <f>IF(OR($D2014="51",$D2014="52",$D2014="61"),(AE2014/'Totals and Drop Down Lists'!AA$4)*Inputs!I$38,0)</f>
        <v>0</v>
      </c>
      <c r="AV2014">
        <f>IF(OR($D2014="51",$D2014="52",$D2014="61"),(AF2014/'Totals and Drop Down Lists'!AB$4)*Inputs!J$38,0)</f>
        <v>0</v>
      </c>
      <c r="AW2014">
        <f>IF(OR($D2014="51",$D2014="52",$D2014="61"),(AG2014/'Totals and Drop Down Lists'!AC$4)*Inputs!K$38,0)</f>
        <v>0</v>
      </c>
      <c r="AX2014">
        <f>IF(OR($D2014="51",$D2014="52",$D2014="61"),(AH2014/'Totals and Drop Down Lists'!AD$4)*Inputs!L$38,0)</f>
        <v>0</v>
      </c>
      <c r="AY2014">
        <f>IF(OR($D2014="51",$D2014="52",$D2014="61"),0,(AA2014/'Totals and Drop Down Lists'!W$5)*Inputs!E$39)</f>
        <v>0</v>
      </c>
      <c r="AZ2014">
        <f>IF(OR($D2014="51",$D2014="52",$D2014="61"),0,(AB2014/'Totals and Drop Down Lists'!X$5)*Inputs!F$39)</f>
        <v>0</v>
      </c>
      <c r="BA2014">
        <f>IF(OR($D2014="51",$D2014="52",$D2014="61"),0,(AC2014/'Totals and Drop Down Lists'!Y$5)*Inputs!G$39)</f>
        <v>0</v>
      </c>
      <c r="BB2014">
        <f>IF(OR($D2014="51",$D2014="52",$D2014="61"),0,(AD2014/'Totals and Drop Down Lists'!Z$5)*Inputs!H$39)</f>
        <v>0</v>
      </c>
      <c r="BC2014">
        <f>IF(OR($D2014="51",$D2014="52",$D2014="61"),0,(AE2014/'Totals and Drop Down Lists'!AA$5)*Inputs!I$39)</f>
        <v>0</v>
      </c>
      <c r="BD2014">
        <f>IF(OR($D2014="51",$D2014="52",$D2014="61"),0,(AF2014/'Totals and Drop Down Lists'!AB$5)*Inputs!J$39)</f>
        <v>0</v>
      </c>
      <c r="BE2014">
        <f>IF(OR($D2014="51",$D2014="52",$D2014="61"),0,(AG2014/'Totals and Drop Down Lists'!AC$5)*Inputs!K$39)</f>
        <v>0</v>
      </c>
      <c r="BF2014">
        <f>IF(OR($D2014="51",$D2014="52",$D2014="61"),0,(AH2014/'Totals and Drop Down Lists'!AD$5)*Inputs!L$39)</f>
        <v>0</v>
      </c>
      <c r="BG2014" s="10">
        <f t="shared" si="280"/>
        <v>194622.15877686892</v>
      </c>
    </row>
    <row r="2015" spans="1:59" ht="28.8">
      <c r="A2015" s="1" t="s">
        <v>7548</v>
      </c>
      <c r="B2015" s="1" t="s">
        <v>3327</v>
      </c>
      <c r="C2015" s="1" t="s">
        <v>1246</v>
      </c>
      <c r="D2015" s="1" t="s">
        <v>25</v>
      </c>
      <c r="E2015" s="1" t="s">
        <v>3328</v>
      </c>
      <c r="F2015" s="2">
        <v>32308</v>
      </c>
      <c r="G2015" s="2">
        <v>489</v>
      </c>
      <c r="H2015" s="2">
        <v>62</v>
      </c>
      <c r="I2015" s="2">
        <v>8738</v>
      </c>
      <c r="J2015" s="2">
        <v>12087</v>
      </c>
      <c r="K2015" s="2">
        <v>3867</v>
      </c>
      <c r="L2015" s="2">
        <v>72</v>
      </c>
      <c r="M2015" s="2">
        <v>16</v>
      </c>
      <c r="N2015" s="2">
        <v>0</v>
      </c>
      <c r="O2015" s="2">
        <v>192</v>
      </c>
      <c r="P2015" s="2">
        <v>8</v>
      </c>
      <c r="Q2015" s="2">
        <v>0</v>
      </c>
      <c r="R2015" s="2">
        <v>918</v>
      </c>
      <c r="S2015" s="2">
        <v>1560500</v>
      </c>
      <c r="T2015" s="2">
        <v>99169100</v>
      </c>
      <c r="U2015" s="2">
        <v>96</v>
      </c>
      <c r="V2015" s="2">
        <v>330</v>
      </c>
      <c r="W2015" s="2">
        <v>35</v>
      </c>
      <c r="X2015" s="2">
        <v>1200</v>
      </c>
      <c r="Y2015" s="2">
        <v>145</v>
      </c>
      <c r="Z2015" s="2">
        <v>505</v>
      </c>
      <c r="AA2015" s="9">
        <f t="shared" si="281"/>
        <v>32308</v>
      </c>
      <c r="AB2015" s="9">
        <f t="shared" si="282"/>
        <v>8187</v>
      </c>
      <c r="AC2015" s="9">
        <f t="shared" si="283"/>
        <v>1206</v>
      </c>
      <c r="AD2015" s="9">
        <f t="shared" si="284"/>
        <v>918</v>
      </c>
      <c r="AE2015" s="44">
        <f t="shared" si="285"/>
        <v>8.6402360595075017E-5</v>
      </c>
      <c r="AF2015" s="9">
        <f t="shared" si="286"/>
        <v>835</v>
      </c>
      <c r="AG2015" s="9">
        <f t="shared" si="279"/>
        <v>650</v>
      </c>
      <c r="AH2015" s="44">
        <f t="shared" si="287"/>
        <v>7.7378461932948737E-5</v>
      </c>
      <c r="AI2015">
        <f>AA2015/'Totals and Drop Down Lists'!W$6*Inputs!E$37</f>
        <v>29307.892274197711</v>
      </c>
      <c r="AJ2015">
        <f>AB2015/'Totals and Drop Down Lists'!X$6*Inputs!F$37</f>
        <v>26938.399865230884</v>
      </c>
      <c r="AK2015">
        <f>AC2015/'Totals and Drop Down Lists'!Y$6*Inputs!G$37</f>
        <v>7950.3593702969265</v>
      </c>
      <c r="AL2015">
        <f>AD2015/'Totals and Drop Down Lists'!Z$6*Inputs!H$37</f>
        <v>7360.0661658543904</v>
      </c>
      <c r="AM2015">
        <f>AE2015/'Totals and Drop Down Lists'!AA$6*Inputs!I$37</f>
        <v>10756.173739913316</v>
      </c>
      <c r="AN2015">
        <f>AF2015/'Totals and Drop Down Lists'!AB$6*Inputs!J$37</f>
        <v>16663.838772187861</v>
      </c>
      <c r="AO2015">
        <f>AG2015/'Totals and Drop Down Lists'!AC$6*Inputs!K$37</f>
        <v>12105.324516409552</v>
      </c>
      <c r="AP2015">
        <f>AH2015/'Totals and Drop Down Lists'!AD$6*Inputs!L$37</f>
        <v>18209.466409090059</v>
      </c>
      <c r="AQ2015">
        <f>IF(OR($D2015="51",$D2015="52",$D2015="61"),(AA2015/'Totals and Drop Down Lists'!W$4)*Inputs!E$38,0)</f>
        <v>0</v>
      </c>
      <c r="AR2015">
        <f>IF(OR($D2015="51",$D2015="52",$D2015="61"),(AB2015/'Totals and Drop Down Lists'!X$4)*Inputs!F$38,0)</f>
        <v>0</v>
      </c>
      <c r="AS2015">
        <f>IF(OR($D2015="51",$D2015="52",$D2015="61"),(AC2015/'Totals and Drop Down Lists'!Y$4)*Inputs!G$38,0)</f>
        <v>0</v>
      </c>
      <c r="AT2015">
        <f>IF(OR($D2015="51",$D2015="52",$D2015="61"),(AD2015/'Totals and Drop Down Lists'!Z$4)*Inputs!H$38,0)</f>
        <v>0</v>
      </c>
      <c r="AU2015">
        <f>IF(OR($D2015="51",$D2015="52",$D2015="61"),(AE2015/'Totals and Drop Down Lists'!AA$4)*Inputs!I$38,0)</f>
        <v>0</v>
      </c>
      <c r="AV2015">
        <f>IF(OR($D2015="51",$D2015="52",$D2015="61"),(AF2015/'Totals and Drop Down Lists'!AB$4)*Inputs!J$38,0)</f>
        <v>0</v>
      </c>
      <c r="AW2015">
        <f>IF(OR($D2015="51",$D2015="52",$D2015="61"),(AG2015/'Totals and Drop Down Lists'!AC$4)*Inputs!K$38,0)</f>
        <v>0</v>
      </c>
      <c r="AX2015">
        <f>IF(OR($D2015="51",$D2015="52",$D2015="61"),(AH2015/'Totals and Drop Down Lists'!AD$4)*Inputs!L$38,0)</f>
        <v>0</v>
      </c>
      <c r="AY2015">
        <f>IF(OR($D2015="51",$D2015="52",$D2015="61"),0,(AA2015/'Totals and Drop Down Lists'!W$5)*Inputs!E$39)</f>
        <v>0</v>
      </c>
      <c r="AZ2015">
        <f>IF(OR($D2015="51",$D2015="52",$D2015="61"),0,(AB2015/'Totals and Drop Down Lists'!X$5)*Inputs!F$39)</f>
        <v>0</v>
      </c>
      <c r="BA2015">
        <f>IF(OR($D2015="51",$D2015="52",$D2015="61"),0,(AC2015/'Totals and Drop Down Lists'!Y$5)*Inputs!G$39)</f>
        <v>0</v>
      </c>
      <c r="BB2015">
        <f>IF(OR($D2015="51",$D2015="52",$D2015="61"),0,(AD2015/'Totals and Drop Down Lists'!Z$5)*Inputs!H$39)</f>
        <v>0</v>
      </c>
      <c r="BC2015">
        <f>IF(OR($D2015="51",$D2015="52",$D2015="61"),0,(AE2015/'Totals and Drop Down Lists'!AA$5)*Inputs!I$39)</f>
        <v>0</v>
      </c>
      <c r="BD2015">
        <f>IF(OR($D2015="51",$D2015="52",$D2015="61"),0,(AF2015/'Totals and Drop Down Lists'!AB$5)*Inputs!J$39)</f>
        <v>0</v>
      </c>
      <c r="BE2015">
        <f>IF(OR($D2015="51",$D2015="52",$D2015="61"),0,(AG2015/'Totals and Drop Down Lists'!AC$5)*Inputs!K$39)</f>
        <v>0</v>
      </c>
      <c r="BF2015">
        <f>IF(OR($D2015="51",$D2015="52",$D2015="61"),0,(AH2015/'Totals and Drop Down Lists'!AD$5)*Inputs!L$39)</f>
        <v>0</v>
      </c>
      <c r="BG2015" s="10">
        <f t="shared" si="280"/>
        <v>129291.52111318072</v>
      </c>
    </row>
    <row r="2016" spans="1:59" ht="28.8">
      <c r="A2016" s="1" t="s">
        <v>7548</v>
      </c>
      <c r="B2016" s="1" t="s">
        <v>3327</v>
      </c>
      <c r="C2016" s="1" t="s">
        <v>3329</v>
      </c>
      <c r="D2016" s="1" t="s">
        <v>25</v>
      </c>
      <c r="E2016" s="1" t="s">
        <v>3330</v>
      </c>
      <c r="F2016" s="2">
        <v>37159</v>
      </c>
      <c r="G2016" s="2">
        <v>286</v>
      </c>
      <c r="H2016" s="2">
        <v>93</v>
      </c>
      <c r="I2016" s="2">
        <v>7552</v>
      </c>
      <c r="J2016" s="2">
        <v>14679</v>
      </c>
      <c r="K2016" s="2">
        <v>4248</v>
      </c>
      <c r="L2016" s="2">
        <v>152</v>
      </c>
      <c r="M2016" s="2">
        <v>0</v>
      </c>
      <c r="N2016" s="2">
        <v>7</v>
      </c>
      <c r="O2016" s="2">
        <v>66</v>
      </c>
      <c r="P2016" s="2">
        <v>8</v>
      </c>
      <c r="Q2016" s="2">
        <v>0</v>
      </c>
      <c r="R2016" s="2">
        <v>1282</v>
      </c>
      <c r="S2016" s="2">
        <v>2180700</v>
      </c>
      <c r="T2016" s="2">
        <v>125508200</v>
      </c>
      <c r="U2016" s="2">
        <v>440</v>
      </c>
      <c r="V2016" s="2">
        <v>389</v>
      </c>
      <c r="W2016" s="2">
        <v>40</v>
      </c>
      <c r="X2016" s="2">
        <v>947</v>
      </c>
      <c r="Y2016" s="2">
        <v>173</v>
      </c>
      <c r="Z2016" s="2">
        <v>373</v>
      </c>
      <c r="AA2016" s="9">
        <f t="shared" si="281"/>
        <v>37159</v>
      </c>
      <c r="AB2016" s="9">
        <f t="shared" si="282"/>
        <v>7173</v>
      </c>
      <c r="AC2016" s="9">
        <f t="shared" si="283"/>
        <v>1515</v>
      </c>
      <c r="AD2016" s="9">
        <f t="shared" si="284"/>
        <v>1282</v>
      </c>
      <c r="AE2016" s="44">
        <f t="shared" si="285"/>
        <v>8.5855541480989032E-5</v>
      </c>
      <c r="AF2016" s="9">
        <f t="shared" si="286"/>
        <v>518</v>
      </c>
      <c r="AG2016" s="9">
        <f t="shared" si="279"/>
        <v>546</v>
      </c>
      <c r="AH2016" s="44">
        <f t="shared" si="287"/>
        <v>5.879383193533081E-5</v>
      </c>
      <c r="AI2016">
        <f>AA2016/'Totals and Drop Down Lists'!W$6*Inputs!E$37</f>
        <v>33708.430389281682</v>
      </c>
      <c r="AJ2016">
        <f>AB2016/'Totals and Drop Down Lists'!X$6*Inputs!F$37</f>
        <v>23601.947261915371</v>
      </c>
      <c r="AK2016">
        <f>AC2016/'Totals and Drop Down Lists'!Y$6*Inputs!G$37</f>
        <v>9987.3917462685276</v>
      </c>
      <c r="AL2016">
        <f>AD2016/'Totals and Drop Down Lists'!Z$6*Inputs!H$37</f>
        <v>10278.436628132165</v>
      </c>
      <c r="AM2016">
        <f>AE2016/'Totals and Drop Down Lists'!AA$6*Inputs!I$37</f>
        <v>10688.100583637195</v>
      </c>
      <c r="AN2016">
        <f>AF2016/'Totals and Drop Down Lists'!AB$6*Inputs!J$37</f>
        <v>10337.567046698576</v>
      </c>
      <c r="AO2016">
        <f>AG2016/'Totals and Drop Down Lists'!AC$6*Inputs!K$37</f>
        <v>10168.472593784023</v>
      </c>
      <c r="AP2016">
        <f>AH2016/'Totals and Drop Down Lists'!AD$6*Inputs!L$37</f>
        <v>13835.947122027452</v>
      </c>
      <c r="AQ2016">
        <f>IF(OR($D2016="51",$D2016="52",$D2016="61"),(AA2016/'Totals and Drop Down Lists'!W$4)*Inputs!E$38,0)</f>
        <v>0</v>
      </c>
      <c r="AR2016">
        <f>IF(OR($D2016="51",$D2016="52",$D2016="61"),(AB2016/'Totals and Drop Down Lists'!X$4)*Inputs!F$38,0)</f>
        <v>0</v>
      </c>
      <c r="AS2016">
        <f>IF(OR($D2016="51",$D2016="52",$D2016="61"),(AC2016/'Totals and Drop Down Lists'!Y$4)*Inputs!G$38,0)</f>
        <v>0</v>
      </c>
      <c r="AT2016">
        <f>IF(OR($D2016="51",$D2016="52",$D2016="61"),(AD2016/'Totals and Drop Down Lists'!Z$4)*Inputs!H$38,0)</f>
        <v>0</v>
      </c>
      <c r="AU2016">
        <f>IF(OR($D2016="51",$D2016="52",$D2016="61"),(AE2016/'Totals and Drop Down Lists'!AA$4)*Inputs!I$38,0)</f>
        <v>0</v>
      </c>
      <c r="AV2016">
        <f>IF(OR($D2016="51",$D2016="52",$D2016="61"),(AF2016/'Totals and Drop Down Lists'!AB$4)*Inputs!J$38,0)</f>
        <v>0</v>
      </c>
      <c r="AW2016">
        <f>IF(OR($D2016="51",$D2016="52",$D2016="61"),(AG2016/'Totals and Drop Down Lists'!AC$4)*Inputs!K$38,0)</f>
        <v>0</v>
      </c>
      <c r="AX2016">
        <f>IF(OR($D2016="51",$D2016="52",$D2016="61"),(AH2016/'Totals and Drop Down Lists'!AD$4)*Inputs!L$38,0)</f>
        <v>0</v>
      </c>
      <c r="AY2016">
        <f>IF(OR($D2016="51",$D2016="52",$D2016="61"),0,(AA2016/'Totals and Drop Down Lists'!W$5)*Inputs!E$39)</f>
        <v>0</v>
      </c>
      <c r="AZ2016">
        <f>IF(OR($D2016="51",$D2016="52",$D2016="61"),0,(AB2016/'Totals and Drop Down Lists'!X$5)*Inputs!F$39)</f>
        <v>0</v>
      </c>
      <c r="BA2016">
        <f>IF(OR($D2016="51",$D2016="52",$D2016="61"),0,(AC2016/'Totals and Drop Down Lists'!Y$5)*Inputs!G$39)</f>
        <v>0</v>
      </c>
      <c r="BB2016">
        <f>IF(OR($D2016="51",$D2016="52",$D2016="61"),0,(AD2016/'Totals and Drop Down Lists'!Z$5)*Inputs!H$39)</f>
        <v>0</v>
      </c>
      <c r="BC2016">
        <f>IF(OR($D2016="51",$D2016="52",$D2016="61"),0,(AE2016/'Totals and Drop Down Lists'!AA$5)*Inputs!I$39)</f>
        <v>0</v>
      </c>
      <c r="BD2016">
        <f>IF(OR($D2016="51",$D2016="52",$D2016="61"),0,(AF2016/'Totals and Drop Down Lists'!AB$5)*Inputs!J$39)</f>
        <v>0</v>
      </c>
      <c r="BE2016">
        <f>IF(OR($D2016="51",$D2016="52",$D2016="61"),0,(AG2016/'Totals and Drop Down Lists'!AC$5)*Inputs!K$39)</f>
        <v>0</v>
      </c>
      <c r="BF2016">
        <f>IF(OR($D2016="51",$D2016="52",$D2016="61"),0,(AH2016/'Totals and Drop Down Lists'!AD$5)*Inputs!L$39)</f>
        <v>0</v>
      </c>
      <c r="BG2016" s="10">
        <f t="shared" si="280"/>
        <v>122606.29337174499</v>
      </c>
    </row>
    <row r="2017" spans="1:59" ht="28.8">
      <c r="A2017" s="1" t="s">
        <v>7548</v>
      </c>
      <c r="B2017" s="1" t="s">
        <v>3327</v>
      </c>
      <c r="C2017" s="1" t="s">
        <v>3331</v>
      </c>
      <c r="D2017" s="1" t="s">
        <v>25</v>
      </c>
      <c r="E2017" s="1" t="s">
        <v>3332</v>
      </c>
      <c r="F2017" s="2">
        <v>13061</v>
      </c>
      <c r="G2017" s="2">
        <v>74</v>
      </c>
      <c r="H2017" s="2">
        <v>3</v>
      </c>
      <c r="I2017" s="2">
        <v>3331</v>
      </c>
      <c r="J2017" s="2">
        <v>5212</v>
      </c>
      <c r="K2017" s="2">
        <v>766</v>
      </c>
      <c r="L2017" s="2">
        <v>38</v>
      </c>
      <c r="M2017" s="2">
        <v>0</v>
      </c>
      <c r="N2017" s="2">
        <v>0</v>
      </c>
      <c r="O2017" s="2">
        <v>20</v>
      </c>
      <c r="P2017" s="2">
        <v>0</v>
      </c>
      <c r="Q2017" s="2">
        <v>0</v>
      </c>
      <c r="R2017" s="2">
        <v>772</v>
      </c>
      <c r="S2017" s="2">
        <v>251100</v>
      </c>
      <c r="T2017" s="2">
        <v>21171900</v>
      </c>
      <c r="U2017" s="2">
        <v>61</v>
      </c>
      <c r="V2017" s="2">
        <v>43</v>
      </c>
      <c r="W2017" s="2">
        <v>49</v>
      </c>
      <c r="X2017" s="2">
        <v>281</v>
      </c>
      <c r="Y2017" s="2">
        <v>14</v>
      </c>
      <c r="Z2017" s="2">
        <v>171</v>
      </c>
      <c r="AA2017" s="9">
        <f t="shared" si="281"/>
        <v>13061</v>
      </c>
      <c r="AB2017" s="9">
        <f t="shared" si="282"/>
        <v>3254</v>
      </c>
      <c r="AC2017" s="9">
        <f t="shared" si="283"/>
        <v>830</v>
      </c>
      <c r="AD2017" s="9">
        <f t="shared" si="284"/>
        <v>772</v>
      </c>
      <c r="AE2017" s="44">
        <f t="shared" si="285"/>
        <v>7.8622874558615164E-6</v>
      </c>
      <c r="AF2017" s="9">
        <f t="shared" si="286"/>
        <v>189</v>
      </c>
      <c r="AG2017" s="9">
        <f t="shared" si="279"/>
        <v>185</v>
      </c>
      <c r="AH2017" s="44">
        <f t="shared" si="287"/>
        <v>1.0116893478508653E-5</v>
      </c>
      <c r="AI2017">
        <f>AA2017/'Totals and Drop Down Lists'!W$6*Inputs!E$37</f>
        <v>11848.160857784336</v>
      </c>
      <c r="AJ2017">
        <f>AB2017/'Totals and Drop Down Lists'!X$6*Inputs!F$37</f>
        <v>10706.919892691008</v>
      </c>
      <c r="AK2017">
        <f>AC2017/'Totals and Drop Down Lists'!Y$6*Inputs!G$37</f>
        <v>5471.6403626421634</v>
      </c>
      <c r="AL2017">
        <f>AD2017/'Totals and Drop Down Lists'!Z$6*Inputs!H$37</f>
        <v>6189.5109804352815</v>
      </c>
      <c r="AM2017">
        <f>AE2017/'Totals and Drop Down Lists'!AA$6*Inputs!I$37</f>
        <v>978.7710577112166</v>
      </c>
      <c r="AN2017">
        <f>AF2017/'Totals and Drop Down Lists'!AB$6*Inputs!J$37</f>
        <v>3771.815003525156</v>
      </c>
      <c r="AO2017">
        <f>AG2017/'Totals and Drop Down Lists'!AC$6*Inputs!K$37</f>
        <v>3445.3615931319496</v>
      </c>
      <c r="AP2017">
        <f>AH2017/'Totals and Drop Down Lists'!AD$6*Inputs!L$37</f>
        <v>2380.8076221634096</v>
      </c>
      <c r="AQ2017">
        <f>IF(OR($D2017="51",$D2017="52",$D2017="61"),(AA2017/'Totals and Drop Down Lists'!W$4)*Inputs!E$38,0)</f>
        <v>0</v>
      </c>
      <c r="AR2017">
        <f>IF(OR($D2017="51",$D2017="52",$D2017="61"),(AB2017/'Totals and Drop Down Lists'!X$4)*Inputs!F$38,0)</f>
        <v>0</v>
      </c>
      <c r="AS2017">
        <f>IF(OR($D2017="51",$D2017="52",$D2017="61"),(AC2017/'Totals and Drop Down Lists'!Y$4)*Inputs!G$38,0)</f>
        <v>0</v>
      </c>
      <c r="AT2017">
        <f>IF(OR($D2017="51",$D2017="52",$D2017="61"),(AD2017/'Totals and Drop Down Lists'!Z$4)*Inputs!H$38,0)</f>
        <v>0</v>
      </c>
      <c r="AU2017">
        <f>IF(OR($D2017="51",$D2017="52",$D2017="61"),(AE2017/'Totals and Drop Down Lists'!AA$4)*Inputs!I$38,0)</f>
        <v>0</v>
      </c>
      <c r="AV2017">
        <f>IF(OR($D2017="51",$D2017="52",$D2017="61"),(AF2017/'Totals and Drop Down Lists'!AB$4)*Inputs!J$38,0)</f>
        <v>0</v>
      </c>
      <c r="AW2017">
        <f>IF(OR($D2017="51",$D2017="52",$D2017="61"),(AG2017/'Totals and Drop Down Lists'!AC$4)*Inputs!K$38,0)</f>
        <v>0</v>
      </c>
      <c r="AX2017">
        <f>IF(OR($D2017="51",$D2017="52",$D2017="61"),(AH2017/'Totals and Drop Down Lists'!AD$4)*Inputs!L$38,0)</f>
        <v>0</v>
      </c>
      <c r="AY2017">
        <f>IF(OR($D2017="51",$D2017="52",$D2017="61"),0,(AA2017/'Totals and Drop Down Lists'!W$5)*Inputs!E$39)</f>
        <v>0</v>
      </c>
      <c r="AZ2017">
        <f>IF(OR($D2017="51",$D2017="52",$D2017="61"),0,(AB2017/'Totals and Drop Down Lists'!X$5)*Inputs!F$39)</f>
        <v>0</v>
      </c>
      <c r="BA2017">
        <f>IF(OR($D2017="51",$D2017="52",$D2017="61"),0,(AC2017/'Totals and Drop Down Lists'!Y$5)*Inputs!G$39)</f>
        <v>0</v>
      </c>
      <c r="BB2017">
        <f>IF(OR($D2017="51",$D2017="52",$D2017="61"),0,(AD2017/'Totals and Drop Down Lists'!Z$5)*Inputs!H$39)</f>
        <v>0</v>
      </c>
      <c r="BC2017">
        <f>IF(OR($D2017="51",$D2017="52",$D2017="61"),0,(AE2017/'Totals and Drop Down Lists'!AA$5)*Inputs!I$39)</f>
        <v>0</v>
      </c>
      <c r="BD2017">
        <f>IF(OR($D2017="51",$D2017="52",$D2017="61"),0,(AF2017/'Totals and Drop Down Lists'!AB$5)*Inputs!J$39)</f>
        <v>0</v>
      </c>
      <c r="BE2017">
        <f>IF(OR($D2017="51",$D2017="52",$D2017="61"),0,(AG2017/'Totals and Drop Down Lists'!AC$5)*Inputs!K$39)</f>
        <v>0</v>
      </c>
      <c r="BF2017">
        <f>IF(OR($D2017="51",$D2017="52",$D2017="61"),0,(AH2017/'Totals and Drop Down Lists'!AD$5)*Inputs!L$39)</f>
        <v>0</v>
      </c>
      <c r="BG2017" s="10">
        <f t="shared" si="280"/>
        <v>44792.98737008452</v>
      </c>
    </row>
    <row r="2018" spans="1:59" ht="28.8">
      <c r="A2018" s="1" t="s">
        <v>7548</v>
      </c>
      <c r="B2018" s="1" t="s">
        <v>3327</v>
      </c>
      <c r="C2018" s="1" t="s">
        <v>3333</v>
      </c>
      <c r="D2018" s="1" t="s">
        <v>25</v>
      </c>
      <c r="E2018" s="1" t="s">
        <v>3334</v>
      </c>
      <c r="F2018" s="2">
        <v>19383</v>
      </c>
      <c r="G2018" s="2">
        <v>203</v>
      </c>
      <c r="H2018" s="2">
        <v>20</v>
      </c>
      <c r="I2018" s="2">
        <v>5283</v>
      </c>
      <c r="J2018" s="2">
        <v>7185</v>
      </c>
      <c r="K2018" s="2">
        <v>1897</v>
      </c>
      <c r="L2018" s="2">
        <v>80</v>
      </c>
      <c r="M2018" s="2">
        <v>12</v>
      </c>
      <c r="N2018" s="2">
        <v>19</v>
      </c>
      <c r="O2018" s="2">
        <v>54</v>
      </c>
      <c r="P2018" s="2">
        <v>62</v>
      </c>
      <c r="Q2018" s="2">
        <v>13</v>
      </c>
      <c r="R2018" s="2">
        <v>1124</v>
      </c>
      <c r="S2018" s="2">
        <v>827500</v>
      </c>
      <c r="T2018" s="2">
        <v>47020200</v>
      </c>
      <c r="U2018" s="2">
        <v>41</v>
      </c>
      <c r="V2018" s="2">
        <v>204</v>
      </c>
      <c r="W2018" s="2">
        <v>0</v>
      </c>
      <c r="X2018" s="2">
        <v>525</v>
      </c>
      <c r="Y2018" s="2">
        <v>69</v>
      </c>
      <c r="Z2018" s="2">
        <v>260</v>
      </c>
      <c r="AA2018" s="9">
        <f t="shared" si="281"/>
        <v>19383</v>
      </c>
      <c r="AB2018" s="9">
        <f t="shared" si="282"/>
        <v>5060</v>
      </c>
      <c r="AC2018" s="9">
        <f t="shared" si="283"/>
        <v>1364</v>
      </c>
      <c r="AD2018" s="9">
        <f t="shared" si="284"/>
        <v>1124</v>
      </c>
      <c r="AE2018" s="44">
        <f t="shared" si="285"/>
        <v>3.4978700851196742E-5</v>
      </c>
      <c r="AF2018" s="9">
        <f t="shared" si="286"/>
        <v>321</v>
      </c>
      <c r="AG2018" s="9">
        <f t="shared" si="279"/>
        <v>329</v>
      </c>
      <c r="AH2018" s="44">
        <f t="shared" si="287"/>
        <v>3.232120491749617E-5</v>
      </c>
      <c r="AI2018">
        <f>AA2018/'Totals and Drop Down Lists'!W$6*Inputs!E$37</f>
        <v>17583.102511785761</v>
      </c>
      <c r="AJ2018">
        <f>AB2018/'Totals and Drop Down Lists'!X$6*Inputs!F$37</f>
        <v>16649.35914475</v>
      </c>
      <c r="AK2018">
        <f>AC2018/'Totals and Drop Down Lists'!Y$6*Inputs!G$37</f>
        <v>8991.9487405348318</v>
      </c>
      <c r="AL2018">
        <f>AD2018/'Totals and Drop Down Lists'!Z$6*Inputs!H$37</f>
        <v>9011.6714274731312</v>
      </c>
      <c r="AM2018">
        <f>AE2018/'Totals and Drop Down Lists'!AA$6*Inputs!I$37</f>
        <v>4354.4757453463799</v>
      </c>
      <c r="AN2018">
        <f>AF2018/'Totals and Drop Down Lists'!AB$6*Inputs!J$37</f>
        <v>6406.0984980506628</v>
      </c>
      <c r="AO2018">
        <f>AG2018/'Totals and Drop Down Lists'!AC$6*Inputs!K$37</f>
        <v>6127.1565629211427</v>
      </c>
      <c r="AP2018">
        <f>AH2018/'Totals and Drop Down Lists'!AD$6*Inputs!L$37</f>
        <v>7606.1462136125774</v>
      </c>
      <c r="AQ2018">
        <f>IF(OR($D2018="51",$D2018="52",$D2018="61"),(AA2018/'Totals and Drop Down Lists'!W$4)*Inputs!E$38,0)</f>
        <v>0</v>
      </c>
      <c r="AR2018">
        <f>IF(OR($D2018="51",$D2018="52",$D2018="61"),(AB2018/'Totals and Drop Down Lists'!X$4)*Inputs!F$38,0)</f>
        <v>0</v>
      </c>
      <c r="AS2018">
        <f>IF(OR($D2018="51",$D2018="52",$D2018="61"),(AC2018/'Totals and Drop Down Lists'!Y$4)*Inputs!G$38,0)</f>
        <v>0</v>
      </c>
      <c r="AT2018">
        <f>IF(OR($D2018="51",$D2018="52",$D2018="61"),(AD2018/'Totals and Drop Down Lists'!Z$4)*Inputs!H$38,0)</f>
        <v>0</v>
      </c>
      <c r="AU2018">
        <f>IF(OR($D2018="51",$D2018="52",$D2018="61"),(AE2018/'Totals and Drop Down Lists'!AA$4)*Inputs!I$38,0)</f>
        <v>0</v>
      </c>
      <c r="AV2018">
        <f>IF(OR($D2018="51",$D2018="52",$D2018="61"),(AF2018/'Totals and Drop Down Lists'!AB$4)*Inputs!J$38,0)</f>
        <v>0</v>
      </c>
      <c r="AW2018">
        <f>IF(OR($D2018="51",$D2018="52",$D2018="61"),(AG2018/'Totals and Drop Down Lists'!AC$4)*Inputs!K$38,0)</f>
        <v>0</v>
      </c>
      <c r="AX2018">
        <f>IF(OR($D2018="51",$D2018="52",$D2018="61"),(AH2018/'Totals and Drop Down Lists'!AD$4)*Inputs!L$38,0)</f>
        <v>0</v>
      </c>
      <c r="AY2018">
        <f>IF(OR($D2018="51",$D2018="52",$D2018="61"),0,(AA2018/'Totals and Drop Down Lists'!W$5)*Inputs!E$39)</f>
        <v>0</v>
      </c>
      <c r="AZ2018">
        <f>IF(OR($D2018="51",$D2018="52",$D2018="61"),0,(AB2018/'Totals and Drop Down Lists'!X$5)*Inputs!F$39)</f>
        <v>0</v>
      </c>
      <c r="BA2018">
        <f>IF(OR($D2018="51",$D2018="52",$D2018="61"),0,(AC2018/'Totals and Drop Down Lists'!Y$5)*Inputs!G$39)</f>
        <v>0</v>
      </c>
      <c r="BB2018">
        <f>IF(OR($D2018="51",$D2018="52",$D2018="61"),0,(AD2018/'Totals and Drop Down Lists'!Z$5)*Inputs!H$39)</f>
        <v>0</v>
      </c>
      <c r="BC2018">
        <f>IF(OR($D2018="51",$D2018="52",$D2018="61"),0,(AE2018/'Totals and Drop Down Lists'!AA$5)*Inputs!I$39)</f>
        <v>0</v>
      </c>
      <c r="BD2018">
        <f>IF(OR($D2018="51",$D2018="52",$D2018="61"),0,(AF2018/'Totals and Drop Down Lists'!AB$5)*Inputs!J$39)</f>
        <v>0</v>
      </c>
      <c r="BE2018">
        <f>IF(OR($D2018="51",$D2018="52",$D2018="61"),0,(AG2018/'Totals and Drop Down Lists'!AC$5)*Inputs!K$39)</f>
        <v>0</v>
      </c>
      <c r="BF2018">
        <f>IF(OR($D2018="51",$D2018="52",$D2018="61"),0,(AH2018/'Totals and Drop Down Lists'!AD$5)*Inputs!L$39)</f>
        <v>0</v>
      </c>
      <c r="BG2018" s="10">
        <f t="shared" si="280"/>
        <v>76729.958844474488</v>
      </c>
    </row>
    <row r="2019" spans="1:59" ht="28.8">
      <c r="A2019" s="1" t="s">
        <v>7548</v>
      </c>
      <c r="B2019" s="1" t="s">
        <v>3327</v>
      </c>
      <c r="C2019" s="1" t="s">
        <v>1352</v>
      </c>
      <c r="D2019" s="1" t="s">
        <v>25</v>
      </c>
      <c r="E2019" s="1" t="s">
        <v>3335</v>
      </c>
      <c r="F2019" s="2">
        <v>8682</v>
      </c>
      <c r="G2019" s="2">
        <v>103</v>
      </c>
      <c r="H2019" s="2">
        <v>0</v>
      </c>
      <c r="I2019" s="2">
        <v>2076</v>
      </c>
      <c r="J2019" s="2">
        <v>3195</v>
      </c>
      <c r="K2019" s="2">
        <v>584</v>
      </c>
      <c r="L2019" s="2">
        <v>80</v>
      </c>
      <c r="M2019" s="2">
        <v>0</v>
      </c>
      <c r="N2019" s="2">
        <v>0</v>
      </c>
      <c r="O2019" s="2">
        <v>55</v>
      </c>
      <c r="P2019" s="2">
        <v>0</v>
      </c>
      <c r="Q2019" s="2">
        <v>0</v>
      </c>
      <c r="R2019" s="2">
        <v>329</v>
      </c>
      <c r="S2019" s="2">
        <v>228800</v>
      </c>
      <c r="T2019" s="2">
        <v>10812400</v>
      </c>
      <c r="U2019" s="2">
        <v>262</v>
      </c>
      <c r="V2019" s="2">
        <v>24</v>
      </c>
      <c r="W2019" s="2">
        <v>75</v>
      </c>
      <c r="X2019" s="2">
        <v>55</v>
      </c>
      <c r="Y2019" s="2">
        <v>4</v>
      </c>
      <c r="Z2019" s="2">
        <v>50</v>
      </c>
      <c r="AA2019" s="9">
        <f t="shared" si="281"/>
        <v>8682</v>
      </c>
      <c r="AB2019" s="9">
        <f t="shared" si="282"/>
        <v>1973</v>
      </c>
      <c r="AC2019" s="9">
        <f t="shared" si="283"/>
        <v>464</v>
      </c>
      <c r="AD2019" s="9">
        <f t="shared" si="284"/>
        <v>329</v>
      </c>
      <c r="AE2019" s="44">
        <f t="shared" si="285"/>
        <v>7.4550509805358937E-6</v>
      </c>
      <c r="AF2019" s="9">
        <f t="shared" si="286"/>
        <v>0</v>
      </c>
      <c r="AG2019" s="9">
        <f t="shared" si="279"/>
        <v>54</v>
      </c>
      <c r="AH2019" s="44">
        <f t="shared" si="287"/>
        <v>3.6727116344566974E-6</v>
      </c>
      <c r="AI2019">
        <f>AA2019/'Totals and Drop Down Lists'!W$6*Inputs!E$37</f>
        <v>7875.7930148750938</v>
      </c>
      <c r="AJ2019">
        <f>AB2019/'Totals and Drop Down Lists'!X$6*Inputs!F$37</f>
        <v>6491.9339115793982</v>
      </c>
      <c r="AK2019">
        <f>AC2019/'Totals and Drop Down Lists'!Y$6*Inputs!G$37</f>
        <v>3058.8447328505586</v>
      </c>
      <c r="AL2019">
        <f>AD2019/'Totals and Drop Down Lists'!Z$6*Inputs!H$37</f>
        <v>2637.7579178279893</v>
      </c>
      <c r="AM2019">
        <f>AE2019/'Totals and Drop Down Lists'!AA$6*Inputs!I$37</f>
        <v>928.07445345568431</v>
      </c>
      <c r="AN2019">
        <f>AF2019/'Totals and Drop Down Lists'!AB$6*Inputs!J$37</f>
        <v>0</v>
      </c>
      <c r="AO2019">
        <f>AG2019/'Totals and Drop Down Lists'!AC$6*Inputs!K$37</f>
        <v>1005.6731136709475</v>
      </c>
      <c r="AP2019">
        <f>AH2019/'Totals and Drop Down Lists'!AD$6*Inputs!L$37</f>
        <v>864.29889490263861</v>
      </c>
      <c r="AQ2019">
        <f>IF(OR($D2019="51",$D2019="52",$D2019="61"),(AA2019/'Totals and Drop Down Lists'!W$4)*Inputs!E$38,0)</f>
        <v>0</v>
      </c>
      <c r="AR2019">
        <f>IF(OR($D2019="51",$D2019="52",$D2019="61"),(AB2019/'Totals and Drop Down Lists'!X$4)*Inputs!F$38,0)</f>
        <v>0</v>
      </c>
      <c r="AS2019">
        <f>IF(OR($D2019="51",$D2019="52",$D2019="61"),(AC2019/'Totals and Drop Down Lists'!Y$4)*Inputs!G$38,0)</f>
        <v>0</v>
      </c>
      <c r="AT2019">
        <f>IF(OR($D2019="51",$D2019="52",$D2019="61"),(AD2019/'Totals and Drop Down Lists'!Z$4)*Inputs!H$38,0)</f>
        <v>0</v>
      </c>
      <c r="AU2019">
        <f>IF(OR($D2019="51",$D2019="52",$D2019="61"),(AE2019/'Totals and Drop Down Lists'!AA$4)*Inputs!I$38,0)</f>
        <v>0</v>
      </c>
      <c r="AV2019">
        <f>IF(OR($D2019="51",$D2019="52",$D2019="61"),(AF2019/'Totals and Drop Down Lists'!AB$4)*Inputs!J$38,0)</f>
        <v>0</v>
      </c>
      <c r="AW2019">
        <f>IF(OR($D2019="51",$D2019="52",$D2019="61"),(AG2019/'Totals and Drop Down Lists'!AC$4)*Inputs!K$38,0)</f>
        <v>0</v>
      </c>
      <c r="AX2019">
        <f>IF(OR($D2019="51",$D2019="52",$D2019="61"),(AH2019/'Totals and Drop Down Lists'!AD$4)*Inputs!L$38,0)</f>
        <v>0</v>
      </c>
      <c r="AY2019">
        <f>IF(OR($D2019="51",$D2019="52",$D2019="61"),0,(AA2019/'Totals and Drop Down Lists'!W$5)*Inputs!E$39)</f>
        <v>0</v>
      </c>
      <c r="AZ2019">
        <f>IF(OR($D2019="51",$D2019="52",$D2019="61"),0,(AB2019/'Totals and Drop Down Lists'!X$5)*Inputs!F$39)</f>
        <v>0</v>
      </c>
      <c r="BA2019">
        <f>IF(OR($D2019="51",$D2019="52",$D2019="61"),0,(AC2019/'Totals and Drop Down Lists'!Y$5)*Inputs!G$39)</f>
        <v>0</v>
      </c>
      <c r="BB2019">
        <f>IF(OR($D2019="51",$D2019="52",$D2019="61"),0,(AD2019/'Totals and Drop Down Lists'!Z$5)*Inputs!H$39)</f>
        <v>0</v>
      </c>
      <c r="BC2019">
        <f>IF(OR($D2019="51",$D2019="52",$D2019="61"),0,(AE2019/'Totals and Drop Down Lists'!AA$5)*Inputs!I$39)</f>
        <v>0</v>
      </c>
      <c r="BD2019">
        <f>IF(OR($D2019="51",$D2019="52",$D2019="61"),0,(AF2019/'Totals and Drop Down Lists'!AB$5)*Inputs!J$39)</f>
        <v>0</v>
      </c>
      <c r="BE2019">
        <f>IF(OR($D2019="51",$D2019="52",$D2019="61"),0,(AG2019/'Totals and Drop Down Lists'!AC$5)*Inputs!K$39)</f>
        <v>0</v>
      </c>
      <c r="BF2019">
        <f>IF(OR($D2019="51",$D2019="52",$D2019="61"),0,(AH2019/'Totals and Drop Down Lists'!AD$5)*Inputs!L$39)</f>
        <v>0</v>
      </c>
      <c r="BG2019" s="10">
        <f t="shared" si="280"/>
        <v>22862.376039162307</v>
      </c>
    </row>
    <row r="2020" spans="1:59" ht="28.8">
      <c r="A2020" s="1" t="s">
        <v>7548</v>
      </c>
      <c r="B2020" s="1" t="s">
        <v>3327</v>
      </c>
      <c r="C2020" s="1" t="s">
        <v>3336</v>
      </c>
      <c r="D2020" s="1" t="s">
        <v>25</v>
      </c>
      <c r="E2020" s="1" t="s">
        <v>3337</v>
      </c>
      <c r="F2020" s="2">
        <v>34107</v>
      </c>
      <c r="G2020" s="2">
        <v>983</v>
      </c>
      <c r="H2020" s="2">
        <v>15</v>
      </c>
      <c r="I2020" s="2">
        <v>11094</v>
      </c>
      <c r="J2020" s="2">
        <v>12301</v>
      </c>
      <c r="K2020" s="2">
        <v>5361</v>
      </c>
      <c r="L2020" s="2">
        <v>124</v>
      </c>
      <c r="M2020" s="2">
        <v>20</v>
      </c>
      <c r="N2020" s="2">
        <v>0</v>
      </c>
      <c r="O2020" s="2">
        <v>311</v>
      </c>
      <c r="P2020" s="2">
        <v>94</v>
      </c>
      <c r="Q2020" s="2">
        <v>8</v>
      </c>
      <c r="R2020" s="2">
        <v>904</v>
      </c>
      <c r="S2020" s="2">
        <v>2685300</v>
      </c>
      <c r="T2020" s="2">
        <v>135640200</v>
      </c>
      <c r="U2020" s="2">
        <v>407</v>
      </c>
      <c r="V2020" s="2">
        <v>332</v>
      </c>
      <c r="W2020" s="2">
        <v>40</v>
      </c>
      <c r="X2020" s="2">
        <v>1322</v>
      </c>
      <c r="Y2020" s="2">
        <v>123</v>
      </c>
      <c r="Z2020" s="2">
        <v>751</v>
      </c>
      <c r="AA2020" s="9">
        <f t="shared" si="281"/>
        <v>34107</v>
      </c>
      <c r="AB2020" s="9">
        <f t="shared" si="282"/>
        <v>10096</v>
      </c>
      <c r="AC2020" s="9">
        <f t="shared" si="283"/>
        <v>1461</v>
      </c>
      <c r="AD2020" s="9">
        <f t="shared" si="284"/>
        <v>904</v>
      </c>
      <c r="AE2020" s="44">
        <f t="shared" si="285"/>
        <v>1.6317250540764927E-4</v>
      </c>
      <c r="AF2020" s="9">
        <f t="shared" si="286"/>
        <v>950</v>
      </c>
      <c r="AG2020" s="9">
        <f t="shared" si="279"/>
        <v>874</v>
      </c>
      <c r="AH2020" s="44">
        <f t="shared" si="287"/>
        <v>1.4173199742478933E-4</v>
      </c>
      <c r="AI2020">
        <f>AA2020/'Totals and Drop Down Lists'!W$6*Inputs!E$37</f>
        <v>30939.837866660313</v>
      </c>
      <c r="AJ2020">
        <f>AB2020/'Totals and Drop Down Lists'!X$6*Inputs!F$37</f>
        <v>33219.748997113835</v>
      </c>
      <c r="AK2020">
        <f>AC2020/'Totals and Drop Down Lists'!Y$6*Inputs!G$37</f>
        <v>9631.40550580747</v>
      </c>
      <c r="AL2020">
        <f>AD2020/'Totals and Drop Down Lists'!Z$6*Inputs!H$37</f>
        <v>7247.8211480744758</v>
      </c>
      <c r="AM2020">
        <f>AE2020/'Totals and Drop Down Lists'!AA$6*Inputs!I$37</f>
        <v>20313.239194551163</v>
      </c>
      <c r="AN2020">
        <f>AF2020/'Totals and Drop Down Lists'!AB$6*Inputs!J$37</f>
        <v>18958.858483327505</v>
      </c>
      <c r="AO2020">
        <f>AG2020/'Totals and Drop Down Lists'!AC$6*Inputs!K$37</f>
        <v>16277.005580526074</v>
      </c>
      <c r="AP2020">
        <f>AH2020/'Totals and Drop Down Lists'!AD$6*Inputs!L$37</f>
        <v>33353.778063414509</v>
      </c>
      <c r="AQ2020">
        <f>IF(OR($D2020="51",$D2020="52",$D2020="61"),(AA2020/'Totals and Drop Down Lists'!W$4)*Inputs!E$38,0)</f>
        <v>0</v>
      </c>
      <c r="AR2020">
        <f>IF(OR($D2020="51",$D2020="52",$D2020="61"),(AB2020/'Totals and Drop Down Lists'!X$4)*Inputs!F$38,0)</f>
        <v>0</v>
      </c>
      <c r="AS2020">
        <f>IF(OR($D2020="51",$D2020="52",$D2020="61"),(AC2020/'Totals and Drop Down Lists'!Y$4)*Inputs!G$38,0)</f>
        <v>0</v>
      </c>
      <c r="AT2020">
        <f>IF(OR($D2020="51",$D2020="52",$D2020="61"),(AD2020/'Totals and Drop Down Lists'!Z$4)*Inputs!H$38,0)</f>
        <v>0</v>
      </c>
      <c r="AU2020">
        <f>IF(OR($D2020="51",$D2020="52",$D2020="61"),(AE2020/'Totals and Drop Down Lists'!AA$4)*Inputs!I$38,0)</f>
        <v>0</v>
      </c>
      <c r="AV2020">
        <f>IF(OR($D2020="51",$D2020="52",$D2020="61"),(AF2020/'Totals and Drop Down Lists'!AB$4)*Inputs!J$38,0)</f>
        <v>0</v>
      </c>
      <c r="AW2020">
        <f>IF(OR($D2020="51",$D2020="52",$D2020="61"),(AG2020/'Totals and Drop Down Lists'!AC$4)*Inputs!K$38,0)</f>
        <v>0</v>
      </c>
      <c r="AX2020">
        <f>IF(OR($D2020="51",$D2020="52",$D2020="61"),(AH2020/'Totals and Drop Down Lists'!AD$4)*Inputs!L$38,0)</f>
        <v>0</v>
      </c>
      <c r="AY2020">
        <f>IF(OR($D2020="51",$D2020="52",$D2020="61"),0,(AA2020/'Totals and Drop Down Lists'!W$5)*Inputs!E$39)</f>
        <v>0</v>
      </c>
      <c r="AZ2020">
        <f>IF(OR($D2020="51",$D2020="52",$D2020="61"),0,(AB2020/'Totals and Drop Down Lists'!X$5)*Inputs!F$39)</f>
        <v>0</v>
      </c>
      <c r="BA2020">
        <f>IF(OR($D2020="51",$D2020="52",$D2020="61"),0,(AC2020/'Totals and Drop Down Lists'!Y$5)*Inputs!G$39)</f>
        <v>0</v>
      </c>
      <c r="BB2020">
        <f>IF(OR($D2020="51",$D2020="52",$D2020="61"),0,(AD2020/'Totals and Drop Down Lists'!Z$5)*Inputs!H$39)</f>
        <v>0</v>
      </c>
      <c r="BC2020">
        <f>IF(OR($D2020="51",$D2020="52",$D2020="61"),0,(AE2020/'Totals and Drop Down Lists'!AA$5)*Inputs!I$39)</f>
        <v>0</v>
      </c>
      <c r="BD2020">
        <f>IF(OR($D2020="51",$D2020="52",$D2020="61"),0,(AF2020/'Totals and Drop Down Lists'!AB$5)*Inputs!J$39)</f>
        <v>0</v>
      </c>
      <c r="BE2020">
        <f>IF(OR($D2020="51",$D2020="52",$D2020="61"),0,(AG2020/'Totals and Drop Down Lists'!AC$5)*Inputs!K$39)</f>
        <v>0</v>
      </c>
      <c r="BF2020">
        <f>IF(OR($D2020="51",$D2020="52",$D2020="61"),0,(AH2020/'Totals and Drop Down Lists'!AD$5)*Inputs!L$39)</f>
        <v>0</v>
      </c>
      <c r="BG2020" s="10">
        <f t="shared" si="280"/>
        <v>169941.69483947536</v>
      </c>
    </row>
    <row r="2021" spans="1:59" ht="28.8">
      <c r="A2021" s="1" t="s">
        <v>7548</v>
      </c>
      <c r="B2021" s="1" t="s">
        <v>3327</v>
      </c>
      <c r="C2021" s="1" t="s">
        <v>410</v>
      </c>
      <c r="D2021" s="1" t="s">
        <v>25</v>
      </c>
      <c r="E2021" s="1" t="s">
        <v>3338</v>
      </c>
      <c r="F2021" s="2">
        <v>14875</v>
      </c>
      <c r="G2021" s="2">
        <v>169</v>
      </c>
      <c r="H2021" s="2">
        <v>0</v>
      </c>
      <c r="I2021" s="2">
        <v>3480</v>
      </c>
      <c r="J2021" s="2">
        <v>5944</v>
      </c>
      <c r="K2021" s="2">
        <v>1753</v>
      </c>
      <c r="L2021" s="2">
        <v>47</v>
      </c>
      <c r="M2021" s="2">
        <v>5</v>
      </c>
      <c r="N2021" s="2">
        <v>0</v>
      </c>
      <c r="O2021" s="2">
        <v>72</v>
      </c>
      <c r="P2021" s="2">
        <v>0</v>
      </c>
      <c r="Q2021" s="2">
        <v>0</v>
      </c>
      <c r="R2021" s="2">
        <v>546</v>
      </c>
      <c r="S2021" s="2">
        <v>704200</v>
      </c>
      <c r="T2021" s="2">
        <v>43364400</v>
      </c>
      <c r="U2021" s="2">
        <v>108</v>
      </c>
      <c r="V2021" s="2">
        <v>82</v>
      </c>
      <c r="W2021" s="2">
        <v>26</v>
      </c>
      <c r="X2021" s="2">
        <v>370</v>
      </c>
      <c r="Y2021" s="2">
        <v>35</v>
      </c>
      <c r="Z2021" s="2">
        <v>243</v>
      </c>
      <c r="AA2021" s="9">
        <f t="shared" si="281"/>
        <v>14875</v>
      </c>
      <c r="AB2021" s="9">
        <f t="shared" si="282"/>
        <v>3311</v>
      </c>
      <c r="AC2021" s="9">
        <f t="shared" si="283"/>
        <v>670</v>
      </c>
      <c r="AD2021" s="9">
        <f t="shared" si="284"/>
        <v>546</v>
      </c>
      <c r="AE2021" s="44">
        <f t="shared" si="285"/>
        <v>3.6106119681273107E-5</v>
      </c>
      <c r="AF2021" s="9">
        <f t="shared" si="286"/>
        <v>262</v>
      </c>
      <c r="AG2021" s="9">
        <f t="shared" si="279"/>
        <v>278</v>
      </c>
      <c r="AH2021" s="44">
        <f t="shared" si="287"/>
        <v>3.0506964562204992E-5</v>
      </c>
      <c r="AI2021">
        <f>AA2021/'Totals and Drop Down Lists'!W$6*Inputs!E$37</f>
        <v>13493.713556354183</v>
      </c>
      <c r="AJ2021">
        <f>AB2021/'Totals and Drop Down Lists'!X$6*Inputs!F$37</f>
        <v>10894.471962108155</v>
      </c>
      <c r="AK2021">
        <f>AC2021/'Totals and Drop Down Lists'!Y$6*Inputs!G$37</f>
        <v>4416.8663168316261</v>
      </c>
      <c r="AL2021">
        <f>AD2021/'Totals and Drop Down Lists'!Z$6*Inputs!H$37</f>
        <v>4377.5556934166634</v>
      </c>
      <c r="AM2021">
        <f>AE2021/'Totals and Drop Down Lists'!AA$6*Inputs!I$37</f>
        <v>4494.8273830844164</v>
      </c>
      <c r="AN2021">
        <f>AF2021/'Totals and Drop Down Lists'!AB$6*Inputs!J$37</f>
        <v>5228.6536027703223</v>
      </c>
      <c r="AO2021">
        <f>AG2021/'Totals and Drop Down Lists'!AC$6*Inputs!K$37</f>
        <v>5177.3541777874698</v>
      </c>
      <c r="AP2021">
        <f>AH2021/'Totals and Drop Down Lists'!AD$6*Inputs!L$37</f>
        <v>7179.2011958075254</v>
      </c>
      <c r="AQ2021">
        <f>IF(OR($D2021="51",$D2021="52",$D2021="61"),(AA2021/'Totals and Drop Down Lists'!W$4)*Inputs!E$38,0)</f>
        <v>0</v>
      </c>
      <c r="AR2021">
        <f>IF(OR($D2021="51",$D2021="52",$D2021="61"),(AB2021/'Totals and Drop Down Lists'!X$4)*Inputs!F$38,0)</f>
        <v>0</v>
      </c>
      <c r="AS2021">
        <f>IF(OR($D2021="51",$D2021="52",$D2021="61"),(AC2021/'Totals and Drop Down Lists'!Y$4)*Inputs!G$38,0)</f>
        <v>0</v>
      </c>
      <c r="AT2021">
        <f>IF(OR($D2021="51",$D2021="52",$D2021="61"),(AD2021/'Totals and Drop Down Lists'!Z$4)*Inputs!H$38,0)</f>
        <v>0</v>
      </c>
      <c r="AU2021">
        <f>IF(OR($D2021="51",$D2021="52",$D2021="61"),(AE2021/'Totals and Drop Down Lists'!AA$4)*Inputs!I$38,0)</f>
        <v>0</v>
      </c>
      <c r="AV2021">
        <f>IF(OR($D2021="51",$D2021="52",$D2021="61"),(AF2021/'Totals and Drop Down Lists'!AB$4)*Inputs!J$38,0)</f>
        <v>0</v>
      </c>
      <c r="AW2021">
        <f>IF(OR($D2021="51",$D2021="52",$D2021="61"),(AG2021/'Totals and Drop Down Lists'!AC$4)*Inputs!K$38,0)</f>
        <v>0</v>
      </c>
      <c r="AX2021">
        <f>IF(OR($D2021="51",$D2021="52",$D2021="61"),(AH2021/'Totals and Drop Down Lists'!AD$4)*Inputs!L$38,0)</f>
        <v>0</v>
      </c>
      <c r="AY2021">
        <f>IF(OR($D2021="51",$D2021="52",$D2021="61"),0,(AA2021/'Totals and Drop Down Lists'!W$5)*Inputs!E$39)</f>
        <v>0</v>
      </c>
      <c r="AZ2021">
        <f>IF(OR($D2021="51",$D2021="52",$D2021="61"),0,(AB2021/'Totals and Drop Down Lists'!X$5)*Inputs!F$39)</f>
        <v>0</v>
      </c>
      <c r="BA2021">
        <f>IF(OR($D2021="51",$D2021="52",$D2021="61"),0,(AC2021/'Totals and Drop Down Lists'!Y$5)*Inputs!G$39)</f>
        <v>0</v>
      </c>
      <c r="BB2021">
        <f>IF(OR($D2021="51",$D2021="52",$D2021="61"),0,(AD2021/'Totals and Drop Down Lists'!Z$5)*Inputs!H$39)</f>
        <v>0</v>
      </c>
      <c r="BC2021">
        <f>IF(OR($D2021="51",$D2021="52",$D2021="61"),0,(AE2021/'Totals and Drop Down Lists'!AA$5)*Inputs!I$39)</f>
        <v>0</v>
      </c>
      <c r="BD2021">
        <f>IF(OR($D2021="51",$D2021="52",$D2021="61"),0,(AF2021/'Totals and Drop Down Lists'!AB$5)*Inputs!J$39)</f>
        <v>0</v>
      </c>
      <c r="BE2021">
        <f>IF(OR($D2021="51",$D2021="52",$D2021="61"),0,(AG2021/'Totals and Drop Down Lists'!AC$5)*Inputs!K$39)</f>
        <v>0</v>
      </c>
      <c r="BF2021">
        <f>IF(OR($D2021="51",$D2021="52",$D2021="61"),0,(AH2021/'Totals and Drop Down Lists'!AD$5)*Inputs!L$39)</f>
        <v>0</v>
      </c>
      <c r="BG2021" s="10">
        <f t="shared" si="280"/>
        <v>55262.643888160368</v>
      </c>
    </row>
    <row r="2022" spans="1:59" ht="28.8">
      <c r="A2022" s="1" t="s">
        <v>7548</v>
      </c>
      <c r="B2022" s="1" t="s">
        <v>3327</v>
      </c>
      <c r="C2022" s="1" t="s">
        <v>612</v>
      </c>
      <c r="D2022" s="1" t="s">
        <v>25</v>
      </c>
      <c r="E2022" s="1" t="s">
        <v>3339</v>
      </c>
      <c r="F2022" s="2">
        <v>10501</v>
      </c>
      <c r="G2022" s="2">
        <v>36</v>
      </c>
      <c r="H2022" s="2">
        <v>0</v>
      </c>
      <c r="I2022" s="2">
        <v>2486</v>
      </c>
      <c r="J2022" s="2">
        <v>3757</v>
      </c>
      <c r="K2022" s="2">
        <v>631</v>
      </c>
      <c r="L2022" s="2">
        <v>3</v>
      </c>
      <c r="M2022" s="2">
        <v>0</v>
      </c>
      <c r="N2022" s="2">
        <v>0</v>
      </c>
      <c r="O2022" s="2">
        <v>11</v>
      </c>
      <c r="P2022" s="2">
        <v>0</v>
      </c>
      <c r="Q2022" s="2">
        <v>0</v>
      </c>
      <c r="R2022" s="2">
        <v>159</v>
      </c>
      <c r="S2022" s="2">
        <v>165400</v>
      </c>
      <c r="T2022" s="2">
        <v>14032100</v>
      </c>
      <c r="U2022" s="2">
        <v>37</v>
      </c>
      <c r="V2022" s="2">
        <v>110</v>
      </c>
      <c r="W2022" s="2">
        <v>0</v>
      </c>
      <c r="X2022" s="2">
        <v>240</v>
      </c>
      <c r="Y2022" s="2">
        <v>25</v>
      </c>
      <c r="Z2022" s="2">
        <v>110</v>
      </c>
      <c r="AA2022" s="9">
        <f t="shared" si="281"/>
        <v>10501</v>
      </c>
      <c r="AB2022" s="9">
        <f t="shared" si="282"/>
        <v>2450</v>
      </c>
      <c r="AC2022" s="9">
        <f t="shared" si="283"/>
        <v>173</v>
      </c>
      <c r="AD2022" s="9">
        <f t="shared" si="284"/>
        <v>159</v>
      </c>
      <c r="AE2022" s="44">
        <f t="shared" si="285"/>
        <v>7.4013903470046475E-6</v>
      </c>
      <c r="AF2022" s="9">
        <f t="shared" si="286"/>
        <v>130</v>
      </c>
      <c r="AG2022" s="9">
        <f t="shared" si="279"/>
        <v>135</v>
      </c>
      <c r="AH2022" s="44">
        <f t="shared" si="287"/>
        <v>8.4367080161418462E-6</v>
      </c>
      <c r="AI2022">
        <f>AA2022/'Totals and Drop Down Lists'!W$6*Inputs!E$37</f>
        <v>9525.8814154806914</v>
      </c>
      <c r="AJ2022">
        <f>AB2022/'Totals and Drop Down Lists'!X$6*Inputs!F$37</f>
        <v>8061.4485977544482</v>
      </c>
      <c r="AK2022">
        <f>AC2022/'Totals and Drop Down Lists'!Y$6*Inputs!G$37</f>
        <v>1140.4744370326437</v>
      </c>
      <c r="AL2022">
        <f>AD2022/'Totals and Drop Down Lists'!Z$6*Inputs!H$37</f>
        <v>1274.7827019290282</v>
      </c>
      <c r="AM2022">
        <f>AE2022/'Totals and Drop Down Lists'!AA$6*Inputs!I$37</f>
        <v>921.39427604755917</v>
      </c>
      <c r="AN2022">
        <f>AF2022/'Totals and Drop Down Lists'!AB$6*Inputs!J$37</f>
        <v>2594.3701082448165</v>
      </c>
      <c r="AO2022">
        <f>AG2022/'Totals and Drop Down Lists'!AC$6*Inputs!K$37</f>
        <v>2514.1827841773684</v>
      </c>
      <c r="AP2022">
        <f>AH2022/'Totals and Drop Down Lists'!AD$6*Inputs!L$37</f>
        <v>1985.4097301179238</v>
      </c>
      <c r="AQ2022">
        <f>IF(OR($D2022="51",$D2022="52",$D2022="61"),(AA2022/'Totals and Drop Down Lists'!W$4)*Inputs!E$38,0)</f>
        <v>0</v>
      </c>
      <c r="AR2022">
        <f>IF(OR($D2022="51",$D2022="52",$D2022="61"),(AB2022/'Totals and Drop Down Lists'!X$4)*Inputs!F$38,0)</f>
        <v>0</v>
      </c>
      <c r="AS2022">
        <f>IF(OR($D2022="51",$D2022="52",$D2022="61"),(AC2022/'Totals and Drop Down Lists'!Y$4)*Inputs!G$38,0)</f>
        <v>0</v>
      </c>
      <c r="AT2022">
        <f>IF(OR($D2022="51",$D2022="52",$D2022="61"),(AD2022/'Totals and Drop Down Lists'!Z$4)*Inputs!H$38,0)</f>
        <v>0</v>
      </c>
      <c r="AU2022">
        <f>IF(OR($D2022="51",$D2022="52",$D2022="61"),(AE2022/'Totals and Drop Down Lists'!AA$4)*Inputs!I$38,0)</f>
        <v>0</v>
      </c>
      <c r="AV2022">
        <f>IF(OR($D2022="51",$D2022="52",$D2022="61"),(AF2022/'Totals and Drop Down Lists'!AB$4)*Inputs!J$38,0)</f>
        <v>0</v>
      </c>
      <c r="AW2022">
        <f>IF(OR($D2022="51",$D2022="52",$D2022="61"),(AG2022/'Totals and Drop Down Lists'!AC$4)*Inputs!K$38,0)</f>
        <v>0</v>
      </c>
      <c r="AX2022">
        <f>IF(OR($D2022="51",$D2022="52",$D2022="61"),(AH2022/'Totals and Drop Down Lists'!AD$4)*Inputs!L$38,0)</f>
        <v>0</v>
      </c>
      <c r="AY2022">
        <f>IF(OR($D2022="51",$D2022="52",$D2022="61"),0,(AA2022/'Totals and Drop Down Lists'!W$5)*Inputs!E$39)</f>
        <v>0</v>
      </c>
      <c r="AZ2022">
        <f>IF(OR($D2022="51",$D2022="52",$D2022="61"),0,(AB2022/'Totals and Drop Down Lists'!X$5)*Inputs!F$39)</f>
        <v>0</v>
      </c>
      <c r="BA2022">
        <f>IF(OR($D2022="51",$D2022="52",$D2022="61"),0,(AC2022/'Totals and Drop Down Lists'!Y$5)*Inputs!G$39)</f>
        <v>0</v>
      </c>
      <c r="BB2022">
        <f>IF(OR($D2022="51",$D2022="52",$D2022="61"),0,(AD2022/'Totals and Drop Down Lists'!Z$5)*Inputs!H$39)</f>
        <v>0</v>
      </c>
      <c r="BC2022">
        <f>IF(OR($D2022="51",$D2022="52",$D2022="61"),0,(AE2022/'Totals and Drop Down Lists'!AA$5)*Inputs!I$39)</f>
        <v>0</v>
      </c>
      <c r="BD2022">
        <f>IF(OR($D2022="51",$D2022="52",$D2022="61"),0,(AF2022/'Totals and Drop Down Lists'!AB$5)*Inputs!J$39)</f>
        <v>0</v>
      </c>
      <c r="BE2022">
        <f>IF(OR($D2022="51",$D2022="52",$D2022="61"),0,(AG2022/'Totals and Drop Down Lists'!AC$5)*Inputs!K$39)</f>
        <v>0</v>
      </c>
      <c r="BF2022">
        <f>IF(OR($D2022="51",$D2022="52",$D2022="61"),0,(AH2022/'Totals and Drop Down Lists'!AD$5)*Inputs!L$39)</f>
        <v>0</v>
      </c>
      <c r="BG2022" s="10">
        <f t="shared" si="280"/>
        <v>28017.944050784481</v>
      </c>
    </row>
    <row r="2023" spans="1:59" ht="28.8">
      <c r="A2023" s="1" t="s">
        <v>7548</v>
      </c>
      <c r="B2023" s="1" t="s">
        <v>3327</v>
      </c>
      <c r="C2023" s="1" t="s">
        <v>2279</v>
      </c>
      <c r="D2023" s="1" t="s">
        <v>25</v>
      </c>
      <c r="E2023" s="1" t="s">
        <v>3340</v>
      </c>
      <c r="F2023" s="2">
        <v>17403</v>
      </c>
      <c r="G2023" s="2">
        <v>267</v>
      </c>
      <c r="H2023" s="2">
        <v>0</v>
      </c>
      <c r="I2023" s="2">
        <v>4314</v>
      </c>
      <c r="J2023" s="2">
        <v>6614</v>
      </c>
      <c r="K2023" s="2">
        <v>1775</v>
      </c>
      <c r="L2023" s="2">
        <v>56</v>
      </c>
      <c r="M2023" s="2">
        <v>36</v>
      </c>
      <c r="N2023" s="2">
        <v>0</v>
      </c>
      <c r="O2023" s="2">
        <v>92</v>
      </c>
      <c r="P2023" s="2">
        <v>0</v>
      </c>
      <c r="Q2023" s="2">
        <v>28</v>
      </c>
      <c r="R2023" s="2">
        <v>457</v>
      </c>
      <c r="S2023" s="2">
        <v>647800</v>
      </c>
      <c r="T2023" s="2">
        <v>39698500</v>
      </c>
      <c r="U2023" s="2">
        <v>193</v>
      </c>
      <c r="V2023" s="2">
        <v>214</v>
      </c>
      <c r="W2023" s="2">
        <v>44</v>
      </c>
      <c r="X2023" s="2">
        <v>525</v>
      </c>
      <c r="Y2023" s="2">
        <v>48</v>
      </c>
      <c r="Z2023" s="2">
        <v>224</v>
      </c>
      <c r="AA2023" s="9">
        <f t="shared" si="281"/>
        <v>17403</v>
      </c>
      <c r="AB2023" s="9">
        <f t="shared" si="282"/>
        <v>4047</v>
      </c>
      <c r="AC2023" s="9">
        <f t="shared" si="283"/>
        <v>669</v>
      </c>
      <c r="AD2023" s="9">
        <f t="shared" si="284"/>
        <v>457</v>
      </c>
      <c r="AE2023" s="44">
        <f t="shared" si="285"/>
        <v>3.3268123892084187E-5</v>
      </c>
      <c r="AF2023" s="9">
        <f t="shared" si="286"/>
        <v>267</v>
      </c>
      <c r="AG2023" s="9">
        <f t="shared" si="279"/>
        <v>272</v>
      </c>
      <c r="AH2023" s="44">
        <f t="shared" si="287"/>
        <v>2.7161525446406369E-5</v>
      </c>
      <c r="AI2023">
        <f>AA2023/'Totals and Drop Down Lists'!W$6*Inputs!E$37</f>
        <v>15786.964505629032</v>
      </c>
      <c r="AJ2023">
        <f>AB2023/'Totals and Drop Down Lists'!X$6*Inputs!F$37</f>
        <v>13316.196928617244</v>
      </c>
      <c r="AK2023">
        <f>AC2023/'Totals and Drop Down Lists'!Y$6*Inputs!G$37</f>
        <v>4410.2739790453097</v>
      </c>
      <c r="AL2023">
        <f>AD2023/'Totals and Drop Down Lists'!Z$6*Inputs!H$37</f>
        <v>3663.9980803872072</v>
      </c>
      <c r="AM2023">
        <f>AE2023/'Totals and Drop Down Lists'!AA$6*Inputs!I$37</f>
        <v>4141.5271309684067</v>
      </c>
      <c r="AN2023">
        <f>AF2023/'Totals and Drop Down Lists'!AB$6*Inputs!J$37</f>
        <v>5328.4370684720461</v>
      </c>
      <c r="AO2023">
        <f>AG2023/'Totals and Drop Down Lists'!AC$6*Inputs!K$37</f>
        <v>5065.6127207129202</v>
      </c>
      <c r="AP2023">
        <f>AH2023/'Totals and Drop Down Lists'!AD$6*Inputs!L$37</f>
        <v>6391.9193129551732</v>
      </c>
      <c r="AQ2023">
        <f>IF(OR($D2023="51",$D2023="52",$D2023="61"),(AA2023/'Totals and Drop Down Lists'!W$4)*Inputs!E$38,0)</f>
        <v>0</v>
      </c>
      <c r="AR2023">
        <f>IF(OR($D2023="51",$D2023="52",$D2023="61"),(AB2023/'Totals and Drop Down Lists'!X$4)*Inputs!F$38,0)</f>
        <v>0</v>
      </c>
      <c r="AS2023">
        <f>IF(OR($D2023="51",$D2023="52",$D2023="61"),(AC2023/'Totals and Drop Down Lists'!Y$4)*Inputs!G$38,0)</f>
        <v>0</v>
      </c>
      <c r="AT2023">
        <f>IF(OR($D2023="51",$D2023="52",$D2023="61"),(AD2023/'Totals and Drop Down Lists'!Z$4)*Inputs!H$38,0)</f>
        <v>0</v>
      </c>
      <c r="AU2023">
        <f>IF(OR($D2023="51",$D2023="52",$D2023="61"),(AE2023/'Totals and Drop Down Lists'!AA$4)*Inputs!I$38,0)</f>
        <v>0</v>
      </c>
      <c r="AV2023">
        <f>IF(OR($D2023="51",$D2023="52",$D2023="61"),(AF2023/'Totals and Drop Down Lists'!AB$4)*Inputs!J$38,0)</f>
        <v>0</v>
      </c>
      <c r="AW2023">
        <f>IF(OR($D2023="51",$D2023="52",$D2023="61"),(AG2023/'Totals and Drop Down Lists'!AC$4)*Inputs!K$38,0)</f>
        <v>0</v>
      </c>
      <c r="AX2023">
        <f>IF(OR($D2023="51",$D2023="52",$D2023="61"),(AH2023/'Totals and Drop Down Lists'!AD$4)*Inputs!L$38,0)</f>
        <v>0</v>
      </c>
      <c r="AY2023">
        <f>IF(OR($D2023="51",$D2023="52",$D2023="61"),0,(AA2023/'Totals and Drop Down Lists'!W$5)*Inputs!E$39)</f>
        <v>0</v>
      </c>
      <c r="AZ2023">
        <f>IF(OR($D2023="51",$D2023="52",$D2023="61"),0,(AB2023/'Totals and Drop Down Lists'!X$5)*Inputs!F$39)</f>
        <v>0</v>
      </c>
      <c r="BA2023">
        <f>IF(OR($D2023="51",$D2023="52",$D2023="61"),0,(AC2023/'Totals and Drop Down Lists'!Y$5)*Inputs!G$39)</f>
        <v>0</v>
      </c>
      <c r="BB2023">
        <f>IF(OR($D2023="51",$D2023="52",$D2023="61"),0,(AD2023/'Totals and Drop Down Lists'!Z$5)*Inputs!H$39)</f>
        <v>0</v>
      </c>
      <c r="BC2023">
        <f>IF(OR($D2023="51",$D2023="52",$D2023="61"),0,(AE2023/'Totals and Drop Down Lists'!AA$5)*Inputs!I$39)</f>
        <v>0</v>
      </c>
      <c r="BD2023">
        <f>IF(OR($D2023="51",$D2023="52",$D2023="61"),0,(AF2023/'Totals and Drop Down Lists'!AB$5)*Inputs!J$39)</f>
        <v>0</v>
      </c>
      <c r="BE2023">
        <f>IF(OR($D2023="51",$D2023="52",$D2023="61"),0,(AG2023/'Totals and Drop Down Lists'!AC$5)*Inputs!K$39)</f>
        <v>0</v>
      </c>
      <c r="BF2023">
        <f>IF(OR($D2023="51",$D2023="52",$D2023="61"),0,(AH2023/'Totals and Drop Down Lists'!AD$5)*Inputs!L$39)</f>
        <v>0</v>
      </c>
      <c r="BG2023" s="10">
        <f t="shared" si="280"/>
        <v>58104.929726787348</v>
      </c>
    </row>
    <row r="2024" spans="1:59" ht="28.8">
      <c r="A2024" s="1" t="s">
        <v>7548</v>
      </c>
      <c r="B2024" s="1" t="s">
        <v>3327</v>
      </c>
      <c r="C2024" s="1" t="s">
        <v>37</v>
      </c>
      <c r="D2024" s="1" t="s">
        <v>25</v>
      </c>
      <c r="E2024" s="1" t="s">
        <v>3341</v>
      </c>
      <c r="F2024" s="2">
        <v>8440</v>
      </c>
      <c r="G2024" s="2">
        <v>159</v>
      </c>
      <c r="H2024" s="2">
        <v>0</v>
      </c>
      <c r="I2024" s="2">
        <v>2007</v>
      </c>
      <c r="J2024" s="2">
        <v>3378</v>
      </c>
      <c r="K2024" s="2">
        <v>967</v>
      </c>
      <c r="L2024" s="2">
        <v>37</v>
      </c>
      <c r="M2024" s="2">
        <v>10</v>
      </c>
      <c r="N2024" s="2">
        <v>0</v>
      </c>
      <c r="O2024" s="2">
        <v>47</v>
      </c>
      <c r="P2024" s="2">
        <v>22</v>
      </c>
      <c r="Q2024" s="2">
        <v>0</v>
      </c>
      <c r="R2024" s="2">
        <v>376</v>
      </c>
      <c r="S2024" s="2">
        <v>370700</v>
      </c>
      <c r="T2024" s="2">
        <v>25352100</v>
      </c>
      <c r="U2024" s="2">
        <v>89</v>
      </c>
      <c r="V2024" s="2">
        <v>104</v>
      </c>
      <c r="W2024" s="2">
        <v>14</v>
      </c>
      <c r="X2024" s="2">
        <v>189</v>
      </c>
      <c r="Y2024" s="2">
        <v>19</v>
      </c>
      <c r="Z2024" s="2">
        <v>100</v>
      </c>
      <c r="AA2024" s="9">
        <f t="shared" si="281"/>
        <v>8440</v>
      </c>
      <c r="AB2024" s="9">
        <f t="shared" si="282"/>
        <v>1848</v>
      </c>
      <c r="AC2024" s="9">
        <f t="shared" si="283"/>
        <v>492</v>
      </c>
      <c r="AD2024" s="9">
        <f t="shared" si="284"/>
        <v>376</v>
      </c>
      <c r="AE2024" s="44">
        <f t="shared" si="285"/>
        <v>1.9332547631891478E-5</v>
      </c>
      <c r="AF2024" s="9">
        <f t="shared" si="286"/>
        <v>71</v>
      </c>
      <c r="AG2024" s="9">
        <f t="shared" si="279"/>
        <v>119</v>
      </c>
      <c r="AH2024" s="44">
        <f t="shared" si="287"/>
        <v>1.267549348986438E-5</v>
      </c>
      <c r="AI2024">
        <f>AA2024/'Totals and Drop Down Lists'!W$6*Inputs!E$37</f>
        <v>7656.2650363448274</v>
      </c>
      <c r="AJ2024">
        <f>AB2024/'Totals and Drop Down Lists'!X$6*Inputs!F$37</f>
        <v>6080.6355137347837</v>
      </c>
      <c r="AK2024">
        <f>AC2024/'Totals and Drop Down Lists'!Y$6*Inputs!G$37</f>
        <v>3243.4301908674024</v>
      </c>
      <c r="AL2024">
        <f>AD2024/'Totals and Drop Down Lists'!Z$6*Inputs!H$37</f>
        <v>3014.5804775177021</v>
      </c>
      <c r="AM2024">
        <f>AE2024/'Totals and Drop Down Lists'!AA$6*Inputs!I$37</f>
        <v>2406.6962954670412</v>
      </c>
      <c r="AN2024">
        <f>AF2024/'Totals and Drop Down Lists'!AB$6*Inputs!J$37</f>
        <v>1416.9252129644767</v>
      </c>
      <c r="AO2024">
        <f>AG2024/'Totals and Drop Down Lists'!AC$6*Inputs!K$37</f>
        <v>2216.2055653119023</v>
      </c>
      <c r="AP2024">
        <f>AH2024/'Totals and Drop Down Lists'!AD$6*Inputs!L$37</f>
        <v>2982.9227301304318</v>
      </c>
      <c r="AQ2024">
        <f>IF(OR($D2024="51",$D2024="52",$D2024="61"),(AA2024/'Totals and Drop Down Lists'!W$4)*Inputs!E$38,0)</f>
        <v>0</v>
      </c>
      <c r="AR2024">
        <f>IF(OR($D2024="51",$D2024="52",$D2024="61"),(AB2024/'Totals and Drop Down Lists'!X$4)*Inputs!F$38,0)</f>
        <v>0</v>
      </c>
      <c r="AS2024">
        <f>IF(OR($D2024="51",$D2024="52",$D2024="61"),(AC2024/'Totals and Drop Down Lists'!Y$4)*Inputs!G$38,0)</f>
        <v>0</v>
      </c>
      <c r="AT2024">
        <f>IF(OR($D2024="51",$D2024="52",$D2024="61"),(AD2024/'Totals and Drop Down Lists'!Z$4)*Inputs!H$38,0)</f>
        <v>0</v>
      </c>
      <c r="AU2024">
        <f>IF(OR($D2024="51",$D2024="52",$D2024="61"),(AE2024/'Totals and Drop Down Lists'!AA$4)*Inputs!I$38,0)</f>
        <v>0</v>
      </c>
      <c r="AV2024">
        <f>IF(OR($D2024="51",$D2024="52",$D2024="61"),(AF2024/'Totals and Drop Down Lists'!AB$4)*Inputs!J$38,0)</f>
        <v>0</v>
      </c>
      <c r="AW2024">
        <f>IF(OR($D2024="51",$D2024="52",$D2024="61"),(AG2024/'Totals and Drop Down Lists'!AC$4)*Inputs!K$38,0)</f>
        <v>0</v>
      </c>
      <c r="AX2024">
        <f>IF(OR($D2024="51",$D2024="52",$D2024="61"),(AH2024/'Totals and Drop Down Lists'!AD$4)*Inputs!L$38,0)</f>
        <v>0</v>
      </c>
      <c r="AY2024">
        <f>IF(OR($D2024="51",$D2024="52",$D2024="61"),0,(AA2024/'Totals and Drop Down Lists'!W$5)*Inputs!E$39)</f>
        <v>0</v>
      </c>
      <c r="AZ2024">
        <f>IF(OR($D2024="51",$D2024="52",$D2024="61"),0,(AB2024/'Totals and Drop Down Lists'!X$5)*Inputs!F$39)</f>
        <v>0</v>
      </c>
      <c r="BA2024">
        <f>IF(OR($D2024="51",$D2024="52",$D2024="61"),0,(AC2024/'Totals and Drop Down Lists'!Y$5)*Inputs!G$39)</f>
        <v>0</v>
      </c>
      <c r="BB2024">
        <f>IF(OR($D2024="51",$D2024="52",$D2024="61"),0,(AD2024/'Totals and Drop Down Lists'!Z$5)*Inputs!H$39)</f>
        <v>0</v>
      </c>
      <c r="BC2024">
        <f>IF(OR($D2024="51",$D2024="52",$D2024="61"),0,(AE2024/'Totals and Drop Down Lists'!AA$5)*Inputs!I$39)</f>
        <v>0</v>
      </c>
      <c r="BD2024">
        <f>IF(OR($D2024="51",$D2024="52",$D2024="61"),0,(AF2024/'Totals and Drop Down Lists'!AB$5)*Inputs!J$39)</f>
        <v>0</v>
      </c>
      <c r="BE2024">
        <f>IF(OR($D2024="51",$D2024="52",$D2024="61"),0,(AG2024/'Totals and Drop Down Lists'!AC$5)*Inputs!K$39)</f>
        <v>0</v>
      </c>
      <c r="BF2024">
        <f>IF(OR($D2024="51",$D2024="52",$D2024="61"),0,(AH2024/'Totals and Drop Down Lists'!AD$5)*Inputs!L$39)</f>
        <v>0</v>
      </c>
      <c r="BG2024" s="10">
        <f t="shared" si="280"/>
        <v>29017.661022338569</v>
      </c>
    </row>
    <row r="2025" spans="1:59" ht="28.8">
      <c r="A2025" s="1" t="s">
        <v>7548</v>
      </c>
      <c r="B2025" s="1" t="s">
        <v>3327</v>
      </c>
      <c r="C2025" s="1" t="s">
        <v>3342</v>
      </c>
      <c r="D2025" s="1" t="s">
        <v>25</v>
      </c>
      <c r="E2025" s="1" t="s">
        <v>3343</v>
      </c>
      <c r="F2025" s="2">
        <v>9553</v>
      </c>
      <c r="G2025" s="2">
        <v>203</v>
      </c>
      <c r="H2025" s="2">
        <v>0</v>
      </c>
      <c r="I2025" s="2">
        <v>3008</v>
      </c>
      <c r="J2025" s="2">
        <v>3190</v>
      </c>
      <c r="K2025" s="2">
        <v>639</v>
      </c>
      <c r="L2025" s="2">
        <v>33</v>
      </c>
      <c r="M2025" s="2">
        <v>11</v>
      </c>
      <c r="N2025" s="2">
        <v>0</v>
      </c>
      <c r="O2025" s="2">
        <v>22</v>
      </c>
      <c r="P2025" s="2">
        <v>3</v>
      </c>
      <c r="Q2025" s="2">
        <v>0</v>
      </c>
      <c r="R2025" s="2">
        <v>156</v>
      </c>
      <c r="S2025" s="2">
        <v>235500</v>
      </c>
      <c r="T2025" s="2">
        <v>13525900</v>
      </c>
      <c r="U2025" s="2">
        <v>92</v>
      </c>
      <c r="V2025" s="2">
        <v>99</v>
      </c>
      <c r="W2025" s="2">
        <v>60</v>
      </c>
      <c r="X2025" s="2">
        <v>239</v>
      </c>
      <c r="Y2025" s="2">
        <v>39</v>
      </c>
      <c r="Z2025" s="2">
        <v>99</v>
      </c>
      <c r="AA2025" s="9">
        <f t="shared" si="281"/>
        <v>9553</v>
      </c>
      <c r="AB2025" s="9">
        <f t="shared" si="282"/>
        <v>2805</v>
      </c>
      <c r="AC2025" s="9">
        <f t="shared" si="283"/>
        <v>225</v>
      </c>
      <c r="AD2025" s="9">
        <f t="shared" si="284"/>
        <v>156</v>
      </c>
      <c r="AE2025" s="44">
        <f t="shared" si="285"/>
        <v>8.9393680678128296E-6</v>
      </c>
      <c r="AF2025" s="9">
        <f t="shared" si="286"/>
        <v>80</v>
      </c>
      <c r="AG2025" s="9">
        <f t="shared" si="279"/>
        <v>138</v>
      </c>
      <c r="AH2025" s="44">
        <f t="shared" si="287"/>
        <v>1.0285853816787038E-5</v>
      </c>
      <c r="AI2025">
        <f>AA2025/'Totals and Drop Down Lists'!W$6*Inputs!E$37</f>
        <v>8665.9123095026225</v>
      </c>
      <c r="AJ2025">
        <f>AB2025/'Totals and Drop Down Lists'!X$6*Inputs!F$37</f>
        <v>9229.5360476331534</v>
      </c>
      <c r="AK2025">
        <f>AC2025/'Totals and Drop Down Lists'!Y$6*Inputs!G$37</f>
        <v>1483.2760019210684</v>
      </c>
      <c r="AL2025">
        <f>AD2025/'Totals and Drop Down Lists'!Z$6*Inputs!H$37</f>
        <v>1250.7301981190465</v>
      </c>
      <c r="AM2025">
        <f>AE2025/'Totals and Drop Down Lists'!AA$6*Inputs!I$37</f>
        <v>1112.8561233766661</v>
      </c>
      <c r="AN2025">
        <f>AF2025/'Totals and Drop Down Lists'!AB$6*Inputs!J$37</f>
        <v>1596.5354512275794</v>
      </c>
      <c r="AO2025">
        <f>AG2025/'Totals and Drop Down Lists'!AC$6*Inputs!K$37</f>
        <v>2570.0535127146436</v>
      </c>
      <c r="AP2025">
        <f>AH2025/'Totals and Drop Down Lists'!AD$6*Inputs!L$37</f>
        <v>2420.5690432034762</v>
      </c>
      <c r="AQ2025">
        <f>IF(OR($D2025="51",$D2025="52",$D2025="61"),(AA2025/'Totals and Drop Down Lists'!W$4)*Inputs!E$38,0)</f>
        <v>0</v>
      </c>
      <c r="AR2025">
        <f>IF(OR($D2025="51",$D2025="52",$D2025="61"),(AB2025/'Totals and Drop Down Lists'!X$4)*Inputs!F$38,0)</f>
        <v>0</v>
      </c>
      <c r="AS2025">
        <f>IF(OR($D2025="51",$D2025="52",$D2025="61"),(AC2025/'Totals and Drop Down Lists'!Y$4)*Inputs!G$38,0)</f>
        <v>0</v>
      </c>
      <c r="AT2025">
        <f>IF(OR($D2025="51",$D2025="52",$D2025="61"),(AD2025/'Totals and Drop Down Lists'!Z$4)*Inputs!H$38,0)</f>
        <v>0</v>
      </c>
      <c r="AU2025">
        <f>IF(OR($D2025="51",$D2025="52",$D2025="61"),(AE2025/'Totals and Drop Down Lists'!AA$4)*Inputs!I$38,0)</f>
        <v>0</v>
      </c>
      <c r="AV2025">
        <f>IF(OR($D2025="51",$D2025="52",$D2025="61"),(AF2025/'Totals and Drop Down Lists'!AB$4)*Inputs!J$38,0)</f>
        <v>0</v>
      </c>
      <c r="AW2025">
        <f>IF(OR($D2025="51",$D2025="52",$D2025="61"),(AG2025/'Totals and Drop Down Lists'!AC$4)*Inputs!K$38,0)</f>
        <v>0</v>
      </c>
      <c r="AX2025">
        <f>IF(OR($D2025="51",$D2025="52",$D2025="61"),(AH2025/'Totals and Drop Down Lists'!AD$4)*Inputs!L$38,0)</f>
        <v>0</v>
      </c>
      <c r="AY2025">
        <f>IF(OR($D2025="51",$D2025="52",$D2025="61"),0,(AA2025/'Totals and Drop Down Lists'!W$5)*Inputs!E$39)</f>
        <v>0</v>
      </c>
      <c r="AZ2025">
        <f>IF(OR($D2025="51",$D2025="52",$D2025="61"),0,(AB2025/'Totals and Drop Down Lists'!X$5)*Inputs!F$39)</f>
        <v>0</v>
      </c>
      <c r="BA2025">
        <f>IF(OR($D2025="51",$D2025="52",$D2025="61"),0,(AC2025/'Totals and Drop Down Lists'!Y$5)*Inputs!G$39)</f>
        <v>0</v>
      </c>
      <c r="BB2025">
        <f>IF(OR($D2025="51",$D2025="52",$D2025="61"),0,(AD2025/'Totals and Drop Down Lists'!Z$5)*Inputs!H$39)</f>
        <v>0</v>
      </c>
      <c r="BC2025">
        <f>IF(OR($D2025="51",$D2025="52",$D2025="61"),0,(AE2025/'Totals and Drop Down Lists'!AA$5)*Inputs!I$39)</f>
        <v>0</v>
      </c>
      <c r="BD2025">
        <f>IF(OR($D2025="51",$D2025="52",$D2025="61"),0,(AF2025/'Totals and Drop Down Lists'!AB$5)*Inputs!J$39)</f>
        <v>0</v>
      </c>
      <c r="BE2025">
        <f>IF(OR($D2025="51",$D2025="52",$D2025="61"),0,(AG2025/'Totals and Drop Down Lists'!AC$5)*Inputs!K$39)</f>
        <v>0</v>
      </c>
      <c r="BF2025">
        <f>IF(OR($D2025="51",$D2025="52",$D2025="61"),0,(AH2025/'Totals and Drop Down Lists'!AD$5)*Inputs!L$39)</f>
        <v>0</v>
      </c>
      <c r="BG2025" s="10">
        <f t="shared" si="280"/>
        <v>28329.46868769826</v>
      </c>
    </row>
    <row r="2026" spans="1:59" ht="28.8">
      <c r="A2026" s="1" t="s">
        <v>7548</v>
      </c>
      <c r="B2026" s="1" t="s">
        <v>3327</v>
      </c>
      <c r="C2026" s="1" t="s">
        <v>39</v>
      </c>
      <c r="D2026" s="1" t="s">
        <v>25</v>
      </c>
      <c r="E2026" s="1" t="s">
        <v>3344</v>
      </c>
      <c r="F2026" s="2">
        <v>16614</v>
      </c>
      <c r="G2026" s="2">
        <v>229</v>
      </c>
      <c r="H2026" s="2">
        <v>0</v>
      </c>
      <c r="I2026" s="2">
        <v>3857</v>
      </c>
      <c r="J2026" s="2">
        <v>6305</v>
      </c>
      <c r="K2026" s="2">
        <v>1005</v>
      </c>
      <c r="L2026" s="2">
        <v>56</v>
      </c>
      <c r="M2026" s="2">
        <v>25</v>
      </c>
      <c r="N2026" s="2">
        <v>0</v>
      </c>
      <c r="O2026" s="2">
        <v>38</v>
      </c>
      <c r="P2026" s="2">
        <v>10</v>
      </c>
      <c r="Q2026" s="2">
        <v>0</v>
      </c>
      <c r="R2026" s="2">
        <v>504</v>
      </c>
      <c r="S2026" s="2">
        <v>477900</v>
      </c>
      <c r="T2026" s="2">
        <v>30912700</v>
      </c>
      <c r="U2026" s="2">
        <v>37</v>
      </c>
      <c r="V2026" s="2">
        <v>48</v>
      </c>
      <c r="W2026" s="2">
        <v>0</v>
      </c>
      <c r="X2026" s="2">
        <v>303</v>
      </c>
      <c r="Y2026" s="2">
        <v>34</v>
      </c>
      <c r="Z2026" s="2">
        <v>184</v>
      </c>
      <c r="AA2026" s="9">
        <f t="shared" si="281"/>
        <v>16614</v>
      </c>
      <c r="AB2026" s="9">
        <f t="shared" si="282"/>
        <v>3628</v>
      </c>
      <c r="AC2026" s="9">
        <f t="shared" si="283"/>
        <v>633</v>
      </c>
      <c r="AD2026" s="9">
        <f t="shared" si="284"/>
        <v>504</v>
      </c>
      <c r="AE2026" s="44">
        <f t="shared" si="285"/>
        <v>1.1187751685448301E-5</v>
      </c>
      <c r="AF2026" s="9">
        <f t="shared" si="286"/>
        <v>255</v>
      </c>
      <c r="AG2026" s="9">
        <f t="shared" si="279"/>
        <v>218</v>
      </c>
      <c r="AH2026" s="44">
        <f t="shared" si="287"/>
        <v>1.2929703049581799E-5</v>
      </c>
      <c r="AI2026">
        <f>AA2026/'Totals and Drop Down Lists'!W$6*Inputs!E$37</f>
        <v>15071.230724387791</v>
      </c>
      <c r="AJ2026">
        <f>AB2026/'Totals and Drop Down Lists'!X$6*Inputs!F$37</f>
        <v>11937.524699042098</v>
      </c>
      <c r="AK2026">
        <f>AC2026/'Totals and Drop Down Lists'!Y$6*Inputs!G$37</f>
        <v>4172.9498187379386</v>
      </c>
      <c r="AL2026">
        <f>AD2026/'Totals and Drop Down Lists'!Z$6*Inputs!H$37</f>
        <v>4040.8206400769195</v>
      </c>
      <c r="AM2026">
        <f>AE2026/'Totals and Drop Down Lists'!AA$6*Inputs!I$37</f>
        <v>1392.7559392925809</v>
      </c>
      <c r="AN2026">
        <f>AF2026/'Totals and Drop Down Lists'!AB$6*Inputs!J$37</f>
        <v>5088.9567507879092</v>
      </c>
      <c r="AO2026">
        <f>AG2026/'Totals and Drop Down Lists'!AC$6*Inputs!K$37</f>
        <v>4059.939607041973</v>
      </c>
      <c r="AP2026">
        <f>AH2026/'Totals and Drop Down Lists'!AD$6*Inputs!L$37</f>
        <v>3042.7458426983085</v>
      </c>
      <c r="AQ2026">
        <f>IF(OR($D2026="51",$D2026="52",$D2026="61"),(AA2026/'Totals and Drop Down Lists'!W$4)*Inputs!E$38,0)</f>
        <v>0</v>
      </c>
      <c r="AR2026">
        <f>IF(OR($D2026="51",$D2026="52",$D2026="61"),(AB2026/'Totals and Drop Down Lists'!X$4)*Inputs!F$38,0)</f>
        <v>0</v>
      </c>
      <c r="AS2026">
        <f>IF(OR($D2026="51",$D2026="52",$D2026="61"),(AC2026/'Totals and Drop Down Lists'!Y$4)*Inputs!G$38,0)</f>
        <v>0</v>
      </c>
      <c r="AT2026">
        <f>IF(OR($D2026="51",$D2026="52",$D2026="61"),(AD2026/'Totals and Drop Down Lists'!Z$4)*Inputs!H$38,0)</f>
        <v>0</v>
      </c>
      <c r="AU2026">
        <f>IF(OR($D2026="51",$D2026="52",$D2026="61"),(AE2026/'Totals and Drop Down Lists'!AA$4)*Inputs!I$38,0)</f>
        <v>0</v>
      </c>
      <c r="AV2026">
        <f>IF(OR($D2026="51",$D2026="52",$D2026="61"),(AF2026/'Totals and Drop Down Lists'!AB$4)*Inputs!J$38,0)</f>
        <v>0</v>
      </c>
      <c r="AW2026">
        <f>IF(OR($D2026="51",$D2026="52",$D2026="61"),(AG2026/'Totals and Drop Down Lists'!AC$4)*Inputs!K$38,0)</f>
        <v>0</v>
      </c>
      <c r="AX2026">
        <f>IF(OR($D2026="51",$D2026="52",$D2026="61"),(AH2026/'Totals and Drop Down Lists'!AD$4)*Inputs!L$38,0)</f>
        <v>0</v>
      </c>
      <c r="AY2026">
        <f>IF(OR($D2026="51",$D2026="52",$D2026="61"),0,(AA2026/'Totals and Drop Down Lists'!W$5)*Inputs!E$39)</f>
        <v>0</v>
      </c>
      <c r="AZ2026">
        <f>IF(OR($D2026="51",$D2026="52",$D2026="61"),0,(AB2026/'Totals and Drop Down Lists'!X$5)*Inputs!F$39)</f>
        <v>0</v>
      </c>
      <c r="BA2026">
        <f>IF(OR($D2026="51",$D2026="52",$D2026="61"),0,(AC2026/'Totals and Drop Down Lists'!Y$5)*Inputs!G$39)</f>
        <v>0</v>
      </c>
      <c r="BB2026">
        <f>IF(OR($D2026="51",$D2026="52",$D2026="61"),0,(AD2026/'Totals and Drop Down Lists'!Z$5)*Inputs!H$39)</f>
        <v>0</v>
      </c>
      <c r="BC2026">
        <f>IF(OR($D2026="51",$D2026="52",$D2026="61"),0,(AE2026/'Totals and Drop Down Lists'!AA$5)*Inputs!I$39)</f>
        <v>0</v>
      </c>
      <c r="BD2026">
        <f>IF(OR($D2026="51",$D2026="52",$D2026="61"),0,(AF2026/'Totals and Drop Down Lists'!AB$5)*Inputs!J$39)</f>
        <v>0</v>
      </c>
      <c r="BE2026">
        <f>IF(OR($D2026="51",$D2026="52",$D2026="61"),0,(AG2026/'Totals and Drop Down Lists'!AC$5)*Inputs!K$39)</f>
        <v>0</v>
      </c>
      <c r="BF2026">
        <f>IF(OR($D2026="51",$D2026="52",$D2026="61"),0,(AH2026/'Totals and Drop Down Lists'!AD$5)*Inputs!L$39)</f>
        <v>0</v>
      </c>
      <c r="BG2026" s="10">
        <f t="shared" si="280"/>
        <v>48806.924022065527</v>
      </c>
    </row>
    <row r="2027" spans="1:59" ht="28.8">
      <c r="A2027" s="1" t="s">
        <v>7548</v>
      </c>
      <c r="B2027" s="1" t="s">
        <v>3327</v>
      </c>
      <c r="C2027" s="1" t="s">
        <v>41</v>
      </c>
      <c r="D2027" s="1" t="s">
        <v>25</v>
      </c>
      <c r="E2027" s="1" t="s">
        <v>3345</v>
      </c>
      <c r="F2027" s="2">
        <v>20539</v>
      </c>
      <c r="G2027" s="2">
        <v>409</v>
      </c>
      <c r="H2027" s="2">
        <v>15</v>
      </c>
      <c r="I2027" s="2">
        <v>5359</v>
      </c>
      <c r="J2027" s="2">
        <v>7750</v>
      </c>
      <c r="K2027" s="2">
        <v>2224</v>
      </c>
      <c r="L2027" s="2">
        <v>60</v>
      </c>
      <c r="M2027" s="2">
        <v>23</v>
      </c>
      <c r="N2027" s="2">
        <v>15</v>
      </c>
      <c r="O2027" s="2">
        <v>60</v>
      </c>
      <c r="P2027" s="2">
        <v>68</v>
      </c>
      <c r="Q2027" s="2">
        <v>6</v>
      </c>
      <c r="R2027" s="2">
        <v>555</v>
      </c>
      <c r="S2027" s="2">
        <v>1144600</v>
      </c>
      <c r="T2027" s="2">
        <v>55618000</v>
      </c>
      <c r="U2027" s="2">
        <v>240</v>
      </c>
      <c r="V2027" s="2">
        <v>229</v>
      </c>
      <c r="W2027" s="2">
        <v>25</v>
      </c>
      <c r="X2027" s="2">
        <v>455</v>
      </c>
      <c r="Y2027" s="2">
        <v>44</v>
      </c>
      <c r="Z2027" s="2">
        <v>290</v>
      </c>
      <c r="AA2027" s="9">
        <f t="shared" si="281"/>
        <v>20539</v>
      </c>
      <c r="AB2027" s="9">
        <f t="shared" si="282"/>
        <v>4935</v>
      </c>
      <c r="AC2027" s="9">
        <f t="shared" si="283"/>
        <v>787</v>
      </c>
      <c r="AD2027" s="9">
        <f t="shared" si="284"/>
        <v>555</v>
      </c>
      <c r="AE2027" s="44">
        <f t="shared" si="285"/>
        <v>4.4572156759671825E-5</v>
      </c>
      <c r="AF2027" s="9">
        <f t="shared" si="286"/>
        <v>201</v>
      </c>
      <c r="AG2027" s="9">
        <f t="shared" si="279"/>
        <v>334</v>
      </c>
      <c r="AH2027" s="44">
        <f t="shared" si="287"/>
        <v>3.5664047825103398E-5</v>
      </c>
      <c r="AI2027">
        <f>AA2027/'Totals and Drop Down Lists'!W$6*Inputs!E$37</f>
        <v>18631.756822450996</v>
      </c>
      <c r="AJ2027">
        <f>AB2027/'Totals and Drop Down Lists'!X$6*Inputs!F$37</f>
        <v>16238.060746905388</v>
      </c>
      <c r="AK2027">
        <f>AC2027/'Totals and Drop Down Lists'!Y$6*Inputs!G$37</f>
        <v>5188.1698378305809</v>
      </c>
      <c r="AL2027">
        <f>AD2027/'Totals and Drop Down Lists'!Z$6*Inputs!H$37</f>
        <v>4449.7132048466083</v>
      </c>
      <c r="AM2027">
        <f>AE2027/'Totals and Drop Down Lists'!AA$6*Inputs!I$37</f>
        <v>5548.7588390844203</v>
      </c>
      <c r="AN2027">
        <f>AF2027/'Totals and Drop Down Lists'!AB$6*Inputs!J$37</f>
        <v>4011.2953212092934</v>
      </c>
      <c r="AO2027">
        <f>AG2027/'Totals and Drop Down Lists'!AC$6*Inputs!K$37</f>
        <v>6220.2744438166001</v>
      </c>
      <c r="AP2027">
        <f>AH2027/'Totals and Drop Down Lists'!AD$6*Inputs!L$37</f>
        <v>8392.8171310273738</v>
      </c>
      <c r="AQ2027">
        <f>IF(OR($D2027="51",$D2027="52",$D2027="61"),(AA2027/'Totals and Drop Down Lists'!W$4)*Inputs!E$38,0)</f>
        <v>0</v>
      </c>
      <c r="AR2027">
        <f>IF(OR($D2027="51",$D2027="52",$D2027="61"),(AB2027/'Totals and Drop Down Lists'!X$4)*Inputs!F$38,0)</f>
        <v>0</v>
      </c>
      <c r="AS2027">
        <f>IF(OR($D2027="51",$D2027="52",$D2027="61"),(AC2027/'Totals and Drop Down Lists'!Y$4)*Inputs!G$38,0)</f>
        <v>0</v>
      </c>
      <c r="AT2027">
        <f>IF(OR($D2027="51",$D2027="52",$D2027="61"),(AD2027/'Totals and Drop Down Lists'!Z$4)*Inputs!H$38,0)</f>
        <v>0</v>
      </c>
      <c r="AU2027">
        <f>IF(OR($D2027="51",$D2027="52",$D2027="61"),(AE2027/'Totals and Drop Down Lists'!AA$4)*Inputs!I$38,0)</f>
        <v>0</v>
      </c>
      <c r="AV2027">
        <f>IF(OR($D2027="51",$D2027="52",$D2027="61"),(AF2027/'Totals and Drop Down Lists'!AB$4)*Inputs!J$38,0)</f>
        <v>0</v>
      </c>
      <c r="AW2027">
        <f>IF(OR($D2027="51",$D2027="52",$D2027="61"),(AG2027/'Totals and Drop Down Lists'!AC$4)*Inputs!K$38,0)</f>
        <v>0</v>
      </c>
      <c r="AX2027">
        <f>IF(OR($D2027="51",$D2027="52",$D2027="61"),(AH2027/'Totals and Drop Down Lists'!AD$4)*Inputs!L$38,0)</f>
        <v>0</v>
      </c>
      <c r="AY2027">
        <f>IF(OR($D2027="51",$D2027="52",$D2027="61"),0,(AA2027/'Totals and Drop Down Lists'!W$5)*Inputs!E$39)</f>
        <v>0</v>
      </c>
      <c r="AZ2027">
        <f>IF(OR($D2027="51",$D2027="52",$D2027="61"),0,(AB2027/'Totals and Drop Down Lists'!X$5)*Inputs!F$39)</f>
        <v>0</v>
      </c>
      <c r="BA2027">
        <f>IF(OR($D2027="51",$D2027="52",$D2027="61"),0,(AC2027/'Totals and Drop Down Lists'!Y$5)*Inputs!G$39)</f>
        <v>0</v>
      </c>
      <c r="BB2027">
        <f>IF(OR($D2027="51",$D2027="52",$D2027="61"),0,(AD2027/'Totals and Drop Down Lists'!Z$5)*Inputs!H$39)</f>
        <v>0</v>
      </c>
      <c r="BC2027">
        <f>IF(OR($D2027="51",$D2027="52",$D2027="61"),0,(AE2027/'Totals and Drop Down Lists'!AA$5)*Inputs!I$39)</f>
        <v>0</v>
      </c>
      <c r="BD2027">
        <f>IF(OR($D2027="51",$D2027="52",$D2027="61"),0,(AF2027/'Totals and Drop Down Lists'!AB$5)*Inputs!J$39)</f>
        <v>0</v>
      </c>
      <c r="BE2027">
        <f>IF(OR($D2027="51",$D2027="52",$D2027="61"),0,(AG2027/'Totals and Drop Down Lists'!AC$5)*Inputs!K$39)</f>
        <v>0</v>
      </c>
      <c r="BF2027">
        <f>IF(OR($D2027="51",$D2027="52",$D2027="61"),0,(AH2027/'Totals and Drop Down Lists'!AD$5)*Inputs!L$39)</f>
        <v>0</v>
      </c>
      <c r="BG2027" s="10">
        <f t="shared" si="280"/>
        <v>68680.846347171246</v>
      </c>
    </row>
    <row r="2028" spans="1:59" ht="28.8">
      <c r="A2028" s="1" t="s">
        <v>7548</v>
      </c>
      <c r="B2028" s="1" t="s">
        <v>3327</v>
      </c>
      <c r="C2028" s="1" t="s">
        <v>3346</v>
      </c>
      <c r="D2028" s="1" t="s">
        <v>25</v>
      </c>
      <c r="E2028" s="1" t="s">
        <v>3347</v>
      </c>
      <c r="F2028" s="2">
        <v>25815</v>
      </c>
      <c r="G2028" s="2">
        <v>1028</v>
      </c>
      <c r="H2028" s="2">
        <v>49</v>
      </c>
      <c r="I2028" s="2">
        <v>9661</v>
      </c>
      <c r="J2028" s="2">
        <v>9464</v>
      </c>
      <c r="K2028" s="2">
        <v>4418</v>
      </c>
      <c r="L2028" s="2">
        <v>116</v>
      </c>
      <c r="M2028" s="2">
        <v>3</v>
      </c>
      <c r="N2028" s="2">
        <v>9</v>
      </c>
      <c r="O2028" s="2">
        <v>105</v>
      </c>
      <c r="P2028" s="2">
        <v>15</v>
      </c>
      <c r="Q2028" s="2">
        <v>24</v>
      </c>
      <c r="R2028" s="2">
        <v>1043</v>
      </c>
      <c r="S2028" s="2">
        <v>2162300</v>
      </c>
      <c r="T2028" s="2">
        <v>114656600</v>
      </c>
      <c r="U2028" s="2">
        <v>380</v>
      </c>
      <c r="V2028" s="2">
        <v>455</v>
      </c>
      <c r="W2028" s="2">
        <v>104</v>
      </c>
      <c r="X2028" s="2">
        <v>1229</v>
      </c>
      <c r="Y2028" s="2">
        <v>187</v>
      </c>
      <c r="Z2028" s="2">
        <v>523</v>
      </c>
      <c r="AA2028" s="9">
        <f t="shared" si="281"/>
        <v>25815</v>
      </c>
      <c r="AB2028" s="9">
        <f t="shared" si="282"/>
        <v>8584</v>
      </c>
      <c r="AC2028" s="9">
        <f t="shared" si="283"/>
        <v>1315</v>
      </c>
      <c r="AD2028" s="9">
        <f t="shared" si="284"/>
        <v>1043</v>
      </c>
      <c r="AE2028" s="44">
        <f t="shared" si="285"/>
        <v>1.4403647269158021E-4</v>
      </c>
      <c r="AF2028" s="9">
        <f t="shared" si="286"/>
        <v>670</v>
      </c>
      <c r="AG2028" s="9">
        <f t="shared" si="279"/>
        <v>710</v>
      </c>
      <c r="AH2028" s="44">
        <f t="shared" si="287"/>
        <v>1.2332763830406638E-4</v>
      </c>
      <c r="AI2028">
        <f>AA2028/'Totals and Drop Down Lists'!W$6*Inputs!E$37</f>
        <v>23417.829610573663</v>
      </c>
      <c r="AJ2028">
        <f>AB2028/'Totals and Drop Down Lists'!X$6*Inputs!F$37</f>
        <v>28244.683576785381</v>
      </c>
      <c r="AK2028">
        <f>AC2028/'Totals and Drop Down Lists'!Y$6*Inputs!G$37</f>
        <v>8668.9241890053545</v>
      </c>
      <c r="AL2028">
        <f>AD2028/'Totals and Drop Down Lists'!Z$6*Inputs!H$37</f>
        <v>8362.2538246036256</v>
      </c>
      <c r="AM2028">
        <f>AE2028/'Totals and Drop Down Lists'!AA$6*Inputs!I$37</f>
        <v>17931.006913290592</v>
      </c>
      <c r="AN2028">
        <f>AF2028/'Totals and Drop Down Lists'!AB$6*Inputs!J$37</f>
        <v>13370.984404030978</v>
      </c>
      <c r="AO2028">
        <f>AG2028/'Totals and Drop Down Lists'!AC$6*Inputs!K$37</f>
        <v>13222.739087155051</v>
      </c>
      <c r="AP2028">
        <f>AH2028/'Totals and Drop Down Lists'!AD$6*Inputs!L$37</f>
        <v>29022.68190541591</v>
      </c>
      <c r="AQ2028">
        <f>IF(OR($D2028="51",$D2028="52",$D2028="61"),(AA2028/'Totals and Drop Down Lists'!W$4)*Inputs!E$38,0)</f>
        <v>0</v>
      </c>
      <c r="AR2028">
        <f>IF(OR($D2028="51",$D2028="52",$D2028="61"),(AB2028/'Totals and Drop Down Lists'!X$4)*Inputs!F$38,0)</f>
        <v>0</v>
      </c>
      <c r="AS2028">
        <f>IF(OR($D2028="51",$D2028="52",$D2028="61"),(AC2028/'Totals and Drop Down Lists'!Y$4)*Inputs!G$38,0)</f>
        <v>0</v>
      </c>
      <c r="AT2028">
        <f>IF(OR($D2028="51",$D2028="52",$D2028="61"),(AD2028/'Totals and Drop Down Lists'!Z$4)*Inputs!H$38,0)</f>
        <v>0</v>
      </c>
      <c r="AU2028">
        <f>IF(OR($D2028="51",$D2028="52",$D2028="61"),(AE2028/'Totals and Drop Down Lists'!AA$4)*Inputs!I$38,0)</f>
        <v>0</v>
      </c>
      <c r="AV2028">
        <f>IF(OR($D2028="51",$D2028="52",$D2028="61"),(AF2028/'Totals and Drop Down Lists'!AB$4)*Inputs!J$38,0)</f>
        <v>0</v>
      </c>
      <c r="AW2028">
        <f>IF(OR($D2028="51",$D2028="52",$D2028="61"),(AG2028/'Totals and Drop Down Lists'!AC$4)*Inputs!K$38,0)</f>
        <v>0</v>
      </c>
      <c r="AX2028">
        <f>IF(OR($D2028="51",$D2028="52",$D2028="61"),(AH2028/'Totals and Drop Down Lists'!AD$4)*Inputs!L$38,0)</f>
        <v>0</v>
      </c>
      <c r="AY2028">
        <f>IF(OR($D2028="51",$D2028="52",$D2028="61"),0,(AA2028/'Totals and Drop Down Lists'!W$5)*Inputs!E$39)</f>
        <v>0</v>
      </c>
      <c r="AZ2028">
        <f>IF(OR($D2028="51",$D2028="52",$D2028="61"),0,(AB2028/'Totals and Drop Down Lists'!X$5)*Inputs!F$39)</f>
        <v>0</v>
      </c>
      <c r="BA2028">
        <f>IF(OR($D2028="51",$D2028="52",$D2028="61"),0,(AC2028/'Totals and Drop Down Lists'!Y$5)*Inputs!G$39)</f>
        <v>0</v>
      </c>
      <c r="BB2028">
        <f>IF(OR($D2028="51",$D2028="52",$D2028="61"),0,(AD2028/'Totals and Drop Down Lists'!Z$5)*Inputs!H$39)</f>
        <v>0</v>
      </c>
      <c r="BC2028">
        <f>IF(OR($D2028="51",$D2028="52",$D2028="61"),0,(AE2028/'Totals and Drop Down Lists'!AA$5)*Inputs!I$39)</f>
        <v>0</v>
      </c>
      <c r="BD2028">
        <f>IF(OR($D2028="51",$D2028="52",$D2028="61"),0,(AF2028/'Totals and Drop Down Lists'!AB$5)*Inputs!J$39)</f>
        <v>0</v>
      </c>
      <c r="BE2028">
        <f>IF(OR($D2028="51",$D2028="52",$D2028="61"),0,(AG2028/'Totals and Drop Down Lists'!AC$5)*Inputs!K$39)</f>
        <v>0</v>
      </c>
      <c r="BF2028">
        <f>IF(OR($D2028="51",$D2028="52",$D2028="61"),0,(AH2028/'Totals and Drop Down Lists'!AD$5)*Inputs!L$39)</f>
        <v>0</v>
      </c>
      <c r="BG2028" s="10">
        <f t="shared" si="280"/>
        <v>142241.10351086056</v>
      </c>
    </row>
    <row r="2029" spans="1:59" ht="28.8">
      <c r="A2029" s="1" t="s">
        <v>7548</v>
      </c>
      <c r="B2029" s="1" t="s">
        <v>3327</v>
      </c>
      <c r="C2029" s="1" t="s">
        <v>51</v>
      </c>
      <c r="D2029" s="1" t="s">
        <v>25</v>
      </c>
      <c r="E2029" s="1" t="s">
        <v>3348</v>
      </c>
      <c r="F2029" s="2">
        <v>19520</v>
      </c>
      <c r="G2029" s="2">
        <v>310</v>
      </c>
      <c r="H2029" s="2">
        <v>27</v>
      </c>
      <c r="I2029" s="2">
        <v>5741</v>
      </c>
      <c r="J2029" s="2">
        <v>7036</v>
      </c>
      <c r="K2029" s="2">
        <v>1199</v>
      </c>
      <c r="L2029" s="2">
        <v>70</v>
      </c>
      <c r="M2029" s="2">
        <v>0</v>
      </c>
      <c r="N2029" s="2">
        <v>0</v>
      </c>
      <c r="O2029" s="2">
        <v>21</v>
      </c>
      <c r="P2029" s="2">
        <v>0</v>
      </c>
      <c r="Q2029" s="2">
        <v>1</v>
      </c>
      <c r="R2029" s="2">
        <v>558</v>
      </c>
      <c r="S2029" s="2">
        <v>453700</v>
      </c>
      <c r="T2029" s="2">
        <v>30185500</v>
      </c>
      <c r="U2029" s="2">
        <v>35</v>
      </c>
      <c r="V2029" s="2">
        <v>180</v>
      </c>
      <c r="W2029" s="2">
        <v>0</v>
      </c>
      <c r="X2029" s="2">
        <v>339</v>
      </c>
      <c r="Y2029" s="2">
        <v>75</v>
      </c>
      <c r="Z2029" s="2">
        <v>74</v>
      </c>
      <c r="AA2029" s="9">
        <f t="shared" si="281"/>
        <v>19520</v>
      </c>
      <c r="AB2029" s="9">
        <f t="shared" si="282"/>
        <v>5404</v>
      </c>
      <c r="AC2029" s="9">
        <f t="shared" si="283"/>
        <v>650</v>
      </c>
      <c r="AD2029" s="9">
        <f t="shared" si="284"/>
        <v>558</v>
      </c>
      <c r="AE2029" s="44">
        <f t="shared" si="285"/>
        <v>1.4269485725498465E-5</v>
      </c>
      <c r="AF2029" s="9">
        <f t="shared" si="286"/>
        <v>159</v>
      </c>
      <c r="AG2029" s="9">
        <f t="shared" si="279"/>
        <v>149</v>
      </c>
      <c r="AH2029" s="44">
        <f t="shared" si="287"/>
        <v>9.4478003455970653E-6</v>
      </c>
      <c r="AI2029">
        <f>AA2029/'Totals and Drop Down Lists'!W$6*Inputs!E$37</f>
        <v>17707.38074756529</v>
      </c>
      <c r="AJ2029">
        <f>AB2029/'Totals and Drop Down Lists'!X$6*Inputs!F$37</f>
        <v>17781.252335618381</v>
      </c>
      <c r="AK2029">
        <f>AC2029/'Totals and Drop Down Lists'!Y$6*Inputs!G$37</f>
        <v>4285.0195611053086</v>
      </c>
      <c r="AL2029">
        <f>AD2029/'Totals and Drop Down Lists'!Z$6*Inputs!H$37</f>
        <v>4473.7657086565905</v>
      </c>
      <c r="AM2029">
        <f>AE2029/'Totals and Drop Down Lists'!AA$6*Inputs!I$37</f>
        <v>1776.3990079158004</v>
      </c>
      <c r="AN2029">
        <f>AF2029/'Totals and Drop Down Lists'!AB$6*Inputs!J$37</f>
        <v>3173.1142093148142</v>
      </c>
      <c r="AO2029">
        <f>AG2029/'Totals and Drop Down Lists'!AC$6*Inputs!K$37</f>
        <v>2774.9128506846509</v>
      </c>
      <c r="AP2029">
        <f>AH2029/'Totals and Drop Down Lists'!AD$6*Inputs!L$37</f>
        <v>2223.3499960495164</v>
      </c>
      <c r="AQ2029">
        <f>IF(OR($D2029="51",$D2029="52",$D2029="61"),(AA2029/'Totals and Drop Down Lists'!W$4)*Inputs!E$38,0)</f>
        <v>0</v>
      </c>
      <c r="AR2029">
        <f>IF(OR($D2029="51",$D2029="52",$D2029="61"),(AB2029/'Totals and Drop Down Lists'!X$4)*Inputs!F$38,0)</f>
        <v>0</v>
      </c>
      <c r="AS2029">
        <f>IF(OR($D2029="51",$D2029="52",$D2029="61"),(AC2029/'Totals and Drop Down Lists'!Y$4)*Inputs!G$38,0)</f>
        <v>0</v>
      </c>
      <c r="AT2029">
        <f>IF(OR($D2029="51",$D2029="52",$D2029="61"),(AD2029/'Totals and Drop Down Lists'!Z$4)*Inputs!H$38,0)</f>
        <v>0</v>
      </c>
      <c r="AU2029">
        <f>IF(OR($D2029="51",$D2029="52",$D2029="61"),(AE2029/'Totals and Drop Down Lists'!AA$4)*Inputs!I$38,0)</f>
        <v>0</v>
      </c>
      <c r="AV2029">
        <f>IF(OR($D2029="51",$D2029="52",$D2029="61"),(AF2029/'Totals and Drop Down Lists'!AB$4)*Inputs!J$38,0)</f>
        <v>0</v>
      </c>
      <c r="AW2029">
        <f>IF(OR($D2029="51",$D2029="52",$D2029="61"),(AG2029/'Totals and Drop Down Lists'!AC$4)*Inputs!K$38,0)</f>
        <v>0</v>
      </c>
      <c r="AX2029">
        <f>IF(OR($D2029="51",$D2029="52",$D2029="61"),(AH2029/'Totals and Drop Down Lists'!AD$4)*Inputs!L$38,0)</f>
        <v>0</v>
      </c>
      <c r="AY2029">
        <f>IF(OR($D2029="51",$D2029="52",$D2029="61"),0,(AA2029/'Totals and Drop Down Lists'!W$5)*Inputs!E$39)</f>
        <v>0</v>
      </c>
      <c r="AZ2029">
        <f>IF(OR($D2029="51",$D2029="52",$D2029="61"),0,(AB2029/'Totals and Drop Down Lists'!X$5)*Inputs!F$39)</f>
        <v>0</v>
      </c>
      <c r="BA2029">
        <f>IF(OR($D2029="51",$D2029="52",$D2029="61"),0,(AC2029/'Totals and Drop Down Lists'!Y$5)*Inputs!G$39)</f>
        <v>0</v>
      </c>
      <c r="BB2029">
        <f>IF(OR($D2029="51",$D2029="52",$D2029="61"),0,(AD2029/'Totals and Drop Down Lists'!Z$5)*Inputs!H$39)</f>
        <v>0</v>
      </c>
      <c r="BC2029">
        <f>IF(OR($D2029="51",$D2029="52",$D2029="61"),0,(AE2029/'Totals and Drop Down Lists'!AA$5)*Inputs!I$39)</f>
        <v>0</v>
      </c>
      <c r="BD2029">
        <f>IF(OR($D2029="51",$D2029="52",$D2029="61"),0,(AF2029/'Totals and Drop Down Lists'!AB$5)*Inputs!J$39)</f>
        <v>0</v>
      </c>
      <c r="BE2029">
        <f>IF(OR($D2029="51",$D2029="52",$D2029="61"),0,(AG2029/'Totals and Drop Down Lists'!AC$5)*Inputs!K$39)</f>
        <v>0</v>
      </c>
      <c r="BF2029">
        <f>IF(OR($D2029="51",$D2029="52",$D2029="61"),0,(AH2029/'Totals and Drop Down Lists'!AD$5)*Inputs!L$39)</f>
        <v>0</v>
      </c>
      <c r="BG2029" s="10">
        <f t="shared" si="280"/>
        <v>54195.194416910352</v>
      </c>
    </row>
    <row r="2030" spans="1:59" ht="28.8">
      <c r="A2030" s="1" t="s">
        <v>7548</v>
      </c>
      <c r="B2030" s="1" t="s">
        <v>3327</v>
      </c>
      <c r="C2030" s="1" t="s">
        <v>1900</v>
      </c>
      <c r="D2030" s="1" t="s">
        <v>25</v>
      </c>
      <c r="E2030" s="1" t="s">
        <v>3349</v>
      </c>
      <c r="F2030" s="2">
        <v>163975</v>
      </c>
      <c r="G2030" s="2">
        <v>780</v>
      </c>
      <c r="H2030" s="2">
        <v>120</v>
      </c>
      <c r="I2030" s="2">
        <v>15893</v>
      </c>
      <c r="J2030" s="2">
        <v>57979</v>
      </c>
      <c r="K2030" s="2">
        <v>14422</v>
      </c>
      <c r="L2030" s="2">
        <v>352</v>
      </c>
      <c r="M2030" s="2">
        <v>46</v>
      </c>
      <c r="N2030" s="2">
        <v>0</v>
      </c>
      <c r="O2030" s="2">
        <v>653</v>
      </c>
      <c r="P2030" s="2">
        <v>157</v>
      </c>
      <c r="Q2030" s="2">
        <v>61</v>
      </c>
      <c r="R2030" s="2">
        <v>714</v>
      </c>
      <c r="S2030" s="2">
        <v>12910200</v>
      </c>
      <c r="T2030" s="2">
        <v>648436400</v>
      </c>
      <c r="U2030" s="2">
        <v>936</v>
      </c>
      <c r="V2030" s="2">
        <v>435</v>
      </c>
      <c r="W2030" s="2">
        <v>0</v>
      </c>
      <c r="X2030" s="2">
        <v>1775</v>
      </c>
      <c r="Y2030" s="2">
        <v>210</v>
      </c>
      <c r="Z2030" s="2">
        <v>1115</v>
      </c>
      <c r="AA2030" s="9">
        <f t="shared" si="281"/>
        <v>163975</v>
      </c>
      <c r="AB2030" s="9">
        <f t="shared" si="282"/>
        <v>14993</v>
      </c>
      <c r="AC2030" s="9">
        <f t="shared" si="283"/>
        <v>1983</v>
      </c>
      <c r="AD2030" s="9">
        <f t="shared" si="284"/>
        <v>714</v>
      </c>
      <c r="AE2030" s="44">
        <f t="shared" si="285"/>
        <v>2.5053940855618583E-4</v>
      </c>
      <c r="AF2030" s="9">
        <f t="shared" si="286"/>
        <v>1340</v>
      </c>
      <c r="AG2030" s="9">
        <f t="shared" si="279"/>
        <v>1325</v>
      </c>
      <c r="AH2030" s="44">
        <f t="shared" si="287"/>
        <v>1.2263706133148951E-4</v>
      </c>
      <c r="AI2030">
        <f>AA2030/'Totals and Drop Down Lists'!W$6*Inputs!E$37</f>
        <v>148748.34826239847</v>
      </c>
      <c r="AJ2030">
        <f>AB2030/'Totals and Drop Down Lists'!X$6*Inputs!F$37</f>
        <v>49332.775031074467</v>
      </c>
      <c r="AK2030">
        <f>AC2030/'Totals and Drop Down Lists'!Y$6*Inputs!G$37</f>
        <v>13072.605830264349</v>
      </c>
      <c r="AL2030">
        <f>AD2030/'Totals and Drop Down Lists'!Z$6*Inputs!H$37</f>
        <v>5724.4959067756363</v>
      </c>
      <c r="AM2030">
        <f>AE2030/'Totals and Drop Down Lists'!AA$6*Inputs!I$37</f>
        <v>31189.488210337942</v>
      </c>
      <c r="AN2030">
        <f>AF2030/'Totals and Drop Down Lists'!AB$6*Inputs!J$37</f>
        <v>26741.968808061956</v>
      </c>
      <c r="AO2030">
        <f>AG2030/'Totals and Drop Down Lists'!AC$6*Inputs!K$37</f>
        <v>24676.238437296393</v>
      </c>
      <c r="AP2030">
        <f>AH2030/'Totals and Drop Down Lists'!AD$6*Inputs!L$37</f>
        <v>28860.168489267548</v>
      </c>
      <c r="AQ2030">
        <f>IF(OR($D2030="51",$D2030="52",$D2030="61"),(AA2030/'Totals and Drop Down Lists'!W$4)*Inputs!E$38,0)</f>
        <v>0</v>
      </c>
      <c r="AR2030">
        <f>IF(OR($D2030="51",$D2030="52",$D2030="61"),(AB2030/'Totals and Drop Down Lists'!X$4)*Inputs!F$38,0)</f>
        <v>0</v>
      </c>
      <c r="AS2030">
        <f>IF(OR($D2030="51",$D2030="52",$D2030="61"),(AC2030/'Totals and Drop Down Lists'!Y$4)*Inputs!G$38,0)</f>
        <v>0</v>
      </c>
      <c r="AT2030">
        <f>IF(OR($D2030="51",$D2030="52",$D2030="61"),(AD2030/'Totals and Drop Down Lists'!Z$4)*Inputs!H$38,0)</f>
        <v>0</v>
      </c>
      <c r="AU2030">
        <f>IF(OR($D2030="51",$D2030="52",$D2030="61"),(AE2030/'Totals and Drop Down Lists'!AA$4)*Inputs!I$38,0)</f>
        <v>0</v>
      </c>
      <c r="AV2030">
        <f>IF(OR($D2030="51",$D2030="52",$D2030="61"),(AF2030/'Totals and Drop Down Lists'!AB$4)*Inputs!J$38,0)</f>
        <v>0</v>
      </c>
      <c r="AW2030">
        <f>IF(OR($D2030="51",$D2030="52",$D2030="61"),(AG2030/'Totals and Drop Down Lists'!AC$4)*Inputs!K$38,0)</f>
        <v>0</v>
      </c>
      <c r="AX2030">
        <f>IF(OR($D2030="51",$D2030="52",$D2030="61"),(AH2030/'Totals and Drop Down Lists'!AD$4)*Inputs!L$38,0)</f>
        <v>0</v>
      </c>
      <c r="AY2030">
        <f>IF(OR($D2030="51",$D2030="52",$D2030="61"),0,(AA2030/'Totals and Drop Down Lists'!W$5)*Inputs!E$39)</f>
        <v>0</v>
      </c>
      <c r="AZ2030">
        <f>IF(OR($D2030="51",$D2030="52",$D2030="61"),0,(AB2030/'Totals and Drop Down Lists'!X$5)*Inputs!F$39)</f>
        <v>0</v>
      </c>
      <c r="BA2030">
        <f>IF(OR($D2030="51",$D2030="52",$D2030="61"),0,(AC2030/'Totals and Drop Down Lists'!Y$5)*Inputs!G$39)</f>
        <v>0</v>
      </c>
      <c r="BB2030">
        <f>IF(OR($D2030="51",$D2030="52",$D2030="61"),0,(AD2030/'Totals and Drop Down Lists'!Z$5)*Inputs!H$39)</f>
        <v>0</v>
      </c>
      <c r="BC2030">
        <f>IF(OR($D2030="51",$D2030="52",$D2030="61"),0,(AE2030/'Totals and Drop Down Lists'!AA$5)*Inputs!I$39)</f>
        <v>0</v>
      </c>
      <c r="BD2030">
        <f>IF(OR($D2030="51",$D2030="52",$D2030="61"),0,(AF2030/'Totals and Drop Down Lists'!AB$5)*Inputs!J$39)</f>
        <v>0</v>
      </c>
      <c r="BE2030">
        <f>IF(OR($D2030="51",$D2030="52",$D2030="61"),0,(AG2030/'Totals and Drop Down Lists'!AC$5)*Inputs!K$39)</f>
        <v>0</v>
      </c>
      <c r="BF2030">
        <f>IF(OR($D2030="51",$D2030="52",$D2030="61"),0,(AH2030/'Totals and Drop Down Lists'!AD$5)*Inputs!L$39)</f>
        <v>0</v>
      </c>
      <c r="BG2030" s="10">
        <f t="shared" si="280"/>
        <v>328346.08897547674</v>
      </c>
    </row>
    <row r="2031" spans="1:59" ht="28.8">
      <c r="A2031" s="1" t="s">
        <v>7548</v>
      </c>
      <c r="B2031" s="1" t="s">
        <v>3327</v>
      </c>
      <c r="C2031" s="1" t="s">
        <v>3350</v>
      </c>
      <c r="D2031" s="1" t="s">
        <v>58</v>
      </c>
      <c r="E2031" s="1" t="s">
        <v>3351</v>
      </c>
      <c r="F2031" s="2">
        <v>34370</v>
      </c>
      <c r="G2031" s="2">
        <v>211</v>
      </c>
      <c r="H2031" s="2">
        <v>21</v>
      </c>
      <c r="I2031" s="2">
        <v>6001</v>
      </c>
      <c r="J2031" s="2">
        <v>11852</v>
      </c>
      <c r="K2031" s="2">
        <v>2525</v>
      </c>
      <c r="L2031" s="2">
        <v>102</v>
      </c>
      <c r="M2031" s="2">
        <v>0</v>
      </c>
      <c r="N2031" s="2">
        <v>31</v>
      </c>
      <c r="O2031" s="2">
        <v>125</v>
      </c>
      <c r="P2031" s="2">
        <v>0</v>
      </c>
      <c r="Q2031" s="2">
        <v>0</v>
      </c>
      <c r="R2031" s="2">
        <v>412</v>
      </c>
      <c r="S2031" s="2">
        <v>1755300</v>
      </c>
      <c r="T2031" s="2">
        <v>104245700</v>
      </c>
      <c r="U2031" s="2">
        <v>359</v>
      </c>
      <c r="V2031" s="2">
        <v>89</v>
      </c>
      <c r="W2031" s="2">
        <v>0</v>
      </c>
      <c r="X2031" s="2">
        <v>425</v>
      </c>
      <c r="Y2031" s="2">
        <v>35</v>
      </c>
      <c r="Z2031" s="2">
        <v>255</v>
      </c>
      <c r="AA2031" s="9">
        <f t="shared" si="281"/>
        <v>34370</v>
      </c>
      <c r="AB2031" s="9">
        <f t="shared" si="282"/>
        <v>5769</v>
      </c>
      <c r="AC2031" s="9">
        <f t="shared" si="283"/>
        <v>670</v>
      </c>
      <c r="AD2031" s="9">
        <f t="shared" si="284"/>
        <v>412</v>
      </c>
      <c r="AE2031" s="44">
        <f t="shared" si="285"/>
        <v>3.75687640771646E-5</v>
      </c>
      <c r="AF2031" s="9">
        <f t="shared" si="286"/>
        <v>336</v>
      </c>
      <c r="AG2031" s="9">
        <f t="shared" si="279"/>
        <v>290</v>
      </c>
      <c r="AH2031" s="44">
        <f t="shared" si="287"/>
        <v>2.2988933492321281E-5</v>
      </c>
      <c r="AI2031">
        <f>AA2031/'Totals and Drop Down Lists'!W$6*Inputs!E$37</f>
        <v>31178.415793740725</v>
      </c>
      <c r="AJ2031">
        <f>AB2031/'Totals and Drop Down Lists'!X$6*Inputs!F$37</f>
        <v>18982.243657324656</v>
      </c>
      <c r="AK2031">
        <f>AC2031/'Totals and Drop Down Lists'!Y$6*Inputs!G$37</f>
        <v>4416.8663168316261</v>
      </c>
      <c r="AL2031">
        <f>AD2031/'Totals and Drop Down Lists'!Z$6*Inputs!H$37</f>
        <v>3303.2105232374824</v>
      </c>
      <c r="AM2031">
        <f>AE2031/'Totals and Drop Down Lists'!AA$6*Inputs!I$37</f>
        <v>4676.9110337343063</v>
      </c>
      <c r="AN2031">
        <f>AF2031/'Totals and Drop Down Lists'!AB$6*Inputs!J$37</f>
        <v>6705.4488951558333</v>
      </c>
      <c r="AO2031">
        <f>AG2031/'Totals and Drop Down Lists'!AC$6*Inputs!K$37</f>
        <v>5400.8370919365689</v>
      </c>
      <c r="AP2031">
        <f>AH2031/'Totals and Drop Down Lists'!AD$6*Inputs!L$37</f>
        <v>5409.9836278986268</v>
      </c>
      <c r="AQ2031">
        <f>IF(OR($D2031="51",$D2031="52",$D2031="61"),(AA2031/'Totals and Drop Down Lists'!W$4)*Inputs!E$38,0)</f>
        <v>0</v>
      </c>
      <c r="AR2031">
        <f>IF(OR($D2031="51",$D2031="52",$D2031="61"),(AB2031/'Totals and Drop Down Lists'!X$4)*Inputs!F$38,0)</f>
        <v>0</v>
      </c>
      <c r="AS2031">
        <f>IF(OR($D2031="51",$D2031="52",$D2031="61"),(AC2031/'Totals and Drop Down Lists'!Y$4)*Inputs!G$38,0)</f>
        <v>0</v>
      </c>
      <c r="AT2031">
        <f>IF(OR($D2031="51",$D2031="52",$D2031="61"),(AD2031/'Totals and Drop Down Lists'!Z$4)*Inputs!H$38,0)</f>
        <v>0</v>
      </c>
      <c r="AU2031">
        <f>IF(OR($D2031="51",$D2031="52",$D2031="61"),(AE2031/'Totals and Drop Down Lists'!AA$4)*Inputs!I$38,0)</f>
        <v>0</v>
      </c>
      <c r="AV2031">
        <f>IF(OR($D2031="51",$D2031="52",$D2031="61"),(AF2031/'Totals and Drop Down Lists'!AB$4)*Inputs!J$38,0)</f>
        <v>0</v>
      </c>
      <c r="AW2031">
        <f>IF(OR($D2031="51",$D2031="52",$D2031="61"),(AG2031/'Totals and Drop Down Lists'!AC$4)*Inputs!K$38,0)</f>
        <v>0</v>
      </c>
      <c r="AX2031">
        <f>IF(OR($D2031="51",$D2031="52",$D2031="61"),(AH2031/'Totals and Drop Down Lists'!AD$4)*Inputs!L$38,0)</f>
        <v>0</v>
      </c>
      <c r="AY2031">
        <f>IF(OR($D2031="51",$D2031="52",$D2031="61"),0,(AA2031/'Totals and Drop Down Lists'!W$5)*Inputs!E$39)</f>
        <v>0</v>
      </c>
      <c r="AZ2031">
        <f>IF(OR($D2031="51",$D2031="52",$D2031="61"),0,(AB2031/'Totals and Drop Down Lists'!X$5)*Inputs!F$39)</f>
        <v>0</v>
      </c>
      <c r="BA2031">
        <f>IF(OR($D2031="51",$D2031="52",$D2031="61"),0,(AC2031/'Totals and Drop Down Lists'!Y$5)*Inputs!G$39)</f>
        <v>0</v>
      </c>
      <c r="BB2031">
        <f>IF(OR($D2031="51",$D2031="52",$D2031="61"),0,(AD2031/'Totals and Drop Down Lists'!Z$5)*Inputs!H$39)</f>
        <v>0</v>
      </c>
      <c r="BC2031">
        <f>IF(OR($D2031="51",$D2031="52",$D2031="61"),0,(AE2031/'Totals and Drop Down Lists'!AA$5)*Inputs!I$39)</f>
        <v>0</v>
      </c>
      <c r="BD2031">
        <f>IF(OR($D2031="51",$D2031="52",$D2031="61"),0,(AF2031/'Totals and Drop Down Lists'!AB$5)*Inputs!J$39)</f>
        <v>0</v>
      </c>
      <c r="BE2031">
        <f>IF(OR($D2031="51",$D2031="52",$D2031="61"),0,(AG2031/'Totals and Drop Down Lists'!AC$5)*Inputs!K$39)</f>
        <v>0</v>
      </c>
      <c r="BF2031">
        <f>IF(OR($D2031="51",$D2031="52",$D2031="61"),0,(AH2031/'Totals and Drop Down Lists'!AD$5)*Inputs!L$39)</f>
        <v>0</v>
      </c>
      <c r="BG2031" s="10">
        <f t="shared" si="280"/>
        <v>80073.916939859831</v>
      </c>
    </row>
    <row r="2032" spans="1:59" ht="28.8">
      <c r="A2032" s="1" t="s">
        <v>7548</v>
      </c>
      <c r="B2032" s="1" t="s">
        <v>3327</v>
      </c>
      <c r="C2032" s="1" t="s">
        <v>745</v>
      </c>
      <c r="D2032" s="1" t="s">
        <v>25</v>
      </c>
      <c r="E2032" s="1" t="s">
        <v>3352</v>
      </c>
      <c r="F2032" s="2">
        <v>8013</v>
      </c>
      <c r="G2032" s="2">
        <v>127</v>
      </c>
      <c r="H2032" s="2">
        <v>18</v>
      </c>
      <c r="I2032" s="2">
        <v>1823</v>
      </c>
      <c r="J2032" s="2">
        <v>3311</v>
      </c>
      <c r="K2032" s="2">
        <v>674</v>
      </c>
      <c r="L2032" s="2">
        <v>19</v>
      </c>
      <c r="M2032" s="2">
        <v>6</v>
      </c>
      <c r="N2032" s="2">
        <v>0</v>
      </c>
      <c r="O2032" s="2">
        <v>36</v>
      </c>
      <c r="P2032" s="2">
        <v>0</v>
      </c>
      <c r="Q2032" s="2">
        <v>0</v>
      </c>
      <c r="R2032" s="2">
        <v>466</v>
      </c>
      <c r="S2032" s="2">
        <v>133000</v>
      </c>
      <c r="T2032" s="2">
        <v>18406800</v>
      </c>
      <c r="U2032" s="2">
        <v>80</v>
      </c>
      <c r="V2032" s="2">
        <v>55</v>
      </c>
      <c r="W2032" s="2">
        <v>60</v>
      </c>
      <c r="X2032" s="2">
        <v>135</v>
      </c>
      <c r="Y2032" s="2">
        <v>25</v>
      </c>
      <c r="Z2032" s="2">
        <v>74</v>
      </c>
      <c r="AA2032" s="9">
        <f t="shared" si="281"/>
        <v>8013</v>
      </c>
      <c r="AB2032" s="9">
        <f t="shared" si="282"/>
        <v>1678</v>
      </c>
      <c r="AC2032" s="9">
        <f t="shared" si="283"/>
        <v>527</v>
      </c>
      <c r="AD2032" s="9">
        <f t="shared" si="284"/>
        <v>466</v>
      </c>
      <c r="AE2032" s="44">
        <f t="shared" si="285"/>
        <v>9.5820051129597881E-6</v>
      </c>
      <c r="AF2032" s="9">
        <f t="shared" si="286"/>
        <v>20</v>
      </c>
      <c r="AG2032" s="9">
        <f t="shared" si="279"/>
        <v>99</v>
      </c>
      <c r="AH2032" s="44">
        <f t="shared" si="287"/>
        <v>7.4987175690886593E-6</v>
      </c>
      <c r="AI2032">
        <f>AA2032/'Totals and Drop Down Lists'!W$6*Inputs!E$37</f>
        <v>7268.9160824918372</v>
      </c>
      <c r="AJ2032">
        <f>AB2032/'Totals and Drop Down Lists'!X$6*Inputs!F$37</f>
        <v>5521.2696926661074</v>
      </c>
      <c r="AK2032">
        <f>AC2032/'Totals and Drop Down Lists'!Y$6*Inputs!G$37</f>
        <v>3474.162013388458</v>
      </c>
      <c r="AL2032">
        <f>AD2032/'Totals and Drop Down Lists'!Z$6*Inputs!H$37</f>
        <v>3736.1555918171521</v>
      </c>
      <c r="AM2032">
        <f>AE2032/'Totals and Drop Down Lists'!AA$6*Inputs!I$37</f>
        <v>1192.8575916432542</v>
      </c>
      <c r="AN2032">
        <f>AF2032/'Totals and Drop Down Lists'!AB$6*Inputs!J$37</f>
        <v>399.13386280689485</v>
      </c>
      <c r="AO2032">
        <f>AG2032/'Totals and Drop Down Lists'!AC$6*Inputs!K$37</f>
        <v>1843.7340417300704</v>
      </c>
      <c r="AP2032">
        <f>AH2032/'Totals and Drop Down Lists'!AD$6*Inputs!L$37</f>
        <v>1764.6725235233666</v>
      </c>
      <c r="AQ2032">
        <f>IF(OR($D2032="51",$D2032="52",$D2032="61"),(AA2032/'Totals and Drop Down Lists'!W$4)*Inputs!E$38,0)</f>
        <v>0</v>
      </c>
      <c r="AR2032">
        <f>IF(OR($D2032="51",$D2032="52",$D2032="61"),(AB2032/'Totals and Drop Down Lists'!X$4)*Inputs!F$38,0)</f>
        <v>0</v>
      </c>
      <c r="AS2032">
        <f>IF(OR($D2032="51",$D2032="52",$D2032="61"),(AC2032/'Totals and Drop Down Lists'!Y$4)*Inputs!G$38,0)</f>
        <v>0</v>
      </c>
      <c r="AT2032">
        <f>IF(OR($D2032="51",$D2032="52",$D2032="61"),(AD2032/'Totals and Drop Down Lists'!Z$4)*Inputs!H$38,0)</f>
        <v>0</v>
      </c>
      <c r="AU2032">
        <f>IF(OR($D2032="51",$D2032="52",$D2032="61"),(AE2032/'Totals and Drop Down Lists'!AA$4)*Inputs!I$38,0)</f>
        <v>0</v>
      </c>
      <c r="AV2032">
        <f>IF(OR($D2032="51",$D2032="52",$D2032="61"),(AF2032/'Totals and Drop Down Lists'!AB$4)*Inputs!J$38,0)</f>
        <v>0</v>
      </c>
      <c r="AW2032">
        <f>IF(OR($D2032="51",$D2032="52",$D2032="61"),(AG2032/'Totals and Drop Down Lists'!AC$4)*Inputs!K$38,0)</f>
        <v>0</v>
      </c>
      <c r="AX2032">
        <f>IF(OR($D2032="51",$D2032="52",$D2032="61"),(AH2032/'Totals and Drop Down Lists'!AD$4)*Inputs!L$38,0)</f>
        <v>0</v>
      </c>
      <c r="AY2032">
        <f>IF(OR($D2032="51",$D2032="52",$D2032="61"),0,(AA2032/'Totals and Drop Down Lists'!W$5)*Inputs!E$39)</f>
        <v>0</v>
      </c>
      <c r="AZ2032">
        <f>IF(OR($D2032="51",$D2032="52",$D2032="61"),0,(AB2032/'Totals and Drop Down Lists'!X$5)*Inputs!F$39)</f>
        <v>0</v>
      </c>
      <c r="BA2032">
        <f>IF(OR($D2032="51",$D2032="52",$D2032="61"),0,(AC2032/'Totals and Drop Down Lists'!Y$5)*Inputs!G$39)</f>
        <v>0</v>
      </c>
      <c r="BB2032">
        <f>IF(OR($D2032="51",$D2032="52",$D2032="61"),0,(AD2032/'Totals and Drop Down Lists'!Z$5)*Inputs!H$39)</f>
        <v>0</v>
      </c>
      <c r="BC2032">
        <f>IF(OR($D2032="51",$D2032="52",$D2032="61"),0,(AE2032/'Totals and Drop Down Lists'!AA$5)*Inputs!I$39)</f>
        <v>0</v>
      </c>
      <c r="BD2032">
        <f>IF(OR($D2032="51",$D2032="52",$D2032="61"),0,(AF2032/'Totals and Drop Down Lists'!AB$5)*Inputs!J$39)</f>
        <v>0</v>
      </c>
      <c r="BE2032">
        <f>IF(OR($D2032="51",$D2032="52",$D2032="61"),0,(AG2032/'Totals and Drop Down Lists'!AC$5)*Inputs!K$39)</f>
        <v>0</v>
      </c>
      <c r="BF2032">
        <f>IF(OR($D2032="51",$D2032="52",$D2032="61"),0,(AH2032/'Totals and Drop Down Lists'!AD$5)*Inputs!L$39)</f>
        <v>0</v>
      </c>
      <c r="BG2032" s="10">
        <f t="shared" si="280"/>
        <v>25200.901400067138</v>
      </c>
    </row>
    <row r="2033" spans="1:59" ht="28.8">
      <c r="A2033" s="1" t="s">
        <v>7548</v>
      </c>
      <c r="B2033" s="1" t="s">
        <v>3327</v>
      </c>
      <c r="C2033" s="1" t="s">
        <v>68</v>
      </c>
      <c r="D2033" s="1" t="s">
        <v>25</v>
      </c>
      <c r="E2033" s="1" t="s">
        <v>3353</v>
      </c>
      <c r="F2033" s="2">
        <v>14337</v>
      </c>
      <c r="G2033" s="2">
        <v>147</v>
      </c>
      <c r="H2033" s="2">
        <v>0</v>
      </c>
      <c r="I2033" s="2">
        <v>2054</v>
      </c>
      <c r="J2033" s="2">
        <v>4117</v>
      </c>
      <c r="K2033" s="2">
        <v>520</v>
      </c>
      <c r="L2033" s="2">
        <v>101</v>
      </c>
      <c r="M2033" s="2">
        <v>2</v>
      </c>
      <c r="N2033" s="2">
        <v>31</v>
      </c>
      <c r="O2033" s="2">
        <v>21</v>
      </c>
      <c r="P2033" s="2">
        <v>0</v>
      </c>
      <c r="Q2033" s="2">
        <v>0</v>
      </c>
      <c r="R2033" s="2">
        <v>200</v>
      </c>
      <c r="S2033" s="2">
        <v>162700</v>
      </c>
      <c r="T2033" s="2">
        <v>14992100</v>
      </c>
      <c r="U2033" s="2">
        <v>142</v>
      </c>
      <c r="V2033" s="2">
        <v>54</v>
      </c>
      <c r="W2033" s="2">
        <v>60</v>
      </c>
      <c r="X2033" s="2">
        <v>108</v>
      </c>
      <c r="Y2033" s="2">
        <v>15</v>
      </c>
      <c r="Z2033" s="2">
        <v>28</v>
      </c>
      <c r="AA2033" s="9">
        <f t="shared" si="281"/>
        <v>14337</v>
      </c>
      <c r="AB2033" s="9">
        <f t="shared" si="282"/>
        <v>1907</v>
      </c>
      <c r="AC2033" s="9">
        <f t="shared" si="283"/>
        <v>355</v>
      </c>
      <c r="AD2033" s="9">
        <f t="shared" si="284"/>
        <v>200</v>
      </c>
      <c r="AE2033" s="44">
        <f t="shared" si="285"/>
        <v>4.5869246524922635E-6</v>
      </c>
      <c r="AF2033" s="9">
        <f t="shared" si="286"/>
        <v>0</v>
      </c>
      <c r="AG2033" s="9">
        <f t="shared" si="279"/>
        <v>43</v>
      </c>
      <c r="AH2033" s="44">
        <f t="shared" si="287"/>
        <v>2.0208869458181504E-6</v>
      </c>
      <c r="AI2033">
        <f>AA2033/'Totals and Drop Down Lists'!W$6*Inputs!E$37</f>
        <v>13005.672017307557</v>
      </c>
      <c r="AJ2033">
        <f>AB2033/'Totals and Drop Down Lists'!X$6*Inputs!F$37</f>
        <v>6274.7683575174415</v>
      </c>
      <c r="AK2033">
        <f>AC2033/'Totals and Drop Down Lists'!Y$6*Inputs!G$37</f>
        <v>2340.2799141421301</v>
      </c>
      <c r="AL2033">
        <f>AD2033/'Totals and Drop Down Lists'!Z$6*Inputs!H$37</f>
        <v>1603.5002539987779</v>
      </c>
      <c r="AM2033">
        <f>AE2033/'Totals and Drop Down Lists'!AA$6*Inputs!I$37</f>
        <v>571.02327013170259</v>
      </c>
      <c r="AN2033">
        <f>AF2033/'Totals and Drop Down Lists'!AB$6*Inputs!J$37</f>
        <v>0</v>
      </c>
      <c r="AO2033">
        <f>AG2033/'Totals and Drop Down Lists'!AC$6*Inputs!K$37</f>
        <v>800.81377570093969</v>
      </c>
      <c r="AP2033">
        <f>AH2033/'Totals and Drop Down Lists'!AD$6*Inputs!L$37</f>
        <v>475.57514115920429</v>
      </c>
      <c r="AQ2033">
        <f>IF(OR($D2033="51",$D2033="52",$D2033="61"),(AA2033/'Totals and Drop Down Lists'!W$4)*Inputs!E$38,0)</f>
        <v>0</v>
      </c>
      <c r="AR2033">
        <f>IF(OR($D2033="51",$D2033="52",$D2033="61"),(AB2033/'Totals and Drop Down Lists'!X$4)*Inputs!F$38,0)</f>
        <v>0</v>
      </c>
      <c r="AS2033">
        <f>IF(OR($D2033="51",$D2033="52",$D2033="61"),(AC2033/'Totals and Drop Down Lists'!Y$4)*Inputs!G$38,0)</f>
        <v>0</v>
      </c>
      <c r="AT2033">
        <f>IF(OR($D2033="51",$D2033="52",$D2033="61"),(AD2033/'Totals and Drop Down Lists'!Z$4)*Inputs!H$38,0)</f>
        <v>0</v>
      </c>
      <c r="AU2033">
        <f>IF(OR($D2033="51",$D2033="52",$D2033="61"),(AE2033/'Totals and Drop Down Lists'!AA$4)*Inputs!I$38,0)</f>
        <v>0</v>
      </c>
      <c r="AV2033">
        <f>IF(OR($D2033="51",$D2033="52",$D2033="61"),(AF2033/'Totals and Drop Down Lists'!AB$4)*Inputs!J$38,0)</f>
        <v>0</v>
      </c>
      <c r="AW2033">
        <f>IF(OR($D2033="51",$D2033="52",$D2033="61"),(AG2033/'Totals and Drop Down Lists'!AC$4)*Inputs!K$38,0)</f>
        <v>0</v>
      </c>
      <c r="AX2033">
        <f>IF(OR($D2033="51",$D2033="52",$D2033="61"),(AH2033/'Totals and Drop Down Lists'!AD$4)*Inputs!L$38,0)</f>
        <v>0</v>
      </c>
      <c r="AY2033">
        <f>IF(OR($D2033="51",$D2033="52",$D2033="61"),0,(AA2033/'Totals and Drop Down Lists'!W$5)*Inputs!E$39)</f>
        <v>0</v>
      </c>
      <c r="AZ2033">
        <f>IF(OR($D2033="51",$D2033="52",$D2033="61"),0,(AB2033/'Totals and Drop Down Lists'!X$5)*Inputs!F$39)</f>
        <v>0</v>
      </c>
      <c r="BA2033">
        <f>IF(OR($D2033="51",$D2033="52",$D2033="61"),0,(AC2033/'Totals and Drop Down Lists'!Y$5)*Inputs!G$39)</f>
        <v>0</v>
      </c>
      <c r="BB2033">
        <f>IF(OR($D2033="51",$D2033="52",$D2033="61"),0,(AD2033/'Totals and Drop Down Lists'!Z$5)*Inputs!H$39)</f>
        <v>0</v>
      </c>
      <c r="BC2033">
        <f>IF(OR($D2033="51",$D2033="52",$D2033="61"),0,(AE2033/'Totals and Drop Down Lists'!AA$5)*Inputs!I$39)</f>
        <v>0</v>
      </c>
      <c r="BD2033">
        <f>IF(OR($D2033="51",$D2033="52",$D2033="61"),0,(AF2033/'Totals and Drop Down Lists'!AB$5)*Inputs!J$39)</f>
        <v>0</v>
      </c>
      <c r="BE2033">
        <f>IF(OR($D2033="51",$D2033="52",$D2033="61"),0,(AG2033/'Totals and Drop Down Lists'!AC$5)*Inputs!K$39)</f>
        <v>0</v>
      </c>
      <c r="BF2033">
        <f>IF(OR($D2033="51",$D2033="52",$D2033="61"),0,(AH2033/'Totals and Drop Down Lists'!AD$5)*Inputs!L$39)</f>
        <v>0</v>
      </c>
      <c r="BG2033" s="10">
        <f t="shared" si="280"/>
        <v>25071.63272995775</v>
      </c>
    </row>
    <row r="2034" spans="1:59" ht="28.8">
      <c r="A2034" s="1" t="s">
        <v>7548</v>
      </c>
      <c r="B2034" s="1" t="s">
        <v>3327</v>
      </c>
      <c r="C2034" s="1" t="s">
        <v>3354</v>
      </c>
      <c r="D2034" s="1" t="s">
        <v>25</v>
      </c>
      <c r="E2034" s="1" t="s">
        <v>3355</v>
      </c>
      <c r="F2034" s="2">
        <v>21745</v>
      </c>
      <c r="G2034" s="2">
        <v>221</v>
      </c>
      <c r="H2034" s="2">
        <v>17</v>
      </c>
      <c r="I2034" s="2">
        <v>4677</v>
      </c>
      <c r="J2034" s="2">
        <v>7941</v>
      </c>
      <c r="K2034" s="2">
        <v>2102</v>
      </c>
      <c r="L2034" s="2">
        <v>80</v>
      </c>
      <c r="M2034" s="2">
        <v>26</v>
      </c>
      <c r="N2034" s="2">
        <v>0</v>
      </c>
      <c r="O2034" s="2">
        <v>35</v>
      </c>
      <c r="P2034" s="2">
        <v>0</v>
      </c>
      <c r="Q2034" s="2">
        <v>0</v>
      </c>
      <c r="R2034" s="2">
        <v>463</v>
      </c>
      <c r="S2034" s="2">
        <v>895800</v>
      </c>
      <c r="T2034" s="2">
        <v>43496500</v>
      </c>
      <c r="U2034" s="2">
        <v>1207</v>
      </c>
      <c r="V2034" s="2">
        <v>415</v>
      </c>
      <c r="W2034" s="2">
        <v>315</v>
      </c>
      <c r="X2034" s="2">
        <v>880</v>
      </c>
      <c r="Y2034" s="2">
        <v>165</v>
      </c>
      <c r="Z2034" s="2">
        <v>450</v>
      </c>
      <c r="AA2034" s="9">
        <f t="shared" si="281"/>
        <v>21745</v>
      </c>
      <c r="AB2034" s="9">
        <f t="shared" si="282"/>
        <v>4439</v>
      </c>
      <c r="AC2034" s="9">
        <f t="shared" si="283"/>
        <v>604</v>
      </c>
      <c r="AD2034" s="9">
        <f t="shared" si="284"/>
        <v>463</v>
      </c>
      <c r="AE2034" s="44">
        <f t="shared" si="285"/>
        <v>3.8858498315916308E-5</v>
      </c>
      <c r="AF2034" s="9">
        <f t="shared" si="286"/>
        <v>150</v>
      </c>
      <c r="AG2034" s="9">
        <f t="shared" si="279"/>
        <v>615</v>
      </c>
      <c r="AH2034" s="44">
        <f t="shared" si="287"/>
        <v>6.057364636252789E-5</v>
      </c>
      <c r="AI2034">
        <f>AA2034/'Totals and Drop Down Lists'!W$6*Inputs!E$37</f>
        <v>19725.768153473731</v>
      </c>
      <c r="AJ2034">
        <f>AB2034/'Totals and Drop Down Lists'!X$6*Inputs!F$37</f>
        <v>14606.028704257957</v>
      </c>
      <c r="AK2034">
        <f>AC2034/'Totals and Drop Down Lists'!Y$6*Inputs!G$37</f>
        <v>3981.7720229347788</v>
      </c>
      <c r="AL2034">
        <f>AD2034/'Totals and Drop Down Lists'!Z$6*Inputs!H$37</f>
        <v>3712.1030880071703</v>
      </c>
      <c r="AM2034">
        <f>AE2034/'Totals and Drop Down Lists'!AA$6*Inputs!I$37</f>
        <v>4837.4692112514958</v>
      </c>
      <c r="AN2034">
        <f>AF2034/'Totals and Drop Down Lists'!AB$6*Inputs!J$37</f>
        <v>2993.5039710517117</v>
      </c>
      <c r="AO2034">
        <f>AG2034/'Totals and Drop Down Lists'!AC$6*Inputs!K$37</f>
        <v>11453.499350141346</v>
      </c>
      <c r="AP2034">
        <f>AH2034/'Totals and Drop Down Lists'!AD$6*Inputs!L$37</f>
        <v>14254.790689305168</v>
      </c>
      <c r="AQ2034">
        <f>IF(OR($D2034="51",$D2034="52",$D2034="61"),(AA2034/'Totals and Drop Down Lists'!W$4)*Inputs!E$38,0)</f>
        <v>0</v>
      </c>
      <c r="AR2034">
        <f>IF(OR($D2034="51",$D2034="52",$D2034="61"),(AB2034/'Totals and Drop Down Lists'!X$4)*Inputs!F$38,0)</f>
        <v>0</v>
      </c>
      <c r="AS2034">
        <f>IF(OR($D2034="51",$D2034="52",$D2034="61"),(AC2034/'Totals and Drop Down Lists'!Y$4)*Inputs!G$38,0)</f>
        <v>0</v>
      </c>
      <c r="AT2034">
        <f>IF(OR($D2034="51",$D2034="52",$D2034="61"),(AD2034/'Totals and Drop Down Lists'!Z$4)*Inputs!H$38,0)</f>
        <v>0</v>
      </c>
      <c r="AU2034">
        <f>IF(OR($D2034="51",$D2034="52",$D2034="61"),(AE2034/'Totals and Drop Down Lists'!AA$4)*Inputs!I$38,0)</f>
        <v>0</v>
      </c>
      <c r="AV2034">
        <f>IF(OR($D2034="51",$D2034="52",$D2034="61"),(AF2034/'Totals and Drop Down Lists'!AB$4)*Inputs!J$38,0)</f>
        <v>0</v>
      </c>
      <c r="AW2034">
        <f>IF(OR($D2034="51",$D2034="52",$D2034="61"),(AG2034/'Totals and Drop Down Lists'!AC$4)*Inputs!K$38,0)</f>
        <v>0</v>
      </c>
      <c r="AX2034">
        <f>IF(OR($D2034="51",$D2034="52",$D2034="61"),(AH2034/'Totals and Drop Down Lists'!AD$4)*Inputs!L$38,0)</f>
        <v>0</v>
      </c>
      <c r="AY2034">
        <f>IF(OR($D2034="51",$D2034="52",$D2034="61"),0,(AA2034/'Totals and Drop Down Lists'!W$5)*Inputs!E$39)</f>
        <v>0</v>
      </c>
      <c r="AZ2034">
        <f>IF(OR($D2034="51",$D2034="52",$D2034="61"),0,(AB2034/'Totals and Drop Down Lists'!X$5)*Inputs!F$39)</f>
        <v>0</v>
      </c>
      <c r="BA2034">
        <f>IF(OR($D2034="51",$D2034="52",$D2034="61"),0,(AC2034/'Totals and Drop Down Lists'!Y$5)*Inputs!G$39)</f>
        <v>0</v>
      </c>
      <c r="BB2034">
        <f>IF(OR($D2034="51",$D2034="52",$D2034="61"),0,(AD2034/'Totals and Drop Down Lists'!Z$5)*Inputs!H$39)</f>
        <v>0</v>
      </c>
      <c r="BC2034">
        <f>IF(OR($D2034="51",$D2034="52",$D2034="61"),0,(AE2034/'Totals and Drop Down Lists'!AA$5)*Inputs!I$39)</f>
        <v>0</v>
      </c>
      <c r="BD2034">
        <f>IF(OR($D2034="51",$D2034="52",$D2034="61"),0,(AF2034/'Totals and Drop Down Lists'!AB$5)*Inputs!J$39)</f>
        <v>0</v>
      </c>
      <c r="BE2034">
        <f>IF(OR($D2034="51",$D2034="52",$D2034="61"),0,(AG2034/'Totals and Drop Down Lists'!AC$5)*Inputs!K$39)</f>
        <v>0</v>
      </c>
      <c r="BF2034">
        <f>IF(OR($D2034="51",$D2034="52",$D2034="61"),0,(AH2034/'Totals and Drop Down Lists'!AD$5)*Inputs!L$39)</f>
        <v>0</v>
      </c>
      <c r="BG2034" s="10">
        <f t="shared" si="280"/>
        <v>75564.935190423348</v>
      </c>
    </row>
    <row r="2035" spans="1:59" ht="28.8">
      <c r="A2035" s="1" t="s">
        <v>7548</v>
      </c>
      <c r="B2035" s="1" t="s">
        <v>3327</v>
      </c>
      <c r="C2035" s="1" t="s">
        <v>3356</v>
      </c>
      <c r="D2035" s="1" t="s">
        <v>25</v>
      </c>
      <c r="E2035" s="1" t="s">
        <v>3357</v>
      </c>
      <c r="F2035" s="2">
        <v>18931</v>
      </c>
      <c r="G2035" s="2">
        <v>394</v>
      </c>
      <c r="H2035" s="2">
        <v>81</v>
      </c>
      <c r="I2035" s="2">
        <v>7961</v>
      </c>
      <c r="J2035" s="2">
        <v>6511</v>
      </c>
      <c r="K2035" s="2">
        <v>1889</v>
      </c>
      <c r="L2035" s="2">
        <v>75</v>
      </c>
      <c r="M2035" s="2">
        <v>16</v>
      </c>
      <c r="N2035" s="2">
        <v>0</v>
      </c>
      <c r="O2035" s="2">
        <v>63</v>
      </c>
      <c r="P2035" s="2">
        <v>0</v>
      </c>
      <c r="Q2035" s="2">
        <v>15</v>
      </c>
      <c r="R2035" s="2">
        <v>624</v>
      </c>
      <c r="S2035" s="2">
        <v>588900</v>
      </c>
      <c r="T2035" s="2">
        <v>40012200</v>
      </c>
      <c r="U2035" s="2">
        <v>232</v>
      </c>
      <c r="V2035" s="2">
        <v>283</v>
      </c>
      <c r="W2035" s="2">
        <v>0</v>
      </c>
      <c r="X2035" s="2">
        <v>694</v>
      </c>
      <c r="Y2035" s="2">
        <v>76</v>
      </c>
      <c r="Z2035" s="2">
        <v>243</v>
      </c>
      <c r="AA2035" s="9">
        <f t="shared" si="281"/>
        <v>18931</v>
      </c>
      <c r="AB2035" s="9">
        <f t="shared" si="282"/>
        <v>7486</v>
      </c>
      <c r="AC2035" s="9">
        <f t="shared" si="283"/>
        <v>793</v>
      </c>
      <c r="AD2035" s="9">
        <f t="shared" si="284"/>
        <v>624</v>
      </c>
      <c r="AE2035" s="44">
        <f t="shared" si="285"/>
        <v>3.8274718603475878E-5</v>
      </c>
      <c r="AF2035" s="9">
        <f t="shared" si="286"/>
        <v>411</v>
      </c>
      <c r="AG2035" s="9">
        <f t="shared" si="279"/>
        <v>319</v>
      </c>
      <c r="AH2035" s="44">
        <f t="shared" si="287"/>
        <v>3.4437057197558189E-5</v>
      </c>
      <c r="AI2035">
        <f>AA2035/'Totals and Drop Down Lists'!W$6*Inputs!E$37</f>
        <v>17173.07504775402</v>
      </c>
      <c r="AJ2035">
        <f>AB2035/'Totals and Drop Down Lists'!X$6*Inputs!F$37</f>
        <v>24631.838450118285</v>
      </c>
      <c r="AK2035">
        <f>AC2035/'Totals and Drop Down Lists'!Y$6*Inputs!G$37</f>
        <v>5227.7238645484758</v>
      </c>
      <c r="AL2035">
        <f>AD2035/'Totals and Drop Down Lists'!Z$6*Inputs!H$37</f>
        <v>5002.9207924761859</v>
      </c>
      <c r="AM2035">
        <f>AE2035/'Totals and Drop Down Lists'!AA$6*Inputs!I$37</f>
        <v>4764.7948540973712</v>
      </c>
      <c r="AN2035">
        <f>AF2035/'Totals and Drop Down Lists'!AB$6*Inputs!J$37</f>
        <v>8202.2008806816884</v>
      </c>
      <c r="AO2035">
        <f>AG2035/'Totals and Drop Down Lists'!AC$6*Inputs!K$37</f>
        <v>5940.9208011302271</v>
      </c>
      <c r="AP2035">
        <f>AH2035/'Totals and Drop Down Lists'!AD$6*Inputs!L$37</f>
        <v>8104.06953824227</v>
      </c>
      <c r="AQ2035">
        <f>IF(OR($D2035="51",$D2035="52",$D2035="61"),(AA2035/'Totals and Drop Down Lists'!W$4)*Inputs!E$38,0)</f>
        <v>0</v>
      </c>
      <c r="AR2035">
        <f>IF(OR($D2035="51",$D2035="52",$D2035="61"),(AB2035/'Totals and Drop Down Lists'!X$4)*Inputs!F$38,0)</f>
        <v>0</v>
      </c>
      <c r="AS2035">
        <f>IF(OR($D2035="51",$D2035="52",$D2035="61"),(AC2035/'Totals and Drop Down Lists'!Y$4)*Inputs!G$38,0)</f>
        <v>0</v>
      </c>
      <c r="AT2035">
        <f>IF(OR($D2035="51",$D2035="52",$D2035="61"),(AD2035/'Totals and Drop Down Lists'!Z$4)*Inputs!H$38,0)</f>
        <v>0</v>
      </c>
      <c r="AU2035">
        <f>IF(OR($D2035="51",$D2035="52",$D2035="61"),(AE2035/'Totals and Drop Down Lists'!AA$4)*Inputs!I$38,0)</f>
        <v>0</v>
      </c>
      <c r="AV2035">
        <f>IF(OR($D2035="51",$D2035="52",$D2035="61"),(AF2035/'Totals and Drop Down Lists'!AB$4)*Inputs!J$38,0)</f>
        <v>0</v>
      </c>
      <c r="AW2035">
        <f>IF(OR($D2035="51",$D2035="52",$D2035="61"),(AG2035/'Totals and Drop Down Lists'!AC$4)*Inputs!K$38,0)</f>
        <v>0</v>
      </c>
      <c r="AX2035">
        <f>IF(OR($D2035="51",$D2035="52",$D2035="61"),(AH2035/'Totals and Drop Down Lists'!AD$4)*Inputs!L$38,0)</f>
        <v>0</v>
      </c>
      <c r="AY2035">
        <f>IF(OR($D2035="51",$D2035="52",$D2035="61"),0,(AA2035/'Totals and Drop Down Lists'!W$5)*Inputs!E$39)</f>
        <v>0</v>
      </c>
      <c r="AZ2035">
        <f>IF(OR($D2035="51",$D2035="52",$D2035="61"),0,(AB2035/'Totals and Drop Down Lists'!X$5)*Inputs!F$39)</f>
        <v>0</v>
      </c>
      <c r="BA2035">
        <f>IF(OR($D2035="51",$D2035="52",$D2035="61"),0,(AC2035/'Totals and Drop Down Lists'!Y$5)*Inputs!G$39)</f>
        <v>0</v>
      </c>
      <c r="BB2035">
        <f>IF(OR($D2035="51",$D2035="52",$D2035="61"),0,(AD2035/'Totals and Drop Down Lists'!Z$5)*Inputs!H$39)</f>
        <v>0</v>
      </c>
      <c r="BC2035">
        <f>IF(OR($D2035="51",$D2035="52",$D2035="61"),0,(AE2035/'Totals and Drop Down Lists'!AA$5)*Inputs!I$39)</f>
        <v>0</v>
      </c>
      <c r="BD2035">
        <f>IF(OR($D2035="51",$D2035="52",$D2035="61"),0,(AF2035/'Totals and Drop Down Lists'!AB$5)*Inputs!J$39)</f>
        <v>0</v>
      </c>
      <c r="BE2035">
        <f>IF(OR($D2035="51",$D2035="52",$D2035="61"),0,(AG2035/'Totals and Drop Down Lists'!AC$5)*Inputs!K$39)</f>
        <v>0</v>
      </c>
      <c r="BF2035">
        <f>IF(OR($D2035="51",$D2035="52",$D2035="61"),0,(AH2035/'Totals and Drop Down Lists'!AD$5)*Inputs!L$39)</f>
        <v>0</v>
      </c>
      <c r="BG2035" s="10">
        <f t="shared" si="280"/>
        <v>79047.544229048523</v>
      </c>
    </row>
    <row r="2036" spans="1:59" ht="28.8">
      <c r="A2036" s="1" t="s">
        <v>7548</v>
      </c>
      <c r="B2036" s="1" t="s">
        <v>3327</v>
      </c>
      <c r="C2036" s="1" t="s">
        <v>2431</v>
      </c>
      <c r="D2036" s="1" t="s">
        <v>25</v>
      </c>
      <c r="E2036" s="1" t="s">
        <v>3358</v>
      </c>
      <c r="F2036" s="2">
        <v>9258</v>
      </c>
      <c r="G2036" s="2">
        <v>333</v>
      </c>
      <c r="H2036" s="2">
        <v>4</v>
      </c>
      <c r="I2036" s="2">
        <v>4079</v>
      </c>
      <c r="J2036" s="2">
        <v>3107</v>
      </c>
      <c r="K2036" s="2">
        <v>1420</v>
      </c>
      <c r="L2036" s="2">
        <v>34</v>
      </c>
      <c r="M2036" s="2">
        <v>9</v>
      </c>
      <c r="N2036" s="2">
        <v>0</v>
      </c>
      <c r="O2036" s="2">
        <v>32</v>
      </c>
      <c r="P2036" s="2">
        <v>56</v>
      </c>
      <c r="Q2036" s="2">
        <v>34</v>
      </c>
      <c r="R2036" s="2">
        <v>320</v>
      </c>
      <c r="S2036" s="2">
        <v>537900</v>
      </c>
      <c r="T2036" s="2">
        <v>32335500</v>
      </c>
      <c r="U2036" s="2">
        <v>102</v>
      </c>
      <c r="V2036" s="2">
        <v>94</v>
      </c>
      <c r="W2036" s="2">
        <v>4</v>
      </c>
      <c r="X2036" s="2">
        <v>314</v>
      </c>
      <c r="Y2036" s="2">
        <v>59</v>
      </c>
      <c r="Z2036" s="2">
        <v>195</v>
      </c>
      <c r="AA2036" s="9">
        <f t="shared" si="281"/>
        <v>9258</v>
      </c>
      <c r="AB2036" s="9">
        <f t="shared" si="282"/>
        <v>3742</v>
      </c>
      <c r="AC2036" s="9">
        <f t="shared" si="283"/>
        <v>485</v>
      </c>
      <c r="AD2036" s="9">
        <f t="shared" si="284"/>
        <v>320</v>
      </c>
      <c r="AE2036" s="44">
        <f t="shared" si="285"/>
        <v>4.5324312105000537E-5</v>
      </c>
      <c r="AF2036" s="9">
        <f t="shared" si="286"/>
        <v>216</v>
      </c>
      <c r="AG2036" s="9">
        <f t="shared" si="279"/>
        <v>254</v>
      </c>
      <c r="AH2036" s="44">
        <f t="shared" si="287"/>
        <v>4.3194842426819004E-5</v>
      </c>
      <c r="AI2036">
        <f>AA2036/'Totals and Drop Down Lists'!W$6*Inputs!E$37</f>
        <v>8398.305889393414</v>
      </c>
      <c r="AJ2036">
        <f>AB2036/'Totals and Drop Down Lists'!X$6*Inputs!F$37</f>
        <v>12312.628837876386</v>
      </c>
      <c r="AK2036">
        <f>AC2036/'Totals and Drop Down Lists'!Y$6*Inputs!G$37</f>
        <v>3197.2838263631916</v>
      </c>
      <c r="AL2036">
        <f>AD2036/'Totals and Drop Down Lists'!Z$6*Inputs!H$37</f>
        <v>2565.6004063980445</v>
      </c>
      <c r="AM2036">
        <f>AE2036/'Totals and Drop Down Lists'!AA$6*Inputs!I$37</f>
        <v>5642.394169392991</v>
      </c>
      <c r="AN2036">
        <f>AF2036/'Totals and Drop Down Lists'!AB$6*Inputs!J$37</f>
        <v>4310.6457183144639</v>
      </c>
      <c r="AO2036">
        <f>AG2036/'Totals and Drop Down Lists'!AC$6*Inputs!K$37</f>
        <v>4730.3883494892707</v>
      </c>
      <c r="AP2036">
        <f>AH2036/'Totals and Drop Down Lists'!AD$6*Inputs!L$37</f>
        <v>10165.038339721426</v>
      </c>
      <c r="AQ2036">
        <f>IF(OR($D2036="51",$D2036="52",$D2036="61"),(AA2036/'Totals and Drop Down Lists'!W$4)*Inputs!E$38,0)</f>
        <v>0</v>
      </c>
      <c r="AR2036">
        <f>IF(OR($D2036="51",$D2036="52",$D2036="61"),(AB2036/'Totals and Drop Down Lists'!X$4)*Inputs!F$38,0)</f>
        <v>0</v>
      </c>
      <c r="AS2036">
        <f>IF(OR($D2036="51",$D2036="52",$D2036="61"),(AC2036/'Totals and Drop Down Lists'!Y$4)*Inputs!G$38,0)</f>
        <v>0</v>
      </c>
      <c r="AT2036">
        <f>IF(OR($D2036="51",$D2036="52",$D2036="61"),(AD2036/'Totals and Drop Down Lists'!Z$4)*Inputs!H$38,0)</f>
        <v>0</v>
      </c>
      <c r="AU2036">
        <f>IF(OR($D2036="51",$D2036="52",$D2036="61"),(AE2036/'Totals and Drop Down Lists'!AA$4)*Inputs!I$38,0)</f>
        <v>0</v>
      </c>
      <c r="AV2036">
        <f>IF(OR($D2036="51",$D2036="52",$D2036="61"),(AF2036/'Totals and Drop Down Lists'!AB$4)*Inputs!J$38,0)</f>
        <v>0</v>
      </c>
      <c r="AW2036">
        <f>IF(OR($D2036="51",$D2036="52",$D2036="61"),(AG2036/'Totals and Drop Down Lists'!AC$4)*Inputs!K$38,0)</f>
        <v>0</v>
      </c>
      <c r="AX2036">
        <f>IF(OR($D2036="51",$D2036="52",$D2036="61"),(AH2036/'Totals and Drop Down Lists'!AD$4)*Inputs!L$38,0)</f>
        <v>0</v>
      </c>
      <c r="AY2036">
        <f>IF(OR($D2036="51",$D2036="52",$D2036="61"),0,(AA2036/'Totals and Drop Down Lists'!W$5)*Inputs!E$39)</f>
        <v>0</v>
      </c>
      <c r="AZ2036">
        <f>IF(OR($D2036="51",$D2036="52",$D2036="61"),0,(AB2036/'Totals and Drop Down Lists'!X$5)*Inputs!F$39)</f>
        <v>0</v>
      </c>
      <c r="BA2036">
        <f>IF(OR($D2036="51",$D2036="52",$D2036="61"),0,(AC2036/'Totals and Drop Down Lists'!Y$5)*Inputs!G$39)</f>
        <v>0</v>
      </c>
      <c r="BB2036">
        <f>IF(OR($D2036="51",$D2036="52",$D2036="61"),0,(AD2036/'Totals and Drop Down Lists'!Z$5)*Inputs!H$39)</f>
        <v>0</v>
      </c>
      <c r="BC2036">
        <f>IF(OR($D2036="51",$D2036="52",$D2036="61"),0,(AE2036/'Totals and Drop Down Lists'!AA$5)*Inputs!I$39)</f>
        <v>0</v>
      </c>
      <c r="BD2036">
        <f>IF(OR($D2036="51",$D2036="52",$D2036="61"),0,(AF2036/'Totals and Drop Down Lists'!AB$5)*Inputs!J$39)</f>
        <v>0</v>
      </c>
      <c r="BE2036">
        <f>IF(OR($D2036="51",$D2036="52",$D2036="61"),0,(AG2036/'Totals and Drop Down Lists'!AC$5)*Inputs!K$39)</f>
        <v>0</v>
      </c>
      <c r="BF2036">
        <f>IF(OR($D2036="51",$D2036="52",$D2036="61"),0,(AH2036/'Totals and Drop Down Lists'!AD$5)*Inputs!L$39)</f>
        <v>0</v>
      </c>
      <c r="BG2036" s="10">
        <f t="shared" si="280"/>
        <v>51322.285536949188</v>
      </c>
    </row>
    <row r="2037" spans="1:59" ht="28.8">
      <c r="A2037" s="1" t="s">
        <v>7548</v>
      </c>
      <c r="B2037" s="1" t="s">
        <v>3327</v>
      </c>
      <c r="C2037" s="1" t="s">
        <v>3359</v>
      </c>
      <c r="D2037" s="1" t="s">
        <v>25</v>
      </c>
      <c r="E2037" s="1" t="s">
        <v>3360</v>
      </c>
      <c r="F2037" s="2">
        <v>1383</v>
      </c>
      <c r="G2037" s="2">
        <v>10</v>
      </c>
      <c r="H2037" s="2">
        <v>0</v>
      </c>
      <c r="I2037" s="2">
        <v>358</v>
      </c>
      <c r="J2037" s="2">
        <v>461</v>
      </c>
      <c r="K2037" s="2">
        <v>150</v>
      </c>
      <c r="L2037" s="2">
        <v>11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29</v>
      </c>
      <c r="S2037" s="2">
        <v>20300</v>
      </c>
      <c r="T2037" s="2">
        <v>3377500</v>
      </c>
      <c r="U2037" s="2">
        <v>3</v>
      </c>
      <c r="V2037" s="2">
        <v>20</v>
      </c>
      <c r="W2037" s="2">
        <v>0</v>
      </c>
      <c r="X2037" s="2">
        <v>59</v>
      </c>
      <c r="Y2037" s="2">
        <v>10</v>
      </c>
      <c r="Z2037" s="2">
        <v>25</v>
      </c>
      <c r="AA2037" s="9">
        <f t="shared" si="281"/>
        <v>1383</v>
      </c>
      <c r="AB2037" s="9">
        <f t="shared" si="282"/>
        <v>348</v>
      </c>
      <c r="AC2037" s="9">
        <f t="shared" si="283"/>
        <v>40</v>
      </c>
      <c r="AD2037" s="9">
        <f t="shared" si="284"/>
        <v>29</v>
      </c>
      <c r="AE2037" s="44">
        <f t="shared" si="285"/>
        <v>3.4086105093120632E-6</v>
      </c>
      <c r="AF2037" s="9">
        <f t="shared" si="286"/>
        <v>39</v>
      </c>
      <c r="AG2037" s="9">
        <f t="shared" si="279"/>
        <v>35</v>
      </c>
      <c r="AH2037" s="44">
        <f t="shared" si="287"/>
        <v>4.2374975910509888E-6</v>
      </c>
      <c r="AI2037">
        <f>AA2037/'Totals and Drop Down Lists'!W$6*Inputs!E$37</f>
        <v>1254.5751830882577</v>
      </c>
      <c r="AJ2037">
        <f>AB2037/'Totals and Drop Down Lists'!X$6*Inputs!F$37</f>
        <v>1145.0547395994072</v>
      </c>
      <c r="AK2037">
        <f>AC2037/'Totals and Drop Down Lists'!Y$6*Inputs!G$37</f>
        <v>263.69351145263437</v>
      </c>
      <c r="AL2037">
        <f>AD2037/'Totals and Drop Down Lists'!Z$6*Inputs!H$37</f>
        <v>232.50753682982278</v>
      </c>
      <c r="AM2037">
        <f>AE2037/'Totals and Drop Down Lists'!AA$6*Inputs!I$37</f>
        <v>424.33570792908193</v>
      </c>
      <c r="AN2037">
        <f>AF2037/'Totals and Drop Down Lists'!AB$6*Inputs!J$37</f>
        <v>778.31103247344504</v>
      </c>
      <c r="AO2037">
        <f>AG2037/'Totals and Drop Down Lists'!AC$6*Inputs!K$37</f>
        <v>651.82516626820666</v>
      </c>
      <c r="AP2037">
        <f>AH2037/'Totals and Drop Down Lists'!AD$6*Inputs!L$37</f>
        <v>997.20992270054694</v>
      </c>
      <c r="AQ2037">
        <f>IF(OR($D2037="51",$D2037="52",$D2037="61"),(AA2037/'Totals and Drop Down Lists'!W$4)*Inputs!E$38,0)</f>
        <v>0</v>
      </c>
      <c r="AR2037">
        <f>IF(OR($D2037="51",$D2037="52",$D2037="61"),(AB2037/'Totals and Drop Down Lists'!X$4)*Inputs!F$38,0)</f>
        <v>0</v>
      </c>
      <c r="AS2037">
        <f>IF(OR($D2037="51",$D2037="52",$D2037="61"),(AC2037/'Totals and Drop Down Lists'!Y$4)*Inputs!G$38,0)</f>
        <v>0</v>
      </c>
      <c r="AT2037">
        <f>IF(OR($D2037="51",$D2037="52",$D2037="61"),(AD2037/'Totals and Drop Down Lists'!Z$4)*Inputs!H$38,0)</f>
        <v>0</v>
      </c>
      <c r="AU2037">
        <f>IF(OR($D2037="51",$D2037="52",$D2037="61"),(AE2037/'Totals and Drop Down Lists'!AA$4)*Inputs!I$38,0)</f>
        <v>0</v>
      </c>
      <c r="AV2037">
        <f>IF(OR($D2037="51",$D2037="52",$D2037="61"),(AF2037/'Totals and Drop Down Lists'!AB$4)*Inputs!J$38,0)</f>
        <v>0</v>
      </c>
      <c r="AW2037">
        <f>IF(OR($D2037="51",$D2037="52",$D2037="61"),(AG2037/'Totals and Drop Down Lists'!AC$4)*Inputs!K$38,0)</f>
        <v>0</v>
      </c>
      <c r="AX2037">
        <f>IF(OR($D2037="51",$D2037="52",$D2037="61"),(AH2037/'Totals and Drop Down Lists'!AD$4)*Inputs!L$38,0)</f>
        <v>0</v>
      </c>
      <c r="AY2037">
        <f>IF(OR($D2037="51",$D2037="52",$D2037="61"),0,(AA2037/'Totals and Drop Down Lists'!W$5)*Inputs!E$39)</f>
        <v>0</v>
      </c>
      <c r="AZ2037">
        <f>IF(OR($D2037="51",$D2037="52",$D2037="61"),0,(AB2037/'Totals and Drop Down Lists'!X$5)*Inputs!F$39)</f>
        <v>0</v>
      </c>
      <c r="BA2037">
        <f>IF(OR($D2037="51",$D2037="52",$D2037="61"),0,(AC2037/'Totals and Drop Down Lists'!Y$5)*Inputs!G$39)</f>
        <v>0</v>
      </c>
      <c r="BB2037">
        <f>IF(OR($D2037="51",$D2037="52",$D2037="61"),0,(AD2037/'Totals and Drop Down Lists'!Z$5)*Inputs!H$39)</f>
        <v>0</v>
      </c>
      <c r="BC2037">
        <f>IF(OR($D2037="51",$D2037="52",$D2037="61"),0,(AE2037/'Totals and Drop Down Lists'!AA$5)*Inputs!I$39)</f>
        <v>0</v>
      </c>
      <c r="BD2037">
        <f>IF(OR($D2037="51",$D2037="52",$D2037="61"),0,(AF2037/'Totals and Drop Down Lists'!AB$5)*Inputs!J$39)</f>
        <v>0</v>
      </c>
      <c r="BE2037">
        <f>IF(OR($D2037="51",$D2037="52",$D2037="61"),0,(AG2037/'Totals and Drop Down Lists'!AC$5)*Inputs!K$39)</f>
        <v>0</v>
      </c>
      <c r="BF2037">
        <f>IF(OR($D2037="51",$D2037="52",$D2037="61"),0,(AH2037/'Totals and Drop Down Lists'!AD$5)*Inputs!L$39)</f>
        <v>0</v>
      </c>
      <c r="BG2037" s="10">
        <f t="shared" si="280"/>
        <v>5747.5128003414029</v>
      </c>
    </row>
    <row r="2038" spans="1:59" ht="28.8">
      <c r="A2038" s="1" t="s">
        <v>7548</v>
      </c>
      <c r="B2038" s="1" t="s">
        <v>3327</v>
      </c>
      <c r="C2038" s="1" t="s">
        <v>3361</v>
      </c>
      <c r="D2038" s="1" t="s">
        <v>25</v>
      </c>
      <c r="E2038" s="1" t="s">
        <v>3362</v>
      </c>
      <c r="F2038" s="2">
        <v>23366</v>
      </c>
      <c r="G2038" s="2">
        <v>204</v>
      </c>
      <c r="H2038" s="2">
        <v>46</v>
      </c>
      <c r="I2038" s="2">
        <v>3507</v>
      </c>
      <c r="J2038" s="2">
        <v>8859</v>
      </c>
      <c r="K2038" s="2">
        <v>1858</v>
      </c>
      <c r="L2038" s="2">
        <v>136</v>
      </c>
      <c r="M2038" s="2">
        <v>1</v>
      </c>
      <c r="N2038" s="2">
        <v>0</v>
      </c>
      <c r="O2038" s="2">
        <v>28</v>
      </c>
      <c r="P2038" s="2">
        <v>4</v>
      </c>
      <c r="Q2038" s="2">
        <v>0</v>
      </c>
      <c r="R2038" s="2">
        <v>419</v>
      </c>
      <c r="S2038" s="2">
        <v>964600</v>
      </c>
      <c r="T2038" s="2">
        <v>61315900</v>
      </c>
      <c r="U2038" s="2">
        <v>182</v>
      </c>
      <c r="V2038" s="2">
        <v>60</v>
      </c>
      <c r="W2038" s="2">
        <v>95</v>
      </c>
      <c r="X2038" s="2">
        <v>419</v>
      </c>
      <c r="Y2038" s="2">
        <v>89</v>
      </c>
      <c r="Z2038" s="2">
        <v>242</v>
      </c>
      <c r="AA2038" s="9">
        <f t="shared" si="281"/>
        <v>23366</v>
      </c>
      <c r="AB2038" s="9">
        <f t="shared" si="282"/>
        <v>3257</v>
      </c>
      <c r="AC2038" s="9">
        <f t="shared" si="283"/>
        <v>588</v>
      </c>
      <c r="AD2038" s="9">
        <f t="shared" si="284"/>
        <v>419</v>
      </c>
      <c r="AE2038" s="44">
        <f t="shared" si="285"/>
        <v>2.7214634348064878E-5</v>
      </c>
      <c r="AF2038" s="9">
        <f t="shared" si="286"/>
        <v>264</v>
      </c>
      <c r="AG2038" s="9">
        <f t="shared" si="279"/>
        <v>331</v>
      </c>
      <c r="AH2038" s="44">
        <f t="shared" si="287"/>
        <v>2.5830932708820028E-5</v>
      </c>
      <c r="AI2038">
        <f>AA2038/'Totals and Drop Down Lists'!W$6*Inputs!E$37</f>
        <v>21196.242753463655</v>
      </c>
      <c r="AJ2038">
        <f>AB2038/'Totals and Drop Down Lists'!X$6*Inputs!F$37</f>
        <v>10716.79105423928</v>
      </c>
      <c r="AK2038">
        <f>AC2038/'Totals and Drop Down Lists'!Y$6*Inputs!G$37</f>
        <v>3876.2946183537251</v>
      </c>
      <c r="AL2038">
        <f>AD2038/'Totals and Drop Down Lists'!Z$6*Inputs!H$37</f>
        <v>3359.3330321274393</v>
      </c>
      <c r="AM2038">
        <f>AE2038/'Totals and Drop Down Lists'!AA$6*Inputs!I$37</f>
        <v>3387.9321502320608</v>
      </c>
      <c r="AN2038">
        <f>AF2038/'Totals and Drop Down Lists'!AB$6*Inputs!J$37</f>
        <v>5268.5669890510117</v>
      </c>
      <c r="AO2038">
        <f>AG2038/'Totals and Drop Down Lists'!AC$6*Inputs!K$37</f>
        <v>6164.4037152793262</v>
      </c>
      <c r="AP2038">
        <f>AH2038/'Totals and Drop Down Lists'!AD$6*Inputs!L$37</f>
        <v>6078.7910450367262</v>
      </c>
      <c r="AQ2038">
        <f>IF(OR($D2038="51",$D2038="52",$D2038="61"),(AA2038/'Totals and Drop Down Lists'!W$4)*Inputs!E$38,0)</f>
        <v>0</v>
      </c>
      <c r="AR2038">
        <f>IF(OR($D2038="51",$D2038="52",$D2038="61"),(AB2038/'Totals and Drop Down Lists'!X$4)*Inputs!F$38,0)</f>
        <v>0</v>
      </c>
      <c r="AS2038">
        <f>IF(OR($D2038="51",$D2038="52",$D2038="61"),(AC2038/'Totals and Drop Down Lists'!Y$4)*Inputs!G$38,0)</f>
        <v>0</v>
      </c>
      <c r="AT2038">
        <f>IF(OR($D2038="51",$D2038="52",$D2038="61"),(AD2038/'Totals and Drop Down Lists'!Z$4)*Inputs!H$38,0)</f>
        <v>0</v>
      </c>
      <c r="AU2038">
        <f>IF(OR($D2038="51",$D2038="52",$D2038="61"),(AE2038/'Totals and Drop Down Lists'!AA$4)*Inputs!I$38,0)</f>
        <v>0</v>
      </c>
      <c r="AV2038">
        <f>IF(OR($D2038="51",$D2038="52",$D2038="61"),(AF2038/'Totals and Drop Down Lists'!AB$4)*Inputs!J$38,0)</f>
        <v>0</v>
      </c>
      <c r="AW2038">
        <f>IF(OR($D2038="51",$D2038="52",$D2038="61"),(AG2038/'Totals and Drop Down Lists'!AC$4)*Inputs!K$38,0)</f>
        <v>0</v>
      </c>
      <c r="AX2038">
        <f>IF(OR($D2038="51",$D2038="52",$D2038="61"),(AH2038/'Totals and Drop Down Lists'!AD$4)*Inputs!L$38,0)</f>
        <v>0</v>
      </c>
      <c r="AY2038">
        <f>IF(OR($D2038="51",$D2038="52",$D2038="61"),0,(AA2038/'Totals and Drop Down Lists'!W$5)*Inputs!E$39)</f>
        <v>0</v>
      </c>
      <c r="AZ2038">
        <f>IF(OR($D2038="51",$D2038="52",$D2038="61"),0,(AB2038/'Totals and Drop Down Lists'!X$5)*Inputs!F$39)</f>
        <v>0</v>
      </c>
      <c r="BA2038">
        <f>IF(OR($D2038="51",$D2038="52",$D2038="61"),0,(AC2038/'Totals and Drop Down Lists'!Y$5)*Inputs!G$39)</f>
        <v>0</v>
      </c>
      <c r="BB2038">
        <f>IF(OR($D2038="51",$D2038="52",$D2038="61"),0,(AD2038/'Totals and Drop Down Lists'!Z$5)*Inputs!H$39)</f>
        <v>0</v>
      </c>
      <c r="BC2038">
        <f>IF(OR($D2038="51",$D2038="52",$D2038="61"),0,(AE2038/'Totals and Drop Down Lists'!AA$5)*Inputs!I$39)</f>
        <v>0</v>
      </c>
      <c r="BD2038">
        <f>IF(OR($D2038="51",$D2038="52",$D2038="61"),0,(AF2038/'Totals and Drop Down Lists'!AB$5)*Inputs!J$39)</f>
        <v>0</v>
      </c>
      <c r="BE2038">
        <f>IF(OR($D2038="51",$D2038="52",$D2038="61"),0,(AG2038/'Totals and Drop Down Lists'!AC$5)*Inputs!K$39)</f>
        <v>0</v>
      </c>
      <c r="BF2038">
        <f>IF(OR($D2038="51",$D2038="52",$D2038="61"),0,(AH2038/'Totals and Drop Down Lists'!AD$5)*Inputs!L$39)</f>
        <v>0</v>
      </c>
      <c r="BG2038" s="10">
        <f t="shared" si="280"/>
        <v>60048.355357783228</v>
      </c>
    </row>
    <row r="2039" spans="1:59" ht="28.8">
      <c r="A2039" s="1" t="s">
        <v>7548</v>
      </c>
      <c r="B2039" s="1" t="s">
        <v>3327</v>
      </c>
      <c r="C2039" s="1" t="s">
        <v>717</v>
      </c>
      <c r="D2039" s="1" t="s">
        <v>25</v>
      </c>
      <c r="E2039" s="1" t="s">
        <v>3363</v>
      </c>
      <c r="F2039" s="2">
        <v>16827</v>
      </c>
      <c r="G2039" s="2">
        <v>61</v>
      </c>
      <c r="H2039" s="2">
        <v>0</v>
      </c>
      <c r="I2039" s="2">
        <v>3688</v>
      </c>
      <c r="J2039" s="2">
        <v>7015</v>
      </c>
      <c r="K2039" s="2">
        <v>1449</v>
      </c>
      <c r="L2039" s="2">
        <v>23</v>
      </c>
      <c r="M2039" s="2">
        <v>37</v>
      </c>
      <c r="N2039" s="2">
        <v>0</v>
      </c>
      <c r="O2039" s="2">
        <v>30</v>
      </c>
      <c r="P2039" s="2">
        <v>0</v>
      </c>
      <c r="Q2039" s="2">
        <v>8</v>
      </c>
      <c r="R2039" s="2">
        <v>691</v>
      </c>
      <c r="S2039" s="2">
        <v>545300</v>
      </c>
      <c r="T2039" s="2">
        <v>40961000</v>
      </c>
      <c r="U2039" s="2">
        <v>94</v>
      </c>
      <c r="V2039" s="2">
        <v>139</v>
      </c>
      <c r="W2039" s="2">
        <v>4</v>
      </c>
      <c r="X2039" s="2">
        <v>304</v>
      </c>
      <c r="Y2039" s="2">
        <v>19</v>
      </c>
      <c r="Z2039" s="2">
        <v>80</v>
      </c>
      <c r="AA2039" s="9">
        <f t="shared" si="281"/>
        <v>16827</v>
      </c>
      <c r="AB2039" s="9">
        <f t="shared" si="282"/>
        <v>3627</v>
      </c>
      <c r="AC2039" s="9">
        <f t="shared" si="283"/>
        <v>789</v>
      </c>
      <c r="AD2039" s="9">
        <f t="shared" si="284"/>
        <v>691</v>
      </c>
      <c r="AE2039" s="44">
        <f t="shared" si="285"/>
        <v>2.0902820037421625E-5</v>
      </c>
      <c r="AF2039" s="9">
        <f t="shared" si="286"/>
        <v>161</v>
      </c>
      <c r="AG2039" s="9">
        <f t="shared" si="279"/>
        <v>99</v>
      </c>
      <c r="AH2039" s="44">
        <f t="shared" si="287"/>
        <v>7.608989608838405E-6</v>
      </c>
      <c r="AI2039">
        <f>AA2039/'Totals and Drop Down Lists'!W$6*Inputs!E$37</f>
        <v>15264.451631110711</v>
      </c>
      <c r="AJ2039">
        <f>AB2039/'Totals and Drop Down Lists'!X$6*Inputs!F$37</f>
        <v>11934.23431185934</v>
      </c>
      <c r="AK2039">
        <f>AC2039/'Totals and Drop Down Lists'!Y$6*Inputs!G$37</f>
        <v>5201.3545134032129</v>
      </c>
      <c r="AL2039">
        <f>AD2039/'Totals and Drop Down Lists'!Z$6*Inputs!H$37</f>
        <v>5540.0933775657777</v>
      </c>
      <c r="AM2039">
        <f>AE2039/'Totals and Drop Down Lists'!AA$6*Inputs!I$37</f>
        <v>2602.1784871172149</v>
      </c>
      <c r="AN2039">
        <f>AF2039/'Totals and Drop Down Lists'!AB$6*Inputs!J$37</f>
        <v>3213.0275955955035</v>
      </c>
      <c r="AO2039">
        <f>AG2039/'Totals and Drop Down Lists'!AC$6*Inputs!K$37</f>
        <v>1843.7340417300704</v>
      </c>
      <c r="AP2039">
        <f>AH2039/'Totals and Drop Down Lists'!AD$6*Inputs!L$37</f>
        <v>1790.6228326084042</v>
      </c>
      <c r="AQ2039">
        <f>IF(OR($D2039="51",$D2039="52",$D2039="61"),(AA2039/'Totals and Drop Down Lists'!W$4)*Inputs!E$38,0)</f>
        <v>0</v>
      </c>
      <c r="AR2039">
        <f>IF(OR($D2039="51",$D2039="52",$D2039="61"),(AB2039/'Totals and Drop Down Lists'!X$4)*Inputs!F$38,0)</f>
        <v>0</v>
      </c>
      <c r="AS2039">
        <f>IF(OR($D2039="51",$D2039="52",$D2039="61"),(AC2039/'Totals and Drop Down Lists'!Y$4)*Inputs!G$38,0)</f>
        <v>0</v>
      </c>
      <c r="AT2039">
        <f>IF(OR($D2039="51",$D2039="52",$D2039="61"),(AD2039/'Totals and Drop Down Lists'!Z$4)*Inputs!H$38,0)</f>
        <v>0</v>
      </c>
      <c r="AU2039">
        <f>IF(OR($D2039="51",$D2039="52",$D2039="61"),(AE2039/'Totals and Drop Down Lists'!AA$4)*Inputs!I$38,0)</f>
        <v>0</v>
      </c>
      <c r="AV2039">
        <f>IF(OR($D2039="51",$D2039="52",$D2039="61"),(AF2039/'Totals and Drop Down Lists'!AB$4)*Inputs!J$38,0)</f>
        <v>0</v>
      </c>
      <c r="AW2039">
        <f>IF(OR($D2039="51",$D2039="52",$D2039="61"),(AG2039/'Totals and Drop Down Lists'!AC$4)*Inputs!K$38,0)</f>
        <v>0</v>
      </c>
      <c r="AX2039">
        <f>IF(OR($D2039="51",$D2039="52",$D2039="61"),(AH2039/'Totals and Drop Down Lists'!AD$4)*Inputs!L$38,0)</f>
        <v>0</v>
      </c>
      <c r="AY2039">
        <f>IF(OR($D2039="51",$D2039="52",$D2039="61"),0,(AA2039/'Totals and Drop Down Lists'!W$5)*Inputs!E$39)</f>
        <v>0</v>
      </c>
      <c r="AZ2039">
        <f>IF(OR($D2039="51",$D2039="52",$D2039="61"),0,(AB2039/'Totals and Drop Down Lists'!X$5)*Inputs!F$39)</f>
        <v>0</v>
      </c>
      <c r="BA2039">
        <f>IF(OR($D2039="51",$D2039="52",$D2039="61"),0,(AC2039/'Totals and Drop Down Lists'!Y$5)*Inputs!G$39)</f>
        <v>0</v>
      </c>
      <c r="BB2039">
        <f>IF(OR($D2039="51",$D2039="52",$D2039="61"),0,(AD2039/'Totals and Drop Down Lists'!Z$5)*Inputs!H$39)</f>
        <v>0</v>
      </c>
      <c r="BC2039">
        <f>IF(OR($D2039="51",$D2039="52",$D2039="61"),0,(AE2039/'Totals and Drop Down Lists'!AA$5)*Inputs!I$39)</f>
        <v>0</v>
      </c>
      <c r="BD2039">
        <f>IF(OR($D2039="51",$D2039="52",$D2039="61"),0,(AF2039/'Totals and Drop Down Lists'!AB$5)*Inputs!J$39)</f>
        <v>0</v>
      </c>
      <c r="BE2039">
        <f>IF(OR($D2039="51",$D2039="52",$D2039="61"),0,(AG2039/'Totals and Drop Down Lists'!AC$5)*Inputs!K$39)</f>
        <v>0</v>
      </c>
      <c r="BF2039">
        <f>IF(OR($D2039="51",$D2039="52",$D2039="61"),0,(AH2039/'Totals and Drop Down Lists'!AD$5)*Inputs!L$39)</f>
        <v>0</v>
      </c>
      <c r="BG2039" s="10">
        <f t="shared" si="280"/>
        <v>47389.696790990231</v>
      </c>
    </row>
    <row r="2040" spans="1:59" ht="28.8">
      <c r="A2040" s="1" t="s">
        <v>7548</v>
      </c>
      <c r="B2040" s="1" t="s">
        <v>3327</v>
      </c>
      <c r="C2040" s="1" t="s">
        <v>438</v>
      </c>
      <c r="D2040" s="1" t="s">
        <v>25</v>
      </c>
      <c r="E2040" s="1" t="s">
        <v>3364</v>
      </c>
      <c r="F2040" s="2">
        <v>7690</v>
      </c>
      <c r="G2040" s="2">
        <v>227</v>
      </c>
      <c r="H2040" s="2">
        <v>27</v>
      </c>
      <c r="I2040" s="2">
        <v>2867</v>
      </c>
      <c r="J2040" s="2">
        <v>2520</v>
      </c>
      <c r="K2040" s="2">
        <v>717</v>
      </c>
      <c r="L2040" s="2">
        <v>0</v>
      </c>
      <c r="M2040" s="2">
        <v>32</v>
      </c>
      <c r="N2040" s="2">
        <v>0</v>
      </c>
      <c r="O2040" s="2">
        <v>0</v>
      </c>
      <c r="P2040" s="2">
        <v>0</v>
      </c>
      <c r="Q2040" s="2">
        <v>0</v>
      </c>
      <c r="R2040" s="2">
        <v>117</v>
      </c>
      <c r="S2040" s="2">
        <v>219800</v>
      </c>
      <c r="T2040" s="2">
        <v>10408800</v>
      </c>
      <c r="U2040" s="2">
        <v>51</v>
      </c>
      <c r="V2040" s="2">
        <v>225</v>
      </c>
      <c r="W2040" s="2">
        <v>75</v>
      </c>
      <c r="X2040" s="2">
        <v>330</v>
      </c>
      <c r="Y2040" s="2">
        <v>35</v>
      </c>
      <c r="Z2040" s="2">
        <v>80</v>
      </c>
      <c r="AA2040" s="9">
        <f t="shared" si="281"/>
        <v>7690</v>
      </c>
      <c r="AB2040" s="9">
        <f t="shared" si="282"/>
        <v>2613</v>
      </c>
      <c r="AC2040" s="9">
        <f t="shared" si="283"/>
        <v>149</v>
      </c>
      <c r="AD2040" s="9">
        <f t="shared" si="284"/>
        <v>117</v>
      </c>
      <c r="AE2040" s="44">
        <f t="shared" si="285"/>
        <v>1.4247332389843337E-5</v>
      </c>
      <c r="AF2040" s="9">
        <f t="shared" si="286"/>
        <v>30</v>
      </c>
      <c r="AG2040" s="9">
        <f t="shared" si="279"/>
        <v>115</v>
      </c>
      <c r="AH2040" s="44">
        <f t="shared" si="287"/>
        <v>1.2174959957983402E-5</v>
      </c>
      <c r="AI2040">
        <f>AA2040/'Totals and Drop Down Lists'!W$6*Inputs!E$37</f>
        <v>6975.9097309824319</v>
      </c>
      <c r="AJ2040">
        <f>AB2040/'Totals and Drop Down Lists'!X$6*Inputs!F$37</f>
        <v>8597.7817085438255</v>
      </c>
      <c r="AK2040">
        <f>AC2040/'Totals and Drop Down Lists'!Y$6*Inputs!G$37</f>
        <v>982.25833016106299</v>
      </c>
      <c r="AL2040">
        <f>AD2040/'Totals and Drop Down Lists'!Z$6*Inputs!H$37</f>
        <v>938.04764858928502</v>
      </c>
      <c r="AM2040">
        <f>AE2040/'Totals and Drop Down Lists'!AA$6*Inputs!I$37</f>
        <v>1773.6411535518218</v>
      </c>
      <c r="AN2040">
        <f>AF2040/'Totals and Drop Down Lists'!AB$6*Inputs!J$37</f>
        <v>598.70079421034234</v>
      </c>
      <c r="AO2040">
        <f>AG2040/'Totals and Drop Down Lists'!AC$6*Inputs!K$37</f>
        <v>2141.7112605955363</v>
      </c>
      <c r="AP2040">
        <f>AH2040/'Totals and Drop Down Lists'!AD$6*Inputs!L$37</f>
        <v>2865.1322195965336</v>
      </c>
      <c r="AQ2040">
        <f>IF(OR($D2040="51",$D2040="52",$D2040="61"),(AA2040/'Totals and Drop Down Lists'!W$4)*Inputs!E$38,0)</f>
        <v>0</v>
      </c>
      <c r="AR2040">
        <f>IF(OR($D2040="51",$D2040="52",$D2040="61"),(AB2040/'Totals and Drop Down Lists'!X$4)*Inputs!F$38,0)</f>
        <v>0</v>
      </c>
      <c r="AS2040">
        <f>IF(OR($D2040="51",$D2040="52",$D2040="61"),(AC2040/'Totals and Drop Down Lists'!Y$4)*Inputs!G$38,0)</f>
        <v>0</v>
      </c>
      <c r="AT2040">
        <f>IF(OR($D2040="51",$D2040="52",$D2040="61"),(AD2040/'Totals and Drop Down Lists'!Z$4)*Inputs!H$38,0)</f>
        <v>0</v>
      </c>
      <c r="AU2040">
        <f>IF(OR($D2040="51",$D2040="52",$D2040="61"),(AE2040/'Totals and Drop Down Lists'!AA$4)*Inputs!I$38,0)</f>
        <v>0</v>
      </c>
      <c r="AV2040">
        <f>IF(OR($D2040="51",$D2040="52",$D2040="61"),(AF2040/'Totals and Drop Down Lists'!AB$4)*Inputs!J$38,0)</f>
        <v>0</v>
      </c>
      <c r="AW2040">
        <f>IF(OR($D2040="51",$D2040="52",$D2040="61"),(AG2040/'Totals and Drop Down Lists'!AC$4)*Inputs!K$38,0)</f>
        <v>0</v>
      </c>
      <c r="AX2040">
        <f>IF(OR($D2040="51",$D2040="52",$D2040="61"),(AH2040/'Totals and Drop Down Lists'!AD$4)*Inputs!L$38,0)</f>
        <v>0</v>
      </c>
      <c r="AY2040">
        <f>IF(OR($D2040="51",$D2040="52",$D2040="61"),0,(AA2040/'Totals and Drop Down Lists'!W$5)*Inputs!E$39)</f>
        <v>0</v>
      </c>
      <c r="AZ2040">
        <f>IF(OR($D2040="51",$D2040="52",$D2040="61"),0,(AB2040/'Totals and Drop Down Lists'!X$5)*Inputs!F$39)</f>
        <v>0</v>
      </c>
      <c r="BA2040">
        <f>IF(OR($D2040="51",$D2040="52",$D2040="61"),0,(AC2040/'Totals and Drop Down Lists'!Y$5)*Inputs!G$39)</f>
        <v>0</v>
      </c>
      <c r="BB2040">
        <f>IF(OR($D2040="51",$D2040="52",$D2040="61"),0,(AD2040/'Totals and Drop Down Lists'!Z$5)*Inputs!H$39)</f>
        <v>0</v>
      </c>
      <c r="BC2040">
        <f>IF(OR($D2040="51",$D2040="52",$D2040="61"),0,(AE2040/'Totals and Drop Down Lists'!AA$5)*Inputs!I$39)</f>
        <v>0</v>
      </c>
      <c r="BD2040">
        <f>IF(OR($D2040="51",$D2040="52",$D2040="61"),0,(AF2040/'Totals and Drop Down Lists'!AB$5)*Inputs!J$39)</f>
        <v>0</v>
      </c>
      <c r="BE2040">
        <f>IF(OR($D2040="51",$D2040="52",$D2040="61"),0,(AG2040/'Totals and Drop Down Lists'!AC$5)*Inputs!K$39)</f>
        <v>0</v>
      </c>
      <c r="BF2040">
        <f>IF(OR($D2040="51",$D2040="52",$D2040="61"),0,(AH2040/'Totals and Drop Down Lists'!AD$5)*Inputs!L$39)</f>
        <v>0</v>
      </c>
      <c r="BG2040" s="10">
        <f t="shared" si="280"/>
        <v>24873.18284623084</v>
      </c>
    </row>
    <row r="2041" spans="1:59" ht="28.8">
      <c r="A2041" s="1" t="s">
        <v>7548</v>
      </c>
      <c r="B2041" s="1" t="s">
        <v>3327</v>
      </c>
      <c r="C2041" s="1" t="s">
        <v>3365</v>
      </c>
      <c r="D2041" s="1" t="s">
        <v>25</v>
      </c>
      <c r="E2041" s="1" t="s">
        <v>3366</v>
      </c>
      <c r="F2041" s="2">
        <v>12248</v>
      </c>
      <c r="G2041" s="2">
        <v>191</v>
      </c>
      <c r="H2041" s="2">
        <v>0</v>
      </c>
      <c r="I2041" s="2">
        <v>3245</v>
      </c>
      <c r="J2041" s="2">
        <v>4895</v>
      </c>
      <c r="K2041" s="2">
        <v>1040</v>
      </c>
      <c r="L2041" s="2">
        <v>50</v>
      </c>
      <c r="M2041" s="2">
        <v>7</v>
      </c>
      <c r="N2041" s="2">
        <v>6</v>
      </c>
      <c r="O2041" s="2">
        <v>58</v>
      </c>
      <c r="P2041" s="2">
        <v>3</v>
      </c>
      <c r="Q2041" s="2">
        <v>0</v>
      </c>
      <c r="R2041" s="2">
        <v>327</v>
      </c>
      <c r="S2041" s="2">
        <v>466200</v>
      </c>
      <c r="T2041" s="2">
        <v>23734500</v>
      </c>
      <c r="U2041" s="2">
        <v>124</v>
      </c>
      <c r="V2041" s="2">
        <v>29</v>
      </c>
      <c r="W2041" s="2">
        <v>79</v>
      </c>
      <c r="X2041" s="2">
        <v>285</v>
      </c>
      <c r="Y2041" s="2">
        <v>0</v>
      </c>
      <c r="Z2041" s="2">
        <v>130</v>
      </c>
      <c r="AA2041" s="9">
        <f t="shared" si="281"/>
        <v>12248</v>
      </c>
      <c r="AB2041" s="9">
        <f t="shared" si="282"/>
        <v>3054</v>
      </c>
      <c r="AC2041" s="9">
        <f t="shared" si="283"/>
        <v>451</v>
      </c>
      <c r="AD2041" s="9">
        <f t="shared" si="284"/>
        <v>327</v>
      </c>
      <c r="AE2041" s="44">
        <f t="shared" si="285"/>
        <v>1.5431557748159878E-5</v>
      </c>
      <c r="AF2041" s="9">
        <f t="shared" si="286"/>
        <v>177</v>
      </c>
      <c r="AG2041" s="9">
        <f t="shared" si="279"/>
        <v>130</v>
      </c>
      <c r="AH2041" s="44">
        <f t="shared" si="287"/>
        <v>1.0277206473348051E-5</v>
      </c>
      <c r="AI2041">
        <f>AA2041/'Totals and Drop Down Lists'!W$6*Inputs!E$37</f>
        <v>11110.655706771498</v>
      </c>
      <c r="AJ2041">
        <f>AB2041/'Totals and Drop Down Lists'!X$6*Inputs!F$37</f>
        <v>10048.842456139626</v>
      </c>
      <c r="AK2041">
        <f>AC2041/'Totals and Drop Down Lists'!Y$6*Inputs!G$37</f>
        <v>2973.1443416284528</v>
      </c>
      <c r="AL2041">
        <f>AD2041/'Totals and Drop Down Lists'!Z$6*Inputs!H$37</f>
        <v>2621.7229152880013</v>
      </c>
      <c r="AM2041">
        <f>AE2041/'Totals and Drop Down Lists'!AA$6*Inputs!I$37</f>
        <v>1921.0645990865946</v>
      </c>
      <c r="AN2041">
        <f>AF2041/'Totals and Drop Down Lists'!AB$6*Inputs!J$37</f>
        <v>3532.3346858410191</v>
      </c>
      <c r="AO2041">
        <f>AG2041/'Totals and Drop Down Lists'!AC$6*Inputs!K$37</f>
        <v>2421.0649032819106</v>
      </c>
      <c r="AP2041">
        <f>AH2041/'Totals and Drop Down Lists'!AD$6*Inputs!L$37</f>
        <v>2418.5340646584577</v>
      </c>
      <c r="AQ2041">
        <f>IF(OR($D2041="51",$D2041="52",$D2041="61"),(AA2041/'Totals and Drop Down Lists'!W$4)*Inputs!E$38,0)</f>
        <v>0</v>
      </c>
      <c r="AR2041">
        <f>IF(OR($D2041="51",$D2041="52",$D2041="61"),(AB2041/'Totals and Drop Down Lists'!X$4)*Inputs!F$38,0)</f>
        <v>0</v>
      </c>
      <c r="AS2041">
        <f>IF(OR($D2041="51",$D2041="52",$D2041="61"),(AC2041/'Totals and Drop Down Lists'!Y$4)*Inputs!G$38,0)</f>
        <v>0</v>
      </c>
      <c r="AT2041">
        <f>IF(OR($D2041="51",$D2041="52",$D2041="61"),(AD2041/'Totals and Drop Down Lists'!Z$4)*Inputs!H$38,0)</f>
        <v>0</v>
      </c>
      <c r="AU2041">
        <f>IF(OR($D2041="51",$D2041="52",$D2041="61"),(AE2041/'Totals and Drop Down Lists'!AA$4)*Inputs!I$38,0)</f>
        <v>0</v>
      </c>
      <c r="AV2041">
        <f>IF(OR($D2041="51",$D2041="52",$D2041="61"),(AF2041/'Totals and Drop Down Lists'!AB$4)*Inputs!J$38,0)</f>
        <v>0</v>
      </c>
      <c r="AW2041">
        <f>IF(OR($D2041="51",$D2041="52",$D2041="61"),(AG2041/'Totals and Drop Down Lists'!AC$4)*Inputs!K$38,0)</f>
        <v>0</v>
      </c>
      <c r="AX2041">
        <f>IF(OR($D2041="51",$D2041="52",$D2041="61"),(AH2041/'Totals and Drop Down Lists'!AD$4)*Inputs!L$38,0)</f>
        <v>0</v>
      </c>
      <c r="AY2041">
        <f>IF(OR($D2041="51",$D2041="52",$D2041="61"),0,(AA2041/'Totals and Drop Down Lists'!W$5)*Inputs!E$39)</f>
        <v>0</v>
      </c>
      <c r="AZ2041">
        <f>IF(OR($D2041="51",$D2041="52",$D2041="61"),0,(AB2041/'Totals and Drop Down Lists'!X$5)*Inputs!F$39)</f>
        <v>0</v>
      </c>
      <c r="BA2041">
        <f>IF(OR($D2041="51",$D2041="52",$D2041="61"),0,(AC2041/'Totals and Drop Down Lists'!Y$5)*Inputs!G$39)</f>
        <v>0</v>
      </c>
      <c r="BB2041">
        <f>IF(OR($D2041="51",$D2041="52",$D2041="61"),0,(AD2041/'Totals and Drop Down Lists'!Z$5)*Inputs!H$39)</f>
        <v>0</v>
      </c>
      <c r="BC2041">
        <f>IF(OR($D2041="51",$D2041="52",$D2041="61"),0,(AE2041/'Totals and Drop Down Lists'!AA$5)*Inputs!I$39)</f>
        <v>0</v>
      </c>
      <c r="BD2041">
        <f>IF(OR($D2041="51",$D2041="52",$D2041="61"),0,(AF2041/'Totals and Drop Down Lists'!AB$5)*Inputs!J$39)</f>
        <v>0</v>
      </c>
      <c r="BE2041">
        <f>IF(OR($D2041="51",$D2041="52",$D2041="61"),0,(AG2041/'Totals and Drop Down Lists'!AC$5)*Inputs!K$39)</f>
        <v>0</v>
      </c>
      <c r="BF2041">
        <f>IF(OR($D2041="51",$D2041="52",$D2041="61"),0,(AH2041/'Totals and Drop Down Lists'!AD$5)*Inputs!L$39)</f>
        <v>0</v>
      </c>
      <c r="BG2041" s="10">
        <f t="shared" si="280"/>
        <v>37047.363672695566</v>
      </c>
    </row>
    <row r="2042" spans="1:59" ht="28.8">
      <c r="A2042" s="1" t="s">
        <v>7548</v>
      </c>
      <c r="B2042" s="1" t="s">
        <v>3327</v>
      </c>
      <c r="C2042" s="1" t="s">
        <v>1645</v>
      </c>
      <c r="D2042" s="1" t="s">
        <v>25</v>
      </c>
      <c r="E2042" s="1" t="s">
        <v>3367</v>
      </c>
      <c r="F2042" s="2">
        <v>68174</v>
      </c>
      <c r="G2042" s="2">
        <v>758</v>
      </c>
      <c r="H2042" s="2">
        <v>27</v>
      </c>
      <c r="I2042" s="2">
        <v>15307</v>
      </c>
      <c r="J2042" s="2">
        <v>24677</v>
      </c>
      <c r="K2042" s="2">
        <v>6532</v>
      </c>
      <c r="L2042" s="2">
        <v>389</v>
      </c>
      <c r="M2042" s="2">
        <v>47</v>
      </c>
      <c r="N2042" s="2">
        <v>84</v>
      </c>
      <c r="O2042" s="2">
        <v>316</v>
      </c>
      <c r="P2042" s="2">
        <v>11</v>
      </c>
      <c r="Q2042" s="2">
        <v>120</v>
      </c>
      <c r="R2042" s="2">
        <v>2115</v>
      </c>
      <c r="S2042" s="2">
        <v>3593500</v>
      </c>
      <c r="T2042" s="2">
        <v>216822300</v>
      </c>
      <c r="U2042" s="2">
        <v>693</v>
      </c>
      <c r="V2042" s="2">
        <v>519</v>
      </c>
      <c r="W2042" s="2">
        <v>14</v>
      </c>
      <c r="X2042" s="2">
        <v>1394</v>
      </c>
      <c r="Y2042" s="2">
        <v>120</v>
      </c>
      <c r="Z2042" s="2">
        <v>755</v>
      </c>
      <c r="AA2042" s="9">
        <f t="shared" si="281"/>
        <v>68174</v>
      </c>
      <c r="AB2042" s="9">
        <f t="shared" si="282"/>
        <v>14522</v>
      </c>
      <c r="AC2042" s="9">
        <f t="shared" si="283"/>
        <v>3082</v>
      </c>
      <c r="AD2042" s="9">
        <f t="shared" si="284"/>
        <v>2115</v>
      </c>
      <c r="AE2042" s="44">
        <f t="shared" si="285"/>
        <v>1.2075240158644113E-4</v>
      </c>
      <c r="AF2042" s="9">
        <f t="shared" si="286"/>
        <v>861</v>
      </c>
      <c r="AG2042" s="9">
        <f t="shared" si="279"/>
        <v>875</v>
      </c>
      <c r="AH2042" s="44">
        <f t="shared" si="287"/>
        <v>8.6181282814276955E-5</v>
      </c>
      <c r="AI2042">
        <f>AA2042/'Totals and Drop Down Lists'!W$6*Inputs!E$37</f>
        <v>61843.390117034622</v>
      </c>
      <c r="AJ2042">
        <f>AB2042/'Totals and Drop Down Lists'!X$6*Inputs!F$37</f>
        <v>47783.002667995956</v>
      </c>
      <c r="AK2042">
        <f>AC2042/'Totals and Drop Down Lists'!Y$6*Inputs!G$37</f>
        <v>20317.585057425476</v>
      </c>
      <c r="AL2042">
        <f>AD2042/'Totals and Drop Down Lists'!Z$6*Inputs!H$37</f>
        <v>16957.015186037075</v>
      </c>
      <c r="AM2042">
        <f>AE2042/'Totals and Drop Down Lists'!AA$6*Inputs!I$37</f>
        <v>15032.388027712977</v>
      </c>
      <c r="AN2042">
        <f>AF2042/'Totals and Drop Down Lists'!AB$6*Inputs!J$37</f>
        <v>17182.712793836821</v>
      </c>
      <c r="AO2042">
        <f>AG2042/'Totals and Drop Down Lists'!AC$6*Inputs!K$37</f>
        <v>16295.629156705167</v>
      </c>
      <c r="AP2042">
        <f>AH2042/'Totals and Drop Down Lists'!AD$6*Inputs!L$37</f>
        <v>20281.033446474237</v>
      </c>
      <c r="AQ2042">
        <f>IF(OR($D2042="51",$D2042="52",$D2042="61"),(AA2042/'Totals and Drop Down Lists'!W$4)*Inputs!E$38,0)</f>
        <v>0</v>
      </c>
      <c r="AR2042">
        <f>IF(OR($D2042="51",$D2042="52",$D2042="61"),(AB2042/'Totals and Drop Down Lists'!X$4)*Inputs!F$38,0)</f>
        <v>0</v>
      </c>
      <c r="AS2042">
        <f>IF(OR($D2042="51",$D2042="52",$D2042="61"),(AC2042/'Totals and Drop Down Lists'!Y$4)*Inputs!G$38,0)</f>
        <v>0</v>
      </c>
      <c r="AT2042">
        <f>IF(OR($D2042="51",$D2042="52",$D2042="61"),(AD2042/'Totals and Drop Down Lists'!Z$4)*Inputs!H$38,0)</f>
        <v>0</v>
      </c>
      <c r="AU2042">
        <f>IF(OR($D2042="51",$D2042="52",$D2042="61"),(AE2042/'Totals and Drop Down Lists'!AA$4)*Inputs!I$38,0)</f>
        <v>0</v>
      </c>
      <c r="AV2042">
        <f>IF(OR($D2042="51",$D2042="52",$D2042="61"),(AF2042/'Totals and Drop Down Lists'!AB$4)*Inputs!J$38,0)</f>
        <v>0</v>
      </c>
      <c r="AW2042">
        <f>IF(OR($D2042="51",$D2042="52",$D2042="61"),(AG2042/'Totals and Drop Down Lists'!AC$4)*Inputs!K$38,0)</f>
        <v>0</v>
      </c>
      <c r="AX2042">
        <f>IF(OR($D2042="51",$D2042="52",$D2042="61"),(AH2042/'Totals and Drop Down Lists'!AD$4)*Inputs!L$38,0)</f>
        <v>0</v>
      </c>
      <c r="AY2042">
        <f>IF(OR($D2042="51",$D2042="52",$D2042="61"),0,(AA2042/'Totals and Drop Down Lists'!W$5)*Inputs!E$39)</f>
        <v>0</v>
      </c>
      <c r="AZ2042">
        <f>IF(OR($D2042="51",$D2042="52",$D2042="61"),0,(AB2042/'Totals and Drop Down Lists'!X$5)*Inputs!F$39)</f>
        <v>0</v>
      </c>
      <c r="BA2042">
        <f>IF(OR($D2042="51",$D2042="52",$D2042="61"),0,(AC2042/'Totals and Drop Down Lists'!Y$5)*Inputs!G$39)</f>
        <v>0</v>
      </c>
      <c r="BB2042">
        <f>IF(OR($D2042="51",$D2042="52",$D2042="61"),0,(AD2042/'Totals and Drop Down Lists'!Z$5)*Inputs!H$39)</f>
        <v>0</v>
      </c>
      <c r="BC2042">
        <f>IF(OR($D2042="51",$D2042="52",$D2042="61"),0,(AE2042/'Totals and Drop Down Lists'!AA$5)*Inputs!I$39)</f>
        <v>0</v>
      </c>
      <c r="BD2042">
        <f>IF(OR($D2042="51",$D2042="52",$D2042="61"),0,(AF2042/'Totals and Drop Down Lists'!AB$5)*Inputs!J$39)</f>
        <v>0</v>
      </c>
      <c r="BE2042">
        <f>IF(OR($D2042="51",$D2042="52",$D2042="61"),0,(AG2042/'Totals and Drop Down Lists'!AC$5)*Inputs!K$39)</f>
        <v>0</v>
      </c>
      <c r="BF2042">
        <f>IF(OR($D2042="51",$D2042="52",$D2042="61"),0,(AH2042/'Totals and Drop Down Lists'!AD$5)*Inputs!L$39)</f>
        <v>0</v>
      </c>
      <c r="BG2042" s="10">
        <f t="shared" si="280"/>
        <v>215692.7564532223</v>
      </c>
    </row>
    <row r="2043" spans="1:59" ht="28.8">
      <c r="A2043" s="1" t="s">
        <v>7548</v>
      </c>
      <c r="B2043" s="1" t="s">
        <v>3327</v>
      </c>
      <c r="C2043" s="1" t="s">
        <v>3368</v>
      </c>
      <c r="D2043" s="1" t="s">
        <v>25</v>
      </c>
      <c r="E2043" s="1" t="s">
        <v>3369</v>
      </c>
      <c r="F2043" s="2">
        <v>10383</v>
      </c>
      <c r="G2043" s="2">
        <v>46</v>
      </c>
      <c r="H2043" s="2">
        <v>6</v>
      </c>
      <c r="I2043" s="2">
        <v>3178</v>
      </c>
      <c r="J2043" s="2">
        <v>3605</v>
      </c>
      <c r="K2043" s="2">
        <v>863</v>
      </c>
      <c r="L2043" s="2">
        <v>35</v>
      </c>
      <c r="M2043" s="2">
        <v>0</v>
      </c>
      <c r="N2043" s="2">
        <v>0</v>
      </c>
      <c r="O2043" s="2">
        <v>30</v>
      </c>
      <c r="P2043" s="2">
        <v>7</v>
      </c>
      <c r="Q2043" s="2">
        <v>0</v>
      </c>
      <c r="R2043" s="2">
        <v>313</v>
      </c>
      <c r="S2043" s="2">
        <v>265500</v>
      </c>
      <c r="T2043" s="2">
        <v>21108100</v>
      </c>
      <c r="U2043" s="2">
        <v>151</v>
      </c>
      <c r="V2043" s="2">
        <v>159</v>
      </c>
      <c r="W2043" s="2">
        <v>0</v>
      </c>
      <c r="X2043" s="2">
        <v>314</v>
      </c>
      <c r="Y2043" s="2">
        <v>104</v>
      </c>
      <c r="Z2043" s="2">
        <v>70</v>
      </c>
      <c r="AA2043" s="9">
        <f t="shared" si="281"/>
        <v>10383</v>
      </c>
      <c r="AB2043" s="9">
        <f t="shared" si="282"/>
        <v>3126</v>
      </c>
      <c r="AC2043" s="9">
        <f t="shared" si="283"/>
        <v>385</v>
      </c>
      <c r="AD2043" s="9">
        <f t="shared" si="284"/>
        <v>313</v>
      </c>
      <c r="AE2043" s="44">
        <f t="shared" si="285"/>
        <v>1.4428198490108606E-5</v>
      </c>
      <c r="AF2043" s="9">
        <f t="shared" si="286"/>
        <v>155</v>
      </c>
      <c r="AG2043" s="9">
        <f t="shared" si="279"/>
        <v>174</v>
      </c>
      <c r="AH2043" s="44">
        <f t="shared" si="287"/>
        <v>1.5499077905885782E-5</v>
      </c>
      <c r="AI2043">
        <f>AA2043/'Totals and Drop Down Lists'!W$6*Inputs!E$37</f>
        <v>9418.8388474370076</v>
      </c>
      <c r="AJ2043">
        <f>AB2043/'Totals and Drop Down Lists'!X$6*Inputs!F$37</f>
        <v>10285.750333298125</v>
      </c>
      <c r="AK2043">
        <f>AC2043/'Totals and Drop Down Lists'!Y$6*Inputs!G$37</f>
        <v>2538.0500477316054</v>
      </c>
      <c r="AL2043">
        <f>AD2043/'Totals and Drop Down Lists'!Z$6*Inputs!H$37</f>
        <v>2509.4778975080872</v>
      </c>
      <c r="AM2043">
        <f>AE2043/'Totals and Drop Down Lists'!AA$6*Inputs!I$37</f>
        <v>1796.1570568757031</v>
      </c>
      <c r="AN2043">
        <f>AF2043/'Totals and Drop Down Lists'!AB$6*Inputs!J$37</f>
        <v>3093.287436753435</v>
      </c>
      <c r="AO2043">
        <f>AG2043/'Totals and Drop Down Lists'!AC$6*Inputs!K$37</f>
        <v>3240.5022551619418</v>
      </c>
      <c r="AP2043">
        <f>AH2043/'Totals and Drop Down Lists'!AD$6*Inputs!L$37</f>
        <v>3647.3965939470286</v>
      </c>
      <c r="AQ2043">
        <f>IF(OR($D2043="51",$D2043="52",$D2043="61"),(AA2043/'Totals and Drop Down Lists'!W$4)*Inputs!E$38,0)</f>
        <v>0</v>
      </c>
      <c r="AR2043">
        <f>IF(OR($D2043="51",$D2043="52",$D2043="61"),(AB2043/'Totals and Drop Down Lists'!X$4)*Inputs!F$38,0)</f>
        <v>0</v>
      </c>
      <c r="AS2043">
        <f>IF(OR($D2043="51",$D2043="52",$D2043="61"),(AC2043/'Totals and Drop Down Lists'!Y$4)*Inputs!G$38,0)</f>
        <v>0</v>
      </c>
      <c r="AT2043">
        <f>IF(OR($D2043="51",$D2043="52",$D2043="61"),(AD2043/'Totals and Drop Down Lists'!Z$4)*Inputs!H$38,0)</f>
        <v>0</v>
      </c>
      <c r="AU2043">
        <f>IF(OR($D2043="51",$D2043="52",$D2043="61"),(AE2043/'Totals and Drop Down Lists'!AA$4)*Inputs!I$38,0)</f>
        <v>0</v>
      </c>
      <c r="AV2043">
        <f>IF(OR($D2043="51",$D2043="52",$D2043="61"),(AF2043/'Totals and Drop Down Lists'!AB$4)*Inputs!J$38,0)</f>
        <v>0</v>
      </c>
      <c r="AW2043">
        <f>IF(OR($D2043="51",$D2043="52",$D2043="61"),(AG2043/'Totals and Drop Down Lists'!AC$4)*Inputs!K$38,0)</f>
        <v>0</v>
      </c>
      <c r="AX2043">
        <f>IF(OR($D2043="51",$D2043="52",$D2043="61"),(AH2043/'Totals and Drop Down Lists'!AD$4)*Inputs!L$38,0)</f>
        <v>0</v>
      </c>
      <c r="AY2043">
        <f>IF(OR($D2043="51",$D2043="52",$D2043="61"),0,(AA2043/'Totals and Drop Down Lists'!W$5)*Inputs!E$39)</f>
        <v>0</v>
      </c>
      <c r="AZ2043">
        <f>IF(OR($D2043="51",$D2043="52",$D2043="61"),0,(AB2043/'Totals and Drop Down Lists'!X$5)*Inputs!F$39)</f>
        <v>0</v>
      </c>
      <c r="BA2043">
        <f>IF(OR($D2043="51",$D2043="52",$D2043="61"),0,(AC2043/'Totals and Drop Down Lists'!Y$5)*Inputs!G$39)</f>
        <v>0</v>
      </c>
      <c r="BB2043">
        <f>IF(OR($D2043="51",$D2043="52",$D2043="61"),0,(AD2043/'Totals and Drop Down Lists'!Z$5)*Inputs!H$39)</f>
        <v>0</v>
      </c>
      <c r="BC2043">
        <f>IF(OR($D2043="51",$D2043="52",$D2043="61"),0,(AE2043/'Totals and Drop Down Lists'!AA$5)*Inputs!I$39)</f>
        <v>0</v>
      </c>
      <c r="BD2043">
        <f>IF(OR($D2043="51",$D2043="52",$D2043="61"),0,(AF2043/'Totals and Drop Down Lists'!AB$5)*Inputs!J$39)</f>
        <v>0</v>
      </c>
      <c r="BE2043">
        <f>IF(OR($D2043="51",$D2043="52",$D2043="61"),0,(AG2043/'Totals and Drop Down Lists'!AC$5)*Inputs!K$39)</f>
        <v>0</v>
      </c>
      <c r="BF2043">
        <f>IF(OR($D2043="51",$D2043="52",$D2043="61"),0,(AH2043/'Totals and Drop Down Lists'!AD$5)*Inputs!L$39)</f>
        <v>0</v>
      </c>
      <c r="BG2043" s="10">
        <f t="shared" si="280"/>
        <v>36529.460468712932</v>
      </c>
    </row>
    <row r="2044" spans="1:59" ht="28.8">
      <c r="A2044" s="1" t="s">
        <v>7548</v>
      </c>
      <c r="B2044" s="1" t="s">
        <v>3327</v>
      </c>
      <c r="C2044" s="1" t="s">
        <v>306</v>
      </c>
      <c r="D2044" s="1" t="s">
        <v>25</v>
      </c>
      <c r="E2044" s="1" t="s">
        <v>3370</v>
      </c>
      <c r="F2044" s="2">
        <v>48905</v>
      </c>
      <c r="G2044" s="2">
        <v>4161</v>
      </c>
      <c r="H2044" s="2">
        <v>725</v>
      </c>
      <c r="I2044" s="2">
        <v>11163</v>
      </c>
      <c r="J2044" s="2">
        <v>15743</v>
      </c>
      <c r="K2044" s="2">
        <v>6392</v>
      </c>
      <c r="L2044" s="2">
        <v>151</v>
      </c>
      <c r="M2044" s="2">
        <v>6</v>
      </c>
      <c r="N2044" s="2">
        <v>1</v>
      </c>
      <c r="O2044" s="2">
        <v>222</v>
      </c>
      <c r="P2044" s="2">
        <v>15</v>
      </c>
      <c r="Q2044" s="2">
        <v>0</v>
      </c>
      <c r="R2044" s="2">
        <v>844</v>
      </c>
      <c r="S2044" s="2">
        <v>5194700</v>
      </c>
      <c r="T2044" s="2">
        <v>178199200</v>
      </c>
      <c r="U2044" s="2">
        <v>2554</v>
      </c>
      <c r="V2044" s="2">
        <v>553</v>
      </c>
      <c r="W2044" s="2">
        <v>444</v>
      </c>
      <c r="X2044" s="2">
        <v>2343</v>
      </c>
      <c r="Y2044" s="2">
        <v>309</v>
      </c>
      <c r="Z2044" s="2">
        <v>1404</v>
      </c>
      <c r="AA2044" s="9">
        <f t="shared" si="281"/>
        <v>48905</v>
      </c>
      <c r="AB2044" s="9">
        <f t="shared" si="282"/>
        <v>6277</v>
      </c>
      <c r="AC2044" s="9">
        <f t="shared" si="283"/>
        <v>1239</v>
      </c>
      <c r="AD2044" s="9">
        <f t="shared" si="284"/>
        <v>844</v>
      </c>
      <c r="AE2044" s="44">
        <f t="shared" si="285"/>
        <v>1.8125158919368262E-4</v>
      </c>
      <c r="AF2044" s="9">
        <f t="shared" si="286"/>
        <v>1346</v>
      </c>
      <c r="AG2044" s="9">
        <f t="shared" si="279"/>
        <v>1713</v>
      </c>
      <c r="AH2044" s="44">
        <f t="shared" si="287"/>
        <v>2.5879609571123727E-4</v>
      </c>
      <c r="AI2044">
        <f>AA2044/'Totals and Drop Down Lists'!W$6*Inputs!E$37</f>
        <v>44363.701611663957</v>
      </c>
      <c r="AJ2044">
        <f>AB2044/'Totals and Drop Down Lists'!X$6*Inputs!F$37</f>
        <v>20653.760346165171</v>
      </c>
      <c r="AK2044">
        <f>AC2044/'Totals and Drop Down Lists'!Y$6*Inputs!G$37</f>
        <v>8167.9065172453493</v>
      </c>
      <c r="AL2044">
        <f>AD2044/'Totals and Drop Down Lists'!Z$6*Inputs!H$37</f>
        <v>6766.7710718748422</v>
      </c>
      <c r="AM2044">
        <f>AE2044/'Totals and Drop Down Lists'!AA$6*Inputs!I$37</f>
        <v>22563.892590149579</v>
      </c>
      <c r="AN2044">
        <f>AF2044/'Totals and Drop Down Lists'!AB$6*Inputs!J$37</f>
        <v>26861.708966904022</v>
      </c>
      <c r="AO2044">
        <f>AG2044/'Totals and Drop Down Lists'!AC$6*Inputs!K$37</f>
        <v>31902.185994783944</v>
      </c>
      <c r="AP2044">
        <f>AH2044/'Totals and Drop Down Lists'!AD$6*Inputs!L$37</f>
        <v>60902.461666154828</v>
      </c>
      <c r="AQ2044">
        <f>IF(OR($D2044="51",$D2044="52",$D2044="61"),(AA2044/'Totals and Drop Down Lists'!W$4)*Inputs!E$38,0)</f>
        <v>0</v>
      </c>
      <c r="AR2044">
        <f>IF(OR($D2044="51",$D2044="52",$D2044="61"),(AB2044/'Totals and Drop Down Lists'!X$4)*Inputs!F$38,0)</f>
        <v>0</v>
      </c>
      <c r="AS2044">
        <f>IF(OR($D2044="51",$D2044="52",$D2044="61"),(AC2044/'Totals and Drop Down Lists'!Y$4)*Inputs!G$38,0)</f>
        <v>0</v>
      </c>
      <c r="AT2044">
        <f>IF(OR($D2044="51",$D2044="52",$D2044="61"),(AD2044/'Totals and Drop Down Lists'!Z$4)*Inputs!H$38,0)</f>
        <v>0</v>
      </c>
      <c r="AU2044">
        <f>IF(OR($D2044="51",$D2044="52",$D2044="61"),(AE2044/'Totals and Drop Down Lists'!AA$4)*Inputs!I$38,0)</f>
        <v>0</v>
      </c>
      <c r="AV2044">
        <f>IF(OR($D2044="51",$D2044="52",$D2044="61"),(AF2044/'Totals and Drop Down Lists'!AB$4)*Inputs!J$38,0)</f>
        <v>0</v>
      </c>
      <c r="AW2044">
        <f>IF(OR($D2044="51",$D2044="52",$D2044="61"),(AG2044/'Totals and Drop Down Lists'!AC$4)*Inputs!K$38,0)</f>
        <v>0</v>
      </c>
      <c r="AX2044">
        <f>IF(OR($D2044="51",$D2044="52",$D2044="61"),(AH2044/'Totals and Drop Down Lists'!AD$4)*Inputs!L$38,0)</f>
        <v>0</v>
      </c>
      <c r="AY2044">
        <f>IF(OR($D2044="51",$D2044="52",$D2044="61"),0,(AA2044/'Totals and Drop Down Lists'!W$5)*Inputs!E$39)</f>
        <v>0</v>
      </c>
      <c r="AZ2044">
        <f>IF(OR($D2044="51",$D2044="52",$D2044="61"),0,(AB2044/'Totals and Drop Down Lists'!X$5)*Inputs!F$39)</f>
        <v>0</v>
      </c>
      <c r="BA2044">
        <f>IF(OR($D2044="51",$D2044="52",$D2044="61"),0,(AC2044/'Totals and Drop Down Lists'!Y$5)*Inputs!G$39)</f>
        <v>0</v>
      </c>
      <c r="BB2044">
        <f>IF(OR($D2044="51",$D2044="52",$D2044="61"),0,(AD2044/'Totals and Drop Down Lists'!Z$5)*Inputs!H$39)</f>
        <v>0</v>
      </c>
      <c r="BC2044">
        <f>IF(OR($D2044="51",$D2044="52",$D2044="61"),0,(AE2044/'Totals and Drop Down Lists'!AA$5)*Inputs!I$39)</f>
        <v>0</v>
      </c>
      <c r="BD2044">
        <f>IF(OR($D2044="51",$D2044="52",$D2044="61"),0,(AF2044/'Totals and Drop Down Lists'!AB$5)*Inputs!J$39)</f>
        <v>0</v>
      </c>
      <c r="BE2044">
        <f>IF(OR($D2044="51",$D2044="52",$D2044="61"),0,(AG2044/'Totals and Drop Down Lists'!AC$5)*Inputs!K$39)</f>
        <v>0</v>
      </c>
      <c r="BF2044">
        <f>IF(OR($D2044="51",$D2044="52",$D2044="61"),0,(AH2044/'Totals and Drop Down Lists'!AD$5)*Inputs!L$39)</f>
        <v>0</v>
      </c>
      <c r="BG2044" s="10">
        <f t="shared" si="280"/>
        <v>222182.38876494169</v>
      </c>
    </row>
    <row r="2045" spans="1:59" ht="28.8">
      <c r="A2045" s="1" t="s">
        <v>7548</v>
      </c>
      <c r="B2045" s="1" t="s">
        <v>3327</v>
      </c>
      <c r="C2045" s="1" t="s">
        <v>78</v>
      </c>
      <c r="D2045" s="1" t="s">
        <v>58</v>
      </c>
      <c r="E2045" s="1" t="s">
        <v>3371</v>
      </c>
      <c r="F2045" s="2">
        <v>51668</v>
      </c>
      <c r="G2045" s="2">
        <v>1021</v>
      </c>
      <c r="H2045" s="2">
        <v>64</v>
      </c>
      <c r="I2045" s="2">
        <v>7954</v>
      </c>
      <c r="J2045" s="2">
        <v>19293</v>
      </c>
      <c r="K2045" s="2">
        <v>5496</v>
      </c>
      <c r="L2045" s="2">
        <v>61</v>
      </c>
      <c r="M2045" s="2">
        <v>0</v>
      </c>
      <c r="N2045" s="2">
        <v>32</v>
      </c>
      <c r="O2045" s="2">
        <v>215</v>
      </c>
      <c r="P2045" s="2">
        <v>0</v>
      </c>
      <c r="Q2045" s="2">
        <v>23</v>
      </c>
      <c r="R2045" s="2">
        <v>378</v>
      </c>
      <c r="S2045" s="2">
        <v>3943900</v>
      </c>
      <c r="T2045" s="2">
        <v>186277800</v>
      </c>
      <c r="U2045" s="2">
        <v>413</v>
      </c>
      <c r="V2045" s="2">
        <v>330</v>
      </c>
      <c r="W2045" s="2">
        <v>95</v>
      </c>
      <c r="X2045" s="2">
        <v>985</v>
      </c>
      <c r="Y2045" s="2">
        <v>39</v>
      </c>
      <c r="Z2045" s="2">
        <v>505</v>
      </c>
      <c r="AA2045" s="9">
        <f t="shared" si="281"/>
        <v>51668</v>
      </c>
      <c r="AB2045" s="9">
        <f t="shared" si="282"/>
        <v>6869</v>
      </c>
      <c r="AC2045" s="9">
        <f t="shared" si="283"/>
        <v>709</v>
      </c>
      <c r="AD2045" s="9">
        <f t="shared" si="284"/>
        <v>378</v>
      </c>
      <c r="AE2045" s="44">
        <f t="shared" si="285"/>
        <v>1.0934261843115067E-4</v>
      </c>
      <c r="AF2045" s="9">
        <f t="shared" si="286"/>
        <v>560</v>
      </c>
      <c r="AG2045" s="9">
        <f t="shared" si="279"/>
        <v>544</v>
      </c>
      <c r="AH2045" s="44">
        <f t="shared" si="287"/>
        <v>5.7662961803804743E-5</v>
      </c>
      <c r="AI2045">
        <f>AA2045/'Totals and Drop Down Lists'!W$6*Inputs!E$37</f>
        <v>46870.130556619028</v>
      </c>
      <c r="AJ2045">
        <f>AB2045/'Totals and Drop Down Lists'!X$6*Inputs!F$37</f>
        <v>22601.669558357265</v>
      </c>
      <c r="AK2045">
        <f>AC2045/'Totals and Drop Down Lists'!Y$6*Inputs!G$37</f>
        <v>4673.9674904979438</v>
      </c>
      <c r="AL2045">
        <f>AD2045/'Totals and Drop Down Lists'!Z$6*Inputs!H$37</f>
        <v>3030.6154800576901</v>
      </c>
      <c r="AM2045">
        <f>AE2045/'Totals and Drop Down Lists'!AA$6*Inputs!I$37</f>
        <v>13611.991534980627</v>
      </c>
      <c r="AN2045">
        <f>AF2045/'Totals and Drop Down Lists'!AB$6*Inputs!J$37</f>
        <v>11175.748158593055</v>
      </c>
      <c r="AO2045">
        <f>AG2045/'Totals and Drop Down Lists'!AC$6*Inputs!K$37</f>
        <v>10131.22544142584</v>
      </c>
      <c r="AP2045">
        <f>AH2045/'Totals and Drop Down Lists'!AD$6*Inputs!L$37</f>
        <v>13569.819556828348</v>
      </c>
      <c r="AQ2045">
        <f>IF(OR($D2045="51",$D2045="52",$D2045="61"),(AA2045/'Totals and Drop Down Lists'!W$4)*Inputs!E$38,0)</f>
        <v>0</v>
      </c>
      <c r="AR2045">
        <f>IF(OR($D2045="51",$D2045="52",$D2045="61"),(AB2045/'Totals and Drop Down Lists'!X$4)*Inputs!F$38,0)</f>
        <v>0</v>
      </c>
      <c r="AS2045">
        <f>IF(OR($D2045="51",$D2045="52",$D2045="61"),(AC2045/'Totals and Drop Down Lists'!Y$4)*Inputs!G$38,0)</f>
        <v>0</v>
      </c>
      <c r="AT2045">
        <f>IF(OR($D2045="51",$D2045="52",$D2045="61"),(AD2045/'Totals and Drop Down Lists'!Z$4)*Inputs!H$38,0)</f>
        <v>0</v>
      </c>
      <c r="AU2045">
        <f>IF(OR($D2045="51",$D2045="52",$D2045="61"),(AE2045/'Totals and Drop Down Lists'!AA$4)*Inputs!I$38,0)</f>
        <v>0</v>
      </c>
      <c r="AV2045">
        <f>IF(OR($D2045="51",$D2045="52",$D2045="61"),(AF2045/'Totals and Drop Down Lists'!AB$4)*Inputs!J$38,0)</f>
        <v>0</v>
      </c>
      <c r="AW2045">
        <f>IF(OR($D2045="51",$D2045="52",$D2045="61"),(AG2045/'Totals and Drop Down Lists'!AC$4)*Inputs!K$38,0)</f>
        <v>0</v>
      </c>
      <c r="AX2045">
        <f>IF(OR($D2045="51",$D2045="52",$D2045="61"),(AH2045/'Totals and Drop Down Lists'!AD$4)*Inputs!L$38,0)</f>
        <v>0</v>
      </c>
      <c r="AY2045">
        <f>IF(OR($D2045="51",$D2045="52",$D2045="61"),0,(AA2045/'Totals and Drop Down Lists'!W$5)*Inputs!E$39)</f>
        <v>0</v>
      </c>
      <c r="AZ2045">
        <f>IF(OR($D2045="51",$D2045="52",$D2045="61"),0,(AB2045/'Totals and Drop Down Lists'!X$5)*Inputs!F$39)</f>
        <v>0</v>
      </c>
      <c r="BA2045">
        <f>IF(OR($D2045="51",$D2045="52",$D2045="61"),0,(AC2045/'Totals and Drop Down Lists'!Y$5)*Inputs!G$39)</f>
        <v>0</v>
      </c>
      <c r="BB2045">
        <f>IF(OR($D2045="51",$D2045="52",$D2045="61"),0,(AD2045/'Totals and Drop Down Lists'!Z$5)*Inputs!H$39)</f>
        <v>0</v>
      </c>
      <c r="BC2045">
        <f>IF(OR($D2045="51",$D2045="52",$D2045="61"),0,(AE2045/'Totals and Drop Down Lists'!AA$5)*Inputs!I$39)</f>
        <v>0</v>
      </c>
      <c r="BD2045">
        <f>IF(OR($D2045="51",$D2045="52",$D2045="61"),0,(AF2045/'Totals and Drop Down Lists'!AB$5)*Inputs!J$39)</f>
        <v>0</v>
      </c>
      <c r="BE2045">
        <f>IF(OR($D2045="51",$D2045="52",$D2045="61"),0,(AG2045/'Totals and Drop Down Lists'!AC$5)*Inputs!K$39)</f>
        <v>0</v>
      </c>
      <c r="BF2045">
        <f>IF(OR($D2045="51",$D2045="52",$D2045="61"),0,(AH2045/'Totals and Drop Down Lists'!AD$5)*Inputs!L$39)</f>
        <v>0</v>
      </c>
      <c r="BG2045" s="10">
        <f t="shared" si="280"/>
        <v>125665.16777735981</v>
      </c>
    </row>
    <row r="2046" spans="1:59" ht="28.8">
      <c r="A2046" s="1" t="s">
        <v>7548</v>
      </c>
      <c r="B2046" s="1" t="s">
        <v>3327</v>
      </c>
      <c r="C2046" s="1" t="s">
        <v>1367</v>
      </c>
      <c r="D2046" s="1" t="s">
        <v>25</v>
      </c>
      <c r="E2046" s="1" t="s">
        <v>3372</v>
      </c>
      <c r="F2046" s="2">
        <v>80337</v>
      </c>
      <c r="G2046" s="2">
        <v>1326</v>
      </c>
      <c r="H2046" s="2">
        <v>129</v>
      </c>
      <c r="I2046" s="2">
        <v>18367</v>
      </c>
      <c r="J2046" s="2">
        <v>29809</v>
      </c>
      <c r="K2046" s="2">
        <v>10106</v>
      </c>
      <c r="L2046" s="2">
        <v>301</v>
      </c>
      <c r="M2046" s="2">
        <v>16</v>
      </c>
      <c r="N2046" s="2">
        <v>25</v>
      </c>
      <c r="O2046" s="2">
        <v>577</v>
      </c>
      <c r="P2046" s="2">
        <v>62</v>
      </c>
      <c r="Q2046" s="2">
        <v>10</v>
      </c>
      <c r="R2046" s="2">
        <v>2490</v>
      </c>
      <c r="S2046" s="2">
        <v>6126900</v>
      </c>
      <c r="T2046" s="2">
        <v>326708000</v>
      </c>
      <c r="U2046" s="2">
        <v>1619</v>
      </c>
      <c r="V2046" s="2">
        <v>779</v>
      </c>
      <c r="W2046" s="2">
        <v>125</v>
      </c>
      <c r="X2046" s="2">
        <v>2309</v>
      </c>
      <c r="Y2046" s="2">
        <v>338</v>
      </c>
      <c r="Z2046" s="2">
        <v>1310</v>
      </c>
      <c r="AA2046" s="9">
        <f t="shared" si="281"/>
        <v>80337</v>
      </c>
      <c r="AB2046" s="9">
        <f t="shared" si="282"/>
        <v>16912</v>
      </c>
      <c r="AC2046" s="9">
        <f t="shared" si="283"/>
        <v>3481</v>
      </c>
      <c r="AD2046" s="9">
        <f t="shared" si="284"/>
        <v>2490</v>
      </c>
      <c r="AE2046" s="44">
        <f t="shared" si="285"/>
        <v>2.3928031222386774E-4</v>
      </c>
      <c r="AF2046" s="9">
        <f t="shared" si="286"/>
        <v>1405</v>
      </c>
      <c r="AG2046" s="9">
        <f t="shared" si="279"/>
        <v>1648</v>
      </c>
      <c r="AH2046" s="44">
        <f t="shared" si="287"/>
        <v>2.078931503840763E-4</v>
      </c>
      <c r="AI2046">
        <f>AA2046/'Totals and Drop Down Lists'!W$6*Inputs!E$37</f>
        <v>72876.938889198384</v>
      </c>
      <c r="AJ2046">
        <f>AB2046/'Totals and Drop Down Lists'!X$6*Inputs!F$37</f>
        <v>55647.028034784991</v>
      </c>
      <c r="AK2046">
        <f>AC2046/'Totals and Drop Down Lists'!Y$6*Inputs!G$37</f>
        <v>22947.927834165508</v>
      </c>
      <c r="AL2046">
        <f>AD2046/'Totals and Drop Down Lists'!Z$6*Inputs!H$37</f>
        <v>19963.578162284783</v>
      </c>
      <c r="AM2046">
        <f>AE2046/'Totals and Drop Down Lists'!AA$6*Inputs!I$37</f>
        <v>29787.850622304992</v>
      </c>
      <c r="AN2046">
        <f>AF2046/'Totals and Drop Down Lists'!AB$6*Inputs!J$37</f>
        <v>28039.153862184365</v>
      </c>
      <c r="AO2046">
        <f>AG2046/'Totals and Drop Down Lists'!AC$6*Inputs!K$37</f>
        <v>30691.653543142987</v>
      </c>
      <c r="AP2046">
        <f>AH2046/'Totals and Drop Down Lists'!AD$6*Inputs!L$37</f>
        <v>48923.476171949842</v>
      </c>
      <c r="AQ2046">
        <f>IF(OR($D2046="51",$D2046="52",$D2046="61"),(AA2046/'Totals and Drop Down Lists'!W$4)*Inputs!E$38,0)</f>
        <v>0</v>
      </c>
      <c r="AR2046">
        <f>IF(OR($D2046="51",$D2046="52",$D2046="61"),(AB2046/'Totals and Drop Down Lists'!X$4)*Inputs!F$38,0)</f>
        <v>0</v>
      </c>
      <c r="AS2046">
        <f>IF(OR($D2046="51",$D2046="52",$D2046="61"),(AC2046/'Totals and Drop Down Lists'!Y$4)*Inputs!G$38,0)</f>
        <v>0</v>
      </c>
      <c r="AT2046">
        <f>IF(OR($D2046="51",$D2046="52",$D2046="61"),(AD2046/'Totals and Drop Down Lists'!Z$4)*Inputs!H$38,0)</f>
        <v>0</v>
      </c>
      <c r="AU2046">
        <f>IF(OR($D2046="51",$D2046="52",$D2046="61"),(AE2046/'Totals and Drop Down Lists'!AA$4)*Inputs!I$38,0)</f>
        <v>0</v>
      </c>
      <c r="AV2046">
        <f>IF(OR($D2046="51",$D2046="52",$D2046="61"),(AF2046/'Totals and Drop Down Lists'!AB$4)*Inputs!J$38,0)</f>
        <v>0</v>
      </c>
      <c r="AW2046">
        <f>IF(OR($D2046="51",$D2046="52",$D2046="61"),(AG2046/'Totals and Drop Down Lists'!AC$4)*Inputs!K$38,0)</f>
        <v>0</v>
      </c>
      <c r="AX2046">
        <f>IF(OR($D2046="51",$D2046="52",$D2046="61"),(AH2046/'Totals and Drop Down Lists'!AD$4)*Inputs!L$38,0)</f>
        <v>0</v>
      </c>
      <c r="AY2046">
        <f>IF(OR($D2046="51",$D2046="52",$D2046="61"),0,(AA2046/'Totals and Drop Down Lists'!W$5)*Inputs!E$39)</f>
        <v>0</v>
      </c>
      <c r="AZ2046">
        <f>IF(OR($D2046="51",$D2046="52",$D2046="61"),0,(AB2046/'Totals and Drop Down Lists'!X$5)*Inputs!F$39)</f>
        <v>0</v>
      </c>
      <c r="BA2046">
        <f>IF(OR($D2046="51",$D2046="52",$D2046="61"),0,(AC2046/'Totals and Drop Down Lists'!Y$5)*Inputs!G$39)</f>
        <v>0</v>
      </c>
      <c r="BB2046">
        <f>IF(OR($D2046="51",$D2046="52",$D2046="61"),0,(AD2046/'Totals and Drop Down Lists'!Z$5)*Inputs!H$39)</f>
        <v>0</v>
      </c>
      <c r="BC2046">
        <f>IF(OR($D2046="51",$D2046="52",$D2046="61"),0,(AE2046/'Totals and Drop Down Lists'!AA$5)*Inputs!I$39)</f>
        <v>0</v>
      </c>
      <c r="BD2046">
        <f>IF(OR($D2046="51",$D2046="52",$D2046="61"),0,(AF2046/'Totals and Drop Down Lists'!AB$5)*Inputs!J$39)</f>
        <v>0</v>
      </c>
      <c r="BE2046">
        <f>IF(OR($D2046="51",$D2046="52",$D2046="61"),0,(AG2046/'Totals and Drop Down Lists'!AC$5)*Inputs!K$39)</f>
        <v>0</v>
      </c>
      <c r="BF2046">
        <f>IF(OR($D2046="51",$D2046="52",$D2046="61"),0,(AH2046/'Totals and Drop Down Lists'!AD$5)*Inputs!L$39)</f>
        <v>0</v>
      </c>
      <c r="BG2046" s="10">
        <f t="shared" si="280"/>
        <v>308877.60712001583</v>
      </c>
    </row>
    <row r="2047" spans="1:59" ht="28.8">
      <c r="A2047" s="1" t="s">
        <v>7548</v>
      </c>
      <c r="B2047" s="1" t="s">
        <v>3327</v>
      </c>
      <c r="C2047" s="1" t="s">
        <v>648</v>
      </c>
      <c r="D2047" s="1" t="s">
        <v>25</v>
      </c>
      <c r="E2047" s="1" t="s">
        <v>3373</v>
      </c>
      <c r="F2047" s="2">
        <v>12734</v>
      </c>
      <c r="G2047" s="2">
        <v>123</v>
      </c>
      <c r="H2047" s="2">
        <v>2</v>
      </c>
      <c r="I2047" s="2">
        <v>2365</v>
      </c>
      <c r="J2047" s="2">
        <v>4830</v>
      </c>
      <c r="K2047" s="2">
        <v>968</v>
      </c>
      <c r="L2047" s="2">
        <v>76</v>
      </c>
      <c r="M2047" s="2">
        <v>2</v>
      </c>
      <c r="N2047" s="2">
        <v>0</v>
      </c>
      <c r="O2047" s="2">
        <v>26</v>
      </c>
      <c r="P2047" s="2">
        <v>40</v>
      </c>
      <c r="Q2047" s="2">
        <v>0</v>
      </c>
      <c r="R2047" s="2">
        <v>438</v>
      </c>
      <c r="S2047" s="2">
        <v>337900</v>
      </c>
      <c r="T2047" s="2">
        <v>30873600</v>
      </c>
      <c r="U2047" s="2">
        <v>135</v>
      </c>
      <c r="V2047" s="2">
        <v>134</v>
      </c>
      <c r="W2047" s="2">
        <v>8</v>
      </c>
      <c r="X2047" s="2">
        <v>225</v>
      </c>
      <c r="Y2047" s="2">
        <v>14</v>
      </c>
      <c r="Z2047" s="2">
        <v>44</v>
      </c>
      <c r="AA2047" s="9">
        <f t="shared" si="281"/>
        <v>12734</v>
      </c>
      <c r="AB2047" s="9">
        <f t="shared" si="282"/>
        <v>2240</v>
      </c>
      <c r="AC2047" s="9">
        <f t="shared" si="283"/>
        <v>582</v>
      </c>
      <c r="AD2047" s="9">
        <f t="shared" si="284"/>
        <v>438</v>
      </c>
      <c r="AE2047" s="44">
        <f t="shared" si="285"/>
        <v>1.3548754383598673E-5</v>
      </c>
      <c r="AF2047" s="9">
        <f t="shared" si="286"/>
        <v>83</v>
      </c>
      <c r="AG2047" s="9">
        <f t="shared" si="279"/>
        <v>58</v>
      </c>
      <c r="AH2047" s="44">
        <f t="shared" si="287"/>
        <v>4.3252110756445499E-6</v>
      </c>
      <c r="AI2047">
        <f>AA2047/'Totals and Drop Down Lists'!W$6*Inputs!E$37</f>
        <v>11551.525944646331</v>
      </c>
      <c r="AJ2047">
        <f>AB2047/'Totals and Drop Down Lists'!X$6*Inputs!F$37</f>
        <v>7370.4672893754951</v>
      </c>
      <c r="AK2047">
        <f>AC2047/'Totals and Drop Down Lists'!Y$6*Inputs!G$37</f>
        <v>3836.7405916358302</v>
      </c>
      <c r="AL2047">
        <f>AD2047/'Totals and Drop Down Lists'!Z$6*Inputs!H$37</f>
        <v>3511.6655562573233</v>
      </c>
      <c r="AM2047">
        <f>AE2047/'Totals and Drop Down Lists'!AA$6*Inputs!I$37</f>
        <v>1686.6756313797557</v>
      </c>
      <c r="AN2047">
        <f>AF2047/'Totals and Drop Down Lists'!AB$6*Inputs!J$37</f>
        <v>1656.4055306486136</v>
      </c>
      <c r="AO2047">
        <f>AG2047/'Totals and Drop Down Lists'!AC$6*Inputs!K$37</f>
        <v>1080.1674183873138</v>
      </c>
      <c r="AP2047">
        <f>AH2047/'Totals and Drop Down Lists'!AD$6*Inputs!L$37</f>
        <v>1017.851529052386</v>
      </c>
      <c r="AQ2047">
        <f>IF(OR($D2047="51",$D2047="52",$D2047="61"),(AA2047/'Totals and Drop Down Lists'!W$4)*Inputs!E$38,0)</f>
        <v>0</v>
      </c>
      <c r="AR2047">
        <f>IF(OR($D2047="51",$D2047="52",$D2047="61"),(AB2047/'Totals and Drop Down Lists'!X$4)*Inputs!F$38,0)</f>
        <v>0</v>
      </c>
      <c r="AS2047">
        <f>IF(OR($D2047="51",$D2047="52",$D2047="61"),(AC2047/'Totals and Drop Down Lists'!Y$4)*Inputs!G$38,0)</f>
        <v>0</v>
      </c>
      <c r="AT2047">
        <f>IF(OR($D2047="51",$D2047="52",$D2047="61"),(AD2047/'Totals and Drop Down Lists'!Z$4)*Inputs!H$38,0)</f>
        <v>0</v>
      </c>
      <c r="AU2047">
        <f>IF(OR($D2047="51",$D2047="52",$D2047="61"),(AE2047/'Totals and Drop Down Lists'!AA$4)*Inputs!I$38,0)</f>
        <v>0</v>
      </c>
      <c r="AV2047">
        <f>IF(OR($D2047="51",$D2047="52",$D2047="61"),(AF2047/'Totals and Drop Down Lists'!AB$4)*Inputs!J$38,0)</f>
        <v>0</v>
      </c>
      <c r="AW2047">
        <f>IF(OR($D2047="51",$D2047="52",$D2047="61"),(AG2047/'Totals and Drop Down Lists'!AC$4)*Inputs!K$38,0)</f>
        <v>0</v>
      </c>
      <c r="AX2047">
        <f>IF(OR($D2047="51",$D2047="52",$D2047="61"),(AH2047/'Totals and Drop Down Lists'!AD$4)*Inputs!L$38,0)</f>
        <v>0</v>
      </c>
      <c r="AY2047">
        <f>IF(OR($D2047="51",$D2047="52",$D2047="61"),0,(AA2047/'Totals and Drop Down Lists'!W$5)*Inputs!E$39)</f>
        <v>0</v>
      </c>
      <c r="AZ2047">
        <f>IF(OR($D2047="51",$D2047="52",$D2047="61"),0,(AB2047/'Totals and Drop Down Lists'!X$5)*Inputs!F$39)</f>
        <v>0</v>
      </c>
      <c r="BA2047">
        <f>IF(OR($D2047="51",$D2047="52",$D2047="61"),0,(AC2047/'Totals and Drop Down Lists'!Y$5)*Inputs!G$39)</f>
        <v>0</v>
      </c>
      <c r="BB2047">
        <f>IF(OR($D2047="51",$D2047="52",$D2047="61"),0,(AD2047/'Totals and Drop Down Lists'!Z$5)*Inputs!H$39)</f>
        <v>0</v>
      </c>
      <c r="BC2047">
        <f>IF(OR($D2047="51",$D2047="52",$D2047="61"),0,(AE2047/'Totals and Drop Down Lists'!AA$5)*Inputs!I$39)</f>
        <v>0</v>
      </c>
      <c r="BD2047">
        <f>IF(OR($D2047="51",$D2047="52",$D2047="61"),0,(AF2047/'Totals and Drop Down Lists'!AB$5)*Inputs!J$39)</f>
        <v>0</v>
      </c>
      <c r="BE2047">
        <f>IF(OR($D2047="51",$D2047="52",$D2047="61"),0,(AG2047/'Totals and Drop Down Lists'!AC$5)*Inputs!K$39)</f>
        <v>0</v>
      </c>
      <c r="BF2047">
        <f>IF(OR($D2047="51",$D2047="52",$D2047="61"),0,(AH2047/'Totals and Drop Down Lists'!AD$5)*Inputs!L$39)</f>
        <v>0</v>
      </c>
      <c r="BG2047" s="10">
        <f t="shared" si="280"/>
        <v>31711.499491383049</v>
      </c>
    </row>
    <row r="2048" spans="1:59" ht="28.8">
      <c r="A2048" s="1" t="s">
        <v>7548</v>
      </c>
      <c r="B2048" s="1" t="s">
        <v>3327</v>
      </c>
      <c r="C2048" s="1" t="s">
        <v>3374</v>
      </c>
      <c r="D2048" s="1" t="s">
        <v>25</v>
      </c>
      <c r="E2048" s="1" t="s">
        <v>3375</v>
      </c>
      <c r="F2048" s="2">
        <v>23519</v>
      </c>
      <c r="G2048" s="2">
        <v>125</v>
      </c>
      <c r="H2048" s="2">
        <v>0</v>
      </c>
      <c r="I2048" s="2">
        <v>6171</v>
      </c>
      <c r="J2048" s="2">
        <v>8069</v>
      </c>
      <c r="K2048" s="2">
        <v>1978</v>
      </c>
      <c r="L2048" s="2">
        <v>175</v>
      </c>
      <c r="M2048" s="2">
        <v>8</v>
      </c>
      <c r="N2048" s="2">
        <v>0</v>
      </c>
      <c r="O2048" s="2">
        <v>181</v>
      </c>
      <c r="P2048" s="2">
        <v>2</v>
      </c>
      <c r="Q2048" s="2">
        <v>38</v>
      </c>
      <c r="R2048" s="2">
        <v>465</v>
      </c>
      <c r="S2048" s="2">
        <v>803600</v>
      </c>
      <c r="T2048" s="2">
        <v>49980400</v>
      </c>
      <c r="U2048" s="2">
        <v>274</v>
      </c>
      <c r="V2048" s="2">
        <v>209</v>
      </c>
      <c r="W2048" s="2">
        <v>0</v>
      </c>
      <c r="X2048" s="2">
        <v>420</v>
      </c>
      <c r="Y2048" s="2">
        <v>35</v>
      </c>
      <c r="Z2048" s="2">
        <v>185</v>
      </c>
      <c r="AA2048" s="9">
        <f t="shared" si="281"/>
        <v>23519</v>
      </c>
      <c r="AB2048" s="9">
        <f t="shared" si="282"/>
        <v>6046</v>
      </c>
      <c r="AC2048" s="9">
        <f t="shared" si="283"/>
        <v>869</v>
      </c>
      <c r="AD2048" s="9">
        <f t="shared" si="284"/>
        <v>465</v>
      </c>
      <c r="AE2048" s="44">
        <f t="shared" si="285"/>
        <v>3.386325063461507E-5</v>
      </c>
      <c r="AF2048" s="9">
        <f t="shared" si="286"/>
        <v>211</v>
      </c>
      <c r="AG2048" s="9">
        <f t="shared" si="279"/>
        <v>220</v>
      </c>
      <c r="AH2048" s="44">
        <f t="shared" si="287"/>
        <v>2.0066902424770311E-5</v>
      </c>
      <c r="AI2048">
        <f>AA2048/'Totals and Drop Down Lists'!W$6*Inputs!E$37</f>
        <v>21335.035235757583</v>
      </c>
      <c r="AJ2048">
        <f>AB2048/'Totals and Drop Down Lists'!X$6*Inputs!F$37</f>
        <v>19893.680906948324</v>
      </c>
      <c r="AK2048">
        <f>AC2048/'Totals and Drop Down Lists'!Y$6*Inputs!G$37</f>
        <v>5728.741536308482</v>
      </c>
      <c r="AL2048">
        <f>AD2048/'Totals and Drop Down Lists'!Z$6*Inputs!H$37</f>
        <v>3728.1380905471583</v>
      </c>
      <c r="AM2048">
        <f>AE2048/'Totals and Drop Down Lists'!AA$6*Inputs!I$37</f>
        <v>4215.6140725269879</v>
      </c>
      <c r="AN2048">
        <f>AF2048/'Totals and Drop Down Lists'!AB$6*Inputs!J$37</f>
        <v>4210.862252612741</v>
      </c>
      <c r="AO2048">
        <f>AG2048/'Totals and Drop Down Lists'!AC$6*Inputs!K$37</f>
        <v>4097.186759400156</v>
      </c>
      <c r="AP2048">
        <f>AH2048/'Totals and Drop Down Lists'!AD$6*Inputs!L$37</f>
        <v>4722.3423225313245</v>
      </c>
      <c r="AQ2048">
        <f>IF(OR($D2048="51",$D2048="52",$D2048="61"),(AA2048/'Totals and Drop Down Lists'!W$4)*Inputs!E$38,0)</f>
        <v>0</v>
      </c>
      <c r="AR2048">
        <f>IF(OR($D2048="51",$D2048="52",$D2048="61"),(AB2048/'Totals and Drop Down Lists'!X$4)*Inputs!F$38,0)</f>
        <v>0</v>
      </c>
      <c r="AS2048">
        <f>IF(OR($D2048="51",$D2048="52",$D2048="61"),(AC2048/'Totals and Drop Down Lists'!Y$4)*Inputs!G$38,0)</f>
        <v>0</v>
      </c>
      <c r="AT2048">
        <f>IF(OR($D2048="51",$D2048="52",$D2048="61"),(AD2048/'Totals and Drop Down Lists'!Z$4)*Inputs!H$38,0)</f>
        <v>0</v>
      </c>
      <c r="AU2048">
        <f>IF(OR($D2048="51",$D2048="52",$D2048="61"),(AE2048/'Totals and Drop Down Lists'!AA$4)*Inputs!I$38,0)</f>
        <v>0</v>
      </c>
      <c r="AV2048">
        <f>IF(OR($D2048="51",$D2048="52",$D2048="61"),(AF2048/'Totals and Drop Down Lists'!AB$4)*Inputs!J$38,0)</f>
        <v>0</v>
      </c>
      <c r="AW2048">
        <f>IF(OR($D2048="51",$D2048="52",$D2048="61"),(AG2048/'Totals and Drop Down Lists'!AC$4)*Inputs!K$38,0)</f>
        <v>0</v>
      </c>
      <c r="AX2048">
        <f>IF(OR($D2048="51",$D2048="52",$D2048="61"),(AH2048/'Totals and Drop Down Lists'!AD$4)*Inputs!L$38,0)</f>
        <v>0</v>
      </c>
      <c r="AY2048">
        <f>IF(OR($D2048="51",$D2048="52",$D2048="61"),0,(AA2048/'Totals and Drop Down Lists'!W$5)*Inputs!E$39)</f>
        <v>0</v>
      </c>
      <c r="AZ2048">
        <f>IF(OR($D2048="51",$D2048="52",$D2048="61"),0,(AB2048/'Totals and Drop Down Lists'!X$5)*Inputs!F$39)</f>
        <v>0</v>
      </c>
      <c r="BA2048">
        <f>IF(OR($D2048="51",$D2048="52",$D2048="61"),0,(AC2048/'Totals and Drop Down Lists'!Y$5)*Inputs!G$39)</f>
        <v>0</v>
      </c>
      <c r="BB2048">
        <f>IF(OR($D2048="51",$D2048="52",$D2048="61"),0,(AD2048/'Totals and Drop Down Lists'!Z$5)*Inputs!H$39)</f>
        <v>0</v>
      </c>
      <c r="BC2048">
        <f>IF(OR($D2048="51",$D2048="52",$D2048="61"),0,(AE2048/'Totals and Drop Down Lists'!AA$5)*Inputs!I$39)</f>
        <v>0</v>
      </c>
      <c r="BD2048">
        <f>IF(OR($D2048="51",$D2048="52",$D2048="61"),0,(AF2048/'Totals and Drop Down Lists'!AB$5)*Inputs!J$39)</f>
        <v>0</v>
      </c>
      <c r="BE2048">
        <f>IF(OR($D2048="51",$D2048="52",$D2048="61"),0,(AG2048/'Totals and Drop Down Lists'!AC$5)*Inputs!K$39)</f>
        <v>0</v>
      </c>
      <c r="BF2048">
        <f>IF(OR($D2048="51",$D2048="52",$D2048="61"),0,(AH2048/'Totals and Drop Down Lists'!AD$5)*Inputs!L$39)</f>
        <v>0</v>
      </c>
      <c r="BG2048" s="10">
        <f t="shared" si="280"/>
        <v>67931.601176632757</v>
      </c>
    </row>
    <row r="2049" spans="1:59" ht="28.8">
      <c r="A2049" s="1" t="s">
        <v>7548</v>
      </c>
      <c r="B2049" s="1" t="s">
        <v>3327</v>
      </c>
      <c r="C2049" s="1" t="s">
        <v>80</v>
      </c>
      <c r="D2049" s="1" t="s">
        <v>25</v>
      </c>
      <c r="E2049" s="1" t="s">
        <v>3376</v>
      </c>
      <c r="F2049" s="2">
        <v>83964</v>
      </c>
      <c r="G2049" s="2">
        <v>778</v>
      </c>
      <c r="H2049" s="2">
        <v>39</v>
      </c>
      <c r="I2049" s="2">
        <v>15137</v>
      </c>
      <c r="J2049" s="2">
        <v>31898</v>
      </c>
      <c r="K2049" s="2">
        <v>9274</v>
      </c>
      <c r="L2049" s="2">
        <v>261</v>
      </c>
      <c r="M2049" s="2">
        <v>42</v>
      </c>
      <c r="N2049" s="2">
        <v>0</v>
      </c>
      <c r="O2049" s="2">
        <v>206</v>
      </c>
      <c r="P2049" s="2">
        <v>23</v>
      </c>
      <c r="Q2049" s="2">
        <v>0</v>
      </c>
      <c r="R2049" s="2">
        <v>1028</v>
      </c>
      <c r="S2049" s="2">
        <v>5658500</v>
      </c>
      <c r="T2049" s="2">
        <v>285584300</v>
      </c>
      <c r="U2049" s="2">
        <v>792</v>
      </c>
      <c r="V2049" s="2">
        <v>1179</v>
      </c>
      <c r="W2049" s="2">
        <v>50</v>
      </c>
      <c r="X2049" s="2">
        <v>2599</v>
      </c>
      <c r="Y2049" s="2">
        <v>433</v>
      </c>
      <c r="Z2049" s="2">
        <v>1424</v>
      </c>
      <c r="AA2049" s="9">
        <f t="shared" si="281"/>
        <v>83964</v>
      </c>
      <c r="AB2049" s="9">
        <f t="shared" si="282"/>
        <v>14320</v>
      </c>
      <c r="AC2049" s="9">
        <f t="shared" si="283"/>
        <v>1560</v>
      </c>
      <c r="AD2049" s="9">
        <f t="shared" si="284"/>
        <v>1028</v>
      </c>
      <c r="AE2049" s="44">
        <f t="shared" si="285"/>
        <v>1.8830702205276182E-4</v>
      </c>
      <c r="AF2049" s="9">
        <f t="shared" si="286"/>
        <v>1370</v>
      </c>
      <c r="AG2049" s="9">
        <f t="shared" si="279"/>
        <v>1857</v>
      </c>
      <c r="AH2049" s="44">
        <f t="shared" si="287"/>
        <v>2.0089384356091624E-4</v>
      </c>
      <c r="AI2049">
        <f>AA2049/'Totals and Drop Down Lists'!W$6*Inputs!E$37</f>
        <v>76167.137145930945</v>
      </c>
      <c r="AJ2049">
        <f>AB2049/'Totals and Drop Down Lists'!X$6*Inputs!F$37</f>
        <v>47118.34445707906</v>
      </c>
      <c r="AK2049">
        <f>AC2049/'Totals and Drop Down Lists'!Y$6*Inputs!G$37</f>
        <v>10284.046946652741</v>
      </c>
      <c r="AL2049">
        <f>AD2049/'Totals and Drop Down Lists'!Z$6*Inputs!H$37</f>
        <v>8241.9913055537181</v>
      </c>
      <c r="AM2049">
        <f>AE2049/'Totals and Drop Down Lists'!AA$6*Inputs!I$37</f>
        <v>23442.218843273677</v>
      </c>
      <c r="AN2049">
        <f>AF2049/'Totals and Drop Down Lists'!AB$6*Inputs!J$37</f>
        <v>27340.669602272297</v>
      </c>
      <c r="AO2049">
        <f>AG2049/'Totals and Drop Down Lists'!AC$6*Inputs!K$37</f>
        <v>34583.980964573137</v>
      </c>
      <c r="AP2049">
        <f>AH2049/'Totals and Drop Down Lists'!AD$6*Inputs!L$37</f>
        <v>47276.329933844325</v>
      </c>
      <c r="AQ2049">
        <f>IF(OR($D2049="51",$D2049="52",$D2049="61"),(AA2049/'Totals and Drop Down Lists'!W$4)*Inputs!E$38,0)</f>
        <v>0</v>
      </c>
      <c r="AR2049">
        <f>IF(OR($D2049="51",$D2049="52",$D2049="61"),(AB2049/'Totals and Drop Down Lists'!X$4)*Inputs!F$38,0)</f>
        <v>0</v>
      </c>
      <c r="AS2049">
        <f>IF(OR($D2049="51",$D2049="52",$D2049="61"),(AC2049/'Totals and Drop Down Lists'!Y$4)*Inputs!G$38,0)</f>
        <v>0</v>
      </c>
      <c r="AT2049">
        <f>IF(OR($D2049="51",$D2049="52",$D2049="61"),(AD2049/'Totals and Drop Down Lists'!Z$4)*Inputs!H$38,0)</f>
        <v>0</v>
      </c>
      <c r="AU2049">
        <f>IF(OR($D2049="51",$D2049="52",$D2049="61"),(AE2049/'Totals and Drop Down Lists'!AA$4)*Inputs!I$38,0)</f>
        <v>0</v>
      </c>
      <c r="AV2049">
        <f>IF(OR($D2049="51",$D2049="52",$D2049="61"),(AF2049/'Totals and Drop Down Lists'!AB$4)*Inputs!J$38,0)</f>
        <v>0</v>
      </c>
      <c r="AW2049">
        <f>IF(OR($D2049="51",$D2049="52",$D2049="61"),(AG2049/'Totals and Drop Down Lists'!AC$4)*Inputs!K$38,0)</f>
        <v>0</v>
      </c>
      <c r="AX2049">
        <f>IF(OR($D2049="51",$D2049="52",$D2049="61"),(AH2049/'Totals and Drop Down Lists'!AD$4)*Inputs!L$38,0)</f>
        <v>0</v>
      </c>
      <c r="AY2049">
        <f>IF(OR($D2049="51",$D2049="52",$D2049="61"),0,(AA2049/'Totals and Drop Down Lists'!W$5)*Inputs!E$39)</f>
        <v>0</v>
      </c>
      <c r="AZ2049">
        <f>IF(OR($D2049="51",$D2049="52",$D2049="61"),0,(AB2049/'Totals and Drop Down Lists'!X$5)*Inputs!F$39)</f>
        <v>0</v>
      </c>
      <c r="BA2049">
        <f>IF(OR($D2049="51",$D2049="52",$D2049="61"),0,(AC2049/'Totals and Drop Down Lists'!Y$5)*Inputs!G$39)</f>
        <v>0</v>
      </c>
      <c r="BB2049">
        <f>IF(OR($D2049="51",$D2049="52",$D2049="61"),0,(AD2049/'Totals and Drop Down Lists'!Z$5)*Inputs!H$39)</f>
        <v>0</v>
      </c>
      <c r="BC2049">
        <f>IF(OR($D2049="51",$D2049="52",$D2049="61"),0,(AE2049/'Totals and Drop Down Lists'!AA$5)*Inputs!I$39)</f>
        <v>0</v>
      </c>
      <c r="BD2049">
        <f>IF(OR($D2049="51",$D2049="52",$D2049="61"),0,(AF2049/'Totals and Drop Down Lists'!AB$5)*Inputs!J$39)</f>
        <v>0</v>
      </c>
      <c r="BE2049">
        <f>IF(OR($D2049="51",$D2049="52",$D2049="61"),0,(AG2049/'Totals and Drop Down Lists'!AC$5)*Inputs!K$39)</f>
        <v>0</v>
      </c>
      <c r="BF2049">
        <f>IF(OR($D2049="51",$D2049="52",$D2049="61"),0,(AH2049/'Totals and Drop Down Lists'!AD$5)*Inputs!L$39)</f>
        <v>0</v>
      </c>
      <c r="BG2049" s="10">
        <f t="shared" si="280"/>
        <v>274454.71919917985</v>
      </c>
    </row>
    <row r="2050" spans="1:59" ht="28.8">
      <c r="A2050" s="1" t="s">
        <v>7548</v>
      </c>
      <c r="B2050" s="1" t="s">
        <v>3327</v>
      </c>
      <c r="C2050" s="1" t="s">
        <v>3377</v>
      </c>
      <c r="D2050" s="1" t="s">
        <v>25</v>
      </c>
      <c r="E2050" s="1" t="s">
        <v>3378</v>
      </c>
      <c r="F2050" s="2">
        <v>31993</v>
      </c>
      <c r="G2050" s="2">
        <v>699</v>
      </c>
      <c r="H2050" s="2">
        <v>83</v>
      </c>
      <c r="I2050" s="2">
        <v>12197</v>
      </c>
      <c r="J2050" s="2">
        <v>10887</v>
      </c>
      <c r="K2050" s="2">
        <v>5369</v>
      </c>
      <c r="L2050" s="2">
        <v>139</v>
      </c>
      <c r="M2050" s="2">
        <v>13</v>
      </c>
      <c r="N2050" s="2">
        <v>6</v>
      </c>
      <c r="O2050" s="2">
        <v>163</v>
      </c>
      <c r="P2050" s="2">
        <v>88</v>
      </c>
      <c r="Q2050" s="2">
        <v>17</v>
      </c>
      <c r="R2050" s="2">
        <v>867</v>
      </c>
      <c r="S2050" s="2">
        <v>2724100</v>
      </c>
      <c r="T2050" s="2">
        <v>114507000</v>
      </c>
      <c r="U2050" s="2">
        <v>955</v>
      </c>
      <c r="V2050" s="2">
        <v>382</v>
      </c>
      <c r="W2050" s="2">
        <v>25</v>
      </c>
      <c r="X2050" s="2">
        <v>1854</v>
      </c>
      <c r="Y2050" s="2">
        <v>253</v>
      </c>
      <c r="Z2050" s="2">
        <v>863</v>
      </c>
      <c r="AA2050" s="9">
        <f t="shared" si="281"/>
        <v>31993</v>
      </c>
      <c r="AB2050" s="9">
        <f t="shared" si="282"/>
        <v>11415</v>
      </c>
      <c r="AC2050" s="9">
        <f t="shared" si="283"/>
        <v>1293</v>
      </c>
      <c r="AD2050" s="9">
        <f t="shared" si="284"/>
        <v>867</v>
      </c>
      <c r="AE2050" s="44">
        <f t="shared" si="285"/>
        <v>1.8491594911802914E-4</v>
      </c>
      <c r="AF2050" s="9">
        <f t="shared" si="286"/>
        <v>1447</v>
      </c>
      <c r="AG2050" s="9">
        <f t="shared" ref="AG2050:AG2113" si="288">Y2050+Z2050</f>
        <v>1116</v>
      </c>
      <c r="AH2050" s="44">
        <f t="shared" si="287"/>
        <v>2.0478609372294443E-4</v>
      </c>
      <c r="AI2050">
        <f>AA2050/'Totals and Drop Down Lists'!W$6*Inputs!E$37</f>
        <v>29022.143045945508</v>
      </c>
      <c r="AJ2050">
        <f>AB2050/'Totals and Drop Down Lists'!X$6*Inputs!F$37</f>
        <v>37559.769691170215</v>
      </c>
      <c r="AK2050">
        <f>AC2050/'Totals and Drop Down Lists'!Y$6*Inputs!G$37</f>
        <v>8523.892757706406</v>
      </c>
      <c r="AL2050">
        <f>AD2050/'Totals and Drop Down Lists'!Z$6*Inputs!H$37</f>
        <v>6951.1736010847017</v>
      </c>
      <c r="AM2050">
        <f>AE2050/'Totals and Drop Down Lists'!AA$6*Inputs!I$37</f>
        <v>23020.066376610845</v>
      </c>
      <c r="AN2050">
        <f>AF2050/'Totals and Drop Down Lists'!AB$6*Inputs!J$37</f>
        <v>28877.334974078844</v>
      </c>
      <c r="AO2050">
        <f>AG2050/'Totals and Drop Down Lists'!AC$6*Inputs!K$37</f>
        <v>20783.911015866248</v>
      </c>
      <c r="AP2050">
        <f>AH2050/'Totals and Drop Down Lists'!AD$6*Inputs!L$37</f>
        <v>48192.292810473278</v>
      </c>
      <c r="AQ2050">
        <f>IF(OR($D2050="51",$D2050="52",$D2050="61"),(AA2050/'Totals and Drop Down Lists'!W$4)*Inputs!E$38,0)</f>
        <v>0</v>
      </c>
      <c r="AR2050">
        <f>IF(OR($D2050="51",$D2050="52",$D2050="61"),(AB2050/'Totals and Drop Down Lists'!X$4)*Inputs!F$38,0)</f>
        <v>0</v>
      </c>
      <c r="AS2050">
        <f>IF(OR($D2050="51",$D2050="52",$D2050="61"),(AC2050/'Totals and Drop Down Lists'!Y$4)*Inputs!G$38,0)</f>
        <v>0</v>
      </c>
      <c r="AT2050">
        <f>IF(OR($D2050="51",$D2050="52",$D2050="61"),(AD2050/'Totals and Drop Down Lists'!Z$4)*Inputs!H$38,0)</f>
        <v>0</v>
      </c>
      <c r="AU2050">
        <f>IF(OR($D2050="51",$D2050="52",$D2050="61"),(AE2050/'Totals and Drop Down Lists'!AA$4)*Inputs!I$38,0)</f>
        <v>0</v>
      </c>
      <c r="AV2050">
        <f>IF(OR($D2050="51",$D2050="52",$D2050="61"),(AF2050/'Totals and Drop Down Lists'!AB$4)*Inputs!J$38,0)</f>
        <v>0</v>
      </c>
      <c r="AW2050">
        <f>IF(OR($D2050="51",$D2050="52",$D2050="61"),(AG2050/'Totals and Drop Down Lists'!AC$4)*Inputs!K$38,0)</f>
        <v>0</v>
      </c>
      <c r="AX2050">
        <f>IF(OR($D2050="51",$D2050="52",$D2050="61"),(AH2050/'Totals and Drop Down Lists'!AD$4)*Inputs!L$38,0)</f>
        <v>0</v>
      </c>
      <c r="AY2050">
        <f>IF(OR($D2050="51",$D2050="52",$D2050="61"),0,(AA2050/'Totals and Drop Down Lists'!W$5)*Inputs!E$39)</f>
        <v>0</v>
      </c>
      <c r="AZ2050">
        <f>IF(OR($D2050="51",$D2050="52",$D2050="61"),0,(AB2050/'Totals and Drop Down Lists'!X$5)*Inputs!F$39)</f>
        <v>0</v>
      </c>
      <c r="BA2050">
        <f>IF(OR($D2050="51",$D2050="52",$D2050="61"),0,(AC2050/'Totals and Drop Down Lists'!Y$5)*Inputs!G$39)</f>
        <v>0</v>
      </c>
      <c r="BB2050">
        <f>IF(OR($D2050="51",$D2050="52",$D2050="61"),0,(AD2050/'Totals and Drop Down Lists'!Z$5)*Inputs!H$39)</f>
        <v>0</v>
      </c>
      <c r="BC2050">
        <f>IF(OR($D2050="51",$D2050="52",$D2050="61"),0,(AE2050/'Totals and Drop Down Lists'!AA$5)*Inputs!I$39)</f>
        <v>0</v>
      </c>
      <c r="BD2050">
        <f>IF(OR($D2050="51",$D2050="52",$D2050="61"),0,(AF2050/'Totals and Drop Down Lists'!AB$5)*Inputs!J$39)</f>
        <v>0</v>
      </c>
      <c r="BE2050">
        <f>IF(OR($D2050="51",$D2050="52",$D2050="61"),0,(AG2050/'Totals and Drop Down Lists'!AC$5)*Inputs!K$39)</f>
        <v>0</v>
      </c>
      <c r="BF2050">
        <f>IF(OR($D2050="51",$D2050="52",$D2050="61"),0,(AH2050/'Totals and Drop Down Lists'!AD$5)*Inputs!L$39)</f>
        <v>0</v>
      </c>
      <c r="BG2050" s="10">
        <f t="shared" ref="BG2050:BG2113" si="289">SUM(AI2050:BF2050)</f>
        <v>202930.58427293604</v>
      </c>
    </row>
    <row r="2051" spans="1:59" ht="28.8">
      <c r="A2051" s="1" t="s">
        <v>7548</v>
      </c>
      <c r="B2051" s="1" t="s">
        <v>3327</v>
      </c>
      <c r="C2051" s="1" t="s">
        <v>652</v>
      </c>
      <c r="D2051" s="1" t="s">
        <v>25</v>
      </c>
      <c r="E2051" s="1" t="s">
        <v>3379</v>
      </c>
      <c r="F2051" s="2">
        <v>34870</v>
      </c>
      <c r="G2051" s="2">
        <v>475</v>
      </c>
      <c r="H2051" s="2">
        <v>11</v>
      </c>
      <c r="I2051" s="2">
        <v>8053</v>
      </c>
      <c r="J2051" s="2">
        <v>13045</v>
      </c>
      <c r="K2051" s="2">
        <v>3386</v>
      </c>
      <c r="L2051" s="2">
        <v>91</v>
      </c>
      <c r="M2051" s="2">
        <v>32</v>
      </c>
      <c r="N2051" s="2">
        <v>0</v>
      </c>
      <c r="O2051" s="2">
        <v>200</v>
      </c>
      <c r="P2051" s="2">
        <v>7</v>
      </c>
      <c r="Q2051" s="2">
        <v>0</v>
      </c>
      <c r="R2051" s="2">
        <v>965</v>
      </c>
      <c r="S2051" s="2">
        <v>1485000</v>
      </c>
      <c r="T2051" s="2">
        <v>102562900</v>
      </c>
      <c r="U2051" s="2">
        <v>349</v>
      </c>
      <c r="V2051" s="2">
        <v>375</v>
      </c>
      <c r="W2051" s="2">
        <v>60</v>
      </c>
      <c r="X2051" s="2">
        <v>840</v>
      </c>
      <c r="Y2051" s="2">
        <v>105</v>
      </c>
      <c r="Z2051" s="2">
        <v>225</v>
      </c>
      <c r="AA2051" s="9">
        <f t="shared" ref="AA2051:AA2114" si="290">F2051</f>
        <v>34870</v>
      </c>
      <c r="AB2051" s="9">
        <f t="shared" ref="AB2051:AB2114" si="291">I2051-G2051-H2051</f>
        <v>7567</v>
      </c>
      <c r="AC2051" s="9">
        <f t="shared" ref="AC2051:AC2114" si="292">L2051+M2051+N2051+O2051+P2051+Q2051+R2051</f>
        <v>1295</v>
      </c>
      <c r="AD2051" s="9">
        <f t="shared" ref="AD2051:AD2114" si="293">R2051</f>
        <v>965</v>
      </c>
      <c r="AE2051" s="44">
        <f t="shared" ref="AE2051:AE2114" si="294">IF(ISERROR(((K2051^2)*SUM(J:J))/((SUM(K:K)^2)*J2051)), 0, ((K2051^2)*SUM(J:J))/((SUM(K:K)^2)*J2051))</f>
        <v>6.1379819936365138E-5</v>
      </c>
      <c r="AF2051" s="9">
        <f t="shared" ref="AF2051:AF2114" si="295">-IF((W2051+V2051-X2051)&gt;0, 0, (W2051+V2051-X2051))</f>
        <v>405</v>
      </c>
      <c r="AG2051" s="9">
        <f t="shared" si="288"/>
        <v>330</v>
      </c>
      <c r="AH2051" s="44">
        <f t="shared" ref="AH2051:AH2114" si="296">(K2051*SUM(J:J)*AG2051)/(J2051*SUM(K:K)*SUM(AG:AG))</f>
        <v>3.1871895772816058E-5</v>
      </c>
      <c r="AI2051">
        <f>AA2051/'Totals and Drop Down Lists'!W$6*Inputs!E$37</f>
        <v>31631.985997315653</v>
      </c>
      <c r="AJ2051">
        <f>AB2051/'Totals and Drop Down Lists'!X$6*Inputs!F$37</f>
        <v>24898.359811921593</v>
      </c>
      <c r="AK2051">
        <f>AC2051/'Totals and Drop Down Lists'!Y$6*Inputs!G$37</f>
        <v>8537.077433279037</v>
      </c>
      <c r="AL2051">
        <f>AD2051/'Totals and Drop Down Lists'!Z$6*Inputs!H$37</f>
        <v>7736.8887255441023</v>
      </c>
      <c r="AM2051">
        <f>AE2051/'Totals and Drop Down Lists'!AA$6*Inputs!I$37</f>
        <v>7641.1339089938128</v>
      </c>
      <c r="AN2051">
        <f>AF2051/'Totals and Drop Down Lists'!AB$6*Inputs!J$37</f>
        <v>8082.4607218396204</v>
      </c>
      <c r="AO2051">
        <f>AG2051/'Totals and Drop Down Lists'!AC$6*Inputs!K$37</f>
        <v>6145.780139100234</v>
      </c>
      <c r="AP2051">
        <f>AH2051/'Totals and Drop Down Lists'!AD$6*Inputs!L$37</f>
        <v>7500.4103334597867</v>
      </c>
      <c r="AQ2051">
        <f>IF(OR($D2051="51",$D2051="52",$D2051="61"),(AA2051/'Totals and Drop Down Lists'!W$4)*Inputs!E$38,0)</f>
        <v>0</v>
      </c>
      <c r="AR2051">
        <f>IF(OR($D2051="51",$D2051="52",$D2051="61"),(AB2051/'Totals and Drop Down Lists'!X$4)*Inputs!F$38,0)</f>
        <v>0</v>
      </c>
      <c r="AS2051">
        <f>IF(OR($D2051="51",$D2051="52",$D2051="61"),(AC2051/'Totals and Drop Down Lists'!Y$4)*Inputs!G$38,0)</f>
        <v>0</v>
      </c>
      <c r="AT2051">
        <f>IF(OR($D2051="51",$D2051="52",$D2051="61"),(AD2051/'Totals and Drop Down Lists'!Z$4)*Inputs!H$38,0)</f>
        <v>0</v>
      </c>
      <c r="AU2051">
        <f>IF(OR($D2051="51",$D2051="52",$D2051="61"),(AE2051/'Totals and Drop Down Lists'!AA$4)*Inputs!I$38,0)</f>
        <v>0</v>
      </c>
      <c r="AV2051">
        <f>IF(OR($D2051="51",$D2051="52",$D2051="61"),(AF2051/'Totals and Drop Down Lists'!AB$4)*Inputs!J$38,0)</f>
        <v>0</v>
      </c>
      <c r="AW2051">
        <f>IF(OR($D2051="51",$D2051="52",$D2051="61"),(AG2051/'Totals and Drop Down Lists'!AC$4)*Inputs!K$38,0)</f>
        <v>0</v>
      </c>
      <c r="AX2051">
        <f>IF(OR($D2051="51",$D2051="52",$D2051="61"),(AH2051/'Totals and Drop Down Lists'!AD$4)*Inputs!L$38,0)</f>
        <v>0</v>
      </c>
      <c r="AY2051">
        <f>IF(OR($D2051="51",$D2051="52",$D2051="61"),0,(AA2051/'Totals and Drop Down Lists'!W$5)*Inputs!E$39)</f>
        <v>0</v>
      </c>
      <c r="AZ2051">
        <f>IF(OR($D2051="51",$D2051="52",$D2051="61"),0,(AB2051/'Totals and Drop Down Lists'!X$5)*Inputs!F$39)</f>
        <v>0</v>
      </c>
      <c r="BA2051">
        <f>IF(OR($D2051="51",$D2051="52",$D2051="61"),0,(AC2051/'Totals and Drop Down Lists'!Y$5)*Inputs!G$39)</f>
        <v>0</v>
      </c>
      <c r="BB2051">
        <f>IF(OR($D2051="51",$D2051="52",$D2051="61"),0,(AD2051/'Totals and Drop Down Lists'!Z$5)*Inputs!H$39)</f>
        <v>0</v>
      </c>
      <c r="BC2051">
        <f>IF(OR($D2051="51",$D2051="52",$D2051="61"),0,(AE2051/'Totals and Drop Down Lists'!AA$5)*Inputs!I$39)</f>
        <v>0</v>
      </c>
      <c r="BD2051">
        <f>IF(OR($D2051="51",$D2051="52",$D2051="61"),0,(AF2051/'Totals and Drop Down Lists'!AB$5)*Inputs!J$39)</f>
        <v>0</v>
      </c>
      <c r="BE2051">
        <f>IF(OR($D2051="51",$D2051="52",$D2051="61"),0,(AG2051/'Totals and Drop Down Lists'!AC$5)*Inputs!K$39)</f>
        <v>0</v>
      </c>
      <c r="BF2051">
        <f>IF(OR($D2051="51",$D2051="52",$D2051="61"),0,(AH2051/'Totals and Drop Down Lists'!AD$5)*Inputs!L$39)</f>
        <v>0</v>
      </c>
      <c r="BG2051" s="10">
        <f t="shared" si="289"/>
        <v>102174.09707145384</v>
      </c>
    </row>
    <row r="2052" spans="1:59" ht="28.8">
      <c r="A2052" s="1" t="s">
        <v>7548</v>
      </c>
      <c r="B2052" s="1" t="s">
        <v>3327</v>
      </c>
      <c r="C2052" s="1" t="s">
        <v>1658</v>
      </c>
      <c r="D2052" s="1" t="s">
        <v>25</v>
      </c>
      <c r="E2052" s="1" t="s">
        <v>3380</v>
      </c>
      <c r="F2052" s="2">
        <v>59746</v>
      </c>
      <c r="G2052" s="2">
        <v>1360</v>
      </c>
      <c r="H2052" s="2">
        <v>104</v>
      </c>
      <c r="I2052" s="2">
        <v>14783</v>
      </c>
      <c r="J2052" s="2">
        <v>23178</v>
      </c>
      <c r="K2052" s="2">
        <v>8784</v>
      </c>
      <c r="L2052" s="2">
        <v>82</v>
      </c>
      <c r="M2052" s="2">
        <v>43</v>
      </c>
      <c r="N2052" s="2">
        <v>6</v>
      </c>
      <c r="O2052" s="2">
        <v>270</v>
      </c>
      <c r="P2052" s="2">
        <v>71</v>
      </c>
      <c r="Q2052" s="2">
        <v>89</v>
      </c>
      <c r="R2052" s="2">
        <v>1407</v>
      </c>
      <c r="S2052" s="2">
        <v>5949300</v>
      </c>
      <c r="T2052" s="2">
        <v>247203300</v>
      </c>
      <c r="U2052" s="2">
        <v>483</v>
      </c>
      <c r="V2052" s="2">
        <v>819</v>
      </c>
      <c r="W2052" s="2">
        <v>29</v>
      </c>
      <c r="X2052" s="2">
        <v>2520</v>
      </c>
      <c r="Y2052" s="2">
        <v>479</v>
      </c>
      <c r="Z2052" s="2">
        <v>1555</v>
      </c>
      <c r="AA2052" s="9">
        <f t="shared" si="290"/>
        <v>59746</v>
      </c>
      <c r="AB2052" s="9">
        <f t="shared" si="291"/>
        <v>13319</v>
      </c>
      <c r="AC2052" s="9">
        <f t="shared" si="292"/>
        <v>1968</v>
      </c>
      <c r="AD2052" s="9">
        <f t="shared" si="293"/>
        <v>1407</v>
      </c>
      <c r="AE2052" s="44">
        <f t="shared" si="294"/>
        <v>2.3249010927926553E-4</v>
      </c>
      <c r="AF2052" s="9">
        <f t="shared" si="295"/>
        <v>1672</v>
      </c>
      <c r="AG2052" s="9">
        <f t="shared" si="288"/>
        <v>2034</v>
      </c>
      <c r="AH2052" s="44">
        <f t="shared" si="296"/>
        <v>2.8682592541714861E-4</v>
      </c>
      <c r="AI2052">
        <f>AA2052/'Totals and Drop Down Lists'!W$6*Inputs!E$37</f>
        <v>54198.0107655756</v>
      </c>
      <c r="AJ2052">
        <f>AB2052/'Totals and Drop Down Lists'!X$6*Inputs!F$37</f>
        <v>43824.666887139385</v>
      </c>
      <c r="AK2052">
        <f>AC2052/'Totals and Drop Down Lists'!Y$6*Inputs!G$37</f>
        <v>12973.72076346961</v>
      </c>
      <c r="AL2052">
        <f>AD2052/'Totals and Drop Down Lists'!Z$6*Inputs!H$37</f>
        <v>11280.624286881401</v>
      </c>
      <c r="AM2052">
        <f>AE2052/'Totals and Drop Down Lists'!AA$6*Inputs!I$37</f>
        <v>28942.542668929753</v>
      </c>
      <c r="AN2052">
        <f>AF2052/'Totals and Drop Down Lists'!AB$6*Inputs!J$37</f>
        <v>33367.590930656406</v>
      </c>
      <c r="AO2052">
        <f>AG2052/'Totals and Drop Down Lists'!AC$6*Inputs!K$37</f>
        <v>37880.35394827235</v>
      </c>
      <c r="AP2052">
        <f>AH2052/'Totals and Drop Down Lists'!AD$6*Inputs!L$37</f>
        <v>67498.718941526822</v>
      </c>
      <c r="AQ2052">
        <f>IF(OR($D2052="51",$D2052="52",$D2052="61"),(AA2052/'Totals and Drop Down Lists'!W$4)*Inputs!E$38,0)</f>
        <v>0</v>
      </c>
      <c r="AR2052">
        <f>IF(OR($D2052="51",$D2052="52",$D2052="61"),(AB2052/'Totals and Drop Down Lists'!X$4)*Inputs!F$38,0)</f>
        <v>0</v>
      </c>
      <c r="AS2052">
        <f>IF(OR($D2052="51",$D2052="52",$D2052="61"),(AC2052/'Totals and Drop Down Lists'!Y$4)*Inputs!G$38,0)</f>
        <v>0</v>
      </c>
      <c r="AT2052">
        <f>IF(OR($D2052="51",$D2052="52",$D2052="61"),(AD2052/'Totals and Drop Down Lists'!Z$4)*Inputs!H$38,0)</f>
        <v>0</v>
      </c>
      <c r="AU2052">
        <f>IF(OR($D2052="51",$D2052="52",$D2052="61"),(AE2052/'Totals and Drop Down Lists'!AA$4)*Inputs!I$38,0)</f>
        <v>0</v>
      </c>
      <c r="AV2052">
        <f>IF(OR($D2052="51",$D2052="52",$D2052="61"),(AF2052/'Totals and Drop Down Lists'!AB$4)*Inputs!J$38,0)</f>
        <v>0</v>
      </c>
      <c r="AW2052">
        <f>IF(OR($D2052="51",$D2052="52",$D2052="61"),(AG2052/'Totals and Drop Down Lists'!AC$4)*Inputs!K$38,0)</f>
        <v>0</v>
      </c>
      <c r="AX2052">
        <f>IF(OR($D2052="51",$D2052="52",$D2052="61"),(AH2052/'Totals and Drop Down Lists'!AD$4)*Inputs!L$38,0)</f>
        <v>0</v>
      </c>
      <c r="AY2052">
        <f>IF(OR($D2052="51",$D2052="52",$D2052="61"),0,(AA2052/'Totals and Drop Down Lists'!W$5)*Inputs!E$39)</f>
        <v>0</v>
      </c>
      <c r="AZ2052">
        <f>IF(OR($D2052="51",$D2052="52",$D2052="61"),0,(AB2052/'Totals and Drop Down Lists'!X$5)*Inputs!F$39)</f>
        <v>0</v>
      </c>
      <c r="BA2052">
        <f>IF(OR($D2052="51",$D2052="52",$D2052="61"),0,(AC2052/'Totals and Drop Down Lists'!Y$5)*Inputs!G$39)</f>
        <v>0</v>
      </c>
      <c r="BB2052">
        <f>IF(OR($D2052="51",$D2052="52",$D2052="61"),0,(AD2052/'Totals and Drop Down Lists'!Z$5)*Inputs!H$39)</f>
        <v>0</v>
      </c>
      <c r="BC2052">
        <f>IF(OR($D2052="51",$D2052="52",$D2052="61"),0,(AE2052/'Totals and Drop Down Lists'!AA$5)*Inputs!I$39)</f>
        <v>0</v>
      </c>
      <c r="BD2052">
        <f>IF(OR($D2052="51",$D2052="52",$D2052="61"),0,(AF2052/'Totals and Drop Down Lists'!AB$5)*Inputs!J$39)</f>
        <v>0</v>
      </c>
      <c r="BE2052">
        <f>IF(OR($D2052="51",$D2052="52",$D2052="61"),0,(AG2052/'Totals and Drop Down Lists'!AC$5)*Inputs!K$39)</f>
        <v>0</v>
      </c>
      <c r="BF2052">
        <f>IF(OR($D2052="51",$D2052="52",$D2052="61"),0,(AH2052/'Totals and Drop Down Lists'!AD$5)*Inputs!L$39)</f>
        <v>0</v>
      </c>
      <c r="BG2052" s="10">
        <f t="shared" si="289"/>
        <v>289966.22919245134</v>
      </c>
    </row>
    <row r="2053" spans="1:59" ht="28.8">
      <c r="A2053" s="1" t="s">
        <v>7548</v>
      </c>
      <c r="B2053" s="1" t="s">
        <v>3327</v>
      </c>
      <c r="C2053" s="1" t="s">
        <v>753</v>
      </c>
      <c r="D2053" s="1" t="s">
        <v>25</v>
      </c>
      <c r="E2053" s="1" t="s">
        <v>3381</v>
      </c>
      <c r="F2053" s="2">
        <v>26674</v>
      </c>
      <c r="G2053" s="2">
        <v>373</v>
      </c>
      <c r="H2053" s="2">
        <v>52</v>
      </c>
      <c r="I2053" s="2">
        <v>7251</v>
      </c>
      <c r="J2053" s="2">
        <v>9985</v>
      </c>
      <c r="K2053" s="2">
        <v>2528</v>
      </c>
      <c r="L2053" s="2">
        <v>92</v>
      </c>
      <c r="M2053" s="2">
        <v>6</v>
      </c>
      <c r="N2053" s="2">
        <v>0</v>
      </c>
      <c r="O2053" s="2">
        <v>89</v>
      </c>
      <c r="P2053" s="2">
        <v>46</v>
      </c>
      <c r="Q2053" s="2">
        <v>0</v>
      </c>
      <c r="R2053" s="2">
        <v>580</v>
      </c>
      <c r="S2053" s="2">
        <v>1116200</v>
      </c>
      <c r="T2053" s="2">
        <v>60527500</v>
      </c>
      <c r="U2053" s="2">
        <v>256</v>
      </c>
      <c r="V2053" s="2">
        <v>169</v>
      </c>
      <c r="W2053" s="2">
        <v>200</v>
      </c>
      <c r="X2053" s="2">
        <v>720</v>
      </c>
      <c r="Y2053" s="2">
        <v>79</v>
      </c>
      <c r="Z2053" s="2">
        <v>325</v>
      </c>
      <c r="AA2053" s="9">
        <f t="shared" si="290"/>
        <v>26674</v>
      </c>
      <c r="AB2053" s="9">
        <f t="shared" si="291"/>
        <v>6826</v>
      </c>
      <c r="AC2053" s="9">
        <f t="shared" si="292"/>
        <v>813</v>
      </c>
      <c r="AD2053" s="9">
        <f t="shared" si="293"/>
        <v>580</v>
      </c>
      <c r="AE2053" s="44">
        <f t="shared" si="294"/>
        <v>4.4699416706709402E-5</v>
      </c>
      <c r="AF2053" s="9">
        <f t="shared" si="295"/>
        <v>351</v>
      </c>
      <c r="AG2053" s="9">
        <f t="shared" si="288"/>
        <v>404</v>
      </c>
      <c r="AH2053" s="44">
        <f t="shared" si="296"/>
        <v>3.8059357443918007E-5</v>
      </c>
      <c r="AI2053">
        <f>AA2053/'Totals and Drop Down Lists'!W$6*Inputs!E$37</f>
        <v>24197.063220315395</v>
      </c>
      <c r="AJ2053">
        <f>AB2053/'Totals and Drop Down Lists'!X$6*Inputs!F$37</f>
        <v>22460.182909498719</v>
      </c>
      <c r="AK2053">
        <f>AC2053/'Totals and Drop Down Lists'!Y$6*Inputs!G$37</f>
        <v>5359.5706202747933</v>
      </c>
      <c r="AL2053">
        <f>AD2053/'Totals and Drop Down Lists'!Z$6*Inputs!H$37</f>
        <v>4650.1507365964553</v>
      </c>
      <c r="AM2053">
        <f>AE2053/'Totals and Drop Down Lists'!AA$6*Inputs!I$37</f>
        <v>5564.6013472177729</v>
      </c>
      <c r="AN2053">
        <f>AF2053/'Totals and Drop Down Lists'!AB$6*Inputs!J$37</f>
        <v>7004.7992922610047</v>
      </c>
      <c r="AO2053">
        <f>AG2053/'Totals and Drop Down Lists'!AC$6*Inputs!K$37</f>
        <v>7523.9247763530138</v>
      </c>
      <c r="AP2053">
        <f>AH2053/'Totals and Drop Down Lists'!AD$6*Inputs!L$37</f>
        <v>8956.5051257689993</v>
      </c>
      <c r="AQ2053">
        <f>IF(OR($D2053="51",$D2053="52",$D2053="61"),(AA2053/'Totals and Drop Down Lists'!W$4)*Inputs!E$38,0)</f>
        <v>0</v>
      </c>
      <c r="AR2053">
        <f>IF(OR($D2053="51",$D2053="52",$D2053="61"),(AB2053/'Totals and Drop Down Lists'!X$4)*Inputs!F$38,0)</f>
        <v>0</v>
      </c>
      <c r="AS2053">
        <f>IF(OR($D2053="51",$D2053="52",$D2053="61"),(AC2053/'Totals and Drop Down Lists'!Y$4)*Inputs!G$38,0)</f>
        <v>0</v>
      </c>
      <c r="AT2053">
        <f>IF(OR($D2053="51",$D2053="52",$D2053="61"),(AD2053/'Totals and Drop Down Lists'!Z$4)*Inputs!H$38,0)</f>
        <v>0</v>
      </c>
      <c r="AU2053">
        <f>IF(OR($D2053="51",$D2053="52",$D2053="61"),(AE2053/'Totals and Drop Down Lists'!AA$4)*Inputs!I$38,0)</f>
        <v>0</v>
      </c>
      <c r="AV2053">
        <f>IF(OR($D2053="51",$D2053="52",$D2053="61"),(AF2053/'Totals and Drop Down Lists'!AB$4)*Inputs!J$38,0)</f>
        <v>0</v>
      </c>
      <c r="AW2053">
        <f>IF(OR($D2053="51",$D2053="52",$D2053="61"),(AG2053/'Totals and Drop Down Lists'!AC$4)*Inputs!K$38,0)</f>
        <v>0</v>
      </c>
      <c r="AX2053">
        <f>IF(OR($D2053="51",$D2053="52",$D2053="61"),(AH2053/'Totals and Drop Down Lists'!AD$4)*Inputs!L$38,0)</f>
        <v>0</v>
      </c>
      <c r="AY2053">
        <f>IF(OR($D2053="51",$D2053="52",$D2053="61"),0,(AA2053/'Totals and Drop Down Lists'!W$5)*Inputs!E$39)</f>
        <v>0</v>
      </c>
      <c r="AZ2053">
        <f>IF(OR($D2053="51",$D2053="52",$D2053="61"),0,(AB2053/'Totals and Drop Down Lists'!X$5)*Inputs!F$39)</f>
        <v>0</v>
      </c>
      <c r="BA2053">
        <f>IF(OR($D2053="51",$D2053="52",$D2053="61"),0,(AC2053/'Totals and Drop Down Lists'!Y$5)*Inputs!G$39)</f>
        <v>0</v>
      </c>
      <c r="BB2053">
        <f>IF(OR($D2053="51",$D2053="52",$D2053="61"),0,(AD2053/'Totals and Drop Down Lists'!Z$5)*Inputs!H$39)</f>
        <v>0</v>
      </c>
      <c r="BC2053">
        <f>IF(OR($D2053="51",$D2053="52",$D2053="61"),0,(AE2053/'Totals and Drop Down Lists'!AA$5)*Inputs!I$39)</f>
        <v>0</v>
      </c>
      <c r="BD2053">
        <f>IF(OR($D2053="51",$D2053="52",$D2053="61"),0,(AF2053/'Totals and Drop Down Lists'!AB$5)*Inputs!J$39)</f>
        <v>0</v>
      </c>
      <c r="BE2053">
        <f>IF(OR($D2053="51",$D2053="52",$D2053="61"),0,(AG2053/'Totals and Drop Down Lists'!AC$5)*Inputs!K$39)</f>
        <v>0</v>
      </c>
      <c r="BF2053">
        <f>IF(OR($D2053="51",$D2053="52",$D2053="61"),0,(AH2053/'Totals and Drop Down Lists'!AD$5)*Inputs!L$39)</f>
        <v>0</v>
      </c>
      <c r="BG2053" s="10">
        <f t="shared" si="289"/>
        <v>85716.798028286168</v>
      </c>
    </row>
    <row r="2054" spans="1:59" ht="28.8">
      <c r="A2054" s="1" t="s">
        <v>7548</v>
      </c>
      <c r="B2054" s="1" t="s">
        <v>3327</v>
      </c>
      <c r="C2054" s="1" t="s">
        <v>86</v>
      </c>
      <c r="D2054" s="1" t="s">
        <v>25</v>
      </c>
      <c r="E2054" s="1" t="s">
        <v>3382</v>
      </c>
      <c r="F2054" s="2">
        <v>36823</v>
      </c>
      <c r="G2054" s="2">
        <v>166</v>
      </c>
      <c r="H2054" s="2">
        <v>33</v>
      </c>
      <c r="I2054" s="2">
        <v>7739</v>
      </c>
      <c r="J2054" s="2">
        <v>13050</v>
      </c>
      <c r="K2054" s="2">
        <v>2681</v>
      </c>
      <c r="L2054" s="2">
        <v>215</v>
      </c>
      <c r="M2054" s="2">
        <v>4</v>
      </c>
      <c r="N2054" s="2">
        <v>10</v>
      </c>
      <c r="O2054" s="2">
        <v>127</v>
      </c>
      <c r="P2054" s="2">
        <v>13</v>
      </c>
      <c r="Q2054" s="2">
        <v>0</v>
      </c>
      <c r="R2054" s="2">
        <v>509</v>
      </c>
      <c r="S2054" s="2">
        <v>1506400</v>
      </c>
      <c r="T2054" s="2">
        <v>69634700</v>
      </c>
      <c r="U2054" s="2">
        <v>396</v>
      </c>
      <c r="V2054" s="2">
        <v>363</v>
      </c>
      <c r="W2054" s="2">
        <v>25</v>
      </c>
      <c r="X2054" s="2">
        <v>838</v>
      </c>
      <c r="Y2054" s="2">
        <v>24</v>
      </c>
      <c r="Z2054" s="2">
        <v>423</v>
      </c>
      <c r="AA2054" s="9">
        <f t="shared" si="290"/>
        <v>36823</v>
      </c>
      <c r="AB2054" s="9">
        <f t="shared" si="291"/>
        <v>7540</v>
      </c>
      <c r="AC2054" s="9">
        <f t="shared" si="292"/>
        <v>878</v>
      </c>
      <c r="AD2054" s="9">
        <f t="shared" si="293"/>
        <v>509</v>
      </c>
      <c r="AE2054" s="44">
        <f t="shared" si="294"/>
        <v>3.8466166068535653E-5</v>
      </c>
      <c r="AF2054" s="9">
        <f t="shared" si="295"/>
        <v>450</v>
      </c>
      <c r="AG2054" s="9">
        <f t="shared" si="288"/>
        <v>447</v>
      </c>
      <c r="AH2054" s="44">
        <f t="shared" si="296"/>
        <v>3.4169994724334604E-5</v>
      </c>
      <c r="AI2054">
        <f>AA2054/'Totals and Drop Down Lists'!W$6*Inputs!E$37</f>
        <v>33403.631212479333</v>
      </c>
      <c r="AJ2054">
        <f>AB2054/'Totals and Drop Down Lists'!X$6*Inputs!F$37</f>
        <v>24809.519357987159</v>
      </c>
      <c r="AK2054">
        <f>AC2054/'Totals and Drop Down Lists'!Y$6*Inputs!G$37</f>
        <v>5788.0725763853243</v>
      </c>
      <c r="AL2054">
        <f>AD2054/'Totals and Drop Down Lists'!Z$6*Inputs!H$37</f>
        <v>4080.9081464268893</v>
      </c>
      <c r="AM2054">
        <f>AE2054/'Totals and Drop Down Lists'!AA$6*Inputs!I$37</f>
        <v>4788.6280246504257</v>
      </c>
      <c r="AN2054">
        <f>AF2054/'Totals and Drop Down Lists'!AB$6*Inputs!J$37</f>
        <v>8980.5119131551346</v>
      </c>
      <c r="AO2054">
        <f>AG2054/'Totals and Drop Down Lists'!AC$6*Inputs!K$37</f>
        <v>8324.7385520539538</v>
      </c>
      <c r="AP2054">
        <f>AH2054/'Totals and Drop Down Lists'!AD$6*Inputs!L$37</f>
        <v>8041.2217507079631</v>
      </c>
      <c r="AQ2054">
        <f>IF(OR($D2054="51",$D2054="52",$D2054="61"),(AA2054/'Totals and Drop Down Lists'!W$4)*Inputs!E$38,0)</f>
        <v>0</v>
      </c>
      <c r="AR2054">
        <f>IF(OR($D2054="51",$D2054="52",$D2054="61"),(AB2054/'Totals and Drop Down Lists'!X$4)*Inputs!F$38,0)</f>
        <v>0</v>
      </c>
      <c r="AS2054">
        <f>IF(OR($D2054="51",$D2054="52",$D2054="61"),(AC2054/'Totals and Drop Down Lists'!Y$4)*Inputs!G$38,0)</f>
        <v>0</v>
      </c>
      <c r="AT2054">
        <f>IF(OR($D2054="51",$D2054="52",$D2054="61"),(AD2054/'Totals and Drop Down Lists'!Z$4)*Inputs!H$38,0)</f>
        <v>0</v>
      </c>
      <c r="AU2054">
        <f>IF(OR($D2054="51",$D2054="52",$D2054="61"),(AE2054/'Totals and Drop Down Lists'!AA$4)*Inputs!I$38,0)</f>
        <v>0</v>
      </c>
      <c r="AV2054">
        <f>IF(OR($D2054="51",$D2054="52",$D2054="61"),(AF2054/'Totals and Drop Down Lists'!AB$4)*Inputs!J$38,0)</f>
        <v>0</v>
      </c>
      <c r="AW2054">
        <f>IF(OR($D2054="51",$D2054="52",$D2054="61"),(AG2054/'Totals and Drop Down Lists'!AC$4)*Inputs!K$38,0)</f>
        <v>0</v>
      </c>
      <c r="AX2054">
        <f>IF(OR($D2054="51",$D2054="52",$D2054="61"),(AH2054/'Totals and Drop Down Lists'!AD$4)*Inputs!L$38,0)</f>
        <v>0</v>
      </c>
      <c r="AY2054">
        <f>IF(OR($D2054="51",$D2054="52",$D2054="61"),0,(AA2054/'Totals and Drop Down Lists'!W$5)*Inputs!E$39)</f>
        <v>0</v>
      </c>
      <c r="AZ2054">
        <f>IF(OR($D2054="51",$D2054="52",$D2054="61"),0,(AB2054/'Totals and Drop Down Lists'!X$5)*Inputs!F$39)</f>
        <v>0</v>
      </c>
      <c r="BA2054">
        <f>IF(OR($D2054="51",$D2054="52",$D2054="61"),0,(AC2054/'Totals and Drop Down Lists'!Y$5)*Inputs!G$39)</f>
        <v>0</v>
      </c>
      <c r="BB2054">
        <f>IF(OR($D2054="51",$D2054="52",$D2054="61"),0,(AD2054/'Totals and Drop Down Lists'!Z$5)*Inputs!H$39)</f>
        <v>0</v>
      </c>
      <c r="BC2054">
        <f>IF(OR($D2054="51",$D2054="52",$D2054="61"),0,(AE2054/'Totals and Drop Down Lists'!AA$5)*Inputs!I$39)</f>
        <v>0</v>
      </c>
      <c r="BD2054">
        <f>IF(OR($D2054="51",$D2054="52",$D2054="61"),0,(AF2054/'Totals and Drop Down Lists'!AB$5)*Inputs!J$39)</f>
        <v>0</v>
      </c>
      <c r="BE2054">
        <f>IF(OR($D2054="51",$D2054="52",$D2054="61"),0,(AG2054/'Totals and Drop Down Lists'!AC$5)*Inputs!K$39)</f>
        <v>0</v>
      </c>
      <c r="BF2054">
        <f>IF(OR($D2054="51",$D2054="52",$D2054="61"),0,(AH2054/'Totals and Drop Down Lists'!AD$5)*Inputs!L$39)</f>
        <v>0</v>
      </c>
      <c r="BG2054" s="10">
        <f t="shared" si="289"/>
        <v>98217.231533846192</v>
      </c>
    </row>
    <row r="2055" spans="1:59" ht="28.8">
      <c r="A2055" s="1" t="s">
        <v>7548</v>
      </c>
      <c r="B2055" s="1" t="s">
        <v>3327</v>
      </c>
      <c r="C2055" s="1" t="s">
        <v>88</v>
      </c>
      <c r="D2055" s="1" t="s">
        <v>25</v>
      </c>
      <c r="E2055" s="1" t="s">
        <v>3383</v>
      </c>
      <c r="F2055" s="2">
        <v>36652</v>
      </c>
      <c r="G2055" s="2">
        <v>466</v>
      </c>
      <c r="H2055" s="2">
        <v>69</v>
      </c>
      <c r="I2055" s="2">
        <v>7812</v>
      </c>
      <c r="J2055" s="2">
        <v>13960</v>
      </c>
      <c r="K2055" s="2">
        <v>3164</v>
      </c>
      <c r="L2055" s="2">
        <v>154</v>
      </c>
      <c r="M2055" s="2">
        <v>34</v>
      </c>
      <c r="N2055" s="2">
        <v>0</v>
      </c>
      <c r="O2055" s="2">
        <v>54</v>
      </c>
      <c r="P2055" s="2">
        <v>73</v>
      </c>
      <c r="Q2055" s="2">
        <v>15</v>
      </c>
      <c r="R2055" s="2">
        <v>1008</v>
      </c>
      <c r="S2055" s="2">
        <v>1336400</v>
      </c>
      <c r="T2055" s="2">
        <v>86956100</v>
      </c>
      <c r="U2055" s="2">
        <v>388</v>
      </c>
      <c r="V2055" s="2">
        <v>564</v>
      </c>
      <c r="W2055" s="2">
        <v>25</v>
      </c>
      <c r="X2055" s="2">
        <v>943</v>
      </c>
      <c r="Y2055" s="2">
        <v>219</v>
      </c>
      <c r="Z2055" s="2">
        <v>302</v>
      </c>
      <c r="AA2055" s="9">
        <f t="shared" si="290"/>
        <v>36652</v>
      </c>
      <c r="AB2055" s="9">
        <f t="shared" si="291"/>
        <v>7277</v>
      </c>
      <c r="AC2055" s="9">
        <f t="shared" si="292"/>
        <v>1338</v>
      </c>
      <c r="AD2055" s="9">
        <f t="shared" si="293"/>
        <v>1008</v>
      </c>
      <c r="AE2055" s="44">
        <f t="shared" si="294"/>
        <v>5.0082190669847416E-5</v>
      </c>
      <c r="AF2055" s="9">
        <f t="shared" si="295"/>
        <v>354</v>
      </c>
      <c r="AG2055" s="9">
        <f t="shared" si="288"/>
        <v>521</v>
      </c>
      <c r="AH2055" s="44">
        <f t="shared" si="296"/>
        <v>4.3937957672409781E-5</v>
      </c>
      <c r="AI2055">
        <f>AA2055/'Totals and Drop Down Lists'!W$6*Inputs!E$37</f>
        <v>33248.510202856705</v>
      </c>
      <c r="AJ2055">
        <f>AB2055/'Totals and Drop Down Lists'!X$6*Inputs!F$37</f>
        <v>23944.147528922091</v>
      </c>
      <c r="AK2055">
        <f>AC2055/'Totals and Drop Down Lists'!Y$6*Inputs!G$37</f>
        <v>8820.5479580906194</v>
      </c>
      <c r="AL2055">
        <f>AD2055/'Totals and Drop Down Lists'!Z$6*Inputs!H$37</f>
        <v>8081.641280153839</v>
      </c>
      <c r="AM2055">
        <f>AE2055/'Totals and Drop Down Lists'!AA$6*Inputs!I$37</f>
        <v>6234.6993810149479</v>
      </c>
      <c r="AN2055">
        <f>AF2055/'Totals and Drop Down Lists'!AB$6*Inputs!J$37</f>
        <v>7064.6693716820382</v>
      </c>
      <c r="AO2055">
        <f>AG2055/'Totals and Drop Down Lists'!AC$6*Inputs!K$37</f>
        <v>9702.8831893067327</v>
      </c>
      <c r="AP2055">
        <f>AH2055/'Totals and Drop Down Lists'!AD$6*Inputs!L$37</f>
        <v>10339.915582879783</v>
      </c>
      <c r="AQ2055">
        <f>IF(OR($D2055="51",$D2055="52",$D2055="61"),(AA2055/'Totals and Drop Down Lists'!W$4)*Inputs!E$38,0)</f>
        <v>0</v>
      </c>
      <c r="AR2055">
        <f>IF(OR($D2055="51",$D2055="52",$D2055="61"),(AB2055/'Totals and Drop Down Lists'!X$4)*Inputs!F$38,0)</f>
        <v>0</v>
      </c>
      <c r="AS2055">
        <f>IF(OR($D2055="51",$D2055="52",$D2055="61"),(AC2055/'Totals and Drop Down Lists'!Y$4)*Inputs!G$38,0)</f>
        <v>0</v>
      </c>
      <c r="AT2055">
        <f>IF(OR($D2055="51",$D2055="52",$D2055="61"),(AD2055/'Totals and Drop Down Lists'!Z$4)*Inputs!H$38,0)</f>
        <v>0</v>
      </c>
      <c r="AU2055">
        <f>IF(OR($D2055="51",$D2055="52",$D2055="61"),(AE2055/'Totals and Drop Down Lists'!AA$4)*Inputs!I$38,0)</f>
        <v>0</v>
      </c>
      <c r="AV2055">
        <f>IF(OR($D2055="51",$D2055="52",$D2055="61"),(AF2055/'Totals and Drop Down Lists'!AB$4)*Inputs!J$38,0)</f>
        <v>0</v>
      </c>
      <c r="AW2055">
        <f>IF(OR($D2055="51",$D2055="52",$D2055="61"),(AG2055/'Totals and Drop Down Lists'!AC$4)*Inputs!K$38,0)</f>
        <v>0</v>
      </c>
      <c r="AX2055">
        <f>IF(OR($D2055="51",$D2055="52",$D2055="61"),(AH2055/'Totals and Drop Down Lists'!AD$4)*Inputs!L$38,0)</f>
        <v>0</v>
      </c>
      <c r="AY2055">
        <f>IF(OR($D2055="51",$D2055="52",$D2055="61"),0,(AA2055/'Totals and Drop Down Lists'!W$5)*Inputs!E$39)</f>
        <v>0</v>
      </c>
      <c r="AZ2055">
        <f>IF(OR($D2055="51",$D2055="52",$D2055="61"),0,(AB2055/'Totals and Drop Down Lists'!X$5)*Inputs!F$39)</f>
        <v>0</v>
      </c>
      <c r="BA2055">
        <f>IF(OR($D2055="51",$D2055="52",$D2055="61"),0,(AC2055/'Totals and Drop Down Lists'!Y$5)*Inputs!G$39)</f>
        <v>0</v>
      </c>
      <c r="BB2055">
        <f>IF(OR($D2055="51",$D2055="52",$D2055="61"),0,(AD2055/'Totals and Drop Down Lists'!Z$5)*Inputs!H$39)</f>
        <v>0</v>
      </c>
      <c r="BC2055">
        <f>IF(OR($D2055="51",$D2055="52",$D2055="61"),0,(AE2055/'Totals and Drop Down Lists'!AA$5)*Inputs!I$39)</f>
        <v>0</v>
      </c>
      <c r="BD2055">
        <f>IF(OR($D2055="51",$D2055="52",$D2055="61"),0,(AF2055/'Totals and Drop Down Lists'!AB$5)*Inputs!J$39)</f>
        <v>0</v>
      </c>
      <c r="BE2055">
        <f>IF(OR($D2055="51",$D2055="52",$D2055="61"),0,(AG2055/'Totals and Drop Down Lists'!AC$5)*Inputs!K$39)</f>
        <v>0</v>
      </c>
      <c r="BF2055">
        <f>IF(OR($D2055="51",$D2055="52",$D2055="61"),0,(AH2055/'Totals and Drop Down Lists'!AD$5)*Inputs!L$39)</f>
        <v>0</v>
      </c>
      <c r="BG2055" s="10">
        <f t="shared" si="289"/>
        <v>107437.01449490675</v>
      </c>
    </row>
    <row r="2056" spans="1:59" ht="28.8">
      <c r="A2056" s="1" t="s">
        <v>7548</v>
      </c>
      <c r="B2056" s="1" t="s">
        <v>3327</v>
      </c>
      <c r="C2056" s="1" t="s">
        <v>314</v>
      </c>
      <c r="D2056" s="1" t="s">
        <v>25</v>
      </c>
      <c r="E2056" s="1" t="s">
        <v>3384</v>
      </c>
      <c r="F2056" s="2">
        <v>10754</v>
      </c>
      <c r="G2056" s="2">
        <v>35</v>
      </c>
      <c r="H2056" s="2">
        <v>9</v>
      </c>
      <c r="I2056" s="2">
        <v>3306</v>
      </c>
      <c r="J2056" s="2">
        <v>4229</v>
      </c>
      <c r="K2056" s="2">
        <v>1077</v>
      </c>
      <c r="L2056" s="2">
        <v>54</v>
      </c>
      <c r="M2056" s="2">
        <v>0</v>
      </c>
      <c r="N2056" s="2">
        <v>16</v>
      </c>
      <c r="O2056" s="2">
        <v>61</v>
      </c>
      <c r="P2056" s="2">
        <v>0</v>
      </c>
      <c r="Q2056" s="2">
        <v>0</v>
      </c>
      <c r="R2056" s="2">
        <v>530</v>
      </c>
      <c r="S2056" s="2">
        <v>409300</v>
      </c>
      <c r="T2056" s="2">
        <v>20361600</v>
      </c>
      <c r="U2056" s="2">
        <v>58</v>
      </c>
      <c r="V2056" s="2">
        <v>73</v>
      </c>
      <c r="W2056" s="2">
        <v>4</v>
      </c>
      <c r="X2056" s="2">
        <v>308</v>
      </c>
      <c r="Y2056" s="2">
        <v>60</v>
      </c>
      <c r="Z2056" s="2">
        <v>144</v>
      </c>
      <c r="AA2056" s="9">
        <f t="shared" si="290"/>
        <v>10754</v>
      </c>
      <c r="AB2056" s="9">
        <f t="shared" si="291"/>
        <v>3262</v>
      </c>
      <c r="AC2056" s="9">
        <f t="shared" si="292"/>
        <v>661</v>
      </c>
      <c r="AD2056" s="9">
        <f t="shared" si="293"/>
        <v>530</v>
      </c>
      <c r="AE2056" s="44">
        <f t="shared" si="294"/>
        <v>1.9155324229307043E-5</v>
      </c>
      <c r="AF2056" s="9">
        <f t="shared" si="295"/>
        <v>231</v>
      </c>
      <c r="AG2056" s="9">
        <f t="shared" si="288"/>
        <v>204</v>
      </c>
      <c r="AH2056" s="44">
        <f t="shared" si="296"/>
        <v>1.93312203789555E-5</v>
      </c>
      <c r="AI2056">
        <f>AA2056/'Totals and Drop Down Lists'!W$6*Inputs!E$37</f>
        <v>9755.3879384896063</v>
      </c>
      <c r="AJ2056">
        <f>AB2056/'Totals and Drop Down Lists'!X$6*Inputs!F$37</f>
        <v>10733.242990153065</v>
      </c>
      <c r="AK2056">
        <f>AC2056/'Totals and Drop Down Lists'!Y$6*Inputs!G$37</f>
        <v>4357.5352767547829</v>
      </c>
      <c r="AL2056">
        <f>AD2056/'Totals and Drop Down Lists'!Z$6*Inputs!H$37</f>
        <v>4249.2756730967612</v>
      </c>
      <c r="AM2056">
        <f>AE2056/'Totals and Drop Down Lists'!AA$6*Inputs!I$37</f>
        <v>2384.6338692109994</v>
      </c>
      <c r="AN2056">
        <f>AF2056/'Totals and Drop Down Lists'!AB$6*Inputs!J$37</f>
        <v>4609.9961154196353</v>
      </c>
      <c r="AO2056">
        <f>AG2056/'Totals and Drop Down Lists'!AC$6*Inputs!K$37</f>
        <v>3799.2095405346904</v>
      </c>
      <c r="AP2056">
        <f>AH2056/'Totals and Drop Down Lists'!AD$6*Inputs!L$37</f>
        <v>4549.2143336001945</v>
      </c>
      <c r="AQ2056">
        <f>IF(OR($D2056="51",$D2056="52",$D2056="61"),(AA2056/'Totals and Drop Down Lists'!W$4)*Inputs!E$38,0)</f>
        <v>0</v>
      </c>
      <c r="AR2056">
        <f>IF(OR($D2056="51",$D2056="52",$D2056="61"),(AB2056/'Totals and Drop Down Lists'!X$4)*Inputs!F$38,0)</f>
        <v>0</v>
      </c>
      <c r="AS2056">
        <f>IF(OR($D2056="51",$D2056="52",$D2056="61"),(AC2056/'Totals and Drop Down Lists'!Y$4)*Inputs!G$38,0)</f>
        <v>0</v>
      </c>
      <c r="AT2056">
        <f>IF(OR($D2056="51",$D2056="52",$D2056="61"),(AD2056/'Totals and Drop Down Lists'!Z$4)*Inputs!H$38,0)</f>
        <v>0</v>
      </c>
      <c r="AU2056">
        <f>IF(OR($D2056="51",$D2056="52",$D2056="61"),(AE2056/'Totals and Drop Down Lists'!AA$4)*Inputs!I$38,0)</f>
        <v>0</v>
      </c>
      <c r="AV2056">
        <f>IF(OR($D2056="51",$D2056="52",$D2056="61"),(AF2056/'Totals and Drop Down Lists'!AB$4)*Inputs!J$38,0)</f>
        <v>0</v>
      </c>
      <c r="AW2056">
        <f>IF(OR($D2056="51",$D2056="52",$D2056="61"),(AG2056/'Totals and Drop Down Lists'!AC$4)*Inputs!K$38,0)</f>
        <v>0</v>
      </c>
      <c r="AX2056">
        <f>IF(OR($D2056="51",$D2056="52",$D2056="61"),(AH2056/'Totals and Drop Down Lists'!AD$4)*Inputs!L$38,0)</f>
        <v>0</v>
      </c>
      <c r="AY2056">
        <f>IF(OR($D2056="51",$D2056="52",$D2056="61"),0,(AA2056/'Totals and Drop Down Lists'!W$5)*Inputs!E$39)</f>
        <v>0</v>
      </c>
      <c r="AZ2056">
        <f>IF(OR($D2056="51",$D2056="52",$D2056="61"),0,(AB2056/'Totals and Drop Down Lists'!X$5)*Inputs!F$39)</f>
        <v>0</v>
      </c>
      <c r="BA2056">
        <f>IF(OR($D2056="51",$D2056="52",$D2056="61"),0,(AC2056/'Totals and Drop Down Lists'!Y$5)*Inputs!G$39)</f>
        <v>0</v>
      </c>
      <c r="BB2056">
        <f>IF(OR($D2056="51",$D2056="52",$D2056="61"),0,(AD2056/'Totals and Drop Down Lists'!Z$5)*Inputs!H$39)</f>
        <v>0</v>
      </c>
      <c r="BC2056">
        <f>IF(OR($D2056="51",$D2056="52",$D2056="61"),0,(AE2056/'Totals and Drop Down Lists'!AA$5)*Inputs!I$39)</f>
        <v>0</v>
      </c>
      <c r="BD2056">
        <f>IF(OR($D2056="51",$D2056="52",$D2056="61"),0,(AF2056/'Totals and Drop Down Lists'!AB$5)*Inputs!J$39)</f>
        <v>0</v>
      </c>
      <c r="BE2056">
        <f>IF(OR($D2056="51",$D2056="52",$D2056="61"),0,(AG2056/'Totals and Drop Down Lists'!AC$5)*Inputs!K$39)</f>
        <v>0</v>
      </c>
      <c r="BF2056">
        <f>IF(OR($D2056="51",$D2056="52",$D2056="61"),0,(AH2056/'Totals and Drop Down Lists'!AD$5)*Inputs!L$39)</f>
        <v>0</v>
      </c>
      <c r="BG2056" s="10">
        <f t="shared" si="289"/>
        <v>44438.495737259735</v>
      </c>
    </row>
    <row r="2057" spans="1:59" ht="28.8">
      <c r="A2057" s="1" t="s">
        <v>7548</v>
      </c>
      <c r="B2057" s="1" t="s">
        <v>3327</v>
      </c>
      <c r="C2057" s="1" t="s">
        <v>3385</v>
      </c>
      <c r="D2057" s="1" t="s">
        <v>25</v>
      </c>
      <c r="E2057" s="1" t="s">
        <v>3386</v>
      </c>
      <c r="F2057" s="2">
        <v>29655</v>
      </c>
      <c r="G2057" s="2">
        <v>259</v>
      </c>
      <c r="H2057" s="2">
        <v>18</v>
      </c>
      <c r="I2057" s="2">
        <v>6992</v>
      </c>
      <c r="J2057" s="2">
        <v>10829</v>
      </c>
      <c r="K2057" s="2">
        <v>2905</v>
      </c>
      <c r="L2057" s="2">
        <v>137</v>
      </c>
      <c r="M2057" s="2">
        <v>97</v>
      </c>
      <c r="N2057" s="2">
        <v>0</v>
      </c>
      <c r="O2057" s="2">
        <v>220</v>
      </c>
      <c r="P2057" s="2">
        <v>78</v>
      </c>
      <c r="Q2057" s="2">
        <v>4</v>
      </c>
      <c r="R2057" s="2">
        <v>772</v>
      </c>
      <c r="S2057" s="2">
        <v>1253000</v>
      </c>
      <c r="T2057" s="2">
        <v>94810800</v>
      </c>
      <c r="U2057" s="2">
        <v>205</v>
      </c>
      <c r="V2057" s="2">
        <v>140</v>
      </c>
      <c r="W2057" s="2">
        <v>60</v>
      </c>
      <c r="X2057" s="2">
        <v>490</v>
      </c>
      <c r="Y2057" s="2">
        <v>29</v>
      </c>
      <c r="Z2057" s="2">
        <v>340</v>
      </c>
      <c r="AA2057" s="9">
        <f t="shared" si="290"/>
        <v>29655</v>
      </c>
      <c r="AB2057" s="9">
        <f t="shared" si="291"/>
        <v>6715</v>
      </c>
      <c r="AC2057" s="9">
        <f t="shared" si="292"/>
        <v>1308</v>
      </c>
      <c r="AD2057" s="9">
        <f t="shared" si="293"/>
        <v>772</v>
      </c>
      <c r="AE2057" s="44">
        <f t="shared" si="294"/>
        <v>5.4425158899839211E-5</v>
      </c>
      <c r="AF2057" s="9">
        <f t="shared" si="295"/>
        <v>290</v>
      </c>
      <c r="AG2057" s="9">
        <f t="shared" si="288"/>
        <v>369</v>
      </c>
      <c r="AH2057" s="44">
        <f t="shared" si="296"/>
        <v>3.6832842460329175E-5</v>
      </c>
      <c r="AI2057">
        <f>AA2057/'Totals and Drop Down Lists'!W$6*Inputs!E$37</f>
        <v>26901.248774029129</v>
      </c>
      <c r="AJ2057">
        <f>AB2057/'Totals and Drop Down Lists'!X$6*Inputs!F$37</f>
        <v>22094.949932212701</v>
      </c>
      <c r="AK2057">
        <f>AC2057/'Totals and Drop Down Lists'!Y$6*Inputs!G$37</f>
        <v>8622.777824501145</v>
      </c>
      <c r="AL2057">
        <f>AD2057/'Totals and Drop Down Lists'!Z$6*Inputs!H$37</f>
        <v>6189.5109804352815</v>
      </c>
      <c r="AM2057">
        <f>AE2057/'Totals and Drop Down Lists'!AA$6*Inputs!I$37</f>
        <v>6775.352674593807</v>
      </c>
      <c r="AN2057">
        <f>AF2057/'Totals and Drop Down Lists'!AB$6*Inputs!J$37</f>
        <v>5787.4410106999749</v>
      </c>
      <c r="AO2057">
        <f>AG2057/'Totals and Drop Down Lists'!AC$6*Inputs!K$37</f>
        <v>6872.099610084807</v>
      </c>
      <c r="AP2057">
        <f>AH2057/'Totals and Drop Down Lists'!AD$6*Inputs!L$37</f>
        <v>8667.8694662328871</v>
      </c>
      <c r="AQ2057">
        <f>IF(OR($D2057="51",$D2057="52",$D2057="61"),(AA2057/'Totals and Drop Down Lists'!W$4)*Inputs!E$38,0)</f>
        <v>0</v>
      </c>
      <c r="AR2057">
        <f>IF(OR($D2057="51",$D2057="52",$D2057="61"),(AB2057/'Totals and Drop Down Lists'!X$4)*Inputs!F$38,0)</f>
        <v>0</v>
      </c>
      <c r="AS2057">
        <f>IF(OR($D2057="51",$D2057="52",$D2057="61"),(AC2057/'Totals and Drop Down Lists'!Y$4)*Inputs!G$38,0)</f>
        <v>0</v>
      </c>
      <c r="AT2057">
        <f>IF(OR($D2057="51",$D2057="52",$D2057="61"),(AD2057/'Totals and Drop Down Lists'!Z$4)*Inputs!H$38,0)</f>
        <v>0</v>
      </c>
      <c r="AU2057">
        <f>IF(OR($D2057="51",$D2057="52",$D2057="61"),(AE2057/'Totals and Drop Down Lists'!AA$4)*Inputs!I$38,0)</f>
        <v>0</v>
      </c>
      <c r="AV2057">
        <f>IF(OR($D2057="51",$D2057="52",$D2057="61"),(AF2057/'Totals and Drop Down Lists'!AB$4)*Inputs!J$38,0)</f>
        <v>0</v>
      </c>
      <c r="AW2057">
        <f>IF(OR($D2057="51",$D2057="52",$D2057="61"),(AG2057/'Totals and Drop Down Lists'!AC$4)*Inputs!K$38,0)</f>
        <v>0</v>
      </c>
      <c r="AX2057">
        <f>IF(OR($D2057="51",$D2057="52",$D2057="61"),(AH2057/'Totals and Drop Down Lists'!AD$4)*Inputs!L$38,0)</f>
        <v>0</v>
      </c>
      <c r="AY2057">
        <f>IF(OR($D2057="51",$D2057="52",$D2057="61"),0,(AA2057/'Totals and Drop Down Lists'!W$5)*Inputs!E$39)</f>
        <v>0</v>
      </c>
      <c r="AZ2057">
        <f>IF(OR($D2057="51",$D2057="52",$D2057="61"),0,(AB2057/'Totals and Drop Down Lists'!X$5)*Inputs!F$39)</f>
        <v>0</v>
      </c>
      <c r="BA2057">
        <f>IF(OR($D2057="51",$D2057="52",$D2057="61"),0,(AC2057/'Totals and Drop Down Lists'!Y$5)*Inputs!G$39)</f>
        <v>0</v>
      </c>
      <c r="BB2057">
        <f>IF(OR($D2057="51",$D2057="52",$D2057="61"),0,(AD2057/'Totals and Drop Down Lists'!Z$5)*Inputs!H$39)</f>
        <v>0</v>
      </c>
      <c r="BC2057">
        <f>IF(OR($D2057="51",$D2057="52",$D2057="61"),0,(AE2057/'Totals and Drop Down Lists'!AA$5)*Inputs!I$39)</f>
        <v>0</v>
      </c>
      <c r="BD2057">
        <f>IF(OR($D2057="51",$D2057="52",$D2057="61"),0,(AF2057/'Totals and Drop Down Lists'!AB$5)*Inputs!J$39)</f>
        <v>0</v>
      </c>
      <c r="BE2057">
        <f>IF(OR($D2057="51",$D2057="52",$D2057="61"),0,(AG2057/'Totals and Drop Down Lists'!AC$5)*Inputs!K$39)</f>
        <v>0</v>
      </c>
      <c r="BF2057">
        <f>IF(OR($D2057="51",$D2057="52",$D2057="61"),0,(AH2057/'Totals and Drop Down Lists'!AD$5)*Inputs!L$39)</f>
        <v>0</v>
      </c>
      <c r="BG2057" s="10">
        <f t="shared" si="289"/>
        <v>91911.250272789752</v>
      </c>
    </row>
    <row r="2058" spans="1:59" ht="28.8">
      <c r="A2058" s="1" t="s">
        <v>7548</v>
      </c>
      <c r="B2058" s="1" t="s">
        <v>3327</v>
      </c>
      <c r="C2058" s="1" t="s">
        <v>1679</v>
      </c>
      <c r="D2058" s="1" t="s">
        <v>25</v>
      </c>
      <c r="E2058" s="1" t="s">
        <v>3387</v>
      </c>
      <c r="F2058" s="2">
        <v>21645</v>
      </c>
      <c r="G2058" s="2">
        <v>213</v>
      </c>
      <c r="H2058" s="2">
        <v>0</v>
      </c>
      <c r="I2058" s="2">
        <v>3908</v>
      </c>
      <c r="J2058" s="2">
        <v>7931</v>
      </c>
      <c r="K2058" s="2">
        <v>1778</v>
      </c>
      <c r="L2058" s="2">
        <v>125</v>
      </c>
      <c r="M2058" s="2">
        <v>36</v>
      </c>
      <c r="N2058" s="2">
        <v>0</v>
      </c>
      <c r="O2058" s="2">
        <v>81</v>
      </c>
      <c r="P2058" s="2">
        <v>0</v>
      </c>
      <c r="Q2058" s="2">
        <v>10</v>
      </c>
      <c r="R2058" s="2">
        <v>604</v>
      </c>
      <c r="S2058" s="2">
        <v>800400</v>
      </c>
      <c r="T2058" s="2">
        <v>60156300</v>
      </c>
      <c r="U2058" s="2">
        <v>248</v>
      </c>
      <c r="V2058" s="2">
        <v>148</v>
      </c>
      <c r="W2058" s="2">
        <v>24</v>
      </c>
      <c r="X2058" s="2">
        <v>328</v>
      </c>
      <c r="Y2058" s="2">
        <v>43</v>
      </c>
      <c r="Z2058" s="2">
        <v>149</v>
      </c>
      <c r="AA2058" s="9">
        <f t="shared" si="290"/>
        <v>21645</v>
      </c>
      <c r="AB2058" s="9">
        <f t="shared" si="291"/>
        <v>3695</v>
      </c>
      <c r="AC2058" s="9">
        <f t="shared" si="292"/>
        <v>856</v>
      </c>
      <c r="AD2058" s="9">
        <f t="shared" si="293"/>
        <v>604</v>
      </c>
      <c r="AE2058" s="44">
        <f t="shared" si="294"/>
        <v>2.7837571744701128E-5</v>
      </c>
      <c r="AF2058" s="9">
        <f t="shared" si="295"/>
        <v>156</v>
      </c>
      <c r="AG2058" s="9">
        <f t="shared" si="288"/>
        <v>192</v>
      </c>
      <c r="AH2058" s="44">
        <f t="shared" si="296"/>
        <v>1.6016076029402382E-5</v>
      </c>
      <c r="AI2058">
        <f>AA2058/'Totals and Drop Down Lists'!W$6*Inputs!E$37</f>
        <v>19635.054112758742</v>
      </c>
      <c r="AJ2058">
        <f>AB2058/'Totals and Drop Down Lists'!X$6*Inputs!F$37</f>
        <v>12157.980640286809</v>
      </c>
      <c r="AK2058">
        <f>AC2058/'Totals and Drop Down Lists'!Y$6*Inputs!G$37</f>
        <v>5643.0411450863749</v>
      </c>
      <c r="AL2058">
        <f>AD2058/'Totals and Drop Down Lists'!Z$6*Inputs!H$37</f>
        <v>4842.5707670763086</v>
      </c>
      <c r="AM2058">
        <f>AE2058/'Totals and Drop Down Lists'!AA$6*Inputs!I$37</f>
        <v>3465.4812220532626</v>
      </c>
      <c r="AN2058">
        <f>AF2058/'Totals and Drop Down Lists'!AB$6*Inputs!J$37</f>
        <v>3113.2441298937802</v>
      </c>
      <c r="AO2058">
        <f>AG2058/'Totals and Drop Down Lists'!AC$6*Inputs!K$37</f>
        <v>3575.7266263855909</v>
      </c>
      <c r="AP2058">
        <f>AH2058/'Totals and Drop Down Lists'!AD$6*Inputs!L$37</f>
        <v>3769.06171533308</v>
      </c>
      <c r="AQ2058">
        <f>IF(OR($D2058="51",$D2058="52",$D2058="61"),(AA2058/'Totals and Drop Down Lists'!W$4)*Inputs!E$38,0)</f>
        <v>0</v>
      </c>
      <c r="AR2058">
        <f>IF(OR($D2058="51",$D2058="52",$D2058="61"),(AB2058/'Totals and Drop Down Lists'!X$4)*Inputs!F$38,0)</f>
        <v>0</v>
      </c>
      <c r="AS2058">
        <f>IF(OR($D2058="51",$D2058="52",$D2058="61"),(AC2058/'Totals and Drop Down Lists'!Y$4)*Inputs!G$38,0)</f>
        <v>0</v>
      </c>
      <c r="AT2058">
        <f>IF(OR($D2058="51",$D2058="52",$D2058="61"),(AD2058/'Totals and Drop Down Lists'!Z$4)*Inputs!H$38,0)</f>
        <v>0</v>
      </c>
      <c r="AU2058">
        <f>IF(OR($D2058="51",$D2058="52",$D2058="61"),(AE2058/'Totals and Drop Down Lists'!AA$4)*Inputs!I$38,0)</f>
        <v>0</v>
      </c>
      <c r="AV2058">
        <f>IF(OR($D2058="51",$D2058="52",$D2058="61"),(AF2058/'Totals and Drop Down Lists'!AB$4)*Inputs!J$38,0)</f>
        <v>0</v>
      </c>
      <c r="AW2058">
        <f>IF(OR($D2058="51",$D2058="52",$D2058="61"),(AG2058/'Totals and Drop Down Lists'!AC$4)*Inputs!K$38,0)</f>
        <v>0</v>
      </c>
      <c r="AX2058">
        <f>IF(OR($D2058="51",$D2058="52",$D2058="61"),(AH2058/'Totals and Drop Down Lists'!AD$4)*Inputs!L$38,0)</f>
        <v>0</v>
      </c>
      <c r="AY2058">
        <f>IF(OR($D2058="51",$D2058="52",$D2058="61"),0,(AA2058/'Totals and Drop Down Lists'!W$5)*Inputs!E$39)</f>
        <v>0</v>
      </c>
      <c r="AZ2058">
        <f>IF(OR($D2058="51",$D2058="52",$D2058="61"),0,(AB2058/'Totals and Drop Down Lists'!X$5)*Inputs!F$39)</f>
        <v>0</v>
      </c>
      <c r="BA2058">
        <f>IF(OR($D2058="51",$D2058="52",$D2058="61"),0,(AC2058/'Totals and Drop Down Lists'!Y$5)*Inputs!G$39)</f>
        <v>0</v>
      </c>
      <c r="BB2058">
        <f>IF(OR($D2058="51",$D2058="52",$D2058="61"),0,(AD2058/'Totals and Drop Down Lists'!Z$5)*Inputs!H$39)</f>
        <v>0</v>
      </c>
      <c r="BC2058">
        <f>IF(OR($D2058="51",$D2058="52",$D2058="61"),0,(AE2058/'Totals and Drop Down Lists'!AA$5)*Inputs!I$39)</f>
        <v>0</v>
      </c>
      <c r="BD2058">
        <f>IF(OR($D2058="51",$D2058="52",$D2058="61"),0,(AF2058/'Totals and Drop Down Lists'!AB$5)*Inputs!J$39)</f>
        <v>0</v>
      </c>
      <c r="BE2058">
        <f>IF(OR($D2058="51",$D2058="52",$D2058="61"),0,(AG2058/'Totals and Drop Down Lists'!AC$5)*Inputs!K$39)</f>
        <v>0</v>
      </c>
      <c r="BF2058">
        <f>IF(OR($D2058="51",$D2058="52",$D2058="61"),0,(AH2058/'Totals and Drop Down Lists'!AD$5)*Inputs!L$39)</f>
        <v>0</v>
      </c>
      <c r="BG2058" s="10">
        <f t="shared" si="289"/>
        <v>56202.160358873945</v>
      </c>
    </row>
    <row r="2059" spans="1:59" ht="28.8">
      <c r="A2059" s="1" t="s">
        <v>7548</v>
      </c>
      <c r="B2059" s="1" t="s">
        <v>3327</v>
      </c>
      <c r="C2059" s="1" t="s">
        <v>3388</v>
      </c>
      <c r="D2059" s="1" t="s">
        <v>25</v>
      </c>
      <c r="E2059" s="1" t="s">
        <v>3389</v>
      </c>
      <c r="F2059" s="2">
        <v>11358</v>
      </c>
      <c r="G2059" s="2">
        <v>254</v>
      </c>
      <c r="H2059" s="2">
        <v>0</v>
      </c>
      <c r="I2059" s="2">
        <v>3857</v>
      </c>
      <c r="J2059" s="2">
        <v>4194</v>
      </c>
      <c r="K2059" s="2">
        <v>1183</v>
      </c>
      <c r="L2059" s="2">
        <v>113</v>
      </c>
      <c r="M2059" s="2">
        <v>9</v>
      </c>
      <c r="N2059" s="2">
        <v>0</v>
      </c>
      <c r="O2059" s="2">
        <v>4</v>
      </c>
      <c r="P2059" s="2">
        <v>2</v>
      </c>
      <c r="Q2059" s="2">
        <v>0</v>
      </c>
      <c r="R2059" s="2">
        <v>464</v>
      </c>
      <c r="S2059" s="2">
        <v>436700</v>
      </c>
      <c r="T2059" s="2">
        <v>24340300</v>
      </c>
      <c r="U2059" s="2">
        <v>94</v>
      </c>
      <c r="V2059" s="2">
        <v>85</v>
      </c>
      <c r="W2059" s="2">
        <v>15</v>
      </c>
      <c r="X2059" s="2">
        <v>380</v>
      </c>
      <c r="Y2059" s="2">
        <v>42</v>
      </c>
      <c r="Z2059" s="2">
        <v>205</v>
      </c>
      <c r="AA2059" s="9">
        <f t="shared" si="290"/>
        <v>11358</v>
      </c>
      <c r="AB2059" s="9">
        <f t="shared" si="291"/>
        <v>3603</v>
      </c>
      <c r="AC2059" s="9">
        <f t="shared" si="292"/>
        <v>592</v>
      </c>
      <c r="AD2059" s="9">
        <f t="shared" si="293"/>
        <v>464</v>
      </c>
      <c r="AE2059" s="44">
        <f t="shared" si="294"/>
        <v>2.3304342212936115E-5</v>
      </c>
      <c r="AF2059" s="9">
        <f t="shared" si="295"/>
        <v>280</v>
      </c>
      <c r="AG2059" s="9">
        <f t="shared" si="288"/>
        <v>247</v>
      </c>
      <c r="AH2059" s="44">
        <f t="shared" si="296"/>
        <v>2.5924139995496523E-5</v>
      </c>
      <c r="AI2059">
        <f>AA2059/'Totals and Drop Down Lists'!W$6*Inputs!E$37</f>
        <v>10303.300744408123</v>
      </c>
      <c r="AJ2059">
        <f>AB2059/'Totals and Drop Down Lists'!X$6*Inputs!F$37</f>
        <v>11855.265019473174</v>
      </c>
      <c r="AK2059">
        <f>AC2059/'Totals and Drop Down Lists'!Y$6*Inputs!G$37</f>
        <v>3902.6639694989885</v>
      </c>
      <c r="AL2059">
        <f>AD2059/'Totals and Drop Down Lists'!Z$6*Inputs!H$37</f>
        <v>3720.1205892771645</v>
      </c>
      <c r="AM2059">
        <f>AE2059/'Totals and Drop Down Lists'!AA$6*Inputs!I$37</f>
        <v>2901.1424226183112</v>
      </c>
      <c r="AN2059">
        <f>AF2059/'Totals and Drop Down Lists'!AB$6*Inputs!J$37</f>
        <v>5587.8740792965273</v>
      </c>
      <c r="AO2059">
        <f>AG2059/'Totals and Drop Down Lists'!AC$6*Inputs!K$37</f>
        <v>4600.0233162356299</v>
      </c>
      <c r="AP2059">
        <f>AH2059/'Totals and Drop Down Lists'!AD$6*Inputs!L$37</f>
        <v>6100.7255073330789</v>
      </c>
      <c r="AQ2059">
        <f>IF(OR($D2059="51",$D2059="52",$D2059="61"),(AA2059/'Totals and Drop Down Lists'!W$4)*Inputs!E$38,0)</f>
        <v>0</v>
      </c>
      <c r="AR2059">
        <f>IF(OR($D2059="51",$D2059="52",$D2059="61"),(AB2059/'Totals and Drop Down Lists'!X$4)*Inputs!F$38,0)</f>
        <v>0</v>
      </c>
      <c r="AS2059">
        <f>IF(OR($D2059="51",$D2059="52",$D2059="61"),(AC2059/'Totals and Drop Down Lists'!Y$4)*Inputs!G$38,0)</f>
        <v>0</v>
      </c>
      <c r="AT2059">
        <f>IF(OR($D2059="51",$D2059="52",$D2059="61"),(AD2059/'Totals and Drop Down Lists'!Z$4)*Inputs!H$38,0)</f>
        <v>0</v>
      </c>
      <c r="AU2059">
        <f>IF(OR($D2059="51",$D2059="52",$D2059="61"),(AE2059/'Totals and Drop Down Lists'!AA$4)*Inputs!I$38,0)</f>
        <v>0</v>
      </c>
      <c r="AV2059">
        <f>IF(OR($D2059="51",$D2059="52",$D2059="61"),(AF2059/'Totals and Drop Down Lists'!AB$4)*Inputs!J$38,0)</f>
        <v>0</v>
      </c>
      <c r="AW2059">
        <f>IF(OR($D2059="51",$D2059="52",$D2059="61"),(AG2059/'Totals and Drop Down Lists'!AC$4)*Inputs!K$38,0)</f>
        <v>0</v>
      </c>
      <c r="AX2059">
        <f>IF(OR($D2059="51",$D2059="52",$D2059="61"),(AH2059/'Totals and Drop Down Lists'!AD$4)*Inputs!L$38,0)</f>
        <v>0</v>
      </c>
      <c r="AY2059">
        <f>IF(OR($D2059="51",$D2059="52",$D2059="61"),0,(AA2059/'Totals and Drop Down Lists'!W$5)*Inputs!E$39)</f>
        <v>0</v>
      </c>
      <c r="AZ2059">
        <f>IF(OR($D2059="51",$D2059="52",$D2059="61"),0,(AB2059/'Totals and Drop Down Lists'!X$5)*Inputs!F$39)</f>
        <v>0</v>
      </c>
      <c r="BA2059">
        <f>IF(OR($D2059="51",$D2059="52",$D2059="61"),0,(AC2059/'Totals and Drop Down Lists'!Y$5)*Inputs!G$39)</f>
        <v>0</v>
      </c>
      <c r="BB2059">
        <f>IF(OR($D2059="51",$D2059="52",$D2059="61"),0,(AD2059/'Totals and Drop Down Lists'!Z$5)*Inputs!H$39)</f>
        <v>0</v>
      </c>
      <c r="BC2059">
        <f>IF(OR($D2059="51",$D2059="52",$D2059="61"),0,(AE2059/'Totals and Drop Down Lists'!AA$5)*Inputs!I$39)</f>
        <v>0</v>
      </c>
      <c r="BD2059">
        <f>IF(OR($D2059="51",$D2059="52",$D2059="61"),0,(AF2059/'Totals and Drop Down Lists'!AB$5)*Inputs!J$39)</f>
        <v>0</v>
      </c>
      <c r="BE2059">
        <f>IF(OR($D2059="51",$D2059="52",$D2059="61"),0,(AG2059/'Totals and Drop Down Lists'!AC$5)*Inputs!K$39)</f>
        <v>0</v>
      </c>
      <c r="BF2059">
        <f>IF(OR($D2059="51",$D2059="52",$D2059="61"),0,(AH2059/'Totals and Drop Down Lists'!AD$5)*Inputs!L$39)</f>
        <v>0</v>
      </c>
      <c r="BG2059" s="10">
        <f t="shared" si="289"/>
        <v>48971.115648141007</v>
      </c>
    </row>
    <row r="2060" spans="1:59" ht="28.8">
      <c r="A2060" s="1" t="s">
        <v>7548</v>
      </c>
      <c r="B2060" s="1" t="s">
        <v>3327</v>
      </c>
      <c r="C2060" s="1" t="s">
        <v>3390</v>
      </c>
      <c r="D2060" s="1" t="s">
        <v>25</v>
      </c>
      <c r="E2060" s="1" t="s">
        <v>3391</v>
      </c>
      <c r="F2060" s="2">
        <v>48198</v>
      </c>
      <c r="G2060" s="2">
        <v>6704</v>
      </c>
      <c r="H2060" s="2">
        <v>678</v>
      </c>
      <c r="I2060" s="2">
        <v>14816</v>
      </c>
      <c r="J2060" s="2">
        <v>18176</v>
      </c>
      <c r="K2060" s="2">
        <v>8771</v>
      </c>
      <c r="L2060" s="2">
        <v>80</v>
      </c>
      <c r="M2060" s="2">
        <v>0</v>
      </c>
      <c r="N2060" s="2">
        <v>0</v>
      </c>
      <c r="O2060" s="2">
        <v>59</v>
      </c>
      <c r="P2060" s="2">
        <v>191</v>
      </c>
      <c r="Q2060" s="2">
        <v>44</v>
      </c>
      <c r="R2060" s="2">
        <v>725</v>
      </c>
      <c r="S2060" s="2">
        <v>5982700</v>
      </c>
      <c r="T2060" s="2">
        <v>219680400</v>
      </c>
      <c r="U2060" s="2">
        <v>754</v>
      </c>
      <c r="V2060" s="2">
        <v>565</v>
      </c>
      <c r="W2060" s="2">
        <v>39</v>
      </c>
      <c r="X2060" s="2">
        <v>3789</v>
      </c>
      <c r="Y2060" s="2">
        <v>334</v>
      </c>
      <c r="Z2060" s="2">
        <v>2689</v>
      </c>
      <c r="AA2060" s="9">
        <f t="shared" si="290"/>
        <v>48198</v>
      </c>
      <c r="AB2060" s="9">
        <f t="shared" si="291"/>
        <v>7434</v>
      </c>
      <c r="AC2060" s="9">
        <f t="shared" si="292"/>
        <v>1099</v>
      </c>
      <c r="AD2060" s="9">
        <f t="shared" si="293"/>
        <v>725</v>
      </c>
      <c r="AE2060" s="44">
        <f t="shared" si="294"/>
        <v>2.955940540929185E-4</v>
      </c>
      <c r="AF2060" s="9">
        <f t="shared" si="295"/>
        <v>3185</v>
      </c>
      <c r="AG2060" s="9">
        <f t="shared" si="288"/>
        <v>3023</v>
      </c>
      <c r="AH2060" s="44">
        <f t="shared" si="296"/>
        <v>5.4280023931139489E-4</v>
      </c>
      <c r="AI2060">
        <f>AA2060/'Totals and Drop Down Lists'!W$6*Inputs!E$37</f>
        <v>43722.353343809002</v>
      </c>
      <c r="AJ2060">
        <f>AB2060/'Totals and Drop Down Lists'!X$6*Inputs!F$37</f>
        <v>24460.738316614927</v>
      </c>
      <c r="AK2060">
        <f>AC2060/'Totals and Drop Down Lists'!Y$6*Inputs!G$37</f>
        <v>7244.9792271611295</v>
      </c>
      <c r="AL2060">
        <f>AD2060/'Totals and Drop Down Lists'!Z$6*Inputs!H$37</f>
        <v>5812.6884207455696</v>
      </c>
      <c r="AM2060">
        <f>AE2060/'Totals and Drop Down Lists'!AA$6*Inputs!I$37</f>
        <v>36798.311763833888</v>
      </c>
      <c r="AN2060">
        <f>AF2060/'Totals and Drop Down Lists'!AB$6*Inputs!J$37</f>
        <v>63562.067651998004</v>
      </c>
      <c r="AO2060">
        <f>AG2060/'Totals and Drop Down Lists'!AC$6*Inputs!K$37</f>
        <v>56299.070789393962</v>
      </c>
      <c r="AP2060">
        <f>AH2060/'Totals and Drop Down Lists'!AD$6*Inputs!L$37</f>
        <v>127737.13094933092</v>
      </c>
      <c r="AQ2060">
        <f>IF(OR($D2060="51",$D2060="52",$D2060="61"),(AA2060/'Totals and Drop Down Lists'!W$4)*Inputs!E$38,0)</f>
        <v>0</v>
      </c>
      <c r="AR2060">
        <f>IF(OR($D2060="51",$D2060="52",$D2060="61"),(AB2060/'Totals and Drop Down Lists'!X$4)*Inputs!F$38,0)</f>
        <v>0</v>
      </c>
      <c r="AS2060">
        <f>IF(OR($D2060="51",$D2060="52",$D2060="61"),(AC2060/'Totals and Drop Down Lists'!Y$4)*Inputs!G$38,0)</f>
        <v>0</v>
      </c>
      <c r="AT2060">
        <f>IF(OR($D2060="51",$D2060="52",$D2060="61"),(AD2060/'Totals and Drop Down Lists'!Z$4)*Inputs!H$38,0)</f>
        <v>0</v>
      </c>
      <c r="AU2060">
        <f>IF(OR($D2060="51",$D2060="52",$D2060="61"),(AE2060/'Totals and Drop Down Lists'!AA$4)*Inputs!I$38,0)</f>
        <v>0</v>
      </c>
      <c r="AV2060">
        <f>IF(OR($D2060="51",$D2060="52",$D2060="61"),(AF2060/'Totals and Drop Down Lists'!AB$4)*Inputs!J$38,0)</f>
        <v>0</v>
      </c>
      <c r="AW2060">
        <f>IF(OR($D2060="51",$D2060="52",$D2060="61"),(AG2060/'Totals and Drop Down Lists'!AC$4)*Inputs!K$38,0)</f>
        <v>0</v>
      </c>
      <c r="AX2060">
        <f>IF(OR($D2060="51",$D2060="52",$D2060="61"),(AH2060/'Totals and Drop Down Lists'!AD$4)*Inputs!L$38,0)</f>
        <v>0</v>
      </c>
      <c r="AY2060">
        <f>IF(OR($D2060="51",$D2060="52",$D2060="61"),0,(AA2060/'Totals and Drop Down Lists'!W$5)*Inputs!E$39)</f>
        <v>0</v>
      </c>
      <c r="AZ2060">
        <f>IF(OR($D2060="51",$D2060="52",$D2060="61"),0,(AB2060/'Totals and Drop Down Lists'!X$5)*Inputs!F$39)</f>
        <v>0</v>
      </c>
      <c r="BA2060">
        <f>IF(OR($D2060="51",$D2060="52",$D2060="61"),0,(AC2060/'Totals and Drop Down Lists'!Y$5)*Inputs!G$39)</f>
        <v>0</v>
      </c>
      <c r="BB2060">
        <f>IF(OR($D2060="51",$D2060="52",$D2060="61"),0,(AD2060/'Totals and Drop Down Lists'!Z$5)*Inputs!H$39)</f>
        <v>0</v>
      </c>
      <c r="BC2060">
        <f>IF(OR($D2060="51",$D2060="52",$D2060="61"),0,(AE2060/'Totals and Drop Down Lists'!AA$5)*Inputs!I$39)</f>
        <v>0</v>
      </c>
      <c r="BD2060">
        <f>IF(OR($D2060="51",$D2060="52",$D2060="61"),0,(AF2060/'Totals and Drop Down Lists'!AB$5)*Inputs!J$39)</f>
        <v>0</v>
      </c>
      <c r="BE2060">
        <f>IF(OR($D2060="51",$D2060="52",$D2060="61"),0,(AG2060/'Totals and Drop Down Lists'!AC$5)*Inputs!K$39)</f>
        <v>0</v>
      </c>
      <c r="BF2060">
        <f>IF(OR($D2060="51",$D2060="52",$D2060="61"),0,(AH2060/'Totals and Drop Down Lists'!AD$5)*Inputs!L$39)</f>
        <v>0</v>
      </c>
      <c r="BG2060" s="10">
        <f t="shared" si="289"/>
        <v>365637.34046288743</v>
      </c>
    </row>
    <row r="2061" spans="1:59" ht="28.8">
      <c r="A2061" s="1" t="s">
        <v>7548</v>
      </c>
      <c r="B2061" s="1" t="s">
        <v>3327</v>
      </c>
      <c r="C2061" s="1" t="s">
        <v>3392</v>
      </c>
      <c r="D2061" s="1" t="s">
        <v>25</v>
      </c>
      <c r="E2061" s="1" t="s">
        <v>3393</v>
      </c>
      <c r="F2061" s="2">
        <v>34558</v>
      </c>
      <c r="G2061" s="2">
        <v>207</v>
      </c>
      <c r="H2061" s="2">
        <v>46</v>
      </c>
      <c r="I2061" s="2">
        <v>8685</v>
      </c>
      <c r="J2061" s="2">
        <v>11928</v>
      </c>
      <c r="K2061" s="2">
        <v>2827</v>
      </c>
      <c r="L2061" s="2">
        <v>249</v>
      </c>
      <c r="M2061" s="2">
        <v>40</v>
      </c>
      <c r="N2061" s="2">
        <v>0</v>
      </c>
      <c r="O2061" s="2">
        <v>185</v>
      </c>
      <c r="P2061" s="2">
        <v>53</v>
      </c>
      <c r="Q2061" s="2">
        <v>0</v>
      </c>
      <c r="R2061" s="2">
        <v>677</v>
      </c>
      <c r="S2061" s="2">
        <v>1404600</v>
      </c>
      <c r="T2061" s="2">
        <v>71610400</v>
      </c>
      <c r="U2061" s="2">
        <v>571</v>
      </c>
      <c r="V2061" s="2">
        <v>268</v>
      </c>
      <c r="W2061" s="2">
        <v>73</v>
      </c>
      <c r="X2061" s="2">
        <v>774</v>
      </c>
      <c r="Y2061" s="2">
        <v>109</v>
      </c>
      <c r="Z2061" s="2">
        <v>423</v>
      </c>
      <c r="AA2061" s="9">
        <f t="shared" si="290"/>
        <v>34558</v>
      </c>
      <c r="AB2061" s="9">
        <f t="shared" si="291"/>
        <v>8432</v>
      </c>
      <c r="AC2061" s="9">
        <f t="shared" si="292"/>
        <v>1204</v>
      </c>
      <c r="AD2061" s="9">
        <f t="shared" si="293"/>
        <v>677</v>
      </c>
      <c r="AE2061" s="44">
        <f t="shared" si="294"/>
        <v>4.6792879631693739E-5</v>
      </c>
      <c r="AF2061" s="9">
        <f t="shared" si="295"/>
        <v>433</v>
      </c>
      <c r="AG2061" s="9">
        <f t="shared" si="288"/>
        <v>532</v>
      </c>
      <c r="AH2061" s="44">
        <f t="shared" si="296"/>
        <v>4.6915991253227877E-5</v>
      </c>
      <c r="AI2061">
        <f>AA2061/'Totals and Drop Down Lists'!W$6*Inputs!E$37</f>
        <v>31348.958190284899</v>
      </c>
      <c r="AJ2061">
        <f>AB2061/'Totals and Drop Down Lists'!X$6*Inputs!F$37</f>
        <v>27744.54472500633</v>
      </c>
      <c r="AK2061">
        <f>AC2061/'Totals and Drop Down Lists'!Y$6*Inputs!G$37</f>
        <v>7937.1746947242946</v>
      </c>
      <c r="AL2061">
        <f>AD2061/'Totals and Drop Down Lists'!Z$6*Inputs!H$37</f>
        <v>5427.8483597858631</v>
      </c>
      <c r="AM2061">
        <f>AE2061/'Totals and Drop Down Lists'!AA$6*Inputs!I$37</f>
        <v>5825.2151867484736</v>
      </c>
      <c r="AN2061">
        <f>AF2061/'Totals and Drop Down Lists'!AB$6*Inputs!J$37</f>
        <v>8641.2481297692739</v>
      </c>
      <c r="AO2061">
        <f>AG2061/'Totals and Drop Down Lists'!AC$6*Inputs!K$37</f>
        <v>9907.7425272767414</v>
      </c>
      <c r="AP2061">
        <f>AH2061/'Totals and Drop Down Lists'!AD$6*Inputs!L$37</f>
        <v>11040.735954600796</v>
      </c>
      <c r="AQ2061">
        <f>IF(OR($D2061="51",$D2061="52",$D2061="61"),(AA2061/'Totals and Drop Down Lists'!W$4)*Inputs!E$38,0)</f>
        <v>0</v>
      </c>
      <c r="AR2061">
        <f>IF(OR($D2061="51",$D2061="52",$D2061="61"),(AB2061/'Totals and Drop Down Lists'!X$4)*Inputs!F$38,0)</f>
        <v>0</v>
      </c>
      <c r="AS2061">
        <f>IF(OR($D2061="51",$D2061="52",$D2061="61"),(AC2061/'Totals and Drop Down Lists'!Y$4)*Inputs!G$38,0)</f>
        <v>0</v>
      </c>
      <c r="AT2061">
        <f>IF(OR($D2061="51",$D2061="52",$D2061="61"),(AD2061/'Totals and Drop Down Lists'!Z$4)*Inputs!H$38,0)</f>
        <v>0</v>
      </c>
      <c r="AU2061">
        <f>IF(OR($D2061="51",$D2061="52",$D2061="61"),(AE2061/'Totals and Drop Down Lists'!AA$4)*Inputs!I$38,0)</f>
        <v>0</v>
      </c>
      <c r="AV2061">
        <f>IF(OR($D2061="51",$D2061="52",$D2061="61"),(AF2061/'Totals and Drop Down Lists'!AB$4)*Inputs!J$38,0)</f>
        <v>0</v>
      </c>
      <c r="AW2061">
        <f>IF(OR($D2061="51",$D2061="52",$D2061="61"),(AG2061/'Totals and Drop Down Lists'!AC$4)*Inputs!K$38,0)</f>
        <v>0</v>
      </c>
      <c r="AX2061">
        <f>IF(OR($D2061="51",$D2061="52",$D2061="61"),(AH2061/'Totals and Drop Down Lists'!AD$4)*Inputs!L$38,0)</f>
        <v>0</v>
      </c>
      <c r="AY2061">
        <f>IF(OR($D2061="51",$D2061="52",$D2061="61"),0,(AA2061/'Totals and Drop Down Lists'!W$5)*Inputs!E$39)</f>
        <v>0</v>
      </c>
      <c r="AZ2061">
        <f>IF(OR($D2061="51",$D2061="52",$D2061="61"),0,(AB2061/'Totals and Drop Down Lists'!X$5)*Inputs!F$39)</f>
        <v>0</v>
      </c>
      <c r="BA2061">
        <f>IF(OR($D2061="51",$D2061="52",$D2061="61"),0,(AC2061/'Totals and Drop Down Lists'!Y$5)*Inputs!G$39)</f>
        <v>0</v>
      </c>
      <c r="BB2061">
        <f>IF(OR($D2061="51",$D2061="52",$D2061="61"),0,(AD2061/'Totals and Drop Down Lists'!Z$5)*Inputs!H$39)</f>
        <v>0</v>
      </c>
      <c r="BC2061">
        <f>IF(OR($D2061="51",$D2061="52",$D2061="61"),0,(AE2061/'Totals and Drop Down Lists'!AA$5)*Inputs!I$39)</f>
        <v>0</v>
      </c>
      <c r="BD2061">
        <f>IF(OR($D2061="51",$D2061="52",$D2061="61"),0,(AF2061/'Totals and Drop Down Lists'!AB$5)*Inputs!J$39)</f>
        <v>0</v>
      </c>
      <c r="BE2061">
        <f>IF(OR($D2061="51",$D2061="52",$D2061="61"),0,(AG2061/'Totals and Drop Down Lists'!AC$5)*Inputs!K$39)</f>
        <v>0</v>
      </c>
      <c r="BF2061">
        <f>IF(OR($D2061="51",$D2061="52",$D2061="61"),0,(AH2061/'Totals and Drop Down Lists'!AD$5)*Inputs!L$39)</f>
        <v>0</v>
      </c>
      <c r="BG2061" s="10">
        <f t="shared" si="289"/>
        <v>107873.46776819667</v>
      </c>
    </row>
    <row r="2062" spans="1:59" ht="28.8">
      <c r="A2062" s="1" t="s">
        <v>7548</v>
      </c>
      <c r="B2062" s="1" t="s">
        <v>3327</v>
      </c>
      <c r="C2062" s="1" t="s">
        <v>90</v>
      </c>
      <c r="D2062" s="1" t="s">
        <v>25</v>
      </c>
      <c r="E2062" s="1" t="s">
        <v>3394</v>
      </c>
      <c r="F2062" s="2">
        <v>12174</v>
      </c>
      <c r="G2062" s="2">
        <v>141</v>
      </c>
      <c r="H2062" s="2">
        <v>0</v>
      </c>
      <c r="I2062" s="2">
        <v>2534</v>
      </c>
      <c r="J2062" s="2">
        <v>4483</v>
      </c>
      <c r="K2062" s="2">
        <v>678</v>
      </c>
      <c r="L2062" s="2">
        <v>65</v>
      </c>
      <c r="M2062" s="2">
        <v>14</v>
      </c>
      <c r="N2062" s="2">
        <v>0</v>
      </c>
      <c r="O2062" s="2">
        <v>38</v>
      </c>
      <c r="P2062" s="2">
        <v>26</v>
      </c>
      <c r="Q2062" s="2">
        <v>16</v>
      </c>
      <c r="R2062" s="2">
        <v>272</v>
      </c>
      <c r="S2062" s="2">
        <v>200900</v>
      </c>
      <c r="T2062" s="2">
        <v>15423400</v>
      </c>
      <c r="U2062" s="2">
        <v>82</v>
      </c>
      <c r="V2062" s="2">
        <v>42</v>
      </c>
      <c r="W2062" s="2">
        <v>4</v>
      </c>
      <c r="X2062" s="2">
        <v>138</v>
      </c>
      <c r="Y2062" s="2">
        <v>4</v>
      </c>
      <c r="Z2062" s="2">
        <v>89</v>
      </c>
      <c r="AA2062" s="9">
        <f t="shared" si="290"/>
        <v>12174</v>
      </c>
      <c r="AB2062" s="9">
        <f t="shared" si="291"/>
        <v>2393</v>
      </c>
      <c r="AC2062" s="9">
        <f t="shared" si="292"/>
        <v>431</v>
      </c>
      <c r="AD2062" s="9">
        <f t="shared" si="293"/>
        <v>272</v>
      </c>
      <c r="AE2062" s="44">
        <f t="shared" si="294"/>
        <v>7.1612104182235265E-6</v>
      </c>
      <c r="AF2062" s="9">
        <f t="shared" si="295"/>
        <v>92</v>
      </c>
      <c r="AG2062" s="9">
        <f t="shared" si="288"/>
        <v>93</v>
      </c>
      <c r="AH2062" s="44">
        <f t="shared" si="296"/>
        <v>5.2335332760555967E-6</v>
      </c>
      <c r="AI2062">
        <f>AA2062/'Totals and Drop Down Lists'!W$6*Inputs!E$37</f>
        <v>11043.527316642409</v>
      </c>
      <c r="AJ2062">
        <f>AB2062/'Totals and Drop Down Lists'!X$6*Inputs!F$37</f>
        <v>7873.8965283373036</v>
      </c>
      <c r="AK2062">
        <f>AC2062/'Totals and Drop Down Lists'!Y$6*Inputs!G$37</f>
        <v>2841.2975859021353</v>
      </c>
      <c r="AL2062">
        <f>AD2062/'Totals and Drop Down Lists'!Z$6*Inputs!H$37</f>
        <v>2180.7603454383375</v>
      </c>
      <c r="AM2062">
        <f>AE2062/'Totals and Drop Down Lists'!AA$6*Inputs!I$37</f>
        <v>891.49443274447003</v>
      </c>
      <c r="AN2062">
        <f>AF2062/'Totals and Drop Down Lists'!AB$6*Inputs!J$37</f>
        <v>1836.0157689117161</v>
      </c>
      <c r="AO2062">
        <f>AG2062/'Totals and Drop Down Lists'!AC$6*Inputs!K$37</f>
        <v>1731.9925846555207</v>
      </c>
      <c r="AP2062">
        <f>AH2062/'Totals and Drop Down Lists'!AD$6*Inputs!L$37</f>
        <v>1231.6069098629828</v>
      </c>
      <c r="AQ2062">
        <f>IF(OR($D2062="51",$D2062="52",$D2062="61"),(AA2062/'Totals and Drop Down Lists'!W$4)*Inputs!E$38,0)</f>
        <v>0</v>
      </c>
      <c r="AR2062">
        <f>IF(OR($D2062="51",$D2062="52",$D2062="61"),(AB2062/'Totals and Drop Down Lists'!X$4)*Inputs!F$38,0)</f>
        <v>0</v>
      </c>
      <c r="AS2062">
        <f>IF(OR($D2062="51",$D2062="52",$D2062="61"),(AC2062/'Totals and Drop Down Lists'!Y$4)*Inputs!G$38,0)</f>
        <v>0</v>
      </c>
      <c r="AT2062">
        <f>IF(OR($D2062="51",$D2062="52",$D2062="61"),(AD2062/'Totals and Drop Down Lists'!Z$4)*Inputs!H$38,0)</f>
        <v>0</v>
      </c>
      <c r="AU2062">
        <f>IF(OR($D2062="51",$D2062="52",$D2062="61"),(AE2062/'Totals and Drop Down Lists'!AA$4)*Inputs!I$38,0)</f>
        <v>0</v>
      </c>
      <c r="AV2062">
        <f>IF(OR($D2062="51",$D2062="52",$D2062="61"),(AF2062/'Totals and Drop Down Lists'!AB$4)*Inputs!J$38,0)</f>
        <v>0</v>
      </c>
      <c r="AW2062">
        <f>IF(OR($D2062="51",$D2062="52",$D2062="61"),(AG2062/'Totals and Drop Down Lists'!AC$4)*Inputs!K$38,0)</f>
        <v>0</v>
      </c>
      <c r="AX2062">
        <f>IF(OR($D2062="51",$D2062="52",$D2062="61"),(AH2062/'Totals and Drop Down Lists'!AD$4)*Inputs!L$38,0)</f>
        <v>0</v>
      </c>
      <c r="AY2062">
        <f>IF(OR($D2062="51",$D2062="52",$D2062="61"),0,(AA2062/'Totals and Drop Down Lists'!W$5)*Inputs!E$39)</f>
        <v>0</v>
      </c>
      <c r="AZ2062">
        <f>IF(OR($D2062="51",$D2062="52",$D2062="61"),0,(AB2062/'Totals and Drop Down Lists'!X$5)*Inputs!F$39)</f>
        <v>0</v>
      </c>
      <c r="BA2062">
        <f>IF(OR($D2062="51",$D2062="52",$D2062="61"),0,(AC2062/'Totals and Drop Down Lists'!Y$5)*Inputs!G$39)</f>
        <v>0</v>
      </c>
      <c r="BB2062">
        <f>IF(OR($D2062="51",$D2062="52",$D2062="61"),0,(AD2062/'Totals and Drop Down Lists'!Z$5)*Inputs!H$39)</f>
        <v>0</v>
      </c>
      <c r="BC2062">
        <f>IF(OR($D2062="51",$D2062="52",$D2062="61"),0,(AE2062/'Totals and Drop Down Lists'!AA$5)*Inputs!I$39)</f>
        <v>0</v>
      </c>
      <c r="BD2062">
        <f>IF(OR($D2062="51",$D2062="52",$D2062="61"),0,(AF2062/'Totals and Drop Down Lists'!AB$5)*Inputs!J$39)</f>
        <v>0</v>
      </c>
      <c r="BE2062">
        <f>IF(OR($D2062="51",$D2062="52",$D2062="61"),0,(AG2062/'Totals and Drop Down Lists'!AC$5)*Inputs!K$39)</f>
        <v>0</v>
      </c>
      <c r="BF2062">
        <f>IF(OR($D2062="51",$D2062="52",$D2062="61"),0,(AH2062/'Totals and Drop Down Lists'!AD$5)*Inputs!L$39)</f>
        <v>0</v>
      </c>
      <c r="BG2062" s="10">
        <f t="shared" si="289"/>
        <v>29630.591472494871</v>
      </c>
    </row>
    <row r="2063" spans="1:59" ht="28.8">
      <c r="A2063" s="1" t="s">
        <v>7548</v>
      </c>
      <c r="B2063" s="1" t="s">
        <v>3327</v>
      </c>
      <c r="C2063" s="1" t="s">
        <v>94</v>
      </c>
      <c r="D2063" s="1" t="s">
        <v>25</v>
      </c>
      <c r="E2063" s="1" t="s">
        <v>3395</v>
      </c>
      <c r="F2063" s="2">
        <v>40269</v>
      </c>
      <c r="G2063" s="2">
        <v>564</v>
      </c>
      <c r="H2063" s="2">
        <v>23</v>
      </c>
      <c r="I2063" s="2">
        <v>10810</v>
      </c>
      <c r="J2063" s="2">
        <v>14614</v>
      </c>
      <c r="K2063" s="2">
        <v>4370</v>
      </c>
      <c r="L2063" s="2">
        <v>71</v>
      </c>
      <c r="M2063" s="2">
        <v>32</v>
      </c>
      <c r="N2063" s="2">
        <v>14</v>
      </c>
      <c r="O2063" s="2">
        <v>153</v>
      </c>
      <c r="P2063" s="2">
        <v>8</v>
      </c>
      <c r="Q2063" s="2">
        <v>0</v>
      </c>
      <c r="R2063" s="2">
        <v>1728</v>
      </c>
      <c r="S2063" s="2">
        <v>2381900</v>
      </c>
      <c r="T2063" s="2">
        <v>146242100</v>
      </c>
      <c r="U2063" s="2">
        <v>457</v>
      </c>
      <c r="V2063" s="2">
        <v>367</v>
      </c>
      <c r="W2063" s="2">
        <v>70</v>
      </c>
      <c r="X2063" s="2">
        <v>1200</v>
      </c>
      <c r="Y2063" s="2">
        <v>184</v>
      </c>
      <c r="Z2063" s="2">
        <v>502</v>
      </c>
      <c r="AA2063" s="9">
        <f t="shared" si="290"/>
        <v>40269</v>
      </c>
      <c r="AB2063" s="9">
        <f t="shared" si="291"/>
        <v>10223</v>
      </c>
      <c r="AC2063" s="9">
        <f t="shared" si="292"/>
        <v>2006</v>
      </c>
      <c r="AD2063" s="9">
        <f t="shared" si="293"/>
        <v>1728</v>
      </c>
      <c r="AE2063" s="44">
        <f t="shared" si="294"/>
        <v>9.1261910649650379E-5</v>
      </c>
      <c r="AF2063" s="9">
        <f t="shared" si="295"/>
        <v>763</v>
      </c>
      <c r="AG2063" s="9">
        <f t="shared" si="288"/>
        <v>686</v>
      </c>
      <c r="AH2063" s="44">
        <f t="shared" si="296"/>
        <v>7.6328642047019017E-5</v>
      </c>
      <c r="AI2063">
        <f>AA2063/'Totals and Drop Down Lists'!W$6*Inputs!E$37</f>
        <v>36529.637055517749</v>
      </c>
      <c r="AJ2063">
        <f>AB2063/'Totals and Drop Down Lists'!X$6*Inputs!F$37</f>
        <v>33637.628169323965</v>
      </c>
      <c r="AK2063">
        <f>AC2063/'Totals and Drop Down Lists'!Y$6*Inputs!G$37</f>
        <v>13224.229599349614</v>
      </c>
      <c r="AL2063">
        <f>AD2063/'Totals and Drop Down Lists'!Z$6*Inputs!H$37</f>
        <v>13854.242194549441</v>
      </c>
      <c r="AM2063">
        <f>AE2063/'Totals and Drop Down Lists'!AA$6*Inputs!I$37</f>
        <v>11361.135969241543</v>
      </c>
      <c r="AN2063">
        <f>AF2063/'Totals and Drop Down Lists'!AB$6*Inputs!J$37</f>
        <v>15226.956866083037</v>
      </c>
      <c r="AO2063">
        <f>AG2063/'Totals and Drop Down Lists'!AC$6*Inputs!K$37</f>
        <v>12775.773258856851</v>
      </c>
      <c r="AP2063">
        <f>AH2063/'Totals and Drop Down Lists'!AD$6*Inputs!L$37</f>
        <v>17962.412390815603</v>
      </c>
      <c r="AQ2063">
        <f>IF(OR($D2063="51",$D2063="52",$D2063="61"),(AA2063/'Totals and Drop Down Lists'!W$4)*Inputs!E$38,0)</f>
        <v>0</v>
      </c>
      <c r="AR2063">
        <f>IF(OR($D2063="51",$D2063="52",$D2063="61"),(AB2063/'Totals and Drop Down Lists'!X$4)*Inputs!F$38,0)</f>
        <v>0</v>
      </c>
      <c r="AS2063">
        <f>IF(OR($D2063="51",$D2063="52",$D2063="61"),(AC2063/'Totals and Drop Down Lists'!Y$4)*Inputs!G$38,0)</f>
        <v>0</v>
      </c>
      <c r="AT2063">
        <f>IF(OR($D2063="51",$D2063="52",$D2063="61"),(AD2063/'Totals and Drop Down Lists'!Z$4)*Inputs!H$38,0)</f>
        <v>0</v>
      </c>
      <c r="AU2063">
        <f>IF(OR($D2063="51",$D2063="52",$D2063="61"),(AE2063/'Totals and Drop Down Lists'!AA$4)*Inputs!I$38,0)</f>
        <v>0</v>
      </c>
      <c r="AV2063">
        <f>IF(OR($D2063="51",$D2063="52",$D2063="61"),(AF2063/'Totals and Drop Down Lists'!AB$4)*Inputs!J$38,0)</f>
        <v>0</v>
      </c>
      <c r="AW2063">
        <f>IF(OR($D2063="51",$D2063="52",$D2063="61"),(AG2063/'Totals and Drop Down Lists'!AC$4)*Inputs!K$38,0)</f>
        <v>0</v>
      </c>
      <c r="AX2063">
        <f>IF(OR($D2063="51",$D2063="52",$D2063="61"),(AH2063/'Totals and Drop Down Lists'!AD$4)*Inputs!L$38,0)</f>
        <v>0</v>
      </c>
      <c r="AY2063">
        <f>IF(OR($D2063="51",$D2063="52",$D2063="61"),0,(AA2063/'Totals and Drop Down Lists'!W$5)*Inputs!E$39)</f>
        <v>0</v>
      </c>
      <c r="AZ2063">
        <f>IF(OR($D2063="51",$D2063="52",$D2063="61"),0,(AB2063/'Totals and Drop Down Lists'!X$5)*Inputs!F$39)</f>
        <v>0</v>
      </c>
      <c r="BA2063">
        <f>IF(OR($D2063="51",$D2063="52",$D2063="61"),0,(AC2063/'Totals and Drop Down Lists'!Y$5)*Inputs!G$39)</f>
        <v>0</v>
      </c>
      <c r="BB2063">
        <f>IF(OR($D2063="51",$D2063="52",$D2063="61"),0,(AD2063/'Totals and Drop Down Lists'!Z$5)*Inputs!H$39)</f>
        <v>0</v>
      </c>
      <c r="BC2063">
        <f>IF(OR($D2063="51",$D2063="52",$D2063="61"),0,(AE2063/'Totals and Drop Down Lists'!AA$5)*Inputs!I$39)</f>
        <v>0</v>
      </c>
      <c r="BD2063">
        <f>IF(OR($D2063="51",$D2063="52",$D2063="61"),0,(AF2063/'Totals and Drop Down Lists'!AB$5)*Inputs!J$39)</f>
        <v>0</v>
      </c>
      <c r="BE2063">
        <f>IF(OR($D2063="51",$D2063="52",$D2063="61"),0,(AG2063/'Totals and Drop Down Lists'!AC$5)*Inputs!K$39)</f>
        <v>0</v>
      </c>
      <c r="BF2063">
        <f>IF(OR($D2063="51",$D2063="52",$D2063="61"),0,(AH2063/'Totals and Drop Down Lists'!AD$5)*Inputs!L$39)</f>
        <v>0</v>
      </c>
      <c r="BG2063" s="10">
        <f t="shared" si="289"/>
        <v>154572.01550373778</v>
      </c>
    </row>
    <row r="2064" spans="1:59" ht="28.8">
      <c r="A2064" s="1" t="s">
        <v>7548</v>
      </c>
      <c r="B2064" s="1" t="s">
        <v>3327</v>
      </c>
      <c r="C2064" s="1" t="s">
        <v>3396</v>
      </c>
      <c r="D2064" s="1" t="s">
        <v>25</v>
      </c>
      <c r="E2064" s="1" t="s">
        <v>3397</v>
      </c>
      <c r="F2064" s="2">
        <v>30207</v>
      </c>
      <c r="G2064" s="2">
        <v>137</v>
      </c>
      <c r="H2064" s="2">
        <v>15</v>
      </c>
      <c r="I2064" s="2">
        <v>4171</v>
      </c>
      <c r="J2064" s="2">
        <v>9937</v>
      </c>
      <c r="K2064" s="2">
        <v>2168</v>
      </c>
      <c r="L2064" s="2">
        <v>198</v>
      </c>
      <c r="M2064" s="2">
        <v>10</v>
      </c>
      <c r="N2064" s="2">
        <v>0</v>
      </c>
      <c r="O2064" s="2">
        <v>49</v>
      </c>
      <c r="P2064" s="2">
        <v>0</v>
      </c>
      <c r="Q2064" s="2">
        <v>0</v>
      </c>
      <c r="R2064" s="2">
        <v>381</v>
      </c>
      <c r="S2064" s="2">
        <v>1079700</v>
      </c>
      <c r="T2064" s="2">
        <v>68366000</v>
      </c>
      <c r="U2064" s="2">
        <v>846</v>
      </c>
      <c r="V2064" s="2">
        <v>234</v>
      </c>
      <c r="W2064" s="2">
        <v>299</v>
      </c>
      <c r="X2064" s="2">
        <v>607</v>
      </c>
      <c r="Y2064" s="2">
        <v>23</v>
      </c>
      <c r="Z2064" s="2">
        <v>243</v>
      </c>
      <c r="AA2064" s="9">
        <f t="shared" si="290"/>
        <v>30207</v>
      </c>
      <c r="AB2064" s="9">
        <f t="shared" si="291"/>
        <v>4019</v>
      </c>
      <c r="AC2064" s="9">
        <f t="shared" si="292"/>
        <v>638</v>
      </c>
      <c r="AD2064" s="9">
        <f t="shared" si="293"/>
        <v>381</v>
      </c>
      <c r="AE2064" s="44">
        <f t="shared" si="294"/>
        <v>3.3033839308899758E-5</v>
      </c>
      <c r="AF2064" s="9">
        <f t="shared" si="295"/>
        <v>74</v>
      </c>
      <c r="AG2064" s="9">
        <f t="shared" si="288"/>
        <v>266</v>
      </c>
      <c r="AH2064" s="44">
        <f t="shared" si="296"/>
        <v>2.1594179693464522E-5</v>
      </c>
      <c r="AI2064">
        <f>AA2064/'Totals and Drop Down Lists'!W$6*Inputs!E$37</f>
        <v>27401.990278775851</v>
      </c>
      <c r="AJ2064">
        <f>AB2064/'Totals and Drop Down Lists'!X$6*Inputs!F$37</f>
        <v>13224.066087500052</v>
      </c>
      <c r="AK2064">
        <f>AC2064/'Totals and Drop Down Lists'!Y$6*Inputs!G$37</f>
        <v>4205.911507669518</v>
      </c>
      <c r="AL2064">
        <f>AD2064/'Totals and Drop Down Lists'!Z$6*Inputs!H$37</f>
        <v>3054.6679838676714</v>
      </c>
      <c r="AM2064">
        <f>AE2064/'Totals and Drop Down Lists'!AA$6*Inputs!I$37</f>
        <v>4112.3611954087883</v>
      </c>
      <c r="AN2064">
        <f>AF2064/'Totals and Drop Down Lists'!AB$6*Inputs!J$37</f>
        <v>1476.7952923855107</v>
      </c>
      <c r="AO2064">
        <f>AG2064/'Totals and Drop Down Lists'!AC$6*Inputs!K$37</f>
        <v>4953.8712636383707</v>
      </c>
      <c r="AP2064">
        <f>AH2064/'Totals and Drop Down Lists'!AD$6*Inputs!L$37</f>
        <v>5081.7563432668785</v>
      </c>
      <c r="AQ2064">
        <f>IF(OR($D2064="51",$D2064="52",$D2064="61"),(AA2064/'Totals and Drop Down Lists'!W$4)*Inputs!E$38,0)</f>
        <v>0</v>
      </c>
      <c r="AR2064">
        <f>IF(OR($D2064="51",$D2064="52",$D2064="61"),(AB2064/'Totals and Drop Down Lists'!X$4)*Inputs!F$38,0)</f>
        <v>0</v>
      </c>
      <c r="AS2064">
        <f>IF(OR($D2064="51",$D2064="52",$D2064="61"),(AC2064/'Totals and Drop Down Lists'!Y$4)*Inputs!G$38,0)</f>
        <v>0</v>
      </c>
      <c r="AT2064">
        <f>IF(OR($D2064="51",$D2064="52",$D2064="61"),(AD2064/'Totals and Drop Down Lists'!Z$4)*Inputs!H$38,0)</f>
        <v>0</v>
      </c>
      <c r="AU2064">
        <f>IF(OR($D2064="51",$D2064="52",$D2064="61"),(AE2064/'Totals and Drop Down Lists'!AA$4)*Inputs!I$38,0)</f>
        <v>0</v>
      </c>
      <c r="AV2064">
        <f>IF(OR($D2064="51",$D2064="52",$D2064="61"),(AF2064/'Totals and Drop Down Lists'!AB$4)*Inputs!J$38,0)</f>
        <v>0</v>
      </c>
      <c r="AW2064">
        <f>IF(OR($D2064="51",$D2064="52",$D2064="61"),(AG2064/'Totals and Drop Down Lists'!AC$4)*Inputs!K$38,0)</f>
        <v>0</v>
      </c>
      <c r="AX2064">
        <f>IF(OR($D2064="51",$D2064="52",$D2064="61"),(AH2064/'Totals and Drop Down Lists'!AD$4)*Inputs!L$38,0)</f>
        <v>0</v>
      </c>
      <c r="AY2064">
        <f>IF(OR($D2064="51",$D2064="52",$D2064="61"),0,(AA2064/'Totals and Drop Down Lists'!W$5)*Inputs!E$39)</f>
        <v>0</v>
      </c>
      <c r="AZ2064">
        <f>IF(OR($D2064="51",$D2064="52",$D2064="61"),0,(AB2064/'Totals and Drop Down Lists'!X$5)*Inputs!F$39)</f>
        <v>0</v>
      </c>
      <c r="BA2064">
        <f>IF(OR($D2064="51",$D2064="52",$D2064="61"),0,(AC2064/'Totals and Drop Down Lists'!Y$5)*Inputs!G$39)</f>
        <v>0</v>
      </c>
      <c r="BB2064">
        <f>IF(OR($D2064="51",$D2064="52",$D2064="61"),0,(AD2064/'Totals and Drop Down Lists'!Z$5)*Inputs!H$39)</f>
        <v>0</v>
      </c>
      <c r="BC2064">
        <f>IF(OR($D2064="51",$D2064="52",$D2064="61"),0,(AE2064/'Totals and Drop Down Lists'!AA$5)*Inputs!I$39)</f>
        <v>0</v>
      </c>
      <c r="BD2064">
        <f>IF(OR($D2064="51",$D2064="52",$D2064="61"),0,(AF2064/'Totals and Drop Down Lists'!AB$5)*Inputs!J$39)</f>
        <v>0</v>
      </c>
      <c r="BE2064">
        <f>IF(OR($D2064="51",$D2064="52",$D2064="61"),0,(AG2064/'Totals and Drop Down Lists'!AC$5)*Inputs!K$39)</f>
        <v>0</v>
      </c>
      <c r="BF2064">
        <f>IF(OR($D2064="51",$D2064="52",$D2064="61"),0,(AH2064/'Totals and Drop Down Lists'!AD$5)*Inputs!L$39)</f>
        <v>0</v>
      </c>
      <c r="BG2064" s="10">
        <f t="shared" si="289"/>
        <v>63511.419952512639</v>
      </c>
    </row>
    <row r="2065" spans="1:59" ht="28.8">
      <c r="A2065" s="1" t="s">
        <v>7548</v>
      </c>
      <c r="B2065" s="1" t="s">
        <v>3327</v>
      </c>
      <c r="C2065" s="1" t="s">
        <v>3398</v>
      </c>
      <c r="D2065" s="1" t="s">
        <v>25</v>
      </c>
      <c r="E2065" s="1" t="s">
        <v>3399</v>
      </c>
      <c r="F2065" s="2">
        <v>25354</v>
      </c>
      <c r="G2065" s="2">
        <v>137</v>
      </c>
      <c r="H2065" s="2">
        <v>0</v>
      </c>
      <c r="I2065" s="2">
        <v>5878</v>
      </c>
      <c r="J2065" s="2">
        <v>9611</v>
      </c>
      <c r="K2065" s="2">
        <v>2612</v>
      </c>
      <c r="L2065" s="2">
        <v>62</v>
      </c>
      <c r="M2065" s="2">
        <v>0</v>
      </c>
      <c r="N2065" s="2">
        <v>0</v>
      </c>
      <c r="O2065" s="2">
        <v>68</v>
      </c>
      <c r="P2065" s="2">
        <v>0</v>
      </c>
      <c r="Q2065" s="2">
        <v>0</v>
      </c>
      <c r="R2065" s="2">
        <v>540</v>
      </c>
      <c r="S2065" s="2">
        <v>1199900</v>
      </c>
      <c r="T2065" s="2">
        <v>63992200</v>
      </c>
      <c r="U2065" s="2">
        <v>193</v>
      </c>
      <c r="V2065" s="2">
        <v>394</v>
      </c>
      <c r="W2065" s="2">
        <v>40</v>
      </c>
      <c r="X2065" s="2">
        <v>574</v>
      </c>
      <c r="Y2065" s="2">
        <v>63</v>
      </c>
      <c r="Z2065" s="2">
        <v>185</v>
      </c>
      <c r="AA2065" s="9">
        <f t="shared" si="290"/>
        <v>25354</v>
      </c>
      <c r="AB2065" s="9">
        <f t="shared" si="291"/>
        <v>5741</v>
      </c>
      <c r="AC2065" s="9">
        <f t="shared" si="292"/>
        <v>670</v>
      </c>
      <c r="AD2065" s="9">
        <f t="shared" si="293"/>
        <v>540</v>
      </c>
      <c r="AE2065" s="44">
        <f t="shared" si="294"/>
        <v>4.9576236383564504E-5</v>
      </c>
      <c r="AF2065" s="9">
        <f t="shared" si="295"/>
        <v>140</v>
      </c>
      <c r="AG2065" s="9">
        <f t="shared" si="288"/>
        <v>248</v>
      </c>
      <c r="AH2065" s="44">
        <f t="shared" si="296"/>
        <v>2.5078835251834208E-5</v>
      </c>
      <c r="AI2065">
        <f>AA2065/'Totals and Drop Down Lists'!W$6*Inputs!E$37</f>
        <v>22999.637882877578</v>
      </c>
      <c r="AJ2065">
        <f>AB2065/'Totals and Drop Down Lists'!X$6*Inputs!F$37</f>
        <v>18890.112816207464</v>
      </c>
      <c r="AK2065">
        <f>AC2065/'Totals and Drop Down Lists'!Y$6*Inputs!G$37</f>
        <v>4416.8663168316261</v>
      </c>
      <c r="AL2065">
        <f>AD2065/'Totals and Drop Down Lists'!Z$6*Inputs!H$37</f>
        <v>4329.4506857966999</v>
      </c>
      <c r="AM2065">
        <f>AE2065/'Totals and Drop Down Lists'!AA$6*Inputs!I$37</f>
        <v>6171.7134606045393</v>
      </c>
      <c r="AN2065">
        <f>AF2065/'Totals and Drop Down Lists'!AB$6*Inputs!J$37</f>
        <v>2793.9370396482636</v>
      </c>
      <c r="AO2065">
        <f>AG2065/'Totals and Drop Down Lists'!AC$6*Inputs!K$37</f>
        <v>4618.6468924147221</v>
      </c>
      <c r="AP2065">
        <f>AH2065/'Totals and Drop Down Lists'!AD$6*Inputs!L$37</f>
        <v>5901.8000188877086</v>
      </c>
      <c r="AQ2065">
        <f>IF(OR($D2065="51",$D2065="52",$D2065="61"),(AA2065/'Totals and Drop Down Lists'!W$4)*Inputs!E$38,0)</f>
        <v>0</v>
      </c>
      <c r="AR2065">
        <f>IF(OR($D2065="51",$D2065="52",$D2065="61"),(AB2065/'Totals and Drop Down Lists'!X$4)*Inputs!F$38,0)</f>
        <v>0</v>
      </c>
      <c r="AS2065">
        <f>IF(OR($D2065="51",$D2065="52",$D2065="61"),(AC2065/'Totals and Drop Down Lists'!Y$4)*Inputs!G$38,0)</f>
        <v>0</v>
      </c>
      <c r="AT2065">
        <f>IF(OR($D2065="51",$D2065="52",$D2065="61"),(AD2065/'Totals and Drop Down Lists'!Z$4)*Inputs!H$38,0)</f>
        <v>0</v>
      </c>
      <c r="AU2065">
        <f>IF(OR($D2065="51",$D2065="52",$D2065="61"),(AE2065/'Totals and Drop Down Lists'!AA$4)*Inputs!I$38,0)</f>
        <v>0</v>
      </c>
      <c r="AV2065">
        <f>IF(OR($D2065="51",$D2065="52",$D2065="61"),(AF2065/'Totals and Drop Down Lists'!AB$4)*Inputs!J$38,0)</f>
        <v>0</v>
      </c>
      <c r="AW2065">
        <f>IF(OR($D2065="51",$D2065="52",$D2065="61"),(AG2065/'Totals and Drop Down Lists'!AC$4)*Inputs!K$38,0)</f>
        <v>0</v>
      </c>
      <c r="AX2065">
        <f>IF(OR($D2065="51",$D2065="52",$D2065="61"),(AH2065/'Totals and Drop Down Lists'!AD$4)*Inputs!L$38,0)</f>
        <v>0</v>
      </c>
      <c r="AY2065">
        <f>IF(OR($D2065="51",$D2065="52",$D2065="61"),0,(AA2065/'Totals and Drop Down Lists'!W$5)*Inputs!E$39)</f>
        <v>0</v>
      </c>
      <c r="AZ2065">
        <f>IF(OR($D2065="51",$D2065="52",$D2065="61"),0,(AB2065/'Totals and Drop Down Lists'!X$5)*Inputs!F$39)</f>
        <v>0</v>
      </c>
      <c r="BA2065">
        <f>IF(OR($D2065="51",$D2065="52",$D2065="61"),0,(AC2065/'Totals and Drop Down Lists'!Y$5)*Inputs!G$39)</f>
        <v>0</v>
      </c>
      <c r="BB2065">
        <f>IF(OR($D2065="51",$D2065="52",$D2065="61"),0,(AD2065/'Totals and Drop Down Lists'!Z$5)*Inputs!H$39)</f>
        <v>0</v>
      </c>
      <c r="BC2065">
        <f>IF(OR($D2065="51",$D2065="52",$D2065="61"),0,(AE2065/'Totals and Drop Down Lists'!AA$5)*Inputs!I$39)</f>
        <v>0</v>
      </c>
      <c r="BD2065">
        <f>IF(OR($D2065="51",$D2065="52",$D2065="61"),0,(AF2065/'Totals and Drop Down Lists'!AB$5)*Inputs!J$39)</f>
        <v>0</v>
      </c>
      <c r="BE2065">
        <f>IF(OR($D2065="51",$D2065="52",$D2065="61"),0,(AG2065/'Totals and Drop Down Lists'!AC$5)*Inputs!K$39)</f>
        <v>0</v>
      </c>
      <c r="BF2065">
        <f>IF(OR($D2065="51",$D2065="52",$D2065="61"),0,(AH2065/'Totals and Drop Down Lists'!AD$5)*Inputs!L$39)</f>
        <v>0</v>
      </c>
      <c r="BG2065" s="10">
        <f t="shared" si="289"/>
        <v>70122.165113268595</v>
      </c>
    </row>
    <row r="2066" spans="1:59" ht="28.8">
      <c r="A2066" s="1" t="s">
        <v>7548</v>
      </c>
      <c r="B2066" s="1" t="s">
        <v>3327</v>
      </c>
      <c r="C2066" s="1" t="s">
        <v>1697</v>
      </c>
      <c r="D2066" s="1" t="s">
        <v>25</v>
      </c>
      <c r="E2066" s="1" t="s">
        <v>3400</v>
      </c>
      <c r="F2066" s="2">
        <v>8028</v>
      </c>
      <c r="G2066" s="2">
        <v>127</v>
      </c>
      <c r="H2066" s="2">
        <v>4</v>
      </c>
      <c r="I2066" s="2">
        <v>3165</v>
      </c>
      <c r="J2066" s="2">
        <v>3114</v>
      </c>
      <c r="K2066" s="2">
        <v>979</v>
      </c>
      <c r="L2066" s="2">
        <v>37</v>
      </c>
      <c r="M2066" s="2">
        <v>5</v>
      </c>
      <c r="N2066" s="2">
        <v>1</v>
      </c>
      <c r="O2066" s="2">
        <v>13</v>
      </c>
      <c r="P2066" s="2">
        <v>24</v>
      </c>
      <c r="Q2066" s="2">
        <v>0</v>
      </c>
      <c r="R2066" s="2">
        <v>297</v>
      </c>
      <c r="S2066" s="2">
        <v>380200</v>
      </c>
      <c r="T2066" s="2">
        <v>20950200</v>
      </c>
      <c r="U2066" s="2">
        <v>132</v>
      </c>
      <c r="V2066" s="2">
        <v>128</v>
      </c>
      <c r="W2066" s="2">
        <v>14</v>
      </c>
      <c r="X2066" s="2">
        <v>388</v>
      </c>
      <c r="Y2066" s="2">
        <v>95</v>
      </c>
      <c r="Z2066" s="2">
        <v>209</v>
      </c>
      <c r="AA2066" s="9">
        <f t="shared" si="290"/>
        <v>8028</v>
      </c>
      <c r="AB2066" s="9">
        <f t="shared" si="291"/>
        <v>3034</v>
      </c>
      <c r="AC2066" s="9">
        <f t="shared" si="292"/>
        <v>377</v>
      </c>
      <c r="AD2066" s="9">
        <f t="shared" si="293"/>
        <v>297</v>
      </c>
      <c r="AE2066" s="44">
        <f t="shared" si="294"/>
        <v>2.1495253008445222E-5</v>
      </c>
      <c r="AF2066" s="9">
        <f t="shared" si="295"/>
        <v>246</v>
      </c>
      <c r="AG2066" s="9">
        <f t="shared" si="288"/>
        <v>304</v>
      </c>
      <c r="AH2066" s="44">
        <f t="shared" si="296"/>
        <v>3.5562210923928472E-5</v>
      </c>
      <c r="AI2066">
        <f>AA2066/'Totals and Drop Down Lists'!W$6*Inputs!E$37</f>
        <v>7282.5231885990843</v>
      </c>
      <c r="AJ2066">
        <f>AB2066/'Totals and Drop Down Lists'!X$6*Inputs!F$37</f>
        <v>9983.0347124844866</v>
      </c>
      <c r="AK2066">
        <f>AC2066/'Totals and Drop Down Lists'!Y$6*Inputs!G$37</f>
        <v>2485.3113454410786</v>
      </c>
      <c r="AL2066">
        <f>AD2066/'Totals and Drop Down Lists'!Z$6*Inputs!H$37</f>
        <v>2381.1978771881845</v>
      </c>
      <c r="AM2066">
        <f>AE2066/'Totals and Drop Down Lists'!AA$6*Inputs!I$37</f>
        <v>2675.9300828108412</v>
      </c>
      <c r="AN2066">
        <f>AF2066/'Totals and Drop Down Lists'!AB$6*Inputs!J$37</f>
        <v>4909.3465125248067</v>
      </c>
      <c r="AO2066">
        <f>AG2066/'Totals and Drop Down Lists'!AC$6*Inputs!K$37</f>
        <v>5661.5671584438523</v>
      </c>
      <c r="AP2066">
        <f>AH2066/'Totals and Drop Down Lists'!AD$6*Inputs!L$37</f>
        <v>8368.8518623359705</v>
      </c>
      <c r="AQ2066">
        <f>IF(OR($D2066="51",$D2066="52",$D2066="61"),(AA2066/'Totals and Drop Down Lists'!W$4)*Inputs!E$38,0)</f>
        <v>0</v>
      </c>
      <c r="AR2066">
        <f>IF(OR($D2066="51",$D2066="52",$D2066="61"),(AB2066/'Totals and Drop Down Lists'!X$4)*Inputs!F$38,0)</f>
        <v>0</v>
      </c>
      <c r="AS2066">
        <f>IF(OR($D2066="51",$D2066="52",$D2066="61"),(AC2066/'Totals and Drop Down Lists'!Y$4)*Inputs!G$38,0)</f>
        <v>0</v>
      </c>
      <c r="AT2066">
        <f>IF(OR($D2066="51",$D2066="52",$D2066="61"),(AD2066/'Totals and Drop Down Lists'!Z$4)*Inputs!H$38,0)</f>
        <v>0</v>
      </c>
      <c r="AU2066">
        <f>IF(OR($D2066="51",$D2066="52",$D2066="61"),(AE2066/'Totals and Drop Down Lists'!AA$4)*Inputs!I$38,0)</f>
        <v>0</v>
      </c>
      <c r="AV2066">
        <f>IF(OR($D2066="51",$D2066="52",$D2066="61"),(AF2066/'Totals and Drop Down Lists'!AB$4)*Inputs!J$38,0)</f>
        <v>0</v>
      </c>
      <c r="AW2066">
        <f>IF(OR($D2066="51",$D2066="52",$D2066="61"),(AG2066/'Totals and Drop Down Lists'!AC$4)*Inputs!K$38,0)</f>
        <v>0</v>
      </c>
      <c r="AX2066">
        <f>IF(OR($D2066="51",$D2066="52",$D2066="61"),(AH2066/'Totals and Drop Down Lists'!AD$4)*Inputs!L$38,0)</f>
        <v>0</v>
      </c>
      <c r="AY2066">
        <f>IF(OR($D2066="51",$D2066="52",$D2066="61"),0,(AA2066/'Totals and Drop Down Lists'!W$5)*Inputs!E$39)</f>
        <v>0</v>
      </c>
      <c r="AZ2066">
        <f>IF(OR($D2066="51",$D2066="52",$D2066="61"),0,(AB2066/'Totals and Drop Down Lists'!X$5)*Inputs!F$39)</f>
        <v>0</v>
      </c>
      <c r="BA2066">
        <f>IF(OR($D2066="51",$D2066="52",$D2066="61"),0,(AC2066/'Totals and Drop Down Lists'!Y$5)*Inputs!G$39)</f>
        <v>0</v>
      </c>
      <c r="BB2066">
        <f>IF(OR($D2066="51",$D2066="52",$D2066="61"),0,(AD2066/'Totals and Drop Down Lists'!Z$5)*Inputs!H$39)</f>
        <v>0</v>
      </c>
      <c r="BC2066">
        <f>IF(OR($D2066="51",$D2066="52",$D2066="61"),0,(AE2066/'Totals and Drop Down Lists'!AA$5)*Inputs!I$39)</f>
        <v>0</v>
      </c>
      <c r="BD2066">
        <f>IF(OR($D2066="51",$D2066="52",$D2066="61"),0,(AF2066/'Totals and Drop Down Lists'!AB$5)*Inputs!J$39)</f>
        <v>0</v>
      </c>
      <c r="BE2066">
        <f>IF(OR($D2066="51",$D2066="52",$D2066="61"),0,(AG2066/'Totals and Drop Down Lists'!AC$5)*Inputs!K$39)</f>
        <v>0</v>
      </c>
      <c r="BF2066">
        <f>IF(OR($D2066="51",$D2066="52",$D2066="61"),0,(AH2066/'Totals and Drop Down Lists'!AD$5)*Inputs!L$39)</f>
        <v>0</v>
      </c>
      <c r="BG2066" s="10">
        <f t="shared" si="289"/>
        <v>43747.762739828308</v>
      </c>
    </row>
    <row r="2067" spans="1:59" ht="28.8">
      <c r="A2067" s="1" t="s">
        <v>7548</v>
      </c>
      <c r="B2067" s="1" t="s">
        <v>3327</v>
      </c>
      <c r="C2067" s="1" t="s">
        <v>1064</v>
      </c>
      <c r="D2067" s="1" t="s">
        <v>25</v>
      </c>
      <c r="E2067" s="1" t="s">
        <v>3401</v>
      </c>
      <c r="F2067" s="2">
        <v>28255</v>
      </c>
      <c r="G2067" s="2">
        <v>264</v>
      </c>
      <c r="H2067" s="2">
        <v>0</v>
      </c>
      <c r="I2067" s="2">
        <v>6894</v>
      </c>
      <c r="J2067" s="2">
        <v>9692</v>
      </c>
      <c r="K2067" s="2">
        <v>2358</v>
      </c>
      <c r="L2067" s="2">
        <v>142</v>
      </c>
      <c r="M2067" s="2">
        <v>88</v>
      </c>
      <c r="N2067" s="2">
        <v>33</v>
      </c>
      <c r="O2067" s="2">
        <v>271</v>
      </c>
      <c r="P2067" s="2">
        <v>35</v>
      </c>
      <c r="Q2067" s="2">
        <v>0</v>
      </c>
      <c r="R2067" s="2">
        <v>600</v>
      </c>
      <c r="S2067" s="2">
        <v>994300</v>
      </c>
      <c r="T2067" s="2">
        <v>65581200</v>
      </c>
      <c r="U2067" s="2">
        <v>176</v>
      </c>
      <c r="V2067" s="2">
        <v>137</v>
      </c>
      <c r="W2067" s="2">
        <v>0</v>
      </c>
      <c r="X2067" s="2">
        <v>322</v>
      </c>
      <c r="Y2067" s="2">
        <v>59</v>
      </c>
      <c r="Z2067" s="2">
        <v>78</v>
      </c>
      <c r="AA2067" s="9">
        <f t="shared" si="290"/>
        <v>28255</v>
      </c>
      <c r="AB2067" s="9">
        <f t="shared" si="291"/>
        <v>6630</v>
      </c>
      <c r="AC2067" s="9">
        <f t="shared" si="292"/>
        <v>1169</v>
      </c>
      <c r="AD2067" s="9">
        <f t="shared" si="293"/>
        <v>600</v>
      </c>
      <c r="AE2067" s="44">
        <f t="shared" si="294"/>
        <v>4.0065446038598861E-5</v>
      </c>
      <c r="AF2067" s="9">
        <f t="shared" si="295"/>
        <v>185</v>
      </c>
      <c r="AG2067" s="9">
        <f t="shared" si="288"/>
        <v>137</v>
      </c>
      <c r="AH2067" s="44">
        <f t="shared" si="296"/>
        <v>1.2402294758056351E-5</v>
      </c>
      <c r="AI2067">
        <f>AA2067/'Totals and Drop Down Lists'!W$6*Inputs!E$37</f>
        <v>25631.252204019325</v>
      </c>
      <c r="AJ2067">
        <f>AB2067/'Totals and Drop Down Lists'!X$6*Inputs!F$37</f>
        <v>21815.267021678363</v>
      </c>
      <c r="AK2067">
        <f>AC2067/'Totals and Drop Down Lists'!Y$6*Inputs!G$37</f>
        <v>7706.4428722032389</v>
      </c>
      <c r="AL2067">
        <f>AD2067/'Totals and Drop Down Lists'!Z$6*Inputs!H$37</f>
        <v>4810.5007619963326</v>
      </c>
      <c r="AM2067">
        <f>AE2067/'Totals and Drop Down Lists'!AA$6*Inputs!I$37</f>
        <v>4987.7213491647999</v>
      </c>
      <c r="AN2067">
        <f>AF2067/'Totals and Drop Down Lists'!AB$6*Inputs!J$37</f>
        <v>3691.9882309637774</v>
      </c>
      <c r="AO2067">
        <f>AG2067/'Totals and Drop Down Lists'!AC$6*Inputs!K$37</f>
        <v>2551.4299365355519</v>
      </c>
      <c r="AP2067">
        <f>AH2067/'Totals and Drop Down Lists'!AD$6*Inputs!L$37</f>
        <v>2918.6308974215426</v>
      </c>
      <c r="AQ2067">
        <f>IF(OR($D2067="51",$D2067="52",$D2067="61"),(AA2067/'Totals and Drop Down Lists'!W$4)*Inputs!E$38,0)</f>
        <v>0</v>
      </c>
      <c r="AR2067">
        <f>IF(OR($D2067="51",$D2067="52",$D2067="61"),(AB2067/'Totals and Drop Down Lists'!X$4)*Inputs!F$38,0)</f>
        <v>0</v>
      </c>
      <c r="AS2067">
        <f>IF(OR($D2067="51",$D2067="52",$D2067="61"),(AC2067/'Totals and Drop Down Lists'!Y$4)*Inputs!G$38,0)</f>
        <v>0</v>
      </c>
      <c r="AT2067">
        <f>IF(OR($D2067="51",$D2067="52",$D2067="61"),(AD2067/'Totals and Drop Down Lists'!Z$4)*Inputs!H$38,0)</f>
        <v>0</v>
      </c>
      <c r="AU2067">
        <f>IF(OR($D2067="51",$D2067="52",$D2067="61"),(AE2067/'Totals and Drop Down Lists'!AA$4)*Inputs!I$38,0)</f>
        <v>0</v>
      </c>
      <c r="AV2067">
        <f>IF(OR($D2067="51",$D2067="52",$D2067="61"),(AF2067/'Totals and Drop Down Lists'!AB$4)*Inputs!J$38,0)</f>
        <v>0</v>
      </c>
      <c r="AW2067">
        <f>IF(OR($D2067="51",$D2067="52",$D2067="61"),(AG2067/'Totals and Drop Down Lists'!AC$4)*Inputs!K$38,0)</f>
        <v>0</v>
      </c>
      <c r="AX2067">
        <f>IF(OR($D2067="51",$D2067="52",$D2067="61"),(AH2067/'Totals and Drop Down Lists'!AD$4)*Inputs!L$38,0)</f>
        <v>0</v>
      </c>
      <c r="AY2067">
        <f>IF(OR($D2067="51",$D2067="52",$D2067="61"),0,(AA2067/'Totals and Drop Down Lists'!W$5)*Inputs!E$39)</f>
        <v>0</v>
      </c>
      <c r="AZ2067">
        <f>IF(OR($D2067="51",$D2067="52",$D2067="61"),0,(AB2067/'Totals and Drop Down Lists'!X$5)*Inputs!F$39)</f>
        <v>0</v>
      </c>
      <c r="BA2067">
        <f>IF(OR($D2067="51",$D2067="52",$D2067="61"),0,(AC2067/'Totals and Drop Down Lists'!Y$5)*Inputs!G$39)</f>
        <v>0</v>
      </c>
      <c r="BB2067">
        <f>IF(OR($D2067="51",$D2067="52",$D2067="61"),0,(AD2067/'Totals and Drop Down Lists'!Z$5)*Inputs!H$39)</f>
        <v>0</v>
      </c>
      <c r="BC2067">
        <f>IF(OR($D2067="51",$D2067="52",$D2067="61"),0,(AE2067/'Totals and Drop Down Lists'!AA$5)*Inputs!I$39)</f>
        <v>0</v>
      </c>
      <c r="BD2067">
        <f>IF(OR($D2067="51",$D2067="52",$D2067="61"),0,(AF2067/'Totals and Drop Down Lists'!AB$5)*Inputs!J$39)</f>
        <v>0</v>
      </c>
      <c r="BE2067">
        <f>IF(OR($D2067="51",$D2067="52",$D2067="61"),0,(AG2067/'Totals and Drop Down Lists'!AC$5)*Inputs!K$39)</f>
        <v>0</v>
      </c>
      <c r="BF2067">
        <f>IF(OR($D2067="51",$D2067="52",$D2067="61"),0,(AH2067/'Totals and Drop Down Lists'!AD$5)*Inputs!L$39)</f>
        <v>0</v>
      </c>
      <c r="BG2067" s="10">
        <f t="shared" si="289"/>
        <v>74113.233273982944</v>
      </c>
    </row>
    <row r="2068" spans="1:59" ht="28.8">
      <c r="A2068" s="1" t="s">
        <v>7548</v>
      </c>
      <c r="B2068" s="1" t="s">
        <v>3327</v>
      </c>
      <c r="C2068" s="1" t="s">
        <v>3402</v>
      </c>
      <c r="D2068" s="1" t="s">
        <v>25</v>
      </c>
      <c r="E2068" s="1" t="s">
        <v>3403</v>
      </c>
      <c r="F2068" s="2">
        <v>4889</v>
      </c>
      <c r="G2068" s="2">
        <v>34</v>
      </c>
      <c r="H2068" s="2">
        <v>0</v>
      </c>
      <c r="I2068" s="2">
        <v>1487</v>
      </c>
      <c r="J2068" s="2">
        <v>1725</v>
      </c>
      <c r="K2068" s="2">
        <v>614</v>
      </c>
      <c r="L2068" s="2">
        <v>22</v>
      </c>
      <c r="M2068" s="2">
        <v>8</v>
      </c>
      <c r="N2068" s="2">
        <v>0</v>
      </c>
      <c r="O2068" s="2">
        <v>38</v>
      </c>
      <c r="P2068" s="2">
        <v>13</v>
      </c>
      <c r="Q2068" s="2">
        <v>0</v>
      </c>
      <c r="R2068" s="2">
        <v>235</v>
      </c>
      <c r="S2068" s="2">
        <v>236000</v>
      </c>
      <c r="T2068" s="2">
        <v>10772900</v>
      </c>
      <c r="U2068" s="2">
        <v>18</v>
      </c>
      <c r="V2068" s="2">
        <v>47</v>
      </c>
      <c r="W2068" s="2">
        <v>4</v>
      </c>
      <c r="X2068" s="2">
        <v>149</v>
      </c>
      <c r="Y2068" s="2">
        <v>43</v>
      </c>
      <c r="Z2068" s="2">
        <v>84</v>
      </c>
      <c r="AA2068" s="9">
        <f t="shared" si="290"/>
        <v>4889</v>
      </c>
      <c r="AB2068" s="9">
        <f t="shared" si="291"/>
        <v>1453</v>
      </c>
      <c r="AC2068" s="9">
        <f t="shared" si="292"/>
        <v>316</v>
      </c>
      <c r="AD2068" s="9">
        <f t="shared" si="293"/>
        <v>235</v>
      </c>
      <c r="AE2068" s="44">
        <f t="shared" si="294"/>
        <v>1.5263123870122499E-5</v>
      </c>
      <c r="AF2068" s="9">
        <f t="shared" si="295"/>
        <v>98</v>
      </c>
      <c r="AG2068" s="9">
        <f t="shared" si="288"/>
        <v>127</v>
      </c>
      <c r="AH2068" s="44">
        <f t="shared" si="296"/>
        <v>1.6820313228813585E-5</v>
      </c>
      <c r="AI2068">
        <f>AA2068/'Totals and Drop Down Lists'!W$6*Inputs!E$37</f>
        <v>4435.0094505556708</v>
      </c>
      <c r="AJ2068">
        <f>AB2068/'Totals and Drop Down Lists'!X$6*Inputs!F$37</f>
        <v>4780.9325765458016</v>
      </c>
      <c r="AK2068">
        <f>AC2068/'Totals and Drop Down Lists'!Y$6*Inputs!G$37</f>
        <v>2083.1787404758115</v>
      </c>
      <c r="AL2068">
        <f>AD2068/'Totals and Drop Down Lists'!Z$6*Inputs!H$37</f>
        <v>1884.1127984485638</v>
      </c>
      <c r="AM2068">
        <f>AE2068/'Totals and Drop Down Lists'!AA$6*Inputs!I$37</f>
        <v>1900.0963750313747</v>
      </c>
      <c r="AN2068">
        <f>AF2068/'Totals and Drop Down Lists'!AB$6*Inputs!J$37</f>
        <v>1955.7559277537848</v>
      </c>
      <c r="AO2068">
        <f>AG2068/'Totals and Drop Down Lists'!AC$6*Inputs!K$37</f>
        <v>2365.1941747446353</v>
      </c>
      <c r="AP2068">
        <f>AH2068/'Totals and Drop Down Lists'!AD$6*Inputs!L$37</f>
        <v>3958.3227823249408</v>
      </c>
      <c r="AQ2068">
        <f>IF(OR($D2068="51",$D2068="52",$D2068="61"),(AA2068/'Totals and Drop Down Lists'!W$4)*Inputs!E$38,0)</f>
        <v>0</v>
      </c>
      <c r="AR2068">
        <f>IF(OR($D2068="51",$D2068="52",$D2068="61"),(AB2068/'Totals and Drop Down Lists'!X$4)*Inputs!F$38,0)</f>
        <v>0</v>
      </c>
      <c r="AS2068">
        <f>IF(OR($D2068="51",$D2068="52",$D2068="61"),(AC2068/'Totals and Drop Down Lists'!Y$4)*Inputs!G$38,0)</f>
        <v>0</v>
      </c>
      <c r="AT2068">
        <f>IF(OR($D2068="51",$D2068="52",$D2068="61"),(AD2068/'Totals and Drop Down Lists'!Z$4)*Inputs!H$38,0)</f>
        <v>0</v>
      </c>
      <c r="AU2068">
        <f>IF(OR($D2068="51",$D2068="52",$D2068="61"),(AE2068/'Totals and Drop Down Lists'!AA$4)*Inputs!I$38,0)</f>
        <v>0</v>
      </c>
      <c r="AV2068">
        <f>IF(OR($D2068="51",$D2068="52",$D2068="61"),(AF2068/'Totals and Drop Down Lists'!AB$4)*Inputs!J$38,0)</f>
        <v>0</v>
      </c>
      <c r="AW2068">
        <f>IF(OR($D2068="51",$D2068="52",$D2068="61"),(AG2068/'Totals and Drop Down Lists'!AC$4)*Inputs!K$38,0)</f>
        <v>0</v>
      </c>
      <c r="AX2068">
        <f>IF(OR($D2068="51",$D2068="52",$D2068="61"),(AH2068/'Totals and Drop Down Lists'!AD$4)*Inputs!L$38,0)</f>
        <v>0</v>
      </c>
      <c r="AY2068">
        <f>IF(OR($D2068="51",$D2068="52",$D2068="61"),0,(AA2068/'Totals and Drop Down Lists'!W$5)*Inputs!E$39)</f>
        <v>0</v>
      </c>
      <c r="AZ2068">
        <f>IF(OR($D2068="51",$D2068="52",$D2068="61"),0,(AB2068/'Totals and Drop Down Lists'!X$5)*Inputs!F$39)</f>
        <v>0</v>
      </c>
      <c r="BA2068">
        <f>IF(OR($D2068="51",$D2068="52",$D2068="61"),0,(AC2068/'Totals and Drop Down Lists'!Y$5)*Inputs!G$39)</f>
        <v>0</v>
      </c>
      <c r="BB2068">
        <f>IF(OR($D2068="51",$D2068="52",$D2068="61"),0,(AD2068/'Totals and Drop Down Lists'!Z$5)*Inputs!H$39)</f>
        <v>0</v>
      </c>
      <c r="BC2068">
        <f>IF(OR($D2068="51",$D2068="52",$D2068="61"),0,(AE2068/'Totals and Drop Down Lists'!AA$5)*Inputs!I$39)</f>
        <v>0</v>
      </c>
      <c r="BD2068">
        <f>IF(OR($D2068="51",$D2068="52",$D2068="61"),0,(AF2068/'Totals and Drop Down Lists'!AB$5)*Inputs!J$39)</f>
        <v>0</v>
      </c>
      <c r="BE2068">
        <f>IF(OR($D2068="51",$D2068="52",$D2068="61"),0,(AG2068/'Totals and Drop Down Lists'!AC$5)*Inputs!K$39)</f>
        <v>0</v>
      </c>
      <c r="BF2068">
        <f>IF(OR($D2068="51",$D2068="52",$D2068="61"),0,(AH2068/'Totals and Drop Down Lists'!AD$5)*Inputs!L$39)</f>
        <v>0</v>
      </c>
      <c r="BG2068" s="10">
        <f t="shared" si="289"/>
        <v>23362.602825880582</v>
      </c>
    </row>
    <row r="2069" spans="1:59" ht="28.8">
      <c r="A2069" s="1" t="s">
        <v>7548</v>
      </c>
      <c r="B2069" s="1" t="s">
        <v>3327</v>
      </c>
      <c r="C2069" s="1" t="s">
        <v>2838</v>
      </c>
      <c r="D2069" s="1" t="s">
        <v>25</v>
      </c>
      <c r="E2069" s="1" t="s">
        <v>3404</v>
      </c>
      <c r="F2069" s="2">
        <v>27439</v>
      </c>
      <c r="G2069" s="2">
        <v>445</v>
      </c>
      <c r="H2069" s="2">
        <v>8</v>
      </c>
      <c r="I2069" s="2">
        <v>6056</v>
      </c>
      <c r="J2069" s="2">
        <v>9786</v>
      </c>
      <c r="K2069" s="2">
        <v>2350</v>
      </c>
      <c r="L2069" s="2">
        <v>108</v>
      </c>
      <c r="M2069" s="2">
        <v>24</v>
      </c>
      <c r="N2069" s="2">
        <v>0</v>
      </c>
      <c r="O2069" s="2">
        <v>180</v>
      </c>
      <c r="P2069" s="2">
        <v>35</v>
      </c>
      <c r="Q2069" s="2">
        <v>0</v>
      </c>
      <c r="R2069" s="2">
        <v>705</v>
      </c>
      <c r="S2069" s="2">
        <v>1022400</v>
      </c>
      <c r="T2069" s="2">
        <v>77202000</v>
      </c>
      <c r="U2069" s="2">
        <v>291</v>
      </c>
      <c r="V2069" s="2">
        <v>223</v>
      </c>
      <c r="W2069" s="2">
        <v>49</v>
      </c>
      <c r="X2069" s="2">
        <v>482</v>
      </c>
      <c r="Y2069" s="2">
        <v>124</v>
      </c>
      <c r="Z2069" s="2">
        <v>167</v>
      </c>
      <c r="AA2069" s="9">
        <f t="shared" si="290"/>
        <v>27439</v>
      </c>
      <c r="AB2069" s="9">
        <f t="shared" si="291"/>
        <v>5603</v>
      </c>
      <c r="AC2069" s="9">
        <f t="shared" si="292"/>
        <v>1052</v>
      </c>
      <c r="AD2069" s="9">
        <f t="shared" si="293"/>
        <v>705</v>
      </c>
      <c r="AE2069" s="44">
        <f t="shared" si="294"/>
        <v>3.9411802615385137E-5</v>
      </c>
      <c r="AF2069" s="9">
        <f t="shared" si="295"/>
        <v>210</v>
      </c>
      <c r="AG2069" s="9">
        <f t="shared" si="288"/>
        <v>291</v>
      </c>
      <c r="AH2069" s="44">
        <f t="shared" si="296"/>
        <v>2.6001998334688837E-5</v>
      </c>
      <c r="AI2069">
        <f>AA2069/'Totals and Drop Down Lists'!W$6*Inputs!E$37</f>
        <v>24891.025631785036</v>
      </c>
      <c r="AJ2069">
        <f>AB2069/'Totals and Drop Down Lists'!X$6*Inputs!F$37</f>
        <v>18436.039384987009</v>
      </c>
      <c r="AK2069">
        <f>AC2069/'Totals and Drop Down Lists'!Y$6*Inputs!G$37</f>
        <v>6935.1393512042841</v>
      </c>
      <c r="AL2069">
        <f>AD2069/'Totals and Drop Down Lists'!Z$6*Inputs!H$37</f>
        <v>5652.3383953456914</v>
      </c>
      <c r="AM2069">
        <f>AE2069/'Totals and Drop Down Lists'!AA$6*Inputs!I$37</f>
        <v>4906.3497040428811</v>
      </c>
      <c r="AN2069">
        <f>AF2069/'Totals and Drop Down Lists'!AB$6*Inputs!J$37</f>
        <v>4190.9055594723959</v>
      </c>
      <c r="AO2069">
        <f>AG2069/'Totals and Drop Down Lists'!AC$6*Inputs!K$37</f>
        <v>5419.4606681156611</v>
      </c>
      <c r="AP2069">
        <f>AH2069/'Totals and Drop Down Lists'!AD$6*Inputs!L$37</f>
        <v>6119.047903213971</v>
      </c>
      <c r="AQ2069">
        <f>IF(OR($D2069="51",$D2069="52",$D2069="61"),(AA2069/'Totals and Drop Down Lists'!W$4)*Inputs!E$38,0)</f>
        <v>0</v>
      </c>
      <c r="AR2069">
        <f>IF(OR($D2069="51",$D2069="52",$D2069="61"),(AB2069/'Totals and Drop Down Lists'!X$4)*Inputs!F$38,0)</f>
        <v>0</v>
      </c>
      <c r="AS2069">
        <f>IF(OR($D2069="51",$D2069="52",$D2069="61"),(AC2069/'Totals and Drop Down Lists'!Y$4)*Inputs!G$38,0)</f>
        <v>0</v>
      </c>
      <c r="AT2069">
        <f>IF(OR($D2069="51",$D2069="52",$D2069="61"),(AD2069/'Totals and Drop Down Lists'!Z$4)*Inputs!H$38,0)</f>
        <v>0</v>
      </c>
      <c r="AU2069">
        <f>IF(OR($D2069="51",$D2069="52",$D2069="61"),(AE2069/'Totals and Drop Down Lists'!AA$4)*Inputs!I$38,0)</f>
        <v>0</v>
      </c>
      <c r="AV2069">
        <f>IF(OR($D2069="51",$D2069="52",$D2069="61"),(AF2069/'Totals and Drop Down Lists'!AB$4)*Inputs!J$38,0)</f>
        <v>0</v>
      </c>
      <c r="AW2069">
        <f>IF(OR($D2069="51",$D2069="52",$D2069="61"),(AG2069/'Totals and Drop Down Lists'!AC$4)*Inputs!K$38,0)</f>
        <v>0</v>
      </c>
      <c r="AX2069">
        <f>IF(OR($D2069="51",$D2069="52",$D2069="61"),(AH2069/'Totals and Drop Down Lists'!AD$4)*Inputs!L$38,0)</f>
        <v>0</v>
      </c>
      <c r="AY2069">
        <f>IF(OR($D2069="51",$D2069="52",$D2069="61"),0,(AA2069/'Totals and Drop Down Lists'!W$5)*Inputs!E$39)</f>
        <v>0</v>
      </c>
      <c r="AZ2069">
        <f>IF(OR($D2069="51",$D2069="52",$D2069="61"),0,(AB2069/'Totals and Drop Down Lists'!X$5)*Inputs!F$39)</f>
        <v>0</v>
      </c>
      <c r="BA2069">
        <f>IF(OR($D2069="51",$D2069="52",$D2069="61"),0,(AC2069/'Totals and Drop Down Lists'!Y$5)*Inputs!G$39)</f>
        <v>0</v>
      </c>
      <c r="BB2069">
        <f>IF(OR($D2069="51",$D2069="52",$D2069="61"),0,(AD2069/'Totals and Drop Down Lists'!Z$5)*Inputs!H$39)</f>
        <v>0</v>
      </c>
      <c r="BC2069">
        <f>IF(OR($D2069="51",$D2069="52",$D2069="61"),0,(AE2069/'Totals and Drop Down Lists'!AA$5)*Inputs!I$39)</f>
        <v>0</v>
      </c>
      <c r="BD2069">
        <f>IF(OR($D2069="51",$D2069="52",$D2069="61"),0,(AF2069/'Totals and Drop Down Lists'!AB$5)*Inputs!J$39)</f>
        <v>0</v>
      </c>
      <c r="BE2069">
        <f>IF(OR($D2069="51",$D2069="52",$D2069="61"),0,(AG2069/'Totals and Drop Down Lists'!AC$5)*Inputs!K$39)</f>
        <v>0</v>
      </c>
      <c r="BF2069">
        <f>IF(OR($D2069="51",$D2069="52",$D2069="61"),0,(AH2069/'Totals and Drop Down Lists'!AD$5)*Inputs!L$39)</f>
        <v>0</v>
      </c>
      <c r="BG2069" s="10">
        <f t="shared" si="289"/>
        <v>76550.306598166935</v>
      </c>
    </row>
    <row r="2070" spans="1:59" ht="28.8">
      <c r="A2070" s="1" t="s">
        <v>7548</v>
      </c>
      <c r="B2070" s="1" t="s">
        <v>3327</v>
      </c>
      <c r="C2070" s="1" t="s">
        <v>2634</v>
      </c>
      <c r="D2070" s="1" t="s">
        <v>25</v>
      </c>
      <c r="E2070" s="1" t="s">
        <v>3405</v>
      </c>
      <c r="F2070" s="2">
        <v>16414</v>
      </c>
      <c r="G2070" s="2">
        <v>103</v>
      </c>
      <c r="H2070" s="2">
        <v>0</v>
      </c>
      <c r="I2070" s="2">
        <v>3847</v>
      </c>
      <c r="J2070" s="2">
        <v>6269</v>
      </c>
      <c r="K2070" s="2">
        <v>1044</v>
      </c>
      <c r="L2070" s="2">
        <v>86</v>
      </c>
      <c r="M2070" s="2">
        <v>8</v>
      </c>
      <c r="N2070" s="2">
        <v>0</v>
      </c>
      <c r="O2070" s="2">
        <v>59</v>
      </c>
      <c r="P2070" s="2">
        <v>13</v>
      </c>
      <c r="Q2070" s="2">
        <v>21</v>
      </c>
      <c r="R2070" s="2">
        <v>418</v>
      </c>
      <c r="S2070" s="2">
        <v>366900</v>
      </c>
      <c r="T2070" s="2">
        <v>27164300</v>
      </c>
      <c r="U2070" s="2">
        <v>0</v>
      </c>
      <c r="V2070" s="2">
        <v>244</v>
      </c>
      <c r="W2070" s="2">
        <v>0</v>
      </c>
      <c r="X2070" s="2">
        <v>369</v>
      </c>
      <c r="Y2070" s="2">
        <v>74</v>
      </c>
      <c r="Z2070" s="2">
        <v>64</v>
      </c>
      <c r="AA2070" s="9">
        <f t="shared" si="290"/>
        <v>16414</v>
      </c>
      <c r="AB2070" s="9">
        <f t="shared" si="291"/>
        <v>3744</v>
      </c>
      <c r="AC2070" s="9">
        <f t="shared" si="292"/>
        <v>605</v>
      </c>
      <c r="AD2070" s="9">
        <f t="shared" si="293"/>
        <v>418</v>
      </c>
      <c r="AE2070" s="44">
        <f t="shared" si="294"/>
        <v>1.2142231631341181E-5</v>
      </c>
      <c r="AF2070" s="9">
        <f t="shared" si="295"/>
        <v>125</v>
      </c>
      <c r="AG2070" s="9">
        <f t="shared" si="288"/>
        <v>138</v>
      </c>
      <c r="AH2070" s="44">
        <f t="shared" si="296"/>
        <v>8.5513050947404413E-6</v>
      </c>
      <c r="AI2070">
        <f>AA2070/'Totals and Drop Down Lists'!W$6*Inputs!E$37</f>
        <v>14889.80264295782</v>
      </c>
      <c r="AJ2070">
        <f>AB2070/'Totals and Drop Down Lists'!X$6*Inputs!F$37</f>
        <v>12319.209612241899</v>
      </c>
      <c r="AK2070">
        <f>AC2070/'Totals and Drop Down Lists'!Y$6*Inputs!G$37</f>
        <v>3988.3643607210947</v>
      </c>
      <c r="AL2070">
        <f>AD2070/'Totals and Drop Down Lists'!Z$6*Inputs!H$37</f>
        <v>3351.3155308574455</v>
      </c>
      <c r="AM2070">
        <f>AE2070/'Totals and Drop Down Lists'!AA$6*Inputs!I$37</f>
        <v>1511.5785276869083</v>
      </c>
      <c r="AN2070">
        <f>AF2070/'Totals and Drop Down Lists'!AB$6*Inputs!J$37</f>
        <v>2494.5866425430927</v>
      </c>
      <c r="AO2070">
        <f>AG2070/'Totals and Drop Down Lists'!AC$6*Inputs!K$37</f>
        <v>2570.0535127146436</v>
      </c>
      <c r="AP2070">
        <f>AH2070/'Totals and Drop Down Lists'!AD$6*Inputs!L$37</f>
        <v>2012.3778502018977</v>
      </c>
      <c r="AQ2070">
        <f>IF(OR($D2070="51",$D2070="52",$D2070="61"),(AA2070/'Totals and Drop Down Lists'!W$4)*Inputs!E$38,0)</f>
        <v>0</v>
      </c>
      <c r="AR2070">
        <f>IF(OR($D2070="51",$D2070="52",$D2070="61"),(AB2070/'Totals and Drop Down Lists'!X$4)*Inputs!F$38,0)</f>
        <v>0</v>
      </c>
      <c r="AS2070">
        <f>IF(OR($D2070="51",$D2070="52",$D2070="61"),(AC2070/'Totals and Drop Down Lists'!Y$4)*Inputs!G$38,0)</f>
        <v>0</v>
      </c>
      <c r="AT2070">
        <f>IF(OR($D2070="51",$D2070="52",$D2070="61"),(AD2070/'Totals and Drop Down Lists'!Z$4)*Inputs!H$38,0)</f>
        <v>0</v>
      </c>
      <c r="AU2070">
        <f>IF(OR($D2070="51",$D2070="52",$D2070="61"),(AE2070/'Totals and Drop Down Lists'!AA$4)*Inputs!I$38,0)</f>
        <v>0</v>
      </c>
      <c r="AV2070">
        <f>IF(OR($D2070="51",$D2070="52",$D2070="61"),(AF2070/'Totals and Drop Down Lists'!AB$4)*Inputs!J$38,0)</f>
        <v>0</v>
      </c>
      <c r="AW2070">
        <f>IF(OR($D2070="51",$D2070="52",$D2070="61"),(AG2070/'Totals and Drop Down Lists'!AC$4)*Inputs!K$38,0)</f>
        <v>0</v>
      </c>
      <c r="AX2070">
        <f>IF(OR($D2070="51",$D2070="52",$D2070="61"),(AH2070/'Totals and Drop Down Lists'!AD$4)*Inputs!L$38,0)</f>
        <v>0</v>
      </c>
      <c r="AY2070">
        <f>IF(OR($D2070="51",$D2070="52",$D2070="61"),0,(AA2070/'Totals and Drop Down Lists'!W$5)*Inputs!E$39)</f>
        <v>0</v>
      </c>
      <c r="AZ2070">
        <f>IF(OR($D2070="51",$D2070="52",$D2070="61"),0,(AB2070/'Totals and Drop Down Lists'!X$5)*Inputs!F$39)</f>
        <v>0</v>
      </c>
      <c r="BA2070">
        <f>IF(OR($D2070="51",$D2070="52",$D2070="61"),0,(AC2070/'Totals and Drop Down Lists'!Y$5)*Inputs!G$39)</f>
        <v>0</v>
      </c>
      <c r="BB2070">
        <f>IF(OR($D2070="51",$D2070="52",$D2070="61"),0,(AD2070/'Totals and Drop Down Lists'!Z$5)*Inputs!H$39)</f>
        <v>0</v>
      </c>
      <c r="BC2070">
        <f>IF(OR($D2070="51",$D2070="52",$D2070="61"),0,(AE2070/'Totals and Drop Down Lists'!AA$5)*Inputs!I$39)</f>
        <v>0</v>
      </c>
      <c r="BD2070">
        <f>IF(OR($D2070="51",$D2070="52",$D2070="61"),0,(AF2070/'Totals and Drop Down Lists'!AB$5)*Inputs!J$39)</f>
        <v>0</v>
      </c>
      <c r="BE2070">
        <f>IF(OR($D2070="51",$D2070="52",$D2070="61"),0,(AG2070/'Totals and Drop Down Lists'!AC$5)*Inputs!K$39)</f>
        <v>0</v>
      </c>
      <c r="BF2070">
        <f>IF(OR($D2070="51",$D2070="52",$D2070="61"),0,(AH2070/'Totals and Drop Down Lists'!AD$5)*Inputs!L$39)</f>
        <v>0</v>
      </c>
      <c r="BG2070" s="10">
        <f t="shared" si="289"/>
        <v>43137.288679924801</v>
      </c>
    </row>
    <row r="2071" spans="1:59" ht="28.8">
      <c r="A2071" s="1" t="s">
        <v>7548</v>
      </c>
      <c r="B2071" s="1" t="s">
        <v>3327</v>
      </c>
      <c r="C2071" s="1" t="s">
        <v>3406</v>
      </c>
      <c r="D2071" s="1" t="s">
        <v>25</v>
      </c>
      <c r="E2071" s="1" t="s">
        <v>3407</v>
      </c>
      <c r="F2071" s="2">
        <v>28722</v>
      </c>
      <c r="G2071" s="2">
        <v>648</v>
      </c>
      <c r="H2071" s="2">
        <v>17</v>
      </c>
      <c r="I2071" s="2">
        <v>8811</v>
      </c>
      <c r="J2071" s="2">
        <v>8394</v>
      </c>
      <c r="K2071" s="2">
        <v>3474</v>
      </c>
      <c r="L2071" s="2">
        <v>216</v>
      </c>
      <c r="M2071" s="2">
        <v>11</v>
      </c>
      <c r="N2071" s="2">
        <v>0</v>
      </c>
      <c r="O2071" s="2">
        <v>175</v>
      </c>
      <c r="P2071" s="2">
        <v>41</v>
      </c>
      <c r="Q2071" s="2">
        <v>16</v>
      </c>
      <c r="R2071" s="2">
        <v>703</v>
      </c>
      <c r="S2071" s="2">
        <v>1525400</v>
      </c>
      <c r="T2071" s="2">
        <v>83133200</v>
      </c>
      <c r="U2071" s="2">
        <v>218</v>
      </c>
      <c r="V2071" s="2">
        <v>384</v>
      </c>
      <c r="W2071" s="2">
        <v>50</v>
      </c>
      <c r="X2071" s="2">
        <v>1058</v>
      </c>
      <c r="Y2071" s="2">
        <v>98</v>
      </c>
      <c r="Z2071" s="2">
        <v>548</v>
      </c>
      <c r="AA2071" s="9">
        <f t="shared" si="290"/>
        <v>28722</v>
      </c>
      <c r="AB2071" s="9">
        <f t="shared" si="291"/>
        <v>8146</v>
      </c>
      <c r="AC2071" s="9">
        <f t="shared" si="292"/>
        <v>1162</v>
      </c>
      <c r="AD2071" s="9">
        <f t="shared" si="293"/>
        <v>703</v>
      </c>
      <c r="AE2071" s="44">
        <f t="shared" si="294"/>
        <v>1.0041219233582149E-4</v>
      </c>
      <c r="AF2071" s="9">
        <f t="shared" si="295"/>
        <v>624</v>
      </c>
      <c r="AG2071" s="9">
        <f t="shared" si="288"/>
        <v>646</v>
      </c>
      <c r="AH2071" s="44">
        <f t="shared" si="296"/>
        <v>9.9481987569448573E-5</v>
      </c>
      <c r="AI2071">
        <f>AA2071/'Totals and Drop Down Lists'!W$6*Inputs!E$37</f>
        <v>26054.886774158309</v>
      </c>
      <c r="AJ2071">
        <f>AB2071/'Totals and Drop Down Lists'!X$6*Inputs!F$37</f>
        <v>26803.49399073785</v>
      </c>
      <c r="AK2071">
        <f>AC2071/'Totals and Drop Down Lists'!Y$6*Inputs!G$37</f>
        <v>7660.2965076990286</v>
      </c>
      <c r="AL2071">
        <f>AD2071/'Totals and Drop Down Lists'!Z$6*Inputs!H$37</f>
        <v>5636.3033928057039</v>
      </c>
      <c r="AM2071">
        <f>AE2071/'Totals and Drop Down Lists'!AA$6*Inputs!I$37</f>
        <v>12500.24859194937</v>
      </c>
      <c r="AN2071">
        <f>AF2071/'Totals and Drop Down Lists'!AB$6*Inputs!J$37</f>
        <v>12452.976519575121</v>
      </c>
      <c r="AO2071">
        <f>AG2071/'Totals and Drop Down Lists'!AC$6*Inputs!K$37</f>
        <v>12030.830211693186</v>
      </c>
      <c r="AP2071">
        <f>AH2071/'Totals and Drop Down Lists'!AD$6*Inputs!L$37</f>
        <v>23411.087086806296</v>
      </c>
      <c r="AQ2071">
        <f>IF(OR($D2071="51",$D2071="52",$D2071="61"),(AA2071/'Totals and Drop Down Lists'!W$4)*Inputs!E$38,0)</f>
        <v>0</v>
      </c>
      <c r="AR2071">
        <f>IF(OR($D2071="51",$D2071="52",$D2071="61"),(AB2071/'Totals and Drop Down Lists'!X$4)*Inputs!F$38,0)</f>
        <v>0</v>
      </c>
      <c r="AS2071">
        <f>IF(OR($D2071="51",$D2071="52",$D2071="61"),(AC2071/'Totals and Drop Down Lists'!Y$4)*Inputs!G$38,0)</f>
        <v>0</v>
      </c>
      <c r="AT2071">
        <f>IF(OR($D2071="51",$D2071="52",$D2071="61"),(AD2071/'Totals and Drop Down Lists'!Z$4)*Inputs!H$38,0)</f>
        <v>0</v>
      </c>
      <c r="AU2071">
        <f>IF(OR($D2071="51",$D2071="52",$D2071="61"),(AE2071/'Totals and Drop Down Lists'!AA$4)*Inputs!I$38,0)</f>
        <v>0</v>
      </c>
      <c r="AV2071">
        <f>IF(OR($D2071="51",$D2071="52",$D2071="61"),(AF2071/'Totals and Drop Down Lists'!AB$4)*Inputs!J$38,0)</f>
        <v>0</v>
      </c>
      <c r="AW2071">
        <f>IF(OR($D2071="51",$D2071="52",$D2071="61"),(AG2071/'Totals and Drop Down Lists'!AC$4)*Inputs!K$38,0)</f>
        <v>0</v>
      </c>
      <c r="AX2071">
        <f>IF(OR($D2071="51",$D2071="52",$D2071="61"),(AH2071/'Totals and Drop Down Lists'!AD$4)*Inputs!L$38,0)</f>
        <v>0</v>
      </c>
      <c r="AY2071">
        <f>IF(OR($D2071="51",$D2071="52",$D2071="61"),0,(AA2071/'Totals and Drop Down Lists'!W$5)*Inputs!E$39)</f>
        <v>0</v>
      </c>
      <c r="AZ2071">
        <f>IF(OR($D2071="51",$D2071="52",$D2071="61"),0,(AB2071/'Totals and Drop Down Lists'!X$5)*Inputs!F$39)</f>
        <v>0</v>
      </c>
      <c r="BA2071">
        <f>IF(OR($D2071="51",$D2071="52",$D2071="61"),0,(AC2071/'Totals and Drop Down Lists'!Y$5)*Inputs!G$39)</f>
        <v>0</v>
      </c>
      <c r="BB2071">
        <f>IF(OR($D2071="51",$D2071="52",$D2071="61"),0,(AD2071/'Totals and Drop Down Lists'!Z$5)*Inputs!H$39)</f>
        <v>0</v>
      </c>
      <c r="BC2071">
        <f>IF(OR($D2071="51",$D2071="52",$D2071="61"),0,(AE2071/'Totals and Drop Down Lists'!AA$5)*Inputs!I$39)</f>
        <v>0</v>
      </c>
      <c r="BD2071">
        <f>IF(OR($D2071="51",$D2071="52",$D2071="61"),0,(AF2071/'Totals and Drop Down Lists'!AB$5)*Inputs!J$39)</f>
        <v>0</v>
      </c>
      <c r="BE2071">
        <f>IF(OR($D2071="51",$D2071="52",$D2071="61"),0,(AG2071/'Totals and Drop Down Lists'!AC$5)*Inputs!K$39)</f>
        <v>0</v>
      </c>
      <c r="BF2071">
        <f>IF(OR($D2071="51",$D2071="52",$D2071="61"),0,(AH2071/'Totals and Drop Down Lists'!AD$5)*Inputs!L$39)</f>
        <v>0</v>
      </c>
      <c r="BG2071" s="10">
        <f t="shared" si="289"/>
        <v>126550.12307542487</v>
      </c>
    </row>
    <row r="2072" spans="1:59" ht="28.8">
      <c r="A2072" s="1" t="s">
        <v>7548</v>
      </c>
      <c r="B2072" s="1" t="s">
        <v>3327</v>
      </c>
      <c r="C2072" s="1" t="s">
        <v>3408</v>
      </c>
      <c r="D2072" s="1" t="s">
        <v>25</v>
      </c>
      <c r="E2072" s="1" t="s">
        <v>3409</v>
      </c>
      <c r="F2072" s="2">
        <v>15231</v>
      </c>
      <c r="G2072" s="2">
        <v>153</v>
      </c>
      <c r="H2072" s="2">
        <v>0</v>
      </c>
      <c r="I2072" s="2">
        <v>3612</v>
      </c>
      <c r="J2072" s="2">
        <v>4640</v>
      </c>
      <c r="K2072" s="2">
        <v>1252</v>
      </c>
      <c r="L2072" s="2">
        <v>41</v>
      </c>
      <c r="M2072" s="2">
        <v>15</v>
      </c>
      <c r="N2072" s="2">
        <v>0</v>
      </c>
      <c r="O2072" s="2">
        <v>90</v>
      </c>
      <c r="P2072" s="2">
        <v>14</v>
      </c>
      <c r="Q2072" s="2">
        <v>0</v>
      </c>
      <c r="R2072" s="2">
        <v>448</v>
      </c>
      <c r="S2072" s="2">
        <v>436800</v>
      </c>
      <c r="T2072" s="2">
        <v>24488300</v>
      </c>
      <c r="U2072" s="2">
        <v>74</v>
      </c>
      <c r="V2072" s="2">
        <v>108</v>
      </c>
      <c r="W2072" s="2">
        <v>35</v>
      </c>
      <c r="X2072" s="2">
        <v>394</v>
      </c>
      <c r="Y2072" s="2">
        <v>83</v>
      </c>
      <c r="Z2072" s="2">
        <v>139</v>
      </c>
      <c r="AA2072" s="9">
        <f t="shared" si="290"/>
        <v>15231</v>
      </c>
      <c r="AB2072" s="9">
        <f t="shared" si="291"/>
        <v>3459</v>
      </c>
      <c r="AC2072" s="9">
        <f t="shared" si="292"/>
        <v>608</v>
      </c>
      <c r="AD2072" s="9">
        <f t="shared" si="293"/>
        <v>448</v>
      </c>
      <c r="AE2072" s="44">
        <f t="shared" si="294"/>
        <v>2.359317902481407E-5</v>
      </c>
      <c r="AF2072" s="9">
        <f t="shared" si="295"/>
        <v>251</v>
      </c>
      <c r="AG2072" s="9">
        <f t="shared" si="288"/>
        <v>222</v>
      </c>
      <c r="AH2072" s="44">
        <f t="shared" si="296"/>
        <v>2.2288991011334241E-5</v>
      </c>
      <c r="AI2072">
        <f>AA2072/'Totals and Drop Down Lists'!W$6*Inputs!E$37</f>
        <v>13816.655541299533</v>
      </c>
      <c r="AJ2072">
        <f>AB2072/'Totals and Drop Down Lists'!X$6*Inputs!F$37</f>
        <v>11381.449265156178</v>
      </c>
      <c r="AK2072">
        <f>AC2072/'Totals and Drop Down Lists'!Y$6*Inputs!G$37</f>
        <v>4008.1413740800422</v>
      </c>
      <c r="AL2072">
        <f>AD2072/'Totals and Drop Down Lists'!Z$6*Inputs!H$37</f>
        <v>3591.8405689572619</v>
      </c>
      <c r="AM2072">
        <f>AE2072/'Totals and Drop Down Lists'!AA$6*Inputs!I$37</f>
        <v>2937.0995296885899</v>
      </c>
      <c r="AN2072">
        <f>AF2072/'Totals and Drop Down Lists'!AB$6*Inputs!J$37</f>
        <v>5009.1299782265305</v>
      </c>
      <c r="AO2072">
        <f>AG2072/'Totals and Drop Down Lists'!AC$6*Inputs!K$37</f>
        <v>4134.4339117583395</v>
      </c>
      <c r="AP2072">
        <f>AH2072/'Totals and Drop Down Lists'!AD$6*Inputs!L$37</f>
        <v>5245.2662275078937</v>
      </c>
      <c r="AQ2072">
        <f>IF(OR($D2072="51",$D2072="52",$D2072="61"),(AA2072/'Totals and Drop Down Lists'!W$4)*Inputs!E$38,0)</f>
        <v>0</v>
      </c>
      <c r="AR2072">
        <f>IF(OR($D2072="51",$D2072="52",$D2072="61"),(AB2072/'Totals and Drop Down Lists'!X$4)*Inputs!F$38,0)</f>
        <v>0</v>
      </c>
      <c r="AS2072">
        <f>IF(OR($D2072="51",$D2072="52",$D2072="61"),(AC2072/'Totals and Drop Down Lists'!Y$4)*Inputs!G$38,0)</f>
        <v>0</v>
      </c>
      <c r="AT2072">
        <f>IF(OR($D2072="51",$D2072="52",$D2072="61"),(AD2072/'Totals and Drop Down Lists'!Z$4)*Inputs!H$38,0)</f>
        <v>0</v>
      </c>
      <c r="AU2072">
        <f>IF(OR($D2072="51",$D2072="52",$D2072="61"),(AE2072/'Totals and Drop Down Lists'!AA$4)*Inputs!I$38,0)</f>
        <v>0</v>
      </c>
      <c r="AV2072">
        <f>IF(OR($D2072="51",$D2072="52",$D2072="61"),(AF2072/'Totals and Drop Down Lists'!AB$4)*Inputs!J$38,0)</f>
        <v>0</v>
      </c>
      <c r="AW2072">
        <f>IF(OR($D2072="51",$D2072="52",$D2072="61"),(AG2072/'Totals and Drop Down Lists'!AC$4)*Inputs!K$38,0)</f>
        <v>0</v>
      </c>
      <c r="AX2072">
        <f>IF(OR($D2072="51",$D2072="52",$D2072="61"),(AH2072/'Totals and Drop Down Lists'!AD$4)*Inputs!L$38,0)</f>
        <v>0</v>
      </c>
      <c r="AY2072">
        <f>IF(OR($D2072="51",$D2072="52",$D2072="61"),0,(AA2072/'Totals and Drop Down Lists'!W$5)*Inputs!E$39)</f>
        <v>0</v>
      </c>
      <c r="AZ2072">
        <f>IF(OR($D2072="51",$D2072="52",$D2072="61"),0,(AB2072/'Totals and Drop Down Lists'!X$5)*Inputs!F$39)</f>
        <v>0</v>
      </c>
      <c r="BA2072">
        <f>IF(OR($D2072="51",$D2072="52",$D2072="61"),0,(AC2072/'Totals and Drop Down Lists'!Y$5)*Inputs!G$39)</f>
        <v>0</v>
      </c>
      <c r="BB2072">
        <f>IF(OR($D2072="51",$D2072="52",$D2072="61"),0,(AD2072/'Totals and Drop Down Lists'!Z$5)*Inputs!H$39)</f>
        <v>0</v>
      </c>
      <c r="BC2072">
        <f>IF(OR($D2072="51",$D2072="52",$D2072="61"),0,(AE2072/'Totals and Drop Down Lists'!AA$5)*Inputs!I$39)</f>
        <v>0</v>
      </c>
      <c r="BD2072">
        <f>IF(OR($D2072="51",$D2072="52",$D2072="61"),0,(AF2072/'Totals and Drop Down Lists'!AB$5)*Inputs!J$39)</f>
        <v>0</v>
      </c>
      <c r="BE2072">
        <f>IF(OR($D2072="51",$D2072="52",$D2072="61"),0,(AG2072/'Totals and Drop Down Lists'!AC$5)*Inputs!K$39)</f>
        <v>0</v>
      </c>
      <c r="BF2072">
        <f>IF(OR($D2072="51",$D2072="52",$D2072="61"),0,(AH2072/'Totals and Drop Down Lists'!AD$5)*Inputs!L$39)</f>
        <v>0</v>
      </c>
      <c r="BG2072" s="10">
        <f t="shared" si="289"/>
        <v>50124.016396674364</v>
      </c>
    </row>
    <row r="2073" spans="1:59" ht="28.8">
      <c r="A2073" s="1" t="s">
        <v>7548</v>
      </c>
      <c r="B2073" s="1" t="s">
        <v>3327</v>
      </c>
      <c r="C2073" s="1" t="s">
        <v>3410</v>
      </c>
      <c r="D2073" s="1" t="s">
        <v>25</v>
      </c>
      <c r="E2073" s="1" t="s">
        <v>3411</v>
      </c>
      <c r="F2073" s="2">
        <v>28625</v>
      </c>
      <c r="G2073" s="2">
        <v>217</v>
      </c>
      <c r="H2073" s="2">
        <v>12</v>
      </c>
      <c r="I2073" s="2">
        <v>4993</v>
      </c>
      <c r="J2073" s="2">
        <v>9936</v>
      </c>
      <c r="K2073" s="2">
        <v>2531</v>
      </c>
      <c r="L2073" s="2">
        <v>74</v>
      </c>
      <c r="M2073" s="2">
        <v>58</v>
      </c>
      <c r="N2073" s="2">
        <v>0</v>
      </c>
      <c r="O2073" s="2">
        <v>83</v>
      </c>
      <c r="P2073" s="2">
        <v>28</v>
      </c>
      <c r="Q2073" s="2">
        <v>0</v>
      </c>
      <c r="R2073" s="2">
        <v>439</v>
      </c>
      <c r="S2073" s="2">
        <v>1418900</v>
      </c>
      <c r="T2073" s="2">
        <v>74872900</v>
      </c>
      <c r="U2073" s="2">
        <v>296</v>
      </c>
      <c r="V2073" s="2">
        <v>333</v>
      </c>
      <c r="W2073" s="2">
        <v>10</v>
      </c>
      <c r="X2073" s="2">
        <v>645</v>
      </c>
      <c r="Y2073" s="2">
        <v>10</v>
      </c>
      <c r="Z2073" s="2">
        <v>240</v>
      </c>
      <c r="AA2073" s="9">
        <f t="shared" si="290"/>
        <v>28625</v>
      </c>
      <c r="AB2073" s="9">
        <f t="shared" si="291"/>
        <v>4764</v>
      </c>
      <c r="AC2073" s="9">
        <f t="shared" si="292"/>
        <v>682</v>
      </c>
      <c r="AD2073" s="9">
        <f t="shared" si="293"/>
        <v>439</v>
      </c>
      <c r="AE2073" s="44">
        <f t="shared" si="294"/>
        <v>4.5026531490135633E-5</v>
      </c>
      <c r="AF2073" s="9">
        <f t="shared" si="295"/>
        <v>302</v>
      </c>
      <c r="AG2073" s="9">
        <f t="shared" si="288"/>
        <v>250</v>
      </c>
      <c r="AH2073" s="44">
        <f t="shared" si="296"/>
        <v>2.3695815369603435E-5</v>
      </c>
      <c r="AI2073">
        <f>AA2073/'Totals and Drop Down Lists'!W$6*Inputs!E$37</f>
        <v>25966.894154664773</v>
      </c>
      <c r="AJ2073">
        <f>AB2073/'Totals and Drop Down Lists'!X$6*Inputs!F$37</f>
        <v>15675.404538653956</v>
      </c>
      <c r="AK2073">
        <f>AC2073/'Totals and Drop Down Lists'!Y$6*Inputs!G$37</f>
        <v>4495.9743702674159</v>
      </c>
      <c r="AL2073">
        <f>AD2073/'Totals and Drop Down Lists'!Z$6*Inputs!H$37</f>
        <v>3519.683057527317</v>
      </c>
      <c r="AM2073">
        <f>AE2073/'Totals and Drop Down Lists'!AA$6*Inputs!I$37</f>
        <v>5605.3236540991338</v>
      </c>
      <c r="AN2073">
        <f>AF2073/'Totals and Drop Down Lists'!AB$6*Inputs!J$37</f>
        <v>6026.9213283841127</v>
      </c>
      <c r="AO2073">
        <f>AG2073/'Totals and Drop Down Lists'!AC$6*Inputs!K$37</f>
        <v>4655.8940447729046</v>
      </c>
      <c r="AP2073">
        <f>AH2073/'Totals and Drop Down Lists'!AD$6*Inputs!L$37</f>
        <v>5576.3340757883498</v>
      </c>
      <c r="AQ2073">
        <f>IF(OR($D2073="51",$D2073="52",$D2073="61"),(AA2073/'Totals and Drop Down Lists'!W$4)*Inputs!E$38,0)</f>
        <v>0</v>
      </c>
      <c r="AR2073">
        <f>IF(OR($D2073="51",$D2073="52",$D2073="61"),(AB2073/'Totals and Drop Down Lists'!X$4)*Inputs!F$38,0)</f>
        <v>0</v>
      </c>
      <c r="AS2073">
        <f>IF(OR($D2073="51",$D2073="52",$D2073="61"),(AC2073/'Totals and Drop Down Lists'!Y$4)*Inputs!G$38,0)</f>
        <v>0</v>
      </c>
      <c r="AT2073">
        <f>IF(OR($D2073="51",$D2073="52",$D2073="61"),(AD2073/'Totals and Drop Down Lists'!Z$4)*Inputs!H$38,0)</f>
        <v>0</v>
      </c>
      <c r="AU2073">
        <f>IF(OR($D2073="51",$D2073="52",$D2073="61"),(AE2073/'Totals and Drop Down Lists'!AA$4)*Inputs!I$38,0)</f>
        <v>0</v>
      </c>
      <c r="AV2073">
        <f>IF(OR($D2073="51",$D2073="52",$D2073="61"),(AF2073/'Totals and Drop Down Lists'!AB$4)*Inputs!J$38,0)</f>
        <v>0</v>
      </c>
      <c r="AW2073">
        <f>IF(OR($D2073="51",$D2073="52",$D2073="61"),(AG2073/'Totals and Drop Down Lists'!AC$4)*Inputs!K$38,0)</f>
        <v>0</v>
      </c>
      <c r="AX2073">
        <f>IF(OR($D2073="51",$D2073="52",$D2073="61"),(AH2073/'Totals and Drop Down Lists'!AD$4)*Inputs!L$38,0)</f>
        <v>0</v>
      </c>
      <c r="AY2073">
        <f>IF(OR($D2073="51",$D2073="52",$D2073="61"),0,(AA2073/'Totals and Drop Down Lists'!W$5)*Inputs!E$39)</f>
        <v>0</v>
      </c>
      <c r="AZ2073">
        <f>IF(OR($D2073="51",$D2073="52",$D2073="61"),0,(AB2073/'Totals and Drop Down Lists'!X$5)*Inputs!F$39)</f>
        <v>0</v>
      </c>
      <c r="BA2073">
        <f>IF(OR($D2073="51",$D2073="52",$D2073="61"),0,(AC2073/'Totals and Drop Down Lists'!Y$5)*Inputs!G$39)</f>
        <v>0</v>
      </c>
      <c r="BB2073">
        <f>IF(OR($D2073="51",$D2073="52",$D2073="61"),0,(AD2073/'Totals and Drop Down Lists'!Z$5)*Inputs!H$39)</f>
        <v>0</v>
      </c>
      <c r="BC2073">
        <f>IF(OR($D2073="51",$D2073="52",$D2073="61"),0,(AE2073/'Totals and Drop Down Lists'!AA$5)*Inputs!I$39)</f>
        <v>0</v>
      </c>
      <c r="BD2073">
        <f>IF(OR($D2073="51",$D2073="52",$D2073="61"),0,(AF2073/'Totals and Drop Down Lists'!AB$5)*Inputs!J$39)</f>
        <v>0</v>
      </c>
      <c r="BE2073">
        <f>IF(OR($D2073="51",$D2073="52",$D2073="61"),0,(AG2073/'Totals and Drop Down Lists'!AC$5)*Inputs!K$39)</f>
        <v>0</v>
      </c>
      <c r="BF2073">
        <f>IF(OR($D2073="51",$D2073="52",$D2073="61"),0,(AH2073/'Totals and Drop Down Lists'!AD$5)*Inputs!L$39)</f>
        <v>0</v>
      </c>
      <c r="BG2073" s="10">
        <f t="shared" si="289"/>
        <v>71522.429224157982</v>
      </c>
    </row>
    <row r="2074" spans="1:59" ht="28.8">
      <c r="A2074" s="1" t="s">
        <v>7548</v>
      </c>
      <c r="B2074" s="1" t="s">
        <v>3327</v>
      </c>
      <c r="C2074" s="1" t="s">
        <v>3412</v>
      </c>
      <c r="D2074" s="1" t="s">
        <v>25</v>
      </c>
      <c r="E2074" s="1" t="s">
        <v>3413</v>
      </c>
      <c r="F2074" s="2">
        <v>22080</v>
      </c>
      <c r="G2074" s="2">
        <v>152</v>
      </c>
      <c r="H2074" s="2">
        <v>2</v>
      </c>
      <c r="I2074" s="2">
        <v>5522</v>
      </c>
      <c r="J2074" s="2">
        <v>8472</v>
      </c>
      <c r="K2074" s="2">
        <v>1987</v>
      </c>
      <c r="L2074" s="2">
        <v>92</v>
      </c>
      <c r="M2074" s="2">
        <v>39</v>
      </c>
      <c r="N2074" s="2">
        <v>0</v>
      </c>
      <c r="O2074" s="2">
        <v>16</v>
      </c>
      <c r="P2074" s="2">
        <v>3</v>
      </c>
      <c r="Q2074" s="2">
        <v>0</v>
      </c>
      <c r="R2074" s="2">
        <v>600</v>
      </c>
      <c r="S2074" s="2">
        <v>955900</v>
      </c>
      <c r="T2074" s="2">
        <v>56802700</v>
      </c>
      <c r="U2074" s="2">
        <v>338</v>
      </c>
      <c r="V2074" s="2">
        <v>138</v>
      </c>
      <c r="W2074" s="2">
        <v>95</v>
      </c>
      <c r="X2074" s="2">
        <v>285</v>
      </c>
      <c r="Y2074" s="2">
        <v>23</v>
      </c>
      <c r="Z2074" s="2">
        <v>129</v>
      </c>
      <c r="AA2074" s="9">
        <f t="shared" si="290"/>
        <v>22080</v>
      </c>
      <c r="AB2074" s="9">
        <f t="shared" si="291"/>
        <v>5368</v>
      </c>
      <c r="AC2074" s="9">
        <f t="shared" si="292"/>
        <v>750</v>
      </c>
      <c r="AD2074" s="9">
        <f t="shared" si="293"/>
        <v>600</v>
      </c>
      <c r="AE2074" s="44">
        <f t="shared" si="294"/>
        <v>3.2546595999781689E-5</v>
      </c>
      <c r="AF2074" s="9">
        <f t="shared" si="295"/>
        <v>52</v>
      </c>
      <c r="AG2074" s="9">
        <f t="shared" si="288"/>
        <v>152</v>
      </c>
      <c r="AH2074" s="44">
        <f t="shared" si="296"/>
        <v>1.3264979839350877E-5</v>
      </c>
      <c r="AI2074">
        <f>AA2074/'Totals and Drop Down Lists'!W$6*Inputs!E$37</f>
        <v>20029.66018986893</v>
      </c>
      <c r="AJ2074">
        <f>AB2074/'Totals and Drop Down Lists'!X$6*Inputs!F$37</f>
        <v>17662.798397039132</v>
      </c>
      <c r="AK2074">
        <f>AC2074/'Totals and Drop Down Lists'!Y$6*Inputs!G$37</f>
        <v>4944.2533397368943</v>
      </c>
      <c r="AL2074">
        <f>AD2074/'Totals and Drop Down Lists'!Z$6*Inputs!H$37</f>
        <v>4810.5007619963326</v>
      </c>
      <c r="AM2074">
        <f>AE2074/'Totals and Drop Down Lists'!AA$6*Inputs!I$37</f>
        <v>4051.7045923902015</v>
      </c>
      <c r="AN2074">
        <f>AF2074/'Totals and Drop Down Lists'!AB$6*Inputs!J$37</f>
        <v>1037.7480432979266</v>
      </c>
      <c r="AO2074">
        <f>AG2074/'Totals and Drop Down Lists'!AC$6*Inputs!K$37</f>
        <v>2830.7835792219262</v>
      </c>
      <c r="AP2074">
        <f>AH2074/'Totals and Drop Down Lists'!AD$6*Inputs!L$37</f>
        <v>3121.6464991411563</v>
      </c>
      <c r="AQ2074">
        <f>IF(OR($D2074="51",$D2074="52",$D2074="61"),(AA2074/'Totals and Drop Down Lists'!W$4)*Inputs!E$38,0)</f>
        <v>0</v>
      </c>
      <c r="AR2074">
        <f>IF(OR($D2074="51",$D2074="52",$D2074="61"),(AB2074/'Totals and Drop Down Lists'!X$4)*Inputs!F$38,0)</f>
        <v>0</v>
      </c>
      <c r="AS2074">
        <f>IF(OR($D2074="51",$D2074="52",$D2074="61"),(AC2074/'Totals and Drop Down Lists'!Y$4)*Inputs!G$38,0)</f>
        <v>0</v>
      </c>
      <c r="AT2074">
        <f>IF(OR($D2074="51",$D2074="52",$D2074="61"),(AD2074/'Totals and Drop Down Lists'!Z$4)*Inputs!H$38,0)</f>
        <v>0</v>
      </c>
      <c r="AU2074">
        <f>IF(OR($D2074="51",$D2074="52",$D2074="61"),(AE2074/'Totals and Drop Down Lists'!AA$4)*Inputs!I$38,0)</f>
        <v>0</v>
      </c>
      <c r="AV2074">
        <f>IF(OR($D2074="51",$D2074="52",$D2074="61"),(AF2074/'Totals and Drop Down Lists'!AB$4)*Inputs!J$38,0)</f>
        <v>0</v>
      </c>
      <c r="AW2074">
        <f>IF(OR($D2074="51",$D2074="52",$D2074="61"),(AG2074/'Totals and Drop Down Lists'!AC$4)*Inputs!K$38,0)</f>
        <v>0</v>
      </c>
      <c r="AX2074">
        <f>IF(OR($D2074="51",$D2074="52",$D2074="61"),(AH2074/'Totals and Drop Down Lists'!AD$4)*Inputs!L$38,0)</f>
        <v>0</v>
      </c>
      <c r="AY2074">
        <f>IF(OR($D2074="51",$D2074="52",$D2074="61"),0,(AA2074/'Totals and Drop Down Lists'!W$5)*Inputs!E$39)</f>
        <v>0</v>
      </c>
      <c r="AZ2074">
        <f>IF(OR($D2074="51",$D2074="52",$D2074="61"),0,(AB2074/'Totals and Drop Down Lists'!X$5)*Inputs!F$39)</f>
        <v>0</v>
      </c>
      <c r="BA2074">
        <f>IF(OR($D2074="51",$D2074="52",$D2074="61"),0,(AC2074/'Totals and Drop Down Lists'!Y$5)*Inputs!G$39)</f>
        <v>0</v>
      </c>
      <c r="BB2074">
        <f>IF(OR($D2074="51",$D2074="52",$D2074="61"),0,(AD2074/'Totals and Drop Down Lists'!Z$5)*Inputs!H$39)</f>
        <v>0</v>
      </c>
      <c r="BC2074">
        <f>IF(OR($D2074="51",$D2074="52",$D2074="61"),0,(AE2074/'Totals and Drop Down Lists'!AA$5)*Inputs!I$39)</f>
        <v>0</v>
      </c>
      <c r="BD2074">
        <f>IF(OR($D2074="51",$D2074="52",$D2074="61"),0,(AF2074/'Totals and Drop Down Lists'!AB$5)*Inputs!J$39)</f>
        <v>0</v>
      </c>
      <c r="BE2074">
        <f>IF(OR($D2074="51",$D2074="52",$D2074="61"),0,(AG2074/'Totals and Drop Down Lists'!AC$5)*Inputs!K$39)</f>
        <v>0</v>
      </c>
      <c r="BF2074">
        <f>IF(OR($D2074="51",$D2074="52",$D2074="61"),0,(AH2074/'Totals and Drop Down Lists'!AD$5)*Inputs!L$39)</f>
        <v>0</v>
      </c>
      <c r="BG2074" s="10">
        <f t="shared" si="289"/>
        <v>58489.095402692503</v>
      </c>
    </row>
    <row r="2075" spans="1:59" ht="28.8">
      <c r="A2075" s="1" t="s">
        <v>7548</v>
      </c>
      <c r="B2075" s="1" t="s">
        <v>3327</v>
      </c>
      <c r="C2075" s="1" t="s">
        <v>3414</v>
      </c>
      <c r="D2075" s="1" t="s">
        <v>25</v>
      </c>
      <c r="E2075" s="1" t="s">
        <v>3415</v>
      </c>
      <c r="F2075" s="2">
        <v>19582</v>
      </c>
      <c r="G2075" s="2">
        <v>128</v>
      </c>
      <c r="H2075" s="2">
        <v>11</v>
      </c>
      <c r="I2075" s="2">
        <v>3383</v>
      </c>
      <c r="J2075" s="2">
        <v>7643</v>
      </c>
      <c r="K2075" s="2">
        <v>1841</v>
      </c>
      <c r="L2075" s="2">
        <v>30</v>
      </c>
      <c r="M2075" s="2">
        <v>0</v>
      </c>
      <c r="N2075" s="2">
        <v>14</v>
      </c>
      <c r="O2075" s="2">
        <v>49</v>
      </c>
      <c r="P2075" s="2">
        <v>9</v>
      </c>
      <c r="Q2075" s="2">
        <v>0</v>
      </c>
      <c r="R2075" s="2">
        <v>454</v>
      </c>
      <c r="S2075" s="2">
        <v>811200</v>
      </c>
      <c r="T2075" s="2">
        <v>39349100</v>
      </c>
      <c r="U2075" s="2">
        <v>263</v>
      </c>
      <c r="V2075" s="2">
        <v>144</v>
      </c>
      <c r="W2075" s="2">
        <v>15</v>
      </c>
      <c r="X2075" s="2">
        <v>415</v>
      </c>
      <c r="Y2075" s="2">
        <v>65</v>
      </c>
      <c r="Z2075" s="2">
        <v>235</v>
      </c>
      <c r="AA2075" s="9">
        <f t="shared" si="290"/>
        <v>19582</v>
      </c>
      <c r="AB2075" s="9">
        <f t="shared" si="291"/>
        <v>3244</v>
      </c>
      <c r="AC2075" s="9">
        <f t="shared" si="292"/>
        <v>556</v>
      </c>
      <c r="AD2075" s="9">
        <f t="shared" si="293"/>
        <v>454</v>
      </c>
      <c r="AE2075" s="44">
        <f t="shared" si="294"/>
        <v>3.0969878629490996E-5</v>
      </c>
      <c r="AF2075" s="9">
        <f t="shared" si="295"/>
        <v>256</v>
      </c>
      <c r="AG2075" s="9">
        <f t="shared" si="288"/>
        <v>300</v>
      </c>
      <c r="AH2075" s="44">
        <f t="shared" si="296"/>
        <v>2.6888233438796028E-5</v>
      </c>
      <c r="AI2075">
        <f>AA2075/'Totals and Drop Down Lists'!W$6*Inputs!E$37</f>
        <v>17763.623452808577</v>
      </c>
      <c r="AJ2075">
        <f>AB2075/'Totals and Drop Down Lists'!X$6*Inputs!F$37</f>
        <v>10674.016020863441</v>
      </c>
      <c r="AK2075">
        <f>AC2075/'Totals and Drop Down Lists'!Y$6*Inputs!G$37</f>
        <v>3665.3398091916174</v>
      </c>
      <c r="AL2075">
        <f>AD2075/'Totals and Drop Down Lists'!Z$6*Inputs!H$37</f>
        <v>3639.9455765772254</v>
      </c>
      <c r="AM2075">
        <f>AE2075/'Totals and Drop Down Lists'!AA$6*Inputs!I$37</f>
        <v>3855.4200712639044</v>
      </c>
      <c r="AN2075">
        <f>AF2075/'Totals and Drop Down Lists'!AB$6*Inputs!J$37</f>
        <v>5108.9134439282543</v>
      </c>
      <c r="AO2075">
        <f>AG2075/'Totals and Drop Down Lists'!AC$6*Inputs!K$37</f>
        <v>5587.0728537274863</v>
      </c>
      <c r="AP2075">
        <f>AH2075/'Totals and Drop Down Lists'!AD$6*Inputs!L$37</f>
        <v>6327.605529660208</v>
      </c>
      <c r="AQ2075">
        <f>IF(OR($D2075="51",$D2075="52",$D2075="61"),(AA2075/'Totals and Drop Down Lists'!W$4)*Inputs!E$38,0)</f>
        <v>0</v>
      </c>
      <c r="AR2075">
        <f>IF(OR($D2075="51",$D2075="52",$D2075="61"),(AB2075/'Totals and Drop Down Lists'!X$4)*Inputs!F$38,0)</f>
        <v>0</v>
      </c>
      <c r="AS2075">
        <f>IF(OR($D2075="51",$D2075="52",$D2075="61"),(AC2075/'Totals and Drop Down Lists'!Y$4)*Inputs!G$38,0)</f>
        <v>0</v>
      </c>
      <c r="AT2075">
        <f>IF(OR($D2075="51",$D2075="52",$D2075="61"),(AD2075/'Totals and Drop Down Lists'!Z$4)*Inputs!H$38,0)</f>
        <v>0</v>
      </c>
      <c r="AU2075">
        <f>IF(OR($D2075="51",$D2075="52",$D2075="61"),(AE2075/'Totals and Drop Down Lists'!AA$4)*Inputs!I$38,0)</f>
        <v>0</v>
      </c>
      <c r="AV2075">
        <f>IF(OR($D2075="51",$D2075="52",$D2075="61"),(AF2075/'Totals and Drop Down Lists'!AB$4)*Inputs!J$38,0)</f>
        <v>0</v>
      </c>
      <c r="AW2075">
        <f>IF(OR($D2075="51",$D2075="52",$D2075="61"),(AG2075/'Totals and Drop Down Lists'!AC$4)*Inputs!K$38,0)</f>
        <v>0</v>
      </c>
      <c r="AX2075">
        <f>IF(OR($D2075="51",$D2075="52",$D2075="61"),(AH2075/'Totals and Drop Down Lists'!AD$4)*Inputs!L$38,0)</f>
        <v>0</v>
      </c>
      <c r="AY2075">
        <f>IF(OR($D2075="51",$D2075="52",$D2075="61"),0,(AA2075/'Totals and Drop Down Lists'!W$5)*Inputs!E$39)</f>
        <v>0</v>
      </c>
      <c r="AZ2075">
        <f>IF(OR($D2075="51",$D2075="52",$D2075="61"),0,(AB2075/'Totals and Drop Down Lists'!X$5)*Inputs!F$39)</f>
        <v>0</v>
      </c>
      <c r="BA2075">
        <f>IF(OR($D2075="51",$D2075="52",$D2075="61"),0,(AC2075/'Totals and Drop Down Lists'!Y$5)*Inputs!G$39)</f>
        <v>0</v>
      </c>
      <c r="BB2075">
        <f>IF(OR($D2075="51",$D2075="52",$D2075="61"),0,(AD2075/'Totals and Drop Down Lists'!Z$5)*Inputs!H$39)</f>
        <v>0</v>
      </c>
      <c r="BC2075">
        <f>IF(OR($D2075="51",$D2075="52",$D2075="61"),0,(AE2075/'Totals and Drop Down Lists'!AA$5)*Inputs!I$39)</f>
        <v>0</v>
      </c>
      <c r="BD2075">
        <f>IF(OR($D2075="51",$D2075="52",$D2075="61"),0,(AF2075/'Totals and Drop Down Lists'!AB$5)*Inputs!J$39)</f>
        <v>0</v>
      </c>
      <c r="BE2075">
        <f>IF(OR($D2075="51",$D2075="52",$D2075="61"),0,(AG2075/'Totals and Drop Down Lists'!AC$5)*Inputs!K$39)</f>
        <v>0</v>
      </c>
      <c r="BF2075">
        <f>IF(OR($D2075="51",$D2075="52",$D2075="61"),0,(AH2075/'Totals and Drop Down Lists'!AD$5)*Inputs!L$39)</f>
        <v>0</v>
      </c>
      <c r="BG2075" s="10">
        <f t="shared" si="289"/>
        <v>56621.936758020711</v>
      </c>
    </row>
    <row r="2076" spans="1:59" ht="28.8">
      <c r="A2076" s="1" t="s">
        <v>7548</v>
      </c>
      <c r="B2076" s="1" t="s">
        <v>3327</v>
      </c>
      <c r="C2076" s="1" t="s">
        <v>3416</v>
      </c>
      <c r="D2076" s="1" t="s">
        <v>25</v>
      </c>
      <c r="E2076" s="1" t="s">
        <v>3417</v>
      </c>
      <c r="F2076" s="2">
        <v>10660</v>
      </c>
      <c r="G2076" s="2">
        <v>135</v>
      </c>
      <c r="H2076" s="2">
        <v>0</v>
      </c>
      <c r="I2076" s="2">
        <v>3165</v>
      </c>
      <c r="J2076" s="2">
        <v>4116</v>
      </c>
      <c r="K2076" s="2">
        <v>2322</v>
      </c>
      <c r="L2076" s="2">
        <v>71</v>
      </c>
      <c r="M2076" s="2">
        <v>28</v>
      </c>
      <c r="N2076" s="2">
        <v>6</v>
      </c>
      <c r="O2076" s="2">
        <v>75</v>
      </c>
      <c r="P2076" s="2">
        <v>76</v>
      </c>
      <c r="Q2076" s="2">
        <v>52</v>
      </c>
      <c r="R2076" s="2">
        <v>300</v>
      </c>
      <c r="S2076" s="2">
        <v>1293600</v>
      </c>
      <c r="T2076" s="2">
        <v>30873300</v>
      </c>
      <c r="U2076" s="2">
        <v>379</v>
      </c>
      <c r="V2076" s="2">
        <v>158</v>
      </c>
      <c r="W2076" s="2">
        <v>14</v>
      </c>
      <c r="X2076" s="2">
        <v>519</v>
      </c>
      <c r="Y2076" s="2">
        <v>0</v>
      </c>
      <c r="Z2076" s="2">
        <v>195</v>
      </c>
      <c r="AA2076" s="9">
        <f t="shared" si="290"/>
        <v>10660</v>
      </c>
      <c r="AB2076" s="9">
        <f t="shared" si="291"/>
        <v>3030</v>
      </c>
      <c r="AC2076" s="9">
        <f t="shared" si="292"/>
        <v>608</v>
      </c>
      <c r="AD2076" s="9">
        <f t="shared" si="293"/>
        <v>300</v>
      </c>
      <c r="AE2076" s="44">
        <f t="shared" si="294"/>
        <v>9.1483937950313709E-5</v>
      </c>
      <c r="AF2076" s="9">
        <f t="shared" si="295"/>
        <v>347</v>
      </c>
      <c r="AG2076" s="9">
        <f t="shared" si="288"/>
        <v>195</v>
      </c>
      <c r="AH2076" s="44">
        <f t="shared" si="296"/>
        <v>4.0932903063083047E-5</v>
      </c>
      <c r="AI2076">
        <f>AA2076/'Totals and Drop Down Lists'!W$6*Inputs!E$37</f>
        <v>9670.1167402175197</v>
      </c>
      <c r="AJ2076">
        <f>AB2076/'Totals and Drop Down Lists'!X$6*Inputs!F$37</f>
        <v>9969.8731637534602</v>
      </c>
      <c r="AK2076">
        <f>AC2076/'Totals and Drop Down Lists'!Y$6*Inputs!G$37</f>
        <v>4008.1413740800422</v>
      </c>
      <c r="AL2076">
        <f>AD2076/'Totals and Drop Down Lists'!Z$6*Inputs!H$37</f>
        <v>2405.2503809981663</v>
      </c>
      <c r="AM2076">
        <f>AE2076/'Totals and Drop Down Lists'!AA$6*Inputs!I$37</f>
        <v>11388.776003662952</v>
      </c>
      <c r="AN2076">
        <f>AF2076/'Totals and Drop Down Lists'!AB$6*Inputs!J$37</f>
        <v>6924.9725196996251</v>
      </c>
      <c r="AO2076">
        <f>AG2076/'Totals and Drop Down Lists'!AC$6*Inputs!K$37</f>
        <v>3631.5973549228656</v>
      </c>
      <c r="AP2076">
        <f>AH2076/'Totals and Drop Down Lists'!AD$6*Inputs!L$37</f>
        <v>9632.7363549774018</v>
      </c>
      <c r="AQ2076">
        <f>IF(OR($D2076="51",$D2076="52",$D2076="61"),(AA2076/'Totals and Drop Down Lists'!W$4)*Inputs!E$38,0)</f>
        <v>0</v>
      </c>
      <c r="AR2076">
        <f>IF(OR($D2076="51",$D2076="52",$D2076="61"),(AB2076/'Totals and Drop Down Lists'!X$4)*Inputs!F$38,0)</f>
        <v>0</v>
      </c>
      <c r="AS2076">
        <f>IF(OR($D2076="51",$D2076="52",$D2076="61"),(AC2076/'Totals and Drop Down Lists'!Y$4)*Inputs!G$38,0)</f>
        <v>0</v>
      </c>
      <c r="AT2076">
        <f>IF(OR($D2076="51",$D2076="52",$D2076="61"),(AD2076/'Totals and Drop Down Lists'!Z$4)*Inputs!H$38,0)</f>
        <v>0</v>
      </c>
      <c r="AU2076">
        <f>IF(OR($D2076="51",$D2076="52",$D2076="61"),(AE2076/'Totals and Drop Down Lists'!AA$4)*Inputs!I$38,0)</f>
        <v>0</v>
      </c>
      <c r="AV2076">
        <f>IF(OR($D2076="51",$D2076="52",$D2076="61"),(AF2076/'Totals and Drop Down Lists'!AB$4)*Inputs!J$38,0)</f>
        <v>0</v>
      </c>
      <c r="AW2076">
        <f>IF(OR($D2076="51",$D2076="52",$D2076="61"),(AG2076/'Totals and Drop Down Lists'!AC$4)*Inputs!K$38,0)</f>
        <v>0</v>
      </c>
      <c r="AX2076">
        <f>IF(OR($D2076="51",$D2076="52",$D2076="61"),(AH2076/'Totals and Drop Down Lists'!AD$4)*Inputs!L$38,0)</f>
        <v>0</v>
      </c>
      <c r="AY2076">
        <f>IF(OR($D2076="51",$D2076="52",$D2076="61"),0,(AA2076/'Totals and Drop Down Lists'!W$5)*Inputs!E$39)</f>
        <v>0</v>
      </c>
      <c r="AZ2076">
        <f>IF(OR($D2076="51",$D2076="52",$D2076="61"),0,(AB2076/'Totals and Drop Down Lists'!X$5)*Inputs!F$39)</f>
        <v>0</v>
      </c>
      <c r="BA2076">
        <f>IF(OR($D2076="51",$D2076="52",$D2076="61"),0,(AC2076/'Totals and Drop Down Lists'!Y$5)*Inputs!G$39)</f>
        <v>0</v>
      </c>
      <c r="BB2076">
        <f>IF(OR($D2076="51",$D2076="52",$D2076="61"),0,(AD2076/'Totals and Drop Down Lists'!Z$5)*Inputs!H$39)</f>
        <v>0</v>
      </c>
      <c r="BC2076">
        <f>IF(OR($D2076="51",$D2076="52",$D2076="61"),0,(AE2076/'Totals and Drop Down Lists'!AA$5)*Inputs!I$39)</f>
        <v>0</v>
      </c>
      <c r="BD2076">
        <f>IF(OR($D2076="51",$D2076="52",$D2076="61"),0,(AF2076/'Totals and Drop Down Lists'!AB$5)*Inputs!J$39)</f>
        <v>0</v>
      </c>
      <c r="BE2076">
        <f>IF(OR($D2076="51",$D2076="52",$D2076="61"),0,(AG2076/'Totals and Drop Down Lists'!AC$5)*Inputs!K$39)</f>
        <v>0</v>
      </c>
      <c r="BF2076">
        <f>IF(OR($D2076="51",$D2076="52",$D2076="61"),0,(AH2076/'Totals and Drop Down Lists'!AD$5)*Inputs!L$39)</f>
        <v>0</v>
      </c>
      <c r="BG2076" s="10">
        <f t="shared" si="289"/>
        <v>57631.463892312029</v>
      </c>
    </row>
    <row r="2077" spans="1:59" ht="28.8">
      <c r="A2077" s="1" t="s">
        <v>7548</v>
      </c>
      <c r="B2077" s="1" t="s">
        <v>3327</v>
      </c>
      <c r="C2077" s="1" t="s">
        <v>1296</v>
      </c>
      <c r="D2077" s="1" t="s">
        <v>25</v>
      </c>
      <c r="E2077" s="1" t="s">
        <v>3418</v>
      </c>
      <c r="F2077" s="2">
        <v>27338</v>
      </c>
      <c r="G2077" s="2">
        <v>221</v>
      </c>
      <c r="H2077" s="2">
        <v>11</v>
      </c>
      <c r="I2077" s="2">
        <v>6332</v>
      </c>
      <c r="J2077" s="2">
        <v>10322</v>
      </c>
      <c r="K2077" s="2">
        <v>2811</v>
      </c>
      <c r="L2077" s="2">
        <v>90</v>
      </c>
      <c r="M2077" s="2">
        <v>34</v>
      </c>
      <c r="N2077" s="2">
        <v>0</v>
      </c>
      <c r="O2077" s="2">
        <v>311</v>
      </c>
      <c r="P2077" s="2">
        <v>0</v>
      </c>
      <c r="Q2077" s="2">
        <v>0</v>
      </c>
      <c r="R2077" s="2">
        <v>803</v>
      </c>
      <c r="S2077" s="2">
        <v>1516800</v>
      </c>
      <c r="T2077" s="2">
        <v>94525100</v>
      </c>
      <c r="U2077" s="2">
        <v>410</v>
      </c>
      <c r="V2077" s="2">
        <v>234</v>
      </c>
      <c r="W2077" s="2">
        <v>70</v>
      </c>
      <c r="X2077" s="2">
        <v>580</v>
      </c>
      <c r="Y2077" s="2">
        <v>130</v>
      </c>
      <c r="Z2077" s="2">
        <v>275</v>
      </c>
      <c r="AA2077" s="9">
        <f t="shared" si="290"/>
        <v>27338</v>
      </c>
      <c r="AB2077" s="9">
        <f t="shared" si="291"/>
        <v>6100</v>
      </c>
      <c r="AC2077" s="9">
        <f t="shared" si="292"/>
        <v>1238</v>
      </c>
      <c r="AD2077" s="9">
        <f t="shared" si="293"/>
        <v>803</v>
      </c>
      <c r="AE2077" s="44">
        <f t="shared" si="294"/>
        <v>5.3463036623729643E-5</v>
      </c>
      <c r="AF2077" s="9">
        <f t="shared" si="295"/>
        <v>276</v>
      </c>
      <c r="AG2077" s="9">
        <f t="shared" si="288"/>
        <v>405</v>
      </c>
      <c r="AH2077" s="44">
        <f t="shared" si="296"/>
        <v>4.1039598223474573E-5</v>
      </c>
      <c r="AI2077">
        <f>AA2077/'Totals and Drop Down Lists'!W$6*Inputs!E$37</f>
        <v>24799.404450662903</v>
      </c>
      <c r="AJ2077">
        <f>AB2077/'Totals and Drop Down Lists'!X$6*Inputs!F$37</f>
        <v>20071.361814817199</v>
      </c>
      <c r="AK2077">
        <f>AC2077/'Totals and Drop Down Lists'!Y$6*Inputs!G$37</f>
        <v>8161.3141794590329</v>
      </c>
      <c r="AL2077">
        <f>AD2077/'Totals and Drop Down Lists'!Z$6*Inputs!H$37</f>
        <v>6438.0535198050929</v>
      </c>
      <c r="AM2077">
        <f>AE2077/'Totals and Drop Down Lists'!AA$6*Inputs!I$37</f>
        <v>6655.5786974755792</v>
      </c>
      <c r="AN2077">
        <f>AF2077/'Totals and Drop Down Lists'!AB$6*Inputs!J$37</f>
        <v>5508.0473067351486</v>
      </c>
      <c r="AO2077">
        <f>AG2077/'Totals and Drop Down Lists'!AC$6*Inputs!K$37</f>
        <v>7542.548352532106</v>
      </c>
      <c r="AP2077">
        <f>AH2077/'Totals and Drop Down Lists'!AD$6*Inputs!L$37</f>
        <v>9657.8449173683875</v>
      </c>
      <c r="AQ2077">
        <f>IF(OR($D2077="51",$D2077="52",$D2077="61"),(AA2077/'Totals and Drop Down Lists'!W$4)*Inputs!E$38,0)</f>
        <v>0</v>
      </c>
      <c r="AR2077">
        <f>IF(OR($D2077="51",$D2077="52",$D2077="61"),(AB2077/'Totals and Drop Down Lists'!X$4)*Inputs!F$38,0)</f>
        <v>0</v>
      </c>
      <c r="AS2077">
        <f>IF(OR($D2077="51",$D2077="52",$D2077="61"),(AC2077/'Totals and Drop Down Lists'!Y$4)*Inputs!G$38,0)</f>
        <v>0</v>
      </c>
      <c r="AT2077">
        <f>IF(OR($D2077="51",$D2077="52",$D2077="61"),(AD2077/'Totals and Drop Down Lists'!Z$4)*Inputs!H$38,0)</f>
        <v>0</v>
      </c>
      <c r="AU2077">
        <f>IF(OR($D2077="51",$D2077="52",$D2077="61"),(AE2077/'Totals and Drop Down Lists'!AA$4)*Inputs!I$38,0)</f>
        <v>0</v>
      </c>
      <c r="AV2077">
        <f>IF(OR($D2077="51",$D2077="52",$D2077="61"),(AF2077/'Totals and Drop Down Lists'!AB$4)*Inputs!J$38,0)</f>
        <v>0</v>
      </c>
      <c r="AW2077">
        <f>IF(OR($D2077="51",$D2077="52",$D2077="61"),(AG2077/'Totals and Drop Down Lists'!AC$4)*Inputs!K$38,0)</f>
        <v>0</v>
      </c>
      <c r="AX2077">
        <f>IF(OR($D2077="51",$D2077="52",$D2077="61"),(AH2077/'Totals and Drop Down Lists'!AD$4)*Inputs!L$38,0)</f>
        <v>0</v>
      </c>
      <c r="AY2077">
        <f>IF(OR($D2077="51",$D2077="52",$D2077="61"),0,(AA2077/'Totals and Drop Down Lists'!W$5)*Inputs!E$39)</f>
        <v>0</v>
      </c>
      <c r="AZ2077">
        <f>IF(OR($D2077="51",$D2077="52",$D2077="61"),0,(AB2077/'Totals and Drop Down Lists'!X$5)*Inputs!F$39)</f>
        <v>0</v>
      </c>
      <c r="BA2077">
        <f>IF(OR($D2077="51",$D2077="52",$D2077="61"),0,(AC2077/'Totals and Drop Down Lists'!Y$5)*Inputs!G$39)</f>
        <v>0</v>
      </c>
      <c r="BB2077">
        <f>IF(OR($D2077="51",$D2077="52",$D2077="61"),0,(AD2077/'Totals and Drop Down Lists'!Z$5)*Inputs!H$39)</f>
        <v>0</v>
      </c>
      <c r="BC2077">
        <f>IF(OR($D2077="51",$D2077="52",$D2077="61"),0,(AE2077/'Totals and Drop Down Lists'!AA$5)*Inputs!I$39)</f>
        <v>0</v>
      </c>
      <c r="BD2077">
        <f>IF(OR($D2077="51",$D2077="52",$D2077="61"),0,(AF2077/'Totals and Drop Down Lists'!AB$5)*Inputs!J$39)</f>
        <v>0</v>
      </c>
      <c r="BE2077">
        <f>IF(OR($D2077="51",$D2077="52",$D2077="61"),0,(AG2077/'Totals and Drop Down Lists'!AC$5)*Inputs!K$39)</f>
        <v>0</v>
      </c>
      <c r="BF2077">
        <f>IF(OR($D2077="51",$D2077="52",$D2077="61"),0,(AH2077/'Totals and Drop Down Lists'!AD$5)*Inputs!L$39)</f>
        <v>0</v>
      </c>
      <c r="BG2077" s="10">
        <f t="shared" si="289"/>
        <v>88834.153238855448</v>
      </c>
    </row>
    <row r="2078" spans="1:59" ht="28.8">
      <c r="A2078" s="1" t="s">
        <v>7548</v>
      </c>
      <c r="B2078" s="1" t="s">
        <v>3327</v>
      </c>
      <c r="C2078" s="1" t="s">
        <v>3419</v>
      </c>
      <c r="D2078" s="1" t="s">
        <v>25</v>
      </c>
      <c r="E2078" s="1" t="s">
        <v>3420</v>
      </c>
      <c r="F2078" s="2">
        <v>15265</v>
      </c>
      <c r="G2078" s="2">
        <v>191</v>
      </c>
      <c r="H2078" s="2">
        <v>0</v>
      </c>
      <c r="I2078" s="2">
        <v>3779</v>
      </c>
      <c r="J2078" s="2">
        <v>5649</v>
      </c>
      <c r="K2078" s="2">
        <v>991</v>
      </c>
      <c r="L2078" s="2">
        <v>69</v>
      </c>
      <c r="M2078" s="2">
        <v>15</v>
      </c>
      <c r="N2078" s="2">
        <v>0</v>
      </c>
      <c r="O2078" s="2">
        <v>32</v>
      </c>
      <c r="P2078" s="2">
        <v>19</v>
      </c>
      <c r="Q2078" s="2">
        <v>0</v>
      </c>
      <c r="R2078" s="2">
        <v>579</v>
      </c>
      <c r="S2078" s="2">
        <v>225400</v>
      </c>
      <c r="T2078" s="2">
        <v>16553600</v>
      </c>
      <c r="U2078" s="2">
        <v>59</v>
      </c>
      <c r="V2078" s="2">
        <v>250</v>
      </c>
      <c r="W2078" s="2">
        <v>4</v>
      </c>
      <c r="X2078" s="2">
        <v>375</v>
      </c>
      <c r="Y2078" s="2">
        <v>4</v>
      </c>
      <c r="Z2078" s="2">
        <v>64</v>
      </c>
      <c r="AA2078" s="9">
        <f t="shared" si="290"/>
        <v>15265</v>
      </c>
      <c r="AB2078" s="9">
        <f t="shared" si="291"/>
        <v>3588</v>
      </c>
      <c r="AC2078" s="9">
        <f t="shared" si="292"/>
        <v>714</v>
      </c>
      <c r="AD2078" s="9">
        <f t="shared" si="293"/>
        <v>579</v>
      </c>
      <c r="AE2078" s="44">
        <f t="shared" si="294"/>
        <v>1.2141476963172382E-5</v>
      </c>
      <c r="AF2078" s="9">
        <f t="shared" si="295"/>
        <v>121</v>
      </c>
      <c r="AG2078" s="9">
        <f t="shared" si="288"/>
        <v>68</v>
      </c>
      <c r="AH2078" s="44">
        <f t="shared" si="296"/>
        <v>4.4387642419276238E-6</v>
      </c>
      <c r="AI2078">
        <f>AA2078/'Totals and Drop Down Lists'!W$6*Inputs!E$37</f>
        <v>13847.49831514263</v>
      </c>
      <c r="AJ2078">
        <f>AB2078/'Totals and Drop Down Lists'!X$6*Inputs!F$37</f>
        <v>11805.90921173182</v>
      </c>
      <c r="AK2078">
        <f>AC2078/'Totals and Drop Down Lists'!Y$6*Inputs!G$37</f>
        <v>4706.9291794295232</v>
      </c>
      <c r="AL2078">
        <f>AD2078/'Totals and Drop Down Lists'!Z$6*Inputs!H$37</f>
        <v>4642.1332353264625</v>
      </c>
      <c r="AM2078">
        <f>AE2078/'Totals and Drop Down Lists'!AA$6*Inputs!I$37</f>
        <v>1511.4845795368385</v>
      </c>
      <c r="AN2078">
        <f>AF2078/'Totals and Drop Down Lists'!AB$6*Inputs!J$37</f>
        <v>2414.759869981714</v>
      </c>
      <c r="AO2078">
        <f>AG2078/'Totals and Drop Down Lists'!AC$6*Inputs!K$37</f>
        <v>1266.4031801782301</v>
      </c>
      <c r="AP2078">
        <f>AH2078/'Totals and Drop Down Lists'!AD$6*Inputs!L$37</f>
        <v>1044.5739853460925</v>
      </c>
      <c r="AQ2078">
        <f>IF(OR($D2078="51",$D2078="52",$D2078="61"),(AA2078/'Totals and Drop Down Lists'!W$4)*Inputs!E$38,0)</f>
        <v>0</v>
      </c>
      <c r="AR2078">
        <f>IF(OR($D2078="51",$D2078="52",$D2078="61"),(AB2078/'Totals and Drop Down Lists'!X$4)*Inputs!F$38,0)</f>
        <v>0</v>
      </c>
      <c r="AS2078">
        <f>IF(OR($D2078="51",$D2078="52",$D2078="61"),(AC2078/'Totals and Drop Down Lists'!Y$4)*Inputs!G$38,0)</f>
        <v>0</v>
      </c>
      <c r="AT2078">
        <f>IF(OR($D2078="51",$D2078="52",$D2078="61"),(AD2078/'Totals and Drop Down Lists'!Z$4)*Inputs!H$38,0)</f>
        <v>0</v>
      </c>
      <c r="AU2078">
        <f>IF(OR($D2078="51",$D2078="52",$D2078="61"),(AE2078/'Totals and Drop Down Lists'!AA$4)*Inputs!I$38,0)</f>
        <v>0</v>
      </c>
      <c r="AV2078">
        <f>IF(OR($D2078="51",$D2078="52",$D2078="61"),(AF2078/'Totals and Drop Down Lists'!AB$4)*Inputs!J$38,0)</f>
        <v>0</v>
      </c>
      <c r="AW2078">
        <f>IF(OR($D2078="51",$D2078="52",$D2078="61"),(AG2078/'Totals and Drop Down Lists'!AC$4)*Inputs!K$38,0)</f>
        <v>0</v>
      </c>
      <c r="AX2078">
        <f>IF(OR($D2078="51",$D2078="52",$D2078="61"),(AH2078/'Totals and Drop Down Lists'!AD$4)*Inputs!L$38,0)</f>
        <v>0</v>
      </c>
      <c r="AY2078">
        <f>IF(OR($D2078="51",$D2078="52",$D2078="61"),0,(AA2078/'Totals and Drop Down Lists'!W$5)*Inputs!E$39)</f>
        <v>0</v>
      </c>
      <c r="AZ2078">
        <f>IF(OR($D2078="51",$D2078="52",$D2078="61"),0,(AB2078/'Totals and Drop Down Lists'!X$5)*Inputs!F$39)</f>
        <v>0</v>
      </c>
      <c r="BA2078">
        <f>IF(OR($D2078="51",$D2078="52",$D2078="61"),0,(AC2078/'Totals and Drop Down Lists'!Y$5)*Inputs!G$39)</f>
        <v>0</v>
      </c>
      <c r="BB2078">
        <f>IF(OR($D2078="51",$D2078="52",$D2078="61"),0,(AD2078/'Totals and Drop Down Lists'!Z$5)*Inputs!H$39)</f>
        <v>0</v>
      </c>
      <c r="BC2078">
        <f>IF(OR($D2078="51",$D2078="52",$D2078="61"),0,(AE2078/'Totals and Drop Down Lists'!AA$5)*Inputs!I$39)</f>
        <v>0</v>
      </c>
      <c r="BD2078">
        <f>IF(OR($D2078="51",$D2078="52",$D2078="61"),0,(AF2078/'Totals and Drop Down Lists'!AB$5)*Inputs!J$39)</f>
        <v>0</v>
      </c>
      <c r="BE2078">
        <f>IF(OR($D2078="51",$D2078="52",$D2078="61"),0,(AG2078/'Totals and Drop Down Lists'!AC$5)*Inputs!K$39)</f>
        <v>0</v>
      </c>
      <c r="BF2078">
        <f>IF(OR($D2078="51",$D2078="52",$D2078="61"),0,(AH2078/'Totals and Drop Down Lists'!AD$5)*Inputs!L$39)</f>
        <v>0</v>
      </c>
      <c r="BG2078" s="10">
        <f t="shared" si="289"/>
        <v>41239.691556673315</v>
      </c>
    </row>
    <row r="2079" spans="1:59" ht="28.8">
      <c r="A2079" s="1" t="s">
        <v>7548</v>
      </c>
      <c r="B2079" s="1" t="s">
        <v>3327</v>
      </c>
      <c r="C2079" s="1" t="s">
        <v>106</v>
      </c>
      <c r="D2079" s="1" t="s">
        <v>25</v>
      </c>
      <c r="E2079" s="1" t="s">
        <v>3421</v>
      </c>
      <c r="F2079" s="2">
        <v>50578</v>
      </c>
      <c r="G2079" s="2">
        <v>1007</v>
      </c>
      <c r="H2079" s="2">
        <v>86</v>
      </c>
      <c r="I2079" s="2">
        <v>18552</v>
      </c>
      <c r="J2079" s="2">
        <v>18123</v>
      </c>
      <c r="K2079" s="2">
        <v>8200</v>
      </c>
      <c r="L2079" s="2">
        <v>173</v>
      </c>
      <c r="M2079" s="2">
        <v>13</v>
      </c>
      <c r="N2079" s="2">
        <v>0</v>
      </c>
      <c r="O2079" s="2">
        <v>438</v>
      </c>
      <c r="P2079" s="2">
        <v>100</v>
      </c>
      <c r="Q2079" s="2">
        <v>29</v>
      </c>
      <c r="R2079" s="2">
        <v>1254</v>
      </c>
      <c r="S2079" s="2">
        <v>4464000</v>
      </c>
      <c r="T2079" s="2">
        <v>231869600</v>
      </c>
      <c r="U2079" s="2">
        <v>962</v>
      </c>
      <c r="V2079" s="2">
        <v>409</v>
      </c>
      <c r="W2079" s="2">
        <v>78</v>
      </c>
      <c r="X2079" s="2">
        <v>2195</v>
      </c>
      <c r="Y2079" s="2">
        <v>164</v>
      </c>
      <c r="Z2079" s="2">
        <v>1379</v>
      </c>
      <c r="AA2079" s="9">
        <f t="shared" si="290"/>
        <v>50578</v>
      </c>
      <c r="AB2079" s="9">
        <f t="shared" si="291"/>
        <v>17459</v>
      </c>
      <c r="AC2079" s="9">
        <f t="shared" si="292"/>
        <v>2007</v>
      </c>
      <c r="AD2079" s="9">
        <f t="shared" si="293"/>
        <v>1254</v>
      </c>
      <c r="AE2079" s="44">
        <f t="shared" si="294"/>
        <v>2.5911550446730547E-4</v>
      </c>
      <c r="AF2079" s="9">
        <f t="shared" si="295"/>
        <v>1708</v>
      </c>
      <c r="AG2079" s="9">
        <f t="shared" si="288"/>
        <v>1543</v>
      </c>
      <c r="AH2079" s="44">
        <f t="shared" si="296"/>
        <v>2.5977704617878507E-4</v>
      </c>
      <c r="AI2079">
        <f>AA2079/'Totals and Drop Down Lists'!W$6*Inputs!E$37</f>
        <v>45881.347512825676</v>
      </c>
      <c r="AJ2079">
        <f>AB2079/'Totals and Drop Down Lists'!X$6*Inputs!F$37</f>
        <v>57446.869823753019</v>
      </c>
      <c r="AK2079">
        <f>AC2079/'Totals and Drop Down Lists'!Y$6*Inputs!G$37</f>
        <v>13230.82193713593</v>
      </c>
      <c r="AL2079">
        <f>AD2079/'Totals and Drop Down Lists'!Z$6*Inputs!H$37</f>
        <v>10053.946592572336</v>
      </c>
      <c r="AM2079">
        <f>AE2079/'Totals and Drop Down Lists'!AA$6*Inputs!I$37</f>
        <v>32257.120818924577</v>
      </c>
      <c r="AN2079">
        <f>AF2079/'Totals and Drop Down Lists'!AB$6*Inputs!J$37</f>
        <v>34086.03188370882</v>
      </c>
      <c r="AO2079">
        <f>AG2079/'Totals and Drop Down Lists'!AC$6*Inputs!K$37</f>
        <v>28736.178044338369</v>
      </c>
      <c r="AP2079">
        <f>AH2079/'Totals and Drop Down Lists'!AD$6*Inputs!L$37</f>
        <v>61133.308650465158</v>
      </c>
      <c r="AQ2079">
        <f>IF(OR($D2079="51",$D2079="52",$D2079="61"),(AA2079/'Totals and Drop Down Lists'!W$4)*Inputs!E$38,0)</f>
        <v>0</v>
      </c>
      <c r="AR2079">
        <f>IF(OR($D2079="51",$D2079="52",$D2079="61"),(AB2079/'Totals and Drop Down Lists'!X$4)*Inputs!F$38,0)</f>
        <v>0</v>
      </c>
      <c r="AS2079">
        <f>IF(OR($D2079="51",$D2079="52",$D2079="61"),(AC2079/'Totals and Drop Down Lists'!Y$4)*Inputs!G$38,0)</f>
        <v>0</v>
      </c>
      <c r="AT2079">
        <f>IF(OR($D2079="51",$D2079="52",$D2079="61"),(AD2079/'Totals and Drop Down Lists'!Z$4)*Inputs!H$38,0)</f>
        <v>0</v>
      </c>
      <c r="AU2079">
        <f>IF(OR($D2079="51",$D2079="52",$D2079="61"),(AE2079/'Totals and Drop Down Lists'!AA$4)*Inputs!I$38,0)</f>
        <v>0</v>
      </c>
      <c r="AV2079">
        <f>IF(OR($D2079="51",$D2079="52",$D2079="61"),(AF2079/'Totals and Drop Down Lists'!AB$4)*Inputs!J$38,0)</f>
        <v>0</v>
      </c>
      <c r="AW2079">
        <f>IF(OR($D2079="51",$D2079="52",$D2079="61"),(AG2079/'Totals and Drop Down Lists'!AC$4)*Inputs!K$38,0)</f>
        <v>0</v>
      </c>
      <c r="AX2079">
        <f>IF(OR($D2079="51",$D2079="52",$D2079="61"),(AH2079/'Totals and Drop Down Lists'!AD$4)*Inputs!L$38,0)</f>
        <v>0</v>
      </c>
      <c r="AY2079">
        <f>IF(OR($D2079="51",$D2079="52",$D2079="61"),0,(AA2079/'Totals and Drop Down Lists'!W$5)*Inputs!E$39)</f>
        <v>0</v>
      </c>
      <c r="AZ2079">
        <f>IF(OR($D2079="51",$D2079="52",$D2079="61"),0,(AB2079/'Totals and Drop Down Lists'!X$5)*Inputs!F$39)</f>
        <v>0</v>
      </c>
      <c r="BA2079">
        <f>IF(OR($D2079="51",$D2079="52",$D2079="61"),0,(AC2079/'Totals and Drop Down Lists'!Y$5)*Inputs!G$39)</f>
        <v>0</v>
      </c>
      <c r="BB2079">
        <f>IF(OR($D2079="51",$D2079="52",$D2079="61"),0,(AD2079/'Totals and Drop Down Lists'!Z$5)*Inputs!H$39)</f>
        <v>0</v>
      </c>
      <c r="BC2079">
        <f>IF(OR($D2079="51",$D2079="52",$D2079="61"),0,(AE2079/'Totals and Drop Down Lists'!AA$5)*Inputs!I$39)</f>
        <v>0</v>
      </c>
      <c r="BD2079">
        <f>IF(OR($D2079="51",$D2079="52",$D2079="61"),0,(AF2079/'Totals and Drop Down Lists'!AB$5)*Inputs!J$39)</f>
        <v>0</v>
      </c>
      <c r="BE2079">
        <f>IF(OR($D2079="51",$D2079="52",$D2079="61"),0,(AG2079/'Totals and Drop Down Lists'!AC$5)*Inputs!K$39)</f>
        <v>0</v>
      </c>
      <c r="BF2079">
        <f>IF(OR($D2079="51",$D2079="52",$D2079="61"),0,(AH2079/'Totals and Drop Down Lists'!AD$5)*Inputs!L$39)</f>
        <v>0</v>
      </c>
      <c r="BG2079" s="10">
        <f t="shared" si="289"/>
        <v>282825.62526372389</v>
      </c>
    </row>
    <row r="2080" spans="1:59" ht="28.8">
      <c r="A2080" s="1" t="s">
        <v>7548</v>
      </c>
      <c r="B2080" s="1" t="s">
        <v>3327</v>
      </c>
      <c r="C2080" s="1" t="s">
        <v>666</v>
      </c>
      <c r="D2080" s="1" t="s">
        <v>25</v>
      </c>
      <c r="E2080" s="1" t="s">
        <v>3422</v>
      </c>
      <c r="F2080" s="2">
        <v>20675</v>
      </c>
      <c r="G2080" s="2">
        <v>386</v>
      </c>
      <c r="H2080" s="2">
        <v>84</v>
      </c>
      <c r="I2080" s="2">
        <v>5805</v>
      </c>
      <c r="J2080" s="2">
        <v>8105</v>
      </c>
      <c r="K2080" s="2">
        <v>1351</v>
      </c>
      <c r="L2080" s="2">
        <v>54</v>
      </c>
      <c r="M2080" s="2">
        <v>15</v>
      </c>
      <c r="N2080" s="2">
        <v>0</v>
      </c>
      <c r="O2080" s="2">
        <v>41</v>
      </c>
      <c r="P2080" s="2">
        <v>0</v>
      </c>
      <c r="Q2080" s="2">
        <v>0</v>
      </c>
      <c r="R2080" s="2">
        <v>405</v>
      </c>
      <c r="S2080" s="2">
        <v>492300</v>
      </c>
      <c r="T2080" s="2">
        <v>38758800</v>
      </c>
      <c r="U2080" s="2">
        <v>0</v>
      </c>
      <c r="V2080" s="2">
        <v>110</v>
      </c>
      <c r="W2080" s="2">
        <v>0</v>
      </c>
      <c r="X2080" s="2">
        <v>355</v>
      </c>
      <c r="Y2080" s="2">
        <v>0</v>
      </c>
      <c r="Z2080" s="2">
        <v>210</v>
      </c>
      <c r="AA2080" s="9">
        <f t="shared" si="290"/>
        <v>20675</v>
      </c>
      <c r="AB2080" s="9">
        <f t="shared" si="291"/>
        <v>5335</v>
      </c>
      <c r="AC2080" s="9">
        <f t="shared" si="292"/>
        <v>515</v>
      </c>
      <c r="AD2080" s="9">
        <f t="shared" si="293"/>
        <v>405</v>
      </c>
      <c r="AE2080" s="44">
        <f t="shared" si="294"/>
        <v>1.572727442322503E-5</v>
      </c>
      <c r="AF2080" s="9">
        <f t="shared" si="295"/>
        <v>245</v>
      </c>
      <c r="AG2080" s="9">
        <f t="shared" si="288"/>
        <v>210</v>
      </c>
      <c r="AH2080" s="44">
        <f t="shared" si="296"/>
        <v>1.3024849412363025E-5</v>
      </c>
      <c r="AI2080">
        <f>AA2080/'Totals and Drop Down Lists'!W$6*Inputs!E$37</f>
        <v>18755.127917823378</v>
      </c>
      <c r="AJ2080">
        <f>AB2080/'Totals and Drop Down Lists'!X$6*Inputs!F$37</f>
        <v>17554.215620008155</v>
      </c>
      <c r="AK2080">
        <f>AC2080/'Totals and Drop Down Lists'!Y$6*Inputs!G$37</f>
        <v>3395.0539599526678</v>
      </c>
      <c r="AL2080">
        <f>AD2080/'Totals and Drop Down Lists'!Z$6*Inputs!H$37</f>
        <v>3247.0880143475251</v>
      </c>
      <c r="AM2080">
        <f>AE2080/'Totals and Drop Down Lists'!AA$6*Inputs!I$37</f>
        <v>1957.878175855602</v>
      </c>
      <c r="AN2080">
        <f>AF2080/'Totals and Drop Down Lists'!AB$6*Inputs!J$37</f>
        <v>4889.3898193844616</v>
      </c>
      <c r="AO2080">
        <f>AG2080/'Totals and Drop Down Lists'!AC$6*Inputs!K$37</f>
        <v>3910.9509976092399</v>
      </c>
      <c r="AP2080">
        <f>AH2080/'Totals and Drop Down Lists'!AD$6*Inputs!L$37</f>
        <v>3065.1366275980286</v>
      </c>
      <c r="AQ2080">
        <f>IF(OR($D2080="51",$D2080="52",$D2080="61"),(AA2080/'Totals and Drop Down Lists'!W$4)*Inputs!E$38,0)</f>
        <v>0</v>
      </c>
      <c r="AR2080">
        <f>IF(OR($D2080="51",$D2080="52",$D2080="61"),(AB2080/'Totals and Drop Down Lists'!X$4)*Inputs!F$38,0)</f>
        <v>0</v>
      </c>
      <c r="AS2080">
        <f>IF(OR($D2080="51",$D2080="52",$D2080="61"),(AC2080/'Totals and Drop Down Lists'!Y$4)*Inputs!G$38,0)</f>
        <v>0</v>
      </c>
      <c r="AT2080">
        <f>IF(OR($D2080="51",$D2080="52",$D2080="61"),(AD2080/'Totals and Drop Down Lists'!Z$4)*Inputs!H$38,0)</f>
        <v>0</v>
      </c>
      <c r="AU2080">
        <f>IF(OR($D2080="51",$D2080="52",$D2080="61"),(AE2080/'Totals and Drop Down Lists'!AA$4)*Inputs!I$38,0)</f>
        <v>0</v>
      </c>
      <c r="AV2080">
        <f>IF(OR($D2080="51",$D2080="52",$D2080="61"),(AF2080/'Totals and Drop Down Lists'!AB$4)*Inputs!J$38,0)</f>
        <v>0</v>
      </c>
      <c r="AW2080">
        <f>IF(OR($D2080="51",$D2080="52",$D2080="61"),(AG2080/'Totals and Drop Down Lists'!AC$4)*Inputs!K$38,0)</f>
        <v>0</v>
      </c>
      <c r="AX2080">
        <f>IF(OR($D2080="51",$D2080="52",$D2080="61"),(AH2080/'Totals and Drop Down Lists'!AD$4)*Inputs!L$38,0)</f>
        <v>0</v>
      </c>
      <c r="AY2080">
        <f>IF(OR($D2080="51",$D2080="52",$D2080="61"),0,(AA2080/'Totals and Drop Down Lists'!W$5)*Inputs!E$39)</f>
        <v>0</v>
      </c>
      <c r="AZ2080">
        <f>IF(OR($D2080="51",$D2080="52",$D2080="61"),0,(AB2080/'Totals and Drop Down Lists'!X$5)*Inputs!F$39)</f>
        <v>0</v>
      </c>
      <c r="BA2080">
        <f>IF(OR($D2080="51",$D2080="52",$D2080="61"),0,(AC2080/'Totals and Drop Down Lists'!Y$5)*Inputs!G$39)</f>
        <v>0</v>
      </c>
      <c r="BB2080">
        <f>IF(OR($D2080="51",$D2080="52",$D2080="61"),0,(AD2080/'Totals and Drop Down Lists'!Z$5)*Inputs!H$39)</f>
        <v>0</v>
      </c>
      <c r="BC2080">
        <f>IF(OR($D2080="51",$D2080="52",$D2080="61"),0,(AE2080/'Totals and Drop Down Lists'!AA$5)*Inputs!I$39)</f>
        <v>0</v>
      </c>
      <c r="BD2080">
        <f>IF(OR($D2080="51",$D2080="52",$D2080="61"),0,(AF2080/'Totals and Drop Down Lists'!AB$5)*Inputs!J$39)</f>
        <v>0</v>
      </c>
      <c r="BE2080">
        <f>IF(OR($D2080="51",$D2080="52",$D2080="61"),0,(AG2080/'Totals and Drop Down Lists'!AC$5)*Inputs!K$39)</f>
        <v>0</v>
      </c>
      <c r="BF2080">
        <f>IF(OR($D2080="51",$D2080="52",$D2080="61"),0,(AH2080/'Totals and Drop Down Lists'!AD$5)*Inputs!L$39)</f>
        <v>0</v>
      </c>
      <c r="BG2080" s="10">
        <f t="shared" si="289"/>
        <v>56774.841132579051</v>
      </c>
    </row>
    <row r="2081" spans="1:59" ht="28.8">
      <c r="A2081" s="1" t="s">
        <v>7548</v>
      </c>
      <c r="B2081" s="1" t="s">
        <v>3327</v>
      </c>
      <c r="C2081" s="1" t="s">
        <v>1756</v>
      </c>
      <c r="D2081" s="1" t="s">
        <v>25</v>
      </c>
      <c r="E2081" s="1" t="s">
        <v>3423</v>
      </c>
      <c r="F2081" s="2">
        <v>10129</v>
      </c>
      <c r="G2081" s="2">
        <v>128</v>
      </c>
      <c r="H2081" s="2">
        <v>2</v>
      </c>
      <c r="I2081" s="2">
        <v>2477</v>
      </c>
      <c r="J2081" s="2">
        <v>4084</v>
      </c>
      <c r="K2081" s="2">
        <v>1080</v>
      </c>
      <c r="L2081" s="2">
        <v>46</v>
      </c>
      <c r="M2081" s="2">
        <v>0</v>
      </c>
      <c r="N2081" s="2">
        <v>13</v>
      </c>
      <c r="O2081" s="2">
        <v>44</v>
      </c>
      <c r="P2081" s="2">
        <v>53</v>
      </c>
      <c r="Q2081" s="2">
        <v>0</v>
      </c>
      <c r="R2081" s="2">
        <v>391</v>
      </c>
      <c r="S2081" s="2">
        <v>420800</v>
      </c>
      <c r="T2081" s="2">
        <v>25380800</v>
      </c>
      <c r="U2081" s="2">
        <v>56</v>
      </c>
      <c r="V2081" s="2">
        <v>123</v>
      </c>
      <c r="W2081" s="2">
        <v>48</v>
      </c>
      <c r="X2081" s="2">
        <v>308</v>
      </c>
      <c r="Y2081" s="2">
        <v>50</v>
      </c>
      <c r="Z2081" s="2">
        <v>168</v>
      </c>
      <c r="AA2081" s="9">
        <f t="shared" si="290"/>
        <v>10129</v>
      </c>
      <c r="AB2081" s="9">
        <f t="shared" si="291"/>
        <v>2347</v>
      </c>
      <c r="AC2081" s="9">
        <f t="shared" si="292"/>
        <v>547</v>
      </c>
      <c r="AD2081" s="9">
        <f t="shared" si="293"/>
        <v>391</v>
      </c>
      <c r="AE2081" s="44">
        <f t="shared" si="294"/>
        <v>1.9946080317840823E-5</v>
      </c>
      <c r="AF2081" s="9">
        <f t="shared" si="295"/>
        <v>137</v>
      </c>
      <c r="AG2081" s="9">
        <f t="shared" si="288"/>
        <v>218</v>
      </c>
      <c r="AH2081" s="44">
        <f t="shared" si="296"/>
        <v>2.1450904134036553E-5</v>
      </c>
      <c r="AI2081">
        <f>AA2081/'Totals and Drop Down Lists'!W$6*Inputs!E$37</f>
        <v>9188.4251840209417</v>
      </c>
      <c r="AJ2081">
        <f>AB2081/'Totals and Drop Down Lists'!X$6*Inputs!F$37</f>
        <v>7722.5387179304853</v>
      </c>
      <c r="AK2081">
        <f>AC2081/'Totals and Drop Down Lists'!Y$6*Inputs!G$37</f>
        <v>3606.0087691147751</v>
      </c>
      <c r="AL2081">
        <f>AD2081/'Totals and Drop Down Lists'!Z$6*Inputs!H$37</f>
        <v>3134.8429965676105</v>
      </c>
      <c r="AM2081">
        <f>AE2081/'Totals and Drop Down Lists'!AA$6*Inputs!I$37</f>
        <v>2483.0745809645209</v>
      </c>
      <c r="AN2081">
        <f>AF2081/'Totals and Drop Down Lists'!AB$6*Inputs!J$37</f>
        <v>2734.0669602272296</v>
      </c>
      <c r="AO2081">
        <f>AG2081/'Totals and Drop Down Lists'!AC$6*Inputs!K$37</f>
        <v>4059.939607041973</v>
      </c>
      <c r="AP2081">
        <f>AH2081/'Totals and Drop Down Lists'!AD$6*Inputs!L$37</f>
        <v>5048.0393188976423</v>
      </c>
      <c r="AQ2081">
        <f>IF(OR($D2081="51",$D2081="52",$D2081="61"),(AA2081/'Totals and Drop Down Lists'!W$4)*Inputs!E$38,0)</f>
        <v>0</v>
      </c>
      <c r="AR2081">
        <f>IF(OR($D2081="51",$D2081="52",$D2081="61"),(AB2081/'Totals and Drop Down Lists'!X$4)*Inputs!F$38,0)</f>
        <v>0</v>
      </c>
      <c r="AS2081">
        <f>IF(OR($D2081="51",$D2081="52",$D2081="61"),(AC2081/'Totals and Drop Down Lists'!Y$4)*Inputs!G$38,0)</f>
        <v>0</v>
      </c>
      <c r="AT2081">
        <f>IF(OR($D2081="51",$D2081="52",$D2081="61"),(AD2081/'Totals and Drop Down Lists'!Z$4)*Inputs!H$38,0)</f>
        <v>0</v>
      </c>
      <c r="AU2081">
        <f>IF(OR($D2081="51",$D2081="52",$D2081="61"),(AE2081/'Totals and Drop Down Lists'!AA$4)*Inputs!I$38,0)</f>
        <v>0</v>
      </c>
      <c r="AV2081">
        <f>IF(OR($D2081="51",$D2081="52",$D2081="61"),(AF2081/'Totals and Drop Down Lists'!AB$4)*Inputs!J$38,0)</f>
        <v>0</v>
      </c>
      <c r="AW2081">
        <f>IF(OR($D2081="51",$D2081="52",$D2081="61"),(AG2081/'Totals and Drop Down Lists'!AC$4)*Inputs!K$38,0)</f>
        <v>0</v>
      </c>
      <c r="AX2081">
        <f>IF(OR($D2081="51",$D2081="52",$D2081="61"),(AH2081/'Totals and Drop Down Lists'!AD$4)*Inputs!L$38,0)</f>
        <v>0</v>
      </c>
      <c r="AY2081">
        <f>IF(OR($D2081="51",$D2081="52",$D2081="61"),0,(AA2081/'Totals and Drop Down Lists'!W$5)*Inputs!E$39)</f>
        <v>0</v>
      </c>
      <c r="AZ2081">
        <f>IF(OR($D2081="51",$D2081="52",$D2081="61"),0,(AB2081/'Totals and Drop Down Lists'!X$5)*Inputs!F$39)</f>
        <v>0</v>
      </c>
      <c r="BA2081">
        <f>IF(OR($D2081="51",$D2081="52",$D2081="61"),0,(AC2081/'Totals and Drop Down Lists'!Y$5)*Inputs!G$39)</f>
        <v>0</v>
      </c>
      <c r="BB2081">
        <f>IF(OR($D2081="51",$D2081="52",$D2081="61"),0,(AD2081/'Totals and Drop Down Lists'!Z$5)*Inputs!H$39)</f>
        <v>0</v>
      </c>
      <c r="BC2081">
        <f>IF(OR($D2081="51",$D2081="52",$D2081="61"),0,(AE2081/'Totals and Drop Down Lists'!AA$5)*Inputs!I$39)</f>
        <v>0</v>
      </c>
      <c r="BD2081">
        <f>IF(OR($D2081="51",$D2081="52",$D2081="61"),0,(AF2081/'Totals and Drop Down Lists'!AB$5)*Inputs!J$39)</f>
        <v>0</v>
      </c>
      <c r="BE2081">
        <f>IF(OR($D2081="51",$D2081="52",$D2081="61"),0,(AG2081/'Totals and Drop Down Lists'!AC$5)*Inputs!K$39)</f>
        <v>0</v>
      </c>
      <c r="BF2081">
        <f>IF(OR($D2081="51",$D2081="52",$D2081="61"),0,(AH2081/'Totals and Drop Down Lists'!AD$5)*Inputs!L$39)</f>
        <v>0</v>
      </c>
      <c r="BG2081" s="10">
        <f t="shared" si="289"/>
        <v>37976.936134765179</v>
      </c>
    </row>
    <row r="2082" spans="1:59" ht="28.8">
      <c r="A2082" s="1" t="s">
        <v>7548</v>
      </c>
      <c r="B2082" s="1" t="s">
        <v>3327</v>
      </c>
      <c r="C2082" s="1" t="s">
        <v>1766</v>
      </c>
      <c r="D2082" s="1" t="s">
        <v>25</v>
      </c>
      <c r="E2082" s="1" t="s">
        <v>3424</v>
      </c>
      <c r="F2082" s="2">
        <v>9653</v>
      </c>
      <c r="G2082" s="2">
        <v>37</v>
      </c>
      <c r="H2082" s="2">
        <v>0</v>
      </c>
      <c r="I2082" s="2">
        <v>2405</v>
      </c>
      <c r="J2082" s="2">
        <v>3496</v>
      </c>
      <c r="K2082" s="2">
        <v>786</v>
      </c>
      <c r="L2082" s="2">
        <v>78</v>
      </c>
      <c r="M2082" s="2">
        <v>0</v>
      </c>
      <c r="N2082" s="2">
        <v>14</v>
      </c>
      <c r="O2082" s="2">
        <v>42</v>
      </c>
      <c r="P2082" s="2">
        <v>0</v>
      </c>
      <c r="Q2082" s="2">
        <v>0</v>
      </c>
      <c r="R2082" s="2">
        <v>556</v>
      </c>
      <c r="S2082" s="2">
        <v>189100</v>
      </c>
      <c r="T2082" s="2">
        <v>14267800</v>
      </c>
      <c r="U2082" s="2">
        <v>83</v>
      </c>
      <c r="V2082" s="2">
        <v>175</v>
      </c>
      <c r="W2082" s="2">
        <v>30</v>
      </c>
      <c r="X2082" s="2">
        <v>325</v>
      </c>
      <c r="Y2082" s="2">
        <v>45</v>
      </c>
      <c r="Z2082" s="2">
        <v>140</v>
      </c>
      <c r="AA2082" s="9">
        <f t="shared" si="290"/>
        <v>9653</v>
      </c>
      <c r="AB2082" s="9">
        <f t="shared" si="291"/>
        <v>2368</v>
      </c>
      <c r="AC2082" s="9">
        <f t="shared" si="292"/>
        <v>690</v>
      </c>
      <c r="AD2082" s="9">
        <f t="shared" si="293"/>
        <v>556</v>
      </c>
      <c r="AE2082" s="44">
        <f t="shared" si="294"/>
        <v>1.2341542811025306E-5</v>
      </c>
      <c r="AF2082" s="9">
        <f t="shared" si="295"/>
        <v>120</v>
      </c>
      <c r="AG2082" s="9">
        <f t="shared" si="288"/>
        <v>185</v>
      </c>
      <c r="AH2082" s="44">
        <f t="shared" si="296"/>
        <v>1.5476542219324831E-5</v>
      </c>
      <c r="AI2082">
        <f>AA2082/'Totals and Drop Down Lists'!W$6*Inputs!E$37</f>
        <v>8756.6263502176098</v>
      </c>
      <c r="AJ2082">
        <f>AB2082/'Totals and Drop Down Lists'!X$6*Inputs!F$37</f>
        <v>7791.6368487683803</v>
      </c>
      <c r="AK2082">
        <f>AC2082/'Totals and Drop Down Lists'!Y$6*Inputs!G$37</f>
        <v>4548.7130725579427</v>
      </c>
      <c r="AL2082">
        <f>AD2082/'Totals and Drop Down Lists'!Z$6*Inputs!H$37</f>
        <v>4457.7307061166021</v>
      </c>
      <c r="AM2082">
        <f>AE2082/'Totals and Drop Down Lists'!AA$6*Inputs!I$37</f>
        <v>1536.3906469649521</v>
      </c>
      <c r="AN2082">
        <f>AF2082/'Totals and Drop Down Lists'!AB$6*Inputs!J$37</f>
        <v>2394.8031768413693</v>
      </c>
      <c r="AO2082">
        <f>AG2082/'Totals and Drop Down Lists'!AC$6*Inputs!K$37</f>
        <v>3445.3615931319496</v>
      </c>
      <c r="AP2082">
        <f>AH2082/'Totals and Drop Down Lists'!AD$6*Inputs!L$37</f>
        <v>3642.0932728782668</v>
      </c>
      <c r="AQ2082">
        <f>IF(OR($D2082="51",$D2082="52",$D2082="61"),(AA2082/'Totals and Drop Down Lists'!W$4)*Inputs!E$38,0)</f>
        <v>0</v>
      </c>
      <c r="AR2082">
        <f>IF(OR($D2082="51",$D2082="52",$D2082="61"),(AB2082/'Totals and Drop Down Lists'!X$4)*Inputs!F$38,0)</f>
        <v>0</v>
      </c>
      <c r="AS2082">
        <f>IF(OR($D2082="51",$D2082="52",$D2082="61"),(AC2082/'Totals and Drop Down Lists'!Y$4)*Inputs!G$38,0)</f>
        <v>0</v>
      </c>
      <c r="AT2082">
        <f>IF(OR($D2082="51",$D2082="52",$D2082="61"),(AD2082/'Totals and Drop Down Lists'!Z$4)*Inputs!H$38,0)</f>
        <v>0</v>
      </c>
      <c r="AU2082">
        <f>IF(OR($D2082="51",$D2082="52",$D2082="61"),(AE2082/'Totals and Drop Down Lists'!AA$4)*Inputs!I$38,0)</f>
        <v>0</v>
      </c>
      <c r="AV2082">
        <f>IF(OR($D2082="51",$D2082="52",$D2082="61"),(AF2082/'Totals and Drop Down Lists'!AB$4)*Inputs!J$38,0)</f>
        <v>0</v>
      </c>
      <c r="AW2082">
        <f>IF(OR($D2082="51",$D2082="52",$D2082="61"),(AG2082/'Totals and Drop Down Lists'!AC$4)*Inputs!K$38,0)</f>
        <v>0</v>
      </c>
      <c r="AX2082">
        <f>IF(OR($D2082="51",$D2082="52",$D2082="61"),(AH2082/'Totals and Drop Down Lists'!AD$4)*Inputs!L$38,0)</f>
        <v>0</v>
      </c>
      <c r="AY2082">
        <f>IF(OR($D2082="51",$D2082="52",$D2082="61"),0,(AA2082/'Totals and Drop Down Lists'!W$5)*Inputs!E$39)</f>
        <v>0</v>
      </c>
      <c r="AZ2082">
        <f>IF(OR($D2082="51",$D2082="52",$D2082="61"),0,(AB2082/'Totals and Drop Down Lists'!X$5)*Inputs!F$39)</f>
        <v>0</v>
      </c>
      <c r="BA2082">
        <f>IF(OR($D2082="51",$D2082="52",$D2082="61"),0,(AC2082/'Totals and Drop Down Lists'!Y$5)*Inputs!G$39)</f>
        <v>0</v>
      </c>
      <c r="BB2082">
        <f>IF(OR($D2082="51",$D2082="52",$D2082="61"),0,(AD2082/'Totals and Drop Down Lists'!Z$5)*Inputs!H$39)</f>
        <v>0</v>
      </c>
      <c r="BC2082">
        <f>IF(OR($D2082="51",$D2082="52",$D2082="61"),0,(AE2082/'Totals and Drop Down Lists'!AA$5)*Inputs!I$39)</f>
        <v>0</v>
      </c>
      <c r="BD2082">
        <f>IF(OR($D2082="51",$D2082="52",$D2082="61"),0,(AF2082/'Totals and Drop Down Lists'!AB$5)*Inputs!J$39)</f>
        <v>0</v>
      </c>
      <c r="BE2082">
        <f>IF(OR($D2082="51",$D2082="52",$D2082="61"),0,(AG2082/'Totals and Drop Down Lists'!AC$5)*Inputs!K$39)</f>
        <v>0</v>
      </c>
      <c r="BF2082">
        <f>IF(OR($D2082="51",$D2082="52",$D2082="61"),0,(AH2082/'Totals and Drop Down Lists'!AD$5)*Inputs!L$39)</f>
        <v>0</v>
      </c>
      <c r="BG2082" s="10">
        <f t="shared" si="289"/>
        <v>36573.355667477073</v>
      </c>
    </row>
    <row r="2083" spans="1:59" ht="28.8">
      <c r="A2083" s="1" t="s">
        <v>7548</v>
      </c>
      <c r="B2083" s="1" t="s">
        <v>3327</v>
      </c>
      <c r="C2083" s="1" t="s">
        <v>1371</v>
      </c>
      <c r="D2083" s="1" t="s">
        <v>25</v>
      </c>
      <c r="E2083" s="1" t="s">
        <v>3425</v>
      </c>
      <c r="F2083" s="2">
        <v>19052</v>
      </c>
      <c r="G2083" s="2">
        <v>274</v>
      </c>
      <c r="H2083" s="2">
        <v>8</v>
      </c>
      <c r="I2083" s="2">
        <v>5522</v>
      </c>
      <c r="J2083" s="2">
        <v>7635</v>
      </c>
      <c r="K2083" s="2">
        <v>2189</v>
      </c>
      <c r="L2083" s="2">
        <v>92</v>
      </c>
      <c r="M2083" s="2">
        <v>6</v>
      </c>
      <c r="N2083" s="2">
        <v>0</v>
      </c>
      <c r="O2083" s="2">
        <v>93</v>
      </c>
      <c r="P2083" s="2">
        <v>0</v>
      </c>
      <c r="Q2083" s="2">
        <v>4</v>
      </c>
      <c r="R2083" s="2">
        <v>506</v>
      </c>
      <c r="S2083" s="2">
        <v>1040900</v>
      </c>
      <c r="T2083" s="2">
        <v>57771200</v>
      </c>
      <c r="U2083" s="2">
        <v>134</v>
      </c>
      <c r="V2083" s="2">
        <v>187</v>
      </c>
      <c r="W2083" s="2">
        <v>34</v>
      </c>
      <c r="X2083" s="2">
        <v>564</v>
      </c>
      <c r="Y2083" s="2">
        <v>105</v>
      </c>
      <c r="Z2083" s="2">
        <v>315</v>
      </c>
      <c r="AA2083" s="9">
        <f t="shared" si="290"/>
        <v>19052</v>
      </c>
      <c r="AB2083" s="9">
        <f t="shared" si="291"/>
        <v>5240</v>
      </c>
      <c r="AC2083" s="9">
        <f t="shared" si="292"/>
        <v>701</v>
      </c>
      <c r="AD2083" s="9">
        <f t="shared" si="293"/>
        <v>506</v>
      </c>
      <c r="AE2083" s="44">
        <f t="shared" si="294"/>
        <v>4.3830685977572833E-5</v>
      </c>
      <c r="AF2083" s="9">
        <f t="shared" si="295"/>
        <v>343</v>
      </c>
      <c r="AG2083" s="9">
        <f t="shared" si="288"/>
        <v>420</v>
      </c>
      <c r="AH2083" s="44">
        <f t="shared" si="296"/>
        <v>4.4806095157141523E-5</v>
      </c>
      <c r="AI2083">
        <f>AA2083/'Totals and Drop Down Lists'!W$6*Inputs!E$37</f>
        <v>17282.839037019152</v>
      </c>
      <c r="AJ2083">
        <f>AB2083/'Totals and Drop Down Lists'!X$6*Inputs!F$37</f>
        <v>17241.628837646247</v>
      </c>
      <c r="AK2083">
        <f>AC2083/'Totals and Drop Down Lists'!Y$6*Inputs!G$37</f>
        <v>4621.228788207417</v>
      </c>
      <c r="AL2083">
        <f>AD2083/'Totals and Drop Down Lists'!Z$6*Inputs!H$37</f>
        <v>4056.855642616908</v>
      </c>
      <c r="AM2083">
        <f>AE2083/'Totals and Drop Down Lists'!AA$6*Inputs!I$37</f>
        <v>5456.4536231111806</v>
      </c>
      <c r="AN2083">
        <f>AF2083/'Totals and Drop Down Lists'!AB$6*Inputs!J$37</f>
        <v>6845.1457471382464</v>
      </c>
      <c r="AO2083">
        <f>AG2083/'Totals and Drop Down Lists'!AC$6*Inputs!K$37</f>
        <v>7821.9019952184799</v>
      </c>
      <c r="AP2083">
        <f>AH2083/'Totals and Drop Down Lists'!AD$6*Inputs!L$37</f>
        <v>10544.214298204381</v>
      </c>
      <c r="AQ2083">
        <f>IF(OR($D2083="51",$D2083="52",$D2083="61"),(AA2083/'Totals and Drop Down Lists'!W$4)*Inputs!E$38,0)</f>
        <v>0</v>
      </c>
      <c r="AR2083">
        <f>IF(OR($D2083="51",$D2083="52",$D2083="61"),(AB2083/'Totals and Drop Down Lists'!X$4)*Inputs!F$38,0)</f>
        <v>0</v>
      </c>
      <c r="AS2083">
        <f>IF(OR($D2083="51",$D2083="52",$D2083="61"),(AC2083/'Totals and Drop Down Lists'!Y$4)*Inputs!G$38,0)</f>
        <v>0</v>
      </c>
      <c r="AT2083">
        <f>IF(OR($D2083="51",$D2083="52",$D2083="61"),(AD2083/'Totals and Drop Down Lists'!Z$4)*Inputs!H$38,0)</f>
        <v>0</v>
      </c>
      <c r="AU2083">
        <f>IF(OR($D2083="51",$D2083="52",$D2083="61"),(AE2083/'Totals and Drop Down Lists'!AA$4)*Inputs!I$38,0)</f>
        <v>0</v>
      </c>
      <c r="AV2083">
        <f>IF(OR($D2083="51",$D2083="52",$D2083="61"),(AF2083/'Totals and Drop Down Lists'!AB$4)*Inputs!J$38,0)</f>
        <v>0</v>
      </c>
      <c r="AW2083">
        <f>IF(OR($D2083="51",$D2083="52",$D2083="61"),(AG2083/'Totals and Drop Down Lists'!AC$4)*Inputs!K$38,0)</f>
        <v>0</v>
      </c>
      <c r="AX2083">
        <f>IF(OR($D2083="51",$D2083="52",$D2083="61"),(AH2083/'Totals and Drop Down Lists'!AD$4)*Inputs!L$38,0)</f>
        <v>0</v>
      </c>
      <c r="AY2083">
        <f>IF(OR($D2083="51",$D2083="52",$D2083="61"),0,(AA2083/'Totals and Drop Down Lists'!W$5)*Inputs!E$39)</f>
        <v>0</v>
      </c>
      <c r="AZ2083">
        <f>IF(OR($D2083="51",$D2083="52",$D2083="61"),0,(AB2083/'Totals and Drop Down Lists'!X$5)*Inputs!F$39)</f>
        <v>0</v>
      </c>
      <c r="BA2083">
        <f>IF(OR($D2083="51",$D2083="52",$D2083="61"),0,(AC2083/'Totals and Drop Down Lists'!Y$5)*Inputs!G$39)</f>
        <v>0</v>
      </c>
      <c r="BB2083">
        <f>IF(OR($D2083="51",$D2083="52",$D2083="61"),0,(AD2083/'Totals and Drop Down Lists'!Z$5)*Inputs!H$39)</f>
        <v>0</v>
      </c>
      <c r="BC2083">
        <f>IF(OR($D2083="51",$D2083="52",$D2083="61"),0,(AE2083/'Totals and Drop Down Lists'!AA$5)*Inputs!I$39)</f>
        <v>0</v>
      </c>
      <c r="BD2083">
        <f>IF(OR($D2083="51",$D2083="52",$D2083="61"),0,(AF2083/'Totals and Drop Down Lists'!AB$5)*Inputs!J$39)</f>
        <v>0</v>
      </c>
      <c r="BE2083">
        <f>IF(OR($D2083="51",$D2083="52",$D2083="61"),0,(AG2083/'Totals and Drop Down Lists'!AC$5)*Inputs!K$39)</f>
        <v>0</v>
      </c>
      <c r="BF2083">
        <f>IF(OR($D2083="51",$D2083="52",$D2083="61"),0,(AH2083/'Totals and Drop Down Lists'!AD$5)*Inputs!L$39)</f>
        <v>0</v>
      </c>
      <c r="BG2083" s="10">
        <f t="shared" si="289"/>
        <v>73870.267969162</v>
      </c>
    </row>
    <row r="2084" spans="1:59" ht="28.8">
      <c r="A2084" s="1" t="s">
        <v>7548</v>
      </c>
      <c r="B2084" s="1" t="s">
        <v>3327</v>
      </c>
      <c r="C2084" s="1" t="s">
        <v>3426</v>
      </c>
      <c r="D2084" s="1" t="s">
        <v>25</v>
      </c>
      <c r="E2084" s="1" t="s">
        <v>3427</v>
      </c>
      <c r="F2084" s="2">
        <v>12554</v>
      </c>
      <c r="G2084" s="2">
        <v>107</v>
      </c>
      <c r="H2084" s="2">
        <v>0</v>
      </c>
      <c r="I2084" s="2">
        <v>2744</v>
      </c>
      <c r="J2084" s="2">
        <v>4797</v>
      </c>
      <c r="K2084" s="2">
        <v>1220</v>
      </c>
      <c r="L2084" s="2">
        <v>67</v>
      </c>
      <c r="M2084" s="2">
        <v>0</v>
      </c>
      <c r="N2084" s="2">
        <v>0</v>
      </c>
      <c r="O2084" s="2">
        <v>89</v>
      </c>
      <c r="P2084" s="2">
        <v>18</v>
      </c>
      <c r="Q2084" s="2">
        <v>0</v>
      </c>
      <c r="R2084" s="2">
        <v>421</v>
      </c>
      <c r="S2084" s="2">
        <v>386900</v>
      </c>
      <c r="T2084" s="2">
        <v>30629500</v>
      </c>
      <c r="U2084" s="2">
        <v>203</v>
      </c>
      <c r="V2084" s="2">
        <v>59</v>
      </c>
      <c r="W2084" s="2">
        <v>80</v>
      </c>
      <c r="X2084" s="2">
        <v>304</v>
      </c>
      <c r="Y2084" s="2">
        <v>14</v>
      </c>
      <c r="Z2084" s="2">
        <v>224</v>
      </c>
      <c r="AA2084" s="9">
        <f t="shared" si="290"/>
        <v>12554</v>
      </c>
      <c r="AB2084" s="9">
        <f t="shared" si="291"/>
        <v>2637</v>
      </c>
      <c r="AC2084" s="9">
        <f t="shared" si="292"/>
        <v>595</v>
      </c>
      <c r="AD2084" s="9">
        <f t="shared" si="293"/>
        <v>421</v>
      </c>
      <c r="AE2084" s="44">
        <f t="shared" si="294"/>
        <v>2.1669342242880454E-5</v>
      </c>
      <c r="AF2084" s="9">
        <f t="shared" si="295"/>
        <v>165</v>
      </c>
      <c r="AG2084" s="9">
        <f t="shared" si="288"/>
        <v>238</v>
      </c>
      <c r="AH2084" s="44">
        <f t="shared" si="296"/>
        <v>2.2522580900674733E-5</v>
      </c>
      <c r="AI2084">
        <f>AA2084/'Totals and Drop Down Lists'!W$6*Inputs!E$37</f>
        <v>11388.240671359355</v>
      </c>
      <c r="AJ2084">
        <f>AB2084/'Totals and Drop Down Lists'!X$6*Inputs!F$37</f>
        <v>8676.7510009299913</v>
      </c>
      <c r="AK2084">
        <f>AC2084/'Totals and Drop Down Lists'!Y$6*Inputs!G$37</f>
        <v>3922.4409828579364</v>
      </c>
      <c r="AL2084">
        <f>AD2084/'Totals and Drop Down Lists'!Z$6*Inputs!H$37</f>
        <v>3375.3680346674273</v>
      </c>
      <c r="AM2084">
        <f>AE2084/'Totals and Drop Down Lists'!AA$6*Inputs!I$37</f>
        <v>2697.6023385100743</v>
      </c>
      <c r="AN2084">
        <f>AF2084/'Totals and Drop Down Lists'!AB$6*Inputs!J$37</f>
        <v>3292.8543681568826</v>
      </c>
      <c r="AO2084">
        <f>AG2084/'Totals and Drop Down Lists'!AC$6*Inputs!K$37</f>
        <v>4432.4111306238046</v>
      </c>
      <c r="AP2084">
        <f>AH2084/'Totals and Drop Down Lists'!AD$6*Inputs!L$37</f>
        <v>5300.2369149213309</v>
      </c>
      <c r="AQ2084">
        <f>IF(OR($D2084="51",$D2084="52",$D2084="61"),(AA2084/'Totals and Drop Down Lists'!W$4)*Inputs!E$38,0)</f>
        <v>0</v>
      </c>
      <c r="AR2084">
        <f>IF(OR($D2084="51",$D2084="52",$D2084="61"),(AB2084/'Totals and Drop Down Lists'!X$4)*Inputs!F$38,0)</f>
        <v>0</v>
      </c>
      <c r="AS2084">
        <f>IF(OR($D2084="51",$D2084="52",$D2084="61"),(AC2084/'Totals and Drop Down Lists'!Y$4)*Inputs!G$38,0)</f>
        <v>0</v>
      </c>
      <c r="AT2084">
        <f>IF(OR($D2084="51",$D2084="52",$D2084="61"),(AD2084/'Totals and Drop Down Lists'!Z$4)*Inputs!H$38,0)</f>
        <v>0</v>
      </c>
      <c r="AU2084">
        <f>IF(OR($D2084="51",$D2084="52",$D2084="61"),(AE2084/'Totals and Drop Down Lists'!AA$4)*Inputs!I$38,0)</f>
        <v>0</v>
      </c>
      <c r="AV2084">
        <f>IF(OR($D2084="51",$D2084="52",$D2084="61"),(AF2084/'Totals and Drop Down Lists'!AB$4)*Inputs!J$38,0)</f>
        <v>0</v>
      </c>
      <c r="AW2084">
        <f>IF(OR($D2084="51",$D2084="52",$D2084="61"),(AG2084/'Totals and Drop Down Lists'!AC$4)*Inputs!K$38,0)</f>
        <v>0</v>
      </c>
      <c r="AX2084">
        <f>IF(OR($D2084="51",$D2084="52",$D2084="61"),(AH2084/'Totals and Drop Down Lists'!AD$4)*Inputs!L$38,0)</f>
        <v>0</v>
      </c>
      <c r="AY2084">
        <f>IF(OR($D2084="51",$D2084="52",$D2084="61"),0,(AA2084/'Totals and Drop Down Lists'!W$5)*Inputs!E$39)</f>
        <v>0</v>
      </c>
      <c r="AZ2084">
        <f>IF(OR($D2084="51",$D2084="52",$D2084="61"),0,(AB2084/'Totals and Drop Down Lists'!X$5)*Inputs!F$39)</f>
        <v>0</v>
      </c>
      <c r="BA2084">
        <f>IF(OR($D2084="51",$D2084="52",$D2084="61"),0,(AC2084/'Totals and Drop Down Lists'!Y$5)*Inputs!G$39)</f>
        <v>0</v>
      </c>
      <c r="BB2084">
        <f>IF(OR($D2084="51",$D2084="52",$D2084="61"),0,(AD2084/'Totals and Drop Down Lists'!Z$5)*Inputs!H$39)</f>
        <v>0</v>
      </c>
      <c r="BC2084">
        <f>IF(OR($D2084="51",$D2084="52",$D2084="61"),0,(AE2084/'Totals and Drop Down Lists'!AA$5)*Inputs!I$39)</f>
        <v>0</v>
      </c>
      <c r="BD2084">
        <f>IF(OR($D2084="51",$D2084="52",$D2084="61"),0,(AF2084/'Totals and Drop Down Lists'!AB$5)*Inputs!J$39)</f>
        <v>0</v>
      </c>
      <c r="BE2084">
        <f>IF(OR($D2084="51",$D2084="52",$D2084="61"),0,(AG2084/'Totals and Drop Down Lists'!AC$5)*Inputs!K$39)</f>
        <v>0</v>
      </c>
      <c r="BF2084">
        <f>IF(OR($D2084="51",$D2084="52",$D2084="61"),0,(AH2084/'Totals and Drop Down Lists'!AD$5)*Inputs!L$39)</f>
        <v>0</v>
      </c>
      <c r="BG2084" s="10">
        <f t="shared" si="289"/>
        <v>43085.905442026808</v>
      </c>
    </row>
    <row r="2085" spans="1:59" ht="28.8">
      <c r="A2085" s="1" t="s">
        <v>7548</v>
      </c>
      <c r="B2085" s="1" t="s">
        <v>3327</v>
      </c>
      <c r="C2085" s="1" t="s">
        <v>3428</v>
      </c>
      <c r="D2085" s="1" t="s">
        <v>25</v>
      </c>
      <c r="E2085" s="1" t="s">
        <v>3429</v>
      </c>
      <c r="F2085" s="2">
        <v>28122</v>
      </c>
      <c r="G2085" s="2">
        <v>316</v>
      </c>
      <c r="H2085" s="2">
        <v>30</v>
      </c>
      <c r="I2085" s="2">
        <v>8742</v>
      </c>
      <c r="J2085" s="2">
        <v>8710</v>
      </c>
      <c r="K2085" s="2">
        <v>3481</v>
      </c>
      <c r="L2085" s="2">
        <v>48</v>
      </c>
      <c r="M2085" s="2">
        <v>35</v>
      </c>
      <c r="N2085" s="2">
        <v>0</v>
      </c>
      <c r="O2085" s="2">
        <v>200</v>
      </c>
      <c r="P2085" s="2">
        <v>1</v>
      </c>
      <c r="Q2085" s="2">
        <v>13</v>
      </c>
      <c r="R2085" s="2">
        <v>791</v>
      </c>
      <c r="S2085" s="2">
        <v>1612400</v>
      </c>
      <c r="T2085" s="2">
        <v>84931400</v>
      </c>
      <c r="U2085" s="2">
        <v>119</v>
      </c>
      <c r="V2085" s="2">
        <v>353</v>
      </c>
      <c r="W2085" s="2">
        <v>10</v>
      </c>
      <c r="X2085" s="2">
        <v>933</v>
      </c>
      <c r="Y2085" s="2">
        <v>148</v>
      </c>
      <c r="Z2085" s="2">
        <v>440</v>
      </c>
      <c r="AA2085" s="9">
        <f t="shared" si="290"/>
        <v>28122</v>
      </c>
      <c r="AB2085" s="9">
        <f t="shared" si="291"/>
        <v>8396</v>
      </c>
      <c r="AC2085" s="9">
        <f t="shared" si="292"/>
        <v>1088</v>
      </c>
      <c r="AD2085" s="9">
        <f t="shared" si="293"/>
        <v>791</v>
      </c>
      <c r="AE2085" s="44">
        <f t="shared" si="294"/>
        <v>9.7159590901516353E-5</v>
      </c>
      <c r="AF2085" s="9">
        <f t="shared" si="295"/>
        <v>570</v>
      </c>
      <c r="AG2085" s="9">
        <f t="shared" si="288"/>
        <v>588</v>
      </c>
      <c r="AH2085" s="44">
        <f t="shared" si="296"/>
        <v>8.7440831875683657E-5</v>
      </c>
      <c r="AI2085">
        <f>AA2085/'Totals and Drop Down Lists'!W$6*Inputs!E$37</f>
        <v>25510.602529868393</v>
      </c>
      <c r="AJ2085">
        <f>AB2085/'Totals and Drop Down Lists'!X$6*Inputs!F$37</f>
        <v>27626.090786427081</v>
      </c>
      <c r="AK2085">
        <f>AC2085/'Totals and Drop Down Lists'!Y$6*Inputs!G$37</f>
        <v>7172.4635115116544</v>
      </c>
      <c r="AL2085">
        <f>AD2085/'Totals and Drop Down Lists'!Z$6*Inputs!H$37</f>
        <v>6341.8435045651659</v>
      </c>
      <c r="AM2085">
        <f>AE2085/'Totals and Drop Down Lists'!AA$6*Inputs!I$37</f>
        <v>12095.334352417916</v>
      </c>
      <c r="AN2085">
        <f>AF2085/'Totals and Drop Down Lists'!AB$6*Inputs!J$37</f>
        <v>11375.315089996502</v>
      </c>
      <c r="AO2085">
        <f>AG2085/'Totals and Drop Down Lists'!AC$6*Inputs!K$37</f>
        <v>10950.662793305872</v>
      </c>
      <c r="AP2085">
        <f>AH2085/'Totals and Drop Down Lists'!AD$6*Inputs!L$37</f>
        <v>20577.443012538766</v>
      </c>
      <c r="AQ2085">
        <f>IF(OR($D2085="51",$D2085="52",$D2085="61"),(AA2085/'Totals and Drop Down Lists'!W$4)*Inputs!E$38,0)</f>
        <v>0</v>
      </c>
      <c r="AR2085">
        <f>IF(OR($D2085="51",$D2085="52",$D2085="61"),(AB2085/'Totals and Drop Down Lists'!X$4)*Inputs!F$38,0)</f>
        <v>0</v>
      </c>
      <c r="AS2085">
        <f>IF(OR($D2085="51",$D2085="52",$D2085="61"),(AC2085/'Totals and Drop Down Lists'!Y$4)*Inputs!G$38,0)</f>
        <v>0</v>
      </c>
      <c r="AT2085">
        <f>IF(OR($D2085="51",$D2085="52",$D2085="61"),(AD2085/'Totals and Drop Down Lists'!Z$4)*Inputs!H$38,0)</f>
        <v>0</v>
      </c>
      <c r="AU2085">
        <f>IF(OR($D2085="51",$D2085="52",$D2085="61"),(AE2085/'Totals and Drop Down Lists'!AA$4)*Inputs!I$38,0)</f>
        <v>0</v>
      </c>
      <c r="AV2085">
        <f>IF(OR($D2085="51",$D2085="52",$D2085="61"),(AF2085/'Totals and Drop Down Lists'!AB$4)*Inputs!J$38,0)</f>
        <v>0</v>
      </c>
      <c r="AW2085">
        <f>IF(OR($D2085="51",$D2085="52",$D2085="61"),(AG2085/'Totals and Drop Down Lists'!AC$4)*Inputs!K$38,0)</f>
        <v>0</v>
      </c>
      <c r="AX2085">
        <f>IF(OR($D2085="51",$D2085="52",$D2085="61"),(AH2085/'Totals and Drop Down Lists'!AD$4)*Inputs!L$38,0)</f>
        <v>0</v>
      </c>
      <c r="AY2085">
        <f>IF(OR($D2085="51",$D2085="52",$D2085="61"),0,(AA2085/'Totals and Drop Down Lists'!W$5)*Inputs!E$39)</f>
        <v>0</v>
      </c>
      <c r="AZ2085">
        <f>IF(OR($D2085="51",$D2085="52",$D2085="61"),0,(AB2085/'Totals and Drop Down Lists'!X$5)*Inputs!F$39)</f>
        <v>0</v>
      </c>
      <c r="BA2085">
        <f>IF(OR($D2085="51",$D2085="52",$D2085="61"),0,(AC2085/'Totals and Drop Down Lists'!Y$5)*Inputs!G$39)</f>
        <v>0</v>
      </c>
      <c r="BB2085">
        <f>IF(OR($D2085="51",$D2085="52",$D2085="61"),0,(AD2085/'Totals and Drop Down Lists'!Z$5)*Inputs!H$39)</f>
        <v>0</v>
      </c>
      <c r="BC2085">
        <f>IF(OR($D2085="51",$D2085="52",$D2085="61"),0,(AE2085/'Totals and Drop Down Lists'!AA$5)*Inputs!I$39)</f>
        <v>0</v>
      </c>
      <c r="BD2085">
        <f>IF(OR($D2085="51",$D2085="52",$D2085="61"),0,(AF2085/'Totals and Drop Down Lists'!AB$5)*Inputs!J$39)</f>
        <v>0</v>
      </c>
      <c r="BE2085">
        <f>IF(OR($D2085="51",$D2085="52",$D2085="61"),0,(AG2085/'Totals and Drop Down Lists'!AC$5)*Inputs!K$39)</f>
        <v>0</v>
      </c>
      <c r="BF2085">
        <f>IF(OR($D2085="51",$D2085="52",$D2085="61"),0,(AH2085/'Totals and Drop Down Lists'!AD$5)*Inputs!L$39)</f>
        <v>0</v>
      </c>
      <c r="BG2085" s="10">
        <f t="shared" si="289"/>
        <v>121649.75558063135</v>
      </c>
    </row>
    <row r="2086" spans="1:59" ht="28.8">
      <c r="A2086" s="1" t="s">
        <v>7549</v>
      </c>
      <c r="B2086" s="1" t="s">
        <v>1845</v>
      </c>
      <c r="C2086" s="1" t="s">
        <v>1846</v>
      </c>
      <c r="D2086" s="1" t="s">
        <v>10</v>
      </c>
      <c r="E2086" s="1" t="s">
        <v>1847</v>
      </c>
      <c r="F2086" s="2">
        <v>44354</v>
      </c>
      <c r="G2086" s="2">
        <v>273</v>
      </c>
      <c r="H2086" s="2">
        <v>7</v>
      </c>
      <c r="I2086" s="2">
        <v>9310</v>
      </c>
      <c r="J2086" s="2">
        <v>17739</v>
      </c>
      <c r="K2086" s="2">
        <v>9239</v>
      </c>
      <c r="L2086" s="2">
        <v>188</v>
      </c>
      <c r="M2086" s="2">
        <v>22</v>
      </c>
      <c r="N2086" s="2">
        <v>0</v>
      </c>
      <c r="O2086" s="2">
        <v>463</v>
      </c>
      <c r="P2086" s="2">
        <v>102</v>
      </c>
      <c r="Q2086" s="2">
        <v>11</v>
      </c>
      <c r="R2086" s="2">
        <v>710</v>
      </c>
      <c r="S2086" s="2">
        <v>7459900</v>
      </c>
      <c r="T2086" s="2">
        <v>348079800</v>
      </c>
      <c r="U2086" s="2">
        <v>2180</v>
      </c>
      <c r="V2086" s="2">
        <v>330</v>
      </c>
      <c r="W2086" s="2">
        <v>120</v>
      </c>
      <c r="X2086" s="2">
        <v>1330</v>
      </c>
      <c r="Y2086" s="2">
        <v>140</v>
      </c>
      <c r="Z2086" s="2">
        <v>825</v>
      </c>
      <c r="AA2086" s="9">
        <f t="shared" si="290"/>
        <v>44354</v>
      </c>
      <c r="AB2086" s="9">
        <f t="shared" si="291"/>
        <v>9030</v>
      </c>
      <c r="AC2086" s="9">
        <f t="shared" si="292"/>
        <v>1496</v>
      </c>
      <c r="AD2086" s="9">
        <f t="shared" si="293"/>
        <v>710</v>
      </c>
      <c r="AE2086" s="44">
        <f t="shared" si="294"/>
        <v>3.3605981691007674E-4</v>
      </c>
      <c r="AF2086" s="9">
        <f t="shared" si="295"/>
        <v>880</v>
      </c>
      <c r="AG2086" s="9">
        <f t="shared" si="288"/>
        <v>965</v>
      </c>
      <c r="AH2086" s="44">
        <f t="shared" si="296"/>
        <v>1.8701404895881863E-4</v>
      </c>
      <c r="AI2086">
        <f>AA2086/'Totals and Drop Down Lists'!W$6*Inputs!E$37</f>
        <v>40235.305618724939</v>
      </c>
      <c r="AJ2086">
        <f>AB2086/'Totals and Drop Down Lists'!X$6*Inputs!F$37</f>
        <v>29712.196260294968</v>
      </c>
      <c r="AK2086">
        <f>AC2086/'Totals and Drop Down Lists'!Y$6*Inputs!G$37</f>
        <v>9862.1373283285247</v>
      </c>
      <c r="AL2086">
        <f>AD2086/'Totals and Drop Down Lists'!Z$6*Inputs!H$37</f>
        <v>5692.4259016956612</v>
      </c>
      <c r="AM2086">
        <f>AE2086/'Totals and Drop Down Lists'!AA$6*Inputs!I$37</f>
        <v>41835.868288699116</v>
      </c>
      <c r="AN2086">
        <f>AF2086/'Totals and Drop Down Lists'!AB$6*Inputs!J$37</f>
        <v>17561.889963503374</v>
      </c>
      <c r="AO2086">
        <f>AG2086/'Totals and Drop Down Lists'!AC$6*Inputs!K$37</f>
        <v>17971.751012823413</v>
      </c>
      <c r="AP2086">
        <f>AH2086/'Totals and Drop Down Lists'!AD$6*Inputs!L$37</f>
        <v>44009.999132503537</v>
      </c>
      <c r="AQ2086">
        <f>IF(OR($D2086="51",$D2086="52",$D2086="61"),(AA2086/'Totals and Drop Down Lists'!W$4)*Inputs!E$38,0)</f>
        <v>0</v>
      </c>
      <c r="AR2086">
        <f>IF(OR($D2086="51",$D2086="52",$D2086="61"),(AB2086/'Totals and Drop Down Lists'!X$4)*Inputs!F$38,0)</f>
        <v>0</v>
      </c>
      <c r="AS2086">
        <f>IF(OR($D2086="51",$D2086="52",$D2086="61"),(AC2086/'Totals and Drop Down Lists'!Y$4)*Inputs!G$38,0)</f>
        <v>0</v>
      </c>
      <c r="AT2086">
        <f>IF(OR($D2086="51",$D2086="52",$D2086="61"),(AD2086/'Totals and Drop Down Lists'!Z$4)*Inputs!H$38,0)</f>
        <v>0</v>
      </c>
      <c r="AU2086">
        <f>IF(OR($D2086="51",$D2086="52",$D2086="61"),(AE2086/'Totals and Drop Down Lists'!AA$4)*Inputs!I$38,0)</f>
        <v>0</v>
      </c>
      <c r="AV2086">
        <f>IF(OR($D2086="51",$D2086="52",$D2086="61"),(AF2086/'Totals and Drop Down Lists'!AB$4)*Inputs!J$38,0)</f>
        <v>0</v>
      </c>
      <c r="AW2086">
        <f>IF(OR($D2086="51",$D2086="52",$D2086="61"),(AG2086/'Totals and Drop Down Lists'!AC$4)*Inputs!K$38,0)</f>
        <v>0</v>
      </c>
      <c r="AX2086">
        <f>IF(OR($D2086="51",$D2086="52",$D2086="61"),(AH2086/'Totals and Drop Down Lists'!AD$4)*Inputs!L$38,0)</f>
        <v>0</v>
      </c>
      <c r="AY2086">
        <f>IF(OR($D2086="51",$D2086="52",$D2086="61"),0,(AA2086/'Totals and Drop Down Lists'!W$5)*Inputs!E$39)</f>
        <v>0</v>
      </c>
      <c r="AZ2086">
        <f>IF(OR($D2086="51",$D2086="52",$D2086="61"),0,(AB2086/'Totals and Drop Down Lists'!X$5)*Inputs!F$39)</f>
        <v>0</v>
      </c>
      <c r="BA2086">
        <f>IF(OR($D2086="51",$D2086="52",$D2086="61"),0,(AC2086/'Totals and Drop Down Lists'!Y$5)*Inputs!G$39)</f>
        <v>0</v>
      </c>
      <c r="BB2086">
        <f>IF(OR($D2086="51",$D2086="52",$D2086="61"),0,(AD2086/'Totals and Drop Down Lists'!Z$5)*Inputs!H$39)</f>
        <v>0</v>
      </c>
      <c r="BC2086">
        <f>IF(OR($D2086="51",$D2086="52",$D2086="61"),0,(AE2086/'Totals and Drop Down Lists'!AA$5)*Inputs!I$39)</f>
        <v>0</v>
      </c>
      <c r="BD2086">
        <f>IF(OR($D2086="51",$D2086="52",$D2086="61"),0,(AF2086/'Totals and Drop Down Lists'!AB$5)*Inputs!J$39)</f>
        <v>0</v>
      </c>
      <c r="BE2086">
        <f>IF(OR($D2086="51",$D2086="52",$D2086="61"),0,(AG2086/'Totals and Drop Down Lists'!AC$5)*Inputs!K$39)</f>
        <v>0</v>
      </c>
      <c r="BF2086">
        <f>IF(OR($D2086="51",$D2086="52",$D2086="61"),0,(AH2086/'Totals and Drop Down Lists'!AD$5)*Inputs!L$39)</f>
        <v>0</v>
      </c>
      <c r="BG2086" s="10">
        <f t="shared" si="289"/>
        <v>206881.57350657351</v>
      </c>
    </row>
    <row r="2087" spans="1:59" ht="28.8">
      <c r="A2087" s="1" t="s">
        <v>7549</v>
      </c>
      <c r="B2087" s="1" t="s">
        <v>1845</v>
      </c>
      <c r="C2087" s="1" t="s">
        <v>1848</v>
      </c>
      <c r="D2087" s="1" t="s">
        <v>10</v>
      </c>
      <c r="E2087" s="1" t="s">
        <v>1849</v>
      </c>
      <c r="F2087" s="2">
        <v>69004</v>
      </c>
      <c r="G2087" s="2">
        <v>709</v>
      </c>
      <c r="H2087" s="2">
        <v>75</v>
      </c>
      <c r="I2087" s="2">
        <v>16480</v>
      </c>
      <c r="J2087" s="2">
        <v>26382</v>
      </c>
      <c r="K2087" s="2">
        <v>11921</v>
      </c>
      <c r="L2087" s="2">
        <v>184</v>
      </c>
      <c r="M2087" s="2">
        <v>0</v>
      </c>
      <c r="N2087" s="2">
        <v>18</v>
      </c>
      <c r="O2087" s="2">
        <v>322</v>
      </c>
      <c r="P2087" s="2">
        <v>68</v>
      </c>
      <c r="Q2087" s="2">
        <v>51</v>
      </c>
      <c r="R2087" s="2">
        <v>1483</v>
      </c>
      <c r="S2087" s="2">
        <v>9721800</v>
      </c>
      <c r="T2087" s="2">
        <v>417074900</v>
      </c>
      <c r="U2087" s="2">
        <v>2606</v>
      </c>
      <c r="V2087" s="2">
        <v>694</v>
      </c>
      <c r="W2087" s="2">
        <v>25</v>
      </c>
      <c r="X2087" s="2">
        <v>2555</v>
      </c>
      <c r="Y2087" s="2">
        <v>115</v>
      </c>
      <c r="Z2087" s="2">
        <v>1710</v>
      </c>
      <c r="AA2087" s="9">
        <f t="shared" si="290"/>
        <v>69004</v>
      </c>
      <c r="AB2087" s="9">
        <f t="shared" si="291"/>
        <v>15696</v>
      </c>
      <c r="AC2087" s="9">
        <f t="shared" si="292"/>
        <v>2126</v>
      </c>
      <c r="AD2087" s="9">
        <f t="shared" si="293"/>
        <v>1483</v>
      </c>
      <c r="AE2087" s="44">
        <f t="shared" si="294"/>
        <v>3.7619536973786794E-4</v>
      </c>
      <c r="AF2087" s="9">
        <f t="shared" si="295"/>
        <v>1836</v>
      </c>
      <c r="AG2087" s="9">
        <f t="shared" si="288"/>
        <v>1825</v>
      </c>
      <c r="AH2087" s="44">
        <f t="shared" si="296"/>
        <v>3.0684491250736759E-4</v>
      </c>
      <c r="AI2087">
        <f>AA2087/'Totals and Drop Down Lists'!W$6*Inputs!E$37</f>
        <v>62596.316654969014</v>
      </c>
      <c r="AJ2087">
        <f>AB2087/'Totals and Drop Down Lists'!X$6*Inputs!F$37</f>
        <v>51645.917220552576</v>
      </c>
      <c r="AK2087">
        <f>AC2087/'Totals and Drop Down Lists'!Y$6*Inputs!G$37</f>
        <v>14015.310133707515</v>
      </c>
      <c r="AL2087">
        <f>AD2087/'Totals and Drop Down Lists'!Z$6*Inputs!H$37</f>
        <v>11889.954383400938</v>
      </c>
      <c r="AM2087">
        <f>AE2087/'Totals and Drop Down Lists'!AA$6*Inputs!I$37</f>
        <v>46832.317186506181</v>
      </c>
      <c r="AN2087">
        <f>AF2087/'Totals and Drop Down Lists'!AB$6*Inputs!J$37</f>
        <v>36640.488605672952</v>
      </c>
      <c r="AO2087">
        <f>AG2087/'Totals and Drop Down Lists'!AC$6*Inputs!K$37</f>
        <v>33988.026526842208</v>
      </c>
      <c r="AP2087">
        <f>AH2087/'Totals and Drop Down Lists'!AD$6*Inputs!L$37</f>
        <v>72209.785352736086</v>
      </c>
      <c r="AQ2087">
        <f>IF(OR($D2087="51",$D2087="52",$D2087="61"),(AA2087/'Totals and Drop Down Lists'!W$4)*Inputs!E$38,0)</f>
        <v>0</v>
      </c>
      <c r="AR2087">
        <f>IF(OR($D2087="51",$D2087="52",$D2087="61"),(AB2087/'Totals and Drop Down Lists'!X$4)*Inputs!F$38,0)</f>
        <v>0</v>
      </c>
      <c r="AS2087">
        <f>IF(OR($D2087="51",$D2087="52",$D2087="61"),(AC2087/'Totals and Drop Down Lists'!Y$4)*Inputs!G$38,0)</f>
        <v>0</v>
      </c>
      <c r="AT2087">
        <f>IF(OR($D2087="51",$D2087="52",$D2087="61"),(AD2087/'Totals and Drop Down Lists'!Z$4)*Inputs!H$38,0)</f>
        <v>0</v>
      </c>
      <c r="AU2087">
        <f>IF(OR($D2087="51",$D2087="52",$D2087="61"),(AE2087/'Totals and Drop Down Lists'!AA$4)*Inputs!I$38,0)</f>
        <v>0</v>
      </c>
      <c r="AV2087">
        <f>IF(OR($D2087="51",$D2087="52",$D2087="61"),(AF2087/'Totals and Drop Down Lists'!AB$4)*Inputs!J$38,0)</f>
        <v>0</v>
      </c>
      <c r="AW2087">
        <f>IF(OR($D2087="51",$D2087="52",$D2087="61"),(AG2087/'Totals and Drop Down Lists'!AC$4)*Inputs!K$38,0)</f>
        <v>0</v>
      </c>
      <c r="AX2087">
        <f>IF(OR($D2087="51",$D2087="52",$D2087="61"),(AH2087/'Totals and Drop Down Lists'!AD$4)*Inputs!L$38,0)</f>
        <v>0</v>
      </c>
      <c r="AY2087">
        <f>IF(OR($D2087="51",$D2087="52",$D2087="61"),0,(AA2087/'Totals and Drop Down Lists'!W$5)*Inputs!E$39)</f>
        <v>0</v>
      </c>
      <c r="AZ2087">
        <f>IF(OR($D2087="51",$D2087="52",$D2087="61"),0,(AB2087/'Totals and Drop Down Lists'!X$5)*Inputs!F$39)</f>
        <v>0</v>
      </c>
      <c r="BA2087">
        <f>IF(OR($D2087="51",$D2087="52",$D2087="61"),0,(AC2087/'Totals and Drop Down Lists'!Y$5)*Inputs!G$39)</f>
        <v>0</v>
      </c>
      <c r="BB2087">
        <f>IF(OR($D2087="51",$D2087="52",$D2087="61"),0,(AD2087/'Totals and Drop Down Lists'!Z$5)*Inputs!H$39)</f>
        <v>0</v>
      </c>
      <c r="BC2087">
        <f>IF(OR($D2087="51",$D2087="52",$D2087="61"),0,(AE2087/'Totals and Drop Down Lists'!AA$5)*Inputs!I$39)</f>
        <v>0</v>
      </c>
      <c r="BD2087">
        <f>IF(OR($D2087="51",$D2087="52",$D2087="61"),0,(AF2087/'Totals and Drop Down Lists'!AB$5)*Inputs!J$39)</f>
        <v>0</v>
      </c>
      <c r="BE2087">
        <f>IF(OR($D2087="51",$D2087="52",$D2087="61"),0,(AG2087/'Totals and Drop Down Lists'!AC$5)*Inputs!K$39)</f>
        <v>0</v>
      </c>
      <c r="BF2087">
        <f>IF(OR($D2087="51",$D2087="52",$D2087="61"),0,(AH2087/'Totals and Drop Down Lists'!AD$5)*Inputs!L$39)</f>
        <v>0</v>
      </c>
      <c r="BG2087" s="10">
        <f t="shared" si="289"/>
        <v>329818.11606438749</v>
      </c>
    </row>
    <row r="2088" spans="1:59" ht="28.8">
      <c r="A2088" s="1" t="s">
        <v>7549</v>
      </c>
      <c r="B2088" s="1" t="s">
        <v>1845</v>
      </c>
      <c r="C2088" s="1" t="s">
        <v>1850</v>
      </c>
      <c r="D2088" s="1" t="s">
        <v>10</v>
      </c>
      <c r="E2088" s="1" t="s">
        <v>1851</v>
      </c>
      <c r="F2088" s="2">
        <v>13749</v>
      </c>
      <c r="G2088" s="2">
        <v>196</v>
      </c>
      <c r="H2088" s="2">
        <v>17</v>
      </c>
      <c r="I2088" s="2">
        <v>2654</v>
      </c>
      <c r="J2088" s="2">
        <v>5055</v>
      </c>
      <c r="K2088" s="2">
        <v>1639</v>
      </c>
      <c r="L2088" s="2">
        <v>20</v>
      </c>
      <c r="M2088" s="2">
        <v>0</v>
      </c>
      <c r="N2088" s="2">
        <v>0</v>
      </c>
      <c r="O2088" s="2">
        <v>28</v>
      </c>
      <c r="P2088" s="2">
        <v>16</v>
      </c>
      <c r="Q2088" s="2">
        <v>0</v>
      </c>
      <c r="R2088" s="2">
        <v>448</v>
      </c>
      <c r="S2088" s="2">
        <v>1156900</v>
      </c>
      <c r="T2088" s="2">
        <v>47056400</v>
      </c>
      <c r="U2088" s="2">
        <v>401</v>
      </c>
      <c r="V2088" s="2">
        <v>190</v>
      </c>
      <c r="W2088" s="2">
        <v>75</v>
      </c>
      <c r="X2088" s="2">
        <v>475</v>
      </c>
      <c r="Y2088" s="2">
        <v>65</v>
      </c>
      <c r="Z2088" s="2">
        <v>255</v>
      </c>
      <c r="AA2088" s="9">
        <f t="shared" si="290"/>
        <v>13749</v>
      </c>
      <c r="AB2088" s="9">
        <f t="shared" si="291"/>
        <v>2441</v>
      </c>
      <c r="AC2088" s="9">
        <f t="shared" si="292"/>
        <v>512</v>
      </c>
      <c r="AD2088" s="9">
        <f t="shared" si="293"/>
        <v>448</v>
      </c>
      <c r="AE2088" s="44">
        <f t="shared" si="294"/>
        <v>3.7113553034886503E-5</v>
      </c>
      <c r="AF2088" s="9">
        <f t="shared" si="295"/>
        <v>210</v>
      </c>
      <c r="AG2088" s="9">
        <f t="shared" si="288"/>
        <v>320</v>
      </c>
      <c r="AH2088" s="44">
        <f t="shared" si="296"/>
        <v>3.8606360192231696E-5</v>
      </c>
      <c r="AI2088">
        <f>AA2088/'Totals and Drop Down Lists'!W$6*Inputs!E$37</f>
        <v>12472.27345790344</v>
      </c>
      <c r="AJ2088">
        <f>AB2088/'Totals and Drop Down Lists'!X$6*Inputs!F$37</f>
        <v>8031.835113109636</v>
      </c>
      <c r="AK2088">
        <f>AC2088/'Totals and Drop Down Lists'!Y$6*Inputs!G$37</f>
        <v>3375.2769465937199</v>
      </c>
      <c r="AL2088">
        <f>AD2088/'Totals and Drop Down Lists'!Z$6*Inputs!H$37</f>
        <v>3591.8405689572619</v>
      </c>
      <c r="AM2088">
        <f>AE2088/'Totals and Drop Down Lists'!AA$6*Inputs!I$37</f>
        <v>4620.2421068051344</v>
      </c>
      <c r="AN2088">
        <f>AF2088/'Totals and Drop Down Lists'!AB$6*Inputs!J$37</f>
        <v>4190.9055594723959</v>
      </c>
      <c r="AO2088">
        <f>AG2088/'Totals and Drop Down Lists'!AC$6*Inputs!K$37</f>
        <v>5959.5443773093184</v>
      </c>
      <c r="AP2088">
        <f>AH2088/'Totals and Drop Down Lists'!AD$6*Inputs!L$37</f>
        <v>9085.2312327796189</v>
      </c>
      <c r="AQ2088">
        <f>IF(OR($D2088="51",$D2088="52",$D2088="61"),(AA2088/'Totals and Drop Down Lists'!W$4)*Inputs!E$38,0)</f>
        <v>0</v>
      </c>
      <c r="AR2088">
        <f>IF(OR($D2088="51",$D2088="52",$D2088="61"),(AB2088/'Totals and Drop Down Lists'!X$4)*Inputs!F$38,0)</f>
        <v>0</v>
      </c>
      <c r="AS2088">
        <f>IF(OR($D2088="51",$D2088="52",$D2088="61"),(AC2088/'Totals and Drop Down Lists'!Y$4)*Inputs!G$38,0)</f>
        <v>0</v>
      </c>
      <c r="AT2088">
        <f>IF(OR($D2088="51",$D2088="52",$D2088="61"),(AD2088/'Totals and Drop Down Lists'!Z$4)*Inputs!H$38,0)</f>
        <v>0</v>
      </c>
      <c r="AU2088">
        <f>IF(OR($D2088="51",$D2088="52",$D2088="61"),(AE2088/'Totals and Drop Down Lists'!AA$4)*Inputs!I$38,0)</f>
        <v>0</v>
      </c>
      <c r="AV2088">
        <f>IF(OR($D2088="51",$D2088="52",$D2088="61"),(AF2088/'Totals and Drop Down Lists'!AB$4)*Inputs!J$38,0)</f>
        <v>0</v>
      </c>
      <c r="AW2088">
        <f>IF(OR($D2088="51",$D2088="52",$D2088="61"),(AG2088/'Totals and Drop Down Lists'!AC$4)*Inputs!K$38,0)</f>
        <v>0</v>
      </c>
      <c r="AX2088">
        <f>IF(OR($D2088="51",$D2088="52",$D2088="61"),(AH2088/'Totals and Drop Down Lists'!AD$4)*Inputs!L$38,0)</f>
        <v>0</v>
      </c>
      <c r="AY2088">
        <f>IF(OR($D2088="51",$D2088="52",$D2088="61"),0,(AA2088/'Totals and Drop Down Lists'!W$5)*Inputs!E$39)</f>
        <v>0</v>
      </c>
      <c r="AZ2088">
        <f>IF(OR($D2088="51",$D2088="52",$D2088="61"),0,(AB2088/'Totals and Drop Down Lists'!X$5)*Inputs!F$39)</f>
        <v>0</v>
      </c>
      <c r="BA2088">
        <f>IF(OR($D2088="51",$D2088="52",$D2088="61"),0,(AC2088/'Totals and Drop Down Lists'!Y$5)*Inputs!G$39)</f>
        <v>0</v>
      </c>
      <c r="BB2088">
        <f>IF(OR($D2088="51",$D2088="52",$D2088="61"),0,(AD2088/'Totals and Drop Down Lists'!Z$5)*Inputs!H$39)</f>
        <v>0</v>
      </c>
      <c r="BC2088">
        <f>IF(OR($D2088="51",$D2088="52",$D2088="61"),0,(AE2088/'Totals and Drop Down Lists'!AA$5)*Inputs!I$39)</f>
        <v>0</v>
      </c>
      <c r="BD2088">
        <f>IF(OR($D2088="51",$D2088="52",$D2088="61"),0,(AF2088/'Totals and Drop Down Lists'!AB$5)*Inputs!J$39)</f>
        <v>0</v>
      </c>
      <c r="BE2088">
        <f>IF(OR($D2088="51",$D2088="52",$D2088="61"),0,(AG2088/'Totals and Drop Down Lists'!AC$5)*Inputs!K$39)</f>
        <v>0</v>
      </c>
      <c r="BF2088">
        <f>IF(OR($D2088="51",$D2088="52",$D2088="61"),0,(AH2088/'Totals and Drop Down Lists'!AD$5)*Inputs!L$39)</f>
        <v>0</v>
      </c>
      <c r="BG2088" s="10">
        <f t="shared" si="289"/>
        <v>51327.149362930526</v>
      </c>
    </row>
    <row r="2089" spans="1:59" ht="28.8">
      <c r="A2089" s="1" t="s">
        <v>7549</v>
      </c>
      <c r="B2089" s="1" t="s">
        <v>1845</v>
      </c>
      <c r="C2089" s="1" t="s">
        <v>1852</v>
      </c>
      <c r="D2089" s="1" t="s">
        <v>10</v>
      </c>
      <c r="E2089" s="1" t="s">
        <v>1853</v>
      </c>
      <c r="F2089" s="2">
        <v>22372</v>
      </c>
      <c r="G2089" s="2">
        <v>383</v>
      </c>
      <c r="H2089" s="2">
        <v>7</v>
      </c>
      <c r="I2089" s="2">
        <v>5284</v>
      </c>
      <c r="J2089" s="2">
        <v>8437</v>
      </c>
      <c r="K2089" s="2">
        <v>3748</v>
      </c>
      <c r="L2089" s="2">
        <v>13</v>
      </c>
      <c r="M2089" s="2">
        <v>11</v>
      </c>
      <c r="N2089" s="2">
        <v>11</v>
      </c>
      <c r="O2089" s="2">
        <v>111</v>
      </c>
      <c r="P2089" s="2">
        <v>19</v>
      </c>
      <c r="Q2089" s="2">
        <v>0</v>
      </c>
      <c r="R2089" s="2">
        <v>415</v>
      </c>
      <c r="S2089" s="2">
        <v>2788300</v>
      </c>
      <c r="T2089" s="2">
        <v>130759100</v>
      </c>
      <c r="U2089" s="2">
        <v>1184</v>
      </c>
      <c r="V2089" s="2">
        <v>270</v>
      </c>
      <c r="W2089" s="2">
        <v>130</v>
      </c>
      <c r="X2089" s="2">
        <v>1060</v>
      </c>
      <c r="Y2089" s="2">
        <v>75</v>
      </c>
      <c r="Z2089" s="2">
        <v>710</v>
      </c>
      <c r="AA2089" s="9">
        <f t="shared" si="290"/>
        <v>22372</v>
      </c>
      <c r="AB2089" s="9">
        <f t="shared" si="291"/>
        <v>4894</v>
      </c>
      <c r="AC2089" s="9">
        <f t="shared" si="292"/>
        <v>580</v>
      </c>
      <c r="AD2089" s="9">
        <f t="shared" si="293"/>
        <v>415</v>
      </c>
      <c r="AE2089" s="44">
        <f t="shared" si="294"/>
        <v>1.1628050287071758E-4</v>
      </c>
      <c r="AF2089" s="9">
        <f t="shared" si="295"/>
        <v>660</v>
      </c>
      <c r="AG2089" s="9">
        <f t="shared" si="288"/>
        <v>785</v>
      </c>
      <c r="AH2089" s="44">
        <f t="shared" si="296"/>
        <v>1.2975744222746977E-4</v>
      </c>
      <c r="AI2089">
        <f>AA2089/'Totals and Drop Down Lists'!W$6*Inputs!E$37</f>
        <v>20294.545188756692</v>
      </c>
      <c r="AJ2089">
        <f>AB2089/'Totals and Drop Down Lists'!X$6*Inputs!F$37</f>
        <v>16103.154872412355</v>
      </c>
      <c r="AK2089">
        <f>AC2089/'Totals and Drop Down Lists'!Y$6*Inputs!G$37</f>
        <v>3823.5559160631983</v>
      </c>
      <c r="AL2089">
        <f>AD2089/'Totals and Drop Down Lists'!Z$6*Inputs!H$37</f>
        <v>3327.2630270474642</v>
      </c>
      <c r="AM2089">
        <f>AE2089/'Totals and Drop Down Lists'!AA$6*Inputs!I$37</f>
        <v>14475.684261723978</v>
      </c>
      <c r="AN2089">
        <f>AF2089/'Totals and Drop Down Lists'!AB$6*Inputs!J$37</f>
        <v>13171.417472627531</v>
      </c>
      <c r="AO2089">
        <f>AG2089/'Totals and Drop Down Lists'!AC$6*Inputs!K$37</f>
        <v>14619.507300586922</v>
      </c>
      <c r="AP2089">
        <f>AH2089/'Totals and Drop Down Lists'!AD$6*Inputs!L$37</f>
        <v>30535.807077918133</v>
      </c>
      <c r="AQ2089">
        <f>IF(OR($D2089="51",$D2089="52",$D2089="61"),(AA2089/'Totals and Drop Down Lists'!W$4)*Inputs!E$38,0)</f>
        <v>0</v>
      </c>
      <c r="AR2089">
        <f>IF(OR($D2089="51",$D2089="52",$D2089="61"),(AB2089/'Totals and Drop Down Lists'!X$4)*Inputs!F$38,0)</f>
        <v>0</v>
      </c>
      <c r="AS2089">
        <f>IF(OR($D2089="51",$D2089="52",$D2089="61"),(AC2089/'Totals and Drop Down Lists'!Y$4)*Inputs!G$38,0)</f>
        <v>0</v>
      </c>
      <c r="AT2089">
        <f>IF(OR($D2089="51",$D2089="52",$D2089="61"),(AD2089/'Totals and Drop Down Lists'!Z$4)*Inputs!H$38,0)</f>
        <v>0</v>
      </c>
      <c r="AU2089">
        <f>IF(OR($D2089="51",$D2089="52",$D2089="61"),(AE2089/'Totals and Drop Down Lists'!AA$4)*Inputs!I$38,0)</f>
        <v>0</v>
      </c>
      <c r="AV2089">
        <f>IF(OR($D2089="51",$D2089="52",$D2089="61"),(AF2089/'Totals and Drop Down Lists'!AB$4)*Inputs!J$38,0)</f>
        <v>0</v>
      </c>
      <c r="AW2089">
        <f>IF(OR($D2089="51",$D2089="52",$D2089="61"),(AG2089/'Totals and Drop Down Lists'!AC$4)*Inputs!K$38,0)</f>
        <v>0</v>
      </c>
      <c r="AX2089">
        <f>IF(OR($D2089="51",$D2089="52",$D2089="61"),(AH2089/'Totals and Drop Down Lists'!AD$4)*Inputs!L$38,0)</f>
        <v>0</v>
      </c>
      <c r="AY2089">
        <f>IF(OR($D2089="51",$D2089="52",$D2089="61"),0,(AA2089/'Totals and Drop Down Lists'!W$5)*Inputs!E$39)</f>
        <v>0</v>
      </c>
      <c r="AZ2089">
        <f>IF(OR($D2089="51",$D2089="52",$D2089="61"),0,(AB2089/'Totals and Drop Down Lists'!X$5)*Inputs!F$39)</f>
        <v>0</v>
      </c>
      <c r="BA2089">
        <f>IF(OR($D2089="51",$D2089="52",$D2089="61"),0,(AC2089/'Totals and Drop Down Lists'!Y$5)*Inputs!G$39)</f>
        <v>0</v>
      </c>
      <c r="BB2089">
        <f>IF(OR($D2089="51",$D2089="52",$D2089="61"),0,(AD2089/'Totals and Drop Down Lists'!Z$5)*Inputs!H$39)</f>
        <v>0</v>
      </c>
      <c r="BC2089">
        <f>IF(OR($D2089="51",$D2089="52",$D2089="61"),0,(AE2089/'Totals and Drop Down Lists'!AA$5)*Inputs!I$39)</f>
        <v>0</v>
      </c>
      <c r="BD2089">
        <f>IF(OR($D2089="51",$D2089="52",$D2089="61"),0,(AF2089/'Totals and Drop Down Lists'!AB$5)*Inputs!J$39)</f>
        <v>0</v>
      </c>
      <c r="BE2089">
        <f>IF(OR($D2089="51",$D2089="52",$D2089="61"),0,(AG2089/'Totals and Drop Down Lists'!AC$5)*Inputs!K$39)</f>
        <v>0</v>
      </c>
      <c r="BF2089">
        <f>IF(OR($D2089="51",$D2089="52",$D2089="61"),0,(AH2089/'Totals and Drop Down Lists'!AD$5)*Inputs!L$39)</f>
        <v>0</v>
      </c>
      <c r="BG2089" s="10">
        <f t="shared" si="289"/>
        <v>116350.93511713625</v>
      </c>
    </row>
    <row r="2090" spans="1:59" ht="28.8">
      <c r="A2090" s="1" t="s">
        <v>7549</v>
      </c>
      <c r="B2090" s="1" t="s">
        <v>1845</v>
      </c>
      <c r="C2090" s="1" t="s">
        <v>1854</v>
      </c>
      <c r="D2090" s="1" t="s">
        <v>25</v>
      </c>
      <c r="E2090" s="1" t="s">
        <v>1855</v>
      </c>
      <c r="F2090" s="2">
        <v>22757</v>
      </c>
      <c r="G2090" s="2">
        <v>127</v>
      </c>
      <c r="H2090" s="2">
        <v>0</v>
      </c>
      <c r="I2090" s="2">
        <v>4109</v>
      </c>
      <c r="J2090" s="2">
        <v>7842</v>
      </c>
      <c r="K2090" s="2">
        <v>1237</v>
      </c>
      <c r="L2090" s="2">
        <v>123</v>
      </c>
      <c r="M2090" s="2">
        <v>8</v>
      </c>
      <c r="N2090" s="2">
        <v>26</v>
      </c>
      <c r="O2090" s="2">
        <v>65</v>
      </c>
      <c r="P2090" s="2">
        <v>16</v>
      </c>
      <c r="Q2090" s="2">
        <v>13</v>
      </c>
      <c r="R2090" s="2">
        <v>413</v>
      </c>
      <c r="S2090" s="2">
        <v>536500</v>
      </c>
      <c r="T2090" s="2">
        <v>35742500</v>
      </c>
      <c r="U2090" s="2">
        <v>131</v>
      </c>
      <c r="V2090" s="2">
        <v>280</v>
      </c>
      <c r="W2090" s="2">
        <v>10</v>
      </c>
      <c r="X2090" s="2">
        <v>404</v>
      </c>
      <c r="Y2090" s="2">
        <v>50</v>
      </c>
      <c r="Z2090" s="2">
        <v>124</v>
      </c>
      <c r="AA2090" s="9">
        <f t="shared" si="290"/>
        <v>22757</v>
      </c>
      <c r="AB2090" s="9">
        <f t="shared" si="291"/>
        <v>3982</v>
      </c>
      <c r="AC2090" s="9">
        <f t="shared" si="292"/>
        <v>664</v>
      </c>
      <c r="AD2090" s="9">
        <f t="shared" si="293"/>
        <v>413</v>
      </c>
      <c r="AE2090" s="44">
        <f t="shared" si="294"/>
        <v>1.3627253886305915E-5</v>
      </c>
      <c r="AF2090" s="9">
        <f t="shared" si="295"/>
        <v>114</v>
      </c>
      <c r="AG2090" s="9">
        <f t="shared" si="288"/>
        <v>174</v>
      </c>
      <c r="AH2090" s="44">
        <f t="shared" si="296"/>
        <v>1.0212761649669393E-5</v>
      </c>
      <c r="AI2090">
        <f>AA2090/'Totals and Drop Down Lists'!W$6*Inputs!E$37</f>
        <v>20643.794245509391</v>
      </c>
      <c r="AJ2090">
        <f>AB2090/'Totals and Drop Down Lists'!X$6*Inputs!F$37</f>
        <v>13102.321761738045</v>
      </c>
      <c r="AK2090">
        <f>AC2090/'Totals and Drop Down Lists'!Y$6*Inputs!G$37</f>
        <v>4377.3122901137313</v>
      </c>
      <c r="AL2090">
        <f>AD2090/'Totals and Drop Down Lists'!Z$6*Inputs!H$37</f>
        <v>3311.2280245074758</v>
      </c>
      <c r="AM2090">
        <f>AE2090/'Totals and Drop Down Lists'!AA$6*Inputs!I$37</f>
        <v>1696.4479834752378</v>
      </c>
      <c r="AN2090">
        <f>AF2090/'Totals and Drop Down Lists'!AB$6*Inputs!J$37</f>
        <v>2275.0630179993009</v>
      </c>
      <c r="AO2090">
        <f>AG2090/'Totals and Drop Down Lists'!AC$6*Inputs!K$37</f>
        <v>3240.5022551619418</v>
      </c>
      <c r="AP2090">
        <f>AH2090/'Totals and Drop Down Lists'!AD$6*Inputs!L$37</f>
        <v>2403.368270163432</v>
      </c>
      <c r="AQ2090">
        <f>IF(OR($D2090="51",$D2090="52",$D2090="61"),(AA2090/'Totals and Drop Down Lists'!W$4)*Inputs!E$38,0)</f>
        <v>0</v>
      </c>
      <c r="AR2090">
        <f>IF(OR($D2090="51",$D2090="52",$D2090="61"),(AB2090/'Totals and Drop Down Lists'!X$4)*Inputs!F$38,0)</f>
        <v>0</v>
      </c>
      <c r="AS2090">
        <f>IF(OR($D2090="51",$D2090="52",$D2090="61"),(AC2090/'Totals and Drop Down Lists'!Y$4)*Inputs!G$38,0)</f>
        <v>0</v>
      </c>
      <c r="AT2090">
        <f>IF(OR($D2090="51",$D2090="52",$D2090="61"),(AD2090/'Totals and Drop Down Lists'!Z$4)*Inputs!H$38,0)</f>
        <v>0</v>
      </c>
      <c r="AU2090">
        <f>IF(OR($D2090="51",$D2090="52",$D2090="61"),(AE2090/'Totals and Drop Down Lists'!AA$4)*Inputs!I$38,0)</f>
        <v>0</v>
      </c>
      <c r="AV2090">
        <f>IF(OR($D2090="51",$D2090="52",$D2090="61"),(AF2090/'Totals and Drop Down Lists'!AB$4)*Inputs!J$38,0)</f>
        <v>0</v>
      </c>
      <c r="AW2090">
        <f>IF(OR($D2090="51",$D2090="52",$D2090="61"),(AG2090/'Totals and Drop Down Lists'!AC$4)*Inputs!K$38,0)</f>
        <v>0</v>
      </c>
      <c r="AX2090">
        <f>IF(OR($D2090="51",$D2090="52",$D2090="61"),(AH2090/'Totals and Drop Down Lists'!AD$4)*Inputs!L$38,0)</f>
        <v>0</v>
      </c>
      <c r="AY2090">
        <f>IF(OR($D2090="51",$D2090="52",$D2090="61"),0,(AA2090/'Totals and Drop Down Lists'!W$5)*Inputs!E$39)</f>
        <v>0</v>
      </c>
      <c r="AZ2090">
        <f>IF(OR($D2090="51",$D2090="52",$D2090="61"),0,(AB2090/'Totals and Drop Down Lists'!X$5)*Inputs!F$39)</f>
        <v>0</v>
      </c>
      <c r="BA2090">
        <f>IF(OR($D2090="51",$D2090="52",$D2090="61"),0,(AC2090/'Totals and Drop Down Lists'!Y$5)*Inputs!G$39)</f>
        <v>0</v>
      </c>
      <c r="BB2090">
        <f>IF(OR($D2090="51",$D2090="52",$D2090="61"),0,(AD2090/'Totals and Drop Down Lists'!Z$5)*Inputs!H$39)</f>
        <v>0</v>
      </c>
      <c r="BC2090">
        <f>IF(OR($D2090="51",$D2090="52",$D2090="61"),0,(AE2090/'Totals and Drop Down Lists'!AA$5)*Inputs!I$39)</f>
        <v>0</v>
      </c>
      <c r="BD2090">
        <f>IF(OR($D2090="51",$D2090="52",$D2090="61"),0,(AF2090/'Totals and Drop Down Lists'!AB$5)*Inputs!J$39)</f>
        <v>0</v>
      </c>
      <c r="BE2090">
        <f>IF(OR($D2090="51",$D2090="52",$D2090="61"),0,(AG2090/'Totals and Drop Down Lists'!AC$5)*Inputs!K$39)</f>
        <v>0</v>
      </c>
      <c r="BF2090">
        <f>IF(OR($D2090="51",$D2090="52",$D2090="61"),0,(AH2090/'Totals and Drop Down Lists'!AD$5)*Inputs!L$39)</f>
        <v>0</v>
      </c>
      <c r="BG2090" s="10">
        <f t="shared" si="289"/>
        <v>51050.037848668551</v>
      </c>
    </row>
    <row r="2091" spans="1:59" ht="28.8">
      <c r="A2091" s="1" t="s">
        <v>7549</v>
      </c>
      <c r="B2091" s="1" t="s">
        <v>1845</v>
      </c>
      <c r="C2091" s="1" t="s">
        <v>227</v>
      </c>
      <c r="D2091" s="1" t="s">
        <v>25</v>
      </c>
      <c r="E2091" s="1" t="s">
        <v>1856</v>
      </c>
      <c r="F2091" s="2">
        <v>44597</v>
      </c>
      <c r="G2091" s="2">
        <v>512</v>
      </c>
      <c r="H2091" s="2">
        <v>60</v>
      </c>
      <c r="I2091" s="2">
        <v>8255</v>
      </c>
      <c r="J2091" s="2">
        <v>18145</v>
      </c>
      <c r="K2091" s="2">
        <v>4484</v>
      </c>
      <c r="L2091" s="2">
        <v>357</v>
      </c>
      <c r="M2091" s="2">
        <v>5</v>
      </c>
      <c r="N2091" s="2">
        <v>0</v>
      </c>
      <c r="O2091" s="2">
        <v>101</v>
      </c>
      <c r="P2091" s="2">
        <v>18</v>
      </c>
      <c r="Q2091" s="2">
        <v>25</v>
      </c>
      <c r="R2091" s="2">
        <v>766</v>
      </c>
      <c r="S2091" s="2">
        <v>2958200</v>
      </c>
      <c r="T2091" s="2">
        <v>170816000</v>
      </c>
      <c r="U2091" s="2">
        <v>752</v>
      </c>
      <c r="V2091" s="2">
        <v>315</v>
      </c>
      <c r="W2091" s="2">
        <v>0</v>
      </c>
      <c r="X2091" s="2">
        <v>745</v>
      </c>
      <c r="Y2091" s="2">
        <v>165</v>
      </c>
      <c r="Z2091" s="2">
        <v>395</v>
      </c>
      <c r="AA2091" s="9">
        <f t="shared" si="290"/>
        <v>44597</v>
      </c>
      <c r="AB2091" s="9">
        <f t="shared" si="291"/>
        <v>7683</v>
      </c>
      <c r="AC2091" s="9">
        <f t="shared" si="292"/>
        <v>1272</v>
      </c>
      <c r="AD2091" s="9">
        <f t="shared" si="293"/>
        <v>766</v>
      </c>
      <c r="AE2091" s="44">
        <f t="shared" si="294"/>
        <v>7.7387358201116022E-5</v>
      </c>
      <c r="AF2091" s="9">
        <f t="shared" si="295"/>
        <v>430</v>
      </c>
      <c r="AG2091" s="9">
        <f t="shared" si="288"/>
        <v>560</v>
      </c>
      <c r="AH2091" s="44">
        <f t="shared" si="296"/>
        <v>5.1492946643321011E-5</v>
      </c>
      <c r="AI2091">
        <f>AA2091/'Totals and Drop Down Lists'!W$6*Inputs!E$37</f>
        <v>40455.740737662352</v>
      </c>
      <c r="AJ2091">
        <f>AB2091/'Totals and Drop Down Lists'!X$6*Inputs!F$37</f>
        <v>25280.044725121399</v>
      </c>
      <c r="AK2091">
        <f>AC2091/'Totals and Drop Down Lists'!Y$6*Inputs!G$37</f>
        <v>8385.4536641937721</v>
      </c>
      <c r="AL2091">
        <f>AD2091/'Totals and Drop Down Lists'!Z$6*Inputs!H$37</f>
        <v>6141.4059728153188</v>
      </c>
      <c r="AM2091">
        <f>AE2091/'Totals and Drop Down Lists'!AA$6*Inputs!I$37</f>
        <v>9633.901948409919</v>
      </c>
      <c r="AN2091">
        <f>AF2091/'Totals and Drop Down Lists'!AB$6*Inputs!J$37</f>
        <v>8581.3780503482394</v>
      </c>
      <c r="AO2091">
        <f>AG2091/'Totals and Drop Down Lists'!AC$6*Inputs!K$37</f>
        <v>10429.202660291307</v>
      </c>
      <c r="AP2091">
        <f>AH2091/'Totals and Drop Down Lists'!AD$6*Inputs!L$37</f>
        <v>12117.830450276157</v>
      </c>
      <c r="AQ2091">
        <f>IF(OR($D2091="51",$D2091="52",$D2091="61"),(AA2091/'Totals and Drop Down Lists'!W$4)*Inputs!E$38,0)</f>
        <v>0</v>
      </c>
      <c r="AR2091">
        <f>IF(OR($D2091="51",$D2091="52",$D2091="61"),(AB2091/'Totals and Drop Down Lists'!X$4)*Inputs!F$38,0)</f>
        <v>0</v>
      </c>
      <c r="AS2091">
        <f>IF(OR($D2091="51",$D2091="52",$D2091="61"),(AC2091/'Totals and Drop Down Lists'!Y$4)*Inputs!G$38,0)</f>
        <v>0</v>
      </c>
      <c r="AT2091">
        <f>IF(OR($D2091="51",$D2091="52",$D2091="61"),(AD2091/'Totals and Drop Down Lists'!Z$4)*Inputs!H$38,0)</f>
        <v>0</v>
      </c>
      <c r="AU2091">
        <f>IF(OR($D2091="51",$D2091="52",$D2091="61"),(AE2091/'Totals and Drop Down Lists'!AA$4)*Inputs!I$38,0)</f>
        <v>0</v>
      </c>
      <c r="AV2091">
        <f>IF(OR($D2091="51",$D2091="52",$D2091="61"),(AF2091/'Totals and Drop Down Lists'!AB$4)*Inputs!J$38,0)</f>
        <v>0</v>
      </c>
      <c r="AW2091">
        <f>IF(OR($D2091="51",$D2091="52",$D2091="61"),(AG2091/'Totals and Drop Down Lists'!AC$4)*Inputs!K$38,0)</f>
        <v>0</v>
      </c>
      <c r="AX2091">
        <f>IF(OR($D2091="51",$D2091="52",$D2091="61"),(AH2091/'Totals and Drop Down Lists'!AD$4)*Inputs!L$38,0)</f>
        <v>0</v>
      </c>
      <c r="AY2091">
        <f>IF(OR($D2091="51",$D2091="52",$D2091="61"),0,(AA2091/'Totals and Drop Down Lists'!W$5)*Inputs!E$39)</f>
        <v>0</v>
      </c>
      <c r="AZ2091">
        <f>IF(OR($D2091="51",$D2091="52",$D2091="61"),0,(AB2091/'Totals and Drop Down Lists'!X$5)*Inputs!F$39)</f>
        <v>0</v>
      </c>
      <c r="BA2091">
        <f>IF(OR($D2091="51",$D2091="52",$D2091="61"),0,(AC2091/'Totals and Drop Down Lists'!Y$5)*Inputs!G$39)</f>
        <v>0</v>
      </c>
      <c r="BB2091">
        <f>IF(OR($D2091="51",$D2091="52",$D2091="61"),0,(AD2091/'Totals and Drop Down Lists'!Z$5)*Inputs!H$39)</f>
        <v>0</v>
      </c>
      <c r="BC2091">
        <f>IF(OR($D2091="51",$D2091="52",$D2091="61"),0,(AE2091/'Totals and Drop Down Lists'!AA$5)*Inputs!I$39)</f>
        <v>0</v>
      </c>
      <c r="BD2091">
        <f>IF(OR($D2091="51",$D2091="52",$D2091="61"),0,(AF2091/'Totals and Drop Down Lists'!AB$5)*Inputs!J$39)</f>
        <v>0</v>
      </c>
      <c r="BE2091">
        <f>IF(OR($D2091="51",$D2091="52",$D2091="61"),0,(AG2091/'Totals and Drop Down Lists'!AC$5)*Inputs!K$39)</f>
        <v>0</v>
      </c>
      <c r="BF2091">
        <f>IF(OR($D2091="51",$D2091="52",$D2091="61"),0,(AH2091/'Totals and Drop Down Lists'!AD$5)*Inputs!L$39)</f>
        <v>0</v>
      </c>
      <c r="BG2091" s="10">
        <f t="shared" si="289"/>
        <v>121024.95820911849</v>
      </c>
    </row>
    <row r="2092" spans="1:59" ht="28.8">
      <c r="A2092" s="1" t="s">
        <v>7549</v>
      </c>
      <c r="B2092" s="1" t="s">
        <v>1845</v>
      </c>
      <c r="C2092" s="1" t="s">
        <v>1857</v>
      </c>
      <c r="D2092" s="1" t="s">
        <v>58</v>
      </c>
      <c r="E2092" s="1" t="s">
        <v>1858</v>
      </c>
      <c r="F2092" s="2">
        <v>77398</v>
      </c>
      <c r="G2092" s="2">
        <v>296</v>
      </c>
      <c r="H2092" s="2">
        <v>0</v>
      </c>
      <c r="I2092" s="2">
        <v>11054</v>
      </c>
      <c r="J2092" s="2">
        <v>28132</v>
      </c>
      <c r="K2092" s="2">
        <v>7032</v>
      </c>
      <c r="L2092" s="2">
        <v>529</v>
      </c>
      <c r="M2092" s="2">
        <v>52</v>
      </c>
      <c r="N2092" s="2">
        <v>82</v>
      </c>
      <c r="O2092" s="2">
        <v>267</v>
      </c>
      <c r="P2092" s="2">
        <v>0</v>
      </c>
      <c r="Q2092" s="2">
        <v>32</v>
      </c>
      <c r="R2092" s="2">
        <v>666</v>
      </c>
      <c r="S2092" s="2">
        <v>5980700</v>
      </c>
      <c r="T2092" s="2">
        <v>304268400</v>
      </c>
      <c r="U2092" s="2">
        <v>1323</v>
      </c>
      <c r="V2092" s="2">
        <v>290</v>
      </c>
      <c r="W2092" s="2">
        <v>25</v>
      </c>
      <c r="X2092" s="2">
        <v>900</v>
      </c>
      <c r="Y2092" s="2">
        <v>30</v>
      </c>
      <c r="Z2092" s="2">
        <v>550</v>
      </c>
      <c r="AA2092" s="9">
        <f t="shared" si="290"/>
        <v>77398</v>
      </c>
      <c r="AB2092" s="9">
        <f t="shared" si="291"/>
        <v>10758</v>
      </c>
      <c r="AC2092" s="9">
        <f t="shared" si="292"/>
        <v>1628</v>
      </c>
      <c r="AD2092" s="9">
        <f t="shared" si="293"/>
        <v>666</v>
      </c>
      <c r="AE2092" s="44">
        <f t="shared" si="294"/>
        <v>1.2275887544185168E-4</v>
      </c>
      <c r="AF2092" s="9">
        <f t="shared" si="295"/>
        <v>585</v>
      </c>
      <c r="AG2092" s="9">
        <f t="shared" si="288"/>
        <v>580</v>
      </c>
      <c r="AH2092" s="44">
        <f t="shared" si="296"/>
        <v>5.3945762146175793E-5</v>
      </c>
      <c r="AI2092">
        <f>AA2092/'Totals and Drop Down Lists'!W$6*Inputs!E$37</f>
        <v>70210.853232584952</v>
      </c>
      <c r="AJ2092">
        <f>AB2092/'Totals and Drop Down Lists'!X$6*Inputs!F$37</f>
        <v>35397.985312098921</v>
      </c>
      <c r="AK2092">
        <f>AC2092/'Totals and Drop Down Lists'!Y$6*Inputs!G$37</f>
        <v>10732.325916122219</v>
      </c>
      <c r="AL2092">
        <f>AD2092/'Totals and Drop Down Lists'!Z$6*Inputs!H$37</f>
        <v>5339.6558458159298</v>
      </c>
      <c r="AM2092">
        <f>AE2092/'Totals and Drop Down Lists'!AA$6*Inputs!I$37</f>
        <v>15282.172654484157</v>
      </c>
      <c r="AN2092">
        <f>AF2092/'Totals and Drop Down Lists'!AB$6*Inputs!J$37</f>
        <v>11674.665487101673</v>
      </c>
      <c r="AO2092">
        <f>AG2092/'Totals and Drop Down Lists'!AC$6*Inputs!K$37</f>
        <v>10801.674183873138</v>
      </c>
      <c r="AP2092">
        <f>AH2092/'Totals and Drop Down Lists'!AD$6*Inputs!L$37</f>
        <v>12695.05129947878</v>
      </c>
      <c r="AQ2092">
        <f>IF(OR($D2092="51",$D2092="52",$D2092="61"),(AA2092/'Totals and Drop Down Lists'!W$4)*Inputs!E$38,0)</f>
        <v>0</v>
      </c>
      <c r="AR2092">
        <f>IF(OR($D2092="51",$D2092="52",$D2092="61"),(AB2092/'Totals and Drop Down Lists'!X$4)*Inputs!F$38,0)</f>
        <v>0</v>
      </c>
      <c r="AS2092">
        <f>IF(OR($D2092="51",$D2092="52",$D2092="61"),(AC2092/'Totals and Drop Down Lists'!Y$4)*Inputs!G$38,0)</f>
        <v>0</v>
      </c>
      <c r="AT2092">
        <f>IF(OR($D2092="51",$D2092="52",$D2092="61"),(AD2092/'Totals and Drop Down Lists'!Z$4)*Inputs!H$38,0)</f>
        <v>0</v>
      </c>
      <c r="AU2092">
        <f>IF(OR($D2092="51",$D2092="52",$D2092="61"),(AE2092/'Totals and Drop Down Lists'!AA$4)*Inputs!I$38,0)</f>
        <v>0</v>
      </c>
      <c r="AV2092">
        <f>IF(OR($D2092="51",$D2092="52",$D2092="61"),(AF2092/'Totals and Drop Down Lists'!AB$4)*Inputs!J$38,0)</f>
        <v>0</v>
      </c>
      <c r="AW2092">
        <f>IF(OR($D2092="51",$D2092="52",$D2092="61"),(AG2092/'Totals and Drop Down Lists'!AC$4)*Inputs!K$38,0)</f>
        <v>0</v>
      </c>
      <c r="AX2092">
        <f>IF(OR($D2092="51",$D2092="52",$D2092="61"),(AH2092/'Totals and Drop Down Lists'!AD$4)*Inputs!L$38,0)</f>
        <v>0</v>
      </c>
      <c r="AY2092">
        <f>IF(OR($D2092="51",$D2092="52",$D2092="61"),0,(AA2092/'Totals and Drop Down Lists'!W$5)*Inputs!E$39)</f>
        <v>0</v>
      </c>
      <c r="AZ2092">
        <f>IF(OR($D2092="51",$D2092="52",$D2092="61"),0,(AB2092/'Totals and Drop Down Lists'!X$5)*Inputs!F$39)</f>
        <v>0</v>
      </c>
      <c r="BA2092">
        <f>IF(OR($D2092="51",$D2092="52",$D2092="61"),0,(AC2092/'Totals and Drop Down Lists'!Y$5)*Inputs!G$39)</f>
        <v>0</v>
      </c>
      <c r="BB2092">
        <f>IF(OR($D2092="51",$D2092="52",$D2092="61"),0,(AD2092/'Totals and Drop Down Lists'!Z$5)*Inputs!H$39)</f>
        <v>0</v>
      </c>
      <c r="BC2092">
        <f>IF(OR($D2092="51",$D2092="52",$D2092="61"),0,(AE2092/'Totals and Drop Down Lists'!AA$5)*Inputs!I$39)</f>
        <v>0</v>
      </c>
      <c r="BD2092">
        <f>IF(OR($D2092="51",$D2092="52",$D2092="61"),0,(AF2092/'Totals and Drop Down Lists'!AB$5)*Inputs!J$39)</f>
        <v>0</v>
      </c>
      <c r="BE2092">
        <f>IF(OR($D2092="51",$D2092="52",$D2092="61"),0,(AG2092/'Totals and Drop Down Lists'!AC$5)*Inputs!K$39)</f>
        <v>0</v>
      </c>
      <c r="BF2092">
        <f>IF(OR($D2092="51",$D2092="52",$D2092="61"),0,(AH2092/'Totals and Drop Down Lists'!AD$5)*Inputs!L$39)</f>
        <v>0</v>
      </c>
      <c r="BG2092" s="10">
        <f t="shared" si="289"/>
        <v>172134.38393155977</v>
      </c>
    </row>
    <row r="2093" spans="1:59" ht="28.8">
      <c r="A2093" s="1" t="s">
        <v>7549</v>
      </c>
      <c r="B2093" s="1" t="s">
        <v>1845</v>
      </c>
      <c r="C2093" s="1" t="s">
        <v>76</v>
      </c>
      <c r="D2093" s="1" t="s">
        <v>58</v>
      </c>
      <c r="E2093" s="1" t="s">
        <v>1859</v>
      </c>
      <c r="F2093" s="2">
        <v>103785</v>
      </c>
      <c r="G2093" s="2">
        <v>784</v>
      </c>
      <c r="H2093" s="2">
        <v>16</v>
      </c>
      <c r="I2093" s="2">
        <v>14068</v>
      </c>
      <c r="J2093" s="2">
        <v>36515</v>
      </c>
      <c r="K2093" s="2">
        <v>9194</v>
      </c>
      <c r="L2093" s="2">
        <v>315</v>
      </c>
      <c r="M2093" s="2">
        <v>91</v>
      </c>
      <c r="N2093" s="2">
        <v>9</v>
      </c>
      <c r="O2093" s="2">
        <v>331</v>
      </c>
      <c r="P2093" s="2">
        <v>53</v>
      </c>
      <c r="Q2093" s="2">
        <v>15</v>
      </c>
      <c r="R2093" s="2">
        <v>1007</v>
      </c>
      <c r="S2093" s="2">
        <v>8018700</v>
      </c>
      <c r="T2093" s="2">
        <v>392404300</v>
      </c>
      <c r="U2093" s="2">
        <v>1505</v>
      </c>
      <c r="V2093" s="2">
        <v>520</v>
      </c>
      <c r="W2093" s="2">
        <v>40</v>
      </c>
      <c r="X2093" s="2">
        <v>1865</v>
      </c>
      <c r="Y2093" s="2">
        <v>125</v>
      </c>
      <c r="Z2093" s="2">
        <v>1205</v>
      </c>
      <c r="AA2093" s="9">
        <f t="shared" si="290"/>
        <v>103785</v>
      </c>
      <c r="AB2093" s="9">
        <f t="shared" si="291"/>
        <v>13268</v>
      </c>
      <c r="AC2093" s="9">
        <f t="shared" si="292"/>
        <v>1821</v>
      </c>
      <c r="AD2093" s="9">
        <f t="shared" si="293"/>
        <v>1007</v>
      </c>
      <c r="AE2093" s="44">
        <f t="shared" si="294"/>
        <v>1.6167150448353053E-4</v>
      </c>
      <c r="AF2093" s="9">
        <f t="shared" si="295"/>
        <v>1305</v>
      </c>
      <c r="AG2093" s="9">
        <f t="shared" si="288"/>
        <v>1330</v>
      </c>
      <c r="AH2093" s="44">
        <f t="shared" si="296"/>
        <v>1.2460512973910031E-4</v>
      </c>
      <c r="AI2093">
        <f>AA2093/'Totals and Drop Down Lists'!W$6*Inputs!E$37</f>
        <v>94147.567156048332</v>
      </c>
      <c r="AJ2093">
        <f>AB2093/'Totals and Drop Down Lists'!X$6*Inputs!F$37</f>
        <v>43656.857140818785</v>
      </c>
      <c r="AK2093">
        <f>AC2093/'Totals and Drop Down Lists'!Y$6*Inputs!G$37</f>
        <v>12004.64710888118</v>
      </c>
      <c r="AL2093">
        <f>AD2093/'Totals and Drop Down Lists'!Z$6*Inputs!H$37</f>
        <v>8073.6237788838462</v>
      </c>
      <c r="AM2093">
        <f>AE2093/'Totals and Drop Down Lists'!AA$6*Inputs!I$37</f>
        <v>20126.38056462026</v>
      </c>
      <c r="AN2093">
        <f>AF2093/'Totals and Drop Down Lists'!AB$6*Inputs!J$37</f>
        <v>26043.484548149889</v>
      </c>
      <c r="AO2093">
        <f>AG2093/'Totals and Drop Down Lists'!AC$6*Inputs!K$37</f>
        <v>24769.356318191854</v>
      </c>
      <c r="AP2093">
        <f>AH2093/'Totals and Drop Down Lists'!AD$6*Inputs!L$37</f>
        <v>29323.31384863428</v>
      </c>
      <c r="AQ2093">
        <f>IF(OR($D2093="51",$D2093="52",$D2093="61"),(AA2093/'Totals and Drop Down Lists'!W$4)*Inputs!E$38,0)</f>
        <v>0</v>
      </c>
      <c r="AR2093">
        <f>IF(OR($D2093="51",$D2093="52",$D2093="61"),(AB2093/'Totals and Drop Down Lists'!X$4)*Inputs!F$38,0)</f>
        <v>0</v>
      </c>
      <c r="AS2093">
        <f>IF(OR($D2093="51",$D2093="52",$D2093="61"),(AC2093/'Totals and Drop Down Lists'!Y$4)*Inputs!G$38,0)</f>
        <v>0</v>
      </c>
      <c r="AT2093">
        <f>IF(OR($D2093="51",$D2093="52",$D2093="61"),(AD2093/'Totals and Drop Down Lists'!Z$4)*Inputs!H$38,0)</f>
        <v>0</v>
      </c>
      <c r="AU2093">
        <f>IF(OR($D2093="51",$D2093="52",$D2093="61"),(AE2093/'Totals and Drop Down Lists'!AA$4)*Inputs!I$38,0)</f>
        <v>0</v>
      </c>
      <c r="AV2093">
        <f>IF(OR($D2093="51",$D2093="52",$D2093="61"),(AF2093/'Totals and Drop Down Lists'!AB$4)*Inputs!J$38,0)</f>
        <v>0</v>
      </c>
      <c r="AW2093">
        <f>IF(OR($D2093="51",$D2093="52",$D2093="61"),(AG2093/'Totals and Drop Down Lists'!AC$4)*Inputs!K$38,0)</f>
        <v>0</v>
      </c>
      <c r="AX2093">
        <f>IF(OR($D2093="51",$D2093="52",$D2093="61"),(AH2093/'Totals and Drop Down Lists'!AD$4)*Inputs!L$38,0)</f>
        <v>0</v>
      </c>
      <c r="AY2093">
        <f>IF(OR($D2093="51",$D2093="52",$D2093="61"),0,(AA2093/'Totals and Drop Down Lists'!W$5)*Inputs!E$39)</f>
        <v>0</v>
      </c>
      <c r="AZ2093">
        <f>IF(OR($D2093="51",$D2093="52",$D2093="61"),0,(AB2093/'Totals and Drop Down Lists'!X$5)*Inputs!F$39)</f>
        <v>0</v>
      </c>
      <c r="BA2093">
        <f>IF(OR($D2093="51",$D2093="52",$D2093="61"),0,(AC2093/'Totals and Drop Down Lists'!Y$5)*Inputs!G$39)</f>
        <v>0</v>
      </c>
      <c r="BB2093">
        <f>IF(OR($D2093="51",$D2093="52",$D2093="61"),0,(AD2093/'Totals and Drop Down Lists'!Z$5)*Inputs!H$39)</f>
        <v>0</v>
      </c>
      <c r="BC2093">
        <f>IF(OR($D2093="51",$D2093="52",$D2093="61"),0,(AE2093/'Totals and Drop Down Lists'!AA$5)*Inputs!I$39)</f>
        <v>0</v>
      </c>
      <c r="BD2093">
        <f>IF(OR($D2093="51",$D2093="52",$D2093="61"),0,(AF2093/'Totals and Drop Down Lists'!AB$5)*Inputs!J$39)</f>
        <v>0</v>
      </c>
      <c r="BE2093">
        <f>IF(OR($D2093="51",$D2093="52",$D2093="61"),0,(AG2093/'Totals and Drop Down Lists'!AC$5)*Inputs!K$39)</f>
        <v>0</v>
      </c>
      <c r="BF2093">
        <f>IF(OR($D2093="51",$D2093="52",$D2093="61"),0,(AH2093/'Totals and Drop Down Lists'!AD$5)*Inputs!L$39)</f>
        <v>0</v>
      </c>
      <c r="BG2093" s="10">
        <f t="shared" si="289"/>
        <v>258145.2304642284</v>
      </c>
    </row>
    <row r="2094" spans="1:59" ht="28.8">
      <c r="A2094" s="1" t="s">
        <v>7549</v>
      </c>
      <c r="B2094" s="1" t="s">
        <v>1845</v>
      </c>
      <c r="C2094" s="1" t="s">
        <v>1860</v>
      </c>
      <c r="D2094" s="1" t="s">
        <v>25</v>
      </c>
      <c r="E2094" s="1" t="s">
        <v>1861</v>
      </c>
      <c r="F2094" s="2">
        <v>55569</v>
      </c>
      <c r="G2094" s="2">
        <v>659</v>
      </c>
      <c r="H2094" s="2">
        <v>66</v>
      </c>
      <c r="I2094" s="2">
        <v>12053</v>
      </c>
      <c r="J2094" s="2">
        <v>20556</v>
      </c>
      <c r="K2094" s="2">
        <v>4604</v>
      </c>
      <c r="L2094" s="2">
        <v>122</v>
      </c>
      <c r="M2094" s="2">
        <v>129</v>
      </c>
      <c r="N2094" s="2">
        <v>33</v>
      </c>
      <c r="O2094" s="2">
        <v>234</v>
      </c>
      <c r="P2094" s="2">
        <v>0</v>
      </c>
      <c r="Q2094" s="2">
        <v>0</v>
      </c>
      <c r="R2094" s="2">
        <v>926</v>
      </c>
      <c r="S2094" s="2">
        <v>2562300</v>
      </c>
      <c r="T2094" s="2">
        <v>148652300</v>
      </c>
      <c r="U2094" s="2">
        <v>416</v>
      </c>
      <c r="V2094" s="2">
        <v>320</v>
      </c>
      <c r="W2094" s="2">
        <v>160</v>
      </c>
      <c r="X2094" s="2">
        <v>975</v>
      </c>
      <c r="Y2094" s="2">
        <v>160</v>
      </c>
      <c r="Z2094" s="2">
        <v>400</v>
      </c>
      <c r="AA2094" s="9">
        <f t="shared" si="290"/>
        <v>55569</v>
      </c>
      <c r="AB2094" s="9">
        <f t="shared" si="291"/>
        <v>11328</v>
      </c>
      <c r="AC2094" s="9">
        <f t="shared" si="292"/>
        <v>1444</v>
      </c>
      <c r="AD2094" s="9">
        <f t="shared" si="293"/>
        <v>926</v>
      </c>
      <c r="AE2094" s="44">
        <f t="shared" si="294"/>
        <v>7.2015802878416536E-5</v>
      </c>
      <c r="AF2094" s="9">
        <f t="shared" si="295"/>
        <v>495</v>
      </c>
      <c r="AG2094" s="9">
        <f t="shared" si="288"/>
        <v>560</v>
      </c>
      <c r="AH2094" s="44">
        <f t="shared" si="296"/>
        <v>4.6669787051388082E-5</v>
      </c>
      <c r="AI2094">
        <f>AA2094/'Totals and Drop Down Lists'!W$6*Inputs!E$37</f>
        <v>50408.885284910626</v>
      </c>
      <c r="AJ2094">
        <f>AB2094/'Totals and Drop Down Lists'!X$6*Inputs!F$37</f>
        <v>37273.506006270363</v>
      </c>
      <c r="AK2094">
        <f>AC2094/'Totals and Drop Down Lists'!Y$6*Inputs!G$37</f>
        <v>9519.3357634401</v>
      </c>
      <c r="AL2094">
        <f>AD2094/'Totals and Drop Down Lists'!Z$6*Inputs!H$37</f>
        <v>7424.2061760143406</v>
      </c>
      <c r="AM2094">
        <f>AE2094/'Totals and Drop Down Lists'!AA$6*Inputs!I$37</f>
        <v>8965.2005158728407</v>
      </c>
      <c r="AN2094">
        <f>AF2094/'Totals and Drop Down Lists'!AB$6*Inputs!J$37</f>
        <v>9878.5631044706479</v>
      </c>
      <c r="AO2094">
        <f>AG2094/'Totals and Drop Down Lists'!AC$6*Inputs!K$37</f>
        <v>10429.202660291307</v>
      </c>
      <c r="AP2094">
        <f>AH2094/'Totals and Drop Down Lists'!AD$6*Inputs!L$37</f>
        <v>10982.796742174172</v>
      </c>
      <c r="AQ2094">
        <f>IF(OR($D2094="51",$D2094="52",$D2094="61"),(AA2094/'Totals and Drop Down Lists'!W$4)*Inputs!E$38,0)</f>
        <v>0</v>
      </c>
      <c r="AR2094">
        <f>IF(OR($D2094="51",$D2094="52",$D2094="61"),(AB2094/'Totals and Drop Down Lists'!X$4)*Inputs!F$38,0)</f>
        <v>0</v>
      </c>
      <c r="AS2094">
        <f>IF(OR($D2094="51",$D2094="52",$D2094="61"),(AC2094/'Totals and Drop Down Lists'!Y$4)*Inputs!G$38,0)</f>
        <v>0</v>
      </c>
      <c r="AT2094">
        <f>IF(OR($D2094="51",$D2094="52",$D2094="61"),(AD2094/'Totals and Drop Down Lists'!Z$4)*Inputs!H$38,0)</f>
        <v>0</v>
      </c>
      <c r="AU2094">
        <f>IF(OR($D2094="51",$D2094="52",$D2094="61"),(AE2094/'Totals and Drop Down Lists'!AA$4)*Inputs!I$38,0)</f>
        <v>0</v>
      </c>
      <c r="AV2094">
        <f>IF(OR($D2094="51",$D2094="52",$D2094="61"),(AF2094/'Totals and Drop Down Lists'!AB$4)*Inputs!J$38,0)</f>
        <v>0</v>
      </c>
      <c r="AW2094">
        <f>IF(OR($D2094="51",$D2094="52",$D2094="61"),(AG2094/'Totals and Drop Down Lists'!AC$4)*Inputs!K$38,0)</f>
        <v>0</v>
      </c>
      <c r="AX2094">
        <f>IF(OR($D2094="51",$D2094="52",$D2094="61"),(AH2094/'Totals and Drop Down Lists'!AD$4)*Inputs!L$38,0)</f>
        <v>0</v>
      </c>
      <c r="AY2094">
        <f>IF(OR($D2094="51",$D2094="52",$D2094="61"),0,(AA2094/'Totals and Drop Down Lists'!W$5)*Inputs!E$39)</f>
        <v>0</v>
      </c>
      <c r="AZ2094">
        <f>IF(OR($D2094="51",$D2094="52",$D2094="61"),0,(AB2094/'Totals and Drop Down Lists'!X$5)*Inputs!F$39)</f>
        <v>0</v>
      </c>
      <c r="BA2094">
        <f>IF(OR($D2094="51",$D2094="52",$D2094="61"),0,(AC2094/'Totals and Drop Down Lists'!Y$5)*Inputs!G$39)</f>
        <v>0</v>
      </c>
      <c r="BB2094">
        <f>IF(OR($D2094="51",$D2094="52",$D2094="61"),0,(AD2094/'Totals and Drop Down Lists'!Z$5)*Inputs!H$39)</f>
        <v>0</v>
      </c>
      <c r="BC2094">
        <f>IF(OR($D2094="51",$D2094="52",$D2094="61"),0,(AE2094/'Totals and Drop Down Lists'!AA$5)*Inputs!I$39)</f>
        <v>0</v>
      </c>
      <c r="BD2094">
        <f>IF(OR($D2094="51",$D2094="52",$D2094="61"),0,(AF2094/'Totals and Drop Down Lists'!AB$5)*Inputs!J$39)</f>
        <v>0</v>
      </c>
      <c r="BE2094">
        <f>IF(OR($D2094="51",$D2094="52",$D2094="61"),0,(AG2094/'Totals and Drop Down Lists'!AC$5)*Inputs!K$39)</f>
        <v>0</v>
      </c>
      <c r="BF2094">
        <f>IF(OR($D2094="51",$D2094="52",$D2094="61"),0,(AH2094/'Totals and Drop Down Lists'!AD$5)*Inputs!L$39)</f>
        <v>0</v>
      </c>
      <c r="BG2094" s="10">
        <f t="shared" si="289"/>
        <v>144881.69625344439</v>
      </c>
    </row>
    <row r="2095" spans="1:59" ht="28.8">
      <c r="A2095" s="1" t="s">
        <v>7549</v>
      </c>
      <c r="B2095" s="1" t="s">
        <v>1845</v>
      </c>
      <c r="C2095" s="1" t="s">
        <v>1189</v>
      </c>
      <c r="D2095" s="1" t="s">
        <v>25</v>
      </c>
      <c r="E2095" s="1" t="s">
        <v>1862</v>
      </c>
      <c r="F2095" s="2">
        <v>17854</v>
      </c>
      <c r="G2095" s="2">
        <v>200</v>
      </c>
      <c r="H2095" s="2">
        <v>0</v>
      </c>
      <c r="I2095" s="2">
        <v>3055</v>
      </c>
      <c r="J2095" s="2">
        <v>5871</v>
      </c>
      <c r="K2095" s="2">
        <v>1022</v>
      </c>
      <c r="L2095" s="2">
        <v>45</v>
      </c>
      <c r="M2095" s="2">
        <v>35</v>
      </c>
      <c r="N2095" s="2">
        <v>0</v>
      </c>
      <c r="O2095" s="2">
        <v>18</v>
      </c>
      <c r="P2095" s="2">
        <v>20</v>
      </c>
      <c r="Q2095" s="2">
        <v>0</v>
      </c>
      <c r="R2095" s="2">
        <v>191</v>
      </c>
      <c r="S2095" s="2">
        <v>471600</v>
      </c>
      <c r="T2095" s="2">
        <v>24513100</v>
      </c>
      <c r="U2095" s="2">
        <v>82</v>
      </c>
      <c r="V2095" s="2">
        <v>135</v>
      </c>
      <c r="W2095" s="2">
        <v>0</v>
      </c>
      <c r="X2095" s="2">
        <v>405</v>
      </c>
      <c r="Y2095" s="2">
        <v>0</v>
      </c>
      <c r="Z2095" s="2">
        <v>255</v>
      </c>
      <c r="AA2095" s="9">
        <f t="shared" si="290"/>
        <v>17854</v>
      </c>
      <c r="AB2095" s="9">
        <f t="shared" si="291"/>
        <v>2855</v>
      </c>
      <c r="AC2095" s="9">
        <f t="shared" si="292"/>
        <v>309</v>
      </c>
      <c r="AD2095" s="9">
        <f t="shared" si="293"/>
        <v>191</v>
      </c>
      <c r="AE2095" s="44">
        <f t="shared" si="294"/>
        <v>1.2424688152122688E-5</v>
      </c>
      <c r="AF2095" s="9">
        <f t="shared" si="295"/>
        <v>270</v>
      </c>
      <c r="AG2095" s="9">
        <f t="shared" si="288"/>
        <v>255</v>
      </c>
      <c r="AH2095" s="44">
        <f t="shared" si="296"/>
        <v>1.6516958673737775E-5</v>
      </c>
      <c r="AI2095">
        <f>AA2095/'Totals and Drop Down Lists'!W$6*Inputs!E$37</f>
        <v>16196.084829253619</v>
      </c>
      <c r="AJ2095">
        <f>AB2095/'Totals and Drop Down Lists'!X$6*Inputs!F$37</f>
        <v>9394.0554067709982</v>
      </c>
      <c r="AK2095">
        <f>AC2095/'Totals and Drop Down Lists'!Y$6*Inputs!G$37</f>
        <v>2037.0323759716005</v>
      </c>
      <c r="AL2095">
        <f>AD2095/'Totals and Drop Down Lists'!Z$6*Inputs!H$37</f>
        <v>1531.3427425688328</v>
      </c>
      <c r="AM2095">
        <f>AE2095/'Totals and Drop Down Lists'!AA$6*Inputs!I$37</f>
        <v>1546.7413564634928</v>
      </c>
      <c r="AN2095">
        <f>AF2095/'Totals and Drop Down Lists'!AB$6*Inputs!J$37</f>
        <v>5388.3071478930806</v>
      </c>
      <c r="AO2095">
        <f>AG2095/'Totals and Drop Down Lists'!AC$6*Inputs!K$37</f>
        <v>4749.0119256683629</v>
      </c>
      <c r="AP2095">
        <f>AH2095/'Totals and Drop Down Lists'!AD$6*Inputs!L$37</f>
        <v>3886.9343824691241</v>
      </c>
      <c r="AQ2095">
        <f>IF(OR($D2095="51",$D2095="52",$D2095="61"),(AA2095/'Totals and Drop Down Lists'!W$4)*Inputs!E$38,0)</f>
        <v>0</v>
      </c>
      <c r="AR2095">
        <f>IF(OR($D2095="51",$D2095="52",$D2095="61"),(AB2095/'Totals and Drop Down Lists'!X$4)*Inputs!F$38,0)</f>
        <v>0</v>
      </c>
      <c r="AS2095">
        <f>IF(OR($D2095="51",$D2095="52",$D2095="61"),(AC2095/'Totals and Drop Down Lists'!Y$4)*Inputs!G$38,0)</f>
        <v>0</v>
      </c>
      <c r="AT2095">
        <f>IF(OR($D2095="51",$D2095="52",$D2095="61"),(AD2095/'Totals and Drop Down Lists'!Z$4)*Inputs!H$38,0)</f>
        <v>0</v>
      </c>
      <c r="AU2095">
        <f>IF(OR($D2095="51",$D2095="52",$D2095="61"),(AE2095/'Totals and Drop Down Lists'!AA$4)*Inputs!I$38,0)</f>
        <v>0</v>
      </c>
      <c r="AV2095">
        <f>IF(OR($D2095="51",$D2095="52",$D2095="61"),(AF2095/'Totals and Drop Down Lists'!AB$4)*Inputs!J$38,0)</f>
        <v>0</v>
      </c>
      <c r="AW2095">
        <f>IF(OR($D2095="51",$D2095="52",$D2095="61"),(AG2095/'Totals and Drop Down Lists'!AC$4)*Inputs!K$38,0)</f>
        <v>0</v>
      </c>
      <c r="AX2095">
        <f>IF(OR($D2095="51",$D2095="52",$D2095="61"),(AH2095/'Totals and Drop Down Lists'!AD$4)*Inputs!L$38,0)</f>
        <v>0</v>
      </c>
      <c r="AY2095">
        <f>IF(OR($D2095="51",$D2095="52",$D2095="61"),0,(AA2095/'Totals and Drop Down Lists'!W$5)*Inputs!E$39)</f>
        <v>0</v>
      </c>
      <c r="AZ2095">
        <f>IF(OR($D2095="51",$D2095="52",$D2095="61"),0,(AB2095/'Totals and Drop Down Lists'!X$5)*Inputs!F$39)</f>
        <v>0</v>
      </c>
      <c r="BA2095">
        <f>IF(OR($D2095="51",$D2095="52",$D2095="61"),0,(AC2095/'Totals and Drop Down Lists'!Y$5)*Inputs!G$39)</f>
        <v>0</v>
      </c>
      <c r="BB2095">
        <f>IF(OR($D2095="51",$D2095="52",$D2095="61"),0,(AD2095/'Totals and Drop Down Lists'!Z$5)*Inputs!H$39)</f>
        <v>0</v>
      </c>
      <c r="BC2095">
        <f>IF(OR($D2095="51",$D2095="52",$D2095="61"),0,(AE2095/'Totals and Drop Down Lists'!AA$5)*Inputs!I$39)</f>
        <v>0</v>
      </c>
      <c r="BD2095">
        <f>IF(OR($D2095="51",$D2095="52",$D2095="61"),0,(AF2095/'Totals and Drop Down Lists'!AB$5)*Inputs!J$39)</f>
        <v>0</v>
      </c>
      <c r="BE2095">
        <f>IF(OR($D2095="51",$D2095="52",$D2095="61"),0,(AG2095/'Totals and Drop Down Lists'!AC$5)*Inputs!K$39)</f>
        <v>0</v>
      </c>
      <c r="BF2095">
        <f>IF(OR($D2095="51",$D2095="52",$D2095="61"),0,(AH2095/'Totals and Drop Down Lists'!AD$5)*Inputs!L$39)</f>
        <v>0</v>
      </c>
      <c r="BG2095" s="10">
        <f t="shared" si="289"/>
        <v>44729.51016705911</v>
      </c>
    </row>
    <row r="2096" spans="1:59">
      <c r="A2096" s="1" t="s">
        <v>7550</v>
      </c>
      <c r="B2096" s="1" t="s">
        <v>3620</v>
      </c>
      <c r="C2096" s="1" t="s">
        <v>3621</v>
      </c>
      <c r="D2096" s="1" t="s">
        <v>10</v>
      </c>
      <c r="E2096" s="1" t="s">
        <v>3622</v>
      </c>
      <c r="F2096" s="2">
        <v>105864</v>
      </c>
      <c r="G2096" s="2">
        <v>1502</v>
      </c>
      <c r="H2096" s="2">
        <v>293</v>
      </c>
      <c r="I2096" s="2">
        <v>14441</v>
      </c>
      <c r="J2096" s="2">
        <v>44134</v>
      </c>
      <c r="K2096" s="2">
        <v>16182</v>
      </c>
      <c r="L2096" s="2">
        <v>146</v>
      </c>
      <c r="M2096" s="2">
        <v>9</v>
      </c>
      <c r="N2096" s="2">
        <v>0</v>
      </c>
      <c r="O2096" s="2">
        <v>324</v>
      </c>
      <c r="P2096" s="2">
        <v>45</v>
      </c>
      <c r="Q2096" s="2">
        <v>12</v>
      </c>
      <c r="R2096" s="2">
        <v>4225</v>
      </c>
      <c r="S2096" s="2">
        <v>12874000</v>
      </c>
      <c r="T2096" s="2">
        <v>595046700</v>
      </c>
      <c r="U2096" s="2">
        <v>580</v>
      </c>
      <c r="V2096" s="2">
        <v>985</v>
      </c>
      <c r="W2096" s="2">
        <v>40</v>
      </c>
      <c r="X2096" s="2">
        <v>3150</v>
      </c>
      <c r="Y2096" s="2">
        <v>615</v>
      </c>
      <c r="Z2096" s="2">
        <v>1915</v>
      </c>
      <c r="AA2096" s="9">
        <f t="shared" si="290"/>
        <v>105864</v>
      </c>
      <c r="AB2096" s="9">
        <f t="shared" si="291"/>
        <v>12646</v>
      </c>
      <c r="AC2096" s="9">
        <f t="shared" si="292"/>
        <v>4761</v>
      </c>
      <c r="AD2096" s="9">
        <f t="shared" si="293"/>
        <v>4225</v>
      </c>
      <c r="AE2096" s="44">
        <f t="shared" si="294"/>
        <v>4.1436864856516303E-4</v>
      </c>
      <c r="AF2096" s="9">
        <f t="shared" si="295"/>
        <v>2125</v>
      </c>
      <c r="AG2096" s="9">
        <f t="shared" si="288"/>
        <v>2530</v>
      </c>
      <c r="AH2096" s="44">
        <f t="shared" si="296"/>
        <v>3.4516799007708315E-4</v>
      </c>
      <c r="AI2096">
        <f>AA2096/'Totals and Drop Down Lists'!W$6*Inputs!E$37</f>
        <v>96033.512062512891</v>
      </c>
      <c r="AJ2096">
        <f>AB2096/'Totals and Drop Down Lists'!X$6*Inputs!F$37</f>
        <v>41610.236313143978</v>
      </c>
      <c r="AK2096">
        <f>AC2096/'Totals and Drop Down Lists'!Y$6*Inputs!G$37</f>
        <v>31386.120200649802</v>
      </c>
      <c r="AL2096">
        <f>AD2096/'Totals and Drop Down Lists'!Z$6*Inputs!H$37</f>
        <v>33873.942865724181</v>
      </c>
      <c r="AM2096">
        <f>AE2096/'Totals and Drop Down Lists'!AA$6*Inputs!I$37</f>
        <v>51584.483868766307</v>
      </c>
      <c r="AN2096">
        <f>AF2096/'Totals and Drop Down Lists'!AB$6*Inputs!J$37</f>
        <v>42407.972923232577</v>
      </c>
      <c r="AO2096">
        <f>AG2096/'Totals and Drop Down Lists'!AC$6*Inputs!K$37</f>
        <v>47117.647733101796</v>
      </c>
      <c r="AP2096">
        <f>AH2096/'Totals and Drop Down Lists'!AD$6*Inputs!L$37</f>
        <v>81228.351711723604</v>
      </c>
      <c r="AQ2096">
        <f>IF(OR($D2096="51",$D2096="52",$D2096="61"),(AA2096/'Totals and Drop Down Lists'!W$4)*Inputs!E$38,0)</f>
        <v>0</v>
      </c>
      <c r="AR2096">
        <f>IF(OR($D2096="51",$D2096="52",$D2096="61"),(AB2096/'Totals and Drop Down Lists'!X$4)*Inputs!F$38,0)</f>
        <v>0</v>
      </c>
      <c r="AS2096">
        <f>IF(OR($D2096="51",$D2096="52",$D2096="61"),(AC2096/'Totals and Drop Down Lists'!Y$4)*Inputs!G$38,0)</f>
        <v>0</v>
      </c>
      <c r="AT2096">
        <f>IF(OR($D2096="51",$D2096="52",$D2096="61"),(AD2096/'Totals and Drop Down Lists'!Z$4)*Inputs!H$38,0)</f>
        <v>0</v>
      </c>
      <c r="AU2096">
        <f>IF(OR($D2096="51",$D2096="52",$D2096="61"),(AE2096/'Totals and Drop Down Lists'!AA$4)*Inputs!I$38,0)</f>
        <v>0</v>
      </c>
      <c r="AV2096">
        <f>IF(OR($D2096="51",$D2096="52",$D2096="61"),(AF2096/'Totals and Drop Down Lists'!AB$4)*Inputs!J$38,0)</f>
        <v>0</v>
      </c>
      <c r="AW2096">
        <f>IF(OR($D2096="51",$D2096="52",$D2096="61"),(AG2096/'Totals and Drop Down Lists'!AC$4)*Inputs!K$38,0)</f>
        <v>0</v>
      </c>
      <c r="AX2096">
        <f>IF(OR($D2096="51",$D2096="52",$D2096="61"),(AH2096/'Totals and Drop Down Lists'!AD$4)*Inputs!L$38,0)</f>
        <v>0</v>
      </c>
      <c r="AY2096">
        <f>IF(OR($D2096="51",$D2096="52",$D2096="61"),0,(AA2096/'Totals and Drop Down Lists'!W$5)*Inputs!E$39)</f>
        <v>0</v>
      </c>
      <c r="AZ2096">
        <f>IF(OR($D2096="51",$D2096="52",$D2096="61"),0,(AB2096/'Totals and Drop Down Lists'!X$5)*Inputs!F$39)</f>
        <v>0</v>
      </c>
      <c r="BA2096">
        <f>IF(OR($D2096="51",$D2096="52",$D2096="61"),0,(AC2096/'Totals and Drop Down Lists'!Y$5)*Inputs!G$39)</f>
        <v>0</v>
      </c>
      <c r="BB2096">
        <f>IF(OR($D2096="51",$D2096="52",$D2096="61"),0,(AD2096/'Totals and Drop Down Lists'!Z$5)*Inputs!H$39)</f>
        <v>0</v>
      </c>
      <c r="BC2096">
        <f>IF(OR($D2096="51",$D2096="52",$D2096="61"),0,(AE2096/'Totals and Drop Down Lists'!AA$5)*Inputs!I$39)</f>
        <v>0</v>
      </c>
      <c r="BD2096">
        <f>IF(OR($D2096="51",$D2096="52",$D2096="61"),0,(AF2096/'Totals and Drop Down Lists'!AB$5)*Inputs!J$39)</f>
        <v>0</v>
      </c>
      <c r="BE2096">
        <f>IF(OR($D2096="51",$D2096="52",$D2096="61"),0,(AG2096/'Totals and Drop Down Lists'!AC$5)*Inputs!K$39)</f>
        <v>0</v>
      </c>
      <c r="BF2096">
        <f>IF(OR($D2096="51",$D2096="52",$D2096="61"),0,(AH2096/'Totals and Drop Down Lists'!AD$5)*Inputs!L$39)</f>
        <v>0</v>
      </c>
      <c r="BG2096" s="10">
        <f t="shared" si="289"/>
        <v>425242.26767885516</v>
      </c>
    </row>
    <row r="2097" spans="1:59">
      <c r="A2097" s="1" t="s">
        <v>7550</v>
      </c>
      <c r="B2097" s="1" t="s">
        <v>3620</v>
      </c>
      <c r="C2097" s="1" t="s">
        <v>3623</v>
      </c>
      <c r="D2097" s="1" t="s">
        <v>10</v>
      </c>
      <c r="E2097" s="1" t="s">
        <v>3624</v>
      </c>
      <c r="F2097" s="2">
        <v>58811</v>
      </c>
      <c r="G2097" s="2">
        <v>737</v>
      </c>
      <c r="H2097" s="2">
        <v>100</v>
      </c>
      <c r="I2097" s="2">
        <v>9509</v>
      </c>
      <c r="J2097" s="2">
        <v>24792</v>
      </c>
      <c r="K2097" s="2">
        <v>9084</v>
      </c>
      <c r="L2097" s="2">
        <v>33</v>
      </c>
      <c r="M2097" s="2">
        <v>22</v>
      </c>
      <c r="N2097" s="2">
        <v>0</v>
      </c>
      <c r="O2097" s="2">
        <v>204</v>
      </c>
      <c r="P2097" s="2">
        <v>138</v>
      </c>
      <c r="Q2097" s="2">
        <v>176</v>
      </c>
      <c r="R2097" s="2">
        <v>4674</v>
      </c>
      <c r="S2097" s="2">
        <v>5681800</v>
      </c>
      <c r="T2097" s="2">
        <v>293839800</v>
      </c>
      <c r="U2097" s="2">
        <v>804</v>
      </c>
      <c r="V2097" s="2">
        <v>775</v>
      </c>
      <c r="W2097" s="2">
        <v>140</v>
      </c>
      <c r="X2097" s="2">
        <v>2310</v>
      </c>
      <c r="Y2097" s="2">
        <v>510</v>
      </c>
      <c r="Z2097" s="2">
        <v>1250</v>
      </c>
      <c r="AA2097" s="9">
        <f t="shared" si="290"/>
        <v>58811</v>
      </c>
      <c r="AB2097" s="9">
        <f t="shared" si="291"/>
        <v>8672</v>
      </c>
      <c r="AC2097" s="9">
        <f t="shared" si="292"/>
        <v>5247</v>
      </c>
      <c r="AD2097" s="9">
        <f t="shared" si="293"/>
        <v>4674</v>
      </c>
      <c r="AE2097" s="44">
        <f t="shared" si="294"/>
        <v>2.3245477611335381E-4</v>
      </c>
      <c r="AF2097" s="9">
        <f t="shared" si="295"/>
        <v>1395</v>
      </c>
      <c r="AG2097" s="9">
        <f t="shared" si="288"/>
        <v>1760</v>
      </c>
      <c r="AH2097" s="44">
        <f t="shared" si="296"/>
        <v>2.3995473068959334E-4</v>
      </c>
      <c r="AI2097">
        <f>AA2097/'Totals and Drop Down Lists'!W$6*Inputs!E$37</f>
        <v>53349.834484890482</v>
      </c>
      <c r="AJ2097">
        <f>AB2097/'Totals and Drop Down Lists'!X$6*Inputs!F$37</f>
        <v>28534.237648867991</v>
      </c>
      <c r="AK2097">
        <f>AC2097/'Totals and Drop Down Lists'!Y$6*Inputs!G$37</f>
        <v>34589.996364799314</v>
      </c>
      <c r="AL2097">
        <f>AD2097/'Totals and Drop Down Lists'!Z$6*Inputs!H$37</f>
        <v>37473.800935951433</v>
      </c>
      <c r="AM2097">
        <f>AE2097/'Totals and Drop Down Lists'!AA$6*Inputs!I$37</f>
        <v>28938.144066059293</v>
      </c>
      <c r="AN2097">
        <f>AF2097/'Totals and Drop Down Lists'!AB$6*Inputs!J$37</f>
        <v>27839.586930780915</v>
      </c>
      <c r="AO2097">
        <f>AG2097/'Totals and Drop Down Lists'!AC$6*Inputs!K$37</f>
        <v>32777.494075201248</v>
      </c>
      <c r="AP2097">
        <f>AH2097/'Totals and Drop Down Lists'!AD$6*Inputs!L$37</f>
        <v>56468.524949238301</v>
      </c>
      <c r="AQ2097">
        <f>IF(OR($D2097="51",$D2097="52",$D2097="61"),(AA2097/'Totals and Drop Down Lists'!W$4)*Inputs!E$38,0)</f>
        <v>0</v>
      </c>
      <c r="AR2097">
        <f>IF(OR($D2097="51",$D2097="52",$D2097="61"),(AB2097/'Totals and Drop Down Lists'!X$4)*Inputs!F$38,0)</f>
        <v>0</v>
      </c>
      <c r="AS2097">
        <f>IF(OR($D2097="51",$D2097="52",$D2097="61"),(AC2097/'Totals and Drop Down Lists'!Y$4)*Inputs!G$38,0)</f>
        <v>0</v>
      </c>
      <c r="AT2097">
        <f>IF(OR($D2097="51",$D2097="52",$D2097="61"),(AD2097/'Totals and Drop Down Lists'!Z$4)*Inputs!H$38,0)</f>
        <v>0</v>
      </c>
      <c r="AU2097">
        <f>IF(OR($D2097="51",$D2097="52",$D2097="61"),(AE2097/'Totals and Drop Down Lists'!AA$4)*Inputs!I$38,0)</f>
        <v>0</v>
      </c>
      <c r="AV2097">
        <f>IF(OR($D2097="51",$D2097="52",$D2097="61"),(AF2097/'Totals and Drop Down Lists'!AB$4)*Inputs!J$38,0)</f>
        <v>0</v>
      </c>
      <c r="AW2097">
        <f>IF(OR($D2097="51",$D2097="52",$D2097="61"),(AG2097/'Totals and Drop Down Lists'!AC$4)*Inputs!K$38,0)</f>
        <v>0</v>
      </c>
      <c r="AX2097">
        <f>IF(OR($D2097="51",$D2097="52",$D2097="61"),(AH2097/'Totals and Drop Down Lists'!AD$4)*Inputs!L$38,0)</f>
        <v>0</v>
      </c>
      <c r="AY2097">
        <f>IF(OR($D2097="51",$D2097="52",$D2097="61"),0,(AA2097/'Totals and Drop Down Lists'!W$5)*Inputs!E$39)</f>
        <v>0</v>
      </c>
      <c r="AZ2097">
        <f>IF(OR($D2097="51",$D2097="52",$D2097="61"),0,(AB2097/'Totals and Drop Down Lists'!X$5)*Inputs!F$39)</f>
        <v>0</v>
      </c>
      <c r="BA2097">
        <f>IF(OR($D2097="51",$D2097="52",$D2097="61"),0,(AC2097/'Totals and Drop Down Lists'!Y$5)*Inputs!G$39)</f>
        <v>0</v>
      </c>
      <c r="BB2097">
        <f>IF(OR($D2097="51",$D2097="52",$D2097="61"),0,(AD2097/'Totals and Drop Down Lists'!Z$5)*Inputs!H$39)</f>
        <v>0</v>
      </c>
      <c r="BC2097">
        <f>IF(OR($D2097="51",$D2097="52",$D2097="61"),0,(AE2097/'Totals and Drop Down Lists'!AA$5)*Inputs!I$39)</f>
        <v>0</v>
      </c>
      <c r="BD2097">
        <f>IF(OR($D2097="51",$D2097="52",$D2097="61"),0,(AF2097/'Totals and Drop Down Lists'!AB$5)*Inputs!J$39)</f>
        <v>0</v>
      </c>
      <c r="BE2097">
        <f>IF(OR($D2097="51",$D2097="52",$D2097="61"),0,(AG2097/'Totals and Drop Down Lists'!AC$5)*Inputs!K$39)</f>
        <v>0</v>
      </c>
      <c r="BF2097">
        <f>IF(OR($D2097="51",$D2097="52",$D2097="61"),0,(AH2097/'Totals and Drop Down Lists'!AD$5)*Inputs!L$39)</f>
        <v>0</v>
      </c>
      <c r="BG2097" s="10">
        <f t="shared" si="289"/>
        <v>299971.61945578898</v>
      </c>
    </row>
    <row r="2098" spans="1:59">
      <c r="A2098" s="1" t="s">
        <v>7550</v>
      </c>
      <c r="B2098" s="1" t="s">
        <v>3620</v>
      </c>
      <c r="C2098" s="1" t="s">
        <v>3625</v>
      </c>
      <c r="D2098" s="1" t="s">
        <v>10</v>
      </c>
      <c r="E2098" s="1" t="s">
        <v>3626</v>
      </c>
      <c r="F2098" s="2">
        <v>67710</v>
      </c>
      <c r="G2098" s="2">
        <v>4699</v>
      </c>
      <c r="H2098" s="2">
        <v>474</v>
      </c>
      <c r="I2098" s="2">
        <v>13428</v>
      </c>
      <c r="J2098" s="2">
        <v>29076</v>
      </c>
      <c r="K2098" s="2">
        <v>15352</v>
      </c>
      <c r="L2098" s="2">
        <v>182</v>
      </c>
      <c r="M2098" s="2">
        <v>42</v>
      </c>
      <c r="N2098" s="2">
        <v>11</v>
      </c>
      <c r="O2098" s="2">
        <v>386</v>
      </c>
      <c r="P2098" s="2">
        <v>134</v>
      </c>
      <c r="Q2098" s="2">
        <v>21</v>
      </c>
      <c r="R2098" s="2">
        <v>4613</v>
      </c>
      <c r="S2098" s="2">
        <v>12098400</v>
      </c>
      <c r="T2098" s="2">
        <v>531752700</v>
      </c>
      <c r="U2098" s="2">
        <v>746</v>
      </c>
      <c r="V2098" s="2">
        <v>965</v>
      </c>
      <c r="W2098" s="2">
        <v>40</v>
      </c>
      <c r="X2098" s="2">
        <v>4280</v>
      </c>
      <c r="Y2098" s="2">
        <v>440</v>
      </c>
      <c r="Z2098" s="2">
        <v>2960</v>
      </c>
      <c r="AA2098" s="9">
        <f t="shared" si="290"/>
        <v>67710</v>
      </c>
      <c r="AB2098" s="9">
        <f t="shared" si="291"/>
        <v>8255</v>
      </c>
      <c r="AC2098" s="9">
        <f t="shared" si="292"/>
        <v>5389</v>
      </c>
      <c r="AD2098" s="9">
        <f t="shared" si="293"/>
        <v>4613</v>
      </c>
      <c r="AE2098" s="44">
        <f t="shared" si="294"/>
        <v>5.6609725527750107E-4</v>
      </c>
      <c r="AF2098" s="9">
        <f t="shared" si="295"/>
        <v>3275</v>
      </c>
      <c r="AG2098" s="9">
        <f t="shared" si="288"/>
        <v>3400</v>
      </c>
      <c r="AH2098" s="44">
        <f t="shared" si="296"/>
        <v>6.6797514804632131E-4</v>
      </c>
      <c r="AI2098">
        <f>AA2098/'Totals and Drop Down Lists'!W$6*Inputs!E$37</f>
        <v>61422.476968117095</v>
      </c>
      <c r="AJ2098">
        <f>AB2098/'Totals and Drop Down Lists'!X$6*Inputs!F$37</f>
        <v>27162.146193658355</v>
      </c>
      <c r="AK2098">
        <f>AC2098/'Totals and Drop Down Lists'!Y$6*Inputs!G$37</f>
        <v>35526.108330456169</v>
      </c>
      <c r="AL2098">
        <f>AD2098/'Totals and Drop Down Lists'!Z$6*Inputs!H$37</f>
        <v>36984.733358481804</v>
      </c>
      <c r="AM2098">
        <f>AE2098/'Totals and Drop Down Lists'!AA$6*Inputs!I$37</f>
        <v>70473.079549170798</v>
      </c>
      <c r="AN2098">
        <f>AF2098/'Totals and Drop Down Lists'!AB$6*Inputs!J$37</f>
        <v>65358.170034629031</v>
      </c>
      <c r="AO2098">
        <f>AG2098/'Totals and Drop Down Lists'!AC$6*Inputs!K$37</f>
        <v>63320.159008911505</v>
      </c>
      <c r="AP2098">
        <f>AH2098/'Totals and Drop Down Lists'!AD$6*Inputs!L$37</f>
        <v>157194.53083723143</v>
      </c>
      <c r="AQ2098">
        <f>IF(OR($D2098="51",$D2098="52",$D2098="61"),(AA2098/'Totals and Drop Down Lists'!W$4)*Inputs!E$38,0)</f>
        <v>0</v>
      </c>
      <c r="AR2098">
        <f>IF(OR($D2098="51",$D2098="52",$D2098="61"),(AB2098/'Totals and Drop Down Lists'!X$4)*Inputs!F$38,0)</f>
        <v>0</v>
      </c>
      <c r="AS2098">
        <f>IF(OR($D2098="51",$D2098="52",$D2098="61"),(AC2098/'Totals and Drop Down Lists'!Y$4)*Inputs!G$38,0)</f>
        <v>0</v>
      </c>
      <c r="AT2098">
        <f>IF(OR($D2098="51",$D2098="52",$D2098="61"),(AD2098/'Totals and Drop Down Lists'!Z$4)*Inputs!H$38,0)</f>
        <v>0</v>
      </c>
      <c r="AU2098">
        <f>IF(OR($D2098="51",$D2098="52",$D2098="61"),(AE2098/'Totals and Drop Down Lists'!AA$4)*Inputs!I$38,0)</f>
        <v>0</v>
      </c>
      <c r="AV2098">
        <f>IF(OR($D2098="51",$D2098="52",$D2098="61"),(AF2098/'Totals and Drop Down Lists'!AB$4)*Inputs!J$38,0)</f>
        <v>0</v>
      </c>
      <c r="AW2098">
        <f>IF(OR($D2098="51",$D2098="52",$D2098="61"),(AG2098/'Totals and Drop Down Lists'!AC$4)*Inputs!K$38,0)</f>
        <v>0</v>
      </c>
      <c r="AX2098">
        <f>IF(OR($D2098="51",$D2098="52",$D2098="61"),(AH2098/'Totals and Drop Down Lists'!AD$4)*Inputs!L$38,0)</f>
        <v>0</v>
      </c>
      <c r="AY2098">
        <f>IF(OR($D2098="51",$D2098="52",$D2098="61"),0,(AA2098/'Totals and Drop Down Lists'!W$5)*Inputs!E$39)</f>
        <v>0</v>
      </c>
      <c r="AZ2098">
        <f>IF(OR($D2098="51",$D2098="52",$D2098="61"),0,(AB2098/'Totals and Drop Down Lists'!X$5)*Inputs!F$39)</f>
        <v>0</v>
      </c>
      <c r="BA2098">
        <f>IF(OR($D2098="51",$D2098="52",$D2098="61"),0,(AC2098/'Totals and Drop Down Lists'!Y$5)*Inputs!G$39)</f>
        <v>0</v>
      </c>
      <c r="BB2098">
        <f>IF(OR($D2098="51",$D2098="52",$D2098="61"),0,(AD2098/'Totals and Drop Down Lists'!Z$5)*Inputs!H$39)</f>
        <v>0</v>
      </c>
      <c r="BC2098">
        <f>IF(OR($D2098="51",$D2098="52",$D2098="61"),0,(AE2098/'Totals and Drop Down Lists'!AA$5)*Inputs!I$39)</f>
        <v>0</v>
      </c>
      <c r="BD2098">
        <f>IF(OR($D2098="51",$D2098="52",$D2098="61"),0,(AF2098/'Totals and Drop Down Lists'!AB$5)*Inputs!J$39)</f>
        <v>0</v>
      </c>
      <c r="BE2098">
        <f>IF(OR($D2098="51",$D2098="52",$D2098="61"),0,(AG2098/'Totals and Drop Down Lists'!AC$5)*Inputs!K$39)</f>
        <v>0</v>
      </c>
      <c r="BF2098">
        <f>IF(OR($D2098="51",$D2098="52",$D2098="61"),0,(AH2098/'Totals and Drop Down Lists'!AD$5)*Inputs!L$39)</f>
        <v>0</v>
      </c>
      <c r="BG2098" s="10">
        <f t="shared" si="289"/>
        <v>517441.40428065619</v>
      </c>
    </row>
    <row r="2099" spans="1:59">
      <c r="A2099" s="1" t="s">
        <v>7550</v>
      </c>
      <c r="B2099" s="1" t="s">
        <v>3620</v>
      </c>
      <c r="C2099" s="1" t="s">
        <v>3627</v>
      </c>
      <c r="D2099" s="1" t="s">
        <v>25</v>
      </c>
      <c r="E2099" s="1" t="s">
        <v>3628</v>
      </c>
      <c r="F2099" s="2">
        <v>9278</v>
      </c>
      <c r="G2099" s="2">
        <v>395</v>
      </c>
      <c r="H2099" s="2">
        <v>53</v>
      </c>
      <c r="I2099" s="2">
        <v>1316</v>
      </c>
      <c r="J2099" s="2">
        <v>4110</v>
      </c>
      <c r="K2099" s="2">
        <v>1474</v>
      </c>
      <c r="L2099" s="2">
        <v>8</v>
      </c>
      <c r="M2099" s="2">
        <v>3</v>
      </c>
      <c r="N2099" s="2">
        <v>0</v>
      </c>
      <c r="O2099" s="2">
        <v>0</v>
      </c>
      <c r="P2099" s="2">
        <v>0</v>
      </c>
      <c r="Q2099" s="2">
        <v>0</v>
      </c>
      <c r="R2099" s="2">
        <v>1084</v>
      </c>
      <c r="S2099" s="2">
        <v>741900</v>
      </c>
      <c r="T2099" s="2">
        <v>48343100</v>
      </c>
      <c r="U2099" s="2">
        <v>53</v>
      </c>
      <c r="V2099" s="2">
        <v>93</v>
      </c>
      <c r="W2099" s="2">
        <v>12</v>
      </c>
      <c r="X2099" s="2">
        <v>297</v>
      </c>
      <c r="Y2099" s="2">
        <v>14</v>
      </c>
      <c r="Z2099" s="2">
        <v>204</v>
      </c>
      <c r="AA2099" s="9">
        <f t="shared" si="290"/>
        <v>9278</v>
      </c>
      <c r="AB2099" s="9">
        <f t="shared" si="291"/>
        <v>868</v>
      </c>
      <c r="AC2099" s="9">
        <f t="shared" si="292"/>
        <v>1095</v>
      </c>
      <c r="AD2099" s="9">
        <f t="shared" si="293"/>
        <v>1084</v>
      </c>
      <c r="AE2099" s="44">
        <f t="shared" si="294"/>
        <v>3.6918915164474443E-5</v>
      </c>
      <c r="AF2099" s="9">
        <f t="shared" si="295"/>
        <v>192</v>
      </c>
      <c r="AG2099" s="9">
        <f t="shared" si="288"/>
        <v>218</v>
      </c>
      <c r="AH2099" s="44">
        <f t="shared" si="296"/>
        <v>2.9091307542700589E-5</v>
      </c>
      <c r="AI2099">
        <f>AA2099/'Totals and Drop Down Lists'!W$6*Inputs!E$37</f>
        <v>8416.4486975364107</v>
      </c>
      <c r="AJ2099">
        <f>AB2099/'Totals and Drop Down Lists'!X$6*Inputs!F$37</f>
        <v>2856.0560746330048</v>
      </c>
      <c r="AK2099">
        <f>AC2099/'Totals and Drop Down Lists'!Y$6*Inputs!G$37</f>
        <v>7218.6098760158657</v>
      </c>
      <c r="AL2099">
        <f>AD2099/'Totals and Drop Down Lists'!Z$6*Inputs!H$37</f>
        <v>8690.9713766733748</v>
      </c>
      <c r="AM2099">
        <f>AE2099/'Totals and Drop Down Lists'!AA$6*Inputs!I$37</f>
        <v>4596.0117647623956</v>
      </c>
      <c r="AN2099">
        <f>AF2099/'Totals and Drop Down Lists'!AB$6*Inputs!J$37</f>
        <v>3831.6850829461901</v>
      </c>
      <c r="AO2099">
        <f>AG2099/'Totals and Drop Down Lists'!AC$6*Inputs!K$37</f>
        <v>4059.939607041973</v>
      </c>
      <c r="AP2099">
        <f>AH2099/'Totals and Drop Down Lists'!AD$6*Inputs!L$37</f>
        <v>6846.0547581619203</v>
      </c>
      <c r="AQ2099">
        <f>IF(OR($D2099="51",$D2099="52",$D2099="61"),(AA2099/'Totals and Drop Down Lists'!W$4)*Inputs!E$38,0)</f>
        <v>0</v>
      </c>
      <c r="AR2099">
        <f>IF(OR($D2099="51",$D2099="52",$D2099="61"),(AB2099/'Totals and Drop Down Lists'!X$4)*Inputs!F$38,0)</f>
        <v>0</v>
      </c>
      <c r="AS2099">
        <f>IF(OR($D2099="51",$D2099="52",$D2099="61"),(AC2099/'Totals and Drop Down Lists'!Y$4)*Inputs!G$38,0)</f>
        <v>0</v>
      </c>
      <c r="AT2099">
        <f>IF(OR($D2099="51",$D2099="52",$D2099="61"),(AD2099/'Totals and Drop Down Lists'!Z$4)*Inputs!H$38,0)</f>
        <v>0</v>
      </c>
      <c r="AU2099">
        <f>IF(OR($D2099="51",$D2099="52",$D2099="61"),(AE2099/'Totals and Drop Down Lists'!AA$4)*Inputs!I$38,0)</f>
        <v>0</v>
      </c>
      <c r="AV2099">
        <f>IF(OR($D2099="51",$D2099="52",$D2099="61"),(AF2099/'Totals and Drop Down Lists'!AB$4)*Inputs!J$38,0)</f>
        <v>0</v>
      </c>
      <c r="AW2099">
        <f>IF(OR($D2099="51",$D2099="52",$D2099="61"),(AG2099/'Totals and Drop Down Lists'!AC$4)*Inputs!K$38,0)</f>
        <v>0</v>
      </c>
      <c r="AX2099">
        <f>IF(OR($D2099="51",$D2099="52",$D2099="61"),(AH2099/'Totals and Drop Down Lists'!AD$4)*Inputs!L$38,0)</f>
        <v>0</v>
      </c>
      <c r="AY2099">
        <f>IF(OR($D2099="51",$D2099="52",$D2099="61"),0,(AA2099/'Totals and Drop Down Lists'!W$5)*Inputs!E$39)</f>
        <v>0</v>
      </c>
      <c r="AZ2099">
        <f>IF(OR($D2099="51",$D2099="52",$D2099="61"),0,(AB2099/'Totals and Drop Down Lists'!X$5)*Inputs!F$39)</f>
        <v>0</v>
      </c>
      <c r="BA2099">
        <f>IF(OR($D2099="51",$D2099="52",$D2099="61"),0,(AC2099/'Totals and Drop Down Lists'!Y$5)*Inputs!G$39)</f>
        <v>0</v>
      </c>
      <c r="BB2099">
        <f>IF(OR($D2099="51",$D2099="52",$D2099="61"),0,(AD2099/'Totals and Drop Down Lists'!Z$5)*Inputs!H$39)</f>
        <v>0</v>
      </c>
      <c r="BC2099">
        <f>IF(OR($D2099="51",$D2099="52",$D2099="61"),0,(AE2099/'Totals and Drop Down Lists'!AA$5)*Inputs!I$39)</f>
        <v>0</v>
      </c>
      <c r="BD2099">
        <f>IF(OR($D2099="51",$D2099="52",$D2099="61"),0,(AF2099/'Totals and Drop Down Lists'!AB$5)*Inputs!J$39)</f>
        <v>0</v>
      </c>
      <c r="BE2099">
        <f>IF(OR($D2099="51",$D2099="52",$D2099="61"),0,(AG2099/'Totals and Drop Down Lists'!AC$5)*Inputs!K$39)</f>
        <v>0</v>
      </c>
      <c r="BF2099">
        <f>IF(OR($D2099="51",$D2099="52",$D2099="61"),0,(AH2099/'Totals and Drop Down Lists'!AD$5)*Inputs!L$39)</f>
        <v>0</v>
      </c>
      <c r="BG2099" s="10">
        <f t="shared" si="289"/>
        <v>46515.77723777113</v>
      </c>
    </row>
    <row r="2100" spans="1:59">
      <c r="A2100" s="1" t="s">
        <v>7550</v>
      </c>
      <c r="B2100" s="1" t="s">
        <v>3620</v>
      </c>
      <c r="C2100" s="1" t="s">
        <v>3629</v>
      </c>
      <c r="D2100" s="1" t="s">
        <v>25</v>
      </c>
      <c r="E2100" s="1" t="s">
        <v>3630</v>
      </c>
      <c r="F2100" s="2">
        <v>12939</v>
      </c>
      <c r="G2100" s="2">
        <v>78</v>
      </c>
      <c r="H2100" s="2">
        <v>9</v>
      </c>
      <c r="I2100" s="2">
        <v>3238</v>
      </c>
      <c r="J2100" s="2">
        <v>3444</v>
      </c>
      <c r="K2100" s="2">
        <v>1123</v>
      </c>
      <c r="L2100" s="2">
        <v>157</v>
      </c>
      <c r="M2100" s="2">
        <v>40</v>
      </c>
      <c r="N2100" s="2">
        <v>11</v>
      </c>
      <c r="O2100" s="2">
        <v>117</v>
      </c>
      <c r="P2100" s="2">
        <v>52</v>
      </c>
      <c r="Q2100" s="2">
        <v>33</v>
      </c>
      <c r="R2100" s="2">
        <v>554</v>
      </c>
      <c r="S2100" s="2">
        <v>547500</v>
      </c>
      <c r="T2100" s="2">
        <v>35870900</v>
      </c>
      <c r="U2100" s="2">
        <v>141</v>
      </c>
      <c r="V2100" s="2">
        <v>135</v>
      </c>
      <c r="W2100" s="2">
        <v>38</v>
      </c>
      <c r="X2100" s="2">
        <v>328</v>
      </c>
      <c r="Y2100" s="2">
        <v>27</v>
      </c>
      <c r="Z2100" s="2">
        <v>176</v>
      </c>
      <c r="AA2100" s="9">
        <f t="shared" si="290"/>
        <v>12939</v>
      </c>
      <c r="AB2100" s="9">
        <f t="shared" si="291"/>
        <v>3151</v>
      </c>
      <c r="AC2100" s="9">
        <f t="shared" si="292"/>
        <v>964</v>
      </c>
      <c r="AD2100" s="9">
        <f t="shared" si="293"/>
        <v>554</v>
      </c>
      <c r="AE2100" s="44">
        <f t="shared" si="294"/>
        <v>2.5573616938213654E-5</v>
      </c>
      <c r="AF2100" s="9">
        <f t="shared" si="295"/>
        <v>155</v>
      </c>
      <c r="AG2100" s="9">
        <f t="shared" si="288"/>
        <v>203</v>
      </c>
      <c r="AH2100" s="44">
        <f t="shared" si="296"/>
        <v>2.4629961767718249E-5</v>
      </c>
      <c r="AI2100">
        <f>AA2100/'Totals and Drop Down Lists'!W$6*Inputs!E$37</f>
        <v>11737.489728112054</v>
      </c>
      <c r="AJ2100">
        <f>AB2100/'Totals and Drop Down Lists'!X$6*Inputs!F$37</f>
        <v>10368.010012867047</v>
      </c>
      <c r="AK2100">
        <f>AC2100/'Totals and Drop Down Lists'!Y$6*Inputs!G$37</f>
        <v>6355.0136260084882</v>
      </c>
      <c r="AL2100">
        <f>AD2100/'Totals and Drop Down Lists'!Z$6*Inputs!H$37</f>
        <v>4441.6957035766145</v>
      </c>
      <c r="AM2100">
        <f>AE2100/'Totals and Drop Down Lists'!AA$6*Inputs!I$37</f>
        <v>3183.6429589528543</v>
      </c>
      <c r="AN2100">
        <f>AF2100/'Totals and Drop Down Lists'!AB$6*Inputs!J$37</f>
        <v>3093.287436753435</v>
      </c>
      <c r="AO2100">
        <f>AG2100/'Totals and Drop Down Lists'!AC$6*Inputs!K$37</f>
        <v>3780.5859643555987</v>
      </c>
      <c r="AP2100">
        <f>AH2100/'Totals and Drop Down Lists'!AD$6*Inputs!L$37</f>
        <v>5796.1666626958568</v>
      </c>
      <c r="AQ2100">
        <f>IF(OR($D2100="51",$D2100="52",$D2100="61"),(AA2100/'Totals and Drop Down Lists'!W$4)*Inputs!E$38,0)</f>
        <v>0</v>
      </c>
      <c r="AR2100">
        <f>IF(OR($D2100="51",$D2100="52",$D2100="61"),(AB2100/'Totals and Drop Down Lists'!X$4)*Inputs!F$38,0)</f>
        <v>0</v>
      </c>
      <c r="AS2100">
        <f>IF(OR($D2100="51",$D2100="52",$D2100="61"),(AC2100/'Totals and Drop Down Lists'!Y$4)*Inputs!G$38,0)</f>
        <v>0</v>
      </c>
      <c r="AT2100">
        <f>IF(OR($D2100="51",$D2100="52",$D2100="61"),(AD2100/'Totals and Drop Down Lists'!Z$4)*Inputs!H$38,0)</f>
        <v>0</v>
      </c>
      <c r="AU2100">
        <f>IF(OR($D2100="51",$D2100="52",$D2100="61"),(AE2100/'Totals and Drop Down Lists'!AA$4)*Inputs!I$38,0)</f>
        <v>0</v>
      </c>
      <c r="AV2100">
        <f>IF(OR($D2100="51",$D2100="52",$D2100="61"),(AF2100/'Totals and Drop Down Lists'!AB$4)*Inputs!J$38,0)</f>
        <v>0</v>
      </c>
      <c r="AW2100">
        <f>IF(OR($D2100="51",$D2100="52",$D2100="61"),(AG2100/'Totals and Drop Down Lists'!AC$4)*Inputs!K$38,0)</f>
        <v>0</v>
      </c>
      <c r="AX2100">
        <f>IF(OR($D2100="51",$D2100="52",$D2100="61"),(AH2100/'Totals and Drop Down Lists'!AD$4)*Inputs!L$38,0)</f>
        <v>0</v>
      </c>
      <c r="AY2100">
        <f>IF(OR($D2100="51",$D2100="52",$D2100="61"),0,(AA2100/'Totals and Drop Down Lists'!W$5)*Inputs!E$39)</f>
        <v>0</v>
      </c>
      <c r="AZ2100">
        <f>IF(OR($D2100="51",$D2100="52",$D2100="61"),0,(AB2100/'Totals and Drop Down Lists'!X$5)*Inputs!F$39)</f>
        <v>0</v>
      </c>
      <c r="BA2100">
        <f>IF(OR($D2100="51",$D2100="52",$D2100="61"),0,(AC2100/'Totals and Drop Down Lists'!Y$5)*Inputs!G$39)</f>
        <v>0</v>
      </c>
      <c r="BB2100">
        <f>IF(OR($D2100="51",$D2100="52",$D2100="61"),0,(AD2100/'Totals and Drop Down Lists'!Z$5)*Inputs!H$39)</f>
        <v>0</v>
      </c>
      <c r="BC2100">
        <f>IF(OR($D2100="51",$D2100="52",$D2100="61"),0,(AE2100/'Totals and Drop Down Lists'!AA$5)*Inputs!I$39)</f>
        <v>0</v>
      </c>
      <c r="BD2100">
        <f>IF(OR($D2100="51",$D2100="52",$D2100="61"),0,(AF2100/'Totals and Drop Down Lists'!AB$5)*Inputs!J$39)</f>
        <v>0</v>
      </c>
      <c r="BE2100">
        <f>IF(OR($D2100="51",$D2100="52",$D2100="61"),0,(AG2100/'Totals and Drop Down Lists'!AC$5)*Inputs!K$39)</f>
        <v>0</v>
      </c>
      <c r="BF2100">
        <f>IF(OR($D2100="51",$D2100="52",$D2100="61"),0,(AH2100/'Totals and Drop Down Lists'!AD$5)*Inputs!L$39)</f>
        <v>0</v>
      </c>
      <c r="BG2100" s="10">
        <f t="shared" si="289"/>
        <v>48755.892093321949</v>
      </c>
    </row>
    <row r="2101" spans="1:59">
      <c r="A2101" s="1" t="s">
        <v>7550</v>
      </c>
      <c r="B2101" s="1" t="s">
        <v>3620</v>
      </c>
      <c r="C2101" s="1" t="s">
        <v>1995</v>
      </c>
      <c r="D2101" s="1" t="s">
        <v>25</v>
      </c>
      <c r="E2101" s="1" t="s">
        <v>3631</v>
      </c>
      <c r="F2101" s="2">
        <v>6550</v>
      </c>
      <c r="G2101" s="2">
        <v>64</v>
      </c>
      <c r="H2101" s="2">
        <v>0</v>
      </c>
      <c r="I2101" s="2">
        <v>1861</v>
      </c>
      <c r="J2101" s="2">
        <v>2237</v>
      </c>
      <c r="K2101" s="2">
        <v>774</v>
      </c>
      <c r="L2101" s="2">
        <v>10</v>
      </c>
      <c r="M2101" s="2">
        <v>2</v>
      </c>
      <c r="N2101" s="2">
        <v>0</v>
      </c>
      <c r="O2101" s="2">
        <v>31</v>
      </c>
      <c r="P2101" s="2">
        <v>0</v>
      </c>
      <c r="Q2101" s="2">
        <v>0</v>
      </c>
      <c r="R2101" s="2">
        <v>705</v>
      </c>
      <c r="S2101" s="2">
        <v>296100</v>
      </c>
      <c r="T2101" s="2">
        <v>21972900</v>
      </c>
      <c r="U2101" s="2">
        <v>49</v>
      </c>
      <c r="V2101" s="2">
        <v>137</v>
      </c>
      <c r="W2101" s="2">
        <v>33</v>
      </c>
      <c r="X2101" s="2">
        <v>237</v>
      </c>
      <c r="Y2101" s="2">
        <v>29</v>
      </c>
      <c r="Z2101" s="2">
        <v>86</v>
      </c>
      <c r="AA2101" s="9">
        <f t="shared" si="290"/>
        <v>6550</v>
      </c>
      <c r="AB2101" s="9">
        <f t="shared" si="291"/>
        <v>1797</v>
      </c>
      <c r="AC2101" s="9">
        <f t="shared" si="292"/>
        <v>748</v>
      </c>
      <c r="AD2101" s="9">
        <f t="shared" si="293"/>
        <v>705</v>
      </c>
      <c r="AE2101" s="44">
        <f t="shared" si="294"/>
        <v>1.8703019351487169E-5</v>
      </c>
      <c r="AF2101" s="9">
        <f t="shared" si="295"/>
        <v>67</v>
      </c>
      <c r="AG2101" s="9">
        <f t="shared" si="288"/>
        <v>115</v>
      </c>
      <c r="AH2101" s="44">
        <f t="shared" si="296"/>
        <v>1.4805528111810101E-5</v>
      </c>
      <c r="AI2101">
        <f>AA2101/'Totals and Drop Down Lists'!W$6*Inputs!E$37</f>
        <v>5941.7696668315903</v>
      </c>
      <c r="AJ2101">
        <f>AB2101/'Totals and Drop Down Lists'!X$6*Inputs!F$37</f>
        <v>5912.8257674141805</v>
      </c>
      <c r="AK2101">
        <f>AC2101/'Totals and Drop Down Lists'!Y$6*Inputs!G$37</f>
        <v>4931.0686641642624</v>
      </c>
      <c r="AL2101">
        <f>AD2101/'Totals and Drop Down Lists'!Z$6*Inputs!H$37</f>
        <v>5652.3383953456914</v>
      </c>
      <c r="AM2101">
        <f>AE2101/'Totals and Drop Down Lists'!AA$6*Inputs!I$37</f>
        <v>2328.3267288072666</v>
      </c>
      <c r="AN2101">
        <f>AF2101/'Totals and Drop Down Lists'!AB$6*Inputs!J$37</f>
        <v>1337.0984404030976</v>
      </c>
      <c r="AO2101">
        <f>AG2101/'Totals and Drop Down Lists'!AC$6*Inputs!K$37</f>
        <v>2141.7112605955363</v>
      </c>
      <c r="AP2101">
        <f>AH2101/'Totals and Drop Down Lists'!AD$6*Inputs!L$37</f>
        <v>3484.183583985729</v>
      </c>
      <c r="AQ2101">
        <f>IF(OR($D2101="51",$D2101="52",$D2101="61"),(AA2101/'Totals and Drop Down Lists'!W$4)*Inputs!E$38,0)</f>
        <v>0</v>
      </c>
      <c r="AR2101">
        <f>IF(OR($D2101="51",$D2101="52",$D2101="61"),(AB2101/'Totals and Drop Down Lists'!X$4)*Inputs!F$38,0)</f>
        <v>0</v>
      </c>
      <c r="AS2101">
        <f>IF(OR($D2101="51",$D2101="52",$D2101="61"),(AC2101/'Totals and Drop Down Lists'!Y$4)*Inputs!G$38,0)</f>
        <v>0</v>
      </c>
      <c r="AT2101">
        <f>IF(OR($D2101="51",$D2101="52",$D2101="61"),(AD2101/'Totals and Drop Down Lists'!Z$4)*Inputs!H$38,0)</f>
        <v>0</v>
      </c>
      <c r="AU2101">
        <f>IF(OR($D2101="51",$D2101="52",$D2101="61"),(AE2101/'Totals and Drop Down Lists'!AA$4)*Inputs!I$38,0)</f>
        <v>0</v>
      </c>
      <c r="AV2101">
        <f>IF(OR($D2101="51",$D2101="52",$D2101="61"),(AF2101/'Totals and Drop Down Lists'!AB$4)*Inputs!J$38,0)</f>
        <v>0</v>
      </c>
      <c r="AW2101">
        <f>IF(OR($D2101="51",$D2101="52",$D2101="61"),(AG2101/'Totals and Drop Down Lists'!AC$4)*Inputs!K$38,0)</f>
        <v>0</v>
      </c>
      <c r="AX2101">
        <f>IF(OR($D2101="51",$D2101="52",$D2101="61"),(AH2101/'Totals and Drop Down Lists'!AD$4)*Inputs!L$38,0)</f>
        <v>0</v>
      </c>
      <c r="AY2101">
        <f>IF(OR($D2101="51",$D2101="52",$D2101="61"),0,(AA2101/'Totals and Drop Down Lists'!W$5)*Inputs!E$39)</f>
        <v>0</v>
      </c>
      <c r="AZ2101">
        <f>IF(OR($D2101="51",$D2101="52",$D2101="61"),0,(AB2101/'Totals and Drop Down Lists'!X$5)*Inputs!F$39)</f>
        <v>0</v>
      </c>
      <c r="BA2101">
        <f>IF(OR($D2101="51",$D2101="52",$D2101="61"),0,(AC2101/'Totals and Drop Down Lists'!Y$5)*Inputs!G$39)</f>
        <v>0</v>
      </c>
      <c r="BB2101">
        <f>IF(OR($D2101="51",$D2101="52",$D2101="61"),0,(AD2101/'Totals and Drop Down Lists'!Z$5)*Inputs!H$39)</f>
        <v>0</v>
      </c>
      <c r="BC2101">
        <f>IF(OR($D2101="51",$D2101="52",$D2101="61"),0,(AE2101/'Totals and Drop Down Lists'!AA$5)*Inputs!I$39)</f>
        <v>0</v>
      </c>
      <c r="BD2101">
        <f>IF(OR($D2101="51",$D2101="52",$D2101="61"),0,(AF2101/'Totals and Drop Down Lists'!AB$5)*Inputs!J$39)</f>
        <v>0</v>
      </c>
      <c r="BE2101">
        <f>IF(OR($D2101="51",$D2101="52",$D2101="61"),0,(AG2101/'Totals and Drop Down Lists'!AC$5)*Inputs!K$39)</f>
        <v>0</v>
      </c>
      <c r="BF2101">
        <f>IF(OR($D2101="51",$D2101="52",$D2101="61"),0,(AH2101/'Totals and Drop Down Lists'!AD$5)*Inputs!L$39)</f>
        <v>0</v>
      </c>
      <c r="BG2101" s="10">
        <f t="shared" si="289"/>
        <v>31729.322507547353</v>
      </c>
    </row>
    <row r="2102" spans="1:59">
      <c r="A2102" s="1" t="s">
        <v>7550</v>
      </c>
      <c r="B2102" s="1" t="s">
        <v>3620</v>
      </c>
      <c r="C2102" s="1" t="s">
        <v>3632</v>
      </c>
      <c r="D2102" s="1" t="s">
        <v>25</v>
      </c>
      <c r="E2102" s="1" t="s">
        <v>3633</v>
      </c>
      <c r="F2102" s="2">
        <v>5666</v>
      </c>
      <c r="G2102" s="2">
        <v>9</v>
      </c>
      <c r="H2102" s="2">
        <v>0</v>
      </c>
      <c r="I2102" s="2">
        <v>592</v>
      </c>
      <c r="J2102" s="2">
        <v>2421</v>
      </c>
      <c r="K2102" s="2">
        <v>468</v>
      </c>
      <c r="L2102" s="2">
        <v>25</v>
      </c>
      <c r="M2102" s="2">
        <v>0</v>
      </c>
      <c r="N2102" s="2">
        <v>0</v>
      </c>
      <c r="O2102" s="2">
        <v>30</v>
      </c>
      <c r="P2102" s="2">
        <v>0</v>
      </c>
      <c r="Q2102" s="2">
        <v>0</v>
      </c>
      <c r="R2102" s="2">
        <v>491</v>
      </c>
      <c r="S2102" s="2">
        <v>147800</v>
      </c>
      <c r="T2102" s="2">
        <v>10805900</v>
      </c>
      <c r="U2102" s="2">
        <v>0</v>
      </c>
      <c r="V2102" s="2">
        <v>60</v>
      </c>
      <c r="W2102" s="2">
        <v>0</v>
      </c>
      <c r="X2102" s="2">
        <v>114</v>
      </c>
      <c r="Y2102" s="2">
        <v>4</v>
      </c>
      <c r="Z2102" s="2">
        <v>45</v>
      </c>
      <c r="AA2102" s="9">
        <f t="shared" si="290"/>
        <v>5666</v>
      </c>
      <c r="AB2102" s="9">
        <f t="shared" si="291"/>
        <v>583</v>
      </c>
      <c r="AC2102" s="9">
        <f t="shared" si="292"/>
        <v>546</v>
      </c>
      <c r="AD2102" s="9">
        <f t="shared" si="293"/>
        <v>491</v>
      </c>
      <c r="AE2102" s="44">
        <f t="shared" si="294"/>
        <v>6.3181903029292135E-6</v>
      </c>
      <c r="AF2102" s="9">
        <f t="shared" si="295"/>
        <v>54</v>
      </c>
      <c r="AG2102" s="9">
        <f t="shared" si="288"/>
        <v>49</v>
      </c>
      <c r="AH2102" s="44">
        <f t="shared" si="296"/>
        <v>3.5245058030667668E-6</v>
      </c>
      <c r="AI2102">
        <f>AA2102/'Totals and Drop Down Lists'!W$6*Inputs!E$37</f>
        <v>5139.8575469111129</v>
      </c>
      <c r="AJ2102">
        <f>AB2102/'Totals and Drop Down Lists'!X$6*Inputs!F$37</f>
        <v>1918.2957275472831</v>
      </c>
      <c r="AK2102">
        <f>AC2102/'Totals and Drop Down Lists'!Y$6*Inputs!G$37</f>
        <v>3599.4164313284591</v>
      </c>
      <c r="AL2102">
        <f>AD2102/'Totals and Drop Down Lists'!Z$6*Inputs!H$37</f>
        <v>3936.5931235669996</v>
      </c>
      <c r="AM2102">
        <f>AE2102/'Totals and Drop Down Lists'!AA$6*Inputs!I$37</f>
        <v>786.54740625241561</v>
      </c>
      <c r="AN2102">
        <f>AF2102/'Totals and Drop Down Lists'!AB$6*Inputs!J$37</f>
        <v>1077.661429578616</v>
      </c>
      <c r="AO2102">
        <f>AG2102/'Totals and Drop Down Lists'!AC$6*Inputs!K$37</f>
        <v>912.55523277548934</v>
      </c>
      <c r="AP2102">
        <f>AH2102/'Totals and Drop Down Lists'!AD$6*Inputs!L$37</f>
        <v>829.4216300810042</v>
      </c>
      <c r="AQ2102">
        <f>IF(OR($D2102="51",$D2102="52",$D2102="61"),(AA2102/'Totals and Drop Down Lists'!W$4)*Inputs!E$38,0)</f>
        <v>0</v>
      </c>
      <c r="AR2102">
        <f>IF(OR($D2102="51",$D2102="52",$D2102="61"),(AB2102/'Totals and Drop Down Lists'!X$4)*Inputs!F$38,0)</f>
        <v>0</v>
      </c>
      <c r="AS2102">
        <f>IF(OR($D2102="51",$D2102="52",$D2102="61"),(AC2102/'Totals and Drop Down Lists'!Y$4)*Inputs!G$38,0)</f>
        <v>0</v>
      </c>
      <c r="AT2102">
        <f>IF(OR($D2102="51",$D2102="52",$D2102="61"),(AD2102/'Totals and Drop Down Lists'!Z$4)*Inputs!H$38,0)</f>
        <v>0</v>
      </c>
      <c r="AU2102">
        <f>IF(OR($D2102="51",$D2102="52",$D2102="61"),(AE2102/'Totals and Drop Down Lists'!AA$4)*Inputs!I$38,0)</f>
        <v>0</v>
      </c>
      <c r="AV2102">
        <f>IF(OR($D2102="51",$D2102="52",$D2102="61"),(AF2102/'Totals and Drop Down Lists'!AB$4)*Inputs!J$38,0)</f>
        <v>0</v>
      </c>
      <c r="AW2102">
        <f>IF(OR($D2102="51",$D2102="52",$D2102="61"),(AG2102/'Totals and Drop Down Lists'!AC$4)*Inputs!K$38,0)</f>
        <v>0</v>
      </c>
      <c r="AX2102">
        <f>IF(OR($D2102="51",$D2102="52",$D2102="61"),(AH2102/'Totals and Drop Down Lists'!AD$4)*Inputs!L$38,0)</f>
        <v>0</v>
      </c>
      <c r="AY2102">
        <f>IF(OR($D2102="51",$D2102="52",$D2102="61"),0,(AA2102/'Totals and Drop Down Lists'!W$5)*Inputs!E$39)</f>
        <v>0</v>
      </c>
      <c r="AZ2102">
        <f>IF(OR($D2102="51",$D2102="52",$D2102="61"),0,(AB2102/'Totals and Drop Down Lists'!X$5)*Inputs!F$39)</f>
        <v>0</v>
      </c>
      <c r="BA2102">
        <f>IF(OR($D2102="51",$D2102="52",$D2102="61"),0,(AC2102/'Totals and Drop Down Lists'!Y$5)*Inputs!G$39)</f>
        <v>0</v>
      </c>
      <c r="BB2102">
        <f>IF(OR($D2102="51",$D2102="52",$D2102="61"),0,(AD2102/'Totals and Drop Down Lists'!Z$5)*Inputs!H$39)</f>
        <v>0</v>
      </c>
      <c r="BC2102">
        <f>IF(OR($D2102="51",$D2102="52",$D2102="61"),0,(AE2102/'Totals and Drop Down Lists'!AA$5)*Inputs!I$39)</f>
        <v>0</v>
      </c>
      <c r="BD2102">
        <f>IF(OR($D2102="51",$D2102="52",$D2102="61"),0,(AF2102/'Totals and Drop Down Lists'!AB$5)*Inputs!J$39)</f>
        <v>0</v>
      </c>
      <c r="BE2102">
        <f>IF(OR($D2102="51",$D2102="52",$D2102="61"),0,(AG2102/'Totals and Drop Down Lists'!AC$5)*Inputs!K$39)</f>
        <v>0</v>
      </c>
      <c r="BF2102">
        <f>IF(OR($D2102="51",$D2102="52",$D2102="61"),0,(AH2102/'Totals and Drop Down Lists'!AD$5)*Inputs!L$39)</f>
        <v>0</v>
      </c>
      <c r="BG2102" s="10">
        <f t="shared" si="289"/>
        <v>18200.348528041381</v>
      </c>
    </row>
    <row r="2103" spans="1:59">
      <c r="A2103" s="1" t="s">
        <v>7550</v>
      </c>
      <c r="B2103" s="1" t="s">
        <v>3620</v>
      </c>
      <c r="C2103" s="1" t="s">
        <v>1255</v>
      </c>
      <c r="D2103" s="1" t="s">
        <v>25</v>
      </c>
      <c r="E2103" s="1" t="s">
        <v>3634</v>
      </c>
      <c r="F2103" s="2">
        <v>10126</v>
      </c>
      <c r="G2103" s="2">
        <v>16</v>
      </c>
      <c r="H2103" s="2">
        <v>3</v>
      </c>
      <c r="I2103" s="2">
        <v>1111</v>
      </c>
      <c r="J2103" s="2">
        <v>4322</v>
      </c>
      <c r="K2103" s="2">
        <v>1008</v>
      </c>
      <c r="L2103" s="2">
        <v>7</v>
      </c>
      <c r="M2103" s="2">
        <v>5</v>
      </c>
      <c r="N2103" s="2">
        <v>7</v>
      </c>
      <c r="O2103" s="2">
        <v>25</v>
      </c>
      <c r="P2103" s="2">
        <v>0</v>
      </c>
      <c r="Q2103" s="2">
        <v>3</v>
      </c>
      <c r="R2103" s="2">
        <v>1929</v>
      </c>
      <c r="S2103" s="2">
        <v>691600</v>
      </c>
      <c r="T2103" s="2">
        <v>45769100</v>
      </c>
      <c r="U2103" s="2">
        <v>188</v>
      </c>
      <c r="V2103" s="2">
        <v>68</v>
      </c>
      <c r="W2103" s="2">
        <v>15</v>
      </c>
      <c r="X2103" s="2">
        <v>153</v>
      </c>
      <c r="Y2103" s="2">
        <v>10</v>
      </c>
      <c r="Z2103" s="2">
        <v>58</v>
      </c>
      <c r="AA2103" s="9">
        <f t="shared" si="290"/>
        <v>10126</v>
      </c>
      <c r="AB2103" s="9">
        <f t="shared" si="291"/>
        <v>1092</v>
      </c>
      <c r="AC2103" s="9">
        <f t="shared" si="292"/>
        <v>1976</v>
      </c>
      <c r="AD2103" s="9">
        <f t="shared" si="293"/>
        <v>1929</v>
      </c>
      <c r="AE2103" s="44">
        <f t="shared" si="294"/>
        <v>1.6418447463149918E-5</v>
      </c>
      <c r="AF2103" s="9">
        <f t="shared" si="295"/>
        <v>70</v>
      </c>
      <c r="AG2103" s="9">
        <f t="shared" si="288"/>
        <v>68</v>
      </c>
      <c r="AH2103" s="44">
        <f t="shared" si="296"/>
        <v>5.9011379687596376E-6</v>
      </c>
      <c r="AI2103">
        <f>AA2103/'Totals and Drop Down Lists'!W$6*Inputs!E$37</f>
        <v>9185.7037627994941</v>
      </c>
      <c r="AJ2103">
        <f>AB2103/'Totals and Drop Down Lists'!X$6*Inputs!F$37</f>
        <v>3593.102803570554</v>
      </c>
      <c r="AK2103">
        <f>AC2103/'Totals and Drop Down Lists'!Y$6*Inputs!G$37</f>
        <v>13026.459465760137</v>
      </c>
      <c r="AL2103">
        <f>AD2103/'Totals and Drop Down Lists'!Z$6*Inputs!H$37</f>
        <v>15465.759949818212</v>
      </c>
      <c r="AM2103">
        <f>AE2103/'Totals and Drop Down Lists'!AA$6*Inputs!I$37</f>
        <v>2043.9218585810934</v>
      </c>
      <c r="AN2103">
        <f>AF2103/'Totals and Drop Down Lists'!AB$6*Inputs!J$37</f>
        <v>1396.9685198241318</v>
      </c>
      <c r="AO2103">
        <f>AG2103/'Totals and Drop Down Lists'!AC$6*Inputs!K$37</f>
        <v>1266.4031801782301</v>
      </c>
      <c r="AP2103">
        <f>AH2103/'Totals and Drop Down Lists'!AD$6*Inputs!L$37</f>
        <v>1388.7142614782083</v>
      </c>
      <c r="AQ2103">
        <f>IF(OR($D2103="51",$D2103="52",$D2103="61"),(AA2103/'Totals and Drop Down Lists'!W$4)*Inputs!E$38,0)</f>
        <v>0</v>
      </c>
      <c r="AR2103">
        <f>IF(OR($D2103="51",$D2103="52",$D2103="61"),(AB2103/'Totals and Drop Down Lists'!X$4)*Inputs!F$38,0)</f>
        <v>0</v>
      </c>
      <c r="AS2103">
        <f>IF(OR($D2103="51",$D2103="52",$D2103="61"),(AC2103/'Totals and Drop Down Lists'!Y$4)*Inputs!G$38,0)</f>
        <v>0</v>
      </c>
      <c r="AT2103">
        <f>IF(OR($D2103="51",$D2103="52",$D2103="61"),(AD2103/'Totals and Drop Down Lists'!Z$4)*Inputs!H$38,0)</f>
        <v>0</v>
      </c>
      <c r="AU2103">
        <f>IF(OR($D2103="51",$D2103="52",$D2103="61"),(AE2103/'Totals and Drop Down Lists'!AA$4)*Inputs!I$38,0)</f>
        <v>0</v>
      </c>
      <c r="AV2103">
        <f>IF(OR($D2103="51",$D2103="52",$D2103="61"),(AF2103/'Totals and Drop Down Lists'!AB$4)*Inputs!J$38,0)</f>
        <v>0</v>
      </c>
      <c r="AW2103">
        <f>IF(OR($D2103="51",$D2103="52",$D2103="61"),(AG2103/'Totals and Drop Down Lists'!AC$4)*Inputs!K$38,0)</f>
        <v>0</v>
      </c>
      <c r="AX2103">
        <f>IF(OR($D2103="51",$D2103="52",$D2103="61"),(AH2103/'Totals and Drop Down Lists'!AD$4)*Inputs!L$38,0)</f>
        <v>0</v>
      </c>
      <c r="AY2103">
        <f>IF(OR($D2103="51",$D2103="52",$D2103="61"),0,(AA2103/'Totals and Drop Down Lists'!W$5)*Inputs!E$39)</f>
        <v>0</v>
      </c>
      <c r="AZ2103">
        <f>IF(OR($D2103="51",$D2103="52",$D2103="61"),0,(AB2103/'Totals and Drop Down Lists'!X$5)*Inputs!F$39)</f>
        <v>0</v>
      </c>
      <c r="BA2103">
        <f>IF(OR($D2103="51",$D2103="52",$D2103="61"),0,(AC2103/'Totals and Drop Down Lists'!Y$5)*Inputs!G$39)</f>
        <v>0</v>
      </c>
      <c r="BB2103">
        <f>IF(OR($D2103="51",$D2103="52",$D2103="61"),0,(AD2103/'Totals and Drop Down Lists'!Z$5)*Inputs!H$39)</f>
        <v>0</v>
      </c>
      <c r="BC2103">
        <f>IF(OR($D2103="51",$D2103="52",$D2103="61"),0,(AE2103/'Totals and Drop Down Lists'!AA$5)*Inputs!I$39)</f>
        <v>0</v>
      </c>
      <c r="BD2103">
        <f>IF(OR($D2103="51",$D2103="52",$D2103="61"),0,(AF2103/'Totals and Drop Down Lists'!AB$5)*Inputs!J$39)</f>
        <v>0</v>
      </c>
      <c r="BE2103">
        <f>IF(OR($D2103="51",$D2103="52",$D2103="61"),0,(AG2103/'Totals and Drop Down Lists'!AC$5)*Inputs!K$39)</f>
        <v>0</v>
      </c>
      <c r="BF2103">
        <f>IF(OR($D2103="51",$D2103="52",$D2103="61"),0,(AH2103/'Totals and Drop Down Lists'!AD$5)*Inputs!L$39)</f>
        <v>0</v>
      </c>
      <c r="BG2103" s="10">
        <f t="shared" si="289"/>
        <v>47367.033802010068</v>
      </c>
    </row>
    <row r="2104" spans="1:59">
      <c r="A2104" s="1" t="s">
        <v>7550</v>
      </c>
      <c r="B2104" s="1" t="s">
        <v>3620</v>
      </c>
      <c r="C2104" s="1" t="s">
        <v>224</v>
      </c>
      <c r="D2104" s="1" t="s">
        <v>25</v>
      </c>
      <c r="E2104" s="1" t="s">
        <v>3635</v>
      </c>
      <c r="F2104" s="2">
        <v>1241</v>
      </c>
      <c r="G2104" s="2">
        <v>0</v>
      </c>
      <c r="H2104" s="2">
        <v>0</v>
      </c>
      <c r="I2104" s="2">
        <v>166</v>
      </c>
      <c r="J2104" s="2">
        <v>495</v>
      </c>
      <c r="K2104" s="2">
        <v>97</v>
      </c>
      <c r="L2104" s="2">
        <v>12</v>
      </c>
      <c r="M2104" s="2">
        <v>0</v>
      </c>
      <c r="N2104" s="2">
        <v>0</v>
      </c>
      <c r="O2104" s="2">
        <v>4</v>
      </c>
      <c r="P2104" s="2">
        <v>0</v>
      </c>
      <c r="Q2104" s="2">
        <v>0</v>
      </c>
      <c r="R2104" s="2">
        <v>228</v>
      </c>
      <c r="S2104" s="2">
        <v>12700</v>
      </c>
      <c r="T2104" s="2">
        <v>3104000</v>
      </c>
      <c r="U2104" s="2">
        <v>14</v>
      </c>
      <c r="V2104" s="2">
        <v>20</v>
      </c>
      <c r="W2104" s="2">
        <v>0</v>
      </c>
      <c r="X2104" s="2">
        <v>35</v>
      </c>
      <c r="Y2104" s="2">
        <v>10</v>
      </c>
      <c r="Z2104" s="2">
        <v>0</v>
      </c>
      <c r="AA2104" s="9">
        <f t="shared" si="290"/>
        <v>1241</v>
      </c>
      <c r="AB2104" s="9">
        <f t="shared" si="291"/>
        <v>166</v>
      </c>
      <c r="AC2104" s="9">
        <f t="shared" si="292"/>
        <v>244</v>
      </c>
      <c r="AD2104" s="9">
        <f t="shared" si="293"/>
        <v>228</v>
      </c>
      <c r="AE2104" s="44">
        <f t="shared" si="294"/>
        <v>1.3274985504876346E-6</v>
      </c>
      <c r="AF2104" s="9">
        <f t="shared" si="295"/>
        <v>15</v>
      </c>
      <c r="AG2104" s="9">
        <f t="shared" si="288"/>
        <v>10</v>
      </c>
      <c r="AH2104" s="44">
        <f t="shared" si="296"/>
        <v>7.2915124494094127E-7</v>
      </c>
      <c r="AI2104">
        <f>AA2104/'Totals and Drop Down Lists'!W$6*Inputs!E$37</f>
        <v>1125.7612452729777</v>
      </c>
      <c r="AJ2104">
        <f>AB2104/'Totals and Drop Down Lists'!X$6*Inputs!F$37</f>
        <v>546.20427233764838</v>
      </c>
      <c r="AK2104">
        <f>AC2104/'Totals and Drop Down Lists'!Y$6*Inputs!G$37</f>
        <v>1608.5304198610695</v>
      </c>
      <c r="AL2104">
        <f>AD2104/'Totals and Drop Down Lists'!Z$6*Inputs!H$37</f>
        <v>1827.9902895586067</v>
      </c>
      <c r="AM2104">
        <f>AE2104/'Totals and Drop Down Lists'!AA$6*Inputs!I$37</f>
        <v>165.25943215192652</v>
      </c>
      <c r="AN2104">
        <f>AF2104/'Totals and Drop Down Lists'!AB$6*Inputs!J$37</f>
        <v>299.35039710517117</v>
      </c>
      <c r="AO2104">
        <f>AG2104/'Totals and Drop Down Lists'!AC$6*Inputs!K$37</f>
        <v>186.2357617909162</v>
      </c>
      <c r="AP2104">
        <f>AH2104/'Totals and Drop Down Lists'!AD$6*Inputs!L$37</f>
        <v>171.5910961554608</v>
      </c>
      <c r="AQ2104">
        <f>IF(OR($D2104="51",$D2104="52",$D2104="61"),(AA2104/'Totals and Drop Down Lists'!W$4)*Inputs!E$38,0)</f>
        <v>0</v>
      </c>
      <c r="AR2104">
        <f>IF(OR($D2104="51",$D2104="52",$D2104="61"),(AB2104/'Totals and Drop Down Lists'!X$4)*Inputs!F$38,0)</f>
        <v>0</v>
      </c>
      <c r="AS2104">
        <f>IF(OR($D2104="51",$D2104="52",$D2104="61"),(AC2104/'Totals and Drop Down Lists'!Y$4)*Inputs!G$38,0)</f>
        <v>0</v>
      </c>
      <c r="AT2104">
        <f>IF(OR($D2104="51",$D2104="52",$D2104="61"),(AD2104/'Totals and Drop Down Lists'!Z$4)*Inputs!H$38,0)</f>
        <v>0</v>
      </c>
      <c r="AU2104">
        <f>IF(OR($D2104="51",$D2104="52",$D2104="61"),(AE2104/'Totals and Drop Down Lists'!AA$4)*Inputs!I$38,0)</f>
        <v>0</v>
      </c>
      <c r="AV2104">
        <f>IF(OR($D2104="51",$D2104="52",$D2104="61"),(AF2104/'Totals and Drop Down Lists'!AB$4)*Inputs!J$38,0)</f>
        <v>0</v>
      </c>
      <c r="AW2104">
        <f>IF(OR($D2104="51",$D2104="52",$D2104="61"),(AG2104/'Totals and Drop Down Lists'!AC$4)*Inputs!K$38,0)</f>
        <v>0</v>
      </c>
      <c r="AX2104">
        <f>IF(OR($D2104="51",$D2104="52",$D2104="61"),(AH2104/'Totals and Drop Down Lists'!AD$4)*Inputs!L$38,0)</f>
        <v>0</v>
      </c>
      <c r="AY2104">
        <f>IF(OR($D2104="51",$D2104="52",$D2104="61"),0,(AA2104/'Totals and Drop Down Lists'!W$5)*Inputs!E$39)</f>
        <v>0</v>
      </c>
      <c r="AZ2104">
        <f>IF(OR($D2104="51",$D2104="52",$D2104="61"),0,(AB2104/'Totals and Drop Down Lists'!X$5)*Inputs!F$39)</f>
        <v>0</v>
      </c>
      <c r="BA2104">
        <f>IF(OR($D2104="51",$D2104="52",$D2104="61"),0,(AC2104/'Totals and Drop Down Lists'!Y$5)*Inputs!G$39)</f>
        <v>0</v>
      </c>
      <c r="BB2104">
        <f>IF(OR($D2104="51",$D2104="52",$D2104="61"),0,(AD2104/'Totals and Drop Down Lists'!Z$5)*Inputs!H$39)</f>
        <v>0</v>
      </c>
      <c r="BC2104">
        <f>IF(OR($D2104="51",$D2104="52",$D2104="61"),0,(AE2104/'Totals and Drop Down Lists'!AA$5)*Inputs!I$39)</f>
        <v>0</v>
      </c>
      <c r="BD2104">
        <f>IF(OR($D2104="51",$D2104="52",$D2104="61"),0,(AF2104/'Totals and Drop Down Lists'!AB$5)*Inputs!J$39)</f>
        <v>0</v>
      </c>
      <c r="BE2104">
        <f>IF(OR($D2104="51",$D2104="52",$D2104="61"),0,(AG2104/'Totals and Drop Down Lists'!AC$5)*Inputs!K$39)</f>
        <v>0</v>
      </c>
      <c r="BF2104">
        <f>IF(OR($D2104="51",$D2104="52",$D2104="61"),0,(AH2104/'Totals and Drop Down Lists'!AD$5)*Inputs!L$39)</f>
        <v>0</v>
      </c>
      <c r="BG2104" s="10">
        <f t="shared" si="289"/>
        <v>5930.9229142337772</v>
      </c>
    </row>
    <row r="2105" spans="1:59">
      <c r="A2105" s="1" t="s">
        <v>7550</v>
      </c>
      <c r="B2105" s="1" t="s">
        <v>3620</v>
      </c>
      <c r="C2105" s="1" t="s">
        <v>3636</v>
      </c>
      <c r="D2105" s="1" t="s">
        <v>58</v>
      </c>
      <c r="E2105" s="1" t="s">
        <v>3637</v>
      </c>
      <c r="F2105" s="2">
        <v>22810</v>
      </c>
      <c r="G2105" s="2">
        <v>169</v>
      </c>
      <c r="H2105" s="2">
        <v>0</v>
      </c>
      <c r="I2105" s="2">
        <v>2392</v>
      </c>
      <c r="J2105" s="2">
        <v>8638</v>
      </c>
      <c r="K2105" s="2">
        <v>2416</v>
      </c>
      <c r="L2105" s="2">
        <v>106</v>
      </c>
      <c r="M2105" s="2">
        <v>0</v>
      </c>
      <c r="N2105" s="2">
        <v>0</v>
      </c>
      <c r="O2105" s="2">
        <v>41</v>
      </c>
      <c r="P2105" s="2">
        <v>32</v>
      </c>
      <c r="Q2105" s="2">
        <v>29</v>
      </c>
      <c r="R2105" s="2">
        <v>1447</v>
      </c>
      <c r="S2105" s="2">
        <v>1392600</v>
      </c>
      <c r="T2105" s="2">
        <v>49930800</v>
      </c>
      <c r="U2105" s="2">
        <v>92</v>
      </c>
      <c r="V2105" s="2">
        <v>111</v>
      </c>
      <c r="W2105" s="2">
        <v>95</v>
      </c>
      <c r="X2105" s="2">
        <v>237</v>
      </c>
      <c r="Y2105" s="2">
        <v>43</v>
      </c>
      <c r="Z2105" s="2">
        <v>93</v>
      </c>
      <c r="AA2105" s="9">
        <f t="shared" si="290"/>
        <v>22810</v>
      </c>
      <c r="AB2105" s="9">
        <f t="shared" si="291"/>
        <v>2223</v>
      </c>
      <c r="AC2105" s="9">
        <f t="shared" si="292"/>
        <v>1655</v>
      </c>
      <c r="AD2105" s="9">
        <f t="shared" si="293"/>
        <v>1447</v>
      </c>
      <c r="AE2105" s="44">
        <f t="shared" si="294"/>
        <v>4.719287615932103E-5</v>
      </c>
      <c r="AF2105" s="9">
        <f t="shared" si="295"/>
        <v>31</v>
      </c>
      <c r="AG2105" s="9">
        <f t="shared" si="288"/>
        <v>136</v>
      </c>
      <c r="AH2105" s="44">
        <f t="shared" si="296"/>
        <v>1.4153821848266802E-5</v>
      </c>
      <c r="AI2105">
        <f>AA2105/'Totals and Drop Down Lists'!W$6*Inputs!E$37</f>
        <v>20691.872687088329</v>
      </c>
      <c r="AJ2105">
        <f>AB2105/'Totals and Drop Down Lists'!X$6*Inputs!F$37</f>
        <v>7314.5307072686273</v>
      </c>
      <c r="AK2105">
        <f>AC2105/'Totals and Drop Down Lists'!Y$6*Inputs!G$37</f>
        <v>10910.319036352746</v>
      </c>
      <c r="AL2105">
        <f>AD2105/'Totals and Drop Down Lists'!Z$6*Inputs!H$37</f>
        <v>11601.324337681157</v>
      </c>
      <c r="AM2105">
        <f>AE2105/'Totals and Drop Down Lists'!AA$6*Inputs!I$37</f>
        <v>5875.0104946184119</v>
      </c>
      <c r="AN2105">
        <f>AF2105/'Totals and Drop Down Lists'!AB$6*Inputs!J$37</f>
        <v>618.65748735068701</v>
      </c>
      <c r="AO2105">
        <f>AG2105/'Totals and Drop Down Lists'!AC$6*Inputs!K$37</f>
        <v>2532.8063603564601</v>
      </c>
      <c r="AP2105">
        <f>AH2105/'Totals and Drop Down Lists'!AD$6*Inputs!L$37</f>
        <v>3330.8176082589343</v>
      </c>
      <c r="AQ2105">
        <f>IF(OR($D2105="51",$D2105="52",$D2105="61"),(AA2105/'Totals and Drop Down Lists'!W$4)*Inputs!E$38,0)</f>
        <v>0</v>
      </c>
      <c r="AR2105">
        <f>IF(OR($D2105="51",$D2105="52",$D2105="61"),(AB2105/'Totals and Drop Down Lists'!X$4)*Inputs!F$38,0)</f>
        <v>0</v>
      </c>
      <c r="AS2105">
        <f>IF(OR($D2105="51",$D2105="52",$D2105="61"),(AC2105/'Totals and Drop Down Lists'!Y$4)*Inputs!G$38,0)</f>
        <v>0</v>
      </c>
      <c r="AT2105">
        <f>IF(OR($D2105="51",$D2105="52",$D2105="61"),(AD2105/'Totals and Drop Down Lists'!Z$4)*Inputs!H$38,0)</f>
        <v>0</v>
      </c>
      <c r="AU2105">
        <f>IF(OR($D2105="51",$D2105="52",$D2105="61"),(AE2105/'Totals and Drop Down Lists'!AA$4)*Inputs!I$38,0)</f>
        <v>0</v>
      </c>
      <c r="AV2105">
        <f>IF(OR($D2105="51",$D2105="52",$D2105="61"),(AF2105/'Totals and Drop Down Lists'!AB$4)*Inputs!J$38,0)</f>
        <v>0</v>
      </c>
      <c r="AW2105">
        <f>IF(OR($D2105="51",$D2105="52",$D2105="61"),(AG2105/'Totals and Drop Down Lists'!AC$4)*Inputs!K$38,0)</f>
        <v>0</v>
      </c>
      <c r="AX2105">
        <f>IF(OR($D2105="51",$D2105="52",$D2105="61"),(AH2105/'Totals and Drop Down Lists'!AD$4)*Inputs!L$38,0)</f>
        <v>0</v>
      </c>
      <c r="AY2105">
        <f>IF(OR($D2105="51",$D2105="52",$D2105="61"),0,(AA2105/'Totals and Drop Down Lists'!W$5)*Inputs!E$39)</f>
        <v>0</v>
      </c>
      <c r="AZ2105">
        <f>IF(OR($D2105="51",$D2105="52",$D2105="61"),0,(AB2105/'Totals and Drop Down Lists'!X$5)*Inputs!F$39)</f>
        <v>0</v>
      </c>
      <c r="BA2105">
        <f>IF(OR($D2105="51",$D2105="52",$D2105="61"),0,(AC2105/'Totals and Drop Down Lists'!Y$5)*Inputs!G$39)</f>
        <v>0</v>
      </c>
      <c r="BB2105">
        <f>IF(OR($D2105="51",$D2105="52",$D2105="61"),0,(AD2105/'Totals and Drop Down Lists'!Z$5)*Inputs!H$39)</f>
        <v>0</v>
      </c>
      <c r="BC2105">
        <f>IF(OR($D2105="51",$D2105="52",$D2105="61"),0,(AE2105/'Totals and Drop Down Lists'!AA$5)*Inputs!I$39)</f>
        <v>0</v>
      </c>
      <c r="BD2105">
        <f>IF(OR($D2105="51",$D2105="52",$D2105="61"),0,(AF2105/'Totals and Drop Down Lists'!AB$5)*Inputs!J$39)</f>
        <v>0</v>
      </c>
      <c r="BE2105">
        <f>IF(OR($D2105="51",$D2105="52",$D2105="61"),0,(AG2105/'Totals and Drop Down Lists'!AC$5)*Inputs!K$39)</f>
        <v>0</v>
      </c>
      <c r="BF2105">
        <f>IF(OR($D2105="51",$D2105="52",$D2105="61"),0,(AH2105/'Totals and Drop Down Lists'!AD$5)*Inputs!L$39)</f>
        <v>0</v>
      </c>
      <c r="BG2105" s="10">
        <f t="shared" si="289"/>
        <v>62875.338718975363</v>
      </c>
    </row>
    <row r="2106" spans="1:59">
      <c r="A2106" s="1" t="s">
        <v>7550</v>
      </c>
      <c r="B2106" s="1" t="s">
        <v>3620</v>
      </c>
      <c r="C2106" s="1" t="s">
        <v>3638</v>
      </c>
      <c r="D2106" s="1" t="s">
        <v>25</v>
      </c>
      <c r="E2106" s="1" t="s">
        <v>3639</v>
      </c>
      <c r="F2106" s="2">
        <v>5827</v>
      </c>
      <c r="G2106" s="2">
        <v>66</v>
      </c>
      <c r="H2106" s="2">
        <v>0</v>
      </c>
      <c r="I2106" s="2">
        <v>1238</v>
      </c>
      <c r="J2106" s="2">
        <v>2228</v>
      </c>
      <c r="K2106" s="2">
        <v>839</v>
      </c>
      <c r="L2106" s="2">
        <v>10</v>
      </c>
      <c r="M2106" s="2">
        <v>0</v>
      </c>
      <c r="N2106" s="2">
        <v>0</v>
      </c>
      <c r="O2106" s="2">
        <v>23</v>
      </c>
      <c r="P2106" s="2">
        <v>4</v>
      </c>
      <c r="Q2106" s="2">
        <v>0</v>
      </c>
      <c r="R2106" s="2">
        <v>800</v>
      </c>
      <c r="S2106" s="2">
        <v>286700</v>
      </c>
      <c r="T2106" s="2">
        <v>24988300</v>
      </c>
      <c r="U2106" s="2">
        <v>46</v>
      </c>
      <c r="V2106" s="2">
        <v>122</v>
      </c>
      <c r="W2106" s="2">
        <v>4</v>
      </c>
      <c r="X2106" s="2">
        <v>167</v>
      </c>
      <c r="Y2106" s="2">
        <v>33</v>
      </c>
      <c r="Z2106" s="2">
        <v>51</v>
      </c>
      <c r="AA2106" s="9">
        <f t="shared" si="290"/>
        <v>5827</v>
      </c>
      <c r="AB2106" s="9">
        <f t="shared" si="291"/>
        <v>1172</v>
      </c>
      <c r="AC2106" s="9">
        <f t="shared" si="292"/>
        <v>837</v>
      </c>
      <c r="AD2106" s="9">
        <f t="shared" si="293"/>
        <v>800</v>
      </c>
      <c r="AE2106" s="44">
        <f t="shared" si="294"/>
        <v>2.2065029941113817E-5</v>
      </c>
      <c r="AF2106" s="9">
        <f t="shared" si="295"/>
        <v>41</v>
      </c>
      <c r="AG2106" s="9">
        <f t="shared" si="288"/>
        <v>84</v>
      </c>
      <c r="AH2106" s="44">
        <f t="shared" si="296"/>
        <v>1.1770018533350884E-5</v>
      </c>
      <c r="AI2106">
        <f>AA2106/'Totals and Drop Down Lists'!W$6*Inputs!E$37</f>
        <v>5285.9071524622404</v>
      </c>
      <c r="AJ2106">
        <f>AB2106/'Totals and Drop Down Lists'!X$6*Inputs!F$37</f>
        <v>3856.3337781911077</v>
      </c>
      <c r="AK2106">
        <f>AC2106/'Totals and Drop Down Lists'!Y$6*Inputs!G$37</f>
        <v>5517.7867271463747</v>
      </c>
      <c r="AL2106">
        <f>AD2106/'Totals and Drop Down Lists'!Z$6*Inputs!H$37</f>
        <v>6414.0010159951116</v>
      </c>
      <c r="AM2106">
        <f>AE2106/'Totals and Drop Down Lists'!AA$6*Inputs!I$37</f>
        <v>2746.8612430079575</v>
      </c>
      <c r="AN2106">
        <f>AF2106/'Totals and Drop Down Lists'!AB$6*Inputs!J$37</f>
        <v>818.22441875413449</v>
      </c>
      <c r="AO2106">
        <f>AG2106/'Totals and Drop Down Lists'!AC$6*Inputs!K$37</f>
        <v>1564.3803990436961</v>
      </c>
      <c r="AP2106">
        <f>AH2106/'Totals and Drop Down Lists'!AD$6*Inputs!L$37</f>
        <v>2769.8373909672887</v>
      </c>
      <c r="AQ2106">
        <f>IF(OR($D2106="51",$D2106="52",$D2106="61"),(AA2106/'Totals and Drop Down Lists'!W$4)*Inputs!E$38,0)</f>
        <v>0</v>
      </c>
      <c r="AR2106">
        <f>IF(OR($D2106="51",$D2106="52",$D2106="61"),(AB2106/'Totals and Drop Down Lists'!X$4)*Inputs!F$38,0)</f>
        <v>0</v>
      </c>
      <c r="AS2106">
        <f>IF(OR($D2106="51",$D2106="52",$D2106="61"),(AC2106/'Totals and Drop Down Lists'!Y$4)*Inputs!G$38,0)</f>
        <v>0</v>
      </c>
      <c r="AT2106">
        <f>IF(OR($D2106="51",$D2106="52",$D2106="61"),(AD2106/'Totals and Drop Down Lists'!Z$4)*Inputs!H$38,0)</f>
        <v>0</v>
      </c>
      <c r="AU2106">
        <f>IF(OR($D2106="51",$D2106="52",$D2106="61"),(AE2106/'Totals and Drop Down Lists'!AA$4)*Inputs!I$38,0)</f>
        <v>0</v>
      </c>
      <c r="AV2106">
        <f>IF(OR($D2106="51",$D2106="52",$D2106="61"),(AF2106/'Totals and Drop Down Lists'!AB$4)*Inputs!J$38,0)</f>
        <v>0</v>
      </c>
      <c r="AW2106">
        <f>IF(OR($D2106="51",$D2106="52",$D2106="61"),(AG2106/'Totals and Drop Down Lists'!AC$4)*Inputs!K$38,0)</f>
        <v>0</v>
      </c>
      <c r="AX2106">
        <f>IF(OR($D2106="51",$D2106="52",$D2106="61"),(AH2106/'Totals and Drop Down Lists'!AD$4)*Inputs!L$38,0)</f>
        <v>0</v>
      </c>
      <c r="AY2106">
        <f>IF(OR($D2106="51",$D2106="52",$D2106="61"),0,(AA2106/'Totals and Drop Down Lists'!W$5)*Inputs!E$39)</f>
        <v>0</v>
      </c>
      <c r="AZ2106">
        <f>IF(OR($D2106="51",$D2106="52",$D2106="61"),0,(AB2106/'Totals and Drop Down Lists'!X$5)*Inputs!F$39)</f>
        <v>0</v>
      </c>
      <c r="BA2106">
        <f>IF(OR($D2106="51",$D2106="52",$D2106="61"),0,(AC2106/'Totals and Drop Down Lists'!Y$5)*Inputs!G$39)</f>
        <v>0</v>
      </c>
      <c r="BB2106">
        <f>IF(OR($D2106="51",$D2106="52",$D2106="61"),0,(AD2106/'Totals and Drop Down Lists'!Z$5)*Inputs!H$39)</f>
        <v>0</v>
      </c>
      <c r="BC2106">
        <f>IF(OR($D2106="51",$D2106="52",$D2106="61"),0,(AE2106/'Totals and Drop Down Lists'!AA$5)*Inputs!I$39)</f>
        <v>0</v>
      </c>
      <c r="BD2106">
        <f>IF(OR($D2106="51",$D2106="52",$D2106="61"),0,(AF2106/'Totals and Drop Down Lists'!AB$5)*Inputs!J$39)</f>
        <v>0</v>
      </c>
      <c r="BE2106">
        <f>IF(OR($D2106="51",$D2106="52",$D2106="61"),0,(AG2106/'Totals and Drop Down Lists'!AC$5)*Inputs!K$39)</f>
        <v>0</v>
      </c>
      <c r="BF2106">
        <f>IF(OR($D2106="51",$D2106="52",$D2106="61"),0,(AH2106/'Totals and Drop Down Lists'!AD$5)*Inputs!L$39)</f>
        <v>0</v>
      </c>
      <c r="BG2106" s="10">
        <f t="shared" si="289"/>
        <v>28973.332125567911</v>
      </c>
    </row>
    <row r="2107" spans="1:59">
      <c r="A2107" s="1" t="s">
        <v>7550</v>
      </c>
      <c r="B2107" s="1" t="s">
        <v>3620</v>
      </c>
      <c r="C2107" s="1" t="s">
        <v>839</v>
      </c>
      <c r="D2107" s="1" t="s">
        <v>25</v>
      </c>
      <c r="E2107" s="1" t="s">
        <v>3640</v>
      </c>
      <c r="F2107" s="2">
        <v>11785</v>
      </c>
      <c r="G2107" s="2">
        <v>59</v>
      </c>
      <c r="H2107" s="2">
        <v>0</v>
      </c>
      <c r="I2107" s="2">
        <v>1513</v>
      </c>
      <c r="J2107" s="2">
        <v>4986</v>
      </c>
      <c r="K2107" s="2">
        <v>1553</v>
      </c>
      <c r="L2107" s="2">
        <v>22</v>
      </c>
      <c r="M2107" s="2">
        <v>3</v>
      </c>
      <c r="N2107" s="2">
        <v>0</v>
      </c>
      <c r="O2107" s="2">
        <v>31</v>
      </c>
      <c r="P2107" s="2">
        <v>1</v>
      </c>
      <c r="Q2107" s="2">
        <v>5</v>
      </c>
      <c r="R2107" s="2">
        <v>1352</v>
      </c>
      <c r="S2107" s="2">
        <v>774000</v>
      </c>
      <c r="T2107" s="2">
        <v>51633700</v>
      </c>
      <c r="U2107" s="2">
        <v>66</v>
      </c>
      <c r="V2107" s="2">
        <v>124</v>
      </c>
      <c r="W2107" s="2">
        <v>30</v>
      </c>
      <c r="X2107" s="2">
        <v>420</v>
      </c>
      <c r="Y2107" s="2">
        <v>75</v>
      </c>
      <c r="Z2107" s="2">
        <v>248</v>
      </c>
      <c r="AA2107" s="9">
        <f t="shared" si="290"/>
        <v>11785</v>
      </c>
      <c r="AB2107" s="9">
        <f t="shared" si="291"/>
        <v>1454</v>
      </c>
      <c r="AC2107" s="9">
        <f t="shared" si="292"/>
        <v>1414</v>
      </c>
      <c r="AD2107" s="9">
        <f t="shared" si="293"/>
        <v>1352</v>
      </c>
      <c r="AE2107" s="44">
        <f t="shared" si="294"/>
        <v>3.3782082892333428E-5</v>
      </c>
      <c r="AF2107" s="9">
        <f t="shared" si="295"/>
        <v>266</v>
      </c>
      <c r="AG2107" s="9">
        <f t="shared" si="288"/>
        <v>323</v>
      </c>
      <c r="AH2107" s="44">
        <f t="shared" si="296"/>
        <v>3.7434564941906374E-5</v>
      </c>
      <c r="AI2107">
        <f>AA2107/'Totals and Drop Down Lists'!W$6*Inputs!E$37</f>
        <v>10690.649698261113</v>
      </c>
      <c r="AJ2107">
        <f>AB2107/'Totals and Drop Down Lists'!X$6*Inputs!F$37</f>
        <v>4784.2229637285573</v>
      </c>
      <c r="AK2107">
        <f>AC2107/'Totals and Drop Down Lists'!Y$6*Inputs!G$37</f>
        <v>9321.5656298506237</v>
      </c>
      <c r="AL2107">
        <f>AD2107/'Totals and Drop Down Lists'!Z$6*Inputs!H$37</f>
        <v>10839.661717031739</v>
      </c>
      <c r="AM2107">
        <f>AE2107/'Totals and Drop Down Lists'!AA$6*Inputs!I$37</f>
        <v>4205.5095530202889</v>
      </c>
      <c r="AN2107">
        <f>AF2107/'Totals and Drop Down Lists'!AB$6*Inputs!J$37</f>
        <v>5308.480375331701</v>
      </c>
      <c r="AO2107">
        <f>AG2107/'Totals and Drop Down Lists'!AC$6*Inputs!K$37</f>
        <v>6015.4151058465932</v>
      </c>
      <c r="AP2107">
        <f>AH2107/'Totals and Drop Down Lists'!AD$6*Inputs!L$37</f>
        <v>8809.4727630956368</v>
      </c>
      <c r="AQ2107">
        <f>IF(OR($D2107="51",$D2107="52",$D2107="61"),(AA2107/'Totals and Drop Down Lists'!W$4)*Inputs!E$38,0)</f>
        <v>0</v>
      </c>
      <c r="AR2107">
        <f>IF(OR($D2107="51",$D2107="52",$D2107="61"),(AB2107/'Totals and Drop Down Lists'!X$4)*Inputs!F$38,0)</f>
        <v>0</v>
      </c>
      <c r="AS2107">
        <f>IF(OR($D2107="51",$D2107="52",$D2107="61"),(AC2107/'Totals and Drop Down Lists'!Y$4)*Inputs!G$38,0)</f>
        <v>0</v>
      </c>
      <c r="AT2107">
        <f>IF(OR($D2107="51",$D2107="52",$D2107="61"),(AD2107/'Totals and Drop Down Lists'!Z$4)*Inputs!H$38,0)</f>
        <v>0</v>
      </c>
      <c r="AU2107">
        <f>IF(OR($D2107="51",$D2107="52",$D2107="61"),(AE2107/'Totals and Drop Down Lists'!AA$4)*Inputs!I$38,0)</f>
        <v>0</v>
      </c>
      <c r="AV2107">
        <f>IF(OR($D2107="51",$D2107="52",$D2107="61"),(AF2107/'Totals and Drop Down Lists'!AB$4)*Inputs!J$38,0)</f>
        <v>0</v>
      </c>
      <c r="AW2107">
        <f>IF(OR($D2107="51",$D2107="52",$D2107="61"),(AG2107/'Totals and Drop Down Lists'!AC$4)*Inputs!K$38,0)</f>
        <v>0</v>
      </c>
      <c r="AX2107">
        <f>IF(OR($D2107="51",$D2107="52",$D2107="61"),(AH2107/'Totals and Drop Down Lists'!AD$4)*Inputs!L$38,0)</f>
        <v>0</v>
      </c>
      <c r="AY2107">
        <f>IF(OR($D2107="51",$D2107="52",$D2107="61"),0,(AA2107/'Totals and Drop Down Lists'!W$5)*Inputs!E$39)</f>
        <v>0</v>
      </c>
      <c r="AZ2107">
        <f>IF(OR($D2107="51",$D2107="52",$D2107="61"),0,(AB2107/'Totals and Drop Down Lists'!X$5)*Inputs!F$39)</f>
        <v>0</v>
      </c>
      <c r="BA2107">
        <f>IF(OR($D2107="51",$D2107="52",$D2107="61"),0,(AC2107/'Totals and Drop Down Lists'!Y$5)*Inputs!G$39)</f>
        <v>0</v>
      </c>
      <c r="BB2107">
        <f>IF(OR($D2107="51",$D2107="52",$D2107="61"),0,(AD2107/'Totals and Drop Down Lists'!Z$5)*Inputs!H$39)</f>
        <v>0</v>
      </c>
      <c r="BC2107">
        <f>IF(OR($D2107="51",$D2107="52",$D2107="61"),0,(AE2107/'Totals and Drop Down Lists'!AA$5)*Inputs!I$39)</f>
        <v>0</v>
      </c>
      <c r="BD2107">
        <f>IF(OR($D2107="51",$D2107="52",$D2107="61"),0,(AF2107/'Totals and Drop Down Lists'!AB$5)*Inputs!J$39)</f>
        <v>0</v>
      </c>
      <c r="BE2107">
        <f>IF(OR($D2107="51",$D2107="52",$D2107="61"),0,(AG2107/'Totals and Drop Down Lists'!AC$5)*Inputs!K$39)</f>
        <v>0</v>
      </c>
      <c r="BF2107">
        <f>IF(OR($D2107="51",$D2107="52",$D2107="61"),0,(AH2107/'Totals and Drop Down Lists'!AD$5)*Inputs!L$39)</f>
        <v>0</v>
      </c>
      <c r="BG2107" s="10">
        <f t="shared" si="289"/>
        <v>59974.977806166251</v>
      </c>
    </row>
    <row r="2108" spans="1:59">
      <c r="A2108" s="1" t="s">
        <v>7550</v>
      </c>
      <c r="B2108" s="1" t="s">
        <v>3620</v>
      </c>
      <c r="C2108" s="1" t="s">
        <v>3641</v>
      </c>
      <c r="D2108" s="1" t="s">
        <v>25</v>
      </c>
      <c r="E2108" s="1" t="s">
        <v>3642</v>
      </c>
      <c r="F2108" s="2">
        <v>1778</v>
      </c>
      <c r="G2108" s="2">
        <v>0</v>
      </c>
      <c r="H2108" s="2">
        <v>0</v>
      </c>
      <c r="I2108" s="2">
        <v>176</v>
      </c>
      <c r="J2108" s="2">
        <v>890</v>
      </c>
      <c r="K2108" s="2">
        <v>221</v>
      </c>
      <c r="L2108" s="2">
        <v>5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355</v>
      </c>
      <c r="S2108" s="2">
        <v>109900</v>
      </c>
      <c r="T2108" s="2">
        <v>7426200</v>
      </c>
      <c r="U2108" s="2">
        <v>0</v>
      </c>
      <c r="V2108" s="2">
        <v>8</v>
      </c>
      <c r="W2108" s="2">
        <v>0</v>
      </c>
      <c r="X2108" s="2">
        <v>38</v>
      </c>
      <c r="Y2108" s="2">
        <v>0</v>
      </c>
      <c r="Z2108" s="2">
        <v>29</v>
      </c>
      <c r="AA2108" s="9">
        <f t="shared" si="290"/>
        <v>1778</v>
      </c>
      <c r="AB2108" s="9">
        <f t="shared" si="291"/>
        <v>176</v>
      </c>
      <c r="AC2108" s="9">
        <f t="shared" si="292"/>
        <v>360</v>
      </c>
      <c r="AD2108" s="9">
        <f t="shared" si="293"/>
        <v>355</v>
      </c>
      <c r="AE2108" s="44">
        <f t="shared" si="294"/>
        <v>3.8325720376093949E-6</v>
      </c>
      <c r="AF2108" s="9">
        <f t="shared" si="295"/>
        <v>30</v>
      </c>
      <c r="AG2108" s="9">
        <f t="shared" si="288"/>
        <v>29</v>
      </c>
      <c r="AH2108" s="44">
        <f t="shared" si="296"/>
        <v>2.6794851300464657E-6</v>
      </c>
      <c r="AI2108">
        <f>AA2108/'Totals and Drop Down Lists'!W$6*Inputs!E$37</f>
        <v>1612.8956439124529</v>
      </c>
      <c r="AJ2108">
        <f>AB2108/'Totals and Drop Down Lists'!X$6*Inputs!F$37</f>
        <v>579.10814416521748</v>
      </c>
      <c r="AK2108">
        <f>AC2108/'Totals and Drop Down Lists'!Y$6*Inputs!G$37</f>
        <v>2373.2416030737095</v>
      </c>
      <c r="AL2108">
        <f>AD2108/'Totals and Drop Down Lists'!Z$6*Inputs!H$37</f>
        <v>2846.2129508478306</v>
      </c>
      <c r="AM2108">
        <f>AE2108/'Totals and Drop Down Lists'!AA$6*Inputs!I$37</f>
        <v>477.11440316377218</v>
      </c>
      <c r="AN2108">
        <f>AF2108/'Totals and Drop Down Lists'!AB$6*Inputs!J$37</f>
        <v>598.70079421034234</v>
      </c>
      <c r="AO2108">
        <f>AG2108/'Totals and Drop Down Lists'!AC$6*Inputs!K$37</f>
        <v>540.08370919365689</v>
      </c>
      <c r="AP2108">
        <f>AH2108/'Totals and Drop Down Lists'!AD$6*Inputs!L$37</f>
        <v>630.56299195398162</v>
      </c>
      <c r="AQ2108">
        <f>IF(OR($D2108="51",$D2108="52",$D2108="61"),(AA2108/'Totals and Drop Down Lists'!W$4)*Inputs!E$38,0)</f>
        <v>0</v>
      </c>
      <c r="AR2108">
        <f>IF(OR($D2108="51",$D2108="52",$D2108="61"),(AB2108/'Totals and Drop Down Lists'!X$4)*Inputs!F$38,0)</f>
        <v>0</v>
      </c>
      <c r="AS2108">
        <f>IF(OR($D2108="51",$D2108="52",$D2108="61"),(AC2108/'Totals and Drop Down Lists'!Y$4)*Inputs!G$38,0)</f>
        <v>0</v>
      </c>
      <c r="AT2108">
        <f>IF(OR($D2108="51",$D2108="52",$D2108="61"),(AD2108/'Totals and Drop Down Lists'!Z$4)*Inputs!H$38,0)</f>
        <v>0</v>
      </c>
      <c r="AU2108">
        <f>IF(OR($D2108="51",$D2108="52",$D2108="61"),(AE2108/'Totals and Drop Down Lists'!AA$4)*Inputs!I$38,0)</f>
        <v>0</v>
      </c>
      <c r="AV2108">
        <f>IF(OR($D2108="51",$D2108="52",$D2108="61"),(AF2108/'Totals and Drop Down Lists'!AB$4)*Inputs!J$38,0)</f>
        <v>0</v>
      </c>
      <c r="AW2108">
        <f>IF(OR($D2108="51",$D2108="52",$D2108="61"),(AG2108/'Totals and Drop Down Lists'!AC$4)*Inputs!K$38,0)</f>
        <v>0</v>
      </c>
      <c r="AX2108">
        <f>IF(OR($D2108="51",$D2108="52",$D2108="61"),(AH2108/'Totals and Drop Down Lists'!AD$4)*Inputs!L$38,0)</f>
        <v>0</v>
      </c>
      <c r="AY2108">
        <f>IF(OR($D2108="51",$D2108="52",$D2108="61"),0,(AA2108/'Totals and Drop Down Lists'!W$5)*Inputs!E$39)</f>
        <v>0</v>
      </c>
      <c r="AZ2108">
        <f>IF(OR($D2108="51",$D2108="52",$D2108="61"),0,(AB2108/'Totals and Drop Down Lists'!X$5)*Inputs!F$39)</f>
        <v>0</v>
      </c>
      <c r="BA2108">
        <f>IF(OR($D2108="51",$D2108="52",$D2108="61"),0,(AC2108/'Totals and Drop Down Lists'!Y$5)*Inputs!G$39)</f>
        <v>0</v>
      </c>
      <c r="BB2108">
        <f>IF(OR($D2108="51",$D2108="52",$D2108="61"),0,(AD2108/'Totals and Drop Down Lists'!Z$5)*Inputs!H$39)</f>
        <v>0</v>
      </c>
      <c r="BC2108">
        <f>IF(OR($D2108="51",$D2108="52",$D2108="61"),0,(AE2108/'Totals and Drop Down Lists'!AA$5)*Inputs!I$39)</f>
        <v>0</v>
      </c>
      <c r="BD2108">
        <f>IF(OR($D2108="51",$D2108="52",$D2108="61"),0,(AF2108/'Totals and Drop Down Lists'!AB$5)*Inputs!J$39)</f>
        <v>0</v>
      </c>
      <c r="BE2108">
        <f>IF(OR($D2108="51",$D2108="52",$D2108="61"),0,(AG2108/'Totals and Drop Down Lists'!AC$5)*Inputs!K$39)</f>
        <v>0</v>
      </c>
      <c r="BF2108">
        <f>IF(OR($D2108="51",$D2108="52",$D2108="61"),0,(AH2108/'Totals and Drop Down Lists'!AD$5)*Inputs!L$39)</f>
        <v>0</v>
      </c>
      <c r="BG2108" s="10">
        <f t="shared" si="289"/>
        <v>9657.9202405209653</v>
      </c>
    </row>
    <row r="2109" spans="1:59">
      <c r="A2109" s="1" t="s">
        <v>7550</v>
      </c>
      <c r="B2109" s="1" t="s">
        <v>3620</v>
      </c>
      <c r="C2109" s="1" t="s">
        <v>1576</v>
      </c>
      <c r="D2109" s="1" t="s">
        <v>25</v>
      </c>
      <c r="E2109" s="1" t="s">
        <v>3643</v>
      </c>
      <c r="F2109" s="2">
        <v>9132</v>
      </c>
      <c r="G2109" s="2">
        <v>56</v>
      </c>
      <c r="H2109" s="2">
        <v>4</v>
      </c>
      <c r="I2109" s="2">
        <v>1382</v>
      </c>
      <c r="J2109" s="2">
        <v>3885</v>
      </c>
      <c r="K2109" s="2">
        <v>1152</v>
      </c>
      <c r="L2109" s="2">
        <v>35</v>
      </c>
      <c r="M2109" s="2">
        <v>0</v>
      </c>
      <c r="N2109" s="2">
        <v>0</v>
      </c>
      <c r="O2109" s="2">
        <v>2</v>
      </c>
      <c r="P2109" s="2">
        <v>72</v>
      </c>
      <c r="Q2109" s="2">
        <v>0</v>
      </c>
      <c r="R2109" s="2">
        <v>753</v>
      </c>
      <c r="S2109" s="2">
        <v>533800</v>
      </c>
      <c r="T2109" s="2">
        <v>38251600</v>
      </c>
      <c r="U2109" s="2">
        <v>43</v>
      </c>
      <c r="V2109" s="2">
        <v>218</v>
      </c>
      <c r="W2109" s="2">
        <v>0</v>
      </c>
      <c r="X2109" s="2">
        <v>238</v>
      </c>
      <c r="Y2109" s="2">
        <v>29</v>
      </c>
      <c r="Z2109" s="2">
        <v>88</v>
      </c>
      <c r="AA2109" s="9">
        <f t="shared" si="290"/>
        <v>9132</v>
      </c>
      <c r="AB2109" s="9">
        <f t="shared" si="291"/>
        <v>1322</v>
      </c>
      <c r="AC2109" s="9">
        <f t="shared" si="292"/>
        <v>862</v>
      </c>
      <c r="AD2109" s="9">
        <f t="shared" si="293"/>
        <v>753</v>
      </c>
      <c r="AE2109" s="44">
        <f t="shared" si="294"/>
        <v>2.3856664386242074E-5</v>
      </c>
      <c r="AF2109" s="9">
        <f t="shared" si="295"/>
        <v>20</v>
      </c>
      <c r="AG2109" s="9">
        <f t="shared" si="288"/>
        <v>117</v>
      </c>
      <c r="AH2109" s="44">
        <f t="shared" si="296"/>
        <v>1.2909172495872127E-5</v>
      </c>
      <c r="AI2109">
        <f>AA2109/'Totals and Drop Down Lists'!W$6*Inputs!E$37</f>
        <v>8284.0061980925311</v>
      </c>
      <c r="AJ2109">
        <f>AB2109/'Totals and Drop Down Lists'!X$6*Inputs!F$37</f>
        <v>4349.8918556046447</v>
      </c>
      <c r="AK2109">
        <f>AC2109/'Totals and Drop Down Lists'!Y$6*Inputs!G$37</f>
        <v>5682.5951718042706</v>
      </c>
      <c r="AL2109">
        <f>AD2109/'Totals and Drop Down Lists'!Z$6*Inputs!H$37</f>
        <v>6037.178456305398</v>
      </c>
      <c r="AM2109">
        <f>AE2109/'Totals and Drop Down Lists'!AA$6*Inputs!I$37</f>
        <v>2969.9006511617108</v>
      </c>
      <c r="AN2109">
        <f>AF2109/'Totals and Drop Down Lists'!AB$6*Inputs!J$37</f>
        <v>399.13386280689485</v>
      </c>
      <c r="AO2109">
        <f>AG2109/'Totals and Drop Down Lists'!AC$6*Inputs!K$37</f>
        <v>2178.9584129537193</v>
      </c>
      <c r="AP2109">
        <f>AH2109/'Totals and Drop Down Lists'!AD$6*Inputs!L$37</f>
        <v>3037.9143893610703</v>
      </c>
      <c r="AQ2109">
        <f>IF(OR($D2109="51",$D2109="52",$D2109="61"),(AA2109/'Totals and Drop Down Lists'!W$4)*Inputs!E$38,0)</f>
        <v>0</v>
      </c>
      <c r="AR2109">
        <f>IF(OR($D2109="51",$D2109="52",$D2109="61"),(AB2109/'Totals and Drop Down Lists'!X$4)*Inputs!F$38,0)</f>
        <v>0</v>
      </c>
      <c r="AS2109">
        <f>IF(OR($D2109="51",$D2109="52",$D2109="61"),(AC2109/'Totals and Drop Down Lists'!Y$4)*Inputs!G$38,0)</f>
        <v>0</v>
      </c>
      <c r="AT2109">
        <f>IF(OR($D2109="51",$D2109="52",$D2109="61"),(AD2109/'Totals and Drop Down Lists'!Z$4)*Inputs!H$38,0)</f>
        <v>0</v>
      </c>
      <c r="AU2109">
        <f>IF(OR($D2109="51",$D2109="52",$D2109="61"),(AE2109/'Totals and Drop Down Lists'!AA$4)*Inputs!I$38,0)</f>
        <v>0</v>
      </c>
      <c r="AV2109">
        <f>IF(OR($D2109="51",$D2109="52",$D2109="61"),(AF2109/'Totals and Drop Down Lists'!AB$4)*Inputs!J$38,0)</f>
        <v>0</v>
      </c>
      <c r="AW2109">
        <f>IF(OR($D2109="51",$D2109="52",$D2109="61"),(AG2109/'Totals and Drop Down Lists'!AC$4)*Inputs!K$38,0)</f>
        <v>0</v>
      </c>
      <c r="AX2109">
        <f>IF(OR($D2109="51",$D2109="52",$D2109="61"),(AH2109/'Totals and Drop Down Lists'!AD$4)*Inputs!L$38,0)</f>
        <v>0</v>
      </c>
      <c r="AY2109">
        <f>IF(OR($D2109="51",$D2109="52",$D2109="61"),0,(AA2109/'Totals and Drop Down Lists'!W$5)*Inputs!E$39)</f>
        <v>0</v>
      </c>
      <c r="AZ2109">
        <f>IF(OR($D2109="51",$D2109="52",$D2109="61"),0,(AB2109/'Totals and Drop Down Lists'!X$5)*Inputs!F$39)</f>
        <v>0</v>
      </c>
      <c r="BA2109">
        <f>IF(OR($D2109="51",$D2109="52",$D2109="61"),0,(AC2109/'Totals and Drop Down Lists'!Y$5)*Inputs!G$39)</f>
        <v>0</v>
      </c>
      <c r="BB2109">
        <f>IF(OR($D2109="51",$D2109="52",$D2109="61"),0,(AD2109/'Totals and Drop Down Lists'!Z$5)*Inputs!H$39)</f>
        <v>0</v>
      </c>
      <c r="BC2109">
        <f>IF(OR($D2109="51",$D2109="52",$D2109="61"),0,(AE2109/'Totals and Drop Down Lists'!AA$5)*Inputs!I$39)</f>
        <v>0</v>
      </c>
      <c r="BD2109">
        <f>IF(OR($D2109="51",$D2109="52",$D2109="61"),0,(AF2109/'Totals and Drop Down Lists'!AB$5)*Inputs!J$39)</f>
        <v>0</v>
      </c>
      <c r="BE2109">
        <f>IF(OR($D2109="51",$D2109="52",$D2109="61"),0,(AG2109/'Totals and Drop Down Lists'!AC$5)*Inputs!K$39)</f>
        <v>0</v>
      </c>
      <c r="BF2109">
        <f>IF(OR($D2109="51",$D2109="52",$D2109="61"),0,(AH2109/'Totals and Drop Down Lists'!AD$5)*Inputs!L$39)</f>
        <v>0</v>
      </c>
      <c r="BG2109" s="10">
        <f t="shared" si="289"/>
        <v>32939.578998090241</v>
      </c>
    </row>
    <row r="2110" spans="1:59">
      <c r="A2110" s="1" t="s">
        <v>7550</v>
      </c>
      <c r="B2110" s="1" t="s">
        <v>3620</v>
      </c>
      <c r="C2110" s="1" t="s">
        <v>3644</v>
      </c>
      <c r="D2110" s="1" t="s">
        <v>25</v>
      </c>
      <c r="E2110" s="1" t="s">
        <v>3645</v>
      </c>
      <c r="F2110" s="2">
        <v>9285</v>
      </c>
      <c r="G2110" s="2">
        <v>64</v>
      </c>
      <c r="H2110" s="2">
        <v>7</v>
      </c>
      <c r="I2110" s="2">
        <v>1824</v>
      </c>
      <c r="J2110" s="2">
        <v>3855</v>
      </c>
      <c r="K2110" s="2">
        <v>1053</v>
      </c>
      <c r="L2110" s="2">
        <v>56</v>
      </c>
      <c r="M2110" s="2">
        <v>0</v>
      </c>
      <c r="N2110" s="2">
        <v>0</v>
      </c>
      <c r="O2110" s="2">
        <v>25</v>
      </c>
      <c r="P2110" s="2">
        <v>18</v>
      </c>
      <c r="Q2110" s="2">
        <v>0</v>
      </c>
      <c r="R2110" s="2">
        <v>2046</v>
      </c>
      <c r="S2110" s="2">
        <v>517100</v>
      </c>
      <c r="T2110" s="2">
        <v>33492500</v>
      </c>
      <c r="U2110" s="2">
        <v>103</v>
      </c>
      <c r="V2110" s="2">
        <v>219</v>
      </c>
      <c r="W2110" s="2">
        <v>0</v>
      </c>
      <c r="X2110" s="2">
        <v>350</v>
      </c>
      <c r="Y2110" s="2">
        <v>70</v>
      </c>
      <c r="Z2110" s="2">
        <v>84</v>
      </c>
      <c r="AA2110" s="9">
        <f t="shared" si="290"/>
        <v>9285</v>
      </c>
      <c r="AB2110" s="9">
        <f t="shared" si="291"/>
        <v>1753</v>
      </c>
      <c r="AC2110" s="9">
        <f t="shared" si="292"/>
        <v>2145</v>
      </c>
      <c r="AD2110" s="9">
        <f t="shared" si="293"/>
        <v>2046</v>
      </c>
      <c r="AE2110" s="44">
        <f t="shared" si="294"/>
        <v>2.0087604354648539E-5</v>
      </c>
      <c r="AF2110" s="9">
        <f t="shared" si="295"/>
        <v>131</v>
      </c>
      <c r="AG2110" s="9">
        <f t="shared" si="288"/>
        <v>154</v>
      </c>
      <c r="AH2110" s="44">
        <f t="shared" si="296"/>
        <v>1.5652214681735031E-5</v>
      </c>
      <c r="AI2110">
        <f>AA2110/'Totals and Drop Down Lists'!W$6*Inputs!E$37</f>
        <v>8422.7986803864605</v>
      </c>
      <c r="AJ2110">
        <f>AB2110/'Totals and Drop Down Lists'!X$6*Inputs!F$37</f>
        <v>5768.0487313728763</v>
      </c>
      <c r="AK2110">
        <f>AC2110/'Totals and Drop Down Lists'!Y$6*Inputs!G$37</f>
        <v>14140.564551647518</v>
      </c>
      <c r="AL2110">
        <f>AD2110/'Totals and Drop Down Lists'!Z$6*Inputs!H$37</f>
        <v>16403.807598407497</v>
      </c>
      <c r="AM2110">
        <f>AE2110/'Totals and Drop Down Lists'!AA$6*Inputs!I$37</f>
        <v>2500.6928163668117</v>
      </c>
      <c r="AN2110">
        <f>AF2110/'Totals and Drop Down Lists'!AB$6*Inputs!J$37</f>
        <v>2614.3268013851612</v>
      </c>
      <c r="AO2110">
        <f>AG2110/'Totals and Drop Down Lists'!AC$6*Inputs!K$37</f>
        <v>2868.0307315801092</v>
      </c>
      <c r="AP2110">
        <f>AH2110/'Totals and Drop Down Lists'!AD$6*Inputs!L$37</f>
        <v>3683.4342574798038</v>
      </c>
      <c r="AQ2110">
        <f>IF(OR($D2110="51",$D2110="52",$D2110="61"),(AA2110/'Totals and Drop Down Lists'!W$4)*Inputs!E$38,0)</f>
        <v>0</v>
      </c>
      <c r="AR2110">
        <f>IF(OR($D2110="51",$D2110="52",$D2110="61"),(AB2110/'Totals and Drop Down Lists'!X$4)*Inputs!F$38,0)</f>
        <v>0</v>
      </c>
      <c r="AS2110">
        <f>IF(OR($D2110="51",$D2110="52",$D2110="61"),(AC2110/'Totals and Drop Down Lists'!Y$4)*Inputs!G$38,0)</f>
        <v>0</v>
      </c>
      <c r="AT2110">
        <f>IF(OR($D2110="51",$D2110="52",$D2110="61"),(AD2110/'Totals and Drop Down Lists'!Z$4)*Inputs!H$38,0)</f>
        <v>0</v>
      </c>
      <c r="AU2110">
        <f>IF(OR($D2110="51",$D2110="52",$D2110="61"),(AE2110/'Totals and Drop Down Lists'!AA$4)*Inputs!I$38,0)</f>
        <v>0</v>
      </c>
      <c r="AV2110">
        <f>IF(OR($D2110="51",$D2110="52",$D2110="61"),(AF2110/'Totals and Drop Down Lists'!AB$4)*Inputs!J$38,0)</f>
        <v>0</v>
      </c>
      <c r="AW2110">
        <f>IF(OR($D2110="51",$D2110="52",$D2110="61"),(AG2110/'Totals and Drop Down Lists'!AC$4)*Inputs!K$38,0)</f>
        <v>0</v>
      </c>
      <c r="AX2110">
        <f>IF(OR($D2110="51",$D2110="52",$D2110="61"),(AH2110/'Totals and Drop Down Lists'!AD$4)*Inputs!L$38,0)</f>
        <v>0</v>
      </c>
      <c r="AY2110">
        <f>IF(OR($D2110="51",$D2110="52",$D2110="61"),0,(AA2110/'Totals and Drop Down Lists'!W$5)*Inputs!E$39)</f>
        <v>0</v>
      </c>
      <c r="AZ2110">
        <f>IF(OR($D2110="51",$D2110="52",$D2110="61"),0,(AB2110/'Totals and Drop Down Lists'!X$5)*Inputs!F$39)</f>
        <v>0</v>
      </c>
      <c r="BA2110">
        <f>IF(OR($D2110="51",$D2110="52",$D2110="61"),0,(AC2110/'Totals and Drop Down Lists'!Y$5)*Inputs!G$39)</f>
        <v>0</v>
      </c>
      <c r="BB2110">
        <f>IF(OR($D2110="51",$D2110="52",$D2110="61"),0,(AD2110/'Totals and Drop Down Lists'!Z$5)*Inputs!H$39)</f>
        <v>0</v>
      </c>
      <c r="BC2110">
        <f>IF(OR($D2110="51",$D2110="52",$D2110="61"),0,(AE2110/'Totals and Drop Down Lists'!AA$5)*Inputs!I$39)</f>
        <v>0</v>
      </c>
      <c r="BD2110">
        <f>IF(OR($D2110="51",$D2110="52",$D2110="61"),0,(AF2110/'Totals and Drop Down Lists'!AB$5)*Inputs!J$39)</f>
        <v>0</v>
      </c>
      <c r="BE2110">
        <f>IF(OR($D2110="51",$D2110="52",$D2110="61"),0,(AG2110/'Totals and Drop Down Lists'!AC$5)*Inputs!K$39)</f>
        <v>0</v>
      </c>
      <c r="BF2110">
        <f>IF(OR($D2110="51",$D2110="52",$D2110="61"),0,(AH2110/'Totals and Drop Down Lists'!AD$5)*Inputs!L$39)</f>
        <v>0</v>
      </c>
      <c r="BG2110" s="10">
        <f t="shared" si="289"/>
        <v>56401.704168626246</v>
      </c>
    </row>
    <row r="2111" spans="1:59">
      <c r="A2111" s="1" t="s">
        <v>7550</v>
      </c>
      <c r="B2111" s="1" t="s">
        <v>3620</v>
      </c>
      <c r="C2111" s="1" t="s">
        <v>3646</v>
      </c>
      <c r="D2111" s="1" t="s">
        <v>25</v>
      </c>
      <c r="E2111" s="1" t="s">
        <v>3647</v>
      </c>
      <c r="F2111" s="2">
        <v>3085</v>
      </c>
      <c r="G2111" s="2">
        <v>19</v>
      </c>
      <c r="H2111" s="2">
        <v>0</v>
      </c>
      <c r="I2111" s="2">
        <v>179</v>
      </c>
      <c r="J2111" s="2">
        <v>1199</v>
      </c>
      <c r="K2111" s="2">
        <v>336</v>
      </c>
      <c r="L2111" s="2">
        <v>15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270</v>
      </c>
      <c r="S2111" s="2">
        <v>119700</v>
      </c>
      <c r="T2111" s="2">
        <v>13283400</v>
      </c>
      <c r="U2111" s="2">
        <v>30</v>
      </c>
      <c r="V2111" s="2">
        <v>25</v>
      </c>
      <c r="W2111" s="2">
        <v>14</v>
      </c>
      <c r="X2111" s="2">
        <v>55</v>
      </c>
      <c r="Y2111" s="2">
        <v>40</v>
      </c>
      <c r="Z2111" s="2">
        <v>15</v>
      </c>
      <c r="AA2111" s="9">
        <f t="shared" si="290"/>
        <v>3085</v>
      </c>
      <c r="AB2111" s="9">
        <f t="shared" si="291"/>
        <v>160</v>
      </c>
      <c r="AC2111" s="9">
        <f t="shared" si="292"/>
        <v>285</v>
      </c>
      <c r="AD2111" s="9">
        <f t="shared" si="293"/>
        <v>270</v>
      </c>
      <c r="AE2111" s="44">
        <f t="shared" si="294"/>
        <v>6.5758993546227352E-6</v>
      </c>
      <c r="AF2111" s="9">
        <f t="shared" si="295"/>
        <v>16</v>
      </c>
      <c r="AG2111" s="9">
        <f t="shared" si="288"/>
        <v>55</v>
      </c>
      <c r="AH2111" s="44">
        <f t="shared" si="296"/>
        <v>5.7350059140535962E-6</v>
      </c>
      <c r="AI2111">
        <f>AA2111/'Totals and Drop Down Lists'!W$6*Inputs!E$37</f>
        <v>2798.5281560573212</v>
      </c>
      <c r="AJ2111">
        <f>AB2111/'Totals and Drop Down Lists'!X$6*Inputs!F$37</f>
        <v>526.46194924110682</v>
      </c>
      <c r="AK2111">
        <f>AC2111/'Totals and Drop Down Lists'!Y$6*Inputs!G$37</f>
        <v>1878.81626910002</v>
      </c>
      <c r="AL2111">
        <f>AD2111/'Totals and Drop Down Lists'!Z$6*Inputs!H$37</f>
        <v>2164.7253428983499</v>
      </c>
      <c r="AM2111">
        <f>AE2111/'Totals and Drop Down Lists'!AA$6*Inputs!I$37</f>
        <v>818.62943867922206</v>
      </c>
      <c r="AN2111">
        <f>AF2111/'Totals and Drop Down Lists'!AB$6*Inputs!J$37</f>
        <v>319.30709024551589</v>
      </c>
      <c r="AO2111">
        <f>AG2111/'Totals and Drop Down Lists'!AC$6*Inputs!K$37</f>
        <v>1024.296689850039</v>
      </c>
      <c r="AP2111">
        <f>AH2111/'Totals and Drop Down Lists'!AD$6*Inputs!L$37</f>
        <v>1349.6184201539884</v>
      </c>
      <c r="AQ2111">
        <f>IF(OR($D2111="51",$D2111="52",$D2111="61"),(AA2111/'Totals and Drop Down Lists'!W$4)*Inputs!E$38,0)</f>
        <v>0</v>
      </c>
      <c r="AR2111">
        <f>IF(OR($D2111="51",$D2111="52",$D2111="61"),(AB2111/'Totals and Drop Down Lists'!X$4)*Inputs!F$38,0)</f>
        <v>0</v>
      </c>
      <c r="AS2111">
        <f>IF(OR($D2111="51",$D2111="52",$D2111="61"),(AC2111/'Totals and Drop Down Lists'!Y$4)*Inputs!G$38,0)</f>
        <v>0</v>
      </c>
      <c r="AT2111">
        <f>IF(OR($D2111="51",$D2111="52",$D2111="61"),(AD2111/'Totals and Drop Down Lists'!Z$4)*Inputs!H$38,0)</f>
        <v>0</v>
      </c>
      <c r="AU2111">
        <f>IF(OR($D2111="51",$D2111="52",$D2111="61"),(AE2111/'Totals and Drop Down Lists'!AA$4)*Inputs!I$38,0)</f>
        <v>0</v>
      </c>
      <c r="AV2111">
        <f>IF(OR($D2111="51",$D2111="52",$D2111="61"),(AF2111/'Totals and Drop Down Lists'!AB$4)*Inputs!J$38,0)</f>
        <v>0</v>
      </c>
      <c r="AW2111">
        <f>IF(OR($D2111="51",$D2111="52",$D2111="61"),(AG2111/'Totals and Drop Down Lists'!AC$4)*Inputs!K$38,0)</f>
        <v>0</v>
      </c>
      <c r="AX2111">
        <f>IF(OR($D2111="51",$D2111="52",$D2111="61"),(AH2111/'Totals and Drop Down Lists'!AD$4)*Inputs!L$38,0)</f>
        <v>0</v>
      </c>
      <c r="AY2111">
        <f>IF(OR($D2111="51",$D2111="52",$D2111="61"),0,(AA2111/'Totals and Drop Down Lists'!W$5)*Inputs!E$39)</f>
        <v>0</v>
      </c>
      <c r="AZ2111">
        <f>IF(OR($D2111="51",$D2111="52",$D2111="61"),0,(AB2111/'Totals and Drop Down Lists'!X$5)*Inputs!F$39)</f>
        <v>0</v>
      </c>
      <c r="BA2111">
        <f>IF(OR($D2111="51",$D2111="52",$D2111="61"),0,(AC2111/'Totals and Drop Down Lists'!Y$5)*Inputs!G$39)</f>
        <v>0</v>
      </c>
      <c r="BB2111">
        <f>IF(OR($D2111="51",$D2111="52",$D2111="61"),0,(AD2111/'Totals and Drop Down Lists'!Z$5)*Inputs!H$39)</f>
        <v>0</v>
      </c>
      <c r="BC2111">
        <f>IF(OR($D2111="51",$D2111="52",$D2111="61"),0,(AE2111/'Totals and Drop Down Lists'!AA$5)*Inputs!I$39)</f>
        <v>0</v>
      </c>
      <c r="BD2111">
        <f>IF(OR($D2111="51",$D2111="52",$D2111="61"),0,(AF2111/'Totals and Drop Down Lists'!AB$5)*Inputs!J$39)</f>
        <v>0</v>
      </c>
      <c r="BE2111">
        <f>IF(OR($D2111="51",$D2111="52",$D2111="61"),0,(AG2111/'Totals and Drop Down Lists'!AC$5)*Inputs!K$39)</f>
        <v>0</v>
      </c>
      <c r="BF2111">
        <f>IF(OR($D2111="51",$D2111="52",$D2111="61"),0,(AH2111/'Totals and Drop Down Lists'!AD$5)*Inputs!L$39)</f>
        <v>0</v>
      </c>
      <c r="BG2111" s="10">
        <f t="shared" si="289"/>
        <v>10880.383356225562</v>
      </c>
    </row>
    <row r="2112" spans="1:59">
      <c r="A2112" s="1" t="s">
        <v>7550</v>
      </c>
      <c r="B2112" s="1" t="s">
        <v>3620</v>
      </c>
      <c r="C2112" s="1" t="s">
        <v>3648</v>
      </c>
      <c r="D2112" s="1" t="s">
        <v>25</v>
      </c>
      <c r="E2112" s="1" t="s">
        <v>3649</v>
      </c>
      <c r="F2112" s="2">
        <v>11517</v>
      </c>
      <c r="G2112" s="2">
        <v>83</v>
      </c>
      <c r="H2112" s="2">
        <v>0</v>
      </c>
      <c r="I2112" s="2">
        <v>1552</v>
      </c>
      <c r="J2112" s="2">
        <v>4924</v>
      </c>
      <c r="K2112" s="2">
        <v>1260</v>
      </c>
      <c r="L2112" s="2">
        <v>38</v>
      </c>
      <c r="M2112" s="2">
        <v>2</v>
      </c>
      <c r="N2112" s="2">
        <v>0</v>
      </c>
      <c r="O2112" s="2">
        <v>57</v>
      </c>
      <c r="P2112" s="2">
        <v>12</v>
      </c>
      <c r="Q2112" s="2">
        <v>0</v>
      </c>
      <c r="R2112" s="2">
        <v>2003</v>
      </c>
      <c r="S2112" s="2">
        <v>729800</v>
      </c>
      <c r="T2112" s="2">
        <v>48610500</v>
      </c>
      <c r="U2112" s="2">
        <v>104</v>
      </c>
      <c r="V2112" s="2">
        <v>108</v>
      </c>
      <c r="W2112" s="2">
        <v>19</v>
      </c>
      <c r="X2112" s="2">
        <v>197</v>
      </c>
      <c r="Y2112" s="2">
        <v>45</v>
      </c>
      <c r="Z2112" s="2">
        <v>102</v>
      </c>
      <c r="AA2112" s="9">
        <f t="shared" si="290"/>
        <v>11517</v>
      </c>
      <c r="AB2112" s="9">
        <f t="shared" si="291"/>
        <v>1469</v>
      </c>
      <c r="AC2112" s="9">
        <f t="shared" si="292"/>
        <v>2112</v>
      </c>
      <c r="AD2112" s="9">
        <f t="shared" si="293"/>
        <v>2003</v>
      </c>
      <c r="AE2112" s="44">
        <f t="shared" si="294"/>
        <v>2.2517430549265695E-5</v>
      </c>
      <c r="AF2112" s="9">
        <f t="shared" si="295"/>
        <v>70</v>
      </c>
      <c r="AG2112" s="9">
        <f t="shared" si="288"/>
        <v>147</v>
      </c>
      <c r="AH2112" s="44">
        <f t="shared" si="296"/>
        <v>1.3996547485918071E-5</v>
      </c>
      <c r="AI2112">
        <f>AA2112/'Totals and Drop Down Lists'!W$6*Inputs!E$37</f>
        <v>10447.53606914495</v>
      </c>
      <c r="AJ2112">
        <f>AB2112/'Totals and Drop Down Lists'!X$6*Inputs!F$37</f>
        <v>4833.5787714699118</v>
      </c>
      <c r="AK2112">
        <f>AC2112/'Totals and Drop Down Lists'!Y$6*Inputs!G$37</f>
        <v>13923.017404699094</v>
      </c>
      <c r="AL2112">
        <f>AD2112/'Totals and Drop Down Lists'!Z$6*Inputs!H$37</f>
        <v>16059.05504379776</v>
      </c>
      <c r="AM2112">
        <f>AE2112/'Totals and Drop Down Lists'!AA$6*Inputs!I$37</f>
        <v>2803.1803008185311</v>
      </c>
      <c r="AN2112">
        <f>AF2112/'Totals and Drop Down Lists'!AB$6*Inputs!J$37</f>
        <v>1396.9685198241318</v>
      </c>
      <c r="AO2112">
        <f>AG2112/'Totals and Drop Down Lists'!AC$6*Inputs!K$37</f>
        <v>2737.6656983264679</v>
      </c>
      <c r="AP2112">
        <f>AH2112/'Totals and Drop Down Lists'!AD$6*Inputs!L$37</f>
        <v>3293.8062468715507</v>
      </c>
      <c r="AQ2112">
        <f>IF(OR($D2112="51",$D2112="52",$D2112="61"),(AA2112/'Totals and Drop Down Lists'!W$4)*Inputs!E$38,0)</f>
        <v>0</v>
      </c>
      <c r="AR2112">
        <f>IF(OR($D2112="51",$D2112="52",$D2112="61"),(AB2112/'Totals and Drop Down Lists'!X$4)*Inputs!F$38,0)</f>
        <v>0</v>
      </c>
      <c r="AS2112">
        <f>IF(OR($D2112="51",$D2112="52",$D2112="61"),(AC2112/'Totals and Drop Down Lists'!Y$4)*Inputs!G$38,0)</f>
        <v>0</v>
      </c>
      <c r="AT2112">
        <f>IF(OR($D2112="51",$D2112="52",$D2112="61"),(AD2112/'Totals and Drop Down Lists'!Z$4)*Inputs!H$38,0)</f>
        <v>0</v>
      </c>
      <c r="AU2112">
        <f>IF(OR($D2112="51",$D2112="52",$D2112="61"),(AE2112/'Totals and Drop Down Lists'!AA$4)*Inputs!I$38,0)</f>
        <v>0</v>
      </c>
      <c r="AV2112">
        <f>IF(OR($D2112="51",$D2112="52",$D2112="61"),(AF2112/'Totals and Drop Down Lists'!AB$4)*Inputs!J$38,0)</f>
        <v>0</v>
      </c>
      <c r="AW2112">
        <f>IF(OR($D2112="51",$D2112="52",$D2112="61"),(AG2112/'Totals and Drop Down Lists'!AC$4)*Inputs!K$38,0)</f>
        <v>0</v>
      </c>
      <c r="AX2112">
        <f>IF(OR($D2112="51",$D2112="52",$D2112="61"),(AH2112/'Totals and Drop Down Lists'!AD$4)*Inputs!L$38,0)</f>
        <v>0</v>
      </c>
      <c r="AY2112">
        <f>IF(OR($D2112="51",$D2112="52",$D2112="61"),0,(AA2112/'Totals and Drop Down Lists'!W$5)*Inputs!E$39)</f>
        <v>0</v>
      </c>
      <c r="AZ2112">
        <f>IF(OR($D2112="51",$D2112="52",$D2112="61"),0,(AB2112/'Totals and Drop Down Lists'!X$5)*Inputs!F$39)</f>
        <v>0</v>
      </c>
      <c r="BA2112">
        <f>IF(OR($D2112="51",$D2112="52",$D2112="61"),0,(AC2112/'Totals and Drop Down Lists'!Y$5)*Inputs!G$39)</f>
        <v>0</v>
      </c>
      <c r="BB2112">
        <f>IF(OR($D2112="51",$D2112="52",$D2112="61"),0,(AD2112/'Totals and Drop Down Lists'!Z$5)*Inputs!H$39)</f>
        <v>0</v>
      </c>
      <c r="BC2112">
        <f>IF(OR($D2112="51",$D2112="52",$D2112="61"),0,(AE2112/'Totals and Drop Down Lists'!AA$5)*Inputs!I$39)</f>
        <v>0</v>
      </c>
      <c r="BD2112">
        <f>IF(OR($D2112="51",$D2112="52",$D2112="61"),0,(AF2112/'Totals and Drop Down Lists'!AB$5)*Inputs!J$39)</f>
        <v>0</v>
      </c>
      <c r="BE2112">
        <f>IF(OR($D2112="51",$D2112="52",$D2112="61"),0,(AG2112/'Totals and Drop Down Lists'!AC$5)*Inputs!K$39)</f>
        <v>0</v>
      </c>
      <c r="BF2112">
        <f>IF(OR($D2112="51",$D2112="52",$D2112="61"),0,(AH2112/'Totals and Drop Down Lists'!AD$5)*Inputs!L$39)</f>
        <v>0</v>
      </c>
      <c r="BG2112" s="10">
        <f t="shared" si="289"/>
        <v>55494.808054952402</v>
      </c>
    </row>
    <row r="2113" spans="1:59">
      <c r="A2113" s="1" t="s">
        <v>7550</v>
      </c>
      <c r="B2113" s="1" t="s">
        <v>3620</v>
      </c>
      <c r="C2113" s="1" t="s">
        <v>3650</v>
      </c>
      <c r="D2113" s="1" t="s">
        <v>25</v>
      </c>
      <c r="E2113" s="1" t="s">
        <v>3651</v>
      </c>
      <c r="F2113" s="2">
        <v>91536</v>
      </c>
      <c r="G2113" s="2">
        <v>300</v>
      </c>
      <c r="H2113" s="2">
        <v>52</v>
      </c>
      <c r="I2113" s="2">
        <v>12815</v>
      </c>
      <c r="J2113" s="2">
        <v>36901</v>
      </c>
      <c r="K2113" s="2">
        <v>10701</v>
      </c>
      <c r="L2113" s="2">
        <v>267</v>
      </c>
      <c r="M2113" s="2">
        <v>36</v>
      </c>
      <c r="N2113" s="2">
        <v>19</v>
      </c>
      <c r="O2113" s="2">
        <v>160</v>
      </c>
      <c r="P2113" s="2">
        <v>95</v>
      </c>
      <c r="Q2113" s="2">
        <v>0</v>
      </c>
      <c r="R2113" s="2">
        <v>3675</v>
      </c>
      <c r="S2113" s="2">
        <v>7984700</v>
      </c>
      <c r="T2113" s="2">
        <v>390371400</v>
      </c>
      <c r="U2113" s="2">
        <v>908</v>
      </c>
      <c r="V2113" s="2">
        <v>476</v>
      </c>
      <c r="W2113" s="2">
        <v>4</v>
      </c>
      <c r="X2113" s="2">
        <v>1610</v>
      </c>
      <c r="Y2113" s="2">
        <v>184</v>
      </c>
      <c r="Z2113" s="2">
        <v>1028</v>
      </c>
      <c r="AA2113" s="9">
        <f t="shared" si="290"/>
        <v>91536</v>
      </c>
      <c r="AB2113" s="9">
        <f t="shared" si="291"/>
        <v>12463</v>
      </c>
      <c r="AC2113" s="9">
        <f t="shared" si="292"/>
        <v>4252</v>
      </c>
      <c r="AD2113" s="9">
        <f t="shared" si="293"/>
        <v>3675</v>
      </c>
      <c r="AE2113" s="44">
        <f t="shared" si="294"/>
        <v>2.1672368603298638E-4</v>
      </c>
      <c r="AF2113" s="9">
        <f t="shared" si="295"/>
        <v>1130</v>
      </c>
      <c r="AG2113" s="9">
        <f t="shared" si="288"/>
        <v>1212</v>
      </c>
      <c r="AH2113" s="44">
        <f t="shared" si="296"/>
        <v>1.3077957891844576E-4</v>
      </c>
      <c r="AI2113">
        <f>AA2113/'Totals and Drop Down Lists'!W$6*Inputs!E$37</f>
        <v>83036.004308869684</v>
      </c>
      <c r="AJ2113">
        <f>AB2113/'Totals and Drop Down Lists'!X$6*Inputs!F$37</f>
        <v>41008.095458699463</v>
      </c>
      <c r="AK2113">
        <f>AC2113/'Totals and Drop Down Lists'!Y$6*Inputs!G$37</f>
        <v>28030.62026741503</v>
      </c>
      <c r="AL2113">
        <f>AD2113/'Totals and Drop Down Lists'!Z$6*Inputs!H$37</f>
        <v>29464.317167227542</v>
      </c>
      <c r="AM2113">
        <f>AE2113/'Totals and Drop Down Lists'!AA$6*Inputs!I$37</f>
        <v>26979.790881524845</v>
      </c>
      <c r="AN2113">
        <f>AF2113/'Totals and Drop Down Lists'!AB$6*Inputs!J$37</f>
        <v>22551.063248589558</v>
      </c>
      <c r="AO2113">
        <f>AG2113/'Totals and Drop Down Lists'!AC$6*Inputs!K$37</f>
        <v>22571.774329059044</v>
      </c>
      <c r="AP2113">
        <f>AH2113/'Totals and Drop Down Lists'!AD$6*Inputs!L$37</f>
        <v>30776.346412441922</v>
      </c>
      <c r="AQ2113">
        <f>IF(OR($D2113="51",$D2113="52",$D2113="61"),(AA2113/'Totals and Drop Down Lists'!W$4)*Inputs!E$38,0)</f>
        <v>0</v>
      </c>
      <c r="AR2113">
        <f>IF(OR($D2113="51",$D2113="52",$D2113="61"),(AB2113/'Totals and Drop Down Lists'!X$4)*Inputs!F$38,0)</f>
        <v>0</v>
      </c>
      <c r="AS2113">
        <f>IF(OR($D2113="51",$D2113="52",$D2113="61"),(AC2113/'Totals and Drop Down Lists'!Y$4)*Inputs!G$38,0)</f>
        <v>0</v>
      </c>
      <c r="AT2113">
        <f>IF(OR($D2113="51",$D2113="52",$D2113="61"),(AD2113/'Totals and Drop Down Lists'!Z$4)*Inputs!H$38,0)</f>
        <v>0</v>
      </c>
      <c r="AU2113">
        <f>IF(OR($D2113="51",$D2113="52",$D2113="61"),(AE2113/'Totals and Drop Down Lists'!AA$4)*Inputs!I$38,0)</f>
        <v>0</v>
      </c>
      <c r="AV2113">
        <f>IF(OR($D2113="51",$D2113="52",$D2113="61"),(AF2113/'Totals and Drop Down Lists'!AB$4)*Inputs!J$38,0)</f>
        <v>0</v>
      </c>
      <c r="AW2113">
        <f>IF(OR($D2113="51",$D2113="52",$D2113="61"),(AG2113/'Totals and Drop Down Lists'!AC$4)*Inputs!K$38,0)</f>
        <v>0</v>
      </c>
      <c r="AX2113">
        <f>IF(OR($D2113="51",$D2113="52",$D2113="61"),(AH2113/'Totals and Drop Down Lists'!AD$4)*Inputs!L$38,0)</f>
        <v>0</v>
      </c>
      <c r="AY2113">
        <f>IF(OR($D2113="51",$D2113="52",$D2113="61"),0,(AA2113/'Totals and Drop Down Lists'!W$5)*Inputs!E$39)</f>
        <v>0</v>
      </c>
      <c r="AZ2113">
        <f>IF(OR($D2113="51",$D2113="52",$D2113="61"),0,(AB2113/'Totals and Drop Down Lists'!X$5)*Inputs!F$39)</f>
        <v>0</v>
      </c>
      <c r="BA2113">
        <f>IF(OR($D2113="51",$D2113="52",$D2113="61"),0,(AC2113/'Totals and Drop Down Lists'!Y$5)*Inputs!G$39)</f>
        <v>0</v>
      </c>
      <c r="BB2113">
        <f>IF(OR($D2113="51",$D2113="52",$D2113="61"),0,(AD2113/'Totals and Drop Down Lists'!Z$5)*Inputs!H$39)</f>
        <v>0</v>
      </c>
      <c r="BC2113">
        <f>IF(OR($D2113="51",$D2113="52",$D2113="61"),0,(AE2113/'Totals and Drop Down Lists'!AA$5)*Inputs!I$39)</f>
        <v>0</v>
      </c>
      <c r="BD2113">
        <f>IF(OR($D2113="51",$D2113="52",$D2113="61"),0,(AF2113/'Totals and Drop Down Lists'!AB$5)*Inputs!J$39)</f>
        <v>0</v>
      </c>
      <c r="BE2113">
        <f>IF(OR($D2113="51",$D2113="52",$D2113="61"),0,(AG2113/'Totals and Drop Down Lists'!AC$5)*Inputs!K$39)</f>
        <v>0</v>
      </c>
      <c r="BF2113">
        <f>IF(OR($D2113="51",$D2113="52",$D2113="61"),0,(AH2113/'Totals and Drop Down Lists'!AD$5)*Inputs!L$39)</f>
        <v>0</v>
      </c>
      <c r="BG2113" s="10">
        <f t="shared" si="289"/>
        <v>284418.01207382709</v>
      </c>
    </row>
    <row r="2114" spans="1:59">
      <c r="A2114" s="1" t="s">
        <v>7550</v>
      </c>
      <c r="B2114" s="1" t="s">
        <v>3620</v>
      </c>
      <c r="C2114" s="1" t="s">
        <v>2742</v>
      </c>
      <c r="D2114" s="1" t="s">
        <v>25</v>
      </c>
      <c r="E2114" s="1" t="s">
        <v>3652</v>
      </c>
      <c r="F2114" s="2">
        <v>91499</v>
      </c>
      <c r="G2114" s="2">
        <v>4713</v>
      </c>
      <c r="H2114" s="2">
        <v>324</v>
      </c>
      <c r="I2114" s="2">
        <v>12333</v>
      </c>
      <c r="J2114" s="2">
        <v>36973</v>
      </c>
      <c r="K2114" s="2">
        <v>14116</v>
      </c>
      <c r="L2114" s="2">
        <v>126</v>
      </c>
      <c r="M2114" s="2">
        <v>49</v>
      </c>
      <c r="N2114" s="2">
        <v>12</v>
      </c>
      <c r="O2114" s="2">
        <v>180</v>
      </c>
      <c r="P2114" s="2">
        <v>70</v>
      </c>
      <c r="Q2114" s="2">
        <v>17</v>
      </c>
      <c r="R2114" s="2">
        <v>3583</v>
      </c>
      <c r="S2114" s="2">
        <v>12125900</v>
      </c>
      <c r="T2114" s="2">
        <v>614710300</v>
      </c>
      <c r="U2114" s="2">
        <v>754</v>
      </c>
      <c r="V2114" s="2">
        <v>599</v>
      </c>
      <c r="W2114" s="2">
        <v>75</v>
      </c>
      <c r="X2114" s="2">
        <v>2425</v>
      </c>
      <c r="Y2114" s="2">
        <v>211</v>
      </c>
      <c r="Z2114" s="2">
        <v>1676</v>
      </c>
      <c r="AA2114" s="9">
        <f t="shared" si="290"/>
        <v>91499</v>
      </c>
      <c r="AB2114" s="9">
        <f t="shared" si="291"/>
        <v>7296</v>
      </c>
      <c r="AC2114" s="9">
        <f t="shared" si="292"/>
        <v>4037</v>
      </c>
      <c r="AD2114" s="9">
        <f t="shared" si="293"/>
        <v>3583</v>
      </c>
      <c r="AE2114" s="44">
        <f t="shared" si="294"/>
        <v>3.7638680897271839E-4</v>
      </c>
      <c r="AF2114" s="9">
        <f t="shared" si="295"/>
        <v>1751</v>
      </c>
      <c r="AG2114" s="9">
        <f t="shared" ref="AG2114:AG2177" si="297">Y2114+Z2114</f>
        <v>1887</v>
      </c>
      <c r="AH2114" s="44">
        <f t="shared" si="296"/>
        <v>2.6807106848834275E-4</v>
      </c>
      <c r="AI2114">
        <f>AA2114/'Totals and Drop Down Lists'!W$6*Inputs!E$37</f>
        <v>83002.440113805133</v>
      </c>
      <c r="AJ2114">
        <f>AB2114/'Totals and Drop Down Lists'!X$6*Inputs!F$37</f>
        <v>24006.664885394468</v>
      </c>
      <c r="AK2114">
        <f>AC2114/'Totals and Drop Down Lists'!Y$6*Inputs!G$37</f>
        <v>26613.267643357121</v>
      </c>
      <c r="AL2114">
        <f>AD2114/'Totals and Drop Down Lists'!Z$6*Inputs!H$37</f>
        <v>28726.707050388104</v>
      </c>
      <c r="AM2114">
        <f>AE2114/'Totals and Drop Down Lists'!AA$6*Inputs!I$37</f>
        <v>46856.149332485824</v>
      </c>
      <c r="AN2114">
        <f>AF2114/'Totals and Drop Down Lists'!AB$6*Inputs!J$37</f>
        <v>34944.169688743641</v>
      </c>
      <c r="AO2114">
        <f>AG2114/'Totals and Drop Down Lists'!AC$6*Inputs!K$37</f>
        <v>35142.688249945888</v>
      </c>
      <c r="AP2114">
        <f>AH2114/'Totals and Drop Down Lists'!AD$6*Inputs!L$37</f>
        <v>63085.140166229932</v>
      </c>
      <c r="AQ2114">
        <f>IF(OR($D2114="51",$D2114="52",$D2114="61"),(AA2114/'Totals and Drop Down Lists'!W$4)*Inputs!E$38,0)</f>
        <v>0</v>
      </c>
      <c r="AR2114">
        <f>IF(OR($D2114="51",$D2114="52",$D2114="61"),(AB2114/'Totals and Drop Down Lists'!X$4)*Inputs!F$38,0)</f>
        <v>0</v>
      </c>
      <c r="AS2114">
        <f>IF(OR($D2114="51",$D2114="52",$D2114="61"),(AC2114/'Totals and Drop Down Lists'!Y$4)*Inputs!G$38,0)</f>
        <v>0</v>
      </c>
      <c r="AT2114">
        <f>IF(OR($D2114="51",$D2114="52",$D2114="61"),(AD2114/'Totals and Drop Down Lists'!Z$4)*Inputs!H$38,0)</f>
        <v>0</v>
      </c>
      <c r="AU2114">
        <f>IF(OR($D2114="51",$D2114="52",$D2114="61"),(AE2114/'Totals and Drop Down Lists'!AA$4)*Inputs!I$38,0)</f>
        <v>0</v>
      </c>
      <c r="AV2114">
        <f>IF(OR($D2114="51",$D2114="52",$D2114="61"),(AF2114/'Totals and Drop Down Lists'!AB$4)*Inputs!J$38,0)</f>
        <v>0</v>
      </c>
      <c r="AW2114">
        <f>IF(OR($D2114="51",$D2114="52",$D2114="61"),(AG2114/'Totals and Drop Down Lists'!AC$4)*Inputs!K$38,0)</f>
        <v>0</v>
      </c>
      <c r="AX2114">
        <f>IF(OR($D2114="51",$D2114="52",$D2114="61"),(AH2114/'Totals and Drop Down Lists'!AD$4)*Inputs!L$38,0)</f>
        <v>0</v>
      </c>
      <c r="AY2114">
        <f>IF(OR($D2114="51",$D2114="52",$D2114="61"),0,(AA2114/'Totals and Drop Down Lists'!W$5)*Inputs!E$39)</f>
        <v>0</v>
      </c>
      <c r="AZ2114">
        <f>IF(OR($D2114="51",$D2114="52",$D2114="61"),0,(AB2114/'Totals and Drop Down Lists'!X$5)*Inputs!F$39)</f>
        <v>0</v>
      </c>
      <c r="BA2114">
        <f>IF(OR($D2114="51",$D2114="52",$D2114="61"),0,(AC2114/'Totals and Drop Down Lists'!Y$5)*Inputs!G$39)</f>
        <v>0</v>
      </c>
      <c r="BB2114">
        <f>IF(OR($D2114="51",$D2114="52",$D2114="61"),0,(AD2114/'Totals and Drop Down Lists'!Z$5)*Inputs!H$39)</f>
        <v>0</v>
      </c>
      <c r="BC2114">
        <f>IF(OR($D2114="51",$D2114="52",$D2114="61"),0,(AE2114/'Totals and Drop Down Lists'!AA$5)*Inputs!I$39)</f>
        <v>0</v>
      </c>
      <c r="BD2114">
        <f>IF(OR($D2114="51",$D2114="52",$D2114="61"),0,(AF2114/'Totals and Drop Down Lists'!AB$5)*Inputs!J$39)</f>
        <v>0</v>
      </c>
      <c r="BE2114">
        <f>IF(OR($D2114="51",$D2114="52",$D2114="61"),0,(AG2114/'Totals and Drop Down Lists'!AC$5)*Inputs!K$39)</f>
        <v>0</v>
      </c>
      <c r="BF2114">
        <f>IF(OR($D2114="51",$D2114="52",$D2114="61"),0,(AH2114/'Totals and Drop Down Lists'!AD$5)*Inputs!L$39)</f>
        <v>0</v>
      </c>
      <c r="BG2114" s="10">
        <f t="shared" ref="BG2114:BG2177" si="298">SUM(AI2114:BF2114)</f>
        <v>342377.22713035007</v>
      </c>
    </row>
    <row r="2115" spans="1:59">
      <c r="A2115" s="1" t="s">
        <v>7550</v>
      </c>
      <c r="B2115" s="1" t="s">
        <v>3620</v>
      </c>
      <c r="C2115" s="1" t="s">
        <v>851</v>
      </c>
      <c r="D2115" s="1" t="s">
        <v>25</v>
      </c>
      <c r="E2115" s="1" t="s">
        <v>3653</v>
      </c>
      <c r="F2115" s="2">
        <v>1145</v>
      </c>
      <c r="G2115" s="2">
        <v>0</v>
      </c>
      <c r="H2115" s="2">
        <v>0</v>
      </c>
      <c r="I2115" s="2">
        <v>120</v>
      </c>
      <c r="J2115" s="2">
        <v>465</v>
      </c>
      <c r="K2115" s="2">
        <v>110</v>
      </c>
      <c r="L2115" s="2">
        <v>15</v>
      </c>
      <c r="M2115" s="2">
        <v>0</v>
      </c>
      <c r="N2115" s="2">
        <v>0</v>
      </c>
      <c r="O2115" s="2">
        <v>6</v>
      </c>
      <c r="P2115" s="2">
        <v>0</v>
      </c>
      <c r="Q2115" s="2">
        <v>0</v>
      </c>
      <c r="R2115" s="2">
        <v>198</v>
      </c>
      <c r="S2115" s="2">
        <v>28400</v>
      </c>
      <c r="T2115" s="2">
        <v>5308300</v>
      </c>
      <c r="U2115" s="2">
        <v>2</v>
      </c>
      <c r="V2115" s="2">
        <v>4</v>
      </c>
      <c r="W2115" s="2">
        <v>0</v>
      </c>
      <c r="X2115" s="2">
        <v>10</v>
      </c>
      <c r="Y2115" s="2">
        <v>0</v>
      </c>
      <c r="Z2115" s="2">
        <v>4</v>
      </c>
      <c r="AA2115" s="9">
        <f t="shared" ref="AA2115:AA2178" si="299">F2115</f>
        <v>1145</v>
      </c>
      <c r="AB2115" s="9">
        <f t="shared" ref="AB2115:AB2178" si="300">I2115-G2115-H2115</f>
        <v>120</v>
      </c>
      <c r="AC2115" s="9">
        <f t="shared" ref="AC2115:AC2178" si="301">L2115+M2115+N2115+O2115+P2115+Q2115+R2115</f>
        <v>219</v>
      </c>
      <c r="AD2115" s="9">
        <f t="shared" ref="AD2115:AD2178" si="302">R2115</f>
        <v>198</v>
      </c>
      <c r="AE2115" s="44">
        <f t="shared" ref="AE2115:AE2178" si="303">IF(ISERROR(((K2115^2)*SUM(J:J))/((SUM(K:K)^2)*J2115)), 0, ((K2115^2)*SUM(J:J))/((SUM(K:K)^2)*J2115))</f>
        <v>1.8173065980400115E-6</v>
      </c>
      <c r="AF2115" s="9">
        <f t="shared" ref="AF2115:AF2178" si="304">-IF((W2115+V2115-X2115)&gt;0, 0, (W2115+V2115-X2115))</f>
        <v>6</v>
      </c>
      <c r="AG2115" s="9">
        <f t="shared" si="297"/>
        <v>4</v>
      </c>
      <c r="AH2115" s="44">
        <f t="shared" ref="AH2115:AH2178" si="305">(K2115*SUM(J:J)*AG2115)/(J2115*SUM(K:K)*SUM(AG:AG))</f>
        <v>3.5208766466719204E-7</v>
      </c>
      <c r="AI2115">
        <f>AA2115/'Totals and Drop Down Lists'!W$6*Inputs!E$37</f>
        <v>1038.6757661865909</v>
      </c>
      <c r="AJ2115">
        <f>AB2115/'Totals and Drop Down Lists'!X$6*Inputs!F$37</f>
        <v>394.84646193083012</v>
      </c>
      <c r="AK2115">
        <f>AC2115/'Totals and Drop Down Lists'!Y$6*Inputs!G$37</f>
        <v>1443.7219752031731</v>
      </c>
      <c r="AL2115">
        <f>AD2115/'Totals and Drop Down Lists'!Z$6*Inputs!H$37</f>
        <v>1587.4652514587899</v>
      </c>
      <c r="AM2115">
        <f>AE2115/'Totals and Drop Down Lists'!AA$6*Inputs!I$37</f>
        <v>226.23531779203938</v>
      </c>
      <c r="AN2115">
        <f>AF2115/'Totals and Drop Down Lists'!AB$6*Inputs!J$37</f>
        <v>119.74015884206844</v>
      </c>
      <c r="AO2115">
        <f>AG2115/'Totals and Drop Down Lists'!AC$6*Inputs!K$37</f>
        <v>74.494304716366472</v>
      </c>
      <c r="AP2115">
        <f>AH2115/'Totals and Drop Down Lists'!AD$6*Inputs!L$37</f>
        <v>82.856758103667772</v>
      </c>
      <c r="AQ2115">
        <f>IF(OR($D2115="51",$D2115="52",$D2115="61"),(AA2115/'Totals and Drop Down Lists'!W$4)*Inputs!E$38,0)</f>
        <v>0</v>
      </c>
      <c r="AR2115">
        <f>IF(OR($D2115="51",$D2115="52",$D2115="61"),(AB2115/'Totals and Drop Down Lists'!X$4)*Inputs!F$38,0)</f>
        <v>0</v>
      </c>
      <c r="AS2115">
        <f>IF(OR($D2115="51",$D2115="52",$D2115="61"),(AC2115/'Totals and Drop Down Lists'!Y$4)*Inputs!G$38,0)</f>
        <v>0</v>
      </c>
      <c r="AT2115">
        <f>IF(OR($D2115="51",$D2115="52",$D2115="61"),(AD2115/'Totals and Drop Down Lists'!Z$4)*Inputs!H$38,0)</f>
        <v>0</v>
      </c>
      <c r="AU2115">
        <f>IF(OR($D2115="51",$D2115="52",$D2115="61"),(AE2115/'Totals and Drop Down Lists'!AA$4)*Inputs!I$38,0)</f>
        <v>0</v>
      </c>
      <c r="AV2115">
        <f>IF(OR($D2115="51",$D2115="52",$D2115="61"),(AF2115/'Totals and Drop Down Lists'!AB$4)*Inputs!J$38,0)</f>
        <v>0</v>
      </c>
      <c r="AW2115">
        <f>IF(OR($D2115="51",$D2115="52",$D2115="61"),(AG2115/'Totals and Drop Down Lists'!AC$4)*Inputs!K$38,0)</f>
        <v>0</v>
      </c>
      <c r="AX2115">
        <f>IF(OR($D2115="51",$D2115="52",$D2115="61"),(AH2115/'Totals and Drop Down Lists'!AD$4)*Inputs!L$38,0)</f>
        <v>0</v>
      </c>
      <c r="AY2115">
        <f>IF(OR($D2115="51",$D2115="52",$D2115="61"),0,(AA2115/'Totals and Drop Down Lists'!W$5)*Inputs!E$39)</f>
        <v>0</v>
      </c>
      <c r="AZ2115">
        <f>IF(OR($D2115="51",$D2115="52",$D2115="61"),0,(AB2115/'Totals and Drop Down Lists'!X$5)*Inputs!F$39)</f>
        <v>0</v>
      </c>
      <c r="BA2115">
        <f>IF(OR($D2115="51",$D2115="52",$D2115="61"),0,(AC2115/'Totals and Drop Down Lists'!Y$5)*Inputs!G$39)</f>
        <v>0</v>
      </c>
      <c r="BB2115">
        <f>IF(OR($D2115="51",$D2115="52",$D2115="61"),0,(AD2115/'Totals and Drop Down Lists'!Z$5)*Inputs!H$39)</f>
        <v>0</v>
      </c>
      <c r="BC2115">
        <f>IF(OR($D2115="51",$D2115="52",$D2115="61"),0,(AE2115/'Totals and Drop Down Lists'!AA$5)*Inputs!I$39)</f>
        <v>0</v>
      </c>
      <c r="BD2115">
        <f>IF(OR($D2115="51",$D2115="52",$D2115="61"),0,(AF2115/'Totals and Drop Down Lists'!AB$5)*Inputs!J$39)</f>
        <v>0</v>
      </c>
      <c r="BE2115">
        <f>IF(OR($D2115="51",$D2115="52",$D2115="61"),0,(AG2115/'Totals and Drop Down Lists'!AC$5)*Inputs!K$39)</f>
        <v>0</v>
      </c>
      <c r="BF2115">
        <f>IF(OR($D2115="51",$D2115="52",$D2115="61"),0,(AH2115/'Totals and Drop Down Lists'!AD$5)*Inputs!L$39)</f>
        <v>0</v>
      </c>
      <c r="BG2115" s="10">
        <f t="shared" si="298"/>
        <v>4968.0359942335253</v>
      </c>
    </row>
    <row r="2116" spans="1:59">
      <c r="A2116" s="1" t="s">
        <v>7550</v>
      </c>
      <c r="B2116" s="1" t="s">
        <v>3620</v>
      </c>
      <c r="C2116" s="1" t="s">
        <v>3654</v>
      </c>
      <c r="D2116" s="1" t="s">
        <v>25</v>
      </c>
      <c r="E2116" s="1" t="s">
        <v>3655</v>
      </c>
      <c r="F2116" s="2">
        <v>13528</v>
      </c>
      <c r="G2116" s="2">
        <v>484</v>
      </c>
      <c r="H2116" s="2">
        <v>32</v>
      </c>
      <c r="I2116" s="2">
        <v>4478</v>
      </c>
      <c r="J2116" s="2">
        <v>4194</v>
      </c>
      <c r="K2116" s="2">
        <v>1700</v>
      </c>
      <c r="L2116" s="2">
        <v>115</v>
      </c>
      <c r="M2116" s="2">
        <v>41</v>
      </c>
      <c r="N2116" s="2">
        <v>0</v>
      </c>
      <c r="O2116" s="2">
        <v>120</v>
      </c>
      <c r="P2116" s="2">
        <v>86</v>
      </c>
      <c r="Q2116" s="2">
        <v>41</v>
      </c>
      <c r="R2116" s="2">
        <v>533</v>
      </c>
      <c r="S2116" s="2">
        <v>661200</v>
      </c>
      <c r="T2116" s="2">
        <v>48382500</v>
      </c>
      <c r="U2116" s="2">
        <v>58</v>
      </c>
      <c r="V2116" s="2">
        <v>229</v>
      </c>
      <c r="W2116" s="2">
        <v>10</v>
      </c>
      <c r="X2116" s="2">
        <v>473</v>
      </c>
      <c r="Y2116" s="2">
        <v>78</v>
      </c>
      <c r="Z2116" s="2">
        <v>179</v>
      </c>
      <c r="AA2116" s="9">
        <f t="shared" si="299"/>
        <v>13528</v>
      </c>
      <c r="AB2116" s="9">
        <f t="shared" si="300"/>
        <v>3962</v>
      </c>
      <c r="AC2116" s="9">
        <f t="shared" si="301"/>
        <v>936</v>
      </c>
      <c r="AD2116" s="9">
        <f t="shared" si="302"/>
        <v>533</v>
      </c>
      <c r="AE2116" s="44">
        <f t="shared" si="303"/>
        <v>4.8124386111920399E-5</v>
      </c>
      <c r="AF2116" s="9">
        <f t="shared" si="304"/>
        <v>234</v>
      </c>
      <c r="AG2116" s="9">
        <f t="shared" si="297"/>
        <v>257</v>
      </c>
      <c r="AH2116" s="44">
        <f t="shared" si="305"/>
        <v>3.8761868590567557E-5</v>
      </c>
      <c r="AI2116">
        <f>AA2116/'Totals and Drop Down Lists'!W$6*Inputs!E$37</f>
        <v>12271.79542792332</v>
      </c>
      <c r="AJ2116">
        <f>AB2116/'Totals and Drop Down Lists'!X$6*Inputs!F$37</f>
        <v>13036.514018082906</v>
      </c>
      <c r="AK2116">
        <f>AC2116/'Totals and Drop Down Lists'!Y$6*Inputs!G$37</f>
        <v>6170.4281679916439</v>
      </c>
      <c r="AL2116">
        <f>AD2116/'Totals and Drop Down Lists'!Z$6*Inputs!H$37</f>
        <v>4273.3281769067426</v>
      </c>
      <c r="AM2116">
        <f>AE2116/'Totals and Drop Down Lists'!AA$6*Inputs!I$37</f>
        <v>5990.9735634698945</v>
      </c>
      <c r="AN2116">
        <f>AF2116/'Totals and Drop Down Lists'!AB$6*Inputs!J$37</f>
        <v>4669.8661948406698</v>
      </c>
      <c r="AO2116">
        <f>AG2116/'Totals and Drop Down Lists'!AC$6*Inputs!K$37</f>
        <v>4786.2590780265464</v>
      </c>
      <c r="AP2116">
        <f>AH2116/'Totals and Drop Down Lists'!AD$6*Inputs!L$37</f>
        <v>9121.82701001647</v>
      </c>
      <c r="AQ2116">
        <f>IF(OR($D2116="51",$D2116="52",$D2116="61"),(AA2116/'Totals and Drop Down Lists'!W$4)*Inputs!E$38,0)</f>
        <v>0</v>
      </c>
      <c r="AR2116">
        <f>IF(OR($D2116="51",$D2116="52",$D2116="61"),(AB2116/'Totals and Drop Down Lists'!X$4)*Inputs!F$38,0)</f>
        <v>0</v>
      </c>
      <c r="AS2116">
        <f>IF(OR($D2116="51",$D2116="52",$D2116="61"),(AC2116/'Totals and Drop Down Lists'!Y$4)*Inputs!G$38,0)</f>
        <v>0</v>
      </c>
      <c r="AT2116">
        <f>IF(OR($D2116="51",$D2116="52",$D2116="61"),(AD2116/'Totals and Drop Down Lists'!Z$4)*Inputs!H$38,0)</f>
        <v>0</v>
      </c>
      <c r="AU2116">
        <f>IF(OR($D2116="51",$D2116="52",$D2116="61"),(AE2116/'Totals and Drop Down Lists'!AA$4)*Inputs!I$38,0)</f>
        <v>0</v>
      </c>
      <c r="AV2116">
        <f>IF(OR($D2116="51",$D2116="52",$D2116="61"),(AF2116/'Totals and Drop Down Lists'!AB$4)*Inputs!J$38,0)</f>
        <v>0</v>
      </c>
      <c r="AW2116">
        <f>IF(OR($D2116="51",$D2116="52",$D2116="61"),(AG2116/'Totals and Drop Down Lists'!AC$4)*Inputs!K$38,0)</f>
        <v>0</v>
      </c>
      <c r="AX2116">
        <f>IF(OR($D2116="51",$D2116="52",$D2116="61"),(AH2116/'Totals and Drop Down Lists'!AD$4)*Inputs!L$38,0)</f>
        <v>0</v>
      </c>
      <c r="AY2116">
        <f>IF(OR($D2116="51",$D2116="52",$D2116="61"),0,(AA2116/'Totals and Drop Down Lists'!W$5)*Inputs!E$39)</f>
        <v>0</v>
      </c>
      <c r="AZ2116">
        <f>IF(OR($D2116="51",$D2116="52",$D2116="61"),0,(AB2116/'Totals and Drop Down Lists'!X$5)*Inputs!F$39)</f>
        <v>0</v>
      </c>
      <c r="BA2116">
        <f>IF(OR($D2116="51",$D2116="52",$D2116="61"),0,(AC2116/'Totals and Drop Down Lists'!Y$5)*Inputs!G$39)</f>
        <v>0</v>
      </c>
      <c r="BB2116">
        <f>IF(OR($D2116="51",$D2116="52",$D2116="61"),0,(AD2116/'Totals and Drop Down Lists'!Z$5)*Inputs!H$39)</f>
        <v>0</v>
      </c>
      <c r="BC2116">
        <f>IF(OR($D2116="51",$D2116="52",$D2116="61"),0,(AE2116/'Totals and Drop Down Lists'!AA$5)*Inputs!I$39)</f>
        <v>0</v>
      </c>
      <c r="BD2116">
        <f>IF(OR($D2116="51",$D2116="52",$D2116="61"),0,(AF2116/'Totals and Drop Down Lists'!AB$5)*Inputs!J$39)</f>
        <v>0</v>
      </c>
      <c r="BE2116">
        <f>IF(OR($D2116="51",$D2116="52",$D2116="61"),0,(AG2116/'Totals and Drop Down Lists'!AC$5)*Inputs!K$39)</f>
        <v>0</v>
      </c>
      <c r="BF2116">
        <f>IF(OR($D2116="51",$D2116="52",$D2116="61"),0,(AH2116/'Totals and Drop Down Lists'!AD$5)*Inputs!L$39)</f>
        <v>0</v>
      </c>
      <c r="BG2116" s="10">
        <f t="shared" si="298"/>
        <v>60320.991637258194</v>
      </c>
    </row>
    <row r="2117" spans="1:59">
      <c r="A2117" s="1" t="s">
        <v>7550</v>
      </c>
      <c r="B2117" s="1" t="s">
        <v>3620</v>
      </c>
      <c r="C2117" s="1" t="s">
        <v>3656</v>
      </c>
      <c r="D2117" s="1" t="s">
        <v>25</v>
      </c>
      <c r="E2117" s="1" t="s">
        <v>3657</v>
      </c>
      <c r="F2117" s="2">
        <v>709</v>
      </c>
      <c r="G2117" s="2">
        <v>13</v>
      </c>
      <c r="H2117" s="2">
        <v>0</v>
      </c>
      <c r="I2117" s="2">
        <v>147</v>
      </c>
      <c r="J2117" s="2">
        <v>323</v>
      </c>
      <c r="K2117" s="2">
        <v>67</v>
      </c>
      <c r="L2117" s="2">
        <v>4</v>
      </c>
      <c r="M2117" s="2">
        <v>0</v>
      </c>
      <c r="N2117" s="2">
        <v>0</v>
      </c>
      <c r="O2117" s="2">
        <v>12</v>
      </c>
      <c r="P2117" s="2">
        <v>0</v>
      </c>
      <c r="Q2117" s="2">
        <v>0</v>
      </c>
      <c r="R2117" s="2">
        <v>180</v>
      </c>
      <c r="S2117" s="2">
        <v>17200</v>
      </c>
      <c r="T2117" s="2">
        <v>2259700</v>
      </c>
      <c r="U2117" s="2">
        <v>18</v>
      </c>
      <c r="V2117" s="2">
        <v>4</v>
      </c>
      <c r="W2117" s="2">
        <v>0</v>
      </c>
      <c r="X2117" s="2">
        <v>8</v>
      </c>
      <c r="Y2117" s="2">
        <v>0</v>
      </c>
      <c r="Z2117" s="2">
        <v>8</v>
      </c>
      <c r="AA2117" s="9">
        <f t="shared" si="299"/>
        <v>709</v>
      </c>
      <c r="AB2117" s="9">
        <f t="shared" si="300"/>
        <v>134</v>
      </c>
      <c r="AC2117" s="9">
        <f t="shared" si="301"/>
        <v>196</v>
      </c>
      <c r="AD2117" s="9">
        <f t="shared" si="302"/>
        <v>180</v>
      </c>
      <c r="AE2117" s="44">
        <f t="shared" si="303"/>
        <v>9.7060577057793655E-7</v>
      </c>
      <c r="AF2117" s="9">
        <f t="shared" si="304"/>
        <v>4</v>
      </c>
      <c r="AG2117" s="9">
        <f t="shared" si="297"/>
        <v>8</v>
      </c>
      <c r="AH2117" s="44">
        <f t="shared" si="305"/>
        <v>6.1746643358887532E-7</v>
      </c>
      <c r="AI2117">
        <f>AA2117/'Totals and Drop Down Lists'!W$6*Inputs!E$37</f>
        <v>643.16254866925146</v>
      </c>
      <c r="AJ2117">
        <f>AB2117/'Totals and Drop Down Lists'!X$6*Inputs!F$37</f>
        <v>440.91188248942694</v>
      </c>
      <c r="AK2117">
        <f>AC2117/'Totals and Drop Down Lists'!Y$6*Inputs!G$37</f>
        <v>1292.0982061179086</v>
      </c>
      <c r="AL2117">
        <f>AD2117/'Totals and Drop Down Lists'!Z$6*Inputs!H$37</f>
        <v>1443.1502285989</v>
      </c>
      <c r="AM2117">
        <f>AE2117/'Totals and Drop Down Lists'!AA$6*Inputs!I$37</f>
        <v>120.83008183336389</v>
      </c>
      <c r="AN2117">
        <f>AF2117/'Totals and Drop Down Lists'!AB$6*Inputs!J$37</f>
        <v>79.826772561378974</v>
      </c>
      <c r="AO2117">
        <f>AG2117/'Totals and Drop Down Lists'!AC$6*Inputs!K$37</f>
        <v>148.98860943273294</v>
      </c>
      <c r="AP2117">
        <f>AH2117/'Totals and Drop Down Lists'!AD$6*Inputs!L$37</f>
        <v>145.30831965774104</v>
      </c>
      <c r="AQ2117">
        <f>IF(OR($D2117="51",$D2117="52",$D2117="61"),(AA2117/'Totals and Drop Down Lists'!W$4)*Inputs!E$38,0)</f>
        <v>0</v>
      </c>
      <c r="AR2117">
        <f>IF(OR($D2117="51",$D2117="52",$D2117="61"),(AB2117/'Totals and Drop Down Lists'!X$4)*Inputs!F$38,0)</f>
        <v>0</v>
      </c>
      <c r="AS2117">
        <f>IF(OR($D2117="51",$D2117="52",$D2117="61"),(AC2117/'Totals and Drop Down Lists'!Y$4)*Inputs!G$38,0)</f>
        <v>0</v>
      </c>
      <c r="AT2117">
        <f>IF(OR($D2117="51",$D2117="52",$D2117="61"),(AD2117/'Totals and Drop Down Lists'!Z$4)*Inputs!H$38,0)</f>
        <v>0</v>
      </c>
      <c r="AU2117">
        <f>IF(OR($D2117="51",$D2117="52",$D2117="61"),(AE2117/'Totals and Drop Down Lists'!AA$4)*Inputs!I$38,0)</f>
        <v>0</v>
      </c>
      <c r="AV2117">
        <f>IF(OR($D2117="51",$D2117="52",$D2117="61"),(AF2117/'Totals and Drop Down Lists'!AB$4)*Inputs!J$38,0)</f>
        <v>0</v>
      </c>
      <c r="AW2117">
        <f>IF(OR($D2117="51",$D2117="52",$D2117="61"),(AG2117/'Totals and Drop Down Lists'!AC$4)*Inputs!K$38,0)</f>
        <v>0</v>
      </c>
      <c r="AX2117">
        <f>IF(OR($D2117="51",$D2117="52",$D2117="61"),(AH2117/'Totals and Drop Down Lists'!AD$4)*Inputs!L$38,0)</f>
        <v>0</v>
      </c>
      <c r="AY2117">
        <f>IF(OR($D2117="51",$D2117="52",$D2117="61"),0,(AA2117/'Totals and Drop Down Lists'!W$5)*Inputs!E$39)</f>
        <v>0</v>
      </c>
      <c r="AZ2117">
        <f>IF(OR($D2117="51",$D2117="52",$D2117="61"),0,(AB2117/'Totals and Drop Down Lists'!X$5)*Inputs!F$39)</f>
        <v>0</v>
      </c>
      <c r="BA2117">
        <f>IF(OR($D2117="51",$D2117="52",$D2117="61"),0,(AC2117/'Totals and Drop Down Lists'!Y$5)*Inputs!G$39)</f>
        <v>0</v>
      </c>
      <c r="BB2117">
        <f>IF(OR($D2117="51",$D2117="52",$D2117="61"),0,(AD2117/'Totals and Drop Down Lists'!Z$5)*Inputs!H$39)</f>
        <v>0</v>
      </c>
      <c r="BC2117">
        <f>IF(OR($D2117="51",$D2117="52",$D2117="61"),0,(AE2117/'Totals and Drop Down Lists'!AA$5)*Inputs!I$39)</f>
        <v>0</v>
      </c>
      <c r="BD2117">
        <f>IF(OR($D2117="51",$D2117="52",$D2117="61"),0,(AF2117/'Totals and Drop Down Lists'!AB$5)*Inputs!J$39)</f>
        <v>0</v>
      </c>
      <c r="BE2117">
        <f>IF(OR($D2117="51",$D2117="52",$D2117="61"),0,(AG2117/'Totals and Drop Down Lists'!AC$5)*Inputs!K$39)</f>
        <v>0</v>
      </c>
      <c r="BF2117">
        <f>IF(OR($D2117="51",$D2117="52",$D2117="61"),0,(AH2117/'Totals and Drop Down Lists'!AD$5)*Inputs!L$39)</f>
        <v>0</v>
      </c>
      <c r="BG2117" s="10">
        <f t="shared" si="298"/>
        <v>4314.2766493607032</v>
      </c>
    </row>
    <row r="2118" spans="1:59">
      <c r="A2118" s="1" t="s">
        <v>7550</v>
      </c>
      <c r="B2118" s="1" t="s">
        <v>3620</v>
      </c>
      <c r="C2118" s="1" t="s">
        <v>3658</v>
      </c>
      <c r="D2118" s="1" t="s">
        <v>25</v>
      </c>
      <c r="E2118" s="1" t="s">
        <v>3659</v>
      </c>
      <c r="F2118" s="2">
        <v>3105</v>
      </c>
      <c r="G2118" s="2">
        <v>21</v>
      </c>
      <c r="H2118" s="2">
        <v>11</v>
      </c>
      <c r="I2118" s="2">
        <v>461</v>
      </c>
      <c r="J2118" s="2">
        <v>1473</v>
      </c>
      <c r="K2118" s="2">
        <v>352</v>
      </c>
      <c r="L2118" s="2">
        <v>18</v>
      </c>
      <c r="M2118" s="2">
        <v>22</v>
      </c>
      <c r="N2118" s="2">
        <v>0</v>
      </c>
      <c r="O2118" s="2">
        <v>15</v>
      </c>
      <c r="P2118" s="2">
        <v>0</v>
      </c>
      <c r="Q2118" s="2">
        <v>0</v>
      </c>
      <c r="R2118" s="2">
        <v>688</v>
      </c>
      <c r="S2118" s="2">
        <v>164800</v>
      </c>
      <c r="T2118" s="2">
        <v>13227700</v>
      </c>
      <c r="U2118" s="2">
        <v>90</v>
      </c>
      <c r="V2118" s="2">
        <v>20</v>
      </c>
      <c r="W2118" s="2">
        <v>18</v>
      </c>
      <c r="X2118" s="2">
        <v>65</v>
      </c>
      <c r="Y2118" s="2">
        <v>30</v>
      </c>
      <c r="Z2118" s="2">
        <v>25</v>
      </c>
      <c r="AA2118" s="9">
        <f t="shared" si="299"/>
        <v>3105</v>
      </c>
      <c r="AB2118" s="9">
        <f t="shared" si="300"/>
        <v>429</v>
      </c>
      <c r="AC2118" s="9">
        <f t="shared" si="301"/>
        <v>743</v>
      </c>
      <c r="AD2118" s="9">
        <f t="shared" si="302"/>
        <v>688</v>
      </c>
      <c r="AE2118" s="44">
        <f t="shared" si="303"/>
        <v>5.8746008806702769E-6</v>
      </c>
      <c r="AF2118" s="9">
        <f t="shared" si="304"/>
        <v>27</v>
      </c>
      <c r="AG2118" s="9">
        <f t="shared" si="297"/>
        <v>55</v>
      </c>
      <c r="AH2118" s="44">
        <f t="shared" si="305"/>
        <v>4.8905048330554994E-6</v>
      </c>
      <c r="AI2118">
        <f>AA2118/'Totals and Drop Down Lists'!W$6*Inputs!E$37</f>
        <v>2816.6709642003188</v>
      </c>
      <c r="AJ2118">
        <f>AB2118/'Totals and Drop Down Lists'!X$6*Inputs!F$37</f>
        <v>1411.5761014027175</v>
      </c>
      <c r="AK2118">
        <f>AC2118/'Totals and Drop Down Lists'!Y$6*Inputs!G$37</f>
        <v>4898.1069752326839</v>
      </c>
      <c r="AL2118">
        <f>AD2118/'Totals and Drop Down Lists'!Z$6*Inputs!H$37</f>
        <v>5516.0408737557955</v>
      </c>
      <c r="AM2118">
        <f>AE2118/'Totals and Drop Down Lists'!AA$6*Inputs!I$37</f>
        <v>731.32524724954146</v>
      </c>
      <c r="AN2118">
        <f>AF2118/'Totals and Drop Down Lists'!AB$6*Inputs!J$37</f>
        <v>538.83071478930799</v>
      </c>
      <c r="AO2118">
        <f>AG2118/'Totals and Drop Down Lists'!AC$6*Inputs!K$37</f>
        <v>1024.296689850039</v>
      </c>
      <c r="AP2118">
        <f>AH2118/'Totals and Drop Down Lists'!AD$6*Inputs!L$37</f>
        <v>1150.8820575702939</v>
      </c>
      <c r="AQ2118">
        <f>IF(OR($D2118="51",$D2118="52",$D2118="61"),(AA2118/'Totals and Drop Down Lists'!W$4)*Inputs!E$38,0)</f>
        <v>0</v>
      </c>
      <c r="AR2118">
        <f>IF(OR($D2118="51",$D2118="52",$D2118="61"),(AB2118/'Totals and Drop Down Lists'!X$4)*Inputs!F$38,0)</f>
        <v>0</v>
      </c>
      <c r="AS2118">
        <f>IF(OR($D2118="51",$D2118="52",$D2118="61"),(AC2118/'Totals and Drop Down Lists'!Y$4)*Inputs!G$38,0)</f>
        <v>0</v>
      </c>
      <c r="AT2118">
        <f>IF(OR($D2118="51",$D2118="52",$D2118="61"),(AD2118/'Totals and Drop Down Lists'!Z$4)*Inputs!H$38,0)</f>
        <v>0</v>
      </c>
      <c r="AU2118">
        <f>IF(OR($D2118="51",$D2118="52",$D2118="61"),(AE2118/'Totals and Drop Down Lists'!AA$4)*Inputs!I$38,0)</f>
        <v>0</v>
      </c>
      <c r="AV2118">
        <f>IF(OR($D2118="51",$D2118="52",$D2118="61"),(AF2118/'Totals and Drop Down Lists'!AB$4)*Inputs!J$38,0)</f>
        <v>0</v>
      </c>
      <c r="AW2118">
        <f>IF(OR($D2118="51",$D2118="52",$D2118="61"),(AG2118/'Totals and Drop Down Lists'!AC$4)*Inputs!K$38,0)</f>
        <v>0</v>
      </c>
      <c r="AX2118">
        <f>IF(OR($D2118="51",$D2118="52",$D2118="61"),(AH2118/'Totals and Drop Down Lists'!AD$4)*Inputs!L$38,0)</f>
        <v>0</v>
      </c>
      <c r="AY2118">
        <f>IF(OR($D2118="51",$D2118="52",$D2118="61"),0,(AA2118/'Totals and Drop Down Lists'!W$5)*Inputs!E$39)</f>
        <v>0</v>
      </c>
      <c r="AZ2118">
        <f>IF(OR($D2118="51",$D2118="52",$D2118="61"),0,(AB2118/'Totals and Drop Down Lists'!X$5)*Inputs!F$39)</f>
        <v>0</v>
      </c>
      <c r="BA2118">
        <f>IF(OR($D2118="51",$D2118="52",$D2118="61"),0,(AC2118/'Totals and Drop Down Lists'!Y$5)*Inputs!G$39)</f>
        <v>0</v>
      </c>
      <c r="BB2118">
        <f>IF(OR($D2118="51",$D2118="52",$D2118="61"),0,(AD2118/'Totals and Drop Down Lists'!Z$5)*Inputs!H$39)</f>
        <v>0</v>
      </c>
      <c r="BC2118">
        <f>IF(OR($D2118="51",$D2118="52",$D2118="61"),0,(AE2118/'Totals and Drop Down Lists'!AA$5)*Inputs!I$39)</f>
        <v>0</v>
      </c>
      <c r="BD2118">
        <f>IF(OR($D2118="51",$D2118="52",$D2118="61"),0,(AF2118/'Totals and Drop Down Lists'!AB$5)*Inputs!J$39)</f>
        <v>0</v>
      </c>
      <c r="BE2118">
        <f>IF(OR($D2118="51",$D2118="52",$D2118="61"),0,(AG2118/'Totals and Drop Down Lists'!AC$5)*Inputs!K$39)</f>
        <v>0</v>
      </c>
      <c r="BF2118">
        <f>IF(OR($D2118="51",$D2118="52",$D2118="61"),0,(AH2118/'Totals and Drop Down Lists'!AD$5)*Inputs!L$39)</f>
        <v>0</v>
      </c>
      <c r="BG2118" s="10">
        <f t="shared" si="298"/>
        <v>18087.729624050698</v>
      </c>
    </row>
    <row r="2119" spans="1:59">
      <c r="A2119" s="1" t="s">
        <v>7550</v>
      </c>
      <c r="B2119" s="1" t="s">
        <v>3620</v>
      </c>
      <c r="C2119" s="1" t="s">
        <v>3660</v>
      </c>
      <c r="D2119" s="1" t="s">
        <v>25</v>
      </c>
      <c r="E2119" s="1" t="s">
        <v>3661</v>
      </c>
      <c r="F2119" s="2">
        <v>16301</v>
      </c>
      <c r="G2119" s="2">
        <v>212</v>
      </c>
      <c r="H2119" s="2">
        <v>9</v>
      </c>
      <c r="I2119" s="2">
        <v>3002</v>
      </c>
      <c r="J2119" s="2">
        <v>6139</v>
      </c>
      <c r="K2119" s="2">
        <v>1979</v>
      </c>
      <c r="L2119" s="2">
        <v>52</v>
      </c>
      <c r="M2119" s="2">
        <v>7</v>
      </c>
      <c r="N2119" s="2">
        <v>2</v>
      </c>
      <c r="O2119" s="2">
        <v>43</v>
      </c>
      <c r="P2119" s="2">
        <v>12</v>
      </c>
      <c r="Q2119" s="2">
        <v>4</v>
      </c>
      <c r="R2119" s="2">
        <v>1498</v>
      </c>
      <c r="S2119" s="2">
        <v>883200</v>
      </c>
      <c r="T2119" s="2">
        <v>64743000</v>
      </c>
      <c r="U2119" s="2">
        <v>87</v>
      </c>
      <c r="V2119" s="2">
        <v>225</v>
      </c>
      <c r="W2119" s="2">
        <v>50</v>
      </c>
      <c r="X2119" s="2">
        <v>580</v>
      </c>
      <c r="Y2119" s="2">
        <v>132</v>
      </c>
      <c r="Z2119" s="2">
        <v>331</v>
      </c>
      <c r="AA2119" s="9">
        <f t="shared" si="299"/>
        <v>16301</v>
      </c>
      <c r="AB2119" s="9">
        <f t="shared" si="300"/>
        <v>2781</v>
      </c>
      <c r="AC2119" s="9">
        <f t="shared" si="301"/>
        <v>1618</v>
      </c>
      <c r="AD2119" s="9">
        <f t="shared" si="302"/>
        <v>1498</v>
      </c>
      <c r="AE2119" s="44">
        <f t="shared" si="303"/>
        <v>4.4554311920030387E-5</v>
      </c>
      <c r="AF2119" s="9">
        <f t="shared" si="304"/>
        <v>305</v>
      </c>
      <c r="AG2119" s="9">
        <f t="shared" si="297"/>
        <v>463</v>
      </c>
      <c r="AH2119" s="44">
        <f t="shared" si="305"/>
        <v>5.5536721460406368E-5</v>
      </c>
      <c r="AI2119">
        <f>AA2119/'Totals and Drop Down Lists'!W$6*Inputs!E$37</f>
        <v>14787.295776949886</v>
      </c>
      <c r="AJ2119">
        <f>AB2119/'Totals and Drop Down Lists'!X$6*Inputs!F$37</f>
        <v>9150.5667552469877</v>
      </c>
      <c r="AK2119">
        <f>AC2119/'Totals and Drop Down Lists'!Y$6*Inputs!G$37</f>
        <v>10666.402538259059</v>
      </c>
      <c r="AL2119">
        <f>AD2119/'Totals and Drop Down Lists'!Z$6*Inputs!H$37</f>
        <v>12010.216902450846</v>
      </c>
      <c r="AM2119">
        <f>AE2119/'Totals and Drop Down Lists'!AA$6*Inputs!I$37</f>
        <v>5546.5373465902085</v>
      </c>
      <c r="AN2119">
        <f>AF2119/'Totals and Drop Down Lists'!AB$6*Inputs!J$37</f>
        <v>6086.7914078051472</v>
      </c>
      <c r="AO2119">
        <f>AG2119/'Totals and Drop Down Lists'!AC$6*Inputs!K$37</f>
        <v>8622.7157709194198</v>
      </c>
      <c r="AP2119">
        <f>AH2119/'Totals and Drop Down Lists'!AD$6*Inputs!L$37</f>
        <v>13069.451610198508</v>
      </c>
      <c r="AQ2119">
        <f>IF(OR($D2119="51",$D2119="52",$D2119="61"),(AA2119/'Totals and Drop Down Lists'!W$4)*Inputs!E$38,0)</f>
        <v>0</v>
      </c>
      <c r="AR2119">
        <f>IF(OR($D2119="51",$D2119="52",$D2119="61"),(AB2119/'Totals and Drop Down Lists'!X$4)*Inputs!F$38,0)</f>
        <v>0</v>
      </c>
      <c r="AS2119">
        <f>IF(OR($D2119="51",$D2119="52",$D2119="61"),(AC2119/'Totals and Drop Down Lists'!Y$4)*Inputs!G$38,0)</f>
        <v>0</v>
      </c>
      <c r="AT2119">
        <f>IF(OR($D2119="51",$D2119="52",$D2119="61"),(AD2119/'Totals and Drop Down Lists'!Z$4)*Inputs!H$38,0)</f>
        <v>0</v>
      </c>
      <c r="AU2119">
        <f>IF(OR($D2119="51",$D2119="52",$D2119="61"),(AE2119/'Totals and Drop Down Lists'!AA$4)*Inputs!I$38,0)</f>
        <v>0</v>
      </c>
      <c r="AV2119">
        <f>IF(OR($D2119="51",$D2119="52",$D2119="61"),(AF2119/'Totals and Drop Down Lists'!AB$4)*Inputs!J$38,0)</f>
        <v>0</v>
      </c>
      <c r="AW2119">
        <f>IF(OR($D2119="51",$D2119="52",$D2119="61"),(AG2119/'Totals and Drop Down Lists'!AC$4)*Inputs!K$38,0)</f>
        <v>0</v>
      </c>
      <c r="AX2119">
        <f>IF(OR($D2119="51",$D2119="52",$D2119="61"),(AH2119/'Totals and Drop Down Lists'!AD$4)*Inputs!L$38,0)</f>
        <v>0</v>
      </c>
      <c r="AY2119">
        <f>IF(OR($D2119="51",$D2119="52",$D2119="61"),0,(AA2119/'Totals and Drop Down Lists'!W$5)*Inputs!E$39)</f>
        <v>0</v>
      </c>
      <c r="AZ2119">
        <f>IF(OR($D2119="51",$D2119="52",$D2119="61"),0,(AB2119/'Totals and Drop Down Lists'!X$5)*Inputs!F$39)</f>
        <v>0</v>
      </c>
      <c r="BA2119">
        <f>IF(OR($D2119="51",$D2119="52",$D2119="61"),0,(AC2119/'Totals and Drop Down Lists'!Y$5)*Inputs!G$39)</f>
        <v>0</v>
      </c>
      <c r="BB2119">
        <f>IF(OR($D2119="51",$D2119="52",$D2119="61"),0,(AD2119/'Totals and Drop Down Lists'!Z$5)*Inputs!H$39)</f>
        <v>0</v>
      </c>
      <c r="BC2119">
        <f>IF(OR($D2119="51",$D2119="52",$D2119="61"),0,(AE2119/'Totals and Drop Down Lists'!AA$5)*Inputs!I$39)</f>
        <v>0</v>
      </c>
      <c r="BD2119">
        <f>IF(OR($D2119="51",$D2119="52",$D2119="61"),0,(AF2119/'Totals and Drop Down Lists'!AB$5)*Inputs!J$39)</f>
        <v>0</v>
      </c>
      <c r="BE2119">
        <f>IF(OR($D2119="51",$D2119="52",$D2119="61"),0,(AG2119/'Totals and Drop Down Lists'!AC$5)*Inputs!K$39)</f>
        <v>0</v>
      </c>
      <c r="BF2119">
        <f>IF(OR($D2119="51",$D2119="52",$D2119="61"),0,(AH2119/'Totals and Drop Down Lists'!AD$5)*Inputs!L$39)</f>
        <v>0</v>
      </c>
      <c r="BG2119" s="10">
        <f t="shared" si="298"/>
        <v>79939.978108420066</v>
      </c>
    </row>
    <row r="2120" spans="1:59">
      <c r="A2120" s="1" t="s">
        <v>7550</v>
      </c>
      <c r="B2120" s="1" t="s">
        <v>3620</v>
      </c>
      <c r="C2120" s="1" t="s">
        <v>438</v>
      </c>
      <c r="D2120" s="1" t="s">
        <v>25</v>
      </c>
      <c r="E2120" s="1" t="s">
        <v>3662</v>
      </c>
      <c r="F2120" s="2">
        <v>11434</v>
      </c>
      <c r="G2120" s="2">
        <v>17</v>
      </c>
      <c r="H2120" s="2">
        <v>0</v>
      </c>
      <c r="I2120" s="2">
        <v>870</v>
      </c>
      <c r="J2120" s="2">
        <v>4527</v>
      </c>
      <c r="K2120" s="2">
        <v>640</v>
      </c>
      <c r="L2120" s="2">
        <v>6</v>
      </c>
      <c r="M2120" s="2">
        <v>27</v>
      </c>
      <c r="N2120" s="2">
        <v>0</v>
      </c>
      <c r="O2120" s="2">
        <v>2</v>
      </c>
      <c r="P2120" s="2">
        <v>0</v>
      </c>
      <c r="Q2120" s="2">
        <v>0</v>
      </c>
      <c r="R2120" s="2">
        <v>406</v>
      </c>
      <c r="S2120" s="2">
        <v>341100</v>
      </c>
      <c r="T2120" s="2">
        <v>24161800</v>
      </c>
      <c r="U2120" s="2">
        <v>33</v>
      </c>
      <c r="V2120" s="2">
        <v>37</v>
      </c>
      <c r="W2120" s="2">
        <v>10</v>
      </c>
      <c r="X2120" s="2">
        <v>138</v>
      </c>
      <c r="Y2120" s="2">
        <v>28</v>
      </c>
      <c r="Z2120" s="2">
        <v>84</v>
      </c>
      <c r="AA2120" s="9">
        <f t="shared" si="299"/>
        <v>11434</v>
      </c>
      <c r="AB2120" s="9">
        <f t="shared" si="300"/>
        <v>853</v>
      </c>
      <c r="AC2120" s="9">
        <f t="shared" si="301"/>
        <v>441</v>
      </c>
      <c r="AD2120" s="9">
        <f t="shared" si="302"/>
        <v>406</v>
      </c>
      <c r="AE2120" s="44">
        <f t="shared" si="303"/>
        <v>6.3189546630062193E-6</v>
      </c>
      <c r="AF2120" s="9">
        <f t="shared" si="304"/>
        <v>91</v>
      </c>
      <c r="AG2120" s="9">
        <f t="shared" si="297"/>
        <v>112</v>
      </c>
      <c r="AH2120" s="44">
        <f t="shared" si="305"/>
        <v>5.8916723741164694E-6</v>
      </c>
      <c r="AI2120">
        <f>AA2120/'Totals and Drop Down Lists'!W$6*Inputs!E$37</f>
        <v>10372.243415351511</v>
      </c>
      <c r="AJ2120">
        <f>AB2120/'Totals and Drop Down Lists'!X$6*Inputs!F$37</f>
        <v>2806.7002668916507</v>
      </c>
      <c r="AK2120">
        <f>AC2120/'Totals and Drop Down Lists'!Y$6*Inputs!G$37</f>
        <v>2907.2209637652936</v>
      </c>
      <c r="AL2120">
        <f>AD2120/'Totals and Drop Down Lists'!Z$6*Inputs!H$37</f>
        <v>3255.1055156175189</v>
      </c>
      <c r="AM2120">
        <f>AE2120/'Totals and Drop Down Lists'!AA$6*Inputs!I$37</f>
        <v>786.64256094184191</v>
      </c>
      <c r="AN2120">
        <f>AF2120/'Totals and Drop Down Lists'!AB$6*Inputs!J$37</f>
        <v>1816.0590757713715</v>
      </c>
      <c r="AO2120">
        <f>AG2120/'Totals and Drop Down Lists'!AC$6*Inputs!K$37</f>
        <v>2085.8405320582615</v>
      </c>
      <c r="AP2120">
        <f>AH2120/'Totals and Drop Down Lists'!AD$6*Inputs!L$37</f>
        <v>1386.4867239517298</v>
      </c>
      <c r="AQ2120">
        <f>IF(OR($D2120="51",$D2120="52",$D2120="61"),(AA2120/'Totals and Drop Down Lists'!W$4)*Inputs!E$38,0)</f>
        <v>0</v>
      </c>
      <c r="AR2120">
        <f>IF(OR($D2120="51",$D2120="52",$D2120="61"),(AB2120/'Totals and Drop Down Lists'!X$4)*Inputs!F$38,0)</f>
        <v>0</v>
      </c>
      <c r="AS2120">
        <f>IF(OR($D2120="51",$D2120="52",$D2120="61"),(AC2120/'Totals and Drop Down Lists'!Y$4)*Inputs!G$38,0)</f>
        <v>0</v>
      </c>
      <c r="AT2120">
        <f>IF(OR($D2120="51",$D2120="52",$D2120="61"),(AD2120/'Totals and Drop Down Lists'!Z$4)*Inputs!H$38,0)</f>
        <v>0</v>
      </c>
      <c r="AU2120">
        <f>IF(OR($D2120="51",$D2120="52",$D2120="61"),(AE2120/'Totals and Drop Down Lists'!AA$4)*Inputs!I$38,0)</f>
        <v>0</v>
      </c>
      <c r="AV2120">
        <f>IF(OR($D2120="51",$D2120="52",$D2120="61"),(AF2120/'Totals and Drop Down Lists'!AB$4)*Inputs!J$38,0)</f>
        <v>0</v>
      </c>
      <c r="AW2120">
        <f>IF(OR($D2120="51",$D2120="52",$D2120="61"),(AG2120/'Totals and Drop Down Lists'!AC$4)*Inputs!K$38,0)</f>
        <v>0</v>
      </c>
      <c r="AX2120">
        <f>IF(OR($D2120="51",$D2120="52",$D2120="61"),(AH2120/'Totals and Drop Down Lists'!AD$4)*Inputs!L$38,0)</f>
        <v>0</v>
      </c>
      <c r="AY2120">
        <f>IF(OR($D2120="51",$D2120="52",$D2120="61"),0,(AA2120/'Totals and Drop Down Lists'!W$5)*Inputs!E$39)</f>
        <v>0</v>
      </c>
      <c r="AZ2120">
        <f>IF(OR($D2120="51",$D2120="52",$D2120="61"),0,(AB2120/'Totals and Drop Down Lists'!X$5)*Inputs!F$39)</f>
        <v>0</v>
      </c>
      <c r="BA2120">
        <f>IF(OR($D2120="51",$D2120="52",$D2120="61"),0,(AC2120/'Totals and Drop Down Lists'!Y$5)*Inputs!G$39)</f>
        <v>0</v>
      </c>
      <c r="BB2120">
        <f>IF(OR($D2120="51",$D2120="52",$D2120="61"),0,(AD2120/'Totals and Drop Down Lists'!Z$5)*Inputs!H$39)</f>
        <v>0</v>
      </c>
      <c r="BC2120">
        <f>IF(OR($D2120="51",$D2120="52",$D2120="61"),0,(AE2120/'Totals and Drop Down Lists'!AA$5)*Inputs!I$39)</f>
        <v>0</v>
      </c>
      <c r="BD2120">
        <f>IF(OR($D2120="51",$D2120="52",$D2120="61"),0,(AF2120/'Totals and Drop Down Lists'!AB$5)*Inputs!J$39)</f>
        <v>0</v>
      </c>
      <c r="BE2120">
        <f>IF(OR($D2120="51",$D2120="52",$D2120="61"),0,(AG2120/'Totals and Drop Down Lists'!AC$5)*Inputs!K$39)</f>
        <v>0</v>
      </c>
      <c r="BF2120">
        <f>IF(OR($D2120="51",$D2120="52",$D2120="61"),0,(AH2120/'Totals and Drop Down Lists'!AD$5)*Inputs!L$39)</f>
        <v>0</v>
      </c>
      <c r="BG2120" s="10">
        <f t="shared" si="298"/>
        <v>25416.299054349176</v>
      </c>
    </row>
    <row r="2121" spans="1:59">
      <c r="A2121" s="1" t="s">
        <v>7550</v>
      </c>
      <c r="B2121" s="1" t="s">
        <v>3620</v>
      </c>
      <c r="C2121" s="1" t="s">
        <v>3663</v>
      </c>
      <c r="D2121" s="1" t="s">
        <v>25</v>
      </c>
      <c r="E2121" s="1" t="s">
        <v>3664</v>
      </c>
      <c r="F2121" s="2">
        <v>2043</v>
      </c>
      <c r="G2121" s="2">
        <v>0</v>
      </c>
      <c r="H2121" s="2">
        <v>0</v>
      </c>
      <c r="I2121" s="2">
        <v>254</v>
      </c>
      <c r="J2121" s="2">
        <v>879</v>
      </c>
      <c r="K2121" s="2">
        <v>216</v>
      </c>
      <c r="L2121" s="2">
        <v>3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383</v>
      </c>
      <c r="S2121" s="2">
        <v>52300</v>
      </c>
      <c r="T2121" s="2">
        <v>9344000</v>
      </c>
      <c r="U2121" s="2">
        <v>15</v>
      </c>
      <c r="V2121" s="2">
        <v>19</v>
      </c>
      <c r="W2121" s="2">
        <v>12</v>
      </c>
      <c r="X2121" s="2">
        <v>24</v>
      </c>
      <c r="Y2121" s="2">
        <v>0</v>
      </c>
      <c r="Z2121" s="2">
        <v>0</v>
      </c>
      <c r="AA2121" s="9">
        <f t="shared" si="299"/>
        <v>2043</v>
      </c>
      <c r="AB2121" s="9">
        <f t="shared" si="300"/>
        <v>254</v>
      </c>
      <c r="AC2121" s="9">
        <f t="shared" si="301"/>
        <v>386</v>
      </c>
      <c r="AD2121" s="9">
        <f t="shared" si="302"/>
        <v>383</v>
      </c>
      <c r="AE2121" s="44">
        <f t="shared" si="303"/>
        <v>3.70693023972978E-6</v>
      </c>
      <c r="AF2121" s="9">
        <f t="shared" si="304"/>
        <v>0</v>
      </c>
      <c r="AG2121" s="9">
        <f t="shared" si="297"/>
        <v>0</v>
      </c>
      <c r="AH2121" s="44">
        <f t="shared" si="305"/>
        <v>0</v>
      </c>
      <c r="AI2121">
        <f>AA2121/'Totals and Drop Down Lists'!W$6*Inputs!E$37</f>
        <v>1853.2878518071661</v>
      </c>
      <c r="AJ2121">
        <f>AB2121/'Totals and Drop Down Lists'!X$6*Inputs!F$37</f>
        <v>835.758344420257</v>
      </c>
      <c r="AK2121">
        <f>AC2121/'Totals and Drop Down Lists'!Y$6*Inputs!G$37</f>
        <v>2544.6423855179214</v>
      </c>
      <c r="AL2121">
        <f>AD2121/'Totals and Drop Down Lists'!Z$6*Inputs!H$37</f>
        <v>3070.7029864076594</v>
      </c>
      <c r="AM2121">
        <f>AE2121/'Totals and Drop Down Lists'!AA$6*Inputs!I$37</f>
        <v>461.47333736787726</v>
      </c>
      <c r="AN2121">
        <f>AF2121/'Totals and Drop Down Lists'!AB$6*Inputs!J$37</f>
        <v>0</v>
      </c>
      <c r="AO2121">
        <f>AG2121/'Totals and Drop Down Lists'!AC$6*Inputs!K$37</f>
        <v>0</v>
      </c>
      <c r="AP2121">
        <f>AH2121/'Totals and Drop Down Lists'!AD$6*Inputs!L$37</f>
        <v>0</v>
      </c>
      <c r="AQ2121">
        <f>IF(OR($D2121="51",$D2121="52",$D2121="61"),(AA2121/'Totals and Drop Down Lists'!W$4)*Inputs!E$38,0)</f>
        <v>0</v>
      </c>
      <c r="AR2121">
        <f>IF(OR($D2121="51",$D2121="52",$D2121="61"),(AB2121/'Totals and Drop Down Lists'!X$4)*Inputs!F$38,0)</f>
        <v>0</v>
      </c>
      <c r="AS2121">
        <f>IF(OR($D2121="51",$D2121="52",$D2121="61"),(AC2121/'Totals and Drop Down Lists'!Y$4)*Inputs!G$38,0)</f>
        <v>0</v>
      </c>
      <c r="AT2121">
        <f>IF(OR($D2121="51",$D2121="52",$D2121="61"),(AD2121/'Totals and Drop Down Lists'!Z$4)*Inputs!H$38,0)</f>
        <v>0</v>
      </c>
      <c r="AU2121">
        <f>IF(OR($D2121="51",$D2121="52",$D2121="61"),(AE2121/'Totals and Drop Down Lists'!AA$4)*Inputs!I$38,0)</f>
        <v>0</v>
      </c>
      <c r="AV2121">
        <f>IF(OR($D2121="51",$D2121="52",$D2121="61"),(AF2121/'Totals and Drop Down Lists'!AB$4)*Inputs!J$38,0)</f>
        <v>0</v>
      </c>
      <c r="AW2121">
        <f>IF(OR($D2121="51",$D2121="52",$D2121="61"),(AG2121/'Totals and Drop Down Lists'!AC$4)*Inputs!K$38,0)</f>
        <v>0</v>
      </c>
      <c r="AX2121">
        <f>IF(OR($D2121="51",$D2121="52",$D2121="61"),(AH2121/'Totals and Drop Down Lists'!AD$4)*Inputs!L$38,0)</f>
        <v>0</v>
      </c>
      <c r="AY2121">
        <f>IF(OR($D2121="51",$D2121="52",$D2121="61"),0,(AA2121/'Totals and Drop Down Lists'!W$5)*Inputs!E$39)</f>
        <v>0</v>
      </c>
      <c r="AZ2121">
        <f>IF(OR($D2121="51",$D2121="52",$D2121="61"),0,(AB2121/'Totals and Drop Down Lists'!X$5)*Inputs!F$39)</f>
        <v>0</v>
      </c>
      <c r="BA2121">
        <f>IF(OR($D2121="51",$D2121="52",$D2121="61"),0,(AC2121/'Totals and Drop Down Lists'!Y$5)*Inputs!G$39)</f>
        <v>0</v>
      </c>
      <c r="BB2121">
        <f>IF(OR($D2121="51",$D2121="52",$D2121="61"),0,(AD2121/'Totals and Drop Down Lists'!Z$5)*Inputs!H$39)</f>
        <v>0</v>
      </c>
      <c r="BC2121">
        <f>IF(OR($D2121="51",$D2121="52",$D2121="61"),0,(AE2121/'Totals and Drop Down Lists'!AA$5)*Inputs!I$39)</f>
        <v>0</v>
      </c>
      <c r="BD2121">
        <f>IF(OR($D2121="51",$D2121="52",$D2121="61"),0,(AF2121/'Totals and Drop Down Lists'!AB$5)*Inputs!J$39)</f>
        <v>0</v>
      </c>
      <c r="BE2121">
        <f>IF(OR($D2121="51",$D2121="52",$D2121="61"),0,(AG2121/'Totals and Drop Down Lists'!AC$5)*Inputs!K$39)</f>
        <v>0</v>
      </c>
      <c r="BF2121">
        <f>IF(OR($D2121="51",$D2121="52",$D2121="61"),0,(AH2121/'Totals and Drop Down Lists'!AD$5)*Inputs!L$39)</f>
        <v>0</v>
      </c>
      <c r="BG2121" s="10">
        <f t="shared" si="298"/>
        <v>8765.8649055208807</v>
      </c>
    </row>
    <row r="2122" spans="1:59">
      <c r="A2122" s="1" t="s">
        <v>7550</v>
      </c>
      <c r="B2122" s="1" t="s">
        <v>3620</v>
      </c>
      <c r="C2122" s="1" t="s">
        <v>785</v>
      </c>
      <c r="D2122" s="1" t="s">
        <v>25</v>
      </c>
      <c r="E2122" s="1" t="s">
        <v>3665</v>
      </c>
      <c r="F2122" s="2">
        <v>28905</v>
      </c>
      <c r="G2122" s="2">
        <v>334</v>
      </c>
      <c r="H2122" s="2">
        <v>29</v>
      </c>
      <c r="I2122" s="2">
        <v>6366</v>
      </c>
      <c r="J2122" s="2">
        <v>11829</v>
      </c>
      <c r="K2122" s="2">
        <v>3660</v>
      </c>
      <c r="L2122" s="2">
        <v>79</v>
      </c>
      <c r="M2122" s="2">
        <v>25</v>
      </c>
      <c r="N2122" s="2">
        <v>0</v>
      </c>
      <c r="O2122" s="2">
        <v>199</v>
      </c>
      <c r="P2122" s="2">
        <v>18</v>
      </c>
      <c r="Q2122" s="2">
        <v>8</v>
      </c>
      <c r="R2122" s="2">
        <v>1881</v>
      </c>
      <c r="S2122" s="2">
        <v>1908100</v>
      </c>
      <c r="T2122" s="2">
        <v>114766400</v>
      </c>
      <c r="U2122" s="2">
        <v>260</v>
      </c>
      <c r="V2122" s="2">
        <v>343</v>
      </c>
      <c r="W2122" s="2">
        <v>16</v>
      </c>
      <c r="X2122" s="2">
        <v>934</v>
      </c>
      <c r="Y2122" s="2">
        <v>164</v>
      </c>
      <c r="Z2122" s="2">
        <v>524</v>
      </c>
      <c r="AA2122" s="9">
        <f t="shared" si="299"/>
        <v>28905</v>
      </c>
      <c r="AB2122" s="9">
        <f t="shared" si="300"/>
        <v>6003</v>
      </c>
      <c r="AC2122" s="9">
        <f t="shared" si="301"/>
        <v>2210</v>
      </c>
      <c r="AD2122" s="9">
        <f t="shared" si="302"/>
        <v>1881</v>
      </c>
      <c r="AE2122" s="44">
        <f t="shared" si="303"/>
        <v>7.9087878320388693E-5</v>
      </c>
      <c r="AF2122" s="9">
        <f t="shared" si="304"/>
        <v>575</v>
      </c>
      <c r="AG2122" s="9">
        <f t="shared" si="297"/>
        <v>688</v>
      </c>
      <c r="AH2122" s="44">
        <f t="shared" si="305"/>
        <v>7.9208643931708836E-5</v>
      </c>
      <c r="AI2122">
        <f>AA2122/'Totals and Drop Down Lists'!W$6*Inputs!E$37</f>
        <v>26220.893468666734</v>
      </c>
      <c r="AJ2122">
        <f>AB2122/'Totals and Drop Down Lists'!X$6*Inputs!F$37</f>
        <v>19752.194258089778</v>
      </c>
      <c r="AK2122">
        <f>AC2122/'Totals and Drop Down Lists'!Y$6*Inputs!G$37</f>
        <v>14569.066507758049</v>
      </c>
      <c r="AL2122">
        <f>AD2122/'Totals and Drop Down Lists'!Z$6*Inputs!H$37</f>
        <v>15080.919888858505</v>
      </c>
      <c r="AM2122">
        <f>AE2122/'Totals and Drop Down Lists'!AA$6*Inputs!I$37</f>
        <v>9845.5985933295669</v>
      </c>
      <c r="AN2122">
        <f>AF2122/'Totals and Drop Down Lists'!AB$6*Inputs!J$37</f>
        <v>11475.098555698227</v>
      </c>
      <c r="AO2122">
        <f>AG2122/'Totals and Drop Down Lists'!AC$6*Inputs!K$37</f>
        <v>12813.020411215035</v>
      </c>
      <c r="AP2122">
        <f>AH2122/'Totals and Drop Down Lists'!AD$6*Inputs!L$37</f>
        <v>18640.162972402755</v>
      </c>
      <c r="AQ2122">
        <f>IF(OR($D2122="51",$D2122="52",$D2122="61"),(AA2122/'Totals and Drop Down Lists'!W$4)*Inputs!E$38,0)</f>
        <v>0</v>
      </c>
      <c r="AR2122">
        <f>IF(OR($D2122="51",$D2122="52",$D2122="61"),(AB2122/'Totals and Drop Down Lists'!X$4)*Inputs!F$38,0)</f>
        <v>0</v>
      </c>
      <c r="AS2122">
        <f>IF(OR($D2122="51",$D2122="52",$D2122="61"),(AC2122/'Totals and Drop Down Lists'!Y$4)*Inputs!G$38,0)</f>
        <v>0</v>
      </c>
      <c r="AT2122">
        <f>IF(OR($D2122="51",$D2122="52",$D2122="61"),(AD2122/'Totals and Drop Down Lists'!Z$4)*Inputs!H$38,0)</f>
        <v>0</v>
      </c>
      <c r="AU2122">
        <f>IF(OR($D2122="51",$D2122="52",$D2122="61"),(AE2122/'Totals and Drop Down Lists'!AA$4)*Inputs!I$38,0)</f>
        <v>0</v>
      </c>
      <c r="AV2122">
        <f>IF(OR($D2122="51",$D2122="52",$D2122="61"),(AF2122/'Totals and Drop Down Lists'!AB$4)*Inputs!J$38,0)</f>
        <v>0</v>
      </c>
      <c r="AW2122">
        <f>IF(OR($D2122="51",$D2122="52",$D2122="61"),(AG2122/'Totals and Drop Down Lists'!AC$4)*Inputs!K$38,0)</f>
        <v>0</v>
      </c>
      <c r="AX2122">
        <f>IF(OR($D2122="51",$D2122="52",$D2122="61"),(AH2122/'Totals and Drop Down Lists'!AD$4)*Inputs!L$38,0)</f>
        <v>0</v>
      </c>
      <c r="AY2122">
        <f>IF(OR($D2122="51",$D2122="52",$D2122="61"),0,(AA2122/'Totals and Drop Down Lists'!W$5)*Inputs!E$39)</f>
        <v>0</v>
      </c>
      <c r="AZ2122">
        <f>IF(OR($D2122="51",$D2122="52",$D2122="61"),0,(AB2122/'Totals and Drop Down Lists'!X$5)*Inputs!F$39)</f>
        <v>0</v>
      </c>
      <c r="BA2122">
        <f>IF(OR($D2122="51",$D2122="52",$D2122="61"),0,(AC2122/'Totals and Drop Down Lists'!Y$5)*Inputs!G$39)</f>
        <v>0</v>
      </c>
      <c r="BB2122">
        <f>IF(OR($D2122="51",$D2122="52",$D2122="61"),0,(AD2122/'Totals and Drop Down Lists'!Z$5)*Inputs!H$39)</f>
        <v>0</v>
      </c>
      <c r="BC2122">
        <f>IF(OR($D2122="51",$D2122="52",$D2122="61"),0,(AE2122/'Totals and Drop Down Lists'!AA$5)*Inputs!I$39)</f>
        <v>0</v>
      </c>
      <c r="BD2122">
        <f>IF(OR($D2122="51",$D2122="52",$D2122="61"),0,(AF2122/'Totals and Drop Down Lists'!AB$5)*Inputs!J$39)</f>
        <v>0</v>
      </c>
      <c r="BE2122">
        <f>IF(OR($D2122="51",$D2122="52",$D2122="61"),0,(AG2122/'Totals and Drop Down Lists'!AC$5)*Inputs!K$39)</f>
        <v>0</v>
      </c>
      <c r="BF2122">
        <f>IF(OR($D2122="51",$D2122="52",$D2122="61"),0,(AH2122/'Totals and Drop Down Lists'!AD$5)*Inputs!L$39)</f>
        <v>0</v>
      </c>
      <c r="BG2122" s="10">
        <f t="shared" si="298"/>
        <v>128396.95465601866</v>
      </c>
    </row>
    <row r="2123" spans="1:59">
      <c r="A2123" s="1" t="s">
        <v>7550</v>
      </c>
      <c r="B2123" s="1" t="s">
        <v>3620</v>
      </c>
      <c r="C2123" s="1" t="s">
        <v>3666</v>
      </c>
      <c r="D2123" s="1" t="s">
        <v>25</v>
      </c>
      <c r="E2123" s="1" t="s">
        <v>3667</v>
      </c>
      <c r="F2123" s="2">
        <v>64143</v>
      </c>
      <c r="G2123" s="2">
        <v>981</v>
      </c>
      <c r="H2123" s="2">
        <v>12</v>
      </c>
      <c r="I2123" s="2">
        <v>6485</v>
      </c>
      <c r="J2123" s="2">
        <v>26555</v>
      </c>
      <c r="K2123" s="2">
        <v>7348</v>
      </c>
      <c r="L2123" s="2">
        <v>132</v>
      </c>
      <c r="M2123" s="2">
        <v>22</v>
      </c>
      <c r="N2123" s="2">
        <v>0</v>
      </c>
      <c r="O2123" s="2">
        <v>166</v>
      </c>
      <c r="P2123" s="2">
        <v>39</v>
      </c>
      <c r="Q2123" s="2">
        <v>16</v>
      </c>
      <c r="R2123" s="2">
        <v>4473</v>
      </c>
      <c r="S2123" s="2">
        <v>5656400</v>
      </c>
      <c r="T2123" s="2">
        <v>314643500</v>
      </c>
      <c r="U2123" s="2">
        <v>456</v>
      </c>
      <c r="V2123" s="2">
        <v>511</v>
      </c>
      <c r="W2123" s="2">
        <v>29</v>
      </c>
      <c r="X2123" s="2">
        <v>1565</v>
      </c>
      <c r="Y2123" s="2">
        <v>369</v>
      </c>
      <c r="Z2123" s="2">
        <v>819</v>
      </c>
      <c r="AA2123" s="9">
        <f t="shared" si="299"/>
        <v>64143</v>
      </c>
      <c r="AB2123" s="9">
        <f t="shared" si="300"/>
        <v>5492</v>
      </c>
      <c r="AC2123" s="9">
        <f t="shared" si="301"/>
        <v>4848</v>
      </c>
      <c r="AD2123" s="9">
        <f t="shared" si="302"/>
        <v>4473</v>
      </c>
      <c r="AE2123" s="44">
        <f t="shared" si="303"/>
        <v>1.4199981397957818E-4</v>
      </c>
      <c r="AF2123" s="9">
        <f t="shared" si="304"/>
        <v>1025</v>
      </c>
      <c r="AG2123" s="9">
        <f t="shared" si="297"/>
        <v>1188</v>
      </c>
      <c r="AH2123" s="44">
        <f t="shared" si="305"/>
        <v>1.2231799927878061E-4</v>
      </c>
      <c r="AI2123">
        <f>AA2123/'Totals and Drop Down Lists'!W$6*Inputs!E$37</f>
        <v>58186.707135813536</v>
      </c>
      <c r="AJ2123">
        <f>AB2123/'Totals and Drop Down Lists'!X$6*Inputs!F$37</f>
        <v>18070.806407700991</v>
      </c>
      <c r="AK2123">
        <f>AC2123/'Totals and Drop Down Lists'!Y$6*Inputs!G$37</f>
        <v>31959.653588059286</v>
      </c>
      <c r="AL2123">
        <f>AD2123/'Totals and Drop Down Lists'!Z$6*Inputs!H$37</f>
        <v>35862.283180682665</v>
      </c>
      <c r="AM2123">
        <f>AE2123/'Totals and Drop Down Lists'!AA$6*Inputs!I$37</f>
        <v>17677.464593331679</v>
      </c>
      <c r="AN2123">
        <f>AF2123/'Totals and Drop Down Lists'!AB$6*Inputs!J$37</f>
        <v>20455.61046885336</v>
      </c>
      <c r="AO2123">
        <f>AG2123/'Totals and Drop Down Lists'!AC$6*Inputs!K$37</f>
        <v>22124.808500760842</v>
      </c>
      <c r="AP2123">
        <f>AH2123/'Totals and Drop Down Lists'!AD$6*Inputs!L$37</f>
        <v>28785.083645422339</v>
      </c>
      <c r="AQ2123">
        <f>IF(OR($D2123="51",$D2123="52",$D2123="61"),(AA2123/'Totals and Drop Down Lists'!W$4)*Inputs!E$38,0)</f>
        <v>0</v>
      </c>
      <c r="AR2123">
        <f>IF(OR($D2123="51",$D2123="52",$D2123="61"),(AB2123/'Totals and Drop Down Lists'!X$4)*Inputs!F$38,0)</f>
        <v>0</v>
      </c>
      <c r="AS2123">
        <f>IF(OR($D2123="51",$D2123="52",$D2123="61"),(AC2123/'Totals and Drop Down Lists'!Y$4)*Inputs!G$38,0)</f>
        <v>0</v>
      </c>
      <c r="AT2123">
        <f>IF(OR($D2123="51",$D2123="52",$D2123="61"),(AD2123/'Totals and Drop Down Lists'!Z$4)*Inputs!H$38,0)</f>
        <v>0</v>
      </c>
      <c r="AU2123">
        <f>IF(OR($D2123="51",$D2123="52",$D2123="61"),(AE2123/'Totals and Drop Down Lists'!AA$4)*Inputs!I$38,0)</f>
        <v>0</v>
      </c>
      <c r="AV2123">
        <f>IF(OR($D2123="51",$D2123="52",$D2123="61"),(AF2123/'Totals and Drop Down Lists'!AB$4)*Inputs!J$38,0)</f>
        <v>0</v>
      </c>
      <c r="AW2123">
        <f>IF(OR($D2123="51",$D2123="52",$D2123="61"),(AG2123/'Totals and Drop Down Lists'!AC$4)*Inputs!K$38,0)</f>
        <v>0</v>
      </c>
      <c r="AX2123">
        <f>IF(OR($D2123="51",$D2123="52",$D2123="61"),(AH2123/'Totals and Drop Down Lists'!AD$4)*Inputs!L$38,0)</f>
        <v>0</v>
      </c>
      <c r="AY2123">
        <f>IF(OR($D2123="51",$D2123="52",$D2123="61"),0,(AA2123/'Totals and Drop Down Lists'!W$5)*Inputs!E$39)</f>
        <v>0</v>
      </c>
      <c r="AZ2123">
        <f>IF(OR($D2123="51",$D2123="52",$D2123="61"),0,(AB2123/'Totals and Drop Down Lists'!X$5)*Inputs!F$39)</f>
        <v>0</v>
      </c>
      <c r="BA2123">
        <f>IF(OR($D2123="51",$D2123="52",$D2123="61"),0,(AC2123/'Totals and Drop Down Lists'!Y$5)*Inputs!G$39)</f>
        <v>0</v>
      </c>
      <c r="BB2123">
        <f>IF(OR($D2123="51",$D2123="52",$D2123="61"),0,(AD2123/'Totals and Drop Down Lists'!Z$5)*Inputs!H$39)</f>
        <v>0</v>
      </c>
      <c r="BC2123">
        <f>IF(OR($D2123="51",$D2123="52",$D2123="61"),0,(AE2123/'Totals and Drop Down Lists'!AA$5)*Inputs!I$39)</f>
        <v>0</v>
      </c>
      <c r="BD2123">
        <f>IF(OR($D2123="51",$D2123="52",$D2123="61"),0,(AF2123/'Totals and Drop Down Lists'!AB$5)*Inputs!J$39)</f>
        <v>0</v>
      </c>
      <c r="BE2123">
        <f>IF(OR($D2123="51",$D2123="52",$D2123="61"),0,(AG2123/'Totals and Drop Down Lists'!AC$5)*Inputs!K$39)</f>
        <v>0</v>
      </c>
      <c r="BF2123">
        <f>IF(OR($D2123="51",$D2123="52",$D2123="61"),0,(AH2123/'Totals and Drop Down Lists'!AD$5)*Inputs!L$39)</f>
        <v>0</v>
      </c>
      <c r="BG2123" s="10">
        <f t="shared" si="298"/>
        <v>233122.4175206247</v>
      </c>
    </row>
    <row r="2124" spans="1:59">
      <c r="A2124" s="1" t="s">
        <v>7550</v>
      </c>
      <c r="B2124" s="1" t="s">
        <v>3620</v>
      </c>
      <c r="C2124" s="1" t="s">
        <v>1653</v>
      </c>
      <c r="D2124" s="1" t="s">
        <v>25</v>
      </c>
      <c r="E2124" s="1" t="s">
        <v>3668</v>
      </c>
      <c r="F2124" s="2">
        <v>2357</v>
      </c>
      <c r="G2124" s="2">
        <v>30</v>
      </c>
      <c r="H2124" s="2">
        <v>0</v>
      </c>
      <c r="I2124" s="2">
        <v>489</v>
      </c>
      <c r="J2124" s="2">
        <v>847</v>
      </c>
      <c r="K2124" s="2">
        <v>320</v>
      </c>
      <c r="L2124" s="2">
        <v>7</v>
      </c>
      <c r="M2124" s="2">
        <v>0</v>
      </c>
      <c r="N2124" s="2">
        <v>0</v>
      </c>
      <c r="O2124" s="2">
        <v>0</v>
      </c>
      <c r="P2124" s="2">
        <v>12</v>
      </c>
      <c r="Q2124" s="2">
        <v>0</v>
      </c>
      <c r="R2124" s="2">
        <v>335</v>
      </c>
      <c r="S2124" s="2">
        <v>78400</v>
      </c>
      <c r="T2124" s="2">
        <v>11754100</v>
      </c>
      <c r="U2124" s="2">
        <v>19</v>
      </c>
      <c r="V2124" s="2">
        <v>4</v>
      </c>
      <c r="W2124" s="2">
        <v>15</v>
      </c>
      <c r="X2124" s="2">
        <v>100</v>
      </c>
      <c r="Y2124" s="2">
        <v>0</v>
      </c>
      <c r="Z2124" s="2">
        <v>20</v>
      </c>
      <c r="AA2124" s="9">
        <f t="shared" si="299"/>
        <v>2357</v>
      </c>
      <c r="AB2124" s="9">
        <f t="shared" si="300"/>
        <v>459</v>
      </c>
      <c r="AC2124" s="9">
        <f t="shared" si="301"/>
        <v>354</v>
      </c>
      <c r="AD2124" s="9">
        <f t="shared" si="302"/>
        <v>335</v>
      </c>
      <c r="AE2124" s="44">
        <f t="shared" si="303"/>
        <v>8.4433021722045897E-6</v>
      </c>
      <c r="AF2124" s="9">
        <f t="shared" si="304"/>
        <v>81</v>
      </c>
      <c r="AG2124" s="9">
        <f t="shared" si="297"/>
        <v>20</v>
      </c>
      <c r="AH2124" s="44">
        <f t="shared" si="305"/>
        <v>2.8115619031060526E-6</v>
      </c>
      <c r="AI2124">
        <f>AA2124/'Totals and Drop Down Lists'!W$6*Inputs!E$37</f>
        <v>2138.1299396522227</v>
      </c>
      <c r="AJ2124">
        <f>AB2124/'Totals and Drop Down Lists'!X$6*Inputs!F$37</f>
        <v>1510.2877168854252</v>
      </c>
      <c r="AK2124">
        <f>AC2124/'Totals and Drop Down Lists'!Y$6*Inputs!G$37</f>
        <v>2333.6875763558141</v>
      </c>
      <c r="AL2124">
        <f>AD2124/'Totals and Drop Down Lists'!Z$6*Inputs!H$37</f>
        <v>2685.8629254479529</v>
      </c>
      <c r="AM2124">
        <f>AE2124/'Totals and Drop Down Lists'!AA$6*Inputs!I$37</f>
        <v>1051.1012022974373</v>
      </c>
      <c r="AN2124">
        <f>AF2124/'Totals and Drop Down Lists'!AB$6*Inputs!J$37</f>
        <v>1616.4921443679241</v>
      </c>
      <c r="AO2124">
        <f>AG2124/'Totals and Drop Down Lists'!AC$6*Inputs!K$37</f>
        <v>372.4715235818324</v>
      </c>
      <c r="AP2124">
        <f>AH2124/'Totals and Drop Down Lists'!AD$6*Inputs!L$37</f>
        <v>661.64460694567811</v>
      </c>
      <c r="AQ2124">
        <f>IF(OR($D2124="51",$D2124="52",$D2124="61"),(AA2124/'Totals and Drop Down Lists'!W$4)*Inputs!E$38,0)</f>
        <v>0</v>
      </c>
      <c r="AR2124">
        <f>IF(OR($D2124="51",$D2124="52",$D2124="61"),(AB2124/'Totals and Drop Down Lists'!X$4)*Inputs!F$38,0)</f>
        <v>0</v>
      </c>
      <c r="AS2124">
        <f>IF(OR($D2124="51",$D2124="52",$D2124="61"),(AC2124/'Totals and Drop Down Lists'!Y$4)*Inputs!G$38,0)</f>
        <v>0</v>
      </c>
      <c r="AT2124">
        <f>IF(OR($D2124="51",$D2124="52",$D2124="61"),(AD2124/'Totals and Drop Down Lists'!Z$4)*Inputs!H$38,0)</f>
        <v>0</v>
      </c>
      <c r="AU2124">
        <f>IF(OR($D2124="51",$D2124="52",$D2124="61"),(AE2124/'Totals and Drop Down Lists'!AA$4)*Inputs!I$38,0)</f>
        <v>0</v>
      </c>
      <c r="AV2124">
        <f>IF(OR($D2124="51",$D2124="52",$D2124="61"),(AF2124/'Totals and Drop Down Lists'!AB$4)*Inputs!J$38,0)</f>
        <v>0</v>
      </c>
      <c r="AW2124">
        <f>IF(OR($D2124="51",$D2124="52",$D2124="61"),(AG2124/'Totals and Drop Down Lists'!AC$4)*Inputs!K$38,0)</f>
        <v>0</v>
      </c>
      <c r="AX2124">
        <f>IF(OR($D2124="51",$D2124="52",$D2124="61"),(AH2124/'Totals and Drop Down Lists'!AD$4)*Inputs!L$38,0)</f>
        <v>0</v>
      </c>
      <c r="AY2124">
        <f>IF(OR($D2124="51",$D2124="52",$D2124="61"),0,(AA2124/'Totals and Drop Down Lists'!W$5)*Inputs!E$39)</f>
        <v>0</v>
      </c>
      <c r="AZ2124">
        <f>IF(OR($D2124="51",$D2124="52",$D2124="61"),0,(AB2124/'Totals and Drop Down Lists'!X$5)*Inputs!F$39)</f>
        <v>0</v>
      </c>
      <c r="BA2124">
        <f>IF(OR($D2124="51",$D2124="52",$D2124="61"),0,(AC2124/'Totals and Drop Down Lists'!Y$5)*Inputs!G$39)</f>
        <v>0</v>
      </c>
      <c r="BB2124">
        <f>IF(OR($D2124="51",$D2124="52",$D2124="61"),0,(AD2124/'Totals and Drop Down Lists'!Z$5)*Inputs!H$39)</f>
        <v>0</v>
      </c>
      <c r="BC2124">
        <f>IF(OR($D2124="51",$D2124="52",$D2124="61"),0,(AE2124/'Totals and Drop Down Lists'!AA$5)*Inputs!I$39)</f>
        <v>0</v>
      </c>
      <c r="BD2124">
        <f>IF(OR($D2124="51",$D2124="52",$D2124="61"),0,(AF2124/'Totals and Drop Down Lists'!AB$5)*Inputs!J$39)</f>
        <v>0</v>
      </c>
      <c r="BE2124">
        <f>IF(OR($D2124="51",$D2124="52",$D2124="61"),0,(AG2124/'Totals and Drop Down Lists'!AC$5)*Inputs!K$39)</f>
        <v>0</v>
      </c>
      <c r="BF2124">
        <f>IF(OR($D2124="51",$D2124="52",$D2124="61"),0,(AH2124/'Totals and Drop Down Lists'!AD$5)*Inputs!L$39)</f>
        <v>0</v>
      </c>
      <c r="BG2124" s="10">
        <f t="shared" si="298"/>
        <v>12369.677635534286</v>
      </c>
    </row>
    <row r="2125" spans="1:59">
      <c r="A2125" s="1" t="s">
        <v>7550</v>
      </c>
      <c r="B2125" s="1" t="s">
        <v>3620</v>
      </c>
      <c r="C2125" s="1" t="s">
        <v>652</v>
      </c>
      <c r="D2125" s="1" t="s">
        <v>25</v>
      </c>
      <c r="E2125" s="1" t="s">
        <v>3669</v>
      </c>
      <c r="F2125" s="2">
        <v>19581</v>
      </c>
      <c r="G2125" s="2">
        <v>164</v>
      </c>
      <c r="H2125" s="2">
        <v>11</v>
      </c>
      <c r="I2125" s="2">
        <v>3463</v>
      </c>
      <c r="J2125" s="2">
        <v>8872</v>
      </c>
      <c r="K2125" s="2">
        <v>1916</v>
      </c>
      <c r="L2125" s="2">
        <v>16</v>
      </c>
      <c r="M2125" s="2">
        <v>70</v>
      </c>
      <c r="N2125" s="2">
        <v>0</v>
      </c>
      <c r="O2125" s="2">
        <v>94</v>
      </c>
      <c r="P2125" s="2">
        <v>53</v>
      </c>
      <c r="Q2125" s="2">
        <v>7</v>
      </c>
      <c r="R2125" s="2">
        <v>1416</v>
      </c>
      <c r="S2125" s="2">
        <v>933800</v>
      </c>
      <c r="T2125" s="2">
        <v>58398800</v>
      </c>
      <c r="U2125" s="2">
        <v>222</v>
      </c>
      <c r="V2125" s="2">
        <v>159</v>
      </c>
      <c r="W2125" s="2">
        <v>48</v>
      </c>
      <c r="X2125" s="2">
        <v>439</v>
      </c>
      <c r="Y2125" s="2">
        <v>84</v>
      </c>
      <c r="Z2125" s="2">
        <v>275</v>
      </c>
      <c r="AA2125" s="9">
        <f t="shared" si="299"/>
        <v>19581</v>
      </c>
      <c r="AB2125" s="9">
        <f t="shared" si="300"/>
        <v>3288</v>
      </c>
      <c r="AC2125" s="9">
        <f t="shared" si="301"/>
        <v>1656</v>
      </c>
      <c r="AD2125" s="9">
        <f t="shared" si="302"/>
        <v>1416</v>
      </c>
      <c r="AE2125" s="44">
        <f t="shared" si="303"/>
        <v>2.8897832023462085E-5</v>
      </c>
      <c r="AF2125" s="9">
        <f t="shared" si="304"/>
        <v>232</v>
      </c>
      <c r="AG2125" s="9">
        <f t="shared" si="297"/>
        <v>359</v>
      </c>
      <c r="AH2125" s="44">
        <f t="shared" si="305"/>
        <v>2.8848252223833188E-5</v>
      </c>
      <c r="AI2125">
        <f>AA2125/'Totals and Drop Down Lists'!W$6*Inputs!E$37</f>
        <v>17762.71631240143</v>
      </c>
      <c r="AJ2125">
        <f>AB2125/'Totals and Drop Down Lists'!X$6*Inputs!F$37</f>
        <v>10818.793056904746</v>
      </c>
      <c r="AK2125">
        <f>AC2125/'Totals and Drop Down Lists'!Y$6*Inputs!G$37</f>
        <v>10916.911374139063</v>
      </c>
      <c r="AL2125">
        <f>AD2125/'Totals and Drop Down Lists'!Z$6*Inputs!H$37</f>
        <v>11352.781798311345</v>
      </c>
      <c r="AM2125">
        <f>AE2125/'Totals and Drop Down Lists'!AA$6*Inputs!I$37</f>
        <v>3597.4723353670329</v>
      </c>
      <c r="AN2125">
        <f>AF2125/'Totals and Drop Down Lists'!AB$6*Inputs!J$37</f>
        <v>4629.9528085599804</v>
      </c>
      <c r="AO2125">
        <f>AG2125/'Totals and Drop Down Lists'!AC$6*Inputs!K$37</f>
        <v>6685.8638482938914</v>
      </c>
      <c r="AP2125">
        <f>AH2125/'Totals and Drop Down Lists'!AD$6*Inputs!L$37</f>
        <v>6788.8565720787974</v>
      </c>
      <c r="AQ2125">
        <f>IF(OR($D2125="51",$D2125="52",$D2125="61"),(AA2125/'Totals and Drop Down Lists'!W$4)*Inputs!E$38,0)</f>
        <v>0</v>
      </c>
      <c r="AR2125">
        <f>IF(OR($D2125="51",$D2125="52",$D2125="61"),(AB2125/'Totals and Drop Down Lists'!X$4)*Inputs!F$38,0)</f>
        <v>0</v>
      </c>
      <c r="AS2125">
        <f>IF(OR($D2125="51",$D2125="52",$D2125="61"),(AC2125/'Totals and Drop Down Lists'!Y$4)*Inputs!G$38,0)</f>
        <v>0</v>
      </c>
      <c r="AT2125">
        <f>IF(OR($D2125="51",$D2125="52",$D2125="61"),(AD2125/'Totals and Drop Down Lists'!Z$4)*Inputs!H$38,0)</f>
        <v>0</v>
      </c>
      <c r="AU2125">
        <f>IF(OR($D2125="51",$D2125="52",$D2125="61"),(AE2125/'Totals and Drop Down Lists'!AA$4)*Inputs!I$38,0)</f>
        <v>0</v>
      </c>
      <c r="AV2125">
        <f>IF(OR($D2125="51",$D2125="52",$D2125="61"),(AF2125/'Totals and Drop Down Lists'!AB$4)*Inputs!J$38,0)</f>
        <v>0</v>
      </c>
      <c r="AW2125">
        <f>IF(OR($D2125="51",$D2125="52",$D2125="61"),(AG2125/'Totals and Drop Down Lists'!AC$4)*Inputs!K$38,0)</f>
        <v>0</v>
      </c>
      <c r="AX2125">
        <f>IF(OR($D2125="51",$D2125="52",$D2125="61"),(AH2125/'Totals and Drop Down Lists'!AD$4)*Inputs!L$38,0)</f>
        <v>0</v>
      </c>
      <c r="AY2125">
        <f>IF(OR($D2125="51",$D2125="52",$D2125="61"),0,(AA2125/'Totals and Drop Down Lists'!W$5)*Inputs!E$39)</f>
        <v>0</v>
      </c>
      <c r="AZ2125">
        <f>IF(OR($D2125="51",$D2125="52",$D2125="61"),0,(AB2125/'Totals and Drop Down Lists'!X$5)*Inputs!F$39)</f>
        <v>0</v>
      </c>
      <c r="BA2125">
        <f>IF(OR($D2125="51",$D2125="52",$D2125="61"),0,(AC2125/'Totals and Drop Down Lists'!Y$5)*Inputs!G$39)</f>
        <v>0</v>
      </c>
      <c r="BB2125">
        <f>IF(OR($D2125="51",$D2125="52",$D2125="61"),0,(AD2125/'Totals and Drop Down Lists'!Z$5)*Inputs!H$39)</f>
        <v>0</v>
      </c>
      <c r="BC2125">
        <f>IF(OR($D2125="51",$D2125="52",$D2125="61"),0,(AE2125/'Totals and Drop Down Lists'!AA$5)*Inputs!I$39)</f>
        <v>0</v>
      </c>
      <c r="BD2125">
        <f>IF(OR($D2125="51",$D2125="52",$D2125="61"),0,(AF2125/'Totals and Drop Down Lists'!AB$5)*Inputs!J$39)</f>
        <v>0</v>
      </c>
      <c r="BE2125">
        <f>IF(OR($D2125="51",$D2125="52",$D2125="61"),0,(AG2125/'Totals and Drop Down Lists'!AC$5)*Inputs!K$39)</f>
        <v>0</v>
      </c>
      <c r="BF2125">
        <f>IF(OR($D2125="51",$D2125="52",$D2125="61"),0,(AH2125/'Totals and Drop Down Lists'!AD$5)*Inputs!L$39)</f>
        <v>0</v>
      </c>
      <c r="BG2125" s="10">
        <f t="shared" si="298"/>
        <v>72553.348106056306</v>
      </c>
    </row>
    <row r="2126" spans="1:59">
      <c r="A2126" s="1" t="s">
        <v>7550</v>
      </c>
      <c r="B2126" s="1" t="s">
        <v>3620</v>
      </c>
      <c r="C2126" s="1" t="s">
        <v>3670</v>
      </c>
      <c r="D2126" s="1" t="s">
        <v>25</v>
      </c>
      <c r="E2126" s="1" t="s">
        <v>3671</v>
      </c>
      <c r="F2126" s="2">
        <v>1794</v>
      </c>
      <c r="G2126" s="2">
        <v>0</v>
      </c>
      <c r="H2126" s="2">
        <v>0</v>
      </c>
      <c r="I2126" s="2">
        <v>131</v>
      </c>
      <c r="J2126" s="2">
        <v>760</v>
      </c>
      <c r="K2126" s="2">
        <v>173</v>
      </c>
      <c r="L2126" s="2">
        <v>13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237</v>
      </c>
      <c r="S2126" s="2">
        <v>58100</v>
      </c>
      <c r="T2126" s="2">
        <v>8319900</v>
      </c>
      <c r="U2126" s="2">
        <v>33</v>
      </c>
      <c r="V2126" s="2">
        <v>8</v>
      </c>
      <c r="W2126" s="2">
        <v>4</v>
      </c>
      <c r="X2126" s="2">
        <v>12</v>
      </c>
      <c r="Y2126" s="2">
        <v>0</v>
      </c>
      <c r="Z2126" s="2">
        <v>8</v>
      </c>
      <c r="AA2126" s="9">
        <f t="shared" si="299"/>
        <v>1794</v>
      </c>
      <c r="AB2126" s="9">
        <f t="shared" si="300"/>
        <v>131</v>
      </c>
      <c r="AC2126" s="9">
        <f t="shared" si="301"/>
        <v>250</v>
      </c>
      <c r="AD2126" s="9">
        <f t="shared" si="302"/>
        <v>237</v>
      </c>
      <c r="AE2126" s="44">
        <f t="shared" si="303"/>
        <v>2.7502641001874585E-6</v>
      </c>
      <c r="AF2126" s="9">
        <f t="shared" si="304"/>
        <v>0</v>
      </c>
      <c r="AG2126" s="9">
        <f t="shared" si="297"/>
        <v>8</v>
      </c>
      <c r="AH2126" s="44">
        <f t="shared" si="305"/>
        <v>6.7760029148689633E-7</v>
      </c>
      <c r="AI2126">
        <f>AA2126/'Totals and Drop Down Lists'!W$6*Inputs!E$37</f>
        <v>1627.4098904268506</v>
      </c>
      <c r="AJ2126">
        <f>AB2126/'Totals and Drop Down Lists'!X$6*Inputs!F$37</f>
        <v>431.04072094115622</v>
      </c>
      <c r="AK2126">
        <f>AC2126/'Totals and Drop Down Lists'!Y$6*Inputs!G$37</f>
        <v>1648.0844465789646</v>
      </c>
      <c r="AL2126">
        <f>AD2126/'Totals and Drop Down Lists'!Z$6*Inputs!H$37</f>
        <v>1900.1478009885518</v>
      </c>
      <c r="AM2126">
        <f>AE2126/'Totals and Drop Down Lists'!AA$6*Inputs!I$37</f>
        <v>342.37859114637286</v>
      </c>
      <c r="AN2126">
        <f>AF2126/'Totals and Drop Down Lists'!AB$6*Inputs!J$37</f>
        <v>0</v>
      </c>
      <c r="AO2126">
        <f>AG2126/'Totals and Drop Down Lists'!AC$6*Inputs!K$37</f>
        <v>148.98860943273294</v>
      </c>
      <c r="AP2126">
        <f>AH2126/'Totals and Drop Down Lists'!AD$6*Inputs!L$37</f>
        <v>159.45961496769269</v>
      </c>
      <c r="AQ2126">
        <f>IF(OR($D2126="51",$D2126="52",$D2126="61"),(AA2126/'Totals and Drop Down Lists'!W$4)*Inputs!E$38,0)</f>
        <v>0</v>
      </c>
      <c r="AR2126">
        <f>IF(OR($D2126="51",$D2126="52",$D2126="61"),(AB2126/'Totals and Drop Down Lists'!X$4)*Inputs!F$38,0)</f>
        <v>0</v>
      </c>
      <c r="AS2126">
        <f>IF(OR($D2126="51",$D2126="52",$D2126="61"),(AC2126/'Totals and Drop Down Lists'!Y$4)*Inputs!G$38,0)</f>
        <v>0</v>
      </c>
      <c r="AT2126">
        <f>IF(OR($D2126="51",$D2126="52",$D2126="61"),(AD2126/'Totals and Drop Down Lists'!Z$4)*Inputs!H$38,0)</f>
        <v>0</v>
      </c>
      <c r="AU2126">
        <f>IF(OR($D2126="51",$D2126="52",$D2126="61"),(AE2126/'Totals and Drop Down Lists'!AA$4)*Inputs!I$38,0)</f>
        <v>0</v>
      </c>
      <c r="AV2126">
        <f>IF(OR($D2126="51",$D2126="52",$D2126="61"),(AF2126/'Totals and Drop Down Lists'!AB$4)*Inputs!J$38,0)</f>
        <v>0</v>
      </c>
      <c r="AW2126">
        <f>IF(OR($D2126="51",$D2126="52",$D2126="61"),(AG2126/'Totals and Drop Down Lists'!AC$4)*Inputs!K$38,0)</f>
        <v>0</v>
      </c>
      <c r="AX2126">
        <f>IF(OR($D2126="51",$D2126="52",$D2126="61"),(AH2126/'Totals and Drop Down Lists'!AD$4)*Inputs!L$38,0)</f>
        <v>0</v>
      </c>
      <c r="AY2126">
        <f>IF(OR($D2126="51",$D2126="52",$D2126="61"),0,(AA2126/'Totals and Drop Down Lists'!W$5)*Inputs!E$39)</f>
        <v>0</v>
      </c>
      <c r="AZ2126">
        <f>IF(OR($D2126="51",$D2126="52",$D2126="61"),0,(AB2126/'Totals and Drop Down Lists'!X$5)*Inputs!F$39)</f>
        <v>0</v>
      </c>
      <c r="BA2126">
        <f>IF(OR($D2126="51",$D2126="52",$D2126="61"),0,(AC2126/'Totals and Drop Down Lists'!Y$5)*Inputs!G$39)</f>
        <v>0</v>
      </c>
      <c r="BB2126">
        <f>IF(OR($D2126="51",$D2126="52",$D2126="61"),0,(AD2126/'Totals and Drop Down Lists'!Z$5)*Inputs!H$39)</f>
        <v>0</v>
      </c>
      <c r="BC2126">
        <f>IF(OR($D2126="51",$D2126="52",$D2126="61"),0,(AE2126/'Totals and Drop Down Lists'!AA$5)*Inputs!I$39)</f>
        <v>0</v>
      </c>
      <c r="BD2126">
        <f>IF(OR($D2126="51",$D2126="52",$D2126="61"),0,(AF2126/'Totals and Drop Down Lists'!AB$5)*Inputs!J$39)</f>
        <v>0</v>
      </c>
      <c r="BE2126">
        <f>IF(OR($D2126="51",$D2126="52",$D2126="61"),0,(AG2126/'Totals and Drop Down Lists'!AC$5)*Inputs!K$39)</f>
        <v>0</v>
      </c>
      <c r="BF2126">
        <f>IF(OR($D2126="51",$D2126="52",$D2126="61"),0,(AH2126/'Totals and Drop Down Lists'!AD$5)*Inputs!L$39)</f>
        <v>0</v>
      </c>
      <c r="BG2126" s="10">
        <f t="shared" si="298"/>
        <v>6257.5096744823213</v>
      </c>
    </row>
    <row r="2127" spans="1:59">
      <c r="A2127" s="1" t="s">
        <v>7550</v>
      </c>
      <c r="B2127" s="1" t="s">
        <v>3620</v>
      </c>
      <c r="C2127" s="1" t="s">
        <v>527</v>
      </c>
      <c r="D2127" s="1" t="s">
        <v>25</v>
      </c>
      <c r="E2127" s="1" t="s">
        <v>3672</v>
      </c>
      <c r="F2127" s="2">
        <v>7702</v>
      </c>
      <c r="G2127" s="2">
        <v>55</v>
      </c>
      <c r="H2127" s="2">
        <v>0</v>
      </c>
      <c r="I2127" s="2">
        <v>662</v>
      </c>
      <c r="J2127" s="2">
        <v>3542</v>
      </c>
      <c r="K2127" s="2">
        <v>846</v>
      </c>
      <c r="L2127" s="2">
        <v>21</v>
      </c>
      <c r="M2127" s="2">
        <v>0</v>
      </c>
      <c r="N2127" s="2">
        <v>0</v>
      </c>
      <c r="O2127" s="2">
        <v>16</v>
      </c>
      <c r="P2127" s="2">
        <v>0</v>
      </c>
      <c r="Q2127" s="2">
        <v>0</v>
      </c>
      <c r="R2127" s="2">
        <v>921</v>
      </c>
      <c r="S2127" s="2">
        <v>350200</v>
      </c>
      <c r="T2127" s="2">
        <v>27487000</v>
      </c>
      <c r="U2127" s="2">
        <v>369</v>
      </c>
      <c r="V2127" s="2">
        <v>40</v>
      </c>
      <c r="W2127" s="2">
        <v>49</v>
      </c>
      <c r="X2127" s="2">
        <v>78</v>
      </c>
      <c r="Y2127" s="2">
        <v>8</v>
      </c>
      <c r="Z2127" s="2">
        <v>31</v>
      </c>
      <c r="AA2127" s="9">
        <f t="shared" si="299"/>
        <v>7702</v>
      </c>
      <c r="AB2127" s="9">
        <f t="shared" si="300"/>
        <v>607</v>
      </c>
      <c r="AC2127" s="9">
        <f t="shared" si="301"/>
        <v>958</v>
      </c>
      <c r="AD2127" s="9">
        <f t="shared" si="302"/>
        <v>921</v>
      </c>
      <c r="AE2127" s="44">
        <f t="shared" si="303"/>
        <v>1.411198009347346E-5</v>
      </c>
      <c r="AF2127" s="9">
        <f t="shared" si="304"/>
        <v>0</v>
      </c>
      <c r="AG2127" s="9">
        <f t="shared" si="297"/>
        <v>39</v>
      </c>
      <c r="AH2127" s="44">
        <f t="shared" si="305"/>
        <v>3.466071357818927E-6</v>
      </c>
      <c r="AI2127">
        <f>AA2127/'Totals and Drop Down Lists'!W$6*Inputs!E$37</f>
        <v>6986.7954158682296</v>
      </c>
      <c r="AJ2127">
        <f>AB2127/'Totals and Drop Down Lists'!X$6*Inputs!F$37</f>
        <v>1997.2650199334489</v>
      </c>
      <c r="AK2127">
        <f>AC2127/'Totals and Drop Down Lists'!Y$6*Inputs!G$37</f>
        <v>6315.4595992905934</v>
      </c>
      <c r="AL2127">
        <f>AD2127/'Totals and Drop Down Lists'!Z$6*Inputs!H$37</f>
        <v>7384.1186696643717</v>
      </c>
      <c r="AM2127">
        <f>AE2127/'Totals and Drop Down Lists'!AA$6*Inputs!I$37</f>
        <v>1756.7912341072181</v>
      </c>
      <c r="AN2127">
        <f>AF2127/'Totals and Drop Down Lists'!AB$6*Inputs!J$37</f>
        <v>0</v>
      </c>
      <c r="AO2127">
        <f>AG2127/'Totals and Drop Down Lists'!AC$6*Inputs!K$37</f>
        <v>726.31947098457317</v>
      </c>
      <c r="AP2127">
        <f>AH2127/'Totals and Drop Down Lists'!AD$6*Inputs!L$37</f>
        <v>815.67025739545772</v>
      </c>
      <c r="AQ2127">
        <f>IF(OR($D2127="51",$D2127="52",$D2127="61"),(AA2127/'Totals and Drop Down Lists'!W$4)*Inputs!E$38,0)</f>
        <v>0</v>
      </c>
      <c r="AR2127">
        <f>IF(OR($D2127="51",$D2127="52",$D2127="61"),(AB2127/'Totals and Drop Down Lists'!X$4)*Inputs!F$38,0)</f>
        <v>0</v>
      </c>
      <c r="AS2127">
        <f>IF(OR($D2127="51",$D2127="52",$D2127="61"),(AC2127/'Totals and Drop Down Lists'!Y$4)*Inputs!G$38,0)</f>
        <v>0</v>
      </c>
      <c r="AT2127">
        <f>IF(OR($D2127="51",$D2127="52",$D2127="61"),(AD2127/'Totals and Drop Down Lists'!Z$4)*Inputs!H$38,0)</f>
        <v>0</v>
      </c>
      <c r="AU2127">
        <f>IF(OR($D2127="51",$D2127="52",$D2127="61"),(AE2127/'Totals and Drop Down Lists'!AA$4)*Inputs!I$38,0)</f>
        <v>0</v>
      </c>
      <c r="AV2127">
        <f>IF(OR($D2127="51",$D2127="52",$D2127="61"),(AF2127/'Totals and Drop Down Lists'!AB$4)*Inputs!J$38,0)</f>
        <v>0</v>
      </c>
      <c r="AW2127">
        <f>IF(OR($D2127="51",$D2127="52",$D2127="61"),(AG2127/'Totals and Drop Down Lists'!AC$4)*Inputs!K$38,0)</f>
        <v>0</v>
      </c>
      <c r="AX2127">
        <f>IF(OR($D2127="51",$D2127="52",$D2127="61"),(AH2127/'Totals and Drop Down Lists'!AD$4)*Inputs!L$38,0)</f>
        <v>0</v>
      </c>
      <c r="AY2127">
        <f>IF(OR($D2127="51",$D2127="52",$D2127="61"),0,(AA2127/'Totals and Drop Down Lists'!W$5)*Inputs!E$39)</f>
        <v>0</v>
      </c>
      <c r="AZ2127">
        <f>IF(OR($D2127="51",$D2127="52",$D2127="61"),0,(AB2127/'Totals and Drop Down Lists'!X$5)*Inputs!F$39)</f>
        <v>0</v>
      </c>
      <c r="BA2127">
        <f>IF(OR($D2127="51",$D2127="52",$D2127="61"),0,(AC2127/'Totals and Drop Down Lists'!Y$5)*Inputs!G$39)</f>
        <v>0</v>
      </c>
      <c r="BB2127">
        <f>IF(OR($D2127="51",$D2127="52",$D2127="61"),0,(AD2127/'Totals and Drop Down Lists'!Z$5)*Inputs!H$39)</f>
        <v>0</v>
      </c>
      <c r="BC2127">
        <f>IF(OR($D2127="51",$D2127="52",$D2127="61"),0,(AE2127/'Totals and Drop Down Lists'!AA$5)*Inputs!I$39)</f>
        <v>0</v>
      </c>
      <c r="BD2127">
        <f>IF(OR($D2127="51",$D2127="52",$D2127="61"),0,(AF2127/'Totals and Drop Down Lists'!AB$5)*Inputs!J$39)</f>
        <v>0</v>
      </c>
      <c r="BE2127">
        <f>IF(OR($D2127="51",$D2127="52",$D2127="61"),0,(AG2127/'Totals and Drop Down Lists'!AC$5)*Inputs!K$39)</f>
        <v>0</v>
      </c>
      <c r="BF2127">
        <f>IF(OR($D2127="51",$D2127="52",$D2127="61"),0,(AH2127/'Totals and Drop Down Lists'!AD$5)*Inputs!L$39)</f>
        <v>0</v>
      </c>
      <c r="BG2127" s="10">
        <f t="shared" si="298"/>
        <v>25982.419667243892</v>
      </c>
    </row>
    <row r="2128" spans="1:59">
      <c r="A2128" s="1" t="s">
        <v>7550</v>
      </c>
      <c r="B2128" s="1" t="s">
        <v>3620</v>
      </c>
      <c r="C2128" s="1" t="s">
        <v>3673</v>
      </c>
      <c r="D2128" s="1" t="s">
        <v>25</v>
      </c>
      <c r="E2128" s="1" t="s">
        <v>3674</v>
      </c>
      <c r="F2128" s="2">
        <v>1905</v>
      </c>
      <c r="G2128" s="2">
        <v>2</v>
      </c>
      <c r="H2128" s="2">
        <v>0</v>
      </c>
      <c r="I2128" s="2">
        <v>253</v>
      </c>
      <c r="J2128" s="2">
        <v>716</v>
      </c>
      <c r="K2128" s="2">
        <v>201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312</v>
      </c>
      <c r="S2128" s="2">
        <v>88200</v>
      </c>
      <c r="T2128" s="2">
        <v>7071100</v>
      </c>
      <c r="U2128" s="2">
        <v>20</v>
      </c>
      <c r="V2128" s="2">
        <v>18</v>
      </c>
      <c r="W2128" s="2">
        <v>0</v>
      </c>
      <c r="X2128" s="2">
        <v>44</v>
      </c>
      <c r="Y2128" s="2">
        <v>8</v>
      </c>
      <c r="Z2128" s="2">
        <v>8</v>
      </c>
      <c r="AA2128" s="9">
        <f t="shared" si="299"/>
        <v>1905</v>
      </c>
      <c r="AB2128" s="9">
        <f t="shared" si="300"/>
        <v>251</v>
      </c>
      <c r="AC2128" s="9">
        <f t="shared" si="301"/>
        <v>312</v>
      </c>
      <c r="AD2128" s="9">
        <f t="shared" si="302"/>
        <v>312</v>
      </c>
      <c r="AE2128" s="44">
        <f t="shared" si="303"/>
        <v>3.9407136523324877E-6</v>
      </c>
      <c r="AF2128" s="9">
        <f t="shared" si="304"/>
        <v>26</v>
      </c>
      <c r="AG2128" s="9">
        <f t="shared" si="297"/>
        <v>16</v>
      </c>
      <c r="AH2128" s="44">
        <f t="shared" si="305"/>
        <v>1.6712988104682128E-6</v>
      </c>
      <c r="AI2128">
        <f>AA2128/'Totals and Drop Down Lists'!W$6*Inputs!E$37</f>
        <v>1728.1024756204854</v>
      </c>
      <c r="AJ2128">
        <f>AB2128/'Totals and Drop Down Lists'!X$6*Inputs!F$37</f>
        <v>825.88718287198628</v>
      </c>
      <c r="AK2128">
        <f>AC2128/'Totals and Drop Down Lists'!Y$6*Inputs!G$37</f>
        <v>2056.8093893305481</v>
      </c>
      <c r="AL2128">
        <f>AD2128/'Totals and Drop Down Lists'!Z$6*Inputs!H$37</f>
        <v>2501.4603962380929</v>
      </c>
      <c r="AM2128">
        <f>AE2128/'Totals and Drop Down Lists'!AA$6*Inputs!I$37</f>
        <v>490.57688252735863</v>
      </c>
      <c r="AN2128">
        <f>AF2128/'Totals and Drop Down Lists'!AB$6*Inputs!J$37</f>
        <v>518.87402164896332</v>
      </c>
      <c r="AO2128">
        <f>AG2128/'Totals and Drop Down Lists'!AC$6*Inputs!K$37</f>
        <v>297.97721886546589</v>
      </c>
      <c r="AP2128">
        <f>AH2128/'Totals and Drop Down Lists'!AD$6*Inputs!L$37</f>
        <v>393.30659706243318</v>
      </c>
      <c r="AQ2128">
        <f>IF(OR($D2128="51",$D2128="52",$D2128="61"),(AA2128/'Totals and Drop Down Lists'!W$4)*Inputs!E$38,0)</f>
        <v>0</v>
      </c>
      <c r="AR2128">
        <f>IF(OR($D2128="51",$D2128="52",$D2128="61"),(AB2128/'Totals and Drop Down Lists'!X$4)*Inputs!F$38,0)</f>
        <v>0</v>
      </c>
      <c r="AS2128">
        <f>IF(OR($D2128="51",$D2128="52",$D2128="61"),(AC2128/'Totals and Drop Down Lists'!Y$4)*Inputs!G$38,0)</f>
        <v>0</v>
      </c>
      <c r="AT2128">
        <f>IF(OR($D2128="51",$D2128="52",$D2128="61"),(AD2128/'Totals and Drop Down Lists'!Z$4)*Inputs!H$38,0)</f>
        <v>0</v>
      </c>
      <c r="AU2128">
        <f>IF(OR($D2128="51",$D2128="52",$D2128="61"),(AE2128/'Totals and Drop Down Lists'!AA$4)*Inputs!I$38,0)</f>
        <v>0</v>
      </c>
      <c r="AV2128">
        <f>IF(OR($D2128="51",$D2128="52",$D2128="61"),(AF2128/'Totals and Drop Down Lists'!AB$4)*Inputs!J$38,0)</f>
        <v>0</v>
      </c>
      <c r="AW2128">
        <f>IF(OR($D2128="51",$D2128="52",$D2128="61"),(AG2128/'Totals and Drop Down Lists'!AC$4)*Inputs!K$38,0)</f>
        <v>0</v>
      </c>
      <c r="AX2128">
        <f>IF(OR($D2128="51",$D2128="52",$D2128="61"),(AH2128/'Totals and Drop Down Lists'!AD$4)*Inputs!L$38,0)</f>
        <v>0</v>
      </c>
      <c r="AY2128">
        <f>IF(OR($D2128="51",$D2128="52",$D2128="61"),0,(AA2128/'Totals and Drop Down Lists'!W$5)*Inputs!E$39)</f>
        <v>0</v>
      </c>
      <c r="AZ2128">
        <f>IF(OR($D2128="51",$D2128="52",$D2128="61"),0,(AB2128/'Totals and Drop Down Lists'!X$5)*Inputs!F$39)</f>
        <v>0</v>
      </c>
      <c r="BA2128">
        <f>IF(OR($D2128="51",$D2128="52",$D2128="61"),0,(AC2128/'Totals and Drop Down Lists'!Y$5)*Inputs!G$39)</f>
        <v>0</v>
      </c>
      <c r="BB2128">
        <f>IF(OR($D2128="51",$D2128="52",$D2128="61"),0,(AD2128/'Totals and Drop Down Lists'!Z$5)*Inputs!H$39)</f>
        <v>0</v>
      </c>
      <c r="BC2128">
        <f>IF(OR($D2128="51",$D2128="52",$D2128="61"),0,(AE2128/'Totals and Drop Down Lists'!AA$5)*Inputs!I$39)</f>
        <v>0</v>
      </c>
      <c r="BD2128">
        <f>IF(OR($D2128="51",$D2128="52",$D2128="61"),0,(AF2128/'Totals and Drop Down Lists'!AB$5)*Inputs!J$39)</f>
        <v>0</v>
      </c>
      <c r="BE2128">
        <f>IF(OR($D2128="51",$D2128="52",$D2128="61"),0,(AG2128/'Totals and Drop Down Lists'!AC$5)*Inputs!K$39)</f>
        <v>0</v>
      </c>
      <c r="BF2128">
        <f>IF(OR($D2128="51",$D2128="52",$D2128="61"),0,(AH2128/'Totals and Drop Down Lists'!AD$5)*Inputs!L$39)</f>
        <v>0</v>
      </c>
      <c r="BG2128" s="10">
        <f t="shared" si="298"/>
        <v>8812.994164165335</v>
      </c>
    </row>
    <row r="2129" spans="1:59">
      <c r="A2129" s="1" t="s">
        <v>7550</v>
      </c>
      <c r="B2129" s="1" t="s">
        <v>3620</v>
      </c>
      <c r="C2129" s="1" t="s">
        <v>879</v>
      </c>
      <c r="D2129" s="1" t="s">
        <v>25</v>
      </c>
      <c r="E2129" s="1" t="s">
        <v>3675</v>
      </c>
      <c r="F2129" s="2">
        <v>4219</v>
      </c>
      <c r="G2129" s="2">
        <v>17</v>
      </c>
      <c r="H2129" s="2">
        <v>10</v>
      </c>
      <c r="I2129" s="2">
        <v>756</v>
      </c>
      <c r="J2129" s="2">
        <v>1629</v>
      </c>
      <c r="K2129" s="2">
        <v>474</v>
      </c>
      <c r="L2129" s="2">
        <v>0</v>
      </c>
      <c r="M2129" s="2">
        <v>0</v>
      </c>
      <c r="N2129" s="2">
        <v>0</v>
      </c>
      <c r="O2129" s="2">
        <v>3</v>
      </c>
      <c r="P2129" s="2">
        <v>0</v>
      </c>
      <c r="Q2129" s="2">
        <v>0</v>
      </c>
      <c r="R2129" s="2">
        <v>219</v>
      </c>
      <c r="S2129" s="2">
        <v>243400</v>
      </c>
      <c r="T2129" s="2">
        <v>12207800</v>
      </c>
      <c r="U2129" s="2">
        <v>60</v>
      </c>
      <c r="V2129" s="2">
        <v>48</v>
      </c>
      <c r="W2129" s="2">
        <v>10</v>
      </c>
      <c r="X2129" s="2">
        <v>144</v>
      </c>
      <c r="Y2129" s="2">
        <v>29</v>
      </c>
      <c r="Z2129" s="2">
        <v>83</v>
      </c>
      <c r="AA2129" s="9">
        <f t="shared" si="299"/>
        <v>4219</v>
      </c>
      <c r="AB2129" s="9">
        <f t="shared" si="300"/>
        <v>729</v>
      </c>
      <c r="AC2129" s="9">
        <f t="shared" si="301"/>
        <v>222</v>
      </c>
      <c r="AD2129" s="9">
        <f t="shared" si="302"/>
        <v>219</v>
      </c>
      <c r="AE2129" s="44">
        <f t="shared" si="303"/>
        <v>9.6323307108186564E-6</v>
      </c>
      <c r="AF2129" s="9">
        <f t="shared" si="304"/>
        <v>86</v>
      </c>
      <c r="AG2129" s="9">
        <f t="shared" si="297"/>
        <v>112</v>
      </c>
      <c r="AH2129" s="44">
        <f t="shared" si="305"/>
        <v>1.2126245776774834E-5</v>
      </c>
      <c r="AI2129">
        <f>AA2129/'Totals and Drop Down Lists'!W$6*Inputs!E$37</f>
        <v>3827.2253777652641</v>
      </c>
      <c r="AJ2129">
        <f>AB2129/'Totals and Drop Down Lists'!X$6*Inputs!F$37</f>
        <v>2398.6922562297927</v>
      </c>
      <c r="AK2129">
        <f>AC2129/'Totals and Drop Down Lists'!Y$6*Inputs!G$37</f>
        <v>1463.4989885621205</v>
      </c>
      <c r="AL2129">
        <f>AD2129/'Totals and Drop Down Lists'!Z$6*Inputs!H$37</f>
        <v>1755.8327781286616</v>
      </c>
      <c r="AM2129">
        <f>AE2129/'Totals and Drop Down Lists'!AA$6*Inputs!I$37</f>
        <v>1199.1225926271031</v>
      </c>
      <c r="AN2129">
        <f>AF2129/'Totals and Drop Down Lists'!AB$6*Inputs!J$37</f>
        <v>1716.2756100696479</v>
      </c>
      <c r="AO2129">
        <f>AG2129/'Totals and Drop Down Lists'!AC$6*Inputs!K$37</f>
        <v>2085.8405320582615</v>
      </c>
      <c r="AP2129">
        <f>AH2129/'Totals and Drop Down Lists'!AD$6*Inputs!L$37</f>
        <v>2853.6683157632883</v>
      </c>
      <c r="AQ2129">
        <f>IF(OR($D2129="51",$D2129="52",$D2129="61"),(AA2129/'Totals and Drop Down Lists'!W$4)*Inputs!E$38,0)</f>
        <v>0</v>
      </c>
      <c r="AR2129">
        <f>IF(OR($D2129="51",$D2129="52",$D2129="61"),(AB2129/'Totals and Drop Down Lists'!X$4)*Inputs!F$38,0)</f>
        <v>0</v>
      </c>
      <c r="AS2129">
        <f>IF(OR($D2129="51",$D2129="52",$D2129="61"),(AC2129/'Totals and Drop Down Lists'!Y$4)*Inputs!G$38,0)</f>
        <v>0</v>
      </c>
      <c r="AT2129">
        <f>IF(OR($D2129="51",$D2129="52",$D2129="61"),(AD2129/'Totals and Drop Down Lists'!Z$4)*Inputs!H$38,0)</f>
        <v>0</v>
      </c>
      <c r="AU2129">
        <f>IF(OR($D2129="51",$D2129="52",$D2129="61"),(AE2129/'Totals and Drop Down Lists'!AA$4)*Inputs!I$38,0)</f>
        <v>0</v>
      </c>
      <c r="AV2129">
        <f>IF(OR($D2129="51",$D2129="52",$D2129="61"),(AF2129/'Totals and Drop Down Lists'!AB$4)*Inputs!J$38,0)</f>
        <v>0</v>
      </c>
      <c r="AW2129">
        <f>IF(OR($D2129="51",$D2129="52",$D2129="61"),(AG2129/'Totals and Drop Down Lists'!AC$4)*Inputs!K$38,0)</f>
        <v>0</v>
      </c>
      <c r="AX2129">
        <f>IF(OR($D2129="51",$D2129="52",$D2129="61"),(AH2129/'Totals and Drop Down Lists'!AD$4)*Inputs!L$38,0)</f>
        <v>0</v>
      </c>
      <c r="AY2129">
        <f>IF(OR($D2129="51",$D2129="52",$D2129="61"),0,(AA2129/'Totals and Drop Down Lists'!W$5)*Inputs!E$39)</f>
        <v>0</v>
      </c>
      <c r="AZ2129">
        <f>IF(OR($D2129="51",$D2129="52",$D2129="61"),0,(AB2129/'Totals and Drop Down Lists'!X$5)*Inputs!F$39)</f>
        <v>0</v>
      </c>
      <c r="BA2129">
        <f>IF(OR($D2129="51",$D2129="52",$D2129="61"),0,(AC2129/'Totals and Drop Down Lists'!Y$5)*Inputs!G$39)</f>
        <v>0</v>
      </c>
      <c r="BB2129">
        <f>IF(OR($D2129="51",$D2129="52",$D2129="61"),0,(AD2129/'Totals and Drop Down Lists'!Z$5)*Inputs!H$39)</f>
        <v>0</v>
      </c>
      <c r="BC2129">
        <f>IF(OR($D2129="51",$D2129="52",$D2129="61"),0,(AE2129/'Totals and Drop Down Lists'!AA$5)*Inputs!I$39)</f>
        <v>0</v>
      </c>
      <c r="BD2129">
        <f>IF(OR($D2129="51",$D2129="52",$D2129="61"),0,(AF2129/'Totals and Drop Down Lists'!AB$5)*Inputs!J$39)</f>
        <v>0</v>
      </c>
      <c r="BE2129">
        <f>IF(OR($D2129="51",$D2129="52",$D2129="61"),0,(AG2129/'Totals and Drop Down Lists'!AC$5)*Inputs!K$39)</f>
        <v>0</v>
      </c>
      <c r="BF2129">
        <f>IF(OR($D2129="51",$D2129="52",$D2129="61"),0,(AH2129/'Totals and Drop Down Lists'!AD$5)*Inputs!L$39)</f>
        <v>0</v>
      </c>
      <c r="BG2129" s="10">
        <f t="shared" si="298"/>
        <v>17300.15645120414</v>
      </c>
    </row>
    <row r="2130" spans="1:59">
      <c r="A2130" s="1" t="s">
        <v>7550</v>
      </c>
      <c r="B2130" s="1" t="s">
        <v>3620</v>
      </c>
      <c r="C2130" s="1" t="s">
        <v>3676</v>
      </c>
      <c r="D2130" s="1" t="s">
        <v>58</v>
      </c>
      <c r="E2130" s="1" t="s">
        <v>3677</v>
      </c>
      <c r="F2130" s="2">
        <v>42533</v>
      </c>
      <c r="G2130" s="2">
        <v>442</v>
      </c>
      <c r="H2130" s="2">
        <v>45</v>
      </c>
      <c r="I2130" s="2">
        <v>4410</v>
      </c>
      <c r="J2130" s="2">
        <v>16447</v>
      </c>
      <c r="K2130" s="2">
        <v>3409</v>
      </c>
      <c r="L2130" s="2">
        <v>120</v>
      </c>
      <c r="M2130" s="2">
        <v>19</v>
      </c>
      <c r="N2130" s="2">
        <v>25</v>
      </c>
      <c r="O2130" s="2">
        <v>37</v>
      </c>
      <c r="P2130" s="2">
        <v>0</v>
      </c>
      <c r="Q2130" s="2">
        <v>0</v>
      </c>
      <c r="R2130" s="2">
        <v>1051</v>
      </c>
      <c r="S2130" s="2">
        <v>2806200</v>
      </c>
      <c r="T2130" s="2">
        <v>135795700</v>
      </c>
      <c r="U2130" s="2">
        <v>217</v>
      </c>
      <c r="V2130" s="2">
        <v>152</v>
      </c>
      <c r="W2130" s="2">
        <v>35</v>
      </c>
      <c r="X2130" s="2">
        <v>664</v>
      </c>
      <c r="Y2130" s="2">
        <v>19</v>
      </c>
      <c r="Z2130" s="2">
        <v>409</v>
      </c>
      <c r="AA2130" s="9">
        <f t="shared" si="299"/>
        <v>42533</v>
      </c>
      <c r="AB2130" s="9">
        <f t="shared" si="300"/>
        <v>3923</v>
      </c>
      <c r="AC2130" s="9">
        <f t="shared" si="301"/>
        <v>1252</v>
      </c>
      <c r="AD2130" s="9">
        <f t="shared" si="302"/>
        <v>1051</v>
      </c>
      <c r="AE2130" s="44">
        <f t="shared" si="303"/>
        <v>4.9347265959349094E-5</v>
      </c>
      <c r="AF2130" s="9">
        <f t="shared" si="304"/>
        <v>477</v>
      </c>
      <c r="AG2130" s="9">
        <f t="shared" si="297"/>
        <v>428</v>
      </c>
      <c r="AH2130" s="44">
        <f t="shared" si="305"/>
        <v>3.3009212547496654E-5</v>
      </c>
      <c r="AI2130">
        <f>AA2130/'Totals and Drop Down Lists'!W$6*Inputs!E$37</f>
        <v>38583.402937305043</v>
      </c>
      <c r="AJ2130">
        <f>AB2130/'Totals and Drop Down Lists'!X$6*Inputs!F$37</f>
        <v>12908.188917955387</v>
      </c>
      <c r="AK2130">
        <f>AC2130/'Totals and Drop Down Lists'!Y$6*Inputs!G$37</f>
        <v>8253.6069084674564</v>
      </c>
      <c r="AL2130">
        <f>AD2130/'Totals and Drop Down Lists'!Z$6*Inputs!H$37</f>
        <v>8426.3938347635776</v>
      </c>
      <c r="AM2130">
        <f>AE2130/'Totals and Drop Down Lists'!AA$6*Inputs!I$37</f>
        <v>6143.2090812426741</v>
      </c>
      <c r="AN2130">
        <f>AF2130/'Totals and Drop Down Lists'!AB$6*Inputs!J$37</f>
        <v>9519.3426279444429</v>
      </c>
      <c r="AO2130">
        <f>AG2130/'Totals and Drop Down Lists'!AC$6*Inputs!K$37</f>
        <v>7970.8906046512129</v>
      </c>
      <c r="AP2130">
        <f>AH2130/'Totals and Drop Down Lists'!AD$6*Inputs!L$37</f>
        <v>7768.0549866061219</v>
      </c>
      <c r="AQ2130">
        <f>IF(OR($D2130="51",$D2130="52",$D2130="61"),(AA2130/'Totals and Drop Down Lists'!W$4)*Inputs!E$38,0)</f>
        <v>0</v>
      </c>
      <c r="AR2130">
        <f>IF(OR($D2130="51",$D2130="52",$D2130="61"),(AB2130/'Totals and Drop Down Lists'!X$4)*Inputs!F$38,0)</f>
        <v>0</v>
      </c>
      <c r="AS2130">
        <f>IF(OR($D2130="51",$D2130="52",$D2130="61"),(AC2130/'Totals and Drop Down Lists'!Y$4)*Inputs!G$38,0)</f>
        <v>0</v>
      </c>
      <c r="AT2130">
        <f>IF(OR($D2130="51",$D2130="52",$D2130="61"),(AD2130/'Totals and Drop Down Lists'!Z$4)*Inputs!H$38,0)</f>
        <v>0</v>
      </c>
      <c r="AU2130">
        <f>IF(OR($D2130="51",$D2130="52",$D2130="61"),(AE2130/'Totals and Drop Down Lists'!AA$4)*Inputs!I$38,0)</f>
        <v>0</v>
      </c>
      <c r="AV2130">
        <f>IF(OR($D2130="51",$D2130="52",$D2130="61"),(AF2130/'Totals and Drop Down Lists'!AB$4)*Inputs!J$38,0)</f>
        <v>0</v>
      </c>
      <c r="AW2130">
        <f>IF(OR($D2130="51",$D2130="52",$D2130="61"),(AG2130/'Totals and Drop Down Lists'!AC$4)*Inputs!K$38,0)</f>
        <v>0</v>
      </c>
      <c r="AX2130">
        <f>IF(OR($D2130="51",$D2130="52",$D2130="61"),(AH2130/'Totals and Drop Down Lists'!AD$4)*Inputs!L$38,0)</f>
        <v>0</v>
      </c>
      <c r="AY2130">
        <f>IF(OR($D2130="51",$D2130="52",$D2130="61"),0,(AA2130/'Totals and Drop Down Lists'!W$5)*Inputs!E$39)</f>
        <v>0</v>
      </c>
      <c r="AZ2130">
        <f>IF(OR($D2130="51",$D2130="52",$D2130="61"),0,(AB2130/'Totals and Drop Down Lists'!X$5)*Inputs!F$39)</f>
        <v>0</v>
      </c>
      <c r="BA2130">
        <f>IF(OR($D2130="51",$D2130="52",$D2130="61"),0,(AC2130/'Totals and Drop Down Lists'!Y$5)*Inputs!G$39)</f>
        <v>0</v>
      </c>
      <c r="BB2130">
        <f>IF(OR($D2130="51",$D2130="52",$D2130="61"),0,(AD2130/'Totals and Drop Down Lists'!Z$5)*Inputs!H$39)</f>
        <v>0</v>
      </c>
      <c r="BC2130">
        <f>IF(OR($D2130="51",$D2130="52",$D2130="61"),0,(AE2130/'Totals and Drop Down Lists'!AA$5)*Inputs!I$39)</f>
        <v>0</v>
      </c>
      <c r="BD2130">
        <f>IF(OR($D2130="51",$D2130="52",$D2130="61"),0,(AF2130/'Totals and Drop Down Lists'!AB$5)*Inputs!J$39)</f>
        <v>0</v>
      </c>
      <c r="BE2130">
        <f>IF(OR($D2130="51",$D2130="52",$D2130="61"),0,(AG2130/'Totals and Drop Down Lists'!AC$5)*Inputs!K$39)</f>
        <v>0</v>
      </c>
      <c r="BF2130">
        <f>IF(OR($D2130="51",$D2130="52",$D2130="61"),0,(AH2130/'Totals and Drop Down Lists'!AD$5)*Inputs!L$39)</f>
        <v>0</v>
      </c>
      <c r="BG2130" s="10">
        <f t="shared" si="298"/>
        <v>99573.089898935912</v>
      </c>
    </row>
    <row r="2131" spans="1:59">
      <c r="A2131" s="1" t="s">
        <v>7550</v>
      </c>
      <c r="B2131" s="1" t="s">
        <v>3620</v>
      </c>
      <c r="C2131" s="1" t="s">
        <v>3678</v>
      </c>
      <c r="D2131" s="1" t="s">
        <v>25</v>
      </c>
      <c r="E2131" s="1" t="s">
        <v>3679</v>
      </c>
      <c r="F2131" s="2">
        <v>4729</v>
      </c>
      <c r="G2131" s="2">
        <v>21</v>
      </c>
      <c r="H2131" s="2">
        <v>0</v>
      </c>
      <c r="I2131" s="2">
        <v>606</v>
      </c>
      <c r="J2131" s="2">
        <v>1966</v>
      </c>
      <c r="K2131" s="2">
        <v>423</v>
      </c>
      <c r="L2131" s="2">
        <v>2</v>
      </c>
      <c r="M2131" s="2">
        <v>4</v>
      </c>
      <c r="N2131" s="2">
        <v>6</v>
      </c>
      <c r="O2131" s="2">
        <v>8</v>
      </c>
      <c r="P2131" s="2">
        <v>12</v>
      </c>
      <c r="Q2131" s="2">
        <v>0</v>
      </c>
      <c r="R2131" s="2">
        <v>836</v>
      </c>
      <c r="S2131" s="2">
        <v>185700</v>
      </c>
      <c r="T2131" s="2">
        <v>13621300</v>
      </c>
      <c r="U2131" s="2">
        <v>87</v>
      </c>
      <c r="V2131" s="2">
        <v>35</v>
      </c>
      <c r="W2131" s="2">
        <v>85</v>
      </c>
      <c r="X2131" s="2">
        <v>112</v>
      </c>
      <c r="Y2131" s="2">
        <v>4</v>
      </c>
      <c r="Z2131" s="2">
        <v>88</v>
      </c>
      <c r="AA2131" s="9">
        <f t="shared" si="299"/>
        <v>4729</v>
      </c>
      <c r="AB2131" s="9">
        <f t="shared" si="300"/>
        <v>585</v>
      </c>
      <c r="AC2131" s="9">
        <f t="shared" si="301"/>
        <v>868</v>
      </c>
      <c r="AD2131" s="9">
        <f t="shared" si="302"/>
        <v>836</v>
      </c>
      <c r="AE2131" s="44">
        <f t="shared" si="303"/>
        <v>6.3561334551224555E-6</v>
      </c>
      <c r="AF2131" s="9">
        <f t="shared" si="304"/>
        <v>0</v>
      </c>
      <c r="AG2131" s="9">
        <f t="shared" si="297"/>
        <v>92</v>
      </c>
      <c r="AH2131" s="44">
        <f t="shared" si="305"/>
        <v>7.3653903340396146E-6</v>
      </c>
      <c r="AI2131">
        <f>AA2131/'Totals and Drop Down Lists'!W$6*Inputs!E$37</f>
        <v>4289.8669854116933</v>
      </c>
      <c r="AJ2131">
        <f>AB2131/'Totals and Drop Down Lists'!X$6*Inputs!F$37</f>
        <v>1924.8765019127968</v>
      </c>
      <c r="AK2131">
        <f>AC2131/'Totals and Drop Down Lists'!Y$6*Inputs!G$37</f>
        <v>5722.1491985221655</v>
      </c>
      <c r="AL2131">
        <f>AD2131/'Totals and Drop Down Lists'!Z$6*Inputs!H$37</f>
        <v>6702.6310617148911</v>
      </c>
      <c r="AM2131">
        <f>AE2131/'Totals and Drop Down Lists'!AA$6*Inputs!I$37</f>
        <v>791.27092461950224</v>
      </c>
      <c r="AN2131">
        <f>AF2131/'Totals and Drop Down Lists'!AB$6*Inputs!J$37</f>
        <v>0</v>
      </c>
      <c r="AO2131">
        <f>AG2131/'Totals and Drop Down Lists'!AC$6*Inputs!K$37</f>
        <v>1713.3690084764289</v>
      </c>
      <c r="AP2131">
        <f>AH2131/'Totals and Drop Down Lists'!AD$6*Inputs!L$37</f>
        <v>1733.2966374254208</v>
      </c>
      <c r="AQ2131">
        <f>IF(OR($D2131="51",$D2131="52",$D2131="61"),(AA2131/'Totals and Drop Down Lists'!W$4)*Inputs!E$38,0)</f>
        <v>0</v>
      </c>
      <c r="AR2131">
        <f>IF(OR($D2131="51",$D2131="52",$D2131="61"),(AB2131/'Totals and Drop Down Lists'!X$4)*Inputs!F$38,0)</f>
        <v>0</v>
      </c>
      <c r="AS2131">
        <f>IF(OR($D2131="51",$D2131="52",$D2131="61"),(AC2131/'Totals and Drop Down Lists'!Y$4)*Inputs!G$38,0)</f>
        <v>0</v>
      </c>
      <c r="AT2131">
        <f>IF(OR($D2131="51",$D2131="52",$D2131="61"),(AD2131/'Totals and Drop Down Lists'!Z$4)*Inputs!H$38,0)</f>
        <v>0</v>
      </c>
      <c r="AU2131">
        <f>IF(OR($D2131="51",$D2131="52",$D2131="61"),(AE2131/'Totals and Drop Down Lists'!AA$4)*Inputs!I$38,0)</f>
        <v>0</v>
      </c>
      <c r="AV2131">
        <f>IF(OR($D2131="51",$D2131="52",$D2131="61"),(AF2131/'Totals and Drop Down Lists'!AB$4)*Inputs!J$38,0)</f>
        <v>0</v>
      </c>
      <c r="AW2131">
        <f>IF(OR($D2131="51",$D2131="52",$D2131="61"),(AG2131/'Totals and Drop Down Lists'!AC$4)*Inputs!K$38,0)</f>
        <v>0</v>
      </c>
      <c r="AX2131">
        <f>IF(OR($D2131="51",$D2131="52",$D2131="61"),(AH2131/'Totals and Drop Down Lists'!AD$4)*Inputs!L$38,0)</f>
        <v>0</v>
      </c>
      <c r="AY2131">
        <f>IF(OR($D2131="51",$D2131="52",$D2131="61"),0,(AA2131/'Totals and Drop Down Lists'!W$5)*Inputs!E$39)</f>
        <v>0</v>
      </c>
      <c r="AZ2131">
        <f>IF(OR($D2131="51",$D2131="52",$D2131="61"),0,(AB2131/'Totals and Drop Down Lists'!X$5)*Inputs!F$39)</f>
        <v>0</v>
      </c>
      <c r="BA2131">
        <f>IF(OR($D2131="51",$D2131="52",$D2131="61"),0,(AC2131/'Totals and Drop Down Lists'!Y$5)*Inputs!G$39)</f>
        <v>0</v>
      </c>
      <c r="BB2131">
        <f>IF(OR($D2131="51",$D2131="52",$D2131="61"),0,(AD2131/'Totals and Drop Down Lists'!Z$5)*Inputs!H$39)</f>
        <v>0</v>
      </c>
      <c r="BC2131">
        <f>IF(OR($D2131="51",$D2131="52",$D2131="61"),0,(AE2131/'Totals and Drop Down Lists'!AA$5)*Inputs!I$39)</f>
        <v>0</v>
      </c>
      <c r="BD2131">
        <f>IF(OR($D2131="51",$D2131="52",$D2131="61"),0,(AF2131/'Totals and Drop Down Lists'!AB$5)*Inputs!J$39)</f>
        <v>0</v>
      </c>
      <c r="BE2131">
        <f>IF(OR($D2131="51",$D2131="52",$D2131="61"),0,(AG2131/'Totals and Drop Down Lists'!AC$5)*Inputs!K$39)</f>
        <v>0</v>
      </c>
      <c r="BF2131">
        <f>IF(OR($D2131="51",$D2131="52",$D2131="61"),0,(AH2131/'Totals and Drop Down Lists'!AD$5)*Inputs!L$39)</f>
        <v>0</v>
      </c>
      <c r="BG2131" s="10">
        <f t="shared" si="298"/>
        <v>22877.460318082896</v>
      </c>
    </row>
    <row r="2132" spans="1:59">
      <c r="A2132" s="1" t="s">
        <v>7550</v>
      </c>
      <c r="B2132" s="1" t="s">
        <v>3620</v>
      </c>
      <c r="C2132" s="1" t="s">
        <v>893</v>
      </c>
      <c r="D2132" s="1" t="s">
        <v>25</v>
      </c>
      <c r="E2132" s="1" t="s">
        <v>3680</v>
      </c>
      <c r="F2132" s="2">
        <v>15621</v>
      </c>
      <c r="G2132" s="2">
        <v>75</v>
      </c>
      <c r="H2132" s="2">
        <v>0</v>
      </c>
      <c r="I2132" s="2">
        <v>1903</v>
      </c>
      <c r="J2132" s="2">
        <v>6445</v>
      </c>
      <c r="K2132" s="2">
        <v>1604</v>
      </c>
      <c r="L2132" s="2">
        <v>4</v>
      </c>
      <c r="M2132" s="2">
        <v>0</v>
      </c>
      <c r="N2132" s="2">
        <v>0</v>
      </c>
      <c r="O2132" s="2">
        <v>15</v>
      </c>
      <c r="P2132" s="2">
        <v>0</v>
      </c>
      <c r="Q2132" s="2">
        <v>0</v>
      </c>
      <c r="R2132" s="2">
        <v>2564</v>
      </c>
      <c r="S2132" s="2">
        <v>907500</v>
      </c>
      <c r="T2132" s="2">
        <v>53881400</v>
      </c>
      <c r="U2132" s="2">
        <v>307</v>
      </c>
      <c r="V2132" s="2">
        <v>94</v>
      </c>
      <c r="W2132" s="2">
        <v>95</v>
      </c>
      <c r="X2132" s="2">
        <v>284</v>
      </c>
      <c r="Y2132" s="2">
        <v>40</v>
      </c>
      <c r="Z2132" s="2">
        <v>179</v>
      </c>
      <c r="AA2132" s="9">
        <f t="shared" si="299"/>
        <v>15621</v>
      </c>
      <c r="AB2132" s="9">
        <f t="shared" si="300"/>
        <v>1828</v>
      </c>
      <c r="AC2132" s="9">
        <f t="shared" si="301"/>
        <v>2583</v>
      </c>
      <c r="AD2132" s="9">
        <f t="shared" si="302"/>
        <v>2564</v>
      </c>
      <c r="AE2132" s="44">
        <f t="shared" si="303"/>
        <v>2.7879282472022683E-5</v>
      </c>
      <c r="AF2132" s="9">
        <f t="shared" si="304"/>
        <v>95</v>
      </c>
      <c r="AG2132" s="9">
        <f t="shared" si="297"/>
        <v>219</v>
      </c>
      <c r="AH2132" s="44">
        <f t="shared" si="305"/>
        <v>2.0280405924091668E-5</v>
      </c>
      <c r="AI2132">
        <f>AA2132/'Totals and Drop Down Lists'!W$6*Inputs!E$37</f>
        <v>14170.440300087979</v>
      </c>
      <c r="AJ2132">
        <f>AB2132/'Totals and Drop Down Lists'!X$6*Inputs!F$37</f>
        <v>6014.8277700796452</v>
      </c>
      <c r="AK2132">
        <f>AC2132/'Totals and Drop Down Lists'!Y$6*Inputs!G$37</f>
        <v>17028.008502053865</v>
      </c>
      <c r="AL2132">
        <f>AD2132/'Totals and Drop Down Lists'!Z$6*Inputs!H$37</f>
        <v>20556.873256264331</v>
      </c>
      <c r="AM2132">
        <f>AE2132/'Totals and Drop Down Lists'!AA$6*Inputs!I$37</f>
        <v>3470.673763400499</v>
      </c>
      <c r="AN2132">
        <f>AF2132/'Totals and Drop Down Lists'!AB$6*Inputs!J$37</f>
        <v>1895.8858483327504</v>
      </c>
      <c r="AO2132">
        <f>AG2132/'Totals and Drop Down Lists'!AC$6*Inputs!K$37</f>
        <v>4078.5631832210643</v>
      </c>
      <c r="AP2132">
        <f>AH2132/'Totals and Drop Down Lists'!AD$6*Inputs!L$37</f>
        <v>4772.5860816084223</v>
      </c>
      <c r="AQ2132">
        <f>IF(OR($D2132="51",$D2132="52",$D2132="61"),(AA2132/'Totals and Drop Down Lists'!W$4)*Inputs!E$38,0)</f>
        <v>0</v>
      </c>
      <c r="AR2132">
        <f>IF(OR($D2132="51",$D2132="52",$D2132="61"),(AB2132/'Totals and Drop Down Lists'!X$4)*Inputs!F$38,0)</f>
        <v>0</v>
      </c>
      <c r="AS2132">
        <f>IF(OR($D2132="51",$D2132="52",$D2132="61"),(AC2132/'Totals and Drop Down Lists'!Y$4)*Inputs!G$38,0)</f>
        <v>0</v>
      </c>
      <c r="AT2132">
        <f>IF(OR($D2132="51",$D2132="52",$D2132="61"),(AD2132/'Totals and Drop Down Lists'!Z$4)*Inputs!H$38,0)</f>
        <v>0</v>
      </c>
      <c r="AU2132">
        <f>IF(OR($D2132="51",$D2132="52",$D2132="61"),(AE2132/'Totals and Drop Down Lists'!AA$4)*Inputs!I$38,0)</f>
        <v>0</v>
      </c>
      <c r="AV2132">
        <f>IF(OR($D2132="51",$D2132="52",$D2132="61"),(AF2132/'Totals and Drop Down Lists'!AB$4)*Inputs!J$38,0)</f>
        <v>0</v>
      </c>
      <c r="AW2132">
        <f>IF(OR($D2132="51",$D2132="52",$D2132="61"),(AG2132/'Totals and Drop Down Lists'!AC$4)*Inputs!K$38,0)</f>
        <v>0</v>
      </c>
      <c r="AX2132">
        <f>IF(OR($D2132="51",$D2132="52",$D2132="61"),(AH2132/'Totals and Drop Down Lists'!AD$4)*Inputs!L$38,0)</f>
        <v>0</v>
      </c>
      <c r="AY2132">
        <f>IF(OR($D2132="51",$D2132="52",$D2132="61"),0,(AA2132/'Totals and Drop Down Lists'!W$5)*Inputs!E$39)</f>
        <v>0</v>
      </c>
      <c r="AZ2132">
        <f>IF(OR($D2132="51",$D2132="52",$D2132="61"),0,(AB2132/'Totals and Drop Down Lists'!X$5)*Inputs!F$39)</f>
        <v>0</v>
      </c>
      <c r="BA2132">
        <f>IF(OR($D2132="51",$D2132="52",$D2132="61"),0,(AC2132/'Totals and Drop Down Lists'!Y$5)*Inputs!G$39)</f>
        <v>0</v>
      </c>
      <c r="BB2132">
        <f>IF(OR($D2132="51",$D2132="52",$D2132="61"),0,(AD2132/'Totals and Drop Down Lists'!Z$5)*Inputs!H$39)</f>
        <v>0</v>
      </c>
      <c r="BC2132">
        <f>IF(OR($D2132="51",$D2132="52",$D2132="61"),0,(AE2132/'Totals and Drop Down Lists'!AA$5)*Inputs!I$39)</f>
        <v>0</v>
      </c>
      <c r="BD2132">
        <f>IF(OR($D2132="51",$D2132="52",$D2132="61"),0,(AF2132/'Totals and Drop Down Lists'!AB$5)*Inputs!J$39)</f>
        <v>0</v>
      </c>
      <c r="BE2132">
        <f>IF(OR($D2132="51",$D2132="52",$D2132="61"),0,(AG2132/'Totals and Drop Down Lists'!AC$5)*Inputs!K$39)</f>
        <v>0</v>
      </c>
      <c r="BF2132">
        <f>IF(OR($D2132="51",$D2132="52",$D2132="61"),0,(AH2132/'Totals and Drop Down Lists'!AD$5)*Inputs!L$39)</f>
        <v>0</v>
      </c>
      <c r="BG2132" s="10">
        <f t="shared" si="298"/>
        <v>71987.858705048551</v>
      </c>
    </row>
    <row r="2133" spans="1:59">
      <c r="A2133" s="1" t="s">
        <v>7550</v>
      </c>
      <c r="B2133" s="1" t="s">
        <v>3620</v>
      </c>
      <c r="C2133" s="1" t="s">
        <v>3681</v>
      </c>
      <c r="D2133" s="1" t="s">
        <v>25</v>
      </c>
      <c r="E2133" s="1" t="s">
        <v>3682</v>
      </c>
      <c r="F2133" s="2">
        <v>538</v>
      </c>
      <c r="G2133" s="2">
        <v>0</v>
      </c>
      <c r="H2133" s="2">
        <v>0</v>
      </c>
      <c r="I2133" s="2">
        <v>59</v>
      </c>
      <c r="J2133" s="2">
        <v>233</v>
      </c>
      <c r="K2133" s="2">
        <v>56</v>
      </c>
      <c r="L2133" s="2">
        <v>3</v>
      </c>
      <c r="M2133" s="2">
        <v>0</v>
      </c>
      <c r="N2133" s="2">
        <v>0</v>
      </c>
      <c r="O2133" s="2">
        <v>0</v>
      </c>
      <c r="P2133" s="2">
        <v>3</v>
      </c>
      <c r="Q2133" s="2">
        <v>0</v>
      </c>
      <c r="R2133" s="2">
        <v>118</v>
      </c>
      <c r="S2133" s="2">
        <v>13000</v>
      </c>
      <c r="T2133" s="2">
        <v>1726000</v>
      </c>
      <c r="U2133" s="2">
        <v>0</v>
      </c>
      <c r="V2133" s="2">
        <v>4</v>
      </c>
      <c r="W2133" s="2">
        <v>0</v>
      </c>
      <c r="X2133" s="2">
        <v>10</v>
      </c>
      <c r="Y2133" s="2">
        <v>0</v>
      </c>
      <c r="Z2133" s="2">
        <v>10</v>
      </c>
      <c r="AA2133" s="9">
        <f t="shared" si="299"/>
        <v>538</v>
      </c>
      <c r="AB2133" s="9">
        <f t="shared" si="300"/>
        <v>59</v>
      </c>
      <c r="AC2133" s="9">
        <f t="shared" si="301"/>
        <v>124</v>
      </c>
      <c r="AD2133" s="9">
        <f t="shared" si="302"/>
        <v>118</v>
      </c>
      <c r="AE2133" s="44">
        <f t="shared" si="303"/>
        <v>9.3997416859712201E-7</v>
      </c>
      <c r="AF2133" s="9">
        <f t="shared" si="304"/>
        <v>6</v>
      </c>
      <c r="AG2133" s="9">
        <f t="shared" si="297"/>
        <v>10</v>
      </c>
      <c r="AH2133" s="44">
        <f t="shared" si="305"/>
        <v>8.9429992078947344E-7</v>
      </c>
      <c r="AI2133">
        <f>AA2133/'Totals and Drop Down Lists'!W$6*Inputs!E$37</f>
        <v>488.04153904662525</v>
      </c>
      <c r="AJ2133">
        <f>AB2133/'Totals and Drop Down Lists'!X$6*Inputs!F$37</f>
        <v>194.13284378265814</v>
      </c>
      <c r="AK2133">
        <f>AC2133/'Totals and Drop Down Lists'!Y$6*Inputs!G$37</f>
        <v>817.44988550316646</v>
      </c>
      <c r="AL2133">
        <f>AD2133/'Totals and Drop Down Lists'!Z$6*Inputs!H$37</f>
        <v>946.06514985927879</v>
      </c>
      <c r="AM2133">
        <f>AE2133/'Totals and Drop Down Lists'!AA$6*Inputs!I$37</f>
        <v>117.01677360233515</v>
      </c>
      <c r="AN2133">
        <f>AF2133/'Totals and Drop Down Lists'!AB$6*Inputs!J$37</f>
        <v>119.74015884206844</v>
      </c>
      <c r="AO2133">
        <f>AG2133/'Totals and Drop Down Lists'!AC$6*Inputs!K$37</f>
        <v>186.2357617909162</v>
      </c>
      <c r="AP2133">
        <f>AH2133/'Totals and Drop Down Lists'!AD$6*Inputs!L$37</f>
        <v>210.45551902258183</v>
      </c>
      <c r="AQ2133">
        <f>IF(OR($D2133="51",$D2133="52",$D2133="61"),(AA2133/'Totals and Drop Down Lists'!W$4)*Inputs!E$38,0)</f>
        <v>0</v>
      </c>
      <c r="AR2133">
        <f>IF(OR($D2133="51",$D2133="52",$D2133="61"),(AB2133/'Totals and Drop Down Lists'!X$4)*Inputs!F$38,0)</f>
        <v>0</v>
      </c>
      <c r="AS2133">
        <f>IF(OR($D2133="51",$D2133="52",$D2133="61"),(AC2133/'Totals and Drop Down Lists'!Y$4)*Inputs!G$38,0)</f>
        <v>0</v>
      </c>
      <c r="AT2133">
        <f>IF(OR($D2133="51",$D2133="52",$D2133="61"),(AD2133/'Totals and Drop Down Lists'!Z$4)*Inputs!H$38,0)</f>
        <v>0</v>
      </c>
      <c r="AU2133">
        <f>IF(OR($D2133="51",$D2133="52",$D2133="61"),(AE2133/'Totals and Drop Down Lists'!AA$4)*Inputs!I$38,0)</f>
        <v>0</v>
      </c>
      <c r="AV2133">
        <f>IF(OR($D2133="51",$D2133="52",$D2133="61"),(AF2133/'Totals and Drop Down Lists'!AB$4)*Inputs!J$38,0)</f>
        <v>0</v>
      </c>
      <c r="AW2133">
        <f>IF(OR($D2133="51",$D2133="52",$D2133="61"),(AG2133/'Totals and Drop Down Lists'!AC$4)*Inputs!K$38,0)</f>
        <v>0</v>
      </c>
      <c r="AX2133">
        <f>IF(OR($D2133="51",$D2133="52",$D2133="61"),(AH2133/'Totals and Drop Down Lists'!AD$4)*Inputs!L$38,0)</f>
        <v>0</v>
      </c>
      <c r="AY2133">
        <f>IF(OR($D2133="51",$D2133="52",$D2133="61"),0,(AA2133/'Totals and Drop Down Lists'!W$5)*Inputs!E$39)</f>
        <v>0</v>
      </c>
      <c r="AZ2133">
        <f>IF(OR($D2133="51",$D2133="52",$D2133="61"),0,(AB2133/'Totals and Drop Down Lists'!X$5)*Inputs!F$39)</f>
        <v>0</v>
      </c>
      <c r="BA2133">
        <f>IF(OR($D2133="51",$D2133="52",$D2133="61"),0,(AC2133/'Totals and Drop Down Lists'!Y$5)*Inputs!G$39)</f>
        <v>0</v>
      </c>
      <c r="BB2133">
        <f>IF(OR($D2133="51",$D2133="52",$D2133="61"),0,(AD2133/'Totals and Drop Down Lists'!Z$5)*Inputs!H$39)</f>
        <v>0</v>
      </c>
      <c r="BC2133">
        <f>IF(OR($D2133="51",$D2133="52",$D2133="61"),0,(AE2133/'Totals and Drop Down Lists'!AA$5)*Inputs!I$39)</f>
        <v>0</v>
      </c>
      <c r="BD2133">
        <f>IF(OR($D2133="51",$D2133="52",$D2133="61"),0,(AF2133/'Totals and Drop Down Lists'!AB$5)*Inputs!J$39)</f>
        <v>0</v>
      </c>
      <c r="BE2133">
        <f>IF(OR($D2133="51",$D2133="52",$D2133="61"),0,(AG2133/'Totals and Drop Down Lists'!AC$5)*Inputs!K$39)</f>
        <v>0</v>
      </c>
      <c r="BF2133">
        <f>IF(OR($D2133="51",$D2133="52",$D2133="61"),0,(AH2133/'Totals and Drop Down Lists'!AD$5)*Inputs!L$39)</f>
        <v>0</v>
      </c>
      <c r="BG2133" s="10">
        <f t="shared" si="298"/>
        <v>3079.1376314496301</v>
      </c>
    </row>
    <row r="2134" spans="1:59">
      <c r="A2134" s="1" t="s">
        <v>7550</v>
      </c>
      <c r="B2134" s="1" t="s">
        <v>3620</v>
      </c>
      <c r="C2134" s="1" t="s">
        <v>319</v>
      </c>
      <c r="D2134" s="1" t="s">
        <v>25</v>
      </c>
      <c r="E2134" s="1" t="s">
        <v>3683</v>
      </c>
      <c r="F2134" s="2">
        <v>4205</v>
      </c>
      <c r="G2134" s="2">
        <v>22</v>
      </c>
      <c r="H2134" s="2">
        <v>0</v>
      </c>
      <c r="I2134" s="2">
        <v>580</v>
      </c>
      <c r="J2134" s="2">
        <v>1800</v>
      </c>
      <c r="K2134" s="2">
        <v>424</v>
      </c>
      <c r="L2134" s="2">
        <v>32</v>
      </c>
      <c r="M2134" s="2">
        <v>0</v>
      </c>
      <c r="N2134" s="2">
        <v>0</v>
      </c>
      <c r="O2134" s="2">
        <v>4</v>
      </c>
      <c r="P2134" s="2">
        <v>0</v>
      </c>
      <c r="Q2134" s="2">
        <v>0</v>
      </c>
      <c r="R2134" s="2">
        <v>530</v>
      </c>
      <c r="S2134" s="2">
        <v>117900</v>
      </c>
      <c r="T2134" s="2">
        <v>11257400</v>
      </c>
      <c r="U2134" s="2">
        <v>51</v>
      </c>
      <c r="V2134" s="2">
        <v>77</v>
      </c>
      <c r="W2134" s="2">
        <v>20</v>
      </c>
      <c r="X2134" s="2">
        <v>96</v>
      </c>
      <c r="Y2134" s="2">
        <v>14</v>
      </c>
      <c r="Z2134" s="2">
        <v>14</v>
      </c>
      <c r="AA2134" s="9">
        <f t="shared" si="299"/>
        <v>4205</v>
      </c>
      <c r="AB2134" s="9">
        <f t="shared" si="300"/>
        <v>558</v>
      </c>
      <c r="AC2134" s="9">
        <f t="shared" si="301"/>
        <v>566</v>
      </c>
      <c r="AD2134" s="9">
        <f t="shared" si="302"/>
        <v>530</v>
      </c>
      <c r="AE2134" s="44">
        <f t="shared" si="303"/>
        <v>6.9751731680760837E-6</v>
      </c>
      <c r="AF2134" s="9">
        <f t="shared" si="304"/>
        <v>0</v>
      </c>
      <c r="AG2134" s="9">
        <f t="shared" si="297"/>
        <v>28</v>
      </c>
      <c r="AH2134" s="44">
        <f t="shared" si="305"/>
        <v>2.4541577159620462E-6</v>
      </c>
      <c r="AI2134">
        <f>AA2134/'Totals and Drop Down Lists'!W$6*Inputs!E$37</f>
        <v>3814.5254120651662</v>
      </c>
      <c r="AJ2134">
        <f>AB2134/'Totals and Drop Down Lists'!X$6*Inputs!F$37</f>
        <v>1836.0360479783599</v>
      </c>
      <c r="AK2134">
        <f>AC2134/'Totals and Drop Down Lists'!Y$6*Inputs!G$37</f>
        <v>3731.2631870547766</v>
      </c>
      <c r="AL2134">
        <f>AD2134/'Totals and Drop Down Lists'!Z$6*Inputs!H$37</f>
        <v>4249.2756730967612</v>
      </c>
      <c r="AM2134">
        <f>AE2134/'Totals and Drop Down Lists'!AA$6*Inputs!I$37</f>
        <v>868.33477633115126</v>
      </c>
      <c r="AN2134">
        <f>AF2134/'Totals and Drop Down Lists'!AB$6*Inputs!J$37</f>
        <v>0</v>
      </c>
      <c r="AO2134">
        <f>AG2134/'Totals and Drop Down Lists'!AC$6*Inputs!K$37</f>
        <v>521.46013301456537</v>
      </c>
      <c r="AP2134">
        <f>AH2134/'Totals and Drop Down Lists'!AD$6*Inputs!L$37</f>
        <v>577.53671209108074</v>
      </c>
      <c r="AQ2134">
        <f>IF(OR($D2134="51",$D2134="52",$D2134="61"),(AA2134/'Totals and Drop Down Lists'!W$4)*Inputs!E$38,0)</f>
        <v>0</v>
      </c>
      <c r="AR2134">
        <f>IF(OR($D2134="51",$D2134="52",$D2134="61"),(AB2134/'Totals and Drop Down Lists'!X$4)*Inputs!F$38,0)</f>
        <v>0</v>
      </c>
      <c r="AS2134">
        <f>IF(OR($D2134="51",$D2134="52",$D2134="61"),(AC2134/'Totals and Drop Down Lists'!Y$4)*Inputs!G$38,0)</f>
        <v>0</v>
      </c>
      <c r="AT2134">
        <f>IF(OR($D2134="51",$D2134="52",$D2134="61"),(AD2134/'Totals and Drop Down Lists'!Z$4)*Inputs!H$38,0)</f>
        <v>0</v>
      </c>
      <c r="AU2134">
        <f>IF(OR($D2134="51",$D2134="52",$D2134="61"),(AE2134/'Totals and Drop Down Lists'!AA$4)*Inputs!I$38,0)</f>
        <v>0</v>
      </c>
      <c r="AV2134">
        <f>IF(OR($D2134="51",$D2134="52",$D2134="61"),(AF2134/'Totals and Drop Down Lists'!AB$4)*Inputs!J$38,0)</f>
        <v>0</v>
      </c>
      <c r="AW2134">
        <f>IF(OR($D2134="51",$D2134="52",$D2134="61"),(AG2134/'Totals and Drop Down Lists'!AC$4)*Inputs!K$38,0)</f>
        <v>0</v>
      </c>
      <c r="AX2134">
        <f>IF(OR($D2134="51",$D2134="52",$D2134="61"),(AH2134/'Totals and Drop Down Lists'!AD$4)*Inputs!L$38,0)</f>
        <v>0</v>
      </c>
      <c r="AY2134">
        <f>IF(OR($D2134="51",$D2134="52",$D2134="61"),0,(AA2134/'Totals and Drop Down Lists'!W$5)*Inputs!E$39)</f>
        <v>0</v>
      </c>
      <c r="AZ2134">
        <f>IF(OR($D2134="51",$D2134="52",$D2134="61"),0,(AB2134/'Totals and Drop Down Lists'!X$5)*Inputs!F$39)</f>
        <v>0</v>
      </c>
      <c r="BA2134">
        <f>IF(OR($D2134="51",$D2134="52",$D2134="61"),0,(AC2134/'Totals and Drop Down Lists'!Y$5)*Inputs!G$39)</f>
        <v>0</v>
      </c>
      <c r="BB2134">
        <f>IF(OR($D2134="51",$D2134="52",$D2134="61"),0,(AD2134/'Totals and Drop Down Lists'!Z$5)*Inputs!H$39)</f>
        <v>0</v>
      </c>
      <c r="BC2134">
        <f>IF(OR($D2134="51",$D2134="52",$D2134="61"),0,(AE2134/'Totals and Drop Down Lists'!AA$5)*Inputs!I$39)</f>
        <v>0</v>
      </c>
      <c r="BD2134">
        <f>IF(OR($D2134="51",$D2134="52",$D2134="61"),0,(AF2134/'Totals and Drop Down Lists'!AB$5)*Inputs!J$39)</f>
        <v>0</v>
      </c>
      <c r="BE2134">
        <f>IF(OR($D2134="51",$D2134="52",$D2134="61"),0,(AG2134/'Totals and Drop Down Lists'!AC$5)*Inputs!K$39)</f>
        <v>0</v>
      </c>
      <c r="BF2134">
        <f>IF(OR($D2134="51",$D2134="52",$D2134="61"),0,(AH2134/'Totals and Drop Down Lists'!AD$5)*Inputs!L$39)</f>
        <v>0</v>
      </c>
      <c r="BG2134" s="10">
        <f t="shared" si="298"/>
        <v>15598.431941631863</v>
      </c>
    </row>
    <row r="2135" spans="1:59">
      <c r="A2135" s="1" t="s">
        <v>7550</v>
      </c>
      <c r="B2135" s="1" t="s">
        <v>3620</v>
      </c>
      <c r="C2135" s="1" t="s">
        <v>3684</v>
      </c>
      <c r="D2135" s="1" t="s">
        <v>25</v>
      </c>
      <c r="E2135" s="1" t="s">
        <v>3685</v>
      </c>
      <c r="F2135" s="2">
        <v>6166</v>
      </c>
      <c r="G2135" s="2">
        <v>73</v>
      </c>
      <c r="H2135" s="2">
        <v>0</v>
      </c>
      <c r="I2135" s="2">
        <v>1068</v>
      </c>
      <c r="J2135" s="2">
        <v>2302</v>
      </c>
      <c r="K2135" s="2">
        <v>711</v>
      </c>
      <c r="L2135" s="2">
        <v>28</v>
      </c>
      <c r="M2135" s="2">
        <v>4</v>
      </c>
      <c r="N2135" s="2">
        <v>0</v>
      </c>
      <c r="O2135" s="2">
        <v>36</v>
      </c>
      <c r="P2135" s="2">
        <v>17</v>
      </c>
      <c r="Q2135" s="2">
        <v>15</v>
      </c>
      <c r="R2135" s="2">
        <v>616</v>
      </c>
      <c r="S2135" s="2">
        <v>244700</v>
      </c>
      <c r="T2135" s="2">
        <v>26859600</v>
      </c>
      <c r="U2135" s="2">
        <v>39</v>
      </c>
      <c r="V2135" s="2">
        <v>54</v>
      </c>
      <c r="W2135" s="2">
        <v>8</v>
      </c>
      <c r="X2135" s="2">
        <v>145</v>
      </c>
      <c r="Y2135" s="2">
        <v>35</v>
      </c>
      <c r="Z2135" s="2">
        <v>28</v>
      </c>
      <c r="AA2135" s="9">
        <f t="shared" si="299"/>
        <v>6166</v>
      </c>
      <c r="AB2135" s="9">
        <f t="shared" si="300"/>
        <v>995</v>
      </c>
      <c r="AC2135" s="9">
        <f t="shared" si="301"/>
        <v>716</v>
      </c>
      <c r="AD2135" s="9">
        <f t="shared" si="302"/>
        <v>616</v>
      </c>
      <c r="AE2135" s="44">
        <f t="shared" si="303"/>
        <v>1.5336620390020887E-5</v>
      </c>
      <c r="AF2135" s="9">
        <f t="shared" si="304"/>
        <v>83</v>
      </c>
      <c r="AG2135" s="9">
        <f t="shared" si="297"/>
        <v>63</v>
      </c>
      <c r="AH2135" s="44">
        <f t="shared" si="305"/>
        <v>7.2402892593381788E-6</v>
      </c>
      <c r="AI2135">
        <f>AA2135/'Totals and Drop Down Lists'!W$6*Inputs!E$37</f>
        <v>5593.4277504860438</v>
      </c>
      <c r="AJ2135">
        <f>AB2135/'Totals and Drop Down Lists'!X$6*Inputs!F$37</f>
        <v>3273.935246843133</v>
      </c>
      <c r="AK2135">
        <f>AC2135/'Totals and Drop Down Lists'!Y$6*Inputs!G$37</f>
        <v>4720.1138550021551</v>
      </c>
      <c r="AL2135">
        <f>AD2135/'Totals and Drop Down Lists'!Z$6*Inputs!H$37</f>
        <v>4938.7807823162357</v>
      </c>
      <c r="AM2135">
        <f>AE2135/'Totals and Drop Down Lists'!AA$6*Inputs!I$37</f>
        <v>1909.2459090471286</v>
      </c>
      <c r="AN2135">
        <f>AF2135/'Totals and Drop Down Lists'!AB$6*Inputs!J$37</f>
        <v>1656.4055306486136</v>
      </c>
      <c r="AO2135">
        <f>AG2135/'Totals and Drop Down Lists'!AC$6*Inputs!K$37</f>
        <v>1173.285299282772</v>
      </c>
      <c r="AP2135">
        <f>AH2135/'Totals and Drop Down Lists'!AD$6*Inputs!L$37</f>
        <v>1703.8566128939067</v>
      </c>
      <c r="AQ2135">
        <f>IF(OR($D2135="51",$D2135="52",$D2135="61"),(AA2135/'Totals and Drop Down Lists'!W$4)*Inputs!E$38,0)</f>
        <v>0</v>
      </c>
      <c r="AR2135">
        <f>IF(OR($D2135="51",$D2135="52",$D2135="61"),(AB2135/'Totals and Drop Down Lists'!X$4)*Inputs!F$38,0)</f>
        <v>0</v>
      </c>
      <c r="AS2135">
        <f>IF(OR($D2135="51",$D2135="52",$D2135="61"),(AC2135/'Totals and Drop Down Lists'!Y$4)*Inputs!G$38,0)</f>
        <v>0</v>
      </c>
      <c r="AT2135">
        <f>IF(OR($D2135="51",$D2135="52",$D2135="61"),(AD2135/'Totals and Drop Down Lists'!Z$4)*Inputs!H$38,0)</f>
        <v>0</v>
      </c>
      <c r="AU2135">
        <f>IF(OR($D2135="51",$D2135="52",$D2135="61"),(AE2135/'Totals and Drop Down Lists'!AA$4)*Inputs!I$38,0)</f>
        <v>0</v>
      </c>
      <c r="AV2135">
        <f>IF(OR($D2135="51",$D2135="52",$D2135="61"),(AF2135/'Totals and Drop Down Lists'!AB$4)*Inputs!J$38,0)</f>
        <v>0</v>
      </c>
      <c r="AW2135">
        <f>IF(OR($D2135="51",$D2135="52",$D2135="61"),(AG2135/'Totals and Drop Down Lists'!AC$4)*Inputs!K$38,0)</f>
        <v>0</v>
      </c>
      <c r="AX2135">
        <f>IF(OR($D2135="51",$D2135="52",$D2135="61"),(AH2135/'Totals and Drop Down Lists'!AD$4)*Inputs!L$38,0)</f>
        <v>0</v>
      </c>
      <c r="AY2135">
        <f>IF(OR($D2135="51",$D2135="52",$D2135="61"),0,(AA2135/'Totals and Drop Down Lists'!W$5)*Inputs!E$39)</f>
        <v>0</v>
      </c>
      <c r="AZ2135">
        <f>IF(OR($D2135="51",$D2135="52",$D2135="61"),0,(AB2135/'Totals and Drop Down Lists'!X$5)*Inputs!F$39)</f>
        <v>0</v>
      </c>
      <c r="BA2135">
        <f>IF(OR($D2135="51",$D2135="52",$D2135="61"),0,(AC2135/'Totals and Drop Down Lists'!Y$5)*Inputs!G$39)</f>
        <v>0</v>
      </c>
      <c r="BB2135">
        <f>IF(OR($D2135="51",$D2135="52",$D2135="61"),0,(AD2135/'Totals and Drop Down Lists'!Z$5)*Inputs!H$39)</f>
        <v>0</v>
      </c>
      <c r="BC2135">
        <f>IF(OR($D2135="51",$D2135="52",$D2135="61"),0,(AE2135/'Totals and Drop Down Lists'!AA$5)*Inputs!I$39)</f>
        <v>0</v>
      </c>
      <c r="BD2135">
        <f>IF(OR($D2135="51",$D2135="52",$D2135="61"),0,(AF2135/'Totals and Drop Down Lists'!AB$5)*Inputs!J$39)</f>
        <v>0</v>
      </c>
      <c r="BE2135">
        <f>IF(OR($D2135="51",$D2135="52",$D2135="61"),0,(AG2135/'Totals and Drop Down Lists'!AC$5)*Inputs!K$39)</f>
        <v>0</v>
      </c>
      <c r="BF2135">
        <f>IF(OR($D2135="51",$D2135="52",$D2135="61"),0,(AH2135/'Totals and Drop Down Lists'!AD$5)*Inputs!L$39)</f>
        <v>0</v>
      </c>
      <c r="BG2135" s="10">
        <f t="shared" si="298"/>
        <v>24969.050986519989</v>
      </c>
    </row>
    <row r="2136" spans="1:59">
      <c r="A2136" s="1" t="s">
        <v>7550</v>
      </c>
      <c r="B2136" s="1" t="s">
        <v>3620</v>
      </c>
      <c r="C2136" s="1" t="s">
        <v>3686</v>
      </c>
      <c r="D2136" s="1" t="s">
        <v>25</v>
      </c>
      <c r="E2136" s="1" t="s">
        <v>3687</v>
      </c>
      <c r="F2136" s="2">
        <v>1669</v>
      </c>
      <c r="G2136" s="2">
        <v>3</v>
      </c>
      <c r="H2136" s="2">
        <v>0</v>
      </c>
      <c r="I2136" s="2">
        <v>150</v>
      </c>
      <c r="J2136" s="2">
        <v>720</v>
      </c>
      <c r="K2136" s="2">
        <v>217</v>
      </c>
      <c r="L2136" s="2">
        <v>4</v>
      </c>
      <c r="M2136" s="2">
        <v>1</v>
      </c>
      <c r="N2136" s="2">
        <v>0</v>
      </c>
      <c r="O2136" s="2">
        <v>0</v>
      </c>
      <c r="P2136" s="2">
        <v>0</v>
      </c>
      <c r="Q2136" s="2">
        <v>0</v>
      </c>
      <c r="R2136" s="2">
        <v>158</v>
      </c>
      <c r="S2136" s="2">
        <v>50700</v>
      </c>
      <c r="T2136" s="2">
        <v>8583200</v>
      </c>
      <c r="U2136" s="2">
        <v>13</v>
      </c>
      <c r="V2136" s="2">
        <v>10</v>
      </c>
      <c r="W2136" s="2">
        <v>14</v>
      </c>
      <c r="X2136" s="2">
        <v>15</v>
      </c>
      <c r="Y2136" s="2">
        <v>0</v>
      </c>
      <c r="Z2136" s="2">
        <v>4</v>
      </c>
      <c r="AA2136" s="9">
        <f t="shared" si="299"/>
        <v>1669</v>
      </c>
      <c r="AB2136" s="9">
        <f t="shared" si="300"/>
        <v>147</v>
      </c>
      <c r="AC2136" s="9">
        <f t="shared" si="301"/>
        <v>163</v>
      </c>
      <c r="AD2136" s="9">
        <f t="shared" si="302"/>
        <v>158</v>
      </c>
      <c r="AE2136" s="44">
        <f t="shared" si="303"/>
        <v>4.5675441843117921E-6</v>
      </c>
      <c r="AF2136" s="9">
        <f t="shared" si="304"/>
        <v>0</v>
      </c>
      <c r="AG2136" s="9">
        <f t="shared" si="297"/>
        <v>4</v>
      </c>
      <c r="AH2136" s="44">
        <f t="shared" si="305"/>
        <v>4.4857835610155324E-7</v>
      </c>
      <c r="AI2136">
        <f>AA2136/'Totals and Drop Down Lists'!W$6*Inputs!E$37</f>
        <v>1514.017339533118</v>
      </c>
      <c r="AJ2136">
        <f>AB2136/'Totals and Drop Down Lists'!X$6*Inputs!F$37</f>
        <v>483.68691586526688</v>
      </c>
      <c r="AK2136">
        <f>AC2136/'Totals and Drop Down Lists'!Y$6*Inputs!G$37</f>
        <v>1074.5510591694849</v>
      </c>
      <c r="AL2136">
        <f>AD2136/'Totals and Drop Down Lists'!Z$6*Inputs!H$37</f>
        <v>1266.7652006590345</v>
      </c>
      <c r="AM2136">
        <f>AE2136/'Totals and Drop Down Lists'!AA$6*Inputs!I$37</f>
        <v>568.61060823827415</v>
      </c>
      <c r="AN2136">
        <f>AF2136/'Totals and Drop Down Lists'!AB$6*Inputs!J$37</f>
        <v>0</v>
      </c>
      <c r="AO2136">
        <f>AG2136/'Totals and Drop Down Lists'!AC$6*Inputs!K$37</f>
        <v>74.494304716366472</v>
      </c>
      <c r="AP2136">
        <f>AH2136/'Totals and Drop Down Lists'!AD$6*Inputs!L$37</f>
        <v>105.56390374306309</v>
      </c>
      <c r="AQ2136">
        <f>IF(OR($D2136="51",$D2136="52",$D2136="61"),(AA2136/'Totals and Drop Down Lists'!W$4)*Inputs!E$38,0)</f>
        <v>0</v>
      </c>
      <c r="AR2136">
        <f>IF(OR($D2136="51",$D2136="52",$D2136="61"),(AB2136/'Totals and Drop Down Lists'!X$4)*Inputs!F$38,0)</f>
        <v>0</v>
      </c>
      <c r="AS2136">
        <f>IF(OR($D2136="51",$D2136="52",$D2136="61"),(AC2136/'Totals and Drop Down Lists'!Y$4)*Inputs!G$38,0)</f>
        <v>0</v>
      </c>
      <c r="AT2136">
        <f>IF(OR($D2136="51",$D2136="52",$D2136="61"),(AD2136/'Totals and Drop Down Lists'!Z$4)*Inputs!H$38,0)</f>
        <v>0</v>
      </c>
      <c r="AU2136">
        <f>IF(OR($D2136="51",$D2136="52",$D2136="61"),(AE2136/'Totals and Drop Down Lists'!AA$4)*Inputs!I$38,0)</f>
        <v>0</v>
      </c>
      <c r="AV2136">
        <f>IF(OR($D2136="51",$D2136="52",$D2136="61"),(AF2136/'Totals and Drop Down Lists'!AB$4)*Inputs!J$38,0)</f>
        <v>0</v>
      </c>
      <c r="AW2136">
        <f>IF(OR($D2136="51",$D2136="52",$D2136="61"),(AG2136/'Totals and Drop Down Lists'!AC$4)*Inputs!K$38,0)</f>
        <v>0</v>
      </c>
      <c r="AX2136">
        <f>IF(OR($D2136="51",$D2136="52",$D2136="61"),(AH2136/'Totals and Drop Down Lists'!AD$4)*Inputs!L$38,0)</f>
        <v>0</v>
      </c>
      <c r="AY2136">
        <f>IF(OR($D2136="51",$D2136="52",$D2136="61"),0,(AA2136/'Totals and Drop Down Lists'!W$5)*Inputs!E$39)</f>
        <v>0</v>
      </c>
      <c r="AZ2136">
        <f>IF(OR($D2136="51",$D2136="52",$D2136="61"),0,(AB2136/'Totals and Drop Down Lists'!X$5)*Inputs!F$39)</f>
        <v>0</v>
      </c>
      <c r="BA2136">
        <f>IF(OR($D2136="51",$D2136="52",$D2136="61"),0,(AC2136/'Totals and Drop Down Lists'!Y$5)*Inputs!G$39)</f>
        <v>0</v>
      </c>
      <c r="BB2136">
        <f>IF(OR($D2136="51",$D2136="52",$D2136="61"),0,(AD2136/'Totals and Drop Down Lists'!Z$5)*Inputs!H$39)</f>
        <v>0</v>
      </c>
      <c r="BC2136">
        <f>IF(OR($D2136="51",$D2136="52",$D2136="61"),0,(AE2136/'Totals and Drop Down Lists'!AA$5)*Inputs!I$39)</f>
        <v>0</v>
      </c>
      <c r="BD2136">
        <f>IF(OR($D2136="51",$D2136="52",$D2136="61"),0,(AF2136/'Totals and Drop Down Lists'!AB$5)*Inputs!J$39)</f>
        <v>0</v>
      </c>
      <c r="BE2136">
        <f>IF(OR($D2136="51",$D2136="52",$D2136="61"),0,(AG2136/'Totals and Drop Down Lists'!AC$5)*Inputs!K$39)</f>
        <v>0</v>
      </c>
      <c r="BF2136">
        <f>IF(OR($D2136="51",$D2136="52",$D2136="61"),0,(AH2136/'Totals and Drop Down Lists'!AD$5)*Inputs!L$39)</f>
        <v>0</v>
      </c>
      <c r="BG2136" s="10">
        <f t="shared" si="298"/>
        <v>5087.6893319246074</v>
      </c>
    </row>
    <row r="2137" spans="1:59">
      <c r="A2137" s="1" t="s">
        <v>7550</v>
      </c>
      <c r="B2137" s="1" t="s">
        <v>3620</v>
      </c>
      <c r="C2137" s="1" t="s">
        <v>2827</v>
      </c>
      <c r="D2137" s="1" t="s">
        <v>25</v>
      </c>
      <c r="E2137" s="1" t="s">
        <v>3688</v>
      </c>
      <c r="F2137" s="2">
        <v>7052</v>
      </c>
      <c r="G2137" s="2">
        <v>45</v>
      </c>
      <c r="H2137" s="2">
        <v>0</v>
      </c>
      <c r="I2137" s="2">
        <v>842</v>
      </c>
      <c r="J2137" s="2">
        <v>2411</v>
      </c>
      <c r="K2137" s="2">
        <v>688</v>
      </c>
      <c r="L2137" s="2">
        <v>12</v>
      </c>
      <c r="M2137" s="2">
        <v>0</v>
      </c>
      <c r="N2137" s="2">
        <v>0</v>
      </c>
      <c r="O2137" s="2">
        <v>13</v>
      </c>
      <c r="P2137" s="2">
        <v>7</v>
      </c>
      <c r="Q2137" s="2">
        <v>0</v>
      </c>
      <c r="R2137" s="2">
        <v>782</v>
      </c>
      <c r="S2137" s="2">
        <v>282000</v>
      </c>
      <c r="T2137" s="2">
        <v>28725200</v>
      </c>
      <c r="U2137" s="2">
        <v>49</v>
      </c>
      <c r="V2137" s="2">
        <v>64</v>
      </c>
      <c r="W2137" s="2">
        <v>10</v>
      </c>
      <c r="X2137" s="2">
        <v>138</v>
      </c>
      <c r="Y2137" s="2">
        <v>20</v>
      </c>
      <c r="Z2137" s="2">
        <v>53</v>
      </c>
      <c r="AA2137" s="9">
        <f t="shared" si="299"/>
        <v>7052</v>
      </c>
      <c r="AB2137" s="9">
        <f t="shared" si="300"/>
        <v>797</v>
      </c>
      <c r="AC2137" s="9">
        <f t="shared" si="301"/>
        <v>814</v>
      </c>
      <c r="AD2137" s="9">
        <f t="shared" si="302"/>
        <v>782</v>
      </c>
      <c r="AE2137" s="44">
        <f t="shared" si="303"/>
        <v>1.3711199566358488E-5</v>
      </c>
      <c r="AF2137" s="9">
        <f t="shared" si="304"/>
        <v>64</v>
      </c>
      <c r="AG2137" s="9">
        <f t="shared" si="297"/>
        <v>73</v>
      </c>
      <c r="AH2137" s="44">
        <f t="shared" si="305"/>
        <v>7.7511327388333315E-6</v>
      </c>
      <c r="AI2137">
        <f>AA2137/'Totals and Drop Down Lists'!W$6*Inputs!E$37</f>
        <v>6397.1541512208205</v>
      </c>
      <c r="AJ2137">
        <f>AB2137/'Totals and Drop Down Lists'!X$6*Inputs!F$37</f>
        <v>2622.4385846572632</v>
      </c>
      <c r="AK2137">
        <f>AC2137/'Totals and Drop Down Lists'!Y$6*Inputs!G$37</f>
        <v>5366.1629580611097</v>
      </c>
      <c r="AL2137">
        <f>AD2137/'Totals and Drop Down Lists'!Z$6*Inputs!H$37</f>
        <v>6269.685993135221</v>
      </c>
      <c r="AM2137">
        <f>AE2137/'Totals and Drop Down Lists'!AA$6*Inputs!I$37</f>
        <v>1706.8983266503772</v>
      </c>
      <c r="AN2137">
        <f>AF2137/'Totals and Drop Down Lists'!AB$6*Inputs!J$37</f>
        <v>1277.2283609820636</v>
      </c>
      <c r="AO2137">
        <f>AG2137/'Totals and Drop Down Lists'!AC$6*Inputs!K$37</f>
        <v>1359.5210610736883</v>
      </c>
      <c r="AP2137">
        <f>AH2137/'Totals and Drop Down Lists'!AD$6*Inputs!L$37</f>
        <v>1824.0733624621564</v>
      </c>
      <c r="AQ2137">
        <f>IF(OR($D2137="51",$D2137="52",$D2137="61"),(AA2137/'Totals and Drop Down Lists'!W$4)*Inputs!E$38,0)</f>
        <v>0</v>
      </c>
      <c r="AR2137">
        <f>IF(OR($D2137="51",$D2137="52",$D2137="61"),(AB2137/'Totals and Drop Down Lists'!X$4)*Inputs!F$38,0)</f>
        <v>0</v>
      </c>
      <c r="AS2137">
        <f>IF(OR($D2137="51",$D2137="52",$D2137="61"),(AC2137/'Totals and Drop Down Lists'!Y$4)*Inputs!G$38,0)</f>
        <v>0</v>
      </c>
      <c r="AT2137">
        <f>IF(OR($D2137="51",$D2137="52",$D2137="61"),(AD2137/'Totals and Drop Down Lists'!Z$4)*Inputs!H$38,0)</f>
        <v>0</v>
      </c>
      <c r="AU2137">
        <f>IF(OR($D2137="51",$D2137="52",$D2137="61"),(AE2137/'Totals and Drop Down Lists'!AA$4)*Inputs!I$38,0)</f>
        <v>0</v>
      </c>
      <c r="AV2137">
        <f>IF(OR($D2137="51",$D2137="52",$D2137="61"),(AF2137/'Totals and Drop Down Lists'!AB$4)*Inputs!J$38,0)</f>
        <v>0</v>
      </c>
      <c r="AW2137">
        <f>IF(OR($D2137="51",$D2137="52",$D2137="61"),(AG2137/'Totals and Drop Down Lists'!AC$4)*Inputs!K$38,0)</f>
        <v>0</v>
      </c>
      <c r="AX2137">
        <f>IF(OR($D2137="51",$D2137="52",$D2137="61"),(AH2137/'Totals and Drop Down Lists'!AD$4)*Inputs!L$38,0)</f>
        <v>0</v>
      </c>
      <c r="AY2137">
        <f>IF(OR($D2137="51",$D2137="52",$D2137="61"),0,(AA2137/'Totals and Drop Down Lists'!W$5)*Inputs!E$39)</f>
        <v>0</v>
      </c>
      <c r="AZ2137">
        <f>IF(OR($D2137="51",$D2137="52",$D2137="61"),0,(AB2137/'Totals and Drop Down Lists'!X$5)*Inputs!F$39)</f>
        <v>0</v>
      </c>
      <c r="BA2137">
        <f>IF(OR($D2137="51",$D2137="52",$D2137="61"),0,(AC2137/'Totals and Drop Down Lists'!Y$5)*Inputs!G$39)</f>
        <v>0</v>
      </c>
      <c r="BB2137">
        <f>IF(OR($D2137="51",$D2137="52",$D2137="61"),0,(AD2137/'Totals and Drop Down Lists'!Z$5)*Inputs!H$39)</f>
        <v>0</v>
      </c>
      <c r="BC2137">
        <f>IF(OR($D2137="51",$D2137="52",$D2137="61"),0,(AE2137/'Totals and Drop Down Lists'!AA$5)*Inputs!I$39)</f>
        <v>0</v>
      </c>
      <c r="BD2137">
        <f>IF(OR($D2137="51",$D2137="52",$D2137="61"),0,(AF2137/'Totals and Drop Down Lists'!AB$5)*Inputs!J$39)</f>
        <v>0</v>
      </c>
      <c r="BE2137">
        <f>IF(OR($D2137="51",$D2137="52",$D2137="61"),0,(AG2137/'Totals and Drop Down Lists'!AC$5)*Inputs!K$39)</f>
        <v>0</v>
      </c>
      <c r="BF2137">
        <f>IF(OR($D2137="51",$D2137="52",$D2137="61"),0,(AH2137/'Totals and Drop Down Lists'!AD$5)*Inputs!L$39)</f>
        <v>0</v>
      </c>
      <c r="BG2137" s="10">
        <f t="shared" si="298"/>
        <v>26823.162798242698</v>
      </c>
    </row>
    <row r="2138" spans="1:59">
      <c r="A2138" s="1" t="s">
        <v>7550</v>
      </c>
      <c r="B2138" s="1" t="s">
        <v>3620</v>
      </c>
      <c r="C2138" s="1" t="s">
        <v>2934</v>
      </c>
      <c r="D2138" s="1" t="s">
        <v>25</v>
      </c>
      <c r="E2138" s="1" t="s">
        <v>3689</v>
      </c>
      <c r="F2138" s="2">
        <v>1186</v>
      </c>
      <c r="G2138" s="2">
        <v>0</v>
      </c>
      <c r="H2138" s="2">
        <v>0</v>
      </c>
      <c r="I2138" s="2">
        <v>250</v>
      </c>
      <c r="J2138" s="2">
        <v>502</v>
      </c>
      <c r="K2138" s="2">
        <v>66</v>
      </c>
      <c r="L2138" s="2">
        <v>0</v>
      </c>
      <c r="M2138" s="2">
        <v>0</v>
      </c>
      <c r="N2138" s="2">
        <v>0</v>
      </c>
      <c r="O2138" s="2">
        <v>4</v>
      </c>
      <c r="P2138" s="2">
        <v>0</v>
      </c>
      <c r="Q2138" s="2">
        <v>0</v>
      </c>
      <c r="R2138" s="2">
        <v>234</v>
      </c>
      <c r="S2138" s="2">
        <v>22400</v>
      </c>
      <c r="T2138" s="2">
        <v>1438400</v>
      </c>
      <c r="U2138" s="2">
        <v>0</v>
      </c>
      <c r="V2138" s="2">
        <v>4</v>
      </c>
      <c r="W2138" s="2">
        <v>0</v>
      </c>
      <c r="X2138" s="2">
        <v>29</v>
      </c>
      <c r="Y2138" s="2">
        <v>0</v>
      </c>
      <c r="Z2138" s="2">
        <v>25</v>
      </c>
      <c r="AA2138" s="9">
        <f t="shared" si="299"/>
        <v>1186</v>
      </c>
      <c r="AB2138" s="9">
        <f t="shared" si="300"/>
        <v>250</v>
      </c>
      <c r="AC2138" s="9">
        <f t="shared" si="301"/>
        <v>238</v>
      </c>
      <c r="AD2138" s="9">
        <f t="shared" si="302"/>
        <v>234</v>
      </c>
      <c r="AE2138" s="44">
        <f t="shared" si="303"/>
        <v>6.0601020819103174E-7</v>
      </c>
      <c r="AF2138" s="9">
        <f t="shared" si="304"/>
        <v>25</v>
      </c>
      <c r="AG2138" s="9">
        <f t="shared" si="297"/>
        <v>25</v>
      </c>
      <c r="AH2138" s="44">
        <f t="shared" si="305"/>
        <v>1.2230136758235383E-6</v>
      </c>
      <c r="AI2138">
        <f>AA2138/'Totals and Drop Down Lists'!W$6*Inputs!E$37</f>
        <v>1075.8685228797351</v>
      </c>
      <c r="AJ2138">
        <f>AB2138/'Totals and Drop Down Lists'!X$6*Inputs!F$37</f>
        <v>822.59679568922934</v>
      </c>
      <c r="AK2138">
        <f>AC2138/'Totals and Drop Down Lists'!Y$6*Inputs!G$37</f>
        <v>1568.9763931431744</v>
      </c>
      <c r="AL2138">
        <f>AD2138/'Totals and Drop Down Lists'!Z$6*Inputs!H$37</f>
        <v>1876.09529717857</v>
      </c>
      <c r="AM2138">
        <f>AE2138/'Totals and Drop Down Lists'!AA$6*Inputs!I$37</f>
        <v>75.441817128261732</v>
      </c>
      <c r="AN2138">
        <f>AF2138/'Totals and Drop Down Lists'!AB$6*Inputs!J$37</f>
        <v>498.9173285086186</v>
      </c>
      <c r="AO2138">
        <f>AG2138/'Totals and Drop Down Lists'!AC$6*Inputs!K$37</f>
        <v>465.58940447729049</v>
      </c>
      <c r="AP2138">
        <f>AH2138/'Totals and Drop Down Lists'!AD$6*Inputs!L$37</f>
        <v>287.81169709814878</v>
      </c>
      <c r="AQ2138">
        <f>IF(OR($D2138="51",$D2138="52",$D2138="61"),(AA2138/'Totals and Drop Down Lists'!W$4)*Inputs!E$38,0)</f>
        <v>0</v>
      </c>
      <c r="AR2138">
        <f>IF(OR($D2138="51",$D2138="52",$D2138="61"),(AB2138/'Totals and Drop Down Lists'!X$4)*Inputs!F$38,0)</f>
        <v>0</v>
      </c>
      <c r="AS2138">
        <f>IF(OR($D2138="51",$D2138="52",$D2138="61"),(AC2138/'Totals and Drop Down Lists'!Y$4)*Inputs!G$38,0)</f>
        <v>0</v>
      </c>
      <c r="AT2138">
        <f>IF(OR($D2138="51",$D2138="52",$D2138="61"),(AD2138/'Totals and Drop Down Lists'!Z$4)*Inputs!H$38,0)</f>
        <v>0</v>
      </c>
      <c r="AU2138">
        <f>IF(OR($D2138="51",$D2138="52",$D2138="61"),(AE2138/'Totals and Drop Down Lists'!AA$4)*Inputs!I$38,0)</f>
        <v>0</v>
      </c>
      <c r="AV2138">
        <f>IF(OR($D2138="51",$D2138="52",$D2138="61"),(AF2138/'Totals and Drop Down Lists'!AB$4)*Inputs!J$38,0)</f>
        <v>0</v>
      </c>
      <c r="AW2138">
        <f>IF(OR($D2138="51",$D2138="52",$D2138="61"),(AG2138/'Totals and Drop Down Lists'!AC$4)*Inputs!K$38,0)</f>
        <v>0</v>
      </c>
      <c r="AX2138">
        <f>IF(OR($D2138="51",$D2138="52",$D2138="61"),(AH2138/'Totals and Drop Down Lists'!AD$4)*Inputs!L$38,0)</f>
        <v>0</v>
      </c>
      <c r="AY2138">
        <f>IF(OR($D2138="51",$D2138="52",$D2138="61"),0,(AA2138/'Totals and Drop Down Lists'!W$5)*Inputs!E$39)</f>
        <v>0</v>
      </c>
      <c r="AZ2138">
        <f>IF(OR($D2138="51",$D2138="52",$D2138="61"),0,(AB2138/'Totals and Drop Down Lists'!X$5)*Inputs!F$39)</f>
        <v>0</v>
      </c>
      <c r="BA2138">
        <f>IF(OR($D2138="51",$D2138="52",$D2138="61"),0,(AC2138/'Totals and Drop Down Lists'!Y$5)*Inputs!G$39)</f>
        <v>0</v>
      </c>
      <c r="BB2138">
        <f>IF(OR($D2138="51",$D2138="52",$D2138="61"),0,(AD2138/'Totals and Drop Down Lists'!Z$5)*Inputs!H$39)</f>
        <v>0</v>
      </c>
      <c r="BC2138">
        <f>IF(OR($D2138="51",$D2138="52",$D2138="61"),0,(AE2138/'Totals and Drop Down Lists'!AA$5)*Inputs!I$39)</f>
        <v>0</v>
      </c>
      <c r="BD2138">
        <f>IF(OR($D2138="51",$D2138="52",$D2138="61"),0,(AF2138/'Totals and Drop Down Lists'!AB$5)*Inputs!J$39)</f>
        <v>0</v>
      </c>
      <c r="BE2138">
        <f>IF(OR($D2138="51",$D2138="52",$D2138="61"),0,(AG2138/'Totals and Drop Down Lists'!AC$5)*Inputs!K$39)</f>
        <v>0</v>
      </c>
      <c r="BF2138">
        <f>IF(OR($D2138="51",$D2138="52",$D2138="61"),0,(AH2138/'Totals and Drop Down Lists'!AD$5)*Inputs!L$39)</f>
        <v>0</v>
      </c>
      <c r="BG2138" s="10">
        <f t="shared" si="298"/>
        <v>6671.2972561030292</v>
      </c>
    </row>
    <row r="2139" spans="1:59">
      <c r="A2139" s="1" t="s">
        <v>7550</v>
      </c>
      <c r="B2139" s="1" t="s">
        <v>3620</v>
      </c>
      <c r="C2139" s="1" t="s">
        <v>3690</v>
      </c>
      <c r="D2139" s="1" t="s">
        <v>25</v>
      </c>
      <c r="E2139" s="1" t="s">
        <v>3691</v>
      </c>
      <c r="F2139" s="2">
        <v>40423</v>
      </c>
      <c r="G2139" s="2">
        <v>231</v>
      </c>
      <c r="H2139" s="2">
        <v>46</v>
      </c>
      <c r="I2139" s="2">
        <v>6753</v>
      </c>
      <c r="J2139" s="2">
        <v>16848</v>
      </c>
      <c r="K2139" s="2">
        <v>4567</v>
      </c>
      <c r="L2139" s="2">
        <v>104</v>
      </c>
      <c r="M2139" s="2">
        <v>44</v>
      </c>
      <c r="N2139" s="2">
        <v>6</v>
      </c>
      <c r="O2139" s="2">
        <v>115</v>
      </c>
      <c r="P2139" s="2">
        <v>59</v>
      </c>
      <c r="Q2139" s="2">
        <v>1</v>
      </c>
      <c r="R2139" s="2">
        <v>1942</v>
      </c>
      <c r="S2139" s="2">
        <v>2900300</v>
      </c>
      <c r="T2139" s="2">
        <v>126846900</v>
      </c>
      <c r="U2139" s="2">
        <v>392</v>
      </c>
      <c r="V2139" s="2">
        <v>233</v>
      </c>
      <c r="W2139" s="2">
        <v>19</v>
      </c>
      <c r="X2139" s="2">
        <v>969</v>
      </c>
      <c r="Y2139" s="2">
        <v>139</v>
      </c>
      <c r="Z2139" s="2">
        <v>619</v>
      </c>
      <c r="AA2139" s="9">
        <f t="shared" si="299"/>
        <v>40423</v>
      </c>
      <c r="AB2139" s="9">
        <f t="shared" si="300"/>
        <v>6476</v>
      </c>
      <c r="AC2139" s="9">
        <f t="shared" si="301"/>
        <v>2271</v>
      </c>
      <c r="AD2139" s="9">
        <f t="shared" si="302"/>
        <v>1942</v>
      </c>
      <c r="AE2139" s="44">
        <f t="shared" si="303"/>
        <v>8.6458850136391288E-5</v>
      </c>
      <c r="AF2139" s="9">
        <f t="shared" si="304"/>
        <v>717</v>
      </c>
      <c r="AG2139" s="9">
        <f t="shared" si="297"/>
        <v>758</v>
      </c>
      <c r="AH2139" s="44">
        <f t="shared" si="305"/>
        <v>7.6454481914183875E-5</v>
      </c>
      <c r="AI2139">
        <f>AA2139/'Totals and Drop Down Lists'!W$6*Inputs!E$37</f>
        <v>36669.336678218831</v>
      </c>
      <c r="AJ2139">
        <f>AB2139/'Totals and Drop Down Lists'!X$6*Inputs!F$37</f>
        <v>21308.547395533798</v>
      </c>
      <c r="AK2139">
        <f>AC2139/'Totals and Drop Down Lists'!Y$6*Inputs!G$37</f>
        <v>14971.199112723316</v>
      </c>
      <c r="AL2139">
        <f>AD2139/'Totals and Drop Down Lists'!Z$6*Inputs!H$37</f>
        <v>15569.987466328132</v>
      </c>
      <c r="AM2139">
        <f>AE2139/'Totals and Drop Down Lists'!AA$6*Inputs!I$37</f>
        <v>10763.206086213824</v>
      </c>
      <c r="AN2139">
        <f>AF2139/'Totals and Drop Down Lists'!AB$6*Inputs!J$37</f>
        <v>14308.94898162718</v>
      </c>
      <c r="AO2139">
        <f>AG2139/'Totals and Drop Down Lists'!AC$6*Inputs!K$37</f>
        <v>14116.670743751449</v>
      </c>
      <c r="AP2139">
        <f>AH2139/'Totals and Drop Down Lists'!AD$6*Inputs!L$37</f>
        <v>17992.026275310342</v>
      </c>
      <c r="AQ2139">
        <f>IF(OR($D2139="51",$D2139="52",$D2139="61"),(AA2139/'Totals and Drop Down Lists'!W$4)*Inputs!E$38,0)</f>
        <v>0</v>
      </c>
      <c r="AR2139">
        <f>IF(OR($D2139="51",$D2139="52",$D2139="61"),(AB2139/'Totals and Drop Down Lists'!X$4)*Inputs!F$38,0)</f>
        <v>0</v>
      </c>
      <c r="AS2139">
        <f>IF(OR($D2139="51",$D2139="52",$D2139="61"),(AC2139/'Totals and Drop Down Lists'!Y$4)*Inputs!G$38,0)</f>
        <v>0</v>
      </c>
      <c r="AT2139">
        <f>IF(OR($D2139="51",$D2139="52",$D2139="61"),(AD2139/'Totals and Drop Down Lists'!Z$4)*Inputs!H$38,0)</f>
        <v>0</v>
      </c>
      <c r="AU2139">
        <f>IF(OR($D2139="51",$D2139="52",$D2139="61"),(AE2139/'Totals and Drop Down Lists'!AA$4)*Inputs!I$38,0)</f>
        <v>0</v>
      </c>
      <c r="AV2139">
        <f>IF(OR($D2139="51",$D2139="52",$D2139="61"),(AF2139/'Totals and Drop Down Lists'!AB$4)*Inputs!J$38,0)</f>
        <v>0</v>
      </c>
      <c r="AW2139">
        <f>IF(OR($D2139="51",$D2139="52",$D2139="61"),(AG2139/'Totals and Drop Down Lists'!AC$4)*Inputs!K$38,0)</f>
        <v>0</v>
      </c>
      <c r="AX2139">
        <f>IF(OR($D2139="51",$D2139="52",$D2139="61"),(AH2139/'Totals and Drop Down Lists'!AD$4)*Inputs!L$38,0)</f>
        <v>0</v>
      </c>
      <c r="AY2139">
        <f>IF(OR($D2139="51",$D2139="52",$D2139="61"),0,(AA2139/'Totals and Drop Down Lists'!W$5)*Inputs!E$39)</f>
        <v>0</v>
      </c>
      <c r="AZ2139">
        <f>IF(OR($D2139="51",$D2139="52",$D2139="61"),0,(AB2139/'Totals and Drop Down Lists'!X$5)*Inputs!F$39)</f>
        <v>0</v>
      </c>
      <c r="BA2139">
        <f>IF(OR($D2139="51",$D2139="52",$D2139="61"),0,(AC2139/'Totals and Drop Down Lists'!Y$5)*Inputs!G$39)</f>
        <v>0</v>
      </c>
      <c r="BB2139">
        <f>IF(OR($D2139="51",$D2139="52",$D2139="61"),0,(AD2139/'Totals and Drop Down Lists'!Z$5)*Inputs!H$39)</f>
        <v>0</v>
      </c>
      <c r="BC2139">
        <f>IF(OR($D2139="51",$D2139="52",$D2139="61"),0,(AE2139/'Totals and Drop Down Lists'!AA$5)*Inputs!I$39)</f>
        <v>0</v>
      </c>
      <c r="BD2139">
        <f>IF(OR($D2139="51",$D2139="52",$D2139="61"),0,(AF2139/'Totals and Drop Down Lists'!AB$5)*Inputs!J$39)</f>
        <v>0</v>
      </c>
      <c r="BE2139">
        <f>IF(OR($D2139="51",$D2139="52",$D2139="61"),0,(AG2139/'Totals and Drop Down Lists'!AC$5)*Inputs!K$39)</f>
        <v>0</v>
      </c>
      <c r="BF2139">
        <f>IF(OR($D2139="51",$D2139="52",$D2139="61"),0,(AH2139/'Totals and Drop Down Lists'!AD$5)*Inputs!L$39)</f>
        <v>0</v>
      </c>
      <c r="BG2139" s="10">
        <f t="shared" si="298"/>
        <v>145699.9227397069</v>
      </c>
    </row>
    <row r="2140" spans="1:59">
      <c r="A2140" s="1" t="s">
        <v>7550</v>
      </c>
      <c r="B2140" s="1" t="s">
        <v>3620</v>
      </c>
      <c r="C2140" s="1" t="s">
        <v>966</v>
      </c>
      <c r="D2140" s="1" t="s">
        <v>25</v>
      </c>
      <c r="E2140" s="1" t="s">
        <v>3692</v>
      </c>
      <c r="F2140" s="2">
        <v>10318</v>
      </c>
      <c r="G2140" s="2">
        <v>31</v>
      </c>
      <c r="H2140" s="2">
        <v>0</v>
      </c>
      <c r="I2140" s="2">
        <v>1459</v>
      </c>
      <c r="J2140" s="2">
        <v>4270</v>
      </c>
      <c r="K2140" s="2">
        <v>1321</v>
      </c>
      <c r="L2140" s="2">
        <v>19</v>
      </c>
      <c r="M2140" s="2">
        <v>2</v>
      </c>
      <c r="N2140" s="2">
        <v>0</v>
      </c>
      <c r="O2140" s="2">
        <v>25</v>
      </c>
      <c r="P2140" s="2">
        <v>0</v>
      </c>
      <c r="Q2140" s="2">
        <v>0</v>
      </c>
      <c r="R2140" s="2">
        <v>842</v>
      </c>
      <c r="S2140" s="4">
        <v>779100</v>
      </c>
      <c r="T2140" s="2">
        <v>56608700</v>
      </c>
      <c r="U2140" s="2">
        <v>59</v>
      </c>
      <c r="V2140" s="2">
        <v>167</v>
      </c>
      <c r="W2140" s="2">
        <v>15</v>
      </c>
      <c r="X2140" s="2">
        <v>317</v>
      </c>
      <c r="Y2140" s="2">
        <v>44</v>
      </c>
      <c r="Z2140" s="2">
        <v>148</v>
      </c>
      <c r="AA2140" s="9">
        <f t="shared" si="299"/>
        <v>10318</v>
      </c>
      <c r="AB2140" s="9">
        <f t="shared" si="300"/>
        <v>1428</v>
      </c>
      <c r="AC2140" s="9">
        <f t="shared" si="301"/>
        <v>888</v>
      </c>
      <c r="AD2140" s="9">
        <f t="shared" si="302"/>
        <v>842</v>
      </c>
      <c r="AE2140" s="44">
        <f t="shared" si="303"/>
        <v>2.8541286571020338E-5</v>
      </c>
      <c r="AF2140" s="9">
        <f t="shared" si="304"/>
        <v>135</v>
      </c>
      <c r="AG2140" s="9">
        <f t="shared" si="297"/>
        <v>192</v>
      </c>
      <c r="AH2140" s="44">
        <f t="shared" si="305"/>
        <v>2.2101780302674157E-5</v>
      </c>
      <c r="AI2140">
        <f>AA2140/'Totals and Drop Down Lists'!W$6*Inputs!E$37</f>
        <v>9359.8747209722678</v>
      </c>
      <c r="AJ2140">
        <f>AB2140/'Totals and Drop Down Lists'!X$6*Inputs!F$37</f>
        <v>4698.6728969768783</v>
      </c>
      <c r="AK2140">
        <f>AC2140/'Totals and Drop Down Lists'!Y$6*Inputs!G$37</f>
        <v>5853.9959542484821</v>
      </c>
      <c r="AL2140">
        <f>AD2140/'Totals and Drop Down Lists'!Z$6*Inputs!H$37</f>
        <v>6750.7360693348546</v>
      </c>
      <c r="AM2140">
        <f>AE2140/'Totals and Drop Down Lists'!AA$6*Inputs!I$37</f>
        <v>3553.086223619317</v>
      </c>
      <c r="AN2140">
        <f>AF2140/'Totals and Drop Down Lists'!AB$6*Inputs!J$37</f>
        <v>2694.1535739465403</v>
      </c>
      <c r="AO2140">
        <f>AG2140/'Totals and Drop Down Lists'!AC$6*Inputs!K$37</f>
        <v>3575.7266263855909</v>
      </c>
      <c r="AP2140">
        <f>AH2140/'Totals and Drop Down Lists'!AD$6*Inputs!L$37</f>
        <v>5201.2099484657765</v>
      </c>
      <c r="AQ2140">
        <f>IF(OR($D2140="51",$D2140="52",$D2140="61"),(AA2140/'Totals and Drop Down Lists'!W$4)*Inputs!E$38,0)</f>
        <v>0</v>
      </c>
      <c r="AR2140">
        <f>IF(OR($D2140="51",$D2140="52",$D2140="61"),(AB2140/'Totals and Drop Down Lists'!X$4)*Inputs!F$38,0)</f>
        <v>0</v>
      </c>
      <c r="AS2140">
        <f>IF(OR($D2140="51",$D2140="52",$D2140="61"),(AC2140/'Totals and Drop Down Lists'!Y$4)*Inputs!G$38,0)</f>
        <v>0</v>
      </c>
      <c r="AT2140">
        <f>IF(OR($D2140="51",$D2140="52",$D2140="61"),(AD2140/'Totals and Drop Down Lists'!Z$4)*Inputs!H$38,0)</f>
        <v>0</v>
      </c>
      <c r="AU2140">
        <f>IF(OR($D2140="51",$D2140="52",$D2140="61"),(AE2140/'Totals and Drop Down Lists'!AA$4)*Inputs!I$38,0)</f>
        <v>0</v>
      </c>
      <c r="AV2140">
        <f>IF(OR($D2140="51",$D2140="52",$D2140="61"),(AF2140/'Totals and Drop Down Lists'!AB$4)*Inputs!J$38,0)</f>
        <v>0</v>
      </c>
      <c r="AW2140">
        <f>IF(OR($D2140="51",$D2140="52",$D2140="61"),(AG2140/'Totals and Drop Down Lists'!AC$4)*Inputs!K$38,0)</f>
        <v>0</v>
      </c>
      <c r="AX2140">
        <f>IF(OR($D2140="51",$D2140="52",$D2140="61"),(AH2140/'Totals and Drop Down Lists'!AD$4)*Inputs!L$38,0)</f>
        <v>0</v>
      </c>
      <c r="AY2140">
        <f>IF(OR($D2140="51",$D2140="52",$D2140="61"),0,(AA2140/'Totals and Drop Down Lists'!W$5)*Inputs!E$39)</f>
        <v>0</v>
      </c>
      <c r="AZ2140">
        <f>IF(OR($D2140="51",$D2140="52",$D2140="61"),0,(AB2140/'Totals and Drop Down Lists'!X$5)*Inputs!F$39)</f>
        <v>0</v>
      </c>
      <c r="BA2140">
        <f>IF(OR($D2140="51",$D2140="52",$D2140="61"),0,(AC2140/'Totals and Drop Down Lists'!Y$5)*Inputs!G$39)</f>
        <v>0</v>
      </c>
      <c r="BB2140">
        <f>IF(OR($D2140="51",$D2140="52",$D2140="61"),0,(AD2140/'Totals and Drop Down Lists'!Z$5)*Inputs!H$39)</f>
        <v>0</v>
      </c>
      <c r="BC2140">
        <f>IF(OR($D2140="51",$D2140="52",$D2140="61"),0,(AE2140/'Totals and Drop Down Lists'!AA$5)*Inputs!I$39)</f>
        <v>0</v>
      </c>
      <c r="BD2140">
        <f>IF(OR($D2140="51",$D2140="52",$D2140="61"),0,(AF2140/'Totals and Drop Down Lists'!AB$5)*Inputs!J$39)</f>
        <v>0</v>
      </c>
      <c r="BE2140">
        <f>IF(OR($D2140="51",$D2140="52",$D2140="61"),0,(AG2140/'Totals and Drop Down Lists'!AC$5)*Inputs!K$39)</f>
        <v>0</v>
      </c>
      <c r="BF2140">
        <f>IF(OR($D2140="51",$D2140="52",$D2140="61"),0,(AH2140/'Totals and Drop Down Lists'!AD$5)*Inputs!L$39)</f>
        <v>0</v>
      </c>
      <c r="BG2140" s="10">
        <f t="shared" si="298"/>
        <v>41687.456013949712</v>
      </c>
    </row>
    <row r="2141" spans="1:59">
      <c r="A2141" s="1" t="s">
        <v>7550</v>
      </c>
      <c r="B2141" s="1" t="s">
        <v>3620</v>
      </c>
      <c r="C2141" s="1" t="s">
        <v>3693</v>
      </c>
      <c r="D2141" s="1" t="s">
        <v>25</v>
      </c>
      <c r="E2141" s="1" t="s">
        <v>3694</v>
      </c>
      <c r="F2141" s="2">
        <v>10665</v>
      </c>
      <c r="G2141" s="2">
        <v>30</v>
      </c>
      <c r="H2141" s="2">
        <v>0</v>
      </c>
      <c r="I2141" s="2">
        <v>2787</v>
      </c>
      <c r="J2141" s="2">
        <v>3264</v>
      </c>
      <c r="K2141" s="2">
        <v>1343</v>
      </c>
      <c r="L2141" s="2">
        <v>20</v>
      </c>
      <c r="M2141" s="2">
        <v>7</v>
      </c>
      <c r="N2141" s="2">
        <v>0</v>
      </c>
      <c r="O2141" s="2">
        <v>63</v>
      </c>
      <c r="P2141" s="2">
        <v>46</v>
      </c>
      <c r="Q2141" s="2">
        <v>0</v>
      </c>
      <c r="R2141" s="2">
        <v>511</v>
      </c>
      <c r="S2141" s="2">
        <v>534900</v>
      </c>
      <c r="T2141" s="2">
        <v>44612100</v>
      </c>
      <c r="U2141" s="2">
        <v>98</v>
      </c>
      <c r="V2141" s="2">
        <v>230</v>
      </c>
      <c r="W2141" s="2">
        <v>63</v>
      </c>
      <c r="X2141" s="2">
        <v>340</v>
      </c>
      <c r="Y2141" s="2">
        <v>75</v>
      </c>
      <c r="Z2141" s="2">
        <v>114</v>
      </c>
      <c r="AA2141" s="9">
        <f t="shared" si="299"/>
        <v>10665</v>
      </c>
      <c r="AB2141" s="9">
        <f t="shared" si="300"/>
        <v>2757</v>
      </c>
      <c r="AC2141" s="9">
        <f t="shared" si="301"/>
        <v>647</v>
      </c>
      <c r="AD2141" s="9">
        <f t="shared" si="302"/>
        <v>511</v>
      </c>
      <c r="AE2141" s="44">
        <f t="shared" si="303"/>
        <v>3.8592033329673188E-5</v>
      </c>
      <c r="AF2141" s="9">
        <f t="shared" si="304"/>
        <v>47</v>
      </c>
      <c r="AG2141" s="9">
        <f t="shared" si="297"/>
        <v>189</v>
      </c>
      <c r="AH2141" s="44">
        <f t="shared" si="305"/>
        <v>2.8936017144091121E-5</v>
      </c>
      <c r="AI2141">
        <f>AA2141/'Totals and Drop Down Lists'!W$6*Inputs!E$37</f>
        <v>9674.6524422532675</v>
      </c>
      <c r="AJ2141">
        <f>AB2141/'Totals and Drop Down Lists'!X$6*Inputs!F$37</f>
        <v>9071.5974628608219</v>
      </c>
      <c r="AK2141">
        <f>AC2141/'Totals and Drop Down Lists'!Y$6*Inputs!G$37</f>
        <v>4265.2425477463603</v>
      </c>
      <c r="AL2141">
        <f>AD2141/'Totals and Drop Down Lists'!Z$6*Inputs!H$37</f>
        <v>4096.9431489668777</v>
      </c>
      <c r="AM2141">
        <f>AE2141/'Totals and Drop Down Lists'!AA$6*Inputs!I$37</f>
        <v>4804.2971582208284</v>
      </c>
      <c r="AN2141">
        <f>AF2141/'Totals and Drop Down Lists'!AB$6*Inputs!J$37</f>
        <v>937.96457759620284</v>
      </c>
      <c r="AO2141">
        <f>AG2141/'Totals and Drop Down Lists'!AC$6*Inputs!K$37</f>
        <v>3519.8558978483156</v>
      </c>
      <c r="AP2141">
        <f>AH2141/'Totals and Drop Down Lists'!AD$6*Inputs!L$37</f>
        <v>6809.5102827808551</v>
      </c>
      <c r="AQ2141">
        <f>IF(OR($D2141="51",$D2141="52",$D2141="61"),(AA2141/'Totals and Drop Down Lists'!W$4)*Inputs!E$38,0)</f>
        <v>0</v>
      </c>
      <c r="AR2141">
        <f>IF(OR($D2141="51",$D2141="52",$D2141="61"),(AB2141/'Totals and Drop Down Lists'!X$4)*Inputs!F$38,0)</f>
        <v>0</v>
      </c>
      <c r="AS2141">
        <f>IF(OR($D2141="51",$D2141="52",$D2141="61"),(AC2141/'Totals and Drop Down Lists'!Y$4)*Inputs!G$38,0)</f>
        <v>0</v>
      </c>
      <c r="AT2141">
        <f>IF(OR($D2141="51",$D2141="52",$D2141="61"),(AD2141/'Totals and Drop Down Lists'!Z$4)*Inputs!H$38,0)</f>
        <v>0</v>
      </c>
      <c r="AU2141">
        <f>IF(OR($D2141="51",$D2141="52",$D2141="61"),(AE2141/'Totals and Drop Down Lists'!AA$4)*Inputs!I$38,0)</f>
        <v>0</v>
      </c>
      <c r="AV2141">
        <f>IF(OR($D2141="51",$D2141="52",$D2141="61"),(AF2141/'Totals and Drop Down Lists'!AB$4)*Inputs!J$38,0)</f>
        <v>0</v>
      </c>
      <c r="AW2141">
        <f>IF(OR($D2141="51",$D2141="52",$D2141="61"),(AG2141/'Totals and Drop Down Lists'!AC$4)*Inputs!K$38,0)</f>
        <v>0</v>
      </c>
      <c r="AX2141">
        <f>IF(OR($D2141="51",$D2141="52",$D2141="61"),(AH2141/'Totals and Drop Down Lists'!AD$4)*Inputs!L$38,0)</f>
        <v>0</v>
      </c>
      <c r="AY2141">
        <f>IF(OR($D2141="51",$D2141="52",$D2141="61"),0,(AA2141/'Totals and Drop Down Lists'!W$5)*Inputs!E$39)</f>
        <v>0</v>
      </c>
      <c r="AZ2141">
        <f>IF(OR($D2141="51",$D2141="52",$D2141="61"),0,(AB2141/'Totals and Drop Down Lists'!X$5)*Inputs!F$39)</f>
        <v>0</v>
      </c>
      <c r="BA2141">
        <f>IF(OR($D2141="51",$D2141="52",$D2141="61"),0,(AC2141/'Totals and Drop Down Lists'!Y$5)*Inputs!G$39)</f>
        <v>0</v>
      </c>
      <c r="BB2141">
        <f>IF(OR($D2141="51",$D2141="52",$D2141="61"),0,(AD2141/'Totals and Drop Down Lists'!Z$5)*Inputs!H$39)</f>
        <v>0</v>
      </c>
      <c r="BC2141">
        <f>IF(OR($D2141="51",$D2141="52",$D2141="61"),0,(AE2141/'Totals and Drop Down Lists'!AA$5)*Inputs!I$39)</f>
        <v>0</v>
      </c>
      <c r="BD2141">
        <f>IF(OR($D2141="51",$D2141="52",$D2141="61"),0,(AF2141/'Totals and Drop Down Lists'!AB$5)*Inputs!J$39)</f>
        <v>0</v>
      </c>
      <c r="BE2141">
        <f>IF(OR($D2141="51",$D2141="52",$D2141="61"),0,(AG2141/'Totals and Drop Down Lists'!AC$5)*Inputs!K$39)</f>
        <v>0</v>
      </c>
      <c r="BF2141">
        <f>IF(OR($D2141="51",$D2141="52",$D2141="61"),0,(AH2141/'Totals and Drop Down Lists'!AD$5)*Inputs!L$39)</f>
        <v>0</v>
      </c>
      <c r="BG2141" s="10">
        <f t="shared" si="298"/>
        <v>43180.063518273528</v>
      </c>
    </row>
    <row r="2142" spans="1:59">
      <c r="A2142" s="1" t="s">
        <v>7550</v>
      </c>
      <c r="B2142" s="1" t="s">
        <v>3620</v>
      </c>
      <c r="C2142" s="1" t="s">
        <v>3695</v>
      </c>
      <c r="D2142" s="1" t="s">
        <v>25</v>
      </c>
      <c r="E2142" s="1" t="s">
        <v>3696</v>
      </c>
      <c r="F2142" s="2">
        <v>9310</v>
      </c>
      <c r="G2142" s="2">
        <v>81</v>
      </c>
      <c r="H2142" s="2">
        <v>0</v>
      </c>
      <c r="I2142" s="2">
        <v>1584</v>
      </c>
      <c r="J2142" s="2">
        <v>3268</v>
      </c>
      <c r="K2142" s="2">
        <v>1031</v>
      </c>
      <c r="L2142" s="2">
        <v>60</v>
      </c>
      <c r="M2142" s="2">
        <v>20</v>
      </c>
      <c r="N2142" s="2">
        <v>0</v>
      </c>
      <c r="O2142" s="2">
        <v>38</v>
      </c>
      <c r="P2142" s="2">
        <v>18</v>
      </c>
      <c r="Q2142" s="2">
        <v>2</v>
      </c>
      <c r="R2142" s="2">
        <v>567</v>
      </c>
      <c r="S2142" s="2">
        <v>421400</v>
      </c>
      <c r="T2142" s="2">
        <v>45727700</v>
      </c>
      <c r="U2142" s="2">
        <v>137</v>
      </c>
      <c r="V2142" s="2">
        <v>128</v>
      </c>
      <c r="W2142" s="2">
        <v>83</v>
      </c>
      <c r="X2142" s="2">
        <v>194</v>
      </c>
      <c r="Y2142" s="2">
        <v>14</v>
      </c>
      <c r="Z2142" s="2">
        <v>53</v>
      </c>
      <c r="AA2142" s="9">
        <f t="shared" si="299"/>
        <v>9310</v>
      </c>
      <c r="AB2142" s="9">
        <f t="shared" si="300"/>
        <v>1503</v>
      </c>
      <c r="AC2142" s="9">
        <f t="shared" si="301"/>
        <v>705</v>
      </c>
      <c r="AD2142" s="9">
        <f t="shared" si="302"/>
        <v>567</v>
      </c>
      <c r="AE2142" s="44">
        <f t="shared" si="303"/>
        <v>2.2715958607459059E-5</v>
      </c>
      <c r="AF2142" s="9">
        <f t="shared" si="304"/>
        <v>0</v>
      </c>
      <c r="AG2142" s="9">
        <f t="shared" si="297"/>
        <v>67</v>
      </c>
      <c r="AH2142" s="44">
        <f t="shared" si="305"/>
        <v>7.8650684458664369E-6</v>
      </c>
      <c r="AI2142">
        <f>AA2142/'Totals and Drop Down Lists'!W$6*Inputs!E$37</f>
        <v>8445.4771905652069</v>
      </c>
      <c r="AJ2142">
        <f>AB2142/'Totals and Drop Down Lists'!X$6*Inputs!F$37</f>
        <v>4945.4519356836472</v>
      </c>
      <c r="AK2142">
        <f>AC2142/'Totals and Drop Down Lists'!Y$6*Inputs!G$37</f>
        <v>4647.5981393526799</v>
      </c>
      <c r="AL2142">
        <f>AD2142/'Totals and Drop Down Lists'!Z$6*Inputs!H$37</f>
        <v>4545.9232200865354</v>
      </c>
      <c r="AM2142">
        <f>AE2142/'Totals and Drop Down Lists'!AA$6*Inputs!I$37</f>
        <v>2827.8949298109378</v>
      </c>
      <c r="AN2142">
        <f>AF2142/'Totals and Drop Down Lists'!AB$6*Inputs!J$37</f>
        <v>0</v>
      </c>
      <c r="AO2142">
        <f>AG2142/'Totals and Drop Down Lists'!AC$6*Inputs!K$37</f>
        <v>1247.7796039991385</v>
      </c>
      <c r="AP2142">
        <f>AH2142/'Totals and Drop Down Lists'!AD$6*Inputs!L$37</f>
        <v>1850.8858420357758</v>
      </c>
      <c r="AQ2142">
        <f>IF(OR($D2142="51",$D2142="52",$D2142="61"),(AA2142/'Totals and Drop Down Lists'!W$4)*Inputs!E$38,0)</f>
        <v>0</v>
      </c>
      <c r="AR2142">
        <f>IF(OR($D2142="51",$D2142="52",$D2142="61"),(AB2142/'Totals and Drop Down Lists'!X$4)*Inputs!F$38,0)</f>
        <v>0</v>
      </c>
      <c r="AS2142">
        <f>IF(OR($D2142="51",$D2142="52",$D2142="61"),(AC2142/'Totals and Drop Down Lists'!Y$4)*Inputs!G$38,0)</f>
        <v>0</v>
      </c>
      <c r="AT2142">
        <f>IF(OR($D2142="51",$D2142="52",$D2142="61"),(AD2142/'Totals and Drop Down Lists'!Z$4)*Inputs!H$38,0)</f>
        <v>0</v>
      </c>
      <c r="AU2142">
        <f>IF(OR($D2142="51",$D2142="52",$D2142="61"),(AE2142/'Totals and Drop Down Lists'!AA$4)*Inputs!I$38,0)</f>
        <v>0</v>
      </c>
      <c r="AV2142">
        <f>IF(OR($D2142="51",$D2142="52",$D2142="61"),(AF2142/'Totals and Drop Down Lists'!AB$4)*Inputs!J$38,0)</f>
        <v>0</v>
      </c>
      <c r="AW2142">
        <f>IF(OR($D2142="51",$D2142="52",$D2142="61"),(AG2142/'Totals and Drop Down Lists'!AC$4)*Inputs!K$38,0)</f>
        <v>0</v>
      </c>
      <c r="AX2142">
        <f>IF(OR($D2142="51",$D2142="52",$D2142="61"),(AH2142/'Totals and Drop Down Lists'!AD$4)*Inputs!L$38,0)</f>
        <v>0</v>
      </c>
      <c r="AY2142">
        <f>IF(OR($D2142="51",$D2142="52",$D2142="61"),0,(AA2142/'Totals and Drop Down Lists'!W$5)*Inputs!E$39)</f>
        <v>0</v>
      </c>
      <c r="AZ2142">
        <f>IF(OR($D2142="51",$D2142="52",$D2142="61"),0,(AB2142/'Totals and Drop Down Lists'!X$5)*Inputs!F$39)</f>
        <v>0</v>
      </c>
      <c r="BA2142">
        <f>IF(OR($D2142="51",$D2142="52",$D2142="61"),0,(AC2142/'Totals and Drop Down Lists'!Y$5)*Inputs!G$39)</f>
        <v>0</v>
      </c>
      <c r="BB2142">
        <f>IF(OR($D2142="51",$D2142="52",$D2142="61"),0,(AD2142/'Totals and Drop Down Lists'!Z$5)*Inputs!H$39)</f>
        <v>0</v>
      </c>
      <c r="BC2142">
        <f>IF(OR($D2142="51",$D2142="52",$D2142="61"),0,(AE2142/'Totals and Drop Down Lists'!AA$5)*Inputs!I$39)</f>
        <v>0</v>
      </c>
      <c r="BD2142">
        <f>IF(OR($D2142="51",$D2142="52",$D2142="61"),0,(AF2142/'Totals and Drop Down Lists'!AB$5)*Inputs!J$39)</f>
        <v>0</v>
      </c>
      <c r="BE2142">
        <f>IF(OR($D2142="51",$D2142="52",$D2142="61"),0,(AG2142/'Totals and Drop Down Lists'!AC$5)*Inputs!K$39)</f>
        <v>0</v>
      </c>
      <c r="BF2142">
        <f>IF(OR($D2142="51",$D2142="52",$D2142="61"),0,(AH2142/'Totals and Drop Down Lists'!AD$5)*Inputs!L$39)</f>
        <v>0</v>
      </c>
      <c r="BG2142" s="10">
        <f t="shared" si="298"/>
        <v>28511.010861533923</v>
      </c>
    </row>
    <row r="2143" spans="1:59">
      <c r="A2143" s="1" t="s">
        <v>7550</v>
      </c>
      <c r="B2143" s="1" t="s">
        <v>3620</v>
      </c>
      <c r="C2143" s="1" t="s">
        <v>3697</v>
      </c>
      <c r="D2143" s="1" t="s">
        <v>25</v>
      </c>
      <c r="E2143" s="1" t="s">
        <v>3698</v>
      </c>
      <c r="F2143" s="2">
        <v>11400</v>
      </c>
      <c r="G2143" s="2">
        <v>119</v>
      </c>
      <c r="H2143" s="2">
        <v>0</v>
      </c>
      <c r="I2143" s="2">
        <v>2465</v>
      </c>
      <c r="J2143" s="2">
        <v>5149</v>
      </c>
      <c r="K2143" s="2">
        <v>1207</v>
      </c>
      <c r="L2143" s="2">
        <v>88</v>
      </c>
      <c r="M2143" s="2">
        <v>3</v>
      </c>
      <c r="N2143" s="2">
        <v>8</v>
      </c>
      <c r="O2143" s="2">
        <v>35</v>
      </c>
      <c r="P2143" s="2">
        <v>17</v>
      </c>
      <c r="Q2143" s="2">
        <v>0</v>
      </c>
      <c r="R2143" s="2">
        <v>854</v>
      </c>
      <c r="S2143" s="2">
        <v>629900</v>
      </c>
      <c r="T2143" s="2">
        <v>39629100</v>
      </c>
      <c r="U2143" s="2">
        <v>58</v>
      </c>
      <c r="V2143" s="2">
        <v>107</v>
      </c>
      <c r="W2143" s="2">
        <v>40</v>
      </c>
      <c r="X2143" s="2">
        <v>297</v>
      </c>
      <c r="Y2143" s="2">
        <v>62</v>
      </c>
      <c r="Z2143" s="2">
        <v>145</v>
      </c>
      <c r="AA2143" s="9">
        <f t="shared" si="299"/>
        <v>11400</v>
      </c>
      <c r="AB2143" s="9">
        <f t="shared" si="300"/>
        <v>2346</v>
      </c>
      <c r="AC2143" s="9">
        <f t="shared" si="301"/>
        <v>1005</v>
      </c>
      <c r="AD2143" s="9">
        <f t="shared" si="302"/>
        <v>854</v>
      </c>
      <c r="AE2143" s="44">
        <f t="shared" si="303"/>
        <v>1.976002247924762E-5</v>
      </c>
      <c r="AF2143" s="9">
        <f t="shared" si="304"/>
        <v>150</v>
      </c>
      <c r="AG2143" s="9">
        <f t="shared" si="297"/>
        <v>207</v>
      </c>
      <c r="AH2143" s="44">
        <f t="shared" si="305"/>
        <v>1.8055345778609473E-5</v>
      </c>
      <c r="AI2143">
        <f>AA2143/'Totals and Drop Down Lists'!W$6*Inputs!E$37</f>
        <v>10341.400641508415</v>
      </c>
      <c r="AJ2143">
        <f>AB2143/'Totals and Drop Down Lists'!X$6*Inputs!F$37</f>
        <v>7719.2483307477287</v>
      </c>
      <c r="AK2143">
        <f>AC2143/'Totals and Drop Down Lists'!Y$6*Inputs!G$37</f>
        <v>6625.2994752474387</v>
      </c>
      <c r="AL2143">
        <f>AD2143/'Totals and Drop Down Lists'!Z$6*Inputs!H$37</f>
        <v>6846.9460845747817</v>
      </c>
      <c r="AM2143">
        <f>AE2143/'Totals and Drop Down Lists'!AA$6*Inputs!I$37</f>
        <v>2459.9123615089648</v>
      </c>
      <c r="AN2143">
        <f>AF2143/'Totals and Drop Down Lists'!AB$6*Inputs!J$37</f>
        <v>2993.5039710517117</v>
      </c>
      <c r="AO2143">
        <f>AG2143/'Totals and Drop Down Lists'!AC$6*Inputs!K$37</f>
        <v>3855.0802690719652</v>
      </c>
      <c r="AP2143">
        <f>AH2143/'Totals and Drop Down Lists'!AD$6*Inputs!L$37</f>
        <v>4248.9628799418824</v>
      </c>
      <c r="AQ2143">
        <f>IF(OR($D2143="51",$D2143="52",$D2143="61"),(AA2143/'Totals and Drop Down Lists'!W$4)*Inputs!E$38,0)</f>
        <v>0</v>
      </c>
      <c r="AR2143">
        <f>IF(OR($D2143="51",$D2143="52",$D2143="61"),(AB2143/'Totals and Drop Down Lists'!X$4)*Inputs!F$38,0)</f>
        <v>0</v>
      </c>
      <c r="AS2143">
        <f>IF(OR($D2143="51",$D2143="52",$D2143="61"),(AC2143/'Totals and Drop Down Lists'!Y$4)*Inputs!G$38,0)</f>
        <v>0</v>
      </c>
      <c r="AT2143">
        <f>IF(OR($D2143="51",$D2143="52",$D2143="61"),(AD2143/'Totals and Drop Down Lists'!Z$4)*Inputs!H$38,0)</f>
        <v>0</v>
      </c>
      <c r="AU2143">
        <f>IF(OR($D2143="51",$D2143="52",$D2143="61"),(AE2143/'Totals and Drop Down Lists'!AA$4)*Inputs!I$38,0)</f>
        <v>0</v>
      </c>
      <c r="AV2143">
        <f>IF(OR($D2143="51",$D2143="52",$D2143="61"),(AF2143/'Totals and Drop Down Lists'!AB$4)*Inputs!J$38,0)</f>
        <v>0</v>
      </c>
      <c r="AW2143">
        <f>IF(OR($D2143="51",$D2143="52",$D2143="61"),(AG2143/'Totals and Drop Down Lists'!AC$4)*Inputs!K$38,0)</f>
        <v>0</v>
      </c>
      <c r="AX2143">
        <f>IF(OR($D2143="51",$D2143="52",$D2143="61"),(AH2143/'Totals and Drop Down Lists'!AD$4)*Inputs!L$38,0)</f>
        <v>0</v>
      </c>
      <c r="AY2143">
        <f>IF(OR($D2143="51",$D2143="52",$D2143="61"),0,(AA2143/'Totals and Drop Down Lists'!W$5)*Inputs!E$39)</f>
        <v>0</v>
      </c>
      <c r="AZ2143">
        <f>IF(OR($D2143="51",$D2143="52",$D2143="61"),0,(AB2143/'Totals and Drop Down Lists'!X$5)*Inputs!F$39)</f>
        <v>0</v>
      </c>
      <c r="BA2143">
        <f>IF(OR($D2143="51",$D2143="52",$D2143="61"),0,(AC2143/'Totals and Drop Down Lists'!Y$5)*Inputs!G$39)</f>
        <v>0</v>
      </c>
      <c r="BB2143">
        <f>IF(OR($D2143="51",$D2143="52",$D2143="61"),0,(AD2143/'Totals and Drop Down Lists'!Z$5)*Inputs!H$39)</f>
        <v>0</v>
      </c>
      <c r="BC2143">
        <f>IF(OR($D2143="51",$D2143="52",$D2143="61"),0,(AE2143/'Totals and Drop Down Lists'!AA$5)*Inputs!I$39)</f>
        <v>0</v>
      </c>
      <c r="BD2143">
        <f>IF(OR($D2143="51",$D2143="52",$D2143="61"),0,(AF2143/'Totals and Drop Down Lists'!AB$5)*Inputs!J$39)</f>
        <v>0</v>
      </c>
      <c r="BE2143">
        <f>IF(OR($D2143="51",$D2143="52",$D2143="61"),0,(AG2143/'Totals and Drop Down Lists'!AC$5)*Inputs!K$39)</f>
        <v>0</v>
      </c>
      <c r="BF2143">
        <f>IF(OR($D2143="51",$D2143="52",$D2143="61"),0,(AH2143/'Totals and Drop Down Lists'!AD$5)*Inputs!L$39)</f>
        <v>0</v>
      </c>
      <c r="BG2143" s="10">
        <f t="shared" si="298"/>
        <v>45090.35401365289</v>
      </c>
    </row>
    <row r="2144" spans="1:59">
      <c r="A2144" s="1" t="s">
        <v>7550</v>
      </c>
      <c r="B2144" s="1" t="s">
        <v>3620</v>
      </c>
      <c r="C2144" s="1" t="s">
        <v>2630</v>
      </c>
      <c r="D2144" s="1" t="s">
        <v>25</v>
      </c>
      <c r="E2144" s="1" t="s">
        <v>3699</v>
      </c>
      <c r="F2144" s="2">
        <v>3473</v>
      </c>
      <c r="G2144" s="2">
        <v>14</v>
      </c>
      <c r="H2144" s="2">
        <v>13</v>
      </c>
      <c r="I2144" s="2">
        <v>399</v>
      </c>
      <c r="J2144" s="2">
        <v>1612</v>
      </c>
      <c r="K2144" s="2">
        <v>412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480</v>
      </c>
      <c r="S2144" s="2">
        <v>183200</v>
      </c>
      <c r="T2144" s="2">
        <v>17415300</v>
      </c>
      <c r="U2144" s="2">
        <v>61</v>
      </c>
      <c r="V2144" s="2">
        <v>27</v>
      </c>
      <c r="W2144" s="2">
        <v>8</v>
      </c>
      <c r="X2144" s="2">
        <v>38</v>
      </c>
      <c r="Y2144" s="2">
        <v>8</v>
      </c>
      <c r="Z2144" s="2">
        <v>4</v>
      </c>
      <c r="AA2144" s="9">
        <f t="shared" si="299"/>
        <v>3473</v>
      </c>
      <c r="AB2144" s="9">
        <f t="shared" si="300"/>
        <v>372</v>
      </c>
      <c r="AC2144" s="9">
        <f t="shared" si="301"/>
        <v>480</v>
      </c>
      <c r="AD2144" s="9">
        <f t="shared" si="302"/>
        <v>480</v>
      </c>
      <c r="AE2144" s="44">
        <f t="shared" si="303"/>
        <v>7.3540263313184278E-6</v>
      </c>
      <c r="AF2144" s="9">
        <f t="shared" si="304"/>
        <v>3</v>
      </c>
      <c r="AG2144" s="9">
        <f t="shared" si="297"/>
        <v>12</v>
      </c>
      <c r="AH2144" s="44">
        <f t="shared" si="305"/>
        <v>1.1412072207919128E-6</v>
      </c>
      <c r="AI2144">
        <f>AA2144/'Totals and Drop Down Lists'!W$6*Inputs!E$37</f>
        <v>3150.4986340314672</v>
      </c>
      <c r="AJ2144">
        <f>AB2144/'Totals and Drop Down Lists'!X$6*Inputs!F$37</f>
        <v>1224.0240319855734</v>
      </c>
      <c r="AK2144">
        <f>AC2144/'Totals and Drop Down Lists'!Y$6*Inputs!G$37</f>
        <v>3164.3221374316122</v>
      </c>
      <c r="AL2144">
        <f>AD2144/'Totals and Drop Down Lists'!Z$6*Inputs!H$37</f>
        <v>3848.4006095970667</v>
      </c>
      <c r="AM2144">
        <f>AE2144/'Totals and Drop Down Lists'!AA$6*Inputs!I$37</f>
        <v>915.49796050441648</v>
      </c>
      <c r="AN2144">
        <f>AF2144/'Totals and Drop Down Lists'!AB$6*Inputs!J$37</f>
        <v>59.87007942103422</v>
      </c>
      <c r="AO2144">
        <f>AG2144/'Totals and Drop Down Lists'!AC$6*Inputs!K$37</f>
        <v>223.48291414909943</v>
      </c>
      <c r="AP2144">
        <f>AH2144/'Totals and Drop Down Lists'!AD$6*Inputs!L$37</f>
        <v>268.56019147587426</v>
      </c>
      <c r="AQ2144">
        <f>IF(OR($D2144="51",$D2144="52",$D2144="61"),(AA2144/'Totals and Drop Down Lists'!W$4)*Inputs!E$38,0)</f>
        <v>0</v>
      </c>
      <c r="AR2144">
        <f>IF(OR($D2144="51",$D2144="52",$D2144="61"),(AB2144/'Totals and Drop Down Lists'!X$4)*Inputs!F$38,0)</f>
        <v>0</v>
      </c>
      <c r="AS2144">
        <f>IF(OR($D2144="51",$D2144="52",$D2144="61"),(AC2144/'Totals and Drop Down Lists'!Y$4)*Inputs!G$38,0)</f>
        <v>0</v>
      </c>
      <c r="AT2144">
        <f>IF(OR($D2144="51",$D2144="52",$D2144="61"),(AD2144/'Totals and Drop Down Lists'!Z$4)*Inputs!H$38,0)</f>
        <v>0</v>
      </c>
      <c r="AU2144">
        <f>IF(OR($D2144="51",$D2144="52",$D2144="61"),(AE2144/'Totals and Drop Down Lists'!AA$4)*Inputs!I$38,0)</f>
        <v>0</v>
      </c>
      <c r="AV2144">
        <f>IF(OR($D2144="51",$D2144="52",$D2144="61"),(AF2144/'Totals and Drop Down Lists'!AB$4)*Inputs!J$38,0)</f>
        <v>0</v>
      </c>
      <c r="AW2144">
        <f>IF(OR($D2144="51",$D2144="52",$D2144="61"),(AG2144/'Totals and Drop Down Lists'!AC$4)*Inputs!K$38,0)</f>
        <v>0</v>
      </c>
      <c r="AX2144">
        <f>IF(OR($D2144="51",$D2144="52",$D2144="61"),(AH2144/'Totals and Drop Down Lists'!AD$4)*Inputs!L$38,0)</f>
        <v>0</v>
      </c>
      <c r="AY2144">
        <f>IF(OR($D2144="51",$D2144="52",$D2144="61"),0,(AA2144/'Totals and Drop Down Lists'!W$5)*Inputs!E$39)</f>
        <v>0</v>
      </c>
      <c r="AZ2144">
        <f>IF(OR($D2144="51",$D2144="52",$D2144="61"),0,(AB2144/'Totals and Drop Down Lists'!X$5)*Inputs!F$39)</f>
        <v>0</v>
      </c>
      <c r="BA2144">
        <f>IF(OR($D2144="51",$D2144="52",$D2144="61"),0,(AC2144/'Totals and Drop Down Lists'!Y$5)*Inputs!G$39)</f>
        <v>0</v>
      </c>
      <c r="BB2144">
        <f>IF(OR($D2144="51",$D2144="52",$D2144="61"),0,(AD2144/'Totals and Drop Down Lists'!Z$5)*Inputs!H$39)</f>
        <v>0</v>
      </c>
      <c r="BC2144">
        <f>IF(OR($D2144="51",$D2144="52",$D2144="61"),0,(AE2144/'Totals and Drop Down Lists'!AA$5)*Inputs!I$39)</f>
        <v>0</v>
      </c>
      <c r="BD2144">
        <f>IF(OR($D2144="51",$D2144="52",$D2144="61"),0,(AF2144/'Totals and Drop Down Lists'!AB$5)*Inputs!J$39)</f>
        <v>0</v>
      </c>
      <c r="BE2144">
        <f>IF(OR($D2144="51",$D2144="52",$D2144="61"),0,(AG2144/'Totals and Drop Down Lists'!AC$5)*Inputs!K$39)</f>
        <v>0</v>
      </c>
      <c r="BF2144">
        <f>IF(OR($D2144="51",$D2144="52",$D2144="61"),0,(AH2144/'Totals and Drop Down Lists'!AD$5)*Inputs!L$39)</f>
        <v>0</v>
      </c>
      <c r="BG2144" s="10">
        <f t="shared" si="298"/>
        <v>12854.656558596145</v>
      </c>
    </row>
    <row r="2145" spans="1:59">
      <c r="A2145" s="1" t="s">
        <v>7550</v>
      </c>
      <c r="B2145" s="1" t="s">
        <v>3620</v>
      </c>
      <c r="C2145" s="1" t="s">
        <v>3700</v>
      </c>
      <c r="D2145" s="1" t="s">
        <v>25</v>
      </c>
      <c r="E2145" s="1" t="s">
        <v>3701</v>
      </c>
      <c r="F2145" s="2">
        <v>34322</v>
      </c>
      <c r="G2145" s="2">
        <v>685</v>
      </c>
      <c r="H2145" s="2">
        <v>34</v>
      </c>
      <c r="I2145" s="2">
        <v>6385</v>
      </c>
      <c r="J2145" s="2">
        <v>15042</v>
      </c>
      <c r="K2145" s="2">
        <v>5196</v>
      </c>
      <c r="L2145" s="2">
        <v>111</v>
      </c>
      <c r="M2145" s="2">
        <v>4</v>
      </c>
      <c r="N2145" s="2">
        <v>0</v>
      </c>
      <c r="O2145" s="2">
        <v>52</v>
      </c>
      <c r="P2145" s="2">
        <v>23</v>
      </c>
      <c r="Q2145" s="2">
        <v>0</v>
      </c>
      <c r="R2145" s="2">
        <v>6475</v>
      </c>
      <c r="S2145" s="2">
        <v>3120700</v>
      </c>
      <c r="T2145" s="2">
        <v>144100300</v>
      </c>
      <c r="U2145" s="2">
        <v>361</v>
      </c>
      <c r="V2145" s="2">
        <v>723</v>
      </c>
      <c r="W2145" s="2">
        <v>0</v>
      </c>
      <c r="X2145" s="2">
        <v>1743</v>
      </c>
      <c r="Y2145" s="2">
        <v>234</v>
      </c>
      <c r="Z2145" s="2">
        <v>915</v>
      </c>
      <c r="AA2145" s="9">
        <f t="shared" si="299"/>
        <v>34322</v>
      </c>
      <c r="AB2145" s="9">
        <f t="shared" si="300"/>
        <v>5666</v>
      </c>
      <c r="AC2145" s="9">
        <f t="shared" si="301"/>
        <v>6665</v>
      </c>
      <c r="AD2145" s="9">
        <f t="shared" si="302"/>
        <v>6475</v>
      </c>
      <c r="AE2145" s="44">
        <f t="shared" si="303"/>
        <v>1.2535119727047732E-4</v>
      </c>
      <c r="AF2145" s="9">
        <f t="shared" si="304"/>
        <v>1020</v>
      </c>
      <c r="AG2145" s="9">
        <f t="shared" si="297"/>
        <v>1149</v>
      </c>
      <c r="AH2145" s="44">
        <f t="shared" si="305"/>
        <v>1.4768441704669785E-4</v>
      </c>
      <c r="AI2145">
        <f>AA2145/'Totals and Drop Down Lists'!W$6*Inputs!E$37</f>
        <v>31134.873054197531</v>
      </c>
      <c r="AJ2145">
        <f>AB2145/'Totals and Drop Down Lists'!X$6*Inputs!F$37</f>
        <v>18643.333777500695</v>
      </c>
      <c r="AK2145">
        <f>AC2145/'Totals and Drop Down Lists'!Y$6*Inputs!G$37</f>
        <v>43937.931345795201</v>
      </c>
      <c r="AL2145">
        <f>AD2145/'Totals and Drop Down Lists'!Z$6*Inputs!H$37</f>
        <v>51913.320723210425</v>
      </c>
      <c r="AM2145">
        <f>AE2145/'Totals and Drop Down Lists'!AA$6*Inputs!I$37</f>
        <v>15604.88911484967</v>
      </c>
      <c r="AN2145">
        <f>AF2145/'Totals and Drop Down Lists'!AB$6*Inputs!J$37</f>
        <v>20355.827003151637</v>
      </c>
      <c r="AO2145">
        <f>AG2145/'Totals and Drop Down Lists'!AC$6*Inputs!K$37</f>
        <v>21398.489029776269</v>
      </c>
      <c r="AP2145">
        <f>AH2145/'Totals and Drop Down Lists'!AD$6*Inputs!L$37</f>
        <v>34754.560431664162</v>
      </c>
      <c r="AQ2145">
        <f>IF(OR($D2145="51",$D2145="52",$D2145="61"),(AA2145/'Totals and Drop Down Lists'!W$4)*Inputs!E$38,0)</f>
        <v>0</v>
      </c>
      <c r="AR2145">
        <f>IF(OR($D2145="51",$D2145="52",$D2145="61"),(AB2145/'Totals and Drop Down Lists'!X$4)*Inputs!F$38,0)</f>
        <v>0</v>
      </c>
      <c r="AS2145">
        <f>IF(OR($D2145="51",$D2145="52",$D2145="61"),(AC2145/'Totals and Drop Down Lists'!Y$4)*Inputs!G$38,0)</f>
        <v>0</v>
      </c>
      <c r="AT2145">
        <f>IF(OR($D2145="51",$D2145="52",$D2145="61"),(AD2145/'Totals and Drop Down Lists'!Z$4)*Inputs!H$38,0)</f>
        <v>0</v>
      </c>
      <c r="AU2145">
        <f>IF(OR($D2145="51",$D2145="52",$D2145="61"),(AE2145/'Totals and Drop Down Lists'!AA$4)*Inputs!I$38,0)</f>
        <v>0</v>
      </c>
      <c r="AV2145">
        <f>IF(OR($D2145="51",$D2145="52",$D2145="61"),(AF2145/'Totals and Drop Down Lists'!AB$4)*Inputs!J$38,0)</f>
        <v>0</v>
      </c>
      <c r="AW2145">
        <f>IF(OR($D2145="51",$D2145="52",$D2145="61"),(AG2145/'Totals and Drop Down Lists'!AC$4)*Inputs!K$38,0)</f>
        <v>0</v>
      </c>
      <c r="AX2145">
        <f>IF(OR($D2145="51",$D2145="52",$D2145="61"),(AH2145/'Totals and Drop Down Lists'!AD$4)*Inputs!L$38,0)</f>
        <v>0</v>
      </c>
      <c r="AY2145">
        <f>IF(OR($D2145="51",$D2145="52",$D2145="61"),0,(AA2145/'Totals and Drop Down Lists'!W$5)*Inputs!E$39)</f>
        <v>0</v>
      </c>
      <c r="AZ2145">
        <f>IF(OR($D2145="51",$D2145="52",$D2145="61"),0,(AB2145/'Totals and Drop Down Lists'!X$5)*Inputs!F$39)</f>
        <v>0</v>
      </c>
      <c r="BA2145">
        <f>IF(OR($D2145="51",$D2145="52",$D2145="61"),0,(AC2145/'Totals and Drop Down Lists'!Y$5)*Inputs!G$39)</f>
        <v>0</v>
      </c>
      <c r="BB2145">
        <f>IF(OR($D2145="51",$D2145="52",$D2145="61"),0,(AD2145/'Totals and Drop Down Lists'!Z$5)*Inputs!H$39)</f>
        <v>0</v>
      </c>
      <c r="BC2145">
        <f>IF(OR($D2145="51",$D2145="52",$D2145="61"),0,(AE2145/'Totals and Drop Down Lists'!AA$5)*Inputs!I$39)</f>
        <v>0</v>
      </c>
      <c r="BD2145">
        <f>IF(OR($D2145="51",$D2145="52",$D2145="61"),0,(AF2145/'Totals and Drop Down Lists'!AB$5)*Inputs!J$39)</f>
        <v>0</v>
      </c>
      <c r="BE2145">
        <f>IF(OR($D2145="51",$D2145="52",$D2145="61"),0,(AG2145/'Totals and Drop Down Lists'!AC$5)*Inputs!K$39)</f>
        <v>0</v>
      </c>
      <c r="BF2145">
        <f>IF(OR($D2145="51",$D2145="52",$D2145="61"),0,(AH2145/'Totals and Drop Down Lists'!AD$5)*Inputs!L$39)</f>
        <v>0</v>
      </c>
      <c r="BG2145" s="10">
        <f t="shared" si="298"/>
        <v>237743.22448014561</v>
      </c>
    </row>
    <row r="2146" spans="1:59">
      <c r="A2146" s="1" t="s">
        <v>7550</v>
      </c>
      <c r="B2146" s="1" t="s">
        <v>3620</v>
      </c>
      <c r="C2146" s="1" t="s">
        <v>3702</v>
      </c>
      <c r="D2146" s="1" t="s">
        <v>25</v>
      </c>
      <c r="E2146" s="1" t="s">
        <v>3703</v>
      </c>
      <c r="F2146" s="2">
        <v>9173</v>
      </c>
      <c r="G2146" s="2">
        <v>50</v>
      </c>
      <c r="H2146" s="2">
        <v>14</v>
      </c>
      <c r="I2146" s="2">
        <v>710</v>
      </c>
      <c r="J2146" s="2">
        <v>3757</v>
      </c>
      <c r="K2146" s="2">
        <v>755</v>
      </c>
      <c r="L2146" s="2">
        <v>50</v>
      </c>
      <c r="M2146" s="2">
        <v>6</v>
      </c>
      <c r="N2146" s="2">
        <v>0</v>
      </c>
      <c r="O2146" s="2">
        <v>32</v>
      </c>
      <c r="P2146" s="2">
        <v>7</v>
      </c>
      <c r="Q2146" s="2">
        <v>0</v>
      </c>
      <c r="R2146" s="2">
        <v>923</v>
      </c>
      <c r="S2146" s="2">
        <v>438300</v>
      </c>
      <c r="T2146" s="2">
        <v>36286900</v>
      </c>
      <c r="U2146" s="2">
        <v>30</v>
      </c>
      <c r="V2146" s="2">
        <v>34</v>
      </c>
      <c r="W2146" s="2">
        <v>29</v>
      </c>
      <c r="X2146" s="2">
        <v>111</v>
      </c>
      <c r="Y2146" s="2">
        <v>19</v>
      </c>
      <c r="Z2146" s="2">
        <v>67</v>
      </c>
      <c r="AA2146" s="9">
        <f t="shared" si="299"/>
        <v>9173</v>
      </c>
      <c r="AB2146" s="9">
        <f t="shared" si="300"/>
        <v>646</v>
      </c>
      <c r="AC2146" s="9">
        <f t="shared" si="301"/>
        <v>1018</v>
      </c>
      <c r="AD2146" s="9">
        <f t="shared" si="302"/>
        <v>923</v>
      </c>
      <c r="AE2146" s="44">
        <f t="shared" si="303"/>
        <v>1.0596159675486359E-5</v>
      </c>
      <c r="AF2146" s="9">
        <f t="shared" si="304"/>
        <v>48</v>
      </c>
      <c r="AG2146" s="9">
        <f t="shared" si="297"/>
        <v>86</v>
      </c>
      <c r="AH2146" s="44">
        <f t="shared" si="305"/>
        <v>6.4306562362867886E-6</v>
      </c>
      <c r="AI2146">
        <f>AA2146/'Totals and Drop Down Lists'!W$6*Inputs!E$37</f>
        <v>8321.1989547856756</v>
      </c>
      <c r="AJ2146">
        <f>AB2146/'Totals and Drop Down Lists'!X$6*Inputs!F$37</f>
        <v>2125.5901200609687</v>
      </c>
      <c r="AK2146">
        <f>AC2146/'Totals and Drop Down Lists'!Y$6*Inputs!G$37</f>
        <v>6710.9998664695449</v>
      </c>
      <c r="AL2146">
        <f>AD2146/'Totals and Drop Down Lists'!Z$6*Inputs!H$37</f>
        <v>7400.1536722043593</v>
      </c>
      <c r="AM2146">
        <f>AE2146/'Totals and Drop Down Lists'!AA$6*Inputs!I$37</f>
        <v>1319.109034295197</v>
      </c>
      <c r="AN2146">
        <f>AF2146/'Totals and Drop Down Lists'!AB$6*Inputs!J$37</f>
        <v>957.92127073654751</v>
      </c>
      <c r="AO2146">
        <f>AG2146/'Totals and Drop Down Lists'!AC$6*Inputs!K$37</f>
        <v>1601.6275514018794</v>
      </c>
      <c r="AP2146">
        <f>AH2146/'Totals and Drop Down Lists'!AD$6*Inputs!L$37</f>
        <v>1513.3257472155519</v>
      </c>
      <c r="AQ2146">
        <f>IF(OR($D2146="51",$D2146="52",$D2146="61"),(AA2146/'Totals and Drop Down Lists'!W$4)*Inputs!E$38,0)</f>
        <v>0</v>
      </c>
      <c r="AR2146">
        <f>IF(OR($D2146="51",$D2146="52",$D2146="61"),(AB2146/'Totals and Drop Down Lists'!X$4)*Inputs!F$38,0)</f>
        <v>0</v>
      </c>
      <c r="AS2146">
        <f>IF(OR($D2146="51",$D2146="52",$D2146="61"),(AC2146/'Totals and Drop Down Lists'!Y$4)*Inputs!G$38,0)</f>
        <v>0</v>
      </c>
      <c r="AT2146">
        <f>IF(OR($D2146="51",$D2146="52",$D2146="61"),(AD2146/'Totals and Drop Down Lists'!Z$4)*Inputs!H$38,0)</f>
        <v>0</v>
      </c>
      <c r="AU2146">
        <f>IF(OR($D2146="51",$D2146="52",$D2146="61"),(AE2146/'Totals and Drop Down Lists'!AA$4)*Inputs!I$38,0)</f>
        <v>0</v>
      </c>
      <c r="AV2146">
        <f>IF(OR($D2146="51",$D2146="52",$D2146="61"),(AF2146/'Totals and Drop Down Lists'!AB$4)*Inputs!J$38,0)</f>
        <v>0</v>
      </c>
      <c r="AW2146">
        <f>IF(OR($D2146="51",$D2146="52",$D2146="61"),(AG2146/'Totals and Drop Down Lists'!AC$4)*Inputs!K$38,0)</f>
        <v>0</v>
      </c>
      <c r="AX2146">
        <f>IF(OR($D2146="51",$D2146="52",$D2146="61"),(AH2146/'Totals and Drop Down Lists'!AD$4)*Inputs!L$38,0)</f>
        <v>0</v>
      </c>
      <c r="AY2146">
        <f>IF(OR($D2146="51",$D2146="52",$D2146="61"),0,(AA2146/'Totals and Drop Down Lists'!W$5)*Inputs!E$39)</f>
        <v>0</v>
      </c>
      <c r="AZ2146">
        <f>IF(OR($D2146="51",$D2146="52",$D2146="61"),0,(AB2146/'Totals and Drop Down Lists'!X$5)*Inputs!F$39)</f>
        <v>0</v>
      </c>
      <c r="BA2146">
        <f>IF(OR($D2146="51",$D2146="52",$D2146="61"),0,(AC2146/'Totals and Drop Down Lists'!Y$5)*Inputs!G$39)</f>
        <v>0</v>
      </c>
      <c r="BB2146">
        <f>IF(OR($D2146="51",$D2146="52",$D2146="61"),0,(AD2146/'Totals and Drop Down Lists'!Z$5)*Inputs!H$39)</f>
        <v>0</v>
      </c>
      <c r="BC2146">
        <f>IF(OR($D2146="51",$D2146="52",$D2146="61"),0,(AE2146/'Totals and Drop Down Lists'!AA$5)*Inputs!I$39)</f>
        <v>0</v>
      </c>
      <c r="BD2146">
        <f>IF(OR($D2146="51",$D2146="52",$D2146="61"),0,(AF2146/'Totals and Drop Down Lists'!AB$5)*Inputs!J$39)</f>
        <v>0</v>
      </c>
      <c r="BE2146">
        <f>IF(OR($D2146="51",$D2146="52",$D2146="61"),0,(AG2146/'Totals and Drop Down Lists'!AC$5)*Inputs!K$39)</f>
        <v>0</v>
      </c>
      <c r="BF2146">
        <f>IF(OR($D2146="51",$D2146="52",$D2146="61"),0,(AH2146/'Totals and Drop Down Lists'!AD$5)*Inputs!L$39)</f>
        <v>0</v>
      </c>
      <c r="BG2146" s="10">
        <f t="shared" si="298"/>
        <v>29949.926217169726</v>
      </c>
    </row>
    <row r="2147" spans="1:59">
      <c r="A2147" s="1" t="s">
        <v>7550</v>
      </c>
      <c r="B2147" s="1" t="s">
        <v>3620</v>
      </c>
      <c r="C2147" s="1" t="s">
        <v>3704</v>
      </c>
      <c r="D2147" s="1" t="s">
        <v>25</v>
      </c>
      <c r="E2147" s="1" t="s">
        <v>3705</v>
      </c>
      <c r="F2147" s="2">
        <v>3640</v>
      </c>
      <c r="G2147" s="2">
        <v>0</v>
      </c>
      <c r="H2147" s="2">
        <v>0</v>
      </c>
      <c r="I2147" s="2">
        <v>488</v>
      </c>
      <c r="J2147" s="2">
        <v>1304</v>
      </c>
      <c r="K2147" s="2">
        <v>352</v>
      </c>
      <c r="L2147" s="2">
        <v>0</v>
      </c>
      <c r="M2147" s="2">
        <v>0</v>
      </c>
      <c r="N2147" s="2">
        <v>0</v>
      </c>
      <c r="O2147" s="2">
        <v>14</v>
      </c>
      <c r="P2147" s="2">
        <v>3</v>
      </c>
      <c r="Q2147" s="2">
        <v>0</v>
      </c>
      <c r="R2147" s="2">
        <v>557</v>
      </c>
      <c r="S2147" s="2">
        <v>114100</v>
      </c>
      <c r="T2147" s="2">
        <v>13800700</v>
      </c>
      <c r="U2147" s="2">
        <v>27</v>
      </c>
      <c r="V2147" s="2">
        <v>19</v>
      </c>
      <c r="W2147" s="2">
        <v>0</v>
      </c>
      <c r="X2147" s="2">
        <v>29</v>
      </c>
      <c r="Y2147" s="2">
        <v>10</v>
      </c>
      <c r="Z2147" s="2">
        <v>15</v>
      </c>
      <c r="AA2147" s="9">
        <f t="shared" si="299"/>
        <v>3640</v>
      </c>
      <c r="AB2147" s="9">
        <f t="shared" si="300"/>
        <v>488</v>
      </c>
      <c r="AC2147" s="9">
        <f t="shared" si="301"/>
        <v>574</v>
      </c>
      <c r="AD2147" s="9">
        <f t="shared" si="302"/>
        <v>557</v>
      </c>
      <c r="AE2147" s="44">
        <f t="shared" si="303"/>
        <v>6.6359563629043851E-6</v>
      </c>
      <c r="AF2147" s="9">
        <f t="shared" si="304"/>
        <v>10</v>
      </c>
      <c r="AG2147" s="9">
        <f t="shared" si="297"/>
        <v>25</v>
      </c>
      <c r="AH2147" s="44">
        <f t="shared" si="305"/>
        <v>2.5110546636540542E-6</v>
      </c>
      <c r="AI2147">
        <f>AA2147/'Totals and Drop Down Lists'!W$6*Inputs!E$37</f>
        <v>3301.9910820254941</v>
      </c>
      <c r="AJ2147">
        <f>AB2147/'Totals and Drop Down Lists'!X$6*Inputs!F$37</f>
        <v>1605.7089451853758</v>
      </c>
      <c r="AK2147">
        <f>AC2147/'Totals and Drop Down Lists'!Y$6*Inputs!G$37</f>
        <v>3784.0018893453034</v>
      </c>
      <c r="AL2147">
        <f>AD2147/'Totals and Drop Down Lists'!Z$6*Inputs!H$37</f>
        <v>4465.7482073865958</v>
      </c>
      <c r="AM2147">
        <f>AE2147/'Totals and Drop Down Lists'!AA$6*Inputs!I$37</f>
        <v>826.10589662467385</v>
      </c>
      <c r="AN2147">
        <f>AF2147/'Totals and Drop Down Lists'!AB$6*Inputs!J$37</f>
        <v>199.56693140344743</v>
      </c>
      <c r="AO2147">
        <f>AG2147/'Totals and Drop Down Lists'!AC$6*Inputs!K$37</f>
        <v>465.58940447729049</v>
      </c>
      <c r="AP2147">
        <f>AH2147/'Totals and Drop Down Lists'!AD$6*Inputs!L$37</f>
        <v>590.92626561664906</v>
      </c>
      <c r="AQ2147">
        <f>IF(OR($D2147="51",$D2147="52",$D2147="61"),(AA2147/'Totals and Drop Down Lists'!W$4)*Inputs!E$38,0)</f>
        <v>0</v>
      </c>
      <c r="AR2147">
        <f>IF(OR($D2147="51",$D2147="52",$D2147="61"),(AB2147/'Totals and Drop Down Lists'!X$4)*Inputs!F$38,0)</f>
        <v>0</v>
      </c>
      <c r="AS2147">
        <f>IF(OR($D2147="51",$D2147="52",$D2147="61"),(AC2147/'Totals and Drop Down Lists'!Y$4)*Inputs!G$38,0)</f>
        <v>0</v>
      </c>
      <c r="AT2147">
        <f>IF(OR($D2147="51",$D2147="52",$D2147="61"),(AD2147/'Totals and Drop Down Lists'!Z$4)*Inputs!H$38,0)</f>
        <v>0</v>
      </c>
      <c r="AU2147">
        <f>IF(OR($D2147="51",$D2147="52",$D2147="61"),(AE2147/'Totals and Drop Down Lists'!AA$4)*Inputs!I$38,0)</f>
        <v>0</v>
      </c>
      <c r="AV2147">
        <f>IF(OR($D2147="51",$D2147="52",$D2147="61"),(AF2147/'Totals and Drop Down Lists'!AB$4)*Inputs!J$38,0)</f>
        <v>0</v>
      </c>
      <c r="AW2147">
        <f>IF(OR($D2147="51",$D2147="52",$D2147="61"),(AG2147/'Totals and Drop Down Lists'!AC$4)*Inputs!K$38,0)</f>
        <v>0</v>
      </c>
      <c r="AX2147">
        <f>IF(OR($D2147="51",$D2147="52",$D2147="61"),(AH2147/'Totals and Drop Down Lists'!AD$4)*Inputs!L$38,0)</f>
        <v>0</v>
      </c>
      <c r="AY2147">
        <f>IF(OR($D2147="51",$D2147="52",$D2147="61"),0,(AA2147/'Totals and Drop Down Lists'!W$5)*Inputs!E$39)</f>
        <v>0</v>
      </c>
      <c r="AZ2147">
        <f>IF(OR($D2147="51",$D2147="52",$D2147="61"),0,(AB2147/'Totals and Drop Down Lists'!X$5)*Inputs!F$39)</f>
        <v>0</v>
      </c>
      <c r="BA2147">
        <f>IF(OR($D2147="51",$D2147="52",$D2147="61"),0,(AC2147/'Totals and Drop Down Lists'!Y$5)*Inputs!G$39)</f>
        <v>0</v>
      </c>
      <c r="BB2147">
        <f>IF(OR($D2147="51",$D2147="52",$D2147="61"),0,(AD2147/'Totals and Drop Down Lists'!Z$5)*Inputs!H$39)</f>
        <v>0</v>
      </c>
      <c r="BC2147">
        <f>IF(OR($D2147="51",$D2147="52",$D2147="61"),0,(AE2147/'Totals and Drop Down Lists'!AA$5)*Inputs!I$39)</f>
        <v>0</v>
      </c>
      <c r="BD2147">
        <f>IF(OR($D2147="51",$D2147="52",$D2147="61"),0,(AF2147/'Totals and Drop Down Lists'!AB$5)*Inputs!J$39)</f>
        <v>0</v>
      </c>
      <c r="BE2147">
        <f>IF(OR($D2147="51",$D2147="52",$D2147="61"),0,(AG2147/'Totals and Drop Down Lists'!AC$5)*Inputs!K$39)</f>
        <v>0</v>
      </c>
      <c r="BF2147">
        <f>IF(OR($D2147="51",$D2147="52",$D2147="61"),0,(AH2147/'Totals and Drop Down Lists'!AD$5)*Inputs!L$39)</f>
        <v>0</v>
      </c>
      <c r="BG2147" s="10">
        <f t="shared" si="298"/>
        <v>15239.638622064829</v>
      </c>
    </row>
    <row r="2148" spans="1:59">
      <c r="A2148" s="1" t="s">
        <v>7550</v>
      </c>
      <c r="B2148" s="1" t="s">
        <v>3620</v>
      </c>
      <c r="C2148" s="1" t="s">
        <v>2054</v>
      </c>
      <c r="D2148" s="1" t="s">
        <v>25</v>
      </c>
      <c r="E2148" s="1" t="s">
        <v>3706</v>
      </c>
      <c r="F2148" s="2">
        <v>6063</v>
      </c>
      <c r="G2148" s="2">
        <v>58</v>
      </c>
      <c r="H2148" s="2">
        <v>0</v>
      </c>
      <c r="I2148" s="2">
        <v>899</v>
      </c>
      <c r="J2148" s="2">
        <v>2303</v>
      </c>
      <c r="K2148" s="2">
        <v>554</v>
      </c>
      <c r="L2148" s="2">
        <v>12</v>
      </c>
      <c r="M2148" s="2">
        <v>0</v>
      </c>
      <c r="N2148" s="2">
        <v>0</v>
      </c>
      <c r="O2148" s="2">
        <v>23</v>
      </c>
      <c r="P2148" s="2">
        <v>13</v>
      </c>
      <c r="Q2148" s="2">
        <v>6</v>
      </c>
      <c r="R2148" s="2">
        <v>638</v>
      </c>
      <c r="S2148" s="2">
        <v>264200</v>
      </c>
      <c r="T2148" s="2">
        <v>19390200</v>
      </c>
      <c r="U2148" s="2">
        <v>39</v>
      </c>
      <c r="V2148" s="2">
        <v>54</v>
      </c>
      <c r="W2148" s="2">
        <v>29</v>
      </c>
      <c r="X2148" s="2">
        <v>151</v>
      </c>
      <c r="Y2148" s="2">
        <v>35</v>
      </c>
      <c r="Z2148" s="2">
        <v>51</v>
      </c>
      <c r="AA2148" s="9">
        <f t="shared" si="299"/>
        <v>6063</v>
      </c>
      <c r="AB2148" s="9">
        <f t="shared" si="300"/>
        <v>841</v>
      </c>
      <c r="AC2148" s="9">
        <f t="shared" si="301"/>
        <v>692</v>
      </c>
      <c r="AD2148" s="9">
        <f t="shared" si="302"/>
        <v>638</v>
      </c>
      <c r="AE2148" s="44">
        <f t="shared" si="303"/>
        <v>9.3072499545143203E-6</v>
      </c>
      <c r="AF2148" s="9">
        <f t="shared" si="304"/>
        <v>68</v>
      </c>
      <c r="AG2148" s="9">
        <f t="shared" si="297"/>
        <v>86</v>
      </c>
      <c r="AH2148" s="44">
        <f t="shared" si="305"/>
        <v>7.6977776846037983E-6</v>
      </c>
      <c r="AI2148">
        <f>AA2148/'Totals and Drop Down Lists'!W$6*Inputs!E$37</f>
        <v>5499.9922885496071</v>
      </c>
      <c r="AJ2148">
        <f>AB2148/'Totals and Drop Down Lists'!X$6*Inputs!F$37</f>
        <v>2767.2156206985678</v>
      </c>
      <c r="AK2148">
        <f>AC2148/'Totals and Drop Down Lists'!Y$6*Inputs!G$37</f>
        <v>4561.8977481305747</v>
      </c>
      <c r="AL2148">
        <f>AD2148/'Totals and Drop Down Lists'!Z$6*Inputs!H$37</f>
        <v>5115.1658102561014</v>
      </c>
      <c r="AM2148">
        <f>AE2148/'Totals and Drop Down Lists'!AA$6*Inputs!I$37</f>
        <v>1158.6535004607581</v>
      </c>
      <c r="AN2148">
        <f>AF2148/'Totals and Drop Down Lists'!AB$6*Inputs!J$37</f>
        <v>1357.0551335434425</v>
      </c>
      <c r="AO2148">
        <f>AG2148/'Totals and Drop Down Lists'!AC$6*Inputs!K$37</f>
        <v>1601.6275514018794</v>
      </c>
      <c r="AP2148">
        <f>AH2148/'Totals and Drop Down Lists'!AD$6*Inputs!L$37</f>
        <v>1811.5173224029763</v>
      </c>
      <c r="AQ2148">
        <f>IF(OR($D2148="51",$D2148="52",$D2148="61"),(AA2148/'Totals and Drop Down Lists'!W$4)*Inputs!E$38,0)</f>
        <v>0</v>
      </c>
      <c r="AR2148">
        <f>IF(OR($D2148="51",$D2148="52",$D2148="61"),(AB2148/'Totals and Drop Down Lists'!X$4)*Inputs!F$38,0)</f>
        <v>0</v>
      </c>
      <c r="AS2148">
        <f>IF(OR($D2148="51",$D2148="52",$D2148="61"),(AC2148/'Totals and Drop Down Lists'!Y$4)*Inputs!G$38,0)</f>
        <v>0</v>
      </c>
      <c r="AT2148">
        <f>IF(OR($D2148="51",$D2148="52",$D2148="61"),(AD2148/'Totals and Drop Down Lists'!Z$4)*Inputs!H$38,0)</f>
        <v>0</v>
      </c>
      <c r="AU2148">
        <f>IF(OR($D2148="51",$D2148="52",$D2148="61"),(AE2148/'Totals and Drop Down Lists'!AA$4)*Inputs!I$38,0)</f>
        <v>0</v>
      </c>
      <c r="AV2148">
        <f>IF(OR($D2148="51",$D2148="52",$D2148="61"),(AF2148/'Totals and Drop Down Lists'!AB$4)*Inputs!J$38,0)</f>
        <v>0</v>
      </c>
      <c r="AW2148">
        <f>IF(OR($D2148="51",$D2148="52",$D2148="61"),(AG2148/'Totals and Drop Down Lists'!AC$4)*Inputs!K$38,0)</f>
        <v>0</v>
      </c>
      <c r="AX2148">
        <f>IF(OR($D2148="51",$D2148="52",$D2148="61"),(AH2148/'Totals and Drop Down Lists'!AD$4)*Inputs!L$38,0)</f>
        <v>0</v>
      </c>
      <c r="AY2148">
        <f>IF(OR($D2148="51",$D2148="52",$D2148="61"),0,(AA2148/'Totals and Drop Down Lists'!W$5)*Inputs!E$39)</f>
        <v>0</v>
      </c>
      <c r="AZ2148">
        <f>IF(OR($D2148="51",$D2148="52",$D2148="61"),0,(AB2148/'Totals and Drop Down Lists'!X$5)*Inputs!F$39)</f>
        <v>0</v>
      </c>
      <c r="BA2148">
        <f>IF(OR($D2148="51",$D2148="52",$D2148="61"),0,(AC2148/'Totals and Drop Down Lists'!Y$5)*Inputs!G$39)</f>
        <v>0</v>
      </c>
      <c r="BB2148">
        <f>IF(OR($D2148="51",$D2148="52",$D2148="61"),0,(AD2148/'Totals and Drop Down Lists'!Z$5)*Inputs!H$39)</f>
        <v>0</v>
      </c>
      <c r="BC2148">
        <f>IF(OR($D2148="51",$D2148="52",$D2148="61"),0,(AE2148/'Totals and Drop Down Lists'!AA$5)*Inputs!I$39)</f>
        <v>0</v>
      </c>
      <c r="BD2148">
        <f>IF(OR($D2148="51",$D2148="52",$D2148="61"),0,(AF2148/'Totals and Drop Down Lists'!AB$5)*Inputs!J$39)</f>
        <v>0</v>
      </c>
      <c r="BE2148">
        <f>IF(OR($D2148="51",$D2148="52",$D2148="61"),0,(AG2148/'Totals and Drop Down Lists'!AC$5)*Inputs!K$39)</f>
        <v>0</v>
      </c>
      <c r="BF2148">
        <f>IF(OR($D2148="51",$D2148="52",$D2148="61"),0,(AH2148/'Totals and Drop Down Lists'!AD$5)*Inputs!L$39)</f>
        <v>0</v>
      </c>
      <c r="BG2148" s="10">
        <f t="shared" si="298"/>
        <v>23873.124975443905</v>
      </c>
    </row>
    <row r="2149" spans="1:59">
      <c r="A2149" s="1" t="s">
        <v>7550</v>
      </c>
      <c r="B2149" s="1" t="s">
        <v>3620</v>
      </c>
      <c r="C2149" s="1" t="s">
        <v>3707</v>
      </c>
      <c r="D2149" s="1" t="s">
        <v>25</v>
      </c>
      <c r="E2149" s="1" t="s">
        <v>3708</v>
      </c>
      <c r="F2149" s="2">
        <v>5224</v>
      </c>
      <c r="G2149" s="2">
        <v>17</v>
      </c>
      <c r="H2149" s="2">
        <v>0</v>
      </c>
      <c r="I2149" s="2">
        <v>728</v>
      </c>
      <c r="J2149" s="2">
        <v>1927</v>
      </c>
      <c r="K2149" s="2">
        <v>704</v>
      </c>
      <c r="L2149" s="2">
        <v>11</v>
      </c>
      <c r="M2149" s="2">
        <v>0</v>
      </c>
      <c r="N2149" s="2">
        <v>10</v>
      </c>
      <c r="O2149" s="2">
        <v>0</v>
      </c>
      <c r="P2149" s="2">
        <v>7</v>
      </c>
      <c r="Q2149" s="2">
        <v>0</v>
      </c>
      <c r="R2149" s="2">
        <v>448</v>
      </c>
      <c r="S2149" s="2">
        <v>360500</v>
      </c>
      <c r="T2149" s="2">
        <v>26214500</v>
      </c>
      <c r="U2149" s="2">
        <v>60</v>
      </c>
      <c r="V2149" s="2">
        <v>75</v>
      </c>
      <c r="W2149" s="2">
        <v>0</v>
      </c>
      <c r="X2149" s="2">
        <v>163</v>
      </c>
      <c r="Y2149" s="2">
        <v>30</v>
      </c>
      <c r="Z2149" s="2">
        <v>67</v>
      </c>
      <c r="AA2149" s="9">
        <f t="shared" si="299"/>
        <v>5224</v>
      </c>
      <c r="AB2149" s="9">
        <f t="shared" si="300"/>
        <v>711</v>
      </c>
      <c r="AC2149" s="9">
        <f t="shared" si="301"/>
        <v>476</v>
      </c>
      <c r="AD2149" s="9">
        <f t="shared" si="302"/>
        <v>448</v>
      </c>
      <c r="AE2149" s="44">
        <f t="shared" si="303"/>
        <v>1.7962194285889607E-5</v>
      </c>
      <c r="AF2149" s="9">
        <f t="shared" si="304"/>
        <v>88</v>
      </c>
      <c r="AG2149" s="9">
        <f t="shared" si="297"/>
        <v>97</v>
      </c>
      <c r="AH2149" s="44">
        <f t="shared" si="305"/>
        <v>1.3186021060561451E-5</v>
      </c>
      <c r="AI2149">
        <f>AA2149/'Totals and Drop Down Lists'!W$6*Inputs!E$37</f>
        <v>4738.9014869508746</v>
      </c>
      <c r="AJ2149">
        <f>AB2149/'Totals and Drop Down Lists'!X$6*Inputs!F$37</f>
        <v>2339.4652869401684</v>
      </c>
      <c r="AK2149">
        <f>AC2149/'Totals and Drop Down Lists'!Y$6*Inputs!G$37</f>
        <v>3137.9527862863488</v>
      </c>
      <c r="AL2149">
        <f>AD2149/'Totals and Drop Down Lists'!Z$6*Inputs!H$37</f>
        <v>3591.8405689572619</v>
      </c>
      <c r="AM2149">
        <f>AE2149/'Totals and Drop Down Lists'!AA$6*Inputs!I$37</f>
        <v>2236.1018976618052</v>
      </c>
      <c r="AN2149">
        <f>AF2149/'Totals and Drop Down Lists'!AB$6*Inputs!J$37</f>
        <v>1756.1889963503372</v>
      </c>
      <c r="AO2149">
        <f>AG2149/'Totals and Drop Down Lists'!AC$6*Inputs!K$37</f>
        <v>1806.4868893718872</v>
      </c>
      <c r="AP2149">
        <f>AH2149/'Totals and Drop Down Lists'!AD$6*Inputs!L$37</f>
        <v>3103.0651369099614</v>
      </c>
      <c r="AQ2149">
        <f>IF(OR($D2149="51",$D2149="52",$D2149="61"),(AA2149/'Totals and Drop Down Lists'!W$4)*Inputs!E$38,0)</f>
        <v>0</v>
      </c>
      <c r="AR2149">
        <f>IF(OR($D2149="51",$D2149="52",$D2149="61"),(AB2149/'Totals and Drop Down Lists'!X$4)*Inputs!F$38,0)</f>
        <v>0</v>
      </c>
      <c r="AS2149">
        <f>IF(OR($D2149="51",$D2149="52",$D2149="61"),(AC2149/'Totals and Drop Down Lists'!Y$4)*Inputs!G$38,0)</f>
        <v>0</v>
      </c>
      <c r="AT2149">
        <f>IF(OR($D2149="51",$D2149="52",$D2149="61"),(AD2149/'Totals and Drop Down Lists'!Z$4)*Inputs!H$38,0)</f>
        <v>0</v>
      </c>
      <c r="AU2149">
        <f>IF(OR($D2149="51",$D2149="52",$D2149="61"),(AE2149/'Totals and Drop Down Lists'!AA$4)*Inputs!I$38,0)</f>
        <v>0</v>
      </c>
      <c r="AV2149">
        <f>IF(OR($D2149="51",$D2149="52",$D2149="61"),(AF2149/'Totals and Drop Down Lists'!AB$4)*Inputs!J$38,0)</f>
        <v>0</v>
      </c>
      <c r="AW2149">
        <f>IF(OR($D2149="51",$D2149="52",$D2149="61"),(AG2149/'Totals and Drop Down Lists'!AC$4)*Inputs!K$38,0)</f>
        <v>0</v>
      </c>
      <c r="AX2149">
        <f>IF(OR($D2149="51",$D2149="52",$D2149="61"),(AH2149/'Totals and Drop Down Lists'!AD$4)*Inputs!L$38,0)</f>
        <v>0</v>
      </c>
      <c r="AY2149">
        <f>IF(OR($D2149="51",$D2149="52",$D2149="61"),0,(AA2149/'Totals and Drop Down Lists'!W$5)*Inputs!E$39)</f>
        <v>0</v>
      </c>
      <c r="AZ2149">
        <f>IF(OR($D2149="51",$D2149="52",$D2149="61"),0,(AB2149/'Totals and Drop Down Lists'!X$5)*Inputs!F$39)</f>
        <v>0</v>
      </c>
      <c r="BA2149">
        <f>IF(OR($D2149="51",$D2149="52",$D2149="61"),0,(AC2149/'Totals and Drop Down Lists'!Y$5)*Inputs!G$39)</f>
        <v>0</v>
      </c>
      <c r="BB2149">
        <f>IF(OR($D2149="51",$D2149="52",$D2149="61"),0,(AD2149/'Totals and Drop Down Lists'!Z$5)*Inputs!H$39)</f>
        <v>0</v>
      </c>
      <c r="BC2149">
        <f>IF(OR($D2149="51",$D2149="52",$D2149="61"),0,(AE2149/'Totals and Drop Down Lists'!AA$5)*Inputs!I$39)</f>
        <v>0</v>
      </c>
      <c r="BD2149">
        <f>IF(OR($D2149="51",$D2149="52",$D2149="61"),0,(AF2149/'Totals and Drop Down Lists'!AB$5)*Inputs!J$39)</f>
        <v>0</v>
      </c>
      <c r="BE2149">
        <f>IF(OR($D2149="51",$D2149="52",$D2149="61"),0,(AG2149/'Totals and Drop Down Lists'!AC$5)*Inputs!K$39)</f>
        <v>0</v>
      </c>
      <c r="BF2149">
        <f>IF(OR($D2149="51",$D2149="52",$D2149="61"),0,(AH2149/'Totals and Drop Down Lists'!AD$5)*Inputs!L$39)</f>
        <v>0</v>
      </c>
      <c r="BG2149" s="10">
        <f t="shared" si="298"/>
        <v>22710.003049428644</v>
      </c>
    </row>
    <row r="2150" spans="1:59">
      <c r="A2150" s="1" t="s">
        <v>7550</v>
      </c>
      <c r="B2150" s="1" t="s">
        <v>3620</v>
      </c>
      <c r="C2150" s="1" t="s">
        <v>3709</v>
      </c>
      <c r="D2150" s="1" t="s">
        <v>25</v>
      </c>
      <c r="E2150" s="1" t="s">
        <v>3710</v>
      </c>
      <c r="F2150" s="2">
        <v>711</v>
      </c>
      <c r="G2150" s="2">
        <v>0</v>
      </c>
      <c r="H2150" s="2">
        <v>0</v>
      </c>
      <c r="I2150" s="2">
        <v>80</v>
      </c>
      <c r="J2150" s="2">
        <v>332</v>
      </c>
      <c r="K2150" s="2">
        <v>99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138</v>
      </c>
      <c r="S2150" s="2">
        <v>21400</v>
      </c>
      <c r="T2150" s="2">
        <v>4206200</v>
      </c>
      <c r="U2150" s="2">
        <v>6</v>
      </c>
      <c r="V2150" s="2">
        <v>14</v>
      </c>
      <c r="W2150" s="2">
        <v>4</v>
      </c>
      <c r="X2150" s="2">
        <v>20</v>
      </c>
      <c r="Y2150" s="2">
        <v>4</v>
      </c>
      <c r="Z2150" s="2">
        <v>4</v>
      </c>
      <c r="AA2150" s="9">
        <f t="shared" si="299"/>
        <v>711</v>
      </c>
      <c r="AB2150" s="9">
        <f t="shared" si="300"/>
        <v>80</v>
      </c>
      <c r="AC2150" s="9">
        <f t="shared" si="301"/>
        <v>138</v>
      </c>
      <c r="AD2150" s="9">
        <f t="shared" si="302"/>
        <v>138</v>
      </c>
      <c r="AE2150" s="44">
        <f t="shared" si="303"/>
        <v>2.0617124402161754E-6</v>
      </c>
      <c r="AF2150" s="9">
        <f t="shared" si="304"/>
        <v>2</v>
      </c>
      <c r="AG2150" s="9">
        <f t="shared" si="297"/>
        <v>8</v>
      </c>
      <c r="AH2150" s="44">
        <f t="shared" si="305"/>
        <v>8.8764269676638489E-7</v>
      </c>
      <c r="AI2150">
        <f>AA2150/'Totals and Drop Down Lists'!W$6*Inputs!E$37</f>
        <v>644.97682948355123</v>
      </c>
      <c r="AJ2150">
        <f>AB2150/'Totals and Drop Down Lists'!X$6*Inputs!F$37</f>
        <v>263.23097462055341</v>
      </c>
      <c r="AK2150">
        <f>AC2150/'Totals and Drop Down Lists'!Y$6*Inputs!G$37</f>
        <v>909.7426145115885</v>
      </c>
      <c r="AL2150">
        <f>AD2150/'Totals and Drop Down Lists'!Z$6*Inputs!H$37</f>
        <v>1106.4151752591567</v>
      </c>
      <c r="AM2150">
        <f>AE2150/'Totals and Drop Down Lists'!AA$6*Inputs!I$37</f>
        <v>256.66124230834828</v>
      </c>
      <c r="AN2150">
        <f>AF2150/'Totals and Drop Down Lists'!AB$6*Inputs!J$37</f>
        <v>39.913386280689487</v>
      </c>
      <c r="AO2150">
        <f>AG2150/'Totals and Drop Down Lists'!AC$6*Inputs!K$37</f>
        <v>148.98860943273294</v>
      </c>
      <c r="AP2150">
        <f>AH2150/'Totals and Drop Down Lists'!AD$6*Inputs!L$37</f>
        <v>208.8888750987046</v>
      </c>
      <c r="AQ2150">
        <f>IF(OR($D2150="51",$D2150="52",$D2150="61"),(AA2150/'Totals and Drop Down Lists'!W$4)*Inputs!E$38,0)</f>
        <v>0</v>
      </c>
      <c r="AR2150">
        <f>IF(OR($D2150="51",$D2150="52",$D2150="61"),(AB2150/'Totals and Drop Down Lists'!X$4)*Inputs!F$38,0)</f>
        <v>0</v>
      </c>
      <c r="AS2150">
        <f>IF(OR($D2150="51",$D2150="52",$D2150="61"),(AC2150/'Totals and Drop Down Lists'!Y$4)*Inputs!G$38,0)</f>
        <v>0</v>
      </c>
      <c r="AT2150">
        <f>IF(OR($D2150="51",$D2150="52",$D2150="61"),(AD2150/'Totals and Drop Down Lists'!Z$4)*Inputs!H$38,0)</f>
        <v>0</v>
      </c>
      <c r="AU2150">
        <f>IF(OR($D2150="51",$D2150="52",$D2150="61"),(AE2150/'Totals and Drop Down Lists'!AA$4)*Inputs!I$38,0)</f>
        <v>0</v>
      </c>
      <c r="AV2150">
        <f>IF(OR($D2150="51",$D2150="52",$D2150="61"),(AF2150/'Totals and Drop Down Lists'!AB$4)*Inputs!J$38,0)</f>
        <v>0</v>
      </c>
      <c r="AW2150">
        <f>IF(OR($D2150="51",$D2150="52",$D2150="61"),(AG2150/'Totals and Drop Down Lists'!AC$4)*Inputs!K$38,0)</f>
        <v>0</v>
      </c>
      <c r="AX2150">
        <f>IF(OR($D2150="51",$D2150="52",$D2150="61"),(AH2150/'Totals and Drop Down Lists'!AD$4)*Inputs!L$38,0)</f>
        <v>0</v>
      </c>
      <c r="AY2150">
        <f>IF(OR($D2150="51",$D2150="52",$D2150="61"),0,(AA2150/'Totals and Drop Down Lists'!W$5)*Inputs!E$39)</f>
        <v>0</v>
      </c>
      <c r="AZ2150">
        <f>IF(OR($D2150="51",$D2150="52",$D2150="61"),0,(AB2150/'Totals and Drop Down Lists'!X$5)*Inputs!F$39)</f>
        <v>0</v>
      </c>
      <c r="BA2150">
        <f>IF(OR($D2150="51",$D2150="52",$D2150="61"),0,(AC2150/'Totals and Drop Down Lists'!Y$5)*Inputs!G$39)</f>
        <v>0</v>
      </c>
      <c r="BB2150">
        <f>IF(OR($D2150="51",$D2150="52",$D2150="61"),0,(AD2150/'Totals and Drop Down Lists'!Z$5)*Inputs!H$39)</f>
        <v>0</v>
      </c>
      <c r="BC2150">
        <f>IF(OR($D2150="51",$D2150="52",$D2150="61"),0,(AE2150/'Totals and Drop Down Lists'!AA$5)*Inputs!I$39)</f>
        <v>0</v>
      </c>
      <c r="BD2150">
        <f>IF(OR($D2150="51",$D2150="52",$D2150="61"),0,(AF2150/'Totals and Drop Down Lists'!AB$5)*Inputs!J$39)</f>
        <v>0</v>
      </c>
      <c r="BE2150">
        <f>IF(OR($D2150="51",$D2150="52",$D2150="61"),0,(AG2150/'Totals and Drop Down Lists'!AC$5)*Inputs!K$39)</f>
        <v>0</v>
      </c>
      <c r="BF2150">
        <f>IF(OR($D2150="51",$D2150="52",$D2150="61"),0,(AH2150/'Totals and Drop Down Lists'!AD$5)*Inputs!L$39)</f>
        <v>0</v>
      </c>
      <c r="BG2150" s="10">
        <f t="shared" si="298"/>
        <v>3578.8177069953254</v>
      </c>
    </row>
    <row r="2151" spans="1:59">
      <c r="A2151" s="1" t="s">
        <v>7550</v>
      </c>
      <c r="B2151" s="1" t="s">
        <v>3620</v>
      </c>
      <c r="C2151" s="1" t="s">
        <v>2058</v>
      </c>
      <c r="D2151" s="1" t="s">
        <v>25</v>
      </c>
      <c r="E2151" s="1" t="s">
        <v>3711</v>
      </c>
      <c r="F2151" s="2">
        <v>7465</v>
      </c>
      <c r="G2151" s="2">
        <v>8</v>
      </c>
      <c r="H2151" s="2">
        <v>0</v>
      </c>
      <c r="I2151" s="2">
        <v>977</v>
      </c>
      <c r="J2151" s="2">
        <v>3248</v>
      </c>
      <c r="K2151" s="2">
        <v>1008</v>
      </c>
      <c r="L2151" s="2">
        <v>19</v>
      </c>
      <c r="M2151" s="2">
        <v>0</v>
      </c>
      <c r="N2151" s="2">
        <v>0</v>
      </c>
      <c r="O2151" s="2">
        <v>1</v>
      </c>
      <c r="P2151" s="2">
        <v>6</v>
      </c>
      <c r="Q2151" s="2">
        <v>22</v>
      </c>
      <c r="R2151" s="2">
        <v>639</v>
      </c>
      <c r="S2151" s="2">
        <v>459000</v>
      </c>
      <c r="T2151" s="2">
        <v>31089500</v>
      </c>
      <c r="U2151" s="2">
        <v>106</v>
      </c>
      <c r="V2151" s="2">
        <v>140</v>
      </c>
      <c r="W2151" s="2">
        <v>43</v>
      </c>
      <c r="X2151" s="2">
        <v>220</v>
      </c>
      <c r="Y2151" s="2">
        <v>67</v>
      </c>
      <c r="Z2151" s="2">
        <v>102</v>
      </c>
      <c r="AA2151" s="9">
        <f t="shared" si="299"/>
        <v>7465</v>
      </c>
      <c r="AB2151" s="9">
        <f t="shared" si="300"/>
        <v>969</v>
      </c>
      <c r="AC2151" s="9">
        <f t="shared" si="301"/>
        <v>687</v>
      </c>
      <c r="AD2151" s="9">
        <f t="shared" si="302"/>
        <v>639</v>
      </c>
      <c r="AE2151" s="44">
        <f t="shared" si="303"/>
        <v>2.1847453797947641E-5</v>
      </c>
      <c r="AF2151" s="9">
        <f t="shared" si="304"/>
        <v>37</v>
      </c>
      <c r="AG2151" s="9">
        <f t="shared" si="297"/>
        <v>169</v>
      </c>
      <c r="AH2151" s="44">
        <f t="shared" si="305"/>
        <v>1.9515617723420191E-5</v>
      </c>
      <c r="AI2151">
        <f>AA2151/'Totals and Drop Down Lists'!W$6*Inputs!E$37</f>
        <v>6771.8031393737128</v>
      </c>
      <c r="AJ2151">
        <f>AB2151/'Totals and Drop Down Lists'!X$6*Inputs!F$37</f>
        <v>3188.3851800914531</v>
      </c>
      <c r="AK2151">
        <f>AC2151/'Totals and Drop Down Lists'!Y$6*Inputs!G$37</f>
        <v>4528.9360591989953</v>
      </c>
      <c r="AL2151">
        <f>AD2151/'Totals and Drop Down Lists'!Z$6*Inputs!H$37</f>
        <v>5123.1833115260943</v>
      </c>
      <c r="AM2151">
        <f>AE2151/'Totals and Drop Down Lists'!AA$6*Inputs!I$37</f>
        <v>2719.7753302917131</v>
      </c>
      <c r="AN2151">
        <f>AF2151/'Totals and Drop Down Lists'!AB$6*Inputs!J$37</f>
        <v>738.39764619275536</v>
      </c>
      <c r="AO2151">
        <f>AG2151/'Totals and Drop Down Lists'!AC$6*Inputs!K$37</f>
        <v>3147.3843742664835</v>
      </c>
      <c r="AP2151">
        <f>AH2151/'Totals and Drop Down Lists'!AD$6*Inputs!L$37</f>
        <v>4592.6085439020844</v>
      </c>
      <c r="AQ2151">
        <f>IF(OR($D2151="51",$D2151="52",$D2151="61"),(AA2151/'Totals and Drop Down Lists'!W$4)*Inputs!E$38,0)</f>
        <v>0</v>
      </c>
      <c r="AR2151">
        <f>IF(OR($D2151="51",$D2151="52",$D2151="61"),(AB2151/'Totals and Drop Down Lists'!X$4)*Inputs!F$38,0)</f>
        <v>0</v>
      </c>
      <c r="AS2151">
        <f>IF(OR($D2151="51",$D2151="52",$D2151="61"),(AC2151/'Totals and Drop Down Lists'!Y$4)*Inputs!G$38,0)</f>
        <v>0</v>
      </c>
      <c r="AT2151">
        <f>IF(OR($D2151="51",$D2151="52",$D2151="61"),(AD2151/'Totals and Drop Down Lists'!Z$4)*Inputs!H$38,0)</f>
        <v>0</v>
      </c>
      <c r="AU2151">
        <f>IF(OR($D2151="51",$D2151="52",$D2151="61"),(AE2151/'Totals and Drop Down Lists'!AA$4)*Inputs!I$38,0)</f>
        <v>0</v>
      </c>
      <c r="AV2151">
        <f>IF(OR($D2151="51",$D2151="52",$D2151="61"),(AF2151/'Totals and Drop Down Lists'!AB$4)*Inputs!J$38,0)</f>
        <v>0</v>
      </c>
      <c r="AW2151">
        <f>IF(OR($D2151="51",$D2151="52",$D2151="61"),(AG2151/'Totals and Drop Down Lists'!AC$4)*Inputs!K$38,0)</f>
        <v>0</v>
      </c>
      <c r="AX2151">
        <f>IF(OR($D2151="51",$D2151="52",$D2151="61"),(AH2151/'Totals and Drop Down Lists'!AD$4)*Inputs!L$38,0)</f>
        <v>0</v>
      </c>
      <c r="AY2151">
        <f>IF(OR($D2151="51",$D2151="52",$D2151="61"),0,(AA2151/'Totals and Drop Down Lists'!W$5)*Inputs!E$39)</f>
        <v>0</v>
      </c>
      <c r="AZ2151">
        <f>IF(OR($D2151="51",$D2151="52",$D2151="61"),0,(AB2151/'Totals and Drop Down Lists'!X$5)*Inputs!F$39)</f>
        <v>0</v>
      </c>
      <c r="BA2151">
        <f>IF(OR($D2151="51",$D2151="52",$D2151="61"),0,(AC2151/'Totals and Drop Down Lists'!Y$5)*Inputs!G$39)</f>
        <v>0</v>
      </c>
      <c r="BB2151">
        <f>IF(OR($D2151="51",$D2151="52",$D2151="61"),0,(AD2151/'Totals and Drop Down Lists'!Z$5)*Inputs!H$39)</f>
        <v>0</v>
      </c>
      <c r="BC2151">
        <f>IF(OR($D2151="51",$D2151="52",$D2151="61"),0,(AE2151/'Totals and Drop Down Lists'!AA$5)*Inputs!I$39)</f>
        <v>0</v>
      </c>
      <c r="BD2151">
        <f>IF(OR($D2151="51",$D2151="52",$D2151="61"),0,(AF2151/'Totals and Drop Down Lists'!AB$5)*Inputs!J$39)</f>
        <v>0</v>
      </c>
      <c r="BE2151">
        <f>IF(OR($D2151="51",$D2151="52",$D2151="61"),0,(AG2151/'Totals and Drop Down Lists'!AC$5)*Inputs!K$39)</f>
        <v>0</v>
      </c>
      <c r="BF2151">
        <f>IF(OR($D2151="51",$D2151="52",$D2151="61"),0,(AH2151/'Totals and Drop Down Lists'!AD$5)*Inputs!L$39)</f>
        <v>0</v>
      </c>
      <c r="BG2151" s="10">
        <f t="shared" si="298"/>
        <v>30810.47358484329</v>
      </c>
    </row>
    <row r="2152" spans="1:59">
      <c r="A2152" s="1" t="s">
        <v>7550</v>
      </c>
      <c r="B2152" s="1" t="s">
        <v>3620</v>
      </c>
      <c r="C2152" s="1" t="s">
        <v>3712</v>
      </c>
      <c r="D2152" s="1" t="s">
        <v>25</v>
      </c>
      <c r="E2152" s="1" t="s">
        <v>3713</v>
      </c>
      <c r="F2152" s="2">
        <v>2138</v>
      </c>
      <c r="G2152" s="2">
        <v>0</v>
      </c>
      <c r="H2152" s="2">
        <v>0</v>
      </c>
      <c r="I2152" s="2">
        <v>237</v>
      </c>
      <c r="J2152" s="2">
        <v>817</v>
      </c>
      <c r="K2152" s="2">
        <v>233</v>
      </c>
      <c r="L2152" s="2">
        <v>0</v>
      </c>
      <c r="M2152" s="2">
        <v>0</v>
      </c>
      <c r="N2152" s="2">
        <v>0</v>
      </c>
      <c r="O2152" s="2">
        <v>43</v>
      </c>
      <c r="P2152" s="2">
        <v>24</v>
      </c>
      <c r="Q2152" s="2">
        <v>0</v>
      </c>
      <c r="R2152" s="2">
        <v>526</v>
      </c>
      <c r="S2152" s="2">
        <v>37900</v>
      </c>
      <c r="T2152" s="2">
        <v>3587400</v>
      </c>
      <c r="U2152" s="2">
        <v>23</v>
      </c>
      <c r="V2152" s="2">
        <v>12</v>
      </c>
      <c r="W2152" s="2">
        <v>25</v>
      </c>
      <c r="X2152" s="2">
        <v>12</v>
      </c>
      <c r="Y2152" s="2">
        <v>0</v>
      </c>
      <c r="Z2152" s="2">
        <v>0</v>
      </c>
      <c r="AA2152" s="9">
        <f t="shared" si="299"/>
        <v>2138</v>
      </c>
      <c r="AB2152" s="9">
        <f t="shared" si="300"/>
        <v>237</v>
      </c>
      <c r="AC2152" s="9">
        <f t="shared" si="301"/>
        <v>593</v>
      </c>
      <c r="AD2152" s="9">
        <f t="shared" si="302"/>
        <v>526</v>
      </c>
      <c r="AE2152" s="44">
        <f t="shared" si="303"/>
        <v>4.6407221971091879E-6</v>
      </c>
      <c r="AF2152" s="9">
        <f t="shared" si="304"/>
        <v>0</v>
      </c>
      <c r="AG2152" s="9">
        <f t="shared" si="297"/>
        <v>0</v>
      </c>
      <c r="AH2152" s="44">
        <f t="shared" si="305"/>
        <v>0</v>
      </c>
      <c r="AI2152">
        <f>AA2152/'Totals and Drop Down Lists'!W$6*Inputs!E$37</f>
        <v>1939.4661904864029</v>
      </c>
      <c r="AJ2152">
        <f>AB2152/'Totals and Drop Down Lists'!X$6*Inputs!F$37</f>
        <v>779.82176231338951</v>
      </c>
      <c r="AK2152">
        <f>AC2152/'Totals and Drop Down Lists'!Y$6*Inputs!G$37</f>
        <v>3909.2563072853045</v>
      </c>
      <c r="AL2152">
        <f>AD2152/'Totals and Drop Down Lists'!Z$6*Inputs!H$37</f>
        <v>4217.2056680167861</v>
      </c>
      <c r="AM2152">
        <f>AE2152/'Totals and Drop Down Lists'!AA$6*Inputs!I$37</f>
        <v>577.72049151194074</v>
      </c>
      <c r="AN2152">
        <f>AF2152/'Totals and Drop Down Lists'!AB$6*Inputs!J$37</f>
        <v>0</v>
      </c>
      <c r="AO2152">
        <f>AG2152/'Totals and Drop Down Lists'!AC$6*Inputs!K$37</f>
        <v>0</v>
      </c>
      <c r="AP2152">
        <f>AH2152/'Totals and Drop Down Lists'!AD$6*Inputs!L$37</f>
        <v>0</v>
      </c>
      <c r="AQ2152">
        <f>IF(OR($D2152="51",$D2152="52",$D2152="61"),(AA2152/'Totals and Drop Down Lists'!W$4)*Inputs!E$38,0)</f>
        <v>0</v>
      </c>
      <c r="AR2152">
        <f>IF(OR($D2152="51",$D2152="52",$D2152="61"),(AB2152/'Totals and Drop Down Lists'!X$4)*Inputs!F$38,0)</f>
        <v>0</v>
      </c>
      <c r="AS2152">
        <f>IF(OR($D2152="51",$D2152="52",$D2152="61"),(AC2152/'Totals and Drop Down Lists'!Y$4)*Inputs!G$38,0)</f>
        <v>0</v>
      </c>
      <c r="AT2152">
        <f>IF(OR($D2152="51",$D2152="52",$D2152="61"),(AD2152/'Totals and Drop Down Lists'!Z$4)*Inputs!H$38,0)</f>
        <v>0</v>
      </c>
      <c r="AU2152">
        <f>IF(OR($D2152="51",$D2152="52",$D2152="61"),(AE2152/'Totals and Drop Down Lists'!AA$4)*Inputs!I$38,0)</f>
        <v>0</v>
      </c>
      <c r="AV2152">
        <f>IF(OR($D2152="51",$D2152="52",$D2152="61"),(AF2152/'Totals and Drop Down Lists'!AB$4)*Inputs!J$38,0)</f>
        <v>0</v>
      </c>
      <c r="AW2152">
        <f>IF(OR($D2152="51",$D2152="52",$D2152="61"),(AG2152/'Totals and Drop Down Lists'!AC$4)*Inputs!K$38,0)</f>
        <v>0</v>
      </c>
      <c r="AX2152">
        <f>IF(OR($D2152="51",$D2152="52",$D2152="61"),(AH2152/'Totals and Drop Down Lists'!AD$4)*Inputs!L$38,0)</f>
        <v>0</v>
      </c>
      <c r="AY2152">
        <f>IF(OR($D2152="51",$D2152="52",$D2152="61"),0,(AA2152/'Totals and Drop Down Lists'!W$5)*Inputs!E$39)</f>
        <v>0</v>
      </c>
      <c r="AZ2152">
        <f>IF(OR($D2152="51",$D2152="52",$D2152="61"),0,(AB2152/'Totals and Drop Down Lists'!X$5)*Inputs!F$39)</f>
        <v>0</v>
      </c>
      <c r="BA2152">
        <f>IF(OR($D2152="51",$D2152="52",$D2152="61"),0,(AC2152/'Totals and Drop Down Lists'!Y$5)*Inputs!G$39)</f>
        <v>0</v>
      </c>
      <c r="BB2152">
        <f>IF(OR($D2152="51",$D2152="52",$D2152="61"),0,(AD2152/'Totals and Drop Down Lists'!Z$5)*Inputs!H$39)</f>
        <v>0</v>
      </c>
      <c r="BC2152">
        <f>IF(OR($D2152="51",$D2152="52",$D2152="61"),0,(AE2152/'Totals and Drop Down Lists'!AA$5)*Inputs!I$39)</f>
        <v>0</v>
      </c>
      <c r="BD2152">
        <f>IF(OR($D2152="51",$D2152="52",$D2152="61"),0,(AF2152/'Totals and Drop Down Lists'!AB$5)*Inputs!J$39)</f>
        <v>0</v>
      </c>
      <c r="BE2152">
        <f>IF(OR($D2152="51",$D2152="52",$D2152="61"),0,(AG2152/'Totals and Drop Down Lists'!AC$5)*Inputs!K$39)</f>
        <v>0</v>
      </c>
      <c r="BF2152">
        <f>IF(OR($D2152="51",$D2152="52",$D2152="61"),0,(AH2152/'Totals and Drop Down Lists'!AD$5)*Inputs!L$39)</f>
        <v>0</v>
      </c>
      <c r="BG2152" s="10">
        <f t="shared" si="298"/>
        <v>11423.470419613823</v>
      </c>
    </row>
    <row r="2153" spans="1:59">
      <c r="A2153" s="1" t="s">
        <v>7550</v>
      </c>
      <c r="B2153" s="1" t="s">
        <v>3620</v>
      </c>
      <c r="C2153" s="1" t="s">
        <v>3714</v>
      </c>
      <c r="D2153" s="1" t="s">
        <v>25</v>
      </c>
      <c r="E2153" s="1" t="s">
        <v>3715</v>
      </c>
      <c r="F2153" s="2">
        <v>928</v>
      </c>
      <c r="G2153" s="2">
        <v>0</v>
      </c>
      <c r="H2153" s="2">
        <v>0</v>
      </c>
      <c r="I2153" s="2">
        <v>120</v>
      </c>
      <c r="J2153" s="2">
        <v>409</v>
      </c>
      <c r="K2153" s="2">
        <v>119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132</v>
      </c>
      <c r="S2153" s="2">
        <v>51800</v>
      </c>
      <c r="T2153" s="2">
        <v>4741200</v>
      </c>
      <c r="U2153" s="2">
        <v>0</v>
      </c>
      <c r="V2153" s="2">
        <v>29</v>
      </c>
      <c r="W2153" s="2">
        <v>0</v>
      </c>
      <c r="X2153" s="2">
        <v>44</v>
      </c>
      <c r="Y2153" s="2">
        <v>4</v>
      </c>
      <c r="Z2153" s="2">
        <v>20</v>
      </c>
      <c r="AA2153" s="9">
        <f t="shared" si="299"/>
        <v>928</v>
      </c>
      <c r="AB2153" s="9">
        <f t="shared" si="300"/>
        <v>120</v>
      </c>
      <c r="AC2153" s="9">
        <f t="shared" si="301"/>
        <v>132</v>
      </c>
      <c r="AD2153" s="9">
        <f t="shared" si="302"/>
        <v>132</v>
      </c>
      <c r="AE2153" s="44">
        <f t="shared" si="303"/>
        <v>2.4180562572900527E-6</v>
      </c>
      <c r="AF2153" s="9">
        <f t="shared" si="304"/>
        <v>15</v>
      </c>
      <c r="AG2153" s="9">
        <f t="shared" si="297"/>
        <v>24</v>
      </c>
      <c r="AH2153" s="44">
        <f t="shared" si="305"/>
        <v>2.5982801855113235E-6</v>
      </c>
      <c r="AI2153">
        <f>AA2153/'Totals and Drop Down Lists'!W$6*Inputs!E$37</f>
        <v>841.82629783507105</v>
      </c>
      <c r="AJ2153">
        <f>AB2153/'Totals and Drop Down Lists'!X$6*Inputs!F$37</f>
        <v>394.84646193083012</v>
      </c>
      <c r="AK2153">
        <f>AC2153/'Totals and Drop Down Lists'!Y$6*Inputs!G$37</f>
        <v>870.18858779369339</v>
      </c>
      <c r="AL2153">
        <f>AD2153/'Totals and Drop Down Lists'!Z$6*Inputs!H$37</f>
        <v>1058.3101676391934</v>
      </c>
      <c r="AM2153">
        <f>AE2153/'Totals and Drop Down Lists'!AA$6*Inputs!I$37</f>
        <v>301.02225260010863</v>
      </c>
      <c r="AN2153">
        <f>AF2153/'Totals and Drop Down Lists'!AB$6*Inputs!J$37</f>
        <v>299.35039710517117</v>
      </c>
      <c r="AO2153">
        <f>AG2153/'Totals and Drop Down Lists'!AC$6*Inputs!K$37</f>
        <v>446.96582829819886</v>
      </c>
      <c r="AP2153">
        <f>AH2153/'Totals and Drop Down Lists'!AD$6*Inputs!L$37</f>
        <v>611.45303974213698</v>
      </c>
      <c r="AQ2153">
        <f>IF(OR($D2153="51",$D2153="52",$D2153="61"),(AA2153/'Totals and Drop Down Lists'!W$4)*Inputs!E$38,0)</f>
        <v>0</v>
      </c>
      <c r="AR2153">
        <f>IF(OR($D2153="51",$D2153="52",$D2153="61"),(AB2153/'Totals and Drop Down Lists'!X$4)*Inputs!F$38,0)</f>
        <v>0</v>
      </c>
      <c r="AS2153">
        <f>IF(OR($D2153="51",$D2153="52",$D2153="61"),(AC2153/'Totals and Drop Down Lists'!Y$4)*Inputs!G$38,0)</f>
        <v>0</v>
      </c>
      <c r="AT2153">
        <f>IF(OR($D2153="51",$D2153="52",$D2153="61"),(AD2153/'Totals and Drop Down Lists'!Z$4)*Inputs!H$38,0)</f>
        <v>0</v>
      </c>
      <c r="AU2153">
        <f>IF(OR($D2153="51",$D2153="52",$D2153="61"),(AE2153/'Totals and Drop Down Lists'!AA$4)*Inputs!I$38,0)</f>
        <v>0</v>
      </c>
      <c r="AV2153">
        <f>IF(OR($D2153="51",$D2153="52",$D2153="61"),(AF2153/'Totals and Drop Down Lists'!AB$4)*Inputs!J$38,0)</f>
        <v>0</v>
      </c>
      <c r="AW2153">
        <f>IF(OR($D2153="51",$D2153="52",$D2153="61"),(AG2153/'Totals and Drop Down Lists'!AC$4)*Inputs!K$38,0)</f>
        <v>0</v>
      </c>
      <c r="AX2153">
        <f>IF(OR($D2153="51",$D2153="52",$D2153="61"),(AH2153/'Totals and Drop Down Lists'!AD$4)*Inputs!L$38,0)</f>
        <v>0</v>
      </c>
      <c r="AY2153">
        <f>IF(OR($D2153="51",$D2153="52",$D2153="61"),0,(AA2153/'Totals and Drop Down Lists'!W$5)*Inputs!E$39)</f>
        <v>0</v>
      </c>
      <c r="AZ2153">
        <f>IF(OR($D2153="51",$D2153="52",$D2153="61"),0,(AB2153/'Totals and Drop Down Lists'!X$5)*Inputs!F$39)</f>
        <v>0</v>
      </c>
      <c r="BA2153">
        <f>IF(OR($D2153="51",$D2153="52",$D2153="61"),0,(AC2153/'Totals and Drop Down Lists'!Y$5)*Inputs!G$39)</f>
        <v>0</v>
      </c>
      <c r="BB2153">
        <f>IF(OR($D2153="51",$D2153="52",$D2153="61"),0,(AD2153/'Totals and Drop Down Lists'!Z$5)*Inputs!H$39)</f>
        <v>0</v>
      </c>
      <c r="BC2153">
        <f>IF(OR($D2153="51",$D2153="52",$D2153="61"),0,(AE2153/'Totals and Drop Down Lists'!AA$5)*Inputs!I$39)</f>
        <v>0</v>
      </c>
      <c r="BD2153">
        <f>IF(OR($D2153="51",$D2153="52",$D2153="61"),0,(AF2153/'Totals and Drop Down Lists'!AB$5)*Inputs!J$39)</f>
        <v>0</v>
      </c>
      <c r="BE2153">
        <f>IF(OR($D2153="51",$D2153="52",$D2153="61"),0,(AG2153/'Totals and Drop Down Lists'!AC$5)*Inputs!K$39)</f>
        <v>0</v>
      </c>
      <c r="BF2153">
        <f>IF(OR($D2153="51",$D2153="52",$D2153="61"),0,(AH2153/'Totals and Drop Down Lists'!AD$5)*Inputs!L$39)</f>
        <v>0</v>
      </c>
      <c r="BG2153" s="10">
        <f t="shared" si="298"/>
        <v>4823.9630329444035</v>
      </c>
    </row>
    <row r="2154" spans="1:59">
      <c r="A2154" s="1" t="s">
        <v>7550</v>
      </c>
      <c r="B2154" s="1" t="s">
        <v>3620</v>
      </c>
      <c r="C2154" s="1" t="s">
        <v>3716</v>
      </c>
      <c r="D2154" s="1" t="s">
        <v>58</v>
      </c>
      <c r="E2154" s="1" t="s">
        <v>3717</v>
      </c>
      <c r="F2154" s="2">
        <v>44292</v>
      </c>
      <c r="G2154" s="2">
        <v>232</v>
      </c>
      <c r="H2154" s="2">
        <v>17</v>
      </c>
      <c r="I2154" s="2">
        <v>3586</v>
      </c>
      <c r="J2154" s="2">
        <v>16889</v>
      </c>
      <c r="K2154" s="2">
        <v>2876</v>
      </c>
      <c r="L2154" s="2">
        <v>193</v>
      </c>
      <c r="M2154" s="2">
        <v>13</v>
      </c>
      <c r="N2154" s="2">
        <v>0</v>
      </c>
      <c r="O2154" s="2">
        <v>75</v>
      </c>
      <c r="P2154" s="2">
        <v>0</v>
      </c>
      <c r="Q2154" s="2">
        <v>0</v>
      </c>
      <c r="R2154" s="2">
        <v>1704</v>
      </c>
      <c r="S2154" s="2">
        <v>1950100</v>
      </c>
      <c r="T2154" s="2">
        <v>108216600</v>
      </c>
      <c r="U2154" s="2">
        <v>313</v>
      </c>
      <c r="V2154" s="2">
        <v>118</v>
      </c>
      <c r="W2154" s="2">
        <v>90</v>
      </c>
      <c r="X2154" s="2">
        <v>451</v>
      </c>
      <c r="Y2154" s="2">
        <v>4</v>
      </c>
      <c r="Z2154" s="2">
        <v>303</v>
      </c>
      <c r="AA2154" s="9">
        <f t="shared" si="299"/>
        <v>44292</v>
      </c>
      <c r="AB2154" s="9">
        <f t="shared" si="300"/>
        <v>3337</v>
      </c>
      <c r="AC2154" s="9">
        <f t="shared" si="301"/>
        <v>1985</v>
      </c>
      <c r="AD2154" s="9">
        <f t="shared" si="302"/>
        <v>1704</v>
      </c>
      <c r="AE2154" s="44">
        <f t="shared" si="303"/>
        <v>3.4203426326913629E-5</v>
      </c>
      <c r="AF2154" s="9">
        <f t="shared" si="304"/>
        <v>243</v>
      </c>
      <c r="AG2154" s="9">
        <f t="shared" si="297"/>
        <v>307</v>
      </c>
      <c r="AH2154" s="44">
        <f t="shared" si="305"/>
        <v>1.9452454483831455E-5</v>
      </c>
      <c r="AI2154">
        <f>AA2154/'Totals and Drop Down Lists'!W$6*Inputs!E$37</f>
        <v>40179.062913481641</v>
      </c>
      <c r="AJ2154">
        <f>AB2154/'Totals and Drop Down Lists'!X$6*Inputs!F$37</f>
        <v>10980.022028859834</v>
      </c>
      <c r="AK2154">
        <f>AC2154/'Totals and Drop Down Lists'!Y$6*Inputs!G$37</f>
        <v>13085.79050583698</v>
      </c>
      <c r="AL2154">
        <f>AD2154/'Totals and Drop Down Lists'!Z$6*Inputs!H$37</f>
        <v>13661.822164069587</v>
      </c>
      <c r="AM2154">
        <f>AE2154/'Totals and Drop Down Lists'!AA$6*Inputs!I$37</f>
        <v>4257.9623234689561</v>
      </c>
      <c r="AN2154">
        <f>AF2154/'Totals and Drop Down Lists'!AB$6*Inputs!J$37</f>
        <v>4849.4764331037723</v>
      </c>
      <c r="AO2154">
        <f>AG2154/'Totals and Drop Down Lists'!AC$6*Inputs!K$37</f>
        <v>5717.4378869811271</v>
      </c>
      <c r="AP2154">
        <f>AH2154/'Totals and Drop Down Lists'!AD$6*Inputs!L$37</f>
        <v>4577.7443444743803</v>
      </c>
      <c r="AQ2154">
        <f>IF(OR($D2154="51",$D2154="52",$D2154="61"),(AA2154/'Totals and Drop Down Lists'!W$4)*Inputs!E$38,0)</f>
        <v>0</v>
      </c>
      <c r="AR2154">
        <f>IF(OR($D2154="51",$D2154="52",$D2154="61"),(AB2154/'Totals and Drop Down Lists'!X$4)*Inputs!F$38,0)</f>
        <v>0</v>
      </c>
      <c r="AS2154">
        <f>IF(OR($D2154="51",$D2154="52",$D2154="61"),(AC2154/'Totals and Drop Down Lists'!Y$4)*Inputs!G$38,0)</f>
        <v>0</v>
      </c>
      <c r="AT2154">
        <f>IF(OR($D2154="51",$D2154="52",$D2154="61"),(AD2154/'Totals and Drop Down Lists'!Z$4)*Inputs!H$38,0)</f>
        <v>0</v>
      </c>
      <c r="AU2154">
        <f>IF(OR($D2154="51",$D2154="52",$D2154="61"),(AE2154/'Totals and Drop Down Lists'!AA$4)*Inputs!I$38,0)</f>
        <v>0</v>
      </c>
      <c r="AV2154">
        <f>IF(OR($D2154="51",$D2154="52",$D2154="61"),(AF2154/'Totals and Drop Down Lists'!AB$4)*Inputs!J$38,0)</f>
        <v>0</v>
      </c>
      <c r="AW2154">
        <f>IF(OR($D2154="51",$D2154="52",$D2154="61"),(AG2154/'Totals and Drop Down Lists'!AC$4)*Inputs!K$38,0)</f>
        <v>0</v>
      </c>
      <c r="AX2154">
        <f>IF(OR($D2154="51",$D2154="52",$D2154="61"),(AH2154/'Totals and Drop Down Lists'!AD$4)*Inputs!L$38,0)</f>
        <v>0</v>
      </c>
      <c r="AY2154">
        <f>IF(OR($D2154="51",$D2154="52",$D2154="61"),0,(AA2154/'Totals and Drop Down Lists'!W$5)*Inputs!E$39)</f>
        <v>0</v>
      </c>
      <c r="AZ2154">
        <f>IF(OR($D2154="51",$D2154="52",$D2154="61"),0,(AB2154/'Totals and Drop Down Lists'!X$5)*Inputs!F$39)</f>
        <v>0</v>
      </c>
      <c r="BA2154">
        <f>IF(OR($D2154="51",$D2154="52",$D2154="61"),0,(AC2154/'Totals and Drop Down Lists'!Y$5)*Inputs!G$39)</f>
        <v>0</v>
      </c>
      <c r="BB2154">
        <f>IF(OR($D2154="51",$D2154="52",$D2154="61"),0,(AD2154/'Totals and Drop Down Lists'!Z$5)*Inputs!H$39)</f>
        <v>0</v>
      </c>
      <c r="BC2154">
        <f>IF(OR($D2154="51",$D2154="52",$D2154="61"),0,(AE2154/'Totals and Drop Down Lists'!AA$5)*Inputs!I$39)</f>
        <v>0</v>
      </c>
      <c r="BD2154">
        <f>IF(OR($D2154="51",$D2154="52",$D2154="61"),0,(AF2154/'Totals and Drop Down Lists'!AB$5)*Inputs!J$39)</f>
        <v>0</v>
      </c>
      <c r="BE2154">
        <f>IF(OR($D2154="51",$D2154="52",$D2154="61"),0,(AG2154/'Totals and Drop Down Lists'!AC$5)*Inputs!K$39)</f>
        <v>0</v>
      </c>
      <c r="BF2154">
        <f>IF(OR($D2154="51",$D2154="52",$D2154="61"),0,(AH2154/'Totals and Drop Down Lists'!AD$5)*Inputs!L$39)</f>
        <v>0</v>
      </c>
      <c r="BG2154" s="10">
        <f t="shared" si="298"/>
        <v>97309.318600276281</v>
      </c>
    </row>
    <row r="2155" spans="1:59" ht="28.8">
      <c r="A2155" s="1" t="s">
        <v>7551</v>
      </c>
      <c r="B2155" s="1" t="s">
        <v>7094</v>
      </c>
      <c r="C2155" s="1" t="s">
        <v>7095</v>
      </c>
      <c r="D2155" s="1" t="s">
        <v>7</v>
      </c>
      <c r="E2155" s="1" t="s">
        <v>7096</v>
      </c>
      <c r="F2155" s="2">
        <v>232219</v>
      </c>
      <c r="G2155" s="2">
        <v>4188</v>
      </c>
      <c r="H2155" s="2">
        <v>1416</v>
      </c>
      <c r="I2155" s="2">
        <v>51700</v>
      </c>
      <c r="J2155" s="2">
        <v>91976</v>
      </c>
      <c r="K2155" s="2">
        <v>39791</v>
      </c>
      <c r="L2155" s="2">
        <v>329</v>
      </c>
      <c r="M2155" s="2">
        <v>95</v>
      </c>
      <c r="N2155" s="2">
        <v>47</v>
      </c>
      <c r="O2155" s="2">
        <v>2112</v>
      </c>
      <c r="P2155" s="2">
        <v>416</v>
      </c>
      <c r="Q2155" s="2">
        <v>146</v>
      </c>
      <c r="R2155" s="2">
        <v>9049</v>
      </c>
      <c r="S2155" s="2">
        <v>29040300</v>
      </c>
      <c r="T2155" s="2">
        <v>1310315400</v>
      </c>
      <c r="U2155" s="2">
        <v>5960</v>
      </c>
      <c r="V2155" s="2">
        <v>2155</v>
      </c>
      <c r="W2155" s="2">
        <v>345</v>
      </c>
      <c r="X2155" s="2">
        <v>10520</v>
      </c>
      <c r="Y2155" s="2">
        <v>1025</v>
      </c>
      <c r="Z2155" s="2">
        <v>7435</v>
      </c>
      <c r="AA2155" s="9">
        <f t="shared" si="299"/>
        <v>232219</v>
      </c>
      <c r="AB2155" s="9">
        <f t="shared" si="300"/>
        <v>46096</v>
      </c>
      <c r="AC2155" s="9">
        <f t="shared" si="301"/>
        <v>12194</v>
      </c>
      <c r="AD2155" s="9">
        <f t="shared" si="302"/>
        <v>9049</v>
      </c>
      <c r="AE2155" s="44">
        <f t="shared" si="303"/>
        <v>1.2022394506491351E-3</v>
      </c>
      <c r="AF2155" s="9">
        <f t="shared" si="304"/>
        <v>8020</v>
      </c>
      <c r="AG2155" s="9">
        <f t="shared" si="297"/>
        <v>8460</v>
      </c>
      <c r="AH2155" s="44">
        <f t="shared" si="305"/>
        <v>1.3618578692857505E-3</v>
      </c>
      <c r="AI2155">
        <f>AA2155/'Totals and Drop Down Lists'!W$6*Inputs!E$37</f>
        <v>210655.23820793361</v>
      </c>
      <c r="AJ2155">
        <f>AB2155/'Totals and Drop Down Lists'!X$6*Inputs!F$37</f>
        <v>151673.68757636286</v>
      </c>
      <c r="AK2155">
        <f>AC2155/'Totals and Drop Down Lists'!Y$6*Inputs!G$37</f>
        <v>80386.966966335589</v>
      </c>
      <c r="AL2155">
        <f>AD2155/'Totals and Drop Down Lists'!Z$6*Inputs!H$37</f>
        <v>72550.368992174699</v>
      </c>
      <c r="AM2155">
        <f>AE2155/'Totals and Drop Down Lists'!AA$6*Inputs!I$37</f>
        <v>149666.00818655343</v>
      </c>
      <c r="AN2155">
        <f>AF2155/'Totals and Drop Down Lists'!AB$6*Inputs!J$37</f>
        <v>160052.67898556482</v>
      </c>
      <c r="AO2155">
        <f>AG2155/'Totals and Drop Down Lists'!AC$6*Inputs!K$37</f>
        <v>157555.45447511511</v>
      </c>
      <c r="AP2155">
        <f>AH2155/'Totals and Drop Down Lists'!AD$6*Inputs!L$37</f>
        <v>320485.88851769653</v>
      </c>
      <c r="AQ2155">
        <f>IF(OR($D2155="51",$D2155="52",$D2155="61"),(AA2155/'Totals and Drop Down Lists'!W$4)*Inputs!E$38,0)</f>
        <v>0</v>
      </c>
      <c r="AR2155">
        <f>IF(OR($D2155="51",$D2155="52",$D2155="61"),(AB2155/'Totals and Drop Down Lists'!X$4)*Inputs!F$38,0)</f>
        <v>0</v>
      </c>
      <c r="AS2155">
        <f>IF(OR($D2155="51",$D2155="52",$D2155="61"),(AC2155/'Totals and Drop Down Lists'!Y$4)*Inputs!G$38,0)</f>
        <v>0</v>
      </c>
      <c r="AT2155">
        <f>IF(OR($D2155="51",$D2155="52",$D2155="61"),(AD2155/'Totals and Drop Down Lists'!Z$4)*Inputs!H$38,0)</f>
        <v>0</v>
      </c>
      <c r="AU2155">
        <f>IF(OR($D2155="51",$D2155="52",$D2155="61"),(AE2155/'Totals and Drop Down Lists'!AA$4)*Inputs!I$38,0)</f>
        <v>0</v>
      </c>
      <c r="AV2155">
        <f>IF(OR($D2155="51",$D2155="52",$D2155="61"),(AF2155/'Totals and Drop Down Lists'!AB$4)*Inputs!J$38,0)</f>
        <v>0</v>
      </c>
      <c r="AW2155">
        <f>IF(OR($D2155="51",$D2155="52",$D2155="61"),(AG2155/'Totals and Drop Down Lists'!AC$4)*Inputs!K$38,0)</f>
        <v>0</v>
      </c>
      <c r="AX2155">
        <f>IF(OR($D2155="51",$D2155="52",$D2155="61"),(AH2155/'Totals and Drop Down Lists'!AD$4)*Inputs!L$38,0)</f>
        <v>0</v>
      </c>
      <c r="AY2155">
        <f>IF(OR($D2155="51",$D2155="52",$D2155="61"),0,(AA2155/'Totals and Drop Down Lists'!W$5)*Inputs!E$39)</f>
        <v>0</v>
      </c>
      <c r="AZ2155">
        <f>IF(OR($D2155="51",$D2155="52",$D2155="61"),0,(AB2155/'Totals and Drop Down Lists'!X$5)*Inputs!F$39)</f>
        <v>0</v>
      </c>
      <c r="BA2155">
        <f>IF(OR($D2155="51",$D2155="52",$D2155="61"),0,(AC2155/'Totals and Drop Down Lists'!Y$5)*Inputs!G$39)</f>
        <v>0</v>
      </c>
      <c r="BB2155">
        <f>IF(OR($D2155="51",$D2155="52",$D2155="61"),0,(AD2155/'Totals and Drop Down Lists'!Z$5)*Inputs!H$39)</f>
        <v>0</v>
      </c>
      <c r="BC2155">
        <f>IF(OR($D2155="51",$D2155="52",$D2155="61"),0,(AE2155/'Totals and Drop Down Lists'!AA$5)*Inputs!I$39)</f>
        <v>0</v>
      </c>
      <c r="BD2155">
        <f>IF(OR($D2155="51",$D2155="52",$D2155="61"),0,(AF2155/'Totals and Drop Down Lists'!AB$5)*Inputs!J$39)</f>
        <v>0</v>
      </c>
      <c r="BE2155">
        <f>IF(OR($D2155="51",$D2155="52",$D2155="61"),0,(AG2155/'Totals and Drop Down Lists'!AC$5)*Inputs!K$39)</f>
        <v>0</v>
      </c>
      <c r="BF2155">
        <f>IF(OR($D2155="51",$D2155="52",$D2155="61"),0,(AH2155/'Totals and Drop Down Lists'!AD$5)*Inputs!L$39)</f>
        <v>0</v>
      </c>
      <c r="BG2155" s="10">
        <f t="shared" si="298"/>
        <v>1303026.2919077366</v>
      </c>
    </row>
    <row r="2156" spans="1:59" ht="28.8">
      <c r="A2156" s="1" t="s">
        <v>7551</v>
      </c>
      <c r="B2156" s="1" t="s">
        <v>7094</v>
      </c>
      <c r="C2156" s="1" t="s">
        <v>1604</v>
      </c>
      <c r="D2156" s="1" t="s">
        <v>58</v>
      </c>
      <c r="E2156" s="1" t="s">
        <v>7097</v>
      </c>
      <c r="F2156" s="2">
        <v>122437</v>
      </c>
      <c r="G2156" s="2">
        <v>528</v>
      </c>
      <c r="H2156" s="2">
        <v>108</v>
      </c>
      <c r="I2156" s="2">
        <v>12322</v>
      </c>
      <c r="J2156" s="2">
        <v>48463</v>
      </c>
      <c r="K2156" s="2">
        <v>10836</v>
      </c>
      <c r="L2156" s="2">
        <v>228</v>
      </c>
      <c r="M2156" s="2">
        <v>49</v>
      </c>
      <c r="N2156" s="2">
        <v>36</v>
      </c>
      <c r="O2156" s="2">
        <v>153</v>
      </c>
      <c r="P2156" s="2">
        <v>63</v>
      </c>
      <c r="Q2156" s="2">
        <v>99</v>
      </c>
      <c r="R2156" s="2">
        <v>1970</v>
      </c>
      <c r="S2156" s="2">
        <v>8031600</v>
      </c>
      <c r="T2156" s="2">
        <v>463076900</v>
      </c>
      <c r="U2156" s="2">
        <v>1291</v>
      </c>
      <c r="V2156" s="2">
        <v>295</v>
      </c>
      <c r="W2156" s="2">
        <v>30</v>
      </c>
      <c r="X2156" s="2">
        <v>1398</v>
      </c>
      <c r="Y2156" s="2">
        <v>130</v>
      </c>
      <c r="Z2156" s="2">
        <v>908</v>
      </c>
      <c r="AA2156" s="9">
        <f t="shared" si="299"/>
        <v>122437</v>
      </c>
      <c r="AB2156" s="9">
        <f t="shared" si="300"/>
        <v>11686</v>
      </c>
      <c r="AC2156" s="9">
        <f t="shared" si="301"/>
        <v>2598</v>
      </c>
      <c r="AD2156" s="9">
        <f t="shared" si="302"/>
        <v>1970</v>
      </c>
      <c r="AE2156" s="44">
        <f t="shared" si="303"/>
        <v>1.692090097744311E-4</v>
      </c>
      <c r="AF2156" s="9">
        <f t="shared" si="304"/>
        <v>1073</v>
      </c>
      <c r="AG2156" s="9">
        <f t="shared" si="297"/>
        <v>1038</v>
      </c>
      <c r="AH2156" s="44">
        <f t="shared" si="305"/>
        <v>8.6358907875588498E-5</v>
      </c>
      <c r="AI2156">
        <f>AA2156/'Totals and Drop Down Lists'!W$6*Inputs!E$37</f>
        <v>111067.55003020754</v>
      </c>
      <c r="AJ2156">
        <f>AB2156/'Totals and Drop Down Lists'!X$6*Inputs!F$37</f>
        <v>38451.46461769734</v>
      </c>
      <c r="AK2156">
        <f>AC2156/'Totals and Drop Down Lists'!Y$6*Inputs!G$37</f>
        <v>17126.893568848602</v>
      </c>
      <c r="AL2156">
        <f>AD2156/'Totals and Drop Down Lists'!Z$6*Inputs!H$37</f>
        <v>15794.477501887961</v>
      </c>
      <c r="AM2156">
        <f>AE2156/'Totals and Drop Down Lists'!AA$6*Inputs!I$37</f>
        <v>21064.719701607493</v>
      </c>
      <c r="AN2156">
        <f>AF2156/'Totals and Drop Down Lists'!AB$6*Inputs!J$37</f>
        <v>21413.531739589911</v>
      </c>
      <c r="AO2156">
        <f>AG2156/'Totals and Drop Down Lists'!AC$6*Inputs!K$37</f>
        <v>19331.2720738971</v>
      </c>
      <c r="AP2156">
        <f>AH2156/'Totals and Drop Down Lists'!AD$6*Inputs!L$37</f>
        <v>20322.833935997634</v>
      </c>
      <c r="AQ2156">
        <f>IF(OR($D2156="51",$D2156="52",$D2156="61"),(AA2156/'Totals and Drop Down Lists'!W$4)*Inputs!E$38,0)</f>
        <v>0</v>
      </c>
      <c r="AR2156">
        <f>IF(OR($D2156="51",$D2156="52",$D2156="61"),(AB2156/'Totals and Drop Down Lists'!X$4)*Inputs!F$38,0)</f>
        <v>0</v>
      </c>
      <c r="AS2156">
        <f>IF(OR($D2156="51",$D2156="52",$D2156="61"),(AC2156/'Totals and Drop Down Lists'!Y$4)*Inputs!G$38,0)</f>
        <v>0</v>
      </c>
      <c r="AT2156">
        <f>IF(OR($D2156="51",$D2156="52",$D2156="61"),(AD2156/'Totals and Drop Down Lists'!Z$4)*Inputs!H$38,0)</f>
        <v>0</v>
      </c>
      <c r="AU2156">
        <f>IF(OR($D2156="51",$D2156="52",$D2156="61"),(AE2156/'Totals and Drop Down Lists'!AA$4)*Inputs!I$38,0)</f>
        <v>0</v>
      </c>
      <c r="AV2156">
        <f>IF(OR($D2156="51",$D2156="52",$D2156="61"),(AF2156/'Totals and Drop Down Lists'!AB$4)*Inputs!J$38,0)</f>
        <v>0</v>
      </c>
      <c r="AW2156">
        <f>IF(OR($D2156="51",$D2156="52",$D2156="61"),(AG2156/'Totals and Drop Down Lists'!AC$4)*Inputs!K$38,0)</f>
        <v>0</v>
      </c>
      <c r="AX2156">
        <f>IF(OR($D2156="51",$D2156="52",$D2156="61"),(AH2156/'Totals and Drop Down Lists'!AD$4)*Inputs!L$38,0)</f>
        <v>0</v>
      </c>
      <c r="AY2156">
        <f>IF(OR($D2156="51",$D2156="52",$D2156="61"),0,(AA2156/'Totals and Drop Down Lists'!W$5)*Inputs!E$39)</f>
        <v>0</v>
      </c>
      <c r="AZ2156">
        <f>IF(OR($D2156="51",$D2156="52",$D2156="61"),0,(AB2156/'Totals and Drop Down Lists'!X$5)*Inputs!F$39)</f>
        <v>0</v>
      </c>
      <c r="BA2156">
        <f>IF(OR($D2156="51",$D2156="52",$D2156="61"),0,(AC2156/'Totals and Drop Down Lists'!Y$5)*Inputs!G$39)</f>
        <v>0</v>
      </c>
      <c r="BB2156">
        <f>IF(OR($D2156="51",$D2156="52",$D2156="61"),0,(AD2156/'Totals and Drop Down Lists'!Z$5)*Inputs!H$39)</f>
        <v>0</v>
      </c>
      <c r="BC2156">
        <f>IF(OR($D2156="51",$D2156="52",$D2156="61"),0,(AE2156/'Totals and Drop Down Lists'!AA$5)*Inputs!I$39)</f>
        <v>0</v>
      </c>
      <c r="BD2156">
        <f>IF(OR($D2156="51",$D2156="52",$D2156="61"),0,(AF2156/'Totals and Drop Down Lists'!AB$5)*Inputs!J$39)</f>
        <v>0</v>
      </c>
      <c r="BE2156">
        <f>IF(OR($D2156="51",$D2156="52",$D2156="61"),0,(AG2156/'Totals and Drop Down Lists'!AC$5)*Inputs!K$39)</f>
        <v>0</v>
      </c>
      <c r="BF2156">
        <f>IF(OR($D2156="51",$D2156="52",$D2156="61"),0,(AH2156/'Totals and Drop Down Lists'!AD$5)*Inputs!L$39)</f>
        <v>0</v>
      </c>
      <c r="BG2156" s="10">
        <f t="shared" si="298"/>
        <v>264572.74316973356</v>
      </c>
    </row>
    <row r="2157" spans="1:59" ht="28.8">
      <c r="A2157" s="1" t="s">
        <v>7552</v>
      </c>
      <c r="B2157" s="1" t="s">
        <v>333</v>
      </c>
      <c r="C2157" s="1" t="s">
        <v>334</v>
      </c>
      <c r="D2157" s="1" t="s">
        <v>10</v>
      </c>
      <c r="E2157" s="1" t="s">
        <v>335</v>
      </c>
      <c r="F2157" s="2">
        <v>84883</v>
      </c>
      <c r="G2157" s="2">
        <v>2083</v>
      </c>
      <c r="H2157" s="2">
        <v>385</v>
      </c>
      <c r="I2157" s="2">
        <v>16398</v>
      </c>
      <c r="J2157" s="2">
        <v>37333</v>
      </c>
      <c r="K2157" s="2">
        <v>18102</v>
      </c>
      <c r="L2157" s="2">
        <v>92</v>
      </c>
      <c r="M2157" s="2">
        <v>119</v>
      </c>
      <c r="N2157" s="2">
        <v>0</v>
      </c>
      <c r="O2157" s="2">
        <v>415</v>
      </c>
      <c r="P2157" s="2">
        <v>174</v>
      </c>
      <c r="Q2157" s="2">
        <v>55</v>
      </c>
      <c r="R2157" s="2">
        <v>8165</v>
      </c>
      <c r="S2157" s="2">
        <v>15580600</v>
      </c>
      <c r="T2157" s="2">
        <v>719573200</v>
      </c>
      <c r="U2157" s="2">
        <v>1145</v>
      </c>
      <c r="V2157" s="2">
        <v>1380</v>
      </c>
      <c r="W2157" s="2">
        <v>85</v>
      </c>
      <c r="X2157" s="2">
        <v>3805</v>
      </c>
      <c r="Y2157" s="2">
        <v>285</v>
      </c>
      <c r="Z2157" s="2">
        <v>2155</v>
      </c>
      <c r="AA2157" s="9">
        <f t="shared" si="299"/>
        <v>84883</v>
      </c>
      <c r="AB2157" s="9">
        <f t="shared" si="300"/>
        <v>13930</v>
      </c>
      <c r="AC2157" s="9">
        <f t="shared" si="301"/>
        <v>9020</v>
      </c>
      <c r="AD2157" s="9">
        <f t="shared" si="302"/>
        <v>8165</v>
      </c>
      <c r="AE2157" s="44">
        <f t="shared" si="303"/>
        <v>6.1299370796985683E-4</v>
      </c>
      <c r="AF2157" s="9">
        <f t="shared" si="304"/>
        <v>2340</v>
      </c>
      <c r="AG2157" s="9">
        <f t="shared" si="297"/>
        <v>2440</v>
      </c>
      <c r="AH2157" s="44">
        <f t="shared" si="305"/>
        <v>4.4022487914220014E-4</v>
      </c>
      <c r="AI2157">
        <f>AA2157/'Totals and Drop Down Lists'!W$6*Inputs!E$37</f>
        <v>77000.799180101661</v>
      </c>
      <c r="AJ2157">
        <f>AB2157/'Totals and Drop Down Lists'!X$6*Inputs!F$37</f>
        <v>45835.093455803864</v>
      </c>
      <c r="AK2157">
        <f>AC2157/'Totals and Drop Down Lists'!Y$6*Inputs!G$37</f>
        <v>59462.886832569049</v>
      </c>
      <c r="AL2157">
        <f>AD2157/'Totals and Drop Down Lists'!Z$6*Inputs!H$37</f>
        <v>65462.897869500099</v>
      </c>
      <c r="AM2157">
        <f>AE2157/'Totals and Drop Down Lists'!AA$6*Inputs!I$37</f>
        <v>76311.188478955737</v>
      </c>
      <c r="AN2157">
        <f>AF2157/'Totals and Drop Down Lists'!AB$6*Inputs!J$37</f>
        <v>46698.66194840669</v>
      </c>
      <c r="AO2157">
        <f>AG2157/'Totals and Drop Down Lists'!AC$6*Inputs!K$37</f>
        <v>45441.525876983549</v>
      </c>
      <c r="AP2157">
        <f>AH2157/'Totals and Drop Down Lists'!AD$6*Inputs!L$37</f>
        <v>103598.08076996938</v>
      </c>
      <c r="AQ2157">
        <f>IF(OR($D2157="51",$D2157="52",$D2157="61"),(AA2157/'Totals and Drop Down Lists'!W$4)*Inputs!E$38,0)</f>
        <v>0</v>
      </c>
      <c r="AR2157">
        <f>IF(OR($D2157="51",$D2157="52",$D2157="61"),(AB2157/'Totals and Drop Down Lists'!X$4)*Inputs!F$38,0)</f>
        <v>0</v>
      </c>
      <c r="AS2157">
        <f>IF(OR($D2157="51",$D2157="52",$D2157="61"),(AC2157/'Totals and Drop Down Lists'!Y$4)*Inputs!G$38,0)</f>
        <v>0</v>
      </c>
      <c r="AT2157">
        <f>IF(OR($D2157="51",$D2157="52",$D2157="61"),(AD2157/'Totals and Drop Down Lists'!Z$4)*Inputs!H$38,0)</f>
        <v>0</v>
      </c>
      <c r="AU2157">
        <f>IF(OR($D2157="51",$D2157="52",$D2157="61"),(AE2157/'Totals and Drop Down Lists'!AA$4)*Inputs!I$38,0)</f>
        <v>0</v>
      </c>
      <c r="AV2157">
        <f>IF(OR($D2157="51",$D2157="52",$D2157="61"),(AF2157/'Totals and Drop Down Lists'!AB$4)*Inputs!J$38,0)</f>
        <v>0</v>
      </c>
      <c r="AW2157">
        <f>IF(OR($D2157="51",$D2157="52",$D2157="61"),(AG2157/'Totals and Drop Down Lists'!AC$4)*Inputs!K$38,0)</f>
        <v>0</v>
      </c>
      <c r="AX2157">
        <f>IF(OR($D2157="51",$D2157="52",$D2157="61"),(AH2157/'Totals and Drop Down Lists'!AD$4)*Inputs!L$38,0)</f>
        <v>0</v>
      </c>
      <c r="AY2157">
        <f>IF(OR($D2157="51",$D2157="52",$D2157="61"),0,(AA2157/'Totals and Drop Down Lists'!W$5)*Inputs!E$39)</f>
        <v>0</v>
      </c>
      <c r="AZ2157">
        <f>IF(OR($D2157="51",$D2157="52",$D2157="61"),0,(AB2157/'Totals and Drop Down Lists'!X$5)*Inputs!F$39)</f>
        <v>0</v>
      </c>
      <c r="BA2157">
        <f>IF(OR($D2157="51",$D2157="52",$D2157="61"),0,(AC2157/'Totals and Drop Down Lists'!Y$5)*Inputs!G$39)</f>
        <v>0</v>
      </c>
      <c r="BB2157">
        <f>IF(OR($D2157="51",$D2157="52",$D2157="61"),0,(AD2157/'Totals and Drop Down Lists'!Z$5)*Inputs!H$39)</f>
        <v>0</v>
      </c>
      <c r="BC2157">
        <f>IF(OR($D2157="51",$D2157="52",$D2157="61"),0,(AE2157/'Totals and Drop Down Lists'!AA$5)*Inputs!I$39)</f>
        <v>0</v>
      </c>
      <c r="BD2157">
        <f>IF(OR($D2157="51",$D2157="52",$D2157="61"),0,(AF2157/'Totals and Drop Down Lists'!AB$5)*Inputs!J$39)</f>
        <v>0</v>
      </c>
      <c r="BE2157">
        <f>IF(OR($D2157="51",$D2157="52",$D2157="61"),0,(AG2157/'Totals and Drop Down Lists'!AC$5)*Inputs!K$39)</f>
        <v>0</v>
      </c>
      <c r="BF2157">
        <f>IF(OR($D2157="51",$D2157="52",$D2157="61"),0,(AH2157/'Totals and Drop Down Lists'!AD$5)*Inputs!L$39)</f>
        <v>0</v>
      </c>
      <c r="BG2157" s="10">
        <f t="shared" si="298"/>
        <v>519811.13441229006</v>
      </c>
    </row>
    <row r="2158" spans="1:59" ht="28.8">
      <c r="A2158" s="1" t="s">
        <v>7552</v>
      </c>
      <c r="B2158" s="1" t="s">
        <v>333</v>
      </c>
      <c r="C2158" s="1" t="s">
        <v>336</v>
      </c>
      <c r="D2158" s="1" t="s">
        <v>58</v>
      </c>
      <c r="E2158" s="1" t="s">
        <v>337</v>
      </c>
      <c r="F2158" s="2">
        <v>156918</v>
      </c>
      <c r="G2158" s="2">
        <v>1693</v>
      </c>
      <c r="H2158" s="2">
        <v>83</v>
      </c>
      <c r="I2158" s="2">
        <v>23808</v>
      </c>
      <c r="J2158" s="2">
        <v>63505</v>
      </c>
      <c r="K2158" s="2">
        <v>17694</v>
      </c>
      <c r="L2158" s="2">
        <v>529</v>
      </c>
      <c r="M2158" s="2">
        <v>75</v>
      </c>
      <c r="N2158" s="2">
        <v>63</v>
      </c>
      <c r="O2158" s="2">
        <v>388</v>
      </c>
      <c r="P2158" s="2">
        <v>160</v>
      </c>
      <c r="Q2158" s="2">
        <v>5</v>
      </c>
      <c r="R2158" s="2">
        <v>4342</v>
      </c>
      <c r="S2158" s="2">
        <v>13536800</v>
      </c>
      <c r="T2158" s="2">
        <v>659956100</v>
      </c>
      <c r="U2158" s="2">
        <v>1032</v>
      </c>
      <c r="V2158" s="2">
        <v>788</v>
      </c>
      <c r="W2158" s="2">
        <v>4</v>
      </c>
      <c r="X2158" s="2">
        <v>3410</v>
      </c>
      <c r="Y2158" s="2">
        <v>309</v>
      </c>
      <c r="Z2158" s="2">
        <v>2185</v>
      </c>
      <c r="AA2158" s="9">
        <f t="shared" si="299"/>
        <v>156918</v>
      </c>
      <c r="AB2158" s="9">
        <f t="shared" si="300"/>
        <v>22032</v>
      </c>
      <c r="AC2158" s="9">
        <f t="shared" si="301"/>
        <v>5562</v>
      </c>
      <c r="AD2158" s="9">
        <f t="shared" si="302"/>
        <v>4342</v>
      </c>
      <c r="AE2158" s="44">
        <f t="shared" si="303"/>
        <v>3.4430229014924913E-4</v>
      </c>
      <c r="AF2158" s="9">
        <f t="shared" si="304"/>
        <v>2618</v>
      </c>
      <c r="AG2158" s="9">
        <f t="shared" si="297"/>
        <v>2494</v>
      </c>
      <c r="AH2158" s="44">
        <f t="shared" si="305"/>
        <v>2.5856255940657873E-4</v>
      </c>
      <c r="AI2158">
        <f>AA2158/'Totals and Drop Down Lists'!W$6*Inputs!E$37</f>
        <v>142346.65840914188</v>
      </c>
      <c r="AJ2158">
        <f>AB2158/'Totals and Drop Down Lists'!X$6*Inputs!F$37</f>
        <v>72493.810410500402</v>
      </c>
      <c r="AK2158">
        <f>AC2158/'Totals and Drop Down Lists'!Y$6*Inputs!G$37</f>
        <v>36666.582767488813</v>
      </c>
      <c r="AL2158">
        <f>AD2158/'Totals and Drop Down Lists'!Z$6*Inputs!H$37</f>
        <v>34811.990514313467</v>
      </c>
      <c r="AM2158">
        <f>AE2158/'Totals and Drop Down Lists'!AA$6*Inputs!I$37</f>
        <v>42861.968427590204</v>
      </c>
      <c r="AN2158">
        <f>AF2158/'Totals and Drop Down Lists'!AB$6*Inputs!J$37</f>
        <v>52246.622641422531</v>
      </c>
      <c r="AO2158">
        <f>AG2158/'Totals and Drop Down Lists'!AC$6*Inputs!K$37</f>
        <v>46447.198990654499</v>
      </c>
      <c r="AP2158">
        <f>AH2158/'Totals and Drop Down Lists'!AD$6*Inputs!L$37</f>
        <v>60847.503588819724</v>
      </c>
      <c r="AQ2158">
        <f>IF(OR($D2158="51",$D2158="52",$D2158="61"),(AA2158/'Totals and Drop Down Lists'!W$4)*Inputs!E$38,0)</f>
        <v>0</v>
      </c>
      <c r="AR2158">
        <f>IF(OR($D2158="51",$D2158="52",$D2158="61"),(AB2158/'Totals and Drop Down Lists'!X$4)*Inputs!F$38,0)</f>
        <v>0</v>
      </c>
      <c r="AS2158">
        <f>IF(OR($D2158="51",$D2158="52",$D2158="61"),(AC2158/'Totals and Drop Down Lists'!Y$4)*Inputs!G$38,0)</f>
        <v>0</v>
      </c>
      <c r="AT2158">
        <f>IF(OR($D2158="51",$D2158="52",$D2158="61"),(AD2158/'Totals and Drop Down Lists'!Z$4)*Inputs!H$38,0)</f>
        <v>0</v>
      </c>
      <c r="AU2158">
        <f>IF(OR($D2158="51",$D2158="52",$D2158="61"),(AE2158/'Totals and Drop Down Lists'!AA$4)*Inputs!I$38,0)</f>
        <v>0</v>
      </c>
      <c r="AV2158">
        <f>IF(OR($D2158="51",$D2158="52",$D2158="61"),(AF2158/'Totals and Drop Down Lists'!AB$4)*Inputs!J$38,0)</f>
        <v>0</v>
      </c>
      <c r="AW2158">
        <f>IF(OR($D2158="51",$D2158="52",$D2158="61"),(AG2158/'Totals and Drop Down Lists'!AC$4)*Inputs!K$38,0)</f>
        <v>0</v>
      </c>
      <c r="AX2158">
        <f>IF(OR($D2158="51",$D2158="52",$D2158="61"),(AH2158/'Totals and Drop Down Lists'!AD$4)*Inputs!L$38,0)</f>
        <v>0</v>
      </c>
      <c r="AY2158">
        <f>IF(OR($D2158="51",$D2158="52",$D2158="61"),0,(AA2158/'Totals and Drop Down Lists'!W$5)*Inputs!E$39)</f>
        <v>0</v>
      </c>
      <c r="AZ2158">
        <f>IF(OR($D2158="51",$D2158="52",$D2158="61"),0,(AB2158/'Totals and Drop Down Lists'!X$5)*Inputs!F$39)</f>
        <v>0</v>
      </c>
      <c r="BA2158">
        <f>IF(OR($D2158="51",$D2158="52",$D2158="61"),0,(AC2158/'Totals and Drop Down Lists'!Y$5)*Inputs!G$39)</f>
        <v>0</v>
      </c>
      <c r="BB2158">
        <f>IF(OR($D2158="51",$D2158="52",$D2158="61"),0,(AD2158/'Totals and Drop Down Lists'!Z$5)*Inputs!H$39)</f>
        <v>0</v>
      </c>
      <c r="BC2158">
        <f>IF(OR($D2158="51",$D2158="52",$D2158="61"),0,(AE2158/'Totals and Drop Down Lists'!AA$5)*Inputs!I$39)</f>
        <v>0</v>
      </c>
      <c r="BD2158">
        <f>IF(OR($D2158="51",$D2158="52",$D2158="61"),0,(AF2158/'Totals and Drop Down Lists'!AB$5)*Inputs!J$39)</f>
        <v>0</v>
      </c>
      <c r="BE2158">
        <f>IF(OR($D2158="51",$D2158="52",$D2158="61"),0,(AG2158/'Totals and Drop Down Lists'!AC$5)*Inputs!K$39)</f>
        <v>0</v>
      </c>
      <c r="BF2158">
        <f>IF(OR($D2158="51",$D2158="52",$D2158="61"),0,(AH2158/'Totals and Drop Down Lists'!AD$5)*Inputs!L$39)</f>
        <v>0</v>
      </c>
      <c r="BG2158" s="10">
        <f t="shared" si="298"/>
        <v>488722.33574993152</v>
      </c>
    </row>
    <row r="2159" spans="1:59">
      <c r="A2159" s="1" t="s">
        <v>7553</v>
      </c>
      <c r="B2159" s="1" t="s">
        <v>1219</v>
      </c>
      <c r="C2159" s="1" t="s">
        <v>1220</v>
      </c>
      <c r="D2159" s="1" t="s">
        <v>7</v>
      </c>
      <c r="E2159" s="1" t="s">
        <v>1221</v>
      </c>
      <c r="F2159" s="2">
        <v>234922</v>
      </c>
      <c r="G2159" s="2">
        <v>5058</v>
      </c>
      <c r="H2159" s="2">
        <v>2772</v>
      </c>
      <c r="I2159" s="2">
        <v>45149</v>
      </c>
      <c r="J2159" s="2">
        <v>96014</v>
      </c>
      <c r="K2159" s="2">
        <v>47491</v>
      </c>
      <c r="L2159" s="2">
        <v>369</v>
      </c>
      <c r="M2159" s="2">
        <v>44</v>
      </c>
      <c r="N2159" s="2">
        <v>24</v>
      </c>
      <c r="O2159" s="2">
        <v>1719</v>
      </c>
      <c r="P2159" s="2">
        <v>611</v>
      </c>
      <c r="Q2159" s="2">
        <v>90</v>
      </c>
      <c r="R2159" s="2">
        <v>6257</v>
      </c>
      <c r="S2159" s="2">
        <v>41763800</v>
      </c>
      <c r="T2159" s="2">
        <v>1944169600</v>
      </c>
      <c r="U2159" s="2">
        <v>3724</v>
      </c>
      <c r="V2159" s="2">
        <v>2420</v>
      </c>
      <c r="W2159" s="2">
        <v>175</v>
      </c>
      <c r="X2159" s="2">
        <v>11470</v>
      </c>
      <c r="Y2159" s="2">
        <v>1230</v>
      </c>
      <c r="Z2159" s="2">
        <v>7920</v>
      </c>
      <c r="AA2159" s="9">
        <f t="shared" si="299"/>
        <v>234922</v>
      </c>
      <c r="AB2159" s="9">
        <f t="shared" si="300"/>
        <v>37319</v>
      </c>
      <c r="AC2159" s="9">
        <f t="shared" si="301"/>
        <v>9114</v>
      </c>
      <c r="AD2159" s="9">
        <f t="shared" si="302"/>
        <v>6257</v>
      </c>
      <c r="AE2159" s="44">
        <f t="shared" si="303"/>
        <v>1.6405287729889023E-3</v>
      </c>
      <c r="AF2159" s="9">
        <f t="shared" si="304"/>
        <v>8875</v>
      </c>
      <c r="AG2159" s="9">
        <f t="shared" si="297"/>
        <v>9150</v>
      </c>
      <c r="AH2159" s="44">
        <f t="shared" si="305"/>
        <v>1.6840265406159697E-3</v>
      </c>
      <c r="AI2159">
        <f>AA2159/'Totals and Drop Down Lists'!W$6*Inputs!E$37</f>
        <v>213107.23872845966</v>
      </c>
      <c r="AJ2159">
        <f>AB2159/'Totals and Drop Down Lists'!X$6*Inputs!F$37</f>
        <v>122793.95927330542</v>
      </c>
      <c r="AK2159">
        <f>AC2159/'Totals and Drop Down Lists'!Y$6*Inputs!G$37</f>
        <v>60082.566584482738</v>
      </c>
      <c r="AL2159">
        <f>AD2159/'Totals and Drop Down Lists'!Z$6*Inputs!H$37</f>
        <v>50165.505446351766</v>
      </c>
      <c r="AM2159">
        <f>AE2159/'Totals and Drop Down Lists'!AA$6*Inputs!I$37</f>
        <v>204228.3611936555</v>
      </c>
      <c r="AN2159">
        <f>AF2159/'Totals and Drop Down Lists'!AB$6*Inputs!J$37</f>
        <v>177115.65162055957</v>
      </c>
      <c r="AO2159">
        <f>AG2159/'Totals and Drop Down Lists'!AC$6*Inputs!K$37</f>
        <v>170405.72203868831</v>
      </c>
      <c r="AP2159">
        <f>AH2159/'Totals and Drop Down Lists'!AD$6*Inputs!L$37</f>
        <v>396301.81264051452</v>
      </c>
      <c r="AQ2159">
        <f>IF(OR($D2159="51",$D2159="52",$D2159="61"),(AA2159/'Totals and Drop Down Lists'!W$4)*Inputs!E$38,0)</f>
        <v>0</v>
      </c>
      <c r="AR2159">
        <f>IF(OR($D2159="51",$D2159="52",$D2159="61"),(AB2159/'Totals and Drop Down Lists'!X$4)*Inputs!F$38,0)</f>
        <v>0</v>
      </c>
      <c r="AS2159">
        <f>IF(OR($D2159="51",$D2159="52",$D2159="61"),(AC2159/'Totals and Drop Down Lists'!Y$4)*Inputs!G$38,0)</f>
        <v>0</v>
      </c>
      <c r="AT2159">
        <f>IF(OR($D2159="51",$D2159="52",$D2159="61"),(AD2159/'Totals and Drop Down Lists'!Z$4)*Inputs!H$38,0)</f>
        <v>0</v>
      </c>
      <c r="AU2159">
        <f>IF(OR($D2159="51",$D2159="52",$D2159="61"),(AE2159/'Totals and Drop Down Lists'!AA$4)*Inputs!I$38,0)</f>
        <v>0</v>
      </c>
      <c r="AV2159">
        <f>IF(OR($D2159="51",$D2159="52",$D2159="61"),(AF2159/'Totals and Drop Down Lists'!AB$4)*Inputs!J$38,0)</f>
        <v>0</v>
      </c>
      <c r="AW2159">
        <f>IF(OR($D2159="51",$D2159="52",$D2159="61"),(AG2159/'Totals and Drop Down Lists'!AC$4)*Inputs!K$38,0)</f>
        <v>0</v>
      </c>
      <c r="AX2159">
        <f>IF(OR($D2159="51",$D2159="52",$D2159="61"),(AH2159/'Totals and Drop Down Lists'!AD$4)*Inputs!L$38,0)</f>
        <v>0</v>
      </c>
      <c r="AY2159">
        <f>IF(OR($D2159="51",$D2159="52",$D2159="61"),0,(AA2159/'Totals and Drop Down Lists'!W$5)*Inputs!E$39)</f>
        <v>0</v>
      </c>
      <c r="AZ2159">
        <f>IF(OR($D2159="51",$D2159="52",$D2159="61"),0,(AB2159/'Totals and Drop Down Lists'!X$5)*Inputs!F$39)</f>
        <v>0</v>
      </c>
      <c r="BA2159">
        <f>IF(OR($D2159="51",$D2159="52",$D2159="61"),0,(AC2159/'Totals and Drop Down Lists'!Y$5)*Inputs!G$39)</f>
        <v>0</v>
      </c>
      <c r="BB2159">
        <f>IF(OR($D2159="51",$D2159="52",$D2159="61"),0,(AD2159/'Totals and Drop Down Lists'!Z$5)*Inputs!H$39)</f>
        <v>0</v>
      </c>
      <c r="BC2159">
        <f>IF(OR($D2159="51",$D2159="52",$D2159="61"),0,(AE2159/'Totals and Drop Down Lists'!AA$5)*Inputs!I$39)</f>
        <v>0</v>
      </c>
      <c r="BD2159">
        <f>IF(OR($D2159="51",$D2159="52",$D2159="61"),0,(AF2159/'Totals and Drop Down Lists'!AB$5)*Inputs!J$39)</f>
        <v>0</v>
      </c>
      <c r="BE2159">
        <f>IF(OR($D2159="51",$D2159="52",$D2159="61"),0,(AG2159/'Totals and Drop Down Lists'!AC$5)*Inputs!K$39)</f>
        <v>0</v>
      </c>
      <c r="BF2159">
        <f>IF(OR($D2159="51",$D2159="52",$D2159="61"),0,(AH2159/'Totals and Drop Down Lists'!AD$5)*Inputs!L$39)</f>
        <v>0</v>
      </c>
      <c r="BG2159" s="10">
        <f t="shared" si="298"/>
        <v>1394200.8175260175</v>
      </c>
    </row>
    <row r="2160" spans="1:59">
      <c r="A2160" s="1" t="s">
        <v>7553</v>
      </c>
      <c r="B2160" s="1" t="s">
        <v>1219</v>
      </c>
      <c r="C2160" s="1" t="s">
        <v>1222</v>
      </c>
      <c r="D2160" s="1" t="s">
        <v>58</v>
      </c>
      <c r="E2160" s="1" t="s">
        <v>1223</v>
      </c>
      <c r="F2160" s="2">
        <v>37576</v>
      </c>
      <c r="G2160" s="2">
        <v>61</v>
      </c>
      <c r="H2160" s="2">
        <v>43</v>
      </c>
      <c r="I2160" s="2">
        <v>3309</v>
      </c>
      <c r="J2160" s="2">
        <v>13087</v>
      </c>
      <c r="K2160" s="2">
        <v>1953</v>
      </c>
      <c r="L2160" s="2">
        <v>47</v>
      </c>
      <c r="M2160" s="2">
        <v>54</v>
      </c>
      <c r="N2160" s="2">
        <v>11</v>
      </c>
      <c r="O2160" s="2">
        <v>81</v>
      </c>
      <c r="P2160" s="2">
        <v>21</v>
      </c>
      <c r="Q2160" s="2">
        <v>0</v>
      </c>
      <c r="R2160" s="2">
        <v>786</v>
      </c>
      <c r="S2160" s="2">
        <v>1819800</v>
      </c>
      <c r="T2160" s="2">
        <v>84048400</v>
      </c>
      <c r="U2160" s="2">
        <v>25</v>
      </c>
      <c r="V2160" s="2">
        <v>95</v>
      </c>
      <c r="W2160" s="2">
        <v>0</v>
      </c>
      <c r="X2160" s="2">
        <v>285</v>
      </c>
      <c r="Y2160" s="2">
        <v>30</v>
      </c>
      <c r="Z2160" s="2">
        <v>190</v>
      </c>
      <c r="AA2160" s="9">
        <f t="shared" si="299"/>
        <v>37576</v>
      </c>
      <c r="AB2160" s="9">
        <f t="shared" si="300"/>
        <v>3205</v>
      </c>
      <c r="AC2160" s="9">
        <f t="shared" si="301"/>
        <v>1000</v>
      </c>
      <c r="AD2160" s="9">
        <f t="shared" si="302"/>
        <v>786</v>
      </c>
      <c r="AE2160" s="44">
        <f t="shared" si="303"/>
        <v>2.0354487417212784E-5</v>
      </c>
      <c r="AF2160" s="9">
        <f t="shared" si="304"/>
        <v>190</v>
      </c>
      <c r="AG2160" s="9">
        <f t="shared" si="297"/>
        <v>220</v>
      </c>
      <c r="AH2160" s="44">
        <f t="shared" si="305"/>
        <v>1.2216193636019989E-5</v>
      </c>
      <c r="AI2160">
        <f>AA2160/'Totals and Drop Down Lists'!W$6*Inputs!E$37</f>
        <v>34086.707939063177</v>
      </c>
      <c r="AJ2160">
        <f>AB2160/'Totals and Drop Down Lists'!X$6*Inputs!F$37</f>
        <v>10545.690920735922</v>
      </c>
      <c r="AK2160">
        <f>AC2160/'Totals and Drop Down Lists'!Y$6*Inputs!G$37</f>
        <v>6592.3377863158585</v>
      </c>
      <c r="AL2160">
        <f>AD2160/'Totals and Drop Down Lists'!Z$6*Inputs!H$37</f>
        <v>6301.755998215197</v>
      </c>
      <c r="AM2160">
        <f>AE2160/'Totals and Drop Down Lists'!AA$6*Inputs!I$37</f>
        <v>2533.916915447096</v>
      </c>
      <c r="AN2160">
        <f>AF2160/'Totals and Drop Down Lists'!AB$6*Inputs!J$37</f>
        <v>3791.7716966655007</v>
      </c>
      <c r="AO2160">
        <f>AG2160/'Totals and Drop Down Lists'!AC$6*Inputs!K$37</f>
        <v>4097.186759400156</v>
      </c>
      <c r="AP2160">
        <f>AH2160/'Totals and Drop Down Lists'!AD$6*Inputs!L$37</f>
        <v>2874.8357372986698</v>
      </c>
      <c r="AQ2160">
        <f>IF(OR($D2160="51",$D2160="52",$D2160="61"),(AA2160/'Totals and Drop Down Lists'!W$4)*Inputs!E$38,0)</f>
        <v>0</v>
      </c>
      <c r="AR2160">
        <f>IF(OR($D2160="51",$D2160="52",$D2160="61"),(AB2160/'Totals and Drop Down Lists'!X$4)*Inputs!F$38,0)</f>
        <v>0</v>
      </c>
      <c r="AS2160">
        <f>IF(OR($D2160="51",$D2160="52",$D2160="61"),(AC2160/'Totals and Drop Down Lists'!Y$4)*Inputs!G$38,0)</f>
        <v>0</v>
      </c>
      <c r="AT2160">
        <f>IF(OR($D2160="51",$D2160="52",$D2160="61"),(AD2160/'Totals and Drop Down Lists'!Z$4)*Inputs!H$38,0)</f>
        <v>0</v>
      </c>
      <c r="AU2160">
        <f>IF(OR($D2160="51",$D2160="52",$D2160="61"),(AE2160/'Totals and Drop Down Lists'!AA$4)*Inputs!I$38,0)</f>
        <v>0</v>
      </c>
      <c r="AV2160">
        <f>IF(OR($D2160="51",$D2160="52",$D2160="61"),(AF2160/'Totals and Drop Down Lists'!AB$4)*Inputs!J$38,0)</f>
        <v>0</v>
      </c>
      <c r="AW2160">
        <f>IF(OR($D2160="51",$D2160="52",$D2160="61"),(AG2160/'Totals and Drop Down Lists'!AC$4)*Inputs!K$38,0)</f>
        <v>0</v>
      </c>
      <c r="AX2160">
        <f>IF(OR($D2160="51",$D2160="52",$D2160="61"),(AH2160/'Totals and Drop Down Lists'!AD$4)*Inputs!L$38,0)</f>
        <v>0</v>
      </c>
      <c r="AY2160">
        <f>IF(OR($D2160="51",$D2160="52",$D2160="61"),0,(AA2160/'Totals and Drop Down Lists'!W$5)*Inputs!E$39)</f>
        <v>0</v>
      </c>
      <c r="AZ2160">
        <f>IF(OR($D2160="51",$D2160="52",$D2160="61"),0,(AB2160/'Totals and Drop Down Lists'!X$5)*Inputs!F$39)</f>
        <v>0</v>
      </c>
      <c r="BA2160">
        <f>IF(OR($D2160="51",$D2160="52",$D2160="61"),0,(AC2160/'Totals and Drop Down Lists'!Y$5)*Inputs!G$39)</f>
        <v>0</v>
      </c>
      <c r="BB2160">
        <f>IF(OR($D2160="51",$D2160="52",$D2160="61"),0,(AD2160/'Totals and Drop Down Lists'!Z$5)*Inputs!H$39)</f>
        <v>0</v>
      </c>
      <c r="BC2160">
        <f>IF(OR($D2160="51",$D2160="52",$D2160="61"),0,(AE2160/'Totals and Drop Down Lists'!AA$5)*Inputs!I$39)</f>
        <v>0</v>
      </c>
      <c r="BD2160">
        <f>IF(OR($D2160="51",$D2160="52",$D2160="61"),0,(AF2160/'Totals and Drop Down Lists'!AB$5)*Inputs!J$39)</f>
        <v>0</v>
      </c>
      <c r="BE2160">
        <f>IF(OR($D2160="51",$D2160="52",$D2160="61"),0,(AG2160/'Totals and Drop Down Lists'!AC$5)*Inputs!K$39)</f>
        <v>0</v>
      </c>
      <c r="BF2160">
        <f>IF(OR($D2160="51",$D2160="52",$D2160="61"),0,(AH2160/'Totals and Drop Down Lists'!AD$5)*Inputs!L$39)</f>
        <v>0</v>
      </c>
      <c r="BG2160" s="10">
        <f t="shared" si="298"/>
        <v>70824.20375314157</v>
      </c>
    </row>
    <row r="2161" spans="1:59" ht="28.8">
      <c r="A2161" s="1" t="s">
        <v>7554</v>
      </c>
      <c r="B2161" s="1" t="s">
        <v>4150</v>
      </c>
      <c r="C2161" s="1" t="s">
        <v>561</v>
      </c>
      <c r="D2161" s="1" t="s">
        <v>10</v>
      </c>
      <c r="E2161" s="1" t="s">
        <v>4151</v>
      </c>
      <c r="F2161" s="2">
        <v>51128</v>
      </c>
      <c r="G2161" s="2">
        <v>510</v>
      </c>
      <c r="H2161" s="2">
        <v>119</v>
      </c>
      <c r="I2161" s="2">
        <v>11021</v>
      </c>
      <c r="J2161" s="2">
        <v>21729</v>
      </c>
      <c r="K2161" s="2">
        <v>9438</v>
      </c>
      <c r="L2161" s="2">
        <v>22</v>
      </c>
      <c r="M2161" s="2">
        <v>113</v>
      </c>
      <c r="N2161" s="2">
        <v>0</v>
      </c>
      <c r="O2161" s="2">
        <v>230</v>
      </c>
      <c r="P2161" s="2">
        <v>102</v>
      </c>
      <c r="Q2161" s="2">
        <v>16</v>
      </c>
      <c r="R2161" s="2">
        <v>1939</v>
      </c>
      <c r="S2161" s="2">
        <v>6758300</v>
      </c>
      <c r="T2161" s="2">
        <v>300730600</v>
      </c>
      <c r="U2161" s="2">
        <v>1264</v>
      </c>
      <c r="V2161" s="2">
        <v>390</v>
      </c>
      <c r="W2161" s="2">
        <v>35</v>
      </c>
      <c r="X2161" s="2">
        <v>2170</v>
      </c>
      <c r="Y2161" s="2">
        <v>330</v>
      </c>
      <c r="Z2161" s="2">
        <v>1530</v>
      </c>
      <c r="AA2161" s="9">
        <f t="shared" si="299"/>
        <v>51128</v>
      </c>
      <c r="AB2161" s="9">
        <f t="shared" si="300"/>
        <v>10392</v>
      </c>
      <c r="AC2161" s="9">
        <f t="shared" si="301"/>
        <v>2422</v>
      </c>
      <c r="AD2161" s="9">
        <f t="shared" si="302"/>
        <v>1939</v>
      </c>
      <c r="AE2161" s="44">
        <f t="shared" si="303"/>
        <v>2.862964691952598E-4</v>
      </c>
      <c r="AF2161" s="9">
        <f t="shared" si="304"/>
        <v>1745</v>
      </c>
      <c r="AG2161" s="9">
        <f t="shared" si="297"/>
        <v>1860</v>
      </c>
      <c r="AH2161" s="44">
        <f t="shared" si="305"/>
        <v>3.006105814400358E-4</v>
      </c>
      <c r="AI2161">
        <f>AA2161/'Totals and Drop Down Lists'!W$6*Inputs!E$37</f>
        <v>46380.274736758103</v>
      </c>
      <c r="AJ2161">
        <f>AB2161/'Totals and Drop Down Lists'!X$6*Inputs!F$37</f>
        <v>34193.703603209891</v>
      </c>
      <c r="AK2161">
        <f>AC2161/'Totals and Drop Down Lists'!Y$6*Inputs!G$37</f>
        <v>15966.642118457012</v>
      </c>
      <c r="AL2161">
        <f>AD2161/'Totals and Drop Down Lists'!Z$6*Inputs!H$37</f>
        <v>15545.934962518149</v>
      </c>
      <c r="AM2161">
        <f>AE2161/'Totals and Drop Down Lists'!AA$6*Inputs!I$37</f>
        <v>35640.861460022265</v>
      </c>
      <c r="AN2161">
        <f>AF2161/'Totals and Drop Down Lists'!AB$6*Inputs!J$37</f>
        <v>34824.429529901579</v>
      </c>
      <c r="AO2161">
        <f>AG2161/'Totals and Drop Down Lists'!AC$6*Inputs!K$37</f>
        <v>34639.85169311041</v>
      </c>
      <c r="AP2161">
        <f>AH2161/'Totals and Drop Down Lists'!AD$6*Inputs!L$37</f>
        <v>70742.66078967489</v>
      </c>
      <c r="AQ2161">
        <f>IF(OR($D2161="51",$D2161="52",$D2161="61"),(AA2161/'Totals and Drop Down Lists'!W$4)*Inputs!E$38,0)</f>
        <v>0</v>
      </c>
      <c r="AR2161">
        <f>IF(OR($D2161="51",$D2161="52",$D2161="61"),(AB2161/'Totals and Drop Down Lists'!X$4)*Inputs!F$38,0)</f>
        <v>0</v>
      </c>
      <c r="AS2161">
        <f>IF(OR($D2161="51",$D2161="52",$D2161="61"),(AC2161/'Totals and Drop Down Lists'!Y$4)*Inputs!G$38,0)</f>
        <v>0</v>
      </c>
      <c r="AT2161">
        <f>IF(OR($D2161="51",$D2161="52",$D2161="61"),(AD2161/'Totals and Drop Down Lists'!Z$4)*Inputs!H$38,0)</f>
        <v>0</v>
      </c>
      <c r="AU2161">
        <f>IF(OR($D2161="51",$D2161="52",$D2161="61"),(AE2161/'Totals and Drop Down Lists'!AA$4)*Inputs!I$38,0)</f>
        <v>0</v>
      </c>
      <c r="AV2161">
        <f>IF(OR($D2161="51",$D2161="52",$D2161="61"),(AF2161/'Totals and Drop Down Lists'!AB$4)*Inputs!J$38,0)</f>
        <v>0</v>
      </c>
      <c r="AW2161">
        <f>IF(OR($D2161="51",$D2161="52",$D2161="61"),(AG2161/'Totals and Drop Down Lists'!AC$4)*Inputs!K$38,0)</f>
        <v>0</v>
      </c>
      <c r="AX2161">
        <f>IF(OR($D2161="51",$D2161="52",$D2161="61"),(AH2161/'Totals and Drop Down Lists'!AD$4)*Inputs!L$38,0)</f>
        <v>0</v>
      </c>
      <c r="AY2161">
        <f>IF(OR($D2161="51",$D2161="52",$D2161="61"),0,(AA2161/'Totals and Drop Down Lists'!W$5)*Inputs!E$39)</f>
        <v>0</v>
      </c>
      <c r="AZ2161">
        <f>IF(OR($D2161="51",$D2161="52",$D2161="61"),0,(AB2161/'Totals and Drop Down Lists'!X$5)*Inputs!F$39)</f>
        <v>0</v>
      </c>
      <c r="BA2161">
        <f>IF(OR($D2161="51",$D2161="52",$D2161="61"),0,(AC2161/'Totals and Drop Down Lists'!Y$5)*Inputs!G$39)</f>
        <v>0</v>
      </c>
      <c r="BB2161">
        <f>IF(OR($D2161="51",$D2161="52",$D2161="61"),0,(AD2161/'Totals and Drop Down Lists'!Z$5)*Inputs!H$39)</f>
        <v>0</v>
      </c>
      <c r="BC2161">
        <f>IF(OR($D2161="51",$D2161="52",$D2161="61"),0,(AE2161/'Totals and Drop Down Lists'!AA$5)*Inputs!I$39)</f>
        <v>0</v>
      </c>
      <c r="BD2161">
        <f>IF(OR($D2161="51",$D2161="52",$D2161="61"),0,(AF2161/'Totals and Drop Down Lists'!AB$5)*Inputs!J$39)</f>
        <v>0</v>
      </c>
      <c r="BE2161">
        <f>IF(OR($D2161="51",$D2161="52",$D2161="61"),0,(AG2161/'Totals and Drop Down Lists'!AC$5)*Inputs!K$39)</f>
        <v>0</v>
      </c>
      <c r="BF2161">
        <f>IF(OR($D2161="51",$D2161="52",$D2161="61"),0,(AH2161/'Totals and Drop Down Lists'!AD$5)*Inputs!L$39)</f>
        <v>0</v>
      </c>
      <c r="BG2161" s="10">
        <f t="shared" si="298"/>
        <v>287934.35889365233</v>
      </c>
    </row>
    <row r="2162" spans="1:59" ht="28.8">
      <c r="A2162" s="1" t="s">
        <v>7554</v>
      </c>
      <c r="B2162" s="1" t="s">
        <v>4150</v>
      </c>
      <c r="C2162" s="1" t="s">
        <v>4152</v>
      </c>
      <c r="D2162" s="1" t="s">
        <v>10</v>
      </c>
      <c r="E2162" s="1" t="s">
        <v>4153</v>
      </c>
      <c r="F2162" s="2">
        <v>80715</v>
      </c>
      <c r="G2162" s="2">
        <v>521</v>
      </c>
      <c r="H2162" s="2">
        <v>19</v>
      </c>
      <c r="I2162" s="2">
        <v>10045</v>
      </c>
      <c r="J2162" s="2">
        <v>28675</v>
      </c>
      <c r="K2162" s="2">
        <v>9142</v>
      </c>
      <c r="L2162" s="2">
        <v>174</v>
      </c>
      <c r="M2162" s="2">
        <v>62</v>
      </c>
      <c r="N2162" s="2">
        <v>11</v>
      </c>
      <c r="O2162" s="2">
        <v>333</v>
      </c>
      <c r="P2162" s="2">
        <v>90</v>
      </c>
      <c r="Q2162" s="2">
        <v>19</v>
      </c>
      <c r="R2162" s="2">
        <v>2468</v>
      </c>
      <c r="S2162" s="2">
        <v>7522400</v>
      </c>
      <c r="T2162" s="2">
        <v>364901500</v>
      </c>
      <c r="U2162" s="2">
        <v>1173</v>
      </c>
      <c r="V2162" s="2">
        <v>615</v>
      </c>
      <c r="W2162" s="2">
        <v>130</v>
      </c>
      <c r="X2162" s="2">
        <v>2190</v>
      </c>
      <c r="Y2162" s="2">
        <v>330</v>
      </c>
      <c r="Z2162" s="2">
        <v>1320</v>
      </c>
      <c r="AA2162" s="9">
        <f t="shared" si="299"/>
        <v>80715</v>
      </c>
      <c r="AB2162" s="9">
        <f t="shared" si="300"/>
        <v>9505</v>
      </c>
      <c r="AC2162" s="9">
        <f t="shared" si="301"/>
        <v>3157</v>
      </c>
      <c r="AD2162" s="9">
        <f t="shared" si="302"/>
        <v>2468</v>
      </c>
      <c r="AE2162" s="44">
        <f t="shared" si="303"/>
        <v>2.0355172786608097E-4</v>
      </c>
      <c r="AF2162" s="9">
        <f t="shared" si="304"/>
        <v>1445</v>
      </c>
      <c r="AG2162" s="9">
        <f t="shared" si="297"/>
        <v>1650</v>
      </c>
      <c r="AH2162" s="44">
        <f t="shared" si="305"/>
        <v>1.9573695184788671E-4</v>
      </c>
      <c r="AI2162">
        <f>AA2162/'Totals and Drop Down Lists'!W$6*Inputs!E$37</f>
        <v>73219.837963101032</v>
      </c>
      <c r="AJ2162">
        <f>AB2162/'Totals and Drop Down Lists'!X$6*Inputs!F$37</f>
        <v>31275.130172104502</v>
      </c>
      <c r="AK2162">
        <f>AC2162/'Totals and Drop Down Lists'!Y$6*Inputs!G$37</f>
        <v>20812.01039139917</v>
      </c>
      <c r="AL2162">
        <f>AD2162/'Totals and Drop Down Lists'!Z$6*Inputs!H$37</f>
        <v>19787.193134344918</v>
      </c>
      <c r="AM2162">
        <f>AE2162/'Totals and Drop Down Lists'!AA$6*Inputs!I$37</f>
        <v>25340.022366378736</v>
      </c>
      <c r="AN2162">
        <f>AF2162/'Totals and Drop Down Lists'!AB$6*Inputs!J$37</f>
        <v>28837.421587798155</v>
      </c>
      <c r="AO2162">
        <f>AG2162/'Totals and Drop Down Lists'!AC$6*Inputs!K$37</f>
        <v>30728.900695501172</v>
      </c>
      <c r="AP2162">
        <f>AH2162/'Totals and Drop Down Lists'!AD$6*Inputs!L$37</f>
        <v>46062.759076037692</v>
      </c>
      <c r="AQ2162">
        <f>IF(OR($D2162="51",$D2162="52",$D2162="61"),(AA2162/'Totals and Drop Down Lists'!W$4)*Inputs!E$38,0)</f>
        <v>0</v>
      </c>
      <c r="AR2162">
        <f>IF(OR($D2162="51",$D2162="52",$D2162="61"),(AB2162/'Totals and Drop Down Lists'!X$4)*Inputs!F$38,0)</f>
        <v>0</v>
      </c>
      <c r="AS2162">
        <f>IF(OR($D2162="51",$D2162="52",$D2162="61"),(AC2162/'Totals and Drop Down Lists'!Y$4)*Inputs!G$38,0)</f>
        <v>0</v>
      </c>
      <c r="AT2162">
        <f>IF(OR($D2162="51",$D2162="52",$D2162="61"),(AD2162/'Totals and Drop Down Lists'!Z$4)*Inputs!H$38,0)</f>
        <v>0</v>
      </c>
      <c r="AU2162">
        <f>IF(OR($D2162="51",$D2162="52",$D2162="61"),(AE2162/'Totals and Drop Down Lists'!AA$4)*Inputs!I$38,0)</f>
        <v>0</v>
      </c>
      <c r="AV2162">
        <f>IF(OR($D2162="51",$D2162="52",$D2162="61"),(AF2162/'Totals and Drop Down Lists'!AB$4)*Inputs!J$38,0)</f>
        <v>0</v>
      </c>
      <c r="AW2162">
        <f>IF(OR($D2162="51",$D2162="52",$D2162="61"),(AG2162/'Totals and Drop Down Lists'!AC$4)*Inputs!K$38,0)</f>
        <v>0</v>
      </c>
      <c r="AX2162">
        <f>IF(OR($D2162="51",$D2162="52",$D2162="61"),(AH2162/'Totals and Drop Down Lists'!AD$4)*Inputs!L$38,0)</f>
        <v>0</v>
      </c>
      <c r="AY2162">
        <f>IF(OR($D2162="51",$D2162="52",$D2162="61"),0,(AA2162/'Totals and Drop Down Lists'!W$5)*Inputs!E$39)</f>
        <v>0</v>
      </c>
      <c r="AZ2162">
        <f>IF(OR($D2162="51",$D2162="52",$D2162="61"),0,(AB2162/'Totals and Drop Down Lists'!X$5)*Inputs!F$39)</f>
        <v>0</v>
      </c>
      <c r="BA2162">
        <f>IF(OR($D2162="51",$D2162="52",$D2162="61"),0,(AC2162/'Totals and Drop Down Lists'!Y$5)*Inputs!G$39)</f>
        <v>0</v>
      </c>
      <c r="BB2162">
        <f>IF(OR($D2162="51",$D2162="52",$D2162="61"),0,(AD2162/'Totals and Drop Down Lists'!Z$5)*Inputs!H$39)</f>
        <v>0</v>
      </c>
      <c r="BC2162">
        <f>IF(OR($D2162="51",$D2162="52",$D2162="61"),0,(AE2162/'Totals and Drop Down Lists'!AA$5)*Inputs!I$39)</f>
        <v>0</v>
      </c>
      <c r="BD2162">
        <f>IF(OR($D2162="51",$D2162="52",$D2162="61"),0,(AF2162/'Totals and Drop Down Lists'!AB$5)*Inputs!J$39)</f>
        <v>0</v>
      </c>
      <c r="BE2162">
        <f>IF(OR($D2162="51",$D2162="52",$D2162="61"),0,(AG2162/'Totals and Drop Down Lists'!AC$5)*Inputs!K$39)</f>
        <v>0</v>
      </c>
      <c r="BF2162">
        <f>IF(OR($D2162="51",$D2162="52",$D2162="61"),0,(AH2162/'Totals and Drop Down Lists'!AD$5)*Inputs!L$39)</f>
        <v>0</v>
      </c>
      <c r="BG2162" s="10">
        <f t="shared" si="298"/>
        <v>276063.27538666537</v>
      </c>
    </row>
    <row r="2163" spans="1:59" ht="28.8">
      <c r="A2163" s="1" t="s">
        <v>7554</v>
      </c>
      <c r="B2163" s="1" t="s">
        <v>4150</v>
      </c>
      <c r="C2163" s="1" t="s">
        <v>4154</v>
      </c>
      <c r="D2163" s="1" t="s">
        <v>10</v>
      </c>
      <c r="E2163" s="1" t="s">
        <v>4155</v>
      </c>
      <c r="F2163" s="2">
        <v>36110</v>
      </c>
      <c r="G2163" s="2">
        <v>453</v>
      </c>
      <c r="H2163" s="2">
        <v>7</v>
      </c>
      <c r="I2163" s="2">
        <v>8707</v>
      </c>
      <c r="J2163" s="2">
        <v>14432</v>
      </c>
      <c r="K2163" s="2">
        <v>8827</v>
      </c>
      <c r="L2163" s="2">
        <v>56</v>
      </c>
      <c r="M2163" s="2">
        <v>22</v>
      </c>
      <c r="N2163" s="2">
        <v>0</v>
      </c>
      <c r="O2163" s="2">
        <v>199</v>
      </c>
      <c r="P2163" s="2">
        <v>120</v>
      </c>
      <c r="Q2163" s="2">
        <v>11</v>
      </c>
      <c r="R2163" s="2">
        <v>1245</v>
      </c>
      <c r="S2163" s="2">
        <v>5737500</v>
      </c>
      <c r="T2163" s="2">
        <v>287301200</v>
      </c>
      <c r="U2163" s="2">
        <v>689</v>
      </c>
      <c r="V2163" s="2">
        <v>1270</v>
      </c>
      <c r="W2163" s="2">
        <v>125</v>
      </c>
      <c r="X2163" s="2">
        <v>2310</v>
      </c>
      <c r="Y2163" s="2">
        <v>580</v>
      </c>
      <c r="Z2163" s="2">
        <v>980</v>
      </c>
      <c r="AA2163" s="9">
        <f t="shared" si="299"/>
        <v>36110</v>
      </c>
      <c r="AB2163" s="9">
        <f t="shared" si="300"/>
        <v>8247</v>
      </c>
      <c r="AC2163" s="9">
        <f t="shared" si="301"/>
        <v>1653</v>
      </c>
      <c r="AD2163" s="9">
        <f t="shared" si="302"/>
        <v>1245</v>
      </c>
      <c r="AE2163" s="44">
        <f t="shared" si="303"/>
        <v>3.7704702541651263E-4</v>
      </c>
      <c r="AF2163" s="9">
        <f t="shared" si="304"/>
        <v>915</v>
      </c>
      <c r="AG2163" s="9">
        <f t="shared" si="297"/>
        <v>1560</v>
      </c>
      <c r="AH2163" s="44">
        <f t="shared" si="305"/>
        <v>3.5502774260150308E-4</v>
      </c>
      <c r="AI2163">
        <f>AA2163/'Totals and Drop Down Lists'!W$6*Inputs!E$37</f>
        <v>32756.840102181483</v>
      </c>
      <c r="AJ2163">
        <f>AB2163/'Totals and Drop Down Lists'!X$6*Inputs!F$37</f>
        <v>27135.823096196298</v>
      </c>
      <c r="AK2163">
        <f>AC2163/'Totals and Drop Down Lists'!Y$6*Inputs!G$37</f>
        <v>10897.134360780115</v>
      </c>
      <c r="AL2163">
        <f>AD2163/'Totals and Drop Down Lists'!Z$6*Inputs!H$37</f>
        <v>9981.7890811423913</v>
      </c>
      <c r="AM2163">
        <f>AE2163/'Totals and Drop Down Lists'!AA$6*Inputs!I$37</f>
        <v>46938.339248669705</v>
      </c>
      <c r="AN2163">
        <f>AF2163/'Totals and Drop Down Lists'!AB$6*Inputs!J$37</f>
        <v>18260.374223415438</v>
      </c>
      <c r="AO2163">
        <f>AG2163/'Totals and Drop Down Lists'!AC$6*Inputs!K$37</f>
        <v>29052.778839382925</v>
      </c>
      <c r="AP2163">
        <f>AH2163/'Totals and Drop Down Lists'!AD$6*Inputs!L$37</f>
        <v>83548.646376548364</v>
      </c>
      <c r="AQ2163">
        <f>IF(OR($D2163="51",$D2163="52",$D2163="61"),(AA2163/'Totals and Drop Down Lists'!W$4)*Inputs!E$38,0)</f>
        <v>0</v>
      </c>
      <c r="AR2163">
        <f>IF(OR($D2163="51",$D2163="52",$D2163="61"),(AB2163/'Totals and Drop Down Lists'!X$4)*Inputs!F$38,0)</f>
        <v>0</v>
      </c>
      <c r="AS2163">
        <f>IF(OR($D2163="51",$D2163="52",$D2163="61"),(AC2163/'Totals and Drop Down Lists'!Y$4)*Inputs!G$38,0)</f>
        <v>0</v>
      </c>
      <c r="AT2163">
        <f>IF(OR($D2163="51",$D2163="52",$D2163="61"),(AD2163/'Totals and Drop Down Lists'!Z$4)*Inputs!H$38,0)</f>
        <v>0</v>
      </c>
      <c r="AU2163">
        <f>IF(OR($D2163="51",$D2163="52",$D2163="61"),(AE2163/'Totals and Drop Down Lists'!AA$4)*Inputs!I$38,0)</f>
        <v>0</v>
      </c>
      <c r="AV2163">
        <f>IF(OR($D2163="51",$D2163="52",$D2163="61"),(AF2163/'Totals and Drop Down Lists'!AB$4)*Inputs!J$38,0)</f>
        <v>0</v>
      </c>
      <c r="AW2163">
        <f>IF(OR($D2163="51",$D2163="52",$D2163="61"),(AG2163/'Totals and Drop Down Lists'!AC$4)*Inputs!K$38,0)</f>
        <v>0</v>
      </c>
      <c r="AX2163">
        <f>IF(OR($D2163="51",$D2163="52",$D2163="61"),(AH2163/'Totals and Drop Down Lists'!AD$4)*Inputs!L$38,0)</f>
        <v>0</v>
      </c>
      <c r="AY2163">
        <f>IF(OR($D2163="51",$D2163="52",$D2163="61"),0,(AA2163/'Totals and Drop Down Lists'!W$5)*Inputs!E$39)</f>
        <v>0</v>
      </c>
      <c r="AZ2163">
        <f>IF(OR($D2163="51",$D2163="52",$D2163="61"),0,(AB2163/'Totals and Drop Down Lists'!X$5)*Inputs!F$39)</f>
        <v>0</v>
      </c>
      <c r="BA2163">
        <f>IF(OR($D2163="51",$D2163="52",$D2163="61"),0,(AC2163/'Totals and Drop Down Lists'!Y$5)*Inputs!G$39)</f>
        <v>0</v>
      </c>
      <c r="BB2163">
        <f>IF(OR($D2163="51",$D2163="52",$D2163="61"),0,(AD2163/'Totals and Drop Down Lists'!Z$5)*Inputs!H$39)</f>
        <v>0</v>
      </c>
      <c r="BC2163">
        <f>IF(OR($D2163="51",$D2163="52",$D2163="61"),0,(AE2163/'Totals and Drop Down Lists'!AA$5)*Inputs!I$39)</f>
        <v>0</v>
      </c>
      <c r="BD2163">
        <f>IF(OR($D2163="51",$D2163="52",$D2163="61"),0,(AF2163/'Totals and Drop Down Lists'!AB$5)*Inputs!J$39)</f>
        <v>0</v>
      </c>
      <c r="BE2163">
        <f>IF(OR($D2163="51",$D2163="52",$D2163="61"),0,(AG2163/'Totals and Drop Down Lists'!AC$5)*Inputs!K$39)</f>
        <v>0</v>
      </c>
      <c r="BF2163">
        <f>IF(OR($D2163="51",$D2163="52",$D2163="61"),0,(AH2163/'Totals and Drop Down Lists'!AD$5)*Inputs!L$39)</f>
        <v>0</v>
      </c>
      <c r="BG2163" s="10">
        <f t="shared" si="298"/>
        <v>258571.72532831671</v>
      </c>
    </row>
    <row r="2164" spans="1:59" ht="28.8">
      <c r="A2164" s="1" t="s">
        <v>7554</v>
      </c>
      <c r="B2164" s="1" t="s">
        <v>4150</v>
      </c>
      <c r="C2164" s="1" t="s">
        <v>1820</v>
      </c>
      <c r="D2164" s="1" t="s">
        <v>10</v>
      </c>
      <c r="E2164" s="1" t="s">
        <v>4156</v>
      </c>
      <c r="F2164" s="2">
        <v>86249</v>
      </c>
      <c r="G2164" s="2">
        <v>11413</v>
      </c>
      <c r="H2164" s="2">
        <v>1168</v>
      </c>
      <c r="I2164" s="2">
        <v>24229</v>
      </c>
      <c r="J2164" s="2">
        <v>34470</v>
      </c>
      <c r="K2164" s="2">
        <v>21444</v>
      </c>
      <c r="L2164" s="2">
        <v>50</v>
      </c>
      <c r="M2164" s="2">
        <v>0</v>
      </c>
      <c r="N2164" s="2">
        <v>0</v>
      </c>
      <c r="O2164" s="2">
        <v>594</v>
      </c>
      <c r="P2164" s="2">
        <v>17</v>
      </c>
      <c r="Q2164" s="2">
        <v>44</v>
      </c>
      <c r="R2164" s="2">
        <v>654</v>
      </c>
      <c r="S2164" s="2">
        <v>16903200</v>
      </c>
      <c r="T2164" s="2">
        <v>691782700</v>
      </c>
      <c r="U2164" s="2">
        <v>1925</v>
      </c>
      <c r="V2164" s="2">
        <v>580</v>
      </c>
      <c r="W2164" s="2">
        <v>95</v>
      </c>
      <c r="X2164" s="2">
        <v>5735</v>
      </c>
      <c r="Y2164" s="2">
        <v>259</v>
      </c>
      <c r="Z2164" s="2">
        <v>4599</v>
      </c>
      <c r="AA2164" s="9">
        <f t="shared" si="299"/>
        <v>86249</v>
      </c>
      <c r="AB2164" s="9">
        <f t="shared" si="300"/>
        <v>11648</v>
      </c>
      <c r="AC2164" s="9">
        <f t="shared" si="301"/>
        <v>1359</v>
      </c>
      <c r="AD2164" s="9">
        <f t="shared" si="302"/>
        <v>654</v>
      </c>
      <c r="AE2164" s="44">
        <f t="shared" si="303"/>
        <v>9.3167855597075426E-4</v>
      </c>
      <c r="AF2164" s="9">
        <f t="shared" si="304"/>
        <v>5060</v>
      </c>
      <c r="AG2164" s="9">
        <f t="shared" si="297"/>
        <v>4858</v>
      </c>
      <c r="AH2164" s="44">
        <f t="shared" si="305"/>
        <v>1.124535349475237E-3</v>
      </c>
      <c r="AI2164">
        <f>AA2164/'Totals and Drop Down Lists'!W$6*Inputs!E$37</f>
        <v>78239.952976268367</v>
      </c>
      <c r="AJ2164">
        <f>AB2164/'Totals and Drop Down Lists'!X$6*Inputs!F$37</f>
        <v>38326.429904752578</v>
      </c>
      <c r="AK2164">
        <f>AC2164/'Totals and Drop Down Lists'!Y$6*Inputs!G$37</f>
        <v>8958.9870516032533</v>
      </c>
      <c r="AL2164">
        <f>AD2164/'Totals and Drop Down Lists'!Z$6*Inputs!H$37</f>
        <v>5243.4458305760027</v>
      </c>
      <c r="AM2164">
        <f>AE2164/'Totals and Drop Down Lists'!AA$6*Inputs!I$37</f>
        <v>115984.05817565367</v>
      </c>
      <c r="AN2164">
        <f>AF2164/'Totals and Drop Down Lists'!AB$6*Inputs!J$37</f>
        <v>100980.86729014439</v>
      </c>
      <c r="AO2164">
        <f>AG2164/'Totals and Drop Down Lists'!AC$6*Inputs!K$37</f>
        <v>90473.333078027092</v>
      </c>
      <c r="AP2164">
        <f>AH2164/'Totals and Drop Down Lists'!AD$6*Inputs!L$37</f>
        <v>264636.80151523184</v>
      </c>
      <c r="AQ2164">
        <f>IF(OR($D2164="51",$D2164="52",$D2164="61"),(AA2164/'Totals and Drop Down Lists'!W$4)*Inputs!E$38,0)</f>
        <v>0</v>
      </c>
      <c r="AR2164">
        <f>IF(OR($D2164="51",$D2164="52",$D2164="61"),(AB2164/'Totals and Drop Down Lists'!X$4)*Inputs!F$38,0)</f>
        <v>0</v>
      </c>
      <c r="AS2164">
        <f>IF(OR($D2164="51",$D2164="52",$D2164="61"),(AC2164/'Totals and Drop Down Lists'!Y$4)*Inputs!G$38,0)</f>
        <v>0</v>
      </c>
      <c r="AT2164">
        <f>IF(OR($D2164="51",$D2164="52",$D2164="61"),(AD2164/'Totals and Drop Down Lists'!Z$4)*Inputs!H$38,0)</f>
        <v>0</v>
      </c>
      <c r="AU2164">
        <f>IF(OR($D2164="51",$D2164="52",$D2164="61"),(AE2164/'Totals and Drop Down Lists'!AA$4)*Inputs!I$38,0)</f>
        <v>0</v>
      </c>
      <c r="AV2164">
        <f>IF(OR($D2164="51",$D2164="52",$D2164="61"),(AF2164/'Totals and Drop Down Lists'!AB$4)*Inputs!J$38,0)</f>
        <v>0</v>
      </c>
      <c r="AW2164">
        <f>IF(OR($D2164="51",$D2164="52",$D2164="61"),(AG2164/'Totals and Drop Down Lists'!AC$4)*Inputs!K$38,0)</f>
        <v>0</v>
      </c>
      <c r="AX2164">
        <f>IF(OR($D2164="51",$D2164="52",$D2164="61"),(AH2164/'Totals and Drop Down Lists'!AD$4)*Inputs!L$38,0)</f>
        <v>0</v>
      </c>
      <c r="AY2164">
        <f>IF(OR($D2164="51",$D2164="52",$D2164="61"),0,(AA2164/'Totals and Drop Down Lists'!W$5)*Inputs!E$39)</f>
        <v>0</v>
      </c>
      <c r="AZ2164">
        <f>IF(OR($D2164="51",$D2164="52",$D2164="61"),0,(AB2164/'Totals and Drop Down Lists'!X$5)*Inputs!F$39)</f>
        <v>0</v>
      </c>
      <c r="BA2164">
        <f>IF(OR($D2164="51",$D2164="52",$D2164="61"),0,(AC2164/'Totals and Drop Down Lists'!Y$5)*Inputs!G$39)</f>
        <v>0</v>
      </c>
      <c r="BB2164">
        <f>IF(OR($D2164="51",$D2164="52",$D2164="61"),0,(AD2164/'Totals and Drop Down Lists'!Z$5)*Inputs!H$39)</f>
        <v>0</v>
      </c>
      <c r="BC2164">
        <f>IF(OR($D2164="51",$D2164="52",$D2164="61"),0,(AE2164/'Totals and Drop Down Lists'!AA$5)*Inputs!I$39)</f>
        <v>0</v>
      </c>
      <c r="BD2164">
        <f>IF(OR($D2164="51",$D2164="52",$D2164="61"),0,(AF2164/'Totals and Drop Down Lists'!AB$5)*Inputs!J$39)</f>
        <v>0</v>
      </c>
      <c r="BE2164">
        <f>IF(OR($D2164="51",$D2164="52",$D2164="61"),0,(AG2164/'Totals and Drop Down Lists'!AC$5)*Inputs!K$39)</f>
        <v>0</v>
      </c>
      <c r="BF2164">
        <f>IF(OR($D2164="51",$D2164="52",$D2164="61"),0,(AH2164/'Totals and Drop Down Lists'!AD$5)*Inputs!L$39)</f>
        <v>0</v>
      </c>
      <c r="BG2164" s="10">
        <f t="shared" si="298"/>
        <v>702843.87582225725</v>
      </c>
    </row>
    <row r="2165" spans="1:59" ht="28.8">
      <c r="A2165" s="1" t="s">
        <v>7554</v>
      </c>
      <c r="B2165" s="1" t="s">
        <v>4150</v>
      </c>
      <c r="C2165" s="1" t="s">
        <v>4157</v>
      </c>
      <c r="D2165" s="1" t="s">
        <v>10</v>
      </c>
      <c r="E2165" s="1" t="s">
        <v>4158</v>
      </c>
      <c r="F2165" s="2">
        <v>40178</v>
      </c>
      <c r="G2165" s="2">
        <v>908</v>
      </c>
      <c r="H2165" s="2">
        <v>51</v>
      </c>
      <c r="I2165" s="2">
        <v>7511</v>
      </c>
      <c r="J2165" s="2">
        <v>15980</v>
      </c>
      <c r="K2165" s="2">
        <v>7343</v>
      </c>
      <c r="L2165" s="2">
        <v>45</v>
      </c>
      <c r="M2165" s="2">
        <v>35</v>
      </c>
      <c r="N2165" s="2">
        <v>0</v>
      </c>
      <c r="O2165" s="2">
        <v>128</v>
      </c>
      <c r="P2165" s="2">
        <v>81</v>
      </c>
      <c r="Q2165" s="2">
        <v>27</v>
      </c>
      <c r="R2165" s="2">
        <v>1389</v>
      </c>
      <c r="S2165" s="2">
        <v>4861500</v>
      </c>
      <c r="T2165" s="2">
        <v>269327100</v>
      </c>
      <c r="U2165" s="2">
        <v>1066</v>
      </c>
      <c r="V2165" s="2">
        <v>295</v>
      </c>
      <c r="W2165" s="2">
        <v>100</v>
      </c>
      <c r="X2165" s="2">
        <v>1285</v>
      </c>
      <c r="Y2165" s="2">
        <v>120</v>
      </c>
      <c r="Z2165" s="2">
        <v>905</v>
      </c>
      <c r="AA2165" s="9">
        <f t="shared" si="299"/>
        <v>40178</v>
      </c>
      <c r="AB2165" s="9">
        <f t="shared" si="300"/>
        <v>6552</v>
      </c>
      <c r="AC2165" s="9">
        <f t="shared" si="301"/>
        <v>1705</v>
      </c>
      <c r="AD2165" s="9">
        <f t="shared" si="302"/>
        <v>1389</v>
      </c>
      <c r="AE2165" s="44">
        <f t="shared" si="303"/>
        <v>2.3564925299000402E-4</v>
      </c>
      <c r="AF2165" s="9">
        <f t="shared" si="304"/>
        <v>890</v>
      </c>
      <c r="AG2165" s="9">
        <f t="shared" si="297"/>
        <v>1025</v>
      </c>
      <c r="AH2165" s="44">
        <f t="shared" si="305"/>
        <v>1.752555196598019E-4</v>
      </c>
      <c r="AI2165">
        <f>AA2165/'Totals and Drop Down Lists'!W$6*Inputs!E$37</f>
        <v>36447.087278467123</v>
      </c>
      <c r="AJ2165">
        <f>AB2165/'Totals and Drop Down Lists'!X$6*Inputs!F$37</f>
        <v>21558.616821423326</v>
      </c>
      <c r="AK2165">
        <f>AC2165/'Totals and Drop Down Lists'!Y$6*Inputs!G$37</f>
        <v>11239.93592566854</v>
      </c>
      <c r="AL2165">
        <f>AD2165/'Totals and Drop Down Lists'!Z$6*Inputs!H$37</f>
        <v>11136.309264021511</v>
      </c>
      <c r="AM2165">
        <f>AE2165/'Totals and Drop Down Lists'!AA$6*Inputs!I$37</f>
        <v>29335.82241716842</v>
      </c>
      <c r="AN2165">
        <f>AF2165/'Totals and Drop Down Lists'!AB$6*Inputs!J$37</f>
        <v>17761.456894906823</v>
      </c>
      <c r="AO2165">
        <f>AG2165/'Totals and Drop Down Lists'!AC$6*Inputs!K$37</f>
        <v>19089.165583568909</v>
      </c>
      <c r="AP2165">
        <f>AH2165/'Totals and Drop Down Lists'!AD$6*Inputs!L$37</f>
        <v>41242.865502007153</v>
      </c>
      <c r="AQ2165">
        <f>IF(OR($D2165="51",$D2165="52",$D2165="61"),(AA2165/'Totals and Drop Down Lists'!W$4)*Inputs!E$38,0)</f>
        <v>0</v>
      </c>
      <c r="AR2165">
        <f>IF(OR($D2165="51",$D2165="52",$D2165="61"),(AB2165/'Totals and Drop Down Lists'!X$4)*Inputs!F$38,0)</f>
        <v>0</v>
      </c>
      <c r="AS2165">
        <f>IF(OR($D2165="51",$D2165="52",$D2165="61"),(AC2165/'Totals and Drop Down Lists'!Y$4)*Inputs!G$38,0)</f>
        <v>0</v>
      </c>
      <c r="AT2165">
        <f>IF(OR($D2165="51",$D2165="52",$D2165="61"),(AD2165/'Totals and Drop Down Lists'!Z$4)*Inputs!H$38,0)</f>
        <v>0</v>
      </c>
      <c r="AU2165">
        <f>IF(OR($D2165="51",$D2165="52",$D2165="61"),(AE2165/'Totals and Drop Down Lists'!AA$4)*Inputs!I$38,0)</f>
        <v>0</v>
      </c>
      <c r="AV2165">
        <f>IF(OR($D2165="51",$D2165="52",$D2165="61"),(AF2165/'Totals and Drop Down Lists'!AB$4)*Inputs!J$38,0)</f>
        <v>0</v>
      </c>
      <c r="AW2165">
        <f>IF(OR($D2165="51",$D2165="52",$D2165="61"),(AG2165/'Totals and Drop Down Lists'!AC$4)*Inputs!K$38,0)</f>
        <v>0</v>
      </c>
      <c r="AX2165">
        <f>IF(OR($D2165="51",$D2165="52",$D2165="61"),(AH2165/'Totals and Drop Down Lists'!AD$4)*Inputs!L$38,0)</f>
        <v>0</v>
      </c>
      <c r="AY2165">
        <f>IF(OR($D2165="51",$D2165="52",$D2165="61"),0,(AA2165/'Totals and Drop Down Lists'!W$5)*Inputs!E$39)</f>
        <v>0</v>
      </c>
      <c r="AZ2165">
        <f>IF(OR($D2165="51",$D2165="52",$D2165="61"),0,(AB2165/'Totals and Drop Down Lists'!X$5)*Inputs!F$39)</f>
        <v>0</v>
      </c>
      <c r="BA2165">
        <f>IF(OR($D2165="51",$D2165="52",$D2165="61"),0,(AC2165/'Totals and Drop Down Lists'!Y$5)*Inputs!G$39)</f>
        <v>0</v>
      </c>
      <c r="BB2165">
        <f>IF(OR($D2165="51",$D2165="52",$D2165="61"),0,(AD2165/'Totals and Drop Down Lists'!Z$5)*Inputs!H$39)</f>
        <v>0</v>
      </c>
      <c r="BC2165">
        <f>IF(OR($D2165="51",$D2165="52",$D2165="61"),0,(AE2165/'Totals and Drop Down Lists'!AA$5)*Inputs!I$39)</f>
        <v>0</v>
      </c>
      <c r="BD2165">
        <f>IF(OR($D2165="51",$D2165="52",$D2165="61"),0,(AF2165/'Totals and Drop Down Lists'!AB$5)*Inputs!J$39)</f>
        <v>0</v>
      </c>
      <c r="BE2165">
        <f>IF(OR($D2165="51",$D2165="52",$D2165="61"),0,(AG2165/'Totals and Drop Down Lists'!AC$5)*Inputs!K$39)</f>
        <v>0</v>
      </c>
      <c r="BF2165">
        <f>IF(OR($D2165="51",$D2165="52",$D2165="61"),0,(AH2165/'Totals and Drop Down Lists'!AD$5)*Inputs!L$39)</f>
        <v>0</v>
      </c>
      <c r="BG2165" s="10">
        <f t="shared" si="298"/>
        <v>187811.2596872318</v>
      </c>
    </row>
    <row r="2166" spans="1:59" ht="28.8">
      <c r="A2166" s="1" t="s">
        <v>7554</v>
      </c>
      <c r="B2166" s="1" t="s">
        <v>4150</v>
      </c>
      <c r="C2166" s="1" t="s">
        <v>2926</v>
      </c>
      <c r="D2166" s="1" t="s">
        <v>10</v>
      </c>
      <c r="E2166" s="1" t="s">
        <v>4159</v>
      </c>
      <c r="F2166" s="2">
        <v>69415</v>
      </c>
      <c r="G2166" s="2">
        <v>544</v>
      </c>
      <c r="H2166" s="2">
        <v>23</v>
      </c>
      <c r="I2166" s="2">
        <v>8242</v>
      </c>
      <c r="J2166" s="2">
        <v>20673</v>
      </c>
      <c r="K2166" s="2">
        <v>12794</v>
      </c>
      <c r="L2166" s="2">
        <v>24</v>
      </c>
      <c r="M2166" s="2">
        <v>0</v>
      </c>
      <c r="N2166" s="2">
        <v>50</v>
      </c>
      <c r="O2166" s="2">
        <v>149</v>
      </c>
      <c r="P2166" s="2">
        <v>80</v>
      </c>
      <c r="Q2166" s="2">
        <v>0</v>
      </c>
      <c r="R2166" s="2">
        <v>387</v>
      </c>
      <c r="S2166" s="2">
        <v>12532500</v>
      </c>
      <c r="T2166" s="2">
        <v>338102100</v>
      </c>
      <c r="U2166" s="2">
        <v>949</v>
      </c>
      <c r="V2166" s="2">
        <v>225</v>
      </c>
      <c r="W2166" s="2">
        <v>0</v>
      </c>
      <c r="X2166" s="2">
        <v>1270</v>
      </c>
      <c r="Y2166" s="2">
        <v>75</v>
      </c>
      <c r="Z2166" s="2">
        <v>875</v>
      </c>
      <c r="AA2166" s="9">
        <f t="shared" si="299"/>
        <v>69415</v>
      </c>
      <c r="AB2166" s="9">
        <f t="shared" si="300"/>
        <v>7675</v>
      </c>
      <c r="AC2166" s="9">
        <f t="shared" si="301"/>
        <v>690</v>
      </c>
      <c r="AD2166" s="9">
        <f t="shared" si="302"/>
        <v>387</v>
      </c>
      <c r="AE2166" s="44">
        <f t="shared" si="303"/>
        <v>5.5297433379543294E-4</v>
      </c>
      <c r="AF2166" s="9">
        <f t="shared" si="304"/>
        <v>1045</v>
      </c>
      <c r="AG2166" s="9">
        <f t="shared" si="297"/>
        <v>950</v>
      </c>
      <c r="AH2166" s="44">
        <f t="shared" si="305"/>
        <v>2.1876484509207998E-4</v>
      </c>
      <c r="AI2166">
        <f>AA2166/'Totals and Drop Down Lists'!W$6*Inputs!E$37</f>
        <v>62969.15136230761</v>
      </c>
      <c r="AJ2166">
        <f>AB2166/'Totals and Drop Down Lists'!X$6*Inputs!F$37</f>
        <v>25253.721627659343</v>
      </c>
      <c r="AK2166">
        <f>AC2166/'Totals and Drop Down Lists'!Y$6*Inputs!G$37</f>
        <v>4548.7130725579427</v>
      </c>
      <c r="AL2166">
        <f>AD2166/'Totals and Drop Down Lists'!Z$6*Inputs!H$37</f>
        <v>3102.772991487635</v>
      </c>
      <c r="AM2166">
        <f>AE2166/'Totals and Drop Down Lists'!AA$6*Inputs!I$37</f>
        <v>68839.415579063818</v>
      </c>
      <c r="AN2166">
        <f>AF2166/'Totals and Drop Down Lists'!AB$6*Inputs!J$37</f>
        <v>20854.744331660258</v>
      </c>
      <c r="AO2166">
        <f>AG2166/'Totals and Drop Down Lists'!AC$6*Inputs!K$37</f>
        <v>17692.397370137038</v>
      </c>
      <c r="AP2166">
        <f>AH2166/'Totals and Drop Down Lists'!AD$6*Inputs!L$37</f>
        <v>51481.911098800956</v>
      </c>
      <c r="AQ2166">
        <f>IF(OR($D2166="51",$D2166="52",$D2166="61"),(AA2166/'Totals and Drop Down Lists'!W$4)*Inputs!E$38,0)</f>
        <v>0</v>
      </c>
      <c r="AR2166">
        <f>IF(OR($D2166="51",$D2166="52",$D2166="61"),(AB2166/'Totals and Drop Down Lists'!X$4)*Inputs!F$38,0)</f>
        <v>0</v>
      </c>
      <c r="AS2166">
        <f>IF(OR($D2166="51",$D2166="52",$D2166="61"),(AC2166/'Totals and Drop Down Lists'!Y$4)*Inputs!G$38,0)</f>
        <v>0</v>
      </c>
      <c r="AT2166">
        <f>IF(OR($D2166="51",$D2166="52",$D2166="61"),(AD2166/'Totals and Drop Down Lists'!Z$4)*Inputs!H$38,0)</f>
        <v>0</v>
      </c>
      <c r="AU2166">
        <f>IF(OR($D2166="51",$D2166="52",$D2166="61"),(AE2166/'Totals and Drop Down Lists'!AA$4)*Inputs!I$38,0)</f>
        <v>0</v>
      </c>
      <c r="AV2166">
        <f>IF(OR($D2166="51",$D2166="52",$D2166="61"),(AF2166/'Totals and Drop Down Lists'!AB$4)*Inputs!J$38,0)</f>
        <v>0</v>
      </c>
      <c r="AW2166">
        <f>IF(OR($D2166="51",$D2166="52",$D2166="61"),(AG2166/'Totals and Drop Down Lists'!AC$4)*Inputs!K$38,0)</f>
        <v>0</v>
      </c>
      <c r="AX2166">
        <f>IF(OR($D2166="51",$D2166="52",$D2166="61"),(AH2166/'Totals and Drop Down Lists'!AD$4)*Inputs!L$38,0)</f>
        <v>0</v>
      </c>
      <c r="AY2166">
        <f>IF(OR($D2166="51",$D2166="52",$D2166="61"),0,(AA2166/'Totals and Drop Down Lists'!W$5)*Inputs!E$39)</f>
        <v>0</v>
      </c>
      <c r="AZ2166">
        <f>IF(OR($D2166="51",$D2166="52",$D2166="61"),0,(AB2166/'Totals and Drop Down Lists'!X$5)*Inputs!F$39)</f>
        <v>0</v>
      </c>
      <c r="BA2166">
        <f>IF(OR($D2166="51",$D2166="52",$D2166="61"),0,(AC2166/'Totals and Drop Down Lists'!Y$5)*Inputs!G$39)</f>
        <v>0</v>
      </c>
      <c r="BB2166">
        <f>IF(OR($D2166="51",$D2166="52",$D2166="61"),0,(AD2166/'Totals and Drop Down Lists'!Z$5)*Inputs!H$39)</f>
        <v>0</v>
      </c>
      <c r="BC2166">
        <f>IF(OR($D2166="51",$D2166="52",$D2166="61"),0,(AE2166/'Totals and Drop Down Lists'!AA$5)*Inputs!I$39)</f>
        <v>0</v>
      </c>
      <c r="BD2166">
        <f>IF(OR($D2166="51",$D2166="52",$D2166="61"),0,(AF2166/'Totals and Drop Down Lists'!AB$5)*Inputs!J$39)</f>
        <v>0</v>
      </c>
      <c r="BE2166">
        <f>IF(OR($D2166="51",$D2166="52",$D2166="61"),0,(AG2166/'Totals and Drop Down Lists'!AC$5)*Inputs!K$39)</f>
        <v>0</v>
      </c>
      <c r="BF2166">
        <f>IF(OR($D2166="51",$D2166="52",$D2166="61"),0,(AH2166/'Totals and Drop Down Lists'!AD$5)*Inputs!L$39)</f>
        <v>0</v>
      </c>
      <c r="BG2166" s="10">
        <f t="shared" si="298"/>
        <v>254742.8274336746</v>
      </c>
    </row>
    <row r="2167" spans="1:59" ht="28.8">
      <c r="A2167" s="1" t="s">
        <v>7554</v>
      </c>
      <c r="B2167" s="1" t="s">
        <v>4150</v>
      </c>
      <c r="C2167" s="1" t="s">
        <v>4160</v>
      </c>
      <c r="D2167" s="1" t="s">
        <v>10</v>
      </c>
      <c r="E2167" s="1" t="s">
        <v>4161</v>
      </c>
      <c r="F2167" s="2">
        <v>43322</v>
      </c>
      <c r="G2167" s="2">
        <v>405</v>
      </c>
      <c r="H2167" s="2">
        <v>11</v>
      </c>
      <c r="I2167" s="2">
        <v>8905</v>
      </c>
      <c r="J2167" s="2">
        <v>16397</v>
      </c>
      <c r="K2167" s="2">
        <v>6523</v>
      </c>
      <c r="L2167" s="2">
        <v>133</v>
      </c>
      <c r="M2167" s="2">
        <v>0</v>
      </c>
      <c r="N2167" s="2">
        <v>0</v>
      </c>
      <c r="O2167" s="2">
        <v>132</v>
      </c>
      <c r="P2167" s="2">
        <v>107</v>
      </c>
      <c r="Q2167" s="2">
        <v>65</v>
      </c>
      <c r="R2167" s="2">
        <v>2425</v>
      </c>
      <c r="S2167" s="2">
        <v>4722600</v>
      </c>
      <c r="T2167" s="2">
        <v>217567300</v>
      </c>
      <c r="U2167" s="2">
        <v>576</v>
      </c>
      <c r="V2167" s="2">
        <v>340</v>
      </c>
      <c r="W2167" s="2">
        <v>0</v>
      </c>
      <c r="X2167" s="2">
        <v>1610</v>
      </c>
      <c r="Y2167" s="2">
        <v>145</v>
      </c>
      <c r="Z2167" s="2">
        <v>970</v>
      </c>
      <c r="AA2167" s="9">
        <f t="shared" si="299"/>
        <v>43322</v>
      </c>
      <c r="AB2167" s="9">
        <f t="shared" si="300"/>
        <v>8489</v>
      </c>
      <c r="AC2167" s="9">
        <f t="shared" si="301"/>
        <v>2862</v>
      </c>
      <c r="AD2167" s="9">
        <f t="shared" si="302"/>
        <v>2425</v>
      </c>
      <c r="AE2167" s="44">
        <f t="shared" si="303"/>
        <v>1.8122835413233516E-4</v>
      </c>
      <c r="AF2167" s="9">
        <f t="shared" si="304"/>
        <v>1270</v>
      </c>
      <c r="AG2167" s="9">
        <f t="shared" si="297"/>
        <v>1115</v>
      </c>
      <c r="AH2167" s="44">
        <f t="shared" si="305"/>
        <v>1.6504749435784777E-4</v>
      </c>
      <c r="AI2167">
        <f>AA2167/'Totals and Drop Down Lists'!W$6*Inputs!E$37</f>
        <v>39299.13671854628</v>
      </c>
      <c r="AJ2167">
        <f>AB2167/'Totals and Drop Down Lists'!X$6*Inputs!F$37</f>
        <v>27932.096794423473</v>
      </c>
      <c r="AK2167">
        <f>AC2167/'Totals and Drop Down Lists'!Y$6*Inputs!G$37</f>
        <v>18867.270744435988</v>
      </c>
      <c r="AL2167">
        <f>AD2167/'Totals and Drop Down Lists'!Z$6*Inputs!H$37</f>
        <v>19442.440579735179</v>
      </c>
      <c r="AM2167">
        <f>AE2167/'Totals and Drop Down Lists'!AA$6*Inputs!I$37</f>
        <v>22561.000072456896</v>
      </c>
      <c r="AN2167">
        <f>AF2167/'Totals and Drop Down Lists'!AB$6*Inputs!J$37</f>
        <v>25345.000288237825</v>
      </c>
      <c r="AO2167">
        <f>AG2167/'Totals and Drop Down Lists'!AC$6*Inputs!K$37</f>
        <v>20765.287439687156</v>
      </c>
      <c r="AP2167">
        <f>AH2167/'Totals and Drop Down Lists'!AD$6*Inputs!L$37</f>
        <v>38840.611836120785</v>
      </c>
      <c r="AQ2167">
        <f>IF(OR($D2167="51",$D2167="52",$D2167="61"),(AA2167/'Totals and Drop Down Lists'!W$4)*Inputs!E$38,0)</f>
        <v>0</v>
      </c>
      <c r="AR2167">
        <f>IF(OR($D2167="51",$D2167="52",$D2167="61"),(AB2167/'Totals and Drop Down Lists'!X$4)*Inputs!F$38,0)</f>
        <v>0</v>
      </c>
      <c r="AS2167">
        <f>IF(OR($D2167="51",$D2167="52",$D2167="61"),(AC2167/'Totals and Drop Down Lists'!Y$4)*Inputs!G$38,0)</f>
        <v>0</v>
      </c>
      <c r="AT2167">
        <f>IF(OR($D2167="51",$D2167="52",$D2167="61"),(AD2167/'Totals and Drop Down Lists'!Z$4)*Inputs!H$38,0)</f>
        <v>0</v>
      </c>
      <c r="AU2167">
        <f>IF(OR($D2167="51",$D2167="52",$D2167="61"),(AE2167/'Totals and Drop Down Lists'!AA$4)*Inputs!I$38,0)</f>
        <v>0</v>
      </c>
      <c r="AV2167">
        <f>IF(OR($D2167="51",$D2167="52",$D2167="61"),(AF2167/'Totals and Drop Down Lists'!AB$4)*Inputs!J$38,0)</f>
        <v>0</v>
      </c>
      <c r="AW2167">
        <f>IF(OR($D2167="51",$D2167="52",$D2167="61"),(AG2167/'Totals and Drop Down Lists'!AC$4)*Inputs!K$38,0)</f>
        <v>0</v>
      </c>
      <c r="AX2167">
        <f>IF(OR($D2167="51",$D2167="52",$D2167="61"),(AH2167/'Totals and Drop Down Lists'!AD$4)*Inputs!L$38,0)</f>
        <v>0</v>
      </c>
      <c r="AY2167">
        <f>IF(OR($D2167="51",$D2167="52",$D2167="61"),0,(AA2167/'Totals and Drop Down Lists'!W$5)*Inputs!E$39)</f>
        <v>0</v>
      </c>
      <c r="AZ2167">
        <f>IF(OR($D2167="51",$D2167="52",$D2167="61"),0,(AB2167/'Totals and Drop Down Lists'!X$5)*Inputs!F$39)</f>
        <v>0</v>
      </c>
      <c r="BA2167">
        <f>IF(OR($D2167="51",$D2167="52",$D2167="61"),0,(AC2167/'Totals and Drop Down Lists'!Y$5)*Inputs!G$39)</f>
        <v>0</v>
      </c>
      <c r="BB2167">
        <f>IF(OR($D2167="51",$D2167="52",$D2167="61"),0,(AD2167/'Totals and Drop Down Lists'!Z$5)*Inputs!H$39)</f>
        <v>0</v>
      </c>
      <c r="BC2167">
        <f>IF(OR($D2167="51",$D2167="52",$D2167="61"),0,(AE2167/'Totals and Drop Down Lists'!AA$5)*Inputs!I$39)</f>
        <v>0</v>
      </c>
      <c r="BD2167">
        <f>IF(OR($D2167="51",$D2167="52",$D2167="61"),0,(AF2167/'Totals and Drop Down Lists'!AB$5)*Inputs!J$39)</f>
        <v>0</v>
      </c>
      <c r="BE2167">
        <f>IF(OR($D2167="51",$D2167="52",$D2167="61"),0,(AG2167/'Totals and Drop Down Lists'!AC$5)*Inputs!K$39)</f>
        <v>0</v>
      </c>
      <c r="BF2167">
        <f>IF(OR($D2167="51",$D2167="52",$D2167="61"),0,(AH2167/'Totals and Drop Down Lists'!AD$5)*Inputs!L$39)</f>
        <v>0</v>
      </c>
      <c r="BG2167" s="10">
        <f t="shared" si="298"/>
        <v>213052.84447364355</v>
      </c>
    </row>
    <row r="2168" spans="1:59" ht="28.8">
      <c r="A2168" s="1" t="s">
        <v>7554</v>
      </c>
      <c r="B2168" s="1" t="s">
        <v>4150</v>
      </c>
      <c r="C2168" s="1" t="s">
        <v>4162</v>
      </c>
      <c r="D2168" s="1" t="s">
        <v>10</v>
      </c>
      <c r="E2168" s="1" t="s">
        <v>4163</v>
      </c>
      <c r="F2168" s="2">
        <v>18126</v>
      </c>
      <c r="G2168" s="2">
        <v>201</v>
      </c>
      <c r="H2168" s="2">
        <v>0</v>
      </c>
      <c r="I2168" s="2">
        <v>4327</v>
      </c>
      <c r="J2168" s="2">
        <v>6966</v>
      </c>
      <c r="K2168" s="2">
        <v>2756</v>
      </c>
      <c r="L2168" s="2">
        <v>7</v>
      </c>
      <c r="M2168" s="2">
        <v>13</v>
      </c>
      <c r="N2168" s="2">
        <v>0</v>
      </c>
      <c r="O2168" s="2">
        <v>43</v>
      </c>
      <c r="P2168" s="2">
        <v>9</v>
      </c>
      <c r="Q2168" s="2">
        <v>16</v>
      </c>
      <c r="R2168" s="2">
        <v>684</v>
      </c>
      <c r="S2168" s="2">
        <v>1428300</v>
      </c>
      <c r="T2168" s="2">
        <v>61098600</v>
      </c>
      <c r="U2168" s="2">
        <v>624</v>
      </c>
      <c r="V2168" s="2">
        <v>365</v>
      </c>
      <c r="W2168" s="2">
        <v>180</v>
      </c>
      <c r="X2168" s="2">
        <v>905</v>
      </c>
      <c r="Y2168" s="2">
        <v>80</v>
      </c>
      <c r="Z2168" s="2">
        <v>540</v>
      </c>
      <c r="AA2168" s="9">
        <f t="shared" si="299"/>
        <v>18126</v>
      </c>
      <c r="AB2168" s="9">
        <f t="shared" si="300"/>
        <v>4126</v>
      </c>
      <c r="AC2168" s="9">
        <f t="shared" si="301"/>
        <v>772</v>
      </c>
      <c r="AD2168" s="9">
        <f t="shared" si="302"/>
        <v>684</v>
      </c>
      <c r="AE2168" s="44">
        <f t="shared" si="303"/>
        <v>7.6150146343983082E-5</v>
      </c>
      <c r="AF2168" s="9">
        <f t="shared" si="304"/>
        <v>360</v>
      </c>
      <c r="AG2168" s="9">
        <f t="shared" si="297"/>
        <v>620</v>
      </c>
      <c r="AH2168" s="44">
        <f t="shared" si="305"/>
        <v>9.1272200030703647E-5</v>
      </c>
      <c r="AI2168">
        <f>AA2168/'Totals and Drop Down Lists'!W$6*Inputs!E$37</f>
        <v>16442.827019998382</v>
      </c>
      <c r="AJ2168">
        <f>AB2168/'Totals and Drop Down Lists'!X$6*Inputs!F$37</f>
        <v>13576.137516055041</v>
      </c>
      <c r="AK2168">
        <f>AC2168/'Totals and Drop Down Lists'!Y$6*Inputs!G$37</f>
        <v>5089.2847710358428</v>
      </c>
      <c r="AL2168">
        <f>AD2168/'Totals and Drop Down Lists'!Z$6*Inputs!H$37</f>
        <v>5483.9708686758195</v>
      </c>
      <c r="AM2168">
        <f>AE2168/'Totals and Drop Down Lists'!AA$6*Inputs!I$37</f>
        <v>9479.8822480597264</v>
      </c>
      <c r="AN2168">
        <f>AF2168/'Totals and Drop Down Lists'!AB$6*Inputs!J$37</f>
        <v>7184.4095305241071</v>
      </c>
      <c r="AO2168">
        <f>AG2168/'Totals and Drop Down Lists'!AC$6*Inputs!K$37</f>
        <v>11546.617231036804</v>
      </c>
      <c r="AP2168">
        <f>AH2168/'Totals and Drop Down Lists'!AD$6*Inputs!L$37</f>
        <v>21479.078531995714</v>
      </c>
      <c r="AQ2168">
        <f>IF(OR($D2168="51",$D2168="52",$D2168="61"),(AA2168/'Totals and Drop Down Lists'!W$4)*Inputs!E$38,0)</f>
        <v>0</v>
      </c>
      <c r="AR2168">
        <f>IF(OR($D2168="51",$D2168="52",$D2168="61"),(AB2168/'Totals and Drop Down Lists'!X$4)*Inputs!F$38,0)</f>
        <v>0</v>
      </c>
      <c r="AS2168">
        <f>IF(OR($D2168="51",$D2168="52",$D2168="61"),(AC2168/'Totals and Drop Down Lists'!Y$4)*Inputs!G$38,0)</f>
        <v>0</v>
      </c>
      <c r="AT2168">
        <f>IF(OR($D2168="51",$D2168="52",$D2168="61"),(AD2168/'Totals and Drop Down Lists'!Z$4)*Inputs!H$38,0)</f>
        <v>0</v>
      </c>
      <c r="AU2168">
        <f>IF(OR($D2168="51",$D2168="52",$D2168="61"),(AE2168/'Totals and Drop Down Lists'!AA$4)*Inputs!I$38,0)</f>
        <v>0</v>
      </c>
      <c r="AV2168">
        <f>IF(OR($D2168="51",$D2168="52",$D2168="61"),(AF2168/'Totals and Drop Down Lists'!AB$4)*Inputs!J$38,0)</f>
        <v>0</v>
      </c>
      <c r="AW2168">
        <f>IF(OR($D2168="51",$D2168="52",$D2168="61"),(AG2168/'Totals and Drop Down Lists'!AC$4)*Inputs!K$38,0)</f>
        <v>0</v>
      </c>
      <c r="AX2168">
        <f>IF(OR($D2168="51",$D2168="52",$D2168="61"),(AH2168/'Totals and Drop Down Lists'!AD$4)*Inputs!L$38,0)</f>
        <v>0</v>
      </c>
      <c r="AY2168">
        <f>IF(OR($D2168="51",$D2168="52",$D2168="61"),0,(AA2168/'Totals and Drop Down Lists'!W$5)*Inputs!E$39)</f>
        <v>0</v>
      </c>
      <c r="AZ2168">
        <f>IF(OR($D2168="51",$D2168="52",$D2168="61"),0,(AB2168/'Totals and Drop Down Lists'!X$5)*Inputs!F$39)</f>
        <v>0</v>
      </c>
      <c r="BA2168">
        <f>IF(OR($D2168="51",$D2168="52",$D2168="61"),0,(AC2168/'Totals and Drop Down Lists'!Y$5)*Inputs!G$39)</f>
        <v>0</v>
      </c>
      <c r="BB2168">
        <f>IF(OR($D2168="51",$D2168="52",$D2168="61"),0,(AD2168/'Totals and Drop Down Lists'!Z$5)*Inputs!H$39)</f>
        <v>0</v>
      </c>
      <c r="BC2168">
        <f>IF(OR($D2168="51",$D2168="52",$D2168="61"),0,(AE2168/'Totals and Drop Down Lists'!AA$5)*Inputs!I$39)</f>
        <v>0</v>
      </c>
      <c r="BD2168">
        <f>IF(OR($D2168="51",$D2168="52",$D2168="61"),0,(AF2168/'Totals and Drop Down Lists'!AB$5)*Inputs!J$39)</f>
        <v>0</v>
      </c>
      <c r="BE2168">
        <f>IF(OR($D2168="51",$D2168="52",$D2168="61"),0,(AG2168/'Totals and Drop Down Lists'!AC$5)*Inputs!K$39)</f>
        <v>0</v>
      </c>
      <c r="BF2168">
        <f>IF(OR($D2168="51",$D2168="52",$D2168="61"),0,(AH2168/'Totals and Drop Down Lists'!AD$5)*Inputs!L$39)</f>
        <v>0</v>
      </c>
      <c r="BG2168" s="10">
        <f t="shared" si="298"/>
        <v>90282.207717381418</v>
      </c>
    </row>
    <row r="2169" spans="1:59" ht="28.8">
      <c r="A2169" s="1" t="s">
        <v>7554</v>
      </c>
      <c r="B2169" s="1" t="s">
        <v>4150</v>
      </c>
      <c r="C2169" s="1" t="s">
        <v>4164</v>
      </c>
      <c r="D2169" s="1" t="s">
        <v>10</v>
      </c>
      <c r="E2169" s="1" t="s">
        <v>4165</v>
      </c>
      <c r="F2169" s="2">
        <v>16903</v>
      </c>
      <c r="G2169" s="2">
        <v>282</v>
      </c>
      <c r="H2169" s="2">
        <v>11</v>
      </c>
      <c r="I2169" s="2">
        <v>4461</v>
      </c>
      <c r="J2169" s="2">
        <v>6647</v>
      </c>
      <c r="K2169" s="2">
        <v>3076</v>
      </c>
      <c r="L2169" s="2">
        <v>17</v>
      </c>
      <c r="M2169" s="2">
        <v>0</v>
      </c>
      <c r="N2169" s="2">
        <v>8</v>
      </c>
      <c r="O2169" s="2">
        <v>92</v>
      </c>
      <c r="P2169" s="2">
        <v>42</v>
      </c>
      <c r="Q2169" s="2">
        <v>0</v>
      </c>
      <c r="R2169" s="2">
        <v>741</v>
      </c>
      <c r="S2169" s="2">
        <v>1880200</v>
      </c>
      <c r="T2169" s="2">
        <v>85263800</v>
      </c>
      <c r="U2169" s="2">
        <v>398</v>
      </c>
      <c r="V2169" s="2">
        <v>375</v>
      </c>
      <c r="W2169" s="2">
        <v>40</v>
      </c>
      <c r="X2169" s="2">
        <v>825</v>
      </c>
      <c r="Y2169" s="2">
        <v>145</v>
      </c>
      <c r="Z2169" s="2">
        <v>430</v>
      </c>
      <c r="AA2169" s="9">
        <f t="shared" si="299"/>
        <v>16903</v>
      </c>
      <c r="AB2169" s="9">
        <f t="shared" si="300"/>
        <v>4168</v>
      </c>
      <c r="AC2169" s="9">
        <f t="shared" si="301"/>
        <v>900</v>
      </c>
      <c r="AD2169" s="9">
        <f t="shared" si="302"/>
        <v>741</v>
      </c>
      <c r="AE2169" s="44">
        <f t="shared" si="303"/>
        <v>9.9412906072075417E-5</v>
      </c>
      <c r="AF2169" s="9">
        <f t="shared" si="304"/>
        <v>410</v>
      </c>
      <c r="AG2169" s="9">
        <f t="shared" si="297"/>
        <v>575</v>
      </c>
      <c r="AH2169" s="44">
        <f t="shared" si="305"/>
        <v>9.9010119196302204E-5</v>
      </c>
      <c r="AI2169">
        <f>AA2169/'Totals and Drop Down Lists'!W$6*Inputs!E$37</f>
        <v>15333.394302054101</v>
      </c>
      <c r="AJ2169">
        <f>AB2169/'Totals and Drop Down Lists'!X$6*Inputs!F$37</f>
        <v>13714.333777730833</v>
      </c>
      <c r="AK2169">
        <f>AC2169/'Totals and Drop Down Lists'!Y$6*Inputs!G$37</f>
        <v>5933.1040076842737</v>
      </c>
      <c r="AL2169">
        <f>AD2169/'Totals and Drop Down Lists'!Z$6*Inputs!H$37</f>
        <v>5940.9684410654718</v>
      </c>
      <c r="AM2169">
        <f>AE2169/'Totals and Drop Down Lists'!AA$6*Inputs!I$37</f>
        <v>12375.848094153547</v>
      </c>
      <c r="AN2169">
        <f>AF2169/'Totals and Drop Down Lists'!AB$6*Inputs!J$37</f>
        <v>8182.2441875413442</v>
      </c>
      <c r="AO2169">
        <f>AG2169/'Totals and Drop Down Lists'!AC$6*Inputs!K$37</f>
        <v>10708.556302977682</v>
      </c>
      <c r="AP2169">
        <f>AH2169/'Totals and Drop Down Lists'!AD$6*Inputs!L$37</f>
        <v>23300.042345470309</v>
      </c>
      <c r="AQ2169">
        <f>IF(OR($D2169="51",$D2169="52",$D2169="61"),(AA2169/'Totals and Drop Down Lists'!W$4)*Inputs!E$38,0)</f>
        <v>0</v>
      </c>
      <c r="AR2169">
        <f>IF(OR($D2169="51",$D2169="52",$D2169="61"),(AB2169/'Totals and Drop Down Lists'!X$4)*Inputs!F$38,0)</f>
        <v>0</v>
      </c>
      <c r="AS2169">
        <f>IF(OR($D2169="51",$D2169="52",$D2169="61"),(AC2169/'Totals and Drop Down Lists'!Y$4)*Inputs!G$38,0)</f>
        <v>0</v>
      </c>
      <c r="AT2169">
        <f>IF(OR($D2169="51",$D2169="52",$D2169="61"),(AD2169/'Totals and Drop Down Lists'!Z$4)*Inputs!H$38,0)</f>
        <v>0</v>
      </c>
      <c r="AU2169">
        <f>IF(OR($D2169="51",$D2169="52",$D2169="61"),(AE2169/'Totals and Drop Down Lists'!AA$4)*Inputs!I$38,0)</f>
        <v>0</v>
      </c>
      <c r="AV2169">
        <f>IF(OR($D2169="51",$D2169="52",$D2169="61"),(AF2169/'Totals and Drop Down Lists'!AB$4)*Inputs!J$38,0)</f>
        <v>0</v>
      </c>
      <c r="AW2169">
        <f>IF(OR($D2169="51",$D2169="52",$D2169="61"),(AG2169/'Totals and Drop Down Lists'!AC$4)*Inputs!K$38,0)</f>
        <v>0</v>
      </c>
      <c r="AX2169">
        <f>IF(OR($D2169="51",$D2169="52",$D2169="61"),(AH2169/'Totals and Drop Down Lists'!AD$4)*Inputs!L$38,0)</f>
        <v>0</v>
      </c>
      <c r="AY2169">
        <f>IF(OR($D2169="51",$D2169="52",$D2169="61"),0,(AA2169/'Totals and Drop Down Lists'!W$5)*Inputs!E$39)</f>
        <v>0</v>
      </c>
      <c r="AZ2169">
        <f>IF(OR($D2169="51",$D2169="52",$D2169="61"),0,(AB2169/'Totals and Drop Down Lists'!X$5)*Inputs!F$39)</f>
        <v>0</v>
      </c>
      <c r="BA2169">
        <f>IF(OR($D2169="51",$D2169="52",$D2169="61"),0,(AC2169/'Totals and Drop Down Lists'!Y$5)*Inputs!G$39)</f>
        <v>0</v>
      </c>
      <c r="BB2169">
        <f>IF(OR($D2169="51",$D2169="52",$D2169="61"),0,(AD2169/'Totals and Drop Down Lists'!Z$5)*Inputs!H$39)</f>
        <v>0</v>
      </c>
      <c r="BC2169">
        <f>IF(OR($D2169="51",$D2169="52",$D2169="61"),0,(AE2169/'Totals and Drop Down Lists'!AA$5)*Inputs!I$39)</f>
        <v>0</v>
      </c>
      <c r="BD2169">
        <f>IF(OR($D2169="51",$D2169="52",$D2169="61"),0,(AF2169/'Totals and Drop Down Lists'!AB$5)*Inputs!J$39)</f>
        <v>0</v>
      </c>
      <c r="BE2169">
        <f>IF(OR($D2169="51",$D2169="52",$D2169="61"),0,(AG2169/'Totals and Drop Down Lists'!AC$5)*Inputs!K$39)</f>
        <v>0</v>
      </c>
      <c r="BF2169">
        <f>IF(OR($D2169="51",$D2169="52",$D2169="61"),0,(AH2169/'Totals and Drop Down Lists'!AD$5)*Inputs!L$39)</f>
        <v>0</v>
      </c>
      <c r="BG2169" s="10">
        <f t="shared" si="298"/>
        <v>95488.49145867757</v>
      </c>
    </row>
    <row r="2170" spans="1:59" ht="28.8">
      <c r="A2170" s="1" t="s">
        <v>7554</v>
      </c>
      <c r="B2170" s="1" t="s">
        <v>4150</v>
      </c>
      <c r="C2170" s="1" t="s">
        <v>4166</v>
      </c>
      <c r="D2170" s="1" t="s">
        <v>10</v>
      </c>
      <c r="E2170" s="1" t="s">
        <v>4167</v>
      </c>
      <c r="F2170" s="2">
        <v>29889</v>
      </c>
      <c r="G2170" s="2">
        <v>415</v>
      </c>
      <c r="H2170" s="2">
        <v>0</v>
      </c>
      <c r="I2170" s="2">
        <v>7254</v>
      </c>
      <c r="J2170" s="2">
        <v>12562</v>
      </c>
      <c r="K2170" s="2">
        <v>6167</v>
      </c>
      <c r="L2170" s="2">
        <v>80</v>
      </c>
      <c r="M2170" s="2">
        <v>0</v>
      </c>
      <c r="N2170" s="2">
        <v>0</v>
      </c>
      <c r="O2170" s="2">
        <v>131</v>
      </c>
      <c r="P2170" s="2">
        <v>0</v>
      </c>
      <c r="Q2170" s="2">
        <v>52</v>
      </c>
      <c r="R2170" s="2">
        <v>1090</v>
      </c>
      <c r="S2170" s="2">
        <v>5080400</v>
      </c>
      <c r="T2170" s="2">
        <v>199132700</v>
      </c>
      <c r="U2170" s="2">
        <v>537</v>
      </c>
      <c r="V2170" s="2">
        <v>770</v>
      </c>
      <c r="W2170" s="2">
        <v>25</v>
      </c>
      <c r="X2170" s="2">
        <v>2030</v>
      </c>
      <c r="Y2170" s="2">
        <v>435</v>
      </c>
      <c r="Z2170" s="2">
        <v>1035</v>
      </c>
      <c r="AA2170" s="9">
        <f t="shared" si="299"/>
        <v>29889</v>
      </c>
      <c r="AB2170" s="9">
        <f t="shared" si="300"/>
        <v>6839</v>
      </c>
      <c r="AC2170" s="9">
        <f t="shared" si="301"/>
        <v>1353</v>
      </c>
      <c r="AD2170" s="9">
        <f t="shared" si="302"/>
        <v>1090</v>
      </c>
      <c r="AE2170" s="44">
        <f t="shared" si="303"/>
        <v>2.1143890145714135E-4</v>
      </c>
      <c r="AF2170" s="9">
        <f t="shared" si="304"/>
        <v>1235</v>
      </c>
      <c r="AG2170" s="9">
        <f t="shared" si="297"/>
        <v>1470</v>
      </c>
      <c r="AH2170" s="44">
        <f t="shared" si="305"/>
        <v>2.6852429214209504E-4</v>
      </c>
      <c r="AI2170">
        <f>AA2170/'Totals and Drop Down Lists'!W$6*Inputs!E$37</f>
        <v>27113.519629302198</v>
      </c>
      <c r="AJ2170">
        <f>AB2170/'Totals and Drop Down Lists'!X$6*Inputs!F$37</f>
        <v>22502.95794287456</v>
      </c>
      <c r="AK2170">
        <f>AC2170/'Totals and Drop Down Lists'!Y$6*Inputs!G$37</f>
        <v>8919.4330248853566</v>
      </c>
      <c r="AL2170">
        <f>AD2170/'Totals and Drop Down Lists'!Z$6*Inputs!H$37</f>
        <v>8739.0763842933375</v>
      </c>
      <c r="AM2170">
        <f>AE2170/'Totals and Drop Down Lists'!AA$6*Inputs!I$37</f>
        <v>26321.891482893792</v>
      </c>
      <c r="AN2170">
        <f>AF2170/'Totals and Drop Down Lists'!AB$6*Inputs!J$37</f>
        <v>24646.516028325757</v>
      </c>
      <c r="AO2170">
        <f>AG2170/'Totals and Drop Down Lists'!AC$6*Inputs!K$37</f>
        <v>27376.656983264682</v>
      </c>
      <c r="AP2170">
        <f>AH2170/'Totals and Drop Down Lists'!AD$6*Inputs!L$37</f>
        <v>63191.797247446651</v>
      </c>
      <c r="AQ2170">
        <f>IF(OR($D2170="51",$D2170="52",$D2170="61"),(AA2170/'Totals and Drop Down Lists'!W$4)*Inputs!E$38,0)</f>
        <v>0</v>
      </c>
      <c r="AR2170">
        <f>IF(OR($D2170="51",$D2170="52",$D2170="61"),(AB2170/'Totals and Drop Down Lists'!X$4)*Inputs!F$38,0)</f>
        <v>0</v>
      </c>
      <c r="AS2170">
        <f>IF(OR($D2170="51",$D2170="52",$D2170="61"),(AC2170/'Totals and Drop Down Lists'!Y$4)*Inputs!G$38,0)</f>
        <v>0</v>
      </c>
      <c r="AT2170">
        <f>IF(OR($D2170="51",$D2170="52",$D2170="61"),(AD2170/'Totals and Drop Down Lists'!Z$4)*Inputs!H$38,0)</f>
        <v>0</v>
      </c>
      <c r="AU2170">
        <f>IF(OR($D2170="51",$D2170="52",$D2170="61"),(AE2170/'Totals and Drop Down Lists'!AA$4)*Inputs!I$38,0)</f>
        <v>0</v>
      </c>
      <c r="AV2170">
        <f>IF(OR($D2170="51",$D2170="52",$D2170="61"),(AF2170/'Totals and Drop Down Lists'!AB$4)*Inputs!J$38,0)</f>
        <v>0</v>
      </c>
      <c r="AW2170">
        <f>IF(OR($D2170="51",$D2170="52",$D2170="61"),(AG2170/'Totals and Drop Down Lists'!AC$4)*Inputs!K$38,0)</f>
        <v>0</v>
      </c>
      <c r="AX2170">
        <f>IF(OR($D2170="51",$D2170="52",$D2170="61"),(AH2170/'Totals and Drop Down Lists'!AD$4)*Inputs!L$38,0)</f>
        <v>0</v>
      </c>
      <c r="AY2170">
        <f>IF(OR($D2170="51",$D2170="52",$D2170="61"),0,(AA2170/'Totals and Drop Down Lists'!W$5)*Inputs!E$39)</f>
        <v>0</v>
      </c>
      <c r="AZ2170">
        <f>IF(OR($D2170="51",$D2170="52",$D2170="61"),0,(AB2170/'Totals and Drop Down Lists'!X$5)*Inputs!F$39)</f>
        <v>0</v>
      </c>
      <c r="BA2170">
        <f>IF(OR($D2170="51",$D2170="52",$D2170="61"),0,(AC2170/'Totals and Drop Down Lists'!Y$5)*Inputs!G$39)</f>
        <v>0</v>
      </c>
      <c r="BB2170">
        <f>IF(OR($D2170="51",$D2170="52",$D2170="61"),0,(AD2170/'Totals and Drop Down Lists'!Z$5)*Inputs!H$39)</f>
        <v>0</v>
      </c>
      <c r="BC2170">
        <f>IF(OR($D2170="51",$D2170="52",$D2170="61"),0,(AE2170/'Totals and Drop Down Lists'!AA$5)*Inputs!I$39)</f>
        <v>0</v>
      </c>
      <c r="BD2170">
        <f>IF(OR($D2170="51",$D2170="52",$D2170="61"),0,(AF2170/'Totals and Drop Down Lists'!AB$5)*Inputs!J$39)</f>
        <v>0</v>
      </c>
      <c r="BE2170">
        <f>IF(OR($D2170="51",$D2170="52",$D2170="61"),0,(AG2170/'Totals and Drop Down Lists'!AC$5)*Inputs!K$39)</f>
        <v>0</v>
      </c>
      <c r="BF2170">
        <f>IF(OR($D2170="51",$D2170="52",$D2170="61"),0,(AH2170/'Totals and Drop Down Lists'!AD$5)*Inputs!L$39)</f>
        <v>0</v>
      </c>
      <c r="BG2170" s="10">
        <f t="shared" si="298"/>
        <v>208811.84872328636</v>
      </c>
    </row>
    <row r="2171" spans="1:59" ht="28.8">
      <c r="A2171" s="1" t="s">
        <v>7554</v>
      </c>
      <c r="B2171" s="1" t="s">
        <v>4150</v>
      </c>
      <c r="C2171" s="1" t="s">
        <v>4168</v>
      </c>
      <c r="D2171" s="1" t="s">
        <v>10</v>
      </c>
      <c r="E2171" s="1" t="s">
        <v>4169</v>
      </c>
      <c r="F2171" s="2">
        <v>57417</v>
      </c>
      <c r="G2171" s="2">
        <v>981</v>
      </c>
      <c r="H2171" s="2">
        <v>130</v>
      </c>
      <c r="I2171" s="2">
        <v>13660</v>
      </c>
      <c r="J2171" s="2">
        <v>23100</v>
      </c>
      <c r="K2171" s="2">
        <v>10553</v>
      </c>
      <c r="L2171" s="2">
        <v>230</v>
      </c>
      <c r="M2171" s="2">
        <v>0</v>
      </c>
      <c r="N2171" s="2">
        <v>0</v>
      </c>
      <c r="O2171" s="2">
        <v>245</v>
      </c>
      <c r="P2171" s="2">
        <v>148</v>
      </c>
      <c r="Q2171" s="2">
        <v>115</v>
      </c>
      <c r="R2171" s="2">
        <v>2240</v>
      </c>
      <c r="S2171" s="2">
        <v>7579800</v>
      </c>
      <c r="T2171" s="2">
        <v>306027600</v>
      </c>
      <c r="U2171" s="2">
        <v>1186</v>
      </c>
      <c r="V2171" s="2">
        <v>625</v>
      </c>
      <c r="W2171" s="2">
        <v>125</v>
      </c>
      <c r="X2171" s="2">
        <v>2655</v>
      </c>
      <c r="Y2171" s="2">
        <v>220</v>
      </c>
      <c r="Z2171" s="2">
        <v>1860</v>
      </c>
      <c r="AA2171" s="9">
        <f t="shared" si="299"/>
        <v>57417</v>
      </c>
      <c r="AB2171" s="9">
        <f t="shared" si="300"/>
        <v>12549</v>
      </c>
      <c r="AC2171" s="9">
        <f t="shared" si="301"/>
        <v>2978</v>
      </c>
      <c r="AD2171" s="9">
        <f t="shared" si="302"/>
        <v>2240</v>
      </c>
      <c r="AE2171" s="44">
        <f t="shared" si="303"/>
        <v>3.3669423656996215E-4</v>
      </c>
      <c r="AF2171" s="9">
        <f t="shared" si="304"/>
        <v>1905</v>
      </c>
      <c r="AG2171" s="9">
        <f t="shared" si="297"/>
        <v>2080</v>
      </c>
      <c r="AH2171" s="44">
        <f t="shared" si="305"/>
        <v>3.5357241876478155E-4</v>
      </c>
      <c r="AI2171">
        <f>AA2171/'Totals and Drop Down Lists'!W$6*Inputs!E$37</f>
        <v>52085.28075732357</v>
      </c>
      <c r="AJ2171">
        <f>AB2171/'Totals and Drop Down Lists'!X$6*Inputs!F$37</f>
        <v>41291.068756416564</v>
      </c>
      <c r="AK2171">
        <f>AC2171/'Totals and Drop Down Lists'!Y$6*Inputs!G$37</f>
        <v>19631.981927648627</v>
      </c>
      <c r="AL2171">
        <f>AD2171/'Totals and Drop Down Lists'!Z$6*Inputs!H$37</f>
        <v>17959.202844786309</v>
      </c>
      <c r="AM2171">
        <f>AE2171/'Totals and Drop Down Lists'!AA$6*Inputs!I$37</f>
        <v>41914.846780012842</v>
      </c>
      <c r="AN2171">
        <f>AF2171/'Totals and Drop Down Lists'!AB$6*Inputs!J$37</f>
        <v>38017.500432356734</v>
      </c>
      <c r="AO2171">
        <f>AG2171/'Totals and Drop Down Lists'!AC$6*Inputs!K$37</f>
        <v>38737.038452510569</v>
      </c>
      <c r="AP2171">
        <f>AH2171/'Totals and Drop Down Lists'!AD$6*Inputs!L$37</f>
        <v>83206.165150414745</v>
      </c>
      <c r="AQ2171">
        <f>IF(OR($D2171="51",$D2171="52",$D2171="61"),(AA2171/'Totals and Drop Down Lists'!W$4)*Inputs!E$38,0)</f>
        <v>0</v>
      </c>
      <c r="AR2171">
        <f>IF(OR($D2171="51",$D2171="52",$D2171="61"),(AB2171/'Totals and Drop Down Lists'!X$4)*Inputs!F$38,0)</f>
        <v>0</v>
      </c>
      <c r="AS2171">
        <f>IF(OR($D2171="51",$D2171="52",$D2171="61"),(AC2171/'Totals and Drop Down Lists'!Y$4)*Inputs!G$38,0)</f>
        <v>0</v>
      </c>
      <c r="AT2171">
        <f>IF(OR($D2171="51",$D2171="52",$D2171="61"),(AD2171/'Totals and Drop Down Lists'!Z$4)*Inputs!H$38,0)</f>
        <v>0</v>
      </c>
      <c r="AU2171">
        <f>IF(OR($D2171="51",$D2171="52",$D2171="61"),(AE2171/'Totals and Drop Down Lists'!AA$4)*Inputs!I$38,0)</f>
        <v>0</v>
      </c>
      <c r="AV2171">
        <f>IF(OR($D2171="51",$D2171="52",$D2171="61"),(AF2171/'Totals and Drop Down Lists'!AB$4)*Inputs!J$38,0)</f>
        <v>0</v>
      </c>
      <c r="AW2171">
        <f>IF(OR($D2171="51",$D2171="52",$D2171="61"),(AG2171/'Totals and Drop Down Lists'!AC$4)*Inputs!K$38,0)</f>
        <v>0</v>
      </c>
      <c r="AX2171">
        <f>IF(OR($D2171="51",$D2171="52",$D2171="61"),(AH2171/'Totals and Drop Down Lists'!AD$4)*Inputs!L$38,0)</f>
        <v>0</v>
      </c>
      <c r="AY2171">
        <f>IF(OR($D2171="51",$D2171="52",$D2171="61"),0,(AA2171/'Totals and Drop Down Lists'!W$5)*Inputs!E$39)</f>
        <v>0</v>
      </c>
      <c r="AZ2171">
        <f>IF(OR($D2171="51",$D2171="52",$D2171="61"),0,(AB2171/'Totals and Drop Down Lists'!X$5)*Inputs!F$39)</f>
        <v>0</v>
      </c>
      <c r="BA2171">
        <f>IF(OR($D2171="51",$D2171="52",$D2171="61"),0,(AC2171/'Totals and Drop Down Lists'!Y$5)*Inputs!G$39)</f>
        <v>0</v>
      </c>
      <c r="BB2171">
        <f>IF(OR($D2171="51",$D2171="52",$D2171="61"),0,(AD2171/'Totals and Drop Down Lists'!Z$5)*Inputs!H$39)</f>
        <v>0</v>
      </c>
      <c r="BC2171">
        <f>IF(OR($D2171="51",$D2171="52",$D2171="61"),0,(AE2171/'Totals and Drop Down Lists'!AA$5)*Inputs!I$39)</f>
        <v>0</v>
      </c>
      <c r="BD2171">
        <f>IF(OR($D2171="51",$D2171="52",$D2171="61"),0,(AF2171/'Totals and Drop Down Lists'!AB$5)*Inputs!J$39)</f>
        <v>0</v>
      </c>
      <c r="BE2171">
        <f>IF(OR($D2171="51",$D2171="52",$D2171="61"),0,(AG2171/'Totals and Drop Down Lists'!AC$5)*Inputs!K$39)</f>
        <v>0</v>
      </c>
      <c r="BF2171">
        <f>IF(OR($D2171="51",$D2171="52",$D2171="61"),0,(AH2171/'Totals and Drop Down Lists'!AD$5)*Inputs!L$39)</f>
        <v>0</v>
      </c>
      <c r="BG2171" s="10">
        <f t="shared" si="298"/>
        <v>332843.08510147</v>
      </c>
    </row>
    <row r="2172" spans="1:59" ht="28.8">
      <c r="A2172" s="1" t="s">
        <v>7554</v>
      </c>
      <c r="B2172" s="1" t="s">
        <v>4150</v>
      </c>
      <c r="C2172" s="1" t="s">
        <v>4170</v>
      </c>
      <c r="D2172" s="1" t="s">
        <v>10</v>
      </c>
      <c r="E2172" s="1" t="s">
        <v>4171</v>
      </c>
      <c r="F2172" s="2">
        <v>33543</v>
      </c>
      <c r="G2172" s="2">
        <v>491</v>
      </c>
      <c r="H2172" s="2">
        <v>17</v>
      </c>
      <c r="I2172" s="2">
        <v>7290</v>
      </c>
      <c r="J2172" s="2">
        <v>12097</v>
      </c>
      <c r="K2172" s="2">
        <v>5928</v>
      </c>
      <c r="L2172" s="2">
        <v>111</v>
      </c>
      <c r="M2172" s="2">
        <v>19</v>
      </c>
      <c r="N2172" s="2">
        <v>0</v>
      </c>
      <c r="O2172" s="2">
        <v>107</v>
      </c>
      <c r="P2172" s="2">
        <v>36</v>
      </c>
      <c r="Q2172" s="2">
        <v>106</v>
      </c>
      <c r="R2172" s="2">
        <v>1806</v>
      </c>
      <c r="S2172" s="2">
        <v>3930100</v>
      </c>
      <c r="T2172" s="2">
        <v>185499200</v>
      </c>
      <c r="U2172" s="2">
        <v>782</v>
      </c>
      <c r="V2172" s="2">
        <v>330</v>
      </c>
      <c r="W2172" s="2">
        <v>65</v>
      </c>
      <c r="X2172" s="2">
        <v>1385</v>
      </c>
      <c r="Y2172" s="2">
        <v>120</v>
      </c>
      <c r="Z2172" s="2">
        <v>825</v>
      </c>
      <c r="AA2172" s="9">
        <f t="shared" si="299"/>
        <v>33543</v>
      </c>
      <c r="AB2172" s="9">
        <f t="shared" si="300"/>
        <v>6782</v>
      </c>
      <c r="AC2172" s="9">
        <f t="shared" si="301"/>
        <v>2185</v>
      </c>
      <c r="AD2172" s="9">
        <f t="shared" si="302"/>
        <v>1806</v>
      </c>
      <c r="AE2172" s="44">
        <f t="shared" si="303"/>
        <v>2.028777852780534E-4</v>
      </c>
      <c r="AF2172" s="9">
        <f t="shared" si="304"/>
        <v>990</v>
      </c>
      <c r="AG2172" s="9">
        <f t="shared" si="297"/>
        <v>945</v>
      </c>
      <c r="AH2172" s="44">
        <f t="shared" si="305"/>
        <v>1.7231116119904743E-4</v>
      </c>
      <c r="AI2172">
        <f>AA2172/'Totals and Drop Down Lists'!W$6*Inputs!E$37</f>
        <v>30428.21067702779</v>
      </c>
      <c r="AJ2172">
        <f>AB2172/'Totals and Drop Down Lists'!X$6*Inputs!F$37</f>
        <v>22315.405873457414</v>
      </c>
      <c r="AK2172">
        <f>AC2172/'Totals and Drop Down Lists'!Y$6*Inputs!G$37</f>
        <v>14404.258063100153</v>
      </c>
      <c r="AL2172">
        <f>AD2172/'Totals and Drop Down Lists'!Z$6*Inputs!H$37</f>
        <v>14479.607293608964</v>
      </c>
      <c r="AM2172">
        <f>AE2172/'Totals and Drop Down Lists'!AA$6*Inputs!I$37</f>
        <v>25256.123691416324</v>
      </c>
      <c r="AN2172">
        <f>AF2172/'Totals and Drop Down Lists'!AB$6*Inputs!J$37</f>
        <v>19757.126208941296</v>
      </c>
      <c r="AO2172">
        <f>AG2172/'Totals and Drop Down Lists'!AC$6*Inputs!K$37</f>
        <v>17599.279489241577</v>
      </c>
      <c r="AP2172">
        <f>AH2172/'Totals and Drop Down Lists'!AD$6*Inputs!L$37</f>
        <v>40549.969893227957</v>
      </c>
      <c r="AQ2172">
        <f>IF(OR($D2172="51",$D2172="52",$D2172="61"),(AA2172/'Totals and Drop Down Lists'!W$4)*Inputs!E$38,0)</f>
        <v>0</v>
      </c>
      <c r="AR2172">
        <f>IF(OR($D2172="51",$D2172="52",$D2172="61"),(AB2172/'Totals and Drop Down Lists'!X$4)*Inputs!F$38,0)</f>
        <v>0</v>
      </c>
      <c r="AS2172">
        <f>IF(OR($D2172="51",$D2172="52",$D2172="61"),(AC2172/'Totals and Drop Down Lists'!Y$4)*Inputs!G$38,0)</f>
        <v>0</v>
      </c>
      <c r="AT2172">
        <f>IF(OR($D2172="51",$D2172="52",$D2172="61"),(AD2172/'Totals and Drop Down Lists'!Z$4)*Inputs!H$38,0)</f>
        <v>0</v>
      </c>
      <c r="AU2172">
        <f>IF(OR($D2172="51",$D2172="52",$D2172="61"),(AE2172/'Totals and Drop Down Lists'!AA$4)*Inputs!I$38,0)</f>
        <v>0</v>
      </c>
      <c r="AV2172">
        <f>IF(OR($D2172="51",$D2172="52",$D2172="61"),(AF2172/'Totals and Drop Down Lists'!AB$4)*Inputs!J$38,0)</f>
        <v>0</v>
      </c>
      <c r="AW2172">
        <f>IF(OR($D2172="51",$D2172="52",$D2172="61"),(AG2172/'Totals and Drop Down Lists'!AC$4)*Inputs!K$38,0)</f>
        <v>0</v>
      </c>
      <c r="AX2172">
        <f>IF(OR($D2172="51",$D2172="52",$D2172="61"),(AH2172/'Totals and Drop Down Lists'!AD$4)*Inputs!L$38,0)</f>
        <v>0</v>
      </c>
      <c r="AY2172">
        <f>IF(OR($D2172="51",$D2172="52",$D2172="61"),0,(AA2172/'Totals and Drop Down Lists'!W$5)*Inputs!E$39)</f>
        <v>0</v>
      </c>
      <c r="AZ2172">
        <f>IF(OR($D2172="51",$D2172="52",$D2172="61"),0,(AB2172/'Totals and Drop Down Lists'!X$5)*Inputs!F$39)</f>
        <v>0</v>
      </c>
      <c r="BA2172">
        <f>IF(OR($D2172="51",$D2172="52",$D2172="61"),0,(AC2172/'Totals and Drop Down Lists'!Y$5)*Inputs!G$39)</f>
        <v>0</v>
      </c>
      <c r="BB2172">
        <f>IF(OR($D2172="51",$D2172="52",$D2172="61"),0,(AD2172/'Totals and Drop Down Lists'!Z$5)*Inputs!H$39)</f>
        <v>0</v>
      </c>
      <c r="BC2172">
        <f>IF(OR($D2172="51",$D2172="52",$D2172="61"),0,(AE2172/'Totals and Drop Down Lists'!AA$5)*Inputs!I$39)</f>
        <v>0</v>
      </c>
      <c r="BD2172">
        <f>IF(OR($D2172="51",$D2172="52",$D2172="61"),0,(AF2172/'Totals and Drop Down Lists'!AB$5)*Inputs!J$39)</f>
        <v>0</v>
      </c>
      <c r="BE2172">
        <f>IF(OR($D2172="51",$D2172="52",$D2172="61"),0,(AG2172/'Totals and Drop Down Lists'!AC$5)*Inputs!K$39)</f>
        <v>0</v>
      </c>
      <c r="BF2172">
        <f>IF(OR($D2172="51",$D2172="52",$D2172="61"),0,(AH2172/'Totals and Drop Down Lists'!AD$5)*Inputs!L$39)</f>
        <v>0</v>
      </c>
      <c r="BG2172" s="10">
        <f t="shared" si="298"/>
        <v>184789.9811900215</v>
      </c>
    </row>
    <row r="2173" spans="1:59" ht="28.8">
      <c r="A2173" s="1" t="s">
        <v>7554</v>
      </c>
      <c r="B2173" s="1" t="s">
        <v>4150</v>
      </c>
      <c r="C2173" s="1" t="s">
        <v>4172</v>
      </c>
      <c r="D2173" s="1" t="s">
        <v>58</v>
      </c>
      <c r="E2173" s="1" t="s">
        <v>4173</v>
      </c>
      <c r="F2173" s="2">
        <v>102164</v>
      </c>
      <c r="G2173" s="2">
        <v>1850</v>
      </c>
      <c r="H2173" s="2">
        <v>78</v>
      </c>
      <c r="I2173" s="2">
        <v>16215</v>
      </c>
      <c r="J2173" s="2">
        <v>38730</v>
      </c>
      <c r="K2173" s="2">
        <v>10412</v>
      </c>
      <c r="L2173" s="2">
        <v>445</v>
      </c>
      <c r="M2173" s="2">
        <v>144</v>
      </c>
      <c r="N2173" s="2">
        <v>17</v>
      </c>
      <c r="O2173" s="2">
        <v>382</v>
      </c>
      <c r="P2173" s="2">
        <v>176</v>
      </c>
      <c r="Q2173" s="2">
        <v>32</v>
      </c>
      <c r="R2173" s="2">
        <v>2827</v>
      </c>
      <c r="S2173" s="2">
        <v>7447600</v>
      </c>
      <c r="T2173" s="2">
        <v>384803400</v>
      </c>
      <c r="U2173" s="2">
        <v>1076</v>
      </c>
      <c r="V2173" s="2">
        <v>420</v>
      </c>
      <c r="W2173" s="2">
        <v>40</v>
      </c>
      <c r="X2173" s="2">
        <v>1741</v>
      </c>
      <c r="Y2173" s="2">
        <v>124</v>
      </c>
      <c r="Z2173" s="2">
        <v>953</v>
      </c>
      <c r="AA2173" s="9">
        <f t="shared" si="299"/>
        <v>102164</v>
      </c>
      <c r="AB2173" s="9">
        <f t="shared" si="300"/>
        <v>14287</v>
      </c>
      <c r="AC2173" s="9">
        <f t="shared" si="301"/>
        <v>4023</v>
      </c>
      <c r="AD2173" s="9">
        <f t="shared" si="302"/>
        <v>2827</v>
      </c>
      <c r="AE2173" s="44">
        <f t="shared" si="303"/>
        <v>1.9548642653058633E-4</v>
      </c>
      <c r="AF2173" s="9">
        <f t="shared" si="304"/>
        <v>1281</v>
      </c>
      <c r="AG2173" s="9">
        <f t="shared" si="297"/>
        <v>1077</v>
      </c>
      <c r="AH2173" s="44">
        <f t="shared" si="305"/>
        <v>1.0773416551374531E-4</v>
      </c>
      <c r="AI2173">
        <f>AA2173/'Totals and Drop Down Lists'!W$6*Inputs!E$37</f>
        <v>92677.0925560584</v>
      </c>
      <c r="AJ2173">
        <f>AB2173/'Totals and Drop Down Lists'!X$6*Inputs!F$37</f>
        <v>47009.761680048076</v>
      </c>
      <c r="AK2173">
        <f>AC2173/'Totals and Drop Down Lists'!Y$6*Inputs!G$37</f>
        <v>26520.974914348702</v>
      </c>
      <c r="AL2173">
        <f>AD2173/'Totals and Drop Down Lists'!Z$6*Inputs!H$37</f>
        <v>22665.476090272725</v>
      </c>
      <c r="AM2173">
        <f>AE2173/'Totals and Drop Down Lists'!AA$6*Inputs!I$37</f>
        <v>24335.978242678255</v>
      </c>
      <c r="AN2173">
        <f>AF2173/'Totals and Drop Down Lists'!AB$6*Inputs!J$37</f>
        <v>25564.523912781613</v>
      </c>
      <c r="AO2173">
        <f>AG2173/'Totals and Drop Down Lists'!AC$6*Inputs!K$37</f>
        <v>20057.591544881674</v>
      </c>
      <c r="AP2173">
        <f>AH2173/'Totals and Drop Down Lists'!AD$6*Inputs!L$37</f>
        <v>25353.071371899965</v>
      </c>
      <c r="AQ2173">
        <f>IF(OR($D2173="51",$D2173="52",$D2173="61"),(AA2173/'Totals and Drop Down Lists'!W$4)*Inputs!E$38,0)</f>
        <v>0</v>
      </c>
      <c r="AR2173">
        <f>IF(OR($D2173="51",$D2173="52",$D2173="61"),(AB2173/'Totals and Drop Down Lists'!X$4)*Inputs!F$38,0)</f>
        <v>0</v>
      </c>
      <c r="AS2173">
        <f>IF(OR($D2173="51",$D2173="52",$D2173="61"),(AC2173/'Totals and Drop Down Lists'!Y$4)*Inputs!G$38,0)</f>
        <v>0</v>
      </c>
      <c r="AT2173">
        <f>IF(OR($D2173="51",$D2173="52",$D2173="61"),(AD2173/'Totals and Drop Down Lists'!Z$4)*Inputs!H$38,0)</f>
        <v>0</v>
      </c>
      <c r="AU2173">
        <f>IF(OR($D2173="51",$D2173="52",$D2173="61"),(AE2173/'Totals and Drop Down Lists'!AA$4)*Inputs!I$38,0)</f>
        <v>0</v>
      </c>
      <c r="AV2173">
        <f>IF(OR($D2173="51",$D2173="52",$D2173="61"),(AF2173/'Totals and Drop Down Lists'!AB$4)*Inputs!J$38,0)</f>
        <v>0</v>
      </c>
      <c r="AW2173">
        <f>IF(OR($D2173="51",$D2173="52",$D2173="61"),(AG2173/'Totals and Drop Down Lists'!AC$4)*Inputs!K$38,0)</f>
        <v>0</v>
      </c>
      <c r="AX2173">
        <f>IF(OR($D2173="51",$D2173="52",$D2173="61"),(AH2173/'Totals and Drop Down Lists'!AD$4)*Inputs!L$38,0)</f>
        <v>0</v>
      </c>
      <c r="AY2173">
        <f>IF(OR($D2173="51",$D2173="52",$D2173="61"),0,(AA2173/'Totals and Drop Down Lists'!W$5)*Inputs!E$39)</f>
        <v>0</v>
      </c>
      <c r="AZ2173">
        <f>IF(OR($D2173="51",$D2173="52",$D2173="61"),0,(AB2173/'Totals and Drop Down Lists'!X$5)*Inputs!F$39)</f>
        <v>0</v>
      </c>
      <c r="BA2173">
        <f>IF(OR($D2173="51",$D2173="52",$D2173="61"),0,(AC2173/'Totals and Drop Down Lists'!Y$5)*Inputs!G$39)</f>
        <v>0</v>
      </c>
      <c r="BB2173">
        <f>IF(OR($D2173="51",$D2173="52",$D2173="61"),0,(AD2173/'Totals and Drop Down Lists'!Z$5)*Inputs!H$39)</f>
        <v>0</v>
      </c>
      <c r="BC2173">
        <f>IF(OR($D2173="51",$D2173="52",$D2173="61"),0,(AE2173/'Totals and Drop Down Lists'!AA$5)*Inputs!I$39)</f>
        <v>0</v>
      </c>
      <c r="BD2173">
        <f>IF(OR($D2173="51",$D2173="52",$D2173="61"),0,(AF2173/'Totals and Drop Down Lists'!AB$5)*Inputs!J$39)</f>
        <v>0</v>
      </c>
      <c r="BE2173">
        <f>IF(OR($D2173="51",$D2173="52",$D2173="61"),0,(AG2173/'Totals and Drop Down Lists'!AC$5)*Inputs!K$39)</f>
        <v>0</v>
      </c>
      <c r="BF2173">
        <f>IF(OR($D2173="51",$D2173="52",$D2173="61"),0,(AH2173/'Totals and Drop Down Lists'!AD$5)*Inputs!L$39)</f>
        <v>0</v>
      </c>
      <c r="BG2173" s="10">
        <f t="shared" si="298"/>
        <v>284184.47031296941</v>
      </c>
    </row>
    <row r="2174" spans="1:59" ht="28.8">
      <c r="A2174" s="1" t="s">
        <v>7554</v>
      </c>
      <c r="B2174" s="1" t="s">
        <v>4150</v>
      </c>
      <c r="C2174" s="1" t="s">
        <v>4174</v>
      </c>
      <c r="D2174" s="1" t="s">
        <v>25</v>
      </c>
      <c r="E2174" s="1" t="s">
        <v>4175</v>
      </c>
      <c r="F2174" s="2">
        <v>37071</v>
      </c>
      <c r="G2174" s="2">
        <v>283</v>
      </c>
      <c r="H2174" s="2">
        <v>22</v>
      </c>
      <c r="I2174" s="2">
        <v>6219</v>
      </c>
      <c r="J2174" s="2">
        <v>14101</v>
      </c>
      <c r="K2174" s="2">
        <v>3172</v>
      </c>
      <c r="L2174" s="2">
        <v>176</v>
      </c>
      <c r="M2174" s="2">
        <v>42</v>
      </c>
      <c r="N2174" s="2">
        <v>31</v>
      </c>
      <c r="O2174" s="2">
        <v>105</v>
      </c>
      <c r="P2174" s="2">
        <v>60</v>
      </c>
      <c r="Q2174" s="2">
        <v>0</v>
      </c>
      <c r="R2174" s="2">
        <v>1072</v>
      </c>
      <c r="S2174" s="2">
        <v>1524300</v>
      </c>
      <c r="T2174" s="2">
        <v>94393700</v>
      </c>
      <c r="U2174" s="2">
        <v>233</v>
      </c>
      <c r="V2174" s="2">
        <v>154</v>
      </c>
      <c r="W2174" s="2">
        <v>55</v>
      </c>
      <c r="X2174" s="2">
        <v>650</v>
      </c>
      <c r="Y2174" s="2">
        <v>105</v>
      </c>
      <c r="Z2174" s="2">
        <v>340</v>
      </c>
      <c r="AA2174" s="9">
        <f t="shared" si="299"/>
        <v>37071</v>
      </c>
      <c r="AB2174" s="9">
        <f t="shared" si="300"/>
        <v>5914</v>
      </c>
      <c r="AC2174" s="9">
        <f t="shared" si="301"/>
        <v>1486</v>
      </c>
      <c r="AD2174" s="9">
        <f t="shared" si="302"/>
        <v>1072</v>
      </c>
      <c r="AE2174" s="44">
        <f t="shared" si="303"/>
        <v>4.9832448963640834E-5</v>
      </c>
      <c r="AF2174" s="9">
        <f t="shared" si="304"/>
        <v>441</v>
      </c>
      <c r="AG2174" s="9">
        <f t="shared" si="297"/>
        <v>445</v>
      </c>
      <c r="AH2174" s="44">
        <f t="shared" si="305"/>
        <v>3.7247262817548836E-5</v>
      </c>
      <c r="AI2174">
        <f>AA2174/'Totals and Drop Down Lists'!W$6*Inputs!E$37</f>
        <v>33628.602033452502</v>
      </c>
      <c r="AJ2174">
        <f>AB2174/'Totals and Drop Down Lists'!X$6*Inputs!F$37</f>
        <v>19459.349798824409</v>
      </c>
      <c r="AK2174">
        <f>AC2174/'Totals and Drop Down Lists'!Y$6*Inputs!G$37</f>
        <v>9796.2139504653678</v>
      </c>
      <c r="AL2174">
        <f>AD2174/'Totals and Drop Down Lists'!Z$6*Inputs!H$37</f>
        <v>8594.7613614334477</v>
      </c>
      <c r="AM2174">
        <f>AE2174/'Totals and Drop Down Lists'!AA$6*Inputs!I$37</f>
        <v>6203.609198251891</v>
      </c>
      <c r="AN2174">
        <f>AF2174/'Totals and Drop Down Lists'!AB$6*Inputs!J$37</f>
        <v>8800.9016748920312</v>
      </c>
      <c r="AO2174">
        <f>AG2174/'Totals and Drop Down Lists'!AC$6*Inputs!K$37</f>
        <v>8287.4913996957694</v>
      </c>
      <c r="AP2174">
        <f>AH2174/'Totals and Drop Down Lists'!AD$6*Inputs!L$37</f>
        <v>8765.3949712057529</v>
      </c>
      <c r="AQ2174">
        <f>IF(OR($D2174="51",$D2174="52",$D2174="61"),(AA2174/'Totals and Drop Down Lists'!W$4)*Inputs!E$38,0)</f>
        <v>0</v>
      </c>
      <c r="AR2174">
        <f>IF(OR($D2174="51",$D2174="52",$D2174="61"),(AB2174/'Totals and Drop Down Lists'!X$4)*Inputs!F$38,0)</f>
        <v>0</v>
      </c>
      <c r="AS2174">
        <f>IF(OR($D2174="51",$D2174="52",$D2174="61"),(AC2174/'Totals and Drop Down Lists'!Y$4)*Inputs!G$38,0)</f>
        <v>0</v>
      </c>
      <c r="AT2174">
        <f>IF(OR($D2174="51",$D2174="52",$D2174="61"),(AD2174/'Totals and Drop Down Lists'!Z$4)*Inputs!H$38,0)</f>
        <v>0</v>
      </c>
      <c r="AU2174">
        <f>IF(OR($D2174="51",$D2174="52",$D2174="61"),(AE2174/'Totals and Drop Down Lists'!AA$4)*Inputs!I$38,0)</f>
        <v>0</v>
      </c>
      <c r="AV2174">
        <f>IF(OR($D2174="51",$D2174="52",$D2174="61"),(AF2174/'Totals and Drop Down Lists'!AB$4)*Inputs!J$38,0)</f>
        <v>0</v>
      </c>
      <c r="AW2174">
        <f>IF(OR($D2174="51",$D2174="52",$D2174="61"),(AG2174/'Totals and Drop Down Lists'!AC$4)*Inputs!K$38,0)</f>
        <v>0</v>
      </c>
      <c r="AX2174">
        <f>IF(OR($D2174="51",$D2174="52",$D2174="61"),(AH2174/'Totals and Drop Down Lists'!AD$4)*Inputs!L$38,0)</f>
        <v>0</v>
      </c>
      <c r="AY2174">
        <f>IF(OR($D2174="51",$D2174="52",$D2174="61"),0,(AA2174/'Totals and Drop Down Lists'!W$5)*Inputs!E$39)</f>
        <v>0</v>
      </c>
      <c r="AZ2174">
        <f>IF(OR($D2174="51",$D2174="52",$D2174="61"),0,(AB2174/'Totals and Drop Down Lists'!X$5)*Inputs!F$39)</f>
        <v>0</v>
      </c>
      <c r="BA2174">
        <f>IF(OR($D2174="51",$D2174="52",$D2174="61"),0,(AC2174/'Totals and Drop Down Lists'!Y$5)*Inputs!G$39)</f>
        <v>0</v>
      </c>
      <c r="BB2174">
        <f>IF(OR($D2174="51",$D2174="52",$D2174="61"),0,(AD2174/'Totals and Drop Down Lists'!Z$5)*Inputs!H$39)</f>
        <v>0</v>
      </c>
      <c r="BC2174">
        <f>IF(OR($D2174="51",$D2174="52",$D2174="61"),0,(AE2174/'Totals and Drop Down Lists'!AA$5)*Inputs!I$39)</f>
        <v>0</v>
      </c>
      <c r="BD2174">
        <f>IF(OR($D2174="51",$D2174="52",$D2174="61"),0,(AF2174/'Totals and Drop Down Lists'!AB$5)*Inputs!J$39)</f>
        <v>0</v>
      </c>
      <c r="BE2174">
        <f>IF(OR($D2174="51",$D2174="52",$D2174="61"),0,(AG2174/'Totals and Drop Down Lists'!AC$5)*Inputs!K$39)</f>
        <v>0</v>
      </c>
      <c r="BF2174">
        <f>IF(OR($D2174="51",$D2174="52",$D2174="61"),0,(AH2174/'Totals and Drop Down Lists'!AD$5)*Inputs!L$39)</f>
        <v>0</v>
      </c>
      <c r="BG2174" s="10">
        <f t="shared" si="298"/>
        <v>103536.32438822115</v>
      </c>
    </row>
    <row r="2175" spans="1:59" ht="28.8">
      <c r="A2175" s="1" t="s">
        <v>7554</v>
      </c>
      <c r="B2175" s="1" t="s">
        <v>4150</v>
      </c>
      <c r="C2175" s="1" t="s">
        <v>4176</v>
      </c>
      <c r="D2175" s="1" t="s">
        <v>25</v>
      </c>
      <c r="E2175" s="1" t="s">
        <v>4177</v>
      </c>
      <c r="F2175" s="2">
        <v>26569</v>
      </c>
      <c r="G2175" s="2">
        <v>191</v>
      </c>
      <c r="H2175" s="2">
        <v>10</v>
      </c>
      <c r="I2175" s="2">
        <v>5897</v>
      </c>
      <c r="J2175" s="2">
        <v>9686</v>
      </c>
      <c r="K2175" s="2">
        <v>3046</v>
      </c>
      <c r="L2175" s="2">
        <v>61</v>
      </c>
      <c r="M2175" s="2">
        <v>20</v>
      </c>
      <c r="N2175" s="2">
        <v>20</v>
      </c>
      <c r="O2175" s="2">
        <v>15</v>
      </c>
      <c r="P2175" s="2">
        <v>8</v>
      </c>
      <c r="Q2175" s="2">
        <v>36</v>
      </c>
      <c r="R2175" s="2">
        <v>1425</v>
      </c>
      <c r="S2175" s="2">
        <v>1644600</v>
      </c>
      <c r="T2175" s="2">
        <v>91943600</v>
      </c>
      <c r="U2175" s="2">
        <v>170</v>
      </c>
      <c r="V2175" s="2">
        <v>148</v>
      </c>
      <c r="W2175" s="2">
        <v>29</v>
      </c>
      <c r="X2175" s="2">
        <v>748</v>
      </c>
      <c r="Y2175" s="2">
        <v>140</v>
      </c>
      <c r="Z2175" s="2">
        <v>429</v>
      </c>
      <c r="AA2175" s="9">
        <f t="shared" si="299"/>
        <v>26569</v>
      </c>
      <c r="AB2175" s="9">
        <f t="shared" si="300"/>
        <v>5696</v>
      </c>
      <c r="AC2175" s="9">
        <f t="shared" si="301"/>
        <v>1585</v>
      </c>
      <c r="AD2175" s="9">
        <f t="shared" si="302"/>
        <v>1425</v>
      </c>
      <c r="AE2175" s="44">
        <f t="shared" si="303"/>
        <v>6.6897689621418137E-5</v>
      </c>
      <c r="AF2175" s="9">
        <f t="shared" si="304"/>
        <v>571</v>
      </c>
      <c r="AG2175" s="9">
        <f t="shared" si="297"/>
        <v>569</v>
      </c>
      <c r="AH2175" s="44">
        <f t="shared" si="305"/>
        <v>6.6580765947731879E-5</v>
      </c>
      <c r="AI2175">
        <f>AA2175/'Totals and Drop Down Lists'!W$6*Inputs!E$37</f>
        <v>24101.813477564661</v>
      </c>
      <c r="AJ2175">
        <f>AB2175/'Totals and Drop Down Lists'!X$6*Inputs!F$37</f>
        <v>18742.045392983404</v>
      </c>
      <c r="AK2175">
        <f>AC2175/'Totals and Drop Down Lists'!Y$6*Inputs!G$37</f>
        <v>10448.855391310635</v>
      </c>
      <c r="AL2175">
        <f>AD2175/'Totals and Drop Down Lists'!Z$6*Inputs!H$37</f>
        <v>11424.93930974129</v>
      </c>
      <c r="AM2175">
        <f>AE2175/'Totals and Drop Down Lists'!AA$6*Inputs!I$37</f>
        <v>8328.0499214483843</v>
      </c>
      <c r="AN2175">
        <f>AF2175/'Totals and Drop Down Lists'!AB$6*Inputs!J$37</f>
        <v>11395.271783136846</v>
      </c>
      <c r="AO2175">
        <f>AG2175/'Totals and Drop Down Lists'!AC$6*Inputs!K$37</f>
        <v>10596.814845903131</v>
      </c>
      <c r="AP2175">
        <f>AH2175/'Totals and Drop Down Lists'!AD$6*Inputs!L$37</f>
        <v>15668.445594942168</v>
      </c>
      <c r="AQ2175">
        <f>IF(OR($D2175="51",$D2175="52",$D2175="61"),(AA2175/'Totals and Drop Down Lists'!W$4)*Inputs!E$38,0)</f>
        <v>0</v>
      </c>
      <c r="AR2175">
        <f>IF(OR($D2175="51",$D2175="52",$D2175="61"),(AB2175/'Totals and Drop Down Lists'!X$4)*Inputs!F$38,0)</f>
        <v>0</v>
      </c>
      <c r="AS2175">
        <f>IF(OR($D2175="51",$D2175="52",$D2175="61"),(AC2175/'Totals and Drop Down Lists'!Y$4)*Inputs!G$38,0)</f>
        <v>0</v>
      </c>
      <c r="AT2175">
        <f>IF(OR($D2175="51",$D2175="52",$D2175="61"),(AD2175/'Totals and Drop Down Lists'!Z$4)*Inputs!H$38,0)</f>
        <v>0</v>
      </c>
      <c r="AU2175">
        <f>IF(OR($D2175="51",$D2175="52",$D2175="61"),(AE2175/'Totals and Drop Down Lists'!AA$4)*Inputs!I$38,0)</f>
        <v>0</v>
      </c>
      <c r="AV2175">
        <f>IF(OR($D2175="51",$D2175="52",$D2175="61"),(AF2175/'Totals and Drop Down Lists'!AB$4)*Inputs!J$38,0)</f>
        <v>0</v>
      </c>
      <c r="AW2175">
        <f>IF(OR($D2175="51",$D2175="52",$D2175="61"),(AG2175/'Totals and Drop Down Lists'!AC$4)*Inputs!K$38,0)</f>
        <v>0</v>
      </c>
      <c r="AX2175">
        <f>IF(OR($D2175="51",$D2175="52",$D2175="61"),(AH2175/'Totals and Drop Down Lists'!AD$4)*Inputs!L$38,0)</f>
        <v>0</v>
      </c>
      <c r="AY2175">
        <f>IF(OR($D2175="51",$D2175="52",$D2175="61"),0,(AA2175/'Totals and Drop Down Lists'!W$5)*Inputs!E$39)</f>
        <v>0</v>
      </c>
      <c r="AZ2175">
        <f>IF(OR($D2175="51",$D2175="52",$D2175="61"),0,(AB2175/'Totals and Drop Down Lists'!X$5)*Inputs!F$39)</f>
        <v>0</v>
      </c>
      <c r="BA2175">
        <f>IF(OR($D2175="51",$D2175="52",$D2175="61"),0,(AC2175/'Totals and Drop Down Lists'!Y$5)*Inputs!G$39)</f>
        <v>0</v>
      </c>
      <c r="BB2175">
        <f>IF(OR($D2175="51",$D2175="52",$D2175="61"),0,(AD2175/'Totals and Drop Down Lists'!Z$5)*Inputs!H$39)</f>
        <v>0</v>
      </c>
      <c r="BC2175">
        <f>IF(OR($D2175="51",$D2175="52",$D2175="61"),0,(AE2175/'Totals and Drop Down Lists'!AA$5)*Inputs!I$39)</f>
        <v>0</v>
      </c>
      <c r="BD2175">
        <f>IF(OR($D2175="51",$D2175="52",$D2175="61"),0,(AF2175/'Totals and Drop Down Lists'!AB$5)*Inputs!J$39)</f>
        <v>0</v>
      </c>
      <c r="BE2175">
        <f>IF(OR($D2175="51",$D2175="52",$D2175="61"),0,(AG2175/'Totals and Drop Down Lists'!AC$5)*Inputs!K$39)</f>
        <v>0</v>
      </c>
      <c r="BF2175">
        <f>IF(OR($D2175="51",$D2175="52",$D2175="61"),0,(AH2175/'Totals and Drop Down Lists'!AD$5)*Inputs!L$39)</f>
        <v>0</v>
      </c>
      <c r="BG2175" s="10">
        <f t="shared" si="298"/>
        <v>110706.23571703053</v>
      </c>
    </row>
    <row r="2176" spans="1:59" ht="28.8">
      <c r="A2176" s="1" t="s">
        <v>7554</v>
      </c>
      <c r="B2176" s="1" t="s">
        <v>4150</v>
      </c>
      <c r="C2176" s="1" t="s">
        <v>705</v>
      </c>
      <c r="D2176" s="1" t="s">
        <v>25</v>
      </c>
      <c r="E2176" s="1" t="s">
        <v>4178</v>
      </c>
      <c r="F2176" s="2">
        <v>47575</v>
      </c>
      <c r="G2176" s="2">
        <v>416</v>
      </c>
      <c r="H2176" s="2">
        <v>34</v>
      </c>
      <c r="I2176" s="2">
        <v>9875</v>
      </c>
      <c r="J2176" s="2">
        <v>19266</v>
      </c>
      <c r="K2176" s="2">
        <v>5756</v>
      </c>
      <c r="L2176" s="2">
        <v>33</v>
      </c>
      <c r="M2176" s="2">
        <v>16</v>
      </c>
      <c r="N2176" s="2">
        <v>4</v>
      </c>
      <c r="O2176" s="2">
        <v>169</v>
      </c>
      <c r="P2176" s="2">
        <v>46</v>
      </c>
      <c r="Q2176" s="2">
        <v>0</v>
      </c>
      <c r="R2176" s="2">
        <v>1713</v>
      </c>
      <c r="S2176" s="2">
        <v>3239100</v>
      </c>
      <c r="T2176" s="2">
        <v>160305200</v>
      </c>
      <c r="U2176" s="2">
        <v>474</v>
      </c>
      <c r="V2176" s="2">
        <v>718</v>
      </c>
      <c r="W2176" s="2">
        <v>143</v>
      </c>
      <c r="X2176" s="2">
        <v>1688</v>
      </c>
      <c r="Y2176" s="2">
        <v>214</v>
      </c>
      <c r="Z2176" s="2">
        <v>910</v>
      </c>
      <c r="AA2176" s="9">
        <f t="shared" si="299"/>
        <v>47575</v>
      </c>
      <c r="AB2176" s="9">
        <f t="shared" si="300"/>
        <v>9425</v>
      </c>
      <c r="AC2176" s="9">
        <f t="shared" si="301"/>
        <v>1981</v>
      </c>
      <c r="AD2176" s="9">
        <f t="shared" si="302"/>
        <v>1713</v>
      </c>
      <c r="AE2176" s="44">
        <f t="shared" si="303"/>
        <v>1.2010077241301242E-4</v>
      </c>
      <c r="AF2176" s="9">
        <f t="shared" si="304"/>
        <v>827</v>
      </c>
      <c r="AG2176" s="9">
        <f t="shared" si="297"/>
        <v>1124</v>
      </c>
      <c r="AH2176" s="44">
        <f t="shared" si="305"/>
        <v>1.2495298252914681E-4</v>
      </c>
      <c r="AI2176">
        <f>AA2176/'Totals and Drop Down Lists'!W$6*Inputs!E$37</f>
        <v>43157.204870154637</v>
      </c>
      <c r="AJ2176">
        <f>AB2176/'Totals and Drop Down Lists'!X$6*Inputs!F$37</f>
        <v>31011.899197483948</v>
      </c>
      <c r="AK2176">
        <f>AC2176/'Totals and Drop Down Lists'!Y$6*Inputs!G$37</f>
        <v>13059.421154691718</v>
      </c>
      <c r="AL2176">
        <f>AD2176/'Totals and Drop Down Lists'!Z$6*Inputs!H$37</f>
        <v>13733.979675499531</v>
      </c>
      <c r="AM2176">
        <f>AE2176/'Totals and Drop Down Lists'!AA$6*Inputs!I$37</f>
        <v>14951.267135238255</v>
      </c>
      <c r="AN2176">
        <f>AF2176/'Totals and Drop Down Lists'!AB$6*Inputs!J$37</f>
        <v>16504.185227065103</v>
      </c>
      <c r="AO2176">
        <f>AG2176/'Totals and Drop Down Lists'!AC$6*Inputs!K$37</f>
        <v>20932.899625298978</v>
      </c>
      <c r="AP2176">
        <f>AH2176/'Totals and Drop Down Lists'!AD$6*Inputs!L$37</f>
        <v>29405.174014078621</v>
      </c>
      <c r="AQ2176">
        <f>IF(OR($D2176="51",$D2176="52",$D2176="61"),(AA2176/'Totals and Drop Down Lists'!W$4)*Inputs!E$38,0)</f>
        <v>0</v>
      </c>
      <c r="AR2176">
        <f>IF(OR($D2176="51",$D2176="52",$D2176="61"),(AB2176/'Totals and Drop Down Lists'!X$4)*Inputs!F$38,0)</f>
        <v>0</v>
      </c>
      <c r="AS2176">
        <f>IF(OR($D2176="51",$D2176="52",$D2176="61"),(AC2176/'Totals and Drop Down Lists'!Y$4)*Inputs!G$38,0)</f>
        <v>0</v>
      </c>
      <c r="AT2176">
        <f>IF(OR($D2176="51",$D2176="52",$D2176="61"),(AD2176/'Totals and Drop Down Lists'!Z$4)*Inputs!H$38,0)</f>
        <v>0</v>
      </c>
      <c r="AU2176">
        <f>IF(OR($D2176="51",$D2176="52",$D2176="61"),(AE2176/'Totals and Drop Down Lists'!AA$4)*Inputs!I$38,0)</f>
        <v>0</v>
      </c>
      <c r="AV2176">
        <f>IF(OR($D2176="51",$D2176="52",$D2176="61"),(AF2176/'Totals and Drop Down Lists'!AB$4)*Inputs!J$38,0)</f>
        <v>0</v>
      </c>
      <c r="AW2176">
        <f>IF(OR($D2176="51",$D2176="52",$D2176="61"),(AG2176/'Totals and Drop Down Lists'!AC$4)*Inputs!K$38,0)</f>
        <v>0</v>
      </c>
      <c r="AX2176">
        <f>IF(OR($D2176="51",$D2176="52",$D2176="61"),(AH2176/'Totals and Drop Down Lists'!AD$4)*Inputs!L$38,0)</f>
        <v>0</v>
      </c>
      <c r="AY2176">
        <f>IF(OR($D2176="51",$D2176="52",$D2176="61"),0,(AA2176/'Totals and Drop Down Lists'!W$5)*Inputs!E$39)</f>
        <v>0</v>
      </c>
      <c r="AZ2176">
        <f>IF(OR($D2176="51",$D2176="52",$D2176="61"),0,(AB2176/'Totals and Drop Down Lists'!X$5)*Inputs!F$39)</f>
        <v>0</v>
      </c>
      <c r="BA2176">
        <f>IF(OR($D2176="51",$D2176="52",$D2176="61"),0,(AC2176/'Totals and Drop Down Lists'!Y$5)*Inputs!G$39)</f>
        <v>0</v>
      </c>
      <c r="BB2176">
        <f>IF(OR($D2176="51",$D2176="52",$D2176="61"),0,(AD2176/'Totals and Drop Down Lists'!Z$5)*Inputs!H$39)</f>
        <v>0</v>
      </c>
      <c r="BC2176">
        <f>IF(OR($D2176="51",$D2176="52",$D2176="61"),0,(AE2176/'Totals and Drop Down Lists'!AA$5)*Inputs!I$39)</f>
        <v>0</v>
      </c>
      <c r="BD2176">
        <f>IF(OR($D2176="51",$D2176="52",$D2176="61"),0,(AF2176/'Totals and Drop Down Lists'!AB$5)*Inputs!J$39)</f>
        <v>0</v>
      </c>
      <c r="BE2176">
        <f>IF(OR($D2176="51",$D2176="52",$D2176="61"),0,(AG2176/'Totals and Drop Down Lists'!AC$5)*Inputs!K$39)</f>
        <v>0</v>
      </c>
      <c r="BF2176">
        <f>IF(OR($D2176="51",$D2176="52",$D2176="61"),0,(AH2176/'Totals and Drop Down Lists'!AD$5)*Inputs!L$39)</f>
        <v>0</v>
      </c>
      <c r="BG2176" s="10">
        <f t="shared" si="298"/>
        <v>182756.03089951081</v>
      </c>
    </row>
    <row r="2177" spans="1:59" ht="28.8">
      <c r="A2177" s="1" t="s">
        <v>7554</v>
      </c>
      <c r="B2177" s="1" t="s">
        <v>4150</v>
      </c>
      <c r="C2177" s="1" t="s">
        <v>4179</v>
      </c>
      <c r="D2177" s="1" t="s">
        <v>25</v>
      </c>
      <c r="E2177" s="1" t="s">
        <v>4180</v>
      </c>
      <c r="F2177" s="2">
        <v>20879</v>
      </c>
      <c r="G2177" s="2">
        <v>235</v>
      </c>
      <c r="H2177" s="2">
        <v>0</v>
      </c>
      <c r="I2177" s="2">
        <v>4612</v>
      </c>
      <c r="J2177" s="2">
        <v>7629</v>
      </c>
      <c r="K2177" s="2">
        <v>1882</v>
      </c>
      <c r="L2177" s="2">
        <v>77</v>
      </c>
      <c r="M2177" s="2">
        <v>1</v>
      </c>
      <c r="N2177" s="2">
        <v>0</v>
      </c>
      <c r="O2177" s="2">
        <v>34</v>
      </c>
      <c r="P2177" s="2">
        <v>0</v>
      </c>
      <c r="Q2177" s="2">
        <v>0</v>
      </c>
      <c r="R2177" s="2">
        <v>1138</v>
      </c>
      <c r="S2177" s="2">
        <v>764400</v>
      </c>
      <c r="T2177" s="2">
        <v>40535700</v>
      </c>
      <c r="U2177" s="2">
        <v>214</v>
      </c>
      <c r="V2177" s="2">
        <v>214</v>
      </c>
      <c r="W2177" s="2">
        <v>94</v>
      </c>
      <c r="X2177" s="2">
        <v>673</v>
      </c>
      <c r="Y2177" s="2">
        <v>69</v>
      </c>
      <c r="Z2177" s="2">
        <v>317</v>
      </c>
      <c r="AA2177" s="9">
        <f t="shared" si="299"/>
        <v>20879</v>
      </c>
      <c r="AB2177" s="9">
        <f t="shared" si="300"/>
        <v>4377</v>
      </c>
      <c r="AC2177" s="9">
        <f t="shared" si="301"/>
        <v>1250</v>
      </c>
      <c r="AD2177" s="9">
        <f t="shared" si="302"/>
        <v>1138</v>
      </c>
      <c r="AE2177" s="44">
        <f t="shared" si="303"/>
        <v>3.2424061108218691E-5</v>
      </c>
      <c r="AF2177" s="9">
        <f t="shared" si="304"/>
        <v>365</v>
      </c>
      <c r="AG2177" s="9">
        <f t="shared" si="297"/>
        <v>386</v>
      </c>
      <c r="AH2177" s="44">
        <f t="shared" si="305"/>
        <v>3.54315698770115E-5</v>
      </c>
      <c r="AI2177">
        <f>AA2177/'Totals and Drop Down Lists'!W$6*Inputs!E$37</f>
        <v>18940.184560881949</v>
      </c>
      <c r="AJ2177">
        <f>AB2177/'Totals and Drop Down Lists'!X$6*Inputs!F$37</f>
        <v>14402.024698927029</v>
      </c>
      <c r="AK2177">
        <f>AC2177/'Totals and Drop Down Lists'!Y$6*Inputs!G$37</f>
        <v>8240.4222328948235</v>
      </c>
      <c r="AL2177">
        <f>AD2177/'Totals and Drop Down Lists'!Z$6*Inputs!H$37</f>
        <v>9123.9164452530458</v>
      </c>
      <c r="AM2177">
        <f>AE2177/'Totals and Drop Down Lists'!AA$6*Inputs!I$37</f>
        <v>4036.4503033432866</v>
      </c>
      <c r="AN2177">
        <f>AF2177/'Totals and Drop Down Lists'!AB$6*Inputs!J$37</f>
        <v>7284.1929962258309</v>
      </c>
      <c r="AO2177">
        <f>AG2177/'Totals and Drop Down Lists'!AC$6*Inputs!K$37</f>
        <v>7188.7004051293643</v>
      </c>
      <c r="AP2177">
        <f>AH2177/'Totals and Drop Down Lists'!AD$6*Inputs!L$37</f>
        <v>8338.1081166468375</v>
      </c>
      <c r="AQ2177">
        <f>IF(OR($D2177="51",$D2177="52",$D2177="61"),(AA2177/'Totals and Drop Down Lists'!W$4)*Inputs!E$38,0)</f>
        <v>0</v>
      </c>
      <c r="AR2177">
        <f>IF(OR($D2177="51",$D2177="52",$D2177="61"),(AB2177/'Totals and Drop Down Lists'!X$4)*Inputs!F$38,0)</f>
        <v>0</v>
      </c>
      <c r="AS2177">
        <f>IF(OR($D2177="51",$D2177="52",$D2177="61"),(AC2177/'Totals and Drop Down Lists'!Y$4)*Inputs!G$38,0)</f>
        <v>0</v>
      </c>
      <c r="AT2177">
        <f>IF(OR($D2177="51",$D2177="52",$D2177="61"),(AD2177/'Totals and Drop Down Lists'!Z$4)*Inputs!H$38,0)</f>
        <v>0</v>
      </c>
      <c r="AU2177">
        <f>IF(OR($D2177="51",$D2177="52",$D2177="61"),(AE2177/'Totals and Drop Down Lists'!AA$4)*Inputs!I$38,0)</f>
        <v>0</v>
      </c>
      <c r="AV2177">
        <f>IF(OR($D2177="51",$D2177="52",$D2177="61"),(AF2177/'Totals and Drop Down Lists'!AB$4)*Inputs!J$38,0)</f>
        <v>0</v>
      </c>
      <c r="AW2177">
        <f>IF(OR($D2177="51",$D2177="52",$D2177="61"),(AG2177/'Totals and Drop Down Lists'!AC$4)*Inputs!K$38,0)</f>
        <v>0</v>
      </c>
      <c r="AX2177">
        <f>IF(OR($D2177="51",$D2177="52",$D2177="61"),(AH2177/'Totals and Drop Down Lists'!AD$4)*Inputs!L$38,0)</f>
        <v>0</v>
      </c>
      <c r="AY2177">
        <f>IF(OR($D2177="51",$D2177="52",$D2177="61"),0,(AA2177/'Totals and Drop Down Lists'!W$5)*Inputs!E$39)</f>
        <v>0</v>
      </c>
      <c r="AZ2177">
        <f>IF(OR($D2177="51",$D2177="52",$D2177="61"),0,(AB2177/'Totals and Drop Down Lists'!X$5)*Inputs!F$39)</f>
        <v>0</v>
      </c>
      <c r="BA2177">
        <f>IF(OR($D2177="51",$D2177="52",$D2177="61"),0,(AC2177/'Totals and Drop Down Lists'!Y$5)*Inputs!G$39)</f>
        <v>0</v>
      </c>
      <c r="BB2177">
        <f>IF(OR($D2177="51",$D2177="52",$D2177="61"),0,(AD2177/'Totals and Drop Down Lists'!Z$5)*Inputs!H$39)</f>
        <v>0</v>
      </c>
      <c r="BC2177">
        <f>IF(OR($D2177="51",$D2177="52",$D2177="61"),0,(AE2177/'Totals and Drop Down Lists'!AA$5)*Inputs!I$39)</f>
        <v>0</v>
      </c>
      <c r="BD2177">
        <f>IF(OR($D2177="51",$D2177="52",$D2177="61"),0,(AF2177/'Totals and Drop Down Lists'!AB$5)*Inputs!J$39)</f>
        <v>0</v>
      </c>
      <c r="BE2177">
        <f>IF(OR($D2177="51",$D2177="52",$D2177="61"),0,(AG2177/'Totals and Drop Down Lists'!AC$5)*Inputs!K$39)</f>
        <v>0</v>
      </c>
      <c r="BF2177">
        <f>IF(OR($D2177="51",$D2177="52",$D2177="61"),0,(AH2177/'Totals and Drop Down Lists'!AD$5)*Inputs!L$39)</f>
        <v>0</v>
      </c>
      <c r="BG2177" s="10">
        <f t="shared" si="298"/>
        <v>77553.999759302169</v>
      </c>
    </row>
    <row r="2178" spans="1:59" ht="28.8">
      <c r="A2178" s="1" t="s">
        <v>7554</v>
      </c>
      <c r="B2178" s="1" t="s">
        <v>4150</v>
      </c>
      <c r="C2178" s="1" t="s">
        <v>4181</v>
      </c>
      <c r="D2178" s="1" t="s">
        <v>25</v>
      </c>
      <c r="E2178" s="1" t="s">
        <v>4182</v>
      </c>
      <c r="F2178" s="2">
        <v>34969</v>
      </c>
      <c r="G2178" s="2">
        <v>697</v>
      </c>
      <c r="H2178" s="2">
        <v>5</v>
      </c>
      <c r="I2178" s="2">
        <v>8860</v>
      </c>
      <c r="J2178" s="2">
        <v>14256</v>
      </c>
      <c r="K2178" s="2">
        <v>4590</v>
      </c>
      <c r="L2178" s="2">
        <v>116</v>
      </c>
      <c r="M2178" s="2">
        <v>24</v>
      </c>
      <c r="N2178" s="2">
        <v>0</v>
      </c>
      <c r="O2178" s="2">
        <v>112</v>
      </c>
      <c r="P2178" s="2">
        <v>13</v>
      </c>
      <c r="Q2178" s="2">
        <v>16</v>
      </c>
      <c r="R2178" s="2">
        <v>815</v>
      </c>
      <c r="S2178" s="2">
        <v>1944600</v>
      </c>
      <c r="T2178" s="2">
        <v>121770100</v>
      </c>
      <c r="U2178" s="2">
        <v>427</v>
      </c>
      <c r="V2178" s="2">
        <v>532</v>
      </c>
      <c r="W2178" s="2">
        <v>115</v>
      </c>
      <c r="X2178" s="2">
        <v>1337</v>
      </c>
      <c r="Y2178" s="2">
        <v>145</v>
      </c>
      <c r="Z2178" s="2">
        <v>686</v>
      </c>
      <c r="AA2178" s="9">
        <f t="shared" si="299"/>
        <v>34969</v>
      </c>
      <c r="AB2178" s="9">
        <f t="shared" si="300"/>
        <v>8158</v>
      </c>
      <c r="AC2178" s="9">
        <f t="shared" si="301"/>
        <v>1096</v>
      </c>
      <c r="AD2178" s="9">
        <f t="shared" si="302"/>
        <v>815</v>
      </c>
      <c r="AE2178" s="44">
        <f t="shared" si="303"/>
        <v>1.0321040216934928E-4</v>
      </c>
      <c r="AF2178" s="9">
        <f t="shared" si="304"/>
        <v>690</v>
      </c>
      <c r="AG2178" s="9">
        <f t="shared" ref="AG2178:AG2241" si="306">Y2178+Z2178</f>
        <v>831</v>
      </c>
      <c r="AH2178" s="44">
        <f t="shared" si="305"/>
        <v>9.9555924329387992E-5</v>
      </c>
      <c r="AI2178">
        <f>AA2178/'Totals and Drop Down Lists'!W$6*Inputs!E$37</f>
        <v>31721.792897623491</v>
      </c>
      <c r="AJ2178">
        <f>AB2178/'Totals and Drop Down Lists'!X$6*Inputs!F$37</f>
        <v>26842.978636930933</v>
      </c>
      <c r="AK2178">
        <f>AC2178/'Totals and Drop Down Lists'!Y$6*Inputs!G$37</f>
        <v>7225.2022138021812</v>
      </c>
      <c r="AL2178">
        <f>AD2178/'Totals and Drop Down Lists'!Z$6*Inputs!H$37</f>
        <v>6534.26353504502</v>
      </c>
      <c r="AM2178">
        <f>AE2178/'Totals and Drop Down Lists'!AA$6*Inputs!I$37</f>
        <v>12848.595916291739</v>
      </c>
      <c r="AN2178">
        <f>AF2178/'Totals and Drop Down Lists'!AB$6*Inputs!J$37</f>
        <v>13770.118266837871</v>
      </c>
      <c r="AO2178">
        <f>AG2178/'Totals and Drop Down Lists'!AC$6*Inputs!K$37</f>
        <v>15476.191804825135</v>
      </c>
      <c r="AP2178">
        <f>AH2178/'Totals and Drop Down Lists'!AD$6*Inputs!L$37</f>
        <v>23428.486617798269</v>
      </c>
      <c r="AQ2178">
        <f>IF(OR($D2178="51",$D2178="52",$D2178="61"),(AA2178/'Totals and Drop Down Lists'!W$4)*Inputs!E$38,0)</f>
        <v>0</v>
      </c>
      <c r="AR2178">
        <f>IF(OR($D2178="51",$D2178="52",$D2178="61"),(AB2178/'Totals and Drop Down Lists'!X$4)*Inputs!F$38,0)</f>
        <v>0</v>
      </c>
      <c r="AS2178">
        <f>IF(OR($D2178="51",$D2178="52",$D2178="61"),(AC2178/'Totals and Drop Down Lists'!Y$4)*Inputs!G$38,0)</f>
        <v>0</v>
      </c>
      <c r="AT2178">
        <f>IF(OR($D2178="51",$D2178="52",$D2178="61"),(AD2178/'Totals and Drop Down Lists'!Z$4)*Inputs!H$38,0)</f>
        <v>0</v>
      </c>
      <c r="AU2178">
        <f>IF(OR($D2178="51",$D2178="52",$D2178="61"),(AE2178/'Totals and Drop Down Lists'!AA$4)*Inputs!I$38,0)</f>
        <v>0</v>
      </c>
      <c r="AV2178">
        <f>IF(OR($D2178="51",$D2178="52",$D2178="61"),(AF2178/'Totals and Drop Down Lists'!AB$4)*Inputs!J$38,0)</f>
        <v>0</v>
      </c>
      <c r="AW2178">
        <f>IF(OR($D2178="51",$D2178="52",$D2178="61"),(AG2178/'Totals and Drop Down Lists'!AC$4)*Inputs!K$38,0)</f>
        <v>0</v>
      </c>
      <c r="AX2178">
        <f>IF(OR($D2178="51",$D2178="52",$D2178="61"),(AH2178/'Totals and Drop Down Lists'!AD$4)*Inputs!L$38,0)</f>
        <v>0</v>
      </c>
      <c r="AY2178">
        <f>IF(OR($D2178="51",$D2178="52",$D2178="61"),0,(AA2178/'Totals and Drop Down Lists'!W$5)*Inputs!E$39)</f>
        <v>0</v>
      </c>
      <c r="AZ2178">
        <f>IF(OR($D2178="51",$D2178="52",$D2178="61"),0,(AB2178/'Totals and Drop Down Lists'!X$5)*Inputs!F$39)</f>
        <v>0</v>
      </c>
      <c r="BA2178">
        <f>IF(OR($D2178="51",$D2178="52",$D2178="61"),0,(AC2178/'Totals and Drop Down Lists'!Y$5)*Inputs!G$39)</f>
        <v>0</v>
      </c>
      <c r="BB2178">
        <f>IF(OR($D2178="51",$D2178="52",$D2178="61"),0,(AD2178/'Totals and Drop Down Lists'!Z$5)*Inputs!H$39)</f>
        <v>0</v>
      </c>
      <c r="BC2178">
        <f>IF(OR($D2178="51",$D2178="52",$D2178="61"),0,(AE2178/'Totals and Drop Down Lists'!AA$5)*Inputs!I$39)</f>
        <v>0</v>
      </c>
      <c r="BD2178">
        <f>IF(OR($D2178="51",$D2178="52",$D2178="61"),0,(AF2178/'Totals and Drop Down Lists'!AB$5)*Inputs!J$39)</f>
        <v>0</v>
      </c>
      <c r="BE2178">
        <f>IF(OR($D2178="51",$D2178="52",$D2178="61"),0,(AG2178/'Totals and Drop Down Lists'!AC$5)*Inputs!K$39)</f>
        <v>0</v>
      </c>
      <c r="BF2178">
        <f>IF(OR($D2178="51",$D2178="52",$D2178="61"),0,(AH2178/'Totals and Drop Down Lists'!AD$5)*Inputs!L$39)</f>
        <v>0</v>
      </c>
      <c r="BG2178" s="10">
        <f t="shared" ref="BG2178:BG2241" si="307">SUM(AI2178:BF2178)</f>
        <v>137847.62988915466</v>
      </c>
    </row>
    <row r="2179" spans="1:59" ht="28.8">
      <c r="A2179" s="1" t="s">
        <v>7554</v>
      </c>
      <c r="B2179" s="1" t="s">
        <v>4150</v>
      </c>
      <c r="C2179" s="1" t="s">
        <v>1539</v>
      </c>
      <c r="D2179" s="1" t="s">
        <v>58</v>
      </c>
      <c r="E2179" s="1" t="s">
        <v>4183</v>
      </c>
      <c r="F2179" s="2">
        <v>73604</v>
      </c>
      <c r="G2179" s="2">
        <v>650</v>
      </c>
      <c r="H2179" s="2">
        <v>0</v>
      </c>
      <c r="I2179" s="2">
        <v>13030</v>
      </c>
      <c r="J2179" s="2">
        <v>27988</v>
      </c>
      <c r="K2179" s="2">
        <v>6693</v>
      </c>
      <c r="L2179" s="2">
        <v>317</v>
      </c>
      <c r="M2179" s="2">
        <v>31</v>
      </c>
      <c r="N2179" s="2">
        <v>10</v>
      </c>
      <c r="O2179" s="2">
        <v>147</v>
      </c>
      <c r="P2179" s="2">
        <v>96</v>
      </c>
      <c r="Q2179" s="2">
        <v>0</v>
      </c>
      <c r="R2179" s="2">
        <v>1821</v>
      </c>
      <c r="S2179" s="2">
        <v>3180600</v>
      </c>
      <c r="T2179" s="2">
        <v>195705900</v>
      </c>
      <c r="U2179" s="2">
        <v>580</v>
      </c>
      <c r="V2179" s="2">
        <v>492</v>
      </c>
      <c r="W2179" s="2">
        <v>155</v>
      </c>
      <c r="X2179" s="2">
        <v>1508</v>
      </c>
      <c r="Y2179" s="2">
        <v>192</v>
      </c>
      <c r="Z2179" s="2">
        <v>751</v>
      </c>
      <c r="AA2179" s="9">
        <f t="shared" ref="AA2179:AA2242" si="308">F2179</f>
        <v>73604</v>
      </c>
      <c r="AB2179" s="9">
        <f t="shared" ref="AB2179:AB2242" si="309">I2179-G2179-H2179</f>
        <v>12380</v>
      </c>
      <c r="AC2179" s="9">
        <f t="shared" ref="AC2179:AC2242" si="310">L2179+M2179+N2179+O2179+P2179+Q2179+R2179</f>
        <v>2422</v>
      </c>
      <c r="AD2179" s="9">
        <f t="shared" ref="AD2179:AD2242" si="311">R2179</f>
        <v>1821</v>
      </c>
      <c r="AE2179" s="44">
        <f t="shared" ref="AE2179:AE2242" si="312">IF(ISERROR(((K2179^2)*SUM(J:J))/((SUM(K:K)^2)*J2179)), 0, ((K2179^2)*SUM(J:J))/((SUM(K:K)^2)*J2179))</f>
        <v>1.1178037717741375E-4</v>
      </c>
      <c r="AF2179" s="9">
        <f t="shared" ref="AF2179:AF2242" si="313">-IF((W2179+V2179-X2179)&gt;0, 0, (W2179+V2179-X2179))</f>
        <v>861</v>
      </c>
      <c r="AG2179" s="9">
        <f t="shared" si="306"/>
        <v>943</v>
      </c>
      <c r="AH2179" s="44">
        <f t="shared" ref="AH2179:AH2242" si="314">(K2179*SUM(J:J)*AG2179)/(J2179*SUM(K:K)*SUM(AG:AG))</f>
        <v>8.3909617003763212E-5</v>
      </c>
      <c r="AI2179">
        <f>AA2179/'Totals and Drop Down Lists'!W$6*Inputs!E$37</f>
        <v>66769.162527858382</v>
      </c>
      <c r="AJ2179">
        <f>AB2179/'Totals and Drop Down Lists'!X$6*Inputs!F$37</f>
        <v>40734.993322530638</v>
      </c>
      <c r="AK2179">
        <f>AC2179/'Totals and Drop Down Lists'!Y$6*Inputs!G$37</f>
        <v>15966.642118457012</v>
      </c>
      <c r="AL2179">
        <f>AD2179/'Totals and Drop Down Lists'!Z$6*Inputs!H$37</f>
        <v>14599.869812658872</v>
      </c>
      <c r="AM2179">
        <f>AE2179/'Totals and Drop Down Lists'!AA$6*Inputs!I$37</f>
        <v>13915.466537633429</v>
      </c>
      <c r="AN2179">
        <f>AF2179/'Totals and Drop Down Lists'!AB$6*Inputs!J$37</f>
        <v>17182.712793836821</v>
      </c>
      <c r="AO2179">
        <f>AG2179/'Totals and Drop Down Lists'!AC$6*Inputs!K$37</f>
        <v>17562.032336883396</v>
      </c>
      <c r="AP2179">
        <f>AH2179/'Totals and Drop Down Lists'!AD$6*Inputs!L$37</f>
        <v>19746.442537894618</v>
      </c>
      <c r="AQ2179">
        <f>IF(OR($D2179="51",$D2179="52",$D2179="61"),(AA2179/'Totals and Drop Down Lists'!W$4)*Inputs!E$38,0)</f>
        <v>0</v>
      </c>
      <c r="AR2179">
        <f>IF(OR($D2179="51",$D2179="52",$D2179="61"),(AB2179/'Totals and Drop Down Lists'!X$4)*Inputs!F$38,0)</f>
        <v>0</v>
      </c>
      <c r="AS2179">
        <f>IF(OR($D2179="51",$D2179="52",$D2179="61"),(AC2179/'Totals and Drop Down Lists'!Y$4)*Inputs!G$38,0)</f>
        <v>0</v>
      </c>
      <c r="AT2179">
        <f>IF(OR($D2179="51",$D2179="52",$D2179="61"),(AD2179/'Totals and Drop Down Lists'!Z$4)*Inputs!H$38,0)</f>
        <v>0</v>
      </c>
      <c r="AU2179">
        <f>IF(OR($D2179="51",$D2179="52",$D2179="61"),(AE2179/'Totals and Drop Down Lists'!AA$4)*Inputs!I$38,0)</f>
        <v>0</v>
      </c>
      <c r="AV2179">
        <f>IF(OR($D2179="51",$D2179="52",$D2179="61"),(AF2179/'Totals and Drop Down Lists'!AB$4)*Inputs!J$38,0)</f>
        <v>0</v>
      </c>
      <c r="AW2179">
        <f>IF(OR($D2179="51",$D2179="52",$D2179="61"),(AG2179/'Totals and Drop Down Lists'!AC$4)*Inputs!K$38,0)</f>
        <v>0</v>
      </c>
      <c r="AX2179">
        <f>IF(OR($D2179="51",$D2179="52",$D2179="61"),(AH2179/'Totals and Drop Down Lists'!AD$4)*Inputs!L$38,0)</f>
        <v>0</v>
      </c>
      <c r="AY2179">
        <f>IF(OR($D2179="51",$D2179="52",$D2179="61"),0,(AA2179/'Totals and Drop Down Lists'!W$5)*Inputs!E$39)</f>
        <v>0</v>
      </c>
      <c r="AZ2179">
        <f>IF(OR($D2179="51",$D2179="52",$D2179="61"),0,(AB2179/'Totals and Drop Down Lists'!X$5)*Inputs!F$39)</f>
        <v>0</v>
      </c>
      <c r="BA2179">
        <f>IF(OR($D2179="51",$D2179="52",$D2179="61"),0,(AC2179/'Totals and Drop Down Lists'!Y$5)*Inputs!G$39)</f>
        <v>0</v>
      </c>
      <c r="BB2179">
        <f>IF(OR($D2179="51",$D2179="52",$D2179="61"),0,(AD2179/'Totals and Drop Down Lists'!Z$5)*Inputs!H$39)</f>
        <v>0</v>
      </c>
      <c r="BC2179">
        <f>IF(OR($D2179="51",$D2179="52",$D2179="61"),0,(AE2179/'Totals and Drop Down Lists'!AA$5)*Inputs!I$39)</f>
        <v>0</v>
      </c>
      <c r="BD2179">
        <f>IF(OR($D2179="51",$D2179="52",$D2179="61"),0,(AF2179/'Totals and Drop Down Lists'!AB$5)*Inputs!J$39)</f>
        <v>0</v>
      </c>
      <c r="BE2179">
        <f>IF(OR($D2179="51",$D2179="52",$D2179="61"),0,(AG2179/'Totals and Drop Down Lists'!AC$5)*Inputs!K$39)</f>
        <v>0</v>
      </c>
      <c r="BF2179">
        <f>IF(OR($D2179="51",$D2179="52",$D2179="61"),0,(AH2179/'Totals and Drop Down Lists'!AD$5)*Inputs!L$39)</f>
        <v>0</v>
      </c>
      <c r="BG2179" s="10">
        <f t="shared" si="307"/>
        <v>206477.32198775315</v>
      </c>
    </row>
    <row r="2180" spans="1:59" ht="28.8">
      <c r="A2180" s="1" t="s">
        <v>7554</v>
      </c>
      <c r="B2180" s="1" t="s">
        <v>4150</v>
      </c>
      <c r="C2180" s="1" t="s">
        <v>4184</v>
      </c>
      <c r="D2180" s="1" t="s">
        <v>58</v>
      </c>
      <c r="E2180" s="1" t="s">
        <v>4185</v>
      </c>
      <c r="F2180" s="2">
        <v>66790</v>
      </c>
      <c r="G2180" s="2">
        <v>303</v>
      </c>
      <c r="H2180" s="2">
        <v>55</v>
      </c>
      <c r="I2180" s="2">
        <v>6979</v>
      </c>
      <c r="J2180" s="2">
        <v>23407</v>
      </c>
      <c r="K2180" s="2">
        <v>3492</v>
      </c>
      <c r="L2180" s="2">
        <v>374</v>
      </c>
      <c r="M2180" s="2">
        <v>0</v>
      </c>
      <c r="N2180" s="2">
        <v>9</v>
      </c>
      <c r="O2180" s="2">
        <v>35</v>
      </c>
      <c r="P2180" s="2">
        <v>98</v>
      </c>
      <c r="Q2180" s="2">
        <v>0</v>
      </c>
      <c r="R2180" s="2">
        <v>1038</v>
      </c>
      <c r="S2180" s="2">
        <v>2723200</v>
      </c>
      <c r="T2180" s="2">
        <v>143480900</v>
      </c>
      <c r="U2180" s="2">
        <v>380</v>
      </c>
      <c r="V2180" s="2">
        <v>219</v>
      </c>
      <c r="W2180" s="2">
        <v>0</v>
      </c>
      <c r="X2180" s="2">
        <v>740</v>
      </c>
      <c r="Y2180" s="2">
        <v>69</v>
      </c>
      <c r="Z2180" s="2">
        <v>465</v>
      </c>
      <c r="AA2180" s="9">
        <f t="shared" si="308"/>
        <v>66790</v>
      </c>
      <c r="AB2180" s="9">
        <f t="shared" si="309"/>
        <v>6621</v>
      </c>
      <c r="AC2180" s="9">
        <f t="shared" si="310"/>
        <v>1554</v>
      </c>
      <c r="AD2180" s="9">
        <f t="shared" si="311"/>
        <v>1038</v>
      </c>
      <c r="AE2180" s="44">
        <f t="shared" si="312"/>
        <v>3.638299953470446E-5</v>
      </c>
      <c r="AF2180" s="9">
        <f t="shared" si="313"/>
        <v>521</v>
      </c>
      <c r="AG2180" s="9">
        <f t="shared" si="306"/>
        <v>534</v>
      </c>
      <c r="AH2180" s="44">
        <f t="shared" si="314"/>
        <v>2.9642909166952635E-5</v>
      </c>
      <c r="AI2180">
        <f>AA2180/'Totals and Drop Down Lists'!W$6*Inputs!E$37</f>
        <v>60587.90779353922</v>
      </c>
      <c r="AJ2180">
        <f>AB2180/'Totals and Drop Down Lists'!X$6*Inputs!F$37</f>
        <v>21785.653537033551</v>
      </c>
      <c r="AK2180">
        <f>AC2180/'Totals and Drop Down Lists'!Y$6*Inputs!G$37</f>
        <v>10244.492919934844</v>
      </c>
      <c r="AL2180">
        <f>AD2180/'Totals and Drop Down Lists'!Z$6*Inputs!H$37</f>
        <v>8322.1663182536558</v>
      </c>
      <c r="AM2180">
        <f>AE2180/'Totals and Drop Down Lists'!AA$6*Inputs!I$37</f>
        <v>4529.2959761654156</v>
      </c>
      <c r="AN2180">
        <f>AF2180/'Totals and Drop Down Lists'!AB$6*Inputs!J$37</f>
        <v>10397.43712611961</v>
      </c>
      <c r="AO2180">
        <f>AG2180/'Totals and Drop Down Lists'!AC$6*Inputs!K$37</f>
        <v>9944.9896796349258</v>
      </c>
      <c r="AP2180">
        <f>AH2180/'Totals and Drop Down Lists'!AD$6*Inputs!L$37</f>
        <v>6975.8631182288455</v>
      </c>
      <c r="AQ2180">
        <f>IF(OR($D2180="51",$D2180="52",$D2180="61"),(AA2180/'Totals and Drop Down Lists'!W$4)*Inputs!E$38,0)</f>
        <v>0</v>
      </c>
      <c r="AR2180">
        <f>IF(OR($D2180="51",$D2180="52",$D2180="61"),(AB2180/'Totals and Drop Down Lists'!X$4)*Inputs!F$38,0)</f>
        <v>0</v>
      </c>
      <c r="AS2180">
        <f>IF(OR($D2180="51",$D2180="52",$D2180="61"),(AC2180/'Totals and Drop Down Lists'!Y$4)*Inputs!G$38,0)</f>
        <v>0</v>
      </c>
      <c r="AT2180">
        <f>IF(OR($D2180="51",$D2180="52",$D2180="61"),(AD2180/'Totals and Drop Down Lists'!Z$4)*Inputs!H$38,0)</f>
        <v>0</v>
      </c>
      <c r="AU2180">
        <f>IF(OR($D2180="51",$D2180="52",$D2180="61"),(AE2180/'Totals and Drop Down Lists'!AA$4)*Inputs!I$38,0)</f>
        <v>0</v>
      </c>
      <c r="AV2180">
        <f>IF(OR($D2180="51",$D2180="52",$D2180="61"),(AF2180/'Totals and Drop Down Lists'!AB$4)*Inputs!J$38,0)</f>
        <v>0</v>
      </c>
      <c r="AW2180">
        <f>IF(OR($D2180="51",$D2180="52",$D2180="61"),(AG2180/'Totals and Drop Down Lists'!AC$4)*Inputs!K$38,0)</f>
        <v>0</v>
      </c>
      <c r="AX2180">
        <f>IF(OR($D2180="51",$D2180="52",$D2180="61"),(AH2180/'Totals and Drop Down Lists'!AD$4)*Inputs!L$38,0)</f>
        <v>0</v>
      </c>
      <c r="AY2180">
        <f>IF(OR($D2180="51",$D2180="52",$D2180="61"),0,(AA2180/'Totals and Drop Down Lists'!W$5)*Inputs!E$39)</f>
        <v>0</v>
      </c>
      <c r="AZ2180">
        <f>IF(OR($D2180="51",$D2180="52",$D2180="61"),0,(AB2180/'Totals and Drop Down Lists'!X$5)*Inputs!F$39)</f>
        <v>0</v>
      </c>
      <c r="BA2180">
        <f>IF(OR($D2180="51",$D2180="52",$D2180="61"),0,(AC2180/'Totals and Drop Down Lists'!Y$5)*Inputs!G$39)</f>
        <v>0</v>
      </c>
      <c r="BB2180">
        <f>IF(OR($D2180="51",$D2180="52",$D2180="61"),0,(AD2180/'Totals and Drop Down Lists'!Z$5)*Inputs!H$39)</f>
        <v>0</v>
      </c>
      <c r="BC2180">
        <f>IF(OR($D2180="51",$D2180="52",$D2180="61"),0,(AE2180/'Totals and Drop Down Lists'!AA$5)*Inputs!I$39)</f>
        <v>0</v>
      </c>
      <c r="BD2180">
        <f>IF(OR($D2180="51",$D2180="52",$D2180="61"),0,(AF2180/'Totals and Drop Down Lists'!AB$5)*Inputs!J$39)</f>
        <v>0</v>
      </c>
      <c r="BE2180">
        <f>IF(OR($D2180="51",$D2180="52",$D2180="61"),0,(AG2180/'Totals and Drop Down Lists'!AC$5)*Inputs!K$39)</f>
        <v>0</v>
      </c>
      <c r="BF2180">
        <f>IF(OR($D2180="51",$D2180="52",$D2180="61"),0,(AH2180/'Totals and Drop Down Lists'!AD$5)*Inputs!L$39)</f>
        <v>0</v>
      </c>
      <c r="BG2180" s="10">
        <f t="shared" si="307"/>
        <v>132787.80646891007</v>
      </c>
    </row>
    <row r="2181" spans="1:59" ht="28.8">
      <c r="A2181" s="1" t="s">
        <v>7554</v>
      </c>
      <c r="B2181" s="1" t="s">
        <v>4150</v>
      </c>
      <c r="C2181" s="1" t="s">
        <v>2711</v>
      </c>
      <c r="D2181" s="1" t="s">
        <v>58</v>
      </c>
      <c r="E2181" s="1" t="s">
        <v>4186</v>
      </c>
      <c r="F2181" s="2">
        <v>64281</v>
      </c>
      <c r="G2181" s="2">
        <v>860</v>
      </c>
      <c r="H2181" s="2">
        <v>20</v>
      </c>
      <c r="I2181" s="2">
        <v>11495</v>
      </c>
      <c r="J2181" s="2">
        <v>24451</v>
      </c>
      <c r="K2181" s="2">
        <v>6064</v>
      </c>
      <c r="L2181" s="2">
        <v>140</v>
      </c>
      <c r="M2181" s="2">
        <v>70</v>
      </c>
      <c r="N2181" s="2">
        <v>11</v>
      </c>
      <c r="O2181" s="2">
        <v>111</v>
      </c>
      <c r="P2181" s="2">
        <v>21</v>
      </c>
      <c r="Q2181" s="2">
        <v>0</v>
      </c>
      <c r="R2181" s="2">
        <v>1611</v>
      </c>
      <c r="S2181" s="2">
        <v>3231000</v>
      </c>
      <c r="T2181" s="2">
        <v>174463800</v>
      </c>
      <c r="U2181" s="2">
        <v>870</v>
      </c>
      <c r="V2181" s="2">
        <v>377</v>
      </c>
      <c r="W2181" s="2">
        <v>95</v>
      </c>
      <c r="X2181" s="2">
        <v>1494</v>
      </c>
      <c r="Y2181" s="2">
        <v>65</v>
      </c>
      <c r="Z2181" s="2">
        <v>957</v>
      </c>
      <c r="AA2181" s="9">
        <f t="shared" si="308"/>
        <v>64281</v>
      </c>
      <c r="AB2181" s="9">
        <f t="shared" si="309"/>
        <v>10615</v>
      </c>
      <c r="AC2181" s="9">
        <f t="shared" si="310"/>
        <v>1964</v>
      </c>
      <c r="AD2181" s="9">
        <f t="shared" si="311"/>
        <v>1611</v>
      </c>
      <c r="AE2181" s="44">
        <f t="shared" si="312"/>
        <v>1.0503101091141884E-4</v>
      </c>
      <c r="AF2181" s="9">
        <f t="shared" si="313"/>
        <v>1022</v>
      </c>
      <c r="AG2181" s="9">
        <f t="shared" si="306"/>
        <v>1022</v>
      </c>
      <c r="AH2181" s="44">
        <f t="shared" si="314"/>
        <v>9.4311477594804144E-5</v>
      </c>
      <c r="AI2181">
        <f>AA2181/'Totals and Drop Down Lists'!W$6*Inputs!E$37</f>
        <v>58311.892512000217</v>
      </c>
      <c r="AJ2181">
        <f>AB2181/'Totals and Drop Down Lists'!X$6*Inputs!F$37</f>
        <v>34927.459944964685</v>
      </c>
      <c r="AK2181">
        <f>AC2181/'Totals and Drop Down Lists'!Y$6*Inputs!G$37</f>
        <v>12947.351412324348</v>
      </c>
      <c r="AL2181">
        <f>AD2181/'Totals and Drop Down Lists'!Z$6*Inputs!H$37</f>
        <v>12916.194545960156</v>
      </c>
      <c r="AM2181">
        <f>AE2181/'Totals and Drop Down Lists'!AA$6*Inputs!I$37</f>
        <v>13075.242315848807</v>
      </c>
      <c r="AN2181">
        <f>AF2181/'Totals and Drop Down Lists'!AB$6*Inputs!J$37</f>
        <v>20395.740389432325</v>
      </c>
      <c r="AO2181">
        <f>AG2181/'Totals and Drop Down Lists'!AC$6*Inputs!K$37</f>
        <v>19033.294855031636</v>
      </c>
      <c r="AP2181">
        <f>AH2181/'Totals and Drop Down Lists'!AD$6*Inputs!L$37</f>
        <v>22194.311444732415</v>
      </c>
      <c r="AQ2181">
        <f>IF(OR($D2181="51",$D2181="52",$D2181="61"),(AA2181/'Totals and Drop Down Lists'!W$4)*Inputs!E$38,0)</f>
        <v>0</v>
      </c>
      <c r="AR2181">
        <f>IF(OR($D2181="51",$D2181="52",$D2181="61"),(AB2181/'Totals and Drop Down Lists'!X$4)*Inputs!F$38,0)</f>
        <v>0</v>
      </c>
      <c r="AS2181">
        <f>IF(OR($D2181="51",$D2181="52",$D2181="61"),(AC2181/'Totals and Drop Down Lists'!Y$4)*Inputs!G$38,0)</f>
        <v>0</v>
      </c>
      <c r="AT2181">
        <f>IF(OR($D2181="51",$D2181="52",$D2181="61"),(AD2181/'Totals and Drop Down Lists'!Z$4)*Inputs!H$38,0)</f>
        <v>0</v>
      </c>
      <c r="AU2181">
        <f>IF(OR($D2181="51",$D2181="52",$D2181="61"),(AE2181/'Totals and Drop Down Lists'!AA$4)*Inputs!I$38,0)</f>
        <v>0</v>
      </c>
      <c r="AV2181">
        <f>IF(OR($D2181="51",$D2181="52",$D2181="61"),(AF2181/'Totals and Drop Down Lists'!AB$4)*Inputs!J$38,0)</f>
        <v>0</v>
      </c>
      <c r="AW2181">
        <f>IF(OR($D2181="51",$D2181="52",$D2181="61"),(AG2181/'Totals and Drop Down Lists'!AC$4)*Inputs!K$38,0)</f>
        <v>0</v>
      </c>
      <c r="AX2181">
        <f>IF(OR($D2181="51",$D2181="52",$D2181="61"),(AH2181/'Totals and Drop Down Lists'!AD$4)*Inputs!L$38,0)</f>
        <v>0</v>
      </c>
      <c r="AY2181">
        <f>IF(OR($D2181="51",$D2181="52",$D2181="61"),0,(AA2181/'Totals and Drop Down Lists'!W$5)*Inputs!E$39)</f>
        <v>0</v>
      </c>
      <c r="AZ2181">
        <f>IF(OR($D2181="51",$D2181="52",$D2181="61"),0,(AB2181/'Totals and Drop Down Lists'!X$5)*Inputs!F$39)</f>
        <v>0</v>
      </c>
      <c r="BA2181">
        <f>IF(OR($D2181="51",$D2181="52",$D2181="61"),0,(AC2181/'Totals and Drop Down Lists'!Y$5)*Inputs!G$39)</f>
        <v>0</v>
      </c>
      <c r="BB2181">
        <f>IF(OR($D2181="51",$D2181="52",$D2181="61"),0,(AD2181/'Totals and Drop Down Lists'!Z$5)*Inputs!H$39)</f>
        <v>0</v>
      </c>
      <c r="BC2181">
        <f>IF(OR($D2181="51",$D2181="52",$D2181="61"),0,(AE2181/'Totals and Drop Down Lists'!AA$5)*Inputs!I$39)</f>
        <v>0</v>
      </c>
      <c r="BD2181">
        <f>IF(OR($D2181="51",$D2181="52",$D2181="61"),0,(AF2181/'Totals and Drop Down Lists'!AB$5)*Inputs!J$39)</f>
        <v>0</v>
      </c>
      <c r="BE2181">
        <f>IF(OR($D2181="51",$D2181="52",$D2181="61"),0,(AG2181/'Totals and Drop Down Lists'!AC$5)*Inputs!K$39)</f>
        <v>0</v>
      </c>
      <c r="BF2181">
        <f>IF(OR($D2181="51",$D2181="52",$D2181="61"),0,(AH2181/'Totals and Drop Down Lists'!AD$5)*Inputs!L$39)</f>
        <v>0</v>
      </c>
      <c r="BG2181" s="10">
        <f t="shared" si="307"/>
        <v>193801.48742029461</v>
      </c>
    </row>
    <row r="2182" spans="1:59" ht="28.8">
      <c r="A2182" s="1" t="s">
        <v>7554</v>
      </c>
      <c r="B2182" s="1" t="s">
        <v>4150</v>
      </c>
      <c r="C2182" s="1" t="s">
        <v>583</v>
      </c>
      <c r="D2182" s="1" t="s">
        <v>25</v>
      </c>
      <c r="E2182" s="1" t="s">
        <v>4187</v>
      </c>
      <c r="F2182" s="2">
        <v>10037</v>
      </c>
      <c r="G2182" s="2">
        <v>0</v>
      </c>
      <c r="H2182" s="2">
        <v>14</v>
      </c>
      <c r="I2182" s="2">
        <v>598</v>
      </c>
      <c r="J2182" s="2">
        <v>3580</v>
      </c>
      <c r="K2182" s="2">
        <v>488</v>
      </c>
      <c r="L2182" s="2">
        <v>42</v>
      </c>
      <c r="M2182" s="2">
        <v>0</v>
      </c>
      <c r="N2182" s="2">
        <v>7</v>
      </c>
      <c r="O2182" s="2">
        <v>16</v>
      </c>
      <c r="P2182" s="2">
        <v>10</v>
      </c>
      <c r="Q2182" s="2">
        <v>28</v>
      </c>
      <c r="R2182" s="2">
        <v>294</v>
      </c>
      <c r="S2182" s="2">
        <v>467400</v>
      </c>
      <c r="T2182" s="2">
        <v>15123800</v>
      </c>
      <c r="U2182" s="2">
        <v>37</v>
      </c>
      <c r="V2182" s="2">
        <v>15</v>
      </c>
      <c r="W2182" s="2">
        <v>0</v>
      </c>
      <c r="X2182" s="2">
        <v>65</v>
      </c>
      <c r="Y2182" s="2">
        <v>0</v>
      </c>
      <c r="Z2182" s="2">
        <v>55</v>
      </c>
      <c r="AA2182" s="9">
        <f t="shared" si="308"/>
        <v>10037</v>
      </c>
      <c r="AB2182" s="9">
        <f t="shared" si="309"/>
        <v>584</v>
      </c>
      <c r="AC2182" s="9">
        <f t="shared" si="310"/>
        <v>397</v>
      </c>
      <c r="AD2182" s="9">
        <f t="shared" si="311"/>
        <v>294</v>
      </c>
      <c r="AE2182" s="44">
        <f t="shared" si="312"/>
        <v>4.6457132844289398E-6</v>
      </c>
      <c r="AF2182" s="9">
        <f t="shared" si="313"/>
        <v>50</v>
      </c>
      <c r="AG2182" s="9">
        <f t="shared" si="306"/>
        <v>55</v>
      </c>
      <c r="AH2182" s="44">
        <f t="shared" si="314"/>
        <v>2.7896554771745543E-6</v>
      </c>
      <c r="AI2182">
        <f>AA2182/'Totals and Drop Down Lists'!W$6*Inputs!E$37</f>
        <v>9104.9682665631572</v>
      </c>
      <c r="AJ2182">
        <f>AB2182/'Totals and Drop Down Lists'!X$6*Inputs!F$37</f>
        <v>1921.5861147300398</v>
      </c>
      <c r="AK2182">
        <f>AC2182/'Totals and Drop Down Lists'!Y$6*Inputs!G$37</f>
        <v>2617.1581011673961</v>
      </c>
      <c r="AL2182">
        <f>AD2182/'Totals and Drop Down Lists'!Z$6*Inputs!H$37</f>
        <v>2357.1453733782037</v>
      </c>
      <c r="AM2182">
        <f>AE2182/'Totals and Drop Down Lists'!AA$6*Inputs!I$37</f>
        <v>578.34182872995871</v>
      </c>
      <c r="AN2182">
        <f>AF2182/'Totals and Drop Down Lists'!AB$6*Inputs!J$37</f>
        <v>997.83465701723719</v>
      </c>
      <c r="AO2182">
        <f>AG2182/'Totals and Drop Down Lists'!AC$6*Inputs!K$37</f>
        <v>1024.296689850039</v>
      </c>
      <c r="AP2182">
        <f>AH2182/'Totals and Drop Down Lists'!AD$6*Inputs!L$37</f>
        <v>656.48936972361366</v>
      </c>
      <c r="AQ2182">
        <f>IF(OR($D2182="51",$D2182="52",$D2182="61"),(AA2182/'Totals and Drop Down Lists'!W$4)*Inputs!E$38,0)</f>
        <v>0</v>
      </c>
      <c r="AR2182">
        <f>IF(OR($D2182="51",$D2182="52",$D2182="61"),(AB2182/'Totals and Drop Down Lists'!X$4)*Inputs!F$38,0)</f>
        <v>0</v>
      </c>
      <c r="AS2182">
        <f>IF(OR($D2182="51",$D2182="52",$D2182="61"),(AC2182/'Totals and Drop Down Lists'!Y$4)*Inputs!G$38,0)</f>
        <v>0</v>
      </c>
      <c r="AT2182">
        <f>IF(OR($D2182="51",$D2182="52",$D2182="61"),(AD2182/'Totals and Drop Down Lists'!Z$4)*Inputs!H$38,0)</f>
        <v>0</v>
      </c>
      <c r="AU2182">
        <f>IF(OR($D2182="51",$D2182="52",$D2182="61"),(AE2182/'Totals and Drop Down Lists'!AA$4)*Inputs!I$38,0)</f>
        <v>0</v>
      </c>
      <c r="AV2182">
        <f>IF(OR($D2182="51",$D2182="52",$D2182="61"),(AF2182/'Totals and Drop Down Lists'!AB$4)*Inputs!J$38,0)</f>
        <v>0</v>
      </c>
      <c r="AW2182">
        <f>IF(OR($D2182="51",$D2182="52",$D2182="61"),(AG2182/'Totals and Drop Down Lists'!AC$4)*Inputs!K$38,0)</f>
        <v>0</v>
      </c>
      <c r="AX2182">
        <f>IF(OR($D2182="51",$D2182="52",$D2182="61"),(AH2182/'Totals and Drop Down Lists'!AD$4)*Inputs!L$38,0)</f>
        <v>0</v>
      </c>
      <c r="AY2182">
        <f>IF(OR($D2182="51",$D2182="52",$D2182="61"),0,(AA2182/'Totals and Drop Down Lists'!W$5)*Inputs!E$39)</f>
        <v>0</v>
      </c>
      <c r="AZ2182">
        <f>IF(OR($D2182="51",$D2182="52",$D2182="61"),0,(AB2182/'Totals and Drop Down Lists'!X$5)*Inputs!F$39)</f>
        <v>0</v>
      </c>
      <c r="BA2182">
        <f>IF(OR($D2182="51",$D2182="52",$D2182="61"),0,(AC2182/'Totals and Drop Down Lists'!Y$5)*Inputs!G$39)</f>
        <v>0</v>
      </c>
      <c r="BB2182">
        <f>IF(OR($D2182="51",$D2182="52",$D2182="61"),0,(AD2182/'Totals and Drop Down Lists'!Z$5)*Inputs!H$39)</f>
        <v>0</v>
      </c>
      <c r="BC2182">
        <f>IF(OR($D2182="51",$D2182="52",$D2182="61"),0,(AE2182/'Totals and Drop Down Lists'!AA$5)*Inputs!I$39)</f>
        <v>0</v>
      </c>
      <c r="BD2182">
        <f>IF(OR($D2182="51",$D2182="52",$D2182="61"),0,(AF2182/'Totals and Drop Down Lists'!AB$5)*Inputs!J$39)</f>
        <v>0</v>
      </c>
      <c r="BE2182">
        <f>IF(OR($D2182="51",$D2182="52",$D2182="61"),0,(AG2182/'Totals and Drop Down Lists'!AC$5)*Inputs!K$39)</f>
        <v>0</v>
      </c>
      <c r="BF2182">
        <f>IF(OR($D2182="51",$D2182="52",$D2182="61"),0,(AH2182/'Totals and Drop Down Lists'!AD$5)*Inputs!L$39)</f>
        <v>0</v>
      </c>
      <c r="BG2182" s="10">
        <f t="shared" si="307"/>
        <v>19257.820401159643</v>
      </c>
    </row>
    <row r="2183" spans="1:59" ht="28.8">
      <c r="A2183" s="1" t="s">
        <v>7554</v>
      </c>
      <c r="B2183" s="1" t="s">
        <v>4150</v>
      </c>
      <c r="C2183" s="1" t="s">
        <v>4188</v>
      </c>
      <c r="D2183" s="1" t="s">
        <v>25</v>
      </c>
      <c r="E2183" s="1" t="s">
        <v>4189</v>
      </c>
      <c r="F2183" s="2">
        <v>67198</v>
      </c>
      <c r="G2183" s="2">
        <v>658</v>
      </c>
      <c r="H2183" s="2">
        <v>52</v>
      </c>
      <c r="I2183" s="2">
        <v>9516</v>
      </c>
      <c r="J2183" s="2">
        <v>29158</v>
      </c>
      <c r="K2183" s="2">
        <v>8696</v>
      </c>
      <c r="L2183" s="2">
        <v>98</v>
      </c>
      <c r="M2183" s="2">
        <v>45</v>
      </c>
      <c r="N2183" s="2">
        <v>29</v>
      </c>
      <c r="O2183" s="2">
        <v>126</v>
      </c>
      <c r="P2183" s="2">
        <v>43</v>
      </c>
      <c r="Q2183" s="2">
        <v>16</v>
      </c>
      <c r="R2183" s="2">
        <v>1879</v>
      </c>
      <c r="S2183" s="2">
        <v>6519700</v>
      </c>
      <c r="T2183" s="2">
        <v>332928800</v>
      </c>
      <c r="U2183" s="2">
        <v>1760</v>
      </c>
      <c r="V2183" s="2">
        <v>504</v>
      </c>
      <c r="W2183" s="2">
        <v>45</v>
      </c>
      <c r="X2183" s="2">
        <v>1732</v>
      </c>
      <c r="Y2183" s="2">
        <v>79</v>
      </c>
      <c r="Z2183" s="2">
        <v>1306</v>
      </c>
      <c r="AA2183" s="9">
        <f t="shared" si="308"/>
        <v>67198</v>
      </c>
      <c r="AB2183" s="9">
        <f t="shared" si="309"/>
        <v>8806</v>
      </c>
      <c r="AC2183" s="9">
        <f t="shared" si="310"/>
        <v>2236</v>
      </c>
      <c r="AD2183" s="9">
        <f t="shared" si="311"/>
        <v>1879</v>
      </c>
      <c r="AE2183" s="44">
        <f t="shared" si="312"/>
        <v>1.8112446533434724E-4</v>
      </c>
      <c r="AF2183" s="9">
        <f t="shared" si="313"/>
        <v>1183</v>
      </c>
      <c r="AG2183" s="9">
        <f t="shared" si="306"/>
        <v>1385</v>
      </c>
      <c r="AH2183" s="44">
        <f t="shared" si="314"/>
        <v>1.5369603333807187E-4</v>
      </c>
      <c r="AI2183">
        <f>AA2183/'Totals and Drop Down Lists'!W$6*Inputs!E$37</f>
        <v>60958.021079656362</v>
      </c>
      <c r="AJ2183">
        <f>AB2183/'Totals and Drop Down Lists'!X$6*Inputs!F$37</f>
        <v>28975.149531357416</v>
      </c>
      <c r="AK2183">
        <f>AC2183/'Totals and Drop Down Lists'!Y$6*Inputs!G$37</f>
        <v>14740.467290202261</v>
      </c>
      <c r="AL2183">
        <f>AD2183/'Totals and Drop Down Lists'!Z$6*Inputs!H$37</f>
        <v>15064.884886318516</v>
      </c>
      <c r="AM2183">
        <f>AE2183/'Totals and Drop Down Lists'!AA$6*Inputs!I$37</f>
        <v>22548.067023485866</v>
      </c>
      <c r="AN2183">
        <f>AF2183/'Totals and Drop Down Lists'!AB$6*Inputs!J$37</f>
        <v>23608.767985027829</v>
      </c>
      <c r="AO2183">
        <f>AG2183/'Totals and Drop Down Lists'!AC$6*Inputs!K$37</f>
        <v>25793.653008041892</v>
      </c>
      <c r="AP2183">
        <f>AH2183/'Totals and Drop Down Lists'!AD$6*Inputs!L$37</f>
        <v>36169.273546755183</v>
      </c>
      <c r="AQ2183">
        <f>IF(OR($D2183="51",$D2183="52",$D2183="61"),(AA2183/'Totals and Drop Down Lists'!W$4)*Inputs!E$38,0)</f>
        <v>0</v>
      </c>
      <c r="AR2183">
        <f>IF(OR($D2183="51",$D2183="52",$D2183="61"),(AB2183/'Totals and Drop Down Lists'!X$4)*Inputs!F$38,0)</f>
        <v>0</v>
      </c>
      <c r="AS2183">
        <f>IF(OR($D2183="51",$D2183="52",$D2183="61"),(AC2183/'Totals and Drop Down Lists'!Y$4)*Inputs!G$38,0)</f>
        <v>0</v>
      </c>
      <c r="AT2183">
        <f>IF(OR($D2183="51",$D2183="52",$D2183="61"),(AD2183/'Totals and Drop Down Lists'!Z$4)*Inputs!H$38,0)</f>
        <v>0</v>
      </c>
      <c r="AU2183">
        <f>IF(OR($D2183="51",$D2183="52",$D2183="61"),(AE2183/'Totals and Drop Down Lists'!AA$4)*Inputs!I$38,0)</f>
        <v>0</v>
      </c>
      <c r="AV2183">
        <f>IF(OR($D2183="51",$D2183="52",$D2183="61"),(AF2183/'Totals and Drop Down Lists'!AB$4)*Inputs!J$38,0)</f>
        <v>0</v>
      </c>
      <c r="AW2183">
        <f>IF(OR($D2183="51",$D2183="52",$D2183="61"),(AG2183/'Totals and Drop Down Lists'!AC$4)*Inputs!K$38,0)</f>
        <v>0</v>
      </c>
      <c r="AX2183">
        <f>IF(OR($D2183="51",$D2183="52",$D2183="61"),(AH2183/'Totals and Drop Down Lists'!AD$4)*Inputs!L$38,0)</f>
        <v>0</v>
      </c>
      <c r="AY2183">
        <f>IF(OR($D2183="51",$D2183="52",$D2183="61"),0,(AA2183/'Totals and Drop Down Lists'!W$5)*Inputs!E$39)</f>
        <v>0</v>
      </c>
      <c r="AZ2183">
        <f>IF(OR($D2183="51",$D2183="52",$D2183="61"),0,(AB2183/'Totals and Drop Down Lists'!X$5)*Inputs!F$39)</f>
        <v>0</v>
      </c>
      <c r="BA2183">
        <f>IF(OR($D2183="51",$D2183="52",$D2183="61"),0,(AC2183/'Totals and Drop Down Lists'!Y$5)*Inputs!G$39)</f>
        <v>0</v>
      </c>
      <c r="BB2183">
        <f>IF(OR($D2183="51",$D2183="52",$D2183="61"),0,(AD2183/'Totals and Drop Down Lists'!Z$5)*Inputs!H$39)</f>
        <v>0</v>
      </c>
      <c r="BC2183">
        <f>IF(OR($D2183="51",$D2183="52",$D2183="61"),0,(AE2183/'Totals and Drop Down Lists'!AA$5)*Inputs!I$39)</f>
        <v>0</v>
      </c>
      <c r="BD2183">
        <f>IF(OR($D2183="51",$D2183="52",$D2183="61"),0,(AF2183/'Totals and Drop Down Lists'!AB$5)*Inputs!J$39)</f>
        <v>0</v>
      </c>
      <c r="BE2183">
        <f>IF(OR($D2183="51",$D2183="52",$D2183="61"),0,(AG2183/'Totals and Drop Down Lists'!AC$5)*Inputs!K$39)</f>
        <v>0</v>
      </c>
      <c r="BF2183">
        <f>IF(OR($D2183="51",$D2183="52",$D2183="61"),0,(AH2183/'Totals and Drop Down Lists'!AD$5)*Inputs!L$39)</f>
        <v>0</v>
      </c>
      <c r="BG2183" s="10">
        <f t="shared" si="307"/>
        <v>227858.28435084532</v>
      </c>
    </row>
    <row r="2184" spans="1:59" ht="28.8">
      <c r="A2184" s="1" t="s">
        <v>7554</v>
      </c>
      <c r="B2184" s="1" t="s">
        <v>4150</v>
      </c>
      <c r="C2184" s="1" t="s">
        <v>4190</v>
      </c>
      <c r="D2184" s="1" t="s">
        <v>25</v>
      </c>
      <c r="E2184" s="1" t="s">
        <v>4191</v>
      </c>
      <c r="F2184" s="2">
        <v>23462</v>
      </c>
      <c r="G2184" s="2">
        <v>211</v>
      </c>
      <c r="H2184" s="2">
        <v>0</v>
      </c>
      <c r="I2184" s="2">
        <v>5014</v>
      </c>
      <c r="J2184" s="2">
        <v>8813</v>
      </c>
      <c r="K2184" s="2">
        <v>2489</v>
      </c>
      <c r="L2184" s="2">
        <v>4</v>
      </c>
      <c r="M2184" s="2">
        <v>22</v>
      </c>
      <c r="N2184" s="2">
        <v>0</v>
      </c>
      <c r="O2184" s="2">
        <v>100</v>
      </c>
      <c r="P2184" s="2">
        <v>0</v>
      </c>
      <c r="Q2184" s="2">
        <v>10</v>
      </c>
      <c r="R2184" s="2">
        <v>1241</v>
      </c>
      <c r="S2184" s="2">
        <v>1261600</v>
      </c>
      <c r="T2184" s="2">
        <v>71371400</v>
      </c>
      <c r="U2184" s="2">
        <v>217</v>
      </c>
      <c r="V2184" s="2">
        <v>273</v>
      </c>
      <c r="W2184" s="2">
        <v>35</v>
      </c>
      <c r="X2184" s="2">
        <v>678</v>
      </c>
      <c r="Y2184" s="2">
        <v>75</v>
      </c>
      <c r="Z2184" s="2">
        <v>343</v>
      </c>
      <c r="AA2184" s="9">
        <f t="shared" si="308"/>
        <v>23462</v>
      </c>
      <c r="AB2184" s="9">
        <f t="shared" si="309"/>
        <v>4803</v>
      </c>
      <c r="AC2184" s="9">
        <f t="shared" si="310"/>
        <v>1377</v>
      </c>
      <c r="AD2184" s="9">
        <f t="shared" si="311"/>
        <v>1241</v>
      </c>
      <c r="AE2184" s="44">
        <f t="shared" si="312"/>
        <v>4.9093252877413893E-5</v>
      </c>
      <c r="AF2184" s="9">
        <f t="shared" si="313"/>
        <v>370</v>
      </c>
      <c r="AG2184" s="9">
        <f t="shared" si="306"/>
        <v>418</v>
      </c>
      <c r="AH2184" s="44">
        <f t="shared" si="314"/>
        <v>4.3926691555916962E-5</v>
      </c>
      <c r="AI2184">
        <f>AA2184/'Totals and Drop Down Lists'!W$6*Inputs!E$37</f>
        <v>21283.32823255004</v>
      </c>
      <c r="AJ2184">
        <f>AB2184/'Totals and Drop Down Lists'!X$6*Inputs!F$37</f>
        <v>15803.729638781475</v>
      </c>
      <c r="AK2184">
        <f>AC2184/'Totals and Drop Down Lists'!Y$6*Inputs!G$37</f>
        <v>9077.6491317569398</v>
      </c>
      <c r="AL2184">
        <f>AD2184/'Totals and Drop Down Lists'!Z$6*Inputs!H$37</f>
        <v>9949.7190760624162</v>
      </c>
      <c r="AM2184">
        <f>AE2184/'Totals and Drop Down Lists'!AA$6*Inputs!I$37</f>
        <v>6111.5871576900263</v>
      </c>
      <c r="AN2184">
        <f>AF2184/'Totals and Drop Down Lists'!AB$6*Inputs!J$37</f>
        <v>7383.9764619275547</v>
      </c>
      <c r="AO2184">
        <f>AG2184/'Totals and Drop Down Lists'!AC$6*Inputs!K$37</f>
        <v>7784.6548428602964</v>
      </c>
      <c r="AP2184">
        <f>AH2184/'Totals and Drop Down Lists'!AD$6*Inputs!L$37</f>
        <v>10337.264328710186</v>
      </c>
      <c r="AQ2184">
        <f>IF(OR($D2184="51",$D2184="52",$D2184="61"),(AA2184/'Totals and Drop Down Lists'!W$4)*Inputs!E$38,0)</f>
        <v>0</v>
      </c>
      <c r="AR2184">
        <f>IF(OR($D2184="51",$D2184="52",$D2184="61"),(AB2184/'Totals and Drop Down Lists'!X$4)*Inputs!F$38,0)</f>
        <v>0</v>
      </c>
      <c r="AS2184">
        <f>IF(OR($D2184="51",$D2184="52",$D2184="61"),(AC2184/'Totals and Drop Down Lists'!Y$4)*Inputs!G$38,0)</f>
        <v>0</v>
      </c>
      <c r="AT2184">
        <f>IF(OR($D2184="51",$D2184="52",$D2184="61"),(AD2184/'Totals and Drop Down Lists'!Z$4)*Inputs!H$38,0)</f>
        <v>0</v>
      </c>
      <c r="AU2184">
        <f>IF(OR($D2184="51",$D2184="52",$D2184="61"),(AE2184/'Totals and Drop Down Lists'!AA$4)*Inputs!I$38,0)</f>
        <v>0</v>
      </c>
      <c r="AV2184">
        <f>IF(OR($D2184="51",$D2184="52",$D2184="61"),(AF2184/'Totals and Drop Down Lists'!AB$4)*Inputs!J$38,0)</f>
        <v>0</v>
      </c>
      <c r="AW2184">
        <f>IF(OR($D2184="51",$D2184="52",$D2184="61"),(AG2184/'Totals and Drop Down Lists'!AC$4)*Inputs!K$38,0)</f>
        <v>0</v>
      </c>
      <c r="AX2184">
        <f>IF(OR($D2184="51",$D2184="52",$D2184="61"),(AH2184/'Totals and Drop Down Lists'!AD$4)*Inputs!L$38,0)</f>
        <v>0</v>
      </c>
      <c r="AY2184">
        <f>IF(OR($D2184="51",$D2184="52",$D2184="61"),0,(AA2184/'Totals and Drop Down Lists'!W$5)*Inputs!E$39)</f>
        <v>0</v>
      </c>
      <c r="AZ2184">
        <f>IF(OR($D2184="51",$D2184="52",$D2184="61"),0,(AB2184/'Totals and Drop Down Lists'!X$5)*Inputs!F$39)</f>
        <v>0</v>
      </c>
      <c r="BA2184">
        <f>IF(OR($D2184="51",$D2184="52",$D2184="61"),0,(AC2184/'Totals and Drop Down Lists'!Y$5)*Inputs!G$39)</f>
        <v>0</v>
      </c>
      <c r="BB2184">
        <f>IF(OR($D2184="51",$D2184="52",$D2184="61"),0,(AD2184/'Totals and Drop Down Lists'!Z$5)*Inputs!H$39)</f>
        <v>0</v>
      </c>
      <c r="BC2184">
        <f>IF(OR($D2184="51",$D2184="52",$D2184="61"),0,(AE2184/'Totals and Drop Down Lists'!AA$5)*Inputs!I$39)</f>
        <v>0</v>
      </c>
      <c r="BD2184">
        <f>IF(OR($D2184="51",$D2184="52",$D2184="61"),0,(AF2184/'Totals and Drop Down Lists'!AB$5)*Inputs!J$39)</f>
        <v>0</v>
      </c>
      <c r="BE2184">
        <f>IF(OR($D2184="51",$D2184="52",$D2184="61"),0,(AG2184/'Totals and Drop Down Lists'!AC$5)*Inputs!K$39)</f>
        <v>0</v>
      </c>
      <c r="BF2184">
        <f>IF(OR($D2184="51",$D2184="52",$D2184="61"),0,(AH2184/'Totals and Drop Down Lists'!AD$5)*Inputs!L$39)</f>
        <v>0</v>
      </c>
      <c r="BG2184" s="10">
        <f t="shared" si="307"/>
        <v>87731.908870338928</v>
      </c>
    </row>
    <row r="2185" spans="1:59" ht="28.8">
      <c r="A2185" s="1" t="s">
        <v>7554</v>
      </c>
      <c r="B2185" s="1" t="s">
        <v>4150</v>
      </c>
      <c r="C2185" s="1" t="s">
        <v>4192</v>
      </c>
      <c r="D2185" s="1" t="s">
        <v>58</v>
      </c>
      <c r="E2185" s="1" t="s">
        <v>4193</v>
      </c>
      <c r="F2185" s="2">
        <v>114338</v>
      </c>
      <c r="G2185" s="2">
        <v>582</v>
      </c>
      <c r="H2185" s="2">
        <v>78</v>
      </c>
      <c r="I2185" s="2">
        <v>15645</v>
      </c>
      <c r="J2185" s="2">
        <v>42582</v>
      </c>
      <c r="K2185" s="2">
        <v>9573</v>
      </c>
      <c r="L2185" s="2">
        <v>527</v>
      </c>
      <c r="M2185" s="2">
        <v>111</v>
      </c>
      <c r="N2185" s="2">
        <v>90</v>
      </c>
      <c r="O2185" s="2">
        <v>274</v>
      </c>
      <c r="P2185" s="2">
        <v>41</v>
      </c>
      <c r="Q2185" s="2">
        <v>16</v>
      </c>
      <c r="R2185" s="2">
        <v>2308</v>
      </c>
      <c r="S2185" s="2">
        <v>6015000</v>
      </c>
      <c r="T2185" s="2">
        <v>303600100</v>
      </c>
      <c r="U2185" s="2">
        <v>1019</v>
      </c>
      <c r="V2185" s="2">
        <v>388</v>
      </c>
      <c r="W2185" s="2">
        <v>180</v>
      </c>
      <c r="X2185" s="2">
        <v>1769</v>
      </c>
      <c r="Y2185" s="2">
        <v>107</v>
      </c>
      <c r="Z2185" s="2">
        <v>1227</v>
      </c>
      <c r="AA2185" s="9">
        <f t="shared" si="308"/>
        <v>114338</v>
      </c>
      <c r="AB2185" s="9">
        <f t="shared" si="309"/>
        <v>14985</v>
      </c>
      <c r="AC2185" s="9">
        <f t="shared" si="310"/>
        <v>3367</v>
      </c>
      <c r="AD2185" s="9">
        <f t="shared" si="311"/>
        <v>2308</v>
      </c>
      <c r="AE2185" s="44">
        <f t="shared" si="312"/>
        <v>1.5030237673743701E-4</v>
      </c>
      <c r="AF2185" s="9">
        <f t="shared" si="313"/>
        <v>1201</v>
      </c>
      <c r="AG2185" s="9">
        <f t="shared" si="306"/>
        <v>1334</v>
      </c>
      <c r="AH2185" s="44">
        <f t="shared" si="314"/>
        <v>1.115909356978031E-4</v>
      </c>
      <c r="AI2185">
        <f>AA2185/'Totals and Drop Down Lists'!W$6*Inputs!E$37</f>
        <v>103720.61987270082</v>
      </c>
      <c r="AJ2185">
        <f>AB2185/'Totals and Drop Down Lists'!X$6*Inputs!F$37</f>
        <v>49306.451933612407</v>
      </c>
      <c r="AK2185">
        <f>AC2185/'Totals and Drop Down Lists'!Y$6*Inputs!G$37</f>
        <v>22196.401326525498</v>
      </c>
      <c r="AL2185">
        <f>AD2185/'Totals and Drop Down Lists'!Z$6*Inputs!H$37</f>
        <v>18504.392931145896</v>
      </c>
      <c r="AM2185">
        <f>AE2185/'Totals and Drop Down Lists'!AA$6*Inputs!I$37</f>
        <v>18711.045237367391</v>
      </c>
      <c r="AN2185">
        <f>AF2185/'Totals and Drop Down Lists'!AB$6*Inputs!J$37</f>
        <v>23967.988461554036</v>
      </c>
      <c r="AO2185">
        <f>AG2185/'Totals and Drop Down Lists'!AC$6*Inputs!K$37</f>
        <v>24843.85062290822</v>
      </c>
      <c r="AP2185">
        <f>AH2185/'Totals and Drop Down Lists'!AD$6*Inputs!L$37</f>
        <v>26260.684748540061</v>
      </c>
      <c r="AQ2185">
        <f>IF(OR($D2185="51",$D2185="52",$D2185="61"),(AA2185/'Totals and Drop Down Lists'!W$4)*Inputs!E$38,0)</f>
        <v>0</v>
      </c>
      <c r="AR2185">
        <f>IF(OR($D2185="51",$D2185="52",$D2185="61"),(AB2185/'Totals and Drop Down Lists'!X$4)*Inputs!F$38,0)</f>
        <v>0</v>
      </c>
      <c r="AS2185">
        <f>IF(OR($D2185="51",$D2185="52",$D2185="61"),(AC2185/'Totals and Drop Down Lists'!Y$4)*Inputs!G$38,0)</f>
        <v>0</v>
      </c>
      <c r="AT2185">
        <f>IF(OR($D2185="51",$D2185="52",$D2185="61"),(AD2185/'Totals and Drop Down Lists'!Z$4)*Inputs!H$38,0)</f>
        <v>0</v>
      </c>
      <c r="AU2185">
        <f>IF(OR($D2185="51",$D2185="52",$D2185="61"),(AE2185/'Totals and Drop Down Lists'!AA$4)*Inputs!I$38,0)</f>
        <v>0</v>
      </c>
      <c r="AV2185">
        <f>IF(OR($D2185="51",$D2185="52",$D2185="61"),(AF2185/'Totals and Drop Down Lists'!AB$4)*Inputs!J$38,0)</f>
        <v>0</v>
      </c>
      <c r="AW2185">
        <f>IF(OR($D2185="51",$D2185="52",$D2185="61"),(AG2185/'Totals and Drop Down Lists'!AC$4)*Inputs!K$38,0)</f>
        <v>0</v>
      </c>
      <c r="AX2185">
        <f>IF(OR($D2185="51",$D2185="52",$D2185="61"),(AH2185/'Totals and Drop Down Lists'!AD$4)*Inputs!L$38,0)</f>
        <v>0</v>
      </c>
      <c r="AY2185">
        <f>IF(OR($D2185="51",$D2185="52",$D2185="61"),0,(AA2185/'Totals and Drop Down Lists'!W$5)*Inputs!E$39)</f>
        <v>0</v>
      </c>
      <c r="AZ2185">
        <f>IF(OR($D2185="51",$D2185="52",$D2185="61"),0,(AB2185/'Totals and Drop Down Lists'!X$5)*Inputs!F$39)</f>
        <v>0</v>
      </c>
      <c r="BA2185">
        <f>IF(OR($D2185="51",$D2185="52",$D2185="61"),0,(AC2185/'Totals and Drop Down Lists'!Y$5)*Inputs!G$39)</f>
        <v>0</v>
      </c>
      <c r="BB2185">
        <f>IF(OR($D2185="51",$D2185="52",$D2185="61"),0,(AD2185/'Totals and Drop Down Lists'!Z$5)*Inputs!H$39)</f>
        <v>0</v>
      </c>
      <c r="BC2185">
        <f>IF(OR($D2185="51",$D2185="52",$D2185="61"),0,(AE2185/'Totals and Drop Down Lists'!AA$5)*Inputs!I$39)</f>
        <v>0</v>
      </c>
      <c r="BD2185">
        <f>IF(OR($D2185="51",$D2185="52",$D2185="61"),0,(AF2185/'Totals and Drop Down Lists'!AB$5)*Inputs!J$39)</f>
        <v>0</v>
      </c>
      <c r="BE2185">
        <f>IF(OR($D2185="51",$D2185="52",$D2185="61"),0,(AG2185/'Totals and Drop Down Lists'!AC$5)*Inputs!K$39)</f>
        <v>0</v>
      </c>
      <c r="BF2185">
        <f>IF(OR($D2185="51",$D2185="52",$D2185="61"),0,(AH2185/'Totals and Drop Down Lists'!AD$5)*Inputs!L$39)</f>
        <v>0</v>
      </c>
      <c r="BG2185" s="10">
        <f t="shared" si="307"/>
        <v>287511.43513435434</v>
      </c>
    </row>
    <row r="2186" spans="1:59" ht="28.8">
      <c r="A2186" s="1" t="s">
        <v>7554</v>
      </c>
      <c r="B2186" s="1" t="s">
        <v>4150</v>
      </c>
      <c r="C2186" s="1" t="s">
        <v>4194</v>
      </c>
      <c r="D2186" s="1" t="s">
        <v>58</v>
      </c>
      <c r="E2186" s="1" t="s">
        <v>4195</v>
      </c>
      <c r="F2186" s="2">
        <v>63712</v>
      </c>
      <c r="G2186" s="2">
        <v>392</v>
      </c>
      <c r="H2186" s="2">
        <v>0</v>
      </c>
      <c r="I2186" s="2">
        <v>7909</v>
      </c>
      <c r="J2186" s="2">
        <v>25387</v>
      </c>
      <c r="K2186" s="2">
        <v>5169</v>
      </c>
      <c r="L2186" s="2">
        <v>179</v>
      </c>
      <c r="M2186" s="2">
        <v>33</v>
      </c>
      <c r="N2186" s="2">
        <v>38</v>
      </c>
      <c r="O2186" s="2">
        <v>210</v>
      </c>
      <c r="P2186" s="2">
        <v>16</v>
      </c>
      <c r="Q2186" s="2">
        <v>14</v>
      </c>
      <c r="R2186" s="2">
        <v>1636</v>
      </c>
      <c r="S2186" s="2">
        <v>3892600</v>
      </c>
      <c r="T2186" s="2">
        <v>216019800</v>
      </c>
      <c r="U2186" s="2">
        <v>368</v>
      </c>
      <c r="V2186" s="2">
        <v>434</v>
      </c>
      <c r="W2186" s="2">
        <v>130</v>
      </c>
      <c r="X2186" s="2">
        <v>1425</v>
      </c>
      <c r="Y2186" s="2">
        <v>135</v>
      </c>
      <c r="Z2186" s="2">
        <v>890</v>
      </c>
      <c r="AA2186" s="9">
        <f t="shared" si="308"/>
        <v>63712</v>
      </c>
      <c r="AB2186" s="9">
        <f t="shared" si="309"/>
        <v>7517</v>
      </c>
      <c r="AC2186" s="9">
        <f t="shared" si="310"/>
        <v>2126</v>
      </c>
      <c r="AD2186" s="9">
        <f t="shared" si="311"/>
        <v>1636</v>
      </c>
      <c r="AE2186" s="44">
        <f t="shared" si="312"/>
        <v>7.3501714113057329E-5</v>
      </c>
      <c r="AF2186" s="9">
        <f t="shared" si="313"/>
        <v>861</v>
      </c>
      <c r="AG2186" s="9">
        <f t="shared" si="306"/>
        <v>1025</v>
      </c>
      <c r="AH2186" s="44">
        <f t="shared" si="314"/>
        <v>7.7655121018995959E-5</v>
      </c>
      <c r="AI2186">
        <f>AA2186/'Totals and Drop Down Lists'!W$6*Inputs!E$37</f>
        <v>57795.729620331949</v>
      </c>
      <c r="AJ2186">
        <f>AB2186/'Totals and Drop Down Lists'!X$6*Inputs!F$37</f>
        <v>24733.840452783752</v>
      </c>
      <c r="AK2186">
        <f>AC2186/'Totals and Drop Down Lists'!Y$6*Inputs!G$37</f>
        <v>14015.310133707515</v>
      </c>
      <c r="AL2186">
        <f>AD2186/'Totals and Drop Down Lists'!Z$6*Inputs!H$37</f>
        <v>13116.632077710003</v>
      </c>
      <c r="AM2186">
        <f>AE2186/'Totals and Drop Down Lists'!AA$6*Inputs!I$37</f>
        <v>9150.1806401635258</v>
      </c>
      <c r="AN2186">
        <f>AF2186/'Totals and Drop Down Lists'!AB$6*Inputs!J$37</f>
        <v>17182.712793836821</v>
      </c>
      <c r="AO2186">
        <f>AG2186/'Totals and Drop Down Lists'!AC$6*Inputs!K$37</f>
        <v>19089.165583568909</v>
      </c>
      <c r="AP2186">
        <f>AH2186/'Totals and Drop Down Lists'!AD$6*Inputs!L$37</f>
        <v>18274.572566647341</v>
      </c>
      <c r="AQ2186">
        <f>IF(OR($D2186="51",$D2186="52",$D2186="61"),(AA2186/'Totals and Drop Down Lists'!W$4)*Inputs!E$38,0)</f>
        <v>0</v>
      </c>
      <c r="AR2186">
        <f>IF(OR($D2186="51",$D2186="52",$D2186="61"),(AB2186/'Totals and Drop Down Lists'!X$4)*Inputs!F$38,0)</f>
        <v>0</v>
      </c>
      <c r="AS2186">
        <f>IF(OR($D2186="51",$D2186="52",$D2186="61"),(AC2186/'Totals and Drop Down Lists'!Y$4)*Inputs!G$38,0)</f>
        <v>0</v>
      </c>
      <c r="AT2186">
        <f>IF(OR($D2186="51",$D2186="52",$D2186="61"),(AD2186/'Totals and Drop Down Lists'!Z$4)*Inputs!H$38,0)</f>
        <v>0</v>
      </c>
      <c r="AU2186">
        <f>IF(OR($D2186="51",$D2186="52",$D2186="61"),(AE2186/'Totals and Drop Down Lists'!AA$4)*Inputs!I$38,0)</f>
        <v>0</v>
      </c>
      <c r="AV2186">
        <f>IF(OR($D2186="51",$D2186="52",$D2186="61"),(AF2186/'Totals and Drop Down Lists'!AB$4)*Inputs!J$38,0)</f>
        <v>0</v>
      </c>
      <c r="AW2186">
        <f>IF(OR($D2186="51",$D2186="52",$D2186="61"),(AG2186/'Totals and Drop Down Lists'!AC$4)*Inputs!K$38,0)</f>
        <v>0</v>
      </c>
      <c r="AX2186">
        <f>IF(OR($D2186="51",$D2186="52",$D2186="61"),(AH2186/'Totals and Drop Down Lists'!AD$4)*Inputs!L$38,0)</f>
        <v>0</v>
      </c>
      <c r="AY2186">
        <f>IF(OR($D2186="51",$D2186="52",$D2186="61"),0,(AA2186/'Totals and Drop Down Lists'!W$5)*Inputs!E$39)</f>
        <v>0</v>
      </c>
      <c r="AZ2186">
        <f>IF(OR($D2186="51",$D2186="52",$D2186="61"),0,(AB2186/'Totals and Drop Down Lists'!X$5)*Inputs!F$39)</f>
        <v>0</v>
      </c>
      <c r="BA2186">
        <f>IF(OR($D2186="51",$D2186="52",$D2186="61"),0,(AC2186/'Totals and Drop Down Lists'!Y$5)*Inputs!G$39)</f>
        <v>0</v>
      </c>
      <c r="BB2186">
        <f>IF(OR($D2186="51",$D2186="52",$D2186="61"),0,(AD2186/'Totals and Drop Down Lists'!Z$5)*Inputs!H$39)</f>
        <v>0</v>
      </c>
      <c r="BC2186">
        <f>IF(OR($D2186="51",$D2186="52",$D2186="61"),0,(AE2186/'Totals and Drop Down Lists'!AA$5)*Inputs!I$39)</f>
        <v>0</v>
      </c>
      <c r="BD2186">
        <f>IF(OR($D2186="51",$D2186="52",$D2186="61"),0,(AF2186/'Totals and Drop Down Lists'!AB$5)*Inputs!J$39)</f>
        <v>0</v>
      </c>
      <c r="BE2186">
        <f>IF(OR($D2186="51",$D2186="52",$D2186="61"),0,(AG2186/'Totals and Drop Down Lists'!AC$5)*Inputs!K$39)</f>
        <v>0</v>
      </c>
      <c r="BF2186">
        <f>IF(OR($D2186="51",$D2186="52",$D2186="61"),0,(AH2186/'Totals and Drop Down Lists'!AD$5)*Inputs!L$39)</f>
        <v>0</v>
      </c>
      <c r="BG2186" s="10">
        <f t="shared" si="307"/>
        <v>173358.14386874982</v>
      </c>
    </row>
    <row r="2187" spans="1:59" ht="28.8">
      <c r="A2187" s="1" t="s">
        <v>7554</v>
      </c>
      <c r="B2187" s="1" t="s">
        <v>4150</v>
      </c>
      <c r="C2187" s="1" t="s">
        <v>1556</v>
      </c>
      <c r="D2187" s="1" t="s">
        <v>25</v>
      </c>
      <c r="E2187" s="1" t="s">
        <v>4196</v>
      </c>
      <c r="F2187" s="2">
        <v>27243</v>
      </c>
      <c r="G2187" s="2">
        <v>305</v>
      </c>
      <c r="H2187" s="2">
        <v>0</v>
      </c>
      <c r="I2187" s="2">
        <v>4812</v>
      </c>
      <c r="J2187" s="2">
        <v>10722</v>
      </c>
      <c r="K2187" s="2">
        <v>1915</v>
      </c>
      <c r="L2187" s="2">
        <v>67</v>
      </c>
      <c r="M2187" s="2">
        <v>6</v>
      </c>
      <c r="N2187" s="2">
        <v>0</v>
      </c>
      <c r="O2187" s="2">
        <v>11</v>
      </c>
      <c r="P2187" s="2">
        <v>23</v>
      </c>
      <c r="Q2187" s="2">
        <v>0</v>
      </c>
      <c r="R2187" s="2">
        <v>792</v>
      </c>
      <c r="S2187" s="2">
        <v>903000</v>
      </c>
      <c r="T2187" s="2">
        <v>62053200</v>
      </c>
      <c r="U2187" s="2">
        <v>245</v>
      </c>
      <c r="V2187" s="2">
        <v>184</v>
      </c>
      <c r="W2187" s="2">
        <v>4</v>
      </c>
      <c r="X2187" s="2">
        <v>405</v>
      </c>
      <c r="Y2187" s="2">
        <v>55</v>
      </c>
      <c r="Z2187" s="2">
        <v>145</v>
      </c>
      <c r="AA2187" s="9">
        <f t="shared" si="308"/>
        <v>27243</v>
      </c>
      <c r="AB2187" s="9">
        <f t="shared" si="309"/>
        <v>4507</v>
      </c>
      <c r="AC2187" s="9">
        <f t="shared" si="310"/>
        <v>899</v>
      </c>
      <c r="AD2187" s="9">
        <f t="shared" si="311"/>
        <v>792</v>
      </c>
      <c r="AE2187" s="44">
        <f t="shared" si="312"/>
        <v>2.3886776149476671E-5</v>
      </c>
      <c r="AF2187" s="9">
        <f t="shared" si="313"/>
        <v>217</v>
      </c>
      <c r="AG2187" s="9">
        <f t="shared" si="306"/>
        <v>200</v>
      </c>
      <c r="AH2187" s="44">
        <f t="shared" si="314"/>
        <v>1.3291501890527458E-5</v>
      </c>
      <c r="AI2187">
        <f>AA2187/'Totals and Drop Down Lists'!W$6*Inputs!E$37</f>
        <v>24713.226111983666</v>
      </c>
      <c r="AJ2187">
        <f>AB2187/'Totals and Drop Down Lists'!X$6*Inputs!F$37</f>
        <v>14829.775032685428</v>
      </c>
      <c r="AK2187">
        <f>AC2187/'Totals and Drop Down Lists'!Y$6*Inputs!G$37</f>
        <v>5926.5116698979573</v>
      </c>
      <c r="AL2187">
        <f>AD2187/'Totals and Drop Down Lists'!Z$6*Inputs!H$37</f>
        <v>6349.8610058351596</v>
      </c>
      <c r="AM2187">
        <f>AE2187/'Totals and Drop Down Lists'!AA$6*Inputs!I$37</f>
        <v>2973.6492450049318</v>
      </c>
      <c r="AN2187">
        <f>AF2187/'Totals and Drop Down Lists'!AB$6*Inputs!J$37</f>
        <v>4330.602411454809</v>
      </c>
      <c r="AO2187">
        <f>AG2187/'Totals and Drop Down Lists'!AC$6*Inputs!K$37</f>
        <v>3724.7152358183239</v>
      </c>
      <c r="AP2187">
        <f>AH2187/'Totals and Drop Down Lists'!AD$6*Inputs!L$37</f>
        <v>3127.8879310323541</v>
      </c>
      <c r="AQ2187">
        <f>IF(OR($D2187="51",$D2187="52",$D2187="61"),(AA2187/'Totals and Drop Down Lists'!W$4)*Inputs!E$38,0)</f>
        <v>0</v>
      </c>
      <c r="AR2187">
        <f>IF(OR($D2187="51",$D2187="52",$D2187="61"),(AB2187/'Totals and Drop Down Lists'!X$4)*Inputs!F$38,0)</f>
        <v>0</v>
      </c>
      <c r="AS2187">
        <f>IF(OR($D2187="51",$D2187="52",$D2187="61"),(AC2187/'Totals and Drop Down Lists'!Y$4)*Inputs!G$38,0)</f>
        <v>0</v>
      </c>
      <c r="AT2187">
        <f>IF(OR($D2187="51",$D2187="52",$D2187="61"),(AD2187/'Totals and Drop Down Lists'!Z$4)*Inputs!H$38,0)</f>
        <v>0</v>
      </c>
      <c r="AU2187">
        <f>IF(OR($D2187="51",$D2187="52",$D2187="61"),(AE2187/'Totals and Drop Down Lists'!AA$4)*Inputs!I$38,0)</f>
        <v>0</v>
      </c>
      <c r="AV2187">
        <f>IF(OR($D2187="51",$D2187="52",$D2187="61"),(AF2187/'Totals and Drop Down Lists'!AB$4)*Inputs!J$38,0)</f>
        <v>0</v>
      </c>
      <c r="AW2187">
        <f>IF(OR($D2187="51",$D2187="52",$D2187="61"),(AG2187/'Totals and Drop Down Lists'!AC$4)*Inputs!K$38,0)</f>
        <v>0</v>
      </c>
      <c r="AX2187">
        <f>IF(OR($D2187="51",$D2187="52",$D2187="61"),(AH2187/'Totals and Drop Down Lists'!AD$4)*Inputs!L$38,0)</f>
        <v>0</v>
      </c>
      <c r="AY2187">
        <f>IF(OR($D2187="51",$D2187="52",$D2187="61"),0,(AA2187/'Totals and Drop Down Lists'!W$5)*Inputs!E$39)</f>
        <v>0</v>
      </c>
      <c r="AZ2187">
        <f>IF(OR($D2187="51",$D2187="52",$D2187="61"),0,(AB2187/'Totals and Drop Down Lists'!X$5)*Inputs!F$39)</f>
        <v>0</v>
      </c>
      <c r="BA2187">
        <f>IF(OR($D2187="51",$D2187="52",$D2187="61"),0,(AC2187/'Totals and Drop Down Lists'!Y$5)*Inputs!G$39)</f>
        <v>0</v>
      </c>
      <c r="BB2187">
        <f>IF(OR($D2187="51",$D2187="52",$D2187="61"),0,(AD2187/'Totals and Drop Down Lists'!Z$5)*Inputs!H$39)</f>
        <v>0</v>
      </c>
      <c r="BC2187">
        <f>IF(OR($D2187="51",$D2187="52",$D2187="61"),0,(AE2187/'Totals and Drop Down Lists'!AA$5)*Inputs!I$39)</f>
        <v>0</v>
      </c>
      <c r="BD2187">
        <f>IF(OR($D2187="51",$D2187="52",$D2187="61"),0,(AF2187/'Totals and Drop Down Lists'!AB$5)*Inputs!J$39)</f>
        <v>0</v>
      </c>
      <c r="BE2187">
        <f>IF(OR($D2187="51",$D2187="52",$D2187="61"),0,(AG2187/'Totals and Drop Down Lists'!AC$5)*Inputs!K$39)</f>
        <v>0</v>
      </c>
      <c r="BF2187">
        <f>IF(OR($D2187="51",$D2187="52",$D2187="61"),0,(AH2187/'Totals and Drop Down Lists'!AD$5)*Inputs!L$39)</f>
        <v>0</v>
      </c>
      <c r="BG2187" s="10">
        <f t="shared" si="307"/>
        <v>65976.228643712631</v>
      </c>
    </row>
    <row r="2188" spans="1:59" ht="28.8">
      <c r="A2188" s="1" t="s">
        <v>7554</v>
      </c>
      <c r="B2188" s="1" t="s">
        <v>4150</v>
      </c>
      <c r="C2188" s="1" t="s">
        <v>4197</v>
      </c>
      <c r="D2188" s="1" t="s">
        <v>25</v>
      </c>
      <c r="E2188" s="1" t="s">
        <v>4198</v>
      </c>
      <c r="F2188" s="2">
        <v>14782</v>
      </c>
      <c r="G2188" s="2">
        <v>117</v>
      </c>
      <c r="H2188" s="2">
        <v>14</v>
      </c>
      <c r="I2188" s="2">
        <v>4179</v>
      </c>
      <c r="J2188" s="2">
        <v>5945</v>
      </c>
      <c r="K2188" s="2">
        <v>1996</v>
      </c>
      <c r="L2188" s="2">
        <v>83</v>
      </c>
      <c r="M2188" s="2">
        <v>0</v>
      </c>
      <c r="N2188" s="2">
        <v>0</v>
      </c>
      <c r="O2188" s="2">
        <v>29</v>
      </c>
      <c r="P2188" s="2">
        <v>53</v>
      </c>
      <c r="Q2188" s="2">
        <v>64</v>
      </c>
      <c r="R2188" s="2">
        <v>1330</v>
      </c>
      <c r="S2188" s="2">
        <v>1311700</v>
      </c>
      <c r="T2188" s="2">
        <v>56635000</v>
      </c>
      <c r="U2188" s="2">
        <v>68</v>
      </c>
      <c r="V2188" s="2">
        <v>250</v>
      </c>
      <c r="W2188" s="2">
        <v>0</v>
      </c>
      <c r="X2188" s="2">
        <v>760</v>
      </c>
      <c r="Y2188" s="2">
        <v>40</v>
      </c>
      <c r="Z2188" s="2">
        <v>480</v>
      </c>
      <c r="AA2188" s="9">
        <f t="shared" si="308"/>
        <v>14782</v>
      </c>
      <c r="AB2188" s="9">
        <f t="shared" si="309"/>
        <v>4048</v>
      </c>
      <c r="AC2188" s="9">
        <f t="shared" si="310"/>
        <v>1559</v>
      </c>
      <c r="AD2188" s="9">
        <f t="shared" si="311"/>
        <v>1330</v>
      </c>
      <c r="AE2188" s="44">
        <f t="shared" si="312"/>
        <v>4.6802063433068873E-5</v>
      </c>
      <c r="AF2188" s="9">
        <f t="shared" si="313"/>
        <v>510</v>
      </c>
      <c r="AG2188" s="9">
        <f t="shared" si="306"/>
        <v>520</v>
      </c>
      <c r="AH2188" s="44">
        <f t="shared" si="314"/>
        <v>6.4962556557759764E-5</v>
      </c>
      <c r="AI2188">
        <f>AA2188/'Totals and Drop Down Lists'!W$6*Inputs!E$37</f>
        <v>13409.349498489246</v>
      </c>
      <c r="AJ2188">
        <f>AB2188/'Totals and Drop Down Lists'!X$6*Inputs!F$37</f>
        <v>13319.487315800003</v>
      </c>
      <c r="AK2188">
        <f>AC2188/'Totals and Drop Down Lists'!Y$6*Inputs!G$37</f>
        <v>10277.454608866425</v>
      </c>
      <c r="AL2188">
        <f>AD2188/'Totals and Drop Down Lists'!Z$6*Inputs!H$37</f>
        <v>10663.276689091872</v>
      </c>
      <c r="AM2188">
        <f>AE2188/'Totals and Drop Down Lists'!AA$6*Inputs!I$37</f>
        <v>5826.3584722154856</v>
      </c>
      <c r="AN2188">
        <f>AF2188/'Totals and Drop Down Lists'!AB$6*Inputs!J$37</f>
        <v>10177.913501575818</v>
      </c>
      <c r="AO2188">
        <f>AG2188/'Totals and Drop Down Lists'!AC$6*Inputs!K$37</f>
        <v>9684.2596131276423</v>
      </c>
      <c r="AP2188">
        <f>AH2188/'Totals and Drop Down Lists'!AD$6*Inputs!L$37</f>
        <v>15287.632526376587</v>
      </c>
      <c r="AQ2188">
        <f>IF(OR($D2188="51",$D2188="52",$D2188="61"),(AA2188/'Totals and Drop Down Lists'!W$4)*Inputs!E$38,0)</f>
        <v>0</v>
      </c>
      <c r="AR2188">
        <f>IF(OR($D2188="51",$D2188="52",$D2188="61"),(AB2188/'Totals and Drop Down Lists'!X$4)*Inputs!F$38,0)</f>
        <v>0</v>
      </c>
      <c r="AS2188">
        <f>IF(OR($D2188="51",$D2188="52",$D2188="61"),(AC2188/'Totals and Drop Down Lists'!Y$4)*Inputs!G$38,0)</f>
        <v>0</v>
      </c>
      <c r="AT2188">
        <f>IF(OR($D2188="51",$D2188="52",$D2188="61"),(AD2188/'Totals and Drop Down Lists'!Z$4)*Inputs!H$38,0)</f>
        <v>0</v>
      </c>
      <c r="AU2188">
        <f>IF(OR($D2188="51",$D2188="52",$D2188="61"),(AE2188/'Totals and Drop Down Lists'!AA$4)*Inputs!I$38,0)</f>
        <v>0</v>
      </c>
      <c r="AV2188">
        <f>IF(OR($D2188="51",$D2188="52",$D2188="61"),(AF2188/'Totals and Drop Down Lists'!AB$4)*Inputs!J$38,0)</f>
        <v>0</v>
      </c>
      <c r="AW2188">
        <f>IF(OR($D2188="51",$D2188="52",$D2188="61"),(AG2188/'Totals and Drop Down Lists'!AC$4)*Inputs!K$38,0)</f>
        <v>0</v>
      </c>
      <c r="AX2188">
        <f>IF(OR($D2188="51",$D2188="52",$D2188="61"),(AH2188/'Totals and Drop Down Lists'!AD$4)*Inputs!L$38,0)</f>
        <v>0</v>
      </c>
      <c r="AY2188">
        <f>IF(OR($D2188="51",$D2188="52",$D2188="61"),0,(AA2188/'Totals and Drop Down Lists'!W$5)*Inputs!E$39)</f>
        <v>0</v>
      </c>
      <c r="AZ2188">
        <f>IF(OR($D2188="51",$D2188="52",$D2188="61"),0,(AB2188/'Totals and Drop Down Lists'!X$5)*Inputs!F$39)</f>
        <v>0</v>
      </c>
      <c r="BA2188">
        <f>IF(OR($D2188="51",$D2188="52",$D2188="61"),0,(AC2188/'Totals and Drop Down Lists'!Y$5)*Inputs!G$39)</f>
        <v>0</v>
      </c>
      <c r="BB2188">
        <f>IF(OR($D2188="51",$D2188="52",$D2188="61"),0,(AD2188/'Totals and Drop Down Lists'!Z$5)*Inputs!H$39)</f>
        <v>0</v>
      </c>
      <c r="BC2188">
        <f>IF(OR($D2188="51",$D2188="52",$D2188="61"),0,(AE2188/'Totals and Drop Down Lists'!AA$5)*Inputs!I$39)</f>
        <v>0</v>
      </c>
      <c r="BD2188">
        <f>IF(OR($D2188="51",$D2188="52",$D2188="61"),0,(AF2188/'Totals and Drop Down Lists'!AB$5)*Inputs!J$39)</f>
        <v>0</v>
      </c>
      <c r="BE2188">
        <f>IF(OR($D2188="51",$D2188="52",$D2188="61"),0,(AG2188/'Totals and Drop Down Lists'!AC$5)*Inputs!K$39)</f>
        <v>0</v>
      </c>
      <c r="BF2188">
        <f>IF(OR($D2188="51",$D2188="52",$D2188="61"),0,(AH2188/'Totals and Drop Down Lists'!AD$5)*Inputs!L$39)</f>
        <v>0</v>
      </c>
      <c r="BG2188" s="10">
        <f t="shared" si="307"/>
        <v>88645.732225543077</v>
      </c>
    </row>
    <row r="2189" spans="1:59" ht="28.8">
      <c r="A2189" s="1" t="s">
        <v>7554</v>
      </c>
      <c r="B2189" s="1" t="s">
        <v>4150</v>
      </c>
      <c r="C2189" s="1" t="s">
        <v>41</v>
      </c>
      <c r="D2189" s="1" t="s">
        <v>25</v>
      </c>
      <c r="E2189" s="1" t="s">
        <v>4199</v>
      </c>
      <c r="F2189" s="2">
        <v>10599</v>
      </c>
      <c r="G2189" s="2">
        <v>348</v>
      </c>
      <c r="H2189" s="2">
        <v>0</v>
      </c>
      <c r="I2189" s="2">
        <v>2543</v>
      </c>
      <c r="J2189" s="2">
        <v>4431</v>
      </c>
      <c r="K2189" s="2">
        <v>853</v>
      </c>
      <c r="L2189" s="2">
        <v>0</v>
      </c>
      <c r="M2189" s="2">
        <v>34</v>
      </c>
      <c r="N2189" s="2">
        <v>0</v>
      </c>
      <c r="O2189" s="2">
        <v>12</v>
      </c>
      <c r="P2189" s="2">
        <v>0</v>
      </c>
      <c r="Q2189" s="2">
        <v>0</v>
      </c>
      <c r="R2189" s="2">
        <v>400</v>
      </c>
      <c r="S2189" s="2">
        <v>471900</v>
      </c>
      <c r="T2189" s="2">
        <v>25080600</v>
      </c>
      <c r="U2189" s="2">
        <v>117</v>
      </c>
      <c r="V2189" s="2">
        <v>45</v>
      </c>
      <c r="W2189" s="2">
        <v>4</v>
      </c>
      <c r="X2189" s="2">
        <v>200</v>
      </c>
      <c r="Y2189" s="2">
        <v>4</v>
      </c>
      <c r="Z2189" s="2">
        <v>145</v>
      </c>
      <c r="AA2189" s="9">
        <f t="shared" si="308"/>
        <v>10599</v>
      </c>
      <c r="AB2189" s="9">
        <f t="shared" si="309"/>
        <v>2195</v>
      </c>
      <c r="AC2189" s="9">
        <f t="shared" si="310"/>
        <v>446</v>
      </c>
      <c r="AD2189" s="9">
        <f t="shared" si="311"/>
        <v>400</v>
      </c>
      <c r="AE2189" s="44">
        <f t="shared" si="312"/>
        <v>1.1468116556145228E-5</v>
      </c>
      <c r="AF2189" s="9">
        <f t="shared" si="313"/>
        <v>151</v>
      </c>
      <c r="AG2189" s="9">
        <f t="shared" si="306"/>
        <v>149</v>
      </c>
      <c r="AH2189" s="44">
        <f t="shared" si="314"/>
        <v>1.067295395613336E-5</v>
      </c>
      <c r="AI2189">
        <f>AA2189/'Totals and Drop Down Lists'!W$6*Inputs!E$37</f>
        <v>9614.7811753813785</v>
      </c>
      <c r="AJ2189">
        <f>AB2189/'Totals and Drop Down Lists'!X$6*Inputs!F$37</f>
        <v>7222.3998661514343</v>
      </c>
      <c r="AK2189">
        <f>AC2189/'Totals and Drop Down Lists'!Y$6*Inputs!G$37</f>
        <v>2940.1826526968734</v>
      </c>
      <c r="AL2189">
        <f>AD2189/'Totals and Drop Down Lists'!Z$6*Inputs!H$37</f>
        <v>3207.0005079975558</v>
      </c>
      <c r="AM2189">
        <f>AE2189/'Totals and Drop Down Lists'!AA$6*Inputs!I$37</f>
        <v>1427.6583799089585</v>
      </c>
      <c r="AN2189">
        <f>AF2189/'Totals and Drop Down Lists'!AB$6*Inputs!J$37</f>
        <v>3013.4606641920564</v>
      </c>
      <c r="AO2189">
        <f>AG2189/'Totals and Drop Down Lists'!AC$6*Inputs!K$37</f>
        <v>2774.9128506846509</v>
      </c>
      <c r="AP2189">
        <f>AH2189/'Totals and Drop Down Lists'!AD$6*Inputs!L$37</f>
        <v>2511.6652837889906</v>
      </c>
      <c r="AQ2189">
        <f>IF(OR($D2189="51",$D2189="52",$D2189="61"),(AA2189/'Totals and Drop Down Lists'!W$4)*Inputs!E$38,0)</f>
        <v>0</v>
      </c>
      <c r="AR2189">
        <f>IF(OR($D2189="51",$D2189="52",$D2189="61"),(AB2189/'Totals and Drop Down Lists'!X$4)*Inputs!F$38,0)</f>
        <v>0</v>
      </c>
      <c r="AS2189">
        <f>IF(OR($D2189="51",$D2189="52",$D2189="61"),(AC2189/'Totals and Drop Down Lists'!Y$4)*Inputs!G$38,0)</f>
        <v>0</v>
      </c>
      <c r="AT2189">
        <f>IF(OR($D2189="51",$D2189="52",$D2189="61"),(AD2189/'Totals and Drop Down Lists'!Z$4)*Inputs!H$38,0)</f>
        <v>0</v>
      </c>
      <c r="AU2189">
        <f>IF(OR($D2189="51",$D2189="52",$D2189="61"),(AE2189/'Totals and Drop Down Lists'!AA$4)*Inputs!I$38,0)</f>
        <v>0</v>
      </c>
      <c r="AV2189">
        <f>IF(OR($D2189="51",$D2189="52",$D2189="61"),(AF2189/'Totals and Drop Down Lists'!AB$4)*Inputs!J$38,0)</f>
        <v>0</v>
      </c>
      <c r="AW2189">
        <f>IF(OR($D2189="51",$D2189="52",$D2189="61"),(AG2189/'Totals and Drop Down Lists'!AC$4)*Inputs!K$38,0)</f>
        <v>0</v>
      </c>
      <c r="AX2189">
        <f>IF(OR($D2189="51",$D2189="52",$D2189="61"),(AH2189/'Totals and Drop Down Lists'!AD$4)*Inputs!L$38,0)</f>
        <v>0</v>
      </c>
      <c r="AY2189">
        <f>IF(OR($D2189="51",$D2189="52",$D2189="61"),0,(AA2189/'Totals and Drop Down Lists'!W$5)*Inputs!E$39)</f>
        <v>0</v>
      </c>
      <c r="AZ2189">
        <f>IF(OR($D2189="51",$D2189="52",$D2189="61"),0,(AB2189/'Totals and Drop Down Lists'!X$5)*Inputs!F$39)</f>
        <v>0</v>
      </c>
      <c r="BA2189">
        <f>IF(OR($D2189="51",$D2189="52",$D2189="61"),0,(AC2189/'Totals and Drop Down Lists'!Y$5)*Inputs!G$39)</f>
        <v>0</v>
      </c>
      <c r="BB2189">
        <f>IF(OR($D2189="51",$D2189="52",$D2189="61"),0,(AD2189/'Totals and Drop Down Lists'!Z$5)*Inputs!H$39)</f>
        <v>0</v>
      </c>
      <c r="BC2189">
        <f>IF(OR($D2189="51",$D2189="52",$D2189="61"),0,(AE2189/'Totals and Drop Down Lists'!AA$5)*Inputs!I$39)</f>
        <v>0</v>
      </c>
      <c r="BD2189">
        <f>IF(OR($D2189="51",$D2189="52",$D2189="61"),0,(AF2189/'Totals and Drop Down Lists'!AB$5)*Inputs!J$39)</f>
        <v>0</v>
      </c>
      <c r="BE2189">
        <f>IF(OR($D2189="51",$D2189="52",$D2189="61"),0,(AG2189/'Totals and Drop Down Lists'!AC$5)*Inputs!K$39)</f>
        <v>0</v>
      </c>
      <c r="BF2189">
        <f>IF(OR($D2189="51",$D2189="52",$D2189="61"),0,(AH2189/'Totals and Drop Down Lists'!AD$5)*Inputs!L$39)</f>
        <v>0</v>
      </c>
      <c r="BG2189" s="10">
        <f t="shared" si="307"/>
        <v>32712.061380801897</v>
      </c>
    </row>
    <row r="2190" spans="1:59" ht="28.8">
      <c r="A2190" s="1" t="s">
        <v>7554</v>
      </c>
      <c r="B2190" s="1" t="s">
        <v>4150</v>
      </c>
      <c r="C2190" s="1" t="s">
        <v>4200</v>
      </c>
      <c r="D2190" s="1" t="s">
        <v>25</v>
      </c>
      <c r="E2190" s="1" t="s">
        <v>4201</v>
      </c>
      <c r="F2190" s="2">
        <v>57761</v>
      </c>
      <c r="G2190" s="2">
        <v>508</v>
      </c>
      <c r="H2190" s="2">
        <v>0</v>
      </c>
      <c r="I2190" s="2">
        <v>13758</v>
      </c>
      <c r="J2190" s="2">
        <v>21758</v>
      </c>
      <c r="K2190" s="2">
        <v>6197</v>
      </c>
      <c r="L2190" s="2">
        <v>170</v>
      </c>
      <c r="M2190" s="2">
        <v>28</v>
      </c>
      <c r="N2190" s="2">
        <v>45</v>
      </c>
      <c r="O2190" s="2">
        <v>103</v>
      </c>
      <c r="P2190" s="2">
        <v>9</v>
      </c>
      <c r="Q2190" s="2">
        <v>0</v>
      </c>
      <c r="R2190" s="2">
        <v>1907</v>
      </c>
      <c r="S2190" s="2">
        <v>2989400</v>
      </c>
      <c r="T2190" s="2">
        <v>180732900</v>
      </c>
      <c r="U2190" s="2">
        <v>1029</v>
      </c>
      <c r="V2190" s="2">
        <v>566</v>
      </c>
      <c r="W2190" s="2">
        <v>499</v>
      </c>
      <c r="X2190" s="2">
        <v>2119</v>
      </c>
      <c r="Y2190" s="2">
        <v>272</v>
      </c>
      <c r="Z2190" s="2">
        <v>1067</v>
      </c>
      <c r="AA2190" s="9">
        <f t="shared" si="308"/>
        <v>57761</v>
      </c>
      <c r="AB2190" s="9">
        <f t="shared" si="309"/>
        <v>13250</v>
      </c>
      <c r="AC2190" s="9">
        <f t="shared" si="310"/>
        <v>2262</v>
      </c>
      <c r="AD2190" s="9">
        <f t="shared" si="311"/>
        <v>1907</v>
      </c>
      <c r="AE2190" s="44">
        <f t="shared" si="312"/>
        <v>1.2326500731647371E-4</v>
      </c>
      <c r="AF2190" s="9">
        <f t="shared" si="313"/>
        <v>1054</v>
      </c>
      <c r="AG2190" s="9">
        <f t="shared" si="306"/>
        <v>1339</v>
      </c>
      <c r="AH2190" s="44">
        <f t="shared" si="314"/>
        <v>1.4190385279908374E-4</v>
      </c>
      <c r="AI2190">
        <f>AA2190/'Totals and Drop Down Lists'!W$6*Inputs!E$37</f>
        <v>52397.337057383127</v>
      </c>
      <c r="AJ2190">
        <f>AB2190/'Totals and Drop Down Lists'!X$6*Inputs!F$37</f>
        <v>43597.630171529163</v>
      </c>
      <c r="AK2190">
        <f>AC2190/'Totals and Drop Down Lists'!Y$6*Inputs!G$37</f>
        <v>14911.868072646474</v>
      </c>
      <c r="AL2190">
        <f>AD2190/'Totals and Drop Down Lists'!Z$6*Inputs!H$37</f>
        <v>15289.374921878347</v>
      </c>
      <c r="AM2190">
        <f>AE2190/'Totals and Drop Down Lists'!AA$6*Inputs!I$37</f>
        <v>15345.180682751532</v>
      </c>
      <c r="AN2190">
        <f>AF2190/'Totals and Drop Down Lists'!AB$6*Inputs!J$37</f>
        <v>21034.354569923358</v>
      </c>
      <c r="AO2190">
        <f>AG2190/'Totals and Drop Down Lists'!AC$6*Inputs!K$37</f>
        <v>24936.968503803677</v>
      </c>
      <c r="AP2190">
        <f>AH2190/'Totals and Drop Down Lists'!AD$6*Inputs!L$37</f>
        <v>33394.220773016918</v>
      </c>
      <c r="AQ2190">
        <f>IF(OR($D2190="51",$D2190="52",$D2190="61"),(AA2190/'Totals and Drop Down Lists'!W$4)*Inputs!E$38,0)</f>
        <v>0</v>
      </c>
      <c r="AR2190">
        <f>IF(OR($D2190="51",$D2190="52",$D2190="61"),(AB2190/'Totals and Drop Down Lists'!X$4)*Inputs!F$38,0)</f>
        <v>0</v>
      </c>
      <c r="AS2190">
        <f>IF(OR($D2190="51",$D2190="52",$D2190="61"),(AC2190/'Totals and Drop Down Lists'!Y$4)*Inputs!G$38,0)</f>
        <v>0</v>
      </c>
      <c r="AT2190">
        <f>IF(OR($D2190="51",$D2190="52",$D2190="61"),(AD2190/'Totals and Drop Down Lists'!Z$4)*Inputs!H$38,0)</f>
        <v>0</v>
      </c>
      <c r="AU2190">
        <f>IF(OR($D2190="51",$D2190="52",$D2190="61"),(AE2190/'Totals and Drop Down Lists'!AA$4)*Inputs!I$38,0)</f>
        <v>0</v>
      </c>
      <c r="AV2190">
        <f>IF(OR($D2190="51",$D2190="52",$D2190="61"),(AF2190/'Totals and Drop Down Lists'!AB$4)*Inputs!J$38,0)</f>
        <v>0</v>
      </c>
      <c r="AW2190">
        <f>IF(OR($D2190="51",$D2190="52",$D2190="61"),(AG2190/'Totals and Drop Down Lists'!AC$4)*Inputs!K$38,0)</f>
        <v>0</v>
      </c>
      <c r="AX2190">
        <f>IF(OR($D2190="51",$D2190="52",$D2190="61"),(AH2190/'Totals and Drop Down Lists'!AD$4)*Inputs!L$38,0)</f>
        <v>0</v>
      </c>
      <c r="AY2190">
        <f>IF(OR($D2190="51",$D2190="52",$D2190="61"),0,(AA2190/'Totals and Drop Down Lists'!W$5)*Inputs!E$39)</f>
        <v>0</v>
      </c>
      <c r="AZ2190">
        <f>IF(OR($D2190="51",$D2190="52",$D2190="61"),0,(AB2190/'Totals and Drop Down Lists'!X$5)*Inputs!F$39)</f>
        <v>0</v>
      </c>
      <c r="BA2190">
        <f>IF(OR($D2190="51",$D2190="52",$D2190="61"),0,(AC2190/'Totals and Drop Down Lists'!Y$5)*Inputs!G$39)</f>
        <v>0</v>
      </c>
      <c r="BB2190">
        <f>IF(OR($D2190="51",$D2190="52",$D2190="61"),0,(AD2190/'Totals and Drop Down Lists'!Z$5)*Inputs!H$39)</f>
        <v>0</v>
      </c>
      <c r="BC2190">
        <f>IF(OR($D2190="51",$D2190="52",$D2190="61"),0,(AE2190/'Totals and Drop Down Lists'!AA$5)*Inputs!I$39)</f>
        <v>0</v>
      </c>
      <c r="BD2190">
        <f>IF(OR($D2190="51",$D2190="52",$D2190="61"),0,(AF2190/'Totals and Drop Down Lists'!AB$5)*Inputs!J$39)</f>
        <v>0</v>
      </c>
      <c r="BE2190">
        <f>IF(OR($D2190="51",$D2190="52",$D2190="61"),0,(AG2190/'Totals and Drop Down Lists'!AC$5)*Inputs!K$39)</f>
        <v>0</v>
      </c>
      <c r="BF2190">
        <f>IF(OR($D2190="51",$D2190="52",$D2190="61"),0,(AH2190/'Totals and Drop Down Lists'!AD$5)*Inputs!L$39)</f>
        <v>0</v>
      </c>
      <c r="BG2190" s="10">
        <f t="shared" si="307"/>
        <v>220906.9347529326</v>
      </c>
    </row>
    <row r="2191" spans="1:59" ht="28.8">
      <c r="A2191" s="1" t="s">
        <v>7554</v>
      </c>
      <c r="B2191" s="1" t="s">
        <v>4150</v>
      </c>
      <c r="C2191" s="1" t="s">
        <v>4202</v>
      </c>
      <c r="D2191" s="1" t="s">
        <v>58</v>
      </c>
      <c r="E2191" s="1" t="s">
        <v>4203</v>
      </c>
      <c r="F2191" s="2">
        <v>74152</v>
      </c>
      <c r="G2191" s="2">
        <v>566</v>
      </c>
      <c r="H2191" s="2">
        <v>11</v>
      </c>
      <c r="I2191" s="2">
        <v>9387</v>
      </c>
      <c r="J2191" s="2">
        <v>27369</v>
      </c>
      <c r="K2191" s="2">
        <v>8370</v>
      </c>
      <c r="L2191" s="2">
        <v>120</v>
      </c>
      <c r="M2191" s="2">
        <v>2</v>
      </c>
      <c r="N2191" s="2">
        <v>0</v>
      </c>
      <c r="O2191" s="2">
        <v>239</v>
      </c>
      <c r="P2191" s="2">
        <v>18</v>
      </c>
      <c r="Q2191" s="2">
        <v>0</v>
      </c>
      <c r="R2191" s="2">
        <v>651</v>
      </c>
      <c r="S2191" s="2">
        <v>7175800</v>
      </c>
      <c r="T2191" s="2">
        <v>354239600</v>
      </c>
      <c r="U2191" s="2">
        <v>543</v>
      </c>
      <c r="V2191" s="2">
        <v>494</v>
      </c>
      <c r="W2191" s="2">
        <v>0</v>
      </c>
      <c r="X2191" s="2">
        <v>1569</v>
      </c>
      <c r="Y2191" s="2">
        <v>273</v>
      </c>
      <c r="Z2191" s="2">
        <v>907</v>
      </c>
      <c r="AA2191" s="9">
        <f t="shared" si="308"/>
        <v>74152</v>
      </c>
      <c r="AB2191" s="9">
        <f t="shared" si="309"/>
        <v>8810</v>
      </c>
      <c r="AC2191" s="9">
        <f t="shared" si="310"/>
        <v>1030</v>
      </c>
      <c r="AD2191" s="9">
        <f t="shared" si="311"/>
        <v>651</v>
      </c>
      <c r="AE2191" s="44">
        <f t="shared" si="312"/>
        <v>1.7876717300905565E-4</v>
      </c>
      <c r="AF2191" s="9">
        <f t="shared" si="313"/>
        <v>1075</v>
      </c>
      <c r="AG2191" s="9">
        <f t="shared" si="306"/>
        <v>1180</v>
      </c>
      <c r="AH2191" s="44">
        <f t="shared" si="314"/>
        <v>1.3427637924926468E-4</v>
      </c>
      <c r="AI2191">
        <f>AA2191/'Totals and Drop Down Lists'!W$6*Inputs!E$37</f>
        <v>67266.275470976499</v>
      </c>
      <c r="AJ2191">
        <f>AB2191/'Totals and Drop Down Lists'!X$6*Inputs!F$37</f>
        <v>28988.311080088442</v>
      </c>
      <c r="AK2191">
        <f>AC2191/'Totals and Drop Down Lists'!Y$6*Inputs!G$37</f>
        <v>6790.1079199053356</v>
      </c>
      <c r="AL2191">
        <f>AD2191/'Totals and Drop Down Lists'!Z$6*Inputs!H$37</f>
        <v>5219.3933267660213</v>
      </c>
      <c r="AM2191">
        <f>AE2191/'Totals and Drop Down Lists'!AA$6*Inputs!I$37</f>
        <v>22254.609233305469</v>
      </c>
      <c r="AN2191">
        <f>AF2191/'Totals and Drop Down Lists'!AB$6*Inputs!J$37</f>
        <v>21453.445125870599</v>
      </c>
      <c r="AO2191">
        <f>AG2191/'Totals and Drop Down Lists'!AC$6*Inputs!K$37</f>
        <v>21975.819891328112</v>
      </c>
      <c r="AP2191">
        <f>AH2191/'Totals and Drop Down Lists'!AD$6*Inputs!L$37</f>
        <v>31599.248116258659</v>
      </c>
      <c r="AQ2191">
        <f>IF(OR($D2191="51",$D2191="52",$D2191="61"),(AA2191/'Totals and Drop Down Lists'!W$4)*Inputs!E$38,0)</f>
        <v>0</v>
      </c>
      <c r="AR2191">
        <f>IF(OR($D2191="51",$D2191="52",$D2191="61"),(AB2191/'Totals and Drop Down Lists'!X$4)*Inputs!F$38,0)</f>
        <v>0</v>
      </c>
      <c r="AS2191">
        <f>IF(OR($D2191="51",$D2191="52",$D2191="61"),(AC2191/'Totals and Drop Down Lists'!Y$4)*Inputs!G$38,0)</f>
        <v>0</v>
      </c>
      <c r="AT2191">
        <f>IF(OR($D2191="51",$D2191="52",$D2191="61"),(AD2191/'Totals and Drop Down Lists'!Z$4)*Inputs!H$38,0)</f>
        <v>0</v>
      </c>
      <c r="AU2191">
        <f>IF(OR($D2191="51",$D2191="52",$D2191="61"),(AE2191/'Totals and Drop Down Lists'!AA$4)*Inputs!I$38,0)</f>
        <v>0</v>
      </c>
      <c r="AV2191">
        <f>IF(OR($D2191="51",$D2191="52",$D2191="61"),(AF2191/'Totals and Drop Down Lists'!AB$4)*Inputs!J$38,0)</f>
        <v>0</v>
      </c>
      <c r="AW2191">
        <f>IF(OR($D2191="51",$D2191="52",$D2191="61"),(AG2191/'Totals and Drop Down Lists'!AC$4)*Inputs!K$38,0)</f>
        <v>0</v>
      </c>
      <c r="AX2191">
        <f>IF(OR($D2191="51",$D2191="52",$D2191="61"),(AH2191/'Totals and Drop Down Lists'!AD$4)*Inputs!L$38,0)</f>
        <v>0</v>
      </c>
      <c r="AY2191">
        <f>IF(OR($D2191="51",$D2191="52",$D2191="61"),0,(AA2191/'Totals and Drop Down Lists'!W$5)*Inputs!E$39)</f>
        <v>0</v>
      </c>
      <c r="AZ2191">
        <f>IF(OR($D2191="51",$D2191="52",$D2191="61"),0,(AB2191/'Totals and Drop Down Lists'!X$5)*Inputs!F$39)</f>
        <v>0</v>
      </c>
      <c r="BA2191">
        <f>IF(OR($D2191="51",$D2191="52",$D2191="61"),0,(AC2191/'Totals and Drop Down Lists'!Y$5)*Inputs!G$39)</f>
        <v>0</v>
      </c>
      <c r="BB2191">
        <f>IF(OR($D2191="51",$D2191="52",$D2191="61"),0,(AD2191/'Totals and Drop Down Lists'!Z$5)*Inputs!H$39)</f>
        <v>0</v>
      </c>
      <c r="BC2191">
        <f>IF(OR($D2191="51",$D2191="52",$D2191="61"),0,(AE2191/'Totals and Drop Down Lists'!AA$5)*Inputs!I$39)</f>
        <v>0</v>
      </c>
      <c r="BD2191">
        <f>IF(OR($D2191="51",$D2191="52",$D2191="61"),0,(AF2191/'Totals and Drop Down Lists'!AB$5)*Inputs!J$39)</f>
        <v>0</v>
      </c>
      <c r="BE2191">
        <f>IF(OR($D2191="51",$D2191="52",$D2191="61"),0,(AG2191/'Totals and Drop Down Lists'!AC$5)*Inputs!K$39)</f>
        <v>0</v>
      </c>
      <c r="BF2191">
        <f>IF(OR($D2191="51",$D2191="52",$D2191="61"),0,(AH2191/'Totals and Drop Down Lists'!AD$5)*Inputs!L$39)</f>
        <v>0</v>
      </c>
      <c r="BG2191" s="10">
        <f t="shared" si="307"/>
        <v>205547.21016449912</v>
      </c>
    </row>
    <row r="2192" spans="1:59" ht="28.8">
      <c r="A2192" s="1" t="s">
        <v>7554</v>
      </c>
      <c r="B2192" s="1" t="s">
        <v>4150</v>
      </c>
      <c r="C2192" s="1" t="s">
        <v>4204</v>
      </c>
      <c r="D2192" s="1" t="s">
        <v>25</v>
      </c>
      <c r="E2192" s="1" t="s">
        <v>4205</v>
      </c>
      <c r="F2192" s="2">
        <v>23880</v>
      </c>
      <c r="G2192" s="2">
        <v>138</v>
      </c>
      <c r="H2192" s="2">
        <v>0</v>
      </c>
      <c r="I2192" s="2">
        <v>2311</v>
      </c>
      <c r="J2192" s="2">
        <v>9121</v>
      </c>
      <c r="K2192" s="2">
        <v>1803</v>
      </c>
      <c r="L2192" s="2">
        <v>67</v>
      </c>
      <c r="M2192" s="2">
        <v>39</v>
      </c>
      <c r="N2192" s="2">
        <v>0</v>
      </c>
      <c r="O2192" s="2">
        <v>23</v>
      </c>
      <c r="P2192" s="2">
        <v>0</v>
      </c>
      <c r="Q2192" s="2">
        <v>0</v>
      </c>
      <c r="R2192" s="2">
        <v>536</v>
      </c>
      <c r="S2192" s="2">
        <v>1566000</v>
      </c>
      <c r="T2192" s="2">
        <v>74407100</v>
      </c>
      <c r="U2192" s="2">
        <v>145</v>
      </c>
      <c r="V2192" s="2">
        <v>165</v>
      </c>
      <c r="W2192" s="2">
        <v>80</v>
      </c>
      <c r="X2192" s="2">
        <v>389</v>
      </c>
      <c r="Y2192" s="2">
        <v>85</v>
      </c>
      <c r="Z2192" s="2">
        <v>195</v>
      </c>
      <c r="AA2192" s="9">
        <f t="shared" si="308"/>
        <v>23880</v>
      </c>
      <c r="AB2192" s="9">
        <f t="shared" si="309"/>
        <v>2173</v>
      </c>
      <c r="AC2192" s="9">
        <f t="shared" si="310"/>
        <v>665</v>
      </c>
      <c r="AD2192" s="9">
        <f t="shared" si="311"/>
        <v>536</v>
      </c>
      <c r="AE2192" s="44">
        <f t="shared" si="312"/>
        <v>2.4891139779788455E-5</v>
      </c>
      <c r="AF2192" s="9">
        <f t="shared" si="313"/>
        <v>144</v>
      </c>
      <c r="AG2192" s="9">
        <f t="shared" si="306"/>
        <v>280</v>
      </c>
      <c r="AH2192" s="44">
        <f t="shared" si="314"/>
        <v>2.0595028090326555E-5</v>
      </c>
      <c r="AI2192">
        <f>AA2192/'Totals and Drop Down Lists'!W$6*Inputs!E$37</f>
        <v>21662.512922738682</v>
      </c>
      <c r="AJ2192">
        <f>AB2192/'Totals and Drop Down Lists'!X$6*Inputs!F$37</f>
        <v>7150.0113481307817</v>
      </c>
      <c r="AK2192">
        <f>AC2192/'Totals and Drop Down Lists'!Y$6*Inputs!G$37</f>
        <v>4383.9046279000459</v>
      </c>
      <c r="AL2192">
        <f>AD2192/'Totals and Drop Down Lists'!Z$6*Inputs!H$37</f>
        <v>4297.3806807167239</v>
      </c>
      <c r="AM2192">
        <f>AE2192/'Totals and Drop Down Lists'!AA$6*Inputs!I$37</f>
        <v>3098.6818208660525</v>
      </c>
      <c r="AN2192">
        <f>AF2192/'Totals and Drop Down Lists'!AB$6*Inputs!J$37</f>
        <v>2873.7638122096428</v>
      </c>
      <c r="AO2192">
        <f>AG2192/'Totals and Drop Down Lists'!AC$6*Inputs!K$37</f>
        <v>5214.6013301456533</v>
      </c>
      <c r="AP2192">
        <f>AH2192/'Totals and Drop Down Lists'!AD$6*Inputs!L$37</f>
        <v>4846.6260873735127</v>
      </c>
      <c r="AQ2192">
        <f>IF(OR($D2192="51",$D2192="52",$D2192="61"),(AA2192/'Totals and Drop Down Lists'!W$4)*Inputs!E$38,0)</f>
        <v>0</v>
      </c>
      <c r="AR2192">
        <f>IF(OR($D2192="51",$D2192="52",$D2192="61"),(AB2192/'Totals and Drop Down Lists'!X$4)*Inputs!F$38,0)</f>
        <v>0</v>
      </c>
      <c r="AS2192">
        <f>IF(OR($D2192="51",$D2192="52",$D2192="61"),(AC2192/'Totals and Drop Down Lists'!Y$4)*Inputs!G$38,0)</f>
        <v>0</v>
      </c>
      <c r="AT2192">
        <f>IF(OR($D2192="51",$D2192="52",$D2192="61"),(AD2192/'Totals and Drop Down Lists'!Z$4)*Inputs!H$38,0)</f>
        <v>0</v>
      </c>
      <c r="AU2192">
        <f>IF(OR($D2192="51",$D2192="52",$D2192="61"),(AE2192/'Totals and Drop Down Lists'!AA$4)*Inputs!I$38,0)</f>
        <v>0</v>
      </c>
      <c r="AV2192">
        <f>IF(OR($D2192="51",$D2192="52",$D2192="61"),(AF2192/'Totals and Drop Down Lists'!AB$4)*Inputs!J$38,0)</f>
        <v>0</v>
      </c>
      <c r="AW2192">
        <f>IF(OR($D2192="51",$D2192="52",$D2192="61"),(AG2192/'Totals and Drop Down Lists'!AC$4)*Inputs!K$38,0)</f>
        <v>0</v>
      </c>
      <c r="AX2192">
        <f>IF(OR($D2192="51",$D2192="52",$D2192="61"),(AH2192/'Totals and Drop Down Lists'!AD$4)*Inputs!L$38,0)</f>
        <v>0</v>
      </c>
      <c r="AY2192">
        <f>IF(OR($D2192="51",$D2192="52",$D2192="61"),0,(AA2192/'Totals and Drop Down Lists'!W$5)*Inputs!E$39)</f>
        <v>0</v>
      </c>
      <c r="AZ2192">
        <f>IF(OR($D2192="51",$D2192="52",$D2192="61"),0,(AB2192/'Totals and Drop Down Lists'!X$5)*Inputs!F$39)</f>
        <v>0</v>
      </c>
      <c r="BA2192">
        <f>IF(OR($D2192="51",$D2192="52",$D2192="61"),0,(AC2192/'Totals and Drop Down Lists'!Y$5)*Inputs!G$39)</f>
        <v>0</v>
      </c>
      <c r="BB2192">
        <f>IF(OR($D2192="51",$D2192="52",$D2192="61"),0,(AD2192/'Totals and Drop Down Lists'!Z$5)*Inputs!H$39)</f>
        <v>0</v>
      </c>
      <c r="BC2192">
        <f>IF(OR($D2192="51",$D2192="52",$D2192="61"),0,(AE2192/'Totals and Drop Down Lists'!AA$5)*Inputs!I$39)</f>
        <v>0</v>
      </c>
      <c r="BD2192">
        <f>IF(OR($D2192="51",$D2192="52",$D2192="61"),0,(AF2192/'Totals and Drop Down Lists'!AB$5)*Inputs!J$39)</f>
        <v>0</v>
      </c>
      <c r="BE2192">
        <f>IF(OR($D2192="51",$D2192="52",$D2192="61"),0,(AG2192/'Totals and Drop Down Lists'!AC$5)*Inputs!K$39)</f>
        <v>0</v>
      </c>
      <c r="BF2192">
        <f>IF(OR($D2192="51",$D2192="52",$D2192="61"),0,(AH2192/'Totals and Drop Down Lists'!AD$5)*Inputs!L$39)</f>
        <v>0</v>
      </c>
      <c r="BG2192" s="10">
        <f t="shared" si="307"/>
        <v>53527.482630081096</v>
      </c>
    </row>
    <row r="2193" spans="1:59" ht="28.8">
      <c r="A2193" s="1" t="s">
        <v>7554</v>
      </c>
      <c r="B2193" s="1" t="s">
        <v>4150</v>
      </c>
      <c r="C2193" s="1" t="s">
        <v>4206</v>
      </c>
      <c r="D2193" s="1" t="s">
        <v>25</v>
      </c>
      <c r="E2193" s="1" t="s">
        <v>4207</v>
      </c>
      <c r="F2193" s="2">
        <v>34289</v>
      </c>
      <c r="G2193" s="2">
        <v>172</v>
      </c>
      <c r="H2193" s="2">
        <v>8</v>
      </c>
      <c r="I2193" s="2">
        <v>2980</v>
      </c>
      <c r="J2193" s="2">
        <v>14624</v>
      </c>
      <c r="K2193" s="2">
        <v>4284</v>
      </c>
      <c r="L2193" s="2">
        <v>29</v>
      </c>
      <c r="M2193" s="2">
        <v>0</v>
      </c>
      <c r="N2193" s="2">
        <v>0</v>
      </c>
      <c r="O2193" s="2">
        <v>80</v>
      </c>
      <c r="P2193" s="2">
        <v>14</v>
      </c>
      <c r="Q2193" s="2">
        <v>0</v>
      </c>
      <c r="R2193" s="2">
        <v>1015</v>
      </c>
      <c r="S2193" s="2">
        <v>3799600</v>
      </c>
      <c r="T2193" s="2">
        <v>187218900</v>
      </c>
      <c r="U2193" s="2">
        <v>445</v>
      </c>
      <c r="V2193" s="2">
        <v>182</v>
      </c>
      <c r="W2193" s="2">
        <v>0</v>
      </c>
      <c r="X2193" s="2">
        <v>758</v>
      </c>
      <c r="Y2193" s="2">
        <v>50</v>
      </c>
      <c r="Z2193" s="2">
        <v>535</v>
      </c>
      <c r="AA2193" s="9">
        <f t="shared" si="308"/>
        <v>34289</v>
      </c>
      <c r="AB2193" s="9">
        <f t="shared" si="309"/>
        <v>2800</v>
      </c>
      <c r="AC2193" s="9">
        <f t="shared" si="310"/>
        <v>1138</v>
      </c>
      <c r="AD2193" s="9">
        <f t="shared" si="311"/>
        <v>1015</v>
      </c>
      <c r="AE2193" s="44">
        <f t="shared" si="312"/>
        <v>8.7645279811555957E-5</v>
      </c>
      <c r="AF2193" s="9">
        <f t="shared" si="313"/>
        <v>576</v>
      </c>
      <c r="AG2193" s="9">
        <f t="shared" si="306"/>
        <v>585</v>
      </c>
      <c r="AH2193" s="44">
        <f t="shared" si="314"/>
        <v>6.3766155831479094E-5</v>
      </c>
      <c r="AI2193">
        <f>AA2193/'Totals and Drop Down Lists'!W$6*Inputs!E$37</f>
        <v>31104.937420761584</v>
      </c>
      <c r="AJ2193">
        <f>AB2193/'Totals and Drop Down Lists'!X$6*Inputs!F$37</f>
        <v>9213.0841117193704</v>
      </c>
      <c r="AK2193">
        <f>AC2193/'Totals and Drop Down Lists'!Y$6*Inputs!G$37</f>
        <v>7502.0804008274481</v>
      </c>
      <c r="AL2193">
        <f>AD2193/'Totals and Drop Down Lists'!Z$6*Inputs!H$37</f>
        <v>8137.7637890437973</v>
      </c>
      <c r="AM2193">
        <f>AE2193/'Totals and Drop Down Lists'!AA$6*Inputs!I$37</f>
        <v>10910.903945721004</v>
      </c>
      <c r="AN2193">
        <f>AF2193/'Totals and Drop Down Lists'!AB$6*Inputs!J$37</f>
        <v>11495.055248838571</v>
      </c>
      <c r="AO2193">
        <f>AG2193/'Totals and Drop Down Lists'!AC$6*Inputs!K$37</f>
        <v>10894.792064768597</v>
      </c>
      <c r="AP2193">
        <f>AH2193/'Totals and Drop Down Lists'!AD$6*Inputs!L$37</f>
        <v>15006.083652273905</v>
      </c>
      <c r="AQ2193">
        <f>IF(OR($D2193="51",$D2193="52",$D2193="61"),(AA2193/'Totals and Drop Down Lists'!W$4)*Inputs!E$38,0)</f>
        <v>0</v>
      </c>
      <c r="AR2193">
        <f>IF(OR($D2193="51",$D2193="52",$D2193="61"),(AB2193/'Totals and Drop Down Lists'!X$4)*Inputs!F$38,0)</f>
        <v>0</v>
      </c>
      <c r="AS2193">
        <f>IF(OR($D2193="51",$D2193="52",$D2193="61"),(AC2193/'Totals and Drop Down Lists'!Y$4)*Inputs!G$38,0)</f>
        <v>0</v>
      </c>
      <c r="AT2193">
        <f>IF(OR($D2193="51",$D2193="52",$D2193="61"),(AD2193/'Totals and Drop Down Lists'!Z$4)*Inputs!H$38,0)</f>
        <v>0</v>
      </c>
      <c r="AU2193">
        <f>IF(OR($D2193="51",$D2193="52",$D2193="61"),(AE2193/'Totals and Drop Down Lists'!AA$4)*Inputs!I$38,0)</f>
        <v>0</v>
      </c>
      <c r="AV2193">
        <f>IF(OR($D2193="51",$D2193="52",$D2193="61"),(AF2193/'Totals and Drop Down Lists'!AB$4)*Inputs!J$38,0)</f>
        <v>0</v>
      </c>
      <c r="AW2193">
        <f>IF(OR($D2193="51",$D2193="52",$D2193="61"),(AG2193/'Totals and Drop Down Lists'!AC$4)*Inputs!K$38,0)</f>
        <v>0</v>
      </c>
      <c r="AX2193">
        <f>IF(OR($D2193="51",$D2193="52",$D2193="61"),(AH2193/'Totals and Drop Down Lists'!AD$4)*Inputs!L$38,0)</f>
        <v>0</v>
      </c>
      <c r="AY2193">
        <f>IF(OR($D2193="51",$D2193="52",$D2193="61"),0,(AA2193/'Totals and Drop Down Lists'!W$5)*Inputs!E$39)</f>
        <v>0</v>
      </c>
      <c r="AZ2193">
        <f>IF(OR($D2193="51",$D2193="52",$D2193="61"),0,(AB2193/'Totals and Drop Down Lists'!X$5)*Inputs!F$39)</f>
        <v>0</v>
      </c>
      <c r="BA2193">
        <f>IF(OR($D2193="51",$D2193="52",$D2193="61"),0,(AC2193/'Totals and Drop Down Lists'!Y$5)*Inputs!G$39)</f>
        <v>0</v>
      </c>
      <c r="BB2193">
        <f>IF(OR($D2193="51",$D2193="52",$D2193="61"),0,(AD2193/'Totals and Drop Down Lists'!Z$5)*Inputs!H$39)</f>
        <v>0</v>
      </c>
      <c r="BC2193">
        <f>IF(OR($D2193="51",$D2193="52",$D2193="61"),0,(AE2193/'Totals and Drop Down Lists'!AA$5)*Inputs!I$39)</f>
        <v>0</v>
      </c>
      <c r="BD2193">
        <f>IF(OR($D2193="51",$D2193="52",$D2193="61"),0,(AF2193/'Totals and Drop Down Lists'!AB$5)*Inputs!J$39)</f>
        <v>0</v>
      </c>
      <c r="BE2193">
        <f>IF(OR($D2193="51",$D2193="52",$D2193="61"),0,(AG2193/'Totals and Drop Down Lists'!AC$5)*Inputs!K$39)</f>
        <v>0</v>
      </c>
      <c r="BF2193">
        <f>IF(OR($D2193="51",$D2193="52",$D2193="61"),0,(AH2193/'Totals and Drop Down Lists'!AD$5)*Inputs!L$39)</f>
        <v>0</v>
      </c>
      <c r="BG2193" s="10">
        <f t="shared" si="307"/>
        <v>104264.70063395429</v>
      </c>
    </row>
    <row r="2194" spans="1:59" ht="28.8">
      <c r="A2194" s="1" t="s">
        <v>7554</v>
      </c>
      <c r="B2194" s="1" t="s">
        <v>4150</v>
      </c>
      <c r="C2194" s="1" t="s">
        <v>4208</v>
      </c>
      <c r="D2194" s="1" t="s">
        <v>58</v>
      </c>
      <c r="E2194" s="1" t="s">
        <v>4209</v>
      </c>
      <c r="F2194" s="2">
        <v>157693</v>
      </c>
      <c r="G2194" s="2">
        <v>885</v>
      </c>
      <c r="H2194" s="2">
        <v>59</v>
      </c>
      <c r="I2194" s="2">
        <v>25957</v>
      </c>
      <c r="J2194" s="2">
        <v>62370</v>
      </c>
      <c r="K2194" s="2">
        <v>16519</v>
      </c>
      <c r="L2194" s="2">
        <v>519</v>
      </c>
      <c r="M2194" s="2">
        <v>82</v>
      </c>
      <c r="N2194" s="2">
        <v>24</v>
      </c>
      <c r="O2194" s="2">
        <v>705</v>
      </c>
      <c r="P2194" s="2">
        <v>67</v>
      </c>
      <c r="Q2194" s="2">
        <v>25</v>
      </c>
      <c r="R2194" s="2">
        <v>4179</v>
      </c>
      <c r="S2194" s="2">
        <v>9698100</v>
      </c>
      <c r="T2194" s="2">
        <v>504442100</v>
      </c>
      <c r="U2194" s="2">
        <v>1173</v>
      </c>
      <c r="V2194" s="2">
        <v>894</v>
      </c>
      <c r="W2194" s="2">
        <v>230</v>
      </c>
      <c r="X2194" s="2">
        <v>3964</v>
      </c>
      <c r="Y2194" s="2">
        <v>535</v>
      </c>
      <c r="Z2194" s="2">
        <v>2579</v>
      </c>
      <c r="AA2194" s="9">
        <f t="shared" si="308"/>
        <v>157693</v>
      </c>
      <c r="AB2194" s="9">
        <f t="shared" si="309"/>
        <v>25013</v>
      </c>
      <c r="AC2194" s="9">
        <f t="shared" si="310"/>
        <v>5601</v>
      </c>
      <c r="AD2194" s="9">
        <f t="shared" si="311"/>
        <v>4179</v>
      </c>
      <c r="AE2194" s="44">
        <f t="shared" si="312"/>
        <v>3.0555370085412226E-4</v>
      </c>
      <c r="AF2194" s="9">
        <f t="shared" si="313"/>
        <v>2840</v>
      </c>
      <c r="AG2194" s="9">
        <f t="shared" si="306"/>
        <v>3114</v>
      </c>
      <c r="AH2194" s="44">
        <f t="shared" si="314"/>
        <v>3.0688644312607325E-4</v>
      </c>
      <c r="AI2194">
        <f>AA2194/'Totals and Drop Down Lists'!W$6*Inputs!E$37</f>
        <v>143049.69222468304</v>
      </c>
      <c r="AJ2194">
        <f>AB2194/'Totals and Drop Down Lists'!X$6*Inputs!F$37</f>
        <v>82302.454602298792</v>
      </c>
      <c r="AK2194">
        <f>AC2194/'Totals and Drop Down Lists'!Y$6*Inputs!G$37</f>
        <v>36923.683941155134</v>
      </c>
      <c r="AL2194">
        <f>AD2194/'Totals and Drop Down Lists'!Z$6*Inputs!H$37</f>
        <v>33505.137807304462</v>
      </c>
      <c r="AM2194">
        <f>AE2194/'Totals and Drop Down Lists'!AA$6*Inputs!I$37</f>
        <v>38038.18171893531</v>
      </c>
      <c r="AN2194">
        <f>AF2194/'Totals and Drop Down Lists'!AB$6*Inputs!J$37</f>
        <v>56677.008518579067</v>
      </c>
      <c r="AO2194">
        <f>AG2194/'Totals and Drop Down Lists'!AC$6*Inputs!K$37</f>
        <v>57993.816221691304</v>
      </c>
      <c r="AP2194">
        <f>AH2194/'Totals and Drop Down Lists'!AD$6*Inputs!L$37</f>
        <v>72219.558749458854</v>
      </c>
      <c r="AQ2194">
        <f>IF(OR($D2194="51",$D2194="52",$D2194="61"),(AA2194/'Totals and Drop Down Lists'!W$4)*Inputs!E$38,0)</f>
        <v>0</v>
      </c>
      <c r="AR2194">
        <f>IF(OR($D2194="51",$D2194="52",$D2194="61"),(AB2194/'Totals and Drop Down Lists'!X$4)*Inputs!F$38,0)</f>
        <v>0</v>
      </c>
      <c r="AS2194">
        <f>IF(OR($D2194="51",$D2194="52",$D2194="61"),(AC2194/'Totals and Drop Down Lists'!Y$4)*Inputs!G$38,0)</f>
        <v>0</v>
      </c>
      <c r="AT2194">
        <f>IF(OR($D2194="51",$D2194="52",$D2194="61"),(AD2194/'Totals and Drop Down Lists'!Z$4)*Inputs!H$38,0)</f>
        <v>0</v>
      </c>
      <c r="AU2194">
        <f>IF(OR($D2194="51",$D2194="52",$D2194="61"),(AE2194/'Totals and Drop Down Lists'!AA$4)*Inputs!I$38,0)</f>
        <v>0</v>
      </c>
      <c r="AV2194">
        <f>IF(OR($D2194="51",$D2194="52",$D2194="61"),(AF2194/'Totals and Drop Down Lists'!AB$4)*Inputs!J$38,0)</f>
        <v>0</v>
      </c>
      <c r="AW2194">
        <f>IF(OR($D2194="51",$D2194="52",$D2194="61"),(AG2194/'Totals and Drop Down Lists'!AC$4)*Inputs!K$38,0)</f>
        <v>0</v>
      </c>
      <c r="AX2194">
        <f>IF(OR($D2194="51",$D2194="52",$D2194="61"),(AH2194/'Totals and Drop Down Lists'!AD$4)*Inputs!L$38,0)</f>
        <v>0</v>
      </c>
      <c r="AY2194">
        <f>IF(OR($D2194="51",$D2194="52",$D2194="61"),0,(AA2194/'Totals and Drop Down Lists'!W$5)*Inputs!E$39)</f>
        <v>0</v>
      </c>
      <c r="AZ2194">
        <f>IF(OR($D2194="51",$D2194="52",$D2194="61"),0,(AB2194/'Totals and Drop Down Lists'!X$5)*Inputs!F$39)</f>
        <v>0</v>
      </c>
      <c r="BA2194">
        <f>IF(OR($D2194="51",$D2194="52",$D2194="61"),0,(AC2194/'Totals and Drop Down Lists'!Y$5)*Inputs!G$39)</f>
        <v>0</v>
      </c>
      <c r="BB2194">
        <f>IF(OR($D2194="51",$D2194="52",$D2194="61"),0,(AD2194/'Totals and Drop Down Lists'!Z$5)*Inputs!H$39)</f>
        <v>0</v>
      </c>
      <c r="BC2194">
        <f>IF(OR($D2194="51",$D2194="52",$D2194="61"),0,(AE2194/'Totals and Drop Down Lists'!AA$5)*Inputs!I$39)</f>
        <v>0</v>
      </c>
      <c r="BD2194">
        <f>IF(OR($D2194="51",$D2194="52",$D2194="61"),0,(AF2194/'Totals and Drop Down Lists'!AB$5)*Inputs!J$39)</f>
        <v>0</v>
      </c>
      <c r="BE2194">
        <f>IF(OR($D2194="51",$D2194="52",$D2194="61"),0,(AG2194/'Totals and Drop Down Lists'!AC$5)*Inputs!K$39)</f>
        <v>0</v>
      </c>
      <c r="BF2194">
        <f>IF(OR($D2194="51",$D2194="52",$D2194="61"),0,(AH2194/'Totals and Drop Down Lists'!AD$5)*Inputs!L$39)</f>
        <v>0</v>
      </c>
      <c r="BG2194" s="10">
        <f t="shared" si="307"/>
        <v>520709.53378410597</v>
      </c>
    </row>
    <row r="2195" spans="1:59" ht="28.8">
      <c r="A2195" s="1" t="s">
        <v>7554</v>
      </c>
      <c r="B2195" s="1" t="s">
        <v>4150</v>
      </c>
      <c r="C2195" s="1" t="s">
        <v>4210</v>
      </c>
      <c r="D2195" s="1" t="s">
        <v>25</v>
      </c>
      <c r="E2195" s="1" t="s">
        <v>4211</v>
      </c>
      <c r="F2195" s="2">
        <v>41339</v>
      </c>
      <c r="G2195" s="2">
        <v>270</v>
      </c>
      <c r="H2195" s="2">
        <v>55</v>
      </c>
      <c r="I2195" s="2">
        <v>5457</v>
      </c>
      <c r="J2195" s="2">
        <v>16234</v>
      </c>
      <c r="K2195" s="2">
        <v>3149</v>
      </c>
      <c r="L2195" s="2">
        <v>102</v>
      </c>
      <c r="M2195" s="2">
        <v>63</v>
      </c>
      <c r="N2195" s="2">
        <v>0</v>
      </c>
      <c r="O2195" s="2">
        <v>2</v>
      </c>
      <c r="P2195" s="2">
        <v>0</v>
      </c>
      <c r="Q2195" s="2">
        <v>21</v>
      </c>
      <c r="R2195" s="2">
        <v>1450</v>
      </c>
      <c r="S2195" s="2">
        <v>1857800</v>
      </c>
      <c r="T2195" s="2">
        <v>115514600</v>
      </c>
      <c r="U2195" s="2">
        <v>388</v>
      </c>
      <c r="V2195" s="2">
        <v>280</v>
      </c>
      <c r="W2195" s="2">
        <v>44</v>
      </c>
      <c r="X2195" s="2">
        <v>740</v>
      </c>
      <c r="Y2195" s="2">
        <v>115</v>
      </c>
      <c r="Z2195" s="2">
        <v>375</v>
      </c>
      <c r="AA2195" s="9">
        <f t="shared" si="308"/>
        <v>41339</v>
      </c>
      <c r="AB2195" s="9">
        <f t="shared" si="309"/>
        <v>5132</v>
      </c>
      <c r="AC2195" s="9">
        <f t="shared" si="310"/>
        <v>1638</v>
      </c>
      <c r="AD2195" s="9">
        <f t="shared" si="311"/>
        <v>1450</v>
      </c>
      <c r="AE2195" s="44">
        <f t="shared" si="312"/>
        <v>4.2659480814817769E-5</v>
      </c>
      <c r="AF2195" s="9">
        <f t="shared" si="313"/>
        <v>416</v>
      </c>
      <c r="AG2195" s="9">
        <f t="shared" si="306"/>
        <v>490</v>
      </c>
      <c r="AH2195" s="44">
        <f t="shared" si="314"/>
        <v>3.5366679383340763E-5</v>
      </c>
      <c r="AI2195">
        <f>AA2195/'Totals and Drop Down Lists'!W$6*Inputs!E$37</f>
        <v>37500.277291168102</v>
      </c>
      <c r="AJ2195">
        <f>AB2195/'Totals and Drop Down Lists'!X$6*Inputs!F$37</f>
        <v>16886.267021908501</v>
      </c>
      <c r="AK2195">
        <f>AC2195/'Totals and Drop Down Lists'!Y$6*Inputs!G$37</f>
        <v>10798.249293985376</v>
      </c>
      <c r="AL2195">
        <f>AD2195/'Totals and Drop Down Lists'!Z$6*Inputs!H$37</f>
        <v>11625.376841491139</v>
      </c>
      <c r="AM2195">
        <f>AE2195/'Totals and Drop Down Lists'!AA$6*Inputs!I$37</f>
        <v>5310.6510532633956</v>
      </c>
      <c r="AN2195">
        <f>AF2195/'Totals and Drop Down Lists'!AB$6*Inputs!J$37</f>
        <v>8301.9843463834131</v>
      </c>
      <c r="AO2195">
        <f>AG2195/'Totals and Drop Down Lists'!AC$6*Inputs!K$37</f>
        <v>9125.5523277548928</v>
      </c>
      <c r="AP2195">
        <f>AH2195/'Totals and Drop Down Lists'!AD$6*Inputs!L$37</f>
        <v>8322.8374426731079</v>
      </c>
      <c r="AQ2195">
        <f>IF(OR($D2195="51",$D2195="52",$D2195="61"),(AA2195/'Totals and Drop Down Lists'!W$4)*Inputs!E$38,0)</f>
        <v>0</v>
      </c>
      <c r="AR2195">
        <f>IF(OR($D2195="51",$D2195="52",$D2195="61"),(AB2195/'Totals and Drop Down Lists'!X$4)*Inputs!F$38,0)</f>
        <v>0</v>
      </c>
      <c r="AS2195">
        <f>IF(OR($D2195="51",$D2195="52",$D2195="61"),(AC2195/'Totals and Drop Down Lists'!Y$4)*Inputs!G$38,0)</f>
        <v>0</v>
      </c>
      <c r="AT2195">
        <f>IF(OR($D2195="51",$D2195="52",$D2195="61"),(AD2195/'Totals and Drop Down Lists'!Z$4)*Inputs!H$38,0)</f>
        <v>0</v>
      </c>
      <c r="AU2195">
        <f>IF(OR($D2195="51",$D2195="52",$D2195="61"),(AE2195/'Totals and Drop Down Lists'!AA$4)*Inputs!I$38,0)</f>
        <v>0</v>
      </c>
      <c r="AV2195">
        <f>IF(OR($D2195="51",$D2195="52",$D2195="61"),(AF2195/'Totals and Drop Down Lists'!AB$4)*Inputs!J$38,0)</f>
        <v>0</v>
      </c>
      <c r="AW2195">
        <f>IF(OR($D2195="51",$D2195="52",$D2195="61"),(AG2195/'Totals and Drop Down Lists'!AC$4)*Inputs!K$38,0)</f>
        <v>0</v>
      </c>
      <c r="AX2195">
        <f>IF(OR($D2195="51",$D2195="52",$D2195="61"),(AH2195/'Totals and Drop Down Lists'!AD$4)*Inputs!L$38,0)</f>
        <v>0</v>
      </c>
      <c r="AY2195">
        <f>IF(OR($D2195="51",$D2195="52",$D2195="61"),0,(AA2195/'Totals and Drop Down Lists'!W$5)*Inputs!E$39)</f>
        <v>0</v>
      </c>
      <c r="AZ2195">
        <f>IF(OR($D2195="51",$D2195="52",$D2195="61"),0,(AB2195/'Totals and Drop Down Lists'!X$5)*Inputs!F$39)</f>
        <v>0</v>
      </c>
      <c r="BA2195">
        <f>IF(OR($D2195="51",$D2195="52",$D2195="61"),0,(AC2195/'Totals and Drop Down Lists'!Y$5)*Inputs!G$39)</f>
        <v>0</v>
      </c>
      <c r="BB2195">
        <f>IF(OR($D2195="51",$D2195="52",$D2195="61"),0,(AD2195/'Totals and Drop Down Lists'!Z$5)*Inputs!H$39)</f>
        <v>0</v>
      </c>
      <c r="BC2195">
        <f>IF(OR($D2195="51",$D2195="52",$D2195="61"),0,(AE2195/'Totals and Drop Down Lists'!AA$5)*Inputs!I$39)</f>
        <v>0</v>
      </c>
      <c r="BD2195">
        <f>IF(OR($D2195="51",$D2195="52",$D2195="61"),0,(AF2195/'Totals and Drop Down Lists'!AB$5)*Inputs!J$39)</f>
        <v>0</v>
      </c>
      <c r="BE2195">
        <f>IF(OR($D2195="51",$D2195="52",$D2195="61"),0,(AG2195/'Totals and Drop Down Lists'!AC$5)*Inputs!K$39)</f>
        <v>0</v>
      </c>
      <c r="BF2195">
        <f>IF(OR($D2195="51",$D2195="52",$D2195="61"),0,(AH2195/'Totals and Drop Down Lists'!AD$5)*Inputs!L$39)</f>
        <v>0</v>
      </c>
      <c r="BG2195" s="10">
        <f t="shared" si="307"/>
        <v>107871.19561862793</v>
      </c>
    </row>
    <row r="2196" spans="1:59" ht="28.8">
      <c r="A2196" s="1" t="s">
        <v>7554</v>
      </c>
      <c r="B2196" s="1" t="s">
        <v>4150</v>
      </c>
      <c r="C2196" s="1" t="s">
        <v>4212</v>
      </c>
      <c r="D2196" s="1" t="s">
        <v>25</v>
      </c>
      <c r="E2196" s="1" t="s">
        <v>4213</v>
      </c>
      <c r="F2196" s="2">
        <v>59169</v>
      </c>
      <c r="G2196" s="2">
        <v>817</v>
      </c>
      <c r="H2196" s="2">
        <v>25</v>
      </c>
      <c r="I2196" s="2">
        <v>15301</v>
      </c>
      <c r="J2196" s="2">
        <v>22052</v>
      </c>
      <c r="K2196" s="2">
        <v>7129</v>
      </c>
      <c r="L2196" s="2">
        <v>277</v>
      </c>
      <c r="M2196" s="2">
        <v>129</v>
      </c>
      <c r="N2196" s="2">
        <v>10</v>
      </c>
      <c r="O2196" s="2">
        <v>533</v>
      </c>
      <c r="P2196" s="2">
        <v>76</v>
      </c>
      <c r="Q2196" s="2">
        <v>0</v>
      </c>
      <c r="R2196" s="2">
        <v>1810</v>
      </c>
      <c r="S2196" s="2">
        <v>3439500</v>
      </c>
      <c r="T2196" s="2">
        <v>204754000</v>
      </c>
      <c r="U2196" s="2">
        <v>717</v>
      </c>
      <c r="V2196" s="2">
        <v>767</v>
      </c>
      <c r="W2196" s="2">
        <v>93</v>
      </c>
      <c r="X2196" s="2">
        <v>1833</v>
      </c>
      <c r="Y2196" s="2">
        <v>211</v>
      </c>
      <c r="Z2196" s="2">
        <v>948</v>
      </c>
      <c r="AA2196" s="9">
        <f t="shared" si="308"/>
        <v>59169</v>
      </c>
      <c r="AB2196" s="9">
        <f t="shared" si="309"/>
        <v>14459</v>
      </c>
      <c r="AC2196" s="9">
        <f t="shared" si="310"/>
        <v>2835</v>
      </c>
      <c r="AD2196" s="9">
        <f t="shared" si="311"/>
        <v>1810</v>
      </c>
      <c r="AE2196" s="44">
        <f t="shared" si="312"/>
        <v>1.6095520722953202E-4</v>
      </c>
      <c r="AF2196" s="9">
        <f t="shared" si="313"/>
        <v>973</v>
      </c>
      <c r="AG2196" s="9">
        <f t="shared" si="306"/>
        <v>1159</v>
      </c>
      <c r="AH2196" s="44">
        <f t="shared" si="314"/>
        <v>1.3941681377681661E-4</v>
      </c>
      <c r="AI2196">
        <f>AA2196/'Totals and Drop Down Lists'!W$6*Inputs!E$37</f>
        <v>53674.590750650124</v>
      </c>
      <c r="AJ2196">
        <f>AB2196/'Totals and Drop Down Lists'!X$6*Inputs!F$37</f>
        <v>47575.70827548227</v>
      </c>
      <c r="AK2196">
        <f>AC2196/'Totals and Drop Down Lists'!Y$6*Inputs!G$37</f>
        <v>18689.277624205461</v>
      </c>
      <c r="AL2196">
        <f>AD2196/'Totals and Drop Down Lists'!Z$6*Inputs!H$37</f>
        <v>14511.677298688937</v>
      </c>
      <c r="AM2196">
        <f>AE2196/'Totals and Drop Down Lists'!AA$6*Inputs!I$37</f>
        <v>20037.209184806477</v>
      </c>
      <c r="AN2196">
        <f>AF2196/'Totals and Drop Down Lists'!AB$6*Inputs!J$37</f>
        <v>19417.862425555431</v>
      </c>
      <c r="AO2196">
        <f>AG2196/'Totals and Drop Down Lists'!AC$6*Inputs!K$37</f>
        <v>21584.724791567187</v>
      </c>
      <c r="AP2196">
        <f>AH2196/'Totals and Drop Down Lists'!AD$6*Inputs!L$37</f>
        <v>32808.946106103627</v>
      </c>
      <c r="AQ2196">
        <f>IF(OR($D2196="51",$D2196="52",$D2196="61"),(AA2196/'Totals and Drop Down Lists'!W$4)*Inputs!E$38,0)</f>
        <v>0</v>
      </c>
      <c r="AR2196">
        <f>IF(OR($D2196="51",$D2196="52",$D2196="61"),(AB2196/'Totals and Drop Down Lists'!X$4)*Inputs!F$38,0)</f>
        <v>0</v>
      </c>
      <c r="AS2196">
        <f>IF(OR($D2196="51",$D2196="52",$D2196="61"),(AC2196/'Totals and Drop Down Lists'!Y$4)*Inputs!G$38,0)</f>
        <v>0</v>
      </c>
      <c r="AT2196">
        <f>IF(OR($D2196="51",$D2196="52",$D2196="61"),(AD2196/'Totals and Drop Down Lists'!Z$4)*Inputs!H$38,0)</f>
        <v>0</v>
      </c>
      <c r="AU2196">
        <f>IF(OR($D2196="51",$D2196="52",$D2196="61"),(AE2196/'Totals and Drop Down Lists'!AA$4)*Inputs!I$38,0)</f>
        <v>0</v>
      </c>
      <c r="AV2196">
        <f>IF(OR($D2196="51",$D2196="52",$D2196="61"),(AF2196/'Totals and Drop Down Lists'!AB$4)*Inputs!J$38,0)</f>
        <v>0</v>
      </c>
      <c r="AW2196">
        <f>IF(OR($D2196="51",$D2196="52",$D2196="61"),(AG2196/'Totals and Drop Down Lists'!AC$4)*Inputs!K$38,0)</f>
        <v>0</v>
      </c>
      <c r="AX2196">
        <f>IF(OR($D2196="51",$D2196="52",$D2196="61"),(AH2196/'Totals and Drop Down Lists'!AD$4)*Inputs!L$38,0)</f>
        <v>0</v>
      </c>
      <c r="AY2196">
        <f>IF(OR($D2196="51",$D2196="52",$D2196="61"),0,(AA2196/'Totals and Drop Down Lists'!W$5)*Inputs!E$39)</f>
        <v>0</v>
      </c>
      <c r="AZ2196">
        <f>IF(OR($D2196="51",$D2196="52",$D2196="61"),0,(AB2196/'Totals and Drop Down Lists'!X$5)*Inputs!F$39)</f>
        <v>0</v>
      </c>
      <c r="BA2196">
        <f>IF(OR($D2196="51",$D2196="52",$D2196="61"),0,(AC2196/'Totals and Drop Down Lists'!Y$5)*Inputs!G$39)</f>
        <v>0</v>
      </c>
      <c r="BB2196">
        <f>IF(OR($D2196="51",$D2196="52",$D2196="61"),0,(AD2196/'Totals and Drop Down Lists'!Z$5)*Inputs!H$39)</f>
        <v>0</v>
      </c>
      <c r="BC2196">
        <f>IF(OR($D2196="51",$D2196="52",$D2196="61"),0,(AE2196/'Totals and Drop Down Lists'!AA$5)*Inputs!I$39)</f>
        <v>0</v>
      </c>
      <c r="BD2196">
        <f>IF(OR($D2196="51",$D2196="52",$D2196="61"),0,(AF2196/'Totals and Drop Down Lists'!AB$5)*Inputs!J$39)</f>
        <v>0</v>
      </c>
      <c r="BE2196">
        <f>IF(OR($D2196="51",$D2196="52",$D2196="61"),0,(AG2196/'Totals and Drop Down Lists'!AC$5)*Inputs!K$39)</f>
        <v>0</v>
      </c>
      <c r="BF2196">
        <f>IF(OR($D2196="51",$D2196="52",$D2196="61"),0,(AH2196/'Totals and Drop Down Lists'!AD$5)*Inputs!L$39)</f>
        <v>0</v>
      </c>
      <c r="BG2196" s="10">
        <f t="shared" si="307"/>
        <v>228299.99645705949</v>
      </c>
    </row>
    <row r="2197" spans="1:59" ht="28.8">
      <c r="A2197" s="1" t="s">
        <v>7554</v>
      </c>
      <c r="B2197" s="1" t="s">
        <v>4150</v>
      </c>
      <c r="C2197" s="1" t="s">
        <v>4214</v>
      </c>
      <c r="D2197" s="1" t="s">
        <v>58</v>
      </c>
      <c r="E2197" s="1" t="s">
        <v>4215</v>
      </c>
      <c r="F2197" s="2">
        <v>38619</v>
      </c>
      <c r="G2197" s="2">
        <v>396</v>
      </c>
      <c r="H2197" s="2">
        <v>47</v>
      </c>
      <c r="I2197" s="2">
        <v>7695</v>
      </c>
      <c r="J2197" s="2">
        <v>14620</v>
      </c>
      <c r="K2197" s="2">
        <v>4805</v>
      </c>
      <c r="L2197" s="2">
        <v>107</v>
      </c>
      <c r="M2197" s="2">
        <v>60</v>
      </c>
      <c r="N2197" s="2">
        <v>37</v>
      </c>
      <c r="O2197" s="2">
        <v>188</v>
      </c>
      <c r="P2197" s="2">
        <v>9</v>
      </c>
      <c r="Q2197" s="2">
        <v>23</v>
      </c>
      <c r="R2197" s="2">
        <v>1854</v>
      </c>
      <c r="S2197" s="2">
        <v>2861900</v>
      </c>
      <c r="T2197" s="2">
        <v>144206200</v>
      </c>
      <c r="U2197" s="2">
        <v>313</v>
      </c>
      <c r="V2197" s="2">
        <v>514</v>
      </c>
      <c r="W2197" s="2">
        <v>30</v>
      </c>
      <c r="X2197" s="2">
        <v>1385</v>
      </c>
      <c r="Y2197" s="2">
        <v>129</v>
      </c>
      <c r="Z2197" s="2">
        <v>705</v>
      </c>
      <c r="AA2197" s="9">
        <f t="shared" si="308"/>
        <v>38619</v>
      </c>
      <c r="AB2197" s="9">
        <f t="shared" si="309"/>
        <v>7252</v>
      </c>
      <c r="AC2197" s="9">
        <f t="shared" si="310"/>
        <v>2278</v>
      </c>
      <c r="AD2197" s="9">
        <f t="shared" si="311"/>
        <v>1854</v>
      </c>
      <c r="AE2197" s="44">
        <f t="shared" si="312"/>
        <v>1.1028976143977412E-4</v>
      </c>
      <c r="AF2197" s="9">
        <f t="shared" si="313"/>
        <v>841</v>
      </c>
      <c r="AG2197" s="9">
        <f t="shared" si="306"/>
        <v>834</v>
      </c>
      <c r="AH2197" s="44">
        <f t="shared" si="314"/>
        <v>1.019913067889838E-4</v>
      </c>
      <c r="AI2197">
        <f>AA2197/'Totals and Drop Down Lists'!W$6*Inputs!E$37</f>
        <v>35032.855383720482</v>
      </c>
      <c r="AJ2197">
        <f>AB2197/'Totals and Drop Down Lists'!X$6*Inputs!F$37</f>
        <v>23861.887849353167</v>
      </c>
      <c r="AK2197">
        <f>AC2197/'Totals and Drop Down Lists'!Y$6*Inputs!G$37</f>
        <v>15017.345477227527</v>
      </c>
      <c r="AL2197">
        <f>AD2197/'Totals and Drop Down Lists'!Z$6*Inputs!H$37</f>
        <v>14864.447354568671</v>
      </c>
      <c r="AM2197">
        <f>AE2197/'Totals and Drop Down Lists'!AA$6*Inputs!I$37</f>
        <v>13729.900752820662</v>
      </c>
      <c r="AN2197">
        <f>AF2197/'Totals and Drop Down Lists'!AB$6*Inputs!J$37</f>
        <v>16783.57893102993</v>
      </c>
      <c r="AO2197">
        <f>AG2197/'Totals and Drop Down Lists'!AC$6*Inputs!K$37</f>
        <v>15532.06253336241</v>
      </c>
      <c r="AP2197">
        <f>AH2197/'Totals and Drop Down Lists'!AD$6*Inputs!L$37</f>
        <v>24001.604950516303</v>
      </c>
      <c r="AQ2197">
        <f>IF(OR($D2197="51",$D2197="52",$D2197="61"),(AA2197/'Totals and Drop Down Lists'!W$4)*Inputs!E$38,0)</f>
        <v>0</v>
      </c>
      <c r="AR2197">
        <f>IF(OR($D2197="51",$D2197="52",$D2197="61"),(AB2197/'Totals and Drop Down Lists'!X$4)*Inputs!F$38,0)</f>
        <v>0</v>
      </c>
      <c r="AS2197">
        <f>IF(OR($D2197="51",$D2197="52",$D2197="61"),(AC2197/'Totals and Drop Down Lists'!Y$4)*Inputs!G$38,0)</f>
        <v>0</v>
      </c>
      <c r="AT2197">
        <f>IF(OR($D2197="51",$D2197="52",$D2197="61"),(AD2197/'Totals and Drop Down Lists'!Z$4)*Inputs!H$38,0)</f>
        <v>0</v>
      </c>
      <c r="AU2197">
        <f>IF(OR($D2197="51",$D2197="52",$D2197="61"),(AE2197/'Totals and Drop Down Lists'!AA$4)*Inputs!I$38,0)</f>
        <v>0</v>
      </c>
      <c r="AV2197">
        <f>IF(OR($D2197="51",$D2197="52",$D2197="61"),(AF2197/'Totals and Drop Down Lists'!AB$4)*Inputs!J$38,0)</f>
        <v>0</v>
      </c>
      <c r="AW2197">
        <f>IF(OR($D2197="51",$D2197="52",$D2197="61"),(AG2197/'Totals and Drop Down Lists'!AC$4)*Inputs!K$38,0)</f>
        <v>0</v>
      </c>
      <c r="AX2197">
        <f>IF(OR($D2197="51",$D2197="52",$D2197="61"),(AH2197/'Totals and Drop Down Lists'!AD$4)*Inputs!L$38,0)</f>
        <v>0</v>
      </c>
      <c r="AY2197">
        <f>IF(OR($D2197="51",$D2197="52",$D2197="61"),0,(AA2197/'Totals and Drop Down Lists'!W$5)*Inputs!E$39)</f>
        <v>0</v>
      </c>
      <c r="AZ2197">
        <f>IF(OR($D2197="51",$D2197="52",$D2197="61"),0,(AB2197/'Totals and Drop Down Lists'!X$5)*Inputs!F$39)</f>
        <v>0</v>
      </c>
      <c r="BA2197">
        <f>IF(OR($D2197="51",$D2197="52",$D2197="61"),0,(AC2197/'Totals and Drop Down Lists'!Y$5)*Inputs!G$39)</f>
        <v>0</v>
      </c>
      <c r="BB2197">
        <f>IF(OR($D2197="51",$D2197="52",$D2197="61"),0,(AD2197/'Totals and Drop Down Lists'!Z$5)*Inputs!H$39)</f>
        <v>0</v>
      </c>
      <c r="BC2197">
        <f>IF(OR($D2197="51",$D2197="52",$D2197="61"),0,(AE2197/'Totals and Drop Down Lists'!AA$5)*Inputs!I$39)</f>
        <v>0</v>
      </c>
      <c r="BD2197">
        <f>IF(OR($D2197="51",$D2197="52",$D2197="61"),0,(AF2197/'Totals and Drop Down Lists'!AB$5)*Inputs!J$39)</f>
        <v>0</v>
      </c>
      <c r="BE2197">
        <f>IF(OR($D2197="51",$D2197="52",$D2197="61"),0,(AG2197/'Totals and Drop Down Lists'!AC$5)*Inputs!K$39)</f>
        <v>0</v>
      </c>
      <c r="BF2197">
        <f>IF(OR($D2197="51",$D2197="52",$D2197="61"),0,(AH2197/'Totals and Drop Down Lists'!AD$5)*Inputs!L$39)</f>
        <v>0</v>
      </c>
      <c r="BG2197" s="10">
        <f t="shared" si="307"/>
        <v>158823.68323259914</v>
      </c>
    </row>
    <row r="2198" spans="1:59" ht="28.8">
      <c r="A2198" s="1" t="s">
        <v>7554</v>
      </c>
      <c r="B2198" s="1" t="s">
        <v>4150</v>
      </c>
      <c r="C2198" s="1" t="s">
        <v>745</v>
      </c>
      <c r="D2198" s="1" t="s">
        <v>25</v>
      </c>
      <c r="E2198" s="1" t="s">
        <v>4216</v>
      </c>
      <c r="F2198" s="2">
        <v>61154</v>
      </c>
      <c r="G2198" s="2">
        <v>414</v>
      </c>
      <c r="H2198" s="2">
        <v>22</v>
      </c>
      <c r="I2198" s="2">
        <v>9549</v>
      </c>
      <c r="J2198" s="2">
        <v>23313</v>
      </c>
      <c r="K2198" s="2">
        <v>5484</v>
      </c>
      <c r="L2198" s="2">
        <v>329</v>
      </c>
      <c r="M2198" s="2">
        <v>6</v>
      </c>
      <c r="N2198" s="2">
        <v>29</v>
      </c>
      <c r="O2198" s="2">
        <v>282</v>
      </c>
      <c r="P2198" s="2">
        <v>18</v>
      </c>
      <c r="Q2198" s="2">
        <v>17</v>
      </c>
      <c r="R2198" s="2">
        <v>1800</v>
      </c>
      <c r="S2198" s="2">
        <v>3619400</v>
      </c>
      <c r="T2198" s="2">
        <v>176156800</v>
      </c>
      <c r="U2198" s="2">
        <v>195</v>
      </c>
      <c r="V2198" s="2">
        <v>985</v>
      </c>
      <c r="W2198" s="2">
        <v>133</v>
      </c>
      <c r="X2198" s="2">
        <v>1775</v>
      </c>
      <c r="Y2198" s="2">
        <v>478</v>
      </c>
      <c r="Z2198" s="2">
        <v>784</v>
      </c>
      <c r="AA2198" s="9">
        <f t="shared" si="308"/>
        <v>61154</v>
      </c>
      <c r="AB2198" s="9">
        <f t="shared" si="309"/>
        <v>9113</v>
      </c>
      <c r="AC2198" s="9">
        <f t="shared" si="310"/>
        <v>2481</v>
      </c>
      <c r="AD2198" s="9">
        <f t="shared" si="311"/>
        <v>1800</v>
      </c>
      <c r="AE2198" s="44">
        <f t="shared" si="312"/>
        <v>9.009330407598693E-5</v>
      </c>
      <c r="AF2198" s="9">
        <f t="shared" si="313"/>
        <v>657</v>
      </c>
      <c r="AG2198" s="9">
        <f t="shared" si="306"/>
        <v>1262</v>
      </c>
      <c r="AH2198" s="44">
        <f t="shared" si="314"/>
        <v>1.104611915458269E-4</v>
      </c>
      <c r="AI2198">
        <f>AA2198/'Totals and Drop Down Lists'!W$6*Inputs!E$37</f>
        <v>55475.264458842597</v>
      </c>
      <c r="AJ2198">
        <f>AB2198/'Totals and Drop Down Lists'!X$6*Inputs!F$37</f>
        <v>29985.29839646379</v>
      </c>
      <c r="AK2198">
        <f>AC2198/'Totals and Drop Down Lists'!Y$6*Inputs!G$37</f>
        <v>16355.590047849646</v>
      </c>
      <c r="AL2198">
        <f>AD2198/'Totals and Drop Down Lists'!Z$6*Inputs!H$37</f>
        <v>14431.502285989</v>
      </c>
      <c r="AM2198">
        <f>AE2198/'Totals and Drop Down Lists'!AA$6*Inputs!I$37</f>
        <v>11215.656896061621</v>
      </c>
      <c r="AN2198">
        <f>AF2198/'Totals and Drop Down Lists'!AB$6*Inputs!J$37</f>
        <v>13111.547393206496</v>
      </c>
      <c r="AO2198">
        <f>AG2198/'Totals and Drop Down Lists'!AC$6*Inputs!K$37</f>
        <v>23502.953138013625</v>
      </c>
      <c r="AP2198">
        <f>AH2198/'Totals and Drop Down Lists'!AD$6*Inputs!L$37</f>
        <v>25994.822160006017</v>
      </c>
      <c r="AQ2198">
        <f>IF(OR($D2198="51",$D2198="52",$D2198="61"),(AA2198/'Totals and Drop Down Lists'!W$4)*Inputs!E$38,0)</f>
        <v>0</v>
      </c>
      <c r="AR2198">
        <f>IF(OR($D2198="51",$D2198="52",$D2198="61"),(AB2198/'Totals and Drop Down Lists'!X$4)*Inputs!F$38,0)</f>
        <v>0</v>
      </c>
      <c r="AS2198">
        <f>IF(OR($D2198="51",$D2198="52",$D2198="61"),(AC2198/'Totals and Drop Down Lists'!Y$4)*Inputs!G$38,0)</f>
        <v>0</v>
      </c>
      <c r="AT2198">
        <f>IF(OR($D2198="51",$D2198="52",$D2198="61"),(AD2198/'Totals and Drop Down Lists'!Z$4)*Inputs!H$38,0)</f>
        <v>0</v>
      </c>
      <c r="AU2198">
        <f>IF(OR($D2198="51",$D2198="52",$D2198="61"),(AE2198/'Totals and Drop Down Lists'!AA$4)*Inputs!I$38,0)</f>
        <v>0</v>
      </c>
      <c r="AV2198">
        <f>IF(OR($D2198="51",$D2198="52",$D2198="61"),(AF2198/'Totals and Drop Down Lists'!AB$4)*Inputs!J$38,0)</f>
        <v>0</v>
      </c>
      <c r="AW2198">
        <f>IF(OR($D2198="51",$D2198="52",$D2198="61"),(AG2198/'Totals and Drop Down Lists'!AC$4)*Inputs!K$38,0)</f>
        <v>0</v>
      </c>
      <c r="AX2198">
        <f>IF(OR($D2198="51",$D2198="52",$D2198="61"),(AH2198/'Totals and Drop Down Lists'!AD$4)*Inputs!L$38,0)</f>
        <v>0</v>
      </c>
      <c r="AY2198">
        <f>IF(OR($D2198="51",$D2198="52",$D2198="61"),0,(AA2198/'Totals and Drop Down Lists'!W$5)*Inputs!E$39)</f>
        <v>0</v>
      </c>
      <c r="AZ2198">
        <f>IF(OR($D2198="51",$D2198="52",$D2198="61"),0,(AB2198/'Totals and Drop Down Lists'!X$5)*Inputs!F$39)</f>
        <v>0</v>
      </c>
      <c r="BA2198">
        <f>IF(OR($D2198="51",$D2198="52",$D2198="61"),0,(AC2198/'Totals and Drop Down Lists'!Y$5)*Inputs!G$39)</f>
        <v>0</v>
      </c>
      <c r="BB2198">
        <f>IF(OR($D2198="51",$D2198="52",$D2198="61"),0,(AD2198/'Totals and Drop Down Lists'!Z$5)*Inputs!H$39)</f>
        <v>0</v>
      </c>
      <c r="BC2198">
        <f>IF(OR($D2198="51",$D2198="52",$D2198="61"),0,(AE2198/'Totals and Drop Down Lists'!AA$5)*Inputs!I$39)</f>
        <v>0</v>
      </c>
      <c r="BD2198">
        <f>IF(OR($D2198="51",$D2198="52",$D2198="61"),0,(AF2198/'Totals and Drop Down Lists'!AB$5)*Inputs!J$39)</f>
        <v>0</v>
      </c>
      <c r="BE2198">
        <f>IF(OR($D2198="51",$D2198="52",$D2198="61"),0,(AG2198/'Totals and Drop Down Lists'!AC$5)*Inputs!K$39)</f>
        <v>0</v>
      </c>
      <c r="BF2198">
        <f>IF(OR($D2198="51",$D2198="52",$D2198="61"),0,(AH2198/'Totals and Drop Down Lists'!AD$5)*Inputs!L$39)</f>
        <v>0</v>
      </c>
      <c r="BG2198" s="10">
        <f t="shared" si="307"/>
        <v>190072.63477643279</v>
      </c>
    </row>
    <row r="2199" spans="1:59" ht="28.8">
      <c r="A2199" s="1" t="s">
        <v>7554</v>
      </c>
      <c r="B2199" s="1" t="s">
        <v>4150</v>
      </c>
      <c r="C2199" s="1" t="s">
        <v>4217</v>
      </c>
      <c r="D2199" s="1" t="s">
        <v>25</v>
      </c>
      <c r="E2199" s="1" t="s">
        <v>4218</v>
      </c>
      <c r="F2199" s="2">
        <v>11982</v>
      </c>
      <c r="G2199" s="2">
        <v>181</v>
      </c>
      <c r="H2199" s="2">
        <v>0</v>
      </c>
      <c r="I2199" s="2">
        <v>2334</v>
      </c>
      <c r="J2199" s="2">
        <v>4459</v>
      </c>
      <c r="K2199" s="2">
        <v>911</v>
      </c>
      <c r="L2199" s="2">
        <v>22</v>
      </c>
      <c r="M2199" s="2">
        <v>31</v>
      </c>
      <c r="N2199" s="2">
        <v>0</v>
      </c>
      <c r="O2199" s="2">
        <v>16</v>
      </c>
      <c r="P2199" s="2">
        <v>16</v>
      </c>
      <c r="Q2199" s="2">
        <v>0</v>
      </c>
      <c r="R2199" s="2">
        <v>492</v>
      </c>
      <c r="S2199" s="2">
        <v>589900</v>
      </c>
      <c r="T2199" s="2">
        <v>24029900</v>
      </c>
      <c r="U2199" s="2">
        <v>0</v>
      </c>
      <c r="V2199" s="2">
        <v>119</v>
      </c>
      <c r="W2199" s="2">
        <v>0</v>
      </c>
      <c r="X2199" s="2">
        <v>284</v>
      </c>
      <c r="Y2199" s="2">
        <v>30</v>
      </c>
      <c r="Z2199" s="2">
        <v>137</v>
      </c>
      <c r="AA2199" s="9">
        <f t="shared" si="308"/>
        <v>11982</v>
      </c>
      <c r="AB2199" s="9">
        <f t="shared" si="309"/>
        <v>2153</v>
      </c>
      <c r="AC2199" s="9">
        <f t="shared" si="310"/>
        <v>577</v>
      </c>
      <c r="AD2199" s="9">
        <f t="shared" si="311"/>
        <v>492</v>
      </c>
      <c r="AE2199" s="44">
        <f t="shared" si="312"/>
        <v>1.2998554743135592E-5</v>
      </c>
      <c r="AF2199" s="9">
        <f t="shared" si="313"/>
        <v>165</v>
      </c>
      <c r="AG2199" s="9">
        <f t="shared" si="306"/>
        <v>167</v>
      </c>
      <c r="AH2199" s="44">
        <f t="shared" si="314"/>
        <v>1.2695460602333768E-5</v>
      </c>
      <c r="AI2199">
        <f>AA2199/'Totals and Drop Down Lists'!W$6*Inputs!E$37</f>
        <v>10869.356358469635</v>
      </c>
      <c r="AJ2199">
        <f>AB2199/'Totals and Drop Down Lists'!X$6*Inputs!F$37</f>
        <v>7084.2036044756442</v>
      </c>
      <c r="AK2199">
        <f>AC2199/'Totals and Drop Down Lists'!Y$6*Inputs!G$37</f>
        <v>3803.7789027042509</v>
      </c>
      <c r="AL2199">
        <f>AD2199/'Totals and Drop Down Lists'!Z$6*Inputs!H$37</f>
        <v>3944.6106248369933</v>
      </c>
      <c r="AM2199">
        <f>AE2199/'Totals and Drop Down Lists'!AA$6*Inputs!I$37</f>
        <v>1618.1816355710803</v>
      </c>
      <c r="AN2199">
        <f>AF2199/'Totals and Drop Down Lists'!AB$6*Inputs!J$37</f>
        <v>3292.8543681568826</v>
      </c>
      <c r="AO2199">
        <f>AG2199/'Totals and Drop Down Lists'!AC$6*Inputs!K$37</f>
        <v>3110.1372219083</v>
      </c>
      <c r="AP2199">
        <f>AH2199/'Totals and Drop Down Lists'!AD$6*Inputs!L$37</f>
        <v>2987.6215888918396</v>
      </c>
      <c r="AQ2199">
        <f>IF(OR($D2199="51",$D2199="52",$D2199="61"),(AA2199/'Totals and Drop Down Lists'!W$4)*Inputs!E$38,0)</f>
        <v>0</v>
      </c>
      <c r="AR2199">
        <f>IF(OR($D2199="51",$D2199="52",$D2199="61"),(AB2199/'Totals and Drop Down Lists'!X$4)*Inputs!F$38,0)</f>
        <v>0</v>
      </c>
      <c r="AS2199">
        <f>IF(OR($D2199="51",$D2199="52",$D2199="61"),(AC2199/'Totals and Drop Down Lists'!Y$4)*Inputs!G$38,0)</f>
        <v>0</v>
      </c>
      <c r="AT2199">
        <f>IF(OR($D2199="51",$D2199="52",$D2199="61"),(AD2199/'Totals and Drop Down Lists'!Z$4)*Inputs!H$38,0)</f>
        <v>0</v>
      </c>
      <c r="AU2199">
        <f>IF(OR($D2199="51",$D2199="52",$D2199="61"),(AE2199/'Totals and Drop Down Lists'!AA$4)*Inputs!I$38,0)</f>
        <v>0</v>
      </c>
      <c r="AV2199">
        <f>IF(OR($D2199="51",$D2199="52",$D2199="61"),(AF2199/'Totals and Drop Down Lists'!AB$4)*Inputs!J$38,0)</f>
        <v>0</v>
      </c>
      <c r="AW2199">
        <f>IF(OR($D2199="51",$D2199="52",$D2199="61"),(AG2199/'Totals and Drop Down Lists'!AC$4)*Inputs!K$38,0)</f>
        <v>0</v>
      </c>
      <c r="AX2199">
        <f>IF(OR($D2199="51",$D2199="52",$D2199="61"),(AH2199/'Totals and Drop Down Lists'!AD$4)*Inputs!L$38,0)</f>
        <v>0</v>
      </c>
      <c r="AY2199">
        <f>IF(OR($D2199="51",$D2199="52",$D2199="61"),0,(AA2199/'Totals and Drop Down Lists'!W$5)*Inputs!E$39)</f>
        <v>0</v>
      </c>
      <c r="AZ2199">
        <f>IF(OR($D2199="51",$D2199="52",$D2199="61"),0,(AB2199/'Totals and Drop Down Lists'!X$5)*Inputs!F$39)</f>
        <v>0</v>
      </c>
      <c r="BA2199">
        <f>IF(OR($D2199="51",$D2199="52",$D2199="61"),0,(AC2199/'Totals and Drop Down Lists'!Y$5)*Inputs!G$39)</f>
        <v>0</v>
      </c>
      <c r="BB2199">
        <f>IF(OR($D2199="51",$D2199="52",$D2199="61"),0,(AD2199/'Totals and Drop Down Lists'!Z$5)*Inputs!H$39)</f>
        <v>0</v>
      </c>
      <c r="BC2199">
        <f>IF(OR($D2199="51",$D2199="52",$D2199="61"),0,(AE2199/'Totals and Drop Down Lists'!AA$5)*Inputs!I$39)</f>
        <v>0</v>
      </c>
      <c r="BD2199">
        <f>IF(OR($D2199="51",$D2199="52",$D2199="61"),0,(AF2199/'Totals and Drop Down Lists'!AB$5)*Inputs!J$39)</f>
        <v>0</v>
      </c>
      <c r="BE2199">
        <f>IF(OR($D2199="51",$D2199="52",$D2199="61"),0,(AG2199/'Totals and Drop Down Lists'!AC$5)*Inputs!K$39)</f>
        <v>0</v>
      </c>
      <c r="BF2199">
        <f>IF(OR($D2199="51",$D2199="52",$D2199="61"),0,(AH2199/'Totals and Drop Down Lists'!AD$5)*Inputs!L$39)</f>
        <v>0</v>
      </c>
      <c r="BG2199" s="10">
        <f t="shared" si="307"/>
        <v>36710.744305014625</v>
      </c>
    </row>
    <row r="2200" spans="1:59" ht="28.8">
      <c r="A2200" s="1" t="s">
        <v>7554</v>
      </c>
      <c r="B2200" s="1" t="s">
        <v>4150</v>
      </c>
      <c r="C2200" s="1" t="s">
        <v>257</v>
      </c>
      <c r="D2200" s="1" t="s">
        <v>25</v>
      </c>
      <c r="E2200" s="1" t="s">
        <v>4219</v>
      </c>
      <c r="F2200" s="2">
        <v>8762</v>
      </c>
      <c r="G2200" s="2">
        <v>117</v>
      </c>
      <c r="H2200" s="2">
        <v>12</v>
      </c>
      <c r="I2200" s="2">
        <v>1821</v>
      </c>
      <c r="J2200" s="2">
        <v>3462</v>
      </c>
      <c r="K2200" s="2">
        <v>625</v>
      </c>
      <c r="L2200" s="2">
        <v>43</v>
      </c>
      <c r="M2200" s="2">
        <v>0</v>
      </c>
      <c r="N2200" s="2">
        <v>0</v>
      </c>
      <c r="O2200" s="2">
        <v>0</v>
      </c>
      <c r="P2200" s="2">
        <v>17</v>
      </c>
      <c r="Q2200" s="2">
        <v>0</v>
      </c>
      <c r="R2200" s="2">
        <v>282</v>
      </c>
      <c r="S2200" s="4">
        <v>301400</v>
      </c>
      <c r="T2200" s="2">
        <v>25232300</v>
      </c>
      <c r="U2200" s="2">
        <v>83</v>
      </c>
      <c r="V2200" s="2">
        <v>40</v>
      </c>
      <c r="W2200" s="2">
        <v>4</v>
      </c>
      <c r="X2200" s="2">
        <v>175</v>
      </c>
      <c r="Y2200" s="2">
        <v>14</v>
      </c>
      <c r="Z2200" s="2">
        <v>85</v>
      </c>
      <c r="AA2200" s="9">
        <f t="shared" si="308"/>
        <v>8762</v>
      </c>
      <c r="AB2200" s="9">
        <f t="shared" si="309"/>
        <v>1692</v>
      </c>
      <c r="AC2200" s="9">
        <f t="shared" si="310"/>
        <v>342</v>
      </c>
      <c r="AD2200" s="9">
        <f t="shared" si="311"/>
        <v>282</v>
      </c>
      <c r="AE2200" s="44">
        <f t="shared" si="312"/>
        <v>7.8800460796227148E-6</v>
      </c>
      <c r="AF2200" s="9">
        <f t="shared" si="313"/>
        <v>131</v>
      </c>
      <c r="AG2200" s="9">
        <f t="shared" si="306"/>
        <v>99</v>
      </c>
      <c r="AH2200" s="44">
        <f t="shared" si="314"/>
        <v>6.6502693377753059E-6</v>
      </c>
      <c r="AI2200">
        <f>AA2200/'Totals and Drop Down Lists'!W$6*Inputs!E$37</f>
        <v>7948.3642474470835</v>
      </c>
      <c r="AJ2200">
        <f>AB2200/'Totals and Drop Down Lists'!X$6*Inputs!F$37</f>
        <v>5567.3351132247053</v>
      </c>
      <c r="AK2200">
        <f>AC2200/'Totals and Drop Down Lists'!Y$6*Inputs!G$37</f>
        <v>2254.5795229200239</v>
      </c>
      <c r="AL2200">
        <f>AD2200/'Totals and Drop Down Lists'!Z$6*Inputs!H$37</f>
        <v>2260.935358138277</v>
      </c>
      <c r="AM2200">
        <f>AE2200/'Totals and Drop Down Lists'!AA$6*Inputs!I$37</f>
        <v>980.9818172465076</v>
      </c>
      <c r="AN2200">
        <f>AF2200/'Totals and Drop Down Lists'!AB$6*Inputs!J$37</f>
        <v>2614.3268013851612</v>
      </c>
      <c r="AO2200">
        <f>AG2200/'Totals and Drop Down Lists'!AC$6*Inputs!K$37</f>
        <v>1843.7340417300704</v>
      </c>
      <c r="AP2200">
        <f>AH2200/'Totals and Drop Down Lists'!AD$6*Inputs!L$37</f>
        <v>1565.0072784149772</v>
      </c>
      <c r="AQ2200">
        <f>IF(OR($D2200="51",$D2200="52",$D2200="61"),(AA2200/'Totals and Drop Down Lists'!W$4)*Inputs!E$38,0)</f>
        <v>0</v>
      </c>
      <c r="AR2200">
        <f>IF(OR($D2200="51",$D2200="52",$D2200="61"),(AB2200/'Totals and Drop Down Lists'!X$4)*Inputs!F$38,0)</f>
        <v>0</v>
      </c>
      <c r="AS2200">
        <f>IF(OR($D2200="51",$D2200="52",$D2200="61"),(AC2200/'Totals and Drop Down Lists'!Y$4)*Inputs!G$38,0)</f>
        <v>0</v>
      </c>
      <c r="AT2200">
        <f>IF(OR($D2200="51",$D2200="52",$D2200="61"),(AD2200/'Totals and Drop Down Lists'!Z$4)*Inputs!H$38,0)</f>
        <v>0</v>
      </c>
      <c r="AU2200">
        <f>IF(OR($D2200="51",$D2200="52",$D2200="61"),(AE2200/'Totals and Drop Down Lists'!AA$4)*Inputs!I$38,0)</f>
        <v>0</v>
      </c>
      <c r="AV2200">
        <f>IF(OR($D2200="51",$D2200="52",$D2200="61"),(AF2200/'Totals and Drop Down Lists'!AB$4)*Inputs!J$38,0)</f>
        <v>0</v>
      </c>
      <c r="AW2200">
        <f>IF(OR($D2200="51",$D2200="52",$D2200="61"),(AG2200/'Totals and Drop Down Lists'!AC$4)*Inputs!K$38,0)</f>
        <v>0</v>
      </c>
      <c r="AX2200">
        <f>IF(OR($D2200="51",$D2200="52",$D2200="61"),(AH2200/'Totals and Drop Down Lists'!AD$4)*Inputs!L$38,0)</f>
        <v>0</v>
      </c>
      <c r="AY2200">
        <f>IF(OR($D2200="51",$D2200="52",$D2200="61"),0,(AA2200/'Totals and Drop Down Lists'!W$5)*Inputs!E$39)</f>
        <v>0</v>
      </c>
      <c r="AZ2200">
        <f>IF(OR($D2200="51",$D2200="52",$D2200="61"),0,(AB2200/'Totals and Drop Down Lists'!X$5)*Inputs!F$39)</f>
        <v>0</v>
      </c>
      <c r="BA2200">
        <f>IF(OR($D2200="51",$D2200="52",$D2200="61"),0,(AC2200/'Totals and Drop Down Lists'!Y$5)*Inputs!G$39)</f>
        <v>0</v>
      </c>
      <c r="BB2200">
        <f>IF(OR($D2200="51",$D2200="52",$D2200="61"),0,(AD2200/'Totals and Drop Down Lists'!Z$5)*Inputs!H$39)</f>
        <v>0</v>
      </c>
      <c r="BC2200">
        <f>IF(OR($D2200="51",$D2200="52",$D2200="61"),0,(AE2200/'Totals and Drop Down Lists'!AA$5)*Inputs!I$39)</f>
        <v>0</v>
      </c>
      <c r="BD2200">
        <f>IF(OR($D2200="51",$D2200="52",$D2200="61"),0,(AF2200/'Totals and Drop Down Lists'!AB$5)*Inputs!J$39)</f>
        <v>0</v>
      </c>
      <c r="BE2200">
        <f>IF(OR($D2200="51",$D2200="52",$D2200="61"),0,(AG2200/'Totals and Drop Down Lists'!AC$5)*Inputs!K$39)</f>
        <v>0</v>
      </c>
      <c r="BF2200">
        <f>IF(OR($D2200="51",$D2200="52",$D2200="61"),0,(AH2200/'Totals and Drop Down Lists'!AD$5)*Inputs!L$39)</f>
        <v>0</v>
      </c>
      <c r="BG2200" s="10">
        <f t="shared" si="307"/>
        <v>25035.264180506805</v>
      </c>
    </row>
    <row r="2201" spans="1:59" ht="28.8">
      <c r="A2201" s="1" t="s">
        <v>7554</v>
      </c>
      <c r="B2201" s="1" t="s">
        <v>4150</v>
      </c>
      <c r="C2201" s="1" t="s">
        <v>4220</v>
      </c>
      <c r="D2201" s="1" t="s">
        <v>25</v>
      </c>
      <c r="E2201" s="1" t="s">
        <v>4221</v>
      </c>
      <c r="F2201" s="2">
        <v>58188</v>
      </c>
      <c r="G2201" s="2">
        <v>331</v>
      </c>
      <c r="H2201" s="2">
        <v>23</v>
      </c>
      <c r="I2201" s="2">
        <v>8427</v>
      </c>
      <c r="J2201" s="2">
        <v>19953</v>
      </c>
      <c r="K2201" s="2">
        <v>5000</v>
      </c>
      <c r="L2201" s="2">
        <v>105</v>
      </c>
      <c r="M2201" s="2">
        <v>14</v>
      </c>
      <c r="N2201" s="2">
        <v>0</v>
      </c>
      <c r="O2201" s="2">
        <v>190</v>
      </c>
      <c r="P2201" s="2">
        <v>90</v>
      </c>
      <c r="Q2201" s="2">
        <v>116</v>
      </c>
      <c r="R2201" s="2">
        <v>1527</v>
      </c>
      <c r="S2201" s="2">
        <v>3417900</v>
      </c>
      <c r="T2201" s="2">
        <v>170461900</v>
      </c>
      <c r="U2201" s="2">
        <v>301</v>
      </c>
      <c r="V2201" s="2">
        <v>398</v>
      </c>
      <c r="W2201" s="2">
        <v>25</v>
      </c>
      <c r="X2201" s="2">
        <v>1110</v>
      </c>
      <c r="Y2201" s="2">
        <v>135</v>
      </c>
      <c r="Z2201" s="2">
        <v>699</v>
      </c>
      <c r="AA2201" s="9">
        <f t="shared" si="308"/>
        <v>58188</v>
      </c>
      <c r="AB2201" s="9">
        <f t="shared" si="309"/>
        <v>8073</v>
      </c>
      <c r="AC2201" s="9">
        <f t="shared" si="310"/>
        <v>2042</v>
      </c>
      <c r="AD2201" s="9">
        <f t="shared" si="311"/>
        <v>1527</v>
      </c>
      <c r="AE2201" s="44">
        <f t="shared" si="312"/>
        <v>8.7503936739830891E-5</v>
      </c>
      <c r="AF2201" s="9">
        <f t="shared" si="313"/>
        <v>687</v>
      </c>
      <c r="AG2201" s="9">
        <f t="shared" si="306"/>
        <v>834</v>
      </c>
      <c r="AH2201" s="44">
        <f t="shared" si="314"/>
        <v>7.7764062156627023E-5</v>
      </c>
      <c r="AI2201">
        <f>AA2201/'Totals and Drop Down Lists'!W$6*Inputs!E$37</f>
        <v>52784.686011236117</v>
      </c>
      <c r="AJ2201">
        <f>AB2201/'Totals and Drop Down Lists'!X$6*Inputs!F$37</f>
        <v>26563.295726396595</v>
      </c>
      <c r="AK2201">
        <f>AC2201/'Totals and Drop Down Lists'!Y$6*Inputs!G$37</f>
        <v>13461.553759656985</v>
      </c>
      <c r="AL2201">
        <f>AD2201/'Totals and Drop Down Lists'!Z$6*Inputs!H$37</f>
        <v>12242.724439280668</v>
      </c>
      <c r="AM2201">
        <f>AE2201/'Totals and Drop Down Lists'!AA$6*Inputs!I$37</f>
        <v>10893.308238544289</v>
      </c>
      <c r="AN2201">
        <f>AF2201/'Totals and Drop Down Lists'!AB$6*Inputs!J$37</f>
        <v>13710.248187416837</v>
      </c>
      <c r="AO2201">
        <f>AG2201/'Totals and Drop Down Lists'!AC$6*Inputs!K$37</f>
        <v>15532.06253336241</v>
      </c>
      <c r="AP2201">
        <f>AH2201/'Totals and Drop Down Lists'!AD$6*Inputs!L$37</f>
        <v>18300.209674657835</v>
      </c>
      <c r="AQ2201">
        <f>IF(OR($D2201="51",$D2201="52",$D2201="61"),(AA2201/'Totals and Drop Down Lists'!W$4)*Inputs!E$38,0)</f>
        <v>0</v>
      </c>
      <c r="AR2201">
        <f>IF(OR($D2201="51",$D2201="52",$D2201="61"),(AB2201/'Totals and Drop Down Lists'!X$4)*Inputs!F$38,0)</f>
        <v>0</v>
      </c>
      <c r="AS2201">
        <f>IF(OR($D2201="51",$D2201="52",$D2201="61"),(AC2201/'Totals and Drop Down Lists'!Y$4)*Inputs!G$38,0)</f>
        <v>0</v>
      </c>
      <c r="AT2201">
        <f>IF(OR($D2201="51",$D2201="52",$D2201="61"),(AD2201/'Totals and Drop Down Lists'!Z$4)*Inputs!H$38,0)</f>
        <v>0</v>
      </c>
      <c r="AU2201">
        <f>IF(OR($D2201="51",$D2201="52",$D2201="61"),(AE2201/'Totals and Drop Down Lists'!AA$4)*Inputs!I$38,0)</f>
        <v>0</v>
      </c>
      <c r="AV2201">
        <f>IF(OR($D2201="51",$D2201="52",$D2201="61"),(AF2201/'Totals and Drop Down Lists'!AB$4)*Inputs!J$38,0)</f>
        <v>0</v>
      </c>
      <c r="AW2201">
        <f>IF(OR($D2201="51",$D2201="52",$D2201="61"),(AG2201/'Totals and Drop Down Lists'!AC$4)*Inputs!K$38,0)</f>
        <v>0</v>
      </c>
      <c r="AX2201">
        <f>IF(OR($D2201="51",$D2201="52",$D2201="61"),(AH2201/'Totals and Drop Down Lists'!AD$4)*Inputs!L$38,0)</f>
        <v>0</v>
      </c>
      <c r="AY2201">
        <f>IF(OR($D2201="51",$D2201="52",$D2201="61"),0,(AA2201/'Totals and Drop Down Lists'!W$5)*Inputs!E$39)</f>
        <v>0</v>
      </c>
      <c r="AZ2201">
        <f>IF(OR($D2201="51",$D2201="52",$D2201="61"),0,(AB2201/'Totals and Drop Down Lists'!X$5)*Inputs!F$39)</f>
        <v>0</v>
      </c>
      <c r="BA2201">
        <f>IF(OR($D2201="51",$D2201="52",$D2201="61"),0,(AC2201/'Totals and Drop Down Lists'!Y$5)*Inputs!G$39)</f>
        <v>0</v>
      </c>
      <c r="BB2201">
        <f>IF(OR($D2201="51",$D2201="52",$D2201="61"),0,(AD2201/'Totals and Drop Down Lists'!Z$5)*Inputs!H$39)</f>
        <v>0</v>
      </c>
      <c r="BC2201">
        <f>IF(OR($D2201="51",$D2201="52",$D2201="61"),0,(AE2201/'Totals and Drop Down Lists'!AA$5)*Inputs!I$39)</f>
        <v>0</v>
      </c>
      <c r="BD2201">
        <f>IF(OR($D2201="51",$D2201="52",$D2201="61"),0,(AF2201/'Totals and Drop Down Lists'!AB$5)*Inputs!J$39)</f>
        <v>0</v>
      </c>
      <c r="BE2201">
        <f>IF(OR($D2201="51",$D2201="52",$D2201="61"),0,(AG2201/'Totals and Drop Down Lists'!AC$5)*Inputs!K$39)</f>
        <v>0</v>
      </c>
      <c r="BF2201">
        <f>IF(OR($D2201="51",$D2201="52",$D2201="61"),0,(AH2201/'Totals and Drop Down Lists'!AD$5)*Inputs!L$39)</f>
        <v>0</v>
      </c>
      <c r="BG2201" s="10">
        <f t="shared" si="307"/>
        <v>163488.08857055174</v>
      </c>
    </row>
    <row r="2202" spans="1:59" ht="28.8">
      <c r="A2202" s="1" t="s">
        <v>7554</v>
      </c>
      <c r="B2202" s="1" t="s">
        <v>4150</v>
      </c>
      <c r="C2202" s="1" t="s">
        <v>68</v>
      </c>
      <c r="D2202" s="1" t="s">
        <v>25</v>
      </c>
      <c r="E2202" s="1" t="s">
        <v>4222</v>
      </c>
      <c r="F2202" s="2">
        <v>21382</v>
      </c>
      <c r="G2202" s="2">
        <v>120</v>
      </c>
      <c r="H2202" s="2">
        <v>0</v>
      </c>
      <c r="I2202" s="2">
        <v>4489</v>
      </c>
      <c r="J2202" s="2">
        <v>7104</v>
      </c>
      <c r="K2202" s="2">
        <v>2162</v>
      </c>
      <c r="L2202" s="2">
        <v>137</v>
      </c>
      <c r="M2202" s="2">
        <v>64</v>
      </c>
      <c r="N2202" s="2">
        <v>4</v>
      </c>
      <c r="O2202" s="2">
        <v>80</v>
      </c>
      <c r="P2202" s="2">
        <v>27</v>
      </c>
      <c r="Q2202" s="2">
        <v>0</v>
      </c>
      <c r="R2202" s="2">
        <v>672</v>
      </c>
      <c r="S2202" s="2">
        <v>1088000</v>
      </c>
      <c r="T2202" s="2">
        <v>63768700</v>
      </c>
      <c r="U2202" s="2">
        <v>90</v>
      </c>
      <c r="V2202" s="2">
        <v>120</v>
      </c>
      <c r="W2202" s="2">
        <v>40</v>
      </c>
      <c r="X2202" s="2">
        <v>409</v>
      </c>
      <c r="Y2202" s="2">
        <v>54</v>
      </c>
      <c r="Z2202" s="2">
        <v>272</v>
      </c>
      <c r="AA2202" s="9">
        <f t="shared" si="308"/>
        <v>21382</v>
      </c>
      <c r="AB2202" s="9">
        <f t="shared" si="309"/>
        <v>4369</v>
      </c>
      <c r="AC2202" s="9">
        <f t="shared" si="310"/>
        <v>984</v>
      </c>
      <c r="AD2202" s="9">
        <f t="shared" si="311"/>
        <v>672</v>
      </c>
      <c r="AE2202" s="44">
        <f t="shared" si="312"/>
        <v>4.5951978222637402E-5</v>
      </c>
      <c r="AF2202" s="9">
        <f t="shared" si="313"/>
        <v>249</v>
      </c>
      <c r="AG2202" s="9">
        <f t="shared" si="306"/>
        <v>326</v>
      </c>
      <c r="AH2202" s="44">
        <f t="shared" si="314"/>
        <v>3.6916576821597638E-5</v>
      </c>
      <c r="AI2202">
        <f>AA2202/'Totals and Drop Down Lists'!W$6*Inputs!E$37</f>
        <v>19396.47618567833</v>
      </c>
      <c r="AJ2202">
        <f>AB2202/'Totals and Drop Down Lists'!X$6*Inputs!F$37</f>
        <v>14375.701601464973</v>
      </c>
      <c r="AK2202">
        <f>AC2202/'Totals and Drop Down Lists'!Y$6*Inputs!G$37</f>
        <v>6486.8603817348048</v>
      </c>
      <c r="AL2202">
        <f>AD2202/'Totals and Drop Down Lists'!Z$6*Inputs!H$37</f>
        <v>5387.7608534358933</v>
      </c>
      <c r="AM2202">
        <f>AE2202/'Totals and Drop Down Lists'!AA$6*Inputs!I$37</f>
        <v>5720.531916619585</v>
      </c>
      <c r="AN2202">
        <f>AF2202/'Totals and Drop Down Lists'!AB$6*Inputs!J$37</f>
        <v>4969.2165919458412</v>
      </c>
      <c r="AO2202">
        <f>AG2202/'Totals and Drop Down Lists'!AC$6*Inputs!K$37</f>
        <v>6071.285834383867</v>
      </c>
      <c r="AP2202">
        <f>AH2202/'Totals and Drop Down Lists'!AD$6*Inputs!L$37</f>
        <v>8687.574665854534</v>
      </c>
      <c r="AQ2202">
        <f>IF(OR($D2202="51",$D2202="52",$D2202="61"),(AA2202/'Totals and Drop Down Lists'!W$4)*Inputs!E$38,0)</f>
        <v>0</v>
      </c>
      <c r="AR2202">
        <f>IF(OR($D2202="51",$D2202="52",$D2202="61"),(AB2202/'Totals and Drop Down Lists'!X$4)*Inputs!F$38,0)</f>
        <v>0</v>
      </c>
      <c r="AS2202">
        <f>IF(OR($D2202="51",$D2202="52",$D2202="61"),(AC2202/'Totals and Drop Down Lists'!Y$4)*Inputs!G$38,0)</f>
        <v>0</v>
      </c>
      <c r="AT2202">
        <f>IF(OR($D2202="51",$D2202="52",$D2202="61"),(AD2202/'Totals and Drop Down Lists'!Z$4)*Inputs!H$38,0)</f>
        <v>0</v>
      </c>
      <c r="AU2202">
        <f>IF(OR($D2202="51",$D2202="52",$D2202="61"),(AE2202/'Totals and Drop Down Lists'!AA$4)*Inputs!I$38,0)</f>
        <v>0</v>
      </c>
      <c r="AV2202">
        <f>IF(OR($D2202="51",$D2202="52",$D2202="61"),(AF2202/'Totals and Drop Down Lists'!AB$4)*Inputs!J$38,0)</f>
        <v>0</v>
      </c>
      <c r="AW2202">
        <f>IF(OR($D2202="51",$D2202="52",$D2202="61"),(AG2202/'Totals and Drop Down Lists'!AC$4)*Inputs!K$38,0)</f>
        <v>0</v>
      </c>
      <c r="AX2202">
        <f>IF(OR($D2202="51",$D2202="52",$D2202="61"),(AH2202/'Totals and Drop Down Lists'!AD$4)*Inputs!L$38,0)</f>
        <v>0</v>
      </c>
      <c r="AY2202">
        <f>IF(OR($D2202="51",$D2202="52",$D2202="61"),0,(AA2202/'Totals and Drop Down Lists'!W$5)*Inputs!E$39)</f>
        <v>0</v>
      </c>
      <c r="AZ2202">
        <f>IF(OR($D2202="51",$D2202="52",$D2202="61"),0,(AB2202/'Totals and Drop Down Lists'!X$5)*Inputs!F$39)</f>
        <v>0</v>
      </c>
      <c r="BA2202">
        <f>IF(OR($D2202="51",$D2202="52",$D2202="61"),0,(AC2202/'Totals and Drop Down Lists'!Y$5)*Inputs!G$39)</f>
        <v>0</v>
      </c>
      <c r="BB2202">
        <f>IF(OR($D2202="51",$D2202="52",$D2202="61"),0,(AD2202/'Totals and Drop Down Lists'!Z$5)*Inputs!H$39)</f>
        <v>0</v>
      </c>
      <c r="BC2202">
        <f>IF(OR($D2202="51",$D2202="52",$D2202="61"),0,(AE2202/'Totals and Drop Down Lists'!AA$5)*Inputs!I$39)</f>
        <v>0</v>
      </c>
      <c r="BD2202">
        <f>IF(OR($D2202="51",$D2202="52",$D2202="61"),0,(AF2202/'Totals and Drop Down Lists'!AB$5)*Inputs!J$39)</f>
        <v>0</v>
      </c>
      <c r="BE2202">
        <f>IF(OR($D2202="51",$D2202="52",$D2202="61"),0,(AG2202/'Totals and Drop Down Lists'!AC$5)*Inputs!K$39)</f>
        <v>0</v>
      </c>
      <c r="BF2202">
        <f>IF(OR($D2202="51",$D2202="52",$D2202="61"),0,(AH2202/'Totals and Drop Down Lists'!AD$5)*Inputs!L$39)</f>
        <v>0</v>
      </c>
      <c r="BG2202" s="10">
        <f t="shared" si="307"/>
        <v>71095.408031117826</v>
      </c>
    </row>
    <row r="2203" spans="1:59" ht="28.8">
      <c r="A2203" s="1" t="s">
        <v>7554</v>
      </c>
      <c r="B2203" s="1" t="s">
        <v>4150</v>
      </c>
      <c r="C2203" s="1" t="s">
        <v>4223</v>
      </c>
      <c r="D2203" s="1" t="s">
        <v>25</v>
      </c>
      <c r="E2203" s="1" t="s">
        <v>4224</v>
      </c>
      <c r="F2203" s="2">
        <v>54251</v>
      </c>
      <c r="G2203" s="2">
        <v>502</v>
      </c>
      <c r="H2203" s="2">
        <v>32</v>
      </c>
      <c r="I2203" s="2">
        <v>14422</v>
      </c>
      <c r="J2203" s="2">
        <v>21550</v>
      </c>
      <c r="K2203" s="2">
        <v>8226</v>
      </c>
      <c r="L2203" s="2">
        <v>105</v>
      </c>
      <c r="M2203" s="2">
        <v>19</v>
      </c>
      <c r="N2203" s="2">
        <v>0</v>
      </c>
      <c r="O2203" s="2">
        <v>161</v>
      </c>
      <c r="P2203" s="2">
        <v>21</v>
      </c>
      <c r="Q2203" s="2">
        <v>22</v>
      </c>
      <c r="R2203" s="2">
        <v>3266</v>
      </c>
      <c r="S2203" s="2">
        <v>4818300</v>
      </c>
      <c r="T2203" s="2">
        <v>201289300</v>
      </c>
      <c r="U2203" s="2">
        <v>627</v>
      </c>
      <c r="V2203" s="2">
        <v>753</v>
      </c>
      <c r="W2203" s="2">
        <v>90</v>
      </c>
      <c r="X2203" s="2">
        <v>2324</v>
      </c>
      <c r="Y2203" s="2">
        <v>214</v>
      </c>
      <c r="Z2203" s="2">
        <v>1202</v>
      </c>
      <c r="AA2203" s="9">
        <f t="shared" si="308"/>
        <v>54251</v>
      </c>
      <c r="AB2203" s="9">
        <f t="shared" si="309"/>
        <v>13888</v>
      </c>
      <c r="AC2203" s="9">
        <f t="shared" si="310"/>
        <v>3594</v>
      </c>
      <c r="AD2203" s="9">
        <f t="shared" si="311"/>
        <v>3266</v>
      </c>
      <c r="AE2203" s="44">
        <f t="shared" si="312"/>
        <v>2.1929358214978364E-4</v>
      </c>
      <c r="AF2203" s="9">
        <f t="shared" si="313"/>
        <v>1481</v>
      </c>
      <c r="AG2203" s="9">
        <f t="shared" si="306"/>
        <v>1416</v>
      </c>
      <c r="AH2203" s="44">
        <f t="shared" si="314"/>
        <v>2.0112023617616863E-4</v>
      </c>
      <c r="AI2203">
        <f>AA2203/'Totals and Drop Down Lists'!W$6*Inputs!E$37</f>
        <v>49213.274228287119</v>
      </c>
      <c r="AJ2203">
        <f>AB2203/'Totals and Drop Down Lists'!X$6*Inputs!F$37</f>
        <v>45696.897194128076</v>
      </c>
      <c r="AK2203">
        <f>AC2203/'Totals and Drop Down Lists'!Y$6*Inputs!G$37</f>
        <v>23692.862004019196</v>
      </c>
      <c r="AL2203">
        <f>AD2203/'Totals and Drop Down Lists'!Z$6*Inputs!H$37</f>
        <v>26185.159147800041</v>
      </c>
      <c r="AM2203">
        <f>AE2203/'Totals and Drop Down Lists'!AA$6*Inputs!I$37</f>
        <v>27299.715579593518</v>
      </c>
      <c r="AN2203">
        <f>AF2203/'Totals and Drop Down Lists'!AB$6*Inputs!J$37</f>
        <v>29555.862540850565</v>
      </c>
      <c r="AO2203">
        <f>AG2203/'Totals and Drop Down Lists'!AC$6*Inputs!K$37</f>
        <v>26370.983869593732</v>
      </c>
      <c r="AP2203">
        <f>AH2203/'Totals and Drop Down Lists'!AD$6*Inputs!L$37</f>
        <v>47329.606887401198</v>
      </c>
      <c r="AQ2203">
        <f>IF(OR($D2203="51",$D2203="52",$D2203="61"),(AA2203/'Totals and Drop Down Lists'!W$4)*Inputs!E$38,0)</f>
        <v>0</v>
      </c>
      <c r="AR2203">
        <f>IF(OR($D2203="51",$D2203="52",$D2203="61"),(AB2203/'Totals and Drop Down Lists'!X$4)*Inputs!F$38,0)</f>
        <v>0</v>
      </c>
      <c r="AS2203">
        <f>IF(OR($D2203="51",$D2203="52",$D2203="61"),(AC2203/'Totals and Drop Down Lists'!Y$4)*Inputs!G$38,0)</f>
        <v>0</v>
      </c>
      <c r="AT2203">
        <f>IF(OR($D2203="51",$D2203="52",$D2203="61"),(AD2203/'Totals and Drop Down Lists'!Z$4)*Inputs!H$38,0)</f>
        <v>0</v>
      </c>
      <c r="AU2203">
        <f>IF(OR($D2203="51",$D2203="52",$D2203="61"),(AE2203/'Totals and Drop Down Lists'!AA$4)*Inputs!I$38,0)</f>
        <v>0</v>
      </c>
      <c r="AV2203">
        <f>IF(OR($D2203="51",$D2203="52",$D2203="61"),(AF2203/'Totals and Drop Down Lists'!AB$4)*Inputs!J$38,0)</f>
        <v>0</v>
      </c>
      <c r="AW2203">
        <f>IF(OR($D2203="51",$D2203="52",$D2203="61"),(AG2203/'Totals and Drop Down Lists'!AC$4)*Inputs!K$38,0)</f>
        <v>0</v>
      </c>
      <c r="AX2203">
        <f>IF(OR($D2203="51",$D2203="52",$D2203="61"),(AH2203/'Totals and Drop Down Lists'!AD$4)*Inputs!L$38,0)</f>
        <v>0</v>
      </c>
      <c r="AY2203">
        <f>IF(OR($D2203="51",$D2203="52",$D2203="61"),0,(AA2203/'Totals and Drop Down Lists'!W$5)*Inputs!E$39)</f>
        <v>0</v>
      </c>
      <c r="AZ2203">
        <f>IF(OR($D2203="51",$D2203="52",$D2203="61"),0,(AB2203/'Totals and Drop Down Lists'!X$5)*Inputs!F$39)</f>
        <v>0</v>
      </c>
      <c r="BA2203">
        <f>IF(OR($D2203="51",$D2203="52",$D2203="61"),0,(AC2203/'Totals and Drop Down Lists'!Y$5)*Inputs!G$39)</f>
        <v>0</v>
      </c>
      <c r="BB2203">
        <f>IF(OR($D2203="51",$D2203="52",$D2203="61"),0,(AD2203/'Totals and Drop Down Lists'!Z$5)*Inputs!H$39)</f>
        <v>0</v>
      </c>
      <c r="BC2203">
        <f>IF(OR($D2203="51",$D2203="52",$D2203="61"),0,(AE2203/'Totals and Drop Down Lists'!AA$5)*Inputs!I$39)</f>
        <v>0</v>
      </c>
      <c r="BD2203">
        <f>IF(OR($D2203="51",$D2203="52",$D2203="61"),0,(AF2203/'Totals and Drop Down Lists'!AB$5)*Inputs!J$39)</f>
        <v>0</v>
      </c>
      <c r="BE2203">
        <f>IF(OR($D2203="51",$D2203="52",$D2203="61"),0,(AG2203/'Totals and Drop Down Lists'!AC$5)*Inputs!K$39)</f>
        <v>0</v>
      </c>
      <c r="BF2203">
        <f>IF(OR($D2203="51",$D2203="52",$D2203="61"),0,(AH2203/'Totals and Drop Down Lists'!AD$5)*Inputs!L$39)</f>
        <v>0</v>
      </c>
      <c r="BG2203" s="10">
        <f t="shared" si="307"/>
        <v>275344.36145167344</v>
      </c>
    </row>
    <row r="2204" spans="1:59" ht="28.8">
      <c r="A2204" s="1" t="s">
        <v>7554</v>
      </c>
      <c r="B2204" s="1" t="s">
        <v>4150</v>
      </c>
      <c r="C2204" s="1" t="s">
        <v>4225</v>
      </c>
      <c r="D2204" s="1" t="s">
        <v>25</v>
      </c>
      <c r="E2204" s="1" t="s">
        <v>4226</v>
      </c>
      <c r="F2204" s="2">
        <v>118793</v>
      </c>
      <c r="G2204" s="2">
        <v>1441</v>
      </c>
      <c r="H2204" s="2">
        <v>336</v>
      </c>
      <c r="I2204" s="2">
        <v>19812</v>
      </c>
      <c r="J2204" s="2">
        <v>40677</v>
      </c>
      <c r="K2204" s="2">
        <v>12941</v>
      </c>
      <c r="L2204" s="2">
        <v>528</v>
      </c>
      <c r="M2204" s="2">
        <v>47</v>
      </c>
      <c r="N2204" s="2">
        <v>2</v>
      </c>
      <c r="O2204" s="2">
        <v>456</v>
      </c>
      <c r="P2204" s="2">
        <v>59</v>
      </c>
      <c r="Q2204" s="2">
        <v>22</v>
      </c>
      <c r="R2204" s="2">
        <v>2808</v>
      </c>
      <c r="S2204" s="2">
        <v>9404300</v>
      </c>
      <c r="T2204" s="2">
        <v>464557900</v>
      </c>
      <c r="U2204" s="2">
        <v>1563</v>
      </c>
      <c r="V2204" s="2">
        <v>808</v>
      </c>
      <c r="W2204" s="2">
        <v>200</v>
      </c>
      <c r="X2204" s="2">
        <v>2779</v>
      </c>
      <c r="Y2204" s="2">
        <v>345</v>
      </c>
      <c r="Z2204" s="2">
        <v>1638</v>
      </c>
      <c r="AA2204" s="9">
        <f t="shared" si="308"/>
        <v>118793</v>
      </c>
      <c r="AB2204" s="9">
        <f t="shared" si="309"/>
        <v>18035</v>
      </c>
      <c r="AC2204" s="9">
        <f t="shared" si="310"/>
        <v>3922</v>
      </c>
      <c r="AD2204" s="9">
        <f t="shared" si="311"/>
        <v>2808</v>
      </c>
      <c r="AE2204" s="44">
        <f t="shared" si="312"/>
        <v>2.8752958988969315E-4</v>
      </c>
      <c r="AF2204" s="9">
        <f t="shared" si="313"/>
        <v>1771</v>
      </c>
      <c r="AG2204" s="9">
        <f t="shared" si="306"/>
        <v>1983</v>
      </c>
      <c r="AH2204" s="44">
        <f t="shared" si="314"/>
        <v>2.3474303876955832E-4</v>
      </c>
      <c r="AI2204">
        <f>AA2204/'Totals and Drop Down Lists'!W$6*Inputs!E$37</f>
        <v>107761.93038655345</v>
      </c>
      <c r="AJ2204">
        <f>AB2204/'Totals and Drop Down Lists'!X$6*Inputs!F$37</f>
        <v>59342.132841021004</v>
      </c>
      <c r="AK2204">
        <f>AC2204/'Totals and Drop Down Lists'!Y$6*Inputs!G$37</f>
        <v>25855.1487979308</v>
      </c>
      <c r="AL2204">
        <f>AD2204/'Totals and Drop Down Lists'!Z$6*Inputs!H$37</f>
        <v>22513.14356614284</v>
      </c>
      <c r="AM2204">
        <f>AE2204/'Totals and Drop Down Lists'!AA$6*Inputs!I$37</f>
        <v>35794.371854185774</v>
      </c>
      <c r="AN2204">
        <f>AF2204/'Totals and Drop Down Lists'!AB$6*Inputs!J$37</f>
        <v>35343.303551550533</v>
      </c>
      <c r="AO2204">
        <f>AG2204/'Totals and Drop Down Lists'!AC$6*Inputs!K$37</f>
        <v>36930.551563138681</v>
      </c>
      <c r="AP2204">
        <f>AH2204/'Totals and Drop Down Lists'!AD$6*Inputs!L$37</f>
        <v>55242.057963701161</v>
      </c>
      <c r="AQ2204">
        <f>IF(OR($D2204="51",$D2204="52",$D2204="61"),(AA2204/'Totals and Drop Down Lists'!W$4)*Inputs!E$38,0)</f>
        <v>0</v>
      </c>
      <c r="AR2204">
        <f>IF(OR($D2204="51",$D2204="52",$D2204="61"),(AB2204/'Totals and Drop Down Lists'!X$4)*Inputs!F$38,0)</f>
        <v>0</v>
      </c>
      <c r="AS2204">
        <f>IF(OR($D2204="51",$D2204="52",$D2204="61"),(AC2204/'Totals and Drop Down Lists'!Y$4)*Inputs!G$38,0)</f>
        <v>0</v>
      </c>
      <c r="AT2204">
        <f>IF(OR($D2204="51",$D2204="52",$D2204="61"),(AD2204/'Totals and Drop Down Lists'!Z$4)*Inputs!H$38,0)</f>
        <v>0</v>
      </c>
      <c r="AU2204">
        <f>IF(OR($D2204="51",$D2204="52",$D2204="61"),(AE2204/'Totals and Drop Down Lists'!AA$4)*Inputs!I$38,0)</f>
        <v>0</v>
      </c>
      <c r="AV2204">
        <f>IF(OR($D2204="51",$D2204="52",$D2204="61"),(AF2204/'Totals and Drop Down Lists'!AB$4)*Inputs!J$38,0)</f>
        <v>0</v>
      </c>
      <c r="AW2204">
        <f>IF(OR($D2204="51",$D2204="52",$D2204="61"),(AG2204/'Totals and Drop Down Lists'!AC$4)*Inputs!K$38,0)</f>
        <v>0</v>
      </c>
      <c r="AX2204">
        <f>IF(OR($D2204="51",$D2204="52",$D2204="61"),(AH2204/'Totals and Drop Down Lists'!AD$4)*Inputs!L$38,0)</f>
        <v>0</v>
      </c>
      <c r="AY2204">
        <f>IF(OR($D2204="51",$D2204="52",$D2204="61"),0,(AA2204/'Totals and Drop Down Lists'!W$5)*Inputs!E$39)</f>
        <v>0</v>
      </c>
      <c r="AZ2204">
        <f>IF(OR($D2204="51",$D2204="52",$D2204="61"),0,(AB2204/'Totals and Drop Down Lists'!X$5)*Inputs!F$39)</f>
        <v>0</v>
      </c>
      <c r="BA2204">
        <f>IF(OR($D2204="51",$D2204="52",$D2204="61"),0,(AC2204/'Totals and Drop Down Lists'!Y$5)*Inputs!G$39)</f>
        <v>0</v>
      </c>
      <c r="BB2204">
        <f>IF(OR($D2204="51",$D2204="52",$D2204="61"),0,(AD2204/'Totals and Drop Down Lists'!Z$5)*Inputs!H$39)</f>
        <v>0</v>
      </c>
      <c r="BC2204">
        <f>IF(OR($D2204="51",$D2204="52",$D2204="61"),0,(AE2204/'Totals and Drop Down Lists'!AA$5)*Inputs!I$39)</f>
        <v>0</v>
      </c>
      <c r="BD2204">
        <f>IF(OR($D2204="51",$D2204="52",$D2204="61"),0,(AF2204/'Totals and Drop Down Lists'!AB$5)*Inputs!J$39)</f>
        <v>0</v>
      </c>
      <c r="BE2204">
        <f>IF(OR($D2204="51",$D2204="52",$D2204="61"),0,(AG2204/'Totals and Drop Down Lists'!AC$5)*Inputs!K$39)</f>
        <v>0</v>
      </c>
      <c r="BF2204">
        <f>IF(OR($D2204="51",$D2204="52",$D2204="61"),0,(AH2204/'Totals and Drop Down Lists'!AD$5)*Inputs!L$39)</f>
        <v>0</v>
      </c>
      <c r="BG2204" s="10">
        <f t="shared" si="307"/>
        <v>378782.6405242242</v>
      </c>
    </row>
    <row r="2205" spans="1:59" ht="28.8">
      <c r="A2205" s="1" t="s">
        <v>7554</v>
      </c>
      <c r="B2205" s="1" t="s">
        <v>4150</v>
      </c>
      <c r="C2205" s="1" t="s">
        <v>2425</v>
      </c>
      <c r="D2205" s="1" t="s">
        <v>25</v>
      </c>
      <c r="E2205" s="1" t="s">
        <v>4227</v>
      </c>
      <c r="F2205" s="2">
        <v>58951</v>
      </c>
      <c r="G2205" s="2">
        <v>567</v>
      </c>
      <c r="H2205" s="2">
        <v>30</v>
      </c>
      <c r="I2205" s="2">
        <v>9672</v>
      </c>
      <c r="J2205" s="2">
        <v>26608</v>
      </c>
      <c r="K2205" s="2">
        <v>6799</v>
      </c>
      <c r="L2205" s="2">
        <v>264</v>
      </c>
      <c r="M2205" s="2">
        <v>31</v>
      </c>
      <c r="N2205" s="2">
        <v>19</v>
      </c>
      <c r="O2205" s="2">
        <v>220</v>
      </c>
      <c r="P2205" s="2">
        <v>63</v>
      </c>
      <c r="Q2205" s="2">
        <v>12</v>
      </c>
      <c r="R2205" s="2">
        <v>2986</v>
      </c>
      <c r="S2205" s="2">
        <v>4104900</v>
      </c>
      <c r="T2205" s="2">
        <v>224185400</v>
      </c>
      <c r="U2205" s="2">
        <v>674</v>
      </c>
      <c r="V2205" s="2">
        <v>340</v>
      </c>
      <c r="W2205" s="2">
        <v>120</v>
      </c>
      <c r="X2205" s="2">
        <v>1195</v>
      </c>
      <c r="Y2205" s="2">
        <v>109</v>
      </c>
      <c r="Z2205" s="2">
        <v>685</v>
      </c>
      <c r="AA2205" s="9">
        <f t="shared" si="308"/>
        <v>58951</v>
      </c>
      <c r="AB2205" s="9">
        <f t="shared" si="309"/>
        <v>9075</v>
      </c>
      <c r="AC2205" s="9">
        <f t="shared" si="310"/>
        <v>3595</v>
      </c>
      <c r="AD2205" s="9">
        <f t="shared" si="311"/>
        <v>2986</v>
      </c>
      <c r="AE2205" s="44">
        <f t="shared" si="312"/>
        <v>1.2133151946639634E-4</v>
      </c>
      <c r="AF2205" s="9">
        <f t="shared" si="313"/>
        <v>735</v>
      </c>
      <c r="AG2205" s="9">
        <f t="shared" si="306"/>
        <v>794</v>
      </c>
      <c r="AH2205" s="44">
        <f t="shared" si="314"/>
        <v>7.5492602624756684E-5</v>
      </c>
      <c r="AI2205">
        <f>AA2205/'Totals and Drop Down Lists'!W$6*Inputs!E$37</f>
        <v>53476.834141891464</v>
      </c>
      <c r="AJ2205">
        <f>AB2205/'Totals and Drop Down Lists'!X$6*Inputs!F$37</f>
        <v>29860.263683519028</v>
      </c>
      <c r="AK2205">
        <f>AC2205/'Totals and Drop Down Lists'!Y$6*Inputs!G$37</f>
        <v>23699.454341805515</v>
      </c>
      <c r="AL2205">
        <f>AD2205/'Totals and Drop Down Lists'!Z$6*Inputs!H$37</f>
        <v>23940.258792201752</v>
      </c>
      <c r="AM2205">
        <f>AE2205/'Totals and Drop Down Lists'!AA$6*Inputs!I$37</f>
        <v>15104.482036369536</v>
      </c>
      <c r="AN2205">
        <f>AF2205/'Totals and Drop Down Lists'!AB$6*Inputs!J$37</f>
        <v>14668.169458153385</v>
      </c>
      <c r="AO2205">
        <f>AG2205/'Totals and Drop Down Lists'!AC$6*Inputs!K$37</f>
        <v>14787.119486198746</v>
      </c>
      <c r="AP2205">
        <f>AH2205/'Totals and Drop Down Lists'!AD$6*Inputs!L$37</f>
        <v>17765.667309612607</v>
      </c>
      <c r="AQ2205">
        <f>IF(OR($D2205="51",$D2205="52",$D2205="61"),(AA2205/'Totals and Drop Down Lists'!W$4)*Inputs!E$38,0)</f>
        <v>0</v>
      </c>
      <c r="AR2205">
        <f>IF(OR($D2205="51",$D2205="52",$D2205="61"),(AB2205/'Totals and Drop Down Lists'!X$4)*Inputs!F$38,0)</f>
        <v>0</v>
      </c>
      <c r="AS2205">
        <f>IF(OR($D2205="51",$D2205="52",$D2205="61"),(AC2205/'Totals and Drop Down Lists'!Y$4)*Inputs!G$38,0)</f>
        <v>0</v>
      </c>
      <c r="AT2205">
        <f>IF(OR($D2205="51",$D2205="52",$D2205="61"),(AD2205/'Totals and Drop Down Lists'!Z$4)*Inputs!H$38,0)</f>
        <v>0</v>
      </c>
      <c r="AU2205">
        <f>IF(OR($D2205="51",$D2205="52",$D2205="61"),(AE2205/'Totals and Drop Down Lists'!AA$4)*Inputs!I$38,0)</f>
        <v>0</v>
      </c>
      <c r="AV2205">
        <f>IF(OR($D2205="51",$D2205="52",$D2205="61"),(AF2205/'Totals and Drop Down Lists'!AB$4)*Inputs!J$38,0)</f>
        <v>0</v>
      </c>
      <c r="AW2205">
        <f>IF(OR($D2205="51",$D2205="52",$D2205="61"),(AG2205/'Totals and Drop Down Lists'!AC$4)*Inputs!K$38,0)</f>
        <v>0</v>
      </c>
      <c r="AX2205">
        <f>IF(OR($D2205="51",$D2205="52",$D2205="61"),(AH2205/'Totals and Drop Down Lists'!AD$4)*Inputs!L$38,0)</f>
        <v>0</v>
      </c>
      <c r="AY2205">
        <f>IF(OR($D2205="51",$D2205="52",$D2205="61"),0,(AA2205/'Totals and Drop Down Lists'!W$5)*Inputs!E$39)</f>
        <v>0</v>
      </c>
      <c r="AZ2205">
        <f>IF(OR($D2205="51",$D2205="52",$D2205="61"),0,(AB2205/'Totals and Drop Down Lists'!X$5)*Inputs!F$39)</f>
        <v>0</v>
      </c>
      <c r="BA2205">
        <f>IF(OR($D2205="51",$D2205="52",$D2205="61"),0,(AC2205/'Totals and Drop Down Lists'!Y$5)*Inputs!G$39)</f>
        <v>0</v>
      </c>
      <c r="BB2205">
        <f>IF(OR($D2205="51",$D2205="52",$D2205="61"),0,(AD2205/'Totals and Drop Down Lists'!Z$5)*Inputs!H$39)</f>
        <v>0</v>
      </c>
      <c r="BC2205">
        <f>IF(OR($D2205="51",$D2205="52",$D2205="61"),0,(AE2205/'Totals and Drop Down Lists'!AA$5)*Inputs!I$39)</f>
        <v>0</v>
      </c>
      <c r="BD2205">
        <f>IF(OR($D2205="51",$D2205="52",$D2205="61"),0,(AF2205/'Totals and Drop Down Lists'!AB$5)*Inputs!J$39)</f>
        <v>0</v>
      </c>
      <c r="BE2205">
        <f>IF(OR($D2205="51",$D2205="52",$D2205="61"),0,(AG2205/'Totals and Drop Down Lists'!AC$5)*Inputs!K$39)</f>
        <v>0</v>
      </c>
      <c r="BF2205">
        <f>IF(OR($D2205="51",$D2205="52",$D2205="61"),0,(AH2205/'Totals and Drop Down Lists'!AD$5)*Inputs!L$39)</f>
        <v>0</v>
      </c>
      <c r="BG2205" s="10">
        <f t="shared" si="307"/>
        <v>193302.24924975203</v>
      </c>
    </row>
    <row r="2206" spans="1:59" ht="28.8">
      <c r="A2206" s="1" t="s">
        <v>7554</v>
      </c>
      <c r="B2206" s="1" t="s">
        <v>4150</v>
      </c>
      <c r="C2206" s="1" t="s">
        <v>2427</v>
      </c>
      <c r="D2206" s="1" t="s">
        <v>25</v>
      </c>
      <c r="E2206" s="1" t="s">
        <v>4228</v>
      </c>
      <c r="F2206" s="2">
        <v>107583</v>
      </c>
      <c r="G2206" s="2">
        <v>494</v>
      </c>
      <c r="H2206" s="2">
        <v>57</v>
      </c>
      <c r="I2206" s="2">
        <v>14975</v>
      </c>
      <c r="J2206" s="2">
        <v>45246</v>
      </c>
      <c r="K2206" s="2">
        <v>11616</v>
      </c>
      <c r="L2206" s="2">
        <v>391</v>
      </c>
      <c r="M2206" s="2">
        <v>64</v>
      </c>
      <c r="N2206" s="2">
        <v>16</v>
      </c>
      <c r="O2206" s="2">
        <v>348</v>
      </c>
      <c r="P2206" s="2">
        <v>36</v>
      </c>
      <c r="Q2206" s="2">
        <v>38</v>
      </c>
      <c r="R2206" s="2">
        <v>2616</v>
      </c>
      <c r="S2206" s="2">
        <v>8605400</v>
      </c>
      <c r="T2206" s="2">
        <v>403999800</v>
      </c>
      <c r="U2206" s="2">
        <v>845</v>
      </c>
      <c r="V2206" s="2">
        <v>605</v>
      </c>
      <c r="W2206" s="2">
        <v>110</v>
      </c>
      <c r="X2206" s="2">
        <v>2039</v>
      </c>
      <c r="Y2206" s="2">
        <v>270</v>
      </c>
      <c r="Z2206" s="2">
        <v>1289</v>
      </c>
      <c r="AA2206" s="9">
        <f t="shared" si="308"/>
        <v>107583</v>
      </c>
      <c r="AB2206" s="9">
        <f t="shared" si="309"/>
        <v>14424</v>
      </c>
      <c r="AC2206" s="9">
        <f t="shared" si="310"/>
        <v>3509</v>
      </c>
      <c r="AD2206" s="9">
        <f t="shared" si="311"/>
        <v>2616</v>
      </c>
      <c r="AE2206" s="44">
        <f t="shared" si="312"/>
        <v>2.0827099962163615E-4</v>
      </c>
      <c r="AF2206" s="9">
        <f t="shared" si="313"/>
        <v>1324</v>
      </c>
      <c r="AG2206" s="9">
        <f t="shared" si="306"/>
        <v>1559</v>
      </c>
      <c r="AH2206" s="44">
        <f t="shared" si="314"/>
        <v>1.4892705917202598E-4</v>
      </c>
      <c r="AI2206">
        <f>AA2206/'Totals and Drop Down Lists'!W$6*Inputs!E$37</f>
        <v>97592.886422403506</v>
      </c>
      <c r="AJ2206">
        <f>AB2206/'Totals and Drop Down Lists'!X$6*Inputs!F$37</f>
        <v>47460.544724085776</v>
      </c>
      <c r="AK2206">
        <f>AC2206/'Totals and Drop Down Lists'!Y$6*Inputs!G$37</f>
        <v>23132.51329218235</v>
      </c>
      <c r="AL2206">
        <f>AD2206/'Totals and Drop Down Lists'!Z$6*Inputs!H$37</f>
        <v>20973.783322304011</v>
      </c>
      <c r="AM2206">
        <f>AE2206/'Totals and Drop Down Lists'!AA$6*Inputs!I$37</f>
        <v>25927.521441392561</v>
      </c>
      <c r="AN2206">
        <f>AF2206/'Totals and Drop Down Lists'!AB$6*Inputs!J$37</f>
        <v>26422.661717816438</v>
      </c>
      <c r="AO2206">
        <f>AG2206/'Totals and Drop Down Lists'!AC$6*Inputs!K$37</f>
        <v>29034.155263203837</v>
      </c>
      <c r="AP2206">
        <f>AH2206/'Totals and Drop Down Lists'!AD$6*Inputs!L$37</f>
        <v>35046.991289999016</v>
      </c>
      <c r="AQ2206">
        <f>IF(OR($D2206="51",$D2206="52",$D2206="61"),(AA2206/'Totals and Drop Down Lists'!W$4)*Inputs!E$38,0)</f>
        <v>0</v>
      </c>
      <c r="AR2206">
        <f>IF(OR($D2206="51",$D2206="52",$D2206="61"),(AB2206/'Totals and Drop Down Lists'!X$4)*Inputs!F$38,0)</f>
        <v>0</v>
      </c>
      <c r="AS2206">
        <f>IF(OR($D2206="51",$D2206="52",$D2206="61"),(AC2206/'Totals and Drop Down Lists'!Y$4)*Inputs!G$38,0)</f>
        <v>0</v>
      </c>
      <c r="AT2206">
        <f>IF(OR($D2206="51",$D2206="52",$D2206="61"),(AD2206/'Totals and Drop Down Lists'!Z$4)*Inputs!H$38,0)</f>
        <v>0</v>
      </c>
      <c r="AU2206">
        <f>IF(OR($D2206="51",$D2206="52",$D2206="61"),(AE2206/'Totals and Drop Down Lists'!AA$4)*Inputs!I$38,0)</f>
        <v>0</v>
      </c>
      <c r="AV2206">
        <f>IF(OR($D2206="51",$D2206="52",$D2206="61"),(AF2206/'Totals and Drop Down Lists'!AB$4)*Inputs!J$38,0)</f>
        <v>0</v>
      </c>
      <c r="AW2206">
        <f>IF(OR($D2206="51",$D2206="52",$D2206="61"),(AG2206/'Totals and Drop Down Lists'!AC$4)*Inputs!K$38,0)</f>
        <v>0</v>
      </c>
      <c r="AX2206">
        <f>IF(OR($D2206="51",$D2206="52",$D2206="61"),(AH2206/'Totals and Drop Down Lists'!AD$4)*Inputs!L$38,0)</f>
        <v>0</v>
      </c>
      <c r="AY2206">
        <f>IF(OR($D2206="51",$D2206="52",$D2206="61"),0,(AA2206/'Totals and Drop Down Lists'!W$5)*Inputs!E$39)</f>
        <v>0</v>
      </c>
      <c r="AZ2206">
        <f>IF(OR($D2206="51",$D2206="52",$D2206="61"),0,(AB2206/'Totals and Drop Down Lists'!X$5)*Inputs!F$39)</f>
        <v>0</v>
      </c>
      <c r="BA2206">
        <f>IF(OR($D2206="51",$D2206="52",$D2206="61"),0,(AC2206/'Totals and Drop Down Lists'!Y$5)*Inputs!G$39)</f>
        <v>0</v>
      </c>
      <c r="BB2206">
        <f>IF(OR($D2206="51",$D2206="52",$D2206="61"),0,(AD2206/'Totals and Drop Down Lists'!Z$5)*Inputs!H$39)</f>
        <v>0</v>
      </c>
      <c r="BC2206">
        <f>IF(OR($D2206="51",$D2206="52",$D2206="61"),0,(AE2206/'Totals and Drop Down Lists'!AA$5)*Inputs!I$39)</f>
        <v>0</v>
      </c>
      <c r="BD2206">
        <f>IF(OR($D2206="51",$D2206="52",$D2206="61"),0,(AF2206/'Totals and Drop Down Lists'!AB$5)*Inputs!J$39)</f>
        <v>0</v>
      </c>
      <c r="BE2206">
        <f>IF(OR($D2206="51",$D2206="52",$D2206="61"),0,(AG2206/'Totals and Drop Down Lists'!AC$5)*Inputs!K$39)</f>
        <v>0</v>
      </c>
      <c r="BF2206">
        <f>IF(OR($D2206="51",$D2206="52",$D2206="61"),0,(AH2206/'Totals and Drop Down Lists'!AD$5)*Inputs!L$39)</f>
        <v>0</v>
      </c>
      <c r="BG2206" s="10">
        <f t="shared" si="307"/>
        <v>305591.05747338745</v>
      </c>
    </row>
    <row r="2207" spans="1:59" ht="28.8">
      <c r="A2207" s="1" t="s">
        <v>7554</v>
      </c>
      <c r="B2207" s="1" t="s">
        <v>4150</v>
      </c>
      <c r="C2207" s="1" t="s">
        <v>4229</v>
      </c>
      <c r="D2207" s="1" t="s">
        <v>25</v>
      </c>
      <c r="E2207" s="1" t="s">
        <v>4230</v>
      </c>
      <c r="F2207" s="2">
        <v>24516</v>
      </c>
      <c r="G2207" s="2">
        <v>438</v>
      </c>
      <c r="H2207" s="2">
        <v>0</v>
      </c>
      <c r="I2207" s="2">
        <v>5671</v>
      </c>
      <c r="J2207" s="2">
        <v>8624</v>
      </c>
      <c r="K2207" s="2">
        <v>3185</v>
      </c>
      <c r="L2207" s="2">
        <v>46</v>
      </c>
      <c r="M2207" s="2">
        <v>8</v>
      </c>
      <c r="N2207" s="2">
        <v>1</v>
      </c>
      <c r="O2207" s="2">
        <v>95</v>
      </c>
      <c r="P2207" s="2">
        <v>26</v>
      </c>
      <c r="Q2207" s="2">
        <v>21</v>
      </c>
      <c r="R2207" s="2">
        <v>1160</v>
      </c>
      <c r="S2207" s="2">
        <v>1768200</v>
      </c>
      <c r="T2207" s="2">
        <v>105831300</v>
      </c>
      <c r="U2207" s="2">
        <v>239</v>
      </c>
      <c r="V2207" s="2">
        <v>383</v>
      </c>
      <c r="W2207" s="2">
        <v>43</v>
      </c>
      <c r="X2207" s="2">
        <v>1123</v>
      </c>
      <c r="Y2207" s="2">
        <v>89</v>
      </c>
      <c r="Z2207" s="2">
        <v>604</v>
      </c>
      <c r="AA2207" s="9">
        <f t="shared" si="308"/>
        <v>24516</v>
      </c>
      <c r="AB2207" s="9">
        <f t="shared" si="309"/>
        <v>5233</v>
      </c>
      <c r="AC2207" s="9">
        <f t="shared" si="310"/>
        <v>1357</v>
      </c>
      <c r="AD2207" s="9">
        <f t="shared" si="311"/>
        <v>1160</v>
      </c>
      <c r="AE2207" s="44">
        <f t="shared" si="312"/>
        <v>8.214968669400052E-5</v>
      </c>
      <c r="AF2207" s="9">
        <f t="shared" si="313"/>
        <v>697</v>
      </c>
      <c r="AG2207" s="9">
        <f t="shared" si="306"/>
        <v>693</v>
      </c>
      <c r="AH2207" s="44">
        <f t="shared" si="314"/>
        <v>9.5232461486882182E-5</v>
      </c>
      <c r="AI2207">
        <f>AA2207/'Totals and Drop Down Lists'!W$6*Inputs!E$37</f>
        <v>22239.454221685995</v>
      </c>
      <c r="AJ2207">
        <f>AB2207/'Totals and Drop Down Lists'!X$6*Inputs!F$37</f>
        <v>17218.596127366949</v>
      </c>
      <c r="AK2207">
        <f>AC2207/'Totals and Drop Down Lists'!Y$6*Inputs!G$37</f>
        <v>8945.8023760306205</v>
      </c>
      <c r="AL2207">
        <f>AD2207/'Totals and Drop Down Lists'!Z$6*Inputs!H$37</f>
        <v>9300.3014731929106</v>
      </c>
      <c r="AM2207">
        <f>AE2207/'Totals and Drop Down Lists'!AA$6*Inputs!I$37</f>
        <v>10226.761128682419</v>
      </c>
      <c r="AN2207">
        <f>AF2207/'Totals and Drop Down Lists'!AB$6*Inputs!J$37</f>
        <v>13909.815118820285</v>
      </c>
      <c r="AO2207">
        <f>AG2207/'Totals and Drop Down Lists'!AC$6*Inputs!K$37</f>
        <v>12906.138292110491</v>
      </c>
      <c r="AP2207">
        <f>AH2207/'Totals and Drop Down Lists'!AD$6*Inputs!L$37</f>
        <v>22411.046500291424</v>
      </c>
      <c r="AQ2207">
        <f>IF(OR($D2207="51",$D2207="52",$D2207="61"),(AA2207/'Totals and Drop Down Lists'!W$4)*Inputs!E$38,0)</f>
        <v>0</v>
      </c>
      <c r="AR2207">
        <f>IF(OR($D2207="51",$D2207="52",$D2207="61"),(AB2207/'Totals and Drop Down Lists'!X$4)*Inputs!F$38,0)</f>
        <v>0</v>
      </c>
      <c r="AS2207">
        <f>IF(OR($D2207="51",$D2207="52",$D2207="61"),(AC2207/'Totals and Drop Down Lists'!Y$4)*Inputs!G$38,0)</f>
        <v>0</v>
      </c>
      <c r="AT2207">
        <f>IF(OR($D2207="51",$D2207="52",$D2207="61"),(AD2207/'Totals and Drop Down Lists'!Z$4)*Inputs!H$38,0)</f>
        <v>0</v>
      </c>
      <c r="AU2207">
        <f>IF(OR($D2207="51",$D2207="52",$D2207="61"),(AE2207/'Totals and Drop Down Lists'!AA$4)*Inputs!I$38,0)</f>
        <v>0</v>
      </c>
      <c r="AV2207">
        <f>IF(OR($D2207="51",$D2207="52",$D2207="61"),(AF2207/'Totals and Drop Down Lists'!AB$4)*Inputs!J$38,0)</f>
        <v>0</v>
      </c>
      <c r="AW2207">
        <f>IF(OR($D2207="51",$D2207="52",$D2207="61"),(AG2207/'Totals and Drop Down Lists'!AC$4)*Inputs!K$38,0)</f>
        <v>0</v>
      </c>
      <c r="AX2207">
        <f>IF(OR($D2207="51",$D2207="52",$D2207="61"),(AH2207/'Totals and Drop Down Lists'!AD$4)*Inputs!L$38,0)</f>
        <v>0</v>
      </c>
      <c r="AY2207">
        <f>IF(OR($D2207="51",$D2207="52",$D2207="61"),0,(AA2207/'Totals and Drop Down Lists'!W$5)*Inputs!E$39)</f>
        <v>0</v>
      </c>
      <c r="AZ2207">
        <f>IF(OR($D2207="51",$D2207="52",$D2207="61"),0,(AB2207/'Totals and Drop Down Lists'!X$5)*Inputs!F$39)</f>
        <v>0</v>
      </c>
      <c r="BA2207">
        <f>IF(OR($D2207="51",$D2207="52",$D2207="61"),0,(AC2207/'Totals and Drop Down Lists'!Y$5)*Inputs!G$39)</f>
        <v>0</v>
      </c>
      <c r="BB2207">
        <f>IF(OR($D2207="51",$D2207="52",$D2207="61"),0,(AD2207/'Totals and Drop Down Lists'!Z$5)*Inputs!H$39)</f>
        <v>0</v>
      </c>
      <c r="BC2207">
        <f>IF(OR($D2207="51",$D2207="52",$D2207="61"),0,(AE2207/'Totals and Drop Down Lists'!AA$5)*Inputs!I$39)</f>
        <v>0</v>
      </c>
      <c r="BD2207">
        <f>IF(OR($D2207="51",$D2207="52",$D2207="61"),0,(AF2207/'Totals and Drop Down Lists'!AB$5)*Inputs!J$39)</f>
        <v>0</v>
      </c>
      <c r="BE2207">
        <f>IF(OR($D2207="51",$D2207="52",$D2207="61"),0,(AG2207/'Totals and Drop Down Lists'!AC$5)*Inputs!K$39)</f>
        <v>0</v>
      </c>
      <c r="BF2207">
        <f>IF(OR($D2207="51",$D2207="52",$D2207="61"),0,(AH2207/'Totals and Drop Down Lists'!AD$5)*Inputs!L$39)</f>
        <v>0</v>
      </c>
      <c r="BG2207" s="10">
        <f t="shared" si="307"/>
        <v>117157.91523818111</v>
      </c>
    </row>
    <row r="2208" spans="1:59" ht="28.8">
      <c r="A2208" s="1" t="s">
        <v>7554</v>
      </c>
      <c r="B2208" s="1" t="s">
        <v>4150</v>
      </c>
      <c r="C2208" s="1" t="s">
        <v>4231</v>
      </c>
      <c r="D2208" s="1" t="s">
        <v>25</v>
      </c>
      <c r="E2208" s="1" t="s">
        <v>4232</v>
      </c>
      <c r="F2208" s="2">
        <v>48842</v>
      </c>
      <c r="G2208" s="2">
        <v>376</v>
      </c>
      <c r="H2208" s="2">
        <v>0</v>
      </c>
      <c r="I2208" s="2">
        <v>10899</v>
      </c>
      <c r="J2208" s="2">
        <v>16161</v>
      </c>
      <c r="K2208" s="2">
        <v>5193</v>
      </c>
      <c r="L2208" s="2">
        <v>245</v>
      </c>
      <c r="M2208" s="2">
        <v>65</v>
      </c>
      <c r="N2208" s="2">
        <v>42</v>
      </c>
      <c r="O2208" s="2">
        <v>238</v>
      </c>
      <c r="P2208" s="2">
        <v>74</v>
      </c>
      <c r="Q2208" s="2">
        <v>0</v>
      </c>
      <c r="R2208" s="2">
        <v>662</v>
      </c>
      <c r="S2208" s="2">
        <v>3815800</v>
      </c>
      <c r="T2208" s="2">
        <v>206723700</v>
      </c>
      <c r="U2208" s="2">
        <v>523</v>
      </c>
      <c r="V2208" s="2">
        <v>335</v>
      </c>
      <c r="W2208" s="2">
        <v>85</v>
      </c>
      <c r="X2208" s="2">
        <v>1180</v>
      </c>
      <c r="Y2208" s="2">
        <v>85</v>
      </c>
      <c r="Z2208" s="2">
        <v>809</v>
      </c>
      <c r="AA2208" s="9">
        <f t="shared" si="308"/>
        <v>48842</v>
      </c>
      <c r="AB2208" s="9">
        <f t="shared" si="309"/>
        <v>10523</v>
      </c>
      <c r="AC2208" s="9">
        <f t="shared" si="310"/>
        <v>1326</v>
      </c>
      <c r="AD2208" s="9">
        <f t="shared" si="311"/>
        <v>662</v>
      </c>
      <c r="AE2208" s="44">
        <f t="shared" si="312"/>
        <v>1.1653709847086151E-4</v>
      </c>
      <c r="AF2208" s="9">
        <f t="shared" si="313"/>
        <v>760</v>
      </c>
      <c r="AG2208" s="9">
        <f t="shared" si="306"/>
        <v>894</v>
      </c>
      <c r="AH2208" s="44">
        <f t="shared" si="314"/>
        <v>1.0689039880917025E-4</v>
      </c>
      <c r="AI2208">
        <f>AA2208/'Totals and Drop Down Lists'!W$6*Inputs!E$37</f>
        <v>44306.551766013516</v>
      </c>
      <c r="AJ2208">
        <f>AB2208/'Totals and Drop Down Lists'!X$6*Inputs!F$37</f>
        <v>34624.744324151048</v>
      </c>
      <c r="AK2208">
        <f>AC2208/'Totals and Drop Down Lists'!Y$6*Inputs!G$37</f>
        <v>8741.4399046548297</v>
      </c>
      <c r="AL2208">
        <f>AD2208/'Totals and Drop Down Lists'!Z$6*Inputs!H$37</f>
        <v>5307.5858407359547</v>
      </c>
      <c r="AM2208">
        <f>AE2208/'Totals and Drop Down Lists'!AA$6*Inputs!I$37</f>
        <v>14507.627681290722</v>
      </c>
      <c r="AN2208">
        <f>AF2208/'Totals and Drop Down Lists'!AB$6*Inputs!J$37</f>
        <v>15167.086786662003</v>
      </c>
      <c r="AO2208">
        <f>AG2208/'Totals and Drop Down Lists'!AC$6*Inputs!K$37</f>
        <v>16649.477104107908</v>
      </c>
      <c r="AP2208">
        <f>AH2208/'Totals and Drop Down Lists'!AD$6*Inputs!L$37</f>
        <v>25154.507830053113</v>
      </c>
      <c r="AQ2208">
        <f>IF(OR($D2208="51",$D2208="52",$D2208="61"),(AA2208/'Totals and Drop Down Lists'!W$4)*Inputs!E$38,0)</f>
        <v>0</v>
      </c>
      <c r="AR2208">
        <f>IF(OR($D2208="51",$D2208="52",$D2208="61"),(AB2208/'Totals and Drop Down Lists'!X$4)*Inputs!F$38,0)</f>
        <v>0</v>
      </c>
      <c r="AS2208">
        <f>IF(OR($D2208="51",$D2208="52",$D2208="61"),(AC2208/'Totals and Drop Down Lists'!Y$4)*Inputs!G$38,0)</f>
        <v>0</v>
      </c>
      <c r="AT2208">
        <f>IF(OR($D2208="51",$D2208="52",$D2208="61"),(AD2208/'Totals and Drop Down Lists'!Z$4)*Inputs!H$38,0)</f>
        <v>0</v>
      </c>
      <c r="AU2208">
        <f>IF(OR($D2208="51",$D2208="52",$D2208="61"),(AE2208/'Totals and Drop Down Lists'!AA$4)*Inputs!I$38,0)</f>
        <v>0</v>
      </c>
      <c r="AV2208">
        <f>IF(OR($D2208="51",$D2208="52",$D2208="61"),(AF2208/'Totals and Drop Down Lists'!AB$4)*Inputs!J$38,0)</f>
        <v>0</v>
      </c>
      <c r="AW2208">
        <f>IF(OR($D2208="51",$D2208="52",$D2208="61"),(AG2208/'Totals and Drop Down Lists'!AC$4)*Inputs!K$38,0)</f>
        <v>0</v>
      </c>
      <c r="AX2208">
        <f>IF(OR($D2208="51",$D2208="52",$D2208="61"),(AH2208/'Totals and Drop Down Lists'!AD$4)*Inputs!L$38,0)</f>
        <v>0</v>
      </c>
      <c r="AY2208">
        <f>IF(OR($D2208="51",$D2208="52",$D2208="61"),0,(AA2208/'Totals and Drop Down Lists'!W$5)*Inputs!E$39)</f>
        <v>0</v>
      </c>
      <c r="AZ2208">
        <f>IF(OR($D2208="51",$D2208="52",$D2208="61"),0,(AB2208/'Totals and Drop Down Lists'!X$5)*Inputs!F$39)</f>
        <v>0</v>
      </c>
      <c r="BA2208">
        <f>IF(OR($D2208="51",$D2208="52",$D2208="61"),0,(AC2208/'Totals and Drop Down Lists'!Y$5)*Inputs!G$39)</f>
        <v>0</v>
      </c>
      <c r="BB2208">
        <f>IF(OR($D2208="51",$D2208="52",$D2208="61"),0,(AD2208/'Totals and Drop Down Lists'!Z$5)*Inputs!H$39)</f>
        <v>0</v>
      </c>
      <c r="BC2208">
        <f>IF(OR($D2208="51",$D2208="52",$D2208="61"),0,(AE2208/'Totals and Drop Down Lists'!AA$5)*Inputs!I$39)</f>
        <v>0</v>
      </c>
      <c r="BD2208">
        <f>IF(OR($D2208="51",$D2208="52",$D2208="61"),0,(AF2208/'Totals and Drop Down Lists'!AB$5)*Inputs!J$39)</f>
        <v>0</v>
      </c>
      <c r="BE2208">
        <f>IF(OR($D2208="51",$D2208="52",$D2208="61"),0,(AG2208/'Totals and Drop Down Lists'!AC$5)*Inputs!K$39)</f>
        <v>0</v>
      </c>
      <c r="BF2208">
        <f>IF(OR($D2208="51",$D2208="52",$D2208="61"),0,(AH2208/'Totals and Drop Down Lists'!AD$5)*Inputs!L$39)</f>
        <v>0</v>
      </c>
      <c r="BG2208" s="10">
        <f t="shared" si="307"/>
        <v>164459.02123766908</v>
      </c>
    </row>
    <row r="2209" spans="1:59" ht="28.8">
      <c r="A2209" s="1" t="s">
        <v>7554</v>
      </c>
      <c r="B2209" s="1" t="s">
        <v>4150</v>
      </c>
      <c r="C2209" s="1" t="s">
        <v>4233</v>
      </c>
      <c r="D2209" s="1" t="s">
        <v>25</v>
      </c>
      <c r="E2209" s="1" t="s">
        <v>4234</v>
      </c>
      <c r="F2209" s="2">
        <v>5771</v>
      </c>
      <c r="G2209" s="2">
        <v>117</v>
      </c>
      <c r="H2209" s="2">
        <v>0</v>
      </c>
      <c r="I2209" s="2">
        <v>1299</v>
      </c>
      <c r="J2209" s="2">
        <v>2148</v>
      </c>
      <c r="K2209" s="2">
        <v>481</v>
      </c>
      <c r="L2209" s="2">
        <v>0</v>
      </c>
      <c r="M2209" s="2">
        <v>0</v>
      </c>
      <c r="N2209" s="2">
        <v>0</v>
      </c>
      <c r="O2209" s="2">
        <v>18</v>
      </c>
      <c r="P2209" s="2">
        <v>0</v>
      </c>
      <c r="Q2209" s="2">
        <v>0</v>
      </c>
      <c r="R2209" s="2">
        <v>559</v>
      </c>
      <c r="S2209" s="2">
        <v>215600</v>
      </c>
      <c r="T2209" s="2">
        <v>9535000</v>
      </c>
      <c r="U2209" s="2">
        <v>15</v>
      </c>
      <c r="V2209" s="2">
        <v>20</v>
      </c>
      <c r="W2209" s="2">
        <v>0</v>
      </c>
      <c r="X2209" s="2">
        <v>155</v>
      </c>
      <c r="Y2209" s="2">
        <v>0</v>
      </c>
      <c r="Z2209" s="2">
        <v>115</v>
      </c>
      <c r="AA2209" s="9">
        <f t="shared" si="308"/>
        <v>5771</v>
      </c>
      <c r="AB2209" s="9">
        <f t="shared" si="309"/>
        <v>1182</v>
      </c>
      <c r="AC2209" s="9">
        <f t="shared" si="310"/>
        <v>577</v>
      </c>
      <c r="AD2209" s="9">
        <f t="shared" si="311"/>
        <v>559</v>
      </c>
      <c r="AE2209" s="44">
        <f t="shared" si="312"/>
        <v>7.5223175277616627E-6</v>
      </c>
      <c r="AF2209" s="9">
        <f t="shared" si="313"/>
        <v>135</v>
      </c>
      <c r="AG2209" s="9">
        <f t="shared" si="306"/>
        <v>115</v>
      </c>
      <c r="AH2209" s="44">
        <f t="shared" si="314"/>
        <v>9.5820785345200236E-6</v>
      </c>
      <c r="AI2209">
        <f>AA2209/'Totals and Drop Down Lists'!W$6*Inputs!E$37</f>
        <v>5235.107289661848</v>
      </c>
      <c r="AJ2209">
        <f>AB2209/'Totals and Drop Down Lists'!X$6*Inputs!F$37</f>
        <v>3889.2376500186765</v>
      </c>
      <c r="AK2209">
        <f>AC2209/'Totals and Drop Down Lists'!Y$6*Inputs!G$37</f>
        <v>3803.7789027042509</v>
      </c>
      <c r="AL2209">
        <f>AD2209/'Totals and Drop Down Lists'!Z$6*Inputs!H$37</f>
        <v>4481.7832099265843</v>
      </c>
      <c r="AM2209">
        <f>AE2209/'Totals and Drop Down Lists'!AA$6*Inputs!I$37</f>
        <v>936.44842222067314</v>
      </c>
      <c r="AN2209">
        <f>AF2209/'Totals and Drop Down Lists'!AB$6*Inputs!J$37</f>
        <v>2694.1535739465403</v>
      </c>
      <c r="AO2209">
        <f>AG2209/'Totals and Drop Down Lists'!AC$6*Inputs!K$37</f>
        <v>2141.7112605955363</v>
      </c>
      <c r="AP2209">
        <f>AH2209/'Totals and Drop Down Lists'!AD$6*Inputs!L$37</f>
        <v>2254.9496700361206</v>
      </c>
      <c r="AQ2209">
        <f>IF(OR($D2209="51",$D2209="52",$D2209="61"),(AA2209/'Totals and Drop Down Lists'!W$4)*Inputs!E$38,0)</f>
        <v>0</v>
      </c>
      <c r="AR2209">
        <f>IF(OR($D2209="51",$D2209="52",$D2209="61"),(AB2209/'Totals and Drop Down Lists'!X$4)*Inputs!F$38,0)</f>
        <v>0</v>
      </c>
      <c r="AS2209">
        <f>IF(OR($D2209="51",$D2209="52",$D2209="61"),(AC2209/'Totals and Drop Down Lists'!Y$4)*Inputs!G$38,0)</f>
        <v>0</v>
      </c>
      <c r="AT2209">
        <f>IF(OR($D2209="51",$D2209="52",$D2209="61"),(AD2209/'Totals and Drop Down Lists'!Z$4)*Inputs!H$38,0)</f>
        <v>0</v>
      </c>
      <c r="AU2209">
        <f>IF(OR($D2209="51",$D2209="52",$D2209="61"),(AE2209/'Totals and Drop Down Lists'!AA$4)*Inputs!I$38,0)</f>
        <v>0</v>
      </c>
      <c r="AV2209">
        <f>IF(OR($D2209="51",$D2209="52",$D2209="61"),(AF2209/'Totals and Drop Down Lists'!AB$4)*Inputs!J$38,0)</f>
        <v>0</v>
      </c>
      <c r="AW2209">
        <f>IF(OR($D2209="51",$D2209="52",$D2209="61"),(AG2209/'Totals and Drop Down Lists'!AC$4)*Inputs!K$38,0)</f>
        <v>0</v>
      </c>
      <c r="AX2209">
        <f>IF(OR($D2209="51",$D2209="52",$D2209="61"),(AH2209/'Totals and Drop Down Lists'!AD$4)*Inputs!L$38,0)</f>
        <v>0</v>
      </c>
      <c r="AY2209">
        <f>IF(OR($D2209="51",$D2209="52",$D2209="61"),0,(AA2209/'Totals and Drop Down Lists'!W$5)*Inputs!E$39)</f>
        <v>0</v>
      </c>
      <c r="AZ2209">
        <f>IF(OR($D2209="51",$D2209="52",$D2209="61"),0,(AB2209/'Totals and Drop Down Lists'!X$5)*Inputs!F$39)</f>
        <v>0</v>
      </c>
      <c r="BA2209">
        <f>IF(OR($D2209="51",$D2209="52",$D2209="61"),0,(AC2209/'Totals and Drop Down Lists'!Y$5)*Inputs!G$39)</f>
        <v>0</v>
      </c>
      <c r="BB2209">
        <f>IF(OR($D2209="51",$D2209="52",$D2209="61"),0,(AD2209/'Totals and Drop Down Lists'!Z$5)*Inputs!H$39)</f>
        <v>0</v>
      </c>
      <c r="BC2209">
        <f>IF(OR($D2209="51",$D2209="52",$D2209="61"),0,(AE2209/'Totals and Drop Down Lists'!AA$5)*Inputs!I$39)</f>
        <v>0</v>
      </c>
      <c r="BD2209">
        <f>IF(OR($D2209="51",$D2209="52",$D2209="61"),0,(AF2209/'Totals and Drop Down Lists'!AB$5)*Inputs!J$39)</f>
        <v>0</v>
      </c>
      <c r="BE2209">
        <f>IF(OR($D2209="51",$D2209="52",$D2209="61"),0,(AG2209/'Totals and Drop Down Lists'!AC$5)*Inputs!K$39)</f>
        <v>0</v>
      </c>
      <c r="BF2209">
        <f>IF(OR($D2209="51",$D2209="52",$D2209="61"),0,(AH2209/'Totals and Drop Down Lists'!AD$5)*Inputs!L$39)</f>
        <v>0</v>
      </c>
      <c r="BG2209" s="10">
        <f t="shared" si="307"/>
        <v>25437.169979110229</v>
      </c>
    </row>
    <row r="2210" spans="1:59" ht="28.8">
      <c r="A2210" s="1" t="s">
        <v>7554</v>
      </c>
      <c r="B2210" s="1" t="s">
        <v>4150</v>
      </c>
      <c r="C2210" s="1" t="s">
        <v>4235</v>
      </c>
      <c r="D2210" s="1" t="s">
        <v>25</v>
      </c>
      <c r="E2210" s="1" t="s">
        <v>4236</v>
      </c>
      <c r="F2210" s="2">
        <v>161297</v>
      </c>
      <c r="G2210" s="2">
        <v>1357</v>
      </c>
      <c r="H2210" s="2">
        <v>176</v>
      </c>
      <c r="I2210" s="2">
        <v>21990</v>
      </c>
      <c r="J2210" s="2">
        <v>59468</v>
      </c>
      <c r="K2210" s="2">
        <v>15393</v>
      </c>
      <c r="L2210" s="2">
        <v>550</v>
      </c>
      <c r="M2210" s="2">
        <v>49</v>
      </c>
      <c r="N2210" s="2">
        <v>5</v>
      </c>
      <c r="O2210" s="2">
        <v>402</v>
      </c>
      <c r="P2210" s="2">
        <v>57</v>
      </c>
      <c r="Q2210" s="2">
        <v>251</v>
      </c>
      <c r="R2210" s="2">
        <v>3996</v>
      </c>
      <c r="S2210" s="2">
        <v>11538100</v>
      </c>
      <c r="T2210" s="2">
        <v>560630200</v>
      </c>
      <c r="U2210" s="2">
        <v>1756</v>
      </c>
      <c r="V2210" s="2">
        <v>1111</v>
      </c>
      <c r="W2210" s="2">
        <v>114</v>
      </c>
      <c r="X2210" s="2">
        <v>3912</v>
      </c>
      <c r="Y2210" s="2">
        <v>268</v>
      </c>
      <c r="Z2210" s="2">
        <v>2461</v>
      </c>
      <c r="AA2210" s="9">
        <f t="shared" si="308"/>
        <v>161297</v>
      </c>
      <c r="AB2210" s="9">
        <f t="shared" si="309"/>
        <v>20457</v>
      </c>
      <c r="AC2210" s="9">
        <f t="shared" si="310"/>
        <v>5310</v>
      </c>
      <c r="AD2210" s="9">
        <f t="shared" si="311"/>
        <v>3996</v>
      </c>
      <c r="AE2210" s="44">
        <f t="shared" si="312"/>
        <v>2.7826526107178494E-4</v>
      </c>
      <c r="AF2210" s="9">
        <f t="shared" si="313"/>
        <v>2687</v>
      </c>
      <c r="AG2210" s="9">
        <f t="shared" si="306"/>
        <v>2729</v>
      </c>
      <c r="AH2210" s="44">
        <f t="shared" si="314"/>
        <v>2.6284187620838464E-4</v>
      </c>
      <c r="AI2210">
        <f>AA2210/'Totals and Drop Down Lists'!W$6*Inputs!E$37</f>
        <v>146319.02625205115</v>
      </c>
      <c r="AJ2210">
        <f>AB2210/'Totals and Drop Down Lists'!X$6*Inputs!F$37</f>
        <v>67311.450597658259</v>
      </c>
      <c r="AK2210">
        <f>AC2210/'Totals and Drop Down Lists'!Y$6*Inputs!G$37</f>
        <v>35005.313645337214</v>
      </c>
      <c r="AL2210">
        <f>AD2210/'Totals and Drop Down Lists'!Z$6*Inputs!H$37</f>
        <v>32037.935074895577</v>
      </c>
      <c r="AM2210">
        <f>AE2210/'Totals and Drop Down Lists'!AA$6*Inputs!I$37</f>
        <v>34641.061578137756</v>
      </c>
      <c r="AN2210">
        <f>AF2210/'Totals and Drop Down Lists'!AB$6*Inputs!J$37</f>
        <v>53623.634468106327</v>
      </c>
      <c r="AO2210">
        <f>AG2210/'Totals and Drop Down Lists'!AC$6*Inputs!K$37</f>
        <v>50823.739392741023</v>
      </c>
      <c r="AP2210">
        <f>AH2210/'Totals and Drop Down Lists'!AD$6*Inputs!L$37</f>
        <v>61854.554822583756</v>
      </c>
      <c r="AQ2210">
        <f>IF(OR($D2210="51",$D2210="52",$D2210="61"),(AA2210/'Totals and Drop Down Lists'!W$4)*Inputs!E$38,0)</f>
        <v>0</v>
      </c>
      <c r="AR2210">
        <f>IF(OR($D2210="51",$D2210="52",$D2210="61"),(AB2210/'Totals and Drop Down Lists'!X$4)*Inputs!F$38,0)</f>
        <v>0</v>
      </c>
      <c r="AS2210">
        <f>IF(OR($D2210="51",$D2210="52",$D2210="61"),(AC2210/'Totals and Drop Down Lists'!Y$4)*Inputs!G$38,0)</f>
        <v>0</v>
      </c>
      <c r="AT2210">
        <f>IF(OR($D2210="51",$D2210="52",$D2210="61"),(AD2210/'Totals and Drop Down Lists'!Z$4)*Inputs!H$38,0)</f>
        <v>0</v>
      </c>
      <c r="AU2210">
        <f>IF(OR($D2210="51",$D2210="52",$D2210="61"),(AE2210/'Totals and Drop Down Lists'!AA$4)*Inputs!I$38,0)</f>
        <v>0</v>
      </c>
      <c r="AV2210">
        <f>IF(OR($D2210="51",$D2210="52",$D2210="61"),(AF2210/'Totals and Drop Down Lists'!AB$4)*Inputs!J$38,0)</f>
        <v>0</v>
      </c>
      <c r="AW2210">
        <f>IF(OR($D2210="51",$D2210="52",$D2210="61"),(AG2210/'Totals and Drop Down Lists'!AC$4)*Inputs!K$38,0)</f>
        <v>0</v>
      </c>
      <c r="AX2210">
        <f>IF(OR($D2210="51",$D2210="52",$D2210="61"),(AH2210/'Totals and Drop Down Lists'!AD$4)*Inputs!L$38,0)</f>
        <v>0</v>
      </c>
      <c r="AY2210">
        <f>IF(OR($D2210="51",$D2210="52",$D2210="61"),0,(AA2210/'Totals and Drop Down Lists'!W$5)*Inputs!E$39)</f>
        <v>0</v>
      </c>
      <c r="AZ2210">
        <f>IF(OR($D2210="51",$D2210="52",$D2210="61"),0,(AB2210/'Totals and Drop Down Lists'!X$5)*Inputs!F$39)</f>
        <v>0</v>
      </c>
      <c r="BA2210">
        <f>IF(OR($D2210="51",$D2210="52",$D2210="61"),0,(AC2210/'Totals and Drop Down Lists'!Y$5)*Inputs!G$39)</f>
        <v>0</v>
      </c>
      <c r="BB2210">
        <f>IF(OR($D2210="51",$D2210="52",$D2210="61"),0,(AD2210/'Totals and Drop Down Lists'!Z$5)*Inputs!H$39)</f>
        <v>0</v>
      </c>
      <c r="BC2210">
        <f>IF(OR($D2210="51",$D2210="52",$D2210="61"),0,(AE2210/'Totals and Drop Down Lists'!AA$5)*Inputs!I$39)</f>
        <v>0</v>
      </c>
      <c r="BD2210">
        <f>IF(OR($D2210="51",$D2210="52",$D2210="61"),0,(AF2210/'Totals and Drop Down Lists'!AB$5)*Inputs!J$39)</f>
        <v>0</v>
      </c>
      <c r="BE2210">
        <f>IF(OR($D2210="51",$D2210="52",$D2210="61"),0,(AG2210/'Totals and Drop Down Lists'!AC$5)*Inputs!K$39)</f>
        <v>0</v>
      </c>
      <c r="BF2210">
        <f>IF(OR($D2210="51",$D2210="52",$D2210="61"),0,(AH2210/'Totals and Drop Down Lists'!AD$5)*Inputs!L$39)</f>
        <v>0</v>
      </c>
      <c r="BG2210" s="10">
        <f t="shared" si="307"/>
        <v>481616.71583151101</v>
      </c>
    </row>
    <row r="2211" spans="1:59" ht="28.8">
      <c r="A2211" s="1" t="s">
        <v>7554</v>
      </c>
      <c r="B2211" s="1" t="s">
        <v>4150</v>
      </c>
      <c r="C2211" s="1" t="s">
        <v>76</v>
      </c>
      <c r="D2211" s="1" t="s">
        <v>25</v>
      </c>
      <c r="E2211" s="1" t="s">
        <v>4237</v>
      </c>
      <c r="F2211" s="2">
        <v>40362</v>
      </c>
      <c r="G2211" s="2">
        <v>1516</v>
      </c>
      <c r="H2211" s="2">
        <v>119</v>
      </c>
      <c r="I2211" s="2">
        <v>7994</v>
      </c>
      <c r="J2211" s="2">
        <v>15609</v>
      </c>
      <c r="K2211" s="2">
        <v>5020</v>
      </c>
      <c r="L2211" s="2">
        <v>73</v>
      </c>
      <c r="M2211" s="2">
        <v>37</v>
      </c>
      <c r="N2211" s="2">
        <v>14</v>
      </c>
      <c r="O2211" s="2">
        <v>149</v>
      </c>
      <c r="P2211" s="2">
        <v>47</v>
      </c>
      <c r="Q2211" s="2">
        <v>0</v>
      </c>
      <c r="R2211" s="2">
        <v>1632</v>
      </c>
      <c r="S2211" s="2">
        <v>2821900</v>
      </c>
      <c r="T2211" s="2">
        <v>132681700</v>
      </c>
      <c r="U2211" s="2">
        <v>402</v>
      </c>
      <c r="V2211" s="2">
        <v>339</v>
      </c>
      <c r="W2211" s="2">
        <v>100</v>
      </c>
      <c r="X2211" s="2">
        <v>1585</v>
      </c>
      <c r="Y2211" s="2">
        <v>49</v>
      </c>
      <c r="Z2211" s="2">
        <v>1223</v>
      </c>
      <c r="AA2211" s="9">
        <f t="shared" si="308"/>
        <v>40362</v>
      </c>
      <c r="AB2211" s="9">
        <f t="shared" si="309"/>
        <v>6359</v>
      </c>
      <c r="AC2211" s="9">
        <f t="shared" si="310"/>
        <v>1952</v>
      </c>
      <c r="AD2211" s="9">
        <f t="shared" si="311"/>
        <v>1632</v>
      </c>
      <c r="AE2211" s="44">
        <f t="shared" si="312"/>
        <v>1.1275300875295026E-4</v>
      </c>
      <c r="AF2211" s="9">
        <f t="shared" si="313"/>
        <v>1146</v>
      </c>
      <c r="AG2211" s="9">
        <f t="shared" si="306"/>
        <v>1272</v>
      </c>
      <c r="AH2211" s="44">
        <f t="shared" si="314"/>
        <v>1.5221828835996438E-4</v>
      </c>
      <c r="AI2211">
        <f>AA2211/'Totals and Drop Down Lists'!W$6*Inputs!E$37</f>
        <v>36614.001113382699</v>
      </c>
      <c r="AJ2211">
        <f>AB2211/'Totals and Drop Down Lists'!X$6*Inputs!F$37</f>
        <v>20923.572095151238</v>
      </c>
      <c r="AK2211">
        <f>AC2211/'Totals and Drop Down Lists'!Y$6*Inputs!G$37</f>
        <v>12868.243358888556</v>
      </c>
      <c r="AL2211">
        <f>AD2211/'Totals and Drop Down Lists'!Z$6*Inputs!H$37</f>
        <v>13084.562072630026</v>
      </c>
      <c r="AM2211">
        <f>AE2211/'Totals and Drop Down Lists'!AA$6*Inputs!I$37</f>
        <v>14036.54881061004</v>
      </c>
      <c r="AN2211">
        <f>AF2211/'Totals and Drop Down Lists'!AB$6*Inputs!J$37</f>
        <v>22870.370338835073</v>
      </c>
      <c r="AO2211">
        <f>AG2211/'Totals and Drop Down Lists'!AC$6*Inputs!K$37</f>
        <v>23689.18889980454</v>
      </c>
      <c r="AP2211">
        <f>AH2211/'Totals and Drop Down Lists'!AD$6*Inputs!L$37</f>
        <v>35821.515955458424</v>
      </c>
      <c r="AQ2211">
        <f>IF(OR($D2211="51",$D2211="52",$D2211="61"),(AA2211/'Totals and Drop Down Lists'!W$4)*Inputs!E$38,0)</f>
        <v>0</v>
      </c>
      <c r="AR2211">
        <f>IF(OR($D2211="51",$D2211="52",$D2211="61"),(AB2211/'Totals and Drop Down Lists'!X$4)*Inputs!F$38,0)</f>
        <v>0</v>
      </c>
      <c r="AS2211">
        <f>IF(OR($D2211="51",$D2211="52",$D2211="61"),(AC2211/'Totals and Drop Down Lists'!Y$4)*Inputs!G$38,0)</f>
        <v>0</v>
      </c>
      <c r="AT2211">
        <f>IF(OR($D2211="51",$D2211="52",$D2211="61"),(AD2211/'Totals and Drop Down Lists'!Z$4)*Inputs!H$38,0)</f>
        <v>0</v>
      </c>
      <c r="AU2211">
        <f>IF(OR($D2211="51",$D2211="52",$D2211="61"),(AE2211/'Totals and Drop Down Lists'!AA$4)*Inputs!I$38,0)</f>
        <v>0</v>
      </c>
      <c r="AV2211">
        <f>IF(OR($D2211="51",$D2211="52",$D2211="61"),(AF2211/'Totals and Drop Down Lists'!AB$4)*Inputs!J$38,0)</f>
        <v>0</v>
      </c>
      <c r="AW2211">
        <f>IF(OR($D2211="51",$D2211="52",$D2211="61"),(AG2211/'Totals and Drop Down Lists'!AC$4)*Inputs!K$38,0)</f>
        <v>0</v>
      </c>
      <c r="AX2211">
        <f>IF(OR($D2211="51",$D2211="52",$D2211="61"),(AH2211/'Totals and Drop Down Lists'!AD$4)*Inputs!L$38,0)</f>
        <v>0</v>
      </c>
      <c r="AY2211">
        <f>IF(OR($D2211="51",$D2211="52",$D2211="61"),0,(AA2211/'Totals and Drop Down Lists'!W$5)*Inputs!E$39)</f>
        <v>0</v>
      </c>
      <c r="AZ2211">
        <f>IF(OR($D2211="51",$D2211="52",$D2211="61"),0,(AB2211/'Totals and Drop Down Lists'!X$5)*Inputs!F$39)</f>
        <v>0</v>
      </c>
      <c r="BA2211">
        <f>IF(OR($D2211="51",$D2211="52",$D2211="61"),0,(AC2211/'Totals and Drop Down Lists'!Y$5)*Inputs!G$39)</f>
        <v>0</v>
      </c>
      <c r="BB2211">
        <f>IF(OR($D2211="51",$D2211="52",$D2211="61"),0,(AD2211/'Totals and Drop Down Lists'!Z$5)*Inputs!H$39)</f>
        <v>0</v>
      </c>
      <c r="BC2211">
        <f>IF(OR($D2211="51",$D2211="52",$D2211="61"),0,(AE2211/'Totals and Drop Down Lists'!AA$5)*Inputs!I$39)</f>
        <v>0</v>
      </c>
      <c r="BD2211">
        <f>IF(OR($D2211="51",$D2211="52",$D2211="61"),0,(AF2211/'Totals and Drop Down Lists'!AB$5)*Inputs!J$39)</f>
        <v>0</v>
      </c>
      <c r="BE2211">
        <f>IF(OR($D2211="51",$D2211="52",$D2211="61"),0,(AG2211/'Totals and Drop Down Lists'!AC$5)*Inputs!K$39)</f>
        <v>0</v>
      </c>
      <c r="BF2211">
        <f>IF(OR($D2211="51",$D2211="52",$D2211="61"),0,(AH2211/'Totals and Drop Down Lists'!AD$5)*Inputs!L$39)</f>
        <v>0</v>
      </c>
      <c r="BG2211" s="10">
        <f t="shared" si="307"/>
        <v>179908.00264476059</v>
      </c>
    </row>
    <row r="2212" spans="1:59" ht="28.8">
      <c r="A2212" s="1" t="s">
        <v>7554</v>
      </c>
      <c r="B2212" s="1" t="s">
        <v>4150</v>
      </c>
      <c r="C2212" s="1" t="s">
        <v>4238</v>
      </c>
      <c r="D2212" s="1" t="s">
        <v>25</v>
      </c>
      <c r="E2212" s="1" t="s">
        <v>4239</v>
      </c>
      <c r="F2212" s="2">
        <v>172321</v>
      </c>
      <c r="G2212" s="2">
        <v>1332</v>
      </c>
      <c r="H2212" s="2">
        <v>62</v>
      </c>
      <c r="I2212" s="2">
        <v>29264</v>
      </c>
      <c r="J2212" s="2">
        <v>60759</v>
      </c>
      <c r="K2212" s="2">
        <v>17264</v>
      </c>
      <c r="L2212" s="2">
        <v>443</v>
      </c>
      <c r="M2212" s="2">
        <v>55</v>
      </c>
      <c r="N2212" s="2">
        <v>21</v>
      </c>
      <c r="O2212" s="2">
        <v>991</v>
      </c>
      <c r="P2212" s="2">
        <v>310</v>
      </c>
      <c r="Q2212" s="2">
        <v>16</v>
      </c>
      <c r="R2212" s="2">
        <v>3164</v>
      </c>
      <c r="S2212" s="2">
        <v>12541600</v>
      </c>
      <c r="T2212" s="2">
        <v>595173400</v>
      </c>
      <c r="U2212" s="2">
        <v>2016</v>
      </c>
      <c r="V2212" s="2">
        <v>2534</v>
      </c>
      <c r="W2212" s="2">
        <v>899</v>
      </c>
      <c r="X2212" s="2">
        <v>6429</v>
      </c>
      <c r="Y2212" s="2">
        <v>1410</v>
      </c>
      <c r="Z2212" s="2">
        <v>3268</v>
      </c>
      <c r="AA2212" s="9">
        <f t="shared" si="308"/>
        <v>172321</v>
      </c>
      <c r="AB2212" s="9">
        <f t="shared" si="309"/>
        <v>27870</v>
      </c>
      <c r="AC2212" s="9">
        <f t="shared" si="310"/>
        <v>5000</v>
      </c>
      <c r="AD2212" s="9">
        <f t="shared" si="311"/>
        <v>3164</v>
      </c>
      <c r="AE2212" s="44">
        <f t="shared" si="312"/>
        <v>3.4258474727762091E-4</v>
      </c>
      <c r="AF2212" s="9">
        <f t="shared" si="313"/>
        <v>2996</v>
      </c>
      <c r="AG2212" s="9">
        <f t="shared" si="306"/>
        <v>4678</v>
      </c>
      <c r="AH2212" s="44">
        <f t="shared" si="314"/>
        <v>4.9458633578081546E-4</v>
      </c>
      <c r="AI2212">
        <f>AA2212/'Totals and Drop Down Lists'!W$6*Inputs!E$37</f>
        <v>156319.3421004712</v>
      </c>
      <c r="AJ2212">
        <f>AB2212/'Totals and Drop Down Lists'!X$6*Inputs!F$37</f>
        <v>91703.090783435284</v>
      </c>
      <c r="AK2212">
        <f>AC2212/'Totals and Drop Down Lists'!Y$6*Inputs!G$37</f>
        <v>32961.688931579294</v>
      </c>
      <c r="AL2212">
        <f>AD2212/'Totals and Drop Down Lists'!Z$6*Inputs!H$37</f>
        <v>25367.374018260663</v>
      </c>
      <c r="AM2212">
        <f>AE2212/'Totals and Drop Down Lists'!AA$6*Inputs!I$37</f>
        <v>42648.152631288503</v>
      </c>
      <c r="AN2212">
        <f>AF2212/'Totals and Drop Down Lists'!AB$6*Inputs!J$37</f>
        <v>59790.252648472844</v>
      </c>
      <c r="AO2212">
        <f>AG2212/'Totals and Drop Down Lists'!AC$6*Inputs!K$37</f>
        <v>87121.089365790598</v>
      </c>
      <c r="AP2212">
        <f>AH2212/'Totals and Drop Down Lists'!AD$6*Inputs!L$37</f>
        <v>116390.95741654643</v>
      </c>
      <c r="AQ2212">
        <f>IF(OR($D2212="51",$D2212="52",$D2212="61"),(AA2212/'Totals and Drop Down Lists'!W$4)*Inputs!E$38,0)</f>
        <v>0</v>
      </c>
      <c r="AR2212">
        <f>IF(OR($D2212="51",$D2212="52",$D2212="61"),(AB2212/'Totals and Drop Down Lists'!X$4)*Inputs!F$38,0)</f>
        <v>0</v>
      </c>
      <c r="AS2212">
        <f>IF(OR($D2212="51",$D2212="52",$D2212="61"),(AC2212/'Totals and Drop Down Lists'!Y$4)*Inputs!G$38,0)</f>
        <v>0</v>
      </c>
      <c r="AT2212">
        <f>IF(OR($D2212="51",$D2212="52",$D2212="61"),(AD2212/'Totals and Drop Down Lists'!Z$4)*Inputs!H$38,0)</f>
        <v>0</v>
      </c>
      <c r="AU2212">
        <f>IF(OR($D2212="51",$D2212="52",$D2212="61"),(AE2212/'Totals and Drop Down Lists'!AA$4)*Inputs!I$38,0)</f>
        <v>0</v>
      </c>
      <c r="AV2212">
        <f>IF(OR($D2212="51",$D2212="52",$D2212="61"),(AF2212/'Totals and Drop Down Lists'!AB$4)*Inputs!J$38,0)</f>
        <v>0</v>
      </c>
      <c r="AW2212">
        <f>IF(OR($D2212="51",$D2212="52",$D2212="61"),(AG2212/'Totals and Drop Down Lists'!AC$4)*Inputs!K$38,0)</f>
        <v>0</v>
      </c>
      <c r="AX2212">
        <f>IF(OR($D2212="51",$D2212="52",$D2212="61"),(AH2212/'Totals and Drop Down Lists'!AD$4)*Inputs!L$38,0)</f>
        <v>0</v>
      </c>
      <c r="AY2212">
        <f>IF(OR($D2212="51",$D2212="52",$D2212="61"),0,(AA2212/'Totals and Drop Down Lists'!W$5)*Inputs!E$39)</f>
        <v>0</v>
      </c>
      <c r="AZ2212">
        <f>IF(OR($D2212="51",$D2212="52",$D2212="61"),0,(AB2212/'Totals and Drop Down Lists'!X$5)*Inputs!F$39)</f>
        <v>0</v>
      </c>
      <c r="BA2212">
        <f>IF(OR($D2212="51",$D2212="52",$D2212="61"),0,(AC2212/'Totals and Drop Down Lists'!Y$5)*Inputs!G$39)</f>
        <v>0</v>
      </c>
      <c r="BB2212">
        <f>IF(OR($D2212="51",$D2212="52",$D2212="61"),0,(AD2212/'Totals and Drop Down Lists'!Z$5)*Inputs!H$39)</f>
        <v>0</v>
      </c>
      <c r="BC2212">
        <f>IF(OR($D2212="51",$D2212="52",$D2212="61"),0,(AE2212/'Totals and Drop Down Lists'!AA$5)*Inputs!I$39)</f>
        <v>0</v>
      </c>
      <c r="BD2212">
        <f>IF(OR($D2212="51",$D2212="52",$D2212="61"),0,(AF2212/'Totals and Drop Down Lists'!AB$5)*Inputs!J$39)</f>
        <v>0</v>
      </c>
      <c r="BE2212">
        <f>IF(OR($D2212="51",$D2212="52",$D2212="61"),0,(AG2212/'Totals and Drop Down Lists'!AC$5)*Inputs!K$39)</f>
        <v>0</v>
      </c>
      <c r="BF2212">
        <f>IF(OR($D2212="51",$D2212="52",$D2212="61"),0,(AH2212/'Totals and Drop Down Lists'!AD$5)*Inputs!L$39)</f>
        <v>0</v>
      </c>
      <c r="BG2212" s="10">
        <f t="shared" si="307"/>
        <v>612301.94789584482</v>
      </c>
    </row>
    <row r="2213" spans="1:59" ht="28.8">
      <c r="A2213" s="1" t="s">
        <v>7554</v>
      </c>
      <c r="B2213" s="1" t="s">
        <v>4150</v>
      </c>
      <c r="C2213" s="1" t="s">
        <v>1645</v>
      </c>
      <c r="D2213" s="1" t="s">
        <v>25</v>
      </c>
      <c r="E2213" s="1" t="s">
        <v>4240</v>
      </c>
      <c r="F2213" s="2">
        <v>10194</v>
      </c>
      <c r="G2213" s="2">
        <v>128</v>
      </c>
      <c r="H2213" s="2">
        <v>6</v>
      </c>
      <c r="I2213" s="2">
        <v>1691</v>
      </c>
      <c r="J2213" s="2">
        <v>4151</v>
      </c>
      <c r="K2213" s="2">
        <v>1264</v>
      </c>
      <c r="L2213" s="2">
        <v>42</v>
      </c>
      <c r="M2213" s="2">
        <v>0</v>
      </c>
      <c r="N2213" s="2">
        <v>0</v>
      </c>
      <c r="O2213" s="2">
        <v>31</v>
      </c>
      <c r="P2213" s="2">
        <v>12</v>
      </c>
      <c r="Q2213" s="2">
        <v>4</v>
      </c>
      <c r="R2213" s="2">
        <v>385</v>
      </c>
      <c r="S2213" s="2">
        <v>543800</v>
      </c>
      <c r="T2213" s="2">
        <v>37795300</v>
      </c>
      <c r="U2213" s="2">
        <v>55</v>
      </c>
      <c r="V2213" s="2">
        <v>154</v>
      </c>
      <c r="W2213" s="2">
        <v>0</v>
      </c>
      <c r="X2213" s="2">
        <v>289</v>
      </c>
      <c r="Y2213" s="2">
        <v>29</v>
      </c>
      <c r="Z2213" s="2">
        <v>163</v>
      </c>
      <c r="AA2213" s="9">
        <f t="shared" si="308"/>
        <v>10194</v>
      </c>
      <c r="AB2213" s="9">
        <f t="shared" si="309"/>
        <v>1557</v>
      </c>
      <c r="AC2213" s="9">
        <f t="shared" si="310"/>
        <v>474</v>
      </c>
      <c r="AD2213" s="9">
        <f t="shared" si="311"/>
        <v>385</v>
      </c>
      <c r="AE2213" s="44">
        <f t="shared" si="312"/>
        <v>2.688049119588613E-5</v>
      </c>
      <c r="AF2213" s="9">
        <f t="shared" si="313"/>
        <v>135</v>
      </c>
      <c r="AG2213" s="9">
        <f t="shared" si="306"/>
        <v>192</v>
      </c>
      <c r="AH2213" s="44">
        <f t="shared" si="314"/>
        <v>2.1754377253388808E-5</v>
      </c>
      <c r="AI2213">
        <f>AA2213/'Totals and Drop Down Lists'!W$6*Inputs!E$37</f>
        <v>9247.3893104856852</v>
      </c>
      <c r="AJ2213">
        <f>AB2213/'Totals and Drop Down Lists'!X$6*Inputs!F$37</f>
        <v>5123.1328435525211</v>
      </c>
      <c r="AK2213">
        <f>AC2213/'Totals and Drop Down Lists'!Y$6*Inputs!G$37</f>
        <v>3124.7681107137173</v>
      </c>
      <c r="AL2213">
        <f>AD2213/'Totals and Drop Down Lists'!Z$6*Inputs!H$37</f>
        <v>3086.7379889476474</v>
      </c>
      <c r="AM2213">
        <f>AE2213/'Totals and Drop Down Lists'!AA$6*Inputs!I$37</f>
        <v>3346.33488629062</v>
      </c>
      <c r="AN2213">
        <f>AF2213/'Totals and Drop Down Lists'!AB$6*Inputs!J$37</f>
        <v>2694.1535739465403</v>
      </c>
      <c r="AO2213">
        <f>AG2213/'Totals and Drop Down Lists'!AC$6*Inputs!K$37</f>
        <v>3575.7266263855909</v>
      </c>
      <c r="AP2213">
        <f>AH2213/'Totals and Drop Down Lists'!AD$6*Inputs!L$37</f>
        <v>5119.455620473851</v>
      </c>
      <c r="AQ2213">
        <f>IF(OR($D2213="51",$D2213="52",$D2213="61"),(AA2213/'Totals and Drop Down Lists'!W$4)*Inputs!E$38,0)</f>
        <v>0</v>
      </c>
      <c r="AR2213">
        <f>IF(OR($D2213="51",$D2213="52",$D2213="61"),(AB2213/'Totals and Drop Down Lists'!X$4)*Inputs!F$38,0)</f>
        <v>0</v>
      </c>
      <c r="AS2213">
        <f>IF(OR($D2213="51",$D2213="52",$D2213="61"),(AC2213/'Totals and Drop Down Lists'!Y$4)*Inputs!G$38,0)</f>
        <v>0</v>
      </c>
      <c r="AT2213">
        <f>IF(OR($D2213="51",$D2213="52",$D2213="61"),(AD2213/'Totals and Drop Down Lists'!Z$4)*Inputs!H$38,0)</f>
        <v>0</v>
      </c>
      <c r="AU2213">
        <f>IF(OR($D2213="51",$D2213="52",$D2213="61"),(AE2213/'Totals and Drop Down Lists'!AA$4)*Inputs!I$38,0)</f>
        <v>0</v>
      </c>
      <c r="AV2213">
        <f>IF(OR($D2213="51",$D2213="52",$D2213="61"),(AF2213/'Totals and Drop Down Lists'!AB$4)*Inputs!J$38,0)</f>
        <v>0</v>
      </c>
      <c r="AW2213">
        <f>IF(OR($D2213="51",$D2213="52",$D2213="61"),(AG2213/'Totals and Drop Down Lists'!AC$4)*Inputs!K$38,0)</f>
        <v>0</v>
      </c>
      <c r="AX2213">
        <f>IF(OR($D2213="51",$D2213="52",$D2213="61"),(AH2213/'Totals and Drop Down Lists'!AD$4)*Inputs!L$38,0)</f>
        <v>0</v>
      </c>
      <c r="AY2213">
        <f>IF(OR($D2213="51",$D2213="52",$D2213="61"),0,(AA2213/'Totals and Drop Down Lists'!W$5)*Inputs!E$39)</f>
        <v>0</v>
      </c>
      <c r="AZ2213">
        <f>IF(OR($D2213="51",$D2213="52",$D2213="61"),0,(AB2213/'Totals and Drop Down Lists'!X$5)*Inputs!F$39)</f>
        <v>0</v>
      </c>
      <c r="BA2213">
        <f>IF(OR($D2213="51",$D2213="52",$D2213="61"),0,(AC2213/'Totals and Drop Down Lists'!Y$5)*Inputs!G$39)</f>
        <v>0</v>
      </c>
      <c r="BB2213">
        <f>IF(OR($D2213="51",$D2213="52",$D2213="61"),0,(AD2213/'Totals and Drop Down Lists'!Z$5)*Inputs!H$39)</f>
        <v>0</v>
      </c>
      <c r="BC2213">
        <f>IF(OR($D2213="51",$D2213="52",$D2213="61"),0,(AE2213/'Totals and Drop Down Lists'!AA$5)*Inputs!I$39)</f>
        <v>0</v>
      </c>
      <c r="BD2213">
        <f>IF(OR($D2213="51",$D2213="52",$D2213="61"),0,(AF2213/'Totals and Drop Down Lists'!AB$5)*Inputs!J$39)</f>
        <v>0</v>
      </c>
      <c r="BE2213">
        <f>IF(OR($D2213="51",$D2213="52",$D2213="61"),0,(AG2213/'Totals and Drop Down Lists'!AC$5)*Inputs!K$39)</f>
        <v>0</v>
      </c>
      <c r="BF2213">
        <f>IF(OR($D2213="51",$D2213="52",$D2213="61"),0,(AH2213/'Totals and Drop Down Lists'!AD$5)*Inputs!L$39)</f>
        <v>0</v>
      </c>
      <c r="BG2213" s="10">
        <f t="shared" si="307"/>
        <v>35317.698960796173</v>
      </c>
    </row>
    <row r="2214" spans="1:59" ht="28.8">
      <c r="A2214" s="1" t="s">
        <v>7554</v>
      </c>
      <c r="B2214" s="1" t="s">
        <v>4150</v>
      </c>
      <c r="C2214" s="1" t="s">
        <v>80</v>
      </c>
      <c r="D2214" s="1" t="s">
        <v>25</v>
      </c>
      <c r="E2214" s="1" t="s">
        <v>4241</v>
      </c>
      <c r="F2214" s="2">
        <v>58735</v>
      </c>
      <c r="G2214" s="2">
        <v>470</v>
      </c>
      <c r="H2214" s="2">
        <v>21</v>
      </c>
      <c r="I2214" s="2">
        <v>10863</v>
      </c>
      <c r="J2214" s="2">
        <v>21204</v>
      </c>
      <c r="K2214" s="2">
        <v>6547</v>
      </c>
      <c r="L2214" s="2">
        <v>202</v>
      </c>
      <c r="M2214" s="2">
        <v>18</v>
      </c>
      <c r="N2214" s="2">
        <v>9</v>
      </c>
      <c r="O2214" s="2">
        <v>397</v>
      </c>
      <c r="P2214" s="2">
        <v>86</v>
      </c>
      <c r="Q2214" s="2">
        <v>54</v>
      </c>
      <c r="R2214" s="2">
        <v>1345</v>
      </c>
      <c r="S2214" s="2">
        <v>4364500</v>
      </c>
      <c r="T2214" s="2">
        <v>221968100</v>
      </c>
      <c r="U2214" s="2">
        <v>364</v>
      </c>
      <c r="V2214" s="2">
        <v>379</v>
      </c>
      <c r="W2214" s="2">
        <v>24</v>
      </c>
      <c r="X2214" s="2">
        <v>1595</v>
      </c>
      <c r="Y2214" s="2">
        <v>155</v>
      </c>
      <c r="Z2214" s="2">
        <v>1034</v>
      </c>
      <c r="AA2214" s="9">
        <f t="shared" si="308"/>
        <v>58735</v>
      </c>
      <c r="AB2214" s="9">
        <f t="shared" si="309"/>
        <v>10372</v>
      </c>
      <c r="AC2214" s="9">
        <f t="shared" si="310"/>
        <v>2111</v>
      </c>
      <c r="AD2214" s="9">
        <f t="shared" si="311"/>
        <v>1345</v>
      </c>
      <c r="AE2214" s="44">
        <f t="shared" si="312"/>
        <v>1.4117658498054951E-4</v>
      </c>
      <c r="AF2214" s="9">
        <f t="shared" si="313"/>
        <v>1192</v>
      </c>
      <c r="AG2214" s="9">
        <f t="shared" si="306"/>
        <v>1189</v>
      </c>
      <c r="AH2214" s="44">
        <f t="shared" si="314"/>
        <v>1.3660213473609404E-4</v>
      </c>
      <c r="AI2214">
        <f>AA2214/'Totals and Drop Down Lists'!W$6*Inputs!E$37</f>
        <v>53280.891813947092</v>
      </c>
      <c r="AJ2214">
        <f>AB2214/'Totals and Drop Down Lists'!X$6*Inputs!F$37</f>
        <v>34127.895859554745</v>
      </c>
      <c r="AK2214">
        <f>AC2214/'Totals and Drop Down Lists'!Y$6*Inputs!G$37</f>
        <v>13916.425066912778</v>
      </c>
      <c r="AL2214">
        <f>AD2214/'Totals and Drop Down Lists'!Z$6*Inputs!H$37</f>
        <v>10783.539208141781</v>
      </c>
      <c r="AM2214">
        <f>AE2214/'Totals and Drop Down Lists'!AA$6*Inputs!I$37</f>
        <v>17574.981350046401</v>
      </c>
      <c r="AN2214">
        <f>AF2214/'Totals and Drop Down Lists'!AB$6*Inputs!J$37</f>
        <v>23788.378223290933</v>
      </c>
      <c r="AO2214">
        <f>AG2214/'Totals and Drop Down Lists'!AC$6*Inputs!K$37</f>
        <v>22143.432076939935</v>
      </c>
      <c r="AP2214">
        <f>AH2214/'Totals and Drop Down Lists'!AD$6*Inputs!L$37</f>
        <v>32146.56794344616</v>
      </c>
      <c r="AQ2214">
        <f>IF(OR($D2214="51",$D2214="52",$D2214="61"),(AA2214/'Totals and Drop Down Lists'!W$4)*Inputs!E$38,0)</f>
        <v>0</v>
      </c>
      <c r="AR2214">
        <f>IF(OR($D2214="51",$D2214="52",$D2214="61"),(AB2214/'Totals and Drop Down Lists'!X$4)*Inputs!F$38,0)</f>
        <v>0</v>
      </c>
      <c r="AS2214">
        <f>IF(OR($D2214="51",$D2214="52",$D2214="61"),(AC2214/'Totals and Drop Down Lists'!Y$4)*Inputs!G$38,0)</f>
        <v>0</v>
      </c>
      <c r="AT2214">
        <f>IF(OR($D2214="51",$D2214="52",$D2214="61"),(AD2214/'Totals and Drop Down Lists'!Z$4)*Inputs!H$38,0)</f>
        <v>0</v>
      </c>
      <c r="AU2214">
        <f>IF(OR($D2214="51",$D2214="52",$D2214="61"),(AE2214/'Totals and Drop Down Lists'!AA$4)*Inputs!I$38,0)</f>
        <v>0</v>
      </c>
      <c r="AV2214">
        <f>IF(OR($D2214="51",$D2214="52",$D2214="61"),(AF2214/'Totals and Drop Down Lists'!AB$4)*Inputs!J$38,0)</f>
        <v>0</v>
      </c>
      <c r="AW2214">
        <f>IF(OR($D2214="51",$D2214="52",$D2214="61"),(AG2214/'Totals and Drop Down Lists'!AC$4)*Inputs!K$38,0)</f>
        <v>0</v>
      </c>
      <c r="AX2214">
        <f>IF(OR($D2214="51",$D2214="52",$D2214="61"),(AH2214/'Totals and Drop Down Lists'!AD$4)*Inputs!L$38,0)</f>
        <v>0</v>
      </c>
      <c r="AY2214">
        <f>IF(OR($D2214="51",$D2214="52",$D2214="61"),0,(AA2214/'Totals and Drop Down Lists'!W$5)*Inputs!E$39)</f>
        <v>0</v>
      </c>
      <c r="AZ2214">
        <f>IF(OR($D2214="51",$D2214="52",$D2214="61"),0,(AB2214/'Totals and Drop Down Lists'!X$5)*Inputs!F$39)</f>
        <v>0</v>
      </c>
      <c r="BA2214">
        <f>IF(OR($D2214="51",$D2214="52",$D2214="61"),0,(AC2214/'Totals and Drop Down Lists'!Y$5)*Inputs!G$39)</f>
        <v>0</v>
      </c>
      <c r="BB2214">
        <f>IF(OR($D2214="51",$D2214="52",$D2214="61"),0,(AD2214/'Totals and Drop Down Lists'!Z$5)*Inputs!H$39)</f>
        <v>0</v>
      </c>
      <c r="BC2214">
        <f>IF(OR($D2214="51",$D2214="52",$D2214="61"),0,(AE2214/'Totals and Drop Down Lists'!AA$5)*Inputs!I$39)</f>
        <v>0</v>
      </c>
      <c r="BD2214">
        <f>IF(OR($D2214="51",$D2214="52",$D2214="61"),0,(AF2214/'Totals and Drop Down Lists'!AB$5)*Inputs!J$39)</f>
        <v>0</v>
      </c>
      <c r="BE2214">
        <f>IF(OR($D2214="51",$D2214="52",$D2214="61"),0,(AG2214/'Totals and Drop Down Lists'!AC$5)*Inputs!K$39)</f>
        <v>0</v>
      </c>
      <c r="BF2214">
        <f>IF(OR($D2214="51",$D2214="52",$D2214="61"),0,(AH2214/'Totals and Drop Down Lists'!AD$5)*Inputs!L$39)</f>
        <v>0</v>
      </c>
      <c r="BG2214" s="10">
        <f t="shared" si="307"/>
        <v>207762.11154227983</v>
      </c>
    </row>
    <row r="2215" spans="1:59" ht="28.8">
      <c r="A2215" s="1" t="s">
        <v>7554</v>
      </c>
      <c r="B2215" s="1" t="s">
        <v>4150</v>
      </c>
      <c r="C2215" s="1" t="s">
        <v>4242</v>
      </c>
      <c r="D2215" s="1" t="s">
        <v>25</v>
      </c>
      <c r="E2215" s="1" t="s">
        <v>4243</v>
      </c>
      <c r="F2215" s="2">
        <v>59277</v>
      </c>
      <c r="G2215" s="2">
        <v>818</v>
      </c>
      <c r="H2215" s="2">
        <v>58</v>
      </c>
      <c r="I2215" s="2">
        <v>13799</v>
      </c>
      <c r="J2215" s="2">
        <v>23569</v>
      </c>
      <c r="K2215" s="2">
        <v>9396</v>
      </c>
      <c r="L2215" s="2">
        <v>30</v>
      </c>
      <c r="M2215" s="2">
        <v>74</v>
      </c>
      <c r="N2215" s="2">
        <v>8</v>
      </c>
      <c r="O2215" s="2">
        <v>348</v>
      </c>
      <c r="P2215" s="2">
        <v>126</v>
      </c>
      <c r="Q2215" s="2">
        <v>0</v>
      </c>
      <c r="R2215" s="2">
        <v>1733</v>
      </c>
      <c r="S2215" s="2">
        <v>5534100</v>
      </c>
      <c r="T2215" s="2">
        <v>269641100</v>
      </c>
      <c r="U2215" s="2">
        <v>1094</v>
      </c>
      <c r="V2215" s="2">
        <v>905</v>
      </c>
      <c r="W2215" s="2">
        <v>223</v>
      </c>
      <c r="X2215" s="2">
        <v>2855</v>
      </c>
      <c r="Y2215" s="2">
        <v>455</v>
      </c>
      <c r="Z2215" s="2">
        <v>1634</v>
      </c>
      <c r="AA2215" s="9">
        <f t="shared" si="308"/>
        <v>59277</v>
      </c>
      <c r="AB2215" s="9">
        <f t="shared" si="309"/>
        <v>12923</v>
      </c>
      <c r="AC2215" s="9">
        <f t="shared" si="310"/>
        <v>2319</v>
      </c>
      <c r="AD2215" s="9">
        <f t="shared" si="311"/>
        <v>1733</v>
      </c>
      <c r="AE2215" s="44">
        <f t="shared" si="312"/>
        <v>2.6160175051326344E-4</v>
      </c>
      <c r="AF2215" s="9">
        <f t="shared" si="313"/>
        <v>1727</v>
      </c>
      <c r="AG2215" s="9">
        <f t="shared" si="306"/>
        <v>2089</v>
      </c>
      <c r="AH2215" s="44">
        <f t="shared" si="314"/>
        <v>3.0987845214989535E-4</v>
      </c>
      <c r="AI2215">
        <f>AA2215/'Totals and Drop Down Lists'!W$6*Inputs!E$37</f>
        <v>53772.561914622318</v>
      </c>
      <c r="AJ2215">
        <f>AB2215/'Totals and Drop Down Lists'!X$6*Inputs!F$37</f>
        <v>42521.673562767646</v>
      </c>
      <c r="AK2215">
        <f>AC2215/'Totals and Drop Down Lists'!Y$6*Inputs!G$37</f>
        <v>15287.631326466477</v>
      </c>
      <c r="AL2215">
        <f>AD2215/'Totals and Drop Down Lists'!Z$6*Inputs!H$37</f>
        <v>13894.329700899409</v>
      </c>
      <c r="AM2215">
        <f>AE2215/'Totals and Drop Down Lists'!AA$6*Inputs!I$37</f>
        <v>32566.631974017029</v>
      </c>
      <c r="AN2215">
        <f>AF2215/'Totals and Drop Down Lists'!AB$6*Inputs!J$37</f>
        <v>34465.209053375373</v>
      </c>
      <c r="AO2215">
        <f>AG2215/'Totals and Drop Down Lists'!AC$6*Inputs!K$37</f>
        <v>38904.650638122388</v>
      </c>
      <c r="AP2215">
        <f>AH2215/'Totals and Drop Down Lists'!AD$6*Inputs!L$37</f>
        <v>72923.667960910941</v>
      </c>
      <c r="AQ2215">
        <f>IF(OR($D2215="51",$D2215="52",$D2215="61"),(AA2215/'Totals and Drop Down Lists'!W$4)*Inputs!E$38,0)</f>
        <v>0</v>
      </c>
      <c r="AR2215">
        <f>IF(OR($D2215="51",$D2215="52",$D2215="61"),(AB2215/'Totals and Drop Down Lists'!X$4)*Inputs!F$38,0)</f>
        <v>0</v>
      </c>
      <c r="AS2215">
        <f>IF(OR($D2215="51",$D2215="52",$D2215="61"),(AC2215/'Totals and Drop Down Lists'!Y$4)*Inputs!G$38,0)</f>
        <v>0</v>
      </c>
      <c r="AT2215">
        <f>IF(OR($D2215="51",$D2215="52",$D2215="61"),(AD2215/'Totals and Drop Down Lists'!Z$4)*Inputs!H$38,0)</f>
        <v>0</v>
      </c>
      <c r="AU2215">
        <f>IF(OR($D2215="51",$D2215="52",$D2215="61"),(AE2215/'Totals and Drop Down Lists'!AA$4)*Inputs!I$38,0)</f>
        <v>0</v>
      </c>
      <c r="AV2215">
        <f>IF(OR($D2215="51",$D2215="52",$D2215="61"),(AF2215/'Totals and Drop Down Lists'!AB$4)*Inputs!J$38,0)</f>
        <v>0</v>
      </c>
      <c r="AW2215">
        <f>IF(OR($D2215="51",$D2215="52",$D2215="61"),(AG2215/'Totals and Drop Down Lists'!AC$4)*Inputs!K$38,0)</f>
        <v>0</v>
      </c>
      <c r="AX2215">
        <f>IF(OR($D2215="51",$D2215="52",$D2215="61"),(AH2215/'Totals and Drop Down Lists'!AD$4)*Inputs!L$38,0)</f>
        <v>0</v>
      </c>
      <c r="AY2215">
        <f>IF(OR($D2215="51",$D2215="52",$D2215="61"),0,(AA2215/'Totals and Drop Down Lists'!W$5)*Inputs!E$39)</f>
        <v>0</v>
      </c>
      <c r="AZ2215">
        <f>IF(OR($D2215="51",$D2215="52",$D2215="61"),0,(AB2215/'Totals and Drop Down Lists'!X$5)*Inputs!F$39)</f>
        <v>0</v>
      </c>
      <c r="BA2215">
        <f>IF(OR($D2215="51",$D2215="52",$D2215="61"),0,(AC2215/'Totals and Drop Down Lists'!Y$5)*Inputs!G$39)</f>
        <v>0</v>
      </c>
      <c r="BB2215">
        <f>IF(OR($D2215="51",$D2215="52",$D2215="61"),0,(AD2215/'Totals and Drop Down Lists'!Z$5)*Inputs!H$39)</f>
        <v>0</v>
      </c>
      <c r="BC2215">
        <f>IF(OR($D2215="51",$D2215="52",$D2215="61"),0,(AE2215/'Totals and Drop Down Lists'!AA$5)*Inputs!I$39)</f>
        <v>0</v>
      </c>
      <c r="BD2215">
        <f>IF(OR($D2215="51",$D2215="52",$D2215="61"),0,(AF2215/'Totals and Drop Down Lists'!AB$5)*Inputs!J$39)</f>
        <v>0</v>
      </c>
      <c r="BE2215">
        <f>IF(OR($D2215="51",$D2215="52",$D2215="61"),0,(AG2215/'Totals and Drop Down Lists'!AC$5)*Inputs!K$39)</f>
        <v>0</v>
      </c>
      <c r="BF2215">
        <f>IF(OR($D2215="51",$D2215="52",$D2215="61"),0,(AH2215/'Totals and Drop Down Lists'!AD$5)*Inputs!L$39)</f>
        <v>0</v>
      </c>
      <c r="BG2215" s="10">
        <f t="shared" si="307"/>
        <v>304336.35613118159</v>
      </c>
    </row>
    <row r="2216" spans="1:59" ht="28.8">
      <c r="A2216" s="1" t="s">
        <v>7554</v>
      </c>
      <c r="B2216" s="1" t="s">
        <v>4150</v>
      </c>
      <c r="C2216" s="1" t="s">
        <v>4244</v>
      </c>
      <c r="D2216" s="1" t="s">
        <v>25</v>
      </c>
      <c r="E2216" s="1" t="s">
        <v>4245</v>
      </c>
      <c r="F2216" s="2">
        <v>44963</v>
      </c>
      <c r="G2216" s="2">
        <v>469</v>
      </c>
      <c r="H2216" s="2">
        <v>58</v>
      </c>
      <c r="I2216" s="2">
        <v>9669</v>
      </c>
      <c r="J2216" s="2">
        <v>17252</v>
      </c>
      <c r="K2216" s="2">
        <v>4922</v>
      </c>
      <c r="L2216" s="2">
        <v>124</v>
      </c>
      <c r="M2216" s="2">
        <v>0</v>
      </c>
      <c r="N2216" s="2">
        <v>9</v>
      </c>
      <c r="O2216" s="2">
        <v>76</v>
      </c>
      <c r="P2216" s="2">
        <v>69</v>
      </c>
      <c r="Q2216" s="2">
        <v>12</v>
      </c>
      <c r="R2216" s="2">
        <v>1864</v>
      </c>
      <c r="S2216" s="2">
        <v>2307900</v>
      </c>
      <c r="T2216" s="2">
        <v>133716000</v>
      </c>
      <c r="U2216" s="2">
        <v>485</v>
      </c>
      <c r="V2216" s="2">
        <v>379</v>
      </c>
      <c r="W2216" s="2">
        <v>44</v>
      </c>
      <c r="X2216" s="2">
        <v>1320</v>
      </c>
      <c r="Y2216" s="2">
        <v>94</v>
      </c>
      <c r="Z2216" s="2">
        <v>745</v>
      </c>
      <c r="AA2216" s="9">
        <f t="shared" si="308"/>
        <v>44963</v>
      </c>
      <c r="AB2216" s="9">
        <f t="shared" si="309"/>
        <v>9142</v>
      </c>
      <c r="AC2216" s="9">
        <f t="shared" si="310"/>
        <v>2154</v>
      </c>
      <c r="AD2216" s="9">
        <f t="shared" si="311"/>
        <v>1864</v>
      </c>
      <c r="AE2216" s="44">
        <f t="shared" si="312"/>
        <v>9.8070763234111899E-5</v>
      </c>
      <c r="AF2216" s="9">
        <f t="shared" si="313"/>
        <v>897</v>
      </c>
      <c r="AG2216" s="9">
        <f t="shared" si="306"/>
        <v>839</v>
      </c>
      <c r="AH2216" s="44">
        <f t="shared" si="314"/>
        <v>8.9066668295690357E-5</v>
      </c>
      <c r="AI2216">
        <f>AA2216/'Totals and Drop Down Lists'!W$6*Inputs!E$37</f>
        <v>40787.754126679203</v>
      </c>
      <c r="AJ2216">
        <f>AB2216/'Totals and Drop Down Lists'!X$6*Inputs!F$37</f>
        <v>30080.71962476374</v>
      </c>
      <c r="AK2216">
        <f>AC2216/'Totals and Drop Down Lists'!Y$6*Inputs!G$37</f>
        <v>14199.895591724362</v>
      </c>
      <c r="AL2216">
        <f>AD2216/'Totals and Drop Down Lists'!Z$6*Inputs!H$37</f>
        <v>14944.622367268608</v>
      </c>
      <c r="AM2216">
        <f>AE2216/'Totals and Drop Down Lists'!AA$6*Inputs!I$37</f>
        <v>12208.765604167287</v>
      </c>
      <c r="AN2216">
        <f>AF2216/'Totals and Drop Down Lists'!AB$6*Inputs!J$37</f>
        <v>17901.153746889235</v>
      </c>
      <c r="AO2216">
        <f>AG2216/'Totals and Drop Down Lists'!AC$6*Inputs!K$37</f>
        <v>15625.180414257869</v>
      </c>
      <c r="AP2216">
        <f>AH2216/'Totals and Drop Down Lists'!AD$6*Inputs!L$37</f>
        <v>20960.050949388708</v>
      </c>
      <c r="AQ2216">
        <f>IF(OR($D2216="51",$D2216="52",$D2216="61"),(AA2216/'Totals and Drop Down Lists'!W$4)*Inputs!E$38,0)</f>
        <v>0</v>
      </c>
      <c r="AR2216">
        <f>IF(OR($D2216="51",$D2216="52",$D2216="61"),(AB2216/'Totals and Drop Down Lists'!X$4)*Inputs!F$38,0)</f>
        <v>0</v>
      </c>
      <c r="AS2216">
        <f>IF(OR($D2216="51",$D2216="52",$D2216="61"),(AC2216/'Totals and Drop Down Lists'!Y$4)*Inputs!G$38,0)</f>
        <v>0</v>
      </c>
      <c r="AT2216">
        <f>IF(OR($D2216="51",$D2216="52",$D2216="61"),(AD2216/'Totals and Drop Down Lists'!Z$4)*Inputs!H$38,0)</f>
        <v>0</v>
      </c>
      <c r="AU2216">
        <f>IF(OR($D2216="51",$D2216="52",$D2216="61"),(AE2216/'Totals and Drop Down Lists'!AA$4)*Inputs!I$38,0)</f>
        <v>0</v>
      </c>
      <c r="AV2216">
        <f>IF(OR($D2216="51",$D2216="52",$D2216="61"),(AF2216/'Totals and Drop Down Lists'!AB$4)*Inputs!J$38,0)</f>
        <v>0</v>
      </c>
      <c r="AW2216">
        <f>IF(OR($D2216="51",$D2216="52",$D2216="61"),(AG2216/'Totals and Drop Down Lists'!AC$4)*Inputs!K$38,0)</f>
        <v>0</v>
      </c>
      <c r="AX2216">
        <f>IF(OR($D2216="51",$D2216="52",$D2216="61"),(AH2216/'Totals and Drop Down Lists'!AD$4)*Inputs!L$38,0)</f>
        <v>0</v>
      </c>
      <c r="AY2216">
        <f>IF(OR($D2216="51",$D2216="52",$D2216="61"),0,(AA2216/'Totals and Drop Down Lists'!W$5)*Inputs!E$39)</f>
        <v>0</v>
      </c>
      <c r="AZ2216">
        <f>IF(OR($D2216="51",$D2216="52",$D2216="61"),0,(AB2216/'Totals and Drop Down Lists'!X$5)*Inputs!F$39)</f>
        <v>0</v>
      </c>
      <c r="BA2216">
        <f>IF(OR($D2216="51",$D2216="52",$D2216="61"),0,(AC2216/'Totals and Drop Down Lists'!Y$5)*Inputs!G$39)</f>
        <v>0</v>
      </c>
      <c r="BB2216">
        <f>IF(OR($D2216="51",$D2216="52",$D2216="61"),0,(AD2216/'Totals and Drop Down Lists'!Z$5)*Inputs!H$39)</f>
        <v>0</v>
      </c>
      <c r="BC2216">
        <f>IF(OR($D2216="51",$D2216="52",$D2216="61"),0,(AE2216/'Totals and Drop Down Lists'!AA$5)*Inputs!I$39)</f>
        <v>0</v>
      </c>
      <c r="BD2216">
        <f>IF(OR($D2216="51",$D2216="52",$D2216="61"),0,(AF2216/'Totals and Drop Down Lists'!AB$5)*Inputs!J$39)</f>
        <v>0</v>
      </c>
      <c r="BE2216">
        <f>IF(OR($D2216="51",$D2216="52",$D2216="61"),0,(AG2216/'Totals and Drop Down Lists'!AC$5)*Inputs!K$39)</f>
        <v>0</v>
      </c>
      <c r="BF2216">
        <f>IF(OR($D2216="51",$D2216="52",$D2216="61"),0,(AH2216/'Totals and Drop Down Lists'!AD$5)*Inputs!L$39)</f>
        <v>0</v>
      </c>
      <c r="BG2216" s="10">
        <f t="shared" si="307"/>
        <v>166708.142425139</v>
      </c>
    </row>
    <row r="2217" spans="1:59" ht="28.8">
      <c r="A2217" s="1" t="s">
        <v>7554</v>
      </c>
      <c r="B2217" s="1" t="s">
        <v>4150</v>
      </c>
      <c r="C2217" s="1" t="s">
        <v>82</v>
      </c>
      <c r="D2217" s="1" t="s">
        <v>25</v>
      </c>
      <c r="E2217" s="1" t="s">
        <v>4246</v>
      </c>
      <c r="F2217" s="2">
        <v>33859</v>
      </c>
      <c r="G2217" s="2">
        <v>419</v>
      </c>
      <c r="H2217" s="2">
        <v>95</v>
      </c>
      <c r="I2217" s="2">
        <v>7092</v>
      </c>
      <c r="J2217" s="2">
        <v>15340</v>
      </c>
      <c r="K2217" s="2">
        <v>3988</v>
      </c>
      <c r="L2217" s="2">
        <v>128</v>
      </c>
      <c r="M2217" s="2">
        <v>42</v>
      </c>
      <c r="N2217" s="2">
        <v>8</v>
      </c>
      <c r="O2217" s="2">
        <v>141</v>
      </c>
      <c r="P2217" s="2">
        <v>55</v>
      </c>
      <c r="Q2217" s="2">
        <v>23</v>
      </c>
      <c r="R2217" s="2">
        <v>1275</v>
      </c>
      <c r="S2217" s="2">
        <v>2528400</v>
      </c>
      <c r="T2217" s="2">
        <v>119698400</v>
      </c>
      <c r="U2217" s="2">
        <v>374</v>
      </c>
      <c r="V2217" s="2">
        <v>177</v>
      </c>
      <c r="W2217" s="2">
        <v>0</v>
      </c>
      <c r="X2217" s="2">
        <v>849</v>
      </c>
      <c r="Y2217" s="2">
        <v>75</v>
      </c>
      <c r="Z2217" s="2">
        <v>519</v>
      </c>
      <c r="AA2217" s="9">
        <f t="shared" si="308"/>
        <v>33859</v>
      </c>
      <c r="AB2217" s="9">
        <f t="shared" si="309"/>
        <v>6578</v>
      </c>
      <c r="AC2217" s="9">
        <f t="shared" si="310"/>
        <v>1672</v>
      </c>
      <c r="AD2217" s="9">
        <f t="shared" si="311"/>
        <v>1275</v>
      </c>
      <c r="AE2217" s="44">
        <f t="shared" si="312"/>
        <v>7.2407028617081605E-5</v>
      </c>
      <c r="AF2217" s="9">
        <f t="shared" si="313"/>
        <v>672</v>
      </c>
      <c r="AG2217" s="9">
        <f t="shared" si="306"/>
        <v>594</v>
      </c>
      <c r="AH2217" s="44">
        <f t="shared" si="314"/>
        <v>5.7460224876230859E-5</v>
      </c>
      <c r="AI2217">
        <f>AA2217/'Totals and Drop Down Lists'!W$6*Inputs!E$37</f>
        <v>30714.867045687148</v>
      </c>
      <c r="AJ2217">
        <f>AB2217/'Totals and Drop Down Lists'!X$6*Inputs!F$37</f>
        <v>21644.166888175001</v>
      </c>
      <c r="AK2217">
        <f>AC2217/'Totals and Drop Down Lists'!Y$6*Inputs!G$37</f>
        <v>11022.388778720117</v>
      </c>
      <c r="AL2217">
        <f>AD2217/'Totals and Drop Down Lists'!Z$6*Inputs!H$37</f>
        <v>10222.314119242208</v>
      </c>
      <c r="AM2217">
        <f>AE2217/'Totals and Drop Down Lists'!AA$6*Inputs!I$37</f>
        <v>9013.9039539227415</v>
      </c>
      <c r="AN2217">
        <f>AF2217/'Totals and Drop Down Lists'!AB$6*Inputs!J$37</f>
        <v>13410.897790311667</v>
      </c>
      <c r="AO2217">
        <f>AG2217/'Totals and Drop Down Lists'!AC$6*Inputs!K$37</f>
        <v>11062.404250380421</v>
      </c>
      <c r="AP2217">
        <f>AH2217/'Totals and Drop Down Lists'!AD$6*Inputs!L$37</f>
        <v>13522.109494101362</v>
      </c>
      <c r="AQ2217">
        <f>IF(OR($D2217="51",$D2217="52",$D2217="61"),(AA2217/'Totals and Drop Down Lists'!W$4)*Inputs!E$38,0)</f>
        <v>0</v>
      </c>
      <c r="AR2217">
        <f>IF(OR($D2217="51",$D2217="52",$D2217="61"),(AB2217/'Totals and Drop Down Lists'!X$4)*Inputs!F$38,0)</f>
        <v>0</v>
      </c>
      <c r="AS2217">
        <f>IF(OR($D2217="51",$D2217="52",$D2217="61"),(AC2217/'Totals and Drop Down Lists'!Y$4)*Inputs!G$38,0)</f>
        <v>0</v>
      </c>
      <c r="AT2217">
        <f>IF(OR($D2217="51",$D2217="52",$D2217="61"),(AD2217/'Totals and Drop Down Lists'!Z$4)*Inputs!H$38,0)</f>
        <v>0</v>
      </c>
      <c r="AU2217">
        <f>IF(OR($D2217="51",$D2217="52",$D2217="61"),(AE2217/'Totals and Drop Down Lists'!AA$4)*Inputs!I$38,0)</f>
        <v>0</v>
      </c>
      <c r="AV2217">
        <f>IF(OR($D2217="51",$D2217="52",$D2217="61"),(AF2217/'Totals and Drop Down Lists'!AB$4)*Inputs!J$38,0)</f>
        <v>0</v>
      </c>
      <c r="AW2217">
        <f>IF(OR($D2217="51",$D2217="52",$D2217="61"),(AG2217/'Totals and Drop Down Lists'!AC$4)*Inputs!K$38,0)</f>
        <v>0</v>
      </c>
      <c r="AX2217">
        <f>IF(OR($D2217="51",$D2217="52",$D2217="61"),(AH2217/'Totals and Drop Down Lists'!AD$4)*Inputs!L$38,0)</f>
        <v>0</v>
      </c>
      <c r="AY2217">
        <f>IF(OR($D2217="51",$D2217="52",$D2217="61"),0,(AA2217/'Totals and Drop Down Lists'!W$5)*Inputs!E$39)</f>
        <v>0</v>
      </c>
      <c r="AZ2217">
        <f>IF(OR($D2217="51",$D2217="52",$D2217="61"),0,(AB2217/'Totals and Drop Down Lists'!X$5)*Inputs!F$39)</f>
        <v>0</v>
      </c>
      <c r="BA2217">
        <f>IF(OR($D2217="51",$D2217="52",$D2217="61"),0,(AC2217/'Totals and Drop Down Lists'!Y$5)*Inputs!G$39)</f>
        <v>0</v>
      </c>
      <c r="BB2217">
        <f>IF(OR($D2217="51",$D2217="52",$D2217="61"),0,(AD2217/'Totals and Drop Down Lists'!Z$5)*Inputs!H$39)</f>
        <v>0</v>
      </c>
      <c r="BC2217">
        <f>IF(OR($D2217="51",$D2217="52",$D2217="61"),0,(AE2217/'Totals and Drop Down Lists'!AA$5)*Inputs!I$39)</f>
        <v>0</v>
      </c>
      <c r="BD2217">
        <f>IF(OR($D2217="51",$D2217="52",$D2217="61"),0,(AF2217/'Totals and Drop Down Lists'!AB$5)*Inputs!J$39)</f>
        <v>0</v>
      </c>
      <c r="BE2217">
        <f>IF(OR($D2217="51",$D2217="52",$D2217="61"),0,(AG2217/'Totals and Drop Down Lists'!AC$5)*Inputs!K$39)</f>
        <v>0</v>
      </c>
      <c r="BF2217">
        <f>IF(OR($D2217="51",$D2217="52",$D2217="61"),0,(AH2217/'Totals and Drop Down Lists'!AD$5)*Inputs!L$39)</f>
        <v>0</v>
      </c>
      <c r="BG2217" s="10">
        <f t="shared" si="307"/>
        <v>120613.05232054065</v>
      </c>
    </row>
    <row r="2218" spans="1:59" ht="28.8">
      <c r="A2218" s="1" t="s">
        <v>7554</v>
      </c>
      <c r="B2218" s="1" t="s">
        <v>4150</v>
      </c>
      <c r="C2218" s="1" t="s">
        <v>527</v>
      </c>
      <c r="D2218" s="1" t="s">
        <v>25</v>
      </c>
      <c r="E2218" s="1" t="s">
        <v>4247</v>
      </c>
      <c r="F2218" s="2">
        <v>20842</v>
      </c>
      <c r="G2218" s="2">
        <v>118</v>
      </c>
      <c r="H2218" s="2">
        <v>0</v>
      </c>
      <c r="I2218" s="2">
        <v>3426</v>
      </c>
      <c r="J2218" s="2">
        <v>8207</v>
      </c>
      <c r="K2218" s="2">
        <v>2065</v>
      </c>
      <c r="L2218" s="2">
        <v>65</v>
      </c>
      <c r="M2218" s="2">
        <v>0</v>
      </c>
      <c r="N2218" s="2">
        <v>0</v>
      </c>
      <c r="O2218" s="2">
        <v>90</v>
      </c>
      <c r="P2218" s="2">
        <v>12</v>
      </c>
      <c r="Q2218" s="2">
        <v>0</v>
      </c>
      <c r="R2218" s="2">
        <v>1434</v>
      </c>
      <c r="S2218" s="2">
        <v>851800</v>
      </c>
      <c r="T2218" s="2">
        <v>62620100</v>
      </c>
      <c r="U2218" s="2">
        <v>68</v>
      </c>
      <c r="V2218" s="2">
        <v>339</v>
      </c>
      <c r="W2218" s="2">
        <v>0</v>
      </c>
      <c r="X2218" s="2">
        <v>530</v>
      </c>
      <c r="Y2218" s="2">
        <v>64</v>
      </c>
      <c r="Z2218" s="2">
        <v>169</v>
      </c>
      <c r="AA2218" s="9">
        <f t="shared" si="308"/>
        <v>20842</v>
      </c>
      <c r="AB2218" s="9">
        <f t="shared" si="309"/>
        <v>3308</v>
      </c>
      <c r="AC2218" s="9">
        <f t="shared" si="310"/>
        <v>1601</v>
      </c>
      <c r="AD2218" s="9">
        <f t="shared" si="311"/>
        <v>1434</v>
      </c>
      <c r="AE2218" s="44">
        <f t="shared" si="312"/>
        <v>3.6287033403581435E-5</v>
      </c>
      <c r="AF2218" s="9">
        <f t="shared" si="313"/>
        <v>191</v>
      </c>
      <c r="AG2218" s="9">
        <f t="shared" si="306"/>
        <v>233</v>
      </c>
      <c r="AH2218" s="44">
        <f t="shared" si="314"/>
        <v>2.1814367731697362E-5</v>
      </c>
      <c r="AI2218">
        <f>AA2218/'Totals and Drop Down Lists'!W$6*Inputs!E$37</f>
        <v>18906.620365817402</v>
      </c>
      <c r="AJ2218">
        <f>AB2218/'Totals and Drop Down Lists'!X$6*Inputs!F$37</f>
        <v>10884.600800559883</v>
      </c>
      <c r="AK2218">
        <f>AC2218/'Totals and Drop Down Lists'!Y$6*Inputs!G$37</f>
        <v>10554.332795891689</v>
      </c>
      <c r="AL2218">
        <f>AD2218/'Totals and Drop Down Lists'!Z$6*Inputs!H$37</f>
        <v>11497.096821171237</v>
      </c>
      <c r="AM2218">
        <f>AE2218/'Totals and Drop Down Lists'!AA$6*Inputs!I$37</f>
        <v>4517.3492148455007</v>
      </c>
      <c r="AN2218">
        <f>AF2218/'Totals and Drop Down Lists'!AB$6*Inputs!J$37</f>
        <v>3811.7283898058454</v>
      </c>
      <c r="AO2218">
        <f>AG2218/'Totals and Drop Down Lists'!AC$6*Inputs!K$37</f>
        <v>4339.2932497283473</v>
      </c>
      <c r="AP2218">
        <f>AH2218/'Totals and Drop Down Lists'!AD$6*Inputs!L$37</f>
        <v>5133.5731742780545</v>
      </c>
      <c r="AQ2218">
        <f>IF(OR($D2218="51",$D2218="52",$D2218="61"),(AA2218/'Totals and Drop Down Lists'!W$4)*Inputs!E$38,0)</f>
        <v>0</v>
      </c>
      <c r="AR2218">
        <f>IF(OR($D2218="51",$D2218="52",$D2218="61"),(AB2218/'Totals and Drop Down Lists'!X$4)*Inputs!F$38,0)</f>
        <v>0</v>
      </c>
      <c r="AS2218">
        <f>IF(OR($D2218="51",$D2218="52",$D2218="61"),(AC2218/'Totals and Drop Down Lists'!Y$4)*Inputs!G$38,0)</f>
        <v>0</v>
      </c>
      <c r="AT2218">
        <f>IF(OR($D2218="51",$D2218="52",$D2218="61"),(AD2218/'Totals and Drop Down Lists'!Z$4)*Inputs!H$38,0)</f>
        <v>0</v>
      </c>
      <c r="AU2218">
        <f>IF(OR($D2218="51",$D2218="52",$D2218="61"),(AE2218/'Totals and Drop Down Lists'!AA$4)*Inputs!I$38,0)</f>
        <v>0</v>
      </c>
      <c r="AV2218">
        <f>IF(OR($D2218="51",$D2218="52",$D2218="61"),(AF2218/'Totals and Drop Down Lists'!AB$4)*Inputs!J$38,0)</f>
        <v>0</v>
      </c>
      <c r="AW2218">
        <f>IF(OR($D2218="51",$D2218="52",$D2218="61"),(AG2218/'Totals and Drop Down Lists'!AC$4)*Inputs!K$38,0)</f>
        <v>0</v>
      </c>
      <c r="AX2218">
        <f>IF(OR($D2218="51",$D2218="52",$D2218="61"),(AH2218/'Totals and Drop Down Lists'!AD$4)*Inputs!L$38,0)</f>
        <v>0</v>
      </c>
      <c r="AY2218">
        <f>IF(OR($D2218="51",$D2218="52",$D2218="61"),0,(AA2218/'Totals and Drop Down Lists'!W$5)*Inputs!E$39)</f>
        <v>0</v>
      </c>
      <c r="AZ2218">
        <f>IF(OR($D2218="51",$D2218="52",$D2218="61"),0,(AB2218/'Totals and Drop Down Lists'!X$5)*Inputs!F$39)</f>
        <v>0</v>
      </c>
      <c r="BA2218">
        <f>IF(OR($D2218="51",$D2218="52",$D2218="61"),0,(AC2218/'Totals and Drop Down Lists'!Y$5)*Inputs!G$39)</f>
        <v>0</v>
      </c>
      <c r="BB2218">
        <f>IF(OR($D2218="51",$D2218="52",$D2218="61"),0,(AD2218/'Totals and Drop Down Lists'!Z$5)*Inputs!H$39)</f>
        <v>0</v>
      </c>
      <c r="BC2218">
        <f>IF(OR($D2218="51",$D2218="52",$D2218="61"),0,(AE2218/'Totals and Drop Down Lists'!AA$5)*Inputs!I$39)</f>
        <v>0</v>
      </c>
      <c r="BD2218">
        <f>IF(OR($D2218="51",$D2218="52",$D2218="61"),0,(AF2218/'Totals and Drop Down Lists'!AB$5)*Inputs!J$39)</f>
        <v>0</v>
      </c>
      <c r="BE2218">
        <f>IF(OR($D2218="51",$D2218="52",$D2218="61"),0,(AG2218/'Totals and Drop Down Lists'!AC$5)*Inputs!K$39)</f>
        <v>0</v>
      </c>
      <c r="BF2218">
        <f>IF(OR($D2218="51",$D2218="52",$D2218="61"),0,(AH2218/'Totals and Drop Down Lists'!AD$5)*Inputs!L$39)</f>
        <v>0</v>
      </c>
      <c r="BG2218" s="10">
        <f t="shared" si="307"/>
        <v>69644.594812097959</v>
      </c>
    </row>
    <row r="2219" spans="1:59" ht="28.8">
      <c r="A2219" s="1" t="s">
        <v>7554</v>
      </c>
      <c r="B2219" s="1" t="s">
        <v>4150</v>
      </c>
      <c r="C2219" s="1" t="s">
        <v>1382</v>
      </c>
      <c r="D2219" s="1" t="s">
        <v>25</v>
      </c>
      <c r="E2219" s="1" t="s">
        <v>4248</v>
      </c>
      <c r="F2219" s="2">
        <v>24147</v>
      </c>
      <c r="G2219" s="2">
        <v>356</v>
      </c>
      <c r="H2219" s="2">
        <v>14</v>
      </c>
      <c r="I2219" s="2">
        <v>5565</v>
      </c>
      <c r="J2219" s="2">
        <v>9444</v>
      </c>
      <c r="K2219" s="2">
        <v>2841</v>
      </c>
      <c r="L2219" s="2">
        <v>66</v>
      </c>
      <c r="M2219" s="2">
        <v>14</v>
      </c>
      <c r="N2219" s="2">
        <v>0</v>
      </c>
      <c r="O2219" s="2">
        <v>64</v>
      </c>
      <c r="P2219" s="2">
        <v>44</v>
      </c>
      <c r="Q2219" s="2">
        <v>3</v>
      </c>
      <c r="R2219" s="2">
        <v>1077</v>
      </c>
      <c r="S2219" s="2">
        <v>1423100</v>
      </c>
      <c r="T2219" s="2">
        <v>85166700</v>
      </c>
      <c r="U2219" s="2">
        <v>226</v>
      </c>
      <c r="V2219" s="2">
        <v>368</v>
      </c>
      <c r="W2219" s="2">
        <v>63</v>
      </c>
      <c r="X2219" s="2">
        <v>907</v>
      </c>
      <c r="Y2219" s="2">
        <v>74</v>
      </c>
      <c r="Z2219" s="2">
        <v>604</v>
      </c>
      <c r="AA2219" s="9">
        <f t="shared" si="308"/>
        <v>24147</v>
      </c>
      <c r="AB2219" s="9">
        <f t="shared" si="309"/>
        <v>5195</v>
      </c>
      <c r="AC2219" s="9">
        <f t="shared" si="310"/>
        <v>1268</v>
      </c>
      <c r="AD2219" s="9">
        <f t="shared" si="311"/>
        <v>1077</v>
      </c>
      <c r="AE2219" s="44">
        <f t="shared" si="312"/>
        <v>5.9687346904499829E-5</v>
      </c>
      <c r="AF2219" s="9">
        <f t="shared" si="313"/>
        <v>476</v>
      </c>
      <c r="AG2219" s="9">
        <f t="shared" si="306"/>
        <v>678</v>
      </c>
      <c r="AH2219" s="44">
        <f t="shared" si="314"/>
        <v>7.5892006543494788E-5</v>
      </c>
      <c r="AI2219">
        <f>AA2219/'Totals and Drop Down Lists'!W$6*Inputs!E$37</f>
        <v>21904.719411447695</v>
      </c>
      <c r="AJ2219">
        <f>AB2219/'Totals and Drop Down Lists'!X$6*Inputs!F$37</f>
        <v>17093.561414422187</v>
      </c>
      <c r="AK2219">
        <f>AC2219/'Totals and Drop Down Lists'!Y$6*Inputs!G$37</f>
        <v>8359.08431304851</v>
      </c>
      <c r="AL2219">
        <f>AD2219/'Totals and Drop Down Lists'!Z$6*Inputs!H$37</f>
        <v>8634.8488677834175</v>
      </c>
      <c r="AM2219">
        <f>AE2219/'Totals and Drop Down Lists'!AA$6*Inputs!I$37</f>
        <v>7430.4390407577848</v>
      </c>
      <c r="AN2219">
        <f>AF2219/'Totals and Drop Down Lists'!AB$6*Inputs!J$37</f>
        <v>9499.3859348040969</v>
      </c>
      <c r="AO2219">
        <f>AG2219/'Totals and Drop Down Lists'!AC$6*Inputs!K$37</f>
        <v>12626.784649424118</v>
      </c>
      <c r="AP2219">
        <f>AH2219/'Totals and Drop Down Lists'!AD$6*Inputs!L$37</f>
        <v>17859.658997483359</v>
      </c>
      <c r="AQ2219">
        <f>IF(OR($D2219="51",$D2219="52",$D2219="61"),(AA2219/'Totals and Drop Down Lists'!W$4)*Inputs!E$38,0)</f>
        <v>0</v>
      </c>
      <c r="AR2219">
        <f>IF(OR($D2219="51",$D2219="52",$D2219="61"),(AB2219/'Totals and Drop Down Lists'!X$4)*Inputs!F$38,0)</f>
        <v>0</v>
      </c>
      <c r="AS2219">
        <f>IF(OR($D2219="51",$D2219="52",$D2219="61"),(AC2219/'Totals and Drop Down Lists'!Y$4)*Inputs!G$38,0)</f>
        <v>0</v>
      </c>
      <c r="AT2219">
        <f>IF(OR($D2219="51",$D2219="52",$D2219="61"),(AD2219/'Totals and Drop Down Lists'!Z$4)*Inputs!H$38,0)</f>
        <v>0</v>
      </c>
      <c r="AU2219">
        <f>IF(OR($D2219="51",$D2219="52",$D2219="61"),(AE2219/'Totals and Drop Down Lists'!AA$4)*Inputs!I$38,0)</f>
        <v>0</v>
      </c>
      <c r="AV2219">
        <f>IF(OR($D2219="51",$D2219="52",$D2219="61"),(AF2219/'Totals and Drop Down Lists'!AB$4)*Inputs!J$38,0)</f>
        <v>0</v>
      </c>
      <c r="AW2219">
        <f>IF(OR($D2219="51",$D2219="52",$D2219="61"),(AG2219/'Totals and Drop Down Lists'!AC$4)*Inputs!K$38,0)</f>
        <v>0</v>
      </c>
      <c r="AX2219">
        <f>IF(OR($D2219="51",$D2219="52",$D2219="61"),(AH2219/'Totals and Drop Down Lists'!AD$4)*Inputs!L$38,0)</f>
        <v>0</v>
      </c>
      <c r="AY2219">
        <f>IF(OR($D2219="51",$D2219="52",$D2219="61"),0,(AA2219/'Totals and Drop Down Lists'!W$5)*Inputs!E$39)</f>
        <v>0</v>
      </c>
      <c r="AZ2219">
        <f>IF(OR($D2219="51",$D2219="52",$D2219="61"),0,(AB2219/'Totals and Drop Down Lists'!X$5)*Inputs!F$39)</f>
        <v>0</v>
      </c>
      <c r="BA2219">
        <f>IF(OR($D2219="51",$D2219="52",$D2219="61"),0,(AC2219/'Totals and Drop Down Lists'!Y$5)*Inputs!G$39)</f>
        <v>0</v>
      </c>
      <c r="BB2219">
        <f>IF(OR($D2219="51",$D2219="52",$D2219="61"),0,(AD2219/'Totals and Drop Down Lists'!Z$5)*Inputs!H$39)</f>
        <v>0</v>
      </c>
      <c r="BC2219">
        <f>IF(OR($D2219="51",$D2219="52",$D2219="61"),0,(AE2219/'Totals and Drop Down Lists'!AA$5)*Inputs!I$39)</f>
        <v>0</v>
      </c>
      <c r="BD2219">
        <f>IF(OR($D2219="51",$D2219="52",$D2219="61"),0,(AF2219/'Totals and Drop Down Lists'!AB$5)*Inputs!J$39)</f>
        <v>0</v>
      </c>
      <c r="BE2219">
        <f>IF(OR($D2219="51",$D2219="52",$D2219="61"),0,(AG2219/'Totals and Drop Down Lists'!AC$5)*Inputs!K$39)</f>
        <v>0</v>
      </c>
      <c r="BF2219">
        <f>IF(OR($D2219="51",$D2219="52",$D2219="61"),0,(AH2219/'Totals and Drop Down Lists'!AD$5)*Inputs!L$39)</f>
        <v>0</v>
      </c>
      <c r="BG2219" s="10">
        <f t="shared" si="307"/>
        <v>103408.48262917118</v>
      </c>
    </row>
    <row r="2220" spans="1:59" ht="28.8">
      <c r="A2220" s="1" t="s">
        <v>7554</v>
      </c>
      <c r="B2220" s="1" t="s">
        <v>4150</v>
      </c>
      <c r="C2220" s="1" t="s">
        <v>314</v>
      </c>
      <c r="D2220" s="1" t="s">
        <v>25</v>
      </c>
      <c r="E2220" s="1" t="s">
        <v>4249</v>
      </c>
      <c r="F2220" s="2">
        <v>27707</v>
      </c>
      <c r="G2220" s="2">
        <v>332</v>
      </c>
      <c r="H2220" s="2">
        <v>0</v>
      </c>
      <c r="I2220" s="2">
        <v>6828</v>
      </c>
      <c r="J2220" s="2">
        <v>10610</v>
      </c>
      <c r="K2220" s="2">
        <v>3223</v>
      </c>
      <c r="L2220" s="2">
        <v>128</v>
      </c>
      <c r="M2220" s="2">
        <v>39</v>
      </c>
      <c r="N2220" s="2">
        <v>0</v>
      </c>
      <c r="O2220" s="2">
        <v>118</v>
      </c>
      <c r="P2220" s="2">
        <v>57</v>
      </c>
      <c r="Q2220" s="2">
        <v>0</v>
      </c>
      <c r="R2220" s="2">
        <v>1267</v>
      </c>
      <c r="S2220" s="2">
        <v>1548800</v>
      </c>
      <c r="T2220" s="2">
        <v>90464100</v>
      </c>
      <c r="U2220" s="2">
        <v>333</v>
      </c>
      <c r="V2220" s="2">
        <v>269</v>
      </c>
      <c r="W2220" s="2">
        <v>135</v>
      </c>
      <c r="X2220" s="2">
        <v>710</v>
      </c>
      <c r="Y2220" s="2">
        <v>45</v>
      </c>
      <c r="Z2220" s="2">
        <v>435</v>
      </c>
      <c r="AA2220" s="9">
        <f t="shared" si="308"/>
        <v>27707</v>
      </c>
      <c r="AB2220" s="9">
        <f t="shared" si="309"/>
        <v>6496</v>
      </c>
      <c r="AC2220" s="9">
        <f t="shared" si="310"/>
        <v>1609</v>
      </c>
      <c r="AD2220" s="9">
        <f t="shared" si="311"/>
        <v>1267</v>
      </c>
      <c r="AE2220" s="44">
        <f t="shared" si="312"/>
        <v>6.8375578390988379E-5</v>
      </c>
      <c r="AF2220" s="9">
        <f t="shared" si="313"/>
        <v>306</v>
      </c>
      <c r="AG2220" s="9">
        <f t="shared" si="306"/>
        <v>480</v>
      </c>
      <c r="AH2220" s="44">
        <f t="shared" si="314"/>
        <v>5.4254684870026297E-5</v>
      </c>
      <c r="AI2220">
        <f>AA2220/'Totals and Drop Down Lists'!W$6*Inputs!E$37</f>
        <v>25134.139260901204</v>
      </c>
      <c r="AJ2220">
        <f>AB2220/'Totals and Drop Down Lists'!X$6*Inputs!F$37</f>
        <v>21374.355139188934</v>
      </c>
      <c r="AK2220">
        <f>AC2220/'Totals and Drop Down Lists'!Y$6*Inputs!G$37</f>
        <v>10607.071498182218</v>
      </c>
      <c r="AL2220">
        <f>AD2220/'Totals and Drop Down Lists'!Z$6*Inputs!H$37</f>
        <v>10158.174109082256</v>
      </c>
      <c r="AM2220">
        <f>AE2220/'Totals and Drop Down Lists'!AA$6*Inputs!I$37</f>
        <v>8512.0313342741611</v>
      </c>
      <c r="AN2220">
        <f>AF2220/'Totals and Drop Down Lists'!AB$6*Inputs!J$37</f>
        <v>6106.7481009454914</v>
      </c>
      <c r="AO2220">
        <f>AG2220/'Totals and Drop Down Lists'!AC$6*Inputs!K$37</f>
        <v>8939.3165659639781</v>
      </c>
      <c r="AP2220">
        <f>AH2220/'Totals and Drop Down Lists'!AD$6*Inputs!L$37</f>
        <v>12767.75005598592</v>
      </c>
      <c r="AQ2220">
        <f>IF(OR($D2220="51",$D2220="52",$D2220="61"),(AA2220/'Totals and Drop Down Lists'!W$4)*Inputs!E$38,0)</f>
        <v>0</v>
      </c>
      <c r="AR2220">
        <f>IF(OR($D2220="51",$D2220="52",$D2220="61"),(AB2220/'Totals and Drop Down Lists'!X$4)*Inputs!F$38,0)</f>
        <v>0</v>
      </c>
      <c r="AS2220">
        <f>IF(OR($D2220="51",$D2220="52",$D2220="61"),(AC2220/'Totals and Drop Down Lists'!Y$4)*Inputs!G$38,0)</f>
        <v>0</v>
      </c>
      <c r="AT2220">
        <f>IF(OR($D2220="51",$D2220="52",$D2220="61"),(AD2220/'Totals and Drop Down Lists'!Z$4)*Inputs!H$38,0)</f>
        <v>0</v>
      </c>
      <c r="AU2220">
        <f>IF(OR($D2220="51",$D2220="52",$D2220="61"),(AE2220/'Totals and Drop Down Lists'!AA$4)*Inputs!I$38,0)</f>
        <v>0</v>
      </c>
      <c r="AV2220">
        <f>IF(OR($D2220="51",$D2220="52",$D2220="61"),(AF2220/'Totals and Drop Down Lists'!AB$4)*Inputs!J$38,0)</f>
        <v>0</v>
      </c>
      <c r="AW2220">
        <f>IF(OR($D2220="51",$D2220="52",$D2220="61"),(AG2220/'Totals and Drop Down Lists'!AC$4)*Inputs!K$38,0)</f>
        <v>0</v>
      </c>
      <c r="AX2220">
        <f>IF(OR($D2220="51",$D2220="52",$D2220="61"),(AH2220/'Totals and Drop Down Lists'!AD$4)*Inputs!L$38,0)</f>
        <v>0</v>
      </c>
      <c r="AY2220">
        <f>IF(OR($D2220="51",$D2220="52",$D2220="61"),0,(AA2220/'Totals and Drop Down Lists'!W$5)*Inputs!E$39)</f>
        <v>0</v>
      </c>
      <c r="AZ2220">
        <f>IF(OR($D2220="51",$D2220="52",$D2220="61"),0,(AB2220/'Totals and Drop Down Lists'!X$5)*Inputs!F$39)</f>
        <v>0</v>
      </c>
      <c r="BA2220">
        <f>IF(OR($D2220="51",$D2220="52",$D2220="61"),0,(AC2220/'Totals and Drop Down Lists'!Y$5)*Inputs!G$39)</f>
        <v>0</v>
      </c>
      <c r="BB2220">
        <f>IF(OR($D2220="51",$D2220="52",$D2220="61"),0,(AD2220/'Totals and Drop Down Lists'!Z$5)*Inputs!H$39)</f>
        <v>0</v>
      </c>
      <c r="BC2220">
        <f>IF(OR($D2220="51",$D2220="52",$D2220="61"),0,(AE2220/'Totals and Drop Down Lists'!AA$5)*Inputs!I$39)</f>
        <v>0</v>
      </c>
      <c r="BD2220">
        <f>IF(OR($D2220="51",$D2220="52",$D2220="61"),0,(AF2220/'Totals and Drop Down Lists'!AB$5)*Inputs!J$39)</f>
        <v>0</v>
      </c>
      <c r="BE2220">
        <f>IF(OR($D2220="51",$D2220="52",$D2220="61"),0,(AG2220/'Totals and Drop Down Lists'!AC$5)*Inputs!K$39)</f>
        <v>0</v>
      </c>
      <c r="BF2220">
        <f>IF(OR($D2220="51",$D2220="52",$D2220="61"),0,(AH2220/'Totals and Drop Down Lists'!AD$5)*Inputs!L$39)</f>
        <v>0</v>
      </c>
      <c r="BG2220" s="10">
        <f t="shared" si="307"/>
        <v>103599.58606452416</v>
      </c>
    </row>
    <row r="2221" spans="1:59" ht="28.8">
      <c r="A2221" s="1" t="s">
        <v>7554</v>
      </c>
      <c r="B2221" s="1" t="s">
        <v>4150</v>
      </c>
      <c r="C2221" s="1" t="s">
        <v>658</v>
      </c>
      <c r="D2221" s="1" t="s">
        <v>25</v>
      </c>
      <c r="E2221" s="1" t="s">
        <v>4250</v>
      </c>
      <c r="F2221" s="2">
        <v>89425</v>
      </c>
      <c r="G2221" s="2">
        <v>449</v>
      </c>
      <c r="H2221" s="2">
        <v>47</v>
      </c>
      <c r="I2221" s="2">
        <v>13775</v>
      </c>
      <c r="J2221" s="2">
        <v>36997</v>
      </c>
      <c r="K2221" s="2">
        <v>9570</v>
      </c>
      <c r="L2221" s="2">
        <v>121</v>
      </c>
      <c r="M2221" s="2">
        <v>9</v>
      </c>
      <c r="N2221" s="2">
        <v>0</v>
      </c>
      <c r="O2221" s="2">
        <v>369</v>
      </c>
      <c r="P2221" s="2">
        <v>165</v>
      </c>
      <c r="Q2221" s="2">
        <v>29</v>
      </c>
      <c r="R2221" s="2">
        <v>2833</v>
      </c>
      <c r="S2221" s="2">
        <v>6906200</v>
      </c>
      <c r="T2221" s="2">
        <v>387434500</v>
      </c>
      <c r="U2221" s="2">
        <v>1008</v>
      </c>
      <c r="V2221" s="2">
        <v>1064</v>
      </c>
      <c r="W2221" s="2">
        <v>254</v>
      </c>
      <c r="X2221" s="2">
        <v>2428</v>
      </c>
      <c r="Y2221" s="2">
        <v>220</v>
      </c>
      <c r="Z2221" s="2">
        <v>1286</v>
      </c>
      <c r="AA2221" s="9">
        <f t="shared" si="308"/>
        <v>89425</v>
      </c>
      <c r="AB2221" s="9">
        <f t="shared" si="309"/>
        <v>13279</v>
      </c>
      <c r="AC2221" s="9">
        <f t="shared" si="310"/>
        <v>3526</v>
      </c>
      <c r="AD2221" s="9">
        <f t="shared" si="311"/>
        <v>2833</v>
      </c>
      <c r="AE2221" s="44">
        <f t="shared" si="312"/>
        <v>1.7288334305112991E-4</v>
      </c>
      <c r="AF2221" s="9">
        <f t="shared" si="313"/>
        <v>1110</v>
      </c>
      <c r="AG2221" s="9">
        <f t="shared" si="306"/>
        <v>1506</v>
      </c>
      <c r="AH2221" s="44">
        <f t="shared" si="314"/>
        <v>1.4495109029118275E-4</v>
      </c>
      <c r="AI2221">
        <f>AA2221/'Totals and Drop Down Lists'!W$6*Inputs!E$37</f>
        <v>81121.030909376321</v>
      </c>
      <c r="AJ2221">
        <f>AB2221/'Totals and Drop Down Lists'!X$6*Inputs!F$37</f>
        <v>43693.051399829106</v>
      </c>
      <c r="AK2221">
        <f>AC2221/'Totals and Drop Down Lists'!Y$6*Inputs!G$37</f>
        <v>23244.58303454972</v>
      </c>
      <c r="AL2221">
        <f>AD2221/'Totals and Drop Down Lists'!Z$6*Inputs!H$37</f>
        <v>22713.581097892686</v>
      </c>
      <c r="AM2221">
        <f>AE2221/'Totals and Drop Down Lists'!AA$6*Inputs!I$37</f>
        <v>21522.135064223985</v>
      </c>
      <c r="AN2221">
        <f>AF2221/'Totals and Drop Down Lists'!AB$6*Inputs!J$37</f>
        <v>22151.929385782663</v>
      </c>
      <c r="AO2221">
        <f>AG2221/'Totals and Drop Down Lists'!AC$6*Inputs!K$37</f>
        <v>28047.105725711979</v>
      </c>
      <c r="AP2221">
        <f>AH2221/'Totals and Drop Down Lists'!AD$6*Inputs!L$37</f>
        <v>34111.326894885555</v>
      </c>
      <c r="AQ2221">
        <f>IF(OR($D2221="51",$D2221="52",$D2221="61"),(AA2221/'Totals and Drop Down Lists'!W$4)*Inputs!E$38,0)</f>
        <v>0</v>
      </c>
      <c r="AR2221">
        <f>IF(OR($D2221="51",$D2221="52",$D2221="61"),(AB2221/'Totals and Drop Down Lists'!X$4)*Inputs!F$38,0)</f>
        <v>0</v>
      </c>
      <c r="AS2221">
        <f>IF(OR($D2221="51",$D2221="52",$D2221="61"),(AC2221/'Totals and Drop Down Lists'!Y$4)*Inputs!G$38,0)</f>
        <v>0</v>
      </c>
      <c r="AT2221">
        <f>IF(OR($D2221="51",$D2221="52",$D2221="61"),(AD2221/'Totals and Drop Down Lists'!Z$4)*Inputs!H$38,0)</f>
        <v>0</v>
      </c>
      <c r="AU2221">
        <f>IF(OR($D2221="51",$D2221="52",$D2221="61"),(AE2221/'Totals and Drop Down Lists'!AA$4)*Inputs!I$38,0)</f>
        <v>0</v>
      </c>
      <c r="AV2221">
        <f>IF(OR($D2221="51",$D2221="52",$D2221="61"),(AF2221/'Totals and Drop Down Lists'!AB$4)*Inputs!J$38,0)</f>
        <v>0</v>
      </c>
      <c r="AW2221">
        <f>IF(OR($D2221="51",$D2221="52",$D2221="61"),(AG2221/'Totals and Drop Down Lists'!AC$4)*Inputs!K$38,0)</f>
        <v>0</v>
      </c>
      <c r="AX2221">
        <f>IF(OR($D2221="51",$D2221="52",$D2221="61"),(AH2221/'Totals and Drop Down Lists'!AD$4)*Inputs!L$38,0)</f>
        <v>0</v>
      </c>
      <c r="AY2221">
        <f>IF(OR($D2221="51",$D2221="52",$D2221="61"),0,(AA2221/'Totals and Drop Down Lists'!W$5)*Inputs!E$39)</f>
        <v>0</v>
      </c>
      <c r="AZ2221">
        <f>IF(OR($D2221="51",$D2221="52",$D2221="61"),0,(AB2221/'Totals and Drop Down Lists'!X$5)*Inputs!F$39)</f>
        <v>0</v>
      </c>
      <c r="BA2221">
        <f>IF(OR($D2221="51",$D2221="52",$D2221="61"),0,(AC2221/'Totals and Drop Down Lists'!Y$5)*Inputs!G$39)</f>
        <v>0</v>
      </c>
      <c r="BB2221">
        <f>IF(OR($D2221="51",$D2221="52",$D2221="61"),0,(AD2221/'Totals and Drop Down Lists'!Z$5)*Inputs!H$39)</f>
        <v>0</v>
      </c>
      <c r="BC2221">
        <f>IF(OR($D2221="51",$D2221="52",$D2221="61"),0,(AE2221/'Totals and Drop Down Lists'!AA$5)*Inputs!I$39)</f>
        <v>0</v>
      </c>
      <c r="BD2221">
        <f>IF(OR($D2221="51",$D2221="52",$D2221="61"),0,(AF2221/'Totals and Drop Down Lists'!AB$5)*Inputs!J$39)</f>
        <v>0</v>
      </c>
      <c r="BE2221">
        <f>IF(OR($D2221="51",$D2221="52",$D2221="61"),0,(AG2221/'Totals and Drop Down Lists'!AC$5)*Inputs!K$39)</f>
        <v>0</v>
      </c>
      <c r="BF2221">
        <f>IF(OR($D2221="51",$D2221="52",$D2221="61"),0,(AH2221/'Totals and Drop Down Lists'!AD$5)*Inputs!L$39)</f>
        <v>0</v>
      </c>
      <c r="BG2221" s="10">
        <f t="shared" si="307"/>
        <v>276604.743512252</v>
      </c>
    </row>
    <row r="2222" spans="1:59" ht="28.8">
      <c r="A2222" s="1" t="s">
        <v>7554</v>
      </c>
      <c r="B2222" s="1" t="s">
        <v>4150</v>
      </c>
      <c r="C2222" s="1" t="s">
        <v>4251</v>
      </c>
      <c r="D2222" s="1" t="s">
        <v>58</v>
      </c>
      <c r="E2222" s="1" t="s">
        <v>4252</v>
      </c>
      <c r="F2222" s="2">
        <v>55584</v>
      </c>
      <c r="G2222" s="2">
        <v>569</v>
      </c>
      <c r="H2222" s="2">
        <v>3</v>
      </c>
      <c r="I2222" s="2">
        <v>8266</v>
      </c>
      <c r="J2222" s="2">
        <v>21027</v>
      </c>
      <c r="K2222" s="2">
        <v>5974</v>
      </c>
      <c r="L2222" s="2">
        <v>180</v>
      </c>
      <c r="M2222" s="2">
        <v>53</v>
      </c>
      <c r="N2222" s="2">
        <v>5</v>
      </c>
      <c r="O2222" s="2">
        <v>226</v>
      </c>
      <c r="P2222" s="2">
        <v>43</v>
      </c>
      <c r="Q2222" s="2">
        <v>8</v>
      </c>
      <c r="R2222" s="2">
        <v>1974</v>
      </c>
      <c r="S2222" s="2">
        <v>3668200</v>
      </c>
      <c r="T2222" s="2">
        <v>220863900</v>
      </c>
      <c r="U2222" s="2">
        <v>337</v>
      </c>
      <c r="V2222" s="2">
        <v>331</v>
      </c>
      <c r="W2222" s="2">
        <v>64</v>
      </c>
      <c r="X2222" s="2">
        <v>1043</v>
      </c>
      <c r="Y2222" s="2">
        <v>114</v>
      </c>
      <c r="Z2222" s="2">
        <v>588</v>
      </c>
      <c r="AA2222" s="9">
        <f t="shared" si="308"/>
        <v>55584</v>
      </c>
      <c r="AB2222" s="9">
        <f t="shared" si="309"/>
        <v>7694</v>
      </c>
      <c r="AC2222" s="9">
        <f t="shared" si="310"/>
        <v>2489</v>
      </c>
      <c r="AD2222" s="9">
        <f t="shared" si="311"/>
        <v>1974</v>
      </c>
      <c r="AE2222" s="44">
        <f t="shared" si="312"/>
        <v>1.1853562877678394E-4</v>
      </c>
      <c r="AF2222" s="9">
        <f t="shared" si="313"/>
        <v>648</v>
      </c>
      <c r="AG2222" s="9">
        <f t="shared" si="306"/>
        <v>702</v>
      </c>
      <c r="AH2222" s="44">
        <f t="shared" si="314"/>
        <v>7.4212335966101917E-5</v>
      </c>
      <c r="AI2222">
        <f>AA2222/'Totals and Drop Down Lists'!W$6*Inputs!E$37</f>
        <v>50422.492391017884</v>
      </c>
      <c r="AJ2222">
        <f>AB2222/'Totals and Drop Down Lists'!X$6*Inputs!F$37</f>
        <v>25316.238984131724</v>
      </c>
      <c r="AK2222">
        <f>AC2222/'Totals and Drop Down Lists'!Y$6*Inputs!G$37</f>
        <v>16408.328750140176</v>
      </c>
      <c r="AL2222">
        <f>AD2222/'Totals and Drop Down Lists'!Z$6*Inputs!H$37</f>
        <v>15826.547506967938</v>
      </c>
      <c r="AM2222">
        <f>AE2222/'Totals and Drop Down Lists'!AA$6*Inputs!I$37</f>
        <v>14756.423420746583</v>
      </c>
      <c r="AN2222">
        <f>AF2222/'Totals and Drop Down Lists'!AB$6*Inputs!J$37</f>
        <v>12931.937154943393</v>
      </c>
      <c r="AO2222">
        <f>AG2222/'Totals and Drop Down Lists'!AC$6*Inputs!K$37</f>
        <v>13073.750477722317</v>
      </c>
      <c r="AP2222">
        <f>AH2222/'Totals and Drop Down Lists'!AD$6*Inputs!L$37</f>
        <v>17464.382273271956</v>
      </c>
      <c r="AQ2222">
        <f>IF(OR($D2222="51",$D2222="52",$D2222="61"),(AA2222/'Totals and Drop Down Lists'!W$4)*Inputs!E$38,0)</f>
        <v>0</v>
      </c>
      <c r="AR2222">
        <f>IF(OR($D2222="51",$D2222="52",$D2222="61"),(AB2222/'Totals and Drop Down Lists'!X$4)*Inputs!F$38,0)</f>
        <v>0</v>
      </c>
      <c r="AS2222">
        <f>IF(OR($D2222="51",$D2222="52",$D2222="61"),(AC2222/'Totals and Drop Down Lists'!Y$4)*Inputs!G$38,0)</f>
        <v>0</v>
      </c>
      <c r="AT2222">
        <f>IF(OR($D2222="51",$D2222="52",$D2222="61"),(AD2222/'Totals and Drop Down Lists'!Z$4)*Inputs!H$38,0)</f>
        <v>0</v>
      </c>
      <c r="AU2222">
        <f>IF(OR($D2222="51",$D2222="52",$D2222="61"),(AE2222/'Totals and Drop Down Lists'!AA$4)*Inputs!I$38,0)</f>
        <v>0</v>
      </c>
      <c r="AV2222">
        <f>IF(OR($D2222="51",$D2222="52",$D2222="61"),(AF2222/'Totals and Drop Down Lists'!AB$4)*Inputs!J$38,0)</f>
        <v>0</v>
      </c>
      <c r="AW2222">
        <f>IF(OR($D2222="51",$D2222="52",$D2222="61"),(AG2222/'Totals and Drop Down Lists'!AC$4)*Inputs!K$38,0)</f>
        <v>0</v>
      </c>
      <c r="AX2222">
        <f>IF(OR($D2222="51",$D2222="52",$D2222="61"),(AH2222/'Totals and Drop Down Lists'!AD$4)*Inputs!L$38,0)</f>
        <v>0</v>
      </c>
      <c r="AY2222">
        <f>IF(OR($D2222="51",$D2222="52",$D2222="61"),0,(AA2222/'Totals and Drop Down Lists'!W$5)*Inputs!E$39)</f>
        <v>0</v>
      </c>
      <c r="AZ2222">
        <f>IF(OR($D2222="51",$D2222="52",$D2222="61"),0,(AB2222/'Totals and Drop Down Lists'!X$5)*Inputs!F$39)</f>
        <v>0</v>
      </c>
      <c r="BA2222">
        <f>IF(OR($D2222="51",$D2222="52",$D2222="61"),0,(AC2222/'Totals and Drop Down Lists'!Y$5)*Inputs!G$39)</f>
        <v>0</v>
      </c>
      <c r="BB2222">
        <f>IF(OR($D2222="51",$D2222="52",$D2222="61"),0,(AD2222/'Totals and Drop Down Lists'!Z$5)*Inputs!H$39)</f>
        <v>0</v>
      </c>
      <c r="BC2222">
        <f>IF(OR($D2222="51",$D2222="52",$D2222="61"),0,(AE2222/'Totals and Drop Down Lists'!AA$5)*Inputs!I$39)</f>
        <v>0</v>
      </c>
      <c r="BD2222">
        <f>IF(OR($D2222="51",$D2222="52",$D2222="61"),0,(AF2222/'Totals and Drop Down Lists'!AB$5)*Inputs!J$39)</f>
        <v>0</v>
      </c>
      <c r="BE2222">
        <f>IF(OR($D2222="51",$D2222="52",$D2222="61"),0,(AG2222/'Totals and Drop Down Lists'!AC$5)*Inputs!K$39)</f>
        <v>0</v>
      </c>
      <c r="BF2222">
        <f>IF(OR($D2222="51",$D2222="52",$D2222="61"),0,(AH2222/'Totals and Drop Down Lists'!AD$5)*Inputs!L$39)</f>
        <v>0</v>
      </c>
      <c r="BG2222" s="10">
        <f t="shared" si="307"/>
        <v>166200.10095894197</v>
      </c>
    </row>
    <row r="2223" spans="1:59" ht="28.8">
      <c r="A2223" s="1" t="s">
        <v>7554</v>
      </c>
      <c r="B2223" s="1" t="s">
        <v>4150</v>
      </c>
      <c r="C2223" s="1" t="s">
        <v>1279</v>
      </c>
      <c r="D2223" s="1" t="s">
        <v>25</v>
      </c>
      <c r="E2223" s="1" t="s">
        <v>4253</v>
      </c>
      <c r="F2223" s="2">
        <v>21645</v>
      </c>
      <c r="G2223" s="2">
        <v>260</v>
      </c>
      <c r="H2223" s="2">
        <v>4</v>
      </c>
      <c r="I2223" s="2">
        <v>5478</v>
      </c>
      <c r="J2223" s="2">
        <v>8604</v>
      </c>
      <c r="K2223" s="2">
        <v>2328</v>
      </c>
      <c r="L2223" s="2">
        <v>90</v>
      </c>
      <c r="M2223" s="2">
        <v>0</v>
      </c>
      <c r="N2223" s="2">
        <v>5</v>
      </c>
      <c r="O2223" s="2">
        <v>54</v>
      </c>
      <c r="P2223" s="2">
        <v>0</v>
      </c>
      <c r="Q2223" s="2">
        <v>0</v>
      </c>
      <c r="R2223" s="2">
        <v>1199</v>
      </c>
      <c r="S2223" s="2">
        <v>1165600</v>
      </c>
      <c r="T2223" s="2">
        <v>55147700</v>
      </c>
      <c r="U2223" s="2">
        <v>141</v>
      </c>
      <c r="V2223" s="2">
        <v>439</v>
      </c>
      <c r="W2223" s="2">
        <v>18</v>
      </c>
      <c r="X2223" s="2">
        <v>874</v>
      </c>
      <c r="Y2223" s="2">
        <v>148</v>
      </c>
      <c r="Z2223" s="2">
        <v>383</v>
      </c>
      <c r="AA2223" s="9">
        <f t="shared" si="308"/>
        <v>21645</v>
      </c>
      <c r="AB2223" s="9">
        <f t="shared" si="309"/>
        <v>5214</v>
      </c>
      <c r="AC2223" s="9">
        <f t="shared" si="310"/>
        <v>1348</v>
      </c>
      <c r="AD2223" s="9">
        <f t="shared" si="311"/>
        <v>1199</v>
      </c>
      <c r="AE2223" s="44">
        <f t="shared" si="312"/>
        <v>4.3990746945029561E-5</v>
      </c>
      <c r="AF2223" s="9">
        <f t="shared" si="313"/>
        <v>417</v>
      </c>
      <c r="AG2223" s="9">
        <f t="shared" si="306"/>
        <v>531</v>
      </c>
      <c r="AH2223" s="44">
        <f t="shared" si="314"/>
        <v>5.3459904874895863E-5</v>
      </c>
      <c r="AI2223">
        <f>AA2223/'Totals and Drop Down Lists'!W$6*Inputs!E$37</f>
        <v>19635.054112758742</v>
      </c>
      <c r="AJ2223">
        <f>AB2223/'Totals and Drop Down Lists'!X$6*Inputs!F$37</f>
        <v>17156.078770894568</v>
      </c>
      <c r="AK2223">
        <f>AC2223/'Totals and Drop Down Lists'!Y$6*Inputs!G$37</f>
        <v>8886.4713359537782</v>
      </c>
      <c r="AL2223">
        <f>AD2223/'Totals and Drop Down Lists'!Z$6*Inputs!H$37</f>
        <v>9612.9840227226723</v>
      </c>
      <c r="AM2223">
        <f>AE2223/'Totals and Drop Down Lists'!AA$6*Inputs!I$37</f>
        <v>5476.3795089676059</v>
      </c>
      <c r="AN2223">
        <f>AF2223/'Totals and Drop Down Lists'!AB$6*Inputs!J$37</f>
        <v>8321.9410395237574</v>
      </c>
      <c r="AO2223">
        <f>AG2223/'Totals and Drop Down Lists'!AC$6*Inputs!K$37</f>
        <v>9889.1189510976492</v>
      </c>
      <c r="AP2223">
        <f>AH2223/'Totals and Drop Down Lists'!AD$6*Inputs!L$37</f>
        <v>12580.714552017318</v>
      </c>
      <c r="AQ2223">
        <f>IF(OR($D2223="51",$D2223="52",$D2223="61"),(AA2223/'Totals and Drop Down Lists'!W$4)*Inputs!E$38,0)</f>
        <v>0</v>
      </c>
      <c r="AR2223">
        <f>IF(OR($D2223="51",$D2223="52",$D2223="61"),(AB2223/'Totals and Drop Down Lists'!X$4)*Inputs!F$38,0)</f>
        <v>0</v>
      </c>
      <c r="AS2223">
        <f>IF(OR($D2223="51",$D2223="52",$D2223="61"),(AC2223/'Totals and Drop Down Lists'!Y$4)*Inputs!G$38,0)</f>
        <v>0</v>
      </c>
      <c r="AT2223">
        <f>IF(OR($D2223="51",$D2223="52",$D2223="61"),(AD2223/'Totals and Drop Down Lists'!Z$4)*Inputs!H$38,0)</f>
        <v>0</v>
      </c>
      <c r="AU2223">
        <f>IF(OR($D2223="51",$D2223="52",$D2223="61"),(AE2223/'Totals and Drop Down Lists'!AA$4)*Inputs!I$38,0)</f>
        <v>0</v>
      </c>
      <c r="AV2223">
        <f>IF(OR($D2223="51",$D2223="52",$D2223="61"),(AF2223/'Totals and Drop Down Lists'!AB$4)*Inputs!J$38,0)</f>
        <v>0</v>
      </c>
      <c r="AW2223">
        <f>IF(OR($D2223="51",$D2223="52",$D2223="61"),(AG2223/'Totals and Drop Down Lists'!AC$4)*Inputs!K$38,0)</f>
        <v>0</v>
      </c>
      <c r="AX2223">
        <f>IF(OR($D2223="51",$D2223="52",$D2223="61"),(AH2223/'Totals and Drop Down Lists'!AD$4)*Inputs!L$38,0)</f>
        <v>0</v>
      </c>
      <c r="AY2223">
        <f>IF(OR($D2223="51",$D2223="52",$D2223="61"),0,(AA2223/'Totals and Drop Down Lists'!W$5)*Inputs!E$39)</f>
        <v>0</v>
      </c>
      <c r="AZ2223">
        <f>IF(OR($D2223="51",$D2223="52",$D2223="61"),0,(AB2223/'Totals and Drop Down Lists'!X$5)*Inputs!F$39)</f>
        <v>0</v>
      </c>
      <c r="BA2223">
        <f>IF(OR($D2223="51",$D2223="52",$D2223="61"),0,(AC2223/'Totals and Drop Down Lists'!Y$5)*Inputs!G$39)</f>
        <v>0</v>
      </c>
      <c r="BB2223">
        <f>IF(OR($D2223="51",$D2223="52",$D2223="61"),0,(AD2223/'Totals and Drop Down Lists'!Z$5)*Inputs!H$39)</f>
        <v>0</v>
      </c>
      <c r="BC2223">
        <f>IF(OR($D2223="51",$D2223="52",$D2223="61"),0,(AE2223/'Totals and Drop Down Lists'!AA$5)*Inputs!I$39)</f>
        <v>0</v>
      </c>
      <c r="BD2223">
        <f>IF(OR($D2223="51",$D2223="52",$D2223="61"),0,(AF2223/'Totals and Drop Down Lists'!AB$5)*Inputs!J$39)</f>
        <v>0</v>
      </c>
      <c r="BE2223">
        <f>IF(OR($D2223="51",$D2223="52",$D2223="61"),0,(AG2223/'Totals and Drop Down Lists'!AC$5)*Inputs!K$39)</f>
        <v>0</v>
      </c>
      <c r="BF2223">
        <f>IF(OR($D2223="51",$D2223="52",$D2223="61"),0,(AH2223/'Totals and Drop Down Lists'!AD$5)*Inputs!L$39)</f>
        <v>0</v>
      </c>
      <c r="BG2223" s="10">
        <f t="shared" si="307"/>
        <v>91558.742293936099</v>
      </c>
    </row>
    <row r="2224" spans="1:59" ht="28.8">
      <c r="A2224" s="1" t="s">
        <v>7554</v>
      </c>
      <c r="B2224" s="1" t="s">
        <v>4150</v>
      </c>
      <c r="C2224" s="1" t="s">
        <v>4254</v>
      </c>
      <c r="D2224" s="1" t="s">
        <v>58</v>
      </c>
      <c r="E2224" s="1" t="s">
        <v>4255</v>
      </c>
      <c r="F2224" s="2">
        <v>110520</v>
      </c>
      <c r="G2224" s="2">
        <v>1078</v>
      </c>
      <c r="H2224" s="2">
        <v>49</v>
      </c>
      <c r="I2224" s="2">
        <v>16931</v>
      </c>
      <c r="J2224" s="2">
        <v>39398</v>
      </c>
      <c r="K2224" s="2">
        <v>14349</v>
      </c>
      <c r="L2224" s="2">
        <v>242</v>
      </c>
      <c r="M2224" s="2">
        <v>73</v>
      </c>
      <c r="N2224" s="2">
        <v>13</v>
      </c>
      <c r="O2224" s="2">
        <v>264</v>
      </c>
      <c r="P2224" s="2">
        <v>70</v>
      </c>
      <c r="Q2224" s="2">
        <v>13</v>
      </c>
      <c r="R2224" s="2">
        <v>744</v>
      </c>
      <c r="S2224" s="2">
        <v>12008500</v>
      </c>
      <c r="T2224" s="2">
        <v>581558900</v>
      </c>
      <c r="U2224" s="2">
        <v>1411</v>
      </c>
      <c r="V2224" s="2">
        <v>175</v>
      </c>
      <c r="W2224" s="2">
        <v>55</v>
      </c>
      <c r="X2224" s="2">
        <v>1685</v>
      </c>
      <c r="Y2224" s="2">
        <v>67</v>
      </c>
      <c r="Z2224" s="2">
        <v>1265</v>
      </c>
      <c r="AA2224" s="9">
        <f t="shared" si="308"/>
        <v>110520</v>
      </c>
      <c r="AB2224" s="9">
        <f t="shared" si="309"/>
        <v>15804</v>
      </c>
      <c r="AC2224" s="9">
        <f t="shared" si="310"/>
        <v>1419</v>
      </c>
      <c r="AD2224" s="9">
        <f t="shared" si="311"/>
        <v>744</v>
      </c>
      <c r="AE2224" s="44">
        <f t="shared" si="312"/>
        <v>3.6497648246516947E-4</v>
      </c>
      <c r="AF2224" s="9">
        <f t="shared" si="313"/>
        <v>1455</v>
      </c>
      <c r="AG2224" s="9">
        <f t="shared" si="306"/>
        <v>1332</v>
      </c>
      <c r="AH2224" s="44">
        <f t="shared" si="314"/>
        <v>1.8051062539709692E-4</v>
      </c>
      <c r="AI2224">
        <f>AA2224/'Totals and Drop Down Lists'!W$6*Inputs!E$37</f>
        <v>100257.15779820265</v>
      </c>
      <c r="AJ2224">
        <f>AB2224/'Totals and Drop Down Lists'!X$6*Inputs!F$37</f>
        <v>52001.279036290325</v>
      </c>
      <c r="AK2224">
        <f>AC2224/'Totals and Drop Down Lists'!Y$6*Inputs!G$37</f>
        <v>9354.527318782204</v>
      </c>
      <c r="AL2224">
        <f>AD2224/'Totals and Drop Down Lists'!Z$6*Inputs!H$37</f>
        <v>5965.0209448754531</v>
      </c>
      <c r="AM2224">
        <f>AE2224/'Totals and Drop Down Lists'!AA$6*Inputs!I$37</f>
        <v>45435.685198183804</v>
      </c>
      <c r="AN2224">
        <f>AF2224/'Totals and Drop Down Lists'!AB$6*Inputs!J$37</f>
        <v>29036.988519201601</v>
      </c>
      <c r="AO2224">
        <f>AG2224/'Totals and Drop Down Lists'!AC$6*Inputs!K$37</f>
        <v>24806.603470550035</v>
      </c>
      <c r="AP2224">
        <f>AH2224/'Totals and Drop Down Lists'!AD$6*Inputs!L$37</f>
        <v>42479.549057211589</v>
      </c>
      <c r="AQ2224">
        <f>IF(OR($D2224="51",$D2224="52",$D2224="61"),(AA2224/'Totals and Drop Down Lists'!W$4)*Inputs!E$38,0)</f>
        <v>0</v>
      </c>
      <c r="AR2224">
        <f>IF(OR($D2224="51",$D2224="52",$D2224="61"),(AB2224/'Totals and Drop Down Lists'!X$4)*Inputs!F$38,0)</f>
        <v>0</v>
      </c>
      <c r="AS2224">
        <f>IF(OR($D2224="51",$D2224="52",$D2224="61"),(AC2224/'Totals and Drop Down Lists'!Y$4)*Inputs!G$38,0)</f>
        <v>0</v>
      </c>
      <c r="AT2224">
        <f>IF(OR($D2224="51",$D2224="52",$D2224="61"),(AD2224/'Totals and Drop Down Lists'!Z$4)*Inputs!H$38,0)</f>
        <v>0</v>
      </c>
      <c r="AU2224">
        <f>IF(OR($D2224="51",$D2224="52",$D2224="61"),(AE2224/'Totals and Drop Down Lists'!AA$4)*Inputs!I$38,0)</f>
        <v>0</v>
      </c>
      <c r="AV2224">
        <f>IF(OR($D2224="51",$D2224="52",$D2224="61"),(AF2224/'Totals and Drop Down Lists'!AB$4)*Inputs!J$38,0)</f>
        <v>0</v>
      </c>
      <c r="AW2224">
        <f>IF(OR($D2224="51",$D2224="52",$D2224="61"),(AG2224/'Totals and Drop Down Lists'!AC$4)*Inputs!K$38,0)</f>
        <v>0</v>
      </c>
      <c r="AX2224">
        <f>IF(OR($D2224="51",$D2224="52",$D2224="61"),(AH2224/'Totals and Drop Down Lists'!AD$4)*Inputs!L$38,0)</f>
        <v>0</v>
      </c>
      <c r="AY2224">
        <f>IF(OR($D2224="51",$D2224="52",$D2224="61"),0,(AA2224/'Totals and Drop Down Lists'!W$5)*Inputs!E$39)</f>
        <v>0</v>
      </c>
      <c r="AZ2224">
        <f>IF(OR($D2224="51",$D2224="52",$D2224="61"),0,(AB2224/'Totals and Drop Down Lists'!X$5)*Inputs!F$39)</f>
        <v>0</v>
      </c>
      <c r="BA2224">
        <f>IF(OR($D2224="51",$D2224="52",$D2224="61"),0,(AC2224/'Totals and Drop Down Lists'!Y$5)*Inputs!G$39)</f>
        <v>0</v>
      </c>
      <c r="BB2224">
        <f>IF(OR($D2224="51",$D2224="52",$D2224="61"),0,(AD2224/'Totals and Drop Down Lists'!Z$5)*Inputs!H$39)</f>
        <v>0</v>
      </c>
      <c r="BC2224">
        <f>IF(OR($D2224="51",$D2224="52",$D2224="61"),0,(AE2224/'Totals and Drop Down Lists'!AA$5)*Inputs!I$39)</f>
        <v>0</v>
      </c>
      <c r="BD2224">
        <f>IF(OR($D2224="51",$D2224="52",$D2224="61"),0,(AF2224/'Totals and Drop Down Lists'!AB$5)*Inputs!J$39)</f>
        <v>0</v>
      </c>
      <c r="BE2224">
        <f>IF(OR($D2224="51",$D2224="52",$D2224="61"),0,(AG2224/'Totals and Drop Down Lists'!AC$5)*Inputs!K$39)</f>
        <v>0</v>
      </c>
      <c r="BF2224">
        <f>IF(OR($D2224="51",$D2224="52",$D2224="61"),0,(AH2224/'Totals and Drop Down Lists'!AD$5)*Inputs!L$39)</f>
        <v>0</v>
      </c>
      <c r="BG2224" s="10">
        <f t="shared" si="307"/>
        <v>309336.81134329771</v>
      </c>
    </row>
    <row r="2225" spans="1:59" ht="28.8">
      <c r="A2225" s="1" t="s">
        <v>7554</v>
      </c>
      <c r="B2225" s="1" t="s">
        <v>4150</v>
      </c>
      <c r="C2225" s="1" t="s">
        <v>4256</v>
      </c>
      <c r="D2225" s="1" t="s">
        <v>25</v>
      </c>
      <c r="E2225" s="1" t="s">
        <v>4257</v>
      </c>
      <c r="F2225" s="2">
        <v>13115</v>
      </c>
      <c r="G2225" s="2">
        <v>148</v>
      </c>
      <c r="H2225" s="2">
        <v>0</v>
      </c>
      <c r="I2225" s="2">
        <v>1717</v>
      </c>
      <c r="J2225" s="2">
        <v>5146</v>
      </c>
      <c r="K2225" s="2">
        <v>948</v>
      </c>
      <c r="L2225" s="2">
        <v>37</v>
      </c>
      <c r="M2225" s="2">
        <v>0</v>
      </c>
      <c r="N2225" s="2">
        <v>0</v>
      </c>
      <c r="O2225" s="2">
        <v>53</v>
      </c>
      <c r="P2225" s="2">
        <v>2</v>
      </c>
      <c r="Q2225" s="2">
        <v>2</v>
      </c>
      <c r="R2225" s="2">
        <v>563</v>
      </c>
      <c r="S2225" s="2">
        <v>562500</v>
      </c>
      <c r="T2225" s="2">
        <v>32758300</v>
      </c>
      <c r="U2225" s="2">
        <v>79</v>
      </c>
      <c r="V2225" s="2">
        <v>85</v>
      </c>
      <c r="W2225" s="2">
        <v>69</v>
      </c>
      <c r="X2225" s="2">
        <v>308</v>
      </c>
      <c r="Y2225" s="2">
        <v>33</v>
      </c>
      <c r="Z2225" s="2">
        <v>115</v>
      </c>
      <c r="AA2225" s="9">
        <f t="shared" si="308"/>
        <v>13115</v>
      </c>
      <c r="AB2225" s="9">
        <f t="shared" si="309"/>
        <v>1569</v>
      </c>
      <c r="AC2225" s="9">
        <f t="shared" si="310"/>
        <v>657</v>
      </c>
      <c r="AD2225" s="9">
        <f t="shared" si="311"/>
        <v>563</v>
      </c>
      <c r="AE2225" s="44">
        <f t="shared" si="312"/>
        <v>1.2196709465933613E-5</v>
      </c>
      <c r="AF2225" s="9">
        <f t="shared" si="313"/>
        <v>154</v>
      </c>
      <c r="AG2225" s="9">
        <f t="shared" si="306"/>
        <v>148</v>
      </c>
      <c r="AH2225" s="44">
        <f t="shared" si="314"/>
        <v>1.0144983783570451E-5</v>
      </c>
      <c r="AI2225">
        <f>AA2225/'Totals and Drop Down Lists'!W$6*Inputs!E$37</f>
        <v>11897.146439770428</v>
      </c>
      <c r="AJ2225">
        <f>AB2225/'Totals and Drop Down Lists'!X$6*Inputs!F$37</f>
        <v>5162.617489745604</v>
      </c>
      <c r="AK2225">
        <f>AC2225/'Totals and Drop Down Lists'!Y$6*Inputs!G$37</f>
        <v>4331.1659256095199</v>
      </c>
      <c r="AL2225">
        <f>AD2225/'Totals and Drop Down Lists'!Z$6*Inputs!H$37</f>
        <v>4513.8532150065594</v>
      </c>
      <c r="AM2225">
        <f>AE2225/'Totals and Drop Down Lists'!AA$6*Inputs!I$37</f>
        <v>1518.3604379242527</v>
      </c>
      <c r="AN2225">
        <f>AF2225/'Totals and Drop Down Lists'!AB$6*Inputs!J$37</f>
        <v>3073.3307436130904</v>
      </c>
      <c r="AO2225">
        <f>AG2225/'Totals and Drop Down Lists'!AC$6*Inputs!K$37</f>
        <v>2756.2892745055597</v>
      </c>
      <c r="AP2225">
        <f>AH2225/'Totals and Drop Down Lists'!AD$6*Inputs!L$37</f>
        <v>2387.4181110987824</v>
      </c>
      <c r="AQ2225">
        <f>IF(OR($D2225="51",$D2225="52",$D2225="61"),(AA2225/'Totals and Drop Down Lists'!W$4)*Inputs!E$38,0)</f>
        <v>0</v>
      </c>
      <c r="AR2225">
        <f>IF(OR($D2225="51",$D2225="52",$D2225="61"),(AB2225/'Totals and Drop Down Lists'!X$4)*Inputs!F$38,0)</f>
        <v>0</v>
      </c>
      <c r="AS2225">
        <f>IF(OR($D2225="51",$D2225="52",$D2225="61"),(AC2225/'Totals and Drop Down Lists'!Y$4)*Inputs!G$38,0)</f>
        <v>0</v>
      </c>
      <c r="AT2225">
        <f>IF(OR($D2225="51",$D2225="52",$D2225="61"),(AD2225/'Totals and Drop Down Lists'!Z$4)*Inputs!H$38,0)</f>
        <v>0</v>
      </c>
      <c r="AU2225">
        <f>IF(OR($D2225="51",$D2225="52",$D2225="61"),(AE2225/'Totals and Drop Down Lists'!AA$4)*Inputs!I$38,0)</f>
        <v>0</v>
      </c>
      <c r="AV2225">
        <f>IF(OR($D2225="51",$D2225="52",$D2225="61"),(AF2225/'Totals and Drop Down Lists'!AB$4)*Inputs!J$38,0)</f>
        <v>0</v>
      </c>
      <c r="AW2225">
        <f>IF(OR($D2225="51",$D2225="52",$D2225="61"),(AG2225/'Totals and Drop Down Lists'!AC$4)*Inputs!K$38,0)</f>
        <v>0</v>
      </c>
      <c r="AX2225">
        <f>IF(OR($D2225="51",$D2225="52",$D2225="61"),(AH2225/'Totals and Drop Down Lists'!AD$4)*Inputs!L$38,0)</f>
        <v>0</v>
      </c>
      <c r="AY2225">
        <f>IF(OR($D2225="51",$D2225="52",$D2225="61"),0,(AA2225/'Totals and Drop Down Lists'!W$5)*Inputs!E$39)</f>
        <v>0</v>
      </c>
      <c r="AZ2225">
        <f>IF(OR($D2225="51",$D2225="52",$D2225="61"),0,(AB2225/'Totals and Drop Down Lists'!X$5)*Inputs!F$39)</f>
        <v>0</v>
      </c>
      <c r="BA2225">
        <f>IF(OR($D2225="51",$D2225="52",$D2225="61"),0,(AC2225/'Totals and Drop Down Lists'!Y$5)*Inputs!G$39)</f>
        <v>0</v>
      </c>
      <c r="BB2225">
        <f>IF(OR($D2225="51",$D2225="52",$D2225="61"),0,(AD2225/'Totals and Drop Down Lists'!Z$5)*Inputs!H$39)</f>
        <v>0</v>
      </c>
      <c r="BC2225">
        <f>IF(OR($D2225="51",$D2225="52",$D2225="61"),0,(AE2225/'Totals and Drop Down Lists'!AA$5)*Inputs!I$39)</f>
        <v>0</v>
      </c>
      <c r="BD2225">
        <f>IF(OR($D2225="51",$D2225="52",$D2225="61"),0,(AF2225/'Totals and Drop Down Lists'!AB$5)*Inputs!J$39)</f>
        <v>0</v>
      </c>
      <c r="BE2225">
        <f>IF(OR($D2225="51",$D2225="52",$D2225="61"),0,(AG2225/'Totals and Drop Down Lists'!AC$5)*Inputs!K$39)</f>
        <v>0</v>
      </c>
      <c r="BF2225">
        <f>IF(OR($D2225="51",$D2225="52",$D2225="61"),0,(AH2225/'Totals and Drop Down Lists'!AD$5)*Inputs!L$39)</f>
        <v>0</v>
      </c>
      <c r="BG2225" s="10">
        <f t="shared" si="307"/>
        <v>35640.181637273796</v>
      </c>
    </row>
    <row r="2226" spans="1:59" ht="28.8">
      <c r="A2226" s="1" t="s">
        <v>7554</v>
      </c>
      <c r="B2226" s="1" t="s">
        <v>4150</v>
      </c>
      <c r="C2226" s="1" t="s">
        <v>4258</v>
      </c>
      <c r="D2226" s="1" t="s">
        <v>25</v>
      </c>
      <c r="E2226" s="1" t="s">
        <v>4259</v>
      </c>
      <c r="F2226" s="2">
        <v>40419</v>
      </c>
      <c r="G2226" s="2">
        <v>623</v>
      </c>
      <c r="H2226" s="2">
        <v>177</v>
      </c>
      <c r="I2226" s="2">
        <v>6996</v>
      </c>
      <c r="J2226" s="2">
        <v>14399</v>
      </c>
      <c r="K2226" s="2">
        <v>5225</v>
      </c>
      <c r="L2226" s="2">
        <v>36</v>
      </c>
      <c r="M2226" s="2">
        <v>17</v>
      </c>
      <c r="N2226" s="2">
        <v>19</v>
      </c>
      <c r="O2226" s="2">
        <v>109</v>
      </c>
      <c r="P2226" s="2">
        <v>234</v>
      </c>
      <c r="Q2226" s="2">
        <v>179</v>
      </c>
      <c r="R2226" s="2">
        <v>2232</v>
      </c>
      <c r="S2226" s="2">
        <v>4327400</v>
      </c>
      <c r="T2226" s="2">
        <v>193547200</v>
      </c>
      <c r="U2226" s="2">
        <v>416</v>
      </c>
      <c r="V2226" s="2">
        <v>265</v>
      </c>
      <c r="W2226" s="2">
        <v>10</v>
      </c>
      <c r="X2226" s="2">
        <v>1238</v>
      </c>
      <c r="Y2226" s="2">
        <v>155</v>
      </c>
      <c r="Z2226" s="2">
        <v>782</v>
      </c>
      <c r="AA2226" s="9">
        <f t="shared" si="308"/>
        <v>40419</v>
      </c>
      <c r="AB2226" s="9">
        <f t="shared" si="309"/>
        <v>6196</v>
      </c>
      <c r="AC2226" s="9">
        <f t="shared" si="310"/>
        <v>2826</v>
      </c>
      <c r="AD2226" s="9">
        <f t="shared" si="311"/>
        <v>2232</v>
      </c>
      <c r="AE2226" s="44">
        <f t="shared" si="312"/>
        <v>1.3241465209388957E-4</v>
      </c>
      <c r="AF2226" s="9">
        <f t="shared" si="313"/>
        <v>963</v>
      </c>
      <c r="AG2226" s="9">
        <f t="shared" si="306"/>
        <v>937</v>
      </c>
      <c r="AH2226" s="44">
        <f t="shared" si="314"/>
        <v>1.2651576336649071E-4</v>
      </c>
      <c r="AI2226">
        <f>AA2226/'Totals and Drop Down Lists'!W$6*Inputs!E$37</f>
        <v>36665.708116590235</v>
      </c>
      <c r="AJ2226">
        <f>AB2226/'Totals and Drop Down Lists'!X$6*Inputs!F$37</f>
        <v>20387.238984361862</v>
      </c>
      <c r="AK2226">
        <f>AC2226/'Totals and Drop Down Lists'!Y$6*Inputs!G$37</f>
        <v>18629.946584128618</v>
      </c>
      <c r="AL2226">
        <f>AD2226/'Totals and Drop Down Lists'!Z$6*Inputs!H$37</f>
        <v>17895.062834626362</v>
      </c>
      <c r="AM2226">
        <f>AE2226/'Totals and Drop Down Lists'!AA$6*Inputs!I$37</f>
        <v>16484.214017102182</v>
      </c>
      <c r="AN2226">
        <f>AF2226/'Totals and Drop Down Lists'!AB$6*Inputs!J$37</f>
        <v>19218.295494151986</v>
      </c>
      <c r="AO2226">
        <f>AG2226/'Totals and Drop Down Lists'!AC$6*Inputs!K$37</f>
        <v>17450.290879808847</v>
      </c>
      <c r="AP2226">
        <f>AH2226/'Totals and Drop Down Lists'!AD$6*Inputs!L$37</f>
        <v>29772.943086395448</v>
      </c>
      <c r="AQ2226">
        <f>IF(OR($D2226="51",$D2226="52",$D2226="61"),(AA2226/'Totals and Drop Down Lists'!W$4)*Inputs!E$38,0)</f>
        <v>0</v>
      </c>
      <c r="AR2226">
        <f>IF(OR($D2226="51",$D2226="52",$D2226="61"),(AB2226/'Totals and Drop Down Lists'!X$4)*Inputs!F$38,0)</f>
        <v>0</v>
      </c>
      <c r="AS2226">
        <f>IF(OR($D2226="51",$D2226="52",$D2226="61"),(AC2226/'Totals and Drop Down Lists'!Y$4)*Inputs!G$38,0)</f>
        <v>0</v>
      </c>
      <c r="AT2226">
        <f>IF(OR($D2226="51",$D2226="52",$D2226="61"),(AD2226/'Totals and Drop Down Lists'!Z$4)*Inputs!H$38,0)</f>
        <v>0</v>
      </c>
      <c r="AU2226">
        <f>IF(OR($D2226="51",$D2226="52",$D2226="61"),(AE2226/'Totals and Drop Down Lists'!AA$4)*Inputs!I$38,0)</f>
        <v>0</v>
      </c>
      <c r="AV2226">
        <f>IF(OR($D2226="51",$D2226="52",$D2226="61"),(AF2226/'Totals and Drop Down Lists'!AB$4)*Inputs!J$38,0)</f>
        <v>0</v>
      </c>
      <c r="AW2226">
        <f>IF(OR($D2226="51",$D2226="52",$D2226="61"),(AG2226/'Totals and Drop Down Lists'!AC$4)*Inputs!K$38,0)</f>
        <v>0</v>
      </c>
      <c r="AX2226">
        <f>IF(OR($D2226="51",$D2226="52",$D2226="61"),(AH2226/'Totals and Drop Down Lists'!AD$4)*Inputs!L$38,0)</f>
        <v>0</v>
      </c>
      <c r="AY2226">
        <f>IF(OR($D2226="51",$D2226="52",$D2226="61"),0,(AA2226/'Totals and Drop Down Lists'!W$5)*Inputs!E$39)</f>
        <v>0</v>
      </c>
      <c r="AZ2226">
        <f>IF(OR($D2226="51",$D2226="52",$D2226="61"),0,(AB2226/'Totals and Drop Down Lists'!X$5)*Inputs!F$39)</f>
        <v>0</v>
      </c>
      <c r="BA2226">
        <f>IF(OR($D2226="51",$D2226="52",$D2226="61"),0,(AC2226/'Totals and Drop Down Lists'!Y$5)*Inputs!G$39)</f>
        <v>0</v>
      </c>
      <c r="BB2226">
        <f>IF(OR($D2226="51",$D2226="52",$D2226="61"),0,(AD2226/'Totals and Drop Down Lists'!Z$5)*Inputs!H$39)</f>
        <v>0</v>
      </c>
      <c r="BC2226">
        <f>IF(OR($D2226="51",$D2226="52",$D2226="61"),0,(AE2226/'Totals and Drop Down Lists'!AA$5)*Inputs!I$39)</f>
        <v>0</v>
      </c>
      <c r="BD2226">
        <f>IF(OR($D2226="51",$D2226="52",$D2226="61"),0,(AF2226/'Totals and Drop Down Lists'!AB$5)*Inputs!J$39)</f>
        <v>0</v>
      </c>
      <c r="BE2226">
        <f>IF(OR($D2226="51",$D2226="52",$D2226="61"),0,(AG2226/'Totals and Drop Down Lists'!AC$5)*Inputs!K$39)</f>
        <v>0</v>
      </c>
      <c r="BF2226">
        <f>IF(OR($D2226="51",$D2226="52",$D2226="61"),0,(AH2226/'Totals and Drop Down Lists'!AD$5)*Inputs!L$39)</f>
        <v>0</v>
      </c>
      <c r="BG2226" s="10">
        <f t="shared" si="307"/>
        <v>176503.69999716553</v>
      </c>
    </row>
    <row r="2227" spans="1:59" ht="28.8">
      <c r="A2227" s="1" t="s">
        <v>7554</v>
      </c>
      <c r="B2227" s="1" t="s">
        <v>4150</v>
      </c>
      <c r="C2227" s="1" t="s">
        <v>4260</v>
      </c>
      <c r="D2227" s="1" t="s">
        <v>25</v>
      </c>
      <c r="E2227" s="1" t="s">
        <v>4261</v>
      </c>
      <c r="F2227" s="2">
        <v>13463</v>
      </c>
      <c r="G2227" s="2">
        <v>127</v>
      </c>
      <c r="H2227" s="2">
        <v>0</v>
      </c>
      <c r="I2227" s="2">
        <v>2695</v>
      </c>
      <c r="J2227" s="2">
        <v>5437</v>
      </c>
      <c r="K2227" s="2">
        <v>1242</v>
      </c>
      <c r="L2227" s="2">
        <v>0</v>
      </c>
      <c r="M2227" s="2">
        <v>0</v>
      </c>
      <c r="N2227" s="2">
        <v>0</v>
      </c>
      <c r="O2227" s="2">
        <v>24</v>
      </c>
      <c r="P2227" s="2">
        <v>9</v>
      </c>
      <c r="Q2227" s="2">
        <v>26</v>
      </c>
      <c r="R2227" s="2">
        <v>802</v>
      </c>
      <c r="S2227" s="2">
        <v>744900</v>
      </c>
      <c r="T2227" s="2">
        <v>32449000</v>
      </c>
      <c r="U2227" s="2">
        <v>199</v>
      </c>
      <c r="V2227" s="2">
        <v>104</v>
      </c>
      <c r="W2227" s="2">
        <v>50</v>
      </c>
      <c r="X2227" s="2">
        <v>395</v>
      </c>
      <c r="Y2227" s="2">
        <v>28</v>
      </c>
      <c r="Z2227" s="2">
        <v>190</v>
      </c>
      <c r="AA2227" s="9">
        <f t="shared" si="308"/>
        <v>13463</v>
      </c>
      <c r="AB2227" s="9">
        <f t="shared" si="309"/>
        <v>2568</v>
      </c>
      <c r="AC2227" s="9">
        <f t="shared" si="310"/>
        <v>861</v>
      </c>
      <c r="AD2227" s="9">
        <f t="shared" si="311"/>
        <v>802</v>
      </c>
      <c r="AE2227" s="44">
        <f t="shared" si="312"/>
        <v>1.9814341538327551E-5</v>
      </c>
      <c r="AF2227" s="9">
        <f t="shared" si="313"/>
        <v>241</v>
      </c>
      <c r="AG2227" s="9">
        <f t="shared" si="306"/>
        <v>218</v>
      </c>
      <c r="AH2227" s="44">
        <f t="shared" si="314"/>
        <v>1.8529762066565402E-5</v>
      </c>
      <c r="AI2227">
        <f>AA2227/'Totals and Drop Down Lists'!W$6*Inputs!E$37</f>
        <v>12212.831301458578</v>
      </c>
      <c r="AJ2227">
        <f>AB2227/'Totals and Drop Down Lists'!X$6*Inputs!F$37</f>
        <v>8449.7142853197638</v>
      </c>
      <c r="AK2227">
        <f>AC2227/'Totals and Drop Down Lists'!Y$6*Inputs!G$37</f>
        <v>5676.0028340179551</v>
      </c>
      <c r="AL2227">
        <f>AD2227/'Totals and Drop Down Lists'!Z$6*Inputs!H$37</f>
        <v>6430.0360185350983</v>
      </c>
      <c r="AM2227">
        <f>AE2227/'Totals and Drop Down Lists'!AA$6*Inputs!I$37</f>
        <v>2466.6745058859051</v>
      </c>
      <c r="AN2227">
        <f>AF2227/'Totals and Drop Down Lists'!AB$6*Inputs!J$37</f>
        <v>4809.5630468230829</v>
      </c>
      <c r="AO2227">
        <f>AG2227/'Totals and Drop Down Lists'!AC$6*Inputs!K$37</f>
        <v>4059.939607041973</v>
      </c>
      <c r="AP2227">
        <f>AH2227/'Totals and Drop Down Lists'!AD$6*Inputs!L$37</f>
        <v>4360.6072218382697</v>
      </c>
      <c r="AQ2227">
        <f>IF(OR($D2227="51",$D2227="52",$D2227="61"),(AA2227/'Totals and Drop Down Lists'!W$4)*Inputs!E$38,0)</f>
        <v>0</v>
      </c>
      <c r="AR2227">
        <f>IF(OR($D2227="51",$D2227="52",$D2227="61"),(AB2227/'Totals and Drop Down Lists'!X$4)*Inputs!F$38,0)</f>
        <v>0</v>
      </c>
      <c r="AS2227">
        <f>IF(OR($D2227="51",$D2227="52",$D2227="61"),(AC2227/'Totals and Drop Down Lists'!Y$4)*Inputs!G$38,0)</f>
        <v>0</v>
      </c>
      <c r="AT2227">
        <f>IF(OR($D2227="51",$D2227="52",$D2227="61"),(AD2227/'Totals and Drop Down Lists'!Z$4)*Inputs!H$38,0)</f>
        <v>0</v>
      </c>
      <c r="AU2227">
        <f>IF(OR($D2227="51",$D2227="52",$D2227="61"),(AE2227/'Totals and Drop Down Lists'!AA$4)*Inputs!I$38,0)</f>
        <v>0</v>
      </c>
      <c r="AV2227">
        <f>IF(OR($D2227="51",$D2227="52",$D2227="61"),(AF2227/'Totals and Drop Down Lists'!AB$4)*Inputs!J$38,0)</f>
        <v>0</v>
      </c>
      <c r="AW2227">
        <f>IF(OR($D2227="51",$D2227="52",$D2227="61"),(AG2227/'Totals and Drop Down Lists'!AC$4)*Inputs!K$38,0)</f>
        <v>0</v>
      </c>
      <c r="AX2227">
        <f>IF(OR($D2227="51",$D2227="52",$D2227="61"),(AH2227/'Totals and Drop Down Lists'!AD$4)*Inputs!L$38,0)</f>
        <v>0</v>
      </c>
      <c r="AY2227">
        <f>IF(OR($D2227="51",$D2227="52",$D2227="61"),0,(AA2227/'Totals and Drop Down Lists'!W$5)*Inputs!E$39)</f>
        <v>0</v>
      </c>
      <c r="AZ2227">
        <f>IF(OR($D2227="51",$D2227="52",$D2227="61"),0,(AB2227/'Totals and Drop Down Lists'!X$5)*Inputs!F$39)</f>
        <v>0</v>
      </c>
      <c r="BA2227">
        <f>IF(OR($D2227="51",$D2227="52",$D2227="61"),0,(AC2227/'Totals and Drop Down Lists'!Y$5)*Inputs!G$39)</f>
        <v>0</v>
      </c>
      <c r="BB2227">
        <f>IF(OR($D2227="51",$D2227="52",$D2227="61"),0,(AD2227/'Totals and Drop Down Lists'!Z$5)*Inputs!H$39)</f>
        <v>0</v>
      </c>
      <c r="BC2227">
        <f>IF(OR($D2227="51",$D2227="52",$D2227="61"),0,(AE2227/'Totals and Drop Down Lists'!AA$5)*Inputs!I$39)</f>
        <v>0</v>
      </c>
      <c r="BD2227">
        <f>IF(OR($D2227="51",$D2227="52",$D2227="61"),0,(AF2227/'Totals and Drop Down Lists'!AB$5)*Inputs!J$39)</f>
        <v>0</v>
      </c>
      <c r="BE2227">
        <f>IF(OR($D2227="51",$D2227="52",$D2227="61"),0,(AG2227/'Totals and Drop Down Lists'!AC$5)*Inputs!K$39)</f>
        <v>0</v>
      </c>
      <c r="BF2227">
        <f>IF(OR($D2227="51",$D2227="52",$D2227="61"),0,(AH2227/'Totals and Drop Down Lists'!AD$5)*Inputs!L$39)</f>
        <v>0</v>
      </c>
      <c r="BG2227" s="10">
        <f t="shared" si="307"/>
        <v>48465.368820920623</v>
      </c>
    </row>
    <row r="2228" spans="1:59" ht="28.8">
      <c r="A2228" s="1" t="s">
        <v>7554</v>
      </c>
      <c r="B2228" s="1" t="s">
        <v>4150</v>
      </c>
      <c r="C2228" s="1" t="s">
        <v>4262</v>
      </c>
      <c r="D2228" s="1" t="s">
        <v>25</v>
      </c>
      <c r="E2228" s="1" t="s">
        <v>4263</v>
      </c>
      <c r="F2228" s="2">
        <v>39361</v>
      </c>
      <c r="G2228" s="2">
        <v>642</v>
      </c>
      <c r="H2228" s="2">
        <v>12</v>
      </c>
      <c r="I2228" s="2">
        <v>7024</v>
      </c>
      <c r="J2228" s="2">
        <v>15320</v>
      </c>
      <c r="K2228" s="2">
        <v>4309</v>
      </c>
      <c r="L2228" s="2">
        <v>96</v>
      </c>
      <c r="M2228" s="2">
        <v>23</v>
      </c>
      <c r="N2228" s="2">
        <v>22</v>
      </c>
      <c r="O2228" s="2">
        <v>135</v>
      </c>
      <c r="P2228" s="2">
        <v>103</v>
      </c>
      <c r="Q2228" s="2">
        <v>0</v>
      </c>
      <c r="R2228" s="2">
        <v>1253</v>
      </c>
      <c r="S2228" s="2">
        <v>2419000</v>
      </c>
      <c r="T2228" s="2">
        <v>117927200</v>
      </c>
      <c r="U2228" s="2">
        <v>286</v>
      </c>
      <c r="V2228" s="2">
        <v>410</v>
      </c>
      <c r="W2228" s="2">
        <v>4</v>
      </c>
      <c r="X2228" s="2">
        <v>1295</v>
      </c>
      <c r="Y2228" s="2">
        <v>145</v>
      </c>
      <c r="Z2228" s="2">
        <v>700</v>
      </c>
      <c r="AA2228" s="9">
        <f t="shared" si="308"/>
        <v>39361</v>
      </c>
      <c r="AB2228" s="9">
        <f t="shared" si="309"/>
        <v>6370</v>
      </c>
      <c r="AC2228" s="9">
        <f t="shared" si="310"/>
        <v>1632</v>
      </c>
      <c r="AD2228" s="9">
        <f t="shared" si="311"/>
        <v>1253</v>
      </c>
      <c r="AE2228" s="44">
        <f t="shared" si="312"/>
        <v>8.4642797534586597E-5</v>
      </c>
      <c r="AF2228" s="9">
        <f t="shared" si="313"/>
        <v>881</v>
      </c>
      <c r="AG2228" s="9">
        <f t="shared" si="306"/>
        <v>845</v>
      </c>
      <c r="AH2228" s="44">
        <f t="shared" si="314"/>
        <v>8.843527365594395E-5</v>
      </c>
      <c r="AI2228">
        <f>AA2228/'Totals and Drop Down Lists'!W$6*Inputs!E$37</f>
        <v>35705.953565825686</v>
      </c>
      <c r="AJ2228">
        <f>AB2228/'Totals and Drop Down Lists'!X$6*Inputs!F$37</f>
        <v>20959.766354161566</v>
      </c>
      <c r="AK2228">
        <f>AC2228/'Totals and Drop Down Lists'!Y$6*Inputs!G$37</f>
        <v>10758.695267267482</v>
      </c>
      <c r="AL2228">
        <f>AD2228/'Totals and Drop Down Lists'!Z$6*Inputs!H$37</f>
        <v>10045.929091302343</v>
      </c>
      <c r="AM2228">
        <f>AE2228/'Totals and Drop Down Lists'!AA$6*Inputs!I$37</f>
        <v>10537.126877598472</v>
      </c>
      <c r="AN2228">
        <f>AF2228/'Totals and Drop Down Lists'!AB$6*Inputs!J$37</f>
        <v>17581.846656643716</v>
      </c>
      <c r="AO2228">
        <f>AG2228/'Totals and Drop Down Lists'!AC$6*Inputs!K$37</f>
        <v>15736.921871332417</v>
      </c>
      <c r="AP2228">
        <f>AH2228/'Totals and Drop Down Lists'!AD$6*Inputs!L$37</f>
        <v>20811.464906242691</v>
      </c>
      <c r="AQ2228">
        <f>IF(OR($D2228="51",$D2228="52",$D2228="61"),(AA2228/'Totals and Drop Down Lists'!W$4)*Inputs!E$38,0)</f>
        <v>0</v>
      </c>
      <c r="AR2228">
        <f>IF(OR($D2228="51",$D2228="52",$D2228="61"),(AB2228/'Totals and Drop Down Lists'!X$4)*Inputs!F$38,0)</f>
        <v>0</v>
      </c>
      <c r="AS2228">
        <f>IF(OR($D2228="51",$D2228="52",$D2228="61"),(AC2228/'Totals and Drop Down Lists'!Y$4)*Inputs!G$38,0)</f>
        <v>0</v>
      </c>
      <c r="AT2228">
        <f>IF(OR($D2228="51",$D2228="52",$D2228="61"),(AD2228/'Totals and Drop Down Lists'!Z$4)*Inputs!H$38,0)</f>
        <v>0</v>
      </c>
      <c r="AU2228">
        <f>IF(OR($D2228="51",$D2228="52",$D2228="61"),(AE2228/'Totals and Drop Down Lists'!AA$4)*Inputs!I$38,0)</f>
        <v>0</v>
      </c>
      <c r="AV2228">
        <f>IF(OR($D2228="51",$D2228="52",$D2228="61"),(AF2228/'Totals and Drop Down Lists'!AB$4)*Inputs!J$38,0)</f>
        <v>0</v>
      </c>
      <c r="AW2228">
        <f>IF(OR($D2228="51",$D2228="52",$D2228="61"),(AG2228/'Totals and Drop Down Lists'!AC$4)*Inputs!K$38,0)</f>
        <v>0</v>
      </c>
      <c r="AX2228">
        <f>IF(OR($D2228="51",$D2228="52",$D2228="61"),(AH2228/'Totals and Drop Down Lists'!AD$4)*Inputs!L$38,0)</f>
        <v>0</v>
      </c>
      <c r="AY2228">
        <f>IF(OR($D2228="51",$D2228="52",$D2228="61"),0,(AA2228/'Totals and Drop Down Lists'!W$5)*Inputs!E$39)</f>
        <v>0</v>
      </c>
      <c r="AZ2228">
        <f>IF(OR($D2228="51",$D2228="52",$D2228="61"),0,(AB2228/'Totals and Drop Down Lists'!X$5)*Inputs!F$39)</f>
        <v>0</v>
      </c>
      <c r="BA2228">
        <f>IF(OR($D2228="51",$D2228="52",$D2228="61"),0,(AC2228/'Totals and Drop Down Lists'!Y$5)*Inputs!G$39)</f>
        <v>0</v>
      </c>
      <c r="BB2228">
        <f>IF(OR($D2228="51",$D2228="52",$D2228="61"),0,(AD2228/'Totals and Drop Down Lists'!Z$5)*Inputs!H$39)</f>
        <v>0</v>
      </c>
      <c r="BC2228">
        <f>IF(OR($D2228="51",$D2228="52",$D2228="61"),0,(AE2228/'Totals and Drop Down Lists'!AA$5)*Inputs!I$39)</f>
        <v>0</v>
      </c>
      <c r="BD2228">
        <f>IF(OR($D2228="51",$D2228="52",$D2228="61"),0,(AF2228/'Totals and Drop Down Lists'!AB$5)*Inputs!J$39)</f>
        <v>0</v>
      </c>
      <c r="BE2228">
        <f>IF(OR($D2228="51",$D2228="52",$D2228="61"),0,(AG2228/'Totals and Drop Down Lists'!AC$5)*Inputs!K$39)</f>
        <v>0</v>
      </c>
      <c r="BF2228">
        <f>IF(OR($D2228="51",$D2228="52",$D2228="61"),0,(AH2228/'Totals and Drop Down Lists'!AD$5)*Inputs!L$39)</f>
        <v>0</v>
      </c>
      <c r="BG2228" s="10">
        <f t="shared" si="307"/>
        <v>142137.70459037437</v>
      </c>
    </row>
    <row r="2229" spans="1:59" ht="28.8">
      <c r="A2229" s="1" t="s">
        <v>7554</v>
      </c>
      <c r="B2229" s="1" t="s">
        <v>4150</v>
      </c>
      <c r="C2229" s="1" t="s">
        <v>4264</v>
      </c>
      <c r="D2229" s="1" t="s">
        <v>58</v>
      </c>
      <c r="E2229" s="1" t="s">
        <v>4265</v>
      </c>
      <c r="F2229" s="2">
        <v>84236</v>
      </c>
      <c r="G2229" s="2">
        <v>1507</v>
      </c>
      <c r="H2229" s="2">
        <v>18</v>
      </c>
      <c r="I2229" s="2">
        <v>15631</v>
      </c>
      <c r="J2229" s="2">
        <v>31556</v>
      </c>
      <c r="K2229" s="2">
        <v>8632</v>
      </c>
      <c r="L2229" s="2">
        <v>302</v>
      </c>
      <c r="M2229" s="2">
        <v>62</v>
      </c>
      <c r="N2229" s="2">
        <v>31</v>
      </c>
      <c r="O2229" s="2">
        <v>306</v>
      </c>
      <c r="P2229" s="2">
        <v>42</v>
      </c>
      <c r="Q2229" s="2">
        <v>0</v>
      </c>
      <c r="R2229" s="2">
        <v>1901</v>
      </c>
      <c r="S2229" s="2">
        <v>5685300</v>
      </c>
      <c r="T2229" s="2">
        <v>275414600</v>
      </c>
      <c r="U2229" s="2">
        <v>1071</v>
      </c>
      <c r="V2229" s="2">
        <v>788</v>
      </c>
      <c r="W2229" s="2">
        <v>218</v>
      </c>
      <c r="X2229" s="2">
        <v>2043</v>
      </c>
      <c r="Y2229" s="2">
        <v>271</v>
      </c>
      <c r="Z2229" s="2">
        <v>1163</v>
      </c>
      <c r="AA2229" s="9">
        <f t="shared" si="308"/>
        <v>84236</v>
      </c>
      <c r="AB2229" s="9">
        <f t="shared" si="309"/>
        <v>14106</v>
      </c>
      <c r="AC2229" s="9">
        <f t="shared" si="310"/>
        <v>2644</v>
      </c>
      <c r="AD2229" s="9">
        <f t="shared" si="311"/>
        <v>1901</v>
      </c>
      <c r="AE2229" s="44">
        <f t="shared" si="312"/>
        <v>1.6490609281785533E-4</v>
      </c>
      <c r="AF2229" s="9">
        <f t="shared" si="313"/>
        <v>1037</v>
      </c>
      <c r="AG2229" s="9">
        <f t="shared" si="306"/>
        <v>1434</v>
      </c>
      <c r="AH2229" s="44">
        <f t="shared" si="314"/>
        <v>1.4595861104368111E-4</v>
      </c>
      <c r="AI2229">
        <f>AA2229/'Totals and Drop Down Lists'!W$6*Inputs!E$37</f>
        <v>76413.879336675702</v>
      </c>
      <c r="AJ2229">
        <f>AB2229/'Totals and Drop Down Lists'!X$6*Inputs!F$37</f>
        <v>46414.201599969085</v>
      </c>
      <c r="AK2229">
        <f>AC2229/'Totals and Drop Down Lists'!Y$6*Inputs!G$37</f>
        <v>17430.141107019132</v>
      </c>
      <c r="AL2229">
        <f>AD2229/'Totals and Drop Down Lists'!Z$6*Inputs!H$37</f>
        <v>15241.269914258382</v>
      </c>
      <c r="AM2229">
        <f>AE2229/'Totals and Drop Down Lists'!AA$6*Inputs!I$37</f>
        <v>20529.052365037223</v>
      </c>
      <c r="AN2229">
        <f>AF2229/'Totals and Drop Down Lists'!AB$6*Inputs!J$37</f>
        <v>20695.090786537501</v>
      </c>
      <c r="AO2229">
        <f>AG2229/'Totals and Drop Down Lists'!AC$6*Inputs!K$37</f>
        <v>26706.208240817381</v>
      </c>
      <c r="AP2229">
        <f>AH2229/'Totals and Drop Down Lists'!AD$6*Inputs!L$37</f>
        <v>34348.426661936726</v>
      </c>
      <c r="AQ2229">
        <f>IF(OR($D2229="51",$D2229="52",$D2229="61"),(AA2229/'Totals and Drop Down Lists'!W$4)*Inputs!E$38,0)</f>
        <v>0</v>
      </c>
      <c r="AR2229">
        <f>IF(OR($D2229="51",$D2229="52",$D2229="61"),(AB2229/'Totals and Drop Down Lists'!X$4)*Inputs!F$38,0)</f>
        <v>0</v>
      </c>
      <c r="AS2229">
        <f>IF(OR($D2229="51",$D2229="52",$D2229="61"),(AC2229/'Totals and Drop Down Lists'!Y$4)*Inputs!G$38,0)</f>
        <v>0</v>
      </c>
      <c r="AT2229">
        <f>IF(OR($D2229="51",$D2229="52",$D2229="61"),(AD2229/'Totals and Drop Down Lists'!Z$4)*Inputs!H$38,0)</f>
        <v>0</v>
      </c>
      <c r="AU2229">
        <f>IF(OR($D2229="51",$D2229="52",$D2229="61"),(AE2229/'Totals and Drop Down Lists'!AA$4)*Inputs!I$38,0)</f>
        <v>0</v>
      </c>
      <c r="AV2229">
        <f>IF(OR($D2229="51",$D2229="52",$D2229="61"),(AF2229/'Totals and Drop Down Lists'!AB$4)*Inputs!J$38,0)</f>
        <v>0</v>
      </c>
      <c r="AW2229">
        <f>IF(OR($D2229="51",$D2229="52",$D2229="61"),(AG2229/'Totals and Drop Down Lists'!AC$4)*Inputs!K$38,0)</f>
        <v>0</v>
      </c>
      <c r="AX2229">
        <f>IF(OR($D2229="51",$D2229="52",$D2229="61"),(AH2229/'Totals and Drop Down Lists'!AD$4)*Inputs!L$38,0)</f>
        <v>0</v>
      </c>
      <c r="AY2229">
        <f>IF(OR($D2229="51",$D2229="52",$D2229="61"),0,(AA2229/'Totals and Drop Down Lists'!W$5)*Inputs!E$39)</f>
        <v>0</v>
      </c>
      <c r="AZ2229">
        <f>IF(OR($D2229="51",$D2229="52",$D2229="61"),0,(AB2229/'Totals and Drop Down Lists'!X$5)*Inputs!F$39)</f>
        <v>0</v>
      </c>
      <c r="BA2229">
        <f>IF(OR($D2229="51",$D2229="52",$D2229="61"),0,(AC2229/'Totals and Drop Down Lists'!Y$5)*Inputs!G$39)</f>
        <v>0</v>
      </c>
      <c r="BB2229">
        <f>IF(OR($D2229="51",$D2229="52",$D2229="61"),0,(AD2229/'Totals and Drop Down Lists'!Z$5)*Inputs!H$39)</f>
        <v>0</v>
      </c>
      <c r="BC2229">
        <f>IF(OR($D2229="51",$D2229="52",$D2229="61"),0,(AE2229/'Totals and Drop Down Lists'!AA$5)*Inputs!I$39)</f>
        <v>0</v>
      </c>
      <c r="BD2229">
        <f>IF(OR($D2229="51",$D2229="52",$D2229="61"),0,(AF2229/'Totals and Drop Down Lists'!AB$5)*Inputs!J$39)</f>
        <v>0</v>
      </c>
      <c r="BE2229">
        <f>IF(OR($D2229="51",$D2229="52",$D2229="61"),0,(AG2229/'Totals and Drop Down Lists'!AC$5)*Inputs!K$39)</f>
        <v>0</v>
      </c>
      <c r="BF2229">
        <f>IF(OR($D2229="51",$D2229="52",$D2229="61"),0,(AH2229/'Totals and Drop Down Lists'!AD$5)*Inputs!L$39)</f>
        <v>0</v>
      </c>
      <c r="BG2229" s="10">
        <f t="shared" si="307"/>
        <v>257778.27001225116</v>
      </c>
    </row>
    <row r="2230" spans="1:59" ht="28.8">
      <c r="A2230" s="1" t="s">
        <v>7554</v>
      </c>
      <c r="B2230" s="1" t="s">
        <v>4150</v>
      </c>
      <c r="C2230" s="1" t="s">
        <v>757</v>
      </c>
      <c r="D2230" s="1" t="s">
        <v>25</v>
      </c>
      <c r="E2230" s="1" t="s">
        <v>4266</v>
      </c>
      <c r="F2230" s="2">
        <v>20381</v>
      </c>
      <c r="G2230" s="2">
        <v>127</v>
      </c>
      <c r="H2230" s="2">
        <v>4</v>
      </c>
      <c r="I2230" s="2">
        <v>3348</v>
      </c>
      <c r="J2230" s="2">
        <v>8788</v>
      </c>
      <c r="K2230" s="2">
        <v>2270</v>
      </c>
      <c r="L2230" s="2">
        <v>57</v>
      </c>
      <c r="M2230" s="2">
        <v>17</v>
      </c>
      <c r="N2230" s="2">
        <v>0</v>
      </c>
      <c r="O2230" s="2">
        <v>66</v>
      </c>
      <c r="P2230" s="2">
        <v>3</v>
      </c>
      <c r="Q2230" s="2">
        <v>0</v>
      </c>
      <c r="R2230" s="2">
        <v>1056</v>
      </c>
      <c r="S2230" s="2">
        <v>1744400</v>
      </c>
      <c r="T2230" s="2">
        <v>85248700</v>
      </c>
      <c r="U2230" s="2">
        <v>310</v>
      </c>
      <c r="V2230" s="2">
        <v>160</v>
      </c>
      <c r="W2230" s="2">
        <v>50</v>
      </c>
      <c r="X2230" s="2">
        <v>460</v>
      </c>
      <c r="Y2230" s="2">
        <v>40</v>
      </c>
      <c r="Z2230" s="2">
        <v>310</v>
      </c>
      <c r="AA2230" s="9">
        <f t="shared" si="308"/>
        <v>20381</v>
      </c>
      <c r="AB2230" s="9">
        <f t="shared" si="309"/>
        <v>3217</v>
      </c>
      <c r="AC2230" s="9">
        <f t="shared" si="310"/>
        <v>1199</v>
      </c>
      <c r="AD2230" s="9">
        <f t="shared" si="311"/>
        <v>1056</v>
      </c>
      <c r="AE2230" s="44">
        <f t="shared" si="312"/>
        <v>4.0950334355298303E-5</v>
      </c>
      <c r="AF2230" s="9">
        <f t="shared" si="313"/>
        <v>250</v>
      </c>
      <c r="AG2230" s="9">
        <f t="shared" si="306"/>
        <v>350</v>
      </c>
      <c r="AH2230" s="44">
        <f t="shared" si="314"/>
        <v>3.3639918859862913E-5</v>
      </c>
      <c r="AI2230">
        <f>AA2230/'Totals and Drop Down Lists'!W$6*Inputs!E$37</f>
        <v>18488.428638121321</v>
      </c>
      <c r="AJ2230">
        <f>AB2230/'Totals and Drop Down Lists'!X$6*Inputs!F$37</f>
        <v>10585.175566929005</v>
      </c>
      <c r="AK2230">
        <f>AC2230/'Totals and Drop Down Lists'!Y$6*Inputs!G$37</f>
        <v>7904.2130057927152</v>
      </c>
      <c r="AL2230">
        <f>AD2230/'Totals and Drop Down Lists'!Z$6*Inputs!H$37</f>
        <v>8466.4813411135474</v>
      </c>
      <c r="AM2230">
        <f>AE2230/'Totals and Drop Down Lists'!AA$6*Inputs!I$37</f>
        <v>5097.8805208504536</v>
      </c>
      <c r="AN2230">
        <f>AF2230/'Totals and Drop Down Lists'!AB$6*Inputs!J$37</f>
        <v>4989.1732850861854</v>
      </c>
      <c r="AO2230">
        <f>AG2230/'Totals and Drop Down Lists'!AC$6*Inputs!K$37</f>
        <v>6518.2516626820661</v>
      </c>
      <c r="AP2230">
        <f>AH2230/'Totals and Drop Down Lists'!AD$6*Inputs!L$37</f>
        <v>7916.4790457323743</v>
      </c>
      <c r="AQ2230">
        <f>IF(OR($D2230="51",$D2230="52",$D2230="61"),(AA2230/'Totals and Drop Down Lists'!W$4)*Inputs!E$38,0)</f>
        <v>0</v>
      </c>
      <c r="AR2230">
        <f>IF(OR($D2230="51",$D2230="52",$D2230="61"),(AB2230/'Totals and Drop Down Lists'!X$4)*Inputs!F$38,0)</f>
        <v>0</v>
      </c>
      <c r="AS2230">
        <f>IF(OR($D2230="51",$D2230="52",$D2230="61"),(AC2230/'Totals and Drop Down Lists'!Y$4)*Inputs!G$38,0)</f>
        <v>0</v>
      </c>
      <c r="AT2230">
        <f>IF(OR($D2230="51",$D2230="52",$D2230="61"),(AD2230/'Totals and Drop Down Lists'!Z$4)*Inputs!H$38,0)</f>
        <v>0</v>
      </c>
      <c r="AU2230">
        <f>IF(OR($D2230="51",$D2230="52",$D2230="61"),(AE2230/'Totals and Drop Down Lists'!AA$4)*Inputs!I$38,0)</f>
        <v>0</v>
      </c>
      <c r="AV2230">
        <f>IF(OR($D2230="51",$D2230="52",$D2230="61"),(AF2230/'Totals and Drop Down Lists'!AB$4)*Inputs!J$38,0)</f>
        <v>0</v>
      </c>
      <c r="AW2230">
        <f>IF(OR($D2230="51",$D2230="52",$D2230="61"),(AG2230/'Totals and Drop Down Lists'!AC$4)*Inputs!K$38,0)</f>
        <v>0</v>
      </c>
      <c r="AX2230">
        <f>IF(OR($D2230="51",$D2230="52",$D2230="61"),(AH2230/'Totals and Drop Down Lists'!AD$4)*Inputs!L$38,0)</f>
        <v>0</v>
      </c>
      <c r="AY2230">
        <f>IF(OR($D2230="51",$D2230="52",$D2230="61"),0,(AA2230/'Totals and Drop Down Lists'!W$5)*Inputs!E$39)</f>
        <v>0</v>
      </c>
      <c r="AZ2230">
        <f>IF(OR($D2230="51",$D2230="52",$D2230="61"),0,(AB2230/'Totals and Drop Down Lists'!X$5)*Inputs!F$39)</f>
        <v>0</v>
      </c>
      <c r="BA2230">
        <f>IF(OR($D2230="51",$D2230="52",$D2230="61"),0,(AC2230/'Totals and Drop Down Lists'!Y$5)*Inputs!G$39)</f>
        <v>0</v>
      </c>
      <c r="BB2230">
        <f>IF(OR($D2230="51",$D2230="52",$D2230="61"),0,(AD2230/'Totals and Drop Down Lists'!Z$5)*Inputs!H$39)</f>
        <v>0</v>
      </c>
      <c r="BC2230">
        <f>IF(OR($D2230="51",$D2230="52",$D2230="61"),0,(AE2230/'Totals and Drop Down Lists'!AA$5)*Inputs!I$39)</f>
        <v>0</v>
      </c>
      <c r="BD2230">
        <f>IF(OR($D2230="51",$D2230="52",$D2230="61"),0,(AF2230/'Totals and Drop Down Lists'!AB$5)*Inputs!J$39)</f>
        <v>0</v>
      </c>
      <c r="BE2230">
        <f>IF(OR($D2230="51",$D2230="52",$D2230="61"),0,(AG2230/'Totals and Drop Down Lists'!AC$5)*Inputs!K$39)</f>
        <v>0</v>
      </c>
      <c r="BF2230">
        <f>IF(OR($D2230="51",$D2230="52",$D2230="61"),0,(AH2230/'Totals and Drop Down Lists'!AD$5)*Inputs!L$39)</f>
        <v>0</v>
      </c>
      <c r="BG2230" s="10">
        <f t="shared" si="307"/>
        <v>69966.083066307663</v>
      </c>
    </row>
    <row r="2231" spans="1:59" ht="28.8">
      <c r="A2231" s="1" t="s">
        <v>7554</v>
      </c>
      <c r="B2231" s="1" t="s">
        <v>4150</v>
      </c>
      <c r="C2231" s="1" t="s">
        <v>96</v>
      </c>
      <c r="D2231" s="1" t="s">
        <v>58</v>
      </c>
      <c r="E2231" s="1" t="s">
        <v>4267</v>
      </c>
      <c r="F2231" s="2">
        <v>141917</v>
      </c>
      <c r="G2231" s="2">
        <v>1328</v>
      </c>
      <c r="H2231" s="2">
        <v>88</v>
      </c>
      <c r="I2231" s="2">
        <v>24796</v>
      </c>
      <c r="J2231" s="2">
        <v>54324</v>
      </c>
      <c r="K2231" s="2">
        <v>14208</v>
      </c>
      <c r="L2231" s="2">
        <v>664</v>
      </c>
      <c r="M2231" s="2">
        <v>162</v>
      </c>
      <c r="N2231" s="2">
        <v>43</v>
      </c>
      <c r="O2231" s="2">
        <v>550</v>
      </c>
      <c r="P2231" s="2">
        <v>114</v>
      </c>
      <c r="Q2231" s="2">
        <v>40</v>
      </c>
      <c r="R2231" s="2">
        <v>3269</v>
      </c>
      <c r="S2231" s="2">
        <v>8547500</v>
      </c>
      <c r="T2231" s="2">
        <v>439835300</v>
      </c>
      <c r="U2231" s="2">
        <v>1177</v>
      </c>
      <c r="V2231" s="2">
        <v>633</v>
      </c>
      <c r="W2231" s="2">
        <v>74</v>
      </c>
      <c r="X2231" s="2">
        <v>2884</v>
      </c>
      <c r="Y2231" s="2">
        <v>240</v>
      </c>
      <c r="Z2231" s="2">
        <v>1965</v>
      </c>
      <c r="AA2231" s="9">
        <f t="shared" si="308"/>
        <v>141917</v>
      </c>
      <c r="AB2231" s="9">
        <f t="shared" si="309"/>
        <v>23380</v>
      </c>
      <c r="AC2231" s="9">
        <f t="shared" si="310"/>
        <v>4842</v>
      </c>
      <c r="AD2231" s="9">
        <f t="shared" si="311"/>
        <v>3269</v>
      </c>
      <c r="AE2231" s="44">
        <f t="shared" si="312"/>
        <v>2.5951946800966541E-4</v>
      </c>
      <c r="AF2231" s="9">
        <f t="shared" si="313"/>
        <v>2177</v>
      </c>
      <c r="AG2231" s="9">
        <f t="shared" si="306"/>
        <v>2205</v>
      </c>
      <c r="AH2231" s="44">
        <f t="shared" si="314"/>
        <v>2.1458575475102328E-4</v>
      </c>
      <c r="AI2231">
        <f>AA2231/'Totals and Drop Down Lists'!W$6*Inputs!E$37</f>
        <v>128738.64516148683</v>
      </c>
      <c r="AJ2231">
        <f>AB2231/'Totals and Drop Down Lists'!X$6*Inputs!F$37</f>
        <v>76929.252332856733</v>
      </c>
      <c r="AK2231">
        <f>AC2231/'Totals and Drop Down Lists'!Y$6*Inputs!G$37</f>
        <v>31920.099561341391</v>
      </c>
      <c r="AL2231">
        <f>AD2231/'Totals and Drop Down Lists'!Z$6*Inputs!H$37</f>
        <v>26209.211651610021</v>
      </c>
      <c r="AM2231">
        <f>AE2231/'Totals and Drop Down Lists'!AA$6*Inputs!I$37</f>
        <v>32307.409977881445</v>
      </c>
      <c r="AN2231">
        <f>AF2231/'Totals and Drop Down Lists'!AB$6*Inputs!J$37</f>
        <v>43445.720966530498</v>
      </c>
      <c r="AO2231">
        <f>AG2231/'Totals and Drop Down Lists'!AC$6*Inputs!K$37</f>
        <v>41064.985474897017</v>
      </c>
      <c r="AP2231">
        <f>AH2231/'Totals and Drop Down Lists'!AD$6*Inputs!L$37</f>
        <v>50498.446148929412</v>
      </c>
      <c r="AQ2231">
        <f>IF(OR($D2231="51",$D2231="52",$D2231="61"),(AA2231/'Totals and Drop Down Lists'!W$4)*Inputs!E$38,0)</f>
        <v>0</v>
      </c>
      <c r="AR2231">
        <f>IF(OR($D2231="51",$D2231="52",$D2231="61"),(AB2231/'Totals and Drop Down Lists'!X$4)*Inputs!F$38,0)</f>
        <v>0</v>
      </c>
      <c r="AS2231">
        <f>IF(OR($D2231="51",$D2231="52",$D2231="61"),(AC2231/'Totals and Drop Down Lists'!Y$4)*Inputs!G$38,0)</f>
        <v>0</v>
      </c>
      <c r="AT2231">
        <f>IF(OR($D2231="51",$D2231="52",$D2231="61"),(AD2231/'Totals and Drop Down Lists'!Z$4)*Inputs!H$38,0)</f>
        <v>0</v>
      </c>
      <c r="AU2231">
        <f>IF(OR($D2231="51",$D2231="52",$D2231="61"),(AE2231/'Totals and Drop Down Lists'!AA$4)*Inputs!I$38,0)</f>
        <v>0</v>
      </c>
      <c r="AV2231">
        <f>IF(OR($D2231="51",$D2231="52",$D2231="61"),(AF2231/'Totals and Drop Down Lists'!AB$4)*Inputs!J$38,0)</f>
        <v>0</v>
      </c>
      <c r="AW2231">
        <f>IF(OR($D2231="51",$D2231="52",$D2231="61"),(AG2231/'Totals and Drop Down Lists'!AC$4)*Inputs!K$38,0)</f>
        <v>0</v>
      </c>
      <c r="AX2231">
        <f>IF(OR($D2231="51",$D2231="52",$D2231="61"),(AH2231/'Totals and Drop Down Lists'!AD$4)*Inputs!L$38,0)</f>
        <v>0</v>
      </c>
      <c r="AY2231">
        <f>IF(OR($D2231="51",$D2231="52",$D2231="61"),0,(AA2231/'Totals and Drop Down Lists'!W$5)*Inputs!E$39)</f>
        <v>0</v>
      </c>
      <c r="AZ2231">
        <f>IF(OR($D2231="51",$D2231="52",$D2231="61"),0,(AB2231/'Totals and Drop Down Lists'!X$5)*Inputs!F$39)</f>
        <v>0</v>
      </c>
      <c r="BA2231">
        <f>IF(OR($D2231="51",$D2231="52",$D2231="61"),0,(AC2231/'Totals and Drop Down Lists'!Y$5)*Inputs!G$39)</f>
        <v>0</v>
      </c>
      <c r="BB2231">
        <f>IF(OR($D2231="51",$D2231="52",$D2231="61"),0,(AD2231/'Totals and Drop Down Lists'!Z$5)*Inputs!H$39)</f>
        <v>0</v>
      </c>
      <c r="BC2231">
        <f>IF(OR($D2231="51",$D2231="52",$D2231="61"),0,(AE2231/'Totals and Drop Down Lists'!AA$5)*Inputs!I$39)</f>
        <v>0</v>
      </c>
      <c r="BD2231">
        <f>IF(OR($D2231="51",$D2231="52",$D2231="61"),0,(AF2231/'Totals and Drop Down Lists'!AB$5)*Inputs!J$39)</f>
        <v>0</v>
      </c>
      <c r="BE2231">
        <f>IF(OR($D2231="51",$D2231="52",$D2231="61"),0,(AG2231/'Totals and Drop Down Lists'!AC$5)*Inputs!K$39)</f>
        <v>0</v>
      </c>
      <c r="BF2231">
        <f>IF(OR($D2231="51",$D2231="52",$D2231="61"),0,(AH2231/'Totals and Drop Down Lists'!AD$5)*Inputs!L$39)</f>
        <v>0</v>
      </c>
      <c r="BG2231" s="10">
        <f t="shared" si="307"/>
        <v>431113.77127553342</v>
      </c>
    </row>
    <row r="2232" spans="1:59" ht="28.8">
      <c r="A2232" s="1" t="s">
        <v>7554</v>
      </c>
      <c r="B2232" s="1" t="s">
        <v>4150</v>
      </c>
      <c r="C2232" s="1" t="s">
        <v>4268</v>
      </c>
      <c r="D2232" s="1" t="s">
        <v>25</v>
      </c>
      <c r="E2232" s="1" t="s">
        <v>4269</v>
      </c>
      <c r="F2232" s="2">
        <v>46534</v>
      </c>
      <c r="G2232" s="2">
        <v>682</v>
      </c>
      <c r="H2232" s="2">
        <v>56</v>
      </c>
      <c r="I2232" s="2">
        <v>11727</v>
      </c>
      <c r="J2232" s="2">
        <v>18254</v>
      </c>
      <c r="K2232" s="2">
        <v>6498</v>
      </c>
      <c r="L2232" s="2">
        <v>159</v>
      </c>
      <c r="M2232" s="2">
        <v>16</v>
      </c>
      <c r="N2232" s="2">
        <v>5</v>
      </c>
      <c r="O2232" s="2">
        <v>165</v>
      </c>
      <c r="P2232" s="2">
        <v>13</v>
      </c>
      <c r="Q2232" s="2">
        <v>0</v>
      </c>
      <c r="R2232" s="2">
        <v>1760</v>
      </c>
      <c r="S2232" s="2">
        <v>3404800</v>
      </c>
      <c r="T2232" s="2">
        <v>172716400</v>
      </c>
      <c r="U2232" s="2">
        <v>480</v>
      </c>
      <c r="V2232" s="2">
        <v>725</v>
      </c>
      <c r="W2232" s="2">
        <v>175</v>
      </c>
      <c r="X2232" s="2">
        <v>1885</v>
      </c>
      <c r="Y2232" s="2">
        <v>194</v>
      </c>
      <c r="Z2232" s="2">
        <v>1000</v>
      </c>
      <c r="AA2232" s="9">
        <f t="shared" si="308"/>
        <v>46534</v>
      </c>
      <c r="AB2232" s="9">
        <f t="shared" si="309"/>
        <v>10989</v>
      </c>
      <c r="AC2232" s="9">
        <f t="shared" si="310"/>
        <v>2118</v>
      </c>
      <c r="AD2232" s="9">
        <f t="shared" si="311"/>
        <v>1760</v>
      </c>
      <c r="AE2232" s="44">
        <f t="shared" si="312"/>
        <v>1.6154635141743434E-4</v>
      </c>
      <c r="AF2232" s="9">
        <f t="shared" si="313"/>
        <v>985</v>
      </c>
      <c r="AG2232" s="9">
        <f t="shared" si="306"/>
        <v>1194</v>
      </c>
      <c r="AH2232" s="44">
        <f t="shared" si="314"/>
        <v>1.5815286870680479E-4</v>
      </c>
      <c r="AI2232">
        <f>AA2232/'Totals and Drop Down Lists'!W$6*Inputs!E$37</f>
        <v>42212.871706311635</v>
      </c>
      <c r="AJ2232">
        <f>AB2232/'Totals and Drop Down Lists'!X$6*Inputs!F$37</f>
        <v>36158.064751315767</v>
      </c>
      <c r="AK2232">
        <f>AC2232/'Totals and Drop Down Lists'!Y$6*Inputs!G$37</f>
        <v>13962.571431416989</v>
      </c>
      <c r="AL2232">
        <f>AD2232/'Totals and Drop Down Lists'!Z$6*Inputs!H$37</f>
        <v>14110.802235189243</v>
      </c>
      <c r="AM2232">
        <f>AE2232/'Totals and Drop Down Lists'!AA$6*Inputs!I$37</f>
        <v>20110.800340726582</v>
      </c>
      <c r="AN2232">
        <f>AF2232/'Totals and Drop Down Lists'!AB$6*Inputs!J$37</f>
        <v>19657.342743239569</v>
      </c>
      <c r="AO2232">
        <f>AG2232/'Totals and Drop Down Lists'!AC$6*Inputs!K$37</f>
        <v>22236.549957835392</v>
      </c>
      <c r="AP2232">
        <f>AH2232/'Totals and Drop Down Lists'!AD$6*Inputs!L$37</f>
        <v>37218.100208728792</v>
      </c>
      <c r="AQ2232">
        <f>IF(OR($D2232="51",$D2232="52",$D2232="61"),(AA2232/'Totals and Drop Down Lists'!W$4)*Inputs!E$38,0)</f>
        <v>0</v>
      </c>
      <c r="AR2232">
        <f>IF(OR($D2232="51",$D2232="52",$D2232="61"),(AB2232/'Totals and Drop Down Lists'!X$4)*Inputs!F$38,0)</f>
        <v>0</v>
      </c>
      <c r="AS2232">
        <f>IF(OR($D2232="51",$D2232="52",$D2232="61"),(AC2232/'Totals and Drop Down Lists'!Y$4)*Inputs!G$38,0)</f>
        <v>0</v>
      </c>
      <c r="AT2232">
        <f>IF(OR($D2232="51",$D2232="52",$D2232="61"),(AD2232/'Totals and Drop Down Lists'!Z$4)*Inputs!H$38,0)</f>
        <v>0</v>
      </c>
      <c r="AU2232">
        <f>IF(OR($D2232="51",$D2232="52",$D2232="61"),(AE2232/'Totals and Drop Down Lists'!AA$4)*Inputs!I$38,0)</f>
        <v>0</v>
      </c>
      <c r="AV2232">
        <f>IF(OR($D2232="51",$D2232="52",$D2232="61"),(AF2232/'Totals and Drop Down Lists'!AB$4)*Inputs!J$38,0)</f>
        <v>0</v>
      </c>
      <c r="AW2232">
        <f>IF(OR($D2232="51",$D2232="52",$D2232="61"),(AG2232/'Totals and Drop Down Lists'!AC$4)*Inputs!K$38,0)</f>
        <v>0</v>
      </c>
      <c r="AX2232">
        <f>IF(OR($D2232="51",$D2232="52",$D2232="61"),(AH2232/'Totals and Drop Down Lists'!AD$4)*Inputs!L$38,0)</f>
        <v>0</v>
      </c>
      <c r="AY2232">
        <f>IF(OR($D2232="51",$D2232="52",$D2232="61"),0,(AA2232/'Totals and Drop Down Lists'!W$5)*Inputs!E$39)</f>
        <v>0</v>
      </c>
      <c r="AZ2232">
        <f>IF(OR($D2232="51",$D2232="52",$D2232="61"),0,(AB2232/'Totals and Drop Down Lists'!X$5)*Inputs!F$39)</f>
        <v>0</v>
      </c>
      <c r="BA2232">
        <f>IF(OR($D2232="51",$D2232="52",$D2232="61"),0,(AC2232/'Totals and Drop Down Lists'!Y$5)*Inputs!G$39)</f>
        <v>0</v>
      </c>
      <c r="BB2232">
        <f>IF(OR($D2232="51",$D2232="52",$D2232="61"),0,(AD2232/'Totals and Drop Down Lists'!Z$5)*Inputs!H$39)</f>
        <v>0</v>
      </c>
      <c r="BC2232">
        <f>IF(OR($D2232="51",$D2232="52",$D2232="61"),0,(AE2232/'Totals and Drop Down Lists'!AA$5)*Inputs!I$39)</f>
        <v>0</v>
      </c>
      <c r="BD2232">
        <f>IF(OR($D2232="51",$D2232="52",$D2232="61"),0,(AF2232/'Totals and Drop Down Lists'!AB$5)*Inputs!J$39)</f>
        <v>0</v>
      </c>
      <c r="BE2232">
        <f>IF(OR($D2232="51",$D2232="52",$D2232="61"),0,(AG2232/'Totals and Drop Down Lists'!AC$5)*Inputs!K$39)</f>
        <v>0</v>
      </c>
      <c r="BF2232">
        <f>IF(OR($D2232="51",$D2232="52",$D2232="61"),0,(AH2232/'Totals and Drop Down Lists'!AD$5)*Inputs!L$39)</f>
        <v>0</v>
      </c>
      <c r="BG2232" s="10">
        <f t="shared" si="307"/>
        <v>205667.10337476397</v>
      </c>
    </row>
    <row r="2233" spans="1:59" ht="28.8">
      <c r="A2233" s="1" t="s">
        <v>7554</v>
      </c>
      <c r="B2233" s="1" t="s">
        <v>4150</v>
      </c>
      <c r="C2233" s="1" t="s">
        <v>4270</v>
      </c>
      <c r="D2233" s="1" t="s">
        <v>25</v>
      </c>
      <c r="E2233" s="1" t="s">
        <v>4271</v>
      </c>
      <c r="F2233" s="2">
        <v>134535</v>
      </c>
      <c r="G2233" s="2">
        <v>2544</v>
      </c>
      <c r="H2233" s="2">
        <v>74</v>
      </c>
      <c r="I2233" s="2">
        <v>41533</v>
      </c>
      <c r="J2233" s="2">
        <v>45154</v>
      </c>
      <c r="K2233" s="2">
        <v>15843</v>
      </c>
      <c r="L2233" s="2">
        <v>806</v>
      </c>
      <c r="M2233" s="2">
        <v>122</v>
      </c>
      <c r="N2233" s="2">
        <v>35</v>
      </c>
      <c r="O2233" s="2">
        <v>1040</v>
      </c>
      <c r="P2233" s="2">
        <v>142</v>
      </c>
      <c r="Q2233" s="2">
        <v>88</v>
      </c>
      <c r="R2233" s="2">
        <v>3139</v>
      </c>
      <c r="S2233" s="2">
        <v>7872600</v>
      </c>
      <c r="T2233" s="2">
        <v>407524300</v>
      </c>
      <c r="U2233" s="2">
        <v>1109</v>
      </c>
      <c r="V2233" s="2">
        <v>2151</v>
      </c>
      <c r="W2233" s="2">
        <v>276</v>
      </c>
      <c r="X2233" s="2">
        <v>5172</v>
      </c>
      <c r="Y2233" s="2">
        <v>649</v>
      </c>
      <c r="Z2233" s="2">
        <v>2327</v>
      </c>
      <c r="AA2233" s="9">
        <f t="shared" si="308"/>
        <v>134535</v>
      </c>
      <c r="AB2233" s="9">
        <f t="shared" si="309"/>
        <v>38915</v>
      </c>
      <c r="AC2233" s="9">
        <f t="shared" si="310"/>
        <v>5372</v>
      </c>
      <c r="AD2233" s="9">
        <f t="shared" si="311"/>
        <v>3139</v>
      </c>
      <c r="AE2233" s="44">
        <f t="shared" si="312"/>
        <v>3.882168681615782E-4</v>
      </c>
      <c r="AF2233" s="9">
        <f t="shared" si="313"/>
        <v>2745</v>
      </c>
      <c r="AG2233" s="9">
        <f t="shared" si="306"/>
        <v>2976</v>
      </c>
      <c r="AH2233" s="44">
        <f t="shared" si="314"/>
        <v>3.8853058029343445E-4</v>
      </c>
      <c r="AI2233">
        <f>AA2233/'Totals and Drop Down Lists'!W$6*Inputs!E$37</f>
        <v>122042.13467590656</v>
      </c>
      <c r="AJ2233">
        <f>AB2233/'Totals and Drop Down Lists'!X$6*Inputs!F$37</f>
        <v>128045.41721698544</v>
      </c>
      <c r="AK2233">
        <f>AC2233/'Totals and Drop Down Lists'!Y$6*Inputs!G$37</f>
        <v>35414.038588088799</v>
      </c>
      <c r="AL2233">
        <f>AD2233/'Totals and Drop Down Lists'!Z$6*Inputs!H$37</f>
        <v>25166.936486510818</v>
      </c>
      <c r="AM2233">
        <f>AE2233/'Totals and Drop Down Lists'!AA$6*Inputs!I$37</f>
        <v>48328.86571560843</v>
      </c>
      <c r="AN2233">
        <f>AF2233/'Totals and Drop Down Lists'!AB$6*Inputs!J$37</f>
        <v>54781.122670246317</v>
      </c>
      <c r="AO2233">
        <f>AG2233/'Totals and Drop Down Lists'!AC$6*Inputs!K$37</f>
        <v>55423.762708976661</v>
      </c>
      <c r="AP2233">
        <f>AH2233/'Totals and Drop Down Lists'!AD$6*Inputs!L$37</f>
        <v>91432.86612349897</v>
      </c>
      <c r="AQ2233">
        <f>IF(OR($D2233="51",$D2233="52",$D2233="61"),(AA2233/'Totals and Drop Down Lists'!W$4)*Inputs!E$38,0)</f>
        <v>0</v>
      </c>
      <c r="AR2233">
        <f>IF(OR($D2233="51",$D2233="52",$D2233="61"),(AB2233/'Totals and Drop Down Lists'!X$4)*Inputs!F$38,0)</f>
        <v>0</v>
      </c>
      <c r="AS2233">
        <f>IF(OR($D2233="51",$D2233="52",$D2233="61"),(AC2233/'Totals and Drop Down Lists'!Y$4)*Inputs!G$38,0)</f>
        <v>0</v>
      </c>
      <c r="AT2233">
        <f>IF(OR($D2233="51",$D2233="52",$D2233="61"),(AD2233/'Totals and Drop Down Lists'!Z$4)*Inputs!H$38,0)</f>
        <v>0</v>
      </c>
      <c r="AU2233">
        <f>IF(OR($D2233="51",$D2233="52",$D2233="61"),(AE2233/'Totals and Drop Down Lists'!AA$4)*Inputs!I$38,0)</f>
        <v>0</v>
      </c>
      <c r="AV2233">
        <f>IF(OR($D2233="51",$D2233="52",$D2233="61"),(AF2233/'Totals and Drop Down Lists'!AB$4)*Inputs!J$38,0)</f>
        <v>0</v>
      </c>
      <c r="AW2233">
        <f>IF(OR($D2233="51",$D2233="52",$D2233="61"),(AG2233/'Totals and Drop Down Lists'!AC$4)*Inputs!K$38,0)</f>
        <v>0</v>
      </c>
      <c r="AX2233">
        <f>IF(OR($D2233="51",$D2233="52",$D2233="61"),(AH2233/'Totals and Drop Down Lists'!AD$4)*Inputs!L$38,0)</f>
        <v>0</v>
      </c>
      <c r="AY2233">
        <f>IF(OR($D2233="51",$D2233="52",$D2233="61"),0,(AA2233/'Totals and Drop Down Lists'!W$5)*Inputs!E$39)</f>
        <v>0</v>
      </c>
      <c r="AZ2233">
        <f>IF(OR($D2233="51",$D2233="52",$D2233="61"),0,(AB2233/'Totals and Drop Down Lists'!X$5)*Inputs!F$39)</f>
        <v>0</v>
      </c>
      <c r="BA2233">
        <f>IF(OR($D2233="51",$D2233="52",$D2233="61"),0,(AC2233/'Totals and Drop Down Lists'!Y$5)*Inputs!G$39)</f>
        <v>0</v>
      </c>
      <c r="BB2233">
        <f>IF(OR($D2233="51",$D2233="52",$D2233="61"),0,(AD2233/'Totals and Drop Down Lists'!Z$5)*Inputs!H$39)</f>
        <v>0</v>
      </c>
      <c r="BC2233">
        <f>IF(OR($D2233="51",$D2233="52",$D2233="61"),0,(AE2233/'Totals and Drop Down Lists'!AA$5)*Inputs!I$39)</f>
        <v>0</v>
      </c>
      <c r="BD2233">
        <f>IF(OR($D2233="51",$D2233="52",$D2233="61"),0,(AF2233/'Totals and Drop Down Lists'!AB$5)*Inputs!J$39)</f>
        <v>0</v>
      </c>
      <c r="BE2233">
        <f>IF(OR($D2233="51",$D2233="52",$D2233="61"),0,(AG2233/'Totals and Drop Down Lists'!AC$5)*Inputs!K$39)</f>
        <v>0</v>
      </c>
      <c r="BF2233">
        <f>IF(OR($D2233="51",$D2233="52",$D2233="61"),0,(AH2233/'Totals and Drop Down Lists'!AD$5)*Inputs!L$39)</f>
        <v>0</v>
      </c>
      <c r="BG2233" s="10">
        <f t="shared" si="307"/>
        <v>560635.14418582199</v>
      </c>
    </row>
    <row r="2234" spans="1:59" ht="28.8">
      <c r="A2234" s="1" t="s">
        <v>7554</v>
      </c>
      <c r="B2234" s="1" t="s">
        <v>4150</v>
      </c>
      <c r="C2234" s="1" t="s">
        <v>1884</v>
      </c>
      <c r="D2234" s="1" t="s">
        <v>25</v>
      </c>
      <c r="E2234" s="1" t="s">
        <v>4272</v>
      </c>
      <c r="F2234" s="2">
        <v>92974</v>
      </c>
      <c r="G2234" s="2">
        <v>772</v>
      </c>
      <c r="H2234" s="2">
        <v>9</v>
      </c>
      <c r="I2234" s="2">
        <v>16425</v>
      </c>
      <c r="J2234" s="2">
        <v>37693</v>
      </c>
      <c r="K2234" s="2">
        <v>11065</v>
      </c>
      <c r="L2234" s="2">
        <v>238</v>
      </c>
      <c r="M2234" s="2">
        <v>28</v>
      </c>
      <c r="N2234" s="2">
        <v>6</v>
      </c>
      <c r="O2234" s="2">
        <v>275</v>
      </c>
      <c r="P2234" s="2">
        <v>45</v>
      </c>
      <c r="Q2234" s="2">
        <v>0</v>
      </c>
      <c r="R2234" s="2">
        <v>4837</v>
      </c>
      <c r="S2234" s="2">
        <v>5906400</v>
      </c>
      <c r="T2234" s="2">
        <v>327106900</v>
      </c>
      <c r="U2234" s="2">
        <v>1294</v>
      </c>
      <c r="V2234" s="2">
        <v>619</v>
      </c>
      <c r="W2234" s="2">
        <v>180</v>
      </c>
      <c r="X2234" s="2">
        <v>2214</v>
      </c>
      <c r="Y2234" s="2">
        <v>318</v>
      </c>
      <c r="Z2234" s="2">
        <v>1375</v>
      </c>
      <c r="AA2234" s="9">
        <f t="shared" si="308"/>
        <v>92974</v>
      </c>
      <c r="AB2234" s="9">
        <f t="shared" si="309"/>
        <v>15644</v>
      </c>
      <c r="AC2234" s="9">
        <f t="shared" si="310"/>
        <v>5429</v>
      </c>
      <c r="AD2234" s="9">
        <f t="shared" si="311"/>
        <v>4837</v>
      </c>
      <c r="AE2234" s="44">
        <f t="shared" si="312"/>
        <v>2.2684954785226168E-4</v>
      </c>
      <c r="AF2234" s="9">
        <f t="shared" si="313"/>
        <v>1415</v>
      </c>
      <c r="AG2234" s="9">
        <f t="shared" si="306"/>
        <v>1693</v>
      </c>
      <c r="AH2234" s="44">
        <f t="shared" si="314"/>
        <v>1.8492633312444496E-4</v>
      </c>
      <c r="AI2234">
        <f>AA2234/'Totals and Drop Down Lists'!W$6*Inputs!E$37</f>
        <v>84340.47221435119</v>
      </c>
      <c r="AJ2234">
        <f>AB2234/'Totals and Drop Down Lists'!X$6*Inputs!F$37</f>
        <v>51474.817087049218</v>
      </c>
      <c r="AK2234">
        <f>AC2234/'Totals and Drop Down Lists'!Y$6*Inputs!G$37</f>
        <v>35789.801841908797</v>
      </c>
      <c r="AL2234">
        <f>AD2234/'Totals and Drop Down Lists'!Z$6*Inputs!H$37</f>
        <v>38780.653642960438</v>
      </c>
      <c r="AM2234">
        <f>AE2234/'Totals and Drop Down Lists'!AA$6*Inputs!I$37</f>
        <v>28240.352841225376</v>
      </c>
      <c r="AN2234">
        <f>AF2234/'Totals and Drop Down Lists'!AB$6*Inputs!J$37</f>
        <v>28238.72079358781</v>
      </c>
      <c r="AO2234">
        <f>AG2234/'Totals and Drop Down Lists'!AC$6*Inputs!K$37</f>
        <v>31529.714471202111</v>
      </c>
      <c r="AP2234">
        <f>AH2234/'Totals and Drop Down Lists'!AD$6*Inputs!L$37</f>
        <v>43518.697155078662</v>
      </c>
      <c r="AQ2234">
        <f>IF(OR($D2234="51",$D2234="52",$D2234="61"),(AA2234/'Totals and Drop Down Lists'!W$4)*Inputs!E$38,0)</f>
        <v>0</v>
      </c>
      <c r="AR2234">
        <f>IF(OR($D2234="51",$D2234="52",$D2234="61"),(AB2234/'Totals and Drop Down Lists'!X$4)*Inputs!F$38,0)</f>
        <v>0</v>
      </c>
      <c r="AS2234">
        <f>IF(OR($D2234="51",$D2234="52",$D2234="61"),(AC2234/'Totals and Drop Down Lists'!Y$4)*Inputs!G$38,0)</f>
        <v>0</v>
      </c>
      <c r="AT2234">
        <f>IF(OR($D2234="51",$D2234="52",$D2234="61"),(AD2234/'Totals and Drop Down Lists'!Z$4)*Inputs!H$38,0)</f>
        <v>0</v>
      </c>
      <c r="AU2234">
        <f>IF(OR($D2234="51",$D2234="52",$D2234="61"),(AE2234/'Totals and Drop Down Lists'!AA$4)*Inputs!I$38,0)</f>
        <v>0</v>
      </c>
      <c r="AV2234">
        <f>IF(OR($D2234="51",$D2234="52",$D2234="61"),(AF2234/'Totals and Drop Down Lists'!AB$4)*Inputs!J$38,0)</f>
        <v>0</v>
      </c>
      <c r="AW2234">
        <f>IF(OR($D2234="51",$D2234="52",$D2234="61"),(AG2234/'Totals and Drop Down Lists'!AC$4)*Inputs!K$38,0)</f>
        <v>0</v>
      </c>
      <c r="AX2234">
        <f>IF(OR($D2234="51",$D2234="52",$D2234="61"),(AH2234/'Totals and Drop Down Lists'!AD$4)*Inputs!L$38,0)</f>
        <v>0</v>
      </c>
      <c r="AY2234">
        <f>IF(OR($D2234="51",$D2234="52",$D2234="61"),0,(AA2234/'Totals and Drop Down Lists'!W$5)*Inputs!E$39)</f>
        <v>0</v>
      </c>
      <c r="AZ2234">
        <f>IF(OR($D2234="51",$D2234="52",$D2234="61"),0,(AB2234/'Totals and Drop Down Lists'!X$5)*Inputs!F$39)</f>
        <v>0</v>
      </c>
      <c r="BA2234">
        <f>IF(OR($D2234="51",$D2234="52",$D2234="61"),0,(AC2234/'Totals and Drop Down Lists'!Y$5)*Inputs!G$39)</f>
        <v>0</v>
      </c>
      <c r="BB2234">
        <f>IF(OR($D2234="51",$D2234="52",$D2234="61"),0,(AD2234/'Totals and Drop Down Lists'!Z$5)*Inputs!H$39)</f>
        <v>0</v>
      </c>
      <c r="BC2234">
        <f>IF(OR($D2234="51",$D2234="52",$D2234="61"),0,(AE2234/'Totals and Drop Down Lists'!AA$5)*Inputs!I$39)</f>
        <v>0</v>
      </c>
      <c r="BD2234">
        <f>IF(OR($D2234="51",$D2234="52",$D2234="61"),0,(AF2234/'Totals and Drop Down Lists'!AB$5)*Inputs!J$39)</f>
        <v>0</v>
      </c>
      <c r="BE2234">
        <f>IF(OR($D2234="51",$D2234="52",$D2234="61"),0,(AG2234/'Totals and Drop Down Lists'!AC$5)*Inputs!K$39)</f>
        <v>0</v>
      </c>
      <c r="BF2234">
        <f>IF(OR($D2234="51",$D2234="52",$D2234="61"),0,(AH2234/'Totals and Drop Down Lists'!AD$5)*Inputs!L$39)</f>
        <v>0</v>
      </c>
      <c r="BG2234" s="10">
        <f t="shared" si="307"/>
        <v>341913.23004736361</v>
      </c>
    </row>
    <row r="2235" spans="1:59" ht="28.8">
      <c r="A2235" s="1" t="s">
        <v>7554</v>
      </c>
      <c r="B2235" s="1" t="s">
        <v>4150</v>
      </c>
      <c r="C2235" s="1" t="s">
        <v>2833</v>
      </c>
      <c r="D2235" s="1" t="s">
        <v>58</v>
      </c>
      <c r="E2235" s="1" t="s">
        <v>4273</v>
      </c>
      <c r="F2235" s="2">
        <v>95310</v>
      </c>
      <c r="G2235" s="2">
        <v>618</v>
      </c>
      <c r="H2235" s="2">
        <v>110</v>
      </c>
      <c r="I2235" s="2">
        <v>15686</v>
      </c>
      <c r="J2235" s="2">
        <v>36437</v>
      </c>
      <c r="K2235" s="2">
        <v>8660</v>
      </c>
      <c r="L2235" s="2">
        <v>232</v>
      </c>
      <c r="M2235" s="2">
        <v>19</v>
      </c>
      <c r="N2235" s="2">
        <v>14</v>
      </c>
      <c r="O2235" s="2">
        <v>280</v>
      </c>
      <c r="P2235" s="2">
        <v>91</v>
      </c>
      <c r="Q2235" s="2">
        <v>25</v>
      </c>
      <c r="R2235" s="2">
        <v>3673</v>
      </c>
      <c r="S2235" s="2">
        <v>5134500</v>
      </c>
      <c r="T2235" s="2">
        <v>302215700</v>
      </c>
      <c r="U2235" s="2">
        <v>850</v>
      </c>
      <c r="V2235" s="2">
        <v>367</v>
      </c>
      <c r="W2235" s="2">
        <v>80</v>
      </c>
      <c r="X2235" s="2">
        <v>1758</v>
      </c>
      <c r="Y2235" s="2">
        <v>119</v>
      </c>
      <c r="Z2235" s="2">
        <v>1223</v>
      </c>
      <c r="AA2235" s="9">
        <f t="shared" si="308"/>
        <v>95310</v>
      </c>
      <c r="AB2235" s="9">
        <f t="shared" si="309"/>
        <v>14958</v>
      </c>
      <c r="AC2235" s="9">
        <f t="shared" si="310"/>
        <v>4334</v>
      </c>
      <c r="AD2235" s="9">
        <f t="shared" si="311"/>
        <v>3673</v>
      </c>
      <c r="AE2235" s="44">
        <f t="shared" si="312"/>
        <v>1.4374374562353589E-4</v>
      </c>
      <c r="AF2235" s="9">
        <f t="shared" si="313"/>
        <v>1311</v>
      </c>
      <c r="AG2235" s="9">
        <f t="shared" si="306"/>
        <v>1342</v>
      </c>
      <c r="AH2235" s="44">
        <f t="shared" si="314"/>
        <v>1.1868036724723121E-4</v>
      </c>
      <c r="AI2235">
        <f>AA2235/'Totals and Drop Down Lists'!W$6*Inputs!E$37</f>
        <v>86459.552205453263</v>
      </c>
      <c r="AJ2235">
        <f>AB2235/'Totals and Drop Down Lists'!X$6*Inputs!F$37</f>
        <v>49217.611479677973</v>
      </c>
      <c r="AK2235">
        <f>AC2235/'Totals and Drop Down Lists'!Y$6*Inputs!G$37</f>
        <v>28571.191965892933</v>
      </c>
      <c r="AL2235">
        <f>AD2235/'Totals and Drop Down Lists'!Z$6*Inputs!H$37</f>
        <v>29448.282164687556</v>
      </c>
      <c r="AM2235">
        <f>AE2235/'Totals and Drop Down Lists'!AA$6*Inputs!I$37</f>
        <v>17894.565510757431</v>
      </c>
      <c r="AN2235">
        <f>AF2235/'Totals and Drop Down Lists'!AB$6*Inputs!J$37</f>
        <v>26163.224706991954</v>
      </c>
      <c r="AO2235">
        <f>AG2235/'Totals and Drop Down Lists'!AC$6*Inputs!K$37</f>
        <v>24992.839232340953</v>
      </c>
      <c r="AP2235">
        <f>AH2235/'Totals and Drop Down Lists'!AD$6*Inputs!L$37</f>
        <v>27929.040030281372</v>
      </c>
      <c r="AQ2235">
        <f>IF(OR($D2235="51",$D2235="52",$D2235="61"),(AA2235/'Totals and Drop Down Lists'!W$4)*Inputs!E$38,0)</f>
        <v>0</v>
      </c>
      <c r="AR2235">
        <f>IF(OR($D2235="51",$D2235="52",$D2235="61"),(AB2235/'Totals and Drop Down Lists'!X$4)*Inputs!F$38,0)</f>
        <v>0</v>
      </c>
      <c r="AS2235">
        <f>IF(OR($D2235="51",$D2235="52",$D2235="61"),(AC2235/'Totals and Drop Down Lists'!Y$4)*Inputs!G$38,0)</f>
        <v>0</v>
      </c>
      <c r="AT2235">
        <f>IF(OR($D2235="51",$D2235="52",$D2235="61"),(AD2235/'Totals and Drop Down Lists'!Z$4)*Inputs!H$38,0)</f>
        <v>0</v>
      </c>
      <c r="AU2235">
        <f>IF(OR($D2235="51",$D2235="52",$D2235="61"),(AE2235/'Totals and Drop Down Lists'!AA$4)*Inputs!I$38,0)</f>
        <v>0</v>
      </c>
      <c r="AV2235">
        <f>IF(OR($D2235="51",$D2235="52",$D2235="61"),(AF2235/'Totals and Drop Down Lists'!AB$4)*Inputs!J$38,0)</f>
        <v>0</v>
      </c>
      <c r="AW2235">
        <f>IF(OR($D2235="51",$D2235="52",$D2235="61"),(AG2235/'Totals and Drop Down Lists'!AC$4)*Inputs!K$38,0)</f>
        <v>0</v>
      </c>
      <c r="AX2235">
        <f>IF(OR($D2235="51",$D2235="52",$D2235="61"),(AH2235/'Totals and Drop Down Lists'!AD$4)*Inputs!L$38,0)</f>
        <v>0</v>
      </c>
      <c r="AY2235">
        <f>IF(OR($D2235="51",$D2235="52",$D2235="61"),0,(AA2235/'Totals and Drop Down Lists'!W$5)*Inputs!E$39)</f>
        <v>0</v>
      </c>
      <c r="AZ2235">
        <f>IF(OR($D2235="51",$D2235="52",$D2235="61"),0,(AB2235/'Totals and Drop Down Lists'!X$5)*Inputs!F$39)</f>
        <v>0</v>
      </c>
      <c r="BA2235">
        <f>IF(OR($D2235="51",$D2235="52",$D2235="61"),0,(AC2235/'Totals and Drop Down Lists'!Y$5)*Inputs!G$39)</f>
        <v>0</v>
      </c>
      <c r="BB2235">
        <f>IF(OR($D2235="51",$D2235="52",$D2235="61"),0,(AD2235/'Totals and Drop Down Lists'!Z$5)*Inputs!H$39)</f>
        <v>0</v>
      </c>
      <c r="BC2235">
        <f>IF(OR($D2235="51",$D2235="52",$D2235="61"),0,(AE2235/'Totals and Drop Down Lists'!AA$5)*Inputs!I$39)</f>
        <v>0</v>
      </c>
      <c r="BD2235">
        <f>IF(OR($D2235="51",$D2235="52",$D2235="61"),0,(AF2235/'Totals and Drop Down Lists'!AB$5)*Inputs!J$39)</f>
        <v>0</v>
      </c>
      <c r="BE2235">
        <f>IF(OR($D2235="51",$D2235="52",$D2235="61"),0,(AG2235/'Totals and Drop Down Lists'!AC$5)*Inputs!K$39)</f>
        <v>0</v>
      </c>
      <c r="BF2235">
        <f>IF(OR($D2235="51",$D2235="52",$D2235="61"),0,(AH2235/'Totals and Drop Down Lists'!AD$5)*Inputs!L$39)</f>
        <v>0</v>
      </c>
      <c r="BG2235" s="10">
        <f t="shared" si="307"/>
        <v>290676.30729608343</v>
      </c>
    </row>
    <row r="2236" spans="1:59" ht="28.8">
      <c r="A2236" s="1" t="s">
        <v>7554</v>
      </c>
      <c r="B2236" s="1" t="s">
        <v>4150</v>
      </c>
      <c r="C2236" s="1" t="s">
        <v>3778</v>
      </c>
      <c r="D2236" s="1" t="s">
        <v>25</v>
      </c>
      <c r="E2236" s="1" t="s">
        <v>4274</v>
      </c>
      <c r="F2236" s="2">
        <v>67403</v>
      </c>
      <c r="G2236" s="2">
        <v>808</v>
      </c>
      <c r="H2236" s="2">
        <v>28</v>
      </c>
      <c r="I2236" s="2">
        <v>14188</v>
      </c>
      <c r="J2236" s="2">
        <v>27214</v>
      </c>
      <c r="K2236" s="2">
        <v>7772</v>
      </c>
      <c r="L2236" s="2">
        <v>177</v>
      </c>
      <c r="M2236" s="2">
        <v>78</v>
      </c>
      <c r="N2236" s="2">
        <v>18</v>
      </c>
      <c r="O2236" s="2">
        <v>284</v>
      </c>
      <c r="P2236" s="2">
        <v>129</v>
      </c>
      <c r="Q2236" s="2">
        <v>64</v>
      </c>
      <c r="R2236" s="2">
        <v>3179</v>
      </c>
      <c r="S2236" s="2">
        <v>3959100</v>
      </c>
      <c r="T2236" s="2">
        <v>208974700</v>
      </c>
      <c r="U2236" s="2">
        <v>972</v>
      </c>
      <c r="V2236" s="2">
        <v>668</v>
      </c>
      <c r="W2236" s="2">
        <v>185</v>
      </c>
      <c r="X2236" s="2">
        <v>2028</v>
      </c>
      <c r="Y2236" s="2">
        <v>189</v>
      </c>
      <c r="Z2236" s="2">
        <v>1067</v>
      </c>
      <c r="AA2236" s="9">
        <f t="shared" si="308"/>
        <v>67403</v>
      </c>
      <c r="AB2236" s="9">
        <f t="shared" si="309"/>
        <v>13352</v>
      </c>
      <c r="AC2236" s="9">
        <f t="shared" si="310"/>
        <v>3929</v>
      </c>
      <c r="AD2236" s="9">
        <f t="shared" si="311"/>
        <v>3179</v>
      </c>
      <c r="AE2236" s="44">
        <f t="shared" si="312"/>
        <v>1.5501330981824201E-4</v>
      </c>
      <c r="AF2236" s="9">
        <f t="shared" si="313"/>
        <v>1175</v>
      </c>
      <c r="AG2236" s="9">
        <f t="shared" si="306"/>
        <v>1256</v>
      </c>
      <c r="AH2236" s="44">
        <f t="shared" si="314"/>
        <v>1.3346922453120279E-4</v>
      </c>
      <c r="AI2236">
        <f>AA2236/'Totals and Drop Down Lists'!W$6*Inputs!E$37</f>
        <v>61143.984863122088</v>
      </c>
      <c r="AJ2236">
        <f>AB2236/'Totals and Drop Down Lists'!X$6*Inputs!F$37</f>
        <v>43933.249664170362</v>
      </c>
      <c r="AK2236">
        <f>AC2236/'Totals and Drop Down Lists'!Y$6*Inputs!G$37</f>
        <v>25901.295162435013</v>
      </c>
      <c r="AL2236">
        <f>AD2236/'Totals and Drop Down Lists'!Z$6*Inputs!H$37</f>
        <v>25487.636537310573</v>
      </c>
      <c r="AM2236">
        <f>AE2236/'Totals and Drop Down Lists'!AA$6*Inputs!I$37</f>
        <v>19297.50623617871</v>
      </c>
      <c r="AN2236">
        <f>AF2236/'Totals and Drop Down Lists'!AB$6*Inputs!J$37</f>
        <v>23449.114439905072</v>
      </c>
      <c r="AO2236">
        <f>AG2236/'Totals and Drop Down Lists'!AC$6*Inputs!K$37</f>
        <v>23391.211680939072</v>
      </c>
      <c r="AP2236">
        <f>AH2236/'Totals and Drop Down Lists'!AD$6*Inputs!L$37</f>
        <v>31409.300469868082</v>
      </c>
      <c r="AQ2236">
        <f>IF(OR($D2236="51",$D2236="52",$D2236="61"),(AA2236/'Totals and Drop Down Lists'!W$4)*Inputs!E$38,0)</f>
        <v>0</v>
      </c>
      <c r="AR2236">
        <f>IF(OR($D2236="51",$D2236="52",$D2236="61"),(AB2236/'Totals and Drop Down Lists'!X$4)*Inputs!F$38,0)</f>
        <v>0</v>
      </c>
      <c r="AS2236">
        <f>IF(OR($D2236="51",$D2236="52",$D2236="61"),(AC2236/'Totals and Drop Down Lists'!Y$4)*Inputs!G$38,0)</f>
        <v>0</v>
      </c>
      <c r="AT2236">
        <f>IF(OR($D2236="51",$D2236="52",$D2236="61"),(AD2236/'Totals and Drop Down Lists'!Z$4)*Inputs!H$38,0)</f>
        <v>0</v>
      </c>
      <c r="AU2236">
        <f>IF(OR($D2236="51",$D2236="52",$D2236="61"),(AE2236/'Totals and Drop Down Lists'!AA$4)*Inputs!I$38,0)</f>
        <v>0</v>
      </c>
      <c r="AV2236">
        <f>IF(OR($D2236="51",$D2236="52",$D2236="61"),(AF2236/'Totals and Drop Down Lists'!AB$4)*Inputs!J$38,0)</f>
        <v>0</v>
      </c>
      <c r="AW2236">
        <f>IF(OR($D2236="51",$D2236="52",$D2236="61"),(AG2236/'Totals and Drop Down Lists'!AC$4)*Inputs!K$38,0)</f>
        <v>0</v>
      </c>
      <c r="AX2236">
        <f>IF(OR($D2236="51",$D2236="52",$D2236="61"),(AH2236/'Totals and Drop Down Lists'!AD$4)*Inputs!L$38,0)</f>
        <v>0</v>
      </c>
      <c r="AY2236">
        <f>IF(OR($D2236="51",$D2236="52",$D2236="61"),0,(AA2236/'Totals and Drop Down Lists'!W$5)*Inputs!E$39)</f>
        <v>0</v>
      </c>
      <c r="AZ2236">
        <f>IF(OR($D2236="51",$D2236="52",$D2236="61"),0,(AB2236/'Totals and Drop Down Lists'!X$5)*Inputs!F$39)</f>
        <v>0</v>
      </c>
      <c r="BA2236">
        <f>IF(OR($D2236="51",$D2236="52",$D2236="61"),0,(AC2236/'Totals and Drop Down Lists'!Y$5)*Inputs!G$39)</f>
        <v>0</v>
      </c>
      <c r="BB2236">
        <f>IF(OR($D2236="51",$D2236="52",$D2236="61"),0,(AD2236/'Totals and Drop Down Lists'!Z$5)*Inputs!H$39)</f>
        <v>0</v>
      </c>
      <c r="BC2236">
        <f>IF(OR($D2236="51",$D2236="52",$D2236="61"),0,(AE2236/'Totals and Drop Down Lists'!AA$5)*Inputs!I$39)</f>
        <v>0</v>
      </c>
      <c r="BD2236">
        <f>IF(OR($D2236="51",$D2236="52",$D2236="61"),0,(AF2236/'Totals and Drop Down Lists'!AB$5)*Inputs!J$39)</f>
        <v>0</v>
      </c>
      <c r="BE2236">
        <f>IF(OR($D2236="51",$D2236="52",$D2236="61"),0,(AG2236/'Totals and Drop Down Lists'!AC$5)*Inputs!K$39)</f>
        <v>0</v>
      </c>
      <c r="BF2236">
        <f>IF(OR($D2236="51",$D2236="52",$D2236="61"),0,(AH2236/'Totals and Drop Down Lists'!AD$5)*Inputs!L$39)</f>
        <v>0</v>
      </c>
      <c r="BG2236" s="10">
        <f t="shared" si="307"/>
        <v>254013.29905392899</v>
      </c>
    </row>
    <row r="2237" spans="1:59" ht="28.8">
      <c r="A2237" s="1" t="s">
        <v>7554</v>
      </c>
      <c r="B2237" s="1" t="s">
        <v>4150</v>
      </c>
      <c r="C2237" s="1" t="s">
        <v>4275</v>
      </c>
      <c r="D2237" s="1" t="s">
        <v>25</v>
      </c>
      <c r="E2237" s="1" t="s">
        <v>4276</v>
      </c>
      <c r="F2237" s="2">
        <v>63687</v>
      </c>
      <c r="G2237" s="2">
        <v>482</v>
      </c>
      <c r="H2237" s="2">
        <v>23</v>
      </c>
      <c r="I2237" s="2">
        <v>14337</v>
      </c>
      <c r="J2237" s="2">
        <v>23336</v>
      </c>
      <c r="K2237" s="2">
        <v>7189</v>
      </c>
      <c r="L2237" s="2">
        <v>226</v>
      </c>
      <c r="M2237" s="2">
        <v>70</v>
      </c>
      <c r="N2237" s="2">
        <v>5</v>
      </c>
      <c r="O2237" s="2">
        <v>393</v>
      </c>
      <c r="P2237" s="2">
        <v>131</v>
      </c>
      <c r="Q2237" s="2">
        <v>0</v>
      </c>
      <c r="R2237" s="2">
        <v>2222</v>
      </c>
      <c r="S2237" s="2">
        <v>3491500</v>
      </c>
      <c r="T2237" s="2">
        <v>222880700</v>
      </c>
      <c r="U2237" s="2">
        <v>649</v>
      </c>
      <c r="V2237" s="2">
        <v>657</v>
      </c>
      <c r="W2237" s="2">
        <v>230</v>
      </c>
      <c r="X2237" s="2">
        <v>1891</v>
      </c>
      <c r="Y2237" s="2">
        <v>271</v>
      </c>
      <c r="Z2237" s="2">
        <v>1152</v>
      </c>
      <c r="AA2237" s="9">
        <f t="shared" si="308"/>
        <v>63687</v>
      </c>
      <c r="AB2237" s="9">
        <f t="shared" si="309"/>
        <v>13832</v>
      </c>
      <c r="AC2237" s="9">
        <f t="shared" si="310"/>
        <v>3047</v>
      </c>
      <c r="AD2237" s="9">
        <f t="shared" si="311"/>
        <v>2222</v>
      </c>
      <c r="AE2237" s="44">
        <f t="shared" si="312"/>
        <v>1.5467008957778072E-4</v>
      </c>
      <c r="AF2237" s="9">
        <f t="shared" si="313"/>
        <v>1004</v>
      </c>
      <c r="AG2237" s="9">
        <f t="shared" si="306"/>
        <v>1423</v>
      </c>
      <c r="AH2237" s="44">
        <f t="shared" si="314"/>
        <v>1.6311655998127198E-4</v>
      </c>
      <c r="AI2237">
        <f>AA2237/'Totals and Drop Down Lists'!W$6*Inputs!E$37</f>
        <v>57773.051110153203</v>
      </c>
      <c r="AJ2237">
        <f>AB2237/'Totals and Drop Down Lists'!X$6*Inputs!F$37</f>
        <v>45512.635511893684</v>
      </c>
      <c r="AK2237">
        <f>AC2237/'Totals and Drop Down Lists'!Y$6*Inputs!G$37</f>
        <v>20086.853234904422</v>
      </c>
      <c r="AL2237">
        <f>AD2237/'Totals and Drop Down Lists'!Z$6*Inputs!H$37</f>
        <v>17814.887821926419</v>
      </c>
      <c r="AM2237">
        <f>AE2237/'Totals and Drop Down Lists'!AA$6*Inputs!I$37</f>
        <v>19254.778971413831</v>
      </c>
      <c r="AN2237">
        <f>AF2237/'Totals and Drop Down Lists'!AB$6*Inputs!J$37</f>
        <v>20036.519912906122</v>
      </c>
      <c r="AO2237">
        <f>AG2237/'Totals and Drop Down Lists'!AC$6*Inputs!K$37</f>
        <v>26501.348902847374</v>
      </c>
      <c r="AP2237">
        <f>AH2237/'Totals and Drop Down Lists'!AD$6*Inputs!L$37</f>
        <v>38386.205224900172</v>
      </c>
      <c r="AQ2237">
        <f>IF(OR($D2237="51",$D2237="52",$D2237="61"),(AA2237/'Totals and Drop Down Lists'!W$4)*Inputs!E$38,0)</f>
        <v>0</v>
      </c>
      <c r="AR2237">
        <f>IF(OR($D2237="51",$D2237="52",$D2237="61"),(AB2237/'Totals and Drop Down Lists'!X$4)*Inputs!F$38,0)</f>
        <v>0</v>
      </c>
      <c r="AS2237">
        <f>IF(OR($D2237="51",$D2237="52",$D2237="61"),(AC2237/'Totals and Drop Down Lists'!Y$4)*Inputs!G$38,0)</f>
        <v>0</v>
      </c>
      <c r="AT2237">
        <f>IF(OR($D2237="51",$D2237="52",$D2237="61"),(AD2237/'Totals and Drop Down Lists'!Z$4)*Inputs!H$38,0)</f>
        <v>0</v>
      </c>
      <c r="AU2237">
        <f>IF(OR($D2237="51",$D2237="52",$D2237="61"),(AE2237/'Totals and Drop Down Lists'!AA$4)*Inputs!I$38,0)</f>
        <v>0</v>
      </c>
      <c r="AV2237">
        <f>IF(OR($D2237="51",$D2237="52",$D2237="61"),(AF2237/'Totals and Drop Down Lists'!AB$4)*Inputs!J$38,0)</f>
        <v>0</v>
      </c>
      <c r="AW2237">
        <f>IF(OR($D2237="51",$D2237="52",$D2237="61"),(AG2237/'Totals and Drop Down Lists'!AC$4)*Inputs!K$38,0)</f>
        <v>0</v>
      </c>
      <c r="AX2237">
        <f>IF(OR($D2237="51",$D2237="52",$D2237="61"),(AH2237/'Totals and Drop Down Lists'!AD$4)*Inputs!L$38,0)</f>
        <v>0</v>
      </c>
      <c r="AY2237">
        <f>IF(OR($D2237="51",$D2237="52",$D2237="61"),0,(AA2237/'Totals and Drop Down Lists'!W$5)*Inputs!E$39)</f>
        <v>0</v>
      </c>
      <c r="AZ2237">
        <f>IF(OR($D2237="51",$D2237="52",$D2237="61"),0,(AB2237/'Totals and Drop Down Lists'!X$5)*Inputs!F$39)</f>
        <v>0</v>
      </c>
      <c r="BA2237">
        <f>IF(OR($D2237="51",$D2237="52",$D2237="61"),0,(AC2237/'Totals and Drop Down Lists'!Y$5)*Inputs!G$39)</f>
        <v>0</v>
      </c>
      <c r="BB2237">
        <f>IF(OR($D2237="51",$D2237="52",$D2237="61"),0,(AD2237/'Totals and Drop Down Lists'!Z$5)*Inputs!H$39)</f>
        <v>0</v>
      </c>
      <c r="BC2237">
        <f>IF(OR($D2237="51",$D2237="52",$D2237="61"),0,(AE2237/'Totals and Drop Down Lists'!AA$5)*Inputs!I$39)</f>
        <v>0</v>
      </c>
      <c r="BD2237">
        <f>IF(OR($D2237="51",$D2237="52",$D2237="61"),0,(AF2237/'Totals and Drop Down Lists'!AB$5)*Inputs!J$39)</f>
        <v>0</v>
      </c>
      <c r="BE2237">
        <f>IF(OR($D2237="51",$D2237="52",$D2237="61"),0,(AG2237/'Totals and Drop Down Lists'!AC$5)*Inputs!K$39)</f>
        <v>0</v>
      </c>
      <c r="BF2237">
        <f>IF(OR($D2237="51",$D2237="52",$D2237="61"),0,(AH2237/'Totals and Drop Down Lists'!AD$5)*Inputs!L$39)</f>
        <v>0</v>
      </c>
      <c r="BG2237" s="10">
        <f t="shared" si="307"/>
        <v>245366.28069094522</v>
      </c>
    </row>
    <row r="2238" spans="1:59" ht="28.8">
      <c r="A2238" s="1" t="s">
        <v>7554</v>
      </c>
      <c r="B2238" s="1" t="s">
        <v>4150</v>
      </c>
      <c r="C2238" s="1" t="s">
        <v>3554</v>
      </c>
      <c r="D2238" s="1" t="s">
        <v>25</v>
      </c>
      <c r="E2238" s="1" t="s">
        <v>4277</v>
      </c>
      <c r="F2238" s="2">
        <v>36201</v>
      </c>
      <c r="G2238" s="2">
        <v>770</v>
      </c>
      <c r="H2238" s="2">
        <v>30</v>
      </c>
      <c r="I2238" s="2">
        <v>11097</v>
      </c>
      <c r="J2238" s="2">
        <v>13047</v>
      </c>
      <c r="K2238" s="2">
        <v>4747</v>
      </c>
      <c r="L2238" s="2">
        <v>169</v>
      </c>
      <c r="M2238" s="2">
        <v>14</v>
      </c>
      <c r="N2238" s="2">
        <v>14</v>
      </c>
      <c r="O2238" s="2">
        <v>159</v>
      </c>
      <c r="P2238" s="2">
        <v>53</v>
      </c>
      <c r="Q2238" s="2">
        <v>40</v>
      </c>
      <c r="R2238" s="2">
        <v>944</v>
      </c>
      <c r="S2238" s="2">
        <v>2812000</v>
      </c>
      <c r="T2238" s="2">
        <v>114903400</v>
      </c>
      <c r="U2238" s="2">
        <v>250</v>
      </c>
      <c r="V2238" s="2">
        <v>723</v>
      </c>
      <c r="W2238" s="2">
        <v>23</v>
      </c>
      <c r="X2238" s="2">
        <v>1880</v>
      </c>
      <c r="Y2238" s="2">
        <v>147</v>
      </c>
      <c r="Z2238" s="2">
        <v>1034</v>
      </c>
      <c r="AA2238" s="9">
        <f t="shared" si="308"/>
        <v>36201</v>
      </c>
      <c r="AB2238" s="9">
        <f t="shared" si="309"/>
        <v>10297</v>
      </c>
      <c r="AC2238" s="9">
        <f t="shared" si="310"/>
        <v>1393</v>
      </c>
      <c r="AD2238" s="9">
        <f t="shared" si="311"/>
        <v>944</v>
      </c>
      <c r="AE2238" s="44">
        <f t="shared" si="312"/>
        <v>1.2062118396323493E-4</v>
      </c>
      <c r="AF2238" s="9">
        <f t="shared" si="313"/>
        <v>1134</v>
      </c>
      <c r="AG2238" s="9">
        <f t="shared" si="306"/>
        <v>1181</v>
      </c>
      <c r="AH2238" s="44">
        <f t="shared" si="314"/>
        <v>1.5988567444552774E-4</v>
      </c>
      <c r="AI2238">
        <f>AA2238/'Totals and Drop Down Lists'!W$6*Inputs!E$37</f>
        <v>32839.38987923212</v>
      </c>
      <c r="AJ2238">
        <f>AB2238/'Totals and Drop Down Lists'!X$6*Inputs!F$37</f>
        <v>33881.116820847979</v>
      </c>
      <c r="AK2238">
        <f>AC2238/'Totals and Drop Down Lists'!Y$6*Inputs!G$37</f>
        <v>9183.1265363379935</v>
      </c>
      <c r="AL2238">
        <f>AD2238/'Totals and Drop Down Lists'!Z$6*Inputs!H$37</f>
        <v>7568.5211988742303</v>
      </c>
      <c r="AM2238">
        <f>AE2238/'Totals and Drop Down Lists'!AA$6*Inputs!I$37</f>
        <v>15016.052831044464</v>
      </c>
      <c r="AN2238">
        <f>AF2238/'Totals and Drop Down Lists'!AB$6*Inputs!J$37</f>
        <v>22630.890021150935</v>
      </c>
      <c r="AO2238">
        <f>AG2238/'Totals and Drop Down Lists'!AC$6*Inputs!K$37</f>
        <v>21994.443467507201</v>
      </c>
      <c r="AP2238">
        <f>AH2238/'Totals and Drop Down Lists'!AD$6*Inputs!L$37</f>
        <v>37625.881225623336</v>
      </c>
      <c r="AQ2238">
        <f>IF(OR($D2238="51",$D2238="52",$D2238="61"),(AA2238/'Totals and Drop Down Lists'!W$4)*Inputs!E$38,0)</f>
        <v>0</v>
      </c>
      <c r="AR2238">
        <f>IF(OR($D2238="51",$D2238="52",$D2238="61"),(AB2238/'Totals and Drop Down Lists'!X$4)*Inputs!F$38,0)</f>
        <v>0</v>
      </c>
      <c r="AS2238">
        <f>IF(OR($D2238="51",$D2238="52",$D2238="61"),(AC2238/'Totals and Drop Down Lists'!Y$4)*Inputs!G$38,0)</f>
        <v>0</v>
      </c>
      <c r="AT2238">
        <f>IF(OR($D2238="51",$D2238="52",$D2238="61"),(AD2238/'Totals and Drop Down Lists'!Z$4)*Inputs!H$38,0)</f>
        <v>0</v>
      </c>
      <c r="AU2238">
        <f>IF(OR($D2238="51",$D2238="52",$D2238="61"),(AE2238/'Totals and Drop Down Lists'!AA$4)*Inputs!I$38,0)</f>
        <v>0</v>
      </c>
      <c r="AV2238">
        <f>IF(OR($D2238="51",$D2238="52",$D2238="61"),(AF2238/'Totals and Drop Down Lists'!AB$4)*Inputs!J$38,0)</f>
        <v>0</v>
      </c>
      <c r="AW2238">
        <f>IF(OR($D2238="51",$D2238="52",$D2238="61"),(AG2238/'Totals and Drop Down Lists'!AC$4)*Inputs!K$38,0)</f>
        <v>0</v>
      </c>
      <c r="AX2238">
        <f>IF(OR($D2238="51",$D2238="52",$D2238="61"),(AH2238/'Totals and Drop Down Lists'!AD$4)*Inputs!L$38,0)</f>
        <v>0</v>
      </c>
      <c r="AY2238">
        <f>IF(OR($D2238="51",$D2238="52",$D2238="61"),0,(AA2238/'Totals and Drop Down Lists'!W$5)*Inputs!E$39)</f>
        <v>0</v>
      </c>
      <c r="AZ2238">
        <f>IF(OR($D2238="51",$D2238="52",$D2238="61"),0,(AB2238/'Totals and Drop Down Lists'!X$5)*Inputs!F$39)</f>
        <v>0</v>
      </c>
      <c r="BA2238">
        <f>IF(OR($D2238="51",$D2238="52",$D2238="61"),0,(AC2238/'Totals and Drop Down Lists'!Y$5)*Inputs!G$39)</f>
        <v>0</v>
      </c>
      <c r="BB2238">
        <f>IF(OR($D2238="51",$D2238="52",$D2238="61"),0,(AD2238/'Totals and Drop Down Lists'!Z$5)*Inputs!H$39)</f>
        <v>0</v>
      </c>
      <c r="BC2238">
        <f>IF(OR($D2238="51",$D2238="52",$D2238="61"),0,(AE2238/'Totals and Drop Down Lists'!AA$5)*Inputs!I$39)</f>
        <v>0</v>
      </c>
      <c r="BD2238">
        <f>IF(OR($D2238="51",$D2238="52",$D2238="61"),0,(AF2238/'Totals and Drop Down Lists'!AB$5)*Inputs!J$39)</f>
        <v>0</v>
      </c>
      <c r="BE2238">
        <f>IF(OR($D2238="51",$D2238="52",$D2238="61"),0,(AG2238/'Totals and Drop Down Lists'!AC$5)*Inputs!K$39)</f>
        <v>0</v>
      </c>
      <c r="BF2238">
        <f>IF(OR($D2238="51",$D2238="52",$D2238="61"),0,(AH2238/'Totals and Drop Down Lists'!AD$5)*Inputs!L$39)</f>
        <v>0</v>
      </c>
      <c r="BG2238" s="10">
        <f t="shared" si="307"/>
        <v>180739.42198061827</v>
      </c>
    </row>
    <row r="2239" spans="1:59" ht="28.8">
      <c r="A2239" s="1" t="s">
        <v>7554</v>
      </c>
      <c r="B2239" s="1" t="s">
        <v>4150</v>
      </c>
      <c r="C2239" s="1" t="s">
        <v>4278</v>
      </c>
      <c r="D2239" s="1" t="s">
        <v>25</v>
      </c>
      <c r="E2239" s="1" t="s">
        <v>4279</v>
      </c>
      <c r="F2239" s="2">
        <v>60529</v>
      </c>
      <c r="G2239" s="2">
        <v>293</v>
      </c>
      <c r="H2239" s="2">
        <v>7</v>
      </c>
      <c r="I2239" s="2">
        <v>9396</v>
      </c>
      <c r="J2239" s="2">
        <v>23108</v>
      </c>
      <c r="K2239" s="2">
        <v>6184</v>
      </c>
      <c r="L2239" s="2">
        <v>251</v>
      </c>
      <c r="M2239" s="2">
        <v>29</v>
      </c>
      <c r="N2239" s="2">
        <v>10</v>
      </c>
      <c r="O2239" s="2">
        <v>236</v>
      </c>
      <c r="P2239" s="2">
        <v>60</v>
      </c>
      <c r="Q2239" s="2">
        <v>26</v>
      </c>
      <c r="R2239" s="2">
        <v>3670</v>
      </c>
      <c r="S2239" s="2">
        <v>3545400</v>
      </c>
      <c r="T2239" s="2">
        <v>190786300</v>
      </c>
      <c r="U2239" s="2">
        <v>577</v>
      </c>
      <c r="V2239" s="2">
        <v>480</v>
      </c>
      <c r="W2239" s="2">
        <v>134</v>
      </c>
      <c r="X2239" s="2">
        <v>1413</v>
      </c>
      <c r="Y2239" s="2">
        <v>310</v>
      </c>
      <c r="Z2239" s="2">
        <v>759</v>
      </c>
      <c r="AA2239" s="9">
        <f t="shared" si="308"/>
        <v>60529</v>
      </c>
      <c r="AB2239" s="9">
        <f t="shared" si="309"/>
        <v>9096</v>
      </c>
      <c r="AC2239" s="9">
        <f t="shared" si="310"/>
        <v>4282</v>
      </c>
      <c r="AD2239" s="9">
        <f t="shared" si="311"/>
        <v>3670</v>
      </c>
      <c r="AE2239" s="44">
        <f t="shared" si="312"/>
        <v>1.1557725853589626E-4</v>
      </c>
      <c r="AF2239" s="9">
        <f t="shared" si="313"/>
        <v>799</v>
      </c>
      <c r="AG2239" s="9">
        <f t="shared" si="306"/>
        <v>1069</v>
      </c>
      <c r="AH2239" s="44">
        <f t="shared" si="314"/>
        <v>1.0644760965860976E-4</v>
      </c>
      <c r="AI2239">
        <f>AA2239/'Totals and Drop Down Lists'!W$6*Inputs!E$37</f>
        <v>54908.301704373938</v>
      </c>
      <c r="AJ2239">
        <f>AB2239/'Totals and Drop Down Lists'!X$6*Inputs!F$37</f>
        <v>29929.361814356922</v>
      </c>
      <c r="AK2239">
        <f>AC2239/'Totals and Drop Down Lists'!Y$6*Inputs!G$37</f>
        <v>28228.390401004512</v>
      </c>
      <c r="AL2239">
        <f>AD2239/'Totals and Drop Down Lists'!Z$6*Inputs!H$37</f>
        <v>29424.229660877572</v>
      </c>
      <c r="AM2239">
        <f>AE2239/'Totals and Drop Down Lists'!AA$6*Inputs!I$37</f>
        <v>14388.137831338845</v>
      </c>
      <c r="AN2239">
        <f>AF2239/'Totals and Drop Down Lists'!AB$6*Inputs!J$37</f>
        <v>15945.397819135449</v>
      </c>
      <c r="AO2239">
        <f>AG2239/'Totals and Drop Down Lists'!AC$6*Inputs!K$37</f>
        <v>19908.60293544894</v>
      </c>
      <c r="AP2239">
        <f>AH2239/'Totals and Drop Down Lists'!AD$6*Inputs!L$37</f>
        <v>25050.306299523501</v>
      </c>
      <c r="AQ2239">
        <f>IF(OR($D2239="51",$D2239="52",$D2239="61"),(AA2239/'Totals and Drop Down Lists'!W$4)*Inputs!E$38,0)</f>
        <v>0</v>
      </c>
      <c r="AR2239">
        <f>IF(OR($D2239="51",$D2239="52",$D2239="61"),(AB2239/'Totals and Drop Down Lists'!X$4)*Inputs!F$38,0)</f>
        <v>0</v>
      </c>
      <c r="AS2239">
        <f>IF(OR($D2239="51",$D2239="52",$D2239="61"),(AC2239/'Totals and Drop Down Lists'!Y$4)*Inputs!G$38,0)</f>
        <v>0</v>
      </c>
      <c r="AT2239">
        <f>IF(OR($D2239="51",$D2239="52",$D2239="61"),(AD2239/'Totals and Drop Down Lists'!Z$4)*Inputs!H$38,0)</f>
        <v>0</v>
      </c>
      <c r="AU2239">
        <f>IF(OR($D2239="51",$D2239="52",$D2239="61"),(AE2239/'Totals and Drop Down Lists'!AA$4)*Inputs!I$38,0)</f>
        <v>0</v>
      </c>
      <c r="AV2239">
        <f>IF(OR($D2239="51",$D2239="52",$D2239="61"),(AF2239/'Totals and Drop Down Lists'!AB$4)*Inputs!J$38,0)</f>
        <v>0</v>
      </c>
      <c r="AW2239">
        <f>IF(OR($D2239="51",$D2239="52",$D2239="61"),(AG2239/'Totals and Drop Down Lists'!AC$4)*Inputs!K$38,0)</f>
        <v>0</v>
      </c>
      <c r="AX2239">
        <f>IF(OR($D2239="51",$D2239="52",$D2239="61"),(AH2239/'Totals and Drop Down Lists'!AD$4)*Inputs!L$38,0)</f>
        <v>0</v>
      </c>
      <c r="AY2239">
        <f>IF(OR($D2239="51",$D2239="52",$D2239="61"),0,(AA2239/'Totals and Drop Down Lists'!W$5)*Inputs!E$39)</f>
        <v>0</v>
      </c>
      <c r="AZ2239">
        <f>IF(OR($D2239="51",$D2239="52",$D2239="61"),0,(AB2239/'Totals and Drop Down Lists'!X$5)*Inputs!F$39)</f>
        <v>0</v>
      </c>
      <c r="BA2239">
        <f>IF(OR($D2239="51",$D2239="52",$D2239="61"),0,(AC2239/'Totals and Drop Down Lists'!Y$5)*Inputs!G$39)</f>
        <v>0</v>
      </c>
      <c r="BB2239">
        <f>IF(OR($D2239="51",$D2239="52",$D2239="61"),0,(AD2239/'Totals and Drop Down Lists'!Z$5)*Inputs!H$39)</f>
        <v>0</v>
      </c>
      <c r="BC2239">
        <f>IF(OR($D2239="51",$D2239="52",$D2239="61"),0,(AE2239/'Totals and Drop Down Lists'!AA$5)*Inputs!I$39)</f>
        <v>0</v>
      </c>
      <c r="BD2239">
        <f>IF(OR($D2239="51",$D2239="52",$D2239="61"),0,(AF2239/'Totals and Drop Down Lists'!AB$5)*Inputs!J$39)</f>
        <v>0</v>
      </c>
      <c r="BE2239">
        <f>IF(OR($D2239="51",$D2239="52",$D2239="61"),0,(AG2239/'Totals and Drop Down Lists'!AC$5)*Inputs!K$39)</f>
        <v>0</v>
      </c>
      <c r="BF2239">
        <f>IF(OR($D2239="51",$D2239="52",$D2239="61"),0,(AH2239/'Totals and Drop Down Lists'!AD$5)*Inputs!L$39)</f>
        <v>0</v>
      </c>
      <c r="BG2239" s="10">
        <f t="shared" si="307"/>
        <v>217782.72846605969</v>
      </c>
    </row>
    <row r="2240" spans="1:59" ht="28.8">
      <c r="A2240" s="1" t="s">
        <v>7554</v>
      </c>
      <c r="B2240" s="1" t="s">
        <v>4150</v>
      </c>
      <c r="C2240" s="1" t="s">
        <v>4280</v>
      </c>
      <c r="D2240" s="1" t="s">
        <v>25</v>
      </c>
      <c r="E2240" s="1" t="s">
        <v>4281</v>
      </c>
      <c r="F2240" s="2">
        <v>47063</v>
      </c>
      <c r="G2240" s="2">
        <v>473</v>
      </c>
      <c r="H2240" s="2">
        <v>26</v>
      </c>
      <c r="I2240" s="2">
        <v>7364</v>
      </c>
      <c r="J2240" s="2">
        <v>18969</v>
      </c>
      <c r="K2240" s="2">
        <v>3722</v>
      </c>
      <c r="L2240" s="2">
        <v>259</v>
      </c>
      <c r="M2240" s="2">
        <v>71</v>
      </c>
      <c r="N2240" s="2">
        <v>0</v>
      </c>
      <c r="O2240" s="2">
        <v>91</v>
      </c>
      <c r="P2240" s="2">
        <v>0</v>
      </c>
      <c r="Q2240" s="2">
        <v>0</v>
      </c>
      <c r="R2240" s="2">
        <v>1636</v>
      </c>
      <c r="S2240" s="2">
        <v>1910500</v>
      </c>
      <c r="T2240" s="2">
        <v>102934300</v>
      </c>
      <c r="U2240" s="2">
        <v>469</v>
      </c>
      <c r="V2240" s="2">
        <v>555</v>
      </c>
      <c r="W2240" s="2">
        <v>0</v>
      </c>
      <c r="X2240" s="2">
        <v>1410</v>
      </c>
      <c r="Y2240" s="2">
        <v>190</v>
      </c>
      <c r="Z2240" s="2">
        <v>745</v>
      </c>
      <c r="AA2240" s="9">
        <f t="shared" si="308"/>
        <v>47063</v>
      </c>
      <c r="AB2240" s="9">
        <f t="shared" si="309"/>
        <v>6865</v>
      </c>
      <c r="AC2240" s="9">
        <f t="shared" si="310"/>
        <v>2057</v>
      </c>
      <c r="AD2240" s="9">
        <f t="shared" si="311"/>
        <v>1636</v>
      </c>
      <c r="AE2240" s="44">
        <f t="shared" si="312"/>
        <v>5.1003982375074713E-5</v>
      </c>
      <c r="AF2240" s="9">
        <f t="shared" si="313"/>
        <v>855</v>
      </c>
      <c r="AG2240" s="9">
        <f t="shared" si="306"/>
        <v>935</v>
      </c>
      <c r="AH2240" s="44">
        <f t="shared" si="314"/>
        <v>6.8264455333574782E-5</v>
      </c>
      <c r="AI2240">
        <f>AA2240/'Totals and Drop Down Lists'!W$6*Inputs!E$37</f>
        <v>42692.748981693912</v>
      </c>
      <c r="AJ2240">
        <f>AB2240/'Totals and Drop Down Lists'!X$6*Inputs!F$37</f>
        <v>22588.508009626239</v>
      </c>
      <c r="AK2240">
        <f>AC2240/'Totals and Drop Down Lists'!Y$6*Inputs!G$37</f>
        <v>13560.438826451722</v>
      </c>
      <c r="AL2240">
        <f>AD2240/'Totals and Drop Down Lists'!Z$6*Inputs!H$37</f>
        <v>13116.632077710003</v>
      </c>
      <c r="AM2240">
        <f>AE2240/'Totals and Drop Down Lists'!AA$6*Inputs!I$37</f>
        <v>6349.4526315644571</v>
      </c>
      <c r="AN2240">
        <f>AF2240/'Totals and Drop Down Lists'!AB$6*Inputs!J$37</f>
        <v>17062.972634994756</v>
      </c>
      <c r="AO2240">
        <f>AG2240/'Totals and Drop Down Lists'!AC$6*Inputs!K$37</f>
        <v>17413.043727450662</v>
      </c>
      <c r="AP2240">
        <f>AH2240/'Totals and Drop Down Lists'!AD$6*Inputs!L$37</f>
        <v>16064.668064980602</v>
      </c>
      <c r="AQ2240">
        <f>IF(OR($D2240="51",$D2240="52",$D2240="61"),(AA2240/'Totals and Drop Down Lists'!W$4)*Inputs!E$38,0)</f>
        <v>0</v>
      </c>
      <c r="AR2240">
        <f>IF(OR($D2240="51",$D2240="52",$D2240="61"),(AB2240/'Totals and Drop Down Lists'!X$4)*Inputs!F$38,0)</f>
        <v>0</v>
      </c>
      <c r="AS2240">
        <f>IF(OR($D2240="51",$D2240="52",$D2240="61"),(AC2240/'Totals and Drop Down Lists'!Y$4)*Inputs!G$38,0)</f>
        <v>0</v>
      </c>
      <c r="AT2240">
        <f>IF(OR($D2240="51",$D2240="52",$D2240="61"),(AD2240/'Totals and Drop Down Lists'!Z$4)*Inputs!H$38,0)</f>
        <v>0</v>
      </c>
      <c r="AU2240">
        <f>IF(OR($D2240="51",$D2240="52",$D2240="61"),(AE2240/'Totals and Drop Down Lists'!AA$4)*Inputs!I$38,0)</f>
        <v>0</v>
      </c>
      <c r="AV2240">
        <f>IF(OR($D2240="51",$D2240="52",$D2240="61"),(AF2240/'Totals and Drop Down Lists'!AB$4)*Inputs!J$38,0)</f>
        <v>0</v>
      </c>
      <c r="AW2240">
        <f>IF(OR($D2240="51",$D2240="52",$D2240="61"),(AG2240/'Totals and Drop Down Lists'!AC$4)*Inputs!K$38,0)</f>
        <v>0</v>
      </c>
      <c r="AX2240">
        <f>IF(OR($D2240="51",$D2240="52",$D2240="61"),(AH2240/'Totals and Drop Down Lists'!AD$4)*Inputs!L$38,0)</f>
        <v>0</v>
      </c>
      <c r="AY2240">
        <f>IF(OR($D2240="51",$D2240="52",$D2240="61"),0,(AA2240/'Totals and Drop Down Lists'!W$5)*Inputs!E$39)</f>
        <v>0</v>
      </c>
      <c r="AZ2240">
        <f>IF(OR($D2240="51",$D2240="52",$D2240="61"),0,(AB2240/'Totals and Drop Down Lists'!X$5)*Inputs!F$39)</f>
        <v>0</v>
      </c>
      <c r="BA2240">
        <f>IF(OR($D2240="51",$D2240="52",$D2240="61"),0,(AC2240/'Totals and Drop Down Lists'!Y$5)*Inputs!G$39)</f>
        <v>0</v>
      </c>
      <c r="BB2240">
        <f>IF(OR($D2240="51",$D2240="52",$D2240="61"),0,(AD2240/'Totals and Drop Down Lists'!Z$5)*Inputs!H$39)</f>
        <v>0</v>
      </c>
      <c r="BC2240">
        <f>IF(OR($D2240="51",$D2240="52",$D2240="61"),0,(AE2240/'Totals and Drop Down Lists'!AA$5)*Inputs!I$39)</f>
        <v>0</v>
      </c>
      <c r="BD2240">
        <f>IF(OR($D2240="51",$D2240="52",$D2240="61"),0,(AF2240/'Totals and Drop Down Lists'!AB$5)*Inputs!J$39)</f>
        <v>0</v>
      </c>
      <c r="BE2240">
        <f>IF(OR($D2240="51",$D2240="52",$D2240="61"),0,(AG2240/'Totals and Drop Down Lists'!AC$5)*Inputs!K$39)</f>
        <v>0</v>
      </c>
      <c r="BF2240">
        <f>IF(OR($D2240="51",$D2240="52",$D2240="61"),0,(AH2240/'Totals and Drop Down Lists'!AD$5)*Inputs!L$39)</f>
        <v>0</v>
      </c>
      <c r="BG2240" s="10">
        <f t="shared" si="307"/>
        <v>148848.46495447235</v>
      </c>
    </row>
    <row r="2241" spans="1:59" ht="28.8">
      <c r="A2241" s="1" t="s">
        <v>7554</v>
      </c>
      <c r="B2241" s="1" t="s">
        <v>4150</v>
      </c>
      <c r="C2241" s="1" t="s">
        <v>4282</v>
      </c>
      <c r="D2241" s="1" t="s">
        <v>25</v>
      </c>
      <c r="E2241" s="1" t="s">
        <v>4283</v>
      </c>
      <c r="F2241" s="2">
        <v>73486</v>
      </c>
      <c r="G2241" s="2">
        <v>441</v>
      </c>
      <c r="H2241" s="2">
        <v>9</v>
      </c>
      <c r="I2241" s="2">
        <v>14383</v>
      </c>
      <c r="J2241" s="2">
        <v>29967</v>
      </c>
      <c r="K2241" s="2">
        <v>8160</v>
      </c>
      <c r="L2241" s="2">
        <v>218</v>
      </c>
      <c r="M2241" s="2">
        <v>100</v>
      </c>
      <c r="N2241" s="2">
        <v>50</v>
      </c>
      <c r="O2241" s="2">
        <v>421</v>
      </c>
      <c r="P2241" s="2">
        <v>32</v>
      </c>
      <c r="Q2241" s="2">
        <v>0</v>
      </c>
      <c r="R2241" s="2">
        <v>2668</v>
      </c>
      <c r="S2241" s="2">
        <v>4488900</v>
      </c>
      <c r="T2241" s="2">
        <v>248018300</v>
      </c>
      <c r="U2241" s="2">
        <v>571</v>
      </c>
      <c r="V2241" s="2">
        <v>708</v>
      </c>
      <c r="W2241" s="2">
        <v>44</v>
      </c>
      <c r="X2241" s="2">
        <v>2289</v>
      </c>
      <c r="Y2241" s="2">
        <v>324</v>
      </c>
      <c r="Z2241" s="2">
        <v>1189</v>
      </c>
      <c r="AA2241" s="9">
        <f t="shared" si="308"/>
        <v>73486</v>
      </c>
      <c r="AB2241" s="9">
        <f t="shared" si="309"/>
        <v>13933</v>
      </c>
      <c r="AC2241" s="9">
        <f t="shared" si="310"/>
        <v>3489</v>
      </c>
      <c r="AD2241" s="9">
        <f t="shared" si="311"/>
        <v>2668</v>
      </c>
      <c r="AE2241" s="44">
        <f t="shared" si="312"/>
        <v>1.5517895952688629E-4</v>
      </c>
      <c r="AF2241" s="9">
        <f t="shared" si="313"/>
        <v>1537</v>
      </c>
      <c r="AG2241" s="9">
        <f t="shared" si="306"/>
        <v>1513</v>
      </c>
      <c r="AH2241" s="44">
        <f t="shared" si="314"/>
        <v>1.5329814696714582E-4</v>
      </c>
      <c r="AI2241">
        <f>AA2241/'Totals and Drop Down Lists'!W$6*Inputs!E$37</f>
        <v>66662.119959814692</v>
      </c>
      <c r="AJ2241">
        <f>AB2241/'Totals and Drop Down Lists'!X$6*Inputs!F$37</f>
        <v>45844.964617352132</v>
      </c>
      <c r="AK2241">
        <f>AC2241/'Totals and Drop Down Lists'!Y$6*Inputs!G$37</f>
        <v>23000.666536456032</v>
      </c>
      <c r="AL2241">
        <f>AD2241/'Totals and Drop Down Lists'!Z$6*Inputs!H$37</f>
        <v>21390.693388343698</v>
      </c>
      <c r="AM2241">
        <f>AE2241/'Totals and Drop Down Lists'!AA$6*Inputs!I$37</f>
        <v>19318.127860794899</v>
      </c>
      <c r="AN2241">
        <f>AF2241/'Totals and Drop Down Lists'!AB$6*Inputs!J$37</f>
        <v>30673.43735670987</v>
      </c>
      <c r="AO2241">
        <f>AG2241/'Totals and Drop Down Lists'!AC$6*Inputs!K$37</f>
        <v>28177.470758965621</v>
      </c>
      <c r="AP2241">
        <f>AH2241/'Totals and Drop Down Lists'!AD$6*Inputs!L$37</f>
        <v>36075.63898327302</v>
      </c>
      <c r="AQ2241">
        <f>IF(OR($D2241="51",$D2241="52",$D2241="61"),(AA2241/'Totals and Drop Down Lists'!W$4)*Inputs!E$38,0)</f>
        <v>0</v>
      </c>
      <c r="AR2241">
        <f>IF(OR($D2241="51",$D2241="52",$D2241="61"),(AB2241/'Totals and Drop Down Lists'!X$4)*Inputs!F$38,0)</f>
        <v>0</v>
      </c>
      <c r="AS2241">
        <f>IF(OR($D2241="51",$D2241="52",$D2241="61"),(AC2241/'Totals and Drop Down Lists'!Y$4)*Inputs!G$38,0)</f>
        <v>0</v>
      </c>
      <c r="AT2241">
        <f>IF(OR($D2241="51",$D2241="52",$D2241="61"),(AD2241/'Totals and Drop Down Lists'!Z$4)*Inputs!H$38,0)</f>
        <v>0</v>
      </c>
      <c r="AU2241">
        <f>IF(OR($D2241="51",$D2241="52",$D2241="61"),(AE2241/'Totals and Drop Down Lists'!AA$4)*Inputs!I$38,0)</f>
        <v>0</v>
      </c>
      <c r="AV2241">
        <f>IF(OR($D2241="51",$D2241="52",$D2241="61"),(AF2241/'Totals and Drop Down Lists'!AB$4)*Inputs!J$38,0)</f>
        <v>0</v>
      </c>
      <c r="AW2241">
        <f>IF(OR($D2241="51",$D2241="52",$D2241="61"),(AG2241/'Totals and Drop Down Lists'!AC$4)*Inputs!K$38,0)</f>
        <v>0</v>
      </c>
      <c r="AX2241">
        <f>IF(OR($D2241="51",$D2241="52",$D2241="61"),(AH2241/'Totals and Drop Down Lists'!AD$4)*Inputs!L$38,0)</f>
        <v>0</v>
      </c>
      <c r="AY2241">
        <f>IF(OR($D2241="51",$D2241="52",$D2241="61"),0,(AA2241/'Totals and Drop Down Lists'!W$5)*Inputs!E$39)</f>
        <v>0</v>
      </c>
      <c r="AZ2241">
        <f>IF(OR($D2241="51",$D2241="52",$D2241="61"),0,(AB2241/'Totals and Drop Down Lists'!X$5)*Inputs!F$39)</f>
        <v>0</v>
      </c>
      <c r="BA2241">
        <f>IF(OR($D2241="51",$D2241="52",$D2241="61"),0,(AC2241/'Totals and Drop Down Lists'!Y$5)*Inputs!G$39)</f>
        <v>0</v>
      </c>
      <c r="BB2241">
        <f>IF(OR($D2241="51",$D2241="52",$D2241="61"),0,(AD2241/'Totals and Drop Down Lists'!Z$5)*Inputs!H$39)</f>
        <v>0</v>
      </c>
      <c r="BC2241">
        <f>IF(OR($D2241="51",$D2241="52",$D2241="61"),0,(AE2241/'Totals and Drop Down Lists'!AA$5)*Inputs!I$39)</f>
        <v>0</v>
      </c>
      <c r="BD2241">
        <f>IF(OR($D2241="51",$D2241="52",$D2241="61"),0,(AF2241/'Totals and Drop Down Lists'!AB$5)*Inputs!J$39)</f>
        <v>0</v>
      </c>
      <c r="BE2241">
        <f>IF(OR($D2241="51",$D2241="52",$D2241="61"),0,(AG2241/'Totals and Drop Down Lists'!AC$5)*Inputs!K$39)</f>
        <v>0</v>
      </c>
      <c r="BF2241">
        <f>IF(OR($D2241="51",$D2241="52",$D2241="61"),0,(AH2241/'Totals and Drop Down Lists'!AD$5)*Inputs!L$39)</f>
        <v>0</v>
      </c>
      <c r="BG2241" s="10">
        <f t="shared" si="307"/>
        <v>271143.11946170998</v>
      </c>
    </row>
    <row r="2242" spans="1:59" ht="28.8">
      <c r="A2242" s="1" t="s">
        <v>7554</v>
      </c>
      <c r="B2242" s="1" t="s">
        <v>4150</v>
      </c>
      <c r="C2242" s="1" t="s">
        <v>4284</v>
      </c>
      <c r="D2242" s="1" t="s">
        <v>25</v>
      </c>
      <c r="E2242" s="1" t="s">
        <v>4285</v>
      </c>
      <c r="F2242" s="2">
        <v>14017</v>
      </c>
      <c r="G2242" s="2">
        <v>263</v>
      </c>
      <c r="H2242" s="2">
        <v>0</v>
      </c>
      <c r="I2242" s="2">
        <v>3731</v>
      </c>
      <c r="J2242" s="2">
        <v>5368</v>
      </c>
      <c r="K2242" s="2">
        <v>1347</v>
      </c>
      <c r="L2242" s="2">
        <v>56</v>
      </c>
      <c r="M2242" s="2">
        <v>36</v>
      </c>
      <c r="N2242" s="2">
        <v>0</v>
      </c>
      <c r="O2242" s="2">
        <v>62</v>
      </c>
      <c r="P2242" s="2">
        <v>0</v>
      </c>
      <c r="Q2242" s="2">
        <v>0</v>
      </c>
      <c r="R2242" s="2">
        <v>515</v>
      </c>
      <c r="S2242" s="2">
        <v>667500</v>
      </c>
      <c r="T2242" s="2">
        <v>36961700</v>
      </c>
      <c r="U2242" s="2">
        <v>176</v>
      </c>
      <c r="V2242" s="2">
        <v>195</v>
      </c>
      <c r="W2242" s="2">
        <v>35</v>
      </c>
      <c r="X2242" s="2">
        <v>280</v>
      </c>
      <c r="Y2242" s="2">
        <v>40</v>
      </c>
      <c r="Z2242" s="2">
        <v>55</v>
      </c>
      <c r="AA2242" s="9">
        <f t="shared" si="308"/>
        <v>14017</v>
      </c>
      <c r="AB2242" s="9">
        <f t="shared" si="309"/>
        <v>3468</v>
      </c>
      <c r="AC2242" s="9">
        <f t="shared" si="310"/>
        <v>669</v>
      </c>
      <c r="AD2242" s="9">
        <f t="shared" si="311"/>
        <v>515</v>
      </c>
      <c r="AE2242" s="44">
        <f t="shared" si="312"/>
        <v>2.3605786247368524E-5</v>
      </c>
      <c r="AF2242" s="9">
        <f t="shared" si="313"/>
        <v>50</v>
      </c>
      <c r="AG2242" s="9">
        <f t="shared" ref="AG2242:AG2305" si="315">Y2242+Z2242</f>
        <v>95</v>
      </c>
      <c r="AH2242" s="44">
        <f t="shared" si="314"/>
        <v>8.8701258189307082E-6</v>
      </c>
      <c r="AI2242">
        <f>AA2242/'Totals and Drop Down Lists'!W$6*Inputs!E$37</f>
        <v>12715.387087019602</v>
      </c>
      <c r="AJ2242">
        <f>AB2242/'Totals and Drop Down Lists'!X$6*Inputs!F$37</f>
        <v>11411.062749800989</v>
      </c>
      <c r="AK2242">
        <f>AC2242/'Totals and Drop Down Lists'!Y$6*Inputs!G$37</f>
        <v>4410.2739790453097</v>
      </c>
      <c r="AL2242">
        <f>AD2242/'Totals and Drop Down Lists'!Z$6*Inputs!H$37</f>
        <v>4129.0131540468528</v>
      </c>
      <c r="AM2242">
        <f>AE2242/'Totals and Drop Down Lists'!AA$6*Inputs!I$37</f>
        <v>2938.6689946342176</v>
      </c>
      <c r="AN2242">
        <f>AF2242/'Totals and Drop Down Lists'!AB$6*Inputs!J$37</f>
        <v>997.83465701723719</v>
      </c>
      <c r="AO2242">
        <f>AG2242/'Totals and Drop Down Lists'!AC$6*Inputs!K$37</f>
        <v>1769.2397370137039</v>
      </c>
      <c r="AP2242">
        <f>AH2242/'Totals and Drop Down Lists'!AD$6*Inputs!L$37</f>
        <v>2087.4059022287674</v>
      </c>
      <c r="AQ2242">
        <f>IF(OR($D2242="51",$D2242="52",$D2242="61"),(AA2242/'Totals and Drop Down Lists'!W$4)*Inputs!E$38,0)</f>
        <v>0</v>
      </c>
      <c r="AR2242">
        <f>IF(OR($D2242="51",$D2242="52",$D2242="61"),(AB2242/'Totals and Drop Down Lists'!X$4)*Inputs!F$38,0)</f>
        <v>0</v>
      </c>
      <c r="AS2242">
        <f>IF(OR($D2242="51",$D2242="52",$D2242="61"),(AC2242/'Totals and Drop Down Lists'!Y$4)*Inputs!G$38,0)</f>
        <v>0</v>
      </c>
      <c r="AT2242">
        <f>IF(OR($D2242="51",$D2242="52",$D2242="61"),(AD2242/'Totals and Drop Down Lists'!Z$4)*Inputs!H$38,0)</f>
        <v>0</v>
      </c>
      <c r="AU2242">
        <f>IF(OR($D2242="51",$D2242="52",$D2242="61"),(AE2242/'Totals and Drop Down Lists'!AA$4)*Inputs!I$38,0)</f>
        <v>0</v>
      </c>
      <c r="AV2242">
        <f>IF(OR($D2242="51",$D2242="52",$D2242="61"),(AF2242/'Totals and Drop Down Lists'!AB$4)*Inputs!J$38,0)</f>
        <v>0</v>
      </c>
      <c r="AW2242">
        <f>IF(OR($D2242="51",$D2242="52",$D2242="61"),(AG2242/'Totals and Drop Down Lists'!AC$4)*Inputs!K$38,0)</f>
        <v>0</v>
      </c>
      <c r="AX2242">
        <f>IF(OR($D2242="51",$D2242="52",$D2242="61"),(AH2242/'Totals and Drop Down Lists'!AD$4)*Inputs!L$38,0)</f>
        <v>0</v>
      </c>
      <c r="AY2242">
        <f>IF(OR($D2242="51",$D2242="52",$D2242="61"),0,(AA2242/'Totals and Drop Down Lists'!W$5)*Inputs!E$39)</f>
        <v>0</v>
      </c>
      <c r="AZ2242">
        <f>IF(OR($D2242="51",$D2242="52",$D2242="61"),0,(AB2242/'Totals and Drop Down Lists'!X$5)*Inputs!F$39)</f>
        <v>0</v>
      </c>
      <c r="BA2242">
        <f>IF(OR($D2242="51",$D2242="52",$D2242="61"),0,(AC2242/'Totals and Drop Down Lists'!Y$5)*Inputs!G$39)</f>
        <v>0</v>
      </c>
      <c r="BB2242">
        <f>IF(OR($D2242="51",$D2242="52",$D2242="61"),0,(AD2242/'Totals and Drop Down Lists'!Z$5)*Inputs!H$39)</f>
        <v>0</v>
      </c>
      <c r="BC2242">
        <f>IF(OR($D2242="51",$D2242="52",$D2242="61"),0,(AE2242/'Totals and Drop Down Lists'!AA$5)*Inputs!I$39)</f>
        <v>0</v>
      </c>
      <c r="BD2242">
        <f>IF(OR($D2242="51",$D2242="52",$D2242="61"),0,(AF2242/'Totals and Drop Down Lists'!AB$5)*Inputs!J$39)</f>
        <v>0</v>
      </c>
      <c r="BE2242">
        <f>IF(OR($D2242="51",$D2242="52",$D2242="61"),0,(AG2242/'Totals and Drop Down Lists'!AC$5)*Inputs!K$39)</f>
        <v>0</v>
      </c>
      <c r="BF2242">
        <f>IF(OR($D2242="51",$D2242="52",$D2242="61"),0,(AH2242/'Totals and Drop Down Lists'!AD$5)*Inputs!L$39)</f>
        <v>0</v>
      </c>
      <c r="BG2242" s="10">
        <f t="shared" ref="BG2242:BG2305" si="316">SUM(AI2242:BF2242)</f>
        <v>40458.886260806677</v>
      </c>
    </row>
    <row r="2243" spans="1:59" ht="28.8">
      <c r="A2243" s="1" t="s">
        <v>7554</v>
      </c>
      <c r="B2243" s="1" t="s">
        <v>4150</v>
      </c>
      <c r="C2243" s="1" t="s">
        <v>4286</v>
      </c>
      <c r="D2243" s="1" t="s">
        <v>25</v>
      </c>
      <c r="E2243" s="1" t="s">
        <v>4287</v>
      </c>
      <c r="F2243" s="2">
        <v>32894</v>
      </c>
      <c r="G2243" s="2">
        <v>257</v>
      </c>
      <c r="H2243" s="2">
        <v>36</v>
      </c>
      <c r="I2243" s="2">
        <v>4557</v>
      </c>
      <c r="J2243" s="2">
        <v>13981</v>
      </c>
      <c r="K2243" s="2">
        <v>3313</v>
      </c>
      <c r="L2243" s="2">
        <v>55</v>
      </c>
      <c r="M2243" s="2">
        <v>16</v>
      </c>
      <c r="N2243" s="2">
        <v>32</v>
      </c>
      <c r="O2243" s="2">
        <v>57</v>
      </c>
      <c r="P2243" s="2">
        <v>5</v>
      </c>
      <c r="Q2243" s="2">
        <v>0</v>
      </c>
      <c r="R2243" s="2">
        <v>886</v>
      </c>
      <c r="S2243" s="2">
        <v>1865800</v>
      </c>
      <c r="T2243" s="2">
        <v>101432100</v>
      </c>
      <c r="U2243" s="2">
        <v>356</v>
      </c>
      <c r="V2243" s="2">
        <v>234</v>
      </c>
      <c r="W2243" s="2">
        <v>145</v>
      </c>
      <c r="X2243" s="2">
        <v>750</v>
      </c>
      <c r="Y2243" s="2">
        <v>79</v>
      </c>
      <c r="Z2243" s="2">
        <v>445</v>
      </c>
      <c r="AA2243" s="9">
        <f t="shared" ref="AA2243:AA2306" si="317">F2243</f>
        <v>32894</v>
      </c>
      <c r="AB2243" s="9">
        <f t="shared" ref="AB2243:AB2306" si="318">I2243-G2243-H2243</f>
        <v>4264</v>
      </c>
      <c r="AC2243" s="9">
        <f t="shared" ref="AC2243:AC2306" si="319">L2243+M2243+N2243+O2243+P2243+Q2243+R2243</f>
        <v>1051</v>
      </c>
      <c r="AD2243" s="9">
        <f t="shared" ref="AD2243:AD2306" si="320">R2243</f>
        <v>886</v>
      </c>
      <c r="AE2243" s="44">
        <f t="shared" ref="AE2243:AE2306" si="321">IF(ISERROR(((K2243^2)*SUM(J:J))/((SUM(K:K)^2)*J2243)), 0, ((K2243^2)*SUM(J:J))/((SUM(K:K)^2)*J2243))</f>
        <v>5.4827749767044649E-5</v>
      </c>
      <c r="AF2243" s="9">
        <f t="shared" ref="AF2243:AF2306" si="322">-IF((W2243+V2243-X2243)&gt;0, 0, (W2243+V2243-X2243))</f>
        <v>371</v>
      </c>
      <c r="AG2243" s="9">
        <f t="shared" si="315"/>
        <v>524</v>
      </c>
      <c r="AH2243" s="44">
        <f t="shared" ref="AH2243:AH2306" si="323">(K2243*SUM(J:J)*AG2243)/(J2243*SUM(K:K)*SUM(AG:AG))</f>
        <v>4.6202510399684149E-5</v>
      </c>
      <c r="AI2243">
        <f>AA2243/'Totals and Drop Down Lists'!W$6*Inputs!E$37</f>
        <v>29839.476552787532</v>
      </c>
      <c r="AJ2243">
        <f>AB2243/'Totals and Drop Down Lists'!X$6*Inputs!F$37</f>
        <v>14030.210947275496</v>
      </c>
      <c r="AK2243">
        <f>AC2243/'Totals and Drop Down Lists'!Y$6*Inputs!G$37</f>
        <v>6928.5470134179677</v>
      </c>
      <c r="AL2243">
        <f>AD2243/'Totals and Drop Down Lists'!Z$6*Inputs!H$37</f>
        <v>7103.5061252145852</v>
      </c>
      <c r="AM2243">
        <f>AE2243/'Totals and Drop Down Lists'!AA$6*Inputs!I$37</f>
        <v>6825.4709501124371</v>
      </c>
      <c r="AN2243">
        <f>AF2243/'Totals and Drop Down Lists'!AB$6*Inputs!J$37</f>
        <v>7403.933155067899</v>
      </c>
      <c r="AO2243">
        <f>AG2243/'Totals and Drop Down Lists'!AC$6*Inputs!K$37</f>
        <v>9758.7539178440074</v>
      </c>
      <c r="AP2243">
        <f>AH2243/'Totals and Drop Down Lists'!AD$6*Inputs!L$37</f>
        <v>10872.832570227614</v>
      </c>
      <c r="AQ2243">
        <f>IF(OR($D2243="51",$D2243="52",$D2243="61"),(AA2243/'Totals and Drop Down Lists'!W$4)*Inputs!E$38,0)</f>
        <v>0</v>
      </c>
      <c r="AR2243">
        <f>IF(OR($D2243="51",$D2243="52",$D2243="61"),(AB2243/'Totals and Drop Down Lists'!X$4)*Inputs!F$38,0)</f>
        <v>0</v>
      </c>
      <c r="AS2243">
        <f>IF(OR($D2243="51",$D2243="52",$D2243="61"),(AC2243/'Totals and Drop Down Lists'!Y$4)*Inputs!G$38,0)</f>
        <v>0</v>
      </c>
      <c r="AT2243">
        <f>IF(OR($D2243="51",$D2243="52",$D2243="61"),(AD2243/'Totals and Drop Down Lists'!Z$4)*Inputs!H$38,0)</f>
        <v>0</v>
      </c>
      <c r="AU2243">
        <f>IF(OR($D2243="51",$D2243="52",$D2243="61"),(AE2243/'Totals and Drop Down Lists'!AA$4)*Inputs!I$38,0)</f>
        <v>0</v>
      </c>
      <c r="AV2243">
        <f>IF(OR($D2243="51",$D2243="52",$D2243="61"),(AF2243/'Totals and Drop Down Lists'!AB$4)*Inputs!J$38,0)</f>
        <v>0</v>
      </c>
      <c r="AW2243">
        <f>IF(OR($D2243="51",$D2243="52",$D2243="61"),(AG2243/'Totals and Drop Down Lists'!AC$4)*Inputs!K$38,0)</f>
        <v>0</v>
      </c>
      <c r="AX2243">
        <f>IF(OR($D2243="51",$D2243="52",$D2243="61"),(AH2243/'Totals and Drop Down Lists'!AD$4)*Inputs!L$38,0)</f>
        <v>0</v>
      </c>
      <c r="AY2243">
        <f>IF(OR($D2243="51",$D2243="52",$D2243="61"),0,(AA2243/'Totals and Drop Down Lists'!W$5)*Inputs!E$39)</f>
        <v>0</v>
      </c>
      <c r="AZ2243">
        <f>IF(OR($D2243="51",$D2243="52",$D2243="61"),0,(AB2243/'Totals and Drop Down Lists'!X$5)*Inputs!F$39)</f>
        <v>0</v>
      </c>
      <c r="BA2243">
        <f>IF(OR($D2243="51",$D2243="52",$D2243="61"),0,(AC2243/'Totals and Drop Down Lists'!Y$5)*Inputs!G$39)</f>
        <v>0</v>
      </c>
      <c r="BB2243">
        <f>IF(OR($D2243="51",$D2243="52",$D2243="61"),0,(AD2243/'Totals and Drop Down Lists'!Z$5)*Inputs!H$39)</f>
        <v>0</v>
      </c>
      <c r="BC2243">
        <f>IF(OR($D2243="51",$D2243="52",$D2243="61"),0,(AE2243/'Totals and Drop Down Lists'!AA$5)*Inputs!I$39)</f>
        <v>0</v>
      </c>
      <c r="BD2243">
        <f>IF(OR($D2243="51",$D2243="52",$D2243="61"),0,(AF2243/'Totals and Drop Down Lists'!AB$5)*Inputs!J$39)</f>
        <v>0</v>
      </c>
      <c r="BE2243">
        <f>IF(OR($D2243="51",$D2243="52",$D2243="61"),0,(AG2243/'Totals and Drop Down Lists'!AC$5)*Inputs!K$39)</f>
        <v>0</v>
      </c>
      <c r="BF2243">
        <f>IF(OR($D2243="51",$D2243="52",$D2243="61"),0,(AH2243/'Totals and Drop Down Lists'!AD$5)*Inputs!L$39)</f>
        <v>0</v>
      </c>
      <c r="BG2243" s="10">
        <f t="shared" si="316"/>
        <v>92762.731231947546</v>
      </c>
    </row>
    <row r="2244" spans="1:59" ht="28.8">
      <c r="A2244" s="1" t="s">
        <v>7554</v>
      </c>
      <c r="B2244" s="1" t="s">
        <v>4150</v>
      </c>
      <c r="C2244" s="1" t="s">
        <v>4288</v>
      </c>
      <c r="D2244" s="1" t="s">
        <v>25</v>
      </c>
      <c r="E2244" s="1" t="s">
        <v>4289</v>
      </c>
      <c r="F2244" s="2">
        <v>4272</v>
      </c>
      <c r="G2244" s="2">
        <v>38</v>
      </c>
      <c r="H2244" s="2">
        <v>0</v>
      </c>
      <c r="I2244" s="2">
        <v>757</v>
      </c>
      <c r="J2244" s="2">
        <v>1480</v>
      </c>
      <c r="K2244" s="2">
        <v>364</v>
      </c>
      <c r="L2244" s="2">
        <v>0</v>
      </c>
      <c r="M2244" s="2">
        <v>0</v>
      </c>
      <c r="N2244" s="2">
        <v>0</v>
      </c>
      <c r="O2244" s="2">
        <v>0</v>
      </c>
      <c r="P2244" s="2">
        <v>2</v>
      </c>
      <c r="Q2244" s="2">
        <v>0</v>
      </c>
      <c r="R2244" s="2">
        <v>335</v>
      </c>
      <c r="S2244" s="2">
        <v>170900</v>
      </c>
      <c r="T2244" s="2">
        <v>11212500</v>
      </c>
      <c r="U2244" s="2">
        <v>6</v>
      </c>
      <c r="V2244" s="2">
        <v>49</v>
      </c>
      <c r="W2244" s="2">
        <v>0</v>
      </c>
      <c r="X2244" s="2">
        <v>74</v>
      </c>
      <c r="Y2244" s="2">
        <v>10</v>
      </c>
      <c r="Z2244" s="2">
        <v>14</v>
      </c>
      <c r="AA2244" s="9">
        <f t="shared" si="317"/>
        <v>4272</v>
      </c>
      <c r="AB2244" s="9">
        <f t="shared" si="318"/>
        <v>719</v>
      </c>
      <c r="AC2244" s="9">
        <f t="shared" si="319"/>
        <v>337</v>
      </c>
      <c r="AD2244" s="9">
        <f t="shared" si="320"/>
        <v>335</v>
      </c>
      <c r="AE2244" s="44">
        <f t="shared" si="321"/>
        <v>6.2522572359542015E-6</v>
      </c>
      <c r="AF2244" s="9">
        <f t="shared" si="322"/>
        <v>25</v>
      </c>
      <c r="AG2244" s="9">
        <f t="shared" si="315"/>
        <v>24</v>
      </c>
      <c r="AH2244" s="44">
        <f t="shared" si="323"/>
        <v>2.1963522649226881E-6</v>
      </c>
      <c r="AI2244">
        <f>AA2244/'Totals and Drop Down Lists'!W$6*Inputs!E$37</f>
        <v>3875.3038193442067</v>
      </c>
      <c r="AJ2244">
        <f>AB2244/'Totals and Drop Down Lists'!X$6*Inputs!F$37</f>
        <v>2365.788384402224</v>
      </c>
      <c r="AK2244">
        <f>AC2244/'Totals and Drop Down Lists'!Y$6*Inputs!G$37</f>
        <v>2221.6178339884445</v>
      </c>
      <c r="AL2244">
        <f>AD2244/'Totals and Drop Down Lists'!Z$6*Inputs!H$37</f>
        <v>2685.8629254479529</v>
      </c>
      <c r="AM2244">
        <f>AE2244/'Totals and Drop Down Lists'!AA$6*Inputs!I$37</f>
        <v>778.33944157755923</v>
      </c>
      <c r="AN2244">
        <f>AF2244/'Totals and Drop Down Lists'!AB$6*Inputs!J$37</f>
        <v>498.9173285086186</v>
      </c>
      <c r="AO2244">
        <f>AG2244/'Totals and Drop Down Lists'!AC$6*Inputs!K$37</f>
        <v>446.96582829819886</v>
      </c>
      <c r="AP2244">
        <f>AH2244/'Totals and Drop Down Lists'!AD$6*Inputs!L$37</f>
        <v>516.86737874545986</v>
      </c>
      <c r="AQ2244">
        <f>IF(OR($D2244="51",$D2244="52",$D2244="61"),(AA2244/'Totals and Drop Down Lists'!W$4)*Inputs!E$38,0)</f>
        <v>0</v>
      </c>
      <c r="AR2244">
        <f>IF(OR($D2244="51",$D2244="52",$D2244="61"),(AB2244/'Totals and Drop Down Lists'!X$4)*Inputs!F$38,0)</f>
        <v>0</v>
      </c>
      <c r="AS2244">
        <f>IF(OR($D2244="51",$D2244="52",$D2244="61"),(AC2244/'Totals and Drop Down Lists'!Y$4)*Inputs!G$38,0)</f>
        <v>0</v>
      </c>
      <c r="AT2244">
        <f>IF(OR($D2244="51",$D2244="52",$D2244="61"),(AD2244/'Totals and Drop Down Lists'!Z$4)*Inputs!H$38,0)</f>
        <v>0</v>
      </c>
      <c r="AU2244">
        <f>IF(OR($D2244="51",$D2244="52",$D2244="61"),(AE2244/'Totals and Drop Down Lists'!AA$4)*Inputs!I$38,0)</f>
        <v>0</v>
      </c>
      <c r="AV2244">
        <f>IF(OR($D2244="51",$D2244="52",$D2244="61"),(AF2244/'Totals and Drop Down Lists'!AB$4)*Inputs!J$38,0)</f>
        <v>0</v>
      </c>
      <c r="AW2244">
        <f>IF(OR($D2244="51",$D2244="52",$D2244="61"),(AG2244/'Totals and Drop Down Lists'!AC$4)*Inputs!K$38,0)</f>
        <v>0</v>
      </c>
      <c r="AX2244">
        <f>IF(OR($D2244="51",$D2244="52",$D2244="61"),(AH2244/'Totals and Drop Down Lists'!AD$4)*Inputs!L$38,0)</f>
        <v>0</v>
      </c>
      <c r="AY2244">
        <f>IF(OR($D2244="51",$D2244="52",$D2244="61"),0,(AA2244/'Totals and Drop Down Lists'!W$5)*Inputs!E$39)</f>
        <v>0</v>
      </c>
      <c r="AZ2244">
        <f>IF(OR($D2244="51",$D2244="52",$D2244="61"),0,(AB2244/'Totals and Drop Down Lists'!X$5)*Inputs!F$39)</f>
        <v>0</v>
      </c>
      <c r="BA2244">
        <f>IF(OR($D2244="51",$D2244="52",$D2244="61"),0,(AC2244/'Totals and Drop Down Lists'!Y$5)*Inputs!G$39)</f>
        <v>0</v>
      </c>
      <c r="BB2244">
        <f>IF(OR($D2244="51",$D2244="52",$D2244="61"),0,(AD2244/'Totals and Drop Down Lists'!Z$5)*Inputs!H$39)</f>
        <v>0</v>
      </c>
      <c r="BC2244">
        <f>IF(OR($D2244="51",$D2244="52",$D2244="61"),0,(AE2244/'Totals and Drop Down Lists'!AA$5)*Inputs!I$39)</f>
        <v>0</v>
      </c>
      <c r="BD2244">
        <f>IF(OR($D2244="51",$D2244="52",$D2244="61"),0,(AF2244/'Totals and Drop Down Lists'!AB$5)*Inputs!J$39)</f>
        <v>0</v>
      </c>
      <c r="BE2244">
        <f>IF(OR($D2244="51",$D2244="52",$D2244="61"),0,(AG2244/'Totals and Drop Down Lists'!AC$5)*Inputs!K$39)</f>
        <v>0</v>
      </c>
      <c r="BF2244">
        <f>IF(OR($D2244="51",$D2244="52",$D2244="61"),0,(AH2244/'Totals and Drop Down Lists'!AD$5)*Inputs!L$39)</f>
        <v>0</v>
      </c>
      <c r="BG2244" s="10">
        <f t="shared" si="316"/>
        <v>13389.662940312663</v>
      </c>
    </row>
    <row r="2245" spans="1:59" ht="28.8">
      <c r="A2245" s="1" t="s">
        <v>7554</v>
      </c>
      <c r="B2245" s="1" t="s">
        <v>4150</v>
      </c>
      <c r="C2245" s="1" t="s">
        <v>1296</v>
      </c>
      <c r="D2245" s="1" t="s">
        <v>25</v>
      </c>
      <c r="E2245" s="1" t="s">
        <v>4290</v>
      </c>
      <c r="F2245" s="2">
        <v>205426</v>
      </c>
      <c r="G2245" s="2">
        <v>628</v>
      </c>
      <c r="H2245" s="2">
        <v>63</v>
      </c>
      <c r="I2245" s="2">
        <v>19133</v>
      </c>
      <c r="J2245" s="2">
        <v>68211</v>
      </c>
      <c r="K2245" s="2">
        <v>12237</v>
      </c>
      <c r="L2245" s="2">
        <v>524</v>
      </c>
      <c r="M2245" s="2">
        <v>201</v>
      </c>
      <c r="N2245" s="2">
        <v>20</v>
      </c>
      <c r="O2245" s="2">
        <v>597</v>
      </c>
      <c r="P2245" s="2">
        <v>132</v>
      </c>
      <c r="Q2245" s="2">
        <v>70</v>
      </c>
      <c r="R2245" s="2">
        <v>2650</v>
      </c>
      <c r="S2245" s="2">
        <v>10467900</v>
      </c>
      <c r="T2245" s="2">
        <v>496933300</v>
      </c>
      <c r="U2245" s="2">
        <v>832</v>
      </c>
      <c r="V2245" s="2">
        <v>670</v>
      </c>
      <c r="W2245" s="2">
        <v>90</v>
      </c>
      <c r="X2245" s="2">
        <v>2984</v>
      </c>
      <c r="Y2245" s="2">
        <v>354</v>
      </c>
      <c r="Z2245" s="2">
        <v>2112</v>
      </c>
      <c r="AA2245" s="9">
        <f t="shared" si="317"/>
        <v>205426</v>
      </c>
      <c r="AB2245" s="9">
        <f t="shared" si="318"/>
        <v>18442</v>
      </c>
      <c r="AC2245" s="9">
        <f t="shared" si="319"/>
        <v>4194</v>
      </c>
      <c r="AD2245" s="9">
        <f t="shared" si="320"/>
        <v>2650</v>
      </c>
      <c r="AE2245" s="44">
        <f t="shared" si="321"/>
        <v>1.5331734484174E-4</v>
      </c>
      <c r="AF2245" s="9">
        <f t="shared" si="322"/>
        <v>2224</v>
      </c>
      <c r="AG2245" s="9">
        <f t="shared" si="315"/>
        <v>2466</v>
      </c>
      <c r="AH2245" s="44">
        <f t="shared" si="323"/>
        <v>1.6461321691520737E-4</v>
      </c>
      <c r="AI2245">
        <f>AA2245/'Totals and Drop Down Lists'!W$6*Inputs!E$37</f>
        <v>186350.22527916735</v>
      </c>
      <c r="AJ2245">
        <f>AB2245/'Totals and Drop Down Lists'!X$6*Inputs!F$37</f>
        <v>60681.320424403079</v>
      </c>
      <c r="AK2245">
        <f>AC2245/'Totals and Drop Down Lists'!Y$6*Inputs!G$37</f>
        <v>27648.264675808714</v>
      </c>
      <c r="AL2245">
        <f>AD2245/'Totals and Drop Down Lists'!Z$6*Inputs!H$37</f>
        <v>21246.378365483808</v>
      </c>
      <c r="AM2245">
        <f>AE2245/'Totals and Drop Down Lists'!AA$6*Inputs!I$37</f>
        <v>19086.376658023371</v>
      </c>
      <c r="AN2245">
        <f>AF2245/'Totals and Drop Down Lists'!AB$6*Inputs!J$37</f>
        <v>44383.685544126703</v>
      </c>
      <c r="AO2245">
        <f>AG2245/'Totals and Drop Down Lists'!AC$6*Inputs!K$37</f>
        <v>45925.738857639932</v>
      </c>
      <c r="AP2245">
        <f>AH2245/'Totals and Drop Down Lists'!AD$6*Inputs!L$37</f>
        <v>38738.413365041859</v>
      </c>
      <c r="AQ2245">
        <f>IF(OR($D2245="51",$D2245="52",$D2245="61"),(AA2245/'Totals and Drop Down Lists'!W$4)*Inputs!E$38,0)</f>
        <v>0</v>
      </c>
      <c r="AR2245">
        <f>IF(OR($D2245="51",$D2245="52",$D2245="61"),(AB2245/'Totals and Drop Down Lists'!X$4)*Inputs!F$38,0)</f>
        <v>0</v>
      </c>
      <c r="AS2245">
        <f>IF(OR($D2245="51",$D2245="52",$D2245="61"),(AC2245/'Totals and Drop Down Lists'!Y$4)*Inputs!G$38,0)</f>
        <v>0</v>
      </c>
      <c r="AT2245">
        <f>IF(OR($D2245="51",$D2245="52",$D2245="61"),(AD2245/'Totals and Drop Down Lists'!Z$4)*Inputs!H$38,0)</f>
        <v>0</v>
      </c>
      <c r="AU2245">
        <f>IF(OR($D2245="51",$D2245="52",$D2245="61"),(AE2245/'Totals and Drop Down Lists'!AA$4)*Inputs!I$38,0)</f>
        <v>0</v>
      </c>
      <c r="AV2245">
        <f>IF(OR($D2245="51",$D2245="52",$D2245="61"),(AF2245/'Totals and Drop Down Lists'!AB$4)*Inputs!J$38,0)</f>
        <v>0</v>
      </c>
      <c r="AW2245">
        <f>IF(OR($D2245="51",$D2245="52",$D2245="61"),(AG2245/'Totals and Drop Down Lists'!AC$4)*Inputs!K$38,0)</f>
        <v>0</v>
      </c>
      <c r="AX2245">
        <f>IF(OR($D2245="51",$D2245="52",$D2245="61"),(AH2245/'Totals and Drop Down Lists'!AD$4)*Inputs!L$38,0)</f>
        <v>0</v>
      </c>
      <c r="AY2245">
        <f>IF(OR($D2245="51",$D2245="52",$D2245="61"),0,(AA2245/'Totals and Drop Down Lists'!W$5)*Inputs!E$39)</f>
        <v>0</v>
      </c>
      <c r="AZ2245">
        <f>IF(OR($D2245="51",$D2245="52",$D2245="61"),0,(AB2245/'Totals and Drop Down Lists'!X$5)*Inputs!F$39)</f>
        <v>0</v>
      </c>
      <c r="BA2245">
        <f>IF(OR($D2245="51",$D2245="52",$D2245="61"),0,(AC2245/'Totals and Drop Down Lists'!Y$5)*Inputs!G$39)</f>
        <v>0</v>
      </c>
      <c r="BB2245">
        <f>IF(OR($D2245="51",$D2245="52",$D2245="61"),0,(AD2245/'Totals and Drop Down Lists'!Z$5)*Inputs!H$39)</f>
        <v>0</v>
      </c>
      <c r="BC2245">
        <f>IF(OR($D2245="51",$D2245="52",$D2245="61"),0,(AE2245/'Totals and Drop Down Lists'!AA$5)*Inputs!I$39)</f>
        <v>0</v>
      </c>
      <c r="BD2245">
        <f>IF(OR($D2245="51",$D2245="52",$D2245="61"),0,(AF2245/'Totals and Drop Down Lists'!AB$5)*Inputs!J$39)</f>
        <v>0</v>
      </c>
      <c r="BE2245">
        <f>IF(OR($D2245="51",$D2245="52",$D2245="61"),0,(AG2245/'Totals and Drop Down Lists'!AC$5)*Inputs!K$39)</f>
        <v>0</v>
      </c>
      <c r="BF2245">
        <f>IF(OR($D2245="51",$D2245="52",$D2245="61"),0,(AH2245/'Totals and Drop Down Lists'!AD$5)*Inputs!L$39)</f>
        <v>0</v>
      </c>
      <c r="BG2245" s="10">
        <f t="shared" si="316"/>
        <v>444060.40316969488</v>
      </c>
    </row>
    <row r="2246" spans="1:59" ht="28.8">
      <c r="A2246" s="1" t="s">
        <v>7554</v>
      </c>
      <c r="B2246" s="1" t="s">
        <v>4150</v>
      </c>
      <c r="C2246" s="1" t="s">
        <v>4291</v>
      </c>
      <c r="D2246" s="1" t="s">
        <v>25</v>
      </c>
      <c r="E2246" s="1" t="s">
        <v>4292</v>
      </c>
      <c r="F2246" s="2">
        <v>45120</v>
      </c>
      <c r="G2246" s="2">
        <v>462</v>
      </c>
      <c r="H2246" s="2">
        <v>0</v>
      </c>
      <c r="I2246" s="2">
        <v>12433</v>
      </c>
      <c r="J2246" s="2">
        <v>16640</v>
      </c>
      <c r="K2246" s="2">
        <v>6241</v>
      </c>
      <c r="L2246" s="2">
        <v>110</v>
      </c>
      <c r="M2246" s="2">
        <v>6</v>
      </c>
      <c r="N2246" s="2">
        <v>0</v>
      </c>
      <c r="O2246" s="2">
        <v>265</v>
      </c>
      <c r="P2246" s="2">
        <v>156</v>
      </c>
      <c r="Q2246" s="2">
        <v>68</v>
      </c>
      <c r="R2246" s="2">
        <v>1194</v>
      </c>
      <c r="S2246" s="2">
        <v>3879600</v>
      </c>
      <c r="T2246" s="2">
        <v>187954600</v>
      </c>
      <c r="U2246" s="2">
        <v>445</v>
      </c>
      <c r="V2246" s="2">
        <v>309</v>
      </c>
      <c r="W2246" s="2">
        <v>55</v>
      </c>
      <c r="X2246" s="2">
        <v>1644</v>
      </c>
      <c r="Y2246" s="2">
        <v>240</v>
      </c>
      <c r="Z2246" s="2">
        <v>1095</v>
      </c>
      <c r="AA2246" s="9">
        <f t="shared" si="317"/>
        <v>45120</v>
      </c>
      <c r="AB2246" s="9">
        <f t="shared" si="318"/>
        <v>11971</v>
      </c>
      <c r="AC2246" s="9">
        <f t="shared" si="319"/>
        <v>1799</v>
      </c>
      <c r="AD2246" s="9">
        <f t="shared" si="320"/>
        <v>1194</v>
      </c>
      <c r="AE2246" s="44">
        <f t="shared" si="321"/>
        <v>1.6347480543698443E-4</v>
      </c>
      <c r="AF2246" s="9">
        <f t="shared" si="322"/>
        <v>1280</v>
      </c>
      <c r="AG2246" s="9">
        <f t="shared" si="315"/>
        <v>1335</v>
      </c>
      <c r="AH2246" s="44">
        <f t="shared" si="323"/>
        <v>1.8630873309533397E-4</v>
      </c>
      <c r="AI2246">
        <f>AA2246/'Totals and Drop Down Lists'!W$6*Inputs!E$37</f>
        <v>40930.175170601731</v>
      </c>
      <c r="AJ2246">
        <f>AB2246/'Totals and Drop Down Lists'!X$6*Inputs!F$37</f>
        <v>39389.224964783061</v>
      </c>
      <c r="AK2246">
        <f>AC2246/'Totals and Drop Down Lists'!Y$6*Inputs!G$37</f>
        <v>11859.615677582231</v>
      </c>
      <c r="AL2246">
        <f>AD2246/'Totals and Drop Down Lists'!Z$6*Inputs!H$37</f>
        <v>9572.8965163727044</v>
      </c>
      <c r="AM2246">
        <f>AE2246/'Totals and Drop Down Lists'!AA$6*Inputs!I$37</f>
        <v>20350.872328816422</v>
      </c>
      <c r="AN2246">
        <f>AF2246/'Totals and Drop Down Lists'!AB$6*Inputs!J$37</f>
        <v>25544.567219641271</v>
      </c>
      <c r="AO2246">
        <f>AG2246/'Totals and Drop Down Lists'!AC$6*Inputs!K$37</f>
        <v>24862.474199087312</v>
      </c>
      <c r="AP2246">
        <f>AH2246/'Totals and Drop Down Lists'!AD$6*Inputs!L$37</f>
        <v>43844.017214498352</v>
      </c>
      <c r="AQ2246">
        <f>IF(OR($D2246="51",$D2246="52",$D2246="61"),(AA2246/'Totals and Drop Down Lists'!W$4)*Inputs!E$38,0)</f>
        <v>0</v>
      </c>
      <c r="AR2246">
        <f>IF(OR($D2246="51",$D2246="52",$D2246="61"),(AB2246/'Totals and Drop Down Lists'!X$4)*Inputs!F$38,0)</f>
        <v>0</v>
      </c>
      <c r="AS2246">
        <f>IF(OR($D2246="51",$D2246="52",$D2246="61"),(AC2246/'Totals and Drop Down Lists'!Y$4)*Inputs!G$38,0)</f>
        <v>0</v>
      </c>
      <c r="AT2246">
        <f>IF(OR($D2246="51",$D2246="52",$D2246="61"),(AD2246/'Totals and Drop Down Lists'!Z$4)*Inputs!H$38,0)</f>
        <v>0</v>
      </c>
      <c r="AU2246">
        <f>IF(OR($D2246="51",$D2246="52",$D2246="61"),(AE2246/'Totals and Drop Down Lists'!AA$4)*Inputs!I$38,0)</f>
        <v>0</v>
      </c>
      <c r="AV2246">
        <f>IF(OR($D2246="51",$D2246="52",$D2246="61"),(AF2246/'Totals and Drop Down Lists'!AB$4)*Inputs!J$38,0)</f>
        <v>0</v>
      </c>
      <c r="AW2246">
        <f>IF(OR($D2246="51",$D2246="52",$D2246="61"),(AG2246/'Totals and Drop Down Lists'!AC$4)*Inputs!K$38,0)</f>
        <v>0</v>
      </c>
      <c r="AX2246">
        <f>IF(OR($D2246="51",$D2246="52",$D2246="61"),(AH2246/'Totals and Drop Down Lists'!AD$4)*Inputs!L$38,0)</f>
        <v>0</v>
      </c>
      <c r="AY2246">
        <f>IF(OR($D2246="51",$D2246="52",$D2246="61"),0,(AA2246/'Totals and Drop Down Lists'!W$5)*Inputs!E$39)</f>
        <v>0</v>
      </c>
      <c r="AZ2246">
        <f>IF(OR($D2246="51",$D2246="52",$D2246="61"),0,(AB2246/'Totals and Drop Down Lists'!X$5)*Inputs!F$39)</f>
        <v>0</v>
      </c>
      <c r="BA2246">
        <f>IF(OR($D2246="51",$D2246="52",$D2246="61"),0,(AC2246/'Totals and Drop Down Lists'!Y$5)*Inputs!G$39)</f>
        <v>0</v>
      </c>
      <c r="BB2246">
        <f>IF(OR($D2246="51",$D2246="52",$D2246="61"),0,(AD2246/'Totals and Drop Down Lists'!Z$5)*Inputs!H$39)</f>
        <v>0</v>
      </c>
      <c r="BC2246">
        <f>IF(OR($D2246="51",$D2246="52",$D2246="61"),0,(AE2246/'Totals and Drop Down Lists'!AA$5)*Inputs!I$39)</f>
        <v>0</v>
      </c>
      <c r="BD2246">
        <f>IF(OR($D2246="51",$D2246="52",$D2246="61"),0,(AF2246/'Totals and Drop Down Lists'!AB$5)*Inputs!J$39)</f>
        <v>0</v>
      </c>
      <c r="BE2246">
        <f>IF(OR($D2246="51",$D2246="52",$D2246="61"),0,(AG2246/'Totals and Drop Down Lists'!AC$5)*Inputs!K$39)</f>
        <v>0</v>
      </c>
      <c r="BF2246">
        <f>IF(OR($D2246="51",$D2246="52",$D2246="61"),0,(AH2246/'Totals and Drop Down Lists'!AD$5)*Inputs!L$39)</f>
        <v>0</v>
      </c>
      <c r="BG2246" s="10">
        <f t="shared" si="316"/>
        <v>216353.84329138306</v>
      </c>
    </row>
    <row r="2247" spans="1:59" ht="28.8">
      <c r="A2247" s="1" t="s">
        <v>7554</v>
      </c>
      <c r="B2247" s="1" t="s">
        <v>4150</v>
      </c>
      <c r="C2247" s="1" t="s">
        <v>1752</v>
      </c>
      <c r="D2247" s="1" t="s">
        <v>25</v>
      </c>
      <c r="E2247" s="1" t="s">
        <v>4293</v>
      </c>
      <c r="F2247" s="2">
        <v>20792</v>
      </c>
      <c r="G2247" s="2">
        <v>289</v>
      </c>
      <c r="H2247" s="2">
        <v>0</v>
      </c>
      <c r="I2247" s="2">
        <v>5250</v>
      </c>
      <c r="J2247" s="2">
        <v>7731</v>
      </c>
      <c r="K2247" s="2">
        <v>2276</v>
      </c>
      <c r="L2247" s="2">
        <v>46</v>
      </c>
      <c r="M2247" s="2">
        <v>0</v>
      </c>
      <c r="N2247" s="2">
        <v>0</v>
      </c>
      <c r="O2247" s="2">
        <v>96</v>
      </c>
      <c r="P2247" s="2">
        <v>22</v>
      </c>
      <c r="Q2247" s="2">
        <v>9</v>
      </c>
      <c r="R2247" s="2">
        <v>1084</v>
      </c>
      <c r="S2247" s="2">
        <v>1099400</v>
      </c>
      <c r="T2247" s="2">
        <v>57144000</v>
      </c>
      <c r="U2247" s="2">
        <v>68</v>
      </c>
      <c r="V2247" s="2">
        <v>209</v>
      </c>
      <c r="W2247" s="2">
        <v>70</v>
      </c>
      <c r="X2247" s="2">
        <v>719</v>
      </c>
      <c r="Y2247" s="2">
        <v>84</v>
      </c>
      <c r="Z2247" s="2">
        <v>349</v>
      </c>
      <c r="AA2247" s="9">
        <f t="shared" si="317"/>
        <v>20792</v>
      </c>
      <c r="AB2247" s="9">
        <f t="shared" si="318"/>
        <v>4961</v>
      </c>
      <c r="AC2247" s="9">
        <f t="shared" si="319"/>
        <v>1257</v>
      </c>
      <c r="AD2247" s="9">
        <f t="shared" si="320"/>
        <v>1084</v>
      </c>
      <c r="AE2247" s="44">
        <f t="shared" si="321"/>
        <v>4.6795557769150489E-5</v>
      </c>
      <c r="AF2247" s="9">
        <f t="shared" si="322"/>
        <v>440</v>
      </c>
      <c r="AG2247" s="9">
        <f t="shared" si="315"/>
        <v>433</v>
      </c>
      <c r="AH2247" s="44">
        <f t="shared" si="323"/>
        <v>4.7432451040479992E-5</v>
      </c>
      <c r="AI2247">
        <f>AA2247/'Totals and Drop Down Lists'!W$6*Inputs!E$37</f>
        <v>18861.263345459913</v>
      </c>
      <c r="AJ2247">
        <f>AB2247/'Totals and Drop Down Lists'!X$6*Inputs!F$37</f>
        <v>16323.610813657069</v>
      </c>
      <c r="AK2247">
        <f>AC2247/'Totals and Drop Down Lists'!Y$6*Inputs!G$37</f>
        <v>8286.5685973990348</v>
      </c>
      <c r="AL2247">
        <f>AD2247/'Totals and Drop Down Lists'!Z$6*Inputs!H$37</f>
        <v>8690.9713766733748</v>
      </c>
      <c r="AM2247">
        <f>AE2247/'Totals and Drop Down Lists'!AA$6*Inputs!I$37</f>
        <v>5825.5485863406357</v>
      </c>
      <c r="AN2247">
        <f>AF2247/'Totals and Drop Down Lists'!AB$6*Inputs!J$37</f>
        <v>8780.944981751687</v>
      </c>
      <c r="AO2247">
        <f>AG2247/'Totals and Drop Down Lists'!AC$6*Inputs!K$37</f>
        <v>8064.0084855466712</v>
      </c>
      <c r="AP2247">
        <f>AH2247/'Totals and Drop Down Lists'!AD$6*Inputs!L$37</f>
        <v>11162.274389362687</v>
      </c>
      <c r="AQ2247">
        <f>IF(OR($D2247="51",$D2247="52",$D2247="61"),(AA2247/'Totals and Drop Down Lists'!W$4)*Inputs!E$38,0)</f>
        <v>0</v>
      </c>
      <c r="AR2247">
        <f>IF(OR($D2247="51",$D2247="52",$D2247="61"),(AB2247/'Totals and Drop Down Lists'!X$4)*Inputs!F$38,0)</f>
        <v>0</v>
      </c>
      <c r="AS2247">
        <f>IF(OR($D2247="51",$D2247="52",$D2247="61"),(AC2247/'Totals and Drop Down Lists'!Y$4)*Inputs!G$38,0)</f>
        <v>0</v>
      </c>
      <c r="AT2247">
        <f>IF(OR($D2247="51",$D2247="52",$D2247="61"),(AD2247/'Totals and Drop Down Lists'!Z$4)*Inputs!H$38,0)</f>
        <v>0</v>
      </c>
      <c r="AU2247">
        <f>IF(OR($D2247="51",$D2247="52",$D2247="61"),(AE2247/'Totals and Drop Down Lists'!AA$4)*Inputs!I$38,0)</f>
        <v>0</v>
      </c>
      <c r="AV2247">
        <f>IF(OR($D2247="51",$D2247="52",$D2247="61"),(AF2247/'Totals and Drop Down Lists'!AB$4)*Inputs!J$38,0)</f>
        <v>0</v>
      </c>
      <c r="AW2247">
        <f>IF(OR($D2247="51",$D2247="52",$D2247="61"),(AG2247/'Totals and Drop Down Lists'!AC$4)*Inputs!K$38,0)</f>
        <v>0</v>
      </c>
      <c r="AX2247">
        <f>IF(OR($D2247="51",$D2247="52",$D2247="61"),(AH2247/'Totals and Drop Down Lists'!AD$4)*Inputs!L$38,0)</f>
        <v>0</v>
      </c>
      <c r="AY2247">
        <f>IF(OR($D2247="51",$D2247="52",$D2247="61"),0,(AA2247/'Totals and Drop Down Lists'!W$5)*Inputs!E$39)</f>
        <v>0</v>
      </c>
      <c r="AZ2247">
        <f>IF(OR($D2247="51",$D2247="52",$D2247="61"),0,(AB2247/'Totals and Drop Down Lists'!X$5)*Inputs!F$39)</f>
        <v>0</v>
      </c>
      <c r="BA2247">
        <f>IF(OR($D2247="51",$D2247="52",$D2247="61"),0,(AC2247/'Totals and Drop Down Lists'!Y$5)*Inputs!G$39)</f>
        <v>0</v>
      </c>
      <c r="BB2247">
        <f>IF(OR($D2247="51",$D2247="52",$D2247="61"),0,(AD2247/'Totals and Drop Down Lists'!Z$5)*Inputs!H$39)</f>
        <v>0</v>
      </c>
      <c r="BC2247">
        <f>IF(OR($D2247="51",$D2247="52",$D2247="61"),0,(AE2247/'Totals and Drop Down Lists'!AA$5)*Inputs!I$39)</f>
        <v>0</v>
      </c>
      <c r="BD2247">
        <f>IF(OR($D2247="51",$D2247="52",$D2247="61"),0,(AF2247/'Totals and Drop Down Lists'!AB$5)*Inputs!J$39)</f>
        <v>0</v>
      </c>
      <c r="BE2247">
        <f>IF(OR($D2247="51",$D2247="52",$D2247="61"),0,(AG2247/'Totals and Drop Down Lists'!AC$5)*Inputs!K$39)</f>
        <v>0</v>
      </c>
      <c r="BF2247">
        <f>IF(OR($D2247="51",$D2247="52",$D2247="61"),0,(AH2247/'Totals and Drop Down Lists'!AD$5)*Inputs!L$39)</f>
        <v>0</v>
      </c>
      <c r="BG2247" s="10">
        <f t="shared" si="316"/>
        <v>85995.190576191075</v>
      </c>
    </row>
    <row r="2248" spans="1:59" ht="28.8">
      <c r="A2248" s="1" t="s">
        <v>7554</v>
      </c>
      <c r="B2248" s="1" t="s">
        <v>4150</v>
      </c>
      <c r="C2248" s="1" t="s">
        <v>106</v>
      </c>
      <c r="D2248" s="1" t="s">
        <v>25</v>
      </c>
      <c r="E2248" s="1" t="s">
        <v>4294</v>
      </c>
      <c r="F2248" s="2">
        <v>12958</v>
      </c>
      <c r="G2248" s="2">
        <v>70</v>
      </c>
      <c r="H2248" s="2">
        <v>0</v>
      </c>
      <c r="I2248" s="2">
        <v>3040</v>
      </c>
      <c r="J2248" s="2">
        <v>5056</v>
      </c>
      <c r="K2248" s="2">
        <v>1398</v>
      </c>
      <c r="L2248" s="2">
        <v>3</v>
      </c>
      <c r="M2248" s="2">
        <v>0</v>
      </c>
      <c r="N2248" s="2">
        <v>0</v>
      </c>
      <c r="O2248" s="2">
        <v>45</v>
      </c>
      <c r="P2248" s="2">
        <v>0</v>
      </c>
      <c r="Q2248" s="2">
        <v>2</v>
      </c>
      <c r="R2248" s="2">
        <v>701</v>
      </c>
      <c r="S2248" s="2">
        <v>656700</v>
      </c>
      <c r="T2248" s="2">
        <v>26425200</v>
      </c>
      <c r="U2248" s="2">
        <v>173</v>
      </c>
      <c r="V2248" s="2">
        <v>180</v>
      </c>
      <c r="W2248" s="2">
        <v>0</v>
      </c>
      <c r="X2248" s="2">
        <v>495</v>
      </c>
      <c r="Y2248" s="2">
        <v>84</v>
      </c>
      <c r="Z2248" s="2">
        <v>208</v>
      </c>
      <c r="AA2248" s="9">
        <f t="shared" si="317"/>
        <v>12958</v>
      </c>
      <c r="AB2248" s="9">
        <f t="shared" si="318"/>
        <v>2970</v>
      </c>
      <c r="AC2248" s="9">
        <f t="shared" si="319"/>
        <v>751</v>
      </c>
      <c r="AD2248" s="9">
        <f t="shared" si="320"/>
        <v>701</v>
      </c>
      <c r="AE2248" s="44">
        <f t="shared" si="321"/>
        <v>2.6996226515303683E-5</v>
      </c>
      <c r="AF2248" s="9">
        <f t="shared" si="322"/>
        <v>315</v>
      </c>
      <c r="AG2248" s="9">
        <f t="shared" si="315"/>
        <v>292</v>
      </c>
      <c r="AH2248" s="44">
        <f t="shared" si="323"/>
        <v>3.0042359854043287E-5</v>
      </c>
      <c r="AI2248">
        <f>AA2248/'Totals and Drop Down Lists'!W$6*Inputs!E$37</f>
        <v>11754.7253958479</v>
      </c>
      <c r="AJ2248">
        <f>AB2248/'Totals and Drop Down Lists'!X$6*Inputs!F$37</f>
        <v>9772.4499327880458</v>
      </c>
      <c r="AK2248">
        <f>AC2248/'Totals and Drop Down Lists'!Y$6*Inputs!G$37</f>
        <v>4950.8456775232107</v>
      </c>
      <c r="AL2248">
        <f>AD2248/'Totals and Drop Down Lists'!Z$6*Inputs!H$37</f>
        <v>5620.2683902657163</v>
      </c>
      <c r="AM2248">
        <f>AE2248/'Totals and Drop Down Lists'!AA$6*Inputs!I$37</f>
        <v>3360.7427010184338</v>
      </c>
      <c r="AN2248">
        <f>AF2248/'Totals and Drop Down Lists'!AB$6*Inputs!J$37</f>
        <v>6286.3583392085939</v>
      </c>
      <c r="AO2248">
        <f>AG2248/'Totals and Drop Down Lists'!AC$6*Inputs!K$37</f>
        <v>5438.0842442947533</v>
      </c>
      <c r="AP2248">
        <f>AH2248/'Totals and Drop Down Lists'!AD$6*Inputs!L$37</f>
        <v>7069.8658120917471</v>
      </c>
      <c r="AQ2248">
        <f>IF(OR($D2248="51",$D2248="52",$D2248="61"),(AA2248/'Totals and Drop Down Lists'!W$4)*Inputs!E$38,0)</f>
        <v>0</v>
      </c>
      <c r="AR2248">
        <f>IF(OR($D2248="51",$D2248="52",$D2248="61"),(AB2248/'Totals and Drop Down Lists'!X$4)*Inputs!F$38,0)</f>
        <v>0</v>
      </c>
      <c r="AS2248">
        <f>IF(OR($D2248="51",$D2248="52",$D2248="61"),(AC2248/'Totals and Drop Down Lists'!Y$4)*Inputs!G$38,0)</f>
        <v>0</v>
      </c>
      <c r="AT2248">
        <f>IF(OR($D2248="51",$D2248="52",$D2248="61"),(AD2248/'Totals and Drop Down Lists'!Z$4)*Inputs!H$38,0)</f>
        <v>0</v>
      </c>
      <c r="AU2248">
        <f>IF(OR($D2248="51",$D2248="52",$D2248="61"),(AE2248/'Totals and Drop Down Lists'!AA$4)*Inputs!I$38,0)</f>
        <v>0</v>
      </c>
      <c r="AV2248">
        <f>IF(OR($D2248="51",$D2248="52",$D2248="61"),(AF2248/'Totals and Drop Down Lists'!AB$4)*Inputs!J$38,0)</f>
        <v>0</v>
      </c>
      <c r="AW2248">
        <f>IF(OR($D2248="51",$D2248="52",$D2248="61"),(AG2248/'Totals and Drop Down Lists'!AC$4)*Inputs!K$38,0)</f>
        <v>0</v>
      </c>
      <c r="AX2248">
        <f>IF(OR($D2248="51",$D2248="52",$D2248="61"),(AH2248/'Totals and Drop Down Lists'!AD$4)*Inputs!L$38,0)</f>
        <v>0</v>
      </c>
      <c r="AY2248">
        <f>IF(OR($D2248="51",$D2248="52",$D2248="61"),0,(AA2248/'Totals and Drop Down Lists'!W$5)*Inputs!E$39)</f>
        <v>0</v>
      </c>
      <c r="AZ2248">
        <f>IF(OR($D2248="51",$D2248="52",$D2248="61"),0,(AB2248/'Totals and Drop Down Lists'!X$5)*Inputs!F$39)</f>
        <v>0</v>
      </c>
      <c r="BA2248">
        <f>IF(OR($D2248="51",$D2248="52",$D2248="61"),0,(AC2248/'Totals and Drop Down Lists'!Y$5)*Inputs!G$39)</f>
        <v>0</v>
      </c>
      <c r="BB2248">
        <f>IF(OR($D2248="51",$D2248="52",$D2248="61"),0,(AD2248/'Totals and Drop Down Lists'!Z$5)*Inputs!H$39)</f>
        <v>0</v>
      </c>
      <c r="BC2248">
        <f>IF(OR($D2248="51",$D2248="52",$D2248="61"),0,(AE2248/'Totals and Drop Down Lists'!AA$5)*Inputs!I$39)</f>
        <v>0</v>
      </c>
      <c r="BD2248">
        <f>IF(OR($D2248="51",$D2248="52",$D2248="61"),0,(AF2248/'Totals and Drop Down Lists'!AB$5)*Inputs!J$39)</f>
        <v>0</v>
      </c>
      <c r="BE2248">
        <f>IF(OR($D2248="51",$D2248="52",$D2248="61"),0,(AG2248/'Totals and Drop Down Lists'!AC$5)*Inputs!K$39)</f>
        <v>0</v>
      </c>
      <c r="BF2248">
        <f>IF(OR($D2248="51",$D2248="52",$D2248="61"),0,(AH2248/'Totals and Drop Down Lists'!AD$5)*Inputs!L$39)</f>
        <v>0</v>
      </c>
      <c r="BG2248" s="10">
        <f t="shared" si="316"/>
        <v>54253.340493038399</v>
      </c>
    </row>
    <row r="2249" spans="1:59" ht="28.8">
      <c r="A2249" s="1" t="s">
        <v>7554</v>
      </c>
      <c r="B2249" s="1" t="s">
        <v>4150</v>
      </c>
      <c r="C2249" s="1" t="s">
        <v>666</v>
      </c>
      <c r="D2249" s="1" t="s">
        <v>58</v>
      </c>
      <c r="E2249" s="1" t="s">
        <v>4295</v>
      </c>
      <c r="F2249" s="2">
        <v>87272</v>
      </c>
      <c r="G2249" s="2">
        <v>732</v>
      </c>
      <c r="H2249" s="2">
        <v>32</v>
      </c>
      <c r="I2249" s="2">
        <v>17848</v>
      </c>
      <c r="J2249" s="2">
        <v>32898</v>
      </c>
      <c r="K2249" s="2">
        <v>9782</v>
      </c>
      <c r="L2249" s="2">
        <v>367</v>
      </c>
      <c r="M2249" s="2">
        <v>104</v>
      </c>
      <c r="N2249" s="2">
        <v>13</v>
      </c>
      <c r="O2249" s="2">
        <v>529</v>
      </c>
      <c r="P2249" s="2">
        <v>4</v>
      </c>
      <c r="Q2249" s="2">
        <v>10</v>
      </c>
      <c r="R2249" s="2">
        <v>1859</v>
      </c>
      <c r="S2249" s="2">
        <v>6228500</v>
      </c>
      <c r="T2249" s="2">
        <v>346152800</v>
      </c>
      <c r="U2249" s="2">
        <v>483</v>
      </c>
      <c r="V2249" s="2">
        <v>608</v>
      </c>
      <c r="W2249" s="2">
        <v>208</v>
      </c>
      <c r="X2249" s="2">
        <v>1978</v>
      </c>
      <c r="Y2249" s="2">
        <v>270</v>
      </c>
      <c r="Z2249" s="2">
        <v>1302</v>
      </c>
      <c r="AA2249" s="9">
        <f t="shared" si="317"/>
        <v>87272</v>
      </c>
      <c r="AB2249" s="9">
        <f t="shared" si="318"/>
        <v>17084</v>
      </c>
      <c r="AC2249" s="9">
        <f t="shared" si="319"/>
        <v>2886</v>
      </c>
      <c r="AD2249" s="9">
        <f t="shared" si="320"/>
        <v>1859</v>
      </c>
      <c r="AE2249" s="44">
        <f t="shared" si="321"/>
        <v>2.0313352579553443E-4</v>
      </c>
      <c r="AF2249" s="9">
        <f t="shared" si="322"/>
        <v>1162</v>
      </c>
      <c r="AG2249" s="9">
        <f t="shared" si="315"/>
        <v>1572</v>
      </c>
      <c r="AH2249" s="44">
        <f t="shared" si="323"/>
        <v>1.7392491117313187E-4</v>
      </c>
      <c r="AI2249">
        <f>AA2249/'Totals and Drop Down Lists'!W$6*Inputs!E$37</f>
        <v>79167.957612782688</v>
      </c>
      <c r="AJ2249">
        <f>AB2249/'Totals and Drop Down Lists'!X$6*Inputs!F$37</f>
        <v>56212.974630219185</v>
      </c>
      <c r="AK2249">
        <f>AC2249/'Totals and Drop Down Lists'!Y$6*Inputs!G$37</f>
        <v>19025.486851307567</v>
      </c>
      <c r="AL2249">
        <f>AD2249/'Totals and Drop Down Lists'!Z$6*Inputs!H$37</f>
        <v>14904.534860918639</v>
      </c>
      <c r="AM2249">
        <f>AE2249/'Totals and Drop Down Lists'!AA$6*Inputs!I$37</f>
        <v>25287.960662297861</v>
      </c>
      <c r="AN2249">
        <f>AF2249/'Totals and Drop Down Lists'!AB$6*Inputs!J$37</f>
        <v>23189.677429080588</v>
      </c>
      <c r="AO2249">
        <f>AG2249/'Totals and Drop Down Lists'!AC$6*Inputs!K$37</f>
        <v>29276.261753532024</v>
      </c>
      <c r="AP2249">
        <f>AH2249/'Totals and Drop Down Lists'!AD$6*Inputs!L$37</f>
        <v>40929.733527858276</v>
      </c>
      <c r="AQ2249">
        <f>IF(OR($D2249="51",$D2249="52",$D2249="61"),(AA2249/'Totals and Drop Down Lists'!W$4)*Inputs!E$38,0)</f>
        <v>0</v>
      </c>
      <c r="AR2249">
        <f>IF(OR($D2249="51",$D2249="52",$D2249="61"),(AB2249/'Totals and Drop Down Lists'!X$4)*Inputs!F$38,0)</f>
        <v>0</v>
      </c>
      <c r="AS2249">
        <f>IF(OR($D2249="51",$D2249="52",$D2249="61"),(AC2249/'Totals and Drop Down Lists'!Y$4)*Inputs!G$38,0)</f>
        <v>0</v>
      </c>
      <c r="AT2249">
        <f>IF(OR($D2249="51",$D2249="52",$D2249="61"),(AD2249/'Totals and Drop Down Lists'!Z$4)*Inputs!H$38,0)</f>
        <v>0</v>
      </c>
      <c r="AU2249">
        <f>IF(OR($D2249="51",$D2249="52",$D2249="61"),(AE2249/'Totals and Drop Down Lists'!AA$4)*Inputs!I$38,0)</f>
        <v>0</v>
      </c>
      <c r="AV2249">
        <f>IF(OR($D2249="51",$D2249="52",$D2249="61"),(AF2249/'Totals and Drop Down Lists'!AB$4)*Inputs!J$38,0)</f>
        <v>0</v>
      </c>
      <c r="AW2249">
        <f>IF(OR($D2249="51",$D2249="52",$D2249="61"),(AG2249/'Totals and Drop Down Lists'!AC$4)*Inputs!K$38,0)</f>
        <v>0</v>
      </c>
      <c r="AX2249">
        <f>IF(OR($D2249="51",$D2249="52",$D2249="61"),(AH2249/'Totals and Drop Down Lists'!AD$4)*Inputs!L$38,0)</f>
        <v>0</v>
      </c>
      <c r="AY2249">
        <f>IF(OR($D2249="51",$D2249="52",$D2249="61"),0,(AA2249/'Totals and Drop Down Lists'!W$5)*Inputs!E$39)</f>
        <v>0</v>
      </c>
      <c r="AZ2249">
        <f>IF(OR($D2249="51",$D2249="52",$D2249="61"),0,(AB2249/'Totals and Drop Down Lists'!X$5)*Inputs!F$39)</f>
        <v>0</v>
      </c>
      <c r="BA2249">
        <f>IF(OR($D2249="51",$D2249="52",$D2249="61"),0,(AC2249/'Totals and Drop Down Lists'!Y$5)*Inputs!G$39)</f>
        <v>0</v>
      </c>
      <c r="BB2249">
        <f>IF(OR($D2249="51",$D2249="52",$D2249="61"),0,(AD2249/'Totals and Drop Down Lists'!Z$5)*Inputs!H$39)</f>
        <v>0</v>
      </c>
      <c r="BC2249">
        <f>IF(OR($D2249="51",$D2249="52",$D2249="61"),0,(AE2249/'Totals and Drop Down Lists'!AA$5)*Inputs!I$39)</f>
        <v>0</v>
      </c>
      <c r="BD2249">
        <f>IF(OR($D2249="51",$D2249="52",$D2249="61"),0,(AF2249/'Totals and Drop Down Lists'!AB$5)*Inputs!J$39)</f>
        <v>0</v>
      </c>
      <c r="BE2249">
        <f>IF(OR($D2249="51",$D2249="52",$D2249="61"),0,(AG2249/'Totals and Drop Down Lists'!AC$5)*Inputs!K$39)</f>
        <v>0</v>
      </c>
      <c r="BF2249">
        <f>IF(OR($D2249="51",$D2249="52",$D2249="61"),0,(AH2249/'Totals and Drop Down Lists'!AD$5)*Inputs!L$39)</f>
        <v>0</v>
      </c>
      <c r="BG2249" s="10">
        <f t="shared" si="316"/>
        <v>287994.58732799685</v>
      </c>
    </row>
    <row r="2250" spans="1:59" ht="28.8">
      <c r="A2250" s="1" t="s">
        <v>7554</v>
      </c>
      <c r="B2250" s="1" t="s">
        <v>4150</v>
      </c>
      <c r="C2250" s="1" t="s">
        <v>2652</v>
      </c>
      <c r="D2250" s="1" t="s">
        <v>25</v>
      </c>
      <c r="E2250" s="1" t="s">
        <v>4296</v>
      </c>
      <c r="F2250" s="2">
        <v>81365</v>
      </c>
      <c r="G2250" s="2">
        <v>879</v>
      </c>
      <c r="H2250" s="2">
        <v>32</v>
      </c>
      <c r="I2250" s="2">
        <v>18512</v>
      </c>
      <c r="J2250" s="2">
        <v>31690</v>
      </c>
      <c r="K2250" s="2">
        <v>12376</v>
      </c>
      <c r="L2250" s="2">
        <v>306</v>
      </c>
      <c r="M2250" s="2">
        <v>37</v>
      </c>
      <c r="N2250" s="2">
        <v>39</v>
      </c>
      <c r="O2250" s="2">
        <v>428</v>
      </c>
      <c r="P2250" s="2">
        <v>113</v>
      </c>
      <c r="Q2250" s="2">
        <v>47</v>
      </c>
      <c r="R2250" s="2">
        <v>2953</v>
      </c>
      <c r="S2250" s="2">
        <v>9026600</v>
      </c>
      <c r="T2250" s="2">
        <v>397953500</v>
      </c>
      <c r="U2250" s="2">
        <v>644</v>
      </c>
      <c r="V2250" s="2">
        <v>801</v>
      </c>
      <c r="W2250" s="2">
        <v>55</v>
      </c>
      <c r="X2250" s="2">
        <v>3043</v>
      </c>
      <c r="Y2250" s="2">
        <v>243</v>
      </c>
      <c r="Z2250" s="2">
        <v>2078</v>
      </c>
      <c r="AA2250" s="9">
        <f t="shared" si="317"/>
        <v>81365</v>
      </c>
      <c r="AB2250" s="9">
        <f t="shared" si="318"/>
        <v>17601</v>
      </c>
      <c r="AC2250" s="9">
        <f t="shared" si="319"/>
        <v>3923</v>
      </c>
      <c r="AD2250" s="9">
        <f t="shared" si="320"/>
        <v>2953</v>
      </c>
      <c r="AE2250" s="44">
        <f t="shared" si="321"/>
        <v>3.375469188971071E-4</v>
      </c>
      <c r="AF2250" s="9">
        <f t="shared" si="322"/>
        <v>2187</v>
      </c>
      <c r="AG2250" s="9">
        <f t="shared" si="315"/>
        <v>2321</v>
      </c>
      <c r="AH2250" s="44">
        <f t="shared" si="323"/>
        <v>3.3727510662995861E-4</v>
      </c>
      <c r="AI2250">
        <f>AA2250/'Totals and Drop Down Lists'!W$6*Inputs!E$37</f>
        <v>73809.479227748452</v>
      </c>
      <c r="AJ2250">
        <f>AB2250/'Totals and Drop Down Lists'!X$6*Inputs!F$37</f>
        <v>57914.104803704504</v>
      </c>
      <c r="AK2250">
        <f>AC2250/'Totals and Drop Down Lists'!Y$6*Inputs!G$37</f>
        <v>25861.741135717115</v>
      </c>
      <c r="AL2250">
        <f>AD2250/'Totals and Drop Down Lists'!Z$6*Inputs!H$37</f>
        <v>23675.681250291953</v>
      </c>
      <c r="AM2250">
        <f>AE2250/'Totals and Drop Down Lists'!AA$6*Inputs!I$37</f>
        <v>42020.996648981207</v>
      </c>
      <c r="AN2250">
        <f>AF2250/'Totals and Drop Down Lists'!AB$6*Inputs!J$37</f>
        <v>43645.287897933951</v>
      </c>
      <c r="AO2250">
        <f>AG2250/'Totals and Drop Down Lists'!AC$6*Inputs!K$37</f>
        <v>43225.320311671647</v>
      </c>
      <c r="AP2250">
        <f>AH2250/'Totals and Drop Down Lists'!AD$6*Inputs!L$37</f>
        <v>79370.920167971548</v>
      </c>
      <c r="AQ2250">
        <f>IF(OR($D2250="51",$D2250="52",$D2250="61"),(AA2250/'Totals and Drop Down Lists'!W$4)*Inputs!E$38,0)</f>
        <v>0</v>
      </c>
      <c r="AR2250">
        <f>IF(OR($D2250="51",$D2250="52",$D2250="61"),(AB2250/'Totals and Drop Down Lists'!X$4)*Inputs!F$38,0)</f>
        <v>0</v>
      </c>
      <c r="AS2250">
        <f>IF(OR($D2250="51",$D2250="52",$D2250="61"),(AC2250/'Totals and Drop Down Lists'!Y$4)*Inputs!G$38,0)</f>
        <v>0</v>
      </c>
      <c r="AT2250">
        <f>IF(OR($D2250="51",$D2250="52",$D2250="61"),(AD2250/'Totals and Drop Down Lists'!Z$4)*Inputs!H$38,0)</f>
        <v>0</v>
      </c>
      <c r="AU2250">
        <f>IF(OR($D2250="51",$D2250="52",$D2250="61"),(AE2250/'Totals and Drop Down Lists'!AA$4)*Inputs!I$38,0)</f>
        <v>0</v>
      </c>
      <c r="AV2250">
        <f>IF(OR($D2250="51",$D2250="52",$D2250="61"),(AF2250/'Totals and Drop Down Lists'!AB$4)*Inputs!J$38,0)</f>
        <v>0</v>
      </c>
      <c r="AW2250">
        <f>IF(OR($D2250="51",$D2250="52",$D2250="61"),(AG2250/'Totals and Drop Down Lists'!AC$4)*Inputs!K$38,0)</f>
        <v>0</v>
      </c>
      <c r="AX2250">
        <f>IF(OR($D2250="51",$D2250="52",$D2250="61"),(AH2250/'Totals and Drop Down Lists'!AD$4)*Inputs!L$38,0)</f>
        <v>0</v>
      </c>
      <c r="AY2250">
        <f>IF(OR($D2250="51",$D2250="52",$D2250="61"),0,(AA2250/'Totals and Drop Down Lists'!W$5)*Inputs!E$39)</f>
        <v>0</v>
      </c>
      <c r="AZ2250">
        <f>IF(OR($D2250="51",$D2250="52",$D2250="61"),0,(AB2250/'Totals and Drop Down Lists'!X$5)*Inputs!F$39)</f>
        <v>0</v>
      </c>
      <c r="BA2250">
        <f>IF(OR($D2250="51",$D2250="52",$D2250="61"),0,(AC2250/'Totals and Drop Down Lists'!Y$5)*Inputs!G$39)</f>
        <v>0</v>
      </c>
      <c r="BB2250">
        <f>IF(OR($D2250="51",$D2250="52",$D2250="61"),0,(AD2250/'Totals and Drop Down Lists'!Z$5)*Inputs!H$39)</f>
        <v>0</v>
      </c>
      <c r="BC2250">
        <f>IF(OR($D2250="51",$D2250="52",$D2250="61"),0,(AE2250/'Totals and Drop Down Lists'!AA$5)*Inputs!I$39)</f>
        <v>0</v>
      </c>
      <c r="BD2250">
        <f>IF(OR($D2250="51",$D2250="52",$D2250="61"),0,(AF2250/'Totals and Drop Down Lists'!AB$5)*Inputs!J$39)</f>
        <v>0</v>
      </c>
      <c r="BE2250">
        <f>IF(OR($D2250="51",$D2250="52",$D2250="61"),0,(AG2250/'Totals and Drop Down Lists'!AC$5)*Inputs!K$39)</f>
        <v>0</v>
      </c>
      <c r="BF2250">
        <f>IF(OR($D2250="51",$D2250="52",$D2250="61"),0,(AH2250/'Totals and Drop Down Lists'!AD$5)*Inputs!L$39)</f>
        <v>0</v>
      </c>
      <c r="BG2250" s="10">
        <f t="shared" si="316"/>
        <v>389523.53144402034</v>
      </c>
    </row>
    <row r="2251" spans="1:59" ht="28.8">
      <c r="A2251" s="1" t="s">
        <v>7554</v>
      </c>
      <c r="B2251" s="1" t="s">
        <v>4150</v>
      </c>
      <c r="C2251" s="1" t="s">
        <v>4297</v>
      </c>
      <c r="D2251" s="1" t="s">
        <v>25</v>
      </c>
      <c r="E2251" s="1" t="s">
        <v>4298</v>
      </c>
      <c r="F2251" s="2">
        <v>38217</v>
      </c>
      <c r="G2251" s="2">
        <v>205</v>
      </c>
      <c r="H2251" s="2">
        <v>0</v>
      </c>
      <c r="I2251" s="2">
        <v>7001</v>
      </c>
      <c r="J2251" s="2">
        <v>14926</v>
      </c>
      <c r="K2251" s="2">
        <v>3340</v>
      </c>
      <c r="L2251" s="2">
        <v>109</v>
      </c>
      <c r="M2251" s="2">
        <v>12</v>
      </c>
      <c r="N2251" s="2">
        <v>13</v>
      </c>
      <c r="O2251" s="2">
        <v>239</v>
      </c>
      <c r="P2251" s="2">
        <v>33</v>
      </c>
      <c r="Q2251" s="2">
        <v>9</v>
      </c>
      <c r="R2251" s="2">
        <v>1415</v>
      </c>
      <c r="S2251" s="2">
        <v>1761000</v>
      </c>
      <c r="T2251" s="2">
        <v>123643600</v>
      </c>
      <c r="U2251" s="2">
        <v>600</v>
      </c>
      <c r="V2251" s="2">
        <v>275</v>
      </c>
      <c r="W2251" s="2">
        <v>60</v>
      </c>
      <c r="X2251" s="2">
        <v>735</v>
      </c>
      <c r="Y2251" s="2">
        <v>104</v>
      </c>
      <c r="Z2251" s="2">
        <v>340</v>
      </c>
      <c r="AA2251" s="9">
        <f t="shared" si="317"/>
        <v>38217</v>
      </c>
      <c r="AB2251" s="9">
        <f t="shared" si="318"/>
        <v>6796</v>
      </c>
      <c r="AC2251" s="9">
        <f t="shared" si="319"/>
        <v>1830</v>
      </c>
      <c r="AD2251" s="9">
        <f t="shared" si="320"/>
        <v>1415</v>
      </c>
      <c r="AE2251" s="44">
        <f t="shared" si="321"/>
        <v>5.2196968685012703E-5</v>
      </c>
      <c r="AF2251" s="9">
        <f t="shared" si="322"/>
        <v>400</v>
      </c>
      <c r="AG2251" s="9">
        <f t="shared" si="315"/>
        <v>444</v>
      </c>
      <c r="AH2251" s="44">
        <f t="shared" si="323"/>
        <v>3.6968947456788266E-5</v>
      </c>
      <c r="AI2251">
        <f>AA2251/'Totals and Drop Down Lists'!W$6*Inputs!E$37</f>
        <v>34668.184940046238</v>
      </c>
      <c r="AJ2251">
        <f>AB2251/'Totals and Drop Down Lists'!X$6*Inputs!F$37</f>
        <v>22361.47129401601</v>
      </c>
      <c r="AK2251">
        <f>AC2251/'Totals and Drop Down Lists'!Y$6*Inputs!G$37</f>
        <v>12063.978148958022</v>
      </c>
      <c r="AL2251">
        <f>AD2251/'Totals and Drop Down Lists'!Z$6*Inputs!H$37</f>
        <v>11344.764297041353</v>
      </c>
      <c r="AM2251">
        <f>AE2251/'Totals and Drop Down Lists'!AA$6*Inputs!I$37</f>
        <v>6497.9667222751059</v>
      </c>
      <c r="AN2251">
        <f>AF2251/'Totals and Drop Down Lists'!AB$6*Inputs!J$37</f>
        <v>7982.6772561378975</v>
      </c>
      <c r="AO2251">
        <f>AG2251/'Totals and Drop Down Lists'!AC$6*Inputs!K$37</f>
        <v>8268.867823516679</v>
      </c>
      <c r="AP2251">
        <f>AH2251/'Totals and Drop Down Lists'!AD$6*Inputs!L$37</f>
        <v>8699.8990426708224</v>
      </c>
      <c r="AQ2251">
        <f>IF(OR($D2251="51",$D2251="52",$D2251="61"),(AA2251/'Totals and Drop Down Lists'!W$4)*Inputs!E$38,0)</f>
        <v>0</v>
      </c>
      <c r="AR2251">
        <f>IF(OR($D2251="51",$D2251="52",$D2251="61"),(AB2251/'Totals and Drop Down Lists'!X$4)*Inputs!F$38,0)</f>
        <v>0</v>
      </c>
      <c r="AS2251">
        <f>IF(OR($D2251="51",$D2251="52",$D2251="61"),(AC2251/'Totals and Drop Down Lists'!Y$4)*Inputs!G$38,0)</f>
        <v>0</v>
      </c>
      <c r="AT2251">
        <f>IF(OR($D2251="51",$D2251="52",$D2251="61"),(AD2251/'Totals and Drop Down Lists'!Z$4)*Inputs!H$38,0)</f>
        <v>0</v>
      </c>
      <c r="AU2251">
        <f>IF(OR($D2251="51",$D2251="52",$D2251="61"),(AE2251/'Totals and Drop Down Lists'!AA$4)*Inputs!I$38,0)</f>
        <v>0</v>
      </c>
      <c r="AV2251">
        <f>IF(OR($D2251="51",$D2251="52",$D2251="61"),(AF2251/'Totals and Drop Down Lists'!AB$4)*Inputs!J$38,0)</f>
        <v>0</v>
      </c>
      <c r="AW2251">
        <f>IF(OR($D2251="51",$D2251="52",$D2251="61"),(AG2251/'Totals and Drop Down Lists'!AC$4)*Inputs!K$38,0)</f>
        <v>0</v>
      </c>
      <c r="AX2251">
        <f>IF(OR($D2251="51",$D2251="52",$D2251="61"),(AH2251/'Totals and Drop Down Lists'!AD$4)*Inputs!L$38,0)</f>
        <v>0</v>
      </c>
      <c r="AY2251">
        <f>IF(OR($D2251="51",$D2251="52",$D2251="61"),0,(AA2251/'Totals and Drop Down Lists'!W$5)*Inputs!E$39)</f>
        <v>0</v>
      </c>
      <c r="AZ2251">
        <f>IF(OR($D2251="51",$D2251="52",$D2251="61"),0,(AB2251/'Totals and Drop Down Lists'!X$5)*Inputs!F$39)</f>
        <v>0</v>
      </c>
      <c r="BA2251">
        <f>IF(OR($D2251="51",$D2251="52",$D2251="61"),0,(AC2251/'Totals and Drop Down Lists'!Y$5)*Inputs!G$39)</f>
        <v>0</v>
      </c>
      <c r="BB2251">
        <f>IF(OR($D2251="51",$D2251="52",$D2251="61"),0,(AD2251/'Totals and Drop Down Lists'!Z$5)*Inputs!H$39)</f>
        <v>0</v>
      </c>
      <c r="BC2251">
        <f>IF(OR($D2251="51",$D2251="52",$D2251="61"),0,(AE2251/'Totals and Drop Down Lists'!AA$5)*Inputs!I$39)</f>
        <v>0</v>
      </c>
      <c r="BD2251">
        <f>IF(OR($D2251="51",$D2251="52",$D2251="61"),0,(AF2251/'Totals and Drop Down Lists'!AB$5)*Inputs!J$39)</f>
        <v>0</v>
      </c>
      <c r="BE2251">
        <f>IF(OR($D2251="51",$D2251="52",$D2251="61"),0,(AG2251/'Totals and Drop Down Lists'!AC$5)*Inputs!K$39)</f>
        <v>0</v>
      </c>
      <c r="BF2251">
        <f>IF(OR($D2251="51",$D2251="52",$D2251="61"),0,(AH2251/'Totals and Drop Down Lists'!AD$5)*Inputs!L$39)</f>
        <v>0</v>
      </c>
      <c r="BG2251" s="10">
        <f t="shared" si="316"/>
        <v>111887.80952466212</v>
      </c>
    </row>
    <row r="2252" spans="1:59">
      <c r="A2252" s="1" t="s">
        <v>7555</v>
      </c>
      <c r="B2252" s="1" t="s">
        <v>1810</v>
      </c>
      <c r="C2252" s="1" t="s">
        <v>1811</v>
      </c>
      <c r="D2252" s="1" t="s">
        <v>7</v>
      </c>
      <c r="E2252" s="1" t="s">
        <v>1812</v>
      </c>
      <c r="F2252" s="2">
        <v>273228</v>
      </c>
      <c r="G2252" s="2">
        <v>8902</v>
      </c>
      <c r="H2252" s="2">
        <v>846</v>
      </c>
      <c r="I2252" s="2">
        <v>53329</v>
      </c>
      <c r="J2252" s="2">
        <v>111612</v>
      </c>
      <c r="K2252" s="2">
        <v>52336</v>
      </c>
      <c r="L2252" s="2">
        <v>643</v>
      </c>
      <c r="M2252" s="2">
        <v>97</v>
      </c>
      <c r="N2252" s="2">
        <v>33</v>
      </c>
      <c r="O2252" s="2">
        <v>1318</v>
      </c>
      <c r="P2252" s="2">
        <v>366</v>
      </c>
      <c r="Q2252" s="2">
        <v>61</v>
      </c>
      <c r="R2252" s="2">
        <v>6203</v>
      </c>
      <c r="S2252" s="2">
        <v>39878900</v>
      </c>
      <c r="T2252" s="2">
        <v>1876707100</v>
      </c>
      <c r="U2252" s="2">
        <v>7171</v>
      </c>
      <c r="V2252" s="2">
        <v>2415</v>
      </c>
      <c r="W2252" s="2">
        <v>165</v>
      </c>
      <c r="X2252" s="2">
        <v>10025</v>
      </c>
      <c r="Y2252" s="2">
        <v>670</v>
      </c>
      <c r="Z2252" s="2">
        <v>6470</v>
      </c>
      <c r="AA2252" s="9">
        <f t="shared" si="317"/>
        <v>273228</v>
      </c>
      <c r="AB2252" s="9">
        <f t="shared" si="318"/>
        <v>43581</v>
      </c>
      <c r="AC2252" s="9">
        <f t="shared" si="319"/>
        <v>8721</v>
      </c>
      <c r="AD2252" s="9">
        <f t="shared" si="320"/>
        <v>6203</v>
      </c>
      <c r="AE2252" s="44">
        <f t="shared" si="321"/>
        <v>1.7139018560025714E-3</v>
      </c>
      <c r="AF2252" s="9">
        <f t="shared" si="322"/>
        <v>7445</v>
      </c>
      <c r="AG2252" s="9">
        <f t="shared" si="315"/>
        <v>7140</v>
      </c>
      <c r="AH2252" s="44">
        <f t="shared" si="323"/>
        <v>1.2457730584898698E-3</v>
      </c>
      <c r="AI2252">
        <f>AA2252/'Totals and Drop Down Lists'!W$6*Inputs!E$37</f>
        <v>247856.15916474225</v>
      </c>
      <c r="AJ2252">
        <f>AB2252/'Totals and Drop Down Lists'!X$6*Inputs!F$37</f>
        <v>143398.36381172921</v>
      </c>
      <c r="AK2252">
        <f>AC2252/'Totals and Drop Down Lists'!Y$6*Inputs!G$37</f>
        <v>57491.777834460612</v>
      </c>
      <c r="AL2252">
        <f>AD2252/'Totals and Drop Down Lists'!Z$6*Inputs!H$37</f>
        <v>49732.56037777209</v>
      </c>
      <c r="AM2252">
        <f>AE2252/'Totals and Drop Down Lists'!AA$6*Inputs!I$37</f>
        <v>213362.52863182029</v>
      </c>
      <c r="AN2252">
        <f>AF2252/'Totals and Drop Down Lists'!AB$6*Inputs!J$37</f>
        <v>148577.58042986662</v>
      </c>
      <c r="AO2252">
        <f>AG2252/'Totals and Drop Down Lists'!AC$6*Inputs!K$37</f>
        <v>132972.33391871417</v>
      </c>
      <c r="AP2252">
        <f>AH2252/'Totals and Drop Down Lists'!AD$6*Inputs!L$37</f>
        <v>293167.66055104497</v>
      </c>
      <c r="AQ2252">
        <f>IF(OR($D2252="51",$D2252="52",$D2252="61"),(AA2252/'Totals and Drop Down Lists'!W$4)*Inputs!E$38,0)</f>
        <v>0</v>
      </c>
      <c r="AR2252">
        <f>IF(OR($D2252="51",$D2252="52",$D2252="61"),(AB2252/'Totals and Drop Down Lists'!X$4)*Inputs!F$38,0)</f>
        <v>0</v>
      </c>
      <c r="AS2252">
        <f>IF(OR($D2252="51",$D2252="52",$D2252="61"),(AC2252/'Totals and Drop Down Lists'!Y$4)*Inputs!G$38,0)</f>
        <v>0</v>
      </c>
      <c r="AT2252">
        <f>IF(OR($D2252="51",$D2252="52",$D2252="61"),(AD2252/'Totals and Drop Down Lists'!Z$4)*Inputs!H$38,0)</f>
        <v>0</v>
      </c>
      <c r="AU2252">
        <f>IF(OR($D2252="51",$D2252="52",$D2252="61"),(AE2252/'Totals and Drop Down Lists'!AA$4)*Inputs!I$38,0)</f>
        <v>0</v>
      </c>
      <c r="AV2252">
        <f>IF(OR($D2252="51",$D2252="52",$D2252="61"),(AF2252/'Totals and Drop Down Lists'!AB$4)*Inputs!J$38,0)</f>
        <v>0</v>
      </c>
      <c r="AW2252">
        <f>IF(OR($D2252="51",$D2252="52",$D2252="61"),(AG2252/'Totals and Drop Down Lists'!AC$4)*Inputs!K$38,0)</f>
        <v>0</v>
      </c>
      <c r="AX2252">
        <f>IF(OR($D2252="51",$D2252="52",$D2252="61"),(AH2252/'Totals and Drop Down Lists'!AD$4)*Inputs!L$38,0)</f>
        <v>0</v>
      </c>
      <c r="AY2252">
        <f>IF(OR($D2252="51",$D2252="52",$D2252="61"),0,(AA2252/'Totals and Drop Down Lists'!W$5)*Inputs!E$39)</f>
        <v>0</v>
      </c>
      <c r="AZ2252">
        <f>IF(OR($D2252="51",$D2252="52",$D2252="61"),0,(AB2252/'Totals and Drop Down Lists'!X$5)*Inputs!F$39)</f>
        <v>0</v>
      </c>
      <c r="BA2252">
        <f>IF(OR($D2252="51",$D2252="52",$D2252="61"),0,(AC2252/'Totals and Drop Down Lists'!Y$5)*Inputs!G$39)</f>
        <v>0</v>
      </c>
      <c r="BB2252">
        <f>IF(OR($D2252="51",$D2252="52",$D2252="61"),0,(AD2252/'Totals and Drop Down Lists'!Z$5)*Inputs!H$39)</f>
        <v>0</v>
      </c>
      <c r="BC2252">
        <f>IF(OR($D2252="51",$D2252="52",$D2252="61"),0,(AE2252/'Totals and Drop Down Lists'!AA$5)*Inputs!I$39)</f>
        <v>0</v>
      </c>
      <c r="BD2252">
        <f>IF(OR($D2252="51",$D2252="52",$D2252="61"),0,(AF2252/'Totals and Drop Down Lists'!AB$5)*Inputs!J$39)</f>
        <v>0</v>
      </c>
      <c r="BE2252">
        <f>IF(OR($D2252="51",$D2252="52",$D2252="61"),0,(AG2252/'Totals and Drop Down Lists'!AC$5)*Inputs!K$39)</f>
        <v>0</v>
      </c>
      <c r="BF2252">
        <f>IF(OR($D2252="51",$D2252="52",$D2252="61"),0,(AH2252/'Totals and Drop Down Lists'!AD$5)*Inputs!L$39)</f>
        <v>0</v>
      </c>
      <c r="BG2252" s="10">
        <f t="shared" si="316"/>
        <v>1286558.9647201505</v>
      </c>
    </row>
    <row r="2253" spans="1:59">
      <c r="A2253" s="1" t="s">
        <v>7555</v>
      </c>
      <c r="B2253" s="1" t="s">
        <v>1810</v>
      </c>
      <c r="C2253" s="1" t="s">
        <v>1813</v>
      </c>
      <c r="D2253" s="1" t="s">
        <v>10</v>
      </c>
      <c r="E2253" s="1" t="s">
        <v>1814</v>
      </c>
      <c r="F2253" s="2">
        <v>105723</v>
      </c>
      <c r="G2253" s="2">
        <v>1983</v>
      </c>
      <c r="H2253" s="2">
        <v>51</v>
      </c>
      <c r="I2253" s="2">
        <v>22048</v>
      </c>
      <c r="J2253" s="2">
        <v>41168</v>
      </c>
      <c r="K2253" s="2">
        <v>17765</v>
      </c>
      <c r="L2253" s="2">
        <v>167</v>
      </c>
      <c r="M2253" s="2">
        <v>10</v>
      </c>
      <c r="N2253" s="2">
        <v>19</v>
      </c>
      <c r="O2253" s="2">
        <v>717</v>
      </c>
      <c r="P2253" s="2">
        <v>185</v>
      </c>
      <c r="Q2253" s="2">
        <v>15</v>
      </c>
      <c r="R2253" s="2">
        <v>3123</v>
      </c>
      <c r="S2253" s="2">
        <v>13841600</v>
      </c>
      <c r="T2253" s="2">
        <v>632619500</v>
      </c>
      <c r="U2253" s="2">
        <v>1345</v>
      </c>
      <c r="V2253" s="2">
        <v>1180</v>
      </c>
      <c r="W2253" s="2">
        <v>145</v>
      </c>
      <c r="X2253" s="2">
        <v>3795</v>
      </c>
      <c r="Y2253" s="2">
        <v>330</v>
      </c>
      <c r="Z2253" s="2">
        <v>2315</v>
      </c>
      <c r="AA2253" s="9">
        <f t="shared" si="317"/>
        <v>105723</v>
      </c>
      <c r="AB2253" s="9">
        <f t="shared" si="318"/>
        <v>20014</v>
      </c>
      <c r="AC2253" s="9">
        <f t="shared" si="319"/>
        <v>4236</v>
      </c>
      <c r="AD2253" s="9">
        <f t="shared" si="320"/>
        <v>3123</v>
      </c>
      <c r="AE2253" s="44">
        <f t="shared" si="321"/>
        <v>5.3538529762871712E-4</v>
      </c>
      <c r="AF2253" s="9">
        <f t="shared" si="322"/>
        <v>2470</v>
      </c>
      <c r="AG2253" s="9">
        <f t="shared" si="315"/>
        <v>2645</v>
      </c>
      <c r="AH2253" s="44">
        <f t="shared" si="323"/>
        <v>4.246999458680048E-4</v>
      </c>
      <c r="AI2253">
        <f>AA2253/'Totals and Drop Down Lists'!W$6*Inputs!E$37</f>
        <v>95905.60526510475</v>
      </c>
      <c r="AJ2253">
        <f>AB2253/'Totals and Drop Down Lists'!X$6*Inputs!F$37</f>
        <v>65853.809075696947</v>
      </c>
      <c r="AK2253">
        <f>AC2253/'Totals and Drop Down Lists'!Y$6*Inputs!G$37</f>
        <v>27925.142862833978</v>
      </c>
      <c r="AL2253">
        <f>AD2253/'Totals and Drop Down Lists'!Z$6*Inputs!H$37</f>
        <v>25038.656466190918</v>
      </c>
      <c r="AM2253">
        <f>AE2253/'Totals and Drop Down Lists'!AA$6*Inputs!I$37</f>
        <v>66649.76789323891</v>
      </c>
      <c r="AN2253">
        <f>AF2253/'Totals and Drop Down Lists'!AB$6*Inputs!J$37</f>
        <v>49293.032056651515</v>
      </c>
      <c r="AO2253">
        <f>AG2253/'Totals and Drop Down Lists'!AC$6*Inputs!K$37</f>
        <v>49259.358993697337</v>
      </c>
      <c r="AP2253">
        <f>AH2253/'Totals and Drop Down Lists'!AD$6*Inputs!L$37</f>
        <v>99944.599634549624</v>
      </c>
      <c r="AQ2253">
        <f>IF(OR($D2253="51",$D2253="52",$D2253="61"),(AA2253/'Totals and Drop Down Lists'!W$4)*Inputs!E$38,0)</f>
        <v>0</v>
      </c>
      <c r="AR2253">
        <f>IF(OR($D2253="51",$D2253="52",$D2253="61"),(AB2253/'Totals and Drop Down Lists'!X$4)*Inputs!F$38,0)</f>
        <v>0</v>
      </c>
      <c r="AS2253">
        <f>IF(OR($D2253="51",$D2253="52",$D2253="61"),(AC2253/'Totals and Drop Down Lists'!Y$4)*Inputs!G$38,0)</f>
        <v>0</v>
      </c>
      <c r="AT2253">
        <f>IF(OR($D2253="51",$D2253="52",$D2253="61"),(AD2253/'Totals and Drop Down Lists'!Z$4)*Inputs!H$38,0)</f>
        <v>0</v>
      </c>
      <c r="AU2253">
        <f>IF(OR($D2253="51",$D2253="52",$D2253="61"),(AE2253/'Totals and Drop Down Lists'!AA$4)*Inputs!I$38,0)</f>
        <v>0</v>
      </c>
      <c r="AV2253">
        <f>IF(OR($D2253="51",$D2253="52",$D2253="61"),(AF2253/'Totals and Drop Down Lists'!AB$4)*Inputs!J$38,0)</f>
        <v>0</v>
      </c>
      <c r="AW2253">
        <f>IF(OR($D2253="51",$D2253="52",$D2253="61"),(AG2253/'Totals and Drop Down Lists'!AC$4)*Inputs!K$38,0)</f>
        <v>0</v>
      </c>
      <c r="AX2253">
        <f>IF(OR($D2253="51",$D2253="52",$D2253="61"),(AH2253/'Totals and Drop Down Lists'!AD$4)*Inputs!L$38,0)</f>
        <v>0</v>
      </c>
      <c r="AY2253">
        <f>IF(OR($D2253="51",$D2253="52",$D2253="61"),0,(AA2253/'Totals and Drop Down Lists'!W$5)*Inputs!E$39)</f>
        <v>0</v>
      </c>
      <c r="AZ2253">
        <f>IF(OR($D2253="51",$D2253="52",$D2253="61"),0,(AB2253/'Totals and Drop Down Lists'!X$5)*Inputs!F$39)</f>
        <v>0</v>
      </c>
      <c r="BA2253">
        <f>IF(OR($D2253="51",$D2253="52",$D2253="61"),0,(AC2253/'Totals and Drop Down Lists'!Y$5)*Inputs!G$39)</f>
        <v>0</v>
      </c>
      <c r="BB2253">
        <f>IF(OR($D2253="51",$D2253="52",$D2253="61"),0,(AD2253/'Totals and Drop Down Lists'!Z$5)*Inputs!H$39)</f>
        <v>0</v>
      </c>
      <c r="BC2253">
        <f>IF(OR($D2253="51",$D2253="52",$D2253="61"),0,(AE2253/'Totals and Drop Down Lists'!AA$5)*Inputs!I$39)</f>
        <v>0</v>
      </c>
      <c r="BD2253">
        <f>IF(OR($D2253="51",$D2253="52",$D2253="61"),0,(AF2253/'Totals and Drop Down Lists'!AB$5)*Inputs!J$39)</f>
        <v>0</v>
      </c>
      <c r="BE2253">
        <f>IF(OR($D2253="51",$D2253="52",$D2253="61"),0,(AG2253/'Totals and Drop Down Lists'!AC$5)*Inputs!K$39)</f>
        <v>0</v>
      </c>
      <c r="BF2253">
        <f>IF(OR($D2253="51",$D2253="52",$D2253="61"),0,(AH2253/'Totals and Drop Down Lists'!AD$5)*Inputs!L$39)</f>
        <v>0</v>
      </c>
      <c r="BG2253" s="10">
        <f t="shared" si="316"/>
        <v>479869.97224796395</v>
      </c>
    </row>
    <row r="2254" spans="1:59">
      <c r="A2254" s="1" t="s">
        <v>7555</v>
      </c>
      <c r="B2254" s="1" t="s">
        <v>1810</v>
      </c>
      <c r="C2254" s="1" t="s">
        <v>1815</v>
      </c>
      <c r="D2254" s="1" t="s">
        <v>58</v>
      </c>
      <c r="E2254" s="1" t="s">
        <v>1816</v>
      </c>
      <c r="F2254" s="2">
        <v>120962</v>
      </c>
      <c r="G2254" s="2">
        <v>426</v>
      </c>
      <c r="H2254" s="2">
        <v>109</v>
      </c>
      <c r="I2254" s="2">
        <v>12005</v>
      </c>
      <c r="J2254" s="2">
        <v>45599</v>
      </c>
      <c r="K2254" s="2">
        <v>7264</v>
      </c>
      <c r="L2254" s="2">
        <v>399</v>
      </c>
      <c r="M2254" s="2">
        <v>13</v>
      </c>
      <c r="N2254" s="2">
        <v>38</v>
      </c>
      <c r="O2254" s="2">
        <v>281</v>
      </c>
      <c r="P2254" s="2">
        <v>44</v>
      </c>
      <c r="Q2254" s="2">
        <v>15</v>
      </c>
      <c r="R2254" s="2">
        <v>1965</v>
      </c>
      <c r="S2254" s="2">
        <v>5295100</v>
      </c>
      <c r="T2254" s="2">
        <v>299677700</v>
      </c>
      <c r="U2254" s="2">
        <v>536</v>
      </c>
      <c r="V2254" s="2">
        <v>350</v>
      </c>
      <c r="W2254" s="2">
        <v>30</v>
      </c>
      <c r="X2254" s="2">
        <v>1219</v>
      </c>
      <c r="Y2254" s="2">
        <v>55</v>
      </c>
      <c r="Z2254" s="2">
        <v>705</v>
      </c>
      <c r="AA2254" s="9">
        <f t="shared" si="317"/>
        <v>120962</v>
      </c>
      <c r="AB2254" s="9">
        <f t="shared" si="318"/>
        <v>11470</v>
      </c>
      <c r="AC2254" s="9">
        <f t="shared" si="319"/>
        <v>2755</v>
      </c>
      <c r="AD2254" s="9">
        <f t="shared" si="320"/>
        <v>1965</v>
      </c>
      <c r="AE2254" s="44">
        <f t="shared" si="321"/>
        <v>8.0815029986163324E-5</v>
      </c>
      <c r="AF2254" s="9">
        <f t="shared" si="322"/>
        <v>839</v>
      </c>
      <c r="AG2254" s="9">
        <f t="shared" si="315"/>
        <v>760</v>
      </c>
      <c r="AH2254" s="44">
        <f t="shared" si="323"/>
        <v>4.5049004212450513E-5</v>
      </c>
      <c r="AI2254">
        <f>AA2254/'Totals and Drop Down Lists'!W$6*Inputs!E$37</f>
        <v>109729.5179296615</v>
      </c>
      <c r="AJ2254">
        <f>AB2254/'Totals and Drop Down Lists'!X$6*Inputs!F$37</f>
        <v>37740.740986221841</v>
      </c>
      <c r="AK2254">
        <f>AC2254/'Totals and Drop Down Lists'!Y$6*Inputs!G$37</f>
        <v>18161.890601300191</v>
      </c>
      <c r="AL2254">
        <f>AD2254/'Totals and Drop Down Lists'!Z$6*Inputs!H$37</f>
        <v>15754.389995537993</v>
      </c>
      <c r="AM2254">
        <f>AE2254/'Totals and Drop Down Lists'!AA$6*Inputs!I$37</f>
        <v>10060.610582172283</v>
      </c>
      <c r="AN2254">
        <f>AF2254/'Totals and Drop Down Lists'!AB$6*Inputs!J$37</f>
        <v>16743.665544749238</v>
      </c>
      <c r="AO2254">
        <f>AG2254/'Totals and Drop Down Lists'!AC$6*Inputs!K$37</f>
        <v>14153.917896109631</v>
      </c>
      <c r="AP2254">
        <f>AH2254/'Totals and Drop Down Lists'!AD$6*Inputs!L$37</f>
        <v>10601.378064097604</v>
      </c>
      <c r="AQ2254">
        <f>IF(OR($D2254="51",$D2254="52",$D2254="61"),(AA2254/'Totals and Drop Down Lists'!W$4)*Inputs!E$38,0)</f>
        <v>0</v>
      </c>
      <c r="AR2254">
        <f>IF(OR($D2254="51",$D2254="52",$D2254="61"),(AB2254/'Totals and Drop Down Lists'!X$4)*Inputs!F$38,0)</f>
        <v>0</v>
      </c>
      <c r="AS2254">
        <f>IF(OR($D2254="51",$D2254="52",$D2254="61"),(AC2254/'Totals and Drop Down Lists'!Y$4)*Inputs!G$38,0)</f>
        <v>0</v>
      </c>
      <c r="AT2254">
        <f>IF(OR($D2254="51",$D2254="52",$D2254="61"),(AD2254/'Totals and Drop Down Lists'!Z$4)*Inputs!H$38,0)</f>
        <v>0</v>
      </c>
      <c r="AU2254">
        <f>IF(OR($D2254="51",$D2254="52",$D2254="61"),(AE2254/'Totals and Drop Down Lists'!AA$4)*Inputs!I$38,0)</f>
        <v>0</v>
      </c>
      <c r="AV2254">
        <f>IF(OR($D2254="51",$D2254="52",$D2254="61"),(AF2254/'Totals and Drop Down Lists'!AB$4)*Inputs!J$38,0)</f>
        <v>0</v>
      </c>
      <c r="AW2254">
        <f>IF(OR($D2254="51",$D2254="52",$D2254="61"),(AG2254/'Totals and Drop Down Lists'!AC$4)*Inputs!K$38,0)</f>
        <v>0</v>
      </c>
      <c r="AX2254">
        <f>IF(OR($D2254="51",$D2254="52",$D2254="61"),(AH2254/'Totals and Drop Down Lists'!AD$4)*Inputs!L$38,0)</f>
        <v>0</v>
      </c>
      <c r="AY2254">
        <f>IF(OR($D2254="51",$D2254="52",$D2254="61"),0,(AA2254/'Totals and Drop Down Lists'!W$5)*Inputs!E$39)</f>
        <v>0</v>
      </c>
      <c r="AZ2254">
        <f>IF(OR($D2254="51",$D2254="52",$D2254="61"),0,(AB2254/'Totals and Drop Down Lists'!X$5)*Inputs!F$39)</f>
        <v>0</v>
      </c>
      <c r="BA2254">
        <f>IF(OR($D2254="51",$D2254="52",$D2254="61"),0,(AC2254/'Totals and Drop Down Lists'!Y$5)*Inputs!G$39)</f>
        <v>0</v>
      </c>
      <c r="BB2254">
        <f>IF(OR($D2254="51",$D2254="52",$D2254="61"),0,(AD2254/'Totals and Drop Down Lists'!Z$5)*Inputs!H$39)</f>
        <v>0</v>
      </c>
      <c r="BC2254">
        <f>IF(OR($D2254="51",$D2254="52",$D2254="61"),0,(AE2254/'Totals and Drop Down Lists'!AA$5)*Inputs!I$39)</f>
        <v>0</v>
      </c>
      <c r="BD2254">
        <f>IF(OR($D2254="51",$D2254="52",$D2254="61"),0,(AF2254/'Totals and Drop Down Lists'!AB$5)*Inputs!J$39)</f>
        <v>0</v>
      </c>
      <c r="BE2254">
        <f>IF(OR($D2254="51",$D2254="52",$D2254="61"),0,(AG2254/'Totals and Drop Down Lists'!AC$5)*Inputs!K$39)</f>
        <v>0</v>
      </c>
      <c r="BF2254">
        <f>IF(OR($D2254="51",$D2254="52",$D2254="61"),0,(AH2254/'Totals and Drop Down Lists'!AD$5)*Inputs!L$39)</f>
        <v>0</v>
      </c>
      <c r="BG2254" s="10">
        <f t="shared" si="316"/>
        <v>232946.11159985029</v>
      </c>
    </row>
    <row r="2255" spans="1:59" ht="28.8">
      <c r="A2255" s="1" t="s">
        <v>7556</v>
      </c>
      <c r="B2255" s="1" t="s">
        <v>719</v>
      </c>
      <c r="C2255" s="1" t="s">
        <v>720</v>
      </c>
      <c r="D2255" s="1" t="s">
        <v>7</v>
      </c>
      <c r="E2255" s="1" t="s">
        <v>721</v>
      </c>
      <c r="F2255" s="2">
        <v>757278</v>
      </c>
      <c r="G2255" s="2">
        <v>13195</v>
      </c>
      <c r="H2255" s="2">
        <v>1927</v>
      </c>
      <c r="I2255" s="2">
        <v>127166</v>
      </c>
      <c r="J2255" s="2">
        <v>295223</v>
      </c>
      <c r="K2255" s="2">
        <v>128920</v>
      </c>
      <c r="L2255" s="2">
        <v>1681</v>
      </c>
      <c r="M2255" s="2">
        <v>266</v>
      </c>
      <c r="N2255" s="2">
        <v>167</v>
      </c>
      <c r="O2255" s="2">
        <v>4645</v>
      </c>
      <c r="P2255" s="2">
        <v>1177</v>
      </c>
      <c r="Q2255" s="2">
        <v>341</v>
      </c>
      <c r="R2255" s="2">
        <v>10261</v>
      </c>
      <c r="S2255" s="2">
        <v>119713900</v>
      </c>
      <c r="T2255" s="2">
        <v>5920188600</v>
      </c>
      <c r="U2255" s="2">
        <v>9795</v>
      </c>
      <c r="V2255" s="2">
        <v>4825</v>
      </c>
      <c r="W2255" s="2">
        <v>390</v>
      </c>
      <c r="X2255" s="2">
        <v>26835</v>
      </c>
      <c r="Y2255" s="2">
        <v>1955</v>
      </c>
      <c r="Z2255" s="2">
        <v>19345</v>
      </c>
      <c r="AA2255" s="9">
        <f t="shared" si="317"/>
        <v>757278</v>
      </c>
      <c r="AB2255" s="9">
        <f t="shared" si="318"/>
        <v>112044</v>
      </c>
      <c r="AC2255" s="9">
        <f t="shared" si="319"/>
        <v>18538</v>
      </c>
      <c r="AD2255" s="9">
        <f t="shared" si="320"/>
        <v>10261</v>
      </c>
      <c r="AE2255" s="44">
        <f t="shared" si="321"/>
        <v>3.9317526709145923E-3</v>
      </c>
      <c r="AF2255" s="9">
        <f t="shared" si="322"/>
        <v>21620</v>
      </c>
      <c r="AG2255" s="9">
        <f t="shared" si="315"/>
        <v>21300</v>
      </c>
      <c r="AH2255" s="44">
        <f t="shared" si="323"/>
        <v>3.4609936098677534E-3</v>
      </c>
      <c r="AI2255">
        <f>AA2255/'Totals and Drop Down Lists'!W$6*Inputs!E$37</f>
        <v>686957.47324563249</v>
      </c>
      <c r="AJ2255">
        <f>AB2255/'Totals and Drop Down Lists'!X$6*Inputs!F$37</f>
        <v>368668.14150481607</v>
      </c>
      <c r="AK2255">
        <f>AC2255/'Totals and Drop Down Lists'!Y$6*Inputs!G$37</f>
        <v>122208.7578827234</v>
      </c>
      <c r="AL2255">
        <f>AD2255/'Totals and Drop Down Lists'!Z$6*Inputs!H$37</f>
        <v>82267.580531407293</v>
      </c>
      <c r="AM2255">
        <f>AE2255/'Totals and Drop Down Lists'!AA$6*Inputs!I$37</f>
        <v>489461.33577207115</v>
      </c>
      <c r="AN2255">
        <f>AF2255/'Totals and Drop Down Lists'!AB$6*Inputs!J$37</f>
        <v>431463.70569425332</v>
      </c>
      <c r="AO2255">
        <f>AG2255/'Totals and Drop Down Lists'!AC$6*Inputs!K$37</f>
        <v>396682.1726146515</v>
      </c>
      <c r="AP2255">
        <f>AH2255/'Totals and Drop Down Lists'!AD$6*Inputs!L$37</f>
        <v>814475.31143193052</v>
      </c>
      <c r="AQ2255">
        <f>IF(OR($D2255="51",$D2255="52",$D2255="61"),(AA2255/'Totals and Drop Down Lists'!W$4)*Inputs!E$38,0)</f>
        <v>0</v>
      </c>
      <c r="AR2255">
        <f>IF(OR($D2255="51",$D2255="52",$D2255="61"),(AB2255/'Totals and Drop Down Lists'!X$4)*Inputs!F$38,0)</f>
        <v>0</v>
      </c>
      <c r="AS2255">
        <f>IF(OR($D2255="51",$D2255="52",$D2255="61"),(AC2255/'Totals and Drop Down Lists'!Y$4)*Inputs!G$38,0)</f>
        <v>0</v>
      </c>
      <c r="AT2255">
        <f>IF(OR($D2255="51",$D2255="52",$D2255="61"),(AD2255/'Totals and Drop Down Lists'!Z$4)*Inputs!H$38,0)</f>
        <v>0</v>
      </c>
      <c r="AU2255">
        <f>IF(OR($D2255="51",$D2255="52",$D2255="61"),(AE2255/'Totals and Drop Down Lists'!AA$4)*Inputs!I$38,0)</f>
        <v>0</v>
      </c>
      <c r="AV2255">
        <f>IF(OR($D2255="51",$D2255="52",$D2255="61"),(AF2255/'Totals and Drop Down Lists'!AB$4)*Inputs!J$38,0)</f>
        <v>0</v>
      </c>
      <c r="AW2255">
        <f>IF(OR($D2255="51",$D2255="52",$D2255="61"),(AG2255/'Totals and Drop Down Lists'!AC$4)*Inputs!K$38,0)</f>
        <v>0</v>
      </c>
      <c r="AX2255">
        <f>IF(OR($D2255="51",$D2255="52",$D2255="61"),(AH2255/'Totals and Drop Down Lists'!AD$4)*Inputs!L$38,0)</f>
        <v>0</v>
      </c>
      <c r="AY2255">
        <f>IF(OR($D2255="51",$D2255="52",$D2255="61"),0,(AA2255/'Totals and Drop Down Lists'!W$5)*Inputs!E$39)</f>
        <v>0</v>
      </c>
      <c r="AZ2255">
        <f>IF(OR($D2255="51",$D2255="52",$D2255="61"),0,(AB2255/'Totals and Drop Down Lists'!X$5)*Inputs!F$39)</f>
        <v>0</v>
      </c>
      <c r="BA2255">
        <f>IF(OR($D2255="51",$D2255="52",$D2255="61"),0,(AC2255/'Totals and Drop Down Lists'!Y$5)*Inputs!G$39)</f>
        <v>0</v>
      </c>
      <c r="BB2255">
        <f>IF(OR($D2255="51",$D2255="52",$D2255="61"),0,(AD2255/'Totals and Drop Down Lists'!Z$5)*Inputs!H$39)</f>
        <v>0</v>
      </c>
      <c r="BC2255">
        <f>IF(OR($D2255="51",$D2255="52",$D2255="61"),0,(AE2255/'Totals and Drop Down Lists'!AA$5)*Inputs!I$39)</f>
        <v>0</v>
      </c>
      <c r="BD2255">
        <f>IF(OR($D2255="51",$D2255="52",$D2255="61"),0,(AF2255/'Totals and Drop Down Lists'!AB$5)*Inputs!J$39)</f>
        <v>0</v>
      </c>
      <c r="BE2255">
        <f>IF(OR($D2255="51",$D2255="52",$D2255="61"),0,(AG2255/'Totals and Drop Down Lists'!AC$5)*Inputs!K$39)</f>
        <v>0</v>
      </c>
      <c r="BF2255">
        <f>IF(OR($D2255="51",$D2255="52",$D2255="61"),0,(AH2255/'Totals and Drop Down Lists'!AD$5)*Inputs!L$39)</f>
        <v>0</v>
      </c>
      <c r="BG2255" s="10">
        <f t="shared" si="316"/>
        <v>3392184.4786774861</v>
      </c>
    </row>
    <row r="2256" spans="1:59" ht="28.8">
      <c r="A2256" s="1" t="s">
        <v>7556</v>
      </c>
      <c r="B2256" s="1" t="s">
        <v>719</v>
      </c>
      <c r="C2256" s="1" t="s">
        <v>722</v>
      </c>
      <c r="D2256" s="1" t="s">
        <v>15</v>
      </c>
      <c r="E2256" s="1" t="s">
        <v>723</v>
      </c>
      <c r="F2256" s="2">
        <v>189857</v>
      </c>
      <c r="G2256" s="2">
        <v>1260</v>
      </c>
      <c r="H2256" s="2">
        <v>228</v>
      </c>
      <c r="I2256" s="2">
        <v>16415</v>
      </c>
      <c r="J2256" s="2">
        <v>71466</v>
      </c>
      <c r="K2256" s="2">
        <v>19529</v>
      </c>
      <c r="L2256" s="2">
        <v>398</v>
      </c>
      <c r="M2256" s="2">
        <v>44</v>
      </c>
      <c r="N2256" s="2">
        <v>11</v>
      </c>
      <c r="O2256" s="2">
        <v>433</v>
      </c>
      <c r="P2256" s="2">
        <v>71</v>
      </c>
      <c r="Q2256" s="2">
        <v>12</v>
      </c>
      <c r="R2256" s="2">
        <v>1152</v>
      </c>
      <c r="S2256" s="2">
        <v>19712600</v>
      </c>
      <c r="T2256" s="2">
        <v>1006759400</v>
      </c>
      <c r="U2256" s="2">
        <v>902</v>
      </c>
      <c r="V2256" s="2">
        <v>374</v>
      </c>
      <c r="W2256" s="2">
        <v>15</v>
      </c>
      <c r="X2256" s="2">
        <v>2825</v>
      </c>
      <c r="Y2256" s="2">
        <v>39</v>
      </c>
      <c r="Z2256" s="2">
        <v>2255</v>
      </c>
      <c r="AA2256" s="9">
        <f t="shared" si="317"/>
        <v>189857</v>
      </c>
      <c r="AB2256" s="9">
        <f t="shared" si="318"/>
        <v>14927</v>
      </c>
      <c r="AC2256" s="9">
        <f t="shared" si="319"/>
        <v>2121</v>
      </c>
      <c r="AD2256" s="9">
        <f t="shared" si="320"/>
        <v>1152</v>
      </c>
      <c r="AE2256" s="44">
        <f t="shared" si="321"/>
        <v>3.7269736455641643E-4</v>
      </c>
      <c r="AF2256" s="9">
        <f t="shared" si="322"/>
        <v>2436</v>
      </c>
      <c r="AG2256" s="9">
        <f t="shared" si="315"/>
        <v>2294</v>
      </c>
      <c r="AH2256" s="44">
        <f t="shared" si="323"/>
        <v>2.3325181417179866E-4</v>
      </c>
      <c r="AI2256">
        <f>AA2256/'Totals and Drop Down Lists'!W$6*Inputs!E$37</f>
        <v>172226.95628025118</v>
      </c>
      <c r="AJ2256">
        <f>AB2256/'Totals and Drop Down Lists'!X$6*Inputs!F$37</f>
        <v>49115.609477012513</v>
      </c>
      <c r="AK2256">
        <f>AC2256/'Totals and Drop Down Lists'!Y$6*Inputs!G$37</f>
        <v>13982.348444775938</v>
      </c>
      <c r="AL2256">
        <f>AD2256/'Totals and Drop Down Lists'!Z$6*Inputs!H$37</f>
        <v>9236.1614630329605</v>
      </c>
      <c r="AM2256">
        <f>AE2256/'Totals and Drop Down Lists'!AA$6*Inputs!I$37</f>
        <v>46396.852793916958</v>
      </c>
      <c r="AN2256">
        <f>AF2256/'Totals and Drop Down Lists'!AB$6*Inputs!J$37</f>
        <v>48614.504489879793</v>
      </c>
      <c r="AO2256">
        <f>AG2256/'Totals and Drop Down Lists'!AC$6*Inputs!K$37</f>
        <v>42722.483754836176</v>
      </c>
      <c r="AP2256">
        <f>AH2256/'Totals and Drop Down Lists'!AD$6*Inputs!L$37</f>
        <v>54891.128214737633</v>
      </c>
      <c r="AQ2256">
        <f>IF(OR($D2256="51",$D2256="52",$D2256="61"),(AA2256/'Totals and Drop Down Lists'!W$4)*Inputs!E$38,0)</f>
        <v>0</v>
      </c>
      <c r="AR2256">
        <f>IF(OR($D2256="51",$D2256="52",$D2256="61"),(AB2256/'Totals and Drop Down Lists'!X$4)*Inputs!F$38,0)</f>
        <v>0</v>
      </c>
      <c r="AS2256">
        <f>IF(OR($D2256="51",$D2256="52",$D2256="61"),(AC2256/'Totals and Drop Down Lists'!Y$4)*Inputs!G$38,0)</f>
        <v>0</v>
      </c>
      <c r="AT2256">
        <f>IF(OR($D2256="51",$D2256="52",$D2256="61"),(AD2256/'Totals and Drop Down Lists'!Z$4)*Inputs!H$38,0)</f>
        <v>0</v>
      </c>
      <c r="AU2256">
        <f>IF(OR($D2256="51",$D2256="52",$D2256="61"),(AE2256/'Totals and Drop Down Lists'!AA$4)*Inputs!I$38,0)</f>
        <v>0</v>
      </c>
      <c r="AV2256">
        <f>IF(OR($D2256="51",$D2256="52",$D2256="61"),(AF2256/'Totals and Drop Down Lists'!AB$4)*Inputs!J$38,0)</f>
        <v>0</v>
      </c>
      <c r="AW2256">
        <f>IF(OR($D2256="51",$D2256="52",$D2256="61"),(AG2256/'Totals and Drop Down Lists'!AC$4)*Inputs!K$38,0)</f>
        <v>0</v>
      </c>
      <c r="AX2256">
        <f>IF(OR($D2256="51",$D2256="52",$D2256="61"),(AH2256/'Totals and Drop Down Lists'!AD$4)*Inputs!L$38,0)</f>
        <v>0</v>
      </c>
      <c r="AY2256">
        <f>IF(OR($D2256="51",$D2256="52",$D2256="61"),0,(AA2256/'Totals and Drop Down Lists'!W$5)*Inputs!E$39)</f>
        <v>0</v>
      </c>
      <c r="AZ2256">
        <f>IF(OR($D2256="51",$D2256="52",$D2256="61"),0,(AB2256/'Totals and Drop Down Lists'!X$5)*Inputs!F$39)</f>
        <v>0</v>
      </c>
      <c r="BA2256">
        <f>IF(OR($D2256="51",$D2256="52",$D2256="61"),0,(AC2256/'Totals and Drop Down Lists'!Y$5)*Inputs!G$39)</f>
        <v>0</v>
      </c>
      <c r="BB2256">
        <f>IF(OR($D2256="51",$D2256="52",$D2256="61"),0,(AD2256/'Totals and Drop Down Lists'!Z$5)*Inputs!H$39)</f>
        <v>0</v>
      </c>
      <c r="BC2256">
        <f>IF(OR($D2256="51",$D2256="52",$D2256="61"),0,(AE2256/'Totals and Drop Down Lists'!AA$5)*Inputs!I$39)</f>
        <v>0</v>
      </c>
      <c r="BD2256">
        <f>IF(OR($D2256="51",$D2256="52",$D2256="61"),0,(AF2256/'Totals and Drop Down Lists'!AB$5)*Inputs!J$39)</f>
        <v>0</v>
      </c>
      <c r="BE2256">
        <f>IF(OR($D2256="51",$D2256="52",$D2256="61"),0,(AG2256/'Totals and Drop Down Lists'!AC$5)*Inputs!K$39)</f>
        <v>0</v>
      </c>
      <c r="BF2256">
        <f>IF(OR($D2256="51",$D2256="52",$D2256="61"),0,(AH2256/'Totals and Drop Down Lists'!AD$5)*Inputs!L$39)</f>
        <v>0</v>
      </c>
      <c r="BG2256" s="10">
        <f t="shared" si="316"/>
        <v>437186.04491844313</v>
      </c>
    </row>
    <row r="2257" spans="1:59" ht="43.2">
      <c r="A2257" s="1" t="s">
        <v>7557</v>
      </c>
      <c r="B2257" s="1" t="s">
        <v>7087</v>
      </c>
      <c r="C2257" s="1" t="s">
        <v>1159</v>
      </c>
      <c r="D2257" s="1" t="s">
        <v>10</v>
      </c>
      <c r="E2257" s="1" t="s">
        <v>7088</v>
      </c>
      <c r="F2257" s="2">
        <v>108530</v>
      </c>
      <c r="G2257" s="2">
        <v>5978</v>
      </c>
      <c r="H2257" s="2">
        <v>231</v>
      </c>
      <c r="I2257" s="2">
        <v>24291</v>
      </c>
      <c r="J2257" s="2">
        <v>47003</v>
      </c>
      <c r="K2257" s="2">
        <v>25050</v>
      </c>
      <c r="L2257" s="2">
        <v>65</v>
      </c>
      <c r="M2257" s="2">
        <v>57</v>
      </c>
      <c r="N2257" s="2">
        <v>12</v>
      </c>
      <c r="O2257" s="2">
        <v>443</v>
      </c>
      <c r="P2257" s="2">
        <v>308</v>
      </c>
      <c r="Q2257" s="2">
        <v>77</v>
      </c>
      <c r="R2257" s="2">
        <v>5610</v>
      </c>
      <c r="S2257" s="2">
        <v>21830900</v>
      </c>
      <c r="T2257" s="2">
        <v>898063300</v>
      </c>
      <c r="U2257" s="2">
        <v>1936</v>
      </c>
      <c r="V2257" s="2">
        <v>1415</v>
      </c>
      <c r="W2257" s="2">
        <v>100</v>
      </c>
      <c r="X2257" s="2">
        <v>6650</v>
      </c>
      <c r="Y2257" s="2">
        <v>505</v>
      </c>
      <c r="Z2257" s="2">
        <v>4785</v>
      </c>
      <c r="AA2257" s="9">
        <f t="shared" si="317"/>
        <v>108530</v>
      </c>
      <c r="AB2257" s="9">
        <f t="shared" si="318"/>
        <v>18082</v>
      </c>
      <c r="AC2257" s="9">
        <f t="shared" si="319"/>
        <v>6572</v>
      </c>
      <c r="AD2257" s="9">
        <f t="shared" si="320"/>
        <v>5610</v>
      </c>
      <c r="AE2257" s="44">
        <f t="shared" si="321"/>
        <v>9.3236436920681874E-4</v>
      </c>
      <c r="AF2257" s="9">
        <f t="shared" si="322"/>
        <v>5135</v>
      </c>
      <c r="AG2257" s="9">
        <f t="shared" si="315"/>
        <v>5290</v>
      </c>
      <c r="AH2257" s="44">
        <f t="shared" si="323"/>
        <v>1.0490324210633746E-3</v>
      </c>
      <c r="AI2257">
        <f>AA2257/'Totals and Drop Down Lists'!W$6*Inputs!E$37</f>
        <v>98451.948387974422</v>
      </c>
      <c r="AJ2257">
        <f>AB2257/'Totals and Drop Down Lists'!X$6*Inputs!F$37</f>
        <v>59496.781038610585</v>
      </c>
      <c r="AK2257">
        <f>AC2257/'Totals and Drop Down Lists'!Y$6*Inputs!G$37</f>
        <v>43324.843931667827</v>
      </c>
      <c r="AL2257">
        <f>AD2257/'Totals and Drop Down Lists'!Z$6*Inputs!H$37</f>
        <v>44978.18212466572</v>
      </c>
      <c r="AM2257">
        <f>AE2257/'Totals and Drop Down Lists'!AA$6*Inputs!I$37</f>
        <v>116069.43461987852</v>
      </c>
      <c r="AN2257">
        <f>AF2257/'Totals and Drop Down Lists'!AB$6*Inputs!J$37</f>
        <v>102477.61927567025</v>
      </c>
      <c r="AO2257">
        <f>AG2257/'Totals and Drop Down Lists'!AC$6*Inputs!K$37</f>
        <v>98518.717987394673</v>
      </c>
      <c r="AP2257">
        <f>AH2257/'Totals and Drop Down Lists'!AD$6*Inputs!L$37</f>
        <v>246868.7042390788</v>
      </c>
      <c r="AQ2257">
        <f>IF(OR($D2257="51",$D2257="52",$D2257="61"),(AA2257/'Totals and Drop Down Lists'!W$4)*Inputs!E$38,0)</f>
        <v>0</v>
      </c>
      <c r="AR2257">
        <f>IF(OR($D2257="51",$D2257="52",$D2257="61"),(AB2257/'Totals and Drop Down Lists'!X$4)*Inputs!F$38,0)</f>
        <v>0</v>
      </c>
      <c r="AS2257">
        <f>IF(OR($D2257="51",$D2257="52",$D2257="61"),(AC2257/'Totals and Drop Down Lists'!Y$4)*Inputs!G$38,0)</f>
        <v>0</v>
      </c>
      <c r="AT2257">
        <f>IF(OR($D2257="51",$D2257="52",$D2257="61"),(AD2257/'Totals and Drop Down Lists'!Z$4)*Inputs!H$38,0)</f>
        <v>0</v>
      </c>
      <c r="AU2257">
        <f>IF(OR($D2257="51",$D2257="52",$D2257="61"),(AE2257/'Totals and Drop Down Lists'!AA$4)*Inputs!I$38,0)</f>
        <v>0</v>
      </c>
      <c r="AV2257">
        <f>IF(OR($D2257="51",$D2257="52",$D2257="61"),(AF2257/'Totals and Drop Down Lists'!AB$4)*Inputs!J$38,0)</f>
        <v>0</v>
      </c>
      <c r="AW2257">
        <f>IF(OR($D2257="51",$D2257="52",$D2257="61"),(AG2257/'Totals and Drop Down Lists'!AC$4)*Inputs!K$38,0)</f>
        <v>0</v>
      </c>
      <c r="AX2257">
        <f>IF(OR($D2257="51",$D2257="52",$D2257="61"),(AH2257/'Totals and Drop Down Lists'!AD$4)*Inputs!L$38,0)</f>
        <v>0</v>
      </c>
      <c r="AY2257">
        <f>IF(OR($D2257="51",$D2257="52",$D2257="61"),0,(AA2257/'Totals and Drop Down Lists'!W$5)*Inputs!E$39)</f>
        <v>0</v>
      </c>
      <c r="AZ2257">
        <f>IF(OR($D2257="51",$D2257="52",$D2257="61"),0,(AB2257/'Totals and Drop Down Lists'!X$5)*Inputs!F$39)</f>
        <v>0</v>
      </c>
      <c r="BA2257">
        <f>IF(OR($D2257="51",$D2257="52",$D2257="61"),0,(AC2257/'Totals and Drop Down Lists'!Y$5)*Inputs!G$39)</f>
        <v>0</v>
      </c>
      <c r="BB2257">
        <f>IF(OR($D2257="51",$D2257="52",$D2257="61"),0,(AD2257/'Totals and Drop Down Lists'!Z$5)*Inputs!H$39)</f>
        <v>0</v>
      </c>
      <c r="BC2257">
        <f>IF(OR($D2257="51",$D2257="52",$D2257="61"),0,(AE2257/'Totals and Drop Down Lists'!AA$5)*Inputs!I$39)</f>
        <v>0</v>
      </c>
      <c r="BD2257">
        <f>IF(OR($D2257="51",$D2257="52",$D2257="61"),0,(AF2257/'Totals and Drop Down Lists'!AB$5)*Inputs!J$39)</f>
        <v>0</v>
      </c>
      <c r="BE2257">
        <f>IF(OR($D2257="51",$D2257="52",$D2257="61"),0,(AG2257/'Totals and Drop Down Lists'!AC$5)*Inputs!K$39)</f>
        <v>0</v>
      </c>
      <c r="BF2257">
        <f>IF(OR($D2257="51",$D2257="52",$D2257="61"),0,(AH2257/'Totals and Drop Down Lists'!AD$5)*Inputs!L$39)</f>
        <v>0</v>
      </c>
      <c r="BG2257" s="10">
        <f t="shared" si="316"/>
        <v>810186.23160494084</v>
      </c>
    </row>
    <row r="2258" spans="1:59" ht="43.2">
      <c r="A2258" s="1" t="s">
        <v>7557</v>
      </c>
      <c r="B2258" s="1" t="s">
        <v>7087</v>
      </c>
      <c r="C2258" s="1" t="s">
        <v>6684</v>
      </c>
      <c r="D2258" s="1" t="s">
        <v>25</v>
      </c>
      <c r="E2258" s="1" t="s">
        <v>7089</v>
      </c>
      <c r="F2258" s="2">
        <v>110324</v>
      </c>
      <c r="G2258" s="2">
        <v>1002</v>
      </c>
      <c r="H2258" s="2">
        <v>104</v>
      </c>
      <c r="I2258" s="2">
        <v>18191</v>
      </c>
      <c r="J2258" s="2">
        <v>47600</v>
      </c>
      <c r="K2258" s="2">
        <v>11237</v>
      </c>
      <c r="L2258" s="2">
        <v>290</v>
      </c>
      <c r="M2258" s="2">
        <v>31</v>
      </c>
      <c r="N2258" s="2">
        <v>0</v>
      </c>
      <c r="O2258" s="2">
        <v>367</v>
      </c>
      <c r="P2258" s="2">
        <v>32</v>
      </c>
      <c r="Q2258" s="2">
        <v>10</v>
      </c>
      <c r="R2258" s="2">
        <v>1028</v>
      </c>
      <c r="S2258" s="2">
        <v>8805800</v>
      </c>
      <c r="T2258" s="2">
        <v>439433000</v>
      </c>
      <c r="U2258" s="2">
        <v>4666</v>
      </c>
      <c r="V2258" s="2">
        <v>723</v>
      </c>
      <c r="W2258" s="2">
        <v>509</v>
      </c>
      <c r="X2258" s="2">
        <v>2591</v>
      </c>
      <c r="Y2258" s="2">
        <v>262</v>
      </c>
      <c r="Z2258" s="2">
        <v>1723</v>
      </c>
      <c r="AA2258" s="9">
        <f t="shared" si="317"/>
        <v>110324</v>
      </c>
      <c r="AB2258" s="9">
        <f t="shared" si="318"/>
        <v>17085</v>
      </c>
      <c r="AC2258" s="9">
        <f t="shared" si="319"/>
        <v>1758</v>
      </c>
      <c r="AD2258" s="9">
        <f t="shared" si="320"/>
        <v>1028</v>
      </c>
      <c r="AE2258" s="44">
        <f t="shared" si="321"/>
        <v>1.8526338501907635E-4</v>
      </c>
      <c r="AF2258" s="9">
        <f t="shared" si="322"/>
        <v>1359</v>
      </c>
      <c r="AG2258" s="9">
        <f t="shared" si="315"/>
        <v>1985</v>
      </c>
      <c r="AH2258" s="44">
        <f t="shared" si="323"/>
        <v>1.7436327818596309E-4</v>
      </c>
      <c r="AI2258">
        <f>AA2258/'Totals and Drop Down Lists'!W$6*Inputs!E$37</f>
        <v>100079.35827840127</v>
      </c>
      <c r="AJ2258">
        <f>AB2258/'Totals and Drop Down Lists'!X$6*Inputs!F$37</f>
        <v>56216.265017401936</v>
      </c>
      <c r="AK2258">
        <f>AC2258/'Totals and Drop Down Lists'!Y$6*Inputs!G$37</f>
        <v>11589.329828343281</v>
      </c>
      <c r="AL2258">
        <f>AD2258/'Totals and Drop Down Lists'!Z$6*Inputs!H$37</f>
        <v>8241.9913055537181</v>
      </c>
      <c r="AM2258">
        <f>AE2258/'Totals and Drop Down Lists'!AA$6*Inputs!I$37</f>
        <v>23063.318446223395</v>
      </c>
      <c r="AN2258">
        <f>AF2258/'Totals and Drop Down Lists'!AB$6*Inputs!J$37</f>
        <v>27121.145977728502</v>
      </c>
      <c r="AO2258">
        <f>AG2258/'Totals and Drop Down Lists'!AC$6*Inputs!K$37</f>
        <v>36967.798715496865</v>
      </c>
      <c r="AP2258">
        <f>AH2258/'Totals and Drop Down Lists'!AD$6*Inputs!L$37</f>
        <v>41032.894397118253</v>
      </c>
      <c r="AQ2258">
        <f>IF(OR($D2258="51",$D2258="52",$D2258="61"),(AA2258/'Totals and Drop Down Lists'!W$4)*Inputs!E$38,0)</f>
        <v>0</v>
      </c>
      <c r="AR2258">
        <f>IF(OR($D2258="51",$D2258="52",$D2258="61"),(AB2258/'Totals and Drop Down Lists'!X$4)*Inputs!F$38,0)</f>
        <v>0</v>
      </c>
      <c r="AS2258">
        <f>IF(OR($D2258="51",$D2258="52",$D2258="61"),(AC2258/'Totals and Drop Down Lists'!Y$4)*Inputs!G$38,0)</f>
        <v>0</v>
      </c>
      <c r="AT2258">
        <f>IF(OR($D2258="51",$D2258="52",$D2258="61"),(AD2258/'Totals and Drop Down Lists'!Z$4)*Inputs!H$38,0)</f>
        <v>0</v>
      </c>
      <c r="AU2258">
        <f>IF(OR($D2258="51",$D2258="52",$D2258="61"),(AE2258/'Totals and Drop Down Lists'!AA$4)*Inputs!I$38,0)</f>
        <v>0</v>
      </c>
      <c r="AV2258">
        <f>IF(OR($D2258="51",$D2258="52",$D2258="61"),(AF2258/'Totals and Drop Down Lists'!AB$4)*Inputs!J$38,0)</f>
        <v>0</v>
      </c>
      <c r="AW2258">
        <f>IF(OR($D2258="51",$D2258="52",$D2258="61"),(AG2258/'Totals and Drop Down Lists'!AC$4)*Inputs!K$38,0)</f>
        <v>0</v>
      </c>
      <c r="AX2258">
        <f>IF(OR($D2258="51",$D2258="52",$D2258="61"),(AH2258/'Totals and Drop Down Lists'!AD$4)*Inputs!L$38,0)</f>
        <v>0</v>
      </c>
      <c r="AY2258">
        <f>IF(OR($D2258="51",$D2258="52",$D2258="61"),0,(AA2258/'Totals and Drop Down Lists'!W$5)*Inputs!E$39)</f>
        <v>0</v>
      </c>
      <c r="AZ2258">
        <f>IF(OR($D2258="51",$D2258="52",$D2258="61"),0,(AB2258/'Totals and Drop Down Lists'!X$5)*Inputs!F$39)</f>
        <v>0</v>
      </c>
      <c r="BA2258">
        <f>IF(OR($D2258="51",$D2258="52",$D2258="61"),0,(AC2258/'Totals and Drop Down Lists'!Y$5)*Inputs!G$39)</f>
        <v>0</v>
      </c>
      <c r="BB2258">
        <f>IF(OR($D2258="51",$D2258="52",$D2258="61"),0,(AD2258/'Totals and Drop Down Lists'!Z$5)*Inputs!H$39)</f>
        <v>0</v>
      </c>
      <c r="BC2258">
        <f>IF(OR($D2258="51",$D2258="52",$D2258="61"),0,(AE2258/'Totals and Drop Down Lists'!AA$5)*Inputs!I$39)</f>
        <v>0</v>
      </c>
      <c r="BD2258">
        <f>IF(OR($D2258="51",$D2258="52",$D2258="61"),0,(AF2258/'Totals and Drop Down Lists'!AB$5)*Inputs!J$39)</f>
        <v>0</v>
      </c>
      <c r="BE2258">
        <f>IF(OR($D2258="51",$D2258="52",$D2258="61"),0,(AG2258/'Totals and Drop Down Lists'!AC$5)*Inputs!K$39)</f>
        <v>0</v>
      </c>
      <c r="BF2258">
        <f>IF(OR($D2258="51",$D2258="52",$D2258="61"),0,(AH2258/'Totals and Drop Down Lists'!AD$5)*Inputs!L$39)</f>
        <v>0</v>
      </c>
      <c r="BG2258" s="10">
        <f t="shared" si="316"/>
        <v>304312.10196626722</v>
      </c>
    </row>
    <row r="2259" spans="1:59" ht="43.2">
      <c r="A2259" s="1" t="s">
        <v>7557</v>
      </c>
      <c r="B2259" s="1" t="s">
        <v>7087</v>
      </c>
      <c r="C2259" s="1" t="s">
        <v>7090</v>
      </c>
      <c r="D2259" s="1" t="s">
        <v>58</v>
      </c>
      <c r="E2259" s="1" t="s">
        <v>7091</v>
      </c>
      <c r="F2259" s="2">
        <v>97873</v>
      </c>
      <c r="G2259" s="2">
        <v>1644</v>
      </c>
      <c r="H2259" s="2">
        <v>53</v>
      </c>
      <c r="I2259" s="2">
        <v>9762</v>
      </c>
      <c r="J2259" s="2">
        <v>39007</v>
      </c>
      <c r="K2259" s="2">
        <v>10279</v>
      </c>
      <c r="L2259" s="2">
        <v>201</v>
      </c>
      <c r="M2259" s="2">
        <v>0</v>
      </c>
      <c r="N2259" s="2">
        <v>43</v>
      </c>
      <c r="O2259" s="2">
        <v>298</v>
      </c>
      <c r="P2259" s="2">
        <v>104</v>
      </c>
      <c r="Q2259" s="2">
        <v>0</v>
      </c>
      <c r="R2259" s="2">
        <v>597</v>
      </c>
      <c r="S2259" s="2">
        <v>10642700</v>
      </c>
      <c r="T2259" s="2">
        <v>523087500</v>
      </c>
      <c r="U2259" s="2">
        <v>1186</v>
      </c>
      <c r="V2259" s="2">
        <v>205</v>
      </c>
      <c r="W2259" s="2">
        <v>20</v>
      </c>
      <c r="X2259" s="2">
        <v>1210</v>
      </c>
      <c r="Y2259" s="2">
        <v>0</v>
      </c>
      <c r="Z2259" s="2">
        <v>925</v>
      </c>
      <c r="AA2259" s="9">
        <f t="shared" si="317"/>
        <v>97873</v>
      </c>
      <c r="AB2259" s="9">
        <f t="shared" si="318"/>
        <v>8065</v>
      </c>
      <c r="AC2259" s="9">
        <f t="shared" si="319"/>
        <v>1243</v>
      </c>
      <c r="AD2259" s="9">
        <f t="shared" si="320"/>
        <v>597</v>
      </c>
      <c r="AE2259" s="44">
        <f t="shared" si="321"/>
        <v>1.8917117776602192E-4</v>
      </c>
      <c r="AF2259" s="9">
        <f t="shared" si="322"/>
        <v>985</v>
      </c>
      <c r="AG2259" s="9">
        <f t="shared" si="315"/>
        <v>925</v>
      </c>
      <c r="AH2259" s="44">
        <f t="shared" si="323"/>
        <v>9.0698715139543034E-5</v>
      </c>
      <c r="AI2259">
        <f>AA2259/'Totals and Drop Down Lists'!W$6*Inputs!E$37</f>
        <v>88784.553068978363</v>
      </c>
      <c r="AJ2259">
        <f>AB2259/'Totals and Drop Down Lists'!X$6*Inputs!F$37</f>
        <v>26536.972628934542</v>
      </c>
      <c r="AK2259">
        <f>AC2259/'Totals and Drop Down Lists'!Y$6*Inputs!G$37</f>
        <v>8194.2758683906122</v>
      </c>
      <c r="AL2259">
        <f>AD2259/'Totals and Drop Down Lists'!Z$6*Inputs!H$37</f>
        <v>4786.4482581863522</v>
      </c>
      <c r="AM2259">
        <f>AE2259/'Totals and Drop Down Lists'!AA$6*Inputs!I$37</f>
        <v>23549.797026625929</v>
      </c>
      <c r="AN2259">
        <f>AF2259/'Totals and Drop Down Lists'!AB$6*Inputs!J$37</f>
        <v>19657.342743239569</v>
      </c>
      <c r="AO2259">
        <f>AG2259/'Totals and Drop Down Lists'!AC$6*Inputs!K$37</f>
        <v>17226.807965659747</v>
      </c>
      <c r="AP2259">
        <f>AH2259/'Totals and Drop Down Lists'!AD$6*Inputs!L$37</f>
        <v>21344.120384717484</v>
      </c>
      <c r="AQ2259">
        <f>IF(OR($D2259="51",$D2259="52",$D2259="61"),(AA2259/'Totals and Drop Down Lists'!W$4)*Inputs!E$38,0)</f>
        <v>0</v>
      </c>
      <c r="AR2259">
        <f>IF(OR($D2259="51",$D2259="52",$D2259="61"),(AB2259/'Totals and Drop Down Lists'!X$4)*Inputs!F$38,0)</f>
        <v>0</v>
      </c>
      <c r="AS2259">
        <f>IF(OR($D2259="51",$D2259="52",$D2259="61"),(AC2259/'Totals and Drop Down Lists'!Y$4)*Inputs!G$38,0)</f>
        <v>0</v>
      </c>
      <c r="AT2259">
        <f>IF(OR($D2259="51",$D2259="52",$D2259="61"),(AD2259/'Totals and Drop Down Lists'!Z$4)*Inputs!H$38,0)</f>
        <v>0</v>
      </c>
      <c r="AU2259">
        <f>IF(OR($D2259="51",$D2259="52",$D2259="61"),(AE2259/'Totals and Drop Down Lists'!AA$4)*Inputs!I$38,0)</f>
        <v>0</v>
      </c>
      <c r="AV2259">
        <f>IF(OR($D2259="51",$D2259="52",$D2259="61"),(AF2259/'Totals and Drop Down Lists'!AB$4)*Inputs!J$38,0)</f>
        <v>0</v>
      </c>
      <c r="AW2259">
        <f>IF(OR($D2259="51",$D2259="52",$D2259="61"),(AG2259/'Totals and Drop Down Lists'!AC$4)*Inputs!K$38,0)</f>
        <v>0</v>
      </c>
      <c r="AX2259">
        <f>IF(OR($D2259="51",$D2259="52",$D2259="61"),(AH2259/'Totals and Drop Down Lists'!AD$4)*Inputs!L$38,0)</f>
        <v>0</v>
      </c>
      <c r="AY2259">
        <f>IF(OR($D2259="51",$D2259="52",$D2259="61"),0,(AA2259/'Totals and Drop Down Lists'!W$5)*Inputs!E$39)</f>
        <v>0</v>
      </c>
      <c r="AZ2259">
        <f>IF(OR($D2259="51",$D2259="52",$D2259="61"),0,(AB2259/'Totals and Drop Down Lists'!X$5)*Inputs!F$39)</f>
        <v>0</v>
      </c>
      <c r="BA2259">
        <f>IF(OR($D2259="51",$D2259="52",$D2259="61"),0,(AC2259/'Totals and Drop Down Lists'!Y$5)*Inputs!G$39)</f>
        <v>0</v>
      </c>
      <c r="BB2259">
        <f>IF(OR($D2259="51",$D2259="52",$D2259="61"),0,(AD2259/'Totals and Drop Down Lists'!Z$5)*Inputs!H$39)</f>
        <v>0</v>
      </c>
      <c r="BC2259">
        <f>IF(OR($D2259="51",$D2259="52",$D2259="61"),0,(AE2259/'Totals and Drop Down Lists'!AA$5)*Inputs!I$39)</f>
        <v>0</v>
      </c>
      <c r="BD2259">
        <f>IF(OR($D2259="51",$D2259="52",$D2259="61"),0,(AF2259/'Totals and Drop Down Lists'!AB$5)*Inputs!J$39)</f>
        <v>0</v>
      </c>
      <c r="BE2259">
        <f>IF(OR($D2259="51",$D2259="52",$D2259="61"),0,(AG2259/'Totals and Drop Down Lists'!AC$5)*Inputs!K$39)</f>
        <v>0</v>
      </c>
      <c r="BF2259">
        <f>IF(OR($D2259="51",$D2259="52",$D2259="61"),0,(AH2259/'Totals and Drop Down Lists'!AD$5)*Inputs!L$39)</f>
        <v>0</v>
      </c>
      <c r="BG2259" s="10">
        <f t="shared" si="316"/>
        <v>210080.31794473258</v>
      </c>
    </row>
    <row r="2260" spans="1:59" ht="43.2">
      <c r="A2260" s="1" t="s">
        <v>7557</v>
      </c>
      <c r="B2260" s="1" t="s">
        <v>7087</v>
      </c>
      <c r="C2260" s="1" t="s">
        <v>7092</v>
      </c>
      <c r="D2260" s="1" t="s">
        <v>25</v>
      </c>
      <c r="E2260" s="1" t="s">
        <v>7093</v>
      </c>
      <c r="F2260" s="2">
        <v>53412</v>
      </c>
      <c r="G2260" s="2">
        <v>502</v>
      </c>
      <c r="H2260" s="2">
        <v>36</v>
      </c>
      <c r="I2260" s="2">
        <v>10044</v>
      </c>
      <c r="J2260" s="2">
        <v>20254</v>
      </c>
      <c r="K2260" s="2">
        <v>4598</v>
      </c>
      <c r="L2260" s="2">
        <v>79</v>
      </c>
      <c r="M2260" s="2">
        <v>76</v>
      </c>
      <c r="N2260" s="2">
        <v>0</v>
      </c>
      <c r="O2260" s="2">
        <v>202</v>
      </c>
      <c r="P2260" s="2">
        <v>162</v>
      </c>
      <c r="Q2260" s="2">
        <v>17</v>
      </c>
      <c r="R2260" s="2">
        <v>1137</v>
      </c>
      <c r="S2260" s="2">
        <v>3365800</v>
      </c>
      <c r="T2260" s="2">
        <v>170474200</v>
      </c>
      <c r="U2260" s="2">
        <v>749</v>
      </c>
      <c r="V2260" s="2">
        <v>298</v>
      </c>
      <c r="W2260" s="2">
        <v>70</v>
      </c>
      <c r="X2260" s="2">
        <v>1048</v>
      </c>
      <c r="Y2260" s="2">
        <v>45</v>
      </c>
      <c r="Z2260" s="2">
        <v>623</v>
      </c>
      <c r="AA2260" s="9">
        <f t="shared" si="317"/>
        <v>53412</v>
      </c>
      <c r="AB2260" s="9">
        <f t="shared" si="318"/>
        <v>9506</v>
      </c>
      <c r="AC2260" s="9">
        <f t="shared" si="319"/>
        <v>1673</v>
      </c>
      <c r="AD2260" s="9">
        <f t="shared" si="320"/>
        <v>1137</v>
      </c>
      <c r="AE2260" s="44">
        <f t="shared" si="321"/>
        <v>7.2899225479763734E-5</v>
      </c>
      <c r="AF2260" s="9">
        <f t="shared" si="322"/>
        <v>680</v>
      </c>
      <c r="AG2260" s="9">
        <f t="shared" si="315"/>
        <v>668</v>
      </c>
      <c r="AH2260" s="44">
        <f t="shared" si="323"/>
        <v>5.6426837447849685E-5</v>
      </c>
      <c r="AI2260">
        <f>AA2260/'Totals and Drop Down Lists'!W$6*Inputs!E$37</f>
        <v>48452.183426688382</v>
      </c>
      <c r="AJ2260">
        <f>AB2260/'Totals and Drop Down Lists'!X$6*Inputs!F$37</f>
        <v>31278.42055928726</v>
      </c>
      <c r="AK2260">
        <f>AC2260/'Totals and Drop Down Lists'!Y$6*Inputs!G$37</f>
        <v>11028.981116506433</v>
      </c>
      <c r="AL2260">
        <f>AD2260/'Totals and Drop Down Lists'!Z$6*Inputs!H$37</f>
        <v>9115.898943983053</v>
      </c>
      <c r="AM2260">
        <f>AE2260/'Totals and Drop Down Lists'!AA$6*Inputs!I$37</f>
        <v>9075.1772216064837</v>
      </c>
      <c r="AN2260">
        <f>AF2260/'Totals and Drop Down Lists'!AB$6*Inputs!J$37</f>
        <v>13570.551335434424</v>
      </c>
      <c r="AO2260">
        <f>AG2260/'Totals and Drop Down Lists'!AC$6*Inputs!K$37</f>
        <v>12440.5488876332</v>
      </c>
      <c r="AP2260">
        <f>AH2260/'Totals and Drop Down Lists'!AD$6*Inputs!L$37</f>
        <v>13278.92252456727</v>
      </c>
      <c r="AQ2260">
        <f>IF(OR($D2260="51",$D2260="52",$D2260="61"),(AA2260/'Totals and Drop Down Lists'!W$4)*Inputs!E$38,0)</f>
        <v>0</v>
      </c>
      <c r="AR2260">
        <f>IF(OR($D2260="51",$D2260="52",$D2260="61"),(AB2260/'Totals and Drop Down Lists'!X$4)*Inputs!F$38,0)</f>
        <v>0</v>
      </c>
      <c r="AS2260">
        <f>IF(OR($D2260="51",$D2260="52",$D2260="61"),(AC2260/'Totals and Drop Down Lists'!Y$4)*Inputs!G$38,0)</f>
        <v>0</v>
      </c>
      <c r="AT2260">
        <f>IF(OR($D2260="51",$D2260="52",$D2260="61"),(AD2260/'Totals and Drop Down Lists'!Z$4)*Inputs!H$38,0)</f>
        <v>0</v>
      </c>
      <c r="AU2260">
        <f>IF(OR($D2260="51",$D2260="52",$D2260="61"),(AE2260/'Totals and Drop Down Lists'!AA$4)*Inputs!I$38,0)</f>
        <v>0</v>
      </c>
      <c r="AV2260">
        <f>IF(OR($D2260="51",$D2260="52",$D2260="61"),(AF2260/'Totals and Drop Down Lists'!AB$4)*Inputs!J$38,0)</f>
        <v>0</v>
      </c>
      <c r="AW2260">
        <f>IF(OR($D2260="51",$D2260="52",$D2260="61"),(AG2260/'Totals and Drop Down Lists'!AC$4)*Inputs!K$38,0)</f>
        <v>0</v>
      </c>
      <c r="AX2260">
        <f>IF(OR($D2260="51",$D2260="52",$D2260="61"),(AH2260/'Totals and Drop Down Lists'!AD$4)*Inputs!L$38,0)</f>
        <v>0</v>
      </c>
      <c r="AY2260">
        <f>IF(OR($D2260="51",$D2260="52",$D2260="61"),0,(AA2260/'Totals and Drop Down Lists'!W$5)*Inputs!E$39)</f>
        <v>0</v>
      </c>
      <c r="AZ2260">
        <f>IF(OR($D2260="51",$D2260="52",$D2260="61"),0,(AB2260/'Totals and Drop Down Lists'!X$5)*Inputs!F$39)</f>
        <v>0</v>
      </c>
      <c r="BA2260">
        <f>IF(OR($D2260="51",$D2260="52",$D2260="61"),0,(AC2260/'Totals and Drop Down Lists'!Y$5)*Inputs!G$39)</f>
        <v>0</v>
      </c>
      <c r="BB2260">
        <f>IF(OR($D2260="51",$D2260="52",$D2260="61"),0,(AD2260/'Totals and Drop Down Lists'!Z$5)*Inputs!H$39)</f>
        <v>0</v>
      </c>
      <c r="BC2260">
        <f>IF(OR($D2260="51",$D2260="52",$D2260="61"),0,(AE2260/'Totals and Drop Down Lists'!AA$5)*Inputs!I$39)</f>
        <v>0</v>
      </c>
      <c r="BD2260">
        <f>IF(OR($D2260="51",$D2260="52",$D2260="61"),0,(AF2260/'Totals and Drop Down Lists'!AB$5)*Inputs!J$39)</f>
        <v>0</v>
      </c>
      <c r="BE2260">
        <f>IF(OR($D2260="51",$D2260="52",$D2260="61"),0,(AG2260/'Totals and Drop Down Lists'!AC$5)*Inputs!K$39)</f>
        <v>0</v>
      </c>
      <c r="BF2260">
        <f>IF(OR($D2260="51",$D2260="52",$D2260="61"),0,(AH2260/'Totals and Drop Down Lists'!AD$5)*Inputs!L$39)</f>
        <v>0</v>
      </c>
      <c r="BG2260" s="10">
        <f t="shared" si="316"/>
        <v>148240.6840157065</v>
      </c>
    </row>
    <row r="2261" spans="1:59">
      <c r="A2261" s="1" t="s">
        <v>7558</v>
      </c>
      <c r="B2261" s="1" t="s">
        <v>4992</v>
      </c>
      <c r="C2261" s="1" t="s">
        <v>4993</v>
      </c>
      <c r="D2261" s="1" t="s">
        <v>10</v>
      </c>
      <c r="E2261" s="1" t="s">
        <v>4994</v>
      </c>
      <c r="F2261" s="2">
        <v>141292</v>
      </c>
      <c r="G2261" s="2">
        <v>648</v>
      </c>
      <c r="H2261" s="2">
        <v>269</v>
      </c>
      <c r="I2261" s="2">
        <v>8663</v>
      </c>
      <c r="J2261" s="2">
        <v>52340</v>
      </c>
      <c r="K2261" s="2">
        <v>16178</v>
      </c>
      <c r="L2261" s="2">
        <v>125</v>
      </c>
      <c r="M2261" s="2">
        <v>9</v>
      </c>
      <c r="N2261" s="2">
        <v>0</v>
      </c>
      <c r="O2261" s="2">
        <v>576</v>
      </c>
      <c r="P2261" s="2">
        <v>48</v>
      </c>
      <c r="Q2261" s="2">
        <v>0</v>
      </c>
      <c r="R2261" s="2">
        <v>284</v>
      </c>
      <c r="S2261" s="2">
        <v>16981400</v>
      </c>
      <c r="T2261" s="2">
        <v>964840900</v>
      </c>
      <c r="U2261" s="2">
        <v>1026</v>
      </c>
      <c r="V2261" s="2">
        <v>140</v>
      </c>
      <c r="W2261" s="2">
        <v>0</v>
      </c>
      <c r="X2261" s="2">
        <v>1895</v>
      </c>
      <c r="Y2261" s="2">
        <v>110</v>
      </c>
      <c r="Z2261" s="2">
        <v>1525</v>
      </c>
      <c r="AA2261" s="9">
        <f t="shared" si="317"/>
        <v>141292</v>
      </c>
      <c r="AB2261" s="9">
        <f t="shared" si="318"/>
        <v>7746</v>
      </c>
      <c r="AC2261" s="9">
        <f t="shared" si="319"/>
        <v>1042</v>
      </c>
      <c r="AD2261" s="9">
        <f t="shared" si="320"/>
        <v>284</v>
      </c>
      <c r="AE2261" s="44">
        <f t="shared" si="321"/>
        <v>3.4923014944508246E-4</v>
      </c>
      <c r="AF2261" s="9">
        <f t="shared" si="322"/>
        <v>1755</v>
      </c>
      <c r="AG2261" s="9">
        <f t="shared" si="315"/>
        <v>1635</v>
      </c>
      <c r="AH2261" s="44">
        <f t="shared" si="323"/>
        <v>1.8804420580665555E-4</v>
      </c>
      <c r="AI2261">
        <f>AA2261/'Totals and Drop Down Lists'!W$6*Inputs!E$37</f>
        <v>128171.68240701818</v>
      </c>
      <c r="AJ2261">
        <f>AB2261/'Totals and Drop Down Lists'!X$6*Inputs!F$37</f>
        <v>25487.339117635081</v>
      </c>
      <c r="AK2261">
        <f>AC2261/'Totals and Drop Down Lists'!Y$6*Inputs!G$37</f>
        <v>6869.2159733411254</v>
      </c>
      <c r="AL2261">
        <f>AD2261/'Totals and Drop Down Lists'!Z$6*Inputs!H$37</f>
        <v>2276.9703606782646</v>
      </c>
      <c r="AM2261">
        <f>AE2261/'Totals and Drop Down Lists'!AA$6*Inputs!I$37</f>
        <v>43475.434429986104</v>
      </c>
      <c r="AN2261">
        <f>AF2261/'Totals and Drop Down Lists'!AB$6*Inputs!J$37</f>
        <v>35023.996461305018</v>
      </c>
      <c r="AO2261">
        <f>AG2261/'Totals and Drop Down Lists'!AC$6*Inputs!K$37</f>
        <v>30449.547052814796</v>
      </c>
      <c r="AP2261">
        <f>AH2261/'Totals and Drop Down Lists'!AD$6*Inputs!L$37</f>
        <v>44252.425849811967</v>
      </c>
      <c r="AQ2261">
        <f>IF(OR($D2261="51",$D2261="52",$D2261="61"),(AA2261/'Totals and Drop Down Lists'!W$4)*Inputs!E$38,0)</f>
        <v>0</v>
      </c>
      <c r="AR2261">
        <f>IF(OR($D2261="51",$D2261="52",$D2261="61"),(AB2261/'Totals and Drop Down Lists'!X$4)*Inputs!F$38,0)</f>
        <v>0</v>
      </c>
      <c r="AS2261">
        <f>IF(OR($D2261="51",$D2261="52",$D2261="61"),(AC2261/'Totals and Drop Down Lists'!Y$4)*Inputs!G$38,0)</f>
        <v>0</v>
      </c>
      <c r="AT2261">
        <f>IF(OR($D2261="51",$D2261="52",$D2261="61"),(AD2261/'Totals and Drop Down Lists'!Z$4)*Inputs!H$38,0)</f>
        <v>0</v>
      </c>
      <c r="AU2261">
        <f>IF(OR($D2261="51",$D2261="52",$D2261="61"),(AE2261/'Totals and Drop Down Lists'!AA$4)*Inputs!I$38,0)</f>
        <v>0</v>
      </c>
      <c r="AV2261">
        <f>IF(OR($D2261="51",$D2261="52",$D2261="61"),(AF2261/'Totals and Drop Down Lists'!AB$4)*Inputs!J$38,0)</f>
        <v>0</v>
      </c>
      <c r="AW2261">
        <f>IF(OR($D2261="51",$D2261="52",$D2261="61"),(AG2261/'Totals and Drop Down Lists'!AC$4)*Inputs!K$38,0)</f>
        <v>0</v>
      </c>
      <c r="AX2261">
        <f>IF(OR($D2261="51",$D2261="52",$D2261="61"),(AH2261/'Totals and Drop Down Lists'!AD$4)*Inputs!L$38,0)</f>
        <v>0</v>
      </c>
      <c r="AY2261">
        <f>IF(OR($D2261="51",$D2261="52",$D2261="61"),0,(AA2261/'Totals and Drop Down Lists'!W$5)*Inputs!E$39)</f>
        <v>0</v>
      </c>
      <c r="AZ2261">
        <f>IF(OR($D2261="51",$D2261="52",$D2261="61"),0,(AB2261/'Totals and Drop Down Lists'!X$5)*Inputs!F$39)</f>
        <v>0</v>
      </c>
      <c r="BA2261">
        <f>IF(OR($D2261="51",$D2261="52",$D2261="61"),0,(AC2261/'Totals and Drop Down Lists'!Y$5)*Inputs!G$39)</f>
        <v>0</v>
      </c>
      <c r="BB2261">
        <f>IF(OR($D2261="51",$D2261="52",$D2261="61"),0,(AD2261/'Totals and Drop Down Lists'!Z$5)*Inputs!H$39)</f>
        <v>0</v>
      </c>
      <c r="BC2261">
        <f>IF(OR($D2261="51",$D2261="52",$D2261="61"),0,(AE2261/'Totals and Drop Down Lists'!AA$5)*Inputs!I$39)</f>
        <v>0</v>
      </c>
      <c r="BD2261">
        <f>IF(OR($D2261="51",$D2261="52",$D2261="61"),0,(AF2261/'Totals and Drop Down Lists'!AB$5)*Inputs!J$39)</f>
        <v>0</v>
      </c>
      <c r="BE2261">
        <f>IF(OR($D2261="51",$D2261="52",$D2261="61"),0,(AG2261/'Totals and Drop Down Lists'!AC$5)*Inputs!K$39)</f>
        <v>0</v>
      </c>
      <c r="BF2261">
        <f>IF(OR($D2261="51",$D2261="52",$D2261="61"),0,(AH2261/'Totals and Drop Down Lists'!AD$5)*Inputs!L$39)</f>
        <v>0</v>
      </c>
      <c r="BG2261" s="10">
        <f t="shared" si="316"/>
        <v>316006.61165259057</v>
      </c>
    </row>
    <row r="2262" spans="1:59">
      <c r="A2262" s="1" t="s">
        <v>7558</v>
      </c>
      <c r="B2262" s="1" t="s">
        <v>4992</v>
      </c>
      <c r="C2262" s="1" t="s">
        <v>4995</v>
      </c>
      <c r="D2262" s="1" t="s">
        <v>7</v>
      </c>
      <c r="E2262" s="1" t="s">
        <v>4996</v>
      </c>
      <c r="F2262" s="2">
        <v>414530</v>
      </c>
      <c r="G2262" s="2">
        <v>11950</v>
      </c>
      <c r="H2262" s="2">
        <v>2015</v>
      </c>
      <c r="I2262" s="2">
        <v>64072</v>
      </c>
      <c r="J2262" s="2">
        <v>162573</v>
      </c>
      <c r="K2262" s="2">
        <v>75497</v>
      </c>
      <c r="L2262" s="2">
        <v>649</v>
      </c>
      <c r="M2262" s="2">
        <v>146</v>
      </c>
      <c r="N2262" s="2">
        <v>47</v>
      </c>
      <c r="O2262" s="2">
        <v>3194</v>
      </c>
      <c r="P2262" s="2">
        <v>664</v>
      </c>
      <c r="Q2262" s="2">
        <v>234</v>
      </c>
      <c r="R2262" s="2">
        <v>5548</v>
      </c>
      <c r="S2262" s="2">
        <v>71174200</v>
      </c>
      <c r="T2262" s="2">
        <v>3369375900</v>
      </c>
      <c r="U2262" s="2">
        <v>6917</v>
      </c>
      <c r="V2262" s="2">
        <v>3335</v>
      </c>
      <c r="W2262" s="2">
        <v>170</v>
      </c>
      <c r="X2262" s="2">
        <v>18925</v>
      </c>
      <c r="Y2262" s="2">
        <v>2030</v>
      </c>
      <c r="Z2262" s="2">
        <v>14185</v>
      </c>
      <c r="AA2262" s="9">
        <f t="shared" si="317"/>
        <v>414530</v>
      </c>
      <c r="AB2262" s="9">
        <f t="shared" si="318"/>
        <v>50107</v>
      </c>
      <c r="AC2262" s="9">
        <f t="shared" si="319"/>
        <v>10482</v>
      </c>
      <c r="AD2262" s="9">
        <f t="shared" si="320"/>
        <v>5548</v>
      </c>
      <c r="AE2262" s="44">
        <f t="shared" si="321"/>
        <v>2.4485374738225192E-3</v>
      </c>
      <c r="AF2262" s="9">
        <f t="shared" si="322"/>
        <v>15420</v>
      </c>
      <c r="AG2262" s="9">
        <f t="shared" si="315"/>
        <v>16215</v>
      </c>
      <c r="AH2262" s="44">
        <f t="shared" si="323"/>
        <v>2.8018785980767407E-3</v>
      </c>
      <c r="AI2262">
        <f>AA2262/'Totals and Drop Down Lists'!W$6*Inputs!E$37</f>
        <v>376036.91297583195</v>
      </c>
      <c r="AJ2262">
        <f>AB2262/'Totals and Drop Down Lists'!X$6*Inputs!F$37</f>
        <v>164871.43056640087</v>
      </c>
      <c r="AK2262">
        <f>AC2262/'Totals and Drop Down Lists'!Y$6*Inputs!G$37</f>
        <v>69100.884676162837</v>
      </c>
      <c r="AL2262">
        <f>AD2262/'Totals and Drop Down Lists'!Z$6*Inputs!H$37</f>
        <v>44481.097045926093</v>
      </c>
      <c r="AM2262">
        <f>AE2262/'Totals and Drop Down Lists'!AA$6*Inputs!I$37</f>
        <v>304816.83944436914</v>
      </c>
      <c r="AN2262">
        <f>AF2262/'Totals and Drop Down Lists'!AB$6*Inputs!J$37</f>
        <v>307732.20822411595</v>
      </c>
      <c r="AO2262">
        <f>AG2262/'Totals and Drop Down Lists'!AC$6*Inputs!K$37</f>
        <v>301981.28774397058</v>
      </c>
      <c r="AP2262">
        <f>AH2262/'Totals and Drop Down Lists'!AD$6*Inputs!L$37</f>
        <v>659365.83565382916</v>
      </c>
      <c r="AQ2262">
        <f>IF(OR($D2262="51",$D2262="52",$D2262="61"),(AA2262/'Totals and Drop Down Lists'!W$4)*Inputs!E$38,0)</f>
        <v>0</v>
      </c>
      <c r="AR2262">
        <f>IF(OR($D2262="51",$D2262="52",$D2262="61"),(AB2262/'Totals and Drop Down Lists'!X$4)*Inputs!F$38,0)</f>
        <v>0</v>
      </c>
      <c r="AS2262">
        <f>IF(OR($D2262="51",$D2262="52",$D2262="61"),(AC2262/'Totals and Drop Down Lists'!Y$4)*Inputs!G$38,0)</f>
        <v>0</v>
      </c>
      <c r="AT2262">
        <f>IF(OR($D2262="51",$D2262="52",$D2262="61"),(AD2262/'Totals and Drop Down Lists'!Z$4)*Inputs!H$38,0)</f>
        <v>0</v>
      </c>
      <c r="AU2262">
        <f>IF(OR($D2262="51",$D2262="52",$D2262="61"),(AE2262/'Totals and Drop Down Lists'!AA$4)*Inputs!I$38,0)</f>
        <v>0</v>
      </c>
      <c r="AV2262">
        <f>IF(OR($D2262="51",$D2262="52",$D2262="61"),(AF2262/'Totals and Drop Down Lists'!AB$4)*Inputs!J$38,0)</f>
        <v>0</v>
      </c>
      <c r="AW2262">
        <f>IF(OR($D2262="51",$D2262="52",$D2262="61"),(AG2262/'Totals and Drop Down Lists'!AC$4)*Inputs!K$38,0)</f>
        <v>0</v>
      </c>
      <c r="AX2262">
        <f>IF(OR($D2262="51",$D2262="52",$D2262="61"),(AH2262/'Totals and Drop Down Lists'!AD$4)*Inputs!L$38,0)</f>
        <v>0</v>
      </c>
      <c r="AY2262">
        <f>IF(OR($D2262="51",$D2262="52",$D2262="61"),0,(AA2262/'Totals and Drop Down Lists'!W$5)*Inputs!E$39)</f>
        <v>0</v>
      </c>
      <c r="AZ2262">
        <f>IF(OR($D2262="51",$D2262="52",$D2262="61"),0,(AB2262/'Totals and Drop Down Lists'!X$5)*Inputs!F$39)</f>
        <v>0</v>
      </c>
      <c r="BA2262">
        <f>IF(OR($D2262="51",$D2262="52",$D2262="61"),0,(AC2262/'Totals and Drop Down Lists'!Y$5)*Inputs!G$39)</f>
        <v>0</v>
      </c>
      <c r="BB2262">
        <f>IF(OR($D2262="51",$D2262="52",$D2262="61"),0,(AD2262/'Totals and Drop Down Lists'!Z$5)*Inputs!H$39)</f>
        <v>0</v>
      </c>
      <c r="BC2262">
        <f>IF(OR($D2262="51",$D2262="52",$D2262="61"),0,(AE2262/'Totals and Drop Down Lists'!AA$5)*Inputs!I$39)</f>
        <v>0</v>
      </c>
      <c r="BD2262">
        <f>IF(OR($D2262="51",$D2262="52",$D2262="61"),0,(AF2262/'Totals and Drop Down Lists'!AB$5)*Inputs!J$39)</f>
        <v>0</v>
      </c>
      <c r="BE2262">
        <f>IF(OR($D2262="51",$D2262="52",$D2262="61"),0,(AG2262/'Totals and Drop Down Lists'!AC$5)*Inputs!K$39)</f>
        <v>0</v>
      </c>
      <c r="BF2262">
        <f>IF(OR($D2262="51",$D2262="52",$D2262="61"),0,(AH2262/'Totals and Drop Down Lists'!AD$5)*Inputs!L$39)</f>
        <v>0</v>
      </c>
      <c r="BG2262" s="10">
        <f t="shared" si="316"/>
        <v>2228386.4963306068</v>
      </c>
    </row>
    <row r="2263" spans="1:59">
      <c r="A2263" s="1" t="s">
        <v>7558</v>
      </c>
      <c r="B2263" s="1" t="s">
        <v>4992</v>
      </c>
      <c r="C2263" s="1" t="s">
        <v>4997</v>
      </c>
      <c r="D2263" s="1" t="s">
        <v>215</v>
      </c>
      <c r="E2263" s="1" t="s">
        <v>4998</v>
      </c>
      <c r="F2263" s="2">
        <v>375725</v>
      </c>
      <c r="G2263" s="2">
        <v>1512</v>
      </c>
      <c r="H2263" s="2">
        <v>341</v>
      </c>
      <c r="I2263" s="2">
        <v>27049</v>
      </c>
      <c r="J2263" s="2">
        <v>134888</v>
      </c>
      <c r="K2263" s="2">
        <v>29722</v>
      </c>
      <c r="L2263" s="2">
        <v>903</v>
      </c>
      <c r="M2263" s="2">
        <v>177</v>
      </c>
      <c r="N2263" s="2">
        <v>75</v>
      </c>
      <c r="O2263" s="2">
        <v>1227</v>
      </c>
      <c r="P2263" s="2">
        <v>216</v>
      </c>
      <c r="Q2263" s="2">
        <v>19</v>
      </c>
      <c r="R2263" s="2">
        <v>3318</v>
      </c>
      <c r="S2263" s="2">
        <v>27782400</v>
      </c>
      <c r="T2263" s="2">
        <v>1504796100</v>
      </c>
      <c r="U2263" s="2">
        <v>2290</v>
      </c>
      <c r="V2263" s="2">
        <v>1728</v>
      </c>
      <c r="W2263" s="2">
        <v>214</v>
      </c>
      <c r="X2263" s="2">
        <v>5265</v>
      </c>
      <c r="Y2263" s="2">
        <v>874</v>
      </c>
      <c r="Z2263" s="2">
        <v>3115</v>
      </c>
      <c r="AA2263" s="9">
        <f t="shared" si="317"/>
        <v>375725</v>
      </c>
      <c r="AB2263" s="9">
        <f t="shared" si="318"/>
        <v>25196</v>
      </c>
      <c r="AC2263" s="9">
        <f t="shared" si="319"/>
        <v>5935</v>
      </c>
      <c r="AD2263" s="9">
        <f t="shared" si="320"/>
        <v>3318</v>
      </c>
      <c r="AE2263" s="44">
        <f t="shared" si="321"/>
        <v>4.573814323951398E-4</v>
      </c>
      <c r="AF2263" s="9">
        <f t="shared" si="322"/>
        <v>3323</v>
      </c>
      <c r="AG2263" s="9">
        <f t="shared" si="315"/>
        <v>3989</v>
      </c>
      <c r="AH2263" s="44">
        <f t="shared" si="323"/>
        <v>3.2705428012897824E-4</v>
      </c>
      <c r="AI2263">
        <f>AA2263/'Totals and Drop Down Lists'!W$6*Inputs!E$37</f>
        <v>340835.32947638154</v>
      </c>
      <c r="AJ2263">
        <f>AB2263/'Totals and Drop Down Lists'!X$6*Inputs!F$37</f>
        <v>82904.595456743293</v>
      </c>
      <c r="AK2263">
        <f>AC2263/'Totals and Drop Down Lists'!Y$6*Inputs!G$37</f>
        <v>39125.524761784625</v>
      </c>
      <c r="AL2263">
        <f>AD2263/'Totals and Drop Down Lists'!Z$6*Inputs!H$37</f>
        <v>26602.069213839724</v>
      </c>
      <c r="AM2263">
        <f>AE2263/'Totals and Drop Down Lists'!AA$6*Inputs!I$37</f>
        <v>56939.117384866506</v>
      </c>
      <c r="AN2263">
        <f>AF2263/'Totals and Drop Down Lists'!AB$6*Inputs!J$37</f>
        <v>66316.091305365582</v>
      </c>
      <c r="AO2263">
        <f>AG2263/'Totals and Drop Down Lists'!AC$6*Inputs!K$37</f>
        <v>74289.445378396471</v>
      </c>
      <c r="AP2263">
        <f>AH2263/'Totals and Drop Down Lists'!AD$6*Inputs!L$37</f>
        <v>76965.653997082598</v>
      </c>
      <c r="AQ2263">
        <f>IF(OR($D2263="51",$D2263="52",$D2263="61"),(AA2263/'Totals and Drop Down Lists'!W$4)*Inputs!E$38,0)</f>
        <v>0</v>
      </c>
      <c r="AR2263">
        <f>IF(OR($D2263="51",$D2263="52",$D2263="61"),(AB2263/'Totals and Drop Down Lists'!X$4)*Inputs!F$38,0)</f>
        <v>0</v>
      </c>
      <c r="AS2263">
        <f>IF(OR($D2263="51",$D2263="52",$D2263="61"),(AC2263/'Totals and Drop Down Lists'!Y$4)*Inputs!G$38,0)</f>
        <v>0</v>
      </c>
      <c r="AT2263">
        <f>IF(OR($D2263="51",$D2263="52",$D2263="61"),(AD2263/'Totals and Drop Down Lists'!Z$4)*Inputs!H$38,0)</f>
        <v>0</v>
      </c>
      <c r="AU2263">
        <f>IF(OR($D2263="51",$D2263="52",$D2263="61"),(AE2263/'Totals and Drop Down Lists'!AA$4)*Inputs!I$38,0)</f>
        <v>0</v>
      </c>
      <c r="AV2263">
        <f>IF(OR($D2263="51",$D2263="52",$D2263="61"),(AF2263/'Totals and Drop Down Lists'!AB$4)*Inputs!J$38,0)</f>
        <v>0</v>
      </c>
      <c r="AW2263">
        <f>IF(OR($D2263="51",$D2263="52",$D2263="61"),(AG2263/'Totals and Drop Down Lists'!AC$4)*Inputs!K$38,0)</f>
        <v>0</v>
      </c>
      <c r="AX2263">
        <f>IF(OR($D2263="51",$D2263="52",$D2263="61"),(AH2263/'Totals and Drop Down Lists'!AD$4)*Inputs!L$38,0)</f>
        <v>0</v>
      </c>
      <c r="AY2263">
        <f>IF(OR($D2263="51",$D2263="52",$D2263="61"),0,(AA2263/'Totals and Drop Down Lists'!W$5)*Inputs!E$39)</f>
        <v>0</v>
      </c>
      <c r="AZ2263">
        <f>IF(OR($D2263="51",$D2263="52",$D2263="61"),0,(AB2263/'Totals and Drop Down Lists'!X$5)*Inputs!F$39)</f>
        <v>0</v>
      </c>
      <c r="BA2263">
        <f>IF(OR($D2263="51",$D2263="52",$D2263="61"),0,(AC2263/'Totals and Drop Down Lists'!Y$5)*Inputs!G$39)</f>
        <v>0</v>
      </c>
      <c r="BB2263">
        <f>IF(OR($D2263="51",$D2263="52",$D2263="61"),0,(AD2263/'Totals and Drop Down Lists'!Z$5)*Inputs!H$39)</f>
        <v>0</v>
      </c>
      <c r="BC2263">
        <f>IF(OR($D2263="51",$D2263="52",$D2263="61"),0,(AE2263/'Totals and Drop Down Lists'!AA$5)*Inputs!I$39)</f>
        <v>0</v>
      </c>
      <c r="BD2263">
        <f>IF(OR($D2263="51",$D2263="52",$D2263="61"),0,(AF2263/'Totals and Drop Down Lists'!AB$5)*Inputs!J$39)</f>
        <v>0</v>
      </c>
      <c r="BE2263">
        <f>IF(OR($D2263="51",$D2263="52",$D2263="61"),0,(AG2263/'Totals and Drop Down Lists'!AC$5)*Inputs!K$39)</f>
        <v>0</v>
      </c>
      <c r="BF2263">
        <f>IF(OR($D2263="51",$D2263="52",$D2263="61"),0,(AH2263/'Totals and Drop Down Lists'!AD$5)*Inputs!L$39)</f>
        <v>0</v>
      </c>
      <c r="BG2263" s="10">
        <f t="shared" si="316"/>
        <v>763977.82697446027</v>
      </c>
    </row>
    <row r="2264" spans="1:59" ht="28.8">
      <c r="A2264" s="1" t="s">
        <v>7559</v>
      </c>
      <c r="B2264" s="1" t="s">
        <v>1342</v>
      </c>
      <c r="C2264" s="1" t="s">
        <v>1343</v>
      </c>
      <c r="D2264" s="1" t="s">
        <v>10</v>
      </c>
      <c r="E2264" s="1" t="s">
        <v>1344</v>
      </c>
      <c r="F2264" s="2">
        <v>201755</v>
      </c>
      <c r="G2264" s="2">
        <v>3200</v>
      </c>
      <c r="H2264" s="2">
        <v>305</v>
      </c>
      <c r="I2264" s="2">
        <v>33559</v>
      </c>
      <c r="J2264" s="2">
        <v>76766</v>
      </c>
      <c r="K2264" s="2">
        <v>38440</v>
      </c>
      <c r="L2264" s="2">
        <v>409</v>
      </c>
      <c r="M2264" s="2">
        <v>17</v>
      </c>
      <c r="N2264" s="2">
        <v>34</v>
      </c>
      <c r="O2264" s="2">
        <v>856</v>
      </c>
      <c r="P2264" s="2">
        <v>127</v>
      </c>
      <c r="Q2264" s="2">
        <v>50</v>
      </c>
      <c r="R2264" s="2">
        <v>1959</v>
      </c>
      <c r="S2264" s="2">
        <v>32880100</v>
      </c>
      <c r="T2264" s="2">
        <v>1526886000</v>
      </c>
      <c r="U2264" s="2">
        <v>3780</v>
      </c>
      <c r="V2264" s="2">
        <v>1200</v>
      </c>
      <c r="W2264" s="2">
        <v>120</v>
      </c>
      <c r="X2264" s="2">
        <v>6160</v>
      </c>
      <c r="Y2264" s="2">
        <v>534</v>
      </c>
      <c r="Z2264" s="2">
        <v>4085</v>
      </c>
      <c r="AA2264" s="9">
        <f t="shared" si="317"/>
        <v>201755</v>
      </c>
      <c r="AB2264" s="9">
        <f t="shared" si="318"/>
        <v>30054</v>
      </c>
      <c r="AC2264" s="9">
        <f t="shared" si="319"/>
        <v>3452</v>
      </c>
      <c r="AD2264" s="9">
        <f t="shared" si="320"/>
        <v>1959</v>
      </c>
      <c r="AE2264" s="44">
        <f t="shared" si="321"/>
        <v>1.3442920561702817E-3</v>
      </c>
      <c r="AF2264" s="9">
        <f t="shared" si="322"/>
        <v>4840</v>
      </c>
      <c r="AG2264" s="9">
        <f t="shared" si="315"/>
        <v>4619</v>
      </c>
      <c r="AH2264" s="44">
        <f t="shared" si="323"/>
        <v>8.6062412464808129E-4</v>
      </c>
      <c r="AI2264">
        <f>AA2264/'Totals and Drop Down Lists'!W$6*Inputs!E$37</f>
        <v>183020.11284452022</v>
      </c>
      <c r="AJ2264">
        <f>AB2264/'Totals and Drop Down Lists'!X$6*Inputs!F$37</f>
        <v>98889.29639057639</v>
      </c>
      <c r="AK2264">
        <f>AC2264/'Totals and Drop Down Lists'!Y$6*Inputs!G$37</f>
        <v>22756.750038362348</v>
      </c>
      <c r="AL2264">
        <f>AD2264/'Totals and Drop Down Lists'!Z$6*Inputs!H$37</f>
        <v>15706.284987918028</v>
      </c>
      <c r="AM2264">
        <f>AE2264/'Totals and Drop Down Lists'!AA$6*Inputs!I$37</f>
        <v>167350.04476459938</v>
      </c>
      <c r="AN2264">
        <f>AF2264/'Totals and Drop Down Lists'!AB$6*Inputs!J$37</f>
        <v>96590.394799268557</v>
      </c>
      <c r="AO2264">
        <f>AG2264/'Totals and Drop Down Lists'!AC$6*Inputs!K$37</f>
        <v>86022.298371224184</v>
      </c>
      <c r="AP2264">
        <f>AH2264/'Totals and Drop Down Lists'!AD$6*Inputs!L$37</f>
        <v>202530.59697945023</v>
      </c>
      <c r="AQ2264">
        <f>IF(OR($D2264="51",$D2264="52",$D2264="61"),(AA2264/'Totals and Drop Down Lists'!W$4)*Inputs!E$38,0)</f>
        <v>0</v>
      </c>
      <c r="AR2264">
        <f>IF(OR($D2264="51",$D2264="52",$D2264="61"),(AB2264/'Totals and Drop Down Lists'!X$4)*Inputs!F$38,0)</f>
        <v>0</v>
      </c>
      <c r="AS2264">
        <f>IF(OR($D2264="51",$D2264="52",$D2264="61"),(AC2264/'Totals and Drop Down Lists'!Y$4)*Inputs!G$38,0)</f>
        <v>0</v>
      </c>
      <c r="AT2264">
        <f>IF(OR($D2264="51",$D2264="52",$D2264="61"),(AD2264/'Totals and Drop Down Lists'!Z$4)*Inputs!H$38,0)</f>
        <v>0</v>
      </c>
      <c r="AU2264">
        <f>IF(OR($D2264="51",$D2264="52",$D2264="61"),(AE2264/'Totals and Drop Down Lists'!AA$4)*Inputs!I$38,0)</f>
        <v>0</v>
      </c>
      <c r="AV2264">
        <f>IF(OR($D2264="51",$D2264="52",$D2264="61"),(AF2264/'Totals and Drop Down Lists'!AB$4)*Inputs!J$38,0)</f>
        <v>0</v>
      </c>
      <c r="AW2264">
        <f>IF(OR($D2264="51",$D2264="52",$D2264="61"),(AG2264/'Totals and Drop Down Lists'!AC$4)*Inputs!K$38,0)</f>
        <v>0</v>
      </c>
      <c r="AX2264">
        <f>IF(OR($D2264="51",$D2264="52",$D2264="61"),(AH2264/'Totals and Drop Down Lists'!AD$4)*Inputs!L$38,0)</f>
        <v>0</v>
      </c>
      <c r="AY2264">
        <f>IF(OR($D2264="51",$D2264="52",$D2264="61"),0,(AA2264/'Totals and Drop Down Lists'!W$5)*Inputs!E$39)</f>
        <v>0</v>
      </c>
      <c r="AZ2264">
        <f>IF(OR($D2264="51",$D2264="52",$D2264="61"),0,(AB2264/'Totals and Drop Down Lists'!X$5)*Inputs!F$39)</f>
        <v>0</v>
      </c>
      <c r="BA2264">
        <f>IF(OR($D2264="51",$D2264="52",$D2264="61"),0,(AC2264/'Totals and Drop Down Lists'!Y$5)*Inputs!G$39)</f>
        <v>0</v>
      </c>
      <c r="BB2264">
        <f>IF(OR($D2264="51",$D2264="52",$D2264="61"),0,(AD2264/'Totals and Drop Down Lists'!Z$5)*Inputs!H$39)</f>
        <v>0</v>
      </c>
      <c r="BC2264">
        <f>IF(OR($D2264="51",$D2264="52",$D2264="61"),0,(AE2264/'Totals and Drop Down Lists'!AA$5)*Inputs!I$39)</f>
        <v>0</v>
      </c>
      <c r="BD2264">
        <f>IF(OR($D2264="51",$D2264="52",$D2264="61"),0,(AF2264/'Totals and Drop Down Lists'!AB$5)*Inputs!J$39)</f>
        <v>0</v>
      </c>
      <c r="BE2264">
        <f>IF(OR($D2264="51",$D2264="52",$D2264="61"),0,(AG2264/'Totals and Drop Down Lists'!AC$5)*Inputs!K$39)</f>
        <v>0</v>
      </c>
      <c r="BF2264">
        <f>IF(OR($D2264="51",$D2264="52",$D2264="61"),0,(AH2264/'Totals and Drop Down Lists'!AD$5)*Inputs!L$39)</f>
        <v>0</v>
      </c>
      <c r="BG2264" s="10">
        <f t="shared" si="316"/>
        <v>872865.77917591936</v>
      </c>
    </row>
    <row r="2265" spans="1:59" ht="28.8">
      <c r="A2265" s="1" t="s">
        <v>7559</v>
      </c>
      <c r="B2265" s="1" t="s">
        <v>1342</v>
      </c>
      <c r="C2265" s="1" t="s">
        <v>587</v>
      </c>
      <c r="D2265" s="1" t="s">
        <v>15</v>
      </c>
      <c r="E2265" s="1" t="s">
        <v>1345</v>
      </c>
      <c r="F2265" s="2">
        <v>120278</v>
      </c>
      <c r="G2265" s="2">
        <v>1457</v>
      </c>
      <c r="H2265" s="2">
        <v>96</v>
      </c>
      <c r="I2265" s="2">
        <v>19045</v>
      </c>
      <c r="J2265" s="2">
        <v>44460</v>
      </c>
      <c r="K2265" s="2">
        <v>16359</v>
      </c>
      <c r="L2265" s="2">
        <v>282</v>
      </c>
      <c r="M2265" s="2">
        <v>10</v>
      </c>
      <c r="N2265" s="2">
        <v>22</v>
      </c>
      <c r="O2265" s="2">
        <v>444</v>
      </c>
      <c r="P2265" s="2">
        <v>8</v>
      </c>
      <c r="Q2265" s="2">
        <v>13</v>
      </c>
      <c r="R2265" s="2">
        <v>751</v>
      </c>
      <c r="S2265" s="2">
        <v>12929000</v>
      </c>
      <c r="T2265" s="2">
        <v>608707600</v>
      </c>
      <c r="U2265" s="2">
        <v>1476</v>
      </c>
      <c r="V2265" s="2">
        <v>812</v>
      </c>
      <c r="W2265" s="2">
        <v>235</v>
      </c>
      <c r="X2265" s="2">
        <v>3003</v>
      </c>
      <c r="Y2265" s="2">
        <v>193</v>
      </c>
      <c r="Z2265" s="2">
        <v>1683</v>
      </c>
      <c r="AA2265" s="9">
        <f t="shared" si="317"/>
        <v>120278</v>
      </c>
      <c r="AB2265" s="9">
        <f t="shared" si="318"/>
        <v>17492</v>
      </c>
      <c r="AC2265" s="9">
        <f t="shared" si="319"/>
        <v>1530</v>
      </c>
      <c r="AD2265" s="9">
        <f t="shared" si="320"/>
        <v>751</v>
      </c>
      <c r="AE2265" s="44">
        <f t="shared" si="321"/>
        <v>4.2037785746405472E-4</v>
      </c>
      <c r="AF2265" s="9">
        <f t="shared" si="322"/>
        <v>1956</v>
      </c>
      <c r="AG2265" s="9">
        <f t="shared" si="315"/>
        <v>1876</v>
      </c>
      <c r="AH2265" s="44">
        <f t="shared" si="323"/>
        <v>2.5684505834670275E-4</v>
      </c>
      <c r="AI2265">
        <f>AA2265/'Totals and Drop Down Lists'!W$6*Inputs!E$37</f>
        <v>109109.033891171</v>
      </c>
      <c r="AJ2265">
        <f>AB2265/'Totals and Drop Down Lists'!X$6*Inputs!F$37</f>
        <v>57555.452600783996</v>
      </c>
      <c r="AK2265">
        <f>AC2265/'Totals and Drop Down Lists'!Y$6*Inputs!G$37</f>
        <v>10086.276813063265</v>
      </c>
      <c r="AL2265">
        <f>AD2265/'Totals and Drop Down Lists'!Z$6*Inputs!H$37</f>
        <v>6021.1434537654104</v>
      </c>
      <c r="AM2265">
        <f>AE2265/'Totals and Drop Down Lists'!AA$6*Inputs!I$37</f>
        <v>52332.566380757264</v>
      </c>
      <c r="AN2265">
        <f>AF2265/'Totals and Drop Down Lists'!AB$6*Inputs!J$37</f>
        <v>39035.291782514316</v>
      </c>
      <c r="AO2265">
        <f>AG2265/'Totals and Drop Down Lists'!AC$6*Inputs!K$37</f>
        <v>34937.82891197587</v>
      </c>
      <c r="AP2265">
        <f>AH2265/'Totals and Drop Down Lists'!AD$6*Inputs!L$37</f>
        <v>60443.324220606264</v>
      </c>
      <c r="AQ2265">
        <f>IF(OR($D2265="51",$D2265="52",$D2265="61"),(AA2265/'Totals and Drop Down Lists'!W$4)*Inputs!E$38,0)</f>
        <v>0</v>
      </c>
      <c r="AR2265">
        <f>IF(OR($D2265="51",$D2265="52",$D2265="61"),(AB2265/'Totals and Drop Down Lists'!X$4)*Inputs!F$38,0)</f>
        <v>0</v>
      </c>
      <c r="AS2265">
        <f>IF(OR($D2265="51",$D2265="52",$D2265="61"),(AC2265/'Totals and Drop Down Lists'!Y$4)*Inputs!G$38,0)</f>
        <v>0</v>
      </c>
      <c r="AT2265">
        <f>IF(OR($D2265="51",$D2265="52",$D2265="61"),(AD2265/'Totals and Drop Down Lists'!Z$4)*Inputs!H$38,0)</f>
        <v>0</v>
      </c>
      <c r="AU2265">
        <f>IF(OR($D2265="51",$D2265="52",$D2265="61"),(AE2265/'Totals and Drop Down Lists'!AA$4)*Inputs!I$38,0)</f>
        <v>0</v>
      </c>
      <c r="AV2265">
        <f>IF(OR($D2265="51",$D2265="52",$D2265="61"),(AF2265/'Totals and Drop Down Lists'!AB$4)*Inputs!J$38,0)</f>
        <v>0</v>
      </c>
      <c r="AW2265">
        <f>IF(OR($D2265="51",$D2265="52",$D2265="61"),(AG2265/'Totals and Drop Down Lists'!AC$4)*Inputs!K$38,0)</f>
        <v>0</v>
      </c>
      <c r="AX2265">
        <f>IF(OR($D2265="51",$D2265="52",$D2265="61"),(AH2265/'Totals and Drop Down Lists'!AD$4)*Inputs!L$38,0)</f>
        <v>0</v>
      </c>
      <c r="AY2265">
        <f>IF(OR($D2265="51",$D2265="52",$D2265="61"),0,(AA2265/'Totals and Drop Down Lists'!W$5)*Inputs!E$39)</f>
        <v>0</v>
      </c>
      <c r="AZ2265">
        <f>IF(OR($D2265="51",$D2265="52",$D2265="61"),0,(AB2265/'Totals and Drop Down Lists'!X$5)*Inputs!F$39)</f>
        <v>0</v>
      </c>
      <c r="BA2265">
        <f>IF(OR($D2265="51",$D2265="52",$D2265="61"),0,(AC2265/'Totals and Drop Down Lists'!Y$5)*Inputs!G$39)</f>
        <v>0</v>
      </c>
      <c r="BB2265">
        <f>IF(OR($D2265="51",$D2265="52",$D2265="61"),0,(AD2265/'Totals and Drop Down Lists'!Z$5)*Inputs!H$39)</f>
        <v>0</v>
      </c>
      <c r="BC2265">
        <f>IF(OR($D2265="51",$D2265="52",$D2265="61"),0,(AE2265/'Totals and Drop Down Lists'!AA$5)*Inputs!I$39)</f>
        <v>0</v>
      </c>
      <c r="BD2265">
        <f>IF(OR($D2265="51",$D2265="52",$D2265="61"),0,(AF2265/'Totals and Drop Down Lists'!AB$5)*Inputs!J$39)</f>
        <v>0</v>
      </c>
      <c r="BE2265">
        <f>IF(OR($D2265="51",$D2265="52",$D2265="61"),0,(AG2265/'Totals and Drop Down Lists'!AC$5)*Inputs!K$39)</f>
        <v>0</v>
      </c>
      <c r="BF2265">
        <f>IF(OR($D2265="51",$D2265="52",$D2265="61"),0,(AH2265/'Totals and Drop Down Lists'!AD$5)*Inputs!L$39)</f>
        <v>0</v>
      </c>
      <c r="BG2265" s="10">
        <f t="shared" si="316"/>
        <v>369520.91805463738</v>
      </c>
    </row>
    <row r="2266" spans="1:59" ht="28.8">
      <c r="A2266" s="1" t="s">
        <v>7560</v>
      </c>
      <c r="B2266" s="1" t="s">
        <v>679</v>
      </c>
      <c r="C2266" s="1" t="s">
        <v>680</v>
      </c>
      <c r="D2266" s="1" t="s">
        <v>10</v>
      </c>
      <c r="E2266" s="1" t="s">
        <v>681</v>
      </c>
      <c r="F2266" s="2">
        <v>58058</v>
      </c>
      <c r="G2266" s="2">
        <v>5892</v>
      </c>
      <c r="H2266" s="2">
        <v>1305</v>
      </c>
      <c r="I2266" s="2">
        <v>11250</v>
      </c>
      <c r="J2266" s="2">
        <v>20418</v>
      </c>
      <c r="K2266" s="2">
        <v>10193</v>
      </c>
      <c r="L2266" s="2">
        <v>12</v>
      </c>
      <c r="M2266" s="2">
        <v>0</v>
      </c>
      <c r="N2266" s="2">
        <v>0</v>
      </c>
      <c r="O2266" s="2">
        <v>139</v>
      </c>
      <c r="P2266" s="2">
        <v>68</v>
      </c>
      <c r="Q2266" s="2">
        <v>23</v>
      </c>
      <c r="R2266" s="2">
        <v>738</v>
      </c>
      <c r="S2266" s="2">
        <v>10548500</v>
      </c>
      <c r="T2266" s="2">
        <v>432868700</v>
      </c>
      <c r="U2266" s="2">
        <v>1109</v>
      </c>
      <c r="V2266" s="2">
        <v>415</v>
      </c>
      <c r="W2266" s="2">
        <v>25</v>
      </c>
      <c r="X2266" s="2">
        <v>3370</v>
      </c>
      <c r="Y2266" s="2">
        <v>170</v>
      </c>
      <c r="Z2266" s="2">
        <v>2635</v>
      </c>
      <c r="AA2266" s="9">
        <f t="shared" si="317"/>
        <v>58058</v>
      </c>
      <c r="AB2266" s="9">
        <f t="shared" si="318"/>
        <v>4053</v>
      </c>
      <c r="AC2266" s="9">
        <f t="shared" si="319"/>
        <v>980</v>
      </c>
      <c r="AD2266" s="9">
        <f t="shared" si="320"/>
        <v>738</v>
      </c>
      <c r="AE2266" s="44">
        <f t="shared" si="321"/>
        <v>3.5537480540402401E-4</v>
      </c>
      <c r="AF2266" s="9">
        <f t="shared" si="322"/>
        <v>2930</v>
      </c>
      <c r="AG2266" s="9">
        <f t="shared" si="315"/>
        <v>2805</v>
      </c>
      <c r="AH2266" s="44">
        <f t="shared" si="323"/>
        <v>5.2104205331428158E-4</v>
      </c>
      <c r="AI2266">
        <f>AA2266/'Totals and Drop Down Lists'!W$6*Inputs!E$37</f>
        <v>52666.75775830663</v>
      </c>
      <c r="AJ2266">
        <f>AB2266/'Totals and Drop Down Lists'!X$6*Inputs!F$37</f>
        <v>13335.939251713786</v>
      </c>
      <c r="AK2266">
        <f>AC2266/'Totals and Drop Down Lists'!Y$6*Inputs!G$37</f>
        <v>6460.4910305895419</v>
      </c>
      <c r="AL2266">
        <f>AD2266/'Totals and Drop Down Lists'!Z$6*Inputs!H$37</f>
        <v>5916.9159372554896</v>
      </c>
      <c r="AM2266">
        <f>AE2266/'Totals and Drop Down Lists'!AA$6*Inputs!I$37</f>
        <v>44240.378658490627</v>
      </c>
      <c r="AN2266">
        <f>AF2266/'Totals and Drop Down Lists'!AB$6*Inputs!J$37</f>
        <v>58473.110901210093</v>
      </c>
      <c r="AO2266">
        <f>AG2266/'Totals and Drop Down Lists'!AC$6*Inputs!K$37</f>
        <v>52239.131182351994</v>
      </c>
      <c r="AP2266">
        <f>AH2266/'Totals and Drop Down Lists'!AD$6*Inputs!L$37</f>
        <v>122616.77901754279</v>
      </c>
      <c r="AQ2266">
        <f>IF(OR($D2266="51",$D2266="52",$D2266="61"),(AA2266/'Totals and Drop Down Lists'!W$4)*Inputs!E$38,0)</f>
        <v>0</v>
      </c>
      <c r="AR2266">
        <f>IF(OR($D2266="51",$D2266="52",$D2266="61"),(AB2266/'Totals and Drop Down Lists'!X$4)*Inputs!F$38,0)</f>
        <v>0</v>
      </c>
      <c r="AS2266">
        <f>IF(OR($D2266="51",$D2266="52",$D2266="61"),(AC2266/'Totals and Drop Down Lists'!Y$4)*Inputs!G$38,0)</f>
        <v>0</v>
      </c>
      <c r="AT2266">
        <f>IF(OR($D2266="51",$D2266="52",$D2266="61"),(AD2266/'Totals and Drop Down Lists'!Z$4)*Inputs!H$38,0)</f>
        <v>0</v>
      </c>
      <c r="AU2266">
        <f>IF(OR($D2266="51",$D2266="52",$D2266="61"),(AE2266/'Totals and Drop Down Lists'!AA$4)*Inputs!I$38,0)</f>
        <v>0</v>
      </c>
      <c r="AV2266">
        <f>IF(OR($D2266="51",$D2266="52",$D2266="61"),(AF2266/'Totals and Drop Down Lists'!AB$4)*Inputs!J$38,0)</f>
        <v>0</v>
      </c>
      <c r="AW2266">
        <f>IF(OR($D2266="51",$D2266="52",$D2266="61"),(AG2266/'Totals and Drop Down Lists'!AC$4)*Inputs!K$38,0)</f>
        <v>0</v>
      </c>
      <c r="AX2266">
        <f>IF(OR($D2266="51",$D2266="52",$D2266="61"),(AH2266/'Totals and Drop Down Lists'!AD$4)*Inputs!L$38,0)</f>
        <v>0</v>
      </c>
      <c r="AY2266">
        <f>IF(OR($D2266="51",$D2266="52",$D2266="61"),0,(AA2266/'Totals and Drop Down Lists'!W$5)*Inputs!E$39)</f>
        <v>0</v>
      </c>
      <c r="AZ2266">
        <f>IF(OR($D2266="51",$D2266="52",$D2266="61"),0,(AB2266/'Totals and Drop Down Lists'!X$5)*Inputs!F$39)</f>
        <v>0</v>
      </c>
      <c r="BA2266">
        <f>IF(OR($D2266="51",$D2266="52",$D2266="61"),0,(AC2266/'Totals and Drop Down Lists'!Y$5)*Inputs!G$39)</f>
        <v>0</v>
      </c>
      <c r="BB2266">
        <f>IF(OR($D2266="51",$D2266="52",$D2266="61"),0,(AD2266/'Totals and Drop Down Lists'!Z$5)*Inputs!H$39)</f>
        <v>0</v>
      </c>
      <c r="BC2266">
        <f>IF(OR($D2266="51",$D2266="52",$D2266="61"),0,(AE2266/'Totals and Drop Down Lists'!AA$5)*Inputs!I$39)</f>
        <v>0</v>
      </c>
      <c r="BD2266">
        <f>IF(OR($D2266="51",$D2266="52",$D2266="61"),0,(AF2266/'Totals and Drop Down Lists'!AB$5)*Inputs!J$39)</f>
        <v>0</v>
      </c>
      <c r="BE2266">
        <f>IF(OR($D2266="51",$D2266="52",$D2266="61"),0,(AG2266/'Totals and Drop Down Lists'!AC$5)*Inputs!K$39)</f>
        <v>0</v>
      </c>
      <c r="BF2266">
        <f>IF(OR($D2266="51",$D2266="52",$D2266="61"),0,(AH2266/'Totals and Drop Down Lists'!AD$5)*Inputs!L$39)</f>
        <v>0</v>
      </c>
      <c r="BG2266" s="10">
        <f t="shared" si="316"/>
        <v>355949.503737461</v>
      </c>
    </row>
    <row r="2267" spans="1:59" ht="28.8">
      <c r="A2267" s="1" t="s">
        <v>7560</v>
      </c>
      <c r="B2267" s="1" t="s">
        <v>679</v>
      </c>
      <c r="C2267" s="1" t="s">
        <v>682</v>
      </c>
      <c r="D2267" s="1" t="s">
        <v>58</v>
      </c>
      <c r="E2267" s="1" t="s">
        <v>683</v>
      </c>
      <c r="F2267" s="2">
        <v>80836</v>
      </c>
      <c r="G2267" s="2">
        <v>785</v>
      </c>
      <c r="H2267" s="2">
        <v>648</v>
      </c>
      <c r="I2267" s="2">
        <v>11359</v>
      </c>
      <c r="J2267" s="2">
        <v>32616</v>
      </c>
      <c r="K2267" s="2">
        <v>10616</v>
      </c>
      <c r="L2267" s="2">
        <v>221</v>
      </c>
      <c r="M2267" s="2">
        <v>67</v>
      </c>
      <c r="N2267" s="2">
        <v>0</v>
      </c>
      <c r="O2267" s="2">
        <v>471</v>
      </c>
      <c r="P2267" s="2">
        <v>111</v>
      </c>
      <c r="Q2267" s="2">
        <v>0</v>
      </c>
      <c r="R2267" s="2">
        <v>1699</v>
      </c>
      <c r="S2267" s="2">
        <v>8907800</v>
      </c>
      <c r="T2267" s="2">
        <v>424182700</v>
      </c>
      <c r="U2267" s="2">
        <v>705</v>
      </c>
      <c r="V2267" s="2">
        <v>400</v>
      </c>
      <c r="W2267" s="2">
        <v>115</v>
      </c>
      <c r="X2267" s="2">
        <v>2730</v>
      </c>
      <c r="Y2267" s="2">
        <v>380</v>
      </c>
      <c r="Z2267" s="2">
        <v>1925</v>
      </c>
      <c r="AA2267" s="9">
        <f t="shared" si="317"/>
        <v>80836</v>
      </c>
      <c r="AB2267" s="9">
        <f t="shared" si="318"/>
        <v>9926</v>
      </c>
      <c r="AC2267" s="9">
        <f t="shared" si="319"/>
        <v>2569</v>
      </c>
      <c r="AD2267" s="9">
        <f t="shared" si="320"/>
        <v>1699</v>
      </c>
      <c r="AE2267" s="44">
        <f t="shared" si="321"/>
        <v>2.4131643856209288E-4</v>
      </c>
      <c r="AF2267" s="9">
        <f t="shared" si="322"/>
        <v>2215</v>
      </c>
      <c r="AG2267" s="9">
        <f t="shared" si="315"/>
        <v>2305</v>
      </c>
      <c r="AH2267" s="44">
        <f t="shared" si="323"/>
        <v>2.7915938150177203E-4</v>
      </c>
      <c r="AI2267">
        <f>AA2267/'Totals and Drop Down Lists'!W$6*Inputs!E$37</f>
        <v>73329.601952366167</v>
      </c>
      <c r="AJ2267">
        <f>AB2267/'Totals and Drop Down Lists'!X$6*Inputs!F$37</f>
        <v>32660.383176045161</v>
      </c>
      <c r="AK2267">
        <f>AC2267/'Totals and Drop Down Lists'!Y$6*Inputs!G$37</f>
        <v>16935.715773045442</v>
      </c>
      <c r="AL2267">
        <f>AD2267/'Totals and Drop Down Lists'!Z$6*Inputs!H$37</f>
        <v>13621.734657719619</v>
      </c>
      <c r="AM2267">
        <f>AE2267/'Totals and Drop Down Lists'!AA$6*Inputs!I$37</f>
        <v>30041.326667398273</v>
      </c>
      <c r="AN2267">
        <f>AF2267/'Totals and Drop Down Lists'!AB$6*Inputs!J$37</f>
        <v>44204.075305863604</v>
      </c>
      <c r="AO2267">
        <f>AG2267/'Totals and Drop Down Lists'!AC$6*Inputs!K$37</f>
        <v>42927.343092806179</v>
      </c>
      <c r="AP2267">
        <f>AH2267/'Totals and Drop Down Lists'!AD$6*Inputs!L$37</f>
        <v>65694.551859195359</v>
      </c>
      <c r="AQ2267">
        <f>IF(OR($D2267="51",$D2267="52",$D2267="61"),(AA2267/'Totals and Drop Down Lists'!W$4)*Inputs!E$38,0)</f>
        <v>0</v>
      </c>
      <c r="AR2267">
        <f>IF(OR($D2267="51",$D2267="52",$D2267="61"),(AB2267/'Totals and Drop Down Lists'!X$4)*Inputs!F$38,0)</f>
        <v>0</v>
      </c>
      <c r="AS2267">
        <f>IF(OR($D2267="51",$D2267="52",$D2267="61"),(AC2267/'Totals and Drop Down Lists'!Y$4)*Inputs!G$38,0)</f>
        <v>0</v>
      </c>
      <c r="AT2267">
        <f>IF(OR($D2267="51",$D2267="52",$D2267="61"),(AD2267/'Totals and Drop Down Lists'!Z$4)*Inputs!H$38,0)</f>
        <v>0</v>
      </c>
      <c r="AU2267">
        <f>IF(OR($D2267="51",$D2267="52",$D2267="61"),(AE2267/'Totals and Drop Down Lists'!AA$4)*Inputs!I$38,0)</f>
        <v>0</v>
      </c>
      <c r="AV2267">
        <f>IF(OR($D2267="51",$D2267="52",$D2267="61"),(AF2267/'Totals and Drop Down Lists'!AB$4)*Inputs!J$38,0)</f>
        <v>0</v>
      </c>
      <c r="AW2267">
        <f>IF(OR($D2267="51",$D2267="52",$D2267="61"),(AG2267/'Totals and Drop Down Lists'!AC$4)*Inputs!K$38,0)</f>
        <v>0</v>
      </c>
      <c r="AX2267">
        <f>IF(OR($D2267="51",$D2267="52",$D2267="61"),(AH2267/'Totals and Drop Down Lists'!AD$4)*Inputs!L$38,0)</f>
        <v>0</v>
      </c>
      <c r="AY2267">
        <f>IF(OR($D2267="51",$D2267="52",$D2267="61"),0,(AA2267/'Totals and Drop Down Lists'!W$5)*Inputs!E$39)</f>
        <v>0</v>
      </c>
      <c r="AZ2267">
        <f>IF(OR($D2267="51",$D2267="52",$D2267="61"),0,(AB2267/'Totals and Drop Down Lists'!X$5)*Inputs!F$39)</f>
        <v>0</v>
      </c>
      <c r="BA2267">
        <f>IF(OR($D2267="51",$D2267="52",$D2267="61"),0,(AC2267/'Totals and Drop Down Lists'!Y$5)*Inputs!G$39)</f>
        <v>0</v>
      </c>
      <c r="BB2267">
        <f>IF(OR($D2267="51",$D2267="52",$D2267="61"),0,(AD2267/'Totals and Drop Down Lists'!Z$5)*Inputs!H$39)</f>
        <v>0</v>
      </c>
      <c r="BC2267">
        <f>IF(OR($D2267="51",$D2267="52",$D2267="61"),0,(AE2267/'Totals and Drop Down Lists'!AA$5)*Inputs!I$39)</f>
        <v>0</v>
      </c>
      <c r="BD2267">
        <f>IF(OR($D2267="51",$D2267="52",$D2267="61"),0,(AF2267/'Totals and Drop Down Lists'!AB$5)*Inputs!J$39)</f>
        <v>0</v>
      </c>
      <c r="BE2267">
        <f>IF(OR($D2267="51",$D2267="52",$D2267="61"),0,(AG2267/'Totals and Drop Down Lists'!AC$5)*Inputs!K$39)</f>
        <v>0</v>
      </c>
      <c r="BF2267">
        <f>IF(OR($D2267="51",$D2267="52",$D2267="61"),0,(AH2267/'Totals and Drop Down Lists'!AD$5)*Inputs!L$39)</f>
        <v>0</v>
      </c>
      <c r="BG2267" s="10">
        <f t="shared" si="316"/>
        <v>319414.7324844398</v>
      </c>
    </row>
    <row r="2268" spans="1:59" ht="28.8">
      <c r="A2268" s="1" t="s">
        <v>7561</v>
      </c>
      <c r="B2268" s="1" t="s">
        <v>4458</v>
      </c>
      <c r="C2268" s="1" t="s">
        <v>4459</v>
      </c>
      <c r="D2268" s="1" t="s">
        <v>25</v>
      </c>
      <c r="E2268" s="1" t="s">
        <v>4460</v>
      </c>
      <c r="F2268" s="2">
        <v>11046</v>
      </c>
      <c r="G2268" s="2">
        <v>80</v>
      </c>
      <c r="H2268" s="2">
        <v>24</v>
      </c>
      <c r="I2268" s="2">
        <v>2145</v>
      </c>
      <c r="J2268" s="2">
        <v>4793</v>
      </c>
      <c r="K2268" s="2">
        <v>1136</v>
      </c>
      <c r="L2268" s="2">
        <v>27</v>
      </c>
      <c r="M2268" s="2">
        <v>0</v>
      </c>
      <c r="N2268" s="2">
        <v>0</v>
      </c>
      <c r="O2268" s="2">
        <v>24</v>
      </c>
      <c r="P2268" s="2">
        <v>21</v>
      </c>
      <c r="Q2268" s="2">
        <v>0</v>
      </c>
      <c r="R2268" s="2">
        <v>514</v>
      </c>
      <c r="S2268" s="2">
        <v>465400</v>
      </c>
      <c r="T2268" s="2">
        <v>27671600</v>
      </c>
      <c r="U2268" s="2">
        <v>117</v>
      </c>
      <c r="V2268" s="2">
        <v>69</v>
      </c>
      <c r="W2268" s="2">
        <v>0</v>
      </c>
      <c r="X2268" s="2">
        <v>329</v>
      </c>
      <c r="Y2268" s="2">
        <v>45</v>
      </c>
      <c r="Z2268" s="2">
        <v>170</v>
      </c>
      <c r="AA2268" s="9">
        <f t="shared" si="317"/>
        <v>11046</v>
      </c>
      <c r="AB2268" s="9">
        <f t="shared" si="318"/>
        <v>2041</v>
      </c>
      <c r="AC2268" s="9">
        <f t="shared" si="319"/>
        <v>586</v>
      </c>
      <c r="AD2268" s="9">
        <f t="shared" si="320"/>
        <v>514</v>
      </c>
      <c r="AE2268" s="44">
        <f t="shared" si="321"/>
        <v>1.8803773864917896E-5</v>
      </c>
      <c r="AF2268" s="9">
        <f t="shared" si="322"/>
        <v>260</v>
      </c>
      <c r="AG2268" s="9">
        <f t="shared" si="315"/>
        <v>215</v>
      </c>
      <c r="AH2268" s="44">
        <f t="shared" si="323"/>
        <v>1.8960965525727138E-5</v>
      </c>
      <c r="AI2268">
        <f>AA2268/'Totals and Drop Down Lists'!W$6*Inputs!E$37</f>
        <v>10020.272937377365</v>
      </c>
      <c r="AJ2268">
        <f>AB2268/'Totals and Drop Down Lists'!X$6*Inputs!F$37</f>
        <v>6715.6802400068682</v>
      </c>
      <c r="AK2268">
        <f>AC2268/'Totals and Drop Down Lists'!Y$6*Inputs!G$37</f>
        <v>3863.1099427810937</v>
      </c>
      <c r="AL2268">
        <f>AD2268/'Totals and Drop Down Lists'!Z$6*Inputs!H$37</f>
        <v>4120.9956527768591</v>
      </c>
      <c r="AM2268">
        <f>AE2268/'Totals and Drop Down Lists'!AA$6*Inputs!I$37</f>
        <v>2340.869592729935</v>
      </c>
      <c r="AN2268">
        <f>AF2268/'Totals and Drop Down Lists'!AB$6*Inputs!J$37</f>
        <v>5188.740216489633</v>
      </c>
      <c r="AO2268">
        <f>AG2268/'Totals and Drop Down Lists'!AC$6*Inputs!K$37</f>
        <v>4004.0688785046978</v>
      </c>
      <c r="AP2268">
        <f>AH2268/'Totals and Drop Down Lists'!AD$6*Inputs!L$37</f>
        <v>4462.082292664737</v>
      </c>
      <c r="AQ2268">
        <f>IF(OR($D2268="51",$D2268="52",$D2268="61"),(AA2268/'Totals and Drop Down Lists'!W$4)*Inputs!E$38,0)</f>
        <v>0</v>
      </c>
      <c r="AR2268">
        <f>IF(OR($D2268="51",$D2268="52",$D2268="61"),(AB2268/'Totals and Drop Down Lists'!X$4)*Inputs!F$38,0)</f>
        <v>0</v>
      </c>
      <c r="AS2268">
        <f>IF(OR($D2268="51",$D2268="52",$D2268="61"),(AC2268/'Totals and Drop Down Lists'!Y$4)*Inputs!G$38,0)</f>
        <v>0</v>
      </c>
      <c r="AT2268">
        <f>IF(OR($D2268="51",$D2268="52",$D2268="61"),(AD2268/'Totals and Drop Down Lists'!Z$4)*Inputs!H$38,0)</f>
        <v>0</v>
      </c>
      <c r="AU2268">
        <f>IF(OR($D2268="51",$D2268="52",$D2268="61"),(AE2268/'Totals and Drop Down Lists'!AA$4)*Inputs!I$38,0)</f>
        <v>0</v>
      </c>
      <c r="AV2268">
        <f>IF(OR($D2268="51",$D2268="52",$D2268="61"),(AF2268/'Totals and Drop Down Lists'!AB$4)*Inputs!J$38,0)</f>
        <v>0</v>
      </c>
      <c r="AW2268">
        <f>IF(OR($D2268="51",$D2268="52",$D2268="61"),(AG2268/'Totals and Drop Down Lists'!AC$4)*Inputs!K$38,0)</f>
        <v>0</v>
      </c>
      <c r="AX2268">
        <f>IF(OR($D2268="51",$D2268="52",$D2268="61"),(AH2268/'Totals and Drop Down Lists'!AD$4)*Inputs!L$38,0)</f>
        <v>0</v>
      </c>
      <c r="AY2268">
        <f>IF(OR($D2268="51",$D2268="52",$D2268="61"),0,(AA2268/'Totals and Drop Down Lists'!W$5)*Inputs!E$39)</f>
        <v>0</v>
      </c>
      <c r="AZ2268">
        <f>IF(OR($D2268="51",$D2268="52",$D2268="61"),0,(AB2268/'Totals and Drop Down Lists'!X$5)*Inputs!F$39)</f>
        <v>0</v>
      </c>
      <c r="BA2268">
        <f>IF(OR($D2268="51",$D2268="52",$D2268="61"),0,(AC2268/'Totals and Drop Down Lists'!Y$5)*Inputs!G$39)</f>
        <v>0</v>
      </c>
      <c r="BB2268">
        <f>IF(OR($D2268="51",$D2268="52",$D2268="61"),0,(AD2268/'Totals and Drop Down Lists'!Z$5)*Inputs!H$39)</f>
        <v>0</v>
      </c>
      <c r="BC2268">
        <f>IF(OR($D2268="51",$D2268="52",$D2268="61"),0,(AE2268/'Totals and Drop Down Lists'!AA$5)*Inputs!I$39)</f>
        <v>0</v>
      </c>
      <c r="BD2268">
        <f>IF(OR($D2268="51",$D2268="52",$D2268="61"),0,(AF2268/'Totals and Drop Down Lists'!AB$5)*Inputs!J$39)</f>
        <v>0</v>
      </c>
      <c r="BE2268">
        <f>IF(OR($D2268="51",$D2268="52",$D2268="61"),0,(AG2268/'Totals and Drop Down Lists'!AC$5)*Inputs!K$39)</f>
        <v>0</v>
      </c>
      <c r="BF2268">
        <f>IF(OR($D2268="51",$D2268="52",$D2268="61"),0,(AH2268/'Totals and Drop Down Lists'!AD$5)*Inputs!L$39)</f>
        <v>0</v>
      </c>
      <c r="BG2268" s="10">
        <f t="shared" si="316"/>
        <v>40715.81975333119</v>
      </c>
    </row>
    <row r="2269" spans="1:59" ht="28.8">
      <c r="A2269" s="1" t="s">
        <v>7561</v>
      </c>
      <c r="B2269" s="1" t="s">
        <v>4458</v>
      </c>
      <c r="C2269" s="1" t="s">
        <v>4461</v>
      </c>
      <c r="D2269" s="1" t="s">
        <v>25</v>
      </c>
      <c r="E2269" s="1" t="s">
        <v>4462</v>
      </c>
      <c r="F2269" s="2">
        <v>27180</v>
      </c>
      <c r="G2269" s="2">
        <v>443</v>
      </c>
      <c r="H2269" s="2">
        <v>0</v>
      </c>
      <c r="I2269" s="2">
        <v>5629</v>
      </c>
      <c r="J2269" s="2">
        <v>11839</v>
      </c>
      <c r="K2269" s="2">
        <v>2739</v>
      </c>
      <c r="L2269" s="2">
        <v>44</v>
      </c>
      <c r="M2269" s="2">
        <v>0</v>
      </c>
      <c r="N2269" s="2">
        <v>0</v>
      </c>
      <c r="O2269" s="2">
        <v>56</v>
      </c>
      <c r="P2269" s="2">
        <v>29</v>
      </c>
      <c r="Q2269" s="2">
        <v>52</v>
      </c>
      <c r="R2269" s="2">
        <v>1140</v>
      </c>
      <c r="S2269" s="2">
        <v>1297000</v>
      </c>
      <c r="T2269" s="2">
        <v>75712100</v>
      </c>
      <c r="U2269" s="2">
        <v>366</v>
      </c>
      <c r="V2269" s="2">
        <v>152</v>
      </c>
      <c r="W2269" s="2">
        <v>89</v>
      </c>
      <c r="X2269" s="2">
        <v>758</v>
      </c>
      <c r="Y2269" s="2">
        <v>170</v>
      </c>
      <c r="Z2269" s="2">
        <v>463</v>
      </c>
      <c r="AA2269" s="9">
        <f t="shared" si="317"/>
        <v>27180</v>
      </c>
      <c r="AB2269" s="9">
        <f t="shared" si="318"/>
        <v>5186</v>
      </c>
      <c r="AC2269" s="9">
        <f t="shared" si="319"/>
        <v>1321</v>
      </c>
      <c r="AD2269" s="9">
        <f t="shared" si="320"/>
        <v>1140</v>
      </c>
      <c r="AE2269" s="44">
        <f t="shared" si="321"/>
        <v>4.4255253204714603E-5</v>
      </c>
      <c r="AF2269" s="9">
        <f t="shared" si="322"/>
        <v>517</v>
      </c>
      <c r="AG2269" s="9">
        <f t="shared" si="315"/>
        <v>633</v>
      </c>
      <c r="AH2269" s="44">
        <f t="shared" si="323"/>
        <v>5.4491882064489616E-5</v>
      </c>
      <c r="AI2269">
        <f>AA2269/'Totals and Drop Down Lists'!W$6*Inputs!E$37</f>
        <v>24656.076266333224</v>
      </c>
      <c r="AJ2269">
        <f>AB2269/'Totals and Drop Down Lists'!X$6*Inputs!F$37</f>
        <v>17063.947929777372</v>
      </c>
      <c r="AK2269">
        <f>AC2269/'Totals and Drop Down Lists'!Y$6*Inputs!G$37</f>
        <v>8708.4782157232494</v>
      </c>
      <c r="AL2269">
        <f>AD2269/'Totals and Drop Down Lists'!Z$6*Inputs!H$37</f>
        <v>9139.9514477930334</v>
      </c>
      <c r="AM2269">
        <f>AE2269/'Totals and Drop Down Lists'!AA$6*Inputs!I$37</f>
        <v>5509.3077214015275</v>
      </c>
      <c r="AN2269">
        <f>AF2269/'Totals and Drop Down Lists'!AB$6*Inputs!J$37</f>
        <v>10317.610353558232</v>
      </c>
      <c r="AO2269">
        <f>AG2269/'Totals and Drop Down Lists'!AC$6*Inputs!K$37</f>
        <v>11788.723721364995</v>
      </c>
      <c r="AP2269">
        <f>AH2269/'Totals and Drop Down Lists'!AD$6*Inputs!L$37</f>
        <v>12823.569650185826</v>
      </c>
      <c r="AQ2269">
        <f>IF(OR($D2269="51",$D2269="52",$D2269="61"),(AA2269/'Totals and Drop Down Lists'!W$4)*Inputs!E$38,0)</f>
        <v>0</v>
      </c>
      <c r="AR2269">
        <f>IF(OR($D2269="51",$D2269="52",$D2269="61"),(AB2269/'Totals and Drop Down Lists'!X$4)*Inputs!F$38,0)</f>
        <v>0</v>
      </c>
      <c r="AS2269">
        <f>IF(OR($D2269="51",$D2269="52",$D2269="61"),(AC2269/'Totals and Drop Down Lists'!Y$4)*Inputs!G$38,0)</f>
        <v>0</v>
      </c>
      <c r="AT2269">
        <f>IF(OR($D2269="51",$D2269="52",$D2269="61"),(AD2269/'Totals and Drop Down Lists'!Z$4)*Inputs!H$38,0)</f>
        <v>0</v>
      </c>
      <c r="AU2269">
        <f>IF(OR($D2269="51",$D2269="52",$D2269="61"),(AE2269/'Totals and Drop Down Lists'!AA$4)*Inputs!I$38,0)</f>
        <v>0</v>
      </c>
      <c r="AV2269">
        <f>IF(OR($D2269="51",$D2269="52",$D2269="61"),(AF2269/'Totals and Drop Down Lists'!AB$4)*Inputs!J$38,0)</f>
        <v>0</v>
      </c>
      <c r="AW2269">
        <f>IF(OR($D2269="51",$D2269="52",$D2269="61"),(AG2269/'Totals and Drop Down Lists'!AC$4)*Inputs!K$38,0)</f>
        <v>0</v>
      </c>
      <c r="AX2269">
        <f>IF(OR($D2269="51",$D2269="52",$D2269="61"),(AH2269/'Totals and Drop Down Lists'!AD$4)*Inputs!L$38,0)</f>
        <v>0</v>
      </c>
      <c r="AY2269">
        <f>IF(OR($D2269="51",$D2269="52",$D2269="61"),0,(AA2269/'Totals and Drop Down Lists'!W$5)*Inputs!E$39)</f>
        <v>0</v>
      </c>
      <c r="AZ2269">
        <f>IF(OR($D2269="51",$D2269="52",$D2269="61"),0,(AB2269/'Totals and Drop Down Lists'!X$5)*Inputs!F$39)</f>
        <v>0</v>
      </c>
      <c r="BA2269">
        <f>IF(OR($D2269="51",$D2269="52",$D2269="61"),0,(AC2269/'Totals and Drop Down Lists'!Y$5)*Inputs!G$39)</f>
        <v>0</v>
      </c>
      <c r="BB2269">
        <f>IF(OR($D2269="51",$D2269="52",$D2269="61"),0,(AD2269/'Totals and Drop Down Lists'!Z$5)*Inputs!H$39)</f>
        <v>0</v>
      </c>
      <c r="BC2269">
        <f>IF(OR($D2269="51",$D2269="52",$D2269="61"),0,(AE2269/'Totals and Drop Down Lists'!AA$5)*Inputs!I$39)</f>
        <v>0</v>
      </c>
      <c r="BD2269">
        <f>IF(OR($D2269="51",$D2269="52",$D2269="61"),0,(AF2269/'Totals and Drop Down Lists'!AB$5)*Inputs!J$39)</f>
        <v>0</v>
      </c>
      <c r="BE2269">
        <f>IF(OR($D2269="51",$D2269="52",$D2269="61"),0,(AG2269/'Totals and Drop Down Lists'!AC$5)*Inputs!K$39)</f>
        <v>0</v>
      </c>
      <c r="BF2269">
        <f>IF(OR($D2269="51",$D2269="52",$D2269="61"),0,(AH2269/'Totals and Drop Down Lists'!AD$5)*Inputs!L$39)</f>
        <v>0</v>
      </c>
      <c r="BG2269" s="10">
        <f t="shared" si="316"/>
        <v>100007.66530613747</v>
      </c>
    </row>
    <row r="2270" spans="1:59" ht="28.8">
      <c r="A2270" s="1" t="s">
        <v>7561</v>
      </c>
      <c r="B2270" s="1" t="s">
        <v>4458</v>
      </c>
      <c r="C2270" s="1" t="s">
        <v>4463</v>
      </c>
      <c r="D2270" s="1" t="s">
        <v>25</v>
      </c>
      <c r="E2270" s="1" t="s">
        <v>4464</v>
      </c>
      <c r="F2270" s="2">
        <v>17756</v>
      </c>
      <c r="G2270" s="2">
        <v>209</v>
      </c>
      <c r="H2270" s="2">
        <v>1</v>
      </c>
      <c r="I2270" s="2">
        <v>2806</v>
      </c>
      <c r="J2270" s="2">
        <v>7122</v>
      </c>
      <c r="K2270" s="2">
        <v>1705</v>
      </c>
      <c r="L2270" s="2">
        <v>74</v>
      </c>
      <c r="M2270" s="2">
        <v>10</v>
      </c>
      <c r="N2270" s="2">
        <v>11</v>
      </c>
      <c r="O2270" s="2">
        <v>74</v>
      </c>
      <c r="P2270" s="2">
        <v>43</v>
      </c>
      <c r="Q2270" s="2">
        <v>8</v>
      </c>
      <c r="R2270" s="2">
        <v>978</v>
      </c>
      <c r="S2270" s="2">
        <v>676900</v>
      </c>
      <c r="T2270" s="2">
        <v>47249700</v>
      </c>
      <c r="U2270" s="2">
        <v>802</v>
      </c>
      <c r="V2270" s="2">
        <v>224</v>
      </c>
      <c r="W2270" s="2">
        <v>18</v>
      </c>
      <c r="X2270" s="2">
        <v>555</v>
      </c>
      <c r="Y2270" s="2">
        <v>35</v>
      </c>
      <c r="Z2270" s="2">
        <v>284</v>
      </c>
      <c r="AA2270" s="9">
        <f t="shared" si="317"/>
        <v>17756</v>
      </c>
      <c r="AB2270" s="9">
        <f t="shared" si="318"/>
        <v>2596</v>
      </c>
      <c r="AC2270" s="9">
        <f t="shared" si="319"/>
        <v>1198</v>
      </c>
      <c r="AD2270" s="9">
        <f t="shared" si="320"/>
        <v>978</v>
      </c>
      <c r="AE2270" s="44">
        <f t="shared" si="321"/>
        <v>2.8506413680607613E-5</v>
      </c>
      <c r="AF2270" s="9">
        <f t="shared" si="322"/>
        <v>313</v>
      </c>
      <c r="AG2270" s="9">
        <f t="shared" si="315"/>
        <v>319</v>
      </c>
      <c r="AH2270" s="44">
        <f t="shared" si="323"/>
        <v>2.8416081084854082E-5</v>
      </c>
      <c r="AI2270">
        <f>AA2270/'Totals and Drop Down Lists'!W$6*Inputs!E$37</f>
        <v>16107.185069352932</v>
      </c>
      <c r="AJ2270">
        <f>AB2270/'Totals and Drop Down Lists'!X$6*Inputs!F$37</f>
        <v>8541.8451264369578</v>
      </c>
      <c r="AK2270">
        <f>AC2270/'Totals and Drop Down Lists'!Y$6*Inputs!G$37</f>
        <v>7897.6206680063997</v>
      </c>
      <c r="AL2270">
        <f>AD2270/'Totals and Drop Down Lists'!Z$6*Inputs!H$37</f>
        <v>7841.116242054024</v>
      </c>
      <c r="AM2270">
        <f>AE2270/'Totals and Drop Down Lists'!AA$6*Inputs!I$37</f>
        <v>3548.744920146717</v>
      </c>
      <c r="AN2270">
        <f>AF2270/'Totals and Drop Down Lists'!AB$6*Inputs!J$37</f>
        <v>6246.4449529279045</v>
      </c>
      <c r="AO2270">
        <f>AG2270/'Totals and Drop Down Lists'!AC$6*Inputs!K$37</f>
        <v>5940.9208011302271</v>
      </c>
      <c r="AP2270">
        <f>AH2270/'Totals and Drop Down Lists'!AD$6*Inputs!L$37</f>
        <v>6687.1537772489191</v>
      </c>
      <c r="AQ2270">
        <f>IF(OR($D2270="51",$D2270="52",$D2270="61"),(AA2270/'Totals and Drop Down Lists'!W$4)*Inputs!E$38,0)</f>
        <v>0</v>
      </c>
      <c r="AR2270">
        <f>IF(OR($D2270="51",$D2270="52",$D2270="61"),(AB2270/'Totals and Drop Down Lists'!X$4)*Inputs!F$38,0)</f>
        <v>0</v>
      </c>
      <c r="AS2270">
        <f>IF(OR($D2270="51",$D2270="52",$D2270="61"),(AC2270/'Totals and Drop Down Lists'!Y$4)*Inputs!G$38,0)</f>
        <v>0</v>
      </c>
      <c r="AT2270">
        <f>IF(OR($D2270="51",$D2270="52",$D2270="61"),(AD2270/'Totals and Drop Down Lists'!Z$4)*Inputs!H$38,0)</f>
        <v>0</v>
      </c>
      <c r="AU2270">
        <f>IF(OR($D2270="51",$D2270="52",$D2270="61"),(AE2270/'Totals and Drop Down Lists'!AA$4)*Inputs!I$38,0)</f>
        <v>0</v>
      </c>
      <c r="AV2270">
        <f>IF(OR($D2270="51",$D2270="52",$D2270="61"),(AF2270/'Totals and Drop Down Lists'!AB$4)*Inputs!J$38,0)</f>
        <v>0</v>
      </c>
      <c r="AW2270">
        <f>IF(OR($D2270="51",$D2270="52",$D2270="61"),(AG2270/'Totals and Drop Down Lists'!AC$4)*Inputs!K$38,0)</f>
        <v>0</v>
      </c>
      <c r="AX2270">
        <f>IF(OR($D2270="51",$D2270="52",$D2270="61"),(AH2270/'Totals and Drop Down Lists'!AD$4)*Inputs!L$38,0)</f>
        <v>0</v>
      </c>
      <c r="AY2270">
        <f>IF(OR($D2270="51",$D2270="52",$D2270="61"),0,(AA2270/'Totals and Drop Down Lists'!W$5)*Inputs!E$39)</f>
        <v>0</v>
      </c>
      <c r="AZ2270">
        <f>IF(OR($D2270="51",$D2270="52",$D2270="61"),0,(AB2270/'Totals and Drop Down Lists'!X$5)*Inputs!F$39)</f>
        <v>0</v>
      </c>
      <c r="BA2270">
        <f>IF(OR($D2270="51",$D2270="52",$D2270="61"),0,(AC2270/'Totals and Drop Down Lists'!Y$5)*Inputs!G$39)</f>
        <v>0</v>
      </c>
      <c r="BB2270">
        <f>IF(OR($D2270="51",$D2270="52",$D2270="61"),0,(AD2270/'Totals and Drop Down Lists'!Z$5)*Inputs!H$39)</f>
        <v>0</v>
      </c>
      <c r="BC2270">
        <f>IF(OR($D2270="51",$D2270="52",$D2270="61"),0,(AE2270/'Totals and Drop Down Lists'!AA$5)*Inputs!I$39)</f>
        <v>0</v>
      </c>
      <c r="BD2270">
        <f>IF(OR($D2270="51",$D2270="52",$D2270="61"),0,(AF2270/'Totals and Drop Down Lists'!AB$5)*Inputs!J$39)</f>
        <v>0</v>
      </c>
      <c r="BE2270">
        <f>IF(OR($D2270="51",$D2270="52",$D2270="61"),0,(AG2270/'Totals and Drop Down Lists'!AC$5)*Inputs!K$39)</f>
        <v>0</v>
      </c>
      <c r="BF2270">
        <f>IF(OR($D2270="51",$D2270="52",$D2270="61"),0,(AH2270/'Totals and Drop Down Lists'!AD$5)*Inputs!L$39)</f>
        <v>0</v>
      </c>
      <c r="BG2270" s="10">
        <f t="shared" si="316"/>
        <v>62811.031557304079</v>
      </c>
    </row>
    <row r="2271" spans="1:59" ht="28.8">
      <c r="A2271" s="1" t="s">
        <v>7561</v>
      </c>
      <c r="B2271" s="1" t="s">
        <v>4458</v>
      </c>
      <c r="C2271" s="1" t="s">
        <v>1672</v>
      </c>
      <c r="D2271" s="1" t="s">
        <v>25</v>
      </c>
      <c r="E2271" s="1" t="s">
        <v>4465</v>
      </c>
      <c r="F2271" s="2">
        <v>15453</v>
      </c>
      <c r="G2271" s="2">
        <v>102</v>
      </c>
      <c r="H2271" s="2">
        <v>0</v>
      </c>
      <c r="I2271" s="2">
        <v>2766</v>
      </c>
      <c r="J2271" s="2">
        <v>6455</v>
      </c>
      <c r="K2271" s="2">
        <v>1517</v>
      </c>
      <c r="L2271" s="2">
        <v>45</v>
      </c>
      <c r="M2271" s="2">
        <v>21</v>
      </c>
      <c r="N2271" s="2">
        <v>0</v>
      </c>
      <c r="O2271" s="2">
        <v>78</v>
      </c>
      <c r="P2271" s="2">
        <v>10</v>
      </c>
      <c r="Q2271" s="2">
        <v>0</v>
      </c>
      <c r="R2271" s="2">
        <v>1060</v>
      </c>
      <c r="S2271" s="2">
        <v>603300</v>
      </c>
      <c r="T2271" s="2">
        <v>45001400</v>
      </c>
      <c r="U2271" s="2">
        <v>241</v>
      </c>
      <c r="V2271" s="2">
        <v>194</v>
      </c>
      <c r="W2271" s="2">
        <v>80</v>
      </c>
      <c r="X2271" s="2">
        <v>515</v>
      </c>
      <c r="Y2271" s="2">
        <v>54</v>
      </c>
      <c r="Z2271" s="2">
        <v>275</v>
      </c>
      <c r="AA2271" s="9">
        <f t="shared" si="317"/>
        <v>15453</v>
      </c>
      <c r="AB2271" s="9">
        <f t="shared" si="318"/>
        <v>2664</v>
      </c>
      <c r="AC2271" s="9">
        <f t="shared" si="319"/>
        <v>1214</v>
      </c>
      <c r="AD2271" s="9">
        <f t="shared" si="320"/>
        <v>1060</v>
      </c>
      <c r="AE2271" s="44">
        <f t="shared" si="321"/>
        <v>2.4898357643431751E-5</v>
      </c>
      <c r="AF2271" s="9">
        <f t="shared" si="322"/>
        <v>241</v>
      </c>
      <c r="AG2271" s="9">
        <f t="shared" si="315"/>
        <v>329</v>
      </c>
      <c r="AH2271" s="44">
        <f t="shared" si="323"/>
        <v>2.8769765263752712E-5</v>
      </c>
      <c r="AI2271">
        <f>AA2271/'Totals and Drop Down Lists'!W$6*Inputs!E$37</f>
        <v>14018.040711686803</v>
      </c>
      <c r="AJ2271">
        <f>AB2271/'Totals and Drop Down Lists'!X$6*Inputs!F$37</f>
        <v>8765.5914548644269</v>
      </c>
      <c r="AK2271">
        <f>AC2271/'Totals and Drop Down Lists'!Y$6*Inputs!G$37</f>
        <v>8003.0980725874533</v>
      </c>
      <c r="AL2271">
        <f>AD2271/'Totals and Drop Down Lists'!Z$6*Inputs!H$37</f>
        <v>8498.5513461935225</v>
      </c>
      <c r="AM2271">
        <f>AE2271/'Totals and Drop Down Lists'!AA$6*Inputs!I$37</f>
        <v>3099.5803680219819</v>
      </c>
      <c r="AN2271">
        <f>AF2271/'Totals and Drop Down Lists'!AB$6*Inputs!J$37</f>
        <v>4809.5630468230829</v>
      </c>
      <c r="AO2271">
        <f>AG2271/'Totals and Drop Down Lists'!AC$6*Inputs!K$37</f>
        <v>6127.1565629211427</v>
      </c>
      <c r="AP2271">
        <f>AH2271/'Totals and Drop Down Lists'!AD$6*Inputs!L$37</f>
        <v>6770.3862429014671</v>
      </c>
      <c r="AQ2271">
        <f>IF(OR($D2271="51",$D2271="52",$D2271="61"),(AA2271/'Totals and Drop Down Lists'!W$4)*Inputs!E$38,0)</f>
        <v>0</v>
      </c>
      <c r="AR2271">
        <f>IF(OR($D2271="51",$D2271="52",$D2271="61"),(AB2271/'Totals and Drop Down Lists'!X$4)*Inputs!F$38,0)</f>
        <v>0</v>
      </c>
      <c r="AS2271">
        <f>IF(OR($D2271="51",$D2271="52",$D2271="61"),(AC2271/'Totals and Drop Down Lists'!Y$4)*Inputs!G$38,0)</f>
        <v>0</v>
      </c>
      <c r="AT2271">
        <f>IF(OR($D2271="51",$D2271="52",$D2271="61"),(AD2271/'Totals and Drop Down Lists'!Z$4)*Inputs!H$38,0)</f>
        <v>0</v>
      </c>
      <c r="AU2271">
        <f>IF(OR($D2271="51",$D2271="52",$D2271="61"),(AE2271/'Totals and Drop Down Lists'!AA$4)*Inputs!I$38,0)</f>
        <v>0</v>
      </c>
      <c r="AV2271">
        <f>IF(OR($D2271="51",$D2271="52",$D2271="61"),(AF2271/'Totals and Drop Down Lists'!AB$4)*Inputs!J$38,0)</f>
        <v>0</v>
      </c>
      <c r="AW2271">
        <f>IF(OR($D2271="51",$D2271="52",$D2271="61"),(AG2271/'Totals and Drop Down Lists'!AC$4)*Inputs!K$38,0)</f>
        <v>0</v>
      </c>
      <c r="AX2271">
        <f>IF(OR($D2271="51",$D2271="52",$D2271="61"),(AH2271/'Totals and Drop Down Lists'!AD$4)*Inputs!L$38,0)</f>
        <v>0</v>
      </c>
      <c r="AY2271">
        <f>IF(OR($D2271="51",$D2271="52",$D2271="61"),0,(AA2271/'Totals and Drop Down Lists'!W$5)*Inputs!E$39)</f>
        <v>0</v>
      </c>
      <c r="AZ2271">
        <f>IF(OR($D2271="51",$D2271="52",$D2271="61"),0,(AB2271/'Totals and Drop Down Lists'!X$5)*Inputs!F$39)</f>
        <v>0</v>
      </c>
      <c r="BA2271">
        <f>IF(OR($D2271="51",$D2271="52",$D2271="61"),0,(AC2271/'Totals and Drop Down Lists'!Y$5)*Inputs!G$39)</f>
        <v>0</v>
      </c>
      <c r="BB2271">
        <f>IF(OR($D2271="51",$D2271="52",$D2271="61"),0,(AD2271/'Totals and Drop Down Lists'!Z$5)*Inputs!H$39)</f>
        <v>0</v>
      </c>
      <c r="BC2271">
        <f>IF(OR($D2271="51",$D2271="52",$D2271="61"),0,(AE2271/'Totals and Drop Down Lists'!AA$5)*Inputs!I$39)</f>
        <v>0</v>
      </c>
      <c r="BD2271">
        <f>IF(OR($D2271="51",$D2271="52",$D2271="61"),0,(AF2271/'Totals and Drop Down Lists'!AB$5)*Inputs!J$39)</f>
        <v>0</v>
      </c>
      <c r="BE2271">
        <f>IF(OR($D2271="51",$D2271="52",$D2271="61"),0,(AG2271/'Totals and Drop Down Lists'!AC$5)*Inputs!K$39)</f>
        <v>0</v>
      </c>
      <c r="BF2271">
        <f>IF(OR($D2271="51",$D2271="52",$D2271="61"),0,(AH2271/'Totals and Drop Down Lists'!AD$5)*Inputs!L$39)</f>
        <v>0</v>
      </c>
      <c r="BG2271" s="10">
        <f t="shared" si="316"/>
        <v>60091.967805999884</v>
      </c>
    </row>
    <row r="2272" spans="1:59" ht="28.8">
      <c r="A2272" s="1" t="s">
        <v>7561</v>
      </c>
      <c r="B2272" s="1" t="s">
        <v>4458</v>
      </c>
      <c r="C2272" s="1" t="s">
        <v>4466</v>
      </c>
      <c r="D2272" s="1" t="s">
        <v>25</v>
      </c>
      <c r="E2272" s="1" t="s">
        <v>4467</v>
      </c>
      <c r="F2272" s="2">
        <v>51557</v>
      </c>
      <c r="G2272" s="2">
        <v>7919</v>
      </c>
      <c r="H2272" s="2">
        <v>475</v>
      </c>
      <c r="I2272" s="2">
        <v>14420</v>
      </c>
      <c r="J2272" s="2">
        <v>20909</v>
      </c>
      <c r="K2272" s="2">
        <v>9435</v>
      </c>
      <c r="L2272" s="2">
        <v>88</v>
      </c>
      <c r="M2272" s="2">
        <v>24</v>
      </c>
      <c r="N2272" s="2">
        <v>6</v>
      </c>
      <c r="O2272" s="2">
        <v>74</v>
      </c>
      <c r="P2272" s="2">
        <v>37</v>
      </c>
      <c r="Q2272" s="2">
        <v>5</v>
      </c>
      <c r="R2272" s="2">
        <v>1684</v>
      </c>
      <c r="S2272" s="2">
        <v>7754400</v>
      </c>
      <c r="T2272" s="2">
        <v>240841400</v>
      </c>
      <c r="U2272" s="2">
        <v>1579</v>
      </c>
      <c r="V2272" s="2">
        <v>543</v>
      </c>
      <c r="W2272" s="2">
        <v>150</v>
      </c>
      <c r="X2272" s="2">
        <v>4354</v>
      </c>
      <c r="Y2272" s="2">
        <v>190</v>
      </c>
      <c r="Z2272" s="2">
        <v>3569</v>
      </c>
      <c r="AA2272" s="9">
        <f t="shared" si="317"/>
        <v>51557</v>
      </c>
      <c r="AB2272" s="9">
        <f t="shared" si="318"/>
        <v>6026</v>
      </c>
      <c r="AC2272" s="9">
        <f t="shared" si="319"/>
        <v>1918</v>
      </c>
      <c r="AD2272" s="9">
        <f t="shared" si="320"/>
        <v>1684</v>
      </c>
      <c r="AE2272" s="44">
        <f t="shared" si="321"/>
        <v>2.9733520422176686E-4</v>
      </c>
      <c r="AF2272" s="9">
        <f t="shared" si="322"/>
        <v>3661</v>
      </c>
      <c r="AG2272" s="9">
        <f t="shared" si="315"/>
        <v>3759</v>
      </c>
      <c r="AH2272" s="44">
        <f t="shared" si="323"/>
        <v>6.3114922591417323E-4</v>
      </c>
      <c r="AI2272">
        <f>AA2272/'Totals and Drop Down Lists'!W$6*Inputs!E$37</f>
        <v>46769.437971425388</v>
      </c>
      <c r="AJ2272">
        <f>AB2272/'Totals and Drop Down Lists'!X$6*Inputs!F$37</f>
        <v>19827.873163293185</v>
      </c>
      <c r="AK2272">
        <f>AC2272/'Totals and Drop Down Lists'!Y$6*Inputs!G$37</f>
        <v>12644.10387415382</v>
      </c>
      <c r="AL2272">
        <f>AD2272/'Totals and Drop Down Lists'!Z$6*Inputs!H$37</f>
        <v>13501.472138669709</v>
      </c>
      <c r="AM2272">
        <f>AE2272/'Totals and Drop Down Lists'!AA$6*Inputs!I$37</f>
        <v>37015.066412250671</v>
      </c>
      <c r="AN2272">
        <f>AF2272/'Totals and Drop Down Lists'!AB$6*Inputs!J$37</f>
        <v>73061.45358680209</v>
      </c>
      <c r="AO2272">
        <f>AG2272/'Totals and Drop Down Lists'!AC$6*Inputs!K$37</f>
        <v>70006.022857205389</v>
      </c>
      <c r="AP2272">
        <f>AH2272/'Totals and Drop Down Lists'!AD$6*Inputs!L$37</f>
        <v>148528.28993119998</v>
      </c>
      <c r="AQ2272">
        <f>IF(OR($D2272="51",$D2272="52",$D2272="61"),(AA2272/'Totals and Drop Down Lists'!W$4)*Inputs!E$38,0)</f>
        <v>0</v>
      </c>
      <c r="AR2272">
        <f>IF(OR($D2272="51",$D2272="52",$D2272="61"),(AB2272/'Totals and Drop Down Lists'!X$4)*Inputs!F$38,0)</f>
        <v>0</v>
      </c>
      <c r="AS2272">
        <f>IF(OR($D2272="51",$D2272="52",$D2272="61"),(AC2272/'Totals and Drop Down Lists'!Y$4)*Inputs!G$38,0)</f>
        <v>0</v>
      </c>
      <c r="AT2272">
        <f>IF(OR($D2272="51",$D2272="52",$D2272="61"),(AD2272/'Totals and Drop Down Lists'!Z$4)*Inputs!H$38,0)</f>
        <v>0</v>
      </c>
      <c r="AU2272">
        <f>IF(OR($D2272="51",$D2272="52",$D2272="61"),(AE2272/'Totals and Drop Down Lists'!AA$4)*Inputs!I$38,0)</f>
        <v>0</v>
      </c>
      <c r="AV2272">
        <f>IF(OR($D2272="51",$D2272="52",$D2272="61"),(AF2272/'Totals and Drop Down Lists'!AB$4)*Inputs!J$38,0)</f>
        <v>0</v>
      </c>
      <c r="AW2272">
        <f>IF(OR($D2272="51",$D2272="52",$D2272="61"),(AG2272/'Totals and Drop Down Lists'!AC$4)*Inputs!K$38,0)</f>
        <v>0</v>
      </c>
      <c r="AX2272">
        <f>IF(OR($D2272="51",$D2272="52",$D2272="61"),(AH2272/'Totals and Drop Down Lists'!AD$4)*Inputs!L$38,0)</f>
        <v>0</v>
      </c>
      <c r="AY2272">
        <f>IF(OR($D2272="51",$D2272="52",$D2272="61"),0,(AA2272/'Totals and Drop Down Lists'!W$5)*Inputs!E$39)</f>
        <v>0</v>
      </c>
      <c r="AZ2272">
        <f>IF(OR($D2272="51",$D2272="52",$D2272="61"),0,(AB2272/'Totals and Drop Down Lists'!X$5)*Inputs!F$39)</f>
        <v>0</v>
      </c>
      <c r="BA2272">
        <f>IF(OR($D2272="51",$D2272="52",$D2272="61"),0,(AC2272/'Totals and Drop Down Lists'!Y$5)*Inputs!G$39)</f>
        <v>0</v>
      </c>
      <c r="BB2272">
        <f>IF(OR($D2272="51",$D2272="52",$D2272="61"),0,(AD2272/'Totals and Drop Down Lists'!Z$5)*Inputs!H$39)</f>
        <v>0</v>
      </c>
      <c r="BC2272">
        <f>IF(OR($D2272="51",$D2272="52",$D2272="61"),0,(AE2272/'Totals and Drop Down Lists'!AA$5)*Inputs!I$39)</f>
        <v>0</v>
      </c>
      <c r="BD2272">
        <f>IF(OR($D2272="51",$D2272="52",$D2272="61"),0,(AF2272/'Totals and Drop Down Lists'!AB$5)*Inputs!J$39)</f>
        <v>0</v>
      </c>
      <c r="BE2272">
        <f>IF(OR($D2272="51",$D2272="52",$D2272="61"),0,(AG2272/'Totals and Drop Down Lists'!AC$5)*Inputs!K$39)</f>
        <v>0</v>
      </c>
      <c r="BF2272">
        <f>IF(OR($D2272="51",$D2272="52",$D2272="61"),0,(AH2272/'Totals and Drop Down Lists'!AD$5)*Inputs!L$39)</f>
        <v>0</v>
      </c>
      <c r="BG2272" s="10">
        <f t="shared" si="316"/>
        <v>421353.71993500023</v>
      </c>
    </row>
    <row r="2273" spans="1:59" ht="28.8">
      <c r="A2273" s="1" t="s">
        <v>7561</v>
      </c>
      <c r="B2273" s="1" t="s">
        <v>4458</v>
      </c>
      <c r="C2273" s="1" t="s">
        <v>1764</v>
      </c>
      <c r="D2273" s="1" t="s">
        <v>25</v>
      </c>
      <c r="E2273" s="1" t="s">
        <v>4468</v>
      </c>
      <c r="F2273" s="2">
        <v>69184</v>
      </c>
      <c r="G2273" s="2">
        <v>404</v>
      </c>
      <c r="H2273" s="2">
        <v>49</v>
      </c>
      <c r="I2273" s="2">
        <v>15497</v>
      </c>
      <c r="J2273" s="2">
        <v>27512</v>
      </c>
      <c r="K2273" s="2">
        <v>7173</v>
      </c>
      <c r="L2273" s="2">
        <v>314</v>
      </c>
      <c r="M2273" s="2">
        <v>40</v>
      </c>
      <c r="N2273" s="2">
        <v>17</v>
      </c>
      <c r="O2273" s="2">
        <v>248</v>
      </c>
      <c r="P2273" s="2">
        <v>84</v>
      </c>
      <c r="Q2273" s="2">
        <v>0</v>
      </c>
      <c r="R2273" s="2">
        <v>1561</v>
      </c>
      <c r="S2273" s="2">
        <v>3395300</v>
      </c>
      <c r="T2273" s="2">
        <v>200125400</v>
      </c>
      <c r="U2273" s="2">
        <v>1035</v>
      </c>
      <c r="V2273" s="2">
        <v>838</v>
      </c>
      <c r="W2273" s="2">
        <v>180</v>
      </c>
      <c r="X2273" s="2">
        <v>2195</v>
      </c>
      <c r="Y2273" s="2">
        <v>258</v>
      </c>
      <c r="Z2273" s="2">
        <v>1245</v>
      </c>
      <c r="AA2273" s="9">
        <f t="shared" si="317"/>
        <v>69184</v>
      </c>
      <c r="AB2273" s="9">
        <f t="shared" si="318"/>
        <v>15044</v>
      </c>
      <c r="AC2273" s="9">
        <f t="shared" si="319"/>
        <v>2264</v>
      </c>
      <c r="AD2273" s="9">
        <f t="shared" si="320"/>
        <v>1561</v>
      </c>
      <c r="AE2273" s="44">
        <f t="shared" si="321"/>
        <v>1.3060965575627882E-4</v>
      </c>
      <c r="AF2273" s="9">
        <f t="shared" si="322"/>
        <v>1177</v>
      </c>
      <c r="AG2273" s="9">
        <f t="shared" si="315"/>
        <v>1503</v>
      </c>
      <c r="AH2273" s="44">
        <f t="shared" si="323"/>
        <v>1.4581047841403266E-4</v>
      </c>
      <c r="AI2273">
        <f>AA2273/'Totals and Drop Down Lists'!W$6*Inputs!E$37</f>
        <v>62759.601928255986</v>
      </c>
      <c r="AJ2273">
        <f>AB2273/'Totals and Drop Down Lists'!X$6*Inputs!F$37</f>
        <v>49500.584777395066</v>
      </c>
      <c r="AK2273">
        <f>AC2273/'Totals and Drop Down Lists'!Y$6*Inputs!G$37</f>
        <v>14925.052748219106</v>
      </c>
      <c r="AL2273">
        <f>AD2273/'Totals and Drop Down Lists'!Z$6*Inputs!H$37</f>
        <v>12515.319482460462</v>
      </c>
      <c r="AM2273">
        <f>AE2273/'Totals and Drop Down Lists'!AA$6*Inputs!I$37</f>
        <v>16259.511195633724</v>
      </c>
      <c r="AN2273">
        <f>AF2273/'Totals and Drop Down Lists'!AB$6*Inputs!J$37</f>
        <v>23489.02782618576</v>
      </c>
      <c r="AO2273">
        <f>AG2273/'Totals and Drop Down Lists'!AC$6*Inputs!K$37</f>
        <v>27991.234997174703</v>
      </c>
      <c r="AP2273">
        <f>AH2273/'Totals and Drop Down Lists'!AD$6*Inputs!L$37</f>
        <v>34313.566623674262</v>
      </c>
      <c r="AQ2273">
        <f>IF(OR($D2273="51",$D2273="52",$D2273="61"),(AA2273/'Totals and Drop Down Lists'!W$4)*Inputs!E$38,0)</f>
        <v>0</v>
      </c>
      <c r="AR2273">
        <f>IF(OR($D2273="51",$D2273="52",$D2273="61"),(AB2273/'Totals and Drop Down Lists'!X$4)*Inputs!F$38,0)</f>
        <v>0</v>
      </c>
      <c r="AS2273">
        <f>IF(OR($D2273="51",$D2273="52",$D2273="61"),(AC2273/'Totals and Drop Down Lists'!Y$4)*Inputs!G$38,0)</f>
        <v>0</v>
      </c>
      <c r="AT2273">
        <f>IF(OR($D2273="51",$D2273="52",$D2273="61"),(AD2273/'Totals and Drop Down Lists'!Z$4)*Inputs!H$38,0)</f>
        <v>0</v>
      </c>
      <c r="AU2273">
        <f>IF(OR($D2273="51",$D2273="52",$D2273="61"),(AE2273/'Totals and Drop Down Lists'!AA$4)*Inputs!I$38,0)</f>
        <v>0</v>
      </c>
      <c r="AV2273">
        <f>IF(OR($D2273="51",$D2273="52",$D2273="61"),(AF2273/'Totals and Drop Down Lists'!AB$4)*Inputs!J$38,0)</f>
        <v>0</v>
      </c>
      <c r="AW2273">
        <f>IF(OR($D2273="51",$D2273="52",$D2273="61"),(AG2273/'Totals and Drop Down Lists'!AC$4)*Inputs!K$38,0)</f>
        <v>0</v>
      </c>
      <c r="AX2273">
        <f>IF(OR($D2273="51",$D2273="52",$D2273="61"),(AH2273/'Totals and Drop Down Lists'!AD$4)*Inputs!L$38,0)</f>
        <v>0</v>
      </c>
      <c r="AY2273">
        <f>IF(OR($D2273="51",$D2273="52",$D2273="61"),0,(AA2273/'Totals and Drop Down Lists'!W$5)*Inputs!E$39)</f>
        <v>0</v>
      </c>
      <c r="AZ2273">
        <f>IF(OR($D2273="51",$D2273="52",$D2273="61"),0,(AB2273/'Totals and Drop Down Lists'!X$5)*Inputs!F$39)</f>
        <v>0</v>
      </c>
      <c r="BA2273">
        <f>IF(OR($D2273="51",$D2273="52",$D2273="61"),0,(AC2273/'Totals and Drop Down Lists'!Y$5)*Inputs!G$39)</f>
        <v>0</v>
      </c>
      <c r="BB2273">
        <f>IF(OR($D2273="51",$D2273="52",$D2273="61"),0,(AD2273/'Totals and Drop Down Lists'!Z$5)*Inputs!H$39)</f>
        <v>0</v>
      </c>
      <c r="BC2273">
        <f>IF(OR($D2273="51",$D2273="52",$D2273="61"),0,(AE2273/'Totals and Drop Down Lists'!AA$5)*Inputs!I$39)</f>
        <v>0</v>
      </c>
      <c r="BD2273">
        <f>IF(OR($D2273="51",$D2273="52",$D2273="61"),0,(AF2273/'Totals and Drop Down Lists'!AB$5)*Inputs!J$39)</f>
        <v>0</v>
      </c>
      <c r="BE2273">
        <f>IF(OR($D2273="51",$D2273="52",$D2273="61"),0,(AG2273/'Totals and Drop Down Lists'!AC$5)*Inputs!K$39)</f>
        <v>0</v>
      </c>
      <c r="BF2273">
        <f>IF(OR($D2273="51",$D2273="52",$D2273="61"),0,(AH2273/'Totals and Drop Down Lists'!AD$5)*Inputs!L$39)</f>
        <v>0</v>
      </c>
      <c r="BG2273" s="10">
        <f t="shared" si="316"/>
        <v>241753.89957899912</v>
      </c>
    </row>
    <row r="2274" spans="1:59" ht="28.8">
      <c r="A2274" s="1" t="s">
        <v>7561</v>
      </c>
      <c r="B2274" s="1" t="s">
        <v>4458</v>
      </c>
      <c r="C2274" s="1" t="s">
        <v>4469</v>
      </c>
      <c r="D2274" s="1" t="s">
        <v>25</v>
      </c>
      <c r="E2274" s="1" t="s">
        <v>4470</v>
      </c>
      <c r="F2274" s="2">
        <v>17724</v>
      </c>
      <c r="G2274" s="2">
        <v>120</v>
      </c>
      <c r="H2274" s="2">
        <v>40</v>
      </c>
      <c r="I2274" s="2">
        <v>3513</v>
      </c>
      <c r="J2274" s="2">
        <v>7278</v>
      </c>
      <c r="K2274" s="2">
        <v>1683</v>
      </c>
      <c r="L2274" s="2">
        <v>49</v>
      </c>
      <c r="M2274" s="2">
        <v>52</v>
      </c>
      <c r="N2274" s="2">
        <v>25</v>
      </c>
      <c r="O2274" s="2">
        <v>130</v>
      </c>
      <c r="P2274" s="2">
        <v>0</v>
      </c>
      <c r="Q2274" s="2">
        <v>0</v>
      </c>
      <c r="R2274" s="2">
        <v>1047</v>
      </c>
      <c r="S2274" s="2">
        <v>799500</v>
      </c>
      <c r="T2274" s="2">
        <v>50635200</v>
      </c>
      <c r="U2274" s="2">
        <v>92</v>
      </c>
      <c r="V2274" s="2">
        <v>114</v>
      </c>
      <c r="W2274" s="2">
        <v>70</v>
      </c>
      <c r="X2274" s="2">
        <v>295</v>
      </c>
      <c r="Y2274" s="2">
        <v>25</v>
      </c>
      <c r="Z2274" s="2">
        <v>165</v>
      </c>
      <c r="AA2274" s="9">
        <f t="shared" si="317"/>
        <v>17724</v>
      </c>
      <c r="AB2274" s="9">
        <f t="shared" si="318"/>
        <v>3353</v>
      </c>
      <c r="AC2274" s="9">
        <f t="shared" si="319"/>
        <v>1303</v>
      </c>
      <c r="AD2274" s="9">
        <f t="shared" si="320"/>
        <v>1047</v>
      </c>
      <c r="AE2274" s="44">
        <f t="shared" si="321"/>
        <v>2.7180157352825174E-5</v>
      </c>
      <c r="AF2274" s="9">
        <f t="shared" si="322"/>
        <v>111</v>
      </c>
      <c r="AG2274" s="9">
        <f t="shared" si="315"/>
        <v>190</v>
      </c>
      <c r="AH2274" s="44">
        <f t="shared" si="323"/>
        <v>1.6348456346255848E-5</v>
      </c>
      <c r="AI2274">
        <f>AA2274/'Totals and Drop Down Lists'!W$6*Inputs!E$37</f>
        <v>16078.156576324138</v>
      </c>
      <c r="AJ2274">
        <f>AB2274/'Totals and Drop Down Lists'!X$6*Inputs!F$37</f>
        <v>11032.668223783945</v>
      </c>
      <c r="AK2274">
        <f>AC2274/'Totals and Drop Down Lists'!Y$6*Inputs!G$37</f>
        <v>8589.8161355695647</v>
      </c>
      <c r="AL2274">
        <f>AD2274/'Totals and Drop Down Lists'!Z$6*Inputs!H$37</f>
        <v>8394.3238296836025</v>
      </c>
      <c r="AM2274">
        <f>AE2274/'Totals and Drop Down Lists'!AA$6*Inputs!I$37</f>
        <v>3383.6401314923605</v>
      </c>
      <c r="AN2274">
        <f>AF2274/'Totals and Drop Down Lists'!AB$6*Inputs!J$37</f>
        <v>2215.1929385782664</v>
      </c>
      <c r="AO2274">
        <f>AG2274/'Totals and Drop Down Lists'!AC$6*Inputs!K$37</f>
        <v>3538.4794740274078</v>
      </c>
      <c r="AP2274">
        <f>AH2274/'Totals and Drop Down Lists'!AD$6*Inputs!L$37</f>
        <v>3847.2807450681316</v>
      </c>
      <c r="AQ2274">
        <f>IF(OR($D2274="51",$D2274="52",$D2274="61"),(AA2274/'Totals and Drop Down Lists'!W$4)*Inputs!E$38,0)</f>
        <v>0</v>
      </c>
      <c r="AR2274">
        <f>IF(OR($D2274="51",$D2274="52",$D2274="61"),(AB2274/'Totals and Drop Down Lists'!X$4)*Inputs!F$38,0)</f>
        <v>0</v>
      </c>
      <c r="AS2274">
        <f>IF(OR($D2274="51",$D2274="52",$D2274="61"),(AC2274/'Totals and Drop Down Lists'!Y$4)*Inputs!G$38,0)</f>
        <v>0</v>
      </c>
      <c r="AT2274">
        <f>IF(OR($D2274="51",$D2274="52",$D2274="61"),(AD2274/'Totals and Drop Down Lists'!Z$4)*Inputs!H$38,0)</f>
        <v>0</v>
      </c>
      <c r="AU2274">
        <f>IF(OR($D2274="51",$D2274="52",$D2274="61"),(AE2274/'Totals and Drop Down Lists'!AA$4)*Inputs!I$38,0)</f>
        <v>0</v>
      </c>
      <c r="AV2274">
        <f>IF(OR($D2274="51",$D2274="52",$D2274="61"),(AF2274/'Totals and Drop Down Lists'!AB$4)*Inputs!J$38,0)</f>
        <v>0</v>
      </c>
      <c r="AW2274">
        <f>IF(OR($D2274="51",$D2274="52",$D2274="61"),(AG2274/'Totals and Drop Down Lists'!AC$4)*Inputs!K$38,0)</f>
        <v>0</v>
      </c>
      <c r="AX2274">
        <f>IF(OR($D2274="51",$D2274="52",$D2274="61"),(AH2274/'Totals and Drop Down Lists'!AD$4)*Inputs!L$38,0)</f>
        <v>0</v>
      </c>
      <c r="AY2274">
        <f>IF(OR($D2274="51",$D2274="52",$D2274="61"),0,(AA2274/'Totals and Drop Down Lists'!W$5)*Inputs!E$39)</f>
        <v>0</v>
      </c>
      <c r="AZ2274">
        <f>IF(OR($D2274="51",$D2274="52",$D2274="61"),0,(AB2274/'Totals and Drop Down Lists'!X$5)*Inputs!F$39)</f>
        <v>0</v>
      </c>
      <c r="BA2274">
        <f>IF(OR($D2274="51",$D2274="52",$D2274="61"),0,(AC2274/'Totals and Drop Down Lists'!Y$5)*Inputs!G$39)</f>
        <v>0</v>
      </c>
      <c r="BB2274">
        <f>IF(OR($D2274="51",$D2274="52",$D2274="61"),0,(AD2274/'Totals and Drop Down Lists'!Z$5)*Inputs!H$39)</f>
        <v>0</v>
      </c>
      <c r="BC2274">
        <f>IF(OR($D2274="51",$D2274="52",$D2274="61"),0,(AE2274/'Totals and Drop Down Lists'!AA$5)*Inputs!I$39)</f>
        <v>0</v>
      </c>
      <c r="BD2274">
        <f>IF(OR($D2274="51",$D2274="52",$D2274="61"),0,(AF2274/'Totals and Drop Down Lists'!AB$5)*Inputs!J$39)</f>
        <v>0</v>
      </c>
      <c r="BE2274">
        <f>IF(OR($D2274="51",$D2274="52",$D2274="61"),0,(AG2274/'Totals and Drop Down Lists'!AC$5)*Inputs!K$39)</f>
        <v>0</v>
      </c>
      <c r="BF2274">
        <f>IF(OR($D2274="51",$D2274="52",$D2274="61"),0,(AH2274/'Totals and Drop Down Lists'!AD$5)*Inputs!L$39)</f>
        <v>0</v>
      </c>
      <c r="BG2274" s="10">
        <f t="shared" si="316"/>
        <v>57079.558054527406</v>
      </c>
    </row>
    <row r="2275" spans="1:59" ht="28.8">
      <c r="A2275" s="1" t="s">
        <v>7562</v>
      </c>
      <c r="B2275" s="1" t="s">
        <v>4313</v>
      </c>
      <c r="C2275" s="1" t="s">
        <v>4314</v>
      </c>
      <c r="D2275" s="1" t="s">
        <v>10</v>
      </c>
      <c r="E2275" s="1" t="s">
        <v>4315</v>
      </c>
      <c r="F2275" s="2">
        <v>63353</v>
      </c>
      <c r="G2275" s="2">
        <v>894</v>
      </c>
      <c r="H2275" s="2">
        <v>135</v>
      </c>
      <c r="I2275" s="2">
        <v>5937</v>
      </c>
      <c r="J2275" s="2">
        <v>27748</v>
      </c>
      <c r="K2275" s="2">
        <v>9496</v>
      </c>
      <c r="L2275" s="2">
        <v>90</v>
      </c>
      <c r="M2275" s="2">
        <v>0</v>
      </c>
      <c r="N2275" s="2">
        <v>0</v>
      </c>
      <c r="O2275" s="2">
        <v>223</v>
      </c>
      <c r="P2275" s="2">
        <v>0</v>
      </c>
      <c r="Q2275" s="2">
        <v>13</v>
      </c>
      <c r="R2275" s="2">
        <v>1839</v>
      </c>
      <c r="S2275" s="2">
        <v>7078900</v>
      </c>
      <c r="T2275" s="2">
        <v>378757400</v>
      </c>
      <c r="U2275" s="2">
        <v>362</v>
      </c>
      <c r="V2275" s="2">
        <v>815</v>
      </c>
      <c r="W2275" s="2">
        <v>140</v>
      </c>
      <c r="X2275" s="2">
        <v>2220</v>
      </c>
      <c r="Y2275" s="2">
        <v>535</v>
      </c>
      <c r="Z2275" s="2">
        <v>1355</v>
      </c>
      <c r="AA2275" s="9">
        <f t="shared" si="317"/>
        <v>63353</v>
      </c>
      <c r="AB2275" s="9">
        <f t="shared" si="318"/>
        <v>4908</v>
      </c>
      <c r="AC2275" s="9">
        <f t="shared" si="319"/>
        <v>2165</v>
      </c>
      <c r="AD2275" s="9">
        <f t="shared" si="320"/>
        <v>1839</v>
      </c>
      <c r="AE2275" s="44">
        <f t="shared" si="321"/>
        <v>2.2695800851578904E-4</v>
      </c>
      <c r="AF2275" s="9">
        <f t="shared" si="322"/>
        <v>1265</v>
      </c>
      <c r="AG2275" s="9">
        <f t="shared" si="315"/>
        <v>1890</v>
      </c>
      <c r="AH2275" s="44">
        <f t="shared" si="323"/>
        <v>2.4066997374953033E-4</v>
      </c>
      <c r="AI2275">
        <f>AA2275/'Totals and Drop Down Lists'!W$6*Inputs!E$37</f>
        <v>57470.066214165141</v>
      </c>
      <c r="AJ2275">
        <f>AB2275/'Totals and Drop Down Lists'!X$6*Inputs!F$37</f>
        <v>16149.220292970953</v>
      </c>
      <c r="AK2275">
        <f>AC2275/'Totals and Drop Down Lists'!Y$6*Inputs!G$37</f>
        <v>14272.411307373835</v>
      </c>
      <c r="AL2275">
        <f>AD2275/'Totals and Drop Down Lists'!Z$6*Inputs!H$37</f>
        <v>14744.184835518761</v>
      </c>
      <c r="AM2275">
        <f>AE2275/'Totals and Drop Down Lists'!AA$6*Inputs!I$37</f>
        <v>28253.855038767342</v>
      </c>
      <c r="AN2275">
        <f>AF2275/'Totals and Drop Down Lists'!AB$6*Inputs!J$37</f>
        <v>25245.216822536098</v>
      </c>
      <c r="AO2275">
        <f>AG2275/'Totals and Drop Down Lists'!AC$6*Inputs!K$37</f>
        <v>35198.558978483154</v>
      </c>
      <c r="AP2275">
        <f>AH2275/'Totals and Drop Down Lists'!AD$6*Inputs!L$37</f>
        <v>56636.843033481731</v>
      </c>
      <c r="AQ2275">
        <f>IF(OR($D2275="51",$D2275="52",$D2275="61"),(AA2275/'Totals and Drop Down Lists'!W$4)*Inputs!E$38,0)</f>
        <v>0</v>
      </c>
      <c r="AR2275">
        <f>IF(OR($D2275="51",$D2275="52",$D2275="61"),(AB2275/'Totals and Drop Down Lists'!X$4)*Inputs!F$38,0)</f>
        <v>0</v>
      </c>
      <c r="AS2275">
        <f>IF(OR($D2275="51",$D2275="52",$D2275="61"),(AC2275/'Totals and Drop Down Lists'!Y$4)*Inputs!G$38,0)</f>
        <v>0</v>
      </c>
      <c r="AT2275">
        <f>IF(OR($D2275="51",$D2275="52",$D2275="61"),(AD2275/'Totals and Drop Down Lists'!Z$4)*Inputs!H$38,0)</f>
        <v>0</v>
      </c>
      <c r="AU2275">
        <f>IF(OR($D2275="51",$D2275="52",$D2275="61"),(AE2275/'Totals and Drop Down Lists'!AA$4)*Inputs!I$38,0)</f>
        <v>0</v>
      </c>
      <c r="AV2275">
        <f>IF(OR($D2275="51",$D2275="52",$D2275="61"),(AF2275/'Totals and Drop Down Lists'!AB$4)*Inputs!J$38,0)</f>
        <v>0</v>
      </c>
      <c r="AW2275">
        <f>IF(OR($D2275="51",$D2275="52",$D2275="61"),(AG2275/'Totals and Drop Down Lists'!AC$4)*Inputs!K$38,0)</f>
        <v>0</v>
      </c>
      <c r="AX2275">
        <f>IF(OR($D2275="51",$D2275="52",$D2275="61"),(AH2275/'Totals and Drop Down Lists'!AD$4)*Inputs!L$38,0)</f>
        <v>0</v>
      </c>
      <c r="AY2275">
        <f>IF(OR($D2275="51",$D2275="52",$D2275="61"),0,(AA2275/'Totals and Drop Down Lists'!W$5)*Inputs!E$39)</f>
        <v>0</v>
      </c>
      <c r="AZ2275">
        <f>IF(OR($D2275="51",$D2275="52",$D2275="61"),0,(AB2275/'Totals and Drop Down Lists'!X$5)*Inputs!F$39)</f>
        <v>0</v>
      </c>
      <c r="BA2275">
        <f>IF(OR($D2275="51",$D2275="52",$D2275="61"),0,(AC2275/'Totals and Drop Down Lists'!Y$5)*Inputs!G$39)</f>
        <v>0</v>
      </c>
      <c r="BB2275">
        <f>IF(OR($D2275="51",$D2275="52",$D2275="61"),0,(AD2275/'Totals and Drop Down Lists'!Z$5)*Inputs!H$39)</f>
        <v>0</v>
      </c>
      <c r="BC2275">
        <f>IF(OR($D2275="51",$D2275="52",$D2275="61"),0,(AE2275/'Totals and Drop Down Lists'!AA$5)*Inputs!I$39)</f>
        <v>0</v>
      </c>
      <c r="BD2275">
        <f>IF(OR($D2275="51",$D2275="52",$D2275="61"),0,(AF2275/'Totals and Drop Down Lists'!AB$5)*Inputs!J$39)</f>
        <v>0</v>
      </c>
      <c r="BE2275">
        <f>IF(OR($D2275="51",$D2275="52",$D2275="61"),0,(AG2275/'Totals and Drop Down Lists'!AC$5)*Inputs!K$39)</f>
        <v>0</v>
      </c>
      <c r="BF2275">
        <f>IF(OR($D2275="51",$D2275="52",$D2275="61"),0,(AH2275/'Totals and Drop Down Lists'!AD$5)*Inputs!L$39)</f>
        <v>0</v>
      </c>
      <c r="BG2275" s="10">
        <f t="shared" si="316"/>
        <v>247970.35652329703</v>
      </c>
    </row>
    <row r="2276" spans="1:59" ht="28.8">
      <c r="A2276" s="1" t="s">
        <v>7562</v>
      </c>
      <c r="B2276" s="1" t="s">
        <v>4313</v>
      </c>
      <c r="C2276" s="1" t="s">
        <v>4316</v>
      </c>
      <c r="D2276" s="1" t="s">
        <v>10</v>
      </c>
      <c r="E2276" s="1" t="s">
        <v>4317</v>
      </c>
      <c r="F2276" s="2">
        <v>108371</v>
      </c>
      <c r="G2276" s="2">
        <v>6878</v>
      </c>
      <c r="H2276" s="2">
        <v>505</v>
      </c>
      <c r="I2276" s="2">
        <v>16977</v>
      </c>
      <c r="J2276" s="2">
        <v>48044</v>
      </c>
      <c r="K2276" s="2">
        <v>26306</v>
      </c>
      <c r="L2276" s="2">
        <v>50</v>
      </c>
      <c r="M2276" s="2">
        <v>0</v>
      </c>
      <c r="N2276" s="2">
        <v>0</v>
      </c>
      <c r="O2276" s="2">
        <v>435</v>
      </c>
      <c r="P2276" s="2">
        <v>197</v>
      </c>
      <c r="Q2276" s="2">
        <v>55</v>
      </c>
      <c r="R2276" s="2">
        <v>5484</v>
      </c>
      <c r="S2276" s="2">
        <v>19059100</v>
      </c>
      <c r="T2276" s="2">
        <v>1011443300</v>
      </c>
      <c r="U2276" s="2">
        <v>1257</v>
      </c>
      <c r="V2276" s="2">
        <v>1290</v>
      </c>
      <c r="W2276" s="2">
        <v>75</v>
      </c>
      <c r="X2276" s="2">
        <v>6950</v>
      </c>
      <c r="Y2276" s="2">
        <v>1140</v>
      </c>
      <c r="Z2276" s="2">
        <v>4995</v>
      </c>
      <c r="AA2276" s="9">
        <f t="shared" si="317"/>
        <v>108371</v>
      </c>
      <c r="AB2276" s="9">
        <f t="shared" si="318"/>
        <v>9594</v>
      </c>
      <c r="AC2276" s="9">
        <f t="shared" si="319"/>
        <v>6221</v>
      </c>
      <c r="AD2276" s="9">
        <f t="shared" si="320"/>
        <v>5484</v>
      </c>
      <c r="AE2276" s="44">
        <f t="shared" si="321"/>
        <v>1.0059265229417948E-3</v>
      </c>
      <c r="AF2276" s="9">
        <f t="shared" si="322"/>
        <v>5585</v>
      </c>
      <c r="AG2276" s="9">
        <f t="shared" si="315"/>
        <v>6135</v>
      </c>
      <c r="AH2276" s="44">
        <f t="shared" si="323"/>
        <v>1.2499173912758656E-3</v>
      </c>
      <c r="AI2276">
        <f>AA2276/'Totals and Drop Down Lists'!W$6*Inputs!E$37</f>
        <v>98307.713063237607</v>
      </c>
      <c r="AJ2276">
        <f>AB2276/'Totals and Drop Down Lists'!X$6*Inputs!F$37</f>
        <v>31567.974631369867</v>
      </c>
      <c r="AK2276">
        <f>AC2276/'Totals and Drop Down Lists'!Y$6*Inputs!G$37</f>
        <v>41010.933368670958</v>
      </c>
      <c r="AL2276">
        <f>AD2276/'Totals and Drop Down Lists'!Z$6*Inputs!H$37</f>
        <v>43967.976964646485</v>
      </c>
      <c r="AM2276">
        <f>AE2276/'Totals and Drop Down Lists'!AA$6*Inputs!I$37</f>
        <v>125227.13934931062</v>
      </c>
      <c r="AN2276">
        <f>AF2276/'Totals and Drop Down Lists'!AB$6*Inputs!J$37</f>
        <v>111458.13118882538</v>
      </c>
      <c r="AO2276">
        <f>AG2276/'Totals and Drop Down Lists'!AC$6*Inputs!K$37</f>
        <v>114255.6398587271</v>
      </c>
      <c r="AP2276">
        <f>AH2276/'Totals and Drop Down Lists'!AD$6*Inputs!L$37</f>
        <v>294142.94600864523</v>
      </c>
      <c r="AQ2276">
        <f>IF(OR($D2276="51",$D2276="52",$D2276="61"),(AA2276/'Totals and Drop Down Lists'!W$4)*Inputs!E$38,0)</f>
        <v>0</v>
      </c>
      <c r="AR2276">
        <f>IF(OR($D2276="51",$D2276="52",$D2276="61"),(AB2276/'Totals and Drop Down Lists'!X$4)*Inputs!F$38,0)</f>
        <v>0</v>
      </c>
      <c r="AS2276">
        <f>IF(OR($D2276="51",$D2276="52",$D2276="61"),(AC2276/'Totals and Drop Down Lists'!Y$4)*Inputs!G$38,0)</f>
        <v>0</v>
      </c>
      <c r="AT2276">
        <f>IF(OR($D2276="51",$D2276="52",$D2276="61"),(AD2276/'Totals and Drop Down Lists'!Z$4)*Inputs!H$38,0)</f>
        <v>0</v>
      </c>
      <c r="AU2276">
        <f>IF(OR($D2276="51",$D2276="52",$D2276="61"),(AE2276/'Totals and Drop Down Lists'!AA$4)*Inputs!I$38,0)</f>
        <v>0</v>
      </c>
      <c r="AV2276">
        <f>IF(OR($D2276="51",$D2276="52",$D2276="61"),(AF2276/'Totals and Drop Down Lists'!AB$4)*Inputs!J$38,0)</f>
        <v>0</v>
      </c>
      <c r="AW2276">
        <f>IF(OR($D2276="51",$D2276="52",$D2276="61"),(AG2276/'Totals and Drop Down Lists'!AC$4)*Inputs!K$38,0)</f>
        <v>0</v>
      </c>
      <c r="AX2276">
        <f>IF(OR($D2276="51",$D2276="52",$D2276="61"),(AH2276/'Totals and Drop Down Lists'!AD$4)*Inputs!L$38,0)</f>
        <v>0</v>
      </c>
      <c r="AY2276">
        <f>IF(OR($D2276="51",$D2276="52",$D2276="61"),0,(AA2276/'Totals and Drop Down Lists'!W$5)*Inputs!E$39)</f>
        <v>0</v>
      </c>
      <c r="AZ2276">
        <f>IF(OR($D2276="51",$D2276="52",$D2276="61"),0,(AB2276/'Totals and Drop Down Lists'!X$5)*Inputs!F$39)</f>
        <v>0</v>
      </c>
      <c r="BA2276">
        <f>IF(OR($D2276="51",$D2276="52",$D2276="61"),0,(AC2276/'Totals and Drop Down Lists'!Y$5)*Inputs!G$39)</f>
        <v>0</v>
      </c>
      <c r="BB2276">
        <f>IF(OR($D2276="51",$D2276="52",$D2276="61"),0,(AD2276/'Totals and Drop Down Lists'!Z$5)*Inputs!H$39)</f>
        <v>0</v>
      </c>
      <c r="BC2276">
        <f>IF(OR($D2276="51",$D2276="52",$D2276="61"),0,(AE2276/'Totals and Drop Down Lists'!AA$5)*Inputs!I$39)</f>
        <v>0</v>
      </c>
      <c r="BD2276">
        <f>IF(OR($D2276="51",$D2276="52",$D2276="61"),0,(AF2276/'Totals and Drop Down Lists'!AB$5)*Inputs!J$39)</f>
        <v>0</v>
      </c>
      <c r="BE2276">
        <f>IF(OR($D2276="51",$D2276="52",$D2276="61"),0,(AG2276/'Totals and Drop Down Lists'!AC$5)*Inputs!K$39)</f>
        <v>0</v>
      </c>
      <c r="BF2276">
        <f>IF(OR($D2276="51",$D2276="52",$D2276="61"),0,(AH2276/'Totals and Drop Down Lists'!AD$5)*Inputs!L$39)</f>
        <v>0</v>
      </c>
      <c r="BG2276" s="10">
        <f t="shared" si="316"/>
        <v>859938.45443343325</v>
      </c>
    </row>
    <row r="2277" spans="1:59" ht="28.8">
      <c r="A2277" s="1" t="s">
        <v>7562</v>
      </c>
      <c r="B2277" s="1" t="s">
        <v>4313</v>
      </c>
      <c r="C2277" s="1" t="s">
        <v>4318</v>
      </c>
      <c r="D2277" s="1" t="s">
        <v>10</v>
      </c>
      <c r="E2277" s="1" t="s">
        <v>4319</v>
      </c>
      <c r="F2277" s="2">
        <v>53315</v>
      </c>
      <c r="G2277" s="2">
        <v>4507</v>
      </c>
      <c r="H2277" s="2">
        <v>436</v>
      </c>
      <c r="I2277" s="2">
        <v>9294</v>
      </c>
      <c r="J2277" s="2">
        <v>22442</v>
      </c>
      <c r="K2277" s="2">
        <v>11658</v>
      </c>
      <c r="L2277" s="2">
        <v>5</v>
      </c>
      <c r="M2277" s="2">
        <v>17</v>
      </c>
      <c r="N2277" s="2">
        <v>0</v>
      </c>
      <c r="O2277" s="2">
        <v>164</v>
      </c>
      <c r="P2277" s="2">
        <v>6</v>
      </c>
      <c r="Q2277" s="2">
        <v>0</v>
      </c>
      <c r="R2277" s="2">
        <v>2858</v>
      </c>
      <c r="S2277" s="2">
        <v>8546800</v>
      </c>
      <c r="T2277" s="2">
        <v>383090900</v>
      </c>
      <c r="U2277" s="2">
        <v>927</v>
      </c>
      <c r="V2277" s="2">
        <v>975</v>
      </c>
      <c r="W2277" s="2">
        <v>115</v>
      </c>
      <c r="X2277" s="2">
        <v>3820</v>
      </c>
      <c r="Y2277" s="2">
        <v>620</v>
      </c>
      <c r="Z2277" s="2">
        <v>2380</v>
      </c>
      <c r="AA2277" s="9">
        <f t="shared" si="317"/>
        <v>53315</v>
      </c>
      <c r="AB2277" s="9">
        <f t="shared" si="318"/>
        <v>4351</v>
      </c>
      <c r="AC2277" s="9">
        <f t="shared" si="319"/>
        <v>3050</v>
      </c>
      <c r="AD2277" s="9">
        <f t="shared" si="320"/>
        <v>2858</v>
      </c>
      <c r="AE2277" s="44">
        <f t="shared" si="321"/>
        <v>4.229434756321044E-4</v>
      </c>
      <c r="AF2277" s="9">
        <f t="shared" si="322"/>
        <v>2730</v>
      </c>
      <c r="AG2277" s="9">
        <f t="shared" si="315"/>
        <v>3000</v>
      </c>
      <c r="AH2277" s="44">
        <f t="shared" si="323"/>
        <v>5.7987559877509753E-4</v>
      </c>
      <c r="AI2277">
        <f>AA2277/'Totals and Drop Down Lists'!W$6*Inputs!E$37</f>
        <v>48364.190807194842</v>
      </c>
      <c r="AJ2277">
        <f>AB2277/'Totals and Drop Down Lists'!X$6*Inputs!F$37</f>
        <v>14316.474632175348</v>
      </c>
      <c r="AK2277">
        <f>AC2277/'Totals and Drop Down Lists'!Y$6*Inputs!G$37</f>
        <v>20106.630248263369</v>
      </c>
      <c r="AL2277">
        <f>AD2277/'Totals and Drop Down Lists'!Z$6*Inputs!H$37</f>
        <v>22914.018629642535</v>
      </c>
      <c r="AM2277">
        <f>AE2277/'Totals and Drop Down Lists'!AA$6*Inputs!I$37</f>
        <v>52651.958519765481</v>
      </c>
      <c r="AN2277">
        <f>AF2277/'Totals and Drop Down Lists'!AB$6*Inputs!J$37</f>
        <v>54481.772273141141</v>
      </c>
      <c r="AO2277">
        <f>AG2277/'Totals and Drop Down Lists'!AC$6*Inputs!K$37</f>
        <v>55870.728537274859</v>
      </c>
      <c r="AP2277">
        <f>AH2277/'Totals and Drop Down Lists'!AD$6*Inputs!L$37</f>
        <v>136462.0719199107</v>
      </c>
      <c r="AQ2277">
        <f>IF(OR($D2277="51",$D2277="52",$D2277="61"),(AA2277/'Totals and Drop Down Lists'!W$4)*Inputs!E$38,0)</f>
        <v>0</v>
      </c>
      <c r="AR2277">
        <f>IF(OR($D2277="51",$D2277="52",$D2277="61"),(AB2277/'Totals and Drop Down Lists'!X$4)*Inputs!F$38,0)</f>
        <v>0</v>
      </c>
      <c r="AS2277">
        <f>IF(OR($D2277="51",$D2277="52",$D2277="61"),(AC2277/'Totals and Drop Down Lists'!Y$4)*Inputs!G$38,0)</f>
        <v>0</v>
      </c>
      <c r="AT2277">
        <f>IF(OR($D2277="51",$D2277="52",$D2277="61"),(AD2277/'Totals and Drop Down Lists'!Z$4)*Inputs!H$38,0)</f>
        <v>0</v>
      </c>
      <c r="AU2277">
        <f>IF(OR($D2277="51",$D2277="52",$D2277="61"),(AE2277/'Totals and Drop Down Lists'!AA$4)*Inputs!I$38,0)</f>
        <v>0</v>
      </c>
      <c r="AV2277">
        <f>IF(OR($D2277="51",$D2277="52",$D2277="61"),(AF2277/'Totals and Drop Down Lists'!AB$4)*Inputs!J$38,0)</f>
        <v>0</v>
      </c>
      <c r="AW2277">
        <f>IF(OR($D2277="51",$D2277="52",$D2277="61"),(AG2277/'Totals and Drop Down Lists'!AC$4)*Inputs!K$38,0)</f>
        <v>0</v>
      </c>
      <c r="AX2277">
        <f>IF(OR($D2277="51",$D2277="52",$D2277="61"),(AH2277/'Totals and Drop Down Lists'!AD$4)*Inputs!L$38,0)</f>
        <v>0</v>
      </c>
      <c r="AY2277">
        <f>IF(OR($D2277="51",$D2277="52",$D2277="61"),0,(AA2277/'Totals and Drop Down Lists'!W$5)*Inputs!E$39)</f>
        <v>0</v>
      </c>
      <c r="AZ2277">
        <f>IF(OR($D2277="51",$D2277="52",$D2277="61"),0,(AB2277/'Totals and Drop Down Lists'!X$5)*Inputs!F$39)</f>
        <v>0</v>
      </c>
      <c r="BA2277">
        <f>IF(OR($D2277="51",$D2277="52",$D2277="61"),0,(AC2277/'Totals and Drop Down Lists'!Y$5)*Inputs!G$39)</f>
        <v>0</v>
      </c>
      <c r="BB2277">
        <f>IF(OR($D2277="51",$D2277="52",$D2277="61"),0,(AD2277/'Totals and Drop Down Lists'!Z$5)*Inputs!H$39)</f>
        <v>0</v>
      </c>
      <c r="BC2277">
        <f>IF(OR($D2277="51",$D2277="52",$D2277="61"),0,(AE2277/'Totals and Drop Down Lists'!AA$5)*Inputs!I$39)</f>
        <v>0</v>
      </c>
      <c r="BD2277">
        <f>IF(OR($D2277="51",$D2277="52",$D2277="61"),0,(AF2277/'Totals and Drop Down Lists'!AB$5)*Inputs!J$39)</f>
        <v>0</v>
      </c>
      <c r="BE2277">
        <f>IF(OR($D2277="51",$D2277="52",$D2277="61"),0,(AG2277/'Totals and Drop Down Lists'!AC$5)*Inputs!K$39)</f>
        <v>0</v>
      </c>
      <c r="BF2277">
        <f>IF(OR($D2277="51",$D2277="52",$D2277="61"),0,(AH2277/'Totals and Drop Down Lists'!AD$5)*Inputs!L$39)</f>
        <v>0</v>
      </c>
      <c r="BG2277" s="10">
        <f t="shared" si="316"/>
        <v>405167.84556736832</v>
      </c>
    </row>
    <row r="2278" spans="1:59" ht="28.8">
      <c r="A2278" s="1" t="s">
        <v>7562</v>
      </c>
      <c r="B2278" s="1" t="s">
        <v>4313</v>
      </c>
      <c r="C2278" s="1" t="s">
        <v>1246</v>
      </c>
      <c r="D2278" s="1" t="s">
        <v>25</v>
      </c>
      <c r="E2278" s="1" t="s">
        <v>4320</v>
      </c>
      <c r="F2278" s="2">
        <v>2328</v>
      </c>
      <c r="G2278" s="2">
        <v>0</v>
      </c>
      <c r="H2278" s="2">
        <v>12</v>
      </c>
      <c r="I2278" s="2">
        <v>224</v>
      </c>
      <c r="J2278" s="2">
        <v>1101</v>
      </c>
      <c r="K2278" s="2">
        <v>292</v>
      </c>
      <c r="L2278" s="2">
        <v>5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428</v>
      </c>
      <c r="S2278" s="2">
        <v>108900</v>
      </c>
      <c r="T2278" s="2">
        <v>7164300</v>
      </c>
      <c r="U2278" s="2">
        <v>41</v>
      </c>
      <c r="V2278" s="2">
        <v>58</v>
      </c>
      <c r="W2278" s="2">
        <v>30</v>
      </c>
      <c r="X2278" s="2">
        <v>74</v>
      </c>
      <c r="Y2278" s="2">
        <v>15</v>
      </c>
      <c r="Z2278" s="2">
        <v>23</v>
      </c>
      <c r="AA2278" s="9">
        <f t="shared" si="317"/>
        <v>2328</v>
      </c>
      <c r="AB2278" s="9">
        <f t="shared" si="318"/>
        <v>212</v>
      </c>
      <c r="AC2278" s="9">
        <f t="shared" si="319"/>
        <v>433</v>
      </c>
      <c r="AD2278" s="9">
        <f t="shared" si="320"/>
        <v>428</v>
      </c>
      <c r="AE2278" s="44">
        <f t="shared" si="321"/>
        <v>5.4084668217103047E-6</v>
      </c>
      <c r="AF2278" s="9">
        <f t="shared" si="322"/>
        <v>0</v>
      </c>
      <c r="AG2278" s="9">
        <f t="shared" si="315"/>
        <v>38</v>
      </c>
      <c r="AH2278" s="44">
        <f t="shared" si="323"/>
        <v>3.7499909134741784E-6</v>
      </c>
      <c r="AI2278">
        <f>AA2278/'Totals and Drop Down Lists'!W$6*Inputs!E$37</f>
        <v>2111.8228678448768</v>
      </c>
      <c r="AJ2278">
        <f>AB2278/'Totals and Drop Down Lists'!X$6*Inputs!F$37</f>
        <v>697.56208274446647</v>
      </c>
      <c r="AK2278">
        <f>AC2278/'Totals and Drop Down Lists'!Y$6*Inputs!G$37</f>
        <v>2854.4822614747668</v>
      </c>
      <c r="AL2278">
        <f>AD2278/'Totals and Drop Down Lists'!Z$6*Inputs!H$37</f>
        <v>3431.4905435573842</v>
      </c>
      <c r="AM2278">
        <f>AE2278/'Totals and Drop Down Lists'!AA$6*Inputs!I$37</f>
        <v>673.29652106968933</v>
      </c>
      <c r="AN2278">
        <f>AF2278/'Totals and Drop Down Lists'!AB$6*Inputs!J$37</f>
        <v>0</v>
      </c>
      <c r="AO2278">
        <f>AG2278/'Totals and Drop Down Lists'!AC$6*Inputs!K$37</f>
        <v>707.69589480548154</v>
      </c>
      <c r="AP2278">
        <f>AH2278/'Totals and Drop Down Lists'!AD$6*Inputs!L$37</f>
        <v>882.48502060525232</v>
      </c>
      <c r="AQ2278">
        <f>IF(OR($D2278="51",$D2278="52",$D2278="61"),(AA2278/'Totals and Drop Down Lists'!W$4)*Inputs!E$38,0)</f>
        <v>0</v>
      </c>
      <c r="AR2278">
        <f>IF(OR($D2278="51",$D2278="52",$D2278="61"),(AB2278/'Totals and Drop Down Lists'!X$4)*Inputs!F$38,0)</f>
        <v>0</v>
      </c>
      <c r="AS2278">
        <f>IF(OR($D2278="51",$D2278="52",$D2278="61"),(AC2278/'Totals and Drop Down Lists'!Y$4)*Inputs!G$38,0)</f>
        <v>0</v>
      </c>
      <c r="AT2278">
        <f>IF(OR($D2278="51",$D2278="52",$D2278="61"),(AD2278/'Totals and Drop Down Lists'!Z$4)*Inputs!H$38,0)</f>
        <v>0</v>
      </c>
      <c r="AU2278">
        <f>IF(OR($D2278="51",$D2278="52",$D2278="61"),(AE2278/'Totals and Drop Down Lists'!AA$4)*Inputs!I$38,0)</f>
        <v>0</v>
      </c>
      <c r="AV2278">
        <f>IF(OR($D2278="51",$D2278="52",$D2278="61"),(AF2278/'Totals and Drop Down Lists'!AB$4)*Inputs!J$38,0)</f>
        <v>0</v>
      </c>
      <c r="AW2278">
        <f>IF(OR($D2278="51",$D2278="52",$D2278="61"),(AG2278/'Totals and Drop Down Lists'!AC$4)*Inputs!K$38,0)</f>
        <v>0</v>
      </c>
      <c r="AX2278">
        <f>IF(OR($D2278="51",$D2278="52",$D2278="61"),(AH2278/'Totals and Drop Down Lists'!AD$4)*Inputs!L$38,0)</f>
        <v>0</v>
      </c>
      <c r="AY2278">
        <f>IF(OR($D2278="51",$D2278="52",$D2278="61"),0,(AA2278/'Totals and Drop Down Lists'!W$5)*Inputs!E$39)</f>
        <v>0</v>
      </c>
      <c r="AZ2278">
        <f>IF(OR($D2278="51",$D2278="52",$D2278="61"),0,(AB2278/'Totals and Drop Down Lists'!X$5)*Inputs!F$39)</f>
        <v>0</v>
      </c>
      <c r="BA2278">
        <f>IF(OR($D2278="51",$D2278="52",$D2278="61"),0,(AC2278/'Totals and Drop Down Lists'!Y$5)*Inputs!G$39)</f>
        <v>0</v>
      </c>
      <c r="BB2278">
        <f>IF(OR($D2278="51",$D2278="52",$D2278="61"),0,(AD2278/'Totals and Drop Down Lists'!Z$5)*Inputs!H$39)</f>
        <v>0</v>
      </c>
      <c r="BC2278">
        <f>IF(OR($D2278="51",$D2278="52",$D2278="61"),0,(AE2278/'Totals and Drop Down Lists'!AA$5)*Inputs!I$39)</f>
        <v>0</v>
      </c>
      <c r="BD2278">
        <f>IF(OR($D2278="51",$D2278="52",$D2278="61"),0,(AF2278/'Totals and Drop Down Lists'!AB$5)*Inputs!J$39)</f>
        <v>0</v>
      </c>
      <c r="BE2278">
        <f>IF(OR($D2278="51",$D2278="52",$D2278="61"),0,(AG2278/'Totals and Drop Down Lists'!AC$5)*Inputs!K$39)</f>
        <v>0</v>
      </c>
      <c r="BF2278">
        <f>IF(OR($D2278="51",$D2278="52",$D2278="61"),0,(AH2278/'Totals and Drop Down Lists'!AD$5)*Inputs!L$39)</f>
        <v>0</v>
      </c>
      <c r="BG2278" s="10">
        <f t="shared" si="316"/>
        <v>11358.835192101917</v>
      </c>
    </row>
    <row r="2279" spans="1:59" ht="28.8">
      <c r="A2279" s="1" t="s">
        <v>7562</v>
      </c>
      <c r="B2279" s="1" t="s">
        <v>4313</v>
      </c>
      <c r="C2279" s="1" t="s">
        <v>4321</v>
      </c>
      <c r="D2279" s="1" t="s">
        <v>25</v>
      </c>
      <c r="E2279" s="1" t="s">
        <v>4322</v>
      </c>
      <c r="F2279" s="2">
        <v>11085</v>
      </c>
      <c r="G2279" s="2">
        <v>124</v>
      </c>
      <c r="H2279" s="2">
        <v>0</v>
      </c>
      <c r="I2279" s="2">
        <v>976</v>
      </c>
      <c r="J2279" s="2">
        <v>4871</v>
      </c>
      <c r="K2279" s="2">
        <v>1455</v>
      </c>
      <c r="L2279" s="2">
        <v>17</v>
      </c>
      <c r="M2279" s="2">
        <v>0</v>
      </c>
      <c r="N2279" s="2">
        <v>0</v>
      </c>
      <c r="O2279" s="2">
        <v>0</v>
      </c>
      <c r="P2279" s="2">
        <v>11</v>
      </c>
      <c r="Q2279" s="2">
        <v>0</v>
      </c>
      <c r="R2279" s="2">
        <v>1912</v>
      </c>
      <c r="S2279" s="2">
        <v>716900</v>
      </c>
      <c r="T2279" s="2">
        <v>46258200</v>
      </c>
      <c r="U2279" s="2">
        <v>152</v>
      </c>
      <c r="V2279" s="2">
        <v>239</v>
      </c>
      <c r="W2279" s="2">
        <v>58</v>
      </c>
      <c r="X2279" s="2">
        <v>428</v>
      </c>
      <c r="Y2279" s="2">
        <v>140</v>
      </c>
      <c r="Z2279" s="2">
        <v>153</v>
      </c>
      <c r="AA2279" s="9">
        <f t="shared" si="317"/>
        <v>11085</v>
      </c>
      <c r="AB2279" s="9">
        <f t="shared" si="318"/>
        <v>852</v>
      </c>
      <c r="AC2279" s="9">
        <f t="shared" si="319"/>
        <v>1940</v>
      </c>
      <c r="AD2279" s="9">
        <f t="shared" si="320"/>
        <v>1912</v>
      </c>
      <c r="AE2279" s="44">
        <f t="shared" si="321"/>
        <v>3.0353141256530546E-5</v>
      </c>
      <c r="AF2279" s="9">
        <f t="shared" si="322"/>
        <v>131</v>
      </c>
      <c r="AG2279" s="9">
        <f t="shared" si="315"/>
        <v>293</v>
      </c>
      <c r="AH2279" s="44">
        <f t="shared" si="323"/>
        <v>3.2565936402179041E-5</v>
      </c>
      <c r="AI2279">
        <f>AA2279/'Totals and Drop Down Lists'!W$6*Inputs!E$37</f>
        <v>10055.65141325621</v>
      </c>
      <c r="AJ2279">
        <f>AB2279/'Totals and Drop Down Lists'!X$6*Inputs!F$37</f>
        <v>2803.4098797088941</v>
      </c>
      <c r="AK2279">
        <f>AC2279/'Totals and Drop Down Lists'!Y$6*Inputs!G$37</f>
        <v>12789.135305452766</v>
      </c>
      <c r="AL2279">
        <f>AD2279/'Totals and Drop Down Lists'!Z$6*Inputs!H$37</f>
        <v>15329.462428228315</v>
      </c>
      <c r="AM2279">
        <f>AE2279/'Totals and Drop Down Lists'!AA$6*Inputs!I$37</f>
        <v>3778.6428363623104</v>
      </c>
      <c r="AN2279">
        <f>AF2279/'Totals and Drop Down Lists'!AB$6*Inputs!J$37</f>
        <v>2614.3268013851612</v>
      </c>
      <c r="AO2279">
        <f>AG2279/'Totals and Drop Down Lists'!AC$6*Inputs!K$37</f>
        <v>5456.7078204738445</v>
      </c>
      <c r="AP2279">
        <f>AH2279/'Totals and Drop Down Lists'!AD$6*Inputs!L$37</f>
        <v>7663.7388516446063</v>
      </c>
      <c r="AQ2279">
        <f>IF(OR($D2279="51",$D2279="52",$D2279="61"),(AA2279/'Totals and Drop Down Lists'!W$4)*Inputs!E$38,0)</f>
        <v>0</v>
      </c>
      <c r="AR2279">
        <f>IF(OR($D2279="51",$D2279="52",$D2279="61"),(AB2279/'Totals and Drop Down Lists'!X$4)*Inputs!F$38,0)</f>
        <v>0</v>
      </c>
      <c r="AS2279">
        <f>IF(OR($D2279="51",$D2279="52",$D2279="61"),(AC2279/'Totals and Drop Down Lists'!Y$4)*Inputs!G$38,0)</f>
        <v>0</v>
      </c>
      <c r="AT2279">
        <f>IF(OR($D2279="51",$D2279="52",$D2279="61"),(AD2279/'Totals and Drop Down Lists'!Z$4)*Inputs!H$38,0)</f>
        <v>0</v>
      </c>
      <c r="AU2279">
        <f>IF(OR($D2279="51",$D2279="52",$D2279="61"),(AE2279/'Totals and Drop Down Lists'!AA$4)*Inputs!I$38,0)</f>
        <v>0</v>
      </c>
      <c r="AV2279">
        <f>IF(OR($D2279="51",$D2279="52",$D2279="61"),(AF2279/'Totals and Drop Down Lists'!AB$4)*Inputs!J$38,0)</f>
        <v>0</v>
      </c>
      <c r="AW2279">
        <f>IF(OR($D2279="51",$D2279="52",$D2279="61"),(AG2279/'Totals and Drop Down Lists'!AC$4)*Inputs!K$38,0)</f>
        <v>0</v>
      </c>
      <c r="AX2279">
        <f>IF(OR($D2279="51",$D2279="52",$D2279="61"),(AH2279/'Totals and Drop Down Lists'!AD$4)*Inputs!L$38,0)</f>
        <v>0</v>
      </c>
      <c r="AY2279">
        <f>IF(OR($D2279="51",$D2279="52",$D2279="61"),0,(AA2279/'Totals and Drop Down Lists'!W$5)*Inputs!E$39)</f>
        <v>0</v>
      </c>
      <c r="AZ2279">
        <f>IF(OR($D2279="51",$D2279="52",$D2279="61"),0,(AB2279/'Totals and Drop Down Lists'!X$5)*Inputs!F$39)</f>
        <v>0</v>
      </c>
      <c r="BA2279">
        <f>IF(OR($D2279="51",$D2279="52",$D2279="61"),0,(AC2279/'Totals and Drop Down Lists'!Y$5)*Inputs!G$39)</f>
        <v>0</v>
      </c>
      <c r="BB2279">
        <f>IF(OR($D2279="51",$D2279="52",$D2279="61"),0,(AD2279/'Totals and Drop Down Lists'!Z$5)*Inputs!H$39)</f>
        <v>0</v>
      </c>
      <c r="BC2279">
        <f>IF(OR($D2279="51",$D2279="52",$D2279="61"),0,(AE2279/'Totals and Drop Down Lists'!AA$5)*Inputs!I$39)</f>
        <v>0</v>
      </c>
      <c r="BD2279">
        <f>IF(OR($D2279="51",$D2279="52",$D2279="61"),0,(AF2279/'Totals and Drop Down Lists'!AB$5)*Inputs!J$39)</f>
        <v>0</v>
      </c>
      <c r="BE2279">
        <f>IF(OR($D2279="51",$D2279="52",$D2279="61"),0,(AG2279/'Totals and Drop Down Lists'!AC$5)*Inputs!K$39)</f>
        <v>0</v>
      </c>
      <c r="BF2279">
        <f>IF(OR($D2279="51",$D2279="52",$D2279="61"),0,(AH2279/'Totals and Drop Down Lists'!AD$5)*Inputs!L$39)</f>
        <v>0</v>
      </c>
      <c r="BG2279" s="10">
        <f t="shared" si="316"/>
        <v>60491.075336512113</v>
      </c>
    </row>
    <row r="2280" spans="1:59" ht="28.8">
      <c r="A2280" s="1" t="s">
        <v>7562</v>
      </c>
      <c r="B2280" s="1" t="s">
        <v>4313</v>
      </c>
      <c r="C2280" s="1" t="s">
        <v>4323</v>
      </c>
      <c r="D2280" s="1" t="s">
        <v>25</v>
      </c>
      <c r="E2280" s="1" t="s">
        <v>4324</v>
      </c>
      <c r="F2280" s="2">
        <v>6721</v>
      </c>
      <c r="G2280" s="2">
        <v>77</v>
      </c>
      <c r="H2280" s="2">
        <v>3</v>
      </c>
      <c r="I2280" s="2">
        <v>2384</v>
      </c>
      <c r="J2280" s="2">
        <v>2291</v>
      </c>
      <c r="K2280" s="2">
        <v>814</v>
      </c>
      <c r="L2280" s="2">
        <v>34</v>
      </c>
      <c r="M2280" s="2">
        <v>16</v>
      </c>
      <c r="N2280" s="2">
        <v>0</v>
      </c>
      <c r="O2280" s="2">
        <v>108</v>
      </c>
      <c r="P2280" s="2">
        <v>33</v>
      </c>
      <c r="Q2280" s="2">
        <v>18</v>
      </c>
      <c r="R2280" s="2">
        <v>675</v>
      </c>
      <c r="S2280" s="2">
        <v>235000</v>
      </c>
      <c r="T2280" s="2">
        <v>22566200</v>
      </c>
      <c r="U2280" s="2">
        <v>61</v>
      </c>
      <c r="V2280" s="2">
        <v>279</v>
      </c>
      <c r="W2280" s="2">
        <v>71</v>
      </c>
      <c r="X2280" s="2">
        <v>346</v>
      </c>
      <c r="Y2280" s="2">
        <v>87</v>
      </c>
      <c r="Z2280" s="2">
        <v>126</v>
      </c>
      <c r="AA2280" s="9">
        <f t="shared" si="317"/>
        <v>6721</v>
      </c>
      <c r="AB2280" s="9">
        <f t="shared" si="318"/>
        <v>2304</v>
      </c>
      <c r="AC2280" s="9">
        <f t="shared" si="319"/>
        <v>884</v>
      </c>
      <c r="AD2280" s="9">
        <f t="shared" si="320"/>
        <v>675</v>
      </c>
      <c r="AE2280" s="44">
        <f t="shared" si="321"/>
        <v>2.019851803951638E-5</v>
      </c>
      <c r="AF2280" s="9">
        <f t="shared" si="322"/>
        <v>0</v>
      </c>
      <c r="AG2280" s="9">
        <f t="shared" si="315"/>
        <v>213</v>
      </c>
      <c r="AH2280" s="44">
        <f t="shared" si="323"/>
        <v>2.8159828494927881E-5</v>
      </c>
      <c r="AI2280">
        <f>AA2280/'Totals and Drop Down Lists'!W$6*Inputs!E$37</f>
        <v>6096.8906764542162</v>
      </c>
      <c r="AJ2280">
        <f>AB2280/'Totals and Drop Down Lists'!X$6*Inputs!F$37</f>
        <v>7581.0520690719377</v>
      </c>
      <c r="AK2280">
        <f>AC2280/'Totals and Drop Down Lists'!Y$6*Inputs!G$37</f>
        <v>5827.6266031032192</v>
      </c>
      <c r="AL2280">
        <f>AD2280/'Totals and Drop Down Lists'!Z$6*Inputs!H$37</f>
        <v>5411.8133572458746</v>
      </c>
      <c r="AM2280">
        <f>AE2280/'Totals and Drop Down Lists'!AA$6*Inputs!I$37</f>
        <v>2514.5003889418658</v>
      </c>
      <c r="AN2280">
        <f>AF2280/'Totals and Drop Down Lists'!AB$6*Inputs!J$37</f>
        <v>0</v>
      </c>
      <c r="AO2280">
        <f>AG2280/'Totals and Drop Down Lists'!AC$6*Inputs!K$37</f>
        <v>3966.8217261465147</v>
      </c>
      <c r="AP2280">
        <f>AH2280/'Totals and Drop Down Lists'!AD$6*Inputs!L$37</f>
        <v>6626.8498785678239</v>
      </c>
      <c r="AQ2280">
        <f>IF(OR($D2280="51",$D2280="52",$D2280="61"),(AA2280/'Totals and Drop Down Lists'!W$4)*Inputs!E$38,0)</f>
        <v>0</v>
      </c>
      <c r="AR2280">
        <f>IF(OR($D2280="51",$D2280="52",$D2280="61"),(AB2280/'Totals and Drop Down Lists'!X$4)*Inputs!F$38,0)</f>
        <v>0</v>
      </c>
      <c r="AS2280">
        <f>IF(OR($D2280="51",$D2280="52",$D2280="61"),(AC2280/'Totals and Drop Down Lists'!Y$4)*Inputs!G$38,0)</f>
        <v>0</v>
      </c>
      <c r="AT2280">
        <f>IF(OR($D2280="51",$D2280="52",$D2280="61"),(AD2280/'Totals and Drop Down Lists'!Z$4)*Inputs!H$38,0)</f>
        <v>0</v>
      </c>
      <c r="AU2280">
        <f>IF(OR($D2280="51",$D2280="52",$D2280="61"),(AE2280/'Totals and Drop Down Lists'!AA$4)*Inputs!I$38,0)</f>
        <v>0</v>
      </c>
      <c r="AV2280">
        <f>IF(OR($D2280="51",$D2280="52",$D2280="61"),(AF2280/'Totals and Drop Down Lists'!AB$4)*Inputs!J$38,0)</f>
        <v>0</v>
      </c>
      <c r="AW2280">
        <f>IF(OR($D2280="51",$D2280="52",$D2280="61"),(AG2280/'Totals and Drop Down Lists'!AC$4)*Inputs!K$38,0)</f>
        <v>0</v>
      </c>
      <c r="AX2280">
        <f>IF(OR($D2280="51",$D2280="52",$D2280="61"),(AH2280/'Totals and Drop Down Lists'!AD$4)*Inputs!L$38,0)</f>
        <v>0</v>
      </c>
      <c r="AY2280">
        <f>IF(OR($D2280="51",$D2280="52",$D2280="61"),0,(AA2280/'Totals and Drop Down Lists'!W$5)*Inputs!E$39)</f>
        <v>0</v>
      </c>
      <c r="AZ2280">
        <f>IF(OR($D2280="51",$D2280="52",$D2280="61"),0,(AB2280/'Totals and Drop Down Lists'!X$5)*Inputs!F$39)</f>
        <v>0</v>
      </c>
      <c r="BA2280">
        <f>IF(OR($D2280="51",$D2280="52",$D2280="61"),0,(AC2280/'Totals and Drop Down Lists'!Y$5)*Inputs!G$39)</f>
        <v>0</v>
      </c>
      <c r="BB2280">
        <f>IF(OR($D2280="51",$D2280="52",$D2280="61"),0,(AD2280/'Totals and Drop Down Lists'!Z$5)*Inputs!H$39)</f>
        <v>0</v>
      </c>
      <c r="BC2280">
        <f>IF(OR($D2280="51",$D2280="52",$D2280="61"),0,(AE2280/'Totals and Drop Down Lists'!AA$5)*Inputs!I$39)</f>
        <v>0</v>
      </c>
      <c r="BD2280">
        <f>IF(OR($D2280="51",$D2280="52",$D2280="61"),0,(AF2280/'Totals and Drop Down Lists'!AB$5)*Inputs!J$39)</f>
        <v>0</v>
      </c>
      <c r="BE2280">
        <f>IF(OR($D2280="51",$D2280="52",$D2280="61"),0,(AG2280/'Totals and Drop Down Lists'!AC$5)*Inputs!K$39)</f>
        <v>0</v>
      </c>
      <c r="BF2280">
        <f>IF(OR($D2280="51",$D2280="52",$D2280="61"),0,(AH2280/'Totals and Drop Down Lists'!AD$5)*Inputs!L$39)</f>
        <v>0</v>
      </c>
      <c r="BG2280" s="10">
        <f t="shared" si="316"/>
        <v>38025.554699531451</v>
      </c>
    </row>
    <row r="2281" spans="1:59" ht="28.8">
      <c r="A2281" s="1" t="s">
        <v>7562</v>
      </c>
      <c r="B2281" s="1" t="s">
        <v>4313</v>
      </c>
      <c r="C2281" s="1" t="s">
        <v>4325</v>
      </c>
      <c r="D2281" s="1" t="s">
        <v>25</v>
      </c>
      <c r="E2281" s="1" t="s">
        <v>4326</v>
      </c>
      <c r="F2281" s="2">
        <v>876</v>
      </c>
      <c r="G2281" s="2">
        <v>0</v>
      </c>
      <c r="H2281" s="2">
        <v>0</v>
      </c>
      <c r="I2281" s="2">
        <v>74</v>
      </c>
      <c r="J2281" s="2">
        <v>350</v>
      </c>
      <c r="K2281" s="2">
        <v>77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125</v>
      </c>
      <c r="S2281" s="2">
        <v>29100</v>
      </c>
      <c r="T2281" s="2">
        <v>4137100</v>
      </c>
      <c r="U2281" s="2">
        <v>4</v>
      </c>
      <c r="V2281" s="2">
        <v>20</v>
      </c>
      <c r="W2281" s="2">
        <v>0</v>
      </c>
      <c r="X2281" s="2">
        <v>20</v>
      </c>
      <c r="Y2281" s="2">
        <v>0</v>
      </c>
      <c r="Z2281" s="2">
        <v>0</v>
      </c>
      <c r="AA2281" s="9">
        <f t="shared" si="317"/>
        <v>876</v>
      </c>
      <c r="AB2281" s="9">
        <f t="shared" si="318"/>
        <v>74</v>
      </c>
      <c r="AC2281" s="9">
        <f t="shared" si="319"/>
        <v>125</v>
      </c>
      <c r="AD2281" s="9">
        <f t="shared" si="320"/>
        <v>125</v>
      </c>
      <c r="AE2281" s="44">
        <f t="shared" si="321"/>
        <v>1.1830665953240475E-6</v>
      </c>
      <c r="AF2281" s="9">
        <f t="shared" si="322"/>
        <v>0</v>
      </c>
      <c r="AG2281" s="9">
        <f t="shared" si="315"/>
        <v>0</v>
      </c>
      <c r="AH2281" s="44">
        <f t="shared" si="323"/>
        <v>0</v>
      </c>
      <c r="AI2281">
        <f>AA2281/'Totals and Drop Down Lists'!W$6*Inputs!E$37</f>
        <v>794.65499666327833</v>
      </c>
      <c r="AJ2281">
        <f>AB2281/'Totals and Drop Down Lists'!X$6*Inputs!F$37</f>
        <v>243.48865152401189</v>
      </c>
      <c r="AK2281">
        <f>AC2281/'Totals and Drop Down Lists'!Y$6*Inputs!G$37</f>
        <v>824.04222328948231</v>
      </c>
      <c r="AL2281">
        <f>AD2281/'Totals and Drop Down Lists'!Z$6*Inputs!H$37</f>
        <v>1002.1876587492361</v>
      </c>
      <c r="AM2281">
        <f>AE2281/'Totals and Drop Down Lists'!AA$6*Inputs!I$37</f>
        <v>147.27919188261765</v>
      </c>
      <c r="AN2281">
        <f>AF2281/'Totals and Drop Down Lists'!AB$6*Inputs!J$37</f>
        <v>0</v>
      </c>
      <c r="AO2281">
        <f>AG2281/'Totals and Drop Down Lists'!AC$6*Inputs!K$37</f>
        <v>0</v>
      </c>
      <c r="AP2281">
        <f>AH2281/'Totals and Drop Down Lists'!AD$6*Inputs!L$37</f>
        <v>0</v>
      </c>
      <c r="AQ2281">
        <f>IF(OR($D2281="51",$D2281="52",$D2281="61"),(AA2281/'Totals and Drop Down Lists'!W$4)*Inputs!E$38,0)</f>
        <v>0</v>
      </c>
      <c r="AR2281">
        <f>IF(OR($D2281="51",$D2281="52",$D2281="61"),(AB2281/'Totals and Drop Down Lists'!X$4)*Inputs!F$38,0)</f>
        <v>0</v>
      </c>
      <c r="AS2281">
        <f>IF(OR($D2281="51",$D2281="52",$D2281="61"),(AC2281/'Totals and Drop Down Lists'!Y$4)*Inputs!G$38,0)</f>
        <v>0</v>
      </c>
      <c r="AT2281">
        <f>IF(OR($D2281="51",$D2281="52",$D2281="61"),(AD2281/'Totals and Drop Down Lists'!Z$4)*Inputs!H$38,0)</f>
        <v>0</v>
      </c>
      <c r="AU2281">
        <f>IF(OR($D2281="51",$D2281="52",$D2281="61"),(AE2281/'Totals and Drop Down Lists'!AA$4)*Inputs!I$38,0)</f>
        <v>0</v>
      </c>
      <c r="AV2281">
        <f>IF(OR($D2281="51",$D2281="52",$D2281="61"),(AF2281/'Totals and Drop Down Lists'!AB$4)*Inputs!J$38,0)</f>
        <v>0</v>
      </c>
      <c r="AW2281">
        <f>IF(OR($D2281="51",$D2281="52",$D2281="61"),(AG2281/'Totals and Drop Down Lists'!AC$4)*Inputs!K$38,0)</f>
        <v>0</v>
      </c>
      <c r="AX2281">
        <f>IF(OR($D2281="51",$D2281="52",$D2281="61"),(AH2281/'Totals and Drop Down Lists'!AD$4)*Inputs!L$38,0)</f>
        <v>0</v>
      </c>
      <c r="AY2281">
        <f>IF(OR($D2281="51",$D2281="52",$D2281="61"),0,(AA2281/'Totals and Drop Down Lists'!W$5)*Inputs!E$39)</f>
        <v>0</v>
      </c>
      <c r="AZ2281">
        <f>IF(OR($D2281="51",$D2281="52",$D2281="61"),0,(AB2281/'Totals and Drop Down Lists'!X$5)*Inputs!F$39)</f>
        <v>0</v>
      </c>
      <c r="BA2281">
        <f>IF(OR($D2281="51",$D2281="52",$D2281="61"),0,(AC2281/'Totals and Drop Down Lists'!Y$5)*Inputs!G$39)</f>
        <v>0</v>
      </c>
      <c r="BB2281">
        <f>IF(OR($D2281="51",$D2281="52",$D2281="61"),0,(AD2281/'Totals and Drop Down Lists'!Z$5)*Inputs!H$39)</f>
        <v>0</v>
      </c>
      <c r="BC2281">
        <f>IF(OR($D2281="51",$D2281="52",$D2281="61"),0,(AE2281/'Totals and Drop Down Lists'!AA$5)*Inputs!I$39)</f>
        <v>0</v>
      </c>
      <c r="BD2281">
        <f>IF(OR($D2281="51",$D2281="52",$D2281="61"),0,(AF2281/'Totals and Drop Down Lists'!AB$5)*Inputs!J$39)</f>
        <v>0</v>
      </c>
      <c r="BE2281">
        <f>IF(OR($D2281="51",$D2281="52",$D2281="61"),0,(AG2281/'Totals and Drop Down Lists'!AC$5)*Inputs!K$39)</f>
        <v>0</v>
      </c>
      <c r="BF2281">
        <f>IF(OR($D2281="51",$D2281="52",$D2281="61"),0,(AH2281/'Totals and Drop Down Lists'!AD$5)*Inputs!L$39)</f>
        <v>0</v>
      </c>
      <c r="BG2281" s="10">
        <f t="shared" si="316"/>
        <v>3011.6527221086262</v>
      </c>
    </row>
    <row r="2282" spans="1:59" ht="28.8">
      <c r="A2282" s="1" t="s">
        <v>7562</v>
      </c>
      <c r="B2282" s="1" t="s">
        <v>4313</v>
      </c>
      <c r="C2282" s="1" t="s">
        <v>4327</v>
      </c>
      <c r="D2282" s="1" t="s">
        <v>25</v>
      </c>
      <c r="E2282" s="1" t="s">
        <v>4328</v>
      </c>
      <c r="F2282" s="2">
        <v>6529</v>
      </c>
      <c r="G2282" s="2">
        <v>4</v>
      </c>
      <c r="H2282" s="2">
        <v>0</v>
      </c>
      <c r="I2282" s="2">
        <v>687</v>
      </c>
      <c r="J2282" s="2">
        <v>3028</v>
      </c>
      <c r="K2282" s="2">
        <v>700</v>
      </c>
      <c r="L2282" s="2">
        <v>8</v>
      </c>
      <c r="M2282" s="2">
        <v>1</v>
      </c>
      <c r="N2282" s="2">
        <v>0</v>
      </c>
      <c r="O2282" s="2">
        <v>8</v>
      </c>
      <c r="P2282" s="2">
        <v>6</v>
      </c>
      <c r="Q2282" s="2">
        <v>0</v>
      </c>
      <c r="R2282" s="2">
        <v>1018</v>
      </c>
      <c r="S2282" s="2">
        <v>272500</v>
      </c>
      <c r="T2282" s="2">
        <v>17134200</v>
      </c>
      <c r="U2282" s="2">
        <v>22</v>
      </c>
      <c r="V2282" s="2">
        <v>64</v>
      </c>
      <c r="W2282" s="2">
        <v>4</v>
      </c>
      <c r="X2282" s="2">
        <v>160</v>
      </c>
      <c r="Y2282" s="2">
        <v>10</v>
      </c>
      <c r="Z2282" s="2">
        <v>97</v>
      </c>
      <c r="AA2282" s="9">
        <f t="shared" si="317"/>
        <v>6529</v>
      </c>
      <c r="AB2282" s="9">
        <f t="shared" si="318"/>
        <v>683</v>
      </c>
      <c r="AC2282" s="9">
        <f t="shared" si="319"/>
        <v>1041</v>
      </c>
      <c r="AD2282" s="9">
        <f t="shared" si="320"/>
        <v>1018</v>
      </c>
      <c r="AE2282" s="44">
        <f t="shared" si="321"/>
        <v>1.130149754804788E-5</v>
      </c>
      <c r="AF2282" s="9">
        <f t="shared" si="322"/>
        <v>92</v>
      </c>
      <c r="AG2282" s="9">
        <f t="shared" si="315"/>
        <v>107</v>
      </c>
      <c r="AH2282" s="44">
        <f t="shared" si="323"/>
        <v>9.2040089684620055E-6</v>
      </c>
      <c r="AI2282">
        <f>AA2282/'Totals and Drop Down Lists'!W$6*Inputs!E$37</f>
        <v>5922.7197182814425</v>
      </c>
      <c r="AJ2282">
        <f>AB2282/'Totals and Drop Down Lists'!X$6*Inputs!F$37</f>
        <v>2247.3344458229749</v>
      </c>
      <c r="AK2282">
        <f>AC2282/'Totals and Drop Down Lists'!Y$6*Inputs!G$37</f>
        <v>6862.623635554809</v>
      </c>
      <c r="AL2282">
        <f>AD2282/'Totals and Drop Down Lists'!Z$6*Inputs!H$37</f>
        <v>8161.8162928537786</v>
      </c>
      <c r="AM2282">
        <f>AE2282/'Totals and Drop Down Lists'!AA$6*Inputs!I$37</f>
        <v>1406.9160878335583</v>
      </c>
      <c r="AN2282">
        <f>AF2282/'Totals and Drop Down Lists'!AB$6*Inputs!J$37</f>
        <v>1836.0157689117161</v>
      </c>
      <c r="AO2282">
        <f>AG2282/'Totals and Drop Down Lists'!AC$6*Inputs!K$37</f>
        <v>1992.7226511628032</v>
      </c>
      <c r="AP2282">
        <f>AH2282/'Totals and Drop Down Lists'!AD$6*Inputs!L$37</f>
        <v>2165.9785934412103</v>
      </c>
      <c r="AQ2282">
        <f>IF(OR($D2282="51",$D2282="52",$D2282="61"),(AA2282/'Totals and Drop Down Lists'!W$4)*Inputs!E$38,0)</f>
        <v>0</v>
      </c>
      <c r="AR2282">
        <f>IF(OR($D2282="51",$D2282="52",$D2282="61"),(AB2282/'Totals and Drop Down Lists'!X$4)*Inputs!F$38,0)</f>
        <v>0</v>
      </c>
      <c r="AS2282">
        <f>IF(OR($D2282="51",$D2282="52",$D2282="61"),(AC2282/'Totals and Drop Down Lists'!Y$4)*Inputs!G$38,0)</f>
        <v>0</v>
      </c>
      <c r="AT2282">
        <f>IF(OR($D2282="51",$D2282="52",$D2282="61"),(AD2282/'Totals and Drop Down Lists'!Z$4)*Inputs!H$38,0)</f>
        <v>0</v>
      </c>
      <c r="AU2282">
        <f>IF(OR($D2282="51",$D2282="52",$D2282="61"),(AE2282/'Totals and Drop Down Lists'!AA$4)*Inputs!I$38,0)</f>
        <v>0</v>
      </c>
      <c r="AV2282">
        <f>IF(OR($D2282="51",$D2282="52",$D2282="61"),(AF2282/'Totals and Drop Down Lists'!AB$4)*Inputs!J$38,0)</f>
        <v>0</v>
      </c>
      <c r="AW2282">
        <f>IF(OR($D2282="51",$D2282="52",$D2282="61"),(AG2282/'Totals and Drop Down Lists'!AC$4)*Inputs!K$38,0)</f>
        <v>0</v>
      </c>
      <c r="AX2282">
        <f>IF(OR($D2282="51",$D2282="52",$D2282="61"),(AH2282/'Totals and Drop Down Lists'!AD$4)*Inputs!L$38,0)</f>
        <v>0</v>
      </c>
      <c r="AY2282">
        <f>IF(OR($D2282="51",$D2282="52",$D2282="61"),0,(AA2282/'Totals and Drop Down Lists'!W$5)*Inputs!E$39)</f>
        <v>0</v>
      </c>
      <c r="AZ2282">
        <f>IF(OR($D2282="51",$D2282="52",$D2282="61"),0,(AB2282/'Totals and Drop Down Lists'!X$5)*Inputs!F$39)</f>
        <v>0</v>
      </c>
      <c r="BA2282">
        <f>IF(OR($D2282="51",$D2282="52",$D2282="61"),0,(AC2282/'Totals and Drop Down Lists'!Y$5)*Inputs!G$39)</f>
        <v>0</v>
      </c>
      <c r="BB2282">
        <f>IF(OR($D2282="51",$D2282="52",$D2282="61"),0,(AD2282/'Totals and Drop Down Lists'!Z$5)*Inputs!H$39)</f>
        <v>0</v>
      </c>
      <c r="BC2282">
        <f>IF(OR($D2282="51",$D2282="52",$D2282="61"),0,(AE2282/'Totals and Drop Down Lists'!AA$5)*Inputs!I$39)</f>
        <v>0</v>
      </c>
      <c r="BD2282">
        <f>IF(OR($D2282="51",$D2282="52",$D2282="61"),0,(AF2282/'Totals and Drop Down Lists'!AB$5)*Inputs!J$39)</f>
        <v>0</v>
      </c>
      <c r="BE2282">
        <f>IF(OR($D2282="51",$D2282="52",$D2282="61"),0,(AG2282/'Totals and Drop Down Lists'!AC$5)*Inputs!K$39)</f>
        <v>0</v>
      </c>
      <c r="BF2282">
        <f>IF(OR($D2282="51",$D2282="52",$D2282="61"),0,(AH2282/'Totals and Drop Down Lists'!AD$5)*Inputs!L$39)</f>
        <v>0</v>
      </c>
      <c r="BG2282" s="10">
        <f t="shared" si="316"/>
        <v>30596.127193862292</v>
      </c>
    </row>
    <row r="2283" spans="1:59" ht="28.8">
      <c r="A2283" s="1" t="s">
        <v>7562</v>
      </c>
      <c r="B2283" s="1" t="s">
        <v>4313</v>
      </c>
      <c r="C2283" s="1" t="s">
        <v>4329</v>
      </c>
      <c r="D2283" s="1" t="s">
        <v>25</v>
      </c>
      <c r="E2283" s="1" t="s">
        <v>4330</v>
      </c>
      <c r="F2283" s="2">
        <v>3168</v>
      </c>
      <c r="G2283" s="2">
        <v>3</v>
      </c>
      <c r="H2283" s="2">
        <v>0</v>
      </c>
      <c r="I2283" s="2">
        <v>252</v>
      </c>
      <c r="J2283" s="2">
        <v>1354</v>
      </c>
      <c r="K2283" s="2">
        <v>309</v>
      </c>
      <c r="L2283" s="2">
        <v>0</v>
      </c>
      <c r="M2283" s="2">
        <v>5</v>
      </c>
      <c r="N2283" s="2">
        <v>0</v>
      </c>
      <c r="O2283" s="2">
        <v>4</v>
      </c>
      <c r="P2283" s="2">
        <v>0</v>
      </c>
      <c r="Q2283" s="2">
        <v>0</v>
      </c>
      <c r="R2283" s="2">
        <v>335</v>
      </c>
      <c r="S2283" s="2">
        <v>151800</v>
      </c>
      <c r="T2283" s="2">
        <v>13554700</v>
      </c>
      <c r="U2283" s="2">
        <v>32</v>
      </c>
      <c r="V2283" s="2">
        <v>38</v>
      </c>
      <c r="W2283" s="2">
        <v>20</v>
      </c>
      <c r="X2283" s="2">
        <v>68</v>
      </c>
      <c r="Y2283" s="2">
        <v>24</v>
      </c>
      <c r="Z2283" s="2">
        <v>30</v>
      </c>
      <c r="AA2283" s="9">
        <f t="shared" si="317"/>
        <v>3168</v>
      </c>
      <c r="AB2283" s="9">
        <f t="shared" si="318"/>
        <v>249</v>
      </c>
      <c r="AC2283" s="9">
        <f t="shared" si="319"/>
        <v>344</v>
      </c>
      <c r="AD2283" s="9">
        <f t="shared" si="320"/>
        <v>335</v>
      </c>
      <c r="AE2283" s="44">
        <f t="shared" si="321"/>
        <v>4.9248621683330763E-6</v>
      </c>
      <c r="AF2283" s="9">
        <f t="shared" si="322"/>
        <v>10</v>
      </c>
      <c r="AG2283" s="9">
        <f t="shared" si="315"/>
        <v>54</v>
      </c>
      <c r="AH2283" s="44">
        <f t="shared" si="323"/>
        <v>4.585478496837815E-6</v>
      </c>
      <c r="AI2283">
        <f>AA2283/'Totals and Drop Down Lists'!W$6*Inputs!E$37</f>
        <v>2873.8208098507598</v>
      </c>
      <c r="AJ2283">
        <f>AB2283/'Totals and Drop Down Lists'!X$6*Inputs!F$37</f>
        <v>819.30640850647251</v>
      </c>
      <c r="AK2283">
        <f>AC2283/'Totals and Drop Down Lists'!Y$6*Inputs!G$37</f>
        <v>2267.7641984926559</v>
      </c>
      <c r="AL2283">
        <f>AD2283/'Totals and Drop Down Lists'!Z$6*Inputs!H$37</f>
        <v>2685.8629254479529</v>
      </c>
      <c r="AM2283">
        <f>AE2283/'Totals and Drop Down Lists'!AA$6*Inputs!I$37</f>
        <v>613.09289194045778</v>
      </c>
      <c r="AN2283">
        <f>AF2283/'Totals and Drop Down Lists'!AB$6*Inputs!J$37</f>
        <v>199.56693140344743</v>
      </c>
      <c r="AO2283">
        <f>AG2283/'Totals and Drop Down Lists'!AC$6*Inputs!K$37</f>
        <v>1005.6731136709475</v>
      </c>
      <c r="AP2283">
        <f>AH2283/'Totals and Drop Down Lists'!AD$6*Inputs!L$37</f>
        <v>1079.1002376104091</v>
      </c>
      <c r="AQ2283">
        <f>IF(OR($D2283="51",$D2283="52",$D2283="61"),(AA2283/'Totals and Drop Down Lists'!W$4)*Inputs!E$38,0)</f>
        <v>0</v>
      </c>
      <c r="AR2283">
        <f>IF(OR($D2283="51",$D2283="52",$D2283="61"),(AB2283/'Totals and Drop Down Lists'!X$4)*Inputs!F$38,0)</f>
        <v>0</v>
      </c>
      <c r="AS2283">
        <f>IF(OR($D2283="51",$D2283="52",$D2283="61"),(AC2283/'Totals and Drop Down Lists'!Y$4)*Inputs!G$38,0)</f>
        <v>0</v>
      </c>
      <c r="AT2283">
        <f>IF(OR($D2283="51",$D2283="52",$D2283="61"),(AD2283/'Totals and Drop Down Lists'!Z$4)*Inputs!H$38,0)</f>
        <v>0</v>
      </c>
      <c r="AU2283">
        <f>IF(OR($D2283="51",$D2283="52",$D2283="61"),(AE2283/'Totals and Drop Down Lists'!AA$4)*Inputs!I$38,0)</f>
        <v>0</v>
      </c>
      <c r="AV2283">
        <f>IF(OR($D2283="51",$D2283="52",$D2283="61"),(AF2283/'Totals and Drop Down Lists'!AB$4)*Inputs!J$38,0)</f>
        <v>0</v>
      </c>
      <c r="AW2283">
        <f>IF(OR($D2283="51",$D2283="52",$D2283="61"),(AG2283/'Totals and Drop Down Lists'!AC$4)*Inputs!K$38,0)</f>
        <v>0</v>
      </c>
      <c r="AX2283">
        <f>IF(OR($D2283="51",$D2283="52",$D2283="61"),(AH2283/'Totals and Drop Down Lists'!AD$4)*Inputs!L$38,0)</f>
        <v>0</v>
      </c>
      <c r="AY2283">
        <f>IF(OR($D2283="51",$D2283="52",$D2283="61"),0,(AA2283/'Totals and Drop Down Lists'!W$5)*Inputs!E$39)</f>
        <v>0</v>
      </c>
      <c r="AZ2283">
        <f>IF(OR($D2283="51",$D2283="52",$D2283="61"),0,(AB2283/'Totals and Drop Down Lists'!X$5)*Inputs!F$39)</f>
        <v>0</v>
      </c>
      <c r="BA2283">
        <f>IF(OR($D2283="51",$D2283="52",$D2283="61"),0,(AC2283/'Totals and Drop Down Lists'!Y$5)*Inputs!G$39)</f>
        <v>0</v>
      </c>
      <c r="BB2283">
        <f>IF(OR($D2283="51",$D2283="52",$D2283="61"),0,(AD2283/'Totals and Drop Down Lists'!Z$5)*Inputs!H$39)</f>
        <v>0</v>
      </c>
      <c r="BC2283">
        <f>IF(OR($D2283="51",$D2283="52",$D2283="61"),0,(AE2283/'Totals and Drop Down Lists'!AA$5)*Inputs!I$39)</f>
        <v>0</v>
      </c>
      <c r="BD2283">
        <f>IF(OR($D2283="51",$D2283="52",$D2283="61"),0,(AF2283/'Totals and Drop Down Lists'!AB$5)*Inputs!J$39)</f>
        <v>0</v>
      </c>
      <c r="BE2283">
        <f>IF(OR($D2283="51",$D2283="52",$D2283="61"),0,(AG2283/'Totals and Drop Down Lists'!AC$5)*Inputs!K$39)</f>
        <v>0</v>
      </c>
      <c r="BF2283">
        <f>IF(OR($D2283="51",$D2283="52",$D2283="61"),0,(AH2283/'Totals and Drop Down Lists'!AD$5)*Inputs!L$39)</f>
        <v>0</v>
      </c>
      <c r="BG2283" s="10">
        <f t="shared" si="316"/>
        <v>11544.187516923104</v>
      </c>
    </row>
    <row r="2284" spans="1:59" ht="28.8">
      <c r="A2284" s="1" t="s">
        <v>7562</v>
      </c>
      <c r="B2284" s="1" t="s">
        <v>4313</v>
      </c>
      <c r="C2284" s="1" t="s">
        <v>1539</v>
      </c>
      <c r="D2284" s="1" t="s">
        <v>25</v>
      </c>
      <c r="E2284" s="1" t="s">
        <v>4331</v>
      </c>
      <c r="F2284" s="2">
        <v>2094</v>
      </c>
      <c r="G2284" s="2">
        <v>18</v>
      </c>
      <c r="H2284" s="2">
        <v>0</v>
      </c>
      <c r="I2284" s="2">
        <v>260</v>
      </c>
      <c r="J2284" s="2">
        <v>1007</v>
      </c>
      <c r="K2284" s="2">
        <v>326</v>
      </c>
      <c r="L2284" s="2">
        <v>0</v>
      </c>
      <c r="M2284" s="2">
        <v>0</v>
      </c>
      <c r="N2284" s="2">
        <v>0</v>
      </c>
      <c r="O2284" s="2">
        <v>19</v>
      </c>
      <c r="P2284" s="2">
        <v>0</v>
      </c>
      <c r="Q2284" s="2">
        <v>0</v>
      </c>
      <c r="R2284" s="2">
        <v>523</v>
      </c>
      <c r="S2284" s="2">
        <v>134800</v>
      </c>
      <c r="T2284" s="2">
        <v>11029400</v>
      </c>
      <c r="U2284" s="2">
        <v>2</v>
      </c>
      <c r="V2284" s="2">
        <v>43</v>
      </c>
      <c r="W2284" s="2">
        <v>0</v>
      </c>
      <c r="X2284" s="2">
        <v>83</v>
      </c>
      <c r="Y2284" s="2">
        <v>8</v>
      </c>
      <c r="Z2284" s="2">
        <v>12</v>
      </c>
      <c r="AA2284" s="9">
        <f t="shared" si="317"/>
        <v>2094</v>
      </c>
      <c r="AB2284" s="9">
        <f t="shared" si="318"/>
        <v>242</v>
      </c>
      <c r="AC2284" s="9">
        <f t="shared" si="319"/>
        <v>542</v>
      </c>
      <c r="AD2284" s="9">
        <f t="shared" si="320"/>
        <v>523</v>
      </c>
      <c r="AE2284" s="44">
        <f t="shared" si="321"/>
        <v>7.3705774738963304E-6</v>
      </c>
      <c r="AF2284" s="9">
        <f t="shared" si="322"/>
        <v>40</v>
      </c>
      <c r="AG2284" s="9">
        <f t="shared" si="315"/>
        <v>20</v>
      </c>
      <c r="AH2284" s="44">
        <f t="shared" si="323"/>
        <v>2.4091797908684505E-6</v>
      </c>
      <c r="AI2284">
        <f>AA2284/'Totals and Drop Down Lists'!W$6*Inputs!E$37</f>
        <v>1899.5520125718092</v>
      </c>
      <c r="AJ2284">
        <f>AB2284/'Totals and Drop Down Lists'!X$6*Inputs!F$37</f>
        <v>796.27369822717412</v>
      </c>
      <c r="AK2284">
        <f>AC2284/'Totals and Drop Down Lists'!Y$6*Inputs!G$37</f>
        <v>3573.0470801831957</v>
      </c>
      <c r="AL2284">
        <f>AD2284/'Totals and Drop Down Lists'!Z$6*Inputs!H$37</f>
        <v>4193.1531642068039</v>
      </c>
      <c r="AM2284">
        <f>AE2284/'Totals and Drop Down Lists'!AA$6*Inputs!I$37</f>
        <v>917.55840149162896</v>
      </c>
      <c r="AN2284">
        <f>AF2284/'Totals and Drop Down Lists'!AB$6*Inputs!J$37</f>
        <v>798.26772561378971</v>
      </c>
      <c r="AO2284">
        <f>AG2284/'Totals and Drop Down Lists'!AC$6*Inputs!K$37</f>
        <v>372.4715235818324</v>
      </c>
      <c r="AP2284">
        <f>AH2284/'Totals and Drop Down Lists'!AD$6*Inputs!L$37</f>
        <v>566.95206106955857</v>
      </c>
      <c r="AQ2284">
        <f>IF(OR($D2284="51",$D2284="52",$D2284="61"),(AA2284/'Totals and Drop Down Lists'!W$4)*Inputs!E$38,0)</f>
        <v>0</v>
      </c>
      <c r="AR2284">
        <f>IF(OR($D2284="51",$D2284="52",$D2284="61"),(AB2284/'Totals and Drop Down Lists'!X$4)*Inputs!F$38,0)</f>
        <v>0</v>
      </c>
      <c r="AS2284">
        <f>IF(OR($D2284="51",$D2284="52",$D2284="61"),(AC2284/'Totals and Drop Down Lists'!Y$4)*Inputs!G$38,0)</f>
        <v>0</v>
      </c>
      <c r="AT2284">
        <f>IF(OR($D2284="51",$D2284="52",$D2284="61"),(AD2284/'Totals and Drop Down Lists'!Z$4)*Inputs!H$38,0)</f>
        <v>0</v>
      </c>
      <c r="AU2284">
        <f>IF(OR($D2284="51",$D2284="52",$D2284="61"),(AE2284/'Totals and Drop Down Lists'!AA$4)*Inputs!I$38,0)</f>
        <v>0</v>
      </c>
      <c r="AV2284">
        <f>IF(OR($D2284="51",$D2284="52",$D2284="61"),(AF2284/'Totals and Drop Down Lists'!AB$4)*Inputs!J$38,0)</f>
        <v>0</v>
      </c>
      <c r="AW2284">
        <f>IF(OR($D2284="51",$D2284="52",$D2284="61"),(AG2284/'Totals and Drop Down Lists'!AC$4)*Inputs!K$38,0)</f>
        <v>0</v>
      </c>
      <c r="AX2284">
        <f>IF(OR($D2284="51",$D2284="52",$D2284="61"),(AH2284/'Totals and Drop Down Lists'!AD$4)*Inputs!L$38,0)</f>
        <v>0</v>
      </c>
      <c r="AY2284">
        <f>IF(OR($D2284="51",$D2284="52",$D2284="61"),0,(AA2284/'Totals and Drop Down Lists'!W$5)*Inputs!E$39)</f>
        <v>0</v>
      </c>
      <c r="AZ2284">
        <f>IF(OR($D2284="51",$D2284="52",$D2284="61"),0,(AB2284/'Totals and Drop Down Lists'!X$5)*Inputs!F$39)</f>
        <v>0</v>
      </c>
      <c r="BA2284">
        <f>IF(OR($D2284="51",$D2284="52",$D2284="61"),0,(AC2284/'Totals and Drop Down Lists'!Y$5)*Inputs!G$39)</f>
        <v>0</v>
      </c>
      <c r="BB2284">
        <f>IF(OR($D2284="51",$D2284="52",$D2284="61"),0,(AD2284/'Totals and Drop Down Lists'!Z$5)*Inputs!H$39)</f>
        <v>0</v>
      </c>
      <c r="BC2284">
        <f>IF(OR($D2284="51",$D2284="52",$D2284="61"),0,(AE2284/'Totals and Drop Down Lists'!AA$5)*Inputs!I$39)</f>
        <v>0</v>
      </c>
      <c r="BD2284">
        <f>IF(OR($D2284="51",$D2284="52",$D2284="61"),0,(AF2284/'Totals and Drop Down Lists'!AB$5)*Inputs!J$39)</f>
        <v>0</v>
      </c>
      <c r="BE2284">
        <f>IF(OR($D2284="51",$D2284="52",$D2284="61"),0,(AG2284/'Totals and Drop Down Lists'!AC$5)*Inputs!K$39)</f>
        <v>0</v>
      </c>
      <c r="BF2284">
        <f>IF(OR($D2284="51",$D2284="52",$D2284="61"),0,(AH2284/'Totals and Drop Down Lists'!AD$5)*Inputs!L$39)</f>
        <v>0</v>
      </c>
      <c r="BG2284" s="10">
        <f t="shared" si="316"/>
        <v>13117.275666945794</v>
      </c>
    </row>
    <row r="2285" spans="1:59" ht="28.8">
      <c r="A2285" s="1" t="s">
        <v>7562</v>
      </c>
      <c r="B2285" s="1" t="s">
        <v>4313</v>
      </c>
      <c r="C2285" s="1" t="s">
        <v>4332</v>
      </c>
      <c r="D2285" s="1" t="s">
        <v>58</v>
      </c>
      <c r="E2285" s="1" t="s">
        <v>4333</v>
      </c>
      <c r="F2285" s="2">
        <v>20553</v>
      </c>
      <c r="G2285" s="2">
        <v>44</v>
      </c>
      <c r="H2285" s="2">
        <v>22</v>
      </c>
      <c r="I2285" s="2">
        <v>747</v>
      </c>
      <c r="J2285" s="2">
        <v>6955</v>
      </c>
      <c r="K2285" s="2">
        <v>494</v>
      </c>
      <c r="L2285" s="2">
        <v>13</v>
      </c>
      <c r="M2285" s="2">
        <v>16</v>
      </c>
      <c r="N2285" s="2">
        <v>0</v>
      </c>
      <c r="O2285" s="2">
        <v>33</v>
      </c>
      <c r="P2285" s="2">
        <v>0</v>
      </c>
      <c r="Q2285" s="2">
        <v>0</v>
      </c>
      <c r="R2285" s="2">
        <v>494</v>
      </c>
      <c r="S2285" s="2">
        <v>172500</v>
      </c>
      <c r="T2285" s="2">
        <v>20889600</v>
      </c>
      <c r="U2285" s="2">
        <v>31</v>
      </c>
      <c r="V2285" s="2">
        <v>111</v>
      </c>
      <c r="W2285" s="2">
        <v>0</v>
      </c>
      <c r="X2285" s="2">
        <v>158</v>
      </c>
      <c r="Y2285" s="2">
        <v>63</v>
      </c>
      <c r="Z2285" s="2">
        <v>66</v>
      </c>
      <c r="AA2285" s="9">
        <f t="shared" si="317"/>
        <v>20553</v>
      </c>
      <c r="AB2285" s="9">
        <f t="shared" si="318"/>
        <v>681</v>
      </c>
      <c r="AC2285" s="9">
        <f t="shared" si="319"/>
        <v>556</v>
      </c>
      <c r="AD2285" s="9">
        <f t="shared" si="320"/>
        <v>494</v>
      </c>
      <c r="AE2285" s="44">
        <f t="shared" si="321"/>
        <v>2.4504878270115545E-6</v>
      </c>
      <c r="AF2285" s="9">
        <f t="shared" si="322"/>
        <v>47</v>
      </c>
      <c r="AG2285" s="9">
        <f t="shared" si="315"/>
        <v>129</v>
      </c>
      <c r="AH2285" s="44">
        <f t="shared" si="323"/>
        <v>3.4093423342070421E-6</v>
      </c>
      <c r="AI2285">
        <f>AA2285/'Totals and Drop Down Lists'!W$6*Inputs!E$37</f>
        <v>18644.456788151096</v>
      </c>
      <c r="AJ2285">
        <f>AB2285/'Totals and Drop Down Lists'!X$6*Inputs!F$37</f>
        <v>2240.7536714574608</v>
      </c>
      <c r="AK2285">
        <f>AC2285/'Totals and Drop Down Lists'!Y$6*Inputs!G$37</f>
        <v>3665.3398091916174</v>
      </c>
      <c r="AL2285">
        <f>AD2285/'Totals and Drop Down Lists'!Z$6*Inputs!H$37</f>
        <v>3960.6456273769813</v>
      </c>
      <c r="AM2285">
        <f>AE2285/'Totals and Drop Down Lists'!AA$6*Inputs!I$37</f>
        <v>305.05963764584163</v>
      </c>
      <c r="AN2285">
        <f>AF2285/'Totals and Drop Down Lists'!AB$6*Inputs!J$37</f>
        <v>937.96457759620284</v>
      </c>
      <c r="AO2285">
        <f>AG2285/'Totals and Drop Down Lists'!AC$6*Inputs!K$37</f>
        <v>2402.4413271028188</v>
      </c>
      <c r="AP2285">
        <f>AH2285/'Totals and Drop Down Lists'!AD$6*Inputs!L$37</f>
        <v>802.32022142839196</v>
      </c>
      <c r="AQ2285">
        <f>IF(OR($D2285="51",$D2285="52",$D2285="61"),(AA2285/'Totals and Drop Down Lists'!W$4)*Inputs!E$38,0)</f>
        <v>0</v>
      </c>
      <c r="AR2285">
        <f>IF(OR($D2285="51",$D2285="52",$D2285="61"),(AB2285/'Totals and Drop Down Lists'!X$4)*Inputs!F$38,0)</f>
        <v>0</v>
      </c>
      <c r="AS2285">
        <f>IF(OR($D2285="51",$D2285="52",$D2285="61"),(AC2285/'Totals and Drop Down Lists'!Y$4)*Inputs!G$38,0)</f>
        <v>0</v>
      </c>
      <c r="AT2285">
        <f>IF(OR($D2285="51",$D2285="52",$D2285="61"),(AD2285/'Totals and Drop Down Lists'!Z$4)*Inputs!H$38,0)</f>
        <v>0</v>
      </c>
      <c r="AU2285">
        <f>IF(OR($D2285="51",$D2285="52",$D2285="61"),(AE2285/'Totals and Drop Down Lists'!AA$4)*Inputs!I$38,0)</f>
        <v>0</v>
      </c>
      <c r="AV2285">
        <f>IF(OR($D2285="51",$D2285="52",$D2285="61"),(AF2285/'Totals and Drop Down Lists'!AB$4)*Inputs!J$38,0)</f>
        <v>0</v>
      </c>
      <c r="AW2285">
        <f>IF(OR($D2285="51",$D2285="52",$D2285="61"),(AG2285/'Totals and Drop Down Lists'!AC$4)*Inputs!K$38,0)</f>
        <v>0</v>
      </c>
      <c r="AX2285">
        <f>IF(OR($D2285="51",$D2285="52",$D2285="61"),(AH2285/'Totals and Drop Down Lists'!AD$4)*Inputs!L$38,0)</f>
        <v>0</v>
      </c>
      <c r="AY2285">
        <f>IF(OR($D2285="51",$D2285="52",$D2285="61"),0,(AA2285/'Totals and Drop Down Lists'!W$5)*Inputs!E$39)</f>
        <v>0</v>
      </c>
      <c r="AZ2285">
        <f>IF(OR($D2285="51",$D2285="52",$D2285="61"),0,(AB2285/'Totals and Drop Down Lists'!X$5)*Inputs!F$39)</f>
        <v>0</v>
      </c>
      <c r="BA2285">
        <f>IF(OR($D2285="51",$D2285="52",$D2285="61"),0,(AC2285/'Totals and Drop Down Lists'!Y$5)*Inputs!G$39)</f>
        <v>0</v>
      </c>
      <c r="BB2285">
        <f>IF(OR($D2285="51",$D2285="52",$D2285="61"),0,(AD2285/'Totals and Drop Down Lists'!Z$5)*Inputs!H$39)</f>
        <v>0</v>
      </c>
      <c r="BC2285">
        <f>IF(OR($D2285="51",$D2285="52",$D2285="61"),0,(AE2285/'Totals and Drop Down Lists'!AA$5)*Inputs!I$39)</f>
        <v>0</v>
      </c>
      <c r="BD2285">
        <f>IF(OR($D2285="51",$D2285="52",$D2285="61"),0,(AF2285/'Totals and Drop Down Lists'!AB$5)*Inputs!J$39)</f>
        <v>0</v>
      </c>
      <c r="BE2285">
        <f>IF(OR($D2285="51",$D2285="52",$D2285="61"),0,(AG2285/'Totals and Drop Down Lists'!AC$5)*Inputs!K$39)</f>
        <v>0</v>
      </c>
      <c r="BF2285">
        <f>IF(OR($D2285="51",$D2285="52",$D2285="61"),0,(AH2285/'Totals and Drop Down Lists'!AD$5)*Inputs!L$39)</f>
        <v>0</v>
      </c>
      <c r="BG2285" s="10">
        <f t="shared" si="316"/>
        <v>32958.981659950412</v>
      </c>
    </row>
    <row r="2286" spans="1:59" ht="28.8">
      <c r="A2286" s="1" t="s">
        <v>7562</v>
      </c>
      <c r="B2286" s="1" t="s">
        <v>4313</v>
      </c>
      <c r="C2286" s="1" t="s">
        <v>2112</v>
      </c>
      <c r="D2286" s="1" t="s">
        <v>58</v>
      </c>
      <c r="E2286" s="1" t="s">
        <v>4334</v>
      </c>
      <c r="F2286" s="2">
        <v>45709</v>
      </c>
      <c r="G2286" s="2">
        <v>210</v>
      </c>
      <c r="H2286" s="2">
        <v>2</v>
      </c>
      <c r="I2286" s="2">
        <v>2509</v>
      </c>
      <c r="J2286" s="2">
        <v>17772</v>
      </c>
      <c r="K2286" s="2">
        <v>4364</v>
      </c>
      <c r="L2286" s="2">
        <v>23</v>
      </c>
      <c r="M2286" s="2">
        <v>30</v>
      </c>
      <c r="N2286" s="2">
        <v>0</v>
      </c>
      <c r="O2286" s="2">
        <v>52</v>
      </c>
      <c r="P2286" s="2">
        <v>35</v>
      </c>
      <c r="Q2286" s="2">
        <v>0</v>
      </c>
      <c r="R2286" s="2">
        <v>1754</v>
      </c>
      <c r="S2286" s="2">
        <v>2977800</v>
      </c>
      <c r="T2286" s="2">
        <v>196147800</v>
      </c>
      <c r="U2286" s="2">
        <v>301</v>
      </c>
      <c r="V2286" s="2">
        <v>317</v>
      </c>
      <c r="W2286" s="2">
        <v>138</v>
      </c>
      <c r="X2286" s="2">
        <v>831</v>
      </c>
      <c r="Y2286" s="2">
        <v>173</v>
      </c>
      <c r="Z2286" s="2">
        <v>516</v>
      </c>
      <c r="AA2286" s="9">
        <f t="shared" si="317"/>
        <v>45709</v>
      </c>
      <c r="AB2286" s="9">
        <f t="shared" si="318"/>
        <v>2297</v>
      </c>
      <c r="AC2286" s="9">
        <f t="shared" si="319"/>
        <v>1894</v>
      </c>
      <c r="AD2286" s="9">
        <f t="shared" si="320"/>
        <v>1754</v>
      </c>
      <c r="AE2286" s="44">
        <f t="shared" si="321"/>
        <v>7.4839170495110576E-5</v>
      </c>
      <c r="AF2286" s="9">
        <f t="shared" si="322"/>
        <v>376</v>
      </c>
      <c r="AG2286" s="9">
        <f t="shared" si="315"/>
        <v>689</v>
      </c>
      <c r="AH2286" s="44">
        <f t="shared" si="323"/>
        <v>6.2953335497533704E-5</v>
      </c>
      <c r="AI2286">
        <f>AA2286/'Totals and Drop Down Lists'!W$6*Inputs!E$37</f>
        <v>41464.480870413005</v>
      </c>
      <c r="AJ2286">
        <f>AB2286/'Totals and Drop Down Lists'!X$6*Inputs!F$37</f>
        <v>7558.0193587926397</v>
      </c>
      <c r="AK2286">
        <f>AC2286/'Totals and Drop Down Lists'!Y$6*Inputs!G$37</f>
        <v>12485.887767282236</v>
      </c>
      <c r="AL2286">
        <f>AD2286/'Totals and Drop Down Lists'!Z$6*Inputs!H$37</f>
        <v>14062.697227569281</v>
      </c>
      <c r="AM2286">
        <f>AE2286/'Totals and Drop Down Lists'!AA$6*Inputs!I$37</f>
        <v>9316.6797162980329</v>
      </c>
      <c r="AN2286">
        <f>AF2286/'Totals and Drop Down Lists'!AB$6*Inputs!J$37</f>
        <v>7503.7166207696228</v>
      </c>
      <c r="AO2286">
        <f>AG2286/'Totals and Drop Down Lists'!AC$6*Inputs!K$37</f>
        <v>12831.643987394125</v>
      </c>
      <c r="AP2286">
        <f>AH2286/'Totals and Drop Down Lists'!AD$6*Inputs!L$37</f>
        <v>14814.802717012753</v>
      </c>
      <c r="AQ2286">
        <f>IF(OR($D2286="51",$D2286="52",$D2286="61"),(AA2286/'Totals and Drop Down Lists'!W$4)*Inputs!E$38,0)</f>
        <v>0</v>
      </c>
      <c r="AR2286">
        <f>IF(OR($D2286="51",$D2286="52",$D2286="61"),(AB2286/'Totals and Drop Down Lists'!X$4)*Inputs!F$38,0)</f>
        <v>0</v>
      </c>
      <c r="AS2286">
        <f>IF(OR($D2286="51",$D2286="52",$D2286="61"),(AC2286/'Totals and Drop Down Lists'!Y$4)*Inputs!G$38,0)</f>
        <v>0</v>
      </c>
      <c r="AT2286">
        <f>IF(OR($D2286="51",$D2286="52",$D2286="61"),(AD2286/'Totals and Drop Down Lists'!Z$4)*Inputs!H$38,0)</f>
        <v>0</v>
      </c>
      <c r="AU2286">
        <f>IF(OR($D2286="51",$D2286="52",$D2286="61"),(AE2286/'Totals and Drop Down Lists'!AA$4)*Inputs!I$38,0)</f>
        <v>0</v>
      </c>
      <c r="AV2286">
        <f>IF(OR($D2286="51",$D2286="52",$D2286="61"),(AF2286/'Totals and Drop Down Lists'!AB$4)*Inputs!J$38,0)</f>
        <v>0</v>
      </c>
      <c r="AW2286">
        <f>IF(OR($D2286="51",$D2286="52",$D2286="61"),(AG2286/'Totals and Drop Down Lists'!AC$4)*Inputs!K$38,0)</f>
        <v>0</v>
      </c>
      <c r="AX2286">
        <f>IF(OR($D2286="51",$D2286="52",$D2286="61"),(AH2286/'Totals and Drop Down Lists'!AD$4)*Inputs!L$38,0)</f>
        <v>0</v>
      </c>
      <c r="AY2286">
        <f>IF(OR($D2286="51",$D2286="52",$D2286="61"),0,(AA2286/'Totals and Drop Down Lists'!W$5)*Inputs!E$39)</f>
        <v>0</v>
      </c>
      <c r="AZ2286">
        <f>IF(OR($D2286="51",$D2286="52",$D2286="61"),0,(AB2286/'Totals and Drop Down Lists'!X$5)*Inputs!F$39)</f>
        <v>0</v>
      </c>
      <c r="BA2286">
        <f>IF(OR($D2286="51",$D2286="52",$D2286="61"),0,(AC2286/'Totals and Drop Down Lists'!Y$5)*Inputs!G$39)</f>
        <v>0</v>
      </c>
      <c r="BB2286">
        <f>IF(OR($D2286="51",$D2286="52",$D2286="61"),0,(AD2286/'Totals and Drop Down Lists'!Z$5)*Inputs!H$39)</f>
        <v>0</v>
      </c>
      <c r="BC2286">
        <f>IF(OR($D2286="51",$D2286="52",$D2286="61"),0,(AE2286/'Totals and Drop Down Lists'!AA$5)*Inputs!I$39)</f>
        <v>0</v>
      </c>
      <c r="BD2286">
        <f>IF(OR($D2286="51",$D2286="52",$D2286="61"),0,(AF2286/'Totals and Drop Down Lists'!AB$5)*Inputs!J$39)</f>
        <v>0</v>
      </c>
      <c r="BE2286">
        <f>IF(OR($D2286="51",$D2286="52",$D2286="61"),0,(AG2286/'Totals and Drop Down Lists'!AC$5)*Inputs!K$39)</f>
        <v>0</v>
      </c>
      <c r="BF2286">
        <f>IF(OR($D2286="51",$D2286="52",$D2286="61"),0,(AH2286/'Totals and Drop Down Lists'!AD$5)*Inputs!L$39)</f>
        <v>0</v>
      </c>
      <c r="BG2286" s="10">
        <f t="shared" si="316"/>
        <v>120037.92826553169</v>
      </c>
    </row>
    <row r="2287" spans="1:59" ht="28.8">
      <c r="A2287" s="1" t="s">
        <v>7562</v>
      </c>
      <c r="B2287" s="1" t="s">
        <v>4313</v>
      </c>
      <c r="C2287" s="1" t="s">
        <v>4335</v>
      </c>
      <c r="D2287" s="1" t="s">
        <v>25</v>
      </c>
      <c r="E2287" s="1" t="s">
        <v>4336</v>
      </c>
      <c r="F2287" s="2">
        <v>3952</v>
      </c>
      <c r="G2287" s="2">
        <v>2</v>
      </c>
      <c r="H2287" s="2">
        <v>0</v>
      </c>
      <c r="I2287" s="2">
        <v>187</v>
      </c>
      <c r="J2287" s="2">
        <v>1754</v>
      </c>
      <c r="K2287" s="2">
        <v>269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571</v>
      </c>
      <c r="S2287" s="2">
        <v>85900</v>
      </c>
      <c r="T2287" s="2">
        <v>9237800</v>
      </c>
      <c r="U2287" s="2">
        <v>1</v>
      </c>
      <c r="V2287" s="2">
        <v>53</v>
      </c>
      <c r="W2287" s="2">
        <v>4</v>
      </c>
      <c r="X2287" s="2">
        <v>57</v>
      </c>
      <c r="Y2287" s="2">
        <v>28</v>
      </c>
      <c r="Z2287" s="2">
        <v>4</v>
      </c>
      <c r="AA2287" s="9">
        <f t="shared" si="317"/>
        <v>3952</v>
      </c>
      <c r="AB2287" s="9">
        <f t="shared" si="318"/>
        <v>185</v>
      </c>
      <c r="AC2287" s="9">
        <f t="shared" si="319"/>
        <v>571</v>
      </c>
      <c r="AD2287" s="9">
        <f t="shared" si="320"/>
        <v>571</v>
      </c>
      <c r="AE2287" s="44">
        <f t="shared" si="321"/>
        <v>2.8811824247980802E-6</v>
      </c>
      <c r="AF2287" s="9">
        <f t="shared" si="322"/>
        <v>0</v>
      </c>
      <c r="AG2287" s="9">
        <f t="shared" si="315"/>
        <v>32</v>
      </c>
      <c r="AH2287" s="44">
        <f t="shared" si="323"/>
        <v>1.8260966325239234E-6</v>
      </c>
      <c r="AI2287">
        <f>AA2287/'Totals and Drop Down Lists'!W$6*Inputs!E$37</f>
        <v>3585.0188890562513</v>
      </c>
      <c r="AJ2287">
        <f>AB2287/'Totals and Drop Down Lists'!X$6*Inputs!F$37</f>
        <v>608.72162881002976</v>
      </c>
      <c r="AK2287">
        <f>AC2287/'Totals and Drop Down Lists'!Y$6*Inputs!G$37</f>
        <v>3764.224875986356</v>
      </c>
      <c r="AL2287">
        <f>AD2287/'Totals and Drop Down Lists'!Z$6*Inputs!H$37</f>
        <v>4577.9932251665105</v>
      </c>
      <c r="AM2287">
        <f>AE2287/'Totals and Drop Down Lists'!AA$6*Inputs!I$37</f>
        <v>358.67652832715964</v>
      </c>
      <c r="AN2287">
        <f>AF2287/'Totals and Drop Down Lists'!AB$6*Inputs!J$37</f>
        <v>0</v>
      </c>
      <c r="AO2287">
        <f>AG2287/'Totals and Drop Down Lists'!AC$6*Inputs!K$37</f>
        <v>595.95443773093177</v>
      </c>
      <c r="AP2287">
        <f>AH2287/'Totals and Drop Down Lists'!AD$6*Inputs!L$37</f>
        <v>429.73515444790229</v>
      </c>
      <c r="AQ2287">
        <f>IF(OR($D2287="51",$D2287="52",$D2287="61"),(AA2287/'Totals and Drop Down Lists'!W$4)*Inputs!E$38,0)</f>
        <v>0</v>
      </c>
      <c r="AR2287">
        <f>IF(OR($D2287="51",$D2287="52",$D2287="61"),(AB2287/'Totals and Drop Down Lists'!X$4)*Inputs!F$38,0)</f>
        <v>0</v>
      </c>
      <c r="AS2287">
        <f>IF(OR($D2287="51",$D2287="52",$D2287="61"),(AC2287/'Totals and Drop Down Lists'!Y$4)*Inputs!G$38,0)</f>
        <v>0</v>
      </c>
      <c r="AT2287">
        <f>IF(OR($D2287="51",$D2287="52",$D2287="61"),(AD2287/'Totals and Drop Down Lists'!Z$4)*Inputs!H$38,0)</f>
        <v>0</v>
      </c>
      <c r="AU2287">
        <f>IF(OR($D2287="51",$D2287="52",$D2287="61"),(AE2287/'Totals and Drop Down Lists'!AA$4)*Inputs!I$38,0)</f>
        <v>0</v>
      </c>
      <c r="AV2287">
        <f>IF(OR($D2287="51",$D2287="52",$D2287="61"),(AF2287/'Totals and Drop Down Lists'!AB$4)*Inputs!J$38,0)</f>
        <v>0</v>
      </c>
      <c r="AW2287">
        <f>IF(OR($D2287="51",$D2287="52",$D2287="61"),(AG2287/'Totals and Drop Down Lists'!AC$4)*Inputs!K$38,0)</f>
        <v>0</v>
      </c>
      <c r="AX2287">
        <f>IF(OR($D2287="51",$D2287="52",$D2287="61"),(AH2287/'Totals and Drop Down Lists'!AD$4)*Inputs!L$38,0)</f>
        <v>0</v>
      </c>
      <c r="AY2287">
        <f>IF(OR($D2287="51",$D2287="52",$D2287="61"),0,(AA2287/'Totals and Drop Down Lists'!W$5)*Inputs!E$39)</f>
        <v>0</v>
      </c>
      <c r="AZ2287">
        <f>IF(OR($D2287="51",$D2287="52",$D2287="61"),0,(AB2287/'Totals and Drop Down Lists'!X$5)*Inputs!F$39)</f>
        <v>0</v>
      </c>
      <c r="BA2287">
        <f>IF(OR($D2287="51",$D2287="52",$D2287="61"),0,(AC2287/'Totals and Drop Down Lists'!Y$5)*Inputs!G$39)</f>
        <v>0</v>
      </c>
      <c r="BB2287">
        <f>IF(OR($D2287="51",$D2287="52",$D2287="61"),0,(AD2287/'Totals and Drop Down Lists'!Z$5)*Inputs!H$39)</f>
        <v>0</v>
      </c>
      <c r="BC2287">
        <f>IF(OR($D2287="51",$D2287="52",$D2287="61"),0,(AE2287/'Totals and Drop Down Lists'!AA$5)*Inputs!I$39)</f>
        <v>0</v>
      </c>
      <c r="BD2287">
        <f>IF(OR($D2287="51",$D2287="52",$D2287="61"),0,(AF2287/'Totals and Drop Down Lists'!AB$5)*Inputs!J$39)</f>
        <v>0</v>
      </c>
      <c r="BE2287">
        <f>IF(OR($D2287="51",$D2287="52",$D2287="61"),0,(AG2287/'Totals and Drop Down Lists'!AC$5)*Inputs!K$39)</f>
        <v>0</v>
      </c>
      <c r="BF2287">
        <f>IF(OR($D2287="51",$D2287="52",$D2287="61"),0,(AH2287/'Totals and Drop Down Lists'!AD$5)*Inputs!L$39)</f>
        <v>0</v>
      </c>
      <c r="BG2287" s="10">
        <f t="shared" si="316"/>
        <v>13920.324739525142</v>
      </c>
    </row>
    <row r="2288" spans="1:59" ht="28.8">
      <c r="A2288" s="1" t="s">
        <v>7562</v>
      </c>
      <c r="B2288" s="1" t="s">
        <v>4313</v>
      </c>
      <c r="C2288" s="1" t="s">
        <v>4337</v>
      </c>
      <c r="D2288" s="1" t="s">
        <v>25</v>
      </c>
      <c r="E2288" s="1" t="s">
        <v>4338</v>
      </c>
      <c r="F2288" s="2">
        <v>5264</v>
      </c>
      <c r="G2288" s="2">
        <v>85</v>
      </c>
      <c r="H2288" s="2">
        <v>0</v>
      </c>
      <c r="I2288" s="2">
        <v>477</v>
      </c>
      <c r="J2288" s="2">
        <v>2178</v>
      </c>
      <c r="K2288" s="2">
        <v>599</v>
      </c>
      <c r="L2288" s="2">
        <v>5</v>
      </c>
      <c r="M2288" s="2">
        <v>1</v>
      </c>
      <c r="N2288" s="2">
        <v>0</v>
      </c>
      <c r="O2288" s="2">
        <v>0</v>
      </c>
      <c r="P2288" s="2">
        <v>0</v>
      </c>
      <c r="Q2288" s="2">
        <v>0</v>
      </c>
      <c r="R2288" s="2">
        <v>786</v>
      </c>
      <c r="S2288" s="2">
        <v>251000</v>
      </c>
      <c r="T2288" s="2">
        <v>15121800</v>
      </c>
      <c r="U2288" s="2">
        <v>33</v>
      </c>
      <c r="V2288" s="2">
        <v>115</v>
      </c>
      <c r="W2288" s="2">
        <v>20</v>
      </c>
      <c r="X2288" s="2">
        <v>175</v>
      </c>
      <c r="Y2288" s="2">
        <v>29</v>
      </c>
      <c r="Z2288" s="2">
        <v>60</v>
      </c>
      <c r="AA2288" s="9">
        <f t="shared" si="317"/>
        <v>5264</v>
      </c>
      <c r="AB2288" s="9">
        <f t="shared" si="318"/>
        <v>392</v>
      </c>
      <c r="AC2288" s="9">
        <f t="shared" si="319"/>
        <v>792</v>
      </c>
      <c r="AD2288" s="9">
        <f t="shared" si="320"/>
        <v>786</v>
      </c>
      <c r="AE2288" s="44">
        <f t="shared" si="321"/>
        <v>1.1505130663424617E-5</v>
      </c>
      <c r="AF2288" s="9">
        <f t="shared" si="322"/>
        <v>40</v>
      </c>
      <c r="AG2288" s="9">
        <f t="shared" si="315"/>
        <v>89</v>
      </c>
      <c r="AH2288" s="44">
        <f t="shared" si="323"/>
        <v>9.1077277457934668E-6</v>
      </c>
      <c r="AI2288">
        <f>AA2288/'Totals and Drop Down Lists'!W$6*Inputs!E$37</f>
        <v>4775.1871032368681</v>
      </c>
      <c r="AJ2288">
        <f>AB2288/'Totals and Drop Down Lists'!X$6*Inputs!F$37</f>
        <v>1289.8317756407116</v>
      </c>
      <c r="AK2288">
        <f>AC2288/'Totals and Drop Down Lists'!Y$6*Inputs!G$37</f>
        <v>5221.1315267621612</v>
      </c>
      <c r="AL2288">
        <f>AD2288/'Totals and Drop Down Lists'!Z$6*Inputs!H$37</f>
        <v>6301.755998215197</v>
      </c>
      <c r="AM2288">
        <f>AE2288/'Totals and Drop Down Lists'!AA$6*Inputs!I$37</f>
        <v>1432.266242078266</v>
      </c>
      <c r="AN2288">
        <f>AF2288/'Totals and Drop Down Lists'!AB$6*Inputs!J$37</f>
        <v>798.26772561378971</v>
      </c>
      <c r="AO2288">
        <f>AG2288/'Totals and Drop Down Lists'!AC$6*Inputs!K$37</f>
        <v>1657.4982799391541</v>
      </c>
      <c r="AP2288">
        <f>AH2288/'Totals and Drop Down Lists'!AD$6*Inputs!L$37</f>
        <v>2143.3207420674248</v>
      </c>
      <c r="AQ2288">
        <f>IF(OR($D2288="51",$D2288="52",$D2288="61"),(AA2288/'Totals and Drop Down Lists'!W$4)*Inputs!E$38,0)</f>
        <v>0</v>
      </c>
      <c r="AR2288">
        <f>IF(OR($D2288="51",$D2288="52",$D2288="61"),(AB2288/'Totals and Drop Down Lists'!X$4)*Inputs!F$38,0)</f>
        <v>0</v>
      </c>
      <c r="AS2288">
        <f>IF(OR($D2288="51",$D2288="52",$D2288="61"),(AC2288/'Totals and Drop Down Lists'!Y$4)*Inputs!G$38,0)</f>
        <v>0</v>
      </c>
      <c r="AT2288">
        <f>IF(OR($D2288="51",$D2288="52",$D2288="61"),(AD2288/'Totals and Drop Down Lists'!Z$4)*Inputs!H$38,0)</f>
        <v>0</v>
      </c>
      <c r="AU2288">
        <f>IF(OR($D2288="51",$D2288="52",$D2288="61"),(AE2288/'Totals and Drop Down Lists'!AA$4)*Inputs!I$38,0)</f>
        <v>0</v>
      </c>
      <c r="AV2288">
        <f>IF(OR($D2288="51",$D2288="52",$D2288="61"),(AF2288/'Totals and Drop Down Lists'!AB$4)*Inputs!J$38,0)</f>
        <v>0</v>
      </c>
      <c r="AW2288">
        <f>IF(OR($D2288="51",$D2288="52",$D2288="61"),(AG2288/'Totals and Drop Down Lists'!AC$4)*Inputs!K$38,0)</f>
        <v>0</v>
      </c>
      <c r="AX2288">
        <f>IF(OR($D2288="51",$D2288="52",$D2288="61"),(AH2288/'Totals and Drop Down Lists'!AD$4)*Inputs!L$38,0)</f>
        <v>0</v>
      </c>
      <c r="AY2288">
        <f>IF(OR($D2288="51",$D2288="52",$D2288="61"),0,(AA2288/'Totals and Drop Down Lists'!W$5)*Inputs!E$39)</f>
        <v>0</v>
      </c>
      <c r="AZ2288">
        <f>IF(OR($D2288="51",$D2288="52",$D2288="61"),0,(AB2288/'Totals and Drop Down Lists'!X$5)*Inputs!F$39)</f>
        <v>0</v>
      </c>
      <c r="BA2288">
        <f>IF(OR($D2288="51",$D2288="52",$D2288="61"),0,(AC2288/'Totals and Drop Down Lists'!Y$5)*Inputs!G$39)</f>
        <v>0</v>
      </c>
      <c r="BB2288">
        <f>IF(OR($D2288="51",$D2288="52",$D2288="61"),0,(AD2288/'Totals and Drop Down Lists'!Z$5)*Inputs!H$39)</f>
        <v>0</v>
      </c>
      <c r="BC2288">
        <f>IF(OR($D2288="51",$D2288="52",$D2288="61"),0,(AE2288/'Totals and Drop Down Lists'!AA$5)*Inputs!I$39)</f>
        <v>0</v>
      </c>
      <c r="BD2288">
        <f>IF(OR($D2288="51",$D2288="52",$D2288="61"),0,(AF2288/'Totals and Drop Down Lists'!AB$5)*Inputs!J$39)</f>
        <v>0</v>
      </c>
      <c r="BE2288">
        <f>IF(OR($D2288="51",$D2288="52",$D2288="61"),0,(AG2288/'Totals and Drop Down Lists'!AC$5)*Inputs!K$39)</f>
        <v>0</v>
      </c>
      <c r="BF2288">
        <f>IF(OR($D2288="51",$D2288="52",$D2288="61"),0,(AH2288/'Totals and Drop Down Lists'!AD$5)*Inputs!L$39)</f>
        <v>0</v>
      </c>
      <c r="BG2288" s="10">
        <f t="shared" si="316"/>
        <v>23619.259393553573</v>
      </c>
    </row>
    <row r="2289" spans="1:59" ht="28.8">
      <c r="A2289" s="1" t="s">
        <v>7562</v>
      </c>
      <c r="B2289" s="1" t="s">
        <v>4313</v>
      </c>
      <c r="C2289" s="1" t="s">
        <v>4339</v>
      </c>
      <c r="D2289" s="1" t="s">
        <v>25</v>
      </c>
      <c r="E2289" s="1" t="s">
        <v>4340</v>
      </c>
      <c r="F2289" s="2">
        <v>2155</v>
      </c>
      <c r="G2289" s="2">
        <v>4</v>
      </c>
      <c r="H2289" s="2">
        <v>0</v>
      </c>
      <c r="I2289" s="2">
        <v>177</v>
      </c>
      <c r="J2289" s="2">
        <v>1035</v>
      </c>
      <c r="K2289" s="2">
        <v>153</v>
      </c>
      <c r="L2289" s="2">
        <v>0</v>
      </c>
      <c r="M2289" s="2">
        <v>7</v>
      </c>
      <c r="N2289" s="2">
        <v>0</v>
      </c>
      <c r="O2289" s="2">
        <v>0</v>
      </c>
      <c r="P2289" s="2">
        <v>0</v>
      </c>
      <c r="Q2289" s="2">
        <v>0</v>
      </c>
      <c r="R2289" s="2">
        <v>458</v>
      </c>
      <c r="S2289" s="2">
        <v>35300</v>
      </c>
      <c r="T2289" s="2">
        <v>3490800</v>
      </c>
      <c r="U2289" s="2">
        <v>0</v>
      </c>
      <c r="V2289" s="2">
        <v>29</v>
      </c>
      <c r="W2289" s="2">
        <v>4</v>
      </c>
      <c r="X2289" s="2">
        <v>39</v>
      </c>
      <c r="Y2289" s="2">
        <v>0</v>
      </c>
      <c r="Z2289" s="2">
        <v>4</v>
      </c>
      <c r="AA2289" s="9">
        <f t="shared" si="317"/>
        <v>2155</v>
      </c>
      <c r="AB2289" s="9">
        <f t="shared" si="318"/>
        <v>173</v>
      </c>
      <c r="AC2289" s="9">
        <f t="shared" si="319"/>
        <v>465</v>
      </c>
      <c r="AD2289" s="9">
        <f t="shared" si="320"/>
        <v>458</v>
      </c>
      <c r="AE2289" s="44">
        <f t="shared" si="321"/>
        <v>1.5795678940700412E-6</v>
      </c>
      <c r="AF2289" s="9">
        <f t="shared" si="322"/>
        <v>6</v>
      </c>
      <c r="AG2289" s="9">
        <f t="shared" si="315"/>
        <v>4</v>
      </c>
      <c r="AH2289" s="44">
        <f t="shared" si="323"/>
        <v>2.200199991457829E-7</v>
      </c>
      <c r="AI2289">
        <f>AA2289/'Totals and Drop Down Lists'!W$6*Inputs!E$37</f>
        <v>1954.8875774079506</v>
      </c>
      <c r="AJ2289">
        <f>AB2289/'Totals and Drop Down Lists'!X$6*Inputs!F$37</f>
        <v>569.23698261694676</v>
      </c>
      <c r="AK2289">
        <f>AC2289/'Totals and Drop Down Lists'!Y$6*Inputs!G$37</f>
        <v>3065.4370706368745</v>
      </c>
      <c r="AL2289">
        <f>AD2289/'Totals and Drop Down Lists'!Z$6*Inputs!H$37</f>
        <v>3672.015581657201</v>
      </c>
      <c r="AM2289">
        <f>AE2289/'Totals and Drop Down Lists'!AA$6*Inputs!I$37</f>
        <v>196.63938097976924</v>
      </c>
      <c r="AN2289">
        <f>AF2289/'Totals and Drop Down Lists'!AB$6*Inputs!J$37</f>
        <v>119.74015884206844</v>
      </c>
      <c r="AO2289">
        <f>AG2289/'Totals and Drop Down Lists'!AC$6*Inputs!K$37</f>
        <v>74.494304716366472</v>
      </c>
      <c r="AP2289">
        <f>AH2289/'Totals and Drop Down Lists'!AD$6*Inputs!L$37</f>
        <v>51.777286388102283</v>
      </c>
      <c r="AQ2289">
        <f>IF(OR($D2289="51",$D2289="52",$D2289="61"),(AA2289/'Totals and Drop Down Lists'!W$4)*Inputs!E$38,0)</f>
        <v>0</v>
      </c>
      <c r="AR2289">
        <f>IF(OR($D2289="51",$D2289="52",$D2289="61"),(AB2289/'Totals and Drop Down Lists'!X$4)*Inputs!F$38,0)</f>
        <v>0</v>
      </c>
      <c r="AS2289">
        <f>IF(OR($D2289="51",$D2289="52",$D2289="61"),(AC2289/'Totals and Drop Down Lists'!Y$4)*Inputs!G$38,0)</f>
        <v>0</v>
      </c>
      <c r="AT2289">
        <f>IF(OR($D2289="51",$D2289="52",$D2289="61"),(AD2289/'Totals and Drop Down Lists'!Z$4)*Inputs!H$38,0)</f>
        <v>0</v>
      </c>
      <c r="AU2289">
        <f>IF(OR($D2289="51",$D2289="52",$D2289="61"),(AE2289/'Totals and Drop Down Lists'!AA$4)*Inputs!I$38,0)</f>
        <v>0</v>
      </c>
      <c r="AV2289">
        <f>IF(OR($D2289="51",$D2289="52",$D2289="61"),(AF2289/'Totals and Drop Down Lists'!AB$4)*Inputs!J$38,0)</f>
        <v>0</v>
      </c>
      <c r="AW2289">
        <f>IF(OR($D2289="51",$D2289="52",$D2289="61"),(AG2289/'Totals and Drop Down Lists'!AC$4)*Inputs!K$38,0)</f>
        <v>0</v>
      </c>
      <c r="AX2289">
        <f>IF(OR($D2289="51",$D2289="52",$D2289="61"),(AH2289/'Totals and Drop Down Lists'!AD$4)*Inputs!L$38,0)</f>
        <v>0</v>
      </c>
      <c r="AY2289">
        <f>IF(OR($D2289="51",$D2289="52",$D2289="61"),0,(AA2289/'Totals and Drop Down Lists'!W$5)*Inputs!E$39)</f>
        <v>0</v>
      </c>
      <c r="AZ2289">
        <f>IF(OR($D2289="51",$D2289="52",$D2289="61"),0,(AB2289/'Totals and Drop Down Lists'!X$5)*Inputs!F$39)</f>
        <v>0</v>
      </c>
      <c r="BA2289">
        <f>IF(OR($D2289="51",$D2289="52",$D2289="61"),0,(AC2289/'Totals and Drop Down Lists'!Y$5)*Inputs!G$39)</f>
        <v>0</v>
      </c>
      <c r="BB2289">
        <f>IF(OR($D2289="51",$D2289="52",$D2289="61"),0,(AD2289/'Totals and Drop Down Lists'!Z$5)*Inputs!H$39)</f>
        <v>0</v>
      </c>
      <c r="BC2289">
        <f>IF(OR($D2289="51",$D2289="52",$D2289="61"),0,(AE2289/'Totals and Drop Down Lists'!AA$5)*Inputs!I$39)</f>
        <v>0</v>
      </c>
      <c r="BD2289">
        <f>IF(OR($D2289="51",$D2289="52",$D2289="61"),0,(AF2289/'Totals and Drop Down Lists'!AB$5)*Inputs!J$39)</f>
        <v>0</v>
      </c>
      <c r="BE2289">
        <f>IF(OR($D2289="51",$D2289="52",$D2289="61"),0,(AG2289/'Totals and Drop Down Lists'!AC$5)*Inputs!K$39)</f>
        <v>0</v>
      </c>
      <c r="BF2289">
        <f>IF(OR($D2289="51",$D2289="52",$D2289="61"),0,(AH2289/'Totals and Drop Down Lists'!AD$5)*Inputs!L$39)</f>
        <v>0</v>
      </c>
      <c r="BG2289" s="10">
        <f t="shared" si="316"/>
        <v>9704.2283432452805</v>
      </c>
    </row>
    <row r="2290" spans="1:59" ht="28.8">
      <c r="A2290" s="1" t="s">
        <v>7562</v>
      </c>
      <c r="B2290" s="1" t="s">
        <v>4313</v>
      </c>
      <c r="C2290" s="1" t="s">
        <v>4341</v>
      </c>
      <c r="D2290" s="1" t="s">
        <v>25</v>
      </c>
      <c r="E2290" s="1" t="s">
        <v>4342</v>
      </c>
      <c r="F2290" s="2">
        <v>3786</v>
      </c>
      <c r="G2290" s="2">
        <v>7</v>
      </c>
      <c r="H2290" s="2">
        <v>18</v>
      </c>
      <c r="I2290" s="2">
        <v>374</v>
      </c>
      <c r="J2290" s="2">
        <v>1438</v>
      </c>
      <c r="K2290" s="2">
        <v>254</v>
      </c>
      <c r="L2290" s="2">
        <v>16</v>
      </c>
      <c r="M2290" s="2">
        <v>2</v>
      </c>
      <c r="N2290" s="2">
        <v>0</v>
      </c>
      <c r="O2290" s="2">
        <v>9</v>
      </c>
      <c r="P2290" s="2">
        <v>0</v>
      </c>
      <c r="Q2290" s="2">
        <v>0</v>
      </c>
      <c r="R2290" s="2">
        <v>403</v>
      </c>
      <c r="S2290" s="2">
        <v>51600</v>
      </c>
      <c r="T2290" s="2">
        <v>17295600</v>
      </c>
      <c r="U2290" s="2">
        <v>25</v>
      </c>
      <c r="V2290" s="2">
        <v>34</v>
      </c>
      <c r="W2290" s="2">
        <v>12</v>
      </c>
      <c r="X2290" s="2">
        <v>40</v>
      </c>
      <c r="Y2290" s="2">
        <v>4</v>
      </c>
      <c r="Z2290" s="2">
        <v>8</v>
      </c>
      <c r="AA2290" s="9">
        <f t="shared" si="317"/>
        <v>3786</v>
      </c>
      <c r="AB2290" s="9">
        <f t="shared" si="318"/>
        <v>349</v>
      </c>
      <c r="AC2290" s="9">
        <f t="shared" si="319"/>
        <v>430</v>
      </c>
      <c r="AD2290" s="9">
        <f t="shared" si="320"/>
        <v>403</v>
      </c>
      <c r="AE2290" s="44">
        <f t="shared" si="321"/>
        <v>3.1333169865633202E-6</v>
      </c>
      <c r="AF2290" s="9">
        <f t="shared" si="322"/>
        <v>0</v>
      </c>
      <c r="AG2290" s="9">
        <f t="shared" si="315"/>
        <v>12</v>
      </c>
      <c r="AH2290" s="44">
        <f t="shared" si="323"/>
        <v>7.8869150475108217E-7</v>
      </c>
      <c r="AI2290">
        <f>AA2290/'Totals and Drop Down Lists'!W$6*Inputs!E$37</f>
        <v>3434.4335814693741</v>
      </c>
      <c r="AJ2290">
        <f>AB2290/'Totals and Drop Down Lists'!X$6*Inputs!F$37</f>
        <v>1148.3451267821642</v>
      </c>
      <c r="AK2290">
        <f>AC2290/'Totals and Drop Down Lists'!Y$6*Inputs!G$37</f>
        <v>2834.7052481158194</v>
      </c>
      <c r="AL2290">
        <f>AD2290/'Totals and Drop Down Lists'!Z$6*Inputs!H$37</f>
        <v>3231.0530118075371</v>
      </c>
      <c r="AM2290">
        <f>AE2290/'Totals and Drop Down Lists'!AA$6*Inputs!I$37</f>
        <v>390.06459612421486</v>
      </c>
      <c r="AN2290">
        <f>AF2290/'Totals and Drop Down Lists'!AB$6*Inputs!J$37</f>
        <v>0</v>
      </c>
      <c r="AO2290">
        <f>AG2290/'Totals and Drop Down Lists'!AC$6*Inputs!K$37</f>
        <v>223.48291414909943</v>
      </c>
      <c r="AP2290">
        <f>AH2290/'Totals and Drop Down Lists'!AD$6*Inputs!L$37</f>
        <v>185.60270008137948</v>
      </c>
      <c r="AQ2290">
        <f>IF(OR($D2290="51",$D2290="52",$D2290="61"),(AA2290/'Totals and Drop Down Lists'!W$4)*Inputs!E$38,0)</f>
        <v>0</v>
      </c>
      <c r="AR2290">
        <f>IF(OR($D2290="51",$D2290="52",$D2290="61"),(AB2290/'Totals and Drop Down Lists'!X$4)*Inputs!F$38,0)</f>
        <v>0</v>
      </c>
      <c r="AS2290">
        <f>IF(OR($D2290="51",$D2290="52",$D2290="61"),(AC2290/'Totals and Drop Down Lists'!Y$4)*Inputs!G$38,0)</f>
        <v>0</v>
      </c>
      <c r="AT2290">
        <f>IF(OR($D2290="51",$D2290="52",$D2290="61"),(AD2290/'Totals and Drop Down Lists'!Z$4)*Inputs!H$38,0)</f>
        <v>0</v>
      </c>
      <c r="AU2290">
        <f>IF(OR($D2290="51",$D2290="52",$D2290="61"),(AE2290/'Totals and Drop Down Lists'!AA$4)*Inputs!I$38,0)</f>
        <v>0</v>
      </c>
      <c r="AV2290">
        <f>IF(OR($D2290="51",$D2290="52",$D2290="61"),(AF2290/'Totals and Drop Down Lists'!AB$4)*Inputs!J$38,0)</f>
        <v>0</v>
      </c>
      <c r="AW2290">
        <f>IF(OR($D2290="51",$D2290="52",$D2290="61"),(AG2290/'Totals and Drop Down Lists'!AC$4)*Inputs!K$38,0)</f>
        <v>0</v>
      </c>
      <c r="AX2290">
        <f>IF(OR($D2290="51",$D2290="52",$D2290="61"),(AH2290/'Totals and Drop Down Lists'!AD$4)*Inputs!L$38,0)</f>
        <v>0</v>
      </c>
      <c r="AY2290">
        <f>IF(OR($D2290="51",$D2290="52",$D2290="61"),0,(AA2290/'Totals and Drop Down Lists'!W$5)*Inputs!E$39)</f>
        <v>0</v>
      </c>
      <c r="AZ2290">
        <f>IF(OR($D2290="51",$D2290="52",$D2290="61"),0,(AB2290/'Totals and Drop Down Lists'!X$5)*Inputs!F$39)</f>
        <v>0</v>
      </c>
      <c r="BA2290">
        <f>IF(OR($D2290="51",$D2290="52",$D2290="61"),0,(AC2290/'Totals and Drop Down Lists'!Y$5)*Inputs!G$39)</f>
        <v>0</v>
      </c>
      <c r="BB2290">
        <f>IF(OR($D2290="51",$D2290="52",$D2290="61"),0,(AD2290/'Totals and Drop Down Lists'!Z$5)*Inputs!H$39)</f>
        <v>0</v>
      </c>
      <c r="BC2290">
        <f>IF(OR($D2290="51",$D2290="52",$D2290="61"),0,(AE2290/'Totals and Drop Down Lists'!AA$5)*Inputs!I$39)</f>
        <v>0</v>
      </c>
      <c r="BD2290">
        <f>IF(OR($D2290="51",$D2290="52",$D2290="61"),0,(AF2290/'Totals and Drop Down Lists'!AB$5)*Inputs!J$39)</f>
        <v>0</v>
      </c>
      <c r="BE2290">
        <f>IF(OR($D2290="51",$D2290="52",$D2290="61"),0,(AG2290/'Totals and Drop Down Lists'!AC$5)*Inputs!K$39)</f>
        <v>0</v>
      </c>
      <c r="BF2290">
        <f>IF(OR($D2290="51",$D2290="52",$D2290="61"),0,(AH2290/'Totals and Drop Down Lists'!AD$5)*Inputs!L$39)</f>
        <v>0</v>
      </c>
      <c r="BG2290" s="10">
        <f t="shared" si="316"/>
        <v>11447.687178529588</v>
      </c>
    </row>
    <row r="2291" spans="1:59" ht="28.8">
      <c r="A2291" s="1" t="s">
        <v>7562</v>
      </c>
      <c r="B2291" s="1" t="s">
        <v>4313</v>
      </c>
      <c r="C2291" s="1" t="s">
        <v>4051</v>
      </c>
      <c r="D2291" s="1" t="s">
        <v>25</v>
      </c>
      <c r="E2291" s="1" t="s">
        <v>4343</v>
      </c>
      <c r="F2291" s="2">
        <v>2382</v>
      </c>
      <c r="G2291" s="2">
        <v>17</v>
      </c>
      <c r="H2291" s="2">
        <v>0</v>
      </c>
      <c r="I2291" s="2">
        <v>315</v>
      </c>
      <c r="J2291" s="2">
        <v>1104</v>
      </c>
      <c r="K2291" s="2">
        <v>283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586</v>
      </c>
      <c r="S2291" s="2">
        <v>98100</v>
      </c>
      <c r="T2291" s="2">
        <v>7770900</v>
      </c>
      <c r="U2291" s="2">
        <v>40</v>
      </c>
      <c r="V2291" s="2">
        <v>83</v>
      </c>
      <c r="W2291" s="2">
        <v>40</v>
      </c>
      <c r="X2291" s="2">
        <v>98</v>
      </c>
      <c r="Y2291" s="2">
        <v>14</v>
      </c>
      <c r="Z2291" s="2">
        <v>34</v>
      </c>
      <c r="AA2291" s="9">
        <f t="shared" si="317"/>
        <v>2382</v>
      </c>
      <c r="AB2291" s="9">
        <f t="shared" si="318"/>
        <v>298</v>
      </c>
      <c r="AC2291" s="9">
        <f t="shared" si="319"/>
        <v>586</v>
      </c>
      <c r="AD2291" s="9">
        <f t="shared" si="320"/>
        <v>586</v>
      </c>
      <c r="AE2291" s="44">
        <f t="shared" si="321"/>
        <v>5.0664012666672888E-6</v>
      </c>
      <c r="AF2291" s="9">
        <f t="shared" si="322"/>
        <v>0</v>
      </c>
      <c r="AG2291" s="9">
        <f t="shared" si="315"/>
        <v>48</v>
      </c>
      <c r="AH2291" s="44">
        <f t="shared" si="323"/>
        <v>4.5783573351659236E-6</v>
      </c>
      <c r="AI2291">
        <f>AA2291/'Totals and Drop Down Lists'!W$6*Inputs!E$37</f>
        <v>2160.808449830969</v>
      </c>
      <c r="AJ2291">
        <f>AB2291/'Totals and Drop Down Lists'!X$6*Inputs!F$37</f>
        <v>980.53538046156143</v>
      </c>
      <c r="AK2291">
        <f>AC2291/'Totals and Drop Down Lists'!Y$6*Inputs!G$37</f>
        <v>3863.1099427810937</v>
      </c>
      <c r="AL2291">
        <f>AD2291/'Totals and Drop Down Lists'!Z$6*Inputs!H$37</f>
        <v>4698.2557442164189</v>
      </c>
      <c r="AM2291">
        <f>AE2291/'Totals and Drop Down Lists'!AA$6*Inputs!I$37</f>
        <v>630.71300234239789</v>
      </c>
      <c r="AN2291">
        <f>AF2291/'Totals and Drop Down Lists'!AB$6*Inputs!J$37</f>
        <v>0</v>
      </c>
      <c r="AO2291">
        <f>AG2291/'Totals and Drop Down Lists'!AC$6*Inputs!K$37</f>
        <v>893.93165659639772</v>
      </c>
      <c r="AP2291">
        <f>AH2291/'Totals and Drop Down Lists'!AD$6*Inputs!L$37</f>
        <v>1077.4244152818342</v>
      </c>
      <c r="AQ2291">
        <f>IF(OR($D2291="51",$D2291="52",$D2291="61"),(AA2291/'Totals and Drop Down Lists'!W$4)*Inputs!E$38,0)</f>
        <v>0</v>
      </c>
      <c r="AR2291">
        <f>IF(OR($D2291="51",$D2291="52",$D2291="61"),(AB2291/'Totals and Drop Down Lists'!X$4)*Inputs!F$38,0)</f>
        <v>0</v>
      </c>
      <c r="AS2291">
        <f>IF(OR($D2291="51",$D2291="52",$D2291="61"),(AC2291/'Totals and Drop Down Lists'!Y$4)*Inputs!G$38,0)</f>
        <v>0</v>
      </c>
      <c r="AT2291">
        <f>IF(OR($D2291="51",$D2291="52",$D2291="61"),(AD2291/'Totals and Drop Down Lists'!Z$4)*Inputs!H$38,0)</f>
        <v>0</v>
      </c>
      <c r="AU2291">
        <f>IF(OR($D2291="51",$D2291="52",$D2291="61"),(AE2291/'Totals and Drop Down Lists'!AA$4)*Inputs!I$38,0)</f>
        <v>0</v>
      </c>
      <c r="AV2291">
        <f>IF(OR($D2291="51",$D2291="52",$D2291="61"),(AF2291/'Totals and Drop Down Lists'!AB$4)*Inputs!J$38,0)</f>
        <v>0</v>
      </c>
      <c r="AW2291">
        <f>IF(OR($D2291="51",$D2291="52",$D2291="61"),(AG2291/'Totals and Drop Down Lists'!AC$4)*Inputs!K$38,0)</f>
        <v>0</v>
      </c>
      <c r="AX2291">
        <f>IF(OR($D2291="51",$D2291="52",$D2291="61"),(AH2291/'Totals and Drop Down Lists'!AD$4)*Inputs!L$38,0)</f>
        <v>0</v>
      </c>
      <c r="AY2291">
        <f>IF(OR($D2291="51",$D2291="52",$D2291="61"),0,(AA2291/'Totals and Drop Down Lists'!W$5)*Inputs!E$39)</f>
        <v>0</v>
      </c>
      <c r="AZ2291">
        <f>IF(OR($D2291="51",$D2291="52",$D2291="61"),0,(AB2291/'Totals and Drop Down Lists'!X$5)*Inputs!F$39)</f>
        <v>0</v>
      </c>
      <c r="BA2291">
        <f>IF(OR($D2291="51",$D2291="52",$D2291="61"),0,(AC2291/'Totals and Drop Down Lists'!Y$5)*Inputs!G$39)</f>
        <v>0</v>
      </c>
      <c r="BB2291">
        <f>IF(OR($D2291="51",$D2291="52",$D2291="61"),0,(AD2291/'Totals and Drop Down Lists'!Z$5)*Inputs!H$39)</f>
        <v>0</v>
      </c>
      <c r="BC2291">
        <f>IF(OR($D2291="51",$D2291="52",$D2291="61"),0,(AE2291/'Totals and Drop Down Lists'!AA$5)*Inputs!I$39)</f>
        <v>0</v>
      </c>
      <c r="BD2291">
        <f>IF(OR($D2291="51",$D2291="52",$D2291="61"),0,(AF2291/'Totals and Drop Down Lists'!AB$5)*Inputs!J$39)</f>
        <v>0</v>
      </c>
      <c r="BE2291">
        <f>IF(OR($D2291="51",$D2291="52",$D2291="61"),0,(AG2291/'Totals and Drop Down Lists'!AC$5)*Inputs!K$39)</f>
        <v>0</v>
      </c>
      <c r="BF2291">
        <f>IF(OR($D2291="51",$D2291="52",$D2291="61"),0,(AH2291/'Totals and Drop Down Lists'!AD$5)*Inputs!L$39)</f>
        <v>0</v>
      </c>
      <c r="BG2291" s="10">
        <f t="shared" si="316"/>
        <v>14304.778591510674</v>
      </c>
    </row>
    <row r="2292" spans="1:59" ht="28.8">
      <c r="A2292" s="1" t="s">
        <v>7562</v>
      </c>
      <c r="B2292" s="1" t="s">
        <v>4313</v>
      </c>
      <c r="C2292" s="1" t="s">
        <v>4344</v>
      </c>
      <c r="D2292" s="1" t="s">
        <v>25</v>
      </c>
      <c r="E2292" s="1" t="s">
        <v>4345</v>
      </c>
      <c r="F2292" s="2">
        <v>3521</v>
      </c>
      <c r="G2292" s="2">
        <v>3</v>
      </c>
      <c r="H2292" s="2">
        <v>0</v>
      </c>
      <c r="I2292" s="2">
        <v>517</v>
      </c>
      <c r="J2292" s="2">
        <v>1634</v>
      </c>
      <c r="K2292" s="2">
        <v>312</v>
      </c>
      <c r="L2292" s="2">
        <v>2</v>
      </c>
      <c r="M2292" s="2">
        <v>7</v>
      </c>
      <c r="N2292" s="2">
        <v>0</v>
      </c>
      <c r="O2292" s="2">
        <v>0</v>
      </c>
      <c r="P2292" s="2">
        <v>0</v>
      </c>
      <c r="Q2292" s="2">
        <v>3</v>
      </c>
      <c r="R2292" s="2">
        <v>587</v>
      </c>
      <c r="S2292" s="2">
        <v>85900</v>
      </c>
      <c r="T2292" s="2">
        <v>10599400</v>
      </c>
      <c r="U2292" s="2">
        <v>30</v>
      </c>
      <c r="V2292" s="2">
        <v>83</v>
      </c>
      <c r="W2292" s="2">
        <v>18</v>
      </c>
      <c r="X2292" s="2">
        <v>93</v>
      </c>
      <c r="Y2292" s="2">
        <v>8</v>
      </c>
      <c r="Z2292" s="2">
        <v>19</v>
      </c>
      <c r="AA2292" s="9">
        <f t="shared" si="317"/>
        <v>3521</v>
      </c>
      <c r="AB2292" s="9">
        <f t="shared" si="318"/>
        <v>514</v>
      </c>
      <c r="AC2292" s="9">
        <f t="shared" si="319"/>
        <v>599</v>
      </c>
      <c r="AD2292" s="9">
        <f t="shared" si="320"/>
        <v>587</v>
      </c>
      <c r="AE2292" s="44">
        <f t="shared" si="321"/>
        <v>4.1605708481957372E-6</v>
      </c>
      <c r="AF2292" s="9">
        <f t="shared" si="322"/>
        <v>0</v>
      </c>
      <c r="AG2292" s="9">
        <f t="shared" si="315"/>
        <v>27</v>
      </c>
      <c r="AH2292" s="44">
        <f t="shared" si="323"/>
        <v>1.9183038229216341E-6</v>
      </c>
      <c r="AI2292">
        <f>AA2292/'Totals and Drop Down Lists'!W$6*Inputs!E$37</f>
        <v>3194.0413735746606</v>
      </c>
      <c r="AJ2292">
        <f>AB2292/'Totals and Drop Down Lists'!X$6*Inputs!F$37</f>
        <v>1691.2590119370557</v>
      </c>
      <c r="AK2292">
        <f>AC2292/'Totals and Drop Down Lists'!Y$6*Inputs!G$37</f>
        <v>3948.8103340031998</v>
      </c>
      <c r="AL2292">
        <f>AD2292/'Totals and Drop Down Lists'!Z$6*Inputs!H$37</f>
        <v>4706.2732454864126</v>
      </c>
      <c r="AM2292">
        <f>AE2292/'Totals and Drop Down Lists'!AA$6*Inputs!I$37</f>
        <v>517.94676201199468</v>
      </c>
      <c r="AN2292">
        <f>AF2292/'Totals and Drop Down Lists'!AB$6*Inputs!J$37</f>
        <v>0</v>
      </c>
      <c r="AO2292">
        <f>AG2292/'Totals and Drop Down Lists'!AC$6*Inputs!K$37</f>
        <v>502.83655683547374</v>
      </c>
      <c r="AP2292">
        <f>AH2292/'Totals and Drop Down Lists'!AD$6*Inputs!L$37</f>
        <v>451.43426417792818</v>
      </c>
      <c r="AQ2292">
        <f>IF(OR($D2292="51",$D2292="52",$D2292="61"),(AA2292/'Totals and Drop Down Lists'!W$4)*Inputs!E$38,0)</f>
        <v>0</v>
      </c>
      <c r="AR2292">
        <f>IF(OR($D2292="51",$D2292="52",$D2292="61"),(AB2292/'Totals and Drop Down Lists'!X$4)*Inputs!F$38,0)</f>
        <v>0</v>
      </c>
      <c r="AS2292">
        <f>IF(OR($D2292="51",$D2292="52",$D2292="61"),(AC2292/'Totals and Drop Down Lists'!Y$4)*Inputs!G$38,0)</f>
        <v>0</v>
      </c>
      <c r="AT2292">
        <f>IF(OR($D2292="51",$D2292="52",$D2292="61"),(AD2292/'Totals and Drop Down Lists'!Z$4)*Inputs!H$38,0)</f>
        <v>0</v>
      </c>
      <c r="AU2292">
        <f>IF(OR($D2292="51",$D2292="52",$D2292="61"),(AE2292/'Totals and Drop Down Lists'!AA$4)*Inputs!I$38,0)</f>
        <v>0</v>
      </c>
      <c r="AV2292">
        <f>IF(OR($D2292="51",$D2292="52",$D2292="61"),(AF2292/'Totals and Drop Down Lists'!AB$4)*Inputs!J$38,0)</f>
        <v>0</v>
      </c>
      <c r="AW2292">
        <f>IF(OR($D2292="51",$D2292="52",$D2292="61"),(AG2292/'Totals and Drop Down Lists'!AC$4)*Inputs!K$38,0)</f>
        <v>0</v>
      </c>
      <c r="AX2292">
        <f>IF(OR($D2292="51",$D2292="52",$D2292="61"),(AH2292/'Totals and Drop Down Lists'!AD$4)*Inputs!L$38,0)</f>
        <v>0</v>
      </c>
      <c r="AY2292">
        <f>IF(OR($D2292="51",$D2292="52",$D2292="61"),0,(AA2292/'Totals and Drop Down Lists'!W$5)*Inputs!E$39)</f>
        <v>0</v>
      </c>
      <c r="AZ2292">
        <f>IF(OR($D2292="51",$D2292="52",$D2292="61"),0,(AB2292/'Totals and Drop Down Lists'!X$5)*Inputs!F$39)</f>
        <v>0</v>
      </c>
      <c r="BA2292">
        <f>IF(OR($D2292="51",$D2292="52",$D2292="61"),0,(AC2292/'Totals and Drop Down Lists'!Y$5)*Inputs!G$39)</f>
        <v>0</v>
      </c>
      <c r="BB2292">
        <f>IF(OR($D2292="51",$D2292="52",$D2292="61"),0,(AD2292/'Totals and Drop Down Lists'!Z$5)*Inputs!H$39)</f>
        <v>0</v>
      </c>
      <c r="BC2292">
        <f>IF(OR($D2292="51",$D2292="52",$D2292="61"),0,(AE2292/'Totals and Drop Down Lists'!AA$5)*Inputs!I$39)</f>
        <v>0</v>
      </c>
      <c r="BD2292">
        <f>IF(OR($D2292="51",$D2292="52",$D2292="61"),0,(AF2292/'Totals and Drop Down Lists'!AB$5)*Inputs!J$39)</f>
        <v>0</v>
      </c>
      <c r="BE2292">
        <f>IF(OR($D2292="51",$D2292="52",$D2292="61"),0,(AG2292/'Totals and Drop Down Lists'!AC$5)*Inputs!K$39)</f>
        <v>0</v>
      </c>
      <c r="BF2292">
        <f>IF(OR($D2292="51",$D2292="52",$D2292="61"),0,(AH2292/'Totals and Drop Down Lists'!AD$5)*Inputs!L$39)</f>
        <v>0</v>
      </c>
      <c r="BG2292" s="10">
        <f t="shared" si="316"/>
        <v>15012.601548026723</v>
      </c>
    </row>
    <row r="2293" spans="1:59" ht="28.8">
      <c r="A2293" s="1" t="s">
        <v>7562</v>
      </c>
      <c r="B2293" s="1" t="s">
        <v>4313</v>
      </c>
      <c r="C2293" s="1" t="s">
        <v>4346</v>
      </c>
      <c r="D2293" s="1" t="s">
        <v>25</v>
      </c>
      <c r="E2293" s="1" t="s">
        <v>4347</v>
      </c>
      <c r="F2293" s="2">
        <v>3355</v>
      </c>
      <c r="G2293" s="2">
        <v>35</v>
      </c>
      <c r="H2293" s="2">
        <v>0</v>
      </c>
      <c r="I2293" s="2">
        <v>364</v>
      </c>
      <c r="J2293" s="2">
        <v>1555</v>
      </c>
      <c r="K2293" s="2">
        <v>408</v>
      </c>
      <c r="L2293" s="2">
        <v>3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381</v>
      </c>
      <c r="S2293" s="2">
        <v>137300</v>
      </c>
      <c r="T2293" s="2">
        <v>9224800</v>
      </c>
      <c r="U2293" s="2">
        <v>7</v>
      </c>
      <c r="V2293" s="2">
        <v>98</v>
      </c>
      <c r="W2293" s="2">
        <v>4</v>
      </c>
      <c r="X2293" s="2">
        <v>162</v>
      </c>
      <c r="Y2293" s="2">
        <v>23</v>
      </c>
      <c r="Z2293" s="2">
        <v>114</v>
      </c>
      <c r="AA2293" s="9">
        <f t="shared" si="317"/>
        <v>3355</v>
      </c>
      <c r="AB2293" s="9">
        <f t="shared" si="318"/>
        <v>329</v>
      </c>
      <c r="AC2293" s="9">
        <f t="shared" si="319"/>
        <v>384</v>
      </c>
      <c r="AD2293" s="9">
        <f t="shared" si="320"/>
        <v>381</v>
      </c>
      <c r="AE2293" s="44">
        <f t="shared" si="321"/>
        <v>7.4762827655019322E-6</v>
      </c>
      <c r="AF2293" s="9">
        <f t="shared" si="322"/>
        <v>60</v>
      </c>
      <c r="AG2293" s="9">
        <f t="shared" si="315"/>
        <v>137</v>
      </c>
      <c r="AH2293" s="44">
        <f t="shared" si="323"/>
        <v>1.3375235060611483E-5</v>
      </c>
      <c r="AI2293">
        <f>AA2293/'Totals and Drop Down Lists'!W$6*Inputs!E$37</f>
        <v>3043.4560659877839</v>
      </c>
      <c r="AJ2293">
        <f>AB2293/'Totals and Drop Down Lists'!X$6*Inputs!F$37</f>
        <v>1082.5373831270258</v>
      </c>
      <c r="AK2293">
        <f>AC2293/'Totals and Drop Down Lists'!Y$6*Inputs!G$37</f>
        <v>2531.4577099452899</v>
      </c>
      <c r="AL2293">
        <f>AD2293/'Totals and Drop Down Lists'!Z$6*Inputs!H$37</f>
        <v>3054.6679838676714</v>
      </c>
      <c r="AM2293">
        <f>AE2293/'Totals and Drop Down Lists'!AA$6*Inputs!I$37</f>
        <v>930.71758457305577</v>
      </c>
      <c r="AN2293">
        <f>AF2293/'Totals and Drop Down Lists'!AB$6*Inputs!J$37</f>
        <v>1197.4015884206847</v>
      </c>
      <c r="AO2293">
        <f>AG2293/'Totals and Drop Down Lists'!AC$6*Inputs!K$37</f>
        <v>2551.4299365355519</v>
      </c>
      <c r="AP2293">
        <f>AH2293/'Totals and Drop Down Lists'!AD$6*Inputs!L$37</f>
        <v>3147.5928503326745</v>
      </c>
      <c r="AQ2293">
        <f>IF(OR($D2293="51",$D2293="52",$D2293="61"),(AA2293/'Totals and Drop Down Lists'!W$4)*Inputs!E$38,0)</f>
        <v>0</v>
      </c>
      <c r="AR2293">
        <f>IF(OR($D2293="51",$D2293="52",$D2293="61"),(AB2293/'Totals and Drop Down Lists'!X$4)*Inputs!F$38,0)</f>
        <v>0</v>
      </c>
      <c r="AS2293">
        <f>IF(OR($D2293="51",$D2293="52",$D2293="61"),(AC2293/'Totals and Drop Down Lists'!Y$4)*Inputs!G$38,0)</f>
        <v>0</v>
      </c>
      <c r="AT2293">
        <f>IF(OR($D2293="51",$D2293="52",$D2293="61"),(AD2293/'Totals and Drop Down Lists'!Z$4)*Inputs!H$38,0)</f>
        <v>0</v>
      </c>
      <c r="AU2293">
        <f>IF(OR($D2293="51",$D2293="52",$D2293="61"),(AE2293/'Totals and Drop Down Lists'!AA$4)*Inputs!I$38,0)</f>
        <v>0</v>
      </c>
      <c r="AV2293">
        <f>IF(OR($D2293="51",$D2293="52",$D2293="61"),(AF2293/'Totals and Drop Down Lists'!AB$4)*Inputs!J$38,0)</f>
        <v>0</v>
      </c>
      <c r="AW2293">
        <f>IF(OR($D2293="51",$D2293="52",$D2293="61"),(AG2293/'Totals and Drop Down Lists'!AC$4)*Inputs!K$38,0)</f>
        <v>0</v>
      </c>
      <c r="AX2293">
        <f>IF(OR($D2293="51",$D2293="52",$D2293="61"),(AH2293/'Totals and Drop Down Lists'!AD$4)*Inputs!L$38,0)</f>
        <v>0</v>
      </c>
      <c r="AY2293">
        <f>IF(OR($D2293="51",$D2293="52",$D2293="61"),0,(AA2293/'Totals and Drop Down Lists'!W$5)*Inputs!E$39)</f>
        <v>0</v>
      </c>
      <c r="AZ2293">
        <f>IF(OR($D2293="51",$D2293="52",$D2293="61"),0,(AB2293/'Totals and Drop Down Lists'!X$5)*Inputs!F$39)</f>
        <v>0</v>
      </c>
      <c r="BA2293">
        <f>IF(OR($D2293="51",$D2293="52",$D2293="61"),0,(AC2293/'Totals and Drop Down Lists'!Y$5)*Inputs!G$39)</f>
        <v>0</v>
      </c>
      <c r="BB2293">
        <f>IF(OR($D2293="51",$D2293="52",$D2293="61"),0,(AD2293/'Totals and Drop Down Lists'!Z$5)*Inputs!H$39)</f>
        <v>0</v>
      </c>
      <c r="BC2293">
        <f>IF(OR($D2293="51",$D2293="52",$D2293="61"),0,(AE2293/'Totals and Drop Down Lists'!AA$5)*Inputs!I$39)</f>
        <v>0</v>
      </c>
      <c r="BD2293">
        <f>IF(OR($D2293="51",$D2293="52",$D2293="61"),0,(AF2293/'Totals and Drop Down Lists'!AB$5)*Inputs!J$39)</f>
        <v>0</v>
      </c>
      <c r="BE2293">
        <f>IF(OR($D2293="51",$D2293="52",$D2293="61"),0,(AG2293/'Totals and Drop Down Lists'!AC$5)*Inputs!K$39)</f>
        <v>0</v>
      </c>
      <c r="BF2293">
        <f>IF(OR($D2293="51",$D2293="52",$D2293="61"),0,(AH2293/'Totals and Drop Down Lists'!AD$5)*Inputs!L$39)</f>
        <v>0</v>
      </c>
      <c r="BG2293" s="10">
        <f t="shared" si="316"/>
        <v>17539.26110278974</v>
      </c>
    </row>
    <row r="2294" spans="1:59" ht="28.8">
      <c r="A2294" s="1" t="s">
        <v>7562</v>
      </c>
      <c r="B2294" s="1" t="s">
        <v>4313</v>
      </c>
      <c r="C2294" s="1" t="s">
        <v>3656</v>
      </c>
      <c r="D2294" s="1" t="s">
        <v>25</v>
      </c>
      <c r="E2294" s="1" t="s">
        <v>4348</v>
      </c>
      <c r="F2294" s="2">
        <v>1698</v>
      </c>
      <c r="G2294" s="2">
        <v>0</v>
      </c>
      <c r="H2294" s="2">
        <v>0</v>
      </c>
      <c r="I2294" s="2">
        <v>203</v>
      </c>
      <c r="J2294" s="2">
        <v>754</v>
      </c>
      <c r="K2294" s="2">
        <v>209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10</v>
      </c>
      <c r="R2294" s="2">
        <v>354</v>
      </c>
      <c r="S2294" s="2">
        <v>71800</v>
      </c>
      <c r="T2294" s="2">
        <v>5796800</v>
      </c>
      <c r="U2294" s="2">
        <v>2</v>
      </c>
      <c r="V2294" s="2">
        <v>52</v>
      </c>
      <c r="W2294" s="2">
        <v>0</v>
      </c>
      <c r="X2294" s="2">
        <v>101</v>
      </c>
      <c r="Y2294" s="2">
        <v>10</v>
      </c>
      <c r="Z2294" s="2">
        <v>63</v>
      </c>
      <c r="AA2294" s="9">
        <f t="shared" si="317"/>
        <v>1698</v>
      </c>
      <c r="AB2294" s="9">
        <f t="shared" si="318"/>
        <v>203</v>
      </c>
      <c r="AC2294" s="9">
        <f t="shared" si="319"/>
        <v>364</v>
      </c>
      <c r="AD2294" s="9">
        <f t="shared" si="320"/>
        <v>354</v>
      </c>
      <c r="AE2294" s="44">
        <f t="shared" si="321"/>
        <v>4.0459174015913336E-6</v>
      </c>
      <c r="AF2294" s="9">
        <f t="shared" si="322"/>
        <v>49</v>
      </c>
      <c r="AG2294" s="9">
        <f t="shared" si="315"/>
        <v>73</v>
      </c>
      <c r="AH2294" s="44">
        <f t="shared" si="323"/>
        <v>7.5292009206044061E-6</v>
      </c>
      <c r="AI2294">
        <f>AA2294/'Totals and Drop Down Lists'!W$6*Inputs!E$37</f>
        <v>1540.3244113404642</v>
      </c>
      <c r="AJ2294">
        <f>AB2294/'Totals and Drop Down Lists'!X$6*Inputs!F$37</f>
        <v>667.94859809965419</v>
      </c>
      <c r="AK2294">
        <f>AC2294/'Totals and Drop Down Lists'!Y$6*Inputs!G$37</f>
        <v>2399.6109542189729</v>
      </c>
      <c r="AL2294">
        <f>AD2294/'Totals and Drop Down Lists'!Z$6*Inputs!H$37</f>
        <v>2838.1954495778364</v>
      </c>
      <c r="AM2294">
        <f>AE2294/'Totals and Drop Down Lists'!AA$6*Inputs!I$37</f>
        <v>503.67362892786065</v>
      </c>
      <c r="AN2294">
        <f>AF2294/'Totals and Drop Down Lists'!AB$6*Inputs!J$37</f>
        <v>977.87796387689241</v>
      </c>
      <c r="AO2294">
        <f>AG2294/'Totals and Drop Down Lists'!AC$6*Inputs!K$37</f>
        <v>1359.5210610736883</v>
      </c>
      <c r="AP2294">
        <f>AH2294/'Totals and Drop Down Lists'!AD$6*Inputs!L$37</f>
        <v>1771.8461678630988</v>
      </c>
      <c r="AQ2294">
        <f>IF(OR($D2294="51",$D2294="52",$D2294="61"),(AA2294/'Totals and Drop Down Lists'!W$4)*Inputs!E$38,0)</f>
        <v>0</v>
      </c>
      <c r="AR2294">
        <f>IF(OR($D2294="51",$D2294="52",$D2294="61"),(AB2294/'Totals and Drop Down Lists'!X$4)*Inputs!F$38,0)</f>
        <v>0</v>
      </c>
      <c r="AS2294">
        <f>IF(OR($D2294="51",$D2294="52",$D2294="61"),(AC2294/'Totals and Drop Down Lists'!Y$4)*Inputs!G$38,0)</f>
        <v>0</v>
      </c>
      <c r="AT2294">
        <f>IF(OR($D2294="51",$D2294="52",$D2294="61"),(AD2294/'Totals and Drop Down Lists'!Z$4)*Inputs!H$38,0)</f>
        <v>0</v>
      </c>
      <c r="AU2294">
        <f>IF(OR($D2294="51",$D2294="52",$D2294="61"),(AE2294/'Totals and Drop Down Lists'!AA$4)*Inputs!I$38,0)</f>
        <v>0</v>
      </c>
      <c r="AV2294">
        <f>IF(OR($D2294="51",$D2294="52",$D2294="61"),(AF2294/'Totals and Drop Down Lists'!AB$4)*Inputs!J$38,0)</f>
        <v>0</v>
      </c>
      <c r="AW2294">
        <f>IF(OR($D2294="51",$D2294="52",$D2294="61"),(AG2294/'Totals and Drop Down Lists'!AC$4)*Inputs!K$38,0)</f>
        <v>0</v>
      </c>
      <c r="AX2294">
        <f>IF(OR($D2294="51",$D2294="52",$D2294="61"),(AH2294/'Totals and Drop Down Lists'!AD$4)*Inputs!L$38,0)</f>
        <v>0</v>
      </c>
      <c r="AY2294">
        <f>IF(OR($D2294="51",$D2294="52",$D2294="61"),0,(AA2294/'Totals and Drop Down Lists'!W$5)*Inputs!E$39)</f>
        <v>0</v>
      </c>
      <c r="AZ2294">
        <f>IF(OR($D2294="51",$D2294="52",$D2294="61"),0,(AB2294/'Totals and Drop Down Lists'!X$5)*Inputs!F$39)</f>
        <v>0</v>
      </c>
      <c r="BA2294">
        <f>IF(OR($D2294="51",$D2294="52",$D2294="61"),0,(AC2294/'Totals and Drop Down Lists'!Y$5)*Inputs!G$39)</f>
        <v>0</v>
      </c>
      <c r="BB2294">
        <f>IF(OR($D2294="51",$D2294="52",$D2294="61"),0,(AD2294/'Totals and Drop Down Lists'!Z$5)*Inputs!H$39)</f>
        <v>0</v>
      </c>
      <c r="BC2294">
        <f>IF(OR($D2294="51",$D2294="52",$D2294="61"),0,(AE2294/'Totals and Drop Down Lists'!AA$5)*Inputs!I$39)</f>
        <v>0</v>
      </c>
      <c r="BD2294">
        <f>IF(OR($D2294="51",$D2294="52",$D2294="61"),0,(AF2294/'Totals and Drop Down Lists'!AB$5)*Inputs!J$39)</f>
        <v>0</v>
      </c>
      <c r="BE2294">
        <f>IF(OR($D2294="51",$D2294="52",$D2294="61"),0,(AG2294/'Totals and Drop Down Lists'!AC$5)*Inputs!K$39)</f>
        <v>0</v>
      </c>
      <c r="BF2294">
        <f>IF(OR($D2294="51",$D2294="52",$D2294="61"),0,(AH2294/'Totals and Drop Down Lists'!AD$5)*Inputs!L$39)</f>
        <v>0</v>
      </c>
      <c r="BG2294" s="10">
        <f t="shared" si="316"/>
        <v>12058.998234978468</v>
      </c>
    </row>
    <row r="2295" spans="1:59" ht="28.8">
      <c r="A2295" s="1" t="s">
        <v>7562</v>
      </c>
      <c r="B2295" s="1" t="s">
        <v>4313</v>
      </c>
      <c r="C2295" s="1" t="s">
        <v>4349</v>
      </c>
      <c r="D2295" s="1" t="s">
        <v>58</v>
      </c>
      <c r="E2295" s="1" t="s">
        <v>4350</v>
      </c>
      <c r="F2295" s="2">
        <v>14042</v>
      </c>
      <c r="G2295" s="2">
        <v>31</v>
      </c>
      <c r="H2295" s="2">
        <v>8</v>
      </c>
      <c r="I2295" s="2">
        <v>748</v>
      </c>
      <c r="J2295" s="2">
        <v>5023</v>
      </c>
      <c r="K2295" s="2">
        <v>1352</v>
      </c>
      <c r="L2295" s="2">
        <v>18</v>
      </c>
      <c r="M2295" s="2">
        <v>3</v>
      </c>
      <c r="N2295" s="2">
        <v>0</v>
      </c>
      <c r="O2295" s="2">
        <v>4</v>
      </c>
      <c r="P2295" s="2">
        <v>0</v>
      </c>
      <c r="Q2295" s="2">
        <v>0</v>
      </c>
      <c r="R2295" s="2">
        <v>1047</v>
      </c>
      <c r="S2295" s="2">
        <v>427800</v>
      </c>
      <c r="T2295" s="2">
        <v>22856100</v>
      </c>
      <c r="U2295" s="2">
        <v>263</v>
      </c>
      <c r="V2295" s="2">
        <v>61</v>
      </c>
      <c r="W2295" s="2">
        <v>71</v>
      </c>
      <c r="X2295" s="2">
        <v>150</v>
      </c>
      <c r="Y2295" s="2">
        <v>57</v>
      </c>
      <c r="Z2295" s="2">
        <v>69</v>
      </c>
      <c r="AA2295" s="9">
        <f t="shared" si="317"/>
        <v>14042</v>
      </c>
      <c r="AB2295" s="9">
        <f t="shared" si="318"/>
        <v>709</v>
      </c>
      <c r="AC2295" s="9">
        <f t="shared" si="319"/>
        <v>1072</v>
      </c>
      <c r="AD2295" s="9">
        <f t="shared" si="320"/>
        <v>1047</v>
      </c>
      <c r="AE2295" s="44">
        <f t="shared" si="321"/>
        <v>2.5414758719796934E-5</v>
      </c>
      <c r="AF2295" s="9">
        <f t="shared" si="322"/>
        <v>18</v>
      </c>
      <c r="AG2295" s="9">
        <f t="shared" si="315"/>
        <v>126</v>
      </c>
      <c r="AH2295" s="44">
        <f t="shared" si="323"/>
        <v>1.2619296509191475E-5</v>
      </c>
      <c r="AI2295">
        <f>AA2295/'Totals and Drop Down Lists'!W$6*Inputs!E$37</f>
        <v>12738.065597198351</v>
      </c>
      <c r="AJ2295">
        <f>AB2295/'Totals and Drop Down Lists'!X$6*Inputs!F$37</f>
        <v>2332.8845125746548</v>
      </c>
      <c r="AK2295">
        <f>AC2295/'Totals and Drop Down Lists'!Y$6*Inputs!G$37</f>
        <v>7066.9861069306007</v>
      </c>
      <c r="AL2295">
        <f>AD2295/'Totals and Drop Down Lists'!Z$6*Inputs!H$37</f>
        <v>8394.3238296836025</v>
      </c>
      <c r="AM2295">
        <f>AE2295/'Totals and Drop Down Lists'!AA$6*Inputs!I$37</f>
        <v>3163.8668025430634</v>
      </c>
      <c r="AN2295">
        <f>AF2295/'Totals and Drop Down Lists'!AB$6*Inputs!J$37</f>
        <v>359.22047652620535</v>
      </c>
      <c r="AO2295">
        <f>AG2295/'Totals and Drop Down Lists'!AC$6*Inputs!K$37</f>
        <v>2346.5705985655441</v>
      </c>
      <c r="AP2295">
        <f>AH2295/'Totals and Drop Down Lists'!AD$6*Inputs!L$37</f>
        <v>2969.6978997798074</v>
      </c>
      <c r="AQ2295">
        <f>IF(OR($D2295="51",$D2295="52",$D2295="61"),(AA2295/'Totals and Drop Down Lists'!W$4)*Inputs!E$38,0)</f>
        <v>0</v>
      </c>
      <c r="AR2295">
        <f>IF(OR($D2295="51",$D2295="52",$D2295="61"),(AB2295/'Totals and Drop Down Lists'!X$4)*Inputs!F$38,0)</f>
        <v>0</v>
      </c>
      <c r="AS2295">
        <f>IF(OR($D2295="51",$D2295="52",$D2295="61"),(AC2295/'Totals and Drop Down Lists'!Y$4)*Inputs!G$38,0)</f>
        <v>0</v>
      </c>
      <c r="AT2295">
        <f>IF(OR($D2295="51",$D2295="52",$D2295="61"),(AD2295/'Totals and Drop Down Lists'!Z$4)*Inputs!H$38,0)</f>
        <v>0</v>
      </c>
      <c r="AU2295">
        <f>IF(OR($D2295="51",$D2295="52",$D2295="61"),(AE2295/'Totals and Drop Down Lists'!AA$4)*Inputs!I$38,0)</f>
        <v>0</v>
      </c>
      <c r="AV2295">
        <f>IF(OR($D2295="51",$D2295="52",$D2295="61"),(AF2295/'Totals and Drop Down Lists'!AB$4)*Inputs!J$38,0)</f>
        <v>0</v>
      </c>
      <c r="AW2295">
        <f>IF(OR($D2295="51",$D2295="52",$D2295="61"),(AG2295/'Totals and Drop Down Lists'!AC$4)*Inputs!K$38,0)</f>
        <v>0</v>
      </c>
      <c r="AX2295">
        <f>IF(OR($D2295="51",$D2295="52",$D2295="61"),(AH2295/'Totals and Drop Down Lists'!AD$4)*Inputs!L$38,0)</f>
        <v>0</v>
      </c>
      <c r="AY2295">
        <f>IF(OR($D2295="51",$D2295="52",$D2295="61"),0,(AA2295/'Totals and Drop Down Lists'!W$5)*Inputs!E$39)</f>
        <v>0</v>
      </c>
      <c r="AZ2295">
        <f>IF(OR($D2295="51",$D2295="52",$D2295="61"),0,(AB2295/'Totals and Drop Down Lists'!X$5)*Inputs!F$39)</f>
        <v>0</v>
      </c>
      <c r="BA2295">
        <f>IF(OR($D2295="51",$D2295="52",$D2295="61"),0,(AC2295/'Totals and Drop Down Lists'!Y$5)*Inputs!G$39)</f>
        <v>0</v>
      </c>
      <c r="BB2295">
        <f>IF(OR($D2295="51",$D2295="52",$D2295="61"),0,(AD2295/'Totals and Drop Down Lists'!Z$5)*Inputs!H$39)</f>
        <v>0</v>
      </c>
      <c r="BC2295">
        <f>IF(OR($D2295="51",$D2295="52",$D2295="61"),0,(AE2295/'Totals and Drop Down Lists'!AA$5)*Inputs!I$39)</f>
        <v>0</v>
      </c>
      <c r="BD2295">
        <f>IF(OR($D2295="51",$D2295="52",$D2295="61"),0,(AF2295/'Totals and Drop Down Lists'!AB$5)*Inputs!J$39)</f>
        <v>0</v>
      </c>
      <c r="BE2295">
        <f>IF(OR($D2295="51",$D2295="52",$D2295="61"),0,(AG2295/'Totals and Drop Down Lists'!AC$5)*Inputs!K$39)</f>
        <v>0</v>
      </c>
      <c r="BF2295">
        <f>IF(OR($D2295="51",$D2295="52",$D2295="61"),0,(AH2295/'Totals and Drop Down Lists'!AD$5)*Inputs!L$39)</f>
        <v>0</v>
      </c>
      <c r="BG2295" s="10">
        <f t="shared" si="316"/>
        <v>39371.615823801832</v>
      </c>
    </row>
    <row r="2296" spans="1:59" ht="28.8">
      <c r="A2296" s="1" t="s">
        <v>7562</v>
      </c>
      <c r="B2296" s="1" t="s">
        <v>4313</v>
      </c>
      <c r="C2296" s="1" t="s">
        <v>2137</v>
      </c>
      <c r="D2296" s="1" t="s">
        <v>25</v>
      </c>
      <c r="E2296" s="1" t="s">
        <v>4351</v>
      </c>
      <c r="F2296" s="2">
        <v>2372</v>
      </c>
      <c r="G2296" s="2">
        <v>17</v>
      </c>
      <c r="H2296" s="2">
        <v>0</v>
      </c>
      <c r="I2296" s="2">
        <v>329</v>
      </c>
      <c r="J2296" s="2">
        <v>1113</v>
      </c>
      <c r="K2296" s="2">
        <v>265</v>
      </c>
      <c r="L2296" s="2">
        <v>4</v>
      </c>
      <c r="M2296" s="2">
        <v>0</v>
      </c>
      <c r="N2296" s="2">
        <v>3</v>
      </c>
      <c r="O2296" s="2">
        <v>0</v>
      </c>
      <c r="P2296" s="2">
        <v>0</v>
      </c>
      <c r="Q2296" s="2">
        <v>0</v>
      </c>
      <c r="R2296" s="2">
        <v>469</v>
      </c>
      <c r="S2296" s="2">
        <v>85100</v>
      </c>
      <c r="T2296" s="2">
        <v>11025700</v>
      </c>
      <c r="U2296" s="2">
        <v>23</v>
      </c>
      <c r="V2296" s="2">
        <v>62</v>
      </c>
      <c r="W2296" s="2">
        <v>8</v>
      </c>
      <c r="X2296" s="2">
        <v>82</v>
      </c>
      <c r="Y2296" s="2">
        <v>18</v>
      </c>
      <c r="Z2296" s="2">
        <v>27</v>
      </c>
      <c r="AA2296" s="9">
        <f t="shared" si="317"/>
        <v>2372</v>
      </c>
      <c r="AB2296" s="9">
        <f t="shared" si="318"/>
        <v>312</v>
      </c>
      <c r="AC2296" s="9">
        <f t="shared" si="319"/>
        <v>476</v>
      </c>
      <c r="AD2296" s="9">
        <f t="shared" si="320"/>
        <v>469</v>
      </c>
      <c r="AE2296" s="44">
        <f t="shared" si="321"/>
        <v>4.4064857446572298E-6</v>
      </c>
      <c r="AF2296" s="9">
        <f t="shared" si="322"/>
        <v>12</v>
      </c>
      <c r="AG2296" s="9">
        <f t="shared" si="315"/>
        <v>45</v>
      </c>
      <c r="AH2296" s="44">
        <f t="shared" si="323"/>
        <v>3.9867069172949105E-6</v>
      </c>
      <c r="AI2296">
        <f>AA2296/'Totals and Drop Down Lists'!W$6*Inputs!E$37</f>
        <v>2151.7370457594702</v>
      </c>
      <c r="AJ2296">
        <f>AB2296/'Totals and Drop Down Lists'!X$6*Inputs!F$37</f>
        <v>1026.6008010201583</v>
      </c>
      <c r="AK2296">
        <f>AC2296/'Totals and Drop Down Lists'!Y$6*Inputs!G$37</f>
        <v>3137.9527862863488</v>
      </c>
      <c r="AL2296">
        <f>AD2296/'Totals and Drop Down Lists'!Z$6*Inputs!H$37</f>
        <v>3760.2080956271338</v>
      </c>
      <c r="AM2296">
        <f>AE2296/'Totals and Drop Down Lists'!AA$6*Inputs!I$37</f>
        <v>548.56054771593961</v>
      </c>
      <c r="AN2296">
        <f>AF2296/'Totals and Drop Down Lists'!AB$6*Inputs!J$37</f>
        <v>239.48031768413688</v>
      </c>
      <c r="AO2296">
        <f>AG2296/'Totals and Drop Down Lists'!AC$6*Inputs!K$37</f>
        <v>838.06092805912283</v>
      </c>
      <c r="AP2296">
        <f>AH2296/'Totals and Drop Down Lists'!AD$6*Inputs!L$37</f>
        <v>938.19137625500457</v>
      </c>
      <c r="AQ2296">
        <f>IF(OR($D2296="51",$D2296="52",$D2296="61"),(AA2296/'Totals and Drop Down Lists'!W$4)*Inputs!E$38,0)</f>
        <v>0</v>
      </c>
      <c r="AR2296">
        <f>IF(OR($D2296="51",$D2296="52",$D2296="61"),(AB2296/'Totals and Drop Down Lists'!X$4)*Inputs!F$38,0)</f>
        <v>0</v>
      </c>
      <c r="AS2296">
        <f>IF(OR($D2296="51",$D2296="52",$D2296="61"),(AC2296/'Totals and Drop Down Lists'!Y$4)*Inputs!G$38,0)</f>
        <v>0</v>
      </c>
      <c r="AT2296">
        <f>IF(OR($D2296="51",$D2296="52",$D2296="61"),(AD2296/'Totals and Drop Down Lists'!Z$4)*Inputs!H$38,0)</f>
        <v>0</v>
      </c>
      <c r="AU2296">
        <f>IF(OR($D2296="51",$D2296="52",$D2296="61"),(AE2296/'Totals and Drop Down Lists'!AA$4)*Inputs!I$38,0)</f>
        <v>0</v>
      </c>
      <c r="AV2296">
        <f>IF(OR($D2296="51",$D2296="52",$D2296="61"),(AF2296/'Totals and Drop Down Lists'!AB$4)*Inputs!J$38,0)</f>
        <v>0</v>
      </c>
      <c r="AW2296">
        <f>IF(OR($D2296="51",$D2296="52",$D2296="61"),(AG2296/'Totals and Drop Down Lists'!AC$4)*Inputs!K$38,0)</f>
        <v>0</v>
      </c>
      <c r="AX2296">
        <f>IF(OR($D2296="51",$D2296="52",$D2296="61"),(AH2296/'Totals and Drop Down Lists'!AD$4)*Inputs!L$38,0)</f>
        <v>0</v>
      </c>
      <c r="AY2296">
        <f>IF(OR($D2296="51",$D2296="52",$D2296="61"),0,(AA2296/'Totals and Drop Down Lists'!W$5)*Inputs!E$39)</f>
        <v>0</v>
      </c>
      <c r="AZ2296">
        <f>IF(OR($D2296="51",$D2296="52",$D2296="61"),0,(AB2296/'Totals and Drop Down Lists'!X$5)*Inputs!F$39)</f>
        <v>0</v>
      </c>
      <c r="BA2296">
        <f>IF(OR($D2296="51",$D2296="52",$D2296="61"),0,(AC2296/'Totals and Drop Down Lists'!Y$5)*Inputs!G$39)</f>
        <v>0</v>
      </c>
      <c r="BB2296">
        <f>IF(OR($D2296="51",$D2296="52",$D2296="61"),0,(AD2296/'Totals and Drop Down Lists'!Z$5)*Inputs!H$39)</f>
        <v>0</v>
      </c>
      <c r="BC2296">
        <f>IF(OR($D2296="51",$D2296="52",$D2296="61"),0,(AE2296/'Totals and Drop Down Lists'!AA$5)*Inputs!I$39)</f>
        <v>0</v>
      </c>
      <c r="BD2296">
        <f>IF(OR($D2296="51",$D2296="52",$D2296="61"),0,(AF2296/'Totals and Drop Down Lists'!AB$5)*Inputs!J$39)</f>
        <v>0</v>
      </c>
      <c r="BE2296">
        <f>IF(OR($D2296="51",$D2296="52",$D2296="61"),0,(AG2296/'Totals and Drop Down Lists'!AC$5)*Inputs!K$39)</f>
        <v>0</v>
      </c>
      <c r="BF2296">
        <f>IF(OR($D2296="51",$D2296="52",$D2296="61"),0,(AH2296/'Totals and Drop Down Lists'!AD$5)*Inputs!L$39)</f>
        <v>0</v>
      </c>
      <c r="BG2296" s="10">
        <f t="shared" si="316"/>
        <v>12640.791898407313</v>
      </c>
    </row>
    <row r="2297" spans="1:59" ht="28.8">
      <c r="A2297" s="1" t="s">
        <v>7562</v>
      </c>
      <c r="B2297" s="1" t="s">
        <v>4313</v>
      </c>
      <c r="C2297" s="1" t="s">
        <v>4352</v>
      </c>
      <c r="D2297" s="1" t="s">
        <v>25</v>
      </c>
      <c r="E2297" s="1" t="s">
        <v>4353</v>
      </c>
      <c r="F2297" s="2">
        <v>2370</v>
      </c>
      <c r="G2297" s="2">
        <v>0</v>
      </c>
      <c r="H2297" s="2">
        <v>0</v>
      </c>
      <c r="I2297" s="2">
        <v>160</v>
      </c>
      <c r="J2297" s="2">
        <v>1149</v>
      </c>
      <c r="K2297" s="2">
        <v>272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551</v>
      </c>
      <c r="S2297" s="2">
        <v>75200</v>
      </c>
      <c r="T2297" s="2">
        <v>6278000</v>
      </c>
      <c r="U2297" s="2">
        <v>0</v>
      </c>
      <c r="V2297" s="2">
        <v>32</v>
      </c>
      <c r="W2297" s="2">
        <v>4</v>
      </c>
      <c r="X2297" s="2">
        <v>42</v>
      </c>
      <c r="Y2297" s="2">
        <v>10</v>
      </c>
      <c r="Z2297" s="2">
        <v>4</v>
      </c>
      <c r="AA2297" s="9">
        <f t="shared" si="317"/>
        <v>2370</v>
      </c>
      <c r="AB2297" s="9">
        <f t="shared" si="318"/>
        <v>160</v>
      </c>
      <c r="AC2297" s="9">
        <f t="shared" si="319"/>
        <v>551</v>
      </c>
      <c r="AD2297" s="9">
        <f t="shared" si="320"/>
        <v>551</v>
      </c>
      <c r="AE2297" s="44">
        <f t="shared" si="321"/>
        <v>4.4969034717553447E-6</v>
      </c>
      <c r="AF2297" s="9">
        <f t="shared" si="322"/>
        <v>6</v>
      </c>
      <c r="AG2297" s="9">
        <f t="shared" si="315"/>
        <v>14</v>
      </c>
      <c r="AH2297" s="44">
        <f t="shared" si="323"/>
        <v>1.2331843294158761E-6</v>
      </c>
      <c r="AI2297">
        <f>AA2297/'Totals and Drop Down Lists'!W$6*Inputs!E$37</f>
        <v>2149.9227649451705</v>
      </c>
      <c r="AJ2297">
        <f>AB2297/'Totals and Drop Down Lists'!X$6*Inputs!F$37</f>
        <v>526.46194924110682</v>
      </c>
      <c r="AK2297">
        <f>AC2297/'Totals and Drop Down Lists'!Y$6*Inputs!G$37</f>
        <v>3632.3781202600385</v>
      </c>
      <c r="AL2297">
        <f>AD2297/'Totals and Drop Down Lists'!Z$6*Inputs!H$37</f>
        <v>4417.6431997666323</v>
      </c>
      <c r="AM2297">
        <f>AE2297/'Totals and Drop Down Lists'!AA$6*Inputs!I$37</f>
        <v>559.81659182326723</v>
      </c>
      <c r="AN2297">
        <f>AF2297/'Totals and Drop Down Lists'!AB$6*Inputs!J$37</f>
        <v>119.74015884206844</v>
      </c>
      <c r="AO2297">
        <f>AG2297/'Totals and Drop Down Lists'!AC$6*Inputs!K$37</f>
        <v>260.73006650728269</v>
      </c>
      <c r="AP2297">
        <f>AH2297/'Totals and Drop Down Lists'!AD$6*Inputs!L$37</f>
        <v>290.20515608301014</v>
      </c>
      <c r="AQ2297">
        <f>IF(OR($D2297="51",$D2297="52",$D2297="61"),(AA2297/'Totals and Drop Down Lists'!W$4)*Inputs!E$38,0)</f>
        <v>0</v>
      </c>
      <c r="AR2297">
        <f>IF(OR($D2297="51",$D2297="52",$D2297="61"),(AB2297/'Totals and Drop Down Lists'!X$4)*Inputs!F$38,0)</f>
        <v>0</v>
      </c>
      <c r="AS2297">
        <f>IF(OR($D2297="51",$D2297="52",$D2297="61"),(AC2297/'Totals and Drop Down Lists'!Y$4)*Inputs!G$38,0)</f>
        <v>0</v>
      </c>
      <c r="AT2297">
        <f>IF(OR($D2297="51",$D2297="52",$D2297="61"),(AD2297/'Totals and Drop Down Lists'!Z$4)*Inputs!H$38,0)</f>
        <v>0</v>
      </c>
      <c r="AU2297">
        <f>IF(OR($D2297="51",$D2297="52",$D2297="61"),(AE2297/'Totals and Drop Down Lists'!AA$4)*Inputs!I$38,0)</f>
        <v>0</v>
      </c>
      <c r="AV2297">
        <f>IF(OR($D2297="51",$D2297="52",$D2297="61"),(AF2297/'Totals and Drop Down Lists'!AB$4)*Inputs!J$38,0)</f>
        <v>0</v>
      </c>
      <c r="AW2297">
        <f>IF(OR($D2297="51",$D2297="52",$D2297="61"),(AG2297/'Totals and Drop Down Lists'!AC$4)*Inputs!K$38,0)</f>
        <v>0</v>
      </c>
      <c r="AX2297">
        <f>IF(OR($D2297="51",$D2297="52",$D2297="61"),(AH2297/'Totals and Drop Down Lists'!AD$4)*Inputs!L$38,0)</f>
        <v>0</v>
      </c>
      <c r="AY2297">
        <f>IF(OR($D2297="51",$D2297="52",$D2297="61"),0,(AA2297/'Totals and Drop Down Lists'!W$5)*Inputs!E$39)</f>
        <v>0</v>
      </c>
      <c r="AZ2297">
        <f>IF(OR($D2297="51",$D2297="52",$D2297="61"),0,(AB2297/'Totals and Drop Down Lists'!X$5)*Inputs!F$39)</f>
        <v>0</v>
      </c>
      <c r="BA2297">
        <f>IF(OR($D2297="51",$D2297="52",$D2297="61"),0,(AC2297/'Totals and Drop Down Lists'!Y$5)*Inputs!G$39)</f>
        <v>0</v>
      </c>
      <c r="BB2297">
        <f>IF(OR($D2297="51",$D2297="52",$D2297="61"),0,(AD2297/'Totals and Drop Down Lists'!Z$5)*Inputs!H$39)</f>
        <v>0</v>
      </c>
      <c r="BC2297">
        <f>IF(OR($D2297="51",$D2297="52",$D2297="61"),0,(AE2297/'Totals and Drop Down Lists'!AA$5)*Inputs!I$39)</f>
        <v>0</v>
      </c>
      <c r="BD2297">
        <f>IF(OR($D2297="51",$D2297="52",$D2297="61"),0,(AF2297/'Totals and Drop Down Lists'!AB$5)*Inputs!J$39)</f>
        <v>0</v>
      </c>
      <c r="BE2297">
        <f>IF(OR($D2297="51",$D2297="52",$D2297="61"),0,(AG2297/'Totals and Drop Down Lists'!AC$5)*Inputs!K$39)</f>
        <v>0</v>
      </c>
      <c r="BF2297">
        <f>IF(OR($D2297="51",$D2297="52",$D2297="61"),0,(AH2297/'Totals and Drop Down Lists'!AD$5)*Inputs!L$39)</f>
        <v>0</v>
      </c>
      <c r="BG2297" s="10">
        <f t="shared" si="316"/>
        <v>11956.898007468579</v>
      </c>
    </row>
    <row r="2298" spans="1:59" ht="28.8">
      <c r="A2298" s="1" t="s">
        <v>7562</v>
      </c>
      <c r="B2298" s="1" t="s">
        <v>4313</v>
      </c>
      <c r="C2298" s="1" t="s">
        <v>4354</v>
      </c>
      <c r="D2298" s="1" t="s">
        <v>25</v>
      </c>
      <c r="E2298" s="1" t="s">
        <v>4355</v>
      </c>
      <c r="F2298" s="2">
        <v>2539</v>
      </c>
      <c r="G2298" s="2">
        <v>7</v>
      </c>
      <c r="H2298" s="2">
        <v>4</v>
      </c>
      <c r="I2298" s="2">
        <v>258</v>
      </c>
      <c r="J2298" s="2">
        <v>1097</v>
      </c>
      <c r="K2298" s="2">
        <v>185</v>
      </c>
      <c r="L2298" s="2">
        <v>20</v>
      </c>
      <c r="M2298" s="2">
        <v>0</v>
      </c>
      <c r="N2298" s="2">
        <v>0</v>
      </c>
      <c r="O2298" s="2">
        <v>12</v>
      </c>
      <c r="P2298" s="2">
        <v>0</v>
      </c>
      <c r="Q2298" s="2">
        <v>0</v>
      </c>
      <c r="R2298" s="2">
        <v>413</v>
      </c>
      <c r="S2298" s="2">
        <v>42200</v>
      </c>
      <c r="T2298" s="2">
        <v>4253900</v>
      </c>
      <c r="U2298" s="2">
        <v>46</v>
      </c>
      <c r="V2298" s="2">
        <v>42</v>
      </c>
      <c r="W2298" s="2">
        <v>14</v>
      </c>
      <c r="X2298" s="2">
        <v>47</v>
      </c>
      <c r="Y2298" s="2">
        <v>4</v>
      </c>
      <c r="Z2298" s="2">
        <v>14</v>
      </c>
      <c r="AA2298" s="9">
        <f t="shared" si="317"/>
        <v>2539</v>
      </c>
      <c r="AB2298" s="9">
        <f t="shared" si="318"/>
        <v>247</v>
      </c>
      <c r="AC2298" s="9">
        <f t="shared" si="319"/>
        <v>445</v>
      </c>
      <c r="AD2298" s="9">
        <f t="shared" si="320"/>
        <v>413</v>
      </c>
      <c r="AE2298" s="44">
        <f t="shared" si="321"/>
        <v>2.1788765014903544E-6</v>
      </c>
      <c r="AF2298" s="9">
        <f t="shared" si="322"/>
        <v>0</v>
      </c>
      <c r="AG2298" s="9">
        <f t="shared" si="315"/>
        <v>18</v>
      </c>
      <c r="AH2298" s="44">
        <f t="shared" si="323"/>
        <v>1.1295063900594878E-6</v>
      </c>
      <c r="AI2298">
        <f>AA2298/'Totals and Drop Down Lists'!W$6*Inputs!E$37</f>
        <v>2303.2294937534971</v>
      </c>
      <c r="AJ2298">
        <f>AB2298/'Totals and Drop Down Lists'!X$6*Inputs!F$37</f>
        <v>812.72563414095862</v>
      </c>
      <c r="AK2298">
        <f>AC2298/'Totals and Drop Down Lists'!Y$6*Inputs!G$37</f>
        <v>2933.590314910557</v>
      </c>
      <c r="AL2298">
        <f>AD2298/'Totals and Drop Down Lists'!Z$6*Inputs!H$37</f>
        <v>3311.2280245074758</v>
      </c>
      <c r="AM2298">
        <f>AE2298/'Totals and Drop Down Lists'!AA$6*Inputs!I$37</f>
        <v>271.24692018172283</v>
      </c>
      <c r="AN2298">
        <f>AF2298/'Totals and Drop Down Lists'!AB$6*Inputs!J$37</f>
        <v>0</v>
      </c>
      <c r="AO2298">
        <f>AG2298/'Totals and Drop Down Lists'!AC$6*Inputs!K$37</f>
        <v>335.22437122364914</v>
      </c>
      <c r="AP2298">
        <f>AH2298/'Totals and Drop Down Lists'!AD$6*Inputs!L$37</f>
        <v>265.80663604380618</v>
      </c>
      <c r="AQ2298">
        <f>IF(OR($D2298="51",$D2298="52",$D2298="61"),(AA2298/'Totals and Drop Down Lists'!W$4)*Inputs!E$38,0)</f>
        <v>0</v>
      </c>
      <c r="AR2298">
        <f>IF(OR($D2298="51",$D2298="52",$D2298="61"),(AB2298/'Totals and Drop Down Lists'!X$4)*Inputs!F$38,0)</f>
        <v>0</v>
      </c>
      <c r="AS2298">
        <f>IF(OR($D2298="51",$D2298="52",$D2298="61"),(AC2298/'Totals and Drop Down Lists'!Y$4)*Inputs!G$38,0)</f>
        <v>0</v>
      </c>
      <c r="AT2298">
        <f>IF(OR($D2298="51",$D2298="52",$D2298="61"),(AD2298/'Totals and Drop Down Lists'!Z$4)*Inputs!H$38,0)</f>
        <v>0</v>
      </c>
      <c r="AU2298">
        <f>IF(OR($D2298="51",$D2298="52",$D2298="61"),(AE2298/'Totals and Drop Down Lists'!AA$4)*Inputs!I$38,0)</f>
        <v>0</v>
      </c>
      <c r="AV2298">
        <f>IF(OR($D2298="51",$D2298="52",$D2298="61"),(AF2298/'Totals and Drop Down Lists'!AB$4)*Inputs!J$38,0)</f>
        <v>0</v>
      </c>
      <c r="AW2298">
        <f>IF(OR($D2298="51",$D2298="52",$D2298="61"),(AG2298/'Totals and Drop Down Lists'!AC$4)*Inputs!K$38,0)</f>
        <v>0</v>
      </c>
      <c r="AX2298">
        <f>IF(OR($D2298="51",$D2298="52",$D2298="61"),(AH2298/'Totals and Drop Down Lists'!AD$4)*Inputs!L$38,0)</f>
        <v>0</v>
      </c>
      <c r="AY2298">
        <f>IF(OR($D2298="51",$D2298="52",$D2298="61"),0,(AA2298/'Totals and Drop Down Lists'!W$5)*Inputs!E$39)</f>
        <v>0</v>
      </c>
      <c r="AZ2298">
        <f>IF(OR($D2298="51",$D2298="52",$D2298="61"),0,(AB2298/'Totals and Drop Down Lists'!X$5)*Inputs!F$39)</f>
        <v>0</v>
      </c>
      <c r="BA2298">
        <f>IF(OR($D2298="51",$D2298="52",$D2298="61"),0,(AC2298/'Totals and Drop Down Lists'!Y$5)*Inputs!G$39)</f>
        <v>0</v>
      </c>
      <c r="BB2298">
        <f>IF(OR($D2298="51",$D2298="52",$D2298="61"),0,(AD2298/'Totals and Drop Down Lists'!Z$5)*Inputs!H$39)</f>
        <v>0</v>
      </c>
      <c r="BC2298">
        <f>IF(OR($D2298="51",$D2298="52",$D2298="61"),0,(AE2298/'Totals and Drop Down Lists'!AA$5)*Inputs!I$39)</f>
        <v>0</v>
      </c>
      <c r="BD2298">
        <f>IF(OR($D2298="51",$D2298="52",$D2298="61"),0,(AF2298/'Totals and Drop Down Lists'!AB$5)*Inputs!J$39)</f>
        <v>0</v>
      </c>
      <c r="BE2298">
        <f>IF(OR($D2298="51",$D2298="52",$D2298="61"),0,(AG2298/'Totals and Drop Down Lists'!AC$5)*Inputs!K$39)</f>
        <v>0</v>
      </c>
      <c r="BF2298">
        <f>IF(OR($D2298="51",$D2298="52",$D2298="61"),0,(AH2298/'Totals and Drop Down Lists'!AD$5)*Inputs!L$39)</f>
        <v>0</v>
      </c>
      <c r="BG2298" s="10">
        <f t="shared" si="316"/>
        <v>10233.051394761666</v>
      </c>
    </row>
    <row r="2299" spans="1:59" ht="28.8">
      <c r="A2299" s="1" t="s">
        <v>7562</v>
      </c>
      <c r="B2299" s="1" t="s">
        <v>4313</v>
      </c>
      <c r="C2299" s="1" t="s">
        <v>4356</v>
      </c>
      <c r="D2299" s="1" t="s">
        <v>25</v>
      </c>
      <c r="E2299" s="1" t="s">
        <v>4357</v>
      </c>
      <c r="F2299" s="2">
        <v>2429</v>
      </c>
      <c r="G2299" s="2">
        <v>0</v>
      </c>
      <c r="H2299" s="2">
        <v>6</v>
      </c>
      <c r="I2299" s="2">
        <v>251</v>
      </c>
      <c r="J2299" s="2">
        <v>1146</v>
      </c>
      <c r="K2299" s="2">
        <v>264</v>
      </c>
      <c r="L2299" s="2">
        <v>3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348</v>
      </c>
      <c r="S2299" s="2">
        <v>60700</v>
      </c>
      <c r="T2299" s="2">
        <v>4981100</v>
      </c>
      <c r="U2299" s="2">
        <v>14</v>
      </c>
      <c r="V2299" s="2">
        <v>48</v>
      </c>
      <c r="W2299" s="2">
        <v>33</v>
      </c>
      <c r="X2299" s="2">
        <v>76</v>
      </c>
      <c r="Y2299" s="2">
        <v>19</v>
      </c>
      <c r="Z2299" s="2">
        <v>18</v>
      </c>
      <c r="AA2299" s="9">
        <f t="shared" si="317"/>
        <v>2429</v>
      </c>
      <c r="AB2299" s="9">
        <f t="shared" si="318"/>
        <v>245</v>
      </c>
      <c r="AC2299" s="9">
        <f t="shared" si="319"/>
        <v>351</v>
      </c>
      <c r="AD2299" s="9">
        <f t="shared" si="320"/>
        <v>348</v>
      </c>
      <c r="AE2299" s="44">
        <f t="shared" si="321"/>
        <v>4.2473595045291159E-6</v>
      </c>
      <c r="AF2299" s="9">
        <f t="shared" si="322"/>
        <v>0</v>
      </c>
      <c r="AG2299" s="9">
        <f t="shared" si="315"/>
        <v>37</v>
      </c>
      <c r="AH2299" s="44">
        <f t="shared" si="323"/>
        <v>3.1715540683764605E-6</v>
      </c>
      <c r="AI2299">
        <f>AA2299/'Totals and Drop Down Lists'!W$6*Inputs!E$37</f>
        <v>2203.4440489670128</v>
      </c>
      <c r="AJ2299">
        <f>AB2299/'Totals and Drop Down Lists'!X$6*Inputs!F$37</f>
        <v>806.14485977544473</v>
      </c>
      <c r="AK2299">
        <f>AC2299/'Totals and Drop Down Lists'!Y$6*Inputs!G$37</f>
        <v>2313.9105629968667</v>
      </c>
      <c r="AL2299">
        <f>AD2299/'Totals and Drop Down Lists'!Z$6*Inputs!H$37</f>
        <v>2790.0904419578733</v>
      </c>
      <c r="AM2299">
        <f>AE2299/'Totals and Drop Down Lists'!AA$6*Inputs!I$37</f>
        <v>528.75102545741561</v>
      </c>
      <c r="AN2299">
        <f>AF2299/'Totals and Drop Down Lists'!AB$6*Inputs!J$37</f>
        <v>0</v>
      </c>
      <c r="AO2299">
        <f>AG2299/'Totals and Drop Down Lists'!AC$6*Inputs!K$37</f>
        <v>689.07231862638992</v>
      </c>
      <c r="AP2299">
        <f>AH2299/'Totals and Drop Down Lists'!AD$6*Inputs!L$37</f>
        <v>746.36153045738445</v>
      </c>
      <c r="AQ2299">
        <f>IF(OR($D2299="51",$D2299="52",$D2299="61"),(AA2299/'Totals and Drop Down Lists'!W$4)*Inputs!E$38,0)</f>
        <v>0</v>
      </c>
      <c r="AR2299">
        <f>IF(OR($D2299="51",$D2299="52",$D2299="61"),(AB2299/'Totals and Drop Down Lists'!X$4)*Inputs!F$38,0)</f>
        <v>0</v>
      </c>
      <c r="AS2299">
        <f>IF(OR($D2299="51",$D2299="52",$D2299="61"),(AC2299/'Totals and Drop Down Lists'!Y$4)*Inputs!G$38,0)</f>
        <v>0</v>
      </c>
      <c r="AT2299">
        <f>IF(OR($D2299="51",$D2299="52",$D2299="61"),(AD2299/'Totals and Drop Down Lists'!Z$4)*Inputs!H$38,0)</f>
        <v>0</v>
      </c>
      <c r="AU2299">
        <f>IF(OR($D2299="51",$D2299="52",$D2299="61"),(AE2299/'Totals and Drop Down Lists'!AA$4)*Inputs!I$38,0)</f>
        <v>0</v>
      </c>
      <c r="AV2299">
        <f>IF(OR($D2299="51",$D2299="52",$D2299="61"),(AF2299/'Totals and Drop Down Lists'!AB$4)*Inputs!J$38,0)</f>
        <v>0</v>
      </c>
      <c r="AW2299">
        <f>IF(OR($D2299="51",$D2299="52",$D2299="61"),(AG2299/'Totals and Drop Down Lists'!AC$4)*Inputs!K$38,0)</f>
        <v>0</v>
      </c>
      <c r="AX2299">
        <f>IF(OR($D2299="51",$D2299="52",$D2299="61"),(AH2299/'Totals and Drop Down Lists'!AD$4)*Inputs!L$38,0)</f>
        <v>0</v>
      </c>
      <c r="AY2299">
        <f>IF(OR($D2299="51",$D2299="52",$D2299="61"),0,(AA2299/'Totals and Drop Down Lists'!W$5)*Inputs!E$39)</f>
        <v>0</v>
      </c>
      <c r="AZ2299">
        <f>IF(OR($D2299="51",$D2299="52",$D2299="61"),0,(AB2299/'Totals and Drop Down Lists'!X$5)*Inputs!F$39)</f>
        <v>0</v>
      </c>
      <c r="BA2299">
        <f>IF(OR($D2299="51",$D2299="52",$D2299="61"),0,(AC2299/'Totals and Drop Down Lists'!Y$5)*Inputs!G$39)</f>
        <v>0</v>
      </c>
      <c r="BB2299">
        <f>IF(OR($D2299="51",$D2299="52",$D2299="61"),0,(AD2299/'Totals and Drop Down Lists'!Z$5)*Inputs!H$39)</f>
        <v>0</v>
      </c>
      <c r="BC2299">
        <f>IF(OR($D2299="51",$D2299="52",$D2299="61"),0,(AE2299/'Totals and Drop Down Lists'!AA$5)*Inputs!I$39)</f>
        <v>0</v>
      </c>
      <c r="BD2299">
        <f>IF(OR($D2299="51",$D2299="52",$D2299="61"),0,(AF2299/'Totals and Drop Down Lists'!AB$5)*Inputs!J$39)</f>
        <v>0</v>
      </c>
      <c r="BE2299">
        <f>IF(OR($D2299="51",$D2299="52",$D2299="61"),0,(AG2299/'Totals and Drop Down Lists'!AC$5)*Inputs!K$39)</f>
        <v>0</v>
      </c>
      <c r="BF2299">
        <f>IF(OR($D2299="51",$D2299="52",$D2299="61"),0,(AH2299/'Totals and Drop Down Lists'!AD$5)*Inputs!L$39)</f>
        <v>0</v>
      </c>
      <c r="BG2299" s="10">
        <f t="shared" si="316"/>
        <v>10077.774788238386</v>
      </c>
    </row>
    <row r="2300" spans="1:59" ht="28.8">
      <c r="A2300" s="1" t="s">
        <v>7562</v>
      </c>
      <c r="B2300" s="1" t="s">
        <v>4313</v>
      </c>
      <c r="C2300" s="1" t="s">
        <v>4358</v>
      </c>
      <c r="D2300" s="1" t="s">
        <v>25</v>
      </c>
      <c r="E2300" s="1" t="s">
        <v>4359</v>
      </c>
      <c r="F2300" s="2">
        <v>4136</v>
      </c>
      <c r="G2300" s="2">
        <v>5</v>
      </c>
      <c r="H2300" s="2">
        <v>0</v>
      </c>
      <c r="I2300" s="2">
        <v>351</v>
      </c>
      <c r="J2300" s="2">
        <v>1955</v>
      </c>
      <c r="K2300" s="2">
        <v>388</v>
      </c>
      <c r="L2300" s="2">
        <v>3</v>
      </c>
      <c r="M2300" s="2">
        <v>5</v>
      </c>
      <c r="N2300" s="2">
        <v>0</v>
      </c>
      <c r="O2300" s="2">
        <v>0</v>
      </c>
      <c r="P2300" s="2">
        <v>0</v>
      </c>
      <c r="Q2300" s="2">
        <v>0</v>
      </c>
      <c r="R2300" s="2">
        <v>744</v>
      </c>
      <c r="S2300" s="2">
        <v>150100</v>
      </c>
      <c r="T2300" s="2">
        <v>12045300</v>
      </c>
      <c r="U2300" s="2">
        <v>15</v>
      </c>
      <c r="V2300" s="2">
        <v>83</v>
      </c>
      <c r="W2300" s="2">
        <v>38</v>
      </c>
      <c r="X2300" s="2">
        <v>112</v>
      </c>
      <c r="Y2300" s="2">
        <v>14</v>
      </c>
      <c r="Z2300" s="2">
        <v>44</v>
      </c>
      <c r="AA2300" s="9">
        <f t="shared" si="317"/>
        <v>4136</v>
      </c>
      <c r="AB2300" s="9">
        <f t="shared" si="318"/>
        <v>346</v>
      </c>
      <c r="AC2300" s="9">
        <f t="shared" si="319"/>
        <v>752</v>
      </c>
      <c r="AD2300" s="9">
        <f t="shared" si="320"/>
        <v>744</v>
      </c>
      <c r="AE2300" s="44">
        <f t="shared" si="321"/>
        <v>5.377896941105916E-6</v>
      </c>
      <c r="AF2300" s="9">
        <f t="shared" si="322"/>
        <v>0</v>
      </c>
      <c r="AG2300" s="9">
        <f t="shared" si="315"/>
        <v>58</v>
      </c>
      <c r="AH2300" s="44">
        <f t="shared" si="323"/>
        <v>4.283157492021365E-6</v>
      </c>
      <c r="AI2300">
        <f>AA2300/'Totals and Drop Down Lists'!W$6*Inputs!E$37</f>
        <v>3751.9327239718255</v>
      </c>
      <c r="AJ2300">
        <f>AB2300/'Totals and Drop Down Lists'!X$6*Inputs!F$37</f>
        <v>1138.4739652338935</v>
      </c>
      <c r="AK2300">
        <f>AC2300/'Totals and Drop Down Lists'!Y$6*Inputs!G$37</f>
        <v>4957.4380153095262</v>
      </c>
      <c r="AL2300">
        <f>AD2300/'Totals and Drop Down Lists'!Z$6*Inputs!H$37</f>
        <v>5965.0209448754531</v>
      </c>
      <c r="AM2300">
        <f>AE2300/'Totals and Drop Down Lists'!AA$6*Inputs!I$37</f>
        <v>669.49089649271502</v>
      </c>
      <c r="AN2300">
        <f>AF2300/'Totals and Drop Down Lists'!AB$6*Inputs!J$37</f>
        <v>0</v>
      </c>
      <c r="AO2300">
        <f>AG2300/'Totals and Drop Down Lists'!AC$6*Inputs!K$37</f>
        <v>1080.1674183873138</v>
      </c>
      <c r="AP2300">
        <f>AH2300/'Totals and Drop Down Lists'!AD$6*Inputs!L$37</f>
        <v>1007.955063043126</v>
      </c>
      <c r="AQ2300">
        <f>IF(OR($D2300="51",$D2300="52",$D2300="61"),(AA2300/'Totals and Drop Down Lists'!W$4)*Inputs!E$38,0)</f>
        <v>0</v>
      </c>
      <c r="AR2300">
        <f>IF(OR($D2300="51",$D2300="52",$D2300="61"),(AB2300/'Totals and Drop Down Lists'!X$4)*Inputs!F$38,0)</f>
        <v>0</v>
      </c>
      <c r="AS2300">
        <f>IF(OR($D2300="51",$D2300="52",$D2300="61"),(AC2300/'Totals and Drop Down Lists'!Y$4)*Inputs!G$38,0)</f>
        <v>0</v>
      </c>
      <c r="AT2300">
        <f>IF(OR($D2300="51",$D2300="52",$D2300="61"),(AD2300/'Totals and Drop Down Lists'!Z$4)*Inputs!H$38,0)</f>
        <v>0</v>
      </c>
      <c r="AU2300">
        <f>IF(OR($D2300="51",$D2300="52",$D2300="61"),(AE2300/'Totals and Drop Down Lists'!AA$4)*Inputs!I$38,0)</f>
        <v>0</v>
      </c>
      <c r="AV2300">
        <f>IF(OR($D2300="51",$D2300="52",$D2300="61"),(AF2300/'Totals and Drop Down Lists'!AB$4)*Inputs!J$38,0)</f>
        <v>0</v>
      </c>
      <c r="AW2300">
        <f>IF(OR($D2300="51",$D2300="52",$D2300="61"),(AG2300/'Totals and Drop Down Lists'!AC$4)*Inputs!K$38,0)</f>
        <v>0</v>
      </c>
      <c r="AX2300">
        <f>IF(OR($D2300="51",$D2300="52",$D2300="61"),(AH2300/'Totals and Drop Down Lists'!AD$4)*Inputs!L$38,0)</f>
        <v>0</v>
      </c>
      <c r="AY2300">
        <f>IF(OR($D2300="51",$D2300="52",$D2300="61"),0,(AA2300/'Totals and Drop Down Lists'!W$5)*Inputs!E$39)</f>
        <v>0</v>
      </c>
      <c r="AZ2300">
        <f>IF(OR($D2300="51",$D2300="52",$D2300="61"),0,(AB2300/'Totals and Drop Down Lists'!X$5)*Inputs!F$39)</f>
        <v>0</v>
      </c>
      <c r="BA2300">
        <f>IF(OR($D2300="51",$D2300="52",$D2300="61"),0,(AC2300/'Totals and Drop Down Lists'!Y$5)*Inputs!G$39)</f>
        <v>0</v>
      </c>
      <c r="BB2300">
        <f>IF(OR($D2300="51",$D2300="52",$D2300="61"),0,(AD2300/'Totals and Drop Down Lists'!Z$5)*Inputs!H$39)</f>
        <v>0</v>
      </c>
      <c r="BC2300">
        <f>IF(OR($D2300="51",$D2300="52",$D2300="61"),0,(AE2300/'Totals and Drop Down Lists'!AA$5)*Inputs!I$39)</f>
        <v>0</v>
      </c>
      <c r="BD2300">
        <f>IF(OR($D2300="51",$D2300="52",$D2300="61"),0,(AF2300/'Totals and Drop Down Lists'!AB$5)*Inputs!J$39)</f>
        <v>0</v>
      </c>
      <c r="BE2300">
        <f>IF(OR($D2300="51",$D2300="52",$D2300="61"),0,(AG2300/'Totals and Drop Down Lists'!AC$5)*Inputs!K$39)</f>
        <v>0</v>
      </c>
      <c r="BF2300">
        <f>IF(OR($D2300="51",$D2300="52",$D2300="61"),0,(AH2300/'Totals and Drop Down Lists'!AD$5)*Inputs!L$39)</f>
        <v>0</v>
      </c>
      <c r="BG2300" s="10">
        <f t="shared" si="316"/>
        <v>18570.479027313857</v>
      </c>
    </row>
    <row r="2301" spans="1:59" ht="28.8">
      <c r="A2301" s="1" t="s">
        <v>7562</v>
      </c>
      <c r="B2301" s="1" t="s">
        <v>4313</v>
      </c>
      <c r="C2301" s="1" t="s">
        <v>463</v>
      </c>
      <c r="D2301" s="1" t="s">
        <v>25</v>
      </c>
      <c r="E2301" s="1" t="s">
        <v>4360</v>
      </c>
      <c r="F2301" s="2">
        <v>1966</v>
      </c>
      <c r="G2301" s="2">
        <v>4</v>
      </c>
      <c r="H2301" s="2">
        <v>0</v>
      </c>
      <c r="I2301" s="2">
        <v>193</v>
      </c>
      <c r="J2301" s="2">
        <v>827</v>
      </c>
      <c r="K2301" s="2">
        <v>131</v>
      </c>
      <c r="L2301" s="2">
        <v>2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197</v>
      </c>
      <c r="S2301" s="2">
        <v>49400</v>
      </c>
      <c r="T2301" s="2">
        <v>3364300</v>
      </c>
      <c r="U2301" s="2">
        <v>11</v>
      </c>
      <c r="V2301" s="2">
        <v>29</v>
      </c>
      <c r="W2301" s="2">
        <v>20</v>
      </c>
      <c r="X2301" s="2">
        <v>34</v>
      </c>
      <c r="Y2301" s="2">
        <v>14</v>
      </c>
      <c r="Z2301" s="2">
        <v>10</v>
      </c>
      <c r="AA2301" s="9">
        <f t="shared" si="317"/>
        <v>1966</v>
      </c>
      <c r="AB2301" s="9">
        <f t="shared" si="318"/>
        <v>189</v>
      </c>
      <c r="AC2301" s="9">
        <f t="shared" si="319"/>
        <v>199</v>
      </c>
      <c r="AD2301" s="9">
        <f t="shared" si="320"/>
        <v>197</v>
      </c>
      <c r="AE2301" s="44">
        <f t="shared" si="321"/>
        <v>1.4492151574413697E-6</v>
      </c>
      <c r="AF2301" s="9">
        <f t="shared" si="322"/>
        <v>0</v>
      </c>
      <c r="AG2301" s="9">
        <f t="shared" si="315"/>
        <v>24</v>
      </c>
      <c r="AH2301" s="44">
        <f t="shared" si="323"/>
        <v>1.4145819562406513E-6</v>
      </c>
      <c r="AI2301">
        <f>AA2301/'Totals and Drop Down Lists'!W$6*Inputs!E$37</f>
        <v>1783.4380404566268</v>
      </c>
      <c r="AJ2301">
        <f>AB2301/'Totals and Drop Down Lists'!X$6*Inputs!F$37</f>
        <v>621.88317754105742</v>
      </c>
      <c r="AK2301">
        <f>AC2301/'Totals and Drop Down Lists'!Y$6*Inputs!G$37</f>
        <v>1311.875219476856</v>
      </c>
      <c r="AL2301">
        <f>AD2301/'Totals and Drop Down Lists'!Z$6*Inputs!H$37</f>
        <v>1579.4477501887961</v>
      </c>
      <c r="AM2301">
        <f>AE2301/'Totals and Drop Down Lists'!AA$6*Inputs!I$37</f>
        <v>180.41185347942599</v>
      </c>
      <c r="AN2301">
        <f>AF2301/'Totals and Drop Down Lists'!AB$6*Inputs!J$37</f>
        <v>0</v>
      </c>
      <c r="AO2301">
        <f>AG2301/'Totals and Drop Down Lists'!AC$6*Inputs!K$37</f>
        <v>446.96582829819886</v>
      </c>
      <c r="AP2301">
        <f>AH2301/'Totals and Drop Down Lists'!AD$6*Inputs!L$37</f>
        <v>332.89344310552428</v>
      </c>
      <c r="AQ2301">
        <f>IF(OR($D2301="51",$D2301="52",$D2301="61"),(AA2301/'Totals and Drop Down Lists'!W$4)*Inputs!E$38,0)</f>
        <v>0</v>
      </c>
      <c r="AR2301">
        <f>IF(OR($D2301="51",$D2301="52",$D2301="61"),(AB2301/'Totals and Drop Down Lists'!X$4)*Inputs!F$38,0)</f>
        <v>0</v>
      </c>
      <c r="AS2301">
        <f>IF(OR($D2301="51",$D2301="52",$D2301="61"),(AC2301/'Totals and Drop Down Lists'!Y$4)*Inputs!G$38,0)</f>
        <v>0</v>
      </c>
      <c r="AT2301">
        <f>IF(OR($D2301="51",$D2301="52",$D2301="61"),(AD2301/'Totals and Drop Down Lists'!Z$4)*Inputs!H$38,0)</f>
        <v>0</v>
      </c>
      <c r="AU2301">
        <f>IF(OR($D2301="51",$D2301="52",$D2301="61"),(AE2301/'Totals and Drop Down Lists'!AA$4)*Inputs!I$38,0)</f>
        <v>0</v>
      </c>
      <c r="AV2301">
        <f>IF(OR($D2301="51",$D2301="52",$D2301="61"),(AF2301/'Totals and Drop Down Lists'!AB$4)*Inputs!J$38,0)</f>
        <v>0</v>
      </c>
      <c r="AW2301">
        <f>IF(OR($D2301="51",$D2301="52",$D2301="61"),(AG2301/'Totals and Drop Down Lists'!AC$4)*Inputs!K$38,0)</f>
        <v>0</v>
      </c>
      <c r="AX2301">
        <f>IF(OR($D2301="51",$D2301="52",$D2301="61"),(AH2301/'Totals and Drop Down Lists'!AD$4)*Inputs!L$38,0)</f>
        <v>0</v>
      </c>
      <c r="AY2301">
        <f>IF(OR($D2301="51",$D2301="52",$D2301="61"),0,(AA2301/'Totals and Drop Down Lists'!W$5)*Inputs!E$39)</f>
        <v>0</v>
      </c>
      <c r="AZ2301">
        <f>IF(OR($D2301="51",$D2301="52",$D2301="61"),0,(AB2301/'Totals and Drop Down Lists'!X$5)*Inputs!F$39)</f>
        <v>0</v>
      </c>
      <c r="BA2301">
        <f>IF(OR($D2301="51",$D2301="52",$D2301="61"),0,(AC2301/'Totals and Drop Down Lists'!Y$5)*Inputs!G$39)</f>
        <v>0</v>
      </c>
      <c r="BB2301">
        <f>IF(OR($D2301="51",$D2301="52",$D2301="61"),0,(AD2301/'Totals and Drop Down Lists'!Z$5)*Inputs!H$39)</f>
        <v>0</v>
      </c>
      <c r="BC2301">
        <f>IF(OR($D2301="51",$D2301="52",$D2301="61"),0,(AE2301/'Totals and Drop Down Lists'!AA$5)*Inputs!I$39)</f>
        <v>0</v>
      </c>
      <c r="BD2301">
        <f>IF(OR($D2301="51",$D2301="52",$D2301="61"),0,(AF2301/'Totals and Drop Down Lists'!AB$5)*Inputs!J$39)</f>
        <v>0</v>
      </c>
      <c r="BE2301">
        <f>IF(OR($D2301="51",$D2301="52",$D2301="61"),0,(AG2301/'Totals and Drop Down Lists'!AC$5)*Inputs!K$39)</f>
        <v>0</v>
      </c>
      <c r="BF2301">
        <f>IF(OR($D2301="51",$D2301="52",$D2301="61"),0,(AH2301/'Totals and Drop Down Lists'!AD$5)*Inputs!L$39)</f>
        <v>0</v>
      </c>
      <c r="BG2301" s="10">
        <f t="shared" si="316"/>
        <v>6256.9153125464854</v>
      </c>
    </row>
    <row r="2302" spans="1:59" ht="28.8">
      <c r="A2302" s="1" t="s">
        <v>7562</v>
      </c>
      <c r="B2302" s="1" t="s">
        <v>4313</v>
      </c>
      <c r="C2302" s="1" t="s">
        <v>3126</v>
      </c>
      <c r="D2302" s="1" t="s">
        <v>25</v>
      </c>
      <c r="E2302" s="1" t="s">
        <v>4361</v>
      </c>
      <c r="F2302" s="2">
        <v>5593</v>
      </c>
      <c r="G2302" s="2">
        <v>19</v>
      </c>
      <c r="H2302" s="2">
        <v>0</v>
      </c>
      <c r="I2302" s="2">
        <v>782</v>
      </c>
      <c r="J2302" s="2">
        <v>2573</v>
      </c>
      <c r="K2302" s="2">
        <v>578</v>
      </c>
      <c r="L2302" s="2">
        <v>17</v>
      </c>
      <c r="M2302" s="2">
        <v>2</v>
      </c>
      <c r="N2302" s="2">
        <v>0</v>
      </c>
      <c r="O2302" s="2">
        <v>27</v>
      </c>
      <c r="P2302" s="2">
        <v>0</v>
      </c>
      <c r="Q2302" s="2">
        <v>0</v>
      </c>
      <c r="R2302" s="2">
        <v>1099</v>
      </c>
      <c r="S2302" s="2">
        <v>181100</v>
      </c>
      <c r="T2302" s="2">
        <v>10775500</v>
      </c>
      <c r="U2302" s="2">
        <v>33</v>
      </c>
      <c r="V2302" s="2">
        <v>137</v>
      </c>
      <c r="W2302" s="2">
        <v>8</v>
      </c>
      <c r="X2302" s="2">
        <v>198</v>
      </c>
      <c r="Y2302" s="2">
        <v>20</v>
      </c>
      <c r="Z2302" s="2">
        <v>50</v>
      </c>
      <c r="AA2302" s="9">
        <f t="shared" si="317"/>
        <v>5593</v>
      </c>
      <c r="AB2302" s="9">
        <f t="shared" si="318"/>
        <v>763</v>
      </c>
      <c r="AC2302" s="9">
        <f t="shared" si="319"/>
        <v>1145</v>
      </c>
      <c r="AD2302" s="9">
        <f t="shared" si="320"/>
        <v>1099</v>
      </c>
      <c r="AE2302" s="44">
        <f t="shared" si="321"/>
        <v>9.0680034476690101E-6</v>
      </c>
      <c r="AF2302" s="9">
        <f t="shared" si="322"/>
        <v>53</v>
      </c>
      <c r="AG2302" s="9">
        <f t="shared" si="315"/>
        <v>70</v>
      </c>
      <c r="AH2302" s="44">
        <f t="shared" si="323"/>
        <v>5.8510953911971212E-6</v>
      </c>
      <c r="AI2302">
        <f>AA2302/'Totals and Drop Down Lists'!W$6*Inputs!E$37</f>
        <v>5073.6362971891731</v>
      </c>
      <c r="AJ2302">
        <f>AB2302/'Totals and Drop Down Lists'!X$6*Inputs!F$37</f>
        <v>2510.5654204435277</v>
      </c>
      <c r="AK2302">
        <f>AC2302/'Totals and Drop Down Lists'!Y$6*Inputs!G$37</f>
        <v>7548.2267653316585</v>
      </c>
      <c r="AL2302">
        <f>AD2302/'Totals and Drop Down Lists'!Z$6*Inputs!H$37</f>
        <v>8811.2338957232823</v>
      </c>
      <c r="AM2302">
        <f>AE2302/'Totals and Drop Down Lists'!AA$6*Inputs!I$37</f>
        <v>1128.8698582480683</v>
      </c>
      <c r="AN2302">
        <f>AF2302/'Totals and Drop Down Lists'!AB$6*Inputs!J$37</f>
        <v>1057.7047364382713</v>
      </c>
      <c r="AO2302">
        <f>AG2302/'Totals and Drop Down Lists'!AC$6*Inputs!K$37</f>
        <v>1303.6503325364133</v>
      </c>
      <c r="AP2302">
        <f>AH2302/'Totals and Drop Down Lists'!AD$6*Inputs!L$37</f>
        <v>1376.9377462518066</v>
      </c>
      <c r="AQ2302">
        <f>IF(OR($D2302="51",$D2302="52",$D2302="61"),(AA2302/'Totals and Drop Down Lists'!W$4)*Inputs!E$38,0)</f>
        <v>0</v>
      </c>
      <c r="AR2302">
        <f>IF(OR($D2302="51",$D2302="52",$D2302="61"),(AB2302/'Totals and Drop Down Lists'!X$4)*Inputs!F$38,0)</f>
        <v>0</v>
      </c>
      <c r="AS2302">
        <f>IF(OR($D2302="51",$D2302="52",$D2302="61"),(AC2302/'Totals and Drop Down Lists'!Y$4)*Inputs!G$38,0)</f>
        <v>0</v>
      </c>
      <c r="AT2302">
        <f>IF(OR($D2302="51",$D2302="52",$D2302="61"),(AD2302/'Totals and Drop Down Lists'!Z$4)*Inputs!H$38,0)</f>
        <v>0</v>
      </c>
      <c r="AU2302">
        <f>IF(OR($D2302="51",$D2302="52",$D2302="61"),(AE2302/'Totals and Drop Down Lists'!AA$4)*Inputs!I$38,0)</f>
        <v>0</v>
      </c>
      <c r="AV2302">
        <f>IF(OR($D2302="51",$D2302="52",$D2302="61"),(AF2302/'Totals and Drop Down Lists'!AB$4)*Inputs!J$38,0)</f>
        <v>0</v>
      </c>
      <c r="AW2302">
        <f>IF(OR($D2302="51",$D2302="52",$D2302="61"),(AG2302/'Totals and Drop Down Lists'!AC$4)*Inputs!K$38,0)</f>
        <v>0</v>
      </c>
      <c r="AX2302">
        <f>IF(OR($D2302="51",$D2302="52",$D2302="61"),(AH2302/'Totals and Drop Down Lists'!AD$4)*Inputs!L$38,0)</f>
        <v>0</v>
      </c>
      <c r="AY2302">
        <f>IF(OR($D2302="51",$D2302="52",$D2302="61"),0,(AA2302/'Totals and Drop Down Lists'!W$5)*Inputs!E$39)</f>
        <v>0</v>
      </c>
      <c r="AZ2302">
        <f>IF(OR($D2302="51",$D2302="52",$D2302="61"),0,(AB2302/'Totals and Drop Down Lists'!X$5)*Inputs!F$39)</f>
        <v>0</v>
      </c>
      <c r="BA2302">
        <f>IF(OR($D2302="51",$D2302="52",$D2302="61"),0,(AC2302/'Totals and Drop Down Lists'!Y$5)*Inputs!G$39)</f>
        <v>0</v>
      </c>
      <c r="BB2302">
        <f>IF(OR($D2302="51",$D2302="52",$D2302="61"),0,(AD2302/'Totals and Drop Down Lists'!Z$5)*Inputs!H$39)</f>
        <v>0</v>
      </c>
      <c r="BC2302">
        <f>IF(OR($D2302="51",$D2302="52",$D2302="61"),0,(AE2302/'Totals and Drop Down Lists'!AA$5)*Inputs!I$39)</f>
        <v>0</v>
      </c>
      <c r="BD2302">
        <f>IF(OR($D2302="51",$D2302="52",$D2302="61"),0,(AF2302/'Totals and Drop Down Lists'!AB$5)*Inputs!J$39)</f>
        <v>0</v>
      </c>
      <c r="BE2302">
        <f>IF(OR($D2302="51",$D2302="52",$D2302="61"),0,(AG2302/'Totals and Drop Down Lists'!AC$5)*Inputs!K$39)</f>
        <v>0</v>
      </c>
      <c r="BF2302">
        <f>IF(OR($D2302="51",$D2302="52",$D2302="61"),0,(AH2302/'Totals and Drop Down Lists'!AD$5)*Inputs!L$39)</f>
        <v>0</v>
      </c>
      <c r="BG2302" s="10">
        <f t="shared" si="316"/>
        <v>28810.825052162199</v>
      </c>
    </row>
    <row r="2303" spans="1:59" ht="28.8">
      <c r="A2303" s="1" t="s">
        <v>7562</v>
      </c>
      <c r="B2303" s="1" t="s">
        <v>4313</v>
      </c>
      <c r="C2303" s="1" t="s">
        <v>1664</v>
      </c>
      <c r="D2303" s="1" t="s">
        <v>25</v>
      </c>
      <c r="E2303" s="1" t="s">
        <v>4362</v>
      </c>
      <c r="F2303" s="2">
        <v>2791</v>
      </c>
      <c r="G2303" s="2">
        <v>21</v>
      </c>
      <c r="H2303" s="2">
        <v>0</v>
      </c>
      <c r="I2303" s="2">
        <v>368</v>
      </c>
      <c r="J2303" s="2">
        <v>1308</v>
      </c>
      <c r="K2303" s="2">
        <v>213</v>
      </c>
      <c r="L2303" s="2">
        <v>6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611</v>
      </c>
      <c r="S2303" s="2">
        <v>90000</v>
      </c>
      <c r="T2303" s="2">
        <v>6035900</v>
      </c>
      <c r="U2303" s="2">
        <v>60</v>
      </c>
      <c r="V2303" s="2">
        <v>31</v>
      </c>
      <c r="W2303" s="2">
        <v>34</v>
      </c>
      <c r="X2303" s="2">
        <v>51</v>
      </c>
      <c r="Y2303" s="2">
        <v>16</v>
      </c>
      <c r="Z2303" s="2">
        <v>12</v>
      </c>
      <c r="AA2303" s="9">
        <f t="shared" si="317"/>
        <v>2791</v>
      </c>
      <c r="AB2303" s="9">
        <f t="shared" si="318"/>
        <v>347</v>
      </c>
      <c r="AC2303" s="9">
        <f t="shared" si="319"/>
        <v>617</v>
      </c>
      <c r="AD2303" s="9">
        <f t="shared" si="320"/>
        <v>611</v>
      </c>
      <c r="AE2303" s="44">
        <f t="shared" si="321"/>
        <v>2.4224077587770069E-6</v>
      </c>
      <c r="AF2303" s="9">
        <f t="shared" si="322"/>
        <v>0</v>
      </c>
      <c r="AG2303" s="9">
        <f t="shared" si="315"/>
        <v>28</v>
      </c>
      <c r="AH2303" s="44">
        <f t="shared" si="323"/>
        <v>1.6966059162408556E-6</v>
      </c>
      <c r="AI2303">
        <f>AA2303/'Totals and Drop Down Lists'!W$6*Inputs!E$37</f>
        <v>2531.8288763552623</v>
      </c>
      <c r="AJ2303">
        <f>AB2303/'Totals and Drop Down Lists'!X$6*Inputs!F$37</f>
        <v>1141.7643524166504</v>
      </c>
      <c r="AK2303">
        <f>AC2303/'Totals and Drop Down Lists'!Y$6*Inputs!G$37</f>
        <v>4067.472414156885</v>
      </c>
      <c r="AL2303">
        <f>AD2303/'Totals and Drop Down Lists'!Z$6*Inputs!H$37</f>
        <v>4898.6932759662659</v>
      </c>
      <c r="AM2303">
        <f>AE2303/'Totals and Drop Down Lists'!AA$6*Inputs!I$37</f>
        <v>301.5639681933032</v>
      </c>
      <c r="AN2303">
        <f>AF2303/'Totals and Drop Down Lists'!AB$6*Inputs!J$37</f>
        <v>0</v>
      </c>
      <c r="AO2303">
        <f>AG2303/'Totals and Drop Down Lists'!AC$6*Inputs!K$37</f>
        <v>521.46013301456537</v>
      </c>
      <c r="AP2303">
        <f>AH2303/'Totals and Drop Down Lists'!AD$6*Inputs!L$37</f>
        <v>399.26211596222151</v>
      </c>
      <c r="AQ2303">
        <f>IF(OR($D2303="51",$D2303="52",$D2303="61"),(AA2303/'Totals and Drop Down Lists'!W$4)*Inputs!E$38,0)</f>
        <v>0</v>
      </c>
      <c r="AR2303">
        <f>IF(OR($D2303="51",$D2303="52",$D2303="61"),(AB2303/'Totals and Drop Down Lists'!X$4)*Inputs!F$38,0)</f>
        <v>0</v>
      </c>
      <c r="AS2303">
        <f>IF(OR($D2303="51",$D2303="52",$D2303="61"),(AC2303/'Totals and Drop Down Lists'!Y$4)*Inputs!G$38,0)</f>
        <v>0</v>
      </c>
      <c r="AT2303">
        <f>IF(OR($D2303="51",$D2303="52",$D2303="61"),(AD2303/'Totals and Drop Down Lists'!Z$4)*Inputs!H$38,0)</f>
        <v>0</v>
      </c>
      <c r="AU2303">
        <f>IF(OR($D2303="51",$D2303="52",$D2303="61"),(AE2303/'Totals and Drop Down Lists'!AA$4)*Inputs!I$38,0)</f>
        <v>0</v>
      </c>
      <c r="AV2303">
        <f>IF(OR($D2303="51",$D2303="52",$D2303="61"),(AF2303/'Totals and Drop Down Lists'!AB$4)*Inputs!J$38,0)</f>
        <v>0</v>
      </c>
      <c r="AW2303">
        <f>IF(OR($D2303="51",$D2303="52",$D2303="61"),(AG2303/'Totals and Drop Down Lists'!AC$4)*Inputs!K$38,0)</f>
        <v>0</v>
      </c>
      <c r="AX2303">
        <f>IF(OR($D2303="51",$D2303="52",$D2303="61"),(AH2303/'Totals and Drop Down Lists'!AD$4)*Inputs!L$38,0)</f>
        <v>0</v>
      </c>
      <c r="AY2303">
        <f>IF(OR($D2303="51",$D2303="52",$D2303="61"),0,(AA2303/'Totals and Drop Down Lists'!W$5)*Inputs!E$39)</f>
        <v>0</v>
      </c>
      <c r="AZ2303">
        <f>IF(OR($D2303="51",$D2303="52",$D2303="61"),0,(AB2303/'Totals and Drop Down Lists'!X$5)*Inputs!F$39)</f>
        <v>0</v>
      </c>
      <c r="BA2303">
        <f>IF(OR($D2303="51",$D2303="52",$D2303="61"),0,(AC2303/'Totals and Drop Down Lists'!Y$5)*Inputs!G$39)</f>
        <v>0</v>
      </c>
      <c r="BB2303">
        <f>IF(OR($D2303="51",$D2303="52",$D2303="61"),0,(AD2303/'Totals and Drop Down Lists'!Z$5)*Inputs!H$39)</f>
        <v>0</v>
      </c>
      <c r="BC2303">
        <f>IF(OR($D2303="51",$D2303="52",$D2303="61"),0,(AE2303/'Totals and Drop Down Lists'!AA$5)*Inputs!I$39)</f>
        <v>0</v>
      </c>
      <c r="BD2303">
        <f>IF(OR($D2303="51",$D2303="52",$D2303="61"),0,(AF2303/'Totals and Drop Down Lists'!AB$5)*Inputs!J$39)</f>
        <v>0</v>
      </c>
      <c r="BE2303">
        <f>IF(OR($D2303="51",$D2303="52",$D2303="61"),0,(AG2303/'Totals and Drop Down Lists'!AC$5)*Inputs!K$39)</f>
        <v>0</v>
      </c>
      <c r="BF2303">
        <f>IF(OR($D2303="51",$D2303="52",$D2303="61"),0,(AH2303/'Totals and Drop Down Lists'!AD$5)*Inputs!L$39)</f>
        <v>0</v>
      </c>
      <c r="BG2303" s="10">
        <f t="shared" si="316"/>
        <v>13862.045136065151</v>
      </c>
    </row>
    <row r="2304" spans="1:59" ht="28.8">
      <c r="A2304" s="1" t="s">
        <v>7562</v>
      </c>
      <c r="B2304" s="1" t="s">
        <v>4313</v>
      </c>
      <c r="C2304" s="1" t="s">
        <v>4363</v>
      </c>
      <c r="D2304" s="1" t="s">
        <v>25</v>
      </c>
      <c r="E2304" s="1" t="s">
        <v>4364</v>
      </c>
      <c r="F2304" s="2">
        <v>7377</v>
      </c>
      <c r="G2304" s="2">
        <v>19</v>
      </c>
      <c r="H2304" s="2">
        <v>6</v>
      </c>
      <c r="I2304" s="2">
        <v>1000</v>
      </c>
      <c r="J2304" s="2">
        <v>2666</v>
      </c>
      <c r="K2304" s="2">
        <v>876</v>
      </c>
      <c r="L2304" s="2">
        <v>9</v>
      </c>
      <c r="M2304" s="2">
        <v>0</v>
      </c>
      <c r="N2304" s="2">
        <v>0</v>
      </c>
      <c r="O2304" s="2">
        <v>40</v>
      </c>
      <c r="P2304" s="2">
        <v>13</v>
      </c>
      <c r="Q2304" s="2">
        <v>2</v>
      </c>
      <c r="R2304" s="2">
        <v>514</v>
      </c>
      <c r="S2304" s="2">
        <v>448300</v>
      </c>
      <c r="T2304" s="2">
        <v>35453400</v>
      </c>
      <c r="U2304" s="2">
        <v>13</v>
      </c>
      <c r="V2304" s="2">
        <v>173</v>
      </c>
      <c r="W2304" s="2">
        <v>0</v>
      </c>
      <c r="X2304" s="2">
        <v>202</v>
      </c>
      <c r="Y2304" s="2">
        <v>15</v>
      </c>
      <c r="Z2304" s="2">
        <v>49</v>
      </c>
      <c r="AA2304" s="9">
        <f t="shared" si="317"/>
        <v>7377</v>
      </c>
      <c r="AB2304" s="9">
        <f t="shared" si="318"/>
        <v>975</v>
      </c>
      <c r="AC2304" s="9">
        <f t="shared" si="319"/>
        <v>578</v>
      </c>
      <c r="AD2304" s="9">
        <f t="shared" si="320"/>
        <v>514</v>
      </c>
      <c r="AE2304" s="44">
        <f t="shared" si="321"/>
        <v>2.0102212204173821E-5</v>
      </c>
      <c r="AF2304" s="9">
        <f t="shared" si="322"/>
        <v>29</v>
      </c>
      <c r="AG2304" s="9">
        <f t="shared" si="315"/>
        <v>64</v>
      </c>
      <c r="AH2304" s="44">
        <f t="shared" si="323"/>
        <v>7.824831989390112E-6</v>
      </c>
      <c r="AI2304">
        <f>AA2304/'Totals and Drop Down Lists'!W$6*Inputs!E$37</f>
        <v>6691.9747835445251</v>
      </c>
      <c r="AJ2304">
        <f>AB2304/'Totals and Drop Down Lists'!X$6*Inputs!F$37</f>
        <v>3208.1275031879945</v>
      </c>
      <c r="AK2304">
        <f>AC2304/'Totals and Drop Down Lists'!Y$6*Inputs!G$37</f>
        <v>3810.3712404905668</v>
      </c>
      <c r="AL2304">
        <f>AD2304/'Totals and Drop Down Lists'!Z$6*Inputs!H$37</f>
        <v>4120.9956527768591</v>
      </c>
      <c r="AM2304">
        <f>AE2304/'Totals and Drop Down Lists'!AA$6*Inputs!I$37</f>
        <v>2502.5113380643475</v>
      </c>
      <c r="AN2304">
        <f>AF2304/'Totals and Drop Down Lists'!AB$6*Inputs!J$37</f>
        <v>578.74410106999755</v>
      </c>
      <c r="AO2304">
        <f>AG2304/'Totals and Drop Down Lists'!AC$6*Inputs!K$37</f>
        <v>1191.9088754618635</v>
      </c>
      <c r="AP2304">
        <f>AH2304/'Totals and Drop Down Lists'!AD$6*Inputs!L$37</f>
        <v>1841.4170003927181</v>
      </c>
      <c r="AQ2304">
        <f>IF(OR($D2304="51",$D2304="52",$D2304="61"),(AA2304/'Totals and Drop Down Lists'!W$4)*Inputs!E$38,0)</f>
        <v>0</v>
      </c>
      <c r="AR2304">
        <f>IF(OR($D2304="51",$D2304="52",$D2304="61"),(AB2304/'Totals and Drop Down Lists'!X$4)*Inputs!F$38,0)</f>
        <v>0</v>
      </c>
      <c r="AS2304">
        <f>IF(OR($D2304="51",$D2304="52",$D2304="61"),(AC2304/'Totals and Drop Down Lists'!Y$4)*Inputs!G$38,0)</f>
        <v>0</v>
      </c>
      <c r="AT2304">
        <f>IF(OR($D2304="51",$D2304="52",$D2304="61"),(AD2304/'Totals and Drop Down Lists'!Z$4)*Inputs!H$38,0)</f>
        <v>0</v>
      </c>
      <c r="AU2304">
        <f>IF(OR($D2304="51",$D2304="52",$D2304="61"),(AE2304/'Totals and Drop Down Lists'!AA$4)*Inputs!I$38,0)</f>
        <v>0</v>
      </c>
      <c r="AV2304">
        <f>IF(OR($D2304="51",$D2304="52",$D2304="61"),(AF2304/'Totals and Drop Down Lists'!AB$4)*Inputs!J$38,0)</f>
        <v>0</v>
      </c>
      <c r="AW2304">
        <f>IF(OR($D2304="51",$D2304="52",$D2304="61"),(AG2304/'Totals and Drop Down Lists'!AC$4)*Inputs!K$38,0)</f>
        <v>0</v>
      </c>
      <c r="AX2304">
        <f>IF(OR($D2304="51",$D2304="52",$D2304="61"),(AH2304/'Totals and Drop Down Lists'!AD$4)*Inputs!L$38,0)</f>
        <v>0</v>
      </c>
      <c r="AY2304">
        <f>IF(OR($D2304="51",$D2304="52",$D2304="61"),0,(AA2304/'Totals and Drop Down Lists'!W$5)*Inputs!E$39)</f>
        <v>0</v>
      </c>
      <c r="AZ2304">
        <f>IF(OR($D2304="51",$D2304="52",$D2304="61"),0,(AB2304/'Totals and Drop Down Lists'!X$5)*Inputs!F$39)</f>
        <v>0</v>
      </c>
      <c r="BA2304">
        <f>IF(OR($D2304="51",$D2304="52",$D2304="61"),0,(AC2304/'Totals and Drop Down Lists'!Y$5)*Inputs!G$39)</f>
        <v>0</v>
      </c>
      <c r="BB2304">
        <f>IF(OR($D2304="51",$D2304="52",$D2304="61"),0,(AD2304/'Totals and Drop Down Lists'!Z$5)*Inputs!H$39)</f>
        <v>0</v>
      </c>
      <c r="BC2304">
        <f>IF(OR($D2304="51",$D2304="52",$D2304="61"),0,(AE2304/'Totals and Drop Down Lists'!AA$5)*Inputs!I$39)</f>
        <v>0</v>
      </c>
      <c r="BD2304">
        <f>IF(OR($D2304="51",$D2304="52",$D2304="61"),0,(AF2304/'Totals and Drop Down Lists'!AB$5)*Inputs!J$39)</f>
        <v>0</v>
      </c>
      <c r="BE2304">
        <f>IF(OR($D2304="51",$D2304="52",$D2304="61"),0,(AG2304/'Totals and Drop Down Lists'!AC$5)*Inputs!K$39)</f>
        <v>0</v>
      </c>
      <c r="BF2304">
        <f>IF(OR($D2304="51",$D2304="52",$D2304="61"),0,(AH2304/'Totals and Drop Down Lists'!AD$5)*Inputs!L$39)</f>
        <v>0</v>
      </c>
      <c r="BG2304" s="10">
        <f t="shared" si="316"/>
        <v>23946.050494988875</v>
      </c>
    </row>
    <row r="2305" spans="1:59" ht="28.8">
      <c r="A2305" s="1" t="s">
        <v>7562</v>
      </c>
      <c r="B2305" s="1" t="s">
        <v>4313</v>
      </c>
      <c r="C2305" s="1" t="s">
        <v>465</v>
      </c>
      <c r="D2305" s="1" t="s">
        <v>25</v>
      </c>
      <c r="E2305" s="1" t="s">
        <v>4365</v>
      </c>
      <c r="F2305" s="2">
        <v>9163</v>
      </c>
      <c r="G2305" s="2">
        <v>40</v>
      </c>
      <c r="H2305" s="2">
        <v>2</v>
      </c>
      <c r="I2305" s="2">
        <v>975</v>
      </c>
      <c r="J2305" s="2">
        <v>4021</v>
      </c>
      <c r="K2305" s="2">
        <v>906</v>
      </c>
      <c r="L2305" s="2">
        <v>16</v>
      </c>
      <c r="M2305" s="2">
        <v>1</v>
      </c>
      <c r="N2305" s="2">
        <v>0</v>
      </c>
      <c r="O2305" s="2">
        <v>8</v>
      </c>
      <c r="P2305" s="2">
        <v>6</v>
      </c>
      <c r="Q2305" s="2">
        <v>0</v>
      </c>
      <c r="R2305" s="2">
        <v>903</v>
      </c>
      <c r="S2305" s="2">
        <v>379800</v>
      </c>
      <c r="T2305" s="2">
        <v>30118800</v>
      </c>
      <c r="U2305" s="2">
        <v>26</v>
      </c>
      <c r="V2305" s="2">
        <v>146</v>
      </c>
      <c r="W2305" s="2">
        <v>8</v>
      </c>
      <c r="X2305" s="2">
        <v>185</v>
      </c>
      <c r="Y2305" s="2">
        <v>54</v>
      </c>
      <c r="Z2305" s="2">
        <v>50</v>
      </c>
      <c r="AA2305" s="9">
        <f t="shared" si="317"/>
        <v>9163</v>
      </c>
      <c r="AB2305" s="9">
        <f t="shared" si="318"/>
        <v>933</v>
      </c>
      <c r="AC2305" s="9">
        <f t="shared" si="319"/>
        <v>934</v>
      </c>
      <c r="AD2305" s="9">
        <f t="shared" si="320"/>
        <v>903</v>
      </c>
      <c r="AE2305" s="44">
        <f t="shared" si="321"/>
        <v>1.4256670364873225E-5</v>
      </c>
      <c r="AF2305" s="9">
        <f t="shared" si="322"/>
        <v>31</v>
      </c>
      <c r="AG2305" s="9">
        <f t="shared" si="315"/>
        <v>104</v>
      </c>
      <c r="AH2305" s="44">
        <f t="shared" si="323"/>
        <v>8.7192383587046991E-6</v>
      </c>
      <c r="AI2305">
        <f>AA2305/'Totals and Drop Down Lists'!W$6*Inputs!E$37</f>
        <v>8312.1275507141763</v>
      </c>
      <c r="AJ2305">
        <f>AB2305/'Totals and Drop Down Lists'!X$6*Inputs!F$37</f>
        <v>3069.931241512204</v>
      </c>
      <c r="AK2305">
        <f>AC2305/'Totals and Drop Down Lists'!Y$6*Inputs!G$37</f>
        <v>6157.2434924190129</v>
      </c>
      <c r="AL2305">
        <f>AD2305/'Totals and Drop Down Lists'!Z$6*Inputs!H$37</f>
        <v>7239.803646804482</v>
      </c>
      <c r="AM2305">
        <f>AE2305/'Totals and Drop Down Lists'!AA$6*Inputs!I$37</f>
        <v>1774.8036319969558</v>
      </c>
      <c r="AN2305">
        <f>AF2305/'Totals and Drop Down Lists'!AB$6*Inputs!J$37</f>
        <v>618.65748735068701</v>
      </c>
      <c r="AO2305">
        <f>AG2305/'Totals and Drop Down Lists'!AC$6*Inputs!K$37</f>
        <v>1936.8519226255285</v>
      </c>
      <c r="AP2305">
        <f>AH2305/'Totals and Drop Down Lists'!AD$6*Inputs!L$37</f>
        <v>2051.8975699370335</v>
      </c>
      <c r="AQ2305">
        <f>IF(OR($D2305="51",$D2305="52",$D2305="61"),(AA2305/'Totals and Drop Down Lists'!W$4)*Inputs!E$38,0)</f>
        <v>0</v>
      </c>
      <c r="AR2305">
        <f>IF(OR($D2305="51",$D2305="52",$D2305="61"),(AB2305/'Totals and Drop Down Lists'!X$4)*Inputs!F$38,0)</f>
        <v>0</v>
      </c>
      <c r="AS2305">
        <f>IF(OR($D2305="51",$D2305="52",$D2305="61"),(AC2305/'Totals and Drop Down Lists'!Y$4)*Inputs!G$38,0)</f>
        <v>0</v>
      </c>
      <c r="AT2305">
        <f>IF(OR($D2305="51",$D2305="52",$D2305="61"),(AD2305/'Totals and Drop Down Lists'!Z$4)*Inputs!H$38,0)</f>
        <v>0</v>
      </c>
      <c r="AU2305">
        <f>IF(OR($D2305="51",$D2305="52",$D2305="61"),(AE2305/'Totals and Drop Down Lists'!AA$4)*Inputs!I$38,0)</f>
        <v>0</v>
      </c>
      <c r="AV2305">
        <f>IF(OR($D2305="51",$D2305="52",$D2305="61"),(AF2305/'Totals and Drop Down Lists'!AB$4)*Inputs!J$38,0)</f>
        <v>0</v>
      </c>
      <c r="AW2305">
        <f>IF(OR($D2305="51",$D2305="52",$D2305="61"),(AG2305/'Totals and Drop Down Lists'!AC$4)*Inputs!K$38,0)</f>
        <v>0</v>
      </c>
      <c r="AX2305">
        <f>IF(OR($D2305="51",$D2305="52",$D2305="61"),(AH2305/'Totals and Drop Down Lists'!AD$4)*Inputs!L$38,0)</f>
        <v>0</v>
      </c>
      <c r="AY2305">
        <f>IF(OR($D2305="51",$D2305="52",$D2305="61"),0,(AA2305/'Totals and Drop Down Lists'!W$5)*Inputs!E$39)</f>
        <v>0</v>
      </c>
      <c r="AZ2305">
        <f>IF(OR($D2305="51",$D2305="52",$D2305="61"),0,(AB2305/'Totals and Drop Down Lists'!X$5)*Inputs!F$39)</f>
        <v>0</v>
      </c>
      <c r="BA2305">
        <f>IF(OR($D2305="51",$D2305="52",$D2305="61"),0,(AC2305/'Totals and Drop Down Lists'!Y$5)*Inputs!G$39)</f>
        <v>0</v>
      </c>
      <c r="BB2305">
        <f>IF(OR($D2305="51",$D2305="52",$D2305="61"),0,(AD2305/'Totals and Drop Down Lists'!Z$5)*Inputs!H$39)</f>
        <v>0</v>
      </c>
      <c r="BC2305">
        <f>IF(OR($D2305="51",$D2305="52",$D2305="61"),0,(AE2305/'Totals and Drop Down Lists'!AA$5)*Inputs!I$39)</f>
        <v>0</v>
      </c>
      <c r="BD2305">
        <f>IF(OR($D2305="51",$D2305="52",$D2305="61"),0,(AF2305/'Totals and Drop Down Lists'!AB$5)*Inputs!J$39)</f>
        <v>0</v>
      </c>
      <c r="BE2305">
        <f>IF(OR($D2305="51",$D2305="52",$D2305="61"),0,(AG2305/'Totals and Drop Down Lists'!AC$5)*Inputs!K$39)</f>
        <v>0</v>
      </c>
      <c r="BF2305">
        <f>IF(OR($D2305="51",$D2305="52",$D2305="61"),0,(AH2305/'Totals and Drop Down Lists'!AD$5)*Inputs!L$39)</f>
        <v>0</v>
      </c>
      <c r="BG2305" s="10">
        <f t="shared" si="316"/>
        <v>31161.316543360081</v>
      </c>
    </row>
    <row r="2306" spans="1:59" ht="28.8">
      <c r="A2306" s="1" t="s">
        <v>7562</v>
      </c>
      <c r="B2306" s="1" t="s">
        <v>4313</v>
      </c>
      <c r="C2306" s="1" t="s">
        <v>2805</v>
      </c>
      <c r="D2306" s="1" t="s">
        <v>25</v>
      </c>
      <c r="E2306" s="1" t="s">
        <v>4366</v>
      </c>
      <c r="F2306" s="2">
        <v>8456</v>
      </c>
      <c r="G2306" s="2">
        <v>54</v>
      </c>
      <c r="H2306" s="2">
        <v>10</v>
      </c>
      <c r="I2306" s="2">
        <v>610</v>
      </c>
      <c r="J2306" s="2">
        <v>3650</v>
      </c>
      <c r="K2306" s="2">
        <v>624</v>
      </c>
      <c r="L2306" s="2">
        <v>0</v>
      </c>
      <c r="M2306" s="2">
        <v>14</v>
      </c>
      <c r="N2306" s="2">
        <v>4</v>
      </c>
      <c r="O2306" s="2">
        <v>0</v>
      </c>
      <c r="P2306" s="2">
        <v>0</v>
      </c>
      <c r="Q2306" s="2">
        <v>0</v>
      </c>
      <c r="R2306" s="2">
        <v>480</v>
      </c>
      <c r="S2306" s="2">
        <v>350800</v>
      </c>
      <c r="T2306" s="2">
        <v>23542200</v>
      </c>
      <c r="U2306" s="2">
        <v>79</v>
      </c>
      <c r="V2306" s="2">
        <v>131</v>
      </c>
      <c r="W2306" s="2">
        <v>24</v>
      </c>
      <c r="X2306" s="2">
        <v>246</v>
      </c>
      <c r="Y2306" s="2">
        <v>69</v>
      </c>
      <c r="Z2306" s="2">
        <v>119</v>
      </c>
      <c r="AA2306" s="9">
        <f t="shared" si="317"/>
        <v>8456</v>
      </c>
      <c r="AB2306" s="9">
        <f t="shared" si="318"/>
        <v>546</v>
      </c>
      <c r="AC2306" s="9">
        <f t="shared" si="319"/>
        <v>498</v>
      </c>
      <c r="AD2306" s="9">
        <f t="shared" si="320"/>
        <v>480</v>
      </c>
      <c r="AE2306" s="44">
        <f t="shared" si="321"/>
        <v>7.4502715243307775E-6</v>
      </c>
      <c r="AF2306" s="9">
        <f t="shared" si="322"/>
        <v>91</v>
      </c>
      <c r="AG2306" s="9">
        <f t="shared" ref="AG2306:AG2369" si="324">Y2306+Z2306</f>
        <v>188</v>
      </c>
      <c r="AH2306" s="44">
        <f t="shared" si="323"/>
        <v>1.1959159573230699E-5</v>
      </c>
      <c r="AI2306">
        <f>AA2306/'Totals and Drop Down Lists'!W$6*Inputs!E$37</f>
        <v>7670.7792828592246</v>
      </c>
      <c r="AJ2306">
        <f>AB2306/'Totals and Drop Down Lists'!X$6*Inputs!F$37</f>
        <v>1796.551401785277</v>
      </c>
      <c r="AK2306">
        <f>AC2306/'Totals and Drop Down Lists'!Y$6*Inputs!G$37</f>
        <v>3282.9842175852978</v>
      </c>
      <c r="AL2306">
        <f>AD2306/'Totals and Drop Down Lists'!Z$6*Inputs!H$37</f>
        <v>3848.4006095970667</v>
      </c>
      <c r="AM2306">
        <f>AE2306/'Totals and Drop Down Lists'!AA$6*Inputs!I$37</f>
        <v>927.47946205764299</v>
      </c>
      <c r="AN2306">
        <f>AF2306/'Totals and Drop Down Lists'!AB$6*Inputs!J$37</f>
        <v>1816.0590757713715</v>
      </c>
      <c r="AO2306">
        <f>AG2306/'Totals and Drop Down Lists'!AC$6*Inputs!K$37</f>
        <v>3501.2323216692243</v>
      </c>
      <c r="AP2306">
        <f>AH2306/'Totals and Drop Down Lists'!AD$6*Inputs!L$37</f>
        <v>2814.3479346797799</v>
      </c>
      <c r="AQ2306">
        <f>IF(OR($D2306="51",$D2306="52",$D2306="61"),(AA2306/'Totals and Drop Down Lists'!W$4)*Inputs!E$38,0)</f>
        <v>0</v>
      </c>
      <c r="AR2306">
        <f>IF(OR($D2306="51",$D2306="52",$D2306="61"),(AB2306/'Totals and Drop Down Lists'!X$4)*Inputs!F$38,0)</f>
        <v>0</v>
      </c>
      <c r="AS2306">
        <f>IF(OR($D2306="51",$D2306="52",$D2306="61"),(AC2306/'Totals and Drop Down Lists'!Y$4)*Inputs!G$38,0)</f>
        <v>0</v>
      </c>
      <c r="AT2306">
        <f>IF(OR($D2306="51",$D2306="52",$D2306="61"),(AD2306/'Totals and Drop Down Lists'!Z$4)*Inputs!H$38,0)</f>
        <v>0</v>
      </c>
      <c r="AU2306">
        <f>IF(OR($D2306="51",$D2306="52",$D2306="61"),(AE2306/'Totals and Drop Down Lists'!AA$4)*Inputs!I$38,0)</f>
        <v>0</v>
      </c>
      <c r="AV2306">
        <f>IF(OR($D2306="51",$D2306="52",$D2306="61"),(AF2306/'Totals and Drop Down Lists'!AB$4)*Inputs!J$38,0)</f>
        <v>0</v>
      </c>
      <c r="AW2306">
        <f>IF(OR($D2306="51",$D2306="52",$D2306="61"),(AG2306/'Totals and Drop Down Lists'!AC$4)*Inputs!K$38,0)</f>
        <v>0</v>
      </c>
      <c r="AX2306">
        <f>IF(OR($D2306="51",$D2306="52",$D2306="61"),(AH2306/'Totals and Drop Down Lists'!AD$4)*Inputs!L$38,0)</f>
        <v>0</v>
      </c>
      <c r="AY2306">
        <f>IF(OR($D2306="51",$D2306="52",$D2306="61"),0,(AA2306/'Totals and Drop Down Lists'!W$5)*Inputs!E$39)</f>
        <v>0</v>
      </c>
      <c r="AZ2306">
        <f>IF(OR($D2306="51",$D2306="52",$D2306="61"),0,(AB2306/'Totals and Drop Down Lists'!X$5)*Inputs!F$39)</f>
        <v>0</v>
      </c>
      <c r="BA2306">
        <f>IF(OR($D2306="51",$D2306="52",$D2306="61"),0,(AC2306/'Totals and Drop Down Lists'!Y$5)*Inputs!G$39)</f>
        <v>0</v>
      </c>
      <c r="BB2306">
        <f>IF(OR($D2306="51",$D2306="52",$D2306="61"),0,(AD2306/'Totals and Drop Down Lists'!Z$5)*Inputs!H$39)</f>
        <v>0</v>
      </c>
      <c r="BC2306">
        <f>IF(OR($D2306="51",$D2306="52",$D2306="61"),0,(AE2306/'Totals and Drop Down Lists'!AA$5)*Inputs!I$39)</f>
        <v>0</v>
      </c>
      <c r="BD2306">
        <f>IF(OR($D2306="51",$D2306="52",$D2306="61"),0,(AF2306/'Totals and Drop Down Lists'!AB$5)*Inputs!J$39)</f>
        <v>0</v>
      </c>
      <c r="BE2306">
        <f>IF(OR($D2306="51",$D2306="52",$D2306="61"),0,(AG2306/'Totals and Drop Down Lists'!AC$5)*Inputs!K$39)</f>
        <v>0</v>
      </c>
      <c r="BF2306">
        <f>IF(OR($D2306="51",$D2306="52",$D2306="61"),0,(AH2306/'Totals and Drop Down Lists'!AD$5)*Inputs!L$39)</f>
        <v>0</v>
      </c>
      <c r="BG2306" s="10">
        <f t="shared" ref="BG2306:BG2369" si="325">SUM(AI2306:BF2306)</f>
        <v>25657.834306004883</v>
      </c>
    </row>
    <row r="2307" spans="1:59" ht="28.8">
      <c r="A2307" s="1" t="s">
        <v>7562</v>
      </c>
      <c r="B2307" s="1" t="s">
        <v>4313</v>
      </c>
      <c r="C2307" s="1" t="s">
        <v>2589</v>
      </c>
      <c r="D2307" s="1" t="s">
        <v>25</v>
      </c>
      <c r="E2307" s="1" t="s">
        <v>4367</v>
      </c>
      <c r="F2307" s="2">
        <v>27874</v>
      </c>
      <c r="G2307" s="2">
        <v>247</v>
      </c>
      <c r="H2307" s="2">
        <v>9</v>
      </c>
      <c r="I2307" s="2">
        <v>2321</v>
      </c>
      <c r="J2307" s="2">
        <v>11416</v>
      </c>
      <c r="K2307" s="2">
        <v>2359</v>
      </c>
      <c r="L2307" s="2">
        <v>112</v>
      </c>
      <c r="M2307" s="2">
        <v>0</v>
      </c>
      <c r="N2307" s="2">
        <v>0</v>
      </c>
      <c r="O2307" s="2">
        <v>19</v>
      </c>
      <c r="P2307" s="2">
        <v>0</v>
      </c>
      <c r="Q2307" s="2">
        <v>0</v>
      </c>
      <c r="R2307" s="2">
        <v>1692</v>
      </c>
      <c r="S2307" s="2">
        <v>1483300</v>
      </c>
      <c r="T2307" s="2">
        <v>94934600</v>
      </c>
      <c r="U2307" s="2">
        <v>105</v>
      </c>
      <c r="V2307" s="2">
        <v>361</v>
      </c>
      <c r="W2307" s="2">
        <v>35</v>
      </c>
      <c r="X2307" s="2">
        <v>682</v>
      </c>
      <c r="Y2307" s="2">
        <v>97</v>
      </c>
      <c r="Z2307" s="2">
        <v>414</v>
      </c>
      <c r="AA2307" s="9">
        <f t="shared" ref="AA2307:AA2370" si="326">F2307</f>
        <v>27874</v>
      </c>
      <c r="AB2307" s="9">
        <f t="shared" ref="AB2307:AB2370" si="327">I2307-G2307-H2307</f>
        <v>2065</v>
      </c>
      <c r="AC2307" s="9">
        <f t="shared" ref="AC2307:AC2370" si="328">L2307+M2307+N2307+O2307+P2307+Q2307+R2307</f>
        <v>1823</v>
      </c>
      <c r="AD2307" s="9">
        <f t="shared" ref="AD2307:AD2370" si="329">R2307</f>
        <v>1692</v>
      </c>
      <c r="AE2307" s="44">
        <f t="shared" ref="AE2307:AE2370" si="330">IF(ISERROR(((K2307^2)*SUM(J:J))/((SUM(K:K)^2)*J2307)), 0, ((K2307^2)*SUM(J:J))/((SUM(K:K)^2)*J2307))</f>
        <v>3.4043774691693308E-5</v>
      </c>
      <c r="AF2307" s="9">
        <f t="shared" ref="AF2307:AF2370" si="331">-IF((W2307+V2307-X2307)&gt;0, 0, (W2307+V2307-X2307))</f>
        <v>286</v>
      </c>
      <c r="AG2307" s="9">
        <f t="shared" si="324"/>
        <v>511</v>
      </c>
      <c r="AH2307" s="44">
        <f t="shared" ref="AH2307:AH2370" si="332">(K2307*SUM(J:J)*AG2307)/(J2307*SUM(K:K)*SUM(AG:AG))</f>
        <v>3.9290356303694968E-5</v>
      </c>
      <c r="AI2307">
        <f>AA2307/'Totals and Drop Down Lists'!W$6*Inputs!E$37</f>
        <v>25285.631708895227</v>
      </c>
      <c r="AJ2307">
        <f>AB2307/'Totals and Drop Down Lists'!X$6*Inputs!F$37</f>
        <v>6794.6495323930349</v>
      </c>
      <c r="AK2307">
        <f>AC2307/'Totals and Drop Down Lists'!Y$6*Inputs!G$37</f>
        <v>12017.831784453812</v>
      </c>
      <c r="AL2307">
        <f>AD2307/'Totals and Drop Down Lists'!Z$6*Inputs!H$37</f>
        <v>13565.612148829659</v>
      </c>
      <c r="AM2307">
        <f>AE2307/'Totals and Drop Down Lists'!AA$6*Inputs!I$37</f>
        <v>4238.0873951167214</v>
      </c>
      <c r="AN2307">
        <f>AF2307/'Totals and Drop Down Lists'!AB$6*Inputs!J$37</f>
        <v>5707.6142381385962</v>
      </c>
      <c r="AO2307">
        <f>AG2307/'Totals and Drop Down Lists'!AC$6*Inputs!K$37</f>
        <v>9516.647427515818</v>
      </c>
      <c r="AP2307">
        <f>AH2307/'Totals and Drop Down Lists'!AD$6*Inputs!L$37</f>
        <v>9246.1959754806503</v>
      </c>
      <c r="AQ2307">
        <f>IF(OR($D2307="51",$D2307="52",$D2307="61"),(AA2307/'Totals and Drop Down Lists'!W$4)*Inputs!E$38,0)</f>
        <v>0</v>
      </c>
      <c r="AR2307">
        <f>IF(OR($D2307="51",$D2307="52",$D2307="61"),(AB2307/'Totals and Drop Down Lists'!X$4)*Inputs!F$38,0)</f>
        <v>0</v>
      </c>
      <c r="AS2307">
        <f>IF(OR($D2307="51",$D2307="52",$D2307="61"),(AC2307/'Totals and Drop Down Lists'!Y$4)*Inputs!G$38,0)</f>
        <v>0</v>
      </c>
      <c r="AT2307">
        <f>IF(OR($D2307="51",$D2307="52",$D2307="61"),(AD2307/'Totals and Drop Down Lists'!Z$4)*Inputs!H$38,0)</f>
        <v>0</v>
      </c>
      <c r="AU2307">
        <f>IF(OR($D2307="51",$D2307="52",$D2307="61"),(AE2307/'Totals and Drop Down Lists'!AA$4)*Inputs!I$38,0)</f>
        <v>0</v>
      </c>
      <c r="AV2307">
        <f>IF(OR($D2307="51",$D2307="52",$D2307="61"),(AF2307/'Totals and Drop Down Lists'!AB$4)*Inputs!J$38,0)</f>
        <v>0</v>
      </c>
      <c r="AW2307">
        <f>IF(OR($D2307="51",$D2307="52",$D2307="61"),(AG2307/'Totals and Drop Down Lists'!AC$4)*Inputs!K$38,0)</f>
        <v>0</v>
      </c>
      <c r="AX2307">
        <f>IF(OR($D2307="51",$D2307="52",$D2307="61"),(AH2307/'Totals and Drop Down Lists'!AD$4)*Inputs!L$38,0)</f>
        <v>0</v>
      </c>
      <c r="AY2307">
        <f>IF(OR($D2307="51",$D2307="52",$D2307="61"),0,(AA2307/'Totals and Drop Down Lists'!W$5)*Inputs!E$39)</f>
        <v>0</v>
      </c>
      <c r="AZ2307">
        <f>IF(OR($D2307="51",$D2307="52",$D2307="61"),0,(AB2307/'Totals and Drop Down Lists'!X$5)*Inputs!F$39)</f>
        <v>0</v>
      </c>
      <c r="BA2307">
        <f>IF(OR($D2307="51",$D2307="52",$D2307="61"),0,(AC2307/'Totals and Drop Down Lists'!Y$5)*Inputs!G$39)</f>
        <v>0</v>
      </c>
      <c r="BB2307">
        <f>IF(OR($D2307="51",$D2307="52",$D2307="61"),0,(AD2307/'Totals and Drop Down Lists'!Z$5)*Inputs!H$39)</f>
        <v>0</v>
      </c>
      <c r="BC2307">
        <f>IF(OR($D2307="51",$D2307="52",$D2307="61"),0,(AE2307/'Totals and Drop Down Lists'!AA$5)*Inputs!I$39)</f>
        <v>0</v>
      </c>
      <c r="BD2307">
        <f>IF(OR($D2307="51",$D2307="52",$D2307="61"),0,(AF2307/'Totals and Drop Down Lists'!AB$5)*Inputs!J$39)</f>
        <v>0</v>
      </c>
      <c r="BE2307">
        <f>IF(OR($D2307="51",$D2307="52",$D2307="61"),0,(AG2307/'Totals and Drop Down Lists'!AC$5)*Inputs!K$39)</f>
        <v>0</v>
      </c>
      <c r="BF2307">
        <f>IF(OR($D2307="51",$D2307="52",$D2307="61"),0,(AH2307/'Totals and Drop Down Lists'!AD$5)*Inputs!L$39)</f>
        <v>0</v>
      </c>
      <c r="BG2307" s="10">
        <f t="shared" si="325"/>
        <v>86372.270210823524</v>
      </c>
    </row>
    <row r="2308" spans="1:59" ht="28.8">
      <c r="A2308" s="1" t="s">
        <v>7562</v>
      </c>
      <c r="B2308" s="1" t="s">
        <v>4313</v>
      </c>
      <c r="C2308" s="1" t="s">
        <v>4368</v>
      </c>
      <c r="D2308" s="1" t="s">
        <v>25</v>
      </c>
      <c r="E2308" s="1" t="s">
        <v>4369</v>
      </c>
      <c r="F2308" s="2">
        <v>8280</v>
      </c>
      <c r="G2308" s="2">
        <v>15</v>
      </c>
      <c r="H2308" s="2">
        <v>10</v>
      </c>
      <c r="I2308" s="2">
        <v>1000</v>
      </c>
      <c r="J2308" s="2">
        <v>3069</v>
      </c>
      <c r="K2308" s="2">
        <v>853</v>
      </c>
      <c r="L2308" s="2">
        <v>43</v>
      </c>
      <c r="M2308" s="2">
        <v>8</v>
      </c>
      <c r="N2308" s="2">
        <v>0</v>
      </c>
      <c r="O2308" s="2">
        <v>55</v>
      </c>
      <c r="P2308" s="2">
        <v>33</v>
      </c>
      <c r="Q2308" s="2">
        <v>0</v>
      </c>
      <c r="R2308" s="2">
        <v>810</v>
      </c>
      <c r="S2308" s="2">
        <v>406700</v>
      </c>
      <c r="T2308" s="2">
        <v>32729100</v>
      </c>
      <c r="U2308" s="2">
        <v>60</v>
      </c>
      <c r="V2308" s="2">
        <v>138</v>
      </c>
      <c r="W2308" s="2">
        <v>39</v>
      </c>
      <c r="X2308" s="2">
        <v>187</v>
      </c>
      <c r="Y2308" s="2">
        <v>12</v>
      </c>
      <c r="Z2308" s="2">
        <v>49</v>
      </c>
      <c r="AA2308" s="9">
        <f t="shared" si="326"/>
        <v>8280</v>
      </c>
      <c r="AB2308" s="9">
        <f t="shared" si="327"/>
        <v>975</v>
      </c>
      <c r="AC2308" s="9">
        <f t="shared" si="328"/>
        <v>949</v>
      </c>
      <c r="AD2308" s="9">
        <f t="shared" si="329"/>
        <v>810</v>
      </c>
      <c r="AE2308" s="44">
        <f t="shared" si="330"/>
        <v>1.6557583727689639E-5</v>
      </c>
      <c r="AF2308" s="9">
        <f t="shared" si="331"/>
        <v>10</v>
      </c>
      <c r="AG2308" s="9">
        <f t="shared" si="324"/>
        <v>61</v>
      </c>
      <c r="AH2308" s="44">
        <f t="shared" si="332"/>
        <v>6.3086010522135006E-6</v>
      </c>
      <c r="AI2308">
        <f>AA2308/'Totals and Drop Down Lists'!W$6*Inputs!E$37</f>
        <v>7511.12257120085</v>
      </c>
      <c r="AJ2308">
        <f>AB2308/'Totals and Drop Down Lists'!X$6*Inputs!F$37</f>
        <v>3208.1275031879945</v>
      </c>
      <c r="AK2308">
        <f>AC2308/'Totals and Drop Down Lists'!Y$6*Inputs!G$37</f>
        <v>6256.1285592137501</v>
      </c>
      <c r="AL2308">
        <f>AD2308/'Totals and Drop Down Lists'!Z$6*Inputs!H$37</f>
        <v>6494.1760286950503</v>
      </c>
      <c r="AM2308">
        <f>AE2308/'Totals and Drop Down Lists'!AA$6*Inputs!I$37</f>
        <v>2061.2428417649385</v>
      </c>
      <c r="AN2308">
        <f>AF2308/'Totals and Drop Down Lists'!AB$6*Inputs!J$37</f>
        <v>199.56693140344743</v>
      </c>
      <c r="AO2308">
        <f>AG2308/'Totals and Drop Down Lists'!AC$6*Inputs!K$37</f>
        <v>1136.0381469245888</v>
      </c>
      <c r="AP2308">
        <f>AH2308/'Totals and Drop Down Lists'!AD$6*Inputs!L$37</f>
        <v>1484.602511848535</v>
      </c>
      <c r="AQ2308">
        <f>IF(OR($D2308="51",$D2308="52",$D2308="61"),(AA2308/'Totals and Drop Down Lists'!W$4)*Inputs!E$38,0)</f>
        <v>0</v>
      </c>
      <c r="AR2308">
        <f>IF(OR($D2308="51",$D2308="52",$D2308="61"),(AB2308/'Totals and Drop Down Lists'!X$4)*Inputs!F$38,0)</f>
        <v>0</v>
      </c>
      <c r="AS2308">
        <f>IF(OR($D2308="51",$D2308="52",$D2308="61"),(AC2308/'Totals and Drop Down Lists'!Y$4)*Inputs!G$38,0)</f>
        <v>0</v>
      </c>
      <c r="AT2308">
        <f>IF(OR($D2308="51",$D2308="52",$D2308="61"),(AD2308/'Totals and Drop Down Lists'!Z$4)*Inputs!H$38,0)</f>
        <v>0</v>
      </c>
      <c r="AU2308">
        <f>IF(OR($D2308="51",$D2308="52",$D2308="61"),(AE2308/'Totals and Drop Down Lists'!AA$4)*Inputs!I$38,0)</f>
        <v>0</v>
      </c>
      <c r="AV2308">
        <f>IF(OR($D2308="51",$D2308="52",$D2308="61"),(AF2308/'Totals and Drop Down Lists'!AB$4)*Inputs!J$38,0)</f>
        <v>0</v>
      </c>
      <c r="AW2308">
        <f>IF(OR($D2308="51",$D2308="52",$D2308="61"),(AG2308/'Totals and Drop Down Lists'!AC$4)*Inputs!K$38,0)</f>
        <v>0</v>
      </c>
      <c r="AX2308">
        <f>IF(OR($D2308="51",$D2308="52",$D2308="61"),(AH2308/'Totals and Drop Down Lists'!AD$4)*Inputs!L$38,0)</f>
        <v>0</v>
      </c>
      <c r="AY2308">
        <f>IF(OR($D2308="51",$D2308="52",$D2308="61"),0,(AA2308/'Totals and Drop Down Lists'!W$5)*Inputs!E$39)</f>
        <v>0</v>
      </c>
      <c r="AZ2308">
        <f>IF(OR($D2308="51",$D2308="52",$D2308="61"),0,(AB2308/'Totals and Drop Down Lists'!X$5)*Inputs!F$39)</f>
        <v>0</v>
      </c>
      <c r="BA2308">
        <f>IF(OR($D2308="51",$D2308="52",$D2308="61"),0,(AC2308/'Totals and Drop Down Lists'!Y$5)*Inputs!G$39)</f>
        <v>0</v>
      </c>
      <c r="BB2308">
        <f>IF(OR($D2308="51",$D2308="52",$D2308="61"),0,(AD2308/'Totals and Drop Down Lists'!Z$5)*Inputs!H$39)</f>
        <v>0</v>
      </c>
      <c r="BC2308">
        <f>IF(OR($D2308="51",$D2308="52",$D2308="61"),0,(AE2308/'Totals and Drop Down Lists'!AA$5)*Inputs!I$39)</f>
        <v>0</v>
      </c>
      <c r="BD2308">
        <f>IF(OR($D2308="51",$D2308="52",$D2308="61"),0,(AF2308/'Totals and Drop Down Lists'!AB$5)*Inputs!J$39)</f>
        <v>0</v>
      </c>
      <c r="BE2308">
        <f>IF(OR($D2308="51",$D2308="52",$D2308="61"),0,(AG2308/'Totals and Drop Down Lists'!AC$5)*Inputs!K$39)</f>
        <v>0</v>
      </c>
      <c r="BF2308">
        <f>IF(OR($D2308="51",$D2308="52",$D2308="61"),0,(AH2308/'Totals and Drop Down Lists'!AD$5)*Inputs!L$39)</f>
        <v>0</v>
      </c>
      <c r="BG2308" s="10">
        <f t="shared" si="325"/>
        <v>28351.005094239154</v>
      </c>
    </row>
    <row r="2309" spans="1:59" ht="28.8">
      <c r="A2309" s="1" t="s">
        <v>7562</v>
      </c>
      <c r="B2309" s="1" t="s">
        <v>4313</v>
      </c>
      <c r="C2309" s="1" t="s">
        <v>734</v>
      </c>
      <c r="D2309" s="1" t="s">
        <v>25</v>
      </c>
      <c r="E2309" s="1" t="s">
        <v>4370</v>
      </c>
      <c r="F2309" s="2">
        <v>3101</v>
      </c>
      <c r="G2309" s="2">
        <v>5</v>
      </c>
      <c r="H2309" s="2">
        <v>0</v>
      </c>
      <c r="I2309" s="2">
        <v>230</v>
      </c>
      <c r="J2309" s="2">
        <v>1474</v>
      </c>
      <c r="K2309" s="2">
        <v>255</v>
      </c>
      <c r="L2309" s="2">
        <v>4</v>
      </c>
      <c r="M2309" s="2">
        <v>2</v>
      </c>
      <c r="N2309" s="2">
        <v>0</v>
      </c>
      <c r="O2309" s="2">
        <v>0</v>
      </c>
      <c r="P2309" s="2">
        <v>0</v>
      </c>
      <c r="Q2309" s="2">
        <v>0</v>
      </c>
      <c r="R2309" s="2">
        <v>736</v>
      </c>
      <c r="S2309" s="2">
        <v>76900</v>
      </c>
      <c r="T2309" s="2">
        <v>5986200</v>
      </c>
      <c r="U2309" s="2">
        <v>36</v>
      </c>
      <c r="V2309" s="2">
        <v>41</v>
      </c>
      <c r="W2309" s="2">
        <v>8</v>
      </c>
      <c r="X2309" s="2">
        <v>67</v>
      </c>
      <c r="Y2309" s="2">
        <v>12</v>
      </c>
      <c r="Z2309" s="2">
        <v>18</v>
      </c>
      <c r="AA2309" s="9">
        <f t="shared" si="326"/>
        <v>3101</v>
      </c>
      <c r="AB2309" s="9">
        <f t="shared" si="327"/>
        <v>225</v>
      </c>
      <c r="AC2309" s="9">
        <f t="shared" si="328"/>
        <v>742</v>
      </c>
      <c r="AD2309" s="9">
        <f t="shared" si="329"/>
        <v>736</v>
      </c>
      <c r="AE2309" s="44">
        <f t="shared" si="330"/>
        <v>3.0809075274432624E-6</v>
      </c>
      <c r="AF2309" s="9">
        <f t="shared" si="331"/>
        <v>18</v>
      </c>
      <c r="AG2309" s="9">
        <f t="shared" si="324"/>
        <v>30</v>
      </c>
      <c r="AH2309" s="44">
        <f t="shared" si="332"/>
        <v>1.9311456844969917E-6</v>
      </c>
      <c r="AI2309">
        <f>AA2309/'Totals and Drop Down Lists'!W$6*Inputs!E$37</f>
        <v>2813.0424025717193</v>
      </c>
      <c r="AJ2309">
        <f>AB2309/'Totals and Drop Down Lists'!X$6*Inputs!F$37</f>
        <v>740.3371161203064</v>
      </c>
      <c r="AK2309">
        <f>AC2309/'Totals and Drop Down Lists'!Y$6*Inputs!G$37</f>
        <v>4891.5146374463675</v>
      </c>
      <c r="AL2309">
        <f>AD2309/'Totals and Drop Down Lists'!Z$6*Inputs!H$37</f>
        <v>5900.8809347155029</v>
      </c>
      <c r="AM2309">
        <f>AE2309/'Totals and Drop Down Lists'!AA$6*Inputs!I$37</f>
        <v>383.54017660572362</v>
      </c>
      <c r="AN2309">
        <f>AF2309/'Totals and Drop Down Lists'!AB$6*Inputs!J$37</f>
        <v>359.22047652620535</v>
      </c>
      <c r="AO2309">
        <f>AG2309/'Totals and Drop Down Lists'!AC$6*Inputs!K$37</f>
        <v>558.70728537274863</v>
      </c>
      <c r="AP2309">
        <f>AH2309/'Totals and Drop Down Lists'!AD$6*Inputs!L$37</f>
        <v>454.45633829448656</v>
      </c>
      <c r="AQ2309">
        <f>IF(OR($D2309="51",$D2309="52",$D2309="61"),(AA2309/'Totals and Drop Down Lists'!W$4)*Inputs!E$38,0)</f>
        <v>0</v>
      </c>
      <c r="AR2309">
        <f>IF(OR($D2309="51",$D2309="52",$D2309="61"),(AB2309/'Totals and Drop Down Lists'!X$4)*Inputs!F$38,0)</f>
        <v>0</v>
      </c>
      <c r="AS2309">
        <f>IF(OR($D2309="51",$D2309="52",$D2309="61"),(AC2309/'Totals and Drop Down Lists'!Y$4)*Inputs!G$38,0)</f>
        <v>0</v>
      </c>
      <c r="AT2309">
        <f>IF(OR($D2309="51",$D2309="52",$D2309="61"),(AD2309/'Totals and Drop Down Lists'!Z$4)*Inputs!H$38,0)</f>
        <v>0</v>
      </c>
      <c r="AU2309">
        <f>IF(OR($D2309="51",$D2309="52",$D2309="61"),(AE2309/'Totals and Drop Down Lists'!AA$4)*Inputs!I$38,0)</f>
        <v>0</v>
      </c>
      <c r="AV2309">
        <f>IF(OR($D2309="51",$D2309="52",$D2309="61"),(AF2309/'Totals and Drop Down Lists'!AB$4)*Inputs!J$38,0)</f>
        <v>0</v>
      </c>
      <c r="AW2309">
        <f>IF(OR($D2309="51",$D2309="52",$D2309="61"),(AG2309/'Totals and Drop Down Lists'!AC$4)*Inputs!K$38,0)</f>
        <v>0</v>
      </c>
      <c r="AX2309">
        <f>IF(OR($D2309="51",$D2309="52",$D2309="61"),(AH2309/'Totals and Drop Down Lists'!AD$4)*Inputs!L$38,0)</f>
        <v>0</v>
      </c>
      <c r="AY2309">
        <f>IF(OR($D2309="51",$D2309="52",$D2309="61"),0,(AA2309/'Totals and Drop Down Lists'!W$5)*Inputs!E$39)</f>
        <v>0</v>
      </c>
      <c r="AZ2309">
        <f>IF(OR($D2309="51",$D2309="52",$D2309="61"),0,(AB2309/'Totals and Drop Down Lists'!X$5)*Inputs!F$39)</f>
        <v>0</v>
      </c>
      <c r="BA2309">
        <f>IF(OR($D2309="51",$D2309="52",$D2309="61"),0,(AC2309/'Totals and Drop Down Lists'!Y$5)*Inputs!G$39)</f>
        <v>0</v>
      </c>
      <c r="BB2309">
        <f>IF(OR($D2309="51",$D2309="52",$D2309="61"),0,(AD2309/'Totals and Drop Down Lists'!Z$5)*Inputs!H$39)</f>
        <v>0</v>
      </c>
      <c r="BC2309">
        <f>IF(OR($D2309="51",$D2309="52",$D2309="61"),0,(AE2309/'Totals and Drop Down Lists'!AA$5)*Inputs!I$39)</f>
        <v>0</v>
      </c>
      <c r="BD2309">
        <f>IF(OR($D2309="51",$D2309="52",$D2309="61"),0,(AF2309/'Totals and Drop Down Lists'!AB$5)*Inputs!J$39)</f>
        <v>0</v>
      </c>
      <c r="BE2309">
        <f>IF(OR($D2309="51",$D2309="52",$D2309="61"),0,(AG2309/'Totals and Drop Down Lists'!AC$5)*Inputs!K$39)</f>
        <v>0</v>
      </c>
      <c r="BF2309">
        <f>IF(OR($D2309="51",$D2309="52",$D2309="61"),0,(AH2309/'Totals and Drop Down Lists'!AD$5)*Inputs!L$39)</f>
        <v>0</v>
      </c>
      <c r="BG2309" s="10">
        <f t="shared" si="325"/>
        <v>16101.699367653058</v>
      </c>
    </row>
    <row r="2310" spans="1:59" ht="28.8">
      <c r="A2310" s="1" t="s">
        <v>7562</v>
      </c>
      <c r="B2310" s="1" t="s">
        <v>4313</v>
      </c>
      <c r="C2310" s="1" t="s">
        <v>4371</v>
      </c>
      <c r="D2310" s="1" t="s">
        <v>25</v>
      </c>
      <c r="E2310" s="1" t="s">
        <v>4372</v>
      </c>
      <c r="F2310" s="2">
        <v>1840</v>
      </c>
      <c r="G2310" s="2">
        <v>0</v>
      </c>
      <c r="H2310" s="2">
        <v>0</v>
      </c>
      <c r="I2310" s="2">
        <v>134</v>
      </c>
      <c r="J2310" s="2">
        <v>753</v>
      </c>
      <c r="K2310" s="2">
        <v>103</v>
      </c>
      <c r="L2310" s="2">
        <v>1</v>
      </c>
      <c r="M2310" s="2">
        <v>0</v>
      </c>
      <c r="N2310" s="2">
        <v>0</v>
      </c>
      <c r="O2310" s="2">
        <v>5</v>
      </c>
      <c r="P2310" s="2">
        <v>0</v>
      </c>
      <c r="Q2310" s="2">
        <v>0</v>
      </c>
      <c r="R2310" s="2">
        <v>156</v>
      </c>
      <c r="S2310" s="2">
        <v>34400</v>
      </c>
      <c r="T2310" s="2">
        <v>5849300</v>
      </c>
      <c r="U2310" s="2">
        <v>21</v>
      </c>
      <c r="V2310" s="2">
        <v>8</v>
      </c>
      <c r="W2310" s="2">
        <v>25</v>
      </c>
      <c r="X2310" s="2">
        <v>23</v>
      </c>
      <c r="Y2310" s="2">
        <v>10</v>
      </c>
      <c r="Z2310" s="2">
        <v>4</v>
      </c>
      <c r="AA2310" s="9">
        <f t="shared" si="326"/>
        <v>1840</v>
      </c>
      <c r="AB2310" s="9">
        <f t="shared" si="327"/>
        <v>134</v>
      </c>
      <c r="AC2310" s="9">
        <f t="shared" si="328"/>
        <v>162</v>
      </c>
      <c r="AD2310" s="9">
        <f t="shared" si="329"/>
        <v>156</v>
      </c>
      <c r="AE2310" s="44">
        <f t="shared" si="330"/>
        <v>9.8395505030588543E-7</v>
      </c>
      <c r="AF2310" s="9">
        <f t="shared" si="331"/>
        <v>0</v>
      </c>
      <c r="AG2310" s="9">
        <f t="shared" si="324"/>
        <v>14</v>
      </c>
      <c r="AH2310" s="44">
        <f t="shared" si="332"/>
        <v>7.1255988708587562E-7</v>
      </c>
      <c r="AI2310">
        <f>AA2310/'Totals and Drop Down Lists'!W$6*Inputs!E$37</f>
        <v>1669.1383491557444</v>
      </c>
      <c r="AJ2310">
        <f>AB2310/'Totals and Drop Down Lists'!X$6*Inputs!F$37</f>
        <v>440.91188248942694</v>
      </c>
      <c r="AK2310">
        <f>AC2310/'Totals and Drop Down Lists'!Y$6*Inputs!G$37</f>
        <v>1067.9587213831692</v>
      </c>
      <c r="AL2310">
        <f>AD2310/'Totals and Drop Down Lists'!Z$6*Inputs!H$37</f>
        <v>1250.7301981190465</v>
      </c>
      <c r="AM2310">
        <f>AE2310/'Totals and Drop Down Lists'!AA$6*Inputs!I$37</f>
        <v>122.49192499444885</v>
      </c>
      <c r="AN2310">
        <f>AF2310/'Totals and Drop Down Lists'!AB$6*Inputs!J$37</f>
        <v>0</v>
      </c>
      <c r="AO2310">
        <f>AG2310/'Totals and Drop Down Lists'!AC$6*Inputs!K$37</f>
        <v>260.73006650728269</v>
      </c>
      <c r="AP2310">
        <f>AH2310/'Totals and Drop Down Lists'!AD$6*Inputs!L$37</f>
        <v>167.68665342041641</v>
      </c>
      <c r="AQ2310">
        <f>IF(OR($D2310="51",$D2310="52",$D2310="61"),(AA2310/'Totals and Drop Down Lists'!W$4)*Inputs!E$38,0)</f>
        <v>0</v>
      </c>
      <c r="AR2310">
        <f>IF(OR($D2310="51",$D2310="52",$D2310="61"),(AB2310/'Totals and Drop Down Lists'!X$4)*Inputs!F$38,0)</f>
        <v>0</v>
      </c>
      <c r="AS2310">
        <f>IF(OR($D2310="51",$D2310="52",$D2310="61"),(AC2310/'Totals and Drop Down Lists'!Y$4)*Inputs!G$38,0)</f>
        <v>0</v>
      </c>
      <c r="AT2310">
        <f>IF(OR($D2310="51",$D2310="52",$D2310="61"),(AD2310/'Totals and Drop Down Lists'!Z$4)*Inputs!H$38,0)</f>
        <v>0</v>
      </c>
      <c r="AU2310">
        <f>IF(OR($D2310="51",$D2310="52",$D2310="61"),(AE2310/'Totals and Drop Down Lists'!AA$4)*Inputs!I$38,0)</f>
        <v>0</v>
      </c>
      <c r="AV2310">
        <f>IF(OR($D2310="51",$D2310="52",$D2310="61"),(AF2310/'Totals and Drop Down Lists'!AB$4)*Inputs!J$38,0)</f>
        <v>0</v>
      </c>
      <c r="AW2310">
        <f>IF(OR($D2310="51",$D2310="52",$D2310="61"),(AG2310/'Totals and Drop Down Lists'!AC$4)*Inputs!K$38,0)</f>
        <v>0</v>
      </c>
      <c r="AX2310">
        <f>IF(OR($D2310="51",$D2310="52",$D2310="61"),(AH2310/'Totals and Drop Down Lists'!AD$4)*Inputs!L$38,0)</f>
        <v>0</v>
      </c>
      <c r="AY2310">
        <f>IF(OR($D2310="51",$D2310="52",$D2310="61"),0,(AA2310/'Totals and Drop Down Lists'!W$5)*Inputs!E$39)</f>
        <v>0</v>
      </c>
      <c r="AZ2310">
        <f>IF(OR($D2310="51",$D2310="52",$D2310="61"),0,(AB2310/'Totals and Drop Down Lists'!X$5)*Inputs!F$39)</f>
        <v>0</v>
      </c>
      <c r="BA2310">
        <f>IF(OR($D2310="51",$D2310="52",$D2310="61"),0,(AC2310/'Totals and Drop Down Lists'!Y$5)*Inputs!G$39)</f>
        <v>0</v>
      </c>
      <c r="BB2310">
        <f>IF(OR($D2310="51",$D2310="52",$D2310="61"),0,(AD2310/'Totals and Drop Down Lists'!Z$5)*Inputs!H$39)</f>
        <v>0</v>
      </c>
      <c r="BC2310">
        <f>IF(OR($D2310="51",$D2310="52",$D2310="61"),0,(AE2310/'Totals and Drop Down Lists'!AA$5)*Inputs!I$39)</f>
        <v>0</v>
      </c>
      <c r="BD2310">
        <f>IF(OR($D2310="51",$D2310="52",$D2310="61"),0,(AF2310/'Totals and Drop Down Lists'!AB$5)*Inputs!J$39)</f>
        <v>0</v>
      </c>
      <c r="BE2310">
        <f>IF(OR($D2310="51",$D2310="52",$D2310="61"),0,(AG2310/'Totals and Drop Down Lists'!AC$5)*Inputs!K$39)</f>
        <v>0</v>
      </c>
      <c r="BF2310">
        <f>IF(OR($D2310="51",$D2310="52",$D2310="61"),0,(AH2310/'Totals and Drop Down Lists'!AD$5)*Inputs!L$39)</f>
        <v>0</v>
      </c>
      <c r="BG2310" s="10">
        <f t="shared" si="325"/>
        <v>4979.6477960695347</v>
      </c>
    </row>
    <row r="2311" spans="1:59" ht="28.8">
      <c r="A2311" s="1" t="s">
        <v>7562</v>
      </c>
      <c r="B2311" s="1" t="s">
        <v>4313</v>
      </c>
      <c r="C2311" s="1" t="s">
        <v>4373</v>
      </c>
      <c r="D2311" s="1" t="s">
        <v>25</v>
      </c>
      <c r="E2311" s="1" t="s">
        <v>4374</v>
      </c>
      <c r="F2311" s="2">
        <v>7327</v>
      </c>
      <c r="G2311" s="2">
        <v>33</v>
      </c>
      <c r="H2311" s="2">
        <v>9</v>
      </c>
      <c r="I2311" s="2">
        <v>621</v>
      </c>
      <c r="J2311" s="2">
        <v>3328</v>
      </c>
      <c r="K2311" s="2">
        <v>762</v>
      </c>
      <c r="L2311" s="2">
        <v>9</v>
      </c>
      <c r="M2311" s="2">
        <v>2</v>
      </c>
      <c r="N2311" s="2">
        <v>0</v>
      </c>
      <c r="O2311" s="2">
        <v>8</v>
      </c>
      <c r="P2311" s="2">
        <v>0</v>
      </c>
      <c r="Q2311" s="2">
        <v>0</v>
      </c>
      <c r="R2311" s="2">
        <v>901</v>
      </c>
      <c r="S2311" s="2">
        <v>304700</v>
      </c>
      <c r="T2311" s="2">
        <v>23369500</v>
      </c>
      <c r="U2311" s="2">
        <v>89</v>
      </c>
      <c r="V2311" s="2">
        <v>94</v>
      </c>
      <c r="W2311" s="2">
        <v>33</v>
      </c>
      <c r="X2311" s="2">
        <v>155</v>
      </c>
      <c r="Y2311" s="2">
        <v>47</v>
      </c>
      <c r="Z2311" s="2">
        <v>40</v>
      </c>
      <c r="AA2311" s="9">
        <f t="shared" si="326"/>
        <v>7327</v>
      </c>
      <c r="AB2311" s="9">
        <f t="shared" si="327"/>
        <v>579</v>
      </c>
      <c r="AC2311" s="9">
        <f t="shared" si="328"/>
        <v>920</v>
      </c>
      <c r="AD2311" s="9">
        <f t="shared" si="329"/>
        <v>901</v>
      </c>
      <c r="AE2311" s="44">
        <f t="shared" si="330"/>
        <v>1.218491239185772E-5</v>
      </c>
      <c r="AF2311" s="9">
        <f t="shared" si="331"/>
        <v>28</v>
      </c>
      <c r="AG2311" s="9">
        <f t="shared" si="324"/>
        <v>87</v>
      </c>
      <c r="AH2311" s="44">
        <f t="shared" si="332"/>
        <v>7.4121123342389486E-6</v>
      </c>
      <c r="AI2311">
        <f>AA2311/'Totals and Drop Down Lists'!W$6*Inputs!E$37</f>
        <v>6646.6177631870323</v>
      </c>
      <c r="AJ2311">
        <f>AB2311/'Totals and Drop Down Lists'!X$6*Inputs!F$37</f>
        <v>1905.1341788162554</v>
      </c>
      <c r="AK2311">
        <f>AC2311/'Totals and Drop Down Lists'!Y$6*Inputs!G$37</f>
        <v>6064.9507634105903</v>
      </c>
      <c r="AL2311">
        <f>AD2311/'Totals and Drop Down Lists'!Z$6*Inputs!H$37</f>
        <v>7223.7686442644936</v>
      </c>
      <c r="AM2311">
        <f>AE2311/'Totals and Drop Down Lists'!AA$6*Inputs!I$37</f>
        <v>1516.8918278364147</v>
      </c>
      <c r="AN2311">
        <f>AF2311/'Totals and Drop Down Lists'!AB$6*Inputs!J$37</f>
        <v>558.78740792965277</v>
      </c>
      <c r="AO2311">
        <f>AG2311/'Totals and Drop Down Lists'!AC$6*Inputs!K$37</f>
        <v>1620.2511275809709</v>
      </c>
      <c r="AP2311">
        <f>AH2311/'Totals and Drop Down Lists'!AD$6*Inputs!L$37</f>
        <v>1744.2917214829524</v>
      </c>
      <c r="AQ2311">
        <f>IF(OR($D2311="51",$D2311="52",$D2311="61"),(AA2311/'Totals and Drop Down Lists'!W$4)*Inputs!E$38,0)</f>
        <v>0</v>
      </c>
      <c r="AR2311">
        <f>IF(OR($D2311="51",$D2311="52",$D2311="61"),(AB2311/'Totals and Drop Down Lists'!X$4)*Inputs!F$38,0)</f>
        <v>0</v>
      </c>
      <c r="AS2311">
        <f>IF(OR($D2311="51",$D2311="52",$D2311="61"),(AC2311/'Totals and Drop Down Lists'!Y$4)*Inputs!G$38,0)</f>
        <v>0</v>
      </c>
      <c r="AT2311">
        <f>IF(OR($D2311="51",$D2311="52",$D2311="61"),(AD2311/'Totals and Drop Down Lists'!Z$4)*Inputs!H$38,0)</f>
        <v>0</v>
      </c>
      <c r="AU2311">
        <f>IF(OR($D2311="51",$D2311="52",$D2311="61"),(AE2311/'Totals and Drop Down Lists'!AA$4)*Inputs!I$38,0)</f>
        <v>0</v>
      </c>
      <c r="AV2311">
        <f>IF(OR($D2311="51",$D2311="52",$D2311="61"),(AF2311/'Totals and Drop Down Lists'!AB$4)*Inputs!J$38,0)</f>
        <v>0</v>
      </c>
      <c r="AW2311">
        <f>IF(OR($D2311="51",$D2311="52",$D2311="61"),(AG2311/'Totals and Drop Down Lists'!AC$4)*Inputs!K$38,0)</f>
        <v>0</v>
      </c>
      <c r="AX2311">
        <f>IF(OR($D2311="51",$D2311="52",$D2311="61"),(AH2311/'Totals and Drop Down Lists'!AD$4)*Inputs!L$38,0)</f>
        <v>0</v>
      </c>
      <c r="AY2311">
        <f>IF(OR($D2311="51",$D2311="52",$D2311="61"),0,(AA2311/'Totals and Drop Down Lists'!W$5)*Inputs!E$39)</f>
        <v>0</v>
      </c>
      <c r="AZ2311">
        <f>IF(OR($D2311="51",$D2311="52",$D2311="61"),0,(AB2311/'Totals and Drop Down Lists'!X$5)*Inputs!F$39)</f>
        <v>0</v>
      </c>
      <c r="BA2311">
        <f>IF(OR($D2311="51",$D2311="52",$D2311="61"),0,(AC2311/'Totals and Drop Down Lists'!Y$5)*Inputs!G$39)</f>
        <v>0</v>
      </c>
      <c r="BB2311">
        <f>IF(OR($D2311="51",$D2311="52",$D2311="61"),0,(AD2311/'Totals and Drop Down Lists'!Z$5)*Inputs!H$39)</f>
        <v>0</v>
      </c>
      <c r="BC2311">
        <f>IF(OR($D2311="51",$D2311="52",$D2311="61"),0,(AE2311/'Totals and Drop Down Lists'!AA$5)*Inputs!I$39)</f>
        <v>0</v>
      </c>
      <c r="BD2311">
        <f>IF(OR($D2311="51",$D2311="52",$D2311="61"),0,(AF2311/'Totals and Drop Down Lists'!AB$5)*Inputs!J$39)</f>
        <v>0</v>
      </c>
      <c r="BE2311">
        <f>IF(OR($D2311="51",$D2311="52",$D2311="61"),0,(AG2311/'Totals and Drop Down Lists'!AC$5)*Inputs!K$39)</f>
        <v>0</v>
      </c>
      <c r="BF2311">
        <f>IF(OR($D2311="51",$D2311="52",$D2311="61"),0,(AH2311/'Totals and Drop Down Lists'!AD$5)*Inputs!L$39)</f>
        <v>0</v>
      </c>
      <c r="BG2311" s="10">
        <f t="shared" si="325"/>
        <v>27280.693434508365</v>
      </c>
    </row>
    <row r="2312" spans="1:59" ht="28.8">
      <c r="A2312" s="1" t="s">
        <v>7562</v>
      </c>
      <c r="B2312" s="1" t="s">
        <v>4313</v>
      </c>
      <c r="C2312" s="1" t="s">
        <v>1690</v>
      </c>
      <c r="D2312" s="1" t="s">
        <v>25</v>
      </c>
      <c r="E2312" s="1" t="s">
        <v>4375</v>
      </c>
      <c r="F2312" s="2">
        <v>4399</v>
      </c>
      <c r="G2312" s="2">
        <v>8</v>
      </c>
      <c r="H2312" s="2">
        <v>0</v>
      </c>
      <c r="I2312" s="2">
        <v>595</v>
      </c>
      <c r="J2312" s="2">
        <v>1983</v>
      </c>
      <c r="K2312" s="2">
        <v>550</v>
      </c>
      <c r="L2312" s="2">
        <v>3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562</v>
      </c>
      <c r="S2312" s="2">
        <v>337100</v>
      </c>
      <c r="T2312" s="2">
        <v>15077500</v>
      </c>
      <c r="U2312" s="2">
        <v>0</v>
      </c>
      <c r="V2312" s="2">
        <v>83</v>
      </c>
      <c r="W2312" s="2">
        <v>25</v>
      </c>
      <c r="X2312" s="2">
        <v>133</v>
      </c>
      <c r="Y2312" s="2">
        <v>30</v>
      </c>
      <c r="Z2312" s="2">
        <v>45</v>
      </c>
      <c r="AA2312" s="9">
        <f t="shared" si="326"/>
        <v>4399</v>
      </c>
      <c r="AB2312" s="9">
        <f t="shared" si="327"/>
        <v>587</v>
      </c>
      <c r="AC2312" s="9">
        <f t="shared" si="328"/>
        <v>565</v>
      </c>
      <c r="AD2312" s="9">
        <f t="shared" si="329"/>
        <v>562</v>
      </c>
      <c r="AE2312" s="44">
        <f t="shared" si="330"/>
        <v>1.0653650631475105E-5</v>
      </c>
      <c r="AF2312" s="9">
        <f t="shared" si="331"/>
        <v>25</v>
      </c>
      <c r="AG2312" s="9">
        <f t="shared" si="324"/>
        <v>75</v>
      </c>
      <c r="AH2312" s="44">
        <f t="shared" si="332"/>
        <v>7.7402025373602645E-6</v>
      </c>
      <c r="AI2312">
        <f>AA2312/'Totals and Drop Down Lists'!W$6*Inputs!E$37</f>
        <v>3990.5106510522392</v>
      </c>
      <c r="AJ2312">
        <f>AB2312/'Totals and Drop Down Lists'!X$6*Inputs!F$37</f>
        <v>1931.4572762783105</v>
      </c>
      <c r="AK2312">
        <f>AC2312/'Totals and Drop Down Lists'!Y$6*Inputs!G$37</f>
        <v>3724.6708492684602</v>
      </c>
      <c r="AL2312">
        <f>AD2312/'Totals and Drop Down Lists'!Z$6*Inputs!H$37</f>
        <v>4505.8357137365656</v>
      </c>
      <c r="AM2312">
        <f>AE2312/'Totals and Drop Down Lists'!AA$6*Inputs!I$37</f>
        <v>1326.2660460577194</v>
      </c>
      <c r="AN2312">
        <f>AF2312/'Totals and Drop Down Lists'!AB$6*Inputs!J$37</f>
        <v>498.9173285086186</v>
      </c>
      <c r="AO2312">
        <f>AG2312/'Totals and Drop Down Lists'!AC$6*Inputs!K$37</f>
        <v>1396.7682134318716</v>
      </c>
      <c r="AP2312">
        <f>AH2312/'Totals and Drop Down Lists'!AD$6*Inputs!L$37</f>
        <v>1821.5011591436044</v>
      </c>
      <c r="AQ2312">
        <f>IF(OR($D2312="51",$D2312="52",$D2312="61"),(AA2312/'Totals and Drop Down Lists'!W$4)*Inputs!E$38,0)</f>
        <v>0</v>
      </c>
      <c r="AR2312">
        <f>IF(OR($D2312="51",$D2312="52",$D2312="61"),(AB2312/'Totals and Drop Down Lists'!X$4)*Inputs!F$38,0)</f>
        <v>0</v>
      </c>
      <c r="AS2312">
        <f>IF(OR($D2312="51",$D2312="52",$D2312="61"),(AC2312/'Totals and Drop Down Lists'!Y$4)*Inputs!G$38,0)</f>
        <v>0</v>
      </c>
      <c r="AT2312">
        <f>IF(OR($D2312="51",$D2312="52",$D2312="61"),(AD2312/'Totals and Drop Down Lists'!Z$4)*Inputs!H$38,0)</f>
        <v>0</v>
      </c>
      <c r="AU2312">
        <f>IF(OR($D2312="51",$D2312="52",$D2312="61"),(AE2312/'Totals and Drop Down Lists'!AA$4)*Inputs!I$38,0)</f>
        <v>0</v>
      </c>
      <c r="AV2312">
        <f>IF(OR($D2312="51",$D2312="52",$D2312="61"),(AF2312/'Totals and Drop Down Lists'!AB$4)*Inputs!J$38,0)</f>
        <v>0</v>
      </c>
      <c r="AW2312">
        <f>IF(OR($D2312="51",$D2312="52",$D2312="61"),(AG2312/'Totals and Drop Down Lists'!AC$4)*Inputs!K$38,0)</f>
        <v>0</v>
      </c>
      <c r="AX2312">
        <f>IF(OR($D2312="51",$D2312="52",$D2312="61"),(AH2312/'Totals and Drop Down Lists'!AD$4)*Inputs!L$38,0)</f>
        <v>0</v>
      </c>
      <c r="AY2312">
        <f>IF(OR($D2312="51",$D2312="52",$D2312="61"),0,(AA2312/'Totals and Drop Down Lists'!W$5)*Inputs!E$39)</f>
        <v>0</v>
      </c>
      <c r="AZ2312">
        <f>IF(OR($D2312="51",$D2312="52",$D2312="61"),0,(AB2312/'Totals and Drop Down Lists'!X$5)*Inputs!F$39)</f>
        <v>0</v>
      </c>
      <c r="BA2312">
        <f>IF(OR($D2312="51",$D2312="52",$D2312="61"),0,(AC2312/'Totals and Drop Down Lists'!Y$5)*Inputs!G$39)</f>
        <v>0</v>
      </c>
      <c r="BB2312">
        <f>IF(OR($D2312="51",$D2312="52",$D2312="61"),0,(AD2312/'Totals and Drop Down Lists'!Z$5)*Inputs!H$39)</f>
        <v>0</v>
      </c>
      <c r="BC2312">
        <f>IF(OR($D2312="51",$D2312="52",$D2312="61"),0,(AE2312/'Totals and Drop Down Lists'!AA$5)*Inputs!I$39)</f>
        <v>0</v>
      </c>
      <c r="BD2312">
        <f>IF(OR($D2312="51",$D2312="52",$D2312="61"),0,(AF2312/'Totals and Drop Down Lists'!AB$5)*Inputs!J$39)</f>
        <v>0</v>
      </c>
      <c r="BE2312">
        <f>IF(OR($D2312="51",$D2312="52",$D2312="61"),0,(AG2312/'Totals and Drop Down Lists'!AC$5)*Inputs!K$39)</f>
        <v>0</v>
      </c>
      <c r="BF2312">
        <f>IF(OR($D2312="51",$D2312="52",$D2312="61"),0,(AH2312/'Totals and Drop Down Lists'!AD$5)*Inputs!L$39)</f>
        <v>0</v>
      </c>
      <c r="BG2312" s="10">
        <f t="shared" si="325"/>
        <v>19195.92723747739</v>
      </c>
    </row>
    <row r="2313" spans="1:59" ht="28.8">
      <c r="A2313" s="1" t="s">
        <v>7562</v>
      </c>
      <c r="B2313" s="1" t="s">
        <v>4313</v>
      </c>
      <c r="C2313" s="1" t="s">
        <v>4376</v>
      </c>
      <c r="D2313" s="1" t="s">
        <v>25</v>
      </c>
      <c r="E2313" s="1" t="s">
        <v>4377</v>
      </c>
      <c r="F2313" s="2">
        <v>11473</v>
      </c>
      <c r="G2313" s="2">
        <v>58</v>
      </c>
      <c r="H2313" s="2">
        <v>0</v>
      </c>
      <c r="I2313" s="2">
        <v>1332</v>
      </c>
      <c r="J2313" s="2">
        <v>4826</v>
      </c>
      <c r="K2313" s="2">
        <v>1706</v>
      </c>
      <c r="L2313" s="2">
        <v>65</v>
      </c>
      <c r="M2313" s="2">
        <v>0</v>
      </c>
      <c r="N2313" s="2">
        <v>0</v>
      </c>
      <c r="O2313" s="2">
        <v>25</v>
      </c>
      <c r="P2313" s="2">
        <v>23</v>
      </c>
      <c r="Q2313" s="2">
        <v>0</v>
      </c>
      <c r="R2313" s="2">
        <v>1332</v>
      </c>
      <c r="S2313" s="2">
        <v>821300</v>
      </c>
      <c r="T2313" s="2">
        <v>54553700</v>
      </c>
      <c r="U2313" s="2">
        <v>231</v>
      </c>
      <c r="V2313" s="2">
        <v>343</v>
      </c>
      <c r="W2313" s="2">
        <v>134</v>
      </c>
      <c r="X2313" s="2">
        <v>523</v>
      </c>
      <c r="Y2313" s="2">
        <v>139</v>
      </c>
      <c r="Z2313" s="2">
        <v>205</v>
      </c>
      <c r="AA2313" s="9">
        <f t="shared" si="326"/>
        <v>11473</v>
      </c>
      <c r="AB2313" s="9">
        <f t="shared" si="327"/>
        <v>1274</v>
      </c>
      <c r="AC2313" s="9">
        <f t="shared" si="328"/>
        <v>1445</v>
      </c>
      <c r="AD2313" s="9">
        <f t="shared" si="329"/>
        <v>1332</v>
      </c>
      <c r="AE2313" s="44">
        <f t="shared" si="330"/>
        <v>4.2117881856841691E-5</v>
      </c>
      <c r="AF2313" s="9">
        <f t="shared" si="331"/>
        <v>46</v>
      </c>
      <c r="AG2313" s="9">
        <f t="shared" si="324"/>
        <v>344</v>
      </c>
      <c r="AH2313" s="44">
        <f t="shared" si="332"/>
        <v>4.5248192784029623E-5</v>
      </c>
      <c r="AI2313">
        <f>AA2313/'Totals and Drop Down Lists'!W$6*Inputs!E$37</f>
        <v>10407.621891230356</v>
      </c>
      <c r="AJ2313">
        <f>AB2313/'Totals and Drop Down Lists'!X$6*Inputs!F$37</f>
        <v>4191.9532708323131</v>
      </c>
      <c r="AK2313">
        <f>AC2313/'Totals and Drop Down Lists'!Y$6*Inputs!G$37</f>
        <v>9525.9281012264164</v>
      </c>
      <c r="AL2313">
        <f>AD2313/'Totals and Drop Down Lists'!Z$6*Inputs!H$37</f>
        <v>10679.31169163186</v>
      </c>
      <c r="AM2313">
        <f>AE2313/'Totals and Drop Down Lists'!AA$6*Inputs!I$37</f>
        <v>5243.2277508301659</v>
      </c>
      <c r="AN2313">
        <f>AF2313/'Totals and Drop Down Lists'!AB$6*Inputs!J$37</f>
        <v>918.00788445585806</v>
      </c>
      <c r="AO2313">
        <f>AG2313/'Totals and Drop Down Lists'!AC$6*Inputs!K$37</f>
        <v>6406.5102056075175</v>
      </c>
      <c r="AP2313">
        <f>AH2313/'Totals and Drop Down Lists'!AD$6*Inputs!L$37</f>
        <v>10648.253092531066</v>
      </c>
      <c r="AQ2313">
        <f>IF(OR($D2313="51",$D2313="52",$D2313="61"),(AA2313/'Totals and Drop Down Lists'!W$4)*Inputs!E$38,0)</f>
        <v>0</v>
      </c>
      <c r="AR2313">
        <f>IF(OR($D2313="51",$D2313="52",$D2313="61"),(AB2313/'Totals and Drop Down Lists'!X$4)*Inputs!F$38,0)</f>
        <v>0</v>
      </c>
      <c r="AS2313">
        <f>IF(OR($D2313="51",$D2313="52",$D2313="61"),(AC2313/'Totals and Drop Down Lists'!Y$4)*Inputs!G$38,0)</f>
        <v>0</v>
      </c>
      <c r="AT2313">
        <f>IF(OR($D2313="51",$D2313="52",$D2313="61"),(AD2313/'Totals and Drop Down Lists'!Z$4)*Inputs!H$38,0)</f>
        <v>0</v>
      </c>
      <c r="AU2313">
        <f>IF(OR($D2313="51",$D2313="52",$D2313="61"),(AE2313/'Totals and Drop Down Lists'!AA$4)*Inputs!I$38,0)</f>
        <v>0</v>
      </c>
      <c r="AV2313">
        <f>IF(OR($D2313="51",$D2313="52",$D2313="61"),(AF2313/'Totals and Drop Down Lists'!AB$4)*Inputs!J$38,0)</f>
        <v>0</v>
      </c>
      <c r="AW2313">
        <f>IF(OR($D2313="51",$D2313="52",$D2313="61"),(AG2313/'Totals and Drop Down Lists'!AC$4)*Inputs!K$38,0)</f>
        <v>0</v>
      </c>
      <c r="AX2313">
        <f>IF(OR($D2313="51",$D2313="52",$D2313="61"),(AH2313/'Totals and Drop Down Lists'!AD$4)*Inputs!L$38,0)</f>
        <v>0</v>
      </c>
      <c r="AY2313">
        <f>IF(OR($D2313="51",$D2313="52",$D2313="61"),0,(AA2313/'Totals and Drop Down Lists'!W$5)*Inputs!E$39)</f>
        <v>0</v>
      </c>
      <c r="AZ2313">
        <f>IF(OR($D2313="51",$D2313="52",$D2313="61"),0,(AB2313/'Totals and Drop Down Lists'!X$5)*Inputs!F$39)</f>
        <v>0</v>
      </c>
      <c r="BA2313">
        <f>IF(OR($D2313="51",$D2313="52",$D2313="61"),0,(AC2313/'Totals and Drop Down Lists'!Y$5)*Inputs!G$39)</f>
        <v>0</v>
      </c>
      <c r="BB2313">
        <f>IF(OR($D2313="51",$D2313="52",$D2313="61"),0,(AD2313/'Totals and Drop Down Lists'!Z$5)*Inputs!H$39)</f>
        <v>0</v>
      </c>
      <c r="BC2313">
        <f>IF(OR($D2313="51",$D2313="52",$D2313="61"),0,(AE2313/'Totals and Drop Down Lists'!AA$5)*Inputs!I$39)</f>
        <v>0</v>
      </c>
      <c r="BD2313">
        <f>IF(OR($D2313="51",$D2313="52",$D2313="61"),0,(AF2313/'Totals and Drop Down Lists'!AB$5)*Inputs!J$39)</f>
        <v>0</v>
      </c>
      <c r="BE2313">
        <f>IF(OR($D2313="51",$D2313="52",$D2313="61"),0,(AG2313/'Totals and Drop Down Lists'!AC$5)*Inputs!K$39)</f>
        <v>0</v>
      </c>
      <c r="BF2313">
        <f>IF(OR($D2313="51",$D2313="52",$D2313="61"),0,(AH2313/'Totals and Drop Down Lists'!AD$5)*Inputs!L$39)</f>
        <v>0</v>
      </c>
      <c r="BG2313" s="10">
        <f t="shared" si="325"/>
        <v>58020.813888345554</v>
      </c>
    </row>
    <row r="2314" spans="1:59" ht="28.8">
      <c r="A2314" s="1" t="s">
        <v>7562</v>
      </c>
      <c r="B2314" s="1" t="s">
        <v>4313</v>
      </c>
      <c r="C2314" s="1" t="s">
        <v>4378</v>
      </c>
      <c r="D2314" s="1" t="s">
        <v>25</v>
      </c>
      <c r="E2314" s="1" t="s">
        <v>4379</v>
      </c>
      <c r="F2314" s="2">
        <v>5472</v>
      </c>
      <c r="G2314" s="2">
        <v>24</v>
      </c>
      <c r="H2314" s="2">
        <v>0</v>
      </c>
      <c r="I2314" s="2">
        <v>504</v>
      </c>
      <c r="J2314" s="2">
        <v>2283</v>
      </c>
      <c r="K2314" s="2">
        <v>693</v>
      </c>
      <c r="L2314" s="2">
        <v>0</v>
      </c>
      <c r="M2314" s="2">
        <v>0</v>
      </c>
      <c r="N2314" s="2">
        <v>0</v>
      </c>
      <c r="O2314" s="2">
        <v>13</v>
      </c>
      <c r="P2314" s="2">
        <v>0</v>
      </c>
      <c r="Q2314" s="2">
        <v>0</v>
      </c>
      <c r="R2314" s="2">
        <v>753</v>
      </c>
      <c r="S2314" s="2">
        <v>275400</v>
      </c>
      <c r="T2314" s="2">
        <v>20850000</v>
      </c>
      <c r="U2314" s="2">
        <v>51</v>
      </c>
      <c r="V2314" s="2">
        <v>137</v>
      </c>
      <c r="W2314" s="2">
        <v>60</v>
      </c>
      <c r="X2314" s="2">
        <v>215</v>
      </c>
      <c r="Y2314" s="2">
        <v>44</v>
      </c>
      <c r="Z2314" s="2">
        <v>93</v>
      </c>
      <c r="AA2314" s="9">
        <f t="shared" si="326"/>
        <v>5472</v>
      </c>
      <c r="AB2314" s="9">
        <f t="shared" si="327"/>
        <v>480</v>
      </c>
      <c r="AC2314" s="9">
        <f t="shared" si="328"/>
        <v>766</v>
      </c>
      <c r="AD2314" s="9">
        <f t="shared" si="329"/>
        <v>753</v>
      </c>
      <c r="AE2314" s="44">
        <f t="shared" si="330"/>
        <v>1.4691168627874177E-5</v>
      </c>
      <c r="AF2314" s="9">
        <f t="shared" si="331"/>
        <v>18</v>
      </c>
      <c r="AG2314" s="9">
        <f t="shared" si="324"/>
        <v>137</v>
      </c>
      <c r="AH2314" s="44">
        <f t="shared" si="332"/>
        <v>1.5473871163932095E-5</v>
      </c>
      <c r="AI2314">
        <f>AA2314/'Totals and Drop Down Lists'!W$6*Inputs!E$37</f>
        <v>4963.8723079240399</v>
      </c>
      <c r="AJ2314">
        <f>AB2314/'Totals and Drop Down Lists'!X$6*Inputs!F$37</f>
        <v>1579.3858477233205</v>
      </c>
      <c r="AK2314">
        <f>AC2314/'Totals and Drop Down Lists'!Y$6*Inputs!G$37</f>
        <v>5049.7307443179479</v>
      </c>
      <c r="AL2314">
        <f>AD2314/'Totals and Drop Down Lists'!Z$6*Inputs!H$37</f>
        <v>6037.178456305398</v>
      </c>
      <c r="AM2314">
        <f>AE2314/'Totals and Drop Down Lists'!AA$6*Inputs!I$37</f>
        <v>1828.8940384897985</v>
      </c>
      <c r="AN2314">
        <f>AF2314/'Totals and Drop Down Lists'!AB$6*Inputs!J$37</f>
        <v>359.22047652620535</v>
      </c>
      <c r="AO2314">
        <f>AG2314/'Totals and Drop Down Lists'!AC$6*Inputs!K$37</f>
        <v>2551.4299365355519</v>
      </c>
      <c r="AP2314">
        <f>AH2314/'Totals and Drop Down Lists'!AD$6*Inputs!L$37</f>
        <v>3641.4646936556273</v>
      </c>
      <c r="AQ2314">
        <f>IF(OR($D2314="51",$D2314="52",$D2314="61"),(AA2314/'Totals and Drop Down Lists'!W$4)*Inputs!E$38,0)</f>
        <v>0</v>
      </c>
      <c r="AR2314">
        <f>IF(OR($D2314="51",$D2314="52",$D2314="61"),(AB2314/'Totals and Drop Down Lists'!X$4)*Inputs!F$38,0)</f>
        <v>0</v>
      </c>
      <c r="AS2314">
        <f>IF(OR($D2314="51",$D2314="52",$D2314="61"),(AC2314/'Totals and Drop Down Lists'!Y$4)*Inputs!G$38,0)</f>
        <v>0</v>
      </c>
      <c r="AT2314">
        <f>IF(OR($D2314="51",$D2314="52",$D2314="61"),(AD2314/'Totals and Drop Down Lists'!Z$4)*Inputs!H$38,0)</f>
        <v>0</v>
      </c>
      <c r="AU2314">
        <f>IF(OR($D2314="51",$D2314="52",$D2314="61"),(AE2314/'Totals and Drop Down Lists'!AA$4)*Inputs!I$38,0)</f>
        <v>0</v>
      </c>
      <c r="AV2314">
        <f>IF(OR($D2314="51",$D2314="52",$D2314="61"),(AF2314/'Totals and Drop Down Lists'!AB$4)*Inputs!J$38,0)</f>
        <v>0</v>
      </c>
      <c r="AW2314">
        <f>IF(OR($D2314="51",$D2314="52",$D2314="61"),(AG2314/'Totals and Drop Down Lists'!AC$4)*Inputs!K$38,0)</f>
        <v>0</v>
      </c>
      <c r="AX2314">
        <f>IF(OR($D2314="51",$D2314="52",$D2314="61"),(AH2314/'Totals and Drop Down Lists'!AD$4)*Inputs!L$38,0)</f>
        <v>0</v>
      </c>
      <c r="AY2314">
        <f>IF(OR($D2314="51",$D2314="52",$D2314="61"),0,(AA2314/'Totals and Drop Down Lists'!W$5)*Inputs!E$39)</f>
        <v>0</v>
      </c>
      <c r="AZ2314">
        <f>IF(OR($D2314="51",$D2314="52",$D2314="61"),0,(AB2314/'Totals and Drop Down Lists'!X$5)*Inputs!F$39)</f>
        <v>0</v>
      </c>
      <c r="BA2314">
        <f>IF(OR($D2314="51",$D2314="52",$D2314="61"),0,(AC2314/'Totals and Drop Down Lists'!Y$5)*Inputs!G$39)</f>
        <v>0</v>
      </c>
      <c r="BB2314">
        <f>IF(OR($D2314="51",$D2314="52",$D2314="61"),0,(AD2314/'Totals and Drop Down Lists'!Z$5)*Inputs!H$39)</f>
        <v>0</v>
      </c>
      <c r="BC2314">
        <f>IF(OR($D2314="51",$D2314="52",$D2314="61"),0,(AE2314/'Totals and Drop Down Lists'!AA$5)*Inputs!I$39)</f>
        <v>0</v>
      </c>
      <c r="BD2314">
        <f>IF(OR($D2314="51",$D2314="52",$D2314="61"),0,(AF2314/'Totals and Drop Down Lists'!AB$5)*Inputs!J$39)</f>
        <v>0</v>
      </c>
      <c r="BE2314">
        <f>IF(OR($D2314="51",$D2314="52",$D2314="61"),0,(AG2314/'Totals and Drop Down Lists'!AC$5)*Inputs!K$39)</f>
        <v>0</v>
      </c>
      <c r="BF2314">
        <f>IF(OR($D2314="51",$D2314="52",$D2314="61"),0,(AH2314/'Totals and Drop Down Lists'!AD$5)*Inputs!L$39)</f>
        <v>0</v>
      </c>
      <c r="BG2314" s="10">
        <f t="shared" si="325"/>
        <v>26011.17650147789</v>
      </c>
    </row>
    <row r="2315" spans="1:59" ht="28.8">
      <c r="A2315" s="1" t="s">
        <v>7562</v>
      </c>
      <c r="B2315" s="1" t="s">
        <v>4313</v>
      </c>
      <c r="C2315" s="1" t="s">
        <v>4380</v>
      </c>
      <c r="D2315" s="1" t="s">
        <v>25</v>
      </c>
      <c r="E2315" s="1" t="s">
        <v>4381</v>
      </c>
      <c r="F2315" s="2">
        <v>2512</v>
      </c>
      <c r="G2315" s="2">
        <v>0</v>
      </c>
      <c r="H2315" s="2">
        <v>0</v>
      </c>
      <c r="I2315" s="2">
        <v>172</v>
      </c>
      <c r="J2315" s="2">
        <v>1041</v>
      </c>
      <c r="K2315" s="2">
        <v>220</v>
      </c>
      <c r="L2315" s="2">
        <v>4</v>
      </c>
      <c r="M2315" s="2">
        <v>0</v>
      </c>
      <c r="N2315" s="2">
        <v>0</v>
      </c>
      <c r="O2315" s="2">
        <v>6</v>
      </c>
      <c r="P2315" s="2">
        <v>0</v>
      </c>
      <c r="Q2315" s="2">
        <v>0</v>
      </c>
      <c r="R2315" s="2">
        <v>333</v>
      </c>
      <c r="S2315" s="2">
        <v>77400</v>
      </c>
      <c r="T2315" s="2">
        <v>5808600</v>
      </c>
      <c r="U2315" s="2">
        <v>26</v>
      </c>
      <c r="V2315" s="2">
        <v>20</v>
      </c>
      <c r="W2315" s="2">
        <v>8</v>
      </c>
      <c r="X2315" s="2">
        <v>20</v>
      </c>
      <c r="Y2315" s="2">
        <v>4</v>
      </c>
      <c r="Z2315" s="2">
        <v>8</v>
      </c>
      <c r="AA2315" s="9">
        <f t="shared" si="326"/>
        <v>2512</v>
      </c>
      <c r="AB2315" s="9">
        <f t="shared" si="327"/>
        <v>172</v>
      </c>
      <c r="AC2315" s="9">
        <f t="shared" si="328"/>
        <v>343</v>
      </c>
      <c r="AD2315" s="9">
        <f t="shared" si="329"/>
        <v>333</v>
      </c>
      <c r="AE2315" s="44">
        <f t="shared" si="330"/>
        <v>3.2470607803596746E-6</v>
      </c>
      <c r="AF2315" s="9">
        <f t="shared" si="331"/>
        <v>0</v>
      </c>
      <c r="AG2315" s="9">
        <f t="shared" si="324"/>
        <v>12</v>
      </c>
      <c r="AH2315" s="44">
        <f t="shared" si="332"/>
        <v>9.43635527782388E-7</v>
      </c>
      <c r="AI2315">
        <f>AA2315/'Totals and Drop Down Lists'!W$6*Inputs!E$37</f>
        <v>2278.7367027604514</v>
      </c>
      <c r="AJ2315">
        <f>AB2315/'Totals and Drop Down Lists'!X$6*Inputs!F$37</f>
        <v>565.94659543418982</v>
      </c>
      <c r="AK2315">
        <f>AC2315/'Totals and Drop Down Lists'!Y$6*Inputs!G$37</f>
        <v>2261.1718607063399</v>
      </c>
      <c r="AL2315">
        <f>AD2315/'Totals and Drop Down Lists'!Z$6*Inputs!H$37</f>
        <v>2669.8279229079649</v>
      </c>
      <c r="AM2315">
        <f>AE2315/'Totals and Drop Down Lists'!AA$6*Inputs!I$37</f>
        <v>404.22448712122309</v>
      </c>
      <c r="AN2315">
        <f>AF2315/'Totals and Drop Down Lists'!AB$6*Inputs!J$37</f>
        <v>0</v>
      </c>
      <c r="AO2315">
        <f>AG2315/'Totals and Drop Down Lists'!AC$6*Inputs!K$37</f>
        <v>223.48291414909943</v>
      </c>
      <c r="AP2315">
        <f>AH2315/'Totals and Drop Down Lists'!AD$6*Inputs!L$37</f>
        <v>222.06566292913843</v>
      </c>
      <c r="AQ2315">
        <f>IF(OR($D2315="51",$D2315="52",$D2315="61"),(AA2315/'Totals and Drop Down Lists'!W$4)*Inputs!E$38,0)</f>
        <v>0</v>
      </c>
      <c r="AR2315">
        <f>IF(OR($D2315="51",$D2315="52",$D2315="61"),(AB2315/'Totals and Drop Down Lists'!X$4)*Inputs!F$38,0)</f>
        <v>0</v>
      </c>
      <c r="AS2315">
        <f>IF(OR($D2315="51",$D2315="52",$D2315="61"),(AC2315/'Totals and Drop Down Lists'!Y$4)*Inputs!G$38,0)</f>
        <v>0</v>
      </c>
      <c r="AT2315">
        <f>IF(OR($D2315="51",$D2315="52",$D2315="61"),(AD2315/'Totals and Drop Down Lists'!Z$4)*Inputs!H$38,0)</f>
        <v>0</v>
      </c>
      <c r="AU2315">
        <f>IF(OR($D2315="51",$D2315="52",$D2315="61"),(AE2315/'Totals and Drop Down Lists'!AA$4)*Inputs!I$38,0)</f>
        <v>0</v>
      </c>
      <c r="AV2315">
        <f>IF(OR($D2315="51",$D2315="52",$D2315="61"),(AF2315/'Totals and Drop Down Lists'!AB$4)*Inputs!J$38,0)</f>
        <v>0</v>
      </c>
      <c r="AW2315">
        <f>IF(OR($D2315="51",$D2315="52",$D2315="61"),(AG2315/'Totals and Drop Down Lists'!AC$4)*Inputs!K$38,0)</f>
        <v>0</v>
      </c>
      <c r="AX2315">
        <f>IF(OR($D2315="51",$D2315="52",$D2315="61"),(AH2315/'Totals and Drop Down Lists'!AD$4)*Inputs!L$38,0)</f>
        <v>0</v>
      </c>
      <c r="AY2315">
        <f>IF(OR($D2315="51",$D2315="52",$D2315="61"),0,(AA2315/'Totals and Drop Down Lists'!W$5)*Inputs!E$39)</f>
        <v>0</v>
      </c>
      <c r="AZ2315">
        <f>IF(OR($D2315="51",$D2315="52",$D2315="61"),0,(AB2315/'Totals and Drop Down Lists'!X$5)*Inputs!F$39)</f>
        <v>0</v>
      </c>
      <c r="BA2315">
        <f>IF(OR($D2315="51",$D2315="52",$D2315="61"),0,(AC2315/'Totals and Drop Down Lists'!Y$5)*Inputs!G$39)</f>
        <v>0</v>
      </c>
      <c r="BB2315">
        <f>IF(OR($D2315="51",$D2315="52",$D2315="61"),0,(AD2315/'Totals and Drop Down Lists'!Z$5)*Inputs!H$39)</f>
        <v>0</v>
      </c>
      <c r="BC2315">
        <f>IF(OR($D2315="51",$D2315="52",$D2315="61"),0,(AE2315/'Totals and Drop Down Lists'!AA$5)*Inputs!I$39)</f>
        <v>0</v>
      </c>
      <c r="BD2315">
        <f>IF(OR($D2315="51",$D2315="52",$D2315="61"),0,(AF2315/'Totals and Drop Down Lists'!AB$5)*Inputs!J$39)</f>
        <v>0</v>
      </c>
      <c r="BE2315">
        <f>IF(OR($D2315="51",$D2315="52",$D2315="61"),0,(AG2315/'Totals and Drop Down Lists'!AC$5)*Inputs!K$39)</f>
        <v>0</v>
      </c>
      <c r="BF2315">
        <f>IF(OR($D2315="51",$D2315="52",$D2315="61"),0,(AH2315/'Totals and Drop Down Lists'!AD$5)*Inputs!L$39)</f>
        <v>0</v>
      </c>
      <c r="BG2315" s="10">
        <f t="shared" si="325"/>
        <v>8625.4561460084078</v>
      </c>
    </row>
    <row r="2316" spans="1:59" ht="28.8">
      <c r="A2316" s="1" t="s">
        <v>7562</v>
      </c>
      <c r="B2316" s="1" t="s">
        <v>4313</v>
      </c>
      <c r="C2316" s="1" t="s">
        <v>966</v>
      </c>
      <c r="D2316" s="1" t="s">
        <v>25</v>
      </c>
      <c r="E2316" s="1" t="s">
        <v>4382</v>
      </c>
      <c r="F2316" s="2">
        <v>16258</v>
      </c>
      <c r="G2316" s="2">
        <v>406</v>
      </c>
      <c r="H2316" s="2">
        <v>0</v>
      </c>
      <c r="I2316" s="2">
        <v>1793</v>
      </c>
      <c r="J2316" s="2">
        <v>6614</v>
      </c>
      <c r="K2316" s="2">
        <v>1814</v>
      </c>
      <c r="L2316" s="2">
        <v>20</v>
      </c>
      <c r="M2316" s="2">
        <v>0</v>
      </c>
      <c r="N2316" s="2">
        <v>2</v>
      </c>
      <c r="O2316" s="2">
        <v>1</v>
      </c>
      <c r="P2316" s="2">
        <v>0</v>
      </c>
      <c r="Q2316" s="2">
        <v>12</v>
      </c>
      <c r="R2316" s="2">
        <v>1793</v>
      </c>
      <c r="S2316" s="2">
        <v>818800</v>
      </c>
      <c r="T2316" s="2">
        <v>49516300</v>
      </c>
      <c r="U2316" s="2">
        <v>248</v>
      </c>
      <c r="V2316" s="2">
        <v>334</v>
      </c>
      <c r="W2316" s="2">
        <v>209</v>
      </c>
      <c r="X2316" s="2">
        <v>570</v>
      </c>
      <c r="Y2316" s="2">
        <v>106</v>
      </c>
      <c r="Z2316" s="2">
        <v>262</v>
      </c>
      <c r="AA2316" s="9">
        <f t="shared" si="326"/>
        <v>16258</v>
      </c>
      <c r="AB2316" s="9">
        <f t="shared" si="327"/>
        <v>1387</v>
      </c>
      <c r="AC2316" s="9">
        <f t="shared" si="328"/>
        <v>1828</v>
      </c>
      <c r="AD2316" s="9">
        <f t="shared" si="329"/>
        <v>1793</v>
      </c>
      <c r="AE2316" s="44">
        <f t="shared" si="330"/>
        <v>3.4746107647465712E-5</v>
      </c>
      <c r="AF2316" s="9">
        <f t="shared" si="331"/>
        <v>27</v>
      </c>
      <c r="AG2316" s="9">
        <f t="shared" si="324"/>
        <v>368</v>
      </c>
      <c r="AH2316" s="44">
        <f t="shared" si="332"/>
        <v>3.7555365855011321E-5</v>
      </c>
      <c r="AI2316">
        <f>AA2316/'Totals and Drop Down Lists'!W$6*Inputs!E$37</f>
        <v>14748.288739442442</v>
      </c>
      <c r="AJ2316">
        <f>AB2316/'Totals and Drop Down Lists'!X$6*Inputs!F$37</f>
        <v>4563.7670224838448</v>
      </c>
      <c r="AK2316">
        <f>AC2316/'Totals and Drop Down Lists'!Y$6*Inputs!G$37</f>
        <v>12050.793473385391</v>
      </c>
      <c r="AL2316">
        <f>AD2316/'Totals and Drop Down Lists'!Z$6*Inputs!H$37</f>
        <v>14375.379777099042</v>
      </c>
      <c r="AM2316">
        <f>AE2316/'Totals and Drop Down Lists'!AA$6*Inputs!I$37</f>
        <v>4325.520368516125</v>
      </c>
      <c r="AN2316">
        <f>AF2316/'Totals and Drop Down Lists'!AB$6*Inputs!J$37</f>
        <v>538.83071478930799</v>
      </c>
      <c r="AO2316">
        <f>AG2316/'Totals and Drop Down Lists'!AC$6*Inputs!K$37</f>
        <v>6853.4760339057157</v>
      </c>
      <c r="AP2316">
        <f>AH2316/'Totals and Drop Down Lists'!AD$6*Inputs!L$37</f>
        <v>8837.9008309897508</v>
      </c>
      <c r="AQ2316">
        <f>IF(OR($D2316="51",$D2316="52",$D2316="61"),(AA2316/'Totals and Drop Down Lists'!W$4)*Inputs!E$38,0)</f>
        <v>0</v>
      </c>
      <c r="AR2316">
        <f>IF(OR($D2316="51",$D2316="52",$D2316="61"),(AB2316/'Totals and Drop Down Lists'!X$4)*Inputs!F$38,0)</f>
        <v>0</v>
      </c>
      <c r="AS2316">
        <f>IF(OR($D2316="51",$D2316="52",$D2316="61"),(AC2316/'Totals and Drop Down Lists'!Y$4)*Inputs!G$38,0)</f>
        <v>0</v>
      </c>
      <c r="AT2316">
        <f>IF(OR($D2316="51",$D2316="52",$D2316="61"),(AD2316/'Totals and Drop Down Lists'!Z$4)*Inputs!H$38,0)</f>
        <v>0</v>
      </c>
      <c r="AU2316">
        <f>IF(OR($D2316="51",$D2316="52",$D2316="61"),(AE2316/'Totals and Drop Down Lists'!AA$4)*Inputs!I$38,0)</f>
        <v>0</v>
      </c>
      <c r="AV2316">
        <f>IF(OR($D2316="51",$D2316="52",$D2316="61"),(AF2316/'Totals and Drop Down Lists'!AB$4)*Inputs!J$38,0)</f>
        <v>0</v>
      </c>
      <c r="AW2316">
        <f>IF(OR($D2316="51",$D2316="52",$D2316="61"),(AG2316/'Totals and Drop Down Lists'!AC$4)*Inputs!K$38,0)</f>
        <v>0</v>
      </c>
      <c r="AX2316">
        <f>IF(OR($D2316="51",$D2316="52",$D2316="61"),(AH2316/'Totals and Drop Down Lists'!AD$4)*Inputs!L$38,0)</f>
        <v>0</v>
      </c>
      <c r="AY2316">
        <f>IF(OR($D2316="51",$D2316="52",$D2316="61"),0,(AA2316/'Totals and Drop Down Lists'!W$5)*Inputs!E$39)</f>
        <v>0</v>
      </c>
      <c r="AZ2316">
        <f>IF(OR($D2316="51",$D2316="52",$D2316="61"),0,(AB2316/'Totals and Drop Down Lists'!X$5)*Inputs!F$39)</f>
        <v>0</v>
      </c>
      <c r="BA2316">
        <f>IF(OR($D2316="51",$D2316="52",$D2316="61"),0,(AC2316/'Totals and Drop Down Lists'!Y$5)*Inputs!G$39)</f>
        <v>0</v>
      </c>
      <c r="BB2316">
        <f>IF(OR($D2316="51",$D2316="52",$D2316="61"),0,(AD2316/'Totals and Drop Down Lists'!Z$5)*Inputs!H$39)</f>
        <v>0</v>
      </c>
      <c r="BC2316">
        <f>IF(OR($D2316="51",$D2316="52",$D2316="61"),0,(AE2316/'Totals and Drop Down Lists'!AA$5)*Inputs!I$39)</f>
        <v>0</v>
      </c>
      <c r="BD2316">
        <f>IF(OR($D2316="51",$D2316="52",$D2316="61"),0,(AF2316/'Totals and Drop Down Lists'!AB$5)*Inputs!J$39)</f>
        <v>0</v>
      </c>
      <c r="BE2316">
        <f>IF(OR($D2316="51",$D2316="52",$D2316="61"),0,(AG2316/'Totals and Drop Down Lists'!AC$5)*Inputs!K$39)</f>
        <v>0</v>
      </c>
      <c r="BF2316">
        <f>IF(OR($D2316="51",$D2316="52",$D2316="61"),0,(AH2316/'Totals and Drop Down Lists'!AD$5)*Inputs!L$39)</f>
        <v>0</v>
      </c>
      <c r="BG2316" s="10">
        <f t="shared" si="325"/>
        <v>66293.956960611627</v>
      </c>
    </row>
    <row r="2317" spans="1:59" ht="28.8">
      <c r="A2317" s="1" t="s">
        <v>7562</v>
      </c>
      <c r="B2317" s="1" t="s">
        <v>4313</v>
      </c>
      <c r="C2317" s="1" t="s">
        <v>4383</v>
      </c>
      <c r="D2317" s="1" t="s">
        <v>25</v>
      </c>
      <c r="E2317" s="1" t="s">
        <v>4384</v>
      </c>
      <c r="F2317" s="2">
        <v>14176</v>
      </c>
      <c r="G2317" s="2">
        <v>58</v>
      </c>
      <c r="H2317" s="2">
        <v>0</v>
      </c>
      <c r="I2317" s="2">
        <v>5014</v>
      </c>
      <c r="J2317" s="2">
        <v>4750</v>
      </c>
      <c r="K2317" s="2">
        <v>1417</v>
      </c>
      <c r="L2317" s="2">
        <v>147</v>
      </c>
      <c r="M2317" s="2">
        <v>79</v>
      </c>
      <c r="N2317" s="2">
        <v>0</v>
      </c>
      <c r="O2317" s="2">
        <v>84</v>
      </c>
      <c r="P2317" s="2">
        <v>0</v>
      </c>
      <c r="Q2317" s="2">
        <v>0</v>
      </c>
      <c r="R2317" s="2">
        <v>343</v>
      </c>
      <c r="S2317" s="2">
        <v>550200</v>
      </c>
      <c r="T2317" s="2">
        <v>33898400</v>
      </c>
      <c r="U2317" s="2">
        <v>82</v>
      </c>
      <c r="V2317" s="2">
        <v>540</v>
      </c>
      <c r="W2317" s="2">
        <v>109</v>
      </c>
      <c r="X2317" s="2">
        <v>725</v>
      </c>
      <c r="Y2317" s="2">
        <v>107</v>
      </c>
      <c r="Z2317" s="2">
        <v>324</v>
      </c>
      <c r="AA2317" s="9">
        <f t="shared" si="326"/>
        <v>14176</v>
      </c>
      <c r="AB2317" s="9">
        <f t="shared" si="327"/>
        <v>4956</v>
      </c>
      <c r="AC2317" s="9">
        <f t="shared" si="328"/>
        <v>653</v>
      </c>
      <c r="AD2317" s="9">
        <f t="shared" si="329"/>
        <v>343</v>
      </c>
      <c r="AE2317" s="44">
        <f t="shared" si="330"/>
        <v>2.9521734953316424E-5</v>
      </c>
      <c r="AF2317" s="9">
        <f t="shared" si="331"/>
        <v>76</v>
      </c>
      <c r="AG2317" s="9">
        <f t="shared" si="324"/>
        <v>431</v>
      </c>
      <c r="AH2317" s="44">
        <f t="shared" si="332"/>
        <v>4.7841478984845979E-5</v>
      </c>
      <c r="AI2317">
        <f>AA2317/'Totals and Drop Down Lists'!W$6*Inputs!E$37</f>
        <v>12859.622411756431</v>
      </c>
      <c r="AJ2317">
        <f>AB2317/'Totals and Drop Down Lists'!X$6*Inputs!F$37</f>
        <v>16307.158877743283</v>
      </c>
      <c r="AK2317">
        <f>AC2317/'Totals and Drop Down Lists'!Y$6*Inputs!G$37</f>
        <v>4304.7965744642561</v>
      </c>
      <c r="AL2317">
        <f>AD2317/'Totals and Drop Down Lists'!Z$6*Inputs!H$37</f>
        <v>2750.002935607904</v>
      </c>
      <c r="AM2317">
        <f>AE2317/'Totals and Drop Down Lists'!AA$6*Inputs!I$37</f>
        <v>3675.1416057913034</v>
      </c>
      <c r="AN2317">
        <f>AF2317/'Totals and Drop Down Lists'!AB$6*Inputs!J$37</f>
        <v>1516.7086786662005</v>
      </c>
      <c r="AO2317">
        <f>AG2317/'Totals and Drop Down Lists'!AC$6*Inputs!K$37</f>
        <v>8026.7613331884886</v>
      </c>
      <c r="AP2317">
        <f>AH2317/'Totals and Drop Down Lists'!AD$6*Inputs!L$37</f>
        <v>11258.53089830914</v>
      </c>
      <c r="AQ2317">
        <f>IF(OR($D2317="51",$D2317="52",$D2317="61"),(AA2317/'Totals and Drop Down Lists'!W$4)*Inputs!E$38,0)</f>
        <v>0</v>
      </c>
      <c r="AR2317">
        <f>IF(OR($D2317="51",$D2317="52",$D2317="61"),(AB2317/'Totals and Drop Down Lists'!X$4)*Inputs!F$38,0)</f>
        <v>0</v>
      </c>
      <c r="AS2317">
        <f>IF(OR($D2317="51",$D2317="52",$D2317="61"),(AC2317/'Totals and Drop Down Lists'!Y$4)*Inputs!G$38,0)</f>
        <v>0</v>
      </c>
      <c r="AT2317">
        <f>IF(OR($D2317="51",$D2317="52",$D2317="61"),(AD2317/'Totals and Drop Down Lists'!Z$4)*Inputs!H$38,0)</f>
        <v>0</v>
      </c>
      <c r="AU2317">
        <f>IF(OR($D2317="51",$D2317="52",$D2317="61"),(AE2317/'Totals and Drop Down Lists'!AA$4)*Inputs!I$38,0)</f>
        <v>0</v>
      </c>
      <c r="AV2317">
        <f>IF(OR($D2317="51",$D2317="52",$D2317="61"),(AF2317/'Totals and Drop Down Lists'!AB$4)*Inputs!J$38,0)</f>
        <v>0</v>
      </c>
      <c r="AW2317">
        <f>IF(OR($D2317="51",$D2317="52",$D2317="61"),(AG2317/'Totals and Drop Down Lists'!AC$4)*Inputs!K$38,0)</f>
        <v>0</v>
      </c>
      <c r="AX2317">
        <f>IF(OR($D2317="51",$D2317="52",$D2317="61"),(AH2317/'Totals and Drop Down Lists'!AD$4)*Inputs!L$38,0)</f>
        <v>0</v>
      </c>
      <c r="AY2317">
        <f>IF(OR($D2317="51",$D2317="52",$D2317="61"),0,(AA2317/'Totals and Drop Down Lists'!W$5)*Inputs!E$39)</f>
        <v>0</v>
      </c>
      <c r="AZ2317">
        <f>IF(OR($D2317="51",$D2317="52",$D2317="61"),0,(AB2317/'Totals and Drop Down Lists'!X$5)*Inputs!F$39)</f>
        <v>0</v>
      </c>
      <c r="BA2317">
        <f>IF(OR($D2317="51",$D2317="52",$D2317="61"),0,(AC2317/'Totals and Drop Down Lists'!Y$5)*Inputs!G$39)</f>
        <v>0</v>
      </c>
      <c r="BB2317">
        <f>IF(OR($D2317="51",$D2317="52",$D2317="61"),0,(AD2317/'Totals and Drop Down Lists'!Z$5)*Inputs!H$39)</f>
        <v>0</v>
      </c>
      <c r="BC2317">
        <f>IF(OR($D2317="51",$D2317="52",$D2317="61"),0,(AE2317/'Totals and Drop Down Lists'!AA$5)*Inputs!I$39)</f>
        <v>0</v>
      </c>
      <c r="BD2317">
        <f>IF(OR($D2317="51",$D2317="52",$D2317="61"),0,(AF2317/'Totals and Drop Down Lists'!AB$5)*Inputs!J$39)</f>
        <v>0</v>
      </c>
      <c r="BE2317">
        <f>IF(OR($D2317="51",$D2317="52",$D2317="61"),0,(AG2317/'Totals and Drop Down Lists'!AC$5)*Inputs!K$39)</f>
        <v>0</v>
      </c>
      <c r="BF2317">
        <f>IF(OR($D2317="51",$D2317="52",$D2317="61"),0,(AH2317/'Totals and Drop Down Lists'!AD$5)*Inputs!L$39)</f>
        <v>0</v>
      </c>
      <c r="BG2317" s="10">
        <f t="shared" si="325"/>
        <v>60698.723315527001</v>
      </c>
    </row>
    <row r="2318" spans="1:59" ht="28.8">
      <c r="A2318" s="1" t="s">
        <v>7562</v>
      </c>
      <c r="B2318" s="1" t="s">
        <v>4313</v>
      </c>
      <c r="C2318" s="1" t="s">
        <v>4385</v>
      </c>
      <c r="D2318" s="1" t="s">
        <v>25</v>
      </c>
      <c r="E2318" s="1" t="s">
        <v>4386</v>
      </c>
      <c r="F2318" s="2">
        <v>3859</v>
      </c>
      <c r="G2318" s="2">
        <v>33</v>
      </c>
      <c r="H2318" s="2">
        <v>6</v>
      </c>
      <c r="I2318" s="2">
        <v>282</v>
      </c>
      <c r="J2318" s="2">
        <v>1741</v>
      </c>
      <c r="K2318" s="2">
        <v>395</v>
      </c>
      <c r="L2318" s="2">
        <v>5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662</v>
      </c>
      <c r="S2318" s="2">
        <v>136300</v>
      </c>
      <c r="T2318" s="2">
        <v>12031400</v>
      </c>
      <c r="U2318" s="2">
        <v>49</v>
      </c>
      <c r="V2318" s="2">
        <v>77</v>
      </c>
      <c r="W2318" s="2">
        <v>14</v>
      </c>
      <c r="X2318" s="2">
        <v>138</v>
      </c>
      <c r="Y2318" s="2">
        <v>32</v>
      </c>
      <c r="Z2318" s="2">
        <v>48</v>
      </c>
      <c r="AA2318" s="9">
        <f t="shared" si="326"/>
        <v>3859</v>
      </c>
      <c r="AB2318" s="9">
        <f t="shared" si="327"/>
        <v>243</v>
      </c>
      <c r="AC2318" s="9">
        <f t="shared" si="328"/>
        <v>667</v>
      </c>
      <c r="AD2318" s="9">
        <f t="shared" si="329"/>
        <v>662</v>
      </c>
      <c r="AE2318" s="44">
        <f t="shared" si="330"/>
        <v>6.258801905004943E-6</v>
      </c>
      <c r="AF2318" s="9">
        <f t="shared" si="331"/>
        <v>47</v>
      </c>
      <c r="AG2318" s="9">
        <f t="shared" si="324"/>
        <v>80</v>
      </c>
      <c r="AH2318" s="44">
        <f t="shared" si="332"/>
        <v>6.7536631828882571E-6</v>
      </c>
      <c r="AI2318">
        <f>AA2318/'Totals and Drop Down Lists'!W$6*Inputs!E$37</f>
        <v>3500.6548311913139</v>
      </c>
      <c r="AJ2318">
        <f>AB2318/'Totals and Drop Down Lists'!X$6*Inputs!F$37</f>
        <v>799.56408540993095</v>
      </c>
      <c r="AK2318">
        <f>AC2318/'Totals and Drop Down Lists'!Y$6*Inputs!G$37</f>
        <v>4397.0893034726778</v>
      </c>
      <c r="AL2318">
        <f>AD2318/'Totals and Drop Down Lists'!Z$6*Inputs!H$37</f>
        <v>5307.5858407359547</v>
      </c>
      <c r="AM2318">
        <f>AE2318/'Totals and Drop Down Lists'!AA$6*Inputs!I$37</f>
        <v>779.15418317599676</v>
      </c>
      <c r="AN2318">
        <f>AF2318/'Totals and Drop Down Lists'!AB$6*Inputs!J$37</f>
        <v>937.96457759620284</v>
      </c>
      <c r="AO2318">
        <f>AG2318/'Totals and Drop Down Lists'!AC$6*Inputs!K$37</f>
        <v>1489.8860943273296</v>
      </c>
      <c r="AP2318">
        <f>AH2318/'Totals and Drop Down Lists'!AD$6*Inputs!L$37</f>
        <v>1589.3389425817115</v>
      </c>
      <c r="AQ2318">
        <f>IF(OR($D2318="51",$D2318="52",$D2318="61"),(AA2318/'Totals and Drop Down Lists'!W$4)*Inputs!E$38,0)</f>
        <v>0</v>
      </c>
      <c r="AR2318">
        <f>IF(OR($D2318="51",$D2318="52",$D2318="61"),(AB2318/'Totals and Drop Down Lists'!X$4)*Inputs!F$38,0)</f>
        <v>0</v>
      </c>
      <c r="AS2318">
        <f>IF(OR($D2318="51",$D2318="52",$D2318="61"),(AC2318/'Totals and Drop Down Lists'!Y$4)*Inputs!G$38,0)</f>
        <v>0</v>
      </c>
      <c r="AT2318">
        <f>IF(OR($D2318="51",$D2318="52",$D2318="61"),(AD2318/'Totals and Drop Down Lists'!Z$4)*Inputs!H$38,0)</f>
        <v>0</v>
      </c>
      <c r="AU2318">
        <f>IF(OR($D2318="51",$D2318="52",$D2318="61"),(AE2318/'Totals and Drop Down Lists'!AA$4)*Inputs!I$38,0)</f>
        <v>0</v>
      </c>
      <c r="AV2318">
        <f>IF(OR($D2318="51",$D2318="52",$D2318="61"),(AF2318/'Totals and Drop Down Lists'!AB$4)*Inputs!J$38,0)</f>
        <v>0</v>
      </c>
      <c r="AW2318">
        <f>IF(OR($D2318="51",$D2318="52",$D2318="61"),(AG2318/'Totals and Drop Down Lists'!AC$4)*Inputs!K$38,0)</f>
        <v>0</v>
      </c>
      <c r="AX2318">
        <f>IF(OR($D2318="51",$D2318="52",$D2318="61"),(AH2318/'Totals and Drop Down Lists'!AD$4)*Inputs!L$38,0)</f>
        <v>0</v>
      </c>
      <c r="AY2318">
        <f>IF(OR($D2318="51",$D2318="52",$D2318="61"),0,(AA2318/'Totals and Drop Down Lists'!W$5)*Inputs!E$39)</f>
        <v>0</v>
      </c>
      <c r="AZ2318">
        <f>IF(OR($D2318="51",$D2318="52",$D2318="61"),0,(AB2318/'Totals and Drop Down Lists'!X$5)*Inputs!F$39)</f>
        <v>0</v>
      </c>
      <c r="BA2318">
        <f>IF(OR($D2318="51",$D2318="52",$D2318="61"),0,(AC2318/'Totals and Drop Down Lists'!Y$5)*Inputs!G$39)</f>
        <v>0</v>
      </c>
      <c r="BB2318">
        <f>IF(OR($D2318="51",$D2318="52",$D2318="61"),0,(AD2318/'Totals and Drop Down Lists'!Z$5)*Inputs!H$39)</f>
        <v>0</v>
      </c>
      <c r="BC2318">
        <f>IF(OR($D2318="51",$D2318="52",$D2318="61"),0,(AE2318/'Totals and Drop Down Lists'!AA$5)*Inputs!I$39)</f>
        <v>0</v>
      </c>
      <c r="BD2318">
        <f>IF(OR($D2318="51",$D2318="52",$D2318="61"),0,(AF2318/'Totals and Drop Down Lists'!AB$5)*Inputs!J$39)</f>
        <v>0</v>
      </c>
      <c r="BE2318">
        <f>IF(OR($D2318="51",$D2318="52",$D2318="61"),0,(AG2318/'Totals and Drop Down Lists'!AC$5)*Inputs!K$39)</f>
        <v>0</v>
      </c>
      <c r="BF2318">
        <f>IF(OR($D2318="51",$D2318="52",$D2318="61"),0,(AH2318/'Totals and Drop Down Lists'!AD$5)*Inputs!L$39)</f>
        <v>0</v>
      </c>
      <c r="BG2318" s="10">
        <f t="shared" si="325"/>
        <v>18801.23785849112</v>
      </c>
    </row>
    <row r="2319" spans="1:59" ht="28.8">
      <c r="A2319" s="1" t="s">
        <v>7562</v>
      </c>
      <c r="B2319" s="1" t="s">
        <v>4313</v>
      </c>
      <c r="C2319" s="1" t="s">
        <v>2630</v>
      </c>
      <c r="D2319" s="1" t="s">
        <v>25</v>
      </c>
      <c r="E2319" s="1" t="s">
        <v>4387</v>
      </c>
      <c r="F2319" s="2">
        <v>1313</v>
      </c>
      <c r="G2319" s="2">
        <v>3</v>
      </c>
      <c r="H2319" s="2">
        <v>0</v>
      </c>
      <c r="I2319" s="2">
        <v>180</v>
      </c>
      <c r="J2319" s="2">
        <v>614</v>
      </c>
      <c r="K2319" s="2">
        <v>83</v>
      </c>
      <c r="L2319" s="2">
        <v>0</v>
      </c>
      <c r="M2319" s="2">
        <v>2</v>
      </c>
      <c r="N2319" s="2">
        <v>0</v>
      </c>
      <c r="O2319" s="2">
        <v>0</v>
      </c>
      <c r="P2319" s="2">
        <v>0</v>
      </c>
      <c r="Q2319" s="2">
        <v>0</v>
      </c>
      <c r="R2319" s="2">
        <v>323</v>
      </c>
      <c r="S2319" s="2">
        <v>36400</v>
      </c>
      <c r="T2319" s="2">
        <v>2616000</v>
      </c>
      <c r="U2319" s="2">
        <v>12</v>
      </c>
      <c r="V2319" s="2">
        <v>22</v>
      </c>
      <c r="W2319" s="2">
        <v>10</v>
      </c>
      <c r="X2319" s="2">
        <v>33</v>
      </c>
      <c r="Y2319" s="2">
        <v>8</v>
      </c>
      <c r="Z2319" s="2">
        <v>14</v>
      </c>
      <c r="AA2319" s="9">
        <f t="shared" si="326"/>
        <v>1313</v>
      </c>
      <c r="AB2319" s="9">
        <f t="shared" si="327"/>
        <v>177</v>
      </c>
      <c r="AC2319" s="9">
        <f t="shared" si="328"/>
        <v>325</v>
      </c>
      <c r="AD2319" s="9">
        <f t="shared" si="329"/>
        <v>323</v>
      </c>
      <c r="AE2319" s="44">
        <f t="shared" si="330"/>
        <v>7.8358046363937897E-7</v>
      </c>
      <c r="AF2319" s="9">
        <f t="shared" si="331"/>
        <v>1</v>
      </c>
      <c r="AG2319" s="9">
        <f t="shared" si="324"/>
        <v>22</v>
      </c>
      <c r="AH2319" s="44">
        <f t="shared" si="332"/>
        <v>1.106581711549697E-6</v>
      </c>
      <c r="AI2319">
        <f>AA2319/'Totals and Drop Down Lists'!W$6*Inputs!E$37</f>
        <v>1191.0753545877676</v>
      </c>
      <c r="AJ2319">
        <f>AB2319/'Totals and Drop Down Lists'!X$6*Inputs!F$37</f>
        <v>582.39853134797443</v>
      </c>
      <c r="AK2319">
        <f>AC2319/'Totals and Drop Down Lists'!Y$6*Inputs!G$37</f>
        <v>2142.5097805526543</v>
      </c>
      <c r="AL2319">
        <f>AD2319/'Totals and Drop Down Lists'!Z$6*Inputs!H$37</f>
        <v>2589.6529102080262</v>
      </c>
      <c r="AM2319">
        <f>AE2319/'Totals and Drop Down Lists'!AA$6*Inputs!I$37</f>
        <v>97.547422872002059</v>
      </c>
      <c r="AN2319">
        <f>AF2319/'Totals and Drop Down Lists'!AB$6*Inputs!J$37</f>
        <v>19.956693140344743</v>
      </c>
      <c r="AO2319">
        <f>AG2319/'Totals and Drop Down Lists'!AC$6*Inputs!K$37</f>
        <v>409.7186759400156</v>
      </c>
      <c r="AP2319">
        <f>AH2319/'Totals and Drop Down Lists'!AD$6*Inputs!L$37</f>
        <v>260.4117735351025</v>
      </c>
      <c r="AQ2319">
        <f>IF(OR($D2319="51",$D2319="52",$D2319="61"),(AA2319/'Totals and Drop Down Lists'!W$4)*Inputs!E$38,0)</f>
        <v>0</v>
      </c>
      <c r="AR2319">
        <f>IF(OR($D2319="51",$D2319="52",$D2319="61"),(AB2319/'Totals and Drop Down Lists'!X$4)*Inputs!F$38,0)</f>
        <v>0</v>
      </c>
      <c r="AS2319">
        <f>IF(OR($D2319="51",$D2319="52",$D2319="61"),(AC2319/'Totals and Drop Down Lists'!Y$4)*Inputs!G$38,0)</f>
        <v>0</v>
      </c>
      <c r="AT2319">
        <f>IF(OR($D2319="51",$D2319="52",$D2319="61"),(AD2319/'Totals and Drop Down Lists'!Z$4)*Inputs!H$38,0)</f>
        <v>0</v>
      </c>
      <c r="AU2319">
        <f>IF(OR($D2319="51",$D2319="52",$D2319="61"),(AE2319/'Totals and Drop Down Lists'!AA$4)*Inputs!I$38,0)</f>
        <v>0</v>
      </c>
      <c r="AV2319">
        <f>IF(OR($D2319="51",$D2319="52",$D2319="61"),(AF2319/'Totals and Drop Down Lists'!AB$4)*Inputs!J$38,0)</f>
        <v>0</v>
      </c>
      <c r="AW2319">
        <f>IF(OR($D2319="51",$D2319="52",$D2319="61"),(AG2319/'Totals and Drop Down Lists'!AC$4)*Inputs!K$38,0)</f>
        <v>0</v>
      </c>
      <c r="AX2319">
        <f>IF(OR($D2319="51",$D2319="52",$D2319="61"),(AH2319/'Totals and Drop Down Lists'!AD$4)*Inputs!L$38,0)</f>
        <v>0</v>
      </c>
      <c r="AY2319">
        <f>IF(OR($D2319="51",$D2319="52",$D2319="61"),0,(AA2319/'Totals and Drop Down Lists'!W$5)*Inputs!E$39)</f>
        <v>0</v>
      </c>
      <c r="AZ2319">
        <f>IF(OR($D2319="51",$D2319="52",$D2319="61"),0,(AB2319/'Totals and Drop Down Lists'!X$5)*Inputs!F$39)</f>
        <v>0</v>
      </c>
      <c r="BA2319">
        <f>IF(OR($D2319="51",$D2319="52",$D2319="61"),0,(AC2319/'Totals and Drop Down Lists'!Y$5)*Inputs!G$39)</f>
        <v>0</v>
      </c>
      <c r="BB2319">
        <f>IF(OR($D2319="51",$D2319="52",$D2319="61"),0,(AD2319/'Totals and Drop Down Lists'!Z$5)*Inputs!H$39)</f>
        <v>0</v>
      </c>
      <c r="BC2319">
        <f>IF(OR($D2319="51",$D2319="52",$D2319="61"),0,(AE2319/'Totals and Drop Down Lists'!AA$5)*Inputs!I$39)</f>
        <v>0</v>
      </c>
      <c r="BD2319">
        <f>IF(OR($D2319="51",$D2319="52",$D2319="61"),0,(AF2319/'Totals and Drop Down Lists'!AB$5)*Inputs!J$39)</f>
        <v>0</v>
      </c>
      <c r="BE2319">
        <f>IF(OR($D2319="51",$D2319="52",$D2319="61"),0,(AG2319/'Totals and Drop Down Lists'!AC$5)*Inputs!K$39)</f>
        <v>0</v>
      </c>
      <c r="BF2319">
        <f>IF(OR($D2319="51",$D2319="52",$D2319="61"),0,(AH2319/'Totals and Drop Down Lists'!AD$5)*Inputs!L$39)</f>
        <v>0</v>
      </c>
      <c r="BG2319" s="10">
        <f t="shared" si="325"/>
        <v>7293.2711421838885</v>
      </c>
    </row>
    <row r="2320" spans="1:59" ht="28.8">
      <c r="A2320" s="1" t="s">
        <v>7562</v>
      </c>
      <c r="B2320" s="1" t="s">
        <v>4313</v>
      </c>
      <c r="C2320" s="1" t="s">
        <v>2369</v>
      </c>
      <c r="D2320" s="1" t="s">
        <v>25</v>
      </c>
      <c r="E2320" s="1" t="s">
        <v>4388</v>
      </c>
      <c r="F2320" s="2">
        <v>4258</v>
      </c>
      <c r="G2320" s="2">
        <v>52</v>
      </c>
      <c r="H2320" s="2">
        <v>2</v>
      </c>
      <c r="I2320" s="2">
        <v>1682</v>
      </c>
      <c r="J2320" s="2">
        <v>1116</v>
      </c>
      <c r="K2320" s="2">
        <v>618</v>
      </c>
      <c r="L2320" s="2">
        <v>21</v>
      </c>
      <c r="M2320" s="2">
        <v>16</v>
      </c>
      <c r="N2320" s="2">
        <v>0</v>
      </c>
      <c r="O2320" s="2">
        <v>76</v>
      </c>
      <c r="P2320" s="2">
        <v>27</v>
      </c>
      <c r="Q2320" s="2">
        <v>2</v>
      </c>
      <c r="R2320" s="2">
        <v>80</v>
      </c>
      <c r="S2320" s="2">
        <v>240700</v>
      </c>
      <c r="T2320" s="2">
        <v>25311300</v>
      </c>
      <c r="U2320" s="2">
        <v>13</v>
      </c>
      <c r="V2320" s="2">
        <v>203</v>
      </c>
      <c r="W2320" s="2">
        <v>20</v>
      </c>
      <c r="X2320" s="2">
        <v>248</v>
      </c>
      <c r="Y2320" s="2">
        <v>34</v>
      </c>
      <c r="Z2320" s="2">
        <v>74</v>
      </c>
      <c r="AA2320" s="9">
        <f t="shared" si="326"/>
        <v>4258</v>
      </c>
      <c r="AB2320" s="9">
        <f t="shared" si="327"/>
        <v>1628</v>
      </c>
      <c r="AC2320" s="9">
        <f t="shared" si="328"/>
        <v>222</v>
      </c>
      <c r="AD2320" s="9">
        <f t="shared" si="329"/>
        <v>80</v>
      </c>
      <c r="AE2320" s="44">
        <f t="shared" si="330"/>
        <v>2.3900585576784895E-5</v>
      </c>
      <c r="AF2320" s="9">
        <f t="shared" si="331"/>
        <v>25</v>
      </c>
      <c r="AG2320" s="9">
        <f t="shared" si="324"/>
        <v>108</v>
      </c>
      <c r="AH2320" s="44">
        <f t="shared" si="332"/>
        <v>2.22535408054423E-5</v>
      </c>
      <c r="AI2320">
        <f>AA2320/'Totals and Drop Down Lists'!W$6*Inputs!E$37</f>
        <v>3862.6038536441083</v>
      </c>
      <c r="AJ2320">
        <f>AB2320/'Totals and Drop Down Lists'!X$6*Inputs!F$37</f>
        <v>5356.7503335282618</v>
      </c>
      <c r="AK2320">
        <f>AC2320/'Totals and Drop Down Lists'!Y$6*Inputs!G$37</f>
        <v>1463.4989885621205</v>
      </c>
      <c r="AL2320">
        <f>AD2320/'Totals and Drop Down Lists'!Z$6*Inputs!H$37</f>
        <v>641.40010159951112</v>
      </c>
      <c r="AM2320">
        <f>AE2320/'Totals and Drop Down Lists'!AA$6*Inputs!I$37</f>
        <v>2975.3683716393543</v>
      </c>
      <c r="AN2320">
        <f>AF2320/'Totals and Drop Down Lists'!AB$6*Inputs!J$37</f>
        <v>498.9173285086186</v>
      </c>
      <c r="AO2320">
        <f>AG2320/'Totals and Drop Down Lists'!AC$6*Inputs!K$37</f>
        <v>2011.346227341895</v>
      </c>
      <c r="AP2320">
        <f>AH2320/'Totals and Drop Down Lists'!AD$6*Inputs!L$37</f>
        <v>5236.9237337795475</v>
      </c>
      <c r="AQ2320">
        <f>IF(OR($D2320="51",$D2320="52",$D2320="61"),(AA2320/'Totals and Drop Down Lists'!W$4)*Inputs!E$38,0)</f>
        <v>0</v>
      </c>
      <c r="AR2320">
        <f>IF(OR($D2320="51",$D2320="52",$D2320="61"),(AB2320/'Totals and Drop Down Lists'!X$4)*Inputs!F$38,0)</f>
        <v>0</v>
      </c>
      <c r="AS2320">
        <f>IF(OR($D2320="51",$D2320="52",$D2320="61"),(AC2320/'Totals and Drop Down Lists'!Y$4)*Inputs!G$38,0)</f>
        <v>0</v>
      </c>
      <c r="AT2320">
        <f>IF(OR($D2320="51",$D2320="52",$D2320="61"),(AD2320/'Totals and Drop Down Lists'!Z$4)*Inputs!H$38,0)</f>
        <v>0</v>
      </c>
      <c r="AU2320">
        <f>IF(OR($D2320="51",$D2320="52",$D2320="61"),(AE2320/'Totals and Drop Down Lists'!AA$4)*Inputs!I$38,0)</f>
        <v>0</v>
      </c>
      <c r="AV2320">
        <f>IF(OR($D2320="51",$D2320="52",$D2320="61"),(AF2320/'Totals and Drop Down Lists'!AB$4)*Inputs!J$38,0)</f>
        <v>0</v>
      </c>
      <c r="AW2320">
        <f>IF(OR($D2320="51",$D2320="52",$D2320="61"),(AG2320/'Totals and Drop Down Lists'!AC$4)*Inputs!K$38,0)</f>
        <v>0</v>
      </c>
      <c r="AX2320">
        <f>IF(OR($D2320="51",$D2320="52",$D2320="61"),(AH2320/'Totals and Drop Down Lists'!AD$4)*Inputs!L$38,0)</f>
        <v>0</v>
      </c>
      <c r="AY2320">
        <f>IF(OR($D2320="51",$D2320="52",$D2320="61"),0,(AA2320/'Totals and Drop Down Lists'!W$5)*Inputs!E$39)</f>
        <v>0</v>
      </c>
      <c r="AZ2320">
        <f>IF(OR($D2320="51",$D2320="52",$D2320="61"),0,(AB2320/'Totals and Drop Down Lists'!X$5)*Inputs!F$39)</f>
        <v>0</v>
      </c>
      <c r="BA2320">
        <f>IF(OR($D2320="51",$D2320="52",$D2320="61"),0,(AC2320/'Totals and Drop Down Lists'!Y$5)*Inputs!G$39)</f>
        <v>0</v>
      </c>
      <c r="BB2320">
        <f>IF(OR($D2320="51",$D2320="52",$D2320="61"),0,(AD2320/'Totals and Drop Down Lists'!Z$5)*Inputs!H$39)</f>
        <v>0</v>
      </c>
      <c r="BC2320">
        <f>IF(OR($D2320="51",$D2320="52",$D2320="61"),0,(AE2320/'Totals and Drop Down Lists'!AA$5)*Inputs!I$39)</f>
        <v>0</v>
      </c>
      <c r="BD2320">
        <f>IF(OR($D2320="51",$D2320="52",$D2320="61"),0,(AF2320/'Totals and Drop Down Lists'!AB$5)*Inputs!J$39)</f>
        <v>0</v>
      </c>
      <c r="BE2320">
        <f>IF(OR($D2320="51",$D2320="52",$D2320="61"),0,(AG2320/'Totals and Drop Down Lists'!AC$5)*Inputs!K$39)</f>
        <v>0</v>
      </c>
      <c r="BF2320">
        <f>IF(OR($D2320="51",$D2320="52",$D2320="61"),0,(AH2320/'Totals and Drop Down Lists'!AD$5)*Inputs!L$39)</f>
        <v>0</v>
      </c>
      <c r="BG2320" s="10">
        <f t="shared" si="325"/>
        <v>22046.808938603419</v>
      </c>
    </row>
    <row r="2321" spans="1:59" ht="28.8">
      <c r="A2321" s="1" t="s">
        <v>7562</v>
      </c>
      <c r="B2321" s="1" t="s">
        <v>4313</v>
      </c>
      <c r="C2321" s="1" t="s">
        <v>4389</v>
      </c>
      <c r="D2321" s="1" t="s">
        <v>25</v>
      </c>
      <c r="E2321" s="1" t="s">
        <v>4390</v>
      </c>
      <c r="F2321" s="2">
        <v>738</v>
      </c>
      <c r="G2321" s="2">
        <v>6</v>
      </c>
      <c r="H2321" s="2">
        <v>0</v>
      </c>
      <c r="I2321" s="2">
        <v>66</v>
      </c>
      <c r="J2321" s="2">
        <v>296</v>
      </c>
      <c r="K2321" s="2">
        <v>39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180</v>
      </c>
      <c r="S2321" s="3"/>
      <c r="T2321" s="2">
        <v>202200</v>
      </c>
      <c r="U2321" s="2">
        <v>0</v>
      </c>
      <c r="V2321" s="2">
        <v>8</v>
      </c>
      <c r="W2321" s="2">
        <v>0</v>
      </c>
      <c r="X2321" s="2">
        <v>8</v>
      </c>
      <c r="Y2321" s="2">
        <v>4</v>
      </c>
      <c r="Z2321" s="2">
        <v>0</v>
      </c>
      <c r="AA2321" s="9">
        <f t="shared" si="326"/>
        <v>738</v>
      </c>
      <c r="AB2321" s="9">
        <f t="shared" si="327"/>
        <v>60</v>
      </c>
      <c r="AC2321" s="9">
        <f t="shared" si="328"/>
        <v>180</v>
      </c>
      <c r="AD2321" s="9">
        <f t="shared" si="329"/>
        <v>180</v>
      </c>
      <c r="AE2321" s="44">
        <f t="shared" si="330"/>
        <v>3.5886680563512636E-7</v>
      </c>
      <c r="AF2321" s="9">
        <f t="shared" si="331"/>
        <v>0</v>
      </c>
      <c r="AG2321" s="9">
        <f t="shared" si="324"/>
        <v>4</v>
      </c>
      <c r="AH2321" s="44">
        <f t="shared" si="332"/>
        <v>1.9610288079666856E-7</v>
      </c>
      <c r="AI2321">
        <f>AA2321/'Totals and Drop Down Lists'!W$6*Inputs!E$37</f>
        <v>669.46962047659747</v>
      </c>
      <c r="AJ2321">
        <f>AB2321/'Totals and Drop Down Lists'!X$6*Inputs!F$37</f>
        <v>197.42323096541506</v>
      </c>
      <c r="AK2321">
        <f>AC2321/'Totals and Drop Down Lists'!Y$6*Inputs!G$37</f>
        <v>1186.6208015368547</v>
      </c>
      <c r="AL2321">
        <f>AD2321/'Totals and Drop Down Lists'!Z$6*Inputs!H$37</f>
        <v>1443.1502285989</v>
      </c>
      <c r="AM2321">
        <f>AE2321/'Totals and Drop Down Lists'!AA$6*Inputs!I$37</f>
        <v>44.675095498711954</v>
      </c>
      <c r="AN2321">
        <f>AF2321/'Totals and Drop Down Lists'!AB$6*Inputs!J$37</f>
        <v>0</v>
      </c>
      <c r="AO2321">
        <f>AG2321/'Totals and Drop Down Lists'!AC$6*Inputs!K$37</f>
        <v>74.494304716366472</v>
      </c>
      <c r="AP2321">
        <f>AH2321/'Totals and Drop Down Lists'!AD$6*Inputs!L$37</f>
        <v>46.148873102273193</v>
      </c>
      <c r="AQ2321">
        <f>IF(OR($D2321="51",$D2321="52",$D2321="61"),(AA2321/'Totals and Drop Down Lists'!W$4)*Inputs!E$38,0)</f>
        <v>0</v>
      </c>
      <c r="AR2321">
        <f>IF(OR($D2321="51",$D2321="52",$D2321="61"),(AB2321/'Totals and Drop Down Lists'!X$4)*Inputs!F$38,0)</f>
        <v>0</v>
      </c>
      <c r="AS2321">
        <f>IF(OR($D2321="51",$D2321="52",$D2321="61"),(AC2321/'Totals and Drop Down Lists'!Y$4)*Inputs!G$38,0)</f>
        <v>0</v>
      </c>
      <c r="AT2321">
        <f>IF(OR($D2321="51",$D2321="52",$D2321="61"),(AD2321/'Totals and Drop Down Lists'!Z$4)*Inputs!H$38,0)</f>
        <v>0</v>
      </c>
      <c r="AU2321">
        <f>IF(OR($D2321="51",$D2321="52",$D2321="61"),(AE2321/'Totals and Drop Down Lists'!AA$4)*Inputs!I$38,0)</f>
        <v>0</v>
      </c>
      <c r="AV2321">
        <f>IF(OR($D2321="51",$D2321="52",$D2321="61"),(AF2321/'Totals and Drop Down Lists'!AB$4)*Inputs!J$38,0)</f>
        <v>0</v>
      </c>
      <c r="AW2321">
        <f>IF(OR($D2321="51",$D2321="52",$D2321="61"),(AG2321/'Totals and Drop Down Lists'!AC$4)*Inputs!K$38,0)</f>
        <v>0</v>
      </c>
      <c r="AX2321">
        <f>IF(OR($D2321="51",$D2321="52",$D2321="61"),(AH2321/'Totals and Drop Down Lists'!AD$4)*Inputs!L$38,0)</f>
        <v>0</v>
      </c>
      <c r="AY2321">
        <f>IF(OR($D2321="51",$D2321="52",$D2321="61"),0,(AA2321/'Totals and Drop Down Lists'!W$5)*Inputs!E$39)</f>
        <v>0</v>
      </c>
      <c r="AZ2321">
        <f>IF(OR($D2321="51",$D2321="52",$D2321="61"),0,(AB2321/'Totals and Drop Down Lists'!X$5)*Inputs!F$39)</f>
        <v>0</v>
      </c>
      <c r="BA2321">
        <f>IF(OR($D2321="51",$D2321="52",$D2321="61"),0,(AC2321/'Totals and Drop Down Lists'!Y$5)*Inputs!G$39)</f>
        <v>0</v>
      </c>
      <c r="BB2321">
        <f>IF(OR($D2321="51",$D2321="52",$D2321="61"),0,(AD2321/'Totals and Drop Down Lists'!Z$5)*Inputs!H$39)</f>
        <v>0</v>
      </c>
      <c r="BC2321">
        <f>IF(OR($D2321="51",$D2321="52",$D2321="61"),0,(AE2321/'Totals and Drop Down Lists'!AA$5)*Inputs!I$39)</f>
        <v>0</v>
      </c>
      <c r="BD2321">
        <f>IF(OR($D2321="51",$D2321="52",$D2321="61"),0,(AF2321/'Totals and Drop Down Lists'!AB$5)*Inputs!J$39)</f>
        <v>0</v>
      </c>
      <c r="BE2321">
        <f>IF(OR($D2321="51",$D2321="52",$D2321="61"),0,(AG2321/'Totals and Drop Down Lists'!AC$5)*Inputs!K$39)</f>
        <v>0</v>
      </c>
      <c r="BF2321">
        <f>IF(OR($D2321="51",$D2321="52",$D2321="61"),0,(AH2321/'Totals and Drop Down Lists'!AD$5)*Inputs!L$39)</f>
        <v>0</v>
      </c>
      <c r="BG2321" s="10">
        <f t="shared" si="325"/>
        <v>3661.982154895119</v>
      </c>
    </row>
    <row r="2322" spans="1:59" ht="28.8">
      <c r="A2322" s="1" t="s">
        <v>7562</v>
      </c>
      <c r="B2322" s="1" t="s">
        <v>4313</v>
      </c>
      <c r="C2322" s="1" t="s">
        <v>598</v>
      </c>
      <c r="D2322" s="1" t="s">
        <v>25</v>
      </c>
      <c r="E2322" s="1" t="s">
        <v>4391</v>
      </c>
      <c r="F2322" s="2">
        <v>25666</v>
      </c>
      <c r="G2322" s="2">
        <v>208</v>
      </c>
      <c r="H2322" s="2">
        <v>5</v>
      </c>
      <c r="I2322" s="2">
        <v>1888</v>
      </c>
      <c r="J2322" s="2">
        <v>10439</v>
      </c>
      <c r="K2322" s="2">
        <v>2852</v>
      </c>
      <c r="L2322" s="2">
        <v>41</v>
      </c>
      <c r="M2322" s="2">
        <v>5</v>
      </c>
      <c r="N2322" s="2">
        <v>50</v>
      </c>
      <c r="O2322" s="2">
        <v>72</v>
      </c>
      <c r="P2322" s="2">
        <v>62</v>
      </c>
      <c r="Q2322" s="2">
        <v>0</v>
      </c>
      <c r="R2322" s="2">
        <v>1323</v>
      </c>
      <c r="S2322" s="2">
        <v>2236800</v>
      </c>
      <c r="T2322" s="2">
        <v>127016000</v>
      </c>
      <c r="U2322" s="2">
        <v>203</v>
      </c>
      <c r="V2322" s="2">
        <v>408</v>
      </c>
      <c r="W2322" s="2">
        <v>30</v>
      </c>
      <c r="X2322" s="2">
        <v>741</v>
      </c>
      <c r="Y2322" s="2">
        <v>113</v>
      </c>
      <c r="Z2322" s="2">
        <v>383</v>
      </c>
      <c r="AA2322" s="9">
        <f t="shared" si="326"/>
        <v>25666</v>
      </c>
      <c r="AB2322" s="9">
        <f t="shared" si="327"/>
        <v>1675</v>
      </c>
      <c r="AC2322" s="9">
        <f t="shared" si="328"/>
        <v>1553</v>
      </c>
      <c r="AD2322" s="9">
        <f t="shared" si="329"/>
        <v>1323</v>
      </c>
      <c r="AE2322" s="44">
        <f t="shared" si="330"/>
        <v>5.4417167299883695E-5</v>
      </c>
      <c r="AF2322" s="9">
        <f t="shared" si="331"/>
        <v>303</v>
      </c>
      <c r="AG2322" s="9">
        <f t="shared" si="324"/>
        <v>496</v>
      </c>
      <c r="AH2322" s="44">
        <f t="shared" si="332"/>
        <v>5.042238526148775E-5</v>
      </c>
      <c r="AI2322">
        <f>AA2322/'Totals and Drop Down Lists'!W$6*Inputs!E$37</f>
        <v>23282.665689908332</v>
      </c>
      <c r="AJ2322">
        <f>AB2322/'Totals and Drop Down Lists'!X$6*Inputs!F$37</f>
        <v>5511.3985311178367</v>
      </c>
      <c r="AK2322">
        <f>AC2322/'Totals and Drop Down Lists'!Y$6*Inputs!G$37</f>
        <v>10237.900582148528</v>
      </c>
      <c r="AL2322">
        <f>AD2322/'Totals and Drop Down Lists'!Z$6*Inputs!H$37</f>
        <v>10607.154180201915</v>
      </c>
      <c r="AM2322">
        <f>AE2322/'Totals and Drop Down Lists'!AA$6*Inputs!I$37</f>
        <v>6774.3578055070202</v>
      </c>
      <c r="AN2322">
        <f>AF2322/'Totals and Drop Down Lists'!AB$6*Inputs!J$37</f>
        <v>6046.8780215244569</v>
      </c>
      <c r="AO2322">
        <f>AG2322/'Totals and Drop Down Lists'!AC$6*Inputs!K$37</f>
        <v>9237.2937848294441</v>
      </c>
      <c r="AP2322">
        <f>AH2322/'Totals and Drop Down Lists'!AD$6*Inputs!L$37</f>
        <v>11865.895337657166</v>
      </c>
      <c r="AQ2322">
        <f>IF(OR($D2322="51",$D2322="52",$D2322="61"),(AA2322/'Totals and Drop Down Lists'!W$4)*Inputs!E$38,0)</f>
        <v>0</v>
      </c>
      <c r="AR2322">
        <f>IF(OR($D2322="51",$D2322="52",$D2322="61"),(AB2322/'Totals and Drop Down Lists'!X$4)*Inputs!F$38,0)</f>
        <v>0</v>
      </c>
      <c r="AS2322">
        <f>IF(OR($D2322="51",$D2322="52",$D2322="61"),(AC2322/'Totals and Drop Down Lists'!Y$4)*Inputs!G$38,0)</f>
        <v>0</v>
      </c>
      <c r="AT2322">
        <f>IF(OR($D2322="51",$D2322="52",$D2322="61"),(AD2322/'Totals and Drop Down Lists'!Z$4)*Inputs!H$38,0)</f>
        <v>0</v>
      </c>
      <c r="AU2322">
        <f>IF(OR($D2322="51",$D2322="52",$D2322="61"),(AE2322/'Totals and Drop Down Lists'!AA$4)*Inputs!I$38,0)</f>
        <v>0</v>
      </c>
      <c r="AV2322">
        <f>IF(OR($D2322="51",$D2322="52",$D2322="61"),(AF2322/'Totals and Drop Down Lists'!AB$4)*Inputs!J$38,0)</f>
        <v>0</v>
      </c>
      <c r="AW2322">
        <f>IF(OR($D2322="51",$D2322="52",$D2322="61"),(AG2322/'Totals and Drop Down Lists'!AC$4)*Inputs!K$38,0)</f>
        <v>0</v>
      </c>
      <c r="AX2322">
        <f>IF(OR($D2322="51",$D2322="52",$D2322="61"),(AH2322/'Totals and Drop Down Lists'!AD$4)*Inputs!L$38,0)</f>
        <v>0</v>
      </c>
      <c r="AY2322">
        <f>IF(OR($D2322="51",$D2322="52",$D2322="61"),0,(AA2322/'Totals and Drop Down Lists'!W$5)*Inputs!E$39)</f>
        <v>0</v>
      </c>
      <c r="AZ2322">
        <f>IF(OR($D2322="51",$D2322="52",$D2322="61"),0,(AB2322/'Totals and Drop Down Lists'!X$5)*Inputs!F$39)</f>
        <v>0</v>
      </c>
      <c r="BA2322">
        <f>IF(OR($D2322="51",$D2322="52",$D2322="61"),0,(AC2322/'Totals and Drop Down Lists'!Y$5)*Inputs!G$39)</f>
        <v>0</v>
      </c>
      <c r="BB2322">
        <f>IF(OR($D2322="51",$D2322="52",$D2322="61"),0,(AD2322/'Totals and Drop Down Lists'!Z$5)*Inputs!H$39)</f>
        <v>0</v>
      </c>
      <c r="BC2322">
        <f>IF(OR($D2322="51",$D2322="52",$D2322="61"),0,(AE2322/'Totals and Drop Down Lists'!AA$5)*Inputs!I$39)</f>
        <v>0</v>
      </c>
      <c r="BD2322">
        <f>IF(OR($D2322="51",$D2322="52",$D2322="61"),0,(AF2322/'Totals and Drop Down Lists'!AB$5)*Inputs!J$39)</f>
        <v>0</v>
      </c>
      <c r="BE2322">
        <f>IF(OR($D2322="51",$D2322="52",$D2322="61"),0,(AG2322/'Totals and Drop Down Lists'!AC$5)*Inputs!K$39)</f>
        <v>0</v>
      </c>
      <c r="BF2322">
        <f>IF(OR($D2322="51",$D2322="52",$D2322="61"),0,(AH2322/'Totals and Drop Down Lists'!AD$5)*Inputs!L$39)</f>
        <v>0</v>
      </c>
      <c r="BG2322" s="10">
        <f t="shared" si="325"/>
        <v>83563.543932894681</v>
      </c>
    </row>
    <row r="2323" spans="1:59" ht="28.8">
      <c r="A2323" s="1" t="s">
        <v>7562</v>
      </c>
      <c r="B2323" s="1" t="s">
        <v>4313</v>
      </c>
      <c r="C2323" s="1" t="s">
        <v>4392</v>
      </c>
      <c r="D2323" s="1" t="s">
        <v>25</v>
      </c>
      <c r="E2323" s="1" t="s">
        <v>4393</v>
      </c>
      <c r="F2323" s="2">
        <v>1976</v>
      </c>
      <c r="G2323" s="2">
        <v>7</v>
      </c>
      <c r="H2323" s="2">
        <v>0</v>
      </c>
      <c r="I2323" s="2">
        <v>121</v>
      </c>
      <c r="J2323" s="2">
        <v>890</v>
      </c>
      <c r="K2323" s="2">
        <v>222</v>
      </c>
      <c r="L2323" s="2">
        <v>7</v>
      </c>
      <c r="M2323" s="2">
        <v>0</v>
      </c>
      <c r="N2323" s="2">
        <v>0</v>
      </c>
      <c r="O2323" s="2">
        <v>0</v>
      </c>
      <c r="P2323" s="2">
        <v>5</v>
      </c>
      <c r="Q2323" s="2">
        <v>0</v>
      </c>
      <c r="R2323" s="2">
        <v>364</v>
      </c>
      <c r="S2323" s="2">
        <v>53400</v>
      </c>
      <c r="T2323" s="2">
        <v>4637300</v>
      </c>
      <c r="U2323" s="2">
        <v>14</v>
      </c>
      <c r="V2323" s="2">
        <v>32</v>
      </c>
      <c r="W2323" s="2">
        <v>8</v>
      </c>
      <c r="X2323" s="2">
        <v>32</v>
      </c>
      <c r="Y2323" s="2">
        <v>15</v>
      </c>
      <c r="Z2323" s="2">
        <v>8</v>
      </c>
      <c r="AA2323" s="9">
        <f t="shared" si="326"/>
        <v>1976</v>
      </c>
      <c r="AB2323" s="9">
        <f t="shared" si="327"/>
        <v>114</v>
      </c>
      <c r="AC2323" s="9">
        <f t="shared" si="328"/>
        <v>376</v>
      </c>
      <c r="AD2323" s="9">
        <f t="shared" si="329"/>
        <v>364</v>
      </c>
      <c r="AE2323" s="44">
        <f t="shared" si="330"/>
        <v>3.8673344178362731E-6</v>
      </c>
      <c r="AF2323" s="9">
        <f t="shared" si="331"/>
        <v>0</v>
      </c>
      <c r="AG2323" s="9">
        <f t="shared" si="324"/>
        <v>23</v>
      </c>
      <c r="AH2323" s="44">
        <f t="shared" si="332"/>
        <v>2.1347247736023176E-6</v>
      </c>
      <c r="AI2323">
        <f>AA2323/'Totals and Drop Down Lists'!W$6*Inputs!E$37</f>
        <v>1792.5094445281256</v>
      </c>
      <c r="AJ2323">
        <f>AB2323/'Totals and Drop Down Lists'!X$6*Inputs!F$37</f>
        <v>375.10413883428856</v>
      </c>
      <c r="AK2323">
        <f>AC2323/'Totals and Drop Down Lists'!Y$6*Inputs!G$37</f>
        <v>2478.7190076547631</v>
      </c>
      <c r="AL2323">
        <f>AD2323/'Totals and Drop Down Lists'!Z$6*Inputs!H$37</f>
        <v>2918.3704622777755</v>
      </c>
      <c r="AM2323">
        <f>AE2323/'Totals and Drop Down Lists'!AA$6*Inputs!I$37</f>
        <v>481.44194929512804</v>
      </c>
      <c r="AN2323">
        <f>AF2323/'Totals and Drop Down Lists'!AB$6*Inputs!J$37</f>
        <v>0</v>
      </c>
      <c r="AO2323">
        <f>AG2323/'Totals and Drop Down Lists'!AC$6*Inputs!K$37</f>
        <v>428.34225211910723</v>
      </c>
      <c r="AP2323">
        <f>AH2323/'Totals and Drop Down Lists'!AD$6*Inputs!L$37</f>
        <v>502.36458681807306</v>
      </c>
      <c r="AQ2323">
        <f>IF(OR($D2323="51",$D2323="52",$D2323="61"),(AA2323/'Totals and Drop Down Lists'!W$4)*Inputs!E$38,0)</f>
        <v>0</v>
      </c>
      <c r="AR2323">
        <f>IF(OR($D2323="51",$D2323="52",$D2323="61"),(AB2323/'Totals and Drop Down Lists'!X$4)*Inputs!F$38,0)</f>
        <v>0</v>
      </c>
      <c r="AS2323">
        <f>IF(OR($D2323="51",$D2323="52",$D2323="61"),(AC2323/'Totals and Drop Down Lists'!Y$4)*Inputs!G$38,0)</f>
        <v>0</v>
      </c>
      <c r="AT2323">
        <f>IF(OR($D2323="51",$D2323="52",$D2323="61"),(AD2323/'Totals and Drop Down Lists'!Z$4)*Inputs!H$38,0)</f>
        <v>0</v>
      </c>
      <c r="AU2323">
        <f>IF(OR($D2323="51",$D2323="52",$D2323="61"),(AE2323/'Totals and Drop Down Lists'!AA$4)*Inputs!I$38,0)</f>
        <v>0</v>
      </c>
      <c r="AV2323">
        <f>IF(OR($D2323="51",$D2323="52",$D2323="61"),(AF2323/'Totals and Drop Down Lists'!AB$4)*Inputs!J$38,0)</f>
        <v>0</v>
      </c>
      <c r="AW2323">
        <f>IF(OR($D2323="51",$D2323="52",$D2323="61"),(AG2323/'Totals and Drop Down Lists'!AC$4)*Inputs!K$38,0)</f>
        <v>0</v>
      </c>
      <c r="AX2323">
        <f>IF(OR($D2323="51",$D2323="52",$D2323="61"),(AH2323/'Totals and Drop Down Lists'!AD$4)*Inputs!L$38,0)</f>
        <v>0</v>
      </c>
      <c r="AY2323">
        <f>IF(OR($D2323="51",$D2323="52",$D2323="61"),0,(AA2323/'Totals and Drop Down Lists'!W$5)*Inputs!E$39)</f>
        <v>0</v>
      </c>
      <c r="AZ2323">
        <f>IF(OR($D2323="51",$D2323="52",$D2323="61"),0,(AB2323/'Totals and Drop Down Lists'!X$5)*Inputs!F$39)</f>
        <v>0</v>
      </c>
      <c r="BA2323">
        <f>IF(OR($D2323="51",$D2323="52",$D2323="61"),0,(AC2323/'Totals and Drop Down Lists'!Y$5)*Inputs!G$39)</f>
        <v>0</v>
      </c>
      <c r="BB2323">
        <f>IF(OR($D2323="51",$D2323="52",$D2323="61"),0,(AD2323/'Totals and Drop Down Lists'!Z$5)*Inputs!H$39)</f>
        <v>0</v>
      </c>
      <c r="BC2323">
        <f>IF(OR($D2323="51",$D2323="52",$D2323="61"),0,(AE2323/'Totals and Drop Down Lists'!AA$5)*Inputs!I$39)</f>
        <v>0</v>
      </c>
      <c r="BD2323">
        <f>IF(OR($D2323="51",$D2323="52",$D2323="61"),0,(AF2323/'Totals and Drop Down Lists'!AB$5)*Inputs!J$39)</f>
        <v>0</v>
      </c>
      <c r="BE2323">
        <f>IF(OR($D2323="51",$D2323="52",$D2323="61"),0,(AG2323/'Totals and Drop Down Lists'!AC$5)*Inputs!K$39)</f>
        <v>0</v>
      </c>
      <c r="BF2323">
        <f>IF(OR($D2323="51",$D2323="52",$D2323="61"),0,(AH2323/'Totals and Drop Down Lists'!AD$5)*Inputs!L$39)</f>
        <v>0</v>
      </c>
      <c r="BG2323" s="10">
        <f t="shared" si="325"/>
        <v>8976.8518415272611</v>
      </c>
    </row>
    <row r="2324" spans="1:59" ht="28.8">
      <c r="A2324" s="1" t="s">
        <v>7562</v>
      </c>
      <c r="B2324" s="1" t="s">
        <v>4313</v>
      </c>
      <c r="C2324" s="1" t="s">
        <v>4394</v>
      </c>
      <c r="D2324" s="1" t="s">
        <v>25</v>
      </c>
      <c r="E2324" s="1" t="s">
        <v>4395</v>
      </c>
      <c r="F2324" s="2">
        <v>21046</v>
      </c>
      <c r="G2324" s="2">
        <v>233</v>
      </c>
      <c r="H2324" s="2">
        <v>5</v>
      </c>
      <c r="I2324" s="2">
        <v>2329</v>
      </c>
      <c r="J2324" s="2">
        <v>8873</v>
      </c>
      <c r="K2324" s="2">
        <v>2676</v>
      </c>
      <c r="L2324" s="2">
        <v>14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2016</v>
      </c>
      <c r="S2324" s="2">
        <v>1413800</v>
      </c>
      <c r="T2324" s="2">
        <v>99703100</v>
      </c>
      <c r="U2324" s="2">
        <v>157</v>
      </c>
      <c r="V2324" s="2">
        <v>345</v>
      </c>
      <c r="W2324" s="2">
        <v>130</v>
      </c>
      <c r="X2324" s="2">
        <v>722</v>
      </c>
      <c r="Y2324" s="2">
        <v>256</v>
      </c>
      <c r="Z2324" s="2">
        <v>294</v>
      </c>
      <c r="AA2324" s="9">
        <f t="shared" si="326"/>
        <v>21046</v>
      </c>
      <c r="AB2324" s="9">
        <f t="shared" si="327"/>
        <v>2091</v>
      </c>
      <c r="AC2324" s="9">
        <f t="shared" si="328"/>
        <v>2030</v>
      </c>
      <c r="AD2324" s="9">
        <f t="shared" si="329"/>
        <v>2016</v>
      </c>
      <c r="AE2324" s="44">
        <f t="shared" si="330"/>
        <v>5.6363444062737152E-5</v>
      </c>
      <c r="AF2324" s="9">
        <f t="shared" si="331"/>
        <v>247</v>
      </c>
      <c r="AG2324" s="9">
        <f t="shared" si="324"/>
        <v>550</v>
      </c>
      <c r="AH2324" s="44">
        <f t="shared" si="332"/>
        <v>6.1720495414737661E-5</v>
      </c>
      <c r="AI2324">
        <f>AA2324/'Totals and Drop Down Lists'!W$6*Inputs!E$37</f>
        <v>19091.677008875977</v>
      </c>
      <c r="AJ2324">
        <f>AB2324/'Totals and Drop Down Lists'!X$6*Inputs!F$37</f>
        <v>6880.1995991447138</v>
      </c>
      <c r="AK2324">
        <f>AC2324/'Totals and Drop Down Lists'!Y$6*Inputs!G$37</f>
        <v>13382.445706221193</v>
      </c>
      <c r="AL2324">
        <f>AD2324/'Totals and Drop Down Lists'!Z$6*Inputs!H$37</f>
        <v>16163.282560307678</v>
      </c>
      <c r="AM2324">
        <f>AE2324/'Totals and Drop Down Lists'!AA$6*Inputs!I$37</f>
        <v>7016.6485353323023</v>
      </c>
      <c r="AN2324">
        <f>AF2324/'Totals and Drop Down Lists'!AB$6*Inputs!J$37</f>
        <v>4929.3032056651518</v>
      </c>
      <c r="AO2324">
        <f>AG2324/'Totals and Drop Down Lists'!AC$6*Inputs!K$37</f>
        <v>10242.966898500392</v>
      </c>
      <c r="AP2324">
        <f>AH2324/'Totals and Drop Down Lists'!AD$6*Inputs!L$37</f>
        <v>14524.678572455479</v>
      </c>
      <c r="AQ2324">
        <f>IF(OR($D2324="51",$D2324="52",$D2324="61"),(AA2324/'Totals and Drop Down Lists'!W$4)*Inputs!E$38,0)</f>
        <v>0</v>
      </c>
      <c r="AR2324">
        <f>IF(OR($D2324="51",$D2324="52",$D2324="61"),(AB2324/'Totals and Drop Down Lists'!X$4)*Inputs!F$38,0)</f>
        <v>0</v>
      </c>
      <c r="AS2324">
        <f>IF(OR($D2324="51",$D2324="52",$D2324="61"),(AC2324/'Totals and Drop Down Lists'!Y$4)*Inputs!G$38,0)</f>
        <v>0</v>
      </c>
      <c r="AT2324">
        <f>IF(OR($D2324="51",$D2324="52",$D2324="61"),(AD2324/'Totals and Drop Down Lists'!Z$4)*Inputs!H$38,0)</f>
        <v>0</v>
      </c>
      <c r="AU2324">
        <f>IF(OR($D2324="51",$D2324="52",$D2324="61"),(AE2324/'Totals and Drop Down Lists'!AA$4)*Inputs!I$38,0)</f>
        <v>0</v>
      </c>
      <c r="AV2324">
        <f>IF(OR($D2324="51",$D2324="52",$D2324="61"),(AF2324/'Totals and Drop Down Lists'!AB$4)*Inputs!J$38,0)</f>
        <v>0</v>
      </c>
      <c r="AW2324">
        <f>IF(OR($D2324="51",$D2324="52",$D2324="61"),(AG2324/'Totals and Drop Down Lists'!AC$4)*Inputs!K$38,0)</f>
        <v>0</v>
      </c>
      <c r="AX2324">
        <f>IF(OR($D2324="51",$D2324="52",$D2324="61"),(AH2324/'Totals and Drop Down Lists'!AD$4)*Inputs!L$38,0)</f>
        <v>0</v>
      </c>
      <c r="AY2324">
        <f>IF(OR($D2324="51",$D2324="52",$D2324="61"),0,(AA2324/'Totals and Drop Down Lists'!W$5)*Inputs!E$39)</f>
        <v>0</v>
      </c>
      <c r="AZ2324">
        <f>IF(OR($D2324="51",$D2324="52",$D2324="61"),0,(AB2324/'Totals and Drop Down Lists'!X$5)*Inputs!F$39)</f>
        <v>0</v>
      </c>
      <c r="BA2324">
        <f>IF(OR($D2324="51",$D2324="52",$D2324="61"),0,(AC2324/'Totals and Drop Down Lists'!Y$5)*Inputs!G$39)</f>
        <v>0</v>
      </c>
      <c r="BB2324">
        <f>IF(OR($D2324="51",$D2324="52",$D2324="61"),0,(AD2324/'Totals and Drop Down Lists'!Z$5)*Inputs!H$39)</f>
        <v>0</v>
      </c>
      <c r="BC2324">
        <f>IF(OR($D2324="51",$D2324="52",$D2324="61"),0,(AE2324/'Totals and Drop Down Lists'!AA$5)*Inputs!I$39)</f>
        <v>0</v>
      </c>
      <c r="BD2324">
        <f>IF(OR($D2324="51",$D2324="52",$D2324="61"),0,(AF2324/'Totals and Drop Down Lists'!AB$5)*Inputs!J$39)</f>
        <v>0</v>
      </c>
      <c r="BE2324">
        <f>IF(OR($D2324="51",$D2324="52",$D2324="61"),0,(AG2324/'Totals and Drop Down Lists'!AC$5)*Inputs!K$39)</f>
        <v>0</v>
      </c>
      <c r="BF2324">
        <f>IF(OR($D2324="51",$D2324="52",$D2324="61"),0,(AH2324/'Totals and Drop Down Lists'!AD$5)*Inputs!L$39)</f>
        <v>0</v>
      </c>
      <c r="BG2324" s="10">
        <f t="shared" si="325"/>
        <v>92231.20208650289</v>
      </c>
    </row>
    <row r="2325" spans="1:59" ht="28.8">
      <c r="A2325" s="1" t="s">
        <v>7562</v>
      </c>
      <c r="B2325" s="1" t="s">
        <v>4313</v>
      </c>
      <c r="C2325" s="1" t="s">
        <v>4396</v>
      </c>
      <c r="D2325" s="1" t="s">
        <v>25</v>
      </c>
      <c r="E2325" s="1" t="s">
        <v>4397</v>
      </c>
      <c r="F2325" s="2">
        <v>2285</v>
      </c>
      <c r="G2325" s="2">
        <v>8</v>
      </c>
      <c r="H2325" s="2">
        <v>0</v>
      </c>
      <c r="I2325" s="2">
        <v>168</v>
      </c>
      <c r="J2325" s="2">
        <v>1034</v>
      </c>
      <c r="K2325" s="2">
        <v>200</v>
      </c>
      <c r="L2325" s="2">
        <v>0</v>
      </c>
      <c r="M2325" s="2">
        <v>0</v>
      </c>
      <c r="N2325" s="2">
        <v>0</v>
      </c>
      <c r="O2325" s="2">
        <v>9</v>
      </c>
      <c r="P2325" s="2">
        <v>2</v>
      </c>
      <c r="Q2325" s="2">
        <v>0</v>
      </c>
      <c r="R2325" s="2">
        <v>477</v>
      </c>
      <c r="S2325" s="2">
        <v>72800</v>
      </c>
      <c r="T2325" s="2">
        <v>4432600</v>
      </c>
      <c r="U2325" s="2">
        <v>52</v>
      </c>
      <c r="V2325" s="2">
        <v>43</v>
      </c>
      <c r="W2325" s="2">
        <v>63</v>
      </c>
      <c r="X2325" s="2">
        <v>53</v>
      </c>
      <c r="Y2325" s="2">
        <v>14</v>
      </c>
      <c r="Z2325" s="2">
        <v>14</v>
      </c>
      <c r="AA2325" s="9">
        <f t="shared" si="326"/>
        <v>2285</v>
      </c>
      <c r="AB2325" s="9">
        <f t="shared" si="327"/>
        <v>160</v>
      </c>
      <c r="AC2325" s="9">
        <f t="shared" si="328"/>
        <v>488</v>
      </c>
      <c r="AD2325" s="9">
        <f t="shared" si="329"/>
        <v>477</v>
      </c>
      <c r="AE2325" s="44">
        <f t="shared" si="330"/>
        <v>2.7016882781738424E-6</v>
      </c>
      <c r="AF2325" s="9">
        <f t="shared" si="331"/>
        <v>0</v>
      </c>
      <c r="AG2325" s="9">
        <f t="shared" si="324"/>
        <v>28</v>
      </c>
      <c r="AH2325" s="44">
        <f t="shared" si="332"/>
        <v>2.0152019491677688E-6</v>
      </c>
      <c r="AI2325">
        <f>AA2325/'Totals and Drop Down Lists'!W$6*Inputs!E$37</f>
        <v>2072.8158303374325</v>
      </c>
      <c r="AJ2325">
        <f>AB2325/'Totals and Drop Down Lists'!X$6*Inputs!F$37</f>
        <v>526.46194924110682</v>
      </c>
      <c r="AK2325">
        <f>AC2325/'Totals and Drop Down Lists'!Y$6*Inputs!G$37</f>
        <v>3217.060839722139</v>
      </c>
      <c r="AL2325">
        <f>AD2325/'Totals and Drop Down Lists'!Z$6*Inputs!H$37</f>
        <v>3824.3481057870849</v>
      </c>
      <c r="AM2325">
        <f>AE2325/'Totals and Drop Down Lists'!AA$6*Inputs!I$37</f>
        <v>336.33141862077247</v>
      </c>
      <c r="AN2325">
        <f>AF2325/'Totals and Drop Down Lists'!AB$6*Inputs!J$37</f>
        <v>0</v>
      </c>
      <c r="AO2325">
        <f>AG2325/'Totals and Drop Down Lists'!AC$6*Inputs!K$37</f>
        <v>521.46013301456537</v>
      </c>
      <c r="AP2325">
        <f>AH2325/'Totals and Drop Down Lists'!AD$6*Inputs!L$37</f>
        <v>474.23729141452191</v>
      </c>
      <c r="AQ2325">
        <f>IF(OR($D2325="51",$D2325="52",$D2325="61"),(AA2325/'Totals and Drop Down Lists'!W$4)*Inputs!E$38,0)</f>
        <v>0</v>
      </c>
      <c r="AR2325">
        <f>IF(OR($D2325="51",$D2325="52",$D2325="61"),(AB2325/'Totals and Drop Down Lists'!X$4)*Inputs!F$38,0)</f>
        <v>0</v>
      </c>
      <c r="AS2325">
        <f>IF(OR($D2325="51",$D2325="52",$D2325="61"),(AC2325/'Totals and Drop Down Lists'!Y$4)*Inputs!G$38,0)</f>
        <v>0</v>
      </c>
      <c r="AT2325">
        <f>IF(OR($D2325="51",$D2325="52",$D2325="61"),(AD2325/'Totals and Drop Down Lists'!Z$4)*Inputs!H$38,0)</f>
        <v>0</v>
      </c>
      <c r="AU2325">
        <f>IF(OR($D2325="51",$D2325="52",$D2325="61"),(AE2325/'Totals and Drop Down Lists'!AA$4)*Inputs!I$38,0)</f>
        <v>0</v>
      </c>
      <c r="AV2325">
        <f>IF(OR($D2325="51",$D2325="52",$D2325="61"),(AF2325/'Totals and Drop Down Lists'!AB$4)*Inputs!J$38,0)</f>
        <v>0</v>
      </c>
      <c r="AW2325">
        <f>IF(OR($D2325="51",$D2325="52",$D2325="61"),(AG2325/'Totals and Drop Down Lists'!AC$4)*Inputs!K$38,0)</f>
        <v>0</v>
      </c>
      <c r="AX2325">
        <f>IF(OR($D2325="51",$D2325="52",$D2325="61"),(AH2325/'Totals and Drop Down Lists'!AD$4)*Inputs!L$38,0)</f>
        <v>0</v>
      </c>
      <c r="AY2325">
        <f>IF(OR($D2325="51",$D2325="52",$D2325="61"),0,(AA2325/'Totals and Drop Down Lists'!W$5)*Inputs!E$39)</f>
        <v>0</v>
      </c>
      <c r="AZ2325">
        <f>IF(OR($D2325="51",$D2325="52",$D2325="61"),0,(AB2325/'Totals and Drop Down Lists'!X$5)*Inputs!F$39)</f>
        <v>0</v>
      </c>
      <c r="BA2325">
        <f>IF(OR($D2325="51",$D2325="52",$D2325="61"),0,(AC2325/'Totals and Drop Down Lists'!Y$5)*Inputs!G$39)</f>
        <v>0</v>
      </c>
      <c r="BB2325">
        <f>IF(OR($D2325="51",$D2325="52",$D2325="61"),0,(AD2325/'Totals and Drop Down Lists'!Z$5)*Inputs!H$39)</f>
        <v>0</v>
      </c>
      <c r="BC2325">
        <f>IF(OR($D2325="51",$D2325="52",$D2325="61"),0,(AE2325/'Totals and Drop Down Lists'!AA$5)*Inputs!I$39)</f>
        <v>0</v>
      </c>
      <c r="BD2325">
        <f>IF(OR($D2325="51",$D2325="52",$D2325="61"),0,(AF2325/'Totals and Drop Down Lists'!AB$5)*Inputs!J$39)</f>
        <v>0</v>
      </c>
      <c r="BE2325">
        <f>IF(OR($D2325="51",$D2325="52",$D2325="61"),0,(AG2325/'Totals and Drop Down Lists'!AC$5)*Inputs!K$39)</f>
        <v>0</v>
      </c>
      <c r="BF2325">
        <f>IF(OR($D2325="51",$D2325="52",$D2325="61"),0,(AH2325/'Totals and Drop Down Lists'!AD$5)*Inputs!L$39)</f>
        <v>0</v>
      </c>
      <c r="BG2325" s="10">
        <f t="shared" si="325"/>
        <v>10972.715568137623</v>
      </c>
    </row>
    <row r="2326" spans="1:59" ht="28.8">
      <c r="A2326" s="1" t="s">
        <v>7562</v>
      </c>
      <c r="B2326" s="1" t="s">
        <v>4313</v>
      </c>
      <c r="C2326" s="1" t="s">
        <v>4398</v>
      </c>
      <c r="D2326" s="1" t="s">
        <v>25</v>
      </c>
      <c r="E2326" s="1" t="s">
        <v>4399</v>
      </c>
      <c r="F2326" s="2">
        <v>8125</v>
      </c>
      <c r="G2326" s="2">
        <v>164</v>
      </c>
      <c r="H2326" s="2">
        <v>5</v>
      </c>
      <c r="I2326" s="2">
        <v>828</v>
      </c>
      <c r="J2326" s="2">
        <v>3306</v>
      </c>
      <c r="K2326" s="2">
        <v>861</v>
      </c>
      <c r="L2326" s="2">
        <v>7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1086</v>
      </c>
      <c r="S2326" s="2">
        <v>435100</v>
      </c>
      <c r="T2326" s="2">
        <v>26596700</v>
      </c>
      <c r="U2326" s="2">
        <v>129</v>
      </c>
      <c r="V2326" s="2">
        <v>136</v>
      </c>
      <c r="W2326" s="2">
        <v>48</v>
      </c>
      <c r="X2326" s="2">
        <v>252</v>
      </c>
      <c r="Y2326" s="2">
        <v>66</v>
      </c>
      <c r="Z2326" s="2">
        <v>85</v>
      </c>
      <c r="AA2326" s="9">
        <f t="shared" si="326"/>
        <v>8125</v>
      </c>
      <c r="AB2326" s="9">
        <f t="shared" si="327"/>
        <v>659</v>
      </c>
      <c r="AC2326" s="9">
        <f t="shared" si="328"/>
        <v>1093</v>
      </c>
      <c r="AD2326" s="9">
        <f t="shared" si="329"/>
        <v>1086</v>
      </c>
      <c r="AE2326" s="44">
        <f t="shared" si="330"/>
        <v>1.56602697880391E-5</v>
      </c>
      <c r="AF2326" s="9">
        <f t="shared" si="331"/>
        <v>68</v>
      </c>
      <c r="AG2326" s="9">
        <f t="shared" si="324"/>
        <v>151</v>
      </c>
      <c r="AH2326" s="44">
        <f t="shared" si="332"/>
        <v>1.4632830293087317E-5</v>
      </c>
      <c r="AI2326">
        <f>AA2326/'Totals and Drop Down Lists'!W$6*Inputs!E$37</f>
        <v>7370.5158080926212</v>
      </c>
      <c r="AJ2326">
        <f>AB2326/'Totals and Drop Down Lists'!X$6*Inputs!F$37</f>
        <v>2168.3651534368087</v>
      </c>
      <c r="AK2326">
        <f>AC2326/'Totals and Drop Down Lists'!Y$6*Inputs!G$37</f>
        <v>7205.4252004432346</v>
      </c>
      <c r="AL2326">
        <f>AD2326/'Totals and Drop Down Lists'!Z$6*Inputs!H$37</f>
        <v>8707.0063792133642</v>
      </c>
      <c r="AM2326">
        <f>AE2326/'Totals and Drop Down Lists'!AA$6*Inputs!I$37</f>
        <v>1949.536812350304</v>
      </c>
      <c r="AN2326">
        <f>AF2326/'Totals and Drop Down Lists'!AB$6*Inputs!J$37</f>
        <v>1357.0551335434425</v>
      </c>
      <c r="AO2326">
        <f>AG2326/'Totals and Drop Down Lists'!AC$6*Inputs!K$37</f>
        <v>2812.1600030428344</v>
      </c>
      <c r="AP2326">
        <f>AH2326/'Totals and Drop Down Lists'!AD$6*Inputs!L$37</f>
        <v>3443.5426220126064</v>
      </c>
      <c r="AQ2326">
        <f>IF(OR($D2326="51",$D2326="52",$D2326="61"),(AA2326/'Totals and Drop Down Lists'!W$4)*Inputs!E$38,0)</f>
        <v>0</v>
      </c>
      <c r="AR2326">
        <f>IF(OR($D2326="51",$D2326="52",$D2326="61"),(AB2326/'Totals and Drop Down Lists'!X$4)*Inputs!F$38,0)</f>
        <v>0</v>
      </c>
      <c r="AS2326">
        <f>IF(OR($D2326="51",$D2326="52",$D2326="61"),(AC2326/'Totals and Drop Down Lists'!Y$4)*Inputs!G$38,0)</f>
        <v>0</v>
      </c>
      <c r="AT2326">
        <f>IF(OR($D2326="51",$D2326="52",$D2326="61"),(AD2326/'Totals and Drop Down Lists'!Z$4)*Inputs!H$38,0)</f>
        <v>0</v>
      </c>
      <c r="AU2326">
        <f>IF(OR($D2326="51",$D2326="52",$D2326="61"),(AE2326/'Totals and Drop Down Lists'!AA$4)*Inputs!I$38,0)</f>
        <v>0</v>
      </c>
      <c r="AV2326">
        <f>IF(OR($D2326="51",$D2326="52",$D2326="61"),(AF2326/'Totals and Drop Down Lists'!AB$4)*Inputs!J$38,0)</f>
        <v>0</v>
      </c>
      <c r="AW2326">
        <f>IF(OR($D2326="51",$D2326="52",$D2326="61"),(AG2326/'Totals and Drop Down Lists'!AC$4)*Inputs!K$38,0)</f>
        <v>0</v>
      </c>
      <c r="AX2326">
        <f>IF(OR($D2326="51",$D2326="52",$D2326="61"),(AH2326/'Totals and Drop Down Lists'!AD$4)*Inputs!L$38,0)</f>
        <v>0</v>
      </c>
      <c r="AY2326">
        <f>IF(OR($D2326="51",$D2326="52",$D2326="61"),0,(AA2326/'Totals and Drop Down Lists'!W$5)*Inputs!E$39)</f>
        <v>0</v>
      </c>
      <c r="AZ2326">
        <f>IF(OR($D2326="51",$D2326="52",$D2326="61"),0,(AB2326/'Totals and Drop Down Lists'!X$5)*Inputs!F$39)</f>
        <v>0</v>
      </c>
      <c r="BA2326">
        <f>IF(OR($D2326="51",$D2326="52",$D2326="61"),0,(AC2326/'Totals and Drop Down Lists'!Y$5)*Inputs!G$39)</f>
        <v>0</v>
      </c>
      <c r="BB2326">
        <f>IF(OR($D2326="51",$D2326="52",$D2326="61"),0,(AD2326/'Totals and Drop Down Lists'!Z$5)*Inputs!H$39)</f>
        <v>0</v>
      </c>
      <c r="BC2326">
        <f>IF(OR($D2326="51",$D2326="52",$D2326="61"),0,(AE2326/'Totals and Drop Down Lists'!AA$5)*Inputs!I$39)</f>
        <v>0</v>
      </c>
      <c r="BD2326">
        <f>IF(OR($D2326="51",$D2326="52",$D2326="61"),0,(AF2326/'Totals and Drop Down Lists'!AB$5)*Inputs!J$39)</f>
        <v>0</v>
      </c>
      <c r="BE2326">
        <f>IF(OR($D2326="51",$D2326="52",$D2326="61"),0,(AG2326/'Totals and Drop Down Lists'!AC$5)*Inputs!K$39)</f>
        <v>0</v>
      </c>
      <c r="BF2326">
        <f>IF(OR($D2326="51",$D2326="52",$D2326="61"),0,(AH2326/'Totals and Drop Down Lists'!AD$5)*Inputs!L$39)</f>
        <v>0</v>
      </c>
      <c r="BG2326" s="10">
        <f t="shared" si="325"/>
        <v>35013.607112135214</v>
      </c>
    </row>
    <row r="2327" spans="1:59" ht="28.8">
      <c r="A2327" s="1" t="s">
        <v>7562</v>
      </c>
      <c r="B2327" s="1" t="s">
        <v>4313</v>
      </c>
      <c r="C2327" s="1" t="s">
        <v>4400</v>
      </c>
      <c r="D2327" s="1" t="s">
        <v>25</v>
      </c>
      <c r="E2327" s="1" t="s">
        <v>4401</v>
      </c>
      <c r="F2327" s="2">
        <v>11102</v>
      </c>
      <c r="G2327" s="2">
        <v>49</v>
      </c>
      <c r="H2327" s="2">
        <v>0</v>
      </c>
      <c r="I2327" s="2">
        <v>1150</v>
      </c>
      <c r="J2327" s="2">
        <v>4948</v>
      </c>
      <c r="K2327" s="2">
        <v>1174</v>
      </c>
      <c r="L2327" s="2">
        <v>20</v>
      </c>
      <c r="M2327" s="2">
        <v>0</v>
      </c>
      <c r="N2327" s="2">
        <v>7</v>
      </c>
      <c r="O2327" s="2">
        <v>0</v>
      </c>
      <c r="P2327" s="2">
        <v>11</v>
      </c>
      <c r="Q2327" s="2">
        <v>0</v>
      </c>
      <c r="R2327" s="2">
        <v>1403</v>
      </c>
      <c r="S2327" s="2">
        <v>468500</v>
      </c>
      <c r="T2327" s="2">
        <v>44857900</v>
      </c>
      <c r="U2327" s="2">
        <v>77</v>
      </c>
      <c r="V2327" s="2">
        <v>259</v>
      </c>
      <c r="W2327" s="2">
        <v>44</v>
      </c>
      <c r="X2327" s="2">
        <v>334</v>
      </c>
      <c r="Y2327" s="2">
        <v>24</v>
      </c>
      <c r="Z2327" s="2">
        <v>125</v>
      </c>
      <c r="AA2327" s="9">
        <f t="shared" si="326"/>
        <v>11102</v>
      </c>
      <c r="AB2327" s="9">
        <f t="shared" si="327"/>
        <v>1101</v>
      </c>
      <c r="AC2327" s="9">
        <f t="shared" si="328"/>
        <v>1441</v>
      </c>
      <c r="AD2327" s="9">
        <f t="shared" si="329"/>
        <v>1403</v>
      </c>
      <c r="AE2327" s="44">
        <f t="shared" si="330"/>
        <v>1.9453703340441259E-5</v>
      </c>
      <c r="AF2327" s="9">
        <f t="shared" si="331"/>
        <v>31</v>
      </c>
      <c r="AG2327" s="9">
        <f t="shared" si="324"/>
        <v>149</v>
      </c>
      <c r="AH2327" s="44">
        <f t="shared" si="332"/>
        <v>1.3154542871202118E-5</v>
      </c>
      <c r="AI2327">
        <f>AA2327/'Totals and Drop Down Lists'!W$6*Inputs!E$37</f>
        <v>10071.072800177757</v>
      </c>
      <c r="AJ2327">
        <f>AB2327/'Totals and Drop Down Lists'!X$6*Inputs!F$37</f>
        <v>3622.7162882153661</v>
      </c>
      <c r="AK2327">
        <f>AC2327/'Totals and Drop Down Lists'!Y$6*Inputs!G$37</f>
        <v>9499.5587500811525</v>
      </c>
      <c r="AL2327">
        <f>AD2327/'Totals and Drop Down Lists'!Z$6*Inputs!H$37</f>
        <v>11248.554281801427</v>
      </c>
      <c r="AM2327">
        <f>AE2327/'Totals and Drop Down Lists'!AA$6*Inputs!I$37</f>
        <v>2421.7788909166152</v>
      </c>
      <c r="AN2327">
        <f>AF2327/'Totals and Drop Down Lists'!AB$6*Inputs!J$37</f>
        <v>618.65748735068701</v>
      </c>
      <c r="AO2327">
        <f>AG2327/'Totals and Drop Down Lists'!AC$6*Inputs!K$37</f>
        <v>2774.9128506846509</v>
      </c>
      <c r="AP2327">
        <f>AH2327/'Totals and Drop Down Lists'!AD$6*Inputs!L$37</f>
        <v>3095.6573774709791</v>
      </c>
      <c r="AQ2327">
        <f>IF(OR($D2327="51",$D2327="52",$D2327="61"),(AA2327/'Totals and Drop Down Lists'!W$4)*Inputs!E$38,0)</f>
        <v>0</v>
      </c>
      <c r="AR2327">
        <f>IF(OR($D2327="51",$D2327="52",$D2327="61"),(AB2327/'Totals and Drop Down Lists'!X$4)*Inputs!F$38,0)</f>
        <v>0</v>
      </c>
      <c r="AS2327">
        <f>IF(OR($D2327="51",$D2327="52",$D2327="61"),(AC2327/'Totals and Drop Down Lists'!Y$4)*Inputs!G$38,0)</f>
        <v>0</v>
      </c>
      <c r="AT2327">
        <f>IF(OR($D2327="51",$D2327="52",$D2327="61"),(AD2327/'Totals and Drop Down Lists'!Z$4)*Inputs!H$38,0)</f>
        <v>0</v>
      </c>
      <c r="AU2327">
        <f>IF(OR($D2327="51",$D2327="52",$D2327="61"),(AE2327/'Totals and Drop Down Lists'!AA$4)*Inputs!I$38,0)</f>
        <v>0</v>
      </c>
      <c r="AV2327">
        <f>IF(OR($D2327="51",$D2327="52",$D2327="61"),(AF2327/'Totals and Drop Down Lists'!AB$4)*Inputs!J$38,0)</f>
        <v>0</v>
      </c>
      <c r="AW2327">
        <f>IF(OR($D2327="51",$D2327="52",$D2327="61"),(AG2327/'Totals and Drop Down Lists'!AC$4)*Inputs!K$38,0)</f>
        <v>0</v>
      </c>
      <c r="AX2327">
        <f>IF(OR($D2327="51",$D2327="52",$D2327="61"),(AH2327/'Totals and Drop Down Lists'!AD$4)*Inputs!L$38,0)</f>
        <v>0</v>
      </c>
      <c r="AY2327">
        <f>IF(OR($D2327="51",$D2327="52",$D2327="61"),0,(AA2327/'Totals and Drop Down Lists'!W$5)*Inputs!E$39)</f>
        <v>0</v>
      </c>
      <c r="AZ2327">
        <f>IF(OR($D2327="51",$D2327="52",$D2327="61"),0,(AB2327/'Totals and Drop Down Lists'!X$5)*Inputs!F$39)</f>
        <v>0</v>
      </c>
      <c r="BA2327">
        <f>IF(OR($D2327="51",$D2327="52",$D2327="61"),0,(AC2327/'Totals and Drop Down Lists'!Y$5)*Inputs!G$39)</f>
        <v>0</v>
      </c>
      <c r="BB2327">
        <f>IF(OR($D2327="51",$D2327="52",$D2327="61"),0,(AD2327/'Totals and Drop Down Lists'!Z$5)*Inputs!H$39)</f>
        <v>0</v>
      </c>
      <c r="BC2327">
        <f>IF(OR($D2327="51",$D2327="52",$D2327="61"),0,(AE2327/'Totals and Drop Down Lists'!AA$5)*Inputs!I$39)</f>
        <v>0</v>
      </c>
      <c r="BD2327">
        <f>IF(OR($D2327="51",$D2327="52",$D2327="61"),0,(AF2327/'Totals and Drop Down Lists'!AB$5)*Inputs!J$39)</f>
        <v>0</v>
      </c>
      <c r="BE2327">
        <f>IF(OR($D2327="51",$D2327="52",$D2327="61"),0,(AG2327/'Totals and Drop Down Lists'!AC$5)*Inputs!K$39)</f>
        <v>0</v>
      </c>
      <c r="BF2327">
        <f>IF(OR($D2327="51",$D2327="52",$D2327="61"),0,(AH2327/'Totals and Drop Down Lists'!AD$5)*Inputs!L$39)</f>
        <v>0</v>
      </c>
      <c r="BG2327" s="10">
        <f t="shared" si="325"/>
        <v>43352.908726698632</v>
      </c>
    </row>
    <row r="2328" spans="1:59" ht="28.8">
      <c r="A2328" s="1" t="s">
        <v>7562</v>
      </c>
      <c r="B2328" s="1" t="s">
        <v>4313</v>
      </c>
      <c r="C2328" s="1" t="s">
        <v>4402</v>
      </c>
      <c r="D2328" s="1" t="s">
        <v>25</v>
      </c>
      <c r="E2328" s="1" t="s">
        <v>4403</v>
      </c>
      <c r="F2328" s="2">
        <v>64008</v>
      </c>
      <c r="G2328" s="2">
        <v>444</v>
      </c>
      <c r="H2328" s="2">
        <v>23</v>
      </c>
      <c r="I2328" s="2">
        <v>5586</v>
      </c>
      <c r="J2328" s="2">
        <v>25173</v>
      </c>
      <c r="K2328" s="2">
        <v>9141</v>
      </c>
      <c r="L2328" s="2">
        <v>133</v>
      </c>
      <c r="M2328" s="2">
        <v>22</v>
      </c>
      <c r="N2328" s="2">
        <v>7</v>
      </c>
      <c r="O2328" s="2">
        <v>107</v>
      </c>
      <c r="P2328" s="2">
        <v>44</v>
      </c>
      <c r="Q2328" s="2">
        <v>0</v>
      </c>
      <c r="R2328" s="2">
        <v>3840</v>
      </c>
      <c r="S2328" s="2">
        <v>6513500</v>
      </c>
      <c r="T2328" s="2">
        <v>421464500</v>
      </c>
      <c r="U2328" s="2">
        <v>531</v>
      </c>
      <c r="V2328" s="2">
        <v>534</v>
      </c>
      <c r="W2328" s="2">
        <v>65</v>
      </c>
      <c r="X2328" s="2">
        <v>1477</v>
      </c>
      <c r="Y2328" s="2">
        <v>265</v>
      </c>
      <c r="Z2328" s="2">
        <v>880</v>
      </c>
      <c r="AA2328" s="9">
        <f t="shared" si="326"/>
        <v>64008</v>
      </c>
      <c r="AB2328" s="9">
        <f t="shared" si="327"/>
        <v>5119</v>
      </c>
      <c r="AC2328" s="9">
        <f t="shared" si="328"/>
        <v>4153</v>
      </c>
      <c r="AD2328" s="9">
        <f t="shared" si="329"/>
        <v>3840</v>
      </c>
      <c r="AE2328" s="44">
        <f t="shared" si="330"/>
        <v>2.3181857294197566E-4</v>
      </c>
      <c r="AF2328" s="9">
        <f t="shared" si="331"/>
        <v>878</v>
      </c>
      <c r="AG2328" s="9">
        <f t="shared" si="324"/>
        <v>1145</v>
      </c>
      <c r="AH2328" s="44">
        <f t="shared" si="332"/>
        <v>1.5470890280162985E-4</v>
      </c>
      <c r="AI2328">
        <f>AA2328/'Totals and Drop Down Lists'!W$6*Inputs!E$37</f>
        <v>58064.243180848309</v>
      </c>
      <c r="AJ2328">
        <f>AB2328/'Totals and Drop Down Lists'!X$6*Inputs!F$37</f>
        <v>16843.491988532664</v>
      </c>
      <c r="AK2328">
        <f>AC2328/'Totals and Drop Down Lists'!Y$6*Inputs!G$37</f>
        <v>27377.978826569764</v>
      </c>
      <c r="AL2328">
        <f>AD2328/'Totals and Drop Down Lists'!Z$6*Inputs!H$37</f>
        <v>30787.204876776534</v>
      </c>
      <c r="AM2328">
        <f>AE2328/'Totals and Drop Down Lists'!AA$6*Inputs!I$37</f>
        <v>28858.943546558472</v>
      </c>
      <c r="AN2328">
        <f>AF2328/'Totals and Drop Down Lists'!AB$6*Inputs!J$37</f>
        <v>17521.976577222686</v>
      </c>
      <c r="AO2328">
        <f>AG2328/'Totals and Drop Down Lists'!AC$6*Inputs!K$37</f>
        <v>21323.994725059903</v>
      </c>
      <c r="AP2328">
        <f>AH2328/'Totals and Drop Down Lists'!AD$6*Inputs!L$37</f>
        <v>36407.632025493542</v>
      </c>
      <c r="AQ2328">
        <f>IF(OR($D2328="51",$D2328="52",$D2328="61"),(AA2328/'Totals and Drop Down Lists'!W$4)*Inputs!E$38,0)</f>
        <v>0</v>
      </c>
      <c r="AR2328">
        <f>IF(OR($D2328="51",$D2328="52",$D2328="61"),(AB2328/'Totals and Drop Down Lists'!X$4)*Inputs!F$38,0)</f>
        <v>0</v>
      </c>
      <c r="AS2328">
        <f>IF(OR($D2328="51",$D2328="52",$D2328="61"),(AC2328/'Totals and Drop Down Lists'!Y$4)*Inputs!G$38,0)</f>
        <v>0</v>
      </c>
      <c r="AT2328">
        <f>IF(OR($D2328="51",$D2328="52",$D2328="61"),(AD2328/'Totals and Drop Down Lists'!Z$4)*Inputs!H$38,0)</f>
        <v>0</v>
      </c>
      <c r="AU2328">
        <f>IF(OR($D2328="51",$D2328="52",$D2328="61"),(AE2328/'Totals and Drop Down Lists'!AA$4)*Inputs!I$38,0)</f>
        <v>0</v>
      </c>
      <c r="AV2328">
        <f>IF(OR($D2328="51",$D2328="52",$D2328="61"),(AF2328/'Totals and Drop Down Lists'!AB$4)*Inputs!J$38,0)</f>
        <v>0</v>
      </c>
      <c r="AW2328">
        <f>IF(OR($D2328="51",$D2328="52",$D2328="61"),(AG2328/'Totals and Drop Down Lists'!AC$4)*Inputs!K$38,0)</f>
        <v>0</v>
      </c>
      <c r="AX2328">
        <f>IF(OR($D2328="51",$D2328="52",$D2328="61"),(AH2328/'Totals and Drop Down Lists'!AD$4)*Inputs!L$38,0)</f>
        <v>0</v>
      </c>
      <c r="AY2328">
        <f>IF(OR($D2328="51",$D2328="52",$D2328="61"),0,(AA2328/'Totals and Drop Down Lists'!W$5)*Inputs!E$39)</f>
        <v>0</v>
      </c>
      <c r="AZ2328">
        <f>IF(OR($D2328="51",$D2328="52",$D2328="61"),0,(AB2328/'Totals and Drop Down Lists'!X$5)*Inputs!F$39)</f>
        <v>0</v>
      </c>
      <c r="BA2328">
        <f>IF(OR($D2328="51",$D2328="52",$D2328="61"),0,(AC2328/'Totals and Drop Down Lists'!Y$5)*Inputs!G$39)</f>
        <v>0</v>
      </c>
      <c r="BB2328">
        <f>IF(OR($D2328="51",$D2328="52",$D2328="61"),0,(AD2328/'Totals and Drop Down Lists'!Z$5)*Inputs!H$39)</f>
        <v>0</v>
      </c>
      <c r="BC2328">
        <f>IF(OR($D2328="51",$D2328="52",$D2328="61"),0,(AE2328/'Totals and Drop Down Lists'!AA$5)*Inputs!I$39)</f>
        <v>0</v>
      </c>
      <c r="BD2328">
        <f>IF(OR($D2328="51",$D2328="52",$D2328="61"),0,(AF2328/'Totals and Drop Down Lists'!AB$5)*Inputs!J$39)</f>
        <v>0</v>
      </c>
      <c r="BE2328">
        <f>IF(OR($D2328="51",$D2328="52",$D2328="61"),0,(AG2328/'Totals and Drop Down Lists'!AC$5)*Inputs!K$39)</f>
        <v>0</v>
      </c>
      <c r="BF2328">
        <f>IF(OR($D2328="51",$D2328="52",$D2328="61"),0,(AH2328/'Totals and Drop Down Lists'!AD$5)*Inputs!L$39)</f>
        <v>0</v>
      </c>
      <c r="BG2328" s="10">
        <f t="shared" si="325"/>
        <v>237185.46574706185</v>
      </c>
    </row>
    <row r="2329" spans="1:59" ht="28.8">
      <c r="A2329" s="1" t="s">
        <v>7562</v>
      </c>
      <c r="B2329" s="1" t="s">
        <v>4313</v>
      </c>
      <c r="C2329" s="1" t="s">
        <v>2227</v>
      </c>
      <c r="D2329" s="1" t="s">
        <v>25</v>
      </c>
      <c r="E2329" s="1" t="s">
        <v>4404</v>
      </c>
      <c r="F2329" s="2">
        <v>4220</v>
      </c>
      <c r="G2329" s="2">
        <v>11</v>
      </c>
      <c r="H2329" s="2">
        <v>0</v>
      </c>
      <c r="I2329" s="2">
        <v>368</v>
      </c>
      <c r="J2329" s="2">
        <v>1949</v>
      </c>
      <c r="K2329" s="2">
        <v>455</v>
      </c>
      <c r="L2329" s="2">
        <v>8</v>
      </c>
      <c r="M2329" s="2">
        <v>9</v>
      </c>
      <c r="N2329" s="2">
        <v>0</v>
      </c>
      <c r="O2329" s="2">
        <v>0</v>
      </c>
      <c r="P2329" s="2">
        <v>0</v>
      </c>
      <c r="Q2329" s="2">
        <v>0</v>
      </c>
      <c r="R2329" s="2">
        <v>861</v>
      </c>
      <c r="S2329" s="2">
        <v>154200</v>
      </c>
      <c r="T2329" s="2">
        <v>10685900</v>
      </c>
      <c r="U2329" s="2">
        <v>44</v>
      </c>
      <c r="V2329" s="2">
        <v>153</v>
      </c>
      <c r="W2329" s="2">
        <v>40</v>
      </c>
      <c r="X2329" s="2">
        <v>198</v>
      </c>
      <c r="Y2329" s="2">
        <v>34</v>
      </c>
      <c r="Z2329" s="2">
        <v>49</v>
      </c>
      <c r="AA2329" s="9">
        <f t="shared" si="326"/>
        <v>4220</v>
      </c>
      <c r="AB2329" s="9">
        <f t="shared" si="327"/>
        <v>357</v>
      </c>
      <c r="AC2329" s="9">
        <f t="shared" si="328"/>
        <v>878</v>
      </c>
      <c r="AD2329" s="9">
        <f t="shared" si="329"/>
        <v>861</v>
      </c>
      <c r="AE2329" s="44">
        <f t="shared" si="330"/>
        <v>7.41834010166449E-6</v>
      </c>
      <c r="AF2329" s="9">
        <f t="shared" si="331"/>
        <v>5</v>
      </c>
      <c r="AG2329" s="9">
        <f t="shared" si="324"/>
        <v>83</v>
      </c>
      <c r="AH2329" s="44">
        <f t="shared" si="332"/>
        <v>7.2098916170446113E-6</v>
      </c>
      <c r="AI2329">
        <f>AA2329/'Totals and Drop Down Lists'!W$6*Inputs!E$37</f>
        <v>3828.1325181724137</v>
      </c>
      <c r="AJ2329">
        <f>AB2329/'Totals and Drop Down Lists'!X$6*Inputs!F$37</f>
        <v>1174.6682242442196</v>
      </c>
      <c r="AK2329">
        <f>AC2329/'Totals and Drop Down Lists'!Y$6*Inputs!G$37</f>
        <v>5788.0725763853243</v>
      </c>
      <c r="AL2329">
        <f>AD2329/'Totals and Drop Down Lists'!Z$6*Inputs!H$37</f>
        <v>6903.0685934647381</v>
      </c>
      <c r="AM2329">
        <f>AE2329/'Totals and Drop Down Lists'!AA$6*Inputs!I$37</f>
        <v>923.50433999389725</v>
      </c>
      <c r="AN2329">
        <f>AF2329/'Totals and Drop Down Lists'!AB$6*Inputs!J$37</f>
        <v>99.783465701723713</v>
      </c>
      <c r="AO2329">
        <f>AG2329/'Totals and Drop Down Lists'!AC$6*Inputs!K$37</f>
        <v>1545.7568228646044</v>
      </c>
      <c r="AP2329">
        <f>AH2329/'Totals and Drop Down Lists'!AD$6*Inputs!L$37</f>
        <v>1696.7031384976344</v>
      </c>
      <c r="AQ2329">
        <f>IF(OR($D2329="51",$D2329="52",$D2329="61"),(AA2329/'Totals and Drop Down Lists'!W$4)*Inputs!E$38,0)</f>
        <v>0</v>
      </c>
      <c r="AR2329">
        <f>IF(OR($D2329="51",$D2329="52",$D2329="61"),(AB2329/'Totals and Drop Down Lists'!X$4)*Inputs!F$38,0)</f>
        <v>0</v>
      </c>
      <c r="AS2329">
        <f>IF(OR($D2329="51",$D2329="52",$D2329="61"),(AC2329/'Totals and Drop Down Lists'!Y$4)*Inputs!G$38,0)</f>
        <v>0</v>
      </c>
      <c r="AT2329">
        <f>IF(OR($D2329="51",$D2329="52",$D2329="61"),(AD2329/'Totals and Drop Down Lists'!Z$4)*Inputs!H$38,0)</f>
        <v>0</v>
      </c>
      <c r="AU2329">
        <f>IF(OR($D2329="51",$D2329="52",$D2329="61"),(AE2329/'Totals and Drop Down Lists'!AA$4)*Inputs!I$38,0)</f>
        <v>0</v>
      </c>
      <c r="AV2329">
        <f>IF(OR($D2329="51",$D2329="52",$D2329="61"),(AF2329/'Totals and Drop Down Lists'!AB$4)*Inputs!J$38,0)</f>
        <v>0</v>
      </c>
      <c r="AW2329">
        <f>IF(OR($D2329="51",$D2329="52",$D2329="61"),(AG2329/'Totals and Drop Down Lists'!AC$4)*Inputs!K$38,0)</f>
        <v>0</v>
      </c>
      <c r="AX2329">
        <f>IF(OR($D2329="51",$D2329="52",$D2329="61"),(AH2329/'Totals and Drop Down Lists'!AD$4)*Inputs!L$38,0)</f>
        <v>0</v>
      </c>
      <c r="AY2329">
        <f>IF(OR($D2329="51",$D2329="52",$D2329="61"),0,(AA2329/'Totals and Drop Down Lists'!W$5)*Inputs!E$39)</f>
        <v>0</v>
      </c>
      <c r="AZ2329">
        <f>IF(OR($D2329="51",$D2329="52",$D2329="61"),0,(AB2329/'Totals and Drop Down Lists'!X$5)*Inputs!F$39)</f>
        <v>0</v>
      </c>
      <c r="BA2329">
        <f>IF(OR($D2329="51",$D2329="52",$D2329="61"),0,(AC2329/'Totals and Drop Down Lists'!Y$5)*Inputs!G$39)</f>
        <v>0</v>
      </c>
      <c r="BB2329">
        <f>IF(OR($D2329="51",$D2329="52",$D2329="61"),0,(AD2329/'Totals and Drop Down Lists'!Z$5)*Inputs!H$39)</f>
        <v>0</v>
      </c>
      <c r="BC2329">
        <f>IF(OR($D2329="51",$D2329="52",$D2329="61"),0,(AE2329/'Totals and Drop Down Lists'!AA$5)*Inputs!I$39)</f>
        <v>0</v>
      </c>
      <c r="BD2329">
        <f>IF(OR($D2329="51",$D2329="52",$D2329="61"),0,(AF2329/'Totals and Drop Down Lists'!AB$5)*Inputs!J$39)</f>
        <v>0</v>
      </c>
      <c r="BE2329">
        <f>IF(OR($D2329="51",$D2329="52",$D2329="61"),0,(AG2329/'Totals and Drop Down Lists'!AC$5)*Inputs!K$39)</f>
        <v>0</v>
      </c>
      <c r="BF2329">
        <f>IF(OR($D2329="51",$D2329="52",$D2329="61"),0,(AH2329/'Totals and Drop Down Lists'!AD$5)*Inputs!L$39)</f>
        <v>0</v>
      </c>
      <c r="BG2329" s="10">
        <f t="shared" si="325"/>
        <v>21959.689679324554</v>
      </c>
    </row>
    <row r="2330" spans="1:59" ht="28.8">
      <c r="A2330" s="1" t="s">
        <v>7562</v>
      </c>
      <c r="B2330" s="1" t="s">
        <v>4313</v>
      </c>
      <c r="C2330" s="1" t="s">
        <v>4405</v>
      </c>
      <c r="D2330" s="1" t="s">
        <v>25</v>
      </c>
      <c r="E2330" s="1" t="s">
        <v>4406</v>
      </c>
      <c r="F2330" s="2">
        <v>25024</v>
      </c>
      <c r="G2330" s="2">
        <v>143</v>
      </c>
      <c r="H2330" s="2">
        <v>0</v>
      </c>
      <c r="I2330" s="2">
        <v>2109</v>
      </c>
      <c r="J2330" s="2">
        <v>10411</v>
      </c>
      <c r="K2330" s="2">
        <v>3185</v>
      </c>
      <c r="L2330" s="2">
        <v>35</v>
      </c>
      <c r="M2330" s="2">
        <v>0</v>
      </c>
      <c r="N2330" s="2">
        <v>0</v>
      </c>
      <c r="O2330" s="2">
        <v>135</v>
      </c>
      <c r="P2330" s="2">
        <v>11</v>
      </c>
      <c r="Q2330" s="2">
        <v>0</v>
      </c>
      <c r="R2330" s="2">
        <v>1548</v>
      </c>
      <c r="S2330" s="2">
        <v>2342200</v>
      </c>
      <c r="T2330" s="2">
        <v>196186000</v>
      </c>
      <c r="U2330" s="2">
        <v>82</v>
      </c>
      <c r="V2330" s="2">
        <v>276</v>
      </c>
      <c r="W2330" s="2">
        <v>35</v>
      </c>
      <c r="X2330" s="2">
        <v>533</v>
      </c>
      <c r="Y2330" s="2">
        <v>43</v>
      </c>
      <c r="Z2330" s="2">
        <v>233</v>
      </c>
      <c r="AA2330" s="9">
        <f t="shared" si="326"/>
        <v>25024</v>
      </c>
      <c r="AB2330" s="9">
        <f t="shared" si="327"/>
        <v>1966</v>
      </c>
      <c r="AC2330" s="9">
        <f t="shared" si="328"/>
        <v>1729</v>
      </c>
      <c r="AD2330" s="9">
        <f t="shared" si="329"/>
        <v>1548</v>
      </c>
      <c r="AE2330" s="44">
        <f t="shared" si="330"/>
        <v>6.8049072908371965E-5</v>
      </c>
      <c r="AF2330" s="9">
        <f t="shared" si="331"/>
        <v>222</v>
      </c>
      <c r="AG2330" s="9">
        <f t="shared" si="324"/>
        <v>276</v>
      </c>
      <c r="AH2330" s="44">
        <f t="shared" si="332"/>
        <v>3.1417900398963722E-5</v>
      </c>
      <c r="AI2330">
        <f>AA2330/'Totals and Drop Down Lists'!W$6*Inputs!E$37</f>
        <v>22700.281548518124</v>
      </c>
      <c r="AJ2330">
        <f>AB2330/'Totals and Drop Down Lists'!X$6*Inputs!F$37</f>
        <v>6468.9012013000993</v>
      </c>
      <c r="AK2330">
        <f>AC2330/'Totals and Drop Down Lists'!Y$6*Inputs!G$37</f>
        <v>11398.15203254012</v>
      </c>
      <c r="AL2330">
        <f>AD2330/'Totals and Drop Down Lists'!Z$6*Inputs!H$37</f>
        <v>12411.09196595054</v>
      </c>
      <c r="AM2330">
        <f>AE2330/'Totals and Drop Down Lists'!AA$6*Inputs!I$37</f>
        <v>8471.3848788547875</v>
      </c>
      <c r="AN2330">
        <f>AF2330/'Totals and Drop Down Lists'!AB$6*Inputs!J$37</f>
        <v>4430.3858771565328</v>
      </c>
      <c r="AO2330">
        <f>AG2330/'Totals and Drop Down Lists'!AC$6*Inputs!K$37</f>
        <v>5140.1070254292872</v>
      </c>
      <c r="AP2330">
        <f>AH2330/'Totals and Drop Down Lists'!AD$6*Inputs!L$37</f>
        <v>7393.5716434221113</v>
      </c>
      <c r="AQ2330">
        <f>IF(OR($D2330="51",$D2330="52",$D2330="61"),(AA2330/'Totals and Drop Down Lists'!W$4)*Inputs!E$38,0)</f>
        <v>0</v>
      </c>
      <c r="AR2330">
        <f>IF(OR($D2330="51",$D2330="52",$D2330="61"),(AB2330/'Totals and Drop Down Lists'!X$4)*Inputs!F$38,0)</f>
        <v>0</v>
      </c>
      <c r="AS2330">
        <f>IF(OR($D2330="51",$D2330="52",$D2330="61"),(AC2330/'Totals and Drop Down Lists'!Y$4)*Inputs!G$38,0)</f>
        <v>0</v>
      </c>
      <c r="AT2330">
        <f>IF(OR($D2330="51",$D2330="52",$D2330="61"),(AD2330/'Totals and Drop Down Lists'!Z$4)*Inputs!H$38,0)</f>
        <v>0</v>
      </c>
      <c r="AU2330">
        <f>IF(OR($D2330="51",$D2330="52",$D2330="61"),(AE2330/'Totals and Drop Down Lists'!AA$4)*Inputs!I$38,0)</f>
        <v>0</v>
      </c>
      <c r="AV2330">
        <f>IF(OR($D2330="51",$D2330="52",$D2330="61"),(AF2330/'Totals and Drop Down Lists'!AB$4)*Inputs!J$38,0)</f>
        <v>0</v>
      </c>
      <c r="AW2330">
        <f>IF(OR($D2330="51",$D2330="52",$D2330="61"),(AG2330/'Totals and Drop Down Lists'!AC$4)*Inputs!K$38,0)</f>
        <v>0</v>
      </c>
      <c r="AX2330">
        <f>IF(OR($D2330="51",$D2330="52",$D2330="61"),(AH2330/'Totals and Drop Down Lists'!AD$4)*Inputs!L$38,0)</f>
        <v>0</v>
      </c>
      <c r="AY2330">
        <f>IF(OR($D2330="51",$D2330="52",$D2330="61"),0,(AA2330/'Totals and Drop Down Lists'!W$5)*Inputs!E$39)</f>
        <v>0</v>
      </c>
      <c r="AZ2330">
        <f>IF(OR($D2330="51",$D2330="52",$D2330="61"),0,(AB2330/'Totals and Drop Down Lists'!X$5)*Inputs!F$39)</f>
        <v>0</v>
      </c>
      <c r="BA2330">
        <f>IF(OR($D2330="51",$D2330="52",$D2330="61"),0,(AC2330/'Totals and Drop Down Lists'!Y$5)*Inputs!G$39)</f>
        <v>0</v>
      </c>
      <c r="BB2330">
        <f>IF(OR($D2330="51",$D2330="52",$D2330="61"),0,(AD2330/'Totals and Drop Down Lists'!Z$5)*Inputs!H$39)</f>
        <v>0</v>
      </c>
      <c r="BC2330">
        <f>IF(OR($D2330="51",$D2330="52",$D2330="61"),0,(AE2330/'Totals and Drop Down Lists'!AA$5)*Inputs!I$39)</f>
        <v>0</v>
      </c>
      <c r="BD2330">
        <f>IF(OR($D2330="51",$D2330="52",$D2330="61"),0,(AF2330/'Totals and Drop Down Lists'!AB$5)*Inputs!J$39)</f>
        <v>0</v>
      </c>
      <c r="BE2330">
        <f>IF(OR($D2330="51",$D2330="52",$D2330="61"),0,(AG2330/'Totals and Drop Down Lists'!AC$5)*Inputs!K$39)</f>
        <v>0</v>
      </c>
      <c r="BF2330">
        <f>IF(OR($D2330="51",$D2330="52",$D2330="61"),0,(AH2330/'Totals and Drop Down Lists'!AD$5)*Inputs!L$39)</f>
        <v>0</v>
      </c>
      <c r="BG2330" s="10">
        <f t="shared" si="325"/>
        <v>78413.876173171593</v>
      </c>
    </row>
    <row r="2331" spans="1:59" ht="28.8">
      <c r="A2331" s="1" t="s">
        <v>7563</v>
      </c>
      <c r="B2331" s="1" t="s">
        <v>3832</v>
      </c>
      <c r="C2331" s="1" t="s">
        <v>1246</v>
      </c>
      <c r="D2331" s="1" t="s">
        <v>25</v>
      </c>
      <c r="E2331" s="1" t="s">
        <v>3833</v>
      </c>
      <c r="F2331" s="2">
        <v>31367</v>
      </c>
      <c r="G2331" s="2">
        <v>458</v>
      </c>
      <c r="H2331" s="2">
        <v>0</v>
      </c>
      <c r="I2331" s="2">
        <v>3796</v>
      </c>
      <c r="J2331" s="2">
        <v>12578</v>
      </c>
      <c r="K2331" s="2">
        <v>3804</v>
      </c>
      <c r="L2331" s="2">
        <v>44</v>
      </c>
      <c r="M2331" s="2">
        <v>30</v>
      </c>
      <c r="N2331" s="2">
        <v>0</v>
      </c>
      <c r="O2331" s="2">
        <v>52</v>
      </c>
      <c r="P2331" s="2">
        <v>0</v>
      </c>
      <c r="Q2331" s="2">
        <v>0</v>
      </c>
      <c r="R2331" s="2">
        <v>3517</v>
      </c>
      <c r="S2331" s="2">
        <v>2380900</v>
      </c>
      <c r="T2331" s="2">
        <v>126574700</v>
      </c>
      <c r="U2331" s="2">
        <v>149</v>
      </c>
      <c r="V2331" s="2">
        <v>297</v>
      </c>
      <c r="W2331" s="2">
        <v>89</v>
      </c>
      <c r="X2331" s="2">
        <v>904</v>
      </c>
      <c r="Y2331" s="2">
        <v>169</v>
      </c>
      <c r="Z2331" s="2">
        <v>567</v>
      </c>
      <c r="AA2331" s="9">
        <f t="shared" si="326"/>
        <v>31367</v>
      </c>
      <c r="AB2331" s="9">
        <f t="shared" si="327"/>
        <v>3338</v>
      </c>
      <c r="AC2331" s="9">
        <f t="shared" si="328"/>
        <v>3643</v>
      </c>
      <c r="AD2331" s="9">
        <f t="shared" si="329"/>
        <v>3517</v>
      </c>
      <c r="AE2331" s="44">
        <f t="shared" si="330"/>
        <v>8.0346176059934392E-5</v>
      </c>
      <c r="AF2331" s="9">
        <f t="shared" si="331"/>
        <v>518</v>
      </c>
      <c r="AG2331" s="9">
        <f t="shared" si="324"/>
        <v>736</v>
      </c>
      <c r="AH2331" s="44">
        <f t="shared" si="332"/>
        <v>8.2824308475310811E-5</v>
      </c>
      <c r="AI2331">
        <f>AA2331/'Totals and Drop Down Lists'!W$6*Inputs!E$37</f>
        <v>28454.27315106969</v>
      </c>
      <c r="AJ2331">
        <f>AB2331/'Totals and Drop Down Lists'!X$6*Inputs!F$37</f>
        <v>10983.31241604259</v>
      </c>
      <c r="AK2331">
        <f>AC2331/'Totals and Drop Down Lists'!Y$6*Inputs!G$37</f>
        <v>24015.886555548677</v>
      </c>
      <c r="AL2331">
        <f>AD2331/'Totals and Drop Down Lists'!Z$6*Inputs!H$37</f>
        <v>28197.55196656851</v>
      </c>
      <c r="AM2331">
        <f>AE2331/'Totals and Drop Down Lists'!AA$6*Inputs!I$37</f>
        <v>10002.243261483058</v>
      </c>
      <c r="AN2331">
        <f>AF2331/'Totals and Drop Down Lists'!AB$6*Inputs!J$37</f>
        <v>10337.567046698576</v>
      </c>
      <c r="AO2331">
        <f>AG2331/'Totals and Drop Down Lists'!AC$6*Inputs!K$37</f>
        <v>13706.952067811431</v>
      </c>
      <c r="AP2331">
        <f>AH2331/'Totals and Drop Down Lists'!AD$6*Inputs!L$37</f>
        <v>19491.036980602999</v>
      </c>
      <c r="AQ2331">
        <f>IF(OR($D2331="51",$D2331="52",$D2331="61"),(AA2331/'Totals and Drop Down Lists'!W$4)*Inputs!E$38,0)</f>
        <v>0</v>
      </c>
      <c r="AR2331">
        <f>IF(OR($D2331="51",$D2331="52",$D2331="61"),(AB2331/'Totals and Drop Down Lists'!X$4)*Inputs!F$38,0)</f>
        <v>0</v>
      </c>
      <c r="AS2331">
        <f>IF(OR($D2331="51",$D2331="52",$D2331="61"),(AC2331/'Totals and Drop Down Lists'!Y$4)*Inputs!G$38,0)</f>
        <v>0</v>
      </c>
      <c r="AT2331">
        <f>IF(OR($D2331="51",$D2331="52",$D2331="61"),(AD2331/'Totals and Drop Down Lists'!Z$4)*Inputs!H$38,0)</f>
        <v>0</v>
      </c>
      <c r="AU2331">
        <f>IF(OR($D2331="51",$D2331="52",$D2331="61"),(AE2331/'Totals and Drop Down Lists'!AA$4)*Inputs!I$38,0)</f>
        <v>0</v>
      </c>
      <c r="AV2331">
        <f>IF(OR($D2331="51",$D2331="52",$D2331="61"),(AF2331/'Totals and Drop Down Lists'!AB$4)*Inputs!J$38,0)</f>
        <v>0</v>
      </c>
      <c r="AW2331">
        <f>IF(OR($D2331="51",$D2331="52",$D2331="61"),(AG2331/'Totals and Drop Down Lists'!AC$4)*Inputs!K$38,0)</f>
        <v>0</v>
      </c>
      <c r="AX2331">
        <f>IF(OR($D2331="51",$D2331="52",$D2331="61"),(AH2331/'Totals and Drop Down Lists'!AD$4)*Inputs!L$38,0)</f>
        <v>0</v>
      </c>
      <c r="AY2331">
        <f>IF(OR($D2331="51",$D2331="52",$D2331="61"),0,(AA2331/'Totals and Drop Down Lists'!W$5)*Inputs!E$39)</f>
        <v>0</v>
      </c>
      <c r="AZ2331">
        <f>IF(OR($D2331="51",$D2331="52",$D2331="61"),0,(AB2331/'Totals and Drop Down Lists'!X$5)*Inputs!F$39)</f>
        <v>0</v>
      </c>
      <c r="BA2331">
        <f>IF(OR($D2331="51",$D2331="52",$D2331="61"),0,(AC2331/'Totals and Drop Down Lists'!Y$5)*Inputs!G$39)</f>
        <v>0</v>
      </c>
      <c r="BB2331">
        <f>IF(OR($D2331="51",$D2331="52",$D2331="61"),0,(AD2331/'Totals and Drop Down Lists'!Z$5)*Inputs!H$39)</f>
        <v>0</v>
      </c>
      <c r="BC2331">
        <f>IF(OR($D2331="51",$D2331="52",$D2331="61"),0,(AE2331/'Totals and Drop Down Lists'!AA$5)*Inputs!I$39)</f>
        <v>0</v>
      </c>
      <c r="BD2331">
        <f>IF(OR($D2331="51",$D2331="52",$D2331="61"),0,(AF2331/'Totals and Drop Down Lists'!AB$5)*Inputs!J$39)</f>
        <v>0</v>
      </c>
      <c r="BE2331">
        <f>IF(OR($D2331="51",$D2331="52",$D2331="61"),0,(AG2331/'Totals and Drop Down Lists'!AC$5)*Inputs!K$39)</f>
        <v>0</v>
      </c>
      <c r="BF2331">
        <f>IF(OR($D2331="51",$D2331="52",$D2331="61"),0,(AH2331/'Totals and Drop Down Lists'!AD$5)*Inputs!L$39)</f>
        <v>0</v>
      </c>
      <c r="BG2331" s="10">
        <f t="shared" si="325"/>
        <v>145188.82344582555</v>
      </c>
    </row>
    <row r="2332" spans="1:59" ht="28.8">
      <c r="A2332" s="1" t="s">
        <v>7563</v>
      </c>
      <c r="B2332" s="1" t="s">
        <v>3832</v>
      </c>
      <c r="C2332" s="1" t="s">
        <v>3834</v>
      </c>
      <c r="D2332" s="1" t="s">
        <v>25</v>
      </c>
      <c r="E2332" s="1" t="s">
        <v>3835</v>
      </c>
      <c r="F2332" s="2">
        <v>6600</v>
      </c>
      <c r="G2332" s="2">
        <v>27</v>
      </c>
      <c r="H2332" s="2">
        <v>4</v>
      </c>
      <c r="I2332" s="2">
        <v>712</v>
      </c>
      <c r="J2332" s="2">
        <v>2855</v>
      </c>
      <c r="K2332" s="2">
        <v>709</v>
      </c>
      <c r="L2332" s="2">
        <v>24</v>
      </c>
      <c r="M2332" s="2">
        <v>0</v>
      </c>
      <c r="N2332" s="2">
        <v>0</v>
      </c>
      <c r="O2332" s="2">
        <v>11</v>
      </c>
      <c r="P2332" s="2">
        <v>2</v>
      </c>
      <c r="Q2332" s="2">
        <v>0</v>
      </c>
      <c r="R2332" s="2">
        <v>1445</v>
      </c>
      <c r="S2332" s="2">
        <v>213800</v>
      </c>
      <c r="T2332" s="2">
        <v>15800800</v>
      </c>
      <c r="U2332" s="2">
        <v>15</v>
      </c>
      <c r="V2332" s="2">
        <v>89</v>
      </c>
      <c r="W2332" s="2">
        <v>0</v>
      </c>
      <c r="X2332" s="2">
        <v>170</v>
      </c>
      <c r="Y2332" s="2">
        <v>37</v>
      </c>
      <c r="Z2332" s="2">
        <v>73</v>
      </c>
      <c r="AA2332" s="9">
        <f t="shared" si="326"/>
        <v>6600</v>
      </c>
      <c r="AB2332" s="9">
        <f t="shared" si="327"/>
        <v>681</v>
      </c>
      <c r="AC2332" s="9">
        <f t="shared" si="328"/>
        <v>1482</v>
      </c>
      <c r="AD2332" s="9">
        <f t="shared" si="329"/>
        <v>1445</v>
      </c>
      <c r="AE2332" s="44">
        <f t="shared" si="330"/>
        <v>1.2296517826470834E-5</v>
      </c>
      <c r="AF2332" s="9">
        <f t="shared" si="331"/>
        <v>81</v>
      </c>
      <c r="AG2332" s="9">
        <f t="shared" si="324"/>
        <v>110</v>
      </c>
      <c r="AH2332" s="44">
        <f t="shared" si="332"/>
        <v>1.0164450238686797E-5</v>
      </c>
      <c r="AI2332">
        <f>AA2332/'Totals and Drop Down Lists'!W$6*Inputs!E$37</f>
        <v>5987.126687189083</v>
      </c>
      <c r="AJ2332">
        <f>AB2332/'Totals and Drop Down Lists'!X$6*Inputs!F$37</f>
        <v>2240.7536714574608</v>
      </c>
      <c r="AK2332">
        <f>AC2332/'Totals and Drop Down Lists'!Y$6*Inputs!G$37</f>
        <v>9769.844599320104</v>
      </c>
      <c r="AL2332">
        <f>AD2332/'Totals and Drop Down Lists'!Z$6*Inputs!H$37</f>
        <v>11585.289335141168</v>
      </c>
      <c r="AM2332">
        <f>AE2332/'Totals and Drop Down Lists'!AA$6*Inputs!I$37</f>
        <v>1530.7855158878688</v>
      </c>
      <c r="AN2332">
        <f>AF2332/'Totals and Drop Down Lists'!AB$6*Inputs!J$37</f>
        <v>1616.4921443679241</v>
      </c>
      <c r="AO2332">
        <f>AG2332/'Totals and Drop Down Lists'!AC$6*Inputs!K$37</f>
        <v>2048.593379700078</v>
      </c>
      <c r="AP2332">
        <f>AH2332/'Totals and Drop Down Lists'!AD$6*Inputs!L$37</f>
        <v>2391.9991502108328</v>
      </c>
      <c r="AQ2332">
        <f>IF(OR($D2332="51",$D2332="52",$D2332="61"),(AA2332/'Totals and Drop Down Lists'!W$4)*Inputs!E$38,0)</f>
        <v>0</v>
      </c>
      <c r="AR2332">
        <f>IF(OR($D2332="51",$D2332="52",$D2332="61"),(AB2332/'Totals and Drop Down Lists'!X$4)*Inputs!F$38,0)</f>
        <v>0</v>
      </c>
      <c r="AS2332">
        <f>IF(OR($D2332="51",$D2332="52",$D2332="61"),(AC2332/'Totals and Drop Down Lists'!Y$4)*Inputs!G$38,0)</f>
        <v>0</v>
      </c>
      <c r="AT2332">
        <f>IF(OR($D2332="51",$D2332="52",$D2332="61"),(AD2332/'Totals and Drop Down Lists'!Z$4)*Inputs!H$38,0)</f>
        <v>0</v>
      </c>
      <c r="AU2332">
        <f>IF(OR($D2332="51",$D2332="52",$D2332="61"),(AE2332/'Totals and Drop Down Lists'!AA$4)*Inputs!I$38,0)</f>
        <v>0</v>
      </c>
      <c r="AV2332">
        <f>IF(OR($D2332="51",$D2332="52",$D2332="61"),(AF2332/'Totals and Drop Down Lists'!AB$4)*Inputs!J$38,0)</f>
        <v>0</v>
      </c>
      <c r="AW2332">
        <f>IF(OR($D2332="51",$D2332="52",$D2332="61"),(AG2332/'Totals and Drop Down Lists'!AC$4)*Inputs!K$38,0)</f>
        <v>0</v>
      </c>
      <c r="AX2332">
        <f>IF(OR($D2332="51",$D2332="52",$D2332="61"),(AH2332/'Totals and Drop Down Lists'!AD$4)*Inputs!L$38,0)</f>
        <v>0</v>
      </c>
      <c r="AY2332">
        <f>IF(OR($D2332="51",$D2332="52",$D2332="61"),0,(AA2332/'Totals and Drop Down Lists'!W$5)*Inputs!E$39)</f>
        <v>0</v>
      </c>
      <c r="AZ2332">
        <f>IF(OR($D2332="51",$D2332="52",$D2332="61"),0,(AB2332/'Totals and Drop Down Lists'!X$5)*Inputs!F$39)</f>
        <v>0</v>
      </c>
      <c r="BA2332">
        <f>IF(OR($D2332="51",$D2332="52",$D2332="61"),0,(AC2332/'Totals and Drop Down Lists'!Y$5)*Inputs!G$39)</f>
        <v>0</v>
      </c>
      <c r="BB2332">
        <f>IF(OR($D2332="51",$D2332="52",$D2332="61"),0,(AD2332/'Totals and Drop Down Lists'!Z$5)*Inputs!H$39)</f>
        <v>0</v>
      </c>
      <c r="BC2332">
        <f>IF(OR($D2332="51",$D2332="52",$D2332="61"),0,(AE2332/'Totals and Drop Down Lists'!AA$5)*Inputs!I$39)</f>
        <v>0</v>
      </c>
      <c r="BD2332">
        <f>IF(OR($D2332="51",$D2332="52",$D2332="61"),0,(AF2332/'Totals and Drop Down Lists'!AB$5)*Inputs!J$39)</f>
        <v>0</v>
      </c>
      <c r="BE2332">
        <f>IF(OR($D2332="51",$D2332="52",$D2332="61"),0,(AG2332/'Totals and Drop Down Lists'!AC$5)*Inputs!K$39)</f>
        <v>0</v>
      </c>
      <c r="BF2332">
        <f>IF(OR($D2332="51",$D2332="52",$D2332="61"),0,(AH2332/'Totals and Drop Down Lists'!AD$5)*Inputs!L$39)</f>
        <v>0</v>
      </c>
      <c r="BG2332" s="10">
        <f t="shared" si="325"/>
        <v>37170.884483274516</v>
      </c>
    </row>
    <row r="2333" spans="1:59" ht="28.8">
      <c r="A2333" s="1" t="s">
        <v>7563</v>
      </c>
      <c r="B2333" s="1" t="s">
        <v>3832</v>
      </c>
      <c r="C2333" s="1" t="s">
        <v>3836</v>
      </c>
      <c r="D2333" s="1" t="s">
        <v>25</v>
      </c>
      <c r="E2333" s="1" t="s">
        <v>3837</v>
      </c>
      <c r="F2333" s="2">
        <v>507</v>
      </c>
      <c r="G2333" s="2">
        <v>4</v>
      </c>
      <c r="H2333" s="2">
        <v>0</v>
      </c>
      <c r="I2333" s="2">
        <v>35</v>
      </c>
      <c r="J2333" s="2">
        <v>177</v>
      </c>
      <c r="K2333" s="2">
        <v>68</v>
      </c>
      <c r="L2333" s="2">
        <v>1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83</v>
      </c>
      <c r="S2333" s="2">
        <v>18000</v>
      </c>
      <c r="T2333" s="2">
        <v>2366900</v>
      </c>
      <c r="U2333" s="2">
        <v>4</v>
      </c>
      <c r="V2333" s="2">
        <v>8</v>
      </c>
      <c r="W2333" s="2">
        <v>4</v>
      </c>
      <c r="X2333" s="2">
        <v>14</v>
      </c>
      <c r="Y2333" s="2">
        <v>4</v>
      </c>
      <c r="Z2333" s="2">
        <v>4</v>
      </c>
      <c r="AA2333" s="9">
        <f t="shared" si="326"/>
        <v>507</v>
      </c>
      <c r="AB2333" s="9">
        <f t="shared" si="327"/>
        <v>31</v>
      </c>
      <c r="AC2333" s="9">
        <f t="shared" si="328"/>
        <v>84</v>
      </c>
      <c r="AD2333" s="9">
        <f t="shared" si="329"/>
        <v>83</v>
      </c>
      <c r="AE2333" s="44">
        <f t="shared" si="330"/>
        <v>1.8244852009346364E-6</v>
      </c>
      <c r="AF2333" s="9">
        <f t="shared" si="331"/>
        <v>2</v>
      </c>
      <c r="AG2333" s="9">
        <f t="shared" si="324"/>
        <v>8</v>
      </c>
      <c r="AH2333" s="44">
        <f t="shared" si="332"/>
        <v>1.1436067752210185E-6</v>
      </c>
      <c r="AI2333">
        <f>AA2333/'Totals and Drop Down Lists'!W$6*Inputs!E$37</f>
        <v>459.92018642497959</v>
      </c>
      <c r="AJ2333">
        <f>AB2333/'Totals and Drop Down Lists'!X$6*Inputs!F$37</f>
        <v>102.00200266546443</v>
      </c>
      <c r="AK2333">
        <f>AC2333/'Totals and Drop Down Lists'!Y$6*Inputs!G$37</f>
        <v>553.75637405053226</v>
      </c>
      <c r="AL2333">
        <f>AD2333/'Totals and Drop Down Lists'!Z$6*Inputs!H$37</f>
        <v>665.45260540949278</v>
      </c>
      <c r="AM2333">
        <f>AE2333/'Totals and Drop Down Lists'!AA$6*Inputs!I$37</f>
        <v>227.12897740287218</v>
      </c>
      <c r="AN2333">
        <f>AF2333/'Totals and Drop Down Lists'!AB$6*Inputs!J$37</f>
        <v>39.913386280689487</v>
      </c>
      <c r="AO2333">
        <f>AG2333/'Totals and Drop Down Lists'!AC$6*Inputs!K$37</f>
        <v>148.98860943273294</v>
      </c>
      <c r="AP2333">
        <f>AH2333/'Totals and Drop Down Lists'!AD$6*Inputs!L$37</f>
        <v>269.12487840143558</v>
      </c>
      <c r="AQ2333">
        <f>IF(OR($D2333="51",$D2333="52",$D2333="61"),(AA2333/'Totals and Drop Down Lists'!W$4)*Inputs!E$38,0)</f>
        <v>0</v>
      </c>
      <c r="AR2333">
        <f>IF(OR($D2333="51",$D2333="52",$D2333="61"),(AB2333/'Totals and Drop Down Lists'!X$4)*Inputs!F$38,0)</f>
        <v>0</v>
      </c>
      <c r="AS2333">
        <f>IF(OR($D2333="51",$D2333="52",$D2333="61"),(AC2333/'Totals and Drop Down Lists'!Y$4)*Inputs!G$38,0)</f>
        <v>0</v>
      </c>
      <c r="AT2333">
        <f>IF(OR($D2333="51",$D2333="52",$D2333="61"),(AD2333/'Totals and Drop Down Lists'!Z$4)*Inputs!H$38,0)</f>
        <v>0</v>
      </c>
      <c r="AU2333">
        <f>IF(OR($D2333="51",$D2333="52",$D2333="61"),(AE2333/'Totals and Drop Down Lists'!AA$4)*Inputs!I$38,0)</f>
        <v>0</v>
      </c>
      <c r="AV2333">
        <f>IF(OR($D2333="51",$D2333="52",$D2333="61"),(AF2333/'Totals and Drop Down Lists'!AB$4)*Inputs!J$38,0)</f>
        <v>0</v>
      </c>
      <c r="AW2333">
        <f>IF(OR($D2333="51",$D2333="52",$D2333="61"),(AG2333/'Totals and Drop Down Lists'!AC$4)*Inputs!K$38,0)</f>
        <v>0</v>
      </c>
      <c r="AX2333">
        <f>IF(OR($D2333="51",$D2333="52",$D2333="61"),(AH2333/'Totals and Drop Down Lists'!AD$4)*Inputs!L$38,0)</f>
        <v>0</v>
      </c>
      <c r="AY2333">
        <f>IF(OR($D2333="51",$D2333="52",$D2333="61"),0,(AA2333/'Totals and Drop Down Lists'!W$5)*Inputs!E$39)</f>
        <v>0</v>
      </c>
      <c r="AZ2333">
        <f>IF(OR($D2333="51",$D2333="52",$D2333="61"),0,(AB2333/'Totals and Drop Down Lists'!X$5)*Inputs!F$39)</f>
        <v>0</v>
      </c>
      <c r="BA2333">
        <f>IF(OR($D2333="51",$D2333="52",$D2333="61"),0,(AC2333/'Totals and Drop Down Lists'!Y$5)*Inputs!G$39)</f>
        <v>0</v>
      </c>
      <c r="BB2333">
        <f>IF(OR($D2333="51",$D2333="52",$D2333="61"),0,(AD2333/'Totals and Drop Down Lists'!Z$5)*Inputs!H$39)</f>
        <v>0</v>
      </c>
      <c r="BC2333">
        <f>IF(OR($D2333="51",$D2333="52",$D2333="61"),0,(AE2333/'Totals and Drop Down Lists'!AA$5)*Inputs!I$39)</f>
        <v>0</v>
      </c>
      <c r="BD2333">
        <f>IF(OR($D2333="51",$D2333="52",$D2333="61"),0,(AF2333/'Totals and Drop Down Lists'!AB$5)*Inputs!J$39)</f>
        <v>0</v>
      </c>
      <c r="BE2333">
        <f>IF(OR($D2333="51",$D2333="52",$D2333="61"),0,(AG2333/'Totals and Drop Down Lists'!AC$5)*Inputs!K$39)</f>
        <v>0</v>
      </c>
      <c r="BF2333">
        <f>IF(OR($D2333="51",$D2333="52",$D2333="61"),0,(AH2333/'Totals and Drop Down Lists'!AD$5)*Inputs!L$39)</f>
        <v>0</v>
      </c>
      <c r="BG2333" s="10">
        <f t="shared" si="325"/>
        <v>2466.2870200681991</v>
      </c>
    </row>
    <row r="2334" spans="1:59" ht="28.8">
      <c r="A2334" s="1" t="s">
        <v>7563</v>
      </c>
      <c r="B2334" s="1" t="s">
        <v>3832</v>
      </c>
      <c r="C2334" s="1" t="s">
        <v>3838</v>
      </c>
      <c r="D2334" s="1" t="s">
        <v>25</v>
      </c>
      <c r="E2334" s="1" t="s">
        <v>3839</v>
      </c>
      <c r="F2334" s="2">
        <v>816</v>
      </c>
      <c r="G2334" s="2">
        <v>0</v>
      </c>
      <c r="H2334" s="2">
        <v>0</v>
      </c>
      <c r="I2334" s="2">
        <v>126</v>
      </c>
      <c r="J2334" s="2">
        <v>330</v>
      </c>
      <c r="K2334" s="2">
        <v>120</v>
      </c>
      <c r="L2334" s="2">
        <v>0</v>
      </c>
      <c r="M2334" s="2">
        <v>0</v>
      </c>
      <c r="N2334" s="2">
        <v>0</v>
      </c>
      <c r="O2334" s="2">
        <v>5</v>
      </c>
      <c r="P2334" s="2">
        <v>0</v>
      </c>
      <c r="Q2334" s="2">
        <v>0</v>
      </c>
      <c r="R2334" s="2">
        <v>165</v>
      </c>
      <c r="S2334" s="2">
        <v>40800</v>
      </c>
      <c r="T2334" s="2">
        <v>4535900</v>
      </c>
      <c r="U2334" s="2">
        <v>0</v>
      </c>
      <c r="V2334" s="2">
        <v>4</v>
      </c>
      <c r="W2334" s="2">
        <v>0</v>
      </c>
      <c r="X2334" s="2">
        <v>20</v>
      </c>
      <c r="Y2334" s="2">
        <v>0</v>
      </c>
      <c r="Z2334" s="2">
        <v>15</v>
      </c>
      <c r="AA2334" s="9">
        <f t="shared" si="326"/>
        <v>816</v>
      </c>
      <c r="AB2334" s="9">
        <f t="shared" si="327"/>
        <v>126</v>
      </c>
      <c r="AC2334" s="9">
        <f t="shared" si="328"/>
        <v>170</v>
      </c>
      <c r="AD2334" s="9">
        <f t="shared" si="329"/>
        <v>165</v>
      </c>
      <c r="AE2334" s="44">
        <f t="shared" si="330"/>
        <v>3.0475043777800942E-6</v>
      </c>
      <c r="AF2334" s="9">
        <f t="shared" si="331"/>
        <v>16</v>
      </c>
      <c r="AG2334" s="9">
        <f t="shared" si="324"/>
        <v>15</v>
      </c>
      <c r="AH2334" s="44">
        <f t="shared" si="332"/>
        <v>2.0295962488046817E-6</v>
      </c>
      <c r="AI2334">
        <f>AA2334/'Totals and Drop Down Lists'!W$6*Inputs!E$37</f>
        <v>740.22657223428666</v>
      </c>
      <c r="AJ2334">
        <f>AB2334/'Totals and Drop Down Lists'!X$6*Inputs!F$37</f>
        <v>414.58878502737161</v>
      </c>
      <c r="AK2334">
        <f>AC2334/'Totals and Drop Down Lists'!Y$6*Inputs!G$37</f>
        <v>1120.6974236736962</v>
      </c>
      <c r="AL2334">
        <f>AD2334/'Totals and Drop Down Lists'!Z$6*Inputs!H$37</f>
        <v>1322.8877095489916</v>
      </c>
      <c r="AM2334">
        <f>AE2334/'Totals and Drop Down Lists'!AA$6*Inputs!I$37</f>
        <v>379.38184020423131</v>
      </c>
      <c r="AN2334">
        <f>AF2334/'Totals and Drop Down Lists'!AB$6*Inputs!J$37</f>
        <v>319.30709024551589</v>
      </c>
      <c r="AO2334">
        <f>AG2334/'Totals and Drop Down Lists'!AC$6*Inputs!K$37</f>
        <v>279.35364268637431</v>
      </c>
      <c r="AP2334">
        <f>AH2334/'Totals and Drop Down Lists'!AD$6*Inputs!L$37</f>
        <v>477.62470063891141</v>
      </c>
      <c r="AQ2334">
        <f>IF(OR($D2334="51",$D2334="52",$D2334="61"),(AA2334/'Totals and Drop Down Lists'!W$4)*Inputs!E$38,0)</f>
        <v>0</v>
      </c>
      <c r="AR2334">
        <f>IF(OR($D2334="51",$D2334="52",$D2334="61"),(AB2334/'Totals and Drop Down Lists'!X$4)*Inputs!F$38,0)</f>
        <v>0</v>
      </c>
      <c r="AS2334">
        <f>IF(OR($D2334="51",$D2334="52",$D2334="61"),(AC2334/'Totals and Drop Down Lists'!Y$4)*Inputs!G$38,0)</f>
        <v>0</v>
      </c>
      <c r="AT2334">
        <f>IF(OR($D2334="51",$D2334="52",$D2334="61"),(AD2334/'Totals and Drop Down Lists'!Z$4)*Inputs!H$38,0)</f>
        <v>0</v>
      </c>
      <c r="AU2334">
        <f>IF(OR($D2334="51",$D2334="52",$D2334="61"),(AE2334/'Totals and Drop Down Lists'!AA$4)*Inputs!I$38,0)</f>
        <v>0</v>
      </c>
      <c r="AV2334">
        <f>IF(OR($D2334="51",$D2334="52",$D2334="61"),(AF2334/'Totals and Drop Down Lists'!AB$4)*Inputs!J$38,0)</f>
        <v>0</v>
      </c>
      <c r="AW2334">
        <f>IF(OR($D2334="51",$D2334="52",$D2334="61"),(AG2334/'Totals and Drop Down Lists'!AC$4)*Inputs!K$38,0)</f>
        <v>0</v>
      </c>
      <c r="AX2334">
        <f>IF(OR($D2334="51",$D2334="52",$D2334="61"),(AH2334/'Totals and Drop Down Lists'!AD$4)*Inputs!L$38,0)</f>
        <v>0</v>
      </c>
      <c r="AY2334">
        <f>IF(OR($D2334="51",$D2334="52",$D2334="61"),0,(AA2334/'Totals and Drop Down Lists'!W$5)*Inputs!E$39)</f>
        <v>0</v>
      </c>
      <c r="AZ2334">
        <f>IF(OR($D2334="51",$D2334="52",$D2334="61"),0,(AB2334/'Totals and Drop Down Lists'!X$5)*Inputs!F$39)</f>
        <v>0</v>
      </c>
      <c r="BA2334">
        <f>IF(OR($D2334="51",$D2334="52",$D2334="61"),0,(AC2334/'Totals and Drop Down Lists'!Y$5)*Inputs!G$39)</f>
        <v>0</v>
      </c>
      <c r="BB2334">
        <f>IF(OR($D2334="51",$D2334="52",$D2334="61"),0,(AD2334/'Totals and Drop Down Lists'!Z$5)*Inputs!H$39)</f>
        <v>0</v>
      </c>
      <c r="BC2334">
        <f>IF(OR($D2334="51",$D2334="52",$D2334="61"),0,(AE2334/'Totals and Drop Down Lists'!AA$5)*Inputs!I$39)</f>
        <v>0</v>
      </c>
      <c r="BD2334">
        <f>IF(OR($D2334="51",$D2334="52",$D2334="61"),0,(AF2334/'Totals and Drop Down Lists'!AB$5)*Inputs!J$39)</f>
        <v>0</v>
      </c>
      <c r="BE2334">
        <f>IF(OR($D2334="51",$D2334="52",$D2334="61"),0,(AG2334/'Totals and Drop Down Lists'!AC$5)*Inputs!K$39)</f>
        <v>0</v>
      </c>
      <c r="BF2334">
        <f>IF(OR($D2334="51",$D2334="52",$D2334="61"),0,(AH2334/'Totals and Drop Down Lists'!AD$5)*Inputs!L$39)</f>
        <v>0</v>
      </c>
      <c r="BG2334" s="10">
        <f t="shared" si="325"/>
        <v>5054.0677642593782</v>
      </c>
    </row>
    <row r="2335" spans="1:59" ht="28.8">
      <c r="A2335" s="1" t="s">
        <v>7563</v>
      </c>
      <c r="B2335" s="1" t="s">
        <v>3832</v>
      </c>
      <c r="C2335" s="1" t="s">
        <v>1995</v>
      </c>
      <c r="D2335" s="1" t="s">
        <v>25</v>
      </c>
      <c r="E2335" s="1" t="s">
        <v>3840</v>
      </c>
      <c r="F2335" s="2">
        <v>586</v>
      </c>
      <c r="G2335" s="2">
        <v>17</v>
      </c>
      <c r="H2335" s="2">
        <v>0</v>
      </c>
      <c r="I2335" s="2">
        <v>104</v>
      </c>
      <c r="J2335" s="2">
        <v>249</v>
      </c>
      <c r="K2335" s="2">
        <v>104</v>
      </c>
      <c r="L2335" s="2">
        <v>0</v>
      </c>
      <c r="M2335" s="2">
        <v>0</v>
      </c>
      <c r="N2335" s="2">
        <v>0</v>
      </c>
      <c r="O2335" s="2">
        <v>3</v>
      </c>
      <c r="P2335" s="2">
        <v>0</v>
      </c>
      <c r="Q2335" s="2">
        <v>0</v>
      </c>
      <c r="R2335" s="2">
        <v>146</v>
      </c>
      <c r="S2335" s="2">
        <v>20200</v>
      </c>
      <c r="T2335" s="2">
        <v>4298300</v>
      </c>
      <c r="U2335" s="2">
        <v>0</v>
      </c>
      <c r="V2335" s="2">
        <v>10</v>
      </c>
      <c r="W2335" s="2">
        <v>0</v>
      </c>
      <c r="X2335" s="2">
        <v>18</v>
      </c>
      <c r="Y2335" s="2">
        <v>0</v>
      </c>
      <c r="Z2335" s="2">
        <v>8</v>
      </c>
      <c r="AA2335" s="9">
        <f t="shared" si="326"/>
        <v>586</v>
      </c>
      <c r="AB2335" s="9">
        <f t="shared" si="327"/>
        <v>87</v>
      </c>
      <c r="AC2335" s="9">
        <f t="shared" si="328"/>
        <v>149</v>
      </c>
      <c r="AD2335" s="9">
        <f t="shared" si="329"/>
        <v>146</v>
      </c>
      <c r="AE2335" s="44">
        <f t="shared" si="330"/>
        <v>3.0336335412547228E-6</v>
      </c>
      <c r="AF2335" s="9">
        <f t="shared" si="331"/>
        <v>8</v>
      </c>
      <c r="AG2335" s="9">
        <f t="shared" si="324"/>
        <v>8</v>
      </c>
      <c r="AH2335" s="44">
        <f t="shared" si="332"/>
        <v>1.2432975146626806E-6</v>
      </c>
      <c r="AI2335">
        <f>AA2335/'Totals and Drop Down Lists'!W$6*Inputs!E$37</f>
        <v>531.58427858981861</v>
      </c>
      <c r="AJ2335">
        <f>AB2335/'Totals and Drop Down Lists'!X$6*Inputs!F$37</f>
        <v>286.2636848998518</v>
      </c>
      <c r="AK2335">
        <f>AC2335/'Totals and Drop Down Lists'!Y$6*Inputs!G$37</f>
        <v>982.25833016106299</v>
      </c>
      <c r="AL2335">
        <f>AD2335/'Totals and Drop Down Lists'!Z$6*Inputs!H$37</f>
        <v>1170.5551854191076</v>
      </c>
      <c r="AM2335">
        <f>AE2335/'Totals and Drop Down Lists'!AA$6*Inputs!I$37</f>
        <v>377.65506877626024</v>
      </c>
      <c r="AN2335">
        <f>AF2335/'Totals and Drop Down Lists'!AB$6*Inputs!J$37</f>
        <v>159.65354512275795</v>
      </c>
      <c r="AO2335">
        <f>AG2335/'Totals and Drop Down Lists'!AC$6*Inputs!K$37</f>
        <v>148.98860943273294</v>
      </c>
      <c r="AP2335">
        <f>AH2335/'Totals and Drop Down Lists'!AD$6*Inputs!L$37</f>
        <v>292.58509104734389</v>
      </c>
      <c r="AQ2335">
        <f>IF(OR($D2335="51",$D2335="52",$D2335="61"),(AA2335/'Totals and Drop Down Lists'!W$4)*Inputs!E$38,0)</f>
        <v>0</v>
      </c>
      <c r="AR2335">
        <f>IF(OR($D2335="51",$D2335="52",$D2335="61"),(AB2335/'Totals and Drop Down Lists'!X$4)*Inputs!F$38,0)</f>
        <v>0</v>
      </c>
      <c r="AS2335">
        <f>IF(OR($D2335="51",$D2335="52",$D2335="61"),(AC2335/'Totals and Drop Down Lists'!Y$4)*Inputs!G$38,0)</f>
        <v>0</v>
      </c>
      <c r="AT2335">
        <f>IF(OR($D2335="51",$D2335="52",$D2335="61"),(AD2335/'Totals and Drop Down Lists'!Z$4)*Inputs!H$38,0)</f>
        <v>0</v>
      </c>
      <c r="AU2335">
        <f>IF(OR($D2335="51",$D2335="52",$D2335="61"),(AE2335/'Totals and Drop Down Lists'!AA$4)*Inputs!I$38,0)</f>
        <v>0</v>
      </c>
      <c r="AV2335">
        <f>IF(OR($D2335="51",$D2335="52",$D2335="61"),(AF2335/'Totals and Drop Down Lists'!AB$4)*Inputs!J$38,0)</f>
        <v>0</v>
      </c>
      <c r="AW2335">
        <f>IF(OR($D2335="51",$D2335="52",$D2335="61"),(AG2335/'Totals and Drop Down Lists'!AC$4)*Inputs!K$38,0)</f>
        <v>0</v>
      </c>
      <c r="AX2335">
        <f>IF(OR($D2335="51",$D2335="52",$D2335="61"),(AH2335/'Totals and Drop Down Lists'!AD$4)*Inputs!L$38,0)</f>
        <v>0</v>
      </c>
      <c r="AY2335">
        <f>IF(OR($D2335="51",$D2335="52",$D2335="61"),0,(AA2335/'Totals and Drop Down Lists'!W$5)*Inputs!E$39)</f>
        <v>0</v>
      </c>
      <c r="AZ2335">
        <f>IF(OR($D2335="51",$D2335="52",$D2335="61"),0,(AB2335/'Totals and Drop Down Lists'!X$5)*Inputs!F$39)</f>
        <v>0</v>
      </c>
      <c r="BA2335">
        <f>IF(OR($D2335="51",$D2335="52",$D2335="61"),0,(AC2335/'Totals and Drop Down Lists'!Y$5)*Inputs!G$39)</f>
        <v>0</v>
      </c>
      <c r="BB2335">
        <f>IF(OR($D2335="51",$D2335="52",$D2335="61"),0,(AD2335/'Totals and Drop Down Lists'!Z$5)*Inputs!H$39)</f>
        <v>0</v>
      </c>
      <c r="BC2335">
        <f>IF(OR($D2335="51",$D2335="52",$D2335="61"),0,(AE2335/'Totals and Drop Down Lists'!AA$5)*Inputs!I$39)</f>
        <v>0</v>
      </c>
      <c r="BD2335">
        <f>IF(OR($D2335="51",$D2335="52",$D2335="61"),0,(AF2335/'Totals and Drop Down Lists'!AB$5)*Inputs!J$39)</f>
        <v>0</v>
      </c>
      <c r="BE2335">
        <f>IF(OR($D2335="51",$D2335="52",$D2335="61"),0,(AG2335/'Totals and Drop Down Lists'!AC$5)*Inputs!K$39)</f>
        <v>0</v>
      </c>
      <c r="BF2335">
        <f>IF(OR($D2335="51",$D2335="52",$D2335="61"),0,(AH2335/'Totals and Drop Down Lists'!AD$5)*Inputs!L$39)</f>
        <v>0</v>
      </c>
      <c r="BG2335" s="10">
        <f t="shared" si="325"/>
        <v>3949.5437934489355</v>
      </c>
    </row>
    <row r="2336" spans="1:59" ht="28.8">
      <c r="A2336" s="1" t="s">
        <v>7563</v>
      </c>
      <c r="B2336" s="1" t="s">
        <v>3832</v>
      </c>
      <c r="C2336" s="1" t="s">
        <v>694</v>
      </c>
      <c r="D2336" s="1" t="s">
        <v>25</v>
      </c>
      <c r="E2336" s="1" t="s">
        <v>3841</v>
      </c>
      <c r="F2336" s="2">
        <v>5441</v>
      </c>
      <c r="G2336" s="2">
        <v>3</v>
      </c>
      <c r="H2336" s="2">
        <v>0</v>
      </c>
      <c r="I2336" s="2">
        <v>515</v>
      </c>
      <c r="J2336" s="2">
        <v>2242</v>
      </c>
      <c r="K2336" s="2">
        <v>516</v>
      </c>
      <c r="L2336" s="2">
        <v>15</v>
      </c>
      <c r="M2336" s="2">
        <v>3</v>
      </c>
      <c r="N2336" s="2">
        <v>0</v>
      </c>
      <c r="O2336" s="2">
        <v>10</v>
      </c>
      <c r="P2336" s="2">
        <v>3</v>
      </c>
      <c r="Q2336" s="2">
        <v>0</v>
      </c>
      <c r="R2336" s="2">
        <v>1184</v>
      </c>
      <c r="S2336" s="2">
        <v>146300</v>
      </c>
      <c r="T2336" s="2">
        <v>17550100</v>
      </c>
      <c r="U2336" s="2">
        <v>59</v>
      </c>
      <c r="V2336" s="2">
        <v>48</v>
      </c>
      <c r="W2336" s="2">
        <v>22</v>
      </c>
      <c r="X2336" s="2">
        <v>56</v>
      </c>
      <c r="Y2336" s="2">
        <v>18</v>
      </c>
      <c r="Z2336" s="2">
        <v>8</v>
      </c>
      <c r="AA2336" s="9">
        <f t="shared" si="326"/>
        <v>5441</v>
      </c>
      <c r="AB2336" s="9">
        <f t="shared" si="327"/>
        <v>512</v>
      </c>
      <c r="AC2336" s="9">
        <f t="shared" si="328"/>
        <v>1215</v>
      </c>
      <c r="AD2336" s="9">
        <f t="shared" si="329"/>
        <v>1184</v>
      </c>
      <c r="AE2336" s="44">
        <f t="shared" si="330"/>
        <v>8.2939150142287251E-6</v>
      </c>
      <c r="AF2336" s="9">
        <f t="shared" si="331"/>
        <v>0</v>
      </c>
      <c r="AG2336" s="9">
        <f t="shared" si="324"/>
        <v>26</v>
      </c>
      <c r="AH2336" s="44">
        <f t="shared" si="332"/>
        <v>2.2265811478858138E-6</v>
      </c>
      <c r="AI2336">
        <f>AA2336/'Totals and Drop Down Lists'!W$6*Inputs!E$37</f>
        <v>4935.7509553023938</v>
      </c>
      <c r="AJ2336">
        <f>AB2336/'Totals and Drop Down Lists'!X$6*Inputs!F$37</f>
        <v>1684.6782375715418</v>
      </c>
      <c r="AK2336">
        <f>AC2336/'Totals and Drop Down Lists'!Y$6*Inputs!G$37</f>
        <v>8009.6904103737688</v>
      </c>
      <c r="AL2336">
        <f>AD2336/'Totals and Drop Down Lists'!Z$6*Inputs!H$37</f>
        <v>9492.7215036727648</v>
      </c>
      <c r="AM2336">
        <f>AE2336/'Totals and Drop Down Lists'!AA$6*Inputs!I$37</f>
        <v>1032.504092049134</v>
      </c>
      <c r="AN2336">
        <f>AF2336/'Totals and Drop Down Lists'!AB$6*Inputs!J$37</f>
        <v>0</v>
      </c>
      <c r="AO2336">
        <f>AG2336/'Totals and Drop Down Lists'!AC$6*Inputs!K$37</f>
        <v>484.21298065638211</v>
      </c>
      <c r="AP2336">
        <f>AH2336/'Totals and Drop Down Lists'!AD$6*Inputs!L$37</f>
        <v>523.98113902384762</v>
      </c>
      <c r="AQ2336">
        <f>IF(OR($D2336="51",$D2336="52",$D2336="61"),(AA2336/'Totals and Drop Down Lists'!W$4)*Inputs!E$38,0)</f>
        <v>0</v>
      </c>
      <c r="AR2336">
        <f>IF(OR($D2336="51",$D2336="52",$D2336="61"),(AB2336/'Totals and Drop Down Lists'!X$4)*Inputs!F$38,0)</f>
        <v>0</v>
      </c>
      <c r="AS2336">
        <f>IF(OR($D2336="51",$D2336="52",$D2336="61"),(AC2336/'Totals and Drop Down Lists'!Y$4)*Inputs!G$38,0)</f>
        <v>0</v>
      </c>
      <c r="AT2336">
        <f>IF(OR($D2336="51",$D2336="52",$D2336="61"),(AD2336/'Totals and Drop Down Lists'!Z$4)*Inputs!H$38,0)</f>
        <v>0</v>
      </c>
      <c r="AU2336">
        <f>IF(OR($D2336="51",$D2336="52",$D2336="61"),(AE2336/'Totals and Drop Down Lists'!AA$4)*Inputs!I$38,0)</f>
        <v>0</v>
      </c>
      <c r="AV2336">
        <f>IF(OR($D2336="51",$D2336="52",$D2336="61"),(AF2336/'Totals and Drop Down Lists'!AB$4)*Inputs!J$38,0)</f>
        <v>0</v>
      </c>
      <c r="AW2336">
        <f>IF(OR($D2336="51",$D2336="52",$D2336="61"),(AG2336/'Totals and Drop Down Lists'!AC$4)*Inputs!K$38,0)</f>
        <v>0</v>
      </c>
      <c r="AX2336">
        <f>IF(OR($D2336="51",$D2336="52",$D2336="61"),(AH2336/'Totals and Drop Down Lists'!AD$4)*Inputs!L$38,0)</f>
        <v>0</v>
      </c>
      <c r="AY2336">
        <f>IF(OR($D2336="51",$D2336="52",$D2336="61"),0,(AA2336/'Totals and Drop Down Lists'!W$5)*Inputs!E$39)</f>
        <v>0</v>
      </c>
      <c r="AZ2336">
        <f>IF(OR($D2336="51",$D2336="52",$D2336="61"),0,(AB2336/'Totals and Drop Down Lists'!X$5)*Inputs!F$39)</f>
        <v>0</v>
      </c>
      <c r="BA2336">
        <f>IF(OR($D2336="51",$D2336="52",$D2336="61"),0,(AC2336/'Totals and Drop Down Lists'!Y$5)*Inputs!G$39)</f>
        <v>0</v>
      </c>
      <c r="BB2336">
        <f>IF(OR($D2336="51",$D2336="52",$D2336="61"),0,(AD2336/'Totals and Drop Down Lists'!Z$5)*Inputs!H$39)</f>
        <v>0</v>
      </c>
      <c r="BC2336">
        <f>IF(OR($D2336="51",$D2336="52",$D2336="61"),0,(AE2336/'Totals and Drop Down Lists'!AA$5)*Inputs!I$39)</f>
        <v>0</v>
      </c>
      <c r="BD2336">
        <f>IF(OR($D2336="51",$D2336="52",$D2336="61"),0,(AF2336/'Totals and Drop Down Lists'!AB$5)*Inputs!J$39)</f>
        <v>0</v>
      </c>
      <c r="BE2336">
        <f>IF(OR($D2336="51",$D2336="52",$D2336="61"),0,(AG2336/'Totals and Drop Down Lists'!AC$5)*Inputs!K$39)</f>
        <v>0</v>
      </c>
      <c r="BF2336">
        <f>IF(OR($D2336="51",$D2336="52",$D2336="61"),0,(AH2336/'Totals and Drop Down Lists'!AD$5)*Inputs!L$39)</f>
        <v>0</v>
      </c>
      <c r="BG2336" s="10">
        <f t="shared" si="325"/>
        <v>26163.539318649833</v>
      </c>
    </row>
    <row r="2337" spans="1:59" ht="28.8">
      <c r="A2337" s="1" t="s">
        <v>7563</v>
      </c>
      <c r="B2337" s="1" t="s">
        <v>3832</v>
      </c>
      <c r="C2337" s="1" t="s">
        <v>3842</v>
      </c>
      <c r="D2337" s="1" t="s">
        <v>25</v>
      </c>
      <c r="E2337" s="1" t="s">
        <v>3843</v>
      </c>
      <c r="F2337" s="2">
        <v>11312</v>
      </c>
      <c r="G2337" s="2">
        <v>91</v>
      </c>
      <c r="H2337" s="2">
        <v>0</v>
      </c>
      <c r="I2337" s="2">
        <v>2650</v>
      </c>
      <c r="J2337" s="2">
        <v>4860</v>
      </c>
      <c r="K2337" s="2">
        <v>1659</v>
      </c>
      <c r="L2337" s="2">
        <v>107</v>
      </c>
      <c r="M2337" s="2">
        <v>52</v>
      </c>
      <c r="N2337" s="2">
        <v>0</v>
      </c>
      <c r="O2337" s="2">
        <v>15</v>
      </c>
      <c r="P2337" s="2">
        <v>0</v>
      </c>
      <c r="Q2337" s="2">
        <v>0</v>
      </c>
      <c r="R2337" s="2">
        <v>1503</v>
      </c>
      <c r="S2337" s="2">
        <v>1014000</v>
      </c>
      <c r="T2337" s="2">
        <v>57933800</v>
      </c>
      <c r="U2337" s="2">
        <v>116</v>
      </c>
      <c r="V2337" s="2">
        <v>109</v>
      </c>
      <c r="W2337" s="2">
        <v>39</v>
      </c>
      <c r="X2337" s="2">
        <v>449</v>
      </c>
      <c r="Y2337" s="2">
        <v>69</v>
      </c>
      <c r="Z2337" s="2">
        <v>308</v>
      </c>
      <c r="AA2337" s="9">
        <f t="shared" si="326"/>
        <v>11312</v>
      </c>
      <c r="AB2337" s="9">
        <f t="shared" si="327"/>
        <v>2559</v>
      </c>
      <c r="AC2337" s="9">
        <f t="shared" si="328"/>
        <v>1677</v>
      </c>
      <c r="AD2337" s="9">
        <f t="shared" si="329"/>
        <v>1503</v>
      </c>
      <c r="AE2337" s="44">
        <f t="shared" si="330"/>
        <v>3.9550528275116054E-5</v>
      </c>
      <c r="AF2337" s="9">
        <f t="shared" si="331"/>
        <v>301</v>
      </c>
      <c r="AG2337" s="9">
        <f t="shared" si="324"/>
        <v>377</v>
      </c>
      <c r="AH2337" s="44">
        <f t="shared" si="332"/>
        <v>4.7885337561908825E-5</v>
      </c>
      <c r="AI2337">
        <f>AA2337/'Totals and Drop Down Lists'!W$6*Inputs!E$37</f>
        <v>10261.572285679229</v>
      </c>
      <c r="AJ2337">
        <f>AB2337/'Totals and Drop Down Lists'!X$6*Inputs!F$37</f>
        <v>8420.1008006749526</v>
      </c>
      <c r="AK2337">
        <f>AC2337/'Totals and Drop Down Lists'!Y$6*Inputs!G$37</f>
        <v>11055.350467651697</v>
      </c>
      <c r="AL2337">
        <f>AD2337/'Totals and Drop Down Lists'!Z$6*Inputs!H$37</f>
        <v>12050.304408800816</v>
      </c>
      <c r="AM2337">
        <f>AE2337/'Totals and Drop Down Lists'!AA$6*Inputs!I$37</f>
        <v>4923.6195713008237</v>
      </c>
      <c r="AN2337">
        <f>AF2337/'Totals and Drop Down Lists'!AB$6*Inputs!J$37</f>
        <v>6006.9646352437676</v>
      </c>
      <c r="AO2337">
        <f>AG2337/'Totals and Drop Down Lists'!AC$6*Inputs!K$37</f>
        <v>7021.08821951754</v>
      </c>
      <c r="AP2337">
        <f>AH2337/'Totals and Drop Down Lists'!AD$6*Inputs!L$37</f>
        <v>11268.85213326039</v>
      </c>
      <c r="AQ2337">
        <f>IF(OR($D2337="51",$D2337="52",$D2337="61"),(AA2337/'Totals and Drop Down Lists'!W$4)*Inputs!E$38,0)</f>
        <v>0</v>
      </c>
      <c r="AR2337">
        <f>IF(OR($D2337="51",$D2337="52",$D2337="61"),(AB2337/'Totals and Drop Down Lists'!X$4)*Inputs!F$38,0)</f>
        <v>0</v>
      </c>
      <c r="AS2337">
        <f>IF(OR($D2337="51",$D2337="52",$D2337="61"),(AC2337/'Totals and Drop Down Lists'!Y$4)*Inputs!G$38,0)</f>
        <v>0</v>
      </c>
      <c r="AT2337">
        <f>IF(OR($D2337="51",$D2337="52",$D2337="61"),(AD2337/'Totals and Drop Down Lists'!Z$4)*Inputs!H$38,0)</f>
        <v>0</v>
      </c>
      <c r="AU2337">
        <f>IF(OR($D2337="51",$D2337="52",$D2337="61"),(AE2337/'Totals and Drop Down Lists'!AA$4)*Inputs!I$38,0)</f>
        <v>0</v>
      </c>
      <c r="AV2337">
        <f>IF(OR($D2337="51",$D2337="52",$D2337="61"),(AF2337/'Totals and Drop Down Lists'!AB$4)*Inputs!J$38,0)</f>
        <v>0</v>
      </c>
      <c r="AW2337">
        <f>IF(OR($D2337="51",$D2337="52",$D2337="61"),(AG2337/'Totals and Drop Down Lists'!AC$4)*Inputs!K$38,0)</f>
        <v>0</v>
      </c>
      <c r="AX2337">
        <f>IF(OR($D2337="51",$D2337="52",$D2337="61"),(AH2337/'Totals and Drop Down Lists'!AD$4)*Inputs!L$38,0)</f>
        <v>0</v>
      </c>
      <c r="AY2337">
        <f>IF(OR($D2337="51",$D2337="52",$D2337="61"),0,(AA2337/'Totals and Drop Down Lists'!W$5)*Inputs!E$39)</f>
        <v>0</v>
      </c>
      <c r="AZ2337">
        <f>IF(OR($D2337="51",$D2337="52",$D2337="61"),0,(AB2337/'Totals and Drop Down Lists'!X$5)*Inputs!F$39)</f>
        <v>0</v>
      </c>
      <c r="BA2337">
        <f>IF(OR($D2337="51",$D2337="52",$D2337="61"),0,(AC2337/'Totals and Drop Down Lists'!Y$5)*Inputs!G$39)</f>
        <v>0</v>
      </c>
      <c r="BB2337">
        <f>IF(OR($D2337="51",$D2337="52",$D2337="61"),0,(AD2337/'Totals and Drop Down Lists'!Z$5)*Inputs!H$39)</f>
        <v>0</v>
      </c>
      <c r="BC2337">
        <f>IF(OR($D2337="51",$D2337="52",$D2337="61"),0,(AE2337/'Totals and Drop Down Lists'!AA$5)*Inputs!I$39)</f>
        <v>0</v>
      </c>
      <c r="BD2337">
        <f>IF(OR($D2337="51",$D2337="52",$D2337="61"),0,(AF2337/'Totals and Drop Down Lists'!AB$5)*Inputs!J$39)</f>
        <v>0</v>
      </c>
      <c r="BE2337">
        <f>IF(OR($D2337="51",$D2337="52",$D2337="61"),0,(AG2337/'Totals and Drop Down Lists'!AC$5)*Inputs!K$39)</f>
        <v>0</v>
      </c>
      <c r="BF2337">
        <f>IF(OR($D2337="51",$D2337="52",$D2337="61"),0,(AH2337/'Totals and Drop Down Lists'!AD$5)*Inputs!L$39)</f>
        <v>0</v>
      </c>
      <c r="BG2337" s="10">
        <f t="shared" si="325"/>
        <v>71007.852522129208</v>
      </c>
    </row>
    <row r="2338" spans="1:59" ht="28.8">
      <c r="A2338" s="1" t="s">
        <v>7563</v>
      </c>
      <c r="B2338" s="1" t="s">
        <v>3832</v>
      </c>
      <c r="C2338" s="1" t="s">
        <v>2698</v>
      </c>
      <c r="D2338" s="1" t="s">
        <v>25</v>
      </c>
      <c r="E2338" s="1" t="s">
        <v>3844</v>
      </c>
      <c r="F2338" s="2">
        <v>2093</v>
      </c>
      <c r="G2338" s="2">
        <v>1</v>
      </c>
      <c r="H2338" s="2">
        <v>0</v>
      </c>
      <c r="I2338" s="2">
        <v>212</v>
      </c>
      <c r="J2338" s="2">
        <v>938</v>
      </c>
      <c r="K2338" s="2">
        <v>158</v>
      </c>
      <c r="L2338" s="2">
        <v>3</v>
      </c>
      <c r="M2338" s="2">
        <v>2</v>
      </c>
      <c r="N2338" s="2">
        <v>0</v>
      </c>
      <c r="O2338" s="2">
        <v>0</v>
      </c>
      <c r="P2338" s="2">
        <v>0</v>
      </c>
      <c r="Q2338" s="2">
        <v>0</v>
      </c>
      <c r="R2338" s="2">
        <v>592</v>
      </c>
      <c r="S2338" s="2">
        <v>63000</v>
      </c>
      <c r="T2338" s="2">
        <v>5925900</v>
      </c>
      <c r="U2338" s="2">
        <v>30</v>
      </c>
      <c r="V2338" s="2">
        <v>12</v>
      </c>
      <c r="W2338" s="2">
        <v>19</v>
      </c>
      <c r="X2338" s="2">
        <v>28</v>
      </c>
      <c r="Y2338" s="2">
        <v>8</v>
      </c>
      <c r="Z2338" s="2">
        <v>14</v>
      </c>
      <c r="AA2338" s="9">
        <f t="shared" si="326"/>
        <v>2093</v>
      </c>
      <c r="AB2338" s="9">
        <f t="shared" si="327"/>
        <v>211</v>
      </c>
      <c r="AC2338" s="9">
        <f t="shared" si="328"/>
        <v>597</v>
      </c>
      <c r="AD2338" s="9">
        <f t="shared" si="329"/>
        <v>592</v>
      </c>
      <c r="AE2338" s="44">
        <f t="shared" si="330"/>
        <v>1.8586906808722571E-6</v>
      </c>
      <c r="AF2338" s="9">
        <f t="shared" si="331"/>
        <v>0</v>
      </c>
      <c r="AG2338" s="9">
        <f t="shared" si="324"/>
        <v>22</v>
      </c>
      <c r="AH2338" s="44">
        <f t="shared" si="332"/>
        <v>1.3788848999519509E-6</v>
      </c>
      <c r="AI2338">
        <f>AA2338/'Totals and Drop Down Lists'!W$6*Inputs!E$37</f>
        <v>1898.6448721646591</v>
      </c>
      <c r="AJ2338">
        <f>AB2338/'Totals and Drop Down Lists'!X$6*Inputs!F$37</f>
        <v>694.27169556170963</v>
      </c>
      <c r="AK2338">
        <f>AC2338/'Totals and Drop Down Lists'!Y$6*Inputs!G$37</f>
        <v>3935.6256584305679</v>
      </c>
      <c r="AL2338">
        <f>AD2338/'Totals and Drop Down Lists'!Z$6*Inputs!H$37</f>
        <v>4746.3607518363824</v>
      </c>
      <c r="AM2338">
        <f>AE2338/'Totals and Drop Down Lists'!AA$6*Inputs!I$37</f>
        <v>231.38719537900397</v>
      </c>
      <c r="AN2338">
        <f>AF2338/'Totals and Drop Down Lists'!AB$6*Inputs!J$37</f>
        <v>0</v>
      </c>
      <c r="AO2338">
        <f>AG2338/'Totals and Drop Down Lists'!AC$6*Inputs!K$37</f>
        <v>409.7186759400156</v>
      </c>
      <c r="AP2338">
        <f>AH2338/'Totals and Drop Down Lists'!AD$6*Inputs!L$37</f>
        <v>324.49285809576077</v>
      </c>
      <c r="AQ2338">
        <f>IF(OR($D2338="51",$D2338="52",$D2338="61"),(AA2338/'Totals and Drop Down Lists'!W$4)*Inputs!E$38,0)</f>
        <v>0</v>
      </c>
      <c r="AR2338">
        <f>IF(OR($D2338="51",$D2338="52",$D2338="61"),(AB2338/'Totals and Drop Down Lists'!X$4)*Inputs!F$38,0)</f>
        <v>0</v>
      </c>
      <c r="AS2338">
        <f>IF(OR($D2338="51",$D2338="52",$D2338="61"),(AC2338/'Totals and Drop Down Lists'!Y$4)*Inputs!G$38,0)</f>
        <v>0</v>
      </c>
      <c r="AT2338">
        <f>IF(OR($D2338="51",$D2338="52",$D2338="61"),(AD2338/'Totals and Drop Down Lists'!Z$4)*Inputs!H$38,0)</f>
        <v>0</v>
      </c>
      <c r="AU2338">
        <f>IF(OR($D2338="51",$D2338="52",$D2338="61"),(AE2338/'Totals and Drop Down Lists'!AA$4)*Inputs!I$38,0)</f>
        <v>0</v>
      </c>
      <c r="AV2338">
        <f>IF(OR($D2338="51",$D2338="52",$D2338="61"),(AF2338/'Totals and Drop Down Lists'!AB$4)*Inputs!J$38,0)</f>
        <v>0</v>
      </c>
      <c r="AW2338">
        <f>IF(OR($D2338="51",$D2338="52",$D2338="61"),(AG2338/'Totals and Drop Down Lists'!AC$4)*Inputs!K$38,0)</f>
        <v>0</v>
      </c>
      <c r="AX2338">
        <f>IF(OR($D2338="51",$D2338="52",$D2338="61"),(AH2338/'Totals and Drop Down Lists'!AD$4)*Inputs!L$38,0)</f>
        <v>0</v>
      </c>
      <c r="AY2338">
        <f>IF(OR($D2338="51",$D2338="52",$D2338="61"),0,(AA2338/'Totals and Drop Down Lists'!W$5)*Inputs!E$39)</f>
        <v>0</v>
      </c>
      <c r="AZ2338">
        <f>IF(OR($D2338="51",$D2338="52",$D2338="61"),0,(AB2338/'Totals and Drop Down Lists'!X$5)*Inputs!F$39)</f>
        <v>0</v>
      </c>
      <c r="BA2338">
        <f>IF(OR($D2338="51",$D2338="52",$D2338="61"),0,(AC2338/'Totals and Drop Down Lists'!Y$5)*Inputs!G$39)</f>
        <v>0</v>
      </c>
      <c r="BB2338">
        <f>IF(OR($D2338="51",$D2338="52",$D2338="61"),0,(AD2338/'Totals and Drop Down Lists'!Z$5)*Inputs!H$39)</f>
        <v>0</v>
      </c>
      <c r="BC2338">
        <f>IF(OR($D2338="51",$D2338="52",$D2338="61"),0,(AE2338/'Totals and Drop Down Lists'!AA$5)*Inputs!I$39)</f>
        <v>0</v>
      </c>
      <c r="BD2338">
        <f>IF(OR($D2338="51",$D2338="52",$D2338="61"),0,(AF2338/'Totals and Drop Down Lists'!AB$5)*Inputs!J$39)</f>
        <v>0</v>
      </c>
      <c r="BE2338">
        <f>IF(OR($D2338="51",$D2338="52",$D2338="61"),0,(AG2338/'Totals and Drop Down Lists'!AC$5)*Inputs!K$39)</f>
        <v>0</v>
      </c>
      <c r="BF2338">
        <f>IF(OR($D2338="51",$D2338="52",$D2338="61"),0,(AH2338/'Totals and Drop Down Lists'!AD$5)*Inputs!L$39)</f>
        <v>0</v>
      </c>
      <c r="BG2338" s="10">
        <f t="shared" si="325"/>
        <v>12240.501707408099</v>
      </c>
    </row>
    <row r="2339" spans="1:59" ht="28.8">
      <c r="A2339" s="1" t="s">
        <v>7563</v>
      </c>
      <c r="B2339" s="1" t="s">
        <v>3832</v>
      </c>
      <c r="C2339" s="1" t="s">
        <v>2109</v>
      </c>
      <c r="D2339" s="1" t="s">
        <v>25</v>
      </c>
      <c r="E2339" s="1" t="s">
        <v>3845</v>
      </c>
      <c r="F2339" s="2">
        <v>3167</v>
      </c>
      <c r="G2339" s="2">
        <v>2</v>
      </c>
      <c r="H2339" s="2">
        <v>0</v>
      </c>
      <c r="I2339" s="2">
        <v>484</v>
      </c>
      <c r="J2339" s="2">
        <v>1544</v>
      </c>
      <c r="K2339" s="2">
        <v>471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790</v>
      </c>
      <c r="S2339" s="2">
        <v>178200</v>
      </c>
      <c r="T2339" s="2">
        <v>12601800</v>
      </c>
      <c r="U2339" s="2">
        <v>0</v>
      </c>
      <c r="V2339" s="2">
        <v>59</v>
      </c>
      <c r="W2339" s="2">
        <v>0</v>
      </c>
      <c r="X2339" s="2">
        <v>77</v>
      </c>
      <c r="Y2339" s="2">
        <v>28</v>
      </c>
      <c r="Z2339" s="2">
        <v>15</v>
      </c>
      <c r="AA2339" s="9">
        <f t="shared" si="326"/>
        <v>3167</v>
      </c>
      <c r="AB2339" s="9">
        <f t="shared" si="327"/>
        <v>482</v>
      </c>
      <c r="AC2339" s="9">
        <f t="shared" si="328"/>
        <v>790</v>
      </c>
      <c r="AD2339" s="9">
        <f t="shared" si="329"/>
        <v>790</v>
      </c>
      <c r="AE2339" s="44">
        <f t="shared" si="330"/>
        <v>1.0034374467538662E-5</v>
      </c>
      <c r="AF2339" s="9">
        <f t="shared" si="331"/>
        <v>18</v>
      </c>
      <c r="AG2339" s="9">
        <f t="shared" si="324"/>
        <v>43</v>
      </c>
      <c r="AH2339" s="44">
        <f t="shared" si="332"/>
        <v>4.8808240619327873E-6</v>
      </c>
      <c r="AI2339">
        <f>AA2339/'Totals and Drop Down Lists'!W$6*Inputs!E$37</f>
        <v>2872.9136694436102</v>
      </c>
      <c r="AJ2339">
        <f>AB2339/'Totals and Drop Down Lists'!X$6*Inputs!F$37</f>
        <v>1585.9666220888341</v>
      </c>
      <c r="AK2339">
        <f>AC2339/'Totals and Drop Down Lists'!Y$6*Inputs!G$37</f>
        <v>5207.9468511895293</v>
      </c>
      <c r="AL2339">
        <f>AD2339/'Totals and Drop Down Lists'!Z$6*Inputs!H$37</f>
        <v>6333.8260032951721</v>
      </c>
      <c r="AM2339">
        <f>AE2339/'Totals and Drop Down Lists'!AA$6*Inputs!I$37</f>
        <v>1249.1727587168282</v>
      </c>
      <c r="AN2339">
        <f>AF2339/'Totals and Drop Down Lists'!AB$6*Inputs!J$37</f>
        <v>359.22047652620535</v>
      </c>
      <c r="AO2339">
        <f>AG2339/'Totals and Drop Down Lists'!AC$6*Inputs!K$37</f>
        <v>800.81377570093969</v>
      </c>
      <c r="AP2339">
        <f>AH2339/'Totals and Drop Down Lists'!AD$6*Inputs!L$37</f>
        <v>1148.6038825824546</v>
      </c>
      <c r="AQ2339">
        <f>IF(OR($D2339="51",$D2339="52",$D2339="61"),(AA2339/'Totals and Drop Down Lists'!W$4)*Inputs!E$38,0)</f>
        <v>0</v>
      </c>
      <c r="AR2339">
        <f>IF(OR($D2339="51",$D2339="52",$D2339="61"),(AB2339/'Totals and Drop Down Lists'!X$4)*Inputs!F$38,0)</f>
        <v>0</v>
      </c>
      <c r="AS2339">
        <f>IF(OR($D2339="51",$D2339="52",$D2339="61"),(AC2339/'Totals and Drop Down Lists'!Y$4)*Inputs!G$38,0)</f>
        <v>0</v>
      </c>
      <c r="AT2339">
        <f>IF(OR($D2339="51",$D2339="52",$D2339="61"),(AD2339/'Totals and Drop Down Lists'!Z$4)*Inputs!H$38,0)</f>
        <v>0</v>
      </c>
      <c r="AU2339">
        <f>IF(OR($D2339="51",$D2339="52",$D2339="61"),(AE2339/'Totals and Drop Down Lists'!AA$4)*Inputs!I$38,0)</f>
        <v>0</v>
      </c>
      <c r="AV2339">
        <f>IF(OR($D2339="51",$D2339="52",$D2339="61"),(AF2339/'Totals and Drop Down Lists'!AB$4)*Inputs!J$38,0)</f>
        <v>0</v>
      </c>
      <c r="AW2339">
        <f>IF(OR($D2339="51",$D2339="52",$D2339="61"),(AG2339/'Totals and Drop Down Lists'!AC$4)*Inputs!K$38,0)</f>
        <v>0</v>
      </c>
      <c r="AX2339">
        <f>IF(OR($D2339="51",$D2339="52",$D2339="61"),(AH2339/'Totals and Drop Down Lists'!AD$4)*Inputs!L$38,0)</f>
        <v>0</v>
      </c>
      <c r="AY2339">
        <f>IF(OR($D2339="51",$D2339="52",$D2339="61"),0,(AA2339/'Totals and Drop Down Lists'!W$5)*Inputs!E$39)</f>
        <v>0</v>
      </c>
      <c r="AZ2339">
        <f>IF(OR($D2339="51",$D2339="52",$D2339="61"),0,(AB2339/'Totals and Drop Down Lists'!X$5)*Inputs!F$39)</f>
        <v>0</v>
      </c>
      <c r="BA2339">
        <f>IF(OR($D2339="51",$D2339="52",$D2339="61"),0,(AC2339/'Totals and Drop Down Lists'!Y$5)*Inputs!G$39)</f>
        <v>0</v>
      </c>
      <c r="BB2339">
        <f>IF(OR($D2339="51",$D2339="52",$D2339="61"),0,(AD2339/'Totals and Drop Down Lists'!Z$5)*Inputs!H$39)</f>
        <v>0</v>
      </c>
      <c r="BC2339">
        <f>IF(OR($D2339="51",$D2339="52",$D2339="61"),0,(AE2339/'Totals and Drop Down Lists'!AA$5)*Inputs!I$39)</f>
        <v>0</v>
      </c>
      <c r="BD2339">
        <f>IF(OR($D2339="51",$D2339="52",$D2339="61"),0,(AF2339/'Totals and Drop Down Lists'!AB$5)*Inputs!J$39)</f>
        <v>0</v>
      </c>
      <c r="BE2339">
        <f>IF(OR($D2339="51",$D2339="52",$D2339="61"),0,(AG2339/'Totals and Drop Down Lists'!AC$5)*Inputs!K$39)</f>
        <v>0</v>
      </c>
      <c r="BF2339">
        <f>IF(OR($D2339="51",$D2339="52",$D2339="61"),0,(AH2339/'Totals and Drop Down Lists'!AD$5)*Inputs!L$39)</f>
        <v>0</v>
      </c>
      <c r="BG2339" s="10">
        <f t="shared" si="325"/>
        <v>19558.464039543574</v>
      </c>
    </row>
    <row r="2340" spans="1:59" ht="28.8">
      <c r="A2340" s="1" t="s">
        <v>7563</v>
      </c>
      <c r="B2340" s="1" t="s">
        <v>3832</v>
      </c>
      <c r="C2340" s="1" t="s">
        <v>3846</v>
      </c>
      <c r="D2340" s="1" t="s">
        <v>25</v>
      </c>
      <c r="E2340" s="1" t="s">
        <v>3847</v>
      </c>
      <c r="F2340" s="2">
        <v>46885</v>
      </c>
      <c r="G2340" s="2">
        <v>2185</v>
      </c>
      <c r="H2340" s="2">
        <v>53</v>
      </c>
      <c r="I2340" s="2">
        <v>6046</v>
      </c>
      <c r="J2340" s="2">
        <v>17705</v>
      </c>
      <c r="K2340" s="2">
        <v>6235</v>
      </c>
      <c r="L2340" s="2">
        <v>104</v>
      </c>
      <c r="M2340" s="2">
        <v>18</v>
      </c>
      <c r="N2340" s="2">
        <v>0</v>
      </c>
      <c r="O2340" s="2">
        <v>33</v>
      </c>
      <c r="P2340" s="2">
        <v>12</v>
      </c>
      <c r="Q2340" s="2">
        <v>0</v>
      </c>
      <c r="R2340" s="2">
        <v>3300</v>
      </c>
      <c r="S2340" s="2">
        <v>4131900</v>
      </c>
      <c r="T2340" s="2">
        <v>227719700</v>
      </c>
      <c r="U2340" s="2">
        <v>328</v>
      </c>
      <c r="V2340" s="2">
        <v>417</v>
      </c>
      <c r="W2340" s="2">
        <v>65</v>
      </c>
      <c r="X2340" s="2">
        <v>1440</v>
      </c>
      <c r="Y2340" s="2">
        <v>303</v>
      </c>
      <c r="Z2340" s="2">
        <v>852</v>
      </c>
      <c r="AA2340" s="9">
        <f t="shared" si="326"/>
        <v>46885</v>
      </c>
      <c r="AB2340" s="9">
        <f t="shared" si="327"/>
        <v>3808</v>
      </c>
      <c r="AC2340" s="9">
        <f t="shared" si="328"/>
        <v>3467</v>
      </c>
      <c r="AD2340" s="9">
        <f t="shared" si="329"/>
        <v>3300</v>
      </c>
      <c r="AE2340" s="44">
        <f t="shared" si="330"/>
        <v>1.533461124589979E-4</v>
      </c>
      <c r="AF2340" s="9">
        <f t="shared" si="331"/>
        <v>958</v>
      </c>
      <c r="AG2340" s="9">
        <f t="shared" si="324"/>
        <v>1155</v>
      </c>
      <c r="AH2340" s="44">
        <f t="shared" si="332"/>
        <v>1.5134692349292179E-4</v>
      </c>
      <c r="AI2340">
        <f>AA2340/'Totals and Drop Down Lists'!W$6*Inputs!E$37</f>
        <v>42531.277989221235</v>
      </c>
      <c r="AJ2340">
        <f>AB2340/'Totals and Drop Down Lists'!X$6*Inputs!F$37</f>
        <v>12529.794391938342</v>
      </c>
      <c r="AK2340">
        <f>AC2340/'Totals and Drop Down Lists'!Y$6*Inputs!G$37</f>
        <v>22855.635105157082</v>
      </c>
      <c r="AL2340">
        <f>AD2340/'Totals and Drop Down Lists'!Z$6*Inputs!H$37</f>
        <v>26457.754190979835</v>
      </c>
      <c r="AM2340">
        <f>AE2340/'Totals and Drop Down Lists'!AA$6*Inputs!I$37</f>
        <v>19089.957920007168</v>
      </c>
      <c r="AN2340">
        <f>AF2340/'Totals and Drop Down Lists'!AB$6*Inputs!J$37</f>
        <v>19118.512028450263</v>
      </c>
      <c r="AO2340">
        <f>AG2340/'Totals and Drop Down Lists'!AC$6*Inputs!K$37</f>
        <v>21510.230486850822</v>
      </c>
      <c r="AP2340">
        <f>AH2340/'Totals and Drop Down Lists'!AD$6*Inputs!L$37</f>
        <v>35616.457740548147</v>
      </c>
      <c r="AQ2340">
        <f>IF(OR($D2340="51",$D2340="52",$D2340="61"),(AA2340/'Totals and Drop Down Lists'!W$4)*Inputs!E$38,0)</f>
        <v>0</v>
      </c>
      <c r="AR2340">
        <f>IF(OR($D2340="51",$D2340="52",$D2340="61"),(AB2340/'Totals and Drop Down Lists'!X$4)*Inputs!F$38,0)</f>
        <v>0</v>
      </c>
      <c r="AS2340">
        <f>IF(OR($D2340="51",$D2340="52",$D2340="61"),(AC2340/'Totals and Drop Down Lists'!Y$4)*Inputs!G$38,0)</f>
        <v>0</v>
      </c>
      <c r="AT2340">
        <f>IF(OR($D2340="51",$D2340="52",$D2340="61"),(AD2340/'Totals and Drop Down Lists'!Z$4)*Inputs!H$38,0)</f>
        <v>0</v>
      </c>
      <c r="AU2340">
        <f>IF(OR($D2340="51",$D2340="52",$D2340="61"),(AE2340/'Totals and Drop Down Lists'!AA$4)*Inputs!I$38,0)</f>
        <v>0</v>
      </c>
      <c r="AV2340">
        <f>IF(OR($D2340="51",$D2340="52",$D2340="61"),(AF2340/'Totals and Drop Down Lists'!AB$4)*Inputs!J$38,0)</f>
        <v>0</v>
      </c>
      <c r="AW2340">
        <f>IF(OR($D2340="51",$D2340="52",$D2340="61"),(AG2340/'Totals and Drop Down Lists'!AC$4)*Inputs!K$38,0)</f>
        <v>0</v>
      </c>
      <c r="AX2340">
        <f>IF(OR($D2340="51",$D2340="52",$D2340="61"),(AH2340/'Totals and Drop Down Lists'!AD$4)*Inputs!L$38,0)</f>
        <v>0</v>
      </c>
      <c r="AY2340">
        <f>IF(OR($D2340="51",$D2340="52",$D2340="61"),0,(AA2340/'Totals and Drop Down Lists'!W$5)*Inputs!E$39)</f>
        <v>0</v>
      </c>
      <c r="AZ2340">
        <f>IF(OR($D2340="51",$D2340="52",$D2340="61"),0,(AB2340/'Totals and Drop Down Lists'!X$5)*Inputs!F$39)</f>
        <v>0</v>
      </c>
      <c r="BA2340">
        <f>IF(OR($D2340="51",$D2340="52",$D2340="61"),0,(AC2340/'Totals and Drop Down Lists'!Y$5)*Inputs!G$39)</f>
        <v>0</v>
      </c>
      <c r="BB2340">
        <f>IF(OR($D2340="51",$D2340="52",$D2340="61"),0,(AD2340/'Totals and Drop Down Lists'!Z$5)*Inputs!H$39)</f>
        <v>0</v>
      </c>
      <c r="BC2340">
        <f>IF(OR($D2340="51",$D2340="52",$D2340="61"),0,(AE2340/'Totals and Drop Down Lists'!AA$5)*Inputs!I$39)</f>
        <v>0</v>
      </c>
      <c r="BD2340">
        <f>IF(OR($D2340="51",$D2340="52",$D2340="61"),0,(AF2340/'Totals and Drop Down Lists'!AB$5)*Inputs!J$39)</f>
        <v>0</v>
      </c>
      <c r="BE2340">
        <f>IF(OR($D2340="51",$D2340="52",$D2340="61"),0,(AG2340/'Totals and Drop Down Lists'!AC$5)*Inputs!K$39)</f>
        <v>0</v>
      </c>
      <c r="BF2340">
        <f>IF(OR($D2340="51",$D2340="52",$D2340="61"),0,(AH2340/'Totals and Drop Down Lists'!AD$5)*Inputs!L$39)</f>
        <v>0</v>
      </c>
      <c r="BG2340" s="10">
        <f t="shared" si="325"/>
        <v>199709.61985315286</v>
      </c>
    </row>
    <row r="2341" spans="1:59" ht="28.8">
      <c r="A2341" s="1" t="s">
        <v>7563</v>
      </c>
      <c r="B2341" s="1" t="s">
        <v>3832</v>
      </c>
      <c r="C2341" s="1" t="s">
        <v>3848</v>
      </c>
      <c r="D2341" s="1" t="s">
        <v>25</v>
      </c>
      <c r="E2341" s="1" t="s">
        <v>3849</v>
      </c>
      <c r="F2341" s="2">
        <v>6748</v>
      </c>
      <c r="G2341" s="2">
        <v>23</v>
      </c>
      <c r="H2341" s="2">
        <v>8</v>
      </c>
      <c r="I2341" s="2">
        <v>642</v>
      </c>
      <c r="J2341" s="2">
        <v>2899</v>
      </c>
      <c r="K2341" s="2">
        <v>679</v>
      </c>
      <c r="L2341" s="2">
        <v>6</v>
      </c>
      <c r="M2341" s="2">
        <v>0</v>
      </c>
      <c r="N2341" s="2">
        <v>12</v>
      </c>
      <c r="O2341" s="2">
        <v>6</v>
      </c>
      <c r="P2341" s="2">
        <v>0</v>
      </c>
      <c r="Q2341" s="2">
        <v>0</v>
      </c>
      <c r="R2341" s="2">
        <v>1373</v>
      </c>
      <c r="S2341" s="2">
        <v>222000</v>
      </c>
      <c r="T2341" s="2">
        <v>15771000</v>
      </c>
      <c r="U2341" s="2">
        <v>91</v>
      </c>
      <c r="V2341" s="2">
        <v>100</v>
      </c>
      <c r="W2341" s="2">
        <v>15</v>
      </c>
      <c r="X2341" s="2">
        <v>174</v>
      </c>
      <c r="Y2341" s="2">
        <v>33</v>
      </c>
      <c r="Z2341" s="2">
        <v>78</v>
      </c>
      <c r="AA2341" s="9">
        <f t="shared" si="326"/>
        <v>6748</v>
      </c>
      <c r="AB2341" s="9">
        <f t="shared" si="327"/>
        <v>611</v>
      </c>
      <c r="AC2341" s="9">
        <f t="shared" si="328"/>
        <v>1397</v>
      </c>
      <c r="AD2341" s="9">
        <f t="shared" si="329"/>
        <v>1373</v>
      </c>
      <c r="AE2341" s="44">
        <f t="shared" si="330"/>
        <v>1.110675313628064E-5</v>
      </c>
      <c r="AF2341" s="9">
        <f t="shared" si="331"/>
        <v>59</v>
      </c>
      <c r="AG2341" s="9">
        <f t="shared" si="324"/>
        <v>111</v>
      </c>
      <c r="AH2341" s="44">
        <f t="shared" si="332"/>
        <v>9.6737670256281509E-6</v>
      </c>
      <c r="AI2341">
        <f>AA2341/'Totals and Drop Down Lists'!W$6*Inputs!E$37</f>
        <v>6121.3834674472628</v>
      </c>
      <c r="AJ2341">
        <f>AB2341/'Totals and Drop Down Lists'!X$6*Inputs!F$37</f>
        <v>2010.4265686644767</v>
      </c>
      <c r="AK2341">
        <f>AC2341/'Totals and Drop Down Lists'!Y$6*Inputs!G$37</f>
        <v>9209.4958874832555</v>
      </c>
      <c r="AL2341">
        <f>AD2341/'Totals and Drop Down Lists'!Z$6*Inputs!H$37</f>
        <v>11008.029243701611</v>
      </c>
      <c r="AM2341">
        <f>AE2341/'Totals and Drop Down Lists'!AA$6*Inputs!I$37</f>
        <v>1382.6724825267256</v>
      </c>
      <c r="AN2341">
        <f>AF2341/'Totals and Drop Down Lists'!AB$6*Inputs!J$37</f>
        <v>1177.4448952803398</v>
      </c>
      <c r="AO2341">
        <f>AG2341/'Totals and Drop Down Lists'!AC$6*Inputs!K$37</f>
        <v>2067.2169558791697</v>
      </c>
      <c r="AP2341">
        <f>AH2341/'Totals and Drop Down Lists'!AD$6*Inputs!L$37</f>
        <v>2276.5267143095043</v>
      </c>
      <c r="AQ2341">
        <f>IF(OR($D2341="51",$D2341="52",$D2341="61"),(AA2341/'Totals and Drop Down Lists'!W$4)*Inputs!E$38,0)</f>
        <v>0</v>
      </c>
      <c r="AR2341">
        <f>IF(OR($D2341="51",$D2341="52",$D2341="61"),(AB2341/'Totals and Drop Down Lists'!X$4)*Inputs!F$38,0)</f>
        <v>0</v>
      </c>
      <c r="AS2341">
        <f>IF(OR($D2341="51",$D2341="52",$D2341="61"),(AC2341/'Totals and Drop Down Lists'!Y$4)*Inputs!G$38,0)</f>
        <v>0</v>
      </c>
      <c r="AT2341">
        <f>IF(OR($D2341="51",$D2341="52",$D2341="61"),(AD2341/'Totals and Drop Down Lists'!Z$4)*Inputs!H$38,0)</f>
        <v>0</v>
      </c>
      <c r="AU2341">
        <f>IF(OR($D2341="51",$D2341="52",$D2341="61"),(AE2341/'Totals and Drop Down Lists'!AA$4)*Inputs!I$38,0)</f>
        <v>0</v>
      </c>
      <c r="AV2341">
        <f>IF(OR($D2341="51",$D2341="52",$D2341="61"),(AF2341/'Totals and Drop Down Lists'!AB$4)*Inputs!J$38,0)</f>
        <v>0</v>
      </c>
      <c r="AW2341">
        <f>IF(OR($D2341="51",$D2341="52",$D2341="61"),(AG2341/'Totals and Drop Down Lists'!AC$4)*Inputs!K$38,0)</f>
        <v>0</v>
      </c>
      <c r="AX2341">
        <f>IF(OR($D2341="51",$D2341="52",$D2341="61"),(AH2341/'Totals and Drop Down Lists'!AD$4)*Inputs!L$38,0)</f>
        <v>0</v>
      </c>
      <c r="AY2341">
        <f>IF(OR($D2341="51",$D2341="52",$D2341="61"),0,(AA2341/'Totals and Drop Down Lists'!W$5)*Inputs!E$39)</f>
        <v>0</v>
      </c>
      <c r="AZ2341">
        <f>IF(OR($D2341="51",$D2341="52",$D2341="61"),0,(AB2341/'Totals and Drop Down Lists'!X$5)*Inputs!F$39)</f>
        <v>0</v>
      </c>
      <c r="BA2341">
        <f>IF(OR($D2341="51",$D2341="52",$D2341="61"),0,(AC2341/'Totals and Drop Down Lists'!Y$5)*Inputs!G$39)</f>
        <v>0</v>
      </c>
      <c r="BB2341">
        <f>IF(OR($D2341="51",$D2341="52",$D2341="61"),0,(AD2341/'Totals and Drop Down Lists'!Z$5)*Inputs!H$39)</f>
        <v>0</v>
      </c>
      <c r="BC2341">
        <f>IF(OR($D2341="51",$D2341="52",$D2341="61"),0,(AE2341/'Totals and Drop Down Lists'!AA$5)*Inputs!I$39)</f>
        <v>0</v>
      </c>
      <c r="BD2341">
        <f>IF(OR($D2341="51",$D2341="52",$D2341="61"),0,(AF2341/'Totals and Drop Down Lists'!AB$5)*Inputs!J$39)</f>
        <v>0</v>
      </c>
      <c r="BE2341">
        <f>IF(OR($D2341="51",$D2341="52",$D2341="61"),0,(AG2341/'Totals and Drop Down Lists'!AC$5)*Inputs!K$39)</f>
        <v>0</v>
      </c>
      <c r="BF2341">
        <f>IF(OR($D2341="51",$D2341="52",$D2341="61"),0,(AH2341/'Totals and Drop Down Lists'!AD$5)*Inputs!L$39)</f>
        <v>0</v>
      </c>
      <c r="BG2341" s="10">
        <f t="shared" si="325"/>
        <v>35253.196215292344</v>
      </c>
    </row>
    <row r="2342" spans="1:59" ht="28.8">
      <c r="A2342" s="1" t="s">
        <v>7563</v>
      </c>
      <c r="B2342" s="1" t="s">
        <v>3832</v>
      </c>
      <c r="C2342" s="1" t="s">
        <v>31</v>
      </c>
      <c r="D2342" s="1" t="s">
        <v>25</v>
      </c>
      <c r="E2342" s="1" t="s">
        <v>3850</v>
      </c>
      <c r="F2342" s="2">
        <v>8334</v>
      </c>
      <c r="G2342" s="2">
        <v>44</v>
      </c>
      <c r="H2342" s="2">
        <v>0</v>
      </c>
      <c r="I2342" s="2">
        <v>772</v>
      </c>
      <c r="J2342" s="2">
        <v>3482</v>
      </c>
      <c r="K2342" s="2">
        <v>838</v>
      </c>
      <c r="L2342" s="2">
        <v>43</v>
      </c>
      <c r="M2342" s="2">
        <v>21</v>
      </c>
      <c r="N2342" s="2">
        <v>0</v>
      </c>
      <c r="O2342" s="2">
        <v>50</v>
      </c>
      <c r="P2342" s="2">
        <v>43</v>
      </c>
      <c r="Q2342" s="2">
        <v>0</v>
      </c>
      <c r="R2342" s="2">
        <v>1589</v>
      </c>
      <c r="S2342" s="2">
        <v>286200</v>
      </c>
      <c r="T2342" s="2">
        <v>27896200</v>
      </c>
      <c r="U2342" s="2">
        <v>16</v>
      </c>
      <c r="V2342" s="2">
        <v>56</v>
      </c>
      <c r="W2342" s="2">
        <v>44</v>
      </c>
      <c r="X2342" s="2">
        <v>143</v>
      </c>
      <c r="Y2342" s="2">
        <v>28</v>
      </c>
      <c r="Z2342" s="2">
        <v>90</v>
      </c>
      <c r="AA2342" s="9">
        <f t="shared" si="326"/>
        <v>8334</v>
      </c>
      <c r="AB2342" s="9">
        <f t="shared" si="327"/>
        <v>728</v>
      </c>
      <c r="AC2342" s="9">
        <f t="shared" si="328"/>
        <v>1746</v>
      </c>
      <c r="AD2342" s="9">
        <f t="shared" si="329"/>
        <v>1589</v>
      </c>
      <c r="AE2342" s="44">
        <f t="shared" si="330"/>
        <v>1.4084941788105404E-5</v>
      </c>
      <c r="AF2342" s="9">
        <f t="shared" si="331"/>
        <v>43</v>
      </c>
      <c r="AG2342" s="9">
        <f t="shared" si="324"/>
        <v>118</v>
      </c>
      <c r="AH2342" s="44">
        <f t="shared" si="332"/>
        <v>1.0566918198998773E-5</v>
      </c>
      <c r="AI2342">
        <f>AA2342/'Totals and Drop Down Lists'!W$6*Inputs!E$37</f>
        <v>7560.1081531869422</v>
      </c>
      <c r="AJ2342">
        <f>AB2342/'Totals and Drop Down Lists'!X$6*Inputs!F$37</f>
        <v>2395.4018690470361</v>
      </c>
      <c r="AK2342">
        <f>AC2342/'Totals and Drop Down Lists'!Y$6*Inputs!G$37</f>
        <v>11510.22177490749</v>
      </c>
      <c r="AL2342">
        <f>AD2342/'Totals and Drop Down Lists'!Z$6*Inputs!H$37</f>
        <v>12739.809518020289</v>
      </c>
      <c r="AM2342">
        <f>AE2342/'Totals and Drop Down Lists'!AA$6*Inputs!I$37</f>
        <v>1753.4252530371566</v>
      </c>
      <c r="AN2342">
        <f>AF2342/'Totals and Drop Down Lists'!AB$6*Inputs!J$37</f>
        <v>858.13780503482394</v>
      </c>
      <c r="AO2342">
        <f>AG2342/'Totals and Drop Down Lists'!AC$6*Inputs!K$37</f>
        <v>2197.581989132811</v>
      </c>
      <c r="AP2342">
        <f>AH2342/'Totals and Drop Down Lists'!AD$6*Inputs!L$37</f>
        <v>2486.7118987064873</v>
      </c>
      <c r="AQ2342">
        <f>IF(OR($D2342="51",$D2342="52",$D2342="61"),(AA2342/'Totals and Drop Down Lists'!W$4)*Inputs!E$38,0)</f>
        <v>0</v>
      </c>
      <c r="AR2342">
        <f>IF(OR($D2342="51",$D2342="52",$D2342="61"),(AB2342/'Totals and Drop Down Lists'!X$4)*Inputs!F$38,0)</f>
        <v>0</v>
      </c>
      <c r="AS2342">
        <f>IF(OR($D2342="51",$D2342="52",$D2342="61"),(AC2342/'Totals and Drop Down Lists'!Y$4)*Inputs!G$38,0)</f>
        <v>0</v>
      </c>
      <c r="AT2342">
        <f>IF(OR($D2342="51",$D2342="52",$D2342="61"),(AD2342/'Totals and Drop Down Lists'!Z$4)*Inputs!H$38,0)</f>
        <v>0</v>
      </c>
      <c r="AU2342">
        <f>IF(OR($D2342="51",$D2342="52",$D2342="61"),(AE2342/'Totals and Drop Down Lists'!AA$4)*Inputs!I$38,0)</f>
        <v>0</v>
      </c>
      <c r="AV2342">
        <f>IF(OR($D2342="51",$D2342="52",$D2342="61"),(AF2342/'Totals and Drop Down Lists'!AB$4)*Inputs!J$38,0)</f>
        <v>0</v>
      </c>
      <c r="AW2342">
        <f>IF(OR($D2342="51",$D2342="52",$D2342="61"),(AG2342/'Totals and Drop Down Lists'!AC$4)*Inputs!K$38,0)</f>
        <v>0</v>
      </c>
      <c r="AX2342">
        <f>IF(OR($D2342="51",$D2342="52",$D2342="61"),(AH2342/'Totals and Drop Down Lists'!AD$4)*Inputs!L$38,0)</f>
        <v>0</v>
      </c>
      <c r="AY2342">
        <f>IF(OR($D2342="51",$D2342="52",$D2342="61"),0,(AA2342/'Totals and Drop Down Lists'!W$5)*Inputs!E$39)</f>
        <v>0</v>
      </c>
      <c r="AZ2342">
        <f>IF(OR($D2342="51",$D2342="52",$D2342="61"),0,(AB2342/'Totals and Drop Down Lists'!X$5)*Inputs!F$39)</f>
        <v>0</v>
      </c>
      <c r="BA2342">
        <f>IF(OR($D2342="51",$D2342="52",$D2342="61"),0,(AC2342/'Totals and Drop Down Lists'!Y$5)*Inputs!G$39)</f>
        <v>0</v>
      </c>
      <c r="BB2342">
        <f>IF(OR($D2342="51",$D2342="52",$D2342="61"),0,(AD2342/'Totals and Drop Down Lists'!Z$5)*Inputs!H$39)</f>
        <v>0</v>
      </c>
      <c r="BC2342">
        <f>IF(OR($D2342="51",$D2342="52",$D2342="61"),0,(AE2342/'Totals and Drop Down Lists'!AA$5)*Inputs!I$39)</f>
        <v>0</v>
      </c>
      <c r="BD2342">
        <f>IF(OR($D2342="51",$D2342="52",$D2342="61"),0,(AF2342/'Totals and Drop Down Lists'!AB$5)*Inputs!J$39)</f>
        <v>0</v>
      </c>
      <c r="BE2342">
        <f>IF(OR($D2342="51",$D2342="52",$D2342="61"),0,(AG2342/'Totals and Drop Down Lists'!AC$5)*Inputs!K$39)</f>
        <v>0</v>
      </c>
      <c r="BF2342">
        <f>IF(OR($D2342="51",$D2342="52",$D2342="61"),0,(AH2342/'Totals and Drop Down Lists'!AD$5)*Inputs!L$39)</f>
        <v>0</v>
      </c>
      <c r="BG2342" s="10">
        <f t="shared" si="325"/>
        <v>41501.398261073038</v>
      </c>
    </row>
    <row r="2343" spans="1:59" ht="28.8">
      <c r="A2343" s="1" t="s">
        <v>7563</v>
      </c>
      <c r="B2343" s="1" t="s">
        <v>3832</v>
      </c>
      <c r="C2343" s="1" t="s">
        <v>2112</v>
      </c>
      <c r="D2343" s="1" t="s">
        <v>25</v>
      </c>
      <c r="E2343" s="1" t="s">
        <v>3851</v>
      </c>
      <c r="F2343" s="2">
        <v>25222</v>
      </c>
      <c r="G2343" s="2">
        <v>65</v>
      </c>
      <c r="H2343" s="2">
        <v>0</v>
      </c>
      <c r="I2343" s="2">
        <v>1589</v>
      </c>
      <c r="J2343" s="2">
        <v>9701</v>
      </c>
      <c r="K2343" s="2">
        <v>2017</v>
      </c>
      <c r="L2343" s="2">
        <v>53</v>
      </c>
      <c r="M2343" s="2">
        <v>12</v>
      </c>
      <c r="N2343" s="2">
        <v>2</v>
      </c>
      <c r="O2343" s="2">
        <v>86</v>
      </c>
      <c r="P2343" s="2">
        <v>0</v>
      </c>
      <c r="Q2343" s="2">
        <v>0</v>
      </c>
      <c r="R2343" s="2">
        <v>3110</v>
      </c>
      <c r="S2343" s="2">
        <v>1417700</v>
      </c>
      <c r="T2343" s="2">
        <v>86741900</v>
      </c>
      <c r="U2343" s="2">
        <v>197</v>
      </c>
      <c r="V2343" s="2">
        <v>122</v>
      </c>
      <c r="W2343" s="2">
        <v>110</v>
      </c>
      <c r="X2343" s="2">
        <v>353</v>
      </c>
      <c r="Y2343" s="2">
        <v>67</v>
      </c>
      <c r="Z2343" s="2">
        <v>229</v>
      </c>
      <c r="AA2343" s="9">
        <f t="shared" si="326"/>
        <v>25222</v>
      </c>
      <c r="AB2343" s="9">
        <f t="shared" si="327"/>
        <v>1524</v>
      </c>
      <c r="AC2343" s="9">
        <f t="shared" si="328"/>
        <v>3263</v>
      </c>
      <c r="AD2343" s="9">
        <f t="shared" si="329"/>
        <v>3110</v>
      </c>
      <c r="AE2343" s="44">
        <f t="shared" si="330"/>
        <v>2.9288091844766996E-5</v>
      </c>
      <c r="AF2343" s="9">
        <f t="shared" si="331"/>
        <v>121</v>
      </c>
      <c r="AG2343" s="9">
        <f t="shared" si="324"/>
        <v>296</v>
      </c>
      <c r="AH2343" s="44">
        <f t="shared" si="332"/>
        <v>2.2899826450503253E-5</v>
      </c>
      <c r="AI2343">
        <f>AA2343/'Totals and Drop Down Lists'!W$6*Inputs!E$37</f>
        <v>22879.895349133796</v>
      </c>
      <c r="AJ2343">
        <f>AB2343/'Totals and Drop Down Lists'!X$6*Inputs!F$37</f>
        <v>5014.5500665215422</v>
      </c>
      <c r="AK2343">
        <f>AC2343/'Totals and Drop Down Lists'!Y$6*Inputs!G$37</f>
        <v>21510.798196748652</v>
      </c>
      <c r="AL2343">
        <f>AD2343/'Totals and Drop Down Lists'!Z$6*Inputs!H$37</f>
        <v>24934.428949680994</v>
      </c>
      <c r="AM2343">
        <f>AE2343/'Totals and Drop Down Lists'!AA$6*Inputs!I$37</f>
        <v>3646.055526992267</v>
      </c>
      <c r="AN2343">
        <f>AF2343/'Totals and Drop Down Lists'!AB$6*Inputs!J$37</f>
        <v>2414.759869981714</v>
      </c>
      <c r="AO2343">
        <f>AG2343/'Totals and Drop Down Lists'!AC$6*Inputs!K$37</f>
        <v>5512.5785490111193</v>
      </c>
      <c r="AP2343">
        <f>AH2343/'Totals and Drop Down Lists'!AD$6*Inputs!L$37</f>
        <v>5389.0140758518992</v>
      </c>
      <c r="AQ2343">
        <f>IF(OR($D2343="51",$D2343="52",$D2343="61"),(AA2343/'Totals and Drop Down Lists'!W$4)*Inputs!E$38,0)</f>
        <v>0</v>
      </c>
      <c r="AR2343">
        <f>IF(OR($D2343="51",$D2343="52",$D2343="61"),(AB2343/'Totals and Drop Down Lists'!X$4)*Inputs!F$38,0)</f>
        <v>0</v>
      </c>
      <c r="AS2343">
        <f>IF(OR($D2343="51",$D2343="52",$D2343="61"),(AC2343/'Totals and Drop Down Lists'!Y$4)*Inputs!G$38,0)</f>
        <v>0</v>
      </c>
      <c r="AT2343">
        <f>IF(OR($D2343="51",$D2343="52",$D2343="61"),(AD2343/'Totals and Drop Down Lists'!Z$4)*Inputs!H$38,0)</f>
        <v>0</v>
      </c>
      <c r="AU2343">
        <f>IF(OR($D2343="51",$D2343="52",$D2343="61"),(AE2343/'Totals and Drop Down Lists'!AA$4)*Inputs!I$38,0)</f>
        <v>0</v>
      </c>
      <c r="AV2343">
        <f>IF(OR($D2343="51",$D2343="52",$D2343="61"),(AF2343/'Totals and Drop Down Lists'!AB$4)*Inputs!J$38,0)</f>
        <v>0</v>
      </c>
      <c r="AW2343">
        <f>IF(OR($D2343="51",$D2343="52",$D2343="61"),(AG2343/'Totals and Drop Down Lists'!AC$4)*Inputs!K$38,0)</f>
        <v>0</v>
      </c>
      <c r="AX2343">
        <f>IF(OR($D2343="51",$D2343="52",$D2343="61"),(AH2343/'Totals and Drop Down Lists'!AD$4)*Inputs!L$38,0)</f>
        <v>0</v>
      </c>
      <c r="AY2343">
        <f>IF(OR($D2343="51",$D2343="52",$D2343="61"),0,(AA2343/'Totals and Drop Down Lists'!W$5)*Inputs!E$39)</f>
        <v>0</v>
      </c>
      <c r="AZ2343">
        <f>IF(OR($D2343="51",$D2343="52",$D2343="61"),0,(AB2343/'Totals and Drop Down Lists'!X$5)*Inputs!F$39)</f>
        <v>0</v>
      </c>
      <c r="BA2343">
        <f>IF(OR($D2343="51",$D2343="52",$D2343="61"),0,(AC2343/'Totals and Drop Down Lists'!Y$5)*Inputs!G$39)</f>
        <v>0</v>
      </c>
      <c r="BB2343">
        <f>IF(OR($D2343="51",$D2343="52",$D2343="61"),0,(AD2343/'Totals and Drop Down Lists'!Z$5)*Inputs!H$39)</f>
        <v>0</v>
      </c>
      <c r="BC2343">
        <f>IF(OR($D2343="51",$D2343="52",$D2343="61"),0,(AE2343/'Totals and Drop Down Lists'!AA$5)*Inputs!I$39)</f>
        <v>0</v>
      </c>
      <c r="BD2343">
        <f>IF(OR($D2343="51",$D2343="52",$D2343="61"),0,(AF2343/'Totals and Drop Down Lists'!AB$5)*Inputs!J$39)</f>
        <v>0</v>
      </c>
      <c r="BE2343">
        <f>IF(OR($D2343="51",$D2343="52",$D2343="61"),0,(AG2343/'Totals and Drop Down Lists'!AC$5)*Inputs!K$39)</f>
        <v>0</v>
      </c>
      <c r="BF2343">
        <f>IF(OR($D2343="51",$D2343="52",$D2343="61"),0,(AH2343/'Totals and Drop Down Lists'!AD$5)*Inputs!L$39)</f>
        <v>0</v>
      </c>
      <c r="BG2343" s="10">
        <f t="shared" si="325"/>
        <v>91302.080583921983</v>
      </c>
    </row>
    <row r="2344" spans="1:59" ht="28.8">
      <c r="A2344" s="1" t="s">
        <v>7563</v>
      </c>
      <c r="B2344" s="1" t="s">
        <v>3832</v>
      </c>
      <c r="C2344" s="1" t="s">
        <v>2274</v>
      </c>
      <c r="D2344" s="1" t="s">
        <v>25</v>
      </c>
      <c r="E2344" s="1" t="s">
        <v>3852</v>
      </c>
      <c r="F2344" s="2">
        <v>8790</v>
      </c>
      <c r="G2344" s="2">
        <v>33</v>
      </c>
      <c r="H2344" s="2">
        <v>4</v>
      </c>
      <c r="I2344" s="2">
        <v>871</v>
      </c>
      <c r="J2344" s="2">
        <v>3529</v>
      </c>
      <c r="K2344" s="2">
        <v>662</v>
      </c>
      <c r="L2344" s="2">
        <v>34</v>
      </c>
      <c r="M2344" s="2">
        <v>3</v>
      </c>
      <c r="N2344" s="2">
        <v>0</v>
      </c>
      <c r="O2344" s="2">
        <v>3</v>
      </c>
      <c r="P2344" s="2">
        <v>0</v>
      </c>
      <c r="Q2344" s="2">
        <v>0</v>
      </c>
      <c r="R2344" s="2">
        <v>1682</v>
      </c>
      <c r="S2344" s="2">
        <v>281400</v>
      </c>
      <c r="T2344" s="2">
        <v>18159600</v>
      </c>
      <c r="U2344" s="2">
        <v>53</v>
      </c>
      <c r="V2344" s="2">
        <v>82</v>
      </c>
      <c r="W2344" s="2">
        <v>14</v>
      </c>
      <c r="X2344" s="2">
        <v>162</v>
      </c>
      <c r="Y2344" s="2">
        <v>12</v>
      </c>
      <c r="Z2344" s="2">
        <v>81</v>
      </c>
      <c r="AA2344" s="9">
        <f t="shared" si="326"/>
        <v>8790</v>
      </c>
      <c r="AB2344" s="9">
        <f t="shared" si="327"/>
        <v>834</v>
      </c>
      <c r="AC2344" s="9">
        <f t="shared" si="328"/>
        <v>1722</v>
      </c>
      <c r="AD2344" s="9">
        <f t="shared" si="329"/>
        <v>1682</v>
      </c>
      <c r="AE2344" s="44">
        <f t="shared" si="330"/>
        <v>8.6728154776462026E-6</v>
      </c>
      <c r="AF2344" s="9">
        <f t="shared" si="331"/>
        <v>66</v>
      </c>
      <c r="AG2344" s="9">
        <f t="shared" si="324"/>
        <v>93</v>
      </c>
      <c r="AH2344" s="44">
        <f t="shared" si="332"/>
        <v>6.4914298157787829E-6</v>
      </c>
      <c r="AI2344">
        <f>AA2344/'Totals and Drop Down Lists'!W$6*Inputs!E$37</f>
        <v>7973.7641788472793</v>
      </c>
      <c r="AJ2344">
        <f>AB2344/'Totals and Drop Down Lists'!X$6*Inputs!F$37</f>
        <v>2744.1829104192693</v>
      </c>
      <c r="AK2344">
        <f>AC2344/'Totals and Drop Down Lists'!Y$6*Inputs!G$37</f>
        <v>11352.00566803591</v>
      </c>
      <c r="AL2344">
        <f>AD2344/'Totals and Drop Down Lists'!Z$6*Inputs!H$37</f>
        <v>13485.43713612972</v>
      </c>
      <c r="AM2344">
        <f>AE2344/'Totals and Drop Down Lists'!AA$6*Inputs!I$37</f>
        <v>1079.6731645904733</v>
      </c>
      <c r="AN2344">
        <f>AF2344/'Totals and Drop Down Lists'!AB$6*Inputs!J$37</f>
        <v>1317.1417472627529</v>
      </c>
      <c r="AO2344">
        <f>AG2344/'Totals and Drop Down Lists'!AC$6*Inputs!K$37</f>
        <v>1731.9925846555207</v>
      </c>
      <c r="AP2344">
        <f>AH2344/'Totals and Drop Down Lists'!AD$6*Inputs!L$37</f>
        <v>1527.6275881500305</v>
      </c>
      <c r="AQ2344">
        <f>IF(OR($D2344="51",$D2344="52",$D2344="61"),(AA2344/'Totals and Drop Down Lists'!W$4)*Inputs!E$38,0)</f>
        <v>0</v>
      </c>
      <c r="AR2344">
        <f>IF(OR($D2344="51",$D2344="52",$D2344="61"),(AB2344/'Totals and Drop Down Lists'!X$4)*Inputs!F$38,0)</f>
        <v>0</v>
      </c>
      <c r="AS2344">
        <f>IF(OR($D2344="51",$D2344="52",$D2344="61"),(AC2344/'Totals and Drop Down Lists'!Y$4)*Inputs!G$38,0)</f>
        <v>0</v>
      </c>
      <c r="AT2344">
        <f>IF(OR($D2344="51",$D2344="52",$D2344="61"),(AD2344/'Totals and Drop Down Lists'!Z$4)*Inputs!H$38,0)</f>
        <v>0</v>
      </c>
      <c r="AU2344">
        <f>IF(OR($D2344="51",$D2344="52",$D2344="61"),(AE2344/'Totals and Drop Down Lists'!AA$4)*Inputs!I$38,0)</f>
        <v>0</v>
      </c>
      <c r="AV2344">
        <f>IF(OR($D2344="51",$D2344="52",$D2344="61"),(AF2344/'Totals and Drop Down Lists'!AB$4)*Inputs!J$38,0)</f>
        <v>0</v>
      </c>
      <c r="AW2344">
        <f>IF(OR($D2344="51",$D2344="52",$D2344="61"),(AG2344/'Totals and Drop Down Lists'!AC$4)*Inputs!K$38,0)</f>
        <v>0</v>
      </c>
      <c r="AX2344">
        <f>IF(OR($D2344="51",$D2344="52",$D2344="61"),(AH2344/'Totals and Drop Down Lists'!AD$4)*Inputs!L$38,0)</f>
        <v>0</v>
      </c>
      <c r="AY2344">
        <f>IF(OR($D2344="51",$D2344="52",$D2344="61"),0,(AA2344/'Totals and Drop Down Lists'!W$5)*Inputs!E$39)</f>
        <v>0</v>
      </c>
      <c r="AZ2344">
        <f>IF(OR($D2344="51",$D2344="52",$D2344="61"),0,(AB2344/'Totals and Drop Down Lists'!X$5)*Inputs!F$39)</f>
        <v>0</v>
      </c>
      <c r="BA2344">
        <f>IF(OR($D2344="51",$D2344="52",$D2344="61"),0,(AC2344/'Totals and Drop Down Lists'!Y$5)*Inputs!G$39)</f>
        <v>0</v>
      </c>
      <c r="BB2344">
        <f>IF(OR($D2344="51",$D2344="52",$D2344="61"),0,(AD2344/'Totals and Drop Down Lists'!Z$5)*Inputs!H$39)</f>
        <v>0</v>
      </c>
      <c r="BC2344">
        <f>IF(OR($D2344="51",$D2344="52",$D2344="61"),0,(AE2344/'Totals and Drop Down Lists'!AA$5)*Inputs!I$39)</f>
        <v>0</v>
      </c>
      <c r="BD2344">
        <f>IF(OR($D2344="51",$D2344="52",$D2344="61"),0,(AF2344/'Totals and Drop Down Lists'!AB$5)*Inputs!J$39)</f>
        <v>0</v>
      </c>
      <c r="BE2344">
        <f>IF(OR($D2344="51",$D2344="52",$D2344="61"),0,(AG2344/'Totals and Drop Down Lists'!AC$5)*Inputs!K$39)</f>
        <v>0</v>
      </c>
      <c r="BF2344">
        <f>IF(OR($D2344="51",$D2344="52",$D2344="61"),0,(AH2344/'Totals and Drop Down Lists'!AD$5)*Inputs!L$39)</f>
        <v>0</v>
      </c>
      <c r="BG2344" s="10">
        <f t="shared" si="325"/>
        <v>41211.824978090954</v>
      </c>
    </row>
    <row r="2345" spans="1:59" ht="28.8">
      <c r="A2345" s="1" t="s">
        <v>7563</v>
      </c>
      <c r="B2345" s="1" t="s">
        <v>3832</v>
      </c>
      <c r="C2345" s="1" t="s">
        <v>2507</v>
      </c>
      <c r="D2345" s="1" t="s">
        <v>25</v>
      </c>
      <c r="E2345" s="1" t="s">
        <v>3853</v>
      </c>
      <c r="F2345" s="2">
        <v>3984</v>
      </c>
      <c r="G2345" s="2">
        <v>34</v>
      </c>
      <c r="H2345" s="2">
        <v>0</v>
      </c>
      <c r="I2345" s="2">
        <v>499</v>
      </c>
      <c r="J2345" s="2">
        <v>1697</v>
      </c>
      <c r="K2345" s="2">
        <v>388</v>
      </c>
      <c r="L2345" s="2">
        <v>0</v>
      </c>
      <c r="M2345" s="2">
        <v>1</v>
      </c>
      <c r="N2345" s="2">
        <v>0</v>
      </c>
      <c r="O2345" s="2">
        <v>0</v>
      </c>
      <c r="P2345" s="2">
        <v>0</v>
      </c>
      <c r="Q2345" s="2">
        <v>0</v>
      </c>
      <c r="R2345" s="2">
        <v>532</v>
      </c>
      <c r="S2345" s="2">
        <v>151400</v>
      </c>
      <c r="T2345" s="2">
        <v>14832400</v>
      </c>
      <c r="U2345" s="2">
        <v>18</v>
      </c>
      <c r="V2345" s="2">
        <v>30</v>
      </c>
      <c r="W2345" s="2">
        <v>0</v>
      </c>
      <c r="X2345" s="2">
        <v>70</v>
      </c>
      <c r="Y2345" s="2">
        <v>10</v>
      </c>
      <c r="Z2345" s="2">
        <v>30</v>
      </c>
      <c r="AA2345" s="9">
        <f t="shared" si="326"/>
        <v>3984</v>
      </c>
      <c r="AB2345" s="9">
        <f t="shared" si="327"/>
        <v>465</v>
      </c>
      <c r="AC2345" s="9">
        <f t="shared" si="328"/>
        <v>533</v>
      </c>
      <c r="AD2345" s="9">
        <f t="shared" si="329"/>
        <v>532</v>
      </c>
      <c r="AE2345" s="44">
        <f t="shared" si="330"/>
        <v>6.1955147435840106E-6</v>
      </c>
      <c r="AF2345" s="9">
        <f t="shared" si="331"/>
        <v>40</v>
      </c>
      <c r="AG2345" s="9">
        <f t="shared" si="324"/>
        <v>40</v>
      </c>
      <c r="AH2345" s="44">
        <f t="shared" si="332"/>
        <v>3.4029922568840624E-6</v>
      </c>
      <c r="AI2345">
        <f>AA2345/'Totals and Drop Down Lists'!W$6*Inputs!E$37</f>
        <v>3614.0473820850466</v>
      </c>
      <c r="AJ2345">
        <f>AB2345/'Totals and Drop Down Lists'!X$6*Inputs!F$37</f>
        <v>1530.0300399819666</v>
      </c>
      <c r="AK2345">
        <f>AC2345/'Totals and Drop Down Lists'!Y$6*Inputs!G$37</f>
        <v>3513.7160401063529</v>
      </c>
      <c r="AL2345">
        <f>AD2345/'Totals and Drop Down Lists'!Z$6*Inputs!H$37</f>
        <v>4265.3106756367488</v>
      </c>
      <c r="AM2345">
        <f>AE2345/'Totals and Drop Down Lists'!AA$6*Inputs!I$37</f>
        <v>771.27560556467756</v>
      </c>
      <c r="AN2345">
        <f>AF2345/'Totals and Drop Down Lists'!AB$6*Inputs!J$37</f>
        <v>798.26772561378971</v>
      </c>
      <c r="AO2345">
        <f>AG2345/'Totals and Drop Down Lists'!AC$6*Inputs!K$37</f>
        <v>744.9430471636648</v>
      </c>
      <c r="AP2345">
        <f>AH2345/'Totals and Drop Down Lists'!AD$6*Inputs!L$37</f>
        <v>800.82585830951632</v>
      </c>
      <c r="AQ2345">
        <f>IF(OR($D2345="51",$D2345="52",$D2345="61"),(AA2345/'Totals and Drop Down Lists'!W$4)*Inputs!E$38,0)</f>
        <v>0</v>
      </c>
      <c r="AR2345">
        <f>IF(OR($D2345="51",$D2345="52",$D2345="61"),(AB2345/'Totals and Drop Down Lists'!X$4)*Inputs!F$38,0)</f>
        <v>0</v>
      </c>
      <c r="AS2345">
        <f>IF(OR($D2345="51",$D2345="52",$D2345="61"),(AC2345/'Totals and Drop Down Lists'!Y$4)*Inputs!G$38,0)</f>
        <v>0</v>
      </c>
      <c r="AT2345">
        <f>IF(OR($D2345="51",$D2345="52",$D2345="61"),(AD2345/'Totals and Drop Down Lists'!Z$4)*Inputs!H$38,0)</f>
        <v>0</v>
      </c>
      <c r="AU2345">
        <f>IF(OR($D2345="51",$D2345="52",$D2345="61"),(AE2345/'Totals and Drop Down Lists'!AA$4)*Inputs!I$38,0)</f>
        <v>0</v>
      </c>
      <c r="AV2345">
        <f>IF(OR($D2345="51",$D2345="52",$D2345="61"),(AF2345/'Totals and Drop Down Lists'!AB$4)*Inputs!J$38,0)</f>
        <v>0</v>
      </c>
      <c r="AW2345">
        <f>IF(OR($D2345="51",$D2345="52",$D2345="61"),(AG2345/'Totals and Drop Down Lists'!AC$4)*Inputs!K$38,0)</f>
        <v>0</v>
      </c>
      <c r="AX2345">
        <f>IF(OR($D2345="51",$D2345="52",$D2345="61"),(AH2345/'Totals and Drop Down Lists'!AD$4)*Inputs!L$38,0)</f>
        <v>0</v>
      </c>
      <c r="AY2345">
        <f>IF(OR($D2345="51",$D2345="52",$D2345="61"),0,(AA2345/'Totals and Drop Down Lists'!W$5)*Inputs!E$39)</f>
        <v>0</v>
      </c>
      <c r="AZ2345">
        <f>IF(OR($D2345="51",$D2345="52",$D2345="61"),0,(AB2345/'Totals and Drop Down Lists'!X$5)*Inputs!F$39)</f>
        <v>0</v>
      </c>
      <c r="BA2345">
        <f>IF(OR($D2345="51",$D2345="52",$D2345="61"),0,(AC2345/'Totals and Drop Down Lists'!Y$5)*Inputs!G$39)</f>
        <v>0</v>
      </c>
      <c r="BB2345">
        <f>IF(OR($D2345="51",$D2345="52",$D2345="61"),0,(AD2345/'Totals and Drop Down Lists'!Z$5)*Inputs!H$39)</f>
        <v>0</v>
      </c>
      <c r="BC2345">
        <f>IF(OR($D2345="51",$D2345="52",$D2345="61"),0,(AE2345/'Totals and Drop Down Lists'!AA$5)*Inputs!I$39)</f>
        <v>0</v>
      </c>
      <c r="BD2345">
        <f>IF(OR($D2345="51",$D2345="52",$D2345="61"),0,(AF2345/'Totals and Drop Down Lists'!AB$5)*Inputs!J$39)</f>
        <v>0</v>
      </c>
      <c r="BE2345">
        <f>IF(OR($D2345="51",$D2345="52",$D2345="61"),0,(AG2345/'Totals and Drop Down Lists'!AC$5)*Inputs!K$39)</f>
        <v>0</v>
      </c>
      <c r="BF2345">
        <f>IF(OR($D2345="51",$D2345="52",$D2345="61"),0,(AH2345/'Totals and Drop Down Lists'!AD$5)*Inputs!L$39)</f>
        <v>0</v>
      </c>
      <c r="BG2345" s="10">
        <f t="shared" si="325"/>
        <v>16038.416374461762</v>
      </c>
    </row>
    <row r="2346" spans="1:59" ht="28.8">
      <c r="A2346" s="1" t="s">
        <v>7563</v>
      </c>
      <c r="B2346" s="1" t="s">
        <v>3832</v>
      </c>
      <c r="C2346" s="1" t="s">
        <v>3854</v>
      </c>
      <c r="D2346" s="1" t="s">
        <v>25</v>
      </c>
      <c r="E2346" s="1" t="s">
        <v>3855</v>
      </c>
      <c r="F2346" s="2">
        <v>5735</v>
      </c>
      <c r="G2346" s="2">
        <v>36</v>
      </c>
      <c r="H2346" s="2">
        <v>0</v>
      </c>
      <c r="I2346" s="2">
        <v>723</v>
      </c>
      <c r="J2346" s="2">
        <v>2618</v>
      </c>
      <c r="K2346" s="2">
        <v>863</v>
      </c>
      <c r="L2346" s="2">
        <v>0</v>
      </c>
      <c r="M2346" s="2">
        <v>0</v>
      </c>
      <c r="N2346" s="2">
        <v>0</v>
      </c>
      <c r="O2346" s="2">
        <v>17</v>
      </c>
      <c r="P2346" s="2">
        <v>0</v>
      </c>
      <c r="Q2346" s="2">
        <v>0</v>
      </c>
      <c r="R2346" s="2">
        <v>866</v>
      </c>
      <c r="S2346" s="2">
        <v>217800</v>
      </c>
      <c r="T2346" s="2">
        <v>22406500</v>
      </c>
      <c r="U2346" s="2">
        <v>50</v>
      </c>
      <c r="V2346" s="2">
        <v>133</v>
      </c>
      <c r="W2346" s="2">
        <v>8</v>
      </c>
      <c r="X2346" s="2">
        <v>231</v>
      </c>
      <c r="Y2346" s="2">
        <v>14</v>
      </c>
      <c r="Z2346" s="2">
        <v>79</v>
      </c>
      <c r="AA2346" s="9">
        <f t="shared" si="326"/>
        <v>5735</v>
      </c>
      <c r="AB2346" s="9">
        <f t="shared" si="327"/>
        <v>687</v>
      </c>
      <c r="AC2346" s="9">
        <f t="shared" si="328"/>
        <v>883</v>
      </c>
      <c r="AD2346" s="9">
        <f t="shared" si="329"/>
        <v>866</v>
      </c>
      <c r="AE2346" s="44">
        <f t="shared" si="330"/>
        <v>1.986770647702121E-5</v>
      </c>
      <c r="AF2346" s="9">
        <f t="shared" si="331"/>
        <v>90</v>
      </c>
      <c r="AG2346" s="9">
        <f t="shared" si="324"/>
        <v>93</v>
      </c>
      <c r="AH2346" s="44">
        <f t="shared" si="332"/>
        <v>1.1407098412662111E-5</v>
      </c>
      <c r="AI2346">
        <f>AA2346/'Totals and Drop Down Lists'!W$6*Inputs!E$37</f>
        <v>5202.4502350044531</v>
      </c>
      <c r="AJ2346">
        <f>AB2346/'Totals and Drop Down Lists'!X$6*Inputs!F$37</f>
        <v>2260.4959945540022</v>
      </c>
      <c r="AK2346">
        <f>AC2346/'Totals and Drop Down Lists'!Y$6*Inputs!G$37</f>
        <v>5821.0342653169037</v>
      </c>
      <c r="AL2346">
        <f>AD2346/'Totals and Drop Down Lists'!Z$6*Inputs!H$37</f>
        <v>6943.156099814707</v>
      </c>
      <c r="AM2346">
        <f>AE2346/'Totals and Drop Down Lists'!AA$6*Inputs!I$37</f>
        <v>2473.317872435794</v>
      </c>
      <c r="AN2346">
        <f>AF2346/'Totals and Drop Down Lists'!AB$6*Inputs!J$37</f>
        <v>1796.1023826310268</v>
      </c>
      <c r="AO2346">
        <f>AG2346/'Totals and Drop Down Lists'!AC$6*Inputs!K$37</f>
        <v>1731.9925846555207</v>
      </c>
      <c r="AP2346">
        <f>AH2346/'Totals and Drop Down Lists'!AD$6*Inputs!L$37</f>
        <v>2684.4314319732771</v>
      </c>
      <c r="AQ2346">
        <f>IF(OR($D2346="51",$D2346="52",$D2346="61"),(AA2346/'Totals and Drop Down Lists'!W$4)*Inputs!E$38,0)</f>
        <v>0</v>
      </c>
      <c r="AR2346">
        <f>IF(OR($D2346="51",$D2346="52",$D2346="61"),(AB2346/'Totals and Drop Down Lists'!X$4)*Inputs!F$38,0)</f>
        <v>0</v>
      </c>
      <c r="AS2346">
        <f>IF(OR($D2346="51",$D2346="52",$D2346="61"),(AC2346/'Totals and Drop Down Lists'!Y$4)*Inputs!G$38,0)</f>
        <v>0</v>
      </c>
      <c r="AT2346">
        <f>IF(OR($D2346="51",$D2346="52",$D2346="61"),(AD2346/'Totals and Drop Down Lists'!Z$4)*Inputs!H$38,0)</f>
        <v>0</v>
      </c>
      <c r="AU2346">
        <f>IF(OR($D2346="51",$D2346="52",$D2346="61"),(AE2346/'Totals and Drop Down Lists'!AA$4)*Inputs!I$38,0)</f>
        <v>0</v>
      </c>
      <c r="AV2346">
        <f>IF(OR($D2346="51",$D2346="52",$D2346="61"),(AF2346/'Totals and Drop Down Lists'!AB$4)*Inputs!J$38,0)</f>
        <v>0</v>
      </c>
      <c r="AW2346">
        <f>IF(OR($D2346="51",$D2346="52",$D2346="61"),(AG2346/'Totals and Drop Down Lists'!AC$4)*Inputs!K$38,0)</f>
        <v>0</v>
      </c>
      <c r="AX2346">
        <f>IF(OR($D2346="51",$D2346="52",$D2346="61"),(AH2346/'Totals and Drop Down Lists'!AD$4)*Inputs!L$38,0)</f>
        <v>0</v>
      </c>
      <c r="AY2346">
        <f>IF(OR($D2346="51",$D2346="52",$D2346="61"),0,(AA2346/'Totals and Drop Down Lists'!W$5)*Inputs!E$39)</f>
        <v>0</v>
      </c>
      <c r="AZ2346">
        <f>IF(OR($D2346="51",$D2346="52",$D2346="61"),0,(AB2346/'Totals and Drop Down Lists'!X$5)*Inputs!F$39)</f>
        <v>0</v>
      </c>
      <c r="BA2346">
        <f>IF(OR($D2346="51",$D2346="52",$D2346="61"),0,(AC2346/'Totals and Drop Down Lists'!Y$5)*Inputs!G$39)</f>
        <v>0</v>
      </c>
      <c r="BB2346">
        <f>IF(OR($D2346="51",$D2346="52",$D2346="61"),0,(AD2346/'Totals and Drop Down Lists'!Z$5)*Inputs!H$39)</f>
        <v>0</v>
      </c>
      <c r="BC2346">
        <f>IF(OR($D2346="51",$D2346="52",$D2346="61"),0,(AE2346/'Totals and Drop Down Lists'!AA$5)*Inputs!I$39)</f>
        <v>0</v>
      </c>
      <c r="BD2346">
        <f>IF(OR($D2346="51",$D2346="52",$D2346="61"),0,(AF2346/'Totals and Drop Down Lists'!AB$5)*Inputs!J$39)</f>
        <v>0</v>
      </c>
      <c r="BE2346">
        <f>IF(OR($D2346="51",$D2346="52",$D2346="61"),0,(AG2346/'Totals and Drop Down Lists'!AC$5)*Inputs!K$39)</f>
        <v>0</v>
      </c>
      <c r="BF2346">
        <f>IF(OR($D2346="51",$D2346="52",$D2346="61"),0,(AH2346/'Totals and Drop Down Lists'!AD$5)*Inputs!L$39)</f>
        <v>0</v>
      </c>
      <c r="BG2346" s="10">
        <f t="shared" si="325"/>
        <v>28912.980866385682</v>
      </c>
    </row>
    <row r="2347" spans="1:59" ht="28.8">
      <c r="A2347" s="1" t="s">
        <v>7563</v>
      </c>
      <c r="B2347" s="1" t="s">
        <v>3832</v>
      </c>
      <c r="C2347" s="1" t="s">
        <v>829</v>
      </c>
      <c r="D2347" s="1" t="s">
        <v>25</v>
      </c>
      <c r="E2347" s="1" t="s">
        <v>3856</v>
      </c>
      <c r="F2347" s="2">
        <v>10022</v>
      </c>
      <c r="G2347" s="2">
        <v>92</v>
      </c>
      <c r="H2347" s="2">
        <v>0</v>
      </c>
      <c r="I2347" s="2">
        <v>1380</v>
      </c>
      <c r="J2347" s="2">
        <v>4405</v>
      </c>
      <c r="K2347" s="2">
        <v>1469</v>
      </c>
      <c r="L2347" s="2">
        <v>27</v>
      </c>
      <c r="M2347" s="2">
        <v>6</v>
      </c>
      <c r="N2347" s="2">
        <v>0</v>
      </c>
      <c r="O2347" s="2">
        <v>6</v>
      </c>
      <c r="P2347" s="2">
        <v>0</v>
      </c>
      <c r="Q2347" s="2">
        <v>0</v>
      </c>
      <c r="R2347" s="2">
        <v>1117</v>
      </c>
      <c r="S2347" s="2">
        <v>798200</v>
      </c>
      <c r="T2347" s="2">
        <v>59939500</v>
      </c>
      <c r="U2347" s="2">
        <v>21</v>
      </c>
      <c r="V2347" s="2">
        <v>89</v>
      </c>
      <c r="W2347" s="2">
        <v>0</v>
      </c>
      <c r="X2347" s="2">
        <v>240</v>
      </c>
      <c r="Y2347" s="2">
        <v>108</v>
      </c>
      <c r="Z2347" s="2">
        <v>96</v>
      </c>
      <c r="AA2347" s="9">
        <f t="shared" si="326"/>
        <v>10022</v>
      </c>
      <c r="AB2347" s="9">
        <f t="shared" si="327"/>
        <v>1288</v>
      </c>
      <c r="AC2347" s="9">
        <f t="shared" si="328"/>
        <v>1156</v>
      </c>
      <c r="AD2347" s="9">
        <f t="shared" si="329"/>
        <v>1117</v>
      </c>
      <c r="AE2347" s="44">
        <f t="shared" si="330"/>
        <v>3.4213181772779892E-5</v>
      </c>
      <c r="AF2347" s="9">
        <f t="shared" si="331"/>
        <v>151</v>
      </c>
      <c r="AG2347" s="9">
        <f t="shared" si="324"/>
        <v>204</v>
      </c>
      <c r="AH2347" s="44">
        <f t="shared" si="332"/>
        <v>2.531378789263984E-5</v>
      </c>
      <c r="AI2347">
        <f>AA2347/'Totals and Drop Down Lists'!W$6*Inputs!E$37</f>
        <v>9091.3611604559064</v>
      </c>
      <c r="AJ2347">
        <f>AB2347/'Totals and Drop Down Lists'!X$6*Inputs!F$37</f>
        <v>4238.0186913909101</v>
      </c>
      <c r="AK2347">
        <f>AC2347/'Totals and Drop Down Lists'!Y$6*Inputs!G$37</f>
        <v>7620.7424809811337</v>
      </c>
      <c r="AL2347">
        <f>AD2347/'Totals and Drop Down Lists'!Z$6*Inputs!H$37</f>
        <v>8955.5489185831739</v>
      </c>
      <c r="AM2347">
        <f>AE2347/'Totals and Drop Down Lists'!AA$6*Inputs!I$37</f>
        <v>4259.1767725873033</v>
      </c>
      <c r="AN2347">
        <f>AF2347/'Totals and Drop Down Lists'!AB$6*Inputs!J$37</f>
        <v>3013.4606641920564</v>
      </c>
      <c r="AO2347">
        <f>AG2347/'Totals and Drop Down Lists'!AC$6*Inputs!K$37</f>
        <v>3799.2095405346904</v>
      </c>
      <c r="AP2347">
        <f>AH2347/'Totals and Drop Down Lists'!AD$6*Inputs!L$37</f>
        <v>5957.0914024794947</v>
      </c>
      <c r="AQ2347">
        <f>IF(OR($D2347="51",$D2347="52",$D2347="61"),(AA2347/'Totals and Drop Down Lists'!W$4)*Inputs!E$38,0)</f>
        <v>0</v>
      </c>
      <c r="AR2347">
        <f>IF(OR($D2347="51",$D2347="52",$D2347="61"),(AB2347/'Totals and Drop Down Lists'!X$4)*Inputs!F$38,0)</f>
        <v>0</v>
      </c>
      <c r="AS2347">
        <f>IF(OR($D2347="51",$D2347="52",$D2347="61"),(AC2347/'Totals and Drop Down Lists'!Y$4)*Inputs!G$38,0)</f>
        <v>0</v>
      </c>
      <c r="AT2347">
        <f>IF(OR($D2347="51",$D2347="52",$D2347="61"),(AD2347/'Totals and Drop Down Lists'!Z$4)*Inputs!H$38,0)</f>
        <v>0</v>
      </c>
      <c r="AU2347">
        <f>IF(OR($D2347="51",$D2347="52",$D2347="61"),(AE2347/'Totals and Drop Down Lists'!AA$4)*Inputs!I$38,0)</f>
        <v>0</v>
      </c>
      <c r="AV2347">
        <f>IF(OR($D2347="51",$D2347="52",$D2347="61"),(AF2347/'Totals and Drop Down Lists'!AB$4)*Inputs!J$38,0)</f>
        <v>0</v>
      </c>
      <c r="AW2347">
        <f>IF(OR($D2347="51",$D2347="52",$D2347="61"),(AG2347/'Totals and Drop Down Lists'!AC$4)*Inputs!K$38,0)</f>
        <v>0</v>
      </c>
      <c r="AX2347">
        <f>IF(OR($D2347="51",$D2347="52",$D2347="61"),(AH2347/'Totals and Drop Down Lists'!AD$4)*Inputs!L$38,0)</f>
        <v>0</v>
      </c>
      <c r="AY2347">
        <f>IF(OR($D2347="51",$D2347="52",$D2347="61"),0,(AA2347/'Totals and Drop Down Lists'!W$5)*Inputs!E$39)</f>
        <v>0</v>
      </c>
      <c r="AZ2347">
        <f>IF(OR($D2347="51",$D2347="52",$D2347="61"),0,(AB2347/'Totals and Drop Down Lists'!X$5)*Inputs!F$39)</f>
        <v>0</v>
      </c>
      <c r="BA2347">
        <f>IF(OR($D2347="51",$D2347="52",$D2347="61"),0,(AC2347/'Totals and Drop Down Lists'!Y$5)*Inputs!G$39)</f>
        <v>0</v>
      </c>
      <c r="BB2347">
        <f>IF(OR($D2347="51",$D2347="52",$D2347="61"),0,(AD2347/'Totals and Drop Down Lists'!Z$5)*Inputs!H$39)</f>
        <v>0</v>
      </c>
      <c r="BC2347">
        <f>IF(OR($D2347="51",$D2347="52",$D2347="61"),0,(AE2347/'Totals and Drop Down Lists'!AA$5)*Inputs!I$39)</f>
        <v>0</v>
      </c>
      <c r="BD2347">
        <f>IF(OR($D2347="51",$D2347="52",$D2347="61"),0,(AF2347/'Totals and Drop Down Lists'!AB$5)*Inputs!J$39)</f>
        <v>0</v>
      </c>
      <c r="BE2347">
        <f>IF(OR($D2347="51",$D2347="52",$D2347="61"),0,(AG2347/'Totals and Drop Down Lists'!AC$5)*Inputs!K$39)</f>
        <v>0</v>
      </c>
      <c r="BF2347">
        <f>IF(OR($D2347="51",$D2347="52",$D2347="61"),0,(AH2347/'Totals and Drop Down Lists'!AD$5)*Inputs!L$39)</f>
        <v>0</v>
      </c>
      <c r="BG2347" s="10">
        <f t="shared" si="325"/>
        <v>46934.609631204672</v>
      </c>
    </row>
    <row r="2348" spans="1:59" ht="28.8">
      <c r="A2348" s="1" t="s">
        <v>7563</v>
      </c>
      <c r="B2348" s="1" t="s">
        <v>3832</v>
      </c>
      <c r="C2348" s="1" t="s">
        <v>41</v>
      </c>
      <c r="D2348" s="1" t="s">
        <v>25</v>
      </c>
      <c r="E2348" s="1" t="s">
        <v>3857</v>
      </c>
      <c r="F2348" s="2">
        <v>6469</v>
      </c>
      <c r="G2348" s="2">
        <v>44</v>
      </c>
      <c r="H2348" s="2">
        <v>0</v>
      </c>
      <c r="I2348" s="2">
        <v>568</v>
      </c>
      <c r="J2348" s="2">
        <v>2647</v>
      </c>
      <c r="K2348" s="2">
        <v>588</v>
      </c>
      <c r="L2348" s="2">
        <v>31</v>
      </c>
      <c r="M2348" s="2">
        <v>5</v>
      </c>
      <c r="N2348" s="2">
        <v>0</v>
      </c>
      <c r="O2348" s="2">
        <v>0</v>
      </c>
      <c r="P2348" s="2">
        <v>1</v>
      </c>
      <c r="Q2348" s="2">
        <v>0</v>
      </c>
      <c r="R2348" s="2">
        <v>1348</v>
      </c>
      <c r="S2348" s="2">
        <v>270700</v>
      </c>
      <c r="T2348" s="2">
        <v>19427600</v>
      </c>
      <c r="U2348" s="2">
        <v>61</v>
      </c>
      <c r="V2348" s="2">
        <v>56</v>
      </c>
      <c r="W2348" s="2">
        <v>39</v>
      </c>
      <c r="X2348" s="2">
        <v>117</v>
      </c>
      <c r="Y2348" s="2">
        <v>8</v>
      </c>
      <c r="Z2348" s="2">
        <v>52</v>
      </c>
      <c r="AA2348" s="9">
        <f t="shared" si="326"/>
        <v>6469</v>
      </c>
      <c r="AB2348" s="9">
        <f t="shared" si="327"/>
        <v>524</v>
      </c>
      <c r="AC2348" s="9">
        <f t="shared" si="328"/>
        <v>1385</v>
      </c>
      <c r="AD2348" s="9">
        <f t="shared" si="329"/>
        <v>1348</v>
      </c>
      <c r="AE2348" s="44">
        <f t="shared" si="330"/>
        <v>9.1221350345542205E-6</v>
      </c>
      <c r="AF2348" s="9">
        <f t="shared" si="331"/>
        <v>22</v>
      </c>
      <c r="AG2348" s="9">
        <f t="shared" si="324"/>
        <v>60</v>
      </c>
      <c r="AH2348" s="44">
        <f t="shared" si="332"/>
        <v>4.9593609887679182E-6</v>
      </c>
      <c r="AI2348">
        <f>AA2348/'Totals and Drop Down Lists'!W$6*Inputs!E$37</f>
        <v>5868.2912938524514</v>
      </c>
      <c r="AJ2348">
        <f>AB2348/'Totals and Drop Down Lists'!X$6*Inputs!F$37</f>
        <v>1724.1628837646249</v>
      </c>
      <c r="AK2348">
        <f>AC2348/'Totals and Drop Down Lists'!Y$6*Inputs!G$37</f>
        <v>9130.3878340474657</v>
      </c>
      <c r="AL2348">
        <f>AD2348/'Totals and Drop Down Lists'!Z$6*Inputs!H$37</f>
        <v>10807.591711951762</v>
      </c>
      <c r="AM2348">
        <f>AE2348/'Totals and Drop Down Lists'!AA$6*Inputs!I$37</f>
        <v>1135.6086643332776</v>
      </c>
      <c r="AN2348">
        <f>AF2348/'Totals and Drop Down Lists'!AB$6*Inputs!J$37</f>
        <v>439.04724908758431</v>
      </c>
      <c r="AO2348">
        <f>AG2348/'Totals and Drop Down Lists'!AC$6*Inputs!K$37</f>
        <v>1117.4145707454973</v>
      </c>
      <c r="AP2348">
        <f>AH2348/'Totals and Drop Down Lists'!AD$6*Inputs!L$37</f>
        <v>1167.0859704316124</v>
      </c>
      <c r="AQ2348">
        <f>IF(OR($D2348="51",$D2348="52",$D2348="61"),(AA2348/'Totals and Drop Down Lists'!W$4)*Inputs!E$38,0)</f>
        <v>0</v>
      </c>
      <c r="AR2348">
        <f>IF(OR($D2348="51",$D2348="52",$D2348="61"),(AB2348/'Totals and Drop Down Lists'!X$4)*Inputs!F$38,0)</f>
        <v>0</v>
      </c>
      <c r="AS2348">
        <f>IF(OR($D2348="51",$D2348="52",$D2348="61"),(AC2348/'Totals and Drop Down Lists'!Y$4)*Inputs!G$38,0)</f>
        <v>0</v>
      </c>
      <c r="AT2348">
        <f>IF(OR($D2348="51",$D2348="52",$D2348="61"),(AD2348/'Totals and Drop Down Lists'!Z$4)*Inputs!H$38,0)</f>
        <v>0</v>
      </c>
      <c r="AU2348">
        <f>IF(OR($D2348="51",$D2348="52",$D2348="61"),(AE2348/'Totals and Drop Down Lists'!AA$4)*Inputs!I$38,0)</f>
        <v>0</v>
      </c>
      <c r="AV2348">
        <f>IF(OR($D2348="51",$D2348="52",$D2348="61"),(AF2348/'Totals and Drop Down Lists'!AB$4)*Inputs!J$38,0)</f>
        <v>0</v>
      </c>
      <c r="AW2348">
        <f>IF(OR($D2348="51",$D2348="52",$D2348="61"),(AG2348/'Totals and Drop Down Lists'!AC$4)*Inputs!K$38,0)</f>
        <v>0</v>
      </c>
      <c r="AX2348">
        <f>IF(OR($D2348="51",$D2348="52",$D2348="61"),(AH2348/'Totals and Drop Down Lists'!AD$4)*Inputs!L$38,0)</f>
        <v>0</v>
      </c>
      <c r="AY2348">
        <f>IF(OR($D2348="51",$D2348="52",$D2348="61"),0,(AA2348/'Totals and Drop Down Lists'!W$5)*Inputs!E$39)</f>
        <v>0</v>
      </c>
      <c r="AZ2348">
        <f>IF(OR($D2348="51",$D2348="52",$D2348="61"),0,(AB2348/'Totals and Drop Down Lists'!X$5)*Inputs!F$39)</f>
        <v>0</v>
      </c>
      <c r="BA2348">
        <f>IF(OR($D2348="51",$D2348="52",$D2348="61"),0,(AC2348/'Totals and Drop Down Lists'!Y$5)*Inputs!G$39)</f>
        <v>0</v>
      </c>
      <c r="BB2348">
        <f>IF(OR($D2348="51",$D2348="52",$D2348="61"),0,(AD2348/'Totals and Drop Down Lists'!Z$5)*Inputs!H$39)</f>
        <v>0</v>
      </c>
      <c r="BC2348">
        <f>IF(OR($D2348="51",$D2348="52",$D2348="61"),0,(AE2348/'Totals and Drop Down Lists'!AA$5)*Inputs!I$39)</f>
        <v>0</v>
      </c>
      <c r="BD2348">
        <f>IF(OR($D2348="51",$D2348="52",$D2348="61"),0,(AF2348/'Totals and Drop Down Lists'!AB$5)*Inputs!J$39)</f>
        <v>0</v>
      </c>
      <c r="BE2348">
        <f>IF(OR($D2348="51",$D2348="52",$D2348="61"),0,(AG2348/'Totals and Drop Down Lists'!AC$5)*Inputs!K$39)</f>
        <v>0</v>
      </c>
      <c r="BF2348">
        <f>IF(OR($D2348="51",$D2348="52",$D2348="61"),0,(AH2348/'Totals and Drop Down Lists'!AD$5)*Inputs!L$39)</f>
        <v>0</v>
      </c>
      <c r="BG2348" s="10">
        <f t="shared" si="325"/>
        <v>31389.590178214279</v>
      </c>
    </row>
    <row r="2349" spans="1:59" ht="28.8">
      <c r="A2349" s="1" t="s">
        <v>7563</v>
      </c>
      <c r="B2349" s="1" t="s">
        <v>3832</v>
      </c>
      <c r="C2349" s="1" t="s">
        <v>3858</v>
      </c>
      <c r="D2349" s="1" t="s">
        <v>25</v>
      </c>
      <c r="E2349" s="1" t="s">
        <v>3859</v>
      </c>
      <c r="F2349" s="2">
        <v>10495</v>
      </c>
      <c r="G2349" s="2">
        <v>83</v>
      </c>
      <c r="H2349" s="2">
        <v>0</v>
      </c>
      <c r="I2349" s="2">
        <v>1593</v>
      </c>
      <c r="J2349" s="2">
        <v>3686</v>
      </c>
      <c r="K2349" s="2">
        <v>945</v>
      </c>
      <c r="L2349" s="2">
        <v>90</v>
      </c>
      <c r="M2349" s="2">
        <v>14</v>
      </c>
      <c r="N2349" s="2">
        <v>0</v>
      </c>
      <c r="O2349" s="2">
        <v>107</v>
      </c>
      <c r="P2349" s="2">
        <v>0</v>
      </c>
      <c r="Q2349" s="2">
        <v>0</v>
      </c>
      <c r="R2349" s="2">
        <v>1569</v>
      </c>
      <c r="S2349" s="2">
        <v>525600</v>
      </c>
      <c r="T2349" s="2">
        <v>31812600</v>
      </c>
      <c r="U2349" s="2">
        <v>37</v>
      </c>
      <c r="V2349" s="2">
        <v>32</v>
      </c>
      <c r="W2349" s="2">
        <v>64</v>
      </c>
      <c r="X2349" s="2">
        <v>134</v>
      </c>
      <c r="Y2349" s="2">
        <v>32</v>
      </c>
      <c r="Z2349" s="2">
        <v>69</v>
      </c>
      <c r="AA2349" s="9">
        <f t="shared" si="326"/>
        <v>10495</v>
      </c>
      <c r="AB2349" s="9">
        <f t="shared" si="327"/>
        <v>1510</v>
      </c>
      <c r="AC2349" s="9">
        <f t="shared" si="328"/>
        <v>1780</v>
      </c>
      <c r="AD2349" s="9">
        <f t="shared" si="329"/>
        <v>1569</v>
      </c>
      <c r="AE2349" s="44">
        <f t="shared" si="330"/>
        <v>1.6920144672769577E-5</v>
      </c>
      <c r="AF2349" s="9">
        <f t="shared" si="331"/>
        <v>38</v>
      </c>
      <c r="AG2349" s="9">
        <f t="shared" si="324"/>
        <v>101</v>
      </c>
      <c r="AH2349" s="44">
        <f t="shared" si="332"/>
        <v>9.634938296431503E-6</v>
      </c>
      <c r="AI2349">
        <f>AA2349/'Totals and Drop Down Lists'!W$6*Inputs!E$37</f>
        <v>9520.4385730377908</v>
      </c>
      <c r="AJ2349">
        <f>AB2349/'Totals and Drop Down Lists'!X$6*Inputs!F$37</f>
        <v>4968.4846459629462</v>
      </c>
      <c r="AK2349">
        <f>AC2349/'Totals and Drop Down Lists'!Y$6*Inputs!G$37</f>
        <v>11734.361259642228</v>
      </c>
      <c r="AL2349">
        <f>AD2349/'Totals and Drop Down Lists'!Z$6*Inputs!H$37</f>
        <v>12579.459492620412</v>
      </c>
      <c r="AM2349">
        <f>AE2349/'Totals and Drop Down Lists'!AA$6*Inputs!I$37</f>
        <v>2106.3778182832684</v>
      </c>
      <c r="AN2349">
        <f>AF2349/'Totals and Drop Down Lists'!AB$6*Inputs!J$37</f>
        <v>758.35433933310026</v>
      </c>
      <c r="AO2349">
        <f>AG2349/'Totals and Drop Down Lists'!AC$6*Inputs!K$37</f>
        <v>1880.9811940882535</v>
      </c>
      <c r="AP2349">
        <f>AH2349/'Totals and Drop Down Lists'!AD$6*Inputs!L$37</f>
        <v>2267.3891529991402</v>
      </c>
      <c r="AQ2349">
        <f>IF(OR($D2349="51",$D2349="52",$D2349="61"),(AA2349/'Totals and Drop Down Lists'!W$4)*Inputs!E$38,0)</f>
        <v>0</v>
      </c>
      <c r="AR2349">
        <f>IF(OR($D2349="51",$D2349="52",$D2349="61"),(AB2349/'Totals and Drop Down Lists'!X$4)*Inputs!F$38,0)</f>
        <v>0</v>
      </c>
      <c r="AS2349">
        <f>IF(OR($D2349="51",$D2349="52",$D2349="61"),(AC2349/'Totals and Drop Down Lists'!Y$4)*Inputs!G$38,0)</f>
        <v>0</v>
      </c>
      <c r="AT2349">
        <f>IF(OR($D2349="51",$D2349="52",$D2349="61"),(AD2349/'Totals and Drop Down Lists'!Z$4)*Inputs!H$38,0)</f>
        <v>0</v>
      </c>
      <c r="AU2349">
        <f>IF(OR($D2349="51",$D2349="52",$D2349="61"),(AE2349/'Totals and Drop Down Lists'!AA$4)*Inputs!I$38,0)</f>
        <v>0</v>
      </c>
      <c r="AV2349">
        <f>IF(OR($D2349="51",$D2349="52",$D2349="61"),(AF2349/'Totals and Drop Down Lists'!AB$4)*Inputs!J$38,0)</f>
        <v>0</v>
      </c>
      <c r="AW2349">
        <f>IF(OR($D2349="51",$D2349="52",$D2349="61"),(AG2349/'Totals and Drop Down Lists'!AC$4)*Inputs!K$38,0)</f>
        <v>0</v>
      </c>
      <c r="AX2349">
        <f>IF(OR($D2349="51",$D2349="52",$D2349="61"),(AH2349/'Totals and Drop Down Lists'!AD$4)*Inputs!L$38,0)</f>
        <v>0</v>
      </c>
      <c r="AY2349">
        <f>IF(OR($D2349="51",$D2349="52",$D2349="61"),0,(AA2349/'Totals and Drop Down Lists'!W$5)*Inputs!E$39)</f>
        <v>0</v>
      </c>
      <c r="AZ2349">
        <f>IF(OR($D2349="51",$D2349="52",$D2349="61"),0,(AB2349/'Totals and Drop Down Lists'!X$5)*Inputs!F$39)</f>
        <v>0</v>
      </c>
      <c r="BA2349">
        <f>IF(OR($D2349="51",$D2349="52",$D2349="61"),0,(AC2349/'Totals and Drop Down Lists'!Y$5)*Inputs!G$39)</f>
        <v>0</v>
      </c>
      <c r="BB2349">
        <f>IF(OR($D2349="51",$D2349="52",$D2349="61"),0,(AD2349/'Totals and Drop Down Lists'!Z$5)*Inputs!H$39)</f>
        <v>0</v>
      </c>
      <c r="BC2349">
        <f>IF(OR($D2349="51",$D2349="52",$D2349="61"),0,(AE2349/'Totals and Drop Down Lists'!AA$5)*Inputs!I$39)</f>
        <v>0</v>
      </c>
      <c r="BD2349">
        <f>IF(OR($D2349="51",$D2349="52",$D2349="61"),0,(AF2349/'Totals and Drop Down Lists'!AB$5)*Inputs!J$39)</f>
        <v>0</v>
      </c>
      <c r="BE2349">
        <f>IF(OR($D2349="51",$D2349="52",$D2349="61"),0,(AG2349/'Totals and Drop Down Lists'!AC$5)*Inputs!K$39)</f>
        <v>0</v>
      </c>
      <c r="BF2349">
        <f>IF(OR($D2349="51",$D2349="52",$D2349="61"),0,(AH2349/'Totals and Drop Down Lists'!AD$5)*Inputs!L$39)</f>
        <v>0</v>
      </c>
      <c r="BG2349" s="10">
        <f t="shared" si="325"/>
        <v>45815.846475967133</v>
      </c>
    </row>
    <row r="2350" spans="1:59" ht="28.8">
      <c r="A2350" s="1" t="s">
        <v>7563</v>
      </c>
      <c r="B2350" s="1" t="s">
        <v>3832</v>
      </c>
      <c r="C2350" s="1" t="s">
        <v>3860</v>
      </c>
      <c r="D2350" s="1" t="s">
        <v>25</v>
      </c>
      <c r="E2350" s="1" t="s">
        <v>3861</v>
      </c>
      <c r="F2350" s="2">
        <v>9095</v>
      </c>
      <c r="G2350" s="2">
        <v>69</v>
      </c>
      <c r="H2350" s="2">
        <v>0</v>
      </c>
      <c r="I2350" s="2">
        <v>1035</v>
      </c>
      <c r="J2350" s="2">
        <v>3822</v>
      </c>
      <c r="K2350" s="2">
        <v>1124</v>
      </c>
      <c r="L2350" s="2">
        <v>38</v>
      </c>
      <c r="M2350" s="2">
        <v>0</v>
      </c>
      <c r="N2350" s="2">
        <v>0</v>
      </c>
      <c r="O2350" s="2">
        <v>6</v>
      </c>
      <c r="P2350" s="2">
        <v>11</v>
      </c>
      <c r="Q2350" s="2">
        <v>0</v>
      </c>
      <c r="R2350" s="2">
        <v>1608</v>
      </c>
      <c r="S2350" s="2">
        <v>502000</v>
      </c>
      <c r="T2350" s="2">
        <v>40657700</v>
      </c>
      <c r="U2350" s="2">
        <v>29</v>
      </c>
      <c r="V2350" s="2">
        <v>81</v>
      </c>
      <c r="W2350" s="2">
        <v>8</v>
      </c>
      <c r="X2350" s="2">
        <v>213</v>
      </c>
      <c r="Y2350" s="2">
        <v>27</v>
      </c>
      <c r="Z2350" s="2">
        <v>104</v>
      </c>
      <c r="AA2350" s="9">
        <f t="shared" si="326"/>
        <v>9095</v>
      </c>
      <c r="AB2350" s="9">
        <f t="shared" si="327"/>
        <v>966</v>
      </c>
      <c r="AC2350" s="9">
        <f t="shared" si="328"/>
        <v>1663</v>
      </c>
      <c r="AD2350" s="9">
        <f t="shared" si="329"/>
        <v>1608</v>
      </c>
      <c r="AE2350" s="44">
        <f t="shared" si="330"/>
        <v>2.3085417101978319E-5</v>
      </c>
      <c r="AF2350" s="9">
        <f t="shared" si="331"/>
        <v>124</v>
      </c>
      <c r="AG2350" s="9">
        <f t="shared" si="324"/>
        <v>131</v>
      </c>
      <c r="AH2350" s="44">
        <f t="shared" si="332"/>
        <v>1.4335010337733132E-5</v>
      </c>
      <c r="AI2350">
        <f>AA2350/'Totals and Drop Down Lists'!W$6*Inputs!E$37</f>
        <v>8250.4420030279871</v>
      </c>
      <c r="AJ2350">
        <f>AB2350/'Totals and Drop Down Lists'!X$6*Inputs!F$37</f>
        <v>3178.5140185431824</v>
      </c>
      <c r="AK2350">
        <f>AC2350/'Totals and Drop Down Lists'!Y$6*Inputs!G$37</f>
        <v>10963.057738643274</v>
      </c>
      <c r="AL2350">
        <f>AD2350/'Totals and Drop Down Lists'!Z$6*Inputs!H$37</f>
        <v>12892.142042150173</v>
      </c>
      <c r="AM2350">
        <f>AE2350/'Totals and Drop Down Lists'!AA$6*Inputs!I$37</f>
        <v>2873.8885777780342</v>
      </c>
      <c r="AN2350">
        <f>AF2350/'Totals and Drop Down Lists'!AB$6*Inputs!J$37</f>
        <v>2474.629949402748</v>
      </c>
      <c r="AO2350">
        <f>AG2350/'Totals and Drop Down Lists'!AC$6*Inputs!K$37</f>
        <v>2439.6884794610019</v>
      </c>
      <c r="AP2350">
        <f>AH2350/'Totals and Drop Down Lists'!AD$6*Inputs!L$37</f>
        <v>3373.4566790059066</v>
      </c>
      <c r="AQ2350">
        <f>IF(OR($D2350="51",$D2350="52",$D2350="61"),(AA2350/'Totals and Drop Down Lists'!W$4)*Inputs!E$38,0)</f>
        <v>0</v>
      </c>
      <c r="AR2350">
        <f>IF(OR($D2350="51",$D2350="52",$D2350="61"),(AB2350/'Totals and Drop Down Lists'!X$4)*Inputs!F$38,0)</f>
        <v>0</v>
      </c>
      <c r="AS2350">
        <f>IF(OR($D2350="51",$D2350="52",$D2350="61"),(AC2350/'Totals and Drop Down Lists'!Y$4)*Inputs!G$38,0)</f>
        <v>0</v>
      </c>
      <c r="AT2350">
        <f>IF(OR($D2350="51",$D2350="52",$D2350="61"),(AD2350/'Totals and Drop Down Lists'!Z$4)*Inputs!H$38,0)</f>
        <v>0</v>
      </c>
      <c r="AU2350">
        <f>IF(OR($D2350="51",$D2350="52",$D2350="61"),(AE2350/'Totals and Drop Down Lists'!AA$4)*Inputs!I$38,0)</f>
        <v>0</v>
      </c>
      <c r="AV2350">
        <f>IF(OR($D2350="51",$D2350="52",$D2350="61"),(AF2350/'Totals and Drop Down Lists'!AB$4)*Inputs!J$38,0)</f>
        <v>0</v>
      </c>
      <c r="AW2350">
        <f>IF(OR($D2350="51",$D2350="52",$D2350="61"),(AG2350/'Totals and Drop Down Lists'!AC$4)*Inputs!K$38,0)</f>
        <v>0</v>
      </c>
      <c r="AX2350">
        <f>IF(OR($D2350="51",$D2350="52",$D2350="61"),(AH2350/'Totals and Drop Down Lists'!AD$4)*Inputs!L$38,0)</f>
        <v>0</v>
      </c>
      <c r="AY2350">
        <f>IF(OR($D2350="51",$D2350="52",$D2350="61"),0,(AA2350/'Totals and Drop Down Lists'!W$5)*Inputs!E$39)</f>
        <v>0</v>
      </c>
      <c r="AZ2350">
        <f>IF(OR($D2350="51",$D2350="52",$D2350="61"),0,(AB2350/'Totals and Drop Down Lists'!X$5)*Inputs!F$39)</f>
        <v>0</v>
      </c>
      <c r="BA2350">
        <f>IF(OR($D2350="51",$D2350="52",$D2350="61"),0,(AC2350/'Totals and Drop Down Lists'!Y$5)*Inputs!G$39)</f>
        <v>0</v>
      </c>
      <c r="BB2350">
        <f>IF(OR($D2350="51",$D2350="52",$D2350="61"),0,(AD2350/'Totals and Drop Down Lists'!Z$5)*Inputs!H$39)</f>
        <v>0</v>
      </c>
      <c r="BC2350">
        <f>IF(OR($D2350="51",$D2350="52",$D2350="61"),0,(AE2350/'Totals and Drop Down Lists'!AA$5)*Inputs!I$39)</f>
        <v>0</v>
      </c>
      <c r="BD2350">
        <f>IF(OR($D2350="51",$D2350="52",$D2350="61"),0,(AF2350/'Totals and Drop Down Lists'!AB$5)*Inputs!J$39)</f>
        <v>0</v>
      </c>
      <c r="BE2350">
        <f>IF(OR($D2350="51",$D2350="52",$D2350="61"),0,(AG2350/'Totals and Drop Down Lists'!AC$5)*Inputs!K$39)</f>
        <v>0</v>
      </c>
      <c r="BF2350">
        <f>IF(OR($D2350="51",$D2350="52",$D2350="61"),0,(AH2350/'Totals and Drop Down Lists'!AD$5)*Inputs!L$39)</f>
        <v>0</v>
      </c>
      <c r="BG2350" s="10">
        <f t="shared" si="325"/>
        <v>46445.819488012312</v>
      </c>
    </row>
    <row r="2351" spans="1:59" ht="28.8">
      <c r="A2351" s="1" t="s">
        <v>7563</v>
      </c>
      <c r="B2351" s="1" t="s">
        <v>3832</v>
      </c>
      <c r="C2351" s="1" t="s">
        <v>839</v>
      </c>
      <c r="D2351" s="1" t="s">
        <v>25</v>
      </c>
      <c r="E2351" s="1" t="s">
        <v>3862</v>
      </c>
      <c r="F2351" s="2">
        <v>10872</v>
      </c>
      <c r="G2351" s="2">
        <v>40</v>
      </c>
      <c r="H2351" s="2">
        <v>0</v>
      </c>
      <c r="I2351" s="2">
        <v>1020</v>
      </c>
      <c r="J2351" s="2">
        <v>4738</v>
      </c>
      <c r="K2351" s="2">
        <v>1162</v>
      </c>
      <c r="L2351" s="2">
        <v>16</v>
      </c>
      <c r="M2351" s="2">
        <v>6</v>
      </c>
      <c r="N2351" s="2">
        <v>0</v>
      </c>
      <c r="O2351" s="2">
        <v>12</v>
      </c>
      <c r="P2351" s="2">
        <v>16</v>
      </c>
      <c r="Q2351" s="2">
        <v>0</v>
      </c>
      <c r="R2351" s="2">
        <v>2450</v>
      </c>
      <c r="S2351" s="2">
        <v>429600</v>
      </c>
      <c r="T2351" s="2">
        <v>39448600</v>
      </c>
      <c r="U2351" s="2">
        <v>21</v>
      </c>
      <c r="V2351" s="2">
        <v>88</v>
      </c>
      <c r="W2351" s="2">
        <v>65</v>
      </c>
      <c r="X2351" s="2">
        <v>122</v>
      </c>
      <c r="Y2351" s="2">
        <v>53</v>
      </c>
      <c r="Z2351" s="2">
        <v>26</v>
      </c>
      <c r="AA2351" s="9">
        <f t="shared" si="326"/>
        <v>10872</v>
      </c>
      <c r="AB2351" s="9">
        <f t="shared" si="327"/>
        <v>980</v>
      </c>
      <c r="AC2351" s="9">
        <f t="shared" si="328"/>
        <v>2500</v>
      </c>
      <c r="AD2351" s="9">
        <f t="shared" si="329"/>
        <v>2450</v>
      </c>
      <c r="AE2351" s="44">
        <f t="shared" si="330"/>
        <v>1.9902745317901523E-5</v>
      </c>
      <c r="AF2351" s="9">
        <f t="shared" si="331"/>
        <v>0</v>
      </c>
      <c r="AG2351" s="9">
        <f t="shared" si="324"/>
        <v>79</v>
      </c>
      <c r="AH2351" s="44">
        <f t="shared" si="332"/>
        <v>7.209236108503919E-6</v>
      </c>
      <c r="AI2351">
        <f>AA2351/'Totals and Drop Down Lists'!W$6*Inputs!E$37</f>
        <v>9862.4305065332901</v>
      </c>
      <c r="AJ2351">
        <f>AB2351/'Totals and Drop Down Lists'!X$6*Inputs!F$37</f>
        <v>3224.5794391017789</v>
      </c>
      <c r="AK2351">
        <f>AC2351/'Totals and Drop Down Lists'!Y$6*Inputs!G$37</f>
        <v>16480.844465789647</v>
      </c>
      <c r="AL2351">
        <f>AD2351/'Totals and Drop Down Lists'!Z$6*Inputs!H$37</f>
        <v>19642.878111485028</v>
      </c>
      <c r="AM2351">
        <f>AE2351/'Totals and Drop Down Lists'!AA$6*Inputs!I$37</f>
        <v>2477.6798349742958</v>
      </c>
      <c r="AN2351">
        <f>AF2351/'Totals and Drop Down Lists'!AB$6*Inputs!J$37</f>
        <v>0</v>
      </c>
      <c r="AO2351">
        <f>AG2351/'Totals and Drop Down Lists'!AC$6*Inputs!K$37</f>
        <v>1471.2625181482379</v>
      </c>
      <c r="AP2351">
        <f>AH2351/'Totals and Drop Down Lists'!AD$6*Inputs!L$37</f>
        <v>1696.5488777323721</v>
      </c>
      <c r="AQ2351">
        <f>IF(OR($D2351="51",$D2351="52",$D2351="61"),(AA2351/'Totals and Drop Down Lists'!W$4)*Inputs!E$38,0)</f>
        <v>0</v>
      </c>
      <c r="AR2351">
        <f>IF(OR($D2351="51",$D2351="52",$D2351="61"),(AB2351/'Totals and Drop Down Lists'!X$4)*Inputs!F$38,0)</f>
        <v>0</v>
      </c>
      <c r="AS2351">
        <f>IF(OR($D2351="51",$D2351="52",$D2351="61"),(AC2351/'Totals and Drop Down Lists'!Y$4)*Inputs!G$38,0)</f>
        <v>0</v>
      </c>
      <c r="AT2351">
        <f>IF(OR($D2351="51",$D2351="52",$D2351="61"),(AD2351/'Totals and Drop Down Lists'!Z$4)*Inputs!H$38,0)</f>
        <v>0</v>
      </c>
      <c r="AU2351">
        <f>IF(OR($D2351="51",$D2351="52",$D2351="61"),(AE2351/'Totals and Drop Down Lists'!AA$4)*Inputs!I$38,0)</f>
        <v>0</v>
      </c>
      <c r="AV2351">
        <f>IF(OR($D2351="51",$D2351="52",$D2351="61"),(AF2351/'Totals and Drop Down Lists'!AB$4)*Inputs!J$38,0)</f>
        <v>0</v>
      </c>
      <c r="AW2351">
        <f>IF(OR($D2351="51",$D2351="52",$D2351="61"),(AG2351/'Totals and Drop Down Lists'!AC$4)*Inputs!K$38,0)</f>
        <v>0</v>
      </c>
      <c r="AX2351">
        <f>IF(OR($D2351="51",$D2351="52",$D2351="61"),(AH2351/'Totals and Drop Down Lists'!AD$4)*Inputs!L$38,0)</f>
        <v>0</v>
      </c>
      <c r="AY2351">
        <f>IF(OR($D2351="51",$D2351="52",$D2351="61"),0,(AA2351/'Totals and Drop Down Lists'!W$5)*Inputs!E$39)</f>
        <v>0</v>
      </c>
      <c r="AZ2351">
        <f>IF(OR($D2351="51",$D2351="52",$D2351="61"),0,(AB2351/'Totals and Drop Down Lists'!X$5)*Inputs!F$39)</f>
        <v>0</v>
      </c>
      <c r="BA2351">
        <f>IF(OR($D2351="51",$D2351="52",$D2351="61"),0,(AC2351/'Totals and Drop Down Lists'!Y$5)*Inputs!G$39)</f>
        <v>0</v>
      </c>
      <c r="BB2351">
        <f>IF(OR($D2351="51",$D2351="52",$D2351="61"),0,(AD2351/'Totals and Drop Down Lists'!Z$5)*Inputs!H$39)</f>
        <v>0</v>
      </c>
      <c r="BC2351">
        <f>IF(OR($D2351="51",$D2351="52",$D2351="61"),0,(AE2351/'Totals and Drop Down Lists'!AA$5)*Inputs!I$39)</f>
        <v>0</v>
      </c>
      <c r="BD2351">
        <f>IF(OR($D2351="51",$D2351="52",$D2351="61"),0,(AF2351/'Totals and Drop Down Lists'!AB$5)*Inputs!J$39)</f>
        <v>0</v>
      </c>
      <c r="BE2351">
        <f>IF(OR($D2351="51",$D2351="52",$D2351="61"),0,(AG2351/'Totals and Drop Down Lists'!AC$5)*Inputs!K$39)</f>
        <v>0</v>
      </c>
      <c r="BF2351">
        <f>IF(OR($D2351="51",$D2351="52",$D2351="61"),0,(AH2351/'Totals and Drop Down Lists'!AD$5)*Inputs!L$39)</f>
        <v>0</v>
      </c>
      <c r="BG2351" s="10">
        <f t="shared" si="325"/>
        <v>54856.223753764651</v>
      </c>
    </row>
    <row r="2352" spans="1:59" ht="28.8">
      <c r="A2352" s="1" t="s">
        <v>7563</v>
      </c>
      <c r="B2352" s="1" t="s">
        <v>3832</v>
      </c>
      <c r="C2352" s="1" t="s">
        <v>3863</v>
      </c>
      <c r="D2352" s="1" t="s">
        <v>25</v>
      </c>
      <c r="E2352" s="1" t="s">
        <v>3864</v>
      </c>
      <c r="F2352" s="2">
        <v>9172</v>
      </c>
      <c r="G2352" s="2">
        <v>285</v>
      </c>
      <c r="H2352" s="2">
        <v>6</v>
      </c>
      <c r="I2352" s="2">
        <v>1553</v>
      </c>
      <c r="J2352" s="2">
        <v>3709</v>
      </c>
      <c r="K2352" s="2">
        <v>1306</v>
      </c>
      <c r="L2352" s="2">
        <v>0</v>
      </c>
      <c r="M2352" s="2">
        <v>4</v>
      </c>
      <c r="N2352" s="2">
        <v>0</v>
      </c>
      <c r="O2352" s="2">
        <v>15</v>
      </c>
      <c r="P2352" s="2">
        <v>44</v>
      </c>
      <c r="Q2352" s="2">
        <v>0</v>
      </c>
      <c r="R2352" s="2">
        <v>1573</v>
      </c>
      <c r="S2352" s="2">
        <v>651300</v>
      </c>
      <c r="T2352" s="2">
        <v>32005400</v>
      </c>
      <c r="U2352" s="2">
        <v>81</v>
      </c>
      <c r="V2352" s="2">
        <v>228</v>
      </c>
      <c r="W2352" s="2">
        <v>15</v>
      </c>
      <c r="X2352" s="2">
        <v>543</v>
      </c>
      <c r="Y2352" s="2">
        <v>63</v>
      </c>
      <c r="Z2352" s="2">
        <v>227</v>
      </c>
      <c r="AA2352" s="9">
        <f t="shared" si="326"/>
        <v>9172</v>
      </c>
      <c r="AB2352" s="9">
        <f t="shared" si="327"/>
        <v>1262</v>
      </c>
      <c r="AC2352" s="9">
        <f t="shared" si="328"/>
        <v>1636</v>
      </c>
      <c r="AD2352" s="9">
        <f t="shared" si="329"/>
        <v>1573</v>
      </c>
      <c r="AE2352" s="44">
        <f t="shared" si="330"/>
        <v>3.2116285244165441E-5</v>
      </c>
      <c r="AF2352" s="9">
        <f t="shared" si="331"/>
        <v>300</v>
      </c>
      <c r="AG2352" s="9">
        <f t="shared" si="324"/>
        <v>290</v>
      </c>
      <c r="AH2352" s="44">
        <f t="shared" si="332"/>
        <v>3.7995785548643561E-5</v>
      </c>
      <c r="AI2352">
        <f>AA2352/'Totals and Drop Down Lists'!W$6*Inputs!E$37</f>
        <v>8320.2918143785264</v>
      </c>
      <c r="AJ2352">
        <f>AB2352/'Totals and Drop Down Lists'!X$6*Inputs!F$37</f>
        <v>4152.4686246392293</v>
      </c>
      <c r="AK2352">
        <f>AC2352/'Totals and Drop Down Lists'!Y$6*Inputs!G$37</f>
        <v>10785.064618412745</v>
      </c>
      <c r="AL2352">
        <f>AD2352/'Totals and Drop Down Lists'!Z$6*Inputs!H$37</f>
        <v>12611.529497700387</v>
      </c>
      <c r="AM2352">
        <f>AE2352/'Totals and Drop Down Lists'!AA$6*Inputs!I$37</f>
        <v>3998.135485971301</v>
      </c>
      <c r="AN2352">
        <f>AF2352/'Totals and Drop Down Lists'!AB$6*Inputs!J$37</f>
        <v>5987.0079421034234</v>
      </c>
      <c r="AO2352">
        <f>AG2352/'Totals and Drop Down Lists'!AC$6*Inputs!K$37</f>
        <v>5400.8370919365689</v>
      </c>
      <c r="AP2352">
        <f>AH2352/'Totals and Drop Down Lists'!AD$6*Inputs!L$37</f>
        <v>8941.5447574359423</v>
      </c>
      <c r="AQ2352">
        <f>IF(OR($D2352="51",$D2352="52",$D2352="61"),(AA2352/'Totals and Drop Down Lists'!W$4)*Inputs!E$38,0)</f>
        <v>0</v>
      </c>
      <c r="AR2352">
        <f>IF(OR($D2352="51",$D2352="52",$D2352="61"),(AB2352/'Totals and Drop Down Lists'!X$4)*Inputs!F$38,0)</f>
        <v>0</v>
      </c>
      <c r="AS2352">
        <f>IF(OR($D2352="51",$D2352="52",$D2352="61"),(AC2352/'Totals and Drop Down Lists'!Y$4)*Inputs!G$38,0)</f>
        <v>0</v>
      </c>
      <c r="AT2352">
        <f>IF(OR($D2352="51",$D2352="52",$D2352="61"),(AD2352/'Totals and Drop Down Lists'!Z$4)*Inputs!H$38,0)</f>
        <v>0</v>
      </c>
      <c r="AU2352">
        <f>IF(OR($D2352="51",$D2352="52",$D2352="61"),(AE2352/'Totals and Drop Down Lists'!AA$4)*Inputs!I$38,0)</f>
        <v>0</v>
      </c>
      <c r="AV2352">
        <f>IF(OR($D2352="51",$D2352="52",$D2352="61"),(AF2352/'Totals and Drop Down Lists'!AB$4)*Inputs!J$38,0)</f>
        <v>0</v>
      </c>
      <c r="AW2352">
        <f>IF(OR($D2352="51",$D2352="52",$D2352="61"),(AG2352/'Totals and Drop Down Lists'!AC$4)*Inputs!K$38,0)</f>
        <v>0</v>
      </c>
      <c r="AX2352">
        <f>IF(OR($D2352="51",$D2352="52",$D2352="61"),(AH2352/'Totals and Drop Down Lists'!AD$4)*Inputs!L$38,0)</f>
        <v>0</v>
      </c>
      <c r="AY2352">
        <f>IF(OR($D2352="51",$D2352="52",$D2352="61"),0,(AA2352/'Totals and Drop Down Lists'!W$5)*Inputs!E$39)</f>
        <v>0</v>
      </c>
      <c r="AZ2352">
        <f>IF(OR($D2352="51",$D2352="52",$D2352="61"),0,(AB2352/'Totals and Drop Down Lists'!X$5)*Inputs!F$39)</f>
        <v>0</v>
      </c>
      <c r="BA2352">
        <f>IF(OR($D2352="51",$D2352="52",$D2352="61"),0,(AC2352/'Totals and Drop Down Lists'!Y$5)*Inputs!G$39)</f>
        <v>0</v>
      </c>
      <c r="BB2352">
        <f>IF(OR($D2352="51",$D2352="52",$D2352="61"),0,(AD2352/'Totals and Drop Down Lists'!Z$5)*Inputs!H$39)</f>
        <v>0</v>
      </c>
      <c r="BC2352">
        <f>IF(OR($D2352="51",$D2352="52",$D2352="61"),0,(AE2352/'Totals and Drop Down Lists'!AA$5)*Inputs!I$39)</f>
        <v>0</v>
      </c>
      <c r="BD2352">
        <f>IF(OR($D2352="51",$D2352="52",$D2352="61"),0,(AF2352/'Totals and Drop Down Lists'!AB$5)*Inputs!J$39)</f>
        <v>0</v>
      </c>
      <c r="BE2352">
        <f>IF(OR($D2352="51",$D2352="52",$D2352="61"),0,(AG2352/'Totals and Drop Down Lists'!AC$5)*Inputs!K$39)</f>
        <v>0</v>
      </c>
      <c r="BF2352">
        <f>IF(OR($D2352="51",$D2352="52",$D2352="61"),0,(AH2352/'Totals and Drop Down Lists'!AD$5)*Inputs!L$39)</f>
        <v>0</v>
      </c>
      <c r="BG2352" s="10">
        <f t="shared" si="325"/>
        <v>60196.879832578124</v>
      </c>
    </row>
    <row r="2353" spans="1:59" ht="28.8">
      <c r="A2353" s="1" t="s">
        <v>7563</v>
      </c>
      <c r="B2353" s="1" t="s">
        <v>3832</v>
      </c>
      <c r="C2353" s="1" t="s">
        <v>1576</v>
      </c>
      <c r="D2353" s="1" t="s">
        <v>25</v>
      </c>
      <c r="E2353" s="1" t="s">
        <v>3865</v>
      </c>
      <c r="F2353" s="2">
        <v>24256</v>
      </c>
      <c r="G2353" s="2">
        <v>114</v>
      </c>
      <c r="H2353" s="2">
        <v>11</v>
      </c>
      <c r="I2353" s="2">
        <v>3521</v>
      </c>
      <c r="J2353" s="2">
        <v>8774</v>
      </c>
      <c r="K2353" s="2">
        <v>2778</v>
      </c>
      <c r="L2353" s="2">
        <v>151</v>
      </c>
      <c r="M2353" s="2">
        <v>37</v>
      </c>
      <c r="N2353" s="2">
        <v>2</v>
      </c>
      <c r="O2353" s="2">
        <v>231</v>
      </c>
      <c r="P2353" s="2">
        <v>25</v>
      </c>
      <c r="Q2353" s="2">
        <v>0</v>
      </c>
      <c r="R2353" s="2">
        <v>2446</v>
      </c>
      <c r="S2353" s="2">
        <v>1527900</v>
      </c>
      <c r="T2353" s="2">
        <v>94915300</v>
      </c>
      <c r="U2353" s="2">
        <v>230</v>
      </c>
      <c r="V2353" s="2">
        <v>201</v>
      </c>
      <c r="W2353" s="2">
        <v>73</v>
      </c>
      <c r="X2353" s="2">
        <v>444</v>
      </c>
      <c r="Y2353" s="2">
        <v>88</v>
      </c>
      <c r="Z2353" s="2">
        <v>246</v>
      </c>
      <c r="AA2353" s="9">
        <f t="shared" si="326"/>
        <v>24256</v>
      </c>
      <c r="AB2353" s="9">
        <f t="shared" si="327"/>
        <v>3396</v>
      </c>
      <c r="AC2353" s="9">
        <f t="shared" si="328"/>
        <v>2892</v>
      </c>
      <c r="AD2353" s="9">
        <f t="shared" si="329"/>
        <v>2446</v>
      </c>
      <c r="AE2353" s="44">
        <f t="shared" si="330"/>
        <v>6.1427471440310164E-5</v>
      </c>
      <c r="AF2353" s="9">
        <f t="shared" si="331"/>
        <v>170</v>
      </c>
      <c r="AG2353" s="9">
        <f t="shared" si="324"/>
        <v>334</v>
      </c>
      <c r="AH2353" s="44">
        <f t="shared" si="332"/>
        <v>3.9348860886530537E-5</v>
      </c>
      <c r="AI2353">
        <f>AA2353/'Totals and Drop Down Lists'!W$6*Inputs!E$37</f>
        <v>22003.597715827029</v>
      </c>
      <c r="AJ2353">
        <f>AB2353/'Totals and Drop Down Lists'!X$6*Inputs!F$37</f>
        <v>11174.154872642494</v>
      </c>
      <c r="AK2353">
        <f>AC2353/'Totals and Drop Down Lists'!Y$6*Inputs!G$37</f>
        <v>19065.040878025466</v>
      </c>
      <c r="AL2353">
        <f>AD2353/'Totals and Drop Down Lists'!Z$6*Inputs!H$37</f>
        <v>19610.808106405053</v>
      </c>
      <c r="AM2353">
        <f>AE2353/'Totals and Drop Down Lists'!AA$6*Inputs!I$37</f>
        <v>7647.0660137635305</v>
      </c>
      <c r="AN2353">
        <f>AF2353/'Totals and Drop Down Lists'!AB$6*Inputs!J$37</f>
        <v>3392.637833858606</v>
      </c>
      <c r="AO2353">
        <f>AG2353/'Totals and Drop Down Lists'!AC$6*Inputs!K$37</f>
        <v>6220.2744438166001</v>
      </c>
      <c r="AP2353">
        <f>AH2353/'Totals and Drop Down Lists'!AD$6*Inputs!L$37</f>
        <v>9259.9638536383391</v>
      </c>
      <c r="AQ2353">
        <f>IF(OR($D2353="51",$D2353="52",$D2353="61"),(AA2353/'Totals and Drop Down Lists'!W$4)*Inputs!E$38,0)</f>
        <v>0</v>
      </c>
      <c r="AR2353">
        <f>IF(OR($D2353="51",$D2353="52",$D2353="61"),(AB2353/'Totals and Drop Down Lists'!X$4)*Inputs!F$38,0)</f>
        <v>0</v>
      </c>
      <c r="AS2353">
        <f>IF(OR($D2353="51",$D2353="52",$D2353="61"),(AC2353/'Totals and Drop Down Lists'!Y$4)*Inputs!G$38,0)</f>
        <v>0</v>
      </c>
      <c r="AT2353">
        <f>IF(OR($D2353="51",$D2353="52",$D2353="61"),(AD2353/'Totals and Drop Down Lists'!Z$4)*Inputs!H$38,0)</f>
        <v>0</v>
      </c>
      <c r="AU2353">
        <f>IF(OR($D2353="51",$D2353="52",$D2353="61"),(AE2353/'Totals and Drop Down Lists'!AA$4)*Inputs!I$38,0)</f>
        <v>0</v>
      </c>
      <c r="AV2353">
        <f>IF(OR($D2353="51",$D2353="52",$D2353="61"),(AF2353/'Totals and Drop Down Lists'!AB$4)*Inputs!J$38,0)</f>
        <v>0</v>
      </c>
      <c r="AW2353">
        <f>IF(OR($D2353="51",$D2353="52",$D2353="61"),(AG2353/'Totals and Drop Down Lists'!AC$4)*Inputs!K$38,0)</f>
        <v>0</v>
      </c>
      <c r="AX2353">
        <f>IF(OR($D2353="51",$D2353="52",$D2353="61"),(AH2353/'Totals and Drop Down Lists'!AD$4)*Inputs!L$38,0)</f>
        <v>0</v>
      </c>
      <c r="AY2353">
        <f>IF(OR($D2353="51",$D2353="52",$D2353="61"),0,(AA2353/'Totals and Drop Down Lists'!W$5)*Inputs!E$39)</f>
        <v>0</v>
      </c>
      <c r="AZ2353">
        <f>IF(OR($D2353="51",$D2353="52",$D2353="61"),0,(AB2353/'Totals and Drop Down Lists'!X$5)*Inputs!F$39)</f>
        <v>0</v>
      </c>
      <c r="BA2353">
        <f>IF(OR($D2353="51",$D2353="52",$D2353="61"),0,(AC2353/'Totals and Drop Down Lists'!Y$5)*Inputs!G$39)</f>
        <v>0</v>
      </c>
      <c r="BB2353">
        <f>IF(OR($D2353="51",$D2353="52",$D2353="61"),0,(AD2353/'Totals and Drop Down Lists'!Z$5)*Inputs!H$39)</f>
        <v>0</v>
      </c>
      <c r="BC2353">
        <f>IF(OR($D2353="51",$D2353="52",$D2353="61"),0,(AE2353/'Totals and Drop Down Lists'!AA$5)*Inputs!I$39)</f>
        <v>0</v>
      </c>
      <c r="BD2353">
        <f>IF(OR($D2353="51",$D2353="52",$D2353="61"),0,(AF2353/'Totals and Drop Down Lists'!AB$5)*Inputs!J$39)</f>
        <v>0</v>
      </c>
      <c r="BE2353">
        <f>IF(OR($D2353="51",$D2353="52",$D2353="61"),0,(AG2353/'Totals and Drop Down Lists'!AC$5)*Inputs!K$39)</f>
        <v>0</v>
      </c>
      <c r="BF2353">
        <f>IF(OR($D2353="51",$D2353="52",$D2353="61"),0,(AH2353/'Totals and Drop Down Lists'!AD$5)*Inputs!L$39)</f>
        <v>0</v>
      </c>
      <c r="BG2353" s="10">
        <f t="shared" si="325"/>
        <v>98373.543717977111</v>
      </c>
    </row>
    <row r="2354" spans="1:59" ht="28.8">
      <c r="A2354" s="1" t="s">
        <v>7563</v>
      </c>
      <c r="B2354" s="1" t="s">
        <v>3832</v>
      </c>
      <c r="C2354" s="1" t="s">
        <v>3866</v>
      </c>
      <c r="D2354" s="1" t="s">
        <v>25</v>
      </c>
      <c r="E2354" s="1" t="s">
        <v>3867</v>
      </c>
      <c r="F2354" s="2">
        <v>1952</v>
      </c>
      <c r="G2354" s="2">
        <v>16</v>
      </c>
      <c r="H2354" s="2">
        <v>0</v>
      </c>
      <c r="I2354" s="2">
        <v>261</v>
      </c>
      <c r="J2354" s="2">
        <v>855</v>
      </c>
      <c r="K2354" s="2">
        <v>191</v>
      </c>
      <c r="L2354" s="2">
        <v>0</v>
      </c>
      <c r="M2354" s="2">
        <v>0</v>
      </c>
      <c r="N2354" s="2">
        <v>0</v>
      </c>
      <c r="O2354" s="2">
        <v>0</v>
      </c>
      <c r="P2354" s="2">
        <v>2</v>
      </c>
      <c r="Q2354" s="2">
        <v>0</v>
      </c>
      <c r="R2354" s="2">
        <v>400</v>
      </c>
      <c r="S2354" s="2">
        <v>75700</v>
      </c>
      <c r="T2354" s="2">
        <v>5866100</v>
      </c>
      <c r="U2354" s="2">
        <v>0</v>
      </c>
      <c r="V2354" s="2">
        <v>23</v>
      </c>
      <c r="W2354" s="2">
        <v>0</v>
      </c>
      <c r="X2354" s="2">
        <v>32</v>
      </c>
      <c r="Y2354" s="2">
        <v>10</v>
      </c>
      <c r="Z2354" s="2">
        <v>12</v>
      </c>
      <c r="AA2354" s="9">
        <f t="shared" si="326"/>
        <v>1952</v>
      </c>
      <c r="AB2354" s="9">
        <f t="shared" si="327"/>
        <v>245</v>
      </c>
      <c r="AC2354" s="9">
        <f t="shared" si="328"/>
        <v>402</v>
      </c>
      <c r="AD2354" s="9">
        <f t="shared" si="329"/>
        <v>400</v>
      </c>
      <c r="AE2354" s="44">
        <f t="shared" si="330"/>
        <v>2.979863740896081E-6</v>
      </c>
      <c r="AF2354" s="9">
        <f t="shared" si="331"/>
        <v>9</v>
      </c>
      <c r="AG2354" s="9">
        <f t="shared" si="324"/>
        <v>22</v>
      </c>
      <c r="AH2354" s="44">
        <f t="shared" si="332"/>
        <v>1.828693914468811E-6</v>
      </c>
      <c r="AI2354">
        <f>AA2354/'Totals and Drop Down Lists'!W$6*Inputs!E$37</f>
        <v>1770.7380747565289</v>
      </c>
      <c r="AJ2354">
        <f>AB2354/'Totals and Drop Down Lists'!X$6*Inputs!F$37</f>
        <v>806.14485977544473</v>
      </c>
      <c r="AK2354">
        <f>AC2354/'Totals and Drop Down Lists'!Y$6*Inputs!G$37</f>
        <v>2650.1197900989755</v>
      </c>
      <c r="AL2354">
        <f>AD2354/'Totals and Drop Down Lists'!Z$6*Inputs!H$37</f>
        <v>3207.0005079975558</v>
      </c>
      <c r="AM2354">
        <f>AE2354/'Totals and Drop Down Lists'!AA$6*Inputs!I$37</f>
        <v>370.96130126071193</v>
      </c>
      <c r="AN2354">
        <f>AF2354/'Totals and Drop Down Lists'!AB$6*Inputs!J$37</f>
        <v>179.61023826310267</v>
      </c>
      <c r="AO2354">
        <f>AG2354/'Totals and Drop Down Lists'!AC$6*Inputs!K$37</f>
        <v>409.7186759400156</v>
      </c>
      <c r="AP2354">
        <f>AH2354/'Totals and Drop Down Lists'!AD$6*Inputs!L$37</f>
        <v>430.34637257176928</v>
      </c>
      <c r="AQ2354">
        <f>IF(OR($D2354="51",$D2354="52",$D2354="61"),(AA2354/'Totals and Drop Down Lists'!W$4)*Inputs!E$38,0)</f>
        <v>0</v>
      </c>
      <c r="AR2354">
        <f>IF(OR($D2354="51",$D2354="52",$D2354="61"),(AB2354/'Totals and Drop Down Lists'!X$4)*Inputs!F$38,0)</f>
        <v>0</v>
      </c>
      <c r="AS2354">
        <f>IF(OR($D2354="51",$D2354="52",$D2354="61"),(AC2354/'Totals and Drop Down Lists'!Y$4)*Inputs!G$38,0)</f>
        <v>0</v>
      </c>
      <c r="AT2354">
        <f>IF(OR($D2354="51",$D2354="52",$D2354="61"),(AD2354/'Totals and Drop Down Lists'!Z$4)*Inputs!H$38,0)</f>
        <v>0</v>
      </c>
      <c r="AU2354">
        <f>IF(OR($D2354="51",$D2354="52",$D2354="61"),(AE2354/'Totals and Drop Down Lists'!AA$4)*Inputs!I$38,0)</f>
        <v>0</v>
      </c>
      <c r="AV2354">
        <f>IF(OR($D2354="51",$D2354="52",$D2354="61"),(AF2354/'Totals and Drop Down Lists'!AB$4)*Inputs!J$38,0)</f>
        <v>0</v>
      </c>
      <c r="AW2354">
        <f>IF(OR($D2354="51",$D2354="52",$D2354="61"),(AG2354/'Totals and Drop Down Lists'!AC$4)*Inputs!K$38,0)</f>
        <v>0</v>
      </c>
      <c r="AX2354">
        <f>IF(OR($D2354="51",$D2354="52",$D2354="61"),(AH2354/'Totals and Drop Down Lists'!AD$4)*Inputs!L$38,0)</f>
        <v>0</v>
      </c>
      <c r="AY2354">
        <f>IF(OR($D2354="51",$D2354="52",$D2354="61"),0,(AA2354/'Totals and Drop Down Lists'!W$5)*Inputs!E$39)</f>
        <v>0</v>
      </c>
      <c r="AZ2354">
        <f>IF(OR($D2354="51",$D2354="52",$D2354="61"),0,(AB2354/'Totals and Drop Down Lists'!X$5)*Inputs!F$39)</f>
        <v>0</v>
      </c>
      <c r="BA2354">
        <f>IF(OR($D2354="51",$D2354="52",$D2354="61"),0,(AC2354/'Totals and Drop Down Lists'!Y$5)*Inputs!G$39)</f>
        <v>0</v>
      </c>
      <c r="BB2354">
        <f>IF(OR($D2354="51",$D2354="52",$D2354="61"),0,(AD2354/'Totals and Drop Down Lists'!Z$5)*Inputs!H$39)</f>
        <v>0</v>
      </c>
      <c r="BC2354">
        <f>IF(OR($D2354="51",$D2354="52",$D2354="61"),0,(AE2354/'Totals and Drop Down Lists'!AA$5)*Inputs!I$39)</f>
        <v>0</v>
      </c>
      <c r="BD2354">
        <f>IF(OR($D2354="51",$D2354="52",$D2354="61"),0,(AF2354/'Totals and Drop Down Lists'!AB$5)*Inputs!J$39)</f>
        <v>0</v>
      </c>
      <c r="BE2354">
        <f>IF(OR($D2354="51",$D2354="52",$D2354="61"),0,(AG2354/'Totals and Drop Down Lists'!AC$5)*Inputs!K$39)</f>
        <v>0</v>
      </c>
      <c r="BF2354">
        <f>IF(OR($D2354="51",$D2354="52",$D2354="61"),0,(AH2354/'Totals and Drop Down Lists'!AD$5)*Inputs!L$39)</f>
        <v>0</v>
      </c>
      <c r="BG2354" s="10">
        <f t="shared" si="325"/>
        <v>9824.6398206641061</v>
      </c>
    </row>
    <row r="2355" spans="1:59" ht="28.8">
      <c r="A2355" s="1" t="s">
        <v>7563</v>
      </c>
      <c r="B2355" s="1" t="s">
        <v>3832</v>
      </c>
      <c r="C2355" s="1" t="s">
        <v>3868</v>
      </c>
      <c r="D2355" s="1" t="s">
        <v>25</v>
      </c>
      <c r="E2355" s="1" t="s">
        <v>3869</v>
      </c>
      <c r="F2355" s="2">
        <v>5953</v>
      </c>
      <c r="G2355" s="2">
        <v>27</v>
      </c>
      <c r="H2355" s="2">
        <v>0</v>
      </c>
      <c r="I2355" s="2">
        <v>652</v>
      </c>
      <c r="J2355" s="2">
        <v>2348</v>
      </c>
      <c r="K2355" s="2">
        <v>544</v>
      </c>
      <c r="L2355" s="2">
        <v>9</v>
      </c>
      <c r="M2355" s="2">
        <v>0</v>
      </c>
      <c r="N2355" s="2">
        <v>0</v>
      </c>
      <c r="O2355" s="2">
        <v>5</v>
      </c>
      <c r="P2355" s="2">
        <v>14</v>
      </c>
      <c r="Q2355" s="2">
        <v>0</v>
      </c>
      <c r="R2355" s="2">
        <v>1267</v>
      </c>
      <c r="S2355" s="2">
        <v>211500</v>
      </c>
      <c r="T2355" s="2">
        <v>16937200</v>
      </c>
      <c r="U2355" s="2">
        <v>36</v>
      </c>
      <c r="V2355" s="2">
        <v>52</v>
      </c>
      <c r="W2355" s="2">
        <v>0</v>
      </c>
      <c r="X2355" s="2">
        <v>123</v>
      </c>
      <c r="Y2355" s="2">
        <v>23</v>
      </c>
      <c r="Z2355" s="2">
        <v>52</v>
      </c>
      <c r="AA2355" s="9">
        <f t="shared" si="326"/>
        <v>5953</v>
      </c>
      <c r="AB2355" s="9">
        <f t="shared" si="327"/>
        <v>625</v>
      </c>
      <c r="AC2355" s="9">
        <f t="shared" si="328"/>
        <v>1295</v>
      </c>
      <c r="AD2355" s="9">
        <f t="shared" si="329"/>
        <v>1267</v>
      </c>
      <c r="AE2355" s="44">
        <f t="shared" si="330"/>
        <v>8.8022863527204253E-6</v>
      </c>
      <c r="AF2355" s="9">
        <f t="shared" si="331"/>
        <v>71</v>
      </c>
      <c r="AG2355" s="9">
        <f t="shared" si="324"/>
        <v>75</v>
      </c>
      <c r="AH2355" s="44">
        <f t="shared" si="332"/>
        <v>6.4656643701273513E-6</v>
      </c>
      <c r="AI2355">
        <f>AA2355/'Totals and Drop Down Lists'!W$6*Inputs!E$37</f>
        <v>5400.2068437631224</v>
      </c>
      <c r="AJ2355">
        <f>AB2355/'Totals and Drop Down Lists'!X$6*Inputs!F$37</f>
        <v>2056.4919892230737</v>
      </c>
      <c r="AK2355">
        <f>AC2355/'Totals and Drop Down Lists'!Y$6*Inputs!G$37</f>
        <v>8537.077433279037</v>
      </c>
      <c r="AL2355">
        <f>AD2355/'Totals and Drop Down Lists'!Z$6*Inputs!H$37</f>
        <v>10158.174109082256</v>
      </c>
      <c r="AM2355">
        <f>AE2355/'Totals and Drop Down Lists'!AA$6*Inputs!I$37</f>
        <v>1095.7909097187974</v>
      </c>
      <c r="AN2355">
        <f>AF2355/'Totals and Drop Down Lists'!AB$6*Inputs!J$37</f>
        <v>1416.9252129644767</v>
      </c>
      <c r="AO2355">
        <f>AG2355/'Totals and Drop Down Lists'!AC$6*Inputs!K$37</f>
        <v>1396.7682134318716</v>
      </c>
      <c r="AP2355">
        <f>AH2355/'Totals and Drop Down Lists'!AD$6*Inputs!L$37</f>
        <v>1521.5642081682529</v>
      </c>
      <c r="AQ2355">
        <f>IF(OR($D2355="51",$D2355="52",$D2355="61"),(AA2355/'Totals and Drop Down Lists'!W$4)*Inputs!E$38,0)</f>
        <v>0</v>
      </c>
      <c r="AR2355">
        <f>IF(OR($D2355="51",$D2355="52",$D2355="61"),(AB2355/'Totals and Drop Down Lists'!X$4)*Inputs!F$38,0)</f>
        <v>0</v>
      </c>
      <c r="AS2355">
        <f>IF(OR($D2355="51",$D2355="52",$D2355="61"),(AC2355/'Totals and Drop Down Lists'!Y$4)*Inputs!G$38,0)</f>
        <v>0</v>
      </c>
      <c r="AT2355">
        <f>IF(OR($D2355="51",$D2355="52",$D2355="61"),(AD2355/'Totals and Drop Down Lists'!Z$4)*Inputs!H$38,0)</f>
        <v>0</v>
      </c>
      <c r="AU2355">
        <f>IF(OR($D2355="51",$D2355="52",$D2355="61"),(AE2355/'Totals and Drop Down Lists'!AA$4)*Inputs!I$38,0)</f>
        <v>0</v>
      </c>
      <c r="AV2355">
        <f>IF(OR($D2355="51",$D2355="52",$D2355="61"),(AF2355/'Totals and Drop Down Lists'!AB$4)*Inputs!J$38,0)</f>
        <v>0</v>
      </c>
      <c r="AW2355">
        <f>IF(OR($D2355="51",$D2355="52",$D2355="61"),(AG2355/'Totals and Drop Down Lists'!AC$4)*Inputs!K$38,0)</f>
        <v>0</v>
      </c>
      <c r="AX2355">
        <f>IF(OR($D2355="51",$D2355="52",$D2355="61"),(AH2355/'Totals and Drop Down Lists'!AD$4)*Inputs!L$38,0)</f>
        <v>0</v>
      </c>
      <c r="AY2355">
        <f>IF(OR($D2355="51",$D2355="52",$D2355="61"),0,(AA2355/'Totals and Drop Down Lists'!W$5)*Inputs!E$39)</f>
        <v>0</v>
      </c>
      <c r="AZ2355">
        <f>IF(OR($D2355="51",$D2355="52",$D2355="61"),0,(AB2355/'Totals and Drop Down Lists'!X$5)*Inputs!F$39)</f>
        <v>0</v>
      </c>
      <c r="BA2355">
        <f>IF(OR($D2355="51",$D2355="52",$D2355="61"),0,(AC2355/'Totals and Drop Down Lists'!Y$5)*Inputs!G$39)</f>
        <v>0</v>
      </c>
      <c r="BB2355">
        <f>IF(OR($D2355="51",$D2355="52",$D2355="61"),0,(AD2355/'Totals and Drop Down Lists'!Z$5)*Inputs!H$39)</f>
        <v>0</v>
      </c>
      <c r="BC2355">
        <f>IF(OR($D2355="51",$D2355="52",$D2355="61"),0,(AE2355/'Totals and Drop Down Lists'!AA$5)*Inputs!I$39)</f>
        <v>0</v>
      </c>
      <c r="BD2355">
        <f>IF(OR($D2355="51",$D2355="52",$D2355="61"),0,(AF2355/'Totals and Drop Down Lists'!AB$5)*Inputs!J$39)</f>
        <v>0</v>
      </c>
      <c r="BE2355">
        <f>IF(OR($D2355="51",$D2355="52",$D2355="61"),0,(AG2355/'Totals and Drop Down Lists'!AC$5)*Inputs!K$39)</f>
        <v>0</v>
      </c>
      <c r="BF2355">
        <f>IF(OR($D2355="51",$D2355="52",$D2355="61"),0,(AH2355/'Totals and Drop Down Lists'!AD$5)*Inputs!L$39)</f>
        <v>0</v>
      </c>
      <c r="BG2355" s="10">
        <f t="shared" si="325"/>
        <v>31582.998919630889</v>
      </c>
    </row>
    <row r="2356" spans="1:59" ht="28.8">
      <c r="A2356" s="1" t="s">
        <v>7563</v>
      </c>
      <c r="B2356" s="1" t="s">
        <v>3832</v>
      </c>
      <c r="C2356" s="1" t="s">
        <v>1580</v>
      </c>
      <c r="D2356" s="1" t="s">
        <v>25</v>
      </c>
      <c r="E2356" s="1" t="s">
        <v>3870</v>
      </c>
      <c r="F2356" s="2">
        <v>36675</v>
      </c>
      <c r="G2356" s="2">
        <v>339</v>
      </c>
      <c r="H2356" s="2">
        <v>0</v>
      </c>
      <c r="I2356" s="2">
        <v>3801</v>
      </c>
      <c r="J2356" s="2">
        <v>15221</v>
      </c>
      <c r="K2356" s="2">
        <v>4866</v>
      </c>
      <c r="L2356" s="2">
        <v>63</v>
      </c>
      <c r="M2356" s="2">
        <v>2</v>
      </c>
      <c r="N2356" s="2">
        <v>2</v>
      </c>
      <c r="O2356" s="2">
        <v>191</v>
      </c>
      <c r="P2356" s="2">
        <v>7</v>
      </c>
      <c r="Q2356" s="2">
        <v>15</v>
      </c>
      <c r="R2356" s="2">
        <v>4666</v>
      </c>
      <c r="S2356" s="2">
        <v>3187200</v>
      </c>
      <c r="T2356" s="2">
        <v>174145200</v>
      </c>
      <c r="U2356" s="2">
        <v>166</v>
      </c>
      <c r="V2356" s="2">
        <v>296</v>
      </c>
      <c r="W2356" s="2">
        <v>69</v>
      </c>
      <c r="X2356" s="2">
        <v>887</v>
      </c>
      <c r="Y2356" s="2">
        <v>205</v>
      </c>
      <c r="Z2356" s="2">
        <v>431</v>
      </c>
      <c r="AA2356" s="9">
        <f t="shared" si="326"/>
        <v>36675</v>
      </c>
      <c r="AB2356" s="9">
        <f t="shared" si="327"/>
        <v>3462</v>
      </c>
      <c r="AC2356" s="9">
        <f t="shared" si="328"/>
        <v>4946</v>
      </c>
      <c r="AD2356" s="9">
        <f t="shared" si="329"/>
        <v>4666</v>
      </c>
      <c r="AE2356" s="44">
        <f t="shared" si="330"/>
        <v>1.086417641520116E-4</v>
      </c>
      <c r="AF2356" s="9">
        <f t="shared" si="331"/>
        <v>522</v>
      </c>
      <c r="AG2356" s="9">
        <f t="shared" si="324"/>
        <v>636</v>
      </c>
      <c r="AH2356" s="44">
        <f t="shared" si="332"/>
        <v>7.5654910283378586E-5</v>
      </c>
      <c r="AI2356">
        <f>AA2356/'Totals and Drop Down Lists'!W$6*Inputs!E$37</f>
        <v>33269.37443222115</v>
      </c>
      <c r="AJ2356">
        <f>AB2356/'Totals and Drop Down Lists'!X$6*Inputs!F$37</f>
        <v>11391.320426704448</v>
      </c>
      <c r="AK2356">
        <f>AC2356/'Totals and Drop Down Lists'!Y$6*Inputs!G$37</f>
        <v>32605.70269111824</v>
      </c>
      <c r="AL2356">
        <f>AD2356/'Totals and Drop Down Lists'!Z$6*Inputs!H$37</f>
        <v>37409.66092579149</v>
      </c>
      <c r="AM2356">
        <f>AE2356/'Totals and Drop Down Lists'!AA$6*Inputs!I$37</f>
        <v>13524.742641074696</v>
      </c>
      <c r="AN2356">
        <f>AF2356/'Totals and Drop Down Lists'!AB$6*Inputs!J$37</f>
        <v>10417.393819259956</v>
      </c>
      <c r="AO2356">
        <f>AG2356/'Totals and Drop Down Lists'!AC$6*Inputs!K$37</f>
        <v>11844.59444990227</v>
      </c>
      <c r="AP2356">
        <f>AH2356/'Totals and Drop Down Lists'!AD$6*Inputs!L$37</f>
        <v>17803.863156154177</v>
      </c>
      <c r="AQ2356">
        <f>IF(OR($D2356="51",$D2356="52",$D2356="61"),(AA2356/'Totals and Drop Down Lists'!W$4)*Inputs!E$38,0)</f>
        <v>0</v>
      </c>
      <c r="AR2356">
        <f>IF(OR($D2356="51",$D2356="52",$D2356="61"),(AB2356/'Totals and Drop Down Lists'!X$4)*Inputs!F$38,0)</f>
        <v>0</v>
      </c>
      <c r="AS2356">
        <f>IF(OR($D2356="51",$D2356="52",$D2356="61"),(AC2356/'Totals and Drop Down Lists'!Y$4)*Inputs!G$38,0)</f>
        <v>0</v>
      </c>
      <c r="AT2356">
        <f>IF(OR($D2356="51",$D2356="52",$D2356="61"),(AD2356/'Totals and Drop Down Lists'!Z$4)*Inputs!H$38,0)</f>
        <v>0</v>
      </c>
      <c r="AU2356">
        <f>IF(OR($D2356="51",$D2356="52",$D2356="61"),(AE2356/'Totals and Drop Down Lists'!AA$4)*Inputs!I$38,0)</f>
        <v>0</v>
      </c>
      <c r="AV2356">
        <f>IF(OR($D2356="51",$D2356="52",$D2356="61"),(AF2356/'Totals and Drop Down Lists'!AB$4)*Inputs!J$38,0)</f>
        <v>0</v>
      </c>
      <c r="AW2356">
        <f>IF(OR($D2356="51",$D2356="52",$D2356="61"),(AG2356/'Totals and Drop Down Lists'!AC$4)*Inputs!K$38,0)</f>
        <v>0</v>
      </c>
      <c r="AX2356">
        <f>IF(OR($D2356="51",$D2356="52",$D2356="61"),(AH2356/'Totals and Drop Down Lists'!AD$4)*Inputs!L$38,0)</f>
        <v>0</v>
      </c>
      <c r="AY2356">
        <f>IF(OR($D2356="51",$D2356="52",$D2356="61"),0,(AA2356/'Totals and Drop Down Lists'!W$5)*Inputs!E$39)</f>
        <v>0</v>
      </c>
      <c r="AZ2356">
        <f>IF(OR($D2356="51",$D2356="52",$D2356="61"),0,(AB2356/'Totals and Drop Down Lists'!X$5)*Inputs!F$39)</f>
        <v>0</v>
      </c>
      <c r="BA2356">
        <f>IF(OR($D2356="51",$D2356="52",$D2356="61"),0,(AC2356/'Totals and Drop Down Lists'!Y$5)*Inputs!G$39)</f>
        <v>0</v>
      </c>
      <c r="BB2356">
        <f>IF(OR($D2356="51",$D2356="52",$D2356="61"),0,(AD2356/'Totals and Drop Down Lists'!Z$5)*Inputs!H$39)</f>
        <v>0</v>
      </c>
      <c r="BC2356">
        <f>IF(OR($D2356="51",$D2356="52",$D2356="61"),0,(AE2356/'Totals and Drop Down Lists'!AA$5)*Inputs!I$39)</f>
        <v>0</v>
      </c>
      <c r="BD2356">
        <f>IF(OR($D2356="51",$D2356="52",$D2356="61"),0,(AF2356/'Totals and Drop Down Lists'!AB$5)*Inputs!J$39)</f>
        <v>0</v>
      </c>
      <c r="BE2356">
        <f>IF(OR($D2356="51",$D2356="52",$D2356="61"),0,(AG2356/'Totals and Drop Down Lists'!AC$5)*Inputs!K$39)</f>
        <v>0</v>
      </c>
      <c r="BF2356">
        <f>IF(OR($D2356="51",$D2356="52",$D2356="61"),0,(AH2356/'Totals and Drop Down Lists'!AD$5)*Inputs!L$39)</f>
        <v>0</v>
      </c>
      <c r="BG2356" s="10">
        <f t="shared" si="325"/>
        <v>168266.65254222642</v>
      </c>
    </row>
    <row r="2357" spans="1:59" ht="28.8">
      <c r="A2357" s="1" t="s">
        <v>7563</v>
      </c>
      <c r="B2357" s="1" t="s">
        <v>3832</v>
      </c>
      <c r="C2357" s="1" t="s">
        <v>3871</v>
      </c>
      <c r="D2357" s="1" t="s">
        <v>25</v>
      </c>
      <c r="E2357" s="1" t="s">
        <v>3872</v>
      </c>
      <c r="F2357" s="2">
        <v>1994</v>
      </c>
      <c r="G2357" s="2">
        <v>2</v>
      </c>
      <c r="H2357" s="2">
        <v>5</v>
      </c>
      <c r="I2357" s="2">
        <v>158</v>
      </c>
      <c r="J2357" s="2">
        <v>893</v>
      </c>
      <c r="K2357" s="2">
        <v>289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483</v>
      </c>
      <c r="S2357" s="2">
        <v>62000</v>
      </c>
      <c r="T2357" s="2">
        <v>10574700</v>
      </c>
      <c r="U2357" s="2">
        <v>9</v>
      </c>
      <c r="V2357" s="2">
        <v>30</v>
      </c>
      <c r="W2357" s="2">
        <v>0</v>
      </c>
      <c r="X2357" s="2">
        <v>34</v>
      </c>
      <c r="Y2357" s="2">
        <v>14</v>
      </c>
      <c r="Z2357" s="2">
        <v>4</v>
      </c>
      <c r="AA2357" s="9">
        <f t="shared" si="326"/>
        <v>1994</v>
      </c>
      <c r="AB2357" s="9">
        <f t="shared" si="327"/>
        <v>151</v>
      </c>
      <c r="AC2357" s="9">
        <f t="shared" si="328"/>
        <v>483</v>
      </c>
      <c r="AD2357" s="9">
        <f t="shared" si="329"/>
        <v>483</v>
      </c>
      <c r="AE2357" s="44">
        <f t="shared" si="330"/>
        <v>6.5319072986708748E-6</v>
      </c>
      <c r="AF2357" s="9">
        <f t="shared" si="331"/>
        <v>4</v>
      </c>
      <c r="AG2357" s="9">
        <f t="shared" si="324"/>
        <v>18</v>
      </c>
      <c r="AH2357" s="44">
        <f t="shared" si="332"/>
        <v>2.1675542469037232E-6</v>
      </c>
      <c r="AI2357">
        <f>AA2357/'Totals and Drop Down Lists'!W$6*Inputs!E$37</f>
        <v>1808.8379718568231</v>
      </c>
      <c r="AJ2357">
        <f>AB2357/'Totals and Drop Down Lists'!X$6*Inputs!F$37</f>
        <v>496.84846459629455</v>
      </c>
      <c r="AK2357">
        <f>AC2357/'Totals and Drop Down Lists'!Y$6*Inputs!G$37</f>
        <v>3184.0991507905601</v>
      </c>
      <c r="AL2357">
        <f>AD2357/'Totals and Drop Down Lists'!Z$6*Inputs!H$37</f>
        <v>3872.4531134070485</v>
      </c>
      <c r="AM2357">
        <f>AE2357/'Totals and Drop Down Lists'!AA$6*Inputs!I$37</f>
        <v>813.15289621284444</v>
      </c>
      <c r="AN2357">
        <f>AF2357/'Totals and Drop Down Lists'!AB$6*Inputs!J$37</f>
        <v>79.826772561378974</v>
      </c>
      <c r="AO2357">
        <f>AG2357/'Totals and Drop Down Lists'!AC$6*Inputs!K$37</f>
        <v>335.22437122364914</v>
      </c>
      <c r="AP2357">
        <f>AH2357/'Totals and Drop Down Lists'!AD$6*Inputs!L$37</f>
        <v>510.09034378424388</v>
      </c>
      <c r="AQ2357">
        <f>IF(OR($D2357="51",$D2357="52",$D2357="61"),(AA2357/'Totals and Drop Down Lists'!W$4)*Inputs!E$38,0)</f>
        <v>0</v>
      </c>
      <c r="AR2357">
        <f>IF(OR($D2357="51",$D2357="52",$D2357="61"),(AB2357/'Totals and Drop Down Lists'!X$4)*Inputs!F$38,0)</f>
        <v>0</v>
      </c>
      <c r="AS2357">
        <f>IF(OR($D2357="51",$D2357="52",$D2357="61"),(AC2357/'Totals and Drop Down Lists'!Y$4)*Inputs!G$38,0)</f>
        <v>0</v>
      </c>
      <c r="AT2357">
        <f>IF(OR($D2357="51",$D2357="52",$D2357="61"),(AD2357/'Totals and Drop Down Lists'!Z$4)*Inputs!H$38,0)</f>
        <v>0</v>
      </c>
      <c r="AU2357">
        <f>IF(OR($D2357="51",$D2357="52",$D2357="61"),(AE2357/'Totals and Drop Down Lists'!AA$4)*Inputs!I$38,0)</f>
        <v>0</v>
      </c>
      <c r="AV2357">
        <f>IF(OR($D2357="51",$D2357="52",$D2357="61"),(AF2357/'Totals and Drop Down Lists'!AB$4)*Inputs!J$38,0)</f>
        <v>0</v>
      </c>
      <c r="AW2357">
        <f>IF(OR($D2357="51",$D2357="52",$D2357="61"),(AG2357/'Totals and Drop Down Lists'!AC$4)*Inputs!K$38,0)</f>
        <v>0</v>
      </c>
      <c r="AX2357">
        <f>IF(OR($D2357="51",$D2357="52",$D2357="61"),(AH2357/'Totals and Drop Down Lists'!AD$4)*Inputs!L$38,0)</f>
        <v>0</v>
      </c>
      <c r="AY2357">
        <f>IF(OR($D2357="51",$D2357="52",$D2357="61"),0,(AA2357/'Totals and Drop Down Lists'!W$5)*Inputs!E$39)</f>
        <v>0</v>
      </c>
      <c r="AZ2357">
        <f>IF(OR($D2357="51",$D2357="52",$D2357="61"),0,(AB2357/'Totals and Drop Down Lists'!X$5)*Inputs!F$39)</f>
        <v>0</v>
      </c>
      <c r="BA2357">
        <f>IF(OR($D2357="51",$D2357="52",$D2357="61"),0,(AC2357/'Totals and Drop Down Lists'!Y$5)*Inputs!G$39)</f>
        <v>0</v>
      </c>
      <c r="BB2357">
        <f>IF(OR($D2357="51",$D2357="52",$D2357="61"),0,(AD2357/'Totals and Drop Down Lists'!Z$5)*Inputs!H$39)</f>
        <v>0</v>
      </c>
      <c r="BC2357">
        <f>IF(OR($D2357="51",$D2357="52",$D2357="61"),0,(AE2357/'Totals and Drop Down Lists'!AA$5)*Inputs!I$39)</f>
        <v>0</v>
      </c>
      <c r="BD2357">
        <f>IF(OR($D2357="51",$D2357="52",$D2357="61"),0,(AF2357/'Totals and Drop Down Lists'!AB$5)*Inputs!J$39)</f>
        <v>0</v>
      </c>
      <c r="BE2357">
        <f>IF(OR($D2357="51",$D2357="52",$D2357="61"),0,(AG2357/'Totals and Drop Down Lists'!AC$5)*Inputs!K$39)</f>
        <v>0</v>
      </c>
      <c r="BF2357">
        <f>IF(OR($D2357="51",$D2357="52",$D2357="61"),0,(AH2357/'Totals and Drop Down Lists'!AD$5)*Inputs!L$39)</f>
        <v>0</v>
      </c>
      <c r="BG2357" s="10">
        <f t="shared" si="325"/>
        <v>11100.533084432844</v>
      </c>
    </row>
    <row r="2358" spans="1:59" ht="28.8">
      <c r="A2358" s="1" t="s">
        <v>7563</v>
      </c>
      <c r="B2358" s="1" t="s">
        <v>3832</v>
      </c>
      <c r="C2358" s="1" t="s">
        <v>3873</v>
      </c>
      <c r="D2358" s="1" t="s">
        <v>25</v>
      </c>
      <c r="E2358" s="1" t="s">
        <v>3874</v>
      </c>
      <c r="F2358" s="2">
        <v>5818</v>
      </c>
      <c r="G2358" s="2">
        <v>12</v>
      </c>
      <c r="H2358" s="2">
        <v>0</v>
      </c>
      <c r="I2358" s="2">
        <v>486</v>
      </c>
      <c r="J2358" s="2">
        <v>2444</v>
      </c>
      <c r="K2358" s="2">
        <v>556</v>
      </c>
      <c r="L2358" s="2">
        <v>2</v>
      </c>
      <c r="M2358" s="2">
        <v>0</v>
      </c>
      <c r="N2358" s="2">
        <v>0</v>
      </c>
      <c r="O2358" s="2">
        <v>7</v>
      </c>
      <c r="P2358" s="2">
        <v>2</v>
      </c>
      <c r="Q2358" s="2">
        <v>0</v>
      </c>
      <c r="R2358" s="2">
        <v>1201</v>
      </c>
      <c r="S2358" s="2">
        <v>199600</v>
      </c>
      <c r="T2358" s="2">
        <v>14238800</v>
      </c>
      <c r="U2358" s="2">
        <v>18</v>
      </c>
      <c r="V2358" s="2">
        <v>50</v>
      </c>
      <c r="W2358" s="2">
        <v>10</v>
      </c>
      <c r="X2358" s="2">
        <v>114</v>
      </c>
      <c r="Y2358" s="2">
        <v>23</v>
      </c>
      <c r="Z2358" s="2">
        <v>68</v>
      </c>
      <c r="AA2358" s="9">
        <f t="shared" si="326"/>
        <v>5818</v>
      </c>
      <c r="AB2358" s="9">
        <f t="shared" si="327"/>
        <v>474</v>
      </c>
      <c r="AC2358" s="9">
        <f t="shared" si="328"/>
        <v>1212</v>
      </c>
      <c r="AD2358" s="9">
        <f t="shared" si="329"/>
        <v>1201</v>
      </c>
      <c r="AE2358" s="44">
        <f t="shared" si="330"/>
        <v>8.8337309453625357E-6</v>
      </c>
      <c r="AF2358" s="9">
        <f t="shared" si="331"/>
        <v>54</v>
      </c>
      <c r="AG2358" s="9">
        <f t="shared" si="324"/>
        <v>91</v>
      </c>
      <c r="AH2358" s="44">
        <f t="shared" si="332"/>
        <v>7.7031094506937972E-6</v>
      </c>
      <c r="AI2358">
        <f>AA2358/'Totals and Drop Down Lists'!W$6*Inputs!E$37</f>
        <v>5277.7428887978913</v>
      </c>
      <c r="AJ2358">
        <f>AB2358/'Totals and Drop Down Lists'!X$6*Inputs!F$37</f>
        <v>1559.643524626779</v>
      </c>
      <c r="AK2358">
        <f>AC2358/'Totals and Drop Down Lists'!Y$6*Inputs!G$37</f>
        <v>7989.9133970148214</v>
      </c>
      <c r="AL2358">
        <f>AD2358/'Totals and Drop Down Lists'!Z$6*Inputs!H$37</f>
        <v>9629.0190252626599</v>
      </c>
      <c r="AM2358">
        <f>AE2358/'Totals and Drop Down Lists'!AA$6*Inputs!I$37</f>
        <v>1099.7054266290982</v>
      </c>
      <c r="AN2358">
        <f>AF2358/'Totals and Drop Down Lists'!AB$6*Inputs!J$37</f>
        <v>1077.661429578616</v>
      </c>
      <c r="AO2358">
        <f>AG2358/'Totals and Drop Down Lists'!AC$6*Inputs!K$37</f>
        <v>1694.7454322973374</v>
      </c>
      <c r="AP2358">
        <f>AH2358/'Totals and Drop Down Lists'!AD$6*Inputs!L$37</f>
        <v>1812.7720464320103</v>
      </c>
      <c r="AQ2358">
        <f>IF(OR($D2358="51",$D2358="52",$D2358="61"),(AA2358/'Totals and Drop Down Lists'!W$4)*Inputs!E$38,0)</f>
        <v>0</v>
      </c>
      <c r="AR2358">
        <f>IF(OR($D2358="51",$D2358="52",$D2358="61"),(AB2358/'Totals and Drop Down Lists'!X$4)*Inputs!F$38,0)</f>
        <v>0</v>
      </c>
      <c r="AS2358">
        <f>IF(OR($D2358="51",$D2358="52",$D2358="61"),(AC2358/'Totals and Drop Down Lists'!Y$4)*Inputs!G$38,0)</f>
        <v>0</v>
      </c>
      <c r="AT2358">
        <f>IF(OR($D2358="51",$D2358="52",$D2358="61"),(AD2358/'Totals and Drop Down Lists'!Z$4)*Inputs!H$38,0)</f>
        <v>0</v>
      </c>
      <c r="AU2358">
        <f>IF(OR($D2358="51",$D2358="52",$D2358="61"),(AE2358/'Totals and Drop Down Lists'!AA$4)*Inputs!I$38,0)</f>
        <v>0</v>
      </c>
      <c r="AV2358">
        <f>IF(OR($D2358="51",$D2358="52",$D2358="61"),(AF2358/'Totals and Drop Down Lists'!AB$4)*Inputs!J$38,0)</f>
        <v>0</v>
      </c>
      <c r="AW2358">
        <f>IF(OR($D2358="51",$D2358="52",$D2358="61"),(AG2358/'Totals and Drop Down Lists'!AC$4)*Inputs!K$38,0)</f>
        <v>0</v>
      </c>
      <c r="AX2358">
        <f>IF(OR($D2358="51",$D2358="52",$D2358="61"),(AH2358/'Totals and Drop Down Lists'!AD$4)*Inputs!L$38,0)</f>
        <v>0</v>
      </c>
      <c r="AY2358">
        <f>IF(OR($D2358="51",$D2358="52",$D2358="61"),0,(AA2358/'Totals and Drop Down Lists'!W$5)*Inputs!E$39)</f>
        <v>0</v>
      </c>
      <c r="AZ2358">
        <f>IF(OR($D2358="51",$D2358="52",$D2358="61"),0,(AB2358/'Totals and Drop Down Lists'!X$5)*Inputs!F$39)</f>
        <v>0</v>
      </c>
      <c r="BA2358">
        <f>IF(OR($D2358="51",$D2358="52",$D2358="61"),0,(AC2358/'Totals and Drop Down Lists'!Y$5)*Inputs!G$39)</f>
        <v>0</v>
      </c>
      <c r="BB2358">
        <f>IF(OR($D2358="51",$D2358="52",$D2358="61"),0,(AD2358/'Totals and Drop Down Lists'!Z$5)*Inputs!H$39)</f>
        <v>0</v>
      </c>
      <c r="BC2358">
        <f>IF(OR($D2358="51",$D2358="52",$D2358="61"),0,(AE2358/'Totals and Drop Down Lists'!AA$5)*Inputs!I$39)</f>
        <v>0</v>
      </c>
      <c r="BD2358">
        <f>IF(OR($D2358="51",$D2358="52",$D2358="61"),0,(AF2358/'Totals and Drop Down Lists'!AB$5)*Inputs!J$39)</f>
        <v>0</v>
      </c>
      <c r="BE2358">
        <f>IF(OR($D2358="51",$D2358="52",$D2358="61"),0,(AG2358/'Totals and Drop Down Lists'!AC$5)*Inputs!K$39)</f>
        <v>0</v>
      </c>
      <c r="BF2358">
        <f>IF(OR($D2358="51",$D2358="52",$D2358="61"),0,(AH2358/'Totals and Drop Down Lists'!AD$5)*Inputs!L$39)</f>
        <v>0</v>
      </c>
      <c r="BG2358" s="10">
        <f t="shared" si="325"/>
        <v>30141.203170639215</v>
      </c>
    </row>
    <row r="2359" spans="1:59" ht="28.8">
      <c r="A2359" s="1" t="s">
        <v>7563</v>
      </c>
      <c r="B2359" s="1" t="s">
        <v>3832</v>
      </c>
      <c r="C2359" s="1" t="s">
        <v>745</v>
      </c>
      <c r="D2359" s="1" t="s">
        <v>25</v>
      </c>
      <c r="E2359" s="1" t="s">
        <v>3875</v>
      </c>
      <c r="F2359" s="2">
        <v>3181</v>
      </c>
      <c r="G2359" s="2">
        <v>13</v>
      </c>
      <c r="H2359" s="2">
        <v>0</v>
      </c>
      <c r="I2359" s="2">
        <v>400</v>
      </c>
      <c r="J2359" s="2">
        <v>1398</v>
      </c>
      <c r="K2359" s="2">
        <v>249</v>
      </c>
      <c r="L2359" s="2">
        <v>9</v>
      </c>
      <c r="M2359" s="2">
        <v>3</v>
      </c>
      <c r="N2359" s="2">
        <v>0</v>
      </c>
      <c r="O2359" s="2">
        <v>4</v>
      </c>
      <c r="P2359" s="2">
        <v>0</v>
      </c>
      <c r="Q2359" s="2">
        <v>0</v>
      </c>
      <c r="R2359" s="2">
        <v>993</v>
      </c>
      <c r="S2359" s="2">
        <v>66800</v>
      </c>
      <c r="T2359" s="2">
        <v>5898600</v>
      </c>
      <c r="U2359" s="2">
        <v>10</v>
      </c>
      <c r="V2359" s="2">
        <v>26</v>
      </c>
      <c r="W2359" s="2">
        <v>20</v>
      </c>
      <c r="X2359" s="2">
        <v>46</v>
      </c>
      <c r="Y2359" s="2">
        <v>4</v>
      </c>
      <c r="Z2359" s="2">
        <v>24</v>
      </c>
      <c r="AA2359" s="9">
        <f t="shared" si="326"/>
        <v>3181</v>
      </c>
      <c r="AB2359" s="9">
        <f t="shared" si="327"/>
        <v>387</v>
      </c>
      <c r="AC2359" s="9">
        <f t="shared" si="328"/>
        <v>1009</v>
      </c>
      <c r="AD2359" s="9">
        <f t="shared" si="329"/>
        <v>993</v>
      </c>
      <c r="AE2359" s="44">
        <f t="shared" si="330"/>
        <v>3.0973287854586608E-6</v>
      </c>
      <c r="AF2359" s="9">
        <f t="shared" si="331"/>
        <v>0</v>
      </c>
      <c r="AG2359" s="9">
        <f t="shared" si="324"/>
        <v>28</v>
      </c>
      <c r="AH2359" s="44">
        <f t="shared" si="332"/>
        <v>1.8556723356381576E-6</v>
      </c>
      <c r="AI2359">
        <f>AA2359/'Totals and Drop Down Lists'!W$6*Inputs!E$37</f>
        <v>2885.6136351437081</v>
      </c>
      <c r="AJ2359">
        <f>AB2359/'Totals and Drop Down Lists'!X$6*Inputs!F$37</f>
        <v>1273.379839726927</v>
      </c>
      <c r="AK2359">
        <f>AC2359/'Totals and Drop Down Lists'!Y$6*Inputs!G$37</f>
        <v>6651.6688263927017</v>
      </c>
      <c r="AL2359">
        <f>AD2359/'Totals and Drop Down Lists'!Z$6*Inputs!H$37</f>
        <v>7961.3787611039324</v>
      </c>
      <c r="AM2359">
        <f>AE2359/'Totals and Drop Down Lists'!AA$6*Inputs!I$37</f>
        <v>385.58444834812826</v>
      </c>
      <c r="AN2359">
        <f>AF2359/'Totals and Drop Down Lists'!AB$6*Inputs!J$37</f>
        <v>0</v>
      </c>
      <c r="AO2359">
        <f>AG2359/'Totals and Drop Down Lists'!AC$6*Inputs!K$37</f>
        <v>521.46013301456537</v>
      </c>
      <c r="AP2359">
        <f>AH2359/'Totals and Drop Down Lists'!AD$6*Inputs!L$37</f>
        <v>436.69520197185739</v>
      </c>
      <c r="AQ2359">
        <f>IF(OR($D2359="51",$D2359="52",$D2359="61"),(AA2359/'Totals and Drop Down Lists'!W$4)*Inputs!E$38,0)</f>
        <v>0</v>
      </c>
      <c r="AR2359">
        <f>IF(OR($D2359="51",$D2359="52",$D2359="61"),(AB2359/'Totals and Drop Down Lists'!X$4)*Inputs!F$38,0)</f>
        <v>0</v>
      </c>
      <c r="AS2359">
        <f>IF(OR($D2359="51",$D2359="52",$D2359="61"),(AC2359/'Totals and Drop Down Lists'!Y$4)*Inputs!G$38,0)</f>
        <v>0</v>
      </c>
      <c r="AT2359">
        <f>IF(OR($D2359="51",$D2359="52",$D2359="61"),(AD2359/'Totals and Drop Down Lists'!Z$4)*Inputs!H$38,0)</f>
        <v>0</v>
      </c>
      <c r="AU2359">
        <f>IF(OR($D2359="51",$D2359="52",$D2359="61"),(AE2359/'Totals and Drop Down Lists'!AA$4)*Inputs!I$38,0)</f>
        <v>0</v>
      </c>
      <c r="AV2359">
        <f>IF(OR($D2359="51",$D2359="52",$D2359="61"),(AF2359/'Totals and Drop Down Lists'!AB$4)*Inputs!J$38,0)</f>
        <v>0</v>
      </c>
      <c r="AW2359">
        <f>IF(OR($D2359="51",$D2359="52",$D2359="61"),(AG2359/'Totals and Drop Down Lists'!AC$4)*Inputs!K$38,0)</f>
        <v>0</v>
      </c>
      <c r="AX2359">
        <f>IF(OR($D2359="51",$D2359="52",$D2359="61"),(AH2359/'Totals and Drop Down Lists'!AD$4)*Inputs!L$38,0)</f>
        <v>0</v>
      </c>
      <c r="AY2359">
        <f>IF(OR($D2359="51",$D2359="52",$D2359="61"),0,(AA2359/'Totals and Drop Down Lists'!W$5)*Inputs!E$39)</f>
        <v>0</v>
      </c>
      <c r="AZ2359">
        <f>IF(OR($D2359="51",$D2359="52",$D2359="61"),0,(AB2359/'Totals and Drop Down Lists'!X$5)*Inputs!F$39)</f>
        <v>0</v>
      </c>
      <c r="BA2359">
        <f>IF(OR($D2359="51",$D2359="52",$D2359="61"),0,(AC2359/'Totals and Drop Down Lists'!Y$5)*Inputs!G$39)</f>
        <v>0</v>
      </c>
      <c r="BB2359">
        <f>IF(OR($D2359="51",$D2359="52",$D2359="61"),0,(AD2359/'Totals and Drop Down Lists'!Z$5)*Inputs!H$39)</f>
        <v>0</v>
      </c>
      <c r="BC2359">
        <f>IF(OR($D2359="51",$D2359="52",$D2359="61"),0,(AE2359/'Totals and Drop Down Lists'!AA$5)*Inputs!I$39)</f>
        <v>0</v>
      </c>
      <c r="BD2359">
        <f>IF(OR($D2359="51",$D2359="52",$D2359="61"),0,(AF2359/'Totals and Drop Down Lists'!AB$5)*Inputs!J$39)</f>
        <v>0</v>
      </c>
      <c r="BE2359">
        <f>IF(OR($D2359="51",$D2359="52",$D2359="61"),0,(AG2359/'Totals and Drop Down Lists'!AC$5)*Inputs!K$39)</f>
        <v>0</v>
      </c>
      <c r="BF2359">
        <f>IF(OR($D2359="51",$D2359="52",$D2359="61"),0,(AH2359/'Totals and Drop Down Lists'!AD$5)*Inputs!L$39)</f>
        <v>0</v>
      </c>
      <c r="BG2359" s="10">
        <f t="shared" si="325"/>
        <v>20115.780845701818</v>
      </c>
    </row>
    <row r="2360" spans="1:59" ht="28.8">
      <c r="A2360" s="1" t="s">
        <v>7563</v>
      </c>
      <c r="B2360" s="1" t="s">
        <v>3832</v>
      </c>
      <c r="C2360" s="1" t="s">
        <v>3876</v>
      </c>
      <c r="D2360" s="1" t="s">
        <v>25</v>
      </c>
      <c r="E2360" s="1" t="s">
        <v>3877</v>
      </c>
      <c r="F2360" s="2">
        <v>2568</v>
      </c>
      <c r="G2360" s="2">
        <v>41</v>
      </c>
      <c r="H2360" s="2">
        <v>0</v>
      </c>
      <c r="I2360" s="2">
        <v>288</v>
      </c>
      <c r="J2360" s="2">
        <v>1086</v>
      </c>
      <c r="K2360" s="2">
        <v>277</v>
      </c>
      <c r="L2360" s="2">
        <v>3</v>
      </c>
      <c r="M2360" s="2">
        <v>0</v>
      </c>
      <c r="N2360" s="2">
        <v>0</v>
      </c>
      <c r="O2360" s="2">
        <v>10</v>
      </c>
      <c r="P2360" s="2">
        <v>0</v>
      </c>
      <c r="Q2360" s="2">
        <v>0</v>
      </c>
      <c r="R2360" s="2">
        <v>678</v>
      </c>
      <c r="S2360" s="2">
        <v>89100</v>
      </c>
      <c r="T2360" s="2">
        <v>6299800</v>
      </c>
      <c r="U2360" s="2">
        <v>22</v>
      </c>
      <c r="V2360" s="2">
        <v>22</v>
      </c>
      <c r="W2360" s="2">
        <v>4</v>
      </c>
      <c r="X2360" s="2">
        <v>47</v>
      </c>
      <c r="Y2360" s="2">
        <v>4</v>
      </c>
      <c r="Z2360" s="2">
        <v>29</v>
      </c>
      <c r="AA2360" s="9">
        <f t="shared" si="326"/>
        <v>2568</v>
      </c>
      <c r="AB2360" s="9">
        <f t="shared" si="327"/>
        <v>247</v>
      </c>
      <c r="AC2360" s="9">
        <f t="shared" si="328"/>
        <v>691</v>
      </c>
      <c r="AD2360" s="9">
        <f t="shared" si="329"/>
        <v>678</v>
      </c>
      <c r="AE2360" s="44">
        <f t="shared" si="330"/>
        <v>4.9342994118891517E-6</v>
      </c>
      <c r="AF2360" s="9">
        <f t="shared" si="331"/>
        <v>21</v>
      </c>
      <c r="AG2360" s="9">
        <f t="shared" si="324"/>
        <v>33</v>
      </c>
      <c r="AH2360" s="44">
        <f t="shared" si="332"/>
        <v>3.1319510806255307E-6</v>
      </c>
      <c r="AI2360">
        <f>AA2360/'Totals and Drop Down Lists'!W$6*Inputs!E$37</f>
        <v>2329.5365655608434</v>
      </c>
      <c r="AJ2360">
        <f>AB2360/'Totals and Drop Down Lists'!X$6*Inputs!F$37</f>
        <v>812.72563414095862</v>
      </c>
      <c r="AK2360">
        <f>AC2360/'Totals and Drop Down Lists'!Y$6*Inputs!G$37</f>
        <v>4555.3054103442582</v>
      </c>
      <c r="AL2360">
        <f>AD2360/'Totals and Drop Down Lists'!Z$6*Inputs!H$37</f>
        <v>5435.8658610558559</v>
      </c>
      <c r="AM2360">
        <f>AE2360/'Totals and Drop Down Lists'!AA$6*Inputs!I$37</f>
        <v>614.26772825992759</v>
      </c>
      <c r="AN2360">
        <f>AF2360/'Totals and Drop Down Lists'!AB$6*Inputs!J$37</f>
        <v>419.09055594723958</v>
      </c>
      <c r="AO2360">
        <f>AG2360/'Totals and Drop Down Lists'!AC$6*Inputs!K$37</f>
        <v>614.5780139100234</v>
      </c>
      <c r="AP2360">
        <f>AH2360/'Totals and Drop Down Lists'!AD$6*Inputs!L$37</f>
        <v>737.04176295185982</v>
      </c>
      <c r="AQ2360">
        <f>IF(OR($D2360="51",$D2360="52",$D2360="61"),(AA2360/'Totals and Drop Down Lists'!W$4)*Inputs!E$38,0)</f>
        <v>0</v>
      </c>
      <c r="AR2360">
        <f>IF(OR($D2360="51",$D2360="52",$D2360="61"),(AB2360/'Totals and Drop Down Lists'!X$4)*Inputs!F$38,0)</f>
        <v>0</v>
      </c>
      <c r="AS2360">
        <f>IF(OR($D2360="51",$D2360="52",$D2360="61"),(AC2360/'Totals and Drop Down Lists'!Y$4)*Inputs!G$38,0)</f>
        <v>0</v>
      </c>
      <c r="AT2360">
        <f>IF(OR($D2360="51",$D2360="52",$D2360="61"),(AD2360/'Totals and Drop Down Lists'!Z$4)*Inputs!H$38,0)</f>
        <v>0</v>
      </c>
      <c r="AU2360">
        <f>IF(OR($D2360="51",$D2360="52",$D2360="61"),(AE2360/'Totals and Drop Down Lists'!AA$4)*Inputs!I$38,0)</f>
        <v>0</v>
      </c>
      <c r="AV2360">
        <f>IF(OR($D2360="51",$D2360="52",$D2360="61"),(AF2360/'Totals and Drop Down Lists'!AB$4)*Inputs!J$38,0)</f>
        <v>0</v>
      </c>
      <c r="AW2360">
        <f>IF(OR($D2360="51",$D2360="52",$D2360="61"),(AG2360/'Totals and Drop Down Lists'!AC$4)*Inputs!K$38,0)</f>
        <v>0</v>
      </c>
      <c r="AX2360">
        <f>IF(OR($D2360="51",$D2360="52",$D2360="61"),(AH2360/'Totals and Drop Down Lists'!AD$4)*Inputs!L$38,0)</f>
        <v>0</v>
      </c>
      <c r="AY2360">
        <f>IF(OR($D2360="51",$D2360="52",$D2360="61"),0,(AA2360/'Totals and Drop Down Lists'!W$5)*Inputs!E$39)</f>
        <v>0</v>
      </c>
      <c r="AZ2360">
        <f>IF(OR($D2360="51",$D2360="52",$D2360="61"),0,(AB2360/'Totals and Drop Down Lists'!X$5)*Inputs!F$39)</f>
        <v>0</v>
      </c>
      <c r="BA2360">
        <f>IF(OR($D2360="51",$D2360="52",$D2360="61"),0,(AC2360/'Totals and Drop Down Lists'!Y$5)*Inputs!G$39)</f>
        <v>0</v>
      </c>
      <c r="BB2360">
        <f>IF(OR($D2360="51",$D2360="52",$D2360="61"),0,(AD2360/'Totals and Drop Down Lists'!Z$5)*Inputs!H$39)</f>
        <v>0</v>
      </c>
      <c r="BC2360">
        <f>IF(OR($D2360="51",$D2360="52",$D2360="61"),0,(AE2360/'Totals and Drop Down Lists'!AA$5)*Inputs!I$39)</f>
        <v>0</v>
      </c>
      <c r="BD2360">
        <f>IF(OR($D2360="51",$D2360="52",$D2360="61"),0,(AF2360/'Totals and Drop Down Lists'!AB$5)*Inputs!J$39)</f>
        <v>0</v>
      </c>
      <c r="BE2360">
        <f>IF(OR($D2360="51",$D2360="52",$D2360="61"),0,(AG2360/'Totals and Drop Down Lists'!AC$5)*Inputs!K$39)</f>
        <v>0</v>
      </c>
      <c r="BF2360">
        <f>IF(OR($D2360="51",$D2360="52",$D2360="61"),0,(AH2360/'Totals and Drop Down Lists'!AD$5)*Inputs!L$39)</f>
        <v>0</v>
      </c>
      <c r="BG2360" s="10">
        <f t="shared" si="325"/>
        <v>15518.411532170965</v>
      </c>
    </row>
    <row r="2361" spans="1:59" ht="28.8">
      <c r="A2361" s="1" t="s">
        <v>7563</v>
      </c>
      <c r="B2361" s="1" t="s">
        <v>3832</v>
      </c>
      <c r="C2361" s="1" t="s">
        <v>3878</v>
      </c>
      <c r="D2361" s="1" t="s">
        <v>25</v>
      </c>
      <c r="E2361" s="1" t="s">
        <v>3879</v>
      </c>
      <c r="F2361" s="2">
        <v>4920</v>
      </c>
      <c r="G2361" s="2">
        <v>26</v>
      </c>
      <c r="H2361" s="2">
        <v>10</v>
      </c>
      <c r="I2361" s="2">
        <v>782</v>
      </c>
      <c r="J2361" s="2">
        <v>2215</v>
      </c>
      <c r="K2361" s="2">
        <v>613</v>
      </c>
      <c r="L2361" s="2">
        <v>14</v>
      </c>
      <c r="M2361" s="2">
        <v>0</v>
      </c>
      <c r="N2361" s="2">
        <v>0</v>
      </c>
      <c r="O2361" s="2">
        <v>0</v>
      </c>
      <c r="P2361" s="2">
        <v>9</v>
      </c>
      <c r="Q2361" s="2">
        <v>0</v>
      </c>
      <c r="R2361" s="2">
        <v>1148</v>
      </c>
      <c r="S2361" s="2">
        <v>230700</v>
      </c>
      <c r="T2361" s="2">
        <v>18681100</v>
      </c>
      <c r="U2361" s="2">
        <v>19</v>
      </c>
      <c r="V2361" s="2">
        <v>79</v>
      </c>
      <c r="W2361" s="2">
        <v>10</v>
      </c>
      <c r="X2361" s="2">
        <v>128</v>
      </c>
      <c r="Y2361" s="2">
        <v>12</v>
      </c>
      <c r="Z2361" s="2">
        <v>54</v>
      </c>
      <c r="AA2361" s="9">
        <f t="shared" si="326"/>
        <v>4920</v>
      </c>
      <c r="AB2361" s="9">
        <f t="shared" si="327"/>
        <v>746</v>
      </c>
      <c r="AC2361" s="9">
        <f t="shared" si="328"/>
        <v>1171</v>
      </c>
      <c r="AD2361" s="9">
        <f t="shared" si="329"/>
        <v>1148</v>
      </c>
      <c r="AE2361" s="44">
        <f t="shared" si="330"/>
        <v>1.1847944317037745E-5</v>
      </c>
      <c r="AF2361" s="9">
        <f t="shared" si="331"/>
        <v>39</v>
      </c>
      <c r="AG2361" s="9">
        <f t="shared" si="324"/>
        <v>66</v>
      </c>
      <c r="AH2361" s="44">
        <f t="shared" si="332"/>
        <v>6.7964443594848598E-6</v>
      </c>
      <c r="AI2361">
        <f>AA2361/'Totals and Drop Down Lists'!W$6*Inputs!E$37</f>
        <v>4463.1308031773169</v>
      </c>
      <c r="AJ2361">
        <f>AB2361/'Totals and Drop Down Lists'!X$6*Inputs!F$37</f>
        <v>2454.6288383366605</v>
      </c>
      <c r="AK2361">
        <f>AC2361/'Totals and Drop Down Lists'!Y$6*Inputs!G$37</f>
        <v>7719.6275477758709</v>
      </c>
      <c r="AL2361">
        <f>AD2361/'Totals and Drop Down Lists'!Z$6*Inputs!H$37</f>
        <v>9204.0914579529854</v>
      </c>
      <c r="AM2361">
        <f>AE2361/'Totals and Drop Down Lists'!AA$6*Inputs!I$37</f>
        <v>1474.9428911105547</v>
      </c>
      <c r="AN2361">
        <f>AF2361/'Totals and Drop Down Lists'!AB$6*Inputs!J$37</f>
        <v>778.31103247344504</v>
      </c>
      <c r="AO2361">
        <f>AG2361/'Totals and Drop Down Lists'!AC$6*Inputs!K$37</f>
        <v>1229.1560278200468</v>
      </c>
      <c r="AP2361">
        <f>AH2361/'Totals and Drop Down Lists'!AD$6*Inputs!L$37</f>
        <v>1599.4066329792313</v>
      </c>
      <c r="AQ2361">
        <f>IF(OR($D2361="51",$D2361="52",$D2361="61"),(AA2361/'Totals and Drop Down Lists'!W$4)*Inputs!E$38,0)</f>
        <v>0</v>
      </c>
      <c r="AR2361">
        <f>IF(OR($D2361="51",$D2361="52",$D2361="61"),(AB2361/'Totals and Drop Down Lists'!X$4)*Inputs!F$38,0)</f>
        <v>0</v>
      </c>
      <c r="AS2361">
        <f>IF(OR($D2361="51",$D2361="52",$D2361="61"),(AC2361/'Totals and Drop Down Lists'!Y$4)*Inputs!G$38,0)</f>
        <v>0</v>
      </c>
      <c r="AT2361">
        <f>IF(OR($D2361="51",$D2361="52",$D2361="61"),(AD2361/'Totals and Drop Down Lists'!Z$4)*Inputs!H$38,0)</f>
        <v>0</v>
      </c>
      <c r="AU2361">
        <f>IF(OR($D2361="51",$D2361="52",$D2361="61"),(AE2361/'Totals and Drop Down Lists'!AA$4)*Inputs!I$38,0)</f>
        <v>0</v>
      </c>
      <c r="AV2361">
        <f>IF(OR($D2361="51",$D2361="52",$D2361="61"),(AF2361/'Totals and Drop Down Lists'!AB$4)*Inputs!J$38,0)</f>
        <v>0</v>
      </c>
      <c r="AW2361">
        <f>IF(OR($D2361="51",$D2361="52",$D2361="61"),(AG2361/'Totals and Drop Down Lists'!AC$4)*Inputs!K$38,0)</f>
        <v>0</v>
      </c>
      <c r="AX2361">
        <f>IF(OR($D2361="51",$D2361="52",$D2361="61"),(AH2361/'Totals and Drop Down Lists'!AD$4)*Inputs!L$38,0)</f>
        <v>0</v>
      </c>
      <c r="AY2361">
        <f>IF(OR($D2361="51",$D2361="52",$D2361="61"),0,(AA2361/'Totals and Drop Down Lists'!W$5)*Inputs!E$39)</f>
        <v>0</v>
      </c>
      <c r="AZ2361">
        <f>IF(OR($D2361="51",$D2361="52",$D2361="61"),0,(AB2361/'Totals and Drop Down Lists'!X$5)*Inputs!F$39)</f>
        <v>0</v>
      </c>
      <c r="BA2361">
        <f>IF(OR($D2361="51",$D2361="52",$D2361="61"),0,(AC2361/'Totals and Drop Down Lists'!Y$5)*Inputs!G$39)</f>
        <v>0</v>
      </c>
      <c r="BB2361">
        <f>IF(OR($D2361="51",$D2361="52",$D2361="61"),0,(AD2361/'Totals and Drop Down Lists'!Z$5)*Inputs!H$39)</f>
        <v>0</v>
      </c>
      <c r="BC2361">
        <f>IF(OR($D2361="51",$D2361="52",$D2361="61"),0,(AE2361/'Totals and Drop Down Lists'!AA$5)*Inputs!I$39)</f>
        <v>0</v>
      </c>
      <c r="BD2361">
        <f>IF(OR($D2361="51",$D2361="52",$D2361="61"),0,(AF2361/'Totals and Drop Down Lists'!AB$5)*Inputs!J$39)</f>
        <v>0</v>
      </c>
      <c r="BE2361">
        <f>IF(OR($D2361="51",$D2361="52",$D2361="61"),0,(AG2361/'Totals and Drop Down Lists'!AC$5)*Inputs!K$39)</f>
        <v>0</v>
      </c>
      <c r="BF2361">
        <f>IF(OR($D2361="51",$D2361="52",$D2361="61"),0,(AH2361/'Totals and Drop Down Lists'!AD$5)*Inputs!L$39)</f>
        <v>0</v>
      </c>
      <c r="BG2361" s="10">
        <f t="shared" si="325"/>
        <v>28923.295231626114</v>
      </c>
    </row>
    <row r="2362" spans="1:59" ht="28.8">
      <c r="A2362" s="1" t="s">
        <v>7563</v>
      </c>
      <c r="B2362" s="1" t="s">
        <v>3832</v>
      </c>
      <c r="C2362" s="1" t="s">
        <v>3880</v>
      </c>
      <c r="D2362" s="1" t="s">
        <v>25</v>
      </c>
      <c r="E2362" s="1" t="s">
        <v>3881</v>
      </c>
      <c r="F2362" s="2">
        <v>22055</v>
      </c>
      <c r="G2362" s="2">
        <v>126</v>
      </c>
      <c r="H2362" s="2">
        <v>3</v>
      </c>
      <c r="I2362" s="2">
        <v>2533</v>
      </c>
      <c r="J2362" s="2">
        <v>9133</v>
      </c>
      <c r="K2362" s="2">
        <v>2520</v>
      </c>
      <c r="L2362" s="2">
        <v>14</v>
      </c>
      <c r="M2362" s="2">
        <v>27</v>
      </c>
      <c r="N2362" s="2">
        <v>0</v>
      </c>
      <c r="O2362" s="2">
        <v>20</v>
      </c>
      <c r="P2362" s="2">
        <v>36</v>
      </c>
      <c r="Q2362" s="2">
        <v>0</v>
      </c>
      <c r="R2362" s="2">
        <v>3388</v>
      </c>
      <c r="S2362" s="2">
        <v>1391800</v>
      </c>
      <c r="T2362" s="2">
        <v>80190900</v>
      </c>
      <c r="U2362" s="2">
        <v>336</v>
      </c>
      <c r="V2362" s="2">
        <v>265</v>
      </c>
      <c r="W2362" s="2">
        <v>69</v>
      </c>
      <c r="X2362" s="2">
        <v>741</v>
      </c>
      <c r="Y2362" s="2">
        <v>92</v>
      </c>
      <c r="Z2362" s="2">
        <v>468</v>
      </c>
      <c r="AA2362" s="9">
        <f t="shared" si="326"/>
        <v>22055</v>
      </c>
      <c r="AB2362" s="9">
        <f t="shared" si="327"/>
        <v>2404</v>
      </c>
      <c r="AC2362" s="9">
        <f t="shared" si="328"/>
        <v>3485</v>
      </c>
      <c r="AD2362" s="9">
        <f t="shared" si="329"/>
        <v>3388</v>
      </c>
      <c r="AE2362" s="44">
        <f t="shared" si="330"/>
        <v>4.8560529081171258E-5</v>
      </c>
      <c r="AF2362" s="9">
        <f t="shared" si="331"/>
        <v>407</v>
      </c>
      <c r="AG2362" s="9">
        <f t="shared" si="324"/>
        <v>560</v>
      </c>
      <c r="AH2362" s="44">
        <f t="shared" si="332"/>
        <v>5.749448609336989E-5</v>
      </c>
      <c r="AI2362">
        <f>AA2362/'Totals and Drop Down Lists'!W$6*Inputs!E$37</f>
        <v>20006.981679690187</v>
      </c>
      <c r="AJ2362">
        <f>AB2362/'Totals and Drop Down Lists'!X$6*Inputs!F$37</f>
        <v>7910.0907873476299</v>
      </c>
      <c r="AK2362">
        <f>AC2362/'Totals and Drop Down Lists'!Y$6*Inputs!G$37</f>
        <v>22974.29718531077</v>
      </c>
      <c r="AL2362">
        <f>AD2362/'Totals and Drop Down Lists'!Z$6*Inputs!H$37</f>
        <v>27163.294302739294</v>
      </c>
      <c r="AM2362">
        <f>AE2362/'Totals and Drop Down Lists'!AA$6*Inputs!I$37</f>
        <v>6045.2687183753187</v>
      </c>
      <c r="AN2362">
        <f>AF2362/'Totals and Drop Down Lists'!AB$6*Inputs!J$37</f>
        <v>8122.3741081203107</v>
      </c>
      <c r="AO2362">
        <f>AG2362/'Totals and Drop Down Lists'!AC$6*Inputs!K$37</f>
        <v>10429.202660291307</v>
      </c>
      <c r="AP2362">
        <f>AH2362/'Totals and Drop Down Lists'!AD$6*Inputs!L$37</f>
        <v>13530.172183214621</v>
      </c>
      <c r="AQ2362">
        <f>IF(OR($D2362="51",$D2362="52",$D2362="61"),(AA2362/'Totals and Drop Down Lists'!W$4)*Inputs!E$38,0)</f>
        <v>0</v>
      </c>
      <c r="AR2362">
        <f>IF(OR($D2362="51",$D2362="52",$D2362="61"),(AB2362/'Totals and Drop Down Lists'!X$4)*Inputs!F$38,0)</f>
        <v>0</v>
      </c>
      <c r="AS2362">
        <f>IF(OR($D2362="51",$D2362="52",$D2362="61"),(AC2362/'Totals and Drop Down Lists'!Y$4)*Inputs!G$38,0)</f>
        <v>0</v>
      </c>
      <c r="AT2362">
        <f>IF(OR($D2362="51",$D2362="52",$D2362="61"),(AD2362/'Totals and Drop Down Lists'!Z$4)*Inputs!H$38,0)</f>
        <v>0</v>
      </c>
      <c r="AU2362">
        <f>IF(OR($D2362="51",$D2362="52",$D2362="61"),(AE2362/'Totals and Drop Down Lists'!AA$4)*Inputs!I$38,0)</f>
        <v>0</v>
      </c>
      <c r="AV2362">
        <f>IF(OR($D2362="51",$D2362="52",$D2362="61"),(AF2362/'Totals and Drop Down Lists'!AB$4)*Inputs!J$38,0)</f>
        <v>0</v>
      </c>
      <c r="AW2362">
        <f>IF(OR($D2362="51",$D2362="52",$D2362="61"),(AG2362/'Totals and Drop Down Lists'!AC$4)*Inputs!K$38,0)</f>
        <v>0</v>
      </c>
      <c r="AX2362">
        <f>IF(OR($D2362="51",$D2362="52",$D2362="61"),(AH2362/'Totals and Drop Down Lists'!AD$4)*Inputs!L$38,0)</f>
        <v>0</v>
      </c>
      <c r="AY2362">
        <f>IF(OR($D2362="51",$D2362="52",$D2362="61"),0,(AA2362/'Totals and Drop Down Lists'!W$5)*Inputs!E$39)</f>
        <v>0</v>
      </c>
      <c r="AZ2362">
        <f>IF(OR($D2362="51",$D2362="52",$D2362="61"),0,(AB2362/'Totals and Drop Down Lists'!X$5)*Inputs!F$39)</f>
        <v>0</v>
      </c>
      <c r="BA2362">
        <f>IF(OR($D2362="51",$D2362="52",$D2362="61"),0,(AC2362/'Totals and Drop Down Lists'!Y$5)*Inputs!G$39)</f>
        <v>0</v>
      </c>
      <c r="BB2362">
        <f>IF(OR($D2362="51",$D2362="52",$D2362="61"),0,(AD2362/'Totals and Drop Down Lists'!Z$5)*Inputs!H$39)</f>
        <v>0</v>
      </c>
      <c r="BC2362">
        <f>IF(OR($D2362="51",$D2362="52",$D2362="61"),0,(AE2362/'Totals and Drop Down Lists'!AA$5)*Inputs!I$39)</f>
        <v>0</v>
      </c>
      <c r="BD2362">
        <f>IF(OR($D2362="51",$D2362="52",$D2362="61"),0,(AF2362/'Totals and Drop Down Lists'!AB$5)*Inputs!J$39)</f>
        <v>0</v>
      </c>
      <c r="BE2362">
        <f>IF(OR($D2362="51",$D2362="52",$D2362="61"),0,(AG2362/'Totals and Drop Down Lists'!AC$5)*Inputs!K$39)</f>
        <v>0</v>
      </c>
      <c r="BF2362">
        <f>IF(OR($D2362="51",$D2362="52",$D2362="61"),0,(AH2362/'Totals and Drop Down Lists'!AD$5)*Inputs!L$39)</f>
        <v>0</v>
      </c>
      <c r="BG2362" s="10">
        <f t="shared" si="325"/>
        <v>116181.68162508943</v>
      </c>
    </row>
    <row r="2363" spans="1:59" ht="28.8">
      <c r="A2363" s="1" t="s">
        <v>7563</v>
      </c>
      <c r="B2363" s="1" t="s">
        <v>3832</v>
      </c>
      <c r="C2363" s="1" t="s">
        <v>3882</v>
      </c>
      <c r="D2363" s="1" t="s">
        <v>25</v>
      </c>
      <c r="E2363" s="1" t="s">
        <v>3883</v>
      </c>
      <c r="F2363" s="2">
        <v>1966</v>
      </c>
      <c r="G2363" s="2">
        <v>6</v>
      </c>
      <c r="H2363" s="2">
        <v>0</v>
      </c>
      <c r="I2363" s="2">
        <v>179</v>
      </c>
      <c r="J2363" s="2">
        <v>836</v>
      </c>
      <c r="K2363" s="2">
        <v>187</v>
      </c>
      <c r="L2363" s="2">
        <v>6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621</v>
      </c>
      <c r="S2363" s="2">
        <v>42700</v>
      </c>
      <c r="T2363" s="2">
        <v>5140300</v>
      </c>
      <c r="U2363" s="2">
        <v>9</v>
      </c>
      <c r="V2363" s="2">
        <v>4</v>
      </c>
      <c r="W2363" s="2">
        <v>10</v>
      </c>
      <c r="X2363" s="2">
        <v>4</v>
      </c>
      <c r="Y2363" s="2">
        <v>0</v>
      </c>
      <c r="Z2363" s="2">
        <v>4</v>
      </c>
      <c r="AA2363" s="9">
        <f t="shared" si="326"/>
        <v>1966</v>
      </c>
      <c r="AB2363" s="9">
        <f t="shared" si="327"/>
        <v>173</v>
      </c>
      <c r="AC2363" s="9">
        <f t="shared" si="328"/>
        <v>627</v>
      </c>
      <c r="AD2363" s="9">
        <f t="shared" si="329"/>
        <v>621</v>
      </c>
      <c r="AE2363" s="44">
        <f t="shared" si="330"/>
        <v>2.9212768801149156E-6</v>
      </c>
      <c r="AF2363" s="9">
        <f t="shared" si="331"/>
        <v>0</v>
      </c>
      <c r="AG2363" s="9">
        <f t="shared" si="324"/>
        <v>4</v>
      </c>
      <c r="AH2363" s="44">
        <f t="shared" si="332"/>
        <v>3.3292499870743463E-7</v>
      </c>
      <c r="AI2363">
        <f>AA2363/'Totals and Drop Down Lists'!W$6*Inputs!E$37</f>
        <v>1783.4380404566268</v>
      </c>
      <c r="AJ2363">
        <f>AB2363/'Totals and Drop Down Lists'!X$6*Inputs!F$37</f>
        <v>569.23698261694676</v>
      </c>
      <c r="AK2363">
        <f>AC2363/'Totals and Drop Down Lists'!Y$6*Inputs!G$37</f>
        <v>4133.3957920200437</v>
      </c>
      <c r="AL2363">
        <f>AD2363/'Totals and Drop Down Lists'!Z$6*Inputs!H$37</f>
        <v>4978.8682886662045</v>
      </c>
      <c r="AM2363">
        <f>AE2363/'Totals and Drop Down Lists'!AA$6*Inputs!I$37</f>
        <v>363.66786102252649</v>
      </c>
      <c r="AN2363">
        <f>AF2363/'Totals and Drop Down Lists'!AB$6*Inputs!J$37</f>
        <v>0</v>
      </c>
      <c r="AO2363">
        <f>AG2363/'Totals and Drop Down Lists'!AC$6*Inputs!K$37</f>
        <v>74.494304716366472</v>
      </c>
      <c r="AP2363">
        <f>AH2363/'Totals and Drop Down Lists'!AD$6*Inputs!L$37</f>
        <v>78.347209666207405</v>
      </c>
      <c r="AQ2363">
        <f>IF(OR($D2363="51",$D2363="52",$D2363="61"),(AA2363/'Totals and Drop Down Lists'!W$4)*Inputs!E$38,0)</f>
        <v>0</v>
      </c>
      <c r="AR2363">
        <f>IF(OR($D2363="51",$D2363="52",$D2363="61"),(AB2363/'Totals and Drop Down Lists'!X$4)*Inputs!F$38,0)</f>
        <v>0</v>
      </c>
      <c r="AS2363">
        <f>IF(OR($D2363="51",$D2363="52",$D2363="61"),(AC2363/'Totals and Drop Down Lists'!Y$4)*Inputs!G$38,0)</f>
        <v>0</v>
      </c>
      <c r="AT2363">
        <f>IF(OR($D2363="51",$D2363="52",$D2363="61"),(AD2363/'Totals and Drop Down Lists'!Z$4)*Inputs!H$38,0)</f>
        <v>0</v>
      </c>
      <c r="AU2363">
        <f>IF(OR($D2363="51",$D2363="52",$D2363="61"),(AE2363/'Totals and Drop Down Lists'!AA$4)*Inputs!I$38,0)</f>
        <v>0</v>
      </c>
      <c r="AV2363">
        <f>IF(OR($D2363="51",$D2363="52",$D2363="61"),(AF2363/'Totals and Drop Down Lists'!AB$4)*Inputs!J$38,0)</f>
        <v>0</v>
      </c>
      <c r="AW2363">
        <f>IF(OR($D2363="51",$D2363="52",$D2363="61"),(AG2363/'Totals and Drop Down Lists'!AC$4)*Inputs!K$38,0)</f>
        <v>0</v>
      </c>
      <c r="AX2363">
        <f>IF(OR($D2363="51",$D2363="52",$D2363="61"),(AH2363/'Totals and Drop Down Lists'!AD$4)*Inputs!L$38,0)</f>
        <v>0</v>
      </c>
      <c r="AY2363">
        <f>IF(OR($D2363="51",$D2363="52",$D2363="61"),0,(AA2363/'Totals and Drop Down Lists'!W$5)*Inputs!E$39)</f>
        <v>0</v>
      </c>
      <c r="AZ2363">
        <f>IF(OR($D2363="51",$D2363="52",$D2363="61"),0,(AB2363/'Totals and Drop Down Lists'!X$5)*Inputs!F$39)</f>
        <v>0</v>
      </c>
      <c r="BA2363">
        <f>IF(OR($D2363="51",$D2363="52",$D2363="61"),0,(AC2363/'Totals and Drop Down Lists'!Y$5)*Inputs!G$39)</f>
        <v>0</v>
      </c>
      <c r="BB2363">
        <f>IF(OR($D2363="51",$D2363="52",$D2363="61"),0,(AD2363/'Totals and Drop Down Lists'!Z$5)*Inputs!H$39)</f>
        <v>0</v>
      </c>
      <c r="BC2363">
        <f>IF(OR($D2363="51",$D2363="52",$D2363="61"),0,(AE2363/'Totals and Drop Down Lists'!AA$5)*Inputs!I$39)</f>
        <v>0</v>
      </c>
      <c r="BD2363">
        <f>IF(OR($D2363="51",$D2363="52",$D2363="61"),0,(AF2363/'Totals and Drop Down Lists'!AB$5)*Inputs!J$39)</f>
        <v>0</v>
      </c>
      <c r="BE2363">
        <f>IF(OR($D2363="51",$D2363="52",$D2363="61"),0,(AG2363/'Totals and Drop Down Lists'!AC$5)*Inputs!K$39)</f>
        <v>0</v>
      </c>
      <c r="BF2363">
        <f>IF(OR($D2363="51",$D2363="52",$D2363="61"),0,(AH2363/'Totals and Drop Down Lists'!AD$5)*Inputs!L$39)</f>
        <v>0</v>
      </c>
      <c r="BG2363" s="10">
        <f t="shared" si="325"/>
        <v>11981.448479164923</v>
      </c>
    </row>
    <row r="2364" spans="1:59" ht="28.8">
      <c r="A2364" s="1" t="s">
        <v>7563</v>
      </c>
      <c r="B2364" s="1" t="s">
        <v>3832</v>
      </c>
      <c r="C2364" s="1" t="s">
        <v>851</v>
      </c>
      <c r="D2364" s="1" t="s">
        <v>25</v>
      </c>
      <c r="E2364" s="1" t="s">
        <v>3884</v>
      </c>
      <c r="F2364" s="2">
        <v>1947</v>
      </c>
      <c r="G2364" s="2">
        <v>4</v>
      </c>
      <c r="H2364" s="2">
        <v>0</v>
      </c>
      <c r="I2364" s="2">
        <v>247</v>
      </c>
      <c r="J2364" s="2">
        <v>864</v>
      </c>
      <c r="K2364" s="2">
        <v>223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396</v>
      </c>
      <c r="S2364" s="2">
        <v>41400</v>
      </c>
      <c r="T2364" s="2">
        <v>4409700</v>
      </c>
      <c r="U2364" s="2">
        <v>10</v>
      </c>
      <c r="V2364" s="2">
        <v>44</v>
      </c>
      <c r="W2364" s="2">
        <v>0</v>
      </c>
      <c r="X2364" s="2">
        <v>54</v>
      </c>
      <c r="Y2364" s="2">
        <v>10</v>
      </c>
      <c r="Z2364" s="2">
        <v>10</v>
      </c>
      <c r="AA2364" s="9">
        <f t="shared" si="326"/>
        <v>1947</v>
      </c>
      <c r="AB2364" s="9">
        <f t="shared" si="327"/>
        <v>243</v>
      </c>
      <c r="AC2364" s="9">
        <f t="shared" si="328"/>
        <v>396</v>
      </c>
      <c r="AD2364" s="9">
        <f t="shared" si="329"/>
        <v>396</v>
      </c>
      <c r="AE2364" s="44">
        <f t="shared" si="330"/>
        <v>4.0196826707872526E-6</v>
      </c>
      <c r="AF2364" s="9">
        <f t="shared" si="331"/>
        <v>10</v>
      </c>
      <c r="AG2364" s="9">
        <f t="shared" si="324"/>
        <v>20</v>
      </c>
      <c r="AH2364" s="44">
        <f t="shared" si="332"/>
        <v>1.9207560178695542E-6</v>
      </c>
      <c r="AI2364">
        <f>AA2364/'Totals and Drop Down Lists'!W$6*Inputs!E$37</f>
        <v>1766.2023727207795</v>
      </c>
      <c r="AJ2364">
        <f>AB2364/'Totals and Drop Down Lists'!X$6*Inputs!F$37</f>
        <v>799.56408540993095</v>
      </c>
      <c r="AK2364">
        <f>AC2364/'Totals and Drop Down Lists'!Y$6*Inputs!G$37</f>
        <v>2610.5657633810806</v>
      </c>
      <c r="AL2364">
        <f>AD2364/'Totals and Drop Down Lists'!Z$6*Inputs!H$37</f>
        <v>3174.9305029175798</v>
      </c>
      <c r="AM2364">
        <f>AE2364/'Totals and Drop Down Lists'!AA$6*Inputs!I$37</f>
        <v>500.40768433323302</v>
      </c>
      <c r="AN2364">
        <f>AF2364/'Totals and Drop Down Lists'!AB$6*Inputs!J$37</f>
        <v>199.56693140344743</v>
      </c>
      <c r="AO2364">
        <f>AG2364/'Totals and Drop Down Lists'!AC$6*Inputs!K$37</f>
        <v>372.4715235818324</v>
      </c>
      <c r="AP2364">
        <f>AH2364/'Totals and Drop Down Lists'!AD$6*Inputs!L$37</f>
        <v>452.01133899199453</v>
      </c>
      <c r="AQ2364">
        <f>IF(OR($D2364="51",$D2364="52",$D2364="61"),(AA2364/'Totals and Drop Down Lists'!W$4)*Inputs!E$38,0)</f>
        <v>0</v>
      </c>
      <c r="AR2364">
        <f>IF(OR($D2364="51",$D2364="52",$D2364="61"),(AB2364/'Totals and Drop Down Lists'!X$4)*Inputs!F$38,0)</f>
        <v>0</v>
      </c>
      <c r="AS2364">
        <f>IF(OR($D2364="51",$D2364="52",$D2364="61"),(AC2364/'Totals and Drop Down Lists'!Y$4)*Inputs!G$38,0)</f>
        <v>0</v>
      </c>
      <c r="AT2364">
        <f>IF(OR($D2364="51",$D2364="52",$D2364="61"),(AD2364/'Totals and Drop Down Lists'!Z$4)*Inputs!H$38,0)</f>
        <v>0</v>
      </c>
      <c r="AU2364">
        <f>IF(OR($D2364="51",$D2364="52",$D2364="61"),(AE2364/'Totals and Drop Down Lists'!AA$4)*Inputs!I$38,0)</f>
        <v>0</v>
      </c>
      <c r="AV2364">
        <f>IF(OR($D2364="51",$D2364="52",$D2364="61"),(AF2364/'Totals and Drop Down Lists'!AB$4)*Inputs!J$38,0)</f>
        <v>0</v>
      </c>
      <c r="AW2364">
        <f>IF(OR($D2364="51",$D2364="52",$D2364="61"),(AG2364/'Totals and Drop Down Lists'!AC$4)*Inputs!K$38,0)</f>
        <v>0</v>
      </c>
      <c r="AX2364">
        <f>IF(OR($D2364="51",$D2364="52",$D2364="61"),(AH2364/'Totals and Drop Down Lists'!AD$4)*Inputs!L$38,0)</f>
        <v>0</v>
      </c>
      <c r="AY2364">
        <f>IF(OR($D2364="51",$D2364="52",$D2364="61"),0,(AA2364/'Totals and Drop Down Lists'!W$5)*Inputs!E$39)</f>
        <v>0</v>
      </c>
      <c r="AZ2364">
        <f>IF(OR($D2364="51",$D2364="52",$D2364="61"),0,(AB2364/'Totals and Drop Down Lists'!X$5)*Inputs!F$39)</f>
        <v>0</v>
      </c>
      <c r="BA2364">
        <f>IF(OR($D2364="51",$D2364="52",$D2364="61"),0,(AC2364/'Totals and Drop Down Lists'!Y$5)*Inputs!G$39)</f>
        <v>0</v>
      </c>
      <c r="BB2364">
        <f>IF(OR($D2364="51",$D2364="52",$D2364="61"),0,(AD2364/'Totals and Drop Down Lists'!Z$5)*Inputs!H$39)</f>
        <v>0</v>
      </c>
      <c r="BC2364">
        <f>IF(OR($D2364="51",$D2364="52",$D2364="61"),0,(AE2364/'Totals and Drop Down Lists'!AA$5)*Inputs!I$39)</f>
        <v>0</v>
      </c>
      <c r="BD2364">
        <f>IF(OR($D2364="51",$D2364="52",$D2364="61"),0,(AF2364/'Totals and Drop Down Lists'!AB$5)*Inputs!J$39)</f>
        <v>0</v>
      </c>
      <c r="BE2364">
        <f>IF(OR($D2364="51",$D2364="52",$D2364="61"),0,(AG2364/'Totals and Drop Down Lists'!AC$5)*Inputs!K$39)</f>
        <v>0</v>
      </c>
      <c r="BF2364">
        <f>IF(OR($D2364="51",$D2364="52",$D2364="61"),0,(AH2364/'Totals and Drop Down Lists'!AD$5)*Inputs!L$39)</f>
        <v>0</v>
      </c>
      <c r="BG2364" s="10">
        <f t="shared" si="325"/>
        <v>9875.7202027398798</v>
      </c>
    </row>
    <row r="2365" spans="1:59" ht="28.8">
      <c r="A2365" s="1" t="s">
        <v>7563</v>
      </c>
      <c r="B2365" s="1" t="s">
        <v>3832</v>
      </c>
      <c r="C2365" s="1" t="s">
        <v>3885</v>
      </c>
      <c r="D2365" s="1" t="s">
        <v>25</v>
      </c>
      <c r="E2365" s="1" t="s">
        <v>3886</v>
      </c>
      <c r="F2365" s="2">
        <v>2005</v>
      </c>
      <c r="G2365" s="2">
        <v>2</v>
      </c>
      <c r="H2365" s="2">
        <v>0</v>
      </c>
      <c r="I2365" s="2">
        <v>157</v>
      </c>
      <c r="J2365" s="2">
        <v>767</v>
      </c>
      <c r="K2365" s="2">
        <v>181</v>
      </c>
      <c r="L2365" s="2">
        <v>0</v>
      </c>
      <c r="M2365" s="2">
        <v>0</v>
      </c>
      <c r="N2365" s="2">
        <v>0</v>
      </c>
      <c r="O2365" s="2">
        <v>2</v>
      </c>
      <c r="P2365" s="2">
        <v>0</v>
      </c>
      <c r="Q2365" s="2">
        <v>0</v>
      </c>
      <c r="R2365" s="2">
        <v>289</v>
      </c>
      <c r="S2365" s="2">
        <v>59200</v>
      </c>
      <c r="T2365" s="2">
        <v>3675600</v>
      </c>
      <c r="U2365" s="2">
        <v>18</v>
      </c>
      <c r="V2365" s="2">
        <v>8</v>
      </c>
      <c r="W2365" s="2">
        <v>20</v>
      </c>
      <c r="X2365" s="2">
        <v>27</v>
      </c>
      <c r="Y2365" s="2">
        <v>4</v>
      </c>
      <c r="Z2365" s="2">
        <v>18</v>
      </c>
      <c r="AA2365" s="9">
        <f t="shared" si="326"/>
        <v>2005</v>
      </c>
      <c r="AB2365" s="9">
        <f t="shared" si="327"/>
        <v>155</v>
      </c>
      <c r="AC2365" s="9">
        <f t="shared" si="328"/>
        <v>291</v>
      </c>
      <c r="AD2365" s="9">
        <f t="shared" si="329"/>
        <v>289</v>
      </c>
      <c r="AE2365" s="44">
        <f t="shared" si="330"/>
        <v>2.9830296613564492E-6</v>
      </c>
      <c r="AF2365" s="9">
        <f t="shared" si="331"/>
        <v>0</v>
      </c>
      <c r="AG2365" s="9">
        <f t="shared" si="324"/>
        <v>22</v>
      </c>
      <c r="AH2365" s="44">
        <f t="shared" si="332"/>
        <v>1.9317769424194408E-6</v>
      </c>
      <c r="AI2365">
        <f>AA2365/'Totals and Drop Down Lists'!W$6*Inputs!E$37</f>
        <v>1818.8165163354713</v>
      </c>
      <c r="AJ2365">
        <f>AB2365/'Totals and Drop Down Lists'!X$6*Inputs!F$37</f>
        <v>510.01001332732221</v>
      </c>
      <c r="AK2365">
        <f>AC2365/'Totals and Drop Down Lists'!Y$6*Inputs!G$37</f>
        <v>1918.3702958179151</v>
      </c>
      <c r="AL2365">
        <f>AD2365/'Totals and Drop Down Lists'!Z$6*Inputs!H$37</f>
        <v>2317.0578670282339</v>
      </c>
      <c r="AM2365">
        <f>AE2365/'Totals and Drop Down Lists'!AA$6*Inputs!I$37</f>
        <v>371.35542464210954</v>
      </c>
      <c r="AN2365">
        <f>AF2365/'Totals and Drop Down Lists'!AB$6*Inputs!J$37</f>
        <v>0</v>
      </c>
      <c r="AO2365">
        <f>AG2365/'Totals and Drop Down Lists'!AC$6*Inputs!K$37</f>
        <v>409.7186759400156</v>
      </c>
      <c r="AP2365">
        <f>AH2365/'Totals and Drop Down Lists'!AD$6*Inputs!L$37</f>
        <v>454.60489216396343</v>
      </c>
      <c r="AQ2365">
        <f>IF(OR($D2365="51",$D2365="52",$D2365="61"),(AA2365/'Totals and Drop Down Lists'!W$4)*Inputs!E$38,0)</f>
        <v>0</v>
      </c>
      <c r="AR2365">
        <f>IF(OR($D2365="51",$D2365="52",$D2365="61"),(AB2365/'Totals and Drop Down Lists'!X$4)*Inputs!F$38,0)</f>
        <v>0</v>
      </c>
      <c r="AS2365">
        <f>IF(OR($D2365="51",$D2365="52",$D2365="61"),(AC2365/'Totals and Drop Down Lists'!Y$4)*Inputs!G$38,0)</f>
        <v>0</v>
      </c>
      <c r="AT2365">
        <f>IF(OR($D2365="51",$D2365="52",$D2365="61"),(AD2365/'Totals and Drop Down Lists'!Z$4)*Inputs!H$38,0)</f>
        <v>0</v>
      </c>
      <c r="AU2365">
        <f>IF(OR($D2365="51",$D2365="52",$D2365="61"),(AE2365/'Totals and Drop Down Lists'!AA$4)*Inputs!I$38,0)</f>
        <v>0</v>
      </c>
      <c r="AV2365">
        <f>IF(OR($D2365="51",$D2365="52",$D2365="61"),(AF2365/'Totals and Drop Down Lists'!AB$4)*Inputs!J$38,0)</f>
        <v>0</v>
      </c>
      <c r="AW2365">
        <f>IF(OR($D2365="51",$D2365="52",$D2365="61"),(AG2365/'Totals and Drop Down Lists'!AC$4)*Inputs!K$38,0)</f>
        <v>0</v>
      </c>
      <c r="AX2365">
        <f>IF(OR($D2365="51",$D2365="52",$D2365="61"),(AH2365/'Totals and Drop Down Lists'!AD$4)*Inputs!L$38,0)</f>
        <v>0</v>
      </c>
      <c r="AY2365">
        <f>IF(OR($D2365="51",$D2365="52",$D2365="61"),0,(AA2365/'Totals and Drop Down Lists'!W$5)*Inputs!E$39)</f>
        <v>0</v>
      </c>
      <c r="AZ2365">
        <f>IF(OR($D2365="51",$D2365="52",$D2365="61"),0,(AB2365/'Totals and Drop Down Lists'!X$5)*Inputs!F$39)</f>
        <v>0</v>
      </c>
      <c r="BA2365">
        <f>IF(OR($D2365="51",$D2365="52",$D2365="61"),0,(AC2365/'Totals and Drop Down Lists'!Y$5)*Inputs!G$39)</f>
        <v>0</v>
      </c>
      <c r="BB2365">
        <f>IF(OR($D2365="51",$D2365="52",$D2365="61"),0,(AD2365/'Totals and Drop Down Lists'!Z$5)*Inputs!H$39)</f>
        <v>0</v>
      </c>
      <c r="BC2365">
        <f>IF(OR($D2365="51",$D2365="52",$D2365="61"),0,(AE2365/'Totals and Drop Down Lists'!AA$5)*Inputs!I$39)</f>
        <v>0</v>
      </c>
      <c r="BD2365">
        <f>IF(OR($D2365="51",$D2365="52",$D2365="61"),0,(AF2365/'Totals and Drop Down Lists'!AB$5)*Inputs!J$39)</f>
        <v>0</v>
      </c>
      <c r="BE2365">
        <f>IF(OR($D2365="51",$D2365="52",$D2365="61"),0,(AG2365/'Totals and Drop Down Lists'!AC$5)*Inputs!K$39)</f>
        <v>0</v>
      </c>
      <c r="BF2365">
        <f>IF(OR($D2365="51",$D2365="52",$D2365="61"),0,(AH2365/'Totals and Drop Down Lists'!AD$5)*Inputs!L$39)</f>
        <v>0</v>
      </c>
      <c r="BG2365" s="10">
        <f t="shared" si="325"/>
        <v>7799.9336852550314</v>
      </c>
    </row>
    <row r="2366" spans="1:59" ht="28.8">
      <c r="A2366" s="1" t="s">
        <v>7563</v>
      </c>
      <c r="B2366" s="1" t="s">
        <v>3832</v>
      </c>
      <c r="C2366" s="1" t="s">
        <v>2137</v>
      </c>
      <c r="D2366" s="1" t="s">
        <v>25</v>
      </c>
      <c r="E2366" s="1" t="s">
        <v>3887</v>
      </c>
      <c r="F2366" s="2">
        <v>614</v>
      </c>
      <c r="G2366" s="2">
        <v>18</v>
      </c>
      <c r="H2366" s="2">
        <v>0</v>
      </c>
      <c r="I2366" s="2">
        <v>111</v>
      </c>
      <c r="J2366" s="2">
        <v>246</v>
      </c>
      <c r="K2366" s="2">
        <v>83</v>
      </c>
      <c r="L2366" s="2">
        <v>0</v>
      </c>
      <c r="M2366" s="2">
        <v>0</v>
      </c>
      <c r="N2366" s="2">
        <v>0</v>
      </c>
      <c r="O2366" s="2">
        <v>0</v>
      </c>
      <c r="P2366" s="2">
        <v>3</v>
      </c>
      <c r="Q2366" s="2">
        <v>0</v>
      </c>
      <c r="R2366" s="2">
        <v>158</v>
      </c>
      <c r="S2366" s="2">
        <v>21600</v>
      </c>
      <c r="T2366" s="2">
        <v>1515000</v>
      </c>
      <c r="U2366" s="2">
        <v>9</v>
      </c>
      <c r="V2366" s="2">
        <v>8</v>
      </c>
      <c r="W2366" s="2">
        <v>4</v>
      </c>
      <c r="X2366" s="2">
        <v>14</v>
      </c>
      <c r="Y2366" s="2">
        <v>0</v>
      </c>
      <c r="Z2366" s="2">
        <v>4</v>
      </c>
      <c r="AA2366" s="9">
        <f t="shared" si="326"/>
        <v>614</v>
      </c>
      <c r="AB2366" s="9">
        <f t="shared" si="327"/>
        <v>93</v>
      </c>
      <c r="AC2366" s="9">
        <f t="shared" si="328"/>
        <v>161</v>
      </c>
      <c r="AD2366" s="9">
        <f t="shared" si="329"/>
        <v>158</v>
      </c>
      <c r="AE2366" s="44">
        <f t="shared" si="330"/>
        <v>1.9557658726608888E-6</v>
      </c>
      <c r="AF2366" s="9">
        <f t="shared" si="331"/>
        <v>2</v>
      </c>
      <c r="AG2366" s="9">
        <f t="shared" si="324"/>
        <v>4</v>
      </c>
      <c r="AH2366" s="44">
        <f t="shared" si="332"/>
        <v>5.021738144061448E-7</v>
      </c>
      <c r="AI2366">
        <f>AA2366/'Totals and Drop Down Lists'!W$6*Inputs!E$37</f>
        <v>556.98420999001462</v>
      </c>
      <c r="AJ2366">
        <f>AB2366/'Totals and Drop Down Lists'!X$6*Inputs!F$37</f>
        <v>306.00600799639335</v>
      </c>
      <c r="AK2366">
        <f>AC2366/'Totals and Drop Down Lists'!Y$6*Inputs!G$37</f>
        <v>1061.3663835968532</v>
      </c>
      <c r="AL2366">
        <f>AD2366/'Totals and Drop Down Lists'!Z$6*Inputs!H$37</f>
        <v>1266.7652006590345</v>
      </c>
      <c r="AM2366">
        <f>AE2366/'Totals and Drop Down Lists'!AA$6*Inputs!I$37</f>
        <v>243.47202294068802</v>
      </c>
      <c r="AN2366">
        <f>AF2366/'Totals and Drop Down Lists'!AB$6*Inputs!J$37</f>
        <v>39.913386280689487</v>
      </c>
      <c r="AO2366">
        <f>AG2366/'Totals and Drop Down Lists'!AC$6*Inputs!K$37</f>
        <v>74.494304716366472</v>
      </c>
      <c r="AP2366">
        <f>AH2366/'Totals and Drop Down Lists'!AD$6*Inputs!L$37</f>
        <v>118.1765180713621</v>
      </c>
      <c r="AQ2366">
        <f>IF(OR($D2366="51",$D2366="52",$D2366="61"),(AA2366/'Totals and Drop Down Lists'!W$4)*Inputs!E$38,0)</f>
        <v>0</v>
      </c>
      <c r="AR2366">
        <f>IF(OR($D2366="51",$D2366="52",$D2366="61"),(AB2366/'Totals and Drop Down Lists'!X$4)*Inputs!F$38,0)</f>
        <v>0</v>
      </c>
      <c r="AS2366">
        <f>IF(OR($D2366="51",$D2366="52",$D2366="61"),(AC2366/'Totals and Drop Down Lists'!Y$4)*Inputs!G$38,0)</f>
        <v>0</v>
      </c>
      <c r="AT2366">
        <f>IF(OR($D2366="51",$D2366="52",$D2366="61"),(AD2366/'Totals and Drop Down Lists'!Z$4)*Inputs!H$38,0)</f>
        <v>0</v>
      </c>
      <c r="AU2366">
        <f>IF(OR($D2366="51",$D2366="52",$D2366="61"),(AE2366/'Totals and Drop Down Lists'!AA$4)*Inputs!I$38,0)</f>
        <v>0</v>
      </c>
      <c r="AV2366">
        <f>IF(OR($D2366="51",$D2366="52",$D2366="61"),(AF2366/'Totals and Drop Down Lists'!AB$4)*Inputs!J$38,0)</f>
        <v>0</v>
      </c>
      <c r="AW2366">
        <f>IF(OR($D2366="51",$D2366="52",$D2366="61"),(AG2366/'Totals and Drop Down Lists'!AC$4)*Inputs!K$38,0)</f>
        <v>0</v>
      </c>
      <c r="AX2366">
        <f>IF(OR($D2366="51",$D2366="52",$D2366="61"),(AH2366/'Totals and Drop Down Lists'!AD$4)*Inputs!L$38,0)</f>
        <v>0</v>
      </c>
      <c r="AY2366">
        <f>IF(OR($D2366="51",$D2366="52",$D2366="61"),0,(AA2366/'Totals and Drop Down Lists'!W$5)*Inputs!E$39)</f>
        <v>0</v>
      </c>
      <c r="AZ2366">
        <f>IF(OR($D2366="51",$D2366="52",$D2366="61"),0,(AB2366/'Totals and Drop Down Lists'!X$5)*Inputs!F$39)</f>
        <v>0</v>
      </c>
      <c r="BA2366">
        <f>IF(OR($D2366="51",$D2366="52",$D2366="61"),0,(AC2366/'Totals and Drop Down Lists'!Y$5)*Inputs!G$39)</f>
        <v>0</v>
      </c>
      <c r="BB2366">
        <f>IF(OR($D2366="51",$D2366="52",$D2366="61"),0,(AD2366/'Totals and Drop Down Lists'!Z$5)*Inputs!H$39)</f>
        <v>0</v>
      </c>
      <c r="BC2366">
        <f>IF(OR($D2366="51",$D2366="52",$D2366="61"),0,(AE2366/'Totals and Drop Down Lists'!AA$5)*Inputs!I$39)</f>
        <v>0</v>
      </c>
      <c r="BD2366">
        <f>IF(OR($D2366="51",$D2366="52",$D2366="61"),0,(AF2366/'Totals and Drop Down Lists'!AB$5)*Inputs!J$39)</f>
        <v>0</v>
      </c>
      <c r="BE2366">
        <f>IF(OR($D2366="51",$D2366="52",$D2366="61"),0,(AG2366/'Totals and Drop Down Lists'!AC$5)*Inputs!K$39)</f>
        <v>0</v>
      </c>
      <c r="BF2366">
        <f>IF(OR($D2366="51",$D2366="52",$D2366="61"),0,(AH2366/'Totals and Drop Down Lists'!AD$5)*Inputs!L$39)</f>
        <v>0</v>
      </c>
      <c r="BG2366" s="10">
        <f t="shared" si="325"/>
        <v>3667.1780342514012</v>
      </c>
    </row>
    <row r="2367" spans="1:59" ht="28.8">
      <c r="A2367" s="1" t="s">
        <v>7563</v>
      </c>
      <c r="B2367" s="1" t="s">
        <v>3832</v>
      </c>
      <c r="C2367" s="1" t="s">
        <v>2548</v>
      </c>
      <c r="D2367" s="1" t="s">
        <v>25</v>
      </c>
      <c r="E2367" s="1" t="s">
        <v>3888</v>
      </c>
      <c r="F2367" s="2">
        <v>2507</v>
      </c>
      <c r="G2367" s="2">
        <v>9</v>
      </c>
      <c r="H2367" s="2">
        <v>0</v>
      </c>
      <c r="I2367" s="2">
        <v>298</v>
      </c>
      <c r="J2367" s="2">
        <v>1011</v>
      </c>
      <c r="K2367" s="2">
        <v>194</v>
      </c>
      <c r="L2367" s="2">
        <v>1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720</v>
      </c>
      <c r="S2367" s="2">
        <v>90200</v>
      </c>
      <c r="T2367" s="2">
        <v>8226900</v>
      </c>
      <c r="U2367" s="2">
        <v>23</v>
      </c>
      <c r="V2367" s="2">
        <v>37</v>
      </c>
      <c r="W2367" s="2">
        <v>14</v>
      </c>
      <c r="X2367" s="2">
        <v>47</v>
      </c>
      <c r="Y2367" s="2">
        <v>8</v>
      </c>
      <c r="Z2367" s="2">
        <v>12</v>
      </c>
      <c r="AA2367" s="9">
        <f t="shared" si="326"/>
        <v>2507</v>
      </c>
      <c r="AB2367" s="9">
        <f t="shared" si="327"/>
        <v>289</v>
      </c>
      <c r="AC2367" s="9">
        <f t="shared" si="328"/>
        <v>721</v>
      </c>
      <c r="AD2367" s="9">
        <f t="shared" si="329"/>
        <v>720</v>
      </c>
      <c r="AE2367" s="44">
        <f t="shared" si="330"/>
        <v>2.5998487932398776E-6</v>
      </c>
      <c r="AF2367" s="9">
        <f t="shared" si="331"/>
        <v>0</v>
      </c>
      <c r="AG2367" s="9">
        <f t="shared" si="324"/>
        <v>20</v>
      </c>
      <c r="AH2367" s="44">
        <f t="shared" si="332"/>
        <v>1.4280113402404191E-6</v>
      </c>
      <c r="AI2367">
        <f>AA2367/'Totals and Drop Down Lists'!W$6*Inputs!E$37</f>
        <v>2274.2010007247018</v>
      </c>
      <c r="AJ2367">
        <f>AB2367/'Totals and Drop Down Lists'!X$6*Inputs!F$37</f>
        <v>950.92189581674916</v>
      </c>
      <c r="AK2367">
        <f>AC2367/'Totals and Drop Down Lists'!Y$6*Inputs!G$37</f>
        <v>4753.0755439337345</v>
      </c>
      <c r="AL2367">
        <f>AD2367/'Totals and Drop Down Lists'!Z$6*Inputs!H$37</f>
        <v>5772.6009143955998</v>
      </c>
      <c r="AM2367">
        <f>AE2367/'Totals and Drop Down Lists'!AA$6*Inputs!I$37</f>
        <v>323.6534873005088</v>
      </c>
      <c r="AN2367">
        <f>AF2367/'Totals and Drop Down Lists'!AB$6*Inputs!J$37</f>
        <v>0</v>
      </c>
      <c r="AO2367">
        <f>AG2367/'Totals and Drop Down Lists'!AC$6*Inputs!K$37</f>
        <v>372.4715235818324</v>
      </c>
      <c r="AP2367">
        <f>AH2367/'Totals and Drop Down Lists'!AD$6*Inputs!L$37</f>
        <v>336.05377882078369</v>
      </c>
      <c r="AQ2367">
        <f>IF(OR($D2367="51",$D2367="52",$D2367="61"),(AA2367/'Totals and Drop Down Lists'!W$4)*Inputs!E$38,0)</f>
        <v>0</v>
      </c>
      <c r="AR2367">
        <f>IF(OR($D2367="51",$D2367="52",$D2367="61"),(AB2367/'Totals and Drop Down Lists'!X$4)*Inputs!F$38,0)</f>
        <v>0</v>
      </c>
      <c r="AS2367">
        <f>IF(OR($D2367="51",$D2367="52",$D2367="61"),(AC2367/'Totals and Drop Down Lists'!Y$4)*Inputs!G$38,0)</f>
        <v>0</v>
      </c>
      <c r="AT2367">
        <f>IF(OR($D2367="51",$D2367="52",$D2367="61"),(AD2367/'Totals and Drop Down Lists'!Z$4)*Inputs!H$38,0)</f>
        <v>0</v>
      </c>
      <c r="AU2367">
        <f>IF(OR($D2367="51",$D2367="52",$D2367="61"),(AE2367/'Totals and Drop Down Lists'!AA$4)*Inputs!I$38,0)</f>
        <v>0</v>
      </c>
      <c r="AV2367">
        <f>IF(OR($D2367="51",$D2367="52",$D2367="61"),(AF2367/'Totals and Drop Down Lists'!AB$4)*Inputs!J$38,0)</f>
        <v>0</v>
      </c>
      <c r="AW2367">
        <f>IF(OR($D2367="51",$D2367="52",$D2367="61"),(AG2367/'Totals and Drop Down Lists'!AC$4)*Inputs!K$38,0)</f>
        <v>0</v>
      </c>
      <c r="AX2367">
        <f>IF(OR($D2367="51",$D2367="52",$D2367="61"),(AH2367/'Totals and Drop Down Lists'!AD$4)*Inputs!L$38,0)</f>
        <v>0</v>
      </c>
      <c r="AY2367">
        <f>IF(OR($D2367="51",$D2367="52",$D2367="61"),0,(AA2367/'Totals and Drop Down Lists'!W$5)*Inputs!E$39)</f>
        <v>0</v>
      </c>
      <c r="AZ2367">
        <f>IF(OR($D2367="51",$D2367="52",$D2367="61"),0,(AB2367/'Totals and Drop Down Lists'!X$5)*Inputs!F$39)</f>
        <v>0</v>
      </c>
      <c r="BA2367">
        <f>IF(OR($D2367="51",$D2367="52",$D2367="61"),0,(AC2367/'Totals and Drop Down Lists'!Y$5)*Inputs!G$39)</f>
        <v>0</v>
      </c>
      <c r="BB2367">
        <f>IF(OR($D2367="51",$D2367="52",$D2367="61"),0,(AD2367/'Totals and Drop Down Lists'!Z$5)*Inputs!H$39)</f>
        <v>0</v>
      </c>
      <c r="BC2367">
        <f>IF(OR($D2367="51",$D2367="52",$D2367="61"),0,(AE2367/'Totals and Drop Down Lists'!AA$5)*Inputs!I$39)</f>
        <v>0</v>
      </c>
      <c r="BD2367">
        <f>IF(OR($D2367="51",$D2367="52",$D2367="61"),0,(AF2367/'Totals and Drop Down Lists'!AB$5)*Inputs!J$39)</f>
        <v>0</v>
      </c>
      <c r="BE2367">
        <f>IF(OR($D2367="51",$D2367="52",$D2367="61"),0,(AG2367/'Totals and Drop Down Lists'!AC$5)*Inputs!K$39)</f>
        <v>0</v>
      </c>
      <c r="BF2367">
        <f>IF(OR($D2367="51",$D2367="52",$D2367="61"),0,(AH2367/'Totals and Drop Down Lists'!AD$5)*Inputs!L$39)</f>
        <v>0</v>
      </c>
      <c r="BG2367" s="10">
        <f t="shared" si="325"/>
        <v>14782.978144573912</v>
      </c>
    </row>
    <row r="2368" spans="1:59" ht="28.8">
      <c r="A2368" s="1" t="s">
        <v>7563</v>
      </c>
      <c r="B2368" s="1" t="s">
        <v>3832</v>
      </c>
      <c r="C2368" s="1" t="s">
        <v>1622</v>
      </c>
      <c r="D2368" s="1" t="s">
        <v>25</v>
      </c>
      <c r="E2368" s="1" t="s">
        <v>3889</v>
      </c>
      <c r="F2368" s="2">
        <v>59431</v>
      </c>
      <c r="G2368" s="2">
        <v>442</v>
      </c>
      <c r="H2368" s="2">
        <v>41</v>
      </c>
      <c r="I2368" s="2">
        <v>8007</v>
      </c>
      <c r="J2368" s="2">
        <v>22168</v>
      </c>
      <c r="K2368" s="2">
        <v>7683</v>
      </c>
      <c r="L2368" s="2">
        <v>308</v>
      </c>
      <c r="M2368" s="2">
        <v>30</v>
      </c>
      <c r="N2368" s="2">
        <v>3</v>
      </c>
      <c r="O2368" s="2">
        <v>335</v>
      </c>
      <c r="P2368" s="2">
        <v>100</v>
      </c>
      <c r="Q2368" s="2">
        <v>34</v>
      </c>
      <c r="R2368" s="2">
        <v>4539</v>
      </c>
      <c r="S2368" s="2">
        <v>5042900</v>
      </c>
      <c r="T2368" s="2">
        <v>303972300</v>
      </c>
      <c r="U2368" s="2">
        <v>124</v>
      </c>
      <c r="V2368" s="2">
        <v>642</v>
      </c>
      <c r="W2368" s="2">
        <v>35</v>
      </c>
      <c r="X2368" s="2">
        <v>1673</v>
      </c>
      <c r="Y2368" s="2">
        <v>285</v>
      </c>
      <c r="Z2368" s="2">
        <v>1022</v>
      </c>
      <c r="AA2368" s="9">
        <f t="shared" si="326"/>
        <v>59431</v>
      </c>
      <c r="AB2368" s="9">
        <f t="shared" si="327"/>
        <v>7524</v>
      </c>
      <c r="AC2368" s="9">
        <f t="shared" si="328"/>
        <v>5349</v>
      </c>
      <c r="AD2368" s="9">
        <f t="shared" si="329"/>
        <v>4539</v>
      </c>
      <c r="AE2368" s="44">
        <f t="shared" si="330"/>
        <v>1.8596488228656222E-4</v>
      </c>
      <c r="AF2368" s="9">
        <f t="shared" si="331"/>
        <v>996</v>
      </c>
      <c r="AG2368" s="9">
        <f t="shared" si="324"/>
        <v>1307</v>
      </c>
      <c r="AH2368" s="44">
        <f t="shared" si="332"/>
        <v>1.6855086835545658E-4</v>
      </c>
      <c r="AI2368">
        <f>AA2368/'Totals and Drop Down Lists'!W$6*Inputs!E$37</f>
        <v>53912.261537323393</v>
      </c>
      <c r="AJ2368">
        <f>AB2368/'Totals and Drop Down Lists'!X$6*Inputs!F$37</f>
        <v>24756.873163063046</v>
      </c>
      <c r="AK2368">
        <f>AC2368/'Totals and Drop Down Lists'!Y$6*Inputs!G$37</f>
        <v>35262.414819003534</v>
      </c>
      <c r="AL2368">
        <f>AD2368/'Totals and Drop Down Lists'!Z$6*Inputs!H$37</f>
        <v>36391.438264502256</v>
      </c>
      <c r="AM2368">
        <f>AE2368/'Totals and Drop Down Lists'!AA$6*Inputs!I$37</f>
        <v>23150.647385330907</v>
      </c>
      <c r="AN2368">
        <f>AF2368/'Totals and Drop Down Lists'!AB$6*Inputs!J$37</f>
        <v>19876.866367783365</v>
      </c>
      <c r="AO2368">
        <f>AG2368/'Totals and Drop Down Lists'!AC$6*Inputs!K$37</f>
        <v>24341.014066072745</v>
      </c>
      <c r="AP2368">
        <f>AH2368/'Totals and Drop Down Lists'!AD$6*Inputs!L$37</f>
        <v>39665.060520345309</v>
      </c>
      <c r="AQ2368">
        <f>IF(OR($D2368="51",$D2368="52",$D2368="61"),(AA2368/'Totals and Drop Down Lists'!W$4)*Inputs!E$38,0)</f>
        <v>0</v>
      </c>
      <c r="AR2368">
        <f>IF(OR($D2368="51",$D2368="52",$D2368="61"),(AB2368/'Totals and Drop Down Lists'!X$4)*Inputs!F$38,0)</f>
        <v>0</v>
      </c>
      <c r="AS2368">
        <f>IF(OR($D2368="51",$D2368="52",$D2368="61"),(AC2368/'Totals and Drop Down Lists'!Y$4)*Inputs!G$38,0)</f>
        <v>0</v>
      </c>
      <c r="AT2368">
        <f>IF(OR($D2368="51",$D2368="52",$D2368="61"),(AD2368/'Totals and Drop Down Lists'!Z$4)*Inputs!H$38,0)</f>
        <v>0</v>
      </c>
      <c r="AU2368">
        <f>IF(OR($D2368="51",$D2368="52",$D2368="61"),(AE2368/'Totals and Drop Down Lists'!AA$4)*Inputs!I$38,0)</f>
        <v>0</v>
      </c>
      <c r="AV2368">
        <f>IF(OR($D2368="51",$D2368="52",$D2368="61"),(AF2368/'Totals and Drop Down Lists'!AB$4)*Inputs!J$38,0)</f>
        <v>0</v>
      </c>
      <c r="AW2368">
        <f>IF(OR($D2368="51",$D2368="52",$D2368="61"),(AG2368/'Totals and Drop Down Lists'!AC$4)*Inputs!K$38,0)</f>
        <v>0</v>
      </c>
      <c r="AX2368">
        <f>IF(OR($D2368="51",$D2368="52",$D2368="61"),(AH2368/'Totals and Drop Down Lists'!AD$4)*Inputs!L$38,0)</f>
        <v>0</v>
      </c>
      <c r="AY2368">
        <f>IF(OR($D2368="51",$D2368="52",$D2368="61"),0,(AA2368/'Totals and Drop Down Lists'!W$5)*Inputs!E$39)</f>
        <v>0</v>
      </c>
      <c r="AZ2368">
        <f>IF(OR($D2368="51",$D2368="52",$D2368="61"),0,(AB2368/'Totals and Drop Down Lists'!X$5)*Inputs!F$39)</f>
        <v>0</v>
      </c>
      <c r="BA2368">
        <f>IF(OR($D2368="51",$D2368="52",$D2368="61"),0,(AC2368/'Totals and Drop Down Lists'!Y$5)*Inputs!G$39)</f>
        <v>0</v>
      </c>
      <c r="BB2368">
        <f>IF(OR($D2368="51",$D2368="52",$D2368="61"),0,(AD2368/'Totals and Drop Down Lists'!Z$5)*Inputs!H$39)</f>
        <v>0</v>
      </c>
      <c r="BC2368">
        <f>IF(OR($D2368="51",$D2368="52",$D2368="61"),0,(AE2368/'Totals and Drop Down Lists'!AA$5)*Inputs!I$39)</f>
        <v>0</v>
      </c>
      <c r="BD2368">
        <f>IF(OR($D2368="51",$D2368="52",$D2368="61"),0,(AF2368/'Totals and Drop Down Lists'!AB$5)*Inputs!J$39)</f>
        <v>0</v>
      </c>
      <c r="BE2368">
        <f>IF(OR($D2368="51",$D2368="52",$D2368="61"),0,(AG2368/'Totals and Drop Down Lists'!AC$5)*Inputs!K$39)</f>
        <v>0</v>
      </c>
      <c r="BF2368">
        <f>IF(OR($D2368="51",$D2368="52",$D2368="61"),0,(AH2368/'Totals and Drop Down Lists'!AD$5)*Inputs!L$39)</f>
        <v>0</v>
      </c>
      <c r="BG2368" s="10">
        <f t="shared" si="325"/>
        <v>257356.57612342454</v>
      </c>
    </row>
    <row r="2369" spans="1:59" ht="28.8">
      <c r="A2369" s="1" t="s">
        <v>7563</v>
      </c>
      <c r="B2369" s="1" t="s">
        <v>3832</v>
      </c>
      <c r="C2369" s="1" t="s">
        <v>749</v>
      </c>
      <c r="D2369" s="1" t="s">
        <v>25</v>
      </c>
      <c r="E2369" s="1" t="s">
        <v>3890</v>
      </c>
      <c r="F2369" s="2">
        <v>9090</v>
      </c>
      <c r="G2369" s="2">
        <v>19</v>
      </c>
      <c r="H2369" s="2">
        <v>0</v>
      </c>
      <c r="I2369" s="2">
        <v>902</v>
      </c>
      <c r="J2369" s="2">
        <v>3488</v>
      </c>
      <c r="K2369" s="2">
        <v>781</v>
      </c>
      <c r="L2369" s="2">
        <v>12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1362</v>
      </c>
      <c r="S2369" s="2">
        <v>523100</v>
      </c>
      <c r="T2369" s="2">
        <v>31213700</v>
      </c>
      <c r="U2369" s="2">
        <v>36</v>
      </c>
      <c r="V2369" s="2">
        <v>58</v>
      </c>
      <c r="W2369" s="2">
        <v>0</v>
      </c>
      <c r="X2369" s="2">
        <v>158</v>
      </c>
      <c r="Y2369" s="2">
        <v>43</v>
      </c>
      <c r="Z2369" s="2">
        <v>68</v>
      </c>
      <c r="AA2369" s="9">
        <f t="shared" si="326"/>
        <v>9090</v>
      </c>
      <c r="AB2369" s="9">
        <f t="shared" si="327"/>
        <v>883</v>
      </c>
      <c r="AC2369" s="9">
        <f t="shared" si="328"/>
        <v>1374</v>
      </c>
      <c r="AD2369" s="9">
        <f t="shared" si="329"/>
        <v>1362</v>
      </c>
      <c r="AE2369" s="44">
        <f t="shared" si="330"/>
        <v>1.2212972450500743E-5</v>
      </c>
      <c r="AF2369" s="9">
        <f t="shared" si="331"/>
        <v>100</v>
      </c>
      <c r="AG2369" s="9">
        <f t="shared" si="324"/>
        <v>111</v>
      </c>
      <c r="AH2369" s="44">
        <f t="shared" si="332"/>
        <v>9.2480170702235918E-6</v>
      </c>
      <c r="AI2369">
        <f>AA2369/'Totals and Drop Down Lists'!W$6*Inputs!E$37</f>
        <v>8245.9063009922374</v>
      </c>
      <c r="AJ2369">
        <f>AB2369/'Totals and Drop Down Lists'!X$6*Inputs!F$37</f>
        <v>2905.4118823743584</v>
      </c>
      <c r="AK2369">
        <f>AC2369/'Totals and Drop Down Lists'!Y$6*Inputs!G$37</f>
        <v>9057.8721183979906</v>
      </c>
      <c r="AL2369">
        <f>AD2369/'Totals and Drop Down Lists'!Z$6*Inputs!H$37</f>
        <v>10919.836729731676</v>
      </c>
      <c r="AM2369">
        <f>AE2369/'Totals and Drop Down Lists'!AA$6*Inputs!I$37</f>
        <v>1520.3850063079035</v>
      </c>
      <c r="AN2369">
        <f>AF2369/'Totals and Drop Down Lists'!AB$6*Inputs!J$37</f>
        <v>1995.6693140344744</v>
      </c>
      <c r="AO2369">
        <f>AG2369/'Totals and Drop Down Lists'!AC$6*Inputs!K$37</f>
        <v>2067.2169558791697</v>
      </c>
      <c r="AP2369">
        <f>AH2369/'Totals and Drop Down Lists'!AD$6*Inputs!L$37</f>
        <v>2176.3350160262166</v>
      </c>
      <c r="AQ2369">
        <f>IF(OR($D2369="51",$D2369="52",$D2369="61"),(AA2369/'Totals and Drop Down Lists'!W$4)*Inputs!E$38,0)</f>
        <v>0</v>
      </c>
      <c r="AR2369">
        <f>IF(OR($D2369="51",$D2369="52",$D2369="61"),(AB2369/'Totals and Drop Down Lists'!X$4)*Inputs!F$38,0)</f>
        <v>0</v>
      </c>
      <c r="AS2369">
        <f>IF(OR($D2369="51",$D2369="52",$D2369="61"),(AC2369/'Totals and Drop Down Lists'!Y$4)*Inputs!G$38,0)</f>
        <v>0</v>
      </c>
      <c r="AT2369">
        <f>IF(OR($D2369="51",$D2369="52",$D2369="61"),(AD2369/'Totals and Drop Down Lists'!Z$4)*Inputs!H$38,0)</f>
        <v>0</v>
      </c>
      <c r="AU2369">
        <f>IF(OR($D2369="51",$D2369="52",$D2369="61"),(AE2369/'Totals and Drop Down Lists'!AA$4)*Inputs!I$38,0)</f>
        <v>0</v>
      </c>
      <c r="AV2369">
        <f>IF(OR($D2369="51",$D2369="52",$D2369="61"),(AF2369/'Totals and Drop Down Lists'!AB$4)*Inputs!J$38,0)</f>
        <v>0</v>
      </c>
      <c r="AW2369">
        <f>IF(OR($D2369="51",$D2369="52",$D2369="61"),(AG2369/'Totals and Drop Down Lists'!AC$4)*Inputs!K$38,0)</f>
        <v>0</v>
      </c>
      <c r="AX2369">
        <f>IF(OR($D2369="51",$D2369="52",$D2369="61"),(AH2369/'Totals and Drop Down Lists'!AD$4)*Inputs!L$38,0)</f>
        <v>0</v>
      </c>
      <c r="AY2369">
        <f>IF(OR($D2369="51",$D2369="52",$D2369="61"),0,(AA2369/'Totals and Drop Down Lists'!W$5)*Inputs!E$39)</f>
        <v>0</v>
      </c>
      <c r="AZ2369">
        <f>IF(OR($D2369="51",$D2369="52",$D2369="61"),0,(AB2369/'Totals and Drop Down Lists'!X$5)*Inputs!F$39)</f>
        <v>0</v>
      </c>
      <c r="BA2369">
        <f>IF(OR($D2369="51",$D2369="52",$D2369="61"),0,(AC2369/'Totals and Drop Down Lists'!Y$5)*Inputs!G$39)</f>
        <v>0</v>
      </c>
      <c r="BB2369">
        <f>IF(OR($D2369="51",$D2369="52",$D2369="61"),0,(AD2369/'Totals and Drop Down Lists'!Z$5)*Inputs!H$39)</f>
        <v>0</v>
      </c>
      <c r="BC2369">
        <f>IF(OR($D2369="51",$D2369="52",$D2369="61"),0,(AE2369/'Totals and Drop Down Lists'!AA$5)*Inputs!I$39)</f>
        <v>0</v>
      </c>
      <c r="BD2369">
        <f>IF(OR($D2369="51",$D2369="52",$D2369="61"),0,(AF2369/'Totals and Drop Down Lists'!AB$5)*Inputs!J$39)</f>
        <v>0</v>
      </c>
      <c r="BE2369">
        <f>IF(OR($D2369="51",$D2369="52",$D2369="61"),0,(AG2369/'Totals and Drop Down Lists'!AC$5)*Inputs!K$39)</f>
        <v>0</v>
      </c>
      <c r="BF2369">
        <f>IF(OR($D2369="51",$D2369="52",$D2369="61"),0,(AH2369/'Totals and Drop Down Lists'!AD$5)*Inputs!L$39)</f>
        <v>0</v>
      </c>
      <c r="BG2369" s="10">
        <f t="shared" si="325"/>
        <v>38888.633323744034</v>
      </c>
    </row>
    <row r="2370" spans="1:59" ht="28.8">
      <c r="A2370" s="1" t="s">
        <v>7563</v>
      </c>
      <c r="B2370" s="1" t="s">
        <v>3832</v>
      </c>
      <c r="C2370" s="1" t="s">
        <v>2757</v>
      </c>
      <c r="D2370" s="1" t="s">
        <v>25</v>
      </c>
      <c r="E2370" s="1" t="s">
        <v>3891</v>
      </c>
      <c r="F2370" s="2">
        <v>3445</v>
      </c>
      <c r="G2370" s="2">
        <v>4</v>
      </c>
      <c r="H2370" s="2">
        <v>0</v>
      </c>
      <c r="I2370" s="2">
        <v>407</v>
      </c>
      <c r="J2370" s="2">
        <v>1573</v>
      </c>
      <c r="K2370" s="2">
        <v>347</v>
      </c>
      <c r="L2370" s="2">
        <v>11</v>
      </c>
      <c r="M2370" s="2">
        <v>1</v>
      </c>
      <c r="N2370" s="2">
        <v>0</v>
      </c>
      <c r="O2370" s="2">
        <v>0</v>
      </c>
      <c r="P2370" s="2">
        <v>4</v>
      </c>
      <c r="Q2370" s="2">
        <v>0</v>
      </c>
      <c r="R2370" s="2">
        <v>780</v>
      </c>
      <c r="S2370" s="2">
        <v>94700</v>
      </c>
      <c r="T2370" s="2">
        <v>6986700</v>
      </c>
      <c r="U2370" s="2">
        <v>14</v>
      </c>
      <c r="V2370" s="2">
        <v>38</v>
      </c>
      <c r="W2370" s="2">
        <v>18</v>
      </c>
      <c r="X2370" s="2">
        <v>62</v>
      </c>
      <c r="Y2370" s="2">
        <v>22</v>
      </c>
      <c r="Z2370" s="2">
        <v>16</v>
      </c>
      <c r="AA2370" s="9">
        <f t="shared" si="326"/>
        <v>3445</v>
      </c>
      <c r="AB2370" s="9">
        <f t="shared" si="327"/>
        <v>403</v>
      </c>
      <c r="AC2370" s="9">
        <f t="shared" si="328"/>
        <v>796</v>
      </c>
      <c r="AD2370" s="9">
        <f t="shared" si="329"/>
        <v>780</v>
      </c>
      <c r="AE2370" s="44">
        <f t="shared" si="330"/>
        <v>5.3459637911439877E-6</v>
      </c>
      <c r="AF2370" s="9">
        <f t="shared" si="331"/>
        <v>6</v>
      </c>
      <c r="AG2370" s="9">
        <f t="shared" ref="AG2370:AG2433" si="333">Y2370+Z2370</f>
        <v>38</v>
      </c>
      <c r="AH2370" s="44">
        <f t="shared" si="332"/>
        <v>3.1191440718809479E-6</v>
      </c>
      <c r="AI2370">
        <f>AA2370/'Totals and Drop Down Lists'!W$6*Inputs!E$37</f>
        <v>3125.0987026312714</v>
      </c>
      <c r="AJ2370">
        <f>AB2370/'Totals and Drop Down Lists'!X$6*Inputs!F$37</f>
        <v>1326.0260346510377</v>
      </c>
      <c r="AK2370">
        <f>AC2370/'Totals and Drop Down Lists'!Y$6*Inputs!G$37</f>
        <v>5247.5008779074242</v>
      </c>
      <c r="AL2370">
        <f>AD2370/'Totals and Drop Down Lists'!Z$6*Inputs!H$37</f>
        <v>6253.6509905952335</v>
      </c>
      <c r="AM2370">
        <f>AE2370/'Totals and Drop Down Lists'!AA$6*Inputs!I$37</f>
        <v>665.51555939905711</v>
      </c>
      <c r="AN2370">
        <f>AF2370/'Totals and Drop Down Lists'!AB$6*Inputs!J$37</f>
        <v>119.74015884206844</v>
      </c>
      <c r="AO2370">
        <f>AG2370/'Totals and Drop Down Lists'!AC$6*Inputs!K$37</f>
        <v>707.69589480548154</v>
      </c>
      <c r="AP2370">
        <f>AH2370/'Totals and Drop Down Lists'!AD$6*Inputs!L$37</f>
        <v>734.02789074879786</v>
      </c>
      <c r="AQ2370">
        <f>IF(OR($D2370="51",$D2370="52",$D2370="61"),(AA2370/'Totals and Drop Down Lists'!W$4)*Inputs!E$38,0)</f>
        <v>0</v>
      </c>
      <c r="AR2370">
        <f>IF(OR($D2370="51",$D2370="52",$D2370="61"),(AB2370/'Totals and Drop Down Lists'!X$4)*Inputs!F$38,0)</f>
        <v>0</v>
      </c>
      <c r="AS2370">
        <f>IF(OR($D2370="51",$D2370="52",$D2370="61"),(AC2370/'Totals and Drop Down Lists'!Y$4)*Inputs!G$38,0)</f>
        <v>0</v>
      </c>
      <c r="AT2370">
        <f>IF(OR($D2370="51",$D2370="52",$D2370="61"),(AD2370/'Totals and Drop Down Lists'!Z$4)*Inputs!H$38,0)</f>
        <v>0</v>
      </c>
      <c r="AU2370">
        <f>IF(OR($D2370="51",$D2370="52",$D2370="61"),(AE2370/'Totals and Drop Down Lists'!AA$4)*Inputs!I$38,0)</f>
        <v>0</v>
      </c>
      <c r="AV2370">
        <f>IF(OR($D2370="51",$D2370="52",$D2370="61"),(AF2370/'Totals and Drop Down Lists'!AB$4)*Inputs!J$38,0)</f>
        <v>0</v>
      </c>
      <c r="AW2370">
        <f>IF(OR($D2370="51",$D2370="52",$D2370="61"),(AG2370/'Totals and Drop Down Lists'!AC$4)*Inputs!K$38,0)</f>
        <v>0</v>
      </c>
      <c r="AX2370">
        <f>IF(OR($D2370="51",$D2370="52",$D2370="61"),(AH2370/'Totals and Drop Down Lists'!AD$4)*Inputs!L$38,0)</f>
        <v>0</v>
      </c>
      <c r="AY2370">
        <f>IF(OR($D2370="51",$D2370="52",$D2370="61"),0,(AA2370/'Totals and Drop Down Lists'!W$5)*Inputs!E$39)</f>
        <v>0</v>
      </c>
      <c r="AZ2370">
        <f>IF(OR($D2370="51",$D2370="52",$D2370="61"),0,(AB2370/'Totals and Drop Down Lists'!X$5)*Inputs!F$39)</f>
        <v>0</v>
      </c>
      <c r="BA2370">
        <f>IF(OR($D2370="51",$D2370="52",$D2370="61"),0,(AC2370/'Totals and Drop Down Lists'!Y$5)*Inputs!G$39)</f>
        <v>0</v>
      </c>
      <c r="BB2370">
        <f>IF(OR($D2370="51",$D2370="52",$D2370="61"),0,(AD2370/'Totals and Drop Down Lists'!Z$5)*Inputs!H$39)</f>
        <v>0</v>
      </c>
      <c r="BC2370">
        <f>IF(OR($D2370="51",$D2370="52",$D2370="61"),0,(AE2370/'Totals and Drop Down Lists'!AA$5)*Inputs!I$39)</f>
        <v>0</v>
      </c>
      <c r="BD2370">
        <f>IF(OR($D2370="51",$D2370="52",$D2370="61"),0,(AF2370/'Totals and Drop Down Lists'!AB$5)*Inputs!J$39)</f>
        <v>0</v>
      </c>
      <c r="BE2370">
        <f>IF(OR($D2370="51",$D2370="52",$D2370="61"),0,(AG2370/'Totals and Drop Down Lists'!AC$5)*Inputs!K$39)</f>
        <v>0</v>
      </c>
      <c r="BF2370">
        <f>IF(OR($D2370="51",$D2370="52",$D2370="61"),0,(AH2370/'Totals and Drop Down Lists'!AD$5)*Inputs!L$39)</f>
        <v>0</v>
      </c>
      <c r="BG2370" s="10">
        <f t="shared" ref="BG2370:BG2433" si="334">SUM(AI2370:BF2370)</f>
        <v>18179.256109580372</v>
      </c>
    </row>
    <row r="2371" spans="1:59" ht="28.8">
      <c r="A2371" s="1" t="s">
        <v>7563</v>
      </c>
      <c r="B2371" s="1" t="s">
        <v>3832</v>
      </c>
      <c r="C2371" s="1" t="s">
        <v>3892</v>
      </c>
      <c r="D2371" s="1" t="s">
        <v>25</v>
      </c>
      <c r="E2371" s="1" t="s">
        <v>3893</v>
      </c>
      <c r="F2371" s="2">
        <v>1142</v>
      </c>
      <c r="G2371" s="2">
        <v>3</v>
      </c>
      <c r="H2371" s="2">
        <v>0</v>
      </c>
      <c r="I2371" s="2">
        <v>67</v>
      </c>
      <c r="J2371" s="2">
        <v>477</v>
      </c>
      <c r="K2371" s="2">
        <v>154</v>
      </c>
      <c r="L2371" s="2">
        <v>12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287</v>
      </c>
      <c r="S2371" s="2">
        <v>14900</v>
      </c>
      <c r="T2371" s="2">
        <v>2342700</v>
      </c>
      <c r="U2371" s="2">
        <v>6</v>
      </c>
      <c r="V2371" s="2">
        <v>0</v>
      </c>
      <c r="W2371" s="2">
        <v>0</v>
      </c>
      <c r="X2371" s="2">
        <v>4</v>
      </c>
      <c r="Y2371" s="2">
        <v>0</v>
      </c>
      <c r="Z2371" s="2">
        <v>4</v>
      </c>
      <c r="AA2371" s="9">
        <f t="shared" ref="AA2371:AA2434" si="335">F2371</f>
        <v>1142</v>
      </c>
      <c r="AB2371" s="9">
        <f t="shared" ref="AB2371:AB2434" si="336">I2371-G2371-H2371</f>
        <v>64</v>
      </c>
      <c r="AC2371" s="9">
        <f t="shared" ref="AC2371:AC2434" si="337">L2371+M2371+N2371+O2371+P2371+Q2371+R2371</f>
        <v>299</v>
      </c>
      <c r="AD2371" s="9">
        <f t="shared" ref="AD2371:AD2434" si="338">R2371</f>
        <v>287</v>
      </c>
      <c r="AE2371" s="44">
        <f t="shared" ref="AE2371:AE2434" si="339">IF(ISERROR(((K2371^2)*SUM(J:J))/((SUM(K:K)^2)*J2371)), 0, ((K2371^2)*SUM(J:J))/((SUM(K:K)^2)*J2371))</f>
        <v>3.4723128583934307E-6</v>
      </c>
      <c r="AF2371" s="9">
        <f t="shared" ref="AF2371:AF2434" si="340">-IF((W2371+V2371-X2371)&gt;0, 0, (W2371+V2371-X2371))</f>
        <v>4</v>
      </c>
      <c r="AG2371" s="9">
        <f t="shared" si="333"/>
        <v>4</v>
      </c>
      <c r="AH2371" s="44">
        <f t="shared" ref="AH2371:AH2434" si="341">(K2371*SUM(J:J)*AG2371)/(J2371*SUM(K:K)*SUM(AG:AG))</f>
        <v>4.8052215869673384E-7</v>
      </c>
      <c r="AI2371">
        <f>AA2371/'Totals and Drop Down Lists'!W$6*Inputs!E$37</f>
        <v>1035.9543449651414</v>
      </c>
      <c r="AJ2371">
        <f>AB2371/'Totals and Drop Down Lists'!X$6*Inputs!F$37</f>
        <v>210.58477969644272</v>
      </c>
      <c r="AK2371">
        <f>AC2371/'Totals and Drop Down Lists'!Y$6*Inputs!G$37</f>
        <v>1971.1089981084419</v>
      </c>
      <c r="AL2371">
        <f>AD2371/'Totals and Drop Down Lists'!Z$6*Inputs!H$37</f>
        <v>2301.0228644882463</v>
      </c>
      <c r="AM2371">
        <f>AE2371/'Totals and Drop Down Lists'!AA$6*Inputs!I$37</f>
        <v>432.26597198252557</v>
      </c>
      <c r="AN2371">
        <f>AF2371/'Totals and Drop Down Lists'!AB$6*Inputs!J$37</f>
        <v>79.826772561378974</v>
      </c>
      <c r="AO2371">
        <f>AG2371/'Totals and Drop Down Lists'!AC$6*Inputs!K$37</f>
        <v>74.494304716366472</v>
      </c>
      <c r="AP2371">
        <f>AH2371/'Totals and Drop Down Lists'!AD$6*Inputs!L$37</f>
        <v>113.08123590248999</v>
      </c>
      <c r="AQ2371">
        <f>IF(OR($D2371="51",$D2371="52",$D2371="61"),(AA2371/'Totals and Drop Down Lists'!W$4)*Inputs!E$38,0)</f>
        <v>0</v>
      </c>
      <c r="AR2371">
        <f>IF(OR($D2371="51",$D2371="52",$D2371="61"),(AB2371/'Totals and Drop Down Lists'!X$4)*Inputs!F$38,0)</f>
        <v>0</v>
      </c>
      <c r="AS2371">
        <f>IF(OR($D2371="51",$D2371="52",$D2371="61"),(AC2371/'Totals and Drop Down Lists'!Y$4)*Inputs!G$38,0)</f>
        <v>0</v>
      </c>
      <c r="AT2371">
        <f>IF(OR($D2371="51",$D2371="52",$D2371="61"),(AD2371/'Totals and Drop Down Lists'!Z$4)*Inputs!H$38,0)</f>
        <v>0</v>
      </c>
      <c r="AU2371">
        <f>IF(OR($D2371="51",$D2371="52",$D2371="61"),(AE2371/'Totals and Drop Down Lists'!AA$4)*Inputs!I$38,0)</f>
        <v>0</v>
      </c>
      <c r="AV2371">
        <f>IF(OR($D2371="51",$D2371="52",$D2371="61"),(AF2371/'Totals and Drop Down Lists'!AB$4)*Inputs!J$38,0)</f>
        <v>0</v>
      </c>
      <c r="AW2371">
        <f>IF(OR($D2371="51",$D2371="52",$D2371="61"),(AG2371/'Totals and Drop Down Lists'!AC$4)*Inputs!K$38,0)</f>
        <v>0</v>
      </c>
      <c r="AX2371">
        <f>IF(OR($D2371="51",$D2371="52",$D2371="61"),(AH2371/'Totals and Drop Down Lists'!AD$4)*Inputs!L$38,0)</f>
        <v>0</v>
      </c>
      <c r="AY2371">
        <f>IF(OR($D2371="51",$D2371="52",$D2371="61"),0,(AA2371/'Totals and Drop Down Lists'!W$5)*Inputs!E$39)</f>
        <v>0</v>
      </c>
      <c r="AZ2371">
        <f>IF(OR($D2371="51",$D2371="52",$D2371="61"),0,(AB2371/'Totals and Drop Down Lists'!X$5)*Inputs!F$39)</f>
        <v>0</v>
      </c>
      <c r="BA2371">
        <f>IF(OR($D2371="51",$D2371="52",$D2371="61"),0,(AC2371/'Totals and Drop Down Lists'!Y$5)*Inputs!G$39)</f>
        <v>0</v>
      </c>
      <c r="BB2371">
        <f>IF(OR($D2371="51",$D2371="52",$D2371="61"),0,(AD2371/'Totals and Drop Down Lists'!Z$5)*Inputs!H$39)</f>
        <v>0</v>
      </c>
      <c r="BC2371">
        <f>IF(OR($D2371="51",$D2371="52",$D2371="61"),0,(AE2371/'Totals and Drop Down Lists'!AA$5)*Inputs!I$39)</f>
        <v>0</v>
      </c>
      <c r="BD2371">
        <f>IF(OR($D2371="51",$D2371="52",$D2371="61"),0,(AF2371/'Totals and Drop Down Lists'!AB$5)*Inputs!J$39)</f>
        <v>0</v>
      </c>
      <c r="BE2371">
        <f>IF(OR($D2371="51",$D2371="52",$D2371="61"),0,(AG2371/'Totals and Drop Down Lists'!AC$5)*Inputs!K$39)</f>
        <v>0</v>
      </c>
      <c r="BF2371">
        <f>IF(OR($D2371="51",$D2371="52",$D2371="61"),0,(AH2371/'Totals and Drop Down Lists'!AD$5)*Inputs!L$39)</f>
        <v>0</v>
      </c>
      <c r="BG2371" s="10">
        <f t="shared" si="334"/>
        <v>6218.3392724210335</v>
      </c>
    </row>
    <row r="2372" spans="1:59" ht="28.8">
      <c r="A2372" s="1" t="s">
        <v>7563</v>
      </c>
      <c r="B2372" s="1" t="s">
        <v>3832</v>
      </c>
      <c r="C2372" s="1" t="s">
        <v>3894</v>
      </c>
      <c r="D2372" s="1" t="s">
        <v>25</v>
      </c>
      <c r="E2372" s="1" t="s">
        <v>3895</v>
      </c>
      <c r="F2372" s="2">
        <v>2884</v>
      </c>
      <c r="G2372" s="2">
        <v>15</v>
      </c>
      <c r="H2372" s="2">
        <v>0</v>
      </c>
      <c r="I2372" s="2">
        <v>434</v>
      </c>
      <c r="J2372" s="2">
        <v>1366</v>
      </c>
      <c r="K2372" s="2">
        <v>365</v>
      </c>
      <c r="L2372" s="2">
        <v>17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840</v>
      </c>
      <c r="S2372" s="2">
        <v>115900</v>
      </c>
      <c r="T2372" s="2">
        <v>6660400</v>
      </c>
      <c r="U2372" s="2">
        <v>23</v>
      </c>
      <c r="V2372" s="2">
        <v>35</v>
      </c>
      <c r="W2372" s="2">
        <v>4</v>
      </c>
      <c r="X2372" s="2">
        <v>66</v>
      </c>
      <c r="Y2372" s="2">
        <v>4</v>
      </c>
      <c r="Z2372" s="2">
        <v>24</v>
      </c>
      <c r="AA2372" s="9">
        <f t="shared" si="335"/>
        <v>2884</v>
      </c>
      <c r="AB2372" s="9">
        <f t="shared" si="336"/>
        <v>419</v>
      </c>
      <c r="AC2372" s="9">
        <f t="shared" si="337"/>
        <v>857</v>
      </c>
      <c r="AD2372" s="9">
        <f t="shared" si="338"/>
        <v>840</v>
      </c>
      <c r="AE2372" s="44">
        <f t="shared" si="339"/>
        <v>6.8113126495047638E-6</v>
      </c>
      <c r="AF2372" s="9">
        <f t="shared" si="340"/>
        <v>27</v>
      </c>
      <c r="AG2372" s="9">
        <f t="shared" si="333"/>
        <v>28</v>
      </c>
      <c r="AH2372" s="44">
        <f t="shared" si="341"/>
        <v>2.7838849474209655E-6</v>
      </c>
      <c r="AI2372">
        <f>AA2372/'Totals and Drop Down Lists'!W$6*Inputs!E$37</f>
        <v>2616.1929342201993</v>
      </c>
      <c r="AJ2372">
        <f>AB2372/'Totals and Drop Down Lists'!X$6*Inputs!F$37</f>
        <v>1378.6722295751485</v>
      </c>
      <c r="AK2372">
        <f>AC2372/'Totals and Drop Down Lists'!Y$6*Inputs!G$37</f>
        <v>5649.6334828726913</v>
      </c>
      <c r="AL2372">
        <f>AD2372/'Totals and Drop Down Lists'!Z$6*Inputs!H$37</f>
        <v>6734.7010667948671</v>
      </c>
      <c r="AM2372">
        <f>AE2372/'Totals and Drop Down Lists'!AA$6*Inputs!I$37</f>
        <v>847.93588682481675</v>
      </c>
      <c r="AN2372">
        <f>AF2372/'Totals and Drop Down Lists'!AB$6*Inputs!J$37</f>
        <v>538.83071478930799</v>
      </c>
      <c r="AO2372">
        <f>AG2372/'Totals and Drop Down Lists'!AC$6*Inputs!K$37</f>
        <v>521.46013301456537</v>
      </c>
      <c r="AP2372">
        <f>AH2372/'Totals and Drop Down Lists'!AD$6*Inputs!L$37</f>
        <v>655.13139148153277</v>
      </c>
      <c r="AQ2372">
        <f>IF(OR($D2372="51",$D2372="52",$D2372="61"),(AA2372/'Totals and Drop Down Lists'!W$4)*Inputs!E$38,0)</f>
        <v>0</v>
      </c>
      <c r="AR2372">
        <f>IF(OR($D2372="51",$D2372="52",$D2372="61"),(AB2372/'Totals and Drop Down Lists'!X$4)*Inputs!F$38,0)</f>
        <v>0</v>
      </c>
      <c r="AS2372">
        <f>IF(OR($D2372="51",$D2372="52",$D2372="61"),(AC2372/'Totals and Drop Down Lists'!Y$4)*Inputs!G$38,0)</f>
        <v>0</v>
      </c>
      <c r="AT2372">
        <f>IF(OR($D2372="51",$D2372="52",$D2372="61"),(AD2372/'Totals and Drop Down Lists'!Z$4)*Inputs!H$38,0)</f>
        <v>0</v>
      </c>
      <c r="AU2372">
        <f>IF(OR($D2372="51",$D2372="52",$D2372="61"),(AE2372/'Totals and Drop Down Lists'!AA$4)*Inputs!I$38,0)</f>
        <v>0</v>
      </c>
      <c r="AV2372">
        <f>IF(OR($D2372="51",$D2372="52",$D2372="61"),(AF2372/'Totals and Drop Down Lists'!AB$4)*Inputs!J$38,0)</f>
        <v>0</v>
      </c>
      <c r="AW2372">
        <f>IF(OR($D2372="51",$D2372="52",$D2372="61"),(AG2372/'Totals and Drop Down Lists'!AC$4)*Inputs!K$38,0)</f>
        <v>0</v>
      </c>
      <c r="AX2372">
        <f>IF(OR($D2372="51",$D2372="52",$D2372="61"),(AH2372/'Totals and Drop Down Lists'!AD$4)*Inputs!L$38,0)</f>
        <v>0</v>
      </c>
      <c r="AY2372">
        <f>IF(OR($D2372="51",$D2372="52",$D2372="61"),0,(AA2372/'Totals and Drop Down Lists'!W$5)*Inputs!E$39)</f>
        <v>0</v>
      </c>
      <c r="AZ2372">
        <f>IF(OR($D2372="51",$D2372="52",$D2372="61"),0,(AB2372/'Totals and Drop Down Lists'!X$5)*Inputs!F$39)</f>
        <v>0</v>
      </c>
      <c r="BA2372">
        <f>IF(OR($D2372="51",$D2372="52",$D2372="61"),0,(AC2372/'Totals and Drop Down Lists'!Y$5)*Inputs!G$39)</f>
        <v>0</v>
      </c>
      <c r="BB2372">
        <f>IF(OR($D2372="51",$D2372="52",$D2372="61"),0,(AD2372/'Totals and Drop Down Lists'!Z$5)*Inputs!H$39)</f>
        <v>0</v>
      </c>
      <c r="BC2372">
        <f>IF(OR($D2372="51",$D2372="52",$D2372="61"),0,(AE2372/'Totals and Drop Down Lists'!AA$5)*Inputs!I$39)</f>
        <v>0</v>
      </c>
      <c r="BD2372">
        <f>IF(OR($D2372="51",$D2372="52",$D2372="61"),0,(AF2372/'Totals and Drop Down Lists'!AB$5)*Inputs!J$39)</f>
        <v>0</v>
      </c>
      <c r="BE2372">
        <f>IF(OR($D2372="51",$D2372="52",$D2372="61"),0,(AG2372/'Totals and Drop Down Lists'!AC$5)*Inputs!K$39)</f>
        <v>0</v>
      </c>
      <c r="BF2372">
        <f>IF(OR($D2372="51",$D2372="52",$D2372="61"),0,(AH2372/'Totals and Drop Down Lists'!AD$5)*Inputs!L$39)</f>
        <v>0</v>
      </c>
      <c r="BG2372" s="10">
        <f t="shared" si="334"/>
        <v>18942.557839573128</v>
      </c>
    </row>
    <row r="2373" spans="1:59" ht="28.8">
      <c r="A2373" s="1" t="s">
        <v>7563</v>
      </c>
      <c r="B2373" s="1" t="s">
        <v>3832</v>
      </c>
      <c r="C2373" s="1" t="s">
        <v>3485</v>
      </c>
      <c r="D2373" s="1" t="s">
        <v>25</v>
      </c>
      <c r="E2373" s="1" t="s">
        <v>3896</v>
      </c>
      <c r="F2373" s="2">
        <v>10435</v>
      </c>
      <c r="G2373" s="2">
        <v>54</v>
      </c>
      <c r="H2373" s="2">
        <v>0</v>
      </c>
      <c r="I2373" s="2">
        <v>1044</v>
      </c>
      <c r="J2373" s="2">
        <v>4469</v>
      </c>
      <c r="K2373" s="2">
        <v>1138</v>
      </c>
      <c r="L2373" s="2">
        <v>32</v>
      </c>
      <c r="M2373" s="2">
        <v>0</v>
      </c>
      <c r="N2373" s="2">
        <v>0</v>
      </c>
      <c r="O2373" s="2">
        <v>19</v>
      </c>
      <c r="P2373" s="2">
        <v>6</v>
      </c>
      <c r="Q2373" s="2">
        <v>0</v>
      </c>
      <c r="R2373" s="2">
        <v>1455</v>
      </c>
      <c r="S2373" s="2">
        <v>463300</v>
      </c>
      <c r="T2373" s="2">
        <v>33467700</v>
      </c>
      <c r="U2373" s="2">
        <v>21</v>
      </c>
      <c r="V2373" s="2">
        <v>56</v>
      </c>
      <c r="W2373" s="2">
        <v>27</v>
      </c>
      <c r="X2373" s="2">
        <v>131</v>
      </c>
      <c r="Y2373" s="2">
        <v>26</v>
      </c>
      <c r="Z2373" s="2">
        <v>73</v>
      </c>
      <c r="AA2373" s="9">
        <f t="shared" si="335"/>
        <v>10435</v>
      </c>
      <c r="AB2373" s="9">
        <f t="shared" si="336"/>
        <v>990</v>
      </c>
      <c r="AC2373" s="9">
        <f t="shared" si="337"/>
        <v>1512</v>
      </c>
      <c r="AD2373" s="9">
        <f t="shared" si="338"/>
        <v>1455</v>
      </c>
      <c r="AE2373" s="44">
        <f t="shared" si="339"/>
        <v>2.0238110154022285E-5</v>
      </c>
      <c r="AF2373" s="9">
        <f t="shared" si="340"/>
        <v>48</v>
      </c>
      <c r="AG2373" s="9">
        <f t="shared" si="333"/>
        <v>99</v>
      </c>
      <c r="AH2373" s="44">
        <f t="shared" si="341"/>
        <v>9.3803315372982896E-6</v>
      </c>
      <c r="AI2373">
        <f>AA2373/'Totals and Drop Down Lists'!W$6*Inputs!E$37</f>
        <v>9466.0101486088006</v>
      </c>
      <c r="AJ2373">
        <f>AB2373/'Totals and Drop Down Lists'!X$6*Inputs!F$37</f>
        <v>3257.4833109293486</v>
      </c>
      <c r="AK2373">
        <f>AC2373/'Totals and Drop Down Lists'!Y$6*Inputs!G$37</f>
        <v>9967.6147329095784</v>
      </c>
      <c r="AL2373">
        <f>AD2373/'Totals and Drop Down Lists'!Z$6*Inputs!H$37</f>
        <v>11665.464347841107</v>
      </c>
      <c r="AM2373">
        <f>AE2373/'Totals and Drop Down Lists'!AA$6*Inputs!I$37</f>
        <v>2519.4291855560218</v>
      </c>
      <c r="AN2373">
        <f>AF2373/'Totals and Drop Down Lists'!AB$6*Inputs!J$37</f>
        <v>957.92127073654751</v>
      </c>
      <c r="AO2373">
        <f>AG2373/'Totals and Drop Down Lists'!AC$6*Inputs!K$37</f>
        <v>1843.7340417300704</v>
      </c>
      <c r="AP2373">
        <f>AH2373/'Totals and Drop Down Lists'!AD$6*Inputs!L$37</f>
        <v>2207.4725675288705</v>
      </c>
      <c r="AQ2373">
        <f>IF(OR($D2373="51",$D2373="52",$D2373="61"),(AA2373/'Totals and Drop Down Lists'!W$4)*Inputs!E$38,0)</f>
        <v>0</v>
      </c>
      <c r="AR2373">
        <f>IF(OR($D2373="51",$D2373="52",$D2373="61"),(AB2373/'Totals and Drop Down Lists'!X$4)*Inputs!F$38,0)</f>
        <v>0</v>
      </c>
      <c r="AS2373">
        <f>IF(OR($D2373="51",$D2373="52",$D2373="61"),(AC2373/'Totals and Drop Down Lists'!Y$4)*Inputs!G$38,0)</f>
        <v>0</v>
      </c>
      <c r="AT2373">
        <f>IF(OR($D2373="51",$D2373="52",$D2373="61"),(AD2373/'Totals and Drop Down Lists'!Z$4)*Inputs!H$38,0)</f>
        <v>0</v>
      </c>
      <c r="AU2373">
        <f>IF(OR($D2373="51",$D2373="52",$D2373="61"),(AE2373/'Totals and Drop Down Lists'!AA$4)*Inputs!I$38,0)</f>
        <v>0</v>
      </c>
      <c r="AV2373">
        <f>IF(OR($D2373="51",$D2373="52",$D2373="61"),(AF2373/'Totals and Drop Down Lists'!AB$4)*Inputs!J$38,0)</f>
        <v>0</v>
      </c>
      <c r="AW2373">
        <f>IF(OR($D2373="51",$D2373="52",$D2373="61"),(AG2373/'Totals and Drop Down Lists'!AC$4)*Inputs!K$38,0)</f>
        <v>0</v>
      </c>
      <c r="AX2373">
        <f>IF(OR($D2373="51",$D2373="52",$D2373="61"),(AH2373/'Totals and Drop Down Lists'!AD$4)*Inputs!L$38,0)</f>
        <v>0</v>
      </c>
      <c r="AY2373">
        <f>IF(OR($D2373="51",$D2373="52",$D2373="61"),0,(AA2373/'Totals and Drop Down Lists'!W$5)*Inputs!E$39)</f>
        <v>0</v>
      </c>
      <c r="AZ2373">
        <f>IF(OR($D2373="51",$D2373="52",$D2373="61"),0,(AB2373/'Totals and Drop Down Lists'!X$5)*Inputs!F$39)</f>
        <v>0</v>
      </c>
      <c r="BA2373">
        <f>IF(OR($D2373="51",$D2373="52",$D2373="61"),0,(AC2373/'Totals and Drop Down Lists'!Y$5)*Inputs!G$39)</f>
        <v>0</v>
      </c>
      <c r="BB2373">
        <f>IF(OR($D2373="51",$D2373="52",$D2373="61"),0,(AD2373/'Totals and Drop Down Lists'!Z$5)*Inputs!H$39)</f>
        <v>0</v>
      </c>
      <c r="BC2373">
        <f>IF(OR($D2373="51",$D2373="52",$D2373="61"),0,(AE2373/'Totals and Drop Down Lists'!AA$5)*Inputs!I$39)</f>
        <v>0</v>
      </c>
      <c r="BD2373">
        <f>IF(OR($D2373="51",$D2373="52",$D2373="61"),0,(AF2373/'Totals and Drop Down Lists'!AB$5)*Inputs!J$39)</f>
        <v>0</v>
      </c>
      <c r="BE2373">
        <f>IF(OR($D2373="51",$D2373="52",$D2373="61"),0,(AG2373/'Totals and Drop Down Lists'!AC$5)*Inputs!K$39)</f>
        <v>0</v>
      </c>
      <c r="BF2373">
        <f>IF(OR($D2373="51",$D2373="52",$D2373="61"),0,(AH2373/'Totals and Drop Down Lists'!AD$5)*Inputs!L$39)</f>
        <v>0</v>
      </c>
      <c r="BG2373" s="10">
        <f t="shared" si="334"/>
        <v>41885.129605840346</v>
      </c>
    </row>
    <row r="2374" spans="1:59" ht="28.8">
      <c r="A2374" s="1" t="s">
        <v>7563</v>
      </c>
      <c r="B2374" s="1" t="s">
        <v>3832</v>
      </c>
      <c r="C2374" s="1" t="s">
        <v>3897</v>
      </c>
      <c r="D2374" s="1" t="s">
        <v>25</v>
      </c>
      <c r="E2374" s="1" t="s">
        <v>3898</v>
      </c>
      <c r="F2374" s="2">
        <v>703</v>
      </c>
      <c r="G2374" s="2">
        <v>0</v>
      </c>
      <c r="H2374" s="2">
        <v>0</v>
      </c>
      <c r="I2374" s="2">
        <v>86</v>
      </c>
      <c r="J2374" s="2">
        <v>295</v>
      </c>
      <c r="K2374" s="2">
        <v>43</v>
      </c>
      <c r="L2374" s="2">
        <v>0</v>
      </c>
      <c r="M2374" s="2">
        <v>0</v>
      </c>
      <c r="N2374" s="2">
        <v>0</v>
      </c>
      <c r="O2374" s="2">
        <v>0</v>
      </c>
      <c r="P2374" s="2">
        <v>2</v>
      </c>
      <c r="Q2374" s="2">
        <v>0</v>
      </c>
      <c r="R2374" s="2">
        <v>87</v>
      </c>
      <c r="S2374" s="3"/>
      <c r="T2374" s="2">
        <v>1642200</v>
      </c>
      <c r="U2374" s="2">
        <v>11</v>
      </c>
      <c r="V2374" s="2">
        <v>10</v>
      </c>
      <c r="W2374" s="2">
        <v>10</v>
      </c>
      <c r="X2374" s="2">
        <v>15</v>
      </c>
      <c r="Y2374" s="2">
        <v>0</v>
      </c>
      <c r="Z2374" s="2">
        <v>4</v>
      </c>
      <c r="AA2374" s="9">
        <f t="shared" si="335"/>
        <v>703</v>
      </c>
      <c r="AB2374" s="9">
        <f t="shared" si="336"/>
        <v>86</v>
      </c>
      <c r="AC2374" s="9">
        <f t="shared" si="337"/>
        <v>89</v>
      </c>
      <c r="AD2374" s="9">
        <f t="shared" si="338"/>
        <v>87</v>
      </c>
      <c r="AE2374" s="44">
        <f t="shared" si="339"/>
        <v>4.3773440352873827E-7</v>
      </c>
      <c r="AF2374" s="9">
        <f t="shared" si="340"/>
        <v>0</v>
      </c>
      <c r="AG2374" s="9">
        <f t="shared" si="333"/>
        <v>4</v>
      </c>
      <c r="AH2374" s="44">
        <f t="shared" si="341"/>
        <v>2.1694893235810495E-7</v>
      </c>
      <c r="AI2374">
        <f>AA2374/'Totals and Drop Down Lists'!W$6*Inputs!E$37</f>
        <v>637.71970622635229</v>
      </c>
      <c r="AJ2374">
        <f>AB2374/'Totals and Drop Down Lists'!X$6*Inputs!F$37</f>
        <v>282.97329771709491</v>
      </c>
      <c r="AK2374">
        <f>AC2374/'Totals and Drop Down Lists'!Y$6*Inputs!G$37</f>
        <v>586.71806298211152</v>
      </c>
      <c r="AL2374">
        <f>AD2374/'Totals and Drop Down Lists'!Z$6*Inputs!H$37</f>
        <v>697.52261048946832</v>
      </c>
      <c r="AM2374">
        <f>AE2374/'Totals and Drop Down Lists'!AA$6*Inputs!I$37</f>
        <v>54.493271524815398</v>
      </c>
      <c r="AN2374">
        <f>AF2374/'Totals and Drop Down Lists'!AB$6*Inputs!J$37</f>
        <v>0</v>
      </c>
      <c r="AO2374">
        <f>AG2374/'Totals and Drop Down Lists'!AC$6*Inputs!K$37</f>
        <v>74.494304716366472</v>
      </c>
      <c r="AP2374">
        <f>AH2374/'Totals and Drop Down Lists'!AD$6*Inputs!L$37</f>
        <v>51.054572520272337</v>
      </c>
      <c r="AQ2374">
        <f>IF(OR($D2374="51",$D2374="52",$D2374="61"),(AA2374/'Totals and Drop Down Lists'!W$4)*Inputs!E$38,0)</f>
        <v>0</v>
      </c>
      <c r="AR2374">
        <f>IF(OR($D2374="51",$D2374="52",$D2374="61"),(AB2374/'Totals and Drop Down Lists'!X$4)*Inputs!F$38,0)</f>
        <v>0</v>
      </c>
      <c r="AS2374">
        <f>IF(OR($D2374="51",$D2374="52",$D2374="61"),(AC2374/'Totals and Drop Down Lists'!Y$4)*Inputs!G$38,0)</f>
        <v>0</v>
      </c>
      <c r="AT2374">
        <f>IF(OR($D2374="51",$D2374="52",$D2374="61"),(AD2374/'Totals and Drop Down Lists'!Z$4)*Inputs!H$38,0)</f>
        <v>0</v>
      </c>
      <c r="AU2374">
        <f>IF(OR($D2374="51",$D2374="52",$D2374="61"),(AE2374/'Totals and Drop Down Lists'!AA$4)*Inputs!I$38,0)</f>
        <v>0</v>
      </c>
      <c r="AV2374">
        <f>IF(OR($D2374="51",$D2374="52",$D2374="61"),(AF2374/'Totals and Drop Down Lists'!AB$4)*Inputs!J$38,0)</f>
        <v>0</v>
      </c>
      <c r="AW2374">
        <f>IF(OR($D2374="51",$D2374="52",$D2374="61"),(AG2374/'Totals and Drop Down Lists'!AC$4)*Inputs!K$38,0)</f>
        <v>0</v>
      </c>
      <c r="AX2374">
        <f>IF(OR($D2374="51",$D2374="52",$D2374="61"),(AH2374/'Totals and Drop Down Lists'!AD$4)*Inputs!L$38,0)</f>
        <v>0</v>
      </c>
      <c r="AY2374">
        <f>IF(OR($D2374="51",$D2374="52",$D2374="61"),0,(AA2374/'Totals and Drop Down Lists'!W$5)*Inputs!E$39)</f>
        <v>0</v>
      </c>
      <c r="AZ2374">
        <f>IF(OR($D2374="51",$D2374="52",$D2374="61"),0,(AB2374/'Totals and Drop Down Lists'!X$5)*Inputs!F$39)</f>
        <v>0</v>
      </c>
      <c r="BA2374">
        <f>IF(OR($D2374="51",$D2374="52",$D2374="61"),0,(AC2374/'Totals and Drop Down Lists'!Y$5)*Inputs!G$39)</f>
        <v>0</v>
      </c>
      <c r="BB2374">
        <f>IF(OR($D2374="51",$D2374="52",$D2374="61"),0,(AD2374/'Totals and Drop Down Lists'!Z$5)*Inputs!H$39)</f>
        <v>0</v>
      </c>
      <c r="BC2374">
        <f>IF(OR($D2374="51",$D2374="52",$D2374="61"),0,(AE2374/'Totals and Drop Down Lists'!AA$5)*Inputs!I$39)</f>
        <v>0</v>
      </c>
      <c r="BD2374">
        <f>IF(OR($D2374="51",$D2374="52",$D2374="61"),0,(AF2374/'Totals and Drop Down Lists'!AB$5)*Inputs!J$39)</f>
        <v>0</v>
      </c>
      <c r="BE2374">
        <f>IF(OR($D2374="51",$D2374="52",$D2374="61"),0,(AG2374/'Totals and Drop Down Lists'!AC$5)*Inputs!K$39)</f>
        <v>0</v>
      </c>
      <c r="BF2374">
        <f>IF(OR($D2374="51",$D2374="52",$D2374="61"),0,(AH2374/'Totals and Drop Down Lists'!AD$5)*Inputs!L$39)</f>
        <v>0</v>
      </c>
      <c r="BG2374" s="10">
        <f t="shared" si="334"/>
        <v>2384.9758261764814</v>
      </c>
    </row>
    <row r="2375" spans="1:59" ht="28.8">
      <c r="A2375" s="1" t="s">
        <v>7563</v>
      </c>
      <c r="B2375" s="1" t="s">
        <v>3832</v>
      </c>
      <c r="C2375" s="1" t="s">
        <v>303</v>
      </c>
      <c r="D2375" s="1" t="s">
        <v>25</v>
      </c>
      <c r="E2375" s="1" t="s">
        <v>3899</v>
      </c>
      <c r="F2375" s="2">
        <v>6308</v>
      </c>
      <c r="G2375" s="2">
        <v>24</v>
      </c>
      <c r="H2375" s="2">
        <v>5</v>
      </c>
      <c r="I2375" s="2">
        <v>646</v>
      </c>
      <c r="J2375" s="2">
        <v>2576</v>
      </c>
      <c r="K2375" s="2">
        <v>531</v>
      </c>
      <c r="L2375" s="2">
        <v>14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1090</v>
      </c>
      <c r="S2375" s="2">
        <v>240100</v>
      </c>
      <c r="T2375" s="2">
        <v>12415800</v>
      </c>
      <c r="U2375" s="2">
        <v>53</v>
      </c>
      <c r="V2375" s="2">
        <v>53</v>
      </c>
      <c r="W2375" s="2">
        <v>0</v>
      </c>
      <c r="X2375" s="2">
        <v>114</v>
      </c>
      <c r="Y2375" s="2">
        <v>43</v>
      </c>
      <c r="Z2375" s="2">
        <v>50</v>
      </c>
      <c r="AA2375" s="9">
        <f t="shared" si="335"/>
        <v>6308</v>
      </c>
      <c r="AB2375" s="9">
        <f t="shared" si="336"/>
        <v>617</v>
      </c>
      <c r="AC2375" s="9">
        <f t="shared" si="337"/>
        <v>1104</v>
      </c>
      <c r="AD2375" s="9">
        <f t="shared" si="338"/>
        <v>1090</v>
      </c>
      <c r="AE2375" s="44">
        <f t="shared" si="339"/>
        <v>7.6443219465707363E-6</v>
      </c>
      <c r="AF2375" s="9">
        <f t="shared" si="340"/>
        <v>61</v>
      </c>
      <c r="AG2375" s="9">
        <f t="shared" si="333"/>
        <v>93</v>
      </c>
      <c r="AH2375" s="44">
        <f t="shared" si="341"/>
        <v>7.1331720179990781E-6</v>
      </c>
      <c r="AI2375">
        <f>AA2375/'Totals and Drop Down Lists'!W$6*Inputs!E$37</f>
        <v>5722.2416883013238</v>
      </c>
      <c r="AJ2375">
        <f>AB2375/'Totals and Drop Down Lists'!X$6*Inputs!F$37</f>
        <v>2030.1688917610181</v>
      </c>
      <c r="AK2375">
        <f>AC2375/'Totals and Drop Down Lists'!Y$6*Inputs!G$37</f>
        <v>7277.940916092708</v>
      </c>
      <c r="AL2375">
        <f>AD2375/'Totals and Drop Down Lists'!Z$6*Inputs!H$37</f>
        <v>8739.0763842933375</v>
      </c>
      <c r="AM2375">
        <f>AE2375/'Totals and Drop Down Lists'!AA$6*Inputs!I$37</f>
        <v>951.63667305906915</v>
      </c>
      <c r="AN2375">
        <f>AF2375/'Totals and Drop Down Lists'!AB$6*Inputs!J$37</f>
        <v>1217.3582815610293</v>
      </c>
      <c r="AO2375">
        <f>AG2375/'Totals and Drop Down Lists'!AC$6*Inputs!K$37</f>
        <v>1731.9925846555207</v>
      </c>
      <c r="AP2375">
        <f>AH2375/'Totals and Drop Down Lists'!AD$6*Inputs!L$37</f>
        <v>1678.6487222319163</v>
      </c>
      <c r="AQ2375">
        <f>IF(OR($D2375="51",$D2375="52",$D2375="61"),(AA2375/'Totals and Drop Down Lists'!W$4)*Inputs!E$38,0)</f>
        <v>0</v>
      </c>
      <c r="AR2375">
        <f>IF(OR($D2375="51",$D2375="52",$D2375="61"),(AB2375/'Totals and Drop Down Lists'!X$4)*Inputs!F$38,0)</f>
        <v>0</v>
      </c>
      <c r="AS2375">
        <f>IF(OR($D2375="51",$D2375="52",$D2375="61"),(AC2375/'Totals and Drop Down Lists'!Y$4)*Inputs!G$38,0)</f>
        <v>0</v>
      </c>
      <c r="AT2375">
        <f>IF(OR($D2375="51",$D2375="52",$D2375="61"),(AD2375/'Totals and Drop Down Lists'!Z$4)*Inputs!H$38,0)</f>
        <v>0</v>
      </c>
      <c r="AU2375">
        <f>IF(OR($D2375="51",$D2375="52",$D2375="61"),(AE2375/'Totals and Drop Down Lists'!AA$4)*Inputs!I$38,0)</f>
        <v>0</v>
      </c>
      <c r="AV2375">
        <f>IF(OR($D2375="51",$D2375="52",$D2375="61"),(AF2375/'Totals and Drop Down Lists'!AB$4)*Inputs!J$38,0)</f>
        <v>0</v>
      </c>
      <c r="AW2375">
        <f>IF(OR($D2375="51",$D2375="52",$D2375="61"),(AG2375/'Totals and Drop Down Lists'!AC$4)*Inputs!K$38,0)</f>
        <v>0</v>
      </c>
      <c r="AX2375">
        <f>IF(OR($D2375="51",$D2375="52",$D2375="61"),(AH2375/'Totals and Drop Down Lists'!AD$4)*Inputs!L$38,0)</f>
        <v>0</v>
      </c>
      <c r="AY2375">
        <f>IF(OR($D2375="51",$D2375="52",$D2375="61"),0,(AA2375/'Totals and Drop Down Lists'!W$5)*Inputs!E$39)</f>
        <v>0</v>
      </c>
      <c r="AZ2375">
        <f>IF(OR($D2375="51",$D2375="52",$D2375="61"),0,(AB2375/'Totals and Drop Down Lists'!X$5)*Inputs!F$39)</f>
        <v>0</v>
      </c>
      <c r="BA2375">
        <f>IF(OR($D2375="51",$D2375="52",$D2375="61"),0,(AC2375/'Totals and Drop Down Lists'!Y$5)*Inputs!G$39)</f>
        <v>0</v>
      </c>
      <c r="BB2375">
        <f>IF(OR($D2375="51",$D2375="52",$D2375="61"),0,(AD2375/'Totals and Drop Down Lists'!Z$5)*Inputs!H$39)</f>
        <v>0</v>
      </c>
      <c r="BC2375">
        <f>IF(OR($D2375="51",$D2375="52",$D2375="61"),0,(AE2375/'Totals and Drop Down Lists'!AA$5)*Inputs!I$39)</f>
        <v>0</v>
      </c>
      <c r="BD2375">
        <f>IF(OR($D2375="51",$D2375="52",$D2375="61"),0,(AF2375/'Totals and Drop Down Lists'!AB$5)*Inputs!J$39)</f>
        <v>0</v>
      </c>
      <c r="BE2375">
        <f>IF(OR($D2375="51",$D2375="52",$D2375="61"),0,(AG2375/'Totals and Drop Down Lists'!AC$5)*Inputs!K$39)</f>
        <v>0</v>
      </c>
      <c r="BF2375">
        <f>IF(OR($D2375="51",$D2375="52",$D2375="61"),0,(AH2375/'Totals and Drop Down Lists'!AD$5)*Inputs!L$39)</f>
        <v>0</v>
      </c>
      <c r="BG2375" s="10">
        <f t="shared" si="334"/>
        <v>29349.064141955922</v>
      </c>
    </row>
    <row r="2376" spans="1:59" ht="28.8">
      <c r="A2376" s="1" t="s">
        <v>7563</v>
      </c>
      <c r="B2376" s="1" t="s">
        <v>3832</v>
      </c>
      <c r="C2376" s="1" t="s">
        <v>438</v>
      </c>
      <c r="D2376" s="1" t="s">
        <v>25</v>
      </c>
      <c r="E2376" s="1" t="s">
        <v>3900</v>
      </c>
      <c r="F2376" s="2">
        <v>7563</v>
      </c>
      <c r="G2376" s="2">
        <v>25</v>
      </c>
      <c r="H2376" s="2">
        <v>0</v>
      </c>
      <c r="I2376" s="2">
        <v>1005</v>
      </c>
      <c r="J2376" s="2">
        <v>3301</v>
      </c>
      <c r="K2376" s="2">
        <v>718</v>
      </c>
      <c r="L2376" s="2">
        <v>3</v>
      </c>
      <c r="M2376" s="2">
        <v>0</v>
      </c>
      <c r="N2376" s="2">
        <v>0</v>
      </c>
      <c r="O2376" s="2">
        <v>32</v>
      </c>
      <c r="P2376" s="2">
        <v>0</v>
      </c>
      <c r="Q2376" s="2">
        <v>0</v>
      </c>
      <c r="R2376" s="2">
        <v>1973</v>
      </c>
      <c r="S2376" s="2">
        <v>272000</v>
      </c>
      <c r="T2376" s="2">
        <v>19042200</v>
      </c>
      <c r="U2376" s="2">
        <v>84</v>
      </c>
      <c r="V2376" s="2">
        <v>81</v>
      </c>
      <c r="W2376" s="2">
        <v>32</v>
      </c>
      <c r="X2376" s="2">
        <v>190</v>
      </c>
      <c r="Y2376" s="2">
        <v>102</v>
      </c>
      <c r="Z2376" s="2">
        <v>68</v>
      </c>
      <c r="AA2376" s="9">
        <f t="shared" si="335"/>
        <v>7563</v>
      </c>
      <c r="AB2376" s="9">
        <f t="shared" si="336"/>
        <v>980</v>
      </c>
      <c r="AC2376" s="9">
        <f t="shared" si="337"/>
        <v>2008</v>
      </c>
      <c r="AD2376" s="9">
        <f t="shared" si="338"/>
        <v>1973</v>
      </c>
      <c r="AE2376" s="44">
        <f t="shared" si="339"/>
        <v>1.0906845220739774E-5</v>
      </c>
      <c r="AF2376" s="9">
        <f t="shared" si="340"/>
        <v>77</v>
      </c>
      <c r="AG2376" s="9">
        <f t="shared" si="333"/>
        <v>170</v>
      </c>
      <c r="AH2376" s="44">
        <f t="shared" si="341"/>
        <v>1.3758748356155174E-5</v>
      </c>
      <c r="AI2376">
        <f>AA2376/'Totals and Drop Down Lists'!W$6*Inputs!E$37</f>
        <v>6860.702899274399</v>
      </c>
      <c r="AJ2376">
        <f>AB2376/'Totals and Drop Down Lists'!X$6*Inputs!F$37</f>
        <v>3224.5794391017789</v>
      </c>
      <c r="AK2376">
        <f>AC2376/'Totals and Drop Down Lists'!Y$6*Inputs!G$37</f>
        <v>13237.414274922245</v>
      </c>
      <c r="AL2376">
        <f>AD2376/'Totals and Drop Down Lists'!Z$6*Inputs!H$37</f>
        <v>15818.530005697943</v>
      </c>
      <c r="AM2376">
        <f>AE2376/'Totals and Drop Down Lists'!AA$6*Inputs!I$37</f>
        <v>1357.7860759895407</v>
      </c>
      <c r="AN2376">
        <f>AF2376/'Totals and Drop Down Lists'!AB$6*Inputs!J$37</f>
        <v>1536.6653718065452</v>
      </c>
      <c r="AO2376">
        <f>AG2376/'Totals and Drop Down Lists'!AC$6*Inputs!K$37</f>
        <v>3166.0079504455753</v>
      </c>
      <c r="AP2376">
        <f>AH2376/'Totals and Drop Down Lists'!AD$6*Inputs!L$37</f>
        <v>3237.8449992923393</v>
      </c>
      <c r="AQ2376">
        <f>IF(OR($D2376="51",$D2376="52",$D2376="61"),(AA2376/'Totals and Drop Down Lists'!W$4)*Inputs!E$38,0)</f>
        <v>0</v>
      </c>
      <c r="AR2376">
        <f>IF(OR($D2376="51",$D2376="52",$D2376="61"),(AB2376/'Totals and Drop Down Lists'!X$4)*Inputs!F$38,0)</f>
        <v>0</v>
      </c>
      <c r="AS2376">
        <f>IF(OR($D2376="51",$D2376="52",$D2376="61"),(AC2376/'Totals and Drop Down Lists'!Y$4)*Inputs!G$38,0)</f>
        <v>0</v>
      </c>
      <c r="AT2376">
        <f>IF(OR($D2376="51",$D2376="52",$D2376="61"),(AD2376/'Totals and Drop Down Lists'!Z$4)*Inputs!H$38,0)</f>
        <v>0</v>
      </c>
      <c r="AU2376">
        <f>IF(OR($D2376="51",$D2376="52",$D2376="61"),(AE2376/'Totals and Drop Down Lists'!AA$4)*Inputs!I$38,0)</f>
        <v>0</v>
      </c>
      <c r="AV2376">
        <f>IF(OR($D2376="51",$D2376="52",$D2376="61"),(AF2376/'Totals and Drop Down Lists'!AB$4)*Inputs!J$38,0)</f>
        <v>0</v>
      </c>
      <c r="AW2376">
        <f>IF(OR($D2376="51",$D2376="52",$D2376="61"),(AG2376/'Totals and Drop Down Lists'!AC$4)*Inputs!K$38,0)</f>
        <v>0</v>
      </c>
      <c r="AX2376">
        <f>IF(OR($D2376="51",$D2376="52",$D2376="61"),(AH2376/'Totals and Drop Down Lists'!AD$4)*Inputs!L$38,0)</f>
        <v>0</v>
      </c>
      <c r="AY2376">
        <f>IF(OR($D2376="51",$D2376="52",$D2376="61"),0,(AA2376/'Totals and Drop Down Lists'!W$5)*Inputs!E$39)</f>
        <v>0</v>
      </c>
      <c r="AZ2376">
        <f>IF(OR($D2376="51",$D2376="52",$D2376="61"),0,(AB2376/'Totals and Drop Down Lists'!X$5)*Inputs!F$39)</f>
        <v>0</v>
      </c>
      <c r="BA2376">
        <f>IF(OR($D2376="51",$D2376="52",$D2376="61"),0,(AC2376/'Totals and Drop Down Lists'!Y$5)*Inputs!G$39)</f>
        <v>0</v>
      </c>
      <c r="BB2376">
        <f>IF(OR($D2376="51",$D2376="52",$D2376="61"),0,(AD2376/'Totals and Drop Down Lists'!Z$5)*Inputs!H$39)</f>
        <v>0</v>
      </c>
      <c r="BC2376">
        <f>IF(OR($D2376="51",$D2376="52",$D2376="61"),0,(AE2376/'Totals and Drop Down Lists'!AA$5)*Inputs!I$39)</f>
        <v>0</v>
      </c>
      <c r="BD2376">
        <f>IF(OR($D2376="51",$D2376="52",$D2376="61"),0,(AF2376/'Totals and Drop Down Lists'!AB$5)*Inputs!J$39)</f>
        <v>0</v>
      </c>
      <c r="BE2376">
        <f>IF(OR($D2376="51",$D2376="52",$D2376="61"),0,(AG2376/'Totals and Drop Down Lists'!AC$5)*Inputs!K$39)</f>
        <v>0</v>
      </c>
      <c r="BF2376">
        <f>IF(OR($D2376="51",$D2376="52",$D2376="61"),0,(AH2376/'Totals and Drop Down Lists'!AD$5)*Inputs!L$39)</f>
        <v>0</v>
      </c>
      <c r="BG2376" s="10">
        <f t="shared" si="334"/>
        <v>48439.531016530367</v>
      </c>
    </row>
    <row r="2377" spans="1:59" ht="28.8">
      <c r="A2377" s="1" t="s">
        <v>7563</v>
      </c>
      <c r="B2377" s="1" t="s">
        <v>3832</v>
      </c>
      <c r="C2377" s="1" t="s">
        <v>231</v>
      </c>
      <c r="D2377" s="1" t="s">
        <v>25</v>
      </c>
      <c r="E2377" s="1" t="s">
        <v>3901</v>
      </c>
      <c r="F2377" s="2">
        <v>5182</v>
      </c>
      <c r="G2377" s="2">
        <v>12</v>
      </c>
      <c r="H2377" s="2">
        <v>1</v>
      </c>
      <c r="I2377" s="2">
        <v>570</v>
      </c>
      <c r="J2377" s="2">
        <v>1926</v>
      </c>
      <c r="K2377" s="2">
        <v>501</v>
      </c>
      <c r="L2377" s="2">
        <v>14</v>
      </c>
      <c r="M2377" s="2">
        <v>2</v>
      </c>
      <c r="N2377" s="2">
        <v>0</v>
      </c>
      <c r="O2377" s="2">
        <v>8</v>
      </c>
      <c r="P2377" s="2">
        <v>0</v>
      </c>
      <c r="Q2377" s="2">
        <v>0</v>
      </c>
      <c r="R2377" s="2">
        <v>948</v>
      </c>
      <c r="S2377" s="2">
        <v>208000</v>
      </c>
      <c r="T2377" s="2">
        <v>13637400</v>
      </c>
      <c r="U2377" s="2">
        <v>18</v>
      </c>
      <c r="V2377" s="2">
        <v>49</v>
      </c>
      <c r="W2377" s="2">
        <v>30</v>
      </c>
      <c r="X2377" s="2">
        <v>162</v>
      </c>
      <c r="Y2377" s="2">
        <v>39</v>
      </c>
      <c r="Z2377" s="2">
        <v>67</v>
      </c>
      <c r="AA2377" s="9">
        <f t="shared" si="335"/>
        <v>5182</v>
      </c>
      <c r="AB2377" s="9">
        <f t="shared" si="336"/>
        <v>557</v>
      </c>
      <c r="AC2377" s="9">
        <f t="shared" si="337"/>
        <v>972</v>
      </c>
      <c r="AD2377" s="9">
        <f t="shared" si="338"/>
        <v>948</v>
      </c>
      <c r="AE2377" s="44">
        <f t="shared" si="339"/>
        <v>9.1015415256133135E-6</v>
      </c>
      <c r="AF2377" s="9">
        <f t="shared" si="340"/>
        <v>83</v>
      </c>
      <c r="AG2377" s="9">
        <f t="shared" si="333"/>
        <v>106</v>
      </c>
      <c r="AH2377" s="44">
        <f t="shared" si="341"/>
        <v>1.0259788181717167E-5</v>
      </c>
      <c r="AI2377">
        <f>AA2377/'Totals and Drop Down Lists'!W$6*Inputs!E$37</f>
        <v>4700.8015898505801</v>
      </c>
      <c r="AJ2377">
        <f>AB2377/'Totals and Drop Down Lists'!X$6*Inputs!F$37</f>
        <v>1832.745660795603</v>
      </c>
      <c r="AK2377">
        <f>AC2377/'Totals and Drop Down Lists'!Y$6*Inputs!G$37</f>
        <v>6407.7523282990151</v>
      </c>
      <c r="AL2377">
        <f>AD2377/'Totals and Drop Down Lists'!Z$6*Inputs!H$37</f>
        <v>7600.5912039542072</v>
      </c>
      <c r="AM2377">
        <f>AE2377/'Totals and Drop Down Lists'!AA$6*Inputs!I$37</f>
        <v>1133.0449917836243</v>
      </c>
      <c r="AN2377">
        <f>AF2377/'Totals and Drop Down Lists'!AB$6*Inputs!J$37</f>
        <v>1656.4055306486136</v>
      </c>
      <c r="AO2377">
        <f>AG2377/'Totals and Drop Down Lists'!AC$6*Inputs!K$37</f>
        <v>1974.0990749837117</v>
      </c>
      <c r="AP2377">
        <f>AH2377/'Totals and Drop Down Lists'!AD$6*Inputs!L$37</f>
        <v>2414.4350196731598</v>
      </c>
      <c r="AQ2377">
        <f>IF(OR($D2377="51",$D2377="52",$D2377="61"),(AA2377/'Totals and Drop Down Lists'!W$4)*Inputs!E$38,0)</f>
        <v>0</v>
      </c>
      <c r="AR2377">
        <f>IF(OR($D2377="51",$D2377="52",$D2377="61"),(AB2377/'Totals and Drop Down Lists'!X$4)*Inputs!F$38,0)</f>
        <v>0</v>
      </c>
      <c r="AS2377">
        <f>IF(OR($D2377="51",$D2377="52",$D2377="61"),(AC2377/'Totals and Drop Down Lists'!Y$4)*Inputs!G$38,0)</f>
        <v>0</v>
      </c>
      <c r="AT2377">
        <f>IF(OR($D2377="51",$D2377="52",$D2377="61"),(AD2377/'Totals and Drop Down Lists'!Z$4)*Inputs!H$38,0)</f>
        <v>0</v>
      </c>
      <c r="AU2377">
        <f>IF(OR($D2377="51",$D2377="52",$D2377="61"),(AE2377/'Totals and Drop Down Lists'!AA$4)*Inputs!I$38,0)</f>
        <v>0</v>
      </c>
      <c r="AV2377">
        <f>IF(OR($D2377="51",$D2377="52",$D2377="61"),(AF2377/'Totals and Drop Down Lists'!AB$4)*Inputs!J$38,0)</f>
        <v>0</v>
      </c>
      <c r="AW2377">
        <f>IF(OR($D2377="51",$D2377="52",$D2377="61"),(AG2377/'Totals and Drop Down Lists'!AC$4)*Inputs!K$38,0)</f>
        <v>0</v>
      </c>
      <c r="AX2377">
        <f>IF(OR($D2377="51",$D2377="52",$D2377="61"),(AH2377/'Totals and Drop Down Lists'!AD$4)*Inputs!L$38,0)</f>
        <v>0</v>
      </c>
      <c r="AY2377">
        <f>IF(OR($D2377="51",$D2377="52",$D2377="61"),0,(AA2377/'Totals and Drop Down Lists'!W$5)*Inputs!E$39)</f>
        <v>0</v>
      </c>
      <c r="AZ2377">
        <f>IF(OR($D2377="51",$D2377="52",$D2377="61"),0,(AB2377/'Totals and Drop Down Lists'!X$5)*Inputs!F$39)</f>
        <v>0</v>
      </c>
      <c r="BA2377">
        <f>IF(OR($D2377="51",$D2377="52",$D2377="61"),0,(AC2377/'Totals and Drop Down Lists'!Y$5)*Inputs!G$39)</f>
        <v>0</v>
      </c>
      <c r="BB2377">
        <f>IF(OR($D2377="51",$D2377="52",$D2377="61"),0,(AD2377/'Totals and Drop Down Lists'!Z$5)*Inputs!H$39)</f>
        <v>0</v>
      </c>
      <c r="BC2377">
        <f>IF(OR($D2377="51",$D2377="52",$D2377="61"),0,(AE2377/'Totals and Drop Down Lists'!AA$5)*Inputs!I$39)</f>
        <v>0</v>
      </c>
      <c r="BD2377">
        <f>IF(OR($D2377="51",$D2377="52",$D2377="61"),0,(AF2377/'Totals and Drop Down Lists'!AB$5)*Inputs!J$39)</f>
        <v>0</v>
      </c>
      <c r="BE2377">
        <f>IF(OR($D2377="51",$D2377="52",$D2377="61"),0,(AG2377/'Totals and Drop Down Lists'!AC$5)*Inputs!K$39)</f>
        <v>0</v>
      </c>
      <c r="BF2377">
        <f>IF(OR($D2377="51",$D2377="52",$D2377="61"),0,(AH2377/'Totals and Drop Down Lists'!AD$5)*Inputs!L$39)</f>
        <v>0</v>
      </c>
      <c r="BG2377" s="10">
        <f t="shared" si="334"/>
        <v>27719.875399988516</v>
      </c>
    </row>
    <row r="2378" spans="1:59" ht="28.8">
      <c r="A2378" s="1" t="s">
        <v>7563</v>
      </c>
      <c r="B2378" s="1" t="s">
        <v>3832</v>
      </c>
      <c r="C2378" s="1" t="s">
        <v>3902</v>
      </c>
      <c r="D2378" s="1" t="s">
        <v>25</v>
      </c>
      <c r="E2378" s="1" t="s">
        <v>3903</v>
      </c>
      <c r="F2378" s="2">
        <v>6518</v>
      </c>
      <c r="G2378" s="2">
        <v>56</v>
      </c>
      <c r="H2378" s="2">
        <v>2</v>
      </c>
      <c r="I2378" s="2">
        <v>309</v>
      </c>
      <c r="J2378" s="2">
        <v>2621</v>
      </c>
      <c r="K2378" s="2">
        <v>701</v>
      </c>
      <c r="L2378" s="2">
        <v>23</v>
      </c>
      <c r="M2378" s="2">
        <v>0</v>
      </c>
      <c r="N2378" s="2">
        <v>0</v>
      </c>
      <c r="O2378" s="2">
        <v>4</v>
      </c>
      <c r="P2378" s="2">
        <v>8</v>
      </c>
      <c r="Q2378" s="2">
        <v>0</v>
      </c>
      <c r="R2378" s="2">
        <v>991</v>
      </c>
      <c r="S2378" s="2">
        <v>436400</v>
      </c>
      <c r="T2378" s="2">
        <v>21485000</v>
      </c>
      <c r="U2378" s="2">
        <v>50</v>
      </c>
      <c r="V2378" s="2">
        <v>24</v>
      </c>
      <c r="W2378" s="2">
        <v>50</v>
      </c>
      <c r="X2378" s="2">
        <v>89</v>
      </c>
      <c r="Y2378" s="2">
        <v>39</v>
      </c>
      <c r="Z2378" s="2">
        <v>33</v>
      </c>
      <c r="AA2378" s="9">
        <f t="shared" si="335"/>
        <v>6518</v>
      </c>
      <c r="AB2378" s="9">
        <f t="shared" si="336"/>
        <v>251</v>
      </c>
      <c r="AC2378" s="9">
        <f t="shared" si="337"/>
        <v>1026</v>
      </c>
      <c r="AD2378" s="9">
        <f t="shared" si="338"/>
        <v>991</v>
      </c>
      <c r="AE2378" s="44">
        <f t="shared" si="339"/>
        <v>1.3093772801571185E-5</v>
      </c>
      <c r="AF2378" s="9">
        <f t="shared" si="340"/>
        <v>15</v>
      </c>
      <c r="AG2378" s="9">
        <f t="shared" si="333"/>
        <v>72</v>
      </c>
      <c r="AH2378" s="44">
        <f t="shared" si="341"/>
        <v>7.1653033229452428E-6</v>
      </c>
      <c r="AI2378">
        <f>AA2378/'Totals and Drop Down Lists'!W$6*Inputs!E$37</f>
        <v>5912.741173802794</v>
      </c>
      <c r="AJ2378">
        <f>AB2378/'Totals and Drop Down Lists'!X$6*Inputs!F$37</f>
        <v>825.88718287198628</v>
      </c>
      <c r="AK2378">
        <f>AC2378/'Totals and Drop Down Lists'!Y$6*Inputs!G$37</f>
        <v>6763.7385687600718</v>
      </c>
      <c r="AL2378">
        <f>AD2378/'Totals and Drop Down Lists'!Z$6*Inputs!H$37</f>
        <v>7945.343758563944</v>
      </c>
      <c r="AM2378">
        <f>AE2378/'Totals and Drop Down Lists'!AA$6*Inputs!I$37</f>
        <v>1630.0352698081158</v>
      </c>
      <c r="AN2378">
        <f>AF2378/'Totals and Drop Down Lists'!AB$6*Inputs!J$37</f>
        <v>299.35039710517117</v>
      </c>
      <c r="AO2378">
        <f>AG2378/'Totals and Drop Down Lists'!AC$6*Inputs!K$37</f>
        <v>1340.8974848945966</v>
      </c>
      <c r="AP2378">
        <f>AH2378/'Totals and Drop Down Lists'!AD$6*Inputs!L$37</f>
        <v>1686.2101793025467</v>
      </c>
      <c r="AQ2378">
        <f>IF(OR($D2378="51",$D2378="52",$D2378="61"),(AA2378/'Totals and Drop Down Lists'!W$4)*Inputs!E$38,0)</f>
        <v>0</v>
      </c>
      <c r="AR2378">
        <f>IF(OR($D2378="51",$D2378="52",$D2378="61"),(AB2378/'Totals and Drop Down Lists'!X$4)*Inputs!F$38,0)</f>
        <v>0</v>
      </c>
      <c r="AS2378">
        <f>IF(OR($D2378="51",$D2378="52",$D2378="61"),(AC2378/'Totals and Drop Down Lists'!Y$4)*Inputs!G$38,0)</f>
        <v>0</v>
      </c>
      <c r="AT2378">
        <f>IF(OR($D2378="51",$D2378="52",$D2378="61"),(AD2378/'Totals and Drop Down Lists'!Z$4)*Inputs!H$38,0)</f>
        <v>0</v>
      </c>
      <c r="AU2378">
        <f>IF(OR($D2378="51",$D2378="52",$D2378="61"),(AE2378/'Totals and Drop Down Lists'!AA$4)*Inputs!I$38,0)</f>
        <v>0</v>
      </c>
      <c r="AV2378">
        <f>IF(OR($D2378="51",$D2378="52",$D2378="61"),(AF2378/'Totals and Drop Down Lists'!AB$4)*Inputs!J$38,0)</f>
        <v>0</v>
      </c>
      <c r="AW2378">
        <f>IF(OR($D2378="51",$D2378="52",$D2378="61"),(AG2378/'Totals and Drop Down Lists'!AC$4)*Inputs!K$38,0)</f>
        <v>0</v>
      </c>
      <c r="AX2378">
        <f>IF(OR($D2378="51",$D2378="52",$D2378="61"),(AH2378/'Totals and Drop Down Lists'!AD$4)*Inputs!L$38,0)</f>
        <v>0</v>
      </c>
      <c r="AY2378">
        <f>IF(OR($D2378="51",$D2378="52",$D2378="61"),0,(AA2378/'Totals and Drop Down Lists'!W$5)*Inputs!E$39)</f>
        <v>0</v>
      </c>
      <c r="AZ2378">
        <f>IF(OR($D2378="51",$D2378="52",$D2378="61"),0,(AB2378/'Totals and Drop Down Lists'!X$5)*Inputs!F$39)</f>
        <v>0</v>
      </c>
      <c r="BA2378">
        <f>IF(OR($D2378="51",$D2378="52",$D2378="61"),0,(AC2378/'Totals and Drop Down Lists'!Y$5)*Inputs!G$39)</f>
        <v>0</v>
      </c>
      <c r="BB2378">
        <f>IF(OR($D2378="51",$D2378="52",$D2378="61"),0,(AD2378/'Totals and Drop Down Lists'!Z$5)*Inputs!H$39)</f>
        <v>0</v>
      </c>
      <c r="BC2378">
        <f>IF(OR($D2378="51",$D2378="52",$D2378="61"),0,(AE2378/'Totals and Drop Down Lists'!AA$5)*Inputs!I$39)</f>
        <v>0</v>
      </c>
      <c r="BD2378">
        <f>IF(OR($D2378="51",$D2378="52",$D2378="61"),0,(AF2378/'Totals and Drop Down Lists'!AB$5)*Inputs!J$39)</f>
        <v>0</v>
      </c>
      <c r="BE2378">
        <f>IF(OR($D2378="51",$D2378="52",$D2378="61"),0,(AG2378/'Totals and Drop Down Lists'!AC$5)*Inputs!K$39)</f>
        <v>0</v>
      </c>
      <c r="BF2378">
        <f>IF(OR($D2378="51",$D2378="52",$D2378="61"),0,(AH2378/'Totals and Drop Down Lists'!AD$5)*Inputs!L$39)</f>
        <v>0</v>
      </c>
      <c r="BG2378" s="10">
        <f t="shared" si="334"/>
        <v>26404.20401510923</v>
      </c>
    </row>
    <row r="2379" spans="1:59" ht="28.8">
      <c r="A2379" s="1" t="s">
        <v>7563</v>
      </c>
      <c r="B2379" s="1" t="s">
        <v>3832</v>
      </c>
      <c r="C2379" s="1" t="s">
        <v>3904</v>
      </c>
      <c r="D2379" s="1" t="s">
        <v>25</v>
      </c>
      <c r="E2379" s="1" t="s">
        <v>3905</v>
      </c>
      <c r="F2379" s="2">
        <v>8247</v>
      </c>
      <c r="G2379" s="2">
        <v>73</v>
      </c>
      <c r="H2379" s="2">
        <v>0</v>
      </c>
      <c r="I2379" s="2">
        <v>911</v>
      </c>
      <c r="J2379" s="2">
        <v>3786</v>
      </c>
      <c r="K2379" s="2">
        <v>1137</v>
      </c>
      <c r="L2379" s="2">
        <v>0</v>
      </c>
      <c r="M2379" s="2">
        <v>2</v>
      </c>
      <c r="N2379" s="2">
        <v>0</v>
      </c>
      <c r="O2379" s="2">
        <v>7</v>
      </c>
      <c r="P2379" s="2">
        <v>0</v>
      </c>
      <c r="Q2379" s="2">
        <v>0</v>
      </c>
      <c r="R2379" s="2">
        <v>951</v>
      </c>
      <c r="S2379" s="2">
        <v>544700</v>
      </c>
      <c r="T2379" s="2">
        <v>39908000</v>
      </c>
      <c r="U2379" s="2">
        <v>87</v>
      </c>
      <c r="V2379" s="2">
        <v>53</v>
      </c>
      <c r="W2379" s="2">
        <v>44</v>
      </c>
      <c r="X2379" s="2">
        <v>104</v>
      </c>
      <c r="Y2379" s="2">
        <v>45</v>
      </c>
      <c r="Z2379" s="2">
        <v>29</v>
      </c>
      <c r="AA2379" s="9">
        <f t="shared" si="335"/>
        <v>8247</v>
      </c>
      <c r="AB2379" s="9">
        <f t="shared" si="336"/>
        <v>838</v>
      </c>
      <c r="AC2379" s="9">
        <f t="shared" si="337"/>
        <v>960</v>
      </c>
      <c r="AD2379" s="9">
        <f t="shared" si="338"/>
        <v>951</v>
      </c>
      <c r="AE2379" s="44">
        <f t="shared" si="339"/>
        <v>2.3847129257209862E-5</v>
      </c>
      <c r="AF2379" s="9">
        <f t="shared" si="340"/>
        <v>7</v>
      </c>
      <c r="AG2379" s="9">
        <f t="shared" si="333"/>
        <v>74</v>
      </c>
      <c r="AH2379" s="44">
        <f t="shared" si="341"/>
        <v>8.2691841037207751E-6</v>
      </c>
      <c r="AI2379">
        <f>AA2379/'Totals and Drop Down Lists'!W$6*Inputs!E$37</f>
        <v>7481.1869377649045</v>
      </c>
      <c r="AJ2379">
        <f>AB2379/'Totals and Drop Down Lists'!X$6*Inputs!F$37</f>
        <v>2757.3444591502971</v>
      </c>
      <c r="AK2379">
        <f>AC2379/'Totals and Drop Down Lists'!Y$6*Inputs!G$37</f>
        <v>6328.6442748632244</v>
      </c>
      <c r="AL2379">
        <f>AD2379/'Totals and Drop Down Lists'!Z$6*Inputs!H$37</f>
        <v>7624.6437077641885</v>
      </c>
      <c r="AM2379">
        <f>AE2379/'Totals and Drop Down Lists'!AA$6*Inputs!I$37</f>
        <v>2968.7136291429074</v>
      </c>
      <c r="AN2379">
        <f>AF2379/'Totals and Drop Down Lists'!AB$6*Inputs!J$37</f>
        <v>139.69685198241319</v>
      </c>
      <c r="AO2379">
        <f>AG2379/'Totals and Drop Down Lists'!AC$6*Inputs!K$37</f>
        <v>1378.1446372527798</v>
      </c>
      <c r="AP2379">
        <f>AH2379/'Totals and Drop Down Lists'!AD$6*Inputs!L$37</f>
        <v>1945.9863430442153</v>
      </c>
      <c r="AQ2379">
        <f>IF(OR($D2379="51",$D2379="52",$D2379="61"),(AA2379/'Totals and Drop Down Lists'!W$4)*Inputs!E$38,0)</f>
        <v>0</v>
      </c>
      <c r="AR2379">
        <f>IF(OR($D2379="51",$D2379="52",$D2379="61"),(AB2379/'Totals and Drop Down Lists'!X$4)*Inputs!F$38,0)</f>
        <v>0</v>
      </c>
      <c r="AS2379">
        <f>IF(OR($D2379="51",$D2379="52",$D2379="61"),(AC2379/'Totals and Drop Down Lists'!Y$4)*Inputs!G$38,0)</f>
        <v>0</v>
      </c>
      <c r="AT2379">
        <f>IF(OR($D2379="51",$D2379="52",$D2379="61"),(AD2379/'Totals and Drop Down Lists'!Z$4)*Inputs!H$38,0)</f>
        <v>0</v>
      </c>
      <c r="AU2379">
        <f>IF(OR($D2379="51",$D2379="52",$D2379="61"),(AE2379/'Totals and Drop Down Lists'!AA$4)*Inputs!I$38,0)</f>
        <v>0</v>
      </c>
      <c r="AV2379">
        <f>IF(OR($D2379="51",$D2379="52",$D2379="61"),(AF2379/'Totals and Drop Down Lists'!AB$4)*Inputs!J$38,0)</f>
        <v>0</v>
      </c>
      <c r="AW2379">
        <f>IF(OR($D2379="51",$D2379="52",$D2379="61"),(AG2379/'Totals and Drop Down Lists'!AC$4)*Inputs!K$38,0)</f>
        <v>0</v>
      </c>
      <c r="AX2379">
        <f>IF(OR($D2379="51",$D2379="52",$D2379="61"),(AH2379/'Totals and Drop Down Lists'!AD$4)*Inputs!L$38,0)</f>
        <v>0</v>
      </c>
      <c r="AY2379">
        <f>IF(OR($D2379="51",$D2379="52",$D2379="61"),0,(AA2379/'Totals and Drop Down Lists'!W$5)*Inputs!E$39)</f>
        <v>0</v>
      </c>
      <c r="AZ2379">
        <f>IF(OR($D2379="51",$D2379="52",$D2379="61"),0,(AB2379/'Totals and Drop Down Lists'!X$5)*Inputs!F$39)</f>
        <v>0</v>
      </c>
      <c r="BA2379">
        <f>IF(OR($D2379="51",$D2379="52",$D2379="61"),0,(AC2379/'Totals and Drop Down Lists'!Y$5)*Inputs!G$39)</f>
        <v>0</v>
      </c>
      <c r="BB2379">
        <f>IF(OR($D2379="51",$D2379="52",$D2379="61"),0,(AD2379/'Totals and Drop Down Lists'!Z$5)*Inputs!H$39)</f>
        <v>0</v>
      </c>
      <c r="BC2379">
        <f>IF(OR($D2379="51",$D2379="52",$D2379="61"),0,(AE2379/'Totals and Drop Down Lists'!AA$5)*Inputs!I$39)</f>
        <v>0</v>
      </c>
      <c r="BD2379">
        <f>IF(OR($D2379="51",$D2379="52",$D2379="61"),0,(AF2379/'Totals and Drop Down Lists'!AB$5)*Inputs!J$39)</f>
        <v>0</v>
      </c>
      <c r="BE2379">
        <f>IF(OR($D2379="51",$D2379="52",$D2379="61"),0,(AG2379/'Totals and Drop Down Lists'!AC$5)*Inputs!K$39)</f>
        <v>0</v>
      </c>
      <c r="BF2379">
        <f>IF(OR($D2379="51",$D2379="52",$D2379="61"),0,(AH2379/'Totals and Drop Down Lists'!AD$5)*Inputs!L$39)</f>
        <v>0</v>
      </c>
      <c r="BG2379" s="10">
        <f t="shared" si="334"/>
        <v>30624.360840964935</v>
      </c>
    </row>
    <row r="2380" spans="1:59" ht="28.8">
      <c r="A2380" s="1" t="s">
        <v>7563</v>
      </c>
      <c r="B2380" s="1" t="s">
        <v>3832</v>
      </c>
      <c r="C2380" s="1" t="s">
        <v>3906</v>
      </c>
      <c r="D2380" s="1" t="s">
        <v>25</v>
      </c>
      <c r="E2380" s="1" t="s">
        <v>3907</v>
      </c>
      <c r="F2380" s="2">
        <v>698</v>
      </c>
      <c r="G2380" s="2">
        <v>5</v>
      </c>
      <c r="H2380" s="2">
        <v>0</v>
      </c>
      <c r="I2380" s="2">
        <v>108</v>
      </c>
      <c r="J2380" s="2">
        <v>354</v>
      </c>
      <c r="K2380" s="2">
        <v>66</v>
      </c>
      <c r="L2380" s="2">
        <v>0</v>
      </c>
      <c r="M2380" s="2">
        <v>0</v>
      </c>
      <c r="N2380" s="2">
        <v>1</v>
      </c>
      <c r="O2380" s="2">
        <v>0</v>
      </c>
      <c r="P2380" s="2">
        <v>0</v>
      </c>
      <c r="Q2380" s="2">
        <v>0</v>
      </c>
      <c r="R2380" s="2">
        <v>174</v>
      </c>
      <c r="S2380" s="2">
        <v>10900</v>
      </c>
      <c r="T2380" s="2">
        <v>1561400</v>
      </c>
      <c r="U2380" s="2">
        <v>13</v>
      </c>
      <c r="V2380" s="2">
        <v>12</v>
      </c>
      <c r="W2380" s="2">
        <v>10</v>
      </c>
      <c r="X2380" s="2">
        <v>18</v>
      </c>
      <c r="Y2380" s="2">
        <v>0</v>
      </c>
      <c r="Z2380" s="2">
        <v>10</v>
      </c>
      <c r="AA2380" s="9">
        <f t="shared" si="335"/>
        <v>698</v>
      </c>
      <c r="AB2380" s="9">
        <f t="shared" si="336"/>
        <v>103</v>
      </c>
      <c r="AC2380" s="9">
        <f t="shared" si="337"/>
        <v>175</v>
      </c>
      <c r="AD2380" s="9">
        <f t="shared" si="338"/>
        <v>174</v>
      </c>
      <c r="AE2380" s="44">
        <f t="shared" si="339"/>
        <v>8.5937040822570029E-7</v>
      </c>
      <c r="AF2380" s="9">
        <f t="shared" si="340"/>
        <v>0</v>
      </c>
      <c r="AG2380" s="9">
        <f t="shared" si="333"/>
        <v>10</v>
      </c>
      <c r="AH2380" s="44">
        <f t="shared" si="341"/>
        <v>6.9373205114510302E-7</v>
      </c>
      <c r="AI2380">
        <f>AA2380/'Totals and Drop Down Lists'!W$6*Inputs!E$37</f>
        <v>633.1840041906031</v>
      </c>
      <c r="AJ2380">
        <f>AB2380/'Totals and Drop Down Lists'!X$6*Inputs!F$37</f>
        <v>338.90987982396251</v>
      </c>
      <c r="AK2380">
        <f>AC2380/'Totals and Drop Down Lists'!Y$6*Inputs!G$37</f>
        <v>1153.6591126052754</v>
      </c>
      <c r="AL2380">
        <f>AD2380/'Totals and Drop Down Lists'!Z$6*Inputs!H$37</f>
        <v>1395.0452209789366</v>
      </c>
      <c r="AM2380">
        <f>AE2380/'Totals and Drop Down Lists'!AA$6*Inputs!I$37</f>
        <v>106.98246383725251</v>
      </c>
      <c r="AN2380">
        <f>AF2380/'Totals and Drop Down Lists'!AB$6*Inputs!J$37</f>
        <v>0</v>
      </c>
      <c r="AO2380">
        <f>AG2380/'Totals and Drop Down Lists'!AC$6*Inputs!K$37</f>
        <v>186.2357617909162</v>
      </c>
      <c r="AP2380">
        <f>AH2380/'Totals and Drop Down Lists'!AD$6*Inputs!L$37</f>
        <v>163.25590050087084</v>
      </c>
      <c r="AQ2380">
        <f>IF(OR($D2380="51",$D2380="52",$D2380="61"),(AA2380/'Totals and Drop Down Lists'!W$4)*Inputs!E$38,0)</f>
        <v>0</v>
      </c>
      <c r="AR2380">
        <f>IF(OR($D2380="51",$D2380="52",$D2380="61"),(AB2380/'Totals and Drop Down Lists'!X$4)*Inputs!F$38,0)</f>
        <v>0</v>
      </c>
      <c r="AS2380">
        <f>IF(OR($D2380="51",$D2380="52",$D2380="61"),(AC2380/'Totals and Drop Down Lists'!Y$4)*Inputs!G$38,0)</f>
        <v>0</v>
      </c>
      <c r="AT2380">
        <f>IF(OR($D2380="51",$D2380="52",$D2380="61"),(AD2380/'Totals and Drop Down Lists'!Z$4)*Inputs!H$38,0)</f>
        <v>0</v>
      </c>
      <c r="AU2380">
        <f>IF(OR($D2380="51",$D2380="52",$D2380="61"),(AE2380/'Totals and Drop Down Lists'!AA$4)*Inputs!I$38,0)</f>
        <v>0</v>
      </c>
      <c r="AV2380">
        <f>IF(OR($D2380="51",$D2380="52",$D2380="61"),(AF2380/'Totals and Drop Down Lists'!AB$4)*Inputs!J$38,0)</f>
        <v>0</v>
      </c>
      <c r="AW2380">
        <f>IF(OR($D2380="51",$D2380="52",$D2380="61"),(AG2380/'Totals and Drop Down Lists'!AC$4)*Inputs!K$38,0)</f>
        <v>0</v>
      </c>
      <c r="AX2380">
        <f>IF(OR($D2380="51",$D2380="52",$D2380="61"),(AH2380/'Totals and Drop Down Lists'!AD$4)*Inputs!L$38,0)</f>
        <v>0</v>
      </c>
      <c r="AY2380">
        <f>IF(OR($D2380="51",$D2380="52",$D2380="61"),0,(AA2380/'Totals and Drop Down Lists'!W$5)*Inputs!E$39)</f>
        <v>0</v>
      </c>
      <c r="AZ2380">
        <f>IF(OR($D2380="51",$D2380="52",$D2380="61"),0,(AB2380/'Totals and Drop Down Lists'!X$5)*Inputs!F$39)</f>
        <v>0</v>
      </c>
      <c r="BA2380">
        <f>IF(OR($D2380="51",$D2380="52",$D2380="61"),0,(AC2380/'Totals and Drop Down Lists'!Y$5)*Inputs!G$39)</f>
        <v>0</v>
      </c>
      <c r="BB2380">
        <f>IF(OR($D2380="51",$D2380="52",$D2380="61"),0,(AD2380/'Totals and Drop Down Lists'!Z$5)*Inputs!H$39)</f>
        <v>0</v>
      </c>
      <c r="BC2380">
        <f>IF(OR($D2380="51",$D2380="52",$D2380="61"),0,(AE2380/'Totals and Drop Down Lists'!AA$5)*Inputs!I$39)</f>
        <v>0</v>
      </c>
      <c r="BD2380">
        <f>IF(OR($D2380="51",$D2380="52",$D2380="61"),0,(AF2380/'Totals and Drop Down Lists'!AB$5)*Inputs!J$39)</f>
        <v>0</v>
      </c>
      <c r="BE2380">
        <f>IF(OR($D2380="51",$D2380="52",$D2380="61"),0,(AG2380/'Totals and Drop Down Lists'!AC$5)*Inputs!K$39)</f>
        <v>0</v>
      </c>
      <c r="BF2380">
        <f>IF(OR($D2380="51",$D2380="52",$D2380="61"),0,(AH2380/'Totals and Drop Down Lists'!AD$5)*Inputs!L$39)</f>
        <v>0</v>
      </c>
      <c r="BG2380" s="10">
        <f t="shared" si="334"/>
        <v>3977.2723437278164</v>
      </c>
    </row>
    <row r="2381" spans="1:59" ht="28.8">
      <c r="A2381" s="1" t="s">
        <v>7563</v>
      </c>
      <c r="B2381" s="1" t="s">
        <v>3832</v>
      </c>
      <c r="C2381" s="1" t="s">
        <v>3908</v>
      </c>
      <c r="D2381" s="1" t="s">
        <v>25</v>
      </c>
      <c r="E2381" s="1" t="s">
        <v>3909</v>
      </c>
      <c r="F2381" s="2">
        <v>3779</v>
      </c>
      <c r="G2381" s="2">
        <v>4</v>
      </c>
      <c r="H2381" s="2">
        <v>0</v>
      </c>
      <c r="I2381" s="2">
        <v>484</v>
      </c>
      <c r="J2381" s="2">
        <v>1641</v>
      </c>
      <c r="K2381" s="2">
        <v>557</v>
      </c>
      <c r="L2381" s="2">
        <v>23</v>
      </c>
      <c r="M2381" s="2">
        <v>0</v>
      </c>
      <c r="N2381" s="2">
        <v>0</v>
      </c>
      <c r="O2381" s="2">
        <v>3</v>
      </c>
      <c r="P2381" s="2">
        <v>0</v>
      </c>
      <c r="Q2381" s="2">
        <v>0</v>
      </c>
      <c r="R2381" s="2">
        <v>523</v>
      </c>
      <c r="S2381" s="2">
        <v>340000</v>
      </c>
      <c r="T2381" s="2">
        <v>21061200</v>
      </c>
      <c r="U2381" s="2">
        <v>47</v>
      </c>
      <c r="V2381" s="2">
        <v>14</v>
      </c>
      <c r="W2381" s="2">
        <v>10</v>
      </c>
      <c r="X2381" s="2">
        <v>74</v>
      </c>
      <c r="Y2381" s="2">
        <v>4</v>
      </c>
      <c r="Z2381" s="2">
        <v>60</v>
      </c>
      <c r="AA2381" s="9">
        <f t="shared" si="335"/>
        <v>3779</v>
      </c>
      <c r="AB2381" s="9">
        <f t="shared" si="336"/>
        <v>480</v>
      </c>
      <c r="AC2381" s="9">
        <f t="shared" si="337"/>
        <v>549</v>
      </c>
      <c r="AD2381" s="9">
        <f t="shared" si="338"/>
        <v>523</v>
      </c>
      <c r="AE2381" s="44">
        <f t="shared" si="339"/>
        <v>1.320375919500414E-5</v>
      </c>
      <c r="AF2381" s="9">
        <f t="shared" si="340"/>
        <v>50</v>
      </c>
      <c r="AG2381" s="9">
        <f t="shared" si="333"/>
        <v>64</v>
      </c>
      <c r="AH2381" s="44">
        <f t="shared" si="341"/>
        <v>8.083094839033945E-6</v>
      </c>
      <c r="AI2381">
        <f>AA2381/'Totals and Drop Down Lists'!W$6*Inputs!E$37</f>
        <v>3428.0835986193251</v>
      </c>
      <c r="AJ2381">
        <f>AB2381/'Totals and Drop Down Lists'!X$6*Inputs!F$37</f>
        <v>1579.3858477233205</v>
      </c>
      <c r="AK2381">
        <f>AC2381/'Totals and Drop Down Lists'!Y$6*Inputs!G$37</f>
        <v>3619.1934446874066</v>
      </c>
      <c r="AL2381">
        <f>AD2381/'Totals and Drop Down Lists'!Z$6*Inputs!H$37</f>
        <v>4193.1531642068039</v>
      </c>
      <c r="AM2381">
        <f>AE2381/'Totals and Drop Down Lists'!AA$6*Inputs!I$37</f>
        <v>1643.7274044748478</v>
      </c>
      <c r="AN2381">
        <f>AF2381/'Totals and Drop Down Lists'!AB$6*Inputs!J$37</f>
        <v>997.83465701723719</v>
      </c>
      <c r="AO2381">
        <f>AG2381/'Totals and Drop Down Lists'!AC$6*Inputs!K$37</f>
        <v>1191.9088754618635</v>
      </c>
      <c r="AP2381">
        <f>AH2381/'Totals and Drop Down Lists'!AD$6*Inputs!L$37</f>
        <v>1902.1939733103297</v>
      </c>
      <c r="AQ2381">
        <f>IF(OR($D2381="51",$D2381="52",$D2381="61"),(AA2381/'Totals and Drop Down Lists'!W$4)*Inputs!E$38,0)</f>
        <v>0</v>
      </c>
      <c r="AR2381">
        <f>IF(OR($D2381="51",$D2381="52",$D2381="61"),(AB2381/'Totals and Drop Down Lists'!X$4)*Inputs!F$38,0)</f>
        <v>0</v>
      </c>
      <c r="AS2381">
        <f>IF(OR($D2381="51",$D2381="52",$D2381="61"),(AC2381/'Totals and Drop Down Lists'!Y$4)*Inputs!G$38,0)</f>
        <v>0</v>
      </c>
      <c r="AT2381">
        <f>IF(OR($D2381="51",$D2381="52",$D2381="61"),(AD2381/'Totals and Drop Down Lists'!Z$4)*Inputs!H$38,0)</f>
        <v>0</v>
      </c>
      <c r="AU2381">
        <f>IF(OR($D2381="51",$D2381="52",$D2381="61"),(AE2381/'Totals and Drop Down Lists'!AA$4)*Inputs!I$38,0)</f>
        <v>0</v>
      </c>
      <c r="AV2381">
        <f>IF(OR($D2381="51",$D2381="52",$D2381="61"),(AF2381/'Totals and Drop Down Lists'!AB$4)*Inputs!J$38,0)</f>
        <v>0</v>
      </c>
      <c r="AW2381">
        <f>IF(OR($D2381="51",$D2381="52",$D2381="61"),(AG2381/'Totals and Drop Down Lists'!AC$4)*Inputs!K$38,0)</f>
        <v>0</v>
      </c>
      <c r="AX2381">
        <f>IF(OR($D2381="51",$D2381="52",$D2381="61"),(AH2381/'Totals and Drop Down Lists'!AD$4)*Inputs!L$38,0)</f>
        <v>0</v>
      </c>
      <c r="AY2381">
        <f>IF(OR($D2381="51",$D2381="52",$D2381="61"),0,(AA2381/'Totals and Drop Down Lists'!W$5)*Inputs!E$39)</f>
        <v>0</v>
      </c>
      <c r="AZ2381">
        <f>IF(OR($D2381="51",$D2381="52",$D2381="61"),0,(AB2381/'Totals and Drop Down Lists'!X$5)*Inputs!F$39)</f>
        <v>0</v>
      </c>
      <c r="BA2381">
        <f>IF(OR($D2381="51",$D2381="52",$D2381="61"),0,(AC2381/'Totals and Drop Down Lists'!Y$5)*Inputs!G$39)</f>
        <v>0</v>
      </c>
      <c r="BB2381">
        <f>IF(OR($D2381="51",$D2381="52",$D2381="61"),0,(AD2381/'Totals and Drop Down Lists'!Z$5)*Inputs!H$39)</f>
        <v>0</v>
      </c>
      <c r="BC2381">
        <f>IF(OR($D2381="51",$D2381="52",$D2381="61"),0,(AE2381/'Totals and Drop Down Lists'!AA$5)*Inputs!I$39)</f>
        <v>0</v>
      </c>
      <c r="BD2381">
        <f>IF(OR($D2381="51",$D2381="52",$D2381="61"),0,(AF2381/'Totals and Drop Down Lists'!AB$5)*Inputs!J$39)</f>
        <v>0</v>
      </c>
      <c r="BE2381">
        <f>IF(OR($D2381="51",$D2381="52",$D2381="61"),0,(AG2381/'Totals and Drop Down Lists'!AC$5)*Inputs!K$39)</f>
        <v>0</v>
      </c>
      <c r="BF2381">
        <f>IF(OR($D2381="51",$D2381="52",$D2381="61"),0,(AH2381/'Totals and Drop Down Lists'!AD$5)*Inputs!L$39)</f>
        <v>0</v>
      </c>
      <c r="BG2381" s="10">
        <f t="shared" si="334"/>
        <v>18555.480965501134</v>
      </c>
    </row>
    <row r="2382" spans="1:59" ht="28.8">
      <c r="A2382" s="1" t="s">
        <v>7563</v>
      </c>
      <c r="B2382" s="1" t="s">
        <v>3832</v>
      </c>
      <c r="C2382" s="1" t="s">
        <v>2157</v>
      </c>
      <c r="D2382" s="1" t="s">
        <v>25</v>
      </c>
      <c r="E2382" s="1" t="s">
        <v>3910</v>
      </c>
      <c r="F2382" s="2">
        <v>8617</v>
      </c>
      <c r="G2382" s="2">
        <v>18</v>
      </c>
      <c r="H2382" s="2">
        <v>3</v>
      </c>
      <c r="I2382" s="2">
        <v>1171</v>
      </c>
      <c r="J2382" s="2">
        <v>3776</v>
      </c>
      <c r="K2382" s="2">
        <v>1036</v>
      </c>
      <c r="L2382" s="2">
        <v>11</v>
      </c>
      <c r="M2382" s="2">
        <v>2</v>
      </c>
      <c r="N2382" s="2">
        <v>2</v>
      </c>
      <c r="O2382" s="2">
        <v>18</v>
      </c>
      <c r="P2382" s="2">
        <v>5</v>
      </c>
      <c r="Q2382" s="2">
        <v>0</v>
      </c>
      <c r="R2382" s="2">
        <v>1574</v>
      </c>
      <c r="S2382" s="2">
        <v>300600</v>
      </c>
      <c r="T2382" s="2">
        <v>20802900</v>
      </c>
      <c r="U2382" s="2">
        <v>36</v>
      </c>
      <c r="V2382" s="2">
        <v>178</v>
      </c>
      <c r="W2382" s="2">
        <v>10</v>
      </c>
      <c r="X2382" s="2">
        <v>247</v>
      </c>
      <c r="Y2382" s="2">
        <v>61</v>
      </c>
      <c r="Z2382" s="2">
        <v>47</v>
      </c>
      <c r="AA2382" s="9">
        <f t="shared" si="335"/>
        <v>8617</v>
      </c>
      <c r="AB2382" s="9">
        <f t="shared" si="336"/>
        <v>1150</v>
      </c>
      <c r="AC2382" s="9">
        <f t="shared" si="337"/>
        <v>1612</v>
      </c>
      <c r="AD2382" s="9">
        <f t="shared" si="338"/>
        <v>1574</v>
      </c>
      <c r="AE2382" s="44">
        <f t="shared" si="339"/>
        <v>1.9851042132984916E-5</v>
      </c>
      <c r="AF2382" s="9">
        <f t="shared" si="340"/>
        <v>59</v>
      </c>
      <c r="AG2382" s="9">
        <f t="shared" si="333"/>
        <v>108</v>
      </c>
      <c r="AH2382" s="44">
        <f t="shared" si="341"/>
        <v>1.1025609621949332E-5</v>
      </c>
      <c r="AI2382">
        <f>AA2382/'Totals and Drop Down Lists'!W$6*Inputs!E$37</f>
        <v>7816.8288884103531</v>
      </c>
      <c r="AJ2382">
        <f>AB2382/'Totals and Drop Down Lists'!X$6*Inputs!F$37</f>
        <v>3783.9452601704552</v>
      </c>
      <c r="AK2382">
        <f>AC2382/'Totals and Drop Down Lists'!Y$6*Inputs!G$37</f>
        <v>10626.848511541166</v>
      </c>
      <c r="AL2382">
        <f>AD2382/'Totals and Drop Down Lists'!Z$6*Inputs!H$37</f>
        <v>12619.54699897038</v>
      </c>
      <c r="AM2382">
        <f>AE2382/'Totals and Drop Down Lists'!AA$6*Inputs!I$37</f>
        <v>2471.2433390725673</v>
      </c>
      <c r="AN2382">
        <f>AF2382/'Totals and Drop Down Lists'!AB$6*Inputs!J$37</f>
        <v>1177.4448952803398</v>
      </c>
      <c r="AO2382">
        <f>AG2382/'Totals and Drop Down Lists'!AC$6*Inputs!K$37</f>
        <v>2011.346227341895</v>
      </c>
      <c r="AP2382">
        <f>AH2382/'Totals and Drop Down Lists'!AD$6*Inputs!L$37</f>
        <v>2594.6557095513404</v>
      </c>
      <c r="AQ2382">
        <f>IF(OR($D2382="51",$D2382="52",$D2382="61"),(AA2382/'Totals and Drop Down Lists'!W$4)*Inputs!E$38,0)</f>
        <v>0</v>
      </c>
      <c r="AR2382">
        <f>IF(OR($D2382="51",$D2382="52",$D2382="61"),(AB2382/'Totals and Drop Down Lists'!X$4)*Inputs!F$38,0)</f>
        <v>0</v>
      </c>
      <c r="AS2382">
        <f>IF(OR($D2382="51",$D2382="52",$D2382="61"),(AC2382/'Totals and Drop Down Lists'!Y$4)*Inputs!G$38,0)</f>
        <v>0</v>
      </c>
      <c r="AT2382">
        <f>IF(OR($D2382="51",$D2382="52",$D2382="61"),(AD2382/'Totals and Drop Down Lists'!Z$4)*Inputs!H$38,0)</f>
        <v>0</v>
      </c>
      <c r="AU2382">
        <f>IF(OR($D2382="51",$D2382="52",$D2382="61"),(AE2382/'Totals and Drop Down Lists'!AA$4)*Inputs!I$38,0)</f>
        <v>0</v>
      </c>
      <c r="AV2382">
        <f>IF(OR($D2382="51",$D2382="52",$D2382="61"),(AF2382/'Totals and Drop Down Lists'!AB$4)*Inputs!J$38,0)</f>
        <v>0</v>
      </c>
      <c r="AW2382">
        <f>IF(OR($D2382="51",$D2382="52",$D2382="61"),(AG2382/'Totals and Drop Down Lists'!AC$4)*Inputs!K$38,0)</f>
        <v>0</v>
      </c>
      <c r="AX2382">
        <f>IF(OR($D2382="51",$D2382="52",$D2382="61"),(AH2382/'Totals and Drop Down Lists'!AD$4)*Inputs!L$38,0)</f>
        <v>0</v>
      </c>
      <c r="AY2382">
        <f>IF(OR($D2382="51",$D2382="52",$D2382="61"),0,(AA2382/'Totals and Drop Down Lists'!W$5)*Inputs!E$39)</f>
        <v>0</v>
      </c>
      <c r="AZ2382">
        <f>IF(OR($D2382="51",$D2382="52",$D2382="61"),0,(AB2382/'Totals and Drop Down Lists'!X$5)*Inputs!F$39)</f>
        <v>0</v>
      </c>
      <c r="BA2382">
        <f>IF(OR($D2382="51",$D2382="52",$D2382="61"),0,(AC2382/'Totals and Drop Down Lists'!Y$5)*Inputs!G$39)</f>
        <v>0</v>
      </c>
      <c r="BB2382">
        <f>IF(OR($D2382="51",$D2382="52",$D2382="61"),0,(AD2382/'Totals and Drop Down Lists'!Z$5)*Inputs!H$39)</f>
        <v>0</v>
      </c>
      <c r="BC2382">
        <f>IF(OR($D2382="51",$D2382="52",$D2382="61"),0,(AE2382/'Totals and Drop Down Lists'!AA$5)*Inputs!I$39)</f>
        <v>0</v>
      </c>
      <c r="BD2382">
        <f>IF(OR($D2382="51",$D2382="52",$D2382="61"),0,(AF2382/'Totals and Drop Down Lists'!AB$5)*Inputs!J$39)</f>
        <v>0</v>
      </c>
      <c r="BE2382">
        <f>IF(OR($D2382="51",$D2382="52",$D2382="61"),0,(AG2382/'Totals and Drop Down Lists'!AC$5)*Inputs!K$39)</f>
        <v>0</v>
      </c>
      <c r="BF2382">
        <f>IF(OR($D2382="51",$D2382="52",$D2382="61"),0,(AH2382/'Totals and Drop Down Lists'!AD$5)*Inputs!L$39)</f>
        <v>0</v>
      </c>
      <c r="BG2382" s="10">
        <f t="shared" si="334"/>
        <v>43101.859830338493</v>
      </c>
    </row>
    <row r="2383" spans="1:59" ht="28.8">
      <c r="A2383" s="1" t="s">
        <v>7563</v>
      </c>
      <c r="B2383" s="1" t="s">
        <v>3832</v>
      </c>
      <c r="C2383" s="1" t="s">
        <v>958</v>
      </c>
      <c r="D2383" s="1" t="s">
        <v>58</v>
      </c>
      <c r="E2383" s="1" t="s">
        <v>3911</v>
      </c>
      <c r="F2383" s="2">
        <v>27508</v>
      </c>
      <c r="G2383" s="2">
        <v>121</v>
      </c>
      <c r="H2383" s="2">
        <v>2</v>
      </c>
      <c r="I2383" s="2">
        <v>946</v>
      </c>
      <c r="J2383" s="2">
        <v>9968</v>
      </c>
      <c r="K2383" s="2">
        <v>1166</v>
      </c>
      <c r="L2383" s="2">
        <v>43</v>
      </c>
      <c r="M2383" s="2">
        <v>16</v>
      </c>
      <c r="N2383" s="2">
        <v>7</v>
      </c>
      <c r="O2383" s="2">
        <v>6</v>
      </c>
      <c r="P2383" s="2">
        <v>0</v>
      </c>
      <c r="Q2383" s="2">
        <v>0</v>
      </c>
      <c r="R2383" s="2">
        <v>1657</v>
      </c>
      <c r="S2383" s="2">
        <v>603200</v>
      </c>
      <c r="T2383" s="2">
        <v>40510800</v>
      </c>
      <c r="U2383" s="2">
        <v>106</v>
      </c>
      <c r="V2383" s="2">
        <v>114</v>
      </c>
      <c r="W2383" s="2">
        <v>0</v>
      </c>
      <c r="X2383" s="2">
        <v>221</v>
      </c>
      <c r="Y2383" s="2">
        <v>47</v>
      </c>
      <c r="Z2383" s="2">
        <v>95</v>
      </c>
      <c r="AA2383" s="9">
        <f t="shared" si="335"/>
        <v>27508</v>
      </c>
      <c r="AB2383" s="9">
        <f t="shared" si="336"/>
        <v>823</v>
      </c>
      <c r="AC2383" s="9">
        <f t="shared" si="337"/>
        <v>1729</v>
      </c>
      <c r="AD2383" s="9">
        <f t="shared" si="338"/>
        <v>1657</v>
      </c>
      <c r="AE2383" s="44">
        <f t="shared" si="339"/>
        <v>9.5254358698270149E-6</v>
      </c>
      <c r="AF2383" s="9">
        <f t="shared" si="340"/>
        <v>107</v>
      </c>
      <c r="AG2383" s="9">
        <f t="shared" si="333"/>
        <v>142</v>
      </c>
      <c r="AH2383" s="44">
        <f t="shared" si="341"/>
        <v>6.1805902407336423E-6</v>
      </c>
      <c r="AI2383">
        <f>AA2383/'Totals and Drop Down Lists'!W$6*Inputs!E$37</f>
        <v>24953.61831987838</v>
      </c>
      <c r="AJ2383">
        <f>AB2383/'Totals and Drop Down Lists'!X$6*Inputs!F$37</f>
        <v>2707.988651408943</v>
      </c>
      <c r="AK2383">
        <f>AC2383/'Totals and Drop Down Lists'!Y$6*Inputs!G$37</f>
        <v>11398.15203254012</v>
      </c>
      <c r="AL2383">
        <f>AD2383/'Totals and Drop Down Lists'!Z$6*Inputs!H$37</f>
        <v>13284.999604379875</v>
      </c>
      <c r="AM2383">
        <f>AE2383/'Totals and Drop Down Lists'!AA$6*Inputs!I$37</f>
        <v>1185.8153233153889</v>
      </c>
      <c r="AN2383">
        <f>AF2383/'Totals and Drop Down Lists'!AB$6*Inputs!J$37</f>
        <v>2135.3661660168873</v>
      </c>
      <c r="AO2383">
        <f>AG2383/'Totals and Drop Down Lists'!AC$6*Inputs!K$37</f>
        <v>2644.5478174310101</v>
      </c>
      <c r="AP2383">
        <f>AH2383/'Totals and Drop Down Lists'!AD$6*Inputs!L$37</f>
        <v>1454.4777392255958</v>
      </c>
      <c r="AQ2383">
        <f>IF(OR($D2383="51",$D2383="52",$D2383="61"),(AA2383/'Totals and Drop Down Lists'!W$4)*Inputs!E$38,0)</f>
        <v>0</v>
      </c>
      <c r="AR2383">
        <f>IF(OR($D2383="51",$D2383="52",$D2383="61"),(AB2383/'Totals and Drop Down Lists'!X$4)*Inputs!F$38,0)</f>
        <v>0</v>
      </c>
      <c r="AS2383">
        <f>IF(OR($D2383="51",$D2383="52",$D2383="61"),(AC2383/'Totals and Drop Down Lists'!Y$4)*Inputs!G$38,0)</f>
        <v>0</v>
      </c>
      <c r="AT2383">
        <f>IF(OR($D2383="51",$D2383="52",$D2383="61"),(AD2383/'Totals and Drop Down Lists'!Z$4)*Inputs!H$38,0)</f>
        <v>0</v>
      </c>
      <c r="AU2383">
        <f>IF(OR($D2383="51",$D2383="52",$D2383="61"),(AE2383/'Totals and Drop Down Lists'!AA$4)*Inputs!I$38,0)</f>
        <v>0</v>
      </c>
      <c r="AV2383">
        <f>IF(OR($D2383="51",$D2383="52",$D2383="61"),(AF2383/'Totals and Drop Down Lists'!AB$4)*Inputs!J$38,0)</f>
        <v>0</v>
      </c>
      <c r="AW2383">
        <f>IF(OR($D2383="51",$D2383="52",$D2383="61"),(AG2383/'Totals and Drop Down Lists'!AC$4)*Inputs!K$38,0)</f>
        <v>0</v>
      </c>
      <c r="AX2383">
        <f>IF(OR($D2383="51",$D2383="52",$D2383="61"),(AH2383/'Totals and Drop Down Lists'!AD$4)*Inputs!L$38,0)</f>
        <v>0</v>
      </c>
      <c r="AY2383">
        <f>IF(OR($D2383="51",$D2383="52",$D2383="61"),0,(AA2383/'Totals and Drop Down Lists'!W$5)*Inputs!E$39)</f>
        <v>0</v>
      </c>
      <c r="AZ2383">
        <f>IF(OR($D2383="51",$D2383="52",$D2383="61"),0,(AB2383/'Totals and Drop Down Lists'!X$5)*Inputs!F$39)</f>
        <v>0</v>
      </c>
      <c r="BA2383">
        <f>IF(OR($D2383="51",$D2383="52",$D2383="61"),0,(AC2383/'Totals and Drop Down Lists'!Y$5)*Inputs!G$39)</f>
        <v>0</v>
      </c>
      <c r="BB2383">
        <f>IF(OR($D2383="51",$D2383="52",$D2383="61"),0,(AD2383/'Totals and Drop Down Lists'!Z$5)*Inputs!H$39)</f>
        <v>0</v>
      </c>
      <c r="BC2383">
        <f>IF(OR($D2383="51",$D2383="52",$D2383="61"),0,(AE2383/'Totals and Drop Down Lists'!AA$5)*Inputs!I$39)</f>
        <v>0</v>
      </c>
      <c r="BD2383">
        <f>IF(OR($D2383="51",$D2383="52",$D2383="61"),0,(AF2383/'Totals and Drop Down Lists'!AB$5)*Inputs!J$39)</f>
        <v>0</v>
      </c>
      <c r="BE2383">
        <f>IF(OR($D2383="51",$D2383="52",$D2383="61"),0,(AG2383/'Totals and Drop Down Lists'!AC$5)*Inputs!K$39)</f>
        <v>0</v>
      </c>
      <c r="BF2383">
        <f>IF(OR($D2383="51",$D2383="52",$D2383="61"),0,(AH2383/'Totals and Drop Down Lists'!AD$5)*Inputs!L$39)</f>
        <v>0</v>
      </c>
      <c r="BG2383" s="10">
        <f t="shared" si="334"/>
        <v>59764.965654196196</v>
      </c>
    </row>
    <row r="2384" spans="1:59" ht="28.8">
      <c r="A2384" s="1" t="s">
        <v>7563</v>
      </c>
      <c r="B2384" s="1" t="s">
        <v>3832</v>
      </c>
      <c r="C2384" s="1" t="s">
        <v>652</v>
      </c>
      <c r="D2384" s="1" t="s">
        <v>25</v>
      </c>
      <c r="E2384" s="1" t="s">
        <v>3912</v>
      </c>
      <c r="F2384" s="2">
        <v>36128</v>
      </c>
      <c r="G2384" s="2">
        <v>218</v>
      </c>
      <c r="H2384" s="2">
        <v>0</v>
      </c>
      <c r="I2384" s="2">
        <v>4000</v>
      </c>
      <c r="J2384" s="2">
        <v>15067</v>
      </c>
      <c r="K2384" s="2">
        <v>4729</v>
      </c>
      <c r="L2384" s="2">
        <v>56</v>
      </c>
      <c r="M2384" s="2">
        <v>7</v>
      </c>
      <c r="N2384" s="2">
        <v>0</v>
      </c>
      <c r="O2384" s="2">
        <v>88</v>
      </c>
      <c r="P2384" s="2">
        <v>45</v>
      </c>
      <c r="Q2384" s="2">
        <v>0</v>
      </c>
      <c r="R2384" s="2">
        <v>3501</v>
      </c>
      <c r="S2384" s="2">
        <v>2843700</v>
      </c>
      <c r="T2384" s="2">
        <v>179154100</v>
      </c>
      <c r="U2384" s="2">
        <v>451</v>
      </c>
      <c r="V2384" s="2">
        <v>456</v>
      </c>
      <c r="W2384" s="2">
        <v>142</v>
      </c>
      <c r="X2384" s="2">
        <v>911</v>
      </c>
      <c r="Y2384" s="2">
        <v>273</v>
      </c>
      <c r="Z2384" s="2">
        <v>343</v>
      </c>
      <c r="AA2384" s="9">
        <f t="shared" si="335"/>
        <v>36128</v>
      </c>
      <c r="AB2384" s="9">
        <f t="shared" si="336"/>
        <v>3782</v>
      </c>
      <c r="AC2384" s="9">
        <f t="shared" si="337"/>
        <v>3697</v>
      </c>
      <c r="AD2384" s="9">
        <f t="shared" si="338"/>
        <v>3501</v>
      </c>
      <c r="AE2384" s="44">
        <f t="shared" si="339"/>
        <v>1.0365914579420192E-4</v>
      </c>
      <c r="AF2384" s="9">
        <f t="shared" si="340"/>
        <v>313</v>
      </c>
      <c r="AG2384" s="9">
        <f t="shared" si="333"/>
        <v>616</v>
      </c>
      <c r="AH2384" s="44">
        <f t="shared" si="341"/>
        <v>7.1940644494820446E-5</v>
      </c>
      <c r="AI2384">
        <f>AA2384/'Totals and Drop Down Lists'!W$6*Inputs!E$37</f>
        <v>32773.168629510183</v>
      </c>
      <c r="AJ2384">
        <f>AB2384/'Totals and Drop Down Lists'!X$6*Inputs!F$37</f>
        <v>12444.244325186663</v>
      </c>
      <c r="AK2384">
        <f>AC2384/'Totals and Drop Down Lists'!Y$6*Inputs!G$37</f>
        <v>24371.872796009731</v>
      </c>
      <c r="AL2384">
        <f>AD2384/'Totals and Drop Down Lists'!Z$6*Inputs!H$37</f>
        <v>28069.271946248602</v>
      </c>
      <c r="AM2384">
        <f>AE2384/'Totals and Drop Down Lists'!AA$6*Inputs!I$37</f>
        <v>12904.459718627118</v>
      </c>
      <c r="AN2384">
        <f>AF2384/'Totals and Drop Down Lists'!AB$6*Inputs!J$37</f>
        <v>6246.4449529279045</v>
      </c>
      <c r="AO2384">
        <f>AG2384/'Totals and Drop Down Lists'!AC$6*Inputs!K$37</f>
        <v>11472.122926320437</v>
      </c>
      <c r="AP2384">
        <f>AH2384/'Totals and Drop Down Lists'!AD$6*Inputs!L$37</f>
        <v>16929.785325946206</v>
      </c>
      <c r="AQ2384">
        <f>IF(OR($D2384="51",$D2384="52",$D2384="61"),(AA2384/'Totals and Drop Down Lists'!W$4)*Inputs!E$38,0)</f>
        <v>0</v>
      </c>
      <c r="AR2384">
        <f>IF(OR($D2384="51",$D2384="52",$D2384="61"),(AB2384/'Totals and Drop Down Lists'!X$4)*Inputs!F$38,0)</f>
        <v>0</v>
      </c>
      <c r="AS2384">
        <f>IF(OR($D2384="51",$D2384="52",$D2384="61"),(AC2384/'Totals and Drop Down Lists'!Y$4)*Inputs!G$38,0)</f>
        <v>0</v>
      </c>
      <c r="AT2384">
        <f>IF(OR($D2384="51",$D2384="52",$D2384="61"),(AD2384/'Totals and Drop Down Lists'!Z$4)*Inputs!H$38,0)</f>
        <v>0</v>
      </c>
      <c r="AU2384">
        <f>IF(OR($D2384="51",$D2384="52",$D2384="61"),(AE2384/'Totals and Drop Down Lists'!AA$4)*Inputs!I$38,0)</f>
        <v>0</v>
      </c>
      <c r="AV2384">
        <f>IF(OR($D2384="51",$D2384="52",$D2384="61"),(AF2384/'Totals and Drop Down Lists'!AB$4)*Inputs!J$38,0)</f>
        <v>0</v>
      </c>
      <c r="AW2384">
        <f>IF(OR($D2384="51",$D2384="52",$D2384="61"),(AG2384/'Totals and Drop Down Lists'!AC$4)*Inputs!K$38,0)</f>
        <v>0</v>
      </c>
      <c r="AX2384">
        <f>IF(OR($D2384="51",$D2384="52",$D2384="61"),(AH2384/'Totals and Drop Down Lists'!AD$4)*Inputs!L$38,0)</f>
        <v>0</v>
      </c>
      <c r="AY2384">
        <f>IF(OR($D2384="51",$D2384="52",$D2384="61"),0,(AA2384/'Totals and Drop Down Lists'!W$5)*Inputs!E$39)</f>
        <v>0</v>
      </c>
      <c r="AZ2384">
        <f>IF(OR($D2384="51",$D2384="52",$D2384="61"),0,(AB2384/'Totals and Drop Down Lists'!X$5)*Inputs!F$39)</f>
        <v>0</v>
      </c>
      <c r="BA2384">
        <f>IF(OR($D2384="51",$D2384="52",$D2384="61"),0,(AC2384/'Totals and Drop Down Lists'!Y$5)*Inputs!G$39)</f>
        <v>0</v>
      </c>
      <c r="BB2384">
        <f>IF(OR($D2384="51",$D2384="52",$D2384="61"),0,(AD2384/'Totals and Drop Down Lists'!Z$5)*Inputs!H$39)</f>
        <v>0</v>
      </c>
      <c r="BC2384">
        <f>IF(OR($D2384="51",$D2384="52",$D2384="61"),0,(AE2384/'Totals and Drop Down Lists'!AA$5)*Inputs!I$39)</f>
        <v>0</v>
      </c>
      <c r="BD2384">
        <f>IF(OR($D2384="51",$D2384="52",$D2384="61"),0,(AF2384/'Totals and Drop Down Lists'!AB$5)*Inputs!J$39)</f>
        <v>0</v>
      </c>
      <c r="BE2384">
        <f>IF(OR($D2384="51",$D2384="52",$D2384="61"),0,(AG2384/'Totals and Drop Down Lists'!AC$5)*Inputs!K$39)</f>
        <v>0</v>
      </c>
      <c r="BF2384">
        <f>IF(OR($D2384="51",$D2384="52",$D2384="61"),0,(AH2384/'Totals and Drop Down Lists'!AD$5)*Inputs!L$39)</f>
        <v>0</v>
      </c>
      <c r="BG2384" s="10">
        <f t="shared" si="334"/>
        <v>145211.37062077684</v>
      </c>
    </row>
    <row r="2385" spans="1:59" ht="28.8">
      <c r="A2385" s="1" t="s">
        <v>7563</v>
      </c>
      <c r="B2385" s="1" t="s">
        <v>3832</v>
      </c>
      <c r="C2385" s="1" t="s">
        <v>463</v>
      </c>
      <c r="D2385" s="1" t="s">
        <v>25</v>
      </c>
      <c r="E2385" s="1" t="s">
        <v>3913</v>
      </c>
      <c r="F2385" s="2">
        <v>787</v>
      </c>
      <c r="G2385" s="2">
        <v>17</v>
      </c>
      <c r="H2385" s="2">
        <v>0</v>
      </c>
      <c r="I2385" s="2">
        <v>92</v>
      </c>
      <c r="J2385" s="2">
        <v>345</v>
      </c>
      <c r="K2385" s="2">
        <v>95</v>
      </c>
      <c r="L2385" s="2">
        <v>6</v>
      </c>
      <c r="M2385" s="2">
        <v>0</v>
      </c>
      <c r="N2385" s="2">
        <v>0</v>
      </c>
      <c r="O2385" s="2">
        <v>4</v>
      </c>
      <c r="P2385" s="2">
        <v>0</v>
      </c>
      <c r="Q2385" s="2">
        <v>0</v>
      </c>
      <c r="R2385" s="2">
        <v>142</v>
      </c>
      <c r="S2385" s="2">
        <v>12700</v>
      </c>
      <c r="T2385" s="2">
        <v>1626900</v>
      </c>
      <c r="U2385" s="2">
        <v>14</v>
      </c>
      <c r="V2385" s="2">
        <v>8</v>
      </c>
      <c r="W2385" s="2">
        <v>4</v>
      </c>
      <c r="X2385" s="2">
        <v>8</v>
      </c>
      <c r="Y2385" s="2">
        <v>0</v>
      </c>
      <c r="Z2385" s="2">
        <v>8</v>
      </c>
      <c r="AA2385" s="9">
        <f t="shared" si="335"/>
        <v>787</v>
      </c>
      <c r="AB2385" s="9">
        <f t="shared" si="336"/>
        <v>75</v>
      </c>
      <c r="AC2385" s="9">
        <f t="shared" si="337"/>
        <v>152</v>
      </c>
      <c r="AD2385" s="9">
        <f t="shared" si="338"/>
        <v>142</v>
      </c>
      <c r="AE2385" s="44">
        <f t="shared" si="339"/>
        <v>1.8269383883098967E-6</v>
      </c>
      <c r="AF2385" s="9">
        <f t="shared" si="340"/>
        <v>0</v>
      </c>
      <c r="AG2385" s="9">
        <f t="shared" si="333"/>
        <v>8</v>
      </c>
      <c r="AH2385" s="44">
        <f t="shared" si="341"/>
        <v>8.19682349758799E-7</v>
      </c>
      <c r="AI2385">
        <f>AA2385/'Totals and Drop Down Lists'!W$6*Inputs!E$37</f>
        <v>713.91950042694066</v>
      </c>
      <c r="AJ2385">
        <f>AB2385/'Totals and Drop Down Lists'!X$6*Inputs!F$37</f>
        <v>246.77903870676883</v>
      </c>
      <c r="AK2385">
        <f>AC2385/'Totals and Drop Down Lists'!Y$6*Inputs!G$37</f>
        <v>1002.0353435200105</v>
      </c>
      <c r="AL2385">
        <f>AD2385/'Totals and Drop Down Lists'!Z$6*Inputs!H$37</f>
        <v>1138.4851803391323</v>
      </c>
      <c r="AM2385">
        <f>AE2385/'Totals and Drop Down Lists'!AA$6*Inputs!I$37</f>
        <v>227.43437310552579</v>
      </c>
      <c r="AN2385">
        <f>AF2385/'Totals and Drop Down Lists'!AB$6*Inputs!J$37</f>
        <v>0</v>
      </c>
      <c r="AO2385">
        <f>AG2385/'Totals and Drop Down Lists'!AC$6*Inputs!K$37</f>
        <v>148.98860943273294</v>
      </c>
      <c r="AP2385">
        <f>AH2385/'Totals and Drop Down Lists'!AD$6*Inputs!L$37</f>
        <v>192.89577281842026</v>
      </c>
      <c r="AQ2385">
        <f>IF(OR($D2385="51",$D2385="52",$D2385="61"),(AA2385/'Totals and Drop Down Lists'!W$4)*Inputs!E$38,0)</f>
        <v>0</v>
      </c>
      <c r="AR2385">
        <f>IF(OR($D2385="51",$D2385="52",$D2385="61"),(AB2385/'Totals and Drop Down Lists'!X$4)*Inputs!F$38,0)</f>
        <v>0</v>
      </c>
      <c r="AS2385">
        <f>IF(OR($D2385="51",$D2385="52",$D2385="61"),(AC2385/'Totals and Drop Down Lists'!Y$4)*Inputs!G$38,0)</f>
        <v>0</v>
      </c>
      <c r="AT2385">
        <f>IF(OR($D2385="51",$D2385="52",$D2385="61"),(AD2385/'Totals and Drop Down Lists'!Z$4)*Inputs!H$38,0)</f>
        <v>0</v>
      </c>
      <c r="AU2385">
        <f>IF(OR($D2385="51",$D2385="52",$D2385="61"),(AE2385/'Totals and Drop Down Lists'!AA$4)*Inputs!I$38,0)</f>
        <v>0</v>
      </c>
      <c r="AV2385">
        <f>IF(OR($D2385="51",$D2385="52",$D2385="61"),(AF2385/'Totals and Drop Down Lists'!AB$4)*Inputs!J$38,0)</f>
        <v>0</v>
      </c>
      <c r="AW2385">
        <f>IF(OR($D2385="51",$D2385="52",$D2385="61"),(AG2385/'Totals and Drop Down Lists'!AC$4)*Inputs!K$38,0)</f>
        <v>0</v>
      </c>
      <c r="AX2385">
        <f>IF(OR($D2385="51",$D2385="52",$D2385="61"),(AH2385/'Totals and Drop Down Lists'!AD$4)*Inputs!L$38,0)</f>
        <v>0</v>
      </c>
      <c r="AY2385">
        <f>IF(OR($D2385="51",$D2385="52",$D2385="61"),0,(AA2385/'Totals and Drop Down Lists'!W$5)*Inputs!E$39)</f>
        <v>0</v>
      </c>
      <c r="AZ2385">
        <f>IF(OR($D2385="51",$D2385="52",$D2385="61"),0,(AB2385/'Totals and Drop Down Lists'!X$5)*Inputs!F$39)</f>
        <v>0</v>
      </c>
      <c r="BA2385">
        <f>IF(OR($D2385="51",$D2385="52",$D2385="61"),0,(AC2385/'Totals and Drop Down Lists'!Y$5)*Inputs!G$39)</f>
        <v>0</v>
      </c>
      <c r="BB2385">
        <f>IF(OR($D2385="51",$D2385="52",$D2385="61"),0,(AD2385/'Totals and Drop Down Lists'!Z$5)*Inputs!H$39)</f>
        <v>0</v>
      </c>
      <c r="BC2385">
        <f>IF(OR($D2385="51",$D2385="52",$D2385="61"),0,(AE2385/'Totals and Drop Down Lists'!AA$5)*Inputs!I$39)</f>
        <v>0</v>
      </c>
      <c r="BD2385">
        <f>IF(OR($D2385="51",$D2385="52",$D2385="61"),0,(AF2385/'Totals and Drop Down Lists'!AB$5)*Inputs!J$39)</f>
        <v>0</v>
      </c>
      <c r="BE2385">
        <f>IF(OR($D2385="51",$D2385="52",$D2385="61"),0,(AG2385/'Totals and Drop Down Lists'!AC$5)*Inputs!K$39)</f>
        <v>0</v>
      </c>
      <c r="BF2385">
        <f>IF(OR($D2385="51",$D2385="52",$D2385="61"),0,(AH2385/'Totals and Drop Down Lists'!AD$5)*Inputs!L$39)</f>
        <v>0</v>
      </c>
      <c r="BG2385" s="10">
        <f t="shared" si="334"/>
        <v>3670.5378183495313</v>
      </c>
    </row>
    <row r="2386" spans="1:59" ht="28.8">
      <c r="A2386" s="1" t="s">
        <v>7563</v>
      </c>
      <c r="B2386" s="1" t="s">
        <v>3832</v>
      </c>
      <c r="C2386" s="1" t="s">
        <v>3914</v>
      </c>
      <c r="D2386" s="1" t="s">
        <v>25</v>
      </c>
      <c r="E2386" s="1" t="s">
        <v>3915</v>
      </c>
      <c r="F2386" s="2">
        <v>581</v>
      </c>
      <c r="G2386" s="2">
        <v>2</v>
      </c>
      <c r="H2386" s="2">
        <v>0</v>
      </c>
      <c r="I2386" s="2">
        <v>150</v>
      </c>
      <c r="J2386" s="2">
        <v>240</v>
      </c>
      <c r="K2386" s="2">
        <v>68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123</v>
      </c>
      <c r="S2386" s="2">
        <v>9900</v>
      </c>
      <c r="T2386" s="2">
        <v>2105300</v>
      </c>
      <c r="U2386" s="2">
        <v>6</v>
      </c>
      <c r="V2386" s="2">
        <v>4</v>
      </c>
      <c r="W2386" s="2">
        <v>14</v>
      </c>
      <c r="X2386" s="2">
        <v>8</v>
      </c>
      <c r="Y2386" s="2">
        <v>0</v>
      </c>
      <c r="Z2386" s="2">
        <v>4</v>
      </c>
      <c r="AA2386" s="9">
        <f t="shared" si="335"/>
        <v>581</v>
      </c>
      <c r="AB2386" s="9">
        <f t="shared" si="336"/>
        <v>148</v>
      </c>
      <c r="AC2386" s="9">
        <f t="shared" si="337"/>
        <v>123</v>
      </c>
      <c r="AD2386" s="9">
        <f t="shared" si="338"/>
        <v>123</v>
      </c>
      <c r="AE2386" s="44">
        <f t="shared" si="339"/>
        <v>1.3455578356892944E-6</v>
      </c>
      <c r="AF2386" s="9">
        <f t="shared" si="340"/>
        <v>0</v>
      </c>
      <c r="AG2386" s="9">
        <f t="shared" si="333"/>
        <v>4</v>
      </c>
      <c r="AH2386" s="44">
        <f t="shared" si="341"/>
        <v>4.2170499836275054E-7</v>
      </c>
      <c r="AI2386">
        <f>AA2386/'Totals and Drop Down Lists'!W$6*Inputs!E$37</f>
        <v>527.04857655406931</v>
      </c>
      <c r="AJ2386">
        <f>AB2386/'Totals and Drop Down Lists'!X$6*Inputs!F$37</f>
        <v>486.97730304802377</v>
      </c>
      <c r="AK2386">
        <f>AC2386/'Totals and Drop Down Lists'!Y$6*Inputs!G$37</f>
        <v>810.8575477168506</v>
      </c>
      <c r="AL2386">
        <f>AD2386/'Totals and Drop Down Lists'!Z$6*Inputs!H$37</f>
        <v>986.15265620924833</v>
      </c>
      <c r="AM2386">
        <f>AE2386/'Totals and Drop Down Lists'!AA$6*Inputs!I$37</f>
        <v>167.50762083461825</v>
      </c>
      <c r="AN2386">
        <f>AF2386/'Totals and Drop Down Lists'!AB$6*Inputs!J$37</f>
        <v>0</v>
      </c>
      <c r="AO2386">
        <f>AG2386/'Totals and Drop Down Lists'!AC$6*Inputs!K$37</f>
        <v>74.494304716366472</v>
      </c>
      <c r="AP2386">
        <f>AH2386/'Totals and Drop Down Lists'!AD$6*Inputs!L$37</f>
        <v>99.239798910529373</v>
      </c>
      <c r="AQ2386">
        <f>IF(OR($D2386="51",$D2386="52",$D2386="61"),(AA2386/'Totals and Drop Down Lists'!W$4)*Inputs!E$38,0)</f>
        <v>0</v>
      </c>
      <c r="AR2386">
        <f>IF(OR($D2386="51",$D2386="52",$D2386="61"),(AB2386/'Totals and Drop Down Lists'!X$4)*Inputs!F$38,0)</f>
        <v>0</v>
      </c>
      <c r="AS2386">
        <f>IF(OR($D2386="51",$D2386="52",$D2386="61"),(AC2386/'Totals and Drop Down Lists'!Y$4)*Inputs!G$38,0)</f>
        <v>0</v>
      </c>
      <c r="AT2386">
        <f>IF(OR($D2386="51",$D2386="52",$D2386="61"),(AD2386/'Totals and Drop Down Lists'!Z$4)*Inputs!H$38,0)</f>
        <v>0</v>
      </c>
      <c r="AU2386">
        <f>IF(OR($D2386="51",$D2386="52",$D2386="61"),(AE2386/'Totals and Drop Down Lists'!AA$4)*Inputs!I$38,0)</f>
        <v>0</v>
      </c>
      <c r="AV2386">
        <f>IF(OR($D2386="51",$D2386="52",$D2386="61"),(AF2386/'Totals and Drop Down Lists'!AB$4)*Inputs!J$38,0)</f>
        <v>0</v>
      </c>
      <c r="AW2386">
        <f>IF(OR($D2386="51",$D2386="52",$D2386="61"),(AG2386/'Totals and Drop Down Lists'!AC$4)*Inputs!K$38,0)</f>
        <v>0</v>
      </c>
      <c r="AX2386">
        <f>IF(OR($D2386="51",$D2386="52",$D2386="61"),(AH2386/'Totals and Drop Down Lists'!AD$4)*Inputs!L$38,0)</f>
        <v>0</v>
      </c>
      <c r="AY2386">
        <f>IF(OR($D2386="51",$D2386="52",$D2386="61"),0,(AA2386/'Totals and Drop Down Lists'!W$5)*Inputs!E$39)</f>
        <v>0</v>
      </c>
      <c r="AZ2386">
        <f>IF(OR($D2386="51",$D2386="52",$D2386="61"),0,(AB2386/'Totals and Drop Down Lists'!X$5)*Inputs!F$39)</f>
        <v>0</v>
      </c>
      <c r="BA2386">
        <f>IF(OR($D2386="51",$D2386="52",$D2386="61"),0,(AC2386/'Totals and Drop Down Lists'!Y$5)*Inputs!G$39)</f>
        <v>0</v>
      </c>
      <c r="BB2386">
        <f>IF(OR($D2386="51",$D2386="52",$D2386="61"),0,(AD2386/'Totals and Drop Down Lists'!Z$5)*Inputs!H$39)</f>
        <v>0</v>
      </c>
      <c r="BC2386">
        <f>IF(OR($D2386="51",$D2386="52",$D2386="61"),0,(AE2386/'Totals and Drop Down Lists'!AA$5)*Inputs!I$39)</f>
        <v>0</v>
      </c>
      <c r="BD2386">
        <f>IF(OR($D2386="51",$D2386="52",$D2386="61"),0,(AF2386/'Totals and Drop Down Lists'!AB$5)*Inputs!J$39)</f>
        <v>0</v>
      </c>
      <c r="BE2386">
        <f>IF(OR($D2386="51",$D2386="52",$D2386="61"),0,(AG2386/'Totals and Drop Down Lists'!AC$5)*Inputs!K$39)</f>
        <v>0</v>
      </c>
      <c r="BF2386">
        <f>IF(OR($D2386="51",$D2386="52",$D2386="61"),0,(AH2386/'Totals and Drop Down Lists'!AD$5)*Inputs!L$39)</f>
        <v>0</v>
      </c>
      <c r="BG2386" s="10">
        <f t="shared" si="334"/>
        <v>3152.2778079897057</v>
      </c>
    </row>
    <row r="2387" spans="1:59" ht="28.8">
      <c r="A2387" s="1" t="s">
        <v>7563</v>
      </c>
      <c r="B2387" s="1" t="s">
        <v>3832</v>
      </c>
      <c r="C2387" s="1" t="s">
        <v>2578</v>
      </c>
      <c r="D2387" s="1" t="s">
        <v>25</v>
      </c>
      <c r="E2387" s="1" t="s">
        <v>3916</v>
      </c>
      <c r="F2387" s="2">
        <v>382</v>
      </c>
      <c r="G2387" s="2">
        <v>0</v>
      </c>
      <c r="H2387" s="2">
        <v>0</v>
      </c>
      <c r="I2387" s="2">
        <v>52</v>
      </c>
      <c r="J2387" s="2">
        <v>169</v>
      </c>
      <c r="K2387" s="2">
        <v>52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64</v>
      </c>
      <c r="S2387" s="2">
        <v>11000</v>
      </c>
      <c r="T2387" s="2">
        <v>1263500</v>
      </c>
      <c r="U2387" s="2">
        <v>6</v>
      </c>
      <c r="V2387" s="2">
        <v>14</v>
      </c>
      <c r="W2387" s="2">
        <v>0</v>
      </c>
      <c r="X2387" s="2">
        <v>14</v>
      </c>
      <c r="Y2387" s="2">
        <v>0</v>
      </c>
      <c r="Z2387" s="2">
        <v>0</v>
      </c>
      <c r="AA2387" s="9">
        <f t="shared" si="335"/>
        <v>382</v>
      </c>
      <c r="AB2387" s="9">
        <f t="shared" si="336"/>
        <v>52</v>
      </c>
      <c r="AC2387" s="9">
        <f t="shared" si="337"/>
        <v>64</v>
      </c>
      <c r="AD2387" s="9">
        <f t="shared" si="338"/>
        <v>64</v>
      </c>
      <c r="AE2387" s="44">
        <f t="shared" si="339"/>
        <v>1.1174182718527013E-6</v>
      </c>
      <c r="AF2387" s="9">
        <f t="shared" si="340"/>
        <v>0</v>
      </c>
      <c r="AG2387" s="9">
        <f t="shared" si="333"/>
        <v>0</v>
      </c>
      <c r="AH2387" s="44">
        <f t="shared" si="341"/>
        <v>0</v>
      </c>
      <c r="AI2387">
        <f>AA2387/'Totals and Drop Down Lists'!W$6*Inputs!E$37</f>
        <v>346.52763553124691</v>
      </c>
      <c r="AJ2387">
        <f>AB2387/'Totals and Drop Down Lists'!X$6*Inputs!F$37</f>
        <v>171.10013350335973</v>
      </c>
      <c r="AK2387">
        <f>AC2387/'Totals and Drop Down Lists'!Y$6*Inputs!G$37</f>
        <v>421.90961832421499</v>
      </c>
      <c r="AL2387">
        <f>AD2387/'Totals and Drop Down Lists'!Z$6*Inputs!H$37</f>
        <v>513.12008127960883</v>
      </c>
      <c r="AM2387">
        <f>AE2387/'Totals and Drop Down Lists'!AA$6*Inputs!I$37</f>
        <v>139.1066747415515</v>
      </c>
      <c r="AN2387">
        <f>AF2387/'Totals and Drop Down Lists'!AB$6*Inputs!J$37</f>
        <v>0</v>
      </c>
      <c r="AO2387">
        <f>AG2387/'Totals and Drop Down Lists'!AC$6*Inputs!K$37</f>
        <v>0</v>
      </c>
      <c r="AP2387">
        <f>AH2387/'Totals and Drop Down Lists'!AD$6*Inputs!L$37</f>
        <v>0</v>
      </c>
      <c r="AQ2387">
        <f>IF(OR($D2387="51",$D2387="52",$D2387="61"),(AA2387/'Totals and Drop Down Lists'!W$4)*Inputs!E$38,0)</f>
        <v>0</v>
      </c>
      <c r="AR2387">
        <f>IF(OR($D2387="51",$D2387="52",$D2387="61"),(AB2387/'Totals and Drop Down Lists'!X$4)*Inputs!F$38,0)</f>
        <v>0</v>
      </c>
      <c r="AS2387">
        <f>IF(OR($D2387="51",$D2387="52",$D2387="61"),(AC2387/'Totals and Drop Down Lists'!Y$4)*Inputs!G$38,0)</f>
        <v>0</v>
      </c>
      <c r="AT2387">
        <f>IF(OR($D2387="51",$D2387="52",$D2387="61"),(AD2387/'Totals and Drop Down Lists'!Z$4)*Inputs!H$38,0)</f>
        <v>0</v>
      </c>
      <c r="AU2387">
        <f>IF(OR($D2387="51",$D2387="52",$D2387="61"),(AE2387/'Totals and Drop Down Lists'!AA$4)*Inputs!I$38,0)</f>
        <v>0</v>
      </c>
      <c r="AV2387">
        <f>IF(OR($D2387="51",$D2387="52",$D2387="61"),(AF2387/'Totals and Drop Down Lists'!AB$4)*Inputs!J$38,0)</f>
        <v>0</v>
      </c>
      <c r="AW2387">
        <f>IF(OR($D2387="51",$D2387="52",$D2387="61"),(AG2387/'Totals and Drop Down Lists'!AC$4)*Inputs!K$38,0)</f>
        <v>0</v>
      </c>
      <c r="AX2387">
        <f>IF(OR($D2387="51",$D2387="52",$D2387="61"),(AH2387/'Totals and Drop Down Lists'!AD$4)*Inputs!L$38,0)</f>
        <v>0</v>
      </c>
      <c r="AY2387">
        <f>IF(OR($D2387="51",$D2387="52",$D2387="61"),0,(AA2387/'Totals and Drop Down Lists'!W$5)*Inputs!E$39)</f>
        <v>0</v>
      </c>
      <c r="AZ2387">
        <f>IF(OR($D2387="51",$D2387="52",$D2387="61"),0,(AB2387/'Totals and Drop Down Lists'!X$5)*Inputs!F$39)</f>
        <v>0</v>
      </c>
      <c r="BA2387">
        <f>IF(OR($D2387="51",$D2387="52",$D2387="61"),0,(AC2387/'Totals and Drop Down Lists'!Y$5)*Inputs!G$39)</f>
        <v>0</v>
      </c>
      <c r="BB2387">
        <f>IF(OR($D2387="51",$D2387="52",$D2387="61"),0,(AD2387/'Totals and Drop Down Lists'!Z$5)*Inputs!H$39)</f>
        <v>0</v>
      </c>
      <c r="BC2387">
        <f>IF(OR($D2387="51",$D2387="52",$D2387="61"),0,(AE2387/'Totals and Drop Down Lists'!AA$5)*Inputs!I$39)</f>
        <v>0</v>
      </c>
      <c r="BD2387">
        <f>IF(OR($D2387="51",$D2387="52",$D2387="61"),0,(AF2387/'Totals and Drop Down Lists'!AB$5)*Inputs!J$39)</f>
        <v>0</v>
      </c>
      <c r="BE2387">
        <f>IF(OR($D2387="51",$D2387="52",$D2387="61"),0,(AG2387/'Totals and Drop Down Lists'!AC$5)*Inputs!K$39)</f>
        <v>0</v>
      </c>
      <c r="BF2387">
        <f>IF(OR($D2387="51",$D2387="52",$D2387="61"),0,(AH2387/'Totals and Drop Down Lists'!AD$5)*Inputs!L$39)</f>
        <v>0</v>
      </c>
      <c r="BG2387" s="10">
        <f t="shared" si="334"/>
        <v>1591.7641433799822</v>
      </c>
    </row>
    <row r="2388" spans="1:59" ht="28.8">
      <c r="A2388" s="1" t="s">
        <v>7563</v>
      </c>
      <c r="B2388" s="1" t="s">
        <v>3832</v>
      </c>
      <c r="C2388" s="1" t="s">
        <v>527</v>
      </c>
      <c r="D2388" s="1" t="s">
        <v>25</v>
      </c>
      <c r="E2388" s="1" t="s">
        <v>3917</v>
      </c>
      <c r="F2388" s="2">
        <v>34995</v>
      </c>
      <c r="G2388" s="2">
        <v>522</v>
      </c>
      <c r="H2388" s="2">
        <v>41</v>
      </c>
      <c r="I2388" s="2">
        <v>4809</v>
      </c>
      <c r="J2388" s="2">
        <v>13867</v>
      </c>
      <c r="K2388" s="2">
        <v>4704</v>
      </c>
      <c r="L2388" s="2">
        <v>74</v>
      </c>
      <c r="M2388" s="2">
        <v>0</v>
      </c>
      <c r="N2388" s="2">
        <v>0</v>
      </c>
      <c r="O2388" s="2">
        <v>96</v>
      </c>
      <c r="P2388" s="2">
        <v>51</v>
      </c>
      <c r="Q2388" s="2">
        <v>28</v>
      </c>
      <c r="R2388" s="2">
        <v>3702</v>
      </c>
      <c r="S2388" s="2">
        <v>2586200</v>
      </c>
      <c r="T2388" s="2">
        <v>163531600</v>
      </c>
      <c r="U2388" s="2">
        <v>394</v>
      </c>
      <c r="V2388" s="2">
        <v>463</v>
      </c>
      <c r="W2388" s="2">
        <v>90</v>
      </c>
      <c r="X2388" s="2">
        <v>1316</v>
      </c>
      <c r="Y2388" s="2">
        <v>310</v>
      </c>
      <c r="Z2388" s="2">
        <v>672</v>
      </c>
      <c r="AA2388" s="9">
        <f t="shared" si="335"/>
        <v>34995</v>
      </c>
      <c r="AB2388" s="9">
        <f t="shared" si="336"/>
        <v>4246</v>
      </c>
      <c r="AC2388" s="9">
        <f t="shared" si="337"/>
        <v>3951</v>
      </c>
      <c r="AD2388" s="9">
        <f t="shared" si="338"/>
        <v>3702</v>
      </c>
      <c r="AE2388" s="44">
        <f t="shared" si="339"/>
        <v>1.1144174312639802E-4</v>
      </c>
      <c r="AF2388" s="9">
        <f t="shared" si="340"/>
        <v>763</v>
      </c>
      <c r="AG2388" s="9">
        <f t="shared" si="333"/>
        <v>982</v>
      </c>
      <c r="AH2388" s="44">
        <f t="shared" si="341"/>
        <v>1.2395023988459743E-4</v>
      </c>
      <c r="AI2388">
        <f>AA2388/'Totals and Drop Down Lists'!W$6*Inputs!E$37</f>
        <v>31745.378548209388</v>
      </c>
      <c r="AJ2388">
        <f>AB2388/'Totals and Drop Down Lists'!X$6*Inputs!F$37</f>
        <v>13970.983977985872</v>
      </c>
      <c r="AK2388">
        <f>AC2388/'Totals and Drop Down Lists'!Y$6*Inputs!G$37</f>
        <v>26046.32659373396</v>
      </c>
      <c r="AL2388">
        <f>AD2388/'Totals and Drop Down Lists'!Z$6*Inputs!H$37</f>
        <v>29680.789701517377</v>
      </c>
      <c r="AM2388">
        <f>AE2388/'Totals and Drop Down Lists'!AA$6*Inputs!I$37</f>
        <v>13873.310204613246</v>
      </c>
      <c r="AN2388">
        <f>AF2388/'Totals and Drop Down Lists'!AB$6*Inputs!J$37</f>
        <v>15226.956866083037</v>
      </c>
      <c r="AO2388">
        <f>AG2388/'Totals and Drop Down Lists'!AC$6*Inputs!K$37</f>
        <v>18288.35180786797</v>
      </c>
      <c r="AP2388">
        <f>AH2388/'Totals and Drop Down Lists'!AD$6*Inputs!L$37</f>
        <v>29169.198678736513</v>
      </c>
      <c r="AQ2388">
        <f>IF(OR($D2388="51",$D2388="52",$D2388="61"),(AA2388/'Totals and Drop Down Lists'!W$4)*Inputs!E$38,0)</f>
        <v>0</v>
      </c>
      <c r="AR2388">
        <f>IF(OR($D2388="51",$D2388="52",$D2388="61"),(AB2388/'Totals and Drop Down Lists'!X$4)*Inputs!F$38,0)</f>
        <v>0</v>
      </c>
      <c r="AS2388">
        <f>IF(OR($D2388="51",$D2388="52",$D2388="61"),(AC2388/'Totals and Drop Down Lists'!Y$4)*Inputs!G$38,0)</f>
        <v>0</v>
      </c>
      <c r="AT2388">
        <f>IF(OR($D2388="51",$D2388="52",$D2388="61"),(AD2388/'Totals and Drop Down Lists'!Z$4)*Inputs!H$38,0)</f>
        <v>0</v>
      </c>
      <c r="AU2388">
        <f>IF(OR($D2388="51",$D2388="52",$D2388="61"),(AE2388/'Totals and Drop Down Lists'!AA$4)*Inputs!I$38,0)</f>
        <v>0</v>
      </c>
      <c r="AV2388">
        <f>IF(OR($D2388="51",$D2388="52",$D2388="61"),(AF2388/'Totals and Drop Down Lists'!AB$4)*Inputs!J$38,0)</f>
        <v>0</v>
      </c>
      <c r="AW2388">
        <f>IF(OR($D2388="51",$D2388="52",$D2388="61"),(AG2388/'Totals and Drop Down Lists'!AC$4)*Inputs!K$38,0)</f>
        <v>0</v>
      </c>
      <c r="AX2388">
        <f>IF(OR($D2388="51",$D2388="52",$D2388="61"),(AH2388/'Totals and Drop Down Lists'!AD$4)*Inputs!L$38,0)</f>
        <v>0</v>
      </c>
      <c r="AY2388">
        <f>IF(OR($D2388="51",$D2388="52",$D2388="61"),0,(AA2388/'Totals and Drop Down Lists'!W$5)*Inputs!E$39)</f>
        <v>0</v>
      </c>
      <c r="AZ2388">
        <f>IF(OR($D2388="51",$D2388="52",$D2388="61"),0,(AB2388/'Totals and Drop Down Lists'!X$5)*Inputs!F$39)</f>
        <v>0</v>
      </c>
      <c r="BA2388">
        <f>IF(OR($D2388="51",$D2388="52",$D2388="61"),0,(AC2388/'Totals and Drop Down Lists'!Y$5)*Inputs!G$39)</f>
        <v>0</v>
      </c>
      <c r="BB2388">
        <f>IF(OR($D2388="51",$D2388="52",$D2388="61"),0,(AD2388/'Totals and Drop Down Lists'!Z$5)*Inputs!H$39)</f>
        <v>0</v>
      </c>
      <c r="BC2388">
        <f>IF(OR($D2388="51",$D2388="52",$D2388="61"),0,(AE2388/'Totals and Drop Down Lists'!AA$5)*Inputs!I$39)</f>
        <v>0</v>
      </c>
      <c r="BD2388">
        <f>IF(OR($D2388="51",$D2388="52",$D2388="61"),0,(AF2388/'Totals and Drop Down Lists'!AB$5)*Inputs!J$39)</f>
        <v>0</v>
      </c>
      <c r="BE2388">
        <f>IF(OR($D2388="51",$D2388="52",$D2388="61"),0,(AG2388/'Totals and Drop Down Lists'!AC$5)*Inputs!K$39)</f>
        <v>0</v>
      </c>
      <c r="BF2388">
        <f>IF(OR($D2388="51",$D2388="52",$D2388="61"),0,(AH2388/'Totals and Drop Down Lists'!AD$5)*Inputs!L$39)</f>
        <v>0</v>
      </c>
      <c r="BG2388" s="10">
        <f t="shared" si="334"/>
        <v>178001.29637874736</v>
      </c>
    </row>
    <row r="2389" spans="1:59" ht="28.8">
      <c r="A2389" s="1" t="s">
        <v>7563</v>
      </c>
      <c r="B2389" s="1" t="s">
        <v>3832</v>
      </c>
      <c r="C2389" s="1" t="s">
        <v>3918</v>
      </c>
      <c r="D2389" s="1" t="s">
        <v>25</v>
      </c>
      <c r="E2389" s="1" t="s">
        <v>3919</v>
      </c>
      <c r="F2389" s="2">
        <v>7802</v>
      </c>
      <c r="G2389" s="2">
        <v>63</v>
      </c>
      <c r="H2389" s="2">
        <v>0</v>
      </c>
      <c r="I2389" s="2">
        <v>952</v>
      </c>
      <c r="J2389" s="2">
        <v>3316</v>
      </c>
      <c r="K2389" s="2">
        <v>906</v>
      </c>
      <c r="L2389" s="2">
        <v>6</v>
      </c>
      <c r="M2389" s="2">
        <v>0</v>
      </c>
      <c r="N2389" s="2">
        <v>0</v>
      </c>
      <c r="O2389" s="2">
        <v>7</v>
      </c>
      <c r="P2389" s="2">
        <v>0</v>
      </c>
      <c r="Q2389" s="2">
        <v>0</v>
      </c>
      <c r="R2389" s="2">
        <v>1367</v>
      </c>
      <c r="S2389" s="2">
        <v>478000</v>
      </c>
      <c r="T2389" s="2">
        <v>41462100</v>
      </c>
      <c r="U2389" s="2">
        <v>26</v>
      </c>
      <c r="V2389" s="2">
        <v>75</v>
      </c>
      <c r="W2389" s="2">
        <v>0</v>
      </c>
      <c r="X2389" s="2">
        <v>159</v>
      </c>
      <c r="Y2389" s="2">
        <v>64</v>
      </c>
      <c r="Z2389" s="2">
        <v>82</v>
      </c>
      <c r="AA2389" s="9">
        <f t="shared" si="335"/>
        <v>7802</v>
      </c>
      <c r="AB2389" s="9">
        <f t="shared" si="336"/>
        <v>889</v>
      </c>
      <c r="AC2389" s="9">
        <f t="shared" si="337"/>
        <v>1380</v>
      </c>
      <c r="AD2389" s="9">
        <f t="shared" si="338"/>
        <v>1367</v>
      </c>
      <c r="AE2389" s="44">
        <f t="shared" si="339"/>
        <v>1.7287717592628238E-5</v>
      </c>
      <c r="AF2389" s="9">
        <f t="shared" si="340"/>
        <v>84</v>
      </c>
      <c r="AG2389" s="9">
        <f t="shared" si="333"/>
        <v>146</v>
      </c>
      <c r="AH2389" s="44">
        <f t="shared" si="341"/>
        <v>1.4842860914132331E-5</v>
      </c>
      <c r="AI2389">
        <f>AA2389/'Totals and Drop Down Lists'!W$6*Inputs!E$37</f>
        <v>7077.509456583216</v>
      </c>
      <c r="AJ2389">
        <f>AB2389/'Totals and Drop Down Lists'!X$6*Inputs!F$37</f>
        <v>2925.1542054708998</v>
      </c>
      <c r="AK2389">
        <f>AC2389/'Totals and Drop Down Lists'!Y$6*Inputs!G$37</f>
        <v>9097.4261451158854</v>
      </c>
      <c r="AL2389">
        <f>AD2389/'Totals and Drop Down Lists'!Z$6*Inputs!H$37</f>
        <v>10959.924236081646</v>
      </c>
      <c r="AM2389">
        <f>AE2389/'Totals and Drop Down Lists'!AA$6*Inputs!I$37</f>
        <v>2152.1367322858141</v>
      </c>
      <c r="AN2389">
        <f>AF2389/'Totals and Drop Down Lists'!AB$6*Inputs!J$37</f>
        <v>1676.3622237889583</v>
      </c>
      <c r="AO2389">
        <f>AG2389/'Totals and Drop Down Lists'!AC$6*Inputs!K$37</f>
        <v>2719.0421221473766</v>
      </c>
      <c r="AP2389">
        <f>AH2389/'Totals and Drop Down Lists'!AD$6*Inputs!L$37</f>
        <v>3492.9691089607913</v>
      </c>
      <c r="AQ2389">
        <f>IF(OR($D2389="51",$D2389="52",$D2389="61"),(AA2389/'Totals and Drop Down Lists'!W$4)*Inputs!E$38,0)</f>
        <v>0</v>
      </c>
      <c r="AR2389">
        <f>IF(OR($D2389="51",$D2389="52",$D2389="61"),(AB2389/'Totals and Drop Down Lists'!X$4)*Inputs!F$38,0)</f>
        <v>0</v>
      </c>
      <c r="AS2389">
        <f>IF(OR($D2389="51",$D2389="52",$D2389="61"),(AC2389/'Totals and Drop Down Lists'!Y$4)*Inputs!G$38,0)</f>
        <v>0</v>
      </c>
      <c r="AT2389">
        <f>IF(OR($D2389="51",$D2389="52",$D2389="61"),(AD2389/'Totals and Drop Down Lists'!Z$4)*Inputs!H$38,0)</f>
        <v>0</v>
      </c>
      <c r="AU2389">
        <f>IF(OR($D2389="51",$D2389="52",$D2389="61"),(AE2389/'Totals and Drop Down Lists'!AA$4)*Inputs!I$38,0)</f>
        <v>0</v>
      </c>
      <c r="AV2389">
        <f>IF(OR($D2389="51",$D2389="52",$D2389="61"),(AF2389/'Totals and Drop Down Lists'!AB$4)*Inputs!J$38,0)</f>
        <v>0</v>
      </c>
      <c r="AW2389">
        <f>IF(OR($D2389="51",$D2389="52",$D2389="61"),(AG2389/'Totals and Drop Down Lists'!AC$4)*Inputs!K$38,0)</f>
        <v>0</v>
      </c>
      <c r="AX2389">
        <f>IF(OR($D2389="51",$D2389="52",$D2389="61"),(AH2389/'Totals and Drop Down Lists'!AD$4)*Inputs!L$38,0)</f>
        <v>0</v>
      </c>
      <c r="AY2389">
        <f>IF(OR($D2389="51",$D2389="52",$D2389="61"),0,(AA2389/'Totals and Drop Down Lists'!W$5)*Inputs!E$39)</f>
        <v>0</v>
      </c>
      <c r="AZ2389">
        <f>IF(OR($D2389="51",$D2389="52",$D2389="61"),0,(AB2389/'Totals and Drop Down Lists'!X$5)*Inputs!F$39)</f>
        <v>0</v>
      </c>
      <c r="BA2389">
        <f>IF(OR($D2389="51",$D2389="52",$D2389="61"),0,(AC2389/'Totals and Drop Down Lists'!Y$5)*Inputs!G$39)</f>
        <v>0</v>
      </c>
      <c r="BB2389">
        <f>IF(OR($D2389="51",$D2389="52",$D2389="61"),0,(AD2389/'Totals and Drop Down Lists'!Z$5)*Inputs!H$39)</f>
        <v>0</v>
      </c>
      <c r="BC2389">
        <f>IF(OR($D2389="51",$D2389="52",$D2389="61"),0,(AE2389/'Totals and Drop Down Lists'!AA$5)*Inputs!I$39)</f>
        <v>0</v>
      </c>
      <c r="BD2389">
        <f>IF(OR($D2389="51",$D2389="52",$D2389="61"),0,(AF2389/'Totals and Drop Down Lists'!AB$5)*Inputs!J$39)</f>
        <v>0</v>
      </c>
      <c r="BE2389">
        <f>IF(OR($D2389="51",$D2389="52",$D2389="61"),0,(AG2389/'Totals and Drop Down Lists'!AC$5)*Inputs!K$39)</f>
        <v>0</v>
      </c>
      <c r="BF2389">
        <f>IF(OR($D2389="51",$D2389="52",$D2389="61"),0,(AH2389/'Totals and Drop Down Lists'!AD$5)*Inputs!L$39)</f>
        <v>0</v>
      </c>
      <c r="BG2389" s="10">
        <f t="shared" si="334"/>
        <v>40100.524230434588</v>
      </c>
    </row>
    <row r="2390" spans="1:59" ht="28.8">
      <c r="A2390" s="1" t="s">
        <v>7563</v>
      </c>
      <c r="B2390" s="1" t="s">
        <v>3832</v>
      </c>
      <c r="C2390" s="1" t="s">
        <v>3920</v>
      </c>
      <c r="D2390" s="1" t="s">
        <v>25</v>
      </c>
      <c r="E2390" s="1" t="s">
        <v>3921</v>
      </c>
      <c r="F2390" s="2">
        <v>4958</v>
      </c>
      <c r="G2390" s="2">
        <v>15</v>
      </c>
      <c r="H2390" s="2">
        <v>11</v>
      </c>
      <c r="I2390" s="2">
        <v>667</v>
      </c>
      <c r="J2390" s="2">
        <v>2037</v>
      </c>
      <c r="K2390" s="2">
        <v>682</v>
      </c>
      <c r="L2390" s="2">
        <v>32</v>
      </c>
      <c r="M2390" s="2">
        <v>0</v>
      </c>
      <c r="N2390" s="2">
        <v>0</v>
      </c>
      <c r="O2390" s="2">
        <v>6</v>
      </c>
      <c r="P2390" s="2">
        <v>5</v>
      </c>
      <c r="Q2390" s="2">
        <v>0</v>
      </c>
      <c r="R2390" s="2">
        <v>863</v>
      </c>
      <c r="S2390" s="2">
        <v>233600</v>
      </c>
      <c r="T2390" s="2">
        <v>21144200</v>
      </c>
      <c r="U2390" s="2">
        <v>40</v>
      </c>
      <c r="V2390" s="2">
        <v>53</v>
      </c>
      <c r="W2390" s="2">
        <v>14</v>
      </c>
      <c r="X2390" s="2">
        <v>94</v>
      </c>
      <c r="Y2390" s="2">
        <v>8</v>
      </c>
      <c r="Z2390" s="2">
        <v>58</v>
      </c>
      <c r="AA2390" s="9">
        <f t="shared" si="335"/>
        <v>4958</v>
      </c>
      <c r="AB2390" s="9">
        <f t="shared" si="336"/>
        <v>641</v>
      </c>
      <c r="AC2390" s="9">
        <f t="shared" si="337"/>
        <v>906</v>
      </c>
      <c r="AD2390" s="9">
        <f t="shared" si="338"/>
        <v>863</v>
      </c>
      <c r="AE2390" s="44">
        <f t="shared" si="339"/>
        <v>1.5946798486659787E-5</v>
      </c>
      <c r="AF2390" s="9">
        <f t="shared" si="340"/>
        <v>27</v>
      </c>
      <c r="AG2390" s="9">
        <f t="shared" si="333"/>
        <v>66</v>
      </c>
      <c r="AH2390" s="44">
        <f t="shared" si="341"/>
        <v>8.2222062662670571E-6</v>
      </c>
      <c r="AI2390">
        <f>AA2390/'Totals and Drop Down Lists'!W$6*Inputs!E$37</f>
        <v>4497.6021386490111</v>
      </c>
      <c r="AJ2390">
        <f>AB2390/'Totals and Drop Down Lists'!X$6*Inputs!F$37</f>
        <v>2109.1381841471843</v>
      </c>
      <c r="AK2390">
        <f>AC2390/'Totals and Drop Down Lists'!Y$6*Inputs!G$37</f>
        <v>5972.6580344021686</v>
      </c>
      <c r="AL2390">
        <f>AD2390/'Totals and Drop Down Lists'!Z$6*Inputs!H$37</f>
        <v>6919.1035960047266</v>
      </c>
      <c r="AM2390">
        <f>AE2390/'Totals and Drop Down Lists'!AA$6*Inputs!I$37</f>
        <v>1985.2065839006318</v>
      </c>
      <c r="AN2390">
        <f>AF2390/'Totals and Drop Down Lists'!AB$6*Inputs!J$37</f>
        <v>538.83071478930799</v>
      </c>
      <c r="AO2390">
        <f>AG2390/'Totals and Drop Down Lists'!AC$6*Inputs!K$37</f>
        <v>1229.1560278200468</v>
      </c>
      <c r="AP2390">
        <f>AH2390/'Totals and Drop Down Lists'!AD$6*Inputs!L$37</f>
        <v>1934.9310528288781</v>
      </c>
      <c r="AQ2390">
        <f>IF(OR($D2390="51",$D2390="52",$D2390="61"),(AA2390/'Totals and Drop Down Lists'!W$4)*Inputs!E$38,0)</f>
        <v>0</v>
      </c>
      <c r="AR2390">
        <f>IF(OR($D2390="51",$D2390="52",$D2390="61"),(AB2390/'Totals and Drop Down Lists'!X$4)*Inputs!F$38,0)</f>
        <v>0</v>
      </c>
      <c r="AS2390">
        <f>IF(OR($D2390="51",$D2390="52",$D2390="61"),(AC2390/'Totals and Drop Down Lists'!Y$4)*Inputs!G$38,0)</f>
        <v>0</v>
      </c>
      <c r="AT2390">
        <f>IF(OR($D2390="51",$D2390="52",$D2390="61"),(AD2390/'Totals and Drop Down Lists'!Z$4)*Inputs!H$38,0)</f>
        <v>0</v>
      </c>
      <c r="AU2390">
        <f>IF(OR($D2390="51",$D2390="52",$D2390="61"),(AE2390/'Totals and Drop Down Lists'!AA$4)*Inputs!I$38,0)</f>
        <v>0</v>
      </c>
      <c r="AV2390">
        <f>IF(OR($D2390="51",$D2390="52",$D2390="61"),(AF2390/'Totals and Drop Down Lists'!AB$4)*Inputs!J$38,0)</f>
        <v>0</v>
      </c>
      <c r="AW2390">
        <f>IF(OR($D2390="51",$D2390="52",$D2390="61"),(AG2390/'Totals and Drop Down Lists'!AC$4)*Inputs!K$38,0)</f>
        <v>0</v>
      </c>
      <c r="AX2390">
        <f>IF(OR($D2390="51",$D2390="52",$D2390="61"),(AH2390/'Totals and Drop Down Lists'!AD$4)*Inputs!L$38,0)</f>
        <v>0</v>
      </c>
      <c r="AY2390">
        <f>IF(OR($D2390="51",$D2390="52",$D2390="61"),0,(AA2390/'Totals and Drop Down Lists'!W$5)*Inputs!E$39)</f>
        <v>0</v>
      </c>
      <c r="AZ2390">
        <f>IF(OR($D2390="51",$D2390="52",$D2390="61"),0,(AB2390/'Totals and Drop Down Lists'!X$5)*Inputs!F$39)</f>
        <v>0</v>
      </c>
      <c r="BA2390">
        <f>IF(OR($D2390="51",$D2390="52",$D2390="61"),0,(AC2390/'Totals and Drop Down Lists'!Y$5)*Inputs!G$39)</f>
        <v>0</v>
      </c>
      <c r="BB2390">
        <f>IF(OR($D2390="51",$D2390="52",$D2390="61"),0,(AD2390/'Totals and Drop Down Lists'!Z$5)*Inputs!H$39)</f>
        <v>0</v>
      </c>
      <c r="BC2390">
        <f>IF(OR($D2390="51",$D2390="52",$D2390="61"),0,(AE2390/'Totals and Drop Down Lists'!AA$5)*Inputs!I$39)</f>
        <v>0</v>
      </c>
      <c r="BD2390">
        <f>IF(OR($D2390="51",$D2390="52",$D2390="61"),0,(AF2390/'Totals and Drop Down Lists'!AB$5)*Inputs!J$39)</f>
        <v>0</v>
      </c>
      <c r="BE2390">
        <f>IF(OR($D2390="51",$D2390="52",$D2390="61"),0,(AG2390/'Totals and Drop Down Lists'!AC$5)*Inputs!K$39)</f>
        <v>0</v>
      </c>
      <c r="BF2390">
        <f>IF(OR($D2390="51",$D2390="52",$D2390="61"),0,(AH2390/'Totals and Drop Down Lists'!AD$5)*Inputs!L$39)</f>
        <v>0</v>
      </c>
      <c r="BG2390" s="10">
        <f t="shared" si="334"/>
        <v>25186.62633254195</v>
      </c>
    </row>
    <row r="2391" spans="1:59" ht="28.8">
      <c r="A2391" s="1" t="s">
        <v>7563</v>
      </c>
      <c r="B2391" s="1" t="s">
        <v>3832</v>
      </c>
      <c r="C2391" s="1" t="s">
        <v>3922</v>
      </c>
      <c r="D2391" s="1" t="s">
        <v>25</v>
      </c>
      <c r="E2391" s="1" t="s">
        <v>3923</v>
      </c>
      <c r="F2391" s="2">
        <v>3707</v>
      </c>
      <c r="G2391" s="2">
        <v>19</v>
      </c>
      <c r="H2391" s="2">
        <v>0</v>
      </c>
      <c r="I2391" s="2">
        <v>455</v>
      </c>
      <c r="J2391" s="2">
        <v>1534</v>
      </c>
      <c r="K2391" s="2">
        <v>377</v>
      </c>
      <c r="L2391" s="2">
        <v>11</v>
      </c>
      <c r="M2391" s="2">
        <v>0</v>
      </c>
      <c r="N2391" s="2">
        <v>0</v>
      </c>
      <c r="O2391" s="2">
        <v>11</v>
      </c>
      <c r="P2391" s="2">
        <v>6</v>
      </c>
      <c r="Q2391" s="2">
        <v>0</v>
      </c>
      <c r="R2391" s="2">
        <v>746</v>
      </c>
      <c r="S2391" s="2">
        <v>145700</v>
      </c>
      <c r="T2391" s="2">
        <v>7668000</v>
      </c>
      <c r="U2391" s="2">
        <v>24</v>
      </c>
      <c r="V2391" s="2">
        <v>49</v>
      </c>
      <c r="W2391" s="2">
        <v>15</v>
      </c>
      <c r="X2391" s="2">
        <v>99</v>
      </c>
      <c r="Y2391" s="2">
        <v>14</v>
      </c>
      <c r="Z2391" s="2">
        <v>40</v>
      </c>
      <c r="AA2391" s="9">
        <f t="shared" si="335"/>
        <v>3707</v>
      </c>
      <c r="AB2391" s="9">
        <f t="shared" si="336"/>
        <v>436</v>
      </c>
      <c r="AC2391" s="9">
        <f t="shared" si="337"/>
        <v>774</v>
      </c>
      <c r="AD2391" s="9">
        <f t="shared" si="338"/>
        <v>746</v>
      </c>
      <c r="AE2391" s="44">
        <f t="shared" si="339"/>
        <v>6.4707277363165154E-6</v>
      </c>
      <c r="AF2391" s="9">
        <f t="shared" si="340"/>
        <v>35</v>
      </c>
      <c r="AG2391" s="9">
        <f t="shared" si="333"/>
        <v>54</v>
      </c>
      <c r="AH2391" s="44">
        <f t="shared" si="341"/>
        <v>4.9381108731510524E-6</v>
      </c>
      <c r="AI2391">
        <f>AA2391/'Totals and Drop Down Lists'!W$6*Inputs!E$37</f>
        <v>3362.769489304535</v>
      </c>
      <c r="AJ2391">
        <f>AB2391/'Totals and Drop Down Lists'!X$6*Inputs!F$37</f>
        <v>1434.608811682016</v>
      </c>
      <c r="AK2391">
        <f>AC2391/'Totals and Drop Down Lists'!Y$6*Inputs!G$37</f>
        <v>5102.4694466084757</v>
      </c>
      <c r="AL2391">
        <f>AD2391/'Totals and Drop Down Lists'!Z$6*Inputs!H$37</f>
        <v>5981.0559474154416</v>
      </c>
      <c r="AM2391">
        <f>AE2391/'Totals and Drop Down Lists'!AA$6*Inputs!I$37</f>
        <v>805.5366922401389</v>
      </c>
      <c r="AN2391">
        <f>AF2391/'Totals and Drop Down Lists'!AB$6*Inputs!J$37</f>
        <v>698.48425991206591</v>
      </c>
      <c r="AO2391">
        <f>AG2391/'Totals and Drop Down Lists'!AC$6*Inputs!K$37</f>
        <v>1005.6731136709475</v>
      </c>
      <c r="AP2391">
        <f>AH2391/'Totals and Drop Down Lists'!AD$6*Inputs!L$37</f>
        <v>1162.0851826561991</v>
      </c>
      <c r="AQ2391">
        <f>IF(OR($D2391="51",$D2391="52",$D2391="61"),(AA2391/'Totals and Drop Down Lists'!W$4)*Inputs!E$38,0)</f>
        <v>0</v>
      </c>
      <c r="AR2391">
        <f>IF(OR($D2391="51",$D2391="52",$D2391="61"),(AB2391/'Totals and Drop Down Lists'!X$4)*Inputs!F$38,0)</f>
        <v>0</v>
      </c>
      <c r="AS2391">
        <f>IF(OR($D2391="51",$D2391="52",$D2391="61"),(AC2391/'Totals and Drop Down Lists'!Y$4)*Inputs!G$38,0)</f>
        <v>0</v>
      </c>
      <c r="AT2391">
        <f>IF(OR($D2391="51",$D2391="52",$D2391="61"),(AD2391/'Totals and Drop Down Lists'!Z$4)*Inputs!H$38,0)</f>
        <v>0</v>
      </c>
      <c r="AU2391">
        <f>IF(OR($D2391="51",$D2391="52",$D2391="61"),(AE2391/'Totals and Drop Down Lists'!AA$4)*Inputs!I$38,0)</f>
        <v>0</v>
      </c>
      <c r="AV2391">
        <f>IF(OR($D2391="51",$D2391="52",$D2391="61"),(AF2391/'Totals and Drop Down Lists'!AB$4)*Inputs!J$38,0)</f>
        <v>0</v>
      </c>
      <c r="AW2391">
        <f>IF(OR($D2391="51",$D2391="52",$D2391="61"),(AG2391/'Totals and Drop Down Lists'!AC$4)*Inputs!K$38,0)</f>
        <v>0</v>
      </c>
      <c r="AX2391">
        <f>IF(OR($D2391="51",$D2391="52",$D2391="61"),(AH2391/'Totals and Drop Down Lists'!AD$4)*Inputs!L$38,0)</f>
        <v>0</v>
      </c>
      <c r="AY2391">
        <f>IF(OR($D2391="51",$D2391="52",$D2391="61"),0,(AA2391/'Totals and Drop Down Lists'!W$5)*Inputs!E$39)</f>
        <v>0</v>
      </c>
      <c r="AZ2391">
        <f>IF(OR($D2391="51",$D2391="52",$D2391="61"),0,(AB2391/'Totals and Drop Down Lists'!X$5)*Inputs!F$39)</f>
        <v>0</v>
      </c>
      <c r="BA2391">
        <f>IF(OR($D2391="51",$D2391="52",$D2391="61"),0,(AC2391/'Totals and Drop Down Lists'!Y$5)*Inputs!G$39)</f>
        <v>0</v>
      </c>
      <c r="BB2391">
        <f>IF(OR($D2391="51",$D2391="52",$D2391="61"),0,(AD2391/'Totals and Drop Down Lists'!Z$5)*Inputs!H$39)</f>
        <v>0</v>
      </c>
      <c r="BC2391">
        <f>IF(OR($D2391="51",$D2391="52",$D2391="61"),0,(AE2391/'Totals and Drop Down Lists'!AA$5)*Inputs!I$39)</f>
        <v>0</v>
      </c>
      <c r="BD2391">
        <f>IF(OR($D2391="51",$D2391="52",$D2391="61"),0,(AF2391/'Totals and Drop Down Lists'!AB$5)*Inputs!J$39)</f>
        <v>0</v>
      </c>
      <c r="BE2391">
        <f>IF(OR($D2391="51",$D2391="52",$D2391="61"),0,(AG2391/'Totals and Drop Down Lists'!AC$5)*Inputs!K$39)</f>
        <v>0</v>
      </c>
      <c r="BF2391">
        <f>IF(OR($D2391="51",$D2391="52",$D2391="61"),0,(AH2391/'Totals and Drop Down Lists'!AD$5)*Inputs!L$39)</f>
        <v>0</v>
      </c>
      <c r="BG2391" s="10">
        <f t="shared" si="334"/>
        <v>19552.682943489821</v>
      </c>
    </row>
    <row r="2392" spans="1:59" ht="28.8">
      <c r="A2392" s="1" t="s">
        <v>7563</v>
      </c>
      <c r="B2392" s="1" t="s">
        <v>3832</v>
      </c>
      <c r="C2392" s="1" t="s">
        <v>2591</v>
      </c>
      <c r="D2392" s="1" t="s">
        <v>25</v>
      </c>
      <c r="E2392" s="1" t="s">
        <v>3924</v>
      </c>
      <c r="F2392" s="2">
        <v>7207</v>
      </c>
      <c r="G2392" s="2">
        <v>178</v>
      </c>
      <c r="H2392" s="2">
        <v>0</v>
      </c>
      <c r="I2392" s="2">
        <v>697</v>
      </c>
      <c r="J2392" s="2">
        <v>3001</v>
      </c>
      <c r="K2392" s="2">
        <v>952</v>
      </c>
      <c r="L2392" s="2">
        <v>8</v>
      </c>
      <c r="M2392" s="2">
        <v>0</v>
      </c>
      <c r="N2392" s="2">
        <v>0</v>
      </c>
      <c r="O2392" s="2">
        <v>47</v>
      </c>
      <c r="P2392" s="2">
        <v>7</v>
      </c>
      <c r="Q2392" s="2">
        <v>24</v>
      </c>
      <c r="R2392" s="2">
        <v>1489</v>
      </c>
      <c r="S2392" s="2">
        <v>468500</v>
      </c>
      <c r="T2392" s="2">
        <v>30022400</v>
      </c>
      <c r="U2392" s="2">
        <v>45</v>
      </c>
      <c r="V2392" s="2">
        <v>140</v>
      </c>
      <c r="W2392" s="2">
        <v>8</v>
      </c>
      <c r="X2392" s="2">
        <v>195</v>
      </c>
      <c r="Y2392" s="2">
        <v>57</v>
      </c>
      <c r="Z2392" s="2">
        <v>86</v>
      </c>
      <c r="AA2392" s="9">
        <f t="shared" si="335"/>
        <v>7207</v>
      </c>
      <c r="AB2392" s="9">
        <f t="shared" si="336"/>
        <v>519</v>
      </c>
      <c r="AC2392" s="9">
        <f t="shared" si="337"/>
        <v>1575</v>
      </c>
      <c r="AD2392" s="9">
        <f t="shared" si="338"/>
        <v>1489</v>
      </c>
      <c r="AE2392" s="44">
        <f t="shared" si="339"/>
        <v>2.109131642479987E-5</v>
      </c>
      <c r="AF2392" s="9">
        <f t="shared" si="340"/>
        <v>47</v>
      </c>
      <c r="AG2392" s="9">
        <f t="shared" si="333"/>
        <v>143</v>
      </c>
      <c r="AH2392" s="44">
        <f t="shared" si="341"/>
        <v>1.6879441653893235E-5</v>
      </c>
      <c r="AI2392">
        <f>AA2392/'Totals and Drop Down Lists'!W$6*Inputs!E$37</f>
        <v>6537.7609143290483</v>
      </c>
      <c r="AJ2392">
        <f>AB2392/'Totals and Drop Down Lists'!X$6*Inputs!F$37</f>
        <v>1707.7109478508403</v>
      </c>
      <c r="AK2392">
        <f>AC2392/'Totals and Drop Down Lists'!Y$6*Inputs!G$37</f>
        <v>10382.932013447478</v>
      </c>
      <c r="AL2392">
        <f>AD2392/'Totals and Drop Down Lists'!Z$6*Inputs!H$37</f>
        <v>11938.059391020901</v>
      </c>
      <c r="AM2392">
        <f>AE2392/'Totals and Drop Down Lists'!AA$6*Inputs!I$37</f>
        <v>2625.6442799268384</v>
      </c>
      <c r="AN2392">
        <f>AF2392/'Totals and Drop Down Lists'!AB$6*Inputs!J$37</f>
        <v>937.96457759620284</v>
      </c>
      <c r="AO2392">
        <f>AG2392/'Totals and Drop Down Lists'!AC$6*Inputs!K$37</f>
        <v>2663.1713936101014</v>
      </c>
      <c r="AP2392">
        <f>AH2392/'Totals and Drop Down Lists'!AD$6*Inputs!L$37</f>
        <v>3972.2374692211897</v>
      </c>
      <c r="AQ2392">
        <f>IF(OR($D2392="51",$D2392="52",$D2392="61"),(AA2392/'Totals and Drop Down Lists'!W$4)*Inputs!E$38,0)</f>
        <v>0</v>
      </c>
      <c r="AR2392">
        <f>IF(OR($D2392="51",$D2392="52",$D2392="61"),(AB2392/'Totals and Drop Down Lists'!X$4)*Inputs!F$38,0)</f>
        <v>0</v>
      </c>
      <c r="AS2392">
        <f>IF(OR($D2392="51",$D2392="52",$D2392="61"),(AC2392/'Totals and Drop Down Lists'!Y$4)*Inputs!G$38,0)</f>
        <v>0</v>
      </c>
      <c r="AT2392">
        <f>IF(OR($D2392="51",$D2392="52",$D2392="61"),(AD2392/'Totals and Drop Down Lists'!Z$4)*Inputs!H$38,0)</f>
        <v>0</v>
      </c>
      <c r="AU2392">
        <f>IF(OR($D2392="51",$D2392="52",$D2392="61"),(AE2392/'Totals and Drop Down Lists'!AA$4)*Inputs!I$38,0)</f>
        <v>0</v>
      </c>
      <c r="AV2392">
        <f>IF(OR($D2392="51",$D2392="52",$D2392="61"),(AF2392/'Totals and Drop Down Lists'!AB$4)*Inputs!J$38,0)</f>
        <v>0</v>
      </c>
      <c r="AW2392">
        <f>IF(OR($D2392="51",$D2392="52",$D2392="61"),(AG2392/'Totals and Drop Down Lists'!AC$4)*Inputs!K$38,0)</f>
        <v>0</v>
      </c>
      <c r="AX2392">
        <f>IF(OR($D2392="51",$D2392="52",$D2392="61"),(AH2392/'Totals and Drop Down Lists'!AD$4)*Inputs!L$38,0)</f>
        <v>0</v>
      </c>
      <c r="AY2392">
        <f>IF(OR($D2392="51",$D2392="52",$D2392="61"),0,(AA2392/'Totals and Drop Down Lists'!W$5)*Inputs!E$39)</f>
        <v>0</v>
      </c>
      <c r="AZ2392">
        <f>IF(OR($D2392="51",$D2392="52",$D2392="61"),0,(AB2392/'Totals and Drop Down Lists'!X$5)*Inputs!F$39)</f>
        <v>0</v>
      </c>
      <c r="BA2392">
        <f>IF(OR($D2392="51",$D2392="52",$D2392="61"),0,(AC2392/'Totals and Drop Down Lists'!Y$5)*Inputs!G$39)</f>
        <v>0</v>
      </c>
      <c r="BB2392">
        <f>IF(OR($D2392="51",$D2392="52",$D2392="61"),0,(AD2392/'Totals and Drop Down Lists'!Z$5)*Inputs!H$39)</f>
        <v>0</v>
      </c>
      <c r="BC2392">
        <f>IF(OR($D2392="51",$D2392="52",$D2392="61"),0,(AE2392/'Totals and Drop Down Lists'!AA$5)*Inputs!I$39)</f>
        <v>0</v>
      </c>
      <c r="BD2392">
        <f>IF(OR($D2392="51",$D2392="52",$D2392="61"),0,(AF2392/'Totals and Drop Down Lists'!AB$5)*Inputs!J$39)</f>
        <v>0</v>
      </c>
      <c r="BE2392">
        <f>IF(OR($D2392="51",$D2392="52",$D2392="61"),0,(AG2392/'Totals and Drop Down Lists'!AC$5)*Inputs!K$39)</f>
        <v>0</v>
      </c>
      <c r="BF2392">
        <f>IF(OR($D2392="51",$D2392="52",$D2392="61"),0,(AH2392/'Totals and Drop Down Lists'!AD$5)*Inputs!L$39)</f>
        <v>0</v>
      </c>
      <c r="BG2392" s="10">
        <f t="shared" si="334"/>
        <v>40765.4809870026</v>
      </c>
    </row>
    <row r="2393" spans="1:59" ht="28.8">
      <c r="A2393" s="1" t="s">
        <v>7563</v>
      </c>
      <c r="B2393" s="1" t="s">
        <v>3832</v>
      </c>
      <c r="C2393" s="1" t="s">
        <v>3925</v>
      </c>
      <c r="D2393" s="1" t="s">
        <v>25</v>
      </c>
      <c r="E2393" s="1" t="s">
        <v>3926</v>
      </c>
      <c r="F2393" s="2">
        <v>4462</v>
      </c>
      <c r="G2393" s="2">
        <v>8</v>
      </c>
      <c r="H2393" s="2">
        <v>0</v>
      </c>
      <c r="I2393" s="2">
        <v>485</v>
      </c>
      <c r="J2393" s="2">
        <v>2119</v>
      </c>
      <c r="K2393" s="2">
        <v>507</v>
      </c>
      <c r="L2393" s="2">
        <v>17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1238</v>
      </c>
      <c r="S2393" s="2">
        <v>133800</v>
      </c>
      <c r="T2393" s="2">
        <v>12083400</v>
      </c>
      <c r="U2393" s="2">
        <v>30</v>
      </c>
      <c r="V2393" s="2">
        <v>73</v>
      </c>
      <c r="W2393" s="2">
        <v>18</v>
      </c>
      <c r="X2393" s="2">
        <v>108</v>
      </c>
      <c r="Y2393" s="2">
        <v>44</v>
      </c>
      <c r="Z2393" s="2">
        <v>24</v>
      </c>
      <c r="AA2393" s="9">
        <f t="shared" si="335"/>
        <v>4462</v>
      </c>
      <c r="AB2393" s="9">
        <f t="shared" si="336"/>
        <v>477</v>
      </c>
      <c r="AC2393" s="9">
        <f t="shared" si="337"/>
        <v>1255</v>
      </c>
      <c r="AD2393" s="9">
        <f t="shared" si="338"/>
        <v>1238</v>
      </c>
      <c r="AE2393" s="44">
        <f t="shared" si="339"/>
        <v>8.4718985772022473E-6</v>
      </c>
      <c r="AF2393" s="9">
        <f t="shared" si="340"/>
        <v>17</v>
      </c>
      <c r="AG2393" s="9">
        <f t="shared" si="333"/>
        <v>68</v>
      </c>
      <c r="AH2393" s="44">
        <f t="shared" si="341"/>
        <v>6.0539245163732283E-6</v>
      </c>
      <c r="AI2393">
        <f>AA2393/'Totals and Drop Down Lists'!W$6*Inputs!E$37</f>
        <v>4047.6604967026801</v>
      </c>
      <c r="AJ2393">
        <f>AB2393/'Totals and Drop Down Lists'!X$6*Inputs!F$37</f>
        <v>1569.5146861750497</v>
      </c>
      <c r="AK2393">
        <f>AC2393/'Totals and Drop Down Lists'!Y$6*Inputs!G$37</f>
        <v>8273.3839218264038</v>
      </c>
      <c r="AL2393">
        <f>AD2393/'Totals and Drop Down Lists'!Z$6*Inputs!H$37</f>
        <v>9925.666572252434</v>
      </c>
      <c r="AM2393">
        <f>AE2393/'Totals and Drop Down Lists'!AA$6*Inputs!I$37</f>
        <v>1054.6611501781815</v>
      </c>
      <c r="AN2393">
        <f>AF2393/'Totals and Drop Down Lists'!AB$6*Inputs!J$37</f>
        <v>339.26378338586062</v>
      </c>
      <c r="AO2393">
        <f>AG2393/'Totals and Drop Down Lists'!AC$6*Inputs!K$37</f>
        <v>1266.4031801782301</v>
      </c>
      <c r="AP2393">
        <f>AH2393/'Totals and Drop Down Lists'!AD$6*Inputs!L$37</f>
        <v>1424.6695058321395</v>
      </c>
      <c r="AQ2393">
        <f>IF(OR($D2393="51",$D2393="52",$D2393="61"),(AA2393/'Totals and Drop Down Lists'!W$4)*Inputs!E$38,0)</f>
        <v>0</v>
      </c>
      <c r="AR2393">
        <f>IF(OR($D2393="51",$D2393="52",$D2393="61"),(AB2393/'Totals and Drop Down Lists'!X$4)*Inputs!F$38,0)</f>
        <v>0</v>
      </c>
      <c r="AS2393">
        <f>IF(OR($D2393="51",$D2393="52",$D2393="61"),(AC2393/'Totals and Drop Down Lists'!Y$4)*Inputs!G$38,0)</f>
        <v>0</v>
      </c>
      <c r="AT2393">
        <f>IF(OR($D2393="51",$D2393="52",$D2393="61"),(AD2393/'Totals and Drop Down Lists'!Z$4)*Inputs!H$38,0)</f>
        <v>0</v>
      </c>
      <c r="AU2393">
        <f>IF(OR($D2393="51",$D2393="52",$D2393="61"),(AE2393/'Totals and Drop Down Lists'!AA$4)*Inputs!I$38,0)</f>
        <v>0</v>
      </c>
      <c r="AV2393">
        <f>IF(OR($D2393="51",$D2393="52",$D2393="61"),(AF2393/'Totals and Drop Down Lists'!AB$4)*Inputs!J$38,0)</f>
        <v>0</v>
      </c>
      <c r="AW2393">
        <f>IF(OR($D2393="51",$D2393="52",$D2393="61"),(AG2393/'Totals and Drop Down Lists'!AC$4)*Inputs!K$38,0)</f>
        <v>0</v>
      </c>
      <c r="AX2393">
        <f>IF(OR($D2393="51",$D2393="52",$D2393="61"),(AH2393/'Totals and Drop Down Lists'!AD$4)*Inputs!L$38,0)</f>
        <v>0</v>
      </c>
      <c r="AY2393">
        <f>IF(OR($D2393="51",$D2393="52",$D2393="61"),0,(AA2393/'Totals and Drop Down Lists'!W$5)*Inputs!E$39)</f>
        <v>0</v>
      </c>
      <c r="AZ2393">
        <f>IF(OR($D2393="51",$D2393="52",$D2393="61"),0,(AB2393/'Totals and Drop Down Lists'!X$5)*Inputs!F$39)</f>
        <v>0</v>
      </c>
      <c r="BA2393">
        <f>IF(OR($D2393="51",$D2393="52",$D2393="61"),0,(AC2393/'Totals and Drop Down Lists'!Y$5)*Inputs!G$39)</f>
        <v>0</v>
      </c>
      <c r="BB2393">
        <f>IF(OR($D2393="51",$D2393="52",$D2393="61"),0,(AD2393/'Totals and Drop Down Lists'!Z$5)*Inputs!H$39)</f>
        <v>0</v>
      </c>
      <c r="BC2393">
        <f>IF(OR($D2393="51",$D2393="52",$D2393="61"),0,(AE2393/'Totals and Drop Down Lists'!AA$5)*Inputs!I$39)</f>
        <v>0</v>
      </c>
      <c r="BD2393">
        <f>IF(OR($D2393="51",$D2393="52",$D2393="61"),0,(AF2393/'Totals and Drop Down Lists'!AB$5)*Inputs!J$39)</f>
        <v>0</v>
      </c>
      <c r="BE2393">
        <f>IF(OR($D2393="51",$D2393="52",$D2393="61"),0,(AG2393/'Totals and Drop Down Lists'!AC$5)*Inputs!K$39)</f>
        <v>0</v>
      </c>
      <c r="BF2393">
        <f>IF(OR($D2393="51",$D2393="52",$D2393="61"),0,(AH2393/'Totals and Drop Down Lists'!AD$5)*Inputs!L$39)</f>
        <v>0</v>
      </c>
      <c r="BG2393" s="10">
        <f t="shared" si="334"/>
        <v>27901.223296530978</v>
      </c>
    </row>
    <row r="2394" spans="1:59" ht="28.8">
      <c r="A2394" s="1" t="s">
        <v>7563</v>
      </c>
      <c r="B2394" s="1" t="s">
        <v>3832</v>
      </c>
      <c r="C2394" s="1" t="s">
        <v>3927</v>
      </c>
      <c r="D2394" s="1" t="s">
        <v>25</v>
      </c>
      <c r="E2394" s="1" t="s">
        <v>3928</v>
      </c>
      <c r="F2394" s="2">
        <v>15727</v>
      </c>
      <c r="G2394" s="2">
        <v>89</v>
      </c>
      <c r="H2394" s="2">
        <v>0</v>
      </c>
      <c r="I2394" s="2">
        <v>1613</v>
      </c>
      <c r="J2394" s="2">
        <v>6438</v>
      </c>
      <c r="K2394" s="2">
        <v>1734</v>
      </c>
      <c r="L2394" s="2">
        <v>13</v>
      </c>
      <c r="M2394" s="2">
        <v>3</v>
      </c>
      <c r="N2394" s="2">
        <v>0</v>
      </c>
      <c r="O2394" s="2">
        <v>55</v>
      </c>
      <c r="P2394" s="2">
        <v>0</v>
      </c>
      <c r="Q2394" s="2">
        <v>1</v>
      </c>
      <c r="R2394" s="2">
        <v>2380</v>
      </c>
      <c r="S2394" s="2">
        <v>1010500</v>
      </c>
      <c r="T2394" s="2">
        <v>57279500</v>
      </c>
      <c r="U2394" s="2">
        <v>89</v>
      </c>
      <c r="V2394" s="2">
        <v>122</v>
      </c>
      <c r="W2394" s="2">
        <v>20</v>
      </c>
      <c r="X2394" s="2">
        <v>429</v>
      </c>
      <c r="Y2394" s="2">
        <v>98</v>
      </c>
      <c r="Z2394" s="2">
        <v>266</v>
      </c>
      <c r="AA2394" s="9">
        <f t="shared" si="335"/>
        <v>15727</v>
      </c>
      <c r="AB2394" s="9">
        <f t="shared" si="336"/>
        <v>1524</v>
      </c>
      <c r="AC2394" s="9">
        <f t="shared" si="337"/>
        <v>2452</v>
      </c>
      <c r="AD2394" s="9">
        <f t="shared" si="338"/>
        <v>2380</v>
      </c>
      <c r="AE2394" s="44">
        <f t="shared" si="339"/>
        <v>3.2616923864192492E-5</v>
      </c>
      <c r="AF2394" s="9">
        <f t="shared" si="340"/>
        <v>287</v>
      </c>
      <c r="AG2394" s="9">
        <f t="shared" si="333"/>
        <v>364</v>
      </c>
      <c r="AH2394" s="44">
        <f t="shared" si="341"/>
        <v>3.6479643940382578E-5</v>
      </c>
      <c r="AI2394">
        <f>AA2394/'Totals and Drop Down Lists'!W$6*Inputs!E$37</f>
        <v>14266.597183245865</v>
      </c>
      <c r="AJ2394">
        <f>AB2394/'Totals and Drop Down Lists'!X$6*Inputs!F$37</f>
        <v>5014.5500665215422</v>
      </c>
      <c r="AK2394">
        <f>AC2394/'Totals and Drop Down Lists'!Y$6*Inputs!G$37</f>
        <v>16164.412252046486</v>
      </c>
      <c r="AL2394">
        <f>AD2394/'Totals and Drop Down Lists'!Z$6*Inputs!H$37</f>
        <v>19081.653022585455</v>
      </c>
      <c r="AM2394">
        <f>AE2394/'Totals and Drop Down Lists'!AA$6*Inputs!I$37</f>
        <v>4060.4596625427957</v>
      </c>
      <c r="AN2394">
        <f>AF2394/'Totals and Drop Down Lists'!AB$6*Inputs!J$37</f>
        <v>5727.5709312789404</v>
      </c>
      <c r="AO2394">
        <f>AG2394/'Totals and Drop Down Lists'!AC$6*Inputs!K$37</f>
        <v>6778.9817291893496</v>
      </c>
      <c r="AP2394">
        <f>AH2394/'Totals and Drop Down Lists'!AD$6*Inputs!L$37</f>
        <v>8584.7512906573502</v>
      </c>
      <c r="AQ2394">
        <f>IF(OR($D2394="51",$D2394="52",$D2394="61"),(AA2394/'Totals and Drop Down Lists'!W$4)*Inputs!E$38,0)</f>
        <v>0</v>
      </c>
      <c r="AR2394">
        <f>IF(OR($D2394="51",$D2394="52",$D2394="61"),(AB2394/'Totals and Drop Down Lists'!X$4)*Inputs!F$38,0)</f>
        <v>0</v>
      </c>
      <c r="AS2394">
        <f>IF(OR($D2394="51",$D2394="52",$D2394="61"),(AC2394/'Totals and Drop Down Lists'!Y$4)*Inputs!G$38,0)</f>
        <v>0</v>
      </c>
      <c r="AT2394">
        <f>IF(OR($D2394="51",$D2394="52",$D2394="61"),(AD2394/'Totals and Drop Down Lists'!Z$4)*Inputs!H$38,0)</f>
        <v>0</v>
      </c>
      <c r="AU2394">
        <f>IF(OR($D2394="51",$D2394="52",$D2394="61"),(AE2394/'Totals and Drop Down Lists'!AA$4)*Inputs!I$38,0)</f>
        <v>0</v>
      </c>
      <c r="AV2394">
        <f>IF(OR($D2394="51",$D2394="52",$D2394="61"),(AF2394/'Totals and Drop Down Lists'!AB$4)*Inputs!J$38,0)</f>
        <v>0</v>
      </c>
      <c r="AW2394">
        <f>IF(OR($D2394="51",$D2394="52",$D2394="61"),(AG2394/'Totals and Drop Down Lists'!AC$4)*Inputs!K$38,0)</f>
        <v>0</v>
      </c>
      <c r="AX2394">
        <f>IF(OR($D2394="51",$D2394="52",$D2394="61"),(AH2394/'Totals and Drop Down Lists'!AD$4)*Inputs!L$38,0)</f>
        <v>0</v>
      </c>
      <c r="AY2394">
        <f>IF(OR($D2394="51",$D2394="52",$D2394="61"),0,(AA2394/'Totals and Drop Down Lists'!W$5)*Inputs!E$39)</f>
        <v>0</v>
      </c>
      <c r="AZ2394">
        <f>IF(OR($D2394="51",$D2394="52",$D2394="61"),0,(AB2394/'Totals and Drop Down Lists'!X$5)*Inputs!F$39)</f>
        <v>0</v>
      </c>
      <c r="BA2394">
        <f>IF(OR($D2394="51",$D2394="52",$D2394="61"),0,(AC2394/'Totals and Drop Down Lists'!Y$5)*Inputs!G$39)</f>
        <v>0</v>
      </c>
      <c r="BB2394">
        <f>IF(OR($D2394="51",$D2394="52",$D2394="61"),0,(AD2394/'Totals and Drop Down Lists'!Z$5)*Inputs!H$39)</f>
        <v>0</v>
      </c>
      <c r="BC2394">
        <f>IF(OR($D2394="51",$D2394="52",$D2394="61"),0,(AE2394/'Totals and Drop Down Lists'!AA$5)*Inputs!I$39)</f>
        <v>0</v>
      </c>
      <c r="BD2394">
        <f>IF(OR($D2394="51",$D2394="52",$D2394="61"),0,(AF2394/'Totals and Drop Down Lists'!AB$5)*Inputs!J$39)</f>
        <v>0</v>
      </c>
      <c r="BE2394">
        <f>IF(OR($D2394="51",$D2394="52",$D2394="61"),0,(AG2394/'Totals and Drop Down Lists'!AC$5)*Inputs!K$39)</f>
        <v>0</v>
      </c>
      <c r="BF2394">
        <f>IF(OR($D2394="51",$D2394="52",$D2394="61"),0,(AH2394/'Totals and Drop Down Lists'!AD$5)*Inputs!L$39)</f>
        <v>0</v>
      </c>
      <c r="BG2394" s="10">
        <f t="shared" si="334"/>
        <v>79678.976138067796</v>
      </c>
    </row>
    <row r="2395" spans="1:59" ht="28.8">
      <c r="A2395" s="1" t="s">
        <v>7563</v>
      </c>
      <c r="B2395" s="1" t="s">
        <v>3832</v>
      </c>
      <c r="C2395" s="1" t="s">
        <v>2604</v>
      </c>
      <c r="D2395" s="1" t="s">
        <v>25</v>
      </c>
      <c r="E2395" s="1" t="s">
        <v>3929</v>
      </c>
      <c r="F2395" s="2">
        <v>2759</v>
      </c>
      <c r="G2395" s="2">
        <v>21</v>
      </c>
      <c r="H2395" s="2">
        <v>0</v>
      </c>
      <c r="I2395" s="2">
        <v>583</v>
      </c>
      <c r="J2395" s="2">
        <v>1314</v>
      </c>
      <c r="K2395" s="2">
        <v>330</v>
      </c>
      <c r="L2395" s="2">
        <v>19</v>
      </c>
      <c r="M2395" s="2">
        <v>6</v>
      </c>
      <c r="N2395" s="2">
        <v>0</v>
      </c>
      <c r="O2395" s="2">
        <v>5</v>
      </c>
      <c r="P2395" s="2">
        <v>0</v>
      </c>
      <c r="Q2395" s="2">
        <v>0</v>
      </c>
      <c r="R2395" s="2">
        <v>787</v>
      </c>
      <c r="S2395" s="2">
        <v>99400</v>
      </c>
      <c r="T2395" s="2">
        <v>9281700</v>
      </c>
      <c r="U2395" s="2">
        <v>12</v>
      </c>
      <c r="V2395" s="2">
        <v>45</v>
      </c>
      <c r="W2395" s="2">
        <v>4</v>
      </c>
      <c r="X2395" s="2">
        <v>89</v>
      </c>
      <c r="Y2395" s="2">
        <v>15</v>
      </c>
      <c r="Z2395" s="2">
        <v>28</v>
      </c>
      <c r="AA2395" s="9">
        <f t="shared" si="335"/>
        <v>2759</v>
      </c>
      <c r="AB2395" s="9">
        <f t="shared" si="336"/>
        <v>562</v>
      </c>
      <c r="AC2395" s="9">
        <f t="shared" si="337"/>
        <v>817</v>
      </c>
      <c r="AD2395" s="9">
        <f t="shared" si="338"/>
        <v>787</v>
      </c>
      <c r="AE2395" s="44">
        <f t="shared" si="339"/>
        <v>5.7879970417027765E-6</v>
      </c>
      <c r="AF2395" s="9">
        <f t="shared" si="340"/>
        <v>40</v>
      </c>
      <c r="AG2395" s="9">
        <f t="shared" si="333"/>
        <v>43</v>
      </c>
      <c r="AH2395" s="44">
        <f t="shared" si="341"/>
        <v>4.0182607619980051E-6</v>
      </c>
      <c r="AI2395">
        <f>AA2395/'Totals and Drop Down Lists'!W$6*Inputs!E$37</f>
        <v>2502.8003833264665</v>
      </c>
      <c r="AJ2395">
        <f>AB2395/'Totals and Drop Down Lists'!X$6*Inputs!F$37</f>
        <v>1849.1975967093877</v>
      </c>
      <c r="AK2395">
        <f>AC2395/'Totals and Drop Down Lists'!Y$6*Inputs!G$37</f>
        <v>5385.9399714200563</v>
      </c>
      <c r="AL2395">
        <f>AD2395/'Totals and Drop Down Lists'!Z$6*Inputs!H$37</f>
        <v>6309.7734994851899</v>
      </c>
      <c r="AM2395">
        <f>AE2395/'Totals and Drop Down Lists'!AA$6*Inputs!I$37</f>
        <v>720.54399159793365</v>
      </c>
      <c r="AN2395">
        <f>AF2395/'Totals and Drop Down Lists'!AB$6*Inputs!J$37</f>
        <v>798.26772561378971</v>
      </c>
      <c r="AO2395">
        <f>AG2395/'Totals and Drop Down Lists'!AC$6*Inputs!K$37</f>
        <v>800.81377570093969</v>
      </c>
      <c r="AP2395">
        <f>AH2395/'Totals and Drop Down Lists'!AD$6*Inputs!L$37</f>
        <v>945.61693965915356</v>
      </c>
      <c r="AQ2395">
        <f>IF(OR($D2395="51",$D2395="52",$D2395="61"),(AA2395/'Totals and Drop Down Lists'!W$4)*Inputs!E$38,0)</f>
        <v>0</v>
      </c>
      <c r="AR2395">
        <f>IF(OR($D2395="51",$D2395="52",$D2395="61"),(AB2395/'Totals and Drop Down Lists'!X$4)*Inputs!F$38,0)</f>
        <v>0</v>
      </c>
      <c r="AS2395">
        <f>IF(OR($D2395="51",$D2395="52",$D2395="61"),(AC2395/'Totals and Drop Down Lists'!Y$4)*Inputs!G$38,0)</f>
        <v>0</v>
      </c>
      <c r="AT2395">
        <f>IF(OR($D2395="51",$D2395="52",$D2395="61"),(AD2395/'Totals and Drop Down Lists'!Z$4)*Inputs!H$38,0)</f>
        <v>0</v>
      </c>
      <c r="AU2395">
        <f>IF(OR($D2395="51",$D2395="52",$D2395="61"),(AE2395/'Totals and Drop Down Lists'!AA$4)*Inputs!I$38,0)</f>
        <v>0</v>
      </c>
      <c r="AV2395">
        <f>IF(OR($D2395="51",$D2395="52",$D2395="61"),(AF2395/'Totals and Drop Down Lists'!AB$4)*Inputs!J$38,0)</f>
        <v>0</v>
      </c>
      <c r="AW2395">
        <f>IF(OR($D2395="51",$D2395="52",$D2395="61"),(AG2395/'Totals and Drop Down Lists'!AC$4)*Inputs!K$38,0)</f>
        <v>0</v>
      </c>
      <c r="AX2395">
        <f>IF(OR($D2395="51",$D2395="52",$D2395="61"),(AH2395/'Totals and Drop Down Lists'!AD$4)*Inputs!L$38,0)</f>
        <v>0</v>
      </c>
      <c r="AY2395">
        <f>IF(OR($D2395="51",$D2395="52",$D2395="61"),0,(AA2395/'Totals and Drop Down Lists'!W$5)*Inputs!E$39)</f>
        <v>0</v>
      </c>
      <c r="AZ2395">
        <f>IF(OR($D2395="51",$D2395="52",$D2395="61"),0,(AB2395/'Totals and Drop Down Lists'!X$5)*Inputs!F$39)</f>
        <v>0</v>
      </c>
      <c r="BA2395">
        <f>IF(OR($D2395="51",$D2395="52",$D2395="61"),0,(AC2395/'Totals and Drop Down Lists'!Y$5)*Inputs!G$39)</f>
        <v>0</v>
      </c>
      <c r="BB2395">
        <f>IF(OR($D2395="51",$D2395="52",$D2395="61"),0,(AD2395/'Totals and Drop Down Lists'!Z$5)*Inputs!H$39)</f>
        <v>0</v>
      </c>
      <c r="BC2395">
        <f>IF(OR($D2395="51",$D2395="52",$D2395="61"),0,(AE2395/'Totals and Drop Down Lists'!AA$5)*Inputs!I$39)</f>
        <v>0</v>
      </c>
      <c r="BD2395">
        <f>IF(OR($D2395="51",$D2395="52",$D2395="61"),0,(AF2395/'Totals and Drop Down Lists'!AB$5)*Inputs!J$39)</f>
        <v>0</v>
      </c>
      <c r="BE2395">
        <f>IF(OR($D2395="51",$D2395="52",$D2395="61"),0,(AG2395/'Totals and Drop Down Lists'!AC$5)*Inputs!K$39)</f>
        <v>0</v>
      </c>
      <c r="BF2395">
        <f>IF(OR($D2395="51",$D2395="52",$D2395="61"),0,(AH2395/'Totals and Drop Down Lists'!AD$5)*Inputs!L$39)</f>
        <v>0</v>
      </c>
      <c r="BG2395" s="10">
        <f t="shared" si="334"/>
        <v>19312.953883512917</v>
      </c>
    </row>
    <row r="2396" spans="1:59" ht="28.8">
      <c r="A2396" s="1" t="s">
        <v>7563</v>
      </c>
      <c r="B2396" s="1" t="s">
        <v>3832</v>
      </c>
      <c r="C2396" s="1" t="s">
        <v>3930</v>
      </c>
      <c r="D2396" s="1" t="s">
        <v>25</v>
      </c>
      <c r="E2396" s="1" t="s">
        <v>3931</v>
      </c>
      <c r="F2396" s="2">
        <v>2949</v>
      </c>
      <c r="G2396" s="2">
        <v>6</v>
      </c>
      <c r="H2396" s="2">
        <v>0</v>
      </c>
      <c r="I2396" s="2">
        <v>166</v>
      </c>
      <c r="J2396" s="2">
        <v>1262</v>
      </c>
      <c r="K2396" s="2">
        <v>314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436</v>
      </c>
      <c r="S2396" s="2">
        <v>144600</v>
      </c>
      <c r="T2396" s="2">
        <v>13497700</v>
      </c>
      <c r="U2396" s="2">
        <v>16</v>
      </c>
      <c r="V2396" s="2">
        <v>12</v>
      </c>
      <c r="W2396" s="2">
        <v>15</v>
      </c>
      <c r="X2396" s="2">
        <v>47</v>
      </c>
      <c r="Y2396" s="2">
        <v>24</v>
      </c>
      <c r="Z2396" s="2">
        <v>15</v>
      </c>
      <c r="AA2396" s="9">
        <f t="shared" si="335"/>
        <v>2949</v>
      </c>
      <c r="AB2396" s="9">
        <f t="shared" si="336"/>
        <v>160</v>
      </c>
      <c r="AC2396" s="9">
        <f t="shared" si="337"/>
        <v>436</v>
      </c>
      <c r="AD2396" s="9">
        <f t="shared" si="338"/>
        <v>436</v>
      </c>
      <c r="AE2396" s="44">
        <f t="shared" si="339"/>
        <v>5.4562684197498474E-6</v>
      </c>
      <c r="AF2396" s="9">
        <f t="shared" si="340"/>
        <v>20</v>
      </c>
      <c r="AG2396" s="9">
        <f t="shared" si="333"/>
        <v>39</v>
      </c>
      <c r="AH2396" s="44">
        <f t="shared" si="341"/>
        <v>3.6106549430993592E-6</v>
      </c>
      <c r="AI2396">
        <f>AA2396/'Totals and Drop Down Lists'!W$6*Inputs!E$37</f>
        <v>2675.1570606849405</v>
      </c>
      <c r="AJ2396">
        <f>AB2396/'Totals and Drop Down Lists'!X$6*Inputs!F$37</f>
        <v>526.46194924110682</v>
      </c>
      <c r="AK2396">
        <f>AC2396/'Totals and Drop Down Lists'!Y$6*Inputs!G$37</f>
        <v>2874.2592748337142</v>
      </c>
      <c r="AL2396">
        <f>AD2396/'Totals and Drop Down Lists'!Z$6*Inputs!H$37</f>
        <v>3495.6305537173353</v>
      </c>
      <c r="AM2396">
        <f>AE2396/'Totals and Drop Down Lists'!AA$6*Inputs!I$37</f>
        <v>679.24731095572542</v>
      </c>
      <c r="AN2396">
        <f>AF2396/'Totals and Drop Down Lists'!AB$6*Inputs!J$37</f>
        <v>399.13386280689485</v>
      </c>
      <c r="AO2396">
        <f>AG2396/'Totals and Drop Down Lists'!AC$6*Inputs!K$37</f>
        <v>726.31947098457317</v>
      </c>
      <c r="AP2396">
        <f>AH2396/'Totals and Drop Down Lists'!AD$6*Inputs!L$37</f>
        <v>849.69509936958798</v>
      </c>
      <c r="AQ2396">
        <f>IF(OR($D2396="51",$D2396="52",$D2396="61"),(AA2396/'Totals and Drop Down Lists'!W$4)*Inputs!E$38,0)</f>
        <v>0</v>
      </c>
      <c r="AR2396">
        <f>IF(OR($D2396="51",$D2396="52",$D2396="61"),(AB2396/'Totals and Drop Down Lists'!X$4)*Inputs!F$38,0)</f>
        <v>0</v>
      </c>
      <c r="AS2396">
        <f>IF(OR($D2396="51",$D2396="52",$D2396="61"),(AC2396/'Totals and Drop Down Lists'!Y$4)*Inputs!G$38,0)</f>
        <v>0</v>
      </c>
      <c r="AT2396">
        <f>IF(OR($D2396="51",$D2396="52",$D2396="61"),(AD2396/'Totals and Drop Down Lists'!Z$4)*Inputs!H$38,0)</f>
        <v>0</v>
      </c>
      <c r="AU2396">
        <f>IF(OR($D2396="51",$D2396="52",$D2396="61"),(AE2396/'Totals and Drop Down Lists'!AA$4)*Inputs!I$38,0)</f>
        <v>0</v>
      </c>
      <c r="AV2396">
        <f>IF(OR($D2396="51",$D2396="52",$D2396="61"),(AF2396/'Totals and Drop Down Lists'!AB$4)*Inputs!J$38,0)</f>
        <v>0</v>
      </c>
      <c r="AW2396">
        <f>IF(OR($D2396="51",$D2396="52",$D2396="61"),(AG2396/'Totals and Drop Down Lists'!AC$4)*Inputs!K$38,0)</f>
        <v>0</v>
      </c>
      <c r="AX2396">
        <f>IF(OR($D2396="51",$D2396="52",$D2396="61"),(AH2396/'Totals and Drop Down Lists'!AD$4)*Inputs!L$38,0)</f>
        <v>0</v>
      </c>
      <c r="AY2396">
        <f>IF(OR($D2396="51",$D2396="52",$D2396="61"),0,(AA2396/'Totals and Drop Down Lists'!W$5)*Inputs!E$39)</f>
        <v>0</v>
      </c>
      <c r="AZ2396">
        <f>IF(OR($D2396="51",$D2396="52",$D2396="61"),0,(AB2396/'Totals and Drop Down Lists'!X$5)*Inputs!F$39)</f>
        <v>0</v>
      </c>
      <c r="BA2396">
        <f>IF(OR($D2396="51",$D2396="52",$D2396="61"),0,(AC2396/'Totals and Drop Down Lists'!Y$5)*Inputs!G$39)</f>
        <v>0</v>
      </c>
      <c r="BB2396">
        <f>IF(OR($D2396="51",$D2396="52",$D2396="61"),0,(AD2396/'Totals and Drop Down Lists'!Z$5)*Inputs!H$39)</f>
        <v>0</v>
      </c>
      <c r="BC2396">
        <f>IF(OR($D2396="51",$D2396="52",$D2396="61"),0,(AE2396/'Totals and Drop Down Lists'!AA$5)*Inputs!I$39)</f>
        <v>0</v>
      </c>
      <c r="BD2396">
        <f>IF(OR($D2396="51",$D2396="52",$D2396="61"),0,(AF2396/'Totals and Drop Down Lists'!AB$5)*Inputs!J$39)</f>
        <v>0</v>
      </c>
      <c r="BE2396">
        <f>IF(OR($D2396="51",$D2396="52",$D2396="61"),0,(AG2396/'Totals and Drop Down Lists'!AC$5)*Inputs!K$39)</f>
        <v>0</v>
      </c>
      <c r="BF2396">
        <f>IF(OR($D2396="51",$D2396="52",$D2396="61"),0,(AH2396/'Totals and Drop Down Lists'!AD$5)*Inputs!L$39)</f>
        <v>0</v>
      </c>
      <c r="BG2396" s="10">
        <f t="shared" si="334"/>
        <v>12225.904582593879</v>
      </c>
    </row>
    <row r="2397" spans="1:59" ht="28.8">
      <c r="A2397" s="1" t="s">
        <v>7563</v>
      </c>
      <c r="B2397" s="1" t="s">
        <v>3832</v>
      </c>
      <c r="C2397" s="1" t="s">
        <v>3530</v>
      </c>
      <c r="D2397" s="1" t="s">
        <v>25</v>
      </c>
      <c r="E2397" s="1" t="s">
        <v>3932</v>
      </c>
      <c r="F2397" s="2">
        <v>9186</v>
      </c>
      <c r="G2397" s="2">
        <v>28</v>
      </c>
      <c r="H2397" s="2">
        <v>0</v>
      </c>
      <c r="I2397" s="2">
        <v>808</v>
      </c>
      <c r="J2397" s="2">
        <v>3808</v>
      </c>
      <c r="K2397" s="2">
        <v>1062</v>
      </c>
      <c r="L2397" s="2">
        <v>1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1495</v>
      </c>
      <c r="S2397" s="2">
        <v>570100</v>
      </c>
      <c r="T2397" s="2">
        <v>45088000</v>
      </c>
      <c r="U2397" s="2">
        <v>27</v>
      </c>
      <c r="V2397" s="2">
        <v>108</v>
      </c>
      <c r="W2397" s="2">
        <v>0</v>
      </c>
      <c r="X2397" s="2">
        <v>219</v>
      </c>
      <c r="Y2397" s="2">
        <v>64</v>
      </c>
      <c r="Z2397" s="2">
        <v>105</v>
      </c>
      <c r="AA2397" s="9">
        <f t="shared" si="335"/>
        <v>9186</v>
      </c>
      <c r="AB2397" s="9">
        <f t="shared" si="336"/>
        <v>780</v>
      </c>
      <c r="AC2397" s="9">
        <f t="shared" si="337"/>
        <v>1496</v>
      </c>
      <c r="AD2397" s="9">
        <f t="shared" si="338"/>
        <v>1495</v>
      </c>
      <c r="AE2397" s="44">
        <f t="shared" si="339"/>
        <v>2.0684635855426699E-5</v>
      </c>
      <c r="AF2397" s="9">
        <f t="shared" si="340"/>
        <v>111</v>
      </c>
      <c r="AG2397" s="9">
        <f t="shared" si="333"/>
        <v>169</v>
      </c>
      <c r="AH2397" s="44">
        <f t="shared" si="341"/>
        <v>1.7537406473094507E-5</v>
      </c>
      <c r="AI2397">
        <f>AA2397/'Totals and Drop Down Lists'!W$6*Inputs!E$37</f>
        <v>8332.9917800786243</v>
      </c>
      <c r="AJ2397">
        <f>AB2397/'Totals and Drop Down Lists'!X$6*Inputs!F$37</f>
        <v>2566.5020025503959</v>
      </c>
      <c r="AK2397">
        <f>AC2397/'Totals and Drop Down Lists'!Y$6*Inputs!G$37</f>
        <v>9862.1373283285247</v>
      </c>
      <c r="AL2397">
        <f>AD2397/'Totals and Drop Down Lists'!Z$6*Inputs!H$37</f>
        <v>11986.164398640864</v>
      </c>
      <c r="AM2397">
        <f>AE2397/'Totals and Drop Down Lists'!AA$6*Inputs!I$37</f>
        <v>2575.016880042187</v>
      </c>
      <c r="AN2397">
        <f>AF2397/'Totals and Drop Down Lists'!AB$6*Inputs!J$37</f>
        <v>2215.1929385782664</v>
      </c>
      <c r="AO2397">
        <f>AG2397/'Totals and Drop Down Lists'!AC$6*Inputs!K$37</f>
        <v>3147.3843742664835</v>
      </c>
      <c r="AP2397">
        <f>AH2397/'Totals and Drop Down Lists'!AD$6*Inputs!L$37</f>
        <v>4127.0762702817574</v>
      </c>
      <c r="AQ2397">
        <f>IF(OR($D2397="51",$D2397="52",$D2397="61"),(AA2397/'Totals and Drop Down Lists'!W$4)*Inputs!E$38,0)</f>
        <v>0</v>
      </c>
      <c r="AR2397">
        <f>IF(OR($D2397="51",$D2397="52",$D2397="61"),(AB2397/'Totals and Drop Down Lists'!X$4)*Inputs!F$38,0)</f>
        <v>0</v>
      </c>
      <c r="AS2397">
        <f>IF(OR($D2397="51",$D2397="52",$D2397="61"),(AC2397/'Totals and Drop Down Lists'!Y$4)*Inputs!G$38,0)</f>
        <v>0</v>
      </c>
      <c r="AT2397">
        <f>IF(OR($D2397="51",$D2397="52",$D2397="61"),(AD2397/'Totals and Drop Down Lists'!Z$4)*Inputs!H$38,0)</f>
        <v>0</v>
      </c>
      <c r="AU2397">
        <f>IF(OR($D2397="51",$D2397="52",$D2397="61"),(AE2397/'Totals and Drop Down Lists'!AA$4)*Inputs!I$38,0)</f>
        <v>0</v>
      </c>
      <c r="AV2397">
        <f>IF(OR($D2397="51",$D2397="52",$D2397="61"),(AF2397/'Totals and Drop Down Lists'!AB$4)*Inputs!J$38,0)</f>
        <v>0</v>
      </c>
      <c r="AW2397">
        <f>IF(OR($D2397="51",$D2397="52",$D2397="61"),(AG2397/'Totals and Drop Down Lists'!AC$4)*Inputs!K$38,0)</f>
        <v>0</v>
      </c>
      <c r="AX2397">
        <f>IF(OR($D2397="51",$D2397="52",$D2397="61"),(AH2397/'Totals and Drop Down Lists'!AD$4)*Inputs!L$38,0)</f>
        <v>0</v>
      </c>
      <c r="AY2397">
        <f>IF(OR($D2397="51",$D2397="52",$D2397="61"),0,(AA2397/'Totals and Drop Down Lists'!W$5)*Inputs!E$39)</f>
        <v>0</v>
      </c>
      <c r="AZ2397">
        <f>IF(OR($D2397="51",$D2397="52",$D2397="61"),0,(AB2397/'Totals and Drop Down Lists'!X$5)*Inputs!F$39)</f>
        <v>0</v>
      </c>
      <c r="BA2397">
        <f>IF(OR($D2397="51",$D2397="52",$D2397="61"),0,(AC2397/'Totals and Drop Down Lists'!Y$5)*Inputs!G$39)</f>
        <v>0</v>
      </c>
      <c r="BB2397">
        <f>IF(OR($D2397="51",$D2397="52",$D2397="61"),0,(AD2397/'Totals and Drop Down Lists'!Z$5)*Inputs!H$39)</f>
        <v>0</v>
      </c>
      <c r="BC2397">
        <f>IF(OR($D2397="51",$D2397="52",$D2397="61"),0,(AE2397/'Totals and Drop Down Lists'!AA$5)*Inputs!I$39)</f>
        <v>0</v>
      </c>
      <c r="BD2397">
        <f>IF(OR($D2397="51",$D2397="52",$D2397="61"),0,(AF2397/'Totals and Drop Down Lists'!AB$5)*Inputs!J$39)</f>
        <v>0</v>
      </c>
      <c r="BE2397">
        <f>IF(OR($D2397="51",$D2397="52",$D2397="61"),0,(AG2397/'Totals and Drop Down Lists'!AC$5)*Inputs!K$39)</f>
        <v>0</v>
      </c>
      <c r="BF2397">
        <f>IF(OR($D2397="51",$D2397="52",$D2397="61"),0,(AH2397/'Totals and Drop Down Lists'!AD$5)*Inputs!L$39)</f>
        <v>0</v>
      </c>
      <c r="BG2397" s="10">
        <f t="shared" si="334"/>
        <v>44812.465972767102</v>
      </c>
    </row>
    <row r="2398" spans="1:59" ht="28.8">
      <c r="A2398" s="1" t="s">
        <v>7563</v>
      </c>
      <c r="B2398" s="1" t="s">
        <v>3832</v>
      </c>
      <c r="C2398" s="1" t="s">
        <v>1690</v>
      </c>
      <c r="D2398" s="1" t="s">
        <v>25</v>
      </c>
      <c r="E2398" s="1" t="s">
        <v>3933</v>
      </c>
      <c r="F2398" s="2">
        <v>7211</v>
      </c>
      <c r="G2398" s="2">
        <v>30</v>
      </c>
      <c r="H2398" s="2">
        <v>0</v>
      </c>
      <c r="I2398" s="2">
        <v>393</v>
      </c>
      <c r="J2398" s="2">
        <v>2916</v>
      </c>
      <c r="K2398" s="2">
        <v>578</v>
      </c>
      <c r="L2398" s="2">
        <v>7</v>
      </c>
      <c r="M2398" s="2">
        <v>0</v>
      </c>
      <c r="N2398" s="2">
        <v>0</v>
      </c>
      <c r="O2398" s="2">
        <v>25</v>
      </c>
      <c r="P2398" s="2">
        <v>3</v>
      </c>
      <c r="Q2398" s="2">
        <v>0</v>
      </c>
      <c r="R2398" s="2">
        <v>1206</v>
      </c>
      <c r="S2398" s="2">
        <v>213300</v>
      </c>
      <c r="T2398" s="2">
        <v>20694700</v>
      </c>
      <c r="U2398" s="2">
        <v>38</v>
      </c>
      <c r="V2398" s="2">
        <v>48</v>
      </c>
      <c r="W2398" s="2">
        <v>4</v>
      </c>
      <c r="X2398" s="2">
        <v>112</v>
      </c>
      <c r="Y2398" s="2">
        <v>32</v>
      </c>
      <c r="Z2398" s="2">
        <v>52</v>
      </c>
      <c r="AA2398" s="9">
        <f t="shared" si="335"/>
        <v>7211</v>
      </c>
      <c r="AB2398" s="9">
        <f t="shared" si="336"/>
        <v>363</v>
      </c>
      <c r="AC2398" s="9">
        <f t="shared" si="337"/>
        <v>1241</v>
      </c>
      <c r="AD2398" s="9">
        <f t="shared" si="338"/>
        <v>1206</v>
      </c>
      <c r="AE2398" s="44">
        <f t="shared" si="339"/>
        <v>8.001362438563911E-6</v>
      </c>
      <c r="AF2398" s="9">
        <f t="shared" si="340"/>
        <v>60</v>
      </c>
      <c r="AG2398" s="9">
        <f t="shared" si="333"/>
        <v>84</v>
      </c>
      <c r="AH2398" s="44">
        <f t="shared" si="341"/>
        <v>6.1954191117490503E-6</v>
      </c>
      <c r="AI2398">
        <f>AA2398/'Totals and Drop Down Lists'!W$6*Inputs!E$37</f>
        <v>6541.3894759576478</v>
      </c>
      <c r="AJ2398">
        <f>AB2398/'Totals and Drop Down Lists'!X$6*Inputs!F$37</f>
        <v>1194.410547340761</v>
      </c>
      <c r="AK2398">
        <f>AC2398/'Totals and Drop Down Lists'!Y$6*Inputs!G$37</f>
        <v>8181.0911928179812</v>
      </c>
      <c r="AL2398">
        <f>AD2398/'Totals and Drop Down Lists'!Z$6*Inputs!H$37</f>
        <v>9669.1065316126314</v>
      </c>
      <c r="AM2398">
        <f>AE2398/'Totals and Drop Down Lists'!AA$6*Inputs!I$37</f>
        <v>996.08441195894386</v>
      </c>
      <c r="AN2398">
        <f>AF2398/'Totals and Drop Down Lists'!AB$6*Inputs!J$37</f>
        <v>1197.4015884206847</v>
      </c>
      <c r="AO2398">
        <f>AG2398/'Totals and Drop Down Lists'!AC$6*Inputs!K$37</f>
        <v>1564.3803990436961</v>
      </c>
      <c r="AP2398">
        <f>AH2398/'Totals and Drop Down Lists'!AD$6*Inputs!L$37</f>
        <v>1457.9674160929624</v>
      </c>
      <c r="AQ2398">
        <f>IF(OR($D2398="51",$D2398="52",$D2398="61"),(AA2398/'Totals and Drop Down Lists'!W$4)*Inputs!E$38,0)</f>
        <v>0</v>
      </c>
      <c r="AR2398">
        <f>IF(OR($D2398="51",$D2398="52",$D2398="61"),(AB2398/'Totals and Drop Down Lists'!X$4)*Inputs!F$38,0)</f>
        <v>0</v>
      </c>
      <c r="AS2398">
        <f>IF(OR($D2398="51",$D2398="52",$D2398="61"),(AC2398/'Totals and Drop Down Lists'!Y$4)*Inputs!G$38,0)</f>
        <v>0</v>
      </c>
      <c r="AT2398">
        <f>IF(OR($D2398="51",$D2398="52",$D2398="61"),(AD2398/'Totals and Drop Down Lists'!Z$4)*Inputs!H$38,0)</f>
        <v>0</v>
      </c>
      <c r="AU2398">
        <f>IF(OR($D2398="51",$D2398="52",$D2398="61"),(AE2398/'Totals and Drop Down Lists'!AA$4)*Inputs!I$38,0)</f>
        <v>0</v>
      </c>
      <c r="AV2398">
        <f>IF(OR($D2398="51",$D2398="52",$D2398="61"),(AF2398/'Totals and Drop Down Lists'!AB$4)*Inputs!J$38,0)</f>
        <v>0</v>
      </c>
      <c r="AW2398">
        <f>IF(OR($D2398="51",$D2398="52",$D2398="61"),(AG2398/'Totals and Drop Down Lists'!AC$4)*Inputs!K$38,0)</f>
        <v>0</v>
      </c>
      <c r="AX2398">
        <f>IF(OR($D2398="51",$D2398="52",$D2398="61"),(AH2398/'Totals and Drop Down Lists'!AD$4)*Inputs!L$38,0)</f>
        <v>0</v>
      </c>
      <c r="AY2398">
        <f>IF(OR($D2398="51",$D2398="52",$D2398="61"),0,(AA2398/'Totals and Drop Down Lists'!W$5)*Inputs!E$39)</f>
        <v>0</v>
      </c>
      <c r="AZ2398">
        <f>IF(OR($D2398="51",$D2398="52",$D2398="61"),0,(AB2398/'Totals and Drop Down Lists'!X$5)*Inputs!F$39)</f>
        <v>0</v>
      </c>
      <c r="BA2398">
        <f>IF(OR($D2398="51",$D2398="52",$D2398="61"),0,(AC2398/'Totals and Drop Down Lists'!Y$5)*Inputs!G$39)</f>
        <v>0</v>
      </c>
      <c r="BB2398">
        <f>IF(OR($D2398="51",$D2398="52",$D2398="61"),0,(AD2398/'Totals and Drop Down Lists'!Z$5)*Inputs!H$39)</f>
        <v>0</v>
      </c>
      <c r="BC2398">
        <f>IF(OR($D2398="51",$D2398="52",$D2398="61"),0,(AE2398/'Totals and Drop Down Lists'!AA$5)*Inputs!I$39)</f>
        <v>0</v>
      </c>
      <c r="BD2398">
        <f>IF(OR($D2398="51",$D2398="52",$D2398="61"),0,(AF2398/'Totals and Drop Down Lists'!AB$5)*Inputs!J$39)</f>
        <v>0</v>
      </c>
      <c r="BE2398">
        <f>IF(OR($D2398="51",$D2398="52",$D2398="61"),0,(AG2398/'Totals and Drop Down Lists'!AC$5)*Inputs!K$39)</f>
        <v>0</v>
      </c>
      <c r="BF2398">
        <f>IF(OR($D2398="51",$D2398="52",$D2398="61"),0,(AH2398/'Totals and Drop Down Lists'!AD$5)*Inputs!L$39)</f>
        <v>0</v>
      </c>
      <c r="BG2398" s="10">
        <f t="shared" si="334"/>
        <v>30801.831563245312</v>
      </c>
    </row>
    <row r="2399" spans="1:59" ht="28.8">
      <c r="A2399" s="1" t="s">
        <v>7563</v>
      </c>
      <c r="B2399" s="1" t="s">
        <v>3832</v>
      </c>
      <c r="C2399" s="1" t="s">
        <v>3533</v>
      </c>
      <c r="D2399" s="1" t="s">
        <v>25</v>
      </c>
      <c r="E2399" s="1" t="s">
        <v>3934</v>
      </c>
      <c r="F2399" s="2">
        <v>32350</v>
      </c>
      <c r="G2399" s="2">
        <v>271</v>
      </c>
      <c r="H2399" s="2">
        <v>1</v>
      </c>
      <c r="I2399" s="2">
        <v>3399</v>
      </c>
      <c r="J2399" s="2">
        <v>12477</v>
      </c>
      <c r="K2399" s="2">
        <v>3551</v>
      </c>
      <c r="L2399" s="2">
        <v>167</v>
      </c>
      <c r="M2399" s="2">
        <v>41</v>
      </c>
      <c r="N2399" s="2">
        <v>0</v>
      </c>
      <c r="O2399" s="2">
        <v>77</v>
      </c>
      <c r="P2399" s="2">
        <v>15</v>
      </c>
      <c r="Q2399" s="2">
        <v>10</v>
      </c>
      <c r="R2399" s="2">
        <v>3135</v>
      </c>
      <c r="S2399" s="2">
        <v>2250000</v>
      </c>
      <c r="T2399" s="2">
        <v>131309000</v>
      </c>
      <c r="U2399" s="2">
        <v>295</v>
      </c>
      <c r="V2399" s="2">
        <v>198</v>
      </c>
      <c r="W2399" s="2">
        <v>4</v>
      </c>
      <c r="X2399" s="2">
        <v>622</v>
      </c>
      <c r="Y2399" s="2">
        <v>59</v>
      </c>
      <c r="Z2399" s="2">
        <v>414</v>
      </c>
      <c r="AA2399" s="9">
        <f t="shared" si="335"/>
        <v>32350</v>
      </c>
      <c r="AB2399" s="9">
        <f t="shared" si="336"/>
        <v>3127</v>
      </c>
      <c r="AC2399" s="9">
        <f t="shared" si="337"/>
        <v>3445</v>
      </c>
      <c r="AD2399" s="9">
        <f t="shared" si="338"/>
        <v>3135</v>
      </c>
      <c r="AE2399" s="44">
        <f t="shared" si="339"/>
        <v>7.05808615761606E-5</v>
      </c>
      <c r="AF2399" s="9">
        <f t="shared" si="340"/>
        <v>420</v>
      </c>
      <c r="AG2399" s="9">
        <f t="shared" si="333"/>
        <v>473</v>
      </c>
      <c r="AH2399" s="44">
        <f t="shared" si="341"/>
        <v>5.009019521555225E-5</v>
      </c>
      <c r="AI2399">
        <f>AA2399/'Totals and Drop Down Lists'!W$6*Inputs!E$37</f>
        <v>29345.992171298003</v>
      </c>
      <c r="AJ2399">
        <f>AB2399/'Totals and Drop Down Lists'!X$6*Inputs!F$37</f>
        <v>10289.040720480882</v>
      </c>
      <c r="AK2399">
        <f>AC2399/'Totals and Drop Down Lists'!Y$6*Inputs!G$37</f>
        <v>22710.603673858135</v>
      </c>
      <c r="AL2399">
        <f>AD2399/'Totals and Drop Down Lists'!Z$6*Inputs!H$37</f>
        <v>25134.866481430843</v>
      </c>
      <c r="AM2399">
        <f>AE2399/'Totals and Drop Down Lists'!AA$6*Inputs!I$37</f>
        <v>8786.5656053525599</v>
      </c>
      <c r="AN2399">
        <f>AF2399/'Totals and Drop Down Lists'!AB$6*Inputs!J$37</f>
        <v>8381.8111189447918</v>
      </c>
      <c r="AO2399">
        <f>AG2399/'Totals and Drop Down Lists'!AC$6*Inputs!K$37</f>
        <v>8808.9515327103363</v>
      </c>
      <c r="AP2399">
        <f>AH2399/'Totals and Drop Down Lists'!AD$6*Inputs!L$37</f>
        <v>11787.721084359933</v>
      </c>
      <c r="AQ2399">
        <f>IF(OR($D2399="51",$D2399="52",$D2399="61"),(AA2399/'Totals and Drop Down Lists'!W$4)*Inputs!E$38,0)</f>
        <v>0</v>
      </c>
      <c r="AR2399">
        <f>IF(OR($D2399="51",$D2399="52",$D2399="61"),(AB2399/'Totals and Drop Down Lists'!X$4)*Inputs!F$38,0)</f>
        <v>0</v>
      </c>
      <c r="AS2399">
        <f>IF(OR($D2399="51",$D2399="52",$D2399="61"),(AC2399/'Totals and Drop Down Lists'!Y$4)*Inputs!G$38,0)</f>
        <v>0</v>
      </c>
      <c r="AT2399">
        <f>IF(OR($D2399="51",$D2399="52",$D2399="61"),(AD2399/'Totals and Drop Down Lists'!Z$4)*Inputs!H$38,0)</f>
        <v>0</v>
      </c>
      <c r="AU2399">
        <f>IF(OR($D2399="51",$D2399="52",$D2399="61"),(AE2399/'Totals and Drop Down Lists'!AA$4)*Inputs!I$38,0)</f>
        <v>0</v>
      </c>
      <c r="AV2399">
        <f>IF(OR($D2399="51",$D2399="52",$D2399="61"),(AF2399/'Totals and Drop Down Lists'!AB$4)*Inputs!J$38,0)</f>
        <v>0</v>
      </c>
      <c r="AW2399">
        <f>IF(OR($D2399="51",$D2399="52",$D2399="61"),(AG2399/'Totals and Drop Down Lists'!AC$4)*Inputs!K$38,0)</f>
        <v>0</v>
      </c>
      <c r="AX2399">
        <f>IF(OR($D2399="51",$D2399="52",$D2399="61"),(AH2399/'Totals and Drop Down Lists'!AD$4)*Inputs!L$38,0)</f>
        <v>0</v>
      </c>
      <c r="AY2399">
        <f>IF(OR($D2399="51",$D2399="52",$D2399="61"),0,(AA2399/'Totals and Drop Down Lists'!W$5)*Inputs!E$39)</f>
        <v>0</v>
      </c>
      <c r="AZ2399">
        <f>IF(OR($D2399="51",$D2399="52",$D2399="61"),0,(AB2399/'Totals and Drop Down Lists'!X$5)*Inputs!F$39)</f>
        <v>0</v>
      </c>
      <c r="BA2399">
        <f>IF(OR($D2399="51",$D2399="52",$D2399="61"),0,(AC2399/'Totals and Drop Down Lists'!Y$5)*Inputs!G$39)</f>
        <v>0</v>
      </c>
      <c r="BB2399">
        <f>IF(OR($D2399="51",$D2399="52",$D2399="61"),0,(AD2399/'Totals and Drop Down Lists'!Z$5)*Inputs!H$39)</f>
        <v>0</v>
      </c>
      <c r="BC2399">
        <f>IF(OR($D2399="51",$D2399="52",$D2399="61"),0,(AE2399/'Totals and Drop Down Lists'!AA$5)*Inputs!I$39)</f>
        <v>0</v>
      </c>
      <c r="BD2399">
        <f>IF(OR($D2399="51",$D2399="52",$D2399="61"),0,(AF2399/'Totals and Drop Down Lists'!AB$5)*Inputs!J$39)</f>
        <v>0</v>
      </c>
      <c r="BE2399">
        <f>IF(OR($D2399="51",$D2399="52",$D2399="61"),0,(AG2399/'Totals and Drop Down Lists'!AC$5)*Inputs!K$39)</f>
        <v>0</v>
      </c>
      <c r="BF2399">
        <f>IF(OR($D2399="51",$D2399="52",$D2399="61"),0,(AH2399/'Totals and Drop Down Lists'!AD$5)*Inputs!L$39)</f>
        <v>0</v>
      </c>
      <c r="BG2399" s="10">
        <f t="shared" si="334"/>
        <v>125245.55238843548</v>
      </c>
    </row>
    <row r="2400" spans="1:59" ht="28.8">
      <c r="A2400" s="1" t="s">
        <v>7563</v>
      </c>
      <c r="B2400" s="1" t="s">
        <v>3832</v>
      </c>
      <c r="C2400" s="1" t="s">
        <v>757</v>
      </c>
      <c r="D2400" s="1" t="s">
        <v>25</v>
      </c>
      <c r="E2400" s="1" t="s">
        <v>3935</v>
      </c>
      <c r="F2400" s="2">
        <v>5342</v>
      </c>
      <c r="G2400" s="2">
        <v>40</v>
      </c>
      <c r="H2400" s="2">
        <v>0</v>
      </c>
      <c r="I2400" s="2">
        <v>431</v>
      </c>
      <c r="J2400" s="2">
        <v>2232</v>
      </c>
      <c r="K2400" s="2">
        <v>573</v>
      </c>
      <c r="L2400" s="2">
        <v>7</v>
      </c>
      <c r="M2400" s="2">
        <v>0</v>
      </c>
      <c r="N2400" s="2">
        <v>0</v>
      </c>
      <c r="O2400" s="2">
        <v>11</v>
      </c>
      <c r="P2400" s="2">
        <v>1</v>
      </c>
      <c r="Q2400" s="2">
        <v>0</v>
      </c>
      <c r="R2400" s="2">
        <v>1030</v>
      </c>
      <c r="S2400" s="2">
        <v>249000</v>
      </c>
      <c r="T2400" s="2">
        <v>27130900</v>
      </c>
      <c r="U2400" s="2">
        <v>24</v>
      </c>
      <c r="V2400" s="2">
        <v>46</v>
      </c>
      <c r="W2400" s="2">
        <v>4</v>
      </c>
      <c r="X2400" s="2">
        <v>83</v>
      </c>
      <c r="Y2400" s="2">
        <v>18</v>
      </c>
      <c r="Z2400" s="2">
        <v>22</v>
      </c>
      <c r="AA2400" s="9">
        <f t="shared" si="335"/>
        <v>5342</v>
      </c>
      <c r="AB2400" s="9">
        <f t="shared" si="336"/>
        <v>391</v>
      </c>
      <c r="AC2400" s="9">
        <f t="shared" si="337"/>
        <v>1049</v>
      </c>
      <c r="AD2400" s="9">
        <f t="shared" si="338"/>
        <v>1030</v>
      </c>
      <c r="AE2400" s="44">
        <f t="shared" si="339"/>
        <v>1.0273320558331249E-5</v>
      </c>
      <c r="AF2400" s="9">
        <f t="shared" si="340"/>
        <v>33</v>
      </c>
      <c r="AG2400" s="9">
        <f t="shared" si="333"/>
        <v>40</v>
      </c>
      <c r="AH2400" s="44">
        <f t="shared" si="341"/>
        <v>3.8209513608769138E-6</v>
      </c>
      <c r="AI2400">
        <f>AA2400/'Totals and Drop Down Lists'!W$6*Inputs!E$37</f>
        <v>4845.9440549945584</v>
      </c>
      <c r="AJ2400">
        <f>AB2400/'Totals and Drop Down Lists'!X$6*Inputs!F$37</f>
        <v>1286.5413884579548</v>
      </c>
      <c r="AK2400">
        <f>AC2400/'Totals and Drop Down Lists'!Y$6*Inputs!G$37</f>
        <v>6915.3623378453358</v>
      </c>
      <c r="AL2400">
        <f>AD2400/'Totals and Drop Down Lists'!Z$6*Inputs!H$37</f>
        <v>8258.0263080937057</v>
      </c>
      <c r="AM2400">
        <f>AE2400/'Totals and Drop Down Lists'!AA$6*Inputs!I$37</f>
        <v>1278.9190023302774</v>
      </c>
      <c r="AN2400">
        <f>AF2400/'Totals and Drop Down Lists'!AB$6*Inputs!J$37</f>
        <v>658.57087363137646</v>
      </c>
      <c r="AO2400">
        <f>AG2400/'Totals and Drop Down Lists'!AC$6*Inputs!K$37</f>
        <v>744.9430471636648</v>
      </c>
      <c r="AP2400">
        <f>AH2400/'Totals and Drop Down Lists'!AD$6*Inputs!L$37</f>
        <v>899.18413623866741</v>
      </c>
      <c r="AQ2400">
        <f>IF(OR($D2400="51",$D2400="52",$D2400="61"),(AA2400/'Totals and Drop Down Lists'!W$4)*Inputs!E$38,0)</f>
        <v>0</v>
      </c>
      <c r="AR2400">
        <f>IF(OR($D2400="51",$D2400="52",$D2400="61"),(AB2400/'Totals and Drop Down Lists'!X$4)*Inputs!F$38,0)</f>
        <v>0</v>
      </c>
      <c r="AS2400">
        <f>IF(OR($D2400="51",$D2400="52",$D2400="61"),(AC2400/'Totals and Drop Down Lists'!Y$4)*Inputs!G$38,0)</f>
        <v>0</v>
      </c>
      <c r="AT2400">
        <f>IF(OR($D2400="51",$D2400="52",$D2400="61"),(AD2400/'Totals and Drop Down Lists'!Z$4)*Inputs!H$38,0)</f>
        <v>0</v>
      </c>
      <c r="AU2400">
        <f>IF(OR($D2400="51",$D2400="52",$D2400="61"),(AE2400/'Totals and Drop Down Lists'!AA$4)*Inputs!I$38,0)</f>
        <v>0</v>
      </c>
      <c r="AV2400">
        <f>IF(OR($D2400="51",$D2400="52",$D2400="61"),(AF2400/'Totals and Drop Down Lists'!AB$4)*Inputs!J$38,0)</f>
        <v>0</v>
      </c>
      <c r="AW2400">
        <f>IF(OR($D2400="51",$D2400="52",$D2400="61"),(AG2400/'Totals and Drop Down Lists'!AC$4)*Inputs!K$38,0)</f>
        <v>0</v>
      </c>
      <c r="AX2400">
        <f>IF(OR($D2400="51",$D2400="52",$D2400="61"),(AH2400/'Totals and Drop Down Lists'!AD$4)*Inputs!L$38,0)</f>
        <v>0</v>
      </c>
      <c r="AY2400">
        <f>IF(OR($D2400="51",$D2400="52",$D2400="61"),0,(AA2400/'Totals and Drop Down Lists'!W$5)*Inputs!E$39)</f>
        <v>0</v>
      </c>
      <c r="AZ2400">
        <f>IF(OR($D2400="51",$D2400="52",$D2400="61"),0,(AB2400/'Totals and Drop Down Lists'!X$5)*Inputs!F$39)</f>
        <v>0</v>
      </c>
      <c r="BA2400">
        <f>IF(OR($D2400="51",$D2400="52",$D2400="61"),0,(AC2400/'Totals and Drop Down Lists'!Y$5)*Inputs!G$39)</f>
        <v>0</v>
      </c>
      <c r="BB2400">
        <f>IF(OR($D2400="51",$D2400="52",$D2400="61"),0,(AD2400/'Totals and Drop Down Lists'!Z$5)*Inputs!H$39)</f>
        <v>0</v>
      </c>
      <c r="BC2400">
        <f>IF(OR($D2400="51",$D2400="52",$D2400="61"),0,(AE2400/'Totals and Drop Down Lists'!AA$5)*Inputs!I$39)</f>
        <v>0</v>
      </c>
      <c r="BD2400">
        <f>IF(OR($D2400="51",$D2400="52",$D2400="61"),0,(AF2400/'Totals and Drop Down Lists'!AB$5)*Inputs!J$39)</f>
        <v>0</v>
      </c>
      <c r="BE2400">
        <f>IF(OR($D2400="51",$D2400="52",$D2400="61"),0,(AG2400/'Totals and Drop Down Lists'!AC$5)*Inputs!K$39)</f>
        <v>0</v>
      </c>
      <c r="BF2400">
        <f>IF(OR($D2400="51",$D2400="52",$D2400="61"),0,(AH2400/'Totals and Drop Down Lists'!AD$5)*Inputs!L$39)</f>
        <v>0</v>
      </c>
      <c r="BG2400" s="10">
        <f t="shared" si="334"/>
        <v>24887.491148755536</v>
      </c>
    </row>
    <row r="2401" spans="1:59" ht="28.8">
      <c r="A2401" s="1" t="s">
        <v>7563</v>
      </c>
      <c r="B2401" s="1" t="s">
        <v>3832</v>
      </c>
      <c r="C2401" s="1" t="s">
        <v>3936</v>
      </c>
      <c r="D2401" s="1" t="s">
        <v>25</v>
      </c>
      <c r="E2401" s="1" t="s">
        <v>3937</v>
      </c>
      <c r="F2401" s="2">
        <v>11015</v>
      </c>
      <c r="G2401" s="2">
        <v>120</v>
      </c>
      <c r="H2401" s="2">
        <v>0</v>
      </c>
      <c r="I2401" s="2">
        <v>1348</v>
      </c>
      <c r="J2401" s="2">
        <v>4732</v>
      </c>
      <c r="K2401" s="2">
        <v>1355</v>
      </c>
      <c r="L2401" s="2">
        <v>10</v>
      </c>
      <c r="M2401" s="2">
        <v>5</v>
      </c>
      <c r="N2401" s="2">
        <v>0</v>
      </c>
      <c r="O2401" s="2">
        <v>6</v>
      </c>
      <c r="P2401" s="2">
        <v>0</v>
      </c>
      <c r="Q2401" s="2">
        <v>0</v>
      </c>
      <c r="R2401" s="2">
        <v>1814</v>
      </c>
      <c r="S2401" s="2">
        <v>762400</v>
      </c>
      <c r="T2401" s="2">
        <v>42044400</v>
      </c>
      <c r="U2401" s="2">
        <v>75</v>
      </c>
      <c r="V2401" s="2">
        <v>89</v>
      </c>
      <c r="W2401" s="2">
        <v>35</v>
      </c>
      <c r="X2401" s="2">
        <v>236</v>
      </c>
      <c r="Y2401" s="2">
        <v>60</v>
      </c>
      <c r="Z2401" s="2">
        <v>93</v>
      </c>
      <c r="AA2401" s="9">
        <f t="shared" si="335"/>
        <v>11015</v>
      </c>
      <c r="AB2401" s="9">
        <f t="shared" si="336"/>
        <v>1228</v>
      </c>
      <c r="AC2401" s="9">
        <f t="shared" si="337"/>
        <v>1835</v>
      </c>
      <c r="AD2401" s="9">
        <f t="shared" si="338"/>
        <v>1814</v>
      </c>
      <c r="AE2401" s="44">
        <f t="shared" si="339"/>
        <v>2.7097525921628748E-5</v>
      </c>
      <c r="AF2401" s="9">
        <f t="shared" si="340"/>
        <v>112</v>
      </c>
      <c r="AG2401" s="9">
        <f t="shared" si="333"/>
        <v>153</v>
      </c>
      <c r="AH2401" s="44">
        <f t="shared" si="341"/>
        <v>1.6301856894654722E-5</v>
      </c>
      <c r="AI2401">
        <f>AA2401/'Totals and Drop Down Lists'!W$6*Inputs!E$37</f>
        <v>9992.1515847557203</v>
      </c>
      <c r="AJ2401">
        <f>AB2401/'Totals and Drop Down Lists'!X$6*Inputs!F$37</f>
        <v>4040.5954604254948</v>
      </c>
      <c r="AK2401">
        <f>AC2401/'Totals and Drop Down Lists'!Y$6*Inputs!G$37</f>
        <v>12096.939837889602</v>
      </c>
      <c r="AL2401">
        <f>AD2401/'Totals and Drop Down Lists'!Z$6*Inputs!H$37</f>
        <v>14543.747303768914</v>
      </c>
      <c r="AM2401">
        <f>AE2401/'Totals and Drop Down Lists'!AA$6*Inputs!I$37</f>
        <v>3373.3533983035327</v>
      </c>
      <c r="AN2401">
        <f>AF2401/'Totals and Drop Down Lists'!AB$6*Inputs!J$37</f>
        <v>2235.1496317186111</v>
      </c>
      <c r="AO2401">
        <f>AG2401/'Totals and Drop Down Lists'!AC$6*Inputs!K$37</f>
        <v>2849.4071554010175</v>
      </c>
      <c r="AP2401">
        <f>AH2401/'Totals and Drop Down Lists'!AD$6*Inputs!L$37</f>
        <v>3836.3145003610703</v>
      </c>
      <c r="AQ2401">
        <f>IF(OR($D2401="51",$D2401="52",$D2401="61"),(AA2401/'Totals and Drop Down Lists'!W$4)*Inputs!E$38,0)</f>
        <v>0</v>
      </c>
      <c r="AR2401">
        <f>IF(OR($D2401="51",$D2401="52",$D2401="61"),(AB2401/'Totals and Drop Down Lists'!X$4)*Inputs!F$38,0)</f>
        <v>0</v>
      </c>
      <c r="AS2401">
        <f>IF(OR($D2401="51",$D2401="52",$D2401="61"),(AC2401/'Totals and Drop Down Lists'!Y$4)*Inputs!G$38,0)</f>
        <v>0</v>
      </c>
      <c r="AT2401">
        <f>IF(OR($D2401="51",$D2401="52",$D2401="61"),(AD2401/'Totals and Drop Down Lists'!Z$4)*Inputs!H$38,0)</f>
        <v>0</v>
      </c>
      <c r="AU2401">
        <f>IF(OR($D2401="51",$D2401="52",$D2401="61"),(AE2401/'Totals and Drop Down Lists'!AA$4)*Inputs!I$38,0)</f>
        <v>0</v>
      </c>
      <c r="AV2401">
        <f>IF(OR($D2401="51",$D2401="52",$D2401="61"),(AF2401/'Totals and Drop Down Lists'!AB$4)*Inputs!J$38,0)</f>
        <v>0</v>
      </c>
      <c r="AW2401">
        <f>IF(OR($D2401="51",$D2401="52",$D2401="61"),(AG2401/'Totals and Drop Down Lists'!AC$4)*Inputs!K$38,0)</f>
        <v>0</v>
      </c>
      <c r="AX2401">
        <f>IF(OR($D2401="51",$D2401="52",$D2401="61"),(AH2401/'Totals and Drop Down Lists'!AD$4)*Inputs!L$38,0)</f>
        <v>0</v>
      </c>
      <c r="AY2401">
        <f>IF(OR($D2401="51",$D2401="52",$D2401="61"),0,(AA2401/'Totals and Drop Down Lists'!W$5)*Inputs!E$39)</f>
        <v>0</v>
      </c>
      <c r="AZ2401">
        <f>IF(OR($D2401="51",$D2401="52",$D2401="61"),0,(AB2401/'Totals and Drop Down Lists'!X$5)*Inputs!F$39)</f>
        <v>0</v>
      </c>
      <c r="BA2401">
        <f>IF(OR($D2401="51",$D2401="52",$D2401="61"),0,(AC2401/'Totals and Drop Down Lists'!Y$5)*Inputs!G$39)</f>
        <v>0</v>
      </c>
      <c r="BB2401">
        <f>IF(OR($D2401="51",$D2401="52",$D2401="61"),0,(AD2401/'Totals and Drop Down Lists'!Z$5)*Inputs!H$39)</f>
        <v>0</v>
      </c>
      <c r="BC2401">
        <f>IF(OR($D2401="51",$D2401="52",$D2401="61"),0,(AE2401/'Totals and Drop Down Lists'!AA$5)*Inputs!I$39)</f>
        <v>0</v>
      </c>
      <c r="BD2401">
        <f>IF(OR($D2401="51",$D2401="52",$D2401="61"),0,(AF2401/'Totals and Drop Down Lists'!AB$5)*Inputs!J$39)</f>
        <v>0</v>
      </c>
      <c r="BE2401">
        <f>IF(OR($D2401="51",$D2401="52",$D2401="61"),0,(AG2401/'Totals and Drop Down Lists'!AC$5)*Inputs!K$39)</f>
        <v>0</v>
      </c>
      <c r="BF2401">
        <f>IF(OR($D2401="51",$D2401="52",$D2401="61"),0,(AH2401/'Totals and Drop Down Lists'!AD$5)*Inputs!L$39)</f>
        <v>0</v>
      </c>
      <c r="BG2401" s="10">
        <f t="shared" si="334"/>
        <v>52967.658872623957</v>
      </c>
    </row>
    <row r="2402" spans="1:59" ht="28.8">
      <c r="A2402" s="1" t="s">
        <v>7563</v>
      </c>
      <c r="B2402" s="1" t="s">
        <v>3832</v>
      </c>
      <c r="C2402" s="1" t="s">
        <v>3938</v>
      </c>
      <c r="D2402" s="1" t="s">
        <v>25</v>
      </c>
      <c r="E2402" s="1" t="s">
        <v>3939</v>
      </c>
      <c r="F2402" s="2">
        <v>8289</v>
      </c>
      <c r="G2402" s="2">
        <v>64</v>
      </c>
      <c r="H2402" s="2">
        <v>8</v>
      </c>
      <c r="I2402" s="2">
        <v>1392</v>
      </c>
      <c r="J2402" s="2">
        <v>3779</v>
      </c>
      <c r="K2402" s="2">
        <v>871</v>
      </c>
      <c r="L2402" s="2">
        <v>31</v>
      </c>
      <c r="M2402" s="2">
        <v>0</v>
      </c>
      <c r="N2402" s="2">
        <v>0</v>
      </c>
      <c r="O2402" s="2">
        <v>8</v>
      </c>
      <c r="P2402" s="2">
        <v>0</v>
      </c>
      <c r="Q2402" s="2">
        <v>0</v>
      </c>
      <c r="R2402" s="2">
        <v>2122</v>
      </c>
      <c r="S2402" s="2">
        <v>363400</v>
      </c>
      <c r="T2402" s="2">
        <v>26379700</v>
      </c>
      <c r="U2402" s="2">
        <v>53</v>
      </c>
      <c r="V2402" s="2">
        <v>111</v>
      </c>
      <c r="W2402" s="2">
        <v>15</v>
      </c>
      <c r="X2402" s="2">
        <v>207</v>
      </c>
      <c r="Y2402" s="2">
        <v>15</v>
      </c>
      <c r="Z2402" s="2">
        <v>104</v>
      </c>
      <c r="AA2402" s="9">
        <f t="shared" si="335"/>
        <v>8289</v>
      </c>
      <c r="AB2402" s="9">
        <f t="shared" si="336"/>
        <v>1320</v>
      </c>
      <c r="AC2402" s="9">
        <f t="shared" si="337"/>
        <v>2161</v>
      </c>
      <c r="AD2402" s="9">
        <f t="shared" si="338"/>
        <v>2122</v>
      </c>
      <c r="AE2402" s="44">
        <f t="shared" si="339"/>
        <v>1.4020232124513844E-5</v>
      </c>
      <c r="AF2402" s="9">
        <f t="shared" si="340"/>
        <v>81</v>
      </c>
      <c r="AG2402" s="9">
        <f t="shared" si="333"/>
        <v>119</v>
      </c>
      <c r="AH2402" s="44">
        <f t="shared" si="341"/>
        <v>1.0205618053788131E-5</v>
      </c>
      <c r="AI2402">
        <f>AA2402/'Totals and Drop Down Lists'!W$6*Inputs!E$37</f>
        <v>7519.2868348651991</v>
      </c>
      <c r="AJ2402">
        <f>AB2402/'Totals and Drop Down Lists'!X$6*Inputs!F$37</f>
        <v>4343.3110812391315</v>
      </c>
      <c r="AK2402">
        <f>AC2402/'Totals and Drop Down Lists'!Y$6*Inputs!G$37</f>
        <v>14246.041956228572</v>
      </c>
      <c r="AL2402">
        <f>AD2402/'Totals and Drop Down Lists'!Z$6*Inputs!H$37</f>
        <v>17013.137694927034</v>
      </c>
      <c r="AM2402">
        <f>AE2402/'Totals and Drop Down Lists'!AA$6*Inputs!I$37</f>
        <v>1745.3695890547326</v>
      </c>
      <c r="AN2402">
        <f>AF2402/'Totals and Drop Down Lists'!AB$6*Inputs!J$37</f>
        <v>1616.4921443679241</v>
      </c>
      <c r="AO2402">
        <f>AG2402/'Totals and Drop Down Lists'!AC$6*Inputs!K$37</f>
        <v>2216.2055653119023</v>
      </c>
      <c r="AP2402">
        <f>AH2402/'Totals and Drop Down Lists'!AD$6*Inputs!L$37</f>
        <v>2401.6871683944069</v>
      </c>
      <c r="AQ2402">
        <f>IF(OR($D2402="51",$D2402="52",$D2402="61"),(AA2402/'Totals and Drop Down Lists'!W$4)*Inputs!E$38,0)</f>
        <v>0</v>
      </c>
      <c r="AR2402">
        <f>IF(OR($D2402="51",$D2402="52",$D2402="61"),(AB2402/'Totals and Drop Down Lists'!X$4)*Inputs!F$38,0)</f>
        <v>0</v>
      </c>
      <c r="AS2402">
        <f>IF(OR($D2402="51",$D2402="52",$D2402="61"),(AC2402/'Totals and Drop Down Lists'!Y$4)*Inputs!G$38,0)</f>
        <v>0</v>
      </c>
      <c r="AT2402">
        <f>IF(OR($D2402="51",$D2402="52",$D2402="61"),(AD2402/'Totals and Drop Down Lists'!Z$4)*Inputs!H$38,0)</f>
        <v>0</v>
      </c>
      <c r="AU2402">
        <f>IF(OR($D2402="51",$D2402="52",$D2402="61"),(AE2402/'Totals and Drop Down Lists'!AA$4)*Inputs!I$38,0)</f>
        <v>0</v>
      </c>
      <c r="AV2402">
        <f>IF(OR($D2402="51",$D2402="52",$D2402="61"),(AF2402/'Totals and Drop Down Lists'!AB$4)*Inputs!J$38,0)</f>
        <v>0</v>
      </c>
      <c r="AW2402">
        <f>IF(OR($D2402="51",$D2402="52",$D2402="61"),(AG2402/'Totals and Drop Down Lists'!AC$4)*Inputs!K$38,0)</f>
        <v>0</v>
      </c>
      <c r="AX2402">
        <f>IF(OR($D2402="51",$D2402="52",$D2402="61"),(AH2402/'Totals and Drop Down Lists'!AD$4)*Inputs!L$38,0)</f>
        <v>0</v>
      </c>
      <c r="AY2402">
        <f>IF(OR($D2402="51",$D2402="52",$D2402="61"),0,(AA2402/'Totals and Drop Down Lists'!W$5)*Inputs!E$39)</f>
        <v>0</v>
      </c>
      <c r="AZ2402">
        <f>IF(OR($D2402="51",$D2402="52",$D2402="61"),0,(AB2402/'Totals and Drop Down Lists'!X$5)*Inputs!F$39)</f>
        <v>0</v>
      </c>
      <c r="BA2402">
        <f>IF(OR($D2402="51",$D2402="52",$D2402="61"),0,(AC2402/'Totals and Drop Down Lists'!Y$5)*Inputs!G$39)</f>
        <v>0</v>
      </c>
      <c r="BB2402">
        <f>IF(OR($D2402="51",$D2402="52",$D2402="61"),0,(AD2402/'Totals and Drop Down Lists'!Z$5)*Inputs!H$39)</f>
        <v>0</v>
      </c>
      <c r="BC2402">
        <f>IF(OR($D2402="51",$D2402="52",$D2402="61"),0,(AE2402/'Totals and Drop Down Lists'!AA$5)*Inputs!I$39)</f>
        <v>0</v>
      </c>
      <c r="BD2402">
        <f>IF(OR($D2402="51",$D2402="52",$D2402="61"),0,(AF2402/'Totals and Drop Down Lists'!AB$5)*Inputs!J$39)</f>
        <v>0</v>
      </c>
      <c r="BE2402">
        <f>IF(OR($D2402="51",$D2402="52",$D2402="61"),0,(AG2402/'Totals and Drop Down Lists'!AC$5)*Inputs!K$39)</f>
        <v>0</v>
      </c>
      <c r="BF2402">
        <f>IF(OR($D2402="51",$D2402="52",$D2402="61"),0,(AH2402/'Totals and Drop Down Lists'!AD$5)*Inputs!L$39)</f>
        <v>0</v>
      </c>
      <c r="BG2402" s="10">
        <f t="shared" si="334"/>
        <v>51101.532034388903</v>
      </c>
    </row>
    <row r="2403" spans="1:59" ht="28.8">
      <c r="A2403" s="1" t="s">
        <v>7563</v>
      </c>
      <c r="B2403" s="1" t="s">
        <v>3832</v>
      </c>
      <c r="C2403" s="1" t="s">
        <v>3940</v>
      </c>
      <c r="D2403" s="1" t="s">
        <v>25</v>
      </c>
      <c r="E2403" s="1" t="s">
        <v>3941</v>
      </c>
      <c r="F2403" s="2">
        <v>1436</v>
      </c>
      <c r="G2403" s="2">
        <v>7</v>
      </c>
      <c r="H2403" s="2">
        <v>0</v>
      </c>
      <c r="I2403" s="2">
        <v>139</v>
      </c>
      <c r="J2403" s="2">
        <v>666</v>
      </c>
      <c r="K2403" s="2">
        <v>113</v>
      </c>
      <c r="L2403" s="2">
        <v>10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310</v>
      </c>
      <c r="S2403" s="2">
        <v>16300</v>
      </c>
      <c r="T2403" s="2">
        <v>1681000</v>
      </c>
      <c r="U2403" s="2">
        <v>0</v>
      </c>
      <c r="V2403" s="2">
        <v>4</v>
      </c>
      <c r="W2403" s="2">
        <v>0</v>
      </c>
      <c r="X2403" s="2">
        <v>4</v>
      </c>
      <c r="Y2403" s="2">
        <v>0</v>
      </c>
      <c r="Z2403" s="2">
        <v>4</v>
      </c>
      <c r="AA2403" s="9">
        <f t="shared" si="335"/>
        <v>1436</v>
      </c>
      <c r="AB2403" s="9">
        <f t="shared" si="336"/>
        <v>132</v>
      </c>
      <c r="AC2403" s="9">
        <f t="shared" si="337"/>
        <v>320</v>
      </c>
      <c r="AD2403" s="9">
        <f t="shared" si="338"/>
        <v>310</v>
      </c>
      <c r="AE2403" s="44">
        <f t="shared" si="339"/>
        <v>1.3389934227934631E-6</v>
      </c>
      <c r="AF2403" s="9">
        <f t="shared" si="340"/>
        <v>0</v>
      </c>
      <c r="AG2403" s="9">
        <f t="shared" si="333"/>
        <v>4</v>
      </c>
      <c r="AH2403" s="44">
        <f t="shared" si="341"/>
        <v>2.5253134507149345E-7</v>
      </c>
      <c r="AI2403">
        <f>AA2403/'Totals and Drop Down Lists'!W$6*Inputs!E$37</f>
        <v>1302.6536246672006</v>
      </c>
      <c r="AJ2403">
        <f>AB2403/'Totals and Drop Down Lists'!X$6*Inputs!F$37</f>
        <v>434.33110812391311</v>
      </c>
      <c r="AK2403">
        <f>AC2403/'Totals and Drop Down Lists'!Y$6*Inputs!G$37</f>
        <v>2109.5480916210749</v>
      </c>
      <c r="AL2403">
        <f>AD2403/'Totals and Drop Down Lists'!Z$6*Inputs!H$37</f>
        <v>2485.4253936981054</v>
      </c>
      <c r="AM2403">
        <f>AE2403/'Totals and Drop Down Lists'!AA$6*Inputs!I$37</f>
        <v>166.69042133773189</v>
      </c>
      <c r="AN2403">
        <f>AF2403/'Totals and Drop Down Lists'!AB$6*Inputs!J$37</f>
        <v>0</v>
      </c>
      <c r="AO2403">
        <f>AG2403/'Totals and Drop Down Lists'!AC$6*Inputs!K$37</f>
        <v>74.494304716366472</v>
      </c>
      <c r="AP2403">
        <f>AH2403/'Totals and Drop Down Lists'!AD$6*Inputs!L$37</f>
        <v>59.428178467884578</v>
      </c>
      <c r="AQ2403">
        <f>IF(OR($D2403="51",$D2403="52",$D2403="61"),(AA2403/'Totals and Drop Down Lists'!W$4)*Inputs!E$38,0)</f>
        <v>0</v>
      </c>
      <c r="AR2403">
        <f>IF(OR($D2403="51",$D2403="52",$D2403="61"),(AB2403/'Totals and Drop Down Lists'!X$4)*Inputs!F$38,0)</f>
        <v>0</v>
      </c>
      <c r="AS2403">
        <f>IF(OR($D2403="51",$D2403="52",$D2403="61"),(AC2403/'Totals and Drop Down Lists'!Y$4)*Inputs!G$38,0)</f>
        <v>0</v>
      </c>
      <c r="AT2403">
        <f>IF(OR($D2403="51",$D2403="52",$D2403="61"),(AD2403/'Totals and Drop Down Lists'!Z$4)*Inputs!H$38,0)</f>
        <v>0</v>
      </c>
      <c r="AU2403">
        <f>IF(OR($D2403="51",$D2403="52",$D2403="61"),(AE2403/'Totals and Drop Down Lists'!AA$4)*Inputs!I$38,0)</f>
        <v>0</v>
      </c>
      <c r="AV2403">
        <f>IF(OR($D2403="51",$D2403="52",$D2403="61"),(AF2403/'Totals and Drop Down Lists'!AB$4)*Inputs!J$38,0)</f>
        <v>0</v>
      </c>
      <c r="AW2403">
        <f>IF(OR($D2403="51",$D2403="52",$D2403="61"),(AG2403/'Totals and Drop Down Lists'!AC$4)*Inputs!K$38,0)</f>
        <v>0</v>
      </c>
      <c r="AX2403">
        <f>IF(OR($D2403="51",$D2403="52",$D2403="61"),(AH2403/'Totals and Drop Down Lists'!AD$4)*Inputs!L$38,0)</f>
        <v>0</v>
      </c>
      <c r="AY2403">
        <f>IF(OR($D2403="51",$D2403="52",$D2403="61"),0,(AA2403/'Totals and Drop Down Lists'!W$5)*Inputs!E$39)</f>
        <v>0</v>
      </c>
      <c r="AZ2403">
        <f>IF(OR($D2403="51",$D2403="52",$D2403="61"),0,(AB2403/'Totals and Drop Down Lists'!X$5)*Inputs!F$39)</f>
        <v>0</v>
      </c>
      <c r="BA2403">
        <f>IF(OR($D2403="51",$D2403="52",$D2403="61"),0,(AC2403/'Totals and Drop Down Lists'!Y$5)*Inputs!G$39)</f>
        <v>0</v>
      </c>
      <c r="BB2403">
        <f>IF(OR($D2403="51",$D2403="52",$D2403="61"),0,(AD2403/'Totals and Drop Down Lists'!Z$5)*Inputs!H$39)</f>
        <v>0</v>
      </c>
      <c r="BC2403">
        <f>IF(OR($D2403="51",$D2403="52",$D2403="61"),0,(AE2403/'Totals and Drop Down Lists'!AA$5)*Inputs!I$39)</f>
        <v>0</v>
      </c>
      <c r="BD2403">
        <f>IF(OR($D2403="51",$D2403="52",$D2403="61"),0,(AF2403/'Totals and Drop Down Lists'!AB$5)*Inputs!J$39)</f>
        <v>0</v>
      </c>
      <c r="BE2403">
        <f>IF(OR($D2403="51",$D2403="52",$D2403="61"),0,(AG2403/'Totals and Drop Down Lists'!AC$5)*Inputs!K$39)</f>
        <v>0</v>
      </c>
      <c r="BF2403">
        <f>IF(OR($D2403="51",$D2403="52",$D2403="61"),0,(AH2403/'Totals and Drop Down Lists'!AD$5)*Inputs!L$39)</f>
        <v>0</v>
      </c>
      <c r="BG2403" s="10">
        <f t="shared" si="334"/>
        <v>6632.5711226322765</v>
      </c>
    </row>
    <row r="2404" spans="1:59" ht="28.8">
      <c r="A2404" s="1" t="s">
        <v>7563</v>
      </c>
      <c r="B2404" s="1" t="s">
        <v>3832</v>
      </c>
      <c r="C2404" s="1" t="s">
        <v>2625</v>
      </c>
      <c r="D2404" s="1" t="s">
        <v>25</v>
      </c>
      <c r="E2404" s="1" t="s">
        <v>3942</v>
      </c>
      <c r="F2404" s="2">
        <v>14348</v>
      </c>
      <c r="G2404" s="2">
        <v>254</v>
      </c>
      <c r="H2404" s="2">
        <v>0</v>
      </c>
      <c r="I2404" s="2">
        <v>2228</v>
      </c>
      <c r="J2404" s="2">
        <v>5051</v>
      </c>
      <c r="K2404" s="2">
        <v>1740</v>
      </c>
      <c r="L2404" s="2">
        <v>29</v>
      </c>
      <c r="M2404" s="2">
        <v>0</v>
      </c>
      <c r="N2404" s="2">
        <v>0</v>
      </c>
      <c r="O2404" s="2">
        <v>95</v>
      </c>
      <c r="P2404" s="2">
        <v>0</v>
      </c>
      <c r="Q2404" s="2">
        <v>0</v>
      </c>
      <c r="R2404" s="2">
        <v>2117</v>
      </c>
      <c r="S2404" s="2">
        <v>1224800</v>
      </c>
      <c r="T2404" s="2">
        <v>51192900</v>
      </c>
      <c r="U2404" s="2">
        <v>199</v>
      </c>
      <c r="V2404" s="2">
        <v>115</v>
      </c>
      <c r="W2404" s="2">
        <v>29</v>
      </c>
      <c r="X2404" s="2">
        <v>341</v>
      </c>
      <c r="Y2404" s="2">
        <v>23</v>
      </c>
      <c r="Z2404" s="2">
        <v>216</v>
      </c>
      <c r="AA2404" s="9">
        <f t="shared" si="335"/>
        <v>14348</v>
      </c>
      <c r="AB2404" s="9">
        <f t="shared" si="336"/>
        <v>1974</v>
      </c>
      <c r="AC2404" s="9">
        <f t="shared" si="337"/>
        <v>2241</v>
      </c>
      <c r="AD2404" s="9">
        <f t="shared" si="338"/>
        <v>2117</v>
      </c>
      <c r="AE2404" s="44">
        <f t="shared" si="339"/>
        <v>4.1861705106182417E-5</v>
      </c>
      <c r="AF2404" s="9">
        <f t="shared" si="340"/>
        <v>197</v>
      </c>
      <c r="AG2404" s="9">
        <f t="shared" si="333"/>
        <v>239</v>
      </c>
      <c r="AH2404" s="44">
        <f t="shared" si="341"/>
        <v>3.0635210375196546E-5</v>
      </c>
      <c r="AI2404">
        <f>AA2404/'Totals and Drop Down Lists'!W$6*Inputs!E$37</f>
        <v>13015.650561786206</v>
      </c>
      <c r="AJ2404">
        <f>AB2404/'Totals and Drop Down Lists'!X$6*Inputs!F$37</f>
        <v>6495.2242987621557</v>
      </c>
      <c r="AK2404">
        <f>AC2404/'Totals and Drop Down Lists'!Y$6*Inputs!G$37</f>
        <v>14773.42897913384</v>
      </c>
      <c r="AL2404">
        <f>AD2404/'Totals and Drop Down Lists'!Z$6*Inputs!H$37</f>
        <v>16973.050188577061</v>
      </c>
      <c r="AM2404">
        <f>AE2404/'Totals and Drop Down Lists'!AA$6*Inputs!I$37</f>
        <v>5211.3364735636669</v>
      </c>
      <c r="AN2404">
        <f>AF2404/'Totals and Drop Down Lists'!AB$6*Inputs!J$37</f>
        <v>3931.4685486479143</v>
      </c>
      <c r="AO2404">
        <f>AG2404/'Totals and Drop Down Lists'!AC$6*Inputs!K$37</f>
        <v>4451.0347068028968</v>
      </c>
      <c r="AP2404">
        <f>AH2404/'Totals and Drop Down Lists'!AD$6*Inputs!L$37</f>
        <v>7209.3812713148382</v>
      </c>
      <c r="AQ2404">
        <f>IF(OR($D2404="51",$D2404="52",$D2404="61"),(AA2404/'Totals and Drop Down Lists'!W$4)*Inputs!E$38,0)</f>
        <v>0</v>
      </c>
      <c r="AR2404">
        <f>IF(OR($D2404="51",$D2404="52",$D2404="61"),(AB2404/'Totals and Drop Down Lists'!X$4)*Inputs!F$38,0)</f>
        <v>0</v>
      </c>
      <c r="AS2404">
        <f>IF(OR($D2404="51",$D2404="52",$D2404="61"),(AC2404/'Totals and Drop Down Lists'!Y$4)*Inputs!G$38,0)</f>
        <v>0</v>
      </c>
      <c r="AT2404">
        <f>IF(OR($D2404="51",$D2404="52",$D2404="61"),(AD2404/'Totals and Drop Down Lists'!Z$4)*Inputs!H$38,0)</f>
        <v>0</v>
      </c>
      <c r="AU2404">
        <f>IF(OR($D2404="51",$D2404="52",$D2404="61"),(AE2404/'Totals and Drop Down Lists'!AA$4)*Inputs!I$38,0)</f>
        <v>0</v>
      </c>
      <c r="AV2404">
        <f>IF(OR($D2404="51",$D2404="52",$D2404="61"),(AF2404/'Totals and Drop Down Lists'!AB$4)*Inputs!J$38,0)</f>
        <v>0</v>
      </c>
      <c r="AW2404">
        <f>IF(OR($D2404="51",$D2404="52",$D2404="61"),(AG2404/'Totals and Drop Down Lists'!AC$4)*Inputs!K$38,0)</f>
        <v>0</v>
      </c>
      <c r="AX2404">
        <f>IF(OR($D2404="51",$D2404="52",$D2404="61"),(AH2404/'Totals and Drop Down Lists'!AD$4)*Inputs!L$38,0)</f>
        <v>0</v>
      </c>
      <c r="AY2404">
        <f>IF(OR($D2404="51",$D2404="52",$D2404="61"),0,(AA2404/'Totals and Drop Down Lists'!W$5)*Inputs!E$39)</f>
        <v>0</v>
      </c>
      <c r="AZ2404">
        <f>IF(OR($D2404="51",$D2404="52",$D2404="61"),0,(AB2404/'Totals and Drop Down Lists'!X$5)*Inputs!F$39)</f>
        <v>0</v>
      </c>
      <c r="BA2404">
        <f>IF(OR($D2404="51",$D2404="52",$D2404="61"),0,(AC2404/'Totals and Drop Down Lists'!Y$5)*Inputs!G$39)</f>
        <v>0</v>
      </c>
      <c r="BB2404">
        <f>IF(OR($D2404="51",$D2404="52",$D2404="61"),0,(AD2404/'Totals and Drop Down Lists'!Z$5)*Inputs!H$39)</f>
        <v>0</v>
      </c>
      <c r="BC2404">
        <f>IF(OR($D2404="51",$D2404="52",$D2404="61"),0,(AE2404/'Totals and Drop Down Lists'!AA$5)*Inputs!I$39)</f>
        <v>0</v>
      </c>
      <c r="BD2404">
        <f>IF(OR($D2404="51",$D2404="52",$D2404="61"),0,(AF2404/'Totals and Drop Down Lists'!AB$5)*Inputs!J$39)</f>
        <v>0</v>
      </c>
      <c r="BE2404">
        <f>IF(OR($D2404="51",$D2404="52",$D2404="61"),0,(AG2404/'Totals and Drop Down Lists'!AC$5)*Inputs!K$39)</f>
        <v>0</v>
      </c>
      <c r="BF2404">
        <f>IF(OR($D2404="51",$D2404="52",$D2404="61"),0,(AH2404/'Totals and Drop Down Lists'!AD$5)*Inputs!L$39)</f>
        <v>0</v>
      </c>
      <c r="BG2404" s="10">
        <f t="shared" si="334"/>
        <v>72060.575028588573</v>
      </c>
    </row>
    <row r="2405" spans="1:59" ht="28.8">
      <c r="A2405" s="1" t="s">
        <v>7563</v>
      </c>
      <c r="B2405" s="1" t="s">
        <v>3832</v>
      </c>
      <c r="C2405" s="1" t="s">
        <v>3943</v>
      </c>
      <c r="D2405" s="1" t="s">
        <v>25</v>
      </c>
      <c r="E2405" s="1" t="s">
        <v>3944</v>
      </c>
      <c r="F2405" s="2">
        <v>20800</v>
      </c>
      <c r="G2405" s="2">
        <v>145</v>
      </c>
      <c r="H2405" s="2">
        <v>19</v>
      </c>
      <c r="I2405" s="2">
        <v>1648</v>
      </c>
      <c r="J2405" s="2">
        <v>8142</v>
      </c>
      <c r="K2405" s="2">
        <v>1699</v>
      </c>
      <c r="L2405" s="2">
        <v>19</v>
      </c>
      <c r="M2405" s="2">
        <v>5</v>
      </c>
      <c r="N2405" s="2">
        <v>0</v>
      </c>
      <c r="O2405" s="2">
        <v>11</v>
      </c>
      <c r="P2405" s="2">
        <v>0</v>
      </c>
      <c r="Q2405" s="2">
        <v>0</v>
      </c>
      <c r="R2405" s="2">
        <v>3223</v>
      </c>
      <c r="S2405" s="2">
        <v>891000</v>
      </c>
      <c r="T2405" s="2">
        <v>64654800</v>
      </c>
      <c r="U2405" s="2">
        <v>84</v>
      </c>
      <c r="V2405" s="2">
        <v>225</v>
      </c>
      <c r="W2405" s="2">
        <v>0</v>
      </c>
      <c r="X2405" s="2">
        <v>397</v>
      </c>
      <c r="Y2405" s="2">
        <v>41</v>
      </c>
      <c r="Z2405" s="2">
        <v>182</v>
      </c>
      <c r="AA2405" s="9">
        <f t="shared" si="335"/>
        <v>20800</v>
      </c>
      <c r="AB2405" s="9">
        <f t="shared" si="336"/>
        <v>1484</v>
      </c>
      <c r="AC2405" s="9">
        <f t="shared" si="337"/>
        <v>3258</v>
      </c>
      <c r="AD2405" s="9">
        <f t="shared" si="338"/>
        <v>3223</v>
      </c>
      <c r="AE2405" s="44">
        <f t="shared" si="339"/>
        <v>2.4760045911234026E-5</v>
      </c>
      <c r="AF2405" s="9">
        <f t="shared" si="340"/>
        <v>172</v>
      </c>
      <c r="AG2405" s="9">
        <f t="shared" si="333"/>
        <v>223</v>
      </c>
      <c r="AH2405" s="44">
        <f t="shared" si="341"/>
        <v>1.731482993028348E-5</v>
      </c>
      <c r="AI2405">
        <f>AA2405/'Totals and Drop Down Lists'!W$6*Inputs!E$37</f>
        <v>18868.52046871711</v>
      </c>
      <c r="AJ2405">
        <f>AB2405/'Totals and Drop Down Lists'!X$6*Inputs!F$37</f>
        <v>4882.9345792112654</v>
      </c>
      <c r="AK2405">
        <f>AC2405/'Totals and Drop Down Lists'!Y$6*Inputs!G$37</f>
        <v>21477.836507817072</v>
      </c>
      <c r="AL2405">
        <f>AD2405/'Totals and Drop Down Lists'!Z$6*Inputs!H$37</f>
        <v>25840.406593190306</v>
      </c>
      <c r="AM2405">
        <f>AE2405/'Totals and Drop Down Lists'!AA$6*Inputs!I$37</f>
        <v>3082.362030333742</v>
      </c>
      <c r="AN2405">
        <f>AF2405/'Totals and Drop Down Lists'!AB$6*Inputs!J$37</f>
        <v>3432.5512201392958</v>
      </c>
      <c r="AO2405">
        <f>AG2405/'Totals and Drop Down Lists'!AC$6*Inputs!K$37</f>
        <v>4153.0574879374308</v>
      </c>
      <c r="AP2405">
        <f>AH2405/'Totals and Drop Down Lists'!AD$6*Inputs!L$37</f>
        <v>4074.6973527054315</v>
      </c>
      <c r="AQ2405">
        <f>IF(OR($D2405="51",$D2405="52",$D2405="61"),(AA2405/'Totals and Drop Down Lists'!W$4)*Inputs!E$38,0)</f>
        <v>0</v>
      </c>
      <c r="AR2405">
        <f>IF(OR($D2405="51",$D2405="52",$D2405="61"),(AB2405/'Totals and Drop Down Lists'!X$4)*Inputs!F$38,0)</f>
        <v>0</v>
      </c>
      <c r="AS2405">
        <f>IF(OR($D2405="51",$D2405="52",$D2405="61"),(AC2405/'Totals and Drop Down Lists'!Y$4)*Inputs!G$38,0)</f>
        <v>0</v>
      </c>
      <c r="AT2405">
        <f>IF(OR($D2405="51",$D2405="52",$D2405="61"),(AD2405/'Totals and Drop Down Lists'!Z$4)*Inputs!H$38,0)</f>
        <v>0</v>
      </c>
      <c r="AU2405">
        <f>IF(OR($D2405="51",$D2405="52",$D2405="61"),(AE2405/'Totals and Drop Down Lists'!AA$4)*Inputs!I$38,0)</f>
        <v>0</v>
      </c>
      <c r="AV2405">
        <f>IF(OR($D2405="51",$D2405="52",$D2405="61"),(AF2405/'Totals and Drop Down Lists'!AB$4)*Inputs!J$38,0)</f>
        <v>0</v>
      </c>
      <c r="AW2405">
        <f>IF(OR($D2405="51",$D2405="52",$D2405="61"),(AG2405/'Totals and Drop Down Lists'!AC$4)*Inputs!K$38,0)</f>
        <v>0</v>
      </c>
      <c r="AX2405">
        <f>IF(OR($D2405="51",$D2405="52",$D2405="61"),(AH2405/'Totals and Drop Down Lists'!AD$4)*Inputs!L$38,0)</f>
        <v>0</v>
      </c>
      <c r="AY2405">
        <f>IF(OR($D2405="51",$D2405="52",$D2405="61"),0,(AA2405/'Totals and Drop Down Lists'!W$5)*Inputs!E$39)</f>
        <v>0</v>
      </c>
      <c r="AZ2405">
        <f>IF(OR($D2405="51",$D2405="52",$D2405="61"),0,(AB2405/'Totals and Drop Down Lists'!X$5)*Inputs!F$39)</f>
        <v>0</v>
      </c>
      <c r="BA2405">
        <f>IF(OR($D2405="51",$D2405="52",$D2405="61"),0,(AC2405/'Totals and Drop Down Lists'!Y$5)*Inputs!G$39)</f>
        <v>0</v>
      </c>
      <c r="BB2405">
        <f>IF(OR($D2405="51",$D2405="52",$D2405="61"),0,(AD2405/'Totals and Drop Down Lists'!Z$5)*Inputs!H$39)</f>
        <v>0</v>
      </c>
      <c r="BC2405">
        <f>IF(OR($D2405="51",$D2405="52",$D2405="61"),0,(AE2405/'Totals and Drop Down Lists'!AA$5)*Inputs!I$39)</f>
        <v>0</v>
      </c>
      <c r="BD2405">
        <f>IF(OR($D2405="51",$D2405="52",$D2405="61"),0,(AF2405/'Totals and Drop Down Lists'!AB$5)*Inputs!J$39)</f>
        <v>0</v>
      </c>
      <c r="BE2405">
        <f>IF(OR($D2405="51",$D2405="52",$D2405="61"),0,(AG2405/'Totals and Drop Down Lists'!AC$5)*Inputs!K$39)</f>
        <v>0</v>
      </c>
      <c r="BF2405">
        <f>IF(OR($D2405="51",$D2405="52",$D2405="61"),0,(AH2405/'Totals and Drop Down Lists'!AD$5)*Inputs!L$39)</f>
        <v>0</v>
      </c>
      <c r="BG2405" s="10">
        <f t="shared" si="334"/>
        <v>85812.366240051662</v>
      </c>
    </row>
    <row r="2406" spans="1:59" ht="28.8">
      <c r="A2406" s="1" t="s">
        <v>7563</v>
      </c>
      <c r="B2406" s="1" t="s">
        <v>3832</v>
      </c>
      <c r="C2406" s="1" t="s">
        <v>3945</v>
      </c>
      <c r="D2406" s="1" t="s">
        <v>25</v>
      </c>
      <c r="E2406" s="1" t="s">
        <v>3946</v>
      </c>
      <c r="F2406" s="2">
        <v>36883</v>
      </c>
      <c r="G2406" s="2">
        <v>313</v>
      </c>
      <c r="H2406" s="2">
        <v>56</v>
      </c>
      <c r="I2406" s="2">
        <v>4934</v>
      </c>
      <c r="J2406" s="2">
        <v>14690</v>
      </c>
      <c r="K2406" s="2">
        <v>4750</v>
      </c>
      <c r="L2406" s="2">
        <v>107</v>
      </c>
      <c r="M2406" s="2">
        <v>21</v>
      </c>
      <c r="N2406" s="2">
        <v>9</v>
      </c>
      <c r="O2406" s="2">
        <v>190</v>
      </c>
      <c r="P2406" s="2">
        <v>23</v>
      </c>
      <c r="Q2406" s="2">
        <v>0</v>
      </c>
      <c r="R2406" s="2">
        <v>3826</v>
      </c>
      <c r="S2406" s="2">
        <v>3132700</v>
      </c>
      <c r="T2406" s="2">
        <v>159864600</v>
      </c>
      <c r="U2406" s="2">
        <v>278</v>
      </c>
      <c r="V2406" s="2">
        <v>257</v>
      </c>
      <c r="W2406" s="2">
        <v>30</v>
      </c>
      <c r="X2406" s="2">
        <v>956</v>
      </c>
      <c r="Y2406" s="2">
        <v>167</v>
      </c>
      <c r="Z2406" s="2">
        <v>609</v>
      </c>
      <c r="AA2406" s="9">
        <f t="shared" si="335"/>
        <v>36883</v>
      </c>
      <c r="AB2406" s="9">
        <f t="shared" si="336"/>
        <v>4565</v>
      </c>
      <c r="AC2406" s="9">
        <f t="shared" si="337"/>
        <v>4176</v>
      </c>
      <c r="AD2406" s="9">
        <f t="shared" si="338"/>
        <v>3826</v>
      </c>
      <c r="AE2406" s="44">
        <f t="shared" si="339"/>
        <v>1.0726578352057765E-4</v>
      </c>
      <c r="AF2406" s="9">
        <f t="shared" si="340"/>
        <v>669</v>
      </c>
      <c r="AG2406" s="9">
        <f t="shared" si="333"/>
        <v>776</v>
      </c>
      <c r="AH2406" s="44">
        <f t="shared" si="341"/>
        <v>9.3365111758605203E-5</v>
      </c>
      <c r="AI2406">
        <f>AA2406/'Totals and Drop Down Lists'!W$6*Inputs!E$37</f>
        <v>33458.059636908329</v>
      </c>
      <c r="AJ2406">
        <f>AB2406/'Totals and Drop Down Lists'!X$6*Inputs!F$37</f>
        <v>15020.617489285329</v>
      </c>
      <c r="AK2406">
        <f>AC2406/'Totals and Drop Down Lists'!Y$6*Inputs!G$37</f>
        <v>27529.602595655029</v>
      </c>
      <c r="AL2406">
        <f>AD2406/'Totals and Drop Down Lists'!Z$6*Inputs!H$37</f>
        <v>30674.959858996619</v>
      </c>
      <c r="AM2406">
        <f>AE2406/'Totals and Drop Down Lists'!AA$6*Inputs!I$37</f>
        <v>13353.44770616174</v>
      </c>
      <c r="AN2406">
        <f>AF2406/'Totals and Drop Down Lists'!AB$6*Inputs!J$37</f>
        <v>13351.027710890632</v>
      </c>
      <c r="AO2406">
        <f>AG2406/'Totals and Drop Down Lists'!AC$6*Inputs!K$37</f>
        <v>14451.895114975097</v>
      </c>
      <c r="AP2406">
        <f>AH2406/'Totals and Drop Down Lists'!AD$6*Inputs!L$37</f>
        <v>21971.603258571933</v>
      </c>
      <c r="AQ2406">
        <f>IF(OR($D2406="51",$D2406="52",$D2406="61"),(AA2406/'Totals and Drop Down Lists'!W$4)*Inputs!E$38,0)</f>
        <v>0</v>
      </c>
      <c r="AR2406">
        <f>IF(OR($D2406="51",$D2406="52",$D2406="61"),(AB2406/'Totals and Drop Down Lists'!X$4)*Inputs!F$38,0)</f>
        <v>0</v>
      </c>
      <c r="AS2406">
        <f>IF(OR($D2406="51",$D2406="52",$D2406="61"),(AC2406/'Totals and Drop Down Lists'!Y$4)*Inputs!G$38,0)</f>
        <v>0</v>
      </c>
      <c r="AT2406">
        <f>IF(OR($D2406="51",$D2406="52",$D2406="61"),(AD2406/'Totals and Drop Down Lists'!Z$4)*Inputs!H$38,0)</f>
        <v>0</v>
      </c>
      <c r="AU2406">
        <f>IF(OR($D2406="51",$D2406="52",$D2406="61"),(AE2406/'Totals and Drop Down Lists'!AA$4)*Inputs!I$38,0)</f>
        <v>0</v>
      </c>
      <c r="AV2406">
        <f>IF(OR($D2406="51",$D2406="52",$D2406="61"),(AF2406/'Totals and Drop Down Lists'!AB$4)*Inputs!J$38,0)</f>
        <v>0</v>
      </c>
      <c r="AW2406">
        <f>IF(OR($D2406="51",$D2406="52",$D2406="61"),(AG2406/'Totals and Drop Down Lists'!AC$4)*Inputs!K$38,0)</f>
        <v>0</v>
      </c>
      <c r="AX2406">
        <f>IF(OR($D2406="51",$D2406="52",$D2406="61"),(AH2406/'Totals and Drop Down Lists'!AD$4)*Inputs!L$38,0)</f>
        <v>0</v>
      </c>
      <c r="AY2406">
        <f>IF(OR($D2406="51",$D2406="52",$D2406="61"),0,(AA2406/'Totals and Drop Down Lists'!W$5)*Inputs!E$39)</f>
        <v>0</v>
      </c>
      <c r="AZ2406">
        <f>IF(OR($D2406="51",$D2406="52",$D2406="61"),0,(AB2406/'Totals and Drop Down Lists'!X$5)*Inputs!F$39)</f>
        <v>0</v>
      </c>
      <c r="BA2406">
        <f>IF(OR($D2406="51",$D2406="52",$D2406="61"),0,(AC2406/'Totals and Drop Down Lists'!Y$5)*Inputs!G$39)</f>
        <v>0</v>
      </c>
      <c r="BB2406">
        <f>IF(OR($D2406="51",$D2406="52",$D2406="61"),0,(AD2406/'Totals and Drop Down Lists'!Z$5)*Inputs!H$39)</f>
        <v>0</v>
      </c>
      <c r="BC2406">
        <f>IF(OR($D2406="51",$D2406="52",$D2406="61"),0,(AE2406/'Totals and Drop Down Lists'!AA$5)*Inputs!I$39)</f>
        <v>0</v>
      </c>
      <c r="BD2406">
        <f>IF(OR($D2406="51",$D2406="52",$D2406="61"),0,(AF2406/'Totals and Drop Down Lists'!AB$5)*Inputs!J$39)</f>
        <v>0</v>
      </c>
      <c r="BE2406">
        <f>IF(OR($D2406="51",$D2406="52",$D2406="61"),0,(AG2406/'Totals and Drop Down Lists'!AC$5)*Inputs!K$39)</f>
        <v>0</v>
      </c>
      <c r="BF2406">
        <f>IF(OR($D2406="51",$D2406="52",$D2406="61"),0,(AH2406/'Totals and Drop Down Lists'!AD$5)*Inputs!L$39)</f>
        <v>0</v>
      </c>
      <c r="BG2406" s="10">
        <f t="shared" si="334"/>
        <v>169811.21337144473</v>
      </c>
    </row>
    <row r="2407" spans="1:59" ht="28.8">
      <c r="A2407" s="1" t="s">
        <v>7563</v>
      </c>
      <c r="B2407" s="1" t="s">
        <v>3832</v>
      </c>
      <c r="C2407" s="1" t="s">
        <v>2628</v>
      </c>
      <c r="D2407" s="1" t="s">
        <v>25</v>
      </c>
      <c r="E2407" s="1" t="s">
        <v>3947</v>
      </c>
      <c r="F2407" s="2">
        <v>16824</v>
      </c>
      <c r="G2407" s="2">
        <v>258</v>
      </c>
      <c r="H2407" s="2">
        <v>16</v>
      </c>
      <c r="I2407" s="2">
        <v>1359</v>
      </c>
      <c r="J2407" s="2">
        <v>6165</v>
      </c>
      <c r="K2407" s="2">
        <v>1636</v>
      </c>
      <c r="L2407" s="2">
        <v>11</v>
      </c>
      <c r="M2407" s="2">
        <v>0</v>
      </c>
      <c r="N2407" s="2">
        <v>3</v>
      </c>
      <c r="O2407" s="2">
        <v>26</v>
      </c>
      <c r="P2407" s="2">
        <v>0</v>
      </c>
      <c r="Q2407" s="2">
        <v>0</v>
      </c>
      <c r="R2407" s="2">
        <v>1986</v>
      </c>
      <c r="S2407" s="2">
        <v>886700</v>
      </c>
      <c r="T2407" s="2">
        <v>52309700</v>
      </c>
      <c r="U2407" s="2">
        <v>181</v>
      </c>
      <c r="V2407" s="2">
        <v>221</v>
      </c>
      <c r="W2407" s="2">
        <v>103</v>
      </c>
      <c r="X2407" s="2">
        <v>469</v>
      </c>
      <c r="Y2407" s="2">
        <v>83</v>
      </c>
      <c r="Z2407" s="2">
        <v>252</v>
      </c>
      <c r="AA2407" s="9">
        <f t="shared" si="335"/>
        <v>16824</v>
      </c>
      <c r="AB2407" s="9">
        <f t="shared" si="336"/>
        <v>1085</v>
      </c>
      <c r="AC2407" s="9">
        <f t="shared" si="337"/>
        <v>2026</v>
      </c>
      <c r="AD2407" s="9">
        <f t="shared" si="338"/>
        <v>1986</v>
      </c>
      <c r="AE2407" s="44">
        <f t="shared" si="339"/>
        <v>3.0320007450736694E-5</v>
      </c>
      <c r="AF2407" s="9">
        <f t="shared" si="340"/>
        <v>145</v>
      </c>
      <c r="AG2407" s="9">
        <f t="shared" si="333"/>
        <v>335</v>
      </c>
      <c r="AH2407" s="44">
        <f t="shared" si="341"/>
        <v>3.3078523171989276E-5</v>
      </c>
      <c r="AI2407">
        <f>AA2407/'Totals and Drop Down Lists'!W$6*Inputs!E$37</f>
        <v>15261.730209889263</v>
      </c>
      <c r="AJ2407">
        <f>AB2407/'Totals and Drop Down Lists'!X$6*Inputs!F$37</f>
        <v>3570.0700932912555</v>
      </c>
      <c r="AK2407">
        <f>AC2407/'Totals and Drop Down Lists'!Y$6*Inputs!G$37</f>
        <v>13356.076355075931</v>
      </c>
      <c r="AL2407">
        <f>AD2407/'Totals and Drop Down Lists'!Z$6*Inputs!H$37</f>
        <v>15922.757522207865</v>
      </c>
      <c r="AM2407">
        <f>AE2407/'Totals and Drop Down Lists'!AA$6*Inputs!I$37</f>
        <v>3774.5180304041319</v>
      </c>
      <c r="AN2407">
        <f>AF2407/'Totals and Drop Down Lists'!AB$6*Inputs!J$37</f>
        <v>2893.7205053499874</v>
      </c>
      <c r="AO2407">
        <f>AG2407/'Totals and Drop Down Lists'!AC$6*Inputs!K$37</f>
        <v>6238.8980199956932</v>
      </c>
      <c r="AP2407">
        <f>AH2407/'Totals and Drop Down Lists'!AD$6*Inputs!L$37</f>
        <v>7784.3658495641521</v>
      </c>
      <c r="AQ2407">
        <f>IF(OR($D2407="51",$D2407="52",$D2407="61"),(AA2407/'Totals and Drop Down Lists'!W$4)*Inputs!E$38,0)</f>
        <v>0</v>
      </c>
      <c r="AR2407">
        <f>IF(OR($D2407="51",$D2407="52",$D2407="61"),(AB2407/'Totals and Drop Down Lists'!X$4)*Inputs!F$38,0)</f>
        <v>0</v>
      </c>
      <c r="AS2407">
        <f>IF(OR($D2407="51",$D2407="52",$D2407="61"),(AC2407/'Totals and Drop Down Lists'!Y$4)*Inputs!G$38,0)</f>
        <v>0</v>
      </c>
      <c r="AT2407">
        <f>IF(OR($D2407="51",$D2407="52",$D2407="61"),(AD2407/'Totals and Drop Down Lists'!Z$4)*Inputs!H$38,0)</f>
        <v>0</v>
      </c>
      <c r="AU2407">
        <f>IF(OR($D2407="51",$D2407="52",$D2407="61"),(AE2407/'Totals and Drop Down Lists'!AA$4)*Inputs!I$38,0)</f>
        <v>0</v>
      </c>
      <c r="AV2407">
        <f>IF(OR($D2407="51",$D2407="52",$D2407="61"),(AF2407/'Totals and Drop Down Lists'!AB$4)*Inputs!J$38,0)</f>
        <v>0</v>
      </c>
      <c r="AW2407">
        <f>IF(OR($D2407="51",$D2407="52",$D2407="61"),(AG2407/'Totals and Drop Down Lists'!AC$4)*Inputs!K$38,0)</f>
        <v>0</v>
      </c>
      <c r="AX2407">
        <f>IF(OR($D2407="51",$D2407="52",$D2407="61"),(AH2407/'Totals and Drop Down Lists'!AD$4)*Inputs!L$38,0)</f>
        <v>0</v>
      </c>
      <c r="AY2407">
        <f>IF(OR($D2407="51",$D2407="52",$D2407="61"),0,(AA2407/'Totals and Drop Down Lists'!W$5)*Inputs!E$39)</f>
        <v>0</v>
      </c>
      <c r="AZ2407">
        <f>IF(OR($D2407="51",$D2407="52",$D2407="61"),0,(AB2407/'Totals and Drop Down Lists'!X$5)*Inputs!F$39)</f>
        <v>0</v>
      </c>
      <c r="BA2407">
        <f>IF(OR($D2407="51",$D2407="52",$D2407="61"),0,(AC2407/'Totals and Drop Down Lists'!Y$5)*Inputs!G$39)</f>
        <v>0</v>
      </c>
      <c r="BB2407">
        <f>IF(OR($D2407="51",$D2407="52",$D2407="61"),0,(AD2407/'Totals and Drop Down Lists'!Z$5)*Inputs!H$39)</f>
        <v>0</v>
      </c>
      <c r="BC2407">
        <f>IF(OR($D2407="51",$D2407="52",$D2407="61"),0,(AE2407/'Totals and Drop Down Lists'!AA$5)*Inputs!I$39)</f>
        <v>0</v>
      </c>
      <c r="BD2407">
        <f>IF(OR($D2407="51",$D2407="52",$D2407="61"),0,(AF2407/'Totals and Drop Down Lists'!AB$5)*Inputs!J$39)</f>
        <v>0</v>
      </c>
      <c r="BE2407">
        <f>IF(OR($D2407="51",$D2407="52",$D2407="61"),0,(AG2407/'Totals and Drop Down Lists'!AC$5)*Inputs!K$39)</f>
        <v>0</v>
      </c>
      <c r="BF2407">
        <f>IF(OR($D2407="51",$D2407="52",$D2407="61"),0,(AH2407/'Totals and Drop Down Lists'!AD$5)*Inputs!L$39)</f>
        <v>0</v>
      </c>
      <c r="BG2407" s="10">
        <f t="shared" si="334"/>
        <v>68802.13658577828</v>
      </c>
    </row>
    <row r="2408" spans="1:59" ht="28.8">
      <c r="A2408" s="1" t="s">
        <v>7563</v>
      </c>
      <c r="B2408" s="1" t="s">
        <v>3832</v>
      </c>
      <c r="C2408" s="1" t="s">
        <v>2630</v>
      </c>
      <c r="D2408" s="1" t="s">
        <v>25</v>
      </c>
      <c r="E2408" s="1" t="s">
        <v>3948</v>
      </c>
      <c r="F2408" s="2">
        <v>5390</v>
      </c>
      <c r="G2408" s="2">
        <v>21</v>
      </c>
      <c r="H2408" s="2">
        <v>11</v>
      </c>
      <c r="I2408" s="2">
        <v>845</v>
      </c>
      <c r="J2408" s="2">
        <v>2380</v>
      </c>
      <c r="K2408" s="2">
        <v>726</v>
      </c>
      <c r="L2408" s="2">
        <v>30</v>
      </c>
      <c r="M2408" s="2">
        <v>0</v>
      </c>
      <c r="N2408" s="2">
        <v>0</v>
      </c>
      <c r="O2408" s="2">
        <v>10</v>
      </c>
      <c r="P2408" s="2">
        <v>5</v>
      </c>
      <c r="Q2408" s="2">
        <v>3</v>
      </c>
      <c r="R2408" s="2">
        <v>1002</v>
      </c>
      <c r="S2408" s="2">
        <v>262800</v>
      </c>
      <c r="T2408" s="2">
        <v>19917700</v>
      </c>
      <c r="U2408" s="2">
        <v>48</v>
      </c>
      <c r="V2408" s="2">
        <v>94</v>
      </c>
      <c r="W2408" s="2">
        <v>14</v>
      </c>
      <c r="X2408" s="2">
        <v>186</v>
      </c>
      <c r="Y2408" s="2">
        <v>73</v>
      </c>
      <c r="Z2408" s="2">
        <v>72</v>
      </c>
      <c r="AA2408" s="9">
        <f t="shared" si="335"/>
        <v>5390</v>
      </c>
      <c r="AB2408" s="9">
        <f t="shared" si="336"/>
        <v>813</v>
      </c>
      <c r="AC2408" s="9">
        <f t="shared" si="337"/>
        <v>1050</v>
      </c>
      <c r="AD2408" s="9">
        <f t="shared" si="338"/>
        <v>1002</v>
      </c>
      <c r="AE2408" s="44">
        <f t="shared" si="339"/>
        <v>1.5466500868041867E-5</v>
      </c>
      <c r="AF2408" s="9">
        <f t="shared" si="340"/>
        <v>78</v>
      </c>
      <c r="AG2408" s="9">
        <f t="shared" si="333"/>
        <v>145</v>
      </c>
      <c r="AH2408" s="44">
        <f t="shared" si="341"/>
        <v>1.6458064203279816E-5</v>
      </c>
      <c r="AI2408">
        <f>AA2408/'Totals and Drop Down Lists'!W$6*Inputs!E$37</f>
        <v>4889.4867945377509</v>
      </c>
      <c r="AJ2408">
        <f>AB2408/'Totals and Drop Down Lists'!X$6*Inputs!F$37</f>
        <v>2675.0847795813743</v>
      </c>
      <c r="AK2408">
        <f>AC2408/'Totals and Drop Down Lists'!Y$6*Inputs!G$37</f>
        <v>6921.9546756316522</v>
      </c>
      <c r="AL2408">
        <f>AD2408/'Totals and Drop Down Lists'!Z$6*Inputs!H$37</f>
        <v>8033.5362725338764</v>
      </c>
      <c r="AM2408">
        <f>AE2408/'Totals and Drop Down Lists'!AA$6*Inputs!I$37</f>
        <v>1925.4146453801991</v>
      </c>
      <c r="AN2408">
        <f>AF2408/'Totals and Drop Down Lists'!AB$6*Inputs!J$37</f>
        <v>1556.6220649468901</v>
      </c>
      <c r="AO2408">
        <f>AG2408/'Totals and Drop Down Lists'!AC$6*Inputs!K$37</f>
        <v>2700.4185459682844</v>
      </c>
      <c r="AP2408">
        <f>AH2408/'Totals and Drop Down Lists'!AD$6*Inputs!L$37</f>
        <v>3873.0747520927193</v>
      </c>
      <c r="AQ2408">
        <f>IF(OR($D2408="51",$D2408="52",$D2408="61"),(AA2408/'Totals and Drop Down Lists'!W$4)*Inputs!E$38,0)</f>
        <v>0</v>
      </c>
      <c r="AR2408">
        <f>IF(OR($D2408="51",$D2408="52",$D2408="61"),(AB2408/'Totals and Drop Down Lists'!X$4)*Inputs!F$38,0)</f>
        <v>0</v>
      </c>
      <c r="AS2408">
        <f>IF(OR($D2408="51",$D2408="52",$D2408="61"),(AC2408/'Totals and Drop Down Lists'!Y$4)*Inputs!G$38,0)</f>
        <v>0</v>
      </c>
      <c r="AT2408">
        <f>IF(OR($D2408="51",$D2408="52",$D2408="61"),(AD2408/'Totals and Drop Down Lists'!Z$4)*Inputs!H$38,0)</f>
        <v>0</v>
      </c>
      <c r="AU2408">
        <f>IF(OR($D2408="51",$D2408="52",$D2408="61"),(AE2408/'Totals and Drop Down Lists'!AA$4)*Inputs!I$38,0)</f>
        <v>0</v>
      </c>
      <c r="AV2408">
        <f>IF(OR($D2408="51",$D2408="52",$D2408="61"),(AF2408/'Totals and Drop Down Lists'!AB$4)*Inputs!J$38,0)</f>
        <v>0</v>
      </c>
      <c r="AW2408">
        <f>IF(OR($D2408="51",$D2408="52",$D2408="61"),(AG2408/'Totals and Drop Down Lists'!AC$4)*Inputs!K$38,0)</f>
        <v>0</v>
      </c>
      <c r="AX2408">
        <f>IF(OR($D2408="51",$D2408="52",$D2408="61"),(AH2408/'Totals and Drop Down Lists'!AD$4)*Inputs!L$38,0)</f>
        <v>0</v>
      </c>
      <c r="AY2408">
        <f>IF(OR($D2408="51",$D2408="52",$D2408="61"),0,(AA2408/'Totals and Drop Down Lists'!W$5)*Inputs!E$39)</f>
        <v>0</v>
      </c>
      <c r="AZ2408">
        <f>IF(OR($D2408="51",$D2408="52",$D2408="61"),0,(AB2408/'Totals and Drop Down Lists'!X$5)*Inputs!F$39)</f>
        <v>0</v>
      </c>
      <c r="BA2408">
        <f>IF(OR($D2408="51",$D2408="52",$D2408="61"),0,(AC2408/'Totals and Drop Down Lists'!Y$5)*Inputs!G$39)</f>
        <v>0</v>
      </c>
      <c r="BB2408">
        <f>IF(OR($D2408="51",$D2408="52",$D2408="61"),0,(AD2408/'Totals and Drop Down Lists'!Z$5)*Inputs!H$39)</f>
        <v>0</v>
      </c>
      <c r="BC2408">
        <f>IF(OR($D2408="51",$D2408="52",$D2408="61"),0,(AE2408/'Totals and Drop Down Lists'!AA$5)*Inputs!I$39)</f>
        <v>0</v>
      </c>
      <c r="BD2408">
        <f>IF(OR($D2408="51",$D2408="52",$D2408="61"),0,(AF2408/'Totals and Drop Down Lists'!AB$5)*Inputs!J$39)</f>
        <v>0</v>
      </c>
      <c r="BE2408">
        <f>IF(OR($D2408="51",$D2408="52",$D2408="61"),0,(AG2408/'Totals and Drop Down Lists'!AC$5)*Inputs!K$39)</f>
        <v>0</v>
      </c>
      <c r="BF2408">
        <f>IF(OR($D2408="51",$D2408="52",$D2408="61"),0,(AH2408/'Totals and Drop Down Lists'!AD$5)*Inputs!L$39)</f>
        <v>0</v>
      </c>
      <c r="BG2408" s="10">
        <f t="shared" si="334"/>
        <v>32575.592530672744</v>
      </c>
    </row>
    <row r="2409" spans="1:59" ht="28.8">
      <c r="A2409" s="1" t="s">
        <v>7563</v>
      </c>
      <c r="B2409" s="1" t="s">
        <v>3832</v>
      </c>
      <c r="C2409" s="1" t="s">
        <v>2632</v>
      </c>
      <c r="D2409" s="1" t="s">
        <v>25</v>
      </c>
      <c r="E2409" s="1" t="s">
        <v>3949</v>
      </c>
      <c r="F2409" s="2">
        <v>3129</v>
      </c>
      <c r="G2409" s="2">
        <v>26</v>
      </c>
      <c r="H2409" s="2">
        <v>0</v>
      </c>
      <c r="I2409" s="2">
        <v>415</v>
      </c>
      <c r="J2409" s="2">
        <v>1369</v>
      </c>
      <c r="K2409" s="2">
        <v>257</v>
      </c>
      <c r="L2409" s="2">
        <v>0</v>
      </c>
      <c r="M2409" s="2">
        <v>2</v>
      </c>
      <c r="N2409" s="2">
        <v>0</v>
      </c>
      <c r="O2409" s="2">
        <v>5</v>
      </c>
      <c r="P2409" s="2">
        <v>0</v>
      </c>
      <c r="Q2409" s="2">
        <v>0</v>
      </c>
      <c r="R2409" s="2">
        <v>797</v>
      </c>
      <c r="S2409" s="2">
        <v>102200</v>
      </c>
      <c r="T2409" s="2">
        <v>8324800</v>
      </c>
      <c r="U2409" s="2">
        <v>19</v>
      </c>
      <c r="V2409" s="2">
        <v>49</v>
      </c>
      <c r="W2409" s="2">
        <v>4</v>
      </c>
      <c r="X2409" s="2">
        <v>69</v>
      </c>
      <c r="Y2409" s="2">
        <v>8</v>
      </c>
      <c r="Z2409" s="2">
        <v>8</v>
      </c>
      <c r="AA2409" s="9">
        <f t="shared" si="335"/>
        <v>3129</v>
      </c>
      <c r="AB2409" s="9">
        <f t="shared" si="336"/>
        <v>389</v>
      </c>
      <c r="AC2409" s="9">
        <f t="shared" si="337"/>
        <v>804</v>
      </c>
      <c r="AD2409" s="9">
        <f t="shared" si="338"/>
        <v>797</v>
      </c>
      <c r="AE2409" s="44">
        <f t="shared" si="339"/>
        <v>3.3694466507304176E-6</v>
      </c>
      <c r="AF2409" s="9">
        <f t="shared" si="340"/>
        <v>16</v>
      </c>
      <c r="AG2409" s="9">
        <f t="shared" si="333"/>
        <v>16</v>
      </c>
      <c r="AH2409" s="44">
        <f t="shared" si="341"/>
        <v>1.11763693116549E-6</v>
      </c>
      <c r="AI2409">
        <f>AA2409/'Totals and Drop Down Lists'!W$6*Inputs!E$37</f>
        <v>2838.4423339719156</v>
      </c>
      <c r="AJ2409">
        <f>AB2409/'Totals and Drop Down Lists'!X$6*Inputs!F$37</f>
        <v>1279.9606140924409</v>
      </c>
      <c r="AK2409">
        <f>AC2409/'Totals and Drop Down Lists'!Y$6*Inputs!G$37</f>
        <v>5300.239580197951</v>
      </c>
      <c r="AL2409">
        <f>AD2409/'Totals and Drop Down Lists'!Z$6*Inputs!H$37</f>
        <v>6389.9485121851294</v>
      </c>
      <c r="AM2409">
        <f>AE2409/'Totals and Drop Down Lists'!AA$6*Inputs!I$37</f>
        <v>419.46022461672453</v>
      </c>
      <c r="AN2409">
        <f>AF2409/'Totals and Drop Down Lists'!AB$6*Inputs!J$37</f>
        <v>319.30709024551589</v>
      </c>
      <c r="AO2409">
        <f>AG2409/'Totals and Drop Down Lists'!AC$6*Inputs!K$37</f>
        <v>297.97721886546589</v>
      </c>
      <c r="AP2409">
        <f>AH2409/'Totals and Drop Down Lists'!AD$6*Inputs!L$37</f>
        <v>263.013397361812</v>
      </c>
      <c r="AQ2409">
        <f>IF(OR($D2409="51",$D2409="52",$D2409="61"),(AA2409/'Totals and Drop Down Lists'!W$4)*Inputs!E$38,0)</f>
        <v>0</v>
      </c>
      <c r="AR2409">
        <f>IF(OR($D2409="51",$D2409="52",$D2409="61"),(AB2409/'Totals and Drop Down Lists'!X$4)*Inputs!F$38,0)</f>
        <v>0</v>
      </c>
      <c r="AS2409">
        <f>IF(OR($D2409="51",$D2409="52",$D2409="61"),(AC2409/'Totals and Drop Down Lists'!Y$4)*Inputs!G$38,0)</f>
        <v>0</v>
      </c>
      <c r="AT2409">
        <f>IF(OR($D2409="51",$D2409="52",$D2409="61"),(AD2409/'Totals and Drop Down Lists'!Z$4)*Inputs!H$38,0)</f>
        <v>0</v>
      </c>
      <c r="AU2409">
        <f>IF(OR($D2409="51",$D2409="52",$D2409="61"),(AE2409/'Totals and Drop Down Lists'!AA$4)*Inputs!I$38,0)</f>
        <v>0</v>
      </c>
      <c r="AV2409">
        <f>IF(OR($D2409="51",$D2409="52",$D2409="61"),(AF2409/'Totals and Drop Down Lists'!AB$4)*Inputs!J$38,0)</f>
        <v>0</v>
      </c>
      <c r="AW2409">
        <f>IF(OR($D2409="51",$D2409="52",$D2409="61"),(AG2409/'Totals and Drop Down Lists'!AC$4)*Inputs!K$38,0)</f>
        <v>0</v>
      </c>
      <c r="AX2409">
        <f>IF(OR($D2409="51",$D2409="52",$D2409="61"),(AH2409/'Totals and Drop Down Lists'!AD$4)*Inputs!L$38,0)</f>
        <v>0</v>
      </c>
      <c r="AY2409">
        <f>IF(OR($D2409="51",$D2409="52",$D2409="61"),0,(AA2409/'Totals and Drop Down Lists'!W$5)*Inputs!E$39)</f>
        <v>0</v>
      </c>
      <c r="AZ2409">
        <f>IF(OR($D2409="51",$D2409="52",$D2409="61"),0,(AB2409/'Totals and Drop Down Lists'!X$5)*Inputs!F$39)</f>
        <v>0</v>
      </c>
      <c r="BA2409">
        <f>IF(OR($D2409="51",$D2409="52",$D2409="61"),0,(AC2409/'Totals and Drop Down Lists'!Y$5)*Inputs!G$39)</f>
        <v>0</v>
      </c>
      <c r="BB2409">
        <f>IF(OR($D2409="51",$D2409="52",$D2409="61"),0,(AD2409/'Totals and Drop Down Lists'!Z$5)*Inputs!H$39)</f>
        <v>0</v>
      </c>
      <c r="BC2409">
        <f>IF(OR($D2409="51",$D2409="52",$D2409="61"),0,(AE2409/'Totals and Drop Down Lists'!AA$5)*Inputs!I$39)</f>
        <v>0</v>
      </c>
      <c r="BD2409">
        <f>IF(OR($D2409="51",$D2409="52",$D2409="61"),0,(AF2409/'Totals and Drop Down Lists'!AB$5)*Inputs!J$39)</f>
        <v>0</v>
      </c>
      <c r="BE2409">
        <f>IF(OR($D2409="51",$D2409="52",$D2409="61"),0,(AG2409/'Totals and Drop Down Lists'!AC$5)*Inputs!K$39)</f>
        <v>0</v>
      </c>
      <c r="BF2409">
        <f>IF(OR($D2409="51",$D2409="52",$D2409="61"),0,(AH2409/'Totals and Drop Down Lists'!AD$5)*Inputs!L$39)</f>
        <v>0</v>
      </c>
      <c r="BG2409" s="10">
        <f t="shared" si="334"/>
        <v>17108.348971536954</v>
      </c>
    </row>
    <row r="2410" spans="1:59" ht="28.8">
      <c r="A2410" s="1" t="s">
        <v>7563</v>
      </c>
      <c r="B2410" s="1" t="s">
        <v>3832</v>
      </c>
      <c r="C2410" s="1" t="s">
        <v>2369</v>
      </c>
      <c r="D2410" s="1" t="s">
        <v>25</v>
      </c>
      <c r="E2410" s="1" t="s">
        <v>3950</v>
      </c>
      <c r="F2410" s="2">
        <v>1229</v>
      </c>
      <c r="G2410" s="2">
        <v>0</v>
      </c>
      <c r="H2410" s="2">
        <v>0</v>
      </c>
      <c r="I2410" s="2">
        <v>114</v>
      </c>
      <c r="J2410" s="2">
        <v>553</v>
      </c>
      <c r="K2410" s="2">
        <v>125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377</v>
      </c>
      <c r="S2410" s="2">
        <v>42800</v>
      </c>
      <c r="T2410" s="2">
        <v>13512800</v>
      </c>
      <c r="U2410" s="2">
        <v>19</v>
      </c>
      <c r="V2410" s="2">
        <v>0</v>
      </c>
      <c r="W2410" s="2">
        <v>4</v>
      </c>
      <c r="X2410" s="2">
        <v>4</v>
      </c>
      <c r="Y2410" s="2">
        <v>0</v>
      </c>
      <c r="Z2410" s="2">
        <v>4</v>
      </c>
      <c r="AA2410" s="9">
        <f t="shared" si="335"/>
        <v>1229</v>
      </c>
      <c r="AB2410" s="9">
        <f t="shared" si="336"/>
        <v>114</v>
      </c>
      <c r="AC2410" s="9">
        <f t="shared" si="337"/>
        <v>377</v>
      </c>
      <c r="AD2410" s="9">
        <f t="shared" si="338"/>
        <v>377</v>
      </c>
      <c r="AE2410" s="44">
        <f t="shared" si="339"/>
        <v>1.9732889350925019E-6</v>
      </c>
      <c r="AF2410" s="9">
        <f t="shared" si="340"/>
        <v>0</v>
      </c>
      <c r="AG2410" s="9">
        <f t="shared" si="333"/>
        <v>4</v>
      </c>
      <c r="AH2410" s="44">
        <f t="shared" si="341"/>
        <v>3.3643096348480254E-7</v>
      </c>
      <c r="AI2410">
        <f>AA2410/'Totals and Drop Down Lists'!W$6*Inputs!E$37</f>
        <v>1114.8755603871793</v>
      </c>
      <c r="AJ2410">
        <f>AB2410/'Totals and Drop Down Lists'!X$6*Inputs!F$37</f>
        <v>375.10413883428856</v>
      </c>
      <c r="AK2410">
        <f>AC2410/'Totals and Drop Down Lists'!Y$6*Inputs!G$37</f>
        <v>2485.3113454410786</v>
      </c>
      <c r="AL2410">
        <f>AD2410/'Totals and Drop Down Lists'!Z$6*Inputs!H$37</f>
        <v>3022.5979787876959</v>
      </c>
      <c r="AM2410">
        <f>AE2410/'Totals and Drop Down Lists'!AA$6*Inputs!I$37</f>
        <v>245.65345759908928</v>
      </c>
      <c r="AN2410">
        <f>AF2410/'Totals and Drop Down Lists'!AB$6*Inputs!J$37</f>
        <v>0</v>
      </c>
      <c r="AO2410">
        <f>AG2410/'Totals and Drop Down Lists'!AC$6*Inputs!K$37</f>
        <v>74.494304716366472</v>
      </c>
      <c r="AP2410">
        <f>AH2410/'Totals and Drop Down Lists'!AD$6*Inputs!L$37</f>
        <v>79.172268038396993</v>
      </c>
      <c r="AQ2410">
        <f>IF(OR($D2410="51",$D2410="52",$D2410="61"),(AA2410/'Totals and Drop Down Lists'!W$4)*Inputs!E$38,0)</f>
        <v>0</v>
      </c>
      <c r="AR2410">
        <f>IF(OR($D2410="51",$D2410="52",$D2410="61"),(AB2410/'Totals and Drop Down Lists'!X$4)*Inputs!F$38,0)</f>
        <v>0</v>
      </c>
      <c r="AS2410">
        <f>IF(OR($D2410="51",$D2410="52",$D2410="61"),(AC2410/'Totals and Drop Down Lists'!Y$4)*Inputs!G$38,0)</f>
        <v>0</v>
      </c>
      <c r="AT2410">
        <f>IF(OR($D2410="51",$D2410="52",$D2410="61"),(AD2410/'Totals and Drop Down Lists'!Z$4)*Inputs!H$38,0)</f>
        <v>0</v>
      </c>
      <c r="AU2410">
        <f>IF(OR($D2410="51",$D2410="52",$D2410="61"),(AE2410/'Totals and Drop Down Lists'!AA$4)*Inputs!I$38,0)</f>
        <v>0</v>
      </c>
      <c r="AV2410">
        <f>IF(OR($D2410="51",$D2410="52",$D2410="61"),(AF2410/'Totals and Drop Down Lists'!AB$4)*Inputs!J$38,0)</f>
        <v>0</v>
      </c>
      <c r="AW2410">
        <f>IF(OR($D2410="51",$D2410="52",$D2410="61"),(AG2410/'Totals and Drop Down Lists'!AC$4)*Inputs!K$38,0)</f>
        <v>0</v>
      </c>
      <c r="AX2410">
        <f>IF(OR($D2410="51",$D2410="52",$D2410="61"),(AH2410/'Totals and Drop Down Lists'!AD$4)*Inputs!L$38,0)</f>
        <v>0</v>
      </c>
      <c r="AY2410">
        <f>IF(OR($D2410="51",$D2410="52",$D2410="61"),0,(AA2410/'Totals and Drop Down Lists'!W$5)*Inputs!E$39)</f>
        <v>0</v>
      </c>
      <c r="AZ2410">
        <f>IF(OR($D2410="51",$D2410="52",$D2410="61"),0,(AB2410/'Totals and Drop Down Lists'!X$5)*Inputs!F$39)</f>
        <v>0</v>
      </c>
      <c r="BA2410">
        <f>IF(OR($D2410="51",$D2410="52",$D2410="61"),0,(AC2410/'Totals and Drop Down Lists'!Y$5)*Inputs!G$39)</f>
        <v>0</v>
      </c>
      <c r="BB2410">
        <f>IF(OR($D2410="51",$D2410="52",$D2410="61"),0,(AD2410/'Totals and Drop Down Lists'!Z$5)*Inputs!H$39)</f>
        <v>0</v>
      </c>
      <c r="BC2410">
        <f>IF(OR($D2410="51",$D2410="52",$D2410="61"),0,(AE2410/'Totals and Drop Down Lists'!AA$5)*Inputs!I$39)</f>
        <v>0</v>
      </c>
      <c r="BD2410">
        <f>IF(OR($D2410="51",$D2410="52",$D2410="61"),0,(AF2410/'Totals and Drop Down Lists'!AB$5)*Inputs!J$39)</f>
        <v>0</v>
      </c>
      <c r="BE2410">
        <f>IF(OR($D2410="51",$D2410="52",$D2410="61"),0,(AG2410/'Totals and Drop Down Lists'!AC$5)*Inputs!K$39)</f>
        <v>0</v>
      </c>
      <c r="BF2410">
        <f>IF(OR($D2410="51",$D2410="52",$D2410="61"),0,(AH2410/'Totals and Drop Down Lists'!AD$5)*Inputs!L$39)</f>
        <v>0</v>
      </c>
      <c r="BG2410" s="10">
        <f t="shared" si="334"/>
        <v>7397.2090538040948</v>
      </c>
    </row>
    <row r="2411" spans="1:59" ht="28.8">
      <c r="A2411" s="1" t="s">
        <v>7563</v>
      </c>
      <c r="B2411" s="1" t="s">
        <v>3832</v>
      </c>
      <c r="C2411" s="1" t="s">
        <v>2637</v>
      </c>
      <c r="D2411" s="1" t="s">
        <v>25</v>
      </c>
      <c r="E2411" s="1" t="s">
        <v>3951</v>
      </c>
      <c r="F2411" s="2">
        <v>6148</v>
      </c>
      <c r="G2411" s="2">
        <v>16</v>
      </c>
      <c r="H2411" s="2">
        <v>0</v>
      </c>
      <c r="I2411" s="2">
        <v>518</v>
      </c>
      <c r="J2411" s="2">
        <v>2336</v>
      </c>
      <c r="K2411" s="2">
        <v>428</v>
      </c>
      <c r="L2411" s="2">
        <v>6</v>
      </c>
      <c r="M2411" s="2">
        <v>0</v>
      </c>
      <c r="N2411" s="2">
        <v>0</v>
      </c>
      <c r="O2411" s="2">
        <v>0</v>
      </c>
      <c r="P2411" s="2">
        <v>0</v>
      </c>
      <c r="Q2411" s="2">
        <v>7</v>
      </c>
      <c r="R2411" s="2">
        <v>880</v>
      </c>
      <c r="S2411" s="2">
        <v>148500</v>
      </c>
      <c r="T2411" s="2">
        <v>13949800</v>
      </c>
      <c r="U2411" s="2">
        <v>13</v>
      </c>
      <c r="V2411" s="2">
        <v>34</v>
      </c>
      <c r="W2411" s="2">
        <v>10</v>
      </c>
      <c r="X2411" s="2">
        <v>89</v>
      </c>
      <c r="Y2411" s="2">
        <v>10</v>
      </c>
      <c r="Z2411" s="2">
        <v>49</v>
      </c>
      <c r="AA2411" s="9">
        <f t="shared" si="335"/>
        <v>6148</v>
      </c>
      <c r="AB2411" s="9">
        <f t="shared" si="336"/>
        <v>502</v>
      </c>
      <c r="AC2411" s="9">
        <f t="shared" si="337"/>
        <v>893</v>
      </c>
      <c r="AD2411" s="9">
        <f t="shared" si="338"/>
        <v>880</v>
      </c>
      <c r="AE2411" s="44">
        <f t="shared" si="339"/>
        <v>5.4765932339219078E-6</v>
      </c>
      <c r="AF2411" s="9">
        <f t="shared" si="340"/>
        <v>45</v>
      </c>
      <c r="AG2411" s="9">
        <f t="shared" si="333"/>
        <v>59</v>
      </c>
      <c r="AH2411" s="44">
        <f t="shared" si="341"/>
        <v>4.0222960132917667E-6</v>
      </c>
      <c r="AI2411">
        <f>AA2411/'Totals and Drop Down Lists'!W$6*Inputs!E$37</f>
        <v>5577.0992231573455</v>
      </c>
      <c r="AJ2411">
        <f>AB2411/'Totals and Drop Down Lists'!X$6*Inputs!F$37</f>
        <v>1651.7743657439726</v>
      </c>
      <c r="AK2411">
        <f>AC2411/'Totals and Drop Down Lists'!Y$6*Inputs!G$37</f>
        <v>5886.9576431800624</v>
      </c>
      <c r="AL2411">
        <f>AD2411/'Totals and Drop Down Lists'!Z$6*Inputs!H$37</f>
        <v>7055.4011175946216</v>
      </c>
      <c r="AM2411">
        <f>AE2411/'Totals and Drop Down Lists'!AA$6*Inputs!I$37</f>
        <v>681.7775338681605</v>
      </c>
      <c r="AN2411">
        <f>AF2411/'Totals and Drop Down Lists'!AB$6*Inputs!J$37</f>
        <v>898.05119131551339</v>
      </c>
      <c r="AO2411">
        <f>AG2411/'Totals and Drop Down Lists'!AC$6*Inputs!K$37</f>
        <v>1098.7909945664055</v>
      </c>
      <c r="AP2411">
        <f>AH2411/'Totals and Drop Down Lists'!AD$6*Inputs!L$37</f>
        <v>946.56655497910742</v>
      </c>
      <c r="AQ2411">
        <f>IF(OR($D2411="51",$D2411="52",$D2411="61"),(AA2411/'Totals and Drop Down Lists'!W$4)*Inputs!E$38,0)</f>
        <v>0</v>
      </c>
      <c r="AR2411">
        <f>IF(OR($D2411="51",$D2411="52",$D2411="61"),(AB2411/'Totals and Drop Down Lists'!X$4)*Inputs!F$38,0)</f>
        <v>0</v>
      </c>
      <c r="AS2411">
        <f>IF(OR($D2411="51",$D2411="52",$D2411="61"),(AC2411/'Totals and Drop Down Lists'!Y$4)*Inputs!G$38,0)</f>
        <v>0</v>
      </c>
      <c r="AT2411">
        <f>IF(OR($D2411="51",$D2411="52",$D2411="61"),(AD2411/'Totals and Drop Down Lists'!Z$4)*Inputs!H$38,0)</f>
        <v>0</v>
      </c>
      <c r="AU2411">
        <f>IF(OR($D2411="51",$D2411="52",$D2411="61"),(AE2411/'Totals and Drop Down Lists'!AA$4)*Inputs!I$38,0)</f>
        <v>0</v>
      </c>
      <c r="AV2411">
        <f>IF(OR($D2411="51",$D2411="52",$D2411="61"),(AF2411/'Totals and Drop Down Lists'!AB$4)*Inputs!J$38,0)</f>
        <v>0</v>
      </c>
      <c r="AW2411">
        <f>IF(OR($D2411="51",$D2411="52",$D2411="61"),(AG2411/'Totals and Drop Down Lists'!AC$4)*Inputs!K$38,0)</f>
        <v>0</v>
      </c>
      <c r="AX2411">
        <f>IF(OR($D2411="51",$D2411="52",$D2411="61"),(AH2411/'Totals and Drop Down Lists'!AD$4)*Inputs!L$38,0)</f>
        <v>0</v>
      </c>
      <c r="AY2411">
        <f>IF(OR($D2411="51",$D2411="52",$D2411="61"),0,(AA2411/'Totals and Drop Down Lists'!W$5)*Inputs!E$39)</f>
        <v>0</v>
      </c>
      <c r="AZ2411">
        <f>IF(OR($D2411="51",$D2411="52",$D2411="61"),0,(AB2411/'Totals and Drop Down Lists'!X$5)*Inputs!F$39)</f>
        <v>0</v>
      </c>
      <c r="BA2411">
        <f>IF(OR($D2411="51",$D2411="52",$D2411="61"),0,(AC2411/'Totals and Drop Down Lists'!Y$5)*Inputs!G$39)</f>
        <v>0</v>
      </c>
      <c r="BB2411">
        <f>IF(OR($D2411="51",$D2411="52",$D2411="61"),0,(AD2411/'Totals and Drop Down Lists'!Z$5)*Inputs!H$39)</f>
        <v>0</v>
      </c>
      <c r="BC2411">
        <f>IF(OR($D2411="51",$D2411="52",$D2411="61"),0,(AE2411/'Totals and Drop Down Lists'!AA$5)*Inputs!I$39)</f>
        <v>0</v>
      </c>
      <c r="BD2411">
        <f>IF(OR($D2411="51",$D2411="52",$D2411="61"),0,(AF2411/'Totals and Drop Down Lists'!AB$5)*Inputs!J$39)</f>
        <v>0</v>
      </c>
      <c r="BE2411">
        <f>IF(OR($D2411="51",$D2411="52",$D2411="61"),0,(AG2411/'Totals and Drop Down Lists'!AC$5)*Inputs!K$39)</f>
        <v>0</v>
      </c>
      <c r="BF2411">
        <f>IF(OR($D2411="51",$D2411="52",$D2411="61"),0,(AH2411/'Totals and Drop Down Lists'!AD$5)*Inputs!L$39)</f>
        <v>0</v>
      </c>
      <c r="BG2411" s="10">
        <f t="shared" si="334"/>
        <v>23796.418624405189</v>
      </c>
    </row>
    <row r="2412" spans="1:59" ht="28.8">
      <c r="A2412" s="1" t="s">
        <v>7563</v>
      </c>
      <c r="B2412" s="1" t="s">
        <v>3832</v>
      </c>
      <c r="C2412" s="1" t="s">
        <v>3952</v>
      </c>
      <c r="D2412" s="1" t="s">
        <v>25</v>
      </c>
      <c r="E2412" s="1" t="s">
        <v>3953</v>
      </c>
      <c r="F2412" s="2">
        <v>5187</v>
      </c>
      <c r="G2412" s="2">
        <v>17</v>
      </c>
      <c r="H2412" s="2">
        <v>0</v>
      </c>
      <c r="I2412" s="2">
        <v>676</v>
      </c>
      <c r="J2412" s="2">
        <v>2343</v>
      </c>
      <c r="K2412" s="2">
        <v>477</v>
      </c>
      <c r="L2412" s="2">
        <v>12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1196</v>
      </c>
      <c r="S2412" s="2">
        <v>168600</v>
      </c>
      <c r="T2412" s="2">
        <v>16575600</v>
      </c>
      <c r="U2412" s="2">
        <v>46</v>
      </c>
      <c r="V2412" s="2">
        <v>42</v>
      </c>
      <c r="W2412" s="2">
        <v>29</v>
      </c>
      <c r="X2412" s="2">
        <v>102</v>
      </c>
      <c r="Y2412" s="2">
        <v>18</v>
      </c>
      <c r="Z2412" s="2">
        <v>49</v>
      </c>
      <c r="AA2412" s="9">
        <f t="shared" si="335"/>
        <v>5187</v>
      </c>
      <c r="AB2412" s="9">
        <f t="shared" si="336"/>
        <v>659</v>
      </c>
      <c r="AC2412" s="9">
        <f t="shared" si="337"/>
        <v>1208</v>
      </c>
      <c r="AD2412" s="9">
        <f t="shared" si="338"/>
        <v>1196</v>
      </c>
      <c r="AE2412" s="44">
        <f t="shared" si="339"/>
        <v>6.7820385717129018E-6</v>
      </c>
      <c r="AF2412" s="9">
        <f t="shared" si="340"/>
        <v>31</v>
      </c>
      <c r="AG2412" s="9">
        <f t="shared" si="333"/>
        <v>67</v>
      </c>
      <c r="AH2412" s="44">
        <f t="shared" si="341"/>
        <v>5.0754199151446648E-6</v>
      </c>
      <c r="AI2412">
        <f>AA2412/'Totals and Drop Down Lists'!W$6*Inputs!E$37</f>
        <v>4705.3372918863297</v>
      </c>
      <c r="AJ2412">
        <f>AB2412/'Totals and Drop Down Lists'!X$6*Inputs!F$37</f>
        <v>2168.3651534368087</v>
      </c>
      <c r="AK2412">
        <f>AC2412/'Totals and Drop Down Lists'!Y$6*Inputs!G$37</f>
        <v>7963.5440458695575</v>
      </c>
      <c r="AL2412">
        <f>AD2412/'Totals and Drop Down Lists'!Z$6*Inputs!H$37</f>
        <v>9588.9315189126919</v>
      </c>
      <c r="AM2412">
        <f>AE2412/'Totals and Drop Down Lists'!AA$6*Inputs!I$37</f>
        <v>844.29157589816657</v>
      </c>
      <c r="AN2412">
        <f>AF2412/'Totals and Drop Down Lists'!AB$6*Inputs!J$37</f>
        <v>618.65748735068701</v>
      </c>
      <c r="AO2412">
        <f>AG2412/'Totals and Drop Down Lists'!AC$6*Inputs!K$37</f>
        <v>1247.7796039991385</v>
      </c>
      <c r="AP2412">
        <f>AH2412/'Totals and Drop Down Lists'!AD$6*Inputs!L$37</f>
        <v>1194.3981070202635</v>
      </c>
      <c r="AQ2412">
        <f>IF(OR($D2412="51",$D2412="52",$D2412="61"),(AA2412/'Totals and Drop Down Lists'!W$4)*Inputs!E$38,0)</f>
        <v>0</v>
      </c>
      <c r="AR2412">
        <f>IF(OR($D2412="51",$D2412="52",$D2412="61"),(AB2412/'Totals and Drop Down Lists'!X$4)*Inputs!F$38,0)</f>
        <v>0</v>
      </c>
      <c r="AS2412">
        <f>IF(OR($D2412="51",$D2412="52",$D2412="61"),(AC2412/'Totals and Drop Down Lists'!Y$4)*Inputs!G$38,0)</f>
        <v>0</v>
      </c>
      <c r="AT2412">
        <f>IF(OR($D2412="51",$D2412="52",$D2412="61"),(AD2412/'Totals and Drop Down Lists'!Z$4)*Inputs!H$38,0)</f>
        <v>0</v>
      </c>
      <c r="AU2412">
        <f>IF(OR($D2412="51",$D2412="52",$D2412="61"),(AE2412/'Totals and Drop Down Lists'!AA$4)*Inputs!I$38,0)</f>
        <v>0</v>
      </c>
      <c r="AV2412">
        <f>IF(OR($D2412="51",$D2412="52",$D2412="61"),(AF2412/'Totals and Drop Down Lists'!AB$4)*Inputs!J$38,0)</f>
        <v>0</v>
      </c>
      <c r="AW2412">
        <f>IF(OR($D2412="51",$D2412="52",$D2412="61"),(AG2412/'Totals and Drop Down Lists'!AC$4)*Inputs!K$38,0)</f>
        <v>0</v>
      </c>
      <c r="AX2412">
        <f>IF(OR($D2412="51",$D2412="52",$D2412="61"),(AH2412/'Totals and Drop Down Lists'!AD$4)*Inputs!L$38,0)</f>
        <v>0</v>
      </c>
      <c r="AY2412">
        <f>IF(OR($D2412="51",$D2412="52",$D2412="61"),0,(AA2412/'Totals and Drop Down Lists'!W$5)*Inputs!E$39)</f>
        <v>0</v>
      </c>
      <c r="AZ2412">
        <f>IF(OR($D2412="51",$D2412="52",$D2412="61"),0,(AB2412/'Totals and Drop Down Lists'!X$5)*Inputs!F$39)</f>
        <v>0</v>
      </c>
      <c r="BA2412">
        <f>IF(OR($D2412="51",$D2412="52",$D2412="61"),0,(AC2412/'Totals and Drop Down Lists'!Y$5)*Inputs!G$39)</f>
        <v>0</v>
      </c>
      <c r="BB2412">
        <f>IF(OR($D2412="51",$D2412="52",$D2412="61"),0,(AD2412/'Totals and Drop Down Lists'!Z$5)*Inputs!H$39)</f>
        <v>0</v>
      </c>
      <c r="BC2412">
        <f>IF(OR($D2412="51",$D2412="52",$D2412="61"),0,(AE2412/'Totals and Drop Down Lists'!AA$5)*Inputs!I$39)</f>
        <v>0</v>
      </c>
      <c r="BD2412">
        <f>IF(OR($D2412="51",$D2412="52",$D2412="61"),0,(AF2412/'Totals and Drop Down Lists'!AB$5)*Inputs!J$39)</f>
        <v>0</v>
      </c>
      <c r="BE2412">
        <f>IF(OR($D2412="51",$D2412="52",$D2412="61"),0,(AG2412/'Totals and Drop Down Lists'!AC$5)*Inputs!K$39)</f>
        <v>0</v>
      </c>
      <c r="BF2412">
        <f>IF(OR($D2412="51",$D2412="52",$D2412="61"),0,(AH2412/'Totals and Drop Down Lists'!AD$5)*Inputs!L$39)</f>
        <v>0</v>
      </c>
      <c r="BG2412" s="10">
        <f t="shared" si="334"/>
        <v>28331.304784373642</v>
      </c>
    </row>
    <row r="2413" spans="1:59" ht="28.8">
      <c r="A2413" s="1" t="s">
        <v>7563</v>
      </c>
      <c r="B2413" s="1" t="s">
        <v>3832</v>
      </c>
      <c r="C2413" s="1" t="s">
        <v>1729</v>
      </c>
      <c r="D2413" s="1" t="s">
        <v>25</v>
      </c>
      <c r="E2413" s="1" t="s">
        <v>3954</v>
      </c>
      <c r="F2413" s="2">
        <v>734</v>
      </c>
      <c r="G2413" s="2">
        <v>0</v>
      </c>
      <c r="H2413" s="2">
        <v>0</v>
      </c>
      <c r="I2413" s="2">
        <v>56</v>
      </c>
      <c r="J2413" s="2">
        <v>323</v>
      </c>
      <c r="K2413" s="2">
        <v>85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110</v>
      </c>
      <c r="S2413" s="2">
        <v>32200</v>
      </c>
      <c r="T2413" s="2">
        <v>3866900</v>
      </c>
      <c r="U2413" s="2">
        <v>0</v>
      </c>
      <c r="V2413" s="2">
        <v>0</v>
      </c>
      <c r="W2413" s="2">
        <v>0</v>
      </c>
      <c r="X2413" s="2">
        <v>4</v>
      </c>
      <c r="Y2413" s="2">
        <v>0</v>
      </c>
      <c r="Z2413" s="2">
        <v>4</v>
      </c>
      <c r="AA2413" s="9">
        <f t="shared" si="335"/>
        <v>734</v>
      </c>
      <c r="AB2413" s="9">
        <f t="shared" si="336"/>
        <v>56</v>
      </c>
      <c r="AC2413" s="9">
        <f t="shared" si="337"/>
        <v>110</v>
      </c>
      <c r="AD2413" s="9">
        <f t="shared" si="338"/>
        <v>110</v>
      </c>
      <c r="AE2413" s="44">
        <f t="shared" si="339"/>
        <v>1.5621801497940724E-6</v>
      </c>
      <c r="AF2413" s="9">
        <f t="shared" si="340"/>
        <v>4</v>
      </c>
      <c r="AG2413" s="9">
        <f t="shared" si="333"/>
        <v>4</v>
      </c>
      <c r="AH2413" s="44">
        <f t="shared" si="341"/>
        <v>3.9167646906757017E-7</v>
      </c>
      <c r="AI2413">
        <f>AA2413/'Totals and Drop Down Lists'!W$6*Inputs!E$37</f>
        <v>665.84105884799806</v>
      </c>
      <c r="AJ2413">
        <f>AB2413/'Totals and Drop Down Lists'!X$6*Inputs!F$37</f>
        <v>184.26168223438739</v>
      </c>
      <c r="AK2413">
        <f>AC2413/'Totals and Drop Down Lists'!Y$6*Inputs!G$37</f>
        <v>725.15715649474441</v>
      </c>
      <c r="AL2413">
        <f>AD2413/'Totals and Drop Down Lists'!Z$6*Inputs!H$37</f>
        <v>881.9251396993277</v>
      </c>
      <c r="AM2413">
        <f>AE2413/'Totals and Drop Down Lists'!AA$6*Inputs!I$37</f>
        <v>194.47479199065583</v>
      </c>
      <c r="AN2413">
        <f>AF2413/'Totals and Drop Down Lists'!AB$6*Inputs!J$37</f>
        <v>79.826772561378974</v>
      </c>
      <c r="AO2413">
        <f>AG2413/'Totals and Drop Down Lists'!AC$6*Inputs!K$37</f>
        <v>74.494304716366472</v>
      </c>
      <c r="AP2413">
        <f>AH2413/'Totals and Drop Down Lists'!AD$6*Inputs!L$37</f>
        <v>92.173187842596946</v>
      </c>
      <c r="AQ2413">
        <f>IF(OR($D2413="51",$D2413="52",$D2413="61"),(AA2413/'Totals and Drop Down Lists'!W$4)*Inputs!E$38,0)</f>
        <v>0</v>
      </c>
      <c r="AR2413">
        <f>IF(OR($D2413="51",$D2413="52",$D2413="61"),(AB2413/'Totals and Drop Down Lists'!X$4)*Inputs!F$38,0)</f>
        <v>0</v>
      </c>
      <c r="AS2413">
        <f>IF(OR($D2413="51",$D2413="52",$D2413="61"),(AC2413/'Totals and Drop Down Lists'!Y$4)*Inputs!G$38,0)</f>
        <v>0</v>
      </c>
      <c r="AT2413">
        <f>IF(OR($D2413="51",$D2413="52",$D2413="61"),(AD2413/'Totals and Drop Down Lists'!Z$4)*Inputs!H$38,0)</f>
        <v>0</v>
      </c>
      <c r="AU2413">
        <f>IF(OR($D2413="51",$D2413="52",$D2413="61"),(AE2413/'Totals and Drop Down Lists'!AA$4)*Inputs!I$38,0)</f>
        <v>0</v>
      </c>
      <c r="AV2413">
        <f>IF(OR($D2413="51",$D2413="52",$D2413="61"),(AF2413/'Totals and Drop Down Lists'!AB$4)*Inputs!J$38,0)</f>
        <v>0</v>
      </c>
      <c r="AW2413">
        <f>IF(OR($D2413="51",$D2413="52",$D2413="61"),(AG2413/'Totals and Drop Down Lists'!AC$4)*Inputs!K$38,0)</f>
        <v>0</v>
      </c>
      <c r="AX2413">
        <f>IF(OR($D2413="51",$D2413="52",$D2413="61"),(AH2413/'Totals and Drop Down Lists'!AD$4)*Inputs!L$38,0)</f>
        <v>0</v>
      </c>
      <c r="AY2413">
        <f>IF(OR($D2413="51",$D2413="52",$D2413="61"),0,(AA2413/'Totals and Drop Down Lists'!W$5)*Inputs!E$39)</f>
        <v>0</v>
      </c>
      <c r="AZ2413">
        <f>IF(OR($D2413="51",$D2413="52",$D2413="61"),0,(AB2413/'Totals and Drop Down Lists'!X$5)*Inputs!F$39)</f>
        <v>0</v>
      </c>
      <c r="BA2413">
        <f>IF(OR($D2413="51",$D2413="52",$D2413="61"),0,(AC2413/'Totals and Drop Down Lists'!Y$5)*Inputs!G$39)</f>
        <v>0</v>
      </c>
      <c r="BB2413">
        <f>IF(OR($D2413="51",$D2413="52",$D2413="61"),0,(AD2413/'Totals and Drop Down Lists'!Z$5)*Inputs!H$39)</f>
        <v>0</v>
      </c>
      <c r="BC2413">
        <f>IF(OR($D2413="51",$D2413="52",$D2413="61"),0,(AE2413/'Totals and Drop Down Lists'!AA$5)*Inputs!I$39)</f>
        <v>0</v>
      </c>
      <c r="BD2413">
        <f>IF(OR($D2413="51",$D2413="52",$D2413="61"),0,(AF2413/'Totals and Drop Down Lists'!AB$5)*Inputs!J$39)</f>
        <v>0</v>
      </c>
      <c r="BE2413">
        <f>IF(OR($D2413="51",$D2413="52",$D2413="61"),0,(AG2413/'Totals and Drop Down Lists'!AC$5)*Inputs!K$39)</f>
        <v>0</v>
      </c>
      <c r="BF2413">
        <f>IF(OR($D2413="51",$D2413="52",$D2413="61"),0,(AH2413/'Totals and Drop Down Lists'!AD$5)*Inputs!L$39)</f>
        <v>0</v>
      </c>
      <c r="BG2413" s="10">
        <f t="shared" si="334"/>
        <v>2898.1540943874561</v>
      </c>
    </row>
    <row r="2414" spans="1:59" ht="28.8">
      <c r="A2414" s="1" t="s">
        <v>7563</v>
      </c>
      <c r="B2414" s="1" t="s">
        <v>3832</v>
      </c>
      <c r="C2414" s="1" t="s">
        <v>3955</v>
      </c>
      <c r="D2414" s="1" t="s">
        <v>25</v>
      </c>
      <c r="E2414" s="1" t="s">
        <v>3956</v>
      </c>
      <c r="F2414" s="2">
        <v>6915</v>
      </c>
      <c r="G2414" s="2">
        <v>69</v>
      </c>
      <c r="H2414" s="2">
        <v>6</v>
      </c>
      <c r="I2414" s="2">
        <v>1830</v>
      </c>
      <c r="J2414" s="2">
        <v>2050</v>
      </c>
      <c r="K2414" s="2">
        <v>677</v>
      </c>
      <c r="L2414" s="2">
        <v>89</v>
      </c>
      <c r="M2414" s="2">
        <v>10</v>
      </c>
      <c r="N2414" s="2">
        <v>0</v>
      </c>
      <c r="O2414" s="2">
        <v>78</v>
      </c>
      <c r="P2414" s="2">
        <v>17</v>
      </c>
      <c r="Q2414" s="2">
        <v>9</v>
      </c>
      <c r="R2414" s="2">
        <v>628</v>
      </c>
      <c r="S2414" s="2">
        <v>272300</v>
      </c>
      <c r="T2414" s="2">
        <v>21918600</v>
      </c>
      <c r="U2414" s="2">
        <v>70</v>
      </c>
      <c r="V2414" s="2">
        <v>117</v>
      </c>
      <c r="W2414" s="2">
        <v>63</v>
      </c>
      <c r="X2414" s="2">
        <v>177</v>
      </c>
      <c r="Y2414" s="2">
        <v>42</v>
      </c>
      <c r="Z2414" s="2">
        <v>62</v>
      </c>
      <c r="AA2414" s="9">
        <f t="shared" si="335"/>
        <v>6915</v>
      </c>
      <c r="AB2414" s="9">
        <f t="shared" si="336"/>
        <v>1755</v>
      </c>
      <c r="AC2414" s="9">
        <f t="shared" si="337"/>
        <v>831</v>
      </c>
      <c r="AD2414" s="9">
        <f t="shared" si="338"/>
        <v>628</v>
      </c>
      <c r="AE2414" s="44">
        <f t="shared" si="339"/>
        <v>1.5614182899999291E-5</v>
      </c>
      <c r="AF2414" s="9">
        <f t="shared" si="340"/>
        <v>0</v>
      </c>
      <c r="AG2414" s="9">
        <f t="shared" si="333"/>
        <v>104</v>
      </c>
      <c r="AH2414" s="44">
        <f t="shared" si="341"/>
        <v>1.2779658045075123E-5</v>
      </c>
      <c r="AI2414">
        <f>AA2414/'Totals and Drop Down Lists'!W$6*Inputs!E$37</f>
        <v>6272.8759154412892</v>
      </c>
      <c r="AJ2414">
        <f>AB2414/'Totals and Drop Down Lists'!X$6*Inputs!F$37</f>
        <v>5774.6295057383895</v>
      </c>
      <c r="AK2414">
        <f>AC2414/'Totals and Drop Down Lists'!Y$6*Inputs!G$37</f>
        <v>5478.2327004284798</v>
      </c>
      <c r="AL2414">
        <f>AD2414/'Totals and Drop Down Lists'!Z$6*Inputs!H$37</f>
        <v>5034.9907975561628</v>
      </c>
      <c r="AM2414">
        <f>AE2414/'Totals and Drop Down Lists'!AA$6*Inputs!I$37</f>
        <v>1943.7994855981876</v>
      </c>
      <c r="AN2414">
        <f>AF2414/'Totals and Drop Down Lists'!AB$6*Inputs!J$37</f>
        <v>0</v>
      </c>
      <c r="AO2414">
        <f>AG2414/'Totals and Drop Down Lists'!AC$6*Inputs!K$37</f>
        <v>1936.8519226255285</v>
      </c>
      <c r="AP2414">
        <f>AH2414/'Totals and Drop Down Lists'!AD$6*Inputs!L$37</f>
        <v>3007.4357654343839</v>
      </c>
      <c r="AQ2414">
        <f>IF(OR($D2414="51",$D2414="52",$D2414="61"),(AA2414/'Totals and Drop Down Lists'!W$4)*Inputs!E$38,0)</f>
        <v>0</v>
      </c>
      <c r="AR2414">
        <f>IF(OR($D2414="51",$D2414="52",$D2414="61"),(AB2414/'Totals and Drop Down Lists'!X$4)*Inputs!F$38,0)</f>
        <v>0</v>
      </c>
      <c r="AS2414">
        <f>IF(OR($D2414="51",$D2414="52",$D2414="61"),(AC2414/'Totals and Drop Down Lists'!Y$4)*Inputs!G$38,0)</f>
        <v>0</v>
      </c>
      <c r="AT2414">
        <f>IF(OR($D2414="51",$D2414="52",$D2414="61"),(AD2414/'Totals and Drop Down Lists'!Z$4)*Inputs!H$38,0)</f>
        <v>0</v>
      </c>
      <c r="AU2414">
        <f>IF(OR($D2414="51",$D2414="52",$D2414="61"),(AE2414/'Totals and Drop Down Lists'!AA$4)*Inputs!I$38,0)</f>
        <v>0</v>
      </c>
      <c r="AV2414">
        <f>IF(OR($D2414="51",$D2414="52",$D2414="61"),(AF2414/'Totals and Drop Down Lists'!AB$4)*Inputs!J$38,0)</f>
        <v>0</v>
      </c>
      <c r="AW2414">
        <f>IF(OR($D2414="51",$D2414="52",$D2414="61"),(AG2414/'Totals and Drop Down Lists'!AC$4)*Inputs!K$38,0)</f>
        <v>0</v>
      </c>
      <c r="AX2414">
        <f>IF(OR($D2414="51",$D2414="52",$D2414="61"),(AH2414/'Totals and Drop Down Lists'!AD$4)*Inputs!L$38,0)</f>
        <v>0</v>
      </c>
      <c r="AY2414">
        <f>IF(OR($D2414="51",$D2414="52",$D2414="61"),0,(AA2414/'Totals and Drop Down Lists'!W$5)*Inputs!E$39)</f>
        <v>0</v>
      </c>
      <c r="AZ2414">
        <f>IF(OR($D2414="51",$D2414="52",$D2414="61"),0,(AB2414/'Totals and Drop Down Lists'!X$5)*Inputs!F$39)</f>
        <v>0</v>
      </c>
      <c r="BA2414">
        <f>IF(OR($D2414="51",$D2414="52",$D2414="61"),0,(AC2414/'Totals and Drop Down Lists'!Y$5)*Inputs!G$39)</f>
        <v>0</v>
      </c>
      <c r="BB2414">
        <f>IF(OR($D2414="51",$D2414="52",$D2414="61"),0,(AD2414/'Totals and Drop Down Lists'!Z$5)*Inputs!H$39)</f>
        <v>0</v>
      </c>
      <c r="BC2414">
        <f>IF(OR($D2414="51",$D2414="52",$D2414="61"),0,(AE2414/'Totals and Drop Down Lists'!AA$5)*Inputs!I$39)</f>
        <v>0</v>
      </c>
      <c r="BD2414">
        <f>IF(OR($D2414="51",$D2414="52",$D2414="61"),0,(AF2414/'Totals and Drop Down Lists'!AB$5)*Inputs!J$39)</f>
        <v>0</v>
      </c>
      <c r="BE2414">
        <f>IF(OR($D2414="51",$D2414="52",$D2414="61"),0,(AG2414/'Totals and Drop Down Lists'!AC$5)*Inputs!K$39)</f>
        <v>0</v>
      </c>
      <c r="BF2414">
        <f>IF(OR($D2414="51",$D2414="52",$D2414="61"),0,(AH2414/'Totals and Drop Down Lists'!AD$5)*Inputs!L$39)</f>
        <v>0</v>
      </c>
      <c r="BG2414" s="10">
        <f t="shared" si="334"/>
        <v>29448.816092822417</v>
      </c>
    </row>
    <row r="2415" spans="1:59" ht="28.8">
      <c r="A2415" s="1" t="s">
        <v>7563</v>
      </c>
      <c r="B2415" s="1" t="s">
        <v>3832</v>
      </c>
      <c r="C2415" s="1" t="s">
        <v>2058</v>
      </c>
      <c r="D2415" s="1" t="s">
        <v>25</v>
      </c>
      <c r="E2415" s="1" t="s">
        <v>3957</v>
      </c>
      <c r="F2415" s="2">
        <v>4256</v>
      </c>
      <c r="G2415" s="2">
        <v>26</v>
      </c>
      <c r="H2415" s="2">
        <v>0</v>
      </c>
      <c r="I2415" s="2">
        <v>637</v>
      </c>
      <c r="J2415" s="2">
        <v>1893</v>
      </c>
      <c r="K2415" s="2">
        <v>478</v>
      </c>
      <c r="L2415" s="2">
        <v>1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927</v>
      </c>
      <c r="S2415" s="2">
        <v>183100</v>
      </c>
      <c r="T2415" s="2">
        <v>11036400</v>
      </c>
      <c r="U2415" s="2">
        <v>43</v>
      </c>
      <c r="V2415" s="2">
        <v>83</v>
      </c>
      <c r="W2415" s="2">
        <v>34</v>
      </c>
      <c r="X2415" s="2">
        <v>148</v>
      </c>
      <c r="Y2415" s="2">
        <v>58</v>
      </c>
      <c r="Z2415" s="2">
        <v>45</v>
      </c>
      <c r="AA2415" s="9">
        <f t="shared" si="335"/>
        <v>4256</v>
      </c>
      <c r="AB2415" s="9">
        <f t="shared" si="336"/>
        <v>611</v>
      </c>
      <c r="AC2415" s="9">
        <f t="shared" si="337"/>
        <v>928</v>
      </c>
      <c r="AD2415" s="9">
        <f t="shared" si="338"/>
        <v>927</v>
      </c>
      <c r="AE2415" s="44">
        <f t="shared" si="339"/>
        <v>8.4294835058766699E-6</v>
      </c>
      <c r="AF2415" s="9">
        <f t="shared" si="340"/>
        <v>31</v>
      </c>
      <c r="AG2415" s="9">
        <f t="shared" si="333"/>
        <v>103</v>
      </c>
      <c r="AH2415" s="44">
        <f t="shared" si="341"/>
        <v>9.6775537845584314E-6</v>
      </c>
      <c r="AI2415">
        <f>AA2415/'Totals and Drop Down Lists'!W$6*Inputs!E$37</f>
        <v>3860.7895728298085</v>
      </c>
      <c r="AJ2415">
        <f>AB2415/'Totals and Drop Down Lists'!X$6*Inputs!F$37</f>
        <v>2010.4265686644767</v>
      </c>
      <c r="AK2415">
        <f>AC2415/'Totals and Drop Down Lists'!Y$6*Inputs!G$37</f>
        <v>6117.6894657011171</v>
      </c>
      <c r="AL2415">
        <f>AD2415/'Totals and Drop Down Lists'!Z$6*Inputs!H$37</f>
        <v>7432.2236772843353</v>
      </c>
      <c r="AM2415">
        <f>AE2415/'Totals and Drop Down Lists'!AA$6*Inputs!I$37</f>
        <v>1049.380925503455</v>
      </c>
      <c r="AN2415">
        <f>AF2415/'Totals and Drop Down Lists'!AB$6*Inputs!J$37</f>
        <v>618.65748735068701</v>
      </c>
      <c r="AO2415">
        <f>AG2415/'Totals and Drop Down Lists'!AC$6*Inputs!K$37</f>
        <v>1918.2283464464367</v>
      </c>
      <c r="AP2415">
        <f>AH2415/'Totals and Drop Down Lists'!AD$6*Inputs!L$37</f>
        <v>2277.4178519441612</v>
      </c>
      <c r="AQ2415">
        <f>IF(OR($D2415="51",$D2415="52",$D2415="61"),(AA2415/'Totals and Drop Down Lists'!W$4)*Inputs!E$38,0)</f>
        <v>0</v>
      </c>
      <c r="AR2415">
        <f>IF(OR($D2415="51",$D2415="52",$D2415="61"),(AB2415/'Totals and Drop Down Lists'!X$4)*Inputs!F$38,0)</f>
        <v>0</v>
      </c>
      <c r="AS2415">
        <f>IF(OR($D2415="51",$D2415="52",$D2415="61"),(AC2415/'Totals and Drop Down Lists'!Y$4)*Inputs!G$38,0)</f>
        <v>0</v>
      </c>
      <c r="AT2415">
        <f>IF(OR($D2415="51",$D2415="52",$D2415="61"),(AD2415/'Totals and Drop Down Lists'!Z$4)*Inputs!H$38,0)</f>
        <v>0</v>
      </c>
      <c r="AU2415">
        <f>IF(OR($D2415="51",$D2415="52",$D2415="61"),(AE2415/'Totals and Drop Down Lists'!AA$4)*Inputs!I$38,0)</f>
        <v>0</v>
      </c>
      <c r="AV2415">
        <f>IF(OR($D2415="51",$D2415="52",$D2415="61"),(AF2415/'Totals and Drop Down Lists'!AB$4)*Inputs!J$38,0)</f>
        <v>0</v>
      </c>
      <c r="AW2415">
        <f>IF(OR($D2415="51",$D2415="52",$D2415="61"),(AG2415/'Totals and Drop Down Lists'!AC$4)*Inputs!K$38,0)</f>
        <v>0</v>
      </c>
      <c r="AX2415">
        <f>IF(OR($D2415="51",$D2415="52",$D2415="61"),(AH2415/'Totals and Drop Down Lists'!AD$4)*Inputs!L$38,0)</f>
        <v>0</v>
      </c>
      <c r="AY2415">
        <f>IF(OR($D2415="51",$D2415="52",$D2415="61"),0,(AA2415/'Totals and Drop Down Lists'!W$5)*Inputs!E$39)</f>
        <v>0</v>
      </c>
      <c r="AZ2415">
        <f>IF(OR($D2415="51",$D2415="52",$D2415="61"),0,(AB2415/'Totals and Drop Down Lists'!X$5)*Inputs!F$39)</f>
        <v>0</v>
      </c>
      <c r="BA2415">
        <f>IF(OR($D2415="51",$D2415="52",$D2415="61"),0,(AC2415/'Totals and Drop Down Lists'!Y$5)*Inputs!G$39)</f>
        <v>0</v>
      </c>
      <c r="BB2415">
        <f>IF(OR($D2415="51",$D2415="52",$D2415="61"),0,(AD2415/'Totals and Drop Down Lists'!Z$5)*Inputs!H$39)</f>
        <v>0</v>
      </c>
      <c r="BC2415">
        <f>IF(OR($D2415="51",$D2415="52",$D2415="61"),0,(AE2415/'Totals and Drop Down Lists'!AA$5)*Inputs!I$39)</f>
        <v>0</v>
      </c>
      <c r="BD2415">
        <f>IF(OR($D2415="51",$D2415="52",$D2415="61"),0,(AF2415/'Totals and Drop Down Lists'!AB$5)*Inputs!J$39)</f>
        <v>0</v>
      </c>
      <c r="BE2415">
        <f>IF(OR($D2415="51",$D2415="52",$D2415="61"),0,(AG2415/'Totals and Drop Down Lists'!AC$5)*Inputs!K$39)</f>
        <v>0</v>
      </c>
      <c r="BF2415">
        <f>IF(OR($D2415="51",$D2415="52",$D2415="61"),0,(AH2415/'Totals and Drop Down Lists'!AD$5)*Inputs!L$39)</f>
        <v>0</v>
      </c>
      <c r="BG2415" s="10">
        <f t="shared" si="334"/>
        <v>25284.813895724481</v>
      </c>
    </row>
    <row r="2416" spans="1:59" ht="28.8">
      <c r="A2416" s="1" t="s">
        <v>7563</v>
      </c>
      <c r="B2416" s="1" t="s">
        <v>3832</v>
      </c>
      <c r="C2416" s="1" t="s">
        <v>106</v>
      </c>
      <c r="D2416" s="1" t="s">
        <v>25</v>
      </c>
      <c r="E2416" s="1" t="s">
        <v>3958</v>
      </c>
      <c r="F2416" s="2">
        <v>20234</v>
      </c>
      <c r="G2416" s="2">
        <v>102</v>
      </c>
      <c r="H2416" s="2">
        <v>0</v>
      </c>
      <c r="I2416" s="2">
        <v>1517</v>
      </c>
      <c r="J2416" s="2">
        <v>7647</v>
      </c>
      <c r="K2416" s="2">
        <v>1676</v>
      </c>
      <c r="L2416" s="2">
        <v>18</v>
      </c>
      <c r="M2416" s="2">
        <v>0</v>
      </c>
      <c r="N2416" s="2">
        <v>0</v>
      </c>
      <c r="O2416" s="2">
        <v>22</v>
      </c>
      <c r="P2416" s="2">
        <v>0</v>
      </c>
      <c r="Q2416" s="2">
        <v>0</v>
      </c>
      <c r="R2416" s="2">
        <v>1796</v>
      </c>
      <c r="S2416" s="2">
        <v>1087200</v>
      </c>
      <c r="T2416" s="2">
        <v>67795300</v>
      </c>
      <c r="U2416" s="2">
        <v>214</v>
      </c>
      <c r="V2416" s="2">
        <v>163</v>
      </c>
      <c r="W2416" s="2">
        <v>4</v>
      </c>
      <c r="X2416" s="2">
        <v>365</v>
      </c>
      <c r="Y2416" s="2">
        <v>38</v>
      </c>
      <c r="Z2416" s="2">
        <v>229</v>
      </c>
      <c r="AA2416" s="9">
        <f t="shared" si="335"/>
        <v>20234</v>
      </c>
      <c r="AB2416" s="9">
        <f t="shared" si="336"/>
        <v>1415</v>
      </c>
      <c r="AC2416" s="9">
        <f t="shared" si="337"/>
        <v>1836</v>
      </c>
      <c r="AD2416" s="9">
        <f t="shared" si="338"/>
        <v>1796</v>
      </c>
      <c r="AE2416" s="44">
        <f t="shared" si="339"/>
        <v>2.5653860236005238E-5</v>
      </c>
      <c r="AF2416" s="9">
        <f t="shared" si="340"/>
        <v>198</v>
      </c>
      <c r="AG2416" s="9">
        <f t="shared" si="333"/>
        <v>267</v>
      </c>
      <c r="AH2416" s="44">
        <f t="shared" si="341"/>
        <v>2.1774353625106037E-5</v>
      </c>
      <c r="AI2416">
        <f>AA2416/'Totals and Drop Down Lists'!W$6*Inputs!E$37</f>
        <v>18355.078998270288</v>
      </c>
      <c r="AJ2416">
        <f>AB2416/'Totals and Drop Down Lists'!X$6*Inputs!F$37</f>
        <v>4655.8978636010388</v>
      </c>
      <c r="AK2416">
        <f>AC2416/'Totals and Drop Down Lists'!Y$6*Inputs!G$37</f>
        <v>12103.532175675919</v>
      </c>
      <c r="AL2416">
        <f>AD2416/'Totals and Drop Down Lists'!Z$6*Inputs!H$37</f>
        <v>14399.432280909024</v>
      </c>
      <c r="AM2416">
        <f>AE2416/'Totals and Drop Down Lists'!AA$6*Inputs!I$37</f>
        <v>3193.6323949655439</v>
      </c>
      <c r="AN2416">
        <f>AF2416/'Totals and Drop Down Lists'!AB$6*Inputs!J$37</f>
        <v>3951.425241788259</v>
      </c>
      <c r="AO2416">
        <f>AG2416/'Totals and Drop Down Lists'!AC$6*Inputs!K$37</f>
        <v>4972.4948398174629</v>
      </c>
      <c r="AP2416">
        <f>AH2416/'Totals and Drop Down Lists'!AD$6*Inputs!L$37</f>
        <v>5124.1566582132109</v>
      </c>
      <c r="AQ2416">
        <f>IF(OR($D2416="51",$D2416="52",$D2416="61"),(AA2416/'Totals and Drop Down Lists'!W$4)*Inputs!E$38,0)</f>
        <v>0</v>
      </c>
      <c r="AR2416">
        <f>IF(OR($D2416="51",$D2416="52",$D2416="61"),(AB2416/'Totals and Drop Down Lists'!X$4)*Inputs!F$38,0)</f>
        <v>0</v>
      </c>
      <c r="AS2416">
        <f>IF(OR($D2416="51",$D2416="52",$D2416="61"),(AC2416/'Totals and Drop Down Lists'!Y$4)*Inputs!G$38,0)</f>
        <v>0</v>
      </c>
      <c r="AT2416">
        <f>IF(OR($D2416="51",$D2416="52",$D2416="61"),(AD2416/'Totals and Drop Down Lists'!Z$4)*Inputs!H$38,0)</f>
        <v>0</v>
      </c>
      <c r="AU2416">
        <f>IF(OR($D2416="51",$D2416="52",$D2416="61"),(AE2416/'Totals and Drop Down Lists'!AA$4)*Inputs!I$38,0)</f>
        <v>0</v>
      </c>
      <c r="AV2416">
        <f>IF(OR($D2416="51",$D2416="52",$D2416="61"),(AF2416/'Totals and Drop Down Lists'!AB$4)*Inputs!J$38,0)</f>
        <v>0</v>
      </c>
      <c r="AW2416">
        <f>IF(OR($D2416="51",$D2416="52",$D2416="61"),(AG2416/'Totals and Drop Down Lists'!AC$4)*Inputs!K$38,0)</f>
        <v>0</v>
      </c>
      <c r="AX2416">
        <f>IF(OR($D2416="51",$D2416="52",$D2416="61"),(AH2416/'Totals and Drop Down Lists'!AD$4)*Inputs!L$38,0)</f>
        <v>0</v>
      </c>
      <c r="AY2416">
        <f>IF(OR($D2416="51",$D2416="52",$D2416="61"),0,(AA2416/'Totals and Drop Down Lists'!W$5)*Inputs!E$39)</f>
        <v>0</v>
      </c>
      <c r="AZ2416">
        <f>IF(OR($D2416="51",$D2416="52",$D2416="61"),0,(AB2416/'Totals and Drop Down Lists'!X$5)*Inputs!F$39)</f>
        <v>0</v>
      </c>
      <c r="BA2416">
        <f>IF(OR($D2416="51",$D2416="52",$D2416="61"),0,(AC2416/'Totals and Drop Down Lists'!Y$5)*Inputs!G$39)</f>
        <v>0</v>
      </c>
      <c r="BB2416">
        <f>IF(OR($D2416="51",$D2416="52",$D2416="61"),0,(AD2416/'Totals and Drop Down Lists'!Z$5)*Inputs!H$39)</f>
        <v>0</v>
      </c>
      <c r="BC2416">
        <f>IF(OR($D2416="51",$D2416="52",$D2416="61"),0,(AE2416/'Totals and Drop Down Lists'!AA$5)*Inputs!I$39)</f>
        <v>0</v>
      </c>
      <c r="BD2416">
        <f>IF(OR($D2416="51",$D2416="52",$D2416="61"),0,(AF2416/'Totals and Drop Down Lists'!AB$5)*Inputs!J$39)</f>
        <v>0</v>
      </c>
      <c r="BE2416">
        <f>IF(OR($D2416="51",$D2416="52",$D2416="61"),0,(AG2416/'Totals and Drop Down Lists'!AC$5)*Inputs!K$39)</f>
        <v>0</v>
      </c>
      <c r="BF2416">
        <f>IF(OR($D2416="51",$D2416="52",$D2416="61"),0,(AH2416/'Totals and Drop Down Lists'!AD$5)*Inputs!L$39)</f>
        <v>0</v>
      </c>
      <c r="BG2416" s="10">
        <f t="shared" si="334"/>
        <v>66755.650453240742</v>
      </c>
    </row>
    <row r="2417" spans="1:59" ht="28.8">
      <c r="A2417" s="1" t="s">
        <v>7563</v>
      </c>
      <c r="B2417" s="1" t="s">
        <v>3832</v>
      </c>
      <c r="C2417" s="1" t="s">
        <v>666</v>
      </c>
      <c r="D2417" s="1" t="s">
        <v>25</v>
      </c>
      <c r="E2417" s="1" t="s">
        <v>3959</v>
      </c>
      <c r="F2417" s="2">
        <v>9499</v>
      </c>
      <c r="G2417" s="2">
        <v>594</v>
      </c>
      <c r="H2417" s="2">
        <v>27</v>
      </c>
      <c r="I2417" s="2">
        <v>1235</v>
      </c>
      <c r="J2417" s="2">
        <v>3401</v>
      </c>
      <c r="K2417" s="2">
        <v>1207</v>
      </c>
      <c r="L2417" s="2">
        <v>12</v>
      </c>
      <c r="M2417" s="2">
        <v>0</v>
      </c>
      <c r="N2417" s="2">
        <v>0</v>
      </c>
      <c r="O2417" s="2">
        <v>62</v>
      </c>
      <c r="P2417" s="2">
        <v>4</v>
      </c>
      <c r="Q2417" s="2">
        <v>0</v>
      </c>
      <c r="R2417" s="2">
        <v>1208</v>
      </c>
      <c r="S2417" s="2">
        <v>623000</v>
      </c>
      <c r="T2417" s="2">
        <v>41952500</v>
      </c>
      <c r="U2417" s="2">
        <v>125</v>
      </c>
      <c r="V2417" s="2">
        <v>188</v>
      </c>
      <c r="W2417" s="2">
        <v>54</v>
      </c>
      <c r="X2417" s="2">
        <v>262</v>
      </c>
      <c r="Y2417" s="2">
        <v>57</v>
      </c>
      <c r="Z2417" s="2">
        <v>52</v>
      </c>
      <c r="AA2417" s="9">
        <f t="shared" si="335"/>
        <v>9499</v>
      </c>
      <c r="AB2417" s="9">
        <f t="shared" si="336"/>
        <v>614</v>
      </c>
      <c r="AC2417" s="9">
        <f t="shared" si="337"/>
        <v>1286</v>
      </c>
      <c r="AD2417" s="9">
        <f t="shared" si="338"/>
        <v>1208</v>
      </c>
      <c r="AE2417" s="44">
        <f t="shared" si="339"/>
        <v>2.9916011686458688E-5</v>
      </c>
      <c r="AF2417" s="9">
        <f t="shared" si="340"/>
        <v>20</v>
      </c>
      <c r="AG2417" s="9">
        <f t="shared" si="333"/>
        <v>109</v>
      </c>
      <c r="AH2417" s="44">
        <f t="shared" si="341"/>
        <v>1.4393891424563333E-5</v>
      </c>
      <c r="AI2417">
        <f>AA2417/'Totals and Drop Down Lists'!W$6*Inputs!E$37</f>
        <v>8616.9267275165294</v>
      </c>
      <c r="AJ2417">
        <f>AB2417/'Totals and Drop Down Lists'!X$6*Inputs!F$37</f>
        <v>2020.2977302127474</v>
      </c>
      <c r="AK2417">
        <f>AC2417/'Totals and Drop Down Lists'!Y$6*Inputs!G$37</f>
        <v>8477.7463932021947</v>
      </c>
      <c r="AL2417">
        <f>AD2417/'Totals and Drop Down Lists'!Z$6*Inputs!H$37</f>
        <v>9685.1415341526172</v>
      </c>
      <c r="AM2417">
        <f>AE2417/'Totals and Drop Down Lists'!AA$6*Inputs!I$37</f>
        <v>3724.224860161617</v>
      </c>
      <c r="AN2417">
        <f>AF2417/'Totals and Drop Down Lists'!AB$6*Inputs!J$37</f>
        <v>399.13386280689485</v>
      </c>
      <c r="AO2417">
        <f>AG2417/'Totals and Drop Down Lists'!AC$6*Inputs!K$37</f>
        <v>2029.9698035209865</v>
      </c>
      <c r="AP2417">
        <f>AH2417/'Totals and Drop Down Lists'!AD$6*Inputs!L$37</f>
        <v>3387.3131598144082</v>
      </c>
      <c r="AQ2417">
        <f>IF(OR($D2417="51",$D2417="52",$D2417="61"),(AA2417/'Totals and Drop Down Lists'!W$4)*Inputs!E$38,0)</f>
        <v>0</v>
      </c>
      <c r="AR2417">
        <f>IF(OR($D2417="51",$D2417="52",$D2417="61"),(AB2417/'Totals and Drop Down Lists'!X$4)*Inputs!F$38,0)</f>
        <v>0</v>
      </c>
      <c r="AS2417">
        <f>IF(OR($D2417="51",$D2417="52",$D2417="61"),(AC2417/'Totals and Drop Down Lists'!Y$4)*Inputs!G$38,0)</f>
        <v>0</v>
      </c>
      <c r="AT2417">
        <f>IF(OR($D2417="51",$D2417="52",$D2417="61"),(AD2417/'Totals and Drop Down Lists'!Z$4)*Inputs!H$38,0)</f>
        <v>0</v>
      </c>
      <c r="AU2417">
        <f>IF(OR($D2417="51",$D2417="52",$D2417="61"),(AE2417/'Totals and Drop Down Lists'!AA$4)*Inputs!I$38,0)</f>
        <v>0</v>
      </c>
      <c r="AV2417">
        <f>IF(OR($D2417="51",$D2417="52",$D2417="61"),(AF2417/'Totals and Drop Down Lists'!AB$4)*Inputs!J$38,0)</f>
        <v>0</v>
      </c>
      <c r="AW2417">
        <f>IF(OR($D2417="51",$D2417="52",$D2417="61"),(AG2417/'Totals and Drop Down Lists'!AC$4)*Inputs!K$38,0)</f>
        <v>0</v>
      </c>
      <c r="AX2417">
        <f>IF(OR($D2417="51",$D2417="52",$D2417="61"),(AH2417/'Totals and Drop Down Lists'!AD$4)*Inputs!L$38,0)</f>
        <v>0</v>
      </c>
      <c r="AY2417">
        <f>IF(OR($D2417="51",$D2417="52",$D2417="61"),0,(AA2417/'Totals and Drop Down Lists'!W$5)*Inputs!E$39)</f>
        <v>0</v>
      </c>
      <c r="AZ2417">
        <f>IF(OR($D2417="51",$D2417="52",$D2417="61"),0,(AB2417/'Totals and Drop Down Lists'!X$5)*Inputs!F$39)</f>
        <v>0</v>
      </c>
      <c r="BA2417">
        <f>IF(OR($D2417="51",$D2417="52",$D2417="61"),0,(AC2417/'Totals and Drop Down Lists'!Y$5)*Inputs!G$39)</f>
        <v>0</v>
      </c>
      <c r="BB2417">
        <f>IF(OR($D2417="51",$D2417="52",$D2417="61"),0,(AD2417/'Totals and Drop Down Lists'!Z$5)*Inputs!H$39)</f>
        <v>0</v>
      </c>
      <c r="BC2417">
        <f>IF(OR($D2417="51",$D2417="52",$D2417="61"),0,(AE2417/'Totals and Drop Down Lists'!AA$5)*Inputs!I$39)</f>
        <v>0</v>
      </c>
      <c r="BD2417">
        <f>IF(OR($D2417="51",$D2417="52",$D2417="61"),0,(AF2417/'Totals and Drop Down Lists'!AB$5)*Inputs!J$39)</f>
        <v>0</v>
      </c>
      <c r="BE2417">
        <f>IF(OR($D2417="51",$D2417="52",$D2417="61"),0,(AG2417/'Totals and Drop Down Lists'!AC$5)*Inputs!K$39)</f>
        <v>0</v>
      </c>
      <c r="BF2417">
        <f>IF(OR($D2417="51",$D2417="52",$D2417="61"),0,(AH2417/'Totals and Drop Down Lists'!AD$5)*Inputs!L$39)</f>
        <v>0</v>
      </c>
      <c r="BG2417" s="10">
        <f t="shared" si="334"/>
        <v>38340.754071387993</v>
      </c>
    </row>
    <row r="2418" spans="1:59" ht="28.8">
      <c r="A2418" s="1" t="s">
        <v>7563</v>
      </c>
      <c r="B2418" s="1" t="s">
        <v>3832</v>
      </c>
      <c r="C2418" s="1" t="s">
        <v>1756</v>
      </c>
      <c r="D2418" s="1" t="s">
        <v>25</v>
      </c>
      <c r="E2418" s="1" t="s">
        <v>3960</v>
      </c>
      <c r="F2418" s="2">
        <v>3762</v>
      </c>
      <c r="G2418" s="2">
        <v>10</v>
      </c>
      <c r="H2418" s="2">
        <v>0</v>
      </c>
      <c r="I2418" s="2">
        <v>560</v>
      </c>
      <c r="J2418" s="2">
        <v>1548</v>
      </c>
      <c r="K2418" s="2">
        <v>322</v>
      </c>
      <c r="L2418" s="2">
        <v>0</v>
      </c>
      <c r="M2418" s="2">
        <v>0</v>
      </c>
      <c r="N2418" s="2">
        <v>3</v>
      </c>
      <c r="O2418" s="2">
        <v>21</v>
      </c>
      <c r="P2418" s="2">
        <v>0</v>
      </c>
      <c r="Q2418" s="2">
        <v>0</v>
      </c>
      <c r="R2418" s="2">
        <v>1106</v>
      </c>
      <c r="S2418" s="2">
        <v>117600</v>
      </c>
      <c r="T2418" s="2">
        <v>9596500</v>
      </c>
      <c r="U2418" s="2">
        <v>8</v>
      </c>
      <c r="V2418" s="2">
        <v>68</v>
      </c>
      <c r="W2418" s="2">
        <v>4</v>
      </c>
      <c r="X2418" s="2">
        <v>82</v>
      </c>
      <c r="Y2418" s="2">
        <v>8</v>
      </c>
      <c r="Z2418" s="2">
        <v>12</v>
      </c>
      <c r="AA2418" s="9">
        <f t="shared" si="335"/>
        <v>3762</v>
      </c>
      <c r="AB2418" s="9">
        <f t="shared" si="336"/>
        <v>550</v>
      </c>
      <c r="AC2418" s="9">
        <f t="shared" si="337"/>
        <v>1130</v>
      </c>
      <c r="AD2418" s="9">
        <f t="shared" si="338"/>
        <v>1106</v>
      </c>
      <c r="AE2418" s="44">
        <f t="shared" si="339"/>
        <v>4.6777453205254952E-6</v>
      </c>
      <c r="AF2418" s="9">
        <f t="shared" si="340"/>
        <v>10</v>
      </c>
      <c r="AG2418" s="9">
        <f t="shared" si="333"/>
        <v>20</v>
      </c>
      <c r="AH2418" s="44">
        <f t="shared" si="341"/>
        <v>1.5479823241313916E-6</v>
      </c>
      <c r="AI2418">
        <f>AA2418/'Totals and Drop Down Lists'!W$6*Inputs!E$37</f>
        <v>3412.6622116977774</v>
      </c>
      <c r="AJ2418">
        <f>AB2418/'Totals and Drop Down Lists'!X$6*Inputs!F$37</f>
        <v>1809.7129505163048</v>
      </c>
      <c r="AK2418">
        <f>AC2418/'Totals and Drop Down Lists'!Y$6*Inputs!G$37</f>
        <v>7449.3416985369204</v>
      </c>
      <c r="AL2418">
        <f>AD2418/'Totals and Drop Down Lists'!Z$6*Inputs!H$37</f>
        <v>8867.3564046132415</v>
      </c>
      <c r="AM2418">
        <f>AE2418/'Totals and Drop Down Lists'!AA$6*Inputs!I$37</f>
        <v>582.32947609427583</v>
      </c>
      <c r="AN2418">
        <f>AF2418/'Totals and Drop Down Lists'!AB$6*Inputs!J$37</f>
        <v>199.56693140344743</v>
      </c>
      <c r="AO2418">
        <f>AG2418/'Totals and Drop Down Lists'!AC$6*Inputs!K$37</f>
        <v>372.4715235818324</v>
      </c>
      <c r="AP2418">
        <f>AH2418/'Totals and Drop Down Lists'!AD$6*Inputs!L$37</f>
        <v>364.28653954845481</v>
      </c>
      <c r="AQ2418">
        <f>IF(OR($D2418="51",$D2418="52",$D2418="61"),(AA2418/'Totals and Drop Down Lists'!W$4)*Inputs!E$38,0)</f>
        <v>0</v>
      </c>
      <c r="AR2418">
        <f>IF(OR($D2418="51",$D2418="52",$D2418="61"),(AB2418/'Totals and Drop Down Lists'!X$4)*Inputs!F$38,0)</f>
        <v>0</v>
      </c>
      <c r="AS2418">
        <f>IF(OR($D2418="51",$D2418="52",$D2418="61"),(AC2418/'Totals and Drop Down Lists'!Y$4)*Inputs!G$38,0)</f>
        <v>0</v>
      </c>
      <c r="AT2418">
        <f>IF(OR($D2418="51",$D2418="52",$D2418="61"),(AD2418/'Totals and Drop Down Lists'!Z$4)*Inputs!H$38,0)</f>
        <v>0</v>
      </c>
      <c r="AU2418">
        <f>IF(OR($D2418="51",$D2418="52",$D2418="61"),(AE2418/'Totals and Drop Down Lists'!AA$4)*Inputs!I$38,0)</f>
        <v>0</v>
      </c>
      <c r="AV2418">
        <f>IF(OR($D2418="51",$D2418="52",$D2418="61"),(AF2418/'Totals and Drop Down Lists'!AB$4)*Inputs!J$38,0)</f>
        <v>0</v>
      </c>
      <c r="AW2418">
        <f>IF(OR($D2418="51",$D2418="52",$D2418="61"),(AG2418/'Totals and Drop Down Lists'!AC$4)*Inputs!K$38,0)</f>
        <v>0</v>
      </c>
      <c r="AX2418">
        <f>IF(OR($D2418="51",$D2418="52",$D2418="61"),(AH2418/'Totals and Drop Down Lists'!AD$4)*Inputs!L$38,0)</f>
        <v>0</v>
      </c>
      <c r="AY2418">
        <f>IF(OR($D2418="51",$D2418="52",$D2418="61"),0,(AA2418/'Totals and Drop Down Lists'!W$5)*Inputs!E$39)</f>
        <v>0</v>
      </c>
      <c r="AZ2418">
        <f>IF(OR($D2418="51",$D2418="52",$D2418="61"),0,(AB2418/'Totals and Drop Down Lists'!X$5)*Inputs!F$39)</f>
        <v>0</v>
      </c>
      <c r="BA2418">
        <f>IF(OR($D2418="51",$D2418="52",$D2418="61"),0,(AC2418/'Totals and Drop Down Lists'!Y$5)*Inputs!G$39)</f>
        <v>0</v>
      </c>
      <c r="BB2418">
        <f>IF(OR($D2418="51",$D2418="52",$D2418="61"),0,(AD2418/'Totals and Drop Down Lists'!Z$5)*Inputs!H$39)</f>
        <v>0</v>
      </c>
      <c r="BC2418">
        <f>IF(OR($D2418="51",$D2418="52",$D2418="61"),0,(AE2418/'Totals and Drop Down Lists'!AA$5)*Inputs!I$39)</f>
        <v>0</v>
      </c>
      <c r="BD2418">
        <f>IF(OR($D2418="51",$D2418="52",$D2418="61"),0,(AF2418/'Totals and Drop Down Lists'!AB$5)*Inputs!J$39)</f>
        <v>0</v>
      </c>
      <c r="BE2418">
        <f>IF(OR($D2418="51",$D2418="52",$D2418="61"),0,(AG2418/'Totals and Drop Down Lists'!AC$5)*Inputs!K$39)</f>
        <v>0</v>
      </c>
      <c r="BF2418">
        <f>IF(OR($D2418="51",$D2418="52",$D2418="61"),0,(AH2418/'Totals and Drop Down Lists'!AD$5)*Inputs!L$39)</f>
        <v>0</v>
      </c>
      <c r="BG2418" s="10">
        <f t="shared" si="334"/>
        <v>23057.727735992255</v>
      </c>
    </row>
    <row r="2419" spans="1:59" ht="28.8">
      <c r="A2419" s="1" t="s">
        <v>7563</v>
      </c>
      <c r="B2419" s="1" t="s">
        <v>3832</v>
      </c>
      <c r="C2419" s="1" t="s">
        <v>1758</v>
      </c>
      <c r="D2419" s="1" t="s">
        <v>25</v>
      </c>
      <c r="E2419" s="1" t="s">
        <v>3961</v>
      </c>
      <c r="F2419" s="2">
        <v>869</v>
      </c>
      <c r="G2419" s="2">
        <v>3</v>
      </c>
      <c r="H2419" s="2">
        <v>1</v>
      </c>
      <c r="I2419" s="2">
        <v>139</v>
      </c>
      <c r="J2419" s="2">
        <v>379</v>
      </c>
      <c r="K2419" s="2">
        <v>109</v>
      </c>
      <c r="L2419" s="2">
        <v>2</v>
      </c>
      <c r="M2419" s="2">
        <v>0</v>
      </c>
      <c r="N2419" s="2">
        <v>0</v>
      </c>
      <c r="O2419" s="2">
        <v>0</v>
      </c>
      <c r="P2419" s="2">
        <v>0</v>
      </c>
      <c r="Q2419" s="2">
        <v>2</v>
      </c>
      <c r="R2419" s="2">
        <v>135</v>
      </c>
      <c r="S2419" s="2">
        <v>19900</v>
      </c>
      <c r="T2419" s="2">
        <v>4318700</v>
      </c>
      <c r="U2419" s="2">
        <v>0</v>
      </c>
      <c r="V2419" s="2">
        <v>8</v>
      </c>
      <c r="W2419" s="2">
        <v>0</v>
      </c>
      <c r="X2419" s="2">
        <v>12</v>
      </c>
      <c r="Y2419" s="2">
        <v>4</v>
      </c>
      <c r="Z2419" s="2">
        <v>0</v>
      </c>
      <c r="AA2419" s="9">
        <f t="shared" si="335"/>
        <v>869</v>
      </c>
      <c r="AB2419" s="9">
        <f t="shared" si="336"/>
        <v>135</v>
      </c>
      <c r="AC2419" s="9">
        <f t="shared" si="337"/>
        <v>139</v>
      </c>
      <c r="AD2419" s="9">
        <f t="shared" si="338"/>
        <v>135</v>
      </c>
      <c r="AE2419" s="44">
        <f t="shared" si="339"/>
        <v>2.1893216503763095E-6</v>
      </c>
      <c r="AF2419" s="9">
        <f t="shared" si="340"/>
        <v>4</v>
      </c>
      <c r="AG2419" s="9">
        <f t="shared" si="333"/>
        <v>4</v>
      </c>
      <c r="AH2419" s="44">
        <f t="shared" si="341"/>
        <v>4.2805380867490121E-7</v>
      </c>
      <c r="AI2419">
        <f>AA2419/'Totals and Drop Down Lists'!W$6*Inputs!E$37</f>
        <v>788.30501381322927</v>
      </c>
      <c r="AJ2419">
        <f>AB2419/'Totals and Drop Down Lists'!X$6*Inputs!F$37</f>
        <v>444.20226967218383</v>
      </c>
      <c r="AK2419">
        <f>AC2419/'Totals and Drop Down Lists'!Y$6*Inputs!G$37</f>
        <v>916.33495229790435</v>
      </c>
      <c r="AL2419">
        <f>AD2419/'Totals and Drop Down Lists'!Z$6*Inputs!H$37</f>
        <v>1082.362671449175</v>
      </c>
      <c r="AM2419">
        <f>AE2419/'Totals and Drop Down Lists'!AA$6*Inputs!I$37</f>
        <v>272.54722998093217</v>
      </c>
      <c r="AN2419">
        <f>AF2419/'Totals and Drop Down Lists'!AB$6*Inputs!J$37</f>
        <v>79.826772561378974</v>
      </c>
      <c r="AO2419">
        <f>AG2419/'Totals and Drop Down Lists'!AC$6*Inputs!K$37</f>
        <v>74.494304716366472</v>
      </c>
      <c r="AP2419">
        <f>AH2419/'Totals and Drop Down Lists'!AD$6*Inputs!L$37</f>
        <v>100.73386386386187</v>
      </c>
      <c r="AQ2419">
        <f>IF(OR($D2419="51",$D2419="52",$D2419="61"),(AA2419/'Totals and Drop Down Lists'!W$4)*Inputs!E$38,0)</f>
        <v>0</v>
      </c>
      <c r="AR2419">
        <f>IF(OR($D2419="51",$D2419="52",$D2419="61"),(AB2419/'Totals and Drop Down Lists'!X$4)*Inputs!F$38,0)</f>
        <v>0</v>
      </c>
      <c r="AS2419">
        <f>IF(OR($D2419="51",$D2419="52",$D2419="61"),(AC2419/'Totals and Drop Down Lists'!Y$4)*Inputs!G$38,0)</f>
        <v>0</v>
      </c>
      <c r="AT2419">
        <f>IF(OR($D2419="51",$D2419="52",$D2419="61"),(AD2419/'Totals and Drop Down Lists'!Z$4)*Inputs!H$38,0)</f>
        <v>0</v>
      </c>
      <c r="AU2419">
        <f>IF(OR($D2419="51",$D2419="52",$D2419="61"),(AE2419/'Totals and Drop Down Lists'!AA$4)*Inputs!I$38,0)</f>
        <v>0</v>
      </c>
      <c r="AV2419">
        <f>IF(OR($D2419="51",$D2419="52",$D2419="61"),(AF2419/'Totals and Drop Down Lists'!AB$4)*Inputs!J$38,0)</f>
        <v>0</v>
      </c>
      <c r="AW2419">
        <f>IF(OR($D2419="51",$D2419="52",$D2419="61"),(AG2419/'Totals and Drop Down Lists'!AC$4)*Inputs!K$38,0)</f>
        <v>0</v>
      </c>
      <c r="AX2419">
        <f>IF(OR($D2419="51",$D2419="52",$D2419="61"),(AH2419/'Totals and Drop Down Lists'!AD$4)*Inputs!L$38,0)</f>
        <v>0</v>
      </c>
      <c r="AY2419">
        <f>IF(OR($D2419="51",$D2419="52",$D2419="61"),0,(AA2419/'Totals and Drop Down Lists'!W$5)*Inputs!E$39)</f>
        <v>0</v>
      </c>
      <c r="AZ2419">
        <f>IF(OR($D2419="51",$D2419="52",$D2419="61"),0,(AB2419/'Totals and Drop Down Lists'!X$5)*Inputs!F$39)</f>
        <v>0</v>
      </c>
      <c r="BA2419">
        <f>IF(OR($D2419="51",$D2419="52",$D2419="61"),0,(AC2419/'Totals and Drop Down Lists'!Y$5)*Inputs!G$39)</f>
        <v>0</v>
      </c>
      <c r="BB2419">
        <f>IF(OR($D2419="51",$D2419="52",$D2419="61"),0,(AD2419/'Totals and Drop Down Lists'!Z$5)*Inputs!H$39)</f>
        <v>0</v>
      </c>
      <c r="BC2419">
        <f>IF(OR($D2419="51",$D2419="52",$D2419="61"),0,(AE2419/'Totals and Drop Down Lists'!AA$5)*Inputs!I$39)</f>
        <v>0</v>
      </c>
      <c r="BD2419">
        <f>IF(OR($D2419="51",$D2419="52",$D2419="61"),0,(AF2419/'Totals and Drop Down Lists'!AB$5)*Inputs!J$39)</f>
        <v>0</v>
      </c>
      <c r="BE2419">
        <f>IF(OR($D2419="51",$D2419="52",$D2419="61"),0,(AG2419/'Totals and Drop Down Lists'!AC$5)*Inputs!K$39)</f>
        <v>0</v>
      </c>
      <c r="BF2419">
        <f>IF(OR($D2419="51",$D2419="52",$D2419="61"),0,(AH2419/'Totals and Drop Down Lists'!AD$5)*Inputs!L$39)</f>
        <v>0</v>
      </c>
      <c r="BG2419" s="10">
        <f t="shared" si="334"/>
        <v>3758.807078355032</v>
      </c>
    </row>
    <row r="2420" spans="1:59" ht="28.8">
      <c r="A2420" s="1" t="s">
        <v>7563</v>
      </c>
      <c r="B2420" s="1" t="s">
        <v>3832</v>
      </c>
      <c r="C2420" s="1" t="s">
        <v>968</v>
      </c>
      <c r="D2420" s="1" t="s">
        <v>25</v>
      </c>
      <c r="E2420" s="1" t="s">
        <v>3962</v>
      </c>
      <c r="F2420" s="2">
        <v>13762</v>
      </c>
      <c r="G2420" s="2">
        <v>109</v>
      </c>
      <c r="H2420" s="2">
        <v>7</v>
      </c>
      <c r="I2420" s="2">
        <v>1137</v>
      </c>
      <c r="J2420" s="2">
        <v>5501</v>
      </c>
      <c r="K2420" s="2">
        <v>1690</v>
      </c>
      <c r="L2420" s="2">
        <v>16</v>
      </c>
      <c r="M2420" s="2">
        <v>18</v>
      </c>
      <c r="N2420" s="2">
        <v>0</v>
      </c>
      <c r="O2420" s="2">
        <v>19</v>
      </c>
      <c r="P2420" s="2">
        <v>0</v>
      </c>
      <c r="Q2420" s="2">
        <v>0</v>
      </c>
      <c r="R2420" s="2">
        <v>1937</v>
      </c>
      <c r="S2420" s="2">
        <v>888900</v>
      </c>
      <c r="T2420" s="2">
        <v>67403500</v>
      </c>
      <c r="U2420" s="2">
        <v>211</v>
      </c>
      <c r="V2420" s="2">
        <v>190</v>
      </c>
      <c r="W2420" s="2">
        <v>4</v>
      </c>
      <c r="X2420" s="2">
        <v>295</v>
      </c>
      <c r="Y2420" s="2">
        <v>24</v>
      </c>
      <c r="Z2420" s="2">
        <v>141</v>
      </c>
      <c r="AA2420" s="9">
        <f t="shared" si="335"/>
        <v>13762</v>
      </c>
      <c r="AB2420" s="9">
        <f t="shared" si="336"/>
        <v>1021</v>
      </c>
      <c r="AC2420" s="9">
        <f t="shared" si="337"/>
        <v>1990</v>
      </c>
      <c r="AD2420" s="9">
        <f t="shared" si="338"/>
        <v>1937</v>
      </c>
      <c r="AE2420" s="44">
        <f t="shared" si="339"/>
        <v>3.6259979165589213E-5</v>
      </c>
      <c r="AF2420" s="9">
        <f t="shared" si="340"/>
        <v>101</v>
      </c>
      <c r="AG2420" s="9">
        <f t="shared" si="333"/>
        <v>165</v>
      </c>
      <c r="AH2420" s="44">
        <f t="shared" si="341"/>
        <v>1.8861667738505244E-5</v>
      </c>
      <c r="AI2420">
        <f>AA2420/'Totals and Drop Down Lists'!W$6*Inputs!E$37</f>
        <v>12484.066283196387</v>
      </c>
      <c r="AJ2420">
        <f>AB2420/'Totals and Drop Down Lists'!X$6*Inputs!F$37</f>
        <v>3359.4853135948129</v>
      </c>
      <c r="AK2420">
        <f>AC2420/'Totals and Drop Down Lists'!Y$6*Inputs!G$37</f>
        <v>13118.75219476856</v>
      </c>
      <c r="AL2420">
        <f>AD2420/'Totals and Drop Down Lists'!Z$6*Inputs!H$37</f>
        <v>15529.899959978162</v>
      </c>
      <c r="AM2420">
        <f>AE2420/'Totals and Drop Down Lists'!AA$6*Inputs!I$37</f>
        <v>4513.9812503334078</v>
      </c>
      <c r="AN2420">
        <f>AF2420/'Totals and Drop Down Lists'!AB$6*Inputs!J$37</f>
        <v>2015.6260071748191</v>
      </c>
      <c r="AO2420">
        <f>AG2420/'Totals and Drop Down Lists'!AC$6*Inputs!K$37</f>
        <v>3072.890069550117</v>
      </c>
      <c r="AP2420">
        <f>AH2420/'Totals and Drop Down Lists'!AD$6*Inputs!L$37</f>
        <v>4438.7145534289675</v>
      </c>
      <c r="AQ2420">
        <f>IF(OR($D2420="51",$D2420="52",$D2420="61"),(AA2420/'Totals and Drop Down Lists'!W$4)*Inputs!E$38,0)</f>
        <v>0</v>
      </c>
      <c r="AR2420">
        <f>IF(OR($D2420="51",$D2420="52",$D2420="61"),(AB2420/'Totals and Drop Down Lists'!X$4)*Inputs!F$38,0)</f>
        <v>0</v>
      </c>
      <c r="AS2420">
        <f>IF(OR($D2420="51",$D2420="52",$D2420="61"),(AC2420/'Totals and Drop Down Lists'!Y$4)*Inputs!G$38,0)</f>
        <v>0</v>
      </c>
      <c r="AT2420">
        <f>IF(OR($D2420="51",$D2420="52",$D2420="61"),(AD2420/'Totals and Drop Down Lists'!Z$4)*Inputs!H$38,0)</f>
        <v>0</v>
      </c>
      <c r="AU2420">
        <f>IF(OR($D2420="51",$D2420="52",$D2420="61"),(AE2420/'Totals and Drop Down Lists'!AA$4)*Inputs!I$38,0)</f>
        <v>0</v>
      </c>
      <c r="AV2420">
        <f>IF(OR($D2420="51",$D2420="52",$D2420="61"),(AF2420/'Totals and Drop Down Lists'!AB$4)*Inputs!J$38,0)</f>
        <v>0</v>
      </c>
      <c r="AW2420">
        <f>IF(OR($D2420="51",$D2420="52",$D2420="61"),(AG2420/'Totals and Drop Down Lists'!AC$4)*Inputs!K$38,0)</f>
        <v>0</v>
      </c>
      <c r="AX2420">
        <f>IF(OR($D2420="51",$D2420="52",$D2420="61"),(AH2420/'Totals and Drop Down Lists'!AD$4)*Inputs!L$38,0)</f>
        <v>0</v>
      </c>
      <c r="AY2420">
        <f>IF(OR($D2420="51",$D2420="52",$D2420="61"),0,(AA2420/'Totals and Drop Down Lists'!W$5)*Inputs!E$39)</f>
        <v>0</v>
      </c>
      <c r="AZ2420">
        <f>IF(OR($D2420="51",$D2420="52",$D2420="61"),0,(AB2420/'Totals and Drop Down Lists'!X$5)*Inputs!F$39)</f>
        <v>0</v>
      </c>
      <c r="BA2420">
        <f>IF(OR($D2420="51",$D2420="52",$D2420="61"),0,(AC2420/'Totals and Drop Down Lists'!Y$5)*Inputs!G$39)</f>
        <v>0</v>
      </c>
      <c r="BB2420">
        <f>IF(OR($D2420="51",$D2420="52",$D2420="61"),0,(AD2420/'Totals and Drop Down Lists'!Z$5)*Inputs!H$39)</f>
        <v>0</v>
      </c>
      <c r="BC2420">
        <f>IF(OR($D2420="51",$D2420="52",$D2420="61"),0,(AE2420/'Totals and Drop Down Lists'!AA$5)*Inputs!I$39)</f>
        <v>0</v>
      </c>
      <c r="BD2420">
        <f>IF(OR($D2420="51",$D2420="52",$D2420="61"),0,(AF2420/'Totals and Drop Down Lists'!AB$5)*Inputs!J$39)</f>
        <v>0</v>
      </c>
      <c r="BE2420">
        <f>IF(OR($D2420="51",$D2420="52",$D2420="61"),0,(AG2420/'Totals and Drop Down Lists'!AC$5)*Inputs!K$39)</f>
        <v>0</v>
      </c>
      <c r="BF2420">
        <f>IF(OR($D2420="51",$D2420="52",$D2420="61"),0,(AH2420/'Totals and Drop Down Lists'!AD$5)*Inputs!L$39)</f>
        <v>0</v>
      </c>
      <c r="BG2420" s="10">
        <f t="shared" si="334"/>
        <v>58533.41563202523</v>
      </c>
    </row>
    <row r="2421" spans="1:59">
      <c r="A2421" s="1" t="s">
        <v>7564</v>
      </c>
      <c r="B2421" s="1" t="s">
        <v>4685</v>
      </c>
      <c r="C2421" s="1" t="s">
        <v>4686</v>
      </c>
      <c r="D2421" s="1" t="s">
        <v>10</v>
      </c>
      <c r="E2421" s="1" t="s">
        <v>4687</v>
      </c>
      <c r="F2421" s="2">
        <v>62094</v>
      </c>
      <c r="G2421" s="2">
        <v>713</v>
      </c>
      <c r="H2421" s="2">
        <v>161</v>
      </c>
      <c r="I2421" s="2">
        <v>10114</v>
      </c>
      <c r="J2421" s="2">
        <v>24522</v>
      </c>
      <c r="K2421" s="2">
        <v>8843</v>
      </c>
      <c r="L2421" s="2">
        <v>246</v>
      </c>
      <c r="M2421" s="2">
        <v>49</v>
      </c>
      <c r="N2421" s="2">
        <v>0</v>
      </c>
      <c r="O2421" s="2">
        <v>260</v>
      </c>
      <c r="P2421" s="2">
        <v>76</v>
      </c>
      <c r="Q2421" s="2">
        <v>11</v>
      </c>
      <c r="R2421" s="2">
        <v>7121</v>
      </c>
      <c r="S2421" s="2">
        <v>6443500</v>
      </c>
      <c r="T2421" s="2">
        <v>300782400</v>
      </c>
      <c r="U2421" s="2">
        <v>1055</v>
      </c>
      <c r="V2421" s="2">
        <v>720</v>
      </c>
      <c r="W2421" s="2">
        <v>105</v>
      </c>
      <c r="X2421" s="2">
        <v>2590</v>
      </c>
      <c r="Y2421" s="2">
        <v>330</v>
      </c>
      <c r="Z2421" s="2">
        <v>1720</v>
      </c>
      <c r="AA2421" s="9">
        <f t="shared" si="335"/>
        <v>62094</v>
      </c>
      <c r="AB2421" s="9">
        <f t="shared" si="336"/>
        <v>9240</v>
      </c>
      <c r="AC2421" s="9">
        <f t="shared" si="337"/>
        <v>7763</v>
      </c>
      <c r="AD2421" s="9">
        <f t="shared" si="338"/>
        <v>7121</v>
      </c>
      <c r="AE2421" s="44">
        <f t="shared" si="339"/>
        <v>2.2270970767778922E-4</v>
      </c>
      <c r="AF2421" s="9">
        <f t="shared" si="340"/>
        <v>1765</v>
      </c>
      <c r="AG2421" s="9">
        <f t="shared" si="333"/>
        <v>2050</v>
      </c>
      <c r="AH2421" s="44">
        <f t="shared" si="341"/>
        <v>2.7507345622669068E-4</v>
      </c>
      <c r="AI2421">
        <f>AA2421/'Totals and Drop Down Lists'!W$6*Inputs!E$37</f>
        <v>56327.976441563478</v>
      </c>
      <c r="AJ2421">
        <f>AB2421/'Totals and Drop Down Lists'!X$6*Inputs!F$37</f>
        <v>30403.17756867392</v>
      </c>
      <c r="AK2421">
        <f>AC2421/'Totals and Drop Down Lists'!Y$6*Inputs!G$37</f>
        <v>51176.318235170016</v>
      </c>
      <c r="AL2421">
        <f>AD2421/'Totals and Drop Down Lists'!Z$6*Inputs!H$37</f>
        <v>57092.62654362648</v>
      </c>
      <c r="AM2421">
        <f>AE2421/'Totals and Drop Down Lists'!AA$6*Inputs!I$37</f>
        <v>27724.986827317687</v>
      </c>
      <c r="AN2421">
        <f>AF2421/'Totals and Drop Down Lists'!AB$6*Inputs!J$37</f>
        <v>35223.563392708471</v>
      </c>
      <c r="AO2421">
        <f>AG2421/'Totals and Drop Down Lists'!AC$6*Inputs!K$37</f>
        <v>38178.331167137818</v>
      </c>
      <c r="AP2421">
        <f>AH2421/'Totals and Drop Down Lists'!AD$6*Inputs!L$37</f>
        <v>64733.011435826411</v>
      </c>
      <c r="AQ2421">
        <f>IF(OR($D2421="51",$D2421="52",$D2421="61"),(AA2421/'Totals and Drop Down Lists'!W$4)*Inputs!E$38,0)</f>
        <v>0</v>
      </c>
      <c r="AR2421">
        <f>IF(OR($D2421="51",$D2421="52",$D2421="61"),(AB2421/'Totals and Drop Down Lists'!X$4)*Inputs!F$38,0)</f>
        <v>0</v>
      </c>
      <c r="AS2421">
        <f>IF(OR($D2421="51",$D2421="52",$D2421="61"),(AC2421/'Totals and Drop Down Lists'!Y$4)*Inputs!G$38,0)</f>
        <v>0</v>
      </c>
      <c r="AT2421">
        <f>IF(OR($D2421="51",$D2421="52",$D2421="61"),(AD2421/'Totals and Drop Down Lists'!Z$4)*Inputs!H$38,0)</f>
        <v>0</v>
      </c>
      <c r="AU2421">
        <f>IF(OR($D2421="51",$D2421="52",$D2421="61"),(AE2421/'Totals and Drop Down Lists'!AA$4)*Inputs!I$38,0)</f>
        <v>0</v>
      </c>
      <c r="AV2421">
        <f>IF(OR($D2421="51",$D2421="52",$D2421="61"),(AF2421/'Totals and Drop Down Lists'!AB$4)*Inputs!J$38,0)</f>
        <v>0</v>
      </c>
      <c r="AW2421">
        <f>IF(OR($D2421="51",$D2421="52",$D2421="61"),(AG2421/'Totals and Drop Down Lists'!AC$4)*Inputs!K$38,0)</f>
        <v>0</v>
      </c>
      <c r="AX2421">
        <f>IF(OR($D2421="51",$D2421="52",$D2421="61"),(AH2421/'Totals and Drop Down Lists'!AD$4)*Inputs!L$38,0)</f>
        <v>0</v>
      </c>
      <c r="AY2421">
        <f>IF(OR($D2421="51",$D2421="52",$D2421="61"),0,(AA2421/'Totals and Drop Down Lists'!W$5)*Inputs!E$39)</f>
        <v>0</v>
      </c>
      <c r="AZ2421">
        <f>IF(OR($D2421="51",$D2421="52",$D2421="61"),0,(AB2421/'Totals and Drop Down Lists'!X$5)*Inputs!F$39)</f>
        <v>0</v>
      </c>
      <c r="BA2421">
        <f>IF(OR($D2421="51",$D2421="52",$D2421="61"),0,(AC2421/'Totals and Drop Down Lists'!Y$5)*Inputs!G$39)</f>
        <v>0</v>
      </c>
      <c r="BB2421">
        <f>IF(OR($D2421="51",$D2421="52",$D2421="61"),0,(AD2421/'Totals and Drop Down Lists'!Z$5)*Inputs!H$39)</f>
        <v>0</v>
      </c>
      <c r="BC2421">
        <f>IF(OR($D2421="51",$D2421="52",$D2421="61"),0,(AE2421/'Totals and Drop Down Lists'!AA$5)*Inputs!I$39)</f>
        <v>0</v>
      </c>
      <c r="BD2421">
        <f>IF(OR($D2421="51",$D2421="52",$D2421="61"),0,(AF2421/'Totals and Drop Down Lists'!AB$5)*Inputs!J$39)</f>
        <v>0</v>
      </c>
      <c r="BE2421">
        <f>IF(OR($D2421="51",$D2421="52",$D2421="61"),0,(AG2421/'Totals and Drop Down Lists'!AC$5)*Inputs!K$39)</f>
        <v>0</v>
      </c>
      <c r="BF2421">
        <f>IF(OR($D2421="51",$D2421="52",$D2421="61"),0,(AH2421/'Totals and Drop Down Lists'!AD$5)*Inputs!L$39)</f>
        <v>0</v>
      </c>
      <c r="BG2421" s="10">
        <f t="shared" si="334"/>
        <v>360859.99161202431</v>
      </c>
    </row>
    <row r="2422" spans="1:59">
      <c r="A2422" s="1" t="s">
        <v>7564</v>
      </c>
      <c r="B2422" s="1" t="s">
        <v>4685</v>
      </c>
      <c r="C2422" s="1" t="s">
        <v>4688</v>
      </c>
      <c r="D2422" s="1" t="s">
        <v>58</v>
      </c>
      <c r="E2422" s="1" t="s">
        <v>4689</v>
      </c>
      <c r="F2422" s="2">
        <v>30868</v>
      </c>
      <c r="G2422" s="2">
        <v>101</v>
      </c>
      <c r="H2422" s="2">
        <v>0</v>
      </c>
      <c r="I2422" s="2">
        <v>2354</v>
      </c>
      <c r="J2422" s="2">
        <v>11938</v>
      </c>
      <c r="K2422" s="2">
        <v>2024</v>
      </c>
      <c r="L2422" s="2">
        <v>40</v>
      </c>
      <c r="M2422" s="2">
        <v>0</v>
      </c>
      <c r="N2422" s="2">
        <v>0</v>
      </c>
      <c r="O2422" s="2">
        <v>68</v>
      </c>
      <c r="P2422" s="2">
        <v>5</v>
      </c>
      <c r="Q2422" s="2">
        <v>6</v>
      </c>
      <c r="R2422" s="2">
        <v>3532</v>
      </c>
      <c r="S2422" s="2">
        <v>1150700</v>
      </c>
      <c r="T2422" s="2">
        <v>79929100</v>
      </c>
      <c r="U2422" s="2">
        <v>130</v>
      </c>
      <c r="V2422" s="2">
        <v>89</v>
      </c>
      <c r="W2422" s="2">
        <v>34</v>
      </c>
      <c r="X2422" s="2">
        <v>393</v>
      </c>
      <c r="Y2422" s="2">
        <v>69</v>
      </c>
      <c r="Z2422" s="2">
        <v>265</v>
      </c>
      <c r="AA2422" s="9">
        <f t="shared" si="335"/>
        <v>30868</v>
      </c>
      <c r="AB2422" s="9">
        <f t="shared" si="336"/>
        <v>2253</v>
      </c>
      <c r="AC2422" s="9">
        <f t="shared" si="337"/>
        <v>3651</v>
      </c>
      <c r="AD2422" s="9">
        <f t="shared" si="338"/>
        <v>3532</v>
      </c>
      <c r="AE2422" s="44">
        <f t="shared" si="339"/>
        <v>2.3965430109907707E-5</v>
      </c>
      <c r="AF2422" s="9">
        <f t="shared" si="340"/>
        <v>270</v>
      </c>
      <c r="AG2422" s="9">
        <f t="shared" si="333"/>
        <v>334</v>
      </c>
      <c r="AH2422" s="44">
        <f t="shared" si="341"/>
        <v>2.107057982220836E-5</v>
      </c>
      <c r="AI2422">
        <f>AA2422/'Totals and Drop Down Lists'!W$6*Inputs!E$37</f>
        <v>28001.61008790191</v>
      </c>
      <c r="AJ2422">
        <f>AB2422/'Totals and Drop Down Lists'!X$6*Inputs!F$37</f>
        <v>7413.2423227513355</v>
      </c>
      <c r="AK2422">
        <f>AC2422/'Totals and Drop Down Lists'!Y$6*Inputs!G$37</f>
        <v>24068.625257839201</v>
      </c>
      <c r="AL2422">
        <f>AD2422/'Totals and Drop Down Lists'!Z$6*Inputs!H$37</f>
        <v>28317.814485618415</v>
      </c>
      <c r="AM2422">
        <f>AE2422/'Totals and Drop Down Lists'!AA$6*Inputs!I$37</f>
        <v>2983.4408254421069</v>
      </c>
      <c r="AN2422">
        <f>AF2422/'Totals and Drop Down Lists'!AB$6*Inputs!J$37</f>
        <v>5388.3071478930806</v>
      </c>
      <c r="AO2422">
        <f>AG2422/'Totals and Drop Down Lists'!AC$6*Inputs!K$37</f>
        <v>6220.2744438166001</v>
      </c>
      <c r="AP2422">
        <f>AH2422/'Totals and Drop Down Lists'!AD$6*Inputs!L$37</f>
        <v>4958.5376331857069</v>
      </c>
      <c r="AQ2422">
        <f>IF(OR($D2422="51",$D2422="52",$D2422="61"),(AA2422/'Totals and Drop Down Lists'!W$4)*Inputs!E$38,0)</f>
        <v>0</v>
      </c>
      <c r="AR2422">
        <f>IF(OR($D2422="51",$D2422="52",$D2422="61"),(AB2422/'Totals and Drop Down Lists'!X$4)*Inputs!F$38,0)</f>
        <v>0</v>
      </c>
      <c r="AS2422">
        <f>IF(OR($D2422="51",$D2422="52",$D2422="61"),(AC2422/'Totals and Drop Down Lists'!Y$4)*Inputs!G$38,0)</f>
        <v>0</v>
      </c>
      <c r="AT2422">
        <f>IF(OR($D2422="51",$D2422="52",$D2422="61"),(AD2422/'Totals and Drop Down Lists'!Z$4)*Inputs!H$38,0)</f>
        <v>0</v>
      </c>
      <c r="AU2422">
        <f>IF(OR($D2422="51",$D2422="52",$D2422="61"),(AE2422/'Totals and Drop Down Lists'!AA$4)*Inputs!I$38,0)</f>
        <v>0</v>
      </c>
      <c r="AV2422">
        <f>IF(OR($D2422="51",$D2422="52",$D2422="61"),(AF2422/'Totals and Drop Down Lists'!AB$4)*Inputs!J$38,0)</f>
        <v>0</v>
      </c>
      <c r="AW2422">
        <f>IF(OR($D2422="51",$D2422="52",$D2422="61"),(AG2422/'Totals and Drop Down Lists'!AC$4)*Inputs!K$38,0)</f>
        <v>0</v>
      </c>
      <c r="AX2422">
        <f>IF(OR($D2422="51",$D2422="52",$D2422="61"),(AH2422/'Totals and Drop Down Lists'!AD$4)*Inputs!L$38,0)</f>
        <v>0</v>
      </c>
      <c r="AY2422">
        <f>IF(OR($D2422="51",$D2422="52",$D2422="61"),0,(AA2422/'Totals and Drop Down Lists'!W$5)*Inputs!E$39)</f>
        <v>0</v>
      </c>
      <c r="AZ2422">
        <f>IF(OR($D2422="51",$D2422="52",$D2422="61"),0,(AB2422/'Totals and Drop Down Lists'!X$5)*Inputs!F$39)</f>
        <v>0</v>
      </c>
      <c r="BA2422">
        <f>IF(OR($D2422="51",$D2422="52",$D2422="61"),0,(AC2422/'Totals and Drop Down Lists'!Y$5)*Inputs!G$39)</f>
        <v>0</v>
      </c>
      <c r="BB2422">
        <f>IF(OR($D2422="51",$D2422="52",$D2422="61"),0,(AD2422/'Totals and Drop Down Lists'!Z$5)*Inputs!H$39)</f>
        <v>0</v>
      </c>
      <c r="BC2422">
        <f>IF(OR($D2422="51",$D2422="52",$D2422="61"),0,(AE2422/'Totals and Drop Down Lists'!AA$5)*Inputs!I$39)</f>
        <v>0</v>
      </c>
      <c r="BD2422">
        <f>IF(OR($D2422="51",$D2422="52",$D2422="61"),0,(AF2422/'Totals and Drop Down Lists'!AB$5)*Inputs!J$39)</f>
        <v>0</v>
      </c>
      <c r="BE2422">
        <f>IF(OR($D2422="51",$D2422="52",$D2422="61"),0,(AG2422/'Totals and Drop Down Lists'!AC$5)*Inputs!K$39)</f>
        <v>0</v>
      </c>
      <c r="BF2422">
        <f>IF(OR($D2422="51",$D2422="52",$D2422="61"),0,(AH2422/'Totals and Drop Down Lists'!AD$5)*Inputs!L$39)</f>
        <v>0</v>
      </c>
      <c r="BG2422" s="10">
        <f t="shared" si="334"/>
        <v>107351.85220444835</v>
      </c>
    </row>
    <row r="2423" spans="1:59">
      <c r="A2423" s="1" t="s">
        <v>7564</v>
      </c>
      <c r="B2423" s="1" t="s">
        <v>4685</v>
      </c>
      <c r="C2423" s="1" t="s">
        <v>4690</v>
      </c>
      <c r="D2423" s="1" t="s">
        <v>10</v>
      </c>
      <c r="E2423" s="1" t="s">
        <v>4691</v>
      </c>
      <c r="F2423" s="2">
        <v>51940</v>
      </c>
      <c r="G2423" s="2">
        <v>481</v>
      </c>
      <c r="H2423" s="2">
        <v>89</v>
      </c>
      <c r="I2423" s="2">
        <v>5696</v>
      </c>
      <c r="J2423" s="2">
        <v>19643</v>
      </c>
      <c r="K2423" s="2">
        <v>6349</v>
      </c>
      <c r="L2423" s="2">
        <v>141</v>
      </c>
      <c r="M2423" s="2">
        <v>0</v>
      </c>
      <c r="N2423" s="2">
        <v>0</v>
      </c>
      <c r="O2423" s="2">
        <v>382</v>
      </c>
      <c r="P2423" s="2">
        <v>53</v>
      </c>
      <c r="Q2423" s="2">
        <v>18</v>
      </c>
      <c r="R2423" s="2">
        <v>809</v>
      </c>
      <c r="S2423" s="2">
        <v>5504400</v>
      </c>
      <c r="T2423" s="2">
        <v>282720200</v>
      </c>
      <c r="U2423" s="2">
        <v>421</v>
      </c>
      <c r="V2423" s="2">
        <v>385</v>
      </c>
      <c r="W2423" s="2">
        <v>0</v>
      </c>
      <c r="X2423" s="2">
        <v>1320</v>
      </c>
      <c r="Y2423" s="2">
        <v>150</v>
      </c>
      <c r="Z2423" s="2">
        <v>840</v>
      </c>
      <c r="AA2423" s="9">
        <f t="shared" si="335"/>
        <v>51940</v>
      </c>
      <c r="AB2423" s="9">
        <f t="shared" si="336"/>
        <v>5126</v>
      </c>
      <c r="AC2423" s="9">
        <f t="shared" si="337"/>
        <v>1403</v>
      </c>
      <c r="AD2423" s="9">
        <f t="shared" si="338"/>
        <v>809</v>
      </c>
      <c r="AE2423" s="44">
        <f t="shared" si="339"/>
        <v>1.433173018764518E-4</v>
      </c>
      <c r="AF2423" s="9">
        <f t="shared" si="340"/>
        <v>935</v>
      </c>
      <c r="AG2423" s="9">
        <f t="shared" si="333"/>
        <v>990</v>
      </c>
      <c r="AH2423" s="44">
        <f t="shared" si="341"/>
        <v>1.1906491090640216E-4</v>
      </c>
      <c r="AI2423">
        <f>AA2423/'Totals and Drop Down Lists'!W$6*Inputs!E$37</f>
        <v>47116.872747363777</v>
      </c>
      <c r="AJ2423">
        <f>AB2423/'Totals and Drop Down Lists'!X$6*Inputs!F$37</f>
        <v>16866.524698811958</v>
      </c>
      <c r="AK2423">
        <f>AC2423/'Totals and Drop Down Lists'!Y$6*Inputs!G$37</f>
        <v>9249.0499142011504</v>
      </c>
      <c r="AL2423">
        <f>AD2423/'Totals and Drop Down Lists'!Z$6*Inputs!H$37</f>
        <v>6486.1585274250565</v>
      </c>
      <c r="AM2423">
        <f>AE2423/'Totals and Drop Down Lists'!AA$6*Inputs!I$37</f>
        <v>17841.477805718532</v>
      </c>
      <c r="AN2423">
        <f>AF2423/'Totals and Drop Down Lists'!AB$6*Inputs!J$37</f>
        <v>18659.508086222333</v>
      </c>
      <c r="AO2423">
        <f>AG2423/'Totals and Drop Down Lists'!AC$6*Inputs!K$37</f>
        <v>18437.340417300704</v>
      </c>
      <c r="AP2423">
        <f>AH2423/'Totals and Drop Down Lists'!AD$6*Inputs!L$37</f>
        <v>28019.534654619729</v>
      </c>
      <c r="AQ2423">
        <f>IF(OR($D2423="51",$D2423="52",$D2423="61"),(AA2423/'Totals and Drop Down Lists'!W$4)*Inputs!E$38,0)</f>
        <v>0</v>
      </c>
      <c r="AR2423">
        <f>IF(OR($D2423="51",$D2423="52",$D2423="61"),(AB2423/'Totals and Drop Down Lists'!X$4)*Inputs!F$38,0)</f>
        <v>0</v>
      </c>
      <c r="AS2423">
        <f>IF(OR($D2423="51",$D2423="52",$D2423="61"),(AC2423/'Totals and Drop Down Lists'!Y$4)*Inputs!G$38,0)</f>
        <v>0</v>
      </c>
      <c r="AT2423">
        <f>IF(OR($D2423="51",$D2423="52",$D2423="61"),(AD2423/'Totals and Drop Down Lists'!Z$4)*Inputs!H$38,0)</f>
        <v>0</v>
      </c>
      <c r="AU2423">
        <f>IF(OR($D2423="51",$D2423="52",$D2423="61"),(AE2423/'Totals and Drop Down Lists'!AA$4)*Inputs!I$38,0)</f>
        <v>0</v>
      </c>
      <c r="AV2423">
        <f>IF(OR($D2423="51",$D2423="52",$D2423="61"),(AF2423/'Totals and Drop Down Lists'!AB$4)*Inputs!J$38,0)</f>
        <v>0</v>
      </c>
      <c r="AW2423">
        <f>IF(OR($D2423="51",$D2423="52",$D2423="61"),(AG2423/'Totals and Drop Down Lists'!AC$4)*Inputs!K$38,0)</f>
        <v>0</v>
      </c>
      <c r="AX2423">
        <f>IF(OR($D2423="51",$D2423="52",$D2423="61"),(AH2423/'Totals and Drop Down Lists'!AD$4)*Inputs!L$38,0)</f>
        <v>0</v>
      </c>
      <c r="AY2423">
        <f>IF(OR($D2423="51",$D2423="52",$D2423="61"),0,(AA2423/'Totals and Drop Down Lists'!W$5)*Inputs!E$39)</f>
        <v>0</v>
      </c>
      <c r="AZ2423">
        <f>IF(OR($D2423="51",$D2423="52",$D2423="61"),0,(AB2423/'Totals and Drop Down Lists'!X$5)*Inputs!F$39)</f>
        <v>0</v>
      </c>
      <c r="BA2423">
        <f>IF(OR($D2423="51",$D2423="52",$D2423="61"),0,(AC2423/'Totals and Drop Down Lists'!Y$5)*Inputs!G$39)</f>
        <v>0</v>
      </c>
      <c r="BB2423">
        <f>IF(OR($D2423="51",$D2423="52",$D2423="61"),0,(AD2423/'Totals and Drop Down Lists'!Z$5)*Inputs!H$39)</f>
        <v>0</v>
      </c>
      <c r="BC2423">
        <f>IF(OR($D2423="51",$D2423="52",$D2423="61"),0,(AE2423/'Totals and Drop Down Lists'!AA$5)*Inputs!I$39)</f>
        <v>0</v>
      </c>
      <c r="BD2423">
        <f>IF(OR($D2423="51",$D2423="52",$D2423="61"),0,(AF2423/'Totals and Drop Down Lists'!AB$5)*Inputs!J$39)</f>
        <v>0</v>
      </c>
      <c r="BE2423">
        <f>IF(OR($D2423="51",$D2423="52",$D2423="61"),0,(AG2423/'Totals and Drop Down Lists'!AC$5)*Inputs!K$39)</f>
        <v>0</v>
      </c>
      <c r="BF2423">
        <f>IF(OR($D2423="51",$D2423="52",$D2423="61"),0,(AH2423/'Totals and Drop Down Lists'!AD$5)*Inputs!L$39)</f>
        <v>0</v>
      </c>
      <c r="BG2423" s="10">
        <f t="shared" si="334"/>
        <v>162676.46685166322</v>
      </c>
    </row>
    <row r="2424" spans="1:59">
      <c r="A2424" s="1" t="s">
        <v>7564</v>
      </c>
      <c r="B2424" s="1" t="s">
        <v>4685</v>
      </c>
      <c r="C2424" s="1" t="s">
        <v>4692</v>
      </c>
      <c r="D2424" s="1" t="s">
        <v>7</v>
      </c>
      <c r="E2424" s="1" t="s">
        <v>4693</v>
      </c>
      <c r="F2424" s="2">
        <v>422499</v>
      </c>
      <c r="G2424" s="2">
        <v>7392</v>
      </c>
      <c r="H2424" s="2">
        <v>2402</v>
      </c>
      <c r="I2424" s="2">
        <v>68464</v>
      </c>
      <c r="J2424" s="2">
        <v>167120</v>
      </c>
      <c r="K2424" s="2">
        <v>69373</v>
      </c>
      <c r="L2424" s="2">
        <v>1415</v>
      </c>
      <c r="M2424" s="2">
        <v>74</v>
      </c>
      <c r="N2424" s="2">
        <v>48</v>
      </c>
      <c r="O2424" s="2">
        <v>2232</v>
      </c>
      <c r="P2424" s="2">
        <v>614</v>
      </c>
      <c r="Q2424" s="2">
        <v>282</v>
      </c>
      <c r="R2424" s="2">
        <v>40369</v>
      </c>
      <c r="S2424" s="2">
        <v>55766400</v>
      </c>
      <c r="T2424" s="2">
        <v>2618716600</v>
      </c>
      <c r="U2424" s="2">
        <v>5737</v>
      </c>
      <c r="V2424" s="2">
        <v>4335</v>
      </c>
      <c r="W2424" s="2">
        <v>585</v>
      </c>
      <c r="X2424" s="2">
        <v>18950</v>
      </c>
      <c r="Y2424" s="2">
        <v>2675</v>
      </c>
      <c r="Z2424" s="2">
        <v>12495</v>
      </c>
      <c r="AA2424" s="9">
        <f t="shared" si="335"/>
        <v>422499</v>
      </c>
      <c r="AB2424" s="9">
        <f t="shared" si="336"/>
        <v>58670</v>
      </c>
      <c r="AC2424" s="9">
        <f t="shared" si="337"/>
        <v>45034</v>
      </c>
      <c r="AD2424" s="9">
        <f t="shared" si="338"/>
        <v>40369</v>
      </c>
      <c r="AE2424" s="44">
        <f t="shared" si="339"/>
        <v>2.0111678156799007E-3</v>
      </c>
      <c r="AF2424" s="9">
        <f t="shared" si="340"/>
        <v>14030</v>
      </c>
      <c r="AG2424" s="9">
        <f t="shared" si="333"/>
        <v>15170</v>
      </c>
      <c r="AH2424" s="44">
        <f t="shared" si="341"/>
        <v>2.3431425783306164E-3</v>
      </c>
      <c r="AI2424">
        <f>AA2424/'Totals and Drop Down Lists'!W$6*Inputs!E$37</f>
        <v>383265.91488040914</v>
      </c>
      <c r="AJ2424">
        <f>AB2424/'Totals and Drop Down Lists'!X$6*Inputs!F$37</f>
        <v>193047.01601234835</v>
      </c>
      <c r="AK2424">
        <f>AC2424/'Totals and Drop Down Lists'!Y$6*Inputs!G$37</f>
        <v>296879.33986894845</v>
      </c>
      <c r="AL2424">
        <f>AD2424/'Totals and Drop Down Lists'!Z$6*Inputs!H$37</f>
        <v>323658.5087683833</v>
      </c>
      <c r="AM2424">
        <f>AE2424/'Totals and Drop Down Lists'!AA$6*Inputs!I$37</f>
        <v>250368.97483571805</v>
      </c>
      <c r="AN2424">
        <f>AF2424/'Totals and Drop Down Lists'!AB$6*Inputs!J$37</f>
        <v>279992.40475903678</v>
      </c>
      <c r="AO2424">
        <f>AG2424/'Totals and Drop Down Lists'!AC$6*Inputs!K$37</f>
        <v>282519.65063681983</v>
      </c>
      <c r="AP2424">
        <f>AH2424/'Totals and Drop Down Lists'!AD$6*Inputs!L$37</f>
        <v>551411.52984913136</v>
      </c>
      <c r="AQ2424">
        <f>IF(OR($D2424="51",$D2424="52",$D2424="61"),(AA2424/'Totals and Drop Down Lists'!W$4)*Inputs!E$38,0)</f>
        <v>0</v>
      </c>
      <c r="AR2424">
        <f>IF(OR($D2424="51",$D2424="52",$D2424="61"),(AB2424/'Totals and Drop Down Lists'!X$4)*Inputs!F$38,0)</f>
        <v>0</v>
      </c>
      <c r="AS2424">
        <f>IF(OR($D2424="51",$D2424="52",$D2424="61"),(AC2424/'Totals and Drop Down Lists'!Y$4)*Inputs!G$38,0)</f>
        <v>0</v>
      </c>
      <c r="AT2424">
        <f>IF(OR($D2424="51",$D2424="52",$D2424="61"),(AD2424/'Totals and Drop Down Lists'!Z$4)*Inputs!H$38,0)</f>
        <v>0</v>
      </c>
      <c r="AU2424">
        <f>IF(OR($D2424="51",$D2424="52",$D2424="61"),(AE2424/'Totals and Drop Down Lists'!AA$4)*Inputs!I$38,0)</f>
        <v>0</v>
      </c>
      <c r="AV2424">
        <f>IF(OR($D2424="51",$D2424="52",$D2424="61"),(AF2424/'Totals and Drop Down Lists'!AB$4)*Inputs!J$38,0)</f>
        <v>0</v>
      </c>
      <c r="AW2424">
        <f>IF(OR($D2424="51",$D2424="52",$D2424="61"),(AG2424/'Totals and Drop Down Lists'!AC$4)*Inputs!K$38,0)</f>
        <v>0</v>
      </c>
      <c r="AX2424">
        <f>IF(OR($D2424="51",$D2424="52",$D2424="61"),(AH2424/'Totals and Drop Down Lists'!AD$4)*Inputs!L$38,0)</f>
        <v>0</v>
      </c>
      <c r="AY2424">
        <f>IF(OR($D2424="51",$D2424="52",$D2424="61"),0,(AA2424/'Totals and Drop Down Lists'!W$5)*Inputs!E$39)</f>
        <v>0</v>
      </c>
      <c r="AZ2424">
        <f>IF(OR($D2424="51",$D2424="52",$D2424="61"),0,(AB2424/'Totals and Drop Down Lists'!X$5)*Inputs!F$39)</f>
        <v>0</v>
      </c>
      <c r="BA2424">
        <f>IF(OR($D2424="51",$D2424="52",$D2424="61"),0,(AC2424/'Totals and Drop Down Lists'!Y$5)*Inputs!G$39)</f>
        <v>0</v>
      </c>
      <c r="BB2424">
        <f>IF(OR($D2424="51",$D2424="52",$D2424="61"),0,(AD2424/'Totals and Drop Down Lists'!Z$5)*Inputs!H$39)</f>
        <v>0</v>
      </c>
      <c r="BC2424">
        <f>IF(OR($D2424="51",$D2424="52",$D2424="61"),0,(AE2424/'Totals and Drop Down Lists'!AA$5)*Inputs!I$39)</f>
        <v>0</v>
      </c>
      <c r="BD2424">
        <f>IF(OR($D2424="51",$D2424="52",$D2424="61"),0,(AF2424/'Totals and Drop Down Lists'!AB$5)*Inputs!J$39)</f>
        <v>0</v>
      </c>
      <c r="BE2424">
        <f>IF(OR($D2424="51",$D2424="52",$D2424="61"),0,(AG2424/'Totals and Drop Down Lists'!AC$5)*Inputs!K$39)</f>
        <v>0</v>
      </c>
      <c r="BF2424">
        <f>IF(OR($D2424="51",$D2424="52",$D2424="61"),0,(AH2424/'Totals and Drop Down Lists'!AD$5)*Inputs!L$39)</f>
        <v>0</v>
      </c>
      <c r="BG2424" s="10">
        <f t="shared" si="334"/>
        <v>2561143.3396107955</v>
      </c>
    </row>
    <row r="2425" spans="1:59">
      <c r="A2425" s="1" t="s">
        <v>7564</v>
      </c>
      <c r="B2425" s="1" t="s">
        <v>4685</v>
      </c>
      <c r="C2425" s="1" t="s">
        <v>1586</v>
      </c>
      <c r="D2425" s="1" t="s">
        <v>58</v>
      </c>
      <c r="E2425" s="1" t="s">
        <v>4694</v>
      </c>
      <c r="F2425" s="2">
        <v>102198</v>
      </c>
      <c r="G2425" s="2">
        <v>575</v>
      </c>
      <c r="H2425" s="2">
        <v>136</v>
      </c>
      <c r="I2425" s="2">
        <v>4804</v>
      </c>
      <c r="J2425" s="2">
        <v>37106</v>
      </c>
      <c r="K2425" s="2">
        <v>6795</v>
      </c>
      <c r="L2425" s="2">
        <v>87</v>
      </c>
      <c r="M2425" s="2">
        <v>9</v>
      </c>
      <c r="N2425" s="2">
        <v>0</v>
      </c>
      <c r="O2425" s="2">
        <v>117</v>
      </c>
      <c r="P2425" s="2">
        <v>72</v>
      </c>
      <c r="Q2425" s="2">
        <v>7</v>
      </c>
      <c r="R2425" s="2">
        <v>1443</v>
      </c>
      <c r="S2425" s="2">
        <v>6560100</v>
      </c>
      <c r="T2425" s="2">
        <v>367330300</v>
      </c>
      <c r="U2425" s="2">
        <v>541</v>
      </c>
      <c r="V2425" s="2">
        <v>170</v>
      </c>
      <c r="W2425" s="2">
        <v>15</v>
      </c>
      <c r="X2425" s="2">
        <v>899</v>
      </c>
      <c r="Y2425" s="2">
        <v>48</v>
      </c>
      <c r="Z2425" s="2">
        <v>663</v>
      </c>
      <c r="AA2425" s="9">
        <f t="shared" si="335"/>
        <v>102198</v>
      </c>
      <c r="AB2425" s="9">
        <f t="shared" si="336"/>
        <v>4093</v>
      </c>
      <c r="AC2425" s="9">
        <f t="shared" si="337"/>
        <v>1735</v>
      </c>
      <c r="AD2425" s="9">
        <f t="shared" si="338"/>
        <v>1443</v>
      </c>
      <c r="AE2425" s="44">
        <f t="shared" si="339"/>
        <v>8.6902159326388782E-5</v>
      </c>
      <c r="AF2425" s="9">
        <f t="shared" si="340"/>
        <v>714</v>
      </c>
      <c r="AG2425" s="9">
        <f t="shared" si="333"/>
        <v>711</v>
      </c>
      <c r="AH2425" s="44">
        <f t="shared" si="341"/>
        <v>4.8446901677904796E-5</v>
      </c>
      <c r="AI2425">
        <f>AA2425/'Totals and Drop Down Lists'!W$6*Inputs!E$37</f>
        <v>92707.935329901506</v>
      </c>
      <c r="AJ2425">
        <f>AB2425/'Totals and Drop Down Lists'!X$6*Inputs!F$37</f>
        <v>13467.554739024063</v>
      </c>
      <c r="AK2425">
        <f>AC2425/'Totals and Drop Down Lists'!Y$6*Inputs!G$37</f>
        <v>11437.706059258016</v>
      </c>
      <c r="AL2425">
        <f>AD2425/'Totals and Drop Down Lists'!Z$6*Inputs!H$37</f>
        <v>11569.254332601182</v>
      </c>
      <c r="AM2425">
        <f>AE2425/'Totals and Drop Down Lists'!AA$6*Inputs!I$37</f>
        <v>10818.393359284521</v>
      </c>
      <c r="AN2425">
        <f>AF2425/'Totals and Drop Down Lists'!AB$6*Inputs!J$37</f>
        <v>14249.078902206145</v>
      </c>
      <c r="AO2425">
        <f>AG2425/'Totals and Drop Down Lists'!AC$6*Inputs!K$37</f>
        <v>13241.362663334141</v>
      </c>
      <c r="AP2425">
        <f>AH2425/'Totals and Drop Down Lists'!AD$6*Inputs!L$37</f>
        <v>11401.004965603322</v>
      </c>
      <c r="AQ2425">
        <f>IF(OR($D2425="51",$D2425="52",$D2425="61"),(AA2425/'Totals and Drop Down Lists'!W$4)*Inputs!E$38,0)</f>
        <v>0</v>
      </c>
      <c r="AR2425">
        <f>IF(OR($D2425="51",$D2425="52",$D2425="61"),(AB2425/'Totals and Drop Down Lists'!X$4)*Inputs!F$38,0)</f>
        <v>0</v>
      </c>
      <c r="AS2425">
        <f>IF(OR($D2425="51",$D2425="52",$D2425="61"),(AC2425/'Totals and Drop Down Lists'!Y$4)*Inputs!G$38,0)</f>
        <v>0</v>
      </c>
      <c r="AT2425">
        <f>IF(OR($D2425="51",$D2425="52",$D2425="61"),(AD2425/'Totals and Drop Down Lists'!Z$4)*Inputs!H$38,0)</f>
        <v>0</v>
      </c>
      <c r="AU2425">
        <f>IF(OR($D2425="51",$D2425="52",$D2425="61"),(AE2425/'Totals and Drop Down Lists'!AA$4)*Inputs!I$38,0)</f>
        <v>0</v>
      </c>
      <c r="AV2425">
        <f>IF(OR($D2425="51",$D2425="52",$D2425="61"),(AF2425/'Totals and Drop Down Lists'!AB$4)*Inputs!J$38,0)</f>
        <v>0</v>
      </c>
      <c r="AW2425">
        <f>IF(OR($D2425="51",$D2425="52",$D2425="61"),(AG2425/'Totals and Drop Down Lists'!AC$4)*Inputs!K$38,0)</f>
        <v>0</v>
      </c>
      <c r="AX2425">
        <f>IF(OR($D2425="51",$D2425="52",$D2425="61"),(AH2425/'Totals and Drop Down Lists'!AD$4)*Inputs!L$38,0)</f>
        <v>0</v>
      </c>
      <c r="AY2425">
        <f>IF(OR($D2425="51",$D2425="52",$D2425="61"),0,(AA2425/'Totals and Drop Down Lists'!W$5)*Inputs!E$39)</f>
        <v>0</v>
      </c>
      <c r="AZ2425">
        <f>IF(OR($D2425="51",$D2425="52",$D2425="61"),0,(AB2425/'Totals and Drop Down Lists'!X$5)*Inputs!F$39)</f>
        <v>0</v>
      </c>
      <c r="BA2425">
        <f>IF(OR($D2425="51",$D2425="52",$D2425="61"),0,(AC2425/'Totals and Drop Down Lists'!Y$5)*Inputs!G$39)</f>
        <v>0</v>
      </c>
      <c r="BB2425">
        <f>IF(OR($D2425="51",$D2425="52",$D2425="61"),0,(AD2425/'Totals and Drop Down Lists'!Z$5)*Inputs!H$39)</f>
        <v>0</v>
      </c>
      <c r="BC2425">
        <f>IF(OR($D2425="51",$D2425="52",$D2425="61"),0,(AE2425/'Totals and Drop Down Lists'!AA$5)*Inputs!I$39)</f>
        <v>0</v>
      </c>
      <c r="BD2425">
        <f>IF(OR($D2425="51",$D2425="52",$D2425="61"),0,(AF2425/'Totals and Drop Down Lists'!AB$5)*Inputs!J$39)</f>
        <v>0</v>
      </c>
      <c r="BE2425">
        <f>IF(OR($D2425="51",$D2425="52",$D2425="61"),0,(AG2425/'Totals and Drop Down Lists'!AC$5)*Inputs!K$39)</f>
        <v>0</v>
      </c>
      <c r="BF2425">
        <f>IF(OR($D2425="51",$D2425="52",$D2425="61"),0,(AH2425/'Totals and Drop Down Lists'!AD$5)*Inputs!L$39)</f>
        <v>0</v>
      </c>
      <c r="BG2425" s="10">
        <f t="shared" si="334"/>
        <v>178892.29035121293</v>
      </c>
    </row>
    <row r="2426" spans="1:59">
      <c r="A2426" s="1" t="s">
        <v>7564</v>
      </c>
      <c r="B2426" s="1" t="s">
        <v>4685</v>
      </c>
      <c r="C2426" s="1" t="s">
        <v>4695</v>
      </c>
      <c r="D2426" s="1" t="s">
        <v>58</v>
      </c>
      <c r="E2426" s="1" t="s">
        <v>4696</v>
      </c>
      <c r="F2426" s="2">
        <v>110788</v>
      </c>
      <c r="G2426" s="2">
        <v>468</v>
      </c>
      <c r="H2426" s="2">
        <v>73</v>
      </c>
      <c r="I2426" s="2">
        <v>4982</v>
      </c>
      <c r="J2426" s="2">
        <v>39963</v>
      </c>
      <c r="K2426" s="2">
        <v>11174</v>
      </c>
      <c r="L2426" s="2">
        <v>133</v>
      </c>
      <c r="M2426" s="2">
        <v>0</v>
      </c>
      <c r="N2426" s="2">
        <v>9</v>
      </c>
      <c r="O2426" s="2">
        <v>194</v>
      </c>
      <c r="P2426" s="2">
        <v>128</v>
      </c>
      <c r="Q2426" s="2">
        <v>0</v>
      </c>
      <c r="R2426" s="2">
        <v>1207</v>
      </c>
      <c r="S2426" s="2">
        <v>10343700</v>
      </c>
      <c r="T2426" s="2">
        <v>516758000</v>
      </c>
      <c r="U2426" s="2">
        <v>614</v>
      </c>
      <c r="V2426" s="2">
        <v>268</v>
      </c>
      <c r="W2426" s="2">
        <v>0</v>
      </c>
      <c r="X2426" s="2">
        <v>1138</v>
      </c>
      <c r="Y2426" s="2">
        <v>115</v>
      </c>
      <c r="Z2426" s="2">
        <v>868</v>
      </c>
      <c r="AA2426" s="9">
        <f t="shared" si="335"/>
        <v>110788</v>
      </c>
      <c r="AB2426" s="9">
        <f t="shared" si="336"/>
        <v>4441</v>
      </c>
      <c r="AC2426" s="9">
        <f t="shared" si="337"/>
        <v>1671</v>
      </c>
      <c r="AD2426" s="9">
        <f t="shared" si="338"/>
        <v>1207</v>
      </c>
      <c r="AE2426" s="44">
        <f t="shared" si="339"/>
        <v>2.1820014606390223E-4</v>
      </c>
      <c r="AF2426" s="9">
        <f t="shared" si="340"/>
        <v>870</v>
      </c>
      <c r="AG2426" s="9">
        <f t="shared" si="333"/>
        <v>983</v>
      </c>
      <c r="AH2426" s="44">
        <f t="shared" si="341"/>
        <v>1.0227163244294464E-4</v>
      </c>
      <c r="AI2426">
        <f>AA2426/'Totals and Drop Down Lists'!W$6*Inputs!E$37</f>
        <v>100500.2714273188</v>
      </c>
      <c r="AJ2426">
        <f>AB2426/'Totals and Drop Down Lists'!X$6*Inputs!F$37</f>
        <v>14612.609478623472</v>
      </c>
      <c r="AK2426">
        <f>AC2426/'Totals and Drop Down Lists'!Y$6*Inputs!G$37</f>
        <v>11015.7964409338</v>
      </c>
      <c r="AL2426">
        <f>AD2426/'Totals and Drop Down Lists'!Z$6*Inputs!H$37</f>
        <v>9677.1240328826243</v>
      </c>
      <c r="AM2426">
        <f>AE2426/'Totals and Drop Down Lists'!AA$6*Inputs!I$37</f>
        <v>27163.594431603709</v>
      </c>
      <c r="AN2426">
        <f>AF2426/'Totals and Drop Down Lists'!AB$6*Inputs!J$37</f>
        <v>17362.323032099925</v>
      </c>
      <c r="AO2426">
        <f>AG2426/'Totals and Drop Down Lists'!AC$6*Inputs!K$37</f>
        <v>18306.975384047062</v>
      </c>
      <c r="AP2426">
        <f>AH2426/'Totals and Drop Down Lists'!AD$6*Inputs!L$37</f>
        <v>24067.573961167214</v>
      </c>
      <c r="AQ2426">
        <f>IF(OR($D2426="51",$D2426="52",$D2426="61"),(AA2426/'Totals and Drop Down Lists'!W$4)*Inputs!E$38,0)</f>
        <v>0</v>
      </c>
      <c r="AR2426">
        <f>IF(OR($D2426="51",$D2426="52",$D2426="61"),(AB2426/'Totals and Drop Down Lists'!X$4)*Inputs!F$38,0)</f>
        <v>0</v>
      </c>
      <c r="AS2426">
        <f>IF(OR($D2426="51",$D2426="52",$D2426="61"),(AC2426/'Totals and Drop Down Lists'!Y$4)*Inputs!G$38,0)</f>
        <v>0</v>
      </c>
      <c r="AT2426">
        <f>IF(OR($D2426="51",$D2426="52",$D2426="61"),(AD2426/'Totals and Drop Down Lists'!Z$4)*Inputs!H$38,0)</f>
        <v>0</v>
      </c>
      <c r="AU2426">
        <f>IF(OR($D2426="51",$D2426="52",$D2426="61"),(AE2426/'Totals and Drop Down Lists'!AA$4)*Inputs!I$38,0)</f>
        <v>0</v>
      </c>
      <c r="AV2426">
        <f>IF(OR($D2426="51",$D2426="52",$D2426="61"),(AF2426/'Totals and Drop Down Lists'!AB$4)*Inputs!J$38,0)</f>
        <v>0</v>
      </c>
      <c r="AW2426">
        <f>IF(OR($D2426="51",$D2426="52",$D2426="61"),(AG2426/'Totals and Drop Down Lists'!AC$4)*Inputs!K$38,0)</f>
        <v>0</v>
      </c>
      <c r="AX2426">
        <f>IF(OR($D2426="51",$D2426="52",$D2426="61"),(AH2426/'Totals and Drop Down Lists'!AD$4)*Inputs!L$38,0)</f>
        <v>0</v>
      </c>
      <c r="AY2426">
        <f>IF(OR($D2426="51",$D2426="52",$D2426="61"),0,(AA2426/'Totals and Drop Down Lists'!W$5)*Inputs!E$39)</f>
        <v>0</v>
      </c>
      <c r="AZ2426">
        <f>IF(OR($D2426="51",$D2426="52",$D2426="61"),0,(AB2426/'Totals and Drop Down Lists'!X$5)*Inputs!F$39)</f>
        <v>0</v>
      </c>
      <c r="BA2426">
        <f>IF(OR($D2426="51",$D2426="52",$D2426="61"),0,(AC2426/'Totals and Drop Down Lists'!Y$5)*Inputs!G$39)</f>
        <v>0</v>
      </c>
      <c r="BB2426">
        <f>IF(OR($D2426="51",$D2426="52",$D2426="61"),0,(AD2426/'Totals and Drop Down Lists'!Z$5)*Inputs!H$39)</f>
        <v>0</v>
      </c>
      <c r="BC2426">
        <f>IF(OR($D2426="51",$D2426="52",$D2426="61"),0,(AE2426/'Totals and Drop Down Lists'!AA$5)*Inputs!I$39)</f>
        <v>0</v>
      </c>
      <c r="BD2426">
        <f>IF(OR($D2426="51",$D2426="52",$D2426="61"),0,(AF2426/'Totals and Drop Down Lists'!AB$5)*Inputs!J$39)</f>
        <v>0</v>
      </c>
      <c r="BE2426">
        <f>IF(OR($D2426="51",$D2426="52",$D2426="61"),0,(AG2426/'Totals and Drop Down Lists'!AC$5)*Inputs!K$39)</f>
        <v>0</v>
      </c>
      <c r="BF2426">
        <f>IF(OR($D2426="51",$D2426="52",$D2426="61"),0,(AH2426/'Totals and Drop Down Lists'!AD$5)*Inputs!L$39)</f>
        <v>0</v>
      </c>
      <c r="BG2426" s="10">
        <f t="shared" si="334"/>
        <v>222706.26818867659</v>
      </c>
    </row>
    <row r="2427" spans="1:59">
      <c r="A2427" s="1" t="s">
        <v>7565</v>
      </c>
      <c r="B2427" s="1" t="s">
        <v>2922</v>
      </c>
      <c r="C2427" s="1" t="s">
        <v>2923</v>
      </c>
      <c r="D2427" s="1" t="s">
        <v>7</v>
      </c>
      <c r="E2427" s="1" t="s">
        <v>2924</v>
      </c>
      <c r="F2427" s="2">
        <v>262365</v>
      </c>
      <c r="G2427" s="2">
        <v>11380</v>
      </c>
      <c r="H2427" s="2">
        <v>1135</v>
      </c>
      <c r="I2427" s="2">
        <v>40973</v>
      </c>
      <c r="J2427" s="2">
        <v>105269</v>
      </c>
      <c r="K2427" s="2">
        <v>44769</v>
      </c>
      <c r="L2427" s="2">
        <v>526</v>
      </c>
      <c r="M2427" s="2">
        <v>51</v>
      </c>
      <c r="N2427" s="2">
        <v>28</v>
      </c>
      <c r="O2427" s="2">
        <v>1108</v>
      </c>
      <c r="P2427" s="2">
        <v>530</v>
      </c>
      <c r="Q2427" s="2">
        <v>103</v>
      </c>
      <c r="R2427" s="2">
        <v>16297</v>
      </c>
      <c r="S2427" s="2">
        <v>33863400</v>
      </c>
      <c r="T2427" s="2">
        <v>1559370800</v>
      </c>
      <c r="U2427" s="2">
        <v>2400</v>
      </c>
      <c r="V2427" s="2">
        <v>2705</v>
      </c>
      <c r="W2427" s="2">
        <v>610</v>
      </c>
      <c r="X2427" s="2">
        <v>11350</v>
      </c>
      <c r="Y2427" s="2">
        <v>1875</v>
      </c>
      <c r="Z2427" s="2">
        <v>7520</v>
      </c>
      <c r="AA2427" s="9">
        <f t="shared" si="335"/>
        <v>262365</v>
      </c>
      <c r="AB2427" s="9">
        <f t="shared" si="336"/>
        <v>28458</v>
      </c>
      <c r="AC2427" s="9">
        <f t="shared" si="337"/>
        <v>18643</v>
      </c>
      <c r="AD2427" s="9">
        <f t="shared" si="338"/>
        <v>16297</v>
      </c>
      <c r="AE2427" s="44">
        <f t="shared" si="339"/>
        <v>1.3296889998398785E-3</v>
      </c>
      <c r="AF2427" s="9">
        <f t="shared" si="340"/>
        <v>8035</v>
      </c>
      <c r="AG2427" s="9">
        <f t="shared" si="333"/>
        <v>9395</v>
      </c>
      <c r="AH2427" s="44">
        <f t="shared" si="341"/>
        <v>1.4867048803148021E-3</v>
      </c>
      <c r="AI2427">
        <f>AA2427/'Totals and Drop Down Lists'!W$6*Inputs!E$37</f>
        <v>238001.89292187328</v>
      </c>
      <c r="AJ2427">
        <f>AB2427/'Totals and Drop Down Lists'!X$6*Inputs!F$37</f>
        <v>93637.838446896363</v>
      </c>
      <c r="AK2427">
        <f>AC2427/'Totals and Drop Down Lists'!Y$6*Inputs!G$37</f>
        <v>122900.95335028655</v>
      </c>
      <c r="AL2427">
        <f>AD2427/'Totals and Drop Down Lists'!Z$6*Inputs!H$37</f>
        <v>130661.21819709041</v>
      </c>
      <c r="AM2427">
        <f>AE2427/'Totals and Drop Down Lists'!AA$6*Inputs!I$37</f>
        <v>165532.11976878034</v>
      </c>
      <c r="AN2427">
        <f>AF2427/'Totals and Drop Down Lists'!AB$6*Inputs!J$37</f>
        <v>160352.02938267001</v>
      </c>
      <c r="AO2427">
        <f>AG2427/'Totals and Drop Down Lists'!AC$6*Inputs!K$37</f>
        <v>174968.49820256574</v>
      </c>
      <c r="AP2427">
        <f>AH2427/'Totals and Drop Down Lists'!AD$6*Inputs!L$37</f>
        <v>349866.12426829588</v>
      </c>
      <c r="AQ2427">
        <f>IF(OR($D2427="51",$D2427="52",$D2427="61"),(AA2427/'Totals and Drop Down Lists'!W$4)*Inputs!E$38,0)</f>
        <v>0</v>
      </c>
      <c r="AR2427">
        <f>IF(OR($D2427="51",$D2427="52",$D2427="61"),(AB2427/'Totals and Drop Down Lists'!X$4)*Inputs!F$38,0)</f>
        <v>0</v>
      </c>
      <c r="AS2427">
        <f>IF(OR($D2427="51",$D2427="52",$D2427="61"),(AC2427/'Totals and Drop Down Lists'!Y$4)*Inputs!G$38,0)</f>
        <v>0</v>
      </c>
      <c r="AT2427">
        <f>IF(OR($D2427="51",$D2427="52",$D2427="61"),(AD2427/'Totals and Drop Down Lists'!Z$4)*Inputs!H$38,0)</f>
        <v>0</v>
      </c>
      <c r="AU2427">
        <f>IF(OR($D2427="51",$D2427="52",$D2427="61"),(AE2427/'Totals and Drop Down Lists'!AA$4)*Inputs!I$38,0)</f>
        <v>0</v>
      </c>
      <c r="AV2427">
        <f>IF(OR($D2427="51",$D2427="52",$D2427="61"),(AF2427/'Totals and Drop Down Lists'!AB$4)*Inputs!J$38,0)</f>
        <v>0</v>
      </c>
      <c r="AW2427">
        <f>IF(OR($D2427="51",$D2427="52",$D2427="61"),(AG2427/'Totals and Drop Down Lists'!AC$4)*Inputs!K$38,0)</f>
        <v>0</v>
      </c>
      <c r="AX2427">
        <f>IF(OR($D2427="51",$D2427="52",$D2427="61"),(AH2427/'Totals and Drop Down Lists'!AD$4)*Inputs!L$38,0)</f>
        <v>0</v>
      </c>
      <c r="AY2427">
        <f>IF(OR($D2427="51",$D2427="52",$D2427="61"),0,(AA2427/'Totals and Drop Down Lists'!W$5)*Inputs!E$39)</f>
        <v>0</v>
      </c>
      <c r="AZ2427">
        <f>IF(OR($D2427="51",$D2427="52",$D2427="61"),0,(AB2427/'Totals and Drop Down Lists'!X$5)*Inputs!F$39)</f>
        <v>0</v>
      </c>
      <c r="BA2427">
        <f>IF(OR($D2427="51",$D2427="52",$D2427="61"),0,(AC2427/'Totals and Drop Down Lists'!Y$5)*Inputs!G$39)</f>
        <v>0</v>
      </c>
      <c r="BB2427">
        <f>IF(OR($D2427="51",$D2427="52",$D2427="61"),0,(AD2427/'Totals and Drop Down Lists'!Z$5)*Inputs!H$39)</f>
        <v>0</v>
      </c>
      <c r="BC2427">
        <f>IF(OR($D2427="51",$D2427="52",$D2427="61"),0,(AE2427/'Totals and Drop Down Lists'!AA$5)*Inputs!I$39)</f>
        <v>0</v>
      </c>
      <c r="BD2427">
        <f>IF(OR($D2427="51",$D2427="52",$D2427="61"),0,(AF2427/'Totals and Drop Down Lists'!AB$5)*Inputs!J$39)</f>
        <v>0</v>
      </c>
      <c r="BE2427">
        <f>IF(OR($D2427="51",$D2427="52",$D2427="61"),0,(AG2427/'Totals and Drop Down Lists'!AC$5)*Inputs!K$39)</f>
        <v>0</v>
      </c>
      <c r="BF2427">
        <f>IF(OR($D2427="51",$D2427="52",$D2427="61"),0,(AH2427/'Totals and Drop Down Lists'!AD$5)*Inputs!L$39)</f>
        <v>0</v>
      </c>
      <c r="BG2427" s="10">
        <f t="shared" si="334"/>
        <v>1435920.6745384587</v>
      </c>
    </row>
    <row r="2428" spans="1:59" ht="28.8">
      <c r="A2428" s="1" t="s">
        <v>7566</v>
      </c>
      <c r="B2428" s="1" t="s">
        <v>4006</v>
      </c>
      <c r="C2428" s="1" t="s">
        <v>1157</v>
      </c>
      <c r="D2428" s="1" t="s">
        <v>10</v>
      </c>
      <c r="E2428" s="1" t="s">
        <v>4007</v>
      </c>
      <c r="F2428" s="2">
        <v>30207</v>
      </c>
      <c r="G2428" s="2">
        <v>400</v>
      </c>
      <c r="H2428" s="2">
        <v>95</v>
      </c>
      <c r="I2428" s="2">
        <v>2543</v>
      </c>
      <c r="J2428" s="2">
        <v>12435</v>
      </c>
      <c r="K2428" s="2">
        <v>6175</v>
      </c>
      <c r="L2428" s="2">
        <v>0</v>
      </c>
      <c r="M2428" s="2">
        <v>38</v>
      </c>
      <c r="N2428" s="2">
        <v>0</v>
      </c>
      <c r="O2428" s="2">
        <v>89</v>
      </c>
      <c r="P2428" s="2">
        <v>10</v>
      </c>
      <c r="Q2428" s="2">
        <v>12</v>
      </c>
      <c r="R2428" s="2">
        <v>3616</v>
      </c>
      <c r="S2428" s="2">
        <v>6344800</v>
      </c>
      <c r="T2428" s="2">
        <v>297583200</v>
      </c>
      <c r="U2428" s="2">
        <v>333</v>
      </c>
      <c r="V2428" s="2">
        <v>440</v>
      </c>
      <c r="W2428" s="2">
        <v>0</v>
      </c>
      <c r="X2428" s="2">
        <v>1310</v>
      </c>
      <c r="Y2428" s="2">
        <v>80</v>
      </c>
      <c r="Z2428" s="2">
        <v>925</v>
      </c>
      <c r="AA2428" s="9">
        <f t="shared" si="335"/>
        <v>30207</v>
      </c>
      <c r="AB2428" s="9">
        <f t="shared" si="336"/>
        <v>2048</v>
      </c>
      <c r="AC2428" s="9">
        <f t="shared" si="337"/>
        <v>3765</v>
      </c>
      <c r="AD2428" s="9">
        <f t="shared" si="338"/>
        <v>3616</v>
      </c>
      <c r="AE2428" s="44">
        <f t="shared" si="339"/>
        <v>2.1415288043910035E-4</v>
      </c>
      <c r="AF2428" s="9">
        <f t="shared" si="340"/>
        <v>870</v>
      </c>
      <c r="AG2428" s="9">
        <f t="shared" si="333"/>
        <v>1005</v>
      </c>
      <c r="AH2428" s="44">
        <f t="shared" si="341"/>
        <v>1.8569846780064106E-4</v>
      </c>
      <c r="AI2428">
        <f>AA2428/'Totals and Drop Down Lists'!W$6*Inputs!E$37</f>
        <v>27401.990278775851</v>
      </c>
      <c r="AJ2428">
        <f>AB2428/'Totals and Drop Down Lists'!X$6*Inputs!F$37</f>
        <v>6738.7129502861671</v>
      </c>
      <c r="AK2428">
        <f>AC2428/'Totals and Drop Down Lists'!Y$6*Inputs!G$37</f>
        <v>24820.151765479211</v>
      </c>
      <c r="AL2428">
        <f>AD2428/'Totals and Drop Down Lists'!Z$6*Inputs!H$37</f>
        <v>28991.284592297903</v>
      </c>
      <c r="AM2428">
        <f>AE2428/'Totals and Drop Down Lists'!AA$6*Inputs!I$37</f>
        <v>26659.752963244227</v>
      </c>
      <c r="AN2428">
        <f>AF2428/'Totals and Drop Down Lists'!AB$6*Inputs!J$37</f>
        <v>17362.323032099925</v>
      </c>
      <c r="AO2428">
        <f>AG2428/'Totals and Drop Down Lists'!AC$6*Inputs!K$37</f>
        <v>18716.694059987076</v>
      </c>
      <c r="AP2428">
        <f>AH2428/'Totals and Drop Down Lists'!AD$6*Inputs!L$37</f>
        <v>43700.403538202052</v>
      </c>
      <c r="AQ2428">
        <f>IF(OR($D2428="51",$D2428="52",$D2428="61"),(AA2428/'Totals and Drop Down Lists'!W$4)*Inputs!E$38,0)</f>
        <v>0</v>
      </c>
      <c r="AR2428">
        <f>IF(OR($D2428="51",$D2428="52",$D2428="61"),(AB2428/'Totals and Drop Down Lists'!X$4)*Inputs!F$38,0)</f>
        <v>0</v>
      </c>
      <c r="AS2428">
        <f>IF(OR($D2428="51",$D2428="52",$D2428="61"),(AC2428/'Totals and Drop Down Lists'!Y$4)*Inputs!G$38,0)</f>
        <v>0</v>
      </c>
      <c r="AT2428">
        <f>IF(OR($D2428="51",$D2428="52",$D2428="61"),(AD2428/'Totals and Drop Down Lists'!Z$4)*Inputs!H$38,0)</f>
        <v>0</v>
      </c>
      <c r="AU2428">
        <f>IF(OR($D2428="51",$D2428="52",$D2428="61"),(AE2428/'Totals and Drop Down Lists'!AA$4)*Inputs!I$38,0)</f>
        <v>0</v>
      </c>
      <c r="AV2428">
        <f>IF(OR($D2428="51",$D2428="52",$D2428="61"),(AF2428/'Totals and Drop Down Lists'!AB$4)*Inputs!J$38,0)</f>
        <v>0</v>
      </c>
      <c r="AW2428">
        <f>IF(OR($D2428="51",$D2428="52",$D2428="61"),(AG2428/'Totals and Drop Down Lists'!AC$4)*Inputs!K$38,0)</f>
        <v>0</v>
      </c>
      <c r="AX2428">
        <f>IF(OR($D2428="51",$D2428="52",$D2428="61"),(AH2428/'Totals and Drop Down Lists'!AD$4)*Inputs!L$38,0)</f>
        <v>0</v>
      </c>
      <c r="AY2428">
        <f>IF(OR($D2428="51",$D2428="52",$D2428="61"),0,(AA2428/'Totals and Drop Down Lists'!W$5)*Inputs!E$39)</f>
        <v>0</v>
      </c>
      <c r="AZ2428">
        <f>IF(OR($D2428="51",$D2428="52",$D2428="61"),0,(AB2428/'Totals and Drop Down Lists'!X$5)*Inputs!F$39)</f>
        <v>0</v>
      </c>
      <c r="BA2428">
        <f>IF(OR($D2428="51",$D2428="52",$D2428="61"),0,(AC2428/'Totals and Drop Down Lists'!Y$5)*Inputs!G$39)</f>
        <v>0</v>
      </c>
      <c r="BB2428">
        <f>IF(OR($D2428="51",$D2428="52",$D2428="61"),0,(AD2428/'Totals and Drop Down Lists'!Z$5)*Inputs!H$39)</f>
        <v>0</v>
      </c>
      <c r="BC2428">
        <f>IF(OR($D2428="51",$D2428="52",$D2428="61"),0,(AE2428/'Totals and Drop Down Lists'!AA$5)*Inputs!I$39)</f>
        <v>0</v>
      </c>
      <c r="BD2428">
        <f>IF(OR($D2428="51",$D2428="52",$D2428="61"),0,(AF2428/'Totals and Drop Down Lists'!AB$5)*Inputs!J$39)</f>
        <v>0</v>
      </c>
      <c r="BE2428">
        <f>IF(OR($D2428="51",$D2428="52",$D2428="61"),0,(AG2428/'Totals and Drop Down Lists'!AC$5)*Inputs!K$39)</f>
        <v>0</v>
      </c>
      <c r="BF2428">
        <f>IF(OR($D2428="51",$D2428="52",$D2428="61"),0,(AH2428/'Totals and Drop Down Lists'!AD$5)*Inputs!L$39)</f>
        <v>0</v>
      </c>
      <c r="BG2428" s="10">
        <f t="shared" si="334"/>
        <v>194391.31318037241</v>
      </c>
    </row>
    <row r="2429" spans="1:59" ht="28.8">
      <c r="A2429" s="1" t="s">
        <v>7566</v>
      </c>
      <c r="B2429" s="1" t="s">
        <v>4006</v>
      </c>
      <c r="C2429" s="1" t="s">
        <v>4008</v>
      </c>
      <c r="D2429" s="1" t="s">
        <v>10</v>
      </c>
      <c r="E2429" s="1" t="s">
        <v>4009</v>
      </c>
      <c r="F2429" s="2">
        <v>21237</v>
      </c>
      <c r="G2429" s="2">
        <v>45</v>
      </c>
      <c r="H2429" s="2">
        <v>17</v>
      </c>
      <c r="I2429" s="2">
        <v>1804</v>
      </c>
      <c r="J2429" s="2">
        <v>10157</v>
      </c>
      <c r="K2429" s="2">
        <v>4706</v>
      </c>
      <c r="L2429" s="2">
        <v>0</v>
      </c>
      <c r="M2429" s="2">
        <v>0</v>
      </c>
      <c r="N2429" s="2">
        <v>0</v>
      </c>
      <c r="O2429" s="2">
        <v>49</v>
      </c>
      <c r="P2429" s="2">
        <v>21</v>
      </c>
      <c r="Q2429" s="2">
        <v>27</v>
      </c>
      <c r="R2429" s="2">
        <v>4268</v>
      </c>
      <c r="S2429" s="2">
        <v>5183400</v>
      </c>
      <c r="T2429" s="2">
        <v>261443200</v>
      </c>
      <c r="U2429" s="2">
        <v>234</v>
      </c>
      <c r="V2429" s="2">
        <v>445</v>
      </c>
      <c r="W2429" s="2">
        <v>35</v>
      </c>
      <c r="X2429" s="2">
        <v>755</v>
      </c>
      <c r="Y2429" s="2">
        <v>150</v>
      </c>
      <c r="Z2429" s="2">
        <v>375</v>
      </c>
      <c r="AA2429" s="9">
        <f t="shared" si="335"/>
        <v>21237</v>
      </c>
      <c r="AB2429" s="9">
        <f t="shared" si="336"/>
        <v>1742</v>
      </c>
      <c r="AC2429" s="9">
        <f t="shared" si="337"/>
        <v>4365</v>
      </c>
      <c r="AD2429" s="9">
        <f t="shared" si="338"/>
        <v>4268</v>
      </c>
      <c r="AE2429" s="44">
        <f t="shared" si="339"/>
        <v>1.5227695335000768E-4</v>
      </c>
      <c r="AF2429" s="9">
        <f t="shared" si="340"/>
        <v>275</v>
      </c>
      <c r="AG2429" s="9">
        <f t="shared" si="333"/>
        <v>525</v>
      </c>
      <c r="AH2429" s="44">
        <f t="shared" si="341"/>
        <v>9.0510061522762876E-5</v>
      </c>
      <c r="AI2429">
        <f>AA2429/'Totals and Drop Down Lists'!W$6*Inputs!E$37</f>
        <v>19264.940826641599</v>
      </c>
      <c r="AJ2429">
        <f>AB2429/'Totals and Drop Down Lists'!X$6*Inputs!F$37</f>
        <v>5731.854472362551</v>
      </c>
      <c r="AK2429">
        <f>AC2429/'Totals and Drop Down Lists'!Y$6*Inputs!G$37</f>
        <v>28775.554437268725</v>
      </c>
      <c r="AL2429">
        <f>AD2429/'Totals and Drop Down Lists'!Z$6*Inputs!H$37</f>
        <v>34218.695420333912</v>
      </c>
      <c r="AM2429">
        <f>AE2429/'Totals and Drop Down Lists'!AA$6*Inputs!I$37</f>
        <v>18956.858997099207</v>
      </c>
      <c r="AN2429">
        <f>AF2429/'Totals and Drop Down Lists'!AB$6*Inputs!J$37</f>
        <v>5488.0906135948035</v>
      </c>
      <c r="AO2429">
        <f>AG2429/'Totals and Drop Down Lists'!AC$6*Inputs!K$37</f>
        <v>9777.3774940231015</v>
      </c>
      <c r="AP2429">
        <f>AH2429/'Totals and Drop Down Lists'!AD$6*Inputs!L$37</f>
        <v>21299.724546238704</v>
      </c>
      <c r="AQ2429">
        <f>IF(OR($D2429="51",$D2429="52",$D2429="61"),(AA2429/'Totals and Drop Down Lists'!W$4)*Inputs!E$38,0)</f>
        <v>0</v>
      </c>
      <c r="AR2429">
        <f>IF(OR($D2429="51",$D2429="52",$D2429="61"),(AB2429/'Totals and Drop Down Lists'!X$4)*Inputs!F$38,0)</f>
        <v>0</v>
      </c>
      <c r="AS2429">
        <f>IF(OR($D2429="51",$D2429="52",$D2429="61"),(AC2429/'Totals and Drop Down Lists'!Y$4)*Inputs!G$38,0)</f>
        <v>0</v>
      </c>
      <c r="AT2429">
        <f>IF(OR($D2429="51",$D2429="52",$D2429="61"),(AD2429/'Totals and Drop Down Lists'!Z$4)*Inputs!H$38,0)</f>
        <v>0</v>
      </c>
      <c r="AU2429">
        <f>IF(OR($D2429="51",$D2429="52",$D2429="61"),(AE2429/'Totals and Drop Down Lists'!AA$4)*Inputs!I$38,0)</f>
        <v>0</v>
      </c>
      <c r="AV2429">
        <f>IF(OR($D2429="51",$D2429="52",$D2429="61"),(AF2429/'Totals and Drop Down Lists'!AB$4)*Inputs!J$38,0)</f>
        <v>0</v>
      </c>
      <c r="AW2429">
        <f>IF(OR($D2429="51",$D2429="52",$D2429="61"),(AG2429/'Totals and Drop Down Lists'!AC$4)*Inputs!K$38,0)</f>
        <v>0</v>
      </c>
      <c r="AX2429">
        <f>IF(OR($D2429="51",$D2429="52",$D2429="61"),(AH2429/'Totals and Drop Down Lists'!AD$4)*Inputs!L$38,0)</f>
        <v>0</v>
      </c>
      <c r="AY2429">
        <f>IF(OR($D2429="51",$D2429="52",$D2429="61"),0,(AA2429/'Totals and Drop Down Lists'!W$5)*Inputs!E$39)</f>
        <v>0</v>
      </c>
      <c r="AZ2429">
        <f>IF(OR($D2429="51",$D2429="52",$D2429="61"),0,(AB2429/'Totals and Drop Down Lists'!X$5)*Inputs!F$39)</f>
        <v>0</v>
      </c>
      <c r="BA2429">
        <f>IF(OR($D2429="51",$D2429="52",$D2429="61"),0,(AC2429/'Totals and Drop Down Lists'!Y$5)*Inputs!G$39)</f>
        <v>0</v>
      </c>
      <c r="BB2429">
        <f>IF(OR($D2429="51",$D2429="52",$D2429="61"),0,(AD2429/'Totals and Drop Down Lists'!Z$5)*Inputs!H$39)</f>
        <v>0</v>
      </c>
      <c r="BC2429">
        <f>IF(OR($D2429="51",$D2429="52",$D2429="61"),0,(AE2429/'Totals and Drop Down Lists'!AA$5)*Inputs!I$39)</f>
        <v>0</v>
      </c>
      <c r="BD2429">
        <f>IF(OR($D2429="51",$D2429="52",$D2429="61"),0,(AF2429/'Totals and Drop Down Lists'!AB$5)*Inputs!J$39)</f>
        <v>0</v>
      </c>
      <c r="BE2429">
        <f>IF(OR($D2429="51",$D2429="52",$D2429="61"),0,(AG2429/'Totals and Drop Down Lists'!AC$5)*Inputs!K$39)</f>
        <v>0</v>
      </c>
      <c r="BF2429">
        <f>IF(OR($D2429="51",$D2429="52",$D2429="61"),0,(AH2429/'Totals and Drop Down Lists'!AD$5)*Inputs!L$39)</f>
        <v>0</v>
      </c>
      <c r="BG2429" s="10">
        <f t="shared" si="334"/>
        <v>143513.0968075626</v>
      </c>
    </row>
    <row r="2430" spans="1:59" ht="28.8">
      <c r="A2430" s="1" t="s">
        <v>7566</v>
      </c>
      <c r="B2430" s="1" t="s">
        <v>4006</v>
      </c>
      <c r="C2430" s="1" t="s">
        <v>4010</v>
      </c>
      <c r="D2430" s="1" t="s">
        <v>10</v>
      </c>
      <c r="E2430" s="1" t="s">
        <v>4011</v>
      </c>
      <c r="F2430" s="2">
        <v>29801</v>
      </c>
      <c r="G2430" s="2">
        <v>124</v>
      </c>
      <c r="H2430" s="2">
        <v>0</v>
      </c>
      <c r="I2430" s="2">
        <v>3525</v>
      </c>
      <c r="J2430" s="2">
        <v>12808</v>
      </c>
      <c r="K2430" s="2">
        <v>4428</v>
      </c>
      <c r="L2430" s="2">
        <v>17</v>
      </c>
      <c r="M2430" s="2">
        <v>14</v>
      </c>
      <c r="N2430" s="2">
        <v>18</v>
      </c>
      <c r="O2430" s="2">
        <v>123</v>
      </c>
      <c r="P2430" s="2">
        <v>57</v>
      </c>
      <c r="Q2430" s="2">
        <v>96</v>
      </c>
      <c r="R2430" s="2">
        <v>2981</v>
      </c>
      <c r="S2430" s="2">
        <v>4089600</v>
      </c>
      <c r="T2430" s="2">
        <v>165229900</v>
      </c>
      <c r="U2430" s="2">
        <v>334</v>
      </c>
      <c r="V2430" s="2">
        <v>495</v>
      </c>
      <c r="W2430" s="2">
        <v>0</v>
      </c>
      <c r="X2430" s="2">
        <v>1235</v>
      </c>
      <c r="Y2430" s="2">
        <v>150</v>
      </c>
      <c r="Z2430" s="2">
        <v>695</v>
      </c>
      <c r="AA2430" s="9">
        <f t="shared" si="335"/>
        <v>29801</v>
      </c>
      <c r="AB2430" s="9">
        <f t="shared" si="336"/>
        <v>3401</v>
      </c>
      <c r="AC2430" s="9">
        <f t="shared" si="337"/>
        <v>3306</v>
      </c>
      <c r="AD2430" s="9">
        <f t="shared" si="338"/>
        <v>2981</v>
      </c>
      <c r="AE2430" s="44">
        <f t="shared" si="339"/>
        <v>1.0691279698810281E-4</v>
      </c>
      <c r="AF2430" s="9">
        <f t="shared" si="340"/>
        <v>740</v>
      </c>
      <c r="AG2430" s="9">
        <f t="shared" si="333"/>
        <v>845</v>
      </c>
      <c r="AH2430" s="44">
        <f t="shared" si="341"/>
        <v>1.0870113744447192E-4</v>
      </c>
      <c r="AI2430">
        <f>AA2430/'Totals and Drop Down Lists'!W$6*Inputs!E$37</f>
        <v>27033.691273473007</v>
      </c>
      <c r="AJ2430">
        <f>AB2430/'Totals and Drop Down Lists'!X$6*Inputs!F$37</f>
        <v>11190.606808556277</v>
      </c>
      <c r="AK2430">
        <f>AC2430/'Totals and Drop Down Lists'!Y$6*Inputs!G$37</f>
        <v>21794.268721560231</v>
      </c>
      <c r="AL2430">
        <f>AD2430/'Totals and Drop Down Lists'!Z$6*Inputs!H$37</f>
        <v>23900.171285851782</v>
      </c>
      <c r="AM2430">
        <f>AE2430/'Totals and Drop Down Lists'!AA$6*Inputs!I$37</f>
        <v>13309.504642048683</v>
      </c>
      <c r="AN2430">
        <f>AF2430/'Totals and Drop Down Lists'!AB$6*Inputs!J$37</f>
        <v>14767.952923855109</v>
      </c>
      <c r="AO2430">
        <f>AG2430/'Totals and Drop Down Lists'!AC$6*Inputs!K$37</f>
        <v>15736.921871332417</v>
      </c>
      <c r="AP2430">
        <f>AH2430/'Totals and Drop Down Lists'!AD$6*Inputs!L$37</f>
        <v>25580.628788411515</v>
      </c>
      <c r="AQ2430">
        <f>IF(OR($D2430="51",$D2430="52",$D2430="61"),(AA2430/'Totals and Drop Down Lists'!W$4)*Inputs!E$38,0)</f>
        <v>0</v>
      </c>
      <c r="AR2430">
        <f>IF(OR($D2430="51",$D2430="52",$D2430="61"),(AB2430/'Totals and Drop Down Lists'!X$4)*Inputs!F$38,0)</f>
        <v>0</v>
      </c>
      <c r="AS2430">
        <f>IF(OR($D2430="51",$D2430="52",$D2430="61"),(AC2430/'Totals and Drop Down Lists'!Y$4)*Inputs!G$38,0)</f>
        <v>0</v>
      </c>
      <c r="AT2430">
        <f>IF(OR($D2430="51",$D2430="52",$D2430="61"),(AD2430/'Totals and Drop Down Lists'!Z$4)*Inputs!H$38,0)</f>
        <v>0</v>
      </c>
      <c r="AU2430">
        <f>IF(OR($D2430="51",$D2430="52",$D2430="61"),(AE2430/'Totals and Drop Down Lists'!AA$4)*Inputs!I$38,0)</f>
        <v>0</v>
      </c>
      <c r="AV2430">
        <f>IF(OR($D2430="51",$D2430="52",$D2430="61"),(AF2430/'Totals and Drop Down Lists'!AB$4)*Inputs!J$38,0)</f>
        <v>0</v>
      </c>
      <c r="AW2430">
        <f>IF(OR($D2430="51",$D2430="52",$D2430="61"),(AG2430/'Totals and Drop Down Lists'!AC$4)*Inputs!K$38,0)</f>
        <v>0</v>
      </c>
      <c r="AX2430">
        <f>IF(OR($D2430="51",$D2430="52",$D2430="61"),(AH2430/'Totals and Drop Down Lists'!AD$4)*Inputs!L$38,0)</f>
        <v>0</v>
      </c>
      <c r="AY2430">
        <f>IF(OR($D2430="51",$D2430="52",$D2430="61"),0,(AA2430/'Totals and Drop Down Lists'!W$5)*Inputs!E$39)</f>
        <v>0</v>
      </c>
      <c r="AZ2430">
        <f>IF(OR($D2430="51",$D2430="52",$D2430="61"),0,(AB2430/'Totals and Drop Down Lists'!X$5)*Inputs!F$39)</f>
        <v>0</v>
      </c>
      <c r="BA2430">
        <f>IF(OR($D2430="51",$D2430="52",$D2430="61"),0,(AC2430/'Totals and Drop Down Lists'!Y$5)*Inputs!G$39)</f>
        <v>0</v>
      </c>
      <c r="BB2430">
        <f>IF(OR($D2430="51",$D2430="52",$D2430="61"),0,(AD2430/'Totals and Drop Down Lists'!Z$5)*Inputs!H$39)</f>
        <v>0</v>
      </c>
      <c r="BC2430">
        <f>IF(OR($D2430="51",$D2430="52",$D2430="61"),0,(AE2430/'Totals and Drop Down Lists'!AA$5)*Inputs!I$39)</f>
        <v>0</v>
      </c>
      <c r="BD2430">
        <f>IF(OR($D2430="51",$D2430="52",$D2430="61"),0,(AF2430/'Totals and Drop Down Lists'!AB$5)*Inputs!J$39)</f>
        <v>0</v>
      </c>
      <c r="BE2430">
        <f>IF(OR($D2430="51",$D2430="52",$D2430="61"),0,(AG2430/'Totals and Drop Down Lists'!AC$5)*Inputs!K$39)</f>
        <v>0</v>
      </c>
      <c r="BF2430">
        <f>IF(OR($D2430="51",$D2430="52",$D2430="61"),0,(AH2430/'Totals and Drop Down Lists'!AD$5)*Inputs!L$39)</f>
        <v>0</v>
      </c>
      <c r="BG2430" s="10">
        <f t="shared" si="334"/>
        <v>153313.74631508905</v>
      </c>
    </row>
    <row r="2431" spans="1:59" ht="28.8">
      <c r="A2431" s="1" t="s">
        <v>7566</v>
      </c>
      <c r="B2431" s="1" t="s">
        <v>4006</v>
      </c>
      <c r="C2431" s="1" t="s">
        <v>4012</v>
      </c>
      <c r="D2431" s="1" t="s">
        <v>25</v>
      </c>
      <c r="E2431" s="1" t="s">
        <v>4013</v>
      </c>
      <c r="F2431" s="2">
        <v>60216</v>
      </c>
      <c r="G2431" s="2">
        <v>198</v>
      </c>
      <c r="H2431" s="2">
        <v>0</v>
      </c>
      <c r="I2431" s="2">
        <v>5849</v>
      </c>
      <c r="J2431" s="2">
        <v>25049</v>
      </c>
      <c r="K2431" s="2">
        <v>6237</v>
      </c>
      <c r="L2431" s="2">
        <v>61</v>
      </c>
      <c r="M2431" s="2">
        <v>26</v>
      </c>
      <c r="N2431" s="2">
        <v>0</v>
      </c>
      <c r="O2431" s="2">
        <v>57</v>
      </c>
      <c r="P2431" s="2">
        <v>23</v>
      </c>
      <c r="Q2431" s="2">
        <v>0</v>
      </c>
      <c r="R2431" s="2">
        <v>7665</v>
      </c>
      <c r="S2431" s="2">
        <v>5253800</v>
      </c>
      <c r="T2431" s="2">
        <v>255883400</v>
      </c>
      <c r="U2431" s="2">
        <v>405</v>
      </c>
      <c r="V2431" s="2">
        <v>520</v>
      </c>
      <c r="W2431" s="2">
        <v>30</v>
      </c>
      <c r="X2431" s="2">
        <v>1380</v>
      </c>
      <c r="Y2431" s="2">
        <v>225</v>
      </c>
      <c r="Z2431" s="2">
        <v>710</v>
      </c>
      <c r="AA2431" s="9">
        <f t="shared" si="335"/>
        <v>60216</v>
      </c>
      <c r="AB2431" s="9">
        <f t="shared" si="336"/>
        <v>5651</v>
      </c>
      <c r="AC2431" s="9">
        <f t="shared" si="337"/>
        <v>7832</v>
      </c>
      <c r="AD2431" s="9">
        <f t="shared" si="338"/>
        <v>7665</v>
      </c>
      <c r="AE2431" s="44">
        <f t="shared" si="339"/>
        <v>1.0845682367249695E-4</v>
      </c>
      <c r="AF2431" s="9">
        <f t="shared" si="340"/>
        <v>830</v>
      </c>
      <c r="AG2431" s="9">
        <f t="shared" si="333"/>
        <v>935</v>
      </c>
      <c r="AH2431" s="44">
        <f t="shared" si="341"/>
        <v>8.6625957591141044E-5</v>
      </c>
      <c r="AI2431">
        <f>AA2431/'Totals and Drop Down Lists'!W$6*Inputs!E$37</f>
        <v>54624.366756936033</v>
      </c>
      <c r="AJ2431">
        <f>AB2431/'Totals and Drop Down Lists'!X$6*Inputs!F$37</f>
        <v>18593.97796975934</v>
      </c>
      <c r="AK2431">
        <f>AC2431/'Totals and Drop Down Lists'!Y$6*Inputs!G$37</f>
        <v>51631.189542425811</v>
      </c>
      <c r="AL2431">
        <f>AD2431/'Totals and Drop Down Lists'!Z$6*Inputs!H$37</f>
        <v>61454.147234503158</v>
      </c>
      <c r="AM2431">
        <f>AE2431/'Totals and Drop Down Lists'!AA$6*Inputs!I$37</f>
        <v>13501.719520924948</v>
      </c>
      <c r="AN2431">
        <f>AF2431/'Totals and Drop Down Lists'!AB$6*Inputs!J$37</f>
        <v>16564.055306486138</v>
      </c>
      <c r="AO2431">
        <f>AG2431/'Totals and Drop Down Lists'!AC$6*Inputs!K$37</f>
        <v>17413.043727450662</v>
      </c>
      <c r="AP2431">
        <f>AH2431/'Totals and Drop Down Lists'!AD$6*Inputs!L$37</f>
        <v>20385.678721270375</v>
      </c>
      <c r="AQ2431">
        <f>IF(OR($D2431="51",$D2431="52",$D2431="61"),(AA2431/'Totals and Drop Down Lists'!W$4)*Inputs!E$38,0)</f>
        <v>0</v>
      </c>
      <c r="AR2431">
        <f>IF(OR($D2431="51",$D2431="52",$D2431="61"),(AB2431/'Totals and Drop Down Lists'!X$4)*Inputs!F$38,0)</f>
        <v>0</v>
      </c>
      <c r="AS2431">
        <f>IF(OR($D2431="51",$D2431="52",$D2431="61"),(AC2431/'Totals and Drop Down Lists'!Y$4)*Inputs!G$38,0)</f>
        <v>0</v>
      </c>
      <c r="AT2431">
        <f>IF(OR($D2431="51",$D2431="52",$D2431="61"),(AD2431/'Totals and Drop Down Lists'!Z$4)*Inputs!H$38,0)</f>
        <v>0</v>
      </c>
      <c r="AU2431">
        <f>IF(OR($D2431="51",$D2431="52",$D2431="61"),(AE2431/'Totals and Drop Down Lists'!AA$4)*Inputs!I$38,0)</f>
        <v>0</v>
      </c>
      <c r="AV2431">
        <f>IF(OR($D2431="51",$D2431="52",$D2431="61"),(AF2431/'Totals and Drop Down Lists'!AB$4)*Inputs!J$38,0)</f>
        <v>0</v>
      </c>
      <c r="AW2431">
        <f>IF(OR($D2431="51",$D2431="52",$D2431="61"),(AG2431/'Totals and Drop Down Lists'!AC$4)*Inputs!K$38,0)</f>
        <v>0</v>
      </c>
      <c r="AX2431">
        <f>IF(OR($D2431="51",$D2431="52",$D2431="61"),(AH2431/'Totals and Drop Down Lists'!AD$4)*Inputs!L$38,0)</f>
        <v>0</v>
      </c>
      <c r="AY2431">
        <f>IF(OR($D2431="51",$D2431="52",$D2431="61"),0,(AA2431/'Totals and Drop Down Lists'!W$5)*Inputs!E$39)</f>
        <v>0</v>
      </c>
      <c r="AZ2431">
        <f>IF(OR($D2431="51",$D2431="52",$D2431="61"),0,(AB2431/'Totals and Drop Down Lists'!X$5)*Inputs!F$39)</f>
        <v>0</v>
      </c>
      <c r="BA2431">
        <f>IF(OR($D2431="51",$D2431="52",$D2431="61"),0,(AC2431/'Totals and Drop Down Lists'!Y$5)*Inputs!G$39)</f>
        <v>0</v>
      </c>
      <c r="BB2431">
        <f>IF(OR($D2431="51",$D2431="52",$D2431="61"),0,(AD2431/'Totals and Drop Down Lists'!Z$5)*Inputs!H$39)</f>
        <v>0</v>
      </c>
      <c r="BC2431">
        <f>IF(OR($D2431="51",$D2431="52",$D2431="61"),0,(AE2431/'Totals and Drop Down Lists'!AA$5)*Inputs!I$39)</f>
        <v>0</v>
      </c>
      <c r="BD2431">
        <f>IF(OR($D2431="51",$D2431="52",$D2431="61"),0,(AF2431/'Totals and Drop Down Lists'!AB$5)*Inputs!J$39)</f>
        <v>0</v>
      </c>
      <c r="BE2431">
        <f>IF(OR($D2431="51",$D2431="52",$D2431="61"),0,(AG2431/'Totals and Drop Down Lists'!AC$5)*Inputs!K$39)</f>
        <v>0</v>
      </c>
      <c r="BF2431">
        <f>IF(OR($D2431="51",$D2431="52",$D2431="61"),0,(AH2431/'Totals and Drop Down Lists'!AD$5)*Inputs!L$39)</f>
        <v>0</v>
      </c>
      <c r="BG2431" s="10">
        <f t="shared" si="334"/>
        <v>254168.17877975645</v>
      </c>
    </row>
    <row r="2432" spans="1:59" ht="28.8">
      <c r="A2432" s="1" t="s">
        <v>7566</v>
      </c>
      <c r="B2432" s="1" t="s">
        <v>4006</v>
      </c>
      <c r="C2432" s="1" t="s">
        <v>612</v>
      </c>
      <c r="D2432" s="1" t="s">
        <v>25</v>
      </c>
      <c r="E2432" s="1" t="s">
        <v>4014</v>
      </c>
      <c r="F2432" s="2">
        <v>47694</v>
      </c>
      <c r="G2432" s="2">
        <v>230</v>
      </c>
      <c r="H2432" s="2">
        <v>0</v>
      </c>
      <c r="I2432" s="2">
        <v>4756</v>
      </c>
      <c r="J2432" s="2">
        <v>20922</v>
      </c>
      <c r="K2432" s="2">
        <v>4059</v>
      </c>
      <c r="L2432" s="2">
        <v>131</v>
      </c>
      <c r="M2432" s="2">
        <v>8</v>
      </c>
      <c r="N2432" s="2">
        <v>0</v>
      </c>
      <c r="O2432" s="2">
        <v>57</v>
      </c>
      <c r="P2432" s="2">
        <v>48</v>
      </c>
      <c r="Q2432" s="2">
        <v>0</v>
      </c>
      <c r="R2432" s="2">
        <v>6242</v>
      </c>
      <c r="S2432" s="4">
        <v>3197900</v>
      </c>
      <c r="T2432" s="2">
        <v>159944200</v>
      </c>
      <c r="U2432" s="2">
        <v>280</v>
      </c>
      <c r="V2432" s="2">
        <v>373</v>
      </c>
      <c r="W2432" s="2">
        <v>10</v>
      </c>
      <c r="X2432" s="2">
        <v>1056</v>
      </c>
      <c r="Y2432" s="2">
        <v>65</v>
      </c>
      <c r="Z2432" s="2">
        <v>707</v>
      </c>
      <c r="AA2432" s="9">
        <f t="shared" si="335"/>
        <v>47694</v>
      </c>
      <c r="AB2432" s="9">
        <f t="shared" si="336"/>
        <v>4526</v>
      </c>
      <c r="AC2432" s="9">
        <f t="shared" si="337"/>
        <v>6486</v>
      </c>
      <c r="AD2432" s="9">
        <f t="shared" si="338"/>
        <v>6242</v>
      </c>
      <c r="AE2432" s="44">
        <f t="shared" si="339"/>
        <v>5.4995947767188886E-5</v>
      </c>
      <c r="AF2432" s="9">
        <f t="shared" si="340"/>
        <v>673</v>
      </c>
      <c r="AG2432" s="9">
        <f t="shared" si="333"/>
        <v>772</v>
      </c>
      <c r="AH2432" s="44">
        <f t="shared" si="341"/>
        <v>5.5729383686027104E-5</v>
      </c>
      <c r="AI2432">
        <f>AA2432/'Totals and Drop Down Lists'!W$6*Inputs!E$37</f>
        <v>43265.154578605478</v>
      </c>
      <c r="AJ2432">
        <f>AB2432/'Totals and Drop Down Lists'!X$6*Inputs!F$37</f>
        <v>14892.29238915781</v>
      </c>
      <c r="AK2432">
        <f>AC2432/'Totals and Drop Down Lists'!Y$6*Inputs!G$37</f>
        <v>42757.902882044662</v>
      </c>
      <c r="AL2432">
        <f>AD2432/'Totals and Drop Down Lists'!Z$6*Inputs!H$37</f>
        <v>50045.242927301857</v>
      </c>
      <c r="AM2432">
        <f>AE2432/'Totals and Drop Down Lists'!AA$6*Inputs!I$37</f>
        <v>6846.4098098819759</v>
      </c>
      <c r="AN2432">
        <f>AF2432/'Totals and Drop Down Lists'!AB$6*Inputs!J$37</f>
        <v>13430.854483452011</v>
      </c>
      <c r="AO2432">
        <f>AG2432/'Totals and Drop Down Lists'!AC$6*Inputs!K$37</f>
        <v>14377.400810258729</v>
      </c>
      <c r="AP2432">
        <f>AH2432/'Totals and Drop Down Lists'!AD$6*Inputs!L$37</f>
        <v>13114.790794231158</v>
      </c>
      <c r="AQ2432">
        <f>IF(OR($D2432="51",$D2432="52",$D2432="61"),(AA2432/'Totals and Drop Down Lists'!W$4)*Inputs!E$38,0)</f>
        <v>0</v>
      </c>
      <c r="AR2432">
        <f>IF(OR($D2432="51",$D2432="52",$D2432="61"),(AB2432/'Totals and Drop Down Lists'!X$4)*Inputs!F$38,0)</f>
        <v>0</v>
      </c>
      <c r="AS2432">
        <f>IF(OR($D2432="51",$D2432="52",$D2432="61"),(AC2432/'Totals and Drop Down Lists'!Y$4)*Inputs!G$38,0)</f>
        <v>0</v>
      </c>
      <c r="AT2432">
        <f>IF(OR($D2432="51",$D2432="52",$D2432="61"),(AD2432/'Totals and Drop Down Lists'!Z$4)*Inputs!H$38,0)</f>
        <v>0</v>
      </c>
      <c r="AU2432">
        <f>IF(OR($D2432="51",$D2432="52",$D2432="61"),(AE2432/'Totals and Drop Down Lists'!AA$4)*Inputs!I$38,0)</f>
        <v>0</v>
      </c>
      <c r="AV2432">
        <f>IF(OR($D2432="51",$D2432="52",$D2432="61"),(AF2432/'Totals and Drop Down Lists'!AB$4)*Inputs!J$38,0)</f>
        <v>0</v>
      </c>
      <c r="AW2432">
        <f>IF(OR($D2432="51",$D2432="52",$D2432="61"),(AG2432/'Totals and Drop Down Lists'!AC$4)*Inputs!K$38,0)</f>
        <v>0</v>
      </c>
      <c r="AX2432">
        <f>IF(OR($D2432="51",$D2432="52",$D2432="61"),(AH2432/'Totals and Drop Down Lists'!AD$4)*Inputs!L$38,0)</f>
        <v>0</v>
      </c>
      <c r="AY2432">
        <f>IF(OR($D2432="51",$D2432="52",$D2432="61"),0,(AA2432/'Totals and Drop Down Lists'!W$5)*Inputs!E$39)</f>
        <v>0</v>
      </c>
      <c r="AZ2432">
        <f>IF(OR($D2432="51",$D2432="52",$D2432="61"),0,(AB2432/'Totals and Drop Down Lists'!X$5)*Inputs!F$39)</f>
        <v>0</v>
      </c>
      <c r="BA2432">
        <f>IF(OR($D2432="51",$D2432="52",$D2432="61"),0,(AC2432/'Totals and Drop Down Lists'!Y$5)*Inputs!G$39)</f>
        <v>0</v>
      </c>
      <c r="BB2432">
        <f>IF(OR($D2432="51",$D2432="52",$D2432="61"),0,(AD2432/'Totals and Drop Down Lists'!Z$5)*Inputs!H$39)</f>
        <v>0</v>
      </c>
      <c r="BC2432">
        <f>IF(OR($D2432="51",$D2432="52",$D2432="61"),0,(AE2432/'Totals and Drop Down Lists'!AA$5)*Inputs!I$39)</f>
        <v>0</v>
      </c>
      <c r="BD2432">
        <f>IF(OR($D2432="51",$D2432="52",$D2432="61"),0,(AF2432/'Totals and Drop Down Lists'!AB$5)*Inputs!J$39)</f>
        <v>0</v>
      </c>
      <c r="BE2432">
        <f>IF(OR($D2432="51",$D2432="52",$D2432="61"),0,(AG2432/'Totals and Drop Down Lists'!AC$5)*Inputs!K$39)</f>
        <v>0</v>
      </c>
      <c r="BF2432">
        <f>IF(OR($D2432="51",$D2432="52",$D2432="61"),0,(AH2432/'Totals and Drop Down Lists'!AD$5)*Inputs!L$39)</f>
        <v>0</v>
      </c>
      <c r="BG2432" s="10">
        <f t="shared" si="334"/>
        <v>198730.04867493367</v>
      </c>
    </row>
    <row r="2433" spans="1:59" ht="28.8">
      <c r="A2433" s="1" t="s">
        <v>7566</v>
      </c>
      <c r="B2433" s="1" t="s">
        <v>4006</v>
      </c>
      <c r="C2433" s="1" t="s">
        <v>4015</v>
      </c>
      <c r="D2433" s="1" t="s">
        <v>25</v>
      </c>
      <c r="E2433" s="1" t="s">
        <v>4016</v>
      </c>
      <c r="F2433" s="2">
        <v>76896</v>
      </c>
      <c r="G2433" s="2">
        <v>1367</v>
      </c>
      <c r="H2433" s="2">
        <v>112</v>
      </c>
      <c r="I2433" s="2">
        <v>8169</v>
      </c>
      <c r="J2433" s="2">
        <v>30458</v>
      </c>
      <c r="K2433" s="2">
        <v>8740</v>
      </c>
      <c r="L2433" s="2">
        <v>209</v>
      </c>
      <c r="M2433" s="2">
        <v>3</v>
      </c>
      <c r="N2433" s="2">
        <v>13</v>
      </c>
      <c r="O2433" s="2">
        <v>106</v>
      </c>
      <c r="P2433" s="2">
        <v>116</v>
      </c>
      <c r="Q2433" s="2">
        <v>0</v>
      </c>
      <c r="R2433" s="2">
        <v>10614</v>
      </c>
      <c r="S2433" s="2">
        <v>8067500</v>
      </c>
      <c r="T2433" s="2">
        <v>355333400</v>
      </c>
      <c r="U2433" s="2">
        <v>387</v>
      </c>
      <c r="V2433" s="2">
        <v>693</v>
      </c>
      <c r="W2433" s="2">
        <v>40</v>
      </c>
      <c r="X2433" s="2">
        <v>1844</v>
      </c>
      <c r="Y2433" s="2">
        <v>185</v>
      </c>
      <c r="Z2433" s="2">
        <v>1091</v>
      </c>
      <c r="AA2433" s="9">
        <f t="shared" si="335"/>
        <v>76896</v>
      </c>
      <c r="AB2433" s="9">
        <f t="shared" si="336"/>
        <v>6690</v>
      </c>
      <c r="AC2433" s="9">
        <f t="shared" si="337"/>
        <v>11061</v>
      </c>
      <c r="AD2433" s="9">
        <f t="shared" si="338"/>
        <v>10614</v>
      </c>
      <c r="AE2433" s="44">
        <f t="shared" si="339"/>
        <v>1.751528744151278E-4</v>
      </c>
      <c r="AF2433" s="9">
        <f t="shared" si="340"/>
        <v>1111</v>
      </c>
      <c r="AG2433" s="9">
        <f t="shared" si="333"/>
        <v>1276</v>
      </c>
      <c r="AH2433" s="44">
        <f t="shared" si="341"/>
        <v>1.3624225116962418E-4</v>
      </c>
      <c r="AI2433">
        <f>AA2433/'Totals and Drop Down Lists'!W$6*Inputs!E$37</f>
        <v>69755.468748195708</v>
      </c>
      <c r="AJ2433">
        <f>AB2433/'Totals and Drop Down Lists'!X$6*Inputs!F$37</f>
        <v>22012.690252643777</v>
      </c>
      <c r="AK2433">
        <f>AC2433/'Totals and Drop Down Lists'!Y$6*Inputs!G$37</f>
        <v>72917.848254439712</v>
      </c>
      <c r="AL2433">
        <f>AD2433/'Totals and Drop Down Lists'!Z$6*Inputs!H$37</f>
        <v>85097.758479715136</v>
      </c>
      <c r="AM2433">
        <f>AE2433/'Totals and Drop Down Lists'!AA$6*Inputs!I$37</f>
        <v>21804.667549346101</v>
      </c>
      <c r="AN2433">
        <f>AF2433/'Totals and Drop Down Lists'!AB$6*Inputs!J$37</f>
        <v>22171.886078923009</v>
      </c>
      <c r="AO2433">
        <f>AG2433/'Totals and Drop Down Lists'!AC$6*Inputs!K$37</f>
        <v>23763.683204520908</v>
      </c>
      <c r="AP2433">
        <f>AH2433/'Totals and Drop Down Lists'!AD$6*Inputs!L$37</f>
        <v>32061.87657648031</v>
      </c>
      <c r="AQ2433">
        <f>IF(OR($D2433="51",$D2433="52",$D2433="61"),(AA2433/'Totals and Drop Down Lists'!W$4)*Inputs!E$38,0)</f>
        <v>0</v>
      </c>
      <c r="AR2433">
        <f>IF(OR($D2433="51",$D2433="52",$D2433="61"),(AB2433/'Totals and Drop Down Lists'!X$4)*Inputs!F$38,0)</f>
        <v>0</v>
      </c>
      <c r="AS2433">
        <f>IF(OR($D2433="51",$D2433="52",$D2433="61"),(AC2433/'Totals and Drop Down Lists'!Y$4)*Inputs!G$38,0)</f>
        <v>0</v>
      </c>
      <c r="AT2433">
        <f>IF(OR($D2433="51",$D2433="52",$D2433="61"),(AD2433/'Totals and Drop Down Lists'!Z$4)*Inputs!H$38,0)</f>
        <v>0</v>
      </c>
      <c r="AU2433">
        <f>IF(OR($D2433="51",$D2433="52",$D2433="61"),(AE2433/'Totals and Drop Down Lists'!AA$4)*Inputs!I$38,0)</f>
        <v>0</v>
      </c>
      <c r="AV2433">
        <f>IF(OR($D2433="51",$D2433="52",$D2433="61"),(AF2433/'Totals and Drop Down Lists'!AB$4)*Inputs!J$38,0)</f>
        <v>0</v>
      </c>
      <c r="AW2433">
        <f>IF(OR($D2433="51",$D2433="52",$D2433="61"),(AG2433/'Totals and Drop Down Lists'!AC$4)*Inputs!K$38,0)</f>
        <v>0</v>
      </c>
      <c r="AX2433">
        <f>IF(OR($D2433="51",$D2433="52",$D2433="61"),(AH2433/'Totals and Drop Down Lists'!AD$4)*Inputs!L$38,0)</f>
        <v>0</v>
      </c>
      <c r="AY2433">
        <f>IF(OR($D2433="51",$D2433="52",$D2433="61"),0,(AA2433/'Totals and Drop Down Lists'!W$5)*Inputs!E$39)</f>
        <v>0</v>
      </c>
      <c r="AZ2433">
        <f>IF(OR($D2433="51",$D2433="52",$D2433="61"),0,(AB2433/'Totals and Drop Down Lists'!X$5)*Inputs!F$39)</f>
        <v>0</v>
      </c>
      <c r="BA2433">
        <f>IF(OR($D2433="51",$D2433="52",$D2433="61"),0,(AC2433/'Totals and Drop Down Lists'!Y$5)*Inputs!G$39)</f>
        <v>0</v>
      </c>
      <c r="BB2433">
        <f>IF(OR($D2433="51",$D2433="52",$D2433="61"),0,(AD2433/'Totals and Drop Down Lists'!Z$5)*Inputs!H$39)</f>
        <v>0</v>
      </c>
      <c r="BC2433">
        <f>IF(OR($D2433="51",$D2433="52",$D2433="61"),0,(AE2433/'Totals and Drop Down Lists'!AA$5)*Inputs!I$39)</f>
        <v>0</v>
      </c>
      <c r="BD2433">
        <f>IF(OR($D2433="51",$D2433="52",$D2433="61"),0,(AF2433/'Totals and Drop Down Lists'!AB$5)*Inputs!J$39)</f>
        <v>0</v>
      </c>
      <c r="BE2433">
        <f>IF(OR($D2433="51",$D2433="52",$D2433="61"),0,(AG2433/'Totals and Drop Down Lists'!AC$5)*Inputs!K$39)</f>
        <v>0</v>
      </c>
      <c r="BF2433">
        <f>IF(OR($D2433="51",$D2433="52",$D2433="61"),0,(AH2433/'Totals and Drop Down Lists'!AD$5)*Inputs!L$39)</f>
        <v>0</v>
      </c>
      <c r="BG2433" s="10">
        <f t="shared" si="334"/>
        <v>349585.87914426462</v>
      </c>
    </row>
    <row r="2434" spans="1:59" ht="28.8">
      <c r="A2434" s="1" t="s">
        <v>7566</v>
      </c>
      <c r="B2434" s="1" t="s">
        <v>4006</v>
      </c>
      <c r="C2434" s="1" t="s">
        <v>4017</v>
      </c>
      <c r="D2434" s="1" t="s">
        <v>25</v>
      </c>
      <c r="E2434" s="1" t="s">
        <v>4018</v>
      </c>
      <c r="F2434" s="2">
        <v>32520</v>
      </c>
      <c r="G2434" s="2">
        <v>193</v>
      </c>
      <c r="H2434" s="2">
        <v>7</v>
      </c>
      <c r="I2434" s="2">
        <v>4178</v>
      </c>
      <c r="J2434" s="2">
        <v>14531</v>
      </c>
      <c r="K2434" s="2">
        <v>4213</v>
      </c>
      <c r="L2434" s="2">
        <v>41</v>
      </c>
      <c r="M2434" s="2">
        <v>25</v>
      </c>
      <c r="N2434" s="2">
        <v>9</v>
      </c>
      <c r="O2434" s="2">
        <v>34</v>
      </c>
      <c r="P2434" s="2">
        <v>31</v>
      </c>
      <c r="Q2434" s="2">
        <v>0</v>
      </c>
      <c r="R2434" s="2">
        <v>6557</v>
      </c>
      <c r="S2434" s="2">
        <v>2582200</v>
      </c>
      <c r="T2434" s="2">
        <v>121344400</v>
      </c>
      <c r="U2434" s="2">
        <v>215</v>
      </c>
      <c r="V2434" s="2">
        <v>553</v>
      </c>
      <c r="W2434" s="2">
        <v>98</v>
      </c>
      <c r="X2434" s="2">
        <v>1513</v>
      </c>
      <c r="Y2434" s="2">
        <v>211</v>
      </c>
      <c r="Z2434" s="2">
        <v>836</v>
      </c>
      <c r="AA2434" s="9">
        <f t="shared" si="335"/>
        <v>32520</v>
      </c>
      <c r="AB2434" s="9">
        <f t="shared" si="336"/>
        <v>3978</v>
      </c>
      <c r="AC2434" s="9">
        <f t="shared" si="337"/>
        <v>6697</v>
      </c>
      <c r="AD2434" s="9">
        <f t="shared" si="338"/>
        <v>6557</v>
      </c>
      <c r="AE2434" s="44">
        <f t="shared" si="339"/>
        <v>8.5306711661516365E-5</v>
      </c>
      <c r="AF2434" s="9">
        <f t="shared" si="340"/>
        <v>862</v>
      </c>
      <c r="AG2434" s="9">
        <f t="shared" ref="AG2434:AG2497" si="342">Y2434+Z2434</f>
        <v>1047</v>
      </c>
      <c r="AH2434" s="44">
        <f t="shared" si="341"/>
        <v>1.1295194775468316E-4</v>
      </c>
      <c r="AI2434">
        <f>AA2434/'Totals and Drop Down Lists'!W$6*Inputs!E$37</f>
        <v>29500.20604051348</v>
      </c>
      <c r="AJ2434">
        <f>AB2434/'Totals and Drop Down Lists'!X$6*Inputs!F$37</f>
        <v>13089.160213007019</v>
      </c>
      <c r="AK2434">
        <f>AC2434/'Totals and Drop Down Lists'!Y$6*Inputs!G$37</f>
        <v>44148.886154957305</v>
      </c>
      <c r="AL2434">
        <f>AD2434/'Totals and Drop Down Lists'!Z$6*Inputs!H$37</f>
        <v>52570.755827349931</v>
      </c>
      <c r="AM2434">
        <f>AE2434/'Totals and Drop Down Lists'!AA$6*Inputs!I$37</f>
        <v>10619.777115953724</v>
      </c>
      <c r="AN2434">
        <f>AF2434/'Totals and Drop Down Lists'!AB$6*Inputs!J$37</f>
        <v>17202.669486977167</v>
      </c>
      <c r="AO2434">
        <f>AG2434/'Totals and Drop Down Lists'!AC$6*Inputs!K$37</f>
        <v>19498.884259508926</v>
      </c>
      <c r="AP2434">
        <f>AH2434/'Totals and Drop Down Lists'!AD$6*Inputs!L$37</f>
        <v>26580.97159210125</v>
      </c>
      <c r="AQ2434">
        <f>IF(OR($D2434="51",$D2434="52",$D2434="61"),(AA2434/'Totals and Drop Down Lists'!W$4)*Inputs!E$38,0)</f>
        <v>0</v>
      </c>
      <c r="AR2434">
        <f>IF(OR($D2434="51",$D2434="52",$D2434="61"),(AB2434/'Totals and Drop Down Lists'!X$4)*Inputs!F$38,0)</f>
        <v>0</v>
      </c>
      <c r="AS2434">
        <f>IF(OR($D2434="51",$D2434="52",$D2434="61"),(AC2434/'Totals and Drop Down Lists'!Y$4)*Inputs!G$38,0)</f>
        <v>0</v>
      </c>
      <c r="AT2434">
        <f>IF(OR($D2434="51",$D2434="52",$D2434="61"),(AD2434/'Totals and Drop Down Lists'!Z$4)*Inputs!H$38,0)</f>
        <v>0</v>
      </c>
      <c r="AU2434">
        <f>IF(OR($D2434="51",$D2434="52",$D2434="61"),(AE2434/'Totals and Drop Down Lists'!AA$4)*Inputs!I$38,0)</f>
        <v>0</v>
      </c>
      <c r="AV2434">
        <f>IF(OR($D2434="51",$D2434="52",$D2434="61"),(AF2434/'Totals and Drop Down Lists'!AB$4)*Inputs!J$38,0)</f>
        <v>0</v>
      </c>
      <c r="AW2434">
        <f>IF(OR($D2434="51",$D2434="52",$D2434="61"),(AG2434/'Totals and Drop Down Lists'!AC$4)*Inputs!K$38,0)</f>
        <v>0</v>
      </c>
      <c r="AX2434">
        <f>IF(OR($D2434="51",$D2434="52",$D2434="61"),(AH2434/'Totals and Drop Down Lists'!AD$4)*Inputs!L$38,0)</f>
        <v>0</v>
      </c>
      <c r="AY2434">
        <f>IF(OR($D2434="51",$D2434="52",$D2434="61"),0,(AA2434/'Totals and Drop Down Lists'!W$5)*Inputs!E$39)</f>
        <v>0</v>
      </c>
      <c r="AZ2434">
        <f>IF(OR($D2434="51",$D2434="52",$D2434="61"),0,(AB2434/'Totals and Drop Down Lists'!X$5)*Inputs!F$39)</f>
        <v>0</v>
      </c>
      <c r="BA2434">
        <f>IF(OR($D2434="51",$D2434="52",$D2434="61"),0,(AC2434/'Totals and Drop Down Lists'!Y$5)*Inputs!G$39)</f>
        <v>0</v>
      </c>
      <c r="BB2434">
        <f>IF(OR($D2434="51",$D2434="52",$D2434="61"),0,(AD2434/'Totals and Drop Down Lists'!Z$5)*Inputs!H$39)</f>
        <v>0</v>
      </c>
      <c r="BC2434">
        <f>IF(OR($D2434="51",$D2434="52",$D2434="61"),0,(AE2434/'Totals and Drop Down Lists'!AA$5)*Inputs!I$39)</f>
        <v>0</v>
      </c>
      <c r="BD2434">
        <f>IF(OR($D2434="51",$D2434="52",$D2434="61"),0,(AF2434/'Totals and Drop Down Lists'!AB$5)*Inputs!J$39)</f>
        <v>0</v>
      </c>
      <c r="BE2434">
        <f>IF(OR($D2434="51",$D2434="52",$D2434="61"),0,(AG2434/'Totals and Drop Down Lists'!AC$5)*Inputs!K$39)</f>
        <v>0</v>
      </c>
      <c r="BF2434">
        <f>IF(OR($D2434="51",$D2434="52",$D2434="61"),0,(AH2434/'Totals and Drop Down Lists'!AD$5)*Inputs!L$39)</f>
        <v>0</v>
      </c>
      <c r="BG2434" s="10">
        <f t="shared" ref="BG2434:BG2497" si="343">SUM(AI2434:BF2434)</f>
        <v>213211.31069036879</v>
      </c>
    </row>
    <row r="2435" spans="1:59" ht="28.8">
      <c r="A2435" s="1" t="s">
        <v>7566</v>
      </c>
      <c r="B2435" s="1" t="s">
        <v>4006</v>
      </c>
      <c r="C2435" s="1" t="s">
        <v>4019</v>
      </c>
      <c r="D2435" s="1" t="s">
        <v>25</v>
      </c>
      <c r="E2435" s="1" t="s">
        <v>4020</v>
      </c>
      <c r="F2435" s="2">
        <v>89166</v>
      </c>
      <c r="G2435" s="2">
        <v>1049</v>
      </c>
      <c r="H2435" s="2">
        <v>842</v>
      </c>
      <c r="I2435" s="2">
        <v>9237</v>
      </c>
      <c r="J2435" s="2">
        <v>35111</v>
      </c>
      <c r="K2435" s="2">
        <v>10872</v>
      </c>
      <c r="L2435" s="2">
        <v>128</v>
      </c>
      <c r="M2435" s="2">
        <v>22</v>
      </c>
      <c r="N2435" s="2">
        <v>4</v>
      </c>
      <c r="O2435" s="2">
        <v>138</v>
      </c>
      <c r="P2435" s="2">
        <v>138</v>
      </c>
      <c r="Q2435" s="2">
        <v>13</v>
      </c>
      <c r="R2435" s="2">
        <v>11861</v>
      </c>
      <c r="S2435" s="2">
        <v>10388400</v>
      </c>
      <c r="T2435" s="2">
        <v>527905000</v>
      </c>
      <c r="U2435" s="2">
        <v>829</v>
      </c>
      <c r="V2435" s="2">
        <v>655</v>
      </c>
      <c r="W2435" s="2">
        <v>98</v>
      </c>
      <c r="X2435" s="2">
        <v>2102</v>
      </c>
      <c r="Y2435" s="2">
        <v>179</v>
      </c>
      <c r="Z2435" s="2">
        <v>1007</v>
      </c>
      <c r="AA2435" s="9">
        <f t="shared" ref="AA2435:AA2498" si="344">F2435</f>
        <v>89166</v>
      </c>
      <c r="AB2435" s="9">
        <f t="shared" ref="AB2435:AB2498" si="345">I2435-G2435-H2435</f>
        <v>7346</v>
      </c>
      <c r="AC2435" s="9">
        <f t="shared" ref="AC2435:AC2498" si="346">L2435+M2435+N2435+O2435+P2435+Q2435+R2435</f>
        <v>12304</v>
      </c>
      <c r="AD2435" s="9">
        <f t="shared" ref="AD2435:AD2498" si="347">R2435</f>
        <v>11861</v>
      </c>
      <c r="AE2435" s="44">
        <f t="shared" ref="AE2435:AE2498" si="348">IF(ISERROR(((K2435^2)*SUM(J:J))/((SUM(K:K)^2)*J2435)), 0, ((K2435^2)*SUM(J:J))/((SUM(K:K)^2)*J2435))</f>
        <v>2.3511020196947835E-4</v>
      </c>
      <c r="AF2435" s="9">
        <f t="shared" ref="AF2435:AF2498" si="349">-IF((W2435+V2435-X2435)&gt;0, 0, (W2435+V2435-X2435))</f>
        <v>1349</v>
      </c>
      <c r="AG2435" s="9">
        <f t="shared" si="342"/>
        <v>1186</v>
      </c>
      <c r="AH2435" s="44">
        <f t="shared" ref="AH2435:AH2498" si="350">(K2435*SUM(J:J)*AG2435)/(J2435*SUM(K:K)*SUM(AG:AG))</f>
        <v>1.3664760372354378E-4</v>
      </c>
      <c r="AI2435">
        <f>AA2435/'Totals and Drop Down Lists'!W$6*Inputs!E$37</f>
        <v>80886.081543924505</v>
      </c>
      <c r="AJ2435">
        <f>AB2435/'Totals and Drop Down Lists'!X$6*Inputs!F$37</f>
        <v>24171.184244532316</v>
      </c>
      <c r="AK2435">
        <f>AC2435/'Totals and Drop Down Lists'!Y$6*Inputs!G$37</f>
        <v>81112.124122830326</v>
      </c>
      <c r="AL2435">
        <f>AD2435/'Totals and Drop Down Lists'!Z$6*Inputs!H$37</f>
        <v>95095.582563397504</v>
      </c>
      <c r="AM2435">
        <f>AE2435/'Totals and Drop Down Lists'!AA$6*Inputs!I$37</f>
        <v>29268.716305813145</v>
      </c>
      <c r="AN2435">
        <f>AF2435/'Totals and Drop Down Lists'!AB$6*Inputs!J$37</f>
        <v>26921.579046325056</v>
      </c>
      <c r="AO2435">
        <f>AG2435/'Totals and Drop Down Lists'!AC$6*Inputs!K$37</f>
        <v>22087.561348402662</v>
      </c>
      <c r="AP2435">
        <f>AH2435/'Totals and Drop Down Lists'!AD$6*Inputs!L$37</f>
        <v>32157.268156127291</v>
      </c>
      <c r="AQ2435">
        <f>IF(OR($D2435="51",$D2435="52",$D2435="61"),(AA2435/'Totals and Drop Down Lists'!W$4)*Inputs!E$38,0)</f>
        <v>0</v>
      </c>
      <c r="AR2435">
        <f>IF(OR($D2435="51",$D2435="52",$D2435="61"),(AB2435/'Totals and Drop Down Lists'!X$4)*Inputs!F$38,0)</f>
        <v>0</v>
      </c>
      <c r="AS2435">
        <f>IF(OR($D2435="51",$D2435="52",$D2435="61"),(AC2435/'Totals and Drop Down Lists'!Y$4)*Inputs!G$38,0)</f>
        <v>0</v>
      </c>
      <c r="AT2435">
        <f>IF(OR($D2435="51",$D2435="52",$D2435="61"),(AD2435/'Totals and Drop Down Lists'!Z$4)*Inputs!H$38,0)</f>
        <v>0</v>
      </c>
      <c r="AU2435">
        <f>IF(OR($D2435="51",$D2435="52",$D2435="61"),(AE2435/'Totals and Drop Down Lists'!AA$4)*Inputs!I$38,0)</f>
        <v>0</v>
      </c>
      <c r="AV2435">
        <f>IF(OR($D2435="51",$D2435="52",$D2435="61"),(AF2435/'Totals and Drop Down Lists'!AB$4)*Inputs!J$38,0)</f>
        <v>0</v>
      </c>
      <c r="AW2435">
        <f>IF(OR($D2435="51",$D2435="52",$D2435="61"),(AG2435/'Totals and Drop Down Lists'!AC$4)*Inputs!K$38,0)</f>
        <v>0</v>
      </c>
      <c r="AX2435">
        <f>IF(OR($D2435="51",$D2435="52",$D2435="61"),(AH2435/'Totals and Drop Down Lists'!AD$4)*Inputs!L$38,0)</f>
        <v>0</v>
      </c>
      <c r="AY2435">
        <f>IF(OR($D2435="51",$D2435="52",$D2435="61"),0,(AA2435/'Totals and Drop Down Lists'!W$5)*Inputs!E$39)</f>
        <v>0</v>
      </c>
      <c r="AZ2435">
        <f>IF(OR($D2435="51",$D2435="52",$D2435="61"),0,(AB2435/'Totals and Drop Down Lists'!X$5)*Inputs!F$39)</f>
        <v>0</v>
      </c>
      <c r="BA2435">
        <f>IF(OR($D2435="51",$D2435="52",$D2435="61"),0,(AC2435/'Totals and Drop Down Lists'!Y$5)*Inputs!G$39)</f>
        <v>0</v>
      </c>
      <c r="BB2435">
        <f>IF(OR($D2435="51",$D2435="52",$D2435="61"),0,(AD2435/'Totals and Drop Down Lists'!Z$5)*Inputs!H$39)</f>
        <v>0</v>
      </c>
      <c r="BC2435">
        <f>IF(OR($D2435="51",$D2435="52",$D2435="61"),0,(AE2435/'Totals and Drop Down Lists'!AA$5)*Inputs!I$39)</f>
        <v>0</v>
      </c>
      <c r="BD2435">
        <f>IF(OR($D2435="51",$D2435="52",$D2435="61"),0,(AF2435/'Totals and Drop Down Lists'!AB$5)*Inputs!J$39)</f>
        <v>0</v>
      </c>
      <c r="BE2435">
        <f>IF(OR($D2435="51",$D2435="52",$D2435="61"),0,(AG2435/'Totals and Drop Down Lists'!AC$5)*Inputs!K$39)</f>
        <v>0</v>
      </c>
      <c r="BF2435">
        <f>IF(OR($D2435="51",$D2435="52",$D2435="61"),0,(AH2435/'Totals and Drop Down Lists'!AD$5)*Inputs!L$39)</f>
        <v>0</v>
      </c>
      <c r="BG2435" s="10">
        <f t="shared" si="343"/>
        <v>391700.09733135282</v>
      </c>
    </row>
    <row r="2436" spans="1:59" ht="28.8">
      <c r="A2436" s="1" t="s">
        <v>7566</v>
      </c>
      <c r="B2436" s="1" t="s">
        <v>4006</v>
      </c>
      <c r="C2436" s="1" t="s">
        <v>4021</v>
      </c>
      <c r="D2436" s="1" t="s">
        <v>25</v>
      </c>
      <c r="E2436" s="1" t="s">
        <v>4022</v>
      </c>
      <c r="F2436" s="2">
        <v>146710</v>
      </c>
      <c r="G2436" s="2">
        <v>942</v>
      </c>
      <c r="H2436" s="2">
        <v>176</v>
      </c>
      <c r="I2436" s="2">
        <v>12174</v>
      </c>
      <c r="J2436" s="2">
        <v>56812</v>
      </c>
      <c r="K2436" s="2">
        <v>15778</v>
      </c>
      <c r="L2436" s="2">
        <v>214</v>
      </c>
      <c r="M2436" s="2">
        <v>59</v>
      </c>
      <c r="N2436" s="2">
        <v>0</v>
      </c>
      <c r="O2436" s="2">
        <v>237</v>
      </c>
      <c r="P2436" s="2">
        <v>121</v>
      </c>
      <c r="Q2436" s="2">
        <v>77</v>
      </c>
      <c r="R2436" s="2">
        <v>16385</v>
      </c>
      <c r="S2436" s="2">
        <v>14603900</v>
      </c>
      <c r="T2436" s="2">
        <v>725144200</v>
      </c>
      <c r="U2436" s="2">
        <v>914</v>
      </c>
      <c r="V2436" s="2">
        <v>1522</v>
      </c>
      <c r="W2436" s="2">
        <v>0</v>
      </c>
      <c r="X2436" s="2">
        <v>4033</v>
      </c>
      <c r="Y2436" s="2">
        <v>367</v>
      </c>
      <c r="Z2436" s="2">
        <v>2409</v>
      </c>
      <c r="AA2436" s="9">
        <f t="shared" si="344"/>
        <v>146710</v>
      </c>
      <c r="AB2436" s="9">
        <f t="shared" si="345"/>
        <v>11056</v>
      </c>
      <c r="AC2436" s="9">
        <f t="shared" si="346"/>
        <v>17093</v>
      </c>
      <c r="AD2436" s="9">
        <f t="shared" si="347"/>
        <v>16385</v>
      </c>
      <c r="AE2436" s="44">
        <f t="shared" si="348"/>
        <v>3.0602690566381211E-4</v>
      </c>
      <c r="AF2436" s="9">
        <f t="shared" si="349"/>
        <v>2511</v>
      </c>
      <c r="AG2436" s="9">
        <f t="shared" si="342"/>
        <v>2776</v>
      </c>
      <c r="AH2436" s="44">
        <f t="shared" si="350"/>
        <v>2.8686820863025393E-4</v>
      </c>
      <c r="AI2436">
        <f>AA2436/'Totals and Drop Down Lists'!W$6*Inputs!E$37</f>
        <v>133086.56913295612</v>
      </c>
      <c r="AJ2436">
        <f>AB2436/'Totals and Drop Down Lists'!X$6*Inputs!F$37</f>
        <v>36378.52069256048</v>
      </c>
      <c r="AK2436">
        <f>AC2436/'Totals and Drop Down Lists'!Y$6*Inputs!G$37</f>
        <v>112682.82978149698</v>
      </c>
      <c r="AL2436">
        <f>AD2436/'Totals and Drop Down Lists'!Z$6*Inputs!H$37</f>
        <v>131366.75830884988</v>
      </c>
      <c r="AM2436">
        <f>AE2436/'Totals and Drop Down Lists'!AA$6*Inputs!I$37</f>
        <v>38097.090678280067</v>
      </c>
      <c r="AN2436">
        <f>AF2436/'Totals and Drop Down Lists'!AB$6*Inputs!J$37</f>
        <v>50111.256475405644</v>
      </c>
      <c r="AO2436">
        <f>AG2436/'Totals and Drop Down Lists'!AC$6*Inputs!K$37</f>
        <v>51699.047473158338</v>
      </c>
      <c r="AP2436">
        <f>AH2436/'Totals and Drop Down Lists'!AD$6*Inputs!L$37</f>
        <v>67508.669446221218</v>
      </c>
      <c r="AQ2436">
        <f>IF(OR($D2436="51",$D2436="52",$D2436="61"),(AA2436/'Totals and Drop Down Lists'!W$4)*Inputs!E$38,0)</f>
        <v>0</v>
      </c>
      <c r="AR2436">
        <f>IF(OR($D2436="51",$D2436="52",$D2436="61"),(AB2436/'Totals and Drop Down Lists'!X$4)*Inputs!F$38,0)</f>
        <v>0</v>
      </c>
      <c r="AS2436">
        <f>IF(OR($D2436="51",$D2436="52",$D2436="61"),(AC2436/'Totals and Drop Down Lists'!Y$4)*Inputs!G$38,0)</f>
        <v>0</v>
      </c>
      <c r="AT2436">
        <f>IF(OR($D2436="51",$D2436="52",$D2436="61"),(AD2436/'Totals and Drop Down Lists'!Z$4)*Inputs!H$38,0)</f>
        <v>0</v>
      </c>
      <c r="AU2436">
        <f>IF(OR($D2436="51",$D2436="52",$D2436="61"),(AE2436/'Totals and Drop Down Lists'!AA$4)*Inputs!I$38,0)</f>
        <v>0</v>
      </c>
      <c r="AV2436">
        <f>IF(OR($D2436="51",$D2436="52",$D2436="61"),(AF2436/'Totals and Drop Down Lists'!AB$4)*Inputs!J$38,0)</f>
        <v>0</v>
      </c>
      <c r="AW2436">
        <f>IF(OR($D2436="51",$D2436="52",$D2436="61"),(AG2436/'Totals and Drop Down Lists'!AC$4)*Inputs!K$38,0)</f>
        <v>0</v>
      </c>
      <c r="AX2436">
        <f>IF(OR($D2436="51",$D2436="52",$D2436="61"),(AH2436/'Totals and Drop Down Lists'!AD$4)*Inputs!L$38,0)</f>
        <v>0</v>
      </c>
      <c r="AY2436">
        <f>IF(OR($D2436="51",$D2436="52",$D2436="61"),0,(AA2436/'Totals and Drop Down Lists'!W$5)*Inputs!E$39)</f>
        <v>0</v>
      </c>
      <c r="AZ2436">
        <f>IF(OR($D2436="51",$D2436="52",$D2436="61"),0,(AB2436/'Totals and Drop Down Lists'!X$5)*Inputs!F$39)</f>
        <v>0</v>
      </c>
      <c r="BA2436">
        <f>IF(OR($D2436="51",$D2436="52",$D2436="61"),0,(AC2436/'Totals and Drop Down Lists'!Y$5)*Inputs!G$39)</f>
        <v>0</v>
      </c>
      <c r="BB2436">
        <f>IF(OR($D2436="51",$D2436="52",$D2436="61"),0,(AD2436/'Totals and Drop Down Lists'!Z$5)*Inputs!H$39)</f>
        <v>0</v>
      </c>
      <c r="BC2436">
        <f>IF(OR($D2436="51",$D2436="52",$D2436="61"),0,(AE2436/'Totals and Drop Down Lists'!AA$5)*Inputs!I$39)</f>
        <v>0</v>
      </c>
      <c r="BD2436">
        <f>IF(OR($D2436="51",$D2436="52",$D2436="61"),0,(AF2436/'Totals and Drop Down Lists'!AB$5)*Inputs!J$39)</f>
        <v>0</v>
      </c>
      <c r="BE2436">
        <f>IF(OR($D2436="51",$D2436="52",$D2436="61"),0,(AG2436/'Totals and Drop Down Lists'!AC$5)*Inputs!K$39)</f>
        <v>0</v>
      </c>
      <c r="BF2436">
        <f>IF(OR($D2436="51",$D2436="52",$D2436="61"),0,(AH2436/'Totals and Drop Down Lists'!AD$5)*Inputs!L$39)</f>
        <v>0</v>
      </c>
      <c r="BG2436" s="10">
        <f t="shared" si="343"/>
        <v>620930.74198892864</v>
      </c>
    </row>
    <row r="2437" spans="1:59" ht="28.8">
      <c r="A2437" s="1" t="s">
        <v>7566</v>
      </c>
      <c r="B2437" s="1" t="s">
        <v>4006</v>
      </c>
      <c r="C2437" s="1" t="s">
        <v>1884</v>
      </c>
      <c r="D2437" s="1" t="s">
        <v>58</v>
      </c>
      <c r="E2437" s="1" t="s">
        <v>4023</v>
      </c>
      <c r="F2437" s="2">
        <v>275481</v>
      </c>
      <c r="G2437" s="2">
        <v>932</v>
      </c>
      <c r="H2437" s="2">
        <v>240</v>
      </c>
      <c r="I2437" s="2">
        <v>14433</v>
      </c>
      <c r="J2437" s="2">
        <v>106105</v>
      </c>
      <c r="K2437" s="2">
        <v>22294</v>
      </c>
      <c r="L2437" s="2">
        <v>624</v>
      </c>
      <c r="M2437" s="2">
        <v>36</v>
      </c>
      <c r="N2437" s="2">
        <v>63</v>
      </c>
      <c r="O2437" s="2">
        <v>236</v>
      </c>
      <c r="P2437" s="2">
        <v>174</v>
      </c>
      <c r="Q2437" s="2">
        <v>27</v>
      </c>
      <c r="R2437" s="2">
        <v>14105</v>
      </c>
      <c r="S2437" s="2">
        <v>24244900</v>
      </c>
      <c r="T2437" s="2">
        <v>1181157100</v>
      </c>
      <c r="U2437" s="2">
        <v>1091</v>
      </c>
      <c r="V2437" s="2">
        <v>1386</v>
      </c>
      <c r="W2437" s="2">
        <v>30</v>
      </c>
      <c r="X2437" s="2">
        <v>4607</v>
      </c>
      <c r="Y2437" s="2">
        <v>492</v>
      </c>
      <c r="Z2437" s="2">
        <v>2948</v>
      </c>
      <c r="AA2437" s="9">
        <f t="shared" si="344"/>
        <v>275481</v>
      </c>
      <c r="AB2437" s="9">
        <f t="shared" si="345"/>
        <v>13261</v>
      </c>
      <c r="AC2437" s="9">
        <f t="shared" si="346"/>
        <v>15265</v>
      </c>
      <c r="AD2437" s="9">
        <f t="shared" si="347"/>
        <v>14105</v>
      </c>
      <c r="AE2437" s="44">
        <f t="shared" si="348"/>
        <v>3.27141717819106E-4</v>
      </c>
      <c r="AF2437" s="9">
        <f t="shared" si="349"/>
        <v>3191</v>
      </c>
      <c r="AG2437" s="9">
        <f t="shared" si="342"/>
        <v>3440</v>
      </c>
      <c r="AH2437" s="44">
        <f t="shared" si="350"/>
        <v>2.6894388613307946E-4</v>
      </c>
      <c r="AI2437">
        <f>AA2437/'Totals and Drop Down Lists'!W$6*Inputs!E$37</f>
        <v>249899.94650205088</v>
      </c>
      <c r="AJ2437">
        <f>AB2437/'Totals and Drop Down Lists'!X$6*Inputs!F$37</f>
        <v>43633.824430539484</v>
      </c>
      <c r="AK2437">
        <f>AC2437/'Totals and Drop Down Lists'!Y$6*Inputs!G$37</f>
        <v>100632.03630811158</v>
      </c>
      <c r="AL2437">
        <f>AD2437/'Totals and Drop Down Lists'!Z$6*Inputs!H$37</f>
        <v>113086.85541326381</v>
      </c>
      <c r="AM2437">
        <f>AE2437/'Totals and Drop Down Lists'!AA$6*Inputs!I$37</f>
        <v>40725.659926432309</v>
      </c>
      <c r="AN2437">
        <f>AF2437/'Totals and Drop Down Lists'!AB$6*Inputs!J$37</f>
        <v>63681.807810840066</v>
      </c>
      <c r="AO2437">
        <f>AG2437/'Totals and Drop Down Lists'!AC$6*Inputs!K$37</f>
        <v>64065.102056075164</v>
      </c>
      <c r="AP2437">
        <f>AH2437/'Totals and Drop Down Lists'!AD$6*Inputs!L$37</f>
        <v>63290.54026318284</v>
      </c>
      <c r="AQ2437">
        <f>IF(OR($D2437="51",$D2437="52",$D2437="61"),(AA2437/'Totals and Drop Down Lists'!W$4)*Inputs!E$38,0)</f>
        <v>0</v>
      </c>
      <c r="AR2437">
        <f>IF(OR($D2437="51",$D2437="52",$D2437="61"),(AB2437/'Totals and Drop Down Lists'!X$4)*Inputs!F$38,0)</f>
        <v>0</v>
      </c>
      <c r="AS2437">
        <f>IF(OR($D2437="51",$D2437="52",$D2437="61"),(AC2437/'Totals and Drop Down Lists'!Y$4)*Inputs!G$38,0)</f>
        <v>0</v>
      </c>
      <c r="AT2437">
        <f>IF(OR($D2437="51",$D2437="52",$D2437="61"),(AD2437/'Totals and Drop Down Lists'!Z$4)*Inputs!H$38,0)</f>
        <v>0</v>
      </c>
      <c r="AU2437">
        <f>IF(OR($D2437="51",$D2437="52",$D2437="61"),(AE2437/'Totals and Drop Down Lists'!AA$4)*Inputs!I$38,0)</f>
        <v>0</v>
      </c>
      <c r="AV2437">
        <f>IF(OR($D2437="51",$D2437="52",$D2437="61"),(AF2437/'Totals and Drop Down Lists'!AB$4)*Inputs!J$38,0)</f>
        <v>0</v>
      </c>
      <c r="AW2437">
        <f>IF(OR($D2437="51",$D2437="52",$D2437="61"),(AG2437/'Totals and Drop Down Lists'!AC$4)*Inputs!K$38,0)</f>
        <v>0</v>
      </c>
      <c r="AX2437">
        <f>IF(OR($D2437="51",$D2437="52",$D2437="61"),(AH2437/'Totals and Drop Down Lists'!AD$4)*Inputs!L$38,0)</f>
        <v>0</v>
      </c>
      <c r="AY2437">
        <f>IF(OR($D2437="51",$D2437="52",$D2437="61"),0,(AA2437/'Totals and Drop Down Lists'!W$5)*Inputs!E$39)</f>
        <v>0</v>
      </c>
      <c r="AZ2437">
        <f>IF(OR($D2437="51",$D2437="52",$D2437="61"),0,(AB2437/'Totals and Drop Down Lists'!X$5)*Inputs!F$39)</f>
        <v>0</v>
      </c>
      <c r="BA2437">
        <f>IF(OR($D2437="51",$D2437="52",$D2437="61"),0,(AC2437/'Totals and Drop Down Lists'!Y$5)*Inputs!G$39)</f>
        <v>0</v>
      </c>
      <c r="BB2437">
        <f>IF(OR($D2437="51",$D2437="52",$D2437="61"),0,(AD2437/'Totals and Drop Down Lists'!Z$5)*Inputs!H$39)</f>
        <v>0</v>
      </c>
      <c r="BC2437">
        <f>IF(OR($D2437="51",$D2437="52",$D2437="61"),0,(AE2437/'Totals and Drop Down Lists'!AA$5)*Inputs!I$39)</f>
        <v>0</v>
      </c>
      <c r="BD2437">
        <f>IF(OR($D2437="51",$D2437="52",$D2437="61"),0,(AF2437/'Totals and Drop Down Lists'!AB$5)*Inputs!J$39)</f>
        <v>0</v>
      </c>
      <c r="BE2437">
        <f>IF(OR($D2437="51",$D2437="52",$D2437="61"),0,(AG2437/'Totals and Drop Down Lists'!AC$5)*Inputs!K$39)</f>
        <v>0</v>
      </c>
      <c r="BF2437">
        <f>IF(OR($D2437="51",$D2437="52",$D2437="61"),0,(AH2437/'Totals and Drop Down Lists'!AD$5)*Inputs!L$39)</f>
        <v>0</v>
      </c>
      <c r="BG2437" s="10">
        <f t="shared" si="343"/>
        <v>739015.77271049609</v>
      </c>
    </row>
    <row r="2438" spans="1:59" ht="28.8">
      <c r="A2438" s="1" t="s">
        <v>7566</v>
      </c>
      <c r="B2438" s="1" t="s">
        <v>4006</v>
      </c>
      <c r="C2438" s="1" t="s">
        <v>4024</v>
      </c>
      <c r="D2438" s="1" t="s">
        <v>58</v>
      </c>
      <c r="E2438" s="1" t="s">
        <v>4025</v>
      </c>
      <c r="F2438" s="2">
        <v>63828</v>
      </c>
      <c r="G2438" s="2">
        <v>1763</v>
      </c>
      <c r="H2438" s="2">
        <v>73</v>
      </c>
      <c r="I2438" s="2">
        <v>6124</v>
      </c>
      <c r="J2438" s="2">
        <v>21725</v>
      </c>
      <c r="K2438" s="2">
        <v>5568</v>
      </c>
      <c r="L2438" s="2">
        <v>90</v>
      </c>
      <c r="M2438" s="2">
        <v>12</v>
      </c>
      <c r="N2438" s="2">
        <v>6</v>
      </c>
      <c r="O2438" s="2">
        <v>177</v>
      </c>
      <c r="P2438" s="2">
        <v>137</v>
      </c>
      <c r="Q2438" s="2">
        <v>0</v>
      </c>
      <c r="R2438" s="2">
        <v>5018</v>
      </c>
      <c r="S2438" s="2">
        <v>5505700</v>
      </c>
      <c r="T2438" s="2">
        <v>248369000</v>
      </c>
      <c r="U2438" s="2">
        <v>212</v>
      </c>
      <c r="V2438" s="2">
        <v>428</v>
      </c>
      <c r="W2438" s="2">
        <v>0</v>
      </c>
      <c r="X2438" s="2">
        <v>1930</v>
      </c>
      <c r="Y2438" s="2">
        <v>165</v>
      </c>
      <c r="Z2438" s="2">
        <v>1309</v>
      </c>
      <c r="AA2438" s="9">
        <f t="shared" si="344"/>
        <v>63828</v>
      </c>
      <c r="AB2438" s="9">
        <f t="shared" si="345"/>
        <v>4288</v>
      </c>
      <c r="AC2438" s="9">
        <f t="shared" si="346"/>
        <v>5440</v>
      </c>
      <c r="AD2438" s="9">
        <f t="shared" si="347"/>
        <v>5018</v>
      </c>
      <c r="AE2438" s="44">
        <f t="shared" si="348"/>
        <v>9.9663114306614153E-5</v>
      </c>
      <c r="AF2438" s="9">
        <f t="shared" si="349"/>
        <v>1502</v>
      </c>
      <c r="AG2438" s="9">
        <f t="shared" si="342"/>
        <v>1474</v>
      </c>
      <c r="AH2438" s="44">
        <f t="shared" si="350"/>
        <v>1.4056850025544087E-4</v>
      </c>
      <c r="AI2438">
        <f>AA2438/'Totals and Drop Down Lists'!W$6*Inputs!E$37</f>
        <v>57900.957907561329</v>
      </c>
      <c r="AJ2438">
        <f>AB2438/'Totals and Drop Down Lists'!X$6*Inputs!F$37</f>
        <v>14109.180239661662</v>
      </c>
      <c r="AK2438">
        <f>AC2438/'Totals and Drop Down Lists'!Y$6*Inputs!G$37</f>
        <v>35862.317557558279</v>
      </c>
      <c r="AL2438">
        <f>AD2438/'Totals and Drop Down Lists'!Z$6*Inputs!H$37</f>
        <v>40231.821372829334</v>
      </c>
      <c r="AM2438">
        <f>AE2438/'Totals and Drop Down Lists'!AA$6*Inputs!I$37</f>
        <v>12406.996354725597</v>
      </c>
      <c r="AN2438">
        <f>AF2438/'Totals and Drop Down Lists'!AB$6*Inputs!J$37</f>
        <v>29974.953096797803</v>
      </c>
      <c r="AO2438">
        <f>AG2438/'Totals and Drop Down Lists'!AC$6*Inputs!K$37</f>
        <v>27451.151287981047</v>
      </c>
      <c r="AP2438">
        <f>AH2438/'Totals and Drop Down Lists'!AD$6*Inputs!L$37</f>
        <v>33079.972380372099</v>
      </c>
      <c r="AQ2438">
        <f>IF(OR($D2438="51",$D2438="52",$D2438="61"),(AA2438/'Totals and Drop Down Lists'!W$4)*Inputs!E$38,0)</f>
        <v>0</v>
      </c>
      <c r="AR2438">
        <f>IF(OR($D2438="51",$D2438="52",$D2438="61"),(AB2438/'Totals and Drop Down Lists'!X$4)*Inputs!F$38,0)</f>
        <v>0</v>
      </c>
      <c r="AS2438">
        <f>IF(OR($D2438="51",$D2438="52",$D2438="61"),(AC2438/'Totals and Drop Down Lists'!Y$4)*Inputs!G$38,0)</f>
        <v>0</v>
      </c>
      <c r="AT2438">
        <f>IF(OR($D2438="51",$D2438="52",$D2438="61"),(AD2438/'Totals and Drop Down Lists'!Z$4)*Inputs!H$38,0)</f>
        <v>0</v>
      </c>
      <c r="AU2438">
        <f>IF(OR($D2438="51",$D2438="52",$D2438="61"),(AE2438/'Totals and Drop Down Lists'!AA$4)*Inputs!I$38,0)</f>
        <v>0</v>
      </c>
      <c r="AV2438">
        <f>IF(OR($D2438="51",$D2438="52",$D2438="61"),(AF2438/'Totals and Drop Down Lists'!AB$4)*Inputs!J$38,0)</f>
        <v>0</v>
      </c>
      <c r="AW2438">
        <f>IF(OR($D2438="51",$D2438="52",$D2438="61"),(AG2438/'Totals and Drop Down Lists'!AC$4)*Inputs!K$38,0)</f>
        <v>0</v>
      </c>
      <c r="AX2438">
        <f>IF(OR($D2438="51",$D2438="52",$D2438="61"),(AH2438/'Totals and Drop Down Lists'!AD$4)*Inputs!L$38,0)</f>
        <v>0</v>
      </c>
      <c r="AY2438">
        <f>IF(OR($D2438="51",$D2438="52",$D2438="61"),0,(AA2438/'Totals and Drop Down Lists'!W$5)*Inputs!E$39)</f>
        <v>0</v>
      </c>
      <c r="AZ2438">
        <f>IF(OR($D2438="51",$D2438="52",$D2438="61"),0,(AB2438/'Totals and Drop Down Lists'!X$5)*Inputs!F$39)</f>
        <v>0</v>
      </c>
      <c r="BA2438">
        <f>IF(OR($D2438="51",$D2438="52",$D2438="61"),0,(AC2438/'Totals and Drop Down Lists'!Y$5)*Inputs!G$39)</f>
        <v>0</v>
      </c>
      <c r="BB2438">
        <f>IF(OR($D2438="51",$D2438="52",$D2438="61"),0,(AD2438/'Totals and Drop Down Lists'!Z$5)*Inputs!H$39)</f>
        <v>0</v>
      </c>
      <c r="BC2438">
        <f>IF(OR($D2438="51",$D2438="52",$D2438="61"),0,(AE2438/'Totals and Drop Down Lists'!AA$5)*Inputs!I$39)</f>
        <v>0</v>
      </c>
      <c r="BD2438">
        <f>IF(OR($D2438="51",$D2438="52",$D2438="61"),0,(AF2438/'Totals and Drop Down Lists'!AB$5)*Inputs!J$39)</f>
        <v>0</v>
      </c>
      <c r="BE2438">
        <f>IF(OR($D2438="51",$D2438="52",$D2438="61"),0,(AG2438/'Totals and Drop Down Lists'!AC$5)*Inputs!K$39)</f>
        <v>0</v>
      </c>
      <c r="BF2438">
        <f>IF(OR($D2438="51",$D2438="52",$D2438="61"),0,(AH2438/'Totals and Drop Down Lists'!AD$5)*Inputs!L$39)</f>
        <v>0</v>
      </c>
      <c r="BG2438" s="10">
        <f t="shared" si="343"/>
        <v>251017.35019748716</v>
      </c>
    </row>
    <row r="2439" spans="1:59" ht="28.8">
      <c r="A2439" s="1" t="s">
        <v>7566</v>
      </c>
      <c r="B2439" s="1" t="s">
        <v>4006</v>
      </c>
      <c r="C2439" s="1" t="s">
        <v>233</v>
      </c>
      <c r="D2439" s="1" t="s">
        <v>25</v>
      </c>
      <c r="E2439" s="1" t="s">
        <v>4026</v>
      </c>
      <c r="F2439" s="2">
        <v>43398</v>
      </c>
      <c r="G2439" s="2">
        <v>241</v>
      </c>
      <c r="H2439" s="2">
        <v>86</v>
      </c>
      <c r="I2439" s="2">
        <v>4232</v>
      </c>
      <c r="J2439" s="2">
        <v>17808</v>
      </c>
      <c r="K2439" s="2">
        <v>4619</v>
      </c>
      <c r="L2439" s="2">
        <v>53</v>
      </c>
      <c r="M2439" s="2">
        <v>4</v>
      </c>
      <c r="N2439" s="2">
        <v>8</v>
      </c>
      <c r="O2439" s="2">
        <v>19</v>
      </c>
      <c r="P2439" s="2">
        <v>25</v>
      </c>
      <c r="Q2439" s="2">
        <v>0</v>
      </c>
      <c r="R2439" s="2">
        <v>6310</v>
      </c>
      <c r="S2439" s="2">
        <v>3759200</v>
      </c>
      <c r="T2439" s="2">
        <v>183893400</v>
      </c>
      <c r="U2439" s="2">
        <v>267</v>
      </c>
      <c r="V2439" s="2">
        <v>552</v>
      </c>
      <c r="W2439" s="2">
        <v>30</v>
      </c>
      <c r="X2439" s="2">
        <v>1128</v>
      </c>
      <c r="Y2439" s="2">
        <v>244</v>
      </c>
      <c r="Z2439" s="2">
        <v>457</v>
      </c>
      <c r="AA2439" s="9">
        <f t="shared" si="344"/>
        <v>43398</v>
      </c>
      <c r="AB2439" s="9">
        <f t="shared" si="345"/>
        <v>3905</v>
      </c>
      <c r="AC2439" s="9">
        <f t="shared" si="346"/>
        <v>6419</v>
      </c>
      <c r="AD2439" s="9">
        <f t="shared" si="347"/>
        <v>6310</v>
      </c>
      <c r="AE2439" s="44">
        <f t="shared" si="348"/>
        <v>8.3671309012519477E-5</v>
      </c>
      <c r="AF2439" s="9">
        <f t="shared" si="349"/>
        <v>546</v>
      </c>
      <c r="AG2439" s="9">
        <f t="shared" si="342"/>
        <v>701</v>
      </c>
      <c r="AH2439" s="44">
        <f t="shared" si="350"/>
        <v>6.7655314858179339E-5</v>
      </c>
      <c r="AI2439">
        <f>AA2439/'Totals and Drop Down Lists'!W$6*Inputs!E$37</f>
        <v>39368.079389489671</v>
      </c>
      <c r="AJ2439">
        <f>AB2439/'Totals and Drop Down Lists'!X$6*Inputs!F$37</f>
        <v>12848.961948665763</v>
      </c>
      <c r="AK2439">
        <f>AC2439/'Totals and Drop Down Lists'!Y$6*Inputs!G$37</f>
        <v>42316.216250361504</v>
      </c>
      <c r="AL2439">
        <f>AD2439/'Totals and Drop Down Lists'!Z$6*Inputs!H$37</f>
        <v>50590.433013661437</v>
      </c>
      <c r="AM2439">
        <f>AE2439/'Totals and Drop Down Lists'!AA$6*Inputs!I$37</f>
        <v>10416.18690260569</v>
      </c>
      <c r="AN2439">
        <f>AF2439/'Totals and Drop Down Lists'!AB$6*Inputs!J$37</f>
        <v>10896.354454628228</v>
      </c>
      <c r="AO2439">
        <f>AG2439/'Totals and Drop Down Lists'!AC$6*Inputs!K$37</f>
        <v>13055.126901543224</v>
      </c>
      <c r="AP2439">
        <f>AH2439/'Totals and Drop Down Lists'!AD$6*Inputs!L$37</f>
        <v>15921.319092307274</v>
      </c>
      <c r="AQ2439">
        <f>IF(OR($D2439="51",$D2439="52",$D2439="61"),(AA2439/'Totals and Drop Down Lists'!W$4)*Inputs!E$38,0)</f>
        <v>0</v>
      </c>
      <c r="AR2439">
        <f>IF(OR($D2439="51",$D2439="52",$D2439="61"),(AB2439/'Totals and Drop Down Lists'!X$4)*Inputs!F$38,0)</f>
        <v>0</v>
      </c>
      <c r="AS2439">
        <f>IF(OR($D2439="51",$D2439="52",$D2439="61"),(AC2439/'Totals and Drop Down Lists'!Y$4)*Inputs!G$38,0)</f>
        <v>0</v>
      </c>
      <c r="AT2439">
        <f>IF(OR($D2439="51",$D2439="52",$D2439="61"),(AD2439/'Totals and Drop Down Lists'!Z$4)*Inputs!H$38,0)</f>
        <v>0</v>
      </c>
      <c r="AU2439">
        <f>IF(OR($D2439="51",$D2439="52",$D2439="61"),(AE2439/'Totals and Drop Down Lists'!AA$4)*Inputs!I$38,0)</f>
        <v>0</v>
      </c>
      <c r="AV2439">
        <f>IF(OR($D2439="51",$D2439="52",$D2439="61"),(AF2439/'Totals and Drop Down Lists'!AB$4)*Inputs!J$38,0)</f>
        <v>0</v>
      </c>
      <c r="AW2439">
        <f>IF(OR($D2439="51",$D2439="52",$D2439="61"),(AG2439/'Totals and Drop Down Lists'!AC$4)*Inputs!K$38,0)</f>
        <v>0</v>
      </c>
      <c r="AX2439">
        <f>IF(OR($D2439="51",$D2439="52",$D2439="61"),(AH2439/'Totals and Drop Down Lists'!AD$4)*Inputs!L$38,0)</f>
        <v>0</v>
      </c>
      <c r="AY2439">
        <f>IF(OR($D2439="51",$D2439="52",$D2439="61"),0,(AA2439/'Totals and Drop Down Lists'!W$5)*Inputs!E$39)</f>
        <v>0</v>
      </c>
      <c r="AZ2439">
        <f>IF(OR($D2439="51",$D2439="52",$D2439="61"),0,(AB2439/'Totals and Drop Down Lists'!X$5)*Inputs!F$39)</f>
        <v>0</v>
      </c>
      <c r="BA2439">
        <f>IF(OR($D2439="51",$D2439="52",$D2439="61"),0,(AC2439/'Totals and Drop Down Lists'!Y$5)*Inputs!G$39)</f>
        <v>0</v>
      </c>
      <c r="BB2439">
        <f>IF(OR($D2439="51",$D2439="52",$D2439="61"),0,(AD2439/'Totals and Drop Down Lists'!Z$5)*Inputs!H$39)</f>
        <v>0</v>
      </c>
      <c r="BC2439">
        <f>IF(OR($D2439="51",$D2439="52",$D2439="61"),0,(AE2439/'Totals and Drop Down Lists'!AA$5)*Inputs!I$39)</f>
        <v>0</v>
      </c>
      <c r="BD2439">
        <f>IF(OR($D2439="51",$D2439="52",$D2439="61"),0,(AF2439/'Totals and Drop Down Lists'!AB$5)*Inputs!J$39)</f>
        <v>0</v>
      </c>
      <c r="BE2439">
        <f>IF(OR($D2439="51",$D2439="52",$D2439="61"),0,(AG2439/'Totals and Drop Down Lists'!AC$5)*Inputs!K$39)</f>
        <v>0</v>
      </c>
      <c r="BF2439">
        <f>IF(OR($D2439="51",$D2439="52",$D2439="61"),0,(AH2439/'Totals and Drop Down Lists'!AD$5)*Inputs!L$39)</f>
        <v>0</v>
      </c>
      <c r="BG2439" s="10">
        <f t="shared" si="343"/>
        <v>195412.67795326278</v>
      </c>
    </row>
    <row r="2440" spans="1:59">
      <c r="A2440" s="1" t="s">
        <v>7567</v>
      </c>
      <c r="B2440" s="1" t="s">
        <v>3098</v>
      </c>
      <c r="C2440" s="1" t="s">
        <v>987</v>
      </c>
      <c r="D2440" s="1" t="s">
        <v>7</v>
      </c>
      <c r="E2440" s="1" t="s">
        <v>3099</v>
      </c>
      <c r="F2440" s="2">
        <v>109942</v>
      </c>
      <c r="G2440" s="2">
        <v>749</v>
      </c>
      <c r="H2440" s="2">
        <v>457</v>
      </c>
      <c r="I2440" s="2">
        <v>15281</v>
      </c>
      <c r="J2440" s="2">
        <v>44986</v>
      </c>
      <c r="K2440" s="2">
        <v>22852</v>
      </c>
      <c r="L2440" s="2">
        <v>103</v>
      </c>
      <c r="M2440" s="2">
        <v>52</v>
      </c>
      <c r="N2440" s="2">
        <v>26</v>
      </c>
      <c r="O2440" s="2">
        <v>779</v>
      </c>
      <c r="P2440" s="2">
        <v>215</v>
      </c>
      <c r="Q2440" s="2">
        <v>112</v>
      </c>
      <c r="R2440" s="2">
        <v>18127</v>
      </c>
      <c r="S2440" s="2">
        <v>22346300</v>
      </c>
      <c r="T2440" s="2">
        <v>1068645800</v>
      </c>
      <c r="U2440" s="2">
        <v>1673</v>
      </c>
      <c r="V2440" s="2">
        <v>1715</v>
      </c>
      <c r="W2440" s="2">
        <v>30</v>
      </c>
      <c r="X2440" s="2">
        <v>5375</v>
      </c>
      <c r="Y2440" s="2">
        <v>530</v>
      </c>
      <c r="Z2440" s="2">
        <v>3345</v>
      </c>
      <c r="AA2440" s="9">
        <f t="shared" si="344"/>
        <v>109942</v>
      </c>
      <c r="AB2440" s="9">
        <f t="shared" si="345"/>
        <v>14075</v>
      </c>
      <c r="AC2440" s="9">
        <f t="shared" si="346"/>
        <v>19414</v>
      </c>
      <c r="AD2440" s="9">
        <f t="shared" si="347"/>
        <v>18127</v>
      </c>
      <c r="AE2440" s="44">
        <f t="shared" si="348"/>
        <v>8.1071244129442006E-4</v>
      </c>
      <c r="AF2440" s="9">
        <f t="shared" si="349"/>
        <v>3630</v>
      </c>
      <c r="AG2440" s="9">
        <f t="shared" si="342"/>
        <v>3875</v>
      </c>
      <c r="AH2440" s="44">
        <f t="shared" si="350"/>
        <v>7.3243591135253394E-4</v>
      </c>
      <c r="AI2440">
        <f>AA2440/'Totals and Drop Down Lists'!W$6*Inputs!E$37</f>
        <v>99732.830642870031</v>
      </c>
      <c r="AJ2440">
        <f>AB2440/'Totals and Drop Down Lists'!X$6*Inputs!F$37</f>
        <v>46312.19959730361</v>
      </c>
      <c r="AK2440">
        <f>AC2440/'Totals and Drop Down Lists'!Y$6*Inputs!G$37</f>
        <v>127983.64578353609</v>
      </c>
      <c r="AL2440">
        <f>AD2440/'Totals and Drop Down Lists'!Z$6*Inputs!H$37</f>
        <v>145333.24552117923</v>
      </c>
      <c r="AM2440">
        <f>AE2440/'Totals and Drop Down Lists'!AA$6*Inputs!I$37</f>
        <v>100925.0651442168</v>
      </c>
      <c r="AN2440">
        <f>AF2440/'Totals and Drop Down Lists'!AB$6*Inputs!J$37</f>
        <v>72442.796099451414</v>
      </c>
      <c r="AO2440">
        <f>AG2440/'Totals and Drop Down Lists'!AC$6*Inputs!K$37</f>
        <v>72166.357693980026</v>
      </c>
      <c r="AP2440">
        <f>AH2440/'Totals and Drop Down Lists'!AD$6*Inputs!L$37</f>
        <v>172364.07640335962</v>
      </c>
      <c r="AQ2440">
        <f>IF(OR($D2440="51",$D2440="52",$D2440="61"),(AA2440/'Totals and Drop Down Lists'!W$4)*Inputs!E$38,0)</f>
        <v>0</v>
      </c>
      <c r="AR2440">
        <f>IF(OR($D2440="51",$D2440="52",$D2440="61"),(AB2440/'Totals and Drop Down Lists'!X$4)*Inputs!F$38,0)</f>
        <v>0</v>
      </c>
      <c r="AS2440">
        <f>IF(OR($D2440="51",$D2440="52",$D2440="61"),(AC2440/'Totals and Drop Down Lists'!Y$4)*Inputs!G$38,0)</f>
        <v>0</v>
      </c>
      <c r="AT2440">
        <f>IF(OR($D2440="51",$D2440="52",$D2440="61"),(AD2440/'Totals and Drop Down Lists'!Z$4)*Inputs!H$38,0)</f>
        <v>0</v>
      </c>
      <c r="AU2440">
        <f>IF(OR($D2440="51",$D2440="52",$D2440="61"),(AE2440/'Totals and Drop Down Lists'!AA$4)*Inputs!I$38,0)</f>
        <v>0</v>
      </c>
      <c r="AV2440">
        <f>IF(OR($D2440="51",$D2440="52",$D2440="61"),(AF2440/'Totals and Drop Down Lists'!AB$4)*Inputs!J$38,0)</f>
        <v>0</v>
      </c>
      <c r="AW2440">
        <f>IF(OR($D2440="51",$D2440="52",$D2440="61"),(AG2440/'Totals and Drop Down Lists'!AC$4)*Inputs!K$38,0)</f>
        <v>0</v>
      </c>
      <c r="AX2440">
        <f>IF(OR($D2440="51",$D2440="52",$D2440="61"),(AH2440/'Totals and Drop Down Lists'!AD$4)*Inputs!L$38,0)</f>
        <v>0</v>
      </c>
      <c r="AY2440">
        <f>IF(OR($D2440="51",$D2440="52",$D2440="61"),0,(AA2440/'Totals and Drop Down Lists'!W$5)*Inputs!E$39)</f>
        <v>0</v>
      </c>
      <c r="AZ2440">
        <f>IF(OR($D2440="51",$D2440="52",$D2440="61"),0,(AB2440/'Totals and Drop Down Lists'!X$5)*Inputs!F$39)</f>
        <v>0</v>
      </c>
      <c r="BA2440">
        <f>IF(OR($D2440="51",$D2440="52",$D2440="61"),0,(AC2440/'Totals and Drop Down Lists'!Y$5)*Inputs!G$39)</f>
        <v>0</v>
      </c>
      <c r="BB2440">
        <f>IF(OR($D2440="51",$D2440="52",$D2440="61"),0,(AD2440/'Totals and Drop Down Lists'!Z$5)*Inputs!H$39)</f>
        <v>0</v>
      </c>
      <c r="BC2440">
        <f>IF(OR($D2440="51",$D2440="52",$D2440="61"),0,(AE2440/'Totals and Drop Down Lists'!AA$5)*Inputs!I$39)</f>
        <v>0</v>
      </c>
      <c r="BD2440">
        <f>IF(OR($D2440="51",$D2440="52",$D2440="61"),0,(AF2440/'Totals and Drop Down Lists'!AB$5)*Inputs!J$39)</f>
        <v>0</v>
      </c>
      <c r="BE2440">
        <f>IF(OR($D2440="51",$D2440="52",$D2440="61"),0,(AG2440/'Totals and Drop Down Lists'!AC$5)*Inputs!K$39)</f>
        <v>0</v>
      </c>
      <c r="BF2440">
        <f>IF(OR($D2440="51",$D2440="52",$D2440="61"),0,(AH2440/'Totals and Drop Down Lists'!AD$5)*Inputs!L$39)</f>
        <v>0</v>
      </c>
      <c r="BG2440" s="10">
        <f t="shared" si="343"/>
        <v>837260.21688589675</v>
      </c>
    </row>
    <row r="2441" spans="1:59" ht="28.8">
      <c r="A2441" s="1" t="s">
        <v>7568</v>
      </c>
      <c r="B2441" s="1" t="s">
        <v>3815</v>
      </c>
      <c r="C2441" s="1" t="s">
        <v>3816</v>
      </c>
      <c r="D2441" s="1" t="s">
        <v>10</v>
      </c>
      <c r="E2441" s="1" t="s">
        <v>3817</v>
      </c>
      <c r="F2441" s="2">
        <v>86766</v>
      </c>
      <c r="G2441" s="2">
        <v>448</v>
      </c>
      <c r="H2441" s="2">
        <v>9</v>
      </c>
      <c r="I2441" s="2">
        <v>9165</v>
      </c>
      <c r="J2441" s="2">
        <v>34778</v>
      </c>
      <c r="K2441" s="2">
        <v>14750</v>
      </c>
      <c r="L2441" s="2">
        <v>103</v>
      </c>
      <c r="M2441" s="2">
        <v>22</v>
      </c>
      <c r="N2441" s="2">
        <v>6</v>
      </c>
      <c r="O2441" s="2">
        <v>388</v>
      </c>
      <c r="P2441" s="2">
        <v>114</v>
      </c>
      <c r="Q2441" s="2">
        <v>0</v>
      </c>
      <c r="R2441" s="2">
        <v>7517</v>
      </c>
      <c r="S2441" s="2">
        <v>15761500</v>
      </c>
      <c r="T2441" s="2">
        <v>741569600</v>
      </c>
      <c r="U2441" s="2">
        <v>780</v>
      </c>
      <c r="V2441" s="2">
        <v>1330</v>
      </c>
      <c r="W2441" s="2">
        <v>25</v>
      </c>
      <c r="X2441" s="2">
        <v>4325</v>
      </c>
      <c r="Y2441" s="2">
        <v>610</v>
      </c>
      <c r="Z2441" s="2">
        <v>2745</v>
      </c>
      <c r="AA2441" s="9">
        <f t="shared" si="344"/>
        <v>86766</v>
      </c>
      <c r="AB2441" s="9">
        <f t="shared" si="345"/>
        <v>8708</v>
      </c>
      <c r="AC2441" s="9">
        <f t="shared" si="346"/>
        <v>8150</v>
      </c>
      <c r="AD2441" s="9">
        <f t="shared" si="347"/>
        <v>7517</v>
      </c>
      <c r="AE2441" s="44">
        <f t="shared" si="348"/>
        <v>4.3689313784927485E-4</v>
      </c>
      <c r="AF2441" s="9">
        <f t="shared" si="349"/>
        <v>2970</v>
      </c>
      <c r="AG2441" s="9">
        <f t="shared" si="342"/>
        <v>3355</v>
      </c>
      <c r="AH2441" s="44">
        <f t="shared" si="350"/>
        <v>5.2945740652209138E-4</v>
      </c>
      <c r="AI2441">
        <f>AA2441/'Totals and Drop Down Lists'!W$6*Inputs!E$37</f>
        <v>78708.944566764854</v>
      </c>
      <c r="AJ2441">
        <f>AB2441/'Totals and Drop Down Lists'!X$6*Inputs!F$37</f>
        <v>28652.69158744724</v>
      </c>
      <c r="AK2441">
        <f>AC2441/'Totals and Drop Down Lists'!Y$6*Inputs!G$37</f>
        <v>53727.552958474254</v>
      </c>
      <c r="AL2441">
        <f>AD2441/'Totals and Drop Down Lists'!Z$6*Inputs!H$37</f>
        <v>60267.557046544061</v>
      </c>
      <c r="AM2441">
        <f>AE2441/'Totals and Drop Down Lists'!AA$6*Inputs!I$37</f>
        <v>54388.542906900184</v>
      </c>
      <c r="AN2441">
        <f>AF2441/'Totals and Drop Down Lists'!AB$6*Inputs!J$37</f>
        <v>59271.378626823884</v>
      </c>
      <c r="AO2441">
        <f>AG2441/'Totals and Drop Down Lists'!AC$6*Inputs!K$37</f>
        <v>62482.098080852382</v>
      </c>
      <c r="AP2441">
        <f>AH2441/'Totals and Drop Down Lists'!AD$6*Inputs!L$37</f>
        <v>124597.16332255816</v>
      </c>
      <c r="AQ2441">
        <f>IF(OR($D2441="51",$D2441="52",$D2441="61"),(AA2441/'Totals and Drop Down Lists'!W$4)*Inputs!E$38,0)</f>
        <v>0</v>
      </c>
      <c r="AR2441">
        <f>IF(OR($D2441="51",$D2441="52",$D2441="61"),(AB2441/'Totals and Drop Down Lists'!X$4)*Inputs!F$38,0)</f>
        <v>0</v>
      </c>
      <c r="AS2441">
        <f>IF(OR($D2441="51",$D2441="52",$D2441="61"),(AC2441/'Totals and Drop Down Lists'!Y$4)*Inputs!G$38,0)</f>
        <v>0</v>
      </c>
      <c r="AT2441">
        <f>IF(OR($D2441="51",$D2441="52",$D2441="61"),(AD2441/'Totals and Drop Down Lists'!Z$4)*Inputs!H$38,0)</f>
        <v>0</v>
      </c>
      <c r="AU2441">
        <f>IF(OR($D2441="51",$D2441="52",$D2441="61"),(AE2441/'Totals and Drop Down Lists'!AA$4)*Inputs!I$38,0)</f>
        <v>0</v>
      </c>
      <c r="AV2441">
        <f>IF(OR($D2441="51",$D2441="52",$D2441="61"),(AF2441/'Totals and Drop Down Lists'!AB$4)*Inputs!J$38,0)</f>
        <v>0</v>
      </c>
      <c r="AW2441">
        <f>IF(OR($D2441="51",$D2441="52",$D2441="61"),(AG2441/'Totals and Drop Down Lists'!AC$4)*Inputs!K$38,0)</f>
        <v>0</v>
      </c>
      <c r="AX2441">
        <f>IF(OR($D2441="51",$D2441="52",$D2441="61"),(AH2441/'Totals and Drop Down Lists'!AD$4)*Inputs!L$38,0)</f>
        <v>0</v>
      </c>
      <c r="AY2441">
        <f>IF(OR($D2441="51",$D2441="52",$D2441="61"),0,(AA2441/'Totals and Drop Down Lists'!W$5)*Inputs!E$39)</f>
        <v>0</v>
      </c>
      <c r="AZ2441">
        <f>IF(OR($D2441="51",$D2441="52",$D2441="61"),0,(AB2441/'Totals and Drop Down Lists'!X$5)*Inputs!F$39)</f>
        <v>0</v>
      </c>
      <c r="BA2441">
        <f>IF(OR($D2441="51",$D2441="52",$D2441="61"),0,(AC2441/'Totals and Drop Down Lists'!Y$5)*Inputs!G$39)</f>
        <v>0</v>
      </c>
      <c r="BB2441">
        <f>IF(OR($D2441="51",$D2441="52",$D2441="61"),0,(AD2441/'Totals and Drop Down Lists'!Z$5)*Inputs!H$39)</f>
        <v>0</v>
      </c>
      <c r="BC2441">
        <f>IF(OR($D2441="51",$D2441="52",$D2441="61"),0,(AE2441/'Totals and Drop Down Lists'!AA$5)*Inputs!I$39)</f>
        <v>0</v>
      </c>
      <c r="BD2441">
        <f>IF(OR($D2441="51",$D2441="52",$D2441="61"),0,(AF2441/'Totals and Drop Down Lists'!AB$5)*Inputs!J$39)</f>
        <v>0</v>
      </c>
      <c r="BE2441">
        <f>IF(OR($D2441="51",$D2441="52",$D2441="61"),0,(AG2441/'Totals and Drop Down Lists'!AC$5)*Inputs!K$39)</f>
        <v>0</v>
      </c>
      <c r="BF2441">
        <f>IF(OR($D2441="51",$D2441="52",$D2441="61"),0,(AH2441/'Totals and Drop Down Lists'!AD$5)*Inputs!L$39)</f>
        <v>0</v>
      </c>
      <c r="BG2441" s="10">
        <f t="shared" si="343"/>
        <v>522095.929096365</v>
      </c>
    </row>
    <row r="2442" spans="1:59" ht="28.8">
      <c r="A2442" s="1" t="s">
        <v>7568</v>
      </c>
      <c r="B2442" s="1" t="s">
        <v>3815</v>
      </c>
      <c r="C2442" s="1" t="s">
        <v>3818</v>
      </c>
      <c r="D2442" s="1" t="s">
        <v>58</v>
      </c>
      <c r="E2442" s="1" t="s">
        <v>3819</v>
      </c>
      <c r="F2442" s="2">
        <v>205309</v>
      </c>
      <c r="G2442" s="2">
        <v>750</v>
      </c>
      <c r="H2442" s="2">
        <v>72</v>
      </c>
      <c r="I2442" s="2">
        <v>9389</v>
      </c>
      <c r="J2442" s="2">
        <v>74560</v>
      </c>
      <c r="K2442" s="2">
        <v>12781</v>
      </c>
      <c r="L2442" s="2">
        <v>300</v>
      </c>
      <c r="M2442" s="2">
        <v>42</v>
      </c>
      <c r="N2442" s="2">
        <v>29</v>
      </c>
      <c r="O2442" s="2">
        <v>275</v>
      </c>
      <c r="P2442" s="2">
        <v>56</v>
      </c>
      <c r="Q2442" s="2">
        <v>13</v>
      </c>
      <c r="R2442" s="2">
        <v>10759</v>
      </c>
      <c r="S2442" s="2">
        <v>14075200</v>
      </c>
      <c r="T2442" s="2">
        <v>733596300</v>
      </c>
      <c r="U2442" s="2">
        <v>627</v>
      </c>
      <c r="V2442" s="2">
        <v>927</v>
      </c>
      <c r="W2442" s="2">
        <v>50</v>
      </c>
      <c r="X2442" s="2">
        <v>2427</v>
      </c>
      <c r="Y2442" s="2">
        <v>303</v>
      </c>
      <c r="Z2442" s="2">
        <v>1204</v>
      </c>
      <c r="AA2442" s="9">
        <f t="shared" si="344"/>
        <v>205309</v>
      </c>
      <c r="AB2442" s="9">
        <f t="shared" si="345"/>
        <v>8567</v>
      </c>
      <c r="AC2442" s="9">
        <f t="shared" si="346"/>
        <v>11474</v>
      </c>
      <c r="AD2442" s="9">
        <f t="shared" si="347"/>
        <v>10759</v>
      </c>
      <c r="AE2442" s="44">
        <f t="shared" si="348"/>
        <v>1.5300990879904905E-4</v>
      </c>
      <c r="AF2442" s="9">
        <f t="shared" si="349"/>
        <v>1450</v>
      </c>
      <c r="AG2442" s="9">
        <f t="shared" si="342"/>
        <v>1507</v>
      </c>
      <c r="AH2442" s="44">
        <f t="shared" si="350"/>
        <v>9.6122105259088513E-5</v>
      </c>
      <c r="AI2442">
        <f>AA2442/'Totals and Drop Down Lists'!W$6*Inputs!E$37</f>
        <v>186244.08985153082</v>
      </c>
      <c r="AJ2442">
        <f>AB2442/'Totals and Drop Down Lists'!X$6*Inputs!F$37</f>
        <v>28188.74699467851</v>
      </c>
      <c r="AK2442">
        <f>AC2442/'Totals and Drop Down Lists'!Y$6*Inputs!G$37</f>
        <v>75640.483760188159</v>
      </c>
      <c r="AL2442">
        <f>AD2442/'Totals and Drop Down Lists'!Z$6*Inputs!H$37</f>
        <v>86260.296163864259</v>
      </c>
      <c r="AM2442">
        <f>AE2442/'Totals and Drop Down Lists'!AA$6*Inputs!I$37</f>
        <v>19048.104144792018</v>
      </c>
      <c r="AN2442">
        <f>AF2442/'Totals and Drop Down Lists'!AB$6*Inputs!J$37</f>
        <v>28937.205053499874</v>
      </c>
      <c r="AO2442">
        <f>AG2442/'Totals and Drop Down Lists'!AC$6*Inputs!K$37</f>
        <v>28065.729301891068</v>
      </c>
      <c r="AP2442">
        <f>AH2442/'Totals and Drop Down Lists'!AD$6*Inputs!L$37</f>
        <v>22620.406288291411</v>
      </c>
      <c r="AQ2442">
        <f>IF(OR($D2442="51",$D2442="52",$D2442="61"),(AA2442/'Totals and Drop Down Lists'!W$4)*Inputs!E$38,0)</f>
        <v>0</v>
      </c>
      <c r="AR2442">
        <f>IF(OR($D2442="51",$D2442="52",$D2442="61"),(AB2442/'Totals and Drop Down Lists'!X$4)*Inputs!F$38,0)</f>
        <v>0</v>
      </c>
      <c r="AS2442">
        <f>IF(OR($D2442="51",$D2442="52",$D2442="61"),(AC2442/'Totals and Drop Down Lists'!Y$4)*Inputs!G$38,0)</f>
        <v>0</v>
      </c>
      <c r="AT2442">
        <f>IF(OR($D2442="51",$D2442="52",$D2442="61"),(AD2442/'Totals and Drop Down Lists'!Z$4)*Inputs!H$38,0)</f>
        <v>0</v>
      </c>
      <c r="AU2442">
        <f>IF(OR($D2442="51",$D2442="52",$D2442="61"),(AE2442/'Totals and Drop Down Lists'!AA$4)*Inputs!I$38,0)</f>
        <v>0</v>
      </c>
      <c r="AV2442">
        <f>IF(OR($D2442="51",$D2442="52",$D2442="61"),(AF2442/'Totals and Drop Down Lists'!AB$4)*Inputs!J$38,0)</f>
        <v>0</v>
      </c>
      <c r="AW2442">
        <f>IF(OR($D2442="51",$D2442="52",$D2442="61"),(AG2442/'Totals and Drop Down Lists'!AC$4)*Inputs!K$38,0)</f>
        <v>0</v>
      </c>
      <c r="AX2442">
        <f>IF(OR($D2442="51",$D2442="52",$D2442="61"),(AH2442/'Totals and Drop Down Lists'!AD$4)*Inputs!L$38,0)</f>
        <v>0</v>
      </c>
      <c r="AY2442">
        <f>IF(OR($D2442="51",$D2442="52",$D2442="61"),0,(AA2442/'Totals and Drop Down Lists'!W$5)*Inputs!E$39)</f>
        <v>0</v>
      </c>
      <c r="AZ2442">
        <f>IF(OR($D2442="51",$D2442="52",$D2442="61"),0,(AB2442/'Totals and Drop Down Lists'!X$5)*Inputs!F$39)</f>
        <v>0</v>
      </c>
      <c r="BA2442">
        <f>IF(OR($D2442="51",$D2442="52",$D2442="61"),0,(AC2442/'Totals and Drop Down Lists'!Y$5)*Inputs!G$39)</f>
        <v>0</v>
      </c>
      <c r="BB2442">
        <f>IF(OR($D2442="51",$D2442="52",$D2442="61"),0,(AD2442/'Totals and Drop Down Lists'!Z$5)*Inputs!H$39)</f>
        <v>0</v>
      </c>
      <c r="BC2442">
        <f>IF(OR($D2442="51",$D2442="52",$D2442="61"),0,(AE2442/'Totals and Drop Down Lists'!AA$5)*Inputs!I$39)</f>
        <v>0</v>
      </c>
      <c r="BD2442">
        <f>IF(OR($D2442="51",$D2442="52",$D2442="61"),0,(AF2442/'Totals and Drop Down Lists'!AB$5)*Inputs!J$39)</f>
        <v>0</v>
      </c>
      <c r="BE2442">
        <f>IF(OR($D2442="51",$D2442="52",$D2442="61"),0,(AG2442/'Totals and Drop Down Lists'!AC$5)*Inputs!K$39)</f>
        <v>0</v>
      </c>
      <c r="BF2442">
        <f>IF(OR($D2442="51",$D2442="52",$D2442="61"),0,(AH2442/'Totals and Drop Down Lists'!AD$5)*Inputs!L$39)</f>
        <v>0</v>
      </c>
      <c r="BG2442" s="10">
        <f t="shared" si="343"/>
        <v>475005.06155873608</v>
      </c>
    </row>
    <row r="2443" spans="1:59">
      <c r="A2443" s="1" t="s">
        <v>7569</v>
      </c>
      <c r="B2443" s="1" t="s">
        <v>344</v>
      </c>
      <c r="C2443" s="1" t="s">
        <v>345</v>
      </c>
      <c r="D2443" s="1" t="s">
        <v>10</v>
      </c>
      <c r="E2443" s="1" t="s">
        <v>346</v>
      </c>
      <c r="F2443" s="2">
        <v>39591</v>
      </c>
      <c r="G2443" s="2">
        <v>291</v>
      </c>
      <c r="H2443" s="2">
        <v>64</v>
      </c>
      <c r="I2443" s="2">
        <v>13446</v>
      </c>
      <c r="J2443" s="2">
        <v>15920</v>
      </c>
      <c r="K2443" s="2">
        <v>10996</v>
      </c>
      <c r="L2443" s="2">
        <v>104</v>
      </c>
      <c r="M2443" s="2">
        <v>3</v>
      </c>
      <c r="N2443" s="2">
        <v>19</v>
      </c>
      <c r="O2443" s="2">
        <v>686</v>
      </c>
      <c r="P2443" s="2">
        <v>361</v>
      </c>
      <c r="Q2443" s="2">
        <v>107</v>
      </c>
      <c r="R2443" s="2">
        <v>5275</v>
      </c>
      <c r="S2443" s="2">
        <v>9018600</v>
      </c>
      <c r="T2443" s="2">
        <v>345421600</v>
      </c>
      <c r="U2443" s="2">
        <v>1774</v>
      </c>
      <c r="V2443" s="2">
        <v>1735</v>
      </c>
      <c r="W2443" s="2">
        <v>265</v>
      </c>
      <c r="X2443" s="2">
        <v>4120</v>
      </c>
      <c r="Y2443" s="2">
        <v>655</v>
      </c>
      <c r="Z2443" s="2">
        <v>2295</v>
      </c>
      <c r="AA2443" s="9">
        <f t="shared" si="344"/>
        <v>39591</v>
      </c>
      <c r="AB2443" s="9">
        <f t="shared" si="345"/>
        <v>13091</v>
      </c>
      <c r="AC2443" s="9">
        <f t="shared" si="346"/>
        <v>6555</v>
      </c>
      <c r="AD2443" s="9">
        <f t="shared" si="347"/>
        <v>5275</v>
      </c>
      <c r="AE2443" s="44">
        <f t="shared" si="348"/>
        <v>5.3042280136992052E-4</v>
      </c>
      <c r="AF2443" s="9">
        <f t="shared" si="349"/>
        <v>2120</v>
      </c>
      <c r="AG2443" s="9">
        <f t="shared" si="342"/>
        <v>2950</v>
      </c>
      <c r="AH2443" s="44">
        <f t="shared" si="350"/>
        <v>7.5816681262325829E-4</v>
      </c>
      <c r="AI2443">
        <f>AA2443/'Totals and Drop Down Lists'!W$6*Inputs!E$37</f>
        <v>35914.595859470151</v>
      </c>
      <c r="AJ2443">
        <f>AB2443/'Totals and Drop Down Lists'!X$6*Inputs!F$37</f>
        <v>43074.458609470807</v>
      </c>
      <c r="AK2443">
        <f>AC2443/'Totals and Drop Down Lists'!Y$6*Inputs!G$37</f>
        <v>43212.774189300457</v>
      </c>
      <c r="AL2443">
        <f>AD2443/'Totals and Drop Down Lists'!Z$6*Inputs!H$37</f>
        <v>42292.319199217767</v>
      </c>
      <c r="AM2443">
        <f>AE2443/'Totals and Drop Down Lists'!AA$6*Inputs!I$37</f>
        <v>66031.989957825324</v>
      </c>
      <c r="AN2443">
        <f>AF2443/'Totals and Drop Down Lists'!AB$6*Inputs!J$37</f>
        <v>42308.189457530854</v>
      </c>
      <c r="AO2443">
        <f>AG2443/'Totals and Drop Down Lists'!AC$6*Inputs!K$37</f>
        <v>54939.549728320271</v>
      </c>
      <c r="AP2443">
        <f>AH2443/'Totals and Drop Down Lists'!AD$6*Inputs!L$37</f>
        <v>178419.3270591672</v>
      </c>
      <c r="AQ2443">
        <f>IF(OR($D2443="51",$D2443="52",$D2443="61"),(AA2443/'Totals and Drop Down Lists'!W$4)*Inputs!E$38,0)</f>
        <v>0</v>
      </c>
      <c r="AR2443">
        <f>IF(OR($D2443="51",$D2443="52",$D2443="61"),(AB2443/'Totals and Drop Down Lists'!X$4)*Inputs!F$38,0)</f>
        <v>0</v>
      </c>
      <c r="AS2443">
        <f>IF(OR($D2443="51",$D2443="52",$D2443="61"),(AC2443/'Totals and Drop Down Lists'!Y$4)*Inputs!G$38,0)</f>
        <v>0</v>
      </c>
      <c r="AT2443">
        <f>IF(OR($D2443="51",$D2443="52",$D2443="61"),(AD2443/'Totals and Drop Down Lists'!Z$4)*Inputs!H$38,0)</f>
        <v>0</v>
      </c>
      <c r="AU2443">
        <f>IF(OR($D2443="51",$D2443="52",$D2443="61"),(AE2443/'Totals and Drop Down Lists'!AA$4)*Inputs!I$38,0)</f>
        <v>0</v>
      </c>
      <c r="AV2443">
        <f>IF(OR($D2443="51",$D2443="52",$D2443="61"),(AF2443/'Totals and Drop Down Lists'!AB$4)*Inputs!J$38,0)</f>
        <v>0</v>
      </c>
      <c r="AW2443">
        <f>IF(OR($D2443="51",$D2443="52",$D2443="61"),(AG2443/'Totals and Drop Down Lists'!AC$4)*Inputs!K$38,0)</f>
        <v>0</v>
      </c>
      <c r="AX2443">
        <f>IF(OR($D2443="51",$D2443="52",$D2443="61"),(AH2443/'Totals and Drop Down Lists'!AD$4)*Inputs!L$38,0)</f>
        <v>0</v>
      </c>
      <c r="AY2443">
        <f>IF(OR($D2443="51",$D2443="52",$D2443="61"),0,(AA2443/'Totals and Drop Down Lists'!W$5)*Inputs!E$39)</f>
        <v>0</v>
      </c>
      <c r="AZ2443">
        <f>IF(OR($D2443="51",$D2443="52",$D2443="61"),0,(AB2443/'Totals and Drop Down Lists'!X$5)*Inputs!F$39)</f>
        <v>0</v>
      </c>
      <c r="BA2443">
        <f>IF(OR($D2443="51",$D2443="52",$D2443="61"),0,(AC2443/'Totals and Drop Down Lists'!Y$5)*Inputs!G$39)</f>
        <v>0</v>
      </c>
      <c r="BB2443">
        <f>IF(OR($D2443="51",$D2443="52",$D2443="61"),0,(AD2443/'Totals and Drop Down Lists'!Z$5)*Inputs!H$39)</f>
        <v>0</v>
      </c>
      <c r="BC2443">
        <f>IF(OR($D2443="51",$D2443="52",$D2443="61"),0,(AE2443/'Totals and Drop Down Lists'!AA$5)*Inputs!I$39)</f>
        <v>0</v>
      </c>
      <c r="BD2443">
        <f>IF(OR($D2443="51",$D2443="52",$D2443="61"),0,(AF2443/'Totals and Drop Down Lists'!AB$5)*Inputs!J$39)</f>
        <v>0</v>
      </c>
      <c r="BE2443">
        <f>IF(OR($D2443="51",$D2443="52",$D2443="61"),0,(AG2443/'Totals and Drop Down Lists'!AC$5)*Inputs!K$39)</f>
        <v>0</v>
      </c>
      <c r="BF2443">
        <f>IF(OR($D2443="51",$D2443="52",$D2443="61"),0,(AH2443/'Totals and Drop Down Lists'!AD$5)*Inputs!L$39)</f>
        <v>0</v>
      </c>
      <c r="BG2443" s="10">
        <f t="shared" si="343"/>
        <v>506193.20406030281</v>
      </c>
    </row>
    <row r="2444" spans="1:59">
      <c r="A2444" s="1" t="s">
        <v>7569</v>
      </c>
      <c r="B2444" s="1" t="s">
        <v>344</v>
      </c>
      <c r="C2444" s="1" t="s">
        <v>347</v>
      </c>
      <c r="D2444" s="1" t="s">
        <v>15</v>
      </c>
      <c r="E2444" s="1" t="s">
        <v>348</v>
      </c>
      <c r="F2444" s="2">
        <v>235369</v>
      </c>
      <c r="G2444" s="2">
        <v>1009</v>
      </c>
      <c r="H2444" s="2">
        <v>225</v>
      </c>
      <c r="I2444" s="2">
        <v>24988</v>
      </c>
      <c r="J2444" s="2">
        <v>85171</v>
      </c>
      <c r="K2444" s="2">
        <v>21181</v>
      </c>
      <c r="L2444" s="2">
        <v>626</v>
      </c>
      <c r="M2444" s="2">
        <v>126</v>
      </c>
      <c r="N2444" s="2">
        <v>59</v>
      </c>
      <c r="O2444" s="2">
        <v>694</v>
      </c>
      <c r="P2444" s="2">
        <v>245</v>
      </c>
      <c r="Q2444" s="2">
        <v>102</v>
      </c>
      <c r="R2444" s="2">
        <v>12788</v>
      </c>
      <c r="S2444" s="2">
        <v>23254500</v>
      </c>
      <c r="T2444" s="2">
        <v>960063400</v>
      </c>
      <c r="U2444" s="2">
        <v>1539</v>
      </c>
      <c r="V2444" s="2">
        <v>984</v>
      </c>
      <c r="W2444" s="2">
        <v>100</v>
      </c>
      <c r="X2444" s="2">
        <v>4262</v>
      </c>
      <c r="Y2444" s="2">
        <v>299</v>
      </c>
      <c r="Z2444" s="2">
        <v>2942</v>
      </c>
      <c r="AA2444" s="9">
        <f t="shared" si="344"/>
        <v>235369</v>
      </c>
      <c r="AB2444" s="9">
        <f t="shared" si="345"/>
        <v>23754</v>
      </c>
      <c r="AC2444" s="9">
        <f t="shared" si="346"/>
        <v>14640</v>
      </c>
      <c r="AD2444" s="9">
        <f t="shared" si="347"/>
        <v>12788</v>
      </c>
      <c r="AE2444" s="44">
        <f t="shared" si="348"/>
        <v>3.6787219192101016E-4</v>
      </c>
      <c r="AF2444" s="9">
        <f t="shared" si="349"/>
        <v>3178</v>
      </c>
      <c r="AG2444" s="9">
        <f t="shared" si="342"/>
        <v>3241</v>
      </c>
      <c r="AH2444" s="44">
        <f t="shared" si="350"/>
        <v>2.9990577676686128E-4</v>
      </c>
      <c r="AI2444">
        <f>AA2444/'Totals and Drop Down Lists'!W$6*Inputs!E$37</f>
        <v>213512.73049045564</v>
      </c>
      <c r="AJ2444">
        <f>AB2444/'Totals and Drop Down Lists'!X$6*Inputs!F$37</f>
        <v>78159.85713920783</v>
      </c>
      <c r="AK2444">
        <f>AC2444/'Totals and Drop Down Lists'!Y$6*Inputs!G$37</f>
        <v>96511.825191664175</v>
      </c>
      <c r="AL2444">
        <f>AD2444/'Totals and Drop Down Lists'!Z$6*Inputs!H$37</f>
        <v>102527.80624068185</v>
      </c>
      <c r="AM2444">
        <f>AE2444/'Totals and Drop Down Lists'!AA$6*Inputs!I$37</f>
        <v>45796.170187168093</v>
      </c>
      <c r="AN2444">
        <f>AF2444/'Totals and Drop Down Lists'!AB$6*Inputs!J$37</f>
        <v>63422.370800015589</v>
      </c>
      <c r="AO2444">
        <f>AG2444/'Totals and Drop Down Lists'!AC$6*Inputs!K$37</f>
        <v>60359.010396435937</v>
      </c>
      <c r="AP2444">
        <f>AH2444/'Totals and Drop Down Lists'!AD$6*Inputs!L$37</f>
        <v>70576.799170038896</v>
      </c>
      <c r="AQ2444">
        <f>IF(OR($D2444="51",$D2444="52",$D2444="61"),(AA2444/'Totals and Drop Down Lists'!W$4)*Inputs!E$38,0)</f>
        <v>0</v>
      </c>
      <c r="AR2444">
        <f>IF(OR($D2444="51",$D2444="52",$D2444="61"),(AB2444/'Totals and Drop Down Lists'!X$4)*Inputs!F$38,0)</f>
        <v>0</v>
      </c>
      <c r="AS2444">
        <f>IF(OR($D2444="51",$D2444="52",$D2444="61"),(AC2444/'Totals and Drop Down Lists'!Y$4)*Inputs!G$38,0)</f>
        <v>0</v>
      </c>
      <c r="AT2444">
        <f>IF(OR($D2444="51",$D2444="52",$D2444="61"),(AD2444/'Totals and Drop Down Lists'!Z$4)*Inputs!H$38,0)</f>
        <v>0</v>
      </c>
      <c r="AU2444">
        <f>IF(OR($D2444="51",$D2444="52",$D2444="61"),(AE2444/'Totals and Drop Down Lists'!AA$4)*Inputs!I$38,0)</f>
        <v>0</v>
      </c>
      <c r="AV2444">
        <f>IF(OR($D2444="51",$D2444="52",$D2444="61"),(AF2444/'Totals and Drop Down Lists'!AB$4)*Inputs!J$38,0)</f>
        <v>0</v>
      </c>
      <c r="AW2444">
        <f>IF(OR($D2444="51",$D2444="52",$D2444="61"),(AG2444/'Totals and Drop Down Lists'!AC$4)*Inputs!K$38,0)</f>
        <v>0</v>
      </c>
      <c r="AX2444">
        <f>IF(OR($D2444="51",$D2444="52",$D2444="61"),(AH2444/'Totals and Drop Down Lists'!AD$4)*Inputs!L$38,0)</f>
        <v>0</v>
      </c>
      <c r="AY2444">
        <f>IF(OR($D2444="51",$D2444="52",$D2444="61"),0,(AA2444/'Totals and Drop Down Lists'!W$5)*Inputs!E$39)</f>
        <v>0</v>
      </c>
      <c r="AZ2444">
        <f>IF(OR($D2444="51",$D2444="52",$D2444="61"),0,(AB2444/'Totals and Drop Down Lists'!X$5)*Inputs!F$39)</f>
        <v>0</v>
      </c>
      <c r="BA2444">
        <f>IF(OR($D2444="51",$D2444="52",$D2444="61"),0,(AC2444/'Totals and Drop Down Lists'!Y$5)*Inputs!G$39)</f>
        <v>0</v>
      </c>
      <c r="BB2444">
        <f>IF(OR($D2444="51",$D2444="52",$D2444="61"),0,(AD2444/'Totals and Drop Down Lists'!Z$5)*Inputs!H$39)</f>
        <v>0</v>
      </c>
      <c r="BC2444">
        <f>IF(OR($D2444="51",$D2444="52",$D2444="61"),0,(AE2444/'Totals and Drop Down Lists'!AA$5)*Inputs!I$39)</f>
        <v>0</v>
      </c>
      <c r="BD2444">
        <f>IF(OR($D2444="51",$D2444="52",$D2444="61"),0,(AF2444/'Totals and Drop Down Lists'!AB$5)*Inputs!J$39)</f>
        <v>0</v>
      </c>
      <c r="BE2444">
        <f>IF(OR($D2444="51",$D2444="52",$D2444="61"),0,(AG2444/'Totals and Drop Down Lists'!AC$5)*Inputs!K$39)</f>
        <v>0</v>
      </c>
      <c r="BF2444">
        <f>IF(OR($D2444="51",$D2444="52",$D2444="61"),0,(AH2444/'Totals and Drop Down Lists'!AD$5)*Inputs!L$39)</f>
        <v>0</v>
      </c>
      <c r="BG2444" s="10">
        <f t="shared" si="343"/>
        <v>730866.56961566804</v>
      </c>
    </row>
    <row r="2445" spans="1:59">
      <c r="A2445" s="1" t="s">
        <v>7570</v>
      </c>
      <c r="B2445" s="1" t="s">
        <v>415</v>
      </c>
      <c r="C2445" s="1" t="s">
        <v>416</v>
      </c>
      <c r="D2445" s="1" t="s">
        <v>215</v>
      </c>
      <c r="E2445" s="1" t="s">
        <v>417</v>
      </c>
      <c r="F2445" s="2">
        <v>912795</v>
      </c>
      <c r="G2445" s="2">
        <v>3974</v>
      </c>
      <c r="H2445" s="2">
        <v>925</v>
      </c>
      <c r="I2445" s="2">
        <v>65215</v>
      </c>
      <c r="J2445" s="2">
        <v>335422</v>
      </c>
      <c r="K2445" s="2">
        <v>115404</v>
      </c>
      <c r="L2445" s="2">
        <v>1689</v>
      </c>
      <c r="M2445" s="2">
        <v>455</v>
      </c>
      <c r="N2445" s="2">
        <v>181</v>
      </c>
      <c r="O2445" s="2">
        <v>3465</v>
      </c>
      <c r="P2445" s="2">
        <v>1237</v>
      </c>
      <c r="Q2445" s="2">
        <v>557</v>
      </c>
      <c r="R2445" s="2">
        <v>70398</v>
      </c>
      <c r="S2445" s="2">
        <v>160676900</v>
      </c>
      <c r="T2445" s="2">
        <v>7630623300</v>
      </c>
      <c r="U2445" s="2">
        <v>5367</v>
      </c>
      <c r="V2445" s="2">
        <v>5841</v>
      </c>
      <c r="W2445" s="2">
        <v>120</v>
      </c>
      <c r="X2445" s="2">
        <v>24723</v>
      </c>
      <c r="Y2445" s="2">
        <v>1699</v>
      </c>
      <c r="Z2445" s="2">
        <v>16622</v>
      </c>
      <c r="AA2445" s="9">
        <f t="shared" si="344"/>
        <v>912795</v>
      </c>
      <c r="AB2445" s="9">
        <f t="shared" si="345"/>
        <v>60316</v>
      </c>
      <c r="AC2445" s="9">
        <f t="shared" si="346"/>
        <v>77982</v>
      </c>
      <c r="AD2445" s="9">
        <f t="shared" si="347"/>
        <v>70398</v>
      </c>
      <c r="AE2445" s="44">
        <f t="shared" si="348"/>
        <v>2.7729750753552962E-3</v>
      </c>
      <c r="AF2445" s="9">
        <f t="shared" si="349"/>
        <v>18762</v>
      </c>
      <c r="AG2445" s="9">
        <f t="shared" si="342"/>
        <v>18321</v>
      </c>
      <c r="AH2445" s="44">
        <f t="shared" si="350"/>
        <v>2.3454683610967223E-3</v>
      </c>
      <c r="AI2445">
        <f>AA2445/'Totals and Drop Down Lists'!W$6*Inputs!E$37</f>
        <v>828033.22794435744</v>
      </c>
      <c r="AJ2445">
        <f>AB2445/'Totals and Drop Down Lists'!X$6*Inputs!F$37</f>
        <v>198462.99331516624</v>
      </c>
      <c r="AK2445">
        <f>AC2445/'Totals and Drop Down Lists'!Y$6*Inputs!G$37</f>
        <v>514083.68525248329</v>
      </c>
      <c r="AL2445">
        <f>AD2445/'Totals and Drop Down Lists'!Z$6*Inputs!H$37</f>
        <v>564416.05440502975</v>
      </c>
      <c r="AM2445">
        <f>AE2445/'Totals and Drop Down Lists'!AA$6*Inputs!I$37</f>
        <v>345205.86569102283</v>
      </c>
      <c r="AN2445">
        <f>AF2445/'Totals and Drop Down Lists'!AB$6*Inputs!J$37</f>
        <v>374427.47669914801</v>
      </c>
      <c r="AO2445">
        <f>AG2445/'Totals and Drop Down Lists'!AC$6*Inputs!K$37</f>
        <v>341202.53917713754</v>
      </c>
      <c r="AP2445">
        <f>AH2445/'Totals and Drop Down Lists'!AD$6*Inputs!L$37</f>
        <v>551958.85609594849</v>
      </c>
      <c r="AQ2445">
        <f>IF(OR($D2445="51",$D2445="52",$D2445="61"),(AA2445/'Totals and Drop Down Lists'!W$4)*Inputs!E$38,0)</f>
        <v>0</v>
      </c>
      <c r="AR2445">
        <f>IF(OR($D2445="51",$D2445="52",$D2445="61"),(AB2445/'Totals and Drop Down Lists'!X$4)*Inputs!F$38,0)</f>
        <v>0</v>
      </c>
      <c r="AS2445">
        <f>IF(OR($D2445="51",$D2445="52",$D2445="61"),(AC2445/'Totals and Drop Down Lists'!Y$4)*Inputs!G$38,0)</f>
        <v>0</v>
      </c>
      <c r="AT2445">
        <f>IF(OR($D2445="51",$D2445="52",$D2445="61"),(AD2445/'Totals and Drop Down Lists'!Z$4)*Inputs!H$38,0)</f>
        <v>0</v>
      </c>
      <c r="AU2445">
        <f>IF(OR($D2445="51",$D2445="52",$D2445="61"),(AE2445/'Totals and Drop Down Lists'!AA$4)*Inputs!I$38,0)</f>
        <v>0</v>
      </c>
      <c r="AV2445">
        <f>IF(OR($D2445="51",$D2445="52",$D2445="61"),(AF2445/'Totals and Drop Down Lists'!AB$4)*Inputs!J$38,0)</f>
        <v>0</v>
      </c>
      <c r="AW2445">
        <f>IF(OR($D2445="51",$D2445="52",$D2445="61"),(AG2445/'Totals and Drop Down Lists'!AC$4)*Inputs!K$38,0)</f>
        <v>0</v>
      </c>
      <c r="AX2445">
        <f>IF(OR($D2445="51",$D2445="52",$D2445="61"),(AH2445/'Totals and Drop Down Lists'!AD$4)*Inputs!L$38,0)</f>
        <v>0</v>
      </c>
      <c r="AY2445">
        <f>IF(OR($D2445="51",$D2445="52",$D2445="61"),0,(AA2445/'Totals and Drop Down Lists'!W$5)*Inputs!E$39)</f>
        <v>0</v>
      </c>
      <c r="AZ2445">
        <f>IF(OR($D2445="51",$D2445="52",$D2445="61"),0,(AB2445/'Totals and Drop Down Lists'!X$5)*Inputs!F$39)</f>
        <v>0</v>
      </c>
      <c r="BA2445">
        <f>IF(OR($D2445="51",$D2445="52",$D2445="61"),0,(AC2445/'Totals and Drop Down Lists'!Y$5)*Inputs!G$39)</f>
        <v>0</v>
      </c>
      <c r="BB2445">
        <f>IF(OR($D2445="51",$D2445="52",$D2445="61"),0,(AD2445/'Totals and Drop Down Lists'!Z$5)*Inputs!H$39)</f>
        <v>0</v>
      </c>
      <c r="BC2445">
        <f>IF(OR($D2445="51",$D2445="52",$D2445="61"),0,(AE2445/'Totals and Drop Down Lists'!AA$5)*Inputs!I$39)</f>
        <v>0</v>
      </c>
      <c r="BD2445">
        <f>IF(OR($D2445="51",$D2445="52",$D2445="61"),0,(AF2445/'Totals and Drop Down Lists'!AB$5)*Inputs!J$39)</f>
        <v>0</v>
      </c>
      <c r="BE2445">
        <f>IF(OR($D2445="51",$D2445="52",$D2445="61"),0,(AG2445/'Totals and Drop Down Lists'!AC$5)*Inputs!K$39)</f>
        <v>0</v>
      </c>
      <c r="BF2445">
        <f>IF(OR($D2445="51",$D2445="52",$D2445="61"),0,(AH2445/'Totals and Drop Down Lists'!AD$5)*Inputs!L$39)</f>
        <v>0</v>
      </c>
      <c r="BG2445" s="10">
        <f t="shared" si="343"/>
        <v>3717790.698580293</v>
      </c>
    </row>
    <row r="2446" spans="1:59">
      <c r="A2446" s="1" t="s">
        <v>7571</v>
      </c>
      <c r="B2446" s="1" t="s">
        <v>557</v>
      </c>
      <c r="C2446" s="1" t="s">
        <v>558</v>
      </c>
      <c r="D2446" s="1" t="s">
        <v>15</v>
      </c>
      <c r="E2446" s="1" t="s">
        <v>559</v>
      </c>
      <c r="F2446" s="2">
        <v>449964</v>
      </c>
      <c r="G2446" s="2">
        <v>1455</v>
      </c>
      <c r="H2446" s="2">
        <v>233</v>
      </c>
      <c r="I2446" s="2">
        <v>24092</v>
      </c>
      <c r="J2446" s="2">
        <v>164979</v>
      </c>
      <c r="K2446" s="2">
        <v>36639</v>
      </c>
      <c r="L2446" s="2">
        <v>565</v>
      </c>
      <c r="M2446" s="2">
        <v>177</v>
      </c>
      <c r="N2446" s="2">
        <v>59</v>
      </c>
      <c r="O2446" s="2">
        <v>868</v>
      </c>
      <c r="P2446" s="2">
        <v>235</v>
      </c>
      <c r="Q2446" s="2">
        <v>35</v>
      </c>
      <c r="R2446" s="2">
        <v>20171</v>
      </c>
      <c r="S2446" s="2">
        <v>44484600</v>
      </c>
      <c r="T2446" s="2">
        <v>1977571800</v>
      </c>
      <c r="U2446" s="2">
        <v>2344</v>
      </c>
      <c r="V2446" s="2">
        <v>1128</v>
      </c>
      <c r="W2446" s="2">
        <v>100</v>
      </c>
      <c r="X2446" s="2">
        <v>6132</v>
      </c>
      <c r="Y2446" s="2">
        <v>355</v>
      </c>
      <c r="Z2446" s="2">
        <v>4558</v>
      </c>
      <c r="AA2446" s="9">
        <f t="shared" si="344"/>
        <v>449964</v>
      </c>
      <c r="AB2446" s="9">
        <f t="shared" si="345"/>
        <v>22404</v>
      </c>
      <c r="AC2446" s="9">
        <f t="shared" si="346"/>
        <v>22110</v>
      </c>
      <c r="AD2446" s="9">
        <f t="shared" si="347"/>
        <v>20171</v>
      </c>
      <c r="AE2446" s="44">
        <f t="shared" si="348"/>
        <v>5.6826949396539901E-4</v>
      </c>
      <c r="AF2446" s="9">
        <f t="shared" si="349"/>
        <v>4904</v>
      </c>
      <c r="AG2446" s="9">
        <f t="shared" si="342"/>
        <v>4913</v>
      </c>
      <c r="AH2446" s="44">
        <f t="shared" si="350"/>
        <v>4.0598762449027185E-4</v>
      </c>
      <c r="AI2446">
        <f>AA2446/'Totals and Drop Down Lists'!W$6*Inputs!E$37</f>
        <v>408180.52616278006</v>
      </c>
      <c r="AJ2446">
        <f>AB2446/'Totals and Drop Down Lists'!X$6*Inputs!F$37</f>
        <v>73717.834442485982</v>
      </c>
      <c r="AK2446">
        <f>AC2446/'Totals and Drop Down Lists'!Y$6*Inputs!G$37</f>
        <v>145756.58845544365</v>
      </c>
      <c r="AL2446">
        <f>AD2446/'Totals and Drop Down Lists'!Z$6*Inputs!H$37</f>
        <v>161721.01811704671</v>
      </c>
      <c r="AM2446">
        <f>AE2446/'Totals and Drop Down Lists'!AA$6*Inputs!I$37</f>
        <v>70743.5001322506</v>
      </c>
      <c r="AN2446">
        <f>AF2446/'Totals and Drop Down Lists'!AB$6*Inputs!J$37</f>
        <v>97867.623160250616</v>
      </c>
      <c r="AO2446">
        <f>AG2446/'Totals and Drop Down Lists'!AC$6*Inputs!K$37</f>
        <v>91497.629767877123</v>
      </c>
      <c r="AP2446">
        <f>AH2446/'Totals and Drop Down Lists'!AD$6*Inputs!L$37</f>
        <v>95541.030746618111</v>
      </c>
      <c r="AQ2446">
        <f>IF(OR($D2446="51",$D2446="52",$D2446="61"),(AA2446/'Totals and Drop Down Lists'!W$4)*Inputs!E$38,0)</f>
        <v>0</v>
      </c>
      <c r="AR2446">
        <f>IF(OR($D2446="51",$D2446="52",$D2446="61"),(AB2446/'Totals and Drop Down Lists'!X$4)*Inputs!F$38,0)</f>
        <v>0</v>
      </c>
      <c r="AS2446">
        <f>IF(OR($D2446="51",$D2446="52",$D2446="61"),(AC2446/'Totals and Drop Down Lists'!Y$4)*Inputs!G$38,0)</f>
        <v>0</v>
      </c>
      <c r="AT2446">
        <f>IF(OR($D2446="51",$D2446="52",$D2446="61"),(AD2446/'Totals and Drop Down Lists'!Z$4)*Inputs!H$38,0)</f>
        <v>0</v>
      </c>
      <c r="AU2446">
        <f>IF(OR($D2446="51",$D2446="52",$D2446="61"),(AE2446/'Totals and Drop Down Lists'!AA$4)*Inputs!I$38,0)</f>
        <v>0</v>
      </c>
      <c r="AV2446">
        <f>IF(OR($D2446="51",$D2446="52",$D2446="61"),(AF2446/'Totals and Drop Down Lists'!AB$4)*Inputs!J$38,0)</f>
        <v>0</v>
      </c>
      <c r="AW2446">
        <f>IF(OR($D2446="51",$D2446="52",$D2446="61"),(AG2446/'Totals and Drop Down Lists'!AC$4)*Inputs!K$38,0)</f>
        <v>0</v>
      </c>
      <c r="AX2446">
        <f>IF(OR($D2446="51",$D2446="52",$D2446="61"),(AH2446/'Totals and Drop Down Lists'!AD$4)*Inputs!L$38,0)</f>
        <v>0</v>
      </c>
      <c r="AY2446">
        <f>IF(OR($D2446="51",$D2446="52",$D2446="61"),0,(AA2446/'Totals and Drop Down Lists'!W$5)*Inputs!E$39)</f>
        <v>0</v>
      </c>
      <c r="AZ2446">
        <f>IF(OR($D2446="51",$D2446="52",$D2446="61"),0,(AB2446/'Totals and Drop Down Lists'!X$5)*Inputs!F$39)</f>
        <v>0</v>
      </c>
      <c r="BA2446">
        <f>IF(OR($D2446="51",$D2446="52",$D2446="61"),0,(AC2446/'Totals and Drop Down Lists'!Y$5)*Inputs!G$39)</f>
        <v>0</v>
      </c>
      <c r="BB2446">
        <f>IF(OR($D2446="51",$D2446="52",$D2446="61"),0,(AD2446/'Totals and Drop Down Lists'!Z$5)*Inputs!H$39)</f>
        <v>0</v>
      </c>
      <c r="BC2446">
        <f>IF(OR($D2446="51",$D2446="52",$D2446="61"),0,(AE2446/'Totals and Drop Down Lists'!AA$5)*Inputs!I$39)</f>
        <v>0</v>
      </c>
      <c r="BD2446">
        <f>IF(OR($D2446="51",$D2446="52",$D2446="61"),0,(AF2446/'Totals and Drop Down Lists'!AB$5)*Inputs!J$39)</f>
        <v>0</v>
      </c>
      <c r="BE2446">
        <f>IF(OR($D2446="51",$D2446="52",$D2446="61"),0,(AG2446/'Totals and Drop Down Lists'!AC$5)*Inputs!K$39)</f>
        <v>0</v>
      </c>
      <c r="BF2446">
        <f>IF(OR($D2446="51",$D2446="52",$D2446="61"),0,(AH2446/'Totals and Drop Down Lists'!AD$5)*Inputs!L$39)</f>
        <v>0</v>
      </c>
      <c r="BG2446" s="10">
        <f t="shared" si="343"/>
        <v>1145025.7509847528</v>
      </c>
    </row>
    <row r="2447" spans="1:59" ht="57.6">
      <c r="A2447" s="1" t="s">
        <v>7572</v>
      </c>
      <c r="B2447" s="1" t="s">
        <v>568</v>
      </c>
      <c r="C2447" s="1" t="s">
        <v>569</v>
      </c>
      <c r="D2447" s="1" t="s">
        <v>10</v>
      </c>
      <c r="E2447" s="1" t="s">
        <v>570</v>
      </c>
      <c r="F2447" s="2">
        <v>25271</v>
      </c>
      <c r="G2447" s="2">
        <v>206</v>
      </c>
      <c r="H2447" s="2">
        <v>3</v>
      </c>
      <c r="I2447" s="2">
        <v>6976</v>
      </c>
      <c r="J2447" s="2">
        <v>5905</v>
      </c>
      <c r="K2447" s="2">
        <v>3431</v>
      </c>
      <c r="L2447" s="2">
        <v>35</v>
      </c>
      <c r="M2447" s="2">
        <v>9</v>
      </c>
      <c r="N2447" s="2">
        <v>0</v>
      </c>
      <c r="O2447" s="2">
        <v>298</v>
      </c>
      <c r="P2447" s="2">
        <v>178</v>
      </c>
      <c r="Q2447" s="2">
        <v>35</v>
      </c>
      <c r="R2447" s="2">
        <v>1788</v>
      </c>
      <c r="S2447" s="2">
        <v>3406600</v>
      </c>
      <c r="T2447" s="2">
        <v>121038100</v>
      </c>
      <c r="U2447" s="2">
        <v>328</v>
      </c>
      <c r="V2447" s="2">
        <v>285</v>
      </c>
      <c r="W2447" s="2">
        <v>20</v>
      </c>
      <c r="X2447" s="2">
        <v>1200</v>
      </c>
      <c r="Y2447" s="2">
        <v>190</v>
      </c>
      <c r="Z2447" s="2">
        <v>790</v>
      </c>
      <c r="AA2447" s="9">
        <f t="shared" si="344"/>
        <v>25271</v>
      </c>
      <c r="AB2447" s="9">
        <f t="shared" si="345"/>
        <v>6767</v>
      </c>
      <c r="AC2447" s="9">
        <f t="shared" si="346"/>
        <v>2343</v>
      </c>
      <c r="AD2447" s="9">
        <f t="shared" si="347"/>
        <v>1788</v>
      </c>
      <c r="AE2447" s="44">
        <f t="shared" si="348"/>
        <v>1.3922502998817767E-4</v>
      </c>
      <c r="AF2447" s="9">
        <f t="shared" si="349"/>
        <v>895</v>
      </c>
      <c r="AG2447" s="9">
        <f t="shared" si="342"/>
        <v>980</v>
      </c>
      <c r="AH2447" s="44">
        <f t="shared" si="350"/>
        <v>2.1187415237260723E-4</v>
      </c>
      <c r="AI2447">
        <f>AA2447/'Totals and Drop Down Lists'!W$6*Inputs!E$37</f>
        <v>22924.345229084138</v>
      </c>
      <c r="AJ2447">
        <f>AB2447/'Totals and Drop Down Lists'!X$6*Inputs!F$37</f>
        <v>22266.050065716063</v>
      </c>
      <c r="AK2447">
        <f>AC2447/'Totals and Drop Down Lists'!Y$6*Inputs!G$37</f>
        <v>15445.847433338058</v>
      </c>
      <c r="AL2447">
        <f>AD2447/'Totals and Drop Down Lists'!Z$6*Inputs!H$37</f>
        <v>14335.292270749074</v>
      </c>
      <c r="AM2447">
        <f>AE2447/'Totals and Drop Down Lists'!AA$6*Inputs!I$37</f>
        <v>17332.033536857332</v>
      </c>
      <c r="AN2447">
        <f>AF2447/'Totals and Drop Down Lists'!AB$6*Inputs!J$37</f>
        <v>17861.240360608543</v>
      </c>
      <c r="AO2447">
        <f>AG2447/'Totals and Drop Down Lists'!AC$6*Inputs!K$37</f>
        <v>18251.104655509786</v>
      </c>
      <c r="AP2447">
        <f>AH2447/'Totals and Drop Down Lists'!AD$6*Inputs!L$37</f>
        <v>49860.325007837688</v>
      </c>
      <c r="AQ2447">
        <f>IF(OR($D2447="51",$D2447="52",$D2447="61"),(AA2447/'Totals and Drop Down Lists'!W$4)*Inputs!E$38,0)</f>
        <v>0</v>
      </c>
      <c r="AR2447">
        <f>IF(OR($D2447="51",$D2447="52",$D2447="61"),(AB2447/'Totals and Drop Down Lists'!X$4)*Inputs!F$38,0)</f>
        <v>0</v>
      </c>
      <c r="AS2447">
        <f>IF(OR($D2447="51",$D2447="52",$D2447="61"),(AC2447/'Totals and Drop Down Lists'!Y$4)*Inputs!G$38,0)</f>
        <v>0</v>
      </c>
      <c r="AT2447">
        <f>IF(OR($D2447="51",$D2447="52",$D2447="61"),(AD2447/'Totals and Drop Down Lists'!Z$4)*Inputs!H$38,0)</f>
        <v>0</v>
      </c>
      <c r="AU2447">
        <f>IF(OR($D2447="51",$D2447="52",$D2447="61"),(AE2447/'Totals and Drop Down Lists'!AA$4)*Inputs!I$38,0)</f>
        <v>0</v>
      </c>
      <c r="AV2447">
        <f>IF(OR($D2447="51",$D2447="52",$D2447="61"),(AF2447/'Totals and Drop Down Lists'!AB$4)*Inputs!J$38,0)</f>
        <v>0</v>
      </c>
      <c r="AW2447">
        <f>IF(OR($D2447="51",$D2447="52",$D2447="61"),(AG2447/'Totals and Drop Down Lists'!AC$4)*Inputs!K$38,0)</f>
        <v>0</v>
      </c>
      <c r="AX2447">
        <f>IF(OR($D2447="51",$D2447="52",$D2447="61"),(AH2447/'Totals and Drop Down Lists'!AD$4)*Inputs!L$38,0)</f>
        <v>0</v>
      </c>
      <c r="AY2447">
        <f>IF(OR($D2447="51",$D2447="52",$D2447="61"),0,(AA2447/'Totals and Drop Down Lists'!W$5)*Inputs!E$39)</f>
        <v>0</v>
      </c>
      <c r="AZ2447">
        <f>IF(OR($D2447="51",$D2447="52",$D2447="61"),0,(AB2447/'Totals and Drop Down Lists'!X$5)*Inputs!F$39)</f>
        <v>0</v>
      </c>
      <c r="BA2447">
        <f>IF(OR($D2447="51",$D2447="52",$D2447="61"),0,(AC2447/'Totals and Drop Down Lists'!Y$5)*Inputs!G$39)</f>
        <v>0</v>
      </c>
      <c r="BB2447">
        <f>IF(OR($D2447="51",$D2447="52",$D2447="61"),0,(AD2447/'Totals and Drop Down Lists'!Z$5)*Inputs!H$39)</f>
        <v>0</v>
      </c>
      <c r="BC2447">
        <f>IF(OR($D2447="51",$D2447="52",$D2447="61"),0,(AE2447/'Totals and Drop Down Lists'!AA$5)*Inputs!I$39)</f>
        <v>0</v>
      </c>
      <c r="BD2447">
        <f>IF(OR($D2447="51",$D2447="52",$D2447="61"),0,(AF2447/'Totals and Drop Down Lists'!AB$5)*Inputs!J$39)</f>
        <v>0</v>
      </c>
      <c r="BE2447">
        <f>IF(OR($D2447="51",$D2447="52",$D2447="61"),0,(AG2447/'Totals and Drop Down Lists'!AC$5)*Inputs!K$39)</f>
        <v>0</v>
      </c>
      <c r="BF2447">
        <f>IF(OR($D2447="51",$D2447="52",$D2447="61"),0,(AH2447/'Totals and Drop Down Lists'!AD$5)*Inputs!L$39)</f>
        <v>0</v>
      </c>
      <c r="BG2447" s="10">
        <f t="shared" si="343"/>
        <v>178276.23855970067</v>
      </c>
    </row>
    <row r="2448" spans="1:59" ht="57.6">
      <c r="A2448" s="1" t="s">
        <v>7572</v>
      </c>
      <c r="B2448" s="1" t="s">
        <v>568</v>
      </c>
      <c r="C2448" s="1" t="s">
        <v>571</v>
      </c>
      <c r="D2448" s="1" t="s">
        <v>7</v>
      </c>
      <c r="E2448" s="1" t="s">
        <v>572</v>
      </c>
      <c r="F2448" s="2">
        <v>77356</v>
      </c>
      <c r="G2448" s="2">
        <v>1157</v>
      </c>
      <c r="H2448" s="2">
        <v>189</v>
      </c>
      <c r="I2448" s="2">
        <v>29728</v>
      </c>
      <c r="J2448" s="2">
        <v>25038</v>
      </c>
      <c r="K2448" s="2">
        <v>15173</v>
      </c>
      <c r="L2448" s="2">
        <v>189</v>
      </c>
      <c r="M2448" s="2">
        <v>50</v>
      </c>
      <c r="N2448" s="2">
        <v>0</v>
      </c>
      <c r="O2448" s="2">
        <v>844</v>
      </c>
      <c r="P2448" s="2">
        <v>237</v>
      </c>
      <c r="Q2448" s="2">
        <v>111</v>
      </c>
      <c r="R2448" s="2">
        <v>10463</v>
      </c>
      <c r="S2448" s="2">
        <v>12376100</v>
      </c>
      <c r="T2448" s="2">
        <v>459581300</v>
      </c>
      <c r="U2448" s="2">
        <v>358</v>
      </c>
      <c r="V2448" s="2">
        <v>2900</v>
      </c>
      <c r="W2448" s="2">
        <v>50</v>
      </c>
      <c r="X2448" s="2">
        <v>7775</v>
      </c>
      <c r="Y2448" s="2">
        <v>1295</v>
      </c>
      <c r="Z2448" s="2">
        <v>4990</v>
      </c>
      <c r="AA2448" s="9">
        <f t="shared" si="344"/>
        <v>77356</v>
      </c>
      <c r="AB2448" s="9">
        <f t="shared" si="345"/>
        <v>28382</v>
      </c>
      <c r="AC2448" s="9">
        <f t="shared" si="346"/>
        <v>11894</v>
      </c>
      <c r="AD2448" s="9">
        <f t="shared" si="347"/>
        <v>10463</v>
      </c>
      <c r="AE2448" s="44">
        <f t="shared" si="348"/>
        <v>6.4215381422545628E-4</v>
      </c>
      <c r="AF2448" s="9">
        <f t="shared" si="349"/>
        <v>4825</v>
      </c>
      <c r="AG2448" s="9">
        <f t="shared" si="342"/>
        <v>6285</v>
      </c>
      <c r="AH2448" s="44">
        <f t="shared" si="350"/>
        <v>1.4171903650178712E-3</v>
      </c>
      <c r="AI2448">
        <f>AA2448/'Totals and Drop Down Lists'!W$6*Inputs!E$37</f>
        <v>70172.753335484653</v>
      </c>
      <c r="AJ2448">
        <f>AB2448/'Totals and Drop Down Lists'!X$6*Inputs!F$37</f>
        <v>93387.769021006839</v>
      </c>
      <c r="AK2448">
        <f>AC2448/'Totals and Drop Down Lists'!Y$6*Inputs!G$37</f>
        <v>78409.26563044083</v>
      </c>
      <c r="AL2448">
        <f>AD2448/'Totals and Drop Down Lists'!Z$6*Inputs!H$37</f>
        <v>83887.115787946066</v>
      </c>
      <c r="AM2448">
        <f>AE2448/'Totals and Drop Down Lists'!AA$6*Inputs!I$37</f>
        <v>79941.311163097285</v>
      </c>
      <c r="AN2448">
        <f>AF2448/'Totals and Drop Down Lists'!AB$6*Inputs!J$37</f>
        <v>96291.044402163388</v>
      </c>
      <c r="AO2448">
        <f>AG2448/'Totals and Drop Down Lists'!AC$6*Inputs!K$37</f>
        <v>117049.17628559083</v>
      </c>
      <c r="AP2448">
        <f>AH2448/'Totals and Drop Down Lists'!AD$6*Inputs!L$37</f>
        <v>333507.27970583196</v>
      </c>
      <c r="AQ2448">
        <f>IF(OR($D2448="51",$D2448="52",$D2448="61"),(AA2448/'Totals and Drop Down Lists'!W$4)*Inputs!E$38,0)</f>
        <v>0</v>
      </c>
      <c r="AR2448">
        <f>IF(OR($D2448="51",$D2448="52",$D2448="61"),(AB2448/'Totals and Drop Down Lists'!X$4)*Inputs!F$38,0)</f>
        <v>0</v>
      </c>
      <c r="AS2448">
        <f>IF(OR($D2448="51",$D2448="52",$D2448="61"),(AC2448/'Totals and Drop Down Lists'!Y$4)*Inputs!G$38,0)</f>
        <v>0</v>
      </c>
      <c r="AT2448">
        <f>IF(OR($D2448="51",$D2448="52",$D2448="61"),(AD2448/'Totals and Drop Down Lists'!Z$4)*Inputs!H$38,0)</f>
        <v>0</v>
      </c>
      <c r="AU2448">
        <f>IF(OR($D2448="51",$D2448="52",$D2448="61"),(AE2448/'Totals and Drop Down Lists'!AA$4)*Inputs!I$38,0)</f>
        <v>0</v>
      </c>
      <c r="AV2448">
        <f>IF(OR($D2448="51",$D2448="52",$D2448="61"),(AF2448/'Totals and Drop Down Lists'!AB$4)*Inputs!J$38,0)</f>
        <v>0</v>
      </c>
      <c r="AW2448">
        <f>IF(OR($D2448="51",$D2448="52",$D2448="61"),(AG2448/'Totals and Drop Down Lists'!AC$4)*Inputs!K$38,0)</f>
        <v>0</v>
      </c>
      <c r="AX2448">
        <f>IF(OR($D2448="51",$D2448="52",$D2448="61"),(AH2448/'Totals and Drop Down Lists'!AD$4)*Inputs!L$38,0)</f>
        <v>0</v>
      </c>
      <c r="AY2448">
        <f>IF(OR($D2448="51",$D2448="52",$D2448="61"),0,(AA2448/'Totals and Drop Down Lists'!W$5)*Inputs!E$39)</f>
        <v>0</v>
      </c>
      <c r="AZ2448">
        <f>IF(OR($D2448="51",$D2448="52",$D2448="61"),0,(AB2448/'Totals and Drop Down Lists'!X$5)*Inputs!F$39)</f>
        <v>0</v>
      </c>
      <c r="BA2448">
        <f>IF(OR($D2448="51",$D2448="52",$D2448="61"),0,(AC2448/'Totals and Drop Down Lists'!Y$5)*Inputs!G$39)</f>
        <v>0</v>
      </c>
      <c r="BB2448">
        <f>IF(OR($D2448="51",$D2448="52",$D2448="61"),0,(AD2448/'Totals and Drop Down Lists'!Z$5)*Inputs!H$39)</f>
        <v>0</v>
      </c>
      <c r="BC2448">
        <f>IF(OR($D2448="51",$D2448="52",$D2448="61"),0,(AE2448/'Totals and Drop Down Lists'!AA$5)*Inputs!I$39)</f>
        <v>0</v>
      </c>
      <c r="BD2448">
        <f>IF(OR($D2448="51",$D2448="52",$D2448="61"),0,(AF2448/'Totals and Drop Down Lists'!AB$5)*Inputs!J$39)</f>
        <v>0</v>
      </c>
      <c r="BE2448">
        <f>IF(OR($D2448="51",$D2448="52",$D2448="61"),0,(AG2448/'Totals and Drop Down Lists'!AC$5)*Inputs!K$39)</f>
        <v>0</v>
      </c>
      <c r="BF2448">
        <f>IF(OR($D2448="51",$D2448="52",$D2448="61"),0,(AH2448/'Totals and Drop Down Lists'!AD$5)*Inputs!L$39)</f>
        <v>0</v>
      </c>
      <c r="BG2448" s="10">
        <f t="shared" si="343"/>
        <v>952645.71533156186</v>
      </c>
    </row>
    <row r="2449" spans="1:59" ht="57.6">
      <c r="A2449" s="1" t="s">
        <v>7572</v>
      </c>
      <c r="B2449" s="1" t="s">
        <v>568</v>
      </c>
      <c r="C2449" s="1" t="s">
        <v>573</v>
      </c>
      <c r="D2449" s="1" t="s">
        <v>10</v>
      </c>
      <c r="E2449" s="1" t="s">
        <v>574</v>
      </c>
      <c r="F2449" s="2">
        <v>71094</v>
      </c>
      <c r="G2449" s="2">
        <v>302</v>
      </c>
      <c r="H2449" s="2">
        <v>63</v>
      </c>
      <c r="I2449" s="2">
        <v>3134</v>
      </c>
      <c r="J2449" s="2">
        <v>26309</v>
      </c>
      <c r="K2449" s="2">
        <v>5110</v>
      </c>
      <c r="L2449" s="2">
        <v>124</v>
      </c>
      <c r="M2449" s="2">
        <v>14</v>
      </c>
      <c r="N2449" s="2">
        <v>15</v>
      </c>
      <c r="O2449" s="2">
        <v>120</v>
      </c>
      <c r="P2449" s="2">
        <v>64</v>
      </c>
      <c r="Q2449" s="2">
        <v>0</v>
      </c>
      <c r="R2449" s="2">
        <v>1267</v>
      </c>
      <c r="S2449" s="2">
        <v>6326000</v>
      </c>
      <c r="T2449" s="2">
        <v>275154700</v>
      </c>
      <c r="U2449" s="2">
        <v>410</v>
      </c>
      <c r="V2449" s="2">
        <v>279</v>
      </c>
      <c r="W2449" s="2">
        <v>0</v>
      </c>
      <c r="X2449" s="2">
        <v>1049</v>
      </c>
      <c r="Y2449" s="2">
        <v>75</v>
      </c>
      <c r="Z2449" s="2">
        <v>710</v>
      </c>
      <c r="AA2449" s="9">
        <f t="shared" si="344"/>
        <v>71094</v>
      </c>
      <c r="AB2449" s="9">
        <f t="shared" si="345"/>
        <v>2769</v>
      </c>
      <c r="AC2449" s="9">
        <f t="shared" si="346"/>
        <v>1604</v>
      </c>
      <c r="AD2449" s="9">
        <f t="shared" si="347"/>
        <v>1267</v>
      </c>
      <c r="AE2449" s="44">
        <f t="shared" si="348"/>
        <v>6.9315960451853259E-5</v>
      </c>
      <c r="AF2449" s="9">
        <f t="shared" si="349"/>
        <v>770</v>
      </c>
      <c r="AG2449" s="9">
        <f t="shared" si="342"/>
        <v>785</v>
      </c>
      <c r="AH2449" s="44">
        <f t="shared" si="350"/>
        <v>5.6733202857747832E-5</v>
      </c>
      <c r="AI2449">
        <f>AA2449/'Totals and Drop Down Lists'!W$6*Inputs!E$37</f>
        <v>64492.240105912228</v>
      </c>
      <c r="AJ2449">
        <f>AB2449/'Totals and Drop Down Lists'!X$6*Inputs!F$37</f>
        <v>9111.0821090539048</v>
      </c>
      <c r="AK2449">
        <f>AC2449/'Totals and Drop Down Lists'!Y$6*Inputs!G$37</f>
        <v>10574.109809250638</v>
      </c>
      <c r="AL2449">
        <f>AD2449/'Totals and Drop Down Lists'!Z$6*Inputs!H$37</f>
        <v>10158.174109082256</v>
      </c>
      <c r="AM2449">
        <f>AE2449/'Totals and Drop Down Lists'!AA$6*Inputs!I$37</f>
        <v>8629.0988861199257</v>
      </c>
      <c r="AN2449">
        <f>AF2449/'Totals and Drop Down Lists'!AB$6*Inputs!J$37</f>
        <v>15366.653718065452</v>
      </c>
      <c r="AO2449">
        <f>AG2449/'Totals and Drop Down Lists'!AC$6*Inputs!K$37</f>
        <v>14619.507300586922</v>
      </c>
      <c r="AP2449">
        <f>AH2449/'Totals and Drop Down Lists'!AD$6*Inputs!L$37</f>
        <v>13351.019468614586</v>
      </c>
      <c r="AQ2449">
        <f>IF(OR($D2449="51",$D2449="52",$D2449="61"),(AA2449/'Totals and Drop Down Lists'!W$4)*Inputs!E$38,0)</f>
        <v>0</v>
      </c>
      <c r="AR2449">
        <f>IF(OR($D2449="51",$D2449="52",$D2449="61"),(AB2449/'Totals and Drop Down Lists'!X$4)*Inputs!F$38,0)</f>
        <v>0</v>
      </c>
      <c r="AS2449">
        <f>IF(OR($D2449="51",$D2449="52",$D2449="61"),(AC2449/'Totals and Drop Down Lists'!Y$4)*Inputs!G$38,0)</f>
        <v>0</v>
      </c>
      <c r="AT2449">
        <f>IF(OR($D2449="51",$D2449="52",$D2449="61"),(AD2449/'Totals and Drop Down Lists'!Z$4)*Inputs!H$38,0)</f>
        <v>0</v>
      </c>
      <c r="AU2449">
        <f>IF(OR($D2449="51",$D2449="52",$D2449="61"),(AE2449/'Totals and Drop Down Lists'!AA$4)*Inputs!I$38,0)</f>
        <v>0</v>
      </c>
      <c r="AV2449">
        <f>IF(OR($D2449="51",$D2449="52",$D2449="61"),(AF2449/'Totals and Drop Down Lists'!AB$4)*Inputs!J$38,0)</f>
        <v>0</v>
      </c>
      <c r="AW2449">
        <f>IF(OR($D2449="51",$D2449="52",$D2449="61"),(AG2449/'Totals and Drop Down Lists'!AC$4)*Inputs!K$38,0)</f>
        <v>0</v>
      </c>
      <c r="AX2449">
        <f>IF(OR($D2449="51",$D2449="52",$D2449="61"),(AH2449/'Totals and Drop Down Lists'!AD$4)*Inputs!L$38,0)</f>
        <v>0</v>
      </c>
      <c r="AY2449">
        <f>IF(OR($D2449="51",$D2449="52",$D2449="61"),0,(AA2449/'Totals and Drop Down Lists'!W$5)*Inputs!E$39)</f>
        <v>0</v>
      </c>
      <c r="AZ2449">
        <f>IF(OR($D2449="51",$D2449="52",$D2449="61"),0,(AB2449/'Totals and Drop Down Lists'!X$5)*Inputs!F$39)</f>
        <v>0</v>
      </c>
      <c r="BA2449">
        <f>IF(OR($D2449="51",$D2449="52",$D2449="61"),0,(AC2449/'Totals and Drop Down Lists'!Y$5)*Inputs!G$39)</f>
        <v>0</v>
      </c>
      <c r="BB2449">
        <f>IF(OR($D2449="51",$D2449="52",$D2449="61"),0,(AD2449/'Totals and Drop Down Lists'!Z$5)*Inputs!H$39)</f>
        <v>0</v>
      </c>
      <c r="BC2449">
        <f>IF(OR($D2449="51",$D2449="52",$D2449="61"),0,(AE2449/'Totals and Drop Down Lists'!AA$5)*Inputs!I$39)</f>
        <v>0</v>
      </c>
      <c r="BD2449">
        <f>IF(OR($D2449="51",$D2449="52",$D2449="61"),0,(AF2449/'Totals and Drop Down Lists'!AB$5)*Inputs!J$39)</f>
        <v>0</v>
      </c>
      <c r="BE2449">
        <f>IF(OR($D2449="51",$D2449="52",$D2449="61"),0,(AG2449/'Totals and Drop Down Lists'!AC$5)*Inputs!K$39)</f>
        <v>0</v>
      </c>
      <c r="BF2449">
        <f>IF(OR($D2449="51",$D2449="52",$D2449="61"),0,(AH2449/'Totals and Drop Down Lists'!AD$5)*Inputs!L$39)</f>
        <v>0</v>
      </c>
      <c r="BG2449" s="10">
        <f t="shared" si="343"/>
        <v>146301.88550668594</v>
      </c>
    </row>
    <row r="2450" spans="1:59" ht="57.6">
      <c r="A2450" s="1" t="s">
        <v>7572</v>
      </c>
      <c r="B2450" s="1" t="s">
        <v>568</v>
      </c>
      <c r="C2450" s="1" t="s">
        <v>575</v>
      </c>
      <c r="D2450" s="1" t="s">
        <v>10</v>
      </c>
      <c r="E2450" s="1" t="s">
        <v>576</v>
      </c>
      <c r="F2450" s="2">
        <v>64531</v>
      </c>
      <c r="G2450" s="2">
        <v>403</v>
      </c>
      <c r="H2450" s="2">
        <v>49</v>
      </c>
      <c r="I2450" s="2">
        <v>4468</v>
      </c>
      <c r="J2450" s="2">
        <v>23122</v>
      </c>
      <c r="K2450" s="2">
        <v>5664</v>
      </c>
      <c r="L2450" s="2">
        <v>132</v>
      </c>
      <c r="M2450" s="2">
        <v>0</v>
      </c>
      <c r="N2450" s="2">
        <v>0</v>
      </c>
      <c r="O2450" s="2">
        <v>72</v>
      </c>
      <c r="P2450" s="2">
        <v>45</v>
      </c>
      <c r="Q2450" s="2">
        <v>73</v>
      </c>
      <c r="R2450" s="2">
        <v>1223</v>
      </c>
      <c r="S2450" s="2">
        <v>6449900</v>
      </c>
      <c r="T2450" s="2">
        <v>270702200</v>
      </c>
      <c r="U2450" s="2">
        <v>473</v>
      </c>
      <c r="V2450" s="2">
        <v>150</v>
      </c>
      <c r="W2450" s="2">
        <v>0</v>
      </c>
      <c r="X2450" s="2">
        <v>905</v>
      </c>
      <c r="Y2450" s="2">
        <v>25</v>
      </c>
      <c r="Z2450" s="2">
        <v>685</v>
      </c>
      <c r="AA2450" s="9">
        <f t="shared" si="344"/>
        <v>64531</v>
      </c>
      <c r="AB2450" s="9">
        <f t="shared" si="345"/>
        <v>4016</v>
      </c>
      <c r="AC2450" s="9">
        <f t="shared" si="346"/>
        <v>1545</v>
      </c>
      <c r="AD2450" s="9">
        <f t="shared" si="347"/>
        <v>1223</v>
      </c>
      <c r="AE2450" s="44">
        <f t="shared" si="348"/>
        <v>9.6898460794390186E-5</v>
      </c>
      <c r="AF2450" s="9">
        <f t="shared" si="349"/>
        <v>755</v>
      </c>
      <c r="AG2450" s="9">
        <f t="shared" si="342"/>
        <v>710</v>
      </c>
      <c r="AH2450" s="44">
        <f t="shared" si="350"/>
        <v>6.4715346802990005E-5</v>
      </c>
      <c r="AI2450">
        <f>AA2450/'Totals and Drop Down Lists'!W$6*Inputs!E$37</f>
        <v>58538.677613787688</v>
      </c>
      <c r="AJ2450">
        <f>AB2450/'Totals and Drop Down Lists'!X$6*Inputs!F$37</f>
        <v>13214.194925951781</v>
      </c>
      <c r="AK2450">
        <f>AC2450/'Totals and Drop Down Lists'!Y$6*Inputs!G$37</f>
        <v>10185.161879858002</v>
      </c>
      <c r="AL2450">
        <f>AD2450/'Totals and Drop Down Lists'!Z$6*Inputs!H$37</f>
        <v>9805.4040532025265</v>
      </c>
      <c r="AM2450">
        <f>AE2450/'Totals and Drop Down Lists'!AA$6*Inputs!I$37</f>
        <v>12062.82643502276</v>
      </c>
      <c r="AN2450">
        <f>AF2450/'Totals and Drop Down Lists'!AB$6*Inputs!J$37</f>
        <v>15067.30332096028</v>
      </c>
      <c r="AO2450">
        <f>AG2450/'Totals and Drop Down Lists'!AC$6*Inputs!K$37</f>
        <v>13222.739087155051</v>
      </c>
      <c r="AP2450">
        <f>AH2450/'Totals and Drop Down Lists'!AD$6*Inputs!L$37</f>
        <v>15229.456677270409</v>
      </c>
      <c r="AQ2450">
        <f>IF(OR($D2450="51",$D2450="52",$D2450="61"),(AA2450/'Totals and Drop Down Lists'!W$4)*Inputs!E$38,0)</f>
        <v>0</v>
      </c>
      <c r="AR2450">
        <f>IF(OR($D2450="51",$D2450="52",$D2450="61"),(AB2450/'Totals and Drop Down Lists'!X$4)*Inputs!F$38,0)</f>
        <v>0</v>
      </c>
      <c r="AS2450">
        <f>IF(OR($D2450="51",$D2450="52",$D2450="61"),(AC2450/'Totals and Drop Down Lists'!Y$4)*Inputs!G$38,0)</f>
        <v>0</v>
      </c>
      <c r="AT2450">
        <f>IF(OR($D2450="51",$D2450="52",$D2450="61"),(AD2450/'Totals and Drop Down Lists'!Z$4)*Inputs!H$38,0)</f>
        <v>0</v>
      </c>
      <c r="AU2450">
        <f>IF(OR($D2450="51",$D2450="52",$D2450="61"),(AE2450/'Totals and Drop Down Lists'!AA$4)*Inputs!I$38,0)</f>
        <v>0</v>
      </c>
      <c r="AV2450">
        <f>IF(OR($D2450="51",$D2450="52",$D2450="61"),(AF2450/'Totals and Drop Down Lists'!AB$4)*Inputs!J$38,0)</f>
        <v>0</v>
      </c>
      <c r="AW2450">
        <f>IF(OR($D2450="51",$D2450="52",$D2450="61"),(AG2450/'Totals and Drop Down Lists'!AC$4)*Inputs!K$38,0)</f>
        <v>0</v>
      </c>
      <c r="AX2450">
        <f>IF(OR($D2450="51",$D2450="52",$D2450="61"),(AH2450/'Totals and Drop Down Lists'!AD$4)*Inputs!L$38,0)</f>
        <v>0</v>
      </c>
      <c r="AY2450">
        <f>IF(OR($D2450="51",$D2450="52",$D2450="61"),0,(AA2450/'Totals and Drop Down Lists'!W$5)*Inputs!E$39)</f>
        <v>0</v>
      </c>
      <c r="AZ2450">
        <f>IF(OR($D2450="51",$D2450="52",$D2450="61"),0,(AB2450/'Totals and Drop Down Lists'!X$5)*Inputs!F$39)</f>
        <v>0</v>
      </c>
      <c r="BA2450">
        <f>IF(OR($D2450="51",$D2450="52",$D2450="61"),0,(AC2450/'Totals and Drop Down Lists'!Y$5)*Inputs!G$39)</f>
        <v>0</v>
      </c>
      <c r="BB2450">
        <f>IF(OR($D2450="51",$D2450="52",$D2450="61"),0,(AD2450/'Totals and Drop Down Lists'!Z$5)*Inputs!H$39)</f>
        <v>0</v>
      </c>
      <c r="BC2450">
        <f>IF(OR($D2450="51",$D2450="52",$D2450="61"),0,(AE2450/'Totals and Drop Down Lists'!AA$5)*Inputs!I$39)</f>
        <v>0</v>
      </c>
      <c r="BD2450">
        <f>IF(OR($D2450="51",$D2450="52",$D2450="61"),0,(AF2450/'Totals and Drop Down Lists'!AB$5)*Inputs!J$39)</f>
        <v>0</v>
      </c>
      <c r="BE2450">
        <f>IF(OR($D2450="51",$D2450="52",$D2450="61"),0,(AG2450/'Totals and Drop Down Lists'!AC$5)*Inputs!K$39)</f>
        <v>0</v>
      </c>
      <c r="BF2450">
        <f>IF(OR($D2450="51",$D2450="52",$D2450="61"),0,(AH2450/'Totals and Drop Down Lists'!AD$5)*Inputs!L$39)</f>
        <v>0</v>
      </c>
      <c r="BG2450" s="10">
        <f t="shared" si="343"/>
        <v>147325.7639932085</v>
      </c>
    </row>
    <row r="2451" spans="1:59" ht="57.6">
      <c r="A2451" s="1" t="s">
        <v>7572</v>
      </c>
      <c r="B2451" s="1" t="s">
        <v>568</v>
      </c>
      <c r="C2451" s="1" t="s">
        <v>577</v>
      </c>
      <c r="D2451" s="1" t="s">
        <v>10</v>
      </c>
      <c r="E2451" s="1" t="s">
        <v>578</v>
      </c>
      <c r="F2451" s="2">
        <v>28598</v>
      </c>
      <c r="G2451" s="2">
        <v>44</v>
      </c>
      <c r="H2451" s="2">
        <v>0</v>
      </c>
      <c r="I2451" s="2">
        <v>4773</v>
      </c>
      <c r="J2451" s="2">
        <v>10318</v>
      </c>
      <c r="K2451" s="2">
        <v>3826</v>
      </c>
      <c r="L2451" s="2">
        <v>60</v>
      </c>
      <c r="M2451" s="2">
        <v>0</v>
      </c>
      <c r="N2451" s="2">
        <v>0</v>
      </c>
      <c r="O2451" s="2">
        <v>134</v>
      </c>
      <c r="P2451" s="2">
        <v>34</v>
      </c>
      <c r="Q2451" s="2">
        <v>64</v>
      </c>
      <c r="R2451" s="2">
        <v>2449</v>
      </c>
      <c r="S2451" s="2">
        <v>3232700</v>
      </c>
      <c r="T2451" s="2">
        <v>123924600</v>
      </c>
      <c r="U2451" s="2">
        <v>377</v>
      </c>
      <c r="V2451" s="2">
        <v>515</v>
      </c>
      <c r="W2451" s="2">
        <v>45</v>
      </c>
      <c r="X2451" s="2">
        <v>1195</v>
      </c>
      <c r="Y2451" s="2">
        <v>145</v>
      </c>
      <c r="Z2451" s="2">
        <v>695</v>
      </c>
      <c r="AA2451" s="9">
        <f t="shared" si="344"/>
        <v>28598</v>
      </c>
      <c r="AB2451" s="9">
        <f t="shared" si="345"/>
        <v>4729</v>
      </c>
      <c r="AC2451" s="9">
        <f t="shared" si="346"/>
        <v>2741</v>
      </c>
      <c r="AD2451" s="9">
        <f t="shared" si="347"/>
        <v>2449</v>
      </c>
      <c r="AE2451" s="44">
        <f t="shared" si="348"/>
        <v>9.9080957252028437E-5</v>
      </c>
      <c r="AF2451" s="9">
        <f t="shared" si="349"/>
        <v>635</v>
      </c>
      <c r="AG2451" s="9">
        <f t="shared" si="342"/>
        <v>840</v>
      </c>
      <c r="AH2451" s="44">
        <f t="shared" si="350"/>
        <v>1.1589903355114496E-4</v>
      </c>
      <c r="AI2451">
        <f>AA2451/'Totals and Drop Down Lists'!W$6*Inputs!E$37</f>
        <v>25942.401363671728</v>
      </c>
      <c r="AJ2451">
        <f>AB2451/'Totals and Drop Down Lists'!X$6*Inputs!F$37</f>
        <v>15560.240987257464</v>
      </c>
      <c r="AK2451">
        <f>AC2451/'Totals and Drop Down Lists'!Y$6*Inputs!G$37</f>
        <v>18069.597872291772</v>
      </c>
      <c r="AL2451">
        <f>AD2451/'Totals and Drop Down Lists'!Z$6*Inputs!H$37</f>
        <v>19634.860610215033</v>
      </c>
      <c r="AM2451">
        <f>AE2451/'Totals and Drop Down Lists'!AA$6*Inputs!I$37</f>
        <v>12334.52400119366</v>
      </c>
      <c r="AN2451">
        <f>AF2451/'Totals and Drop Down Lists'!AB$6*Inputs!J$37</f>
        <v>12672.500144118912</v>
      </c>
      <c r="AO2451">
        <f>AG2451/'Totals and Drop Down Lists'!AC$6*Inputs!K$37</f>
        <v>15643.80399043696</v>
      </c>
      <c r="AP2451">
        <f>AH2451/'Totals and Drop Down Lists'!AD$6*Inputs!L$37</f>
        <v>27274.509024544404</v>
      </c>
      <c r="AQ2451">
        <f>IF(OR($D2451="51",$D2451="52",$D2451="61"),(AA2451/'Totals and Drop Down Lists'!W$4)*Inputs!E$38,0)</f>
        <v>0</v>
      </c>
      <c r="AR2451">
        <f>IF(OR($D2451="51",$D2451="52",$D2451="61"),(AB2451/'Totals and Drop Down Lists'!X$4)*Inputs!F$38,0)</f>
        <v>0</v>
      </c>
      <c r="AS2451">
        <f>IF(OR($D2451="51",$D2451="52",$D2451="61"),(AC2451/'Totals and Drop Down Lists'!Y$4)*Inputs!G$38,0)</f>
        <v>0</v>
      </c>
      <c r="AT2451">
        <f>IF(OR($D2451="51",$D2451="52",$D2451="61"),(AD2451/'Totals and Drop Down Lists'!Z$4)*Inputs!H$38,0)</f>
        <v>0</v>
      </c>
      <c r="AU2451">
        <f>IF(OR($D2451="51",$D2451="52",$D2451="61"),(AE2451/'Totals and Drop Down Lists'!AA$4)*Inputs!I$38,0)</f>
        <v>0</v>
      </c>
      <c r="AV2451">
        <f>IF(OR($D2451="51",$D2451="52",$D2451="61"),(AF2451/'Totals and Drop Down Lists'!AB$4)*Inputs!J$38,0)</f>
        <v>0</v>
      </c>
      <c r="AW2451">
        <f>IF(OR($D2451="51",$D2451="52",$D2451="61"),(AG2451/'Totals and Drop Down Lists'!AC$4)*Inputs!K$38,0)</f>
        <v>0</v>
      </c>
      <c r="AX2451">
        <f>IF(OR($D2451="51",$D2451="52",$D2451="61"),(AH2451/'Totals and Drop Down Lists'!AD$4)*Inputs!L$38,0)</f>
        <v>0</v>
      </c>
      <c r="AY2451">
        <f>IF(OR($D2451="51",$D2451="52",$D2451="61"),0,(AA2451/'Totals and Drop Down Lists'!W$5)*Inputs!E$39)</f>
        <v>0</v>
      </c>
      <c r="AZ2451">
        <f>IF(OR($D2451="51",$D2451="52",$D2451="61"),0,(AB2451/'Totals and Drop Down Lists'!X$5)*Inputs!F$39)</f>
        <v>0</v>
      </c>
      <c r="BA2451">
        <f>IF(OR($D2451="51",$D2451="52",$D2451="61"),0,(AC2451/'Totals and Drop Down Lists'!Y$5)*Inputs!G$39)</f>
        <v>0</v>
      </c>
      <c r="BB2451">
        <f>IF(OR($D2451="51",$D2451="52",$D2451="61"),0,(AD2451/'Totals and Drop Down Lists'!Z$5)*Inputs!H$39)</f>
        <v>0</v>
      </c>
      <c r="BC2451">
        <f>IF(OR($D2451="51",$D2451="52",$D2451="61"),0,(AE2451/'Totals and Drop Down Lists'!AA$5)*Inputs!I$39)</f>
        <v>0</v>
      </c>
      <c r="BD2451">
        <f>IF(OR($D2451="51",$D2451="52",$D2451="61"),0,(AF2451/'Totals and Drop Down Lists'!AB$5)*Inputs!J$39)</f>
        <v>0</v>
      </c>
      <c r="BE2451">
        <f>IF(OR($D2451="51",$D2451="52",$D2451="61"),0,(AG2451/'Totals and Drop Down Lists'!AC$5)*Inputs!K$39)</f>
        <v>0</v>
      </c>
      <c r="BF2451">
        <f>IF(OR($D2451="51",$D2451="52",$D2451="61"),0,(AH2451/'Totals and Drop Down Lists'!AD$5)*Inputs!L$39)</f>
        <v>0</v>
      </c>
      <c r="BG2451" s="10">
        <f t="shared" si="343"/>
        <v>147132.43799372992</v>
      </c>
    </row>
    <row r="2452" spans="1:59" ht="57.6">
      <c r="A2452" s="1" t="s">
        <v>7572</v>
      </c>
      <c r="B2452" s="1" t="s">
        <v>568</v>
      </c>
      <c r="C2452" s="1" t="s">
        <v>579</v>
      </c>
      <c r="D2452" s="1" t="s">
        <v>10</v>
      </c>
      <c r="E2452" s="1" t="s">
        <v>580</v>
      </c>
      <c r="F2452" s="2">
        <v>11640</v>
      </c>
      <c r="G2452" s="2">
        <v>154</v>
      </c>
      <c r="H2452" s="2">
        <v>0</v>
      </c>
      <c r="I2452" s="2">
        <v>894</v>
      </c>
      <c r="J2452" s="2">
        <v>5718</v>
      </c>
      <c r="K2452" s="2">
        <v>2093</v>
      </c>
      <c r="L2452" s="2">
        <v>27</v>
      </c>
      <c r="M2452" s="2">
        <v>15</v>
      </c>
      <c r="N2452" s="2">
        <v>0</v>
      </c>
      <c r="O2452" s="2">
        <v>67</v>
      </c>
      <c r="P2452" s="2">
        <v>0</v>
      </c>
      <c r="Q2452" s="2">
        <v>0</v>
      </c>
      <c r="R2452" s="2">
        <v>3959</v>
      </c>
      <c r="S2452" s="2">
        <v>1982700</v>
      </c>
      <c r="T2452" s="2">
        <v>102081700</v>
      </c>
      <c r="U2452" s="2">
        <v>542</v>
      </c>
      <c r="V2452" s="2">
        <v>150</v>
      </c>
      <c r="W2452" s="2">
        <v>85</v>
      </c>
      <c r="X2452" s="2">
        <v>370</v>
      </c>
      <c r="Y2452" s="2">
        <v>50</v>
      </c>
      <c r="Z2452" s="2">
        <v>210</v>
      </c>
      <c r="AA2452" s="9">
        <f t="shared" si="344"/>
        <v>11640</v>
      </c>
      <c r="AB2452" s="9">
        <f t="shared" si="345"/>
        <v>740</v>
      </c>
      <c r="AC2452" s="9">
        <f t="shared" si="346"/>
        <v>4068</v>
      </c>
      <c r="AD2452" s="9">
        <f t="shared" si="347"/>
        <v>3959</v>
      </c>
      <c r="AE2452" s="44">
        <f t="shared" si="348"/>
        <v>5.3504473102191152E-5</v>
      </c>
      <c r="AF2452" s="9">
        <f t="shared" si="349"/>
        <v>135</v>
      </c>
      <c r="AG2452" s="9">
        <f t="shared" si="342"/>
        <v>260</v>
      </c>
      <c r="AH2452" s="44">
        <f t="shared" si="350"/>
        <v>3.5411923030837849E-5</v>
      </c>
      <c r="AI2452">
        <f>AA2452/'Totals and Drop Down Lists'!W$6*Inputs!E$37</f>
        <v>10559.114339224383</v>
      </c>
      <c r="AJ2452">
        <f>AB2452/'Totals and Drop Down Lists'!X$6*Inputs!F$37</f>
        <v>2434.886515240119</v>
      </c>
      <c r="AK2452">
        <f>AC2452/'Totals and Drop Down Lists'!Y$6*Inputs!G$37</f>
        <v>26817.630114732914</v>
      </c>
      <c r="AL2452">
        <f>AD2452/'Totals and Drop Down Lists'!Z$6*Inputs!H$37</f>
        <v>31741.287527905806</v>
      </c>
      <c r="AM2452">
        <f>AE2452/'Totals and Drop Down Lists'!AA$6*Inputs!I$37</f>
        <v>6660.7370977603923</v>
      </c>
      <c r="AN2452">
        <f>AF2452/'Totals and Drop Down Lists'!AB$6*Inputs!J$37</f>
        <v>2694.1535739465403</v>
      </c>
      <c r="AO2452">
        <f>AG2452/'Totals and Drop Down Lists'!AC$6*Inputs!K$37</f>
        <v>4842.1298065638211</v>
      </c>
      <c r="AP2452">
        <f>AH2452/'Totals and Drop Down Lists'!AD$6*Inputs!L$37</f>
        <v>8333.4846261236762</v>
      </c>
      <c r="AQ2452">
        <f>IF(OR($D2452="51",$D2452="52",$D2452="61"),(AA2452/'Totals and Drop Down Lists'!W$4)*Inputs!E$38,0)</f>
        <v>0</v>
      </c>
      <c r="AR2452">
        <f>IF(OR($D2452="51",$D2452="52",$D2452="61"),(AB2452/'Totals and Drop Down Lists'!X$4)*Inputs!F$38,0)</f>
        <v>0</v>
      </c>
      <c r="AS2452">
        <f>IF(OR($D2452="51",$D2452="52",$D2452="61"),(AC2452/'Totals and Drop Down Lists'!Y$4)*Inputs!G$38,0)</f>
        <v>0</v>
      </c>
      <c r="AT2452">
        <f>IF(OR($D2452="51",$D2452="52",$D2452="61"),(AD2452/'Totals and Drop Down Lists'!Z$4)*Inputs!H$38,0)</f>
        <v>0</v>
      </c>
      <c r="AU2452">
        <f>IF(OR($D2452="51",$D2452="52",$D2452="61"),(AE2452/'Totals and Drop Down Lists'!AA$4)*Inputs!I$38,0)</f>
        <v>0</v>
      </c>
      <c r="AV2452">
        <f>IF(OR($D2452="51",$D2452="52",$D2452="61"),(AF2452/'Totals and Drop Down Lists'!AB$4)*Inputs!J$38,0)</f>
        <v>0</v>
      </c>
      <c r="AW2452">
        <f>IF(OR($D2452="51",$D2452="52",$D2452="61"),(AG2452/'Totals and Drop Down Lists'!AC$4)*Inputs!K$38,0)</f>
        <v>0</v>
      </c>
      <c r="AX2452">
        <f>IF(OR($D2452="51",$D2452="52",$D2452="61"),(AH2452/'Totals and Drop Down Lists'!AD$4)*Inputs!L$38,0)</f>
        <v>0</v>
      </c>
      <c r="AY2452">
        <f>IF(OR($D2452="51",$D2452="52",$D2452="61"),0,(AA2452/'Totals and Drop Down Lists'!W$5)*Inputs!E$39)</f>
        <v>0</v>
      </c>
      <c r="AZ2452">
        <f>IF(OR($D2452="51",$D2452="52",$D2452="61"),0,(AB2452/'Totals and Drop Down Lists'!X$5)*Inputs!F$39)</f>
        <v>0</v>
      </c>
      <c r="BA2452">
        <f>IF(OR($D2452="51",$D2452="52",$D2452="61"),0,(AC2452/'Totals and Drop Down Lists'!Y$5)*Inputs!G$39)</f>
        <v>0</v>
      </c>
      <c r="BB2452">
        <f>IF(OR($D2452="51",$D2452="52",$D2452="61"),0,(AD2452/'Totals and Drop Down Lists'!Z$5)*Inputs!H$39)</f>
        <v>0</v>
      </c>
      <c r="BC2452">
        <f>IF(OR($D2452="51",$D2452="52",$D2452="61"),0,(AE2452/'Totals and Drop Down Lists'!AA$5)*Inputs!I$39)</f>
        <v>0</v>
      </c>
      <c r="BD2452">
        <f>IF(OR($D2452="51",$D2452="52",$D2452="61"),0,(AF2452/'Totals and Drop Down Lists'!AB$5)*Inputs!J$39)</f>
        <v>0</v>
      </c>
      <c r="BE2452">
        <f>IF(OR($D2452="51",$D2452="52",$D2452="61"),0,(AG2452/'Totals and Drop Down Lists'!AC$5)*Inputs!K$39)</f>
        <v>0</v>
      </c>
      <c r="BF2452">
        <f>IF(OR($D2452="51",$D2452="52",$D2452="61"),0,(AH2452/'Totals and Drop Down Lists'!AD$5)*Inputs!L$39)</f>
        <v>0</v>
      </c>
      <c r="BG2452" s="10">
        <f t="shared" si="343"/>
        <v>94083.423601497663</v>
      </c>
    </row>
    <row r="2453" spans="1:59" ht="57.6">
      <c r="A2453" s="1" t="s">
        <v>7572</v>
      </c>
      <c r="B2453" s="1" t="s">
        <v>568</v>
      </c>
      <c r="C2453" s="1" t="s">
        <v>581</v>
      </c>
      <c r="D2453" s="1" t="s">
        <v>10</v>
      </c>
      <c r="E2453" s="1" t="s">
        <v>582</v>
      </c>
      <c r="F2453" s="2">
        <v>60857</v>
      </c>
      <c r="G2453" s="2">
        <v>347</v>
      </c>
      <c r="H2453" s="2">
        <v>0</v>
      </c>
      <c r="I2453" s="2">
        <v>9597</v>
      </c>
      <c r="J2453" s="2">
        <v>20912</v>
      </c>
      <c r="K2453" s="2">
        <v>6874</v>
      </c>
      <c r="L2453" s="2">
        <v>153</v>
      </c>
      <c r="M2453" s="2">
        <v>59</v>
      </c>
      <c r="N2453" s="2">
        <v>49</v>
      </c>
      <c r="O2453" s="2">
        <v>537</v>
      </c>
      <c r="P2453" s="2">
        <v>89</v>
      </c>
      <c r="Q2453" s="2">
        <v>55</v>
      </c>
      <c r="R2453" s="2">
        <v>3087</v>
      </c>
      <c r="S2453" s="2">
        <v>6273000</v>
      </c>
      <c r="T2453" s="2">
        <v>260613900</v>
      </c>
      <c r="U2453" s="2">
        <v>445</v>
      </c>
      <c r="V2453" s="2">
        <v>520</v>
      </c>
      <c r="W2453" s="2">
        <v>0</v>
      </c>
      <c r="X2453" s="2">
        <v>1485</v>
      </c>
      <c r="Y2453" s="2">
        <v>220</v>
      </c>
      <c r="Z2453" s="2">
        <v>870</v>
      </c>
      <c r="AA2453" s="9">
        <f t="shared" si="344"/>
        <v>60857</v>
      </c>
      <c r="AB2453" s="9">
        <f t="shared" si="345"/>
        <v>9250</v>
      </c>
      <c r="AC2453" s="9">
        <f t="shared" si="346"/>
        <v>4029</v>
      </c>
      <c r="AD2453" s="9">
        <f t="shared" si="347"/>
        <v>3087</v>
      </c>
      <c r="AE2453" s="44">
        <f t="shared" si="348"/>
        <v>1.5780445922711279E-4</v>
      </c>
      <c r="AF2453" s="9">
        <f t="shared" si="349"/>
        <v>965</v>
      </c>
      <c r="AG2453" s="9">
        <f t="shared" si="342"/>
        <v>1090</v>
      </c>
      <c r="AH2453" s="44">
        <f t="shared" si="350"/>
        <v>1.3331884478230821E-4</v>
      </c>
      <c r="AI2453">
        <f>AA2453/'Totals and Drop Down Lists'!W$6*Inputs!E$37</f>
        <v>55205.843757919094</v>
      </c>
      <c r="AJ2453">
        <f>AB2453/'Totals and Drop Down Lists'!X$6*Inputs!F$37</f>
        <v>30436.081440501486</v>
      </c>
      <c r="AK2453">
        <f>AC2453/'Totals and Drop Down Lists'!Y$6*Inputs!G$37</f>
        <v>26560.528941066594</v>
      </c>
      <c r="AL2453">
        <f>AD2453/'Totals and Drop Down Lists'!Z$6*Inputs!H$37</f>
        <v>24750.026420471135</v>
      </c>
      <c r="AM2453">
        <f>AE2453/'Totals and Drop Down Lists'!AA$6*Inputs!I$37</f>
        <v>19644.974612842274</v>
      </c>
      <c r="AN2453">
        <f>AF2453/'Totals and Drop Down Lists'!AB$6*Inputs!J$37</f>
        <v>19258.208880432674</v>
      </c>
      <c r="AO2453">
        <f>AG2453/'Totals and Drop Down Lists'!AC$6*Inputs!K$37</f>
        <v>20299.698035209865</v>
      </c>
      <c r="AP2453">
        <f>AH2453/'Totals and Drop Down Lists'!AD$6*Inputs!L$37</f>
        <v>31373.911617237798</v>
      </c>
      <c r="AQ2453">
        <f>IF(OR($D2453="51",$D2453="52",$D2453="61"),(AA2453/'Totals and Drop Down Lists'!W$4)*Inputs!E$38,0)</f>
        <v>0</v>
      </c>
      <c r="AR2453">
        <f>IF(OR($D2453="51",$D2453="52",$D2453="61"),(AB2453/'Totals and Drop Down Lists'!X$4)*Inputs!F$38,0)</f>
        <v>0</v>
      </c>
      <c r="AS2453">
        <f>IF(OR($D2453="51",$D2453="52",$D2453="61"),(AC2453/'Totals and Drop Down Lists'!Y$4)*Inputs!G$38,0)</f>
        <v>0</v>
      </c>
      <c r="AT2453">
        <f>IF(OR($D2453="51",$D2453="52",$D2453="61"),(AD2453/'Totals and Drop Down Lists'!Z$4)*Inputs!H$38,0)</f>
        <v>0</v>
      </c>
      <c r="AU2453">
        <f>IF(OR($D2453="51",$D2453="52",$D2453="61"),(AE2453/'Totals and Drop Down Lists'!AA$4)*Inputs!I$38,0)</f>
        <v>0</v>
      </c>
      <c r="AV2453">
        <f>IF(OR($D2453="51",$D2453="52",$D2453="61"),(AF2453/'Totals and Drop Down Lists'!AB$4)*Inputs!J$38,0)</f>
        <v>0</v>
      </c>
      <c r="AW2453">
        <f>IF(OR($D2453="51",$D2453="52",$D2453="61"),(AG2453/'Totals and Drop Down Lists'!AC$4)*Inputs!K$38,0)</f>
        <v>0</v>
      </c>
      <c r="AX2453">
        <f>IF(OR($D2453="51",$D2453="52",$D2453="61"),(AH2453/'Totals and Drop Down Lists'!AD$4)*Inputs!L$38,0)</f>
        <v>0</v>
      </c>
      <c r="AY2453">
        <f>IF(OR($D2453="51",$D2453="52",$D2453="61"),0,(AA2453/'Totals and Drop Down Lists'!W$5)*Inputs!E$39)</f>
        <v>0</v>
      </c>
      <c r="AZ2453">
        <f>IF(OR($D2453="51",$D2453="52",$D2453="61"),0,(AB2453/'Totals and Drop Down Lists'!X$5)*Inputs!F$39)</f>
        <v>0</v>
      </c>
      <c r="BA2453">
        <f>IF(OR($D2453="51",$D2453="52",$D2453="61"),0,(AC2453/'Totals and Drop Down Lists'!Y$5)*Inputs!G$39)</f>
        <v>0</v>
      </c>
      <c r="BB2453">
        <f>IF(OR($D2453="51",$D2453="52",$D2453="61"),0,(AD2453/'Totals and Drop Down Lists'!Z$5)*Inputs!H$39)</f>
        <v>0</v>
      </c>
      <c r="BC2453">
        <f>IF(OR($D2453="51",$D2453="52",$D2453="61"),0,(AE2453/'Totals and Drop Down Lists'!AA$5)*Inputs!I$39)</f>
        <v>0</v>
      </c>
      <c r="BD2453">
        <f>IF(OR($D2453="51",$D2453="52",$D2453="61"),0,(AF2453/'Totals and Drop Down Lists'!AB$5)*Inputs!J$39)</f>
        <v>0</v>
      </c>
      <c r="BE2453">
        <f>IF(OR($D2453="51",$D2453="52",$D2453="61"),0,(AG2453/'Totals and Drop Down Lists'!AC$5)*Inputs!K$39)</f>
        <v>0</v>
      </c>
      <c r="BF2453">
        <f>IF(OR($D2453="51",$D2453="52",$D2453="61"),0,(AH2453/'Totals and Drop Down Lists'!AD$5)*Inputs!L$39)</f>
        <v>0</v>
      </c>
      <c r="BG2453" s="10">
        <f t="shared" si="343"/>
        <v>227529.27370568097</v>
      </c>
    </row>
    <row r="2454" spans="1:59" ht="57.6">
      <c r="A2454" s="1" t="s">
        <v>7572</v>
      </c>
      <c r="B2454" s="1" t="s">
        <v>568</v>
      </c>
      <c r="C2454" s="1" t="s">
        <v>583</v>
      </c>
      <c r="D2454" s="1" t="s">
        <v>215</v>
      </c>
      <c r="E2454" s="1" t="s">
        <v>584</v>
      </c>
      <c r="F2454" s="2">
        <v>300531</v>
      </c>
      <c r="G2454" s="2">
        <v>1363</v>
      </c>
      <c r="H2454" s="2">
        <v>388</v>
      </c>
      <c r="I2454" s="2">
        <v>28474</v>
      </c>
      <c r="J2454" s="2">
        <v>113472</v>
      </c>
      <c r="K2454" s="2">
        <v>33574</v>
      </c>
      <c r="L2454" s="2">
        <v>503</v>
      </c>
      <c r="M2454" s="2">
        <v>83</v>
      </c>
      <c r="N2454" s="2">
        <v>0</v>
      </c>
      <c r="O2454" s="2">
        <v>836</v>
      </c>
      <c r="P2454" s="2">
        <v>294</v>
      </c>
      <c r="Q2454" s="2">
        <v>104</v>
      </c>
      <c r="R2454" s="2">
        <v>23633</v>
      </c>
      <c r="S2454" s="2">
        <v>33585900</v>
      </c>
      <c r="T2454" s="2">
        <v>1521016700</v>
      </c>
      <c r="U2454" s="2">
        <v>1070</v>
      </c>
      <c r="V2454" s="2">
        <v>2209</v>
      </c>
      <c r="W2454" s="2">
        <v>45</v>
      </c>
      <c r="X2454" s="2">
        <v>8895</v>
      </c>
      <c r="Y2454" s="2">
        <v>758</v>
      </c>
      <c r="Z2454" s="2">
        <v>6065</v>
      </c>
      <c r="AA2454" s="9">
        <f t="shared" si="344"/>
        <v>300531</v>
      </c>
      <c r="AB2454" s="9">
        <f t="shared" si="345"/>
        <v>26723</v>
      </c>
      <c r="AC2454" s="9">
        <f t="shared" si="346"/>
        <v>25453</v>
      </c>
      <c r="AD2454" s="9">
        <f t="shared" si="347"/>
        <v>23633</v>
      </c>
      <c r="AE2454" s="44">
        <f t="shared" si="348"/>
        <v>6.9376637758708992E-4</v>
      </c>
      <c r="AF2454" s="9">
        <f t="shared" si="349"/>
        <v>6641</v>
      </c>
      <c r="AG2454" s="9">
        <f t="shared" si="342"/>
        <v>6823</v>
      </c>
      <c r="AH2454" s="44">
        <f t="shared" si="350"/>
        <v>7.5117449569333833E-4</v>
      </c>
      <c r="AI2454">
        <f>AA2454/'Totals and Drop Down Lists'!W$6*Inputs!E$37</f>
        <v>272623.8137011549</v>
      </c>
      <c r="AJ2454">
        <f>AB2454/'Totals and Drop Down Lists'!X$6*Inputs!F$37</f>
        <v>87929.016684813105</v>
      </c>
      <c r="AK2454">
        <f>AC2454/'Totals and Drop Down Lists'!Y$6*Inputs!G$37</f>
        <v>167794.77367509756</v>
      </c>
      <c r="AL2454">
        <f>AD2454/'Totals and Drop Down Lists'!Z$6*Inputs!H$37</f>
        <v>189477.6075137656</v>
      </c>
      <c r="AM2454">
        <f>AE2454/'Totals and Drop Down Lists'!AA$6*Inputs!I$37</f>
        <v>86366.525646318943</v>
      </c>
      <c r="AN2454">
        <f>AF2454/'Totals and Drop Down Lists'!AB$6*Inputs!J$37</f>
        <v>132532.39914502943</v>
      </c>
      <c r="AO2454">
        <f>AG2454/'Totals and Drop Down Lists'!AC$6*Inputs!K$37</f>
        <v>127068.66026994211</v>
      </c>
      <c r="AP2454">
        <f>AH2454/'Totals and Drop Down Lists'!AD$6*Inputs!L$37</f>
        <v>176773.82575200213</v>
      </c>
      <c r="AQ2454">
        <f>IF(OR($D2454="51",$D2454="52",$D2454="61"),(AA2454/'Totals and Drop Down Lists'!W$4)*Inputs!E$38,0)</f>
        <v>0</v>
      </c>
      <c r="AR2454">
        <f>IF(OR($D2454="51",$D2454="52",$D2454="61"),(AB2454/'Totals and Drop Down Lists'!X$4)*Inputs!F$38,0)</f>
        <v>0</v>
      </c>
      <c r="AS2454">
        <f>IF(OR($D2454="51",$D2454="52",$D2454="61"),(AC2454/'Totals and Drop Down Lists'!Y$4)*Inputs!G$38,0)</f>
        <v>0</v>
      </c>
      <c r="AT2454">
        <f>IF(OR($D2454="51",$D2454="52",$D2454="61"),(AD2454/'Totals and Drop Down Lists'!Z$4)*Inputs!H$38,0)</f>
        <v>0</v>
      </c>
      <c r="AU2454">
        <f>IF(OR($D2454="51",$D2454="52",$D2454="61"),(AE2454/'Totals and Drop Down Lists'!AA$4)*Inputs!I$38,0)</f>
        <v>0</v>
      </c>
      <c r="AV2454">
        <f>IF(OR($D2454="51",$D2454="52",$D2454="61"),(AF2454/'Totals and Drop Down Lists'!AB$4)*Inputs!J$38,0)</f>
        <v>0</v>
      </c>
      <c r="AW2454">
        <f>IF(OR($D2454="51",$D2454="52",$D2454="61"),(AG2454/'Totals and Drop Down Lists'!AC$4)*Inputs!K$38,0)</f>
        <v>0</v>
      </c>
      <c r="AX2454">
        <f>IF(OR($D2454="51",$D2454="52",$D2454="61"),(AH2454/'Totals and Drop Down Lists'!AD$4)*Inputs!L$38,0)</f>
        <v>0</v>
      </c>
      <c r="AY2454">
        <f>IF(OR($D2454="51",$D2454="52",$D2454="61"),0,(AA2454/'Totals and Drop Down Lists'!W$5)*Inputs!E$39)</f>
        <v>0</v>
      </c>
      <c r="AZ2454">
        <f>IF(OR($D2454="51",$D2454="52",$D2454="61"),0,(AB2454/'Totals and Drop Down Lists'!X$5)*Inputs!F$39)</f>
        <v>0</v>
      </c>
      <c r="BA2454">
        <f>IF(OR($D2454="51",$D2454="52",$D2454="61"),0,(AC2454/'Totals and Drop Down Lists'!Y$5)*Inputs!G$39)</f>
        <v>0</v>
      </c>
      <c r="BB2454">
        <f>IF(OR($D2454="51",$D2454="52",$D2454="61"),0,(AD2454/'Totals and Drop Down Lists'!Z$5)*Inputs!H$39)</f>
        <v>0</v>
      </c>
      <c r="BC2454">
        <f>IF(OR($D2454="51",$D2454="52",$D2454="61"),0,(AE2454/'Totals and Drop Down Lists'!AA$5)*Inputs!I$39)</f>
        <v>0</v>
      </c>
      <c r="BD2454">
        <f>IF(OR($D2454="51",$D2454="52",$D2454="61"),0,(AF2454/'Totals and Drop Down Lists'!AB$5)*Inputs!J$39)</f>
        <v>0</v>
      </c>
      <c r="BE2454">
        <f>IF(OR($D2454="51",$D2454="52",$D2454="61"),0,(AG2454/'Totals and Drop Down Lists'!AC$5)*Inputs!K$39)</f>
        <v>0</v>
      </c>
      <c r="BF2454">
        <f>IF(OR($D2454="51",$D2454="52",$D2454="61"),0,(AH2454/'Totals and Drop Down Lists'!AD$5)*Inputs!L$39)</f>
        <v>0</v>
      </c>
      <c r="BG2454" s="10">
        <f t="shared" si="343"/>
        <v>1240566.6223881238</v>
      </c>
    </row>
    <row r="2455" spans="1:59" ht="57.6">
      <c r="A2455" s="1" t="s">
        <v>7572</v>
      </c>
      <c r="B2455" s="1" t="s">
        <v>568</v>
      </c>
      <c r="C2455" s="1" t="s">
        <v>585</v>
      </c>
      <c r="D2455" s="1" t="s">
        <v>58</v>
      </c>
      <c r="E2455" s="1" t="s">
        <v>586</v>
      </c>
      <c r="F2455" s="2">
        <v>85044</v>
      </c>
      <c r="G2455" s="2">
        <v>278</v>
      </c>
      <c r="H2455" s="2">
        <v>26</v>
      </c>
      <c r="I2455" s="2">
        <v>8667</v>
      </c>
      <c r="J2455" s="2">
        <v>36594</v>
      </c>
      <c r="K2455" s="2">
        <v>8650</v>
      </c>
      <c r="L2455" s="2">
        <v>169</v>
      </c>
      <c r="M2455" s="2">
        <v>39</v>
      </c>
      <c r="N2455" s="2">
        <v>0</v>
      </c>
      <c r="O2455" s="2">
        <v>132</v>
      </c>
      <c r="P2455" s="2">
        <v>15</v>
      </c>
      <c r="Q2455" s="2">
        <v>38</v>
      </c>
      <c r="R2455" s="2">
        <v>11438</v>
      </c>
      <c r="S2455" s="2">
        <v>8159800</v>
      </c>
      <c r="T2455" s="2">
        <v>363229200</v>
      </c>
      <c r="U2455" s="2">
        <v>1439</v>
      </c>
      <c r="V2455" s="2">
        <v>643</v>
      </c>
      <c r="W2455" s="2">
        <v>45</v>
      </c>
      <c r="X2455" s="2">
        <v>2155</v>
      </c>
      <c r="Y2455" s="2">
        <v>48</v>
      </c>
      <c r="Z2455" s="2">
        <v>1545</v>
      </c>
      <c r="AA2455" s="9">
        <f t="shared" si="344"/>
        <v>85044</v>
      </c>
      <c r="AB2455" s="9">
        <f t="shared" si="345"/>
        <v>8363</v>
      </c>
      <c r="AC2455" s="9">
        <f t="shared" si="346"/>
        <v>11831</v>
      </c>
      <c r="AD2455" s="9">
        <f t="shared" si="347"/>
        <v>11438</v>
      </c>
      <c r="AE2455" s="44">
        <f t="shared" si="348"/>
        <v>1.4279668225272368E-4</v>
      </c>
      <c r="AF2455" s="9">
        <f t="shared" si="349"/>
        <v>1467</v>
      </c>
      <c r="AG2455" s="9">
        <f t="shared" si="342"/>
        <v>1593</v>
      </c>
      <c r="AH2455" s="44">
        <f t="shared" si="350"/>
        <v>1.4011127522567835E-4</v>
      </c>
      <c r="AI2455">
        <f>AA2455/'Totals and Drop Down Lists'!W$6*Inputs!E$37</f>
        <v>77146.848785652794</v>
      </c>
      <c r="AJ2455">
        <f>AB2455/'Totals and Drop Down Lists'!X$6*Inputs!F$37</f>
        <v>27517.508009396104</v>
      </c>
      <c r="AK2455">
        <f>AC2455/'Totals and Drop Down Lists'!Y$6*Inputs!G$37</f>
        <v>77993.94834990293</v>
      </c>
      <c r="AL2455">
        <f>AD2455/'Totals and Drop Down Lists'!Z$6*Inputs!H$37</f>
        <v>91704.179526190099</v>
      </c>
      <c r="AM2455">
        <f>AE2455/'Totals and Drop Down Lists'!AA$6*Inputs!I$37</f>
        <v>17776.666206976784</v>
      </c>
      <c r="AN2455">
        <f>AF2455/'Totals and Drop Down Lists'!AB$6*Inputs!J$37</f>
        <v>29276.468836885739</v>
      </c>
      <c r="AO2455">
        <f>AG2455/'Totals and Drop Down Lists'!AC$6*Inputs!K$37</f>
        <v>29667.356853292949</v>
      </c>
      <c r="AP2455">
        <f>AH2455/'Totals and Drop Down Lists'!AD$6*Inputs!L$37</f>
        <v>32972.373655702817</v>
      </c>
      <c r="AQ2455">
        <f>IF(OR($D2455="51",$D2455="52",$D2455="61"),(AA2455/'Totals and Drop Down Lists'!W$4)*Inputs!E$38,0)</f>
        <v>0</v>
      </c>
      <c r="AR2455">
        <f>IF(OR($D2455="51",$D2455="52",$D2455="61"),(AB2455/'Totals and Drop Down Lists'!X$4)*Inputs!F$38,0)</f>
        <v>0</v>
      </c>
      <c r="AS2455">
        <f>IF(OR($D2455="51",$D2455="52",$D2455="61"),(AC2455/'Totals and Drop Down Lists'!Y$4)*Inputs!G$38,0)</f>
        <v>0</v>
      </c>
      <c r="AT2455">
        <f>IF(OR($D2455="51",$D2455="52",$D2455="61"),(AD2455/'Totals and Drop Down Lists'!Z$4)*Inputs!H$38,0)</f>
        <v>0</v>
      </c>
      <c r="AU2455">
        <f>IF(OR($D2455="51",$D2455="52",$D2455="61"),(AE2455/'Totals and Drop Down Lists'!AA$4)*Inputs!I$38,0)</f>
        <v>0</v>
      </c>
      <c r="AV2455">
        <f>IF(OR($D2455="51",$D2455="52",$D2455="61"),(AF2455/'Totals and Drop Down Lists'!AB$4)*Inputs!J$38,0)</f>
        <v>0</v>
      </c>
      <c r="AW2455">
        <f>IF(OR($D2455="51",$D2455="52",$D2455="61"),(AG2455/'Totals and Drop Down Lists'!AC$4)*Inputs!K$38,0)</f>
        <v>0</v>
      </c>
      <c r="AX2455">
        <f>IF(OR($D2455="51",$D2455="52",$D2455="61"),(AH2455/'Totals and Drop Down Lists'!AD$4)*Inputs!L$38,0)</f>
        <v>0</v>
      </c>
      <c r="AY2455">
        <f>IF(OR($D2455="51",$D2455="52",$D2455="61"),0,(AA2455/'Totals and Drop Down Lists'!W$5)*Inputs!E$39)</f>
        <v>0</v>
      </c>
      <c r="AZ2455">
        <f>IF(OR($D2455="51",$D2455="52",$D2455="61"),0,(AB2455/'Totals and Drop Down Lists'!X$5)*Inputs!F$39)</f>
        <v>0</v>
      </c>
      <c r="BA2455">
        <f>IF(OR($D2455="51",$D2455="52",$D2455="61"),0,(AC2455/'Totals and Drop Down Lists'!Y$5)*Inputs!G$39)</f>
        <v>0</v>
      </c>
      <c r="BB2455">
        <f>IF(OR($D2455="51",$D2455="52",$D2455="61"),0,(AD2455/'Totals and Drop Down Lists'!Z$5)*Inputs!H$39)</f>
        <v>0</v>
      </c>
      <c r="BC2455">
        <f>IF(OR($D2455="51",$D2455="52",$D2455="61"),0,(AE2455/'Totals and Drop Down Lists'!AA$5)*Inputs!I$39)</f>
        <v>0</v>
      </c>
      <c r="BD2455">
        <f>IF(OR($D2455="51",$D2455="52",$D2455="61"),0,(AF2455/'Totals and Drop Down Lists'!AB$5)*Inputs!J$39)</f>
        <v>0</v>
      </c>
      <c r="BE2455">
        <f>IF(OR($D2455="51",$D2455="52",$D2455="61"),0,(AG2455/'Totals and Drop Down Lists'!AC$5)*Inputs!K$39)</f>
        <v>0</v>
      </c>
      <c r="BF2455">
        <f>IF(OR($D2455="51",$D2455="52",$D2455="61"),0,(AH2455/'Totals and Drop Down Lists'!AD$5)*Inputs!L$39)</f>
        <v>0</v>
      </c>
      <c r="BG2455" s="10">
        <f t="shared" si="343"/>
        <v>384055.35022400029</v>
      </c>
    </row>
    <row r="2456" spans="1:59" ht="57.6">
      <c r="A2456" s="1" t="s">
        <v>7572</v>
      </c>
      <c r="B2456" s="1" t="s">
        <v>568</v>
      </c>
      <c r="C2456" s="1" t="s">
        <v>587</v>
      </c>
      <c r="D2456" s="1" t="s">
        <v>58</v>
      </c>
      <c r="E2456" s="1" t="s">
        <v>588</v>
      </c>
      <c r="F2456" s="2">
        <v>42616</v>
      </c>
      <c r="G2456" s="2">
        <v>127</v>
      </c>
      <c r="H2456" s="2">
        <v>1</v>
      </c>
      <c r="I2456" s="2">
        <v>4136</v>
      </c>
      <c r="J2456" s="2">
        <v>13541</v>
      </c>
      <c r="K2456" s="2">
        <v>2519</v>
      </c>
      <c r="L2456" s="2">
        <v>93</v>
      </c>
      <c r="M2456" s="2">
        <v>7</v>
      </c>
      <c r="N2456" s="2">
        <v>26</v>
      </c>
      <c r="O2456" s="2">
        <v>95</v>
      </c>
      <c r="P2456" s="2">
        <v>8</v>
      </c>
      <c r="Q2456" s="2">
        <v>0</v>
      </c>
      <c r="R2456" s="2">
        <v>2827</v>
      </c>
      <c r="S2456" s="2">
        <v>2428900</v>
      </c>
      <c r="T2456" s="2">
        <v>106754300</v>
      </c>
      <c r="U2456" s="2">
        <v>211</v>
      </c>
      <c r="V2456" s="2">
        <v>67</v>
      </c>
      <c r="W2456" s="2">
        <v>0</v>
      </c>
      <c r="X2456" s="2">
        <v>412</v>
      </c>
      <c r="Y2456" s="2">
        <v>27</v>
      </c>
      <c r="Z2456" s="2">
        <v>316</v>
      </c>
      <c r="AA2456" s="9">
        <f t="shared" si="344"/>
        <v>42616</v>
      </c>
      <c r="AB2456" s="9">
        <f t="shared" si="345"/>
        <v>4008</v>
      </c>
      <c r="AC2456" s="9">
        <f t="shared" si="346"/>
        <v>3056</v>
      </c>
      <c r="AD2456" s="9">
        <f t="shared" si="347"/>
        <v>2827</v>
      </c>
      <c r="AE2456" s="44">
        <f t="shared" si="348"/>
        <v>3.2726637263226162E-5</v>
      </c>
      <c r="AF2456" s="9">
        <f t="shared" si="349"/>
        <v>345</v>
      </c>
      <c r="AG2456" s="9">
        <f t="shared" si="342"/>
        <v>343</v>
      </c>
      <c r="AH2456" s="44">
        <f t="shared" si="350"/>
        <v>2.374229166129806E-5</v>
      </c>
      <c r="AI2456">
        <f>AA2456/'Totals and Drop Down Lists'!W$6*Inputs!E$37</f>
        <v>38658.695591098483</v>
      </c>
      <c r="AJ2456">
        <f>AB2456/'Totals and Drop Down Lists'!X$6*Inputs!F$37</f>
        <v>13187.871828489726</v>
      </c>
      <c r="AK2456">
        <f>AC2456/'Totals and Drop Down Lists'!Y$6*Inputs!G$37</f>
        <v>20146.184274981264</v>
      </c>
      <c r="AL2456">
        <f>AD2456/'Totals and Drop Down Lists'!Z$6*Inputs!H$37</f>
        <v>22665.476090272725</v>
      </c>
      <c r="AM2456">
        <f>AE2456/'Totals and Drop Down Lists'!AA$6*Inputs!I$37</f>
        <v>4074.1178123141094</v>
      </c>
      <c r="AN2456">
        <f>AF2456/'Totals and Drop Down Lists'!AB$6*Inputs!J$37</f>
        <v>6885.0591334189357</v>
      </c>
      <c r="AO2456">
        <f>AG2456/'Totals and Drop Down Lists'!AC$6*Inputs!K$37</f>
        <v>6387.8866294284253</v>
      </c>
      <c r="AP2456">
        <f>AH2456/'Totals and Drop Down Lists'!AD$6*Inputs!L$37</f>
        <v>5587.2713372858152</v>
      </c>
      <c r="AQ2456">
        <f>IF(OR($D2456="51",$D2456="52",$D2456="61"),(AA2456/'Totals and Drop Down Lists'!W$4)*Inputs!E$38,0)</f>
        <v>0</v>
      </c>
      <c r="AR2456">
        <f>IF(OR($D2456="51",$D2456="52",$D2456="61"),(AB2456/'Totals and Drop Down Lists'!X$4)*Inputs!F$38,0)</f>
        <v>0</v>
      </c>
      <c r="AS2456">
        <f>IF(OR($D2456="51",$D2456="52",$D2456="61"),(AC2456/'Totals and Drop Down Lists'!Y$4)*Inputs!G$38,0)</f>
        <v>0</v>
      </c>
      <c r="AT2456">
        <f>IF(OR($D2456="51",$D2456="52",$D2456="61"),(AD2456/'Totals and Drop Down Lists'!Z$4)*Inputs!H$38,0)</f>
        <v>0</v>
      </c>
      <c r="AU2456">
        <f>IF(OR($D2456="51",$D2456="52",$D2456="61"),(AE2456/'Totals and Drop Down Lists'!AA$4)*Inputs!I$38,0)</f>
        <v>0</v>
      </c>
      <c r="AV2456">
        <f>IF(OR($D2456="51",$D2456="52",$D2456="61"),(AF2456/'Totals and Drop Down Lists'!AB$4)*Inputs!J$38,0)</f>
        <v>0</v>
      </c>
      <c r="AW2456">
        <f>IF(OR($D2456="51",$D2456="52",$D2456="61"),(AG2456/'Totals and Drop Down Lists'!AC$4)*Inputs!K$38,0)</f>
        <v>0</v>
      </c>
      <c r="AX2456">
        <f>IF(OR($D2456="51",$D2456="52",$D2456="61"),(AH2456/'Totals and Drop Down Lists'!AD$4)*Inputs!L$38,0)</f>
        <v>0</v>
      </c>
      <c r="AY2456">
        <f>IF(OR($D2456="51",$D2456="52",$D2456="61"),0,(AA2456/'Totals and Drop Down Lists'!W$5)*Inputs!E$39)</f>
        <v>0</v>
      </c>
      <c r="AZ2456">
        <f>IF(OR($D2456="51",$D2456="52",$D2456="61"),0,(AB2456/'Totals and Drop Down Lists'!X$5)*Inputs!F$39)</f>
        <v>0</v>
      </c>
      <c r="BA2456">
        <f>IF(OR($D2456="51",$D2456="52",$D2456="61"),0,(AC2456/'Totals and Drop Down Lists'!Y$5)*Inputs!G$39)</f>
        <v>0</v>
      </c>
      <c r="BB2456">
        <f>IF(OR($D2456="51",$D2456="52",$D2456="61"),0,(AD2456/'Totals and Drop Down Lists'!Z$5)*Inputs!H$39)</f>
        <v>0</v>
      </c>
      <c r="BC2456">
        <f>IF(OR($D2456="51",$D2456="52",$D2456="61"),0,(AE2456/'Totals and Drop Down Lists'!AA$5)*Inputs!I$39)</f>
        <v>0</v>
      </c>
      <c r="BD2456">
        <f>IF(OR($D2456="51",$D2456="52",$D2456="61"),0,(AF2456/'Totals and Drop Down Lists'!AB$5)*Inputs!J$39)</f>
        <v>0</v>
      </c>
      <c r="BE2456">
        <f>IF(OR($D2456="51",$D2456="52",$D2456="61"),0,(AG2456/'Totals and Drop Down Lists'!AC$5)*Inputs!K$39)</f>
        <v>0</v>
      </c>
      <c r="BF2456">
        <f>IF(OR($D2456="51",$D2456="52",$D2456="61"),0,(AH2456/'Totals and Drop Down Lists'!AD$5)*Inputs!L$39)</f>
        <v>0</v>
      </c>
      <c r="BG2456" s="10">
        <f t="shared" si="343"/>
        <v>117592.5626972895</v>
      </c>
    </row>
    <row r="2457" spans="1:59" ht="57.6">
      <c r="A2457" s="1" t="s">
        <v>7572</v>
      </c>
      <c r="B2457" s="1" t="s">
        <v>568</v>
      </c>
      <c r="C2457" s="1" t="s">
        <v>589</v>
      </c>
      <c r="D2457" s="1" t="s">
        <v>15</v>
      </c>
      <c r="E2457" s="1" t="s">
        <v>590</v>
      </c>
      <c r="F2457" s="2">
        <v>289098</v>
      </c>
      <c r="G2457" s="2">
        <v>2398</v>
      </c>
      <c r="H2457" s="2">
        <v>266</v>
      </c>
      <c r="I2457" s="2">
        <v>23087</v>
      </c>
      <c r="J2457" s="2">
        <v>104145</v>
      </c>
      <c r="K2457" s="2">
        <v>20567</v>
      </c>
      <c r="L2457" s="2">
        <v>403</v>
      </c>
      <c r="M2457" s="2">
        <v>33</v>
      </c>
      <c r="N2457" s="2">
        <v>39</v>
      </c>
      <c r="O2457" s="2">
        <v>498</v>
      </c>
      <c r="P2457" s="2">
        <v>138</v>
      </c>
      <c r="Q2457" s="2">
        <v>15</v>
      </c>
      <c r="R2457" s="2">
        <v>12610</v>
      </c>
      <c r="S2457" s="2">
        <v>21525600</v>
      </c>
      <c r="T2457" s="2">
        <v>904484100</v>
      </c>
      <c r="U2457" s="2">
        <v>1457</v>
      </c>
      <c r="V2457" s="2">
        <v>1705</v>
      </c>
      <c r="W2457" s="2">
        <v>95</v>
      </c>
      <c r="X2457" s="2">
        <v>5795</v>
      </c>
      <c r="Y2457" s="2">
        <v>779</v>
      </c>
      <c r="Z2457" s="2">
        <v>3794</v>
      </c>
      <c r="AA2457" s="9">
        <f t="shared" si="344"/>
        <v>289098</v>
      </c>
      <c r="AB2457" s="9">
        <f t="shared" si="345"/>
        <v>20423</v>
      </c>
      <c r="AC2457" s="9">
        <f t="shared" si="346"/>
        <v>13736</v>
      </c>
      <c r="AD2457" s="9">
        <f t="shared" si="347"/>
        <v>12610</v>
      </c>
      <c r="AE2457" s="44">
        <f t="shared" si="348"/>
        <v>2.8366075713518379E-4</v>
      </c>
      <c r="AF2457" s="9">
        <f t="shared" si="349"/>
        <v>3995</v>
      </c>
      <c r="AG2457" s="9">
        <f t="shared" si="342"/>
        <v>4573</v>
      </c>
      <c r="AH2457" s="44">
        <f t="shared" si="350"/>
        <v>3.3603523011045363E-4</v>
      </c>
      <c r="AI2457">
        <f>AA2457/'Totals and Drop Down Lists'!W$6*Inputs!E$37</f>
        <v>262252.47742621053</v>
      </c>
      <c r="AJ2457">
        <f>AB2457/'Totals and Drop Down Lists'!X$6*Inputs!F$37</f>
        <v>67199.57743344453</v>
      </c>
      <c r="AK2457">
        <f>AC2457/'Totals and Drop Down Lists'!Y$6*Inputs!G$37</f>
        <v>90552.35183283464</v>
      </c>
      <c r="AL2457">
        <f>AD2457/'Totals and Drop Down Lists'!Z$6*Inputs!H$37</f>
        <v>101100.69101462295</v>
      </c>
      <c r="AM2457">
        <f>AE2457/'Totals and Drop Down Lists'!AA$6*Inputs!I$37</f>
        <v>35312.743377931598</v>
      </c>
      <c r="AN2457">
        <f>AF2457/'Totals and Drop Down Lists'!AB$6*Inputs!J$37</f>
        <v>79726.989095677243</v>
      </c>
      <c r="AO2457">
        <f>AG2457/'Totals and Drop Down Lists'!AC$6*Inputs!K$37</f>
        <v>85165.613866985979</v>
      </c>
      <c r="AP2457">
        <f>AH2457/'Totals and Drop Down Lists'!AD$6*Inputs!L$37</f>
        <v>79079.140139403535</v>
      </c>
      <c r="AQ2457">
        <f>IF(OR($D2457="51",$D2457="52",$D2457="61"),(AA2457/'Totals and Drop Down Lists'!W$4)*Inputs!E$38,0)</f>
        <v>0</v>
      </c>
      <c r="AR2457">
        <f>IF(OR($D2457="51",$D2457="52",$D2457="61"),(AB2457/'Totals and Drop Down Lists'!X$4)*Inputs!F$38,0)</f>
        <v>0</v>
      </c>
      <c r="AS2457">
        <f>IF(OR($D2457="51",$D2457="52",$D2457="61"),(AC2457/'Totals and Drop Down Lists'!Y$4)*Inputs!G$38,0)</f>
        <v>0</v>
      </c>
      <c r="AT2457">
        <f>IF(OR($D2457="51",$D2457="52",$D2457="61"),(AD2457/'Totals and Drop Down Lists'!Z$4)*Inputs!H$38,0)</f>
        <v>0</v>
      </c>
      <c r="AU2457">
        <f>IF(OR($D2457="51",$D2457="52",$D2457="61"),(AE2457/'Totals and Drop Down Lists'!AA$4)*Inputs!I$38,0)</f>
        <v>0</v>
      </c>
      <c r="AV2457">
        <f>IF(OR($D2457="51",$D2457="52",$D2457="61"),(AF2457/'Totals and Drop Down Lists'!AB$4)*Inputs!J$38,0)</f>
        <v>0</v>
      </c>
      <c r="AW2457">
        <f>IF(OR($D2457="51",$D2457="52",$D2457="61"),(AG2457/'Totals and Drop Down Lists'!AC$4)*Inputs!K$38,0)</f>
        <v>0</v>
      </c>
      <c r="AX2457">
        <f>IF(OR($D2457="51",$D2457="52",$D2457="61"),(AH2457/'Totals and Drop Down Lists'!AD$4)*Inputs!L$38,0)</f>
        <v>0</v>
      </c>
      <c r="AY2457">
        <f>IF(OR($D2457="51",$D2457="52",$D2457="61"),0,(AA2457/'Totals and Drop Down Lists'!W$5)*Inputs!E$39)</f>
        <v>0</v>
      </c>
      <c r="AZ2457">
        <f>IF(OR($D2457="51",$D2457="52",$D2457="61"),0,(AB2457/'Totals and Drop Down Lists'!X$5)*Inputs!F$39)</f>
        <v>0</v>
      </c>
      <c r="BA2457">
        <f>IF(OR($D2457="51",$D2457="52",$D2457="61"),0,(AC2457/'Totals and Drop Down Lists'!Y$5)*Inputs!G$39)</f>
        <v>0</v>
      </c>
      <c r="BB2457">
        <f>IF(OR($D2457="51",$D2457="52",$D2457="61"),0,(AD2457/'Totals and Drop Down Lists'!Z$5)*Inputs!H$39)</f>
        <v>0</v>
      </c>
      <c r="BC2457">
        <f>IF(OR($D2457="51",$D2457="52",$D2457="61"),0,(AE2457/'Totals and Drop Down Lists'!AA$5)*Inputs!I$39)</f>
        <v>0</v>
      </c>
      <c r="BD2457">
        <f>IF(OR($D2457="51",$D2457="52",$D2457="61"),0,(AF2457/'Totals and Drop Down Lists'!AB$5)*Inputs!J$39)</f>
        <v>0</v>
      </c>
      <c r="BE2457">
        <f>IF(OR($D2457="51",$D2457="52",$D2457="61"),0,(AG2457/'Totals and Drop Down Lists'!AC$5)*Inputs!K$39)</f>
        <v>0</v>
      </c>
      <c r="BF2457">
        <f>IF(OR($D2457="51",$D2457="52",$D2457="61"),0,(AH2457/'Totals and Drop Down Lists'!AD$5)*Inputs!L$39)</f>
        <v>0</v>
      </c>
      <c r="BG2457" s="10">
        <f t="shared" si="343"/>
        <v>800389.58418711112</v>
      </c>
    </row>
    <row r="2458" spans="1:59">
      <c r="A2458" s="1" t="s">
        <v>7573</v>
      </c>
      <c r="B2458" s="1" t="s">
        <v>4104</v>
      </c>
      <c r="C2458" s="1" t="s">
        <v>4105</v>
      </c>
      <c r="D2458" s="1" t="s">
        <v>10</v>
      </c>
      <c r="E2458" s="1" t="s">
        <v>4106</v>
      </c>
      <c r="F2458" s="2">
        <v>47471</v>
      </c>
      <c r="G2458" s="2">
        <v>420</v>
      </c>
      <c r="H2458" s="2">
        <v>39</v>
      </c>
      <c r="I2458" s="2">
        <v>3700</v>
      </c>
      <c r="J2458" s="2">
        <v>17688</v>
      </c>
      <c r="K2458" s="2">
        <v>7731</v>
      </c>
      <c r="L2458" s="2">
        <v>66</v>
      </c>
      <c r="M2458" s="2">
        <v>53</v>
      </c>
      <c r="N2458" s="2">
        <v>65</v>
      </c>
      <c r="O2458" s="2">
        <v>112</v>
      </c>
      <c r="P2458" s="2">
        <v>237</v>
      </c>
      <c r="Q2458" s="2">
        <v>130</v>
      </c>
      <c r="R2458" s="2">
        <v>7105</v>
      </c>
      <c r="S2458" s="2">
        <v>9187000</v>
      </c>
      <c r="T2458" s="2">
        <v>438850000</v>
      </c>
      <c r="U2458" s="2">
        <v>355</v>
      </c>
      <c r="V2458" s="2">
        <v>190</v>
      </c>
      <c r="W2458" s="2">
        <v>20</v>
      </c>
      <c r="X2458" s="2">
        <v>1485</v>
      </c>
      <c r="Y2458" s="2">
        <v>45</v>
      </c>
      <c r="Z2458" s="2">
        <v>1095</v>
      </c>
      <c r="AA2458" s="9">
        <f t="shared" si="344"/>
        <v>47471</v>
      </c>
      <c r="AB2458" s="9">
        <f t="shared" si="345"/>
        <v>3241</v>
      </c>
      <c r="AC2458" s="9">
        <f t="shared" si="346"/>
        <v>7768</v>
      </c>
      <c r="AD2458" s="9">
        <f t="shared" si="347"/>
        <v>7105</v>
      </c>
      <c r="AE2458" s="44">
        <f t="shared" si="348"/>
        <v>2.3598717583986456E-4</v>
      </c>
      <c r="AF2458" s="9">
        <f t="shared" si="349"/>
        <v>1275</v>
      </c>
      <c r="AG2458" s="9">
        <f t="shared" si="342"/>
        <v>1140</v>
      </c>
      <c r="AH2458" s="44">
        <f t="shared" si="350"/>
        <v>1.8540134539220827E-4</v>
      </c>
      <c r="AI2458">
        <f>AA2458/'Totals and Drop Down Lists'!W$6*Inputs!E$37</f>
        <v>43062.862267811055</v>
      </c>
      <c r="AJ2458">
        <f>AB2458/'Totals and Drop Down Lists'!X$6*Inputs!F$37</f>
        <v>10664.144859315171</v>
      </c>
      <c r="AK2458">
        <f>AC2458/'Totals and Drop Down Lists'!Y$6*Inputs!G$37</f>
        <v>51209.279924101596</v>
      </c>
      <c r="AL2458">
        <f>AD2458/'Totals and Drop Down Lists'!Z$6*Inputs!H$37</f>
        <v>56964.34652330658</v>
      </c>
      <c r="AM2458">
        <f>AE2458/'Totals and Drop Down Lists'!AA$6*Inputs!I$37</f>
        <v>29377.890213218816</v>
      </c>
      <c r="AN2458">
        <f>AF2458/'Totals and Drop Down Lists'!AB$6*Inputs!J$37</f>
        <v>25444.783753939544</v>
      </c>
      <c r="AO2458">
        <f>AG2458/'Totals and Drop Down Lists'!AC$6*Inputs!K$37</f>
        <v>21230.876844164446</v>
      </c>
      <c r="AP2458">
        <f>AH2458/'Totals and Drop Down Lists'!AD$6*Inputs!L$37</f>
        <v>43630.481748848913</v>
      </c>
      <c r="AQ2458">
        <f>IF(OR($D2458="51",$D2458="52",$D2458="61"),(AA2458/'Totals and Drop Down Lists'!W$4)*Inputs!E$38,0)</f>
        <v>0</v>
      </c>
      <c r="AR2458">
        <f>IF(OR($D2458="51",$D2458="52",$D2458="61"),(AB2458/'Totals and Drop Down Lists'!X$4)*Inputs!F$38,0)</f>
        <v>0</v>
      </c>
      <c r="AS2458">
        <f>IF(OR($D2458="51",$D2458="52",$D2458="61"),(AC2458/'Totals and Drop Down Lists'!Y$4)*Inputs!G$38,0)</f>
        <v>0</v>
      </c>
      <c r="AT2458">
        <f>IF(OR($D2458="51",$D2458="52",$D2458="61"),(AD2458/'Totals and Drop Down Lists'!Z$4)*Inputs!H$38,0)</f>
        <v>0</v>
      </c>
      <c r="AU2458">
        <f>IF(OR($D2458="51",$D2458="52",$D2458="61"),(AE2458/'Totals and Drop Down Lists'!AA$4)*Inputs!I$38,0)</f>
        <v>0</v>
      </c>
      <c r="AV2458">
        <f>IF(OR($D2458="51",$D2458="52",$D2458="61"),(AF2458/'Totals and Drop Down Lists'!AB$4)*Inputs!J$38,0)</f>
        <v>0</v>
      </c>
      <c r="AW2458">
        <f>IF(OR($D2458="51",$D2458="52",$D2458="61"),(AG2458/'Totals and Drop Down Lists'!AC$4)*Inputs!K$38,0)</f>
        <v>0</v>
      </c>
      <c r="AX2458">
        <f>IF(OR($D2458="51",$D2458="52",$D2458="61"),(AH2458/'Totals and Drop Down Lists'!AD$4)*Inputs!L$38,0)</f>
        <v>0</v>
      </c>
      <c r="AY2458">
        <f>IF(OR($D2458="51",$D2458="52",$D2458="61"),0,(AA2458/'Totals and Drop Down Lists'!W$5)*Inputs!E$39)</f>
        <v>0</v>
      </c>
      <c r="AZ2458">
        <f>IF(OR($D2458="51",$D2458="52",$D2458="61"),0,(AB2458/'Totals and Drop Down Lists'!X$5)*Inputs!F$39)</f>
        <v>0</v>
      </c>
      <c r="BA2458">
        <f>IF(OR($D2458="51",$D2458="52",$D2458="61"),0,(AC2458/'Totals and Drop Down Lists'!Y$5)*Inputs!G$39)</f>
        <v>0</v>
      </c>
      <c r="BB2458">
        <f>IF(OR($D2458="51",$D2458="52",$D2458="61"),0,(AD2458/'Totals and Drop Down Lists'!Z$5)*Inputs!H$39)</f>
        <v>0</v>
      </c>
      <c r="BC2458">
        <f>IF(OR($D2458="51",$D2458="52",$D2458="61"),0,(AE2458/'Totals and Drop Down Lists'!AA$5)*Inputs!I$39)</f>
        <v>0</v>
      </c>
      <c r="BD2458">
        <f>IF(OR($D2458="51",$D2458="52",$D2458="61"),0,(AF2458/'Totals and Drop Down Lists'!AB$5)*Inputs!J$39)</f>
        <v>0</v>
      </c>
      <c r="BE2458">
        <f>IF(OR($D2458="51",$D2458="52",$D2458="61"),0,(AG2458/'Totals and Drop Down Lists'!AC$5)*Inputs!K$39)</f>
        <v>0</v>
      </c>
      <c r="BF2458">
        <f>IF(OR($D2458="51",$D2458="52",$D2458="61"),0,(AH2458/'Totals and Drop Down Lists'!AD$5)*Inputs!L$39)</f>
        <v>0</v>
      </c>
      <c r="BG2458" s="10">
        <f t="shared" si="343"/>
        <v>281584.66613470612</v>
      </c>
    </row>
    <row r="2459" spans="1:59">
      <c r="A2459" s="1" t="s">
        <v>7573</v>
      </c>
      <c r="B2459" s="1" t="s">
        <v>4104</v>
      </c>
      <c r="C2459" s="1" t="s">
        <v>4107</v>
      </c>
      <c r="D2459" s="1" t="s">
        <v>10</v>
      </c>
      <c r="E2459" s="1" t="s">
        <v>4108</v>
      </c>
      <c r="F2459" s="2">
        <v>64351</v>
      </c>
      <c r="G2459" s="2">
        <v>656</v>
      </c>
      <c r="H2459" s="2">
        <v>98</v>
      </c>
      <c r="I2459" s="2">
        <v>12581</v>
      </c>
      <c r="J2459" s="2">
        <v>25065</v>
      </c>
      <c r="K2459" s="2">
        <v>18343</v>
      </c>
      <c r="L2459" s="2">
        <v>89</v>
      </c>
      <c r="M2459" s="2">
        <v>5</v>
      </c>
      <c r="N2459" s="2">
        <v>31</v>
      </c>
      <c r="O2459" s="2">
        <v>517</v>
      </c>
      <c r="P2459" s="2">
        <v>378</v>
      </c>
      <c r="Q2459" s="2">
        <v>9</v>
      </c>
      <c r="R2459" s="2">
        <v>8540</v>
      </c>
      <c r="S2459" s="2">
        <v>17424800</v>
      </c>
      <c r="T2459" s="2">
        <v>752547700</v>
      </c>
      <c r="U2459" s="2">
        <v>2271</v>
      </c>
      <c r="V2459" s="2">
        <v>2225</v>
      </c>
      <c r="W2459" s="2">
        <v>140</v>
      </c>
      <c r="X2459" s="2">
        <v>6435</v>
      </c>
      <c r="Y2459" s="2">
        <v>845</v>
      </c>
      <c r="Z2459" s="2">
        <v>3930</v>
      </c>
      <c r="AA2459" s="9">
        <f t="shared" si="344"/>
        <v>64351</v>
      </c>
      <c r="AB2459" s="9">
        <f t="shared" si="345"/>
        <v>11827</v>
      </c>
      <c r="AC2459" s="9">
        <f t="shared" si="346"/>
        <v>9569</v>
      </c>
      <c r="AD2459" s="9">
        <f t="shared" si="347"/>
        <v>8540</v>
      </c>
      <c r="AE2459" s="44">
        <f t="shared" si="348"/>
        <v>9.37494673956158E-4</v>
      </c>
      <c r="AF2459" s="9">
        <f t="shared" si="349"/>
        <v>4070</v>
      </c>
      <c r="AG2459" s="9">
        <f t="shared" si="342"/>
        <v>4775</v>
      </c>
      <c r="AH2459" s="44">
        <f t="shared" si="350"/>
        <v>1.300250769114017E-3</v>
      </c>
      <c r="AI2459">
        <f>AA2459/'Totals and Drop Down Lists'!W$6*Inputs!E$37</f>
        <v>58375.392340500715</v>
      </c>
      <c r="AJ2459">
        <f>AB2459/'Totals and Drop Down Lists'!X$6*Inputs!F$37</f>
        <v>38915.409210466067</v>
      </c>
      <c r="AK2459">
        <f>AC2459/'Totals and Drop Down Lists'!Y$6*Inputs!G$37</f>
        <v>63082.080277256457</v>
      </c>
      <c r="AL2459">
        <f>AD2459/'Totals and Drop Down Lists'!Z$6*Inputs!H$37</f>
        <v>68469.460845747803</v>
      </c>
      <c r="AM2459">
        <f>AE2459/'Totals and Drop Down Lists'!AA$6*Inputs!I$37</f>
        <v>116708.10292526439</v>
      </c>
      <c r="AN2459">
        <f>AF2459/'Totals and Drop Down Lists'!AB$6*Inputs!J$37</f>
        <v>81223.741081203101</v>
      </c>
      <c r="AO2459">
        <f>AG2459/'Totals and Drop Down Lists'!AC$6*Inputs!K$37</f>
        <v>88927.576255162479</v>
      </c>
      <c r="AP2459">
        <f>AH2459/'Totals and Drop Down Lists'!AD$6*Inputs!L$37</f>
        <v>305987.89523746388</v>
      </c>
      <c r="AQ2459">
        <f>IF(OR($D2459="51",$D2459="52",$D2459="61"),(AA2459/'Totals and Drop Down Lists'!W$4)*Inputs!E$38,0)</f>
        <v>0</v>
      </c>
      <c r="AR2459">
        <f>IF(OR($D2459="51",$D2459="52",$D2459="61"),(AB2459/'Totals and Drop Down Lists'!X$4)*Inputs!F$38,0)</f>
        <v>0</v>
      </c>
      <c r="AS2459">
        <f>IF(OR($D2459="51",$D2459="52",$D2459="61"),(AC2459/'Totals and Drop Down Lists'!Y$4)*Inputs!G$38,0)</f>
        <v>0</v>
      </c>
      <c r="AT2459">
        <f>IF(OR($D2459="51",$D2459="52",$D2459="61"),(AD2459/'Totals and Drop Down Lists'!Z$4)*Inputs!H$38,0)</f>
        <v>0</v>
      </c>
      <c r="AU2459">
        <f>IF(OR($D2459="51",$D2459="52",$D2459="61"),(AE2459/'Totals and Drop Down Lists'!AA$4)*Inputs!I$38,0)</f>
        <v>0</v>
      </c>
      <c r="AV2459">
        <f>IF(OR($D2459="51",$D2459="52",$D2459="61"),(AF2459/'Totals and Drop Down Lists'!AB$4)*Inputs!J$38,0)</f>
        <v>0</v>
      </c>
      <c r="AW2459">
        <f>IF(OR($D2459="51",$D2459="52",$D2459="61"),(AG2459/'Totals and Drop Down Lists'!AC$4)*Inputs!K$38,0)</f>
        <v>0</v>
      </c>
      <c r="AX2459">
        <f>IF(OR($D2459="51",$D2459="52",$D2459="61"),(AH2459/'Totals and Drop Down Lists'!AD$4)*Inputs!L$38,0)</f>
        <v>0</v>
      </c>
      <c r="AY2459">
        <f>IF(OR($D2459="51",$D2459="52",$D2459="61"),0,(AA2459/'Totals and Drop Down Lists'!W$5)*Inputs!E$39)</f>
        <v>0</v>
      </c>
      <c r="AZ2459">
        <f>IF(OR($D2459="51",$D2459="52",$D2459="61"),0,(AB2459/'Totals and Drop Down Lists'!X$5)*Inputs!F$39)</f>
        <v>0</v>
      </c>
      <c r="BA2459">
        <f>IF(OR($D2459="51",$D2459="52",$D2459="61"),0,(AC2459/'Totals and Drop Down Lists'!Y$5)*Inputs!G$39)</f>
        <v>0</v>
      </c>
      <c r="BB2459">
        <f>IF(OR($D2459="51",$D2459="52",$D2459="61"),0,(AD2459/'Totals and Drop Down Lists'!Z$5)*Inputs!H$39)</f>
        <v>0</v>
      </c>
      <c r="BC2459">
        <f>IF(OR($D2459="51",$D2459="52",$D2459="61"),0,(AE2459/'Totals and Drop Down Lists'!AA$5)*Inputs!I$39)</f>
        <v>0</v>
      </c>
      <c r="BD2459">
        <f>IF(OR($D2459="51",$D2459="52",$D2459="61"),0,(AF2459/'Totals and Drop Down Lists'!AB$5)*Inputs!J$39)</f>
        <v>0</v>
      </c>
      <c r="BE2459">
        <f>IF(OR($D2459="51",$D2459="52",$D2459="61"),0,(AG2459/'Totals and Drop Down Lists'!AC$5)*Inputs!K$39)</f>
        <v>0</v>
      </c>
      <c r="BF2459">
        <f>IF(OR($D2459="51",$D2459="52",$D2459="61"),0,(AH2459/'Totals and Drop Down Lists'!AD$5)*Inputs!L$39)</f>
        <v>0</v>
      </c>
      <c r="BG2459" s="10">
        <f t="shared" si="343"/>
        <v>821689.65817306493</v>
      </c>
    </row>
    <row r="2460" spans="1:59">
      <c r="A2460" s="1" t="s">
        <v>7573</v>
      </c>
      <c r="B2460" s="1" t="s">
        <v>4104</v>
      </c>
      <c r="C2460" s="1" t="s">
        <v>4109</v>
      </c>
      <c r="D2460" s="1" t="s">
        <v>10</v>
      </c>
      <c r="E2460" s="1" t="s">
        <v>4110</v>
      </c>
      <c r="F2460" s="2">
        <v>54144</v>
      </c>
      <c r="G2460" s="2">
        <v>841</v>
      </c>
      <c r="H2460" s="2">
        <v>61</v>
      </c>
      <c r="I2460" s="2">
        <v>11931</v>
      </c>
      <c r="J2460" s="2">
        <v>20179</v>
      </c>
      <c r="K2460" s="2">
        <v>13472</v>
      </c>
      <c r="L2460" s="2">
        <v>89</v>
      </c>
      <c r="M2460" s="2">
        <v>4</v>
      </c>
      <c r="N2460" s="2">
        <v>54</v>
      </c>
      <c r="O2460" s="2">
        <v>684</v>
      </c>
      <c r="P2460" s="2">
        <v>334</v>
      </c>
      <c r="Q2460" s="2">
        <v>126</v>
      </c>
      <c r="R2460" s="2">
        <v>6178</v>
      </c>
      <c r="S2460" s="2">
        <v>13014000</v>
      </c>
      <c r="T2460" s="2">
        <v>487296000</v>
      </c>
      <c r="U2460" s="2">
        <v>1349</v>
      </c>
      <c r="V2460" s="2">
        <v>805</v>
      </c>
      <c r="W2460" s="2">
        <v>60</v>
      </c>
      <c r="X2460" s="2">
        <v>4635</v>
      </c>
      <c r="Y2460" s="2">
        <v>350</v>
      </c>
      <c r="Z2460" s="2">
        <v>3430</v>
      </c>
      <c r="AA2460" s="9">
        <f t="shared" si="344"/>
        <v>54144</v>
      </c>
      <c r="AB2460" s="9">
        <f t="shared" si="345"/>
        <v>11029</v>
      </c>
      <c r="AC2460" s="9">
        <f t="shared" si="346"/>
        <v>7469</v>
      </c>
      <c r="AD2460" s="9">
        <f t="shared" si="347"/>
        <v>6178</v>
      </c>
      <c r="AE2460" s="44">
        <f t="shared" si="348"/>
        <v>6.281455593920638E-4</v>
      </c>
      <c r="AF2460" s="9">
        <f t="shared" si="349"/>
        <v>3770</v>
      </c>
      <c r="AG2460" s="9">
        <f t="shared" si="342"/>
        <v>3780</v>
      </c>
      <c r="AH2460" s="44">
        <f t="shared" si="350"/>
        <v>9.390210327608104E-4</v>
      </c>
      <c r="AI2460">
        <f>AA2460/'Totals and Drop Down Lists'!W$6*Inputs!E$37</f>
        <v>49116.210204722083</v>
      </c>
      <c r="AJ2460">
        <f>AB2460/'Totals and Drop Down Lists'!X$6*Inputs!F$37</f>
        <v>36289.680238626039</v>
      </c>
      <c r="AK2460">
        <f>AC2460/'Totals and Drop Down Lists'!Y$6*Inputs!G$37</f>
        <v>49238.170925993152</v>
      </c>
      <c r="AL2460">
        <f>AD2460/'Totals and Drop Down Lists'!Z$6*Inputs!H$37</f>
        <v>49532.122846022241</v>
      </c>
      <c r="AM2460">
        <f>AE2460/'Totals and Drop Down Lists'!AA$6*Inputs!I$37</f>
        <v>78197.43261923331</v>
      </c>
      <c r="AN2460">
        <f>AF2460/'Totals and Drop Down Lists'!AB$6*Inputs!J$37</f>
        <v>75236.733139099684</v>
      </c>
      <c r="AO2460">
        <f>AG2460/'Totals and Drop Down Lists'!AC$6*Inputs!K$37</f>
        <v>70397.117956966307</v>
      </c>
      <c r="AP2460">
        <f>AH2460/'Totals and Drop Down Lists'!AD$6*Inputs!L$37</f>
        <v>220979.73423540007</v>
      </c>
      <c r="AQ2460">
        <f>IF(OR($D2460="51",$D2460="52",$D2460="61"),(AA2460/'Totals and Drop Down Lists'!W$4)*Inputs!E$38,0)</f>
        <v>0</v>
      </c>
      <c r="AR2460">
        <f>IF(OR($D2460="51",$D2460="52",$D2460="61"),(AB2460/'Totals and Drop Down Lists'!X$4)*Inputs!F$38,0)</f>
        <v>0</v>
      </c>
      <c r="AS2460">
        <f>IF(OR($D2460="51",$D2460="52",$D2460="61"),(AC2460/'Totals and Drop Down Lists'!Y$4)*Inputs!G$38,0)</f>
        <v>0</v>
      </c>
      <c r="AT2460">
        <f>IF(OR($D2460="51",$D2460="52",$D2460="61"),(AD2460/'Totals and Drop Down Lists'!Z$4)*Inputs!H$38,0)</f>
        <v>0</v>
      </c>
      <c r="AU2460">
        <f>IF(OR($D2460="51",$D2460="52",$D2460="61"),(AE2460/'Totals and Drop Down Lists'!AA$4)*Inputs!I$38,0)</f>
        <v>0</v>
      </c>
      <c r="AV2460">
        <f>IF(OR($D2460="51",$D2460="52",$D2460="61"),(AF2460/'Totals and Drop Down Lists'!AB$4)*Inputs!J$38,0)</f>
        <v>0</v>
      </c>
      <c r="AW2460">
        <f>IF(OR($D2460="51",$D2460="52",$D2460="61"),(AG2460/'Totals and Drop Down Lists'!AC$4)*Inputs!K$38,0)</f>
        <v>0</v>
      </c>
      <c r="AX2460">
        <f>IF(OR($D2460="51",$D2460="52",$D2460="61"),(AH2460/'Totals and Drop Down Lists'!AD$4)*Inputs!L$38,0)</f>
        <v>0</v>
      </c>
      <c r="AY2460">
        <f>IF(OR($D2460="51",$D2460="52",$D2460="61"),0,(AA2460/'Totals and Drop Down Lists'!W$5)*Inputs!E$39)</f>
        <v>0</v>
      </c>
      <c r="AZ2460">
        <f>IF(OR($D2460="51",$D2460="52",$D2460="61"),0,(AB2460/'Totals and Drop Down Lists'!X$5)*Inputs!F$39)</f>
        <v>0</v>
      </c>
      <c r="BA2460">
        <f>IF(OR($D2460="51",$D2460="52",$D2460="61"),0,(AC2460/'Totals and Drop Down Lists'!Y$5)*Inputs!G$39)</f>
        <v>0</v>
      </c>
      <c r="BB2460">
        <f>IF(OR($D2460="51",$D2460="52",$D2460="61"),0,(AD2460/'Totals and Drop Down Lists'!Z$5)*Inputs!H$39)</f>
        <v>0</v>
      </c>
      <c r="BC2460">
        <f>IF(OR($D2460="51",$D2460="52",$D2460="61"),0,(AE2460/'Totals and Drop Down Lists'!AA$5)*Inputs!I$39)</f>
        <v>0</v>
      </c>
      <c r="BD2460">
        <f>IF(OR($D2460="51",$D2460="52",$D2460="61"),0,(AF2460/'Totals and Drop Down Lists'!AB$5)*Inputs!J$39)</f>
        <v>0</v>
      </c>
      <c r="BE2460">
        <f>IF(OR($D2460="51",$D2460="52",$D2460="61"),0,(AG2460/'Totals and Drop Down Lists'!AC$5)*Inputs!K$39)</f>
        <v>0</v>
      </c>
      <c r="BF2460">
        <f>IF(OR($D2460="51",$D2460="52",$D2460="61"),0,(AH2460/'Totals and Drop Down Lists'!AD$5)*Inputs!L$39)</f>
        <v>0</v>
      </c>
      <c r="BG2460" s="10">
        <f t="shared" si="343"/>
        <v>628987.2021660629</v>
      </c>
    </row>
    <row r="2461" spans="1:59">
      <c r="A2461" s="1" t="s">
        <v>7573</v>
      </c>
      <c r="B2461" s="1" t="s">
        <v>4104</v>
      </c>
      <c r="C2461" s="1" t="s">
        <v>4111</v>
      </c>
      <c r="D2461" s="1" t="s">
        <v>7</v>
      </c>
      <c r="E2461" s="1" t="s">
        <v>4112</v>
      </c>
      <c r="F2461" s="2">
        <v>277357</v>
      </c>
      <c r="G2461" s="2">
        <v>3855</v>
      </c>
      <c r="H2461" s="2">
        <v>777</v>
      </c>
      <c r="I2461" s="2">
        <v>77198</v>
      </c>
      <c r="J2461" s="2">
        <v>92363</v>
      </c>
      <c r="K2461" s="2">
        <v>71361</v>
      </c>
      <c r="L2461" s="2">
        <v>570</v>
      </c>
      <c r="M2461" s="2">
        <v>95</v>
      </c>
      <c r="N2461" s="2">
        <v>107</v>
      </c>
      <c r="O2461" s="2">
        <v>3498</v>
      </c>
      <c r="P2461" s="2">
        <v>1687</v>
      </c>
      <c r="Q2461" s="2">
        <v>683</v>
      </c>
      <c r="R2461" s="2">
        <v>26513</v>
      </c>
      <c r="S2461" s="2">
        <v>67078100</v>
      </c>
      <c r="T2461" s="2">
        <v>2699327300</v>
      </c>
      <c r="U2461" s="2">
        <v>8590</v>
      </c>
      <c r="V2461" s="2">
        <v>11150</v>
      </c>
      <c r="W2461" s="2">
        <v>1045</v>
      </c>
      <c r="X2461" s="2">
        <v>28770</v>
      </c>
      <c r="Y2461" s="2">
        <v>4515</v>
      </c>
      <c r="Z2461" s="2">
        <v>16555</v>
      </c>
      <c r="AA2461" s="9">
        <f t="shared" si="344"/>
        <v>277357</v>
      </c>
      <c r="AB2461" s="9">
        <f t="shared" si="345"/>
        <v>72566</v>
      </c>
      <c r="AC2461" s="9">
        <f t="shared" si="346"/>
        <v>33153</v>
      </c>
      <c r="AD2461" s="9">
        <f t="shared" si="347"/>
        <v>26513</v>
      </c>
      <c r="AE2461" s="44">
        <f t="shared" si="348"/>
        <v>3.8505220075461671E-3</v>
      </c>
      <c r="AF2461" s="9">
        <f t="shared" si="349"/>
        <v>16575</v>
      </c>
      <c r="AG2461" s="9">
        <f t="shared" si="342"/>
        <v>21070</v>
      </c>
      <c r="AH2461" s="44">
        <f t="shared" si="350"/>
        <v>6.0572921211634323E-3</v>
      </c>
      <c r="AI2461">
        <f>AA2461/'Totals and Drop Down Lists'!W$6*Inputs!E$37</f>
        <v>251601.74190586404</v>
      </c>
      <c r="AJ2461">
        <f>AB2461/'Totals and Drop Down Lists'!X$6*Inputs!F$37</f>
        <v>238770.23630393847</v>
      </c>
      <c r="AK2461">
        <f>AC2461/'Totals and Drop Down Lists'!Y$6*Inputs!G$37</f>
        <v>218555.77462972965</v>
      </c>
      <c r="AL2461">
        <f>AD2461/'Totals and Drop Down Lists'!Z$6*Inputs!H$37</f>
        <v>212568.01117134796</v>
      </c>
      <c r="AM2461">
        <f>AE2461/'Totals and Drop Down Lists'!AA$6*Inputs!I$37</f>
        <v>479348.98326015379</v>
      </c>
      <c r="AN2461">
        <f>AF2461/'Totals and Drop Down Lists'!AB$6*Inputs!J$37</f>
        <v>330782.1888012141</v>
      </c>
      <c r="AO2461">
        <f>AG2461/'Totals and Drop Down Lists'!AC$6*Inputs!K$37</f>
        <v>392398.75009346043</v>
      </c>
      <c r="AP2461">
        <f>AH2461/'Totals and Drop Down Lists'!AD$6*Inputs!L$37</f>
        <v>1425462.0039611338</v>
      </c>
      <c r="AQ2461">
        <f>IF(OR($D2461="51",$D2461="52",$D2461="61"),(AA2461/'Totals and Drop Down Lists'!W$4)*Inputs!E$38,0)</f>
        <v>0</v>
      </c>
      <c r="AR2461">
        <f>IF(OR($D2461="51",$D2461="52",$D2461="61"),(AB2461/'Totals and Drop Down Lists'!X$4)*Inputs!F$38,0)</f>
        <v>0</v>
      </c>
      <c r="AS2461">
        <f>IF(OR($D2461="51",$D2461="52",$D2461="61"),(AC2461/'Totals and Drop Down Lists'!Y$4)*Inputs!G$38,0)</f>
        <v>0</v>
      </c>
      <c r="AT2461">
        <f>IF(OR($D2461="51",$D2461="52",$D2461="61"),(AD2461/'Totals and Drop Down Lists'!Z$4)*Inputs!H$38,0)</f>
        <v>0</v>
      </c>
      <c r="AU2461">
        <f>IF(OR($D2461="51",$D2461="52",$D2461="61"),(AE2461/'Totals and Drop Down Lists'!AA$4)*Inputs!I$38,0)</f>
        <v>0</v>
      </c>
      <c r="AV2461">
        <f>IF(OR($D2461="51",$D2461="52",$D2461="61"),(AF2461/'Totals and Drop Down Lists'!AB$4)*Inputs!J$38,0)</f>
        <v>0</v>
      </c>
      <c r="AW2461">
        <f>IF(OR($D2461="51",$D2461="52",$D2461="61"),(AG2461/'Totals and Drop Down Lists'!AC$4)*Inputs!K$38,0)</f>
        <v>0</v>
      </c>
      <c r="AX2461">
        <f>IF(OR($D2461="51",$D2461="52",$D2461="61"),(AH2461/'Totals and Drop Down Lists'!AD$4)*Inputs!L$38,0)</f>
        <v>0</v>
      </c>
      <c r="AY2461">
        <f>IF(OR($D2461="51",$D2461="52",$D2461="61"),0,(AA2461/'Totals and Drop Down Lists'!W$5)*Inputs!E$39)</f>
        <v>0</v>
      </c>
      <c r="AZ2461">
        <f>IF(OR($D2461="51",$D2461="52",$D2461="61"),0,(AB2461/'Totals and Drop Down Lists'!X$5)*Inputs!F$39)</f>
        <v>0</v>
      </c>
      <c r="BA2461">
        <f>IF(OR($D2461="51",$D2461="52",$D2461="61"),0,(AC2461/'Totals and Drop Down Lists'!Y$5)*Inputs!G$39)</f>
        <v>0</v>
      </c>
      <c r="BB2461">
        <f>IF(OR($D2461="51",$D2461="52",$D2461="61"),0,(AD2461/'Totals and Drop Down Lists'!Z$5)*Inputs!H$39)</f>
        <v>0</v>
      </c>
      <c r="BC2461">
        <f>IF(OR($D2461="51",$D2461="52",$D2461="61"),0,(AE2461/'Totals and Drop Down Lists'!AA$5)*Inputs!I$39)</f>
        <v>0</v>
      </c>
      <c r="BD2461">
        <f>IF(OR($D2461="51",$D2461="52",$D2461="61"),0,(AF2461/'Totals and Drop Down Lists'!AB$5)*Inputs!J$39)</f>
        <v>0</v>
      </c>
      <c r="BE2461">
        <f>IF(OR($D2461="51",$D2461="52",$D2461="61"),0,(AG2461/'Totals and Drop Down Lists'!AC$5)*Inputs!K$39)</f>
        <v>0</v>
      </c>
      <c r="BF2461">
        <f>IF(OR($D2461="51",$D2461="52",$D2461="61"),0,(AH2461/'Totals and Drop Down Lists'!AD$5)*Inputs!L$39)</f>
        <v>0</v>
      </c>
      <c r="BG2461" s="10">
        <f t="shared" si="343"/>
        <v>3549487.6901268424</v>
      </c>
    </row>
    <row r="2462" spans="1:59">
      <c r="A2462" s="1" t="s">
        <v>7573</v>
      </c>
      <c r="B2462" s="1" t="s">
        <v>4104</v>
      </c>
      <c r="C2462" s="1" t="s">
        <v>1403</v>
      </c>
      <c r="D2462" s="1" t="s">
        <v>215</v>
      </c>
      <c r="E2462" s="1" t="s">
        <v>4113</v>
      </c>
      <c r="F2462" s="2">
        <v>342530</v>
      </c>
      <c r="G2462" s="2">
        <v>1943</v>
      </c>
      <c r="H2462" s="2">
        <v>484</v>
      </c>
      <c r="I2462" s="2">
        <v>21850</v>
      </c>
      <c r="J2462" s="2">
        <v>122007</v>
      </c>
      <c r="K2462" s="2">
        <v>39098</v>
      </c>
      <c r="L2462" s="2">
        <v>294</v>
      </c>
      <c r="M2462" s="2">
        <v>138</v>
      </c>
      <c r="N2462" s="2">
        <v>327</v>
      </c>
      <c r="O2462" s="2">
        <v>1038</v>
      </c>
      <c r="P2462" s="2">
        <v>997</v>
      </c>
      <c r="Q2462" s="2">
        <v>1250</v>
      </c>
      <c r="R2462" s="2">
        <v>42657</v>
      </c>
      <c r="S2462" s="2">
        <v>51244400</v>
      </c>
      <c r="T2462" s="2">
        <v>2370974100</v>
      </c>
      <c r="U2462" s="2">
        <v>3447</v>
      </c>
      <c r="V2462" s="2">
        <v>2174</v>
      </c>
      <c r="W2462" s="2">
        <v>60</v>
      </c>
      <c r="X2462" s="2">
        <v>8779</v>
      </c>
      <c r="Y2462" s="2">
        <v>1100</v>
      </c>
      <c r="Z2462" s="2">
        <v>5748</v>
      </c>
      <c r="AA2462" s="9">
        <f t="shared" si="344"/>
        <v>342530</v>
      </c>
      <c r="AB2462" s="9">
        <f t="shared" si="345"/>
        <v>19423</v>
      </c>
      <c r="AC2462" s="9">
        <f t="shared" si="346"/>
        <v>46701</v>
      </c>
      <c r="AD2462" s="9">
        <f t="shared" si="347"/>
        <v>42657</v>
      </c>
      <c r="AE2462" s="44">
        <f t="shared" si="348"/>
        <v>8.7502431645473402E-4</v>
      </c>
      <c r="AF2462" s="9">
        <f t="shared" si="349"/>
        <v>6545</v>
      </c>
      <c r="AG2462" s="9">
        <f t="shared" si="342"/>
        <v>6848</v>
      </c>
      <c r="AH2462" s="44">
        <f t="shared" si="350"/>
        <v>8.1655347572119348E-4</v>
      </c>
      <c r="AI2462">
        <f>AA2462/'Totals and Drop Down Lists'!W$6*Inputs!E$37</f>
        <v>310722.80366104195</v>
      </c>
      <c r="AJ2462">
        <f>AB2462/'Totals and Drop Down Lists'!X$6*Inputs!F$37</f>
        <v>63909.190250687614</v>
      </c>
      <c r="AK2462">
        <f>AC2462/'Totals and Drop Down Lists'!Y$6*Inputs!G$37</f>
        <v>307868.76695873693</v>
      </c>
      <c r="AL2462">
        <f>AD2462/'Totals and Drop Down Lists'!Z$6*Inputs!H$37</f>
        <v>342002.55167412932</v>
      </c>
      <c r="AM2462">
        <f>AE2462/'Totals and Drop Down Lists'!AA$6*Inputs!I$37</f>
        <v>108931.20870325498</v>
      </c>
      <c r="AN2462">
        <f>AF2462/'Totals and Drop Down Lists'!AB$6*Inputs!J$37</f>
        <v>130616.55660355634</v>
      </c>
      <c r="AO2462">
        <f>AG2462/'Totals and Drop Down Lists'!AC$6*Inputs!K$37</f>
        <v>127534.24967441941</v>
      </c>
      <c r="AP2462">
        <f>AH2462/'Totals and Drop Down Lists'!AD$6*Inputs!L$37</f>
        <v>192159.45517572245</v>
      </c>
      <c r="AQ2462">
        <f>IF(OR($D2462="51",$D2462="52",$D2462="61"),(AA2462/'Totals and Drop Down Lists'!W$4)*Inputs!E$38,0)</f>
        <v>0</v>
      </c>
      <c r="AR2462">
        <f>IF(OR($D2462="51",$D2462="52",$D2462="61"),(AB2462/'Totals and Drop Down Lists'!X$4)*Inputs!F$38,0)</f>
        <v>0</v>
      </c>
      <c r="AS2462">
        <f>IF(OR($D2462="51",$D2462="52",$D2462="61"),(AC2462/'Totals and Drop Down Lists'!Y$4)*Inputs!G$38,0)</f>
        <v>0</v>
      </c>
      <c r="AT2462">
        <f>IF(OR($D2462="51",$D2462="52",$D2462="61"),(AD2462/'Totals and Drop Down Lists'!Z$4)*Inputs!H$38,0)</f>
        <v>0</v>
      </c>
      <c r="AU2462">
        <f>IF(OR($D2462="51",$D2462="52",$D2462="61"),(AE2462/'Totals and Drop Down Lists'!AA$4)*Inputs!I$38,0)</f>
        <v>0</v>
      </c>
      <c r="AV2462">
        <f>IF(OR($D2462="51",$D2462="52",$D2462="61"),(AF2462/'Totals and Drop Down Lists'!AB$4)*Inputs!J$38,0)</f>
        <v>0</v>
      </c>
      <c r="AW2462">
        <f>IF(OR($D2462="51",$D2462="52",$D2462="61"),(AG2462/'Totals and Drop Down Lists'!AC$4)*Inputs!K$38,0)</f>
        <v>0</v>
      </c>
      <c r="AX2462">
        <f>IF(OR($D2462="51",$D2462="52",$D2462="61"),(AH2462/'Totals and Drop Down Lists'!AD$4)*Inputs!L$38,0)</f>
        <v>0</v>
      </c>
      <c r="AY2462">
        <f>IF(OR($D2462="51",$D2462="52",$D2462="61"),0,(AA2462/'Totals and Drop Down Lists'!W$5)*Inputs!E$39)</f>
        <v>0</v>
      </c>
      <c r="AZ2462">
        <f>IF(OR($D2462="51",$D2462="52",$D2462="61"),0,(AB2462/'Totals and Drop Down Lists'!X$5)*Inputs!F$39)</f>
        <v>0</v>
      </c>
      <c r="BA2462">
        <f>IF(OR($D2462="51",$D2462="52",$D2462="61"),0,(AC2462/'Totals and Drop Down Lists'!Y$5)*Inputs!G$39)</f>
        <v>0</v>
      </c>
      <c r="BB2462">
        <f>IF(OR($D2462="51",$D2462="52",$D2462="61"),0,(AD2462/'Totals and Drop Down Lists'!Z$5)*Inputs!H$39)</f>
        <v>0</v>
      </c>
      <c r="BC2462">
        <f>IF(OR($D2462="51",$D2462="52",$D2462="61"),0,(AE2462/'Totals and Drop Down Lists'!AA$5)*Inputs!I$39)</f>
        <v>0</v>
      </c>
      <c r="BD2462">
        <f>IF(OR($D2462="51",$D2462="52",$D2462="61"),0,(AF2462/'Totals and Drop Down Lists'!AB$5)*Inputs!J$39)</f>
        <v>0</v>
      </c>
      <c r="BE2462">
        <f>IF(OR($D2462="51",$D2462="52",$D2462="61"),0,(AG2462/'Totals and Drop Down Lists'!AC$5)*Inputs!K$39)</f>
        <v>0</v>
      </c>
      <c r="BF2462">
        <f>IF(OR($D2462="51",$D2462="52",$D2462="61"),0,(AH2462/'Totals and Drop Down Lists'!AD$5)*Inputs!L$39)</f>
        <v>0</v>
      </c>
      <c r="BG2462" s="10">
        <f t="shared" si="343"/>
        <v>1583744.7827015489</v>
      </c>
    </row>
    <row r="2463" spans="1:59" ht="43.2">
      <c r="A2463" s="1" t="s">
        <v>7574</v>
      </c>
      <c r="B2463" s="1" t="s">
        <v>2464</v>
      </c>
      <c r="C2463" s="1" t="s">
        <v>2465</v>
      </c>
      <c r="D2463" s="1" t="s">
        <v>545</v>
      </c>
      <c r="E2463" s="1" t="s">
        <v>2466</v>
      </c>
      <c r="F2463" s="2">
        <v>63819</v>
      </c>
      <c r="G2463" s="2">
        <v>680</v>
      </c>
      <c r="H2463" s="2">
        <v>98</v>
      </c>
      <c r="I2463" s="2">
        <v>8819</v>
      </c>
      <c r="J2463" s="2">
        <v>25343</v>
      </c>
      <c r="K2463" s="2">
        <v>15400</v>
      </c>
      <c r="L2463" s="2">
        <v>266</v>
      </c>
      <c r="M2463" s="2">
        <v>58</v>
      </c>
      <c r="N2463" s="2">
        <v>14</v>
      </c>
      <c r="O2463" s="2">
        <v>867</v>
      </c>
      <c r="P2463" s="2">
        <v>94</v>
      </c>
      <c r="Q2463" s="2">
        <v>18</v>
      </c>
      <c r="R2463" s="2">
        <v>11695</v>
      </c>
      <c r="S2463" s="2">
        <v>16478100</v>
      </c>
      <c r="T2463" s="2">
        <v>828484400</v>
      </c>
      <c r="U2463" s="2">
        <v>1274</v>
      </c>
      <c r="V2463" s="2">
        <v>1185</v>
      </c>
      <c r="W2463" s="2">
        <v>85</v>
      </c>
      <c r="X2463" s="2">
        <v>3200</v>
      </c>
      <c r="Y2463" s="2">
        <v>385</v>
      </c>
      <c r="Z2463" s="2">
        <v>1870</v>
      </c>
      <c r="AA2463" s="9">
        <f t="shared" si="344"/>
        <v>63819</v>
      </c>
      <c r="AB2463" s="9">
        <f t="shared" si="345"/>
        <v>8041</v>
      </c>
      <c r="AC2463" s="9">
        <f t="shared" si="346"/>
        <v>13012</v>
      </c>
      <c r="AD2463" s="9">
        <f t="shared" si="347"/>
        <v>11695</v>
      </c>
      <c r="AE2463" s="44">
        <f t="shared" si="348"/>
        <v>6.5355057943166414E-4</v>
      </c>
      <c r="AF2463" s="9">
        <f t="shared" si="349"/>
        <v>1930</v>
      </c>
      <c r="AG2463" s="9">
        <f t="shared" si="342"/>
        <v>2255</v>
      </c>
      <c r="AH2463" s="44">
        <f t="shared" si="350"/>
        <v>5.0987102175133301E-4</v>
      </c>
      <c r="AI2463">
        <f>AA2463/'Totals and Drop Down Lists'!W$6*Inputs!E$37</f>
        <v>57892.793643896985</v>
      </c>
      <c r="AJ2463">
        <f>AB2463/'Totals and Drop Down Lists'!X$6*Inputs!F$37</f>
        <v>26458.003336548376</v>
      </c>
      <c r="AK2463">
        <f>AC2463/'Totals and Drop Down Lists'!Y$6*Inputs!G$37</f>
        <v>85779.499275541966</v>
      </c>
      <c r="AL2463">
        <f>AD2463/'Totals and Drop Down Lists'!Z$6*Inputs!H$37</f>
        <v>93764.677352578525</v>
      </c>
      <c r="AM2463">
        <f>AE2463/'Totals and Drop Down Lists'!AA$6*Inputs!I$37</f>
        <v>81360.087059805344</v>
      </c>
      <c r="AN2463">
        <f>AF2463/'Totals and Drop Down Lists'!AB$6*Inputs!J$37</f>
        <v>38516.417760865348</v>
      </c>
      <c r="AO2463">
        <f>AG2463/'Totals and Drop Down Lists'!AC$6*Inputs!K$37</f>
        <v>41996.164283851598</v>
      </c>
      <c r="AP2463">
        <f>AH2463/'Totals and Drop Down Lists'!AD$6*Inputs!L$37</f>
        <v>119987.90117584227</v>
      </c>
      <c r="AQ2463">
        <f>IF(OR($D2463="51",$D2463="52",$D2463="61"),(AA2463/'Totals and Drop Down Lists'!W$4)*Inputs!E$38,0)</f>
        <v>0</v>
      </c>
      <c r="AR2463">
        <f>IF(OR($D2463="51",$D2463="52",$D2463="61"),(AB2463/'Totals and Drop Down Lists'!X$4)*Inputs!F$38,0)</f>
        <v>0</v>
      </c>
      <c r="AS2463">
        <f>IF(OR($D2463="51",$D2463="52",$D2463="61"),(AC2463/'Totals and Drop Down Lists'!Y$4)*Inputs!G$38,0)</f>
        <v>0</v>
      </c>
      <c r="AT2463">
        <f>IF(OR($D2463="51",$D2463="52",$D2463="61"),(AD2463/'Totals and Drop Down Lists'!Z$4)*Inputs!H$38,0)</f>
        <v>0</v>
      </c>
      <c r="AU2463">
        <f>IF(OR($D2463="51",$D2463="52",$D2463="61"),(AE2463/'Totals and Drop Down Lists'!AA$4)*Inputs!I$38,0)</f>
        <v>0</v>
      </c>
      <c r="AV2463">
        <f>IF(OR($D2463="51",$D2463="52",$D2463="61"),(AF2463/'Totals and Drop Down Lists'!AB$4)*Inputs!J$38,0)</f>
        <v>0</v>
      </c>
      <c r="AW2463">
        <f>IF(OR($D2463="51",$D2463="52",$D2463="61"),(AG2463/'Totals and Drop Down Lists'!AC$4)*Inputs!K$38,0)</f>
        <v>0</v>
      </c>
      <c r="AX2463">
        <f>IF(OR($D2463="51",$D2463="52",$D2463="61"),(AH2463/'Totals and Drop Down Lists'!AD$4)*Inputs!L$38,0)</f>
        <v>0</v>
      </c>
      <c r="AY2463">
        <f>IF(OR($D2463="51",$D2463="52",$D2463="61"),0,(AA2463/'Totals and Drop Down Lists'!W$5)*Inputs!E$39)</f>
        <v>0</v>
      </c>
      <c r="AZ2463">
        <f>IF(OR($D2463="51",$D2463="52",$D2463="61"),0,(AB2463/'Totals and Drop Down Lists'!X$5)*Inputs!F$39)</f>
        <v>0</v>
      </c>
      <c r="BA2463">
        <f>IF(OR($D2463="51",$D2463="52",$D2463="61"),0,(AC2463/'Totals and Drop Down Lists'!Y$5)*Inputs!G$39)</f>
        <v>0</v>
      </c>
      <c r="BB2463">
        <f>IF(OR($D2463="51",$D2463="52",$D2463="61"),0,(AD2463/'Totals and Drop Down Lists'!Z$5)*Inputs!H$39)</f>
        <v>0</v>
      </c>
      <c r="BC2463">
        <f>IF(OR($D2463="51",$D2463="52",$D2463="61"),0,(AE2463/'Totals and Drop Down Lists'!AA$5)*Inputs!I$39)</f>
        <v>0</v>
      </c>
      <c r="BD2463">
        <f>IF(OR($D2463="51",$D2463="52",$D2463="61"),0,(AF2463/'Totals and Drop Down Lists'!AB$5)*Inputs!J$39)</f>
        <v>0</v>
      </c>
      <c r="BE2463">
        <f>IF(OR($D2463="51",$D2463="52",$D2463="61"),0,(AG2463/'Totals and Drop Down Lists'!AC$5)*Inputs!K$39)</f>
        <v>0</v>
      </c>
      <c r="BF2463">
        <f>IF(OR($D2463="51",$D2463="52",$D2463="61"),0,(AH2463/'Totals and Drop Down Lists'!AD$5)*Inputs!L$39)</f>
        <v>0</v>
      </c>
      <c r="BG2463" s="10">
        <f t="shared" si="343"/>
        <v>545755.54388893046</v>
      </c>
    </row>
    <row r="2464" spans="1:59" ht="43.2">
      <c r="A2464" s="1" t="s">
        <v>7574</v>
      </c>
      <c r="B2464" s="1" t="s">
        <v>2464</v>
      </c>
      <c r="C2464" s="1" t="s">
        <v>2467</v>
      </c>
      <c r="D2464" s="1" t="s">
        <v>545</v>
      </c>
      <c r="E2464" s="1" t="s">
        <v>2468</v>
      </c>
      <c r="F2464" s="2">
        <v>251717</v>
      </c>
      <c r="G2464" s="2">
        <v>3088</v>
      </c>
      <c r="H2464" s="2">
        <v>2541</v>
      </c>
      <c r="I2464" s="2">
        <v>45824</v>
      </c>
      <c r="J2464" s="2">
        <v>96239</v>
      </c>
      <c r="K2464" s="2">
        <v>67325</v>
      </c>
      <c r="L2464" s="2">
        <v>903</v>
      </c>
      <c r="M2464" s="2">
        <v>98</v>
      </c>
      <c r="N2464" s="2">
        <v>130</v>
      </c>
      <c r="O2464" s="2">
        <v>3308</v>
      </c>
      <c r="P2464" s="2">
        <v>1440</v>
      </c>
      <c r="Q2464" s="2">
        <v>509</v>
      </c>
      <c r="R2464" s="2">
        <v>42073</v>
      </c>
      <c r="S2464" s="2">
        <v>87626800</v>
      </c>
      <c r="T2464" s="2">
        <v>4599136900</v>
      </c>
      <c r="U2464" s="2">
        <v>5920</v>
      </c>
      <c r="V2464" s="2">
        <v>3820</v>
      </c>
      <c r="W2464" s="2">
        <v>390</v>
      </c>
      <c r="X2464" s="2">
        <v>15515</v>
      </c>
      <c r="Y2464" s="2">
        <v>1705</v>
      </c>
      <c r="Z2464" s="2">
        <v>9765</v>
      </c>
      <c r="AA2464" s="9">
        <f t="shared" si="344"/>
        <v>251717</v>
      </c>
      <c r="AB2464" s="9">
        <f t="shared" si="345"/>
        <v>40195</v>
      </c>
      <c r="AC2464" s="9">
        <f t="shared" si="346"/>
        <v>48461</v>
      </c>
      <c r="AD2464" s="9">
        <f t="shared" si="347"/>
        <v>42073</v>
      </c>
      <c r="AE2464" s="44">
        <f t="shared" si="348"/>
        <v>3.2892539766823515E-3</v>
      </c>
      <c r="AF2464" s="9">
        <f t="shared" si="349"/>
        <v>11305</v>
      </c>
      <c r="AG2464" s="9">
        <f t="shared" si="342"/>
        <v>11470</v>
      </c>
      <c r="AH2464" s="44">
        <f t="shared" si="350"/>
        <v>2.9856559771790901E-3</v>
      </c>
      <c r="AI2464">
        <f>AA2464/'Totals and Drop Down Lists'!W$6*Inputs!E$37</f>
        <v>228342.66186654157</v>
      </c>
      <c r="AJ2464">
        <f>AB2464/'Totals and Drop Down Lists'!X$6*Inputs!F$37</f>
        <v>132257.11281091432</v>
      </c>
      <c r="AK2464">
        <f>AC2464/'Totals and Drop Down Lists'!Y$6*Inputs!G$37</f>
        <v>319471.28146265284</v>
      </c>
      <c r="AL2464">
        <f>AD2464/'Totals and Drop Down Lists'!Z$6*Inputs!H$37</f>
        <v>337320.33093245287</v>
      </c>
      <c r="AM2464">
        <f>AE2464/'Totals and Drop Down Lists'!AA$6*Inputs!I$37</f>
        <v>409477.09072097769</v>
      </c>
      <c r="AN2464">
        <f>AF2464/'Totals and Drop Down Lists'!AB$6*Inputs!J$37</f>
        <v>225610.4159515973</v>
      </c>
      <c r="AO2464">
        <f>AG2464/'Totals and Drop Down Lists'!AC$6*Inputs!K$37</f>
        <v>213612.41877418087</v>
      </c>
      <c r="AP2464">
        <f>AH2464/'Totals and Drop Down Lists'!AD$6*Inputs!L$37</f>
        <v>702614.14956338587</v>
      </c>
      <c r="AQ2464">
        <f>IF(OR($D2464="51",$D2464="52",$D2464="61"),(AA2464/'Totals and Drop Down Lists'!W$4)*Inputs!E$38,0)</f>
        <v>0</v>
      </c>
      <c r="AR2464">
        <f>IF(OR($D2464="51",$D2464="52",$D2464="61"),(AB2464/'Totals and Drop Down Lists'!X$4)*Inputs!F$38,0)</f>
        <v>0</v>
      </c>
      <c r="AS2464">
        <f>IF(OR($D2464="51",$D2464="52",$D2464="61"),(AC2464/'Totals and Drop Down Lists'!Y$4)*Inputs!G$38,0)</f>
        <v>0</v>
      </c>
      <c r="AT2464">
        <f>IF(OR($D2464="51",$D2464="52",$D2464="61"),(AD2464/'Totals and Drop Down Lists'!Z$4)*Inputs!H$38,0)</f>
        <v>0</v>
      </c>
      <c r="AU2464">
        <f>IF(OR($D2464="51",$D2464="52",$D2464="61"),(AE2464/'Totals and Drop Down Lists'!AA$4)*Inputs!I$38,0)</f>
        <v>0</v>
      </c>
      <c r="AV2464">
        <f>IF(OR($D2464="51",$D2464="52",$D2464="61"),(AF2464/'Totals and Drop Down Lists'!AB$4)*Inputs!J$38,0)</f>
        <v>0</v>
      </c>
      <c r="AW2464">
        <f>IF(OR($D2464="51",$D2464="52",$D2464="61"),(AG2464/'Totals and Drop Down Lists'!AC$4)*Inputs!K$38,0)</f>
        <v>0</v>
      </c>
      <c r="AX2464">
        <f>IF(OR($D2464="51",$D2464="52",$D2464="61"),(AH2464/'Totals and Drop Down Lists'!AD$4)*Inputs!L$38,0)</f>
        <v>0</v>
      </c>
      <c r="AY2464">
        <f>IF(OR($D2464="51",$D2464="52",$D2464="61"),0,(AA2464/'Totals and Drop Down Lists'!W$5)*Inputs!E$39)</f>
        <v>0</v>
      </c>
      <c r="AZ2464">
        <f>IF(OR($D2464="51",$D2464="52",$D2464="61"),0,(AB2464/'Totals and Drop Down Lists'!X$5)*Inputs!F$39)</f>
        <v>0</v>
      </c>
      <c r="BA2464">
        <f>IF(OR($D2464="51",$D2464="52",$D2464="61"),0,(AC2464/'Totals and Drop Down Lists'!Y$5)*Inputs!G$39)</f>
        <v>0</v>
      </c>
      <c r="BB2464">
        <f>IF(OR($D2464="51",$D2464="52",$D2464="61"),0,(AD2464/'Totals and Drop Down Lists'!Z$5)*Inputs!H$39)</f>
        <v>0</v>
      </c>
      <c r="BC2464">
        <f>IF(OR($D2464="51",$D2464="52",$D2464="61"),0,(AE2464/'Totals and Drop Down Lists'!AA$5)*Inputs!I$39)</f>
        <v>0</v>
      </c>
      <c r="BD2464">
        <f>IF(OR($D2464="51",$D2464="52",$D2464="61"),0,(AF2464/'Totals and Drop Down Lists'!AB$5)*Inputs!J$39)</f>
        <v>0</v>
      </c>
      <c r="BE2464">
        <f>IF(OR($D2464="51",$D2464="52",$D2464="61"),0,(AG2464/'Totals and Drop Down Lists'!AC$5)*Inputs!K$39)</f>
        <v>0</v>
      </c>
      <c r="BF2464">
        <f>IF(OR($D2464="51",$D2464="52",$D2464="61"),0,(AH2464/'Totals and Drop Down Lists'!AD$5)*Inputs!L$39)</f>
        <v>0</v>
      </c>
      <c r="BG2464" s="10">
        <f t="shared" si="343"/>
        <v>2568705.4620827031</v>
      </c>
    </row>
    <row r="2465" spans="1:59" ht="43.2">
      <c r="A2465" s="1" t="s">
        <v>7574</v>
      </c>
      <c r="B2465" s="1" t="s">
        <v>2464</v>
      </c>
      <c r="C2465" s="1" t="s">
        <v>2469</v>
      </c>
      <c r="D2465" s="1" t="s">
        <v>10</v>
      </c>
      <c r="E2465" s="1" t="s">
        <v>2470</v>
      </c>
      <c r="F2465" s="2">
        <v>61434</v>
      </c>
      <c r="G2465" s="2">
        <v>415</v>
      </c>
      <c r="H2465" s="2">
        <v>241</v>
      </c>
      <c r="I2465" s="2">
        <v>8582</v>
      </c>
      <c r="J2465" s="2">
        <v>21579</v>
      </c>
      <c r="K2465" s="2">
        <v>12191</v>
      </c>
      <c r="L2465" s="2">
        <v>354</v>
      </c>
      <c r="M2465" s="2">
        <v>67</v>
      </c>
      <c r="N2465" s="2">
        <v>86</v>
      </c>
      <c r="O2465" s="2">
        <v>615</v>
      </c>
      <c r="P2465" s="2">
        <v>327</v>
      </c>
      <c r="Q2465" s="2">
        <v>94</v>
      </c>
      <c r="R2465" s="2">
        <v>6852</v>
      </c>
      <c r="S2465" s="2">
        <v>14148600</v>
      </c>
      <c r="T2465" s="2">
        <v>653083700</v>
      </c>
      <c r="U2465" s="2">
        <v>870</v>
      </c>
      <c r="V2465" s="2">
        <v>910</v>
      </c>
      <c r="W2465" s="2">
        <v>0</v>
      </c>
      <c r="X2465" s="2">
        <v>2695</v>
      </c>
      <c r="Y2465" s="2">
        <v>430</v>
      </c>
      <c r="Z2465" s="2">
        <v>1675</v>
      </c>
      <c r="AA2465" s="9">
        <f t="shared" si="344"/>
        <v>61434</v>
      </c>
      <c r="AB2465" s="9">
        <f t="shared" si="345"/>
        <v>7926</v>
      </c>
      <c r="AC2465" s="9">
        <f t="shared" si="346"/>
        <v>8395</v>
      </c>
      <c r="AD2465" s="9">
        <f t="shared" si="347"/>
        <v>6852</v>
      </c>
      <c r="AE2465" s="44">
        <f t="shared" si="348"/>
        <v>4.8099784814210927E-4</v>
      </c>
      <c r="AF2465" s="9">
        <f t="shared" si="349"/>
        <v>1785</v>
      </c>
      <c r="AG2465" s="9">
        <f t="shared" si="342"/>
        <v>2105</v>
      </c>
      <c r="AH2465" s="44">
        <f t="shared" si="350"/>
        <v>4.4249788854195722E-4</v>
      </c>
      <c r="AI2465">
        <f>AA2465/'Totals and Drop Down Lists'!W$6*Inputs!E$37</f>
        <v>55729.263772844562</v>
      </c>
      <c r="AJ2465">
        <f>AB2465/'Totals and Drop Down Lists'!X$6*Inputs!F$37</f>
        <v>26079.608810531328</v>
      </c>
      <c r="AK2465">
        <f>AC2465/'Totals and Drop Down Lists'!Y$6*Inputs!G$37</f>
        <v>55342.675716121637</v>
      </c>
      <c r="AL2465">
        <f>AD2465/'Totals and Drop Down Lists'!Z$6*Inputs!H$37</f>
        <v>54935.918701998125</v>
      </c>
      <c r="AM2465">
        <f>AE2465/'Totals and Drop Down Lists'!AA$6*Inputs!I$37</f>
        <v>59879.109639000679</v>
      </c>
      <c r="AN2465">
        <f>AF2465/'Totals and Drop Down Lists'!AB$6*Inputs!J$37</f>
        <v>35622.697255515362</v>
      </c>
      <c r="AO2465">
        <f>AG2465/'Totals and Drop Down Lists'!AC$6*Inputs!K$37</f>
        <v>39202.627856987856</v>
      </c>
      <c r="AP2465">
        <f>AH2465/'Totals and Drop Down Lists'!AD$6*Inputs!L$37</f>
        <v>104132.98786528344</v>
      </c>
      <c r="AQ2465">
        <f>IF(OR($D2465="51",$D2465="52",$D2465="61"),(AA2465/'Totals and Drop Down Lists'!W$4)*Inputs!E$38,0)</f>
        <v>0</v>
      </c>
      <c r="AR2465">
        <f>IF(OR($D2465="51",$D2465="52",$D2465="61"),(AB2465/'Totals and Drop Down Lists'!X$4)*Inputs!F$38,0)</f>
        <v>0</v>
      </c>
      <c r="AS2465">
        <f>IF(OR($D2465="51",$D2465="52",$D2465="61"),(AC2465/'Totals and Drop Down Lists'!Y$4)*Inputs!G$38,0)</f>
        <v>0</v>
      </c>
      <c r="AT2465">
        <f>IF(OR($D2465="51",$D2465="52",$D2465="61"),(AD2465/'Totals and Drop Down Lists'!Z$4)*Inputs!H$38,0)</f>
        <v>0</v>
      </c>
      <c r="AU2465">
        <f>IF(OR($D2465="51",$D2465="52",$D2465="61"),(AE2465/'Totals and Drop Down Lists'!AA$4)*Inputs!I$38,0)</f>
        <v>0</v>
      </c>
      <c r="AV2465">
        <f>IF(OR($D2465="51",$D2465="52",$D2465="61"),(AF2465/'Totals and Drop Down Lists'!AB$4)*Inputs!J$38,0)</f>
        <v>0</v>
      </c>
      <c r="AW2465">
        <f>IF(OR($D2465="51",$D2465="52",$D2465="61"),(AG2465/'Totals and Drop Down Lists'!AC$4)*Inputs!K$38,0)</f>
        <v>0</v>
      </c>
      <c r="AX2465">
        <f>IF(OR($D2465="51",$D2465="52",$D2465="61"),(AH2465/'Totals and Drop Down Lists'!AD$4)*Inputs!L$38,0)</f>
        <v>0</v>
      </c>
      <c r="AY2465">
        <f>IF(OR($D2465="51",$D2465="52",$D2465="61"),0,(AA2465/'Totals and Drop Down Lists'!W$5)*Inputs!E$39)</f>
        <v>0</v>
      </c>
      <c r="AZ2465">
        <f>IF(OR($D2465="51",$D2465="52",$D2465="61"),0,(AB2465/'Totals and Drop Down Lists'!X$5)*Inputs!F$39)</f>
        <v>0</v>
      </c>
      <c r="BA2465">
        <f>IF(OR($D2465="51",$D2465="52",$D2465="61"),0,(AC2465/'Totals and Drop Down Lists'!Y$5)*Inputs!G$39)</f>
        <v>0</v>
      </c>
      <c r="BB2465">
        <f>IF(OR($D2465="51",$D2465="52",$D2465="61"),0,(AD2465/'Totals and Drop Down Lists'!Z$5)*Inputs!H$39)</f>
        <v>0</v>
      </c>
      <c r="BC2465">
        <f>IF(OR($D2465="51",$D2465="52",$D2465="61"),0,(AE2465/'Totals and Drop Down Lists'!AA$5)*Inputs!I$39)</f>
        <v>0</v>
      </c>
      <c r="BD2465">
        <f>IF(OR($D2465="51",$D2465="52",$D2465="61"),0,(AF2465/'Totals and Drop Down Lists'!AB$5)*Inputs!J$39)</f>
        <v>0</v>
      </c>
      <c r="BE2465">
        <f>IF(OR($D2465="51",$D2465="52",$D2465="61"),0,(AG2465/'Totals and Drop Down Lists'!AC$5)*Inputs!K$39)</f>
        <v>0</v>
      </c>
      <c r="BF2465">
        <f>IF(OR($D2465="51",$D2465="52",$D2465="61"),0,(AH2465/'Totals and Drop Down Lists'!AD$5)*Inputs!L$39)</f>
        <v>0</v>
      </c>
      <c r="BG2465" s="10">
        <f t="shared" si="343"/>
        <v>430924.88961828302</v>
      </c>
    </row>
    <row r="2466" spans="1:59" ht="43.2">
      <c r="A2466" s="1" t="s">
        <v>7574</v>
      </c>
      <c r="B2466" s="1" t="s">
        <v>2464</v>
      </c>
      <c r="C2466" s="1" t="s">
        <v>2471</v>
      </c>
      <c r="D2466" s="1" t="s">
        <v>10</v>
      </c>
      <c r="E2466" s="1" t="s">
        <v>2472</v>
      </c>
      <c r="F2466" s="2">
        <v>67233</v>
      </c>
      <c r="G2466" s="2">
        <v>560</v>
      </c>
      <c r="H2466" s="2">
        <v>135</v>
      </c>
      <c r="I2466" s="2">
        <v>16307</v>
      </c>
      <c r="J2466" s="2">
        <v>22439</v>
      </c>
      <c r="K2466" s="2">
        <v>18302</v>
      </c>
      <c r="L2466" s="2">
        <v>201</v>
      </c>
      <c r="M2466" s="2">
        <v>57</v>
      </c>
      <c r="N2466" s="2">
        <v>11</v>
      </c>
      <c r="O2466" s="2">
        <v>1944</v>
      </c>
      <c r="P2466" s="2">
        <v>939</v>
      </c>
      <c r="Q2466" s="2">
        <v>538</v>
      </c>
      <c r="R2466" s="2">
        <v>8132</v>
      </c>
      <c r="S2466" s="2">
        <v>19649900</v>
      </c>
      <c r="T2466" s="2">
        <v>852845400</v>
      </c>
      <c r="U2466" s="2">
        <v>1377</v>
      </c>
      <c r="V2466" s="2">
        <v>750</v>
      </c>
      <c r="W2466" s="2">
        <v>180</v>
      </c>
      <c r="X2466" s="2">
        <v>4695</v>
      </c>
      <c r="Y2466" s="2">
        <v>455</v>
      </c>
      <c r="Z2466" s="2">
        <v>3575</v>
      </c>
      <c r="AA2466" s="9">
        <f t="shared" si="344"/>
        <v>67233</v>
      </c>
      <c r="AB2466" s="9">
        <f t="shared" si="345"/>
        <v>15612</v>
      </c>
      <c r="AC2466" s="9">
        <f t="shared" si="346"/>
        <v>11822</v>
      </c>
      <c r="AD2466" s="9">
        <f t="shared" si="347"/>
        <v>8132</v>
      </c>
      <c r="AE2466" s="44">
        <f t="shared" si="348"/>
        <v>1.042531988245699E-3</v>
      </c>
      <c r="AF2466" s="9">
        <f t="shared" si="349"/>
        <v>3765</v>
      </c>
      <c r="AG2466" s="9">
        <f t="shared" si="342"/>
        <v>4030</v>
      </c>
      <c r="AH2466" s="44">
        <f t="shared" si="350"/>
        <v>1.2230696371551616E-3</v>
      </c>
      <c r="AI2466">
        <f>AA2466/'Totals and Drop Down Lists'!W$6*Inputs!E$37</f>
        <v>60989.770993906612</v>
      </c>
      <c r="AJ2466">
        <f>AB2466/'Totals and Drop Down Lists'!X$6*Inputs!F$37</f>
        <v>51369.524697200992</v>
      </c>
      <c r="AK2466">
        <f>AC2466/'Totals and Drop Down Lists'!Y$6*Inputs!G$37</f>
        <v>77934.617309826092</v>
      </c>
      <c r="AL2466">
        <f>AD2466/'Totals and Drop Down Lists'!Z$6*Inputs!H$37</f>
        <v>65198.320327590307</v>
      </c>
      <c r="AM2466">
        <f>AE2466/'Totals and Drop Down Lists'!AA$6*Inputs!I$37</f>
        <v>129784.1299445607</v>
      </c>
      <c r="AN2466">
        <f>AF2466/'Totals and Drop Down Lists'!AB$6*Inputs!J$37</f>
        <v>75136.949673397947</v>
      </c>
      <c r="AO2466">
        <f>AG2466/'Totals and Drop Down Lists'!AC$6*Inputs!K$37</f>
        <v>75053.012001739233</v>
      </c>
      <c r="AP2466">
        <f>AH2466/'Totals and Drop Down Lists'!AD$6*Inputs!L$37</f>
        <v>287824.86647323001</v>
      </c>
      <c r="AQ2466">
        <f>IF(OR($D2466="51",$D2466="52",$D2466="61"),(AA2466/'Totals and Drop Down Lists'!W$4)*Inputs!E$38,0)</f>
        <v>0</v>
      </c>
      <c r="AR2466">
        <f>IF(OR($D2466="51",$D2466="52",$D2466="61"),(AB2466/'Totals and Drop Down Lists'!X$4)*Inputs!F$38,0)</f>
        <v>0</v>
      </c>
      <c r="AS2466">
        <f>IF(OR($D2466="51",$D2466="52",$D2466="61"),(AC2466/'Totals and Drop Down Lists'!Y$4)*Inputs!G$38,0)</f>
        <v>0</v>
      </c>
      <c r="AT2466">
        <f>IF(OR($D2466="51",$D2466="52",$D2466="61"),(AD2466/'Totals and Drop Down Lists'!Z$4)*Inputs!H$38,0)</f>
        <v>0</v>
      </c>
      <c r="AU2466">
        <f>IF(OR($D2466="51",$D2466="52",$D2466="61"),(AE2466/'Totals and Drop Down Lists'!AA$4)*Inputs!I$38,0)</f>
        <v>0</v>
      </c>
      <c r="AV2466">
        <f>IF(OR($D2466="51",$D2466="52",$D2466="61"),(AF2466/'Totals and Drop Down Lists'!AB$4)*Inputs!J$38,0)</f>
        <v>0</v>
      </c>
      <c r="AW2466">
        <f>IF(OR($D2466="51",$D2466="52",$D2466="61"),(AG2466/'Totals and Drop Down Lists'!AC$4)*Inputs!K$38,0)</f>
        <v>0</v>
      </c>
      <c r="AX2466">
        <f>IF(OR($D2466="51",$D2466="52",$D2466="61"),(AH2466/'Totals and Drop Down Lists'!AD$4)*Inputs!L$38,0)</f>
        <v>0</v>
      </c>
      <c r="AY2466">
        <f>IF(OR($D2466="51",$D2466="52",$D2466="61"),0,(AA2466/'Totals and Drop Down Lists'!W$5)*Inputs!E$39)</f>
        <v>0</v>
      </c>
      <c r="AZ2466">
        <f>IF(OR($D2466="51",$D2466="52",$D2466="61"),0,(AB2466/'Totals and Drop Down Lists'!X$5)*Inputs!F$39)</f>
        <v>0</v>
      </c>
      <c r="BA2466">
        <f>IF(OR($D2466="51",$D2466="52",$D2466="61"),0,(AC2466/'Totals and Drop Down Lists'!Y$5)*Inputs!G$39)</f>
        <v>0</v>
      </c>
      <c r="BB2466">
        <f>IF(OR($D2466="51",$D2466="52",$D2466="61"),0,(AD2466/'Totals and Drop Down Lists'!Z$5)*Inputs!H$39)</f>
        <v>0</v>
      </c>
      <c r="BC2466">
        <f>IF(OR($D2466="51",$D2466="52",$D2466="61"),0,(AE2466/'Totals and Drop Down Lists'!AA$5)*Inputs!I$39)</f>
        <v>0</v>
      </c>
      <c r="BD2466">
        <f>IF(OR($D2466="51",$D2466="52",$D2466="61"),0,(AF2466/'Totals and Drop Down Lists'!AB$5)*Inputs!J$39)</f>
        <v>0</v>
      </c>
      <c r="BE2466">
        <f>IF(OR($D2466="51",$D2466="52",$D2466="61"),0,(AG2466/'Totals and Drop Down Lists'!AC$5)*Inputs!K$39)</f>
        <v>0</v>
      </c>
      <c r="BF2466">
        <f>IF(OR($D2466="51",$D2466="52",$D2466="61"),0,(AH2466/'Totals and Drop Down Lists'!AD$5)*Inputs!L$39)</f>
        <v>0</v>
      </c>
      <c r="BG2466" s="10">
        <f t="shared" si="343"/>
        <v>823291.19142145198</v>
      </c>
    </row>
    <row r="2467" spans="1:59" ht="43.2">
      <c r="A2467" s="1" t="s">
        <v>7574</v>
      </c>
      <c r="B2467" s="1" t="s">
        <v>2464</v>
      </c>
      <c r="C2467" s="1" t="s">
        <v>2473</v>
      </c>
      <c r="D2467" s="1" t="s">
        <v>215</v>
      </c>
      <c r="E2467" s="1" t="s">
        <v>2474</v>
      </c>
      <c r="F2467" s="2">
        <v>200402</v>
      </c>
      <c r="G2467" s="2">
        <v>1904</v>
      </c>
      <c r="H2467" s="2">
        <v>1258</v>
      </c>
      <c r="I2467" s="2">
        <v>27584</v>
      </c>
      <c r="J2467" s="2">
        <v>78275</v>
      </c>
      <c r="K2467" s="2">
        <v>51123</v>
      </c>
      <c r="L2467" s="2">
        <v>535</v>
      </c>
      <c r="M2467" s="2">
        <v>89</v>
      </c>
      <c r="N2467" s="2">
        <v>51</v>
      </c>
      <c r="O2467" s="2">
        <v>2203</v>
      </c>
      <c r="P2467" s="2">
        <v>1097</v>
      </c>
      <c r="Q2467" s="2">
        <v>292</v>
      </c>
      <c r="R2467" s="2">
        <v>30816</v>
      </c>
      <c r="S2467" s="2">
        <v>71095600</v>
      </c>
      <c r="T2467" s="2">
        <v>3927619600</v>
      </c>
      <c r="U2467" s="2">
        <v>2500</v>
      </c>
      <c r="V2467" s="2">
        <v>3020</v>
      </c>
      <c r="W2467" s="2">
        <v>89</v>
      </c>
      <c r="X2467" s="2">
        <v>9445</v>
      </c>
      <c r="Y2467" s="2">
        <v>1300</v>
      </c>
      <c r="Z2467" s="2">
        <v>5590</v>
      </c>
      <c r="AA2467" s="9">
        <f t="shared" si="344"/>
        <v>200402</v>
      </c>
      <c r="AB2467" s="9">
        <f t="shared" si="345"/>
        <v>24422</v>
      </c>
      <c r="AC2467" s="9">
        <f t="shared" si="346"/>
        <v>35083</v>
      </c>
      <c r="AD2467" s="9">
        <f t="shared" si="347"/>
        <v>30816</v>
      </c>
      <c r="AE2467" s="44">
        <f t="shared" si="348"/>
        <v>2.3318755670301617E-3</v>
      </c>
      <c r="AF2467" s="9">
        <f t="shared" si="349"/>
        <v>6336</v>
      </c>
      <c r="AG2467" s="9">
        <f t="shared" si="342"/>
        <v>6890</v>
      </c>
      <c r="AH2467" s="44">
        <f t="shared" si="350"/>
        <v>1.6744167626540974E-3</v>
      </c>
      <c r="AI2467">
        <f>AA2467/'Totals and Drop Down Lists'!W$6*Inputs!E$37</f>
        <v>181792.75187364646</v>
      </c>
      <c r="AJ2467">
        <f>AB2467/'Totals and Drop Down Lists'!X$6*Inputs!F$37</f>
        <v>80357.835777289452</v>
      </c>
      <c r="AK2467">
        <f>AC2467/'Totals and Drop Down Lists'!Y$6*Inputs!G$37</f>
        <v>231278.98655731929</v>
      </c>
      <c r="AL2467">
        <f>AD2467/'Totals and Drop Down Lists'!Z$6*Inputs!H$37</f>
        <v>247067.3191361317</v>
      </c>
      <c r="AM2467">
        <f>AE2467/'Totals and Drop Down Lists'!AA$6*Inputs!I$37</f>
        <v>290293.6744562161</v>
      </c>
      <c r="AN2467">
        <f>AF2467/'Totals and Drop Down Lists'!AB$6*Inputs!J$37</f>
        <v>126445.60773722429</v>
      </c>
      <c r="AO2467">
        <f>AG2467/'Totals and Drop Down Lists'!AC$6*Inputs!K$37</f>
        <v>128316.43987394126</v>
      </c>
      <c r="AP2467">
        <f>AH2467/'Totals and Drop Down Lists'!AD$6*Inputs!L$37</f>
        <v>394040.34446675889</v>
      </c>
      <c r="AQ2467">
        <f>IF(OR($D2467="51",$D2467="52",$D2467="61"),(AA2467/'Totals and Drop Down Lists'!W$4)*Inputs!E$38,0)</f>
        <v>0</v>
      </c>
      <c r="AR2467">
        <f>IF(OR($D2467="51",$D2467="52",$D2467="61"),(AB2467/'Totals and Drop Down Lists'!X$4)*Inputs!F$38,0)</f>
        <v>0</v>
      </c>
      <c r="AS2467">
        <f>IF(OR($D2467="51",$D2467="52",$D2467="61"),(AC2467/'Totals and Drop Down Lists'!Y$4)*Inputs!G$38,0)</f>
        <v>0</v>
      </c>
      <c r="AT2467">
        <f>IF(OR($D2467="51",$D2467="52",$D2467="61"),(AD2467/'Totals and Drop Down Lists'!Z$4)*Inputs!H$38,0)</f>
        <v>0</v>
      </c>
      <c r="AU2467">
        <f>IF(OR($D2467="51",$D2467="52",$D2467="61"),(AE2467/'Totals and Drop Down Lists'!AA$4)*Inputs!I$38,0)</f>
        <v>0</v>
      </c>
      <c r="AV2467">
        <f>IF(OR($D2467="51",$D2467="52",$D2467="61"),(AF2467/'Totals and Drop Down Lists'!AB$4)*Inputs!J$38,0)</f>
        <v>0</v>
      </c>
      <c r="AW2467">
        <f>IF(OR($D2467="51",$D2467="52",$D2467="61"),(AG2467/'Totals and Drop Down Lists'!AC$4)*Inputs!K$38,0)</f>
        <v>0</v>
      </c>
      <c r="AX2467">
        <f>IF(OR($D2467="51",$D2467="52",$D2467="61"),(AH2467/'Totals and Drop Down Lists'!AD$4)*Inputs!L$38,0)</f>
        <v>0</v>
      </c>
      <c r="AY2467">
        <f>IF(OR($D2467="51",$D2467="52",$D2467="61"),0,(AA2467/'Totals and Drop Down Lists'!W$5)*Inputs!E$39)</f>
        <v>0</v>
      </c>
      <c r="AZ2467">
        <f>IF(OR($D2467="51",$D2467="52",$D2467="61"),0,(AB2467/'Totals and Drop Down Lists'!X$5)*Inputs!F$39)</f>
        <v>0</v>
      </c>
      <c r="BA2467">
        <f>IF(OR($D2467="51",$D2467="52",$D2467="61"),0,(AC2467/'Totals and Drop Down Lists'!Y$5)*Inputs!G$39)</f>
        <v>0</v>
      </c>
      <c r="BB2467">
        <f>IF(OR($D2467="51",$D2467="52",$D2467="61"),0,(AD2467/'Totals and Drop Down Lists'!Z$5)*Inputs!H$39)</f>
        <v>0</v>
      </c>
      <c r="BC2467">
        <f>IF(OR($D2467="51",$D2467="52",$D2467="61"),0,(AE2467/'Totals and Drop Down Lists'!AA$5)*Inputs!I$39)</f>
        <v>0</v>
      </c>
      <c r="BD2467">
        <f>IF(OR($D2467="51",$D2467="52",$D2467="61"),0,(AF2467/'Totals and Drop Down Lists'!AB$5)*Inputs!J$39)</f>
        <v>0</v>
      </c>
      <c r="BE2467">
        <f>IF(OR($D2467="51",$D2467="52",$D2467="61"),0,(AG2467/'Totals and Drop Down Lists'!AC$5)*Inputs!K$39)</f>
        <v>0</v>
      </c>
      <c r="BF2467">
        <f>IF(OR($D2467="51",$D2467="52",$D2467="61"),0,(AH2467/'Totals and Drop Down Lists'!AD$5)*Inputs!L$39)</f>
        <v>0</v>
      </c>
      <c r="BG2467" s="10">
        <f t="shared" si="343"/>
        <v>1679592.9598785276</v>
      </c>
    </row>
    <row r="2468" spans="1:59" ht="28.8">
      <c r="A2468" s="1" t="s">
        <v>7575</v>
      </c>
      <c r="B2468" s="1" t="s">
        <v>3992</v>
      </c>
      <c r="C2468" s="1" t="s">
        <v>3993</v>
      </c>
      <c r="D2468" s="1" t="s">
        <v>10</v>
      </c>
      <c r="E2468" s="1" t="s">
        <v>3994</v>
      </c>
      <c r="F2468" s="2">
        <v>100513</v>
      </c>
      <c r="G2468" s="2">
        <v>397</v>
      </c>
      <c r="H2468" s="2">
        <v>101</v>
      </c>
      <c r="I2468" s="2">
        <v>6051</v>
      </c>
      <c r="J2468" s="2">
        <v>34203</v>
      </c>
      <c r="K2468" s="2">
        <v>11835</v>
      </c>
      <c r="L2468" s="2">
        <v>277</v>
      </c>
      <c r="M2468" s="2">
        <v>28</v>
      </c>
      <c r="N2468" s="2">
        <v>0</v>
      </c>
      <c r="O2468" s="2">
        <v>917</v>
      </c>
      <c r="P2468" s="2">
        <v>212</v>
      </c>
      <c r="Q2468" s="2">
        <v>27</v>
      </c>
      <c r="R2468" s="2">
        <v>2098</v>
      </c>
      <c r="S2468" s="2">
        <v>15866300</v>
      </c>
      <c r="T2468" s="2">
        <v>894616900</v>
      </c>
      <c r="U2468" s="2">
        <v>518</v>
      </c>
      <c r="V2468" s="2">
        <v>435</v>
      </c>
      <c r="W2468" s="2">
        <v>0</v>
      </c>
      <c r="X2468" s="2">
        <v>2005</v>
      </c>
      <c r="Y2468" s="2">
        <v>150</v>
      </c>
      <c r="Z2468" s="2">
        <v>1490</v>
      </c>
      <c r="AA2468" s="9">
        <f t="shared" si="344"/>
        <v>100513</v>
      </c>
      <c r="AB2468" s="9">
        <f t="shared" si="345"/>
        <v>5553</v>
      </c>
      <c r="AC2468" s="9">
        <f t="shared" si="346"/>
        <v>3559</v>
      </c>
      <c r="AD2468" s="9">
        <f t="shared" si="347"/>
        <v>2098</v>
      </c>
      <c r="AE2468" s="44">
        <f t="shared" si="348"/>
        <v>2.8600136775776882E-4</v>
      </c>
      <c r="AF2468" s="9">
        <f t="shared" si="349"/>
        <v>1570</v>
      </c>
      <c r="AG2468" s="9">
        <f t="shared" si="342"/>
        <v>1640</v>
      </c>
      <c r="AH2468" s="44">
        <f t="shared" si="350"/>
        <v>2.1115384603058476E-4</v>
      </c>
      <c r="AI2468">
        <f>AA2468/'Totals and Drop Down Lists'!W$6*Inputs!E$37</f>
        <v>91179.403743853982</v>
      </c>
      <c r="AJ2468">
        <f>AB2468/'Totals and Drop Down Lists'!X$6*Inputs!F$37</f>
        <v>18271.520025849164</v>
      </c>
      <c r="AK2468">
        <f>AC2468/'Totals and Drop Down Lists'!Y$6*Inputs!G$37</f>
        <v>23462.130181498142</v>
      </c>
      <c r="AL2468">
        <f>AD2468/'Totals and Drop Down Lists'!Z$6*Inputs!H$37</f>
        <v>16820.71766444718</v>
      </c>
      <c r="AM2468">
        <f>AE2468/'Totals and Drop Down Lists'!AA$6*Inputs!I$37</f>
        <v>35604.124473779179</v>
      </c>
      <c r="AN2468">
        <f>AF2468/'Totals and Drop Down Lists'!AB$6*Inputs!J$37</f>
        <v>31332.008230341246</v>
      </c>
      <c r="AO2468">
        <f>AG2468/'Totals and Drop Down Lists'!AC$6*Inputs!K$37</f>
        <v>30542.664933710254</v>
      </c>
      <c r="AP2468">
        <f>AH2468/'Totals and Drop Down Lists'!AD$6*Inputs!L$37</f>
        <v>49690.815381881584</v>
      </c>
      <c r="AQ2468">
        <f>IF(OR($D2468="51",$D2468="52",$D2468="61"),(AA2468/'Totals and Drop Down Lists'!W$4)*Inputs!E$38,0)</f>
        <v>0</v>
      </c>
      <c r="AR2468">
        <f>IF(OR($D2468="51",$D2468="52",$D2468="61"),(AB2468/'Totals and Drop Down Lists'!X$4)*Inputs!F$38,0)</f>
        <v>0</v>
      </c>
      <c r="AS2468">
        <f>IF(OR($D2468="51",$D2468="52",$D2468="61"),(AC2468/'Totals and Drop Down Lists'!Y$4)*Inputs!G$38,0)</f>
        <v>0</v>
      </c>
      <c r="AT2468">
        <f>IF(OR($D2468="51",$D2468="52",$D2468="61"),(AD2468/'Totals and Drop Down Lists'!Z$4)*Inputs!H$38,0)</f>
        <v>0</v>
      </c>
      <c r="AU2468">
        <f>IF(OR($D2468="51",$D2468="52",$D2468="61"),(AE2468/'Totals and Drop Down Lists'!AA$4)*Inputs!I$38,0)</f>
        <v>0</v>
      </c>
      <c r="AV2468">
        <f>IF(OR($D2468="51",$D2468="52",$D2468="61"),(AF2468/'Totals and Drop Down Lists'!AB$4)*Inputs!J$38,0)</f>
        <v>0</v>
      </c>
      <c r="AW2468">
        <f>IF(OR($D2468="51",$D2468="52",$D2468="61"),(AG2468/'Totals and Drop Down Lists'!AC$4)*Inputs!K$38,0)</f>
        <v>0</v>
      </c>
      <c r="AX2468">
        <f>IF(OR($D2468="51",$D2468="52",$D2468="61"),(AH2468/'Totals and Drop Down Lists'!AD$4)*Inputs!L$38,0)</f>
        <v>0</v>
      </c>
      <c r="AY2468">
        <f>IF(OR($D2468="51",$D2468="52",$D2468="61"),0,(AA2468/'Totals and Drop Down Lists'!W$5)*Inputs!E$39)</f>
        <v>0</v>
      </c>
      <c r="AZ2468">
        <f>IF(OR($D2468="51",$D2468="52",$D2468="61"),0,(AB2468/'Totals and Drop Down Lists'!X$5)*Inputs!F$39)</f>
        <v>0</v>
      </c>
      <c r="BA2468">
        <f>IF(OR($D2468="51",$D2468="52",$D2468="61"),0,(AC2468/'Totals and Drop Down Lists'!Y$5)*Inputs!G$39)</f>
        <v>0</v>
      </c>
      <c r="BB2468">
        <f>IF(OR($D2468="51",$D2468="52",$D2468="61"),0,(AD2468/'Totals and Drop Down Lists'!Z$5)*Inputs!H$39)</f>
        <v>0</v>
      </c>
      <c r="BC2468">
        <f>IF(OR($D2468="51",$D2468="52",$D2468="61"),0,(AE2468/'Totals and Drop Down Lists'!AA$5)*Inputs!I$39)</f>
        <v>0</v>
      </c>
      <c r="BD2468">
        <f>IF(OR($D2468="51",$D2468="52",$D2468="61"),0,(AF2468/'Totals and Drop Down Lists'!AB$5)*Inputs!J$39)</f>
        <v>0</v>
      </c>
      <c r="BE2468">
        <f>IF(OR($D2468="51",$D2468="52",$D2468="61"),0,(AG2468/'Totals and Drop Down Lists'!AC$5)*Inputs!K$39)</f>
        <v>0</v>
      </c>
      <c r="BF2468">
        <f>IF(OR($D2468="51",$D2468="52",$D2468="61"),0,(AH2468/'Totals and Drop Down Lists'!AD$5)*Inputs!L$39)</f>
        <v>0</v>
      </c>
      <c r="BG2468" s="10">
        <f t="shared" si="343"/>
        <v>296903.38463536074</v>
      </c>
    </row>
    <row r="2469" spans="1:59" ht="28.8">
      <c r="A2469" s="1" t="s">
        <v>7575</v>
      </c>
      <c r="B2469" s="1" t="s">
        <v>3992</v>
      </c>
      <c r="C2469" s="1" t="s">
        <v>3995</v>
      </c>
      <c r="D2469" s="1" t="s">
        <v>10</v>
      </c>
      <c r="E2469" s="1" t="s">
        <v>3996</v>
      </c>
      <c r="F2469" s="2">
        <v>55275</v>
      </c>
      <c r="G2469" s="2">
        <v>5110</v>
      </c>
      <c r="H2469" s="2">
        <v>399</v>
      </c>
      <c r="I2469" s="2">
        <v>16144</v>
      </c>
      <c r="J2469" s="2">
        <v>14008</v>
      </c>
      <c r="K2469" s="2">
        <v>10771</v>
      </c>
      <c r="L2469" s="2">
        <v>160</v>
      </c>
      <c r="M2469" s="2">
        <v>59</v>
      </c>
      <c r="N2469" s="2">
        <v>0</v>
      </c>
      <c r="O2469" s="2">
        <v>1454</v>
      </c>
      <c r="P2469" s="2">
        <v>575</v>
      </c>
      <c r="Q2469" s="2">
        <v>165</v>
      </c>
      <c r="R2469" s="2">
        <v>3577</v>
      </c>
      <c r="S2469" s="2">
        <v>14808500</v>
      </c>
      <c r="T2469" s="2">
        <v>469676100</v>
      </c>
      <c r="U2469" s="2">
        <v>524</v>
      </c>
      <c r="V2469" s="2">
        <v>935</v>
      </c>
      <c r="W2469" s="2">
        <v>20</v>
      </c>
      <c r="X2469" s="2">
        <v>4445</v>
      </c>
      <c r="Y2469" s="2">
        <v>400</v>
      </c>
      <c r="Z2469" s="2">
        <v>3065</v>
      </c>
      <c r="AA2469" s="9">
        <f t="shared" si="344"/>
        <v>55275</v>
      </c>
      <c r="AB2469" s="9">
        <f t="shared" si="345"/>
        <v>10635</v>
      </c>
      <c r="AC2469" s="9">
        <f t="shared" si="346"/>
        <v>5990</v>
      </c>
      <c r="AD2469" s="9">
        <f t="shared" si="347"/>
        <v>3577</v>
      </c>
      <c r="AE2469" s="44">
        <f t="shared" si="348"/>
        <v>5.7840455530847176E-4</v>
      </c>
      <c r="AF2469" s="9">
        <f t="shared" si="349"/>
        <v>3490</v>
      </c>
      <c r="AG2469" s="9">
        <f t="shared" si="342"/>
        <v>3465</v>
      </c>
      <c r="AH2469" s="44">
        <f t="shared" si="350"/>
        <v>9.9136645164761127E-4</v>
      </c>
      <c r="AI2469">
        <f>AA2469/'Totals and Drop Down Lists'!W$6*Inputs!E$37</f>
        <v>50142.186005208569</v>
      </c>
      <c r="AJ2469">
        <f>AB2469/'Totals and Drop Down Lists'!X$6*Inputs!F$37</f>
        <v>34993.267688619817</v>
      </c>
      <c r="AK2469">
        <f>AC2469/'Totals and Drop Down Lists'!Y$6*Inputs!G$37</f>
        <v>39488.103340031994</v>
      </c>
      <c r="AL2469">
        <f>AD2469/'Totals and Drop Down Lists'!Z$6*Inputs!H$37</f>
        <v>28678.602042768143</v>
      </c>
      <c r="AM2469">
        <f>AE2469/'Totals and Drop Down Lists'!AA$6*Inputs!I$37</f>
        <v>72005.207334692299</v>
      </c>
      <c r="AN2469">
        <f>AF2469/'Totals and Drop Down Lists'!AB$6*Inputs!J$37</f>
        <v>69648.859059803159</v>
      </c>
      <c r="AO2469">
        <f>AG2469/'Totals and Drop Down Lists'!AC$6*Inputs!K$37</f>
        <v>64530.691460552458</v>
      </c>
      <c r="AP2469">
        <f>AH2469/'Totals and Drop Down Lists'!AD$6*Inputs!L$37</f>
        <v>233298.17690120178</v>
      </c>
      <c r="AQ2469">
        <f>IF(OR($D2469="51",$D2469="52",$D2469="61"),(AA2469/'Totals and Drop Down Lists'!W$4)*Inputs!E$38,0)</f>
        <v>0</v>
      </c>
      <c r="AR2469">
        <f>IF(OR($D2469="51",$D2469="52",$D2469="61"),(AB2469/'Totals and Drop Down Lists'!X$4)*Inputs!F$38,0)</f>
        <v>0</v>
      </c>
      <c r="AS2469">
        <f>IF(OR($D2469="51",$D2469="52",$D2469="61"),(AC2469/'Totals and Drop Down Lists'!Y$4)*Inputs!G$38,0)</f>
        <v>0</v>
      </c>
      <c r="AT2469">
        <f>IF(OR($D2469="51",$D2469="52",$D2469="61"),(AD2469/'Totals and Drop Down Lists'!Z$4)*Inputs!H$38,0)</f>
        <v>0</v>
      </c>
      <c r="AU2469">
        <f>IF(OR($D2469="51",$D2469="52",$D2469="61"),(AE2469/'Totals and Drop Down Lists'!AA$4)*Inputs!I$38,0)</f>
        <v>0</v>
      </c>
      <c r="AV2469">
        <f>IF(OR($D2469="51",$D2469="52",$D2469="61"),(AF2469/'Totals and Drop Down Lists'!AB$4)*Inputs!J$38,0)</f>
        <v>0</v>
      </c>
      <c r="AW2469">
        <f>IF(OR($D2469="51",$D2469="52",$D2469="61"),(AG2469/'Totals and Drop Down Lists'!AC$4)*Inputs!K$38,0)</f>
        <v>0</v>
      </c>
      <c r="AX2469">
        <f>IF(OR($D2469="51",$D2469="52",$D2469="61"),(AH2469/'Totals and Drop Down Lists'!AD$4)*Inputs!L$38,0)</f>
        <v>0</v>
      </c>
      <c r="AY2469">
        <f>IF(OR($D2469="51",$D2469="52",$D2469="61"),0,(AA2469/'Totals and Drop Down Lists'!W$5)*Inputs!E$39)</f>
        <v>0</v>
      </c>
      <c r="AZ2469">
        <f>IF(OR($D2469="51",$D2469="52",$D2469="61"),0,(AB2469/'Totals and Drop Down Lists'!X$5)*Inputs!F$39)</f>
        <v>0</v>
      </c>
      <c r="BA2469">
        <f>IF(OR($D2469="51",$D2469="52",$D2469="61"),0,(AC2469/'Totals and Drop Down Lists'!Y$5)*Inputs!G$39)</f>
        <v>0</v>
      </c>
      <c r="BB2469">
        <f>IF(OR($D2469="51",$D2469="52",$D2469="61"),0,(AD2469/'Totals and Drop Down Lists'!Z$5)*Inputs!H$39)</f>
        <v>0</v>
      </c>
      <c r="BC2469">
        <f>IF(OR($D2469="51",$D2469="52",$D2469="61"),0,(AE2469/'Totals and Drop Down Lists'!AA$5)*Inputs!I$39)</f>
        <v>0</v>
      </c>
      <c r="BD2469">
        <f>IF(OR($D2469="51",$D2469="52",$D2469="61"),0,(AF2469/'Totals and Drop Down Lists'!AB$5)*Inputs!J$39)</f>
        <v>0</v>
      </c>
      <c r="BE2469">
        <f>IF(OR($D2469="51",$D2469="52",$D2469="61"),0,(AG2469/'Totals and Drop Down Lists'!AC$5)*Inputs!K$39)</f>
        <v>0</v>
      </c>
      <c r="BF2469">
        <f>IF(OR($D2469="51",$D2469="52",$D2469="61"),0,(AH2469/'Totals and Drop Down Lists'!AD$5)*Inputs!L$39)</f>
        <v>0</v>
      </c>
      <c r="BG2469" s="10">
        <f t="shared" si="343"/>
        <v>592785.09383287816</v>
      </c>
    </row>
    <row r="2470" spans="1:59" ht="28.8">
      <c r="A2470" s="1" t="s">
        <v>7575</v>
      </c>
      <c r="B2470" s="1" t="s">
        <v>3992</v>
      </c>
      <c r="C2470" s="1" t="s">
        <v>3997</v>
      </c>
      <c r="D2470" s="1" t="s">
        <v>10</v>
      </c>
      <c r="E2470" s="1" t="s">
        <v>3998</v>
      </c>
      <c r="F2470" s="2">
        <v>65793</v>
      </c>
      <c r="G2470" s="2">
        <v>233</v>
      </c>
      <c r="H2470" s="2">
        <v>39</v>
      </c>
      <c r="I2470" s="2">
        <v>2404</v>
      </c>
      <c r="J2470" s="2">
        <v>23859</v>
      </c>
      <c r="K2470" s="2">
        <v>7240</v>
      </c>
      <c r="L2470" s="2">
        <v>120</v>
      </c>
      <c r="M2470" s="2">
        <v>11</v>
      </c>
      <c r="N2470" s="2">
        <v>13</v>
      </c>
      <c r="O2470" s="2">
        <v>306</v>
      </c>
      <c r="P2470" s="2">
        <v>93</v>
      </c>
      <c r="Q2470" s="2">
        <v>0</v>
      </c>
      <c r="R2470" s="2">
        <v>804</v>
      </c>
      <c r="S2470" s="2">
        <v>8230000</v>
      </c>
      <c r="T2470" s="2">
        <v>449641100</v>
      </c>
      <c r="U2470" s="2">
        <v>361</v>
      </c>
      <c r="V2470" s="2">
        <v>280</v>
      </c>
      <c r="W2470" s="2">
        <v>0</v>
      </c>
      <c r="X2470" s="2">
        <v>1310</v>
      </c>
      <c r="Y2470" s="2">
        <v>190</v>
      </c>
      <c r="Z2470" s="2">
        <v>875</v>
      </c>
      <c r="AA2470" s="9">
        <f t="shared" si="344"/>
        <v>65793</v>
      </c>
      <c r="AB2470" s="9">
        <f t="shared" si="345"/>
        <v>2132</v>
      </c>
      <c r="AC2470" s="9">
        <f t="shared" si="346"/>
        <v>1347</v>
      </c>
      <c r="AD2470" s="9">
        <f t="shared" si="347"/>
        <v>804</v>
      </c>
      <c r="AE2470" s="44">
        <f t="shared" si="348"/>
        <v>1.5343367284532605E-4</v>
      </c>
      <c r="AF2470" s="9">
        <f t="shared" si="349"/>
        <v>1030</v>
      </c>
      <c r="AG2470" s="9">
        <f t="shared" si="342"/>
        <v>1065</v>
      </c>
      <c r="AH2470" s="44">
        <f t="shared" si="350"/>
        <v>1.2025053662235576E-4</v>
      </c>
      <c r="AI2470">
        <f>AA2470/'Totals and Drop Down Lists'!W$6*Inputs!E$37</f>
        <v>59683.488807610811</v>
      </c>
      <c r="AJ2470">
        <f>AB2470/'Totals and Drop Down Lists'!X$6*Inputs!F$37</f>
        <v>7015.1054736377482</v>
      </c>
      <c r="AK2470">
        <f>AC2470/'Totals and Drop Down Lists'!Y$6*Inputs!G$37</f>
        <v>8879.8789981674618</v>
      </c>
      <c r="AL2470">
        <f>AD2470/'Totals and Drop Down Lists'!Z$6*Inputs!H$37</f>
        <v>6446.0710210750867</v>
      </c>
      <c r="AM2470">
        <f>AE2470/'Totals and Drop Down Lists'!AA$6*Inputs!I$37</f>
        <v>19100.858255618288</v>
      </c>
      <c r="AN2470">
        <f>AF2470/'Totals and Drop Down Lists'!AB$6*Inputs!J$37</f>
        <v>20555.393934555086</v>
      </c>
      <c r="AO2470">
        <f>AG2470/'Totals and Drop Down Lists'!AC$6*Inputs!K$37</f>
        <v>19834.108630732575</v>
      </c>
      <c r="AP2470">
        <f>AH2470/'Totals and Drop Down Lists'!AD$6*Inputs!L$37</f>
        <v>28298.547846522131</v>
      </c>
      <c r="AQ2470">
        <f>IF(OR($D2470="51",$D2470="52",$D2470="61"),(AA2470/'Totals and Drop Down Lists'!W$4)*Inputs!E$38,0)</f>
        <v>0</v>
      </c>
      <c r="AR2470">
        <f>IF(OR($D2470="51",$D2470="52",$D2470="61"),(AB2470/'Totals and Drop Down Lists'!X$4)*Inputs!F$38,0)</f>
        <v>0</v>
      </c>
      <c r="AS2470">
        <f>IF(OR($D2470="51",$D2470="52",$D2470="61"),(AC2470/'Totals and Drop Down Lists'!Y$4)*Inputs!G$38,0)</f>
        <v>0</v>
      </c>
      <c r="AT2470">
        <f>IF(OR($D2470="51",$D2470="52",$D2470="61"),(AD2470/'Totals and Drop Down Lists'!Z$4)*Inputs!H$38,0)</f>
        <v>0</v>
      </c>
      <c r="AU2470">
        <f>IF(OR($D2470="51",$D2470="52",$D2470="61"),(AE2470/'Totals and Drop Down Lists'!AA$4)*Inputs!I$38,0)</f>
        <v>0</v>
      </c>
      <c r="AV2470">
        <f>IF(OR($D2470="51",$D2470="52",$D2470="61"),(AF2470/'Totals and Drop Down Lists'!AB$4)*Inputs!J$38,0)</f>
        <v>0</v>
      </c>
      <c r="AW2470">
        <f>IF(OR($D2470="51",$D2470="52",$D2470="61"),(AG2470/'Totals and Drop Down Lists'!AC$4)*Inputs!K$38,0)</f>
        <v>0</v>
      </c>
      <c r="AX2470">
        <f>IF(OR($D2470="51",$D2470="52",$D2470="61"),(AH2470/'Totals and Drop Down Lists'!AD$4)*Inputs!L$38,0)</f>
        <v>0</v>
      </c>
      <c r="AY2470">
        <f>IF(OR($D2470="51",$D2470="52",$D2470="61"),0,(AA2470/'Totals and Drop Down Lists'!W$5)*Inputs!E$39)</f>
        <v>0</v>
      </c>
      <c r="AZ2470">
        <f>IF(OR($D2470="51",$D2470="52",$D2470="61"),0,(AB2470/'Totals and Drop Down Lists'!X$5)*Inputs!F$39)</f>
        <v>0</v>
      </c>
      <c r="BA2470">
        <f>IF(OR($D2470="51",$D2470="52",$D2470="61"),0,(AC2470/'Totals and Drop Down Lists'!Y$5)*Inputs!G$39)</f>
        <v>0</v>
      </c>
      <c r="BB2470">
        <f>IF(OR($D2470="51",$D2470="52",$D2470="61"),0,(AD2470/'Totals and Drop Down Lists'!Z$5)*Inputs!H$39)</f>
        <v>0</v>
      </c>
      <c r="BC2470">
        <f>IF(OR($D2470="51",$D2470="52",$D2470="61"),0,(AE2470/'Totals and Drop Down Lists'!AA$5)*Inputs!I$39)</f>
        <v>0</v>
      </c>
      <c r="BD2470">
        <f>IF(OR($D2470="51",$D2470="52",$D2470="61"),0,(AF2470/'Totals and Drop Down Lists'!AB$5)*Inputs!J$39)</f>
        <v>0</v>
      </c>
      <c r="BE2470">
        <f>IF(OR($D2470="51",$D2470="52",$D2470="61"),0,(AG2470/'Totals and Drop Down Lists'!AC$5)*Inputs!K$39)</f>
        <v>0</v>
      </c>
      <c r="BF2470">
        <f>IF(OR($D2470="51",$D2470="52",$D2470="61"),0,(AH2470/'Totals and Drop Down Lists'!AD$5)*Inputs!L$39)</f>
        <v>0</v>
      </c>
      <c r="BG2470" s="10">
        <f t="shared" si="343"/>
        <v>169813.45296791918</v>
      </c>
    </row>
    <row r="2471" spans="1:59" ht="28.8">
      <c r="A2471" s="1" t="s">
        <v>7575</v>
      </c>
      <c r="B2471" s="1" t="s">
        <v>3992</v>
      </c>
      <c r="C2471" s="1" t="s">
        <v>3999</v>
      </c>
      <c r="D2471" s="1" t="s">
        <v>10</v>
      </c>
      <c r="E2471" s="1" t="s">
        <v>4000</v>
      </c>
      <c r="F2471" s="2">
        <v>51300</v>
      </c>
      <c r="G2471" s="2">
        <v>399</v>
      </c>
      <c r="H2471" s="2">
        <v>83</v>
      </c>
      <c r="I2471" s="2">
        <v>12361</v>
      </c>
      <c r="J2471" s="2">
        <v>16206</v>
      </c>
      <c r="K2471" s="2">
        <v>10452</v>
      </c>
      <c r="L2471" s="2">
        <v>243</v>
      </c>
      <c r="M2471" s="2">
        <v>46</v>
      </c>
      <c r="N2471" s="2">
        <v>0</v>
      </c>
      <c r="O2471" s="2">
        <v>932</v>
      </c>
      <c r="P2471" s="2">
        <v>263</v>
      </c>
      <c r="Q2471" s="2">
        <v>41</v>
      </c>
      <c r="R2471" s="2">
        <v>4994</v>
      </c>
      <c r="S2471" s="2">
        <v>12025300</v>
      </c>
      <c r="T2471" s="2">
        <v>470840700</v>
      </c>
      <c r="U2471" s="2">
        <v>526</v>
      </c>
      <c r="V2471" s="2">
        <v>740</v>
      </c>
      <c r="W2471" s="2">
        <v>55</v>
      </c>
      <c r="X2471" s="2">
        <v>4200</v>
      </c>
      <c r="Y2471" s="2">
        <v>500</v>
      </c>
      <c r="Z2471" s="2">
        <v>2760</v>
      </c>
      <c r="AA2471" s="9">
        <f t="shared" si="344"/>
        <v>51300</v>
      </c>
      <c r="AB2471" s="9">
        <f t="shared" si="345"/>
        <v>11879</v>
      </c>
      <c r="AC2471" s="9">
        <f t="shared" si="346"/>
        <v>6519</v>
      </c>
      <c r="AD2471" s="9">
        <f t="shared" si="347"/>
        <v>4994</v>
      </c>
      <c r="AE2471" s="44">
        <f t="shared" si="348"/>
        <v>4.7078081183447157E-4</v>
      </c>
      <c r="AF2471" s="9">
        <f t="shared" si="349"/>
        <v>3405</v>
      </c>
      <c r="AG2471" s="9">
        <f t="shared" si="342"/>
        <v>3260</v>
      </c>
      <c r="AH2471" s="44">
        <f t="shared" si="350"/>
        <v>7.8233408627595164E-4</v>
      </c>
      <c r="AI2471">
        <f>AA2471/'Totals and Drop Down Lists'!W$6*Inputs!E$37</f>
        <v>46536.302886787875</v>
      </c>
      <c r="AJ2471">
        <f>AB2471/'Totals and Drop Down Lists'!X$6*Inputs!F$37</f>
        <v>39086.509343969425</v>
      </c>
      <c r="AK2471">
        <f>AC2471/'Totals and Drop Down Lists'!Y$6*Inputs!G$37</f>
        <v>42975.450028993087</v>
      </c>
      <c r="AL2471">
        <f>AD2471/'Totals and Drop Down Lists'!Z$6*Inputs!H$37</f>
        <v>40039.401342349476</v>
      </c>
      <c r="AM2471">
        <f>AE2471/'Totals and Drop Down Lists'!AA$6*Inputs!I$37</f>
        <v>58607.197426474653</v>
      </c>
      <c r="AN2471">
        <f>AF2471/'Totals and Drop Down Lists'!AB$6*Inputs!J$37</f>
        <v>67952.540142873841</v>
      </c>
      <c r="AO2471">
        <f>AG2471/'Totals and Drop Down Lists'!AC$6*Inputs!K$37</f>
        <v>60712.858343838678</v>
      </c>
      <c r="AP2471">
        <f>AH2471/'Totals and Drop Down Lists'!AD$6*Inputs!L$37</f>
        <v>184106.60936983585</v>
      </c>
      <c r="AQ2471">
        <f>IF(OR($D2471="51",$D2471="52",$D2471="61"),(AA2471/'Totals and Drop Down Lists'!W$4)*Inputs!E$38,0)</f>
        <v>0</v>
      </c>
      <c r="AR2471">
        <f>IF(OR($D2471="51",$D2471="52",$D2471="61"),(AB2471/'Totals and Drop Down Lists'!X$4)*Inputs!F$38,0)</f>
        <v>0</v>
      </c>
      <c r="AS2471">
        <f>IF(OR($D2471="51",$D2471="52",$D2471="61"),(AC2471/'Totals and Drop Down Lists'!Y$4)*Inputs!G$38,0)</f>
        <v>0</v>
      </c>
      <c r="AT2471">
        <f>IF(OR($D2471="51",$D2471="52",$D2471="61"),(AD2471/'Totals and Drop Down Lists'!Z$4)*Inputs!H$38,0)</f>
        <v>0</v>
      </c>
      <c r="AU2471">
        <f>IF(OR($D2471="51",$D2471="52",$D2471="61"),(AE2471/'Totals and Drop Down Lists'!AA$4)*Inputs!I$38,0)</f>
        <v>0</v>
      </c>
      <c r="AV2471">
        <f>IF(OR($D2471="51",$D2471="52",$D2471="61"),(AF2471/'Totals and Drop Down Lists'!AB$4)*Inputs!J$38,0)</f>
        <v>0</v>
      </c>
      <c r="AW2471">
        <f>IF(OR($D2471="51",$D2471="52",$D2471="61"),(AG2471/'Totals and Drop Down Lists'!AC$4)*Inputs!K$38,0)</f>
        <v>0</v>
      </c>
      <c r="AX2471">
        <f>IF(OR($D2471="51",$D2471="52",$D2471="61"),(AH2471/'Totals and Drop Down Lists'!AD$4)*Inputs!L$38,0)</f>
        <v>0</v>
      </c>
      <c r="AY2471">
        <f>IF(OR($D2471="51",$D2471="52",$D2471="61"),0,(AA2471/'Totals and Drop Down Lists'!W$5)*Inputs!E$39)</f>
        <v>0</v>
      </c>
      <c r="AZ2471">
        <f>IF(OR($D2471="51",$D2471="52",$D2471="61"),0,(AB2471/'Totals and Drop Down Lists'!X$5)*Inputs!F$39)</f>
        <v>0</v>
      </c>
      <c r="BA2471">
        <f>IF(OR($D2471="51",$D2471="52",$D2471="61"),0,(AC2471/'Totals and Drop Down Lists'!Y$5)*Inputs!G$39)</f>
        <v>0</v>
      </c>
      <c r="BB2471">
        <f>IF(OR($D2471="51",$D2471="52",$D2471="61"),0,(AD2471/'Totals and Drop Down Lists'!Z$5)*Inputs!H$39)</f>
        <v>0</v>
      </c>
      <c r="BC2471">
        <f>IF(OR($D2471="51",$D2471="52",$D2471="61"),0,(AE2471/'Totals and Drop Down Lists'!AA$5)*Inputs!I$39)</f>
        <v>0</v>
      </c>
      <c r="BD2471">
        <f>IF(OR($D2471="51",$D2471="52",$D2471="61"),0,(AF2471/'Totals and Drop Down Lists'!AB$5)*Inputs!J$39)</f>
        <v>0</v>
      </c>
      <c r="BE2471">
        <f>IF(OR($D2471="51",$D2471="52",$D2471="61"),0,(AG2471/'Totals and Drop Down Lists'!AC$5)*Inputs!K$39)</f>
        <v>0</v>
      </c>
      <c r="BF2471">
        <f>IF(OR($D2471="51",$D2471="52",$D2471="61"),0,(AH2471/'Totals and Drop Down Lists'!AD$5)*Inputs!L$39)</f>
        <v>0</v>
      </c>
      <c r="BG2471" s="10">
        <f t="shared" si="343"/>
        <v>540016.86888512282</v>
      </c>
    </row>
    <row r="2472" spans="1:59" ht="28.8">
      <c r="A2472" s="1" t="s">
        <v>7575</v>
      </c>
      <c r="B2472" s="1" t="s">
        <v>3992</v>
      </c>
      <c r="C2472" s="1" t="s">
        <v>4001</v>
      </c>
      <c r="D2472" s="1" t="s">
        <v>10</v>
      </c>
      <c r="E2472" s="1" t="s">
        <v>4002</v>
      </c>
      <c r="F2472" s="2">
        <v>43356</v>
      </c>
      <c r="G2472" s="2">
        <v>134</v>
      </c>
      <c r="H2472" s="2">
        <v>38</v>
      </c>
      <c r="I2472" s="2">
        <v>2476</v>
      </c>
      <c r="J2472" s="2">
        <v>15616</v>
      </c>
      <c r="K2472" s="2">
        <v>4861</v>
      </c>
      <c r="L2472" s="2">
        <v>28</v>
      </c>
      <c r="M2472" s="2">
        <v>0</v>
      </c>
      <c r="N2472" s="2">
        <v>0</v>
      </c>
      <c r="O2472" s="2">
        <v>303</v>
      </c>
      <c r="P2472" s="2">
        <v>56</v>
      </c>
      <c r="Q2472" s="2">
        <v>0</v>
      </c>
      <c r="R2472" s="2">
        <v>853</v>
      </c>
      <c r="S2472" s="2">
        <v>5620900</v>
      </c>
      <c r="T2472" s="2">
        <v>300998000</v>
      </c>
      <c r="U2472" s="2">
        <v>447</v>
      </c>
      <c r="V2472" s="2">
        <v>320</v>
      </c>
      <c r="W2472" s="2">
        <v>0</v>
      </c>
      <c r="X2472" s="2">
        <v>945</v>
      </c>
      <c r="Y2472" s="2">
        <v>95</v>
      </c>
      <c r="Z2472" s="2">
        <v>590</v>
      </c>
      <c r="AA2472" s="9">
        <f t="shared" si="344"/>
        <v>43356</v>
      </c>
      <c r="AB2472" s="9">
        <f t="shared" si="345"/>
        <v>2304</v>
      </c>
      <c r="AC2472" s="9">
        <f t="shared" si="346"/>
        <v>1240</v>
      </c>
      <c r="AD2472" s="9">
        <f t="shared" si="347"/>
        <v>853</v>
      </c>
      <c r="AE2472" s="44">
        <f t="shared" si="348"/>
        <v>1.0567620964424605E-4</v>
      </c>
      <c r="AF2472" s="9">
        <f t="shared" si="349"/>
        <v>625</v>
      </c>
      <c r="AG2472" s="9">
        <f t="shared" si="342"/>
        <v>685</v>
      </c>
      <c r="AH2472" s="44">
        <f t="shared" si="350"/>
        <v>7.9340965034352664E-5</v>
      </c>
      <c r="AI2472">
        <f>AA2472/'Totals and Drop Down Lists'!W$6*Inputs!E$37</f>
        <v>39329.979492389379</v>
      </c>
      <c r="AJ2472">
        <f>AB2472/'Totals and Drop Down Lists'!X$6*Inputs!F$37</f>
        <v>7581.0520690719377</v>
      </c>
      <c r="AK2472">
        <f>AC2472/'Totals and Drop Down Lists'!Y$6*Inputs!G$37</f>
        <v>8174.4988550316648</v>
      </c>
      <c r="AL2472">
        <f>AD2472/'Totals and Drop Down Lists'!Z$6*Inputs!H$37</f>
        <v>6838.928583304787</v>
      </c>
      <c r="AM2472">
        <f>AE2472/'Totals and Drop Down Lists'!AA$6*Inputs!I$37</f>
        <v>13155.562686950532</v>
      </c>
      <c r="AN2472">
        <f>AF2472/'Totals and Drop Down Lists'!AB$6*Inputs!J$37</f>
        <v>12472.933212715465</v>
      </c>
      <c r="AO2472">
        <f>AG2472/'Totals and Drop Down Lists'!AC$6*Inputs!K$37</f>
        <v>12757.149682677758</v>
      </c>
      <c r="AP2472">
        <f>AH2472/'Totals and Drop Down Lists'!AD$6*Inputs!L$37</f>
        <v>18671.302085453292</v>
      </c>
      <c r="AQ2472">
        <f>IF(OR($D2472="51",$D2472="52",$D2472="61"),(AA2472/'Totals and Drop Down Lists'!W$4)*Inputs!E$38,0)</f>
        <v>0</v>
      </c>
      <c r="AR2472">
        <f>IF(OR($D2472="51",$D2472="52",$D2472="61"),(AB2472/'Totals and Drop Down Lists'!X$4)*Inputs!F$38,0)</f>
        <v>0</v>
      </c>
      <c r="AS2472">
        <f>IF(OR($D2472="51",$D2472="52",$D2472="61"),(AC2472/'Totals and Drop Down Lists'!Y$4)*Inputs!G$38,0)</f>
        <v>0</v>
      </c>
      <c r="AT2472">
        <f>IF(OR($D2472="51",$D2472="52",$D2472="61"),(AD2472/'Totals and Drop Down Lists'!Z$4)*Inputs!H$38,0)</f>
        <v>0</v>
      </c>
      <c r="AU2472">
        <f>IF(OR($D2472="51",$D2472="52",$D2472="61"),(AE2472/'Totals and Drop Down Lists'!AA$4)*Inputs!I$38,0)</f>
        <v>0</v>
      </c>
      <c r="AV2472">
        <f>IF(OR($D2472="51",$D2472="52",$D2472="61"),(AF2472/'Totals and Drop Down Lists'!AB$4)*Inputs!J$38,0)</f>
        <v>0</v>
      </c>
      <c r="AW2472">
        <f>IF(OR($D2472="51",$D2472="52",$D2472="61"),(AG2472/'Totals and Drop Down Lists'!AC$4)*Inputs!K$38,0)</f>
        <v>0</v>
      </c>
      <c r="AX2472">
        <f>IF(OR($D2472="51",$D2472="52",$D2472="61"),(AH2472/'Totals and Drop Down Lists'!AD$4)*Inputs!L$38,0)</f>
        <v>0</v>
      </c>
      <c r="AY2472">
        <f>IF(OR($D2472="51",$D2472="52",$D2472="61"),0,(AA2472/'Totals and Drop Down Lists'!W$5)*Inputs!E$39)</f>
        <v>0</v>
      </c>
      <c r="AZ2472">
        <f>IF(OR($D2472="51",$D2472="52",$D2472="61"),0,(AB2472/'Totals and Drop Down Lists'!X$5)*Inputs!F$39)</f>
        <v>0</v>
      </c>
      <c r="BA2472">
        <f>IF(OR($D2472="51",$D2472="52",$D2472="61"),0,(AC2472/'Totals and Drop Down Lists'!Y$5)*Inputs!G$39)</f>
        <v>0</v>
      </c>
      <c r="BB2472">
        <f>IF(OR($D2472="51",$D2472="52",$D2472="61"),0,(AD2472/'Totals and Drop Down Lists'!Z$5)*Inputs!H$39)</f>
        <v>0</v>
      </c>
      <c r="BC2472">
        <f>IF(OR($D2472="51",$D2472="52",$D2472="61"),0,(AE2472/'Totals and Drop Down Lists'!AA$5)*Inputs!I$39)</f>
        <v>0</v>
      </c>
      <c r="BD2472">
        <f>IF(OR($D2472="51",$D2472="52",$D2472="61"),0,(AF2472/'Totals and Drop Down Lists'!AB$5)*Inputs!J$39)</f>
        <v>0</v>
      </c>
      <c r="BE2472">
        <f>IF(OR($D2472="51",$D2472="52",$D2472="61"),0,(AG2472/'Totals and Drop Down Lists'!AC$5)*Inputs!K$39)</f>
        <v>0</v>
      </c>
      <c r="BF2472">
        <f>IF(OR($D2472="51",$D2472="52",$D2472="61"),0,(AH2472/'Totals and Drop Down Lists'!AD$5)*Inputs!L$39)</f>
        <v>0</v>
      </c>
      <c r="BG2472" s="10">
        <f t="shared" si="343"/>
        <v>118981.40666759481</v>
      </c>
    </row>
    <row r="2473" spans="1:59" ht="28.8">
      <c r="A2473" s="1" t="s">
        <v>7575</v>
      </c>
      <c r="B2473" s="1" t="s">
        <v>3992</v>
      </c>
      <c r="C2473" s="1" t="s">
        <v>4003</v>
      </c>
      <c r="D2473" s="1" t="s">
        <v>10</v>
      </c>
      <c r="E2473" s="1" t="s">
        <v>4004</v>
      </c>
      <c r="F2473" s="2">
        <v>99930</v>
      </c>
      <c r="G2473" s="2">
        <v>312</v>
      </c>
      <c r="H2473" s="2">
        <v>100</v>
      </c>
      <c r="I2473" s="2">
        <v>6189</v>
      </c>
      <c r="J2473" s="2">
        <v>34210</v>
      </c>
      <c r="K2473" s="2">
        <v>11008</v>
      </c>
      <c r="L2473" s="2">
        <v>282</v>
      </c>
      <c r="M2473" s="2">
        <v>24</v>
      </c>
      <c r="N2473" s="2">
        <v>8</v>
      </c>
      <c r="O2473" s="2">
        <v>451</v>
      </c>
      <c r="P2473" s="2">
        <v>123</v>
      </c>
      <c r="Q2473" s="2">
        <v>34</v>
      </c>
      <c r="R2473" s="2">
        <v>3829</v>
      </c>
      <c r="S2473" s="2">
        <v>14441700</v>
      </c>
      <c r="T2473" s="2">
        <v>735134800</v>
      </c>
      <c r="U2473" s="2">
        <v>538</v>
      </c>
      <c r="V2473" s="2">
        <v>575</v>
      </c>
      <c r="W2473" s="2">
        <v>55</v>
      </c>
      <c r="X2473" s="2">
        <v>2000</v>
      </c>
      <c r="Y2473" s="2">
        <v>148</v>
      </c>
      <c r="Z2473" s="2">
        <v>1375</v>
      </c>
      <c r="AA2473" s="9">
        <f t="shared" si="344"/>
        <v>99930</v>
      </c>
      <c r="AB2473" s="9">
        <f t="shared" si="345"/>
        <v>5777</v>
      </c>
      <c r="AC2473" s="9">
        <f t="shared" si="346"/>
        <v>4751</v>
      </c>
      <c r="AD2473" s="9">
        <f t="shared" si="347"/>
        <v>3829</v>
      </c>
      <c r="AE2473" s="44">
        <f t="shared" si="348"/>
        <v>2.4737713392427712E-4</v>
      </c>
      <c r="AF2473" s="9">
        <f t="shared" si="349"/>
        <v>1370</v>
      </c>
      <c r="AG2473" s="9">
        <f t="shared" si="342"/>
        <v>1523</v>
      </c>
      <c r="AH2473" s="44">
        <f t="shared" si="350"/>
        <v>1.8235023878306682E-4</v>
      </c>
      <c r="AI2473">
        <f>AA2473/'Totals and Drop Down Lists'!W$6*Inputs!E$37</f>
        <v>90650.540886485629</v>
      </c>
      <c r="AJ2473">
        <f>AB2473/'Totals and Drop Down Lists'!X$6*Inputs!F$37</f>
        <v>19008.566754786712</v>
      </c>
      <c r="AK2473">
        <f>AC2473/'Totals and Drop Down Lists'!Y$6*Inputs!G$37</f>
        <v>31320.196822786649</v>
      </c>
      <c r="AL2473">
        <f>AD2473/'Totals and Drop Down Lists'!Z$6*Inputs!H$37</f>
        <v>30699.012362806599</v>
      </c>
      <c r="AM2473">
        <f>AE2473/'Totals and Drop Down Lists'!AA$6*Inputs!I$37</f>
        <v>30795.81869575677</v>
      </c>
      <c r="AN2473">
        <f>AF2473/'Totals and Drop Down Lists'!AB$6*Inputs!J$37</f>
        <v>27340.669602272297</v>
      </c>
      <c r="AO2473">
        <f>AG2473/'Totals and Drop Down Lists'!AC$6*Inputs!K$37</f>
        <v>28363.706520756539</v>
      </c>
      <c r="AP2473">
        <f>AH2473/'Totals and Drop Down Lists'!AD$6*Inputs!L$37</f>
        <v>42912.465108018587</v>
      </c>
      <c r="AQ2473">
        <f>IF(OR($D2473="51",$D2473="52",$D2473="61"),(AA2473/'Totals and Drop Down Lists'!W$4)*Inputs!E$38,0)</f>
        <v>0</v>
      </c>
      <c r="AR2473">
        <f>IF(OR($D2473="51",$D2473="52",$D2473="61"),(AB2473/'Totals and Drop Down Lists'!X$4)*Inputs!F$38,0)</f>
        <v>0</v>
      </c>
      <c r="AS2473">
        <f>IF(OR($D2473="51",$D2473="52",$D2473="61"),(AC2473/'Totals and Drop Down Lists'!Y$4)*Inputs!G$38,0)</f>
        <v>0</v>
      </c>
      <c r="AT2473">
        <f>IF(OR($D2473="51",$D2473="52",$D2473="61"),(AD2473/'Totals and Drop Down Lists'!Z$4)*Inputs!H$38,0)</f>
        <v>0</v>
      </c>
      <c r="AU2473">
        <f>IF(OR($D2473="51",$D2473="52",$D2473="61"),(AE2473/'Totals and Drop Down Lists'!AA$4)*Inputs!I$38,0)</f>
        <v>0</v>
      </c>
      <c r="AV2473">
        <f>IF(OR($D2473="51",$D2473="52",$D2473="61"),(AF2473/'Totals and Drop Down Lists'!AB$4)*Inputs!J$38,0)</f>
        <v>0</v>
      </c>
      <c r="AW2473">
        <f>IF(OR($D2473="51",$D2473="52",$D2473="61"),(AG2473/'Totals and Drop Down Lists'!AC$4)*Inputs!K$38,0)</f>
        <v>0</v>
      </c>
      <c r="AX2473">
        <f>IF(OR($D2473="51",$D2473="52",$D2473="61"),(AH2473/'Totals and Drop Down Lists'!AD$4)*Inputs!L$38,0)</f>
        <v>0</v>
      </c>
      <c r="AY2473">
        <f>IF(OR($D2473="51",$D2473="52",$D2473="61"),0,(AA2473/'Totals and Drop Down Lists'!W$5)*Inputs!E$39)</f>
        <v>0</v>
      </c>
      <c r="AZ2473">
        <f>IF(OR($D2473="51",$D2473="52",$D2473="61"),0,(AB2473/'Totals and Drop Down Lists'!X$5)*Inputs!F$39)</f>
        <v>0</v>
      </c>
      <c r="BA2473">
        <f>IF(OR($D2473="51",$D2473="52",$D2473="61"),0,(AC2473/'Totals and Drop Down Lists'!Y$5)*Inputs!G$39)</f>
        <v>0</v>
      </c>
      <c r="BB2473">
        <f>IF(OR($D2473="51",$D2473="52",$D2473="61"),0,(AD2473/'Totals and Drop Down Lists'!Z$5)*Inputs!H$39)</f>
        <v>0</v>
      </c>
      <c r="BC2473">
        <f>IF(OR($D2473="51",$D2473="52",$D2473="61"),0,(AE2473/'Totals and Drop Down Lists'!AA$5)*Inputs!I$39)</f>
        <v>0</v>
      </c>
      <c r="BD2473">
        <f>IF(OR($D2473="51",$D2473="52",$D2473="61"),0,(AF2473/'Totals and Drop Down Lists'!AB$5)*Inputs!J$39)</f>
        <v>0</v>
      </c>
      <c r="BE2473">
        <f>IF(OR($D2473="51",$D2473="52",$D2473="61"),0,(AG2473/'Totals and Drop Down Lists'!AC$5)*Inputs!K$39)</f>
        <v>0</v>
      </c>
      <c r="BF2473">
        <f>IF(OR($D2473="51",$D2473="52",$D2473="61"),0,(AH2473/'Totals and Drop Down Lists'!AD$5)*Inputs!L$39)</f>
        <v>0</v>
      </c>
      <c r="BG2473" s="10">
        <f t="shared" si="343"/>
        <v>301090.97675366979</v>
      </c>
    </row>
    <row r="2474" spans="1:59" ht="28.8">
      <c r="A2474" s="1" t="s">
        <v>7575</v>
      </c>
      <c r="B2474" s="1" t="s">
        <v>3992</v>
      </c>
      <c r="C2474" s="1" t="s">
        <v>1013</v>
      </c>
      <c r="D2474" s="1" t="s">
        <v>215</v>
      </c>
      <c r="E2474" s="1" t="s">
        <v>4005</v>
      </c>
      <c r="F2474" s="2">
        <v>400859</v>
      </c>
      <c r="G2474" s="2">
        <v>1227</v>
      </c>
      <c r="H2474" s="2">
        <v>569</v>
      </c>
      <c r="I2474" s="2">
        <v>21816</v>
      </c>
      <c r="J2474" s="2">
        <v>142886</v>
      </c>
      <c r="K2474" s="2">
        <v>38942</v>
      </c>
      <c r="L2474" s="2">
        <v>943</v>
      </c>
      <c r="M2474" s="2">
        <v>92</v>
      </c>
      <c r="N2474" s="2">
        <v>72</v>
      </c>
      <c r="O2474" s="2">
        <v>1562</v>
      </c>
      <c r="P2474" s="2">
        <v>517</v>
      </c>
      <c r="Q2474" s="2">
        <v>106</v>
      </c>
      <c r="R2474" s="2">
        <v>15323</v>
      </c>
      <c r="S2474" s="2">
        <v>51544500</v>
      </c>
      <c r="T2474" s="2">
        <v>2581416800</v>
      </c>
      <c r="U2474" s="2">
        <v>2298</v>
      </c>
      <c r="V2474" s="2">
        <v>2129</v>
      </c>
      <c r="W2474" s="2">
        <v>35</v>
      </c>
      <c r="X2474" s="2">
        <v>7979</v>
      </c>
      <c r="Y2474" s="2">
        <v>1305</v>
      </c>
      <c r="Z2474" s="2">
        <v>5079</v>
      </c>
      <c r="AA2474" s="9">
        <f t="shared" si="344"/>
        <v>400859</v>
      </c>
      <c r="AB2474" s="9">
        <f t="shared" si="345"/>
        <v>20020</v>
      </c>
      <c r="AC2474" s="9">
        <f t="shared" si="346"/>
        <v>18615</v>
      </c>
      <c r="AD2474" s="9">
        <f t="shared" si="347"/>
        <v>15323</v>
      </c>
      <c r="AE2474" s="44">
        <f t="shared" si="348"/>
        <v>7.4121229083900955E-4</v>
      </c>
      <c r="AF2474" s="9">
        <f t="shared" si="349"/>
        <v>5815</v>
      </c>
      <c r="AG2474" s="9">
        <f t="shared" si="342"/>
        <v>6384</v>
      </c>
      <c r="AH2474" s="44">
        <f t="shared" si="350"/>
        <v>6.4739976657168742E-4</v>
      </c>
      <c r="AI2474">
        <f>AA2474/'Totals and Drop Down Lists'!W$6*Inputs!E$37</f>
        <v>363635.39646968618</v>
      </c>
      <c r="AJ2474">
        <f>AB2474/'Totals and Drop Down Lists'!X$6*Inputs!F$37</f>
        <v>65873.551398793497</v>
      </c>
      <c r="AK2474">
        <f>AC2474/'Totals and Drop Down Lists'!Y$6*Inputs!G$37</f>
        <v>122716.36789226973</v>
      </c>
      <c r="AL2474">
        <f>AD2474/'Totals and Drop Down Lists'!Z$6*Inputs!H$37</f>
        <v>122852.17196011636</v>
      </c>
      <c r="AM2474">
        <f>AE2474/'Totals and Drop Down Lists'!AA$6*Inputs!I$37</f>
        <v>92273.036564211521</v>
      </c>
      <c r="AN2474">
        <f>AF2474/'Totals and Drop Down Lists'!AB$6*Inputs!J$37</f>
        <v>116048.17061110468</v>
      </c>
      <c r="AO2474">
        <f>AG2474/'Totals and Drop Down Lists'!AC$6*Inputs!K$37</f>
        <v>118892.9103273209</v>
      </c>
      <c r="AP2474">
        <f>AH2474/'Totals and Drop Down Lists'!AD$6*Inputs!L$37</f>
        <v>152352.52818614198</v>
      </c>
      <c r="AQ2474">
        <f>IF(OR($D2474="51",$D2474="52",$D2474="61"),(AA2474/'Totals and Drop Down Lists'!W$4)*Inputs!E$38,0)</f>
        <v>0</v>
      </c>
      <c r="AR2474">
        <f>IF(OR($D2474="51",$D2474="52",$D2474="61"),(AB2474/'Totals and Drop Down Lists'!X$4)*Inputs!F$38,0)</f>
        <v>0</v>
      </c>
      <c r="AS2474">
        <f>IF(OR($D2474="51",$D2474="52",$D2474="61"),(AC2474/'Totals and Drop Down Lists'!Y$4)*Inputs!G$38,0)</f>
        <v>0</v>
      </c>
      <c r="AT2474">
        <f>IF(OR($D2474="51",$D2474="52",$D2474="61"),(AD2474/'Totals and Drop Down Lists'!Z$4)*Inputs!H$38,0)</f>
        <v>0</v>
      </c>
      <c r="AU2474">
        <f>IF(OR($D2474="51",$D2474="52",$D2474="61"),(AE2474/'Totals and Drop Down Lists'!AA$4)*Inputs!I$38,0)</f>
        <v>0</v>
      </c>
      <c r="AV2474">
        <f>IF(OR($D2474="51",$D2474="52",$D2474="61"),(AF2474/'Totals and Drop Down Lists'!AB$4)*Inputs!J$38,0)</f>
        <v>0</v>
      </c>
      <c r="AW2474">
        <f>IF(OR($D2474="51",$D2474="52",$D2474="61"),(AG2474/'Totals and Drop Down Lists'!AC$4)*Inputs!K$38,0)</f>
        <v>0</v>
      </c>
      <c r="AX2474">
        <f>IF(OR($D2474="51",$D2474="52",$D2474="61"),(AH2474/'Totals and Drop Down Lists'!AD$4)*Inputs!L$38,0)</f>
        <v>0</v>
      </c>
      <c r="AY2474">
        <f>IF(OR($D2474="51",$D2474="52",$D2474="61"),0,(AA2474/'Totals and Drop Down Lists'!W$5)*Inputs!E$39)</f>
        <v>0</v>
      </c>
      <c r="AZ2474">
        <f>IF(OR($D2474="51",$D2474="52",$D2474="61"),0,(AB2474/'Totals and Drop Down Lists'!X$5)*Inputs!F$39)</f>
        <v>0</v>
      </c>
      <c r="BA2474">
        <f>IF(OR($D2474="51",$D2474="52",$D2474="61"),0,(AC2474/'Totals and Drop Down Lists'!Y$5)*Inputs!G$39)</f>
        <v>0</v>
      </c>
      <c r="BB2474">
        <f>IF(OR($D2474="51",$D2474="52",$D2474="61"),0,(AD2474/'Totals and Drop Down Lists'!Z$5)*Inputs!H$39)</f>
        <v>0</v>
      </c>
      <c r="BC2474">
        <f>IF(OR($D2474="51",$D2474="52",$D2474="61"),0,(AE2474/'Totals and Drop Down Lists'!AA$5)*Inputs!I$39)</f>
        <v>0</v>
      </c>
      <c r="BD2474">
        <f>IF(OR($D2474="51",$D2474="52",$D2474="61"),0,(AF2474/'Totals and Drop Down Lists'!AB$5)*Inputs!J$39)</f>
        <v>0</v>
      </c>
      <c r="BE2474">
        <f>IF(OR($D2474="51",$D2474="52",$D2474="61"),0,(AG2474/'Totals and Drop Down Lists'!AC$5)*Inputs!K$39)</f>
        <v>0</v>
      </c>
      <c r="BF2474">
        <f>IF(OR($D2474="51",$D2474="52",$D2474="61"),0,(AH2474/'Totals and Drop Down Lists'!AD$5)*Inputs!L$39)</f>
        <v>0</v>
      </c>
      <c r="BG2474" s="10">
        <f t="shared" si="343"/>
        <v>1154644.1334096449</v>
      </c>
    </row>
    <row r="2475" spans="1:59">
      <c r="A2475" s="1" t="s">
        <v>7576</v>
      </c>
      <c r="B2475" s="1" t="s">
        <v>3580</v>
      </c>
      <c r="C2475" s="1" t="s">
        <v>3581</v>
      </c>
      <c r="D2475" s="1" t="s">
        <v>10</v>
      </c>
      <c r="E2475" s="1" t="s">
        <v>3582</v>
      </c>
      <c r="F2475" s="2">
        <v>16000</v>
      </c>
      <c r="G2475" s="2">
        <v>166</v>
      </c>
      <c r="H2475" s="2">
        <v>14</v>
      </c>
      <c r="I2475" s="2">
        <v>5460</v>
      </c>
      <c r="J2475" s="2">
        <v>6633</v>
      </c>
      <c r="K2475" s="2">
        <v>5367</v>
      </c>
      <c r="L2475" s="2">
        <v>23</v>
      </c>
      <c r="M2475" s="2">
        <v>13</v>
      </c>
      <c r="N2475" s="2">
        <v>0</v>
      </c>
      <c r="O2475" s="2">
        <v>379</v>
      </c>
      <c r="P2475" s="2">
        <v>54</v>
      </c>
      <c r="Q2475" s="2">
        <v>16</v>
      </c>
      <c r="R2475" s="2">
        <v>2740</v>
      </c>
      <c r="S2475" s="2">
        <v>5521800</v>
      </c>
      <c r="T2475" s="2">
        <v>194420100</v>
      </c>
      <c r="U2475" s="2">
        <v>381</v>
      </c>
      <c r="V2475" s="2">
        <v>930</v>
      </c>
      <c r="W2475" s="2">
        <v>155</v>
      </c>
      <c r="X2475" s="2">
        <v>2220</v>
      </c>
      <c r="Y2475" s="2">
        <v>310</v>
      </c>
      <c r="Z2475" s="2">
        <v>1275</v>
      </c>
      <c r="AA2475" s="9">
        <f t="shared" si="344"/>
        <v>16000</v>
      </c>
      <c r="AB2475" s="9">
        <f t="shared" si="345"/>
        <v>5280</v>
      </c>
      <c r="AC2475" s="9">
        <f t="shared" si="346"/>
        <v>3225</v>
      </c>
      <c r="AD2475" s="9">
        <f t="shared" si="347"/>
        <v>2740</v>
      </c>
      <c r="AE2475" s="44">
        <f t="shared" si="348"/>
        <v>3.0328363677478622E-4</v>
      </c>
      <c r="AF2475" s="9">
        <f t="shared" si="349"/>
        <v>1135</v>
      </c>
      <c r="AG2475" s="9">
        <f t="shared" si="342"/>
        <v>1585</v>
      </c>
      <c r="AH2475" s="44">
        <f t="shared" si="350"/>
        <v>4.7720166560877671E-4</v>
      </c>
      <c r="AI2475">
        <f>AA2475/'Totals and Drop Down Lists'!W$6*Inputs!E$37</f>
        <v>14514.246514397777</v>
      </c>
      <c r="AJ2475">
        <f>AB2475/'Totals and Drop Down Lists'!X$6*Inputs!F$37</f>
        <v>17373.244324956526</v>
      </c>
      <c r="AK2475">
        <f>AC2475/'Totals and Drop Down Lists'!Y$6*Inputs!G$37</f>
        <v>21260.289360868646</v>
      </c>
      <c r="AL2475">
        <f>AD2475/'Totals and Drop Down Lists'!Z$6*Inputs!H$37</f>
        <v>21967.953479783257</v>
      </c>
      <c r="AM2475">
        <f>AE2475/'Totals and Drop Down Lists'!AA$6*Inputs!I$37</f>
        <v>37755.582916426822</v>
      </c>
      <c r="AN2475">
        <f>AF2475/'Totals and Drop Down Lists'!AB$6*Inputs!J$37</f>
        <v>22650.846714291281</v>
      </c>
      <c r="AO2475">
        <f>AG2475/'Totals and Drop Down Lists'!AC$6*Inputs!K$37</f>
        <v>29518.368243860215</v>
      </c>
      <c r="AP2475">
        <f>AH2475/'Totals and Drop Down Lists'!AD$6*Inputs!L$37</f>
        <v>112299.82456610072</v>
      </c>
      <c r="AQ2475">
        <f>IF(OR($D2475="51",$D2475="52",$D2475="61"),(AA2475/'Totals and Drop Down Lists'!W$4)*Inputs!E$38,0)</f>
        <v>0</v>
      </c>
      <c r="AR2475">
        <f>IF(OR($D2475="51",$D2475="52",$D2475="61"),(AB2475/'Totals and Drop Down Lists'!X$4)*Inputs!F$38,0)</f>
        <v>0</v>
      </c>
      <c r="AS2475">
        <f>IF(OR($D2475="51",$D2475="52",$D2475="61"),(AC2475/'Totals and Drop Down Lists'!Y$4)*Inputs!G$38,0)</f>
        <v>0</v>
      </c>
      <c r="AT2475">
        <f>IF(OR($D2475="51",$D2475="52",$D2475="61"),(AD2475/'Totals and Drop Down Lists'!Z$4)*Inputs!H$38,0)</f>
        <v>0</v>
      </c>
      <c r="AU2475">
        <f>IF(OR($D2475="51",$D2475="52",$D2475="61"),(AE2475/'Totals and Drop Down Lists'!AA$4)*Inputs!I$38,0)</f>
        <v>0</v>
      </c>
      <c r="AV2475">
        <f>IF(OR($D2475="51",$D2475="52",$D2475="61"),(AF2475/'Totals and Drop Down Lists'!AB$4)*Inputs!J$38,0)</f>
        <v>0</v>
      </c>
      <c r="AW2475">
        <f>IF(OR($D2475="51",$D2475="52",$D2475="61"),(AG2475/'Totals and Drop Down Lists'!AC$4)*Inputs!K$38,0)</f>
        <v>0</v>
      </c>
      <c r="AX2475">
        <f>IF(OR($D2475="51",$D2475="52",$D2475="61"),(AH2475/'Totals and Drop Down Lists'!AD$4)*Inputs!L$38,0)</f>
        <v>0</v>
      </c>
      <c r="AY2475">
        <f>IF(OR($D2475="51",$D2475="52",$D2475="61"),0,(AA2475/'Totals and Drop Down Lists'!W$5)*Inputs!E$39)</f>
        <v>0</v>
      </c>
      <c r="AZ2475">
        <f>IF(OR($D2475="51",$D2475="52",$D2475="61"),0,(AB2475/'Totals and Drop Down Lists'!X$5)*Inputs!F$39)</f>
        <v>0</v>
      </c>
      <c r="BA2475">
        <f>IF(OR($D2475="51",$D2475="52",$D2475="61"),0,(AC2475/'Totals and Drop Down Lists'!Y$5)*Inputs!G$39)</f>
        <v>0</v>
      </c>
      <c r="BB2475">
        <f>IF(OR($D2475="51",$D2475="52",$D2475="61"),0,(AD2475/'Totals and Drop Down Lists'!Z$5)*Inputs!H$39)</f>
        <v>0</v>
      </c>
      <c r="BC2475">
        <f>IF(OR($D2475="51",$D2475="52",$D2475="61"),0,(AE2475/'Totals and Drop Down Lists'!AA$5)*Inputs!I$39)</f>
        <v>0</v>
      </c>
      <c r="BD2475">
        <f>IF(OR($D2475="51",$D2475="52",$D2475="61"),0,(AF2475/'Totals and Drop Down Lists'!AB$5)*Inputs!J$39)</f>
        <v>0</v>
      </c>
      <c r="BE2475">
        <f>IF(OR($D2475="51",$D2475="52",$D2475="61"),0,(AG2475/'Totals and Drop Down Lists'!AC$5)*Inputs!K$39)</f>
        <v>0</v>
      </c>
      <c r="BF2475">
        <f>IF(OR($D2475="51",$D2475="52",$D2475="61"),0,(AH2475/'Totals and Drop Down Lists'!AD$5)*Inputs!L$39)</f>
        <v>0</v>
      </c>
      <c r="BG2475" s="10">
        <f t="shared" si="343"/>
        <v>277340.35612068523</v>
      </c>
    </row>
    <row r="2476" spans="1:59">
      <c r="A2476" s="1" t="s">
        <v>7576</v>
      </c>
      <c r="B2476" s="1" t="s">
        <v>3580</v>
      </c>
      <c r="C2476" s="1" t="s">
        <v>3583</v>
      </c>
      <c r="D2476" s="1" t="s">
        <v>10</v>
      </c>
      <c r="E2476" s="1" t="s">
        <v>3584</v>
      </c>
      <c r="F2476" s="2">
        <v>30614</v>
      </c>
      <c r="G2476" s="2">
        <v>318</v>
      </c>
      <c r="H2476" s="2">
        <v>83</v>
      </c>
      <c r="I2476" s="2">
        <v>4851</v>
      </c>
      <c r="J2476" s="2">
        <v>12052</v>
      </c>
      <c r="K2476" s="2">
        <v>7296</v>
      </c>
      <c r="L2476" s="2">
        <v>47</v>
      </c>
      <c r="M2476" s="2">
        <v>0</v>
      </c>
      <c r="N2476" s="2">
        <v>0</v>
      </c>
      <c r="O2476" s="2">
        <v>282</v>
      </c>
      <c r="P2476" s="2">
        <v>177</v>
      </c>
      <c r="Q2476" s="2">
        <v>53</v>
      </c>
      <c r="R2476" s="2">
        <v>3256</v>
      </c>
      <c r="S2476" s="2">
        <v>8961600</v>
      </c>
      <c r="T2476" s="2">
        <v>351470500</v>
      </c>
      <c r="U2476" s="2">
        <v>392</v>
      </c>
      <c r="V2476" s="2">
        <v>625</v>
      </c>
      <c r="W2476" s="2">
        <v>0</v>
      </c>
      <c r="X2476" s="2">
        <v>1990</v>
      </c>
      <c r="Y2476" s="2">
        <v>175</v>
      </c>
      <c r="Z2476" s="2">
        <v>1285</v>
      </c>
      <c r="AA2476" s="9">
        <f t="shared" si="344"/>
        <v>30614</v>
      </c>
      <c r="AB2476" s="9">
        <f t="shared" si="345"/>
        <v>4450</v>
      </c>
      <c r="AC2476" s="9">
        <f t="shared" si="346"/>
        <v>3815</v>
      </c>
      <c r="AD2476" s="9">
        <f t="shared" si="347"/>
        <v>3256</v>
      </c>
      <c r="AE2476" s="44">
        <f t="shared" si="348"/>
        <v>3.0846529807628713E-4</v>
      </c>
      <c r="AF2476" s="9">
        <f t="shared" si="349"/>
        <v>1365</v>
      </c>
      <c r="AG2476" s="9">
        <f t="shared" si="342"/>
        <v>1460</v>
      </c>
      <c r="AH2476" s="44">
        <f t="shared" si="350"/>
        <v>3.2887407865131658E-4</v>
      </c>
      <c r="AI2476">
        <f>AA2476/'Totals and Drop Down Lists'!W$6*Inputs!E$37</f>
        <v>27771.196424485846</v>
      </c>
      <c r="AJ2476">
        <f>AB2476/'Totals and Drop Down Lists'!X$6*Inputs!F$37</f>
        <v>14642.222963268283</v>
      </c>
      <c r="AK2476">
        <f>AC2476/'Totals and Drop Down Lists'!Y$6*Inputs!G$37</f>
        <v>25149.768654795003</v>
      </c>
      <c r="AL2476">
        <f>AD2476/'Totals and Drop Down Lists'!Z$6*Inputs!H$37</f>
        <v>26104.984135100101</v>
      </c>
      <c r="AM2476">
        <f>AE2476/'Totals and Drop Down Lists'!AA$6*Inputs!I$37</f>
        <v>38400.644565627939</v>
      </c>
      <c r="AN2476">
        <f>AF2476/'Totals and Drop Down Lists'!AB$6*Inputs!J$37</f>
        <v>27240.886136570571</v>
      </c>
      <c r="AO2476">
        <f>AG2476/'Totals and Drop Down Lists'!AC$6*Inputs!K$37</f>
        <v>27190.421221473764</v>
      </c>
      <c r="AP2476">
        <f>AH2476/'Totals and Drop Down Lists'!AD$6*Inputs!L$37</f>
        <v>77393.907017833335</v>
      </c>
      <c r="AQ2476">
        <f>IF(OR($D2476="51",$D2476="52",$D2476="61"),(AA2476/'Totals and Drop Down Lists'!W$4)*Inputs!E$38,0)</f>
        <v>0</v>
      </c>
      <c r="AR2476">
        <f>IF(OR($D2476="51",$D2476="52",$D2476="61"),(AB2476/'Totals and Drop Down Lists'!X$4)*Inputs!F$38,0)</f>
        <v>0</v>
      </c>
      <c r="AS2476">
        <f>IF(OR($D2476="51",$D2476="52",$D2476="61"),(AC2476/'Totals and Drop Down Lists'!Y$4)*Inputs!G$38,0)</f>
        <v>0</v>
      </c>
      <c r="AT2476">
        <f>IF(OR($D2476="51",$D2476="52",$D2476="61"),(AD2476/'Totals and Drop Down Lists'!Z$4)*Inputs!H$38,0)</f>
        <v>0</v>
      </c>
      <c r="AU2476">
        <f>IF(OR($D2476="51",$D2476="52",$D2476="61"),(AE2476/'Totals and Drop Down Lists'!AA$4)*Inputs!I$38,0)</f>
        <v>0</v>
      </c>
      <c r="AV2476">
        <f>IF(OR($D2476="51",$D2476="52",$D2476="61"),(AF2476/'Totals and Drop Down Lists'!AB$4)*Inputs!J$38,0)</f>
        <v>0</v>
      </c>
      <c r="AW2476">
        <f>IF(OR($D2476="51",$D2476="52",$D2476="61"),(AG2476/'Totals and Drop Down Lists'!AC$4)*Inputs!K$38,0)</f>
        <v>0</v>
      </c>
      <c r="AX2476">
        <f>IF(OR($D2476="51",$D2476="52",$D2476="61"),(AH2476/'Totals and Drop Down Lists'!AD$4)*Inputs!L$38,0)</f>
        <v>0</v>
      </c>
      <c r="AY2476">
        <f>IF(OR($D2476="51",$D2476="52",$D2476="61"),0,(AA2476/'Totals and Drop Down Lists'!W$5)*Inputs!E$39)</f>
        <v>0</v>
      </c>
      <c r="AZ2476">
        <f>IF(OR($D2476="51",$D2476="52",$D2476="61"),0,(AB2476/'Totals and Drop Down Lists'!X$5)*Inputs!F$39)</f>
        <v>0</v>
      </c>
      <c r="BA2476">
        <f>IF(OR($D2476="51",$D2476="52",$D2476="61"),0,(AC2476/'Totals and Drop Down Lists'!Y$5)*Inputs!G$39)</f>
        <v>0</v>
      </c>
      <c r="BB2476">
        <f>IF(OR($D2476="51",$D2476="52",$D2476="61"),0,(AD2476/'Totals and Drop Down Lists'!Z$5)*Inputs!H$39)</f>
        <v>0</v>
      </c>
      <c r="BC2476">
        <f>IF(OR($D2476="51",$D2476="52",$D2476="61"),0,(AE2476/'Totals and Drop Down Lists'!AA$5)*Inputs!I$39)</f>
        <v>0</v>
      </c>
      <c r="BD2476">
        <f>IF(OR($D2476="51",$D2476="52",$D2476="61"),0,(AF2476/'Totals and Drop Down Lists'!AB$5)*Inputs!J$39)</f>
        <v>0</v>
      </c>
      <c r="BE2476">
        <f>IF(OR($D2476="51",$D2476="52",$D2476="61"),0,(AG2476/'Totals and Drop Down Lists'!AC$5)*Inputs!K$39)</f>
        <v>0</v>
      </c>
      <c r="BF2476">
        <f>IF(OR($D2476="51",$D2476="52",$D2476="61"),0,(AH2476/'Totals and Drop Down Lists'!AD$5)*Inputs!L$39)</f>
        <v>0</v>
      </c>
      <c r="BG2476" s="10">
        <f t="shared" si="343"/>
        <v>263894.03111915482</v>
      </c>
    </row>
    <row r="2477" spans="1:59">
      <c r="A2477" s="1" t="s">
        <v>7576</v>
      </c>
      <c r="B2477" s="1" t="s">
        <v>3580</v>
      </c>
      <c r="C2477" s="1" t="s">
        <v>991</v>
      </c>
      <c r="D2477" s="1" t="s">
        <v>10</v>
      </c>
      <c r="E2477" s="1" t="s">
        <v>3585</v>
      </c>
      <c r="F2477" s="2">
        <v>66423</v>
      </c>
      <c r="G2477" s="2">
        <v>168</v>
      </c>
      <c r="H2477" s="2">
        <v>19</v>
      </c>
      <c r="I2477" s="2">
        <v>2674</v>
      </c>
      <c r="J2477" s="2">
        <v>23974</v>
      </c>
      <c r="K2477" s="2">
        <v>3585</v>
      </c>
      <c r="L2477" s="2">
        <v>73</v>
      </c>
      <c r="M2477" s="2">
        <v>10</v>
      </c>
      <c r="N2477" s="2">
        <v>9</v>
      </c>
      <c r="O2477" s="2">
        <v>20</v>
      </c>
      <c r="P2477" s="2">
        <v>28</v>
      </c>
      <c r="Q2477" s="2">
        <v>33</v>
      </c>
      <c r="R2477" s="2">
        <v>2903</v>
      </c>
      <c r="S2477" s="2">
        <v>4537200</v>
      </c>
      <c r="T2477" s="2">
        <v>189311600</v>
      </c>
      <c r="U2477" s="2">
        <v>53</v>
      </c>
      <c r="V2477" s="2">
        <v>320</v>
      </c>
      <c r="W2477" s="2">
        <v>0</v>
      </c>
      <c r="X2477" s="2">
        <v>844</v>
      </c>
      <c r="Y2477" s="2">
        <v>55</v>
      </c>
      <c r="Z2477" s="2">
        <v>484</v>
      </c>
      <c r="AA2477" s="9">
        <f t="shared" si="344"/>
        <v>66423</v>
      </c>
      <c r="AB2477" s="9">
        <f t="shared" si="345"/>
        <v>2487</v>
      </c>
      <c r="AC2477" s="9">
        <f t="shared" si="346"/>
        <v>3076</v>
      </c>
      <c r="AD2477" s="9">
        <f t="shared" si="347"/>
        <v>2903</v>
      </c>
      <c r="AE2477" s="44">
        <f t="shared" si="348"/>
        <v>3.7439807314596235E-5</v>
      </c>
      <c r="AF2477" s="9">
        <f t="shared" si="349"/>
        <v>524</v>
      </c>
      <c r="AG2477" s="9">
        <f t="shared" si="342"/>
        <v>539</v>
      </c>
      <c r="AH2477" s="44">
        <f t="shared" si="350"/>
        <v>2.9990831755651403E-5</v>
      </c>
      <c r="AI2477">
        <f>AA2477/'Totals and Drop Down Lists'!W$6*Inputs!E$37</f>
        <v>60254.987264115225</v>
      </c>
      <c r="AJ2477">
        <f>AB2477/'Totals and Drop Down Lists'!X$6*Inputs!F$37</f>
        <v>8183.1929235164534</v>
      </c>
      <c r="AK2477">
        <f>AC2477/'Totals and Drop Down Lists'!Y$6*Inputs!G$37</f>
        <v>20278.031030707582</v>
      </c>
      <c r="AL2477">
        <f>AD2477/'Totals and Drop Down Lists'!Z$6*Inputs!H$37</f>
        <v>23274.806186792259</v>
      </c>
      <c r="AM2477">
        <f>AE2477/'Totals and Drop Down Lists'!AA$6*Inputs!I$37</f>
        <v>4660.8572901378484</v>
      </c>
      <c r="AN2477">
        <f>AF2477/'Totals and Drop Down Lists'!AB$6*Inputs!J$37</f>
        <v>10457.307205540645</v>
      </c>
      <c r="AO2477">
        <f>AG2477/'Totals and Drop Down Lists'!AC$6*Inputs!K$37</f>
        <v>10038.107560530381</v>
      </c>
      <c r="AP2477">
        <f>AH2477/'Totals and Drop Down Lists'!AD$6*Inputs!L$37</f>
        <v>7057.7397093836789</v>
      </c>
      <c r="AQ2477">
        <f>IF(OR($D2477="51",$D2477="52",$D2477="61"),(AA2477/'Totals and Drop Down Lists'!W$4)*Inputs!E$38,0)</f>
        <v>0</v>
      </c>
      <c r="AR2477">
        <f>IF(OR($D2477="51",$D2477="52",$D2477="61"),(AB2477/'Totals and Drop Down Lists'!X$4)*Inputs!F$38,0)</f>
        <v>0</v>
      </c>
      <c r="AS2477">
        <f>IF(OR($D2477="51",$D2477="52",$D2477="61"),(AC2477/'Totals and Drop Down Lists'!Y$4)*Inputs!G$38,0)</f>
        <v>0</v>
      </c>
      <c r="AT2477">
        <f>IF(OR($D2477="51",$D2477="52",$D2477="61"),(AD2477/'Totals and Drop Down Lists'!Z$4)*Inputs!H$38,0)</f>
        <v>0</v>
      </c>
      <c r="AU2477">
        <f>IF(OR($D2477="51",$D2477="52",$D2477="61"),(AE2477/'Totals and Drop Down Lists'!AA$4)*Inputs!I$38,0)</f>
        <v>0</v>
      </c>
      <c r="AV2477">
        <f>IF(OR($D2477="51",$D2477="52",$D2477="61"),(AF2477/'Totals and Drop Down Lists'!AB$4)*Inputs!J$38,0)</f>
        <v>0</v>
      </c>
      <c r="AW2477">
        <f>IF(OR($D2477="51",$D2477="52",$D2477="61"),(AG2477/'Totals and Drop Down Lists'!AC$4)*Inputs!K$38,0)</f>
        <v>0</v>
      </c>
      <c r="AX2477">
        <f>IF(OR($D2477="51",$D2477="52",$D2477="61"),(AH2477/'Totals and Drop Down Lists'!AD$4)*Inputs!L$38,0)</f>
        <v>0</v>
      </c>
      <c r="AY2477">
        <f>IF(OR($D2477="51",$D2477="52",$D2477="61"),0,(AA2477/'Totals and Drop Down Lists'!W$5)*Inputs!E$39)</f>
        <v>0</v>
      </c>
      <c r="AZ2477">
        <f>IF(OR($D2477="51",$D2477="52",$D2477="61"),0,(AB2477/'Totals and Drop Down Lists'!X$5)*Inputs!F$39)</f>
        <v>0</v>
      </c>
      <c r="BA2477">
        <f>IF(OR($D2477="51",$D2477="52",$D2477="61"),0,(AC2477/'Totals and Drop Down Lists'!Y$5)*Inputs!G$39)</f>
        <v>0</v>
      </c>
      <c r="BB2477">
        <f>IF(OR($D2477="51",$D2477="52",$D2477="61"),0,(AD2477/'Totals and Drop Down Lists'!Z$5)*Inputs!H$39)</f>
        <v>0</v>
      </c>
      <c r="BC2477">
        <f>IF(OR($D2477="51",$D2477="52",$D2477="61"),0,(AE2477/'Totals and Drop Down Lists'!AA$5)*Inputs!I$39)</f>
        <v>0</v>
      </c>
      <c r="BD2477">
        <f>IF(OR($D2477="51",$D2477="52",$D2477="61"),0,(AF2477/'Totals and Drop Down Lists'!AB$5)*Inputs!J$39)</f>
        <v>0</v>
      </c>
      <c r="BE2477">
        <f>IF(OR($D2477="51",$D2477="52",$D2477="61"),0,(AG2477/'Totals and Drop Down Lists'!AC$5)*Inputs!K$39)</f>
        <v>0</v>
      </c>
      <c r="BF2477">
        <f>IF(OR($D2477="51",$D2477="52",$D2477="61"),0,(AH2477/'Totals and Drop Down Lists'!AD$5)*Inputs!L$39)</f>
        <v>0</v>
      </c>
      <c r="BG2477" s="10">
        <f t="shared" si="343"/>
        <v>144205.0291707241</v>
      </c>
    </row>
    <row r="2478" spans="1:59">
      <c r="A2478" s="1" t="s">
        <v>7576</v>
      </c>
      <c r="B2478" s="1" t="s">
        <v>3580</v>
      </c>
      <c r="C2478" s="1" t="s">
        <v>3586</v>
      </c>
      <c r="D2478" s="1" t="s">
        <v>215</v>
      </c>
      <c r="E2478" s="1" t="s">
        <v>3587</v>
      </c>
      <c r="F2478" s="2">
        <v>516698</v>
      </c>
      <c r="G2478" s="2">
        <v>2153</v>
      </c>
      <c r="H2478" s="2">
        <v>373</v>
      </c>
      <c r="I2478" s="2">
        <v>30349</v>
      </c>
      <c r="J2478" s="2">
        <v>191250</v>
      </c>
      <c r="K2478" s="2">
        <v>41713</v>
      </c>
      <c r="L2478" s="2">
        <v>624</v>
      </c>
      <c r="M2478" s="2">
        <v>50</v>
      </c>
      <c r="N2478" s="2">
        <v>85</v>
      </c>
      <c r="O2478" s="2">
        <v>1045</v>
      </c>
      <c r="P2478" s="2">
        <v>626</v>
      </c>
      <c r="Q2478" s="2">
        <v>209</v>
      </c>
      <c r="R2478" s="2">
        <v>29622</v>
      </c>
      <c r="S2478" s="2">
        <v>53358200</v>
      </c>
      <c r="T2478" s="2">
        <v>2317917900</v>
      </c>
      <c r="U2478" s="2">
        <v>2533</v>
      </c>
      <c r="V2478" s="2">
        <v>2723</v>
      </c>
      <c r="W2478" s="2">
        <v>125</v>
      </c>
      <c r="X2478" s="2">
        <v>10330</v>
      </c>
      <c r="Y2478" s="2">
        <v>1072</v>
      </c>
      <c r="Z2478" s="2">
        <v>6914</v>
      </c>
      <c r="AA2478" s="9">
        <f t="shared" si="344"/>
        <v>516698</v>
      </c>
      <c r="AB2478" s="9">
        <f t="shared" si="345"/>
        <v>27823</v>
      </c>
      <c r="AC2478" s="9">
        <f t="shared" si="346"/>
        <v>32261</v>
      </c>
      <c r="AD2478" s="9">
        <f t="shared" si="347"/>
        <v>29622</v>
      </c>
      <c r="AE2478" s="44">
        <f t="shared" si="348"/>
        <v>6.3538534394639689E-4</v>
      </c>
      <c r="AF2478" s="9">
        <f t="shared" si="349"/>
        <v>7482</v>
      </c>
      <c r="AG2478" s="9">
        <f t="shared" si="342"/>
        <v>7986</v>
      </c>
      <c r="AH2478" s="44">
        <f t="shared" si="350"/>
        <v>6.4811246433812888E-4</v>
      </c>
      <c r="AI2478">
        <f>AA2478/'Totals and Drop Down Lists'!W$6*Inputs!E$37</f>
        <v>468717.63409351889</v>
      </c>
      <c r="AJ2478">
        <f>AB2478/'Totals and Drop Down Lists'!X$6*Inputs!F$37</f>
        <v>91548.442585845711</v>
      </c>
      <c r="AK2478">
        <f>AC2478/'Totals and Drop Down Lists'!Y$6*Inputs!G$37</f>
        <v>212675.40932433592</v>
      </c>
      <c r="AL2478">
        <f>AD2478/'Totals and Drop Down Lists'!Z$6*Inputs!H$37</f>
        <v>237494.42261975896</v>
      </c>
      <c r="AM2478">
        <f>AE2478/'Totals and Drop Down Lists'!AA$6*Inputs!I$37</f>
        <v>79098.708695137029</v>
      </c>
      <c r="AN2478">
        <f>AF2478/'Totals and Drop Down Lists'!AB$6*Inputs!J$37</f>
        <v>149315.97807605934</v>
      </c>
      <c r="AO2478">
        <f>AG2478/'Totals and Drop Down Lists'!AC$6*Inputs!K$37</f>
        <v>148727.87936622565</v>
      </c>
      <c r="AP2478">
        <f>AH2478/'Totals and Drop Down Lists'!AD$6*Inputs!L$37</f>
        <v>152520.24728669864</v>
      </c>
      <c r="AQ2478">
        <f>IF(OR($D2478="51",$D2478="52",$D2478="61"),(AA2478/'Totals and Drop Down Lists'!W$4)*Inputs!E$38,0)</f>
        <v>0</v>
      </c>
      <c r="AR2478">
        <f>IF(OR($D2478="51",$D2478="52",$D2478="61"),(AB2478/'Totals and Drop Down Lists'!X$4)*Inputs!F$38,0)</f>
        <v>0</v>
      </c>
      <c r="AS2478">
        <f>IF(OR($D2478="51",$D2478="52",$D2478="61"),(AC2478/'Totals and Drop Down Lists'!Y$4)*Inputs!G$38,0)</f>
        <v>0</v>
      </c>
      <c r="AT2478">
        <f>IF(OR($D2478="51",$D2478="52",$D2478="61"),(AD2478/'Totals and Drop Down Lists'!Z$4)*Inputs!H$38,0)</f>
        <v>0</v>
      </c>
      <c r="AU2478">
        <f>IF(OR($D2478="51",$D2478="52",$D2478="61"),(AE2478/'Totals and Drop Down Lists'!AA$4)*Inputs!I$38,0)</f>
        <v>0</v>
      </c>
      <c r="AV2478">
        <f>IF(OR($D2478="51",$D2478="52",$D2478="61"),(AF2478/'Totals and Drop Down Lists'!AB$4)*Inputs!J$38,0)</f>
        <v>0</v>
      </c>
      <c r="AW2478">
        <f>IF(OR($D2478="51",$D2478="52",$D2478="61"),(AG2478/'Totals and Drop Down Lists'!AC$4)*Inputs!K$38,0)</f>
        <v>0</v>
      </c>
      <c r="AX2478">
        <f>IF(OR($D2478="51",$D2478="52",$D2478="61"),(AH2478/'Totals and Drop Down Lists'!AD$4)*Inputs!L$38,0)</f>
        <v>0</v>
      </c>
      <c r="AY2478">
        <f>IF(OR($D2478="51",$D2478="52",$D2478="61"),0,(AA2478/'Totals and Drop Down Lists'!W$5)*Inputs!E$39)</f>
        <v>0</v>
      </c>
      <c r="AZ2478">
        <f>IF(OR($D2478="51",$D2478="52",$D2478="61"),0,(AB2478/'Totals and Drop Down Lists'!X$5)*Inputs!F$39)</f>
        <v>0</v>
      </c>
      <c r="BA2478">
        <f>IF(OR($D2478="51",$D2478="52",$D2478="61"),0,(AC2478/'Totals and Drop Down Lists'!Y$5)*Inputs!G$39)</f>
        <v>0</v>
      </c>
      <c r="BB2478">
        <f>IF(OR($D2478="51",$D2478="52",$D2478="61"),0,(AD2478/'Totals and Drop Down Lists'!Z$5)*Inputs!H$39)</f>
        <v>0</v>
      </c>
      <c r="BC2478">
        <f>IF(OR($D2478="51",$D2478="52",$D2478="61"),0,(AE2478/'Totals and Drop Down Lists'!AA$5)*Inputs!I$39)</f>
        <v>0</v>
      </c>
      <c r="BD2478">
        <f>IF(OR($D2478="51",$D2478="52",$D2478="61"),0,(AF2478/'Totals and Drop Down Lists'!AB$5)*Inputs!J$39)</f>
        <v>0</v>
      </c>
      <c r="BE2478">
        <f>IF(OR($D2478="51",$D2478="52",$D2478="61"),0,(AG2478/'Totals and Drop Down Lists'!AC$5)*Inputs!K$39)</f>
        <v>0</v>
      </c>
      <c r="BF2478">
        <f>IF(OR($D2478="51",$D2478="52",$D2478="61"),0,(AH2478/'Totals and Drop Down Lists'!AD$5)*Inputs!L$39)</f>
        <v>0</v>
      </c>
      <c r="BG2478" s="10">
        <f t="shared" si="343"/>
        <v>1540098.7220475799</v>
      </c>
    </row>
    <row r="2479" spans="1:59">
      <c r="A2479" s="1" t="s">
        <v>7577</v>
      </c>
      <c r="B2479" s="1" t="s">
        <v>3750</v>
      </c>
      <c r="C2479" s="1" t="s">
        <v>3751</v>
      </c>
      <c r="D2479" s="1" t="s">
        <v>10</v>
      </c>
      <c r="E2479" s="1" t="s">
        <v>3752</v>
      </c>
      <c r="F2479" s="2">
        <v>53483</v>
      </c>
      <c r="G2479" s="2">
        <v>119</v>
      </c>
      <c r="H2479" s="2">
        <v>54</v>
      </c>
      <c r="I2479" s="2">
        <v>2186</v>
      </c>
      <c r="J2479" s="2">
        <v>19812</v>
      </c>
      <c r="K2479" s="2">
        <v>6930</v>
      </c>
      <c r="L2479" s="2">
        <v>105</v>
      </c>
      <c r="M2479" s="2">
        <v>21</v>
      </c>
      <c r="N2479" s="2">
        <v>22</v>
      </c>
      <c r="O2479" s="2">
        <v>199</v>
      </c>
      <c r="P2479" s="2">
        <v>57</v>
      </c>
      <c r="Q2479" s="2">
        <v>7</v>
      </c>
      <c r="R2479" s="2">
        <v>1117</v>
      </c>
      <c r="S2479" s="2">
        <v>8611000</v>
      </c>
      <c r="T2479" s="2">
        <v>473767000</v>
      </c>
      <c r="U2479" s="2">
        <v>571</v>
      </c>
      <c r="V2479" s="2">
        <v>280</v>
      </c>
      <c r="W2479" s="2">
        <v>0</v>
      </c>
      <c r="X2479" s="2">
        <v>1005</v>
      </c>
      <c r="Y2479" s="2">
        <v>95</v>
      </c>
      <c r="Z2479" s="2">
        <v>635</v>
      </c>
      <c r="AA2479" s="9">
        <f t="shared" si="344"/>
        <v>53483</v>
      </c>
      <c r="AB2479" s="9">
        <f t="shared" si="345"/>
        <v>2013</v>
      </c>
      <c r="AC2479" s="9">
        <f t="shared" si="346"/>
        <v>1528</v>
      </c>
      <c r="AD2479" s="9">
        <f t="shared" si="347"/>
        <v>1117</v>
      </c>
      <c r="AE2479" s="44">
        <f t="shared" si="348"/>
        <v>1.6929102552713882E-4</v>
      </c>
      <c r="AF2479" s="9">
        <f t="shared" si="349"/>
        <v>725</v>
      </c>
      <c r="AG2479" s="9">
        <f t="shared" si="342"/>
        <v>730</v>
      </c>
      <c r="AH2479" s="44">
        <f t="shared" si="350"/>
        <v>9.5012087870867854E-5</v>
      </c>
      <c r="AI2479">
        <f>AA2479/'Totals and Drop Down Lists'!W$6*Inputs!E$37</f>
        <v>48516.590395596024</v>
      </c>
      <c r="AJ2479">
        <f>AB2479/'Totals and Drop Down Lists'!X$6*Inputs!F$37</f>
        <v>6623.5493988896751</v>
      </c>
      <c r="AK2479">
        <f>AC2479/'Totals and Drop Down Lists'!Y$6*Inputs!G$37</f>
        <v>10073.092137490632</v>
      </c>
      <c r="AL2479">
        <f>AD2479/'Totals and Drop Down Lists'!Z$6*Inputs!H$37</f>
        <v>8955.5489185831739</v>
      </c>
      <c r="AM2479">
        <f>AE2479/'Totals and Drop Down Lists'!AA$6*Inputs!I$37</f>
        <v>21074.929789381233</v>
      </c>
      <c r="AN2479">
        <f>AF2479/'Totals and Drop Down Lists'!AB$6*Inputs!J$37</f>
        <v>14468.602526749937</v>
      </c>
      <c r="AO2479">
        <f>AG2479/'Totals and Drop Down Lists'!AC$6*Inputs!K$37</f>
        <v>13595.210610736882</v>
      </c>
      <c r="AP2479">
        <f>AH2479/'Totals and Drop Down Lists'!AD$6*Inputs!L$37</f>
        <v>22359.185997277807</v>
      </c>
      <c r="AQ2479">
        <f>IF(OR($D2479="51",$D2479="52",$D2479="61"),(AA2479/'Totals and Drop Down Lists'!W$4)*Inputs!E$38,0)</f>
        <v>0</v>
      </c>
      <c r="AR2479">
        <f>IF(OR($D2479="51",$D2479="52",$D2479="61"),(AB2479/'Totals and Drop Down Lists'!X$4)*Inputs!F$38,0)</f>
        <v>0</v>
      </c>
      <c r="AS2479">
        <f>IF(OR($D2479="51",$D2479="52",$D2479="61"),(AC2479/'Totals and Drop Down Lists'!Y$4)*Inputs!G$38,0)</f>
        <v>0</v>
      </c>
      <c r="AT2479">
        <f>IF(OR($D2479="51",$D2479="52",$D2479="61"),(AD2479/'Totals and Drop Down Lists'!Z$4)*Inputs!H$38,0)</f>
        <v>0</v>
      </c>
      <c r="AU2479">
        <f>IF(OR($D2479="51",$D2479="52",$D2479="61"),(AE2479/'Totals and Drop Down Lists'!AA$4)*Inputs!I$38,0)</f>
        <v>0</v>
      </c>
      <c r="AV2479">
        <f>IF(OR($D2479="51",$D2479="52",$D2479="61"),(AF2479/'Totals and Drop Down Lists'!AB$4)*Inputs!J$38,0)</f>
        <v>0</v>
      </c>
      <c r="AW2479">
        <f>IF(OR($D2479="51",$D2479="52",$D2479="61"),(AG2479/'Totals and Drop Down Lists'!AC$4)*Inputs!K$38,0)</f>
        <v>0</v>
      </c>
      <c r="AX2479">
        <f>IF(OR($D2479="51",$D2479="52",$D2479="61"),(AH2479/'Totals and Drop Down Lists'!AD$4)*Inputs!L$38,0)</f>
        <v>0</v>
      </c>
      <c r="AY2479">
        <f>IF(OR($D2479="51",$D2479="52",$D2479="61"),0,(AA2479/'Totals and Drop Down Lists'!W$5)*Inputs!E$39)</f>
        <v>0</v>
      </c>
      <c r="AZ2479">
        <f>IF(OR($D2479="51",$D2479="52",$D2479="61"),0,(AB2479/'Totals and Drop Down Lists'!X$5)*Inputs!F$39)</f>
        <v>0</v>
      </c>
      <c r="BA2479">
        <f>IF(OR($D2479="51",$D2479="52",$D2479="61"),0,(AC2479/'Totals and Drop Down Lists'!Y$5)*Inputs!G$39)</f>
        <v>0</v>
      </c>
      <c r="BB2479">
        <f>IF(OR($D2479="51",$D2479="52",$D2479="61"),0,(AD2479/'Totals and Drop Down Lists'!Z$5)*Inputs!H$39)</f>
        <v>0</v>
      </c>
      <c r="BC2479">
        <f>IF(OR($D2479="51",$D2479="52",$D2479="61"),0,(AE2479/'Totals and Drop Down Lists'!AA$5)*Inputs!I$39)</f>
        <v>0</v>
      </c>
      <c r="BD2479">
        <f>IF(OR($D2479="51",$D2479="52",$D2479="61"),0,(AF2479/'Totals and Drop Down Lists'!AB$5)*Inputs!J$39)</f>
        <v>0</v>
      </c>
      <c r="BE2479">
        <f>IF(OR($D2479="51",$D2479="52",$D2479="61"),0,(AG2479/'Totals and Drop Down Lists'!AC$5)*Inputs!K$39)</f>
        <v>0</v>
      </c>
      <c r="BF2479">
        <f>IF(OR($D2479="51",$D2479="52",$D2479="61"),0,(AH2479/'Totals and Drop Down Lists'!AD$5)*Inputs!L$39)</f>
        <v>0</v>
      </c>
      <c r="BG2479" s="10">
        <f t="shared" si="343"/>
        <v>145666.70977470538</v>
      </c>
    </row>
    <row r="2480" spans="1:59">
      <c r="A2480" s="1" t="s">
        <v>7577</v>
      </c>
      <c r="B2480" s="1" t="s">
        <v>3750</v>
      </c>
      <c r="C2480" s="1" t="s">
        <v>2587</v>
      </c>
      <c r="D2480" s="1" t="s">
        <v>215</v>
      </c>
      <c r="E2480" s="1" t="s">
        <v>3753</v>
      </c>
      <c r="F2480" s="2">
        <v>441778</v>
      </c>
      <c r="G2480" s="2">
        <v>1066</v>
      </c>
      <c r="H2480" s="2">
        <v>169</v>
      </c>
      <c r="I2480" s="2">
        <v>19333</v>
      </c>
      <c r="J2480" s="2">
        <v>159853</v>
      </c>
      <c r="K2480" s="2">
        <v>36439</v>
      </c>
      <c r="L2480" s="2">
        <v>240</v>
      </c>
      <c r="M2480" s="2">
        <v>92</v>
      </c>
      <c r="N2480" s="2">
        <v>149</v>
      </c>
      <c r="O2480" s="2">
        <v>1010</v>
      </c>
      <c r="P2480" s="2">
        <v>189</v>
      </c>
      <c r="Q2480" s="2">
        <v>62</v>
      </c>
      <c r="R2480" s="2">
        <v>25787</v>
      </c>
      <c r="S2480" s="2">
        <v>52164800</v>
      </c>
      <c r="T2480" s="2">
        <v>2576016500</v>
      </c>
      <c r="U2480" s="2">
        <v>2313</v>
      </c>
      <c r="V2480" s="2">
        <v>1634</v>
      </c>
      <c r="W2480" s="2">
        <v>70</v>
      </c>
      <c r="X2480" s="2">
        <v>6355</v>
      </c>
      <c r="Y2480" s="2">
        <v>540</v>
      </c>
      <c r="Z2480" s="2">
        <v>4270</v>
      </c>
      <c r="AA2480" s="9">
        <f t="shared" si="344"/>
        <v>441778</v>
      </c>
      <c r="AB2480" s="9">
        <f t="shared" si="345"/>
        <v>18098</v>
      </c>
      <c r="AC2480" s="9">
        <f t="shared" si="346"/>
        <v>27529</v>
      </c>
      <c r="AD2480" s="9">
        <f t="shared" si="347"/>
        <v>25787</v>
      </c>
      <c r="AE2480" s="44">
        <f t="shared" si="348"/>
        <v>5.8010671797862365E-4</v>
      </c>
      <c r="AF2480" s="9">
        <f t="shared" si="349"/>
        <v>4651</v>
      </c>
      <c r="AG2480" s="9">
        <f t="shared" si="342"/>
        <v>4810</v>
      </c>
      <c r="AH2480" s="44">
        <f t="shared" si="350"/>
        <v>4.0798276931997457E-4</v>
      </c>
      <c r="AI2480">
        <f>AA2480/'Totals and Drop Down Lists'!W$6*Inputs!E$37</f>
        <v>400754.67478985136</v>
      </c>
      <c r="AJ2480">
        <f>AB2480/'Totals and Drop Down Lists'!X$6*Inputs!F$37</f>
        <v>59549.427233534698</v>
      </c>
      <c r="AK2480">
        <f>AC2480/'Totals and Drop Down Lists'!Y$6*Inputs!G$37</f>
        <v>181480.46691948929</v>
      </c>
      <c r="AL2480">
        <f>AD2480/'Totals and Drop Down Lists'!Z$6*Inputs!H$37</f>
        <v>206747.30524933242</v>
      </c>
      <c r="AM2480">
        <f>AE2480/'Totals and Drop Down Lists'!AA$6*Inputs!I$37</f>
        <v>72217.108459703828</v>
      </c>
      <c r="AN2480">
        <f>AF2480/'Totals and Drop Down Lists'!AB$6*Inputs!J$37</f>
        <v>92818.579795743397</v>
      </c>
      <c r="AO2480">
        <f>AG2480/'Totals and Drop Down Lists'!AC$6*Inputs!K$37</f>
        <v>89579.401421430681</v>
      </c>
      <c r="AP2480">
        <f>AH2480/'Totals and Drop Down Lists'!AD$6*Inputs!L$37</f>
        <v>96010.547997933128</v>
      </c>
      <c r="AQ2480">
        <f>IF(OR($D2480="51",$D2480="52",$D2480="61"),(AA2480/'Totals and Drop Down Lists'!W$4)*Inputs!E$38,0)</f>
        <v>0</v>
      </c>
      <c r="AR2480">
        <f>IF(OR($D2480="51",$D2480="52",$D2480="61"),(AB2480/'Totals and Drop Down Lists'!X$4)*Inputs!F$38,0)</f>
        <v>0</v>
      </c>
      <c r="AS2480">
        <f>IF(OR($D2480="51",$D2480="52",$D2480="61"),(AC2480/'Totals and Drop Down Lists'!Y$4)*Inputs!G$38,0)</f>
        <v>0</v>
      </c>
      <c r="AT2480">
        <f>IF(OR($D2480="51",$D2480="52",$D2480="61"),(AD2480/'Totals and Drop Down Lists'!Z$4)*Inputs!H$38,0)</f>
        <v>0</v>
      </c>
      <c r="AU2480">
        <f>IF(OR($D2480="51",$D2480="52",$D2480="61"),(AE2480/'Totals and Drop Down Lists'!AA$4)*Inputs!I$38,0)</f>
        <v>0</v>
      </c>
      <c r="AV2480">
        <f>IF(OR($D2480="51",$D2480="52",$D2480="61"),(AF2480/'Totals and Drop Down Lists'!AB$4)*Inputs!J$38,0)</f>
        <v>0</v>
      </c>
      <c r="AW2480">
        <f>IF(OR($D2480="51",$D2480="52",$D2480="61"),(AG2480/'Totals and Drop Down Lists'!AC$4)*Inputs!K$38,0)</f>
        <v>0</v>
      </c>
      <c r="AX2480">
        <f>IF(OR($D2480="51",$D2480="52",$D2480="61"),(AH2480/'Totals and Drop Down Lists'!AD$4)*Inputs!L$38,0)</f>
        <v>0</v>
      </c>
      <c r="AY2480">
        <f>IF(OR($D2480="51",$D2480="52",$D2480="61"),0,(AA2480/'Totals and Drop Down Lists'!W$5)*Inputs!E$39)</f>
        <v>0</v>
      </c>
      <c r="AZ2480">
        <f>IF(OR($D2480="51",$D2480="52",$D2480="61"),0,(AB2480/'Totals and Drop Down Lists'!X$5)*Inputs!F$39)</f>
        <v>0</v>
      </c>
      <c r="BA2480">
        <f>IF(OR($D2480="51",$D2480="52",$D2480="61"),0,(AC2480/'Totals and Drop Down Lists'!Y$5)*Inputs!G$39)</f>
        <v>0</v>
      </c>
      <c r="BB2480">
        <f>IF(OR($D2480="51",$D2480="52",$D2480="61"),0,(AD2480/'Totals and Drop Down Lists'!Z$5)*Inputs!H$39)</f>
        <v>0</v>
      </c>
      <c r="BC2480">
        <f>IF(OR($D2480="51",$D2480="52",$D2480="61"),0,(AE2480/'Totals and Drop Down Lists'!AA$5)*Inputs!I$39)</f>
        <v>0</v>
      </c>
      <c r="BD2480">
        <f>IF(OR($D2480="51",$D2480="52",$D2480="61"),0,(AF2480/'Totals and Drop Down Lists'!AB$5)*Inputs!J$39)</f>
        <v>0</v>
      </c>
      <c r="BE2480">
        <f>IF(OR($D2480="51",$D2480="52",$D2480="61"),0,(AG2480/'Totals and Drop Down Lists'!AC$5)*Inputs!K$39)</f>
        <v>0</v>
      </c>
      <c r="BF2480">
        <f>IF(OR($D2480="51",$D2480="52",$D2480="61"),0,(AH2480/'Totals and Drop Down Lists'!AD$5)*Inputs!L$39)</f>
        <v>0</v>
      </c>
      <c r="BG2480" s="10">
        <f t="shared" si="343"/>
        <v>1199157.5118670189</v>
      </c>
    </row>
    <row r="2481" spans="1:59" ht="28.8">
      <c r="A2481" s="1" t="s">
        <v>7578</v>
      </c>
      <c r="B2481" s="1" t="s">
        <v>2891</v>
      </c>
      <c r="C2481" s="1" t="s">
        <v>2892</v>
      </c>
      <c r="D2481" s="1" t="s">
        <v>10</v>
      </c>
      <c r="E2481" s="1" t="s">
        <v>2893</v>
      </c>
      <c r="F2481" s="2">
        <v>75402</v>
      </c>
      <c r="G2481" s="2">
        <v>403</v>
      </c>
      <c r="H2481" s="2">
        <v>32</v>
      </c>
      <c r="I2481" s="2">
        <v>4346</v>
      </c>
      <c r="J2481" s="2">
        <v>29980</v>
      </c>
      <c r="K2481" s="2">
        <v>4796</v>
      </c>
      <c r="L2481" s="2">
        <v>149</v>
      </c>
      <c r="M2481" s="2">
        <v>0</v>
      </c>
      <c r="N2481" s="2">
        <v>8</v>
      </c>
      <c r="O2481" s="2">
        <v>23</v>
      </c>
      <c r="P2481" s="2">
        <v>0</v>
      </c>
      <c r="Q2481" s="2">
        <v>51</v>
      </c>
      <c r="R2481" s="2">
        <v>1028</v>
      </c>
      <c r="S2481" s="2">
        <v>5762300</v>
      </c>
      <c r="T2481" s="2">
        <v>230660000</v>
      </c>
      <c r="U2481" s="2">
        <v>195</v>
      </c>
      <c r="V2481" s="2">
        <v>460</v>
      </c>
      <c r="W2481" s="2">
        <v>0</v>
      </c>
      <c r="X2481" s="2">
        <v>1495</v>
      </c>
      <c r="Y2481" s="2">
        <v>195</v>
      </c>
      <c r="Z2481" s="2">
        <v>915</v>
      </c>
      <c r="AA2481" s="9">
        <f t="shared" si="344"/>
        <v>75402</v>
      </c>
      <c r="AB2481" s="9">
        <f t="shared" si="345"/>
        <v>3911</v>
      </c>
      <c r="AC2481" s="9">
        <f t="shared" si="346"/>
        <v>1259</v>
      </c>
      <c r="AD2481" s="9">
        <f t="shared" si="347"/>
        <v>1028</v>
      </c>
      <c r="AE2481" s="44">
        <f t="shared" si="348"/>
        <v>5.3582442462765682E-5</v>
      </c>
      <c r="AF2481" s="9">
        <f t="shared" si="349"/>
        <v>1035</v>
      </c>
      <c r="AG2481" s="9">
        <f t="shared" si="342"/>
        <v>1110</v>
      </c>
      <c r="AH2481" s="44">
        <f t="shared" si="350"/>
        <v>6.6072632571243705E-5</v>
      </c>
      <c r="AI2481">
        <f>AA2481/'Totals and Drop Down Lists'!W$6*Inputs!E$37</f>
        <v>68400.200979913818</v>
      </c>
      <c r="AJ2481">
        <f>AB2481/'Totals and Drop Down Lists'!X$6*Inputs!F$37</f>
        <v>12868.704271762304</v>
      </c>
      <c r="AK2481">
        <f>AC2481/'Totals and Drop Down Lists'!Y$6*Inputs!G$37</f>
        <v>8299.7532729716677</v>
      </c>
      <c r="AL2481">
        <f>AD2481/'Totals and Drop Down Lists'!Z$6*Inputs!H$37</f>
        <v>8241.9913055537181</v>
      </c>
      <c r="AM2481">
        <f>AE2481/'Totals and Drop Down Lists'!AA$6*Inputs!I$37</f>
        <v>6670.4434528061756</v>
      </c>
      <c r="AN2481">
        <f>AF2481/'Totals and Drop Down Lists'!AB$6*Inputs!J$37</f>
        <v>20655.177400256809</v>
      </c>
      <c r="AO2481">
        <f>AG2481/'Totals and Drop Down Lists'!AC$6*Inputs!K$37</f>
        <v>20672.169558791695</v>
      </c>
      <c r="AP2481">
        <f>AH2481/'Totals and Drop Down Lists'!AD$6*Inputs!L$37</f>
        <v>15548.866613668068</v>
      </c>
      <c r="AQ2481">
        <f>IF(OR($D2481="51",$D2481="52",$D2481="61"),(AA2481/'Totals and Drop Down Lists'!W$4)*Inputs!E$38,0)</f>
        <v>0</v>
      </c>
      <c r="AR2481">
        <f>IF(OR($D2481="51",$D2481="52",$D2481="61"),(AB2481/'Totals and Drop Down Lists'!X$4)*Inputs!F$38,0)</f>
        <v>0</v>
      </c>
      <c r="AS2481">
        <f>IF(OR($D2481="51",$D2481="52",$D2481="61"),(AC2481/'Totals and Drop Down Lists'!Y$4)*Inputs!G$38,0)</f>
        <v>0</v>
      </c>
      <c r="AT2481">
        <f>IF(OR($D2481="51",$D2481="52",$D2481="61"),(AD2481/'Totals and Drop Down Lists'!Z$4)*Inputs!H$38,0)</f>
        <v>0</v>
      </c>
      <c r="AU2481">
        <f>IF(OR($D2481="51",$D2481="52",$D2481="61"),(AE2481/'Totals and Drop Down Lists'!AA$4)*Inputs!I$38,0)</f>
        <v>0</v>
      </c>
      <c r="AV2481">
        <f>IF(OR($D2481="51",$D2481="52",$D2481="61"),(AF2481/'Totals and Drop Down Lists'!AB$4)*Inputs!J$38,0)</f>
        <v>0</v>
      </c>
      <c r="AW2481">
        <f>IF(OR($D2481="51",$D2481="52",$D2481="61"),(AG2481/'Totals and Drop Down Lists'!AC$4)*Inputs!K$38,0)</f>
        <v>0</v>
      </c>
      <c r="AX2481">
        <f>IF(OR($D2481="51",$D2481="52",$D2481="61"),(AH2481/'Totals and Drop Down Lists'!AD$4)*Inputs!L$38,0)</f>
        <v>0</v>
      </c>
      <c r="AY2481">
        <f>IF(OR($D2481="51",$D2481="52",$D2481="61"),0,(AA2481/'Totals and Drop Down Lists'!W$5)*Inputs!E$39)</f>
        <v>0</v>
      </c>
      <c r="AZ2481">
        <f>IF(OR($D2481="51",$D2481="52",$D2481="61"),0,(AB2481/'Totals and Drop Down Lists'!X$5)*Inputs!F$39)</f>
        <v>0</v>
      </c>
      <c r="BA2481">
        <f>IF(OR($D2481="51",$D2481="52",$D2481="61"),0,(AC2481/'Totals and Drop Down Lists'!Y$5)*Inputs!G$39)</f>
        <v>0</v>
      </c>
      <c r="BB2481">
        <f>IF(OR($D2481="51",$D2481="52",$D2481="61"),0,(AD2481/'Totals and Drop Down Lists'!Z$5)*Inputs!H$39)</f>
        <v>0</v>
      </c>
      <c r="BC2481">
        <f>IF(OR($D2481="51",$D2481="52",$D2481="61"),0,(AE2481/'Totals and Drop Down Lists'!AA$5)*Inputs!I$39)</f>
        <v>0</v>
      </c>
      <c r="BD2481">
        <f>IF(OR($D2481="51",$D2481="52",$D2481="61"),0,(AF2481/'Totals and Drop Down Lists'!AB$5)*Inputs!J$39)</f>
        <v>0</v>
      </c>
      <c r="BE2481">
        <f>IF(OR($D2481="51",$D2481="52",$D2481="61"),0,(AG2481/'Totals and Drop Down Lists'!AC$5)*Inputs!K$39)</f>
        <v>0</v>
      </c>
      <c r="BF2481">
        <f>IF(OR($D2481="51",$D2481="52",$D2481="61"),0,(AH2481/'Totals and Drop Down Lists'!AD$5)*Inputs!L$39)</f>
        <v>0</v>
      </c>
      <c r="BG2481" s="10">
        <f t="shared" si="343"/>
        <v>161357.30685572425</v>
      </c>
    </row>
    <row r="2482" spans="1:59" ht="28.8">
      <c r="A2482" s="1" t="s">
        <v>7578</v>
      </c>
      <c r="B2482" s="1" t="s">
        <v>2891</v>
      </c>
      <c r="C2482" s="1" t="s">
        <v>2894</v>
      </c>
      <c r="D2482" s="1" t="s">
        <v>10</v>
      </c>
      <c r="E2482" s="1" t="s">
        <v>2895</v>
      </c>
      <c r="F2482" s="2">
        <v>91690</v>
      </c>
      <c r="G2482" s="2">
        <v>271</v>
      </c>
      <c r="H2482" s="2">
        <v>34</v>
      </c>
      <c r="I2482" s="2">
        <v>5671</v>
      </c>
      <c r="J2482" s="2">
        <v>34789</v>
      </c>
      <c r="K2482" s="2">
        <v>6440</v>
      </c>
      <c r="L2482" s="2">
        <v>131</v>
      </c>
      <c r="M2482" s="2">
        <v>21</v>
      </c>
      <c r="N2482" s="2">
        <v>0</v>
      </c>
      <c r="O2482" s="2">
        <v>248</v>
      </c>
      <c r="P2482" s="2">
        <v>49</v>
      </c>
      <c r="Q2482" s="2">
        <v>3</v>
      </c>
      <c r="R2482" s="2">
        <v>1463</v>
      </c>
      <c r="S2482" s="2">
        <v>8092600</v>
      </c>
      <c r="T2482" s="2">
        <v>349268100</v>
      </c>
      <c r="U2482" s="2">
        <v>322</v>
      </c>
      <c r="V2482" s="2">
        <v>450</v>
      </c>
      <c r="W2482" s="2">
        <v>60</v>
      </c>
      <c r="X2482" s="2">
        <v>1235</v>
      </c>
      <c r="Y2482" s="2">
        <v>140</v>
      </c>
      <c r="Z2482" s="2">
        <v>775</v>
      </c>
      <c r="AA2482" s="9">
        <f t="shared" si="344"/>
        <v>91690</v>
      </c>
      <c r="AB2482" s="9">
        <f t="shared" si="345"/>
        <v>5366</v>
      </c>
      <c r="AC2482" s="9">
        <f t="shared" si="346"/>
        <v>1915</v>
      </c>
      <c r="AD2482" s="9">
        <f t="shared" si="347"/>
        <v>1463</v>
      </c>
      <c r="AE2482" s="44">
        <f t="shared" si="348"/>
        <v>8.3257923552542093E-5</v>
      </c>
      <c r="AF2482" s="9">
        <f t="shared" si="349"/>
        <v>725</v>
      </c>
      <c r="AG2482" s="9">
        <f t="shared" si="342"/>
        <v>915</v>
      </c>
      <c r="AH2482" s="44">
        <f t="shared" si="350"/>
        <v>6.3025471371588315E-5</v>
      </c>
      <c r="AI2482">
        <f>AA2482/'Totals and Drop Down Lists'!W$6*Inputs!E$37</f>
        <v>83175.703931570766</v>
      </c>
      <c r="AJ2482">
        <f>AB2482/'Totals and Drop Down Lists'!X$6*Inputs!F$37</f>
        <v>17656.217622673619</v>
      </c>
      <c r="AK2482">
        <f>AC2482/'Totals and Drop Down Lists'!Y$6*Inputs!G$37</f>
        <v>12624.32686079487</v>
      </c>
      <c r="AL2482">
        <f>AD2482/'Totals and Drop Down Lists'!Z$6*Inputs!H$37</f>
        <v>11729.604358001061</v>
      </c>
      <c r="AM2482">
        <f>AE2482/'Totals and Drop Down Lists'!AA$6*Inputs!I$37</f>
        <v>10364.724815245498</v>
      </c>
      <c r="AN2482">
        <f>AF2482/'Totals and Drop Down Lists'!AB$6*Inputs!J$37</f>
        <v>14468.602526749937</v>
      </c>
      <c r="AO2482">
        <f>AG2482/'Totals and Drop Down Lists'!AC$6*Inputs!K$37</f>
        <v>17040.572203868833</v>
      </c>
      <c r="AP2482">
        <f>AH2482/'Totals and Drop Down Lists'!AD$6*Inputs!L$37</f>
        <v>14831.778445693248</v>
      </c>
      <c r="AQ2482">
        <f>IF(OR($D2482="51",$D2482="52",$D2482="61"),(AA2482/'Totals and Drop Down Lists'!W$4)*Inputs!E$38,0)</f>
        <v>0</v>
      </c>
      <c r="AR2482">
        <f>IF(OR($D2482="51",$D2482="52",$D2482="61"),(AB2482/'Totals and Drop Down Lists'!X$4)*Inputs!F$38,0)</f>
        <v>0</v>
      </c>
      <c r="AS2482">
        <f>IF(OR($D2482="51",$D2482="52",$D2482="61"),(AC2482/'Totals and Drop Down Lists'!Y$4)*Inputs!G$38,0)</f>
        <v>0</v>
      </c>
      <c r="AT2482">
        <f>IF(OR($D2482="51",$D2482="52",$D2482="61"),(AD2482/'Totals and Drop Down Lists'!Z$4)*Inputs!H$38,0)</f>
        <v>0</v>
      </c>
      <c r="AU2482">
        <f>IF(OR($D2482="51",$D2482="52",$D2482="61"),(AE2482/'Totals and Drop Down Lists'!AA$4)*Inputs!I$38,0)</f>
        <v>0</v>
      </c>
      <c r="AV2482">
        <f>IF(OR($D2482="51",$D2482="52",$D2482="61"),(AF2482/'Totals and Drop Down Lists'!AB$4)*Inputs!J$38,0)</f>
        <v>0</v>
      </c>
      <c r="AW2482">
        <f>IF(OR($D2482="51",$D2482="52",$D2482="61"),(AG2482/'Totals and Drop Down Lists'!AC$4)*Inputs!K$38,0)</f>
        <v>0</v>
      </c>
      <c r="AX2482">
        <f>IF(OR($D2482="51",$D2482="52",$D2482="61"),(AH2482/'Totals and Drop Down Lists'!AD$4)*Inputs!L$38,0)</f>
        <v>0</v>
      </c>
      <c r="AY2482">
        <f>IF(OR($D2482="51",$D2482="52",$D2482="61"),0,(AA2482/'Totals and Drop Down Lists'!W$5)*Inputs!E$39)</f>
        <v>0</v>
      </c>
      <c r="AZ2482">
        <f>IF(OR($D2482="51",$D2482="52",$D2482="61"),0,(AB2482/'Totals and Drop Down Lists'!X$5)*Inputs!F$39)</f>
        <v>0</v>
      </c>
      <c r="BA2482">
        <f>IF(OR($D2482="51",$D2482="52",$D2482="61"),0,(AC2482/'Totals and Drop Down Lists'!Y$5)*Inputs!G$39)</f>
        <v>0</v>
      </c>
      <c r="BB2482">
        <f>IF(OR($D2482="51",$D2482="52",$D2482="61"),0,(AD2482/'Totals and Drop Down Lists'!Z$5)*Inputs!H$39)</f>
        <v>0</v>
      </c>
      <c r="BC2482">
        <f>IF(OR($D2482="51",$D2482="52",$D2482="61"),0,(AE2482/'Totals and Drop Down Lists'!AA$5)*Inputs!I$39)</f>
        <v>0</v>
      </c>
      <c r="BD2482">
        <f>IF(OR($D2482="51",$D2482="52",$D2482="61"),0,(AF2482/'Totals and Drop Down Lists'!AB$5)*Inputs!J$39)</f>
        <v>0</v>
      </c>
      <c r="BE2482">
        <f>IF(OR($D2482="51",$D2482="52",$D2482="61"),0,(AG2482/'Totals and Drop Down Lists'!AC$5)*Inputs!K$39)</f>
        <v>0</v>
      </c>
      <c r="BF2482">
        <f>IF(OR($D2482="51",$D2482="52",$D2482="61"),0,(AH2482/'Totals and Drop Down Lists'!AD$5)*Inputs!L$39)</f>
        <v>0</v>
      </c>
      <c r="BG2482" s="10">
        <f t="shared" si="343"/>
        <v>181891.53076459785</v>
      </c>
    </row>
    <row r="2483" spans="1:59" ht="28.8">
      <c r="A2483" s="1" t="s">
        <v>7578</v>
      </c>
      <c r="B2483" s="1" t="s">
        <v>2891</v>
      </c>
      <c r="C2483" s="1" t="s">
        <v>2896</v>
      </c>
      <c r="D2483" s="1" t="s">
        <v>10</v>
      </c>
      <c r="E2483" s="1" t="s">
        <v>2897</v>
      </c>
      <c r="F2483" s="2">
        <v>92586</v>
      </c>
      <c r="G2483" s="2">
        <v>1389</v>
      </c>
      <c r="H2483" s="2">
        <v>896</v>
      </c>
      <c r="I2483" s="2">
        <v>27363</v>
      </c>
      <c r="J2483" s="2">
        <v>24287</v>
      </c>
      <c r="K2483" s="2">
        <v>11758</v>
      </c>
      <c r="L2483" s="2">
        <v>380</v>
      </c>
      <c r="M2483" s="2">
        <v>69</v>
      </c>
      <c r="N2483" s="2">
        <v>0</v>
      </c>
      <c r="O2483" s="2">
        <v>1712</v>
      </c>
      <c r="P2483" s="2">
        <v>381</v>
      </c>
      <c r="Q2483" s="2">
        <v>34</v>
      </c>
      <c r="R2483" s="2">
        <v>875</v>
      </c>
      <c r="S2483" s="2">
        <v>15988400</v>
      </c>
      <c r="T2483" s="2">
        <v>492340800</v>
      </c>
      <c r="U2483" s="2">
        <v>392</v>
      </c>
      <c r="V2483" s="2">
        <v>870</v>
      </c>
      <c r="W2483" s="2">
        <v>0</v>
      </c>
      <c r="X2483" s="2">
        <v>4515</v>
      </c>
      <c r="Y2483" s="2">
        <v>250</v>
      </c>
      <c r="Z2483" s="2">
        <v>3605</v>
      </c>
      <c r="AA2483" s="9">
        <f t="shared" si="344"/>
        <v>92586</v>
      </c>
      <c r="AB2483" s="9">
        <f t="shared" si="345"/>
        <v>25078</v>
      </c>
      <c r="AC2483" s="9">
        <f t="shared" si="346"/>
        <v>3451</v>
      </c>
      <c r="AD2483" s="9">
        <f t="shared" si="347"/>
        <v>875</v>
      </c>
      <c r="AE2483" s="44">
        <f t="shared" si="348"/>
        <v>3.9754731519830896E-4</v>
      </c>
      <c r="AF2483" s="9">
        <f t="shared" si="349"/>
        <v>3645</v>
      </c>
      <c r="AG2483" s="9">
        <f t="shared" si="342"/>
        <v>3855</v>
      </c>
      <c r="AH2483" s="44">
        <f t="shared" si="350"/>
        <v>6.9444051698820642E-4</v>
      </c>
      <c r="AI2483">
        <f>AA2483/'Totals and Drop Down Lists'!W$6*Inputs!E$37</f>
        <v>83988.501736377046</v>
      </c>
      <c r="AJ2483">
        <f>AB2483/'Totals and Drop Down Lists'!X$6*Inputs!F$37</f>
        <v>82516.329769177974</v>
      </c>
      <c r="AK2483">
        <f>AC2483/'Totals and Drop Down Lists'!Y$6*Inputs!G$37</f>
        <v>22750.15770057603</v>
      </c>
      <c r="AL2483">
        <f>AD2483/'Totals and Drop Down Lists'!Z$6*Inputs!H$37</f>
        <v>7015.3136112446518</v>
      </c>
      <c r="AM2483">
        <f>AE2483/'Totals and Drop Down Lists'!AA$6*Inputs!I$37</f>
        <v>49490.407005764529</v>
      </c>
      <c r="AN2483">
        <f>AF2483/'Totals and Drop Down Lists'!AB$6*Inputs!J$37</f>
        <v>72742.146496556583</v>
      </c>
      <c r="AO2483">
        <f>AG2483/'Totals and Drop Down Lists'!AC$6*Inputs!K$37</f>
        <v>71793.886170398197</v>
      </c>
      <c r="AP2483">
        <f>AH2483/'Totals and Drop Down Lists'!AD$6*Inputs!L$37</f>
        <v>163422.62370329321</v>
      </c>
      <c r="AQ2483">
        <f>IF(OR($D2483="51",$D2483="52",$D2483="61"),(AA2483/'Totals and Drop Down Lists'!W$4)*Inputs!E$38,0)</f>
        <v>0</v>
      </c>
      <c r="AR2483">
        <f>IF(OR($D2483="51",$D2483="52",$D2483="61"),(AB2483/'Totals and Drop Down Lists'!X$4)*Inputs!F$38,0)</f>
        <v>0</v>
      </c>
      <c r="AS2483">
        <f>IF(OR($D2483="51",$D2483="52",$D2483="61"),(AC2483/'Totals and Drop Down Lists'!Y$4)*Inputs!G$38,0)</f>
        <v>0</v>
      </c>
      <c r="AT2483">
        <f>IF(OR($D2483="51",$D2483="52",$D2483="61"),(AD2483/'Totals and Drop Down Lists'!Z$4)*Inputs!H$38,0)</f>
        <v>0</v>
      </c>
      <c r="AU2483">
        <f>IF(OR($D2483="51",$D2483="52",$D2483="61"),(AE2483/'Totals and Drop Down Lists'!AA$4)*Inputs!I$38,0)</f>
        <v>0</v>
      </c>
      <c r="AV2483">
        <f>IF(OR($D2483="51",$D2483="52",$D2483="61"),(AF2483/'Totals and Drop Down Lists'!AB$4)*Inputs!J$38,0)</f>
        <v>0</v>
      </c>
      <c r="AW2483">
        <f>IF(OR($D2483="51",$D2483="52",$D2483="61"),(AG2483/'Totals and Drop Down Lists'!AC$4)*Inputs!K$38,0)</f>
        <v>0</v>
      </c>
      <c r="AX2483">
        <f>IF(OR($D2483="51",$D2483="52",$D2483="61"),(AH2483/'Totals and Drop Down Lists'!AD$4)*Inputs!L$38,0)</f>
        <v>0</v>
      </c>
      <c r="AY2483">
        <f>IF(OR($D2483="51",$D2483="52",$D2483="61"),0,(AA2483/'Totals and Drop Down Lists'!W$5)*Inputs!E$39)</f>
        <v>0</v>
      </c>
      <c r="AZ2483">
        <f>IF(OR($D2483="51",$D2483="52",$D2483="61"),0,(AB2483/'Totals and Drop Down Lists'!X$5)*Inputs!F$39)</f>
        <v>0</v>
      </c>
      <c r="BA2483">
        <f>IF(OR($D2483="51",$D2483="52",$D2483="61"),0,(AC2483/'Totals and Drop Down Lists'!Y$5)*Inputs!G$39)</f>
        <v>0</v>
      </c>
      <c r="BB2483">
        <f>IF(OR($D2483="51",$D2483="52",$D2483="61"),0,(AD2483/'Totals and Drop Down Lists'!Z$5)*Inputs!H$39)</f>
        <v>0</v>
      </c>
      <c r="BC2483">
        <f>IF(OR($D2483="51",$D2483="52",$D2483="61"),0,(AE2483/'Totals and Drop Down Lists'!AA$5)*Inputs!I$39)</f>
        <v>0</v>
      </c>
      <c r="BD2483">
        <f>IF(OR($D2483="51",$D2483="52",$D2483="61"),0,(AF2483/'Totals and Drop Down Lists'!AB$5)*Inputs!J$39)</f>
        <v>0</v>
      </c>
      <c r="BE2483">
        <f>IF(OR($D2483="51",$D2483="52",$D2483="61"),0,(AG2483/'Totals and Drop Down Lists'!AC$5)*Inputs!K$39)</f>
        <v>0</v>
      </c>
      <c r="BF2483">
        <f>IF(OR($D2483="51",$D2483="52",$D2483="61"),0,(AH2483/'Totals and Drop Down Lists'!AD$5)*Inputs!L$39)</f>
        <v>0</v>
      </c>
      <c r="BG2483" s="10">
        <f t="shared" si="343"/>
        <v>553719.36619338824</v>
      </c>
    </row>
    <row r="2484" spans="1:59" ht="28.8">
      <c r="A2484" s="1" t="s">
        <v>7578</v>
      </c>
      <c r="B2484" s="1" t="s">
        <v>2891</v>
      </c>
      <c r="C2484" s="1" t="s">
        <v>2898</v>
      </c>
      <c r="D2484" s="1" t="s">
        <v>215</v>
      </c>
      <c r="E2484" s="1" t="s">
        <v>2899</v>
      </c>
      <c r="F2484" s="2">
        <v>319224</v>
      </c>
      <c r="G2484" s="2">
        <v>1037</v>
      </c>
      <c r="H2484" s="2">
        <v>121</v>
      </c>
      <c r="I2484" s="2">
        <v>21962</v>
      </c>
      <c r="J2484" s="2">
        <v>132718</v>
      </c>
      <c r="K2484" s="2">
        <v>18481</v>
      </c>
      <c r="L2484" s="2">
        <v>182</v>
      </c>
      <c r="M2484" s="2">
        <v>64</v>
      </c>
      <c r="N2484" s="2">
        <v>126</v>
      </c>
      <c r="O2484" s="2">
        <v>396</v>
      </c>
      <c r="P2484" s="2">
        <v>135</v>
      </c>
      <c r="Q2484" s="2">
        <v>14</v>
      </c>
      <c r="R2484" s="2">
        <v>10596</v>
      </c>
      <c r="S2484" s="2">
        <v>22495300</v>
      </c>
      <c r="T2484" s="2">
        <v>925997800</v>
      </c>
      <c r="U2484" s="2">
        <v>1174</v>
      </c>
      <c r="V2484" s="2">
        <v>1410</v>
      </c>
      <c r="W2484" s="2">
        <v>198</v>
      </c>
      <c r="X2484" s="2">
        <v>4777</v>
      </c>
      <c r="Y2484" s="2">
        <v>317</v>
      </c>
      <c r="Z2484" s="2">
        <v>3073</v>
      </c>
      <c r="AA2484" s="9">
        <f t="shared" si="344"/>
        <v>319224</v>
      </c>
      <c r="AB2484" s="9">
        <f t="shared" si="345"/>
        <v>20804</v>
      </c>
      <c r="AC2484" s="9">
        <f t="shared" si="346"/>
        <v>11513</v>
      </c>
      <c r="AD2484" s="9">
        <f t="shared" si="347"/>
        <v>10596</v>
      </c>
      <c r="AE2484" s="44">
        <f t="shared" si="348"/>
        <v>1.797284759247383E-4</v>
      </c>
      <c r="AF2484" s="9">
        <f t="shared" si="349"/>
        <v>3169</v>
      </c>
      <c r="AG2484" s="9">
        <f t="shared" si="342"/>
        <v>3390</v>
      </c>
      <c r="AH2484" s="44">
        <f t="shared" si="350"/>
        <v>1.756492998869032E-4</v>
      </c>
      <c r="AI2484">
        <f>AA2484/'Totals and Drop Down Lists'!W$6*Inputs!E$37</f>
        <v>289580.98933200724</v>
      </c>
      <c r="AJ2484">
        <f>AB2484/'Totals and Drop Down Lists'!X$6*Inputs!F$37</f>
        <v>68453.214950074907</v>
      </c>
      <c r="AK2484">
        <f>AC2484/'Totals and Drop Down Lists'!Y$6*Inputs!G$37</f>
        <v>75897.584933854494</v>
      </c>
      <c r="AL2484">
        <f>AD2484/'Totals and Drop Down Lists'!Z$6*Inputs!H$37</f>
        <v>84953.443456855253</v>
      </c>
      <c r="AM2484">
        <f>AE2484/'Totals and Drop Down Lists'!AA$6*Inputs!I$37</f>
        <v>22374.28120877644</v>
      </c>
      <c r="AN2484">
        <f>AF2484/'Totals and Drop Down Lists'!AB$6*Inputs!J$37</f>
        <v>63242.76056175249</v>
      </c>
      <c r="AO2484">
        <f>AG2484/'Totals and Drop Down Lists'!AC$6*Inputs!K$37</f>
        <v>63133.923247120583</v>
      </c>
      <c r="AP2484">
        <f>AH2484/'Totals and Drop Down Lists'!AD$6*Inputs!L$37</f>
        <v>41335.533767036497</v>
      </c>
      <c r="AQ2484">
        <f>IF(OR($D2484="51",$D2484="52",$D2484="61"),(AA2484/'Totals and Drop Down Lists'!W$4)*Inputs!E$38,0)</f>
        <v>0</v>
      </c>
      <c r="AR2484">
        <f>IF(OR($D2484="51",$D2484="52",$D2484="61"),(AB2484/'Totals and Drop Down Lists'!X$4)*Inputs!F$38,0)</f>
        <v>0</v>
      </c>
      <c r="AS2484">
        <f>IF(OR($D2484="51",$D2484="52",$D2484="61"),(AC2484/'Totals and Drop Down Lists'!Y$4)*Inputs!G$38,0)</f>
        <v>0</v>
      </c>
      <c r="AT2484">
        <f>IF(OR($D2484="51",$D2484="52",$D2484="61"),(AD2484/'Totals and Drop Down Lists'!Z$4)*Inputs!H$38,0)</f>
        <v>0</v>
      </c>
      <c r="AU2484">
        <f>IF(OR($D2484="51",$D2484="52",$D2484="61"),(AE2484/'Totals and Drop Down Lists'!AA$4)*Inputs!I$38,0)</f>
        <v>0</v>
      </c>
      <c r="AV2484">
        <f>IF(OR($D2484="51",$D2484="52",$D2484="61"),(AF2484/'Totals and Drop Down Lists'!AB$4)*Inputs!J$38,0)</f>
        <v>0</v>
      </c>
      <c r="AW2484">
        <f>IF(OR($D2484="51",$D2484="52",$D2484="61"),(AG2484/'Totals and Drop Down Lists'!AC$4)*Inputs!K$38,0)</f>
        <v>0</v>
      </c>
      <c r="AX2484">
        <f>IF(OR($D2484="51",$D2484="52",$D2484="61"),(AH2484/'Totals and Drop Down Lists'!AD$4)*Inputs!L$38,0)</f>
        <v>0</v>
      </c>
      <c r="AY2484">
        <f>IF(OR($D2484="51",$D2484="52",$D2484="61"),0,(AA2484/'Totals and Drop Down Lists'!W$5)*Inputs!E$39)</f>
        <v>0</v>
      </c>
      <c r="AZ2484">
        <f>IF(OR($D2484="51",$D2484="52",$D2484="61"),0,(AB2484/'Totals and Drop Down Lists'!X$5)*Inputs!F$39)</f>
        <v>0</v>
      </c>
      <c r="BA2484">
        <f>IF(OR($D2484="51",$D2484="52",$D2484="61"),0,(AC2484/'Totals and Drop Down Lists'!Y$5)*Inputs!G$39)</f>
        <v>0</v>
      </c>
      <c r="BB2484">
        <f>IF(OR($D2484="51",$D2484="52",$D2484="61"),0,(AD2484/'Totals and Drop Down Lists'!Z$5)*Inputs!H$39)</f>
        <v>0</v>
      </c>
      <c r="BC2484">
        <f>IF(OR($D2484="51",$D2484="52",$D2484="61"),0,(AE2484/'Totals and Drop Down Lists'!AA$5)*Inputs!I$39)</f>
        <v>0</v>
      </c>
      <c r="BD2484">
        <f>IF(OR($D2484="51",$D2484="52",$D2484="61"),0,(AF2484/'Totals and Drop Down Lists'!AB$5)*Inputs!J$39)</f>
        <v>0</v>
      </c>
      <c r="BE2484">
        <f>IF(OR($D2484="51",$D2484="52",$D2484="61"),0,(AG2484/'Totals and Drop Down Lists'!AC$5)*Inputs!K$39)</f>
        <v>0</v>
      </c>
      <c r="BF2484">
        <f>IF(OR($D2484="51",$D2484="52",$D2484="61"),0,(AH2484/'Totals and Drop Down Lists'!AD$5)*Inputs!L$39)</f>
        <v>0</v>
      </c>
      <c r="BG2484" s="10">
        <f t="shared" si="343"/>
        <v>708971.7314574779</v>
      </c>
    </row>
    <row r="2485" spans="1:59" ht="28.8">
      <c r="A2485" s="1" t="s">
        <v>7579</v>
      </c>
      <c r="B2485" s="1" t="s">
        <v>4796</v>
      </c>
      <c r="C2485" s="1" t="s">
        <v>4797</v>
      </c>
      <c r="D2485" s="1" t="s">
        <v>10</v>
      </c>
      <c r="E2485" s="1" t="s">
        <v>4798</v>
      </c>
      <c r="F2485" s="2">
        <v>84591</v>
      </c>
      <c r="G2485" s="2">
        <v>292</v>
      </c>
      <c r="H2485" s="2">
        <v>174</v>
      </c>
      <c r="I2485" s="2">
        <v>7479</v>
      </c>
      <c r="J2485" s="2">
        <v>29073</v>
      </c>
      <c r="K2485" s="2">
        <v>11025</v>
      </c>
      <c r="L2485" s="2">
        <v>331</v>
      </c>
      <c r="M2485" s="2">
        <v>165</v>
      </c>
      <c r="N2485" s="2">
        <v>183</v>
      </c>
      <c r="O2485" s="2">
        <v>287</v>
      </c>
      <c r="P2485" s="2">
        <v>631</v>
      </c>
      <c r="Q2485" s="2">
        <v>922</v>
      </c>
      <c r="R2485" s="2">
        <v>6062</v>
      </c>
      <c r="S2485" s="2">
        <v>13616500</v>
      </c>
      <c r="T2485" s="2">
        <v>590574700</v>
      </c>
      <c r="U2485" s="2">
        <v>1056</v>
      </c>
      <c r="V2485" s="2">
        <v>605</v>
      </c>
      <c r="W2485" s="2">
        <v>0</v>
      </c>
      <c r="X2485" s="2">
        <v>2820</v>
      </c>
      <c r="Y2485" s="2">
        <v>205</v>
      </c>
      <c r="Z2485" s="2">
        <v>2050</v>
      </c>
      <c r="AA2485" s="9">
        <f t="shared" si="344"/>
        <v>84591</v>
      </c>
      <c r="AB2485" s="9">
        <f t="shared" si="345"/>
        <v>7013</v>
      </c>
      <c r="AC2485" s="9">
        <f t="shared" si="346"/>
        <v>8581</v>
      </c>
      <c r="AD2485" s="9">
        <f t="shared" si="347"/>
        <v>6062</v>
      </c>
      <c r="AE2485" s="44">
        <f t="shared" si="348"/>
        <v>2.9198674313391236E-4</v>
      </c>
      <c r="AF2485" s="9">
        <f t="shared" si="349"/>
        <v>2215</v>
      </c>
      <c r="AG2485" s="9">
        <f t="shared" si="342"/>
        <v>2255</v>
      </c>
      <c r="AH2485" s="44">
        <f t="shared" si="350"/>
        <v>3.1818989431281686E-4</v>
      </c>
      <c r="AI2485">
        <f>AA2485/'Totals and Drop Down Lists'!W$6*Inputs!E$37</f>
        <v>76735.914181213899</v>
      </c>
      <c r="AJ2485">
        <f>AB2485/'Totals and Drop Down Lists'!X$6*Inputs!F$37</f>
        <v>23075.485312674264</v>
      </c>
      <c r="AK2485">
        <f>AC2485/'Totals and Drop Down Lists'!Y$6*Inputs!G$37</f>
        <v>56568.850544376386</v>
      </c>
      <c r="AL2485">
        <f>AD2485/'Totals and Drop Down Lists'!Z$6*Inputs!H$37</f>
        <v>48602.092698702952</v>
      </c>
      <c r="AM2485">
        <f>AE2485/'Totals and Drop Down Lists'!AA$6*Inputs!I$37</f>
        <v>36349.239966006469</v>
      </c>
      <c r="AN2485">
        <f>AF2485/'Totals and Drop Down Lists'!AB$6*Inputs!J$37</f>
        <v>44204.075305863604</v>
      </c>
      <c r="AO2485">
        <f>AG2485/'Totals and Drop Down Lists'!AC$6*Inputs!K$37</f>
        <v>41996.164283851598</v>
      </c>
      <c r="AP2485">
        <f>AH2485/'Totals and Drop Down Lists'!AD$6*Inputs!L$37</f>
        <v>74879.598889183486</v>
      </c>
      <c r="AQ2485">
        <f>IF(OR($D2485="51",$D2485="52",$D2485="61"),(AA2485/'Totals and Drop Down Lists'!W$4)*Inputs!E$38,0)</f>
        <v>0</v>
      </c>
      <c r="AR2485">
        <f>IF(OR($D2485="51",$D2485="52",$D2485="61"),(AB2485/'Totals and Drop Down Lists'!X$4)*Inputs!F$38,0)</f>
        <v>0</v>
      </c>
      <c r="AS2485">
        <f>IF(OR($D2485="51",$D2485="52",$D2485="61"),(AC2485/'Totals and Drop Down Lists'!Y$4)*Inputs!G$38,0)</f>
        <v>0</v>
      </c>
      <c r="AT2485">
        <f>IF(OR($D2485="51",$D2485="52",$D2485="61"),(AD2485/'Totals and Drop Down Lists'!Z$4)*Inputs!H$38,0)</f>
        <v>0</v>
      </c>
      <c r="AU2485">
        <f>IF(OR($D2485="51",$D2485="52",$D2485="61"),(AE2485/'Totals and Drop Down Lists'!AA$4)*Inputs!I$38,0)</f>
        <v>0</v>
      </c>
      <c r="AV2485">
        <f>IF(OR($D2485="51",$D2485="52",$D2485="61"),(AF2485/'Totals and Drop Down Lists'!AB$4)*Inputs!J$38,0)</f>
        <v>0</v>
      </c>
      <c r="AW2485">
        <f>IF(OR($D2485="51",$D2485="52",$D2485="61"),(AG2485/'Totals and Drop Down Lists'!AC$4)*Inputs!K$38,0)</f>
        <v>0</v>
      </c>
      <c r="AX2485">
        <f>IF(OR($D2485="51",$D2485="52",$D2485="61"),(AH2485/'Totals and Drop Down Lists'!AD$4)*Inputs!L$38,0)</f>
        <v>0</v>
      </c>
      <c r="AY2485">
        <f>IF(OR($D2485="51",$D2485="52",$D2485="61"),0,(AA2485/'Totals and Drop Down Lists'!W$5)*Inputs!E$39)</f>
        <v>0</v>
      </c>
      <c r="AZ2485">
        <f>IF(OR($D2485="51",$D2485="52",$D2485="61"),0,(AB2485/'Totals and Drop Down Lists'!X$5)*Inputs!F$39)</f>
        <v>0</v>
      </c>
      <c r="BA2485">
        <f>IF(OR($D2485="51",$D2485="52",$D2485="61"),0,(AC2485/'Totals and Drop Down Lists'!Y$5)*Inputs!G$39)</f>
        <v>0</v>
      </c>
      <c r="BB2485">
        <f>IF(OR($D2485="51",$D2485="52",$D2485="61"),0,(AD2485/'Totals and Drop Down Lists'!Z$5)*Inputs!H$39)</f>
        <v>0</v>
      </c>
      <c r="BC2485">
        <f>IF(OR($D2485="51",$D2485="52",$D2485="61"),0,(AE2485/'Totals and Drop Down Lists'!AA$5)*Inputs!I$39)</f>
        <v>0</v>
      </c>
      <c r="BD2485">
        <f>IF(OR($D2485="51",$D2485="52",$D2485="61"),0,(AF2485/'Totals and Drop Down Lists'!AB$5)*Inputs!J$39)</f>
        <v>0</v>
      </c>
      <c r="BE2485">
        <f>IF(OR($D2485="51",$D2485="52",$D2485="61"),0,(AG2485/'Totals and Drop Down Lists'!AC$5)*Inputs!K$39)</f>
        <v>0</v>
      </c>
      <c r="BF2485">
        <f>IF(OR($D2485="51",$D2485="52",$D2485="61"),0,(AH2485/'Totals and Drop Down Lists'!AD$5)*Inputs!L$39)</f>
        <v>0</v>
      </c>
      <c r="BG2485" s="10">
        <f t="shared" si="343"/>
        <v>402411.42118187272</v>
      </c>
    </row>
    <row r="2486" spans="1:59" ht="28.8">
      <c r="A2486" s="1" t="s">
        <v>7579</v>
      </c>
      <c r="B2486" s="1" t="s">
        <v>4796</v>
      </c>
      <c r="C2486" s="1" t="s">
        <v>4799</v>
      </c>
      <c r="D2486" s="1" t="s">
        <v>545</v>
      </c>
      <c r="E2486" s="1" t="s">
        <v>4800</v>
      </c>
      <c r="F2486" s="2">
        <v>70172</v>
      </c>
      <c r="G2486" s="2">
        <v>777</v>
      </c>
      <c r="H2486" s="2">
        <v>43</v>
      </c>
      <c r="I2486" s="2">
        <v>21078</v>
      </c>
      <c r="J2486" s="2">
        <v>20157</v>
      </c>
      <c r="K2486" s="2">
        <v>15231</v>
      </c>
      <c r="L2486" s="2">
        <v>267</v>
      </c>
      <c r="M2486" s="2">
        <v>200</v>
      </c>
      <c r="N2486" s="2">
        <v>436</v>
      </c>
      <c r="O2486" s="2">
        <v>1103</v>
      </c>
      <c r="P2486" s="2">
        <v>1270</v>
      </c>
      <c r="Q2486" s="2">
        <v>3285</v>
      </c>
      <c r="R2486" s="2">
        <v>7070</v>
      </c>
      <c r="S2486" s="2">
        <v>15744000</v>
      </c>
      <c r="T2486" s="2">
        <v>527010300</v>
      </c>
      <c r="U2486" s="2">
        <v>726</v>
      </c>
      <c r="V2486" s="2">
        <v>1535</v>
      </c>
      <c r="W2486" s="2">
        <v>125</v>
      </c>
      <c r="X2486" s="2">
        <v>6755</v>
      </c>
      <c r="Y2486" s="2">
        <v>865</v>
      </c>
      <c r="Z2486" s="2">
        <v>4320</v>
      </c>
      <c r="AA2486" s="9">
        <f t="shared" si="344"/>
        <v>70172</v>
      </c>
      <c r="AB2486" s="9">
        <f t="shared" si="345"/>
        <v>20258</v>
      </c>
      <c r="AC2486" s="9">
        <f t="shared" si="346"/>
        <v>13631</v>
      </c>
      <c r="AD2486" s="9">
        <f t="shared" si="347"/>
        <v>7070</v>
      </c>
      <c r="AE2486" s="44">
        <f t="shared" si="348"/>
        <v>8.0376062393709789E-4</v>
      </c>
      <c r="AF2486" s="9">
        <f t="shared" si="349"/>
        <v>5095</v>
      </c>
      <c r="AG2486" s="9">
        <f t="shared" si="342"/>
        <v>5185</v>
      </c>
      <c r="AH2486" s="44">
        <f t="shared" si="350"/>
        <v>1.4578148483176301E-3</v>
      </c>
      <c r="AI2486">
        <f>AA2486/'Totals and Drop Down Lists'!W$6*Inputs!E$37</f>
        <v>63655.856650520051</v>
      </c>
      <c r="AJ2486">
        <f>AB2486/'Totals and Drop Down Lists'!X$6*Inputs!F$37</f>
        <v>66656.663548289638</v>
      </c>
      <c r="AK2486">
        <f>AC2486/'Totals and Drop Down Lists'!Y$6*Inputs!G$37</f>
        <v>89860.156365271483</v>
      </c>
      <c r="AL2486">
        <f>AD2486/'Totals and Drop Down Lists'!Z$6*Inputs!H$37</f>
        <v>56683.733978856799</v>
      </c>
      <c r="AM2486">
        <f>AE2486/'Totals and Drop Down Lists'!AA$6*Inputs!I$37</f>
        <v>100059.6379175935</v>
      </c>
      <c r="AN2486">
        <f>AF2486/'Totals and Drop Down Lists'!AB$6*Inputs!J$37</f>
        <v>101679.35155005647</v>
      </c>
      <c r="AO2486">
        <f>AG2486/'Totals and Drop Down Lists'!AC$6*Inputs!K$37</f>
        <v>96563.24248859004</v>
      </c>
      <c r="AP2486">
        <f>AH2486/'Totals and Drop Down Lists'!AD$6*Inputs!L$37</f>
        <v>343067.43566595716</v>
      </c>
      <c r="AQ2486">
        <f>IF(OR($D2486="51",$D2486="52",$D2486="61"),(AA2486/'Totals and Drop Down Lists'!W$4)*Inputs!E$38,0)</f>
        <v>0</v>
      </c>
      <c r="AR2486">
        <f>IF(OR($D2486="51",$D2486="52",$D2486="61"),(AB2486/'Totals and Drop Down Lists'!X$4)*Inputs!F$38,0)</f>
        <v>0</v>
      </c>
      <c r="AS2486">
        <f>IF(OR($D2486="51",$D2486="52",$D2486="61"),(AC2486/'Totals and Drop Down Lists'!Y$4)*Inputs!G$38,0)</f>
        <v>0</v>
      </c>
      <c r="AT2486">
        <f>IF(OR($D2486="51",$D2486="52",$D2486="61"),(AD2486/'Totals and Drop Down Lists'!Z$4)*Inputs!H$38,0)</f>
        <v>0</v>
      </c>
      <c r="AU2486">
        <f>IF(OR($D2486="51",$D2486="52",$D2486="61"),(AE2486/'Totals and Drop Down Lists'!AA$4)*Inputs!I$38,0)</f>
        <v>0</v>
      </c>
      <c r="AV2486">
        <f>IF(OR($D2486="51",$D2486="52",$D2486="61"),(AF2486/'Totals and Drop Down Lists'!AB$4)*Inputs!J$38,0)</f>
        <v>0</v>
      </c>
      <c r="AW2486">
        <f>IF(OR($D2486="51",$D2486="52",$D2486="61"),(AG2486/'Totals and Drop Down Lists'!AC$4)*Inputs!K$38,0)</f>
        <v>0</v>
      </c>
      <c r="AX2486">
        <f>IF(OR($D2486="51",$D2486="52",$D2486="61"),(AH2486/'Totals and Drop Down Lists'!AD$4)*Inputs!L$38,0)</f>
        <v>0</v>
      </c>
      <c r="AY2486">
        <f>IF(OR($D2486="51",$D2486="52",$D2486="61"),0,(AA2486/'Totals and Drop Down Lists'!W$5)*Inputs!E$39)</f>
        <v>0</v>
      </c>
      <c r="AZ2486">
        <f>IF(OR($D2486="51",$D2486="52",$D2486="61"),0,(AB2486/'Totals and Drop Down Lists'!X$5)*Inputs!F$39)</f>
        <v>0</v>
      </c>
      <c r="BA2486">
        <f>IF(OR($D2486="51",$D2486="52",$D2486="61"),0,(AC2486/'Totals and Drop Down Lists'!Y$5)*Inputs!G$39)</f>
        <v>0</v>
      </c>
      <c r="BB2486">
        <f>IF(OR($D2486="51",$D2486="52",$D2486="61"),0,(AD2486/'Totals and Drop Down Lists'!Z$5)*Inputs!H$39)</f>
        <v>0</v>
      </c>
      <c r="BC2486">
        <f>IF(OR($D2486="51",$D2486="52",$D2486="61"),0,(AE2486/'Totals and Drop Down Lists'!AA$5)*Inputs!I$39)</f>
        <v>0</v>
      </c>
      <c r="BD2486">
        <f>IF(OR($D2486="51",$D2486="52",$D2486="61"),0,(AF2486/'Totals and Drop Down Lists'!AB$5)*Inputs!J$39)</f>
        <v>0</v>
      </c>
      <c r="BE2486">
        <f>IF(OR($D2486="51",$D2486="52",$D2486="61"),0,(AG2486/'Totals and Drop Down Lists'!AC$5)*Inputs!K$39)</f>
        <v>0</v>
      </c>
      <c r="BF2486">
        <f>IF(OR($D2486="51",$D2486="52",$D2486="61"),0,(AH2486/'Totals and Drop Down Lists'!AD$5)*Inputs!L$39)</f>
        <v>0</v>
      </c>
      <c r="BG2486" s="10">
        <f t="shared" si="343"/>
        <v>918226.07816513523</v>
      </c>
    </row>
    <row r="2487" spans="1:59" ht="28.8">
      <c r="A2487" s="1" t="s">
        <v>7579</v>
      </c>
      <c r="B2487" s="1" t="s">
        <v>4796</v>
      </c>
      <c r="C2487" s="1" t="s">
        <v>4801</v>
      </c>
      <c r="D2487" s="1" t="s">
        <v>545</v>
      </c>
      <c r="E2487" s="1" t="s">
        <v>4802</v>
      </c>
      <c r="F2487" s="2">
        <v>145920</v>
      </c>
      <c r="G2487" s="2">
        <v>1968</v>
      </c>
      <c r="H2487" s="2">
        <v>87</v>
      </c>
      <c r="I2487" s="2">
        <v>41975</v>
      </c>
      <c r="J2487" s="2">
        <v>43863</v>
      </c>
      <c r="K2487" s="2">
        <v>31962</v>
      </c>
      <c r="L2487" s="2">
        <v>639</v>
      </c>
      <c r="M2487" s="2">
        <v>302</v>
      </c>
      <c r="N2487" s="2">
        <v>166</v>
      </c>
      <c r="O2487" s="2">
        <v>2134</v>
      </c>
      <c r="P2487" s="2">
        <v>1626</v>
      </c>
      <c r="Q2487" s="2">
        <v>1369</v>
      </c>
      <c r="R2487" s="2">
        <v>12168</v>
      </c>
      <c r="S2487" s="2">
        <v>33886900</v>
      </c>
      <c r="T2487" s="2">
        <v>1189914100</v>
      </c>
      <c r="U2487" s="2">
        <v>2584</v>
      </c>
      <c r="V2487" s="2">
        <v>3510</v>
      </c>
      <c r="W2487" s="2">
        <v>240</v>
      </c>
      <c r="X2487" s="2">
        <v>13500</v>
      </c>
      <c r="Y2487" s="2">
        <v>1455</v>
      </c>
      <c r="Z2487" s="2">
        <v>9300</v>
      </c>
      <c r="AA2487" s="9">
        <f t="shared" si="344"/>
        <v>145920</v>
      </c>
      <c r="AB2487" s="9">
        <f t="shared" si="345"/>
        <v>39920</v>
      </c>
      <c r="AC2487" s="9">
        <f t="shared" si="346"/>
        <v>18404</v>
      </c>
      <c r="AD2487" s="9">
        <f t="shared" si="347"/>
        <v>12168</v>
      </c>
      <c r="AE2487" s="44">
        <f t="shared" si="348"/>
        <v>1.6265422490082827E-3</v>
      </c>
      <c r="AF2487" s="9">
        <f t="shared" si="349"/>
        <v>9750</v>
      </c>
      <c r="AG2487" s="9">
        <f t="shared" si="342"/>
        <v>10755</v>
      </c>
      <c r="AH2487" s="44">
        <f t="shared" si="350"/>
        <v>2.9160644363414299E-3</v>
      </c>
      <c r="AI2487">
        <f>AA2487/'Totals and Drop Down Lists'!W$6*Inputs!E$37</f>
        <v>132369.92821130774</v>
      </c>
      <c r="AJ2487">
        <f>AB2487/'Totals and Drop Down Lists'!X$6*Inputs!F$37</f>
        <v>131352.25633565616</v>
      </c>
      <c r="AK2487">
        <f>AC2487/'Totals and Drop Down Lists'!Y$6*Inputs!G$37</f>
        <v>121325.38461935708</v>
      </c>
      <c r="AL2487">
        <f>AD2487/'Totals and Drop Down Lists'!Z$6*Inputs!H$37</f>
        <v>97556.955453285642</v>
      </c>
      <c r="AM2487">
        <f>AE2487/'Totals and Drop Down Lists'!AA$6*Inputs!I$37</f>
        <v>202487.18790953595</v>
      </c>
      <c r="AN2487">
        <f>AF2487/'Totals and Drop Down Lists'!AB$6*Inputs!J$37</f>
        <v>194577.75811836123</v>
      </c>
      <c r="AO2487">
        <f>AG2487/'Totals and Drop Down Lists'!AC$6*Inputs!K$37</f>
        <v>200296.56180613037</v>
      </c>
      <c r="AP2487">
        <f>AH2487/'Totals and Drop Down Lists'!AD$6*Inputs!L$37</f>
        <v>686237.17858742748</v>
      </c>
      <c r="AQ2487">
        <f>IF(OR($D2487="51",$D2487="52",$D2487="61"),(AA2487/'Totals and Drop Down Lists'!W$4)*Inputs!E$38,0)</f>
        <v>0</v>
      </c>
      <c r="AR2487">
        <f>IF(OR($D2487="51",$D2487="52",$D2487="61"),(AB2487/'Totals and Drop Down Lists'!X$4)*Inputs!F$38,0)</f>
        <v>0</v>
      </c>
      <c r="AS2487">
        <f>IF(OR($D2487="51",$D2487="52",$D2487="61"),(AC2487/'Totals and Drop Down Lists'!Y$4)*Inputs!G$38,0)</f>
        <v>0</v>
      </c>
      <c r="AT2487">
        <f>IF(OR($D2487="51",$D2487="52",$D2487="61"),(AD2487/'Totals and Drop Down Lists'!Z$4)*Inputs!H$38,0)</f>
        <v>0</v>
      </c>
      <c r="AU2487">
        <f>IF(OR($D2487="51",$D2487="52",$D2487="61"),(AE2487/'Totals and Drop Down Lists'!AA$4)*Inputs!I$38,0)</f>
        <v>0</v>
      </c>
      <c r="AV2487">
        <f>IF(OR($D2487="51",$D2487="52",$D2487="61"),(AF2487/'Totals and Drop Down Lists'!AB$4)*Inputs!J$38,0)</f>
        <v>0</v>
      </c>
      <c r="AW2487">
        <f>IF(OR($D2487="51",$D2487="52",$D2487="61"),(AG2487/'Totals and Drop Down Lists'!AC$4)*Inputs!K$38,0)</f>
        <v>0</v>
      </c>
      <c r="AX2487">
        <f>IF(OR($D2487="51",$D2487="52",$D2487="61"),(AH2487/'Totals and Drop Down Lists'!AD$4)*Inputs!L$38,0)</f>
        <v>0</v>
      </c>
      <c r="AY2487">
        <f>IF(OR($D2487="51",$D2487="52",$D2487="61"),0,(AA2487/'Totals and Drop Down Lists'!W$5)*Inputs!E$39)</f>
        <v>0</v>
      </c>
      <c r="AZ2487">
        <f>IF(OR($D2487="51",$D2487="52",$D2487="61"),0,(AB2487/'Totals and Drop Down Lists'!X$5)*Inputs!F$39)</f>
        <v>0</v>
      </c>
      <c r="BA2487">
        <f>IF(OR($D2487="51",$D2487="52",$D2487="61"),0,(AC2487/'Totals and Drop Down Lists'!Y$5)*Inputs!G$39)</f>
        <v>0</v>
      </c>
      <c r="BB2487">
        <f>IF(OR($D2487="51",$D2487="52",$D2487="61"),0,(AD2487/'Totals and Drop Down Lists'!Z$5)*Inputs!H$39)</f>
        <v>0</v>
      </c>
      <c r="BC2487">
        <f>IF(OR($D2487="51",$D2487="52",$D2487="61"),0,(AE2487/'Totals and Drop Down Lists'!AA$5)*Inputs!I$39)</f>
        <v>0</v>
      </c>
      <c r="BD2487">
        <f>IF(OR($D2487="51",$D2487="52",$D2487="61"),0,(AF2487/'Totals and Drop Down Lists'!AB$5)*Inputs!J$39)</f>
        <v>0</v>
      </c>
      <c r="BE2487">
        <f>IF(OR($D2487="51",$D2487="52",$D2487="61"),0,(AG2487/'Totals and Drop Down Lists'!AC$5)*Inputs!K$39)</f>
        <v>0</v>
      </c>
      <c r="BF2487">
        <f>IF(OR($D2487="51",$D2487="52",$D2487="61"),0,(AH2487/'Totals and Drop Down Lists'!AD$5)*Inputs!L$39)</f>
        <v>0</v>
      </c>
      <c r="BG2487" s="10">
        <f t="shared" si="343"/>
        <v>1766203.2110410617</v>
      </c>
    </row>
    <row r="2488" spans="1:59" ht="28.8">
      <c r="A2488" s="1" t="s">
        <v>7579</v>
      </c>
      <c r="B2488" s="1" t="s">
        <v>4796</v>
      </c>
      <c r="C2488" s="1" t="s">
        <v>4803</v>
      </c>
      <c r="D2488" s="1" t="s">
        <v>10</v>
      </c>
      <c r="E2488" s="1" t="s">
        <v>4804</v>
      </c>
      <c r="F2488" s="2">
        <v>54849</v>
      </c>
      <c r="G2488" s="2">
        <v>220</v>
      </c>
      <c r="H2488" s="2">
        <v>0</v>
      </c>
      <c r="I2488" s="2">
        <v>1840</v>
      </c>
      <c r="J2488" s="2">
        <v>18254</v>
      </c>
      <c r="K2488" s="2">
        <v>3617</v>
      </c>
      <c r="L2488" s="2">
        <v>22</v>
      </c>
      <c r="M2488" s="2">
        <v>14</v>
      </c>
      <c r="N2488" s="2">
        <v>21</v>
      </c>
      <c r="O2488" s="2">
        <v>37</v>
      </c>
      <c r="P2488" s="2">
        <v>52</v>
      </c>
      <c r="Q2488" s="2">
        <v>0</v>
      </c>
      <c r="R2488" s="2">
        <v>1410</v>
      </c>
      <c r="S2488" s="2">
        <v>4924600</v>
      </c>
      <c r="T2488" s="2">
        <v>227290000</v>
      </c>
      <c r="U2488" s="2">
        <v>140</v>
      </c>
      <c r="V2488" s="2">
        <v>135</v>
      </c>
      <c r="W2488" s="2">
        <v>0</v>
      </c>
      <c r="X2488" s="2">
        <v>710</v>
      </c>
      <c r="Y2488" s="2">
        <v>70</v>
      </c>
      <c r="Z2488" s="2">
        <v>540</v>
      </c>
      <c r="AA2488" s="9">
        <f t="shared" si="344"/>
        <v>54849</v>
      </c>
      <c r="AB2488" s="9">
        <f t="shared" si="345"/>
        <v>1620</v>
      </c>
      <c r="AC2488" s="9">
        <f t="shared" si="346"/>
        <v>1556</v>
      </c>
      <c r="AD2488" s="9">
        <f t="shared" si="347"/>
        <v>1410</v>
      </c>
      <c r="AE2488" s="44">
        <f t="shared" si="348"/>
        <v>5.0053535298997291E-5</v>
      </c>
      <c r="AF2488" s="9">
        <f t="shared" si="349"/>
        <v>575</v>
      </c>
      <c r="AG2488" s="9">
        <f t="shared" si="342"/>
        <v>610</v>
      </c>
      <c r="AH2488" s="44">
        <f t="shared" si="350"/>
        <v>4.4975021940603924E-5</v>
      </c>
      <c r="AI2488">
        <f>AA2488/'Totals and Drop Down Lists'!W$6*Inputs!E$37</f>
        <v>49755.744191762729</v>
      </c>
      <c r="AJ2488">
        <f>AB2488/'Totals and Drop Down Lists'!X$6*Inputs!F$37</f>
        <v>5330.4272360662071</v>
      </c>
      <c r="AK2488">
        <f>AC2488/'Totals and Drop Down Lists'!Y$6*Inputs!G$37</f>
        <v>10257.677595507477</v>
      </c>
      <c r="AL2488">
        <f>AD2488/'Totals and Drop Down Lists'!Z$6*Inputs!H$37</f>
        <v>11304.676790691383</v>
      </c>
      <c r="AM2488">
        <f>AE2488/'Totals and Drop Down Lists'!AA$6*Inputs!I$37</f>
        <v>6231.1320925135369</v>
      </c>
      <c r="AN2488">
        <f>AF2488/'Totals and Drop Down Lists'!AB$6*Inputs!J$37</f>
        <v>11475.098555698227</v>
      </c>
      <c r="AO2488">
        <f>AG2488/'Totals and Drop Down Lists'!AC$6*Inputs!K$37</f>
        <v>11360.381469245887</v>
      </c>
      <c r="AP2488">
        <f>AH2488/'Totals and Drop Down Lists'!AD$6*Inputs!L$37</f>
        <v>10583.967822792652</v>
      </c>
      <c r="AQ2488">
        <f>IF(OR($D2488="51",$D2488="52",$D2488="61"),(AA2488/'Totals and Drop Down Lists'!W$4)*Inputs!E$38,0)</f>
        <v>0</v>
      </c>
      <c r="AR2488">
        <f>IF(OR($D2488="51",$D2488="52",$D2488="61"),(AB2488/'Totals and Drop Down Lists'!X$4)*Inputs!F$38,0)</f>
        <v>0</v>
      </c>
      <c r="AS2488">
        <f>IF(OR($D2488="51",$D2488="52",$D2488="61"),(AC2488/'Totals and Drop Down Lists'!Y$4)*Inputs!G$38,0)</f>
        <v>0</v>
      </c>
      <c r="AT2488">
        <f>IF(OR($D2488="51",$D2488="52",$D2488="61"),(AD2488/'Totals and Drop Down Lists'!Z$4)*Inputs!H$38,0)</f>
        <v>0</v>
      </c>
      <c r="AU2488">
        <f>IF(OR($D2488="51",$D2488="52",$D2488="61"),(AE2488/'Totals and Drop Down Lists'!AA$4)*Inputs!I$38,0)</f>
        <v>0</v>
      </c>
      <c r="AV2488">
        <f>IF(OR($D2488="51",$D2488="52",$D2488="61"),(AF2488/'Totals and Drop Down Lists'!AB$4)*Inputs!J$38,0)</f>
        <v>0</v>
      </c>
      <c r="AW2488">
        <f>IF(OR($D2488="51",$D2488="52",$D2488="61"),(AG2488/'Totals and Drop Down Lists'!AC$4)*Inputs!K$38,0)</f>
        <v>0</v>
      </c>
      <c r="AX2488">
        <f>IF(OR($D2488="51",$D2488="52",$D2488="61"),(AH2488/'Totals and Drop Down Lists'!AD$4)*Inputs!L$38,0)</f>
        <v>0</v>
      </c>
      <c r="AY2488">
        <f>IF(OR($D2488="51",$D2488="52",$D2488="61"),0,(AA2488/'Totals and Drop Down Lists'!W$5)*Inputs!E$39)</f>
        <v>0</v>
      </c>
      <c r="AZ2488">
        <f>IF(OR($D2488="51",$D2488="52",$D2488="61"),0,(AB2488/'Totals and Drop Down Lists'!X$5)*Inputs!F$39)</f>
        <v>0</v>
      </c>
      <c r="BA2488">
        <f>IF(OR($D2488="51",$D2488="52",$D2488="61"),0,(AC2488/'Totals and Drop Down Lists'!Y$5)*Inputs!G$39)</f>
        <v>0</v>
      </c>
      <c r="BB2488">
        <f>IF(OR($D2488="51",$D2488="52",$D2488="61"),0,(AD2488/'Totals and Drop Down Lists'!Z$5)*Inputs!H$39)</f>
        <v>0</v>
      </c>
      <c r="BC2488">
        <f>IF(OR($D2488="51",$D2488="52",$D2488="61"),0,(AE2488/'Totals and Drop Down Lists'!AA$5)*Inputs!I$39)</f>
        <v>0</v>
      </c>
      <c r="BD2488">
        <f>IF(OR($D2488="51",$D2488="52",$D2488="61"),0,(AF2488/'Totals and Drop Down Lists'!AB$5)*Inputs!J$39)</f>
        <v>0</v>
      </c>
      <c r="BE2488">
        <f>IF(OR($D2488="51",$D2488="52",$D2488="61"),0,(AG2488/'Totals and Drop Down Lists'!AC$5)*Inputs!K$39)</f>
        <v>0</v>
      </c>
      <c r="BF2488">
        <f>IF(OR($D2488="51",$D2488="52",$D2488="61"),0,(AH2488/'Totals and Drop Down Lists'!AD$5)*Inputs!L$39)</f>
        <v>0</v>
      </c>
      <c r="BG2488" s="10">
        <f t="shared" si="343"/>
        <v>116299.10575427811</v>
      </c>
    </row>
    <row r="2489" spans="1:59" ht="28.8">
      <c r="A2489" s="1" t="s">
        <v>7579</v>
      </c>
      <c r="B2489" s="1" t="s">
        <v>4796</v>
      </c>
      <c r="C2489" s="1" t="s">
        <v>4805</v>
      </c>
      <c r="D2489" s="1" t="s">
        <v>15</v>
      </c>
      <c r="E2489" s="1" t="s">
        <v>4806</v>
      </c>
      <c r="F2489" s="2">
        <v>147322</v>
      </c>
      <c r="G2489" s="2">
        <v>572</v>
      </c>
      <c r="H2489" s="2">
        <v>26</v>
      </c>
      <c r="I2489" s="2">
        <v>8343</v>
      </c>
      <c r="J2489" s="2">
        <v>51196</v>
      </c>
      <c r="K2489" s="2">
        <v>12456</v>
      </c>
      <c r="L2489" s="2">
        <v>329</v>
      </c>
      <c r="M2489" s="2">
        <v>62</v>
      </c>
      <c r="N2489" s="2">
        <v>95</v>
      </c>
      <c r="O2489" s="2">
        <v>472</v>
      </c>
      <c r="P2489" s="2">
        <v>255</v>
      </c>
      <c r="Q2489" s="2">
        <v>103</v>
      </c>
      <c r="R2489" s="2">
        <v>9680</v>
      </c>
      <c r="S2489" s="2">
        <v>16455500</v>
      </c>
      <c r="T2489" s="2">
        <v>764592000</v>
      </c>
      <c r="U2489" s="2">
        <v>572</v>
      </c>
      <c r="V2489" s="2">
        <v>545</v>
      </c>
      <c r="W2489" s="2">
        <v>15</v>
      </c>
      <c r="X2489" s="2">
        <v>2065</v>
      </c>
      <c r="Y2489" s="2">
        <v>245</v>
      </c>
      <c r="Z2489" s="2">
        <v>1400</v>
      </c>
      <c r="AA2489" s="9">
        <f t="shared" si="344"/>
        <v>147322</v>
      </c>
      <c r="AB2489" s="9">
        <f t="shared" si="345"/>
        <v>7745</v>
      </c>
      <c r="AC2489" s="9">
        <f t="shared" si="346"/>
        <v>10996</v>
      </c>
      <c r="AD2489" s="9">
        <f t="shared" si="347"/>
        <v>9680</v>
      </c>
      <c r="AE2489" s="44">
        <f t="shared" si="348"/>
        <v>2.1164935761548866E-4</v>
      </c>
      <c r="AF2489" s="9">
        <f t="shared" si="349"/>
        <v>1505</v>
      </c>
      <c r="AG2489" s="9">
        <f t="shared" si="342"/>
        <v>1645</v>
      </c>
      <c r="AH2489" s="44">
        <f t="shared" si="350"/>
        <v>1.489222392326014E-4</v>
      </c>
      <c r="AI2489">
        <f>AA2489/'Totals and Drop Down Lists'!W$6*Inputs!E$37</f>
        <v>133641.73906213182</v>
      </c>
      <c r="AJ2489">
        <f>AB2489/'Totals and Drop Down Lists'!X$6*Inputs!F$37</f>
        <v>25484.048730452323</v>
      </c>
      <c r="AK2489">
        <f>AC2489/'Totals and Drop Down Lists'!Y$6*Inputs!G$37</f>
        <v>72489.346298329197</v>
      </c>
      <c r="AL2489">
        <f>AD2489/'Totals and Drop Down Lists'!Z$6*Inputs!H$37</f>
        <v>77609.412293540838</v>
      </c>
      <c r="AM2489">
        <f>AE2489/'Totals and Drop Down Lists'!AA$6*Inputs!I$37</f>
        <v>26348.091033325374</v>
      </c>
      <c r="AN2489">
        <f>AF2489/'Totals and Drop Down Lists'!AB$6*Inputs!J$37</f>
        <v>30034.823176218837</v>
      </c>
      <c r="AO2489">
        <f>AG2489/'Totals and Drop Down Lists'!AC$6*Inputs!K$37</f>
        <v>30635.782814605715</v>
      </c>
      <c r="AP2489">
        <f>AH2489/'Totals and Drop Down Lists'!AD$6*Inputs!L$37</f>
        <v>35045.857014092602</v>
      </c>
      <c r="AQ2489">
        <f>IF(OR($D2489="51",$D2489="52",$D2489="61"),(AA2489/'Totals and Drop Down Lists'!W$4)*Inputs!E$38,0)</f>
        <v>0</v>
      </c>
      <c r="AR2489">
        <f>IF(OR($D2489="51",$D2489="52",$D2489="61"),(AB2489/'Totals and Drop Down Lists'!X$4)*Inputs!F$38,0)</f>
        <v>0</v>
      </c>
      <c r="AS2489">
        <f>IF(OR($D2489="51",$D2489="52",$D2489="61"),(AC2489/'Totals and Drop Down Lists'!Y$4)*Inputs!G$38,0)</f>
        <v>0</v>
      </c>
      <c r="AT2489">
        <f>IF(OR($D2489="51",$D2489="52",$D2489="61"),(AD2489/'Totals and Drop Down Lists'!Z$4)*Inputs!H$38,0)</f>
        <v>0</v>
      </c>
      <c r="AU2489">
        <f>IF(OR($D2489="51",$D2489="52",$D2489="61"),(AE2489/'Totals and Drop Down Lists'!AA$4)*Inputs!I$38,0)</f>
        <v>0</v>
      </c>
      <c r="AV2489">
        <f>IF(OR($D2489="51",$D2489="52",$D2489="61"),(AF2489/'Totals and Drop Down Lists'!AB$4)*Inputs!J$38,0)</f>
        <v>0</v>
      </c>
      <c r="AW2489">
        <f>IF(OR($D2489="51",$D2489="52",$D2489="61"),(AG2489/'Totals and Drop Down Lists'!AC$4)*Inputs!K$38,0)</f>
        <v>0</v>
      </c>
      <c r="AX2489">
        <f>IF(OR($D2489="51",$D2489="52",$D2489="61"),(AH2489/'Totals and Drop Down Lists'!AD$4)*Inputs!L$38,0)</f>
        <v>0</v>
      </c>
      <c r="AY2489">
        <f>IF(OR($D2489="51",$D2489="52",$D2489="61"),0,(AA2489/'Totals and Drop Down Lists'!W$5)*Inputs!E$39)</f>
        <v>0</v>
      </c>
      <c r="AZ2489">
        <f>IF(OR($D2489="51",$D2489="52",$D2489="61"),0,(AB2489/'Totals and Drop Down Lists'!X$5)*Inputs!F$39)</f>
        <v>0</v>
      </c>
      <c r="BA2489">
        <f>IF(OR($D2489="51",$D2489="52",$D2489="61"),0,(AC2489/'Totals and Drop Down Lists'!Y$5)*Inputs!G$39)</f>
        <v>0</v>
      </c>
      <c r="BB2489">
        <f>IF(OR($D2489="51",$D2489="52",$D2489="61"),0,(AD2489/'Totals and Drop Down Lists'!Z$5)*Inputs!H$39)</f>
        <v>0</v>
      </c>
      <c r="BC2489">
        <f>IF(OR($D2489="51",$D2489="52",$D2489="61"),0,(AE2489/'Totals and Drop Down Lists'!AA$5)*Inputs!I$39)</f>
        <v>0</v>
      </c>
      <c r="BD2489">
        <f>IF(OR($D2489="51",$D2489="52",$D2489="61"),0,(AF2489/'Totals and Drop Down Lists'!AB$5)*Inputs!J$39)</f>
        <v>0</v>
      </c>
      <c r="BE2489">
        <f>IF(OR($D2489="51",$D2489="52",$D2489="61"),0,(AG2489/'Totals and Drop Down Lists'!AC$5)*Inputs!K$39)</f>
        <v>0</v>
      </c>
      <c r="BF2489">
        <f>IF(OR($D2489="51",$D2489="52",$D2489="61"),0,(AH2489/'Totals and Drop Down Lists'!AD$5)*Inputs!L$39)</f>
        <v>0</v>
      </c>
      <c r="BG2489" s="10">
        <f t="shared" si="343"/>
        <v>431289.10042269668</v>
      </c>
    </row>
    <row r="2490" spans="1:59">
      <c r="A2490" s="1" t="s">
        <v>7580</v>
      </c>
      <c r="B2490" s="1" t="s">
        <v>5453</v>
      </c>
      <c r="C2490" s="1" t="s">
        <v>5454</v>
      </c>
      <c r="D2490" s="1" t="s">
        <v>10</v>
      </c>
      <c r="E2490" s="1" t="s">
        <v>5455</v>
      </c>
      <c r="F2490" s="2">
        <v>63274</v>
      </c>
      <c r="G2490" s="2">
        <v>143</v>
      </c>
      <c r="H2490" s="2">
        <v>88</v>
      </c>
      <c r="I2490" s="2">
        <v>3600</v>
      </c>
      <c r="J2490" s="2">
        <v>23531</v>
      </c>
      <c r="K2490" s="2">
        <v>6484</v>
      </c>
      <c r="L2490" s="2">
        <v>141</v>
      </c>
      <c r="M2490" s="2">
        <v>0</v>
      </c>
      <c r="N2490" s="2">
        <v>0</v>
      </c>
      <c r="O2490" s="2">
        <v>204</v>
      </c>
      <c r="P2490" s="2">
        <v>79</v>
      </c>
      <c r="Q2490" s="2">
        <v>47</v>
      </c>
      <c r="R2490" s="2">
        <v>1312</v>
      </c>
      <c r="S2490" s="2">
        <v>8926700</v>
      </c>
      <c r="T2490" s="2">
        <v>465598900</v>
      </c>
      <c r="U2490" s="2">
        <v>639</v>
      </c>
      <c r="V2490" s="2">
        <v>390</v>
      </c>
      <c r="W2490" s="2">
        <v>20</v>
      </c>
      <c r="X2490" s="2">
        <v>1000</v>
      </c>
      <c r="Y2490" s="2">
        <v>70</v>
      </c>
      <c r="Z2490" s="2">
        <v>660</v>
      </c>
      <c r="AA2490" s="9">
        <f t="shared" si="344"/>
        <v>63274</v>
      </c>
      <c r="AB2490" s="9">
        <f t="shared" si="345"/>
        <v>3369</v>
      </c>
      <c r="AC2490" s="9">
        <f t="shared" si="346"/>
        <v>1783</v>
      </c>
      <c r="AD2490" s="9">
        <f t="shared" si="347"/>
        <v>1312</v>
      </c>
      <c r="AE2490" s="44">
        <f t="shared" si="348"/>
        <v>1.2477897519311986E-4</v>
      </c>
      <c r="AF2490" s="9">
        <f t="shared" si="349"/>
        <v>590</v>
      </c>
      <c r="AG2490" s="9">
        <f t="shared" si="342"/>
        <v>730</v>
      </c>
      <c r="AH2490" s="44">
        <f t="shared" si="350"/>
        <v>7.4847374159133293E-5</v>
      </c>
      <c r="AI2490">
        <f>AA2490/'Totals and Drop Down Lists'!W$6*Inputs!E$37</f>
        <v>57398.402122000305</v>
      </c>
      <c r="AJ2490">
        <f>AB2490/'Totals and Drop Down Lists'!X$6*Inputs!F$37</f>
        <v>11085.314418708054</v>
      </c>
      <c r="AK2490">
        <f>AC2490/'Totals and Drop Down Lists'!Y$6*Inputs!G$37</f>
        <v>11754.138273001177</v>
      </c>
      <c r="AL2490">
        <f>AD2490/'Totals and Drop Down Lists'!Z$6*Inputs!H$37</f>
        <v>10518.961666231982</v>
      </c>
      <c r="AM2490">
        <f>AE2490/'Totals and Drop Down Lists'!AA$6*Inputs!I$37</f>
        <v>15533.653560178704</v>
      </c>
      <c r="AN2490">
        <f>AF2490/'Totals and Drop Down Lists'!AB$6*Inputs!J$37</f>
        <v>11774.448952803397</v>
      </c>
      <c r="AO2490">
        <f>AG2490/'Totals and Drop Down Lists'!AC$6*Inputs!K$37</f>
        <v>13595.210610736882</v>
      </c>
      <c r="AP2490">
        <f>AH2490/'Totals and Drop Down Lists'!AD$6*Inputs!L$37</f>
        <v>17613.825753481146</v>
      </c>
      <c r="AQ2490">
        <f>IF(OR($D2490="51",$D2490="52",$D2490="61"),(AA2490/'Totals and Drop Down Lists'!W$4)*Inputs!E$38,0)</f>
        <v>0</v>
      </c>
      <c r="AR2490">
        <f>IF(OR($D2490="51",$D2490="52",$D2490="61"),(AB2490/'Totals and Drop Down Lists'!X$4)*Inputs!F$38,0)</f>
        <v>0</v>
      </c>
      <c r="AS2490">
        <f>IF(OR($D2490="51",$D2490="52",$D2490="61"),(AC2490/'Totals and Drop Down Lists'!Y$4)*Inputs!G$38,0)</f>
        <v>0</v>
      </c>
      <c r="AT2490">
        <f>IF(OR($D2490="51",$D2490="52",$D2490="61"),(AD2490/'Totals and Drop Down Lists'!Z$4)*Inputs!H$38,0)</f>
        <v>0</v>
      </c>
      <c r="AU2490">
        <f>IF(OR($D2490="51",$D2490="52",$D2490="61"),(AE2490/'Totals and Drop Down Lists'!AA$4)*Inputs!I$38,0)</f>
        <v>0</v>
      </c>
      <c r="AV2490">
        <f>IF(OR($D2490="51",$D2490="52",$D2490="61"),(AF2490/'Totals and Drop Down Lists'!AB$4)*Inputs!J$38,0)</f>
        <v>0</v>
      </c>
      <c r="AW2490">
        <f>IF(OR($D2490="51",$D2490="52",$D2490="61"),(AG2490/'Totals and Drop Down Lists'!AC$4)*Inputs!K$38,0)</f>
        <v>0</v>
      </c>
      <c r="AX2490">
        <f>IF(OR($D2490="51",$D2490="52",$D2490="61"),(AH2490/'Totals and Drop Down Lists'!AD$4)*Inputs!L$38,0)</f>
        <v>0</v>
      </c>
      <c r="AY2490">
        <f>IF(OR($D2490="51",$D2490="52",$D2490="61"),0,(AA2490/'Totals and Drop Down Lists'!W$5)*Inputs!E$39)</f>
        <v>0</v>
      </c>
      <c r="AZ2490">
        <f>IF(OR($D2490="51",$D2490="52",$D2490="61"),0,(AB2490/'Totals and Drop Down Lists'!X$5)*Inputs!F$39)</f>
        <v>0</v>
      </c>
      <c r="BA2490">
        <f>IF(OR($D2490="51",$D2490="52",$D2490="61"),0,(AC2490/'Totals and Drop Down Lists'!Y$5)*Inputs!G$39)</f>
        <v>0</v>
      </c>
      <c r="BB2490">
        <f>IF(OR($D2490="51",$D2490="52",$D2490="61"),0,(AD2490/'Totals and Drop Down Lists'!Z$5)*Inputs!H$39)</f>
        <v>0</v>
      </c>
      <c r="BC2490">
        <f>IF(OR($D2490="51",$D2490="52",$D2490="61"),0,(AE2490/'Totals and Drop Down Lists'!AA$5)*Inputs!I$39)</f>
        <v>0</v>
      </c>
      <c r="BD2490">
        <f>IF(OR($D2490="51",$D2490="52",$D2490="61"),0,(AF2490/'Totals and Drop Down Lists'!AB$5)*Inputs!J$39)</f>
        <v>0</v>
      </c>
      <c r="BE2490">
        <f>IF(OR($D2490="51",$D2490="52",$D2490="61"),0,(AG2490/'Totals and Drop Down Lists'!AC$5)*Inputs!K$39)</f>
        <v>0</v>
      </c>
      <c r="BF2490">
        <f>IF(OR($D2490="51",$D2490="52",$D2490="61"),0,(AH2490/'Totals and Drop Down Lists'!AD$5)*Inputs!L$39)</f>
        <v>0</v>
      </c>
      <c r="BG2490" s="10">
        <f t="shared" si="343"/>
        <v>149273.95535714165</v>
      </c>
    </row>
    <row r="2491" spans="1:59">
      <c r="A2491" s="1" t="s">
        <v>7580</v>
      </c>
      <c r="B2491" s="1" t="s">
        <v>5453</v>
      </c>
      <c r="C2491" s="1" t="s">
        <v>1289</v>
      </c>
      <c r="D2491" s="1" t="s">
        <v>15</v>
      </c>
      <c r="E2491" s="1" t="s">
        <v>5456</v>
      </c>
      <c r="F2491" s="2">
        <v>262933</v>
      </c>
      <c r="G2491" s="2">
        <v>557</v>
      </c>
      <c r="H2491" s="2">
        <v>91</v>
      </c>
      <c r="I2491" s="2">
        <v>12518</v>
      </c>
      <c r="J2491" s="2">
        <v>92000</v>
      </c>
      <c r="K2491" s="2">
        <v>18984</v>
      </c>
      <c r="L2491" s="2">
        <v>472</v>
      </c>
      <c r="M2491" s="2">
        <v>108</v>
      </c>
      <c r="N2491" s="2">
        <v>54</v>
      </c>
      <c r="O2491" s="2">
        <v>541</v>
      </c>
      <c r="P2491" s="2">
        <v>393</v>
      </c>
      <c r="Q2491" s="2">
        <v>61</v>
      </c>
      <c r="R2491" s="2">
        <v>12069</v>
      </c>
      <c r="S2491" s="2">
        <v>27537800</v>
      </c>
      <c r="T2491" s="2">
        <v>1307881700</v>
      </c>
      <c r="U2491" s="2">
        <v>2667</v>
      </c>
      <c r="V2491" s="2">
        <v>745</v>
      </c>
      <c r="W2491" s="2">
        <v>70</v>
      </c>
      <c r="X2491" s="2">
        <v>3770</v>
      </c>
      <c r="Y2491" s="2">
        <v>500</v>
      </c>
      <c r="Z2491" s="2">
        <v>2710</v>
      </c>
      <c r="AA2491" s="9">
        <f t="shared" si="344"/>
        <v>262933</v>
      </c>
      <c r="AB2491" s="9">
        <f t="shared" si="345"/>
        <v>11870</v>
      </c>
      <c r="AC2491" s="9">
        <f t="shared" si="346"/>
        <v>13698</v>
      </c>
      <c r="AD2491" s="9">
        <f t="shared" si="347"/>
        <v>12069</v>
      </c>
      <c r="AE2491" s="44">
        <f t="shared" si="348"/>
        <v>2.7357941025041868E-4</v>
      </c>
      <c r="AF2491" s="9">
        <f t="shared" si="349"/>
        <v>2955</v>
      </c>
      <c r="AG2491" s="9">
        <f t="shared" si="342"/>
        <v>3210</v>
      </c>
      <c r="AH2491" s="44">
        <f t="shared" si="350"/>
        <v>2.464654323666392E-4</v>
      </c>
      <c r="AI2491">
        <f>AA2491/'Totals and Drop Down Lists'!W$6*Inputs!E$37</f>
        <v>238517.14867313442</v>
      </c>
      <c r="AJ2491">
        <f>AB2491/'Totals and Drop Down Lists'!X$6*Inputs!F$37</f>
        <v>39056.895859324606</v>
      </c>
      <c r="AK2491">
        <f>AC2491/'Totals and Drop Down Lists'!Y$6*Inputs!G$37</f>
        <v>90301.842996954641</v>
      </c>
      <c r="AL2491">
        <f>AD2491/'Totals and Drop Down Lists'!Z$6*Inputs!H$37</f>
        <v>96763.222827556252</v>
      </c>
      <c r="AM2491">
        <f>AE2491/'Totals and Drop Down Lists'!AA$6*Inputs!I$37</f>
        <v>34057.723053509479</v>
      </c>
      <c r="AN2491">
        <f>AF2491/'Totals and Drop Down Lists'!AB$6*Inputs!J$37</f>
        <v>58972.028229718715</v>
      </c>
      <c r="AO2491">
        <f>AG2491/'Totals and Drop Down Lists'!AC$6*Inputs!K$37</f>
        <v>59781.679534884097</v>
      </c>
      <c r="AP2491">
        <f>AH2491/'Totals and Drop Down Lists'!AD$6*Inputs!L$37</f>
        <v>58000.687782747533</v>
      </c>
      <c r="AQ2491">
        <f>IF(OR($D2491="51",$D2491="52",$D2491="61"),(AA2491/'Totals and Drop Down Lists'!W$4)*Inputs!E$38,0)</f>
        <v>0</v>
      </c>
      <c r="AR2491">
        <f>IF(OR($D2491="51",$D2491="52",$D2491="61"),(AB2491/'Totals and Drop Down Lists'!X$4)*Inputs!F$38,0)</f>
        <v>0</v>
      </c>
      <c r="AS2491">
        <f>IF(OR($D2491="51",$D2491="52",$D2491="61"),(AC2491/'Totals and Drop Down Lists'!Y$4)*Inputs!G$38,0)</f>
        <v>0</v>
      </c>
      <c r="AT2491">
        <f>IF(OR($D2491="51",$D2491="52",$D2491="61"),(AD2491/'Totals and Drop Down Lists'!Z$4)*Inputs!H$38,0)</f>
        <v>0</v>
      </c>
      <c r="AU2491">
        <f>IF(OR($D2491="51",$D2491="52",$D2491="61"),(AE2491/'Totals and Drop Down Lists'!AA$4)*Inputs!I$38,0)</f>
        <v>0</v>
      </c>
      <c r="AV2491">
        <f>IF(OR($D2491="51",$D2491="52",$D2491="61"),(AF2491/'Totals and Drop Down Lists'!AB$4)*Inputs!J$38,0)</f>
        <v>0</v>
      </c>
      <c r="AW2491">
        <f>IF(OR($D2491="51",$D2491="52",$D2491="61"),(AG2491/'Totals and Drop Down Lists'!AC$4)*Inputs!K$38,0)</f>
        <v>0</v>
      </c>
      <c r="AX2491">
        <f>IF(OR($D2491="51",$D2491="52",$D2491="61"),(AH2491/'Totals and Drop Down Lists'!AD$4)*Inputs!L$38,0)</f>
        <v>0</v>
      </c>
      <c r="AY2491">
        <f>IF(OR($D2491="51",$D2491="52",$D2491="61"),0,(AA2491/'Totals and Drop Down Lists'!W$5)*Inputs!E$39)</f>
        <v>0</v>
      </c>
      <c r="AZ2491">
        <f>IF(OR($D2491="51",$D2491="52",$D2491="61"),0,(AB2491/'Totals and Drop Down Lists'!X$5)*Inputs!F$39)</f>
        <v>0</v>
      </c>
      <c r="BA2491">
        <f>IF(OR($D2491="51",$D2491="52",$D2491="61"),0,(AC2491/'Totals and Drop Down Lists'!Y$5)*Inputs!G$39)</f>
        <v>0</v>
      </c>
      <c r="BB2491">
        <f>IF(OR($D2491="51",$D2491="52",$D2491="61"),0,(AD2491/'Totals and Drop Down Lists'!Z$5)*Inputs!H$39)</f>
        <v>0</v>
      </c>
      <c r="BC2491">
        <f>IF(OR($D2491="51",$D2491="52",$D2491="61"),0,(AE2491/'Totals and Drop Down Lists'!AA$5)*Inputs!I$39)</f>
        <v>0</v>
      </c>
      <c r="BD2491">
        <f>IF(OR($D2491="51",$D2491="52",$D2491="61"),0,(AF2491/'Totals and Drop Down Lists'!AB$5)*Inputs!J$39)</f>
        <v>0</v>
      </c>
      <c r="BE2491">
        <f>IF(OR($D2491="51",$D2491="52",$D2491="61"),0,(AG2491/'Totals and Drop Down Lists'!AC$5)*Inputs!K$39)</f>
        <v>0</v>
      </c>
      <c r="BF2491">
        <f>IF(OR($D2491="51",$D2491="52",$D2491="61"),0,(AH2491/'Totals and Drop Down Lists'!AD$5)*Inputs!L$39)</f>
        <v>0</v>
      </c>
      <c r="BG2491" s="10">
        <f t="shared" si="343"/>
        <v>675451.22895782965</v>
      </c>
    </row>
    <row r="2492" spans="1:59" ht="28.8">
      <c r="A2492" s="1" t="s">
        <v>7581</v>
      </c>
      <c r="B2492" s="1" t="s">
        <v>6428</v>
      </c>
      <c r="C2492" s="1" t="s">
        <v>6429</v>
      </c>
      <c r="D2492" s="1" t="s">
        <v>10</v>
      </c>
      <c r="E2492" s="1" t="s">
        <v>6430</v>
      </c>
      <c r="F2492" s="2">
        <v>36125</v>
      </c>
      <c r="G2492" s="2">
        <v>1437</v>
      </c>
      <c r="H2492" s="2">
        <v>28</v>
      </c>
      <c r="I2492" s="2">
        <v>3553</v>
      </c>
      <c r="J2492" s="2">
        <v>12830</v>
      </c>
      <c r="K2492" s="2">
        <v>4087</v>
      </c>
      <c r="L2492" s="2">
        <v>90</v>
      </c>
      <c r="M2492" s="2">
        <v>0</v>
      </c>
      <c r="N2492" s="2">
        <v>0</v>
      </c>
      <c r="O2492" s="2">
        <v>147</v>
      </c>
      <c r="P2492" s="2">
        <v>19</v>
      </c>
      <c r="Q2492" s="2">
        <v>10</v>
      </c>
      <c r="R2492" s="2">
        <v>1425</v>
      </c>
      <c r="S2492" s="2">
        <v>4952900</v>
      </c>
      <c r="T2492" s="2">
        <v>237216000</v>
      </c>
      <c r="U2492" s="2">
        <v>330</v>
      </c>
      <c r="V2492" s="2">
        <v>160</v>
      </c>
      <c r="W2492" s="2">
        <v>0</v>
      </c>
      <c r="X2492" s="2">
        <v>795</v>
      </c>
      <c r="Y2492" s="2">
        <v>90</v>
      </c>
      <c r="Z2492" s="2">
        <v>615</v>
      </c>
      <c r="AA2492" s="9">
        <f t="shared" si="344"/>
        <v>36125</v>
      </c>
      <c r="AB2492" s="9">
        <f t="shared" si="345"/>
        <v>2088</v>
      </c>
      <c r="AC2492" s="9">
        <f t="shared" si="346"/>
        <v>1691</v>
      </c>
      <c r="AD2492" s="9">
        <f t="shared" si="347"/>
        <v>1425</v>
      </c>
      <c r="AE2492" s="44">
        <f t="shared" si="348"/>
        <v>9.0923973137920666E-5</v>
      </c>
      <c r="AF2492" s="9">
        <f t="shared" si="349"/>
        <v>635</v>
      </c>
      <c r="AG2492" s="9">
        <f t="shared" si="342"/>
        <v>705</v>
      </c>
      <c r="AH2492" s="44">
        <f t="shared" si="350"/>
        <v>8.3563800705437798E-5</v>
      </c>
      <c r="AI2492">
        <f>AA2492/'Totals and Drop Down Lists'!W$6*Inputs!E$37</f>
        <v>32770.44720828873</v>
      </c>
      <c r="AJ2492">
        <f>AB2492/'Totals and Drop Down Lists'!X$6*Inputs!F$37</f>
        <v>6870.3284375964431</v>
      </c>
      <c r="AK2492">
        <f>AC2492/'Totals and Drop Down Lists'!Y$6*Inputs!G$37</f>
        <v>11147.643196660118</v>
      </c>
      <c r="AL2492">
        <f>AD2492/'Totals and Drop Down Lists'!Z$6*Inputs!H$37</f>
        <v>11424.93930974129</v>
      </c>
      <c r="AM2492">
        <f>AE2492/'Totals and Drop Down Lists'!AA$6*Inputs!I$37</f>
        <v>11319.066347944576</v>
      </c>
      <c r="AN2492">
        <f>AF2492/'Totals and Drop Down Lists'!AB$6*Inputs!J$37</f>
        <v>12672.500144118912</v>
      </c>
      <c r="AO2492">
        <f>AG2492/'Totals and Drop Down Lists'!AC$6*Inputs!K$37</f>
        <v>13129.621206259591</v>
      </c>
      <c r="AP2492">
        <f>AH2492/'Totals and Drop Down Lists'!AD$6*Inputs!L$37</f>
        <v>19665.061619861775</v>
      </c>
      <c r="AQ2492">
        <f>IF(OR($D2492="51",$D2492="52",$D2492="61"),(AA2492/'Totals and Drop Down Lists'!W$4)*Inputs!E$38,0)</f>
        <v>0</v>
      </c>
      <c r="AR2492">
        <f>IF(OR($D2492="51",$D2492="52",$D2492="61"),(AB2492/'Totals and Drop Down Lists'!X$4)*Inputs!F$38,0)</f>
        <v>0</v>
      </c>
      <c r="AS2492">
        <f>IF(OR($D2492="51",$D2492="52",$D2492="61"),(AC2492/'Totals and Drop Down Lists'!Y$4)*Inputs!G$38,0)</f>
        <v>0</v>
      </c>
      <c r="AT2492">
        <f>IF(OR($D2492="51",$D2492="52",$D2492="61"),(AD2492/'Totals and Drop Down Lists'!Z$4)*Inputs!H$38,0)</f>
        <v>0</v>
      </c>
      <c r="AU2492">
        <f>IF(OR($D2492="51",$D2492="52",$D2492="61"),(AE2492/'Totals and Drop Down Lists'!AA$4)*Inputs!I$38,0)</f>
        <v>0</v>
      </c>
      <c r="AV2492">
        <f>IF(OR($D2492="51",$D2492="52",$D2492="61"),(AF2492/'Totals and Drop Down Lists'!AB$4)*Inputs!J$38,0)</f>
        <v>0</v>
      </c>
      <c r="AW2492">
        <f>IF(OR($D2492="51",$D2492="52",$D2492="61"),(AG2492/'Totals and Drop Down Lists'!AC$4)*Inputs!K$38,0)</f>
        <v>0</v>
      </c>
      <c r="AX2492">
        <f>IF(OR($D2492="51",$D2492="52",$D2492="61"),(AH2492/'Totals and Drop Down Lists'!AD$4)*Inputs!L$38,0)</f>
        <v>0</v>
      </c>
      <c r="AY2492">
        <f>IF(OR($D2492="51",$D2492="52",$D2492="61"),0,(AA2492/'Totals and Drop Down Lists'!W$5)*Inputs!E$39)</f>
        <v>0</v>
      </c>
      <c r="AZ2492">
        <f>IF(OR($D2492="51",$D2492="52",$D2492="61"),0,(AB2492/'Totals and Drop Down Lists'!X$5)*Inputs!F$39)</f>
        <v>0</v>
      </c>
      <c r="BA2492">
        <f>IF(OR($D2492="51",$D2492="52",$D2492="61"),0,(AC2492/'Totals and Drop Down Lists'!Y$5)*Inputs!G$39)</f>
        <v>0</v>
      </c>
      <c r="BB2492">
        <f>IF(OR($D2492="51",$D2492="52",$D2492="61"),0,(AD2492/'Totals and Drop Down Lists'!Z$5)*Inputs!H$39)</f>
        <v>0</v>
      </c>
      <c r="BC2492">
        <f>IF(OR($D2492="51",$D2492="52",$D2492="61"),0,(AE2492/'Totals and Drop Down Lists'!AA$5)*Inputs!I$39)</f>
        <v>0</v>
      </c>
      <c r="BD2492">
        <f>IF(OR($D2492="51",$D2492="52",$D2492="61"),0,(AF2492/'Totals and Drop Down Lists'!AB$5)*Inputs!J$39)</f>
        <v>0</v>
      </c>
      <c r="BE2492">
        <f>IF(OR($D2492="51",$D2492="52",$D2492="61"),0,(AG2492/'Totals and Drop Down Lists'!AC$5)*Inputs!K$39)</f>
        <v>0</v>
      </c>
      <c r="BF2492">
        <f>IF(OR($D2492="51",$D2492="52",$D2492="61"),0,(AH2492/'Totals and Drop Down Lists'!AD$5)*Inputs!L$39)</f>
        <v>0</v>
      </c>
      <c r="BG2492" s="10">
        <f t="shared" si="343"/>
        <v>118999.60747047143</v>
      </c>
    </row>
    <row r="2493" spans="1:59" ht="28.8">
      <c r="A2493" s="1" t="s">
        <v>7581</v>
      </c>
      <c r="B2493" s="1" t="s">
        <v>6428</v>
      </c>
      <c r="C2493" s="1" t="s">
        <v>6431</v>
      </c>
      <c r="D2493" s="1" t="s">
        <v>10</v>
      </c>
      <c r="E2493" s="1" t="s">
        <v>6432</v>
      </c>
      <c r="F2493" s="2">
        <v>88648</v>
      </c>
      <c r="G2493" s="2">
        <v>245</v>
      </c>
      <c r="H2493" s="2">
        <v>18</v>
      </c>
      <c r="I2493" s="2">
        <v>6247</v>
      </c>
      <c r="J2493" s="2">
        <v>33734</v>
      </c>
      <c r="K2493" s="2">
        <v>8570</v>
      </c>
      <c r="L2493" s="2">
        <v>283</v>
      </c>
      <c r="M2493" s="2">
        <v>48</v>
      </c>
      <c r="N2493" s="2">
        <v>0</v>
      </c>
      <c r="O2493" s="2">
        <v>270</v>
      </c>
      <c r="P2493" s="2">
        <v>82</v>
      </c>
      <c r="Q2493" s="2">
        <v>0</v>
      </c>
      <c r="R2493" s="2">
        <v>5245</v>
      </c>
      <c r="S2493" s="2">
        <v>9022900</v>
      </c>
      <c r="T2493" s="2">
        <v>416380300</v>
      </c>
      <c r="U2493" s="2">
        <v>661</v>
      </c>
      <c r="V2493" s="2">
        <v>360</v>
      </c>
      <c r="W2493" s="2">
        <v>0</v>
      </c>
      <c r="X2493" s="2">
        <v>1970</v>
      </c>
      <c r="Y2493" s="2">
        <v>320</v>
      </c>
      <c r="Z2493" s="2">
        <v>1345</v>
      </c>
      <c r="AA2493" s="9">
        <f t="shared" si="344"/>
        <v>88648</v>
      </c>
      <c r="AB2493" s="9">
        <f t="shared" si="345"/>
        <v>5984</v>
      </c>
      <c r="AC2493" s="9">
        <f t="shared" si="346"/>
        <v>5928</v>
      </c>
      <c r="AD2493" s="9">
        <f t="shared" si="347"/>
        <v>5245</v>
      </c>
      <c r="AE2493" s="44">
        <f t="shared" si="348"/>
        <v>1.5205110799637321E-4</v>
      </c>
      <c r="AF2493" s="9">
        <f t="shared" si="349"/>
        <v>1610</v>
      </c>
      <c r="AG2493" s="9">
        <f t="shared" si="342"/>
        <v>1665</v>
      </c>
      <c r="AH2493" s="44">
        <f t="shared" si="350"/>
        <v>1.5739042404995499E-4</v>
      </c>
      <c r="AI2493">
        <f>AA2493/'Totals and Drop Down Lists'!W$6*Inputs!E$37</f>
        <v>80416.182813020889</v>
      </c>
      <c r="AJ2493">
        <f>AB2493/'Totals and Drop Down Lists'!X$6*Inputs!F$37</f>
        <v>19689.676901617393</v>
      </c>
      <c r="AK2493">
        <f>AC2493/'Totals and Drop Down Lists'!Y$6*Inputs!G$37</f>
        <v>39079.378397280416</v>
      </c>
      <c r="AL2493">
        <f>AD2493/'Totals and Drop Down Lists'!Z$6*Inputs!H$37</f>
        <v>42051.794161117941</v>
      </c>
      <c r="AM2493">
        <f>AE2493/'Totals and Drop Down Lists'!AA$6*Inputs!I$37</f>
        <v>18928.743655743787</v>
      </c>
      <c r="AN2493">
        <f>AF2493/'Totals and Drop Down Lists'!AB$6*Inputs!J$37</f>
        <v>32130.275955955036</v>
      </c>
      <c r="AO2493">
        <f>AG2493/'Totals and Drop Down Lists'!AC$6*Inputs!K$37</f>
        <v>31008.254338187544</v>
      </c>
      <c r="AP2493">
        <f>AH2493/'Totals and Drop Down Lists'!AD$6*Inputs!L$37</f>
        <v>37038.674176976863</v>
      </c>
      <c r="AQ2493">
        <f>IF(OR($D2493="51",$D2493="52",$D2493="61"),(AA2493/'Totals and Drop Down Lists'!W$4)*Inputs!E$38,0)</f>
        <v>0</v>
      </c>
      <c r="AR2493">
        <f>IF(OR($D2493="51",$D2493="52",$D2493="61"),(AB2493/'Totals and Drop Down Lists'!X$4)*Inputs!F$38,0)</f>
        <v>0</v>
      </c>
      <c r="AS2493">
        <f>IF(OR($D2493="51",$D2493="52",$D2493="61"),(AC2493/'Totals and Drop Down Lists'!Y$4)*Inputs!G$38,0)</f>
        <v>0</v>
      </c>
      <c r="AT2493">
        <f>IF(OR($D2493="51",$D2493="52",$D2493="61"),(AD2493/'Totals and Drop Down Lists'!Z$4)*Inputs!H$38,0)</f>
        <v>0</v>
      </c>
      <c r="AU2493">
        <f>IF(OR($D2493="51",$D2493="52",$D2493="61"),(AE2493/'Totals and Drop Down Lists'!AA$4)*Inputs!I$38,0)</f>
        <v>0</v>
      </c>
      <c r="AV2493">
        <f>IF(OR($D2493="51",$D2493="52",$D2493="61"),(AF2493/'Totals and Drop Down Lists'!AB$4)*Inputs!J$38,0)</f>
        <v>0</v>
      </c>
      <c r="AW2493">
        <f>IF(OR($D2493="51",$D2493="52",$D2493="61"),(AG2493/'Totals and Drop Down Lists'!AC$4)*Inputs!K$38,0)</f>
        <v>0</v>
      </c>
      <c r="AX2493">
        <f>IF(OR($D2493="51",$D2493="52",$D2493="61"),(AH2493/'Totals and Drop Down Lists'!AD$4)*Inputs!L$38,0)</f>
        <v>0</v>
      </c>
      <c r="AY2493">
        <f>IF(OR($D2493="51",$D2493="52",$D2493="61"),0,(AA2493/'Totals and Drop Down Lists'!W$5)*Inputs!E$39)</f>
        <v>0</v>
      </c>
      <c r="AZ2493">
        <f>IF(OR($D2493="51",$D2493="52",$D2493="61"),0,(AB2493/'Totals and Drop Down Lists'!X$5)*Inputs!F$39)</f>
        <v>0</v>
      </c>
      <c r="BA2493">
        <f>IF(OR($D2493="51",$D2493="52",$D2493="61"),0,(AC2493/'Totals and Drop Down Lists'!Y$5)*Inputs!G$39)</f>
        <v>0</v>
      </c>
      <c r="BB2493">
        <f>IF(OR($D2493="51",$D2493="52",$D2493="61"),0,(AD2493/'Totals and Drop Down Lists'!Z$5)*Inputs!H$39)</f>
        <v>0</v>
      </c>
      <c r="BC2493">
        <f>IF(OR($D2493="51",$D2493="52",$D2493="61"),0,(AE2493/'Totals and Drop Down Lists'!AA$5)*Inputs!I$39)</f>
        <v>0</v>
      </c>
      <c r="BD2493">
        <f>IF(OR($D2493="51",$D2493="52",$D2493="61"),0,(AF2493/'Totals and Drop Down Lists'!AB$5)*Inputs!J$39)</f>
        <v>0</v>
      </c>
      <c r="BE2493">
        <f>IF(OR($D2493="51",$D2493="52",$D2493="61"),0,(AG2493/'Totals and Drop Down Lists'!AC$5)*Inputs!K$39)</f>
        <v>0</v>
      </c>
      <c r="BF2493">
        <f>IF(OR($D2493="51",$D2493="52",$D2493="61"),0,(AH2493/'Totals and Drop Down Lists'!AD$5)*Inputs!L$39)</f>
        <v>0</v>
      </c>
      <c r="BG2493" s="10">
        <f t="shared" si="343"/>
        <v>300342.98039989982</v>
      </c>
    </row>
    <row r="2494" spans="1:59" ht="28.8">
      <c r="A2494" s="1" t="s">
        <v>7581</v>
      </c>
      <c r="B2494" s="1" t="s">
        <v>6428</v>
      </c>
      <c r="C2494" s="1" t="s">
        <v>6433</v>
      </c>
      <c r="D2494" s="1" t="s">
        <v>7</v>
      </c>
      <c r="E2494" s="1" t="s">
        <v>6434</v>
      </c>
      <c r="F2494" s="2">
        <v>84609</v>
      </c>
      <c r="G2494" s="2">
        <v>701</v>
      </c>
      <c r="H2494" s="2">
        <v>45</v>
      </c>
      <c r="I2494" s="2">
        <v>21288</v>
      </c>
      <c r="J2494" s="2">
        <v>28074</v>
      </c>
      <c r="K2494" s="2">
        <v>16954</v>
      </c>
      <c r="L2494" s="2">
        <v>393</v>
      </c>
      <c r="M2494" s="2">
        <v>10</v>
      </c>
      <c r="N2494" s="2">
        <v>0</v>
      </c>
      <c r="O2494" s="2">
        <v>760</v>
      </c>
      <c r="P2494" s="2">
        <v>148</v>
      </c>
      <c r="Q2494" s="2">
        <v>112</v>
      </c>
      <c r="R2494" s="2">
        <v>15426</v>
      </c>
      <c r="S2494" s="2">
        <v>15755300</v>
      </c>
      <c r="T2494" s="2">
        <v>575569600</v>
      </c>
      <c r="U2494" s="2">
        <v>2215</v>
      </c>
      <c r="V2494" s="2">
        <v>3400</v>
      </c>
      <c r="W2494" s="2">
        <v>375</v>
      </c>
      <c r="X2494" s="2">
        <v>8260</v>
      </c>
      <c r="Y2494" s="2">
        <v>1225</v>
      </c>
      <c r="Z2494" s="2">
        <v>4650</v>
      </c>
      <c r="AA2494" s="9">
        <f t="shared" si="344"/>
        <v>84609</v>
      </c>
      <c r="AB2494" s="9">
        <f t="shared" si="345"/>
        <v>20542</v>
      </c>
      <c r="AC2494" s="9">
        <f t="shared" si="346"/>
        <v>16849</v>
      </c>
      <c r="AD2494" s="9">
        <f t="shared" si="347"/>
        <v>15426</v>
      </c>
      <c r="AE2494" s="44">
        <f t="shared" si="348"/>
        <v>7.1504907308656647E-4</v>
      </c>
      <c r="AF2494" s="9">
        <f t="shared" si="349"/>
        <v>4485</v>
      </c>
      <c r="AG2494" s="9">
        <f t="shared" si="342"/>
        <v>5875</v>
      </c>
      <c r="AH2494" s="44">
        <f t="shared" si="350"/>
        <v>1.3201608229408048E-3</v>
      </c>
      <c r="AI2494">
        <f>AA2494/'Totals and Drop Down Lists'!W$6*Inputs!E$37</f>
        <v>76752.242708542588</v>
      </c>
      <c r="AJ2494">
        <f>AB2494/'Totals and Drop Down Lists'!X$6*Inputs!F$37</f>
        <v>67591.133508192608</v>
      </c>
      <c r="AK2494">
        <f>AC2494/'Totals and Drop Down Lists'!Y$6*Inputs!G$37</f>
        <v>111074.29936163592</v>
      </c>
      <c r="AL2494">
        <f>AD2494/'Totals and Drop Down Lists'!Z$6*Inputs!H$37</f>
        <v>123677.97459092573</v>
      </c>
      <c r="AM2494">
        <f>AE2494/'Totals and Drop Down Lists'!AA$6*Inputs!I$37</f>
        <v>89015.994582924468</v>
      </c>
      <c r="AN2494">
        <f>AF2494/'Totals and Drop Down Lists'!AB$6*Inputs!J$37</f>
        <v>89505.768734446174</v>
      </c>
      <c r="AO2494">
        <f>AG2494/'Totals and Drop Down Lists'!AC$6*Inputs!K$37</f>
        <v>109413.51005216326</v>
      </c>
      <c r="AP2494">
        <f>AH2494/'Totals and Drop Down Lists'!AD$6*Inputs!L$37</f>
        <v>310673.32639369741</v>
      </c>
      <c r="AQ2494">
        <f>IF(OR($D2494="51",$D2494="52",$D2494="61"),(AA2494/'Totals and Drop Down Lists'!W$4)*Inputs!E$38,0)</f>
        <v>0</v>
      </c>
      <c r="AR2494">
        <f>IF(OR($D2494="51",$D2494="52",$D2494="61"),(AB2494/'Totals and Drop Down Lists'!X$4)*Inputs!F$38,0)</f>
        <v>0</v>
      </c>
      <c r="AS2494">
        <f>IF(OR($D2494="51",$D2494="52",$D2494="61"),(AC2494/'Totals and Drop Down Lists'!Y$4)*Inputs!G$38,0)</f>
        <v>0</v>
      </c>
      <c r="AT2494">
        <f>IF(OR($D2494="51",$D2494="52",$D2494="61"),(AD2494/'Totals and Drop Down Lists'!Z$4)*Inputs!H$38,0)</f>
        <v>0</v>
      </c>
      <c r="AU2494">
        <f>IF(OR($D2494="51",$D2494="52",$D2494="61"),(AE2494/'Totals and Drop Down Lists'!AA$4)*Inputs!I$38,0)</f>
        <v>0</v>
      </c>
      <c r="AV2494">
        <f>IF(OR($D2494="51",$D2494="52",$D2494="61"),(AF2494/'Totals and Drop Down Lists'!AB$4)*Inputs!J$38,0)</f>
        <v>0</v>
      </c>
      <c r="AW2494">
        <f>IF(OR($D2494="51",$D2494="52",$D2494="61"),(AG2494/'Totals and Drop Down Lists'!AC$4)*Inputs!K$38,0)</f>
        <v>0</v>
      </c>
      <c r="AX2494">
        <f>IF(OR($D2494="51",$D2494="52",$D2494="61"),(AH2494/'Totals and Drop Down Lists'!AD$4)*Inputs!L$38,0)</f>
        <v>0</v>
      </c>
      <c r="AY2494">
        <f>IF(OR($D2494="51",$D2494="52",$D2494="61"),0,(AA2494/'Totals and Drop Down Lists'!W$5)*Inputs!E$39)</f>
        <v>0</v>
      </c>
      <c r="AZ2494">
        <f>IF(OR($D2494="51",$D2494="52",$D2494="61"),0,(AB2494/'Totals and Drop Down Lists'!X$5)*Inputs!F$39)</f>
        <v>0</v>
      </c>
      <c r="BA2494">
        <f>IF(OR($D2494="51",$D2494="52",$D2494="61"),0,(AC2494/'Totals and Drop Down Lists'!Y$5)*Inputs!G$39)</f>
        <v>0</v>
      </c>
      <c r="BB2494">
        <f>IF(OR($D2494="51",$D2494="52",$D2494="61"),0,(AD2494/'Totals and Drop Down Lists'!Z$5)*Inputs!H$39)</f>
        <v>0</v>
      </c>
      <c r="BC2494">
        <f>IF(OR($D2494="51",$D2494="52",$D2494="61"),0,(AE2494/'Totals and Drop Down Lists'!AA$5)*Inputs!I$39)</f>
        <v>0</v>
      </c>
      <c r="BD2494">
        <f>IF(OR($D2494="51",$D2494="52",$D2494="61"),0,(AF2494/'Totals and Drop Down Lists'!AB$5)*Inputs!J$39)</f>
        <v>0</v>
      </c>
      <c r="BE2494">
        <f>IF(OR($D2494="51",$D2494="52",$D2494="61"),0,(AG2494/'Totals and Drop Down Lists'!AC$5)*Inputs!K$39)</f>
        <v>0</v>
      </c>
      <c r="BF2494">
        <f>IF(OR($D2494="51",$D2494="52",$D2494="61"),0,(AH2494/'Totals and Drop Down Lists'!AD$5)*Inputs!L$39)</f>
        <v>0</v>
      </c>
      <c r="BG2494" s="10">
        <f t="shared" si="343"/>
        <v>977704.24993252812</v>
      </c>
    </row>
    <row r="2495" spans="1:59" ht="28.8">
      <c r="A2495" s="1" t="s">
        <v>7581</v>
      </c>
      <c r="B2495" s="1" t="s">
        <v>6428</v>
      </c>
      <c r="C2495" s="1" t="s">
        <v>2805</v>
      </c>
      <c r="D2495" s="1" t="s">
        <v>58</v>
      </c>
      <c r="E2495" s="1" t="s">
        <v>6435</v>
      </c>
      <c r="F2495" s="2">
        <v>158712</v>
      </c>
      <c r="G2495" s="2">
        <v>801</v>
      </c>
      <c r="H2495" s="2">
        <v>439</v>
      </c>
      <c r="I2495" s="2">
        <v>7932</v>
      </c>
      <c r="J2495" s="2">
        <v>56116</v>
      </c>
      <c r="K2495" s="2">
        <v>15110</v>
      </c>
      <c r="L2495" s="2">
        <v>240</v>
      </c>
      <c r="M2495" s="2">
        <v>25</v>
      </c>
      <c r="N2495" s="2">
        <v>0</v>
      </c>
      <c r="O2495" s="2">
        <v>621</v>
      </c>
      <c r="P2495" s="2">
        <v>99</v>
      </c>
      <c r="Q2495" s="2">
        <v>60</v>
      </c>
      <c r="R2495" s="2">
        <v>6865</v>
      </c>
      <c r="S2495" s="2">
        <v>20996300</v>
      </c>
      <c r="T2495" s="2">
        <v>1190037000</v>
      </c>
      <c r="U2495" s="2">
        <v>703</v>
      </c>
      <c r="V2495" s="2">
        <v>803</v>
      </c>
      <c r="W2495" s="2">
        <v>0</v>
      </c>
      <c r="X2495" s="2">
        <v>2595</v>
      </c>
      <c r="Y2495" s="2">
        <v>209</v>
      </c>
      <c r="Z2495" s="2">
        <v>1739</v>
      </c>
      <c r="AA2495" s="9">
        <f t="shared" si="344"/>
        <v>158712</v>
      </c>
      <c r="AB2495" s="9">
        <f t="shared" si="345"/>
        <v>6692</v>
      </c>
      <c r="AC2495" s="9">
        <f t="shared" si="346"/>
        <v>7910</v>
      </c>
      <c r="AD2495" s="9">
        <f t="shared" si="347"/>
        <v>6865</v>
      </c>
      <c r="AE2495" s="44">
        <f t="shared" si="348"/>
        <v>2.8414368476132153E-4</v>
      </c>
      <c r="AF2495" s="9">
        <f t="shared" si="349"/>
        <v>1792</v>
      </c>
      <c r="AG2495" s="9">
        <f t="shared" si="342"/>
        <v>1948</v>
      </c>
      <c r="AH2495" s="44">
        <f t="shared" si="350"/>
        <v>1.9517212768103374E-4</v>
      </c>
      <c r="AI2495">
        <f>AA2495/'Totals and Drop Down Lists'!W$6*Inputs!E$37</f>
        <v>143974.06829956875</v>
      </c>
      <c r="AJ2495">
        <f>AB2495/'Totals and Drop Down Lists'!X$6*Inputs!F$37</f>
        <v>22019.271027009294</v>
      </c>
      <c r="AK2495">
        <f>AC2495/'Totals and Drop Down Lists'!Y$6*Inputs!G$37</f>
        <v>52145.391889758444</v>
      </c>
      <c r="AL2495">
        <f>AD2495/'Totals and Drop Down Lists'!Z$6*Inputs!H$37</f>
        <v>55040.146218508045</v>
      </c>
      <c r="AM2495">
        <f>AE2495/'Totals and Drop Down Lists'!AA$6*Inputs!I$37</f>
        <v>35372.862724379607</v>
      </c>
      <c r="AN2495">
        <f>AF2495/'Totals and Drop Down Lists'!AB$6*Inputs!J$37</f>
        <v>35762.394107497777</v>
      </c>
      <c r="AO2495">
        <f>AG2495/'Totals and Drop Down Lists'!AC$6*Inputs!K$37</f>
        <v>36278.726396870479</v>
      </c>
      <c r="AP2495">
        <f>AH2495/'Totals and Drop Down Lists'!AD$6*Inputs!L$37</f>
        <v>45929.839056223085</v>
      </c>
      <c r="AQ2495">
        <f>IF(OR($D2495="51",$D2495="52",$D2495="61"),(AA2495/'Totals and Drop Down Lists'!W$4)*Inputs!E$38,0)</f>
        <v>0</v>
      </c>
      <c r="AR2495">
        <f>IF(OR($D2495="51",$D2495="52",$D2495="61"),(AB2495/'Totals and Drop Down Lists'!X$4)*Inputs!F$38,0)</f>
        <v>0</v>
      </c>
      <c r="AS2495">
        <f>IF(OR($D2495="51",$D2495="52",$D2495="61"),(AC2495/'Totals and Drop Down Lists'!Y$4)*Inputs!G$38,0)</f>
        <v>0</v>
      </c>
      <c r="AT2495">
        <f>IF(OR($D2495="51",$D2495="52",$D2495="61"),(AD2495/'Totals and Drop Down Lists'!Z$4)*Inputs!H$38,0)</f>
        <v>0</v>
      </c>
      <c r="AU2495">
        <f>IF(OR($D2495="51",$D2495="52",$D2495="61"),(AE2495/'Totals and Drop Down Lists'!AA$4)*Inputs!I$38,0)</f>
        <v>0</v>
      </c>
      <c r="AV2495">
        <f>IF(OR($D2495="51",$D2495="52",$D2495="61"),(AF2495/'Totals and Drop Down Lists'!AB$4)*Inputs!J$38,0)</f>
        <v>0</v>
      </c>
      <c r="AW2495">
        <f>IF(OR($D2495="51",$D2495="52",$D2495="61"),(AG2495/'Totals and Drop Down Lists'!AC$4)*Inputs!K$38,0)</f>
        <v>0</v>
      </c>
      <c r="AX2495">
        <f>IF(OR($D2495="51",$D2495="52",$D2495="61"),(AH2495/'Totals and Drop Down Lists'!AD$4)*Inputs!L$38,0)</f>
        <v>0</v>
      </c>
      <c r="AY2495">
        <f>IF(OR($D2495="51",$D2495="52",$D2495="61"),0,(AA2495/'Totals and Drop Down Lists'!W$5)*Inputs!E$39)</f>
        <v>0</v>
      </c>
      <c r="AZ2495">
        <f>IF(OR($D2495="51",$D2495="52",$D2495="61"),0,(AB2495/'Totals and Drop Down Lists'!X$5)*Inputs!F$39)</f>
        <v>0</v>
      </c>
      <c r="BA2495">
        <f>IF(OR($D2495="51",$D2495="52",$D2495="61"),0,(AC2495/'Totals and Drop Down Lists'!Y$5)*Inputs!G$39)</f>
        <v>0</v>
      </c>
      <c r="BB2495">
        <f>IF(OR($D2495="51",$D2495="52",$D2495="61"),0,(AD2495/'Totals and Drop Down Lists'!Z$5)*Inputs!H$39)</f>
        <v>0</v>
      </c>
      <c r="BC2495">
        <f>IF(OR($D2495="51",$D2495="52",$D2495="61"),0,(AE2495/'Totals and Drop Down Lists'!AA$5)*Inputs!I$39)</f>
        <v>0</v>
      </c>
      <c r="BD2495">
        <f>IF(OR($D2495="51",$D2495="52",$D2495="61"),0,(AF2495/'Totals and Drop Down Lists'!AB$5)*Inputs!J$39)</f>
        <v>0</v>
      </c>
      <c r="BE2495">
        <f>IF(OR($D2495="51",$D2495="52",$D2495="61"),0,(AG2495/'Totals and Drop Down Lists'!AC$5)*Inputs!K$39)</f>
        <v>0</v>
      </c>
      <c r="BF2495">
        <f>IF(OR($D2495="51",$D2495="52",$D2495="61"),0,(AH2495/'Totals and Drop Down Lists'!AD$5)*Inputs!L$39)</f>
        <v>0</v>
      </c>
      <c r="BG2495" s="10">
        <f t="shared" si="343"/>
        <v>426522.69971981546</v>
      </c>
    </row>
    <row r="2496" spans="1:59" ht="28.8">
      <c r="A2496" s="1" t="s">
        <v>7582</v>
      </c>
      <c r="B2496" s="1" t="s">
        <v>1310</v>
      </c>
      <c r="C2496" s="1" t="s">
        <v>1311</v>
      </c>
      <c r="D2496" s="1" t="s">
        <v>545</v>
      </c>
      <c r="E2496" s="1" t="s">
        <v>1312</v>
      </c>
      <c r="F2496" s="2">
        <v>125888</v>
      </c>
      <c r="G2496" s="2">
        <v>542</v>
      </c>
      <c r="H2496" s="2">
        <v>45</v>
      </c>
      <c r="I2496" s="2">
        <v>22680</v>
      </c>
      <c r="J2496" s="2">
        <v>39409</v>
      </c>
      <c r="K2496" s="2">
        <v>28731</v>
      </c>
      <c r="L2496" s="2">
        <v>324</v>
      </c>
      <c r="M2496" s="2">
        <v>477</v>
      </c>
      <c r="N2496" s="2">
        <v>533</v>
      </c>
      <c r="O2496" s="2">
        <v>1148</v>
      </c>
      <c r="P2496" s="2">
        <v>2504</v>
      </c>
      <c r="Q2496" s="2">
        <v>4776</v>
      </c>
      <c r="R2496" s="2">
        <v>9897</v>
      </c>
      <c r="S2496" s="2">
        <v>30406200</v>
      </c>
      <c r="T2496" s="2">
        <v>1286001000</v>
      </c>
      <c r="U2496" s="2">
        <v>2193</v>
      </c>
      <c r="V2496" s="2">
        <v>1665</v>
      </c>
      <c r="W2496" s="2">
        <v>25</v>
      </c>
      <c r="X2496" s="2">
        <v>8265</v>
      </c>
      <c r="Y2496" s="2">
        <v>1125</v>
      </c>
      <c r="Z2496" s="2">
        <v>5905</v>
      </c>
      <c r="AA2496" s="9">
        <f t="shared" si="344"/>
        <v>125888</v>
      </c>
      <c r="AB2496" s="9">
        <f t="shared" si="345"/>
        <v>22093</v>
      </c>
      <c r="AC2496" s="9">
        <f t="shared" si="346"/>
        <v>19659</v>
      </c>
      <c r="AD2496" s="9">
        <f t="shared" si="347"/>
        <v>9897</v>
      </c>
      <c r="AE2496" s="44">
        <f t="shared" si="348"/>
        <v>1.4628569366360563E-3</v>
      </c>
      <c r="AF2496" s="9">
        <f t="shared" si="349"/>
        <v>6575</v>
      </c>
      <c r="AG2496" s="9">
        <f t="shared" si="342"/>
        <v>7030</v>
      </c>
      <c r="AH2496" s="44">
        <f t="shared" si="350"/>
        <v>1.9070485021701546E-3</v>
      </c>
      <c r="AI2496">
        <f>AA2496/'Totals and Drop Down Lists'!W$6*Inputs!E$37</f>
        <v>114198.09157528171</v>
      </c>
      <c r="AJ2496">
        <f>AB2496/'Totals and Drop Down Lists'!X$6*Inputs!F$37</f>
        <v>72694.524028648579</v>
      </c>
      <c r="AK2496">
        <f>AC2496/'Totals and Drop Down Lists'!Y$6*Inputs!G$37</f>
        <v>129598.76854118347</v>
      </c>
      <c r="AL2496">
        <f>AD2496/'Totals and Drop Down Lists'!Z$6*Inputs!H$37</f>
        <v>79349.21006912952</v>
      </c>
      <c r="AM2496">
        <f>AE2496/'Totals and Drop Down Lists'!AA$6*Inputs!I$37</f>
        <v>182110.10970910528</v>
      </c>
      <c r="AN2496">
        <f>AF2496/'Totals and Drop Down Lists'!AB$6*Inputs!J$37</f>
        <v>131215.25739776669</v>
      </c>
      <c r="AO2496">
        <f>AG2496/'Totals and Drop Down Lists'!AC$6*Inputs!K$37</f>
        <v>130923.74053901408</v>
      </c>
      <c r="AP2496">
        <f>AH2496/'Totals and Drop Down Lists'!AD$6*Inputs!L$37</f>
        <v>448785.55056915683</v>
      </c>
      <c r="AQ2496">
        <f>IF(OR($D2496="51",$D2496="52",$D2496="61"),(AA2496/'Totals and Drop Down Lists'!W$4)*Inputs!E$38,0)</f>
        <v>0</v>
      </c>
      <c r="AR2496">
        <f>IF(OR($D2496="51",$D2496="52",$D2496="61"),(AB2496/'Totals and Drop Down Lists'!X$4)*Inputs!F$38,0)</f>
        <v>0</v>
      </c>
      <c r="AS2496">
        <f>IF(OR($D2496="51",$D2496="52",$D2496="61"),(AC2496/'Totals and Drop Down Lists'!Y$4)*Inputs!G$38,0)</f>
        <v>0</v>
      </c>
      <c r="AT2496">
        <f>IF(OR($D2496="51",$D2496="52",$D2496="61"),(AD2496/'Totals and Drop Down Lists'!Z$4)*Inputs!H$38,0)</f>
        <v>0</v>
      </c>
      <c r="AU2496">
        <f>IF(OR($D2496="51",$D2496="52",$D2496="61"),(AE2496/'Totals and Drop Down Lists'!AA$4)*Inputs!I$38,0)</f>
        <v>0</v>
      </c>
      <c r="AV2496">
        <f>IF(OR($D2496="51",$D2496="52",$D2496="61"),(AF2496/'Totals and Drop Down Lists'!AB$4)*Inputs!J$38,0)</f>
        <v>0</v>
      </c>
      <c r="AW2496">
        <f>IF(OR($D2496="51",$D2496="52",$D2496="61"),(AG2496/'Totals and Drop Down Lists'!AC$4)*Inputs!K$38,0)</f>
        <v>0</v>
      </c>
      <c r="AX2496">
        <f>IF(OR($D2496="51",$D2496="52",$D2496="61"),(AH2496/'Totals and Drop Down Lists'!AD$4)*Inputs!L$38,0)</f>
        <v>0</v>
      </c>
      <c r="AY2496">
        <f>IF(OR($D2496="51",$D2496="52",$D2496="61"),0,(AA2496/'Totals and Drop Down Lists'!W$5)*Inputs!E$39)</f>
        <v>0</v>
      </c>
      <c r="AZ2496">
        <f>IF(OR($D2496="51",$D2496="52",$D2496="61"),0,(AB2496/'Totals and Drop Down Lists'!X$5)*Inputs!F$39)</f>
        <v>0</v>
      </c>
      <c r="BA2496">
        <f>IF(OR($D2496="51",$D2496="52",$D2496="61"),0,(AC2496/'Totals and Drop Down Lists'!Y$5)*Inputs!G$39)</f>
        <v>0</v>
      </c>
      <c r="BB2496">
        <f>IF(OR($D2496="51",$D2496="52",$D2496="61"),0,(AD2496/'Totals and Drop Down Lists'!Z$5)*Inputs!H$39)</f>
        <v>0</v>
      </c>
      <c r="BC2496">
        <f>IF(OR($D2496="51",$D2496="52",$D2496="61"),0,(AE2496/'Totals and Drop Down Lists'!AA$5)*Inputs!I$39)</f>
        <v>0</v>
      </c>
      <c r="BD2496">
        <f>IF(OR($D2496="51",$D2496="52",$D2496="61"),0,(AF2496/'Totals and Drop Down Lists'!AB$5)*Inputs!J$39)</f>
        <v>0</v>
      </c>
      <c r="BE2496">
        <f>IF(OR($D2496="51",$D2496="52",$D2496="61"),0,(AG2496/'Totals and Drop Down Lists'!AC$5)*Inputs!K$39)</f>
        <v>0</v>
      </c>
      <c r="BF2496">
        <f>IF(OR($D2496="51",$D2496="52",$D2496="61"),0,(AH2496/'Totals and Drop Down Lists'!AD$5)*Inputs!L$39)</f>
        <v>0</v>
      </c>
      <c r="BG2496" s="10">
        <f t="shared" si="343"/>
        <v>1288875.2524292863</v>
      </c>
    </row>
    <row r="2497" spans="1:59" ht="28.8">
      <c r="A2497" s="1" t="s">
        <v>7582</v>
      </c>
      <c r="B2497" s="1" t="s">
        <v>1310</v>
      </c>
      <c r="C2497" s="1" t="s">
        <v>1313</v>
      </c>
      <c r="D2497" s="1" t="s">
        <v>10</v>
      </c>
      <c r="E2497" s="1" t="s">
        <v>1314</v>
      </c>
      <c r="F2497" s="2">
        <v>56915</v>
      </c>
      <c r="G2497" s="2">
        <v>186</v>
      </c>
      <c r="H2497" s="2">
        <v>51</v>
      </c>
      <c r="I2497" s="2">
        <v>3568</v>
      </c>
      <c r="J2497" s="2">
        <v>20265</v>
      </c>
      <c r="K2497" s="2">
        <v>5163</v>
      </c>
      <c r="L2497" s="2">
        <v>251</v>
      </c>
      <c r="M2497" s="2">
        <v>78</v>
      </c>
      <c r="N2497" s="2">
        <v>39</v>
      </c>
      <c r="O2497" s="2">
        <v>190</v>
      </c>
      <c r="P2497" s="2">
        <v>97</v>
      </c>
      <c r="Q2497" s="2">
        <v>121</v>
      </c>
      <c r="R2497" s="2">
        <v>3255</v>
      </c>
      <c r="S2497" s="2">
        <v>6759300</v>
      </c>
      <c r="T2497" s="2">
        <v>276166300</v>
      </c>
      <c r="U2497" s="2">
        <v>213</v>
      </c>
      <c r="V2497" s="2">
        <v>200</v>
      </c>
      <c r="W2497" s="2">
        <v>0</v>
      </c>
      <c r="X2497" s="2">
        <v>1020</v>
      </c>
      <c r="Y2497" s="2">
        <v>65</v>
      </c>
      <c r="Z2497" s="2">
        <v>705</v>
      </c>
      <c r="AA2497" s="9">
        <f t="shared" si="344"/>
        <v>56915</v>
      </c>
      <c r="AB2497" s="9">
        <f t="shared" si="345"/>
        <v>3331</v>
      </c>
      <c r="AC2497" s="9">
        <f t="shared" si="346"/>
        <v>4031</v>
      </c>
      <c r="AD2497" s="9">
        <f t="shared" si="347"/>
        <v>3255</v>
      </c>
      <c r="AE2497" s="44">
        <f t="shared" si="348"/>
        <v>9.1865708319461789E-5</v>
      </c>
      <c r="AF2497" s="9">
        <f t="shared" si="349"/>
        <v>820</v>
      </c>
      <c r="AG2497" s="9">
        <f t="shared" si="342"/>
        <v>770</v>
      </c>
      <c r="AH2497" s="44">
        <f t="shared" si="350"/>
        <v>7.2995708540127071E-5</v>
      </c>
      <c r="AI2497">
        <f>AA2497/'Totals and Drop Down Lists'!W$6*Inputs!E$37</f>
        <v>51629.89627293434</v>
      </c>
      <c r="AJ2497">
        <f>AB2497/'Totals and Drop Down Lists'!X$6*Inputs!F$37</f>
        <v>10960.279705763292</v>
      </c>
      <c r="AK2497">
        <f>AC2497/'Totals and Drop Down Lists'!Y$6*Inputs!G$37</f>
        <v>26573.713616639227</v>
      </c>
      <c r="AL2497">
        <f>AD2497/'Totals and Drop Down Lists'!Z$6*Inputs!H$37</f>
        <v>26096.966633830107</v>
      </c>
      <c r="AM2497">
        <f>AE2497/'Totals and Drop Down Lists'!AA$6*Inputs!I$37</f>
        <v>11436.302348904281</v>
      </c>
      <c r="AN2497">
        <f>AF2497/'Totals and Drop Down Lists'!AB$6*Inputs!J$37</f>
        <v>16364.488375082688</v>
      </c>
      <c r="AO2497">
        <f>AG2497/'Totals and Drop Down Lists'!AC$6*Inputs!K$37</f>
        <v>14340.153657900546</v>
      </c>
      <c r="AP2497">
        <f>AH2497/'Totals and Drop Down Lists'!AD$6*Inputs!L$37</f>
        <v>17178.073451769873</v>
      </c>
      <c r="AQ2497">
        <f>IF(OR($D2497="51",$D2497="52",$D2497="61"),(AA2497/'Totals and Drop Down Lists'!W$4)*Inputs!E$38,0)</f>
        <v>0</v>
      </c>
      <c r="AR2497">
        <f>IF(OR($D2497="51",$D2497="52",$D2497="61"),(AB2497/'Totals and Drop Down Lists'!X$4)*Inputs!F$38,0)</f>
        <v>0</v>
      </c>
      <c r="AS2497">
        <f>IF(OR($D2497="51",$D2497="52",$D2497="61"),(AC2497/'Totals and Drop Down Lists'!Y$4)*Inputs!G$38,0)</f>
        <v>0</v>
      </c>
      <c r="AT2497">
        <f>IF(OR($D2497="51",$D2497="52",$D2497="61"),(AD2497/'Totals and Drop Down Lists'!Z$4)*Inputs!H$38,0)</f>
        <v>0</v>
      </c>
      <c r="AU2497">
        <f>IF(OR($D2497="51",$D2497="52",$D2497="61"),(AE2497/'Totals and Drop Down Lists'!AA$4)*Inputs!I$38,0)</f>
        <v>0</v>
      </c>
      <c r="AV2497">
        <f>IF(OR($D2497="51",$D2497="52",$D2497="61"),(AF2497/'Totals and Drop Down Lists'!AB$4)*Inputs!J$38,0)</f>
        <v>0</v>
      </c>
      <c r="AW2497">
        <f>IF(OR($D2497="51",$D2497="52",$D2497="61"),(AG2497/'Totals and Drop Down Lists'!AC$4)*Inputs!K$38,0)</f>
        <v>0</v>
      </c>
      <c r="AX2497">
        <f>IF(OR($D2497="51",$D2497="52",$D2497="61"),(AH2497/'Totals and Drop Down Lists'!AD$4)*Inputs!L$38,0)</f>
        <v>0</v>
      </c>
      <c r="AY2497">
        <f>IF(OR($D2497="51",$D2497="52",$D2497="61"),0,(AA2497/'Totals and Drop Down Lists'!W$5)*Inputs!E$39)</f>
        <v>0</v>
      </c>
      <c r="AZ2497">
        <f>IF(OR($D2497="51",$D2497="52",$D2497="61"),0,(AB2497/'Totals and Drop Down Lists'!X$5)*Inputs!F$39)</f>
        <v>0</v>
      </c>
      <c r="BA2497">
        <f>IF(OR($D2497="51",$D2497="52",$D2497="61"),0,(AC2497/'Totals and Drop Down Lists'!Y$5)*Inputs!G$39)</f>
        <v>0</v>
      </c>
      <c r="BB2497">
        <f>IF(OR($D2497="51",$D2497="52",$D2497="61"),0,(AD2497/'Totals and Drop Down Lists'!Z$5)*Inputs!H$39)</f>
        <v>0</v>
      </c>
      <c r="BC2497">
        <f>IF(OR($D2497="51",$D2497="52",$D2497="61"),0,(AE2497/'Totals and Drop Down Lists'!AA$5)*Inputs!I$39)</f>
        <v>0</v>
      </c>
      <c r="BD2497">
        <f>IF(OR($D2497="51",$D2497="52",$D2497="61"),0,(AF2497/'Totals and Drop Down Lists'!AB$5)*Inputs!J$39)</f>
        <v>0</v>
      </c>
      <c r="BE2497">
        <f>IF(OR($D2497="51",$D2497="52",$D2497="61"),0,(AG2497/'Totals and Drop Down Lists'!AC$5)*Inputs!K$39)</f>
        <v>0</v>
      </c>
      <c r="BF2497">
        <f>IF(OR($D2497="51",$D2497="52",$D2497="61"),0,(AH2497/'Totals and Drop Down Lists'!AD$5)*Inputs!L$39)</f>
        <v>0</v>
      </c>
      <c r="BG2497" s="10">
        <f t="shared" si="343"/>
        <v>174579.87406282435</v>
      </c>
    </row>
    <row r="2498" spans="1:59" ht="28.8">
      <c r="A2498" s="1" t="s">
        <v>7582</v>
      </c>
      <c r="B2498" s="1" t="s">
        <v>1310</v>
      </c>
      <c r="C2498" s="1" t="s">
        <v>1296</v>
      </c>
      <c r="D2498" s="1" t="s">
        <v>215</v>
      </c>
      <c r="E2498" s="1" t="s">
        <v>1315</v>
      </c>
      <c r="F2498" s="2">
        <v>357765</v>
      </c>
      <c r="G2498" s="2">
        <v>1439</v>
      </c>
      <c r="H2498" s="2">
        <v>217</v>
      </c>
      <c r="I2498" s="2">
        <v>31343</v>
      </c>
      <c r="J2498" s="2">
        <v>125809</v>
      </c>
      <c r="K2498" s="2">
        <v>39612</v>
      </c>
      <c r="L2498" s="2">
        <v>783</v>
      </c>
      <c r="M2498" s="2">
        <v>155</v>
      </c>
      <c r="N2498" s="2">
        <v>93</v>
      </c>
      <c r="O2498" s="2">
        <v>1786</v>
      </c>
      <c r="P2498" s="2">
        <v>918</v>
      </c>
      <c r="Q2498" s="2">
        <v>407</v>
      </c>
      <c r="R2498" s="2">
        <v>31035</v>
      </c>
      <c r="S2498" s="2">
        <v>50143900</v>
      </c>
      <c r="T2498" s="2">
        <v>2295918200</v>
      </c>
      <c r="U2498" s="2">
        <v>2651</v>
      </c>
      <c r="V2498" s="2">
        <v>2015</v>
      </c>
      <c r="W2498" s="2">
        <v>85</v>
      </c>
      <c r="X2498" s="2">
        <v>9150</v>
      </c>
      <c r="Y2498" s="2">
        <v>849</v>
      </c>
      <c r="Z2498" s="2">
        <v>6650</v>
      </c>
      <c r="AA2498" s="9">
        <f t="shared" si="344"/>
        <v>357765</v>
      </c>
      <c r="AB2498" s="9">
        <f t="shared" si="345"/>
        <v>29687</v>
      </c>
      <c r="AC2498" s="9">
        <f t="shared" si="346"/>
        <v>35177</v>
      </c>
      <c r="AD2498" s="9">
        <f t="shared" si="347"/>
        <v>31035</v>
      </c>
      <c r="AE2498" s="44">
        <f t="shared" si="348"/>
        <v>8.7103903159865945E-4</v>
      </c>
      <c r="AF2498" s="9">
        <f t="shared" si="349"/>
        <v>7050</v>
      </c>
      <c r="AG2498" s="9">
        <f t="shared" ref="AG2498:AG2561" si="351">Y2498+Z2498</f>
        <v>7499</v>
      </c>
      <c r="AH2498" s="44">
        <f t="shared" si="350"/>
        <v>8.7855610291507073E-4</v>
      </c>
      <c r="AI2498">
        <f>AA2498/'Totals and Drop Down Lists'!W$6*Inputs!E$37</f>
        <v>324543.08776397002</v>
      </c>
      <c r="AJ2498">
        <f>AB2498/'Totals and Drop Down Lists'!X$6*Inputs!F$37</f>
        <v>97681.724294504616</v>
      </c>
      <c r="AK2498">
        <f>AC2498/'Totals and Drop Down Lists'!Y$6*Inputs!G$37</f>
        <v>231898.666309233</v>
      </c>
      <c r="AL2498">
        <f>AD2498/'Totals and Drop Down Lists'!Z$6*Inputs!H$37</f>
        <v>248823.15191426032</v>
      </c>
      <c r="AM2498">
        <f>AE2498/'Totals and Drop Down Lists'!AA$6*Inputs!I$37</f>
        <v>108435.08318052907</v>
      </c>
      <c r="AN2498">
        <f>AF2498/'Totals and Drop Down Lists'!AB$6*Inputs!J$37</f>
        <v>140694.68663943044</v>
      </c>
      <c r="AO2498">
        <f>AG2498/'Totals and Drop Down Lists'!AC$6*Inputs!K$37</f>
        <v>139658.19776700804</v>
      </c>
      <c r="AP2498">
        <f>AH2498/'Totals and Drop Down Lists'!AD$6*Inputs!L$37</f>
        <v>206750.52779410288</v>
      </c>
      <c r="AQ2498">
        <f>IF(OR($D2498="51",$D2498="52",$D2498="61"),(AA2498/'Totals and Drop Down Lists'!W$4)*Inputs!E$38,0)</f>
        <v>0</v>
      </c>
      <c r="AR2498">
        <f>IF(OR($D2498="51",$D2498="52",$D2498="61"),(AB2498/'Totals and Drop Down Lists'!X$4)*Inputs!F$38,0)</f>
        <v>0</v>
      </c>
      <c r="AS2498">
        <f>IF(OR($D2498="51",$D2498="52",$D2498="61"),(AC2498/'Totals and Drop Down Lists'!Y$4)*Inputs!G$38,0)</f>
        <v>0</v>
      </c>
      <c r="AT2498">
        <f>IF(OR($D2498="51",$D2498="52",$D2498="61"),(AD2498/'Totals and Drop Down Lists'!Z$4)*Inputs!H$38,0)</f>
        <v>0</v>
      </c>
      <c r="AU2498">
        <f>IF(OR($D2498="51",$D2498="52",$D2498="61"),(AE2498/'Totals and Drop Down Lists'!AA$4)*Inputs!I$38,0)</f>
        <v>0</v>
      </c>
      <c r="AV2498">
        <f>IF(OR($D2498="51",$D2498="52",$D2498="61"),(AF2498/'Totals and Drop Down Lists'!AB$4)*Inputs!J$38,0)</f>
        <v>0</v>
      </c>
      <c r="AW2498">
        <f>IF(OR($D2498="51",$D2498="52",$D2498="61"),(AG2498/'Totals and Drop Down Lists'!AC$4)*Inputs!K$38,0)</f>
        <v>0</v>
      </c>
      <c r="AX2498">
        <f>IF(OR($D2498="51",$D2498="52",$D2498="61"),(AH2498/'Totals and Drop Down Lists'!AD$4)*Inputs!L$38,0)</f>
        <v>0</v>
      </c>
      <c r="AY2498">
        <f>IF(OR($D2498="51",$D2498="52",$D2498="61"),0,(AA2498/'Totals and Drop Down Lists'!W$5)*Inputs!E$39)</f>
        <v>0</v>
      </c>
      <c r="AZ2498">
        <f>IF(OR($D2498="51",$D2498="52",$D2498="61"),0,(AB2498/'Totals and Drop Down Lists'!X$5)*Inputs!F$39)</f>
        <v>0</v>
      </c>
      <c r="BA2498">
        <f>IF(OR($D2498="51",$D2498="52",$D2498="61"),0,(AC2498/'Totals and Drop Down Lists'!Y$5)*Inputs!G$39)</f>
        <v>0</v>
      </c>
      <c r="BB2498">
        <f>IF(OR($D2498="51",$D2498="52",$D2498="61"),0,(AD2498/'Totals and Drop Down Lists'!Z$5)*Inputs!H$39)</f>
        <v>0</v>
      </c>
      <c r="BC2498">
        <f>IF(OR($D2498="51",$D2498="52",$D2498="61"),0,(AE2498/'Totals and Drop Down Lists'!AA$5)*Inputs!I$39)</f>
        <v>0</v>
      </c>
      <c r="BD2498">
        <f>IF(OR($D2498="51",$D2498="52",$D2498="61"),0,(AF2498/'Totals and Drop Down Lists'!AB$5)*Inputs!J$39)</f>
        <v>0</v>
      </c>
      <c r="BE2498">
        <f>IF(OR($D2498="51",$D2498="52",$D2498="61"),0,(AG2498/'Totals and Drop Down Lists'!AC$5)*Inputs!K$39)</f>
        <v>0</v>
      </c>
      <c r="BF2498">
        <f>IF(OR($D2498="51",$D2498="52",$D2498="61"),0,(AH2498/'Totals and Drop Down Lists'!AD$5)*Inputs!L$39)</f>
        <v>0</v>
      </c>
      <c r="BG2498" s="10">
        <f t="shared" ref="BG2498:BG2561" si="352">SUM(AI2498:BF2498)</f>
        <v>1498485.1256630386</v>
      </c>
    </row>
    <row r="2499" spans="1:59" ht="28.8">
      <c r="A2499" s="1" t="s">
        <v>7583</v>
      </c>
      <c r="B2499" s="1" t="s">
        <v>6801</v>
      </c>
      <c r="C2499" s="1" t="s">
        <v>6802</v>
      </c>
      <c r="D2499" s="1" t="s">
        <v>25</v>
      </c>
      <c r="E2499" s="1" t="s">
        <v>6803</v>
      </c>
      <c r="F2499" s="2">
        <v>127047</v>
      </c>
      <c r="G2499" s="2">
        <v>182</v>
      </c>
      <c r="H2499" s="2">
        <v>66</v>
      </c>
      <c r="I2499" s="2">
        <v>4874</v>
      </c>
      <c r="J2499" s="2">
        <v>46816</v>
      </c>
      <c r="K2499" s="2">
        <v>7240</v>
      </c>
      <c r="L2499" s="2">
        <v>111</v>
      </c>
      <c r="M2499" s="2">
        <v>28</v>
      </c>
      <c r="N2499" s="2">
        <v>4</v>
      </c>
      <c r="O2499" s="2">
        <v>330</v>
      </c>
      <c r="P2499" s="2">
        <v>107</v>
      </c>
      <c r="Q2499" s="2">
        <v>47</v>
      </c>
      <c r="R2499" s="2">
        <v>8968</v>
      </c>
      <c r="S2499" s="2">
        <v>9049800</v>
      </c>
      <c r="T2499" s="2">
        <v>441960800</v>
      </c>
      <c r="U2499" s="2">
        <v>508</v>
      </c>
      <c r="V2499" s="2">
        <v>480</v>
      </c>
      <c r="W2499" s="2">
        <v>10</v>
      </c>
      <c r="X2499" s="2">
        <v>1815</v>
      </c>
      <c r="Y2499" s="2">
        <v>193</v>
      </c>
      <c r="Z2499" s="2">
        <v>1193</v>
      </c>
      <c r="AA2499" s="9">
        <f t="shared" ref="AA2499:AA2562" si="353">F2499</f>
        <v>127047</v>
      </c>
      <c r="AB2499" s="9">
        <f t="shared" ref="AB2499:AB2562" si="354">I2499-G2499-H2499</f>
        <v>4626</v>
      </c>
      <c r="AC2499" s="9">
        <f t="shared" ref="AC2499:AC2562" si="355">L2499+M2499+N2499+O2499+P2499+Q2499+R2499</f>
        <v>9595</v>
      </c>
      <c r="AD2499" s="9">
        <f t="shared" ref="AD2499:AD2562" si="356">R2499</f>
        <v>8968</v>
      </c>
      <c r="AE2499" s="44">
        <f t="shared" ref="AE2499:AE2562" si="357">IF(ISERROR(((K2499^2)*SUM(J:J))/((SUM(K:K)^2)*J2499)), 0, ((K2499^2)*SUM(J:J))/((SUM(K:K)^2)*J2499))</f>
        <v>7.8194933365016966E-5</v>
      </c>
      <c r="AF2499" s="9">
        <f t="shared" ref="AF2499:AF2562" si="358">-IF((W2499+V2499-X2499)&gt;0, 0, (W2499+V2499-X2499))</f>
        <v>1325</v>
      </c>
      <c r="AG2499" s="9">
        <f t="shared" si="351"/>
        <v>1386</v>
      </c>
      <c r="AH2499" s="44">
        <f t="shared" ref="AH2499:AH2562" si="359">(K2499*SUM(J:J)*AG2499)/(J2499*SUM(K:K)*SUM(AG:AG))</f>
        <v>7.975512101388397E-5</v>
      </c>
      <c r="AI2499">
        <f>AA2499/'Totals and Drop Down Lists'!W$6*Inputs!E$37</f>
        <v>115249.46730716839</v>
      </c>
      <c r="AJ2499">
        <f>AB2499/'Totals and Drop Down Lists'!X$6*Inputs!F$37</f>
        <v>15221.331107433502</v>
      </c>
      <c r="AK2499">
        <f>AC2499/'Totals and Drop Down Lists'!Y$6*Inputs!G$37</f>
        <v>63253.481059700673</v>
      </c>
      <c r="AL2499">
        <f>AD2499/'Totals and Drop Down Lists'!Z$6*Inputs!H$37</f>
        <v>71900.951389305192</v>
      </c>
      <c r="AM2499">
        <f>AE2499/'Totals and Drop Down Lists'!AA$6*Inputs!I$37</f>
        <v>9734.4364559295282</v>
      </c>
      <c r="AN2499">
        <f>AF2499/'Totals and Drop Down Lists'!AB$6*Inputs!J$37</f>
        <v>26442.61841095678</v>
      </c>
      <c r="AO2499">
        <f>AG2499/'Totals and Drop Down Lists'!AC$6*Inputs!K$37</f>
        <v>25812.276584220981</v>
      </c>
      <c r="AP2499">
        <f>AH2499/'Totals and Drop Down Lists'!AD$6*Inputs!L$37</f>
        <v>18768.765374448802</v>
      </c>
      <c r="AQ2499">
        <f>IF(OR($D2499="51",$D2499="52",$D2499="61"),(AA2499/'Totals and Drop Down Lists'!W$4)*Inputs!E$38,0)</f>
        <v>0</v>
      </c>
      <c r="AR2499">
        <f>IF(OR($D2499="51",$D2499="52",$D2499="61"),(AB2499/'Totals and Drop Down Lists'!X$4)*Inputs!F$38,0)</f>
        <v>0</v>
      </c>
      <c r="AS2499">
        <f>IF(OR($D2499="51",$D2499="52",$D2499="61"),(AC2499/'Totals and Drop Down Lists'!Y$4)*Inputs!G$38,0)</f>
        <v>0</v>
      </c>
      <c r="AT2499">
        <f>IF(OR($D2499="51",$D2499="52",$D2499="61"),(AD2499/'Totals and Drop Down Lists'!Z$4)*Inputs!H$38,0)</f>
        <v>0</v>
      </c>
      <c r="AU2499">
        <f>IF(OR($D2499="51",$D2499="52",$D2499="61"),(AE2499/'Totals and Drop Down Lists'!AA$4)*Inputs!I$38,0)</f>
        <v>0</v>
      </c>
      <c r="AV2499">
        <f>IF(OR($D2499="51",$D2499="52",$D2499="61"),(AF2499/'Totals and Drop Down Lists'!AB$4)*Inputs!J$38,0)</f>
        <v>0</v>
      </c>
      <c r="AW2499">
        <f>IF(OR($D2499="51",$D2499="52",$D2499="61"),(AG2499/'Totals and Drop Down Lists'!AC$4)*Inputs!K$38,0)</f>
        <v>0</v>
      </c>
      <c r="AX2499">
        <f>IF(OR($D2499="51",$D2499="52",$D2499="61"),(AH2499/'Totals and Drop Down Lists'!AD$4)*Inputs!L$38,0)</f>
        <v>0</v>
      </c>
      <c r="AY2499">
        <f>IF(OR($D2499="51",$D2499="52",$D2499="61"),0,(AA2499/'Totals and Drop Down Lists'!W$5)*Inputs!E$39)</f>
        <v>0</v>
      </c>
      <c r="AZ2499">
        <f>IF(OR($D2499="51",$D2499="52",$D2499="61"),0,(AB2499/'Totals and Drop Down Lists'!X$5)*Inputs!F$39)</f>
        <v>0</v>
      </c>
      <c r="BA2499">
        <f>IF(OR($D2499="51",$D2499="52",$D2499="61"),0,(AC2499/'Totals and Drop Down Lists'!Y$5)*Inputs!G$39)</f>
        <v>0</v>
      </c>
      <c r="BB2499">
        <f>IF(OR($D2499="51",$D2499="52",$D2499="61"),0,(AD2499/'Totals and Drop Down Lists'!Z$5)*Inputs!H$39)</f>
        <v>0</v>
      </c>
      <c r="BC2499">
        <f>IF(OR($D2499="51",$D2499="52",$D2499="61"),0,(AE2499/'Totals and Drop Down Lists'!AA$5)*Inputs!I$39)</f>
        <v>0</v>
      </c>
      <c r="BD2499">
        <f>IF(OR($D2499="51",$D2499="52",$D2499="61"),0,(AF2499/'Totals and Drop Down Lists'!AB$5)*Inputs!J$39)</f>
        <v>0</v>
      </c>
      <c r="BE2499">
        <f>IF(OR($D2499="51",$D2499="52",$D2499="61"),0,(AG2499/'Totals and Drop Down Lists'!AC$5)*Inputs!K$39)</f>
        <v>0</v>
      </c>
      <c r="BF2499">
        <f>IF(OR($D2499="51",$D2499="52",$D2499="61"),0,(AH2499/'Totals and Drop Down Lists'!AD$5)*Inputs!L$39)</f>
        <v>0</v>
      </c>
      <c r="BG2499" s="10">
        <f t="shared" si="352"/>
        <v>346383.32768916385</v>
      </c>
    </row>
    <row r="2500" spans="1:59" ht="28.8">
      <c r="A2500" s="1" t="s">
        <v>7583</v>
      </c>
      <c r="B2500" s="1" t="s">
        <v>6801</v>
      </c>
      <c r="C2500" s="1" t="s">
        <v>1165</v>
      </c>
      <c r="D2500" s="1" t="s">
        <v>25</v>
      </c>
      <c r="E2500" s="1" t="s">
        <v>6804</v>
      </c>
      <c r="F2500" s="2">
        <v>147924</v>
      </c>
      <c r="G2500" s="2">
        <v>251</v>
      </c>
      <c r="H2500" s="2">
        <v>23</v>
      </c>
      <c r="I2500" s="2">
        <v>8275</v>
      </c>
      <c r="J2500" s="2">
        <v>54746</v>
      </c>
      <c r="K2500" s="2">
        <v>8364</v>
      </c>
      <c r="L2500" s="2">
        <v>213</v>
      </c>
      <c r="M2500" s="2">
        <v>33</v>
      </c>
      <c r="N2500" s="2">
        <v>19</v>
      </c>
      <c r="O2500" s="2">
        <v>176</v>
      </c>
      <c r="P2500" s="2">
        <v>60</v>
      </c>
      <c r="Q2500" s="2">
        <v>0</v>
      </c>
      <c r="R2500" s="2">
        <v>8390</v>
      </c>
      <c r="S2500" s="2">
        <v>9611100</v>
      </c>
      <c r="T2500" s="2">
        <v>419693800</v>
      </c>
      <c r="U2500" s="2">
        <v>786</v>
      </c>
      <c r="V2500" s="2">
        <v>556</v>
      </c>
      <c r="W2500" s="2">
        <v>0</v>
      </c>
      <c r="X2500" s="2">
        <v>2240</v>
      </c>
      <c r="Y2500" s="2">
        <v>142</v>
      </c>
      <c r="Z2500" s="2">
        <v>1563</v>
      </c>
      <c r="AA2500" s="9">
        <f t="shared" si="353"/>
        <v>147924</v>
      </c>
      <c r="AB2500" s="9">
        <f t="shared" si="354"/>
        <v>8001</v>
      </c>
      <c r="AC2500" s="9">
        <f t="shared" si="355"/>
        <v>8891</v>
      </c>
      <c r="AD2500" s="9">
        <f t="shared" si="356"/>
        <v>8390</v>
      </c>
      <c r="AE2500" s="44">
        <f t="shared" si="357"/>
        <v>8.9242441074679436E-5</v>
      </c>
      <c r="AF2500" s="9">
        <f t="shared" si="358"/>
        <v>1684</v>
      </c>
      <c r="AG2500" s="9">
        <f t="shared" si="351"/>
        <v>1705</v>
      </c>
      <c r="AH2500" s="44">
        <f t="shared" si="359"/>
        <v>9.6925288128788472E-5</v>
      </c>
      <c r="AI2500">
        <f>AA2500/'Totals and Drop Down Lists'!W$6*Inputs!E$37</f>
        <v>134187.83758723605</v>
      </c>
      <c r="AJ2500">
        <f>AB2500/'Totals and Drop Down Lists'!X$6*Inputs!F$37</f>
        <v>26326.387849238097</v>
      </c>
      <c r="AK2500">
        <f>AC2500/'Totals and Drop Down Lists'!Y$6*Inputs!G$37</f>
        <v>58612.475258134305</v>
      </c>
      <c r="AL2500">
        <f>AD2500/'Totals and Drop Down Lists'!Z$6*Inputs!H$37</f>
        <v>67266.835655248724</v>
      </c>
      <c r="AM2500">
        <f>AE2500/'Totals and Drop Down Lists'!AA$6*Inputs!I$37</f>
        <v>11109.733513784851</v>
      </c>
      <c r="AN2500">
        <f>AF2500/'Totals and Drop Down Lists'!AB$6*Inputs!J$37</f>
        <v>33607.071248340544</v>
      </c>
      <c r="AO2500">
        <f>AG2500/'Totals and Drop Down Lists'!AC$6*Inputs!K$37</f>
        <v>31753.19738535121</v>
      </c>
      <c r="AP2500">
        <f>AH2500/'Totals and Drop Down Lists'!AD$6*Inputs!L$37</f>
        <v>22809.419239968218</v>
      </c>
      <c r="AQ2500">
        <f>IF(OR($D2500="51",$D2500="52",$D2500="61"),(AA2500/'Totals and Drop Down Lists'!W$4)*Inputs!E$38,0)</f>
        <v>0</v>
      </c>
      <c r="AR2500">
        <f>IF(OR($D2500="51",$D2500="52",$D2500="61"),(AB2500/'Totals and Drop Down Lists'!X$4)*Inputs!F$38,0)</f>
        <v>0</v>
      </c>
      <c r="AS2500">
        <f>IF(OR($D2500="51",$D2500="52",$D2500="61"),(AC2500/'Totals and Drop Down Lists'!Y$4)*Inputs!G$38,0)</f>
        <v>0</v>
      </c>
      <c r="AT2500">
        <f>IF(OR($D2500="51",$D2500="52",$D2500="61"),(AD2500/'Totals and Drop Down Lists'!Z$4)*Inputs!H$38,0)</f>
        <v>0</v>
      </c>
      <c r="AU2500">
        <f>IF(OR($D2500="51",$D2500="52",$D2500="61"),(AE2500/'Totals and Drop Down Lists'!AA$4)*Inputs!I$38,0)</f>
        <v>0</v>
      </c>
      <c r="AV2500">
        <f>IF(OR($D2500="51",$D2500="52",$D2500="61"),(AF2500/'Totals and Drop Down Lists'!AB$4)*Inputs!J$38,0)</f>
        <v>0</v>
      </c>
      <c r="AW2500">
        <f>IF(OR($D2500="51",$D2500="52",$D2500="61"),(AG2500/'Totals and Drop Down Lists'!AC$4)*Inputs!K$38,0)</f>
        <v>0</v>
      </c>
      <c r="AX2500">
        <f>IF(OR($D2500="51",$D2500="52",$D2500="61"),(AH2500/'Totals and Drop Down Lists'!AD$4)*Inputs!L$38,0)</f>
        <v>0</v>
      </c>
      <c r="AY2500">
        <f>IF(OR($D2500="51",$D2500="52",$D2500="61"),0,(AA2500/'Totals and Drop Down Lists'!W$5)*Inputs!E$39)</f>
        <v>0</v>
      </c>
      <c r="AZ2500">
        <f>IF(OR($D2500="51",$D2500="52",$D2500="61"),0,(AB2500/'Totals and Drop Down Lists'!X$5)*Inputs!F$39)</f>
        <v>0</v>
      </c>
      <c r="BA2500">
        <f>IF(OR($D2500="51",$D2500="52",$D2500="61"),0,(AC2500/'Totals and Drop Down Lists'!Y$5)*Inputs!G$39)</f>
        <v>0</v>
      </c>
      <c r="BB2500">
        <f>IF(OR($D2500="51",$D2500="52",$D2500="61"),0,(AD2500/'Totals and Drop Down Lists'!Z$5)*Inputs!H$39)</f>
        <v>0</v>
      </c>
      <c r="BC2500">
        <f>IF(OR($D2500="51",$D2500="52",$D2500="61"),0,(AE2500/'Totals and Drop Down Lists'!AA$5)*Inputs!I$39)</f>
        <v>0</v>
      </c>
      <c r="BD2500">
        <f>IF(OR($D2500="51",$D2500="52",$D2500="61"),0,(AF2500/'Totals and Drop Down Lists'!AB$5)*Inputs!J$39)</f>
        <v>0</v>
      </c>
      <c r="BE2500">
        <f>IF(OR($D2500="51",$D2500="52",$D2500="61"),0,(AG2500/'Totals and Drop Down Lists'!AC$5)*Inputs!K$39)</f>
        <v>0</v>
      </c>
      <c r="BF2500">
        <f>IF(OR($D2500="51",$D2500="52",$D2500="61"),0,(AH2500/'Totals and Drop Down Lists'!AD$5)*Inputs!L$39)</f>
        <v>0</v>
      </c>
      <c r="BG2500" s="10">
        <f t="shared" si="352"/>
        <v>385672.957737302</v>
      </c>
    </row>
    <row r="2501" spans="1:59" ht="28.8">
      <c r="A2501" s="1" t="s">
        <v>7583</v>
      </c>
      <c r="B2501" s="1" t="s">
        <v>6801</v>
      </c>
      <c r="C2501" s="1" t="s">
        <v>1752</v>
      </c>
      <c r="D2501" s="1" t="s">
        <v>25</v>
      </c>
      <c r="E2501" s="1" t="s">
        <v>6805</v>
      </c>
      <c r="F2501" s="2">
        <v>108150</v>
      </c>
      <c r="G2501" s="2">
        <v>316</v>
      </c>
      <c r="H2501" s="2">
        <v>58</v>
      </c>
      <c r="I2501" s="2">
        <v>8272</v>
      </c>
      <c r="J2501" s="2">
        <v>41463</v>
      </c>
      <c r="K2501" s="2">
        <v>10724</v>
      </c>
      <c r="L2501" s="2">
        <v>81</v>
      </c>
      <c r="M2501" s="2">
        <v>13</v>
      </c>
      <c r="N2501" s="2">
        <v>13</v>
      </c>
      <c r="O2501" s="2">
        <v>298</v>
      </c>
      <c r="P2501" s="2">
        <v>108</v>
      </c>
      <c r="Q2501" s="2">
        <v>8</v>
      </c>
      <c r="R2501" s="2">
        <v>11764</v>
      </c>
      <c r="S2501" s="2">
        <v>10252800</v>
      </c>
      <c r="T2501" s="2">
        <v>494284000</v>
      </c>
      <c r="U2501" s="2">
        <v>1250</v>
      </c>
      <c r="V2501" s="2">
        <v>789</v>
      </c>
      <c r="W2501" s="2">
        <v>80</v>
      </c>
      <c r="X2501" s="2">
        <v>2498</v>
      </c>
      <c r="Y2501" s="2">
        <v>288</v>
      </c>
      <c r="Z2501" s="2">
        <v>1619</v>
      </c>
      <c r="AA2501" s="9">
        <f t="shared" si="353"/>
        <v>108150</v>
      </c>
      <c r="AB2501" s="9">
        <f t="shared" si="354"/>
        <v>7898</v>
      </c>
      <c r="AC2501" s="9">
        <f t="shared" si="355"/>
        <v>12285</v>
      </c>
      <c r="AD2501" s="9">
        <f t="shared" si="356"/>
        <v>11764</v>
      </c>
      <c r="AE2501" s="44">
        <f t="shared" si="357"/>
        <v>1.9370849854352659E-4</v>
      </c>
      <c r="AF2501" s="9">
        <f t="shared" si="358"/>
        <v>1629</v>
      </c>
      <c r="AG2501" s="9">
        <f t="shared" si="351"/>
        <v>1907</v>
      </c>
      <c r="AH2501" s="44">
        <f t="shared" si="359"/>
        <v>1.8352611148970141E-4</v>
      </c>
      <c r="AI2501">
        <f>AA2501/'Totals and Drop Down Lists'!W$6*Inputs!E$37</f>
        <v>98107.235033257472</v>
      </c>
      <c r="AJ2501">
        <f>AB2501/'Totals and Drop Down Lists'!X$6*Inputs!F$37</f>
        <v>25987.477969414136</v>
      </c>
      <c r="AK2501">
        <f>AC2501/'Totals and Drop Down Lists'!Y$6*Inputs!G$37</f>
        <v>80986.869704890327</v>
      </c>
      <c r="AL2501">
        <f>AD2501/'Totals and Drop Down Lists'!Z$6*Inputs!H$37</f>
        <v>94317.88494020811</v>
      </c>
      <c r="AM2501">
        <f>AE2501/'Totals and Drop Down Lists'!AA$6*Inputs!I$37</f>
        <v>24114.645142585166</v>
      </c>
      <c r="AN2501">
        <f>AF2501/'Totals and Drop Down Lists'!AB$6*Inputs!J$37</f>
        <v>32509.453125621585</v>
      </c>
      <c r="AO2501">
        <f>AG2501/'Totals and Drop Down Lists'!AC$6*Inputs!K$37</f>
        <v>35515.159773527717</v>
      </c>
      <c r="AP2501">
        <f>AH2501/'Totals and Drop Down Lists'!AD$6*Inputs!L$37</f>
        <v>43189.183125124975</v>
      </c>
      <c r="AQ2501">
        <f>IF(OR($D2501="51",$D2501="52",$D2501="61"),(AA2501/'Totals and Drop Down Lists'!W$4)*Inputs!E$38,0)</f>
        <v>0</v>
      </c>
      <c r="AR2501">
        <f>IF(OR($D2501="51",$D2501="52",$D2501="61"),(AB2501/'Totals and Drop Down Lists'!X$4)*Inputs!F$38,0)</f>
        <v>0</v>
      </c>
      <c r="AS2501">
        <f>IF(OR($D2501="51",$D2501="52",$D2501="61"),(AC2501/'Totals and Drop Down Lists'!Y$4)*Inputs!G$38,0)</f>
        <v>0</v>
      </c>
      <c r="AT2501">
        <f>IF(OR($D2501="51",$D2501="52",$D2501="61"),(AD2501/'Totals and Drop Down Lists'!Z$4)*Inputs!H$38,0)</f>
        <v>0</v>
      </c>
      <c r="AU2501">
        <f>IF(OR($D2501="51",$D2501="52",$D2501="61"),(AE2501/'Totals and Drop Down Lists'!AA$4)*Inputs!I$38,0)</f>
        <v>0</v>
      </c>
      <c r="AV2501">
        <f>IF(OR($D2501="51",$D2501="52",$D2501="61"),(AF2501/'Totals and Drop Down Lists'!AB$4)*Inputs!J$38,0)</f>
        <v>0</v>
      </c>
      <c r="AW2501">
        <f>IF(OR($D2501="51",$D2501="52",$D2501="61"),(AG2501/'Totals and Drop Down Lists'!AC$4)*Inputs!K$38,0)</f>
        <v>0</v>
      </c>
      <c r="AX2501">
        <f>IF(OR($D2501="51",$D2501="52",$D2501="61"),(AH2501/'Totals and Drop Down Lists'!AD$4)*Inputs!L$38,0)</f>
        <v>0</v>
      </c>
      <c r="AY2501">
        <f>IF(OR($D2501="51",$D2501="52",$D2501="61"),0,(AA2501/'Totals and Drop Down Lists'!W$5)*Inputs!E$39)</f>
        <v>0</v>
      </c>
      <c r="AZ2501">
        <f>IF(OR($D2501="51",$D2501="52",$D2501="61"),0,(AB2501/'Totals and Drop Down Lists'!X$5)*Inputs!F$39)</f>
        <v>0</v>
      </c>
      <c r="BA2501">
        <f>IF(OR($D2501="51",$D2501="52",$D2501="61"),0,(AC2501/'Totals and Drop Down Lists'!Y$5)*Inputs!G$39)</f>
        <v>0</v>
      </c>
      <c r="BB2501">
        <f>IF(OR($D2501="51",$D2501="52",$D2501="61"),0,(AD2501/'Totals and Drop Down Lists'!Z$5)*Inputs!H$39)</f>
        <v>0</v>
      </c>
      <c r="BC2501">
        <f>IF(OR($D2501="51",$D2501="52",$D2501="61"),0,(AE2501/'Totals and Drop Down Lists'!AA$5)*Inputs!I$39)</f>
        <v>0</v>
      </c>
      <c r="BD2501">
        <f>IF(OR($D2501="51",$D2501="52",$D2501="61"),0,(AF2501/'Totals and Drop Down Lists'!AB$5)*Inputs!J$39)</f>
        <v>0</v>
      </c>
      <c r="BE2501">
        <f>IF(OR($D2501="51",$D2501="52",$D2501="61"),0,(AG2501/'Totals and Drop Down Lists'!AC$5)*Inputs!K$39)</f>
        <v>0</v>
      </c>
      <c r="BF2501">
        <f>IF(OR($D2501="51",$D2501="52",$D2501="61"),0,(AH2501/'Totals and Drop Down Lists'!AD$5)*Inputs!L$39)</f>
        <v>0</v>
      </c>
      <c r="BG2501" s="10">
        <f t="shared" si="352"/>
        <v>434727.90881462948</v>
      </c>
    </row>
    <row r="2502" spans="1:59">
      <c r="A2502" s="1" t="s">
        <v>7584</v>
      </c>
      <c r="B2502" s="1" t="s">
        <v>174</v>
      </c>
      <c r="C2502" s="1" t="s">
        <v>175</v>
      </c>
      <c r="D2502" s="1" t="s">
        <v>7</v>
      </c>
      <c r="E2502" s="1" t="s">
        <v>176</v>
      </c>
      <c r="F2502" s="2">
        <v>549812</v>
      </c>
      <c r="G2502" s="2">
        <v>11404</v>
      </c>
      <c r="H2502" s="2">
        <v>1852</v>
      </c>
      <c r="I2502" s="2">
        <v>97304</v>
      </c>
      <c r="J2502" s="2">
        <v>222491</v>
      </c>
      <c r="K2502" s="2">
        <v>88906</v>
      </c>
      <c r="L2502" s="2">
        <v>1532</v>
      </c>
      <c r="M2502" s="2">
        <v>139</v>
      </c>
      <c r="N2502" s="2">
        <v>87</v>
      </c>
      <c r="O2502" s="2">
        <v>2367</v>
      </c>
      <c r="P2502" s="2">
        <v>1083</v>
      </c>
      <c r="Q2502" s="2">
        <v>357</v>
      </c>
      <c r="R2502" s="2">
        <v>7779</v>
      </c>
      <c r="S2502" s="2">
        <v>73438800</v>
      </c>
      <c r="T2502" s="2">
        <v>3480692300</v>
      </c>
      <c r="U2502" s="2">
        <v>6900</v>
      </c>
      <c r="V2502" s="2">
        <v>4220</v>
      </c>
      <c r="W2502" s="2">
        <v>165</v>
      </c>
      <c r="X2502" s="2">
        <v>20470</v>
      </c>
      <c r="Y2502" s="2">
        <v>1600</v>
      </c>
      <c r="Z2502" s="2">
        <v>13275</v>
      </c>
      <c r="AA2502" s="9">
        <f t="shared" si="353"/>
        <v>549812</v>
      </c>
      <c r="AB2502" s="9">
        <f t="shared" si="354"/>
        <v>84048</v>
      </c>
      <c r="AC2502" s="9">
        <f t="shared" si="355"/>
        <v>13344</v>
      </c>
      <c r="AD2502" s="9">
        <f t="shared" si="356"/>
        <v>7779</v>
      </c>
      <c r="AE2502" s="44">
        <f t="shared" si="357"/>
        <v>2.4811069218329215E-3</v>
      </c>
      <c r="AF2502" s="9">
        <f t="shared" si="358"/>
        <v>16085</v>
      </c>
      <c r="AG2502" s="9">
        <f t="shared" si="351"/>
        <v>14875</v>
      </c>
      <c r="AH2502" s="44">
        <f t="shared" si="359"/>
        <v>2.2117023729982693E-3</v>
      </c>
      <c r="AI2502">
        <f>AA2502/'Totals and Drop Down Lists'!W$6*Inputs!E$37</f>
        <v>498756.68153587944</v>
      </c>
      <c r="AJ2502">
        <f>AB2502/'Totals and Drop Down Lists'!X$6*Inputs!F$37</f>
        <v>276550.46193635341</v>
      </c>
      <c r="AK2502">
        <f>AC2502/'Totals and Drop Down Lists'!Y$6*Inputs!G$37</f>
        <v>87968.155420598821</v>
      </c>
      <c r="AL2502">
        <f>AD2502/'Totals and Drop Down Lists'!Z$6*Inputs!H$37</f>
        <v>62368.142379282457</v>
      </c>
      <c r="AM2502">
        <f>AE2502/'Totals and Drop Down Lists'!AA$6*Inputs!I$37</f>
        <v>308871.38886871591</v>
      </c>
      <c r="AN2502">
        <f>AF2502/'Totals and Drop Down Lists'!AB$6*Inputs!J$37</f>
        <v>321003.40916244517</v>
      </c>
      <c r="AO2502">
        <f>AG2502/'Totals and Drop Down Lists'!AC$6*Inputs!K$37</f>
        <v>277025.69566398783</v>
      </c>
      <c r="AP2502">
        <f>AH2502/'Totals and Drop Down Lists'!AD$6*Inputs!L$37</f>
        <v>520479.7182827901</v>
      </c>
      <c r="AQ2502">
        <f>IF(OR($D2502="51",$D2502="52",$D2502="61"),(AA2502/'Totals and Drop Down Lists'!W$4)*Inputs!E$38,0)</f>
        <v>0</v>
      </c>
      <c r="AR2502">
        <f>IF(OR($D2502="51",$D2502="52",$D2502="61"),(AB2502/'Totals and Drop Down Lists'!X$4)*Inputs!F$38,0)</f>
        <v>0</v>
      </c>
      <c r="AS2502">
        <f>IF(OR($D2502="51",$D2502="52",$D2502="61"),(AC2502/'Totals and Drop Down Lists'!Y$4)*Inputs!G$38,0)</f>
        <v>0</v>
      </c>
      <c r="AT2502">
        <f>IF(OR($D2502="51",$D2502="52",$D2502="61"),(AD2502/'Totals and Drop Down Lists'!Z$4)*Inputs!H$38,0)</f>
        <v>0</v>
      </c>
      <c r="AU2502">
        <f>IF(OR($D2502="51",$D2502="52",$D2502="61"),(AE2502/'Totals and Drop Down Lists'!AA$4)*Inputs!I$38,0)</f>
        <v>0</v>
      </c>
      <c r="AV2502">
        <f>IF(OR($D2502="51",$D2502="52",$D2502="61"),(AF2502/'Totals and Drop Down Lists'!AB$4)*Inputs!J$38,0)</f>
        <v>0</v>
      </c>
      <c r="AW2502">
        <f>IF(OR($D2502="51",$D2502="52",$D2502="61"),(AG2502/'Totals and Drop Down Lists'!AC$4)*Inputs!K$38,0)</f>
        <v>0</v>
      </c>
      <c r="AX2502">
        <f>IF(OR($D2502="51",$D2502="52",$D2502="61"),(AH2502/'Totals and Drop Down Lists'!AD$4)*Inputs!L$38,0)</f>
        <v>0</v>
      </c>
      <c r="AY2502">
        <f>IF(OR($D2502="51",$D2502="52",$D2502="61"),0,(AA2502/'Totals and Drop Down Lists'!W$5)*Inputs!E$39)</f>
        <v>0</v>
      </c>
      <c r="AZ2502">
        <f>IF(OR($D2502="51",$D2502="52",$D2502="61"),0,(AB2502/'Totals and Drop Down Lists'!X$5)*Inputs!F$39)</f>
        <v>0</v>
      </c>
      <c r="BA2502">
        <f>IF(OR($D2502="51",$D2502="52",$D2502="61"),0,(AC2502/'Totals and Drop Down Lists'!Y$5)*Inputs!G$39)</f>
        <v>0</v>
      </c>
      <c r="BB2502">
        <f>IF(OR($D2502="51",$D2502="52",$D2502="61"),0,(AD2502/'Totals and Drop Down Lists'!Z$5)*Inputs!H$39)</f>
        <v>0</v>
      </c>
      <c r="BC2502">
        <f>IF(OR($D2502="51",$D2502="52",$D2502="61"),0,(AE2502/'Totals and Drop Down Lists'!AA$5)*Inputs!I$39)</f>
        <v>0</v>
      </c>
      <c r="BD2502">
        <f>IF(OR($D2502="51",$D2502="52",$D2502="61"),0,(AF2502/'Totals and Drop Down Lists'!AB$5)*Inputs!J$39)</f>
        <v>0</v>
      </c>
      <c r="BE2502">
        <f>IF(OR($D2502="51",$D2502="52",$D2502="61"),0,(AG2502/'Totals and Drop Down Lists'!AC$5)*Inputs!K$39)</f>
        <v>0</v>
      </c>
      <c r="BF2502">
        <f>IF(OR($D2502="51",$D2502="52",$D2502="61"),0,(AH2502/'Totals and Drop Down Lists'!AD$5)*Inputs!L$39)</f>
        <v>0</v>
      </c>
      <c r="BG2502" s="10">
        <f t="shared" si="352"/>
        <v>2353023.6532500531</v>
      </c>
    </row>
    <row r="2503" spans="1:59" ht="28.8">
      <c r="A2503" s="1" t="s">
        <v>7585</v>
      </c>
      <c r="B2503" s="1" t="s">
        <v>4027</v>
      </c>
      <c r="C2503" s="1" t="s">
        <v>4028</v>
      </c>
      <c r="D2503" s="1" t="s">
        <v>10</v>
      </c>
      <c r="E2503" s="1" t="s">
        <v>4029</v>
      </c>
      <c r="F2503" s="2">
        <v>45694</v>
      </c>
      <c r="G2503" s="2">
        <v>523</v>
      </c>
      <c r="H2503" s="2">
        <v>72</v>
      </c>
      <c r="I2503" s="2">
        <v>7931</v>
      </c>
      <c r="J2503" s="2">
        <v>15632</v>
      </c>
      <c r="K2503" s="2">
        <v>4769</v>
      </c>
      <c r="L2503" s="2">
        <v>272</v>
      </c>
      <c r="M2503" s="2">
        <v>11</v>
      </c>
      <c r="N2503" s="2">
        <v>39</v>
      </c>
      <c r="O2503" s="2">
        <v>325</v>
      </c>
      <c r="P2503" s="2">
        <v>26</v>
      </c>
      <c r="Q2503" s="2">
        <v>181</v>
      </c>
      <c r="R2503" s="2">
        <v>81</v>
      </c>
      <c r="S2503" s="2">
        <v>4125200</v>
      </c>
      <c r="T2503" s="2">
        <v>185815300</v>
      </c>
      <c r="U2503" s="2">
        <v>794</v>
      </c>
      <c r="V2503" s="2">
        <v>115</v>
      </c>
      <c r="W2503" s="2">
        <v>0</v>
      </c>
      <c r="X2503" s="2">
        <v>905</v>
      </c>
      <c r="Y2503" s="2">
        <v>10</v>
      </c>
      <c r="Z2503" s="2">
        <v>685</v>
      </c>
      <c r="AA2503" s="9">
        <f t="shared" si="353"/>
        <v>45694</v>
      </c>
      <c r="AB2503" s="9">
        <f t="shared" si="354"/>
        <v>7336</v>
      </c>
      <c r="AC2503" s="9">
        <f t="shared" si="355"/>
        <v>935</v>
      </c>
      <c r="AD2503" s="9">
        <f t="shared" si="356"/>
        <v>81</v>
      </c>
      <c r="AE2503" s="44">
        <f t="shared" si="357"/>
        <v>1.0160986735839193E-4</v>
      </c>
      <c r="AF2503" s="9">
        <f t="shared" si="358"/>
        <v>790</v>
      </c>
      <c r="AG2503" s="9">
        <f t="shared" si="351"/>
        <v>695</v>
      </c>
      <c r="AH2503" s="44">
        <f t="shared" si="359"/>
        <v>7.8894852208238582E-5</v>
      </c>
      <c r="AI2503">
        <f>AA2503/'Totals and Drop Down Lists'!W$6*Inputs!E$37</f>
        <v>41450.873764305754</v>
      </c>
      <c r="AJ2503">
        <f>AB2503/'Totals and Drop Down Lists'!X$6*Inputs!F$37</f>
        <v>24138.280372704747</v>
      </c>
      <c r="AK2503">
        <f>AC2503/'Totals and Drop Down Lists'!Y$6*Inputs!G$37</f>
        <v>6163.8358302053284</v>
      </c>
      <c r="AL2503">
        <f>AD2503/'Totals and Drop Down Lists'!Z$6*Inputs!H$37</f>
        <v>649.417602869505</v>
      </c>
      <c r="AM2503">
        <f>AE2503/'Totals and Drop Down Lists'!AA$6*Inputs!I$37</f>
        <v>12649.346377449652</v>
      </c>
      <c r="AN2503">
        <f>AF2503/'Totals and Drop Down Lists'!AB$6*Inputs!J$37</f>
        <v>15765.787580872347</v>
      </c>
      <c r="AO2503">
        <f>AG2503/'Totals and Drop Down Lists'!AC$6*Inputs!K$37</f>
        <v>12943.385444468675</v>
      </c>
      <c r="AP2503">
        <f>AH2503/'Totals and Drop Down Lists'!AD$6*Inputs!L$37</f>
        <v>18566.318394657937</v>
      </c>
      <c r="AQ2503">
        <f>IF(OR($D2503="51",$D2503="52",$D2503="61"),(AA2503/'Totals and Drop Down Lists'!W$4)*Inputs!E$38,0)</f>
        <v>0</v>
      </c>
      <c r="AR2503">
        <f>IF(OR($D2503="51",$D2503="52",$D2503="61"),(AB2503/'Totals and Drop Down Lists'!X$4)*Inputs!F$38,0)</f>
        <v>0</v>
      </c>
      <c r="AS2503">
        <f>IF(OR($D2503="51",$D2503="52",$D2503="61"),(AC2503/'Totals and Drop Down Lists'!Y$4)*Inputs!G$38,0)</f>
        <v>0</v>
      </c>
      <c r="AT2503">
        <f>IF(OR($D2503="51",$D2503="52",$D2503="61"),(AD2503/'Totals and Drop Down Lists'!Z$4)*Inputs!H$38,0)</f>
        <v>0</v>
      </c>
      <c r="AU2503">
        <f>IF(OR($D2503="51",$D2503="52",$D2503="61"),(AE2503/'Totals and Drop Down Lists'!AA$4)*Inputs!I$38,0)</f>
        <v>0</v>
      </c>
      <c r="AV2503">
        <f>IF(OR($D2503="51",$D2503="52",$D2503="61"),(AF2503/'Totals and Drop Down Lists'!AB$4)*Inputs!J$38,0)</f>
        <v>0</v>
      </c>
      <c r="AW2503">
        <f>IF(OR($D2503="51",$D2503="52",$D2503="61"),(AG2503/'Totals and Drop Down Lists'!AC$4)*Inputs!K$38,0)</f>
        <v>0</v>
      </c>
      <c r="AX2503">
        <f>IF(OR($D2503="51",$D2503="52",$D2503="61"),(AH2503/'Totals and Drop Down Lists'!AD$4)*Inputs!L$38,0)</f>
        <v>0</v>
      </c>
      <c r="AY2503">
        <f>IF(OR($D2503="51",$D2503="52",$D2503="61"),0,(AA2503/'Totals and Drop Down Lists'!W$5)*Inputs!E$39)</f>
        <v>0</v>
      </c>
      <c r="AZ2503">
        <f>IF(OR($D2503="51",$D2503="52",$D2503="61"),0,(AB2503/'Totals and Drop Down Lists'!X$5)*Inputs!F$39)</f>
        <v>0</v>
      </c>
      <c r="BA2503">
        <f>IF(OR($D2503="51",$D2503="52",$D2503="61"),0,(AC2503/'Totals and Drop Down Lists'!Y$5)*Inputs!G$39)</f>
        <v>0</v>
      </c>
      <c r="BB2503">
        <f>IF(OR($D2503="51",$D2503="52",$D2503="61"),0,(AD2503/'Totals and Drop Down Lists'!Z$5)*Inputs!H$39)</f>
        <v>0</v>
      </c>
      <c r="BC2503">
        <f>IF(OR($D2503="51",$D2503="52",$D2503="61"),0,(AE2503/'Totals and Drop Down Lists'!AA$5)*Inputs!I$39)</f>
        <v>0</v>
      </c>
      <c r="BD2503">
        <f>IF(OR($D2503="51",$D2503="52",$D2503="61"),0,(AF2503/'Totals and Drop Down Lists'!AB$5)*Inputs!J$39)</f>
        <v>0</v>
      </c>
      <c r="BE2503">
        <f>IF(OR($D2503="51",$D2503="52",$D2503="61"),0,(AG2503/'Totals and Drop Down Lists'!AC$5)*Inputs!K$39)</f>
        <v>0</v>
      </c>
      <c r="BF2503">
        <f>IF(OR($D2503="51",$D2503="52",$D2503="61"),0,(AH2503/'Totals and Drop Down Lists'!AD$5)*Inputs!L$39)</f>
        <v>0</v>
      </c>
      <c r="BG2503" s="10">
        <f t="shared" si="352"/>
        <v>132327.24536753393</v>
      </c>
    </row>
    <row r="2504" spans="1:59" ht="28.8">
      <c r="A2504" s="1" t="s">
        <v>7585</v>
      </c>
      <c r="B2504" s="1" t="s">
        <v>4027</v>
      </c>
      <c r="C2504" s="1" t="s">
        <v>4030</v>
      </c>
      <c r="D2504" s="1" t="s">
        <v>10</v>
      </c>
      <c r="E2504" s="1" t="s">
        <v>4031</v>
      </c>
      <c r="F2504" s="2">
        <v>99186</v>
      </c>
      <c r="G2504" s="2">
        <v>4510</v>
      </c>
      <c r="H2504" s="2">
        <v>529</v>
      </c>
      <c r="I2504" s="2">
        <v>22265</v>
      </c>
      <c r="J2504" s="2">
        <v>38068</v>
      </c>
      <c r="K2504" s="2">
        <v>16187</v>
      </c>
      <c r="L2504" s="2">
        <v>207</v>
      </c>
      <c r="M2504" s="2">
        <v>57</v>
      </c>
      <c r="N2504" s="2">
        <v>29</v>
      </c>
      <c r="O2504" s="2">
        <v>383</v>
      </c>
      <c r="P2504" s="2">
        <v>49</v>
      </c>
      <c r="Q2504" s="2">
        <v>0</v>
      </c>
      <c r="R2504" s="2">
        <v>1465</v>
      </c>
      <c r="S2504" s="2">
        <v>11957400</v>
      </c>
      <c r="T2504" s="2">
        <v>525768600</v>
      </c>
      <c r="U2504" s="2">
        <v>1455</v>
      </c>
      <c r="V2504" s="2">
        <v>615</v>
      </c>
      <c r="W2504" s="2">
        <v>35</v>
      </c>
      <c r="X2504" s="2">
        <v>3495</v>
      </c>
      <c r="Y2504" s="2">
        <v>325</v>
      </c>
      <c r="Z2504" s="2">
        <v>2405</v>
      </c>
      <c r="AA2504" s="9">
        <f t="shared" si="353"/>
        <v>99186</v>
      </c>
      <c r="AB2504" s="9">
        <f t="shared" si="354"/>
        <v>17226</v>
      </c>
      <c r="AC2504" s="9">
        <f t="shared" si="355"/>
        <v>2190</v>
      </c>
      <c r="AD2504" s="9">
        <f t="shared" si="356"/>
        <v>1465</v>
      </c>
      <c r="AE2504" s="44">
        <f t="shared" si="357"/>
        <v>4.8069373150120588E-4</v>
      </c>
      <c r="AF2504" s="9">
        <f t="shared" si="358"/>
        <v>2845</v>
      </c>
      <c r="AG2504" s="9">
        <f t="shared" si="351"/>
        <v>2730</v>
      </c>
      <c r="AH2504" s="44">
        <f t="shared" si="359"/>
        <v>4.3193663383787938E-4</v>
      </c>
      <c r="AI2504">
        <f>AA2504/'Totals and Drop Down Lists'!W$6*Inputs!E$37</f>
        <v>89975.628423566115</v>
      </c>
      <c r="AJ2504">
        <f>AB2504/'Totals and Drop Down Lists'!X$6*Inputs!F$37</f>
        <v>56680.209610170663</v>
      </c>
      <c r="AK2504">
        <f>AC2504/'Totals and Drop Down Lists'!Y$6*Inputs!G$37</f>
        <v>14437.219752031731</v>
      </c>
      <c r="AL2504">
        <f>AD2504/'Totals and Drop Down Lists'!Z$6*Inputs!H$37</f>
        <v>11745.639360541047</v>
      </c>
      <c r="AM2504">
        <f>AE2504/'Totals and Drop Down Lists'!AA$6*Inputs!I$37</f>
        <v>59841.25035594144</v>
      </c>
      <c r="AN2504">
        <f>AF2504/'Totals and Drop Down Lists'!AB$6*Inputs!J$37</f>
        <v>56776.79198428079</v>
      </c>
      <c r="AO2504">
        <f>AG2504/'Totals and Drop Down Lists'!AC$6*Inputs!K$37</f>
        <v>50842.362968920126</v>
      </c>
      <c r="AP2504">
        <f>AH2504/'Totals and Drop Down Lists'!AD$6*Inputs!L$37</f>
        <v>101647.60875632158</v>
      </c>
      <c r="AQ2504">
        <f>IF(OR($D2504="51",$D2504="52",$D2504="61"),(AA2504/'Totals and Drop Down Lists'!W$4)*Inputs!E$38,0)</f>
        <v>0</v>
      </c>
      <c r="AR2504">
        <f>IF(OR($D2504="51",$D2504="52",$D2504="61"),(AB2504/'Totals and Drop Down Lists'!X$4)*Inputs!F$38,0)</f>
        <v>0</v>
      </c>
      <c r="AS2504">
        <f>IF(OR($D2504="51",$D2504="52",$D2504="61"),(AC2504/'Totals and Drop Down Lists'!Y$4)*Inputs!G$38,0)</f>
        <v>0</v>
      </c>
      <c r="AT2504">
        <f>IF(OR($D2504="51",$D2504="52",$D2504="61"),(AD2504/'Totals and Drop Down Lists'!Z$4)*Inputs!H$38,0)</f>
        <v>0</v>
      </c>
      <c r="AU2504">
        <f>IF(OR($D2504="51",$D2504="52",$D2504="61"),(AE2504/'Totals and Drop Down Lists'!AA$4)*Inputs!I$38,0)</f>
        <v>0</v>
      </c>
      <c r="AV2504">
        <f>IF(OR($D2504="51",$D2504="52",$D2504="61"),(AF2504/'Totals and Drop Down Lists'!AB$4)*Inputs!J$38,0)</f>
        <v>0</v>
      </c>
      <c r="AW2504">
        <f>IF(OR($D2504="51",$D2504="52",$D2504="61"),(AG2504/'Totals and Drop Down Lists'!AC$4)*Inputs!K$38,0)</f>
        <v>0</v>
      </c>
      <c r="AX2504">
        <f>IF(OR($D2504="51",$D2504="52",$D2504="61"),(AH2504/'Totals and Drop Down Lists'!AD$4)*Inputs!L$38,0)</f>
        <v>0</v>
      </c>
      <c r="AY2504">
        <f>IF(OR($D2504="51",$D2504="52",$D2504="61"),0,(AA2504/'Totals and Drop Down Lists'!W$5)*Inputs!E$39)</f>
        <v>0</v>
      </c>
      <c r="AZ2504">
        <f>IF(OR($D2504="51",$D2504="52",$D2504="61"),0,(AB2504/'Totals and Drop Down Lists'!X$5)*Inputs!F$39)</f>
        <v>0</v>
      </c>
      <c r="BA2504">
        <f>IF(OR($D2504="51",$D2504="52",$D2504="61"),0,(AC2504/'Totals and Drop Down Lists'!Y$5)*Inputs!G$39)</f>
        <v>0</v>
      </c>
      <c r="BB2504">
        <f>IF(OR($D2504="51",$D2504="52",$D2504="61"),0,(AD2504/'Totals and Drop Down Lists'!Z$5)*Inputs!H$39)</f>
        <v>0</v>
      </c>
      <c r="BC2504">
        <f>IF(OR($D2504="51",$D2504="52",$D2504="61"),0,(AE2504/'Totals and Drop Down Lists'!AA$5)*Inputs!I$39)</f>
        <v>0</v>
      </c>
      <c r="BD2504">
        <f>IF(OR($D2504="51",$D2504="52",$D2504="61"),0,(AF2504/'Totals and Drop Down Lists'!AB$5)*Inputs!J$39)</f>
        <v>0</v>
      </c>
      <c r="BE2504">
        <f>IF(OR($D2504="51",$D2504="52",$D2504="61"),0,(AG2504/'Totals and Drop Down Lists'!AC$5)*Inputs!K$39)</f>
        <v>0</v>
      </c>
      <c r="BF2504">
        <f>IF(OR($D2504="51",$D2504="52",$D2504="61"),0,(AH2504/'Totals and Drop Down Lists'!AD$5)*Inputs!L$39)</f>
        <v>0</v>
      </c>
      <c r="BG2504" s="10">
        <f t="shared" si="352"/>
        <v>441946.71121177351</v>
      </c>
    </row>
    <row r="2505" spans="1:59" ht="28.8">
      <c r="A2505" s="1" t="s">
        <v>7585</v>
      </c>
      <c r="B2505" s="1" t="s">
        <v>4027</v>
      </c>
      <c r="C2505" s="1" t="s">
        <v>4032</v>
      </c>
      <c r="D2505" s="1" t="s">
        <v>10</v>
      </c>
      <c r="E2505" s="1" t="s">
        <v>4033</v>
      </c>
      <c r="F2505" s="2">
        <v>89098</v>
      </c>
      <c r="G2505" s="2">
        <v>1228</v>
      </c>
      <c r="H2505" s="2">
        <v>164</v>
      </c>
      <c r="I2505" s="2">
        <v>10082</v>
      </c>
      <c r="J2505" s="2">
        <v>32001</v>
      </c>
      <c r="K2505" s="2">
        <v>6956</v>
      </c>
      <c r="L2505" s="2">
        <v>337</v>
      </c>
      <c r="M2505" s="2">
        <v>41</v>
      </c>
      <c r="N2505" s="2">
        <v>0</v>
      </c>
      <c r="O2505" s="2">
        <v>284</v>
      </c>
      <c r="P2505" s="2">
        <v>0</v>
      </c>
      <c r="Q2505" s="2">
        <v>0</v>
      </c>
      <c r="R2505" s="2">
        <v>88</v>
      </c>
      <c r="S2505" s="2">
        <v>7444600</v>
      </c>
      <c r="T2505" s="2">
        <v>368582200</v>
      </c>
      <c r="U2505" s="2">
        <v>401</v>
      </c>
      <c r="V2505" s="2">
        <v>130</v>
      </c>
      <c r="W2505" s="2">
        <v>0</v>
      </c>
      <c r="X2505" s="2">
        <v>835</v>
      </c>
      <c r="Y2505" s="2">
        <v>65</v>
      </c>
      <c r="Z2505" s="2">
        <v>555</v>
      </c>
      <c r="AA2505" s="9">
        <f t="shared" si="353"/>
        <v>89098</v>
      </c>
      <c r="AB2505" s="9">
        <f t="shared" si="354"/>
        <v>8690</v>
      </c>
      <c r="AC2505" s="9">
        <f t="shared" si="355"/>
        <v>750</v>
      </c>
      <c r="AD2505" s="9">
        <f t="shared" si="356"/>
        <v>88</v>
      </c>
      <c r="AE2505" s="44">
        <f t="shared" si="357"/>
        <v>1.0559695202316998E-4</v>
      </c>
      <c r="AF2505" s="9">
        <f t="shared" si="358"/>
        <v>705</v>
      </c>
      <c r="AG2505" s="9">
        <f t="shared" si="351"/>
        <v>620</v>
      </c>
      <c r="AH2505" s="44">
        <f t="shared" si="359"/>
        <v>5.0146289009507092E-5</v>
      </c>
      <c r="AI2505">
        <f>AA2505/'Totals and Drop Down Lists'!W$6*Inputs!E$37</f>
        <v>80824.395996238323</v>
      </c>
      <c r="AJ2505">
        <f>AB2505/'Totals and Drop Down Lists'!X$6*Inputs!F$37</f>
        <v>28593.464618157614</v>
      </c>
      <c r="AK2505">
        <f>AC2505/'Totals and Drop Down Lists'!Y$6*Inputs!G$37</f>
        <v>4944.2533397368943</v>
      </c>
      <c r="AL2505">
        <f>AD2505/'Totals and Drop Down Lists'!Z$6*Inputs!H$37</f>
        <v>705.54011175946221</v>
      </c>
      <c r="AM2505">
        <f>AE2505/'Totals and Drop Down Lists'!AA$6*Inputs!I$37</f>
        <v>13145.69595719182</v>
      </c>
      <c r="AN2505">
        <f>AF2505/'Totals and Drop Down Lists'!AB$6*Inputs!J$37</f>
        <v>14069.468663943044</v>
      </c>
      <c r="AO2505">
        <f>AG2505/'Totals and Drop Down Lists'!AC$6*Inputs!K$37</f>
        <v>11546.617231036804</v>
      </c>
      <c r="AP2505">
        <f>AH2505/'Totals and Drop Down Lists'!AD$6*Inputs!L$37</f>
        <v>11800.921631789581</v>
      </c>
      <c r="AQ2505">
        <f>IF(OR($D2505="51",$D2505="52",$D2505="61"),(AA2505/'Totals and Drop Down Lists'!W$4)*Inputs!E$38,0)</f>
        <v>0</v>
      </c>
      <c r="AR2505">
        <f>IF(OR($D2505="51",$D2505="52",$D2505="61"),(AB2505/'Totals and Drop Down Lists'!X$4)*Inputs!F$38,0)</f>
        <v>0</v>
      </c>
      <c r="AS2505">
        <f>IF(OR($D2505="51",$D2505="52",$D2505="61"),(AC2505/'Totals and Drop Down Lists'!Y$4)*Inputs!G$38,0)</f>
        <v>0</v>
      </c>
      <c r="AT2505">
        <f>IF(OR($D2505="51",$D2505="52",$D2505="61"),(AD2505/'Totals and Drop Down Lists'!Z$4)*Inputs!H$38,0)</f>
        <v>0</v>
      </c>
      <c r="AU2505">
        <f>IF(OR($D2505="51",$D2505="52",$D2505="61"),(AE2505/'Totals and Drop Down Lists'!AA$4)*Inputs!I$38,0)</f>
        <v>0</v>
      </c>
      <c r="AV2505">
        <f>IF(OR($D2505="51",$D2505="52",$D2505="61"),(AF2505/'Totals and Drop Down Lists'!AB$4)*Inputs!J$38,0)</f>
        <v>0</v>
      </c>
      <c r="AW2505">
        <f>IF(OR($D2505="51",$D2505="52",$D2505="61"),(AG2505/'Totals and Drop Down Lists'!AC$4)*Inputs!K$38,0)</f>
        <v>0</v>
      </c>
      <c r="AX2505">
        <f>IF(OR($D2505="51",$D2505="52",$D2505="61"),(AH2505/'Totals and Drop Down Lists'!AD$4)*Inputs!L$38,0)</f>
        <v>0</v>
      </c>
      <c r="AY2505">
        <f>IF(OR($D2505="51",$D2505="52",$D2505="61"),0,(AA2505/'Totals and Drop Down Lists'!W$5)*Inputs!E$39)</f>
        <v>0</v>
      </c>
      <c r="AZ2505">
        <f>IF(OR($D2505="51",$D2505="52",$D2505="61"),0,(AB2505/'Totals and Drop Down Lists'!X$5)*Inputs!F$39)</f>
        <v>0</v>
      </c>
      <c r="BA2505">
        <f>IF(OR($D2505="51",$D2505="52",$D2505="61"),0,(AC2505/'Totals and Drop Down Lists'!Y$5)*Inputs!G$39)</f>
        <v>0</v>
      </c>
      <c r="BB2505">
        <f>IF(OR($D2505="51",$D2505="52",$D2505="61"),0,(AD2505/'Totals and Drop Down Lists'!Z$5)*Inputs!H$39)</f>
        <v>0</v>
      </c>
      <c r="BC2505">
        <f>IF(OR($D2505="51",$D2505="52",$D2505="61"),0,(AE2505/'Totals and Drop Down Lists'!AA$5)*Inputs!I$39)</f>
        <v>0</v>
      </c>
      <c r="BD2505">
        <f>IF(OR($D2505="51",$D2505="52",$D2505="61"),0,(AF2505/'Totals and Drop Down Lists'!AB$5)*Inputs!J$39)</f>
        <v>0</v>
      </c>
      <c r="BE2505">
        <f>IF(OR($D2505="51",$D2505="52",$D2505="61"),0,(AG2505/'Totals and Drop Down Lists'!AC$5)*Inputs!K$39)</f>
        <v>0</v>
      </c>
      <c r="BF2505">
        <f>IF(OR($D2505="51",$D2505="52",$D2505="61"),0,(AH2505/'Totals and Drop Down Lists'!AD$5)*Inputs!L$39)</f>
        <v>0</v>
      </c>
      <c r="BG2505" s="10">
        <f t="shared" si="352"/>
        <v>165630.35754985354</v>
      </c>
    </row>
    <row r="2506" spans="1:59" ht="28.8">
      <c r="A2506" s="1" t="s">
        <v>7585</v>
      </c>
      <c r="B2506" s="1" t="s">
        <v>4027</v>
      </c>
      <c r="C2506" s="1" t="s">
        <v>4034</v>
      </c>
      <c r="D2506" s="1" t="s">
        <v>10</v>
      </c>
      <c r="E2506" s="1" t="s">
        <v>4035</v>
      </c>
      <c r="F2506" s="2">
        <v>68800</v>
      </c>
      <c r="G2506" s="2">
        <v>625</v>
      </c>
      <c r="H2506" s="2">
        <v>189</v>
      </c>
      <c r="I2506" s="2">
        <v>12090</v>
      </c>
      <c r="J2506" s="2">
        <v>31410</v>
      </c>
      <c r="K2506" s="2">
        <v>12240</v>
      </c>
      <c r="L2506" s="2">
        <v>149</v>
      </c>
      <c r="M2506" s="2">
        <v>103</v>
      </c>
      <c r="N2506" s="2">
        <v>0</v>
      </c>
      <c r="O2506" s="2">
        <v>391</v>
      </c>
      <c r="P2506" s="2">
        <v>189</v>
      </c>
      <c r="Q2506" s="2">
        <v>66</v>
      </c>
      <c r="R2506" s="2">
        <v>3043</v>
      </c>
      <c r="S2506" s="2">
        <v>11675100</v>
      </c>
      <c r="T2506" s="2">
        <v>573678300</v>
      </c>
      <c r="U2506" s="2">
        <v>979</v>
      </c>
      <c r="V2506" s="2">
        <v>760</v>
      </c>
      <c r="W2506" s="2">
        <v>20</v>
      </c>
      <c r="X2506" s="2">
        <v>2920</v>
      </c>
      <c r="Y2506" s="2">
        <v>260</v>
      </c>
      <c r="Z2506" s="2">
        <v>2130</v>
      </c>
      <c r="AA2506" s="9">
        <f t="shared" si="353"/>
        <v>68800</v>
      </c>
      <c r="AB2506" s="9">
        <f t="shared" si="354"/>
        <v>11276</v>
      </c>
      <c r="AC2506" s="9">
        <f t="shared" si="355"/>
        <v>3941</v>
      </c>
      <c r="AD2506" s="9">
        <f t="shared" si="356"/>
        <v>3043</v>
      </c>
      <c r="AE2506" s="44">
        <f t="shared" si="357"/>
        <v>3.3311231233110325E-4</v>
      </c>
      <c r="AF2506" s="9">
        <f t="shared" si="358"/>
        <v>2140</v>
      </c>
      <c r="AG2506" s="9">
        <f t="shared" si="351"/>
        <v>2390</v>
      </c>
      <c r="AH2506" s="44">
        <f t="shared" si="359"/>
        <v>3.4654725939953256E-4</v>
      </c>
      <c r="AI2506">
        <f>AA2506/'Totals and Drop Down Lists'!W$6*Inputs!E$37</f>
        <v>62411.260011910439</v>
      </c>
      <c r="AJ2506">
        <f>AB2506/'Totals and Drop Down Lists'!X$6*Inputs!F$37</f>
        <v>37102.405872766998</v>
      </c>
      <c r="AK2506">
        <f>AC2506/'Totals and Drop Down Lists'!Y$6*Inputs!G$37</f>
        <v>25980.4032158708</v>
      </c>
      <c r="AL2506">
        <f>AD2506/'Totals and Drop Down Lists'!Z$6*Inputs!H$37</f>
        <v>24397.256364591405</v>
      </c>
      <c r="AM2506">
        <f>AE2506/'Totals and Drop Down Lists'!AA$6*Inputs!I$37</f>
        <v>41468.935358484283</v>
      </c>
      <c r="AN2506">
        <f>AF2506/'Totals and Drop Down Lists'!AB$6*Inputs!J$37</f>
        <v>42707.323320337746</v>
      </c>
      <c r="AO2506">
        <f>AG2506/'Totals and Drop Down Lists'!AC$6*Inputs!K$37</f>
        <v>44510.347068028968</v>
      </c>
      <c r="AP2506">
        <f>AH2506/'Totals and Drop Down Lists'!AD$6*Inputs!L$37</f>
        <v>81552.935035930728</v>
      </c>
      <c r="AQ2506">
        <f>IF(OR($D2506="51",$D2506="52",$D2506="61"),(AA2506/'Totals and Drop Down Lists'!W$4)*Inputs!E$38,0)</f>
        <v>0</v>
      </c>
      <c r="AR2506">
        <f>IF(OR($D2506="51",$D2506="52",$D2506="61"),(AB2506/'Totals and Drop Down Lists'!X$4)*Inputs!F$38,0)</f>
        <v>0</v>
      </c>
      <c r="AS2506">
        <f>IF(OR($D2506="51",$D2506="52",$D2506="61"),(AC2506/'Totals and Drop Down Lists'!Y$4)*Inputs!G$38,0)</f>
        <v>0</v>
      </c>
      <c r="AT2506">
        <f>IF(OR($D2506="51",$D2506="52",$D2506="61"),(AD2506/'Totals and Drop Down Lists'!Z$4)*Inputs!H$38,0)</f>
        <v>0</v>
      </c>
      <c r="AU2506">
        <f>IF(OR($D2506="51",$D2506="52",$D2506="61"),(AE2506/'Totals and Drop Down Lists'!AA$4)*Inputs!I$38,0)</f>
        <v>0</v>
      </c>
      <c r="AV2506">
        <f>IF(OR($D2506="51",$D2506="52",$D2506="61"),(AF2506/'Totals and Drop Down Lists'!AB$4)*Inputs!J$38,0)</f>
        <v>0</v>
      </c>
      <c r="AW2506">
        <f>IF(OR($D2506="51",$D2506="52",$D2506="61"),(AG2506/'Totals and Drop Down Lists'!AC$4)*Inputs!K$38,0)</f>
        <v>0</v>
      </c>
      <c r="AX2506">
        <f>IF(OR($D2506="51",$D2506="52",$D2506="61"),(AH2506/'Totals and Drop Down Lists'!AD$4)*Inputs!L$38,0)</f>
        <v>0</v>
      </c>
      <c r="AY2506">
        <f>IF(OR($D2506="51",$D2506="52",$D2506="61"),0,(AA2506/'Totals and Drop Down Lists'!W$5)*Inputs!E$39)</f>
        <v>0</v>
      </c>
      <c r="AZ2506">
        <f>IF(OR($D2506="51",$D2506="52",$D2506="61"),0,(AB2506/'Totals and Drop Down Lists'!X$5)*Inputs!F$39)</f>
        <v>0</v>
      </c>
      <c r="BA2506">
        <f>IF(OR($D2506="51",$D2506="52",$D2506="61"),0,(AC2506/'Totals and Drop Down Lists'!Y$5)*Inputs!G$39)</f>
        <v>0</v>
      </c>
      <c r="BB2506">
        <f>IF(OR($D2506="51",$D2506="52",$D2506="61"),0,(AD2506/'Totals and Drop Down Lists'!Z$5)*Inputs!H$39)</f>
        <v>0</v>
      </c>
      <c r="BC2506">
        <f>IF(OR($D2506="51",$D2506="52",$D2506="61"),0,(AE2506/'Totals and Drop Down Lists'!AA$5)*Inputs!I$39)</f>
        <v>0</v>
      </c>
      <c r="BD2506">
        <f>IF(OR($D2506="51",$D2506="52",$D2506="61"),0,(AF2506/'Totals and Drop Down Lists'!AB$5)*Inputs!J$39)</f>
        <v>0</v>
      </c>
      <c r="BE2506">
        <f>IF(OR($D2506="51",$D2506="52",$D2506="61"),0,(AG2506/'Totals and Drop Down Lists'!AC$5)*Inputs!K$39)</f>
        <v>0</v>
      </c>
      <c r="BF2506">
        <f>IF(OR($D2506="51",$D2506="52",$D2506="61"),0,(AH2506/'Totals and Drop Down Lists'!AD$5)*Inputs!L$39)</f>
        <v>0</v>
      </c>
      <c r="BG2506" s="10">
        <f t="shared" si="352"/>
        <v>360130.86624792137</v>
      </c>
    </row>
    <row r="2507" spans="1:59" ht="28.8">
      <c r="A2507" s="1" t="s">
        <v>7585</v>
      </c>
      <c r="B2507" s="1" t="s">
        <v>4027</v>
      </c>
      <c r="C2507" s="1" t="s">
        <v>4036</v>
      </c>
      <c r="D2507" s="1" t="s">
        <v>58</v>
      </c>
      <c r="E2507" s="1" t="s">
        <v>4037</v>
      </c>
      <c r="F2507" s="2">
        <v>117267</v>
      </c>
      <c r="G2507" s="2">
        <v>1188</v>
      </c>
      <c r="H2507" s="2">
        <v>110</v>
      </c>
      <c r="I2507" s="2">
        <v>20982</v>
      </c>
      <c r="J2507" s="2">
        <v>40631</v>
      </c>
      <c r="K2507" s="2">
        <v>8054</v>
      </c>
      <c r="L2507" s="2">
        <v>539</v>
      </c>
      <c r="M2507" s="2">
        <v>160</v>
      </c>
      <c r="N2507" s="2">
        <v>31</v>
      </c>
      <c r="O2507" s="2">
        <v>276</v>
      </c>
      <c r="P2507" s="2">
        <v>106</v>
      </c>
      <c r="Q2507" s="2">
        <v>119</v>
      </c>
      <c r="R2507" s="2">
        <v>2182</v>
      </c>
      <c r="S2507" s="2">
        <v>6569000</v>
      </c>
      <c r="T2507" s="2">
        <v>333628100</v>
      </c>
      <c r="U2507" s="2">
        <v>382</v>
      </c>
      <c r="V2507" s="2">
        <v>355</v>
      </c>
      <c r="W2507" s="2">
        <v>114</v>
      </c>
      <c r="X2507" s="2">
        <v>1983</v>
      </c>
      <c r="Y2507" s="2">
        <v>185</v>
      </c>
      <c r="Z2507" s="2">
        <v>1073</v>
      </c>
      <c r="AA2507" s="9">
        <f t="shared" si="353"/>
        <v>117267</v>
      </c>
      <c r="AB2507" s="9">
        <f t="shared" si="354"/>
        <v>19684</v>
      </c>
      <c r="AC2507" s="9">
        <f t="shared" si="355"/>
        <v>3413</v>
      </c>
      <c r="AD2507" s="9">
        <f t="shared" si="356"/>
        <v>2182</v>
      </c>
      <c r="AE2507" s="44">
        <f t="shared" si="357"/>
        <v>1.1149657462456981E-4</v>
      </c>
      <c r="AF2507" s="9">
        <f t="shared" si="358"/>
        <v>1514</v>
      </c>
      <c r="AG2507" s="9">
        <f t="shared" si="351"/>
        <v>1258</v>
      </c>
      <c r="AH2507" s="44">
        <f t="shared" si="359"/>
        <v>9.278672400539214E-5</v>
      </c>
      <c r="AI2507">
        <f>AA2507/'Totals and Drop Down Lists'!W$6*Inputs!E$37</f>
        <v>106377.63412524277</v>
      </c>
      <c r="AJ2507">
        <f>AB2507/'Totals and Drop Down Lists'!X$6*Inputs!F$37</f>
        <v>64767.981305387162</v>
      </c>
      <c r="AK2507">
        <f>AC2507/'Totals and Drop Down Lists'!Y$6*Inputs!G$37</f>
        <v>22499.648864696028</v>
      </c>
      <c r="AL2507">
        <f>AD2507/'Totals and Drop Down Lists'!Z$6*Inputs!H$37</f>
        <v>17494.187771126664</v>
      </c>
      <c r="AM2507">
        <f>AE2507/'Totals and Drop Down Lists'!AA$6*Inputs!I$37</f>
        <v>13880.136142199832</v>
      </c>
      <c r="AN2507">
        <f>AF2507/'Totals and Drop Down Lists'!AB$6*Inputs!J$37</f>
        <v>30214.433414481937</v>
      </c>
      <c r="AO2507">
        <f>AG2507/'Totals and Drop Down Lists'!AC$6*Inputs!K$37</f>
        <v>23428.458833297256</v>
      </c>
      <c r="AP2507">
        <f>AH2507/'Totals and Drop Down Lists'!AD$6*Inputs!L$37</f>
        <v>21835.491321212816</v>
      </c>
      <c r="AQ2507">
        <f>IF(OR($D2507="51",$D2507="52",$D2507="61"),(AA2507/'Totals and Drop Down Lists'!W$4)*Inputs!E$38,0)</f>
        <v>0</v>
      </c>
      <c r="AR2507">
        <f>IF(OR($D2507="51",$D2507="52",$D2507="61"),(AB2507/'Totals and Drop Down Lists'!X$4)*Inputs!F$38,0)</f>
        <v>0</v>
      </c>
      <c r="AS2507">
        <f>IF(OR($D2507="51",$D2507="52",$D2507="61"),(AC2507/'Totals and Drop Down Lists'!Y$4)*Inputs!G$38,0)</f>
        <v>0</v>
      </c>
      <c r="AT2507">
        <f>IF(OR($D2507="51",$D2507="52",$D2507="61"),(AD2507/'Totals and Drop Down Lists'!Z$4)*Inputs!H$38,0)</f>
        <v>0</v>
      </c>
      <c r="AU2507">
        <f>IF(OR($D2507="51",$D2507="52",$D2507="61"),(AE2507/'Totals and Drop Down Lists'!AA$4)*Inputs!I$38,0)</f>
        <v>0</v>
      </c>
      <c r="AV2507">
        <f>IF(OR($D2507="51",$D2507="52",$D2507="61"),(AF2507/'Totals and Drop Down Lists'!AB$4)*Inputs!J$38,0)</f>
        <v>0</v>
      </c>
      <c r="AW2507">
        <f>IF(OR($D2507="51",$D2507="52",$D2507="61"),(AG2507/'Totals and Drop Down Lists'!AC$4)*Inputs!K$38,0)</f>
        <v>0</v>
      </c>
      <c r="AX2507">
        <f>IF(OR($D2507="51",$D2507="52",$D2507="61"),(AH2507/'Totals and Drop Down Lists'!AD$4)*Inputs!L$38,0)</f>
        <v>0</v>
      </c>
      <c r="AY2507">
        <f>IF(OR($D2507="51",$D2507="52",$D2507="61"),0,(AA2507/'Totals and Drop Down Lists'!W$5)*Inputs!E$39)</f>
        <v>0</v>
      </c>
      <c r="AZ2507">
        <f>IF(OR($D2507="51",$D2507="52",$D2507="61"),0,(AB2507/'Totals and Drop Down Lists'!X$5)*Inputs!F$39)</f>
        <v>0</v>
      </c>
      <c r="BA2507">
        <f>IF(OR($D2507="51",$D2507="52",$D2507="61"),0,(AC2507/'Totals and Drop Down Lists'!Y$5)*Inputs!G$39)</f>
        <v>0</v>
      </c>
      <c r="BB2507">
        <f>IF(OR($D2507="51",$D2507="52",$D2507="61"),0,(AD2507/'Totals and Drop Down Lists'!Z$5)*Inputs!H$39)</f>
        <v>0</v>
      </c>
      <c r="BC2507">
        <f>IF(OR($D2507="51",$D2507="52",$D2507="61"),0,(AE2507/'Totals and Drop Down Lists'!AA$5)*Inputs!I$39)</f>
        <v>0</v>
      </c>
      <c r="BD2507">
        <f>IF(OR($D2507="51",$D2507="52",$D2507="61"),0,(AF2507/'Totals and Drop Down Lists'!AB$5)*Inputs!J$39)</f>
        <v>0</v>
      </c>
      <c r="BE2507">
        <f>IF(OR($D2507="51",$D2507="52",$D2507="61"),0,(AG2507/'Totals and Drop Down Lists'!AC$5)*Inputs!K$39)</f>
        <v>0</v>
      </c>
      <c r="BF2507">
        <f>IF(OR($D2507="51",$D2507="52",$D2507="61"),0,(AH2507/'Totals and Drop Down Lists'!AD$5)*Inputs!L$39)</f>
        <v>0</v>
      </c>
      <c r="BG2507" s="10">
        <f t="shared" si="352"/>
        <v>300497.97177764447</v>
      </c>
    </row>
    <row r="2508" spans="1:59" ht="28.8">
      <c r="A2508" s="1" t="s">
        <v>7585</v>
      </c>
      <c r="B2508" s="1" t="s">
        <v>4027</v>
      </c>
      <c r="C2508" s="1" t="s">
        <v>4038</v>
      </c>
      <c r="D2508" s="1" t="s">
        <v>25</v>
      </c>
      <c r="E2508" s="1" t="s">
        <v>4039</v>
      </c>
      <c r="F2508" s="2">
        <v>3683</v>
      </c>
      <c r="G2508" s="2">
        <v>12</v>
      </c>
      <c r="H2508" s="2">
        <v>0</v>
      </c>
      <c r="I2508" s="2">
        <v>712</v>
      </c>
      <c r="J2508" s="2">
        <v>1581</v>
      </c>
      <c r="K2508" s="2">
        <v>182</v>
      </c>
      <c r="L2508" s="2">
        <v>3</v>
      </c>
      <c r="M2508" s="2">
        <v>16</v>
      </c>
      <c r="N2508" s="2">
        <v>0</v>
      </c>
      <c r="O2508" s="2">
        <v>0</v>
      </c>
      <c r="P2508" s="2">
        <v>0</v>
      </c>
      <c r="Q2508" s="2">
        <v>0</v>
      </c>
      <c r="R2508" s="2">
        <v>451</v>
      </c>
      <c r="S2508" s="2">
        <v>21300</v>
      </c>
      <c r="T2508" s="2">
        <v>989400</v>
      </c>
      <c r="U2508" s="2">
        <v>30</v>
      </c>
      <c r="V2508" s="2">
        <v>30</v>
      </c>
      <c r="W2508" s="2">
        <v>29</v>
      </c>
      <c r="X2508" s="2">
        <v>55</v>
      </c>
      <c r="Y2508" s="2">
        <v>0</v>
      </c>
      <c r="Z2508" s="2">
        <v>25</v>
      </c>
      <c r="AA2508" s="9">
        <f t="shared" si="353"/>
        <v>3683</v>
      </c>
      <c r="AB2508" s="9">
        <f t="shared" si="354"/>
        <v>700</v>
      </c>
      <c r="AC2508" s="9">
        <f t="shared" si="355"/>
        <v>470</v>
      </c>
      <c r="AD2508" s="9">
        <f t="shared" si="356"/>
        <v>451</v>
      </c>
      <c r="AE2508" s="44">
        <f t="shared" si="357"/>
        <v>1.4632101058210338E-6</v>
      </c>
      <c r="AF2508" s="9">
        <f t="shared" si="358"/>
        <v>0</v>
      </c>
      <c r="AG2508" s="9">
        <f t="shared" si="351"/>
        <v>25</v>
      </c>
      <c r="AH2508" s="44">
        <f t="shared" si="359"/>
        <v>1.0708548624570348E-6</v>
      </c>
      <c r="AI2508">
        <f>AA2508/'Totals and Drop Down Lists'!W$6*Inputs!E$37</f>
        <v>3340.9981195329383</v>
      </c>
      <c r="AJ2508">
        <f>AB2508/'Totals and Drop Down Lists'!X$6*Inputs!F$37</f>
        <v>2303.2710279298426</v>
      </c>
      <c r="AK2508">
        <f>AC2508/'Totals and Drop Down Lists'!Y$6*Inputs!G$37</f>
        <v>3098.3987595684539</v>
      </c>
      <c r="AL2508">
        <f>AD2508/'Totals and Drop Down Lists'!Z$6*Inputs!H$37</f>
        <v>3615.8930727672437</v>
      </c>
      <c r="AM2508">
        <f>AE2508/'Totals and Drop Down Lists'!AA$6*Inputs!I$37</f>
        <v>182.15407551150975</v>
      </c>
      <c r="AN2508">
        <f>AF2508/'Totals and Drop Down Lists'!AB$6*Inputs!J$37</f>
        <v>0</v>
      </c>
      <c r="AO2508">
        <f>AG2508/'Totals and Drop Down Lists'!AC$6*Inputs!K$37</f>
        <v>465.58940447729049</v>
      </c>
      <c r="AP2508">
        <f>AH2508/'Totals and Drop Down Lists'!AD$6*Inputs!L$37</f>
        <v>252.00417738749226</v>
      </c>
      <c r="AQ2508">
        <f>IF(OR($D2508="51",$D2508="52",$D2508="61"),(AA2508/'Totals and Drop Down Lists'!W$4)*Inputs!E$38,0)</f>
        <v>0</v>
      </c>
      <c r="AR2508">
        <f>IF(OR($D2508="51",$D2508="52",$D2508="61"),(AB2508/'Totals and Drop Down Lists'!X$4)*Inputs!F$38,0)</f>
        <v>0</v>
      </c>
      <c r="AS2508">
        <f>IF(OR($D2508="51",$D2508="52",$D2508="61"),(AC2508/'Totals and Drop Down Lists'!Y$4)*Inputs!G$38,0)</f>
        <v>0</v>
      </c>
      <c r="AT2508">
        <f>IF(OR($D2508="51",$D2508="52",$D2508="61"),(AD2508/'Totals and Drop Down Lists'!Z$4)*Inputs!H$38,0)</f>
        <v>0</v>
      </c>
      <c r="AU2508">
        <f>IF(OR($D2508="51",$D2508="52",$D2508="61"),(AE2508/'Totals and Drop Down Lists'!AA$4)*Inputs!I$38,0)</f>
        <v>0</v>
      </c>
      <c r="AV2508">
        <f>IF(OR($D2508="51",$D2508="52",$D2508="61"),(AF2508/'Totals and Drop Down Lists'!AB$4)*Inputs!J$38,0)</f>
        <v>0</v>
      </c>
      <c r="AW2508">
        <f>IF(OR($D2508="51",$D2508="52",$D2508="61"),(AG2508/'Totals and Drop Down Lists'!AC$4)*Inputs!K$38,0)</f>
        <v>0</v>
      </c>
      <c r="AX2508">
        <f>IF(OR($D2508="51",$D2508="52",$D2508="61"),(AH2508/'Totals and Drop Down Lists'!AD$4)*Inputs!L$38,0)</f>
        <v>0</v>
      </c>
      <c r="AY2508">
        <f>IF(OR($D2508="51",$D2508="52",$D2508="61"),0,(AA2508/'Totals and Drop Down Lists'!W$5)*Inputs!E$39)</f>
        <v>0</v>
      </c>
      <c r="AZ2508">
        <f>IF(OR($D2508="51",$D2508="52",$D2508="61"),0,(AB2508/'Totals and Drop Down Lists'!X$5)*Inputs!F$39)</f>
        <v>0</v>
      </c>
      <c r="BA2508">
        <f>IF(OR($D2508="51",$D2508="52",$D2508="61"),0,(AC2508/'Totals and Drop Down Lists'!Y$5)*Inputs!G$39)</f>
        <v>0</v>
      </c>
      <c r="BB2508">
        <f>IF(OR($D2508="51",$D2508="52",$D2508="61"),0,(AD2508/'Totals and Drop Down Lists'!Z$5)*Inputs!H$39)</f>
        <v>0</v>
      </c>
      <c r="BC2508">
        <f>IF(OR($D2508="51",$D2508="52",$D2508="61"),0,(AE2508/'Totals and Drop Down Lists'!AA$5)*Inputs!I$39)</f>
        <v>0</v>
      </c>
      <c r="BD2508">
        <f>IF(OR($D2508="51",$D2508="52",$D2508="61"),0,(AF2508/'Totals and Drop Down Lists'!AB$5)*Inputs!J$39)</f>
        <v>0</v>
      </c>
      <c r="BE2508">
        <f>IF(OR($D2508="51",$D2508="52",$D2508="61"),0,(AG2508/'Totals and Drop Down Lists'!AC$5)*Inputs!K$39)</f>
        <v>0</v>
      </c>
      <c r="BF2508">
        <f>IF(OR($D2508="51",$D2508="52",$D2508="61"),0,(AH2508/'Totals and Drop Down Lists'!AD$5)*Inputs!L$39)</f>
        <v>0</v>
      </c>
      <c r="BG2508" s="10">
        <f t="shared" si="352"/>
        <v>13258.30863717477</v>
      </c>
    </row>
    <row r="2509" spans="1:59" ht="28.8">
      <c r="A2509" s="1" t="s">
        <v>7585</v>
      </c>
      <c r="B2509" s="1" t="s">
        <v>4027</v>
      </c>
      <c r="C2509" s="1" t="s">
        <v>4040</v>
      </c>
      <c r="D2509" s="1" t="s">
        <v>25</v>
      </c>
      <c r="E2509" s="1" t="s">
        <v>4041</v>
      </c>
      <c r="F2509" s="2">
        <v>65627</v>
      </c>
      <c r="G2509" s="2">
        <v>495</v>
      </c>
      <c r="H2509" s="2">
        <v>13</v>
      </c>
      <c r="I2509" s="2">
        <v>13588</v>
      </c>
      <c r="J2509" s="2">
        <v>23499</v>
      </c>
      <c r="K2509" s="2">
        <v>7879</v>
      </c>
      <c r="L2509" s="2">
        <v>385</v>
      </c>
      <c r="M2509" s="2">
        <v>34</v>
      </c>
      <c r="N2509" s="2">
        <v>0</v>
      </c>
      <c r="O2509" s="2">
        <v>356</v>
      </c>
      <c r="P2509" s="2">
        <v>37</v>
      </c>
      <c r="Q2509" s="2">
        <v>26</v>
      </c>
      <c r="R2509" s="2">
        <v>2101</v>
      </c>
      <c r="S2509" s="2">
        <v>5076100</v>
      </c>
      <c r="T2509" s="2">
        <v>275097700</v>
      </c>
      <c r="U2509" s="2">
        <v>597</v>
      </c>
      <c r="V2509" s="2">
        <v>479</v>
      </c>
      <c r="W2509" s="2">
        <v>0</v>
      </c>
      <c r="X2509" s="2">
        <v>1618</v>
      </c>
      <c r="Y2509" s="2">
        <v>180</v>
      </c>
      <c r="Z2509" s="2">
        <v>1043</v>
      </c>
      <c r="AA2509" s="9">
        <f t="shared" si="353"/>
        <v>65627</v>
      </c>
      <c r="AB2509" s="9">
        <f t="shared" si="354"/>
        <v>13080</v>
      </c>
      <c r="AC2509" s="9">
        <f t="shared" si="355"/>
        <v>2939</v>
      </c>
      <c r="AD2509" s="9">
        <f t="shared" si="356"/>
        <v>2101</v>
      </c>
      <c r="AE2509" s="44">
        <f t="shared" si="357"/>
        <v>1.8449670130958826E-4</v>
      </c>
      <c r="AF2509" s="9">
        <f t="shared" si="358"/>
        <v>1139</v>
      </c>
      <c r="AG2509" s="9">
        <f t="shared" si="351"/>
        <v>1223</v>
      </c>
      <c r="AH2509" s="44">
        <f t="shared" si="359"/>
        <v>1.5258058039547753E-4</v>
      </c>
      <c r="AI2509">
        <f>AA2509/'Totals and Drop Down Lists'!W$6*Inputs!E$37</f>
        <v>59532.903500023931</v>
      </c>
      <c r="AJ2509">
        <f>AB2509/'Totals and Drop Down Lists'!X$6*Inputs!F$37</f>
        <v>43038.264350460486</v>
      </c>
      <c r="AK2509">
        <f>AC2509/'Totals and Drop Down Lists'!Y$6*Inputs!G$37</f>
        <v>19374.88075398231</v>
      </c>
      <c r="AL2509">
        <f>AD2509/'Totals and Drop Down Lists'!Z$6*Inputs!H$37</f>
        <v>16844.770168257161</v>
      </c>
      <c r="AM2509">
        <f>AE2509/'Totals and Drop Down Lists'!AA$6*Inputs!I$37</f>
        <v>22967.874489298854</v>
      </c>
      <c r="AN2509">
        <f>AF2509/'Totals and Drop Down Lists'!AB$6*Inputs!J$37</f>
        <v>22730.673486852662</v>
      </c>
      <c r="AO2509">
        <f>AG2509/'Totals and Drop Down Lists'!AC$6*Inputs!K$37</f>
        <v>22776.633667029051</v>
      </c>
      <c r="AP2509">
        <f>AH2509/'Totals and Drop Down Lists'!AD$6*Inputs!L$37</f>
        <v>35906.774107225188</v>
      </c>
      <c r="AQ2509">
        <f>IF(OR($D2509="51",$D2509="52",$D2509="61"),(AA2509/'Totals and Drop Down Lists'!W$4)*Inputs!E$38,0)</f>
        <v>0</v>
      </c>
      <c r="AR2509">
        <f>IF(OR($D2509="51",$D2509="52",$D2509="61"),(AB2509/'Totals and Drop Down Lists'!X$4)*Inputs!F$38,0)</f>
        <v>0</v>
      </c>
      <c r="AS2509">
        <f>IF(OR($D2509="51",$D2509="52",$D2509="61"),(AC2509/'Totals and Drop Down Lists'!Y$4)*Inputs!G$38,0)</f>
        <v>0</v>
      </c>
      <c r="AT2509">
        <f>IF(OR($D2509="51",$D2509="52",$D2509="61"),(AD2509/'Totals and Drop Down Lists'!Z$4)*Inputs!H$38,0)</f>
        <v>0</v>
      </c>
      <c r="AU2509">
        <f>IF(OR($D2509="51",$D2509="52",$D2509="61"),(AE2509/'Totals and Drop Down Lists'!AA$4)*Inputs!I$38,0)</f>
        <v>0</v>
      </c>
      <c r="AV2509">
        <f>IF(OR($D2509="51",$D2509="52",$D2509="61"),(AF2509/'Totals and Drop Down Lists'!AB$4)*Inputs!J$38,0)</f>
        <v>0</v>
      </c>
      <c r="AW2509">
        <f>IF(OR($D2509="51",$D2509="52",$D2509="61"),(AG2509/'Totals and Drop Down Lists'!AC$4)*Inputs!K$38,0)</f>
        <v>0</v>
      </c>
      <c r="AX2509">
        <f>IF(OR($D2509="51",$D2509="52",$D2509="61"),(AH2509/'Totals and Drop Down Lists'!AD$4)*Inputs!L$38,0)</f>
        <v>0</v>
      </c>
      <c r="AY2509">
        <f>IF(OR($D2509="51",$D2509="52",$D2509="61"),0,(AA2509/'Totals and Drop Down Lists'!W$5)*Inputs!E$39)</f>
        <v>0</v>
      </c>
      <c r="AZ2509">
        <f>IF(OR($D2509="51",$D2509="52",$D2509="61"),0,(AB2509/'Totals and Drop Down Lists'!X$5)*Inputs!F$39)</f>
        <v>0</v>
      </c>
      <c r="BA2509">
        <f>IF(OR($D2509="51",$D2509="52",$D2509="61"),0,(AC2509/'Totals and Drop Down Lists'!Y$5)*Inputs!G$39)</f>
        <v>0</v>
      </c>
      <c r="BB2509">
        <f>IF(OR($D2509="51",$D2509="52",$D2509="61"),0,(AD2509/'Totals and Drop Down Lists'!Z$5)*Inputs!H$39)</f>
        <v>0</v>
      </c>
      <c r="BC2509">
        <f>IF(OR($D2509="51",$D2509="52",$D2509="61"),0,(AE2509/'Totals and Drop Down Lists'!AA$5)*Inputs!I$39)</f>
        <v>0</v>
      </c>
      <c r="BD2509">
        <f>IF(OR($D2509="51",$D2509="52",$D2509="61"),0,(AF2509/'Totals and Drop Down Lists'!AB$5)*Inputs!J$39)</f>
        <v>0</v>
      </c>
      <c r="BE2509">
        <f>IF(OR($D2509="51",$D2509="52",$D2509="61"),0,(AG2509/'Totals and Drop Down Lists'!AC$5)*Inputs!K$39)</f>
        <v>0</v>
      </c>
      <c r="BF2509">
        <f>IF(OR($D2509="51",$D2509="52",$D2509="61"),0,(AH2509/'Totals and Drop Down Lists'!AD$5)*Inputs!L$39)</f>
        <v>0</v>
      </c>
      <c r="BG2509" s="10">
        <f t="shared" si="352"/>
        <v>243172.77452312963</v>
      </c>
    </row>
    <row r="2510" spans="1:59" ht="28.8">
      <c r="A2510" s="1" t="s">
        <v>7585</v>
      </c>
      <c r="B2510" s="1" t="s">
        <v>4027</v>
      </c>
      <c r="C2510" s="1" t="s">
        <v>4042</v>
      </c>
      <c r="D2510" s="1" t="s">
        <v>25</v>
      </c>
      <c r="E2510" s="1" t="s">
        <v>4043</v>
      </c>
      <c r="F2510" s="2">
        <v>27296</v>
      </c>
      <c r="G2510" s="2">
        <v>326</v>
      </c>
      <c r="H2510" s="2">
        <v>24</v>
      </c>
      <c r="I2510" s="2">
        <v>6977</v>
      </c>
      <c r="J2510" s="2">
        <v>8016</v>
      </c>
      <c r="K2510" s="2">
        <v>2211</v>
      </c>
      <c r="L2510" s="2">
        <v>158</v>
      </c>
      <c r="M2510" s="2">
        <v>44</v>
      </c>
      <c r="N2510" s="2">
        <v>23</v>
      </c>
      <c r="O2510" s="2">
        <v>178</v>
      </c>
      <c r="P2510" s="2">
        <v>20</v>
      </c>
      <c r="Q2510" s="2">
        <v>36</v>
      </c>
      <c r="R2510" s="2">
        <v>883</v>
      </c>
      <c r="S2510" s="2">
        <v>1023000</v>
      </c>
      <c r="T2510" s="2">
        <v>56582300</v>
      </c>
      <c r="U2510" s="2">
        <v>266</v>
      </c>
      <c r="V2510" s="2">
        <v>328</v>
      </c>
      <c r="W2510" s="2">
        <v>108</v>
      </c>
      <c r="X2510" s="2">
        <v>587</v>
      </c>
      <c r="Y2510" s="2">
        <v>119</v>
      </c>
      <c r="Z2510" s="2">
        <v>263</v>
      </c>
      <c r="AA2510" s="9">
        <f t="shared" si="353"/>
        <v>27296</v>
      </c>
      <c r="AB2510" s="9">
        <f t="shared" si="354"/>
        <v>6627</v>
      </c>
      <c r="AC2510" s="9">
        <f t="shared" si="355"/>
        <v>1342</v>
      </c>
      <c r="AD2510" s="9">
        <f t="shared" si="356"/>
        <v>883</v>
      </c>
      <c r="AE2510" s="44">
        <f t="shared" si="357"/>
        <v>4.2590776944046585E-5</v>
      </c>
      <c r="AF2510" s="9">
        <f t="shared" si="358"/>
        <v>151</v>
      </c>
      <c r="AG2510" s="9">
        <f t="shared" si="351"/>
        <v>382</v>
      </c>
      <c r="AH2510" s="44">
        <f t="shared" si="359"/>
        <v>3.9205363357165355E-5</v>
      </c>
      <c r="AI2510">
        <f>AA2510/'Totals and Drop Down Lists'!W$6*Inputs!E$37</f>
        <v>24761.304553562608</v>
      </c>
      <c r="AJ2510">
        <f>AB2510/'Totals and Drop Down Lists'!X$6*Inputs!F$37</f>
        <v>21805.395860130091</v>
      </c>
      <c r="AK2510">
        <f>AC2510/'Totals and Drop Down Lists'!Y$6*Inputs!G$37</f>
        <v>8846.9173092358833</v>
      </c>
      <c r="AL2510">
        <f>AD2510/'Totals and Drop Down Lists'!Z$6*Inputs!H$37</f>
        <v>7079.4536214046038</v>
      </c>
      <c r="AM2510">
        <f>AE2510/'Totals and Drop Down Lists'!AA$6*Inputs!I$37</f>
        <v>5302.0981530239833</v>
      </c>
      <c r="AN2510">
        <f>AF2510/'Totals and Drop Down Lists'!AB$6*Inputs!J$37</f>
        <v>3013.4606641920564</v>
      </c>
      <c r="AO2510">
        <f>AG2510/'Totals and Drop Down Lists'!AC$6*Inputs!K$37</f>
        <v>7114.2061004129982</v>
      </c>
      <c r="AP2510">
        <f>AH2510/'Totals and Drop Down Lists'!AD$6*Inputs!L$37</f>
        <v>9226.1945931039681</v>
      </c>
      <c r="AQ2510">
        <f>IF(OR($D2510="51",$D2510="52",$D2510="61"),(AA2510/'Totals and Drop Down Lists'!W$4)*Inputs!E$38,0)</f>
        <v>0</v>
      </c>
      <c r="AR2510">
        <f>IF(OR($D2510="51",$D2510="52",$D2510="61"),(AB2510/'Totals and Drop Down Lists'!X$4)*Inputs!F$38,0)</f>
        <v>0</v>
      </c>
      <c r="AS2510">
        <f>IF(OR($D2510="51",$D2510="52",$D2510="61"),(AC2510/'Totals and Drop Down Lists'!Y$4)*Inputs!G$38,0)</f>
        <v>0</v>
      </c>
      <c r="AT2510">
        <f>IF(OR($D2510="51",$D2510="52",$D2510="61"),(AD2510/'Totals and Drop Down Lists'!Z$4)*Inputs!H$38,0)</f>
        <v>0</v>
      </c>
      <c r="AU2510">
        <f>IF(OR($D2510="51",$D2510="52",$D2510="61"),(AE2510/'Totals and Drop Down Lists'!AA$4)*Inputs!I$38,0)</f>
        <v>0</v>
      </c>
      <c r="AV2510">
        <f>IF(OR($D2510="51",$D2510="52",$D2510="61"),(AF2510/'Totals and Drop Down Lists'!AB$4)*Inputs!J$38,0)</f>
        <v>0</v>
      </c>
      <c r="AW2510">
        <f>IF(OR($D2510="51",$D2510="52",$D2510="61"),(AG2510/'Totals and Drop Down Lists'!AC$4)*Inputs!K$38,0)</f>
        <v>0</v>
      </c>
      <c r="AX2510">
        <f>IF(OR($D2510="51",$D2510="52",$D2510="61"),(AH2510/'Totals and Drop Down Lists'!AD$4)*Inputs!L$38,0)</f>
        <v>0</v>
      </c>
      <c r="AY2510">
        <f>IF(OR($D2510="51",$D2510="52",$D2510="61"),0,(AA2510/'Totals and Drop Down Lists'!W$5)*Inputs!E$39)</f>
        <v>0</v>
      </c>
      <c r="AZ2510">
        <f>IF(OR($D2510="51",$D2510="52",$D2510="61"),0,(AB2510/'Totals and Drop Down Lists'!X$5)*Inputs!F$39)</f>
        <v>0</v>
      </c>
      <c r="BA2510">
        <f>IF(OR($D2510="51",$D2510="52",$D2510="61"),0,(AC2510/'Totals and Drop Down Lists'!Y$5)*Inputs!G$39)</f>
        <v>0</v>
      </c>
      <c r="BB2510">
        <f>IF(OR($D2510="51",$D2510="52",$D2510="61"),0,(AD2510/'Totals and Drop Down Lists'!Z$5)*Inputs!H$39)</f>
        <v>0</v>
      </c>
      <c r="BC2510">
        <f>IF(OR($D2510="51",$D2510="52",$D2510="61"),0,(AE2510/'Totals and Drop Down Lists'!AA$5)*Inputs!I$39)</f>
        <v>0</v>
      </c>
      <c r="BD2510">
        <f>IF(OR($D2510="51",$D2510="52",$D2510="61"),0,(AF2510/'Totals and Drop Down Lists'!AB$5)*Inputs!J$39)</f>
        <v>0</v>
      </c>
      <c r="BE2510">
        <f>IF(OR($D2510="51",$D2510="52",$D2510="61"),0,(AG2510/'Totals and Drop Down Lists'!AC$5)*Inputs!K$39)</f>
        <v>0</v>
      </c>
      <c r="BF2510">
        <f>IF(OR($D2510="51",$D2510="52",$D2510="61"),0,(AH2510/'Totals and Drop Down Lists'!AD$5)*Inputs!L$39)</f>
        <v>0</v>
      </c>
      <c r="BG2510" s="10">
        <f t="shared" si="352"/>
        <v>87149.030855066187</v>
      </c>
    </row>
    <row r="2511" spans="1:59" ht="28.8">
      <c r="A2511" s="1" t="s">
        <v>7585</v>
      </c>
      <c r="B2511" s="1" t="s">
        <v>4027</v>
      </c>
      <c r="C2511" s="1" t="s">
        <v>3858</v>
      </c>
      <c r="D2511" s="1" t="s">
        <v>25</v>
      </c>
      <c r="E2511" s="1" t="s">
        <v>4044</v>
      </c>
      <c r="F2511" s="2">
        <v>13485</v>
      </c>
      <c r="G2511" s="2">
        <v>211</v>
      </c>
      <c r="H2511" s="2">
        <v>24</v>
      </c>
      <c r="I2511" s="2">
        <v>2303</v>
      </c>
      <c r="J2511" s="2">
        <v>5574</v>
      </c>
      <c r="K2511" s="2">
        <v>1788</v>
      </c>
      <c r="L2511" s="2">
        <v>18</v>
      </c>
      <c r="M2511" s="2">
        <v>0</v>
      </c>
      <c r="N2511" s="2">
        <v>0</v>
      </c>
      <c r="O2511" s="2">
        <v>80</v>
      </c>
      <c r="P2511" s="2">
        <v>15</v>
      </c>
      <c r="Q2511" s="2">
        <v>0</v>
      </c>
      <c r="R2511" s="2">
        <v>1380</v>
      </c>
      <c r="S2511" s="2">
        <v>977100</v>
      </c>
      <c r="T2511" s="2">
        <v>53759700</v>
      </c>
      <c r="U2511" s="2">
        <v>359</v>
      </c>
      <c r="V2511" s="2">
        <v>163</v>
      </c>
      <c r="W2511" s="2">
        <v>70</v>
      </c>
      <c r="X2511" s="2">
        <v>438</v>
      </c>
      <c r="Y2511" s="2">
        <v>24</v>
      </c>
      <c r="Z2511" s="2">
        <v>253</v>
      </c>
      <c r="AA2511" s="9">
        <f t="shared" si="353"/>
        <v>13485</v>
      </c>
      <c r="AB2511" s="9">
        <f t="shared" si="354"/>
        <v>2068</v>
      </c>
      <c r="AC2511" s="9">
        <f t="shared" si="355"/>
        <v>1493</v>
      </c>
      <c r="AD2511" s="9">
        <f t="shared" si="356"/>
        <v>1380</v>
      </c>
      <c r="AE2511" s="44">
        <f t="shared" si="357"/>
        <v>4.0055656168033078E-5</v>
      </c>
      <c r="AF2511" s="9">
        <f t="shared" si="358"/>
        <v>205</v>
      </c>
      <c r="AG2511" s="9">
        <f t="shared" si="351"/>
        <v>277</v>
      </c>
      <c r="AH2511" s="44">
        <f t="shared" si="359"/>
        <v>3.3062173869611481E-5</v>
      </c>
      <c r="AI2511">
        <f>AA2511/'Totals and Drop Down Lists'!W$6*Inputs!E$37</f>
        <v>12232.788390415877</v>
      </c>
      <c r="AJ2511">
        <f>AB2511/'Totals and Drop Down Lists'!X$6*Inputs!F$37</f>
        <v>6804.5206939413056</v>
      </c>
      <c r="AK2511">
        <f>AC2511/'Totals and Drop Down Lists'!Y$6*Inputs!G$37</f>
        <v>9842.3603149695773</v>
      </c>
      <c r="AL2511">
        <f>AD2511/'Totals and Drop Down Lists'!Z$6*Inputs!H$37</f>
        <v>11064.151752591566</v>
      </c>
      <c r="AM2511">
        <f>AE2511/'Totals and Drop Down Lists'!AA$6*Inputs!I$37</f>
        <v>4986.5026145379725</v>
      </c>
      <c r="AN2511">
        <f>AF2511/'Totals and Drop Down Lists'!AB$6*Inputs!J$37</f>
        <v>4091.1220937706721</v>
      </c>
      <c r="AO2511">
        <f>AG2511/'Totals and Drop Down Lists'!AC$6*Inputs!K$37</f>
        <v>5158.7306016083785</v>
      </c>
      <c r="AP2511">
        <f>AH2511/'Totals and Drop Down Lists'!AD$6*Inputs!L$37</f>
        <v>7780.5183697225584</v>
      </c>
      <c r="AQ2511">
        <f>IF(OR($D2511="51",$D2511="52",$D2511="61"),(AA2511/'Totals and Drop Down Lists'!W$4)*Inputs!E$38,0)</f>
        <v>0</v>
      </c>
      <c r="AR2511">
        <f>IF(OR($D2511="51",$D2511="52",$D2511="61"),(AB2511/'Totals and Drop Down Lists'!X$4)*Inputs!F$38,0)</f>
        <v>0</v>
      </c>
      <c r="AS2511">
        <f>IF(OR($D2511="51",$D2511="52",$D2511="61"),(AC2511/'Totals and Drop Down Lists'!Y$4)*Inputs!G$38,0)</f>
        <v>0</v>
      </c>
      <c r="AT2511">
        <f>IF(OR($D2511="51",$D2511="52",$D2511="61"),(AD2511/'Totals and Drop Down Lists'!Z$4)*Inputs!H$38,0)</f>
        <v>0</v>
      </c>
      <c r="AU2511">
        <f>IF(OR($D2511="51",$D2511="52",$D2511="61"),(AE2511/'Totals and Drop Down Lists'!AA$4)*Inputs!I$38,0)</f>
        <v>0</v>
      </c>
      <c r="AV2511">
        <f>IF(OR($D2511="51",$D2511="52",$D2511="61"),(AF2511/'Totals and Drop Down Lists'!AB$4)*Inputs!J$38,0)</f>
        <v>0</v>
      </c>
      <c r="AW2511">
        <f>IF(OR($D2511="51",$D2511="52",$D2511="61"),(AG2511/'Totals and Drop Down Lists'!AC$4)*Inputs!K$38,0)</f>
        <v>0</v>
      </c>
      <c r="AX2511">
        <f>IF(OR($D2511="51",$D2511="52",$D2511="61"),(AH2511/'Totals and Drop Down Lists'!AD$4)*Inputs!L$38,0)</f>
        <v>0</v>
      </c>
      <c r="AY2511">
        <f>IF(OR($D2511="51",$D2511="52",$D2511="61"),0,(AA2511/'Totals and Drop Down Lists'!W$5)*Inputs!E$39)</f>
        <v>0</v>
      </c>
      <c r="AZ2511">
        <f>IF(OR($D2511="51",$D2511="52",$D2511="61"),0,(AB2511/'Totals and Drop Down Lists'!X$5)*Inputs!F$39)</f>
        <v>0</v>
      </c>
      <c r="BA2511">
        <f>IF(OR($D2511="51",$D2511="52",$D2511="61"),0,(AC2511/'Totals and Drop Down Lists'!Y$5)*Inputs!G$39)</f>
        <v>0</v>
      </c>
      <c r="BB2511">
        <f>IF(OR($D2511="51",$D2511="52",$D2511="61"),0,(AD2511/'Totals and Drop Down Lists'!Z$5)*Inputs!H$39)</f>
        <v>0</v>
      </c>
      <c r="BC2511">
        <f>IF(OR($D2511="51",$D2511="52",$D2511="61"),0,(AE2511/'Totals and Drop Down Lists'!AA$5)*Inputs!I$39)</f>
        <v>0</v>
      </c>
      <c r="BD2511">
        <f>IF(OR($D2511="51",$D2511="52",$D2511="61"),0,(AF2511/'Totals and Drop Down Lists'!AB$5)*Inputs!J$39)</f>
        <v>0</v>
      </c>
      <c r="BE2511">
        <f>IF(OR($D2511="51",$D2511="52",$D2511="61"),0,(AG2511/'Totals and Drop Down Lists'!AC$5)*Inputs!K$39)</f>
        <v>0</v>
      </c>
      <c r="BF2511">
        <f>IF(OR($D2511="51",$D2511="52",$D2511="61"),0,(AH2511/'Totals and Drop Down Lists'!AD$5)*Inputs!L$39)</f>
        <v>0</v>
      </c>
      <c r="BG2511" s="10">
        <f t="shared" si="352"/>
        <v>61960.694831557907</v>
      </c>
    </row>
    <row r="2512" spans="1:59" ht="28.8">
      <c r="A2512" s="1" t="s">
        <v>7585</v>
      </c>
      <c r="B2512" s="1" t="s">
        <v>4027</v>
      </c>
      <c r="C2512" s="1" t="s">
        <v>4045</v>
      </c>
      <c r="D2512" s="1" t="s">
        <v>25</v>
      </c>
      <c r="E2512" s="1" t="s">
        <v>4046</v>
      </c>
      <c r="F2512" s="2">
        <v>49302</v>
      </c>
      <c r="G2512" s="2">
        <v>672</v>
      </c>
      <c r="H2512" s="2">
        <v>10</v>
      </c>
      <c r="I2512" s="2">
        <v>9056</v>
      </c>
      <c r="J2512" s="2">
        <v>18027</v>
      </c>
      <c r="K2512" s="2">
        <v>7269</v>
      </c>
      <c r="L2512" s="2">
        <v>99</v>
      </c>
      <c r="M2512" s="2">
        <v>5</v>
      </c>
      <c r="N2512" s="2">
        <v>24</v>
      </c>
      <c r="O2512" s="2">
        <v>169</v>
      </c>
      <c r="P2512" s="2">
        <v>0</v>
      </c>
      <c r="Q2512" s="2">
        <v>45</v>
      </c>
      <c r="R2512" s="2">
        <v>1413</v>
      </c>
      <c r="S2512" s="2">
        <v>4611200</v>
      </c>
      <c r="T2512" s="2">
        <v>274268600</v>
      </c>
      <c r="U2512" s="2">
        <v>477</v>
      </c>
      <c r="V2512" s="2">
        <v>574</v>
      </c>
      <c r="W2512" s="2">
        <v>145</v>
      </c>
      <c r="X2512" s="2">
        <v>1428</v>
      </c>
      <c r="Y2512" s="2">
        <v>199</v>
      </c>
      <c r="Z2512" s="2">
        <v>728</v>
      </c>
      <c r="AA2512" s="9">
        <f t="shared" si="353"/>
        <v>49302</v>
      </c>
      <c r="AB2512" s="9">
        <f t="shared" si="354"/>
        <v>8374</v>
      </c>
      <c r="AC2512" s="9">
        <f t="shared" si="355"/>
        <v>1755</v>
      </c>
      <c r="AD2512" s="9">
        <f t="shared" si="356"/>
        <v>1413</v>
      </c>
      <c r="AE2512" s="44">
        <f t="shared" si="357"/>
        <v>2.0470180158979989E-4</v>
      </c>
      <c r="AF2512" s="9">
        <f t="shared" si="358"/>
        <v>709</v>
      </c>
      <c r="AG2512" s="9">
        <f t="shared" si="351"/>
        <v>927</v>
      </c>
      <c r="AH2512" s="44">
        <f t="shared" si="359"/>
        <v>1.3908555587611811E-4</v>
      </c>
      <c r="AI2512">
        <f>AA2512/'Totals and Drop Down Lists'!W$6*Inputs!E$37</f>
        <v>44723.836353302446</v>
      </c>
      <c r="AJ2512">
        <f>AB2512/'Totals and Drop Down Lists'!X$6*Inputs!F$37</f>
        <v>27553.702268406429</v>
      </c>
      <c r="AK2512">
        <f>AC2512/'Totals and Drop Down Lists'!Y$6*Inputs!G$37</f>
        <v>11569.552814984334</v>
      </c>
      <c r="AL2512">
        <f>AD2512/'Totals and Drop Down Lists'!Z$6*Inputs!H$37</f>
        <v>11328.729294501365</v>
      </c>
      <c r="AM2512">
        <f>AE2512/'Totals and Drop Down Lists'!AA$6*Inputs!I$37</f>
        <v>25483.194297108777</v>
      </c>
      <c r="AN2512">
        <f>AF2512/'Totals and Drop Down Lists'!AB$6*Inputs!J$37</f>
        <v>14149.295436504422</v>
      </c>
      <c r="AO2512">
        <f>AG2512/'Totals and Drop Down Lists'!AC$6*Inputs!K$37</f>
        <v>17264.055118017932</v>
      </c>
      <c r="AP2512">
        <f>AH2512/'Totals and Drop Down Lists'!AD$6*Inputs!L$37</f>
        <v>32730.991214460242</v>
      </c>
      <c r="AQ2512">
        <f>IF(OR($D2512="51",$D2512="52",$D2512="61"),(AA2512/'Totals and Drop Down Lists'!W$4)*Inputs!E$38,0)</f>
        <v>0</v>
      </c>
      <c r="AR2512">
        <f>IF(OR($D2512="51",$D2512="52",$D2512="61"),(AB2512/'Totals and Drop Down Lists'!X$4)*Inputs!F$38,0)</f>
        <v>0</v>
      </c>
      <c r="AS2512">
        <f>IF(OR($D2512="51",$D2512="52",$D2512="61"),(AC2512/'Totals and Drop Down Lists'!Y$4)*Inputs!G$38,0)</f>
        <v>0</v>
      </c>
      <c r="AT2512">
        <f>IF(OR($D2512="51",$D2512="52",$D2512="61"),(AD2512/'Totals and Drop Down Lists'!Z$4)*Inputs!H$38,0)</f>
        <v>0</v>
      </c>
      <c r="AU2512">
        <f>IF(OR($D2512="51",$D2512="52",$D2512="61"),(AE2512/'Totals and Drop Down Lists'!AA$4)*Inputs!I$38,0)</f>
        <v>0</v>
      </c>
      <c r="AV2512">
        <f>IF(OR($D2512="51",$D2512="52",$D2512="61"),(AF2512/'Totals and Drop Down Lists'!AB$4)*Inputs!J$38,0)</f>
        <v>0</v>
      </c>
      <c r="AW2512">
        <f>IF(OR($D2512="51",$D2512="52",$D2512="61"),(AG2512/'Totals and Drop Down Lists'!AC$4)*Inputs!K$38,0)</f>
        <v>0</v>
      </c>
      <c r="AX2512">
        <f>IF(OR($D2512="51",$D2512="52",$D2512="61"),(AH2512/'Totals and Drop Down Lists'!AD$4)*Inputs!L$38,0)</f>
        <v>0</v>
      </c>
      <c r="AY2512">
        <f>IF(OR($D2512="51",$D2512="52",$D2512="61"),0,(AA2512/'Totals and Drop Down Lists'!W$5)*Inputs!E$39)</f>
        <v>0</v>
      </c>
      <c r="AZ2512">
        <f>IF(OR($D2512="51",$D2512="52",$D2512="61"),0,(AB2512/'Totals and Drop Down Lists'!X$5)*Inputs!F$39)</f>
        <v>0</v>
      </c>
      <c r="BA2512">
        <f>IF(OR($D2512="51",$D2512="52",$D2512="61"),0,(AC2512/'Totals and Drop Down Lists'!Y$5)*Inputs!G$39)</f>
        <v>0</v>
      </c>
      <c r="BB2512">
        <f>IF(OR($D2512="51",$D2512="52",$D2512="61"),0,(AD2512/'Totals and Drop Down Lists'!Z$5)*Inputs!H$39)</f>
        <v>0</v>
      </c>
      <c r="BC2512">
        <f>IF(OR($D2512="51",$D2512="52",$D2512="61"),0,(AE2512/'Totals and Drop Down Lists'!AA$5)*Inputs!I$39)</f>
        <v>0</v>
      </c>
      <c r="BD2512">
        <f>IF(OR($D2512="51",$D2512="52",$D2512="61"),0,(AF2512/'Totals and Drop Down Lists'!AB$5)*Inputs!J$39)</f>
        <v>0</v>
      </c>
      <c r="BE2512">
        <f>IF(OR($D2512="51",$D2512="52",$D2512="61"),0,(AG2512/'Totals and Drop Down Lists'!AC$5)*Inputs!K$39)</f>
        <v>0</v>
      </c>
      <c r="BF2512">
        <f>IF(OR($D2512="51",$D2512="52",$D2512="61"),0,(AH2512/'Totals and Drop Down Lists'!AD$5)*Inputs!L$39)</f>
        <v>0</v>
      </c>
      <c r="BG2512" s="10">
        <f t="shared" si="352"/>
        <v>184803.3567972859</v>
      </c>
    </row>
    <row r="2513" spans="1:59" ht="28.8">
      <c r="A2513" s="1" t="s">
        <v>7585</v>
      </c>
      <c r="B2513" s="1" t="s">
        <v>4027</v>
      </c>
      <c r="C2513" s="1" t="s">
        <v>4047</v>
      </c>
      <c r="D2513" s="1" t="s">
        <v>25</v>
      </c>
      <c r="E2513" s="1" t="s">
        <v>4048</v>
      </c>
      <c r="F2513" s="2">
        <v>1975</v>
      </c>
      <c r="G2513" s="2">
        <v>0</v>
      </c>
      <c r="H2513" s="2">
        <v>0</v>
      </c>
      <c r="I2513" s="2">
        <v>458</v>
      </c>
      <c r="J2513" s="2">
        <v>689</v>
      </c>
      <c r="K2513" s="2">
        <v>140</v>
      </c>
      <c r="L2513" s="2">
        <v>20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273</v>
      </c>
      <c r="S2513" s="2">
        <v>40200</v>
      </c>
      <c r="T2513" s="2">
        <v>3790300</v>
      </c>
      <c r="U2513" s="2">
        <v>10</v>
      </c>
      <c r="V2513" s="2">
        <v>35</v>
      </c>
      <c r="W2513" s="2">
        <v>0</v>
      </c>
      <c r="X2513" s="2">
        <v>45</v>
      </c>
      <c r="Y2513" s="2">
        <v>15</v>
      </c>
      <c r="Z2513" s="2">
        <v>10</v>
      </c>
      <c r="AA2513" s="9">
        <f t="shared" si="353"/>
        <v>1975</v>
      </c>
      <c r="AB2513" s="9">
        <f t="shared" si="354"/>
        <v>458</v>
      </c>
      <c r="AC2513" s="9">
        <f t="shared" si="355"/>
        <v>293</v>
      </c>
      <c r="AD2513" s="9">
        <f t="shared" si="356"/>
        <v>273</v>
      </c>
      <c r="AE2513" s="44">
        <f t="shared" si="357"/>
        <v>1.9867015718716387E-6</v>
      </c>
      <c r="AF2513" s="9">
        <f t="shared" si="358"/>
        <v>10</v>
      </c>
      <c r="AG2513" s="9">
        <f t="shared" si="351"/>
        <v>25</v>
      </c>
      <c r="AH2513" s="44">
        <f t="shared" si="359"/>
        <v>1.8901658340343551E-6</v>
      </c>
      <c r="AI2513">
        <f>AA2513/'Totals and Drop Down Lists'!W$6*Inputs!E$37</f>
        <v>1791.6023041209755</v>
      </c>
      <c r="AJ2513">
        <f>AB2513/'Totals and Drop Down Lists'!X$6*Inputs!F$37</f>
        <v>1506.9973297026684</v>
      </c>
      <c r="AK2513">
        <f>AC2513/'Totals and Drop Down Lists'!Y$6*Inputs!G$37</f>
        <v>1931.5549713905468</v>
      </c>
      <c r="AL2513">
        <f>AD2513/'Totals and Drop Down Lists'!Z$6*Inputs!H$37</f>
        <v>2188.7778467083317</v>
      </c>
      <c r="AM2513">
        <f>AE2513/'Totals and Drop Down Lists'!AA$6*Inputs!I$37</f>
        <v>247.32318803831723</v>
      </c>
      <c r="AN2513">
        <f>AF2513/'Totals and Drop Down Lists'!AB$6*Inputs!J$37</f>
        <v>199.56693140344743</v>
      </c>
      <c r="AO2513">
        <f>AG2513/'Totals and Drop Down Lists'!AC$6*Inputs!K$37</f>
        <v>465.58940447729049</v>
      </c>
      <c r="AP2513">
        <f>AH2513/'Totals and Drop Down Lists'!AD$6*Inputs!L$37</f>
        <v>444.81255381224207</v>
      </c>
      <c r="AQ2513">
        <f>IF(OR($D2513="51",$D2513="52",$D2513="61"),(AA2513/'Totals and Drop Down Lists'!W$4)*Inputs!E$38,0)</f>
        <v>0</v>
      </c>
      <c r="AR2513">
        <f>IF(OR($D2513="51",$D2513="52",$D2513="61"),(AB2513/'Totals and Drop Down Lists'!X$4)*Inputs!F$38,0)</f>
        <v>0</v>
      </c>
      <c r="AS2513">
        <f>IF(OR($D2513="51",$D2513="52",$D2513="61"),(AC2513/'Totals and Drop Down Lists'!Y$4)*Inputs!G$38,0)</f>
        <v>0</v>
      </c>
      <c r="AT2513">
        <f>IF(OR($D2513="51",$D2513="52",$D2513="61"),(AD2513/'Totals and Drop Down Lists'!Z$4)*Inputs!H$38,0)</f>
        <v>0</v>
      </c>
      <c r="AU2513">
        <f>IF(OR($D2513="51",$D2513="52",$D2513="61"),(AE2513/'Totals and Drop Down Lists'!AA$4)*Inputs!I$38,0)</f>
        <v>0</v>
      </c>
      <c r="AV2513">
        <f>IF(OR($D2513="51",$D2513="52",$D2513="61"),(AF2513/'Totals and Drop Down Lists'!AB$4)*Inputs!J$38,0)</f>
        <v>0</v>
      </c>
      <c r="AW2513">
        <f>IF(OR($D2513="51",$D2513="52",$D2513="61"),(AG2513/'Totals and Drop Down Lists'!AC$4)*Inputs!K$38,0)</f>
        <v>0</v>
      </c>
      <c r="AX2513">
        <f>IF(OR($D2513="51",$D2513="52",$D2513="61"),(AH2513/'Totals and Drop Down Lists'!AD$4)*Inputs!L$38,0)</f>
        <v>0</v>
      </c>
      <c r="AY2513">
        <f>IF(OR($D2513="51",$D2513="52",$D2513="61"),0,(AA2513/'Totals and Drop Down Lists'!W$5)*Inputs!E$39)</f>
        <v>0</v>
      </c>
      <c r="AZ2513">
        <f>IF(OR($D2513="51",$D2513="52",$D2513="61"),0,(AB2513/'Totals and Drop Down Lists'!X$5)*Inputs!F$39)</f>
        <v>0</v>
      </c>
      <c r="BA2513">
        <f>IF(OR($D2513="51",$D2513="52",$D2513="61"),0,(AC2513/'Totals and Drop Down Lists'!Y$5)*Inputs!G$39)</f>
        <v>0</v>
      </c>
      <c r="BB2513">
        <f>IF(OR($D2513="51",$D2513="52",$D2513="61"),0,(AD2513/'Totals and Drop Down Lists'!Z$5)*Inputs!H$39)</f>
        <v>0</v>
      </c>
      <c r="BC2513">
        <f>IF(OR($D2513="51",$D2513="52",$D2513="61"),0,(AE2513/'Totals and Drop Down Lists'!AA$5)*Inputs!I$39)</f>
        <v>0</v>
      </c>
      <c r="BD2513">
        <f>IF(OR($D2513="51",$D2513="52",$D2513="61"),0,(AF2513/'Totals and Drop Down Lists'!AB$5)*Inputs!J$39)</f>
        <v>0</v>
      </c>
      <c r="BE2513">
        <f>IF(OR($D2513="51",$D2513="52",$D2513="61"),0,(AG2513/'Totals and Drop Down Lists'!AC$5)*Inputs!K$39)</f>
        <v>0</v>
      </c>
      <c r="BF2513">
        <f>IF(OR($D2513="51",$D2513="52",$D2513="61"),0,(AH2513/'Totals and Drop Down Lists'!AD$5)*Inputs!L$39)</f>
        <v>0</v>
      </c>
      <c r="BG2513" s="10">
        <f t="shared" si="352"/>
        <v>8776.2245296538204</v>
      </c>
    </row>
    <row r="2514" spans="1:59" ht="28.8">
      <c r="A2514" s="1" t="s">
        <v>7585</v>
      </c>
      <c r="B2514" s="1" t="s">
        <v>4027</v>
      </c>
      <c r="C2514" s="1" t="s">
        <v>4049</v>
      </c>
      <c r="D2514" s="1" t="s">
        <v>58</v>
      </c>
      <c r="E2514" s="1" t="s">
        <v>4050</v>
      </c>
      <c r="F2514" s="2">
        <v>111989</v>
      </c>
      <c r="G2514" s="2">
        <v>2786</v>
      </c>
      <c r="H2514" s="2">
        <v>191</v>
      </c>
      <c r="I2514" s="2">
        <v>33353</v>
      </c>
      <c r="J2514" s="2">
        <v>35729</v>
      </c>
      <c r="K2514" s="2">
        <v>9341</v>
      </c>
      <c r="L2514" s="2">
        <v>1096</v>
      </c>
      <c r="M2514" s="2">
        <v>113</v>
      </c>
      <c r="N2514" s="2">
        <v>108</v>
      </c>
      <c r="O2514" s="2">
        <v>872</v>
      </c>
      <c r="P2514" s="2">
        <v>177</v>
      </c>
      <c r="Q2514" s="2">
        <v>28</v>
      </c>
      <c r="R2514" s="2">
        <v>1780</v>
      </c>
      <c r="S2514" s="2">
        <v>5468600</v>
      </c>
      <c r="T2514" s="2">
        <v>275374200</v>
      </c>
      <c r="U2514" s="2">
        <v>502</v>
      </c>
      <c r="V2514" s="2">
        <v>678</v>
      </c>
      <c r="W2514" s="2">
        <v>75</v>
      </c>
      <c r="X2514" s="2">
        <v>2444</v>
      </c>
      <c r="Y2514" s="2">
        <v>354</v>
      </c>
      <c r="Z2514" s="2">
        <v>1485</v>
      </c>
      <c r="AA2514" s="9">
        <f t="shared" si="353"/>
        <v>111989</v>
      </c>
      <c r="AB2514" s="9">
        <f t="shared" si="354"/>
        <v>30376</v>
      </c>
      <c r="AC2514" s="9">
        <f t="shared" si="355"/>
        <v>4174</v>
      </c>
      <c r="AD2514" s="9">
        <f t="shared" si="356"/>
        <v>1780</v>
      </c>
      <c r="AE2514" s="44">
        <f t="shared" si="357"/>
        <v>1.7055390559274326E-4</v>
      </c>
      <c r="AF2514" s="9">
        <f t="shared" si="358"/>
        <v>1691</v>
      </c>
      <c r="AG2514" s="9">
        <f t="shared" si="351"/>
        <v>1839</v>
      </c>
      <c r="AH2514" s="44">
        <f t="shared" si="359"/>
        <v>1.7889793454987544E-4</v>
      </c>
      <c r="AI2514">
        <f>AA2514/'Totals and Drop Down Lists'!W$6*Inputs!E$37</f>
        <v>101589.74705630579</v>
      </c>
      <c r="AJ2514">
        <f>AB2514/'Totals and Drop Down Lists'!X$6*Inputs!F$37</f>
        <v>99948.801063424122</v>
      </c>
      <c r="AK2514">
        <f>AC2514/'Totals and Drop Down Lists'!Y$6*Inputs!G$37</f>
        <v>27516.417920082396</v>
      </c>
      <c r="AL2514">
        <f>AD2514/'Totals and Drop Down Lists'!Z$6*Inputs!H$37</f>
        <v>14271.15226058912</v>
      </c>
      <c r="AM2514">
        <f>AE2514/'Totals and Drop Down Lists'!AA$6*Inputs!I$37</f>
        <v>21232.144908328904</v>
      </c>
      <c r="AN2514">
        <f>AF2514/'Totals and Drop Down Lists'!AB$6*Inputs!J$37</f>
        <v>33746.768100322959</v>
      </c>
      <c r="AO2514">
        <f>AG2514/'Totals and Drop Down Lists'!AC$6*Inputs!K$37</f>
        <v>34248.756593349492</v>
      </c>
      <c r="AP2514">
        <f>AH2514/'Totals and Drop Down Lists'!AD$6*Inputs!L$37</f>
        <v>42100.034666809603</v>
      </c>
      <c r="AQ2514">
        <f>IF(OR($D2514="51",$D2514="52",$D2514="61"),(AA2514/'Totals and Drop Down Lists'!W$4)*Inputs!E$38,0)</f>
        <v>0</v>
      </c>
      <c r="AR2514">
        <f>IF(OR($D2514="51",$D2514="52",$D2514="61"),(AB2514/'Totals and Drop Down Lists'!X$4)*Inputs!F$38,0)</f>
        <v>0</v>
      </c>
      <c r="AS2514">
        <f>IF(OR($D2514="51",$D2514="52",$D2514="61"),(AC2514/'Totals and Drop Down Lists'!Y$4)*Inputs!G$38,0)</f>
        <v>0</v>
      </c>
      <c r="AT2514">
        <f>IF(OR($D2514="51",$D2514="52",$D2514="61"),(AD2514/'Totals and Drop Down Lists'!Z$4)*Inputs!H$38,0)</f>
        <v>0</v>
      </c>
      <c r="AU2514">
        <f>IF(OR($D2514="51",$D2514="52",$D2514="61"),(AE2514/'Totals and Drop Down Lists'!AA$4)*Inputs!I$38,0)</f>
        <v>0</v>
      </c>
      <c r="AV2514">
        <f>IF(OR($D2514="51",$D2514="52",$D2514="61"),(AF2514/'Totals and Drop Down Lists'!AB$4)*Inputs!J$38,0)</f>
        <v>0</v>
      </c>
      <c r="AW2514">
        <f>IF(OR($D2514="51",$D2514="52",$D2514="61"),(AG2514/'Totals and Drop Down Lists'!AC$4)*Inputs!K$38,0)</f>
        <v>0</v>
      </c>
      <c r="AX2514">
        <f>IF(OR($D2514="51",$D2514="52",$D2514="61"),(AH2514/'Totals and Drop Down Lists'!AD$4)*Inputs!L$38,0)</f>
        <v>0</v>
      </c>
      <c r="AY2514">
        <f>IF(OR($D2514="51",$D2514="52",$D2514="61"),0,(AA2514/'Totals and Drop Down Lists'!W$5)*Inputs!E$39)</f>
        <v>0</v>
      </c>
      <c r="AZ2514">
        <f>IF(OR($D2514="51",$D2514="52",$D2514="61"),0,(AB2514/'Totals and Drop Down Lists'!X$5)*Inputs!F$39)</f>
        <v>0</v>
      </c>
      <c r="BA2514">
        <f>IF(OR($D2514="51",$D2514="52",$D2514="61"),0,(AC2514/'Totals and Drop Down Lists'!Y$5)*Inputs!G$39)</f>
        <v>0</v>
      </c>
      <c r="BB2514">
        <f>IF(OR($D2514="51",$D2514="52",$D2514="61"),0,(AD2514/'Totals and Drop Down Lists'!Z$5)*Inputs!H$39)</f>
        <v>0</v>
      </c>
      <c r="BC2514">
        <f>IF(OR($D2514="51",$D2514="52",$D2514="61"),0,(AE2514/'Totals and Drop Down Lists'!AA$5)*Inputs!I$39)</f>
        <v>0</v>
      </c>
      <c r="BD2514">
        <f>IF(OR($D2514="51",$D2514="52",$D2514="61"),0,(AF2514/'Totals and Drop Down Lists'!AB$5)*Inputs!J$39)</f>
        <v>0</v>
      </c>
      <c r="BE2514">
        <f>IF(OR($D2514="51",$D2514="52",$D2514="61"),0,(AG2514/'Totals and Drop Down Lists'!AC$5)*Inputs!K$39)</f>
        <v>0</v>
      </c>
      <c r="BF2514">
        <f>IF(OR($D2514="51",$D2514="52",$D2514="61"),0,(AH2514/'Totals and Drop Down Lists'!AD$5)*Inputs!L$39)</f>
        <v>0</v>
      </c>
      <c r="BG2514" s="10">
        <f t="shared" si="352"/>
        <v>374653.82256921241</v>
      </c>
    </row>
    <row r="2515" spans="1:59" ht="28.8">
      <c r="A2515" s="1" t="s">
        <v>7585</v>
      </c>
      <c r="B2515" s="1" t="s">
        <v>4027</v>
      </c>
      <c r="C2515" s="1" t="s">
        <v>4051</v>
      </c>
      <c r="D2515" s="1" t="s">
        <v>25</v>
      </c>
      <c r="E2515" s="1" t="s">
        <v>4052</v>
      </c>
      <c r="F2515" s="2">
        <v>54284</v>
      </c>
      <c r="G2515" s="2">
        <v>374</v>
      </c>
      <c r="H2515" s="2">
        <v>6</v>
      </c>
      <c r="I2515" s="2">
        <v>6693</v>
      </c>
      <c r="J2515" s="2">
        <v>19866</v>
      </c>
      <c r="K2515" s="2">
        <v>5392</v>
      </c>
      <c r="L2515" s="2">
        <v>272</v>
      </c>
      <c r="M2515" s="2">
        <v>31</v>
      </c>
      <c r="N2515" s="2">
        <v>8</v>
      </c>
      <c r="O2515" s="2">
        <v>284</v>
      </c>
      <c r="P2515" s="2">
        <v>41</v>
      </c>
      <c r="Q2515" s="2">
        <v>83</v>
      </c>
      <c r="R2515" s="2">
        <v>1503</v>
      </c>
      <c r="S2515" s="2">
        <v>3392000</v>
      </c>
      <c r="T2515" s="2">
        <v>215505300</v>
      </c>
      <c r="U2515" s="2">
        <v>584</v>
      </c>
      <c r="V2515" s="2">
        <v>500</v>
      </c>
      <c r="W2515" s="2">
        <v>135</v>
      </c>
      <c r="X2515" s="2">
        <v>1150</v>
      </c>
      <c r="Y2515" s="2">
        <v>15</v>
      </c>
      <c r="Z2515" s="2">
        <v>635</v>
      </c>
      <c r="AA2515" s="9">
        <f t="shared" si="353"/>
        <v>54284</v>
      </c>
      <c r="AB2515" s="9">
        <f t="shared" si="354"/>
        <v>6313</v>
      </c>
      <c r="AC2515" s="9">
        <f t="shared" si="355"/>
        <v>2222</v>
      </c>
      <c r="AD2515" s="9">
        <f t="shared" si="356"/>
        <v>1503</v>
      </c>
      <c r="AE2515" s="44">
        <f t="shared" si="357"/>
        <v>1.0220805453823773E-4</v>
      </c>
      <c r="AF2515" s="9">
        <f t="shared" si="358"/>
        <v>515</v>
      </c>
      <c r="AG2515" s="9">
        <f t="shared" si="351"/>
        <v>650</v>
      </c>
      <c r="AH2515" s="44">
        <f t="shared" si="359"/>
        <v>6.5645338988654935E-5</v>
      </c>
      <c r="AI2515">
        <f>AA2515/'Totals and Drop Down Lists'!W$6*Inputs!E$37</f>
        <v>49243.209861723059</v>
      </c>
      <c r="AJ2515">
        <f>AB2515/'Totals and Drop Down Lists'!X$6*Inputs!F$37</f>
        <v>20772.214284744423</v>
      </c>
      <c r="AK2515">
        <f>AC2515/'Totals and Drop Down Lists'!Y$6*Inputs!G$37</f>
        <v>14648.174561193839</v>
      </c>
      <c r="AL2515">
        <f>AD2515/'Totals and Drop Down Lists'!Z$6*Inputs!H$37</f>
        <v>12050.304408800816</v>
      </c>
      <c r="AM2515">
        <f>AE2515/'Totals and Drop Down Lists'!AA$6*Inputs!I$37</f>
        <v>12723.81431086138</v>
      </c>
      <c r="AN2515">
        <f>AF2515/'Totals and Drop Down Lists'!AB$6*Inputs!J$37</f>
        <v>10277.696967277543</v>
      </c>
      <c r="AO2515">
        <f>AG2515/'Totals and Drop Down Lists'!AC$6*Inputs!K$37</f>
        <v>12105.324516409552</v>
      </c>
      <c r="AP2515">
        <f>AH2515/'Totals and Drop Down Lists'!AD$6*Inputs!L$37</f>
        <v>15448.311653739911</v>
      </c>
      <c r="AQ2515">
        <f>IF(OR($D2515="51",$D2515="52",$D2515="61"),(AA2515/'Totals and Drop Down Lists'!W$4)*Inputs!E$38,0)</f>
        <v>0</v>
      </c>
      <c r="AR2515">
        <f>IF(OR($D2515="51",$D2515="52",$D2515="61"),(AB2515/'Totals and Drop Down Lists'!X$4)*Inputs!F$38,0)</f>
        <v>0</v>
      </c>
      <c r="AS2515">
        <f>IF(OR($D2515="51",$D2515="52",$D2515="61"),(AC2515/'Totals and Drop Down Lists'!Y$4)*Inputs!G$38,0)</f>
        <v>0</v>
      </c>
      <c r="AT2515">
        <f>IF(OR($D2515="51",$D2515="52",$D2515="61"),(AD2515/'Totals and Drop Down Lists'!Z$4)*Inputs!H$38,0)</f>
        <v>0</v>
      </c>
      <c r="AU2515">
        <f>IF(OR($D2515="51",$D2515="52",$D2515="61"),(AE2515/'Totals and Drop Down Lists'!AA$4)*Inputs!I$38,0)</f>
        <v>0</v>
      </c>
      <c r="AV2515">
        <f>IF(OR($D2515="51",$D2515="52",$D2515="61"),(AF2515/'Totals and Drop Down Lists'!AB$4)*Inputs!J$38,0)</f>
        <v>0</v>
      </c>
      <c r="AW2515">
        <f>IF(OR($D2515="51",$D2515="52",$D2515="61"),(AG2515/'Totals and Drop Down Lists'!AC$4)*Inputs!K$38,0)</f>
        <v>0</v>
      </c>
      <c r="AX2515">
        <f>IF(OR($D2515="51",$D2515="52",$D2515="61"),(AH2515/'Totals and Drop Down Lists'!AD$4)*Inputs!L$38,0)</f>
        <v>0</v>
      </c>
      <c r="AY2515">
        <f>IF(OR($D2515="51",$D2515="52",$D2515="61"),0,(AA2515/'Totals and Drop Down Lists'!W$5)*Inputs!E$39)</f>
        <v>0</v>
      </c>
      <c r="AZ2515">
        <f>IF(OR($D2515="51",$D2515="52",$D2515="61"),0,(AB2515/'Totals and Drop Down Lists'!X$5)*Inputs!F$39)</f>
        <v>0</v>
      </c>
      <c r="BA2515">
        <f>IF(OR($D2515="51",$D2515="52",$D2515="61"),0,(AC2515/'Totals and Drop Down Lists'!Y$5)*Inputs!G$39)</f>
        <v>0</v>
      </c>
      <c r="BB2515">
        <f>IF(OR($D2515="51",$D2515="52",$D2515="61"),0,(AD2515/'Totals and Drop Down Lists'!Z$5)*Inputs!H$39)</f>
        <v>0</v>
      </c>
      <c r="BC2515">
        <f>IF(OR($D2515="51",$D2515="52",$D2515="61"),0,(AE2515/'Totals and Drop Down Lists'!AA$5)*Inputs!I$39)</f>
        <v>0</v>
      </c>
      <c r="BD2515">
        <f>IF(OR($D2515="51",$D2515="52",$D2515="61"),0,(AF2515/'Totals and Drop Down Lists'!AB$5)*Inputs!J$39)</f>
        <v>0</v>
      </c>
      <c r="BE2515">
        <f>IF(OR($D2515="51",$D2515="52",$D2515="61"),0,(AG2515/'Totals and Drop Down Lists'!AC$5)*Inputs!K$39)</f>
        <v>0</v>
      </c>
      <c r="BF2515">
        <f>IF(OR($D2515="51",$D2515="52",$D2515="61"),0,(AH2515/'Totals and Drop Down Lists'!AD$5)*Inputs!L$39)</f>
        <v>0</v>
      </c>
      <c r="BG2515" s="10">
        <f t="shared" si="352"/>
        <v>147269.05056475053</v>
      </c>
    </row>
    <row r="2516" spans="1:59" ht="28.8">
      <c r="A2516" s="1" t="s">
        <v>7585</v>
      </c>
      <c r="B2516" s="1" t="s">
        <v>4027</v>
      </c>
      <c r="C2516" s="1" t="s">
        <v>2137</v>
      </c>
      <c r="D2516" s="1" t="s">
        <v>25</v>
      </c>
      <c r="E2516" s="1" t="s">
        <v>4053</v>
      </c>
      <c r="F2516" s="2">
        <v>29471</v>
      </c>
      <c r="G2516" s="2">
        <v>687</v>
      </c>
      <c r="H2516" s="2">
        <v>17</v>
      </c>
      <c r="I2516" s="2">
        <v>5841</v>
      </c>
      <c r="J2516" s="2">
        <v>12216</v>
      </c>
      <c r="K2516" s="2">
        <v>2819</v>
      </c>
      <c r="L2516" s="2">
        <v>110</v>
      </c>
      <c r="M2516" s="2">
        <v>50</v>
      </c>
      <c r="N2516" s="2">
        <v>13</v>
      </c>
      <c r="O2516" s="2">
        <v>86</v>
      </c>
      <c r="P2516" s="2">
        <v>7</v>
      </c>
      <c r="Q2516" s="2">
        <v>16</v>
      </c>
      <c r="R2516" s="2">
        <v>1734</v>
      </c>
      <c r="S2516" s="2">
        <v>1487200</v>
      </c>
      <c r="T2516" s="2">
        <v>70190000</v>
      </c>
      <c r="U2516" s="2">
        <v>316</v>
      </c>
      <c r="V2516" s="2">
        <v>195</v>
      </c>
      <c r="W2516" s="2">
        <v>10</v>
      </c>
      <c r="X2516" s="2">
        <v>710</v>
      </c>
      <c r="Y2516" s="2">
        <v>145</v>
      </c>
      <c r="Z2516" s="2">
        <v>450</v>
      </c>
      <c r="AA2516" s="9">
        <f t="shared" si="353"/>
        <v>29471</v>
      </c>
      <c r="AB2516" s="9">
        <f t="shared" si="354"/>
        <v>5137</v>
      </c>
      <c r="AC2516" s="9">
        <f t="shared" si="355"/>
        <v>2016</v>
      </c>
      <c r="AD2516" s="9">
        <f t="shared" si="356"/>
        <v>1734</v>
      </c>
      <c r="AE2516" s="44">
        <f t="shared" si="357"/>
        <v>4.5431483011247765E-5</v>
      </c>
      <c r="AF2516" s="9">
        <f t="shared" si="358"/>
        <v>505</v>
      </c>
      <c r="AG2516" s="9">
        <f t="shared" si="351"/>
        <v>595</v>
      </c>
      <c r="AH2516" s="44">
        <f t="shared" si="359"/>
        <v>5.108978838833593E-5</v>
      </c>
      <c r="AI2516">
        <f>AA2516/'Totals and Drop Down Lists'!W$6*Inputs!E$37</f>
        <v>26734.334939113556</v>
      </c>
      <c r="AJ2516">
        <f>AB2516/'Totals and Drop Down Lists'!X$6*Inputs!F$37</f>
        <v>16902.718957822286</v>
      </c>
      <c r="AK2516">
        <f>AC2516/'Totals and Drop Down Lists'!Y$6*Inputs!G$37</f>
        <v>13290.152977212771</v>
      </c>
      <c r="AL2516">
        <f>AD2516/'Totals and Drop Down Lists'!Z$6*Inputs!H$37</f>
        <v>13902.347202169403</v>
      </c>
      <c r="AM2516">
        <f>AE2516/'Totals and Drop Down Lists'!AA$6*Inputs!I$37</f>
        <v>5655.7358058890304</v>
      </c>
      <c r="AN2516">
        <f>AF2516/'Totals and Drop Down Lists'!AB$6*Inputs!J$37</f>
        <v>10078.130035874095</v>
      </c>
      <c r="AO2516">
        <f>AG2516/'Totals and Drop Down Lists'!AC$6*Inputs!K$37</f>
        <v>11081.027826559513</v>
      </c>
      <c r="AP2516">
        <f>AH2516/'Totals and Drop Down Lists'!AD$6*Inputs!L$37</f>
        <v>12022.955254797864</v>
      </c>
      <c r="AQ2516">
        <f>IF(OR($D2516="51",$D2516="52",$D2516="61"),(AA2516/'Totals and Drop Down Lists'!W$4)*Inputs!E$38,0)</f>
        <v>0</v>
      </c>
      <c r="AR2516">
        <f>IF(OR($D2516="51",$D2516="52",$D2516="61"),(AB2516/'Totals and Drop Down Lists'!X$4)*Inputs!F$38,0)</f>
        <v>0</v>
      </c>
      <c r="AS2516">
        <f>IF(OR($D2516="51",$D2516="52",$D2516="61"),(AC2516/'Totals and Drop Down Lists'!Y$4)*Inputs!G$38,0)</f>
        <v>0</v>
      </c>
      <c r="AT2516">
        <f>IF(OR($D2516="51",$D2516="52",$D2516="61"),(AD2516/'Totals and Drop Down Lists'!Z$4)*Inputs!H$38,0)</f>
        <v>0</v>
      </c>
      <c r="AU2516">
        <f>IF(OR($D2516="51",$D2516="52",$D2516="61"),(AE2516/'Totals and Drop Down Lists'!AA$4)*Inputs!I$38,0)</f>
        <v>0</v>
      </c>
      <c r="AV2516">
        <f>IF(OR($D2516="51",$D2516="52",$D2516="61"),(AF2516/'Totals and Drop Down Lists'!AB$4)*Inputs!J$38,0)</f>
        <v>0</v>
      </c>
      <c r="AW2516">
        <f>IF(OR($D2516="51",$D2516="52",$D2516="61"),(AG2516/'Totals and Drop Down Lists'!AC$4)*Inputs!K$38,0)</f>
        <v>0</v>
      </c>
      <c r="AX2516">
        <f>IF(OR($D2516="51",$D2516="52",$D2516="61"),(AH2516/'Totals and Drop Down Lists'!AD$4)*Inputs!L$38,0)</f>
        <v>0</v>
      </c>
      <c r="AY2516">
        <f>IF(OR($D2516="51",$D2516="52",$D2516="61"),0,(AA2516/'Totals and Drop Down Lists'!W$5)*Inputs!E$39)</f>
        <v>0</v>
      </c>
      <c r="AZ2516">
        <f>IF(OR($D2516="51",$D2516="52",$D2516="61"),0,(AB2516/'Totals and Drop Down Lists'!X$5)*Inputs!F$39)</f>
        <v>0</v>
      </c>
      <c r="BA2516">
        <f>IF(OR($D2516="51",$D2516="52",$D2516="61"),0,(AC2516/'Totals and Drop Down Lists'!Y$5)*Inputs!G$39)</f>
        <v>0</v>
      </c>
      <c r="BB2516">
        <f>IF(OR($D2516="51",$D2516="52",$D2516="61"),0,(AD2516/'Totals and Drop Down Lists'!Z$5)*Inputs!H$39)</f>
        <v>0</v>
      </c>
      <c r="BC2516">
        <f>IF(OR($D2516="51",$D2516="52",$D2516="61"),0,(AE2516/'Totals and Drop Down Lists'!AA$5)*Inputs!I$39)</f>
        <v>0</v>
      </c>
      <c r="BD2516">
        <f>IF(OR($D2516="51",$D2516="52",$D2516="61"),0,(AF2516/'Totals and Drop Down Lists'!AB$5)*Inputs!J$39)</f>
        <v>0</v>
      </c>
      <c r="BE2516">
        <f>IF(OR($D2516="51",$D2516="52",$D2516="61"),0,(AG2516/'Totals and Drop Down Lists'!AC$5)*Inputs!K$39)</f>
        <v>0</v>
      </c>
      <c r="BF2516">
        <f>IF(OR($D2516="51",$D2516="52",$D2516="61"),0,(AH2516/'Totals and Drop Down Lists'!AD$5)*Inputs!L$39)</f>
        <v>0</v>
      </c>
      <c r="BG2516" s="10">
        <f t="shared" si="352"/>
        <v>109667.40299943852</v>
      </c>
    </row>
    <row r="2517" spans="1:59" ht="28.8">
      <c r="A2517" s="1" t="s">
        <v>7585</v>
      </c>
      <c r="B2517" s="1" t="s">
        <v>4027</v>
      </c>
      <c r="C2517" s="1" t="s">
        <v>4054</v>
      </c>
      <c r="D2517" s="1" t="s">
        <v>25</v>
      </c>
      <c r="E2517" s="1" t="s">
        <v>4055</v>
      </c>
      <c r="F2517" s="2">
        <v>4626</v>
      </c>
      <c r="G2517" s="2">
        <v>17</v>
      </c>
      <c r="H2517" s="2">
        <v>0</v>
      </c>
      <c r="I2517" s="2">
        <v>692</v>
      </c>
      <c r="J2517" s="2">
        <v>1260</v>
      </c>
      <c r="K2517" s="2">
        <v>249</v>
      </c>
      <c r="L2517" s="2">
        <v>0</v>
      </c>
      <c r="M2517" s="2">
        <v>10</v>
      </c>
      <c r="N2517" s="2">
        <v>0</v>
      </c>
      <c r="O2517" s="2">
        <v>5</v>
      </c>
      <c r="P2517" s="2">
        <v>0</v>
      </c>
      <c r="Q2517" s="2">
        <v>0</v>
      </c>
      <c r="R2517" s="2">
        <v>487</v>
      </c>
      <c r="S2517" s="2">
        <v>115100</v>
      </c>
      <c r="T2517" s="2">
        <v>5037100</v>
      </c>
      <c r="U2517" s="2">
        <v>58</v>
      </c>
      <c r="V2517" s="2">
        <v>40</v>
      </c>
      <c r="W2517" s="2">
        <v>20</v>
      </c>
      <c r="X2517" s="2">
        <v>60</v>
      </c>
      <c r="Y2517" s="2">
        <v>19</v>
      </c>
      <c r="Z2517" s="2">
        <v>8</v>
      </c>
      <c r="AA2517" s="9">
        <f t="shared" si="353"/>
        <v>4626</v>
      </c>
      <c r="AB2517" s="9">
        <f t="shared" si="354"/>
        <v>675</v>
      </c>
      <c r="AC2517" s="9">
        <f t="shared" si="355"/>
        <v>502</v>
      </c>
      <c r="AD2517" s="9">
        <f t="shared" si="356"/>
        <v>487</v>
      </c>
      <c r="AE2517" s="44">
        <f t="shared" si="357"/>
        <v>3.4365600333898478E-6</v>
      </c>
      <c r="AF2517" s="9">
        <f t="shared" si="358"/>
        <v>0</v>
      </c>
      <c r="AG2517" s="9">
        <f t="shared" si="351"/>
        <v>27</v>
      </c>
      <c r="AH2517" s="44">
        <f t="shared" si="359"/>
        <v>1.9853800448128654E-6</v>
      </c>
      <c r="AI2517">
        <f>AA2517/'Totals and Drop Down Lists'!W$6*Inputs!E$37</f>
        <v>4196.4315234752576</v>
      </c>
      <c r="AJ2517">
        <f>AB2517/'Totals and Drop Down Lists'!X$6*Inputs!F$37</f>
        <v>2221.0113483609193</v>
      </c>
      <c r="AK2517">
        <f>AC2517/'Totals and Drop Down Lists'!Y$6*Inputs!G$37</f>
        <v>3309.3535687305612</v>
      </c>
      <c r="AL2517">
        <f>AD2517/'Totals and Drop Down Lists'!Z$6*Inputs!H$37</f>
        <v>3904.5231184870236</v>
      </c>
      <c r="AM2517">
        <f>AE2517/'Totals and Drop Down Lists'!AA$6*Inputs!I$37</f>
        <v>427.81512602435185</v>
      </c>
      <c r="AN2517">
        <f>AF2517/'Totals and Drop Down Lists'!AB$6*Inputs!J$37</f>
        <v>0</v>
      </c>
      <c r="AO2517">
        <f>AG2517/'Totals and Drop Down Lists'!AC$6*Inputs!K$37</f>
        <v>502.83655683547374</v>
      </c>
      <c r="AP2517">
        <f>AH2517/'Totals and Drop Down Lists'!AD$6*Inputs!L$37</f>
        <v>467.21930537499225</v>
      </c>
      <c r="AQ2517">
        <f>IF(OR($D2517="51",$D2517="52",$D2517="61"),(AA2517/'Totals and Drop Down Lists'!W$4)*Inputs!E$38,0)</f>
        <v>0</v>
      </c>
      <c r="AR2517">
        <f>IF(OR($D2517="51",$D2517="52",$D2517="61"),(AB2517/'Totals and Drop Down Lists'!X$4)*Inputs!F$38,0)</f>
        <v>0</v>
      </c>
      <c r="AS2517">
        <f>IF(OR($D2517="51",$D2517="52",$D2517="61"),(AC2517/'Totals and Drop Down Lists'!Y$4)*Inputs!G$38,0)</f>
        <v>0</v>
      </c>
      <c r="AT2517">
        <f>IF(OR($D2517="51",$D2517="52",$D2517="61"),(AD2517/'Totals and Drop Down Lists'!Z$4)*Inputs!H$38,0)</f>
        <v>0</v>
      </c>
      <c r="AU2517">
        <f>IF(OR($D2517="51",$D2517="52",$D2517="61"),(AE2517/'Totals and Drop Down Lists'!AA$4)*Inputs!I$38,0)</f>
        <v>0</v>
      </c>
      <c r="AV2517">
        <f>IF(OR($D2517="51",$D2517="52",$D2517="61"),(AF2517/'Totals and Drop Down Lists'!AB$4)*Inputs!J$38,0)</f>
        <v>0</v>
      </c>
      <c r="AW2517">
        <f>IF(OR($D2517="51",$D2517="52",$D2517="61"),(AG2517/'Totals and Drop Down Lists'!AC$4)*Inputs!K$38,0)</f>
        <v>0</v>
      </c>
      <c r="AX2517">
        <f>IF(OR($D2517="51",$D2517="52",$D2517="61"),(AH2517/'Totals and Drop Down Lists'!AD$4)*Inputs!L$38,0)</f>
        <v>0</v>
      </c>
      <c r="AY2517">
        <f>IF(OR($D2517="51",$D2517="52",$D2517="61"),0,(AA2517/'Totals and Drop Down Lists'!W$5)*Inputs!E$39)</f>
        <v>0</v>
      </c>
      <c r="AZ2517">
        <f>IF(OR($D2517="51",$D2517="52",$D2517="61"),0,(AB2517/'Totals and Drop Down Lists'!X$5)*Inputs!F$39)</f>
        <v>0</v>
      </c>
      <c r="BA2517">
        <f>IF(OR($D2517="51",$D2517="52",$D2517="61"),0,(AC2517/'Totals and Drop Down Lists'!Y$5)*Inputs!G$39)</f>
        <v>0</v>
      </c>
      <c r="BB2517">
        <f>IF(OR($D2517="51",$D2517="52",$D2517="61"),0,(AD2517/'Totals and Drop Down Lists'!Z$5)*Inputs!H$39)</f>
        <v>0</v>
      </c>
      <c r="BC2517">
        <f>IF(OR($D2517="51",$D2517="52",$D2517="61"),0,(AE2517/'Totals and Drop Down Lists'!AA$5)*Inputs!I$39)</f>
        <v>0</v>
      </c>
      <c r="BD2517">
        <f>IF(OR($D2517="51",$D2517="52",$D2517="61"),0,(AF2517/'Totals and Drop Down Lists'!AB$5)*Inputs!J$39)</f>
        <v>0</v>
      </c>
      <c r="BE2517">
        <f>IF(OR($D2517="51",$D2517="52",$D2517="61"),0,(AG2517/'Totals and Drop Down Lists'!AC$5)*Inputs!K$39)</f>
        <v>0</v>
      </c>
      <c r="BF2517">
        <f>IF(OR($D2517="51",$D2517="52",$D2517="61"),0,(AH2517/'Totals and Drop Down Lists'!AD$5)*Inputs!L$39)</f>
        <v>0</v>
      </c>
      <c r="BG2517" s="10">
        <f t="shared" si="352"/>
        <v>15029.190547288579</v>
      </c>
    </row>
    <row r="2518" spans="1:59" ht="28.8">
      <c r="A2518" s="1" t="s">
        <v>7585</v>
      </c>
      <c r="B2518" s="1" t="s">
        <v>4027</v>
      </c>
      <c r="C2518" s="1" t="s">
        <v>4056</v>
      </c>
      <c r="D2518" s="1" t="s">
        <v>25</v>
      </c>
      <c r="E2518" s="1" t="s">
        <v>4057</v>
      </c>
      <c r="F2518" s="2">
        <v>687</v>
      </c>
      <c r="G2518" s="2">
        <v>0</v>
      </c>
      <c r="H2518" s="2">
        <v>17</v>
      </c>
      <c r="I2518" s="2">
        <v>115</v>
      </c>
      <c r="J2518" s="2">
        <v>261</v>
      </c>
      <c r="K2518" s="2">
        <v>46</v>
      </c>
      <c r="L2518" s="2">
        <v>2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227</v>
      </c>
      <c r="S2518" s="2">
        <v>12500</v>
      </c>
      <c r="T2518" s="2">
        <v>471500</v>
      </c>
      <c r="U2518" s="2">
        <v>7</v>
      </c>
      <c r="V2518" s="2">
        <v>4</v>
      </c>
      <c r="W2518" s="2">
        <v>4</v>
      </c>
      <c r="X2518" s="2">
        <v>8</v>
      </c>
      <c r="Y2518" s="2">
        <v>0</v>
      </c>
      <c r="Z2518" s="2">
        <v>4</v>
      </c>
      <c r="AA2518" s="9">
        <f t="shared" si="353"/>
        <v>687</v>
      </c>
      <c r="AB2518" s="9">
        <f t="shared" si="354"/>
        <v>98</v>
      </c>
      <c r="AC2518" s="9">
        <f t="shared" si="355"/>
        <v>229</v>
      </c>
      <c r="AD2518" s="9">
        <f t="shared" si="356"/>
        <v>227</v>
      </c>
      <c r="AE2518" s="44">
        <f t="shared" si="357"/>
        <v>5.6620140403264262E-7</v>
      </c>
      <c r="AF2518" s="9">
        <f t="shared" si="358"/>
        <v>0</v>
      </c>
      <c r="AG2518" s="9">
        <f t="shared" si="351"/>
        <v>4</v>
      </c>
      <c r="AH2518" s="44">
        <f t="shared" si="359"/>
        <v>2.6231818694640333E-7</v>
      </c>
      <c r="AI2518">
        <f>AA2518/'Totals and Drop Down Lists'!W$6*Inputs!E$37</f>
        <v>623.20545971195463</v>
      </c>
      <c r="AJ2518">
        <f>AB2518/'Totals and Drop Down Lists'!X$6*Inputs!F$37</f>
        <v>322.4579439101779</v>
      </c>
      <c r="AK2518">
        <f>AC2518/'Totals and Drop Down Lists'!Y$6*Inputs!G$37</f>
        <v>1509.6453530663318</v>
      </c>
      <c r="AL2518">
        <f>AD2518/'Totals and Drop Down Lists'!Z$6*Inputs!H$37</f>
        <v>1819.9727882886127</v>
      </c>
      <c r="AM2518">
        <f>AE2518/'Totals and Drop Down Lists'!AA$6*Inputs!I$37</f>
        <v>70.48604496003901</v>
      </c>
      <c r="AN2518">
        <f>AF2518/'Totals and Drop Down Lists'!AB$6*Inputs!J$37</f>
        <v>0</v>
      </c>
      <c r="AO2518">
        <f>AG2518/'Totals and Drop Down Lists'!AC$6*Inputs!K$37</f>
        <v>74.494304716366472</v>
      </c>
      <c r="AP2518">
        <f>AH2518/'Totals and Drop Down Lists'!AD$6*Inputs!L$37</f>
        <v>61.731315076191365</v>
      </c>
      <c r="AQ2518">
        <f>IF(OR($D2518="51",$D2518="52",$D2518="61"),(AA2518/'Totals and Drop Down Lists'!W$4)*Inputs!E$38,0)</f>
        <v>0</v>
      </c>
      <c r="AR2518">
        <f>IF(OR($D2518="51",$D2518="52",$D2518="61"),(AB2518/'Totals and Drop Down Lists'!X$4)*Inputs!F$38,0)</f>
        <v>0</v>
      </c>
      <c r="AS2518">
        <f>IF(OR($D2518="51",$D2518="52",$D2518="61"),(AC2518/'Totals and Drop Down Lists'!Y$4)*Inputs!G$38,0)</f>
        <v>0</v>
      </c>
      <c r="AT2518">
        <f>IF(OR($D2518="51",$D2518="52",$D2518="61"),(AD2518/'Totals and Drop Down Lists'!Z$4)*Inputs!H$38,0)</f>
        <v>0</v>
      </c>
      <c r="AU2518">
        <f>IF(OR($D2518="51",$D2518="52",$D2518="61"),(AE2518/'Totals and Drop Down Lists'!AA$4)*Inputs!I$38,0)</f>
        <v>0</v>
      </c>
      <c r="AV2518">
        <f>IF(OR($D2518="51",$D2518="52",$D2518="61"),(AF2518/'Totals and Drop Down Lists'!AB$4)*Inputs!J$38,0)</f>
        <v>0</v>
      </c>
      <c r="AW2518">
        <f>IF(OR($D2518="51",$D2518="52",$D2518="61"),(AG2518/'Totals and Drop Down Lists'!AC$4)*Inputs!K$38,0)</f>
        <v>0</v>
      </c>
      <c r="AX2518">
        <f>IF(OR($D2518="51",$D2518="52",$D2518="61"),(AH2518/'Totals and Drop Down Lists'!AD$4)*Inputs!L$38,0)</f>
        <v>0</v>
      </c>
      <c r="AY2518">
        <f>IF(OR($D2518="51",$D2518="52",$D2518="61"),0,(AA2518/'Totals and Drop Down Lists'!W$5)*Inputs!E$39)</f>
        <v>0</v>
      </c>
      <c r="AZ2518">
        <f>IF(OR($D2518="51",$D2518="52",$D2518="61"),0,(AB2518/'Totals and Drop Down Lists'!X$5)*Inputs!F$39)</f>
        <v>0</v>
      </c>
      <c r="BA2518">
        <f>IF(OR($D2518="51",$D2518="52",$D2518="61"),0,(AC2518/'Totals and Drop Down Lists'!Y$5)*Inputs!G$39)</f>
        <v>0</v>
      </c>
      <c r="BB2518">
        <f>IF(OR($D2518="51",$D2518="52",$D2518="61"),0,(AD2518/'Totals and Drop Down Lists'!Z$5)*Inputs!H$39)</f>
        <v>0</v>
      </c>
      <c r="BC2518">
        <f>IF(OR($D2518="51",$D2518="52",$D2518="61"),0,(AE2518/'Totals and Drop Down Lists'!AA$5)*Inputs!I$39)</f>
        <v>0</v>
      </c>
      <c r="BD2518">
        <f>IF(OR($D2518="51",$D2518="52",$D2518="61"),0,(AF2518/'Totals and Drop Down Lists'!AB$5)*Inputs!J$39)</f>
        <v>0</v>
      </c>
      <c r="BE2518">
        <f>IF(OR($D2518="51",$D2518="52",$D2518="61"),0,(AG2518/'Totals and Drop Down Lists'!AC$5)*Inputs!K$39)</f>
        <v>0</v>
      </c>
      <c r="BF2518">
        <f>IF(OR($D2518="51",$D2518="52",$D2518="61"),0,(AH2518/'Totals and Drop Down Lists'!AD$5)*Inputs!L$39)</f>
        <v>0</v>
      </c>
      <c r="BG2518" s="10">
        <f t="shared" si="352"/>
        <v>4481.9932097296733</v>
      </c>
    </row>
    <row r="2519" spans="1:59" ht="28.8">
      <c r="A2519" s="1" t="s">
        <v>7585</v>
      </c>
      <c r="B2519" s="1" t="s">
        <v>4027</v>
      </c>
      <c r="C2519" s="1" t="s">
        <v>4058</v>
      </c>
      <c r="D2519" s="1" t="s">
        <v>25</v>
      </c>
      <c r="E2519" s="1" t="s">
        <v>4059</v>
      </c>
      <c r="F2519" s="2">
        <v>4834</v>
      </c>
      <c r="G2519" s="2">
        <v>5</v>
      </c>
      <c r="H2519" s="2">
        <v>0</v>
      </c>
      <c r="I2519" s="2">
        <v>1148</v>
      </c>
      <c r="J2519" s="2">
        <v>1837</v>
      </c>
      <c r="K2519" s="2">
        <v>618</v>
      </c>
      <c r="L2519" s="2">
        <v>36</v>
      </c>
      <c r="M2519" s="2">
        <v>4</v>
      </c>
      <c r="N2519" s="2">
        <v>11</v>
      </c>
      <c r="O2519" s="2">
        <v>5</v>
      </c>
      <c r="P2519" s="2">
        <v>9</v>
      </c>
      <c r="Q2519" s="2">
        <v>0</v>
      </c>
      <c r="R2519" s="2">
        <v>183</v>
      </c>
      <c r="S2519" s="2">
        <v>240500</v>
      </c>
      <c r="T2519" s="2">
        <v>17850300</v>
      </c>
      <c r="U2519" s="2">
        <v>35</v>
      </c>
      <c r="V2519" s="2">
        <v>90</v>
      </c>
      <c r="W2519" s="2">
        <v>10</v>
      </c>
      <c r="X2519" s="2">
        <v>194</v>
      </c>
      <c r="Y2519" s="2">
        <v>35</v>
      </c>
      <c r="Z2519" s="2">
        <v>85</v>
      </c>
      <c r="AA2519" s="9">
        <f t="shared" si="353"/>
        <v>4834</v>
      </c>
      <c r="AB2519" s="9">
        <f t="shared" si="354"/>
        <v>1143</v>
      </c>
      <c r="AC2519" s="9">
        <f t="shared" si="355"/>
        <v>248</v>
      </c>
      <c r="AD2519" s="9">
        <f t="shared" si="356"/>
        <v>183</v>
      </c>
      <c r="AE2519" s="44">
        <f t="shared" si="357"/>
        <v>1.4519898477785488E-5</v>
      </c>
      <c r="AF2519" s="9">
        <f t="shared" si="358"/>
        <v>94</v>
      </c>
      <c r="AG2519" s="9">
        <f t="shared" si="351"/>
        <v>120</v>
      </c>
      <c r="AH2519" s="44">
        <f t="shared" si="359"/>
        <v>1.502144289534483E-5</v>
      </c>
      <c r="AI2519">
        <f>AA2519/'Totals and Drop Down Lists'!W$6*Inputs!E$37</f>
        <v>4385.1167281624284</v>
      </c>
      <c r="AJ2519">
        <f>AB2519/'Totals and Drop Down Lists'!X$6*Inputs!F$37</f>
        <v>3760.9125498911567</v>
      </c>
      <c r="AK2519">
        <f>AC2519/'Totals and Drop Down Lists'!Y$6*Inputs!G$37</f>
        <v>1634.8997710063329</v>
      </c>
      <c r="AL2519">
        <f>AD2519/'Totals and Drop Down Lists'!Z$6*Inputs!H$37</f>
        <v>1467.2027324088815</v>
      </c>
      <c r="AM2519">
        <f>AE2519/'Totals and Drop Down Lists'!AA$6*Inputs!I$37</f>
        <v>1807.5727287694715</v>
      </c>
      <c r="AN2519">
        <f>AF2519/'Totals and Drop Down Lists'!AB$6*Inputs!J$37</f>
        <v>1875.9291551924057</v>
      </c>
      <c r="AO2519">
        <f>AG2519/'Totals and Drop Down Lists'!AC$6*Inputs!K$37</f>
        <v>2234.8291414909945</v>
      </c>
      <c r="AP2519">
        <f>AH2519/'Totals and Drop Down Lists'!AD$6*Inputs!L$37</f>
        <v>3534.9947903574521</v>
      </c>
      <c r="AQ2519">
        <f>IF(OR($D2519="51",$D2519="52",$D2519="61"),(AA2519/'Totals and Drop Down Lists'!W$4)*Inputs!E$38,0)</f>
        <v>0</v>
      </c>
      <c r="AR2519">
        <f>IF(OR($D2519="51",$D2519="52",$D2519="61"),(AB2519/'Totals and Drop Down Lists'!X$4)*Inputs!F$38,0)</f>
        <v>0</v>
      </c>
      <c r="AS2519">
        <f>IF(OR($D2519="51",$D2519="52",$D2519="61"),(AC2519/'Totals and Drop Down Lists'!Y$4)*Inputs!G$38,0)</f>
        <v>0</v>
      </c>
      <c r="AT2519">
        <f>IF(OR($D2519="51",$D2519="52",$D2519="61"),(AD2519/'Totals and Drop Down Lists'!Z$4)*Inputs!H$38,0)</f>
        <v>0</v>
      </c>
      <c r="AU2519">
        <f>IF(OR($D2519="51",$D2519="52",$D2519="61"),(AE2519/'Totals and Drop Down Lists'!AA$4)*Inputs!I$38,0)</f>
        <v>0</v>
      </c>
      <c r="AV2519">
        <f>IF(OR($D2519="51",$D2519="52",$D2519="61"),(AF2519/'Totals and Drop Down Lists'!AB$4)*Inputs!J$38,0)</f>
        <v>0</v>
      </c>
      <c r="AW2519">
        <f>IF(OR($D2519="51",$D2519="52",$D2519="61"),(AG2519/'Totals and Drop Down Lists'!AC$4)*Inputs!K$38,0)</f>
        <v>0</v>
      </c>
      <c r="AX2519">
        <f>IF(OR($D2519="51",$D2519="52",$D2519="61"),(AH2519/'Totals and Drop Down Lists'!AD$4)*Inputs!L$38,0)</f>
        <v>0</v>
      </c>
      <c r="AY2519">
        <f>IF(OR($D2519="51",$D2519="52",$D2519="61"),0,(AA2519/'Totals and Drop Down Lists'!W$5)*Inputs!E$39)</f>
        <v>0</v>
      </c>
      <c r="AZ2519">
        <f>IF(OR($D2519="51",$D2519="52",$D2519="61"),0,(AB2519/'Totals and Drop Down Lists'!X$5)*Inputs!F$39)</f>
        <v>0</v>
      </c>
      <c r="BA2519">
        <f>IF(OR($D2519="51",$D2519="52",$D2519="61"),0,(AC2519/'Totals and Drop Down Lists'!Y$5)*Inputs!G$39)</f>
        <v>0</v>
      </c>
      <c r="BB2519">
        <f>IF(OR($D2519="51",$D2519="52",$D2519="61"),0,(AD2519/'Totals and Drop Down Lists'!Z$5)*Inputs!H$39)</f>
        <v>0</v>
      </c>
      <c r="BC2519">
        <f>IF(OR($D2519="51",$D2519="52",$D2519="61"),0,(AE2519/'Totals and Drop Down Lists'!AA$5)*Inputs!I$39)</f>
        <v>0</v>
      </c>
      <c r="BD2519">
        <f>IF(OR($D2519="51",$D2519="52",$D2519="61"),0,(AF2519/'Totals and Drop Down Lists'!AB$5)*Inputs!J$39)</f>
        <v>0</v>
      </c>
      <c r="BE2519">
        <f>IF(OR($D2519="51",$D2519="52",$D2519="61"),0,(AG2519/'Totals and Drop Down Lists'!AC$5)*Inputs!K$39)</f>
        <v>0</v>
      </c>
      <c r="BF2519">
        <f>IF(OR($D2519="51",$D2519="52",$D2519="61"),0,(AH2519/'Totals and Drop Down Lists'!AD$5)*Inputs!L$39)</f>
        <v>0</v>
      </c>
      <c r="BG2519" s="10">
        <f t="shared" si="352"/>
        <v>20701.457597279121</v>
      </c>
    </row>
    <row r="2520" spans="1:59" ht="28.8">
      <c r="A2520" s="1" t="s">
        <v>7585</v>
      </c>
      <c r="B2520" s="1" t="s">
        <v>4027</v>
      </c>
      <c r="C2520" s="1" t="s">
        <v>4060</v>
      </c>
      <c r="D2520" s="1" t="s">
        <v>25</v>
      </c>
      <c r="E2520" s="1" t="s">
        <v>4061</v>
      </c>
      <c r="F2520" s="2">
        <v>65681</v>
      </c>
      <c r="G2520" s="2">
        <v>310</v>
      </c>
      <c r="H2520" s="2">
        <v>53</v>
      </c>
      <c r="I2520" s="2">
        <v>9507</v>
      </c>
      <c r="J2520" s="2">
        <v>21126</v>
      </c>
      <c r="K2520" s="2">
        <v>6336</v>
      </c>
      <c r="L2520" s="2">
        <v>565</v>
      </c>
      <c r="M2520" s="2">
        <v>76</v>
      </c>
      <c r="N2520" s="2">
        <v>8</v>
      </c>
      <c r="O2520" s="2">
        <v>147</v>
      </c>
      <c r="P2520" s="2">
        <v>93</v>
      </c>
      <c r="Q2520" s="2">
        <v>38</v>
      </c>
      <c r="R2520" s="2">
        <v>1114</v>
      </c>
      <c r="S2520" s="2">
        <v>4326400</v>
      </c>
      <c r="T2520" s="2">
        <v>300526300</v>
      </c>
      <c r="U2520" s="2">
        <v>868</v>
      </c>
      <c r="V2520" s="2">
        <v>417</v>
      </c>
      <c r="W2520" s="2">
        <v>195</v>
      </c>
      <c r="X2520" s="2">
        <v>1159</v>
      </c>
      <c r="Y2520" s="2">
        <v>175</v>
      </c>
      <c r="Z2520" s="2">
        <v>564</v>
      </c>
      <c r="AA2520" s="9">
        <f t="shared" si="353"/>
        <v>65681</v>
      </c>
      <c r="AB2520" s="9">
        <f t="shared" si="354"/>
        <v>9144</v>
      </c>
      <c r="AC2520" s="9">
        <f t="shared" si="355"/>
        <v>2041</v>
      </c>
      <c r="AD2520" s="9">
        <f t="shared" si="356"/>
        <v>1114</v>
      </c>
      <c r="AE2520" s="44">
        <f t="shared" si="357"/>
        <v>1.3271158854026561E-4</v>
      </c>
      <c r="AF2520" s="9">
        <f t="shared" si="358"/>
        <v>547</v>
      </c>
      <c r="AG2520" s="9">
        <f t="shared" si="351"/>
        <v>739</v>
      </c>
      <c r="AH2520" s="44">
        <f t="shared" si="359"/>
        <v>8.246951069440083E-5</v>
      </c>
      <c r="AI2520">
        <f>AA2520/'Totals and Drop Down Lists'!W$6*Inputs!E$37</f>
        <v>59581.889082010028</v>
      </c>
      <c r="AJ2520">
        <f>AB2520/'Totals and Drop Down Lists'!X$6*Inputs!F$37</f>
        <v>30087.300399129253</v>
      </c>
      <c r="AK2520">
        <f>AC2520/'Totals and Drop Down Lists'!Y$6*Inputs!G$37</f>
        <v>13454.961421870668</v>
      </c>
      <c r="AL2520">
        <f>AD2520/'Totals and Drop Down Lists'!Z$6*Inputs!H$37</f>
        <v>8931.4964147731916</v>
      </c>
      <c r="AM2520">
        <f>AE2520/'Totals and Drop Down Lists'!AA$6*Inputs!I$37</f>
        <v>16521.17944240927</v>
      </c>
      <c r="AN2520">
        <f>AF2520/'Totals and Drop Down Lists'!AB$6*Inputs!J$37</f>
        <v>10916.311147768574</v>
      </c>
      <c r="AO2520">
        <f>AG2520/'Totals and Drop Down Lists'!AC$6*Inputs!K$37</f>
        <v>13762.822796348706</v>
      </c>
      <c r="AP2520">
        <f>AH2520/'Totals and Drop Down Lists'!AD$6*Inputs!L$37</f>
        <v>19407.542451090401</v>
      </c>
      <c r="AQ2520">
        <f>IF(OR($D2520="51",$D2520="52",$D2520="61"),(AA2520/'Totals and Drop Down Lists'!W$4)*Inputs!E$38,0)</f>
        <v>0</v>
      </c>
      <c r="AR2520">
        <f>IF(OR($D2520="51",$D2520="52",$D2520="61"),(AB2520/'Totals and Drop Down Lists'!X$4)*Inputs!F$38,0)</f>
        <v>0</v>
      </c>
      <c r="AS2520">
        <f>IF(OR($D2520="51",$D2520="52",$D2520="61"),(AC2520/'Totals and Drop Down Lists'!Y$4)*Inputs!G$38,0)</f>
        <v>0</v>
      </c>
      <c r="AT2520">
        <f>IF(OR($D2520="51",$D2520="52",$D2520="61"),(AD2520/'Totals and Drop Down Lists'!Z$4)*Inputs!H$38,0)</f>
        <v>0</v>
      </c>
      <c r="AU2520">
        <f>IF(OR($D2520="51",$D2520="52",$D2520="61"),(AE2520/'Totals and Drop Down Lists'!AA$4)*Inputs!I$38,0)</f>
        <v>0</v>
      </c>
      <c r="AV2520">
        <f>IF(OR($D2520="51",$D2520="52",$D2520="61"),(AF2520/'Totals and Drop Down Lists'!AB$4)*Inputs!J$38,0)</f>
        <v>0</v>
      </c>
      <c r="AW2520">
        <f>IF(OR($D2520="51",$D2520="52",$D2520="61"),(AG2520/'Totals and Drop Down Lists'!AC$4)*Inputs!K$38,0)</f>
        <v>0</v>
      </c>
      <c r="AX2520">
        <f>IF(OR($D2520="51",$D2520="52",$D2520="61"),(AH2520/'Totals and Drop Down Lists'!AD$4)*Inputs!L$38,0)</f>
        <v>0</v>
      </c>
      <c r="AY2520">
        <f>IF(OR($D2520="51",$D2520="52",$D2520="61"),0,(AA2520/'Totals and Drop Down Lists'!W$5)*Inputs!E$39)</f>
        <v>0</v>
      </c>
      <c r="AZ2520">
        <f>IF(OR($D2520="51",$D2520="52",$D2520="61"),0,(AB2520/'Totals and Drop Down Lists'!X$5)*Inputs!F$39)</f>
        <v>0</v>
      </c>
      <c r="BA2520">
        <f>IF(OR($D2520="51",$D2520="52",$D2520="61"),0,(AC2520/'Totals and Drop Down Lists'!Y$5)*Inputs!G$39)</f>
        <v>0</v>
      </c>
      <c r="BB2520">
        <f>IF(OR($D2520="51",$D2520="52",$D2520="61"),0,(AD2520/'Totals and Drop Down Lists'!Z$5)*Inputs!H$39)</f>
        <v>0</v>
      </c>
      <c r="BC2520">
        <f>IF(OR($D2520="51",$D2520="52",$D2520="61"),0,(AE2520/'Totals and Drop Down Lists'!AA$5)*Inputs!I$39)</f>
        <v>0</v>
      </c>
      <c r="BD2520">
        <f>IF(OR($D2520="51",$D2520="52",$D2520="61"),0,(AF2520/'Totals and Drop Down Lists'!AB$5)*Inputs!J$39)</f>
        <v>0</v>
      </c>
      <c r="BE2520">
        <f>IF(OR($D2520="51",$D2520="52",$D2520="61"),0,(AG2520/'Totals and Drop Down Lists'!AC$5)*Inputs!K$39)</f>
        <v>0</v>
      </c>
      <c r="BF2520">
        <f>IF(OR($D2520="51",$D2520="52",$D2520="61"),0,(AH2520/'Totals and Drop Down Lists'!AD$5)*Inputs!L$39)</f>
        <v>0</v>
      </c>
      <c r="BG2520" s="10">
        <f t="shared" si="352"/>
        <v>172663.5031554001</v>
      </c>
    </row>
    <row r="2521" spans="1:59" ht="28.8">
      <c r="A2521" s="1" t="s">
        <v>7585</v>
      </c>
      <c r="B2521" s="1" t="s">
        <v>4027</v>
      </c>
      <c r="C2521" s="1" t="s">
        <v>652</v>
      </c>
      <c r="D2521" s="1" t="s">
        <v>25</v>
      </c>
      <c r="E2521" s="1" t="s">
        <v>4062</v>
      </c>
      <c r="F2521" s="2">
        <v>20359</v>
      </c>
      <c r="G2521" s="2">
        <v>142</v>
      </c>
      <c r="H2521" s="2">
        <v>0</v>
      </c>
      <c r="I2521" s="2">
        <v>2957</v>
      </c>
      <c r="J2521" s="2">
        <v>8685</v>
      </c>
      <c r="K2521" s="2">
        <v>1843</v>
      </c>
      <c r="L2521" s="2">
        <v>114</v>
      </c>
      <c r="M2521" s="2">
        <v>90</v>
      </c>
      <c r="N2521" s="2">
        <v>0</v>
      </c>
      <c r="O2521" s="2">
        <v>105</v>
      </c>
      <c r="P2521" s="2">
        <v>88</v>
      </c>
      <c r="Q2521" s="2">
        <v>0</v>
      </c>
      <c r="R2521" s="2">
        <v>1205</v>
      </c>
      <c r="S2521" s="2">
        <v>1150800</v>
      </c>
      <c r="T2521" s="2">
        <v>65964000</v>
      </c>
      <c r="U2521" s="2">
        <v>538</v>
      </c>
      <c r="V2521" s="2">
        <v>232</v>
      </c>
      <c r="W2521" s="2">
        <v>4</v>
      </c>
      <c r="X2521" s="2">
        <v>348</v>
      </c>
      <c r="Y2521" s="2">
        <v>4</v>
      </c>
      <c r="Z2521" s="2">
        <v>94</v>
      </c>
      <c r="AA2521" s="9">
        <f t="shared" si="353"/>
        <v>20359</v>
      </c>
      <c r="AB2521" s="9">
        <f t="shared" si="354"/>
        <v>2815</v>
      </c>
      <c r="AC2521" s="9">
        <f t="shared" si="355"/>
        <v>1602</v>
      </c>
      <c r="AD2521" s="9">
        <f t="shared" si="356"/>
        <v>1205</v>
      </c>
      <c r="AE2521" s="44">
        <f t="shared" si="357"/>
        <v>2.7313454632053867E-5</v>
      </c>
      <c r="AF2521" s="9">
        <f t="shared" si="358"/>
        <v>112</v>
      </c>
      <c r="AG2521" s="9">
        <f t="shared" si="351"/>
        <v>98</v>
      </c>
      <c r="AH2521" s="44">
        <f t="shared" si="359"/>
        <v>7.7380703621141753E-6</v>
      </c>
      <c r="AI2521">
        <f>AA2521/'Totals and Drop Down Lists'!W$6*Inputs!E$37</f>
        <v>18468.471549164024</v>
      </c>
      <c r="AJ2521">
        <f>AB2521/'Totals and Drop Down Lists'!X$6*Inputs!F$37</f>
        <v>9262.4399194607231</v>
      </c>
      <c r="AK2521">
        <f>AC2521/'Totals and Drop Down Lists'!Y$6*Inputs!G$37</f>
        <v>10560.925133678005</v>
      </c>
      <c r="AL2521">
        <f>AD2521/'Totals and Drop Down Lists'!Z$6*Inputs!H$37</f>
        <v>9661.0890303426368</v>
      </c>
      <c r="AM2521">
        <f>AE2521/'Totals and Drop Down Lists'!AA$6*Inputs!I$37</f>
        <v>3400.2342231880834</v>
      </c>
      <c r="AN2521">
        <f>AF2521/'Totals and Drop Down Lists'!AB$6*Inputs!J$37</f>
        <v>2235.1496317186111</v>
      </c>
      <c r="AO2521">
        <f>AG2521/'Totals and Drop Down Lists'!AC$6*Inputs!K$37</f>
        <v>1825.1104655509787</v>
      </c>
      <c r="AP2521">
        <f>AH2521/'Totals and Drop Down Lists'!AD$6*Inputs!L$37</f>
        <v>1820.999394536864</v>
      </c>
      <c r="AQ2521">
        <f>IF(OR($D2521="51",$D2521="52",$D2521="61"),(AA2521/'Totals and Drop Down Lists'!W$4)*Inputs!E$38,0)</f>
        <v>0</v>
      </c>
      <c r="AR2521">
        <f>IF(OR($D2521="51",$D2521="52",$D2521="61"),(AB2521/'Totals and Drop Down Lists'!X$4)*Inputs!F$38,0)</f>
        <v>0</v>
      </c>
      <c r="AS2521">
        <f>IF(OR($D2521="51",$D2521="52",$D2521="61"),(AC2521/'Totals and Drop Down Lists'!Y$4)*Inputs!G$38,0)</f>
        <v>0</v>
      </c>
      <c r="AT2521">
        <f>IF(OR($D2521="51",$D2521="52",$D2521="61"),(AD2521/'Totals and Drop Down Lists'!Z$4)*Inputs!H$38,0)</f>
        <v>0</v>
      </c>
      <c r="AU2521">
        <f>IF(OR($D2521="51",$D2521="52",$D2521="61"),(AE2521/'Totals and Drop Down Lists'!AA$4)*Inputs!I$38,0)</f>
        <v>0</v>
      </c>
      <c r="AV2521">
        <f>IF(OR($D2521="51",$D2521="52",$D2521="61"),(AF2521/'Totals and Drop Down Lists'!AB$4)*Inputs!J$38,0)</f>
        <v>0</v>
      </c>
      <c r="AW2521">
        <f>IF(OR($D2521="51",$D2521="52",$D2521="61"),(AG2521/'Totals and Drop Down Lists'!AC$4)*Inputs!K$38,0)</f>
        <v>0</v>
      </c>
      <c r="AX2521">
        <f>IF(OR($D2521="51",$D2521="52",$D2521="61"),(AH2521/'Totals and Drop Down Lists'!AD$4)*Inputs!L$38,0)</f>
        <v>0</v>
      </c>
      <c r="AY2521">
        <f>IF(OR($D2521="51",$D2521="52",$D2521="61"),0,(AA2521/'Totals and Drop Down Lists'!W$5)*Inputs!E$39)</f>
        <v>0</v>
      </c>
      <c r="AZ2521">
        <f>IF(OR($D2521="51",$D2521="52",$D2521="61"),0,(AB2521/'Totals and Drop Down Lists'!X$5)*Inputs!F$39)</f>
        <v>0</v>
      </c>
      <c r="BA2521">
        <f>IF(OR($D2521="51",$D2521="52",$D2521="61"),0,(AC2521/'Totals and Drop Down Lists'!Y$5)*Inputs!G$39)</f>
        <v>0</v>
      </c>
      <c r="BB2521">
        <f>IF(OR($D2521="51",$D2521="52",$D2521="61"),0,(AD2521/'Totals and Drop Down Lists'!Z$5)*Inputs!H$39)</f>
        <v>0</v>
      </c>
      <c r="BC2521">
        <f>IF(OR($D2521="51",$D2521="52",$D2521="61"),0,(AE2521/'Totals and Drop Down Lists'!AA$5)*Inputs!I$39)</f>
        <v>0</v>
      </c>
      <c r="BD2521">
        <f>IF(OR($D2521="51",$D2521="52",$D2521="61"),0,(AF2521/'Totals and Drop Down Lists'!AB$5)*Inputs!J$39)</f>
        <v>0</v>
      </c>
      <c r="BE2521">
        <f>IF(OR($D2521="51",$D2521="52",$D2521="61"),0,(AG2521/'Totals and Drop Down Lists'!AC$5)*Inputs!K$39)</f>
        <v>0</v>
      </c>
      <c r="BF2521">
        <f>IF(OR($D2521="51",$D2521="52",$D2521="61"),0,(AH2521/'Totals and Drop Down Lists'!AD$5)*Inputs!L$39)</f>
        <v>0</v>
      </c>
      <c r="BG2521" s="10">
        <f t="shared" si="352"/>
        <v>57234.419347639923</v>
      </c>
    </row>
    <row r="2522" spans="1:59" ht="28.8">
      <c r="A2522" s="1" t="s">
        <v>7585</v>
      </c>
      <c r="B2522" s="1" t="s">
        <v>4027</v>
      </c>
      <c r="C2522" s="1" t="s">
        <v>4063</v>
      </c>
      <c r="D2522" s="1" t="s">
        <v>25</v>
      </c>
      <c r="E2522" s="1" t="s">
        <v>4064</v>
      </c>
      <c r="F2522" s="2">
        <v>17979</v>
      </c>
      <c r="G2522" s="2">
        <v>108</v>
      </c>
      <c r="H2522" s="2">
        <v>0</v>
      </c>
      <c r="I2522" s="2">
        <v>786</v>
      </c>
      <c r="J2522" s="2">
        <v>7590</v>
      </c>
      <c r="K2522" s="2">
        <v>1867</v>
      </c>
      <c r="L2522" s="2">
        <v>0</v>
      </c>
      <c r="M2522" s="2">
        <v>15</v>
      </c>
      <c r="N2522" s="2">
        <v>0</v>
      </c>
      <c r="O2522" s="2">
        <v>24</v>
      </c>
      <c r="P2522" s="2">
        <v>20</v>
      </c>
      <c r="Q2522" s="2">
        <v>0</v>
      </c>
      <c r="R2522" s="2">
        <v>12</v>
      </c>
      <c r="S2522" s="2">
        <v>1881000</v>
      </c>
      <c r="T2522" s="2">
        <v>135338400</v>
      </c>
      <c r="U2522" s="2">
        <v>260</v>
      </c>
      <c r="V2522" s="2">
        <v>90</v>
      </c>
      <c r="W2522" s="2">
        <v>40</v>
      </c>
      <c r="X2522" s="2">
        <v>305</v>
      </c>
      <c r="Y2522" s="2">
        <v>80</v>
      </c>
      <c r="Z2522" s="2">
        <v>190</v>
      </c>
      <c r="AA2522" s="9">
        <f t="shared" si="353"/>
        <v>17979</v>
      </c>
      <c r="AB2522" s="9">
        <f t="shared" si="354"/>
        <v>678</v>
      </c>
      <c r="AC2522" s="9">
        <f t="shared" si="355"/>
        <v>71</v>
      </c>
      <c r="AD2522" s="9">
        <f t="shared" si="356"/>
        <v>12</v>
      </c>
      <c r="AE2522" s="44">
        <f t="shared" si="357"/>
        <v>3.2073226108333089E-5</v>
      </c>
      <c r="AF2522" s="9">
        <f t="shared" si="358"/>
        <v>175</v>
      </c>
      <c r="AG2522" s="9">
        <f t="shared" si="351"/>
        <v>270</v>
      </c>
      <c r="AH2522" s="44">
        <f t="shared" si="359"/>
        <v>2.4712540412076132E-5</v>
      </c>
      <c r="AI2522">
        <f>AA2522/'Totals and Drop Down Lists'!W$6*Inputs!E$37</f>
        <v>16309.477380147353</v>
      </c>
      <c r="AJ2522">
        <f>AB2522/'Totals and Drop Down Lists'!X$6*Inputs!F$37</f>
        <v>2230.88250990919</v>
      </c>
      <c r="AK2522">
        <f>AC2522/'Totals and Drop Down Lists'!Y$6*Inputs!G$37</f>
        <v>468.05598282842601</v>
      </c>
      <c r="AL2522">
        <f>AD2522/'Totals and Drop Down Lists'!Z$6*Inputs!H$37</f>
        <v>96.210015239926662</v>
      </c>
      <c r="AM2522">
        <f>AE2522/'Totals and Drop Down Lists'!AA$6*Inputs!I$37</f>
        <v>3992.7750821245377</v>
      </c>
      <c r="AN2522">
        <f>AF2522/'Totals and Drop Down Lists'!AB$6*Inputs!J$37</f>
        <v>3492.4212995603298</v>
      </c>
      <c r="AO2522">
        <f>AG2522/'Totals and Drop Down Lists'!AC$6*Inputs!K$37</f>
        <v>5028.3655683547368</v>
      </c>
      <c r="AP2522">
        <f>AH2522/'Totals and Drop Down Lists'!AD$6*Inputs!L$37</f>
        <v>5815.5998875620489</v>
      </c>
      <c r="AQ2522">
        <f>IF(OR($D2522="51",$D2522="52",$D2522="61"),(AA2522/'Totals and Drop Down Lists'!W$4)*Inputs!E$38,0)</f>
        <v>0</v>
      </c>
      <c r="AR2522">
        <f>IF(OR($D2522="51",$D2522="52",$D2522="61"),(AB2522/'Totals and Drop Down Lists'!X$4)*Inputs!F$38,0)</f>
        <v>0</v>
      </c>
      <c r="AS2522">
        <f>IF(OR($D2522="51",$D2522="52",$D2522="61"),(AC2522/'Totals and Drop Down Lists'!Y$4)*Inputs!G$38,0)</f>
        <v>0</v>
      </c>
      <c r="AT2522">
        <f>IF(OR($D2522="51",$D2522="52",$D2522="61"),(AD2522/'Totals and Drop Down Lists'!Z$4)*Inputs!H$38,0)</f>
        <v>0</v>
      </c>
      <c r="AU2522">
        <f>IF(OR($D2522="51",$D2522="52",$D2522="61"),(AE2522/'Totals and Drop Down Lists'!AA$4)*Inputs!I$38,0)</f>
        <v>0</v>
      </c>
      <c r="AV2522">
        <f>IF(OR($D2522="51",$D2522="52",$D2522="61"),(AF2522/'Totals and Drop Down Lists'!AB$4)*Inputs!J$38,0)</f>
        <v>0</v>
      </c>
      <c r="AW2522">
        <f>IF(OR($D2522="51",$D2522="52",$D2522="61"),(AG2522/'Totals and Drop Down Lists'!AC$4)*Inputs!K$38,0)</f>
        <v>0</v>
      </c>
      <c r="AX2522">
        <f>IF(OR($D2522="51",$D2522="52",$D2522="61"),(AH2522/'Totals and Drop Down Lists'!AD$4)*Inputs!L$38,0)</f>
        <v>0</v>
      </c>
      <c r="AY2522">
        <f>IF(OR($D2522="51",$D2522="52",$D2522="61"),0,(AA2522/'Totals and Drop Down Lists'!W$5)*Inputs!E$39)</f>
        <v>0</v>
      </c>
      <c r="AZ2522">
        <f>IF(OR($D2522="51",$D2522="52",$D2522="61"),0,(AB2522/'Totals and Drop Down Lists'!X$5)*Inputs!F$39)</f>
        <v>0</v>
      </c>
      <c r="BA2522">
        <f>IF(OR($D2522="51",$D2522="52",$D2522="61"),0,(AC2522/'Totals and Drop Down Lists'!Y$5)*Inputs!G$39)</f>
        <v>0</v>
      </c>
      <c r="BB2522">
        <f>IF(OR($D2522="51",$D2522="52",$D2522="61"),0,(AD2522/'Totals and Drop Down Lists'!Z$5)*Inputs!H$39)</f>
        <v>0</v>
      </c>
      <c r="BC2522">
        <f>IF(OR($D2522="51",$D2522="52",$D2522="61"),0,(AE2522/'Totals and Drop Down Lists'!AA$5)*Inputs!I$39)</f>
        <v>0</v>
      </c>
      <c r="BD2522">
        <f>IF(OR($D2522="51",$D2522="52",$D2522="61"),0,(AF2522/'Totals and Drop Down Lists'!AB$5)*Inputs!J$39)</f>
        <v>0</v>
      </c>
      <c r="BE2522">
        <f>IF(OR($D2522="51",$D2522="52",$D2522="61"),0,(AG2522/'Totals and Drop Down Lists'!AC$5)*Inputs!K$39)</f>
        <v>0</v>
      </c>
      <c r="BF2522">
        <f>IF(OR($D2522="51",$D2522="52",$D2522="61"),0,(AH2522/'Totals and Drop Down Lists'!AD$5)*Inputs!L$39)</f>
        <v>0</v>
      </c>
      <c r="BG2522" s="10">
        <f t="shared" si="352"/>
        <v>37433.78772572655</v>
      </c>
    </row>
    <row r="2523" spans="1:59" ht="28.8">
      <c r="A2523" s="1" t="s">
        <v>7585</v>
      </c>
      <c r="B2523" s="1" t="s">
        <v>4027</v>
      </c>
      <c r="C2523" s="1" t="s">
        <v>4065</v>
      </c>
      <c r="D2523" s="1" t="s">
        <v>25</v>
      </c>
      <c r="E2523" s="1" t="s">
        <v>4066</v>
      </c>
      <c r="F2523" s="2">
        <v>25001</v>
      </c>
      <c r="G2523" s="2">
        <v>348</v>
      </c>
      <c r="H2523" s="2">
        <v>8</v>
      </c>
      <c r="I2523" s="2">
        <v>7323</v>
      </c>
      <c r="J2523" s="2">
        <v>8862</v>
      </c>
      <c r="K2523" s="2">
        <v>2818</v>
      </c>
      <c r="L2523" s="2">
        <v>106</v>
      </c>
      <c r="M2523" s="2">
        <v>37</v>
      </c>
      <c r="N2523" s="2">
        <v>23</v>
      </c>
      <c r="O2523" s="2">
        <v>90</v>
      </c>
      <c r="P2523" s="2">
        <v>0</v>
      </c>
      <c r="Q2523" s="2">
        <v>46</v>
      </c>
      <c r="R2523" s="2">
        <v>710</v>
      </c>
      <c r="S2523" s="2">
        <v>1417200</v>
      </c>
      <c r="T2523" s="2">
        <v>80241600</v>
      </c>
      <c r="U2523" s="2">
        <v>222</v>
      </c>
      <c r="V2523" s="2">
        <v>255</v>
      </c>
      <c r="W2523" s="2">
        <v>39</v>
      </c>
      <c r="X2523" s="2">
        <v>829</v>
      </c>
      <c r="Y2523" s="2">
        <v>75</v>
      </c>
      <c r="Z2523" s="2">
        <v>584</v>
      </c>
      <c r="AA2523" s="9">
        <f t="shared" si="353"/>
        <v>25001</v>
      </c>
      <c r="AB2523" s="9">
        <f t="shared" si="354"/>
        <v>6967</v>
      </c>
      <c r="AC2523" s="9">
        <f t="shared" si="355"/>
        <v>1012</v>
      </c>
      <c r="AD2523" s="9">
        <f t="shared" si="356"/>
        <v>710</v>
      </c>
      <c r="AE2523" s="44">
        <f t="shared" si="357"/>
        <v>6.258150711357489E-5</v>
      </c>
      <c r="AF2523" s="9">
        <f t="shared" si="358"/>
        <v>535</v>
      </c>
      <c r="AG2523" s="9">
        <f t="shared" si="351"/>
        <v>659</v>
      </c>
      <c r="AH2523" s="44">
        <f t="shared" si="359"/>
        <v>7.7973269312749029E-5</v>
      </c>
      <c r="AI2523">
        <f>AA2523/'Totals and Drop Down Lists'!W$6*Inputs!E$37</f>
        <v>22679.417319153676</v>
      </c>
      <c r="AJ2523">
        <f>AB2523/'Totals and Drop Down Lists'!X$6*Inputs!F$37</f>
        <v>22924.127502267445</v>
      </c>
      <c r="AK2523">
        <f>AC2523/'Totals and Drop Down Lists'!Y$6*Inputs!G$37</f>
        <v>6671.4458397516501</v>
      </c>
      <c r="AL2523">
        <f>AD2523/'Totals and Drop Down Lists'!Z$6*Inputs!H$37</f>
        <v>5692.4259016956612</v>
      </c>
      <c r="AM2523">
        <f>AE2523/'Totals and Drop Down Lists'!AA$6*Inputs!I$37</f>
        <v>7790.7311650186775</v>
      </c>
      <c r="AN2523">
        <f>AF2523/'Totals and Drop Down Lists'!AB$6*Inputs!J$37</f>
        <v>10676.830830084436</v>
      </c>
      <c r="AO2523">
        <f>AG2523/'Totals and Drop Down Lists'!AC$6*Inputs!K$37</f>
        <v>12272.936702021376</v>
      </c>
      <c r="AP2523">
        <f>AH2523/'Totals and Drop Down Lists'!AD$6*Inputs!L$37</f>
        <v>18349.442375680581</v>
      </c>
      <c r="AQ2523">
        <f>IF(OR($D2523="51",$D2523="52",$D2523="61"),(AA2523/'Totals and Drop Down Lists'!W$4)*Inputs!E$38,0)</f>
        <v>0</v>
      </c>
      <c r="AR2523">
        <f>IF(OR($D2523="51",$D2523="52",$D2523="61"),(AB2523/'Totals and Drop Down Lists'!X$4)*Inputs!F$38,0)</f>
        <v>0</v>
      </c>
      <c r="AS2523">
        <f>IF(OR($D2523="51",$D2523="52",$D2523="61"),(AC2523/'Totals and Drop Down Lists'!Y$4)*Inputs!G$38,0)</f>
        <v>0</v>
      </c>
      <c r="AT2523">
        <f>IF(OR($D2523="51",$D2523="52",$D2523="61"),(AD2523/'Totals and Drop Down Lists'!Z$4)*Inputs!H$38,0)</f>
        <v>0</v>
      </c>
      <c r="AU2523">
        <f>IF(OR($D2523="51",$D2523="52",$D2523="61"),(AE2523/'Totals and Drop Down Lists'!AA$4)*Inputs!I$38,0)</f>
        <v>0</v>
      </c>
      <c r="AV2523">
        <f>IF(OR($D2523="51",$D2523="52",$D2523="61"),(AF2523/'Totals and Drop Down Lists'!AB$4)*Inputs!J$38,0)</f>
        <v>0</v>
      </c>
      <c r="AW2523">
        <f>IF(OR($D2523="51",$D2523="52",$D2523="61"),(AG2523/'Totals and Drop Down Lists'!AC$4)*Inputs!K$38,0)</f>
        <v>0</v>
      </c>
      <c r="AX2523">
        <f>IF(OR($D2523="51",$D2523="52",$D2523="61"),(AH2523/'Totals and Drop Down Lists'!AD$4)*Inputs!L$38,0)</f>
        <v>0</v>
      </c>
      <c r="AY2523">
        <f>IF(OR($D2523="51",$D2523="52",$D2523="61"),0,(AA2523/'Totals and Drop Down Lists'!W$5)*Inputs!E$39)</f>
        <v>0</v>
      </c>
      <c r="AZ2523">
        <f>IF(OR($D2523="51",$D2523="52",$D2523="61"),0,(AB2523/'Totals and Drop Down Lists'!X$5)*Inputs!F$39)</f>
        <v>0</v>
      </c>
      <c r="BA2523">
        <f>IF(OR($D2523="51",$D2523="52",$D2523="61"),0,(AC2523/'Totals and Drop Down Lists'!Y$5)*Inputs!G$39)</f>
        <v>0</v>
      </c>
      <c r="BB2523">
        <f>IF(OR($D2523="51",$D2523="52",$D2523="61"),0,(AD2523/'Totals and Drop Down Lists'!Z$5)*Inputs!H$39)</f>
        <v>0</v>
      </c>
      <c r="BC2523">
        <f>IF(OR($D2523="51",$D2523="52",$D2523="61"),0,(AE2523/'Totals and Drop Down Lists'!AA$5)*Inputs!I$39)</f>
        <v>0</v>
      </c>
      <c r="BD2523">
        <f>IF(OR($D2523="51",$D2523="52",$D2523="61"),0,(AF2523/'Totals and Drop Down Lists'!AB$5)*Inputs!J$39)</f>
        <v>0</v>
      </c>
      <c r="BE2523">
        <f>IF(OR($D2523="51",$D2523="52",$D2523="61"),0,(AG2523/'Totals and Drop Down Lists'!AC$5)*Inputs!K$39)</f>
        <v>0</v>
      </c>
      <c r="BF2523">
        <f>IF(OR($D2523="51",$D2523="52",$D2523="61"),0,(AH2523/'Totals and Drop Down Lists'!AD$5)*Inputs!L$39)</f>
        <v>0</v>
      </c>
      <c r="BG2523" s="10">
        <f t="shared" si="352"/>
        <v>107057.35763567351</v>
      </c>
    </row>
    <row r="2524" spans="1:59" ht="28.8">
      <c r="A2524" s="1" t="s">
        <v>7585</v>
      </c>
      <c r="B2524" s="1" t="s">
        <v>4027</v>
      </c>
      <c r="C2524" s="1" t="s">
        <v>4067</v>
      </c>
      <c r="D2524" s="1" t="s">
        <v>25</v>
      </c>
      <c r="E2524" s="1" t="s">
        <v>4068</v>
      </c>
      <c r="F2524" s="2">
        <v>72373</v>
      </c>
      <c r="G2524" s="2">
        <v>1151</v>
      </c>
      <c r="H2524" s="2">
        <v>62</v>
      </c>
      <c r="I2524" s="2">
        <v>25046</v>
      </c>
      <c r="J2524" s="2">
        <v>17427</v>
      </c>
      <c r="K2524" s="2">
        <v>4783</v>
      </c>
      <c r="L2524" s="2">
        <v>1044</v>
      </c>
      <c r="M2524" s="2">
        <v>315</v>
      </c>
      <c r="N2524" s="2">
        <v>229</v>
      </c>
      <c r="O2524" s="2">
        <v>287</v>
      </c>
      <c r="P2524" s="2">
        <v>139</v>
      </c>
      <c r="Q2524" s="2">
        <v>130</v>
      </c>
      <c r="R2524" s="2">
        <v>664</v>
      </c>
      <c r="S2524" s="2">
        <v>2368700</v>
      </c>
      <c r="T2524" s="2">
        <v>148205000</v>
      </c>
      <c r="U2524" s="2">
        <v>875</v>
      </c>
      <c r="V2524" s="2">
        <v>488</v>
      </c>
      <c r="W2524" s="2">
        <v>216</v>
      </c>
      <c r="X2524" s="2">
        <v>1341</v>
      </c>
      <c r="Y2524" s="2">
        <v>241</v>
      </c>
      <c r="Z2524" s="2">
        <v>638</v>
      </c>
      <c r="AA2524" s="9">
        <f t="shared" si="353"/>
        <v>72373</v>
      </c>
      <c r="AB2524" s="9">
        <f t="shared" si="354"/>
        <v>23833</v>
      </c>
      <c r="AC2524" s="9">
        <f t="shared" si="355"/>
        <v>2808</v>
      </c>
      <c r="AD2524" s="9">
        <f t="shared" si="356"/>
        <v>664</v>
      </c>
      <c r="AE2524" s="44">
        <f t="shared" si="357"/>
        <v>9.1679854734752256E-5</v>
      </c>
      <c r="AF2524" s="9">
        <f t="shared" si="358"/>
        <v>637</v>
      </c>
      <c r="AG2524" s="9">
        <f t="shared" si="351"/>
        <v>879</v>
      </c>
      <c r="AH2524" s="44">
        <f t="shared" si="359"/>
        <v>8.9767206631777386E-5</v>
      </c>
      <c r="AI2524">
        <f>AA2524/'Totals and Drop Down Lists'!W$6*Inputs!E$37</f>
        <v>65652.472686656896</v>
      </c>
      <c r="AJ2524">
        <f>AB2524/'Totals and Drop Down Lists'!X$6*Inputs!F$37</f>
        <v>78419.797726645615</v>
      </c>
      <c r="AK2524">
        <f>AC2524/'Totals and Drop Down Lists'!Y$6*Inputs!G$37</f>
        <v>18511.284503974934</v>
      </c>
      <c r="AL2524">
        <f>AD2524/'Totals and Drop Down Lists'!Z$6*Inputs!H$37</f>
        <v>5323.6208432759422</v>
      </c>
      <c r="AM2524">
        <f>AE2524/'Totals and Drop Down Lists'!AA$6*Inputs!I$37</f>
        <v>11413.165556882012</v>
      </c>
      <c r="AN2524">
        <f>AF2524/'Totals and Drop Down Lists'!AB$6*Inputs!J$37</f>
        <v>12712.413530399601</v>
      </c>
      <c r="AO2524">
        <f>AG2524/'Totals and Drop Down Lists'!AC$6*Inputs!K$37</f>
        <v>16370.123461421534</v>
      </c>
      <c r="AP2524">
        <f>AH2524/'Totals and Drop Down Lists'!AD$6*Inputs!L$37</f>
        <v>21124.908572305929</v>
      </c>
      <c r="AQ2524">
        <f>IF(OR($D2524="51",$D2524="52",$D2524="61"),(AA2524/'Totals and Drop Down Lists'!W$4)*Inputs!E$38,0)</f>
        <v>0</v>
      </c>
      <c r="AR2524">
        <f>IF(OR($D2524="51",$D2524="52",$D2524="61"),(AB2524/'Totals and Drop Down Lists'!X$4)*Inputs!F$38,0)</f>
        <v>0</v>
      </c>
      <c r="AS2524">
        <f>IF(OR($D2524="51",$D2524="52",$D2524="61"),(AC2524/'Totals and Drop Down Lists'!Y$4)*Inputs!G$38,0)</f>
        <v>0</v>
      </c>
      <c r="AT2524">
        <f>IF(OR($D2524="51",$D2524="52",$D2524="61"),(AD2524/'Totals and Drop Down Lists'!Z$4)*Inputs!H$38,0)</f>
        <v>0</v>
      </c>
      <c r="AU2524">
        <f>IF(OR($D2524="51",$D2524="52",$D2524="61"),(AE2524/'Totals and Drop Down Lists'!AA$4)*Inputs!I$38,0)</f>
        <v>0</v>
      </c>
      <c r="AV2524">
        <f>IF(OR($D2524="51",$D2524="52",$D2524="61"),(AF2524/'Totals and Drop Down Lists'!AB$4)*Inputs!J$38,0)</f>
        <v>0</v>
      </c>
      <c r="AW2524">
        <f>IF(OR($D2524="51",$D2524="52",$D2524="61"),(AG2524/'Totals and Drop Down Lists'!AC$4)*Inputs!K$38,0)</f>
        <v>0</v>
      </c>
      <c r="AX2524">
        <f>IF(OR($D2524="51",$D2524="52",$D2524="61"),(AH2524/'Totals and Drop Down Lists'!AD$4)*Inputs!L$38,0)</f>
        <v>0</v>
      </c>
      <c r="AY2524">
        <f>IF(OR($D2524="51",$D2524="52",$D2524="61"),0,(AA2524/'Totals and Drop Down Lists'!W$5)*Inputs!E$39)</f>
        <v>0</v>
      </c>
      <c r="AZ2524">
        <f>IF(OR($D2524="51",$D2524="52",$D2524="61"),0,(AB2524/'Totals and Drop Down Lists'!X$5)*Inputs!F$39)</f>
        <v>0</v>
      </c>
      <c r="BA2524">
        <f>IF(OR($D2524="51",$D2524="52",$D2524="61"),0,(AC2524/'Totals and Drop Down Lists'!Y$5)*Inputs!G$39)</f>
        <v>0</v>
      </c>
      <c r="BB2524">
        <f>IF(OR($D2524="51",$D2524="52",$D2524="61"),0,(AD2524/'Totals and Drop Down Lists'!Z$5)*Inputs!H$39)</f>
        <v>0</v>
      </c>
      <c r="BC2524">
        <f>IF(OR($D2524="51",$D2524="52",$D2524="61"),0,(AE2524/'Totals and Drop Down Lists'!AA$5)*Inputs!I$39)</f>
        <v>0</v>
      </c>
      <c r="BD2524">
        <f>IF(OR($D2524="51",$D2524="52",$D2524="61"),0,(AF2524/'Totals and Drop Down Lists'!AB$5)*Inputs!J$39)</f>
        <v>0</v>
      </c>
      <c r="BE2524">
        <f>IF(OR($D2524="51",$D2524="52",$D2524="61"),0,(AG2524/'Totals and Drop Down Lists'!AC$5)*Inputs!K$39)</f>
        <v>0</v>
      </c>
      <c r="BF2524">
        <f>IF(OR($D2524="51",$D2524="52",$D2524="61"),0,(AH2524/'Totals and Drop Down Lists'!AD$5)*Inputs!L$39)</f>
        <v>0</v>
      </c>
      <c r="BG2524" s="10">
        <f t="shared" si="352"/>
        <v>229527.78688156244</v>
      </c>
    </row>
    <row r="2525" spans="1:59" ht="28.8">
      <c r="A2525" s="1" t="s">
        <v>7585</v>
      </c>
      <c r="B2525" s="1" t="s">
        <v>4027</v>
      </c>
      <c r="C2525" s="1" t="s">
        <v>4069</v>
      </c>
      <c r="D2525" s="1" t="s">
        <v>25</v>
      </c>
      <c r="E2525" s="1" t="s">
        <v>4070</v>
      </c>
      <c r="F2525" s="2">
        <v>4788</v>
      </c>
      <c r="G2525" s="2">
        <v>49</v>
      </c>
      <c r="H2525" s="2">
        <v>0</v>
      </c>
      <c r="I2525" s="2">
        <v>941</v>
      </c>
      <c r="J2525" s="2">
        <v>1532</v>
      </c>
      <c r="K2525" s="2">
        <v>201</v>
      </c>
      <c r="L2525" s="2">
        <v>42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620</v>
      </c>
      <c r="S2525" s="2">
        <v>71000</v>
      </c>
      <c r="T2525" s="2">
        <v>4180800</v>
      </c>
      <c r="U2525" s="2">
        <v>33</v>
      </c>
      <c r="V2525" s="2">
        <v>4</v>
      </c>
      <c r="W2525" s="2">
        <v>0</v>
      </c>
      <c r="X2525" s="2">
        <v>8</v>
      </c>
      <c r="Y2525" s="2">
        <v>0</v>
      </c>
      <c r="Z2525" s="2">
        <v>0</v>
      </c>
      <c r="AA2525" s="9">
        <f t="shared" si="353"/>
        <v>4788</v>
      </c>
      <c r="AB2525" s="9">
        <f t="shared" si="354"/>
        <v>892</v>
      </c>
      <c r="AC2525" s="9">
        <f t="shared" si="355"/>
        <v>662</v>
      </c>
      <c r="AD2525" s="9">
        <f t="shared" si="356"/>
        <v>620</v>
      </c>
      <c r="AE2525" s="44">
        <f t="shared" si="357"/>
        <v>1.8417434563120503E-6</v>
      </c>
      <c r="AF2525" s="9">
        <f t="shared" si="358"/>
        <v>4</v>
      </c>
      <c r="AG2525" s="9">
        <f t="shared" si="351"/>
        <v>0</v>
      </c>
      <c r="AH2525" s="44">
        <f t="shared" si="359"/>
        <v>0</v>
      </c>
      <c r="AI2525">
        <f>AA2525/'Totals and Drop Down Lists'!W$6*Inputs!E$37</f>
        <v>4343.3882694335343</v>
      </c>
      <c r="AJ2525">
        <f>AB2525/'Totals and Drop Down Lists'!X$6*Inputs!F$37</f>
        <v>2935.0253670191705</v>
      </c>
      <c r="AK2525">
        <f>AC2525/'Totals and Drop Down Lists'!Y$6*Inputs!G$37</f>
        <v>4364.1276145410993</v>
      </c>
      <c r="AL2525">
        <f>AD2525/'Totals and Drop Down Lists'!Z$6*Inputs!H$37</f>
        <v>4970.8507873962108</v>
      </c>
      <c r="AM2525">
        <f>AE2525/'Totals and Drop Down Lists'!AA$6*Inputs!I$37</f>
        <v>229.27744640312585</v>
      </c>
      <c r="AN2525">
        <f>AF2525/'Totals and Drop Down Lists'!AB$6*Inputs!J$37</f>
        <v>79.826772561378974</v>
      </c>
      <c r="AO2525">
        <f>AG2525/'Totals and Drop Down Lists'!AC$6*Inputs!K$37</f>
        <v>0</v>
      </c>
      <c r="AP2525">
        <f>AH2525/'Totals and Drop Down Lists'!AD$6*Inputs!L$37</f>
        <v>0</v>
      </c>
      <c r="AQ2525">
        <f>IF(OR($D2525="51",$D2525="52",$D2525="61"),(AA2525/'Totals and Drop Down Lists'!W$4)*Inputs!E$38,0)</f>
        <v>0</v>
      </c>
      <c r="AR2525">
        <f>IF(OR($D2525="51",$D2525="52",$D2525="61"),(AB2525/'Totals and Drop Down Lists'!X$4)*Inputs!F$38,0)</f>
        <v>0</v>
      </c>
      <c r="AS2525">
        <f>IF(OR($D2525="51",$D2525="52",$D2525="61"),(AC2525/'Totals and Drop Down Lists'!Y$4)*Inputs!G$38,0)</f>
        <v>0</v>
      </c>
      <c r="AT2525">
        <f>IF(OR($D2525="51",$D2525="52",$D2525="61"),(AD2525/'Totals and Drop Down Lists'!Z$4)*Inputs!H$38,0)</f>
        <v>0</v>
      </c>
      <c r="AU2525">
        <f>IF(OR($D2525="51",$D2525="52",$D2525="61"),(AE2525/'Totals and Drop Down Lists'!AA$4)*Inputs!I$38,0)</f>
        <v>0</v>
      </c>
      <c r="AV2525">
        <f>IF(OR($D2525="51",$D2525="52",$D2525="61"),(AF2525/'Totals and Drop Down Lists'!AB$4)*Inputs!J$38,0)</f>
        <v>0</v>
      </c>
      <c r="AW2525">
        <f>IF(OR($D2525="51",$D2525="52",$D2525="61"),(AG2525/'Totals and Drop Down Lists'!AC$4)*Inputs!K$38,0)</f>
        <v>0</v>
      </c>
      <c r="AX2525">
        <f>IF(OR($D2525="51",$D2525="52",$D2525="61"),(AH2525/'Totals and Drop Down Lists'!AD$4)*Inputs!L$38,0)</f>
        <v>0</v>
      </c>
      <c r="AY2525">
        <f>IF(OR($D2525="51",$D2525="52",$D2525="61"),0,(AA2525/'Totals and Drop Down Lists'!W$5)*Inputs!E$39)</f>
        <v>0</v>
      </c>
      <c r="AZ2525">
        <f>IF(OR($D2525="51",$D2525="52",$D2525="61"),0,(AB2525/'Totals and Drop Down Lists'!X$5)*Inputs!F$39)</f>
        <v>0</v>
      </c>
      <c r="BA2525">
        <f>IF(OR($D2525="51",$D2525="52",$D2525="61"),0,(AC2525/'Totals and Drop Down Lists'!Y$5)*Inputs!G$39)</f>
        <v>0</v>
      </c>
      <c r="BB2525">
        <f>IF(OR($D2525="51",$D2525="52",$D2525="61"),0,(AD2525/'Totals and Drop Down Lists'!Z$5)*Inputs!H$39)</f>
        <v>0</v>
      </c>
      <c r="BC2525">
        <f>IF(OR($D2525="51",$D2525="52",$D2525="61"),0,(AE2525/'Totals and Drop Down Lists'!AA$5)*Inputs!I$39)</f>
        <v>0</v>
      </c>
      <c r="BD2525">
        <f>IF(OR($D2525="51",$D2525="52",$D2525="61"),0,(AF2525/'Totals and Drop Down Lists'!AB$5)*Inputs!J$39)</f>
        <v>0</v>
      </c>
      <c r="BE2525">
        <f>IF(OR($D2525="51",$D2525="52",$D2525="61"),0,(AG2525/'Totals and Drop Down Lists'!AC$5)*Inputs!K$39)</f>
        <v>0</v>
      </c>
      <c r="BF2525">
        <f>IF(OR($D2525="51",$D2525="52",$D2525="61"),0,(AH2525/'Totals and Drop Down Lists'!AD$5)*Inputs!L$39)</f>
        <v>0</v>
      </c>
      <c r="BG2525" s="10">
        <f t="shared" si="352"/>
        <v>16922.49625735452</v>
      </c>
    </row>
    <row r="2526" spans="1:59" ht="28.8">
      <c r="A2526" s="1" t="s">
        <v>7585</v>
      </c>
      <c r="B2526" s="1" t="s">
        <v>4027</v>
      </c>
      <c r="C2526" s="1" t="s">
        <v>889</v>
      </c>
      <c r="D2526" s="1" t="s">
        <v>25</v>
      </c>
      <c r="E2526" s="1" t="s">
        <v>4071</v>
      </c>
      <c r="F2526" s="2">
        <v>64767</v>
      </c>
      <c r="G2526" s="2">
        <v>875</v>
      </c>
      <c r="H2526" s="2">
        <v>8</v>
      </c>
      <c r="I2526" s="2">
        <v>13583</v>
      </c>
      <c r="J2526" s="2">
        <v>23945</v>
      </c>
      <c r="K2526" s="2">
        <v>8065</v>
      </c>
      <c r="L2526" s="2">
        <v>260</v>
      </c>
      <c r="M2526" s="2">
        <v>75</v>
      </c>
      <c r="N2526" s="2">
        <v>41</v>
      </c>
      <c r="O2526" s="2">
        <v>137</v>
      </c>
      <c r="P2526" s="2">
        <v>88</v>
      </c>
      <c r="Q2526" s="2">
        <v>123</v>
      </c>
      <c r="R2526" s="2">
        <v>1226</v>
      </c>
      <c r="S2526" s="2">
        <v>5749800</v>
      </c>
      <c r="T2526" s="2">
        <v>330702900</v>
      </c>
      <c r="U2526" s="2">
        <v>263</v>
      </c>
      <c r="V2526" s="2">
        <v>565</v>
      </c>
      <c r="W2526" s="2">
        <v>45</v>
      </c>
      <c r="X2526" s="2">
        <v>1350</v>
      </c>
      <c r="Y2526" s="2">
        <v>184</v>
      </c>
      <c r="Z2526" s="2">
        <v>665</v>
      </c>
      <c r="AA2526" s="9">
        <f t="shared" si="353"/>
        <v>64767</v>
      </c>
      <c r="AB2526" s="9">
        <f t="shared" si="354"/>
        <v>12700</v>
      </c>
      <c r="AC2526" s="9">
        <f t="shared" si="355"/>
        <v>1950</v>
      </c>
      <c r="AD2526" s="9">
        <f t="shared" si="356"/>
        <v>1226</v>
      </c>
      <c r="AE2526" s="44">
        <f t="shared" si="357"/>
        <v>1.8970976585273093E-4</v>
      </c>
      <c r="AF2526" s="9">
        <f t="shared" si="358"/>
        <v>740</v>
      </c>
      <c r="AG2526" s="9">
        <f t="shared" si="351"/>
        <v>849</v>
      </c>
      <c r="AH2526" s="44">
        <f t="shared" si="359"/>
        <v>1.0640163631905653E-4</v>
      </c>
      <c r="AI2526">
        <f>AA2526/'Totals and Drop Down Lists'!W$6*Inputs!E$37</f>
        <v>58752.762749875052</v>
      </c>
      <c r="AJ2526">
        <f>AB2526/'Totals and Drop Down Lists'!X$6*Inputs!F$37</f>
        <v>41787.917221012853</v>
      </c>
      <c r="AK2526">
        <f>AC2526/'Totals and Drop Down Lists'!Y$6*Inputs!G$37</f>
        <v>12855.058683315927</v>
      </c>
      <c r="AL2526">
        <f>AD2526/'Totals and Drop Down Lists'!Z$6*Inputs!H$37</f>
        <v>9829.4565570125087</v>
      </c>
      <c r="AM2526">
        <f>AE2526/'Totals and Drop Down Lists'!AA$6*Inputs!I$37</f>
        <v>23616.845507651109</v>
      </c>
      <c r="AN2526">
        <f>AF2526/'Totals and Drop Down Lists'!AB$6*Inputs!J$37</f>
        <v>14767.952923855109</v>
      </c>
      <c r="AO2526">
        <f>AG2526/'Totals and Drop Down Lists'!AC$6*Inputs!K$37</f>
        <v>15811.416176048784</v>
      </c>
      <c r="AP2526">
        <f>AH2526/'Totals and Drop Down Lists'!AD$6*Inputs!L$37</f>
        <v>25039.487397707726</v>
      </c>
      <c r="AQ2526">
        <f>IF(OR($D2526="51",$D2526="52",$D2526="61"),(AA2526/'Totals and Drop Down Lists'!W$4)*Inputs!E$38,0)</f>
        <v>0</v>
      </c>
      <c r="AR2526">
        <f>IF(OR($D2526="51",$D2526="52",$D2526="61"),(AB2526/'Totals and Drop Down Lists'!X$4)*Inputs!F$38,0)</f>
        <v>0</v>
      </c>
      <c r="AS2526">
        <f>IF(OR($D2526="51",$D2526="52",$D2526="61"),(AC2526/'Totals and Drop Down Lists'!Y$4)*Inputs!G$38,0)</f>
        <v>0</v>
      </c>
      <c r="AT2526">
        <f>IF(OR($D2526="51",$D2526="52",$D2526="61"),(AD2526/'Totals and Drop Down Lists'!Z$4)*Inputs!H$38,0)</f>
        <v>0</v>
      </c>
      <c r="AU2526">
        <f>IF(OR($D2526="51",$D2526="52",$D2526="61"),(AE2526/'Totals and Drop Down Lists'!AA$4)*Inputs!I$38,0)</f>
        <v>0</v>
      </c>
      <c r="AV2526">
        <f>IF(OR($D2526="51",$D2526="52",$D2526="61"),(AF2526/'Totals and Drop Down Lists'!AB$4)*Inputs!J$38,0)</f>
        <v>0</v>
      </c>
      <c r="AW2526">
        <f>IF(OR($D2526="51",$D2526="52",$D2526="61"),(AG2526/'Totals and Drop Down Lists'!AC$4)*Inputs!K$38,0)</f>
        <v>0</v>
      </c>
      <c r="AX2526">
        <f>IF(OR($D2526="51",$D2526="52",$D2526="61"),(AH2526/'Totals and Drop Down Lists'!AD$4)*Inputs!L$38,0)</f>
        <v>0</v>
      </c>
      <c r="AY2526">
        <f>IF(OR($D2526="51",$D2526="52",$D2526="61"),0,(AA2526/'Totals and Drop Down Lists'!W$5)*Inputs!E$39)</f>
        <v>0</v>
      </c>
      <c r="AZ2526">
        <f>IF(OR($D2526="51",$D2526="52",$D2526="61"),0,(AB2526/'Totals and Drop Down Lists'!X$5)*Inputs!F$39)</f>
        <v>0</v>
      </c>
      <c r="BA2526">
        <f>IF(OR($D2526="51",$D2526="52",$D2526="61"),0,(AC2526/'Totals and Drop Down Lists'!Y$5)*Inputs!G$39)</f>
        <v>0</v>
      </c>
      <c r="BB2526">
        <f>IF(OR($D2526="51",$D2526="52",$D2526="61"),0,(AD2526/'Totals and Drop Down Lists'!Z$5)*Inputs!H$39)</f>
        <v>0</v>
      </c>
      <c r="BC2526">
        <f>IF(OR($D2526="51",$D2526="52",$D2526="61"),0,(AE2526/'Totals and Drop Down Lists'!AA$5)*Inputs!I$39)</f>
        <v>0</v>
      </c>
      <c r="BD2526">
        <f>IF(OR($D2526="51",$D2526="52",$D2526="61"),0,(AF2526/'Totals and Drop Down Lists'!AB$5)*Inputs!J$39)</f>
        <v>0</v>
      </c>
      <c r="BE2526">
        <f>IF(OR($D2526="51",$D2526="52",$D2526="61"),0,(AG2526/'Totals and Drop Down Lists'!AC$5)*Inputs!K$39)</f>
        <v>0</v>
      </c>
      <c r="BF2526">
        <f>IF(OR($D2526="51",$D2526="52",$D2526="61"),0,(AH2526/'Totals and Drop Down Lists'!AD$5)*Inputs!L$39)</f>
        <v>0</v>
      </c>
      <c r="BG2526" s="10">
        <f t="shared" si="352"/>
        <v>202460.89721647906</v>
      </c>
    </row>
    <row r="2527" spans="1:59" ht="28.8">
      <c r="A2527" s="1" t="s">
        <v>7585</v>
      </c>
      <c r="B2527" s="1" t="s">
        <v>4027</v>
      </c>
      <c r="C2527" s="1" t="s">
        <v>4072</v>
      </c>
      <c r="D2527" s="1" t="s">
        <v>25</v>
      </c>
      <c r="E2527" s="1" t="s">
        <v>4073</v>
      </c>
      <c r="F2527" s="2">
        <v>8890</v>
      </c>
      <c r="G2527" s="2">
        <v>99</v>
      </c>
      <c r="H2527" s="2">
        <v>0</v>
      </c>
      <c r="I2527" s="2">
        <v>1879</v>
      </c>
      <c r="J2527" s="2">
        <v>3476</v>
      </c>
      <c r="K2527" s="2">
        <v>729</v>
      </c>
      <c r="L2527" s="2">
        <v>41</v>
      </c>
      <c r="M2527" s="2">
        <v>0</v>
      </c>
      <c r="N2527" s="2">
        <v>15</v>
      </c>
      <c r="O2527" s="2">
        <v>19</v>
      </c>
      <c r="P2527" s="2">
        <v>0</v>
      </c>
      <c r="Q2527" s="2">
        <v>0</v>
      </c>
      <c r="R2527" s="2">
        <v>629</v>
      </c>
      <c r="S2527" s="2">
        <v>285200</v>
      </c>
      <c r="T2527" s="2">
        <v>18206600</v>
      </c>
      <c r="U2527" s="2">
        <v>104</v>
      </c>
      <c r="V2527" s="2">
        <v>101</v>
      </c>
      <c r="W2527" s="2">
        <v>29</v>
      </c>
      <c r="X2527" s="2">
        <v>254</v>
      </c>
      <c r="Y2527" s="2">
        <v>45</v>
      </c>
      <c r="Z2527" s="2">
        <v>104</v>
      </c>
      <c r="AA2527" s="9">
        <f t="shared" si="353"/>
        <v>8890</v>
      </c>
      <c r="AB2527" s="9">
        <f t="shared" si="354"/>
        <v>1780</v>
      </c>
      <c r="AC2527" s="9">
        <f t="shared" si="355"/>
        <v>704</v>
      </c>
      <c r="AD2527" s="9">
        <f t="shared" si="356"/>
        <v>629</v>
      </c>
      <c r="AE2527" s="44">
        <f t="shared" si="357"/>
        <v>1.0677536748627579E-5</v>
      </c>
      <c r="AF2527" s="9">
        <f t="shared" si="358"/>
        <v>124</v>
      </c>
      <c r="AG2527" s="9">
        <f t="shared" si="351"/>
        <v>149</v>
      </c>
      <c r="AH2527" s="44">
        <f t="shared" si="359"/>
        <v>1.1627466990580871E-5</v>
      </c>
      <c r="AI2527">
        <f>AA2527/'Totals and Drop Down Lists'!W$6*Inputs!E$37</f>
        <v>8064.4782195622647</v>
      </c>
      <c r="AJ2527">
        <f>AB2527/'Totals and Drop Down Lists'!X$6*Inputs!F$37</f>
        <v>5856.8891853073137</v>
      </c>
      <c r="AK2527">
        <f>AC2527/'Totals and Drop Down Lists'!Y$6*Inputs!G$37</f>
        <v>4641.0058015663653</v>
      </c>
      <c r="AL2527">
        <f>AD2527/'Totals and Drop Down Lists'!Z$6*Inputs!H$37</f>
        <v>5043.0082988261556</v>
      </c>
      <c r="AM2527">
        <f>AE2527/'Totals and Drop Down Lists'!AA$6*Inputs!I$37</f>
        <v>1329.2396132646159</v>
      </c>
      <c r="AN2527">
        <f>AF2527/'Totals and Drop Down Lists'!AB$6*Inputs!J$37</f>
        <v>2474.629949402748</v>
      </c>
      <c r="AO2527">
        <f>AG2527/'Totals and Drop Down Lists'!AC$6*Inputs!K$37</f>
        <v>2774.9128506846509</v>
      </c>
      <c r="AP2527">
        <f>AH2527/'Totals and Drop Down Lists'!AD$6*Inputs!L$37</f>
        <v>2736.2907493723201</v>
      </c>
      <c r="AQ2527">
        <f>IF(OR($D2527="51",$D2527="52",$D2527="61"),(AA2527/'Totals and Drop Down Lists'!W$4)*Inputs!E$38,0)</f>
        <v>0</v>
      </c>
      <c r="AR2527">
        <f>IF(OR($D2527="51",$D2527="52",$D2527="61"),(AB2527/'Totals and Drop Down Lists'!X$4)*Inputs!F$38,0)</f>
        <v>0</v>
      </c>
      <c r="AS2527">
        <f>IF(OR($D2527="51",$D2527="52",$D2527="61"),(AC2527/'Totals and Drop Down Lists'!Y$4)*Inputs!G$38,0)</f>
        <v>0</v>
      </c>
      <c r="AT2527">
        <f>IF(OR($D2527="51",$D2527="52",$D2527="61"),(AD2527/'Totals and Drop Down Lists'!Z$4)*Inputs!H$38,0)</f>
        <v>0</v>
      </c>
      <c r="AU2527">
        <f>IF(OR($D2527="51",$D2527="52",$D2527="61"),(AE2527/'Totals and Drop Down Lists'!AA$4)*Inputs!I$38,0)</f>
        <v>0</v>
      </c>
      <c r="AV2527">
        <f>IF(OR($D2527="51",$D2527="52",$D2527="61"),(AF2527/'Totals and Drop Down Lists'!AB$4)*Inputs!J$38,0)</f>
        <v>0</v>
      </c>
      <c r="AW2527">
        <f>IF(OR($D2527="51",$D2527="52",$D2527="61"),(AG2527/'Totals and Drop Down Lists'!AC$4)*Inputs!K$38,0)</f>
        <v>0</v>
      </c>
      <c r="AX2527">
        <f>IF(OR($D2527="51",$D2527="52",$D2527="61"),(AH2527/'Totals and Drop Down Lists'!AD$4)*Inputs!L$38,0)</f>
        <v>0</v>
      </c>
      <c r="AY2527">
        <f>IF(OR($D2527="51",$D2527="52",$D2527="61"),0,(AA2527/'Totals and Drop Down Lists'!W$5)*Inputs!E$39)</f>
        <v>0</v>
      </c>
      <c r="AZ2527">
        <f>IF(OR($D2527="51",$D2527="52",$D2527="61"),0,(AB2527/'Totals and Drop Down Lists'!X$5)*Inputs!F$39)</f>
        <v>0</v>
      </c>
      <c r="BA2527">
        <f>IF(OR($D2527="51",$D2527="52",$D2527="61"),0,(AC2527/'Totals and Drop Down Lists'!Y$5)*Inputs!G$39)</f>
        <v>0</v>
      </c>
      <c r="BB2527">
        <f>IF(OR($D2527="51",$D2527="52",$D2527="61"),0,(AD2527/'Totals and Drop Down Lists'!Z$5)*Inputs!H$39)</f>
        <v>0</v>
      </c>
      <c r="BC2527">
        <f>IF(OR($D2527="51",$D2527="52",$D2527="61"),0,(AE2527/'Totals and Drop Down Lists'!AA$5)*Inputs!I$39)</f>
        <v>0</v>
      </c>
      <c r="BD2527">
        <f>IF(OR($D2527="51",$D2527="52",$D2527="61"),0,(AF2527/'Totals and Drop Down Lists'!AB$5)*Inputs!J$39)</f>
        <v>0</v>
      </c>
      <c r="BE2527">
        <f>IF(OR($D2527="51",$D2527="52",$D2527="61"),0,(AG2527/'Totals and Drop Down Lists'!AC$5)*Inputs!K$39)</f>
        <v>0</v>
      </c>
      <c r="BF2527">
        <f>IF(OR($D2527="51",$D2527="52",$D2527="61"),0,(AH2527/'Totals and Drop Down Lists'!AD$5)*Inputs!L$39)</f>
        <v>0</v>
      </c>
      <c r="BG2527" s="10">
        <f t="shared" si="352"/>
        <v>32920.454667986436</v>
      </c>
    </row>
    <row r="2528" spans="1:59" ht="28.8">
      <c r="A2528" s="1" t="s">
        <v>7585</v>
      </c>
      <c r="B2528" s="1" t="s">
        <v>4027</v>
      </c>
      <c r="C2528" s="1" t="s">
        <v>4074</v>
      </c>
      <c r="D2528" s="1" t="s">
        <v>25</v>
      </c>
      <c r="E2528" s="1" t="s">
        <v>4075</v>
      </c>
      <c r="F2528" s="2">
        <v>40218</v>
      </c>
      <c r="G2528" s="2">
        <v>185</v>
      </c>
      <c r="H2528" s="2">
        <v>33</v>
      </c>
      <c r="I2528" s="2">
        <v>8426</v>
      </c>
      <c r="J2528" s="2">
        <v>14783</v>
      </c>
      <c r="K2528" s="2">
        <v>3076</v>
      </c>
      <c r="L2528" s="2">
        <v>212</v>
      </c>
      <c r="M2528" s="2">
        <v>76</v>
      </c>
      <c r="N2528" s="2">
        <v>12</v>
      </c>
      <c r="O2528" s="2">
        <v>275</v>
      </c>
      <c r="P2528" s="2">
        <v>15</v>
      </c>
      <c r="Q2528" s="2">
        <v>13</v>
      </c>
      <c r="R2528" s="2">
        <v>2171</v>
      </c>
      <c r="S2528" s="2">
        <v>1558700</v>
      </c>
      <c r="T2528" s="2">
        <v>99981900</v>
      </c>
      <c r="U2528" s="2">
        <v>357</v>
      </c>
      <c r="V2528" s="2">
        <v>205</v>
      </c>
      <c r="W2528" s="2">
        <v>85</v>
      </c>
      <c r="X2528" s="2">
        <v>665</v>
      </c>
      <c r="Y2528" s="2">
        <v>62</v>
      </c>
      <c r="Z2528" s="2">
        <v>334</v>
      </c>
      <c r="AA2528" s="9">
        <f t="shared" si="353"/>
        <v>40218</v>
      </c>
      <c r="AB2528" s="9">
        <f t="shared" si="354"/>
        <v>8208</v>
      </c>
      <c r="AC2528" s="9">
        <f t="shared" si="355"/>
        <v>2774</v>
      </c>
      <c r="AD2528" s="9">
        <f t="shared" si="356"/>
        <v>2171</v>
      </c>
      <c r="AE2528" s="44">
        <f t="shared" si="357"/>
        <v>4.4699829984515002E-5</v>
      </c>
      <c r="AF2528" s="9">
        <f t="shared" si="358"/>
        <v>375</v>
      </c>
      <c r="AG2528" s="9">
        <f t="shared" si="351"/>
        <v>396</v>
      </c>
      <c r="AH2528" s="44">
        <f t="shared" si="359"/>
        <v>3.0659850047491332E-5</v>
      </c>
      <c r="AI2528">
        <f>AA2528/'Totals and Drop Down Lists'!W$6*Inputs!E$37</f>
        <v>36483.372894753113</v>
      </c>
      <c r="AJ2528">
        <f>AB2528/'Totals and Drop Down Lists'!X$6*Inputs!F$37</f>
        <v>27007.497996068782</v>
      </c>
      <c r="AK2528">
        <f>AC2528/'Totals and Drop Down Lists'!Y$6*Inputs!G$37</f>
        <v>18287.145019240194</v>
      </c>
      <c r="AL2528">
        <f>AD2528/'Totals and Drop Down Lists'!Z$6*Inputs!H$37</f>
        <v>17405.995257156734</v>
      </c>
      <c r="AM2528">
        <f>AE2528/'Totals and Drop Down Lists'!AA$6*Inputs!I$37</f>
        <v>5564.6527959033101</v>
      </c>
      <c r="AN2528">
        <f>AF2528/'Totals and Drop Down Lists'!AB$6*Inputs!J$37</f>
        <v>7483.7599276292776</v>
      </c>
      <c r="AO2528">
        <f>AG2528/'Totals and Drop Down Lists'!AC$6*Inputs!K$37</f>
        <v>7374.9361669202817</v>
      </c>
      <c r="AP2528">
        <f>AH2528/'Totals and Drop Down Lists'!AD$6*Inputs!L$37</f>
        <v>7215.1797231549863</v>
      </c>
      <c r="AQ2528">
        <f>IF(OR($D2528="51",$D2528="52",$D2528="61"),(AA2528/'Totals and Drop Down Lists'!W$4)*Inputs!E$38,0)</f>
        <v>0</v>
      </c>
      <c r="AR2528">
        <f>IF(OR($D2528="51",$D2528="52",$D2528="61"),(AB2528/'Totals and Drop Down Lists'!X$4)*Inputs!F$38,0)</f>
        <v>0</v>
      </c>
      <c r="AS2528">
        <f>IF(OR($D2528="51",$D2528="52",$D2528="61"),(AC2528/'Totals and Drop Down Lists'!Y$4)*Inputs!G$38,0)</f>
        <v>0</v>
      </c>
      <c r="AT2528">
        <f>IF(OR($D2528="51",$D2528="52",$D2528="61"),(AD2528/'Totals and Drop Down Lists'!Z$4)*Inputs!H$38,0)</f>
        <v>0</v>
      </c>
      <c r="AU2528">
        <f>IF(OR($D2528="51",$D2528="52",$D2528="61"),(AE2528/'Totals and Drop Down Lists'!AA$4)*Inputs!I$38,0)</f>
        <v>0</v>
      </c>
      <c r="AV2528">
        <f>IF(OR($D2528="51",$D2528="52",$D2528="61"),(AF2528/'Totals and Drop Down Lists'!AB$4)*Inputs!J$38,0)</f>
        <v>0</v>
      </c>
      <c r="AW2528">
        <f>IF(OR($D2528="51",$D2528="52",$D2528="61"),(AG2528/'Totals and Drop Down Lists'!AC$4)*Inputs!K$38,0)</f>
        <v>0</v>
      </c>
      <c r="AX2528">
        <f>IF(OR($D2528="51",$D2528="52",$D2528="61"),(AH2528/'Totals and Drop Down Lists'!AD$4)*Inputs!L$38,0)</f>
        <v>0</v>
      </c>
      <c r="AY2528">
        <f>IF(OR($D2528="51",$D2528="52",$D2528="61"),0,(AA2528/'Totals and Drop Down Lists'!W$5)*Inputs!E$39)</f>
        <v>0</v>
      </c>
      <c r="AZ2528">
        <f>IF(OR($D2528="51",$D2528="52",$D2528="61"),0,(AB2528/'Totals and Drop Down Lists'!X$5)*Inputs!F$39)</f>
        <v>0</v>
      </c>
      <c r="BA2528">
        <f>IF(OR($D2528="51",$D2528="52",$D2528="61"),0,(AC2528/'Totals and Drop Down Lists'!Y$5)*Inputs!G$39)</f>
        <v>0</v>
      </c>
      <c r="BB2528">
        <f>IF(OR($D2528="51",$D2528="52",$D2528="61"),0,(AD2528/'Totals and Drop Down Lists'!Z$5)*Inputs!H$39)</f>
        <v>0</v>
      </c>
      <c r="BC2528">
        <f>IF(OR($D2528="51",$D2528="52",$D2528="61"),0,(AE2528/'Totals and Drop Down Lists'!AA$5)*Inputs!I$39)</f>
        <v>0</v>
      </c>
      <c r="BD2528">
        <f>IF(OR($D2528="51",$D2528="52",$D2528="61"),0,(AF2528/'Totals and Drop Down Lists'!AB$5)*Inputs!J$39)</f>
        <v>0</v>
      </c>
      <c r="BE2528">
        <f>IF(OR($D2528="51",$D2528="52",$D2528="61"),0,(AG2528/'Totals and Drop Down Lists'!AC$5)*Inputs!K$39)</f>
        <v>0</v>
      </c>
      <c r="BF2528">
        <f>IF(OR($D2528="51",$D2528="52",$D2528="61"),0,(AH2528/'Totals and Drop Down Lists'!AD$5)*Inputs!L$39)</f>
        <v>0</v>
      </c>
      <c r="BG2528" s="10">
        <f t="shared" si="352"/>
        <v>126822.53978082667</v>
      </c>
    </row>
    <row r="2529" spans="1:59" ht="28.8">
      <c r="A2529" s="1" t="s">
        <v>7585</v>
      </c>
      <c r="B2529" s="1" t="s">
        <v>4027</v>
      </c>
      <c r="C2529" s="1" t="s">
        <v>3693</v>
      </c>
      <c r="D2529" s="1" t="s">
        <v>25</v>
      </c>
      <c r="E2529" s="1" t="s">
        <v>4076</v>
      </c>
      <c r="F2529" s="2">
        <v>19984</v>
      </c>
      <c r="G2529" s="2">
        <v>850</v>
      </c>
      <c r="H2529" s="2">
        <v>13</v>
      </c>
      <c r="I2529" s="2">
        <v>4815</v>
      </c>
      <c r="J2529" s="2">
        <v>7043</v>
      </c>
      <c r="K2529" s="2">
        <v>2778</v>
      </c>
      <c r="L2529" s="2">
        <v>66</v>
      </c>
      <c r="M2529" s="2">
        <v>82</v>
      </c>
      <c r="N2529" s="2">
        <v>0</v>
      </c>
      <c r="O2529" s="2">
        <v>97</v>
      </c>
      <c r="P2529" s="2">
        <v>89</v>
      </c>
      <c r="Q2529" s="2">
        <v>10</v>
      </c>
      <c r="R2529" s="2">
        <v>473</v>
      </c>
      <c r="S2529" s="2">
        <v>1613600</v>
      </c>
      <c r="T2529" s="2">
        <v>84050000</v>
      </c>
      <c r="U2529" s="2">
        <v>293</v>
      </c>
      <c r="V2529" s="2">
        <v>100</v>
      </c>
      <c r="W2529" s="2">
        <v>4</v>
      </c>
      <c r="X2529" s="2">
        <v>474</v>
      </c>
      <c r="Y2529" s="2">
        <v>59</v>
      </c>
      <c r="Z2529" s="2">
        <v>348</v>
      </c>
      <c r="AA2529" s="9">
        <f t="shared" si="353"/>
        <v>19984</v>
      </c>
      <c r="AB2529" s="9">
        <f t="shared" si="354"/>
        <v>3952</v>
      </c>
      <c r="AC2529" s="9">
        <f t="shared" si="355"/>
        <v>817</v>
      </c>
      <c r="AD2529" s="9">
        <f t="shared" si="356"/>
        <v>473</v>
      </c>
      <c r="AE2529" s="44">
        <f t="shared" si="357"/>
        <v>7.6524866451410106E-5</v>
      </c>
      <c r="AF2529" s="9">
        <f t="shared" si="358"/>
        <v>370</v>
      </c>
      <c r="AG2529" s="9">
        <f t="shared" si="351"/>
        <v>407</v>
      </c>
      <c r="AH2529" s="44">
        <f t="shared" si="359"/>
        <v>5.9733786936405408E-5</v>
      </c>
      <c r="AI2529">
        <f>AA2529/'Totals and Drop Down Lists'!W$6*Inputs!E$37</f>
        <v>18128.293896482824</v>
      </c>
      <c r="AJ2529">
        <f>AB2529/'Totals and Drop Down Lists'!X$6*Inputs!F$37</f>
        <v>13003.610146255338</v>
      </c>
      <c r="AK2529">
        <f>AC2529/'Totals and Drop Down Lists'!Y$6*Inputs!G$37</f>
        <v>5385.9399714200563</v>
      </c>
      <c r="AL2529">
        <f>AD2529/'Totals and Drop Down Lists'!Z$6*Inputs!H$37</f>
        <v>3792.2781007071094</v>
      </c>
      <c r="AM2529">
        <f>AE2529/'Totals and Drop Down Lists'!AA$6*Inputs!I$37</f>
        <v>9526.5309107995472</v>
      </c>
      <c r="AN2529">
        <f>AF2529/'Totals and Drop Down Lists'!AB$6*Inputs!J$37</f>
        <v>7383.9764619275547</v>
      </c>
      <c r="AO2529">
        <f>AG2529/'Totals and Drop Down Lists'!AC$6*Inputs!K$37</f>
        <v>7579.7955048902895</v>
      </c>
      <c r="AP2529">
        <f>AH2529/'Totals and Drop Down Lists'!AD$6*Inputs!L$37</f>
        <v>14057.14664694119</v>
      </c>
      <c r="AQ2529">
        <f>IF(OR($D2529="51",$D2529="52",$D2529="61"),(AA2529/'Totals and Drop Down Lists'!W$4)*Inputs!E$38,0)</f>
        <v>0</v>
      </c>
      <c r="AR2529">
        <f>IF(OR($D2529="51",$D2529="52",$D2529="61"),(AB2529/'Totals and Drop Down Lists'!X$4)*Inputs!F$38,0)</f>
        <v>0</v>
      </c>
      <c r="AS2529">
        <f>IF(OR($D2529="51",$D2529="52",$D2529="61"),(AC2529/'Totals and Drop Down Lists'!Y$4)*Inputs!G$38,0)</f>
        <v>0</v>
      </c>
      <c r="AT2529">
        <f>IF(OR($D2529="51",$D2529="52",$D2529="61"),(AD2529/'Totals and Drop Down Lists'!Z$4)*Inputs!H$38,0)</f>
        <v>0</v>
      </c>
      <c r="AU2529">
        <f>IF(OR($D2529="51",$D2529="52",$D2529="61"),(AE2529/'Totals and Drop Down Lists'!AA$4)*Inputs!I$38,0)</f>
        <v>0</v>
      </c>
      <c r="AV2529">
        <f>IF(OR($D2529="51",$D2529="52",$D2529="61"),(AF2529/'Totals and Drop Down Lists'!AB$4)*Inputs!J$38,0)</f>
        <v>0</v>
      </c>
      <c r="AW2529">
        <f>IF(OR($D2529="51",$D2529="52",$D2529="61"),(AG2529/'Totals and Drop Down Lists'!AC$4)*Inputs!K$38,0)</f>
        <v>0</v>
      </c>
      <c r="AX2529">
        <f>IF(OR($D2529="51",$D2529="52",$D2529="61"),(AH2529/'Totals and Drop Down Lists'!AD$4)*Inputs!L$38,0)</f>
        <v>0</v>
      </c>
      <c r="AY2529">
        <f>IF(OR($D2529="51",$D2529="52",$D2529="61"),0,(AA2529/'Totals and Drop Down Lists'!W$5)*Inputs!E$39)</f>
        <v>0</v>
      </c>
      <c r="AZ2529">
        <f>IF(OR($D2529="51",$D2529="52",$D2529="61"),0,(AB2529/'Totals and Drop Down Lists'!X$5)*Inputs!F$39)</f>
        <v>0</v>
      </c>
      <c r="BA2529">
        <f>IF(OR($D2529="51",$D2529="52",$D2529="61"),0,(AC2529/'Totals and Drop Down Lists'!Y$5)*Inputs!G$39)</f>
        <v>0</v>
      </c>
      <c r="BB2529">
        <f>IF(OR($D2529="51",$D2529="52",$D2529="61"),0,(AD2529/'Totals and Drop Down Lists'!Z$5)*Inputs!H$39)</f>
        <v>0</v>
      </c>
      <c r="BC2529">
        <f>IF(OR($D2529="51",$D2529="52",$D2529="61"),0,(AE2529/'Totals and Drop Down Lists'!AA$5)*Inputs!I$39)</f>
        <v>0</v>
      </c>
      <c r="BD2529">
        <f>IF(OR($D2529="51",$D2529="52",$D2529="61"),0,(AF2529/'Totals and Drop Down Lists'!AB$5)*Inputs!J$39)</f>
        <v>0</v>
      </c>
      <c r="BE2529">
        <f>IF(OR($D2529="51",$D2529="52",$D2529="61"),0,(AG2529/'Totals and Drop Down Lists'!AC$5)*Inputs!K$39)</f>
        <v>0</v>
      </c>
      <c r="BF2529">
        <f>IF(OR($D2529="51",$D2529="52",$D2529="61"),0,(AH2529/'Totals and Drop Down Lists'!AD$5)*Inputs!L$39)</f>
        <v>0</v>
      </c>
      <c r="BG2529" s="10">
        <f t="shared" si="352"/>
        <v>78857.571639423899</v>
      </c>
    </row>
    <row r="2530" spans="1:59" ht="28.8">
      <c r="A2530" s="1" t="s">
        <v>7585</v>
      </c>
      <c r="B2530" s="1" t="s">
        <v>4027</v>
      </c>
      <c r="C2530" s="1" t="s">
        <v>4077</v>
      </c>
      <c r="D2530" s="1" t="s">
        <v>58</v>
      </c>
      <c r="E2530" s="1" t="s">
        <v>4078</v>
      </c>
      <c r="F2530" s="2">
        <v>44418</v>
      </c>
      <c r="G2530" s="2">
        <v>400</v>
      </c>
      <c r="H2530" s="2">
        <v>24</v>
      </c>
      <c r="I2530" s="2">
        <v>8730</v>
      </c>
      <c r="J2530" s="2">
        <v>15176</v>
      </c>
      <c r="K2530" s="2">
        <v>2097</v>
      </c>
      <c r="L2530" s="2">
        <v>456</v>
      </c>
      <c r="M2530" s="2">
        <v>176</v>
      </c>
      <c r="N2530" s="2">
        <v>122</v>
      </c>
      <c r="O2530" s="2">
        <v>225</v>
      </c>
      <c r="P2530" s="2">
        <v>58</v>
      </c>
      <c r="Q2530" s="2">
        <v>27</v>
      </c>
      <c r="R2530" s="2">
        <v>1074</v>
      </c>
      <c r="S2530" s="2">
        <v>1258500</v>
      </c>
      <c r="T2530" s="2">
        <v>93458200</v>
      </c>
      <c r="U2530" s="2">
        <v>142</v>
      </c>
      <c r="V2530" s="2">
        <v>282</v>
      </c>
      <c r="W2530" s="2">
        <v>58</v>
      </c>
      <c r="X2530" s="2">
        <v>668</v>
      </c>
      <c r="Y2530" s="2">
        <v>158</v>
      </c>
      <c r="Z2530" s="2">
        <v>262</v>
      </c>
      <c r="AA2530" s="9">
        <f t="shared" si="353"/>
        <v>44418</v>
      </c>
      <c r="AB2530" s="9">
        <f t="shared" si="354"/>
        <v>8306</v>
      </c>
      <c r="AC2530" s="9">
        <f t="shared" si="355"/>
        <v>2138</v>
      </c>
      <c r="AD2530" s="9">
        <f t="shared" si="356"/>
        <v>1074</v>
      </c>
      <c r="AE2530" s="44">
        <f t="shared" si="357"/>
        <v>2.023649662876217E-5</v>
      </c>
      <c r="AF2530" s="9">
        <f t="shared" si="358"/>
        <v>328</v>
      </c>
      <c r="AG2530" s="9">
        <f t="shared" si="351"/>
        <v>420</v>
      </c>
      <c r="AH2530" s="44">
        <f t="shared" si="359"/>
        <v>2.1594417283753504E-5</v>
      </c>
      <c r="AI2530">
        <f>AA2530/'Totals and Drop Down Lists'!W$6*Inputs!E$37</f>
        <v>40293.362604782524</v>
      </c>
      <c r="AJ2530">
        <f>AB2530/'Totals and Drop Down Lists'!X$6*Inputs!F$37</f>
        <v>27329.955939978954</v>
      </c>
      <c r="AK2530">
        <f>AC2530/'Totals and Drop Down Lists'!Y$6*Inputs!G$37</f>
        <v>14094.418187143308</v>
      </c>
      <c r="AL2530">
        <f>AD2530/'Totals and Drop Down Lists'!Z$6*Inputs!H$37</f>
        <v>8610.7963639734371</v>
      </c>
      <c r="AM2530">
        <f>AE2530/'Totals and Drop Down Lists'!AA$6*Inputs!I$37</f>
        <v>2519.2283188446036</v>
      </c>
      <c r="AN2530">
        <f>AF2530/'Totals and Drop Down Lists'!AB$6*Inputs!J$37</f>
        <v>6545.7953500330759</v>
      </c>
      <c r="AO2530">
        <f>AG2530/'Totals and Drop Down Lists'!AC$6*Inputs!K$37</f>
        <v>7821.9019952184799</v>
      </c>
      <c r="AP2530">
        <f>AH2530/'Totals and Drop Down Lists'!AD$6*Inputs!L$37</f>
        <v>5081.812255367975</v>
      </c>
      <c r="AQ2530">
        <f>IF(OR($D2530="51",$D2530="52",$D2530="61"),(AA2530/'Totals and Drop Down Lists'!W$4)*Inputs!E$38,0)</f>
        <v>0</v>
      </c>
      <c r="AR2530">
        <f>IF(OR($D2530="51",$D2530="52",$D2530="61"),(AB2530/'Totals and Drop Down Lists'!X$4)*Inputs!F$38,0)</f>
        <v>0</v>
      </c>
      <c r="AS2530">
        <f>IF(OR($D2530="51",$D2530="52",$D2530="61"),(AC2530/'Totals and Drop Down Lists'!Y$4)*Inputs!G$38,0)</f>
        <v>0</v>
      </c>
      <c r="AT2530">
        <f>IF(OR($D2530="51",$D2530="52",$D2530="61"),(AD2530/'Totals and Drop Down Lists'!Z$4)*Inputs!H$38,0)</f>
        <v>0</v>
      </c>
      <c r="AU2530">
        <f>IF(OR($D2530="51",$D2530="52",$D2530="61"),(AE2530/'Totals and Drop Down Lists'!AA$4)*Inputs!I$38,0)</f>
        <v>0</v>
      </c>
      <c r="AV2530">
        <f>IF(OR($D2530="51",$D2530="52",$D2530="61"),(AF2530/'Totals and Drop Down Lists'!AB$4)*Inputs!J$38,0)</f>
        <v>0</v>
      </c>
      <c r="AW2530">
        <f>IF(OR($D2530="51",$D2530="52",$D2530="61"),(AG2530/'Totals and Drop Down Lists'!AC$4)*Inputs!K$38,0)</f>
        <v>0</v>
      </c>
      <c r="AX2530">
        <f>IF(OR($D2530="51",$D2530="52",$D2530="61"),(AH2530/'Totals and Drop Down Lists'!AD$4)*Inputs!L$38,0)</f>
        <v>0</v>
      </c>
      <c r="AY2530">
        <f>IF(OR($D2530="51",$D2530="52",$D2530="61"),0,(AA2530/'Totals and Drop Down Lists'!W$5)*Inputs!E$39)</f>
        <v>0</v>
      </c>
      <c r="AZ2530">
        <f>IF(OR($D2530="51",$D2530="52",$D2530="61"),0,(AB2530/'Totals and Drop Down Lists'!X$5)*Inputs!F$39)</f>
        <v>0</v>
      </c>
      <c r="BA2530">
        <f>IF(OR($D2530="51",$D2530="52",$D2530="61"),0,(AC2530/'Totals and Drop Down Lists'!Y$5)*Inputs!G$39)</f>
        <v>0</v>
      </c>
      <c r="BB2530">
        <f>IF(OR($D2530="51",$D2530="52",$D2530="61"),0,(AD2530/'Totals and Drop Down Lists'!Z$5)*Inputs!H$39)</f>
        <v>0</v>
      </c>
      <c r="BC2530">
        <f>IF(OR($D2530="51",$D2530="52",$D2530="61"),0,(AE2530/'Totals and Drop Down Lists'!AA$5)*Inputs!I$39)</f>
        <v>0</v>
      </c>
      <c r="BD2530">
        <f>IF(OR($D2530="51",$D2530="52",$D2530="61"),0,(AF2530/'Totals and Drop Down Lists'!AB$5)*Inputs!J$39)</f>
        <v>0</v>
      </c>
      <c r="BE2530">
        <f>IF(OR($D2530="51",$D2530="52",$D2530="61"),0,(AG2530/'Totals and Drop Down Lists'!AC$5)*Inputs!K$39)</f>
        <v>0</v>
      </c>
      <c r="BF2530">
        <f>IF(OR($D2530="51",$D2530="52",$D2530="61"),0,(AH2530/'Totals and Drop Down Lists'!AD$5)*Inputs!L$39)</f>
        <v>0</v>
      </c>
      <c r="BG2530" s="10">
        <f t="shared" si="352"/>
        <v>112297.27101534235</v>
      </c>
    </row>
    <row r="2531" spans="1:59" ht="28.8">
      <c r="A2531" s="1" t="s">
        <v>7585</v>
      </c>
      <c r="B2531" s="1" t="s">
        <v>4027</v>
      </c>
      <c r="C2531" s="1" t="s">
        <v>910</v>
      </c>
      <c r="D2531" s="1" t="s">
        <v>58</v>
      </c>
      <c r="E2531" s="1" t="s">
        <v>4079</v>
      </c>
      <c r="F2531" s="2">
        <v>82782</v>
      </c>
      <c r="G2531" s="2">
        <v>818</v>
      </c>
      <c r="H2531" s="2">
        <v>23</v>
      </c>
      <c r="I2531" s="2">
        <v>20420</v>
      </c>
      <c r="J2531" s="2">
        <v>25313</v>
      </c>
      <c r="K2531" s="2">
        <v>5763</v>
      </c>
      <c r="L2531" s="2">
        <v>985</v>
      </c>
      <c r="M2531" s="2">
        <v>297</v>
      </c>
      <c r="N2531" s="2">
        <v>264</v>
      </c>
      <c r="O2531" s="2">
        <v>437</v>
      </c>
      <c r="P2531" s="2">
        <v>185</v>
      </c>
      <c r="Q2531" s="2">
        <v>51</v>
      </c>
      <c r="R2531" s="2">
        <v>671</v>
      </c>
      <c r="S2531" s="2">
        <v>3273000</v>
      </c>
      <c r="T2531" s="2">
        <v>211104500</v>
      </c>
      <c r="U2531" s="2">
        <v>612</v>
      </c>
      <c r="V2531" s="2">
        <v>591</v>
      </c>
      <c r="W2531" s="2">
        <v>192</v>
      </c>
      <c r="X2531" s="2">
        <v>1387</v>
      </c>
      <c r="Y2531" s="2">
        <v>172</v>
      </c>
      <c r="Z2531" s="2">
        <v>726</v>
      </c>
      <c r="AA2531" s="9">
        <f t="shared" si="353"/>
        <v>82782</v>
      </c>
      <c r="AB2531" s="9">
        <f t="shared" si="354"/>
        <v>19579</v>
      </c>
      <c r="AC2531" s="9">
        <f t="shared" si="355"/>
        <v>2890</v>
      </c>
      <c r="AD2531" s="9">
        <f t="shared" si="356"/>
        <v>671</v>
      </c>
      <c r="AE2531" s="44">
        <f t="shared" si="357"/>
        <v>9.1632472663403811E-5</v>
      </c>
      <c r="AF2531" s="9">
        <f t="shared" si="358"/>
        <v>604</v>
      </c>
      <c r="AG2531" s="9">
        <f t="shared" si="351"/>
        <v>898</v>
      </c>
      <c r="AH2531" s="44">
        <f t="shared" si="359"/>
        <v>7.6073329323816957E-5</v>
      </c>
      <c r="AI2531">
        <f>AA2531/'Totals and Drop Down Lists'!W$6*Inputs!E$37</f>
        <v>75094.897184679794</v>
      </c>
      <c r="AJ2531">
        <f>AB2531/'Totals and Drop Down Lists'!X$6*Inputs!F$37</f>
        <v>64422.490651197688</v>
      </c>
      <c r="AK2531">
        <f>AC2531/'Totals and Drop Down Lists'!Y$6*Inputs!G$37</f>
        <v>19051.856202452833</v>
      </c>
      <c r="AL2531">
        <f>AD2531/'Totals and Drop Down Lists'!Z$6*Inputs!H$37</f>
        <v>5379.7433521658995</v>
      </c>
      <c r="AM2531">
        <f>AE2531/'Totals and Drop Down Lists'!AA$6*Inputs!I$37</f>
        <v>11407.266993601208</v>
      </c>
      <c r="AN2531">
        <f>AF2531/'Totals and Drop Down Lists'!AB$6*Inputs!J$37</f>
        <v>12053.842656768225</v>
      </c>
      <c r="AO2531">
        <f>AG2531/'Totals and Drop Down Lists'!AC$6*Inputs!K$37</f>
        <v>16723.971408824276</v>
      </c>
      <c r="AP2531">
        <f>AH2531/'Totals and Drop Down Lists'!AD$6*Inputs!L$37</f>
        <v>17902.329670885221</v>
      </c>
      <c r="AQ2531">
        <f>IF(OR($D2531="51",$D2531="52",$D2531="61"),(AA2531/'Totals and Drop Down Lists'!W$4)*Inputs!E$38,0)</f>
        <v>0</v>
      </c>
      <c r="AR2531">
        <f>IF(OR($D2531="51",$D2531="52",$D2531="61"),(AB2531/'Totals and Drop Down Lists'!X$4)*Inputs!F$38,0)</f>
        <v>0</v>
      </c>
      <c r="AS2531">
        <f>IF(OR($D2531="51",$D2531="52",$D2531="61"),(AC2531/'Totals and Drop Down Lists'!Y$4)*Inputs!G$38,0)</f>
        <v>0</v>
      </c>
      <c r="AT2531">
        <f>IF(OR($D2531="51",$D2531="52",$D2531="61"),(AD2531/'Totals and Drop Down Lists'!Z$4)*Inputs!H$38,0)</f>
        <v>0</v>
      </c>
      <c r="AU2531">
        <f>IF(OR($D2531="51",$D2531="52",$D2531="61"),(AE2531/'Totals and Drop Down Lists'!AA$4)*Inputs!I$38,0)</f>
        <v>0</v>
      </c>
      <c r="AV2531">
        <f>IF(OR($D2531="51",$D2531="52",$D2531="61"),(AF2531/'Totals and Drop Down Lists'!AB$4)*Inputs!J$38,0)</f>
        <v>0</v>
      </c>
      <c r="AW2531">
        <f>IF(OR($D2531="51",$D2531="52",$D2531="61"),(AG2531/'Totals and Drop Down Lists'!AC$4)*Inputs!K$38,0)</f>
        <v>0</v>
      </c>
      <c r="AX2531">
        <f>IF(OR($D2531="51",$D2531="52",$D2531="61"),(AH2531/'Totals and Drop Down Lists'!AD$4)*Inputs!L$38,0)</f>
        <v>0</v>
      </c>
      <c r="AY2531">
        <f>IF(OR($D2531="51",$D2531="52",$D2531="61"),0,(AA2531/'Totals and Drop Down Lists'!W$5)*Inputs!E$39)</f>
        <v>0</v>
      </c>
      <c r="AZ2531">
        <f>IF(OR($D2531="51",$D2531="52",$D2531="61"),0,(AB2531/'Totals and Drop Down Lists'!X$5)*Inputs!F$39)</f>
        <v>0</v>
      </c>
      <c r="BA2531">
        <f>IF(OR($D2531="51",$D2531="52",$D2531="61"),0,(AC2531/'Totals and Drop Down Lists'!Y$5)*Inputs!G$39)</f>
        <v>0</v>
      </c>
      <c r="BB2531">
        <f>IF(OR($D2531="51",$D2531="52",$D2531="61"),0,(AD2531/'Totals and Drop Down Lists'!Z$5)*Inputs!H$39)</f>
        <v>0</v>
      </c>
      <c r="BC2531">
        <f>IF(OR($D2531="51",$D2531="52",$D2531="61"),0,(AE2531/'Totals and Drop Down Lists'!AA$5)*Inputs!I$39)</f>
        <v>0</v>
      </c>
      <c r="BD2531">
        <f>IF(OR($D2531="51",$D2531="52",$D2531="61"),0,(AF2531/'Totals and Drop Down Lists'!AB$5)*Inputs!J$39)</f>
        <v>0</v>
      </c>
      <c r="BE2531">
        <f>IF(OR($D2531="51",$D2531="52",$D2531="61"),0,(AG2531/'Totals and Drop Down Lists'!AC$5)*Inputs!K$39)</f>
        <v>0</v>
      </c>
      <c r="BF2531">
        <f>IF(OR($D2531="51",$D2531="52",$D2531="61"),0,(AH2531/'Totals and Drop Down Lists'!AD$5)*Inputs!L$39)</f>
        <v>0</v>
      </c>
      <c r="BG2531" s="10">
        <f t="shared" si="352"/>
        <v>222036.39812057512</v>
      </c>
    </row>
    <row r="2532" spans="1:59" ht="28.8">
      <c r="A2532" s="1" t="s">
        <v>7585</v>
      </c>
      <c r="B2532" s="1" t="s">
        <v>4027</v>
      </c>
      <c r="C2532" s="1" t="s">
        <v>912</v>
      </c>
      <c r="D2532" s="1" t="s">
        <v>25</v>
      </c>
      <c r="E2532" s="1" t="s">
        <v>4080</v>
      </c>
      <c r="F2532" s="2">
        <v>29093</v>
      </c>
      <c r="G2532" s="2">
        <v>578</v>
      </c>
      <c r="H2532" s="2">
        <v>34</v>
      </c>
      <c r="I2532" s="2">
        <v>8118</v>
      </c>
      <c r="J2532" s="2">
        <v>11435</v>
      </c>
      <c r="K2532" s="2">
        <v>3490</v>
      </c>
      <c r="L2532" s="2">
        <v>75</v>
      </c>
      <c r="M2532" s="2">
        <v>0</v>
      </c>
      <c r="N2532" s="2">
        <v>0</v>
      </c>
      <c r="O2532" s="2">
        <v>46</v>
      </c>
      <c r="P2532" s="2">
        <v>10</v>
      </c>
      <c r="Q2532" s="2">
        <v>0</v>
      </c>
      <c r="R2532" s="2">
        <v>2539</v>
      </c>
      <c r="S2532" s="2">
        <v>1887600</v>
      </c>
      <c r="T2532" s="2">
        <v>74009700</v>
      </c>
      <c r="U2532" s="2">
        <v>512</v>
      </c>
      <c r="V2532" s="2">
        <v>530</v>
      </c>
      <c r="W2532" s="2">
        <v>54</v>
      </c>
      <c r="X2532" s="2">
        <v>1295</v>
      </c>
      <c r="Y2532" s="2">
        <v>150</v>
      </c>
      <c r="Z2532" s="2">
        <v>560</v>
      </c>
      <c r="AA2532" s="9">
        <f t="shared" si="353"/>
        <v>29093</v>
      </c>
      <c r="AB2532" s="9">
        <f t="shared" si="354"/>
        <v>7506</v>
      </c>
      <c r="AC2532" s="9">
        <f t="shared" si="355"/>
        <v>2670</v>
      </c>
      <c r="AD2532" s="9">
        <f t="shared" si="356"/>
        <v>2539</v>
      </c>
      <c r="AE2532" s="44">
        <f t="shared" si="357"/>
        <v>7.4389299808663554E-5</v>
      </c>
      <c r="AF2532" s="9">
        <f t="shared" si="358"/>
        <v>711</v>
      </c>
      <c r="AG2532" s="9">
        <f t="shared" si="351"/>
        <v>710</v>
      </c>
      <c r="AH2532" s="44">
        <f t="shared" si="359"/>
        <v>8.0630377487311367E-5</v>
      </c>
      <c r="AI2532">
        <f>AA2532/'Totals and Drop Down Lists'!W$6*Inputs!E$37</f>
        <v>26391.435865210908</v>
      </c>
      <c r="AJ2532">
        <f>AB2532/'Totals and Drop Down Lists'!X$6*Inputs!F$37</f>
        <v>24697.646193773424</v>
      </c>
      <c r="AK2532">
        <f>AC2532/'Totals and Drop Down Lists'!Y$6*Inputs!G$37</f>
        <v>17601.541889463344</v>
      </c>
      <c r="AL2532">
        <f>AD2532/'Totals and Drop Down Lists'!Z$6*Inputs!H$37</f>
        <v>20356.435724514482</v>
      </c>
      <c r="AM2532">
        <f>AE2532/'Totals and Drop Down Lists'!AA$6*Inputs!I$37</f>
        <v>9260.6756067969563</v>
      </c>
      <c r="AN2532">
        <f>AF2532/'Totals and Drop Down Lists'!AB$6*Inputs!J$37</f>
        <v>14189.208822785111</v>
      </c>
      <c r="AO2532">
        <f>AG2532/'Totals and Drop Down Lists'!AC$6*Inputs!K$37</f>
        <v>13222.739087155051</v>
      </c>
      <c r="AP2532">
        <f>AH2532/'Totals and Drop Down Lists'!AD$6*Inputs!L$37</f>
        <v>18974.739400735671</v>
      </c>
      <c r="AQ2532">
        <f>IF(OR($D2532="51",$D2532="52",$D2532="61"),(AA2532/'Totals and Drop Down Lists'!W$4)*Inputs!E$38,0)</f>
        <v>0</v>
      </c>
      <c r="AR2532">
        <f>IF(OR($D2532="51",$D2532="52",$D2532="61"),(AB2532/'Totals and Drop Down Lists'!X$4)*Inputs!F$38,0)</f>
        <v>0</v>
      </c>
      <c r="AS2532">
        <f>IF(OR($D2532="51",$D2532="52",$D2532="61"),(AC2532/'Totals and Drop Down Lists'!Y$4)*Inputs!G$38,0)</f>
        <v>0</v>
      </c>
      <c r="AT2532">
        <f>IF(OR($D2532="51",$D2532="52",$D2532="61"),(AD2532/'Totals and Drop Down Lists'!Z$4)*Inputs!H$38,0)</f>
        <v>0</v>
      </c>
      <c r="AU2532">
        <f>IF(OR($D2532="51",$D2532="52",$D2532="61"),(AE2532/'Totals and Drop Down Lists'!AA$4)*Inputs!I$38,0)</f>
        <v>0</v>
      </c>
      <c r="AV2532">
        <f>IF(OR($D2532="51",$D2532="52",$D2532="61"),(AF2532/'Totals and Drop Down Lists'!AB$4)*Inputs!J$38,0)</f>
        <v>0</v>
      </c>
      <c r="AW2532">
        <f>IF(OR($D2532="51",$D2532="52",$D2532="61"),(AG2532/'Totals and Drop Down Lists'!AC$4)*Inputs!K$38,0)</f>
        <v>0</v>
      </c>
      <c r="AX2532">
        <f>IF(OR($D2532="51",$D2532="52",$D2532="61"),(AH2532/'Totals and Drop Down Lists'!AD$4)*Inputs!L$38,0)</f>
        <v>0</v>
      </c>
      <c r="AY2532">
        <f>IF(OR($D2532="51",$D2532="52",$D2532="61"),0,(AA2532/'Totals and Drop Down Lists'!W$5)*Inputs!E$39)</f>
        <v>0</v>
      </c>
      <c r="AZ2532">
        <f>IF(OR($D2532="51",$D2532="52",$D2532="61"),0,(AB2532/'Totals and Drop Down Lists'!X$5)*Inputs!F$39)</f>
        <v>0</v>
      </c>
      <c r="BA2532">
        <f>IF(OR($D2532="51",$D2532="52",$D2532="61"),0,(AC2532/'Totals and Drop Down Lists'!Y$5)*Inputs!G$39)</f>
        <v>0</v>
      </c>
      <c r="BB2532">
        <f>IF(OR($D2532="51",$D2532="52",$D2532="61"),0,(AD2532/'Totals and Drop Down Lists'!Z$5)*Inputs!H$39)</f>
        <v>0</v>
      </c>
      <c r="BC2532">
        <f>IF(OR($D2532="51",$D2532="52",$D2532="61"),0,(AE2532/'Totals and Drop Down Lists'!AA$5)*Inputs!I$39)</f>
        <v>0</v>
      </c>
      <c r="BD2532">
        <f>IF(OR($D2532="51",$D2532="52",$D2532="61"),0,(AF2532/'Totals and Drop Down Lists'!AB$5)*Inputs!J$39)</f>
        <v>0</v>
      </c>
      <c r="BE2532">
        <f>IF(OR($D2532="51",$D2532="52",$D2532="61"),0,(AG2532/'Totals and Drop Down Lists'!AC$5)*Inputs!K$39)</f>
        <v>0</v>
      </c>
      <c r="BF2532">
        <f>IF(OR($D2532="51",$D2532="52",$D2532="61"),0,(AH2532/'Totals and Drop Down Lists'!AD$5)*Inputs!L$39)</f>
        <v>0</v>
      </c>
      <c r="BG2532" s="10">
        <f t="shared" si="352"/>
        <v>144694.42259043493</v>
      </c>
    </row>
    <row r="2533" spans="1:59" ht="28.8">
      <c r="A2533" s="1" t="s">
        <v>7585</v>
      </c>
      <c r="B2533" s="1" t="s">
        <v>4027</v>
      </c>
      <c r="C2533" s="1" t="s">
        <v>4081</v>
      </c>
      <c r="D2533" s="1" t="s">
        <v>58</v>
      </c>
      <c r="E2533" s="1" t="s">
        <v>4082</v>
      </c>
      <c r="F2533" s="2">
        <v>76600</v>
      </c>
      <c r="G2533" s="2">
        <v>586</v>
      </c>
      <c r="H2533" s="2">
        <v>88</v>
      </c>
      <c r="I2533" s="2">
        <v>12159</v>
      </c>
      <c r="J2533" s="2">
        <v>29602</v>
      </c>
      <c r="K2533" s="2">
        <v>6296</v>
      </c>
      <c r="L2533" s="2">
        <v>498</v>
      </c>
      <c r="M2533" s="2">
        <v>24</v>
      </c>
      <c r="N2533" s="2">
        <v>9</v>
      </c>
      <c r="O2533" s="2">
        <v>322</v>
      </c>
      <c r="P2533" s="2">
        <v>27</v>
      </c>
      <c r="Q2533" s="2">
        <v>30</v>
      </c>
      <c r="R2533" s="2">
        <v>1389</v>
      </c>
      <c r="S2533" s="2">
        <v>5120100</v>
      </c>
      <c r="T2533" s="2">
        <v>283558200</v>
      </c>
      <c r="U2533" s="2">
        <v>383</v>
      </c>
      <c r="V2533" s="2">
        <v>416</v>
      </c>
      <c r="W2533" s="2">
        <v>56</v>
      </c>
      <c r="X2533" s="2">
        <v>1228</v>
      </c>
      <c r="Y2533" s="2">
        <v>163</v>
      </c>
      <c r="Z2533" s="2">
        <v>745</v>
      </c>
      <c r="AA2533" s="9">
        <f t="shared" si="353"/>
        <v>76600</v>
      </c>
      <c r="AB2533" s="9">
        <f t="shared" si="354"/>
        <v>11485</v>
      </c>
      <c r="AC2533" s="9">
        <f t="shared" si="355"/>
        <v>2299</v>
      </c>
      <c r="AD2533" s="9">
        <f t="shared" si="356"/>
        <v>1389</v>
      </c>
      <c r="AE2533" s="44">
        <f t="shared" si="357"/>
        <v>9.3519929412760712E-5</v>
      </c>
      <c r="AF2533" s="9">
        <f t="shared" si="358"/>
        <v>756</v>
      </c>
      <c r="AG2533" s="9">
        <f t="shared" si="351"/>
        <v>908</v>
      </c>
      <c r="AH2533" s="44">
        <f t="shared" si="359"/>
        <v>7.1858905799694313E-5</v>
      </c>
      <c r="AI2533">
        <f>AA2533/'Totals and Drop Down Lists'!W$6*Inputs!E$37</f>
        <v>69486.955187679356</v>
      </c>
      <c r="AJ2533">
        <f>AB2533/'Totals and Drop Down Lists'!X$6*Inputs!F$37</f>
        <v>37790.096793963196</v>
      </c>
      <c r="AK2533">
        <f>AC2533/'Totals and Drop Down Lists'!Y$6*Inputs!G$37</f>
        <v>15155.784570740161</v>
      </c>
      <c r="AL2533">
        <f>AD2533/'Totals and Drop Down Lists'!Z$6*Inputs!H$37</f>
        <v>11136.309264021511</v>
      </c>
      <c r="AM2533">
        <f>AE2533/'Totals and Drop Down Lists'!AA$6*Inputs!I$37</f>
        <v>11642.235258158233</v>
      </c>
      <c r="AN2533">
        <f>AF2533/'Totals and Drop Down Lists'!AB$6*Inputs!J$37</f>
        <v>15087.260014100624</v>
      </c>
      <c r="AO2533">
        <f>AG2533/'Totals and Drop Down Lists'!AC$6*Inputs!K$37</f>
        <v>16910.207170615191</v>
      </c>
      <c r="AP2533">
        <f>AH2533/'Totals and Drop Down Lists'!AD$6*Inputs!L$37</f>
        <v>16910.549766256328</v>
      </c>
      <c r="AQ2533">
        <f>IF(OR($D2533="51",$D2533="52",$D2533="61"),(AA2533/'Totals and Drop Down Lists'!W$4)*Inputs!E$38,0)</f>
        <v>0</v>
      </c>
      <c r="AR2533">
        <f>IF(OR($D2533="51",$D2533="52",$D2533="61"),(AB2533/'Totals and Drop Down Lists'!X$4)*Inputs!F$38,0)</f>
        <v>0</v>
      </c>
      <c r="AS2533">
        <f>IF(OR($D2533="51",$D2533="52",$D2533="61"),(AC2533/'Totals and Drop Down Lists'!Y$4)*Inputs!G$38,0)</f>
        <v>0</v>
      </c>
      <c r="AT2533">
        <f>IF(OR($D2533="51",$D2533="52",$D2533="61"),(AD2533/'Totals and Drop Down Lists'!Z$4)*Inputs!H$38,0)</f>
        <v>0</v>
      </c>
      <c r="AU2533">
        <f>IF(OR($D2533="51",$D2533="52",$D2533="61"),(AE2533/'Totals and Drop Down Lists'!AA$4)*Inputs!I$38,0)</f>
        <v>0</v>
      </c>
      <c r="AV2533">
        <f>IF(OR($D2533="51",$D2533="52",$D2533="61"),(AF2533/'Totals and Drop Down Lists'!AB$4)*Inputs!J$38,0)</f>
        <v>0</v>
      </c>
      <c r="AW2533">
        <f>IF(OR($D2533="51",$D2533="52",$D2533="61"),(AG2533/'Totals and Drop Down Lists'!AC$4)*Inputs!K$38,0)</f>
        <v>0</v>
      </c>
      <c r="AX2533">
        <f>IF(OR($D2533="51",$D2533="52",$D2533="61"),(AH2533/'Totals and Drop Down Lists'!AD$4)*Inputs!L$38,0)</f>
        <v>0</v>
      </c>
      <c r="AY2533">
        <f>IF(OR($D2533="51",$D2533="52",$D2533="61"),0,(AA2533/'Totals and Drop Down Lists'!W$5)*Inputs!E$39)</f>
        <v>0</v>
      </c>
      <c r="AZ2533">
        <f>IF(OR($D2533="51",$D2533="52",$D2533="61"),0,(AB2533/'Totals and Drop Down Lists'!X$5)*Inputs!F$39)</f>
        <v>0</v>
      </c>
      <c r="BA2533">
        <f>IF(OR($D2533="51",$D2533="52",$D2533="61"),0,(AC2533/'Totals and Drop Down Lists'!Y$5)*Inputs!G$39)</f>
        <v>0</v>
      </c>
      <c r="BB2533">
        <f>IF(OR($D2533="51",$D2533="52",$D2533="61"),0,(AD2533/'Totals and Drop Down Lists'!Z$5)*Inputs!H$39)</f>
        <v>0</v>
      </c>
      <c r="BC2533">
        <f>IF(OR($D2533="51",$D2533="52",$D2533="61"),0,(AE2533/'Totals and Drop Down Lists'!AA$5)*Inputs!I$39)</f>
        <v>0</v>
      </c>
      <c r="BD2533">
        <f>IF(OR($D2533="51",$D2533="52",$D2533="61"),0,(AF2533/'Totals and Drop Down Lists'!AB$5)*Inputs!J$39)</f>
        <v>0</v>
      </c>
      <c r="BE2533">
        <f>IF(OR($D2533="51",$D2533="52",$D2533="61"),0,(AG2533/'Totals and Drop Down Lists'!AC$5)*Inputs!K$39)</f>
        <v>0</v>
      </c>
      <c r="BF2533">
        <f>IF(OR($D2533="51",$D2533="52",$D2533="61"),0,(AH2533/'Totals and Drop Down Lists'!AD$5)*Inputs!L$39)</f>
        <v>0</v>
      </c>
      <c r="BG2533" s="10">
        <f t="shared" si="352"/>
        <v>194119.39802553461</v>
      </c>
    </row>
    <row r="2534" spans="1:59" ht="28.8">
      <c r="A2534" s="1" t="s">
        <v>7585</v>
      </c>
      <c r="B2534" s="1" t="s">
        <v>4027</v>
      </c>
      <c r="C2534" s="1" t="s">
        <v>4083</v>
      </c>
      <c r="D2534" s="1" t="s">
        <v>25</v>
      </c>
      <c r="E2534" s="1" t="s">
        <v>4084</v>
      </c>
      <c r="F2534" s="2">
        <v>11898</v>
      </c>
      <c r="G2534" s="2">
        <v>27</v>
      </c>
      <c r="H2534" s="2">
        <v>0</v>
      </c>
      <c r="I2534" s="2">
        <v>2618</v>
      </c>
      <c r="J2534" s="2">
        <v>4350</v>
      </c>
      <c r="K2534" s="2">
        <v>1135</v>
      </c>
      <c r="L2534" s="2">
        <v>0</v>
      </c>
      <c r="M2534" s="2">
        <v>0</v>
      </c>
      <c r="N2534" s="2">
        <v>0</v>
      </c>
      <c r="O2534" s="2">
        <v>31</v>
      </c>
      <c r="P2534" s="2">
        <v>34</v>
      </c>
      <c r="Q2534" s="2">
        <v>0</v>
      </c>
      <c r="R2534" s="2">
        <v>654</v>
      </c>
      <c r="S2534" s="2">
        <v>449600</v>
      </c>
      <c r="T2534" s="2">
        <v>20688300</v>
      </c>
      <c r="U2534" s="2">
        <v>414</v>
      </c>
      <c r="V2534" s="2">
        <v>60</v>
      </c>
      <c r="W2534" s="2">
        <v>75</v>
      </c>
      <c r="X2534" s="2">
        <v>250</v>
      </c>
      <c r="Y2534" s="2">
        <v>0</v>
      </c>
      <c r="Z2534" s="2">
        <v>170</v>
      </c>
      <c r="AA2534" s="9">
        <f t="shared" si="353"/>
        <v>11898</v>
      </c>
      <c r="AB2534" s="9">
        <f t="shared" si="354"/>
        <v>2591</v>
      </c>
      <c r="AC2534" s="9">
        <f t="shared" si="355"/>
        <v>719</v>
      </c>
      <c r="AD2534" s="9">
        <f t="shared" si="356"/>
        <v>654</v>
      </c>
      <c r="AE2534" s="44">
        <f t="shared" si="357"/>
        <v>2.0682272316917327E-5</v>
      </c>
      <c r="AF2534" s="9">
        <f t="shared" si="358"/>
        <v>115</v>
      </c>
      <c r="AG2534" s="9">
        <f t="shared" si="351"/>
        <v>170</v>
      </c>
      <c r="AH2534" s="44">
        <f t="shared" si="359"/>
        <v>1.6504661142817993E-5</v>
      </c>
      <c r="AI2534">
        <f>AA2534/'Totals and Drop Down Lists'!W$6*Inputs!E$37</f>
        <v>10793.156564269048</v>
      </c>
      <c r="AJ2534">
        <f>AB2534/'Totals and Drop Down Lists'!X$6*Inputs!F$37</f>
        <v>8525.393190523173</v>
      </c>
      <c r="AK2534">
        <f>AC2534/'Totals and Drop Down Lists'!Y$6*Inputs!G$37</f>
        <v>4739.8908683611035</v>
      </c>
      <c r="AL2534">
        <f>AD2534/'Totals and Drop Down Lists'!Z$6*Inputs!H$37</f>
        <v>5243.4458305760027</v>
      </c>
      <c r="AM2534">
        <f>AE2534/'Totals and Drop Down Lists'!AA$6*Inputs!I$37</f>
        <v>2574.7226446686082</v>
      </c>
      <c r="AN2534">
        <f>AF2534/'Totals and Drop Down Lists'!AB$6*Inputs!J$37</f>
        <v>2295.0197111396456</v>
      </c>
      <c r="AO2534">
        <f>AG2534/'Totals and Drop Down Lists'!AC$6*Inputs!K$37</f>
        <v>3166.0079504455753</v>
      </c>
      <c r="AP2534">
        <f>AH2534/'Totals and Drop Down Lists'!AD$6*Inputs!L$37</f>
        <v>3884.0404056362354</v>
      </c>
      <c r="AQ2534">
        <f>IF(OR($D2534="51",$D2534="52",$D2534="61"),(AA2534/'Totals and Drop Down Lists'!W$4)*Inputs!E$38,0)</f>
        <v>0</v>
      </c>
      <c r="AR2534">
        <f>IF(OR($D2534="51",$D2534="52",$D2534="61"),(AB2534/'Totals and Drop Down Lists'!X$4)*Inputs!F$38,0)</f>
        <v>0</v>
      </c>
      <c r="AS2534">
        <f>IF(OR($D2534="51",$D2534="52",$D2534="61"),(AC2534/'Totals and Drop Down Lists'!Y$4)*Inputs!G$38,0)</f>
        <v>0</v>
      </c>
      <c r="AT2534">
        <f>IF(OR($D2534="51",$D2534="52",$D2534="61"),(AD2534/'Totals and Drop Down Lists'!Z$4)*Inputs!H$38,0)</f>
        <v>0</v>
      </c>
      <c r="AU2534">
        <f>IF(OR($D2534="51",$D2534="52",$D2534="61"),(AE2534/'Totals and Drop Down Lists'!AA$4)*Inputs!I$38,0)</f>
        <v>0</v>
      </c>
      <c r="AV2534">
        <f>IF(OR($D2534="51",$D2534="52",$D2534="61"),(AF2534/'Totals and Drop Down Lists'!AB$4)*Inputs!J$38,0)</f>
        <v>0</v>
      </c>
      <c r="AW2534">
        <f>IF(OR($D2534="51",$D2534="52",$D2534="61"),(AG2534/'Totals and Drop Down Lists'!AC$4)*Inputs!K$38,0)</f>
        <v>0</v>
      </c>
      <c r="AX2534">
        <f>IF(OR($D2534="51",$D2534="52",$D2534="61"),(AH2534/'Totals and Drop Down Lists'!AD$4)*Inputs!L$38,0)</f>
        <v>0</v>
      </c>
      <c r="AY2534">
        <f>IF(OR($D2534="51",$D2534="52",$D2534="61"),0,(AA2534/'Totals and Drop Down Lists'!W$5)*Inputs!E$39)</f>
        <v>0</v>
      </c>
      <c r="AZ2534">
        <f>IF(OR($D2534="51",$D2534="52",$D2534="61"),0,(AB2534/'Totals and Drop Down Lists'!X$5)*Inputs!F$39)</f>
        <v>0</v>
      </c>
      <c r="BA2534">
        <f>IF(OR($D2534="51",$D2534="52",$D2534="61"),0,(AC2534/'Totals and Drop Down Lists'!Y$5)*Inputs!G$39)</f>
        <v>0</v>
      </c>
      <c r="BB2534">
        <f>IF(OR($D2534="51",$D2534="52",$D2534="61"),0,(AD2534/'Totals and Drop Down Lists'!Z$5)*Inputs!H$39)</f>
        <v>0</v>
      </c>
      <c r="BC2534">
        <f>IF(OR($D2534="51",$D2534="52",$D2534="61"),0,(AE2534/'Totals and Drop Down Lists'!AA$5)*Inputs!I$39)</f>
        <v>0</v>
      </c>
      <c r="BD2534">
        <f>IF(OR($D2534="51",$D2534="52",$D2534="61"),0,(AF2534/'Totals and Drop Down Lists'!AB$5)*Inputs!J$39)</f>
        <v>0</v>
      </c>
      <c r="BE2534">
        <f>IF(OR($D2534="51",$D2534="52",$D2534="61"),0,(AG2534/'Totals and Drop Down Lists'!AC$5)*Inputs!K$39)</f>
        <v>0</v>
      </c>
      <c r="BF2534">
        <f>IF(OR($D2534="51",$D2534="52",$D2534="61"),0,(AH2534/'Totals and Drop Down Lists'!AD$5)*Inputs!L$39)</f>
        <v>0</v>
      </c>
      <c r="BG2534" s="10">
        <f t="shared" si="352"/>
        <v>41221.677165619396</v>
      </c>
    </row>
    <row r="2535" spans="1:59" ht="28.8">
      <c r="A2535" s="1" t="s">
        <v>7585</v>
      </c>
      <c r="B2535" s="1" t="s">
        <v>4027</v>
      </c>
      <c r="C2535" s="1" t="s">
        <v>4085</v>
      </c>
      <c r="D2535" s="1" t="s">
        <v>25</v>
      </c>
      <c r="E2535" s="1" t="s">
        <v>4086</v>
      </c>
      <c r="F2535" s="2">
        <v>17756</v>
      </c>
      <c r="G2535" s="2">
        <v>381</v>
      </c>
      <c r="H2535" s="2">
        <v>29</v>
      </c>
      <c r="I2535" s="2">
        <v>4317</v>
      </c>
      <c r="J2535" s="2">
        <v>5329</v>
      </c>
      <c r="K2535" s="2">
        <v>1495</v>
      </c>
      <c r="L2535" s="2">
        <v>69</v>
      </c>
      <c r="M2535" s="2">
        <v>0</v>
      </c>
      <c r="N2535" s="2">
        <v>1</v>
      </c>
      <c r="O2535" s="2">
        <v>37</v>
      </c>
      <c r="P2535" s="2">
        <v>4</v>
      </c>
      <c r="Q2535" s="2">
        <v>0</v>
      </c>
      <c r="R2535" s="2">
        <v>1054</v>
      </c>
      <c r="S2535" s="2">
        <v>719300</v>
      </c>
      <c r="T2535" s="2">
        <v>40005400</v>
      </c>
      <c r="U2535" s="2">
        <v>321</v>
      </c>
      <c r="V2535" s="2">
        <v>95</v>
      </c>
      <c r="W2535" s="2">
        <v>30</v>
      </c>
      <c r="X2535" s="2">
        <v>265</v>
      </c>
      <c r="Y2535" s="2">
        <v>25</v>
      </c>
      <c r="Z2535" s="2">
        <v>143</v>
      </c>
      <c r="AA2535" s="9">
        <f t="shared" si="353"/>
        <v>17756</v>
      </c>
      <c r="AB2535" s="9">
        <f t="shared" si="354"/>
        <v>3907</v>
      </c>
      <c r="AC2535" s="9">
        <f t="shared" si="355"/>
        <v>1165</v>
      </c>
      <c r="AD2535" s="9">
        <f t="shared" si="356"/>
        <v>1054</v>
      </c>
      <c r="AE2535" s="44">
        <f t="shared" si="357"/>
        <v>2.9290882119623561E-5</v>
      </c>
      <c r="AF2535" s="9">
        <f t="shared" si="358"/>
        <v>140</v>
      </c>
      <c r="AG2535" s="9">
        <f t="shared" si="351"/>
        <v>168</v>
      </c>
      <c r="AH2535" s="44">
        <f t="shared" si="359"/>
        <v>1.7537021743753121E-5</v>
      </c>
      <c r="AI2535">
        <f>AA2535/'Totals and Drop Down Lists'!W$6*Inputs!E$37</f>
        <v>16107.185069352932</v>
      </c>
      <c r="AJ2535">
        <f>AB2535/'Totals and Drop Down Lists'!X$6*Inputs!F$37</f>
        <v>12855.542723031278</v>
      </c>
      <c r="AK2535">
        <f>AC2535/'Totals and Drop Down Lists'!Y$6*Inputs!G$37</f>
        <v>7680.073521057976</v>
      </c>
      <c r="AL2535">
        <f>AD2535/'Totals and Drop Down Lists'!Z$6*Inputs!H$37</f>
        <v>8450.446338573558</v>
      </c>
      <c r="AM2535">
        <f>AE2535/'Totals and Drop Down Lists'!AA$6*Inputs!I$37</f>
        <v>3646.4028864964821</v>
      </c>
      <c r="AN2535">
        <f>AF2535/'Totals and Drop Down Lists'!AB$6*Inputs!J$37</f>
        <v>2793.9370396482636</v>
      </c>
      <c r="AO2535">
        <f>AG2535/'Totals and Drop Down Lists'!AC$6*Inputs!K$37</f>
        <v>3128.7607980873922</v>
      </c>
      <c r="AP2535">
        <f>AH2535/'Totals and Drop Down Lists'!AD$6*Inputs!L$37</f>
        <v>4126.98573196084</v>
      </c>
      <c r="AQ2535">
        <f>IF(OR($D2535="51",$D2535="52",$D2535="61"),(AA2535/'Totals and Drop Down Lists'!W$4)*Inputs!E$38,0)</f>
        <v>0</v>
      </c>
      <c r="AR2535">
        <f>IF(OR($D2535="51",$D2535="52",$D2535="61"),(AB2535/'Totals and Drop Down Lists'!X$4)*Inputs!F$38,0)</f>
        <v>0</v>
      </c>
      <c r="AS2535">
        <f>IF(OR($D2535="51",$D2535="52",$D2535="61"),(AC2535/'Totals and Drop Down Lists'!Y$4)*Inputs!G$38,0)</f>
        <v>0</v>
      </c>
      <c r="AT2535">
        <f>IF(OR($D2535="51",$D2535="52",$D2535="61"),(AD2535/'Totals and Drop Down Lists'!Z$4)*Inputs!H$38,0)</f>
        <v>0</v>
      </c>
      <c r="AU2535">
        <f>IF(OR($D2535="51",$D2535="52",$D2535="61"),(AE2535/'Totals and Drop Down Lists'!AA$4)*Inputs!I$38,0)</f>
        <v>0</v>
      </c>
      <c r="AV2535">
        <f>IF(OR($D2535="51",$D2535="52",$D2535="61"),(AF2535/'Totals and Drop Down Lists'!AB$4)*Inputs!J$38,0)</f>
        <v>0</v>
      </c>
      <c r="AW2535">
        <f>IF(OR($D2535="51",$D2535="52",$D2535="61"),(AG2535/'Totals and Drop Down Lists'!AC$4)*Inputs!K$38,0)</f>
        <v>0</v>
      </c>
      <c r="AX2535">
        <f>IF(OR($D2535="51",$D2535="52",$D2535="61"),(AH2535/'Totals and Drop Down Lists'!AD$4)*Inputs!L$38,0)</f>
        <v>0</v>
      </c>
      <c r="AY2535">
        <f>IF(OR($D2535="51",$D2535="52",$D2535="61"),0,(AA2535/'Totals and Drop Down Lists'!W$5)*Inputs!E$39)</f>
        <v>0</v>
      </c>
      <c r="AZ2535">
        <f>IF(OR($D2535="51",$D2535="52",$D2535="61"),0,(AB2535/'Totals and Drop Down Lists'!X$5)*Inputs!F$39)</f>
        <v>0</v>
      </c>
      <c r="BA2535">
        <f>IF(OR($D2535="51",$D2535="52",$D2535="61"),0,(AC2535/'Totals and Drop Down Lists'!Y$5)*Inputs!G$39)</f>
        <v>0</v>
      </c>
      <c r="BB2535">
        <f>IF(OR($D2535="51",$D2535="52",$D2535="61"),0,(AD2535/'Totals and Drop Down Lists'!Z$5)*Inputs!H$39)</f>
        <v>0</v>
      </c>
      <c r="BC2535">
        <f>IF(OR($D2535="51",$D2535="52",$D2535="61"),0,(AE2535/'Totals and Drop Down Lists'!AA$5)*Inputs!I$39)</f>
        <v>0</v>
      </c>
      <c r="BD2535">
        <f>IF(OR($D2535="51",$D2535="52",$D2535="61"),0,(AF2535/'Totals and Drop Down Lists'!AB$5)*Inputs!J$39)</f>
        <v>0</v>
      </c>
      <c r="BE2535">
        <f>IF(OR($D2535="51",$D2535="52",$D2535="61"),0,(AG2535/'Totals and Drop Down Lists'!AC$5)*Inputs!K$39)</f>
        <v>0</v>
      </c>
      <c r="BF2535">
        <f>IF(OR($D2535="51",$D2535="52",$D2535="61"),0,(AH2535/'Totals and Drop Down Lists'!AD$5)*Inputs!L$39)</f>
        <v>0</v>
      </c>
      <c r="BG2535" s="10">
        <f t="shared" si="352"/>
        <v>58789.334108208728</v>
      </c>
    </row>
    <row r="2536" spans="1:59" ht="28.8">
      <c r="A2536" s="1" t="s">
        <v>7585</v>
      </c>
      <c r="B2536" s="1" t="s">
        <v>4027</v>
      </c>
      <c r="C2536" s="1" t="s">
        <v>4087</v>
      </c>
      <c r="D2536" s="1" t="s">
        <v>25</v>
      </c>
      <c r="E2536" s="1" t="s">
        <v>4088</v>
      </c>
      <c r="F2536" s="2">
        <v>32899</v>
      </c>
      <c r="G2536" s="2">
        <v>349</v>
      </c>
      <c r="H2536" s="2">
        <v>6</v>
      </c>
      <c r="I2536" s="2">
        <v>8248</v>
      </c>
      <c r="J2536" s="2">
        <v>13338</v>
      </c>
      <c r="K2536" s="2">
        <v>3718</v>
      </c>
      <c r="L2536" s="2">
        <v>60</v>
      </c>
      <c r="M2536" s="2">
        <v>28</v>
      </c>
      <c r="N2536" s="2">
        <v>76</v>
      </c>
      <c r="O2536" s="2">
        <v>143</v>
      </c>
      <c r="P2536" s="2">
        <v>31</v>
      </c>
      <c r="Q2536" s="2">
        <v>12</v>
      </c>
      <c r="R2536" s="2">
        <v>2885</v>
      </c>
      <c r="S2536" s="2">
        <v>2417100</v>
      </c>
      <c r="T2536" s="2">
        <v>114645700</v>
      </c>
      <c r="U2536" s="2">
        <v>707</v>
      </c>
      <c r="V2536" s="2">
        <v>222</v>
      </c>
      <c r="W2536" s="2">
        <v>10</v>
      </c>
      <c r="X2536" s="2">
        <v>830</v>
      </c>
      <c r="Y2536" s="2">
        <v>44</v>
      </c>
      <c r="Z2536" s="2">
        <v>511</v>
      </c>
      <c r="AA2536" s="9">
        <f t="shared" si="353"/>
        <v>32899</v>
      </c>
      <c r="AB2536" s="9">
        <f t="shared" si="354"/>
        <v>7893</v>
      </c>
      <c r="AC2536" s="9">
        <f t="shared" si="355"/>
        <v>3235</v>
      </c>
      <c r="AD2536" s="9">
        <f t="shared" si="356"/>
        <v>2885</v>
      </c>
      <c r="AE2536" s="44">
        <f t="shared" si="357"/>
        <v>7.2380877469421662E-5</v>
      </c>
      <c r="AF2536" s="9">
        <f t="shared" si="358"/>
        <v>598</v>
      </c>
      <c r="AG2536" s="9">
        <f t="shared" si="351"/>
        <v>555</v>
      </c>
      <c r="AH2536" s="44">
        <f t="shared" si="359"/>
        <v>5.756556105101427E-5</v>
      </c>
      <c r="AI2536">
        <f>AA2536/'Totals and Drop Down Lists'!W$6*Inputs!E$37</f>
        <v>29844.012254823279</v>
      </c>
      <c r="AJ2536">
        <f>AB2536/'Totals and Drop Down Lists'!X$6*Inputs!F$37</f>
        <v>25971.026033500351</v>
      </c>
      <c r="AK2536">
        <f>AC2536/'Totals and Drop Down Lists'!Y$6*Inputs!G$37</f>
        <v>21326.212738731803</v>
      </c>
      <c r="AL2536">
        <f>AD2536/'Totals and Drop Down Lists'!Z$6*Inputs!H$37</f>
        <v>23130.491163932369</v>
      </c>
      <c r="AM2536">
        <f>AE2536/'Totals and Drop Down Lists'!AA$6*Inputs!I$37</f>
        <v>9010.6484145394297</v>
      </c>
      <c r="AN2536">
        <f>AF2536/'Totals and Drop Down Lists'!AB$6*Inputs!J$37</f>
        <v>11934.102497926155</v>
      </c>
      <c r="AO2536">
        <f>AG2536/'Totals and Drop Down Lists'!AC$6*Inputs!K$37</f>
        <v>10336.084779395847</v>
      </c>
      <c r="AP2536">
        <f>AH2536/'Totals and Drop Down Lists'!AD$6*Inputs!L$37</f>
        <v>13546.89824653279</v>
      </c>
      <c r="AQ2536">
        <f>IF(OR($D2536="51",$D2536="52",$D2536="61"),(AA2536/'Totals and Drop Down Lists'!W$4)*Inputs!E$38,0)</f>
        <v>0</v>
      </c>
      <c r="AR2536">
        <f>IF(OR($D2536="51",$D2536="52",$D2536="61"),(AB2536/'Totals and Drop Down Lists'!X$4)*Inputs!F$38,0)</f>
        <v>0</v>
      </c>
      <c r="AS2536">
        <f>IF(OR($D2536="51",$D2536="52",$D2536="61"),(AC2536/'Totals and Drop Down Lists'!Y$4)*Inputs!G$38,0)</f>
        <v>0</v>
      </c>
      <c r="AT2536">
        <f>IF(OR($D2536="51",$D2536="52",$D2536="61"),(AD2536/'Totals and Drop Down Lists'!Z$4)*Inputs!H$38,0)</f>
        <v>0</v>
      </c>
      <c r="AU2536">
        <f>IF(OR($D2536="51",$D2536="52",$D2536="61"),(AE2536/'Totals and Drop Down Lists'!AA$4)*Inputs!I$38,0)</f>
        <v>0</v>
      </c>
      <c r="AV2536">
        <f>IF(OR($D2536="51",$D2536="52",$D2536="61"),(AF2536/'Totals and Drop Down Lists'!AB$4)*Inputs!J$38,0)</f>
        <v>0</v>
      </c>
      <c r="AW2536">
        <f>IF(OR($D2536="51",$D2536="52",$D2536="61"),(AG2536/'Totals and Drop Down Lists'!AC$4)*Inputs!K$38,0)</f>
        <v>0</v>
      </c>
      <c r="AX2536">
        <f>IF(OR($D2536="51",$D2536="52",$D2536="61"),(AH2536/'Totals and Drop Down Lists'!AD$4)*Inputs!L$38,0)</f>
        <v>0</v>
      </c>
      <c r="AY2536">
        <f>IF(OR($D2536="51",$D2536="52",$D2536="61"),0,(AA2536/'Totals and Drop Down Lists'!W$5)*Inputs!E$39)</f>
        <v>0</v>
      </c>
      <c r="AZ2536">
        <f>IF(OR($D2536="51",$D2536="52",$D2536="61"),0,(AB2536/'Totals and Drop Down Lists'!X$5)*Inputs!F$39)</f>
        <v>0</v>
      </c>
      <c r="BA2536">
        <f>IF(OR($D2536="51",$D2536="52",$D2536="61"),0,(AC2536/'Totals and Drop Down Lists'!Y$5)*Inputs!G$39)</f>
        <v>0</v>
      </c>
      <c r="BB2536">
        <f>IF(OR($D2536="51",$D2536="52",$D2536="61"),0,(AD2536/'Totals and Drop Down Lists'!Z$5)*Inputs!H$39)</f>
        <v>0</v>
      </c>
      <c r="BC2536">
        <f>IF(OR($D2536="51",$D2536="52",$D2536="61"),0,(AE2536/'Totals and Drop Down Lists'!AA$5)*Inputs!I$39)</f>
        <v>0</v>
      </c>
      <c r="BD2536">
        <f>IF(OR($D2536="51",$D2536="52",$D2536="61"),0,(AF2536/'Totals and Drop Down Lists'!AB$5)*Inputs!J$39)</f>
        <v>0</v>
      </c>
      <c r="BE2536">
        <f>IF(OR($D2536="51",$D2536="52",$D2536="61"),0,(AG2536/'Totals and Drop Down Lists'!AC$5)*Inputs!K$39)</f>
        <v>0</v>
      </c>
      <c r="BF2536">
        <f>IF(OR($D2536="51",$D2536="52",$D2536="61"),0,(AH2536/'Totals and Drop Down Lists'!AD$5)*Inputs!L$39)</f>
        <v>0</v>
      </c>
      <c r="BG2536" s="10">
        <f t="shared" si="352"/>
        <v>145099.47612938203</v>
      </c>
    </row>
    <row r="2537" spans="1:59" ht="28.8">
      <c r="A2537" s="1" t="s">
        <v>7585</v>
      </c>
      <c r="B2537" s="1" t="s">
        <v>4027</v>
      </c>
      <c r="C2537" s="1" t="s">
        <v>4089</v>
      </c>
      <c r="D2537" s="1" t="s">
        <v>25</v>
      </c>
      <c r="E2537" s="1" t="s">
        <v>4090</v>
      </c>
      <c r="F2537" s="2">
        <v>16185</v>
      </c>
      <c r="G2537" s="2">
        <v>217</v>
      </c>
      <c r="H2537" s="2">
        <v>63</v>
      </c>
      <c r="I2537" s="2">
        <v>4335</v>
      </c>
      <c r="J2537" s="2">
        <v>5638</v>
      </c>
      <c r="K2537" s="2">
        <v>1033</v>
      </c>
      <c r="L2537" s="2">
        <v>155</v>
      </c>
      <c r="M2537" s="2">
        <v>15</v>
      </c>
      <c r="N2537" s="2">
        <v>0</v>
      </c>
      <c r="O2537" s="2">
        <v>59</v>
      </c>
      <c r="P2537" s="2">
        <v>0</v>
      </c>
      <c r="Q2537" s="2">
        <v>0</v>
      </c>
      <c r="R2537" s="2">
        <v>851</v>
      </c>
      <c r="S2537" s="2">
        <v>541600</v>
      </c>
      <c r="T2537" s="2">
        <v>32350400</v>
      </c>
      <c r="U2537" s="2">
        <v>142</v>
      </c>
      <c r="V2537" s="2">
        <v>50</v>
      </c>
      <c r="W2537" s="2">
        <v>0</v>
      </c>
      <c r="X2537" s="2">
        <v>250</v>
      </c>
      <c r="Y2537" s="2">
        <v>35</v>
      </c>
      <c r="Z2537" s="2">
        <v>99</v>
      </c>
      <c r="AA2537" s="9">
        <f t="shared" si="353"/>
        <v>16185</v>
      </c>
      <c r="AB2537" s="9">
        <f t="shared" si="354"/>
        <v>4055</v>
      </c>
      <c r="AC2537" s="9">
        <f t="shared" si="355"/>
        <v>1080</v>
      </c>
      <c r="AD2537" s="9">
        <f t="shared" si="356"/>
        <v>851</v>
      </c>
      <c r="AE2537" s="44">
        <f t="shared" si="357"/>
        <v>1.3218170741985489E-5</v>
      </c>
      <c r="AF2537" s="9">
        <f t="shared" si="358"/>
        <v>200</v>
      </c>
      <c r="AG2537" s="9">
        <f t="shared" si="351"/>
        <v>134</v>
      </c>
      <c r="AH2537" s="44">
        <f t="shared" si="359"/>
        <v>9.1354750250456961E-6</v>
      </c>
      <c r="AI2537">
        <f>AA2537/'Totals and Drop Down Lists'!W$6*Inputs!E$37</f>
        <v>14682.067489720503</v>
      </c>
      <c r="AJ2537">
        <f>AB2537/'Totals and Drop Down Lists'!X$6*Inputs!F$37</f>
        <v>13342.520026079301</v>
      </c>
      <c r="AK2537">
        <f>AC2537/'Totals and Drop Down Lists'!Y$6*Inputs!G$37</f>
        <v>7119.7248092211275</v>
      </c>
      <c r="AL2537">
        <f>AD2537/'Totals and Drop Down Lists'!Z$6*Inputs!H$37</f>
        <v>6822.8935807647995</v>
      </c>
      <c r="AM2537">
        <f>AE2537/'Totals and Drop Down Lists'!AA$6*Inputs!I$37</f>
        <v>1645.5214885962155</v>
      </c>
      <c r="AN2537">
        <f>AF2537/'Totals and Drop Down Lists'!AB$6*Inputs!J$37</f>
        <v>3991.3386280689488</v>
      </c>
      <c r="AO2537">
        <f>AG2537/'Totals and Drop Down Lists'!AC$6*Inputs!K$37</f>
        <v>2495.5592079982771</v>
      </c>
      <c r="AP2537">
        <f>AH2537/'Totals and Drop Down Lists'!AD$6*Inputs!L$37</f>
        <v>2149.8505067702299</v>
      </c>
      <c r="AQ2537">
        <f>IF(OR($D2537="51",$D2537="52",$D2537="61"),(AA2537/'Totals and Drop Down Lists'!W$4)*Inputs!E$38,0)</f>
        <v>0</v>
      </c>
      <c r="AR2537">
        <f>IF(OR($D2537="51",$D2537="52",$D2537="61"),(AB2537/'Totals and Drop Down Lists'!X$4)*Inputs!F$38,0)</f>
        <v>0</v>
      </c>
      <c r="AS2537">
        <f>IF(OR($D2537="51",$D2537="52",$D2537="61"),(AC2537/'Totals and Drop Down Lists'!Y$4)*Inputs!G$38,0)</f>
        <v>0</v>
      </c>
      <c r="AT2537">
        <f>IF(OR($D2537="51",$D2537="52",$D2537="61"),(AD2537/'Totals and Drop Down Lists'!Z$4)*Inputs!H$38,0)</f>
        <v>0</v>
      </c>
      <c r="AU2537">
        <f>IF(OR($D2537="51",$D2537="52",$D2537="61"),(AE2537/'Totals and Drop Down Lists'!AA$4)*Inputs!I$38,0)</f>
        <v>0</v>
      </c>
      <c r="AV2537">
        <f>IF(OR($D2537="51",$D2537="52",$D2537="61"),(AF2537/'Totals and Drop Down Lists'!AB$4)*Inputs!J$38,0)</f>
        <v>0</v>
      </c>
      <c r="AW2537">
        <f>IF(OR($D2537="51",$D2537="52",$D2537="61"),(AG2537/'Totals and Drop Down Lists'!AC$4)*Inputs!K$38,0)</f>
        <v>0</v>
      </c>
      <c r="AX2537">
        <f>IF(OR($D2537="51",$D2537="52",$D2537="61"),(AH2537/'Totals and Drop Down Lists'!AD$4)*Inputs!L$38,0)</f>
        <v>0</v>
      </c>
      <c r="AY2537">
        <f>IF(OR($D2537="51",$D2537="52",$D2537="61"),0,(AA2537/'Totals and Drop Down Lists'!W$5)*Inputs!E$39)</f>
        <v>0</v>
      </c>
      <c r="AZ2537">
        <f>IF(OR($D2537="51",$D2537="52",$D2537="61"),0,(AB2537/'Totals and Drop Down Lists'!X$5)*Inputs!F$39)</f>
        <v>0</v>
      </c>
      <c r="BA2537">
        <f>IF(OR($D2537="51",$D2537="52",$D2537="61"),0,(AC2537/'Totals and Drop Down Lists'!Y$5)*Inputs!G$39)</f>
        <v>0</v>
      </c>
      <c r="BB2537">
        <f>IF(OR($D2537="51",$D2537="52",$D2537="61"),0,(AD2537/'Totals and Drop Down Lists'!Z$5)*Inputs!H$39)</f>
        <v>0</v>
      </c>
      <c r="BC2537">
        <f>IF(OR($D2537="51",$D2537="52",$D2537="61"),0,(AE2537/'Totals and Drop Down Lists'!AA$5)*Inputs!I$39)</f>
        <v>0</v>
      </c>
      <c r="BD2537">
        <f>IF(OR($D2537="51",$D2537="52",$D2537="61"),0,(AF2537/'Totals and Drop Down Lists'!AB$5)*Inputs!J$39)</f>
        <v>0</v>
      </c>
      <c r="BE2537">
        <f>IF(OR($D2537="51",$D2537="52",$D2537="61"),0,(AG2537/'Totals and Drop Down Lists'!AC$5)*Inputs!K$39)</f>
        <v>0</v>
      </c>
      <c r="BF2537">
        <f>IF(OR($D2537="51",$D2537="52",$D2537="61"),0,(AH2537/'Totals and Drop Down Lists'!AD$5)*Inputs!L$39)</f>
        <v>0</v>
      </c>
      <c r="BG2537" s="10">
        <f t="shared" si="352"/>
        <v>52249.4757372194</v>
      </c>
    </row>
    <row r="2538" spans="1:59" ht="28.8">
      <c r="A2538" s="1" t="s">
        <v>7585</v>
      </c>
      <c r="B2538" s="1" t="s">
        <v>4027</v>
      </c>
      <c r="C2538" s="1" t="s">
        <v>1296</v>
      </c>
      <c r="D2538" s="1" t="s">
        <v>25</v>
      </c>
      <c r="E2538" s="1" t="s">
        <v>4091</v>
      </c>
      <c r="F2538" s="2">
        <v>4458</v>
      </c>
      <c r="G2538" s="2">
        <v>38</v>
      </c>
      <c r="H2538" s="2">
        <v>0</v>
      </c>
      <c r="I2538" s="2">
        <v>475</v>
      </c>
      <c r="J2538" s="2">
        <v>1606</v>
      </c>
      <c r="K2538" s="2">
        <v>571</v>
      </c>
      <c r="L2538" s="2">
        <v>13</v>
      </c>
      <c r="M2538" s="2">
        <v>0</v>
      </c>
      <c r="N2538" s="2">
        <v>0</v>
      </c>
      <c r="O2538" s="2">
        <v>38</v>
      </c>
      <c r="P2538" s="2">
        <v>0</v>
      </c>
      <c r="Q2538" s="2">
        <v>0</v>
      </c>
      <c r="R2538" s="2">
        <v>547</v>
      </c>
      <c r="S2538" s="2">
        <v>244500</v>
      </c>
      <c r="T2538" s="2">
        <v>20336700</v>
      </c>
      <c r="U2538" s="2">
        <v>60</v>
      </c>
      <c r="V2538" s="2">
        <v>20</v>
      </c>
      <c r="W2538" s="2">
        <v>0</v>
      </c>
      <c r="X2538" s="2">
        <v>78</v>
      </c>
      <c r="Y2538" s="2">
        <v>4</v>
      </c>
      <c r="Z2538" s="2">
        <v>59</v>
      </c>
      <c r="AA2538" s="9">
        <f t="shared" si="353"/>
        <v>4458</v>
      </c>
      <c r="AB2538" s="9">
        <f t="shared" si="354"/>
        <v>437</v>
      </c>
      <c r="AC2538" s="9">
        <f t="shared" si="355"/>
        <v>598</v>
      </c>
      <c r="AD2538" s="9">
        <f t="shared" si="356"/>
        <v>547</v>
      </c>
      <c r="AE2538" s="44">
        <f t="shared" si="357"/>
        <v>1.4178244503935497E-5</v>
      </c>
      <c r="AF2538" s="9">
        <f t="shared" si="358"/>
        <v>58</v>
      </c>
      <c r="AG2538" s="9">
        <f t="shared" si="351"/>
        <v>63</v>
      </c>
      <c r="AH2538" s="44">
        <f t="shared" si="359"/>
        <v>8.3345508970605966E-6</v>
      </c>
      <c r="AI2538">
        <f>AA2538/'Totals and Drop Down Lists'!W$6*Inputs!E$37</f>
        <v>4044.0319350740806</v>
      </c>
      <c r="AJ2538">
        <f>AB2538/'Totals and Drop Down Lists'!X$6*Inputs!F$37</f>
        <v>1437.8991988647731</v>
      </c>
      <c r="AK2538">
        <f>AC2538/'Totals and Drop Down Lists'!Y$6*Inputs!G$37</f>
        <v>3942.2179962168839</v>
      </c>
      <c r="AL2538">
        <f>AD2538/'Totals and Drop Down Lists'!Z$6*Inputs!H$37</f>
        <v>4385.5731946866572</v>
      </c>
      <c r="AM2538">
        <f>AE2538/'Totals and Drop Down Lists'!AA$6*Inputs!I$37</f>
        <v>1765.0404475175196</v>
      </c>
      <c r="AN2538">
        <f>AF2538/'Totals and Drop Down Lists'!AB$6*Inputs!J$37</f>
        <v>1157.4882021399951</v>
      </c>
      <c r="AO2538">
        <f>AG2538/'Totals and Drop Down Lists'!AC$6*Inputs!K$37</f>
        <v>1173.285299282772</v>
      </c>
      <c r="AP2538">
        <f>AH2538/'Totals and Drop Down Lists'!AD$6*Inputs!L$37</f>
        <v>1961.3691045757491</v>
      </c>
      <c r="AQ2538">
        <f>IF(OR($D2538="51",$D2538="52",$D2538="61"),(AA2538/'Totals and Drop Down Lists'!W$4)*Inputs!E$38,0)</f>
        <v>0</v>
      </c>
      <c r="AR2538">
        <f>IF(OR($D2538="51",$D2538="52",$D2538="61"),(AB2538/'Totals and Drop Down Lists'!X$4)*Inputs!F$38,0)</f>
        <v>0</v>
      </c>
      <c r="AS2538">
        <f>IF(OR($D2538="51",$D2538="52",$D2538="61"),(AC2538/'Totals and Drop Down Lists'!Y$4)*Inputs!G$38,0)</f>
        <v>0</v>
      </c>
      <c r="AT2538">
        <f>IF(OR($D2538="51",$D2538="52",$D2538="61"),(AD2538/'Totals and Drop Down Lists'!Z$4)*Inputs!H$38,0)</f>
        <v>0</v>
      </c>
      <c r="AU2538">
        <f>IF(OR($D2538="51",$D2538="52",$D2538="61"),(AE2538/'Totals and Drop Down Lists'!AA$4)*Inputs!I$38,0)</f>
        <v>0</v>
      </c>
      <c r="AV2538">
        <f>IF(OR($D2538="51",$D2538="52",$D2538="61"),(AF2538/'Totals and Drop Down Lists'!AB$4)*Inputs!J$38,0)</f>
        <v>0</v>
      </c>
      <c r="AW2538">
        <f>IF(OR($D2538="51",$D2538="52",$D2538="61"),(AG2538/'Totals and Drop Down Lists'!AC$4)*Inputs!K$38,0)</f>
        <v>0</v>
      </c>
      <c r="AX2538">
        <f>IF(OR($D2538="51",$D2538="52",$D2538="61"),(AH2538/'Totals and Drop Down Lists'!AD$4)*Inputs!L$38,0)</f>
        <v>0</v>
      </c>
      <c r="AY2538">
        <f>IF(OR($D2538="51",$D2538="52",$D2538="61"),0,(AA2538/'Totals and Drop Down Lists'!W$5)*Inputs!E$39)</f>
        <v>0</v>
      </c>
      <c r="AZ2538">
        <f>IF(OR($D2538="51",$D2538="52",$D2538="61"),0,(AB2538/'Totals and Drop Down Lists'!X$5)*Inputs!F$39)</f>
        <v>0</v>
      </c>
      <c r="BA2538">
        <f>IF(OR($D2538="51",$D2538="52",$D2538="61"),0,(AC2538/'Totals and Drop Down Lists'!Y$5)*Inputs!G$39)</f>
        <v>0</v>
      </c>
      <c r="BB2538">
        <f>IF(OR($D2538="51",$D2538="52",$D2538="61"),0,(AD2538/'Totals and Drop Down Lists'!Z$5)*Inputs!H$39)</f>
        <v>0</v>
      </c>
      <c r="BC2538">
        <f>IF(OR($D2538="51",$D2538="52",$D2538="61"),0,(AE2538/'Totals and Drop Down Lists'!AA$5)*Inputs!I$39)</f>
        <v>0</v>
      </c>
      <c r="BD2538">
        <f>IF(OR($D2538="51",$D2538="52",$D2538="61"),0,(AF2538/'Totals and Drop Down Lists'!AB$5)*Inputs!J$39)</f>
        <v>0</v>
      </c>
      <c r="BE2538">
        <f>IF(OR($D2538="51",$D2538="52",$D2538="61"),0,(AG2538/'Totals and Drop Down Lists'!AC$5)*Inputs!K$39)</f>
        <v>0</v>
      </c>
      <c r="BF2538">
        <f>IF(OR($D2538="51",$D2538="52",$D2538="61"),0,(AH2538/'Totals and Drop Down Lists'!AD$5)*Inputs!L$39)</f>
        <v>0</v>
      </c>
      <c r="BG2538" s="10">
        <f t="shared" si="352"/>
        <v>19866.905378358428</v>
      </c>
    </row>
    <row r="2539" spans="1:59" ht="28.8">
      <c r="A2539" s="1" t="s">
        <v>7585</v>
      </c>
      <c r="B2539" s="1" t="s">
        <v>4027</v>
      </c>
      <c r="C2539" s="1" t="s">
        <v>4092</v>
      </c>
      <c r="D2539" s="1" t="s">
        <v>25</v>
      </c>
      <c r="E2539" s="1" t="s">
        <v>4093</v>
      </c>
      <c r="F2539" s="2">
        <v>76461</v>
      </c>
      <c r="G2539" s="2">
        <v>1162</v>
      </c>
      <c r="H2539" s="2">
        <v>47</v>
      </c>
      <c r="I2539" s="2">
        <v>17528</v>
      </c>
      <c r="J2539" s="2">
        <v>26894</v>
      </c>
      <c r="K2539" s="2">
        <v>5454</v>
      </c>
      <c r="L2539" s="2">
        <v>683</v>
      </c>
      <c r="M2539" s="2">
        <v>72</v>
      </c>
      <c r="N2539" s="2">
        <v>24</v>
      </c>
      <c r="O2539" s="2">
        <v>143</v>
      </c>
      <c r="P2539" s="2">
        <v>0</v>
      </c>
      <c r="Q2539" s="2">
        <v>18</v>
      </c>
      <c r="R2539" s="2">
        <v>886</v>
      </c>
      <c r="S2539" s="2">
        <v>3641300</v>
      </c>
      <c r="T2539" s="2">
        <v>172460900</v>
      </c>
      <c r="U2539" s="2">
        <v>512</v>
      </c>
      <c r="V2539" s="2">
        <v>390</v>
      </c>
      <c r="W2539" s="2">
        <v>0</v>
      </c>
      <c r="X2539" s="2">
        <v>1554</v>
      </c>
      <c r="Y2539" s="2">
        <v>154</v>
      </c>
      <c r="Z2539" s="2">
        <v>1013</v>
      </c>
      <c r="AA2539" s="9">
        <f t="shared" si="353"/>
        <v>76461</v>
      </c>
      <c r="AB2539" s="9">
        <f t="shared" si="354"/>
        <v>16319</v>
      </c>
      <c r="AC2539" s="9">
        <f t="shared" si="355"/>
        <v>1826</v>
      </c>
      <c r="AD2539" s="9">
        <f t="shared" si="356"/>
        <v>886</v>
      </c>
      <c r="AE2539" s="44">
        <f t="shared" si="357"/>
        <v>7.7245048930639701E-5</v>
      </c>
      <c r="AF2539" s="9">
        <f t="shared" si="358"/>
        <v>1164</v>
      </c>
      <c r="AG2539" s="9">
        <f t="shared" si="351"/>
        <v>1167</v>
      </c>
      <c r="AH2539" s="44">
        <f t="shared" si="359"/>
        <v>8.8060607141846815E-5</v>
      </c>
      <c r="AI2539">
        <f>AA2539/'Totals and Drop Down Lists'!W$6*Inputs!E$37</f>
        <v>69360.862671085531</v>
      </c>
      <c r="AJ2539">
        <f>AB2539/'Totals and Drop Down Lists'!X$6*Inputs!F$37</f>
        <v>53695.828435410134</v>
      </c>
      <c r="AK2539">
        <f>AC2539/'Totals and Drop Down Lists'!Y$6*Inputs!G$37</f>
        <v>12037.608797812758</v>
      </c>
      <c r="AL2539">
        <f>AD2539/'Totals and Drop Down Lists'!Z$6*Inputs!H$37</f>
        <v>7103.5061252145852</v>
      </c>
      <c r="AM2539">
        <f>AE2539/'Totals and Drop Down Lists'!AA$6*Inputs!I$37</f>
        <v>9616.1859597783441</v>
      </c>
      <c r="AN2539">
        <f>AF2539/'Totals and Drop Down Lists'!AB$6*Inputs!J$37</f>
        <v>23229.59081536128</v>
      </c>
      <c r="AO2539">
        <f>AG2539/'Totals and Drop Down Lists'!AC$6*Inputs!K$37</f>
        <v>21733.713400999917</v>
      </c>
      <c r="AP2539">
        <f>AH2539/'Totals and Drop Down Lists'!AD$6*Inputs!L$37</f>
        <v>20723.294669556224</v>
      </c>
      <c r="AQ2539">
        <f>IF(OR($D2539="51",$D2539="52",$D2539="61"),(AA2539/'Totals and Drop Down Lists'!W$4)*Inputs!E$38,0)</f>
        <v>0</v>
      </c>
      <c r="AR2539">
        <f>IF(OR($D2539="51",$D2539="52",$D2539="61"),(AB2539/'Totals and Drop Down Lists'!X$4)*Inputs!F$38,0)</f>
        <v>0</v>
      </c>
      <c r="AS2539">
        <f>IF(OR($D2539="51",$D2539="52",$D2539="61"),(AC2539/'Totals and Drop Down Lists'!Y$4)*Inputs!G$38,0)</f>
        <v>0</v>
      </c>
      <c r="AT2539">
        <f>IF(OR($D2539="51",$D2539="52",$D2539="61"),(AD2539/'Totals and Drop Down Lists'!Z$4)*Inputs!H$38,0)</f>
        <v>0</v>
      </c>
      <c r="AU2539">
        <f>IF(OR($D2539="51",$D2539="52",$D2539="61"),(AE2539/'Totals and Drop Down Lists'!AA$4)*Inputs!I$38,0)</f>
        <v>0</v>
      </c>
      <c r="AV2539">
        <f>IF(OR($D2539="51",$D2539="52",$D2539="61"),(AF2539/'Totals and Drop Down Lists'!AB$4)*Inputs!J$38,0)</f>
        <v>0</v>
      </c>
      <c r="AW2539">
        <f>IF(OR($D2539="51",$D2539="52",$D2539="61"),(AG2539/'Totals and Drop Down Lists'!AC$4)*Inputs!K$38,0)</f>
        <v>0</v>
      </c>
      <c r="AX2539">
        <f>IF(OR($D2539="51",$D2539="52",$D2539="61"),(AH2539/'Totals and Drop Down Lists'!AD$4)*Inputs!L$38,0)</f>
        <v>0</v>
      </c>
      <c r="AY2539">
        <f>IF(OR($D2539="51",$D2539="52",$D2539="61"),0,(AA2539/'Totals and Drop Down Lists'!W$5)*Inputs!E$39)</f>
        <v>0</v>
      </c>
      <c r="AZ2539">
        <f>IF(OR($D2539="51",$D2539="52",$D2539="61"),0,(AB2539/'Totals and Drop Down Lists'!X$5)*Inputs!F$39)</f>
        <v>0</v>
      </c>
      <c r="BA2539">
        <f>IF(OR($D2539="51",$D2539="52",$D2539="61"),0,(AC2539/'Totals and Drop Down Lists'!Y$5)*Inputs!G$39)</f>
        <v>0</v>
      </c>
      <c r="BB2539">
        <f>IF(OR($D2539="51",$D2539="52",$D2539="61"),0,(AD2539/'Totals and Drop Down Lists'!Z$5)*Inputs!H$39)</f>
        <v>0</v>
      </c>
      <c r="BC2539">
        <f>IF(OR($D2539="51",$D2539="52",$D2539="61"),0,(AE2539/'Totals and Drop Down Lists'!AA$5)*Inputs!I$39)</f>
        <v>0</v>
      </c>
      <c r="BD2539">
        <f>IF(OR($D2539="51",$D2539="52",$D2539="61"),0,(AF2539/'Totals and Drop Down Lists'!AB$5)*Inputs!J$39)</f>
        <v>0</v>
      </c>
      <c r="BE2539">
        <f>IF(OR($D2539="51",$D2539="52",$D2539="61"),0,(AG2539/'Totals and Drop Down Lists'!AC$5)*Inputs!K$39)</f>
        <v>0</v>
      </c>
      <c r="BF2539">
        <f>IF(OR($D2539="51",$D2539="52",$D2539="61"),0,(AH2539/'Totals and Drop Down Lists'!AD$5)*Inputs!L$39)</f>
        <v>0</v>
      </c>
      <c r="BG2539" s="10">
        <f t="shared" si="352"/>
        <v>217500.5908752188</v>
      </c>
    </row>
    <row r="2540" spans="1:59" ht="28.8">
      <c r="A2540" s="1" t="s">
        <v>7586</v>
      </c>
      <c r="B2540" s="1" t="s">
        <v>2911</v>
      </c>
      <c r="C2540" s="1" t="s">
        <v>2679</v>
      </c>
      <c r="D2540" s="1" t="s">
        <v>10</v>
      </c>
      <c r="E2540" s="1" t="s">
        <v>2912</v>
      </c>
      <c r="F2540" s="2">
        <v>261953</v>
      </c>
      <c r="G2540" s="2">
        <v>2065</v>
      </c>
      <c r="H2540" s="2">
        <v>821</v>
      </c>
      <c r="I2540" s="2">
        <v>25532</v>
      </c>
      <c r="J2540" s="2">
        <v>101380</v>
      </c>
      <c r="K2540" s="2">
        <v>36464</v>
      </c>
      <c r="L2540" s="2">
        <v>420</v>
      </c>
      <c r="M2540" s="2">
        <v>41</v>
      </c>
      <c r="N2540" s="2">
        <v>0</v>
      </c>
      <c r="O2540" s="2">
        <v>870</v>
      </c>
      <c r="P2540" s="2">
        <v>136</v>
      </c>
      <c r="Q2540" s="2">
        <v>54</v>
      </c>
      <c r="R2540" s="2">
        <v>81</v>
      </c>
      <c r="S2540" s="2">
        <v>43742700</v>
      </c>
      <c r="T2540" s="2">
        <v>2148496300</v>
      </c>
      <c r="U2540" s="2">
        <v>2490</v>
      </c>
      <c r="V2540" s="2">
        <v>460</v>
      </c>
      <c r="W2540" s="2">
        <v>30</v>
      </c>
      <c r="X2540" s="2">
        <v>4040</v>
      </c>
      <c r="Y2540" s="2">
        <v>110</v>
      </c>
      <c r="Z2540" s="2">
        <v>3090</v>
      </c>
      <c r="AA2540" s="9">
        <f t="shared" si="353"/>
        <v>261953</v>
      </c>
      <c r="AB2540" s="9">
        <f t="shared" si="354"/>
        <v>22646</v>
      </c>
      <c r="AC2540" s="9">
        <f t="shared" si="355"/>
        <v>1602</v>
      </c>
      <c r="AD2540" s="9">
        <f t="shared" si="356"/>
        <v>81</v>
      </c>
      <c r="AE2540" s="44">
        <f t="shared" si="357"/>
        <v>9.1595073339873043E-4</v>
      </c>
      <c r="AF2540" s="9">
        <f t="shared" si="358"/>
        <v>3550</v>
      </c>
      <c r="AG2540" s="9">
        <f t="shared" si="351"/>
        <v>3200</v>
      </c>
      <c r="AH2540" s="44">
        <f t="shared" si="359"/>
        <v>4.2826549551156867E-4</v>
      </c>
      <c r="AI2540">
        <f>AA2540/'Totals and Drop Down Lists'!W$6*Inputs!E$37</f>
        <v>237628.15107412756</v>
      </c>
      <c r="AJ2540">
        <f>AB2540/'Totals and Drop Down Lists'!X$6*Inputs!F$37</f>
        <v>74514.108140713157</v>
      </c>
      <c r="AK2540">
        <f>AC2540/'Totals and Drop Down Lists'!Y$6*Inputs!G$37</f>
        <v>10560.925133678005</v>
      </c>
      <c r="AL2540">
        <f>AD2540/'Totals and Drop Down Lists'!Z$6*Inputs!H$37</f>
        <v>649.417602869505</v>
      </c>
      <c r="AM2540">
        <f>AE2540/'Totals and Drop Down Lists'!AA$6*Inputs!I$37</f>
        <v>114026.11176111019</v>
      </c>
      <c r="AN2540">
        <f>AF2540/'Totals and Drop Down Lists'!AB$6*Inputs!J$37</f>
        <v>70846.260648223833</v>
      </c>
      <c r="AO2540">
        <f>AG2540/'Totals and Drop Down Lists'!AC$6*Inputs!K$37</f>
        <v>59595.443773093182</v>
      </c>
      <c r="AP2540">
        <f>AH2540/'Totals and Drop Down Lists'!AD$6*Inputs!L$37</f>
        <v>100783.68010788187</v>
      </c>
      <c r="AQ2540">
        <f>IF(OR($D2540="51",$D2540="52",$D2540="61"),(AA2540/'Totals and Drop Down Lists'!W$4)*Inputs!E$38,0)</f>
        <v>0</v>
      </c>
      <c r="AR2540">
        <f>IF(OR($D2540="51",$D2540="52",$D2540="61"),(AB2540/'Totals and Drop Down Lists'!X$4)*Inputs!F$38,0)</f>
        <v>0</v>
      </c>
      <c r="AS2540">
        <f>IF(OR($D2540="51",$D2540="52",$D2540="61"),(AC2540/'Totals and Drop Down Lists'!Y$4)*Inputs!G$38,0)</f>
        <v>0</v>
      </c>
      <c r="AT2540">
        <f>IF(OR($D2540="51",$D2540="52",$D2540="61"),(AD2540/'Totals and Drop Down Lists'!Z$4)*Inputs!H$38,0)</f>
        <v>0</v>
      </c>
      <c r="AU2540">
        <f>IF(OR($D2540="51",$D2540="52",$D2540="61"),(AE2540/'Totals and Drop Down Lists'!AA$4)*Inputs!I$38,0)</f>
        <v>0</v>
      </c>
      <c r="AV2540">
        <f>IF(OR($D2540="51",$D2540="52",$D2540="61"),(AF2540/'Totals and Drop Down Lists'!AB$4)*Inputs!J$38,0)</f>
        <v>0</v>
      </c>
      <c r="AW2540">
        <f>IF(OR($D2540="51",$D2540="52",$D2540="61"),(AG2540/'Totals and Drop Down Lists'!AC$4)*Inputs!K$38,0)</f>
        <v>0</v>
      </c>
      <c r="AX2540">
        <f>IF(OR($D2540="51",$D2540="52",$D2540="61"),(AH2540/'Totals and Drop Down Lists'!AD$4)*Inputs!L$38,0)</f>
        <v>0</v>
      </c>
      <c r="AY2540">
        <f>IF(OR($D2540="51",$D2540="52",$D2540="61"),0,(AA2540/'Totals and Drop Down Lists'!W$5)*Inputs!E$39)</f>
        <v>0</v>
      </c>
      <c r="AZ2540">
        <f>IF(OR($D2540="51",$D2540="52",$D2540="61"),0,(AB2540/'Totals and Drop Down Lists'!X$5)*Inputs!F$39)</f>
        <v>0</v>
      </c>
      <c r="BA2540">
        <f>IF(OR($D2540="51",$D2540="52",$D2540="61"),0,(AC2540/'Totals and Drop Down Lists'!Y$5)*Inputs!G$39)</f>
        <v>0</v>
      </c>
      <c r="BB2540">
        <f>IF(OR($D2540="51",$D2540="52",$D2540="61"),0,(AD2540/'Totals and Drop Down Lists'!Z$5)*Inputs!H$39)</f>
        <v>0</v>
      </c>
      <c r="BC2540">
        <f>IF(OR($D2540="51",$D2540="52",$D2540="61"),0,(AE2540/'Totals and Drop Down Lists'!AA$5)*Inputs!I$39)</f>
        <v>0</v>
      </c>
      <c r="BD2540">
        <f>IF(OR($D2540="51",$D2540="52",$D2540="61"),0,(AF2540/'Totals and Drop Down Lists'!AB$5)*Inputs!J$39)</f>
        <v>0</v>
      </c>
      <c r="BE2540">
        <f>IF(OR($D2540="51",$D2540="52",$D2540="61"),0,(AG2540/'Totals and Drop Down Lists'!AC$5)*Inputs!K$39)</f>
        <v>0</v>
      </c>
      <c r="BF2540">
        <f>IF(OR($D2540="51",$D2540="52",$D2540="61"),0,(AH2540/'Totals and Drop Down Lists'!AD$5)*Inputs!L$39)</f>
        <v>0</v>
      </c>
      <c r="BG2540" s="10">
        <f t="shared" si="352"/>
        <v>668604.0982416973</v>
      </c>
    </row>
    <row r="2541" spans="1:59" ht="28.8">
      <c r="A2541" s="1" t="s">
        <v>7586</v>
      </c>
      <c r="B2541" s="1" t="s">
        <v>2911</v>
      </c>
      <c r="C2541" s="1" t="s">
        <v>2913</v>
      </c>
      <c r="D2541" s="1" t="s">
        <v>7</v>
      </c>
      <c r="E2541" s="1" t="s">
        <v>2914</v>
      </c>
      <c r="F2541" s="2">
        <v>591496</v>
      </c>
      <c r="G2541" s="2">
        <v>4779</v>
      </c>
      <c r="H2541" s="2">
        <v>611</v>
      </c>
      <c r="I2541" s="2">
        <v>100024</v>
      </c>
      <c r="J2541" s="2">
        <v>212735</v>
      </c>
      <c r="K2541" s="2">
        <v>98641</v>
      </c>
      <c r="L2541" s="2">
        <v>1924</v>
      </c>
      <c r="M2541" s="2">
        <v>391</v>
      </c>
      <c r="N2541" s="2">
        <v>134</v>
      </c>
      <c r="O2541" s="2">
        <v>5649</v>
      </c>
      <c r="P2541" s="2">
        <v>2132</v>
      </c>
      <c r="Q2541" s="2">
        <v>265</v>
      </c>
      <c r="R2541" s="2">
        <v>950</v>
      </c>
      <c r="S2541" s="2">
        <v>101848600</v>
      </c>
      <c r="T2541" s="2">
        <v>4501323900</v>
      </c>
      <c r="U2541" s="2">
        <v>12766</v>
      </c>
      <c r="V2541" s="2">
        <v>2355</v>
      </c>
      <c r="W2541" s="2">
        <v>250</v>
      </c>
      <c r="X2541" s="2">
        <v>17255</v>
      </c>
      <c r="Y2541" s="2">
        <v>920</v>
      </c>
      <c r="Z2541" s="2">
        <v>12995</v>
      </c>
      <c r="AA2541" s="9">
        <f t="shared" si="353"/>
        <v>591496</v>
      </c>
      <c r="AB2541" s="9">
        <f t="shared" si="354"/>
        <v>94634</v>
      </c>
      <c r="AC2541" s="9">
        <f t="shared" si="355"/>
        <v>11445</v>
      </c>
      <c r="AD2541" s="9">
        <f t="shared" si="356"/>
        <v>950</v>
      </c>
      <c r="AE2541" s="44">
        <f t="shared" si="357"/>
        <v>3.1942710916200868E-3</v>
      </c>
      <c r="AF2541" s="9">
        <f t="shared" si="358"/>
        <v>14650</v>
      </c>
      <c r="AG2541" s="9">
        <f t="shared" si="351"/>
        <v>13915</v>
      </c>
      <c r="AH2541" s="44">
        <f t="shared" si="359"/>
        <v>2.4007824945526134E-3</v>
      </c>
      <c r="AI2541">
        <f>AA2541/'Totals and Drop Down Lists'!W$6*Inputs!E$37</f>
        <v>536569.92226751416</v>
      </c>
      <c r="AJ2541">
        <f>AB2541/'Totals and Drop Down Lists'!X$6*Inputs!F$37</f>
        <v>311382.50065301813</v>
      </c>
      <c r="AK2541">
        <f>AC2541/'Totals and Drop Down Lists'!Y$6*Inputs!G$37</f>
        <v>75449.305964384999</v>
      </c>
      <c r="AL2541">
        <f>AD2541/'Totals and Drop Down Lists'!Z$6*Inputs!H$37</f>
        <v>7616.6262064941939</v>
      </c>
      <c r="AM2541">
        <f>AE2541/'Totals and Drop Down Lists'!AA$6*Inputs!I$37</f>
        <v>397652.73306440952</v>
      </c>
      <c r="AN2541">
        <f>AF2541/'Totals and Drop Down Lists'!AB$6*Inputs!J$37</f>
        <v>292365.55450605048</v>
      </c>
      <c r="AO2541">
        <f>AG2541/'Totals and Drop Down Lists'!AC$6*Inputs!K$37</f>
        <v>259147.06253205988</v>
      </c>
      <c r="AP2541">
        <f>AH2541/'Totals and Drop Down Lists'!AD$6*Inputs!L$37</f>
        <v>564975.92609128891</v>
      </c>
      <c r="AQ2541">
        <f>IF(OR($D2541="51",$D2541="52",$D2541="61"),(AA2541/'Totals and Drop Down Lists'!W$4)*Inputs!E$38,0)</f>
        <v>0</v>
      </c>
      <c r="AR2541">
        <f>IF(OR($D2541="51",$D2541="52",$D2541="61"),(AB2541/'Totals and Drop Down Lists'!X$4)*Inputs!F$38,0)</f>
        <v>0</v>
      </c>
      <c r="AS2541">
        <f>IF(OR($D2541="51",$D2541="52",$D2541="61"),(AC2541/'Totals and Drop Down Lists'!Y$4)*Inputs!G$38,0)</f>
        <v>0</v>
      </c>
      <c r="AT2541">
        <f>IF(OR($D2541="51",$D2541="52",$D2541="61"),(AD2541/'Totals and Drop Down Lists'!Z$4)*Inputs!H$38,0)</f>
        <v>0</v>
      </c>
      <c r="AU2541">
        <f>IF(OR($D2541="51",$D2541="52",$D2541="61"),(AE2541/'Totals and Drop Down Lists'!AA$4)*Inputs!I$38,0)</f>
        <v>0</v>
      </c>
      <c r="AV2541">
        <f>IF(OR($D2541="51",$D2541="52",$D2541="61"),(AF2541/'Totals and Drop Down Lists'!AB$4)*Inputs!J$38,0)</f>
        <v>0</v>
      </c>
      <c r="AW2541">
        <f>IF(OR($D2541="51",$D2541="52",$D2541="61"),(AG2541/'Totals and Drop Down Lists'!AC$4)*Inputs!K$38,0)</f>
        <v>0</v>
      </c>
      <c r="AX2541">
        <f>IF(OR($D2541="51",$D2541="52",$D2541="61"),(AH2541/'Totals and Drop Down Lists'!AD$4)*Inputs!L$38,0)</f>
        <v>0</v>
      </c>
      <c r="AY2541">
        <f>IF(OR($D2541="51",$D2541="52",$D2541="61"),0,(AA2541/'Totals and Drop Down Lists'!W$5)*Inputs!E$39)</f>
        <v>0</v>
      </c>
      <c r="AZ2541">
        <f>IF(OR($D2541="51",$D2541="52",$D2541="61"),0,(AB2541/'Totals and Drop Down Lists'!X$5)*Inputs!F$39)</f>
        <v>0</v>
      </c>
      <c r="BA2541">
        <f>IF(OR($D2541="51",$D2541="52",$D2541="61"),0,(AC2541/'Totals and Drop Down Lists'!Y$5)*Inputs!G$39)</f>
        <v>0</v>
      </c>
      <c r="BB2541">
        <f>IF(OR($D2541="51",$D2541="52",$D2541="61"),0,(AD2541/'Totals and Drop Down Lists'!Z$5)*Inputs!H$39)</f>
        <v>0</v>
      </c>
      <c r="BC2541">
        <f>IF(OR($D2541="51",$D2541="52",$D2541="61"),0,(AE2541/'Totals and Drop Down Lists'!AA$5)*Inputs!I$39)</f>
        <v>0</v>
      </c>
      <c r="BD2541">
        <f>IF(OR($D2541="51",$D2541="52",$D2541="61"),0,(AF2541/'Totals and Drop Down Lists'!AB$5)*Inputs!J$39)</f>
        <v>0</v>
      </c>
      <c r="BE2541">
        <f>IF(OR($D2541="51",$D2541="52",$D2541="61"),0,(AG2541/'Totals and Drop Down Lists'!AC$5)*Inputs!K$39)</f>
        <v>0</v>
      </c>
      <c r="BF2541">
        <f>IF(OR($D2541="51",$D2541="52",$D2541="61"),0,(AH2541/'Totals and Drop Down Lists'!AD$5)*Inputs!L$39)</f>
        <v>0</v>
      </c>
      <c r="BG2541" s="10">
        <f t="shared" si="352"/>
        <v>2445159.6312852204</v>
      </c>
    </row>
    <row r="2542" spans="1:59" ht="28.8">
      <c r="A2542" s="1" t="s">
        <v>7586</v>
      </c>
      <c r="B2542" s="1" t="s">
        <v>2911</v>
      </c>
      <c r="C2542" s="1" t="s">
        <v>286</v>
      </c>
      <c r="D2542" s="1" t="s">
        <v>215</v>
      </c>
      <c r="E2542" s="1" t="s">
        <v>2915</v>
      </c>
      <c r="F2542" s="2">
        <v>1123476</v>
      </c>
      <c r="G2542" s="2">
        <v>9099</v>
      </c>
      <c r="H2542" s="2">
        <v>907</v>
      </c>
      <c r="I2542" s="2">
        <v>170168</v>
      </c>
      <c r="J2542" s="2">
        <v>395943</v>
      </c>
      <c r="K2542" s="2">
        <v>188353</v>
      </c>
      <c r="L2542" s="2">
        <v>4726</v>
      </c>
      <c r="M2542" s="2">
        <v>941</v>
      </c>
      <c r="N2542" s="2">
        <v>240</v>
      </c>
      <c r="O2542" s="2">
        <v>10605</v>
      </c>
      <c r="P2542" s="2">
        <v>3668</v>
      </c>
      <c r="Q2542" s="2">
        <v>1009</v>
      </c>
      <c r="R2542" s="2">
        <v>1520</v>
      </c>
      <c r="S2542" s="2">
        <v>200099400</v>
      </c>
      <c r="T2542" s="2">
        <v>9339521800</v>
      </c>
      <c r="U2542" s="2">
        <v>27914</v>
      </c>
      <c r="V2542" s="2">
        <v>2700</v>
      </c>
      <c r="W2542" s="2">
        <v>305</v>
      </c>
      <c r="X2542" s="2">
        <v>26905</v>
      </c>
      <c r="Y2542" s="2">
        <v>944</v>
      </c>
      <c r="Z2542" s="2">
        <v>20399</v>
      </c>
      <c r="AA2542" s="9">
        <f t="shared" si="353"/>
        <v>1123476</v>
      </c>
      <c r="AB2542" s="9">
        <f t="shared" si="354"/>
        <v>160162</v>
      </c>
      <c r="AC2542" s="9">
        <f t="shared" si="355"/>
        <v>22709</v>
      </c>
      <c r="AD2542" s="9">
        <f t="shared" si="356"/>
        <v>1520</v>
      </c>
      <c r="AE2542" s="44">
        <f t="shared" si="357"/>
        <v>6.2576057874999952E-3</v>
      </c>
      <c r="AF2542" s="9">
        <f t="shared" si="358"/>
        <v>23900</v>
      </c>
      <c r="AG2542" s="9">
        <f t="shared" si="351"/>
        <v>21343</v>
      </c>
      <c r="AH2542" s="44">
        <f t="shared" si="359"/>
        <v>3.7778649008367122E-3</v>
      </c>
      <c r="AI2542">
        <f>AA2542/'Totals and Drop Down Lists'!W$6*Inputs!E$37</f>
        <v>1019150.4760630972</v>
      </c>
      <c r="AJ2542">
        <f>AB2542/'Totals and Drop Down Lists'!X$6*Inputs!F$37</f>
        <v>526994.99196471344</v>
      </c>
      <c r="AK2542">
        <f>AC2542/'Totals and Drop Down Lists'!Y$6*Inputs!G$37</f>
        <v>149705.39878944686</v>
      </c>
      <c r="AL2542">
        <f>AD2542/'Totals and Drop Down Lists'!Z$6*Inputs!H$37</f>
        <v>12186.601930390711</v>
      </c>
      <c r="AM2542">
        <f>AE2542/'Totals and Drop Down Lists'!AA$6*Inputs!I$37</f>
        <v>779005.27928485349</v>
      </c>
      <c r="AN2542">
        <f>AF2542/'Totals and Drop Down Lists'!AB$6*Inputs!J$37</f>
        <v>476964.96605423931</v>
      </c>
      <c r="AO2542">
        <f>AG2542/'Totals and Drop Down Lists'!AC$6*Inputs!K$37</f>
        <v>397482.98639035242</v>
      </c>
      <c r="AP2542">
        <f>AH2542/'Totals and Drop Down Lists'!AD$6*Inputs!L$37</f>
        <v>889044.60351613117</v>
      </c>
      <c r="AQ2542">
        <f>IF(OR($D2542="51",$D2542="52",$D2542="61"),(AA2542/'Totals and Drop Down Lists'!W$4)*Inputs!E$38,0)</f>
        <v>0</v>
      </c>
      <c r="AR2542">
        <f>IF(OR($D2542="51",$D2542="52",$D2542="61"),(AB2542/'Totals and Drop Down Lists'!X$4)*Inputs!F$38,0)</f>
        <v>0</v>
      </c>
      <c r="AS2542">
        <f>IF(OR($D2542="51",$D2542="52",$D2542="61"),(AC2542/'Totals and Drop Down Lists'!Y$4)*Inputs!G$38,0)</f>
        <v>0</v>
      </c>
      <c r="AT2542">
        <f>IF(OR($D2542="51",$D2542="52",$D2542="61"),(AD2542/'Totals and Drop Down Lists'!Z$4)*Inputs!H$38,0)</f>
        <v>0</v>
      </c>
      <c r="AU2542">
        <f>IF(OR($D2542="51",$D2542="52",$D2542="61"),(AE2542/'Totals and Drop Down Lists'!AA$4)*Inputs!I$38,0)</f>
        <v>0</v>
      </c>
      <c r="AV2542">
        <f>IF(OR($D2542="51",$D2542="52",$D2542="61"),(AF2542/'Totals and Drop Down Lists'!AB$4)*Inputs!J$38,0)</f>
        <v>0</v>
      </c>
      <c r="AW2542">
        <f>IF(OR($D2542="51",$D2542="52",$D2542="61"),(AG2542/'Totals and Drop Down Lists'!AC$4)*Inputs!K$38,0)</f>
        <v>0</v>
      </c>
      <c r="AX2542">
        <f>IF(OR($D2542="51",$D2542="52",$D2542="61"),(AH2542/'Totals and Drop Down Lists'!AD$4)*Inputs!L$38,0)</f>
        <v>0</v>
      </c>
      <c r="AY2542">
        <f>IF(OR($D2542="51",$D2542="52",$D2542="61"),0,(AA2542/'Totals and Drop Down Lists'!W$5)*Inputs!E$39)</f>
        <v>0</v>
      </c>
      <c r="AZ2542">
        <f>IF(OR($D2542="51",$D2542="52",$D2542="61"),0,(AB2542/'Totals and Drop Down Lists'!X$5)*Inputs!F$39)</f>
        <v>0</v>
      </c>
      <c r="BA2542">
        <f>IF(OR($D2542="51",$D2542="52",$D2542="61"),0,(AC2542/'Totals and Drop Down Lists'!Y$5)*Inputs!G$39)</f>
        <v>0</v>
      </c>
      <c r="BB2542">
        <f>IF(OR($D2542="51",$D2542="52",$D2542="61"),0,(AD2542/'Totals and Drop Down Lists'!Z$5)*Inputs!H$39)</f>
        <v>0</v>
      </c>
      <c r="BC2542">
        <f>IF(OR($D2542="51",$D2542="52",$D2542="61"),0,(AE2542/'Totals and Drop Down Lists'!AA$5)*Inputs!I$39)</f>
        <v>0</v>
      </c>
      <c r="BD2542">
        <f>IF(OR($D2542="51",$D2542="52",$D2542="61"),0,(AF2542/'Totals and Drop Down Lists'!AB$5)*Inputs!J$39)</f>
        <v>0</v>
      </c>
      <c r="BE2542">
        <f>IF(OR($D2542="51",$D2542="52",$D2542="61"),0,(AG2542/'Totals and Drop Down Lists'!AC$5)*Inputs!K$39)</f>
        <v>0</v>
      </c>
      <c r="BF2542">
        <f>IF(OR($D2542="51",$D2542="52",$D2542="61"),0,(AH2542/'Totals and Drop Down Lists'!AD$5)*Inputs!L$39)</f>
        <v>0</v>
      </c>
      <c r="BG2542" s="10">
        <f t="shared" si="352"/>
        <v>4250535.3039932251</v>
      </c>
    </row>
    <row r="2543" spans="1:59" ht="28.8">
      <c r="A2543" s="1" t="s">
        <v>7587</v>
      </c>
      <c r="B2543" s="1" t="s">
        <v>5020</v>
      </c>
      <c r="C2543" s="1" t="s">
        <v>5021</v>
      </c>
      <c r="D2543" s="1" t="s">
        <v>7</v>
      </c>
      <c r="E2543" s="1" t="s">
        <v>5022</v>
      </c>
      <c r="F2543" s="2">
        <v>228442</v>
      </c>
      <c r="G2543" s="2">
        <v>5178</v>
      </c>
      <c r="H2543" s="2">
        <v>457</v>
      </c>
      <c r="I2543" s="2">
        <v>41572</v>
      </c>
      <c r="J2543" s="2">
        <v>90071</v>
      </c>
      <c r="K2543" s="2">
        <v>47365</v>
      </c>
      <c r="L2543" s="2">
        <v>806</v>
      </c>
      <c r="M2543" s="2">
        <v>92</v>
      </c>
      <c r="N2543" s="2">
        <v>40</v>
      </c>
      <c r="O2543" s="2">
        <v>2378</v>
      </c>
      <c r="P2543" s="2">
        <v>1132</v>
      </c>
      <c r="Q2543" s="2">
        <v>106</v>
      </c>
      <c r="R2543" s="2">
        <v>4536</v>
      </c>
      <c r="S2543" s="2">
        <v>43667200</v>
      </c>
      <c r="T2543" s="2">
        <v>2008670900</v>
      </c>
      <c r="U2543" s="2">
        <v>5583</v>
      </c>
      <c r="V2543" s="2">
        <v>1550</v>
      </c>
      <c r="W2543" s="2">
        <v>75</v>
      </c>
      <c r="X2543" s="2">
        <v>9390</v>
      </c>
      <c r="Y2543" s="2">
        <v>790</v>
      </c>
      <c r="Z2543" s="2">
        <v>6730</v>
      </c>
      <c r="AA2543" s="9">
        <f t="shared" si="353"/>
        <v>228442</v>
      </c>
      <c r="AB2543" s="9">
        <f t="shared" si="354"/>
        <v>35937</v>
      </c>
      <c r="AC2543" s="9">
        <f t="shared" si="355"/>
        <v>9090</v>
      </c>
      <c r="AD2543" s="9">
        <f t="shared" si="356"/>
        <v>4536</v>
      </c>
      <c r="AE2543" s="44">
        <f t="shared" si="357"/>
        <v>1.7395058144957524E-3</v>
      </c>
      <c r="AF2543" s="9">
        <f t="shared" si="358"/>
        <v>7765</v>
      </c>
      <c r="AG2543" s="9">
        <f t="shared" si="351"/>
        <v>7520</v>
      </c>
      <c r="AH2543" s="44">
        <f t="shared" si="359"/>
        <v>1.4714363619762378E-3</v>
      </c>
      <c r="AI2543">
        <f>AA2543/'Totals and Drop Down Lists'!W$6*Inputs!E$37</f>
        <v>207228.96889012857</v>
      </c>
      <c r="AJ2543">
        <f>AB2543/'Totals and Drop Down Lists'!X$6*Inputs!F$37</f>
        <v>118246.64418673534</v>
      </c>
      <c r="AK2543">
        <f>AC2543/'Totals and Drop Down Lists'!Y$6*Inputs!G$37</f>
        <v>59924.350477611159</v>
      </c>
      <c r="AL2543">
        <f>AD2543/'Totals and Drop Down Lists'!Z$6*Inputs!H$37</f>
        <v>36367.385760692283</v>
      </c>
      <c r="AM2543">
        <f>AE2543/'Totals and Drop Down Lists'!AA$6*Inputs!I$37</f>
        <v>216549.94879123991</v>
      </c>
      <c r="AN2543">
        <f>AF2543/'Totals and Drop Down Lists'!AB$6*Inputs!J$37</f>
        <v>154963.72223477694</v>
      </c>
      <c r="AO2543">
        <f>AG2543/'Totals and Drop Down Lists'!AC$6*Inputs!K$37</f>
        <v>140049.29286676898</v>
      </c>
      <c r="AP2543">
        <f>AH2543/'Totals and Drop Down Lists'!AD$6*Inputs!L$37</f>
        <v>346272.9852363572</v>
      </c>
      <c r="AQ2543">
        <f>IF(OR($D2543="51",$D2543="52",$D2543="61"),(AA2543/'Totals and Drop Down Lists'!W$4)*Inputs!E$38,0)</f>
        <v>0</v>
      </c>
      <c r="AR2543">
        <f>IF(OR($D2543="51",$D2543="52",$D2543="61"),(AB2543/'Totals and Drop Down Lists'!X$4)*Inputs!F$38,0)</f>
        <v>0</v>
      </c>
      <c r="AS2543">
        <f>IF(OR($D2543="51",$D2543="52",$D2543="61"),(AC2543/'Totals and Drop Down Lists'!Y$4)*Inputs!G$38,0)</f>
        <v>0</v>
      </c>
      <c r="AT2543">
        <f>IF(OR($D2543="51",$D2543="52",$D2543="61"),(AD2543/'Totals and Drop Down Lists'!Z$4)*Inputs!H$38,0)</f>
        <v>0</v>
      </c>
      <c r="AU2543">
        <f>IF(OR($D2543="51",$D2543="52",$D2543="61"),(AE2543/'Totals and Drop Down Lists'!AA$4)*Inputs!I$38,0)</f>
        <v>0</v>
      </c>
      <c r="AV2543">
        <f>IF(OR($D2543="51",$D2543="52",$D2543="61"),(AF2543/'Totals and Drop Down Lists'!AB$4)*Inputs!J$38,0)</f>
        <v>0</v>
      </c>
      <c r="AW2543">
        <f>IF(OR($D2543="51",$D2543="52",$D2543="61"),(AG2543/'Totals and Drop Down Lists'!AC$4)*Inputs!K$38,0)</f>
        <v>0</v>
      </c>
      <c r="AX2543">
        <f>IF(OR($D2543="51",$D2543="52",$D2543="61"),(AH2543/'Totals and Drop Down Lists'!AD$4)*Inputs!L$38,0)</f>
        <v>0</v>
      </c>
      <c r="AY2543">
        <f>IF(OR($D2543="51",$D2543="52",$D2543="61"),0,(AA2543/'Totals and Drop Down Lists'!W$5)*Inputs!E$39)</f>
        <v>0</v>
      </c>
      <c r="AZ2543">
        <f>IF(OR($D2543="51",$D2543="52",$D2543="61"),0,(AB2543/'Totals and Drop Down Lists'!X$5)*Inputs!F$39)</f>
        <v>0</v>
      </c>
      <c r="BA2543">
        <f>IF(OR($D2543="51",$D2543="52",$D2543="61"),0,(AC2543/'Totals and Drop Down Lists'!Y$5)*Inputs!G$39)</f>
        <v>0</v>
      </c>
      <c r="BB2543">
        <f>IF(OR($D2543="51",$D2543="52",$D2543="61"),0,(AD2543/'Totals and Drop Down Lists'!Z$5)*Inputs!H$39)</f>
        <v>0</v>
      </c>
      <c r="BC2543">
        <f>IF(OR($D2543="51",$D2543="52",$D2543="61"),0,(AE2543/'Totals and Drop Down Lists'!AA$5)*Inputs!I$39)</f>
        <v>0</v>
      </c>
      <c r="BD2543">
        <f>IF(OR($D2543="51",$D2543="52",$D2543="61"),0,(AF2543/'Totals and Drop Down Lists'!AB$5)*Inputs!J$39)</f>
        <v>0</v>
      </c>
      <c r="BE2543">
        <f>IF(OR($D2543="51",$D2543="52",$D2543="61"),0,(AG2543/'Totals and Drop Down Lists'!AC$5)*Inputs!K$39)</f>
        <v>0</v>
      </c>
      <c r="BF2543">
        <f>IF(OR($D2543="51",$D2543="52",$D2543="61"),0,(AH2543/'Totals and Drop Down Lists'!AD$5)*Inputs!L$39)</f>
        <v>0</v>
      </c>
      <c r="BG2543" s="10">
        <f t="shared" si="352"/>
        <v>1279603.2984443104</v>
      </c>
    </row>
    <row r="2544" spans="1:59" ht="28.8">
      <c r="A2544" s="1" t="s">
        <v>7587</v>
      </c>
      <c r="B2544" s="1" t="s">
        <v>5020</v>
      </c>
      <c r="C2544" s="1" t="s">
        <v>5023</v>
      </c>
      <c r="D2544" s="1" t="s">
        <v>10</v>
      </c>
      <c r="E2544" s="1" t="s">
        <v>5024</v>
      </c>
      <c r="F2544" s="2">
        <v>91168</v>
      </c>
      <c r="G2544" s="2">
        <v>697</v>
      </c>
      <c r="H2544" s="2">
        <v>38</v>
      </c>
      <c r="I2544" s="2">
        <v>11837</v>
      </c>
      <c r="J2544" s="2">
        <v>34250</v>
      </c>
      <c r="K2544" s="2">
        <v>14142</v>
      </c>
      <c r="L2544" s="2">
        <v>231</v>
      </c>
      <c r="M2544" s="2">
        <v>55</v>
      </c>
      <c r="N2544" s="2">
        <v>15</v>
      </c>
      <c r="O2544" s="2">
        <v>838</v>
      </c>
      <c r="P2544" s="2">
        <v>303</v>
      </c>
      <c r="Q2544" s="2">
        <v>39</v>
      </c>
      <c r="R2544" s="2">
        <v>708</v>
      </c>
      <c r="S2544" s="2">
        <v>14237600</v>
      </c>
      <c r="T2544" s="2">
        <v>693036100</v>
      </c>
      <c r="U2544" s="2">
        <v>1081</v>
      </c>
      <c r="V2544" s="2">
        <v>185</v>
      </c>
      <c r="W2544" s="2">
        <v>0</v>
      </c>
      <c r="X2544" s="2">
        <v>2195</v>
      </c>
      <c r="Y2544" s="2">
        <v>80</v>
      </c>
      <c r="Z2544" s="2">
        <v>1870</v>
      </c>
      <c r="AA2544" s="9">
        <f t="shared" si="353"/>
        <v>91168</v>
      </c>
      <c r="AB2544" s="9">
        <f t="shared" si="354"/>
        <v>11102</v>
      </c>
      <c r="AC2544" s="9">
        <f t="shared" si="355"/>
        <v>2189</v>
      </c>
      <c r="AD2544" s="9">
        <f t="shared" si="356"/>
        <v>708</v>
      </c>
      <c r="AE2544" s="44">
        <f t="shared" si="357"/>
        <v>4.0780906560957921E-4</v>
      </c>
      <c r="AF2544" s="9">
        <f t="shared" si="358"/>
        <v>2010</v>
      </c>
      <c r="AG2544" s="9">
        <f t="shared" si="351"/>
        <v>1950</v>
      </c>
      <c r="AH2544" s="44">
        <f t="shared" si="359"/>
        <v>2.9959596142592704E-4</v>
      </c>
      <c r="AI2544">
        <f>AA2544/'Totals and Drop Down Lists'!W$6*Inputs!E$37</f>
        <v>82702.176639038531</v>
      </c>
      <c r="AJ2544">
        <f>AB2544/'Totals and Drop Down Lists'!X$6*Inputs!F$37</f>
        <v>36529.878502967302</v>
      </c>
      <c r="AK2544">
        <f>AC2544/'Totals and Drop Down Lists'!Y$6*Inputs!G$37</f>
        <v>14430.627414245417</v>
      </c>
      <c r="AL2544">
        <f>AD2544/'Totals and Drop Down Lists'!Z$6*Inputs!H$37</f>
        <v>5676.3908991556727</v>
      </c>
      <c r="AM2544">
        <f>AE2544/'Totals and Drop Down Lists'!AA$6*Inputs!I$37</f>
        <v>50767.885648003619</v>
      </c>
      <c r="AN2544">
        <f>AF2544/'Totals and Drop Down Lists'!AB$6*Inputs!J$37</f>
        <v>40112.953212092929</v>
      </c>
      <c r="AO2544">
        <f>AG2544/'Totals and Drop Down Lists'!AC$6*Inputs!K$37</f>
        <v>36315.973549228656</v>
      </c>
      <c r="AP2544">
        <f>AH2544/'Totals and Drop Down Lists'!AD$6*Inputs!L$37</f>
        <v>70503.890354034622</v>
      </c>
      <c r="AQ2544">
        <f>IF(OR($D2544="51",$D2544="52",$D2544="61"),(AA2544/'Totals and Drop Down Lists'!W$4)*Inputs!E$38,0)</f>
        <v>0</v>
      </c>
      <c r="AR2544">
        <f>IF(OR($D2544="51",$D2544="52",$D2544="61"),(AB2544/'Totals and Drop Down Lists'!X$4)*Inputs!F$38,0)</f>
        <v>0</v>
      </c>
      <c r="AS2544">
        <f>IF(OR($D2544="51",$D2544="52",$D2544="61"),(AC2544/'Totals and Drop Down Lists'!Y$4)*Inputs!G$38,0)</f>
        <v>0</v>
      </c>
      <c r="AT2544">
        <f>IF(OR($D2544="51",$D2544="52",$D2544="61"),(AD2544/'Totals and Drop Down Lists'!Z$4)*Inputs!H$38,0)</f>
        <v>0</v>
      </c>
      <c r="AU2544">
        <f>IF(OR($D2544="51",$D2544="52",$D2544="61"),(AE2544/'Totals and Drop Down Lists'!AA$4)*Inputs!I$38,0)</f>
        <v>0</v>
      </c>
      <c r="AV2544">
        <f>IF(OR($D2544="51",$D2544="52",$D2544="61"),(AF2544/'Totals and Drop Down Lists'!AB$4)*Inputs!J$38,0)</f>
        <v>0</v>
      </c>
      <c r="AW2544">
        <f>IF(OR($D2544="51",$D2544="52",$D2544="61"),(AG2544/'Totals and Drop Down Lists'!AC$4)*Inputs!K$38,0)</f>
        <v>0</v>
      </c>
      <c r="AX2544">
        <f>IF(OR($D2544="51",$D2544="52",$D2544="61"),(AH2544/'Totals and Drop Down Lists'!AD$4)*Inputs!L$38,0)</f>
        <v>0</v>
      </c>
      <c r="AY2544">
        <f>IF(OR($D2544="51",$D2544="52",$D2544="61"),0,(AA2544/'Totals and Drop Down Lists'!W$5)*Inputs!E$39)</f>
        <v>0</v>
      </c>
      <c r="AZ2544">
        <f>IF(OR($D2544="51",$D2544="52",$D2544="61"),0,(AB2544/'Totals and Drop Down Lists'!X$5)*Inputs!F$39)</f>
        <v>0</v>
      </c>
      <c r="BA2544">
        <f>IF(OR($D2544="51",$D2544="52",$D2544="61"),0,(AC2544/'Totals and Drop Down Lists'!Y$5)*Inputs!G$39)</f>
        <v>0</v>
      </c>
      <c r="BB2544">
        <f>IF(OR($D2544="51",$D2544="52",$D2544="61"),0,(AD2544/'Totals and Drop Down Lists'!Z$5)*Inputs!H$39)</f>
        <v>0</v>
      </c>
      <c r="BC2544">
        <f>IF(OR($D2544="51",$D2544="52",$D2544="61"),0,(AE2544/'Totals and Drop Down Lists'!AA$5)*Inputs!I$39)</f>
        <v>0</v>
      </c>
      <c r="BD2544">
        <f>IF(OR($D2544="51",$D2544="52",$D2544="61"),0,(AF2544/'Totals and Drop Down Lists'!AB$5)*Inputs!J$39)</f>
        <v>0</v>
      </c>
      <c r="BE2544">
        <f>IF(OR($D2544="51",$D2544="52",$D2544="61"),0,(AG2544/'Totals and Drop Down Lists'!AC$5)*Inputs!K$39)</f>
        <v>0</v>
      </c>
      <c r="BF2544">
        <f>IF(OR($D2544="51",$D2544="52",$D2544="61"),0,(AH2544/'Totals and Drop Down Lists'!AD$5)*Inputs!L$39)</f>
        <v>0</v>
      </c>
      <c r="BG2544" s="10">
        <f t="shared" si="352"/>
        <v>337039.7762187667</v>
      </c>
    </row>
    <row r="2545" spans="1:59" ht="28.8">
      <c r="A2545" s="1" t="s">
        <v>7587</v>
      </c>
      <c r="B2545" s="1" t="s">
        <v>5020</v>
      </c>
      <c r="C2545" s="1" t="s">
        <v>5025</v>
      </c>
      <c r="D2545" s="1" t="s">
        <v>58</v>
      </c>
      <c r="E2545" s="1" t="s">
        <v>5026</v>
      </c>
      <c r="F2545" s="2">
        <v>105885</v>
      </c>
      <c r="G2545" s="2">
        <v>774</v>
      </c>
      <c r="H2545" s="2">
        <v>103</v>
      </c>
      <c r="I2545" s="2">
        <v>9889</v>
      </c>
      <c r="J2545" s="2">
        <v>38877</v>
      </c>
      <c r="K2545" s="2">
        <v>7095</v>
      </c>
      <c r="L2545" s="2">
        <v>364</v>
      </c>
      <c r="M2545" s="2">
        <v>141</v>
      </c>
      <c r="N2545" s="2">
        <v>80</v>
      </c>
      <c r="O2545" s="2">
        <v>377</v>
      </c>
      <c r="P2545" s="2">
        <v>43</v>
      </c>
      <c r="Q2545" s="2">
        <v>31</v>
      </c>
      <c r="R2545" s="2">
        <v>417</v>
      </c>
      <c r="S2545" s="2">
        <v>8350900</v>
      </c>
      <c r="T2545" s="2">
        <v>380310300</v>
      </c>
      <c r="U2545" s="2">
        <v>392</v>
      </c>
      <c r="V2545" s="2">
        <v>333</v>
      </c>
      <c r="W2545" s="2">
        <v>10</v>
      </c>
      <c r="X2545" s="2">
        <v>1053</v>
      </c>
      <c r="Y2545" s="2">
        <v>14</v>
      </c>
      <c r="Z2545" s="2">
        <v>608</v>
      </c>
      <c r="AA2545" s="9">
        <f t="shared" si="353"/>
        <v>105885</v>
      </c>
      <c r="AB2545" s="9">
        <f t="shared" si="354"/>
        <v>9012</v>
      </c>
      <c r="AC2545" s="9">
        <f t="shared" si="355"/>
        <v>1453</v>
      </c>
      <c r="AD2545" s="9">
        <f t="shared" si="356"/>
        <v>417</v>
      </c>
      <c r="AE2545" s="44">
        <f t="shared" si="357"/>
        <v>9.0429023462217261E-5</v>
      </c>
      <c r="AF2545" s="9">
        <f t="shared" si="358"/>
        <v>710</v>
      </c>
      <c r="AG2545" s="9">
        <f t="shared" si="351"/>
        <v>622</v>
      </c>
      <c r="AH2545" s="44">
        <f t="shared" si="359"/>
        <v>4.2237784125151971E-5</v>
      </c>
      <c r="AI2545">
        <f>AA2545/'Totals and Drop Down Lists'!W$6*Inputs!E$37</f>
        <v>96052.562011063041</v>
      </c>
      <c r="AJ2545">
        <f>AB2545/'Totals and Drop Down Lists'!X$6*Inputs!F$37</f>
        <v>29652.969291005342</v>
      </c>
      <c r="AK2545">
        <f>AC2545/'Totals and Drop Down Lists'!Y$6*Inputs!G$37</f>
        <v>9578.6668035169441</v>
      </c>
      <c r="AL2545">
        <f>AD2545/'Totals and Drop Down Lists'!Z$6*Inputs!H$37</f>
        <v>3343.2980295874518</v>
      </c>
      <c r="AM2545">
        <f>AE2545/'Totals and Drop Down Lists'!AA$6*Inputs!I$37</f>
        <v>11257.450384356158</v>
      </c>
      <c r="AN2545">
        <f>AF2545/'Totals and Drop Down Lists'!AB$6*Inputs!J$37</f>
        <v>14169.252129644767</v>
      </c>
      <c r="AO2545">
        <f>AG2545/'Totals and Drop Down Lists'!AC$6*Inputs!K$37</f>
        <v>11583.864383394988</v>
      </c>
      <c r="AP2545">
        <f>AH2545/'Totals and Drop Down Lists'!AD$6*Inputs!L$37</f>
        <v>9939.8138966348197</v>
      </c>
      <c r="AQ2545">
        <f>IF(OR($D2545="51",$D2545="52",$D2545="61"),(AA2545/'Totals and Drop Down Lists'!W$4)*Inputs!E$38,0)</f>
        <v>0</v>
      </c>
      <c r="AR2545">
        <f>IF(OR($D2545="51",$D2545="52",$D2545="61"),(AB2545/'Totals and Drop Down Lists'!X$4)*Inputs!F$38,0)</f>
        <v>0</v>
      </c>
      <c r="AS2545">
        <f>IF(OR($D2545="51",$D2545="52",$D2545="61"),(AC2545/'Totals and Drop Down Lists'!Y$4)*Inputs!G$38,0)</f>
        <v>0</v>
      </c>
      <c r="AT2545">
        <f>IF(OR($D2545="51",$D2545="52",$D2545="61"),(AD2545/'Totals and Drop Down Lists'!Z$4)*Inputs!H$38,0)</f>
        <v>0</v>
      </c>
      <c r="AU2545">
        <f>IF(OR($D2545="51",$D2545="52",$D2545="61"),(AE2545/'Totals and Drop Down Lists'!AA$4)*Inputs!I$38,0)</f>
        <v>0</v>
      </c>
      <c r="AV2545">
        <f>IF(OR($D2545="51",$D2545="52",$D2545="61"),(AF2545/'Totals and Drop Down Lists'!AB$4)*Inputs!J$38,0)</f>
        <v>0</v>
      </c>
      <c r="AW2545">
        <f>IF(OR($D2545="51",$D2545="52",$D2545="61"),(AG2545/'Totals and Drop Down Lists'!AC$4)*Inputs!K$38,0)</f>
        <v>0</v>
      </c>
      <c r="AX2545">
        <f>IF(OR($D2545="51",$D2545="52",$D2545="61"),(AH2545/'Totals and Drop Down Lists'!AD$4)*Inputs!L$38,0)</f>
        <v>0</v>
      </c>
      <c r="AY2545">
        <f>IF(OR($D2545="51",$D2545="52",$D2545="61"),0,(AA2545/'Totals and Drop Down Lists'!W$5)*Inputs!E$39)</f>
        <v>0</v>
      </c>
      <c r="AZ2545">
        <f>IF(OR($D2545="51",$D2545="52",$D2545="61"),0,(AB2545/'Totals and Drop Down Lists'!X$5)*Inputs!F$39)</f>
        <v>0</v>
      </c>
      <c r="BA2545">
        <f>IF(OR($D2545="51",$D2545="52",$D2545="61"),0,(AC2545/'Totals and Drop Down Lists'!Y$5)*Inputs!G$39)</f>
        <v>0</v>
      </c>
      <c r="BB2545">
        <f>IF(OR($D2545="51",$D2545="52",$D2545="61"),0,(AD2545/'Totals and Drop Down Lists'!Z$5)*Inputs!H$39)</f>
        <v>0</v>
      </c>
      <c r="BC2545">
        <f>IF(OR($D2545="51",$D2545="52",$D2545="61"),0,(AE2545/'Totals and Drop Down Lists'!AA$5)*Inputs!I$39)</f>
        <v>0</v>
      </c>
      <c r="BD2545">
        <f>IF(OR($D2545="51",$D2545="52",$D2545="61"),0,(AF2545/'Totals and Drop Down Lists'!AB$5)*Inputs!J$39)</f>
        <v>0</v>
      </c>
      <c r="BE2545">
        <f>IF(OR($D2545="51",$D2545="52",$D2545="61"),0,(AG2545/'Totals and Drop Down Lists'!AC$5)*Inputs!K$39)</f>
        <v>0</v>
      </c>
      <c r="BF2545">
        <f>IF(OR($D2545="51",$D2545="52",$D2545="61"),0,(AH2545/'Totals and Drop Down Lists'!AD$5)*Inputs!L$39)</f>
        <v>0</v>
      </c>
      <c r="BG2545" s="10">
        <f t="shared" si="352"/>
        <v>185577.87692920351</v>
      </c>
    </row>
    <row r="2546" spans="1:59" ht="28.8">
      <c r="A2546" s="1" t="s">
        <v>7588</v>
      </c>
      <c r="B2546" s="1" t="s">
        <v>3963</v>
      </c>
      <c r="C2546" s="1" t="s">
        <v>3964</v>
      </c>
      <c r="D2546" s="1" t="s">
        <v>10</v>
      </c>
      <c r="E2546" s="1" t="s">
        <v>3965</v>
      </c>
      <c r="F2546" s="2">
        <v>54821</v>
      </c>
      <c r="G2546" s="2">
        <v>768</v>
      </c>
      <c r="H2546" s="2">
        <v>26</v>
      </c>
      <c r="I2546" s="2">
        <v>8557</v>
      </c>
      <c r="J2546" s="2">
        <v>21186</v>
      </c>
      <c r="K2546" s="2">
        <v>8887</v>
      </c>
      <c r="L2546" s="2">
        <v>136</v>
      </c>
      <c r="M2546" s="2">
        <v>46</v>
      </c>
      <c r="N2546" s="2">
        <v>0</v>
      </c>
      <c r="O2546" s="2">
        <v>358</v>
      </c>
      <c r="P2546" s="2">
        <v>66</v>
      </c>
      <c r="Q2546" s="2">
        <v>14</v>
      </c>
      <c r="R2546" s="2">
        <v>409</v>
      </c>
      <c r="S2546" s="2">
        <v>8079500</v>
      </c>
      <c r="T2546" s="2">
        <v>389208000</v>
      </c>
      <c r="U2546" s="2">
        <v>980</v>
      </c>
      <c r="V2546" s="2">
        <v>255</v>
      </c>
      <c r="W2546" s="2">
        <v>4</v>
      </c>
      <c r="X2546" s="2">
        <v>1895</v>
      </c>
      <c r="Y2546" s="2">
        <v>190</v>
      </c>
      <c r="Z2546" s="2">
        <v>1420</v>
      </c>
      <c r="AA2546" s="9">
        <f t="shared" si="353"/>
        <v>54821</v>
      </c>
      <c r="AB2546" s="9">
        <f t="shared" si="354"/>
        <v>7763</v>
      </c>
      <c r="AC2546" s="9">
        <f t="shared" si="355"/>
        <v>1029</v>
      </c>
      <c r="AD2546" s="9">
        <f t="shared" si="356"/>
        <v>409</v>
      </c>
      <c r="AE2546" s="44">
        <f t="shared" si="357"/>
        <v>2.6034975800361587E-4</v>
      </c>
      <c r="AF2546" s="9">
        <f t="shared" si="358"/>
        <v>1636</v>
      </c>
      <c r="AG2546" s="9">
        <f t="shared" si="351"/>
        <v>1610</v>
      </c>
      <c r="AH2546" s="44">
        <f t="shared" si="359"/>
        <v>2.5129461058874005E-4</v>
      </c>
      <c r="AI2546">
        <f>AA2546/'Totals and Drop Down Lists'!W$6*Inputs!E$37</f>
        <v>49730.344260362537</v>
      </c>
      <c r="AJ2546">
        <f>AB2546/'Totals and Drop Down Lists'!X$6*Inputs!F$37</f>
        <v>25543.275699741953</v>
      </c>
      <c r="AK2546">
        <f>AC2546/'Totals and Drop Down Lists'!Y$6*Inputs!G$37</f>
        <v>6783.5155821190192</v>
      </c>
      <c r="AL2546">
        <f>AD2546/'Totals and Drop Down Lists'!Z$6*Inputs!H$37</f>
        <v>3279.1580194275007</v>
      </c>
      <c r="AM2546">
        <f>AE2546/'Totals and Drop Down Lists'!AA$6*Inputs!I$37</f>
        <v>32410.772239837421</v>
      </c>
      <c r="AN2546">
        <f>AF2546/'Totals and Drop Down Lists'!AB$6*Inputs!J$37</f>
        <v>32649.149977604</v>
      </c>
      <c r="AO2546">
        <f>AG2546/'Totals and Drop Down Lists'!AC$6*Inputs!K$37</f>
        <v>29983.957648337506</v>
      </c>
      <c r="AP2546">
        <f>AH2546/'Totals and Drop Down Lists'!AD$6*Inputs!L$37</f>
        <v>59137.137854539535</v>
      </c>
      <c r="AQ2546">
        <f>IF(OR($D2546="51",$D2546="52",$D2546="61"),(AA2546/'Totals and Drop Down Lists'!W$4)*Inputs!E$38,0)</f>
        <v>0</v>
      </c>
      <c r="AR2546">
        <f>IF(OR($D2546="51",$D2546="52",$D2546="61"),(AB2546/'Totals and Drop Down Lists'!X$4)*Inputs!F$38,0)</f>
        <v>0</v>
      </c>
      <c r="AS2546">
        <f>IF(OR($D2546="51",$D2546="52",$D2546="61"),(AC2546/'Totals and Drop Down Lists'!Y$4)*Inputs!G$38,0)</f>
        <v>0</v>
      </c>
      <c r="AT2546">
        <f>IF(OR($D2546="51",$D2546="52",$D2546="61"),(AD2546/'Totals and Drop Down Lists'!Z$4)*Inputs!H$38,0)</f>
        <v>0</v>
      </c>
      <c r="AU2546">
        <f>IF(OR($D2546="51",$D2546="52",$D2546="61"),(AE2546/'Totals and Drop Down Lists'!AA$4)*Inputs!I$38,0)</f>
        <v>0</v>
      </c>
      <c r="AV2546">
        <f>IF(OR($D2546="51",$D2546="52",$D2546="61"),(AF2546/'Totals and Drop Down Lists'!AB$4)*Inputs!J$38,0)</f>
        <v>0</v>
      </c>
      <c r="AW2546">
        <f>IF(OR($D2546="51",$D2546="52",$D2546="61"),(AG2546/'Totals and Drop Down Lists'!AC$4)*Inputs!K$38,0)</f>
        <v>0</v>
      </c>
      <c r="AX2546">
        <f>IF(OR($D2546="51",$D2546="52",$D2546="61"),(AH2546/'Totals and Drop Down Lists'!AD$4)*Inputs!L$38,0)</f>
        <v>0</v>
      </c>
      <c r="AY2546">
        <f>IF(OR($D2546="51",$D2546="52",$D2546="61"),0,(AA2546/'Totals and Drop Down Lists'!W$5)*Inputs!E$39)</f>
        <v>0</v>
      </c>
      <c r="AZ2546">
        <f>IF(OR($D2546="51",$D2546="52",$D2546="61"),0,(AB2546/'Totals and Drop Down Lists'!X$5)*Inputs!F$39)</f>
        <v>0</v>
      </c>
      <c r="BA2546">
        <f>IF(OR($D2546="51",$D2546="52",$D2546="61"),0,(AC2546/'Totals and Drop Down Lists'!Y$5)*Inputs!G$39)</f>
        <v>0</v>
      </c>
      <c r="BB2546">
        <f>IF(OR($D2546="51",$D2546="52",$D2546="61"),0,(AD2546/'Totals and Drop Down Lists'!Z$5)*Inputs!H$39)</f>
        <v>0</v>
      </c>
      <c r="BC2546">
        <f>IF(OR($D2546="51",$D2546="52",$D2546="61"),0,(AE2546/'Totals and Drop Down Lists'!AA$5)*Inputs!I$39)</f>
        <v>0</v>
      </c>
      <c r="BD2546">
        <f>IF(OR($D2546="51",$D2546="52",$D2546="61"),0,(AF2546/'Totals and Drop Down Lists'!AB$5)*Inputs!J$39)</f>
        <v>0</v>
      </c>
      <c r="BE2546">
        <f>IF(OR($D2546="51",$D2546="52",$D2546="61"),0,(AG2546/'Totals and Drop Down Lists'!AC$5)*Inputs!K$39)</f>
        <v>0</v>
      </c>
      <c r="BF2546">
        <f>IF(OR($D2546="51",$D2546="52",$D2546="61"),0,(AH2546/'Totals and Drop Down Lists'!AD$5)*Inputs!L$39)</f>
        <v>0</v>
      </c>
      <c r="BG2546" s="10">
        <f t="shared" si="352"/>
        <v>239517.31128196945</v>
      </c>
    </row>
    <row r="2547" spans="1:59" ht="28.8">
      <c r="A2547" s="1" t="s">
        <v>7588</v>
      </c>
      <c r="B2547" s="1" t="s">
        <v>3963</v>
      </c>
      <c r="C2547" s="1" t="s">
        <v>3966</v>
      </c>
      <c r="D2547" s="1" t="s">
        <v>25</v>
      </c>
      <c r="E2547" s="1" t="s">
        <v>3967</v>
      </c>
      <c r="F2547" s="2">
        <v>24572</v>
      </c>
      <c r="G2547" s="2">
        <v>155</v>
      </c>
      <c r="H2547" s="2">
        <v>0</v>
      </c>
      <c r="I2547" s="2">
        <v>3619</v>
      </c>
      <c r="J2547" s="2">
        <v>9253</v>
      </c>
      <c r="K2547" s="2">
        <v>3525</v>
      </c>
      <c r="L2547" s="2">
        <v>71</v>
      </c>
      <c r="M2547" s="2">
        <v>0</v>
      </c>
      <c r="N2547" s="2">
        <v>5</v>
      </c>
      <c r="O2547" s="2">
        <v>27</v>
      </c>
      <c r="P2547" s="2">
        <v>91</v>
      </c>
      <c r="Q2547" s="2">
        <v>8</v>
      </c>
      <c r="R2547" s="2">
        <v>453</v>
      </c>
      <c r="S2547" s="2">
        <v>2732200</v>
      </c>
      <c r="T2547" s="2">
        <v>139110700</v>
      </c>
      <c r="U2547" s="2">
        <v>482</v>
      </c>
      <c r="V2547" s="2">
        <v>290</v>
      </c>
      <c r="W2547" s="2">
        <v>180</v>
      </c>
      <c r="X2547" s="2">
        <v>549</v>
      </c>
      <c r="Y2547" s="2">
        <v>65</v>
      </c>
      <c r="Z2547" s="2">
        <v>279</v>
      </c>
      <c r="AA2547" s="9">
        <f t="shared" si="353"/>
        <v>24572</v>
      </c>
      <c r="AB2547" s="9">
        <f t="shared" si="354"/>
        <v>3464</v>
      </c>
      <c r="AC2547" s="9">
        <f t="shared" si="355"/>
        <v>655</v>
      </c>
      <c r="AD2547" s="9">
        <f t="shared" si="356"/>
        <v>453</v>
      </c>
      <c r="AE2547" s="44">
        <f t="shared" si="357"/>
        <v>9.3784586176035617E-5</v>
      </c>
      <c r="AF2547" s="9">
        <f t="shared" si="358"/>
        <v>79</v>
      </c>
      <c r="AG2547" s="9">
        <f t="shared" si="351"/>
        <v>344</v>
      </c>
      <c r="AH2547" s="44">
        <f t="shared" si="359"/>
        <v>4.8762514003217205E-5</v>
      </c>
      <c r="AI2547">
        <f>AA2547/'Totals and Drop Down Lists'!W$6*Inputs!E$37</f>
        <v>22290.254084486387</v>
      </c>
      <c r="AJ2547">
        <f>AB2547/'Totals and Drop Down Lists'!X$6*Inputs!F$37</f>
        <v>11397.901201069963</v>
      </c>
      <c r="AK2547">
        <f>AC2547/'Totals and Drop Down Lists'!Y$6*Inputs!G$37</f>
        <v>4317.9812500368871</v>
      </c>
      <c r="AL2547">
        <f>AD2547/'Totals and Drop Down Lists'!Z$6*Inputs!H$37</f>
        <v>3631.9280753072317</v>
      </c>
      <c r="AM2547">
        <f>AE2547/'Totals and Drop Down Lists'!AA$6*Inputs!I$37</f>
        <v>11675.182206686281</v>
      </c>
      <c r="AN2547">
        <f>AF2547/'Totals and Drop Down Lists'!AB$6*Inputs!J$37</f>
        <v>1576.5787580872347</v>
      </c>
      <c r="AO2547">
        <f>AG2547/'Totals and Drop Down Lists'!AC$6*Inputs!K$37</f>
        <v>6406.5102056075175</v>
      </c>
      <c r="AP2547">
        <f>AH2547/'Totals and Drop Down Lists'!AD$6*Inputs!L$37</f>
        <v>11475.27798541407</v>
      </c>
      <c r="AQ2547">
        <f>IF(OR($D2547="51",$D2547="52",$D2547="61"),(AA2547/'Totals and Drop Down Lists'!W$4)*Inputs!E$38,0)</f>
        <v>0</v>
      </c>
      <c r="AR2547">
        <f>IF(OR($D2547="51",$D2547="52",$D2547="61"),(AB2547/'Totals and Drop Down Lists'!X$4)*Inputs!F$38,0)</f>
        <v>0</v>
      </c>
      <c r="AS2547">
        <f>IF(OR($D2547="51",$D2547="52",$D2547="61"),(AC2547/'Totals and Drop Down Lists'!Y$4)*Inputs!G$38,0)</f>
        <v>0</v>
      </c>
      <c r="AT2547">
        <f>IF(OR($D2547="51",$D2547="52",$D2547="61"),(AD2547/'Totals and Drop Down Lists'!Z$4)*Inputs!H$38,0)</f>
        <v>0</v>
      </c>
      <c r="AU2547">
        <f>IF(OR($D2547="51",$D2547="52",$D2547="61"),(AE2547/'Totals and Drop Down Lists'!AA$4)*Inputs!I$38,0)</f>
        <v>0</v>
      </c>
      <c r="AV2547">
        <f>IF(OR($D2547="51",$D2547="52",$D2547="61"),(AF2547/'Totals and Drop Down Lists'!AB$4)*Inputs!J$38,0)</f>
        <v>0</v>
      </c>
      <c r="AW2547">
        <f>IF(OR($D2547="51",$D2547="52",$D2547="61"),(AG2547/'Totals and Drop Down Lists'!AC$4)*Inputs!K$38,0)</f>
        <v>0</v>
      </c>
      <c r="AX2547">
        <f>IF(OR($D2547="51",$D2547="52",$D2547="61"),(AH2547/'Totals and Drop Down Lists'!AD$4)*Inputs!L$38,0)</f>
        <v>0</v>
      </c>
      <c r="AY2547">
        <f>IF(OR($D2547="51",$D2547="52",$D2547="61"),0,(AA2547/'Totals and Drop Down Lists'!W$5)*Inputs!E$39)</f>
        <v>0</v>
      </c>
      <c r="AZ2547">
        <f>IF(OR($D2547="51",$D2547="52",$D2547="61"),0,(AB2547/'Totals and Drop Down Lists'!X$5)*Inputs!F$39)</f>
        <v>0</v>
      </c>
      <c r="BA2547">
        <f>IF(OR($D2547="51",$D2547="52",$D2547="61"),0,(AC2547/'Totals and Drop Down Lists'!Y$5)*Inputs!G$39)</f>
        <v>0</v>
      </c>
      <c r="BB2547">
        <f>IF(OR($D2547="51",$D2547="52",$D2547="61"),0,(AD2547/'Totals and Drop Down Lists'!Z$5)*Inputs!H$39)</f>
        <v>0</v>
      </c>
      <c r="BC2547">
        <f>IF(OR($D2547="51",$D2547="52",$D2547="61"),0,(AE2547/'Totals and Drop Down Lists'!AA$5)*Inputs!I$39)</f>
        <v>0</v>
      </c>
      <c r="BD2547">
        <f>IF(OR($D2547="51",$D2547="52",$D2547="61"),0,(AF2547/'Totals and Drop Down Lists'!AB$5)*Inputs!J$39)</f>
        <v>0</v>
      </c>
      <c r="BE2547">
        <f>IF(OR($D2547="51",$D2547="52",$D2547="61"),0,(AG2547/'Totals and Drop Down Lists'!AC$5)*Inputs!K$39)</f>
        <v>0</v>
      </c>
      <c r="BF2547">
        <f>IF(OR($D2547="51",$D2547="52",$D2547="61"),0,(AH2547/'Totals and Drop Down Lists'!AD$5)*Inputs!L$39)</f>
        <v>0</v>
      </c>
      <c r="BG2547" s="10">
        <f t="shared" si="352"/>
        <v>72771.613766695576</v>
      </c>
    </row>
    <row r="2548" spans="1:59" ht="28.8">
      <c r="A2548" s="1" t="s">
        <v>7588</v>
      </c>
      <c r="B2548" s="1" t="s">
        <v>3963</v>
      </c>
      <c r="C2548" s="1" t="s">
        <v>1586</v>
      </c>
      <c r="D2548" s="1" t="s">
        <v>25</v>
      </c>
      <c r="E2548" s="1" t="s">
        <v>3968</v>
      </c>
      <c r="F2548" s="2">
        <v>47035</v>
      </c>
      <c r="G2548" s="2">
        <v>222</v>
      </c>
      <c r="H2548" s="2">
        <v>62</v>
      </c>
      <c r="I2548" s="2">
        <v>4757</v>
      </c>
      <c r="J2548" s="2">
        <v>19455</v>
      </c>
      <c r="K2548" s="2">
        <v>5493</v>
      </c>
      <c r="L2548" s="2">
        <v>99</v>
      </c>
      <c r="M2548" s="2">
        <v>1</v>
      </c>
      <c r="N2548" s="2">
        <v>0</v>
      </c>
      <c r="O2548" s="2">
        <v>236</v>
      </c>
      <c r="P2548" s="2">
        <v>0</v>
      </c>
      <c r="Q2548" s="2">
        <v>0</v>
      </c>
      <c r="R2548" s="2">
        <v>264</v>
      </c>
      <c r="S2548" s="2">
        <v>5504600</v>
      </c>
      <c r="T2548" s="2">
        <v>262507300</v>
      </c>
      <c r="U2548" s="2">
        <v>409</v>
      </c>
      <c r="V2548" s="2">
        <v>224</v>
      </c>
      <c r="W2548" s="2">
        <v>4</v>
      </c>
      <c r="X2548" s="2">
        <v>885</v>
      </c>
      <c r="Y2548" s="2">
        <v>0</v>
      </c>
      <c r="Z2548" s="2">
        <v>624</v>
      </c>
      <c r="AA2548" s="9">
        <f t="shared" si="353"/>
        <v>47035</v>
      </c>
      <c r="AB2548" s="9">
        <f t="shared" si="354"/>
        <v>4473</v>
      </c>
      <c r="AC2548" s="9">
        <f t="shared" si="355"/>
        <v>600</v>
      </c>
      <c r="AD2548" s="9">
        <f t="shared" si="356"/>
        <v>264</v>
      </c>
      <c r="AE2548" s="44">
        <f t="shared" si="357"/>
        <v>1.0831378909697659E-4</v>
      </c>
      <c r="AF2548" s="9">
        <f t="shared" si="358"/>
        <v>657</v>
      </c>
      <c r="AG2548" s="9">
        <f t="shared" si="351"/>
        <v>624</v>
      </c>
      <c r="AH2548" s="44">
        <f t="shared" si="359"/>
        <v>6.5556240507420342E-5</v>
      </c>
      <c r="AI2548">
        <f>AA2548/'Totals and Drop Down Lists'!W$6*Inputs!E$37</f>
        <v>42667.349050293713</v>
      </c>
      <c r="AJ2548">
        <f>AB2548/'Totals and Drop Down Lists'!X$6*Inputs!F$37</f>
        <v>14717.901868471692</v>
      </c>
      <c r="AK2548">
        <f>AC2548/'Totals and Drop Down Lists'!Y$6*Inputs!G$37</f>
        <v>3955.4026717895154</v>
      </c>
      <c r="AL2548">
        <f>AD2548/'Totals and Drop Down Lists'!Z$6*Inputs!H$37</f>
        <v>2116.6203352783868</v>
      </c>
      <c r="AM2548">
        <f>AE2548/'Totals and Drop Down Lists'!AA$6*Inputs!I$37</f>
        <v>13483.913239539626</v>
      </c>
      <c r="AN2548">
        <f>AF2548/'Totals and Drop Down Lists'!AB$6*Inputs!J$37</f>
        <v>13111.547393206496</v>
      </c>
      <c r="AO2548">
        <f>AG2548/'Totals and Drop Down Lists'!AC$6*Inputs!K$37</f>
        <v>11621.111535753171</v>
      </c>
      <c r="AP2548">
        <f>AH2548/'Totals and Drop Down Lists'!AD$6*Inputs!L$37</f>
        <v>15427.344116254504</v>
      </c>
      <c r="AQ2548">
        <f>IF(OR($D2548="51",$D2548="52",$D2548="61"),(AA2548/'Totals and Drop Down Lists'!W$4)*Inputs!E$38,0)</f>
        <v>0</v>
      </c>
      <c r="AR2548">
        <f>IF(OR($D2548="51",$D2548="52",$D2548="61"),(AB2548/'Totals and Drop Down Lists'!X$4)*Inputs!F$38,0)</f>
        <v>0</v>
      </c>
      <c r="AS2548">
        <f>IF(OR($D2548="51",$D2548="52",$D2548="61"),(AC2548/'Totals and Drop Down Lists'!Y$4)*Inputs!G$38,0)</f>
        <v>0</v>
      </c>
      <c r="AT2548">
        <f>IF(OR($D2548="51",$D2548="52",$D2548="61"),(AD2548/'Totals and Drop Down Lists'!Z$4)*Inputs!H$38,0)</f>
        <v>0</v>
      </c>
      <c r="AU2548">
        <f>IF(OR($D2548="51",$D2548="52",$D2548="61"),(AE2548/'Totals and Drop Down Lists'!AA$4)*Inputs!I$38,0)</f>
        <v>0</v>
      </c>
      <c r="AV2548">
        <f>IF(OR($D2548="51",$D2548="52",$D2548="61"),(AF2548/'Totals and Drop Down Lists'!AB$4)*Inputs!J$38,0)</f>
        <v>0</v>
      </c>
      <c r="AW2548">
        <f>IF(OR($D2548="51",$D2548="52",$D2548="61"),(AG2548/'Totals and Drop Down Lists'!AC$4)*Inputs!K$38,0)</f>
        <v>0</v>
      </c>
      <c r="AX2548">
        <f>IF(OR($D2548="51",$D2548="52",$D2548="61"),(AH2548/'Totals and Drop Down Lists'!AD$4)*Inputs!L$38,0)</f>
        <v>0</v>
      </c>
      <c r="AY2548">
        <f>IF(OR($D2548="51",$D2548="52",$D2548="61"),0,(AA2548/'Totals and Drop Down Lists'!W$5)*Inputs!E$39)</f>
        <v>0</v>
      </c>
      <c r="AZ2548">
        <f>IF(OR($D2548="51",$D2548="52",$D2548="61"),0,(AB2548/'Totals and Drop Down Lists'!X$5)*Inputs!F$39)</f>
        <v>0</v>
      </c>
      <c r="BA2548">
        <f>IF(OR($D2548="51",$D2548="52",$D2548="61"),0,(AC2548/'Totals and Drop Down Lists'!Y$5)*Inputs!G$39)</f>
        <v>0</v>
      </c>
      <c r="BB2548">
        <f>IF(OR($D2548="51",$D2548="52",$D2548="61"),0,(AD2548/'Totals and Drop Down Lists'!Z$5)*Inputs!H$39)</f>
        <v>0</v>
      </c>
      <c r="BC2548">
        <f>IF(OR($D2548="51",$D2548="52",$D2548="61"),0,(AE2548/'Totals and Drop Down Lists'!AA$5)*Inputs!I$39)</f>
        <v>0</v>
      </c>
      <c r="BD2548">
        <f>IF(OR($D2548="51",$D2548="52",$D2548="61"),0,(AF2548/'Totals and Drop Down Lists'!AB$5)*Inputs!J$39)</f>
        <v>0</v>
      </c>
      <c r="BE2548">
        <f>IF(OR($D2548="51",$D2548="52",$D2548="61"),0,(AG2548/'Totals and Drop Down Lists'!AC$5)*Inputs!K$39)</f>
        <v>0</v>
      </c>
      <c r="BF2548">
        <f>IF(OR($D2548="51",$D2548="52",$D2548="61"),0,(AH2548/'Totals and Drop Down Lists'!AD$5)*Inputs!L$39)</f>
        <v>0</v>
      </c>
      <c r="BG2548" s="10">
        <f t="shared" si="352"/>
        <v>117101.1902105871</v>
      </c>
    </row>
    <row r="2549" spans="1:59" ht="28.8">
      <c r="A2549" s="1" t="s">
        <v>7588</v>
      </c>
      <c r="B2549" s="1" t="s">
        <v>3963</v>
      </c>
      <c r="C2549" s="1" t="s">
        <v>3969</v>
      </c>
      <c r="D2549" s="1" t="s">
        <v>25</v>
      </c>
      <c r="E2549" s="1" t="s">
        <v>3970</v>
      </c>
      <c r="F2549" s="2">
        <v>50023</v>
      </c>
      <c r="G2549" s="2">
        <v>331</v>
      </c>
      <c r="H2549" s="2">
        <v>0</v>
      </c>
      <c r="I2549" s="2">
        <v>4329</v>
      </c>
      <c r="J2549" s="2">
        <v>17599</v>
      </c>
      <c r="K2549" s="2">
        <v>5264</v>
      </c>
      <c r="L2549" s="2">
        <v>252</v>
      </c>
      <c r="M2549" s="2">
        <v>61</v>
      </c>
      <c r="N2549" s="2">
        <v>0</v>
      </c>
      <c r="O2549" s="2">
        <v>175</v>
      </c>
      <c r="P2549" s="2">
        <v>13</v>
      </c>
      <c r="Q2549" s="2">
        <v>34</v>
      </c>
      <c r="R2549" s="2">
        <v>1376</v>
      </c>
      <c r="S2549" s="2">
        <v>4156300</v>
      </c>
      <c r="T2549" s="2">
        <v>276481400</v>
      </c>
      <c r="U2549" s="2">
        <v>298</v>
      </c>
      <c r="V2549" s="2">
        <v>345</v>
      </c>
      <c r="W2549" s="2">
        <v>109</v>
      </c>
      <c r="X2549" s="2">
        <v>885</v>
      </c>
      <c r="Y2549" s="2">
        <v>254</v>
      </c>
      <c r="Z2549" s="2">
        <v>414</v>
      </c>
      <c r="AA2549" s="9">
        <f t="shared" si="353"/>
        <v>50023</v>
      </c>
      <c r="AB2549" s="9">
        <f t="shared" si="354"/>
        <v>3998</v>
      </c>
      <c r="AC2549" s="9">
        <f t="shared" si="355"/>
        <v>1911</v>
      </c>
      <c r="AD2549" s="9">
        <f t="shared" si="356"/>
        <v>1376</v>
      </c>
      <c r="AE2549" s="44">
        <f t="shared" si="357"/>
        <v>1.0996122158177918E-4</v>
      </c>
      <c r="AF2549" s="9">
        <f t="shared" si="358"/>
        <v>431</v>
      </c>
      <c r="AG2549" s="9">
        <f t="shared" si="351"/>
        <v>668</v>
      </c>
      <c r="AH2549" s="44">
        <f t="shared" si="359"/>
        <v>7.4345628648829709E-5</v>
      </c>
      <c r="AI2549">
        <f>AA2549/'Totals and Drop Down Lists'!W$6*Inputs!E$37</f>
        <v>45377.884586857494</v>
      </c>
      <c r="AJ2549">
        <f>AB2549/'Totals and Drop Down Lists'!X$6*Inputs!F$37</f>
        <v>13154.967956662156</v>
      </c>
      <c r="AK2549">
        <f>AC2549/'Totals and Drop Down Lists'!Y$6*Inputs!G$37</f>
        <v>12597.957509649606</v>
      </c>
      <c r="AL2549">
        <f>AD2549/'Totals and Drop Down Lists'!Z$6*Inputs!H$37</f>
        <v>11032.081747511591</v>
      </c>
      <c r="AM2549">
        <f>AE2549/'Totals and Drop Down Lists'!AA$6*Inputs!I$37</f>
        <v>13689.001039332032</v>
      </c>
      <c r="AN2549">
        <f>AF2549/'Totals and Drop Down Lists'!AB$6*Inputs!J$37</f>
        <v>8601.3347434885836</v>
      </c>
      <c r="AO2549">
        <f>AG2549/'Totals and Drop Down Lists'!AC$6*Inputs!K$37</f>
        <v>12440.5488876332</v>
      </c>
      <c r="AP2549">
        <f>AH2549/'Totals and Drop Down Lists'!AD$6*Inputs!L$37</f>
        <v>17495.750028175287</v>
      </c>
      <c r="AQ2549">
        <f>IF(OR($D2549="51",$D2549="52",$D2549="61"),(AA2549/'Totals and Drop Down Lists'!W$4)*Inputs!E$38,0)</f>
        <v>0</v>
      </c>
      <c r="AR2549">
        <f>IF(OR($D2549="51",$D2549="52",$D2549="61"),(AB2549/'Totals and Drop Down Lists'!X$4)*Inputs!F$38,0)</f>
        <v>0</v>
      </c>
      <c r="AS2549">
        <f>IF(OR($D2549="51",$D2549="52",$D2549="61"),(AC2549/'Totals and Drop Down Lists'!Y$4)*Inputs!G$38,0)</f>
        <v>0</v>
      </c>
      <c r="AT2549">
        <f>IF(OR($D2549="51",$D2549="52",$D2549="61"),(AD2549/'Totals and Drop Down Lists'!Z$4)*Inputs!H$38,0)</f>
        <v>0</v>
      </c>
      <c r="AU2549">
        <f>IF(OR($D2549="51",$D2549="52",$D2549="61"),(AE2549/'Totals and Drop Down Lists'!AA$4)*Inputs!I$38,0)</f>
        <v>0</v>
      </c>
      <c r="AV2549">
        <f>IF(OR($D2549="51",$D2549="52",$D2549="61"),(AF2549/'Totals and Drop Down Lists'!AB$4)*Inputs!J$38,0)</f>
        <v>0</v>
      </c>
      <c r="AW2549">
        <f>IF(OR($D2549="51",$D2549="52",$D2549="61"),(AG2549/'Totals and Drop Down Lists'!AC$4)*Inputs!K$38,0)</f>
        <v>0</v>
      </c>
      <c r="AX2549">
        <f>IF(OR($D2549="51",$D2549="52",$D2549="61"),(AH2549/'Totals and Drop Down Lists'!AD$4)*Inputs!L$38,0)</f>
        <v>0</v>
      </c>
      <c r="AY2549">
        <f>IF(OR($D2549="51",$D2549="52",$D2549="61"),0,(AA2549/'Totals and Drop Down Lists'!W$5)*Inputs!E$39)</f>
        <v>0</v>
      </c>
      <c r="AZ2549">
        <f>IF(OR($D2549="51",$D2549="52",$D2549="61"),0,(AB2549/'Totals and Drop Down Lists'!X$5)*Inputs!F$39)</f>
        <v>0</v>
      </c>
      <c r="BA2549">
        <f>IF(OR($D2549="51",$D2549="52",$D2549="61"),0,(AC2549/'Totals and Drop Down Lists'!Y$5)*Inputs!G$39)</f>
        <v>0</v>
      </c>
      <c r="BB2549">
        <f>IF(OR($D2549="51",$D2549="52",$D2549="61"),0,(AD2549/'Totals and Drop Down Lists'!Z$5)*Inputs!H$39)</f>
        <v>0</v>
      </c>
      <c r="BC2549">
        <f>IF(OR($D2549="51",$D2549="52",$D2549="61"),0,(AE2549/'Totals and Drop Down Lists'!AA$5)*Inputs!I$39)</f>
        <v>0</v>
      </c>
      <c r="BD2549">
        <f>IF(OR($D2549="51",$D2549="52",$D2549="61"),0,(AF2549/'Totals and Drop Down Lists'!AB$5)*Inputs!J$39)</f>
        <v>0</v>
      </c>
      <c r="BE2549">
        <f>IF(OR($D2549="51",$D2549="52",$D2549="61"),0,(AG2549/'Totals and Drop Down Lists'!AC$5)*Inputs!K$39)</f>
        <v>0</v>
      </c>
      <c r="BF2549">
        <f>IF(OR($D2549="51",$D2549="52",$D2549="61"),0,(AH2549/'Totals and Drop Down Lists'!AD$5)*Inputs!L$39)</f>
        <v>0</v>
      </c>
      <c r="BG2549" s="10">
        <f t="shared" si="352"/>
        <v>134389.52649930993</v>
      </c>
    </row>
    <row r="2550" spans="1:59" ht="28.8">
      <c r="A2550" s="1" t="s">
        <v>7588</v>
      </c>
      <c r="B2550" s="1" t="s">
        <v>3963</v>
      </c>
      <c r="C2550" s="1" t="s">
        <v>3971</v>
      </c>
      <c r="D2550" s="1" t="s">
        <v>25</v>
      </c>
      <c r="E2550" s="1" t="s">
        <v>3972</v>
      </c>
      <c r="F2550" s="2">
        <v>979</v>
      </c>
      <c r="G2550" s="2">
        <v>39</v>
      </c>
      <c r="H2550" s="2">
        <v>0</v>
      </c>
      <c r="I2550" s="2">
        <v>213</v>
      </c>
      <c r="J2550" s="2">
        <v>479</v>
      </c>
      <c r="K2550" s="2">
        <v>213</v>
      </c>
      <c r="L2550" s="2">
        <v>0</v>
      </c>
      <c r="M2550" s="2">
        <v>0</v>
      </c>
      <c r="N2550" s="2">
        <v>0</v>
      </c>
      <c r="O2550" s="2">
        <v>7</v>
      </c>
      <c r="P2550" s="2">
        <v>6</v>
      </c>
      <c r="Q2550" s="2">
        <v>0</v>
      </c>
      <c r="R2550" s="2">
        <v>107</v>
      </c>
      <c r="S2550" s="2">
        <v>57300</v>
      </c>
      <c r="T2550" s="2">
        <v>4724300</v>
      </c>
      <c r="U2550" s="2">
        <v>29</v>
      </c>
      <c r="V2550" s="2">
        <v>23</v>
      </c>
      <c r="W2550" s="2">
        <v>15</v>
      </c>
      <c r="X2550" s="2">
        <v>50</v>
      </c>
      <c r="Y2550" s="2">
        <v>4</v>
      </c>
      <c r="Z2550" s="2">
        <v>10</v>
      </c>
      <c r="AA2550" s="9">
        <f t="shared" si="353"/>
        <v>979</v>
      </c>
      <c r="AB2550" s="9">
        <f t="shared" si="354"/>
        <v>174</v>
      </c>
      <c r="AC2550" s="9">
        <f t="shared" si="355"/>
        <v>120</v>
      </c>
      <c r="AD2550" s="9">
        <f t="shared" si="356"/>
        <v>107</v>
      </c>
      <c r="AE2550" s="44">
        <f t="shared" si="357"/>
        <v>6.6148420636332456E-6</v>
      </c>
      <c r="AF2550" s="9">
        <f t="shared" si="358"/>
        <v>12</v>
      </c>
      <c r="AG2550" s="9">
        <f t="shared" si="351"/>
        <v>14</v>
      </c>
      <c r="AH2550" s="44">
        <f t="shared" si="359"/>
        <v>2.3164515015063041E-6</v>
      </c>
      <c r="AI2550">
        <f>AA2550/'Totals and Drop Down Lists'!W$6*Inputs!E$37</f>
        <v>888.090458599714</v>
      </c>
      <c r="AJ2550">
        <f>AB2550/'Totals and Drop Down Lists'!X$6*Inputs!F$37</f>
        <v>572.52736979970359</v>
      </c>
      <c r="AK2550">
        <f>AC2550/'Totals and Drop Down Lists'!Y$6*Inputs!G$37</f>
        <v>791.08053435790305</v>
      </c>
      <c r="AL2550">
        <f>AD2550/'Totals and Drop Down Lists'!Z$6*Inputs!H$37</f>
        <v>857.87263588934604</v>
      </c>
      <c r="AM2550">
        <f>AE2550/'Totals and Drop Down Lists'!AA$6*Inputs!I$37</f>
        <v>823.47739122513678</v>
      </c>
      <c r="AN2550">
        <f>AF2550/'Totals and Drop Down Lists'!AB$6*Inputs!J$37</f>
        <v>239.48031768413688</v>
      </c>
      <c r="AO2550">
        <f>AG2550/'Totals and Drop Down Lists'!AC$6*Inputs!K$37</f>
        <v>260.73006650728269</v>
      </c>
      <c r="AP2550">
        <f>AH2550/'Totals and Drop Down Lists'!AD$6*Inputs!L$37</f>
        <v>545.13032116762611</v>
      </c>
      <c r="AQ2550">
        <f>IF(OR($D2550="51",$D2550="52",$D2550="61"),(AA2550/'Totals and Drop Down Lists'!W$4)*Inputs!E$38,0)</f>
        <v>0</v>
      </c>
      <c r="AR2550">
        <f>IF(OR($D2550="51",$D2550="52",$D2550="61"),(AB2550/'Totals and Drop Down Lists'!X$4)*Inputs!F$38,0)</f>
        <v>0</v>
      </c>
      <c r="AS2550">
        <f>IF(OR($D2550="51",$D2550="52",$D2550="61"),(AC2550/'Totals and Drop Down Lists'!Y$4)*Inputs!G$38,0)</f>
        <v>0</v>
      </c>
      <c r="AT2550">
        <f>IF(OR($D2550="51",$D2550="52",$D2550="61"),(AD2550/'Totals and Drop Down Lists'!Z$4)*Inputs!H$38,0)</f>
        <v>0</v>
      </c>
      <c r="AU2550">
        <f>IF(OR($D2550="51",$D2550="52",$D2550="61"),(AE2550/'Totals and Drop Down Lists'!AA$4)*Inputs!I$38,0)</f>
        <v>0</v>
      </c>
      <c r="AV2550">
        <f>IF(OR($D2550="51",$D2550="52",$D2550="61"),(AF2550/'Totals and Drop Down Lists'!AB$4)*Inputs!J$38,0)</f>
        <v>0</v>
      </c>
      <c r="AW2550">
        <f>IF(OR($D2550="51",$D2550="52",$D2550="61"),(AG2550/'Totals and Drop Down Lists'!AC$4)*Inputs!K$38,0)</f>
        <v>0</v>
      </c>
      <c r="AX2550">
        <f>IF(OR($D2550="51",$D2550="52",$D2550="61"),(AH2550/'Totals and Drop Down Lists'!AD$4)*Inputs!L$38,0)</f>
        <v>0</v>
      </c>
      <c r="AY2550">
        <f>IF(OR($D2550="51",$D2550="52",$D2550="61"),0,(AA2550/'Totals and Drop Down Lists'!W$5)*Inputs!E$39)</f>
        <v>0</v>
      </c>
      <c r="AZ2550">
        <f>IF(OR($D2550="51",$D2550="52",$D2550="61"),0,(AB2550/'Totals and Drop Down Lists'!X$5)*Inputs!F$39)</f>
        <v>0</v>
      </c>
      <c r="BA2550">
        <f>IF(OR($D2550="51",$D2550="52",$D2550="61"),0,(AC2550/'Totals and Drop Down Lists'!Y$5)*Inputs!G$39)</f>
        <v>0</v>
      </c>
      <c r="BB2550">
        <f>IF(OR($D2550="51",$D2550="52",$D2550="61"),0,(AD2550/'Totals and Drop Down Lists'!Z$5)*Inputs!H$39)</f>
        <v>0</v>
      </c>
      <c r="BC2550">
        <f>IF(OR($D2550="51",$D2550="52",$D2550="61"),0,(AE2550/'Totals and Drop Down Lists'!AA$5)*Inputs!I$39)</f>
        <v>0</v>
      </c>
      <c r="BD2550">
        <f>IF(OR($D2550="51",$D2550="52",$D2550="61"),0,(AF2550/'Totals and Drop Down Lists'!AB$5)*Inputs!J$39)</f>
        <v>0</v>
      </c>
      <c r="BE2550">
        <f>IF(OR($D2550="51",$D2550="52",$D2550="61"),0,(AG2550/'Totals and Drop Down Lists'!AC$5)*Inputs!K$39)</f>
        <v>0</v>
      </c>
      <c r="BF2550">
        <f>IF(OR($D2550="51",$D2550="52",$D2550="61"),0,(AH2550/'Totals and Drop Down Lists'!AD$5)*Inputs!L$39)</f>
        <v>0</v>
      </c>
      <c r="BG2550" s="10">
        <f t="shared" si="352"/>
        <v>4978.3890952308484</v>
      </c>
    </row>
    <row r="2551" spans="1:59" ht="28.8">
      <c r="A2551" s="1" t="s">
        <v>7588</v>
      </c>
      <c r="B2551" s="1" t="s">
        <v>3963</v>
      </c>
      <c r="C2551" s="1" t="s">
        <v>3973</v>
      </c>
      <c r="D2551" s="1" t="s">
        <v>25</v>
      </c>
      <c r="E2551" s="1" t="s">
        <v>3974</v>
      </c>
      <c r="F2551" s="2">
        <v>1804</v>
      </c>
      <c r="G2551" s="2">
        <v>0</v>
      </c>
      <c r="H2551" s="2">
        <v>0</v>
      </c>
      <c r="I2551" s="2">
        <v>248</v>
      </c>
      <c r="J2551" s="2">
        <v>733</v>
      </c>
      <c r="K2551" s="2">
        <v>251</v>
      </c>
      <c r="L2551" s="2">
        <v>4</v>
      </c>
      <c r="M2551" s="2">
        <v>0</v>
      </c>
      <c r="N2551" s="2">
        <v>0</v>
      </c>
      <c r="O2551" s="2">
        <v>4</v>
      </c>
      <c r="P2551" s="2">
        <v>0</v>
      </c>
      <c r="Q2551" s="2">
        <v>0</v>
      </c>
      <c r="R2551" s="2">
        <v>141</v>
      </c>
      <c r="S2551" s="2">
        <v>61000</v>
      </c>
      <c r="T2551" s="2">
        <v>11254400</v>
      </c>
      <c r="U2551" s="2">
        <v>0</v>
      </c>
      <c r="V2551" s="2">
        <v>45</v>
      </c>
      <c r="W2551" s="2">
        <v>0</v>
      </c>
      <c r="X2551" s="2">
        <v>45</v>
      </c>
      <c r="Y2551" s="2">
        <v>0</v>
      </c>
      <c r="Z2551" s="2">
        <v>0</v>
      </c>
      <c r="AA2551" s="9">
        <f t="shared" si="353"/>
        <v>1804</v>
      </c>
      <c r="AB2551" s="9">
        <f t="shared" si="354"/>
        <v>248</v>
      </c>
      <c r="AC2551" s="9">
        <f t="shared" si="355"/>
        <v>149</v>
      </c>
      <c r="AD2551" s="9">
        <f t="shared" si="356"/>
        <v>141</v>
      </c>
      <c r="AE2551" s="44">
        <f t="shared" si="357"/>
        <v>6.0025979318717631E-6</v>
      </c>
      <c r="AF2551" s="9">
        <f t="shared" si="358"/>
        <v>0</v>
      </c>
      <c r="AG2551" s="9">
        <f t="shared" si="351"/>
        <v>0</v>
      </c>
      <c r="AH2551" s="44">
        <f t="shared" si="359"/>
        <v>0</v>
      </c>
      <c r="AI2551">
        <f>AA2551/'Totals and Drop Down Lists'!W$6*Inputs!E$37</f>
        <v>1636.4812944983494</v>
      </c>
      <c r="AJ2551">
        <f>AB2551/'Totals and Drop Down Lists'!X$6*Inputs!F$37</f>
        <v>816.01602132371545</v>
      </c>
      <c r="AK2551">
        <f>AC2551/'Totals and Drop Down Lists'!Y$6*Inputs!G$37</f>
        <v>982.25833016106299</v>
      </c>
      <c r="AL2551">
        <f>AD2551/'Totals and Drop Down Lists'!Z$6*Inputs!H$37</f>
        <v>1130.4676790691385</v>
      </c>
      <c r="AM2551">
        <f>AE2551/'Totals and Drop Down Lists'!AA$6*Inputs!I$37</f>
        <v>747.2595170014057</v>
      </c>
      <c r="AN2551">
        <f>AF2551/'Totals and Drop Down Lists'!AB$6*Inputs!J$37</f>
        <v>0</v>
      </c>
      <c r="AO2551">
        <f>AG2551/'Totals and Drop Down Lists'!AC$6*Inputs!K$37</f>
        <v>0</v>
      </c>
      <c r="AP2551">
        <f>AH2551/'Totals and Drop Down Lists'!AD$6*Inputs!L$37</f>
        <v>0</v>
      </c>
      <c r="AQ2551">
        <f>IF(OR($D2551="51",$D2551="52",$D2551="61"),(AA2551/'Totals and Drop Down Lists'!W$4)*Inputs!E$38,0)</f>
        <v>0</v>
      </c>
      <c r="AR2551">
        <f>IF(OR($D2551="51",$D2551="52",$D2551="61"),(AB2551/'Totals and Drop Down Lists'!X$4)*Inputs!F$38,0)</f>
        <v>0</v>
      </c>
      <c r="AS2551">
        <f>IF(OR($D2551="51",$D2551="52",$D2551="61"),(AC2551/'Totals and Drop Down Lists'!Y$4)*Inputs!G$38,0)</f>
        <v>0</v>
      </c>
      <c r="AT2551">
        <f>IF(OR($D2551="51",$D2551="52",$D2551="61"),(AD2551/'Totals and Drop Down Lists'!Z$4)*Inputs!H$38,0)</f>
        <v>0</v>
      </c>
      <c r="AU2551">
        <f>IF(OR($D2551="51",$D2551="52",$D2551="61"),(AE2551/'Totals and Drop Down Lists'!AA$4)*Inputs!I$38,0)</f>
        <v>0</v>
      </c>
      <c r="AV2551">
        <f>IF(OR($D2551="51",$D2551="52",$D2551="61"),(AF2551/'Totals and Drop Down Lists'!AB$4)*Inputs!J$38,0)</f>
        <v>0</v>
      </c>
      <c r="AW2551">
        <f>IF(OR($D2551="51",$D2551="52",$D2551="61"),(AG2551/'Totals and Drop Down Lists'!AC$4)*Inputs!K$38,0)</f>
        <v>0</v>
      </c>
      <c r="AX2551">
        <f>IF(OR($D2551="51",$D2551="52",$D2551="61"),(AH2551/'Totals and Drop Down Lists'!AD$4)*Inputs!L$38,0)</f>
        <v>0</v>
      </c>
      <c r="AY2551">
        <f>IF(OR($D2551="51",$D2551="52",$D2551="61"),0,(AA2551/'Totals and Drop Down Lists'!W$5)*Inputs!E$39)</f>
        <v>0</v>
      </c>
      <c r="AZ2551">
        <f>IF(OR($D2551="51",$D2551="52",$D2551="61"),0,(AB2551/'Totals and Drop Down Lists'!X$5)*Inputs!F$39)</f>
        <v>0</v>
      </c>
      <c r="BA2551">
        <f>IF(OR($D2551="51",$D2551="52",$D2551="61"),0,(AC2551/'Totals and Drop Down Lists'!Y$5)*Inputs!G$39)</f>
        <v>0</v>
      </c>
      <c r="BB2551">
        <f>IF(OR($D2551="51",$D2551="52",$D2551="61"),0,(AD2551/'Totals and Drop Down Lists'!Z$5)*Inputs!H$39)</f>
        <v>0</v>
      </c>
      <c r="BC2551">
        <f>IF(OR($D2551="51",$D2551="52",$D2551="61"),0,(AE2551/'Totals and Drop Down Lists'!AA$5)*Inputs!I$39)</f>
        <v>0</v>
      </c>
      <c r="BD2551">
        <f>IF(OR($D2551="51",$D2551="52",$D2551="61"),0,(AF2551/'Totals and Drop Down Lists'!AB$5)*Inputs!J$39)</f>
        <v>0</v>
      </c>
      <c r="BE2551">
        <f>IF(OR($D2551="51",$D2551="52",$D2551="61"),0,(AG2551/'Totals and Drop Down Lists'!AC$5)*Inputs!K$39)</f>
        <v>0</v>
      </c>
      <c r="BF2551">
        <f>IF(OR($D2551="51",$D2551="52",$D2551="61"),0,(AH2551/'Totals and Drop Down Lists'!AD$5)*Inputs!L$39)</f>
        <v>0</v>
      </c>
      <c r="BG2551" s="10">
        <f t="shared" si="352"/>
        <v>5312.4828420536714</v>
      </c>
    </row>
    <row r="2552" spans="1:59" ht="28.8">
      <c r="A2552" s="1" t="s">
        <v>7588</v>
      </c>
      <c r="B2552" s="1" t="s">
        <v>3963</v>
      </c>
      <c r="C2552" s="1" t="s">
        <v>1959</v>
      </c>
      <c r="D2552" s="1" t="s">
        <v>25</v>
      </c>
      <c r="E2552" s="1" t="s">
        <v>3975</v>
      </c>
      <c r="F2552" s="2">
        <v>16800</v>
      </c>
      <c r="G2552" s="2">
        <v>68</v>
      </c>
      <c r="H2552" s="2">
        <v>40</v>
      </c>
      <c r="I2552" s="2">
        <v>2023</v>
      </c>
      <c r="J2552" s="2">
        <v>6314</v>
      </c>
      <c r="K2552" s="2">
        <v>1850</v>
      </c>
      <c r="L2552" s="2">
        <v>62</v>
      </c>
      <c r="M2552" s="2">
        <v>1</v>
      </c>
      <c r="N2552" s="2">
        <v>22</v>
      </c>
      <c r="O2552" s="2">
        <v>110</v>
      </c>
      <c r="P2552" s="2">
        <v>55</v>
      </c>
      <c r="Q2552" s="2">
        <v>0</v>
      </c>
      <c r="R2552" s="2">
        <v>513</v>
      </c>
      <c r="S2552" s="2">
        <v>1166500</v>
      </c>
      <c r="T2552" s="2">
        <v>82578100</v>
      </c>
      <c r="U2552" s="2">
        <v>179</v>
      </c>
      <c r="V2552" s="2">
        <v>254</v>
      </c>
      <c r="W2552" s="2">
        <v>65</v>
      </c>
      <c r="X2552" s="2">
        <v>514</v>
      </c>
      <c r="Y2552" s="2">
        <v>150</v>
      </c>
      <c r="Z2552" s="2">
        <v>180</v>
      </c>
      <c r="AA2552" s="9">
        <f t="shared" si="353"/>
        <v>16800</v>
      </c>
      <c r="AB2552" s="9">
        <f t="shared" si="354"/>
        <v>1915</v>
      </c>
      <c r="AC2552" s="9">
        <f t="shared" si="355"/>
        <v>763</v>
      </c>
      <c r="AD2552" s="9">
        <f t="shared" si="356"/>
        <v>513</v>
      </c>
      <c r="AE2552" s="44">
        <f t="shared" si="357"/>
        <v>3.7855994965709827E-5</v>
      </c>
      <c r="AF2552" s="9">
        <f t="shared" si="358"/>
        <v>195</v>
      </c>
      <c r="AG2552" s="9">
        <f t="shared" si="351"/>
        <v>330</v>
      </c>
      <c r="AH2552" s="44">
        <f t="shared" si="359"/>
        <v>3.597759900973456E-5</v>
      </c>
      <c r="AI2552">
        <f>AA2552/'Totals and Drop Down Lists'!W$6*Inputs!E$37</f>
        <v>15239.958840117666</v>
      </c>
      <c r="AJ2552">
        <f>AB2552/'Totals and Drop Down Lists'!X$6*Inputs!F$37</f>
        <v>6301.091454979497</v>
      </c>
      <c r="AK2552">
        <f>AC2552/'Totals and Drop Down Lists'!Y$6*Inputs!G$37</f>
        <v>5029.9537309590005</v>
      </c>
      <c r="AL2552">
        <f>AD2552/'Totals and Drop Down Lists'!Z$6*Inputs!H$37</f>
        <v>4112.9781515068653</v>
      </c>
      <c r="AM2552">
        <f>AE2552/'Totals and Drop Down Lists'!AA$6*Inputs!I$37</f>
        <v>4712.6682204521694</v>
      </c>
      <c r="AN2552">
        <f>AF2552/'Totals and Drop Down Lists'!AB$6*Inputs!J$37</f>
        <v>3891.555162367225</v>
      </c>
      <c r="AO2552">
        <f>AG2552/'Totals and Drop Down Lists'!AC$6*Inputs!K$37</f>
        <v>6145.780139100234</v>
      </c>
      <c r="AP2552">
        <f>AH2552/'Totals and Drop Down Lists'!AD$6*Inputs!L$37</f>
        <v>8466.6051027890662</v>
      </c>
      <c r="AQ2552">
        <f>IF(OR($D2552="51",$D2552="52",$D2552="61"),(AA2552/'Totals and Drop Down Lists'!W$4)*Inputs!E$38,0)</f>
        <v>0</v>
      </c>
      <c r="AR2552">
        <f>IF(OR($D2552="51",$D2552="52",$D2552="61"),(AB2552/'Totals and Drop Down Lists'!X$4)*Inputs!F$38,0)</f>
        <v>0</v>
      </c>
      <c r="AS2552">
        <f>IF(OR($D2552="51",$D2552="52",$D2552="61"),(AC2552/'Totals and Drop Down Lists'!Y$4)*Inputs!G$38,0)</f>
        <v>0</v>
      </c>
      <c r="AT2552">
        <f>IF(OR($D2552="51",$D2552="52",$D2552="61"),(AD2552/'Totals and Drop Down Lists'!Z$4)*Inputs!H$38,0)</f>
        <v>0</v>
      </c>
      <c r="AU2552">
        <f>IF(OR($D2552="51",$D2552="52",$D2552="61"),(AE2552/'Totals and Drop Down Lists'!AA$4)*Inputs!I$38,0)</f>
        <v>0</v>
      </c>
      <c r="AV2552">
        <f>IF(OR($D2552="51",$D2552="52",$D2552="61"),(AF2552/'Totals and Drop Down Lists'!AB$4)*Inputs!J$38,0)</f>
        <v>0</v>
      </c>
      <c r="AW2552">
        <f>IF(OR($D2552="51",$D2552="52",$D2552="61"),(AG2552/'Totals and Drop Down Lists'!AC$4)*Inputs!K$38,0)</f>
        <v>0</v>
      </c>
      <c r="AX2552">
        <f>IF(OR($D2552="51",$D2552="52",$D2552="61"),(AH2552/'Totals and Drop Down Lists'!AD$4)*Inputs!L$38,0)</f>
        <v>0</v>
      </c>
      <c r="AY2552">
        <f>IF(OR($D2552="51",$D2552="52",$D2552="61"),0,(AA2552/'Totals and Drop Down Lists'!W$5)*Inputs!E$39)</f>
        <v>0</v>
      </c>
      <c r="AZ2552">
        <f>IF(OR($D2552="51",$D2552="52",$D2552="61"),0,(AB2552/'Totals and Drop Down Lists'!X$5)*Inputs!F$39)</f>
        <v>0</v>
      </c>
      <c r="BA2552">
        <f>IF(OR($D2552="51",$D2552="52",$D2552="61"),0,(AC2552/'Totals and Drop Down Lists'!Y$5)*Inputs!G$39)</f>
        <v>0</v>
      </c>
      <c r="BB2552">
        <f>IF(OR($D2552="51",$D2552="52",$D2552="61"),0,(AD2552/'Totals and Drop Down Lists'!Z$5)*Inputs!H$39)</f>
        <v>0</v>
      </c>
      <c r="BC2552">
        <f>IF(OR($D2552="51",$D2552="52",$D2552="61"),0,(AE2552/'Totals and Drop Down Lists'!AA$5)*Inputs!I$39)</f>
        <v>0</v>
      </c>
      <c r="BD2552">
        <f>IF(OR($D2552="51",$D2552="52",$D2552="61"),0,(AF2552/'Totals and Drop Down Lists'!AB$5)*Inputs!J$39)</f>
        <v>0</v>
      </c>
      <c r="BE2552">
        <f>IF(OR($D2552="51",$D2552="52",$D2552="61"),0,(AG2552/'Totals and Drop Down Lists'!AC$5)*Inputs!K$39)</f>
        <v>0</v>
      </c>
      <c r="BF2552">
        <f>IF(OR($D2552="51",$D2552="52",$D2552="61"),0,(AH2552/'Totals and Drop Down Lists'!AD$5)*Inputs!L$39)</f>
        <v>0</v>
      </c>
      <c r="BG2552" s="10">
        <f t="shared" si="352"/>
        <v>53900.590802271719</v>
      </c>
    </row>
    <row r="2553" spans="1:59" ht="28.8">
      <c r="A2553" s="1" t="s">
        <v>7588</v>
      </c>
      <c r="B2553" s="1" t="s">
        <v>3963</v>
      </c>
      <c r="C2553" s="1" t="s">
        <v>3976</v>
      </c>
      <c r="D2553" s="1" t="s">
        <v>25</v>
      </c>
      <c r="E2553" s="1" t="s">
        <v>3977</v>
      </c>
      <c r="F2553" s="2">
        <v>5844</v>
      </c>
      <c r="G2553" s="2">
        <v>12</v>
      </c>
      <c r="H2553" s="2">
        <v>0</v>
      </c>
      <c r="I2553" s="2">
        <v>534</v>
      </c>
      <c r="J2553" s="2">
        <v>2010</v>
      </c>
      <c r="K2553" s="2">
        <v>432</v>
      </c>
      <c r="L2553" s="2">
        <v>8</v>
      </c>
      <c r="M2553" s="2">
        <v>0</v>
      </c>
      <c r="N2553" s="2">
        <v>0</v>
      </c>
      <c r="O2553" s="2">
        <v>45</v>
      </c>
      <c r="P2553" s="2">
        <v>0</v>
      </c>
      <c r="Q2553" s="2">
        <v>0</v>
      </c>
      <c r="R2553" s="2">
        <v>130</v>
      </c>
      <c r="S2553" s="2">
        <v>277100</v>
      </c>
      <c r="T2553" s="2">
        <v>37960800</v>
      </c>
      <c r="U2553" s="2">
        <v>0</v>
      </c>
      <c r="V2553" s="2">
        <v>35</v>
      </c>
      <c r="W2553" s="2">
        <v>0</v>
      </c>
      <c r="X2553" s="2">
        <v>95</v>
      </c>
      <c r="Y2553" s="2">
        <v>20</v>
      </c>
      <c r="Z2553" s="2">
        <v>55</v>
      </c>
      <c r="AA2553" s="9">
        <f t="shared" si="353"/>
        <v>5844</v>
      </c>
      <c r="AB2553" s="9">
        <f t="shared" si="354"/>
        <v>522</v>
      </c>
      <c r="AC2553" s="9">
        <f t="shared" si="355"/>
        <v>183</v>
      </c>
      <c r="AD2553" s="9">
        <f t="shared" si="356"/>
        <v>130</v>
      </c>
      <c r="AE2553" s="44">
        <f t="shared" si="357"/>
        <v>6.4843615536765708E-6</v>
      </c>
      <c r="AF2553" s="9">
        <f t="shared" si="358"/>
        <v>60</v>
      </c>
      <c r="AG2553" s="9">
        <f t="shared" si="351"/>
        <v>75</v>
      </c>
      <c r="AH2553" s="44">
        <f t="shared" si="359"/>
        <v>5.9979113024377156E-6</v>
      </c>
      <c r="AI2553">
        <f>AA2553/'Totals and Drop Down Lists'!W$6*Inputs!E$37</f>
        <v>5301.3285393837878</v>
      </c>
      <c r="AJ2553">
        <f>AB2553/'Totals and Drop Down Lists'!X$6*Inputs!F$37</f>
        <v>1717.5821093991108</v>
      </c>
      <c r="AK2553">
        <f>AC2553/'Totals and Drop Down Lists'!Y$6*Inputs!G$37</f>
        <v>1206.3978148958022</v>
      </c>
      <c r="AL2553">
        <f>AD2553/'Totals and Drop Down Lists'!Z$6*Inputs!H$37</f>
        <v>1042.2751650992057</v>
      </c>
      <c r="AM2553">
        <f>AE2553/'Totals and Drop Down Lists'!AA$6*Inputs!I$37</f>
        <v>807.23395730619723</v>
      </c>
      <c r="AN2553">
        <f>AF2553/'Totals and Drop Down Lists'!AB$6*Inputs!J$37</f>
        <v>1197.4015884206847</v>
      </c>
      <c r="AO2553">
        <f>AG2553/'Totals and Drop Down Lists'!AC$6*Inputs!K$37</f>
        <v>1396.7682134318716</v>
      </c>
      <c r="AP2553">
        <f>AH2553/'Totals and Drop Down Lists'!AD$6*Inputs!L$37</f>
        <v>1411.4879212911112</v>
      </c>
      <c r="AQ2553">
        <f>IF(OR($D2553="51",$D2553="52",$D2553="61"),(AA2553/'Totals and Drop Down Lists'!W$4)*Inputs!E$38,0)</f>
        <v>0</v>
      </c>
      <c r="AR2553">
        <f>IF(OR($D2553="51",$D2553="52",$D2553="61"),(AB2553/'Totals and Drop Down Lists'!X$4)*Inputs!F$38,0)</f>
        <v>0</v>
      </c>
      <c r="AS2553">
        <f>IF(OR($D2553="51",$D2553="52",$D2553="61"),(AC2553/'Totals and Drop Down Lists'!Y$4)*Inputs!G$38,0)</f>
        <v>0</v>
      </c>
      <c r="AT2553">
        <f>IF(OR($D2553="51",$D2553="52",$D2553="61"),(AD2553/'Totals and Drop Down Lists'!Z$4)*Inputs!H$38,0)</f>
        <v>0</v>
      </c>
      <c r="AU2553">
        <f>IF(OR($D2553="51",$D2553="52",$D2553="61"),(AE2553/'Totals and Drop Down Lists'!AA$4)*Inputs!I$38,0)</f>
        <v>0</v>
      </c>
      <c r="AV2553">
        <f>IF(OR($D2553="51",$D2553="52",$D2553="61"),(AF2553/'Totals and Drop Down Lists'!AB$4)*Inputs!J$38,0)</f>
        <v>0</v>
      </c>
      <c r="AW2553">
        <f>IF(OR($D2553="51",$D2553="52",$D2553="61"),(AG2553/'Totals and Drop Down Lists'!AC$4)*Inputs!K$38,0)</f>
        <v>0</v>
      </c>
      <c r="AX2553">
        <f>IF(OR($D2553="51",$D2553="52",$D2553="61"),(AH2553/'Totals and Drop Down Lists'!AD$4)*Inputs!L$38,0)</f>
        <v>0</v>
      </c>
      <c r="AY2553">
        <f>IF(OR($D2553="51",$D2553="52",$D2553="61"),0,(AA2553/'Totals and Drop Down Lists'!W$5)*Inputs!E$39)</f>
        <v>0</v>
      </c>
      <c r="AZ2553">
        <f>IF(OR($D2553="51",$D2553="52",$D2553="61"),0,(AB2553/'Totals and Drop Down Lists'!X$5)*Inputs!F$39)</f>
        <v>0</v>
      </c>
      <c r="BA2553">
        <f>IF(OR($D2553="51",$D2553="52",$D2553="61"),0,(AC2553/'Totals and Drop Down Lists'!Y$5)*Inputs!G$39)</f>
        <v>0</v>
      </c>
      <c r="BB2553">
        <f>IF(OR($D2553="51",$D2553="52",$D2553="61"),0,(AD2553/'Totals and Drop Down Lists'!Z$5)*Inputs!H$39)</f>
        <v>0</v>
      </c>
      <c r="BC2553">
        <f>IF(OR($D2553="51",$D2553="52",$D2553="61"),0,(AE2553/'Totals and Drop Down Lists'!AA$5)*Inputs!I$39)</f>
        <v>0</v>
      </c>
      <c r="BD2553">
        <f>IF(OR($D2553="51",$D2553="52",$D2553="61"),0,(AF2553/'Totals and Drop Down Lists'!AB$5)*Inputs!J$39)</f>
        <v>0</v>
      </c>
      <c r="BE2553">
        <f>IF(OR($D2553="51",$D2553="52",$D2553="61"),0,(AG2553/'Totals and Drop Down Lists'!AC$5)*Inputs!K$39)</f>
        <v>0</v>
      </c>
      <c r="BF2553">
        <f>IF(OR($D2553="51",$D2553="52",$D2553="61"),0,(AH2553/'Totals and Drop Down Lists'!AD$5)*Inputs!L$39)</f>
        <v>0</v>
      </c>
      <c r="BG2553" s="10">
        <f t="shared" si="352"/>
        <v>14080.475309227772</v>
      </c>
    </row>
    <row r="2554" spans="1:59" ht="28.8">
      <c r="A2554" s="1" t="s">
        <v>7588</v>
      </c>
      <c r="B2554" s="1" t="s">
        <v>3963</v>
      </c>
      <c r="C2554" s="1" t="s">
        <v>652</v>
      </c>
      <c r="D2554" s="1" t="s">
        <v>25</v>
      </c>
      <c r="E2554" s="1" t="s">
        <v>3978</v>
      </c>
      <c r="F2554" s="2">
        <v>5296</v>
      </c>
      <c r="G2554" s="2">
        <v>2</v>
      </c>
      <c r="H2554" s="2">
        <v>4</v>
      </c>
      <c r="I2554" s="2">
        <v>859</v>
      </c>
      <c r="J2554" s="2">
        <v>1969</v>
      </c>
      <c r="K2554" s="2">
        <v>730</v>
      </c>
      <c r="L2554" s="2">
        <v>10</v>
      </c>
      <c r="M2554" s="2">
        <v>8</v>
      </c>
      <c r="N2554" s="2">
        <v>0</v>
      </c>
      <c r="O2554" s="2">
        <v>7</v>
      </c>
      <c r="P2554" s="2">
        <v>0</v>
      </c>
      <c r="Q2554" s="2">
        <v>0</v>
      </c>
      <c r="R2554" s="2">
        <v>465</v>
      </c>
      <c r="S2554" s="2">
        <v>269700</v>
      </c>
      <c r="T2554" s="2">
        <v>17764800</v>
      </c>
      <c r="U2554" s="2">
        <v>70</v>
      </c>
      <c r="V2554" s="2">
        <v>75</v>
      </c>
      <c r="W2554" s="2">
        <v>30</v>
      </c>
      <c r="X2554" s="2">
        <v>180</v>
      </c>
      <c r="Y2554" s="2">
        <v>30</v>
      </c>
      <c r="Z2554" s="2">
        <v>105</v>
      </c>
      <c r="AA2554" s="9">
        <f t="shared" si="353"/>
        <v>5296</v>
      </c>
      <c r="AB2554" s="9">
        <f t="shared" si="354"/>
        <v>853</v>
      </c>
      <c r="AC2554" s="9">
        <f t="shared" si="355"/>
        <v>490</v>
      </c>
      <c r="AD2554" s="9">
        <f t="shared" si="356"/>
        <v>465</v>
      </c>
      <c r="AE2554" s="44">
        <f t="shared" si="357"/>
        <v>1.8901479084252935E-5</v>
      </c>
      <c r="AF2554" s="9">
        <f t="shared" si="358"/>
        <v>75</v>
      </c>
      <c r="AG2554" s="9">
        <f t="shared" si="351"/>
        <v>135</v>
      </c>
      <c r="AH2554" s="44">
        <f t="shared" si="359"/>
        <v>1.8623529824925643E-5</v>
      </c>
      <c r="AI2554">
        <f>AA2554/'Totals and Drop Down Lists'!W$6*Inputs!E$37</f>
        <v>4804.2155962656643</v>
      </c>
      <c r="AJ2554">
        <f>AB2554/'Totals and Drop Down Lists'!X$6*Inputs!F$37</f>
        <v>2806.7002668916507</v>
      </c>
      <c r="AK2554">
        <f>AC2554/'Totals and Drop Down Lists'!Y$6*Inputs!G$37</f>
        <v>3230.2455152947709</v>
      </c>
      <c r="AL2554">
        <f>AD2554/'Totals and Drop Down Lists'!Z$6*Inputs!H$37</f>
        <v>3728.1380905471583</v>
      </c>
      <c r="AM2554">
        <f>AE2554/'Totals and Drop Down Lists'!AA$6*Inputs!I$37</f>
        <v>2353.0328520115791</v>
      </c>
      <c r="AN2554">
        <f>AF2554/'Totals and Drop Down Lists'!AB$6*Inputs!J$37</f>
        <v>1496.7519855258558</v>
      </c>
      <c r="AO2554">
        <f>AG2554/'Totals and Drop Down Lists'!AC$6*Inputs!K$37</f>
        <v>2514.1827841773684</v>
      </c>
      <c r="AP2554">
        <f>AH2554/'Totals and Drop Down Lists'!AD$6*Inputs!L$37</f>
        <v>4382.6735798849832</v>
      </c>
      <c r="AQ2554">
        <f>IF(OR($D2554="51",$D2554="52",$D2554="61"),(AA2554/'Totals and Drop Down Lists'!W$4)*Inputs!E$38,0)</f>
        <v>0</v>
      </c>
      <c r="AR2554">
        <f>IF(OR($D2554="51",$D2554="52",$D2554="61"),(AB2554/'Totals and Drop Down Lists'!X$4)*Inputs!F$38,0)</f>
        <v>0</v>
      </c>
      <c r="AS2554">
        <f>IF(OR($D2554="51",$D2554="52",$D2554="61"),(AC2554/'Totals and Drop Down Lists'!Y$4)*Inputs!G$38,0)</f>
        <v>0</v>
      </c>
      <c r="AT2554">
        <f>IF(OR($D2554="51",$D2554="52",$D2554="61"),(AD2554/'Totals and Drop Down Lists'!Z$4)*Inputs!H$38,0)</f>
        <v>0</v>
      </c>
      <c r="AU2554">
        <f>IF(OR($D2554="51",$D2554="52",$D2554="61"),(AE2554/'Totals and Drop Down Lists'!AA$4)*Inputs!I$38,0)</f>
        <v>0</v>
      </c>
      <c r="AV2554">
        <f>IF(OR($D2554="51",$D2554="52",$D2554="61"),(AF2554/'Totals and Drop Down Lists'!AB$4)*Inputs!J$38,0)</f>
        <v>0</v>
      </c>
      <c r="AW2554">
        <f>IF(OR($D2554="51",$D2554="52",$D2554="61"),(AG2554/'Totals and Drop Down Lists'!AC$4)*Inputs!K$38,0)</f>
        <v>0</v>
      </c>
      <c r="AX2554">
        <f>IF(OR($D2554="51",$D2554="52",$D2554="61"),(AH2554/'Totals and Drop Down Lists'!AD$4)*Inputs!L$38,0)</f>
        <v>0</v>
      </c>
      <c r="AY2554">
        <f>IF(OR($D2554="51",$D2554="52",$D2554="61"),0,(AA2554/'Totals and Drop Down Lists'!W$5)*Inputs!E$39)</f>
        <v>0</v>
      </c>
      <c r="AZ2554">
        <f>IF(OR($D2554="51",$D2554="52",$D2554="61"),0,(AB2554/'Totals and Drop Down Lists'!X$5)*Inputs!F$39)</f>
        <v>0</v>
      </c>
      <c r="BA2554">
        <f>IF(OR($D2554="51",$D2554="52",$D2554="61"),0,(AC2554/'Totals and Drop Down Lists'!Y$5)*Inputs!G$39)</f>
        <v>0</v>
      </c>
      <c r="BB2554">
        <f>IF(OR($D2554="51",$D2554="52",$D2554="61"),0,(AD2554/'Totals and Drop Down Lists'!Z$5)*Inputs!H$39)</f>
        <v>0</v>
      </c>
      <c r="BC2554">
        <f>IF(OR($D2554="51",$D2554="52",$D2554="61"),0,(AE2554/'Totals and Drop Down Lists'!AA$5)*Inputs!I$39)</f>
        <v>0</v>
      </c>
      <c r="BD2554">
        <f>IF(OR($D2554="51",$D2554="52",$D2554="61"),0,(AF2554/'Totals and Drop Down Lists'!AB$5)*Inputs!J$39)</f>
        <v>0</v>
      </c>
      <c r="BE2554">
        <f>IF(OR($D2554="51",$D2554="52",$D2554="61"),0,(AG2554/'Totals and Drop Down Lists'!AC$5)*Inputs!K$39)</f>
        <v>0</v>
      </c>
      <c r="BF2554">
        <f>IF(OR($D2554="51",$D2554="52",$D2554="61"),0,(AH2554/'Totals and Drop Down Lists'!AD$5)*Inputs!L$39)</f>
        <v>0</v>
      </c>
      <c r="BG2554" s="10">
        <f t="shared" si="352"/>
        <v>25315.940670599033</v>
      </c>
    </row>
    <row r="2555" spans="1:59" ht="28.8">
      <c r="A2555" s="1" t="s">
        <v>7588</v>
      </c>
      <c r="B2555" s="1" t="s">
        <v>3963</v>
      </c>
      <c r="C2555" s="1" t="s">
        <v>2334</v>
      </c>
      <c r="D2555" s="1" t="s">
        <v>25</v>
      </c>
      <c r="E2555" s="1" t="s">
        <v>3979</v>
      </c>
      <c r="F2555" s="2">
        <v>51648</v>
      </c>
      <c r="G2555" s="2">
        <v>243</v>
      </c>
      <c r="H2555" s="2">
        <v>25</v>
      </c>
      <c r="I2555" s="2">
        <v>7622</v>
      </c>
      <c r="J2555" s="2">
        <v>19278</v>
      </c>
      <c r="K2555" s="2">
        <v>5734</v>
      </c>
      <c r="L2555" s="2">
        <v>174</v>
      </c>
      <c r="M2555" s="2">
        <v>30</v>
      </c>
      <c r="N2555" s="2">
        <v>0</v>
      </c>
      <c r="O2555" s="2">
        <v>175</v>
      </c>
      <c r="P2555" s="2">
        <v>39</v>
      </c>
      <c r="Q2555" s="2">
        <v>27</v>
      </c>
      <c r="R2555" s="2">
        <v>347</v>
      </c>
      <c r="S2555" s="2">
        <v>5061200</v>
      </c>
      <c r="T2555" s="2">
        <v>238421500</v>
      </c>
      <c r="U2555" s="2">
        <v>501</v>
      </c>
      <c r="V2555" s="2">
        <v>195</v>
      </c>
      <c r="W2555" s="2">
        <v>115</v>
      </c>
      <c r="X2555" s="2">
        <v>955</v>
      </c>
      <c r="Y2555" s="2">
        <v>144</v>
      </c>
      <c r="Z2555" s="2">
        <v>650</v>
      </c>
      <c r="AA2555" s="9">
        <f t="shared" si="353"/>
        <v>51648</v>
      </c>
      <c r="AB2555" s="9">
        <f t="shared" si="354"/>
        <v>7354</v>
      </c>
      <c r="AC2555" s="9">
        <f t="shared" si="355"/>
        <v>792</v>
      </c>
      <c r="AD2555" s="9">
        <f t="shared" si="356"/>
        <v>347</v>
      </c>
      <c r="AE2555" s="44">
        <f t="shared" si="357"/>
        <v>1.1911026399972324E-4</v>
      </c>
      <c r="AF2555" s="9">
        <f t="shared" si="358"/>
        <v>645</v>
      </c>
      <c r="AG2555" s="9">
        <f t="shared" si="351"/>
        <v>794</v>
      </c>
      <c r="AH2555" s="44">
        <f t="shared" si="359"/>
        <v>8.7875397270552414E-5</v>
      </c>
      <c r="AI2555">
        <f>AA2555/'Totals and Drop Down Lists'!W$6*Inputs!E$37</f>
        <v>46851.987748476022</v>
      </c>
      <c r="AJ2555">
        <f>AB2555/'Totals and Drop Down Lists'!X$6*Inputs!F$37</f>
        <v>24197.507341994369</v>
      </c>
      <c r="AK2555">
        <f>AC2555/'Totals and Drop Down Lists'!Y$6*Inputs!G$37</f>
        <v>5221.1315267621612</v>
      </c>
      <c r="AL2555">
        <f>AD2555/'Totals and Drop Down Lists'!Z$6*Inputs!H$37</f>
        <v>2782.0729406878795</v>
      </c>
      <c r="AM2555">
        <f>AE2555/'Totals and Drop Down Lists'!AA$6*Inputs!I$37</f>
        <v>14827.959386343353</v>
      </c>
      <c r="AN2555">
        <f>AF2555/'Totals and Drop Down Lists'!AB$6*Inputs!J$37</f>
        <v>12872.06707552236</v>
      </c>
      <c r="AO2555">
        <f>AG2555/'Totals and Drop Down Lists'!AC$6*Inputs!K$37</f>
        <v>14787.119486198746</v>
      </c>
      <c r="AP2555">
        <f>AH2555/'Totals and Drop Down Lists'!AD$6*Inputs!L$37</f>
        <v>20679.709247389401</v>
      </c>
      <c r="AQ2555">
        <f>IF(OR($D2555="51",$D2555="52",$D2555="61"),(AA2555/'Totals and Drop Down Lists'!W$4)*Inputs!E$38,0)</f>
        <v>0</v>
      </c>
      <c r="AR2555">
        <f>IF(OR($D2555="51",$D2555="52",$D2555="61"),(AB2555/'Totals and Drop Down Lists'!X$4)*Inputs!F$38,0)</f>
        <v>0</v>
      </c>
      <c r="AS2555">
        <f>IF(OR($D2555="51",$D2555="52",$D2555="61"),(AC2555/'Totals and Drop Down Lists'!Y$4)*Inputs!G$38,0)</f>
        <v>0</v>
      </c>
      <c r="AT2555">
        <f>IF(OR($D2555="51",$D2555="52",$D2555="61"),(AD2555/'Totals and Drop Down Lists'!Z$4)*Inputs!H$38,0)</f>
        <v>0</v>
      </c>
      <c r="AU2555">
        <f>IF(OR($D2555="51",$D2555="52",$D2555="61"),(AE2555/'Totals and Drop Down Lists'!AA$4)*Inputs!I$38,0)</f>
        <v>0</v>
      </c>
      <c r="AV2555">
        <f>IF(OR($D2555="51",$D2555="52",$D2555="61"),(AF2555/'Totals and Drop Down Lists'!AB$4)*Inputs!J$38,0)</f>
        <v>0</v>
      </c>
      <c r="AW2555">
        <f>IF(OR($D2555="51",$D2555="52",$D2555="61"),(AG2555/'Totals and Drop Down Lists'!AC$4)*Inputs!K$38,0)</f>
        <v>0</v>
      </c>
      <c r="AX2555">
        <f>IF(OR($D2555="51",$D2555="52",$D2555="61"),(AH2555/'Totals and Drop Down Lists'!AD$4)*Inputs!L$38,0)</f>
        <v>0</v>
      </c>
      <c r="AY2555">
        <f>IF(OR($D2555="51",$D2555="52",$D2555="61"),0,(AA2555/'Totals and Drop Down Lists'!W$5)*Inputs!E$39)</f>
        <v>0</v>
      </c>
      <c r="AZ2555">
        <f>IF(OR($D2555="51",$D2555="52",$D2555="61"),0,(AB2555/'Totals and Drop Down Lists'!X$5)*Inputs!F$39)</f>
        <v>0</v>
      </c>
      <c r="BA2555">
        <f>IF(OR($D2555="51",$D2555="52",$D2555="61"),0,(AC2555/'Totals and Drop Down Lists'!Y$5)*Inputs!G$39)</f>
        <v>0</v>
      </c>
      <c r="BB2555">
        <f>IF(OR($D2555="51",$D2555="52",$D2555="61"),0,(AD2555/'Totals and Drop Down Lists'!Z$5)*Inputs!H$39)</f>
        <v>0</v>
      </c>
      <c r="BC2555">
        <f>IF(OR($D2555="51",$D2555="52",$D2555="61"),0,(AE2555/'Totals and Drop Down Lists'!AA$5)*Inputs!I$39)</f>
        <v>0</v>
      </c>
      <c r="BD2555">
        <f>IF(OR($D2555="51",$D2555="52",$D2555="61"),0,(AF2555/'Totals and Drop Down Lists'!AB$5)*Inputs!J$39)</f>
        <v>0</v>
      </c>
      <c r="BE2555">
        <f>IF(OR($D2555="51",$D2555="52",$D2555="61"),0,(AG2555/'Totals and Drop Down Lists'!AC$5)*Inputs!K$39)</f>
        <v>0</v>
      </c>
      <c r="BF2555">
        <f>IF(OR($D2555="51",$D2555="52",$D2555="61"),0,(AH2555/'Totals and Drop Down Lists'!AD$5)*Inputs!L$39)</f>
        <v>0</v>
      </c>
      <c r="BG2555" s="10">
        <f t="shared" si="352"/>
        <v>142219.55475337428</v>
      </c>
    </row>
    <row r="2556" spans="1:59" ht="28.8">
      <c r="A2556" s="1" t="s">
        <v>7588</v>
      </c>
      <c r="B2556" s="1" t="s">
        <v>3963</v>
      </c>
      <c r="C2556" s="1" t="s">
        <v>879</v>
      </c>
      <c r="D2556" s="1" t="s">
        <v>25</v>
      </c>
      <c r="E2556" s="1" t="s">
        <v>3980</v>
      </c>
      <c r="F2556" s="2">
        <v>4700</v>
      </c>
      <c r="G2556" s="2">
        <v>29</v>
      </c>
      <c r="H2556" s="2">
        <v>0</v>
      </c>
      <c r="I2556" s="2">
        <v>937</v>
      </c>
      <c r="J2556" s="2">
        <v>2147</v>
      </c>
      <c r="K2556" s="2">
        <v>607</v>
      </c>
      <c r="L2556" s="2">
        <v>21</v>
      </c>
      <c r="M2556" s="2">
        <v>0</v>
      </c>
      <c r="N2556" s="2">
        <v>0</v>
      </c>
      <c r="O2556" s="2">
        <v>57</v>
      </c>
      <c r="P2556" s="2">
        <v>25</v>
      </c>
      <c r="Q2556" s="2">
        <v>0</v>
      </c>
      <c r="R2556" s="2">
        <v>158</v>
      </c>
      <c r="S2556" s="2">
        <v>272400</v>
      </c>
      <c r="T2556" s="2">
        <v>16195900</v>
      </c>
      <c r="U2556" s="2">
        <v>110</v>
      </c>
      <c r="V2556" s="2">
        <v>50</v>
      </c>
      <c r="W2556" s="2">
        <v>104</v>
      </c>
      <c r="X2556" s="2">
        <v>129</v>
      </c>
      <c r="Y2556" s="2">
        <v>4</v>
      </c>
      <c r="Z2556" s="2">
        <v>89</v>
      </c>
      <c r="AA2556" s="9">
        <f t="shared" si="353"/>
        <v>4700</v>
      </c>
      <c r="AB2556" s="9">
        <f t="shared" si="354"/>
        <v>908</v>
      </c>
      <c r="AC2556" s="9">
        <f t="shared" si="355"/>
        <v>261</v>
      </c>
      <c r="AD2556" s="9">
        <f t="shared" si="356"/>
        <v>158</v>
      </c>
      <c r="AE2556" s="44">
        <f t="shared" si="357"/>
        <v>1.1985085143393571E-5</v>
      </c>
      <c r="AF2556" s="9">
        <f t="shared" si="358"/>
        <v>0</v>
      </c>
      <c r="AG2556" s="9">
        <f t="shared" si="351"/>
        <v>93</v>
      </c>
      <c r="AH2556" s="44">
        <f t="shared" si="359"/>
        <v>9.7834196262537186E-6</v>
      </c>
      <c r="AI2556">
        <f>AA2556/'Totals and Drop Down Lists'!W$6*Inputs!E$37</f>
        <v>4263.5599136043475</v>
      </c>
      <c r="AJ2556">
        <f>AB2556/'Totals and Drop Down Lists'!X$6*Inputs!F$37</f>
        <v>2987.6715619432812</v>
      </c>
      <c r="AK2556">
        <f>AC2556/'Totals and Drop Down Lists'!Y$6*Inputs!G$37</f>
        <v>1720.6001622284393</v>
      </c>
      <c r="AL2556">
        <f>AD2556/'Totals and Drop Down Lists'!Z$6*Inputs!H$37</f>
        <v>1266.7652006590345</v>
      </c>
      <c r="AM2556">
        <f>AE2556/'Totals and Drop Down Lists'!AA$6*Inputs!I$37</f>
        <v>1492.015463491206</v>
      </c>
      <c r="AN2556">
        <f>AF2556/'Totals and Drop Down Lists'!AB$6*Inputs!J$37</f>
        <v>0</v>
      </c>
      <c r="AO2556">
        <f>AG2556/'Totals and Drop Down Lists'!AC$6*Inputs!K$37</f>
        <v>1731.9925846555207</v>
      </c>
      <c r="AP2556">
        <f>AH2556/'Totals and Drop Down Lists'!AD$6*Inputs!L$37</f>
        <v>2302.3312508417876</v>
      </c>
      <c r="AQ2556">
        <f>IF(OR($D2556="51",$D2556="52",$D2556="61"),(AA2556/'Totals and Drop Down Lists'!W$4)*Inputs!E$38,0)</f>
        <v>0</v>
      </c>
      <c r="AR2556">
        <f>IF(OR($D2556="51",$D2556="52",$D2556="61"),(AB2556/'Totals and Drop Down Lists'!X$4)*Inputs!F$38,0)</f>
        <v>0</v>
      </c>
      <c r="AS2556">
        <f>IF(OR($D2556="51",$D2556="52",$D2556="61"),(AC2556/'Totals and Drop Down Lists'!Y$4)*Inputs!G$38,0)</f>
        <v>0</v>
      </c>
      <c r="AT2556">
        <f>IF(OR($D2556="51",$D2556="52",$D2556="61"),(AD2556/'Totals and Drop Down Lists'!Z$4)*Inputs!H$38,0)</f>
        <v>0</v>
      </c>
      <c r="AU2556">
        <f>IF(OR($D2556="51",$D2556="52",$D2556="61"),(AE2556/'Totals and Drop Down Lists'!AA$4)*Inputs!I$38,0)</f>
        <v>0</v>
      </c>
      <c r="AV2556">
        <f>IF(OR($D2556="51",$D2556="52",$D2556="61"),(AF2556/'Totals and Drop Down Lists'!AB$4)*Inputs!J$38,0)</f>
        <v>0</v>
      </c>
      <c r="AW2556">
        <f>IF(OR($D2556="51",$D2556="52",$D2556="61"),(AG2556/'Totals and Drop Down Lists'!AC$4)*Inputs!K$38,0)</f>
        <v>0</v>
      </c>
      <c r="AX2556">
        <f>IF(OR($D2556="51",$D2556="52",$D2556="61"),(AH2556/'Totals and Drop Down Lists'!AD$4)*Inputs!L$38,0)</f>
        <v>0</v>
      </c>
      <c r="AY2556">
        <f>IF(OR($D2556="51",$D2556="52",$D2556="61"),0,(AA2556/'Totals and Drop Down Lists'!W$5)*Inputs!E$39)</f>
        <v>0</v>
      </c>
      <c r="AZ2556">
        <f>IF(OR($D2556="51",$D2556="52",$D2556="61"),0,(AB2556/'Totals and Drop Down Lists'!X$5)*Inputs!F$39)</f>
        <v>0</v>
      </c>
      <c r="BA2556">
        <f>IF(OR($D2556="51",$D2556="52",$D2556="61"),0,(AC2556/'Totals and Drop Down Lists'!Y$5)*Inputs!G$39)</f>
        <v>0</v>
      </c>
      <c r="BB2556">
        <f>IF(OR($D2556="51",$D2556="52",$D2556="61"),0,(AD2556/'Totals and Drop Down Lists'!Z$5)*Inputs!H$39)</f>
        <v>0</v>
      </c>
      <c r="BC2556">
        <f>IF(OR($D2556="51",$D2556="52",$D2556="61"),0,(AE2556/'Totals and Drop Down Lists'!AA$5)*Inputs!I$39)</f>
        <v>0</v>
      </c>
      <c r="BD2556">
        <f>IF(OR($D2556="51",$D2556="52",$D2556="61"),0,(AF2556/'Totals and Drop Down Lists'!AB$5)*Inputs!J$39)</f>
        <v>0</v>
      </c>
      <c r="BE2556">
        <f>IF(OR($D2556="51",$D2556="52",$D2556="61"),0,(AG2556/'Totals and Drop Down Lists'!AC$5)*Inputs!K$39)</f>
        <v>0</v>
      </c>
      <c r="BF2556">
        <f>IF(OR($D2556="51",$D2556="52",$D2556="61"),0,(AH2556/'Totals and Drop Down Lists'!AD$5)*Inputs!L$39)</f>
        <v>0</v>
      </c>
      <c r="BG2556" s="10">
        <f t="shared" si="352"/>
        <v>15764.936137423614</v>
      </c>
    </row>
    <row r="2557" spans="1:59" ht="28.8">
      <c r="A2557" s="1" t="s">
        <v>7588</v>
      </c>
      <c r="B2557" s="1" t="s">
        <v>3963</v>
      </c>
      <c r="C2557" s="1" t="s">
        <v>3981</v>
      </c>
      <c r="D2557" s="1" t="s">
        <v>25</v>
      </c>
      <c r="E2557" s="1" t="s">
        <v>3982</v>
      </c>
      <c r="F2557" s="2">
        <v>43368</v>
      </c>
      <c r="G2557" s="2">
        <v>177</v>
      </c>
      <c r="H2557" s="2">
        <v>72</v>
      </c>
      <c r="I2557" s="2">
        <v>8111</v>
      </c>
      <c r="J2557" s="2">
        <v>18046</v>
      </c>
      <c r="K2557" s="2">
        <v>5252</v>
      </c>
      <c r="L2557" s="2">
        <v>111</v>
      </c>
      <c r="M2557" s="2">
        <v>18</v>
      </c>
      <c r="N2557" s="2">
        <v>0</v>
      </c>
      <c r="O2557" s="2">
        <v>154</v>
      </c>
      <c r="P2557" s="2">
        <v>22</v>
      </c>
      <c r="Q2557" s="2">
        <v>35</v>
      </c>
      <c r="R2557" s="2">
        <v>378</v>
      </c>
      <c r="S2557" s="2">
        <v>4118200</v>
      </c>
      <c r="T2557" s="2">
        <v>188518900</v>
      </c>
      <c r="U2557" s="2">
        <v>362</v>
      </c>
      <c r="V2557" s="2">
        <v>244</v>
      </c>
      <c r="W2557" s="2">
        <v>34</v>
      </c>
      <c r="X2557" s="2">
        <v>1395</v>
      </c>
      <c r="Y2557" s="2">
        <v>53</v>
      </c>
      <c r="Z2557" s="2">
        <v>1094</v>
      </c>
      <c r="AA2557" s="9">
        <f t="shared" si="353"/>
        <v>43368</v>
      </c>
      <c r="AB2557" s="9">
        <f t="shared" si="354"/>
        <v>7862</v>
      </c>
      <c r="AC2557" s="9">
        <f t="shared" si="355"/>
        <v>718</v>
      </c>
      <c r="AD2557" s="9">
        <f t="shared" si="356"/>
        <v>378</v>
      </c>
      <c r="AE2557" s="44">
        <f t="shared" si="357"/>
        <v>1.0674911119958049E-4</v>
      </c>
      <c r="AF2557" s="9">
        <f t="shared" si="358"/>
        <v>1117</v>
      </c>
      <c r="AG2557" s="9">
        <f t="shared" si="351"/>
        <v>1147</v>
      </c>
      <c r="AH2557" s="44">
        <f t="shared" si="359"/>
        <v>1.2421048815561885E-4</v>
      </c>
      <c r="AI2557">
        <f>AA2557/'Totals and Drop Down Lists'!W$6*Inputs!E$37</f>
        <v>39340.865177275169</v>
      </c>
      <c r="AJ2557">
        <f>AB2557/'Totals and Drop Down Lists'!X$6*Inputs!F$37</f>
        <v>25869.024030834888</v>
      </c>
      <c r="AK2557">
        <f>AC2557/'Totals and Drop Down Lists'!Y$6*Inputs!G$37</f>
        <v>4733.298530574787</v>
      </c>
      <c r="AL2557">
        <f>AD2557/'Totals and Drop Down Lists'!Z$6*Inputs!H$37</f>
        <v>3030.6154800576901</v>
      </c>
      <c r="AM2557">
        <f>AE2557/'Totals and Drop Down Lists'!AA$6*Inputs!I$37</f>
        <v>13289.127504572634</v>
      </c>
      <c r="AN2557">
        <f>AF2557/'Totals and Drop Down Lists'!AB$6*Inputs!J$37</f>
        <v>22291.626237765078</v>
      </c>
      <c r="AO2557">
        <f>AG2557/'Totals and Drop Down Lists'!AC$6*Inputs!K$37</f>
        <v>21361.241877418088</v>
      </c>
      <c r="AP2557">
        <f>AH2557/'Totals and Drop Down Lists'!AD$6*Inputs!L$37</f>
        <v>29230.442880686336</v>
      </c>
      <c r="AQ2557">
        <f>IF(OR($D2557="51",$D2557="52",$D2557="61"),(AA2557/'Totals and Drop Down Lists'!W$4)*Inputs!E$38,0)</f>
        <v>0</v>
      </c>
      <c r="AR2557">
        <f>IF(OR($D2557="51",$D2557="52",$D2557="61"),(AB2557/'Totals and Drop Down Lists'!X$4)*Inputs!F$38,0)</f>
        <v>0</v>
      </c>
      <c r="AS2557">
        <f>IF(OR($D2557="51",$D2557="52",$D2557="61"),(AC2557/'Totals and Drop Down Lists'!Y$4)*Inputs!G$38,0)</f>
        <v>0</v>
      </c>
      <c r="AT2557">
        <f>IF(OR($D2557="51",$D2557="52",$D2557="61"),(AD2557/'Totals and Drop Down Lists'!Z$4)*Inputs!H$38,0)</f>
        <v>0</v>
      </c>
      <c r="AU2557">
        <f>IF(OR($D2557="51",$D2557="52",$D2557="61"),(AE2557/'Totals and Drop Down Lists'!AA$4)*Inputs!I$38,0)</f>
        <v>0</v>
      </c>
      <c r="AV2557">
        <f>IF(OR($D2557="51",$D2557="52",$D2557="61"),(AF2557/'Totals and Drop Down Lists'!AB$4)*Inputs!J$38,0)</f>
        <v>0</v>
      </c>
      <c r="AW2557">
        <f>IF(OR($D2557="51",$D2557="52",$D2557="61"),(AG2557/'Totals and Drop Down Lists'!AC$4)*Inputs!K$38,0)</f>
        <v>0</v>
      </c>
      <c r="AX2557">
        <f>IF(OR($D2557="51",$D2557="52",$D2557="61"),(AH2557/'Totals and Drop Down Lists'!AD$4)*Inputs!L$38,0)</f>
        <v>0</v>
      </c>
      <c r="AY2557">
        <f>IF(OR($D2557="51",$D2557="52",$D2557="61"),0,(AA2557/'Totals and Drop Down Lists'!W$5)*Inputs!E$39)</f>
        <v>0</v>
      </c>
      <c r="AZ2557">
        <f>IF(OR($D2557="51",$D2557="52",$D2557="61"),0,(AB2557/'Totals and Drop Down Lists'!X$5)*Inputs!F$39)</f>
        <v>0</v>
      </c>
      <c r="BA2557">
        <f>IF(OR($D2557="51",$D2557="52",$D2557="61"),0,(AC2557/'Totals and Drop Down Lists'!Y$5)*Inputs!G$39)</f>
        <v>0</v>
      </c>
      <c r="BB2557">
        <f>IF(OR($D2557="51",$D2557="52",$D2557="61"),0,(AD2557/'Totals and Drop Down Lists'!Z$5)*Inputs!H$39)</f>
        <v>0</v>
      </c>
      <c r="BC2557">
        <f>IF(OR($D2557="51",$D2557="52",$D2557="61"),0,(AE2557/'Totals and Drop Down Lists'!AA$5)*Inputs!I$39)</f>
        <v>0</v>
      </c>
      <c r="BD2557">
        <f>IF(OR($D2557="51",$D2557="52",$D2557="61"),0,(AF2557/'Totals and Drop Down Lists'!AB$5)*Inputs!J$39)</f>
        <v>0</v>
      </c>
      <c r="BE2557">
        <f>IF(OR($D2557="51",$D2557="52",$D2557="61"),0,(AG2557/'Totals and Drop Down Lists'!AC$5)*Inputs!K$39)</f>
        <v>0</v>
      </c>
      <c r="BF2557">
        <f>IF(OR($D2557="51",$D2557="52",$D2557="61"),0,(AH2557/'Totals and Drop Down Lists'!AD$5)*Inputs!L$39)</f>
        <v>0</v>
      </c>
      <c r="BG2557" s="10">
        <f t="shared" si="352"/>
        <v>159146.24171918468</v>
      </c>
    </row>
    <row r="2558" spans="1:59" ht="28.8">
      <c r="A2558" s="1" t="s">
        <v>7588</v>
      </c>
      <c r="B2558" s="1" t="s">
        <v>3963</v>
      </c>
      <c r="C2558" s="1" t="s">
        <v>3983</v>
      </c>
      <c r="D2558" s="1" t="s">
        <v>25</v>
      </c>
      <c r="E2558" s="1" t="s">
        <v>3984</v>
      </c>
      <c r="F2558" s="2">
        <v>6752</v>
      </c>
      <c r="G2558" s="2">
        <v>11</v>
      </c>
      <c r="H2558" s="2">
        <v>0</v>
      </c>
      <c r="I2558" s="2">
        <v>879</v>
      </c>
      <c r="J2558" s="2">
        <v>2091</v>
      </c>
      <c r="K2558" s="2">
        <v>705</v>
      </c>
      <c r="L2558" s="2">
        <v>32</v>
      </c>
      <c r="M2558" s="2">
        <v>0</v>
      </c>
      <c r="N2558" s="2">
        <v>1</v>
      </c>
      <c r="O2558" s="2">
        <v>56</v>
      </c>
      <c r="P2558" s="2">
        <v>29</v>
      </c>
      <c r="Q2558" s="2">
        <v>0</v>
      </c>
      <c r="R2558" s="2">
        <v>343</v>
      </c>
      <c r="S2558" s="2">
        <v>399300</v>
      </c>
      <c r="T2558" s="2">
        <v>25318000</v>
      </c>
      <c r="U2558" s="2">
        <v>59</v>
      </c>
      <c r="V2558" s="2">
        <v>85</v>
      </c>
      <c r="W2558" s="2">
        <v>0</v>
      </c>
      <c r="X2558" s="2">
        <v>155</v>
      </c>
      <c r="Y2558" s="2">
        <v>30</v>
      </c>
      <c r="Z2558" s="2">
        <v>40</v>
      </c>
      <c r="AA2558" s="9">
        <f t="shared" si="353"/>
        <v>6752</v>
      </c>
      <c r="AB2558" s="9">
        <f t="shared" si="354"/>
        <v>868</v>
      </c>
      <c r="AC2558" s="9">
        <f t="shared" si="355"/>
        <v>461</v>
      </c>
      <c r="AD2558" s="9">
        <f t="shared" si="356"/>
        <v>343</v>
      </c>
      <c r="AE2558" s="44">
        <f t="shared" si="357"/>
        <v>1.6600454823278002E-5</v>
      </c>
      <c r="AF2558" s="9">
        <f t="shared" si="358"/>
        <v>70</v>
      </c>
      <c r="AG2558" s="9">
        <f t="shared" si="351"/>
        <v>70</v>
      </c>
      <c r="AH2558" s="44">
        <f t="shared" si="359"/>
        <v>8.7818135155716688E-6</v>
      </c>
      <c r="AI2558">
        <f>AA2558/'Totals and Drop Down Lists'!W$6*Inputs!E$37</f>
        <v>6125.0120290758614</v>
      </c>
      <c r="AJ2558">
        <f>AB2558/'Totals and Drop Down Lists'!X$6*Inputs!F$37</f>
        <v>2856.0560746330048</v>
      </c>
      <c r="AK2558">
        <f>AC2558/'Totals and Drop Down Lists'!Y$6*Inputs!G$37</f>
        <v>3039.0677194916111</v>
      </c>
      <c r="AL2558">
        <f>AD2558/'Totals and Drop Down Lists'!Z$6*Inputs!H$37</f>
        <v>2750.002935607904</v>
      </c>
      <c r="AM2558">
        <f>AE2558/'Totals and Drop Down Lists'!AA$6*Inputs!I$37</f>
        <v>2066.5798366038866</v>
      </c>
      <c r="AN2558">
        <f>AF2558/'Totals and Drop Down Lists'!AB$6*Inputs!J$37</f>
        <v>1396.9685198241318</v>
      </c>
      <c r="AO2558">
        <f>AG2558/'Totals and Drop Down Lists'!AC$6*Inputs!K$37</f>
        <v>1303.6503325364133</v>
      </c>
      <c r="AP2558">
        <f>AH2558/'Totals and Drop Down Lists'!AD$6*Inputs!L$37</f>
        <v>2066.6233759113111</v>
      </c>
      <c r="AQ2558">
        <f>IF(OR($D2558="51",$D2558="52",$D2558="61"),(AA2558/'Totals and Drop Down Lists'!W$4)*Inputs!E$38,0)</f>
        <v>0</v>
      </c>
      <c r="AR2558">
        <f>IF(OR($D2558="51",$D2558="52",$D2558="61"),(AB2558/'Totals and Drop Down Lists'!X$4)*Inputs!F$38,0)</f>
        <v>0</v>
      </c>
      <c r="AS2558">
        <f>IF(OR($D2558="51",$D2558="52",$D2558="61"),(AC2558/'Totals and Drop Down Lists'!Y$4)*Inputs!G$38,0)</f>
        <v>0</v>
      </c>
      <c r="AT2558">
        <f>IF(OR($D2558="51",$D2558="52",$D2558="61"),(AD2558/'Totals and Drop Down Lists'!Z$4)*Inputs!H$38,0)</f>
        <v>0</v>
      </c>
      <c r="AU2558">
        <f>IF(OR($D2558="51",$D2558="52",$D2558="61"),(AE2558/'Totals and Drop Down Lists'!AA$4)*Inputs!I$38,0)</f>
        <v>0</v>
      </c>
      <c r="AV2558">
        <f>IF(OR($D2558="51",$D2558="52",$D2558="61"),(AF2558/'Totals and Drop Down Lists'!AB$4)*Inputs!J$38,0)</f>
        <v>0</v>
      </c>
      <c r="AW2558">
        <f>IF(OR($D2558="51",$D2558="52",$D2558="61"),(AG2558/'Totals and Drop Down Lists'!AC$4)*Inputs!K$38,0)</f>
        <v>0</v>
      </c>
      <c r="AX2558">
        <f>IF(OR($D2558="51",$D2558="52",$D2558="61"),(AH2558/'Totals and Drop Down Lists'!AD$4)*Inputs!L$38,0)</f>
        <v>0</v>
      </c>
      <c r="AY2558">
        <f>IF(OR($D2558="51",$D2558="52",$D2558="61"),0,(AA2558/'Totals and Drop Down Lists'!W$5)*Inputs!E$39)</f>
        <v>0</v>
      </c>
      <c r="AZ2558">
        <f>IF(OR($D2558="51",$D2558="52",$D2558="61"),0,(AB2558/'Totals and Drop Down Lists'!X$5)*Inputs!F$39)</f>
        <v>0</v>
      </c>
      <c r="BA2558">
        <f>IF(OR($D2558="51",$D2558="52",$D2558="61"),0,(AC2558/'Totals and Drop Down Lists'!Y$5)*Inputs!G$39)</f>
        <v>0</v>
      </c>
      <c r="BB2558">
        <f>IF(OR($D2558="51",$D2558="52",$D2558="61"),0,(AD2558/'Totals and Drop Down Lists'!Z$5)*Inputs!H$39)</f>
        <v>0</v>
      </c>
      <c r="BC2558">
        <f>IF(OR($D2558="51",$D2558="52",$D2558="61"),0,(AE2558/'Totals and Drop Down Lists'!AA$5)*Inputs!I$39)</f>
        <v>0</v>
      </c>
      <c r="BD2558">
        <f>IF(OR($D2558="51",$D2558="52",$D2558="61"),0,(AF2558/'Totals and Drop Down Lists'!AB$5)*Inputs!J$39)</f>
        <v>0</v>
      </c>
      <c r="BE2558">
        <f>IF(OR($D2558="51",$D2558="52",$D2558="61"),0,(AG2558/'Totals and Drop Down Lists'!AC$5)*Inputs!K$39)</f>
        <v>0</v>
      </c>
      <c r="BF2558">
        <f>IF(OR($D2558="51",$D2558="52",$D2558="61"),0,(AH2558/'Totals and Drop Down Lists'!AD$5)*Inputs!L$39)</f>
        <v>0</v>
      </c>
      <c r="BG2558" s="10">
        <f t="shared" si="352"/>
        <v>21603.960823684123</v>
      </c>
    </row>
    <row r="2559" spans="1:59" ht="28.8">
      <c r="A2559" s="1" t="s">
        <v>7588</v>
      </c>
      <c r="B2559" s="1" t="s">
        <v>3963</v>
      </c>
      <c r="C2559" s="1" t="s">
        <v>3985</v>
      </c>
      <c r="D2559" s="1" t="s">
        <v>25</v>
      </c>
      <c r="E2559" s="1" t="s">
        <v>3986</v>
      </c>
      <c r="F2559" s="2">
        <v>3981</v>
      </c>
      <c r="G2559" s="2">
        <v>19</v>
      </c>
      <c r="H2559" s="2">
        <v>12</v>
      </c>
      <c r="I2559" s="2">
        <v>433</v>
      </c>
      <c r="J2559" s="2">
        <v>1843</v>
      </c>
      <c r="K2559" s="2">
        <v>114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203</v>
      </c>
      <c r="S2559" s="3"/>
      <c r="T2559" s="2">
        <v>3724100</v>
      </c>
      <c r="U2559" s="2">
        <v>30</v>
      </c>
      <c r="V2559" s="2">
        <v>0</v>
      </c>
      <c r="W2559" s="2">
        <v>0</v>
      </c>
      <c r="X2559" s="2">
        <v>20</v>
      </c>
      <c r="Y2559" s="2">
        <v>0</v>
      </c>
      <c r="Z2559" s="2">
        <v>20</v>
      </c>
      <c r="AA2559" s="9">
        <f t="shared" si="353"/>
        <v>3981</v>
      </c>
      <c r="AB2559" s="9">
        <f t="shared" si="354"/>
        <v>402</v>
      </c>
      <c r="AC2559" s="9">
        <f t="shared" si="355"/>
        <v>203</v>
      </c>
      <c r="AD2559" s="9">
        <f t="shared" si="356"/>
        <v>203</v>
      </c>
      <c r="AE2559" s="44">
        <f t="shared" si="357"/>
        <v>4.9247042393508225E-7</v>
      </c>
      <c r="AF2559" s="9">
        <f t="shared" si="358"/>
        <v>20</v>
      </c>
      <c r="AG2559" s="9">
        <f t="shared" si="351"/>
        <v>20</v>
      </c>
      <c r="AH2559" s="44">
        <f t="shared" si="359"/>
        <v>4.6032079869796904E-7</v>
      </c>
      <c r="AI2559">
        <f>AA2559/'Totals and Drop Down Lists'!W$6*Inputs!E$37</f>
        <v>3611.3259608635967</v>
      </c>
      <c r="AJ2559">
        <f>AB2559/'Totals and Drop Down Lists'!X$6*Inputs!F$37</f>
        <v>1322.7356474682808</v>
      </c>
      <c r="AK2559">
        <f>AC2559/'Totals and Drop Down Lists'!Y$6*Inputs!G$37</f>
        <v>1338.2445706221195</v>
      </c>
      <c r="AL2559">
        <f>AD2559/'Totals and Drop Down Lists'!Z$6*Inputs!H$37</f>
        <v>1627.5527578087595</v>
      </c>
      <c r="AM2559">
        <f>AE2559/'Totals and Drop Down Lists'!AA$6*Inputs!I$37</f>
        <v>61.307323146405423</v>
      </c>
      <c r="AN2559">
        <f>AF2559/'Totals and Drop Down Lists'!AB$6*Inputs!J$37</f>
        <v>399.13386280689485</v>
      </c>
      <c r="AO2559">
        <f>AG2559/'Totals and Drop Down Lists'!AC$6*Inputs!K$37</f>
        <v>372.4715235818324</v>
      </c>
      <c r="AP2559">
        <f>AH2559/'Totals and Drop Down Lists'!AD$6*Inputs!L$37</f>
        <v>108.32725169129949</v>
      </c>
      <c r="AQ2559">
        <f>IF(OR($D2559="51",$D2559="52",$D2559="61"),(AA2559/'Totals and Drop Down Lists'!W$4)*Inputs!E$38,0)</f>
        <v>0</v>
      </c>
      <c r="AR2559">
        <f>IF(OR($D2559="51",$D2559="52",$D2559="61"),(AB2559/'Totals and Drop Down Lists'!X$4)*Inputs!F$38,0)</f>
        <v>0</v>
      </c>
      <c r="AS2559">
        <f>IF(OR($D2559="51",$D2559="52",$D2559="61"),(AC2559/'Totals and Drop Down Lists'!Y$4)*Inputs!G$38,0)</f>
        <v>0</v>
      </c>
      <c r="AT2559">
        <f>IF(OR($D2559="51",$D2559="52",$D2559="61"),(AD2559/'Totals and Drop Down Lists'!Z$4)*Inputs!H$38,0)</f>
        <v>0</v>
      </c>
      <c r="AU2559">
        <f>IF(OR($D2559="51",$D2559="52",$D2559="61"),(AE2559/'Totals and Drop Down Lists'!AA$4)*Inputs!I$38,0)</f>
        <v>0</v>
      </c>
      <c r="AV2559">
        <f>IF(OR($D2559="51",$D2559="52",$D2559="61"),(AF2559/'Totals and Drop Down Lists'!AB$4)*Inputs!J$38,0)</f>
        <v>0</v>
      </c>
      <c r="AW2559">
        <f>IF(OR($D2559="51",$D2559="52",$D2559="61"),(AG2559/'Totals and Drop Down Lists'!AC$4)*Inputs!K$38,0)</f>
        <v>0</v>
      </c>
      <c r="AX2559">
        <f>IF(OR($D2559="51",$D2559="52",$D2559="61"),(AH2559/'Totals and Drop Down Lists'!AD$4)*Inputs!L$38,0)</f>
        <v>0</v>
      </c>
      <c r="AY2559">
        <f>IF(OR($D2559="51",$D2559="52",$D2559="61"),0,(AA2559/'Totals and Drop Down Lists'!W$5)*Inputs!E$39)</f>
        <v>0</v>
      </c>
      <c r="AZ2559">
        <f>IF(OR($D2559="51",$D2559="52",$D2559="61"),0,(AB2559/'Totals and Drop Down Lists'!X$5)*Inputs!F$39)</f>
        <v>0</v>
      </c>
      <c r="BA2559">
        <f>IF(OR($D2559="51",$D2559="52",$D2559="61"),0,(AC2559/'Totals and Drop Down Lists'!Y$5)*Inputs!G$39)</f>
        <v>0</v>
      </c>
      <c r="BB2559">
        <f>IF(OR($D2559="51",$D2559="52",$D2559="61"),0,(AD2559/'Totals and Drop Down Lists'!Z$5)*Inputs!H$39)</f>
        <v>0</v>
      </c>
      <c r="BC2559">
        <f>IF(OR($D2559="51",$D2559="52",$D2559="61"),0,(AE2559/'Totals and Drop Down Lists'!AA$5)*Inputs!I$39)</f>
        <v>0</v>
      </c>
      <c r="BD2559">
        <f>IF(OR($D2559="51",$D2559="52",$D2559="61"),0,(AF2559/'Totals and Drop Down Lists'!AB$5)*Inputs!J$39)</f>
        <v>0</v>
      </c>
      <c r="BE2559">
        <f>IF(OR($D2559="51",$D2559="52",$D2559="61"),0,(AG2559/'Totals and Drop Down Lists'!AC$5)*Inputs!K$39)</f>
        <v>0</v>
      </c>
      <c r="BF2559">
        <f>IF(OR($D2559="51",$D2559="52",$D2559="61"),0,(AH2559/'Totals and Drop Down Lists'!AD$5)*Inputs!L$39)</f>
        <v>0</v>
      </c>
      <c r="BG2559" s="10">
        <f t="shared" si="352"/>
        <v>8841.0988979891899</v>
      </c>
    </row>
    <row r="2560" spans="1:59" ht="28.8">
      <c r="A2560" s="1" t="s">
        <v>7588</v>
      </c>
      <c r="B2560" s="1" t="s">
        <v>3963</v>
      </c>
      <c r="C2560" s="1" t="s">
        <v>3987</v>
      </c>
      <c r="D2560" s="1" t="s">
        <v>25</v>
      </c>
      <c r="E2560" s="1" t="s">
        <v>3988</v>
      </c>
      <c r="F2560" s="2">
        <v>10023</v>
      </c>
      <c r="G2560" s="2">
        <v>0</v>
      </c>
      <c r="H2560" s="2">
        <v>9</v>
      </c>
      <c r="I2560" s="2">
        <v>1171</v>
      </c>
      <c r="J2560" s="2">
        <v>3357</v>
      </c>
      <c r="K2560" s="2">
        <v>978</v>
      </c>
      <c r="L2560" s="2">
        <v>19</v>
      </c>
      <c r="M2560" s="2">
        <v>26</v>
      </c>
      <c r="N2560" s="2">
        <v>0</v>
      </c>
      <c r="O2560" s="2">
        <v>0</v>
      </c>
      <c r="P2560" s="2">
        <v>0</v>
      </c>
      <c r="Q2560" s="2">
        <v>0</v>
      </c>
      <c r="R2560" s="2">
        <v>1441</v>
      </c>
      <c r="S2560" s="2">
        <v>625500</v>
      </c>
      <c r="T2560" s="2">
        <v>30621100</v>
      </c>
      <c r="U2560" s="2">
        <v>66</v>
      </c>
      <c r="V2560" s="2">
        <v>55</v>
      </c>
      <c r="W2560" s="2">
        <v>4</v>
      </c>
      <c r="X2560" s="2">
        <v>165</v>
      </c>
      <c r="Y2560" s="2">
        <v>19</v>
      </c>
      <c r="Z2560" s="2">
        <v>64</v>
      </c>
      <c r="AA2560" s="9">
        <f t="shared" si="353"/>
        <v>10023</v>
      </c>
      <c r="AB2560" s="9">
        <f t="shared" si="354"/>
        <v>1162</v>
      </c>
      <c r="AC2560" s="9">
        <f t="shared" si="355"/>
        <v>1486</v>
      </c>
      <c r="AD2560" s="9">
        <f t="shared" si="356"/>
        <v>1441</v>
      </c>
      <c r="AE2560" s="44">
        <f t="shared" si="357"/>
        <v>1.9898583153387682E-5</v>
      </c>
      <c r="AF2560" s="9">
        <f t="shared" si="358"/>
        <v>106</v>
      </c>
      <c r="AG2560" s="9">
        <f t="shared" si="351"/>
        <v>83</v>
      </c>
      <c r="AH2560" s="44">
        <f t="shared" si="359"/>
        <v>8.9973930339846276E-6</v>
      </c>
      <c r="AI2560">
        <f>AA2560/'Totals and Drop Down Lists'!W$6*Inputs!E$37</f>
        <v>9092.2683008630574</v>
      </c>
      <c r="AJ2560">
        <f>AB2560/'Totals and Drop Down Lists'!X$6*Inputs!F$37</f>
        <v>3823.4299063635381</v>
      </c>
      <c r="AK2560">
        <f>AC2560/'Totals and Drop Down Lists'!Y$6*Inputs!G$37</f>
        <v>9796.2139504653678</v>
      </c>
      <c r="AL2560">
        <f>AD2560/'Totals and Drop Down Lists'!Z$6*Inputs!H$37</f>
        <v>11553.219330061194</v>
      </c>
      <c r="AM2560">
        <f>AE2560/'Totals and Drop Down Lists'!AA$6*Inputs!I$37</f>
        <v>2477.1616898178831</v>
      </c>
      <c r="AN2560">
        <f>AF2560/'Totals and Drop Down Lists'!AB$6*Inputs!J$37</f>
        <v>2115.4094728765426</v>
      </c>
      <c r="AO2560">
        <f>AG2560/'Totals and Drop Down Lists'!AC$6*Inputs!K$37</f>
        <v>1545.7568228646044</v>
      </c>
      <c r="AP2560">
        <f>AH2560/'Totals and Drop Down Lists'!AD$6*Inputs!L$37</f>
        <v>2117.3556843724205</v>
      </c>
      <c r="AQ2560">
        <f>IF(OR($D2560="51",$D2560="52",$D2560="61"),(AA2560/'Totals and Drop Down Lists'!W$4)*Inputs!E$38,0)</f>
        <v>0</v>
      </c>
      <c r="AR2560">
        <f>IF(OR($D2560="51",$D2560="52",$D2560="61"),(AB2560/'Totals and Drop Down Lists'!X$4)*Inputs!F$38,0)</f>
        <v>0</v>
      </c>
      <c r="AS2560">
        <f>IF(OR($D2560="51",$D2560="52",$D2560="61"),(AC2560/'Totals and Drop Down Lists'!Y$4)*Inputs!G$38,0)</f>
        <v>0</v>
      </c>
      <c r="AT2560">
        <f>IF(OR($D2560="51",$D2560="52",$D2560="61"),(AD2560/'Totals and Drop Down Lists'!Z$4)*Inputs!H$38,0)</f>
        <v>0</v>
      </c>
      <c r="AU2560">
        <f>IF(OR($D2560="51",$D2560="52",$D2560="61"),(AE2560/'Totals and Drop Down Lists'!AA$4)*Inputs!I$38,0)</f>
        <v>0</v>
      </c>
      <c r="AV2560">
        <f>IF(OR($D2560="51",$D2560="52",$D2560="61"),(AF2560/'Totals and Drop Down Lists'!AB$4)*Inputs!J$38,0)</f>
        <v>0</v>
      </c>
      <c r="AW2560">
        <f>IF(OR($D2560="51",$D2560="52",$D2560="61"),(AG2560/'Totals and Drop Down Lists'!AC$4)*Inputs!K$38,0)</f>
        <v>0</v>
      </c>
      <c r="AX2560">
        <f>IF(OR($D2560="51",$D2560="52",$D2560="61"),(AH2560/'Totals and Drop Down Lists'!AD$4)*Inputs!L$38,0)</f>
        <v>0</v>
      </c>
      <c r="AY2560">
        <f>IF(OR($D2560="51",$D2560="52",$D2560="61"),0,(AA2560/'Totals and Drop Down Lists'!W$5)*Inputs!E$39)</f>
        <v>0</v>
      </c>
      <c r="AZ2560">
        <f>IF(OR($D2560="51",$D2560="52",$D2560="61"),0,(AB2560/'Totals and Drop Down Lists'!X$5)*Inputs!F$39)</f>
        <v>0</v>
      </c>
      <c r="BA2560">
        <f>IF(OR($D2560="51",$D2560="52",$D2560="61"),0,(AC2560/'Totals and Drop Down Lists'!Y$5)*Inputs!G$39)</f>
        <v>0</v>
      </c>
      <c r="BB2560">
        <f>IF(OR($D2560="51",$D2560="52",$D2560="61"),0,(AD2560/'Totals and Drop Down Lists'!Z$5)*Inputs!H$39)</f>
        <v>0</v>
      </c>
      <c r="BC2560">
        <f>IF(OR($D2560="51",$D2560="52",$D2560="61"),0,(AE2560/'Totals and Drop Down Lists'!AA$5)*Inputs!I$39)</f>
        <v>0</v>
      </c>
      <c r="BD2560">
        <f>IF(OR($D2560="51",$D2560="52",$D2560="61"),0,(AF2560/'Totals and Drop Down Lists'!AB$5)*Inputs!J$39)</f>
        <v>0</v>
      </c>
      <c r="BE2560">
        <f>IF(OR($D2560="51",$D2560="52",$D2560="61"),0,(AG2560/'Totals and Drop Down Lists'!AC$5)*Inputs!K$39)</f>
        <v>0</v>
      </c>
      <c r="BF2560">
        <f>IF(OR($D2560="51",$D2560="52",$D2560="61"),0,(AH2560/'Totals and Drop Down Lists'!AD$5)*Inputs!L$39)</f>
        <v>0</v>
      </c>
      <c r="BG2560" s="10">
        <f t="shared" si="352"/>
        <v>42520.815157684607</v>
      </c>
    </row>
    <row r="2561" spans="1:59" ht="43.2">
      <c r="A2561" s="1" t="s">
        <v>7589</v>
      </c>
      <c r="B2561" s="1" t="s">
        <v>5111</v>
      </c>
      <c r="C2561" s="1" t="s">
        <v>5112</v>
      </c>
      <c r="D2561" s="1" t="s">
        <v>10</v>
      </c>
      <c r="E2561" s="1" t="s">
        <v>5113</v>
      </c>
      <c r="F2561" s="2">
        <v>96376</v>
      </c>
      <c r="G2561" s="2">
        <v>414</v>
      </c>
      <c r="H2561" s="2">
        <v>61</v>
      </c>
      <c r="I2561" s="2">
        <v>8255</v>
      </c>
      <c r="J2561" s="2">
        <v>39463</v>
      </c>
      <c r="K2561" s="2">
        <v>10244</v>
      </c>
      <c r="L2561" s="2">
        <v>37</v>
      </c>
      <c r="M2561" s="2">
        <v>40</v>
      </c>
      <c r="N2561" s="2">
        <v>44</v>
      </c>
      <c r="O2561" s="2">
        <v>185</v>
      </c>
      <c r="P2561" s="2">
        <v>31</v>
      </c>
      <c r="Q2561" s="2">
        <v>9</v>
      </c>
      <c r="R2561" s="2">
        <v>3867</v>
      </c>
      <c r="S2561" s="2">
        <v>9114600</v>
      </c>
      <c r="T2561" s="2">
        <v>401031700</v>
      </c>
      <c r="U2561" s="2">
        <v>671</v>
      </c>
      <c r="V2561" s="2">
        <v>200</v>
      </c>
      <c r="W2561" s="2">
        <v>60</v>
      </c>
      <c r="X2561" s="2">
        <v>1495</v>
      </c>
      <c r="Y2561" s="2">
        <v>110</v>
      </c>
      <c r="Z2561" s="2">
        <v>1210</v>
      </c>
      <c r="AA2561" s="9">
        <f t="shared" si="353"/>
        <v>96376</v>
      </c>
      <c r="AB2561" s="9">
        <f t="shared" si="354"/>
        <v>7780</v>
      </c>
      <c r="AC2561" s="9">
        <f t="shared" si="355"/>
        <v>4213</v>
      </c>
      <c r="AD2561" s="9">
        <f t="shared" si="356"/>
        <v>3867</v>
      </c>
      <c r="AE2561" s="44">
        <f t="shared" si="357"/>
        <v>1.8571407864034718E-4</v>
      </c>
      <c r="AF2561" s="9">
        <f t="shared" si="358"/>
        <v>1235</v>
      </c>
      <c r="AG2561" s="9">
        <f t="shared" si="351"/>
        <v>1320</v>
      </c>
      <c r="AH2561" s="44">
        <f t="shared" si="359"/>
        <v>1.2749832808977394E-4</v>
      </c>
      <c r="AI2561">
        <f>AA2561/'Totals and Drop Down Lists'!W$6*Inputs!E$37</f>
        <v>87426.563879475012</v>
      </c>
      <c r="AJ2561">
        <f>AB2561/'Totals and Drop Down Lists'!X$6*Inputs!F$37</f>
        <v>25599.212281848821</v>
      </c>
      <c r="AK2561">
        <f>AC2561/'Totals and Drop Down Lists'!Y$6*Inputs!G$37</f>
        <v>27773.519093748717</v>
      </c>
      <c r="AL2561">
        <f>AD2561/'Totals and Drop Down Lists'!Z$6*Inputs!H$37</f>
        <v>31003.677411066368</v>
      </c>
      <c r="AM2561">
        <f>AE2561/'Totals and Drop Down Lists'!AA$6*Inputs!I$37</f>
        <v>23119.425002346081</v>
      </c>
      <c r="AN2561">
        <f>AF2561/'Totals and Drop Down Lists'!AB$6*Inputs!J$37</f>
        <v>24646.516028325757</v>
      </c>
      <c r="AO2561">
        <f>AG2561/'Totals and Drop Down Lists'!AC$6*Inputs!K$37</f>
        <v>24583.120556400936</v>
      </c>
      <c r="AP2561">
        <f>AH2561/'Totals and Drop Down Lists'!AD$6*Inputs!L$37</f>
        <v>30004.169953361179</v>
      </c>
      <c r="AQ2561">
        <f>IF(OR($D2561="51",$D2561="52",$D2561="61"),(AA2561/'Totals and Drop Down Lists'!W$4)*Inputs!E$38,0)</f>
        <v>0</v>
      </c>
      <c r="AR2561">
        <f>IF(OR($D2561="51",$D2561="52",$D2561="61"),(AB2561/'Totals and Drop Down Lists'!X$4)*Inputs!F$38,0)</f>
        <v>0</v>
      </c>
      <c r="AS2561">
        <f>IF(OR($D2561="51",$D2561="52",$D2561="61"),(AC2561/'Totals and Drop Down Lists'!Y$4)*Inputs!G$38,0)</f>
        <v>0</v>
      </c>
      <c r="AT2561">
        <f>IF(OR($D2561="51",$D2561="52",$D2561="61"),(AD2561/'Totals and Drop Down Lists'!Z$4)*Inputs!H$38,0)</f>
        <v>0</v>
      </c>
      <c r="AU2561">
        <f>IF(OR($D2561="51",$D2561="52",$D2561="61"),(AE2561/'Totals and Drop Down Lists'!AA$4)*Inputs!I$38,0)</f>
        <v>0</v>
      </c>
      <c r="AV2561">
        <f>IF(OR($D2561="51",$D2561="52",$D2561="61"),(AF2561/'Totals and Drop Down Lists'!AB$4)*Inputs!J$38,0)</f>
        <v>0</v>
      </c>
      <c r="AW2561">
        <f>IF(OR($D2561="51",$D2561="52",$D2561="61"),(AG2561/'Totals and Drop Down Lists'!AC$4)*Inputs!K$38,0)</f>
        <v>0</v>
      </c>
      <c r="AX2561">
        <f>IF(OR($D2561="51",$D2561="52",$D2561="61"),(AH2561/'Totals and Drop Down Lists'!AD$4)*Inputs!L$38,0)</f>
        <v>0</v>
      </c>
      <c r="AY2561">
        <f>IF(OR($D2561="51",$D2561="52",$D2561="61"),0,(AA2561/'Totals and Drop Down Lists'!W$5)*Inputs!E$39)</f>
        <v>0</v>
      </c>
      <c r="AZ2561">
        <f>IF(OR($D2561="51",$D2561="52",$D2561="61"),0,(AB2561/'Totals and Drop Down Lists'!X$5)*Inputs!F$39)</f>
        <v>0</v>
      </c>
      <c r="BA2561">
        <f>IF(OR($D2561="51",$D2561="52",$D2561="61"),0,(AC2561/'Totals and Drop Down Lists'!Y$5)*Inputs!G$39)</f>
        <v>0</v>
      </c>
      <c r="BB2561">
        <f>IF(OR($D2561="51",$D2561="52",$D2561="61"),0,(AD2561/'Totals and Drop Down Lists'!Z$5)*Inputs!H$39)</f>
        <v>0</v>
      </c>
      <c r="BC2561">
        <f>IF(OR($D2561="51",$D2561="52",$D2561="61"),0,(AE2561/'Totals and Drop Down Lists'!AA$5)*Inputs!I$39)</f>
        <v>0</v>
      </c>
      <c r="BD2561">
        <f>IF(OR($D2561="51",$D2561="52",$D2561="61"),0,(AF2561/'Totals and Drop Down Lists'!AB$5)*Inputs!J$39)</f>
        <v>0</v>
      </c>
      <c r="BE2561">
        <f>IF(OR($D2561="51",$D2561="52",$D2561="61"),0,(AG2561/'Totals and Drop Down Lists'!AC$5)*Inputs!K$39)</f>
        <v>0</v>
      </c>
      <c r="BF2561">
        <f>IF(OR($D2561="51",$D2561="52",$D2561="61"),0,(AH2561/'Totals and Drop Down Lists'!AD$5)*Inputs!L$39)</f>
        <v>0</v>
      </c>
      <c r="BG2561" s="10">
        <f t="shared" si="352"/>
        <v>274156.20420657285</v>
      </c>
    </row>
    <row r="2562" spans="1:59" ht="43.2">
      <c r="A2562" s="1" t="s">
        <v>7589</v>
      </c>
      <c r="B2562" s="1" t="s">
        <v>5111</v>
      </c>
      <c r="C2562" s="1" t="s">
        <v>5114</v>
      </c>
      <c r="D2562" s="1" t="s">
        <v>10</v>
      </c>
      <c r="E2562" s="1" t="s">
        <v>5115</v>
      </c>
      <c r="F2562" s="2">
        <v>51577</v>
      </c>
      <c r="G2562" s="2">
        <v>368</v>
      </c>
      <c r="H2562" s="2">
        <v>22</v>
      </c>
      <c r="I2562" s="2">
        <v>5065</v>
      </c>
      <c r="J2562" s="2">
        <v>22076</v>
      </c>
      <c r="K2562" s="2">
        <v>4815</v>
      </c>
      <c r="L2562" s="2">
        <v>18</v>
      </c>
      <c r="M2562" s="2">
        <v>0</v>
      </c>
      <c r="N2562" s="2">
        <v>0</v>
      </c>
      <c r="O2562" s="2">
        <v>38</v>
      </c>
      <c r="P2562" s="2">
        <v>27</v>
      </c>
      <c r="Q2562" s="2">
        <v>0</v>
      </c>
      <c r="R2562" s="2">
        <v>6002</v>
      </c>
      <c r="S2562" s="2">
        <v>4019500</v>
      </c>
      <c r="T2562" s="2">
        <v>166613000</v>
      </c>
      <c r="U2562" s="2">
        <v>504</v>
      </c>
      <c r="V2562" s="2">
        <v>355</v>
      </c>
      <c r="W2562" s="2">
        <v>35</v>
      </c>
      <c r="X2562" s="2">
        <v>1185</v>
      </c>
      <c r="Y2562" s="2">
        <v>145</v>
      </c>
      <c r="Z2562" s="2">
        <v>665</v>
      </c>
      <c r="AA2562" s="9">
        <f t="shared" si="353"/>
        <v>51577</v>
      </c>
      <c r="AB2562" s="9">
        <f t="shared" si="354"/>
        <v>4675</v>
      </c>
      <c r="AC2562" s="9">
        <f t="shared" si="355"/>
        <v>6085</v>
      </c>
      <c r="AD2562" s="9">
        <f t="shared" si="356"/>
        <v>6002</v>
      </c>
      <c r="AE2562" s="44">
        <f t="shared" si="357"/>
        <v>7.3344572821571488E-5</v>
      </c>
      <c r="AF2562" s="9">
        <f t="shared" si="358"/>
        <v>795</v>
      </c>
      <c r="AG2562" s="9">
        <f t="shared" ref="AG2562:AG2625" si="360">Y2562+Z2562</f>
        <v>810</v>
      </c>
      <c r="AH2562" s="44">
        <f t="shared" si="359"/>
        <v>6.5737322512782632E-5</v>
      </c>
      <c r="AI2562">
        <f>AA2562/'Totals and Drop Down Lists'!W$6*Inputs!E$37</f>
        <v>46787.580779568387</v>
      </c>
      <c r="AJ2562">
        <f>AB2562/'Totals and Drop Down Lists'!X$6*Inputs!F$37</f>
        <v>15382.56007938859</v>
      </c>
      <c r="AK2562">
        <f>AC2562/'Totals and Drop Down Lists'!Y$6*Inputs!G$37</f>
        <v>40114.375429732005</v>
      </c>
      <c r="AL2562">
        <f>AD2562/'Totals and Drop Down Lists'!Z$6*Inputs!H$37</f>
        <v>48121.042622503322</v>
      </c>
      <c r="AM2562">
        <f>AE2562/'Totals and Drop Down Lists'!AA$6*Inputs!I$37</f>
        <v>9130.6182228719736</v>
      </c>
      <c r="AN2562">
        <f>AF2562/'Totals and Drop Down Lists'!AB$6*Inputs!J$37</f>
        <v>15865.57104657407</v>
      </c>
      <c r="AO2562">
        <f>AG2562/'Totals and Drop Down Lists'!AC$6*Inputs!K$37</f>
        <v>15085.096705064212</v>
      </c>
      <c r="AP2562">
        <f>AH2562/'Totals and Drop Down Lists'!AD$6*Inputs!L$37</f>
        <v>15469.958128106957</v>
      </c>
      <c r="AQ2562">
        <f>IF(OR($D2562="51",$D2562="52",$D2562="61"),(AA2562/'Totals and Drop Down Lists'!W$4)*Inputs!E$38,0)</f>
        <v>0</v>
      </c>
      <c r="AR2562">
        <f>IF(OR($D2562="51",$D2562="52",$D2562="61"),(AB2562/'Totals and Drop Down Lists'!X$4)*Inputs!F$38,0)</f>
        <v>0</v>
      </c>
      <c r="AS2562">
        <f>IF(OR($D2562="51",$D2562="52",$D2562="61"),(AC2562/'Totals and Drop Down Lists'!Y$4)*Inputs!G$38,0)</f>
        <v>0</v>
      </c>
      <c r="AT2562">
        <f>IF(OR($D2562="51",$D2562="52",$D2562="61"),(AD2562/'Totals and Drop Down Lists'!Z$4)*Inputs!H$38,0)</f>
        <v>0</v>
      </c>
      <c r="AU2562">
        <f>IF(OR($D2562="51",$D2562="52",$D2562="61"),(AE2562/'Totals and Drop Down Lists'!AA$4)*Inputs!I$38,0)</f>
        <v>0</v>
      </c>
      <c r="AV2562">
        <f>IF(OR($D2562="51",$D2562="52",$D2562="61"),(AF2562/'Totals and Drop Down Lists'!AB$4)*Inputs!J$38,0)</f>
        <v>0</v>
      </c>
      <c r="AW2562">
        <f>IF(OR($D2562="51",$D2562="52",$D2562="61"),(AG2562/'Totals and Drop Down Lists'!AC$4)*Inputs!K$38,0)</f>
        <v>0</v>
      </c>
      <c r="AX2562">
        <f>IF(OR($D2562="51",$D2562="52",$D2562="61"),(AH2562/'Totals and Drop Down Lists'!AD$4)*Inputs!L$38,0)</f>
        <v>0</v>
      </c>
      <c r="AY2562">
        <f>IF(OR($D2562="51",$D2562="52",$D2562="61"),0,(AA2562/'Totals and Drop Down Lists'!W$5)*Inputs!E$39)</f>
        <v>0</v>
      </c>
      <c r="AZ2562">
        <f>IF(OR($D2562="51",$D2562="52",$D2562="61"),0,(AB2562/'Totals and Drop Down Lists'!X$5)*Inputs!F$39)</f>
        <v>0</v>
      </c>
      <c r="BA2562">
        <f>IF(OR($D2562="51",$D2562="52",$D2562="61"),0,(AC2562/'Totals and Drop Down Lists'!Y$5)*Inputs!G$39)</f>
        <v>0</v>
      </c>
      <c r="BB2562">
        <f>IF(OR($D2562="51",$D2562="52",$D2562="61"),0,(AD2562/'Totals and Drop Down Lists'!Z$5)*Inputs!H$39)</f>
        <v>0</v>
      </c>
      <c r="BC2562">
        <f>IF(OR($D2562="51",$D2562="52",$D2562="61"),0,(AE2562/'Totals and Drop Down Lists'!AA$5)*Inputs!I$39)</f>
        <v>0</v>
      </c>
      <c r="BD2562">
        <f>IF(OR($D2562="51",$D2562="52",$D2562="61"),0,(AF2562/'Totals and Drop Down Lists'!AB$5)*Inputs!J$39)</f>
        <v>0</v>
      </c>
      <c r="BE2562">
        <f>IF(OR($D2562="51",$D2562="52",$D2562="61"),0,(AG2562/'Totals and Drop Down Lists'!AC$5)*Inputs!K$39)</f>
        <v>0</v>
      </c>
      <c r="BF2562">
        <f>IF(OR($D2562="51",$D2562="52",$D2562="61"),0,(AH2562/'Totals and Drop Down Lists'!AD$5)*Inputs!L$39)</f>
        <v>0</v>
      </c>
      <c r="BG2562" s="10">
        <f t="shared" ref="BG2562:BG2625" si="361">SUM(AI2562:BF2562)</f>
        <v>205956.80301380952</v>
      </c>
    </row>
    <row r="2563" spans="1:59" ht="43.2">
      <c r="A2563" s="1" t="s">
        <v>7589</v>
      </c>
      <c r="B2563" s="1" t="s">
        <v>5111</v>
      </c>
      <c r="C2563" s="1" t="s">
        <v>4010</v>
      </c>
      <c r="D2563" s="1" t="s">
        <v>7</v>
      </c>
      <c r="E2563" s="1" t="s">
        <v>5116</v>
      </c>
      <c r="F2563" s="2">
        <v>210624</v>
      </c>
      <c r="G2563" s="2">
        <v>4636</v>
      </c>
      <c r="H2563" s="2">
        <v>1346</v>
      </c>
      <c r="I2563" s="2">
        <v>66312</v>
      </c>
      <c r="J2563" s="2">
        <v>86418</v>
      </c>
      <c r="K2563" s="2">
        <v>52416</v>
      </c>
      <c r="L2563" s="2">
        <v>326</v>
      </c>
      <c r="M2563" s="2">
        <v>10</v>
      </c>
      <c r="N2563" s="2">
        <v>11</v>
      </c>
      <c r="O2563" s="2">
        <v>1314</v>
      </c>
      <c r="P2563" s="2">
        <v>303</v>
      </c>
      <c r="Q2563" s="2">
        <v>60</v>
      </c>
      <c r="R2563" s="2">
        <v>59064</v>
      </c>
      <c r="S2563" s="2">
        <v>39987000</v>
      </c>
      <c r="T2563" s="2">
        <v>1551820300</v>
      </c>
      <c r="U2563" s="2">
        <v>4133</v>
      </c>
      <c r="V2563" s="2">
        <v>3720</v>
      </c>
      <c r="W2563" s="2">
        <v>570</v>
      </c>
      <c r="X2563" s="2">
        <v>20565</v>
      </c>
      <c r="Y2563" s="2">
        <v>1945</v>
      </c>
      <c r="Z2563" s="2">
        <v>15320</v>
      </c>
      <c r="AA2563" s="9">
        <f t="shared" ref="AA2563:AA2626" si="362">F2563</f>
        <v>210624</v>
      </c>
      <c r="AB2563" s="9">
        <f t="shared" ref="AB2563:AB2626" si="363">I2563-G2563-H2563</f>
        <v>60330</v>
      </c>
      <c r="AC2563" s="9">
        <f t="shared" ref="AC2563:AC2626" si="364">L2563+M2563+N2563+O2563+P2563+Q2563+R2563</f>
        <v>61088</v>
      </c>
      <c r="AD2563" s="9">
        <f t="shared" ref="AD2563:AD2626" si="365">R2563</f>
        <v>59064</v>
      </c>
      <c r="AE2563" s="44">
        <f t="shared" ref="AE2563:AE2626" si="366">IF(ISERROR(((K2563^2)*SUM(J:J))/((SUM(K:K)^2)*J2563)), 0, ((K2563^2)*SUM(J:J))/((SUM(K:K)^2)*J2563))</f>
        <v>2.2203391995443606E-3</v>
      </c>
      <c r="AF2563" s="9">
        <f t="shared" ref="AF2563:AF2626" si="367">-IF((W2563+V2563-X2563)&gt;0, 0, (W2563+V2563-X2563))</f>
        <v>16275</v>
      </c>
      <c r="AG2563" s="9">
        <f t="shared" si="360"/>
        <v>17265</v>
      </c>
      <c r="AH2563" s="44">
        <f t="shared" ref="AH2563:AH2626" si="368">(K2563*SUM(J:J)*AG2563)/(J2563*SUM(K:K)*SUM(AG:AG))</f>
        <v>3.8965238036351808E-3</v>
      </c>
      <c r="AI2563">
        <f>AA2563/'Totals and Drop Down Lists'!W$6*Inputs!E$37</f>
        <v>191065.54111553234</v>
      </c>
      <c r="AJ2563">
        <f>AB2563/'Totals and Drop Down Lists'!X$6*Inputs!F$37</f>
        <v>198509.05873572483</v>
      </c>
      <c r="AK2563">
        <f>AC2563/'Totals and Drop Down Lists'!Y$6*Inputs!G$37</f>
        <v>402712.73069046321</v>
      </c>
      <c r="AL2563">
        <f>AD2563/'Totals and Drop Down Lists'!Z$6*Inputs!H$37</f>
        <v>473545.69501091901</v>
      </c>
      <c r="AM2563">
        <f>AE2563/'Totals and Drop Down Lists'!AA$6*Inputs!I$37</f>
        <v>276408.58452657267</v>
      </c>
      <c r="AN2563">
        <f>AF2563/'Totals and Drop Down Lists'!AB$6*Inputs!J$37</f>
        <v>324795.18085911067</v>
      </c>
      <c r="AO2563">
        <f>AG2563/'Totals and Drop Down Lists'!AC$6*Inputs!K$37</f>
        <v>321536.04273201677</v>
      </c>
      <c r="AP2563">
        <f>AH2563/'Totals and Drop Down Lists'!AD$6*Inputs!L$37</f>
        <v>916968.59231963742</v>
      </c>
      <c r="AQ2563">
        <f>IF(OR($D2563="51",$D2563="52",$D2563="61"),(AA2563/'Totals and Drop Down Lists'!W$4)*Inputs!E$38,0)</f>
        <v>0</v>
      </c>
      <c r="AR2563">
        <f>IF(OR($D2563="51",$D2563="52",$D2563="61"),(AB2563/'Totals and Drop Down Lists'!X$4)*Inputs!F$38,0)</f>
        <v>0</v>
      </c>
      <c r="AS2563">
        <f>IF(OR($D2563="51",$D2563="52",$D2563="61"),(AC2563/'Totals and Drop Down Lists'!Y$4)*Inputs!G$38,0)</f>
        <v>0</v>
      </c>
      <c r="AT2563">
        <f>IF(OR($D2563="51",$D2563="52",$D2563="61"),(AD2563/'Totals and Drop Down Lists'!Z$4)*Inputs!H$38,0)</f>
        <v>0</v>
      </c>
      <c r="AU2563">
        <f>IF(OR($D2563="51",$D2563="52",$D2563="61"),(AE2563/'Totals and Drop Down Lists'!AA$4)*Inputs!I$38,0)</f>
        <v>0</v>
      </c>
      <c r="AV2563">
        <f>IF(OR($D2563="51",$D2563="52",$D2563="61"),(AF2563/'Totals and Drop Down Lists'!AB$4)*Inputs!J$38,0)</f>
        <v>0</v>
      </c>
      <c r="AW2563">
        <f>IF(OR($D2563="51",$D2563="52",$D2563="61"),(AG2563/'Totals and Drop Down Lists'!AC$4)*Inputs!K$38,0)</f>
        <v>0</v>
      </c>
      <c r="AX2563">
        <f>IF(OR($D2563="51",$D2563="52",$D2563="61"),(AH2563/'Totals and Drop Down Lists'!AD$4)*Inputs!L$38,0)</f>
        <v>0</v>
      </c>
      <c r="AY2563">
        <f>IF(OR($D2563="51",$D2563="52",$D2563="61"),0,(AA2563/'Totals and Drop Down Lists'!W$5)*Inputs!E$39)</f>
        <v>0</v>
      </c>
      <c r="AZ2563">
        <f>IF(OR($D2563="51",$D2563="52",$D2563="61"),0,(AB2563/'Totals and Drop Down Lists'!X$5)*Inputs!F$39)</f>
        <v>0</v>
      </c>
      <c r="BA2563">
        <f>IF(OR($D2563="51",$D2563="52",$D2563="61"),0,(AC2563/'Totals and Drop Down Lists'!Y$5)*Inputs!G$39)</f>
        <v>0</v>
      </c>
      <c r="BB2563">
        <f>IF(OR($D2563="51",$D2563="52",$D2563="61"),0,(AD2563/'Totals and Drop Down Lists'!Z$5)*Inputs!H$39)</f>
        <v>0</v>
      </c>
      <c r="BC2563">
        <f>IF(OR($D2563="51",$D2563="52",$D2563="61"),0,(AE2563/'Totals and Drop Down Lists'!AA$5)*Inputs!I$39)</f>
        <v>0</v>
      </c>
      <c r="BD2563">
        <f>IF(OR($D2563="51",$D2563="52",$D2563="61"),0,(AF2563/'Totals and Drop Down Lists'!AB$5)*Inputs!J$39)</f>
        <v>0</v>
      </c>
      <c r="BE2563">
        <f>IF(OR($D2563="51",$D2563="52",$D2563="61"),0,(AG2563/'Totals and Drop Down Lists'!AC$5)*Inputs!K$39)</f>
        <v>0</v>
      </c>
      <c r="BF2563">
        <f>IF(OR($D2563="51",$D2563="52",$D2563="61"),0,(AH2563/'Totals and Drop Down Lists'!AD$5)*Inputs!L$39)</f>
        <v>0</v>
      </c>
      <c r="BG2563" s="10">
        <f t="shared" si="361"/>
        <v>3105541.4259899766</v>
      </c>
    </row>
    <row r="2564" spans="1:59" ht="43.2">
      <c r="A2564" s="1" t="s">
        <v>7589</v>
      </c>
      <c r="B2564" s="1" t="s">
        <v>5111</v>
      </c>
      <c r="C2564" s="1" t="s">
        <v>88</v>
      </c>
      <c r="D2564" s="1" t="s">
        <v>215</v>
      </c>
      <c r="E2564" s="1" t="s">
        <v>5117</v>
      </c>
      <c r="F2564" s="2">
        <v>387971</v>
      </c>
      <c r="G2564" s="2">
        <v>5568</v>
      </c>
      <c r="H2564" s="2">
        <v>1025</v>
      </c>
      <c r="I2564" s="2">
        <v>28837</v>
      </c>
      <c r="J2564" s="2">
        <v>149083</v>
      </c>
      <c r="K2564" s="2">
        <v>36300</v>
      </c>
      <c r="L2564" s="2">
        <v>318</v>
      </c>
      <c r="M2564" s="2">
        <v>55</v>
      </c>
      <c r="N2564" s="2">
        <v>85</v>
      </c>
      <c r="O2564" s="2">
        <v>495</v>
      </c>
      <c r="P2564" s="2">
        <v>137</v>
      </c>
      <c r="Q2564" s="2">
        <v>16</v>
      </c>
      <c r="R2564" s="2">
        <v>19429</v>
      </c>
      <c r="S2564" s="2">
        <v>33861500</v>
      </c>
      <c r="T2564" s="2">
        <v>1643563700</v>
      </c>
      <c r="U2564" s="2">
        <v>1970</v>
      </c>
      <c r="V2564" s="2">
        <v>1019</v>
      </c>
      <c r="W2564" s="2">
        <v>15</v>
      </c>
      <c r="X2564" s="2">
        <v>6780</v>
      </c>
      <c r="Y2564" s="2">
        <v>609</v>
      </c>
      <c r="Z2564" s="2">
        <v>4773</v>
      </c>
      <c r="AA2564" s="9">
        <f t="shared" si="362"/>
        <v>387971</v>
      </c>
      <c r="AB2564" s="9">
        <f t="shared" si="363"/>
        <v>22244</v>
      </c>
      <c r="AC2564" s="9">
        <f t="shared" si="364"/>
        <v>20535</v>
      </c>
      <c r="AD2564" s="9">
        <f t="shared" si="365"/>
        <v>19429</v>
      </c>
      <c r="AE2564" s="44">
        <f t="shared" si="366"/>
        <v>6.1727816159353594E-4</v>
      </c>
      <c r="AF2564" s="9">
        <f t="shared" si="367"/>
        <v>5746</v>
      </c>
      <c r="AG2564" s="9">
        <f t="shared" si="360"/>
        <v>5382</v>
      </c>
      <c r="AH2564" s="44">
        <f t="shared" si="368"/>
        <v>4.876107608422794E-4</v>
      </c>
      <c r="AI2564">
        <f>AA2564/'Totals and Drop Down Lists'!W$6*Inputs!E$37</f>
        <v>351944.17090233875</v>
      </c>
      <c r="AJ2564">
        <f>AB2564/'Totals and Drop Down Lists'!X$6*Inputs!F$37</f>
        <v>73191.372493244882</v>
      </c>
      <c r="AK2564">
        <f>AC2564/'Totals and Drop Down Lists'!Y$6*Inputs!G$37</f>
        <v>135373.65644199617</v>
      </c>
      <c r="AL2564">
        <f>AD2564/'Totals and Drop Down Lists'!Z$6*Inputs!H$37</f>
        <v>155772.03217471126</v>
      </c>
      <c r="AM2564">
        <f>AE2564/'Totals and Drop Down Lists'!AA$6*Inputs!I$37</f>
        <v>76844.557327208226</v>
      </c>
      <c r="AN2564">
        <f>AF2564/'Totals and Drop Down Lists'!AB$6*Inputs!J$37</f>
        <v>114671.15878442088</v>
      </c>
      <c r="AO2564">
        <f>AG2564/'Totals and Drop Down Lists'!AC$6*Inputs!K$37</f>
        <v>100232.0869958711</v>
      </c>
      <c r="AP2564">
        <f>AH2564/'Totals and Drop Down Lists'!AD$6*Inputs!L$37</f>
        <v>114749.39600069106</v>
      </c>
      <c r="AQ2564">
        <f>IF(OR($D2564="51",$D2564="52",$D2564="61"),(AA2564/'Totals and Drop Down Lists'!W$4)*Inputs!E$38,0)</f>
        <v>0</v>
      </c>
      <c r="AR2564">
        <f>IF(OR($D2564="51",$D2564="52",$D2564="61"),(AB2564/'Totals and Drop Down Lists'!X$4)*Inputs!F$38,0)</f>
        <v>0</v>
      </c>
      <c r="AS2564">
        <f>IF(OR($D2564="51",$D2564="52",$D2564="61"),(AC2564/'Totals and Drop Down Lists'!Y$4)*Inputs!G$38,0)</f>
        <v>0</v>
      </c>
      <c r="AT2564">
        <f>IF(OR($D2564="51",$D2564="52",$D2564="61"),(AD2564/'Totals and Drop Down Lists'!Z$4)*Inputs!H$38,0)</f>
        <v>0</v>
      </c>
      <c r="AU2564">
        <f>IF(OR($D2564="51",$D2564="52",$D2564="61"),(AE2564/'Totals and Drop Down Lists'!AA$4)*Inputs!I$38,0)</f>
        <v>0</v>
      </c>
      <c r="AV2564">
        <f>IF(OR($D2564="51",$D2564="52",$D2564="61"),(AF2564/'Totals and Drop Down Lists'!AB$4)*Inputs!J$38,0)</f>
        <v>0</v>
      </c>
      <c r="AW2564">
        <f>IF(OR($D2564="51",$D2564="52",$D2564="61"),(AG2564/'Totals and Drop Down Lists'!AC$4)*Inputs!K$38,0)</f>
        <v>0</v>
      </c>
      <c r="AX2564">
        <f>IF(OR($D2564="51",$D2564="52",$D2564="61"),(AH2564/'Totals and Drop Down Lists'!AD$4)*Inputs!L$38,0)</f>
        <v>0</v>
      </c>
      <c r="AY2564">
        <f>IF(OR($D2564="51",$D2564="52",$D2564="61"),0,(AA2564/'Totals and Drop Down Lists'!W$5)*Inputs!E$39)</f>
        <v>0</v>
      </c>
      <c r="AZ2564">
        <f>IF(OR($D2564="51",$D2564="52",$D2564="61"),0,(AB2564/'Totals and Drop Down Lists'!X$5)*Inputs!F$39)</f>
        <v>0</v>
      </c>
      <c r="BA2564">
        <f>IF(OR($D2564="51",$D2564="52",$D2564="61"),0,(AC2564/'Totals and Drop Down Lists'!Y$5)*Inputs!G$39)</f>
        <v>0</v>
      </c>
      <c r="BB2564">
        <f>IF(OR($D2564="51",$D2564="52",$D2564="61"),0,(AD2564/'Totals and Drop Down Lists'!Z$5)*Inputs!H$39)</f>
        <v>0</v>
      </c>
      <c r="BC2564">
        <f>IF(OR($D2564="51",$D2564="52",$D2564="61"),0,(AE2564/'Totals and Drop Down Lists'!AA$5)*Inputs!I$39)</f>
        <v>0</v>
      </c>
      <c r="BD2564">
        <f>IF(OR($D2564="51",$D2564="52",$D2564="61"),0,(AF2564/'Totals and Drop Down Lists'!AB$5)*Inputs!J$39)</f>
        <v>0</v>
      </c>
      <c r="BE2564">
        <f>IF(OR($D2564="51",$D2564="52",$D2564="61"),0,(AG2564/'Totals and Drop Down Lists'!AC$5)*Inputs!K$39)</f>
        <v>0</v>
      </c>
      <c r="BF2564">
        <f>IF(OR($D2564="51",$D2564="52",$D2564="61"),0,(AH2564/'Totals and Drop Down Lists'!AD$5)*Inputs!L$39)</f>
        <v>0</v>
      </c>
      <c r="BG2564" s="10">
        <f t="shared" si="361"/>
        <v>1122778.4311204823</v>
      </c>
    </row>
    <row r="2565" spans="1:59">
      <c r="A2565" s="1" t="s">
        <v>7590</v>
      </c>
      <c r="B2565" s="1" t="s">
        <v>356</v>
      </c>
      <c r="C2565" s="1" t="s">
        <v>18</v>
      </c>
      <c r="D2565" s="1" t="s">
        <v>10</v>
      </c>
      <c r="E2565" s="1" t="s">
        <v>357</v>
      </c>
      <c r="F2565" s="2">
        <v>27571</v>
      </c>
      <c r="G2565" s="2">
        <v>521</v>
      </c>
      <c r="H2565" s="2">
        <v>13</v>
      </c>
      <c r="I2565" s="2">
        <v>4983</v>
      </c>
      <c r="J2565" s="2">
        <v>11248</v>
      </c>
      <c r="K2565" s="2">
        <v>5904</v>
      </c>
      <c r="L2565" s="2">
        <v>11</v>
      </c>
      <c r="M2565" s="2">
        <v>0</v>
      </c>
      <c r="N2565" s="2">
        <v>0</v>
      </c>
      <c r="O2565" s="2">
        <v>61</v>
      </c>
      <c r="P2565" s="2">
        <v>41</v>
      </c>
      <c r="Q2565" s="2">
        <v>11</v>
      </c>
      <c r="R2565" s="2">
        <v>7113</v>
      </c>
      <c r="S2565" s="2">
        <v>3856000</v>
      </c>
      <c r="T2565" s="2">
        <v>185962100</v>
      </c>
      <c r="U2565" s="2">
        <v>280</v>
      </c>
      <c r="V2565" s="2">
        <v>355</v>
      </c>
      <c r="W2565" s="2">
        <v>65</v>
      </c>
      <c r="X2565" s="2">
        <v>1670</v>
      </c>
      <c r="Y2565" s="2">
        <v>140</v>
      </c>
      <c r="Z2565" s="2">
        <v>1100</v>
      </c>
      <c r="AA2565" s="9">
        <f t="shared" si="362"/>
        <v>27571</v>
      </c>
      <c r="AB2565" s="9">
        <f t="shared" si="363"/>
        <v>4449</v>
      </c>
      <c r="AC2565" s="9">
        <f t="shared" si="364"/>
        <v>7237</v>
      </c>
      <c r="AD2565" s="9">
        <f t="shared" si="365"/>
        <v>7113</v>
      </c>
      <c r="AE2565" s="44">
        <f t="shared" si="366"/>
        <v>2.16427865311146E-4</v>
      </c>
      <c r="AF2565" s="9">
        <f t="shared" si="367"/>
        <v>1250</v>
      </c>
      <c r="AG2565" s="9">
        <f t="shared" si="360"/>
        <v>1240</v>
      </c>
      <c r="AH2565" s="44">
        <f t="shared" si="368"/>
        <v>2.4218308808994244E-4</v>
      </c>
      <c r="AI2565">
        <f>AA2565/'Totals and Drop Down Lists'!W$6*Inputs!E$37</f>
        <v>25010.768165528822</v>
      </c>
      <c r="AJ2565">
        <f>AB2565/'Totals and Drop Down Lists'!X$6*Inputs!F$37</f>
        <v>14638.932576085526</v>
      </c>
      <c r="AK2565">
        <f>AC2565/'Totals and Drop Down Lists'!Y$6*Inputs!G$37</f>
        <v>47708.748559567874</v>
      </c>
      <c r="AL2565">
        <f>AD2565/'Totals and Drop Down Lists'!Z$6*Inputs!H$37</f>
        <v>57028.48653346653</v>
      </c>
      <c r="AM2565">
        <f>AE2565/'Totals and Drop Down Lists'!AA$6*Inputs!I$37</f>
        <v>26942.964352040381</v>
      </c>
      <c r="AN2565">
        <f>AF2565/'Totals and Drop Down Lists'!AB$6*Inputs!J$37</f>
        <v>24945.86642543093</v>
      </c>
      <c r="AO2565">
        <f>AG2565/'Totals and Drop Down Lists'!AC$6*Inputs!K$37</f>
        <v>23093.234462073608</v>
      </c>
      <c r="AP2565">
        <f>AH2565/'Totals and Drop Down Lists'!AD$6*Inputs!L$37</f>
        <v>56992.924093592781</v>
      </c>
      <c r="AQ2565">
        <f>IF(OR($D2565="51",$D2565="52",$D2565="61"),(AA2565/'Totals and Drop Down Lists'!W$4)*Inputs!E$38,0)</f>
        <v>0</v>
      </c>
      <c r="AR2565">
        <f>IF(OR($D2565="51",$D2565="52",$D2565="61"),(AB2565/'Totals and Drop Down Lists'!X$4)*Inputs!F$38,0)</f>
        <v>0</v>
      </c>
      <c r="AS2565">
        <f>IF(OR($D2565="51",$D2565="52",$D2565="61"),(AC2565/'Totals and Drop Down Lists'!Y$4)*Inputs!G$38,0)</f>
        <v>0</v>
      </c>
      <c r="AT2565">
        <f>IF(OR($D2565="51",$D2565="52",$D2565="61"),(AD2565/'Totals and Drop Down Lists'!Z$4)*Inputs!H$38,0)</f>
        <v>0</v>
      </c>
      <c r="AU2565">
        <f>IF(OR($D2565="51",$D2565="52",$D2565="61"),(AE2565/'Totals and Drop Down Lists'!AA$4)*Inputs!I$38,0)</f>
        <v>0</v>
      </c>
      <c r="AV2565">
        <f>IF(OR($D2565="51",$D2565="52",$D2565="61"),(AF2565/'Totals and Drop Down Lists'!AB$4)*Inputs!J$38,0)</f>
        <v>0</v>
      </c>
      <c r="AW2565">
        <f>IF(OR($D2565="51",$D2565="52",$D2565="61"),(AG2565/'Totals and Drop Down Lists'!AC$4)*Inputs!K$38,0)</f>
        <v>0</v>
      </c>
      <c r="AX2565">
        <f>IF(OR($D2565="51",$D2565="52",$D2565="61"),(AH2565/'Totals and Drop Down Lists'!AD$4)*Inputs!L$38,0)</f>
        <v>0</v>
      </c>
      <c r="AY2565">
        <f>IF(OR($D2565="51",$D2565="52",$D2565="61"),0,(AA2565/'Totals and Drop Down Lists'!W$5)*Inputs!E$39)</f>
        <v>0</v>
      </c>
      <c r="AZ2565">
        <f>IF(OR($D2565="51",$D2565="52",$D2565="61"),0,(AB2565/'Totals and Drop Down Lists'!X$5)*Inputs!F$39)</f>
        <v>0</v>
      </c>
      <c r="BA2565">
        <f>IF(OR($D2565="51",$D2565="52",$D2565="61"),0,(AC2565/'Totals and Drop Down Lists'!Y$5)*Inputs!G$39)</f>
        <v>0</v>
      </c>
      <c r="BB2565">
        <f>IF(OR($D2565="51",$D2565="52",$D2565="61"),0,(AD2565/'Totals and Drop Down Lists'!Z$5)*Inputs!H$39)</f>
        <v>0</v>
      </c>
      <c r="BC2565">
        <f>IF(OR($D2565="51",$D2565="52",$D2565="61"),0,(AE2565/'Totals and Drop Down Lists'!AA$5)*Inputs!I$39)</f>
        <v>0</v>
      </c>
      <c r="BD2565">
        <f>IF(OR($D2565="51",$D2565="52",$D2565="61"),0,(AF2565/'Totals and Drop Down Lists'!AB$5)*Inputs!J$39)</f>
        <v>0</v>
      </c>
      <c r="BE2565">
        <f>IF(OR($D2565="51",$D2565="52",$D2565="61"),0,(AG2565/'Totals and Drop Down Lists'!AC$5)*Inputs!K$39)</f>
        <v>0</v>
      </c>
      <c r="BF2565">
        <f>IF(OR($D2565="51",$D2565="52",$D2565="61"),0,(AH2565/'Totals and Drop Down Lists'!AD$5)*Inputs!L$39)</f>
        <v>0</v>
      </c>
      <c r="BG2565" s="10">
        <f t="shared" si="361"/>
        <v>276361.92516778642</v>
      </c>
    </row>
    <row r="2566" spans="1:59">
      <c r="A2566" s="1" t="s">
        <v>7590</v>
      </c>
      <c r="B2566" s="1" t="s">
        <v>356</v>
      </c>
      <c r="C2566" s="1" t="s">
        <v>358</v>
      </c>
      <c r="D2566" s="1" t="s">
        <v>58</v>
      </c>
      <c r="E2566" s="1" t="s">
        <v>359</v>
      </c>
      <c r="F2566" s="2">
        <v>52196</v>
      </c>
      <c r="G2566" s="2">
        <v>117</v>
      </c>
      <c r="H2566" s="2">
        <v>11</v>
      </c>
      <c r="I2566" s="2">
        <v>4598</v>
      </c>
      <c r="J2566" s="2">
        <v>20063</v>
      </c>
      <c r="K2566" s="2">
        <v>2871</v>
      </c>
      <c r="L2566" s="2">
        <v>136</v>
      </c>
      <c r="M2566" s="2">
        <v>20</v>
      </c>
      <c r="N2566" s="2">
        <v>30</v>
      </c>
      <c r="O2566" s="2">
        <v>54</v>
      </c>
      <c r="P2566" s="2">
        <v>0</v>
      </c>
      <c r="Q2566" s="2">
        <v>0</v>
      </c>
      <c r="R2566" s="2">
        <v>8720</v>
      </c>
      <c r="S2566" s="2">
        <v>1772700</v>
      </c>
      <c r="T2566" s="2">
        <v>126298400</v>
      </c>
      <c r="U2566" s="2">
        <v>136</v>
      </c>
      <c r="V2566" s="2">
        <v>184</v>
      </c>
      <c r="W2566" s="2">
        <v>38</v>
      </c>
      <c r="X2566" s="2">
        <v>550</v>
      </c>
      <c r="Y2566" s="2">
        <v>59</v>
      </c>
      <c r="Z2566" s="2">
        <v>353</v>
      </c>
      <c r="AA2566" s="9">
        <f t="shared" si="362"/>
        <v>52196</v>
      </c>
      <c r="AB2566" s="9">
        <f t="shared" si="363"/>
        <v>4470</v>
      </c>
      <c r="AC2566" s="9">
        <f t="shared" si="364"/>
        <v>8960</v>
      </c>
      <c r="AD2566" s="9">
        <f t="shared" si="365"/>
        <v>8720</v>
      </c>
      <c r="AE2566" s="44">
        <f t="shared" si="366"/>
        <v>2.8692361753358859E-5</v>
      </c>
      <c r="AF2566" s="9">
        <f t="shared" si="367"/>
        <v>328</v>
      </c>
      <c r="AG2566" s="9">
        <f t="shared" si="360"/>
        <v>412</v>
      </c>
      <c r="AH2566" s="44">
        <f t="shared" si="368"/>
        <v>2.1937423618104862E-5</v>
      </c>
      <c r="AI2566">
        <f>AA2566/'Totals and Drop Down Lists'!W$6*Inputs!E$37</f>
        <v>47349.100691594147</v>
      </c>
      <c r="AJ2566">
        <f>AB2566/'Totals and Drop Down Lists'!X$6*Inputs!F$37</f>
        <v>14708.03070692342</v>
      </c>
      <c r="AK2566">
        <f>AC2566/'Totals and Drop Down Lists'!Y$6*Inputs!G$37</f>
        <v>59067.346565390093</v>
      </c>
      <c r="AL2566">
        <f>AD2566/'Totals and Drop Down Lists'!Z$6*Inputs!H$37</f>
        <v>69912.6110743467</v>
      </c>
      <c r="AM2566">
        <f>AE2566/'Totals and Drop Down Lists'!AA$6*Inputs!I$37</f>
        <v>3571.8934749239165</v>
      </c>
      <c r="AN2566">
        <f>AF2566/'Totals and Drop Down Lists'!AB$6*Inputs!J$37</f>
        <v>6545.7953500330759</v>
      </c>
      <c r="AO2566">
        <f>AG2566/'Totals and Drop Down Lists'!AC$6*Inputs!K$37</f>
        <v>7672.9133857857469</v>
      </c>
      <c r="AP2566">
        <f>AH2566/'Totals and Drop Down Lists'!AD$6*Inputs!L$37</f>
        <v>5162.5319048343672</v>
      </c>
      <c r="AQ2566">
        <f>IF(OR($D2566="51",$D2566="52",$D2566="61"),(AA2566/'Totals and Drop Down Lists'!W$4)*Inputs!E$38,0)</f>
        <v>0</v>
      </c>
      <c r="AR2566">
        <f>IF(OR($D2566="51",$D2566="52",$D2566="61"),(AB2566/'Totals and Drop Down Lists'!X$4)*Inputs!F$38,0)</f>
        <v>0</v>
      </c>
      <c r="AS2566">
        <f>IF(OR($D2566="51",$D2566="52",$D2566="61"),(AC2566/'Totals and Drop Down Lists'!Y$4)*Inputs!G$38,0)</f>
        <v>0</v>
      </c>
      <c r="AT2566">
        <f>IF(OR($D2566="51",$D2566="52",$D2566="61"),(AD2566/'Totals and Drop Down Lists'!Z$4)*Inputs!H$38,0)</f>
        <v>0</v>
      </c>
      <c r="AU2566">
        <f>IF(OR($D2566="51",$D2566="52",$D2566="61"),(AE2566/'Totals and Drop Down Lists'!AA$4)*Inputs!I$38,0)</f>
        <v>0</v>
      </c>
      <c r="AV2566">
        <f>IF(OR($D2566="51",$D2566="52",$D2566="61"),(AF2566/'Totals and Drop Down Lists'!AB$4)*Inputs!J$38,0)</f>
        <v>0</v>
      </c>
      <c r="AW2566">
        <f>IF(OR($D2566="51",$D2566="52",$D2566="61"),(AG2566/'Totals and Drop Down Lists'!AC$4)*Inputs!K$38,0)</f>
        <v>0</v>
      </c>
      <c r="AX2566">
        <f>IF(OR($D2566="51",$D2566="52",$D2566="61"),(AH2566/'Totals and Drop Down Lists'!AD$4)*Inputs!L$38,0)</f>
        <v>0</v>
      </c>
      <c r="AY2566">
        <f>IF(OR($D2566="51",$D2566="52",$D2566="61"),0,(AA2566/'Totals and Drop Down Lists'!W$5)*Inputs!E$39)</f>
        <v>0</v>
      </c>
      <c r="AZ2566">
        <f>IF(OR($D2566="51",$D2566="52",$D2566="61"),0,(AB2566/'Totals and Drop Down Lists'!X$5)*Inputs!F$39)</f>
        <v>0</v>
      </c>
      <c r="BA2566">
        <f>IF(OR($D2566="51",$D2566="52",$D2566="61"),0,(AC2566/'Totals and Drop Down Lists'!Y$5)*Inputs!G$39)</f>
        <v>0</v>
      </c>
      <c r="BB2566">
        <f>IF(OR($D2566="51",$D2566="52",$D2566="61"),0,(AD2566/'Totals and Drop Down Lists'!Z$5)*Inputs!H$39)</f>
        <v>0</v>
      </c>
      <c r="BC2566">
        <f>IF(OR($D2566="51",$D2566="52",$D2566="61"),0,(AE2566/'Totals and Drop Down Lists'!AA$5)*Inputs!I$39)</f>
        <v>0</v>
      </c>
      <c r="BD2566">
        <f>IF(OR($D2566="51",$D2566="52",$D2566="61"),0,(AF2566/'Totals and Drop Down Lists'!AB$5)*Inputs!J$39)</f>
        <v>0</v>
      </c>
      <c r="BE2566">
        <f>IF(OR($D2566="51",$D2566="52",$D2566="61"),0,(AG2566/'Totals and Drop Down Lists'!AC$5)*Inputs!K$39)</f>
        <v>0</v>
      </c>
      <c r="BF2566">
        <f>IF(OR($D2566="51",$D2566="52",$D2566="61"),0,(AH2566/'Totals and Drop Down Lists'!AD$5)*Inputs!L$39)</f>
        <v>0</v>
      </c>
      <c r="BG2566" s="10">
        <f t="shared" si="361"/>
        <v>213990.22315383144</v>
      </c>
    </row>
    <row r="2567" spans="1:59">
      <c r="A2567" s="1" t="s">
        <v>7591</v>
      </c>
      <c r="B2567" s="1" t="s">
        <v>167</v>
      </c>
      <c r="C2567" s="1" t="s">
        <v>168</v>
      </c>
      <c r="D2567" s="1" t="s">
        <v>7</v>
      </c>
      <c r="E2567" s="1" t="s">
        <v>169</v>
      </c>
      <c r="F2567" s="2">
        <v>98142</v>
      </c>
      <c r="G2567" s="2">
        <v>3840</v>
      </c>
      <c r="H2567" s="2">
        <v>2164</v>
      </c>
      <c r="I2567" s="2">
        <v>22337</v>
      </c>
      <c r="J2567" s="2">
        <v>39868</v>
      </c>
      <c r="K2567" s="2">
        <v>24298</v>
      </c>
      <c r="L2567" s="2">
        <v>99</v>
      </c>
      <c r="M2567" s="2">
        <v>9</v>
      </c>
      <c r="N2567" s="2">
        <v>0</v>
      </c>
      <c r="O2567" s="2">
        <v>398</v>
      </c>
      <c r="P2567" s="2">
        <v>182</v>
      </c>
      <c r="Q2567" s="2">
        <v>36</v>
      </c>
      <c r="R2567" s="2">
        <v>25550</v>
      </c>
      <c r="S2567" s="2">
        <v>20935300</v>
      </c>
      <c r="T2567" s="2">
        <v>917832600</v>
      </c>
      <c r="U2567" s="2">
        <v>1877</v>
      </c>
      <c r="V2567" s="2">
        <v>2585</v>
      </c>
      <c r="W2567" s="2">
        <v>325</v>
      </c>
      <c r="X2567" s="2">
        <v>8790</v>
      </c>
      <c r="Y2567" s="2">
        <v>1015</v>
      </c>
      <c r="Z2567" s="2">
        <v>5940</v>
      </c>
      <c r="AA2567" s="9">
        <f t="shared" si="362"/>
        <v>98142</v>
      </c>
      <c r="AB2567" s="9">
        <f t="shared" si="363"/>
        <v>16333</v>
      </c>
      <c r="AC2567" s="9">
        <f t="shared" si="364"/>
        <v>26274</v>
      </c>
      <c r="AD2567" s="9">
        <f t="shared" si="365"/>
        <v>25550</v>
      </c>
      <c r="AE2567" s="44">
        <f t="shared" si="366"/>
        <v>1.0342187135671944E-3</v>
      </c>
      <c r="AF2567" s="9">
        <f t="shared" si="367"/>
        <v>5880</v>
      </c>
      <c r="AG2567" s="9">
        <f t="shared" si="360"/>
        <v>6955</v>
      </c>
      <c r="AH2567" s="44">
        <f t="shared" si="368"/>
        <v>1.5772273478051166E-3</v>
      </c>
      <c r="AI2567">
        <f>AA2567/'Totals and Drop Down Lists'!W$6*Inputs!E$37</f>
        <v>89028.573838501674</v>
      </c>
      <c r="AJ2567">
        <f>AB2567/'Totals and Drop Down Lists'!X$6*Inputs!F$37</f>
        <v>53741.893855968738</v>
      </c>
      <c r="AK2567">
        <f>AC2567/'Totals and Drop Down Lists'!Y$6*Inputs!G$37</f>
        <v>173207.08299766289</v>
      </c>
      <c r="AL2567">
        <f>AD2567/'Totals and Drop Down Lists'!Z$6*Inputs!H$37</f>
        <v>204847.15744834385</v>
      </c>
      <c r="AM2567">
        <f>AE2567/'Totals and Drop Down Lists'!AA$6*Inputs!I$37</f>
        <v>128749.21578048271</v>
      </c>
      <c r="AN2567">
        <f>AF2567/'Totals and Drop Down Lists'!AB$6*Inputs!J$37</f>
        <v>117345.35566522708</v>
      </c>
      <c r="AO2567">
        <f>AG2567/'Totals and Drop Down Lists'!AC$6*Inputs!K$37</f>
        <v>129526.97232558222</v>
      </c>
      <c r="AP2567">
        <f>AH2567/'Totals and Drop Down Lists'!AD$6*Inputs!L$37</f>
        <v>371168.76830975024</v>
      </c>
      <c r="AQ2567">
        <f>IF(OR($D2567="51",$D2567="52",$D2567="61"),(AA2567/'Totals and Drop Down Lists'!W$4)*Inputs!E$38,0)</f>
        <v>0</v>
      </c>
      <c r="AR2567">
        <f>IF(OR($D2567="51",$D2567="52",$D2567="61"),(AB2567/'Totals and Drop Down Lists'!X$4)*Inputs!F$38,0)</f>
        <v>0</v>
      </c>
      <c r="AS2567">
        <f>IF(OR($D2567="51",$D2567="52",$D2567="61"),(AC2567/'Totals and Drop Down Lists'!Y$4)*Inputs!G$38,0)</f>
        <v>0</v>
      </c>
      <c r="AT2567">
        <f>IF(OR($D2567="51",$D2567="52",$D2567="61"),(AD2567/'Totals and Drop Down Lists'!Z$4)*Inputs!H$38,0)</f>
        <v>0</v>
      </c>
      <c r="AU2567">
        <f>IF(OR($D2567="51",$D2567="52",$D2567="61"),(AE2567/'Totals and Drop Down Lists'!AA$4)*Inputs!I$38,0)</f>
        <v>0</v>
      </c>
      <c r="AV2567">
        <f>IF(OR($D2567="51",$D2567="52",$D2567="61"),(AF2567/'Totals and Drop Down Lists'!AB$4)*Inputs!J$38,0)</f>
        <v>0</v>
      </c>
      <c r="AW2567">
        <f>IF(OR($D2567="51",$D2567="52",$D2567="61"),(AG2567/'Totals and Drop Down Lists'!AC$4)*Inputs!K$38,0)</f>
        <v>0</v>
      </c>
      <c r="AX2567">
        <f>IF(OR($D2567="51",$D2567="52",$D2567="61"),(AH2567/'Totals and Drop Down Lists'!AD$4)*Inputs!L$38,0)</f>
        <v>0</v>
      </c>
      <c r="AY2567">
        <f>IF(OR($D2567="51",$D2567="52",$D2567="61"),0,(AA2567/'Totals and Drop Down Lists'!W$5)*Inputs!E$39)</f>
        <v>0</v>
      </c>
      <c r="AZ2567">
        <f>IF(OR($D2567="51",$D2567="52",$D2567="61"),0,(AB2567/'Totals and Drop Down Lists'!X$5)*Inputs!F$39)</f>
        <v>0</v>
      </c>
      <c r="BA2567">
        <f>IF(OR($D2567="51",$D2567="52",$D2567="61"),0,(AC2567/'Totals and Drop Down Lists'!Y$5)*Inputs!G$39)</f>
        <v>0</v>
      </c>
      <c r="BB2567">
        <f>IF(OR($D2567="51",$D2567="52",$D2567="61"),0,(AD2567/'Totals and Drop Down Lists'!Z$5)*Inputs!H$39)</f>
        <v>0</v>
      </c>
      <c r="BC2567">
        <f>IF(OR($D2567="51",$D2567="52",$D2567="61"),0,(AE2567/'Totals and Drop Down Lists'!AA$5)*Inputs!I$39)</f>
        <v>0</v>
      </c>
      <c r="BD2567">
        <f>IF(OR($D2567="51",$D2567="52",$D2567="61"),0,(AF2567/'Totals and Drop Down Lists'!AB$5)*Inputs!J$39)</f>
        <v>0</v>
      </c>
      <c r="BE2567">
        <f>IF(OR($D2567="51",$D2567="52",$D2567="61"),0,(AG2567/'Totals and Drop Down Lists'!AC$5)*Inputs!K$39)</f>
        <v>0</v>
      </c>
      <c r="BF2567">
        <f>IF(OR($D2567="51",$D2567="52",$D2567="61"),0,(AH2567/'Totals and Drop Down Lists'!AD$5)*Inputs!L$39)</f>
        <v>0</v>
      </c>
      <c r="BG2567" s="10">
        <f t="shared" si="361"/>
        <v>1267615.0202215193</v>
      </c>
    </row>
    <row r="2568" spans="1:59">
      <c r="A2568" s="1" t="s">
        <v>7591</v>
      </c>
      <c r="B2568" s="1" t="s">
        <v>167</v>
      </c>
      <c r="C2568" s="1" t="s">
        <v>170</v>
      </c>
      <c r="D2568" s="1" t="s">
        <v>10</v>
      </c>
      <c r="E2568" s="1" t="s">
        <v>171</v>
      </c>
      <c r="F2568" s="2">
        <v>81908</v>
      </c>
      <c r="G2568" s="2">
        <v>558</v>
      </c>
      <c r="H2568" s="2">
        <v>236</v>
      </c>
      <c r="I2568" s="2">
        <v>5425</v>
      </c>
      <c r="J2568" s="2">
        <v>31665</v>
      </c>
      <c r="K2568" s="2">
        <v>8738</v>
      </c>
      <c r="L2568" s="2">
        <v>47</v>
      </c>
      <c r="M2568" s="2">
        <v>12</v>
      </c>
      <c r="N2568" s="2">
        <v>0</v>
      </c>
      <c r="O2568" s="2">
        <v>175</v>
      </c>
      <c r="P2568" s="2">
        <v>33</v>
      </c>
      <c r="Q2568" s="2">
        <v>16</v>
      </c>
      <c r="R2568" s="2">
        <v>3487</v>
      </c>
      <c r="S2568" s="2">
        <v>9007100</v>
      </c>
      <c r="T2568" s="2">
        <v>458197500</v>
      </c>
      <c r="U2568" s="2">
        <v>298</v>
      </c>
      <c r="V2568" s="2">
        <v>180</v>
      </c>
      <c r="W2568" s="2">
        <v>0</v>
      </c>
      <c r="X2568" s="2">
        <v>1249</v>
      </c>
      <c r="Y2568" s="2">
        <v>65</v>
      </c>
      <c r="Z2568" s="2">
        <v>884</v>
      </c>
      <c r="AA2568" s="9">
        <f t="shared" si="362"/>
        <v>81908</v>
      </c>
      <c r="AB2568" s="9">
        <f t="shared" si="363"/>
        <v>4631</v>
      </c>
      <c r="AC2568" s="9">
        <f t="shared" si="364"/>
        <v>3770</v>
      </c>
      <c r="AD2568" s="9">
        <f t="shared" si="365"/>
        <v>3487</v>
      </c>
      <c r="AE2568" s="44">
        <f t="shared" si="366"/>
        <v>1.6839933583977679E-4</v>
      </c>
      <c r="AF2568" s="9">
        <f t="shared" si="367"/>
        <v>1069</v>
      </c>
      <c r="AG2568" s="9">
        <f t="shared" si="360"/>
        <v>949</v>
      </c>
      <c r="AH2568" s="44">
        <f t="shared" si="368"/>
        <v>9.7442820621209203E-5</v>
      </c>
      <c r="AI2568">
        <f>AA2568/'Totals and Drop Down Lists'!W$6*Inputs!E$37</f>
        <v>74302.056468830822</v>
      </c>
      <c r="AJ2568">
        <f>AB2568/'Totals and Drop Down Lists'!X$6*Inputs!F$37</f>
        <v>15237.783043347285</v>
      </c>
      <c r="AK2568">
        <f>AC2568/'Totals and Drop Down Lists'!Y$6*Inputs!G$37</f>
        <v>24853.113454410792</v>
      </c>
      <c r="AL2568">
        <f>AD2568/'Totals and Drop Down Lists'!Z$6*Inputs!H$37</f>
        <v>27957.026928468691</v>
      </c>
      <c r="AM2568">
        <f>AE2568/'Totals and Drop Down Lists'!AA$6*Inputs!I$37</f>
        <v>20963.923919480243</v>
      </c>
      <c r="AN2568">
        <f>AF2568/'Totals and Drop Down Lists'!AB$6*Inputs!J$37</f>
        <v>21333.704967028531</v>
      </c>
      <c r="AO2568">
        <f>AG2568/'Totals and Drop Down Lists'!AC$6*Inputs!K$37</f>
        <v>17673.773793957949</v>
      </c>
      <c r="AP2568">
        <f>AH2568/'Totals and Drop Down Lists'!AD$6*Inputs!L$37</f>
        <v>22931.210114339876</v>
      </c>
      <c r="AQ2568">
        <f>IF(OR($D2568="51",$D2568="52",$D2568="61"),(AA2568/'Totals and Drop Down Lists'!W$4)*Inputs!E$38,0)</f>
        <v>0</v>
      </c>
      <c r="AR2568">
        <f>IF(OR($D2568="51",$D2568="52",$D2568="61"),(AB2568/'Totals and Drop Down Lists'!X$4)*Inputs!F$38,0)</f>
        <v>0</v>
      </c>
      <c r="AS2568">
        <f>IF(OR($D2568="51",$D2568="52",$D2568="61"),(AC2568/'Totals and Drop Down Lists'!Y$4)*Inputs!G$38,0)</f>
        <v>0</v>
      </c>
      <c r="AT2568">
        <f>IF(OR($D2568="51",$D2568="52",$D2568="61"),(AD2568/'Totals and Drop Down Lists'!Z$4)*Inputs!H$38,0)</f>
        <v>0</v>
      </c>
      <c r="AU2568">
        <f>IF(OR($D2568="51",$D2568="52",$D2568="61"),(AE2568/'Totals and Drop Down Lists'!AA$4)*Inputs!I$38,0)</f>
        <v>0</v>
      </c>
      <c r="AV2568">
        <f>IF(OR($D2568="51",$D2568="52",$D2568="61"),(AF2568/'Totals and Drop Down Lists'!AB$4)*Inputs!J$38,0)</f>
        <v>0</v>
      </c>
      <c r="AW2568">
        <f>IF(OR($D2568="51",$D2568="52",$D2568="61"),(AG2568/'Totals and Drop Down Lists'!AC$4)*Inputs!K$38,0)</f>
        <v>0</v>
      </c>
      <c r="AX2568">
        <f>IF(OR($D2568="51",$D2568="52",$D2568="61"),(AH2568/'Totals and Drop Down Lists'!AD$4)*Inputs!L$38,0)</f>
        <v>0</v>
      </c>
      <c r="AY2568">
        <f>IF(OR($D2568="51",$D2568="52",$D2568="61"),0,(AA2568/'Totals and Drop Down Lists'!W$5)*Inputs!E$39)</f>
        <v>0</v>
      </c>
      <c r="AZ2568">
        <f>IF(OR($D2568="51",$D2568="52",$D2568="61"),0,(AB2568/'Totals and Drop Down Lists'!X$5)*Inputs!F$39)</f>
        <v>0</v>
      </c>
      <c r="BA2568">
        <f>IF(OR($D2568="51",$D2568="52",$D2568="61"),0,(AC2568/'Totals and Drop Down Lists'!Y$5)*Inputs!G$39)</f>
        <v>0</v>
      </c>
      <c r="BB2568">
        <f>IF(OR($D2568="51",$D2568="52",$D2568="61"),0,(AD2568/'Totals and Drop Down Lists'!Z$5)*Inputs!H$39)</f>
        <v>0</v>
      </c>
      <c r="BC2568">
        <f>IF(OR($D2568="51",$D2568="52",$D2568="61"),0,(AE2568/'Totals and Drop Down Lists'!AA$5)*Inputs!I$39)</f>
        <v>0</v>
      </c>
      <c r="BD2568">
        <f>IF(OR($D2568="51",$D2568="52",$D2568="61"),0,(AF2568/'Totals and Drop Down Lists'!AB$5)*Inputs!J$39)</f>
        <v>0</v>
      </c>
      <c r="BE2568">
        <f>IF(OR($D2568="51",$D2568="52",$D2568="61"),0,(AG2568/'Totals and Drop Down Lists'!AC$5)*Inputs!K$39)</f>
        <v>0</v>
      </c>
      <c r="BF2568">
        <f>IF(OR($D2568="51",$D2568="52",$D2568="61"),0,(AH2568/'Totals and Drop Down Lists'!AD$5)*Inputs!L$39)</f>
        <v>0</v>
      </c>
      <c r="BG2568" s="10">
        <f t="shared" si="361"/>
        <v>225252.59268986416</v>
      </c>
    </row>
    <row r="2569" spans="1:59">
      <c r="A2569" s="1" t="s">
        <v>7591</v>
      </c>
      <c r="B2569" s="1" t="s">
        <v>167</v>
      </c>
      <c r="C2569" s="1" t="s">
        <v>172</v>
      </c>
      <c r="D2569" s="1" t="s">
        <v>58</v>
      </c>
      <c r="E2569" s="1" t="s">
        <v>173</v>
      </c>
      <c r="F2569" s="2">
        <v>125229</v>
      </c>
      <c r="G2569" s="2">
        <v>666</v>
      </c>
      <c r="H2569" s="2">
        <v>406</v>
      </c>
      <c r="I2569" s="2">
        <v>9779</v>
      </c>
      <c r="J2569" s="2">
        <v>51167</v>
      </c>
      <c r="K2569" s="2">
        <v>16880</v>
      </c>
      <c r="L2569" s="2">
        <v>108</v>
      </c>
      <c r="M2569" s="2">
        <v>26</v>
      </c>
      <c r="N2569" s="2">
        <v>4</v>
      </c>
      <c r="O2569" s="2">
        <v>93</v>
      </c>
      <c r="P2569" s="2">
        <v>42</v>
      </c>
      <c r="Q2569" s="2">
        <v>11</v>
      </c>
      <c r="R2569" s="2">
        <v>15830</v>
      </c>
      <c r="S2569" s="2">
        <v>15366900</v>
      </c>
      <c r="T2569" s="2">
        <v>847609100</v>
      </c>
      <c r="U2569" s="2">
        <v>1107</v>
      </c>
      <c r="V2569" s="2">
        <v>988</v>
      </c>
      <c r="W2569" s="2">
        <v>135</v>
      </c>
      <c r="X2569" s="2">
        <v>3574</v>
      </c>
      <c r="Y2569" s="2">
        <v>579</v>
      </c>
      <c r="Z2569" s="2">
        <v>2184</v>
      </c>
      <c r="AA2569" s="9">
        <f t="shared" si="362"/>
        <v>125229</v>
      </c>
      <c r="AB2569" s="9">
        <f t="shared" si="363"/>
        <v>8707</v>
      </c>
      <c r="AC2569" s="9">
        <f t="shared" si="364"/>
        <v>16114</v>
      </c>
      <c r="AD2569" s="9">
        <f t="shared" si="365"/>
        <v>15830</v>
      </c>
      <c r="AE2569" s="44">
        <f t="shared" si="366"/>
        <v>3.8891143808434433E-4</v>
      </c>
      <c r="AF2569" s="9">
        <f t="shared" si="367"/>
        <v>2451</v>
      </c>
      <c r="AG2569" s="9">
        <f t="shared" si="360"/>
        <v>2763</v>
      </c>
      <c r="AH2569" s="44">
        <f t="shared" si="368"/>
        <v>3.3916767876882275E-4</v>
      </c>
      <c r="AI2569">
        <f>AA2569/'Totals and Drop Down Lists'!W$6*Inputs!E$37</f>
        <v>113600.28604696995</v>
      </c>
      <c r="AJ2569">
        <f>AB2569/'Totals and Drop Down Lists'!X$6*Inputs!F$37</f>
        <v>28649.401200264481</v>
      </c>
      <c r="AK2569">
        <f>AC2569/'Totals and Drop Down Lists'!Y$6*Inputs!G$37</f>
        <v>106228.93108869376</v>
      </c>
      <c r="AL2569">
        <f>AD2569/'Totals and Drop Down Lists'!Z$6*Inputs!H$37</f>
        <v>126917.04510400326</v>
      </c>
      <c r="AM2569">
        <f>AE2569/'Totals and Drop Down Lists'!AA$6*Inputs!I$37</f>
        <v>48415.332274072069</v>
      </c>
      <c r="AN2569">
        <f>AF2569/'Totals and Drop Down Lists'!AB$6*Inputs!J$37</f>
        <v>48913.854886984962</v>
      </c>
      <c r="AO2569">
        <f>AG2569/'Totals and Drop Down Lists'!AC$6*Inputs!K$37</f>
        <v>51456.940982830143</v>
      </c>
      <c r="AP2569">
        <f>AH2569/'Totals and Drop Down Lists'!AD$6*Inputs!L$37</f>
        <v>79816.298997280523</v>
      </c>
      <c r="AQ2569">
        <f>IF(OR($D2569="51",$D2569="52",$D2569="61"),(AA2569/'Totals and Drop Down Lists'!W$4)*Inputs!E$38,0)</f>
        <v>0</v>
      </c>
      <c r="AR2569">
        <f>IF(OR($D2569="51",$D2569="52",$D2569="61"),(AB2569/'Totals and Drop Down Lists'!X$4)*Inputs!F$38,0)</f>
        <v>0</v>
      </c>
      <c r="AS2569">
        <f>IF(OR($D2569="51",$D2569="52",$D2569="61"),(AC2569/'Totals and Drop Down Lists'!Y$4)*Inputs!G$38,0)</f>
        <v>0</v>
      </c>
      <c r="AT2569">
        <f>IF(OR($D2569="51",$D2569="52",$D2569="61"),(AD2569/'Totals and Drop Down Lists'!Z$4)*Inputs!H$38,0)</f>
        <v>0</v>
      </c>
      <c r="AU2569">
        <f>IF(OR($D2569="51",$D2569="52",$D2569="61"),(AE2569/'Totals and Drop Down Lists'!AA$4)*Inputs!I$38,0)</f>
        <v>0</v>
      </c>
      <c r="AV2569">
        <f>IF(OR($D2569="51",$D2569="52",$D2569="61"),(AF2569/'Totals and Drop Down Lists'!AB$4)*Inputs!J$38,0)</f>
        <v>0</v>
      </c>
      <c r="AW2569">
        <f>IF(OR($D2569="51",$D2569="52",$D2569="61"),(AG2569/'Totals and Drop Down Lists'!AC$4)*Inputs!K$38,0)</f>
        <v>0</v>
      </c>
      <c r="AX2569">
        <f>IF(OR($D2569="51",$D2569="52",$D2569="61"),(AH2569/'Totals and Drop Down Lists'!AD$4)*Inputs!L$38,0)</f>
        <v>0</v>
      </c>
      <c r="AY2569">
        <f>IF(OR($D2569="51",$D2569="52",$D2569="61"),0,(AA2569/'Totals and Drop Down Lists'!W$5)*Inputs!E$39)</f>
        <v>0</v>
      </c>
      <c r="AZ2569">
        <f>IF(OR($D2569="51",$D2569="52",$D2569="61"),0,(AB2569/'Totals and Drop Down Lists'!X$5)*Inputs!F$39)</f>
        <v>0</v>
      </c>
      <c r="BA2569">
        <f>IF(OR($D2569="51",$D2569="52",$D2569="61"),0,(AC2569/'Totals and Drop Down Lists'!Y$5)*Inputs!G$39)</f>
        <v>0</v>
      </c>
      <c r="BB2569">
        <f>IF(OR($D2569="51",$D2569="52",$D2569="61"),0,(AD2569/'Totals and Drop Down Lists'!Z$5)*Inputs!H$39)</f>
        <v>0</v>
      </c>
      <c r="BC2569">
        <f>IF(OR($D2569="51",$D2569="52",$D2569="61"),0,(AE2569/'Totals and Drop Down Lists'!AA$5)*Inputs!I$39)</f>
        <v>0</v>
      </c>
      <c r="BD2569">
        <f>IF(OR($D2569="51",$D2569="52",$D2569="61"),0,(AF2569/'Totals and Drop Down Lists'!AB$5)*Inputs!J$39)</f>
        <v>0</v>
      </c>
      <c r="BE2569">
        <f>IF(OR($D2569="51",$D2569="52",$D2569="61"),0,(AG2569/'Totals and Drop Down Lists'!AC$5)*Inputs!K$39)</f>
        <v>0</v>
      </c>
      <c r="BF2569">
        <f>IF(OR($D2569="51",$D2569="52",$D2569="61"),0,(AH2569/'Totals and Drop Down Lists'!AD$5)*Inputs!L$39)</f>
        <v>0</v>
      </c>
      <c r="BG2569" s="10">
        <f t="shared" si="361"/>
        <v>603998.09058109915</v>
      </c>
    </row>
    <row r="2570" spans="1:59">
      <c r="A2570" s="1" t="s">
        <v>7592</v>
      </c>
      <c r="B2570" s="1" t="s">
        <v>614</v>
      </c>
      <c r="C2570" s="1" t="s">
        <v>615</v>
      </c>
      <c r="D2570" s="1" t="s">
        <v>25</v>
      </c>
      <c r="E2570" s="1" t="s">
        <v>616</v>
      </c>
      <c r="F2570" s="2">
        <v>79735</v>
      </c>
      <c r="G2570" s="2">
        <v>616</v>
      </c>
      <c r="H2570" s="2">
        <v>85</v>
      </c>
      <c r="I2570" s="2">
        <v>13841</v>
      </c>
      <c r="J2570" s="2">
        <v>32246</v>
      </c>
      <c r="K2570" s="2">
        <v>9060</v>
      </c>
      <c r="L2570" s="2">
        <v>223</v>
      </c>
      <c r="M2570" s="2">
        <v>91</v>
      </c>
      <c r="N2570" s="2">
        <v>7</v>
      </c>
      <c r="O2570" s="2">
        <v>130</v>
      </c>
      <c r="P2570" s="2">
        <v>112</v>
      </c>
      <c r="Q2570" s="2">
        <v>5</v>
      </c>
      <c r="R2570" s="2">
        <v>15453</v>
      </c>
      <c r="S2570" s="2">
        <v>5362200</v>
      </c>
      <c r="T2570" s="2">
        <v>285793800</v>
      </c>
      <c r="U2570" s="2">
        <v>397</v>
      </c>
      <c r="V2570" s="2">
        <v>701</v>
      </c>
      <c r="W2570" s="2">
        <v>79</v>
      </c>
      <c r="X2570" s="2">
        <v>2166</v>
      </c>
      <c r="Y2570" s="2">
        <v>283</v>
      </c>
      <c r="Z2570" s="2">
        <v>1451</v>
      </c>
      <c r="AA2570" s="9">
        <f t="shared" si="362"/>
        <v>79735</v>
      </c>
      <c r="AB2570" s="9">
        <f t="shared" si="363"/>
        <v>13140</v>
      </c>
      <c r="AC2570" s="9">
        <f t="shared" si="364"/>
        <v>16021</v>
      </c>
      <c r="AD2570" s="9">
        <f t="shared" si="365"/>
        <v>15453</v>
      </c>
      <c r="AE2570" s="44">
        <f t="shared" si="366"/>
        <v>1.777773104793005E-4</v>
      </c>
      <c r="AF2570" s="9">
        <f t="shared" si="367"/>
        <v>1386</v>
      </c>
      <c r="AG2570" s="9">
        <f t="shared" si="360"/>
        <v>1734</v>
      </c>
      <c r="AH2570" s="44">
        <f t="shared" si="368"/>
        <v>1.812810998667982E-4</v>
      </c>
      <c r="AI2570">
        <f>AA2570/'Totals and Drop Down Lists'!W$6*Inputs!E$37</f>
        <v>72330.840364094169</v>
      </c>
      <c r="AJ2570">
        <f>AB2570/'Totals and Drop Down Lists'!X$6*Inputs!F$37</f>
        <v>43235.687581425896</v>
      </c>
      <c r="AK2570">
        <f>AC2570/'Totals and Drop Down Lists'!Y$6*Inputs!G$37</f>
        <v>105615.84367456638</v>
      </c>
      <c r="AL2570">
        <f>AD2570/'Totals and Drop Down Lists'!Z$6*Inputs!H$37</f>
        <v>123894.44712521556</v>
      </c>
      <c r="AM2570">
        <f>AE2570/'Totals and Drop Down Lists'!AA$6*Inputs!I$37</f>
        <v>22131.381890032124</v>
      </c>
      <c r="AN2570">
        <f>AF2570/'Totals and Drop Down Lists'!AB$6*Inputs!J$37</f>
        <v>27659.976692517812</v>
      </c>
      <c r="AO2570">
        <f>AG2570/'Totals and Drop Down Lists'!AC$6*Inputs!K$37</f>
        <v>32293.281094544865</v>
      </c>
      <c r="AP2570">
        <f>AH2570/'Totals and Drop Down Lists'!AD$6*Inputs!L$37</f>
        <v>42660.864744091537</v>
      </c>
      <c r="AQ2570">
        <f>IF(OR($D2570="51",$D2570="52",$D2570="61"),(AA2570/'Totals and Drop Down Lists'!W$4)*Inputs!E$38,0)</f>
        <v>0</v>
      </c>
      <c r="AR2570">
        <f>IF(OR($D2570="51",$D2570="52",$D2570="61"),(AB2570/'Totals and Drop Down Lists'!X$4)*Inputs!F$38,0)</f>
        <v>0</v>
      </c>
      <c r="AS2570">
        <f>IF(OR($D2570="51",$D2570="52",$D2570="61"),(AC2570/'Totals and Drop Down Lists'!Y$4)*Inputs!G$38,0)</f>
        <v>0</v>
      </c>
      <c r="AT2570">
        <f>IF(OR($D2570="51",$D2570="52",$D2570="61"),(AD2570/'Totals and Drop Down Lists'!Z$4)*Inputs!H$38,0)</f>
        <v>0</v>
      </c>
      <c r="AU2570">
        <f>IF(OR($D2570="51",$D2570="52",$D2570="61"),(AE2570/'Totals and Drop Down Lists'!AA$4)*Inputs!I$38,0)</f>
        <v>0</v>
      </c>
      <c r="AV2570">
        <f>IF(OR($D2570="51",$D2570="52",$D2570="61"),(AF2570/'Totals and Drop Down Lists'!AB$4)*Inputs!J$38,0)</f>
        <v>0</v>
      </c>
      <c r="AW2570">
        <f>IF(OR($D2570="51",$D2570="52",$D2570="61"),(AG2570/'Totals and Drop Down Lists'!AC$4)*Inputs!K$38,0)</f>
        <v>0</v>
      </c>
      <c r="AX2570">
        <f>IF(OR($D2570="51",$D2570="52",$D2570="61"),(AH2570/'Totals and Drop Down Lists'!AD$4)*Inputs!L$38,0)</f>
        <v>0</v>
      </c>
      <c r="AY2570">
        <f>IF(OR($D2570="51",$D2570="52",$D2570="61"),0,(AA2570/'Totals and Drop Down Lists'!W$5)*Inputs!E$39)</f>
        <v>0</v>
      </c>
      <c r="AZ2570">
        <f>IF(OR($D2570="51",$D2570="52",$D2570="61"),0,(AB2570/'Totals and Drop Down Lists'!X$5)*Inputs!F$39)</f>
        <v>0</v>
      </c>
      <c r="BA2570">
        <f>IF(OR($D2570="51",$D2570="52",$D2570="61"),0,(AC2570/'Totals and Drop Down Lists'!Y$5)*Inputs!G$39)</f>
        <v>0</v>
      </c>
      <c r="BB2570">
        <f>IF(OR($D2570="51",$D2570="52",$D2570="61"),0,(AD2570/'Totals and Drop Down Lists'!Z$5)*Inputs!H$39)</f>
        <v>0</v>
      </c>
      <c r="BC2570">
        <f>IF(OR($D2570="51",$D2570="52",$D2570="61"),0,(AE2570/'Totals and Drop Down Lists'!AA$5)*Inputs!I$39)</f>
        <v>0</v>
      </c>
      <c r="BD2570">
        <f>IF(OR($D2570="51",$D2570="52",$D2570="61"),0,(AF2570/'Totals and Drop Down Lists'!AB$5)*Inputs!J$39)</f>
        <v>0</v>
      </c>
      <c r="BE2570">
        <f>IF(OR($D2570="51",$D2570="52",$D2570="61"),0,(AG2570/'Totals and Drop Down Lists'!AC$5)*Inputs!K$39)</f>
        <v>0</v>
      </c>
      <c r="BF2570">
        <f>IF(OR($D2570="51",$D2570="52",$D2570="61"),0,(AH2570/'Totals and Drop Down Lists'!AD$5)*Inputs!L$39)</f>
        <v>0</v>
      </c>
      <c r="BG2570" s="10">
        <f t="shared" si="361"/>
        <v>469822.32316648832</v>
      </c>
    </row>
    <row r="2571" spans="1:59" ht="28.8">
      <c r="A2571" s="1" t="s">
        <v>7593</v>
      </c>
      <c r="B2571" s="1" t="s">
        <v>5960</v>
      </c>
      <c r="C2571" s="1" t="s">
        <v>5961</v>
      </c>
      <c r="D2571" s="1" t="s">
        <v>7</v>
      </c>
      <c r="E2571" s="1" t="s">
        <v>5962</v>
      </c>
      <c r="F2571" s="2">
        <v>144742</v>
      </c>
      <c r="G2571" s="2">
        <v>5505</v>
      </c>
      <c r="H2571" s="2">
        <v>2291</v>
      </c>
      <c r="I2571" s="2">
        <v>45605</v>
      </c>
      <c r="J2571" s="2">
        <v>55429</v>
      </c>
      <c r="K2571" s="2">
        <v>33613</v>
      </c>
      <c r="L2571" s="2">
        <v>214</v>
      </c>
      <c r="M2571" s="2">
        <v>18</v>
      </c>
      <c r="N2571" s="2">
        <v>0</v>
      </c>
      <c r="O2571" s="2">
        <v>914</v>
      </c>
      <c r="P2571" s="2">
        <v>236</v>
      </c>
      <c r="Q2571" s="2">
        <v>38</v>
      </c>
      <c r="R2571" s="2">
        <v>28966</v>
      </c>
      <c r="S2571" s="2">
        <v>24702000</v>
      </c>
      <c r="T2571" s="2">
        <v>1006232700</v>
      </c>
      <c r="U2571" s="2">
        <v>2488</v>
      </c>
      <c r="V2571" s="2">
        <v>3045</v>
      </c>
      <c r="W2571" s="2">
        <v>675</v>
      </c>
      <c r="X2571" s="2">
        <v>13455</v>
      </c>
      <c r="Y2571" s="2">
        <v>1560</v>
      </c>
      <c r="Z2571" s="2">
        <v>9115</v>
      </c>
      <c r="AA2571" s="9">
        <f t="shared" si="362"/>
        <v>144742</v>
      </c>
      <c r="AB2571" s="9">
        <f t="shared" si="363"/>
        <v>37809</v>
      </c>
      <c r="AC2571" s="9">
        <f t="shared" si="364"/>
        <v>30386</v>
      </c>
      <c r="AD2571" s="9">
        <f t="shared" si="365"/>
        <v>28966</v>
      </c>
      <c r="AE2571" s="44">
        <f t="shared" si="366"/>
        <v>1.4235518609807185E-3</v>
      </c>
      <c r="AF2571" s="9">
        <f t="shared" si="367"/>
        <v>9735</v>
      </c>
      <c r="AG2571" s="9">
        <f t="shared" si="360"/>
        <v>10675</v>
      </c>
      <c r="AH2571" s="44">
        <f t="shared" si="368"/>
        <v>2.4087359917334492E-3</v>
      </c>
      <c r="AI2571">
        <f>AA2571/'Totals and Drop Down Lists'!W$6*Inputs!E$37</f>
        <v>131301.31681168519</v>
      </c>
      <c r="AJ2571">
        <f>AB2571/'Totals and Drop Down Lists'!X$6*Inputs!F$37</f>
        <v>124406.2489928563</v>
      </c>
      <c r="AK2571">
        <f>AC2571/'Totals and Drop Down Lists'!Y$6*Inputs!G$37</f>
        <v>200314.77597499371</v>
      </c>
      <c r="AL2571">
        <f>AD2571/'Totals and Drop Down Lists'!Z$6*Inputs!H$37</f>
        <v>232234.941786643</v>
      </c>
      <c r="AM2571">
        <f>AE2571/'Totals and Drop Down Lists'!AA$6*Inputs!I$37</f>
        <v>177217.04637498443</v>
      </c>
      <c r="AN2571">
        <f>AF2571/'Totals and Drop Down Lists'!AB$6*Inputs!J$37</f>
        <v>194278.40772125605</v>
      </c>
      <c r="AO2571">
        <f>AG2571/'Totals and Drop Down Lists'!AC$6*Inputs!K$37</f>
        <v>198806.67571180302</v>
      </c>
      <c r="AP2571">
        <f>AH2571/'Totals and Drop Down Lists'!AD$6*Inputs!L$37</f>
        <v>566847.62185948237</v>
      </c>
      <c r="AQ2571">
        <f>IF(OR($D2571="51",$D2571="52",$D2571="61"),(AA2571/'Totals and Drop Down Lists'!W$4)*Inputs!E$38,0)</f>
        <v>0</v>
      </c>
      <c r="AR2571">
        <f>IF(OR($D2571="51",$D2571="52",$D2571="61"),(AB2571/'Totals and Drop Down Lists'!X$4)*Inputs!F$38,0)</f>
        <v>0</v>
      </c>
      <c r="AS2571">
        <f>IF(OR($D2571="51",$D2571="52",$D2571="61"),(AC2571/'Totals and Drop Down Lists'!Y$4)*Inputs!G$38,0)</f>
        <v>0</v>
      </c>
      <c r="AT2571">
        <f>IF(OR($D2571="51",$D2571="52",$D2571="61"),(AD2571/'Totals and Drop Down Lists'!Z$4)*Inputs!H$38,0)</f>
        <v>0</v>
      </c>
      <c r="AU2571">
        <f>IF(OR($D2571="51",$D2571="52",$D2571="61"),(AE2571/'Totals and Drop Down Lists'!AA$4)*Inputs!I$38,0)</f>
        <v>0</v>
      </c>
      <c r="AV2571">
        <f>IF(OR($D2571="51",$D2571="52",$D2571="61"),(AF2571/'Totals and Drop Down Lists'!AB$4)*Inputs!J$38,0)</f>
        <v>0</v>
      </c>
      <c r="AW2571">
        <f>IF(OR($D2571="51",$D2571="52",$D2571="61"),(AG2571/'Totals and Drop Down Lists'!AC$4)*Inputs!K$38,0)</f>
        <v>0</v>
      </c>
      <c r="AX2571">
        <f>IF(OR($D2571="51",$D2571="52",$D2571="61"),(AH2571/'Totals and Drop Down Lists'!AD$4)*Inputs!L$38,0)</f>
        <v>0</v>
      </c>
      <c r="AY2571">
        <f>IF(OR($D2571="51",$D2571="52",$D2571="61"),0,(AA2571/'Totals and Drop Down Lists'!W$5)*Inputs!E$39)</f>
        <v>0</v>
      </c>
      <c r="AZ2571">
        <f>IF(OR($D2571="51",$D2571="52",$D2571="61"),0,(AB2571/'Totals and Drop Down Lists'!X$5)*Inputs!F$39)</f>
        <v>0</v>
      </c>
      <c r="BA2571">
        <f>IF(OR($D2571="51",$D2571="52",$D2571="61"),0,(AC2571/'Totals and Drop Down Lists'!Y$5)*Inputs!G$39)</f>
        <v>0</v>
      </c>
      <c r="BB2571">
        <f>IF(OR($D2571="51",$D2571="52",$D2571="61"),0,(AD2571/'Totals and Drop Down Lists'!Z$5)*Inputs!H$39)</f>
        <v>0</v>
      </c>
      <c r="BC2571">
        <f>IF(OR($D2571="51",$D2571="52",$D2571="61"),0,(AE2571/'Totals and Drop Down Lists'!AA$5)*Inputs!I$39)</f>
        <v>0</v>
      </c>
      <c r="BD2571">
        <f>IF(OR($D2571="51",$D2571="52",$D2571="61"),0,(AF2571/'Totals and Drop Down Lists'!AB$5)*Inputs!J$39)</f>
        <v>0</v>
      </c>
      <c r="BE2571">
        <f>IF(OR($D2571="51",$D2571="52",$D2571="61"),0,(AG2571/'Totals and Drop Down Lists'!AC$5)*Inputs!K$39)</f>
        <v>0</v>
      </c>
      <c r="BF2571">
        <f>IF(OR($D2571="51",$D2571="52",$D2571="61"),0,(AH2571/'Totals and Drop Down Lists'!AD$5)*Inputs!L$39)</f>
        <v>0</v>
      </c>
      <c r="BG2571" s="10">
        <f t="shared" si="361"/>
        <v>1825407.0352337044</v>
      </c>
    </row>
    <row r="2572" spans="1:59" ht="28.8">
      <c r="A2572" s="1" t="s">
        <v>7593</v>
      </c>
      <c r="B2572" s="1" t="s">
        <v>5960</v>
      </c>
      <c r="C2572" s="1" t="s">
        <v>5963</v>
      </c>
      <c r="D2572" s="1" t="s">
        <v>215</v>
      </c>
      <c r="E2572" s="1" t="s">
        <v>5964</v>
      </c>
      <c r="F2572" s="2">
        <v>322460</v>
      </c>
      <c r="G2572" s="2">
        <v>1507</v>
      </c>
      <c r="H2572" s="2">
        <v>315</v>
      </c>
      <c r="I2572" s="2">
        <v>20925</v>
      </c>
      <c r="J2572" s="2">
        <v>129426</v>
      </c>
      <c r="K2572" s="2">
        <v>30376</v>
      </c>
      <c r="L2572" s="2">
        <v>355</v>
      </c>
      <c r="M2572" s="2">
        <v>57</v>
      </c>
      <c r="N2572" s="2">
        <v>76</v>
      </c>
      <c r="O2572" s="2">
        <v>296</v>
      </c>
      <c r="P2572" s="2">
        <v>113</v>
      </c>
      <c r="Q2572" s="2">
        <v>37</v>
      </c>
      <c r="R2572" s="2">
        <v>19857</v>
      </c>
      <c r="S2572" s="2">
        <v>24648100</v>
      </c>
      <c r="T2572" s="2">
        <v>1394737900</v>
      </c>
      <c r="U2572" s="2">
        <v>1559</v>
      </c>
      <c r="V2572" s="2">
        <v>1798</v>
      </c>
      <c r="W2572" s="2">
        <v>175</v>
      </c>
      <c r="X2572" s="2">
        <v>5498</v>
      </c>
      <c r="Y2572" s="2">
        <v>788</v>
      </c>
      <c r="Z2572" s="2">
        <v>3318</v>
      </c>
      <c r="AA2572" s="9">
        <f t="shared" si="362"/>
        <v>322460</v>
      </c>
      <c r="AB2572" s="9">
        <f t="shared" si="363"/>
        <v>19103</v>
      </c>
      <c r="AC2572" s="9">
        <f t="shared" si="364"/>
        <v>20791</v>
      </c>
      <c r="AD2572" s="9">
        <f t="shared" si="365"/>
        <v>19857</v>
      </c>
      <c r="AE2572" s="44">
        <f t="shared" si="366"/>
        <v>4.9789231733096012E-4</v>
      </c>
      <c r="AF2572" s="9">
        <f t="shared" si="367"/>
        <v>3525</v>
      </c>
      <c r="AG2572" s="9">
        <f t="shared" si="360"/>
        <v>4106</v>
      </c>
      <c r="AH2572" s="44">
        <f t="shared" si="368"/>
        <v>3.5857423972187561E-4</v>
      </c>
      <c r="AI2572">
        <f>AA2572/'Totals and Drop Down Lists'!W$6*Inputs!E$37</f>
        <v>292516.49568954419</v>
      </c>
      <c r="AJ2572">
        <f>AB2572/'Totals and Drop Down Lists'!X$6*Inputs!F$37</f>
        <v>62856.266352205392</v>
      </c>
      <c r="AK2572">
        <f>AC2572/'Totals and Drop Down Lists'!Y$6*Inputs!G$37</f>
        <v>137061.29491529302</v>
      </c>
      <c r="AL2572">
        <f>AD2572/'Totals and Drop Down Lists'!Z$6*Inputs!H$37</f>
        <v>159203.52271826862</v>
      </c>
      <c r="AM2572">
        <f>AE2572/'Totals and Drop Down Lists'!AA$6*Inputs!I$37</f>
        <v>61982.291132970771</v>
      </c>
      <c r="AN2572">
        <f>AF2572/'Totals and Drop Down Lists'!AB$6*Inputs!J$37</f>
        <v>70347.343319715219</v>
      </c>
      <c r="AO2572">
        <f>AG2572/'Totals and Drop Down Lists'!AC$6*Inputs!K$37</f>
        <v>76468.403791350182</v>
      </c>
      <c r="AP2572">
        <f>AH2572/'Totals and Drop Down Lists'!AD$6*Inputs!L$37</f>
        <v>84383.243221330806</v>
      </c>
      <c r="AQ2572">
        <f>IF(OR($D2572="51",$D2572="52",$D2572="61"),(AA2572/'Totals and Drop Down Lists'!W$4)*Inputs!E$38,0)</f>
        <v>0</v>
      </c>
      <c r="AR2572">
        <f>IF(OR($D2572="51",$D2572="52",$D2572="61"),(AB2572/'Totals and Drop Down Lists'!X$4)*Inputs!F$38,0)</f>
        <v>0</v>
      </c>
      <c r="AS2572">
        <f>IF(OR($D2572="51",$D2572="52",$D2572="61"),(AC2572/'Totals and Drop Down Lists'!Y$4)*Inputs!G$38,0)</f>
        <v>0</v>
      </c>
      <c r="AT2572">
        <f>IF(OR($D2572="51",$D2572="52",$D2572="61"),(AD2572/'Totals and Drop Down Lists'!Z$4)*Inputs!H$38,0)</f>
        <v>0</v>
      </c>
      <c r="AU2572">
        <f>IF(OR($D2572="51",$D2572="52",$D2572="61"),(AE2572/'Totals and Drop Down Lists'!AA$4)*Inputs!I$38,0)</f>
        <v>0</v>
      </c>
      <c r="AV2572">
        <f>IF(OR($D2572="51",$D2572="52",$D2572="61"),(AF2572/'Totals and Drop Down Lists'!AB$4)*Inputs!J$38,0)</f>
        <v>0</v>
      </c>
      <c r="AW2572">
        <f>IF(OR($D2572="51",$D2572="52",$D2572="61"),(AG2572/'Totals and Drop Down Lists'!AC$4)*Inputs!K$38,0)</f>
        <v>0</v>
      </c>
      <c r="AX2572">
        <f>IF(OR($D2572="51",$D2572="52",$D2572="61"),(AH2572/'Totals and Drop Down Lists'!AD$4)*Inputs!L$38,0)</f>
        <v>0</v>
      </c>
      <c r="AY2572">
        <f>IF(OR($D2572="51",$D2572="52",$D2572="61"),0,(AA2572/'Totals and Drop Down Lists'!W$5)*Inputs!E$39)</f>
        <v>0</v>
      </c>
      <c r="AZ2572">
        <f>IF(OR($D2572="51",$D2572="52",$D2572="61"),0,(AB2572/'Totals and Drop Down Lists'!X$5)*Inputs!F$39)</f>
        <v>0</v>
      </c>
      <c r="BA2572">
        <f>IF(OR($D2572="51",$D2572="52",$D2572="61"),0,(AC2572/'Totals and Drop Down Lists'!Y$5)*Inputs!G$39)</f>
        <v>0</v>
      </c>
      <c r="BB2572">
        <f>IF(OR($D2572="51",$D2572="52",$D2572="61"),0,(AD2572/'Totals and Drop Down Lists'!Z$5)*Inputs!H$39)</f>
        <v>0</v>
      </c>
      <c r="BC2572">
        <f>IF(OR($D2572="51",$D2572="52",$D2572="61"),0,(AE2572/'Totals and Drop Down Lists'!AA$5)*Inputs!I$39)</f>
        <v>0</v>
      </c>
      <c r="BD2572">
        <f>IF(OR($D2572="51",$D2572="52",$D2572="61"),0,(AF2572/'Totals and Drop Down Lists'!AB$5)*Inputs!J$39)</f>
        <v>0</v>
      </c>
      <c r="BE2572">
        <f>IF(OR($D2572="51",$D2572="52",$D2572="61"),0,(AG2572/'Totals and Drop Down Lists'!AC$5)*Inputs!K$39)</f>
        <v>0</v>
      </c>
      <c r="BF2572">
        <f>IF(OR($D2572="51",$D2572="52",$D2572="61"),0,(AH2572/'Totals and Drop Down Lists'!AD$5)*Inputs!L$39)</f>
        <v>0</v>
      </c>
      <c r="BG2572" s="10">
        <f t="shared" si="361"/>
        <v>944818.86114067817</v>
      </c>
    </row>
    <row r="2573" spans="1:59" ht="28.8">
      <c r="A2573" s="1" t="s">
        <v>7593</v>
      </c>
      <c r="B2573" s="1" t="s">
        <v>5960</v>
      </c>
      <c r="C2573" s="1" t="s">
        <v>5965</v>
      </c>
      <c r="D2573" s="1" t="s">
        <v>25</v>
      </c>
      <c r="E2573" s="1" t="s">
        <v>5966</v>
      </c>
      <c r="F2573" s="2">
        <v>121797</v>
      </c>
      <c r="G2573" s="2">
        <v>2187</v>
      </c>
      <c r="H2573" s="2">
        <v>147</v>
      </c>
      <c r="I2573" s="2">
        <v>20201</v>
      </c>
      <c r="J2573" s="2">
        <v>45325</v>
      </c>
      <c r="K2573" s="2">
        <v>12528</v>
      </c>
      <c r="L2573" s="2">
        <v>253</v>
      </c>
      <c r="M2573" s="2">
        <v>92</v>
      </c>
      <c r="N2573" s="2">
        <v>11</v>
      </c>
      <c r="O2573" s="2">
        <v>361</v>
      </c>
      <c r="P2573" s="2">
        <v>77</v>
      </c>
      <c r="Q2573" s="2">
        <v>15</v>
      </c>
      <c r="R2573" s="2">
        <v>17030</v>
      </c>
      <c r="S2573" s="2">
        <v>8543700</v>
      </c>
      <c r="T2573" s="2">
        <v>412733400</v>
      </c>
      <c r="U2573" s="2">
        <v>1187</v>
      </c>
      <c r="V2573" s="2">
        <v>860</v>
      </c>
      <c r="W2573" s="2">
        <v>200</v>
      </c>
      <c r="X2573" s="2">
        <v>4054</v>
      </c>
      <c r="Y2573" s="2">
        <v>430</v>
      </c>
      <c r="Z2573" s="2">
        <v>2764</v>
      </c>
      <c r="AA2573" s="9">
        <f t="shared" si="362"/>
        <v>121797</v>
      </c>
      <c r="AB2573" s="9">
        <f t="shared" si="363"/>
        <v>17867</v>
      </c>
      <c r="AC2573" s="9">
        <f t="shared" si="364"/>
        <v>17839</v>
      </c>
      <c r="AD2573" s="9">
        <f t="shared" si="365"/>
        <v>17030</v>
      </c>
      <c r="AE2573" s="44">
        <f t="shared" si="366"/>
        <v>2.4183628491892802E-4</v>
      </c>
      <c r="AF2573" s="9">
        <f t="shared" si="367"/>
        <v>2994</v>
      </c>
      <c r="AG2573" s="9">
        <f t="shared" si="360"/>
        <v>3194</v>
      </c>
      <c r="AH2573" s="44">
        <f t="shared" si="368"/>
        <v>3.2849588230842076E-4</v>
      </c>
      <c r="AI2573">
        <f>AA2573/'Totals and Drop Down Lists'!W$6*Inputs!E$37</f>
        <v>110486.98016963163</v>
      </c>
      <c r="AJ2573">
        <f>AB2573/'Totals and Drop Down Lists'!X$6*Inputs!F$37</f>
        <v>58789.347794317844</v>
      </c>
      <c r="AK2573">
        <f>AC2573/'Totals and Drop Down Lists'!Y$6*Inputs!G$37</f>
        <v>117600.71377008862</v>
      </c>
      <c r="AL2573">
        <f>AD2573/'Totals and Drop Down Lists'!Z$6*Inputs!H$37</f>
        <v>136538.04662799594</v>
      </c>
      <c r="AM2573">
        <f>AE2573/'Totals and Drop Down Lists'!AA$6*Inputs!I$37</f>
        <v>30106.04200264686</v>
      </c>
      <c r="AN2573">
        <f>AF2573/'Totals and Drop Down Lists'!AB$6*Inputs!J$37</f>
        <v>59750.339262192159</v>
      </c>
      <c r="AO2573">
        <f>AG2573/'Totals and Drop Down Lists'!AC$6*Inputs!K$37</f>
        <v>59483.702316018629</v>
      </c>
      <c r="AP2573">
        <f>AH2573/'Totals and Drop Down Lists'!AD$6*Inputs!L$37</f>
        <v>77304.906106856724</v>
      </c>
      <c r="AQ2573">
        <f>IF(OR($D2573="51",$D2573="52",$D2573="61"),(AA2573/'Totals and Drop Down Lists'!W$4)*Inputs!E$38,0)</f>
        <v>0</v>
      </c>
      <c r="AR2573">
        <f>IF(OR($D2573="51",$D2573="52",$D2573="61"),(AB2573/'Totals and Drop Down Lists'!X$4)*Inputs!F$38,0)</f>
        <v>0</v>
      </c>
      <c r="AS2573">
        <f>IF(OR($D2573="51",$D2573="52",$D2573="61"),(AC2573/'Totals and Drop Down Lists'!Y$4)*Inputs!G$38,0)</f>
        <v>0</v>
      </c>
      <c r="AT2573">
        <f>IF(OR($D2573="51",$D2573="52",$D2573="61"),(AD2573/'Totals and Drop Down Lists'!Z$4)*Inputs!H$38,0)</f>
        <v>0</v>
      </c>
      <c r="AU2573">
        <f>IF(OR($D2573="51",$D2573="52",$D2573="61"),(AE2573/'Totals and Drop Down Lists'!AA$4)*Inputs!I$38,0)</f>
        <v>0</v>
      </c>
      <c r="AV2573">
        <f>IF(OR($D2573="51",$D2573="52",$D2573="61"),(AF2573/'Totals and Drop Down Lists'!AB$4)*Inputs!J$38,0)</f>
        <v>0</v>
      </c>
      <c r="AW2573">
        <f>IF(OR($D2573="51",$D2573="52",$D2573="61"),(AG2573/'Totals and Drop Down Lists'!AC$4)*Inputs!K$38,0)</f>
        <v>0</v>
      </c>
      <c r="AX2573">
        <f>IF(OR($D2573="51",$D2573="52",$D2573="61"),(AH2573/'Totals and Drop Down Lists'!AD$4)*Inputs!L$38,0)</f>
        <v>0</v>
      </c>
      <c r="AY2573">
        <f>IF(OR($D2573="51",$D2573="52",$D2573="61"),0,(AA2573/'Totals and Drop Down Lists'!W$5)*Inputs!E$39)</f>
        <v>0</v>
      </c>
      <c r="AZ2573">
        <f>IF(OR($D2573="51",$D2573="52",$D2573="61"),0,(AB2573/'Totals and Drop Down Lists'!X$5)*Inputs!F$39)</f>
        <v>0</v>
      </c>
      <c r="BA2573">
        <f>IF(OR($D2573="51",$D2573="52",$D2573="61"),0,(AC2573/'Totals and Drop Down Lists'!Y$5)*Inputs!G$39)</f>
        <v>0</v>
      </c>
      <c r="BB2573">
        <f>IF(OR($D2573="51",$D2573="52",$D2573="61"),0,(AD2573/'Totals and Drop Down Lists'!Z$5)*Inputs!H$39)</f>
        <v>0</v>
      </c>
      <c r="BC2573">
        <f>IF(OR($D2573="51",$D2573="52",$D2573="61"),0,(AE2573/'Totals and Drop Down Lists'!AA$5)*Inputs!I$39)</f>
        <v>0</v>
      </c>
      <c r="BD2573">
        <f>IF(OR($D2573="51",$D2573="52",$D2573="61"),0,(AF2573/'Totals and Drop Down Lists'!AB$5)*Inputs!J$39)</f>
        <v>0</v>
      </c>
      <c r="BE2573">
        <f>IF(OR($D2573="51",$D2573="52",$D2573="61"),0,(AG2573/'Totals and Drop Down Lists'!AC$5)*Inputs!K$39)</f>
        <v>0</v>
      </c>
      <c r="BF2573">
        <f>IF(OR($D2573="51",$D2573="52",$D2573="61"),0,(AH2573/'Totals and Drop Down Lists'!AD$5)*Inputs!L$39)</f>
        <v>0</v>
      </c>
      <c r="BG2573" s="10">
        <f t="shared" si="361"/>
        <v>650060.07804974844</v>
      </c>
    </row>
    <row r="2574" spans="1:59" ht="28.8">
      <c r="A2574" s="1" t="s">
        <v>7594</v>
      </c>
      <c r="B2574" s="1" t="s">
        <v>5394</v>
      </c>
      <c r="C2574" s="1" t="s">
        <v>5395</v>
      </c>
      <c r="D2574" s="1" t="s">
        <v>7</v>
      </c>
      <c r="E2574" s="1" t="s">
        <v>5396</v>
      </c>
      <c r="F2574" s="2">
        <v>65990</v>
      </c>
      <c r="G2574" s="2">
        <v>881</v>
      </c>
      <c r="H2574" s="2">
        <v>15</v>
      </c>
      <c r="I2574" s="2">
        <v>14994</v>
      </c>
      <c r="J2574" s="2">
        <v>24762</v>
      </c>
      <c r="K2574" s="2">
        <v>12673</v>
      </c>
      <c r="L2574" s="2">
        <v>77</v>
      </c>
      <c r="M2574" s="2">
        <v>0</v>
      </c>
      <c r="N2574" s="2">
        <v>10</v>
      </c>
      <c r="O2574" s="2">
        <v>189</v>
      </c>
      <c r="P2574" s="2">
        <v>97</v>
      </c>
      <c r="Q2574" s="2">
        <v>34</v>
      </c>
      <c r="R2574" s="2">
        <v>18985</v>
      </c>
      <c r="S2574" s="2">
        <v>9969900</v>
      </c>
      <c r="T2574" s="2">
        <v>418896200</v>
      </c>
      <c r="U2574" s="2">
        <v>667</v>
      </c>
      <c r="V2574" s="2">
        <v>1380</v>
      </c>
      <c r="W2574" s="2">
        <v>75</v>
      </c>
      <c r="X2574" s="2">
        <v>4810</v>
      </c>
      <c r="Y2574" s="2">
        <v>510</v>
      </c>
      <c r="Z2574" s="2">
        <v>3105</v>
      </c>
      <c r="AA2574" s="9">
        <f t="shared" si="362"/>
        <v>65990</v>
      </c>
      <c r="AB2574" s="9">
        <f t="shared" si="363"/>
        <v>14098</v>
      </c>
      <c r="AC2574" s="9">
        <f t="shared" si="364"/>
        <v>19392</v>
      </c>
      <c r="AD2574" s="9">
        <f t="shared" si="365"/>
        <v>18985</v>
      </c>
      <c r="AE2574" s="44">
        <f t="shared" si="366"/>
        <v>4.529694749369138E-4</v>
      </c>
      <c r="AF2574" s="9">
        <f t="shared" si="367"/>
        <v>3355</v>
      </c>
      <c r="AG2574" s="9">
        <f t="shared" si="360"/>
        <v>3615</v>
      </c>
      <c r="AH2574" s="44">
        <f t="shared" si="368"/>
        <v>6.8841940488632478E-4</v>
      </c>
      <c r="AI2574">
        <f>AA2574/'Totals and Drop Down Lists'!W$6*Inputs!E$37</f>
        <v>59862.195467819336</v>
      </c>
      <c r="AJ2574">
        <f>AB2574/'Totals and Drop Down Lists'!X$6*Inputs!F$37</f>
        <v>46387.878502507025</v>
      </c>
      <c r="AK2574">
        <f>AC2574/'Totals and Drop Down Lists'!Y$6*Inputs!G$37</f>
        <v>127838.61435223714</v>
      </c>
      <c r="AL2574">
        <f>AD2574/'Totals and Drop Down Lists'!Z$6*Inputs!H$37</f>
        <v>152212.26161083399</v>
      </c>
      <c r="AM2574">
        <f>AE2574/'Totals and Drop Down Lists'!AA$6*Inputs!I$37</f>
        <v>56389.875667083048</v>
      </c>
      <c r="AN2574">
        <f>AF2574/'Totals and Drop Down Lists'!AB$6*Inputs!J$37</f>
        <v>66954.705485856612</v>
      </c>
      <c r="AO2574">
        <f>AG2574/'Totals and Drop Down Lists'!AC$6*Inputs!K$37</f>
        <v>67324.2278874162</v>
      </c>
      <c r="AP2574">
        <f>AH2574/'Totals and Drop Down Lists'!AD$6*Inputs!L$37</f>
        <v>162005.67593997909</v>
      </c>
      <c r="AQ2574">
        <f>IF(OR($D2574="51",$D2574="52",$D2574="61"),(AA2574/'Totals and Drop Down Lists'!W$4)*Inputs!E$38,0)</f>
        <v>0</v>
      </c>
      <c r="AR2574">
        <f>IF(OR($D2574="51",$D2574="52",$D2574="61"),(AB2574/'Totals and Drop Down Lists'!X$4)*Inputs!F$38,0)</f>
        <v>0</v>
      </c>
      <c r="AS2574">
        <f>IF(OR($D2574="51",$D2574="52",$D2574="61"),(AC2574/'Totals and Drop Down Lists'!Y$4)*Inputs!G$38,0)</f>
        <v>0</v>
      </c>
      <c r="AT2574">
        <f>IF(OR($D2574="51",$D2574="52",$D2574="61"),(AD2574/'Totals and Drop Down Lists'!Z$4)*Inputs!H$38,0)</f>
        <v>0</v>
      </c>
      <c r="AU2574">
        <f>IF(OR($D2574="51",$D2574="52",$D2574="61"),(AE2574/'Totals and Drop Down Lists'!AA$4)*Inputs!I$38,0)</f>
        <v>0</v>
      </c>
      <c r="AV2574">
        <f>IF(OR($D2574="51",$D2574="52",$D2574="61"),(AF2574/'Totals and Drop Down Lists'!AB$4)*Inputs!J$38,0)</f>
        <v>0</v>
      </c>
      <c r="AW2574">
        <f>IF(OR($D2574="51",$D2574="52",$D2574="61"),(AG2574/'Totals and Drop Down Lists'!AC$4)*Inputs!K$38,0)</f>
        <v>0</v>
      </c>
      <c r="AX2574">
        <f>IF(OR($D2574="51",$D2574="52",$D2574="61"),(AH2574/'Totals and Drop Down Lists'!AD$4)*Inputs!L$38,0)</f>
        <v>0</v>
      </c>
      <c r="AY2574">
        <f>IF(OR($D2574="51",$D2574="52",$D2574="61"),0,(AA2574/'Totals and Drop Down Lists'!W$5)*Inputs!E$39)</f>
        <v>0</v>
      </c>
      <c r="AZ2574">
        <f>IF(OR($D2574="51",$D2574="52",$D2574="61"),0,(AB2574/'Totals and Drop Down Lists'!X$5)*Inputs!F$39)</f>
        <v>0</v>
      </c>
      <c r="BA2574">
        <f>IF(OR($D2574="51",$D2574="52",$D2574="61"),0,(AC2574/'Totals and Drop Down Lists'!Y$5)*Inputs!G$39)</f>
        <v>0</v>
      </c>
      <c r="BB2574">
        <f>IF(OR($D2574="51",$D2574="52",$D2574="61"),0,(AD2574/'Totals and Drop Down Lists'!Z$5)*Inputs!H$39)</f>
        <v>0</v>
      </c>
      <c r="BC2574">
        <f>IF(OR($D2574="51",$D2574="52",$D2574="61"),0,(AE2574/'Totals and Drop Down Lists'!AA$5)*Inputs!I$39)</f>
        <v>0</v>
      </c>
      <c r="BD2574">
        <f>IF(OR($D2574="51",$D2574="52",$D2574="61"),0,(AF2574/'Totals and Drop Down Lists'!AB$5)*Inputs!J$39)</f>
        <v>0</v>
      </c>
      <c r="BE2574">
        <f>IF(OR($D2574="51",$D2574="52",$D2574="61"),0,(AG2574/'Totals and Drop Down Lists'!AC$5)*Inputs!K$39)</f>
        <v>0</v>
      </c>
      <c r="BF2574">
        <f>IF(OR($D2574="51",$D2574="52",$D2574="61"),0,(AH2574/'Totals and Drop Down Lists'!AD$5)*Inputs!L$39)</f>
        <v>0</v>
      </c>
      <c r="BG2574" s="10">
        <f t="shared" si="361"/>
        <v>738975.43491373234</v>
      </c>
    </row>
    <row r="2575" spans="1:59" ht="28.8">
      <c r="A2575" s="1" t="s">
        <v>7594</v>
      </c>
      <c r="B2575" s="1" t="s">
        <v>5394</v>
      </c>
      <c r="C2575" s="1" t="s">
        <v>5397</v>
      </c>
      <c r="D2575" s="1" t="s">
        <v>58</v>
      </c>
      <c r="E2575" s="1" t="s">
        <v>5398</v>
      </c>
      <c r="F2575" s="2">
        <v>88831</v>
      </c>
      <c r="G2575" s="2">
        <v>227</v>
      </c>
      <c r="H2575" s="2">
        <v>15</v>
      </c>
      <c r="I2575" s="2">
        <v>4133</v>
      </c>
      <c r="J2575" s="2">
        <v>33297</v>
      </c>
      <c r="K2575" s="2">
        <v>6362</v>
      </c>
      <c r="L2575" s="2">
        <v>177</v>
      </c>
      <c r="M2575" s="2">
        <v>2</v>
      </c>
      <c r="N2575" s="2">
        <v>0</v>
      </c>
      <c r="O2575" s="2">
        <v>158</v>
      </c>
      <c r="P2575" s="2">
        <v>19</v>
      </c>
      <c r="Q2575" s="2">
        <v>0</v>
      </c>
      <c r="R2575" s="2">
        <v>7536</v>
      </c>
      <c r="S2575" s="2">
        <v>5894700</v>
      </c>
      <c r="T2575" s="2">
        <v>301984800</v>
      </c>
      <c r="U2575" s="2">
        <v>328</v>
      </c>
      <c r="V2575" s="2">
        <v>295</v>
      </c>
      <c r="W2575" s="2">
        <v>0</v>
      </c>
      <c r="X2575" s="2">
        <v>1414</v>
      </c>
      <c r="Y2575" s="2">
        <v>145</v>
      </c>
      <c r="Z2575" s="2">
        <v>1029</v>
      </c>
      <c r="AA2575" s="9">
        <f t="shared" si="362"/>
        <v>88831</v>
      </c>
      <c r="AB2575" s="9">
        <f t="shared" si="363"/>
        <v>3891</v>
      </c>
      <c r="AC2575" s="9">
        <f t="shared" si="364"/>
        <v>7892</v>
      </c>
      <c r="AD2575" s="9">
        <f t="shared" si="365"/>
        <v>7536</v>
      </c>
      <c r="AE2575" s="44">
        <f t="shared" si="366"/>
        <v>8.4894197900039879E-5</v>
      </c>
      <c r="AF2575" s="9">
        <f t="shared" si="367"/>
        <v>1119</v>
      </c>
      <c r="AG2575" s="9">
        <f t="shared" si="360"/>
        <v>1174</v>
      </c>
      <c r="AH2575" s="44">
        <f t="shared" si="368"/>
        <v>8.3465642699962465E-5</v>
      </c>
      <c r="AI2575">
        <f>AA2575/'Totals and Drop Down Lists'!W$6*Inputs!E$37</f>
        <v>80582.1895075293</v>
      </c>
      <c r="AJ2575">
        <f>AB2575/'Totals and Drop Down Lists'!X$6*Inputs!F$37</f>
        <v>12802.896528107165</v>
      </c>
      <c r="AK2575">
        <f>AC2575/'Totals and Drop Down Lists'!Y$6*Inputs!G$37</f>
        <v>52026.72980960476</v>
      </c>
      <c r="AL2575">
        <f>AD2575/'Totals and Drop Down Lists'!Z$6*Inputs!H$37</f>
        <v>60419.889570673949</v>
      </c>
      <c r="AM2575">
        <f>AE2575/'Totals and Drop Down Lists'!AA$6*Inputs!I$37</f>
        <v>10568.423545773614</v>
      </c>
      <c r="AN2575">
        <f>AF2575/'Totals and Drop Down Lists'!AB$6*Inputs!J$37</f>
        <v>22331.539624045767</v>
      </c>
      <c r="AO2575">
        <f>AG2575/'Totals and Drop Down Lists'!AC$6*Inputs!K$37</f>
        <v>21864.078434253559</v>
      </c>
      <c r="AP2575">
        <f>AH2575/'Totals and Drop Down Lists'!AD$6*Inputs!L$37</f>
        <v>19641.962105360763</v>
      </c>
      <c r="AQ2575">
        <f>IF(OR($D2575="51",$D2575="52",$D2575="61"),(AA2575/'Totals and Drop Down Lists'!W$4)*Inputs!E$38,0)</f>
        <v>0</v>
      </c>
      <c r="AR2575">
        <f>IF(OR($D2575="51",$D2575="52",$D2575="61"),(AB2575/'Totals and Drop Down Lists'!X$4)*Inputs!F$38,0)</f>
        <v>0</v>
      </c>
      <c r="AS2575">
        <f>IF(OR($D2575="51",$D2575="52",$D2575="61"),(AC2575/'Totals and Drop Down Lists'!Y$4)*Inputs!G$38,0)</f>
        <v>0</v>
      </c>
      <c r="AT2575">
        <f>IF(OR($D2575="51",$D2575="52",$D2575="61"),(AD2575/'Totals and Drop Down Lists'!Z$4)*Inputs!H$38,0)</f>
        <v>0</v>
      </c>
      <c r="AU2575">
        <f>IF(OR($D2575="51",$D2575="52",$D2575="61"),(AE2575/'Totals and Drop Down Lists'!AA$4)*Inputs!I$38,0)</f>
        <v>0</v>
      </c>
      <c r="AV2575">
        <f>IF(OR($D2575="51",$D2575="52",$D2575="61"),(AF2575/'Totals and Drop Down Lists'!AB$4)*Inputs!J$38,0)</f>
        <v>0</v>
      </c>
      <c r="AW2575">
        <f>IF(OR($D2575="51",$D2575="52",$D2575="61"),(AG2575/'Totals and Drop Down Lists'!AC$4)*Inputs!K$38,0)</f>
        <v>0</v>
      </c>
      <c r="AX2575">
        <f>IF(OR($D2575="51",$D2575="52",$D2575="61"),(AH2575/'Totals and Drop Down Lists'!AD$4)*Inputs!L$38,0)</f>
        <v>0</v>
      </c>
      <c r="AY2575">
        <f>IF(OR($D2575="51",$D2575="52",$D2575="61"),0,(AA2575/'Totals and Drop Down Lists'!W$5)*Inputs!E$39)</f>
        <v>0</v>
      </c>
      <c r="AZ2575">
        <f>IF(OR($D2575="51",$D2575="52",$D2575="61"),0,(AB2575/'Totals and Drop Down Lists'!X$5)*Inputs!F$39)</f>
        <v>0</v>
      </c>
      <c r="BA2575">
        <f>IF(OR($D2575="51",$D2575="52",$D2575="61"),0,(AC2575/'Totals and Drop Down Lists'!Y$5)*Inputs!G$39)</f>
        <v>0</v>
      </c>
      <c r="BB2575">
        <f>IF(OR($D2575="51",$D2575="52",$D2575="61"),0,(AD2575/'Totals and Drop Down Lists'!Z$5)*Inputs!H$39)</f>
        <v>0</v>
      </c>
      <c r="BC2575">
        <f>IF(OR($D2575="51",$D2575="52",$D2575="61"),0,(AE2575/'Totals and Drop Down Lists'!AA$5)*Inputs!I$39)</f>
        <v>0</v>
      </c>
      <c r="BD2575">
        <f>IF(OR($D2575="51",$D2575="52",$D2575="61"),0,(AF2575/'Totals and Drop Down Lists'!AB$5)*Inputs!J$39)</f>
        <v>0</v>
      </c>
      <c r="BE2575">
        <f>IF(OR($D2575="51",$D2575="52",$D2575="61"),0,(AG2575/'Totals and Drop Down Lists'!AC$5)*Inputs!K$39)</f>
        <v>0</v>
      </c>
      <c r="BF2575">
        <f>IF(OR($D2575="51",$D2575="52",$D2575="61"),0,(AH2575/'Totals and Drop Down Lists'!AD$5)*Inputs!L$39)</f>
        <v>0</v>
      </c>
      <c r="BG2575" s="10">
        <f t="shared" si="361"/>
        <v>280237.70912534889</v>
      </c>
    </row>
    <row r="2576" spans="1:59" ht="43.2">
      <c r="A2576" s="1" t="s">
        <v>7595</v>
      </c>
      <c r="B2576" s="1" t="s">
        <v>533</v>
      </c>
      <c r="C2576" s="1" t="s">
        <v>534</v>
      </c>
      <c r="D2576" s="1" t="s">
        <v>10</v>
      </c>
      <c r="E2576" s="1" t="s">
        <v>535</v>
      </c>
      <c r="F2576" s="2">
        <v>122814</v>
      </c>
      <c r="G2576" s="2">
        <v>2633</v>
      </c>
      <c r="H2576" s="2">
        <v>1548</v>
      </c>
      <c r="I2576" s="2">
        <v>9984</v>
      </c>
      <c r="J2576" s="2">
        <v>48637</v>
      </c>
      <c r="K2576" s="2">
        <v>14015</v>
      </c>
      <c r="L2576" s="2">
        <v>54</v>
      </c>
      <c r="M2576" s="2">
        <v>0</v>
      </c>
      <c r="N2576" s="2">
        <v>26</v>
      </c>
      <c r="O2576" s="2">
        <v>200</v>
      </c>
      <c r="P2576" s="2">
        <v>42</v>
      </c>
      <c r="Q2576" s="2">
        <v>65</v>
      </c>
      <c r="R2576" s="2">
        <v>5061</v>
      </c>
      <c r="S2576" s="2">
        <v>14022200</v>
      </c>
      <c r="T2576" s="2">
        <v>653047000</v>
      </c>
      <c r="U2576" s="2">
        <v>749</v>
      </c>
      <c r="V2576" s="2">
        <v>830</v>
      </c>
      <c r="W2576" s="2">
        <v>90</v>
      </c>
      <c r="X2576" s="2">
        <v>3260</v>
      </c>
      <c r="Y2576" s="2">
        <v>210</v>
      </c>
      <c r="Z2576" s="2">
        <v>2200</v>
      </c>
      <c r="AA2576" s="9">
        <f t="shared" si="362"/>
        <v>122814</v>
      </c>
      <c r="AB2576" s="9">
        <f t="shared" si="363"/>
        <v>5803</v>
      </c>
      <c r="AC2576" s="9">
        <f t="shared" si="364"/>
        <v>5448</v>
      </c>
      <c r="AD2576" s="9">
        <f t="shared" si="365"/>
        <v>5061</v>
      </c>
      <c r="AE2576" s="44">
        <f t="shared" si="366"/>
        <v>2.8204292562300655E-4</v>
      </c>
      <c r="AF2576" s="9">
        <f t="shared" si="367"/>
        <v>2340</v>
      </c>
      <c r="AG2576" s="9">
        <f t="shared" si="360"/>
        <v>2410</v>
      </c>
      <c r="AH2576" s="44">
        <f t="shared" si="368"/>
        <v>2.5840115574895199E-4</v>
      </c>
      <c r="AI2576">
        <f>AA2576/'Totals and Drop Down Lists'!W$6*Inputs!E$37</f>
        <v>111409.54196370303</v>
      </c>
      <c r="AJ2576">
        <f>AB2576/'Totals and Drop Down Lists'!X$6*Inputs!F$37</f>
        <v>19094.116821538395</v>
      </c>
      <c r="AK2576">
        <f>AC2576/'Totals and Drop Down Lists'!Y$6*Inputs!G$37</f>
        <v>35915.056259848796</v>
      </c>
      <c r="AL2576">
        <f>AD2576/'Totals and Drop Down Lists'!Z$6*Inputs!H$37</f>
        <v>40576.573927439073</v>
      </c>
      <c r="AM2576">
        <f>AE2576/'Totals and Drop Down Lists'!AA$6*Inputs!I$37</f>
        <v>35111.340583991296</v>
      </c>
      <c r="AN2576">
        <f>AF2576/'Totals and Drop Down Lists'!AB$6*Inputs!J$37</f>
        <v>46698.66194840669</v>
      </c>
      <c r="AO2576">
        <f>AG2576/'Totals and Drop Down Lists'!AC$6*Inputs!K$37</f>
        <v>44882.818591610805</v>
      </c>
      <c r="AP2576">
        <f>AH2576/'Totals and Drop Down Lists'!AD$6*Inputs!L$37</f>
        <v>60809.520480750121</v>
      </c>
      <c r="AQ2576">
        <f>IF(OR($D2576="51",$D2576="52",$D2576="61"),(AA2576/'Totals and Drop Down Lists'!W$4)*Inputs!E$38,0)</f>
        <v>0</v>
      </c>
      <c r="AR2576">
        <f>IF(OR($D2576="51",$D2576="52",$D2576="61"),(AB2576/'Totals and Drop Down Lists'!X$4)*Inputs!F$38,0)</f>
        <v>0</v>
      </c>
      <c r="AS2576">
        <f>IF(OR($D2576="51",$D2576="52",$D2576="61"),(AC2576/'Totals and Drop Down Lists'!Y$4)*Inputs!G$38,0)</f>
        <v>0</v>
      </c>
      <c r="AT2576">
        <f>IF(OR($D2576="51",$D2576="52",$D2576="61"),(AD2576/'Totals and Drop Down Lists'!Z$4)*Inputs!H$38,0)</f>
        <v>0</v>
      </c>
      <c r="AU2576">
        <f>IF(OR($D2576="51",$D2576="52",$D2576="61"),(AE2576/'Totals and Drop Down Lists'!AA$4)*Inputs!I$38,0)</f>
        <v>0</v>
      </c>
      <c r="AV2576">
        <f>IF(OR($D2576="51",$D2576="52",$D2576="61"),(AF2576/'Totals and Drop Down Lists'!AB$4)*Inputs!J$38,0)</f>
        <v>0</v>
      </c>
      <c r="AW2576">
        <f>IF(OR($D2576="51",$D2576="52",$D2576="61"),(AG2576/'Totals and Drop Down Lists'!AC$4)*Inputs!K$38,0)</f>
        <v>0</v>
      </c>
      <c r="AX2576">
        <f>IF(OR($D2576="51",$D2576="52",$D2576="61"),(AH2576/'Totals and Drop Down Lists'!AD$4)*Inputs!L$38,0)</f>
        <v>0</v>
      </c>
      <c r="AY2576">
        <f>IF(OR($D2576="51",$D2576="52",$D2576="61"),0,(AA2576/'Totals and Drop Down Lists'!W$5)*Inputs!E$39)</f>
        <v>0</v>
      </c>
      <c r="AZ2576">
        <f>IF(OR($D2576="51",$D2576="52",$D2576="61"),0,(AB2576/'Totals and Drop Down Lists'!X$5)*Inputs!F$39)</f>
        <v>0</v>
      </c>
      <c r="BA2576">
        <f>IF(OR($D2576="51",$D2576="52",$D2576="61"),0,(AC2576/'Totals and Drop Down Lists'!Y$5)*Inputs!G$39)</f>
        <v>0</v>
      </c>
      <c r="BB2576">
        <f>IF(OR($D2576="51",$D2576="52",$D2576="61"),0,(AD2576/'Totals and Drop Down Lists'!Z$5)*Inputs!H$39)</f>
        <v>0</v>
      </c>
      <c r="BC2576">
        <f>IF(OR($D2576="51",$D2576="52",$D2576="61"),0,(AE2576/'Totals and Drop Down Lists'!AA$5)*Inputs!I$39)</f>
        <v>0</v>
      </c>
      <c r="BD2576">
        <f>IF(OR($D2576="51",$D2576="52",$D2576="61"),0,(AF2576/'Totals and Drop Down Lists'!AB$5)*Inputs!J$39)</f>
        <v>0</v>
      </c>
      <c r="BE2576">
        <f>IF(OR($D2576="51",$D2576="52",$D2576="61"),0,(AG2576/'Totals and Drop Down Lists'!AC$5)*Inputs!K$39)</f>
        <v>0</v>
      </c>
      <c r="BF2576">
        <f>IF(OR($D2576="51",$D2576="52",$D2576="61"),0,(AH2576/'Totals and Drop Down Lists'!AD$5)*Inputs!L$39)</f>
        <v>0</v>
      </c>
      <c r="BG2576" s="10">
        <f t="shared" si="361"/>
        <v>394497.63057728822</v>
      </c>
    </row>
    <row r="2577" spans="1:59" ht="43.2">
      <c r="A2577" s="1" t="s">
        <v>7595</v>
      </c>
      <c r="B2577" s="1" t="s">
        <v>533</v>
      </c>
      <c r="C2577" s="1" t="s">
        <v>536</v>
      </c>
      <c r="D2577" s="1" t="s">
        <v>7</v>
      </c>
      <c r="E2577" s="1" t="s">
        <v>537</v>
      </c>
      <c r="F2577" s="2">
        <v>260568</v>
      </c>
      <c r="G2577" s="2">
        <v>6447</v>
      </c>
      <c r="H2577" s="2">
        <v>1430</v>
      </c>
      <c r="I2577" s="2">
        <v>77299</v>
      </c>
      <c r="J2577" s="2">
        <v>112037</v>
      </c>
      <c r="K2577" s="2">
        <v>64783</v>
      </c>
      <c r="L2577" s="2">
        <v>436</v>
      </c>
      <c r="M2577" s="2">
        <v>118</v>
      </c>
      <c r="N2577" s="2">
        <v>40</v>
      </c>
      <c r="O2577" s="2">
        <v>835</v>
      </c>
      <c r="P2577" s="2">
        <v>190</v>
      </c>
      <c r="Q2577" s="2">
        <v>95</v>
      </c>
      <c r="R2577" s="2">
        <v>86084</v>
      </c>
      <c r="S2577" s="2">
        <v>44576800</v>
      </c>
      <c r="T2577" s="2">
        <v>2010240700</v>
      </c>
      <c r="U2577" s="2">
        <v>4072</v>
      </c>
      <c r="V2577" s="2">
        <v>6165</v>
      </c>
      <c r="W2577" s="2">
        <v>715</v>
      </c>
      <c r="X2577" s="2">
        <v>26375</v>
      </c>
      <c r="Y2577" s="2">
        <v>3030</v>
      </c>
      <c r="Z2577" s="2">
        <v>19055</v>
      </c>
      <c r="AA2577" s="9">
        <f t="shared" si="362"/>
        <v>260568</v>
      </c>
      <c r="AB2577" s="9">
        <f t="shared" si="363"/>
        <v>69422</v>
      </c>
      <c r="AC2577" s="9">
        <f t="shared" si="364"/>
        <v>87798</v>
      </c>
      <c r="AD2577" s="9">
        <f t="shared" si="365"/>
        <v>86084</v>
      </c>
      <c r="AE2577" s="44">
        <f t="shared" si="366"/>
        <v>2.6161125606036961E-3</v>
      </c>
      <c r="AF2577" s="9">
        <f t="shared" si="367"/>
        <v>19495</v>
      </c>
      <c r="AG2577" s="9">
        <f t="shared" si="360"/>
        <v>22085</v>
      </c>
      <c r="AH2577" s="44">
        <f t="shared" si="368"/>
        <v>4.7516897235404558E-3</v>
      </c>
      <c r="AI2577">
        <f>AA2577/'Totals and Drop Down Lists'!W$6*Inputs!E$37</f>
        <v>236371.76161022499</v>
      </c>
      <c r="AJ2577">
        <f>AB2577/'Totals and Drop Down Lists'!X$6*Inputs!F$37</f>
        <v>228425.25900135073</v>
      </c>
      <c r="AK2577">
        <f>AC2577/'Totals and Drop Down Lists'!Y$6*Inputs!G$37</f>
        <v>578794.07296295988</v>
      </c>
      <c r="AL2577">
        <f>AD2577/'Totals and Drop Down Lists'!Z$6*Inputs!H$37</f>
        <v>690178.57932615397</v>
      </c>
      <c r="AM2577">
        <f>AE2577/'Totals and Drop Down Lists'!AA$6*Inputs!I$37</f>
        <v>325678.15313401079</v>
      </c>
      <c r="AN2577">
        <f>AF2577/'Totals and Drop Down Lists'!AB$6*Inputs!J$37</f>
        <v>389055.73277102079</v>
      </c>
      <c r="AO2577">
        <f>AG2577/'Totals and Drop Down Lists'!AC$6*Inputs!K$37</f>
        <v>411301.6799152384</v>
      </c>
      <c r="AP2577">
        <f>AH2577/'Totals and Drop Down Lists'!AD$6*Inputs!L$37</f>
        <v>1118214.7104733882</v>
      </c>
      <c r="AQ2577">
        <f>IF(OR($D2577="51",$D2577="52",$D2577="61"),(AA2577/'Totals and Drop Down Lists'!W$4)*Inputs!E$38,0)</f>
        <v>0</v>
      </c>
      <c r="AR2577">
        <f>IF(OR($D2577="51",$D2577="52",$D2577="61"),(AB2577/'Totals and Drop Down Lists'!X$4)*Inputs!F$38,0)</f>
        <v>0</v>
      </c>
      <c r="AS2577">
        <f>IF(OR($D2577="51",$D2577="52",$D2577="61"),(AC2577/'Totals and Drop Down Lists'!Y$4)*Inputs!G$38,0)</f>
        <v>0</v>
      </c>
      <c r="AT2577">
        <f>IF(OR($D2577="51",$D2577="52",$D2577="61"),(AD2577/'Totals and Drop Down Lists'!Z$4)*Inputs!H$38,0)</f>
        <v>0</v>
      </c>
      <c r="AU2577">
        <f>IF(OR($D2577="51",$D2577="52",$D2577="61"),(AE2577/'Totals and Drop Down Lists'!AA$4)*Inputs!I$38,0)</f>
        <v>0</v>
      </c>
      <c r="AV2577">
        <f>IF(OR($D2577="51",$D2577="52",$D2577="61"),(AF2577/'Totals and Drop Down Lists'!AB$4)*Inputs!J$38,0)</f>
        <v>0</v>
      </c>
      <c r="AW2577">
        <f>IF(OR($D2577="51",$D2577="52",$D2577="61"),(AG2577/'Totals and Drop Down Lists'!AC$4)*Inputs!K$38,0)</f>
        <v>0</v>
      </c>
      <c r="AX2577">
        <f>IF(OR($D2577="51",$D2577="52",$D2577="61"),(AH2577/'Totals and Drop Down Lists'!AD$4)*Inputs!L$38,0)</f>
        <v>0</v>
      </c>
      <c r="AY2577">
        <f>IF(OR($D2577="51",$D2577="52",$D2577="61"),0,(AA2577/'Totals and Drop Down Lists'!W$5)*Inputs!E$39)</f>
        <v>0</v>
      </c>
      <c r="AZ2577">
        <f>IF(OR($D2577="51",$D2577="52",$D2577="61"),0,(AB2577/'Totals and Drop Down Lists'!X$5)*Inputs!F$39)</f>
        <v>0</v>
      </c>
      <c r="BA2577">
        <f>IF(OR($D2577="51",$D2577="52",$D2577="61"),0,(AC2577/'Totals and Drop Down Lists'!Y$5)*Inputs!G$39)</f>
        <v>0</v>
      </c>
      <c r="BB2577">
        <f>IF(OR($D2577="51",$D2577="52",$D2577="61"),0,(AD2577/'Totals and Drop Down Lists'!Z$5)*Inputs!H$39)</f>
        <v>0</v>
      </c>
      <c r="BC2577">
        <f>IF(OR($D2577="51",$D2577="52",$D2577="61"),0,(AE2577/'Totals and Drop Down Lists'!AA$5)*Inputs!I$39)</f>
        <v>0</v>
      </c>
      <c r="BD2577">
        <f>IF(OR($D2577="51",$D2577="52",$D2577="61"),0,(AF2577/'Totals and Drop Down Lists'!AB$5)*Inputs!J$39)</f>
        <v>0</v>
      </c>
      <c r="BE2577">
        <f>IF(OR($D2577="51",$D2577="52",$D2577="61"),0,(AG2577/'Totals and Drop Down Lists'!AC$5)*Inputs!K$39)</f>
        <v>0</v>
      </c>
      <c r="BF2577">
        <f>IF(OR($D2577="51",$D2577="52",$D2577="61"),0,(AH2577/'Totals and Drop Down Lists'!AD$5)*Inputs!L$39)</f>
        <v>0</v>
      </c>
      <c r="BG2577" s="10">
        <f t="shared" si="361"/>
        <v>3978019.9491943475</v>
      </c>
    </row>
    <row r="2578" spans="1:59" ht="43.2">
      <c r="A2578" s="1" t="s">
        <v>7595</v>
      </c>
      <c r="B2578" s="1" t="s">
        <v>533</v>
      </c>
      <c r="C2578" s="1" t="s">
        <v>538</v>
      </c>
      <c r="D2578" s="1" t="s">
        <v>10</v>
      </c>
      <c r="E2578" s="1" t="s">
        <v>539</v>
      </c>
      <c r="F2578" s="2">
        <v>87998</v>
      </c>
      <c r="G2578" s="2">
        <v>672</v>
      </c>
      <c r="H2578" s="2">
        <v>90</v>
      </c>
      <c r="I2578" s="2">
        <v>9203</v>
      </c>
      <c r="J2578" s="2">
        <v>38265</v>
      </c>
      <c r="K2578" s="2">
        <v>11058</v>
      </c>
      <c r="L2578" s="2">
        <v>45</v>
      </c>
      <c r="M2578" s="2">
        <v>8</v>
      </c>
      <c r="N2578" s="2">
        <v>0</v>
      </c>
      <c r="O2578" s="2">
        <v>111</v>
      </c>
      <c r="P2578" s="2">
        <v>18</v>
      </c>
      <c r="Q2578" s="2">
        <v>18</v>
      </c>
      <c r="R2578" s="2">
        <v>5170</v>
      </c>
      <c r="S2578" s="2">
        <v>8304600</v>
      </c>
      <c r="T2578" s="2">
        <v>424911500</v>
      </c>
      <c r="U2578" s="2">
        <v>470</v>
      </c>
      <c r="V2578" s="2">
        <v>365</v>
      </c>
      <c r="W2578" s="2">
        <v>20</v>
      </c>
      <c r="X2578" s="2">
        <v>2180</v>
      </c>
      <c r="Y2578" s="2">
        <v>159</v>
      </c>
      <c r="Z2578" s="2">
        <v>1650</v>
      </c>
      <c r="AA2578" s="9">
        <f t="shared" si="362"/>
        <v>87998</v>
      </c>
      <c r="AB2578" s="9">
        <f t="shared" si="363"/>
        <v>8441</v>
      </c>
      <c r="AC2578" s="9">
        <f t="shared" si="364"/>
        <v>5370</v>
      </c>
      <c r="AD2578" s="9">
        <f t="shared" si="365"/>
        <v>5170</v>
      </c>
      <c r="AE2578" s="44">
        <f t="shared" si="366"/>
        <v>2.2317587156038058E-4</v>
      </c>
      <c r="AF2578" s="9">
        <f t="shared" si="367"/>
        <v>1795</v>
      </c>
      <c r="AG2578" s="9">
        <f t="shared" si="360"/>
        <v>1809</v>
      </c>
      <c r="AH2578" s="44">
        <f t="shared" si="368"/>
        <v>1.9452011654618926E-4</v>
      </c>
      <c r="AI2578">
        <f>AA2578/'Totals and Drop Down Lists'!W$6*Inputs!E$37</f>
        <v>79826.541548373469</v>
      </c>
      <c r="AJ2578">
        <f>AB2578/'Totals and Drop Down Lists'!X$6*Inputs!F$37</f>
        <v>27774.158209651141</v>
      </c>
      <c r="AK2578">
        <f>AC2578/'Totals and Drop Down Lists'!Y$6*Inputs!G$37</f>
        <v>35400.85391251617</v>
      </c>
      <c r="AL2578">
        <f>AD2578/'Totals and Drop Down Lists'!Z$6*Inputs!H$37</f>
        <v>41450.481565868409</v>
      </c>
      <c r="AM2578">
        <f>AE2578/'Totals and Drop Down Lists'!AA$6*Inputs!I$37</f>
        <v>27783.019266222036</v>
      </c>
      <c r="AN2578">
        <f>AF2578/'Totals and Drop Down Lists'!AB$6*Inputs!J$37</f>
        <v>35822.264186918808</v>
      </c>
      <c r="AO2578">
        <f>AG2578/'Totals and Drop Down Lists'!AC$6*Inputs!K$37</f>
        <v>33690.04930797674</v>
      </c>
      <c r="AP2578">
        <f>AH2578/'Totals and Drop Down Lists'!AD$6*Inputs!L$37</f>
        <v>45776.401335160706</v>
      </c>
      <c r="AQ2578">
        <f>IF(OR($D2578="51",$D2578="52",$D2578="61"),(AA2578/'Totals and Drop Down Lists'!W$4)*Inputs!E$38,0)</f>
        <v>0</v>
      </c>
      <c r="AR2578">
        <f>IF(OR($D2578="51",$D2578="52",$D2578="61"),(AB2578/'Totals and Drop Down Lists'!X$4)*Inputs!F$38,0)</f>
        <v>0</v>
      </c>
      <c r="AS2578">
        <f>IF(OR($D2578="51",$D2578="52",$D2578="61"),(AC2578/'Totals and Drop Down Lists'!Y$4)*Inputs!G$38,0)</f>
        <v>0</v>
      </c>
      <c r="AT2578">
        <f>IF(OR($D2578="51",$D2578="52",$D2578="61"),(AD2578/'Totals and Drop Down Lists'!Z$4)*Inputs!H$38,0)</f>
        <v>0</v>
      </c>
      <c r="AU2578">
        <f>IF(OR($D2578="51",$D2578="52",$D2578="61"),(AE2578/'Totals and Drop Down Lists'!AA$4)*Inputs!I$38,0)</f>
        <v>0</v>
      </c>
      <c r="AV2578">
        <f>IF(OR($D2578="51",$D2578="52",$D2578="61"),(AF2578/'Totals and Drop Down Lists'!AB$4)*Inputs!J$38,0)</f>
        <v>0</v>
      </c>
      <c r="AW2578">
        <f>IF(OR($D2578="51",$D2578="52",$D2578="61"),(AG2578/'Totals and Drop Down Lists'!AC$4)*Inputs!K$38,0)</f>
        <v>0</v>
      </c>
      <c r="AX2578">
        <f>IF(OR($D2578="51",$D2578="52",$D2578="61"),(AH2578/'Totals and Drop Down Lists'!AD$4)*Inputs!L$38,0)</f>
        <v>0</v>
      </c>
      <c r="AY2578">
        <f>IF(OR($D2578="51",$D2578="52",$D2578="61"),0,(AA2578/'Totals and Drop Down Lists'!W$5)*Inputs!E$39)</f>
        <v>0</v>
      </c>
      <c r="AZ2578">
        <f>IF(OR($D2578="51",$D2578="52",$D2578="61"),0,(AB2578/'Totals and Drop Down Lists'!X$5)*Inputs!F$39)</f>
        <v>0</v>
      </c>
      <c r="BA2578">
        <f>IF(OR($D2578="51",$D2578="52",$D2578="61"),0,(AC2578/'Totals and Drop Down Lists'!Y$5)*Inputs!G$39)</f>
        <v>0</v>
      </c>
      <c r="BB2578">
        <f>IF(OR($D2578="51",$D2578="52",$D2578="61"),0,(AD2578/'Totals and Drop Down Lists'!Z$5)*Inputs!H$39)</f>
        <v>0</v>
      </c>
      <c r="BC2578">
        <f>IF(OR($D2578="51",$D2578="52",$D2578="61"),0,(AE2578/'Totals and Drop Down Lists'!AA$5)*Inputs!I$39)</f>
        <v>0</v>
      </c>
      <c r="BD2578">
        <f>IF(OR($D2578="51",$D2578="52",$D2578="61"),0,(AF2578/'Totals and Drop Down Lists'!AB$5)*Inputs!J$39)</f>
        <v>0</v>
      </c>
      <c r="BE2578">
        <f>IF(OR($D2578="51",$D2578="52",$D2578="61"),0,(AG2578/'Totals and Drop Down Lists'!AC$5)*Inputs!K$39)</f>
        <v>0</v>
      </c>
      <c r="BF2578">
        <f>IF(OR($D2578="51",$D2578="52",$D2578="61"),0,(AH2578/'Totals and Drop Down Lists'!AD$5)*Inputs!L$39)</f>
        <v>0</v>
      </c>
      <c r="BG2578" s="10">
        <f t="shared" si="361"/>
        <v>327523.76933268743</v>
      </c>
    </row>
    <row r="2579" spans="1:59" ht="43.2">
      <c r="A2579" s="1" t="s">
        <v>7595</v>
      </c>
      <c r="B2579" s="1" t="s">
        <v>533</v>
      </c>
      <c r="C2579" s="1" t="s">
        <v>540</v>
      </c>
      <c r="D2579" s="1" t="s">
        <v>10</v>
      </c>
      <c r="E2579" s="1" t="s">
        <v>541</v>
      </c>
      <c r="F2579" s="2">
        <v>57155</v>
      </c>
      <c r="G2579" s="2">
        <v>435</v>
      </c>
      <c r="H2579" s="2">
        <v>48</v>
      </c>
      <c r="I2579" s="2">
        <v>3768</v>
      </c>
      <c r="J2579" s="2">
        <v>23813</v>
      </c>
      <c r="K2579" s="2">
        <v>6414</v>
      </c>
      <c r="L2579" s="2">
        <v>84</v>
      </c>
      <c r="M2579" s="2">
        <v>24</v>
      </c>
      <c r="N2579" s="2">
        <v>9</v>
      </c>
      <c r="O2579" s="2">
        <v>87</v>
      </c>
      <c r="P2579" s="2">
        <v>8</v>
      </c>
      <c r="Q2579" s="2">
        <v>0</v>
      </c>
      <c r="R2579" s="2">
        <v>3828</v>
      </c>
      <c r="S2579" s="2">
        <v>4676100</v>
      </c>
      <c r="T2579" s="2">
        <v>251477200</v>
      </c>
      <c r="U2579" s="2">
        <v>192</v>
      </c>
      <c r="V2579" s="2">
        <v>390</v>
      </c>
      <c r="W2579" s="2">
        <v>45</v>
      </c>
      <c r="X2579" s="2">
        <v>1165</v>
      </c>
      <c r="Y2579" s="2">
        <v>175</v>
      </c>
      <c r="Z2579" s="2">
        <v>825</v>
      </c>
      <c r="AA2579" s="9">
        <f t="shared" si="362"/>
        <v>57155</v>
      </c>
      <c r="AB2579" s="9">
        <f t="shared" si="363"/>
        <v>3285</v>
      </c>
      <c r="AC2579" s="9">
        <f t="shared" si="364"/>
        <v>4040</v>
      </c>
      <c r="AD2579" s="9">
        <f t="shared" si="365"/>
        <v>3828</v>
      </c>
      <c r="AE2579" s="44">
        <f t="shared" si="366"/>
        <v>1.2065340565915657E-4</v>
      </c>
      <c r="AF2579" s="9">
        <f t="shared" si="367"/>
        <v>730</v>
      </c>
      <c r="AG2579" s="9">
        <f t="shared" si="360"/>
        <v>1000</v>
      </c>
      <c r="AH2579" s="44">
        <f t="shared" si="368"/>
        <v>1.0022266110819407E-4</v>
      </c>
      <c r="AI2579">
        <f>AA2579/'Totals and Drop Down Lists'!W$6*Inputs!E$37</f>
        <v>51847.609970650308</v>
      </c>
      <c r="AJ2579">
        <f>AB2579/'Totals and Drop Down Lists'!X$6*Inputs!F$37</f>
        <v>10808.921895356474</v>
      </c>
      <c r="AK2579">
        <f>AC2579/'Totals and Drop Down Lists'!Y$6*Inputs!G$37</f>
        <v>26633.044656716069</v>
      </c>
      <c r="AL2579">
        <f>AD2579/'Totals and Drop Down Lists'!Z$6*Inputs!H$37</f>
        <v>30690.994861536608</v>
      </c>
      <c r="AM2579">
        <f>AE2579/'Totals and Drop Down Lists'!AA$6*Inputs!I$37</f>
        <v>15020.064089037194</v>
      </c>
      <c r="AN2579">
        <f>AF2579/'Totals and Drop Down Lists'!AB$6*Inputs!J$37</f>
        <v>14568.385992451662</v>
      </c>
      <c r="AO2579">
        <f>AG2579/'Totals and Drop Down Lists'!AC$6*Inputs!K$37</f>
        <v>18623.576179091619</v>
      </c>
      <c r="AP2579">
        <f>AH2579/'Totals and Drop Down Lists'!AD$6*Inputs!L$37</f>
        <v>23585.389723314827</v>
      </c>
      <c r="AQ2579">
        <f>IF(OR($D2579="51",$D2579="52",$D2579="61"),(AA2579/'Totals and Drop Down Lists'!W$4)*Inputs!E$38,0)</f>
        <v>0</v>
      </c>
      <c r="AR2579">
        <f>IF(OR($D2579="51",$D2579="52",$D2579="61"),(AB2579/'Totals and Drop Down Lists'!X$4)*Inputs!F$38,0)</f>
        <v>0</v>
      </c>
      <c r="AS2579">
        <f>IF(OR($D2579="51",$D2579="52",$D2579="61"),(AC2579/'Totals and Drop Down Lists'!Y$4)*Inputs!G$38,0)</f>
        <v>0</v>
      </c>
      <c r="AT2579">
        <f>IF(OR($D2579="51",$D2579="52",$D2579="61"),(AD2579/'Totals and Drop Down Lists'!Z$4)*Inputs!H$38,0)</f>
        <v>0</v>
      </c>
      <c r="AU2579">
        <f>IF(OR($D2579="51",$D2579="52",$D2579="61"),(AE2579/'Totals and Drop Down Lists'!AA$4)*Inputs!I$38,0)</f>
        <v>0</v>
      </c>
      <c r="AV2579">
        <f>IF(OR($D2579="51",$D2579="52",$D2579="61"),(AF2579/'Totals and Drop Down Lists'!AB$4)*Inputs!J$38,0)</f>
        <v>0</v>
      </c>
      <c r="AW2579">
        <f>IF(OR($D2579="51",$D2579="52",$D2579="61"),(AG2579/'Totals and Drop Down Lists'!AC$4)*Inputs!K$38,0)</f>
        <v>0</v>
      </c>
      <c r="AX2579">
        <f>IF(OR($D2579="51",$D2579="52",$D2579="61"),(AH2579/'Totals and Drop Down Lists'!AD$4)*Inputs!L$38,0)</f>
        <v>0</v>
      </c>
      <c r="AY2579">
        <f>IF(OR($D2579="51",$D2579="52",$D2579="61"),0,(AA2579/'Totals and Drop Down Lists'!W$5)*Inputs!E$39)</f>
        <v>0</v>
      </c>
      <c r="AZ2579">
        <f>IF(OR($D2579="51",$D2579="52",$D2579="61"),0,(AB2579/'Totals and Drop Down Lists'!X$5)*Inputs!F$39)</f>
        <v>0</v>
      </c>
      <c r="BA2579">
        <f>IF(OR($D2579="51",$D2579="52",$D2579="61"),0,(AC2579/'Totals and Drop Down Lists'!Y$5)*Inputs!G$39)</f>
        <v>0</v>
      </c>
      <c r="BB2579">
        <f>IF(OR($D2579="51",$D2579="52",$D2579="61"),0,(AD2579/'Totals and Drop Down Lists'!Z$5)*Inputs!H$39)</f>
        <v>0</v>
      </c>
      <c r="BC2579">
        <f>IF(OR($D2579="51",$D2579="52",$D2579="61"),0,(AE2579/'Totals and Drop Down Lists'!AA$5)*Inputs!I$39)</f>
        <v>0</v>
      </c>
      <c r="BD2579">
        <f>IF(OR($D2579="51",$D2579="52",$D2579="61"),0,(AF2579/'Totals and Drop Down Lists'!AB$5)*Inputs!J$39)</f>
        <v>0</v>
      </c>
      <c r="BE2579">
        <f>IF(OR($D2579="51",$D2579="52",$D2579="61"),0,(AG2579/'Totals and Drop Down Lists'!AC$5)*Inputs!K$39)</f>
        <v>0</v>
      </c>
      <c r="BF2579">
        <f>IF(OR($D2579="51",$D2579="52",$D2579="61"),0,(AH2579/'Totals and Drop Down Lists'!AD$5)*Inputs!L$39)</f>
        <v>0</v>
      </c>
      <c r="BG2579" s="10">
        <f t="shared" si="361"/>
        <v>191777.98736815475</v>
      </c>
    </row>
    <row r="2580" spans="1:59" ht="43.2">
      <c r="A2580" s="1" t="s">
        <v>7595</v>
      </c>
      <c r="B2580" s="1" t="s">
        <v>533</v>
      </c>
      <c r="C2580" s="1" t="s">
        <v>542</v>
      </c>
      <c r="D2580" s="1" t="s">
        <v>7</v>
      </c>
      <c r="E2580" s="1" t="s">
        <v>543</v>
      </c>
      <c r="F2580" s="2">
        <v>49920</v>
      </c>
      <c r="G2580" s="2">
        <v>1075</v>
      </c>
      <c r="H2580" s="2">
        <v>89</v>
      </c>
      <c r="I2580" s="2">
        <v>12336</v>
      </c>
      <c r="J2580" s="2">
        <v>21737</v>
      </c>
      <c r="K2580" s="2">
        <v>9599</v>
      </c>
      <c r="L2580" s="2">
        <v>23</v>
      </c>
      <c r="M2580" s="2">
        <v>0</v>
      </c>
      <c r="N2580" s="2">
        <v>0</v>
      </c>
      <c r="O2580" s="2">
        <v>101</v>
      </c>
      <c r="P2580" s="2">
        <v>0</v>
      </c>
      <c r="Q2580" s="2">
        <v>0</v>
      </c>
      <c r="R2580" s="2">
        <v>14111</v>
      </c>
      <c r="S2580" s="2">
        <v>6114500</v>
      </c>
      <c r="T2580" s="2">
        <v>276190400</v>
      </c>
      <c r="U2580" s="2">
        <v>2441</v>
      </c>
      <c r="V2580" s="2">
        <v>1330</v>
      </c>
      <c r="W2580" s="2">
        <v>1375</v>
      </c>
      <c r="X2580" s="2">
        <v>3815</v>
      </c>
      <c r="Y2580" s="2">
        <v>505</v>
      </c>
      <c r="Z2580" s="2">
        <v>2575</v>
      </c>
      <c r="AA2580" s="9">
        <f t="shared" si="362"/>
        <v>49920</v>
      </c>
      <c r="AB2580" s="9">
        <f t="shared" si="363"/>
        <v>11172</v>
      </c>
      <c r="AC2580" s="9">
        <f t="shared" si="364"/>
        <v>14235</v>
      </c>
      <c r="AD2580" s="9">
        <f t="shared" si="365"/>
        <v>14111</v>
      </c>
      <c r="AE2580" s="44">
        <f t="shared" si="366"/>
        <v>2.9603847880498588E-4</v>
      </c>
      <c r="AF2580" s="9">
        <f t="shared" si="367"/>
        <v>1110</v>
      </c>
      <c r="AG2580" s="9">
        <f t="shared" si="360"/>
        <v>3080</v>
      </c>
      <c r="AH2580" s="44">
        <f t="shared" si="368"/>
        <v>5.0609050467736701E-4</v>
      </c>
      <c r="AI2580">
        <f>AA2580/'Totals and Drop Down Lists'!W$6*Inputs!E$37</f>
        <v>45284.449124921062</v>
      </c>
      <c r="AJ2580">
        <f>AB2580/'Totals and Drop Down Lists'!X$6*Inputs!F$37</f>
        <v>36760.205605760282</v>
      </c>
      <c r="AK2580">
        <f>AC2580/'Totals and Drop Down Lists'!Y$6*Inputs!G$37</f>
        <v>93841.928388206259</v>
      </c>
      <c r="AL2580">
        <f>AD2580/'Totals and Drop Down Lists'!Z$6*Inputs!H$37</f>
        <v>113134.96042088376</v>
      </c>
      <c r="AM2580">
        <f>AE2580/'Totals and Drop Down Lists'!AA$6*Inputs!I$37</f>
        <v>36853.637907522374</v>
      </c>
      <c r="AN2580">
        <f>AF2580/'Totals and Drop Down Lists'!AB$6*Inputs!J$37</f>
        <v>22151.929385782663</v>
      </c>
      <c r="AO2580">
        <f>AG2580/'Totals and Drop Down Lists'!AC$6*Inputs!K$37</f>
        <v>57360.614631602184</v>
      </c>
      <c r="AP2580">
        <f>AH2580/'Totals and Drop Down Lists'!AD$6*Inputs!L$37</f>
        <v>119098.23243666482</v>
      </c>
      <c r="AQ2580">
        <f>IF(OR($D2580="51",$D2580="52",$D2580="61"),(AA2580/'Totals and Drop Down Lists'!W$4)*Inputs!E$38,0)</f>
        <v>0</v>
      </c>
      <c r="AR2580">
        <f>IF(OR($D2580="51",$D2580="52",$D2580="61"),(AB2580/'Totals and Drop Down Lists'!X$4)*Inputs!F$38,0)</f>
        <v>0</v>
      </c>
      <c r="AS2580">
        <f>IF(OR($D2580="51",$D2580="52",$D2580="61"),(AC2580/'Totals and Drop Down Lists'!Y$4)*Inputs!G$38,0)</f>
        <v>0</v>
      </c>
      <c r="AT2580">
        <f>IF(OR($D2580="51",$D2580="52",$D2580="61"),(AD2580/'Totals and Drop Down Lists'!Z$4)*Inputs!H$38,0)</f>
        <v>0</v>
      </c>
      <c r="AU2580">
        <f>IF(OR($D2580="51",$D2580="52",$D2580="61"),(AE2580/'Totals and Drop Down Lists'!AA$4)*Inputs!I$38,0)</f>
        <v>0</v>
      </c>
      <c r="AV2580">
        <f>IF(OR($D2580="51",$D2580="52",$D2580="61"),(AF2580/'Totals and Drop Down Lists'!AB$4)*Inputs!J$38,0)</f>
        <v>0</v>
      </c>
      <c r="AW2580">
        <f>IF(OR($D2580="51",$D2580="52",$D2580="61"),(AG2580/'Totals and Drop Down Lists'!AC$4)*Inputs!K$38,0)</f>
        <v>0</v>
      </c>
      <c r="AX2580">
        <f>IF(OR($D2580="51",$D2580="52",$D2580="61"),(AH2580/'Totals and Drop Down Lists'!AD$4)*Inputs!L$38,0)</f>
        <v>0</v>
      </c>
      <c r="AY2580">
        <f>IF(OR($D2580="51",$D2580="52",$D2580="61"),0,(AA2580/'Totals and Drop Down Lists'!W$5)*Inputs!E$39)</f>
        <v>0</v>
      </c>
      <c r="AZ2580">
        <f>IF(OR($D2580="51",$D2580="52",$D2580="61"),0,(AB2580/'Totals and Drop Down Lists'!X$5)*Inputs!F$39)</f>
        <v>0</v>
      </c>
      <c r="BA2580">
        <f>IF(OR($D2580="51",$D2580="52",$D2580="61"),0,(AC2580/'Totals and Drop Down Lists'!Y$5)*Inputs!G$39)</f>
        <v>0</v>
      </c>
      <c r="BB2580">
        <f>IF(OR($D2580="51",$D2580="52",$D2580="61"),0,(AD2580/'Totals and Drop Down Lists'!Z$5)*Inputs!H$39)</f>
        <v>0</v>
      </c>
      <c r="BC2580">
        <f>IF(OR($D2580="51",$D2580="52",$D2580="61"),0,(AE2580/'Totals and Drop Down Lists'!AA$5)*Inputs!I$39)</f>
        <v>0</v>
      </c>
      <c r="BD2580">
        <f>IF(OR($D2580="51",$D2580="52",$D2580="61"),0,(AF2580/'Totals and Drop Down Lists'!AB$5)*Inputs!J$39)</f>
        <v>0</v>
      </c>
      <c r="BE2580">
        <f>IF(OR($D2580="51",$D2580="52",$D2580="61"),0,(AG2580/'Totals and Drop Down Lists'!AC$5)*Inputs!K$39)</f>
        <v>0</v>
      </c>
      <c r="BF2580">
        <f>IF(OR($D2580="51",$D2580="52",$D2580="61"),0,(AH2580/'Totals and Drop Down Lists'!AD$5)*Inputs!L$39)</f>
        <v>0</v>
      </c>
      <c r="BG2580" s="10">
        <f t="shared" si="361"/>
        <v>524485.95790134347</v>
      </c>
    </row>
    <row r="2581" spans="1:59" ht="43.2">
      <c r="A2581" s="1" t="s">
        <v>7595</v>
      </c>
      <c r="B2581" s="1" t="s">
        <v>533</v>
      </c>
      <c r="C2581" s="1" t="s">
        <v>544</v>
      </c>
      <c r="D2581" s="1" t="s">
        <v>545</v>
      </c>
      <c r="E2581" s="1" t="s">
        <v>546</v>
      </c>
      <c r="F2581" s="2">
        <v>73548</v>
      </c>
      <c r="G2581" s="2">
        <v>576</v>
      </c>
      <c r="H2581" s="2">
        <v>232</v>
      </c>
      <c r="I2581" s="2">
        <v>6901</v>
      </c>
      <c r="J2581" s="2">
        <v>32329</v>
      </c>
      <c r="K2581" s="2">
        <v>9202</v>
      </c>
      <c r="L2581" s="2">
        <v>38</v>
      </c>
      <c r="M2581" s="2">
        <v>46</v>
      </c>
      <c r="N2581" s="2">
        <v>11</v>
      </c>
      <c r="O2581" s="2">
        <v>53</v>
      </c>
      <c r="P2581" s="2">
        <v>0</v>
      </c>
      <c r="Q2581" s="2">
        <v>0</v>
      </c>
      <c r="R2581" s="2">
        <v>7137</v>
      </c>
      <c r="S2581" s="2">
        <v>6497800</v>
      </c>
      <c r="T2581" s="2">
        <v>353995400</v>
      </c>
      <c r="U2581" s="2">
        <v>475</v>
      </c>
      <c r="V2581" s="2">
        <v>590</v>
      </c>
      <c r="W2581" s="2">
        <v>0</v>
      </c>
      <c r="X2581" s="2">
        <v>2040</v>
      </c>
      <c r="Y2581" s="2">
        <v>190</v>
      </c>
      <c r="Z2581" s="2">
        <v>1300</v>
      </c>
      <c r="AA2581" s="9">
        <f t="shared" si="362"/>
        <v>73548</v>
      </c>
      <c r="AB2581" s="9">
        <f t="shared" si="363"/>
        <v>6093</v>
      </c>
      <c r="AC2581" s="9">
        <f t="shared" si="364"/>
        <v>7285</v>
      </c>
      <c r="AD2581" s="9">
        <f t="shared" si="365"/>
        <v>7137</v>
      </c>
      <c r="AE2581" s="44">
        <f t="shared" si="366"/>
        <v>1.8292285562438116E-4</v>
      </c>
      <c r="AF2581" s="9">
        <f t="shared" si="367"/>
        <v>1450</v>
      </c>
      <c r="AG2581" s="9">
        <f t="shared" si="360"/>
        <v>1490</v>
      </c>
      <c r="AH2581" s="44">
        <f t="shared" si="368"/>
        <v>1.5780738105611897E-4</v>
      </c>
      <c r="AI2581">
        <f>AA2581/'Totals and Drop Down Lists'!W$6*Inputs!E$37</f>
        <v>66718.362665057983</v>
      </c>
      <c r="AJ2581">
        <f>AB2581/'Totals and Drop Down Lists'!X$6*Inputs!F$37</f>
        <v>20048.329104537897</v>
      </c>
      <c r="AK2581">
        <f>AC2581/'Totals and Drop Down Lists'!Y$6*Inputs!G$37</f>
        <v>48025.180773311033</v>
      </c>
      <c r="AL2581">
        <f>AD2581/'Totals and Drop Down Lists'!Z$6*Inputs!H$37</f>
        <v>57220.906563946381</v>
      </c>
      <c r="AM2581">
        <f>AE2581/'Totals and Drop Down Lists'!AA$6*Inputs!I$37</f>
        <v>22771.94746238305</v>
      </c>
      <c r="AN2581">
        <f>AF2581/'Totals and Drop Down Lists'!AB$6*Inputs!J$37</f>
        <v>28937.205053499874</v>
      </c>
      <c r="AO2581">
        <f>AG2581/'Totals and Drop Down Lists'!AC$6*Inputs!K$37</f>
        <v>27749.128506846511</v>
      </c>
      <c r="AP2581">
        <f>AH2581/'Totals and Drop Down Lists'!AD$6*Inputs!L$37</f>
        <v>37136.796631315083</v>
      </c>
      <c r="AQ2581">
        <f>IF(OR($D2581="51",$D2581="52",$D2581="61"),(AA2581/'Totals and Drop Down Lists'!W$4)*Inputs!E$38,0)</f>
        <v>0</v>
      </c>
      <c r="AR2581">
        <f>IF(OR($D2581="51",$D2581="52",$D2581="61"),(AB2581/'Totals and Drop Down Lists'!X$4)*Inputs!F$38,0)</f>
        <v>0</v>
      </c>
      <c r="AS2581">
        <f>IF(OR($D2581="51",$D2581="52",$D2581="61"),(AC2581/'Totals and Drop Down Lists'!Y$4)*Inputs!G$38,0)</f>
        <v>0</v>
      </c>
      <c r="AT2581">
        <f>IF(OR($D2581="51",$D2581="52",$D2581="61"),(AD2581/'Totals and Drop Down Lists'!Z$4)*Inputs!H$38,0)</f>
        <v>0</v>
      </c>
      <c r="AU2581">
        <f>IF(OR($D2581="51",$D2581="52",$D2581="61"),(AE2581/'Totals and Drop Down Lists'!AA$4)*Inputs!I$38,0)</f>
        <v>0</v>
      </c>
      <c r="AV2581">
        <f>IF(OR($D2581="51",$D2581="52",$D2581="61"),(AF2581/'Totals and Drop Down Lists'!AB$4)*Inputs!J$38,0)</f>
        <v>0</v>
      </c>
      <c r="AW2581">
        <f>IF(OR($D2581="51",$D2581="52",$D2581="61"),(AG2581/'Totals and Drop Down Lists'!AC$4)*Inputs!K$38,0)</f>
        <v>0</v>
      </c>
      <c r="AX2581">
        <f>IF(OR($D2581="51",$D2581="52",$D2581="61"),(AH2581/'Totals and Drop Down Lists'!AD$4)*Inputs!L$38,0)</f>
        <v>0</v>
      </c>
      <c r="AY2581">
        <f>IF(OR($D2581="51",$D2581="52",$D2581="61"),0,(AA2581/'Totals and Drop Down Lists'!W$5)*Inputs!E$39)</f>
        <v>0</v>
      </c>
      <c r="AZ2581">
        <f>IF(OR($D2581="51",$D2581="52",$D2581="61"),0,(AB2581/'Totals and Drop Down Lists'!X$5)*Inputs!F$39)</f>
        <v>0</v>
      </c>
      <c r="BA2581">
        <f>IF(OR($D2581="51",$D2581="52",$D2581="61"),0,(AC2581/'Totals and Drop Down Lists'!Y$5)*Inputs!G$39)</f>
        <v>0</v>
      </c>
      <c r="BB2581">
        <f>IF(OR($D2581="51",$D2581="52",$D2581="61"),0,(AD2581/'Totals and Drop Down Lists'!Z$5)*Inputs!H$39)</f>
        <v>0</v>
      </c>
      <c r="BC2581">
        <f>IF(OR($D2581="51",$D2581="52",$D2581="61"),0,(AE2581/'Totals and Drop Down Lists'!AA$5)*Inputs!I$39)</f>
        <v>0</v>
      </c>
      <c r="BD2581">
        <f>IF(OR($D2581="51",$D2581="52",$D2581="61"),0,(AF2581/'Totals and Drop Down Lists'!AB$5)*Inputs!J$39)</f>
        <v>0</v>
      </c>
      <c r="BE2581">
        <f>IF(OR($D2581="51",$D2581="52",$D2581="61"),0,(AG2581/'Totals and Drop Down Lists'!AC$5)*Inputs!K$39)</f>
        <v>0</v>
      </c>
      <c r="BF2581">
        <f>IF(OR($D2581="51",$D2581="52",$D2581="61"),0,(AH2581/'Totals and Drop Down Lists'!AD$5)*Inputs!L$39)</f>
        <v>0</v>
      </c>
      <c r="BG2581" s="10">
        <f t="shared" si="361"/>
        <v>308607.85676089779</v>
      </c>
    </row>
    <row r="2582" spans="1:59" ht="43.2">
      <c r="A2582" s="1" t="s">
        <v>7595</v>
      </c>
      <c r="B2582" s="1" t="s">
        <v>533</v>
      </c>
      <c r="C2582" s="1" t="s">
        <v>547</v>
      </c>
      <c r="D2582" s="1" t="s">
        <v>215</v>
      </c>
      <c r="E2582" s="1" t="s">
        <v>548</v>
      </c>
      <c r="F2582" s="2">
        <v>317147</v>
      </c>
      <c r="G2582" s="2">
        <v>1234</v>
      </c>
      <c r="H2582" s="2">
        <v>157</v>
      </c>
      <c r="I2582" s="2">
        <v>22983</v>
      </c>
      <c r="J2582" s="2">
        <v>125071</v>
      </c>
      <c r="K2582" s="2">
        <v>26301</v>
      </c>
      <c r="L2582" s="2">
        <v>305</v>
      </c>
      <c r="M2582" s="2">
        <v>7</v>
      </c>
      <c r="N2582" s="2">
        <v>15</v>
      </c>
      <c r="O2582" s="2">
        <v>247</v>
      </c>
      <c r="P2582" s="2">
        <v>128</v>
      </c>
      <c r="Q2582" s="2">
        <v>37</v>
      </c>
      <c r="R2582" s="2">
        <v>28440</v>
      </c>
      <c r="S2582" s="2">
        <v>19447900</v>
      </c>
      <c r="T2582" s="2">
        <v>1070875000</v>
      </c>
      <c r="U2582" s="2">
        <v>1419</v>
      </c>
      <c r="V2582" s="2">
        <v>1548</v>
      </c>
      <c r="W2582" s="2">
        <v>165</v>
      </c>
      <c r="X2582" s="2">
        <v>4664</v>
      </c>
      <c r="Y2582" s="2">
        <v>852</v>
      </c>
      <c r="Z2582" s="2">
        <v>2902</v>
      </c>
      <c r="AA2582" s="9">
        <f t="shared" si="362"/>
        <v>317147</v>
      </c>
      <c r="AB2582" s="9">
        <f t="shared" si="363"/>
        <v>21592</v>
      </c>
      <c r="AC2582" s="9">
        <f t="shared" si="364"/>
        <v>29179</v>
      </c>
      <c r="AD2582" s="9">
        <f t="shared" si="365"/>
        <v>28440</v>
      </c>
      <c r="AE2582" s="44">
        <f t="shared" si="366"/>
        <v>3.8626351321265155E-4</v>
      </c>
      <c r="AF2582" s="9">
        <f t="shared" si="367"/>
        <v>2951</v>
      </c>
      <c r="AG2582" s="9">
        <f t="shared" si="360"/>
        <v>3754</v>
      </c>
      <c r="AH2582" s="44">
        <f t="shared" si="368"/>
        <v>2.9373858173205536E-4</v>
      </c>
      <c r="AI2582">
        <f>AA2582/'Totals and Drop Down Lists'!W$6*Inputs!E$37</f>
        <v>287696.85870635702</v>
      </c>
      <c r="AJ2582">
        <f>AB2582/'Totals and Drop Down Lists'!X$6*Inputs!F$37</f>
        <v>71046.040050087366</v>
      </c>
      <c r="AK2582">
        <f>AC2582/'Totals and Drop Down Lists'!Y$6*Inputs!G$37</f>
        <v>192357.82426691044</v>
      </c>
      <c r="AL2582">
        <f>AD2582/'Totals and Drop Down Lists'!Z$6*Inputs!H$37</f>
        <v>228017.7361186262</v>
      </c>
      <c r="AM2582">
        <f>AE2582/'Totals and Drop Down Lists'!AA$6*Inputs!I$37</f>
        <v>48085.69382699718</v>
      </c>
      <c r="AN2582">
        <f>AF2582/'Totals and Drop Down Lists'!AB$6*Inputs!J$37</f>
        <v>58892.201457157331</v>
      </c>
      <c r="AO2582">
        <f>AG2582/'Totals and Drop Down Lists'!AC$6*Inputs!K$37</f>
        <v>69912.904976309947</v>
      </c>
      <c r="AP2582">
        <f>AH2582/'Totals and Drop Down Lists'!AD$6*Inputs!L$37</f>
        <v>69125.473723405972</v>
      </c>
      <c r="AQ2582">
        <f>IF(OR($D2582="51",$D2582="52",$D2582="61"),(AA2582/'Totals and Drop Down Lists'!W$4)*Inputs!E$38,0)</f>
        <v>0</v>
      </c>
      <c r="AR2582">
        <f>IF(OR($D2582="51",$D2582="52",$D2582="61"),(AB2582/'Totals and Drop Down Lists'!X$4)*Inputs!F$38,0)</f>
        <v>0</v>
      </c>
      <c r="AS2582">
        <f>IF(OR($D2582="51",$D2582="52",$D2582="61"),(AC2582/'Totals and Drop Down Lists'!Y$4)*Inputs!G$38,0)</f>
        <v>0</v>
      </c>
      <c r="AT2582">
        <f>IF(OR($D2582="51",$D2582="52",$D2582="61"),(AD2582/'Totals and Drop Down Lists'!Z$4)*Inputs!H$38,0)</f>
        <v>0</v>
      </c>
      <c r="AU2582">
        <f>IF(OR($D2582="51",$D2582="52",$D2582="61"),(AE2582/'Totals and Drop Down Lists'!AA$4)*Inputs!I$38,0)</f>
        <v>0</v>
      </c>
      <c r="AV2582">
        <f>IF(OR($D2582="51",$D2582="52",$D2582="61"),(AF2582/'Totals and Drop Down Lists'!AB$4)*Inputs!J$38,0)</f>
        <v>0</v>
      </c>
      <c r="AW2582">
        <f>IF(OR($D2582="51",$D2582="52",$D2582="61"),(AG2582/'Totals and Drop Down Lists'!AC$4)*Inputs!K$38,0)</f>
        <v>0</v>
      </c>
      <c r="AX2582">
        <f>IF(OR($D2582="51",$D2582="52",$D2582="61"),(AH2582/'Totals and Drop Down Lists'!AD$4)*Inputs!L$38,0)</f>
        <v>0</v>
      </c>
      <c r="AY2582">
        <f>IF(OR($D2582="51",$D2582="52",$D2582="61"),0,(AA2582/'Totals and Drop Down Lists'!W$5)*Inputs!E$39)</f>
        <v>0</v>
      </c>
      <c r="AZ2582">
        <f>IF(OR($D2582="51",$D2582="52",$D2582="61"),0,(AB2582/'Totals and Drop Down Lists'!X$5)*Inputs!F$39)</f>
        <v>0</v>
      </c>
      <c r="BA2582">
        <f>IF(OR($D2582="51",$D2582="52",$D2582="61"),0,(AC2582/'Totals and Drop Down Lists'!Y$5)*Inputs!G$39)</f>
        <v>0</v>
      </c>
      <c r="BB2582">
        <f>IF(OR($D2582="51",$D2582="52",$D2582="61"),0,(AD2582/'Totals and Drop Down Lists'!Z$5)*Inputs!H$39)</f>
        <v>0</v>
      </c>
      <c r="BC2582">
        <f>IF(OR($D2582="51",$D2582="52",$D2582="61"),0,(AE2582/'Totals and Drop Down Lists'!AA$5)*Inputs!I$39)</f>
        <v>0</v>
      </c>
      <c r="BD2582">
        <f>IF(OR($D2582="51",$D2582="52",$D2582="61"),0,(AF2582/'Totals and Drop Down Lists'!AB$5)*Inputs!J$39)</f>
        <v>0</v>
      </c>
      <c r="BE2582">
        <f>IF(OR($D2582="51",$D2582="52",$D2582="61"),0,(AG2582/'Totals and Drop Down Lists'!AC$5)*Inputs!K$39)</f>
        <v>0</v>
      </c>
      <c r="BF2582">
        <f>IF(OR($D2582="51",$D2582="52",$D2582="61"),0,(AH2582/'Totals and Drop Down Lists'!AD$5)*Inputs!L$39)</f>
        <v>0</v>
      </c>
      <c r="BG2582" s="10">
        <f t="shared" si="361"/>
        <v>1025134.7331258515</v>
      </c>
    </row>
    <row r="2583" spans="1:59" ht="43.2">
      <c r="A2583" s="1" t="s">
        <v>7595</v>
      </c>
      <c r="B2583" s="1" t="s">
        <v>533</v>
      </c>
      <c r="C2583" s="1" t="s">
        <v>549</v>
      </c>
      <c r="D2583" s="1" t="s">
        <v>25</v>
      </c>
      <c r="E2583" s="1" t="s">
        <v>550</v>
      </c>
      <c r="F2583" s="2">
        <v>59872</v>
      </c>
      <c r="G2583" s="2">
        <v>657</v>
      </c>
      <c r="H2583" s="2">
        <v>92</v>
      </c>
      <c r="I2583" s="2">
        <v>7468</v>
      </c>
      <c r="J2583" s="2">
        <v>23884</v>
      </c>
      <c r="K2583" s="2">
        <v>6512</v>
      </c>
      <c r="L2583" s="2">
        <v>76</v>
      </c>
      <c r="M2583" s="2">
        <v>33</v>
      </c>
      <c r="N2583" s="2">
        <v>8</v>
      </c>
      <c r="O2583" s="2">
        <v>95</v>
      </c>
      <c r="P2583" s="2">
        <v>11</v>
      </c>
      <c r="Q2583" s="2">
        <v>4</v>
      </c>
      <c r="R2583" s="2">
        <v>10552</v>
      </c>
      <c r="S2583" s="2">
        <v>4360600</v>
      </c>
      <c r="T2583" s="2">
        <v>237512600</v>
      </c>
      <c r="U2583" s="2">
        <v>301</v>
      </c>
      <c r="V2583" s="2">
        <v>623</v>
      </c>
      <c r="W2583" s="2">
        <v>10</v>
      </c>
      <c r="X2583" s="2">
        <v>1666</v>
      </c>
      <c r="Y2583" s="2">
        <v>142</v>
      </c>
      <c r="Z2583" s="2">
        <v>1113</v>
      </c>
      <c r="AA2583" s="9">
        <f t="shared" si="362"/>
        <v>59872</v>
      </c>
      <c r="AB2583" s="9">
        <f t="shared" si="363"/>
        <v>6719</v>
      </c>
      <c r="AC2583" s="9">
        <f t="shared" si="364"/>
        <v>10779</v>
      </c>
      <c r="AD2583" s="9">
        <f t="shared" si="365"/>
        <v>10552</v>
      </c>
      <c r="AE2583" s="44">
        <f t="shared" si="366"/>
        <v>1.2399880711045261E-4</v>
      </c>
      <c r="AF2583" s="9">
        <f t="shared" si="367"/>
        <v>1033</v>
      </c>
      <c r="AG2583" s="9">
        <f t="shared" si="360"/>
        <v>1255</v>
      </c>
      <c r="AH2583" s="44">
        <f t="shared" si="368"/>
        <v>1.2732161580307814E-4</v>
      </c>
      <c r="AI2583">
        <f>AA2583/'Totals and Drop Down Lists'!W$6*Inputs!E$37</f>
        <v>54312.310456876483</v>
      </c>
      <c r="AJ2583">
        <f>AB2583/'Totals and Drop Down Lists'!X$6*Inputs!F$37</f>
        <v>22108.111480943731</v>
      </c>
      <c r="AK2583">
        <f>AC2583/'Totals and Drop Down Lists'!Y$6*Inputs!G$37</f>
        <v>71058.808998698645</v>
      </c>
      <c r="AL2583">
        <f>AD2583/'Totals and Drop Down Lists'!Z$6*Inputs!H$37</f>
        <v>84600.673400975516</v>
      </c>
      <c r="AM2583">
        <f>AE2583/'Totals and Drop Down Lists'!AA$6*Inputs!I$37</f>
        <v>15436.530942397096</v>
      </c>
      <c r="AN2583">
        <f>AF2583/'Totals and Drop Down Lists'!AB$6*Inputs!J$37</f>
        <v>20615.264013976121</v>
      </c>
      <c r="AO2583">
        <f>AG2583/'Totals and Drop Down Lists'!AC$6*Inputs!K$37</f>
        <v>23372.588104759983</v>
      </c>
      <c r="AP2583">
        <f>AH2583/'Totals and Drop Down Lists'!AD$6*Inputs!L$37</f>
        <v>29962.584267005081</v>
      </c>
      <c r="AQ2583">
        <f>IF(OR($D2583="51",$D2583="52",$D2583="61"),(AA2583/'Totals and Drop Down Lists'!W$4)*Inputs!E$38,0)</f>
        <v>0</v>
      </c>
      <c r="AR2583">
        <f>IF(OR($D2583="51",$D2583="52",$D2583="61"),(AB2583/'Totals and Drop Down Lists'!X$4)*Inputs!F$38,0)</f>
        <v>0</v>
      </c>
      <c r="AS2583">
        <f>IF(OR($D2583="51",$D2583="52",$D2583="61"),(AC2583/'Totals and Drop Down Lists'!Y$4)*Inputs!G$38,0)</f>
        <v>0</v>
      </c>
      <c r="AT2583">
        <f>IF(OR($D2583="51",$D2583="52",$D2583="61"),(AD2583/'Totals and Drop Down Lists'!Z$4)*Inputs!H$38,0)</f>
        <v>0</v>
      </c>
      <c r="AU2583">
        <f>IF(OR($D2583="51",$D2583="52",$D2583="61"),(AE2583/'Totals and Drop Down Lists'!AA$4)*Inputs!I$38,0)</f>
        <v>0</v>
      </c>
      <c r="AV2583">
        <f>IF(OR($D2583="51",$D2583="52",$D2583="61"),(AF2583/'Totals and Drop Down Lists'!AB$4)*Inputs!J$38,0)</f>
        <v>0</v>
      </c>
      <c r="AW2583">
        <f>IF(OR($D2583="51",$D2583="52",$D2583="61"),(AG2583/'Totals and Drop Down Lists'!AC$4)*Inputs!K$38,0)</f>
        <v>0</v>
      </c>
      <c r="AX2583">
        <f>IF(OR($D2583="51",$D2583="52",$D2583="61"),(AH2583/'Totals and Drop Down Lists'!AD$4)*Inputs!L$38,0)</f>
        <v>0</v>
      </c>
      <c r="AY2583">
        <f>IF(OR($D2583="51",$D2583="52",$D2583="61"),0,(AA2583/'Totals and Drop Down Lists'!W$5)*Inputs!E$39)</f>
        <v>0</v>
      </c>
      <c r="AZ2583">
        <f>IF(OR($D2583="51",$D2583="52",$D2583="61"),0,(AB2583/'Totals and Drop Down Lists'!X$5)*Inputs!F$39)</f>
        <v>0</v>
      </c>
      <c r="BA2583">
        <f>IF(OR($D2583="51",$D2583="52",$D2583="61"),0,(AC2583/'Totals and Drop Down Lists'!Y$5)*Inputs!G$39)</f>
        <v>0</v>
      </c>
      <c r="BB2583">
        <f>IF(OR($D2583="51",$D2583="52",$D2583="61"),0,(AD2583/'Totals and Drop Down Lists'!Z$5)*Inputs!H$39)</f>
        <v>0</v>
      </c>
      <c r="BC2583">
        <f>IF(OR($D2583="51",$D2583="52",$D2583="61"),0,(AE2583/'Totals and Drop Down Lists'!AA$5)*Inputs!I$39)</f>
        <v>0</v>
      </c>
      <c r="BD2583">
        <f>IF(OR($D2583="51",$D2583="52",$D2583="61"),0,(AF2583/'Totals and Drop Down Lists'!AB$5)*Inputs!J$39)</f>
        <v>0</v>
      </c>
      <c r="BE2583">
        <f>IF(OR($D2583="51",$D2583="52",$D2583="61"),0,(AG2583/'Totals and Drop Down Lists'!AC$5)*Inputs!K$39)</f>
        <v>0</v>
      </c>
      <c r="BF2583">
        <f>IF(OR($D2583="51",$D2583="52",$D2583="61"),0,(AH2583/'Totals and Drop Down Lists'!AD$5)*Inputs!L$39)</f>
        <v>0</v>
      </c>
      <c r="BG2583" s="10">
        <f t="shared" si="361"/>
        <v>321466.8716656327</v>
      </c>
    </row>
    <row r="2584" spans="1:59" ht="43.2">
      <c r="A2584" s="1" t="s">
        <v>7595</v>
      </c>
      <c r="B2584" s="1" t="s">
        <v>533</v>
      </c>
      <c r="C2584" s="1" t="s">
        <v>551</v>
      </c>
      <c r="D2584" s="1" t="s">
        <v>58</v>
      </c>
      <c r="E2584" s="1" t="s">
        <v>552</v>
      </c>
      <c r="F2584" s="2">
        <v>165545</v>
      </c>
      <c r="G2584" s="2">
        <v>1097</v>
      </c>
      <c r="H2584" s="2">
        <v>256</v>
      </c>
      <c r="I2584" s="2">
        <v>16590</v>
      </c>
      <c r="J2584" s="2">
        <v>66639</v>
      </c>
      <c r="K2584" s="2">
        <v>16559</v>
      </c>
      <c r="L2584" s="2">
        <v>307</v>
      </c>
      <c r="M2584" s="2">
        <v>37</v>
      </c>
      <c r="N2584" s="2">
        <v>27</v>
      </c>
      <c r="O2584" s="2">
        <v>217</v>
      </c>
      <c r="P2584" s="2">
        <v>34</v>
      </c>
      <c r="Q2584" s="2">
        <v>24</v>
      </c>
      <c r="R2584" s="2">
        <v>19681</v>
      </c>
      <c r="S2584" s="2">
        <v>10928900</v>
      </c>
      <c r="T2584" s="2">
        <v>553305500</v>
      </c>
      <c r="U2584" s="2">
        <v>1485</v>
      </c>
      <c r="V2584" s="2">
        <v>1534</v>
      </c>
      <c r="W2584" s="2">
        <v>404</v>
      </c>
      <c r="X2584" s="2">
        <v>4520</v>
      </c>
      <c r="Y2584" s="2">
        <v>717</v>
      </c>
      <c r="Z2584" s="2">
        <v>2706</v>
      </c>
      <c r="AA2584" s="9">
        <f t="shared" si="362"/>
        <v>165545</v>
      </c>
      <c r="AB2584" s="9">
        <f t="shared" si="363"/>
        <v>15237</v>
      </c>
      <c r="AC2584" s="9">
        <f t="shared" si="364"/>
        <v>20327</v>
      </c>
      <c r="AD2584" s="9">
        <f t="shared" si="365"/>
        <v>19681</v>
      </c>
      <c r="AE2584" s="44">
        <f t="shared" si="366"/>
        <v>2.8736609532349622E-4</v>
      </c>
      <c r="AF2584" s="9">
        <f t="shared" si="367"/>
        <v>2582</v>
      </c>
      <c r="AG2584" s="9">
        <f t="shared" si="360"/>
        <v>3423</v>
      </c>
      <c r="AH2584" s="44">
        <f t="shared" si="368"/>
        <v>3.1649264383314639E-4</v>
      </c>
      <c r="AI2584">
        <f>AA2584/'Totals and Drop Down Lists'!W$6*Inputs!E$37</f>
        <v>150172.55870162376</v>
      </c>
      <c r="AJ2584">
        <f>AB2584/'Totals and Drop Down Lists'!X$6*Inputs!F$37</f>
        <v>50135.629503667158</v>
      </c>
      <c r="AK2584">
        <f>AC2584/'Totals and Drop Down Lists'!Y$6*Inputs!G$37</f>
        <v>134002.45018244247</v>
      </c>
      <c r="AL2584">
        <f>AD2584/'Totals and Drop Down Lists'!Z$6*Inputs!H$37</f>
        <v>157792.44249474973</v>
      </c>
      <c r="AM2584">
        <f>AE2584/'Totals and Drop Down Lists'!AA$6*Inputs!I$37</f>
        <v>35774.018521852784</v>
      </c>
      <c r="AN2584">
        <f>AF2584/'Totals and Drop Down Lists'!AB$6*Inputs!J$37</f>
        <v>51528.181688370125</v>
      </c>
      <c r="AO2584">
        <f>AG2584/'Totals and Drop Down Lists'!AC$6*Inputs!K$37</f>
        <v>63748.501261030608</v>
      </c>
      <c r="AP2584">
        <f>AH2584/'Totals and Drop Down Lists'!AD$6*Inputs!L$37</f>
        <v>74480.185088168</v>
      </c>
      <c r="AQ2584">
        <f>IF(OR($D2584="51",$D2584="52",$D2584="61"),(AA2584/'Totals and Drop Down Lists'!W$4)*Inputs!E$38,0)</f>
        <v>0</v>
      </c>
      <c r="AR2584">
        <f>IF(OR($D2584="51",$D2584="52",$D2584="61"),(AB2584/'Totals and Drop Down Lists'!X$4)*Inputs!F$38,0)</f>
        <v>0</v>
      </c>
      <c r="AS2584">
        <f>IF(OR($D2584="51",$D2584="52",$D2584="61"),(AC2584/'Totals and Drop Down Lists'!Y$4)*Inputs!G$38,0)</f>
        <v>0</v>
      </c>
      <c r="AT2584">
        <f>IF(OR($D2584="51",$D2584="52",$D2584="61"),(AD2584/'Totals and Drop Down Lists'!Z$4)*Inputs!H$38,0)</f>
        <v>0</v>
      </c>
      <c r="AU2584">
        <f>IF(OR($D2584="51",$D2584="52",$D2584="61"),(AE2584/'Totals and Drop Down Lists'!AA$4)*Inputs!I$38,0)</f>
        <v>0</v>
      </c>
      <c r="AV2584">
        <f>IF(OR($D2584="51",$D2584="52",$D2584="61"),(AF2584/'Totals and Drop Down Lists'!AB$4)*Inputs!J$38,0)</f>
        <v>0</v>
      </c>
      <c r="AW2584">
        <f>IF(OR($D2584="51",$D2584="52",$D2584="61"),(AG2584/'Totals and Drop Down Lists'!AC$4)*Inputs!K$38,0)</f>
        <v>0</v>
      </c>
      <c r="AX2584">
        <f>IF(OR($D2584="51",$D2584="52",$D2584="61"),(AH2584/'Totals and Drop Down Lists'!AD$4)*Inputs!L$38,0)</f>
        <v>0</v>
      </c>
      <c r="AY2584">
        <f>IF(OR($D2584="51",$D2584="52",$D2584="61"),0,(AA2584/'Totals and Drop Down Lists'!W$5)*Inputs!E$39)</f>
        <v>0</v>
      </c>
      <c r="AZ2584">
        <f>IF(OR($D2584="51",$D2584="52",$D2584="61"),0,(AB2584/'Totals and Drop Down Lists'!X$5)*Inputs!F$39)</f>
        <v>0</v>
      </c>
      <c r="BA2584">
        <f>IF(OR($D2584="51",$D2584="52",$D2584="61"),0,(AC2584/'Totals and Drop Down Lists'!Y$5)*Inputs!G$39)</f>
        <v>0</v>
      </c>
      <c r="BB2584">
        <f>IF(OR($D2584="51",$D2584="52",$D2584="61"),0,(AD2584/'Totals and Drop Down Lists'!Z$5)*Inputs!H$39)</f>
        <v>0</v>
      </c>
      <c r="BC2584">
        <f>IF(OR($D2584="51",$D2584="52",$D2584="61"),0,(AE2584/'Totals and Drop Down Lists'!AA$5)*Inputs!I$39)</f>
        <v>0</v>
      </c>
      <c r="BD2584">
        <f>IF(OR($D2584="51",$D2584="52",$D2584="61"),0,(AF2584/'Totals and Drop Down Lists'!AB$5)*Inputs!J$39)</f>
        <v>0</v>
      </c>
      <c r="BE2584">
        <f>IF(OR($D2584="51",$D2584="52",$D2584="61"),0,(AG2584/'Totals and Drop Down Lists'!AC$5)*Inputs!K$39)</f>
        <v>0</v>
      </c>
      <c r="BF2584">
        <f>IF(OR($D2584="51",$D2584="52",$D2584="61"),0,(AH2584/'Totals and Drop Down Lists'!AD$5)*Inputs!L$39)</f>
        <v>0</v>
      </c>
      <c r="BG2584" s="10">
        <f t="shared" si="361"/>
        <v>717633.96744190447</v>
      </c>
    </row>
    <row r="2585" spans="1:59" ht="43.2">
      <c r="A2585" s="1" t="s">
        <v>7595</v>
      </c>
      <c r="B2585" s="1" t="s">
        <v>533</v>
      </c>
      <c r="C2585" s="1" t="s">
        <v>553</v>
      </c>
      <c r="D2585" s="1" t="s">
        <v>25</v>
      </c>
      <c r="E2585" s="1" t="s">
        <v>554</v>
      </c>
      <c r="F2585" s="2">
        <v>42663</v>
      </c>
      <c r="G2585" s="2">
        <v>272</v>
      </c>
      <c r="H2585" s="2">
        <v>47</v>
      </c>
      <c r="I2585" s="2">
        <v>5341</v>
      </c>
      <c r="J2585" s="2">
        <v>15725</v>
      </c>
      <c r="K2585" s="2">
        <v>3556</v>
      </c>
      <c r="L2585" s="2">
        <v>118</v>
      </c>
      <c r="M2585" s="2">
        <v>0</v>
      </c>
      <c r="N2585" s="2">
        <v>7</v>
      </c>
      <c r="O2585" s="2">
        <v>42</v>
      </c>
      <c r="P2585" s="2">
        <v>37</v>
      </c>
      <c r="Q2585" s="2">
        <v>13</v>
      </c>
      <c r="R2585" s="2">
        <v>8558</v>
      </c>
      <c r="S2585" s="2">
        <v>2289000</v>
      </c>
      <c r="T2585" s="2">
        <v>109818100</v>
      </c>
      <c r="U2585" s="2">
        <v>173</v>
      </c>
      <c r="V2585" s="2">
        <v>189</v>
      </c>
      <c r="W2585" s="2">
        <v>74</v>
      </c>
      <c r="X2585" s="2">
        <v>1085</v>
      </c>
      <c r="Y2585" s="2">
        <v>93</v>
      </c>
      <c r="Z2585" s="2">
        <v>795</v>
      </c>
      <c r="AA2585" s="9">
        <f t="shared" si="362"/>
        <v>42663</v>
      </c>
      <c r="AB2585" s="9">
        <f t="shared" si="363"/>
        <v>5022</v>
      </c>
      <c r="AC2585" s="9">
        <f t="shared" si="364"/>
        <v>8775</v>
      </c>
      <c r="AD2585" s="9">
        <f t="shared" si="365"/>
        <v>8558</v>
      </c>
      <c r="AE2585" s="44">
        <f t="shared" si="366"/>
        <v>5.616019879357066E-5</v>
      </c>
      <c r="AF2585" s="9">
        <f t="shared" si="367"/>
        <v>822</v>
      </c>
      <c r="AG2585" s="9">
        <f t="shared" si="360"/>
        <v>888</v>
      </c>
      <c r="AH2585" s="44">
        <f t="shared" si="368"/>
        <v>7.4719705287758996E-5</v>
      </c>
      <c r="AI2585">
        <f>AA2585/'Totals and Drop Down Lists'!W$6*Inputs!E$37</f>
        <v>38701.331190234523</v>
      </c>
      <c r="AJ2585">
        <f>AB2585/'Totals and Drop Down Lists'!X$6*Inputs!F$37</f>
        <v>16524.324431805238</v>
      </c>
      <c r="AK2585">
        <f>AC2585/'Totals and Drop Down Lists'!Y$6*Inputs!G$37</f>
        <v>57847.764074921666</v>
      </c>
      <c r="AL2585">
        <f>AD2585/'Totals and Drop Down Lists'!Z$6*Inputs!H$37</f>
        <v>68613.7758686077</v>
      </c>
      <c r="AM2585">
        <f>AE2585/'Totals and Drop Down Lists'!AA$6*Inputs!I$37</f>
        <v>6991.3466638103473</v>
      </c>
      <c r="AN2585">
        <f>AF2585/'Totals and Drop Down Lists'!AB$6*Inputs!J$37</f>
        <v>16404.401761363377</v>
      </c>
      <c r="AO2585">
        <f>AG2585/'Totals and Drop Down Lists'!AC$6*Inputs!K$37</f>
        <v>16537.735647033358</v>
      </c>
      <c r="AP2585">
        <f>AH2585/'Totals and Drop Down Lists'!AD$6*Inputs!L$37</f>
        <v>17583.781449592152</v>
      </c>
      <c r="AQ2585">
        <f>IF(OR($D2585="51",$D2585="52",$D2585="61"),(AA2585/'Totals and Drop Down Lists'!W$4)*Inputs!E$38,0)</f>
        <v>0</v>
      </c>
      <c r="AR2585">
        <f>IF(OR($D2585="51",$D2585="52",$D2585="61"),(AB2585/'Totals and Drop Down Lists'!X$4)*Inputs!F$38,0)</f>
        <v>0</v>
      </c>
      <c r="AS2585">
        <f>IF(OR($D2585="51",$D2585="52",$D2585="61"),(AC2585/'Totals and Drop Down Lists'!Y$4)*Inputs!G$38,0)</f>
        <v>0</v>
      </c>
      <c r="AT2585">
        <f>IF(OR($D2585="51",$D2585="52",$D2585="61"),(AD2585/'Totals and Drop Down Lists'!Z$4)*Inputs!H$38,0)</f>
        <v>0</v>
      </c>
      <c r="AU2585">
        <f>IF(OR($D2585="51",$D2585="52",$D2585="61"),(AE2585/'Totals and Drop Down Lists'!AA$4)*Inputs!I$38,0)</f>
        <v>0</v>
      </c>
      <c r="AV2585">
        <f>IF(OR($D2585="51",$D2585="52",$D2585="61"),(AF2585/'Totals and Drop Down Lists'!AB$4)*Inputs!J$38,0)</f>
        <v>0</v>
      </c>
      <c r="AW2585">
        <f>IF(OR($D2585="51",$D2585="52",$D2585="61"),(AG2585/'Totals and Drop Down Lists'!AC$4)*Inputs!K$38,0)</f>
        <v>0</v>
      </c>
      <c r="AX2585">
        <f>IF(OR($D2585="51",$D2585="52",$D2585="61"),(AH2585/'Totals and Drop Down Lists'!AD$4)*Inputs!L$38,0)</f>
        <v>0</v>
      </c>
      <c r="AY2585">
        <f>IF(OR($D2585="51",$D2585="52",$D2585="61"),0,(AA2585/'Totals and Drop Down Lists'!W$5)*Inputs!E$39)</f>
        <v>0</v>
      </c>
      <c r="AZ2585">
        <f>IF(OR($D2585="51",$D2585="52",$D2585="61"),0,(AB2585/'Totals and Drop Down Lists'!X$5)*Inputs!F$39)</f>
        <v>0</v>
      </c>
      <c r="BA2585">
        <f>IF(OR($D2585="51",$D2585="52",$D2585="61"),0,(AC2585/'Totals and Drop Down Lists'!Y$5)*Inputs!G$39)</f>
        <v>0</v>
      </c>
      <c r="BB2585">
        <f>IF(OR($D2585="51",$D2585="52",$D2585="61"),0,(AD2585/'Totals and Drop Down Lists'!Z$5)*Inputs!H$39)</f>
        <v>0</v>
      </c>
      <c r="BC2585">
        <f>IF(OR($D2585="51",$D2585="52",$D2585="61"),0,(AE2585/'Totals and Drop Down Lists'!AA$5)*Inputs!I$39)</f>
        <v>0</v>
      </c>
      <c r="BD2585">
        <f>IF(OR($D2585="51",$D2585="52",$D2585="61"),0,(AF2585/'Totals and Drop Down Lists'!AB$5)*Inputs!J$39)</f>
        <v>0</v>
      </c>
      <c r="BE2585">
        <f>IF(OR($D2585="51",$D2585="52",$D2585="61"),0,(AG2585/'Totals and Drop Down Lists'!AC$5)*Inputs!K$39)</f>
        <v>0</v>
      </c>
      <c r="BF2585">
        <f>IF(OR($D2585="51",$D2585="52",$D2585="61"),0,(AH2585/'Totals and Drop Down Lists'!AD$5)*Inputs!L$39)</f>
        <v>0</v>
      </c>
      <c r="BG2585" s="10">
        <f t="shared" si="361"/>
        <v>239204.46108736834</v>
      </c>
    </row>
    <row r="2586" spans="1:59" ht="43.2">
      <c r="A2586" s="1" t="s">
        <v>7595</v>
      </c>
      <c r="B2586" s="1" t="s">
        <v>533</v>
      </c>
      <c r="C2586" s="1" t="s">
        <v>555</v>
      </c>
      <c r="D2586" s="1" t="s">
        <v>25</v>
      </c>
      <c r="E2586" s="1" t="s">
        <v>556</v>
      </c>
      <c r="F2586" s="2">
        <v>41923</v>
      </c>
      <c r="G2586" s="2">
        <v>175</v>
      </c>
      <c r="H2586" s="2">
        <v>14</v>
      </c>
      <c r="I2586" s="2">
        <v>3980</v>
      </c>
      <c r="J2586" s="2">
        <v>15624</v>
      </c>
      <c r="K2586" s="2">
        <v>3847</v>
      </c>
      <c r="L2586" s="2">
        <v>31</v>
      </c>
      <c r="M2586" s="2">
        <v>0</v>
      </c>
      <c r="N2586" s="2">
        <v>0</v>
      </c>
      <c r="O2586" s="2">
        <v>39</v>
      </c>
      <c r="P2586" s="2">
        <v>0</v>
      </c>
      <c r="Q2586" s="2">
        <v>13</v>
      </c>
      <c r="R2586" s="2">
        <v>8316</v>
      </c>
      <c r="S2586" s="2">
        <v>2227500</v>
      </c>
      <c r="T2586" s="2">
        <v>127591400</v>
      </c>
      <c r="U2586" s="2">
        <v>83</v>
      </c>
      <c r="V2586" s="2">
        <v>241</v>
      </c>
      <c r="W2586" s="2">
        <v>0</v>
      </c>
      <c r="X2586" s="2">
        <v>838</v>
      </c>
      <c r="Y2586" s="2">
        <v>158</v>
      </c>
      <c r="Z2586" s="2">
        <v>489</v>
      </c>
      <c r="AA2586" s="9">
        <f t="shared" si="362"/>
        <v>41923</v>
      </c>
      <c r="AB2586" s="9">
        <f t="shared" si="363"/>
        <v>3791</v>
      </c>
      <c r="AC2586" s="9">
        <f t="shared" si="364"/>
        <v>8399</v>
      </c>
      <c r="AD2586" s="9">
        <f t="shared" si="365"/>
        <v>8316</v>
      </c>
      <c r="AE2586" s="44">
        <f t="shared" si="366"/>
        <v>6.6152753893134416E-5</v>
      </c>
      <c r="AF2586" s="9">
        <f t="shared" si="367"/>
        <v>597</v>
      </c>
      <c r="AG2586" s="9">
        <f t="shared" si="360"/>
        <v>647</v>
      </c>
      <c r="AH2586" s="44">
        <f t="shared" si="368"/>
        <v>5.9276878121321913E-5</v>
      </c>
      <c r="AI2586">
        <f>AA2586/'Totals and Drop Down Lists'!W$6*Inputs!E$37</f>
        <v>38030.047288943621</v>
      </c>
      <c r="AJ2586">
        <f>AB2586/'Totals and Drop Down Lists'!X$6*Inputs!F$37</f>
        <v>12473.857809831474</v>
      </c>
      <c r="AK2586">
        <f>AC2586/'Totals and Drop Down Lists'!Y$6*Inputs!G$37</f>
        <v>55369.045067266903</v>
      </c>
      <c r="AL2586">
        <f>AD2586/'Totals and Drop Down Lists'!Z$6*Inputs!H$37</f>
        <v>66673.540561269183</v>
      </c>
      <c r="AM2586">
        <f>AE2586/'Totals and Drop Down Lists'!AA$6*Inputs!I$37</f>
        <v>8235.3133565755797</v>
      </c>
      <c r="AN2586">
        <f>AF2586/'Totals and Drop Down Lists'!AB$6*Inputs!J$37</f>
        <v>11914.14580478581</v>
      </c>
      <c r="AO2586">
        <f>AG2586/'Totals and Drop Down Lists'!AC$6*Inputs!K$37</f>
        <v>12049.453787872279</v>
      </c>
      <c r="AP2586">
        <f>AH2586/'Totals and Drop Down Lists'!AD$6*Inputs!L$37</f>
        <v>13949.622337043565</v>
      </c>
      <c r="AQ2586">
        <f>IF(OR($D2586="51",$D2586="52",$D2586="61"),(AA2586/'Totals and Drop Down Lists'!W$4)*Inputs!E$38,0)</f>
        <v>0</v>
      </c>
      <c r="AR2586">
        <f>IF(OR($D2586="51",$D2586="52",$D2586="61"),(AB2586/'Totals and Drop Down Lists'!X$4)*Inputs!F$38,0)</f>
        <v>0</v>
      </c>
      <c r="AS2586">
        <f>IF(OR($D2586="51",$D2586="52",$D2586="61"),(AC2586/'Totals and Drop Down Lists'!Y$4)*Inputs!G$38,0)</f>
        <v>0</v>
      </c>
      <c r="AT2586">
        <f>IF(OR($D2586="51",$D2586="52",$D2586="61"),(AD2586/'Totals and Drop Down Lists'!Z$4)*Inputs!H$38,0)</f>
        <v>0</v>
      </c>
      <c r="AU2586">
        <f>IF(OR($D2586="51",$D2586="52",$D2586="61"),(AE2586/'Totals and Drop Down Lists'!AA$4)*Inputs!I$38,0)</f>
        <v>0</v>
      </c>
      <c r="AV2586">
        <f>IF(OR($D2586="51",$D2586="52",$D2586="61"),(AF2586/'Totals and Drop Down Lists'!AB$4)*Inputs!J$38,0)</f>
        <v>0</v>
      </c>
      <c r="AW2586">
        <f>IF(OR($D2586="51",$D2586="52",$D2586="61"),(AG2586/'Totals and Drop Down Lists'!AC$4)*Inputs!K$38,0)</f>
        <v>0</v>
      </c>
      <c r="AX2586">
        <f>IF(OR($D2586="51",$D2586="52",$D2586="61"),(AH2586/'Totals and Drop Down Lists'!AD$4)*Inputs!L$38,0)</f>
        <v>0</v>
      </c>
      <c r="AY2586">
        <f>IF(OR($D2586="51",$D2586="52",$D2586="61"),0,(AA2586/'Totals and Drop Down Lists'!W$5)*Inputs!E$39)</f>
        <v>0</v>
      </c>
      <c r="AZ2586">
        <f>IF(OR($D2586="51",$D2586="52",$D2586="61"),0,(AB2586/'Totals and Drop Down Lists'!X$5)*Inputs!F$39)</f>
        <v>0</v>
      </c>
      <c r="BA2586">
        <f>IF(OR($D2586="51",$D2586="52",$D2586="61"),0,(AC2586/'Totals and Drop Down Lists'!Y$5)*Inputs!G$39)</f>
        <v>0</v>
      </c>
      <c r="BB2586">
        <f>IF(OR($D2586="51",$D2586="52",$D2586="61"),0,(AD2586/'Totals and Drop Down Lists'!Z$5)*Inputs!H$39)</f>
        <v>0</v>
      </c>
      <c r="BC2586">
        <f>IF(OR($D2586="51",$D2586="52",$D2586="61"),0,(AE2586/'Totals and Drop Down Lists'!AA$5)*Inputs!I$39)</f>
        <v>0</v>
      </c>
      <c r="BD2586">
        <f>IF(OR($D2586="51",$D2586="52",$D2586="61"),0,(AF2586/'Totals and Drop Down Lists'!AB$5)*Inputs!J$39)</f>
        <v>0</v>
      </c>
      <c r="BE2586">
        <f>IF(OR($D2586="51",$D2586="52",$D2586="61"),0,(AG2586/'Totals and Drop Down Lists'!AC$5)*Inputs!K$39)</f>
        <v>0</v>
      </c>
      <c r="BF2586">
        <f>IF(OR($D2586="51",$D2586="52",$D2586="61"),0,(AH2586/'Totals and Drop Down Lists'!AD$5)*Inputs!L$39)</f>
        <v>0</v>
      </c>
      <c r="BG2586" s="10">
        <f t="shared" si="361"/>
        <v>218695.02601358842</v>
      </c>
    </row>
    <row r="2587" spans="1:59" ht="28.8">
      <c r="A2587" s="1" t="s">
        <v>7596</v>
      </c>
      <c r="B2587" s="1" t="s">
        <v>2391</v>
      </c>
      <c r="C2587" s="1" t="s">
        <v>2392</v>
      </c>
      <c r="D2587" s="1" t="s">
        <v>10</v>
      </c>
      <c r="E2587" s="1" t="s">
        <v>2393</v>
      </c>
      <c r="F2587" s="2">
        <v>30225</v>
      </c>
      <c r="G2587" s="2">
        <v>6110</v>
      </c>
      <c r="H2587" s="2">
        <v>1577</v>
      </c>
      <c r="I2587" s="2">
        <v>10350</v>
      </c>
      <c r="J2587" s="2">
        <v>9944</v>
      </c>
      <c r="K2587" s="2">
        <v>7267</v>
      </c>
      <c r="L2587" s="2">
        <v>0</v>
      </c>
      <c r="M2587" s="2">
        <v>0</v>
      </c>
      <c r="N2587" s="2">
        <v>0</v>
      </c>
      <c r="O2587" s="2">
        <v>15</v>
      </c>
      <c r="P2587" s="2">
        <v>56</v>
      </c>
      <c r="Q2587" s="2">
        <v>0</v>
      </c>
      <c r="R2587" s="2">
        <v>5775</v>
      </c>
      <c r="S2587" s="2">
        <v>8112400</v>
      </c>
      <c r="T2587" s="2">
        <v>212438800</v>
      </c>
      <c r="U2587" s="2">
        <v>127</v>
      </c>
      <c r="V2587" s="2">
        <v>455</v>
      </c>
      <c r="W2587" s="2">
        <v>0</v>
      </c>
      <c r="X2587" s="2">
        <v>3605</v>
      </c>
      <c r="Y2587" s="2">
        <v>210</v>
      </c>
      <c r="Z2587" s="2">
        <v>2245</v>
      </c>
      <c r="AA2587" s="9">
        <f t="shared" si="362"/>
        <v>30225</v>
      </c>
      <c r="AB2587" s="9">
        <f t="shared" si="363"/>
        <v>2663</v>
      </c>
      <c r="AC2587" s="9">
        <f t="shared" si="364"/>
        <v>5846</v>
      </c>
      <c r="AD2587" s="9">
        <f t="shared" si="365"/>
        <v>5775</v>
      </c>
      <c r="AE2587" s="44">
        <f t="shared" si="366"/>
        <v>3.7088988618859278E-4</v>
      </c>
      <c r="AF2587" s="9">
        <f t="shared" si="367"/>
        <v>3150</v>
      </c>
      <c r="AG2587" s="9">
        <f t="shared" si="360"/>
        <v>2455</v>
      </c>
      <c r="AH2587" s="44">
        <f t="shared" si="368"/>
        <v>6.675697166824519E-4</v>
      </c>
      <c r="AI2587">
        <f>AA2587/'Totals and Drop Down Lists'!W$6*Inputs!E$37</f>
        <v>27418.318806104551</v>
      </c>
      <c r="AJ2587">
        <f>AB2587/'Totals and Drop Down Lists'!X$6*Inputs!F$37</f>
        <v>8762.3010676816721</v>
      </c>
      <c r="AK2587">
        <f>AC2587/'Totals and Drop Down Lists'!Y$6*Inputs!G$37</f>
        <v>38538.806698802509</v>
      </c>
      <c r="AL2587">
        <f>AD2587/'Totals and Drop Down Lists'!Z$6*Inputs!H$37</f>
        <v>46301.069834214708</v>
      </c>
      <c r="AM2587">
        <f>AE2587/'Totals and Drop Down Lists'!AA$6*Inputs!I$37</f>
        <v>46171.840986119721</v>
      </c>
      <c r="AN2587">
        <f>AF2587/'Totals and Drop Down Lists'!AB$6*Inputs!J$37</f>
        <v>62863.583392085937</v>
      </c>
      <c r="AO2587">
        <f>AG2587/'Totals and Drop Down Lists'!AC$6*Inputs!K$37</f>
        <v>45720.879519669921</v>
      </c>
      <c r="AP2587">
        <f>AH2587/'Totals and Drop Down Lists'!AD$6*Inputs!L$37</f>
        <v>157099.12071124613</v>
      </c>
      <c r="AQ2587">
        <f>IF(OR($D2587="51",$D2587="52",$D2587="61"),(AA2587/'Totals and Drop Down Lists'!W$4)*Inputs!E$38,0)</f>
        <v>0</v>
      </c>
      <c r="AR2587">
        <f>IF(OR($D2587="51",$D2587="52",$D2587="61"),(AB2587/'Totals and Drop Down Lists'!X$4)*Inputs!F$38,0)</f>
        <v>0</v>
      </c>
      <c r="AS2587">
        <f>IF(OR($D2587="51",$D2587="52",$D2587="61"),(AC2587/'Totals and Drop Down Lists'!Y$4)*Inputs!G$38,0)</f>
        <v>0</v>
      </c>
      <c r="AT2587">
        <f>IF(OR($D2587="51",$D2587="52",$D2587="61"),(AD2587/'Totals and Drop Down Lists'!Z$4)*Inputs!H$38,0)</f>
        <v>0</v>
      </c>
      <c r="AU2587">
        <f>IF(OR($D2587="51",$D2587="52",$D2587="61"),(AE2587/'Totals and Drop Down Lists'!AA$4)*Inputs!I$38,0)</f>
        <v>0</v>
      </c>
      <c r="AV2587">
        <f>IF(OR($D2587="51",$D2587="52",$D2587="61"),(AF2587/'Totals and Drop Down Lists'!AB$4)*Inputs!J$38,0)</f>
        <v>0</v>
      </c>
      <c r="AW2587">
        <f>IF(OR($D2587="51",$D2587="52",$D2587="61"),(AG2587/'Totals and Drop Down Lists'!AC$4)*Inputs!K$38,0)</f>
        <v>0</v>
      </c>
      <c r="AX2587">
        <f>IF(OR($D2587="51",$D2587="52",$D2587="61"),(AH2587/'Totals and Drop Down Lists'!AD$4)*Inputs!L$38,0)</f>
        <v>0</v>
      </c>
      <c r="AY2587">
        <f>IF(OR($D2587="51",$D2587="52",$D2587="61"),0,(AA2587/'Totals and Drop Down Lists'!W$5)*Inputs!E$39)</f>
        <v>0</v>
      </c>
      <c r="AZ2587">
        <f>IF(OR($D2587="51",$D2587="52",$D2587="61"),0,(AB2587/'Totals and Drop Down Lists'!X$5)*Inputs!F$39)</f>
        <v>0</v>
      </c>
      <c r="BA2587">
        <f>IF(OR($D2587="51",$D2587="52",$D2587="61"),0,(AC2587/'Totals and Drop Down Lists'!Y$5)*Inputs!G$39)</f>
        <v>0</v>
      </c>
      <c r="BB2587">
        <f>IF(OR($D2587="51",$D2587="52",$D2587="61"),0,(AD2587/'Totals and Drop Down Lists'!Z$5)*Inputs!H$39)</f>
        <v>0</v>
      </c>
      <c r="BC2587">
        <f>IF(OR($D2587="51",$D2587="52",$D2587="61"),0,(AE2587/'Totals and Drop Down Lists'!AA$5)*Inputs!I$39)</f>
        <v>0</v>
      </c>
      <c r="BD2587">
        <f>IF(OR($D2587="51",$D2587="52",$D2587="61"),0,(AF2587/'Totals and Drop Down Lists'!AB$5)*Inputs!J$39)</f>
        <v>0</v>
      </c>
      <c r="BE2587">
        <f>IF(OR($D2587="51",$D2587="52",$D2587="61"),0,(AG2587/'Totals and Drop Down Lists'!AC$5)*Inputs!K$39)</f>
        <v>0</v>
      </c>
      <c r="BF2587">
        <f>IF(OR($D2587="51",$D2587="52",$D2587="61"),0,(AH2587/'Totals and Drop Down Lists'!AD$5)*Inputs!L$39)</f>
        <v>0</v>
      </c>
      <c r="BG2587" s="10">
        <f t="shared" si="361"/>
        <v>432875.92101592512</v>
      </c>
    </row>
    <row r="2588" spans="1:59" ht="28.8">
      <c r="A2588" s="1" t="s">
        <v>7596</v>
      </c>
      <c r="B2588" s="1" t="s">
        <v>2391</v>
      </c>
      <c r="C2588" s="1" t="s">
        <v>2394</v>
      </c>
      <c r="D2588" s="1" t="s">
        <v>58</v>
      </c>
      <c r="E2588" s="1" t="s">
        <v>2395</v>
      </c>
      <c r="F2588" s="2">
        <v>72045</v>
      </c>
      <c r="G2588" s="2">
        <v>788</v>
      </c>
      <c r="H2588" s="2">
        <v>1321</v>
      </c>
      <c r="I2588" s="2">
        <v>7844</v>
      </c>
      <c r="J2588" s="2">
        <v>28465</v>
      </c>
      <c r="K2588" s="2">
        <v>9522</v>
      </c>
      <c r="L2588" s="2">
        <v>158</v>
      </c>
      <c r="M2588" s="2">
        <v>8</v>
      </c>
      <c r="N2588" s="2">
        <v>0</v>
      </c>
      <c r="O2588" s="2">
        <v>189</v>
      </c>
      <c r="P2588" s="2">
        <v>43</v>
      </c>
      <c r="Q2588" s="2">
        <v>0</v>
      </c>
      <c r="R2588" s="2">
        <v>6463</v>
      </c>
      <c r="S2588" s="2">
        <v>9418200</v>
      </c>
      <c r="T2588" s="2">
        <v>430886700</v>
      </c>
      <c r="U2588" s="2">
        <v>208</v>
      </c>
      <c r="V2588" s="2">
        <v>392</v>
      </c>
      <c r="W2588" s="2">
        <v>0</v>
      </c>
      <c r="X2588" s="2">
        <v>2680</v>
      </c>
      <c r="Y2588" s="2">
        <v>226</v>
      </c>
      <c r="Z2588" s="2">
        <v>1925</v>
      </c>
      <c r="AA2588" s="9">
        <f t="shared" si="362"/>
        <v>72045</v>
      </c>
      <c r="AB2588" s="9">
        <f t="shared" si="363"/>
        <v>5735</v>
      </c>
      <c r="AC2588" s="9">
        <f t="shared" si="364"/>
        <v>6861</v>
      </c>
      <c r="AD2588" s="9">
        <f t="shared" si="365"/>
        <v>6463</v>
      </c>
      <c r="AE2588" s="44">
        <f t="shared" si="366"/>
        <v>2.2245437533546526E-4</v>
      </c>
      <c r="AF2588" s="9">
        <f t="shared" si="367"/>
        <v>2288</v>
      </c>
      <c r="AG2588" s="9">
        <f t="shared" si="360"/>
        <v>2151</v>
      </c>
      <c r="AH2588" s="44">
        <f t="shared" si="368"/>
        <v>2.6773705726256642E-4</v>
      </c>
      <c r="AI2588">
        <f>AA2588/'Totals and Drop Down Lists'!W$6*Inputs!E$37</f>
        <v>65354.93063311174</v>
      </c>
      <c r="AJ2588">
        <f>AB2588/'Totals and Drop Down Lists'!X$6*Inputs!F$37</f>
        <v>18870.370493110921</v>
      </c>
      <c r="AK2588">
        <f>AC2588/'Totals and Drop Down Lists'!Y$6*Inputs!G$37</f>
        <v>45230.02955191311</v>
      </c>
      <c r="AL2588">
        <f>AD2588/'Totals and Drop Down Lists'!Z$6*Inputs!H$37</f>
        <v>51817.110707970503</v>
      </c>
      <c r="AM2588">
        <f>AE2588/'Totals and Drop Down Lists'!AA$6*Inputs!I$37</f>
        <v>27693.200669896287</v>
      </c>
      <c r="AN2588">
        <f>AF2588/'Totals and Drop Down Lists'!AB$6*Inputs!J$37</f>
        <v>45660.91390510877</v>
      </c>
      <c r="AO2588">
        <f>AG2588/'Totals and Drop Down Lists'!AC$6*Inputs!K$37</f>
        <v>40059.312361226075</v>
      </c>
      <c r="AP2588">
        <f>AH2588/'Totals and Drop Down Lists'!AD$6*Inputs!L$37</f>
        <v>63006.537334846398</v>
      </c>
      <c r="AQ2588">
        <f>IF(OR($D2588="51",$D2588="52",$D2588="61"),(AA2588/'Totals and Drop Down Lists'!W$4)*Inputs!E$38,0)</f>
        <v>0</v>
      </c>
      <c r="AR2588">
        <f>IF(OR($D2588="51",$D2588="52",$D2588="61"),(AB2588/'Totals and Drop Down Lists'!X$4)*Inputs!F$38,0)</f>
        <v>0</v>
      </c>
      <c r="AS2588">
        <f>IF(OR($D2588="51",$D2588="52",$D2588="61"),(AC2588/'Totals and Drop Down Lists'!Y$4)*Inputs!G$38,0)</f>
        <v>0</v>
      </c>
      <c r="AT2588">
        <f>IF(OR($D2588="51",$D2588="52",$D2588="61"),(AD2588/'Totals and Drop Down Lists'!Z$4)*Inputs!H$38,0)</f>
        <v>0</v>
      </c>
      <c r="AU2588">
        <f>IF(OR($D2588="51",$D2588="52",$D2588="61"),(AE2588/'Totals and Drop Down Lists'!AA$4)*Inputs!I$38,0)</f>
        <v>0</v>
      </c>
      <c r="AV2588">
        <f>IF(OR($D2588="51",$D2588="52",$D2588="61"),(AF2588/'Totals and Drop Down Lists'!AB$4)*Inputs!J$38,0)</f>
        <v>0</v>
      </c>
      <c r="AW2588">
        <f>IF(OR($D2588="51",$D2588="52",$D2588="61"),(AG2588/'Totals and Drop Down Lists'!AC$4)*Inputs!K$38,0)</f>
        <v>0</v>
      </c>
      <c r="AX2588">
        <f>IF(OR($D2588="51",$D2588="52",$D2588="61"),(AH2588/'Totals and Drop Down Lists'!AD$4)*Inputs!L$38,0)</f>
        <v>0</v>
      </c>
      <c r="AY2588">
        <f>IF(OR($D2588="51",$D2588="52",$D2588="61"),0,(AA2588/'Totals and Drop Down Lists'!W$5)*Inputs!E$39)</f>
        <v>0</v>
      </c>
      <c r="AZ2588">
        <f>IF(OR($D2588="51",$D2588="52",$D2588="61"),0,(AB2588/'Totals and Drop Down Lists'!X$5)*Inputs!F$39)</f>
        <v>0</v>
      </c>
      <c r="BA2588">
        <f>IF(OR($D2588="51",$D2588="52",$D2588="61"),0,(AC2588/'Totals and Drop Down Lists'!Y$5)*Inputs!G$39)</f>
        <v>0</v>
      </c>
      <c r="BB2588">
        <f>IF(OR($D2588="51",$D2588="52",$D2588="61"),0,(AD2588/'Totals and Drop Down Lists'!Z$5)*Inputs!H$39)</f>
        <v>0</v>
      </c>
      <c r="BC2588">
        <f>IF(OR($D2588="51",$D2588="52",$D2588="61"),0,(AE2588/'Totals and Drop Down Lists'!AA$5)*Inputs!I$39)</f>
        <v>0</v>
      </c>
      <c r="BD2588">
        <f>IF(OR($D2588="51",$D2588="52",$D2588="61"),0,(AF2588/'Totals and Drop Down Lists'!AB$5)*Inputs!J$39)</f>
        <v>0</v>
      </c>
      <c r="BE2588">
        <f>IF(OR($D2588="51",$D2588="52",$D2588="61"),0,(AG2588/'Totals and Drop Down Lists'!AC$5)*Inputs!K$39)</f>
        <v>0</v>
      </c>
      <c r="BF2588">
        <f>IF(OR($D2588="51",$D2588="52",$D2588="61"),0,(AH2588/'Totals and Drop Down Lists'!AD$5)*Inputs!L$39)</f>
        <v>0</v>
      </c>
      <c r="BG2588" s="10">
        <f t="shared" si="361"/>
        <v>357692.40565718379</v>
      </c>
    </row>
    <row r="2589" spans="1:59" ht="57.6">
      <c r="A2589" s="1" t="s">
        <v>7597</v>
      </c>
      <c r="B2589" s="1" t="s">
        <v>418</v>
      </c>
      <c r="C2589" s="1" t="s">
        <v>419</v>
      </c>
      <c r="D2589" s="1" t="s">
        <v>7</v>
      </c>
      <c r="E2589" s="1" t="s">
        <v>420</v>
      </c>
      <c r="F2589" s="2">
        <v>46975</v>
      </c>
      <c r="G2589" s="2">
        <v>3213</v>
      </c>
      <c r="H2589" s="2">
        <v>501</v>
      </c>
      <c r="I2589" s="2">
        <v>15253</v>
      </c>
      <c r="J2589" s="2">
        <v>20079</v>
      </c>
      <c r="K2589" s="2">
        <v>10867</v>
      </c>
      <c r="L2589" s="2">
        <v>25</v>
      </c>
      <c r="M2589" s="2">
        <v>11</v>
      </c>
      <c r="N2589" s="2">
        <v>47</v>
      </c>
      <c r="O2589" s="2">
        <v>206</v>
      </c>
      <c r="P2589" s="2">
        <v>107</v>
      </c>
      <c r="Q2589" s="2">
        <v>68</v>
      </c>
      <c r="R2589" s="2">
        <v>12073</v>
      </c>
      <c r="S2589" s="2">
        <v>7248900</v>
      </c>
      <c r="T2589" s="2">
        <v>289050900</v>
      </c>
      <c r="U2589" s="2">
        <v>927</v>
      </c>
      <c r="V2589" s="2">
        <v>940</v>
      </c>
      <c r="W2589" s="2">
        <v>140</v>
      </c>
      <c r="X2589" s="2">
        <v>4575</v>
      </c>
      <c r="Y2589" s="2">
        <v>665</v>
      </c>
      <c r="Z2589" s="2">
        <v>3040</v>
      </c>
      <c r="AA2589" s="9">
        <f t="shared" si="362"/>
        <v>46975</v>
      </c>
      <c r="AB2589" s="9">
        <f t="shared" si="363"/>
        <v>11539</v>
      </c>
      <c r="AC2589" s="9">
        <f t="shared" si="364"/>
        <v>12537</v>
      </c>
      <c r="AD2589" s="9">
        <f t="shared" si="365"/>
        <v>12073</v>
      </c>
      <c r="AE2589" s="44">
        <f t="shared" si="366"/>
        <v>4.1074571393790355E-4</v>
      </c>
      <c r="AF2589" s="9">
        <f t="shared" si="367"/>
        <v>3495</v>
      </c>
      <c r="AG2589" s="9">
        <f t="shared" si="360"/>
        <v>3705</v>
      </c>
      <c r="AH2589" s="44">
        <f t="shared" si="368"/>
        <v>7.4611691515963461E-4</v>
      </c>
      <c r="AI2589">
        <f>AA2589/'Totals and Drop Down Lists'!W$6*Inputs!E$37</f>
        <v>42612.920625864725</v>
      </c>
      <c r="AJ2589">
        <f>AB2589/'Totals and Drop Down Lists'!X$6*Inputs!F$37</f>
        <v>37967.77770183207</v>
      </c>
      <c r="AK2589">
        <f>AC2589/'Totals and Drop Down Lists'!Y$6*Inputs!G$37</f>
        <v>82648.138827041927</v>
      </c>
      <c r="AL2589">
        <f>AD2589/'Totals and Drop Down Lists'!Z$6*Inputs!H$37</f>
        <v>96795.292832636231</v>
      </c>
      <c r="AM2589">
        <f>AE2589/'Totals and Drop Down Lists'!AA$6*Inputs!I$37</f>
        <v>51133.467090627812</v>
      </c>
      <c r="AN2589">
        <f>AF2589/'Totals and Drop Down Lists'!AB$6*Inputs!J$37</f>
        <v>69748.642525504882</v>
      </c>
      <c r="AO2589">
        <f>AG2589/'Totals and Drop Down Lists'!AC$6*Inputs!K$37</f>
        <v>69000.349743534447</v>
      </c>
      <c r="AP2589">
        <f>AH2589/'Totals and Drop Down Lists'!AD$6*Inputs!L$37</f>
        <v>175583.62578499387</v>
      </c>
      <c r="AQ2589">
        <f>IF(OR($D2589="51",$D2589="52",$D2589="61"),(AA2589/'Totals and Drop Down Lists'!W$4)*Inputs!E$38,0)</f>
        <v>0</v>
      </c>
      <c r="AR2589">
        <f>IF(OR($D2589="51",$D2589="52",$D2589="61"),(AB2589/'Totals and Drop Down Lists'!X$4)*Inputs!F$38,0)</f>
        <v>0</v>
      </c>
      <c r="AS2589">
        <f>IF(OR($D2589="51",$D2589="52",$D2589="61"),(AC2589/'Totals and Drop Down Lists'!Y$4)*Inputs!G$38,0)</f>
        <v>0</v>
      </c>
      <c r="AT2589">
        <f>IF(OR($D2589="51",$D2589="52",$D2589="61"),(AD2589/'Totals and Drop Down Lists'!Z$4)*Inputs!H$38,0)</f>
        <v>0</v>
      </c>
      <c r="AU2589">
        <f>IF(OR($D2589="51",$D2589="52",$D2589="61"),(AE2589/'Totals and Drop Down Lists'!AA$4)*Inputs!I$38,0)</f>
        <v>0</v>
      </c>
      <c r="AV2589">
        <f>IF(OR($D2589="51",$D2589="52",$D2589="61"),(AF2589/'Totals and Drop Down Lists'!AB$4)*Inputs!J$38,0)</f>
        <v>0</v>
      </c>
      <c r="AW2589">
        <f>IF(OR($D2589="51",$D2589="52",$D2589="61"),(AG2589/'Totals and Drop Down Lists'!AC$4)*Inputs!K$38,0)</f>
        <v>0</v>
      </c>
      <c r="AX2589">
        <f>IF(OR($D2589="51",$D2589="52",$D2589="61"),(AH2589/'Totals and Drop Down Lists'!AD$4)*Inputs!L$38,0)</f>
        <v>0</v>
      </c>
      <c r="AY2589">
        <f>IF(OR($D2589="51",$D2589="52",$D2589="61"),0,(AA2589/'Totals and Drop Down Lists'!W$5)*Inputs!E$39)</f>
        <v>0</v>
      </c>
      <c r="AZ2589">
        <f>IF(OR($D2589="51",$D2589="52",$D2589="61"),0,(AB2589/'Totals and Drop Down Lists'!X$5)*Inputs!F$39)</f>
        <v>0</v>
      </c>
      <c r="BA2589">
        <f>IF(OR($D2589="51",$D2589="52",$D2589="61"),0,(AC2589/'Totals and Drop Down Lists'!Y$5)*Inputs!G$39)</f>
        <v>0</v>
      </c>
      <c r="BB2589">
        <f>IF(OR($D2589="51",$D2589="52",$D2589="61"),0,(AD2589/'Totals and Drop Down Lists'!Z$5)*Inputs!H$39)</f>
        <v>0</v>
      </c>
      <c r="BC2589">
        <f>IF(OR($D2589="51",$D2589="52",$D2589="61"),0,(AE2589/'Totals and Drop Down Lists'!AA$5)*Inputs!I$39)</f>
        <v>0</v>
      </c>
      <c r="BD2589">
        <f>IF(OR($D2589="51",$D2589="52",$D2589="61"),0,(AF2589/'Totals and Drop Down Lists'!AB$5)*Inputs!J$39)</f>
        <v>0</v>
      </c>
      <c r="BE2589">
        <f>IF(OR($D2589="51",$D2589="52",$D2589="61"),0,(AG2589/'Totals and Drop Down Lists'!AC$5)*Inputs!K$39)</f>
        <v>0</v>
      </c>
      <c r="BF2589">
        <f>IF(OR($D2589="51",$D2589="52",$D2589="61"),0,(AH2589/'Totals and Drop Down Lists'!AD$5)*Inputs!L$39)</f>
        <v>0</v>
      </c>
      <c r="BG2589" s="10">
        <f t="shared" si="361"/>
        <v>625490.21513203601</v>
      </c>
    </row>
    <row r="2590" spans="1:59" ht="57.6">
      <c r="A2590" s="1" t="s">
        <v>7597</v>
      </c>
      <c r="B2590" s="1" t="s">
        <v>418</v>
      </c>
      <c r="C2590" s="1" t="s">
        <v>421</v>
      </c>
      <c r="D2590" s="1" t="s">
        <v>10</v>
      </c>
      <c r="E2590" s="1" t="s">
        <v>422</v>
      </c>
      <c r="F2590" s="2">
        <v>55965</v>
      </c>
      <c r="G2590" s="2">
        <v>750</v>
      </c>
      <c r="H2590" s="2">
        <v>335</v>
      </c>
      <c r="I2590" s="2">
        <v>8022</v>
      </c>
      <c r="J2590" s="2">
        <v>24680</v>
      </c>
      <c r="K2590" s="2">
        <v>9658</v>
      </c>
      <c r="L2590" s="2">
        <v>63</v>
      </c>
      <c r="M2590" s="2">
        <v>18</v>
      </c>
      <c r="N2590" s="2">
        <v>0</v>
      </c>
      <c r="O2590" s="2">
        <v>145</v>
      </c>
      <c r="P2590" s="2">
        <v>85</v>
      </c>
      <c r="Q2590" s="2">
        <v>32</v>
      </c>
      <c r="R2590" s="2">
        <v>8334</v>
      </c>
      <c r="S2590" s="2">
        <v>7175100</v>
      </c>
      <c r="T2590" s="2">
        <v>355474600</v>
      </c>
      <c r="U2590" s="2">
        <v>688</v>
      </c>
      <c r="V2590" s="2">
        <v>200</v>
      </c>
      <c r="W2590" s="2">
        <v>30</v>
      </c>
      <c r="X2590" s="2">
        <v>2035</v>
      </c>
      <c r="Y2590" s="2">
        <v>245</v>
      </c>
      <c r="Z2590" s="2">
        <v>1430</v>
      </c>
      <c r="AA2590" s="9">
        <f t="shared" si="362"/>
        <v>55965</v>
      </c>
      <c r="AB2590" s="9">
        <f t="shared" si="363"/>
        <v>6937</v>
      </c>
      <c r="AC2590" s="9">
        <f t="shared" si="364"/>
        <v>8677</v>
      </c>
      <c r="AD2590" s="9">
        <f t="shared" si="365"/>
        <v>8334</v>
      </c>
      <c r="AE2590" s="44">
        <f t="shared" si="366"/>
        <v>2.6395204597990941E-4</v>
      </c>
      <c r="AF2590" s="9">
        <f t="shared" si="367"/>
        <v>1805</v>
      </c>
      <c r="AG2590" s="9">
        <f t="shared" si="360"/>
        <v>1675</v>
      </c>
      <c r="AH2590" s="44">
        <f t="shared" si="368"/>
        <v>2.4389783395452271E-4</v>
      </c>
      <c r="AI2590">
        <f>AA2590/'Totals and Drop Down Lists'!W$6*Inputs!E$37</f>
        <v>50768.112886141978</v>
      </c>
      <c r="AJ2590">
        <f>AB2590/'Totals and Drop Down Lists'!X$6*Inputs!F$37</f>
        <v>22825.415886784736</v>
      </c>
      <c r="AK2590">
        <f>AC2590/'Totals and Drop Down Lists'!Y$6*Inputs!G$37</f>
        <v>57201.714971862712</v>
      </c>
      <c r="AL2590">
        <f>AD2590/'Totals and Drop Down Lists'!Z$6*Inputs!H$37</f>
        <v>66817.855584129065</v>
      </c>
      <c r="AM2590">
        <f>AE2590/'Totals and Drop Down Lists'!AA$6*Inputs!I$37</f>
        <v>32859.218729810091</v>
      </c>
      <c r="AN2590">
        <f>AF2590/'Totals and Drop Down Lists'!AB$6*Inputs!J$37</f>
        <v>36021.831118322261</v>
      </c>
      <c r="AO2590">
        <f>AG2590/'Totals and Drop Down Lists'!AC$6*Inputs!K$37</f>
        <v>31194.490099978462</v>
      </c>
      <c r="AP2590">
        <f>AH2590/'Totals and Drop Down Lists'!AD$6*Inputs!L$37</f>
        <v>57396.455081947883</v>
      </c>
      <c r="AQ2590">
        <f>IF(OR($D2590="51",$D2590="52",$D2590="61"),(AA2590/'Totals and Drop Down Lists'!W$4)*Inputs!E$38,0)</f>
        <v>0</v>
      </c>
      <c r="AR2590">
        <f>IF(OR($D2590="51",$D2590="52",$D2590="61"),(AB2590/'Totals and Drop Down Lists'!X$4)*Inputs!F$38,0)</f>
        <v>0</v>
      </c>
      <c r="AS2590">
        <f>IF(OR($D2590="51",$D2590="52",$D2590="61"),(AC2590/'Totals and Drop Down Lists'!Y$4)*Inputs!G$38,0)</f>
        <v>0</v>
      </c>
      <c r="AT2590">
        <f>IF(OR($D2590="51",$D2590="52",$D2590="61"),(AD2590/'Totals and Drop Down Lists'!Z$4)*Inputs!H$38,0)</f>
        <v>0</v>
      </c>
      <c r="AU2590">
        <f>IF(OR($D2590="51",$D2590="52",$D2590="61"),(AE2590/'Totals and Drop Down Lists'!AA$4)*Inputs!I$38,0)</f>
        <v>0</v>
      </c>
      <c r="AV2590">
        <f>IF(OR($D2590="51",$D2590="52",$D2590="61"),(AF2590/'Totals and Drop Down Lists'!AB$4)*Inputs!J$38,0)</f>
        <v>0</v>
      </c>
      <c r="AW2590">
        <f>IF(OR($D2590="51",$D2590="52",$D2590="61"),(AG2590/'Totals and Drop Down Lists'!AC$4)*Inputs!K$38,0)</f>
        <v>0</v>
      </c>
      <c r="AX2590">
        <f>IF(OR($D2590="51",$D2590="52",$D2590="61"),(AH2590/'Totals and Drop Down Lists'!AD$4)*Inputs!L$38,0)</f>
        <v>0</v>
      </c>
      <c r="AY2590">
        <f>IF(OR($D2590="51",$D2590="52",$D2590="61"),0,(AA2590/'Totals and Drop Down Lists'!W$5)*Inputs!E$39)</f>
        <v>0</v>
      </c>
      <c r="AZ2590">
        <f>IF(OR($D2590="51",$D2590="52",$D2590="61"),0,(AB2590/'Totals and Drop Down Lists'!X$5)*Inputs!F$39)</f>
        <v>0</v>
      </c>
      <c r="BA2590">
        <f>IF(OR($D2590="51",$D2590="52",$D2590="61"),0,(AC2590/'Totals and Drop Down Lists'!Y$5)*Inputs!G$39)</f>
        <v>0</v>
      </c>
      <c r="BB2590">
        <f>IF(OR($D2590="51",$D2590="52",$D2590="61"),0,(AD2590/'Totals and Drop Down Lists'!Z$5)*Inputs!H$39)</f>
        <v>0</v>
      </c>
      <c r="BC2590">
        <f>IF(OR($D2590="51",$D2590="52",$D2590="61"),0,(AE2590/'Totals and Drop Down Lists'!AA$5)*Inputs!I$39)</f>
        <v>0</v>
      </c>
      <c r="BD2590">
        <f>IF(OR($D2590="51",$D2590="52",$D2590="61"),0,(AF2590/'Totals and Drop Down Lists'!AB$5)*Inputs!J$39)</f>
        <v>0</v>
      </c>
      <c r="BE2590">
        <f>IF(OR($D2590="51",$D2590="52",$D2590="61"),0,(AG2590/'Totals and Drop Down Lists'!AC$5)*Inputs!K$39)</f>
        <v>0</v>
      </c>
      <c r="BF2590">
        <f>IF(OR($D2590="51",$D2590="52",$D2590="61"),0,(AH2590/'Totals and Drop Down Lists'!AD$5)*Inputs!L$39)</f>
        <v>0</v>
      </c>
      <c r="BG2590" s="10">
        <f t="shared" si="361"/>
        <v>355085.09435897722</v>
      </c>
    </row>
    <row r="2591" spans="1:59" ht="57.6">
      <c r="A2591" s="1" t="s">
        <v>7597</v>
      </c>
      <c r="B2591" s="1" t="s">
        <v>418</v>
      </c>
      <c r="C2591" s="1" t="s">
        <v>423</v>
      </c>
      <c r="D2591" s="1" t="s">
        <v>58</v>
      </c>
      <c r="E2591" s="1" t="s">
        <v>424</v>
      </c>
      <c r="F2591" s="2">
        <v>96358</v>
      </c>
      <c r="G2591" s="2">
        <v>945</v>
      </c>
      <c r="H2591" s="2">
        <v>158</v>
      </c>
      <c r="I2591" s="2">
        <v>9653</v>
      </c>
      <c r="J2591" s="2">
        <v>35004</v>
      </c>
      <c r="K2591" s="2">
        <v>6186</v>
      </c>
      <c r="L2591" s="2">
        <v>208</v>
      </c>
      <c r="M2591" s="2">
        <v>16</v>
      </c>
      <c r="N2591" s="2">
        <v>0</v>
      </c>
      <c r="O2591" s="2">
        <v>107</v>
      </c>
      <c r="P2591" s="2">
        <v>12</v>
      </c>
      <c r="Q2591" s="2">
        <v>0</v>
      </c>
      <c r="R2591" s="2">
        <v>7523</v>
      </c>
      <c r="S2591" s="2">
        <v>4352900</v>
      </c>
      <c r="T2591" s="2">
        <v>237611100</v>
      </c>
      <c r="U2591" s="2">
        <v>284</v>
      </c>
      <c r="V2591" s="2">
        <v>132</v>
      </c>
      <c r="W2591" s="2">
        <v>119</v>
      </c>
      <c r="X2591" s="2">
        <v>1228</v>
      </c>
      <c r="Y2591" s="2">
        <v>47</v>
      </c>
      <c r="Z2591" s="2">
        <v>921</v>
      </c>
      <c r="AA2591" s="9">
        <f t="shared" si="362"/>
        <v>96358</v>
      </c>
      <c r="AB2591" s="9">
        <f t="shared" si="363"/>
        <v>8550</v>
      </c>
      <c r="AC2591" s="9">
        <f t="shared" si="364"/>
        <v>7866</v>
      </c>
      <c r="AD2591" s="9">
        <f t="shared" si="365"/>
        <v>7523</v>
      </c>
      <c r="AE2591" s="44">
        <f t="shared" si="366"/>
        <v>7.6348048744439008E-5</v>
      </c>
      <c r="AF2591" s="9">
        <f t="shared" si="367"/>
        <v>977</v>
      </c>
      <c r="AG2591" s="9">
        <f t="shared" si="360"/>
        <v>968</v>
      </c>
      <c r="AH2591" s="44">
        <f t="shared" si="368"/>
        <v>6.3652971728510137E-5</v>
      </c>
      <c r="AI2591">
        <f>AA2591/'Totals and Drop Down Lists'!W$6*Inputs!E$37</f>
        <v>87410.235352146308</v>
      </c>
      <c r="AJ2591">
        <f>AB2591/'Totals and Drop Down Lists'!X$6*Inputs!F$37</f>
        <v>28132.810412571645</v>
      </c>
      <c r="AK2591">
        <f>AC2591/'Totals and Drop Down Lists'!Y$6*Inputs!G$37</f>
        <v>51855.329027160544</v>
      </c>
      <c r="AL2591">
        <f>AD2591/'Totals and Drop Down Lists'!Z$6*Inputs!H$37</f>
        <v>60315.66205416403</v>
      </c>
      <c r="AM2591">
        <f>AE2591/'Totals and Drop Down Lists'!AA$6*Inputs!I$37</f>
        <v>9504.5189893268525</v>
      </c>
      <c r="AN2591">
        <f>AF2591/'Totals and Drop Down Lists'!AB$6*Inputs!J$37</f>
        <v>19497.689198116812</v>
      </c>
      <c r="AO2591">
        <f>AG2591/'Totals and Drop Down Lists'!AC$6*Inputs!K$37</f>
        <v>18027.621741360686</v>
      </c>
      <c r="AP2591">
        <f>AH2591/'Totals and Drop Down Lists'!AD$6*Inputs!L$37</f>
        <v>14979.448047616344</v>
      </c>
      <c r="AQ2591">
        <f>IF(OR($D2591="51",$D2591="52",$D2591="61"),(AA2591/'Totals and Drop Down Lists'!W$4)*Inputs!E$38,0)</f>
        <v>0</v>
      </c>
      <c r="AR2591">
        <f>IF(OR($D2591="51",$D2591="52",$D2591="61"),(AB2591/'Totals and Drop Down Lists'!X$4)*Inputs!F$38,0)</f>
        <v>0</v>
      </c>
      <c r="AS2591">
        <f>IF(OR($D2591="51",$D2591="52",$D2591="61"),(AC2591/'Totals and Drop Down Lists'!Y$4)*Inputs!G$38,0)</f>
        <v>0</v>
      </c>
      <c r="AT2591">
        <f>IF(OR($D2591="51",$D2591="52",$D2591="61"),(AD2591/'Totals and Drop Down Lists'!Z$4)*Inputs!H$38,0)</f>
        <v>0</v>
      </c>
      <c r="AU2591">
        <f>IF(OR($D2591="51",$D2591="52",$D2591="61"),(AE2591/'Totals and Drop Down Lists'!AA$4)*Inputs!I$38,0)</f>
        <v>0</v>
      </c>
      <c r="AV2591">
        <f>IF(OR($D2591="51",$D2591="52",$D2591="61"),(AF2591/'Totals and Drop Down Lists'!AB$4)*Inputs!J$38,0)</f>
        <v>0</v>
      </c>
      <c r="AW2591">
        <f>IF(OR($D2591="51",$D2591="52",$D2591="61"),(AG2591/'Totals and Drop Down Lists'!AC$4)*Inputs!K$38,0)</f>
        <v>0</v>
      </c>
      <c r="AX2591">
        <f>IF(OR($D2591="51",$D2591="52",$D2591="61"),(AH2591/'Totals and Drop Down Lists'!AD$4)*Inputs!L$38,0)</f>
        <v>0</v>
      </c>
      <c r="AY2591">
        <f>IF(OR($D2591="51",$D2591="52",$D2591="61"),0,(AA2591/'Totals and Drop Down Lists'!W$5)*Inputs!E$39)</f>
        <v>0</v>
      </c>
      <c r="AZ2591">
        <f>IF(OR($D2591="51",$D2591="52",$D2591="61"),0,(AB2591/'Totals and Drop Down Lists'!X$5)*Inputs!F$39)</f>
        <v>0</v>
      </c>
      <c r="BA2591">
        <f>IF(OR($D2591="51",$D2591="52",$D2591="61"),0,(AC2591/'Totals and Drop Down Lists'!Y$5)*Inputs!G$39)</f>
        <v>0</v>
      </c>
      <c r="BB2591">
        <f>IF(OR($D2591="51",$D2591="52",$D2591="61"),0,(AD2591/'Totals and Drop Down Lists'!Z$5)*Inputs!H$39)</f>
        <v>0</v>
      </c>
      <c r="BC2591">
        <f>IF(OR($D2591="51",$D2591="52",$D2591="61"),0,(AE2591/'Totals and Drop Down Lists'!AA$5)*Inputs!I$39)</f>
        <v>0</v>
      </c>
      <c r="BD2591">
        <f>IF(OR($D2591="51",$D2591="52",$D2591="61"),0,(AF2591/'Totals and Drop Down Lists'!AB$5)*Inputs!J$39)</f>
        <v>0</v>
      </c>
      <c r="BE2591">
        <f>IF(OR($D2591="51",$D2591="52",$D2591="61"),0,(AG2591/'Totals and Drop Down Lists'!AC$5)*Inputs!K$39)</f>
        <v>0</v>
      </c>
      <c r="BF2591">
        <f>IF(OR($D2591="51",$D2591="52",$D2591="61"),0,(AH2591/'Totals and Drop Down Lists'!AD$5)*Inputs!L$39)</f>
        <v>0</v>
      </c>
      <c r="BG2591" s="10">
        <f t="shared" si="361"/>
        <v>289723.3148224632</v>
      </c>
    </row>
    <row r="2592" spans="1:59" ht="57.6">
      <c r="A2592" s="1" t="s">
        <v>7597</v>
      </c>
      <c r="B2592" s="1" t="s">
        <v>418</v>
      </c>
      <c r="C2592" s="1" t="s">
        <v>425</v>
      </c>
      <c r="D2592" s="1" t="s">
        <v>25</v>
      </c>
      <c r="E2592" s="1" t="s">
        <v>426</v>
      </c>
      <c r="F2592" s="2">
        <v>50121</v>
      </c>
      <c r="G2592" s="2">
        <v>394</v>
      </c>
      <c r="H2592" s="2">
        <v>65</v>
      </c>
      <c r="I2592" s="2">
        <v>7656</v>
      </c>
      <c r="J2592" s="2">
        <v>19829</v>
      </c>
      <c r="K2592" s="2">
        <v>4835</v>
      </c>
      <c r="L2592" s="2">
        <v>179</v>
      </c>
      <c r="M2592" s="2">
        <v>10</v>
      </c>
      <c r="N2592" s="2">
        <v>0</v>
      </c>
      <c r="O2592" s="2">
        <v>110</v>
      </c>
      <c r="P2592" s="2">
        <v>34</v>
      </c>
      <c r="Q2592" s="2">
        <v>7</v>
      </c>
      <c r="R2592" s="2">
        <v>9291</v>
      </c>
      <c r="S2592" s="2">
        <v>2790600</v>
      </c>
      <c r="T2592" s="2">
        <v>154500600</v>
      </c>
      <c r="U2592" s="2">
        <v>236</v>
      </c>
      <c r="V2592" s="2">
        <v>442</v>
      </c>
      <c r="W2592" s="2">
        <v>62</v>
      </c>
      <c r="X2592" s="2">
        <v>1212</v>
      </c>
      <c r="Y2592" s="2">
        <v>224</v>
      </c>
      <c r="Z2592" s="2">
        <v>677</v>
      </c>
      <c r="AA2592" s="9">
        <f t="shared" si="362"/>
        <v>50121</v>
      </c>
      <c r="AB2592" s="9">
        <f t="shared" si="363"/>
        <v>7197</v>
      </c>
      <c r="AC2592" s="9">
        <f t="shared" si="364"/>
        <v>9631</v>
      </c>
      <c r="AD2592" s="9">
        <f t="shared" si="365"/>
        <v>9291</v>
      </c>
      <c r="AE2592" s="44">
        <f t="shared" si="366"/>
        <v>8.2335652201988763E-5</v>
      </c>
      <c r="AF2592" s="9">
        <f t="shared" si="367"/>
        <v>708</v>
      </c>
      <c r="AG2592" s="9">
        <f t="shared" si="360"/>
        <v>901</v>
      </c>
      <c r="AH2592" s="44">
        <f t="shared" si="368"/>
        <v>8.1746947164844399E-5</v>
      </c>
      <c r="AI2592">
        <f>AA2592/'Totals and Drop Down Lists'!W$6*Inputs!E$37</f>
        <v>45466.784346758192</v>
      </c>
      <c r="AJ2592">
        <f>AB2592/'Totals and Drop Down Lists'!X$6*Inputs!F$37</f>
        <v>23680.916554301537</v>
      </c>
      <c r="AK2592">
        <f>AC2592/'Totals and Drop Down Lists'!Y$6*Inputs!G$37</f>
        <v>63490.805220008035</v>
      </c>
      <c r="AL2592">
        <f>AD2592/'Totals and Drop Down Lists'!Z$6*Inputs!H$37</f>
        <v>74490.604299513216</v>
      </c>
      <c r="AM2592">
        <f>AE2592/'Totals and Drop Down Lists'!AA$6*Inputs!I$37</f>
        <v>10249.911853960946</v>
      </c>
      <c r="AN2592">
        <f>AF2592/'Totals and Drop Down Lists'!AB$6*Inputs!J$37</f>
        <v>14129.338743364076</v>
      </c>
      <c r="AO2592">
        <f>AG2592/'Totals and Drop Down Lists'!AC$6*Inputs!K$37</f>
        <v>16779.842137361549</v>
      </c>
      <c r="AP2592">
        <f>AH2592/'Totals and Drop Down Lists'!AD$6*Inputs!L$37</f>
        <v>19237.501641397226</v>
      </c>
      <c r="AQ2592">
        <f>IF(OR($D2592="51",$D2592="52",$D2592="61"),(AA2592/'Totals and Drop Down Lists'!W$4)*Inputs!E$38,0)</f>
        <v>0</v>
      </c>
      <c r="AR2592">
        <f>IF(OR($D2592="51",$D2592="52",$D2592="61"),(AB2592/'Totals and Drop Down Lists'!X$4)*Inputs!F$38,0)</f>
        <v>0</v>
      </c>
      <c r="AS2592">
        <f>IF(OR($D2592="51",$D2592="52",$D2592="61"),(AC2592/'Totals and Drop Down Lists'!Y$4)*Inputs!G$38,0)</f>
        <v>0</v>
      </c>
      <c r="AT2592">
        <f>IF(OR($D2592="51",$D2592="52",$D2592="61"),(AD2592/'Totals and Drop Down Lists'!Z$4)*Inputs!H$38,0)</f>
        <v>0</v>
      </c>
      <c r="AU2592">
        <f>IF(OR($D2592="51",$D2592="52",$D2592="61"),(AE2592/'Totals and Drop Down Lists'!AA$4)*Inputs!I$38,0)</f>
        <v>0</v>
      </c>
      <c r="AV2592">
        <f>IF(OR($D2592="51",$D2592="52",$D2592="61"),(AF2592/'Totals and Drop Down Lists'!AB$4)*Inputs!J$38,0)</f>
        <v>0</v>
      </c>
      <c r="AW2592">
        <f>IF(OR($D2592="51",$D2592="52",$D2592="61"),(AG2592/'Totals and Drop Down Lists'!AC$4)*Inputs!K$38,0)</f>
        <v>0</v>
      </c>
      <c r="AX2592">
        <f>IF(OR($D2592="51",$D2592="52",$D2592="61"),(AH2592/'Totals and Drop Down Lists'!AD$4)*Inputs!L$38,0)</f>
        <v>0</v>
      </c>
      <c r="AY2592">
        <f>IF(OR($D2592="51",$D2592="52",$D2592="61"),0,(AA2592/'Totals and Drop Down Lists'!W$5)*Inputs!E$39)</f>
        <v>0</v>
      </c>
      <c r="AZ2592">
        <f>IF(OR($D2592="51",$D2592="52",$D2592="61"),0,(AB2592/'Totals and Drop Down Lists'!X$5)*Inputs!F$39)</f>
        <v>0</v>
      </c>
      <c r="BA2592">
        <f>IF(OR($D2592="51",$D2592="52",$D2592="61"),0,(AC2592/'Totals and Drop Down Lists'!Y$5)*Inputs!G$39)</f>
        <v>0</v>
      </c>
      <c r="BB2592">
        <f>IF(OR($D2592="51",$D2592="52",$D2592="61"),0,(AD2592/'Totals and Drop Down Lists'!Z$5)*Inputs!H$39)</f>
        <v>0</v>
      </c>
      <c r="BC2592">
        <f>IF(OR($D2592="51",$D2592="52",$D2592="61"),0,(AE2592/'Totals and Drop Down Lists'!AA$5)*Inputs!I$39)</f>
        <v>0</v>
      </c>
      <c r="BD2592">
        <f>IF(OR($D2592="51",$D2592="52",$D2592="61"),0,(AF2592/'Totals and Drop Down Lists'!AB$5)*Inputs!J$39)</f>
        <v>0</v>
      </c>
      <c r="BE2592">
        <f>IF(OR($D2592="51",$D2592="52",$D2592="61"),0,(AG2592/'Totals and Drop Down Lists'!AC$5)*Inputs!K$39)</f>
        <v>0</v>
      </c>
      <c r="BF2592">
        <f>IF(OR($D2592="51",$D2592="52",$D2592="61"),0,(AH2592/'Totals and Drop Down Lists'!AD$5)*Inputs!L$39)</f>
        <v>0</v>
      </c>
      <c r="BG2592" s="10">
        <f t="shared" si="361"/>
        <v>267525.70479666482</v>
      </c>
    </row>
    <row r="2593" spans="1:59" ht="57.6">
      <c r="A2593" s="1" t="s">
        <v>7597</v>
      </c>
      <c r="B2593" s="1" t="s">
        <v>418</v>
      </c>
      <c r="C2593" s="1" t="s">
        <v>427</v>
      </c>
      <c r="D2593" s="1" t="s">
        <v>25</v>
      </c>
      <c r="E2593" s="1" t="s">
        <v>428</v>
      </c>
      <c r="F2593" s="2">
        <v>49271</v>
      </c>
      <c r="G2593" s="2">
        <v>1824</v>
      </c>
      <c r="H2593" s="2">
        <v>76</v>
      </c>
      <c r="I2593" s="2">
        <v>6691</v>
      </c>
      <c r="J2593" s="2">
        <v>18069</v>
      </c>
      <c r="K2593" s="2">
        <v>6153</v>
      </c>
      <c r="L2593" s="2">
        <v>220</v>
      </c>
      <c r="M2593" s="2">
        <v>6</v>
      </c>
      <c r="N2593" s="2">
        <v>14</v>
      </c>
      <c r="O2593" s="2">
        <v>76</v>
      </c>
      <c r="P2593" s="2">
        <v>0</v>
      </c>
      <c r="Q2593" s="2">
        <v>0</v>
      </c>
      <c r="R2593" s="2">
        <v>9004</v>
      </c>
      <c r="S2593" s="2">
        <v>3983200</v>
      </c>
      <c r="T2593" s="2">
        <v>210836100</v>
      </c>
      <c r="U2593" s="2">
        <v>340</v>
      </c>
      <c r="V2593" s="2">
        <v>350</v>
      </c>
      <c r="W2593" s="2">
        <v>74</v>
      </c>
      <c r="X2593" s="2">
        <v>1549</v>
      </c>
      <c r="Y2593" s="2">
        <v>173</v>
      </c>
      <c r="Z2593" s="2">
        <v>1119</v>
      </c>
      <c r="AA2593" s="9">
        <f t="shared" si="362"/>
        <v>49271</v>
      </c>
      <c r="AB2593" s="9">
        <f t="shared" si="363"/>
        <v>4791</v>
      </c>
      <c r="AC2593" s="9">
        <f t="shared" si="364"/>
        <v>9320</v>
      </c>
      <c r="AD2593" s="9">
        <f t="shared" si="365"/>
        <v>9004</v>
      </c>
      <c r="AE2593" s="44">
        <f t="shared" si="366"/>
        <v>1.4633071620643299E-4</v>
      </c>
      <c r="AF2593" s="9">
        <f t="shared" si="367"/>
        <v>1125</v>
      </c>
      <c r="AG2593" s="9">
        <f t="shared" si="360"/>
        <v>1292</v>
      </c>
      <c r="AH2593" s="44">
        <f t="shared" si="368"/>
        <v>1.6370667854422738E-4</v>
      </c>
      <c r="AI2593">
        <f>AA2593/'Totals and Drop Down Lists'!W$6*Inputs!E$37</f>
        <v>44695.715000680808</v>
      </c>
      <c r="AJ2593">
        <f>AB2593/'Totals and Drop Down Lists'!X$6*Inputs!F$37</f>
        <v>15764.244992588392</v>
      </c>
      <c r="AK2593">
        <f>AC2593/'Totals and Drop Down Lists'!Y$6*Inputs!G$37</f>
        <v>61440.588168463808</v>
      </c>
      <c r="AL2593">
        <f>AD2593/'Totals and Drop Down Lists'!Z$6*Inputs!H$37</f>
        <v>72189.581435024971</v>
      </c>
      <c r="AM2593">
        <f>AE2593/'Totals and Drop Down Lists'!AA$6*Inputs!I$37</f>
        <v>18216.615798018589</v>
      </c>
      <c r="AN2593">
        <f>AF2593/'Totals and Drop Down Lists'!AB$6*Inputs!J$37</f>
        <v>22451.279782887836</v>
      </c>
      <c r="AO2593">
        <f>AG2593/'Totals and Drop Down Lists'!AC$6*Inputs!K$37</f>
        <v>24061.660423386373</v>
      </c>
      <c r="AP2593">
        <f>AH2593/'Totals and Drop Down Lists'!AD$6*Inputs!L$37</f>
        <v>38525.077772649034</v>
      </c>
      <c r="AQ2593">
        <f>IF(OR($D2593="51",$D2593="52",$D2593="61"),(AA2593/'Totals and Drop Down Lists'!W$4)*Inputs!E$38,0)</f>
        <v>0</v>
      </c>
      <c r="AR2593">
        <f>IF(OR($D2593="51",$D2593="52",$D2593="61"),(AB2593/'Totals and Drop Down Lists'!X$4)*Inputs!F$38,0)</f>
        <v>0</v>
      </c>
      <c r="AS2593">
        <f>IF(OR($D2593="51",$D2593="52",$D2593="61"),(AC2593/'Totals and Drop Down Lists'!Y$4)*Inputs!G$38,0)</f>
        <v>0</v>
      </c>
      <c r="AT2593">
        <f>IF(OR($D2593="51",$D2593="52",$D2593="61"),(AD2593/'Totals and Drop Down Lists'!Z$4)*Inputs!H$38,0)</f>
        <v>0</v>
      </c>
      <c r="AU2593">
        <f>IF(OR($D2593="51",$D2593="52",$D2593="61"),(AE2593/'Totals and Drop Down Lists'!AA$4)*Inputs!I$38,0)</f>
        <v>0</v>
      </c>
      <c r="AV2593">
        <f>IF(OR($D2593="51",$D2593="52",$D2593="61"),(AF2593/'Totals and Drop Down Lists'!AB$4)*Inputs!J$38,0)</f>
        <v>0</v>
      </c>
      <c r="AW2593">
        <f>IF(OR($D2593="51",$D2593="52",$D2593="61"),(AG2593/'Totals and Drop Down Lists'!AC$4)*Inputs!K$38,0)</f>
        <v>0</v>
      </c>
      <c r="AX2593">
        <f>IF(OR($D2593="51",$D2593="52",$D2593="61"),(AH2593/'Totals and Drop Down Lists'!AD$4)*Inputs!L$38,0)</f>
        <v>0</v>
      </c>
      <c r="AY2593">
        <f>IF(OR($D2593="51",$D2593="52",$D2593="61"),0,(AA2593/'Totals and Drop Down Lists'!W$5)*Inputs!E$39)</f>
        <v>0</v>
      </c>
      <c r="AZ2593">
        <f>IF(OR($D2593="51",$D2593="52",$D2593="61"),0,(AB2593/'Totals and Drop Down Lists'!X$5)*Inputs!F$39)</f>
        <v>0</v>
      </c>
      <c r="BA2593">
        <f>IF(OR($D2593="51",$D2593="52",$D2593="61"),0,(AC2593/'Totals and Drop Down Lists'!Y$5)*Inputs!G$39)</f>
        <v>0</v>
      </c>
      <c r="BB2593">
        <f>IF(OR($D2593="51",$D2593="52",$D2593="61"),0,(AD2593/'Totals and Drop Down Lists'!Z$5)*Inputs!H$39)</f>
        <v>0</v>
      </c>
      <c r="BC2593">
        <f>IF(OR($D2593="51",$D2593="52",$D2593="61"),0,(AE2593/'Totals and Drop Down Lists'!AA$5)*Inputs!I$39)</f>
        <v>0</v>
      </c>
      <c r="BD2593">
        <f>IF(OR($D2593="51",$D2593="52",$D2593="61"),0,(AF2593/'Totals and Drop Down Lists'!AB$5)*Inputs!J$39)</f>
        <v>0</v>
      </c>
      <c r="BE2593">
        <f>IF(OR($D2593="51",$D2593="52",$D2593="61"),0,(AG2593/'Totals and Drop Down Lists'!AC$5)*Inputs!K$39)</f>
        <v>0</v>
      </c>
      <c r="BF2593">
        <f>IF(OR($D2593="51",$D2593="52",$D2593="61"),0,(AH2593/'Totals and Drop Down Lists'!AD$5)*Inputs!L$39)</f>
        <v>0</v>
      </c>
      <c r="BG2593" s="10">
        <f t="shared" si="361"/>
        <v>297344.76337369985</v>
      </c>
    </row>
    <row r="2594" spans="1:59" ht="57.6">
      <c r="A2594" s="1" t="s">
        <v>7597</v>
      </c>
      <c r="B2594" s="1" t="s">
        <v>418</v>
      </c>
      <c r="C2594" s="1" t="s">
        <v>429</v>
      </c>
      <c r="D2594" s="1" t="s">
        <v>25</v>
      </c>
      <c r="E2594" s="1" t="s">
        <v>430</v>
      </c>
      <c r="F2594" s="2">
        <v>47491</v>
      </c>
      <c r="G2594" s="2">
        <v>247</v>
      </c>
      <c r="H2594" s="2">
        <v>12</v>
      </c>
      <c r="I2594" s="2">
        <v>6448</v>
      </c>
      <c r="J2594" s="2">
        <v>19844</v>
      </c>
      <c r="K2594" s="2">
        <v>5048</v>
      </c>
      <c r="L2594" s="2">
        <v>86</v>
      </c>
      <c r="M2594" s="2">
        <v>57</v>
      </c>
      <c r="N2594" s="2">
        <v>57</v>
      </c>
      <c r="O2594" s="2">
        <v>180</v>
      </c>
      <c r="P2594" s="2">
        <v>121</v>
      </c>
      <c r="Q2594" s="2">
        <v>130</v>
      </c>
      <c r="R2594" s="2">
        <v>10328</v>
      </c>
      <c r="S2594" s="2">
        <v>3127500</v>
      </c>
      <c r="T2594" s="2">
        <v>161206600</v>
      </c>
      <c r="U2594" s="2">
        <v>355</v>
      </c>
      <c r="V2594" s="2">
        <v>417</v>
      </c>
      <c r="W2594" s="2">
        <v>73</v>
      </c>
      <c r="X2594" s="2">
        <v>1321</v>
      </c>
      <c r="Y2594" s="2">
        <v>143</v>
      </c>
      <c r="Z2594" s="2">
        <v>782</v>
      </c>
      <c r="AA2594" s="9">
        <f t="shared" si="362"/>
        <v>47491</v>
      </c>
      <c r="AB2594" s="9">
        <f t="shared" si="363"/>
        <v>6189</v>
      </c>
      <c r="AC2594" s="9">
        <f t="shared" si="364"/>
        <v>10959</v>
      </c>
      <c r="AD2594" s="9">
        <f t="shared" si="365"/>
        <v>10328</v>
      </c>
      <c r="AE2594" s="44">
        <f t="shared" si="366"/>
        <v>8.9681994867797489E-5</v>
      </c>
      <c r="AF2594" s="9">
        <f t="shared" si="367"/>
        <v>831</v>
      </c>
      <c r="AG2594" s="9">
        <f t="shared" si="360"/>
        <v>925</v>
      </c>
      <c r="AH2594" s="44">
        <f t="shared" si="368"/>
        <v>8.7555402107987625E-5</v>
      </c>
      <c r="AI2594">
        <f>AA2594/'Totals and Drop Down Lists'!W$6*Inputs!E$37</f>
        <v>43081.005075954054</v>
      </c>
      <c r="AJ2594">
        <f>AB2594/'Totals and Drop Down Lists'!X$6*Inputs!F$37</f>
        <v>20364.20627408256</v>
      </c>
      <c r="AK2594">
        <f>AC2594/'Totals and Drop Down Lists'!Y$6*Inputs!G$37</f>
        <v>72245.429800235506</v>
      </c>
      <c r="AL2594">
        <f>AD2594/'Totals and Drop Down Lists'!Z$6*Inputs!H$37</f>
        <v>82804.753116496882</v>
      </c>
      <c r="AM2594">
        <f>AE2594/'Totals and Drop Down Lists'!AA$6*Inputs!I$37</f>
        <v>11164.453279937688</v>
      </c>
      <c r="AN2594">
        <f>AF2594/'Totals and Drop Down Lists'!AB$6*Inputs!J$37</f>
        <v>16584.01199962648</v>
      </c>
      <c r="AO2594">
        <f>AG2594/'Totals and Drop Down Lists'!AC$6*Inputs!K$37</f>
        <v>17226.807965659747</v>
      </c>
      <c r="AP2594">
        <f>AH2594/'Totals and Drop Down Lists'!AD$6*Inputs!L$37</f>
        <v>20604.404814886668</v>
      </c>
      <c r="AQ2594">
        <f>IF(OR($D2594="51",$D2594="52",$D2594="61"),(AA2594/'Totals and Drop Down Lists'!W$4)*Inputs!E$38,0)</f>
        <v>0</v>
      </c>
      <c r="AR2594">
        <f>IF(OR($D2594="51",$D2594="52",$D2594="61"),(AB2594/'Totals and Drop Down Lists'!X$4)*Inputs!F$38,0)</f>
        <v>0</v>
      </c>
      <c r="AS2594">
        <f>IF(OR($D2594="51",$D2594="52",$D2594="61"),(AC2594/'Totals and Drop Down Lists'!Y$4)*Inputs!G$38,0)</f>
        <v>0</v>
      </c>
      <c r="AT2594">
        <f>IF(OR($D2594="51",$D2594="52",$D2594="61"),(AD2594/'Totals and Drop Down Lists'!Z$4)*Inputs!H$38,0)</f>
        <v>0</v>
      </c>
      <c r="AU2594">
        <f>IF(OR($D2594="51",$D2594="52",$D2594="61"),(AE2594/'Totals and Drop Down Lists'!AA$4)*Inputs!I$38,0)</f>
        <v>0</v>
      </c>
      <c r="AV2594">
        <f>IF(OR($D2594="51",$D2594="52",$D2594="61"),(AF2594/'Totals and Drop Down Lists'!AB$4)*Inputs!J$38,0)</f>
        <v>0</v>
      </c>
      <c r="AW2594">
        <f>IF(OR($D2594="51",$D2594="52",$D2594="61"),(AG2594/'Totals and Drop Down Lists'!AC$4)*Inputs!K$38,0)</f>
        <v>0</v>
      </c>
      <c r="AX2594">
        <f>IF(OR($D2594="51",$D2594="52",$D2594="61"),(AH2594/'Totals and Drop Down Lists'!AD$4)*Inputs!L$38,0)</f>
        <v>0</v>
      </c>
      <c r="AY2594">
        <f>IF(OR($D2594="51",$D2594="52",$D2594="61"),0,(AA2594/'Totals and Drop Down Lists'!W$5)*Inputs!E$39)</f>
        <v>0</v>
      </c>
      <c r="AZ2594">
        <f>IF(OR($D2594="51",$D2594="52",$D2594="61"),0,(AB2594/'Totals and Drop Down Lists'!X$5)*Inputs!F$39)</f>
        <v>0</v>
      </c>
      <c r="BA2594">
        <f>IF(OR($D2594="51",$D2594="52",$D2594="61"),0,(AC2594/'Totals and Drop Down Lists'!Y$5)*Inputs!G$39)</f>
        <v>0</v>
      </c>
      <c r="BB2594">
        <f>IF(OR($D2594="51",$D2594="52",$D2594="61"),0,(AD2594/'Totals and Drop Down Lists'!Z$5)*Inputs!H$39)</f>
        <v>0</v>
      </c>
      <c r="BC2594">
        <f>IF(OR($D2594="51",$D2594="52",$D2594="61"),0,(AE2594/'Totals and Drop Down Lists'!AA$5)*Inputs!I$39)</f>
        <v>0</v>
      </c>
      <c r="BD2594">
        <f>IF(OR($D2594="51",$D2594="52",$D2594="61"),0,(AF2594/'Totals and Drop Down Lists'!AB$5)*Inputs!J$39)</f>
        <v>0</v>
      </c>
      <c r="BE2594">
        <f>IF(OR($D2594="51",$D2594="52",$D2594="61"),0,(AG2594/'Totals and Drop Down Lists'!AC$5)*Inputs!K$39)</f>
        <v>0</v>
      </c>
      <c r="BF2594">
        <f>IF(OR($D2594="51",$D2594="52",$D2594="61"),0,(AH2594/'Totals and Drop Down Lists'!AD$5)*Inputs!L$39)</f>
        <v>0</v>
      </c>
      <c r="BG2594" s="10">
        <f t="shared" si="361"/>
        <v>284075.0723268796</v>
      </c>
    </row>
    <row r="2595" spans="1:59" ht="57.6">
      <c r="A2595" s="1" t="s">
        <v>7597</v>
      </c>
      <c r="B2595" s="1" t="s">
        <v>418</v>
      </c>
      <c r="C2595" s="1" t="s">
        <v>431</v>
      </c>
      <c r="D2595" s="1" t="s">
        <v>25</v>
      </c>
      <c r="E2595" s="1" t="s">
        <v>432</v>
      </c>
      <c r="F2595" s="2">
        <v>62029</v>
      </c>
      <c r="G2595" s="2">
        <v>1987</v>
      </c>
      <c r="H2595" s="2">
        <v>74</v>
      </c>
      <c r="I2595" s="2">
        <v>8883</v>
      </c>
      <c r="J2595" s="2">
        <v>24078</v>
      </c>
      <c r="K2595" s="2">
        <v>6420</v>
      </c>
      <c r="L2595" s="2">
        <v>105</v>
      </c>
      <c r="M2595" s="2">
        <v>22</v>
      </c>
      <c r="N2595" s="2">
        <v>21</v>
      </c>
      <c r="O2595" s="2">
        <v>115</v>
      </c>
      <c r="P2595" s="2">
        <v>182</v>
      </c>
      <c r="Q2595" s="2">
        <v>129</v>
      </c>
      <c r="R2595" s="2">
        <v>12988</v>
      </c>
      <c r="S2595" s="2">
        <v>4872500</v>
      </c>
      <c r="T2595" s="2">
        <v>227378700</v>
      </c>
      <c r="U2595" s="2">
        <v>498</v>
      </c>
      <c r="V2595" s="2">
        <v>311</v>
      </c>
      <c r="W2595" s="2">
        <v>124</v>
      </c>
      <c r="X2595" s="2">
        <v>1730</v>
      </c>
      <c r="Y2595" s="2">
        <v>159</v>
      </c>
      <c r="Z2595" s="2">
        <v>1234</v>
      </c>
      <c r="AA2595" s="9">
        <f t="shared" si="362"/>
        <v>62029</v>
      </c>
      <c r="AB2595" s="9">
        <f t="shared" si="363"/>
        <v>6822</v>
      </c>
      <c r="AC2595" s="9">
        <f t="shared" si="364"/>
        <v>13562</v>
      </c>
      <c r="AD2595" s="9">
        <f t="shared" si="365"/>
        <v>12988</v>
      </c>
      <c r="AE2595" s="44">
        <f t="shared" si="366"/>
        <v>1.1954885803427838E-4</v>
      </c>
      <c r="AF2595" s="9">
        <f t="shared" si="367"/>
        <v>1295</v>
      </c>
      <c r="AG2595" s="9">
        <f t="shared" si="360"/>
        <v>1393</v>
      </c>
      <c r="AH2595" s="44">
        <f t="shared" si="368"/>
        <v>1.3820279322561893E-4</v>
      </c>
      <c r="AI2595">
        <f>AA2595/'Totals and Drop Down Lists'!W$6*Inputs!E$37</f>
        <v>56269.012315098727</v>
      </c>
      <c r="AJ2595">
        <f>AB2595/'Totals and Drop Down Lists'!X$6*Inputs!F$37</f>
        <v>22447.021360767692</v>
      </c>
      <c r="AK2595">
        <f>AC2595/'Totals and Drop Down Lists'!Y$6*Inputs!G$37</f>
        <v>89405.285058015681</v>
      </c>
      <c r="AL2595">
        <f>AD2595/'Totals and Drop Down Lists'!Z$6*Inputs!H$37</f>
        <v>104131.30649468063</v>
      </c>
      <c r="AM2595">
        <f>AE2595/'Totals and Drop Down Lists'!AA$6*Inputs!I$37</f>
        <v>14882.559672776193</v>
      </c>
      <c r="AN2595">
        <f>AF2595/'Totals and Drop Down Lists'!AB$6*Inputs!J$37</f>
        <v>25843.917616746439</v>
      </c>
      <c r="AO2595">
        <f>AG2595/'Totals and Drop Down Lists'!AC$6*Inputs!K$37</f>
        <v>25942.641617474623</v>
      </c>
      <c r="AP2595">
        <f>AH2595/'Totals and Drop Down Lists'!AD$6*Inputs!L$37</f>
        <v>32523.250760205756</v>
      </c>
      <c r="AQ2595">
        <f>IF(OR($D2595="51",$D2595="52",$D2595="61"),(AA2595/'Totals and Drop Down Lists'!W$4)*Inputs!E$38,0)</f>
        <v>0</v>
      </c>
      <c r="AR2595">
        <f>IF(OR($D2595="51",$D2595="52",$D2595="61"),(AB2595/'Totals and Drop Down Lists'!X$4)*Inputs!F$38,0)</f>
        <v>0</v>
      </c>
      <c r="AS2595">
        <f>IF(OR($D2595="51",$D2595="52",$D2595="61"),(AC2595/'Totals and Drop Down Lists'!Y$4)*Inputs!G$38,0)</f>
        <v>0</v>
      </c>
      <c r="AT2595">
        <f>IF(OR($D2595="51",$D2595="52",$D2595="61"),(AD2595/'Totals and Drop Down Lists'!Z$4)*Inputs!H$38,0)</f>
        <v>0</v>
      </c>
      <c r="AU2595">
        <f>IF(OR($D2595="51",$D2595="52",$D2595="61"),(AE2595/'Totals and Drop Down Lists'!AA$4)*Inputs!I$38,0)</f>
        <v>0</v>
      </c>
      <c r="AV2595">
        <f>IF(OR($D2595="51",$D2595="52",$D2595="61"),(AF2595/'Totals and Drop Down Lists'!AB$4)*Inputs!J$38,0)</f>
        <v>0</v>
      </c>
      <c r="AW2595">
        <f>IF(OR($D2595="51",$D2595="52",$D2595="61"),(AG2595/'Totals and Drop Down Lists'!AC$4)*Inputs!K$38,0)</f>
        <v>0</v>
      </c>
      <c r="AX2595">
        <f>IF(OR($D2595="51",$D2595="52",$D2595="61"),(AH2595/'Totals and Drop Down Lists'!AD$4)*Inputs!L$38,0)</f>
        <v>0</v>
      </c>
      <c r="AY2595">
        <f>IF(OR($D2595="51",$D2595="52",$D2595="61"),0,(AA2595/'Totals and Drop Down Lists'!W$5)*Inputs!E$39)</f>
        <v>0</v>
      </c>
      <c r="AZ2595">
        <f>IF(OR($D2595="51",$D2595="52",$D2595="61"),0,(AB2595/'Totals and Drop Down Lists'!X$5)*Inputs!F$39)</f>
        <v>0</v>
      </c>
      <c r="BA2595">
        <f>IF(OR($D2595="51",$D2595="52",$D2595="61"),0,(AC2595/'Totals and Drop Down Lists'!Y$5)*Inputs!G$39)</f>
        <v>0</v>
      </c>
      <c r="BB2595">
        <f>IF(OR($D2595="51",$D2595="52",$D2595="61"),0,(AD2595/'Totals and Drop Down Lists'!Z$5)*Inputs!H$39)</f>
        <v>0</v>
      </c>
      <c r="BC2595">
        <f>IF(OR($D2595="51",$D2595="52",$D2595="61"),0,(AE2595/'Totals and Drop Down Lists'!AA$5)*Inputs!I$39)</f>
        <v>0</v>
      </c>
      <c r="BD2595">
        <f>IF(OR($D2595="51",$D2595="52",$D2595="61"),0,(AF2595/'Totals and Drop Down Lists'!AB$5)*Inputs!J$39)</f>
        <v>0</v>
      </c>
      <c r="BE2595">
        <f>IF(OR($D2595="51",$D2595="52",$D2595="61"),0,(AG2595/'Totals and Drop Down Lists'!AC$5)*Inputs!K$39)</f>
        <v>0</v>
      </c>
      <c r="BF2595">
        <f>IF(OR($D2595="51",$D2595="52",$D2595="61"),0,(AH2595/'Totals and Drop Down Lists'!AD$5)*Inputs!L$39)</f>
        <v>0</v>
      </c>
      <c r="BG2595" s="10">
        <f t="shared" si="361"/>
        <v>371444.99489576573</v>
      </c>
    </row>
    <row r="2596" spans="1:59" ht="28.8">
      <c r="A2596" s="1" t="s">
        <v>7598</v>
      </c>
      <c r="B2596" s="1" t="s">
        <v>6436</v>
      </c>
      <c r="C2596" s="1" t="s">
        <v>6437</v>
      </c>
      <c r="D2596" s="1" t="s">
        <v>7</v>
      </c>
      <c r="E2596" s="1" t="s">
        <v>6438</v>
      </c>
      <c r="F2596" s="2">
        <v>50019</v>
      </c>
      <c r="G2596" s="2">
        <v>1912</v>
      </c>
      <c r="H2596" s="2">
        <v>398</v>
      </c>
      <c r="I2596" s="2">
        <v>12855</v>
      </c>
      <c r="J2596" s="2">
        <v>20171</v>
      </c>
      <c r="K2596" s="2">
        <v>12388</v>
      </c>
      <c r="L2596" s="2">
        <v>15</v>
      </c>
      <c r="M2596" s="2">
        <v>16</v>
      </c>
      <c r="N2596" s="2">
        <v>0</v>
      </c>
      <c r="O2596" s="2">
        <v>337</v>
      </c>
      <c r="P2596" s="2">
        <v>27</v>
      </c>
      <c r="Q2596" s="2">
        <v>26</v>
      </c>
      <c r="R2596" s="2">
        <v>13876</v>
      </c>
      <c r="S2596" s="2">
        <v>9881400</v>
      </c>
      <c r="T2596" s="2">
        <v>437116800</v>
      </c>
      <c r="U2596" s="2">
        <v>543</v>
      </c>
      <c r="V2596" s="2">
        <v>1475</v>
      </c>
      <c r="W2596" s="2">
        <v>160</v>
      </c>
      <c r="X2596" s="2">
        <v>4590</v>
      </c>
      <c r="Y2596" s="2">
        <v>565</v>
      </c>
      <c r="Z2596" s="2">
        <v>3160</v>
      </c>
      <c r="AA2596" s="9">
        <f t="shared" si="362"/>
        <v>50019</v>
      </c>
      <c r="AB2596" s="9">
        <f t="shared" si="363"/>
        <v>10545</v>
      </c>
      <c r="AC2596" s="9">
        <f t="shared" si="364"/>
        <v>14297</v>
      </c>
      <c r="AD2596" s="9">
        <f t="shared" si="365"/>
        <v>13876</v>
      </c>
      <c r="AE2596" s="44">
        <f t="shared" si="366"/>
        <v>5.3133784489675499E-4</v>
      </c>
      <c r="AF2596" s="9">
        <f t="shared" si="367"/>
        <v>2955</v>
      </c>
      <c r="AG2596" s="9">
        <f t="shared" si="360"/>
        <v>3725</v>
      </c>
      <c r="AH2596" s="44">
        <f t="shared" si="368"/>
        <v>8.5123825093751224E-4</v>
      </c>
      <c r="AI2596">
        <f>AA2596/'Totals and Drop Down Lists'!W$6*Inputs!E$37</f>
        <v>45374.256025228904</v>
      </c>
      <c r="AJ2596">
        <f>AB2596/'Totals and Drop Down Lists'!X$6*Inputs!F$37</f>
        <v>34697.132842171697</v>
      </c>
      <c r="AK2596">
        <f>AC2596/'Totals and Drop Down Lists'!Y$6*Inputs!G$37</f>
        <v>94250.653330957837</v>
      </c>
      <c r="AL2596">
        <f>AD2596/'Totals and Drop Down Lists'!Z$6*Inputs!H$37</f>
        <v>111250.84762243521</v>
      </c>
      <c r="AM2596">
        <f>AE2596/'Totals and Drop Down Lists'!AA$6*Inputs!I$37</f>
        <v>66145.903132030624</v>
      </c>
      <c r="AN2596">
        <f>AF2596/'Totals and Drop Down Lists'!AB$6*Inputs!J$37</f>
        <v>58972.028229718715</v>
      </c>
      <c r="AO2596">
        <f>AG2596/'Totals and Drop Down Lists'!AC$6*Inputs!K$37</f>
        <v>69372.821267116276</v>
      </c>
      <c r="AP2596">
        <f>AH2596/'Totals and Drop Down Lists'!AD$6*Inputs!L$37</f>
        <v>200321.82017278962</v>
      </c>
      <c r="AQ2596">
        <f>IF(OR($D2596="51",$D2596="52",$D2596="61"),(AA2596/'Totals and Drop Down Lists'!W$4)*Inputs!E$38,0)</f>
        <v>0</v>
      </c>
      <c r="AR2596">
        <f>IF(OR($D2596="51",$D2596="52",$D2596="61"),(AB2596/'Totals and Drop Down Lists'!X$4)*Inputs!F$38,0)</f>
        <v>0</v>
      </c>
      <c r="AS2596">
        <f>IF(OR($D2596="51",$D2596="52",$D2596="61"),(AC2596/'Totals and Drop Down Lists'!Y$4)*Inputs!G$38,0)</f>
        <v>0</v>
      </c>
      <c r="AT2596">
        <f>IF(OR($D2596="51",$D2596="52",$D2596="61"),(AD2596/'Totals and Drop Down Lists'!Z$4)*Inputs!H$38,0)</f>
        <v>0</v>
      </c>
      <c r="AU2596">
        <f>IF(OR($D2596="51",$D2596="52",$D2596="61"),(AE2596/'Totals and Drop Down Lists'!AA$4)*Inputs!I$38,0)</f>
        <v>0</v>
      </c>
      <c r="AV2596">
        <f>IF(OR($D2596="51",$D2596="52",$D2596="61"),(AF2596/'Totals and Drop Down Lists'!AB$4)*Inputs!J$38,0)</f>
        <v>0</v>
      </c>
      <c r="AW2596">
        <f>IF(OR($D2596="51",$D2596="52",$D2596="61"),(AG2596/'Totals and Drop Down Lists'!AC$4)*Inputs!K$38,0)</f>
        <v>0</v>
      </c>
      <c r="AX2596">
        <f>IF(OR($D2596="51",$D2596="52",$D2596="61"),(AH2596/'Totals and Drop Down Lists'!AD$4)*Inputs!L$38,0)</f>
        <v>0</v>
      </c>
      <c r="AY2596">
        <f>IF(OR($D2596="51",$D2596="52",$D2596="61"),0,(AA2596/'Totals and Drop Down Lists'!W$5)*Inputs!E$39)</f>
        <v>0</v>
      </c>
      <c r="AZ2596">
        <f>IF(OR($D2596="51",$D2596="52",$D2596="61"),0,(AB2596/'Totals and Drop Down Lists'!X$5)*Inputs!F$39)</f>
        <v>0</v>
      </c>
      <c r="BA2596">
        <f>IF(OR($D2596="51",$D2596="52",$D2596="61"),0,(AC2596/'Totals and Drop Down Lists'!Y$5)*Inputs!G$39)</f>
        <v>0</v>
      </c>
      <c r="BB2596">
        <f>IF(OR($D2596="51",$D2596="52",$D2596="61"),0,(AD2596/'Totals and Drop Down Lists'!Z$5)*Inputs!H$39)</f>
        <v>0</v>
      </c>
      <c r="BC2596">
        <f>IF(OR($D2596="51",$D2596="52",$D2596="61"),0,(AE2596/'Totals and Drop Down Lists'!AA$5)*Inputs!I$39)</f>
        <v>0</v>
      </c>
      <c r="BD2596">
        <f>IF(OR($D2596="51",$D2596="52",$D2596="61"),0,(AF2596/'Totals and Drop Down Lists'!AB$5)*Inputs!J$39)</f>
        <v>0</v>
      </c>
      <c r="BE2596">
        <f>IF(OR($D2596="51",$D2596="52",$D2596="61"),0,(AG2596/'Totals and Drop Down Lists'!AC$5)*Inputs!K$39)</f>
        <v>0</v>
      </c>
      <c r="BF2596">
        <f>IF(OR($D2596="51",$D2596="52",$D2596="61"),0,(AH2596/'Totals and Drop Down Lists'!AD$5)*Inputs!L$39)</f>
        <v>0</v>
      </c>
      <c r="BG2596" s="10">
        <f t="shared" si="361"/>
        <v>680385.46262244892</v>
      </c>
    </row>
    <row r="2597" spans="1:59" ht="28.8">
      <c r="A2597" s="1" t="s">
        <v>7598</v>
      </c>
      <c r="B2597" s="1" t="s">
        <v>6436</v>
      </c>
      <c r="C2597" s="1" t="s">
        <v>6439</v>
      </c>
      <c r="D2597" s="1" t="s">
        <v>58</v>
      </c>
      <c r="E2597" s="1" t="s">
        <v>6440</v>
      </c>
      <c r="F2597" s="2">
        <v>109546</v>
      </c>
      <c r="G2597" s="2">
        <v>502</v>
      </c>
      <c r="H2597" s="2">
        <v>218</v>
      </c>
      <c r="I2597" s="2">
        <v>7445</v>
      </c>
      <c r="J2597" s="2">
        <v>44071</v>
      </c>
      <c r="K2597" s="2">
        <v>9646</v>
      </c>
      <c r="L2597" s="2">
        <v>137</v>
      </c>
      <c r="M2597" s="2">
        <v>6</v>
      </c>
      <c r="N2597" s="2">
        <v>35</v>
      </c>
      <c r="O2597" s="2">
        <v>111</v>
      </c>
      <c r="P2597" s="2">
        <v>8</v>
      </c>
      <c r="Q2597" s="2">
        <v>0</v>
      </c>
      <c r="R2597" s="2">
        <v>12501</v>
      </c>
      <c r="S2597" s="2">
        <v>8692000</v>
      </c>
      <c r="T2597" s="2">
        <v>496308600</v>
      </c>
      <c r="U2597" s="2">
        <v>472</v>
      </c>
      <c r="V2597" s="2">
        <v>531</v>
      </c>
      <c r="W2597" s="2">
        <v>44</v>
      </c>
      <c r="X2597" s="2">
        <v>1892</v>
      </c>
      <c r="Y2597" s="2">
        <v>217</v>
      </c>
      <c r="Z2597" s="2">
        <v>1324</v>
      </c>
      <c r="AA2597" s="9">
        <f t="shared" si="362"/>
        <v>109546</v>
      </c>
      <c r="AB2597" s="9">
        <f t="shared" si="363"/>
        <v>6725</v>
      </c>
      <c r="AC2597" s="9">
        <f t="shared" si="364"/>
        <v>12798</v>
      </c>
      <c r="AD2597" s="9">
        <f t="shared" si="365"/>
        <v>12501</v>
      </c>
      <c r="AE2597" s="44">
        <f t="shared" si="366"/>
        <v>1.4744749411277894E-4</v>
      </c>
      <c r="AF2597" s="9">
        <f t="shared" si="367"/>
        <v>1317</v>
      </c>
      <c r="AG2597" s="9">
        <f t="shared" si="360"/>
        <v>1541</v>
      </c>
      <c r="AH2597" s="44">
        <f t="shared" si="368"/>
        <v>1.2550125754884421E-4</v>
      </c>
      <c r="AI2597">
        <f>AA2597/'Totals and Drop Down Lists'!W$6*Inputs!E$37</f>
        <v>99373.603041638678</v>
      </c>
      <c r="AJ2597">
        <f>AB2597/'Totals and Drop Down Lists'!X$6*Inputs!F$37</f>
        <v>22127.853804040271</v>
      </c>
      <c r="AK2597">
        <f>AC2597/'Totals and Drop Down Lists'!Y$6*Inputs!G$37</f>
        <v>84368.738989270365</v>
      </c>
      <c r="AL2597">
        <f>AD2597/'Totals and Drop Down Lists'!Z$6*Inputs!H$37</f>
        <v>100226.78337619361</v>
      </c>
      <c r="AM2597">
        <f>AE2597/'Totals and Drop Down Lists'!AA$6*Inputs!I$37</f>
        <v>18355.642754074215</v>
      </c>
      <c r="AN2597">
        <f>AF2597/'Totals and Drop Down Lists'!AB$6*Inputs!J$37</f>
        <v>26282.964865834023</v>
      </c>
      <c r="AO2597">
        <f>AG2597/'Totals and Drop Down Lists'!AC$6*Inputs!K$37</f>
        <v>28698.930891980188</v>
      </c>
      <c r="AP2597">
        <f>AH2597/'Totals and Drop Down Lists'!AD$6*Inputs!L$37</f>
        <v>29534.199524598254</v>
      </c>
      <c r="AQ2597">
        <f>IF(OR($D2597="51",$D2597="52",$D2597="61"),(AA2597/'Totals and Drop Down Lists'!W$4)*Inputs!E$38,0)</f>
        <v>0</v>
      </c>
      <c r="AR2597">
        <f>IF(OR($D2597="51",$D2597="52",$D2597="61"),(AB2597/'Totals and Drop Down Lists'!X$4)*Inputs!F$38,0)</f>
        <v>0</v>
      </c>
      <c r="AS2597">
        <f>IF(OR($D2597="51",$D2597="52",$D2597="61"),(AC2597/'Totals and Drop Down Lists'!Y$4)*Inputs!G$38,0)</f>
        <v>0</v>
      </c>
      <c r="AT2597">
        <f>IF(OR($D2597="51",$D2597="52",$D2597="61"),(AD2597/'Totals and Drop Down Lists'!Z$4)*Inputs!H$38,0)</f>
        <v>0</v>
      </c>
      <c r="AU2597">
        <f>IF(OR($D2597="51",$D2597="52",$D2597="61"),(AE2597/'Totals and Drop Down Lists'!AA$4)*Inputs!I$38,0)</f>
        <v>0</v>
      </c>
      <c r="AV2597">
        <f>IF(OR($D2597="51",$D2597="52",$D2597="61"),(AF2597/'Totals and Drop Down Lists'!AB$4)*Inputs!J$38,0)</f>
        <v>0</v>
      </c>
      <c r="AW2597">
        <f>IF(OR($D2597="51",$D2597="52",$D2597="61"),(AG2597/'Totals and Drop Down Lists'!AC$4)*Inputs!K$38,0)</f>
        <v>0</v>
      </c>
      <c r="AX2597">
        <f>IF(OR($D2597="51",$D2597="52",$D2597="61"),(AH2597/'Totals and Drop Down Lists'!AD$4)*Inputs!L$38,0)</f>
        <v>0</v>
      </c>
      <c r="AY2597">
        <f>IF(OR($D2597="51",$D2597="52",$D2597="61"),0,(AA2597/'Totals and Drop Down Lists'!W$5)*Inputs!E$39)</f>
        <v>0</v>
      </c>
      <c r="AZ2597">
        <f>IF(OR($D2597="51",$D2597="52",$D2597="61"),0,(AB2597/'Totals and Drop Down Lists'!X$5)*Inputs!F$39)</f>
        <v>0</v>
      </c>
      <c r="BA2597">
        <f>IF(OR($D2597="51",$D2597="52",$D2597="61"),0,(AC2597/'Totals and Drop Down Lists'!Y$5)*Inputs!G$39)</f>
        <v>0</v>
      </c>
      <c r="BB2597">
        <f>IF(OR($D2597="51",$D2597="52",$D2597="61"),0,(AD2597/'Totals and Drop Down Lists'!Z$5)*Inputs!H$39)</f>
        <v>0</v>
      </c>
      <c r="BC2597">
        <f>IF(OR($D2597="51",$D2597="52",$D2597="61"),0,(AE2597/'Totals and Drop Down Lists'!AA$5)*Inputs!I$39)</f>
        <v>0</v>
      </c>
      <c r="BD2597">
        <f>IF(OR($D2597="51",$D2597="52",$D2597="61"),0,(AF2597/'Totals and Drop Down Lists'!AB$5)*Inputs!J$39)</f>
        <v>0</v>
      </c>
      <c r="BE2597">
        <f>IF(OR($D2597="51",$D2597="52",$D2597="61"),0,(AG2597/'Totals and Drop Down Lists'!AC$5)*Inputs!K$39)</f>
        <v>0</v>
      </c>
      <c r="BF2597">
        <f>IF(OR($D2597="51",$D2597="52",$D2597="61"),0,(AH2597/'Totals and Drop Down Lists'!AD$5)*Inputs!L$39)</f>
        <v>0</v>
      </c>
      <c r="BG2597" s="10">
        <f t="shared" si="361"/>
        <v>408968.71724762965</v>
      </c>
    </row>
    <row r="2598" spans="1:59" ht="28.8">
      <c r="A2598" s="1" t="s">
        <v>7599</v>
      </c>
      <c r="B2598" s="1" t="s">
        <v>6895</v>
      </c>
      <c r="C2598" s="1" t="s">
        <v>6896</v>
      </c>
      <c r="D2598" s="1" t="s">
        <v>25</v>
      </c>
      <c r="E2598" s="1" t="s">
        <v>6897</v>
      </c>
      <c r="F2598" s="2">
        <v>108311</v>
      </c>
      <c r="G2598" s="2">
        <v>1208</v>
      </c>
      <c r="H2598" s="2">
        <v>13</v>
      </c>
      <c r="I2598" s="2">
        <v>9983</v>
      </c>
      <c r="J2598" s="2">
        <v>43794</v>
      </c>
      <c r="K2598" s="2">
        <v>11511</v>
      </c>
      <c r="L2598" s="2">
        <v>163</v>
      </c>
      <c r="M2598" s="2">
        <v>62</v>
      </c>
      <c r="N2598" s="2">
        <v>14</v>
      </c>
      <c r="O2598" s="2">
        <v>132</v>
      </c>
      <c r="P2598" s="2">
        <v>92</v>
      </c>
      <c r="Q2598" s="2">
        <v>0</v>
      </c>
      <c r="R2598" s="2">
        <v>15460</v>
      </c>
      <c r="S2598" s="2">
        <v>9385000</v>
      </c>
      <c r="T2598" s="2">
        <v>446108000</v>
      </c>
      <c r="U2598" s="2">
        <v>588</v>
      </c>
      <c r="V2598" s="2">
        <v>576</v>
      </c>
      <c r="W2598" s="2">
        <v>60</v>
      </c>
      <c r="X2598" s="2">
        <v>2399</v>
      </c>
      <c r="Y2598" s="2">
        <v>231</v>
      </c>
      <c r="Z2598" s="2">
        <v>1582</v>
      </c>
      <c r="AA2598" s="9">
        <f t="shared" si="362"/>
        <v>108311</v>
      </c>
      <c r="AB2598" s="9">
        <f t="shared" si="363"/>
        <v>8762</v>
      </c>
      <c r="AC2598" s="9">
        <f t="shared" si="364"/>
        <v>15923</v>
      </c>
      <c r="AD2598" s="9">
        <f t="shared" si="365"/>
        <v>15460</v>
      </c>
      <c r="AE2598" s="44">
        <f t="shared" si="366"/>
        <v>2.1130378659592263E-4</v>
      </c>
      <c r="AF2598" s="9">
        <f t="shared" si="367"/>
        <v>1763</v>
      </c>
      <c r="AG2598" s="9">
        <f t="shared" si="360"/>
        <v>1813</v>
      </c>
      <c r="AH2598" s="44">
        <f t="shared" si="368"/>
        <v>1.773157569156636E-4</v>
      </c>
      <c r="AI2598">
        <f>AA2598/'Totals and Drop Down Lists'!W$6*Inputs!E$37</f>
        <v>98253.284638808589</v>
      </c>
      <c r="AJ2598">
        <f>AB2598/'Totals and Drop Down Lists'!X$6*Inputs!F$37</f>
        <v>28830.372495316111</v>
      </c>
      <c r="AK2598">
        <f>AC2598/'Totals and Drop Down Lists'!Y$6*Inputs!G$37</f>
        <v>104969.79457150743</v>
      </c>
      <c r="AL2598">
        <f>AD2598/'Totals and Drop Down Lists'!Z$6*Inputs!H$37</f>
        <v>123950.56963410552</v>
      </c>
      <c r="AM2598">
        <f>AE2598/'Totals and Drop Down Lists'!AA$6*Inputs!I$37</f>
        <v>26305.07112159691</v>
      </c>
      <c r="AN2598">
        <f>AF2598/'Totals and Drop Down Lists'!AB$6*Inputs!J$37</f>
        <v>35183.650006427779</v>
      </c>
      <c r="AO2598">
        <f>AG2598/'Totals and Drop Down Lists'!AC$6*Inputs!K$37</f>
        <v>33764.543612693102</v>
      </c>
      <c r="AP2598">
        <f>AH2598/'Totals and Drop Down Lists'!AD$6*Inputs!L$37</f>
        <v>41727.700948049991</v>
      </c>
      <c r="AQ2598">
        <f>IF(OR($D2598="51",$D2598="52",$D2598="61"),(AA2598/'Totals and Drop Down Lists'!W$4)*Inputs!E$38,0)</f>
        <v>0</v>
      </c>
      <c r="AR2598">
        <f>IF(OR($D2598="51",$D2598="52",$D2598="61"),(AB2598/'Totals and Drop Down Lists'!X$4)*Inputs!F$38,0)</f>
        <v>0</v>
      </c>
      <c r="AS2598">
        <f>IF(OR($D2598="51",$D2598="52",$D2598="61"),(AC2598/'Totals and Drop Down Lists'!Y$4)*Inputs!G$38,0)</f>
        <v>0</v>
      </c>
      <c r="AT2598">
        <f>IF(OR($D2598="51",$D2598="52",$D2598="61"),(AD2598/'Totals and Drop Down Lists'!Z$4)*Inputs!H$38,0)</f>
        <v>0</v>
      </c>
      <c r="AU2598">
        <f>IF(OR($D2598="51",$D2598="52",$D2598="61"),(AE2598/'Totals and Drop Down Lists'!AA$4)*Inputs!I$38,0)</f>
        <v>0</v>
      </c>
      <c r="AV2598">
        <f>IF(OR($D2598="51",$D2598="52",$D2598="61"),(AF2598/'Totals and Drop Down Lists'!AB$4)*Inputs!J$38,0)</f>
        <v>0</v>
      </c>
      <c r="AW2598">
        <f>IF(OR($D2598="51",$D2598="52",$D2598="61"),(AG2598/'Totals and Drop Down Lists'!AC$4)*Inputs!K$38,0)</f>
        <v>0</v>
      </c>
      <c r="AX2598">
        <f>IF(OR($D2598="51",$D2598="52",$D2598="61"),(AH2598/'Totals and Drop Down Lists'!AD$4)*Inputs!L$38,0)</f>
        <v>0</v>
      </c>
      <c r="AY2598">
        <f>IF(OR($D2598="51",$D2598="52",$D2598="61"),0,(AA2598/'Totals and Drop Down Lists'!W$5)*Inputs!E$39)</f>
        <v>0</v>
      </c>
      <c r="AZ2598">
        <f>IF(OR($D2598="51",$D2598="52",$D2598="61"),0,(AB2598/'Totals and Drop Down Lists'!X$5)*Inputs!F$39)</f>
        <v>0</v>
      </c>
      <c r="BA2598">
        <f>IF(OR($D2598="51",$D2598="52",$D2598="61"),0,(AC2598/'Totals and Drop Down Lists'!Y$5)*Inputs!G$39)</f>
        <v>0</v>
      </c>
      <c r="BB2598">
        <f>IF(OR($D2598="51",$D2598="52",$D2598="61"),0,(AD2598/'Totals and Drop Down Lists'!Z$5)*Inputs!H$39)</f>
        <v>0</v>
      </c>
      <c r="BC2598">
        <f>IF(OR($D2598="51",$D2598="52",$D2598="61"),0,(AE2598/'Totals and Drop Down Lists'!AA$5)*Inputs!I$39)</f>
        <v>0</v>
      </c>
      <c r="BD2598">
        <f>IF(OR($D2598="51",$D2598="52",$D2598="61"),0,(AF2598/'Totals and Drop Down Lists'!AB$5)*Inputs!J$39)</f>
        <v>0</v>
      </c>
      <c r="BE2598">
        <f>IF(OR($D2598="51",$D2598="52",$D2598="61"),0,(AG2598/'Totals and Drop Down Lists'!AC$5)*Inputs!K$39)</f>
        <v>0</v>
      </c>
      <c r="BF2598">
        <f>IF(OR($D2598="51",$D2598="52",$D2598="61"),0,(AH2598/'Totals and Drop Down Lists'!AD$5)*Inputs!L$39)</f>
        <v>0</v>
      </c>
      <c r="BG2598" s="10">
        <f t="shared" si="361"/>
        <v>492984.98702850548</v>
      </c>
    </row>
    <row r="2599" spans="1:59" ht="28.8">
      <c r="A2599" s="1" t="s">
        <v>7599</v>
      </c>
      <c r="B2599" s="1" t="s">
        <v>6895</v>
      </c>
      <c r="C2599" s="1" t="s">
        <v>4627</v>
      </c>
      <c r="D2599" s="1" t="s">
        <v>25</v>
      </c>
      <c r="E2599" s="1" t="s">
        <v>6898</v>
      </c>
      <c r="F2599" s="2">
        <v>35359</v>
      </c>
      <c r="G2599" s="2">
        <v>247</v>
      </c>
      <c r="H2599" s="2">
        <v>321</v>
      </c>
      <c r="I2599" s="2">
        <v>3971</v>
      </c>
      <c r="J2599" s="2">
        <v>13429</v>
      </c>
      <c r="K2599" s="2">
        <v>3430</v>
      </c>
      <c r="L2599" s="2">
        <v>79</v>
      </c>
      <c r="M2599" s="2">
        <v>9</v>
      </c>
      <c r="N2599" s="2">
        <v>0</v>
      </c>
      <c r="O2599" s="2">
        <v>60</v>
      </c>
      <c r="P2599" s="2">
        <v>0</v>
      </c>
      <c r="Q2599" s="2">
        <v>8</v>
      </c>
      <c r="R2599" s="2">
        <v>5740</v>
      </c>
      <c r="S2599" s="2">
        <v>2259900</v>
      </c>
      <c r="T2599" s="2">
        <v>114753400</v>
      </c>
      <c r="U2599" s="2">
        <v>281</v>
      </c>
      <c r="V2599" s="2">
        <v>91</v>
      </c>
      <c r="W2599" s="2">
        <v>4</v>
      </c>
      <c r="X2599" s="2">
        <v>697</v>
      </c>
      <c r="Y2599" s="2">
        <v>25</v>
      </c>
      <c r="Z2599" s="2">
        <v>502</v>
      </c>
      <c r="AA2599" s="9">
        <f t="shared" si="362"/>
        <v>35359</v>
      </c>
      <c r="AB2599" s="9">
        <f t="shared" si="363"/>
        <v>3403</v>
      </c>
      <c r="AC2599" s="9">
        <f t="shared" si="364"/>
        <v>5896</v>
      </c>
      <c r="AD2599" s="9">
        <f t="shared" si="365"/>
        <v>5740</v>
      </c>
      <c r="AE2599" s="44">
        <f t="shared" si="366"/>
        <v>6.1184350223954901E-5</v>
      </c>
      <c r="AF2599" s="9">
        <f t="shared" si="367"/>
        <v>602</v>
      </c>
      <c r="AG2599" s="9">
        <f t="shared" si="360"/>
        <v>527</v>
      </c>
      <c r="AH2599" s="44">
        <f t="shared" si="368"/>
        <v>5.008551546196061E-5</v>
      </c>
      <c r="AI2599">
        <f>AA2599/'Totals and Drop Down Lists'!W$6*Inputs!E$37</f>
        <v>32075.577656411937</v>
      </c>
      <c r="AJ2599">
        <f>AB2599/'Totals and Drop Down Lists'!X$6*Inputs!F$37</f>
        <v>11197.18758292179</v>
      </c>
      <c r="AK2599">
        <f>AC2599/'Totals and Drop Down Lists'!Y$6*Inputs!G$37</f>
        <v>38868.423588118305</v>
      </c>
      <c r="AL2599">
        <f>AD2599/'Totals and Drop Down Lists'!Z$6*Inputs!H$37</f>
        <v>46020.45728976492</v>
      </c>
      <c r="AM2599">
        <f>AE2599/'Totals and Drop Down Lists'!AA$6*Inputs!I$37</f>
        <v>7616.8000114811193</v>
      </c>
      <c r="AN2599">
        <f>AF2599/'Totals and Drop Down Lists'!AB$6*Inputs!J$37</f>
        <v>12013.929270487535</v>
      </c>
      <c r="AO2599">
        <f>AG2599/'Totals and Drop Down Lists'!AC$6*Inputs!K$37</f>
        <v>9814.624646381284</v>
      </c>
      <c r="AP2599">
        <f>AH2599/'Totals and Drop Down Lists'!AD$6*Inputs!L$37</f>
        <v>11786.619798372838</v>
      </c>
      <c r="AQ2599">
        <f>IF(OR($D2599="51",$D2599="52",$D2599="61"),(AA2599/'Totals and Drop Down Lists'!W$4)*Inputs!E$38,0)</f>
        <v>0</v>
      </c>
      <c r="AR2599">
        <f>IF(OR($D2599="51",$D2599="52",$D2599="61"),(AB2599/'Totals and Drop Down Lists'!X$4)*Inputs!F$38,0)</f>
        <v>0</v>
      </c>
      <c r="AS2599">
        <f>IF(OR($D2599="51",$D2599="52",$D2599="61"),(AC2599/'Totals and Drop Down Lists'!Y$4)*Inputs!G$38,0)</f>
        <v>0</v>
      </c>
      <c r="AT2599">
        <f>IF(OR($D2599="51",$D2599="52",$D2599="61"),(AD2599/'Totals and Drop Down Lists'!Z$4)*Inputs!H$38,0)</f>
        <v>0</v>
      </c>
      <c r="AU2599">
        <f>IF(OR($D2599="51",$D2599="52",$D2599="61"),(AE2599/'Totals and Drop Down Lists'!AA$4)*Inputs!I$38,0)</f>
        <v>0</v>
      </c>
      <c r="AV2599">
        <f>IF(OR($D2599="51",$D2599="52",$D2599="61"),(AF2599/'Totals and Drop Down Lists'!AB$4)*Inputs!J$38,0)</f>
        <v>0</v>
      </c>
      <c r="AW2599">
        <f>IF(OR($D2599="51",$D2599="52",$D2599="61"),(AG2599/'Totals and Drop Down Lists'!AC$4)*Inputs!K$38,0)</f>
        <v>0</v>
      </c>
      <c r="AX2599">
        <f>IF(OR($D2599="51",$D2599="52",$D2599="61"),(AH2599/'Totals and Drop Down Lists'!AD$4)*Inputs!L$38,0)</f>
        <v>0</v>
      </c>
      <c r="AY2599">
        <f>IF(OR($D2599="51",$D2599="52",$D2599="61"),0,(AA2599/'Totals and Drop Down Lists'!W$5)*Inputs!E$39)</f>
        <v>0</v>
      </c>
      <c r="AZ2599">
        <f>IF(OR($D2599="51",$D2599="52",$D2599="61"),0,(AB2599/'Totals and Drop Down Lists'!X$5)*Inputs!F$39)</f>
        <v>0</v>
      </c>
      <c r="BA2599">
        <f>IF(OR($D2599="51",$D2599="52",$D2599="61"),0,(AC2599/'Totals and Drop Down Lists'!Y$5)*Inputs!G$39)</f>
        <v>0</v>
      </c>
      <c r="BB2599">
        <f>IF(OR($D2599="51",$D2599="52",$D2599="61"),0,(AD2599/'Totals and Drop Down Lists'!Z$5)*Inputs!H$39)</f>
        <v>0</v>
      </c>
      <c r="BC2599">
        <f>IF(OR($D2599="51",$D2599="52",$D2599="61"),0,(AE2599/'Totals and Drop Down Lists'!AA$5)*Inputs!I$39)</f>
        <v>0</v>
      </c>
      <c r="BD2599">
        <f>IF(OR($D2599="51",$D2599="52",$D2599="61"),0,(AF2599/'Totals and Drop Down Lists'!AB$5)*Inputs!J$39)</f>
        <v>0</v>
      </c>
      <c r="BE2599">
        <f>IF(OR($D2599="51",$D2599="52",$D2599="61"),0,(AG2599/'Totals and Drop Down Lists'!AC$5)*Inputs!K$39)</f>
        <v>0</v>
      </c>
      <c r="BF2599">
        <f>IF(OR($D2599="51",$D2599="52",$D2599="61"),0,(AH2599/'Totals and Drop Down Lists'!AD$5)*Inputs!L$39)</f>
        <v>0</v>
      </c>
      <c r="BG2599" s="10">
        <f t="shared" si="361"/>
        <v>169393.61984393973</v>
      </c>
    </row>
    <row r="2600" spans="1:59" ht="28.8">
      <c r="A2600" s="1" t="s">
        <v>7599</v>
      </c>
      <c r="B2600" s="1" t="s">
        <v>6895</v>
      </c>
      <c r="C2600" s="1" t="s">
        <v>666</v>
      </c>
      <c r="D2600" s="1" t="s">
        <v>25</v>
      </c>
      <c r="E2600" s="1" t="s">
        <v>6899</v>
      </c>
      <c r="F2600" s="2">
        <v>93224</v>
      </c>
      <c r="G2600" s="2">
        <v>355</v>
      </c>
      <c r="H2600" s="2">
        <v>50</v>
      </c>
      <c r="I2600" s="2">
        <v>10371</v>
      </c>
      <c r="J2600" s="2">
        <v>36399</v>
      </c>
      <c r="K2600" s="2">
        <v>7751</v>
      </c>
      <c r="L2600" s="2">
        <v>188</v>
      </c>
      <c r="M2600" s="2">
        <v>0</v>
      </c>
      <c r="N2600" s="2">
        <v>46</v>
      </c>
      <c r="O2600" s="2">
        <v>146</v>
      </c>
      <c r="P2600" s="2">
        <v>9</v>
      </c>
      <c r="Q2600" s="2">
        <v>84</v>
      </c>
      <c r="R2600" s="2">
        <v>13624</v>
      </c>
      <c r="S2600" s="2">
        <v>5123700</v>
      </c>
      <c r="T2600" s="2">
        <v>253786800</v>
      </c>
      <c r="U2600" s="2">
        <v>450</v>
      </c>
      <c r="V2600" s="2">
        <v>765</v>
      </c>
      <c r="W2600" s="2">
        <v>95</v>
      </c>
      <c r="X2600" s="2">
        <v>2233</v>
      </c>
      <c r="Y2600" s="2">
        <v>459</v>
      </c>
      <c r="Z2600" s="2">
        <v>1340</v>
      </c>
      <c r="AA2600" s="9">
        <f t="shared" si="362"/>
        <v>93224</v>
      </c>
      <c r="AB2600" s="9">
        <f t="shared" si="363"/>
        <v>9966</v>
      </c>
      <c r="AC2600" s="9">
        <f t="shared" si="364"/>
        <v>14097</v>
      </c>
      <c r="AD2600" s="9">
        <f t="shared" si="365"/>
        <v>13624</v>
      </c>
      <c r="AE2600" s="44">
        <f t="shared" si="366"/>
        <v>1.1527146359409745E-4</v>
      </c>
      <c r="AF2600" s="9">
        <f t="shared" si="367"/>
        <v>1373</v>
      </c>
      <c r="AG2600" s="9">
        <f t="shared" si="360"/>
        <v>1799</v>
      </c>
      <c r="AH2600" s="44">
        <f t="shared" si="368"/>
        <v>1.4254452273369938E-4</v>
      </c>
      <c r="AI2600">
        <f>AA2600/'Totals and Drop Down Lists'!W$6*Inputs!E$37</f>
        <v>84567.257316138639</v>
      </c>
      <c r="AJ2600">
        <f>AB2600/'Totals and Drop Down Lists'!X$6*Inputs!F$37</f>
        <v>32791.998663355436</v>
      </c>
      <c r="AK2600">
        <f>AC2600/'Totals and Drop Down Lists'!Y$6*Inputs!G$37</f>
        <v>92932.185773694669</v>
      </c>
      <c r="AL2600">
        <f>AD2600/'Totals and Drop Down Lists'!Z$6*Inputs!H$37</f>
        <v>109230.43730239673</v>
      </c>
      <c r="AM2600">
        <f>AE2600/'Totals and Drop Down Lists'!AA$6*Inputs!I$37</f>
        <v>14350.069617691428</v>
      </c>
      <c r="AN2600">
        <f>AF2600/'Totals and Drop Down Lists'!AB$6*Inputs!J$37</f>
        <v>27400.539681693332</v>
      </c>
      <c r="AO2600">
        <f>AG2600/'Totals and Drop Down Lists'!AC$6*Inputs!K$37</f>
        <v>33503.813546185818</v>
      </c>
      <c r="AP2600">
        <f>AH2600/'Totals and Drop Down Lists'!AD$6*Inputs!L$37</f>
        <v>33544.98957046093</v>
      </c>
      <c r="AQ2600">
        <f>IF(OR($D2600="51",$D2600="52",$D2600="61"),(AA2600/'Totals and Drop Down Lists'!W$4)*Inputs!E$38,0)</f>
        <v>0</v>
      </c>
      <c r="AR2600">
        <f>IF(OR($D2600="51",$D2600="52",$D2600="61"),(AB2600/'Totals and Drop Down Lists'!X$4)*Inputs!F$38,0)</f>
        <v>0</v>
      </c>
      <c r="AS2600">
        <f>IF(OR($D2600="51",$D2600="52",$D2600="61"),(AC2600/'Totals and Drop Down Lists'!Y$4)*Inputs!G$38,0)</f>
        <v>0</v>
      </c>
      <c r="AT2600">
        <f>IF(OR($D2600="51",$D2600="52",$D2600="61"),(AD2600/'Totals and Drop Down Lists'!Z$4)*Inputs!H$38,0)</f>
        <v>0</v>
      </c>
      <c r="AU2600">
        <f>IF(OR($D2600="51",$D2600="52",$D2600="61"),(AE2600/'Totals and Drop Down Lists'!AA$4)*Inputs!I$38,0)</f>
        <v>0</v>
      </c>
      <c r="AV2600">
        <f>IF(OR($D2600="51",$D2600="52",$D2600="61"),(AF2600/'Totals and Drop Down Lists'!AB$4)*Inputs!J$38,0)</f>
        <v>0</v>
      </c>
      <c r="AW2600">
        <f>IF(OR($D2600="51",$D2600="52",$D2600="61"),(AG2600/'Totals and Drop Down Lists'!AC$4)*Inputs!K$38,0)</f>
        <v>0</v>
      </c>
      <c r="AX2600">
        <f>IF(OR($D2600="51",$D2600="52",$D2600="61"),(AH2600/'Totals and Drop Down Lists'!AD$4)*Inputs!L$38,0)</f>
        <v>0</v>
      </c>
      <c r="AY2600">
        <f>IF(OR($D2600="51",$D2600="52",$D2600="61"),0,(AA2600/'Totals and Drop Down Lists'!W$5)*Inputs!E$39)</f>
        <v>0</v>
      </c>
      <c r="AZ2600">
        <f>IF(OR($D2600="51",$D2600="52",$D2600="61"),0,(AB2600/'Totals and Drop Down Lists'!X$5)*Inputs!F$39)</f>
        <v>0</v>
      </c>
      <c r="BA2600">
        <f>IF(OR($D2600="51",$D2600="52",$D2600="61"),0,(AC2600/'Totals and Drop Down Lists'!Y$5)*Inputs!G$39)</f>
        <v>0</v>
      </c>
      <c r="BB2600">
        <f>IF(OR($D2600="51",$D2600="52",$D2600="61"),0,(AD2600/'Totals and Drop Down Lists'!Z$5)*Inputs!H$39)</f>
        <v>0</v>
      </c>
      <c r="BC2600">
        <f>IF(OR($D2600="51",$D2600="52",$D2600="61"),0,(AE2600/'Totals and Drop Down Lists'!AA$5)*Inputs!I$39)</f>
        <v>0</v>
      </c>
      <c r="BD2600">
        <f>IF(OR($D2600="51",$D2600="52",$D2600="61"),0,(AF2600/'Totals and Drop Down Lists'!AB$5)*Inputs!J$39)</f>
        <v>0</v>
      </c>
      <c r="BE2600">
        <f>IF(OR($D2600="51",$D2600="52",$D2600="61"),0,(AG2600/'Totals and Drop Down Lists'!AC$5)*Inputs!K$39)</f>
        <v>0</v>
      </c>
      <c r="BF2600">
        <f>IF(OR($D2600="51",$D2600="52",$D2600="61"),0,(AH2600/'Totals and Drop Down Lists'!AD$5)*Inputs!L$39)</f>
        <v>0</v>
      </c>
      <c r="BG2600" s="10">
        <f t="shared" si="361"/>
        <v>428321.29147161701</v>
      </c>
    </row>
    <row r="2601" spans="1:59" ht="28.8">
      <c r="A2601" s="1" t="s">
        <v>7599</v>
      </c>
      <c r="B2601" s="1" t="s">
        <v>6895</v>
      </c>
      <c r="C2601" s="1" t="s">
        <v>6900</v>
      </c>
      <c r="D2601" s="1" t="s">
        <v>25</v>
      </c>
      <c r="E2601" s="1" t="s">
        <v>6901</v>
      </c>
      <c r="F2601" s="2">
        <v>25293</v>
      </c>
      <c r="G2601" s="2">
        <v>145</v>
      </c>
      <c r="H2601" s="2">
        <v>8</v>
      </c>
      <c r="I2601" s="2">
        <v>3817</v>
      </c>
      <c r="J2601" s="2">
        <v>9602</v>
      </c>
      <c r="K2601" s="2">
        <v>2250</v>
      </c>
      <c r="L2601" s="2">
        <v>126</v>
      </c>
      <c r="M2601" s="2">
        <v>31</v>
      </c>
      <c r="N2601" s="2">
        <v>3</v>
      </c>
      <c r="O2601" s="2">
        <v>33</v>
      </c>
      <c r="P2601" s="2">
        <v>3</v>
      </c>
      <c r="Q2601" s="2">
        <v>4</v>
      </c>
      <c r="R2601" s="2">
        <v>4915</v>
      </c>
      <c r="S2601" s="2">
        <v>1451500</v>
      </c>
      <c r="T2601" s="2">
        <v>77540200</v>
      </c>
      <c r="U2601" s="2">
        <v>90</v>
      </c>
      <c r="V2601" s="2">
        <v>184</v>
      </c>
      <c r="W2601" s="2">
        <v>20</v>
      </c>
      <c r="X2601" s="2">
        <v>633</v>
      </c>
      <c r="Y2601" s="2">
        <v>95</v>
      </c>
      <c r="Z2601" s="2">
        <v>387</v>
      </c>
      <c r="AA2601" s="9">
        <f t="shared" si="362"/>
        <v>25293</v>
      </c>
      <c r="AB2601" s="9">
        <f t="shared" si="363"/>
        <v>3664</v>
      </c>
      <c r="AC2601" s="9">
        <f t="shared" si="364"/>
        <v>5115</v>
      </c>
      <c r="AD2601" s="9">
        <f t="shared" si="365"/>
        <v>4915</v>
      </c>
      <c r="AE2601" s="44">
        <f t="shared" si="366"/>
        <v>3.6821300258112243E-5</v>
      </c>
      <c r="AF2601" s="9">
        <f t="shared" si="367"/>
        <v>429</v>
      </c>
      <c r="AG2601" s="9">
        <f t="shared" si="360"/>
        <v>482</v>
      </c>
      <c r="AH2601" s="44">
        <f t="shared" si="368"/>
        <v>4.2026085624723065E-5</v>
      </c>
      <c r="AI2601">
        <f>AA2601/'Totals and Drop Down Lists'!W$6*Inputs!E$37</f>
        <v>22944.302318041435</v>
      </c>
      <c r="AJ2601">
        <f>AB2601/'Totals and Drop Down Lists'!X$6*Inputs!F$37</f>
        <v>12055.978637621347</v>
      </c>
      <c r="AK2601">
        <f>AC2601/'Totals and Drop Down Lists'!Y$6*Inputs!G$37</f>
        <v>33719.807777005619</v>
      </c>
      <c r="AL2601">
        <f>AD2601/'Totals and Drop Down Lists'!Z$6*Inputs!H$37</f>
        <v>39406.018742019965</v>
      </c>
      <c r="AM2601">
        <f>AE2601/'Totals and Drop Down Lists'!AA$6*Inputs!I$37</f>
        <v>4583.8597484840684</v>
      </c>
      <c r="AN2601">
        <f>AF2601/'Totals and Drop Down Lists'!AB$6*Inputs!J$37</f>
        <v>8561.4213572078952</v>
      </c>
      <c r="AO2601">
        <f>AG2601/'Totals and Drop Down Lists'!AC$6*Inputs!K$37</f>
        <v>8976.5637183221606</v>
      </c>
      <c r="AP2601">
        <f>AH2601/'Totals and Drop Down Lists'!AD$6*Inputs!L$37</f>
        <v>9889.9949077829169</v>
      </c>
      <c r="AQ2601">
        <f>IF(OR($D2601="51",$D2601="52",$D2601="61"),(AA2601/'Totals and Drop Down Lists'!W$4)*Inputs!E$38,0)</f>
        <v>0</v>
      </c>
      <c r="AR2601">
        <f>IF(OR($D2601="51",$D2601="52",$D2601="61"),(AB2601/'Totals and Drop Down Lists'!X$4)*Inputs!F$38,0)</f>
        <v>0</v>
      </c>
      <c r="AS2601">
        <f>IF(OR($D2601="51",$D2601="52",$D2601="61"),(AC2601/'Totals and Drop Down Lists'!Y$4)*Inputs!G$38,0)</f>
        <v>0</v>
      </c>
      <c r="AT2601">
        <f>IF(OR($D2601="51",$D2601="52",$D2601="61"),(AD2601/'Totals and Drop Down Lists'!Z$4)*Inputs!H$38,0)</f>
        <v>0</v>
      </c>
      <c r="AU2601">
        <f>IF(OR($D2601="51",$D2601="52",$D2601="61"),(AE2601/'Totals and Drop Down Lists'!AA$4)*Inputs!I$38,0)</f>
        <v>0</v>
      </c>
      <c r="AV2601">
        <f>IF(OR($D2601="51",$D2601="52",$D2601="61"),(AF2601/'Totals and Drop Down Lists'!AB$4)*Inputs!J$38,0)</f>
        <v>0</v>
      </c>
      <c r="AW2601">
        <f>IF(OR($D2601="51",$D2601="52",$D2601="61"),(AG2601/'Totals and Drop Down Lists'!AC$4)*Inputs!K$38,0)</f>
        <v>0</v>
      </c>
      <c r="AX2601">
        <f>IF(OR($D2601="51",$D2601="52",$D2601="61"),(AH2601/'Totals and Drop Down Lists'!AD$4)*Inputs!L$38,0)</f>
        <v>0</v>
      </c>
      <c r="AY2601">
        <f>IF(OR($D2601="51",$D2601="52",$D2601="61"),0,(AA2601/'Totals and Drop Down Lists'!W$5)*Inputs!E$39)</f>
        <v>0</v>
      </c>
      <c r="AZ2601">
        <f>IF(OR($D2601="51",$D2601="52",$D2601="61"),0,(AB2601/'Totals and Drop Down Lists'!X$5)*Inputs!F$39)</f>
        <v>0</v>
      </c>
      <c r="BA2601">
        <f>IF(OR($D2601="51",$D2601="52",$D2601="61"),0,(AC2601/'Totals and Drop Down Lists'!Y$5)*Inputs!G$39)</f>
        <v>0</v>
      </c>
      <c r="BB2601">
        <f>IF(OR($D2601="51",$D2601="52",$D2601="61"),0,(AD2601/'Totals and Drop Down Lists'!Z$5)*Inputs!H$39)</f>
        <v>0</v>
      </c>
      <c r="BC2601">
        <f>IF(OR($D2601="51",$D2601="52",$D2601="61"),0,(AE2601/'Totals and Drop Down Lists'!AA$5)*Inputs!I$39)</f>
        <v>0</v>
      </c>
      <c r="BD2601">
        <f>IF(OR($D2601="51",$D2601="52",$D2601="61"),0,(AF2601/'Totals and Drop Down Lists'!AB$5)*Inputs!J$39)</f>
        <v>0</v>
      </c>
      <c r="BE2601">
        <f>IF(OR($D2601="51",$D2601="52",$D2601="61"),0,(AG2601/'Totals and Drop Down Lists'!AC$5)*Inputs!K$39)</f>
        <v>0</v>
      </c>
      <c r="BF2601">
        <f>IF(OR($D2601="51",$D2601="52",$D2601="61"),0,(AH2601/'Totals and Drop Down Lists'!AD$5)*Inputs!L$39)</f>
        <v>0</v>
      </c>
      <c r="BG2601" s="10">
        <f t="shared" si="361"/>
        <v>140137.94720648541</v>
      </c>
    </row>
    <row r="2602" spans="1:59" ht="43.2">
      <c r="A2602" s="1" t="s">
        <v>7600</v>
      </c>
      <c r="B2602" s="1" t="s">
        <v>2450</v>
      </c>
      <c r="C2602" s="1" t="s">
        <v>2451</v>
      </c>
      <c r="D2602" s="1" t="s">
        <v>10</v>
      </c>
      <c r="E2602" s="1" t="s">
        <v>2452</v>
      </c>
      <c r="F2602" s="2">
        <v>12458</v>
      </c>
      <c r="G2602" s="2">
        <v>148</v>
      </c>
      <c r="H2602" s="2">
        <v>67</v>
      </c>
      <c r="I2602" s="2">
        <v>3168</v>
      </c>
      <c r="J2602" s="2">
        <v>5608</v>
      </c>
      <c r="K2602" s="2">
        <v>2246</v>
      </c>
      <c r="L2602" s="2">
        <v>32</v>
      </c>
      <c r="M2602" s="2">
        <v>0</v>
      </c>
      <c r="N2602" s="2">
        <v>0</v>
      </c>
      <c r="O2602" s="2">
        <v>74</v>
      </c>
      <c r="P2602" s="2">
        <v>0</v>
      </c>
      <c r="Q2602" s="2">
        <v>0</v>
      </c>
      <c r="R2602" s="2">
        <v>3895</v>
      </c>
      <c r="S2602" s="2">
        <v>1407600</v>
      </c>
      <c r="T2602" s="2">
        <v>53812200</v>
      </c>
      <c r="U2602" s="2">
        <v>227</v>
      </c>
      <c r="V2602" s="2">
        <v>245</v>
      </c>
      <c r="W2602" s="2">
        <v>100</v>
      </c>
      <c r="X2602" s="2">
        <v>860</v>
      </c>
      <c r="Y2602" s="2">
        <v>140</v>
      </c>
      <c r="Z2602" s="2">
        <v>545</v>
      </c>
      <c r="AA2602" s="9">
        <f t="shared" si="362"/>
        <v>12458</v>
      </c>
      <c r="AB2602" s="9">
        <f t="shared" si="363"/>
        <v>2953</v>
      </c>
      <c r="AC2602" s="9">
        <f t="shared" si="364"/>
        <v>4001</v>
      </c>
      <c r="AD2602" s="9">
        <f t="shared" si="365"/>
        <v>3895</v>
      </c>
      <c r="AE2602" s="44">
        <f t="shared" si="366"/>
        <v>6.2821352878179626E-5</v>
      </c>
      <c r="AF2602" s="9">
        <f t="shared" si="367"/>
        <v>515</v>
      </c>
      <c r="AG2602" s="9">
        <f t="shared" si="360"/>
        <v>685</v>
      </c>
      <c r="AH2602" s="44">
        <f t="shared" si="368"/>
        <v>1.0208064482950962E-4</v>
      </c>
      <c r="AI2602">
        <f>AA2602/'Totals and Drop Down Lists'!W$6*Inputs!E$37</f>
        <v>11301.155192272969</v>
      </c>
      <c r="AJ2602">
        <f>AB2602/'Totals and Drop Down Lists'!X$6*Inputs!F$37</f>
        <v>9716.5133506811781</v>
      </c>
      <c r="AK2602">
        <f>AC2602/'Totals and Drop Down Lists'!Y$6*Inputs!G$37</f>
        <v>26375.943483049752</v>
      </c>
      <c r="AL2602">
        <f>AD2602/'Totals and Drop Down Lists'!Z$6*Inputs!H$37</f>
        <v>31228.167446626194</v>
      </c>
      <c r="AM2602">
        <f>AE2602/'Totals and Drop Down Lists'!AA$6*Inputs!I$37</f>
        <v>7820.5894084405354</v>
      </c>
      <c r="AN2602">
        <f>AF2602/'Totals and Drop Down Lists'!AB$6*Inputs!J$37</f>
        <v>10277.696967277543</v>
      </c>
      <c r="AO2602">
        <f>AG2602/'Totals and Drop Down Lists'!AC$6*Inputs!K$37</f>
        <v>12757.149682677758</v>
      </c>
      <c r="AP2602">
        <f>AH2602/'Totals and Drop Down Lists'!AD$6*Inputs!L$37</f>
        <v>24022.628863467922</v>
      </c>
      <c r="AQ2602">
        <f>IF(OR($D2602="51",$D2602="52",$D2602="61"),(AA2602/'Totals and Drop Down Lists'!W$4)*Inputs!E$38,0)</f>
        <v>0</v>
      </c>
      <c r="AR2602">
        <f>IF(OR($D2602="51",$D2602="52",$D2602="61"),(AB2602/'Totals and Drop Down Lists'!X$4)*Inputs!F$38,0)</f>
        <v>0</v>
      </c>
      <c r="AS2602">
        <f>IF(OR($D2602="51",$D2602="52",$D2602="61"),(AC2602/'Totals and Drop Down Lists'!Y$4)*Inputs!G$38,0)</f>
        <v>0</v>
      </c>
      <c r="AT2602">
        <f>IF(OR($D2602="51",$D2602="52",$D2602="61"),(AD2602/'Totals and Drop Down Lists'!Z$4)*Inputs!H$38,0)</f>
        <v>0</v>
      </c>
      <c r="AU2602">
        <f>IF(OR($D2602="51",$D2602="52",$D2602="61"),(AE2602/'Totals and Drop Down Lists'!AA$4)*Inputs!I$38,0)</f>
        <v>0</v>
      </c>
      <c r="AV2602">
        <f>IF(OR($D2602="51",$D2602="52",$D2602="61"),(AF2602/'Totals and Drop Down Lists'!AB$4)*Inputs!J$38,0)</f>
        <v>0</v>
      </c>
      <c r="AW2602">
        <f>IF(OR($D2602="51",$D2602="52",$D2602="61"),(AG2602/'Totals and Drop Down Lists'!AC$4)*Inputs!K$38,0)</f>
        <v>0</v>
      </c>
      <c r="AX2602">
        <f>IF(OR($D2602="51",$D2602="52",$D2602="61"),(AH2602/'Totals and Drop Down Lists'!AD$4)*Inputs!L$38,0)</f>
        <v>0</v>
      </c>
      <c r="AY2602">
        <f>IF(OR($D2602="51",$D2602="52",$D2602="61"),0,(AA2602/'Totals and Drop Down Lists'!W$5)*Inputs!E$39)</f>
        <v>0</v>
      </c>
      <c r="AZ2602">
        <f>IF(OR($D2602="51",$D2602="52",$D2602="61"),0,(AB2602/'Totals and Drop Down Lists'!X$5)*Inputs!F$39)</f>
        <v>0</v>
      </c>
      <c r="BA2602">
        <f>IF(OR($D2602="51",$D2602="52",$D2602="61"),0,(AC2602/'Totals and Drop Down Lists'!Y$5)*Inputs!G$39)</f>
        <v>0</v>
      </c>
      <c r="BB2602">
        <f>IF(OR($D2602="51",$D2602="52",$D2602="61"),0,(AD2602/'Totals and Drop Down Lists'!Z$5)*Inputs!H$39)</f>
        <v>0</v>
      </c>
      <c r="BC2602">
        <f>IF(OR($D2602="51",$D2602="52",$D2602="61"),0,(AE2602/'Totals and Drop Down Lists'!AA$5)*Inputs!I$39)</f>
        <v>0</v>
      </c>
      <c r="BD2602">
        <f>IF(OR($D2602="51",$D2602="52",$D2602="61"),0,(AF2602/'Totals and Drop Down Lists'!AB$5)*Inputs!J$39)</f>
        <v>0</v>
      </c>
      <c r="BE2602">
        <f>IF(OR($D2602="51",$D2602="52",$D2602="61"),0,(AG2602/'Totals and Drop Down Lists'!AC$5)*Inputs!K$39)</f>
        <v>0</v>
      </c>
      <c r="BF2602">
        <f>IF(OR($D2602="51",$D2602="52",$D2602="61"),0,(AH2602/'Totals and Drop Down Lists'!AD$5)*Inputs!L$39)</f>
        <v>0</v>
      </c>
      <c r="BG2602" s="10">
        <f t="shared" si="361"/>
        <v>133499.84439449385</v>
      </c>
    </row>
    <row r="2603" spans="1:59" ht="43.2">
      <c r="A2603" s="1" t="s">
        <v>7600</v>
      </c>
      <c r="B2603" s="1" t="s">
        <v>2450</v>
      </c>
      <c r="C2603" s="1" t="s">
        <v>2453</v>
      </c>
      <c r="D2603" s="1" t="s">
        <v>10</v>
      </c>
      <c r="E2603" s="1" t="s">
        <v>2454</v>
      </c>
      <c r="F2603" s="2">
        <v>30944</v>
      </c>
      <c r="G2603" s="2">
        <v>198</v>
      </c>
      <c r="H2603" s="2">
        <v>0</v>
      </c>
      <c r="I2603" s="2">
        <v>8604</v>
      </c>
      <c r="J2603" s="2">
        <v>13351</v>
      </c>
      <c r="K2603" s="2">
        <v>6728</v>
      </c>
      <c r="L2603" s="2">
        <v>5</v>
      </c>
      <c r="M2603" s="2">
        <v>0</v>
      </c>
      <c r="N2603" s="2">
        <v>0</v>
      </c>
      <c r="O2603" s="2">
        <v>102</v>
      </c>
      <c r="P2603" s="2">
        <v>92</v>
      </c>
      <c r="Q2603" s="2">
        <v>0</v>
      </c>
      <c r="R2603" s="2">
        <v>8853</v>
      </c>
      <c r="S2603" s="2">
        <v>3953000</v>
      </c>
      <c r="T2603" s="2">
        <v>175107500</v>
      </c>
      <c r="U2603" s="2">
        <v>550</v>
      </c>
      <c r="V2603" s="2">
        <v>375</v>
      </c>
      <c r="W2603" s="2">
        <v>60</v>
      </c>
      <c r="X2603" s="2">
        <v>2250</v>
      </c>
      <c r="Y2603" s="2">
        <v>325</v>
      </c>
      <c r="Z2603" s="2">
        <v>1580</v>
      </c>
      <c r="AA2603" s="9">
        <f t="shared" si="362"/>
        <v>30944</v>
      </c>
      <c r="AB2603" s="9">
        <f t="shared" si="363"/>
        <v>8406</v>
      </c>
      <c r="AC2603" s="9">
        <f t="shared" si="364"/>
        <v>9052</v>
      </c>
      <c r="AD2603" s="9">
        <f t="shared" si="365"/>
        <v>8853</v>
      </c>
      <c r="AE2603" s="44">
        <f t="shared" si="366"/>
        <v>2.3678487386240743E-4</v>
      </c>
      <c r="AF2603" s="9">
        <f t="shared" si="367"/>
        <v>1815</v>
      </c>
      <c r="AG2603" s="9">
        <f t="shared" si="360"/>
        <v>1905</v>
      </c>
      <c r="AH2603" s="44">
        <f t="shared" si="368"/>
        <v>3.5720559538714674E-4</v>
      </c>
      <c r="AI2603">
        <f>AA2603/'Totals and Drop Down Lists'!W$6*Inputs!E$37</f>
        <v>28070.552758845301</v>
      </c>
      <c r="AJ2603">
        <f>AB2603/'Totals and Drop Down Lists'!X$6*Inputs!F$37</f>
        <v>27658.994658254651</v>
      </c>
      <c r="AK2603">
        <f>AC2603/'Totals and Drop Down Lists'!Y$6*Inputs!G$37</f>
        <v>59673.84164173116</v>
      </c>
      <c r="AL2603">
        <f>AD2603/'Totals and Drop Down Lists'!Z$6*Inputs!H$37</f>
        <v>70978.938743255887</v>
      </c>
      <c r="AM2603">
        <f>AE2603/'Totals and Drop Down Lists'!AA$6*Inputs!I$37</f>
        <v>29477.195121827361</v>
      </c>
      <c r="AN2603">
        <f>AF2603/'Totals and Drop Down Lists'!AB$6*Inputs!J$37</f>
        <v>36221.398049725707</v>
      </c>
      <c r="AO2603">
        <f>AG2603/'Totals and Drop Down Lists'!AC$6*Inputs!K$37</f>
        <v>35477.91262116954</v>
      </c>
      <c r="AP2603">
        <f>AH2603/'Totals and Drop Down Lists'!AD$6*Inputs!L$37</f>
        <v>84061.160274517606</v>
      </c>
      <c r="AQ2603">
        <f>IF(OR($D2603="51",$D2603="52",$D2603="61"),(AA2603/'Totals and Drop Down Lists'!W$4)*Inputs!E$38,0)</f>
        <v>0</v>
      </c>
      <c r="AR2603">
        <f>IF(OR($D2603="51",$D2603="52",$D2603="61"),(AB2603/'Totals and Drop Down Lists'!X$4)*Inputs!F$38,0)</f>
        <v>0</v>
      </c>
      <c r="AS2603">
        <f>IF(OR($D2603="51",$D2603="52",$D2603="61"),(AC2603/'Totals and Drop Down Lists'!Y$4)*Inputs!G$38,0)</f>
        <v>0</v>
      </c>
      <c r="AT2603">
        <f>IF(OR($D2603="51",$D2603="52",$D2603="61"),(AD2603/'Totals and Drop Down Lists'!Z$4)*Inputs!H$38,0)</f>
        <v>0</v>
      </c>
      <c r="AU2603">
        <f>IF(OR($D2603="51",$D2603="52",$D2603="61"),(AE2603/'Totals and Drop Down Lists'!AA$4)*Inputs!I$38,0)</f>
        <v>0</v>
      </c>
      <c r="AV2603">
        <f>IF(OR($D2603="51",$D2603="52",$D2603="61"),(AF2603/'Totals and Drop Down Lists'!AB$4)*Inputs!J$38,0)</f>
        <v>0</v>
      </c>
      <c r="AW2603">
        <f>IF(OR($D2603="51",$D2603="52",$D2603="61"),(AG2603/'Totals and Drop Down Lists'!AC$4)*Inputs!K$38,0)</f>
        <v>0</v>
      </c>
      <c r="AX2603">
        <f>IF(OR($D2603="51",$D2603="52",$D2603="61"),(AH2603/'Totals and Drop Down Lists'!AD$4)*Inputs!L$38,0)</f>
        <v>0</v>
      </c>
      <c r="AY2603">
        <f>IF(OR($D2603="51",$D2603="52",$D2603="61"),0,(AA2603/'Totals and Drop Down Lists'!W$5)*Inputs!E$39)</f>
        <v>0</v>
      </c>
      <c r="AZ2603">
        <f>IF(OR($D2603="51",$D2603="52",$D2603="61"),0,(AB2603/'Totals and Drop Down Lists'!X$5)*Inputs!F$39)</f>
        <v>0</v>
      </c>
      <c r="BA2603">
        <f>IF(OR($D2603="51",$D2603="52",$D2603="61"),0,(AC2603/'Totals and Drop Down Lists'!Y$5)*Inputs!G$39)</f>
        <v>0</v>
      </c>
      <c r="BB2603">
        <f>IF(OR($D2603="51",$D2603="52",$D2603="61"),0,(AD2603/'Totals and Drop Down Lists'!Z$5)*Inputs!H$39)</f>
        <v>0</v>
      </c>
      <c r="BC2603">
        <f>IF(OR($D2603="51",$D2603="52",$D2603="61"),0,(AE2603/'Totals and Drop Down Lists'!AA$5)*Inputs!I$39)</f>
        <v>0</v>
      </c>
      <c r="BD2603">
        <f>IF(OR($D2603="51",$D2603="52",$D2603="61"),0,(AF2603/'Totals and Drop Down Lists'!AB$5)*Inputs!J$39)</f>
        <v>0</v>
      </c>
      <c r="BE2603">
        <f>IF(OR($D2603="51",$D2603="52",$D2603="61"),0,(AG2603/'Totals and Drop Down Lists'!AC$5)*Inputs!K$39)</f>
        <v>0</v>
      </c>
      <c r="BF2603">
        <f>IF(OR($D2603="51",$D2603="52",$D2603="61"),0,(AH2603/'Totals and Drop Down Lists'!AD$5)*Inputs!L$39)</f>
        <v>0</v>
      </c>
      <c r="BG2603" s="10">
        <f t="shared" si="361"/>
        <v>371619.99386932724</v>
      </c>
    </row>
    <row r="2604" spans="1:59" ht="43.2">
      <c r="A2604" s="1" t="s">
        <v>7600</v>
      </c>
      <c r="B2604" s="1" t="s">
        <v>2450</v>
      </c>
      <c r="C2604" s="1" t="s">
        <v>2455</v>
      </c>
      <c r="D2604" s="1" t="s">
        <v>58</v>
      </c>
      <c r="E2604" s="1" t="s">
        <v>2456</v>
      </c>
      <c r="F2604" s="2">
        <v>90754</v>
      </c>
      <c r="G2604" s="2">
        <v>1434</v>
      </c>
      <c r="H2604" s="2">
        <v>72</v>
      </c>
      <c r="I2604" s="2">
        <v>12616</v>
      </c>
      <c r="J2604" s="2">
        <v>35904</v>
      </c>
      <c r="K2604" s="2">
        <v>7986</v>
      </c>
      <c r="L2604" s="2">
        <v>162</v>
      </c>
      <c r="M2604" s="2">
        <v>63</v>
      </c>
      <c r="N2604" s="2">
        <v>24</v>
      </c>
      <c r="O2604" s="2">
        <v>118</v>
      </c>
      <c r="P2604" s="2">
        <v>44</v>
      </c>
      <c r="Q2604" s="2">
        <v>56</v>
      </c>
      <c r="R2604" s="2">
        <v>17181</v>
      </c>
      <c r="S2604" s="2">
        <v>4690700</v>
      </c>
      <c r="T2604" s="2">
        <v>270131100</v>
      </c>
      <c r="U2604" s="2">
        <v>608</v>
      </c>
      <c r="V2604" s="2">
        <v>414</v>
      </c>
      <c r="W2604" s="2">
        <v>139</v>
      </c>
      <c r="X2604" s="2">
        <v>2067</v>
      </c>
      <c r="Y2604" s="2">
        <v>172</v>
      </c>
      <c r="Z2604" s="2">
        <v>1187</v>
      </c>
      <c r="AA2604" s="9">
        <f t="shared" si="362"/>
        <v>90754</v>
      </c>
      <c r="AB2604" s="9">
        <f t="shared" si="363"/>
        <v>11110</v>
      </c>
      <c r="AC2604" s="9">
        <f t="shared" si="364"/>
        <v>17648</v>
      </c>
      <c r="AD2604" s="9">
        <f t="shared" si="365"/>
        <v>17181</v>
      </c>
      <c r="AE2604" s="44">
        <f t="shared" si="366"/>
        <v>1.2405422571241915E-4</v>
      </c>
      <c r="AF2604" s="9">
        <f t="shared" si="367"/>
        <v>1514</v>
      </c>
      <c r="AG2604" s="9">
        <f t="shared" si="360"/>
        <v>1359</v>
      </c>
      <c r="AH2604" s="44">
        <f t="shared" si="368"/>
        <v>1.1247526204439716E-4</v>
      </c>
      <c r="AI2604">
        <f>AA2604/'Totals and Drop Down Lists'!W$6*Inputs!E$37</f>
        <v>82326.620510478489</v>
      </c>
      <c r="AJ2604">
        <f>AB2604/'Totals and Drop Down Lists'!X$6*Inputs!F$37</f>
        <v>36556.201600429355</v>
      </c>
      <c r="AK2604">
        <f>AC2604/'Totals and Drop Down Lists'!Y$6*Inputs!G$37</f>
        <v>116341.57725290228</v>
      </c>
      <c r="AL2604">
        <f>AD2604/'Totals and Drop Down Lists'!Z$6*Inputs!H$37</f>
        <v>137748.68931976499</v>
      </c>
      <c r="AM2604">
        <f>AE2604/'Totals and Drop Down Lists'!AA$6*Inputs!I$37</f>
        <v>15443.429968153681</v>
      </c>
      <c r="AN2604">
        <f>AF2604/'Totals and Drop Down Lists'!AB$6*Inputs!J$37</f>
        <v>30214.433414481937</v>
      </c>
      <c r="AO2604">
        <f>AG2604/'Totals and Drop Down Lists'!AC$6*Inputs!K$37</f>
        <v>25309.44002738551</v>
      </c>
      <c r="AP2604">
        <f>AH2604/'Totals and Drop Down Lists'!AD$6*Inputs!L$37</f>
        <v>26468.793187254334</v>
      </c>
      <c r="AQ2604">
        <f>IF(OR($D2604="51",$D2604="52",$D2604="61"),(AA2604/'Totals and Drop Down Lists'!W$4)*Inputs!E$38,0)</f>
        <v>0</v>
      </c>
      <c r="AR2604">
        <f>IF(OR($D2604="51",$D2604="52",$D2604="61"),(AB2604/'Totals and Drop Down Lists'!X$4)*Inputs!F$38,0)</f>
        <v>0</v>
      </c>
      <c r="AS2604">
        <f>IF(OR($D2604="51",$D2604="52",$D2604="61"),(AC2604/'Totals and Drop Down Lists'!Y$4)*Inputs!G$38,0)</f>
        <v>0</v>
      </c>
      <c r="AT2604">
        <f>IF(OR($D2604="51",$D2604="52",$D2604="61"),(AD2604/'Totals and Drop Down Lists'!Z$4)*Inputs!H$38,0)</f>
        <v>0</v>
      </c>
      <c r="AU2604">
        <f>IF(OR($D2604="51",$D2604="52",$D2604="61"),(AE2604/'Totals and Drop Down Lists'!AA$4)*Inputs!I$38,0)</f>
        <v>0</v>
      </c>
      <c r="AV2604">
        <f>IF(OR($D2604="51",$D2604="52",$D2604="61"),(AF2604/'Totals and Drop Down Lists'!AB$4)*Inputs!J$38,0)</f>
        <v>0</v>
      </c>
      <c r="AW2604">
        <f>IF(OR($D2604="51",$D2604="52",$D2604="61"),(AG2604/'Totals and Drop Down Lists'!AC$4)*Inputs!K$38,0)</f>
        <v>0</v>
      </c>
      <c r="AX2604">
        <f>IF(OR($D2604="51",$D2604="52",$D2604="61"),(AH2604/'Totals and Drop Down Lists'!AD$4)*Inputs!L$38,0)</f>
        <v>0</v>
      </c>
      <c r="AY2604">
        <f>IF(OR($D2604="51",$D2604="52",$D2604="61"),0,(AA2604/'Totals and Drop Down Lists'!W$5)*Inputs!E$39)</f>
        <v>0</v>
      </c>
      <c r="AZ2604">
        <f>IF(OR($D2604="51",$D2604="52",$D2604="61"),0,(AB2604/'Totals and Drop Down Lists'!X$5)*Inputs!F$39)</f>
        <v>0</v>
      </c>
      <c r="BA2604">
        <f>IF(OR($D2604="51",$D2604="52",$D2604="61"),0,(AC2604/'Totals and Drop Down Lists'!Y$5)*Inputs!G$39)</f>
        <v>0</v>
      </c>
      <c r="BB2604">
        <f>IF(OR($D2604="51",$D2604="52",$D2604="61"),0,(AD2604/'Totals and Drop Down Lists'!Z$5)*Inputs!H$39)</f>
        <v>0</v>
      </c>
      <c r="BC2604">
        <f>IF(OR($D2604="51",$D2604="52",$D2604="61"),0,(AE2604/'Totals and Drop Down Lists'!AA$5)*Inputs!I$39)</f>
        <v>0</v>
      </c>
      <c r="BD2604">
        <f>IF(OR($D2604="51",$D2604="52",$D2604="61"),0,(AF2604/'Totals and Drop Down Lists'!AB$5)*Inputs!J$39)</f>
        <v>0</v>
      </c>
      <c r="BE2604">
        <f>IF(OR($D2604="51",$D2604="52",$D2604="61"),0,(AG2604/'Totals and Drop Down Lists'!AC$5)*Inputs!K$39)</f>
        <v>0</v>
      </c>
      <c r="BF2604">
        <f>IF(OR($D2604="51",$D2604="52",$D2604="61"),0,(AH2604/'Totals and Drop Down Lists'!AD$5)*Inputs!L$39)</f>
        <v>0</v>
      </c>
      <c r="BG2604" s="10">
        <f t="shared" si="361"/>
        <v>470409.18528085062</v>
      </c>
    </row>
    <row r="2605" spans="1:59">
      <c r="A2605" s="1" t="s">
        <v>7601</v>
      </c>
      <c r="B2605" s="1" t="s">
        <v>805</v>
      </c>
      <c r="C2605" s="1" t="s">
        <v>806</v>
      </c>
      <c r="D2605" s="1" t="s">
        <v>25</v>
      </c>
      <c r="E2605" s="1" t="s">
        <v>807</v>
      </c>
      <c r="F2605" s="2">
        <v>81865</v>
      </c>
      <c r="G2605" s="2">
        <v>1115</v>
      </c>
      <c r="H2605" s="2">
        <v>93</v>
      </c>
      <c r="I2605" s="2">
        <v>10717</v>
      </c>
      <c r="J2605" s="2">
        <v>31901</v>
      </c>
      <c r="K2605" s="2">
        <v>10295</v>
      </c>
      <c r="L2605" s="2">
        <v>138</v>
      </c>
      <c r="M2605" s="2">
        <v>22</v>
      </c>
      <c r="N2605" s="2">
        <v>10</v>
      </c>
      <c r="O2605" s="2">
        <v>243</v>
      </c>
      <c r="P2605" s="2">
        <v>64</v>
      </c>
      <c r="Q2605" s="2">
        <v>39</v>
      </c>
      <c r="R2605" s="2">
        <v>8831</v>
      </c>
      <c r="S2605" s="2">
        <v>7243600</v>
      </c>
      <c r="T2605" s="2">
        <v>339236200</v>
      </c>
      <c r="U2605" s="2">
        <v>565</v>
      </c>
      <c r="V2605" s="2">
        <v>973</v>
      </c>
      <c r="W2605" s="2">
        <v>144</v>
      </c>
      <c r="X2605" s="2">
        <v>3059</v>
      </c>
      <c r="Y2605" s="2">
        <v>522</v>
      </c>
      <c r="Z2605" s="2">
        <v>1709</v>
      </c>
      <c r="AA2605" s="9">
        <f t="shared" si="362"/>
        <v>81865</v>
      </c>
      <c r="AB2605" s="9">
        <f t="shared" si="363"/>
        <v>9509</v>
      </c>
      <c r="AC2605" s="9">
        <f t="shared" si="364"/>
        <v>9347</v>
      </c>
      <c r="AD2605" s="9">
        <f t="shared" si="365"/>
        <v>8831</v>
      </c>
      <c r="AE2605" s="44">
        <f t="shared" si="366"/>
        <v>2.320300271039878E-4</v>
      </c>
      <c r="AF2605" s="9">
        <f t="shared" si="367"/>
        <v>1942</v>
      </c>
      <c r="AG2605" s="9">
        <f t="shared" si="360"/>
        <v>2231</v>
      </c>
      <c r="AH2605" s="44">
        <f t="shared" si="368"/>
        <v>2.6789999805336407E-4</v>
      </c>
      <c r="AI2605">
        <f>AA2605/'Totals and Drop Down Lists'!W$6*Inputs!E$37</f>
        <v>74263.049431323365</v>
      </c>
      <c r="AJ2605">
        <f>AB2605/'Totals and Drop Down Lists'!X$6*Inputs!F$37</f>
        <v>31288.291720835528</v>
      </c>
      <c r="AK2605">
        <f>AC2605/'Totals and Drop Down Lists'!Y$6*Inputs!G$37</f>
        <v>61618.581288694339</v>
      </c>
      <c r="AL2605">
        <f>AD2605/'Totals and Drop Down Lists'!Z$6*Inputs!H$37</f>
        <v>70802.553715316026</v>
      </c>
      <c r="AM2605">
        <f>AE2605/'Totals and Drop Down Lists'!AA$6*Inputs!I$37</f>
        <v>28885.267337817946</v>
      </c>
      <c r="AN2605">
        <f>AF2605/'Totals and Drop Down Lists'!AB$6*Inputs!J$37</f>
        <v>38755.898078549486</v>
      </c>
      <c r="AO2605">
        <f>AG2605/'Totals and Drop Down Lists'!AC$6*Inputs!K$37</f>
        <v>41549.1984555534</v>
      </c>
      <c r="AP2605">
        <f>AH2605/'Totals and Drop Down Lists'!AD$6*Inputs!L$37</f>
        <v>63044.882176325293</v>
      </c>
      <c r="AQ2605">
        <f>IF(OR($D2605="51",$D2605="52",$D2605="61"),(AA2605/'Totals and Drop Down Lists'!W$4)*Inputs!E$38,0)</f>
        <v>0</v>
      </c>
      <c r="AR2605">
        <f>IF(OR($D2605="51",$D2605="52",$D2605="61"),(AB2605/'Totals and Drop Down Lists'!X$4)*Inputs!F$38,0)</f>
        <v>0</v>
      </c>
      <c r="AS2605">
        <f>IF(OR($D2605="51",$D2605="52",$D2605="61"),(AC2605/'Totals and Drop Down Lists'!Y$4)*Inputs!G$38,0)</f>
        <v>0</v>
      </c>
      <c r="AT2605">
        <f>IF(OR($D2605="51",$D2605="52",$D2605="61"),(AD2605/'Totals and Drop Down Lists'!Z$4)*Inputs!H$38,0)</f>
        <v>0</v>
      </c>
      <c r="AU2605">
        <f>IF(OR($D2605="51",$D2605="52",$D2605="61"),(AE2605/'Totals and Drop Down Lists'!AA$4)*Inputs!I$38,0)</f>
        <v>0</v>
      </c>
      <c r="AV2605">
        <f>IF(OR($D2605="51",$D2605="52",$D2605="61"),(AF2605/'Totals and Drop Down Lists'!AB$4)*Inputs!J$38,0)</f>
        <v>0</v>
      </c>
      <c r="AW2605">
        <f>IF(OR($D2605="51",$D2605="52",$D2605="61"),(AG2605/'Totals and Drop Down Lists'!AC$4)*Inputs!K$38,0)</f>
        <v>0</v>
      </c>
      <c r="AX2605">
        <f>IF(OR($D2605="51",$D2605="52",$D2605="61"),(AH2605/'Totals and Drop Down Lists'!AD$4)*Inputs!L$38,0)</f>
        <v>0</v>
      </c>
      <c r="AY2605">
        <f>IF(OR($D2605="51",$D2605="52",$D2605="61"),0,(AA2605/'Totals and Drop Down Lists'!W$5)*Inputs!E$39)</f>
        <v>0</v>
      </c>
      <c r="AZ2605">
        <f>IF(OR($D2605="51",$D2605="52",$D2605="61"),0,(AB2605/'Totals and Drop Down Lists'!X$5)*Inputs!F$39)</f>
        <v>0</v>
      </c>
      <c r="BA2605">
        <f>IF(OR($D2605="51",$D2605="52",$D2605="61"),0,(AC2605/'Totals and Drop Down Lists'!Y$5)*Inputs!G$39)</f>
        <v>0</v>
      </c>
      <c r="BB2605">
        <f>IF(OR($D2605="51",$D2605="52",$D2605="61"),0,(AD2605/'Totals and Drop Down Lists'!Z$5)*Inputs!H$39)</f>
        <v>0</v>
      </c>
      <c r="BC2605">
        <f>IF(OR($D2605="51",$D2605="52",$D2605="61"),0,(AE2605/'Totals and Drop Down Lists'!AA$5)*Inputs!I$39)</f>
        <v>0</v>
      </c>
      <c r="BD2605">
        <f>IF(OR($D2605="51",$D2605="52",$D2605="61"),0,(AF2605/'Totals and Drop Down Lists'!AB$5)*Inputs!J$39)</f>
        <v>0</v>
      </c>
      <c r="BE2605">
        <f>IF(OR($D2605="51",$D2605="52",$D2605="61"),0,(AG2605/'Totals and Drop Down Lists'!AC$5)*Inputs!K$39)</f>
        <v>0</v>
      </c>
      <c r="BF2605">
        <f>IF(OR($D2605="51",$D2605="52",$D2605="61"),0,(AH2605/'Totals and Drop Down Lists'!AD$5)*Inputs!L$39)</f>
        <v>0</v>
      </c>
      <c r="BG2605" s="10">
        <f t="shared" si="361"/>
        <v>410207.72220441536</v>
      </c>
    </row>
    <row r="2606" spans="1:59" ht="28.8">
      <c r="A2606" s="1" t="s">
        <v>7602</v>
      </c>
      <c r="B2606" s="1" t="s">
        <v>6619</v>
      </c>
      <c r="C2606" s="1" t="s">
        <v>1503</v>
      </c>
      <c r="D2606" s="1" t="s">
        <v>10</v>
      </c>
      <c r="E2606" s="1" t="s">
        <v>6620</v>
      </c>
      <c r="F2606" s="2">
        <v>33375</v>
      </c>
      <c r="G2606" s="2">
        <v>299</v>
      </c>
      <c r="H2606" s="2">
        <v>12</v>
      </c>
      <c r="I2606" s="2">
        <v>5113</v>
      </c>
      <c r="J2606" s="2">
        <v>13482</v>
      </c>
      <c r="K2606" s="2">
        <v>5818</v>
      </c>
      <c r="L2606" s="2">
        <v>33</v>
      </c>
      <c r="M2606" s="2">
        <v>0</v>
      </c>
      <c r="N2606" s="2">
        <v>0</v>
      </c>
      <c r="O2606" s="2">
        <v>137</v>
      </c>
      <c r="P2606" s="2">
        <v>68</v>
      </c>
      <c r="Q2606" s="2">
        <v>0</v>
      </c>
      <c r="R2606" s="2">
        <v>5589</v>
      </c>
      <c r="S2606" s="2">
        <v>3909700</v>
      </c>
      <c r="T2606" s="2">
        <v>225920800</v>
      </c>
      <c r="U2606" s="2">
        <v>396</v>
      </c>
      <c r="V2606" s="2">
        <v>410</v>
      </c>
      <c r="W2606" s="2">
        <v>135</v>
      </c>
      <c r="X2606" s="2">
        <v>1310</v>
      </c>
      <c r="Y2606" s="2">
        <v>180</v>
      </c>
      <c r="Z2606" s="2">
        <v>835</v>
      </c>
      <c r="AA2606" s="9">
        <f t="shared" si="362"/>
        <v>33375</v>
      </c>
      <c r="AB2606" s="9">
        <f t="shared" si="363"/>
        <v>4802</v>
      </c>
      <c r="AC2606" s="9">
        <f t="shared" si="364"/>
        <v>5827</v>
      </c>
      <c r="AD2606" s="9">
        <f t="shared" si="365"/>
        <v>5589</v>
      </c>
      <c r="AE2606" s="44">
        <f t="shared" si="366"/>
        <v>1.7534318741566437E-4</v>
      </c>
      <c r="AF2606" s="9">
        <f t="shared" si="367"/>
        <v>765</v>
      </c>
      <c r="AG2606" s="9">
        <f t="shared" si="360"/>
        <v>1015</v>
      </c>
      <c r="AH2606" s="44">
        <f t="shared" si="368"/>
        <v>1.6298082905845702E-4</v>
      </c>
      <c r="AI2606">
        <f>AA2606/'Totals and Drop Down Lists'!W$6*Inputs!E$37</f>
        <v>30275.811088626615</v>
      </c>
      <c r="AJ2606">
        <f>AB2606/'Totals and Drop Down Lists'!X$6*Inputs!F$37</f>
        <v>15800.439251598718</v>
      </c>
      <c r="AK2606">
        <f>AC2606/'Totals and Drop Down Lists'!Y$6*Inputs!G$37</f>
        <v>38413.55228086251</v>
      </c>
      <c r="AL2606">
        <f>AD2606/'Totals and Drop Down Lists'!Z$6*Inputs!H$37</f>
        <v>44809.81459799585</v>
      </c>
      <c r="AM2606">
        <f>AE2606/'Totals and Drop Down Lists'!AA$6*Inputs!I$37</f>
        <v>21828.359491147658</v>
      </c>
      <c r="AN2606">
        <f>AF2606/'Totals and Drop Down Lists'!AB$6*Inputs!J$37</f>
        <v>15266.870252363728</v>
      </c>
      <c r="AO2606">
        <f>AG2606/'Totals and Drop Down Lists'!AC$6*Inputs!K$37</f>
        <v>18902.929821777994</v>
      </c>
      <c r="AP2606">
        <f>AH2606/'Totals and Drop Down Lists'!AD$6*Inputs!L$37</f>
        <v>38354.263679178897</v>
      </c>
      <c r="AQ2606">
        <f>IF(OR($D2606="51",$D2606="52",$D2606="61"),(AA2606/'Totals and Drop Down Lists'!W$4)*Inputs!E$38,0)</f>
        <v>0</v>
      </c>
      <c r="AR2606">
        <f>IF(OR($D2606="51",$D2606="52",$D2606="61"),(AB2606/'Totals and Drop Down Lists'!X$4)*Inputs!F$38,0)</f>
        <v>0</v>
      </c>
      <c r="AS2606">
        <f>IF(OR($D2606="51",$D2606="52",$D2606="61"),(AC2606/'Totals and Drop Down Lists'!Y$4)*Inputs!G$38,0)</f>
        <v>0</v>
      </c>
      <c r="AT2606">
        <f>IF(OR($D2606="51",$D2606="52",$D2606="61"),(AD2606/'Totals and Drop Down Lists'!Z$4)*Inputs!H$38,0)</f>
        <v>0</v>
      </c>
      <c r="AU2606">
        <f>IF(OR($D2606="51",$D2606="52",$D2606="61"),(AE2606/'Totals and Drop Down Lists'!AA$4)*Inputs!I$38,0)</f>
        <v>0</v>
      </c>
      <c r="AV2606">
        <f>IF(OR($D2606="51",$D2606="52",$D2606="61"),(AF2606/'Totals and Drop Down Lists'!AB$4)*Inputs!J$38,0)</f>
        <v>0</v>
      </c>
      <c r="AW2606">
        <f>IF(OR($D2606="51",$D2606="52",$D2606="61"),(AG2606/'Totals and Drop Down Lists'!AC$4)*Inputs!K$38,0)</f>
        <v>0</v>
      </c>
      <c r="AX2606">
        <f>IF(OR($D2606="51",$D2606="52",$D2606="61"),(AH2606/'Totals and Drop Down Lists'!AD$4)*Inputs!L$38,0)</f>
        <v>0</v>
      </c>
      <c r="AY2606">
        <f>IF(OR($D2606="51",$D2606="52",$D2606="61"),0,(AA2606/'Totals and Drop Down Lists'!W$5)*Inputs!E$39)</f>
        <v>0</v>
      </c>
      <c r="AZ2606">
        <f>IF(OR($D2606="51",$D2606="52",$D2606="61"),0,(AB2606/'Totals and Drop Down Lists'!X$5)*Inputs!F$39)</f>
        <v>0</v>
      </c>
      <c r="BA2606">
        <f>IF(OR($D2606="51",$D2606="52",$D2606="61"),0,(AC2606/'Totals and Drop Down Lists'!Y$5)*Inputs!G$39)</f>
        <v>0</v>
      </c>
      <c r="BB2606">
        <f>IF(OR($D2606="51",$D2606="52",$D2606="61"),0,(AD2606/'Totals and Drop Down Lists'!Z$5)*Inputs!H$39)</f>
        <v>0</v>
      </c>
      <c r="BC2606">
        <f>IF(OR($D2606="51",$D2606="52",$D2606="61"),0,(AE2606/'Totals and Drop Down Lists'!AA$5)*Inputs!I$39)</f>
        <v>0</v>
      </c>
      <c r="BD2606">
        <f>IF(OR($D2606="51",$D2606="52",$D2606="61"),0,(AF2606/'Totals and Drop Down Lists'!AB$5)*Inputs!J$39)</f>
        <v>0</v>
      </c>
      <c r="BE2606">
        <f>IF(OR($D2606="51",$D2606="52",$D2606="61"),0,(AG2606/'Totals and Drop Down Lists'!AC$5)*Inputs!K$39)</f>
        <v>0</v>
      </c>
      <c r="BF2606">
        <f>IF(OR($D2606="51",$D2606="52",$D2606="61"),0,(AH2606/'Totals and Drop Down Lists'!AD$5)*Inputs!L$39)</f>
        <v>0</v>
      </c>
      <c r="BG2606" s="10">
        <f t="shared" si="361"/>
        <v>223652.040463552</v>
      </c>
    </row>
    <row r="2607" spans="1:59" ht="28.8">
      <c r="A2607" s="1" t="s">
        <v>7602</v>
      </c>
      <c r="B2607" s="1" t="s">
        <v>6619</v>
      </c>
      <c r="C2607" s="1" t="s">
        <v>6621</v>
      </c>
      <c r="D2607" s="1" t="s">
        <v>7</v>
      </c>
      <c r="E2607" s="1" t="s">
        <v>6622</v>
      </c>
      <c r="F2607" s="2">
        <v>61979</v>
      </c>
      <c r="G2607" s="2">
        <v>1001</v>
      </c>
      <c r="H2607" s="2">
        <v>151</v>
      </c>
      <c r="I2607" s="2">
        <v>17571</v>
      </c>
      <c r="J2607" s="2">
        <v>24041</v>
      </c>
      <c r="K2607" s="2">
        <v>12581</v>
      </c>
      <c r="L2607" s="2">
        <v>104</v>
      </c>
      <c r="M2607" s="2">
        <v>0</v>
      </c>
      <c r="N2607" s="2">
        <v>12</v>
      </c>
      <c r="O2607" s="2">
        <v>344</v>
      </c>
      <c r="P2607" s="2">
        <v>85</v>
      </c>
      <c r="Q2607" s="2">
        <v>32</v>
      </c>
      <c r="R2607" s="2">
        <v>14717</v>
      </c>
      <c r="S2607" s="2">
        <v>8233300</v>
      </c>
      <c r="T2607" s="2">
        <v>335519000</v>
      </c>
      <c r="U2607" s="2">
        <v>690</v>
      </c>
      <c r="V2607" s="2">
        <v>1295</v>
      </c>
      <c r="W2607" s="2">
        <v>45</v>
      </c>
      <c r="X2607" s="2">
        <v>4935</v>
      </c>
      <c r="Y2607" s="2">
        <v>565</v>
      </c>
      <c r="Z2607" s="2">
        <v>3295</v>
      </c>
      <c r="AA2607" s="9">
        <f t="shared" si="362"/>
        <v>61979</v>
      </c>
      <c r="AB2607" s="9">
        <f t="shared" si="363"/>
        <v>16419</v>
      </c>
      <c r="AC2607" s="9">
        <f t="shared" si="364"/>
        <v>15294</v>
      </c>
      <c r="AD2607" s="9">
        <f t="shared" si="365"/>
        <v>14717</v>
      </c>
      <c r="AE2607" s="44">
        <f t="shared" si="366"/>
        <v>4.5980488633679944E-4</v>
      </c>
      <c r="AF2607" s="9">
        <f t="shared" si="367"/>
        <v>3595</v>
      </c>
      <c r="AG2607" s="9">
        <f t="shared" si="360"/>
        <v>3860</v>
      </c>
      <c r="AH2607" s="44">
        <f t="shared" si="368"/>
        <v>7.5162466775352446E-4</v>
      </c>
      <c r="AI2607">
        <f>AA2607/'Totals and Drop Down Lists'!W$6*Inputs!E$37</f>
        <v>56223.655294741242</v>
      </c>
      <c r="AJ2607">
        <f>AB2607/'Totals and Drop Down Lists'!X$6*Inputs!F$37</f>
        <v>54024.867153685831</v>
      </c>
      <c r="AK2607">
        <f>AC2607/'Totals and Drop Down Lists'!Y$6*Inputs!G$37</f>
        <v>100823.21410391474</v>
      </c>
      <c r="AL2607">
        <f>AD2607/'Totals and Drop Down Lists'!Z$6*Inputs!H$37</f>
        <v>117993.56619050006</v>
      </c>
      <c r="AM2607">
        <f>AE2607/'Totals and Drop Down Lists'!AA$6*Inputs!I$37</f>
        <v>57240.811591687227</v>
      </c>
      <c r="AN2607">
        <f>AF2607/'Totals and Drop Down Lists'!AB$6*Inputs!J$37</f>
        <v>71744.311839539354</v>
      </c>
      <c r="AO2607">
        <f>AG2607/'Totals and Drop Down Lists'!AC$6*Inputs!K$37</f>
        <v>71887.004051293654</v>
      </c>
      <c r="AP2607">
        <f>AH2607/'Totals and Drop Down Lists'!AD$6*Inputs!L$37</f>
        <v>176879.76470198247</v>
      </c>
      <c r="AQ2607">
        <f>IF(OR($D2607="51",$D2607="52",$D2607="61"),(AA2607/'Totals and Drop Down Lists'!W$4)*Inputs!E$38,0)</f>
        <v>0</v>
      </c>
      <c r="AR2607">
        <f>IF(OR($D2607="51",$D2607="52",$D2607="61"),(AB2607/'Totals and Drop Down Lists'!X$4)*Inputs!F$38,0)</f>
        <v>0</v>
      </c>
      <c r="AS2607">
        <f>IF(OR($D2607="51",$D2607="52",$D2607="61"),(AC2607/'Totals and Drop Down Lists'!Y$4)*Inputs!G$38,0)</f>
        <v>0</v>
      </c>
      <c r="AT2607">
        <f>IF(OR($D2607="51",$D2607="52",$D2607="61"),(AD2607/'Totals and Drop Down Lists'!Z$4)*Inputs!H$38,0)</f>
        <v>0</v>
      </c>
      <c r="AU2607">
        <f>IF(OR($D2607="51",$D2607="52",$D2607="61"),(AE2607/'Totals and Drop Down Lists'!AA$4)*Inputs!I$38,0)</f>
        <v>0</v>
      </c>
      <c r="AV2607">
        <f>IF(OR($D2607="51",$D2607="52",$D2607="61"),(AF2607/'Totals and Drop Down Lists'!AB$4)*Inputs!J$38,0)</f>
        <v>0</v>
      </c>
      <c r="AW2607">
        <f>IF(OR($D2607="51",$D2607="52",$D2607="61"),(AG2607/'Totals and Drop Down Lists'!AC$4)*Inputs!K$38,0)</f>
        <v>0</v>
      </c>
      <c r="AX2607">
        <f>IF(OR($D2607="51",$D2607="52",$D2607="61"),(AH2607/'Totals and Drop Down Lists'!AD$4)*Inputs!L$38,0)</f>
        <v>0</v>
      </c>
      <c r="AY2607">
        <f>IF(OR($D2607="51",$D2607="52",$D2607="61"),0,(AA2607/'Totals and Drop Down Lists'!W$5)*Inputs!E$39)</f>
        <v>0</v>
      </c>
      <c r="AZ2607">
        <f>IF(OR($D2607="51",$D2607="52",$D2607="61"),0,(AB2607/'Totals and Drop Down Lists'!X$5)*Inputs!F$39)</f>
        <v>0</v>
      </c>
      <c r="BA2607">
        <f>IF(OR($D2607="51",$D2607="52",$D2607="61"),0,(AC2607/'Totals and Drop Down Lists'!Y$5)*Inputs!G$39)</f>
        <v>0</v>
      </c>
      <c r="BB2607">
        <f>IF(OR($D2607="51",$D2607="52",$D2607="61"),0,(AD2607/'Totals and Drop Down Lists'!Z$5)*Inputs!H$39)</f>
        <v>0</v>
      </c>
      <c r="BC2607">
        <f>IF(OR($D2607="51",$D2607="52",$D2607="61"),0,(AE2607/'Totals and Drop Down Lists'!AA$5)*Inputs!I$39)</f>
        <v>0</v>
      </c>
      <c r="BD2607">
        <f>IF(OR($D2607="51",$D2607="52",$D2607="61"),0,(AF2607/'Totals and Drop Down Lists'!AB$5)*Inputs!J$39)</f>
        <v>0</v>
      </c>
      <c r="BE2607">
        <f>IF(OR($D2607="51",$D2607="52",$D2607="61"),0,(AG2607/'Totals and Drop Down Lists'!AC$5)*Inputs!K$39)</f>
        <v>0</v>
      </c>
      <c r="BF2607">
        <f>IF(OR($D2607="51",$D2607="52",$D2607="61"),0,(AH2607/'Totals and Drop Down Lists'!AD$5)*Inputs!L$39)</f>
        <v>0</v>
      </c>
      <c r="BG2607" s="10">
        <f t="shared" si="361"/>
        <v>706817.19492734456</v>
      </c>
    </row>
    <row r="2608" spans="1:59" ht="28.8">
      <c r="A2608" s="1" t="s">
        <v>7602</v>
      </c>
      <c r="B2608" s="1" t="s">
        <v>6619</v>
      </c>
      <c r="C2608" s="1" t="s">
        <v>527</v>
      </c>
      <c r="D2608" s="1" t="s">
        <v>25</v>
      </c>
      <c r="E2608" s="1" t="s">
        <v>6623</v>
      </c>
      <c r="F2608" s="2">
        <v>72839</v>
      </c>
      <c r="G2608" s="2">
        <v>614</v>
      </c>
      <c r="H2608" s="2">
        <v>11</v>
      </c>
      <c r="I2608" s="2">
        <v>7574</v>
      </c>
      <c r="J2608" s="2">
        <v>26565</v>
      </c>
      <c r="K2608" s="2">
        <v>6512</v>
      </c>
      <c r="L2608" s="2">
        <v>71</v>
      </c>
      <c r="M2608" s="2">
        <v>25</v>
      </c>
      <c r="N2608" s="2">
        <v>3</v>
      </c>
      <c r="O2608" s="2">
        <v>179</v>
      </c>
      <c r="P2608" s="2">
        <v>19</v>
      </c>
      <c r="Q2608" s="2">
        <v>0</v>
      </c>
      <c r="R2608" s="2">
        <v>11448</v>
      </c>
      <c r="S2608" s="2">
        <v>4597900</v>
      </c>
      <c r="T2608" s="2">
        <v>244323800</v>
      </c>
      <c r="U2608" s="2">
        <v>509</v>
      </c>
      <c r="V2608" s="2">
        <v>554</v>
      </c>
      <c r="W2608" s="2">
        <v>68</v>
      </c>
      <c r="X2608" s="2">
        <v>1627</v>
      </c>
      <c r="Y2608" s="2">
        <v>242</v>
      </c>
      <c r="Z2608" s="2">
        <v>913</v>
      </c>
      <c r="AA2608" s="9">
        <f t="shared" si="362"/>
        <v>72839</v>
      </c>
      <c r="AB2608" s="9">
        <f t="shared" si="363"/>
        <v>6949</v>
      </c>
      <c r="AC2608" s="9">
        <f t="shared" si="364"/>
        <v>11745</v>
      </c>
      <c r="AD2608" s="9">
        <f t="shared" si="365"/>
        <v>11448</v>
      </c>
      <c r="AE2608" s="44">
        <f t="shared" si="366"/>
        <v>1.1148456649825144E-4</v>
      </c>
      <c r="AF2608" s="9">
        <f t="shared" si="367"/>
        <v>1005</v>
      </c>
      <c r="AG2608" s="9">
        <f t="shared" si="360"/>
        <v>1155</v>
      </c>
      <c r="AH2608" s="44">
        <f t="shared" si="368"/>
        <v>1.0535075253215722E-4</v>
      </c>
      <c r="AI2608">
        <f>AA2608/'Totals and Drop Down Lists'!W$6*Inputs!E$37</f>
        <v>66075.200116388733</v>
      </c>
      <c r="AJ2608">
        <f>AB2608/'Totals and Drop Down Lists'!X$6*Inputs!F$37</f>
        <v>22864.900532977819</v>
      </c>
      <c r="AK2608">
        <f>AC2608/'Totals and Drop Down Lists'!Y$6*Inputs!G$37</f>
        <v>77427.007300279773</v>
      </c>
      <c r="AL2608">
        <f>AD2608/'Totals and Drop Down Lists'!Z$6*Inputs!H$37</f>
        <v>91784.354538890038</v>
      </c>
      <c r="AM2608">
        <f>AE2608/'Totals and Drop Down Lists'!AA$6*Inputs!I$37</f>
        <v>13878.641258355437</v>
      </c>
      <c r="AN2608">
        <f>AF2608/'Totals and Drop Down Lists'!AB$6*Inputs!J$37</f>
        <v>20056.476606046464</v>
      </c>
      <c r="AO2608">
        <f>AG2608/'Totals and Drop Down Lists'!AC$6*Inputs!K$37</f>
        <v>21510.230486850822</v>
      </c>
      <c r="AP2608">
        <f>AH2608/'Totals and Drop Down Lists'!AD$6*Inputs!L$37</f>
        <v>24792.183011714857</v>
      </c>
      <c r="AQ2608">
        <f>IF(OR($D2608="51",$D2608="52",$D2608="61"),(AA2608/'Totals and Drop Down Lists'!W$4)*Inputs!E$38,0)</f>
        <v>0</v>
      </c>
      <c r="AR2608">
        <f>IF(OR($D2608="51",$D2608="52",$D2608="61"),(AB2608/'Totals and Drop Down Lists'!X$4)*Inputs!F$38,0)</f>
        <v>0</v>
      </c>
      <c r="AS2608">
        <f>IF(OR($D2608="51",$D2608="52",$D2608="61"),(AC2608/'Totals and Drop Down Lists'!Y$4)*Inputs!G$38,0)</f>
        <v>0</v>
      </c>
      <c r="AT2608">
        <f>IF(OR($D2608="51",$D2608="52",$D2608="61"),(AD2608/'Totals and Drop Down Lists'!Z$4)*Inputs!H$38,0)</f>
        <v>0</v>
      </c>
      <c r="AU2608">
        <f>IF(OR($D2608="51",$D2608="52",$D2608="61"),(AE2608/'Totals and Drop Down Lists'!AA$4)*Inputs!I$38,0)</f>
        <v>0</v>
      </c>
      <c r="AV2608">
        <f>IF(OR($D2608="51",$D2608="52",$D2608="61"),(AF2608/'Totals and Drop Down Lists'!AB$4)*Inputs!J$38,0)</f>
        <v>0</v>
      </c>
      <c r="AW2608">
        <f>IF(OR($D2608="51",$D2608="52",$D2608="61"),(AG2608/'Totals and Drop Down Lists'!AC$4)*Inputs!K$38,0)</f>
        <v>0</v>
      </c>
      <c r="AX2608">
        <f>IF(OR($D2608="51",$D2608="52",$D2608="61"),(AH2608/'Totals and Drop Down Lists'!AD$4)*Inputs!L$38,0)</f>
        <v>0</v>
      </c>
      <c r="AY2608">
        <f>IF(OR($D2608="51",$D2608="52",$D2608="61"),0,(AA2608/'Totals and Drop Down Lists'!W$5)*Inputs!E$39)</f>
        <v>0</v>
      </c>
      <c r="AZ2608">
        <f>IF(OR($D2608="51",$D2608="52",$D2608="61"),0,(AB2608/'Totals and Drop Down Lists'!X$5)*Inputs!F$39)</f>
        <v>0</v>
      </c>
      <c r="BA2608">
        <f>IF(OR($D2608="51",$D2608="52",$D2608="61"),0,(AC2608/'Totals and Drop Down Lists'!Y$5)*Inputs!G$39)</f>
        <v>0</v>
      </c>
      <c r="BB2608">
        <f>IF(OR($D2608="51",$D2608="52",$D2608="61"),0,(AD2608/'Totals and Drop Down Lists'!Z$5)*Inputs!H$39)</f>
        <v>0</v>
      </c>
      <c r="BC2608">
        <f>IF(OR($D2608="51",$D2608="52",$D2608="61"),0,(AE2608/'Totals and Drop Down Lists'!AA$5)*Inputs!I$39)</f>
        <v>0</v>
      </c>
      <c r="BD2608">
        <f>IF(OR($D2608="51",$D2608="52",$D2608="61"),0,(AF2608/'Totals and Drop Down Lists'!AB$5)*Inputs!J$39)</f>
        <v>0</v>
      </c>
      <c r="BE2608">
        <f>IF(OR($D2608="51",$D2608="52",$D2608="61"),0,(AG2608/'Totals and Drop Down Lists'!AC$5)*Inputs!K$39)</f>
        <v>0</v>
      </c>
      <c r="BF2608">
        <f>IF(OR($D2608="51",$D2608="52",$D2608="61"),0,(AH2608/'Totals and Drop Down Lists'!AD$5)*Inputs!L$39)</f>
        <v>0</v>
      </c>
      <c r="BG2608" s="10">
        <f t="shared" si="361"/>
        <v>338388.99385150394</v>
      </c>
    </row>
    <row r="2609" spans="1:59" ht="28.8">
      <c r="A2609" s="1" t="s">
        <v>7602</v>
      </c>
      <c r="B2609" s="1" t="s">
        <v>6619</v>
      </c>
      <c r="C2609" s="1" t="s">
        <v>2044</v>
      </c>
      <c r="D2609" s="1" t="s">
        <v>58</v>
      </c>
      <c r="E2609" s="1" t="s">
        <v>6624</v>
      </c>
      <c r="F2609" s="2">
        <v>138852</v>
      </c>
      <c r="G2609" s="2">
        <v>754</v>
      </c>
      <c r="H2609" s="2">
        <v>227</v>
      </c>
      <c r="I2609" s="2">
        <v>12497</v>
      </c>
      <c r="J2609" s="2">
        <v>53552</v>
      </c>
      <c r="K2609" s="2">
        <v>11478</v>
      </c>
      <c r="L2609" s="2">
        <v>247</v>
      </c>
      <c r="M2609" s="2">
        <v>18</v>
      </c>
      <c r="N2609" s="2">
        <v>17</v>
      </c>
      <c r="O2609" s="2">
        <v>116</v>
      </c>
      <c r="P2609" s="2">
        <v>29</v>
      </c>
      <c r="Q2609" s="2">
        <v>28</v>
      </c>
      <c r="R2609" s="2">
        <v>16782</v>
      </c>
      <c r="S2609" s="2">
        <v>8283100</v>
      </c>
      <c r="T2609" s="2">
        <v>479267000</v>
      </c>
      <c r="U2609" s="2">
        <v>697</v>
      </c>
      <c r="V2609" s="2">
        <v>468</v>
      </c>
      <c r="W2609" s="2">
        <v>69</v>
      </c>
      <c r="X2609" s="2">
        <v>2373</v>
      </c>
      <c r="Y2609" s="2">
        <v>235</v>
      </c>
      <c r="Z2609" s="2">
        <v>1753</v>
      </c>
      <c r="AA2609" s="9">
        <f t="shared" si="362"/>
        <v>138852</v>
      </c>
      <c r="AB2609" s="9">
        <f t="shared" si="363"/>
        <v>11516</v>
      </c>
      <c r="AC2609" s="9">
        <f t="shared" si="364"/>
        <v>17237</v>
      </c>
      <c r="AD2609" s="9">
        <f t="shared" si="365"/>
        <v>16782</v>
      </c>
      <c r="AE2609" s="44">
        <f t="shared" si="366"/>
        <v>1.7181161959101181E-4</v>
      </c>
      <c r="AF2609" s="9">
        <f t="shared" si="367"/>
        <v>1836</v>
      </c>
      <c r="AG2609" s="9">
        <f t="shared" si="360"/>
        <v>1988</v>
      </c>
      <c r="AH2609" s="44">
        <f t="shared" si="368"/>
        <v>1.5854698648198138E-4</v>
      </c>
      <c r="AI2609">
        <f>AA2609/'Totals and Drop Down Lists'!W$6*Inputs!E$37</f>
        <v>125958.25981357251</v>
      </c>
      <c r="AJ2609">
        <f>AB2609/'Totals and Drop Down Lists'!X$6*Inputs!F$37</f>
        <v>37892.098796628663</v>
      </c>
      <c r="AK2609">
        <f>AC2609/'Totals and Drop Down Lists'!Y$6*Inputs!G$37</f>
        <v>113632.12642272646</v>
      </c>
      <c r="AL2609">
        <f>AD2609/'Totals and Drop Down Lists'!Z$6*Inputs!H$37</f>
        <v>134549.70631303746</v>
      </c>
      <c r="AM2609">
        <f>AE2609/'Totals and Drop Down Lists'!AA$6*Inputs!I$37</f>
        <v>21388.716906910027</v>
      </c>
      <c r="AN2609">
        <f>AF2609/'Totals and Drop Down Lists'!AB$6*Inputs!J$37</f>
        <v>36640.488605672952</v>
      </c>
      <c r="AO2609">
        <f>AG2609/'Totals and Drop Down Lists'!AC$6*Inputs!K$37</f>
        <v>37023.669444034138</v>
      </c>
      <c r="AP2609">
        <f>AH2609/'Totals and Drop Down Lists'!AD$6*Inputs!L$37</f>
        <v>37310.847908915988</v>
      </c>
      <c r="AQ2609">
        <f>IF(OR($D2609="51",$D2609="52",$D2609="61"),(AA2609/'Totals and Drop Down Lists'!W$4)*Inputs!E$38,0)</f>
        <v>0</v>
      </c>
      <c r="AR2609">
        <f>IF(OR($D2609="51",$D2609="52",$D2609="61"),(AB2609/'Totals and Drop Down Lists'!X$4)*Inputs!F$38,0)</f>
        <v>0</v>
      </c>
      <c r="AS2609">
        <f>IF(OR($D2609="51",$D2609="52",$D2609="61"),(AC2609/'Totals and Drop Down Lists'!Y$4)*Inputs!G$38,0)</f>
        <v>0</v>
      </c>
      <c r="AT2609">
        <f>IF(OR($D2609="51",$D2609="52",$D2609="61"),(AD2609/'Totals and Drop Down Lists'!Z$4)*Inputs!H$38,0)</f>
        <v>0</v>
      </c>
      <c r="AU2609">
        <f>IF(OR($D2609="51",$D2609="52",$D2609="61"),(AE2609/'Totals and Drop Down Lists'!AA$4)*Inputs!I$38,0)</f>
        <v>0</v>
      </c>
      <c r="AV2609">
        <f>IF(OR($D2609="51",$D2609="52",$D2609="61"),(AF2609/'Totals and Drop Down Lists'!AB$4)*Inputs!J$38,0)</f>
        <v>0</v>
      </c>
      <c r="AW2609">
        <f>IF(OR($D2609="51",$D2609="52",$D2609="61"),(AG2609/'Totals and Drop Down Lists'!AC$4)*Inputs!K$38,0)</f>
        <v>0</v>
      </c>
      <c r="AX2609">
        <f>IF(OR($D2609="51",$D2609="52",$D2609="61"),(AH2609/'Totals and Drop Down Lists'!AD$4)*Inputs!L$38,0)</f>
        <v>0</v>
      </c>
      <c r="AY2609">
        <f>IF(OR($D2609="51",$D2609="52",$D2609="61"),0,(AA2609/'Totals and Drop Down Lists'!W$5)*Inputs!E$39)</f>
        <v>0</v>
      </c>
      <c r="AZ2609">
        <f>IF(OR($D2609="51",$D2609="52",$D2609="61"),0,(AB2609/'Totals and Drop Down Lists'!X$5)*Inputs!F$39)</f>
        <v>0</v>
      </c>
      <c r="BA2609">
        <f>IF(OR($D2609="51",$D2609="52",$D2609="61"),0,(AC2609/'Totals and Drop Down Lists'!Y$5)*Inputs!G$39)</f>
        <v>0</v>
      </c>
      <c r="BB2609">
        <f>IF(OR($D2609="51",$D2609="52",$D2609="61"),0,(AD2609/'Totals and Drop Down Lists'!Z$5)*Inputs!H$39)</f>
        <v>0</v>
      </c>
      <c r="BC2609">
        <f>IF(OR($D2609="51",$D2609="52",$D2609="61"),0,(AE2609/'Totals and Drop Down Lists'!AA$5)*Inputs!I$39)</f>
        <v>0</v>
      </c>
      <c r="BD2609">
        <f>IF(OR($D2609="51",$D2609="52",$D2609="61"),0,(AF2609/'Totals and Drop Down Lists'!AB$5)*Inputs!J$39)</f>
        <v>0</v>
      </c>
      <c r="BE2609">
        <f>IF(OR($D2609="51",$D2609="52",$D2609="61"),0,(AG2609/'Totals and Drop Down Lists'!AC$5)*Inputs!K$39)</f>
        <v>0</v>
      </c>
      <c r="BF2609">
        <f>IF(OR($D2609="51",$D2609="52",$D2609="61"),0,(AH2609/'Totals and Drop Down Lists'!AD$5)*Inputs!L$39)</f>
        <v>0</v>
      </c>
      <c r="BG2609" s="10">
        <f t="shared" si="361"/>
        <v>544395.91421149811</v>
      </c>
    </row>
    <row r="2610" spans="1:59" ht="28.8">
      <c r="A2610" s="1" t="s">
        <v>7603</v>
      </c>
      <c r="B2610" s="1" t="s">
        <v>928</v>
      </c>
      <c r="C2610" s="1" t="s">
        <v>929</v>
      </c>
      <c r="D2610" s="1" t="s">
        <v>25</v>
      </c>
      <c r="E2610" s="1" t="s">
        <v>930</v>
      </c>
      <c r="F2610" s="2">
        <v>62674</v>
      </c>
      <c r="G2610" s="2">
        <v>336</v>
      </c>
      <c r="H2610" s="2">
        <v>54</v>
      </c>
      <c r="I2610" s="2">
        <v>5911</v>
      </c>
      <c r="J2610" s="2">
        <v>25280</v>
      </c>
      <c r="K2610" s="2">
        <v>6979</v>
      </c>
      <c r="L2610" s="2">
        <v>96</v>
      </c>
      <c r="M2610" s="2">
        <v>29</v>
      </c>
      <c r="N2610" s="2">
        <v>42</v>
      </c>
      <c r="O2610" s="2">
        <v>91</v>
      </c>
      <c r="P2610" s="2">
        <v>56</v>
      </c>
      <c r="Q2610" s="2">
        <v>4</v>
      </c>
      <c r="R2610" s="2">
        <v>11390</v>
      </c>
      <c r="S2610" s="2">
        <v>5226000</v>
      </c>
      <c r="T2610" s="2">
        <v>307271100</v>
      </c>
      <c r="U2610" s="2">
        <v>410</v>
      </c>
      <c r="V2610" s="2">
        <v>533</v>
      </c>
      <c r="W2610" s="2">
        <v>40</v>
      </c>
      <c r="X2610" s="2">
        <v>1460</v>
      </c>
      <c r="Y2610" s="2">
        <v>188</v>
      </c>
      <c r="Z2610" s="2">
        <v>872</v>
      </c>
      <c r="AA2610" s="9">
        <f t="shared" si="362"/>
        <v>62674</v>
      </c>
      <c r="AB2610" s="9">
        <f t="shared" si="363"/>
        <v>5521</v>
      </c>
      <c r="AC2610" s="9">
        <f t="shared" si="364"/>
        <v>11708</v>
      </c>
      <c r="AD2610" s="9">
        <f t="shared" si="365"/>
        <v>11390</v>
      </c>
      <c r="AE2610" s="44">
        <f t="shared" si="366"/>
        <v>1.3455663353025007E-4</v>
      </c>
      <c r="AF2610" s="9">
        <f t="shared" si="367"/>
        <v>887</v>
      </c>
      <c r="AG2610" s="9">
        <f t="shared" si="360"/>
        <v>1060</v>
      </c>
      <c r="AH2610" s="44">
        <f t="shared" si="368"/>
        <v>1.0888625981669027E-4</v>
      </c>
      <c r="AI2610">
        <f>AA2610/'Totals and Drop Down Lists'!W$6*Inputs!E$37</f>
        <v>56854.117877710392</v>
      </c>
      <c r="AJ2610">
        <f>AB2610/'Totals and Drop Down Lists'!X$6*Inputs!F$37</f>
        <v>18166.227636000942</v>
      </c>
      <c r="AK2610">
        <f>AC2610/'Totals and Drop Down Lists'!Y$6*Inputs!G$37</f>
        <v>77183.090802186081</v>
      </c>
      <c r="AL2610">
        <f>AD2610/'Totals and Drop Down Lists'!Z$6*Inputs!H$37</f>
        <v>91319.339465230398</v>
      </c>
      <c r="AM2610">
        <f>AE2610/'Totals and Drop Down Lists'!AA$6*Inputs!I$37</f>
        <v>16750.867894594459</v>
      </c>
      <c r="AN2610">
        <f>AF2610/'Totals and Drop Down Lists'!AB$6*Inputs!J$37</f>
        <v>17701.586815485785</v>
      </c>
      <c r="AO2610">
        <f>AG2610/'Totals and Drop Down Lists'!AC$6*Inputs!K$37</f>
        <v>19740.990749837114</v>
      </c>
      <c r="AP2610">
        <f>AH2610/'Totals and Drop Down Lists'!AD$6*Inputs!L$37</f>
        <v>25624.193619428734</v>
      </c>
      <c r="AQ2610">
        <f>IF(OR($D2610="51",$D2610="52",$D2610="61"),(AA2610/'Totals and Drop Down Lists'!W$4)*Inputs!E$38,0)</f>
        <v>0</v>
      </c>
      <c r="AR2610">
        <f>IF(OR($D2610="51",$D2610="52",$D2610="61"),(AB2610/'Totals and Drop Down Lists'!X$4)*Inputs!F$38,0)</f>
        <v>0</v>
      </c>
      <c r="AS2610">
        <f>IF(OR($D2610="51",$D2610="52",$D2610="61"),(AC2610/'Totals and Drop Down Lists'!Y$4)*Inputs!G$38,0)</f>
        <v>0</v>
      </c>
      <c r="AT2610">
        <f>IF(OR($D2610="51",$D2610="52",$D2610="61"),(AD2610/'Totals and Drop Down Lists'!Z$4)*Inputs!H$38,0)</f>
        <v>0</v>
      </c>
      <c r="AU2610">
        <f>IF(OR($D2610="51",$D2610="52",$D2610="61"),(AE2610/'Totals and Drop Down Lists'!AA$4)*Inputs!I$38,0)</f>
        <v>0</v>
      </c>
      <c r="AV2610">
        <f>IF(OR($D2610="51",$D2610="52",$D2610="61"),(AF2610/'Totals and Drop Down Lists'!AB$4)*Inputs!J$38,0)</f>
        <v>0</v>
      </c>
      <c r="AW2610">
        <f>IF(OR($D2610="51",$D2610="52",$D2610="61"),(AG2610/'Totals and Drop Down Lists'!AC$4)*Inputs!K$38,0)</f>
        <v>0</v>
      </c>
      <c r="AX2610">
        <f>IF(OR($D2610="51",$D2610="52",$D2610="61"),(AH2610/'Totals and Drop Down Lists'!AD$4)*Inputs!L$38,0)</f>
        <v>0</v>
      </c>
      <c r="AY2610">
        <f>IF(OR($D2610="51",$D2610="52",$D2610="61"),0,(AA2610/'Totals and Drop Down Lists'!W$5)*Inputs!E$39)</f>
        <v>0</v>
      </c>
      <c r="AZ2610">
        <f>IF(OR($D2610="51",$D2610="52",$D2610="61"),0,(AB2610/'Totals and Drop Down Lists'!X$5)*Inputs!F$39)</f>
        <v>0</v>
      </c>
      <c r="BA2610">
        <f>IF(OR($D2610="51",$D2610="52",$D2610="61"),0,(AC2610/'Totals and Drop Down Lists'!Y$5)*Inputs!G$39)</f>
        <v>0</v>
      </c>
      <c r="BB2610">
        <f>IF(OR($D2610="51",$D2610="52",$D2610="61"),0,(AD2610/'Totals and Drop Down Lists'!Z$5)*Inputs!H$39)</f>
        <v>0</v>
      </c>
      <c r="BC2610">
        <f>IF(OR($D2610="51",$D2610="52",$D2610="61"),0,(AE2610/'Totals and Drop Down Lists'!AA$5)*Inputs!I$39)</f>
        <v>0</v>
      </c>
      <c r="BD2610">
        <f>IF(OR($D2610="51",$D2610="52",$D2610="61"),0,(AF2610/'Totals and Drop Down Lists'!AB$5)*Inputs!J$39)</f>
        <v>0</v>
      </c>
      <c r="BE2610">
        <f>IF(OR($D2610="51",$D2610="52",$D2610="61"),0,(AG2610/'Totals and Drop Down Lists'!AC$5)*Inputs!K$39)</f>
        <v>0</v>
      </c>
      <c r="BF2610">
        <f>IF(OR($D2610="51",$D2610="52",$D2610="61"),0,(AH2610/'Totals and Drop Down Lists'!AD$5)*Inputs!L$39)</f>
        <v>0</v>
      </c>
      <c r="BG2610" s="10">
        <f t="shared" si="361"/>
        <v>323340.41486047389</v>
      </c>
    </row>
    <row r="2611" spans="1:59" ht="28.8">
      <c r="A2611" s="1" t="s">
        <v>7603</v>
      </c>
      <c r="B2611" s="1" t="s">
        <v>928</v>
      </c>
      <c r="C2611" s="1" t="s">
        <v>68</v>
      </c>
      <c r="D2611" s="1" t="s">
        <v>25</v>
      </c>
      <c r="E2611" s="1" t="s">
        <v>931</v>
      </c>
      <c r="F2611" s="2">
        <v>48928</v>
      </c>
      <c r="G2611" s="2">
        <v>498</v>
      </c>
      <c r="H2611" s="2">
        <v>6</v>
      </c>
      <c r="I2611" s="2">
        <v>6881</v>
      </c>
      <c r="J2611" s="2">
        <v>18365</v>
      </c>
      <c r="K2611" s="2">
        <v>4721</v>
      </c>
      <c r="L2611" s="2">
        <v>98</v>
      </c>
      <c r="M2611" s="2">
        <v>31</v>
      </c>
      <c r="N2611" s="2">
        <v>0</v>
      </c>
      <c r="O2611" s="2">
        <v>104</v>
      </c>
      <c r="P2611" s="2">
        <v>21</v>
      </c>
      <c r="Q2611" s="2">
        <v>0</v>
      </c>
      <c r="R2611" s="2">
        <v>8409</v>
      </c>
      <c r="S2611" s="2">
        <v>3728400</v>
      </c>
      <c r="T2611" s="2">
        <v>173656200</v>
      </c>
      <c r="U2611" s="2">
        <v>403</v>
      </c>
      <c r="V2611" s="2">
        <v>251</v>
      </c>
      <c r="W2611" s="2">
        <v>49</v>
      </c>
      <c r="X2611" s="2">
        <v>1015</v>
      </c>
      <c r="Y2611" s="2">
        <v>113</v>
      </c>
      <c r="Z2611" s="2">
        <v>670</v>
      </c>
      <c r="AA2611" s="9">
        <f t="shared" si="362"/>
        <v>48928</v>
      </c>
      <c r="AB2611" s="9">
        <f t="shared" si="363"/>
        <v>6377</v>
      </c>
      <c r="AC2611" s="9">
        <f t="shared" si="364"/>
        <v>8663</v>
      </c>
      <c r="AD2611" s="9">
        <f t="shared" si="365"/>
        <v>8409</v>
      </c>
      <c r="AE2611" s="44">
        <f t="shared" si="366"/>
        <v>8.4756468736549751E-5</v>
      </c>
      <c r="AF2611" s="9">
        <f t="shared" si="367"/>
        <v>715</v>
      </c>
      <c r="AG2611" s="9">
        <f t="shared" si="360"/>
        <v>783</v>
      </c>
      <c r="AH2611" s="44">
        <f t="shared" si="368"/>
        <v>7.489553305181709E-5</v>
      </c>
      <c r="AI2611">
        <f>AA2611/'Totals and Drop Down Lists'!W$6*Inputs!E$37</f>
        <v>44384.565841028401</v>
      </c>
      <c r="AJ2611">
        <f>AB2611/'Totals and Drop Down Lists'!X$6*Inputs!F$37</f>
        <v>20982.79906444086</v>
      </c>
      <c r="AK2611">
        <f>AC2611/'Totals and Drop Down Lists'!Y$6*Inputs!G$37</f>
        <v>57109.422242854285</v>
      </c>
      <c r="AL2611">
        <f>AD2611/'Totals and Drop Down Lists'!Z$6*Inputs!H$37</f>
        <v>67419.168179378612</v>
      </c>
      <c r="AM2611">
        <f>AE2611/'Totals and Drop Down Lists'!AA$6*Inputs!I$37</f>
        <v>10551.277731685323</v>
      </c>
      <c r="AN2611">
        <f>AF2611/'Totals and Drop Down Lists'!AB$6*Inputs!J$37</f>
        <v>14269.03559534649</v>
      </c>
      <c r="AO2611">
        <f>AG2611/'Totals and Drop Down Lists'!AC$6*Inputs!K$37</f>
        <v>14582.260148228739</v>
      </c>
      <c r="AP2611">
        <f>AH2611/'Totals and Drop Down Lists'!AD$6*Inputs!L$37</f>
        <v>17625.158981316359</v>
      </c>
      <c r="AQ2611">
        <f>IF(OR($D2611="51",$D2611="52",$D2611="61"),(AA2611/'Totals and Drop Down Lists'!W$4)*Inputs!E$38,0)</f>
        <v>0</v>
      </c>
      <c r="AR2611">
        <f>IF(OR($D2611="51",$D2611="52",$D2611="61"),(AB2611/'Totals and Drop Down Lists'!X$4)*Inputs!F$38,0)</f>
        <v>0</v>
      </c>
      <c r="AS2611">
        <f>IF(OR($D2611="51",$D2611="52",$D2611="61"),(AC2611/'Totals and Drop Down Lists'!Y$4)*Inputs!G$38,0)</f>
        <v>0</v>
      </c>
      <c r="AT2611">
        <f>IF(OR($D2611="51",$D2611="52",$D2611="61"),(AD2611/'Totals and Drop Down Lists'!Z$4)*Inputs!H$38,0)</f>
        <v>0</v>
      </c>
      <c r="AU2611">
        <f>IF(OR($D2611="51",$D2611="52",$D2611="61"),(AE2611/'Totals and Drop Down Lists'!AA$4)*Inputs!I$38,0)</f>
        <v>0</v>
      </c>
      <c r="AV2611">
        <f>IF(OR($D2611="51",$D2611="52",$D2611="61"),(AF2611/'Totals and Drop Down Lists'!AB$4)*Inputs!J$38,0)</f>
        <v>0</v>
      </c>
      <c r="AW2611">
        <f>IF(OR($D2611="51",$D2611="52",$D2611="61"),(AG2611/'Totals and Drop Down Lists'!AC$4)*Inputs!K$38,0)</f>
        <v>0</v>
      </c>
      <c r="AX2611">
        <f>IF(OR($D2611="51",$D2611="52",$D2611="61"),(AH2611/'Totals and Drop Down Lists'!AD$4)*Inputs!L$38,0)</f>
        <v>0</v>
      </c>
      <c r="AY2611">
        <f>IF(OR($D2611="51",$D2611="52",$D2611="61"),0,(AA2611/'Totals and Drop Down Lists'!W$5)*Inputs!E$39)</f>
        <v>0</v>
      </c>
      <c r="AZ2611">
        <f>IF(OR($D2611="51",$D2611="52",$D2611="61"),0,(AB2611/'Totals and Drop Down Lists'!X$5)*Inputs!F$39)</f>
        <v>0</v>
      </c>
      <c r="BA2611">
        <f>IF(OR($D2611="51",$D2611="52",$D2611="61"),0,(AC2611/'Totals and Drop Down Lists'!Y$5)*Inputs!G$39)</f>
        <v>0</v>
      </c>
      <c r="BB2611">
        <f>IF(OR($D2611="51",$D2611="52",$D2611="61"),0,(AD2611/'Totals and Drop Down Lists'!Z$5)*Inputs!H$39)</f>
        <v>0</v>
      </c>
      <c r="BC2611">
        <f>IF(OR($D2611="51",$D2611="52",$D2611="61"),0,(AE2611/'Totals and Drop Down Lists'!AA$5)*Inputs!I$39)</f>
        <v>0</v>
      </c>
      <c r="BD2611">
        <f>IF(OR($D2611="51",$D2611="52",$D2611="61"),0,(AF2611/'Totals and Drop Down Lists'!AB$5)*Inputs!J$39)</f>
        <v>0</v>
      </c>
      <c r="BE2611">
        <f>IF(OR($D2611="51",$D2611="52",$D2611="61"),0,(AG2611/'Totals and Drop Down Lists'!AC$5)*Inputs!K$39)</f>
        <v>0</v>
      </c>
      <c r="BF2611">
        <f>IF(OR($D2611="51",$D2611="52",$D2611="61"),0,(AH2611/'Totals and Drop Down Lists'!AD$5)*Inputs!L$39)</f>
        <v>0</v>
      </c>
      <c r="BG2611" s="10">
        <f t="shared" si="361"/>
        <v>246923.68778427906</v>
      </c>
    </row>
    <row r="2612" spans="1:59">
      <c r="A2612" s="1" t="s">
        <v>7604</v>
      </c>
      <c r="B2612" s="1" t="s">
        <v>1402</v>
      </c>
      <c r="C2612" s="1" t="s">
        <v>1403</v>
      </c>
      <c r="D2612" s="1" t="s">
        <v>25</v>
      </c>
      <c r="E2612" s="1" t="s">
        <v>1404</v>
      </c>
      <c r="F2612" s="2">
        <v>39181</v>
      </c>
      <c r="G2612" s="2">
        <v>243</v>
      </c>
      <c r="H2612" s="2">
        <v>9</v>
      </c>
      <c r="I2612" s="2">
        <v>4342</v>
      </c>
      <c r="J2612" s="2">
        <v>15919</v>
      </c>
      <c r="K2612" s="2">
        <v>4397</v>
      </c>
      <c r="L2612" s="2">
        <v>214</v>
      </c>
      <c r="M2612" s="2">
        <v>9</v>
      </c>
      <c r="N2612" s="2">
        <v>0</v>
      </c>
      <c r="O2612" s="2">
        <v>55</v>
      </c>
      <c r="P2612" s="2">
        <v>84</v>
      </c>
      <c r="Q2612" s="2">
        <v>0</v>
      </c>
      <c r="R2612" s="2">
        <v>9078</v>
      </c>
      <c r="S2612" s="2">
        <v>3409100</v>
      </c>
      <c r="T2612" s="2">
        <v>171458500</v>
      </c>
      <c r="U2612" s="2">
        <v>356</v>
      </c>
      <c r="V2612" s="2">
        <v>121</v>
      </c>
      <c r="W2612" s="2">
        <v>92</v>
      </c>
      <c r="X2612" s="2">
        <v>825</v>
      </c>
      <c r="Y2612" s="2">
        <v>52</v>
      </c>
      <c r="Z2612" s="2">
        <v>668</v>
      </c>
      <c r="AA2612" s="9">
        <f t="shared" si="362"/>
        <v>39181</v>
      </c>
      <c r="AB2612" s="9">
        <f t="shared" si="363"/>
        <v>4090</v>
      </c>
      <c r="AC2612" s="9">
        <f t="shared" si="364"/>
        <v>9440</v>
      </c>
      <c r="AD2612" s="9">
        <f t="shared" si="365"/>
        <v>9078</v>
      </c>
      <c r="AE2612" s="44">
        <f t="shared" si="366"/>
        <v>8.4818958310257524E-5</v>
      </c>
      <c r="AF2612" s="9">
        <f t="shared" si="367"/>
        <v>612</v>
      </c>
      <c r="AG2612" s="9">
        <f t="shared" si="360"/>
        <v>720</v>
      </c>
      <c r="AH2612" s="44">
        <f t="shared" si="368"/>
        <v>7.3998729894543153E-5</v>
      </c>
      <c r="AI2612">
        <f>AA2612/'Totals and Drop Down Lists'!W$6*Inputs!E$37</f>
        <v>35542.668292538707</v>
      </c>
      <c r="AJ2612">
        <f>AB2612/'Totals and Drop Down Lists'!X$6*Inputs!F$37</f>
        <v>13457.683577475793</v>
      </c>
      <c r="AK2612">
        <f>AC2612/'Totals and Drop Down Lists'!Y$6*Inputs!G$37</f>
        <v>62231.668702821713</v>
      </c>
      <c r="AL2612">
        <f>AD2612/'Totals and Drop Down Lists'!Z$6*Inputs!H$37</f>
        <v>72782.876529004512</v>
      </c>
      <c r="AM2612">
        <f>AE2612/'Totals and Drop Down Lists'!AA$6*Inputs!I$37</f>
        <v>10559.057018120377</v>
      </c>
      <c r="AN2612">
        <f>AF2612/'Totals and Drop Down Lists'!AB$6*Inputs!J$37</f>
        <v>12213.496201890983</v>
      </c>
      <c r="AO2612">
        <f>AG2612/'Totals and Drop Down Lists'!AC$6*Inputs!K$37</f>
        <v>13408.974848945965</v>
      </c>
      <c r="AP2612">
        <f>AH2612/'Totals and Drop Down Lists'!AD$6*Inputs!L$37</f>
        <v>17414.114375879562</v>
      </c>
      <c r="AQ2612">
        <f>IF(OR($D2612="51",$D2612="52",$D2612="61"),(AA2612/'Totals and Drop Down Lists'!W$4)*Inputs!E$38,0)</f>
        <v>0</v>
      </c>
      <c r="AR2612">
        <f>IF(OR($D2612="51",$D2612="52",$D2612="61"),(AB2612/'Totals and Drop Down Lists'!X$4)*Inputs!F$38,0)</f>
        <v>0</v>
      </c>
      <c r="AS2612">
        <f>IF(OR($D2612="51",$D2612="52",$D2612="61"),(AC2612/'Totals and Drop Down Lists'!Y$4)*Inputs!G$38,0)</f>
        <v>0</v>
      </c>
      <c r="AT2612">
        <f>IF(OR($D2612="51",$D2612="52",$D2612="61"),(AD2612/'Totals and Drop Down Lists'!Z$4)*Inputs!H$38,0)</f>
        <v>0</v>
      </c>
      <c r="AU2612">
        <f>IF(OR($D2612="51",$D2612="52",$D2612="61"),(AE2612/'Totals and Drop Down Lists'!AA$4)*Inputs!I$38,0)</f>
        <v>0</v>
      </c>
      <c r="AV2612">
        <f>IF(OR($D2612="51",$D2612="52",$D2612="61"),(AF2612/'Totals and Drop Down Lists'!AB$4)*Inputs!J$38,0)</f>
        <v>0</v>
      </c>
      <c r="AW2612">
        <f>IF(OR($D2612="51",$D2612="52",$D2612="61"),(AG2612/'Totals and Drop Down Lists'!AC$4)*Inputs!K$38,0)</f>
        <v>0</v>
      </c>
      <c r="AX2612">
        <f>IF(OR($D2612="51",$D2612="52",$D2612="61"),(AH2612/'Totals and Drop Down Lists'!AD$4)*Inputs!L$38,0)</f>
        <v>0</v>
      </c>
      <c r="AY2612">
        <f>IF(OR($D2612="51",$D2612="52",$D2612="61"),0,(AA2612/'Totals and Drop Down Lists'!W$5)*Inputs!E$39)</f>
        <v>0</v>
      </c>
      <c r="AZ2612">
        <f>IF(OR($D2612="51",$D2612="52",$D2612="61"),0,(AB2612/'Totals and Drop Down Lists'!X$5)*Inputs!F$39)</f>
        <v>0</v>
      </c>
      <c r="BA2612">
        <f>IF(OR($D2612="51",$D2612="52",$D2612="61"),0,(AC2612/'Totals and Drop Down Lists'!Y$5)*Inputs!G$39)</f>
        <v>0</v>
      </c>
      <c r="BB2612">
        <f>IF(OR($D2612="51",$D2612="52",$D2612="61"),0,(AD2612/'Totals and Drop Down Lists'!Z$5)*Inputs!H$39)</f>
        <v>0</v>
      </c>
      <c r="BC2612">
        <f>IF(OR($D2612="51",$D2612="52",$D2612="61"),0,(AE2612/'Totals and Drop Down Lists'!AA$5)*Inputs!I$39)</f>
        <v>0</v>
      </c>
      <c r="BD2612">
        <f>IF(OR($D2612="51",$D2612="52",$D2612="61"),0,(AF2612/'Totals and Drop Down Lists'!AB$5)*Inputs!J$39)</f>
        <v>0</v>
      </c>
      <c r="BE2612">
        <f>IF(OR($D2612="51",$D2612="52",$D2612="61"),0,(AG2612/'Totals and Drop Down Lists'!AC$5)*Inputs!K$39)</f>
        <v>0</v>
      </c>
      <c r="BF2612">
        <f>IF(OR($D2612="51",$D2612="52",$D2612="61"),0,(AH2612/'Totals and Drop Down Lists'!AD$5)*Inputs!L$39)</f>
        <v>0</v>
      </c>
      <c r="BG2612" s="10">
        <f t="shared" si="361"/>
        <v>237610.53954667761</v>
      </c>
    </row>
    <row r="2613" spans="1:59">
      <c r="A2613" s="1" t="s">
        <v>7604</v>
      </c>
      <c r="B2613" s="1" t="s">
        <v>1402</v>
      </c>
      <c r="C2613" s="1" t="s">
        <v>745</v>
      </c>
      <c r="D2613" s="1" t="s">
        <v>25</v>
      </c>
      <c r="E2613" s="1" t="s">
        <v>1405</v>
      </c>
      <c r="F2613" s="2">
        <v>51676</v>
      </c>
      <c r="G2613" s="2">
        <v>237</v>
      </c>
      <c r="H2613" s="2">
        <v>40</v>
      </c>
      <c r="I2613" s="2">
        <v>8743</v>
      </c>
      <c r="J2613" s="2">
        <v>19238</v>
      </c>
      <c r="K2613" s="2">
        <v>5331</v>
      </c>
      <c r="L2613" s="2">
        <v>188</v>
      </c>
      <c r="M2613" s="2">
        <v>7</v>
      </c>
      <c r="N2613" s="2">
        <v>8</v>
      </c>
      <c r="O2613" s="2">
        <v>73</v>
      </c>
      <c r="P2613" s="2">
        <v>23</v>
      </c>
      <c r="Q2613" s="2">
        <v>0</v>
      </c>
      <c r="R2613" s="2">
        <v>9461</v>
      </c>
      <c r="S2613" s="2">
        <v>3544700</v>
      </c>
      <c r="T2613" s="2">
        <v>174020500</v>
      </c>
      <c r="U2613" s="2">
        <v>306</v>
      </c>
      <c r="V2613" s="2">
        <v>407</v>
      </c>
      <c r="W2613" s="2">
        <v>117</v>
      </c>
      <c r="X2613" s="2">
        <v>1437</v>
      </c>
      <c r="Y2613" s="2">
        <v>187</v>
      </c>
      <c r="Z2613" s="2">
        <v>893</v>
      </c>
      <c r="AA2613" s="9">
        <f t="shared" si="362"/>
        <v>51676</v>
      </c>
      <c r="AB2613" s="9">
        <f t="shared" si="363"/>
        <v>8466</v>
      </c>
      <c r="AC2613" s="9">
        <f t="shared" si="364"/>
        <v>9760</v>
      </c>
      <c r="AD2613" s="9">
        <f t="shared" si="365"/>
        <v>9461</v>
      </c>
      <c r="AE2613" s="44">
        <f t="shared" si="366"/>
        <v>1.0316995250101501E-4</v>
      </c>
      <c r="AF2613" s="9">
        <f t="shared" si="367"/>
        <v>913</v>
      </c>
      <c r="AG2613" s="9">
        <f t="shared" si="360"/>
        <v>1080</v>
      </c>
      <c r="AH2613" s="44">
        <f t="shared" si="368"/>
        <v>1.1135855937575612E-4</v>
      </c>
      <c r="AI2613">
        <f>AA2613/'Totals and Drop Down Lists'!W$6*Inputs!E$37</f>
        <v>46877.387679876221</v>
      </c>
      <c r="AJ2613">
        <f>AB2613/'Totals and Drop Down Lists'!X$6*Inputs!F$37</f>
        <v>27856.417889220065</v>
      </c>
      <c r="AK2613">
        <f>AC2613/'Totals and Drop Down Lists'!Y$6*Inputs!G$37</f>
        <v>64341.216794442786</v>
      </c>
      <c r="AL2613">
        <f>AD2613/'Totals and Drop Down Lists'!Z$6*Inputs!H$37</f>
        <v>75853.579515412188</v>
      </c>
      <c r="AM2613">
        <f>AE2613/'Totals and Drop Down Lists'!AA$6*Inputs!I$37</f>
        <v>12843.560363358592</v>
      </c>
      <c r="AN2613">
        <f>AF2613/'Totals and Drop Down Lists'!AB$6*Inputs!J$37</f>
        <v>18220.460837134749</v>
      </c>
      <c r="AO2613">
        <f>AG2613/'Totals and Drop Down Lists'!AC$6*Inputs!K$37</f>
        <v>20113.462273418947</v>
      </c>
      <c r="AP2613">
        <f>AH2613/'Totals and Drop Down Lists'!AD$6*Inputs!L$37</f>
        <v>26205.999649807429</v>
      </c>
      <c r="AQ2613">
        <f>IF(OR($D2613="51",$D2613="52",$D2613="61"),(AA2613/'Totals and Drop Down Lists'!W$4)*Inputs!E$38,0)</f>
        <v>0</v>
      </c>
      <c r="AR2613">
        <f>IF(OR($D2613="51",$D2613="52",$D2613="61"),(AB2613/'Totals and Drop Down Lists'!X$4)*Inputs!F$38,0)</f>
        <v>0</v>
      </c>
      <c r="AS2613">
        <f>IF(OR($D2613="51",$D2613="52",$D2613="61"),(AC2613/'Totals and Drop Down Lists'!Y$4)*Inputs!G$38,0)</f>
        <v>0</v>
      </c>
      <c r="AT2613">
        <f>IF(OR($D2613="51",$D2613="52",$D2613="61"),(AD2613/'Totals and Drop Down Lists'!Z$4)*Inputs!H$38,0)</f>
        <v>0</v>
      </c>
      <c r="AU2613">
        <f>IF(OR($D2613="51",$D2613="52",$D2613="61"),(AE2613/'Totals and Drop Down Lists'!AA$4)*Inputs!I$38,0)</f>
        <v>0</v>
      </c>
      <c r="AV2613">
        <f>IF(OR($D2613="51",$D2613="52",$D2613="61"),(AF2613/'Totals and Drop Down Lists'!AB$4)*Inputs!J$38,0)</f>
        <v>0</v>
      </c>
      <c r="AW2613">
        <f>IF(OR($D2613="51",$D2613="52",$D2613="61"),(AG2613/'Totals and Drop Down Lists'!AC$4)*Inputs!K$38,0)</f>
        <v>0</v>
      </c>
      <c r="AX2613">
        <f>IF(OR($D2613="51",$D2613="52",$D2613="61"),(AH2613/'Totals and Drop Down Lists'!AD$4)*Inputs!L$38,0)</f>
        <v>0</v>
      </c>
      <c r="AY2613">
        <f>IF(OR($D2613="51",$D2613="52",$D2613="61"),0,(AA2613/'Totals and Drop Down Lists'!W$5)*Inputs!E$39)</f>
        <v>0</v>
      </c>
      <c r="AZ2613">
        <f>IF(OR($D2613="51",$D2613="52",$D2613="61"),0,(AB2613/'Totals and Drop Down Lists'!X$5)*Inputs!F$39)</f>
        <v>0</v>
      </c>
      <c r="BA2613">
        <f>IF(OR($D2613="51",$D2613="52",$D2613="61"),0,(AC2613/'Totals and Drop Down Lists'!Y$5)*Inputs!G$39)</f>
        <v>0</v>
      </c>
      <c r="BB2613">
        <f>IF(OR($D2613="51",$D2613="52",$D2613="61"),0,(AD2613/'Totals and Drop Down Lists'!Z$5)*Inputs!H$39)</f>
        <v>0</v>
      </c>
      <c r="BC2613">
        <f>IF(OR($D2613="51",$D2613="52",$D2613="61"),0,(AE2613/'Totals and Drop Down Lists'!AA$5)*Inputs!I$39)</f>
        <v>0</v>
      </c>
      <c r="BD2613">
        <f>IF(OR($D2613="51",$D2613="52",$D2613="61"),0,(AF2613/'Totals and Drop Down Lists'!AB$5)*Inputs!J$39)</f>
        <v>0</v>
      </c>
      <c r="BE2613">
        <f>IF(OR($D2613="51",$D2613="52",$D2613="61"),0,(AG2613/'Totals and Drop Down Lists'!AC$5)*Inputs!K$39)</f>
        <v>0</v>
      </c>
      <c r="BF2613">
        <f>IF(OR($D2613="51",$D2613="52",$D2613="61"),0,(AH2613/'Totals and Drop Down Lists'!AD$5)*Inputs!L$39)</f>
        <v>0</v>
      </c>
      <c r="BG2613" s="10">
        <f t="shared" si="361"/>
        <v>292312.08500267094</v>
      </c>
    </row>
    <row r="2614" spans="1:59" ht="28.8">
      <c r="A2614" s="1" t="s">
        <v>7605</v>
      </c>
      <c r="B2614" s="1" t="s">
        <v>2457</v>
      </c>
      <c r="C2614" s="1" t="s">
        <v>2458</v>
      </c>
      <c r="D2614" s="1" t="s">
        <v>10</v>
      </c>
      <c r="E2614" s="1" t="s">
        <v>2459</v>
      </c>
      <c r="F2614" s="2">
        <v>27453</v>
      </c>
      <c r="G2614" s="2">
        <v>198</v>
      </c>
      <c r="H2614" s="2">
        <v>26</v>
      </c>
      <c r="I2614" s="2">
        <v>5427</v>
      </c>
      <c r="J2614" s="2">
        <v>11687</v>
      </c>
      <c r="K2614" s="2">
        <v>6826</v>
      </c>
      <c r="L2614" s="2">
        <v>54</v>
      </c>
      <c r="M2614" s="2">
        <v>0</v>
      </c>
      <c r="N2614" s="2">
        <v>0</v>
      </c>
      <c r="O2614" s="2">
        <v>123</v>
      </c>
      <c r="P2614" s="2">
        <v>15</v>
      </c>
      <c r="Q2614" s="2">
        <v>34</v>
      </c>
      <c r="R2614" s="2">
        <v>7354</v>
      </c>
      <c r="S2614" s="2">
        <v>5367000</v>
      </c>
      <c r="T2614" s="2">
        <v>233111200</v>
      </c>
      <c r="U2614" s="2">
        <v>345</v>
      </c>
      <c r="V2614" s="2">
        <v>635</v>
      </c>
      <c r="W2614" s="2">
        <v>35</v>
      </c>
      <c r="X2614" s="2">
        <v>1590</v>
      </c>
      <c r="Y2614" s="2">
        <v>195</v>
      </c>
      <c r="Z2614" s="2">
        <v>940</v>
      </c>
      <c r="AA2614" s="9">
        <f t="shared" si="362"/>
        <v>27453</v>
      </c>
      <c r="AB2614" s="9">
        <f t="shared" si="363"/>
        <v>5203</v>
      </c>
      <c r="AC2614" s="9">
        <f t="shared" si="364"/>
        <v>7580</v>
      </c>
      <c r="AD2614" s="9">
        <f t="shared" si="365"/>
        <v>7354</v>
      </c>
      <c r="AE2614" s="44">
        <f t="shared" si="366"/>
        <v>2.7843595108960697E-4</v>
      </c>
      <c r="AF2614" s="9">
        <f t="shared" si="367"/>
        <v>920</v>
      </c>
      <c r="AG2614" s="9">
        <f t="shared" si="360"/>
        <v>1135</v>
      </c>
      <c r="AH2614" s="44">
        <f t="shared" si="368"/>
        <v>2.466665091830586E-4</v>
      </c>
      <c r="AI2614">
        <f>AA2614/'Totals and Drop Down Lists'!W$6*Inputs!E$37</f>
        <v>24903.725597485136</v>
      </c>
      <c r="AJ2614">
        <f>AB2614/'Totals and Drop Down Lists'!X$6*Inputs!F$37</f>
        <v>17119.88451188424</v>
      </c>
      <c r="AK2614">
        <f>AC2614/'Totals and Drop Down Lists'!Y$6*Inputs!G$37</f>
        <v>49969.920420274211</v>
      </c>
      <c r="AL2614">
        <f>AD2614/'Totals and Drop Down Lists'!Z$6*Inputs!H$37</f>
        <v>58960.704339535056</v>
      </c>
      <c r="AM2614">
        <f>AE2614/'Totals and Drop Down Lists'!AA$6*Inputs!I$37</f>
        <v>34662.31066756908</v>
      </c>
      <c r="AN2614">
        <f>AF2614/'Totals and Drop Down Lists'!AB$6*Inputs!J$37</f>
        <v>18360.157689117164</v>
      </c>
      <c r="AO2614">
        <f>AG2614/'Totals and Drop Down Lists'!AC$6*Inputs!K$37</f>
        <v>21137.758963268985</v>
      </c>
      <c r="AP2614">
        <f>AH2614/'Totals and Drop Down Lists'!AD$6*Inputs!L$37</f>
        <v>58048.007171667516</v>
      </c>
      <c r="AQ2614">
        <f>IF(OR($D2614="51",$D2614="52",$D2614="61"),(AA2614/'Totals and Drop Down Lists'!W$4)*Inputs!E$38,0)</f>
        <v>0</v>
      </c>
      <c r="AR2614">
        <f>IF(OR($D2614="51",$D2614="52",$D2614="61"),(AB2614/'Totals and Drop Down Lists'!X$4)*Inputs!F$38,0)</f>
        <v>0</v>
      </c>
      <c r="AS2614">
        <f>IF(OR($D2614="51",$D2614="52",$D2614="61"),(AC2614/'Totals and Drop Down Lists'!Y$4)*Inputs!G$38,0)</f>
        <v>0</v>
      </c>
      <c r="AT2614">
        <f>IF(OR($D2614="51",$D2614="52",$D2614="61"),(AD2614/'Totals and Drop Down Lists'!Z$4)*Inputs!H$38,0)</f>
        <v>0</v>
      </c>
      <c r="AU2614">
        <f>IF(OR($D2614="51",$D2614="52",$D2614="61"),(AE2614/'Totals and Drop Down Lists'!AA$4)*Inputs!I$38,0)</f>
        <v>0</v>
      </c>
      <c r="AV2614">
        <f>IF(OR($D2614="51",$D2614="52",$D2614="61"),(AF2614/'Totals and Drop Down Lists'!AB$4)*Inputs!J$38,0)</f>
        <v>0</v>
      </c>
      <c r="AW2614">
        <f>IF(OR($D2614="51",$D2614="52",$D2614="61"),(AG2614/'Totals and Drop Down Lists'!AC$4)*Inputs!K$38,0)</f>
        <v>0</v>
      </c>
      <c r="AX2614">
        <f>IF(OR($D2614="51",$D2614="52",$D2614="61"),(AH2614/'Totals and Drop Down Lists'!AD$4)*Inputs!L$38,0)</f>
        <v>0</v>
      </c>
      <c r="AY2614">
        <f>IF(OR($D2614="51",$D2614="52",$D2614="61"),0,(AA2614/'Totals and Drop Down Lists'!W$5)*Inputs!E$39)</f>
        <v>0</v>
      </c>
      <c r="AZ2614">
        <f>IF(OR($D2614="51",$D2614="52",$D2614="61"),0,(AB2614/'Totals and Drop Down Lists'!X$5)*Inputs!F$39)</f>
        <v>0</v>
      </c>
      <c r="BA2614">
        <f>IF(OR($D2614="51",$D2614="52",$D2614="61"),0,(AC2614/'Totals and Drop Down Lists'!Y$5)*Inputs!G$39)</f>
        <v>0</v>
      </c>
      <c r="BB2614">
        <f>IF(OR($D2614="51",$D2614="52",$D2614="61"),0,(AD2614/'Totals and Drop Down Lists'!Z$5)*Inputs!H$39)</f>
        <v>0</v>
      </c>
      <c r="BC2614">
        <f>IF(OR($D2614="51",$D2614="52",$D2614="61"),0,(AE2614/'Totals and Drop Down Lists'!AA$5)*Inputs!I$39)</f>
        <v>0</v>
      </c>
      <c r="BD2614">
        <f>IF(OR($D2614="51",$D2614="52",$D2614="61"),0,(AF2614/'Totals and Drop Down Lists'!AB$5)*Inputs!J$39)</f>
        <v>0</v>
      </c>
      <c r="BE2614">
        <f>IF(OR($D2614="51",$D2614="52",$D2614="61"),0,(AG2614/'Totals and Drop Down Lists'!AC$5)*Inputs!K$39)</f>
        <v>0</v>
      </c>
      <c r="BF2614">
        <f>IF(OR($D2614="51",$D2614="52",$D2614="61"),0,(AH2614/'Totals and Drop Down Lists'!AD$5)*Inputs!L$39)</f>
        <v>0</v>
      </c>
      <c r="BG2614" s="10">
        <f t="shared" si="361"/>
        <v>283162.46936080139</v>
      </c>
    </row>
    <row r="2615" spans="1:59" ht="28.8">
      <c r="A2615" s="1" t="s">
        <v>7605</v>
      </c>
      <c r="B2615" s="1" t="s">
        <v>2457</v>
      </c>
      <c r="C2615" s="1" t="s">
        <v>438</v>
      </c>
      <c r="D2615" s="1" t="s">
        <v>58</v>
      </c>
      <c r="E2615" s="1" t="s">
        <v>2460</v>
      </c>
      <c r="F2615" s="2">
        <v>90620</v>
      </c>
      <c r="G2615" s="2">
        <v>789</v>
      </c>
      <c r="H2615" s="2">
        <v>124</v>
      </c>
      <c r="I2615" s="2">
        <v>11945</v>
      </c>
      <c r="J2615" s="2">
        <v>33324</v>
      </c>
      <c r="K2615" s="2">
        <v>12931</v>
      </c>
      <c r="L2615" s="2">
        <v>302</v>
      </c>
      <c r="M2615" s="2">
        <v>24</v>
      </c>
      <c r="N2615" s="2">
        <v>10</v>
      </c>
      <c r="O2615" s="2">
        <v>396</v>
      </c>
      <c r="P2615" s="2">
        <v>63</v>
      </c>
      <c r="Q2615" s="2">
        <v>20</v>
      </c>
      <c r="R2615" s="2">
        <v>13724</v>
      </c>
      <c r="S2615" s="2">
        <v>10605100</v>
      </c>
      <c r="T2615" s="2">
        <v>391548100</v>
      </c>
      <c r="U2615" s="2">
        <v>531</v>
      </c>
      <c r="V2615" s="2">
        <v>737</v>
      </c>
      <c r="W2615" s="2">
        <v>10</v>
      </c>
      <c r="X2615" s="2">
        <v>2009</v>
      </c>
      <c r="Y2615" s="2">
        <v>108</v>
      </c>
      <c r="Z2615" s="2">
        <v>1117</v>
      </c>
      <c r="AA2615" s="9">
        <f t="shared" si="362"/>
        <v>90620</v>
      </c>
      <c r="AB2615" s="9">
        <f t="shared" si="363"/>
        <v>11032</v>
      </c>
      <c r="AC2615" s="9">
        <f t="shared" si="364"/>
        <v>14539</v>
      </c>
      <c r="AD2615" s="9">
        <f t="shared" si="365"/>
        <v>13724</v>
      </c>
      <c r="AE2615" s="44">
        <f t="shared" si="366"/>
        <v>3.5043129499721492E-4</v>
      </c>
      <c r="AF2615" s="9">
        <f t="shared" si="367"/>
        <v>1262</v>
      </c>
      <c r="AG2615" s="9">
        <f t="shared" si="360"/>
        <v>1225</v>
      </c>
      <c r="AH2615" s="44">
        <f t="shared" si="368"/>
        <v>1.7687325202663131E-4</v>
      </c>
      <c r="AI2615">
        <f>AA2615/'Totals and Drop Down Lists'!W$6*Inputs!E$37</f>
        <v>82205.063695920413</v>
      </c>
      <c r="AJ2615">
        <f>AB2615/'Totals and Drop Down Lists'!X$6*Inputs!F$37</f>
        <v>36299.551400174314</v>
      </c>
      <c r="AK2615">
        <f>AC2615/'Totals and Drop Down Lists'!Y$6*Inputs!G$37</f>
        <v>95845.999075246276</v>
      </c>
      <c r="AL2615">
        <f>AD2615/'Totals and Drop Down Lists'!Z$6*Inputs!H$37</f>
        <v>110032.18742939613</v>
      </c>
      <c r="AM2615">
        <f>AE2615/'Totals and Drop Down Lists'!AA$6*Inputs!I$37</f>
        <v>43624.96425945696</v>
      </c>
      <c r="AN2615">
        <f>AF2615/'Totals and Drop Down Lists'!AB$6*Inputs!J$37</f>
        <v>25185.346743115068</v>
      </c>
      <c r="AO2615">
        <f>AG2615/'Totals and Drop Down Lists'!AC$6*Inputs!K$37</f>
        <v>22813.880819387232</v>
      </c>
      <c r="AP2615">
        <f>AH2615/'Totals and Drop Down Lists'!AD$6*Inputs!L$37</f>
        <v>41623.566312759955</v>
      </c>
      <c r="AQ2615">
        <f>IF(OR($D2615="51",$D2615="52",$D2615="61"),(AA2615/'Totals and Drop Down Lists'!W$4)*Inputs!E$38,0)</f>
        <v>0</v>
      </c>
      <c r="AR2615">
        <f>IF(OR($D2615="51",$D2615="52",$D2615="61"),(AB2615/'Totals and Drop Down Lists'!X$4)*Inputs!F$38,0)</f>
        <v>0</v>
      </c>
      <c r="AS2615">
        <f>IF(OR($D2615="51",$D2615="52",$D2615="61"),(AC2615/'Totals and Drop Down Lists'!Y$4)*Inputs!G$38,0)</f>
        <v>0</v>
      </c>
      <c r="AT2615">
        <f>IF(OR($D2615="51",$D2615="52",$D2615="61"),(AD2615/'Totals and Drop Down Lists'!Z$4)*Inputs!H$38,0)</f>
        <v>0</v>
      </c>
      <c r="AU2615">
        <f>IF(OR($D2615="51",$D2615="52",$D2615="61"),(AE2615/'Totals and Drop Down Lists'!AA$4)*Inputs!I$38,0)</f>
        <v>0</v>
      </c>
      <c r="AV2615">
        <f>IF(OR($D2615="51",$D2615="52",$D2615="61"),(AF2615/'Totals and Drop Down Lists'!AB$4)*Inputs!J$38,0)</f>
        <v>0</v>
      </c>
      <c r="AW2615">
        <f>IF(OR($D2615="51",$D2615="52",$D2615="61"),(AG2615/'Totals and Drop Down Lists'!AC$4)*Inputs!K$38,0)</f>
        <v>0</v>
      </c>
      <c r="AX2615">
        <f>IF(OR($D2615="51",$D2615="52",$D2615="61"),(AH2615/'Totals and Drop Down Lists'!AD$4)*Inputs!L$38,0)</f>
        <v>0</v>
      </c>
      <c r="AY2615">
        <f>IF(OR($D2615="51",$D2615="52",$D2615="61"),0,(AA2615/'Totals and Drop Down Lists'!W$5)*Inputs!E$39)</f>
        <v>0</v>
      </c>
      <c r="AZ2615">
        <f>IF(OR($D2615="51",$D2615="52",$D2615="61"),0,(AB2615/'Totals and Drop Down Lists'!X$5)*Inputs!F$39)</f>
        <v>0</v>
      </c>
      <c r="BA2615">
        <f>IF(OR($D2615="51",$D2615="52",$D2615="61"),0,(AC2615/'Totals and Drop Down Lists'!Y$5)*Inputs!G$39)</f>
        <v>0</v>
      </c>
      <c r="BB2615">
        <f>IF(OR($D2615="51",$D2615="52",$D2615="61"),0,(AD2615/'Totals and Drop Down Lists'!Z$5)*Inputs!H$39)</f>
        <v>0</v>
      </c>
      <c r="BC2615">
        <f>IF(OR($D2615="51",$D2615="52",$D2615="61"),0,(AE2615/'Totals and Drop Down Lists'!AA$5)*Inputs!I$39)</f>
        <v>0</v>
      </c>
      <c r="BD2615">
        <f>IF(OR($D2615="51",$D2615="52",$D2615="61"),0,(AF2615/'Totals and Drop Down Lists'!AB$5)*Inputs!J$39)</f>
        <v>0</v>
      </c>
      <c r="BE2615">
        <f>IF(OR($D2615="51",$D2615="52",$D2615="61"),0,(AG2615/'Totals and Drop Down Lists'!AC$5)*Inputs!K$39)</f>
        <v>0</v>
      </c>
      <c r="BF2615">
        <f>IF(OR($D2615="51",$D2615="52",$D2615="61"),0,(AH2615/'Totals and Drop Down Lists'!AD$5)*Inputs!L$39)</f>
        <v>0</v>
      </c>
      <c r="BG2615" s="10">
        <f t="shared" si="361"/>
        <v>457630.55973545631</v>
      </c>
    </row>
    <row r="2616" spans="1:59" ht="28.8">
      <c r="A2616" s="1" t="s">
        <v>7605</v>
      </c>
      <c r="B2616" s="1" t="s">
        <v>2457</v>
      </c>
      <c r="C2616" s="1" t="s">
        <v>650</v>
      </c>
      <c r="D2616" s="1" t="s">
        <v>25</v>
      </c>
      <c r="E2616" s="1" t="s">
        <v>2461</v>
      </c>
      <c r="F2616" s="2">
        <v>27108</v>
      </c>
      <c r="G2616" s="2">
        <v>95</v>
      </c>
      <c r="H2616" s="2">
        <v>0</v>
      </c>
      <c r="I2616" s="2">
        <v>3622</v>
      </c>
      <c r="J2616" s="2">
        <v>10677</v>
      </c>
      <c r="K2616" s="2">
        <v>2457</v>
      </c>
      <c r="L2616" s="2">
        <v>75</v>
      </c>
      <c r="M2616" s="2">
        <v>17</v>
      </c>
      <c r="N2616" s="2">
        <v>5</v>
      </c>
      <c r="O2616" s="2">
        <v>43</v>
      </c>
      <c r="P2616" s="2">
        <v>18</v>
      </c>
      <c r="Q2616" s="2">
        <v>21</v>
      </c>
      <c r="R2616" s="2">
        <v>5740</v>
      </c>
      <c r="S2616" s="2">
        <v>1578500</v>
      </c>
      <c r="T2616" s="2">
        <v>81211400</v>
      </c>
      <c r="U2616" s="2">
        <v>123</v>
      </c>
      <c r="V2616" s="2">
        <v>159</v>
      </c>
      <c r="W2616" s="2">
        <v>20</v>
      </c>
      <c r="X2616" s="2">
        <v>614</v>
      </c>
      <c r="Y2616" s="2">
        <v>67</v>
      </c>
      <c r="Z2616" s="2">
        <v>468</v>
      </c>
      <c r="AA2616" s="9">
        <f t="shared" si="362"/>
        <v>27108</v>
      </c>
      <c r="AB2616" s="9">
        <f t="shared" si="363"/>
        <v>3527</v>
      </c>
      <c r="AC2616" s="9">
        <f t="shared" si="364"/>
        <v>5919</v>
      </c>
      <c r="AD2616" s="9">
        <f t="shared" si="365"/>
        <v>5740</v>
      </c>
      <c r="AE2616" s="44">
        <f t="shared" si="366"/>
        <v>3.9487246985434271E-5</v>
      </c>
      <c r="AF2616" s="9">
        <f t="shared" si="367"/>
        <v>435</v>
      </c>
      <c r="AG2616" s="9">
        <f t="shared" si="360"/>
        <v>535</v>
      </c>
      <c r="AH2616" s="44">
        <f t="shared" si="368"/>
        <v>4.5810051718331634E-5</v>
      </c>
      <c r="AI2616">
        <f>AA2616/'Totals and Drop Down Lists'!W$6*Inputs!E$37</f>
        <v>24590.762157018431</v>
      </c>
      <c r="AJ2616">
        <f>AB2616/'Totals and Drop Down Lists'!X$6*Inputs!F$37</f>
        <v>11605.195593583649</v>
      </c>
      <c r="AK2616">
        <f>AC2616/'Totals and Drop Down Lists'!Y$6*Inputs!G$37</f>
        <v>39020.047357203577</v>
      </c>
      <c r="AL2616">
        <f>AD2616/'Totals and Drop Down Lists'!Z$6*Inputs!H$37</f>
        <v>46020.45728976492</v>
      </c>
      <c r="AM2616">
        <f>AE2616/'Totals and Drop Down Lists'!AA$6*Inputs!I$37</f>
        <v>4915.7417246584964</v>
      </c>
      <c r="AN2616">
        <f>AF2616/'Totals and Drop Down Lists'!AB$6*Inputs!J$37</f>
        <v>8681.1615160499623</v>
      </c>
      <c r="AO2616">
        <f>AG2616/'Totals and Drop Down Lists'!AC$6*Inputs!K$37</f>
        <v>9963.6132558140162</v>
      </c>
      <c r="AP2616">
        <f>AH2616/'Totals and Drop Down Lists'!AD$6*Inputs!L$37</f>
        <v>10780.475304439144</v>
      </c>
      <c r="AQ2616">
        <f>IF(OR($D2616="51",$D2616="52",$D2616="61"),(AA2616/'Totals and Drop Down Lists'!W$4)*Inputs!E$38,0)</f>
        <v>0</v>
      </c>
      <c r="AR2616">
        <f>IF(OR($D2616="51",$D2616="52",$D2616="61"),(AB2616/'Totals and Drop Down Lists'!X$4)*Inputs!F$38,0)</f>
        <v>0</v>
      </c>
      <c r="AS2616">
        <f>IF(OR($D2616="51",$D2616="52",$D2616="61"),(AC2616/'Totals and Drop Down Lists'!Y$4)*Inputs!G$38,0)</f>
        <v>0</v>
      </c>
      <c r="AT2616">
        <f>IF(OR($D2616="51",$D2616="52",$D2616="61"),(AD2616/'Totals and Drop Down Lists'!Z$4)*Inputs!H$38,0)</f>
        <v>0</v>
      </c>
      <c r="AU2616">
        <f>IF(OR($D2616="51",$D2616="52",$D2616="61"),(AE2616/'Totals and Drop Down Lists'!AA$4)*Inputs!I$38,0)</f>
        <v>0</v>
      </c>
      <c r="AV2616">
        <f>IF(OR($D2616="51",$D2616="52",$D2616="61"),(AF2616/'Totals and Drop Down Lists'!AB$4)*Inputs!J$38,0)</f>
        <v>0</v>
      </c>
      <c r="AW2616">
        <f>IF(OR($D2616="51",$D2616="52",$D2616="61"),(AG2616/'Totals and Drop Down Lists'!AC$4)*Inputs!K$38,0)</f>
        <v>0</v>
      </c>
      <c r="AX2616">
        <f>IF(OR($D2616="51",$D2616="52",$D2616="61"),(AH2616/'Totals and Drop Down Lists'!AD$4)*Inputs!L$38,0)</f>
        <v>0</v>
      </c>
      <c r="AY2616">
        <f>IF(OR($D2616="51",$D2616="52",$D2616="61"),0,(AA2616/'Totals and Drop Down Lists'!W$5)*Inputs!E$39)</f>
        <v>0</v>
      </c>
      <c r="AZ2616">
        <f>IF(OR($D2616="51",$D2616="52",$D2616="61"),0,(AB2616/'Totals and Drop Down Lists'!X$5)*Inputs!F$39)</f>
        <v>0</v>
      </c>
      <c r="BA2616">
        <f>IF(OR($D2616="51",$D2616="52",$D2616="61"),0,(AC2616/'Totals and Drop Down Lists'!Y$5)*Inputs!G$39)</f>
        <v>0</v>
      </c>
      <c r="BB2616">
        <f>IF(OR($D2616="51",$D2616="52",$D2616="61"),0,(AD2616/'Totals and Drop Down Lists'!Z$5)*Inputs!H$39)</f>
        <v>0</v>
      </c>
      <c r="BC2616">
        <f>IF(OR($D2616="51",$D2616="52",$D2616="61"),0,(AE2616/'Totals and Drop Down Lists'!AA$5)*Inputs!I$39)</f>
        <v>0</v>
      </c>
      <c r="BD2616">
        <f>IF(OR($D2616="51",$D2616="52",$D2616="61"),0,(AF2616/'Totals and Drop Down Lists'!AB$5)*Inputs!J$39)</f>
        <v>0</v>
      </c>
      <c r="BE2616">
        <f>IF(OR($D2616="51",$D2616="52",$D2616="61"),0,(AG2616/'Totals and Drop Down Lists'!AC$5)*Inputs!K$39)</f>
        <v>0</v>
      </c>
      <c r="BF2616">
        <f>IF(OR($D2616="51",$D2616="52",$D2616="61"),0,(AH2616/'Totals and Drop Down Lists'!AD$5)*Inputs!L$39)</f>
        <v>0</v>
      </c>
      <c r="BG2616" s="10">
        <f t="shared" si="361"/>
        <v>155577.45419853218</v>
      </c>
    </row>
    <row r="2617" spans="1:59" ht="28.8">
      <c r="A2617" s="1" t="s">
        <v>7605</v>
      </c>
      <c r="B2617" s="1" t="s">
        <v>2457</v>
      </c>
      <c r="C2617" s="1" t="s">
        <v>2462</v>
      </c>
      <c r="D2617" s="1" t="s">
        <v>25</v>
      </c>
      <c r="E2617" s="1" t="s">
        <v>2463</v>
      </c>
      <c r="F2617" s="2">
        <v>112097</v>
      </c>
      <c r="G2617" s="2">
        <v>1333</v>
      </c>
      <c r="H2617" s="2">
        <v>275</v>
      </c>
      <c r="I2617" s="2">
        <v>19500</v>
      </c>
      <c r="J2617" s="2">
        <v>41839</v>
      </c>
      <c r="K2617" s="2">
        <v>12220</v>
      </c>
      <c r="L2617" s="2">
        <v>253</v>
      </c>
      <c r="M2617" s="2">
        <v>75</v>
      </c>
      <c r="N2617" s="2">
        <v>9</v>
      </c>
      <c r="O2617" s="2">
        <v>154</v>
      </c>
      <c r="P2617" s="2">
        <v>111</v>
      </c>
      <c r="Q2617" s="2">
        <v>33</v>
      </c>
      <c r="R2617" s="2">
        <v>17138</v>
      </c>
      <c r="S2617" s="2">
        <v>8082400</v>
      </c>
      <c r="T2617" s="2">
        <v>398044400</v>
      </c>
      <c r="U2617" s="2">
        <v>459</v>
      </c>
      <c r="V2617" s="2">
        <v>1076</v>
      </c>
      <c r="W2617" s="2">
        <v>69</v>
      </c>
      <c r="X2617" s="2">
        <v>3729</v>
      </c>
      <c r="Y2617" s="2">
        <v>411</v>
      </c>
      <c r="Z2617" s="2">
        <v>2476</v>
      </c>
      <c r="AA2617" s="9">
        <f t="shared" si="362"/>
        <v>112097</v>
      </c>
      <c r="AB2617" s="9">
        <f t="shared" si="363"/>
        <v>17892</v>
      </c>
      <c r="AC2617" s="9">
        <f t="shared" si="364"/>
        <v>17773</v>
      </c>
      <c r="AD2617" s="9">
        <f t="shared" si="365"/>
        <v>17138</v>
      </c>
      <c r="AE2617" s="44">
        <f t="shared" si="366"/>
        <v>2.4926247440565158E-4</v>
      </c>
      <c r="AF2617" s="9">
        <f t="shared" si="367"/>
        <v>2584</v>
      </c>
      <c r="AG2617" s="9">
        <f t="shared" si="360"/>
        <v>2887</v>
      </c>
      <c r="AH2617" s="44">
        <f t="shared" si="368"/>
        <v>3.1375292281348631E-4</v>
      </c>
      <c r="AI2617">
        <f>AA2617/'Totals and Drop Down Lists'!W$6*Inputs!E$37</f>
        <v>101687.71822027797</v>
      </c>
      <c r="AJ2617">
        <f>AB2617/'Totals and Drop Down Lists'!X$6*Inputs!F$37</f>
        <v>58871.607473886768</v>
      </c>
      <c r="AK2617">
        <f>AC2617/'Totals and Drop Down Lists'!Y$6*Inputs!G$37</f>
        <v>117165.61947619177</v>
      </c>
      <c r="AL2617">
        <f>AD2617/'Totals and Drop Down Lists'!Z$6*Inputs!H$37</f>
        <v>137403.93676515526</v>
      </c>
      <c r="AM2617">
        <f>AE2617/'Totals and Drop Down Lists'!AA$6*Inputs!I$37</f>
        <v>31030.523507487473</v>
      </c>
      <c r="AN2617">
        <f>AF2617/'Totals and Drop Down Lists'!AB$6*Inputs!J$37</f>
        <v>51568.095074650817</v>
      </c>
      <c r="AO2617">
        <f>AG2617/'Totals and Drop Down Lists'!AC$6*Inputs!K$37</f>
        <v>53766.264429037503</v>
      </c>
      <c r="AP2617">
        <f>AH2617/'Totals and Drop Down Lists'!AD$6*Inputs!L$37</f>
        <v>73835.446789789712</v>
      </c>
      <c r="AQ2617">
        <f>IF(OR($D2617="51",$D2617="52",$D2617="61"),(AA2617/'Totals and Drop Down Lists'!W$4)*Inputs!E$38,0)</f>
        <v>0</v>
      </c>
      <c r="AR2617">
        <f>IF(OR($D2617="51",$D2617="52",$D2617="61"),(AB2617/'Totals and Drop Down Lists'!X$4)*Inputs!F$38,0)</f>
        <v>0</v>
      </c>
      <c r="AS2617">
        <f>IF(OR($D2617="51",$D2617="52",$D2617="61"),(AC2617/'Totals and Drop Down Lists'!Y$4)*Inputs!G$38,0)</f>
        <v>0</v>
      </c>
      <c r="AT2617">
        <f>IF(OR($D2617="51",$D2617="52",$D2617="61"),(AD2617/'Totals and Drop Down Lists'!Z$4)*Inputs!H$38,0)</f>
        <v>0</v>
      </c>
      <c r="AU2617">
        <f>IF(OR($D2617="51",$D2617="52",$D2617="61"),(AE2617/'Totals and Drop Down Lists'!AA$4)*Inputs!I$38,0)</f>
        <v>0</v>
      </c>
      <c r="AV2617">
        <f>IF(OR($D2617="51",$D2617="52",$D2617="61"),(AF2617/'Totals and Drop Down Lists'!AB$4)*Inputs!J$38,0)</f>
        <v>0</v>
      </c>
      <c r="AW2617">
        <f>IF(OR($D2617="51",$D2617="52",$D2617="61"),(AG2617/'Totals and Drop Down Lists'!AC$4)*Inputs!K$38,0)</f>
        <v>0</v>
      </c>
      <c r="AX2617">
        <f>IF(OR($D2617="51",$D2617="52",$D2617="61"),(AH2617/'Totals and Drop Down Lists'!AD$4)*Inputs!L$38,0)</f>
        <v>0</v>
      </c>
      <c r="AY2617">
        <f>IF(OR($D2617="51",$D2617="52",$D2617="61"),0,(AA2617/'Totals and Drop Down Lists'!W$5)*Inputs!E$39)</f>
        <v>0</v>
      </c>
      <c r="AZ2617">
        <f>IF(OR($D2617="51",$D2617="52",$D2617="61"),0,(AB2617/'Totals and Drop Down Lists'!X$5)*Inputs!F$39)</f>
        <v>0</v>
      </c>
      <c r="BA2617">
        <f>IF(OR($D2617="51",$D2617="52",$D2617="61"),0,(AC2617/'Totals and Drop Down Lists'!Y$5)*Inputs!G$39)</f>
        <v>0</v>
      </c>
      <c r="BB2617">
        <f>IF(OR($D2617="51",$D2617="52",$D2617="61"),0,(AD2617/'Totals and Drop Down Lists'!Z$5)*Inputs!H$39)</f>
        <v>0</v>
      </c>
      <c r="BC2617">
        <f>IF(OR($D2617="51",$D2617="52",$D2617="61"),0,(AE2617/'Totals and Drop Down Lists'!AA$5)*Inputs!I$39)</f>
        <v>0</v>
      </c>
      <c r="BD2617">
        <f>IF(OR($D2617="51",$D2617="52",$D2617="61"),0,(AF2617/'Totals and Drop Down Lists'!AB$5)*Inputs!J$39)</f>
        <v>0</v>
      </c>
      <c r="BE2617">
        <f>IF(OR($D2617="51",$D2617="52",$D2617="61"),0,(AG2617/'Totals and Drop Down Lists'!AC$5)*Inputs!K$39)</f>
        <v>0</v>
      </c>
      <c r="BF2617">
        <f>IF(OR($D2617="51",$D2617="52",$D2617="61"),0,(AH2617/'Totals and Drop Down Lists'!AD$5)*Inputs!L$39)</f>
        <v>0</v>
      </c>
      <c r="BG2617" s="10">
        <f t="shared" si="361"/>
        <v>625329.21173647721</v>
      </c>
    </row>
    <row r="2618" spans="1:59" ht="57.6">
      <c r="A2618" s="1" t="s">
        <v>7606</v>
      </c>
      <c r="B2618" s="1" t="s">
        <v>1773</v>
      </c>
      <c r="C2618" s="1" t="s">
        <v>1774</v>
      </c>
      <c r="D2618" s="1" t="s">
        <v>10</v>
      </c>
      <c r="E2618" s="1" t="s">
        <v>1775</v>
      </c>
      <c r="F2618" s="2">
        <v>14652</v>
      </c>
      <c r="G2618" s="2">
        <v>166</v>
      </c>
      <c r="H2618" s="2">
        <v>0</v>
      </c>
      <c r="I2618" s="2">
        <v>2025</v>
      </c>
      <c r="J2618" s="2">
        <v>6662</v>
      </c>
      <c r="K2618" s="2">
        <v>3133</v>
      </c>
      <c r="L2618" s="2">
        <v>8</v>
      </c>
      <c r="M2618" s="2">
        <v>0</v>
      </c>
      <c r="N2618" s="2">
        <v>0</v>
      </c>
      <c r="O2618" s="2">
        <v>0</v>
      </c>
      <c r="P2618" s="2">
        <v>0</v>
      </c>
      <c r="Q2618" s="2">
        <v>20</v>
      </c>
      <c r="R2618" s="2">
        <v>4133</v>
      </c>
      <c r="S2618" s="2">
        <v>2533600</v>
      </c>
      <c r="T2618" s="2">
        <v>126903900</v>
      </c>
      <c r="U2618" s="2">
        <v>260</v>
      </c>
      <c r="V2618" s="2">
        <v>125</v>
      </c>
      <c r="W2618" s="2">
        <v>30</v>
      </c>
      <c r="X2618" s="2">
        <v>795</v>
      </c>
      <c r="Y2618" s="2">
        <v>110</v>
      </c>
      <c r="Z2618" s="2">
        <v>585</v>
      </c>
      <c r="AA2618" s="9">
        <f t="shared" si="362"/>
        <v>14652</v>
      </c>
      <c r="AB2618" s="9">
        <f t="shared" si="363"/>
        <v>1859</v>
      </c>
      <c r="AC2618" s="9">
        <f t="shared" si="364"/>
        <v>4161</v>
      </c>
      <c r="AD2618" s="9">
        <f t="shared" si="365"/>
        <v>4133</v>
      </c>
      <c r="AE2618" s="44">
        <f t="shared" si="366"/>
        <v>1.0289918792614426E-4</v>
      </c>
      <c r="AF2618" s="9">
        <f t="shared" si="367"/>
        <v>640</v>
      </c>
      <c r="AG2618" s="9">
        <f t="shared" si="360"/>
        <v>695</v>
      </c>
      <c r="AH2618" s="44">
        <f t="shared" si="368"/>
        <v>1.216162638551392E-4</v>
      </c>
      <c r="AI2618">
        <f>AA2618/'Totals and Drop Down Lists'!W$6*Inputs!E$37</f>
        <v>13291.421245559764</v>
      </c>
      <c r="AJ2618">
        <f>AB2618/'Totals and Drop Down Lists'!X$6*Inputs!F$37</f>
        <v>6116.829772745109</v>
      </c>
      <c r="AK2618">
        <f>AC2618/'Totals and Drop Down Lists'!Y$6*Inputs!G$37</f>
        <v>27430.717528860288</v>
      </c>
      <c r="AL2618">
        <f>AD2618/'Totals and Drop Down Lists'!Z$6*Inputs!H$37</f>
        <v>33136.332748884743</v>
      </c>
      <c r="AM2618">
        <f>AE2618/'Totals and Drop Down Lists'!AA$6*Inputs!I$37</f>
        <v>12809.853057332864</v>
      </c>
      <c r="AN2618">
        <f>AF2618/'Totals and Drop Down Lists'!AB$6*Inputs!J$37</f>
        <v>12772.283609820635</v>
      </c>
      <c r="AO2618">
        <f>AG2618/'Totals and Drop Down Lists'!AC$6*Inputs!K$37</f>
        <v>12943.385444468675</v>
      </c>
      <c r="AP2618">
        <f>AH2618/'Totals and Drop Down Lists'!AD$6*Inputs!L$37</f>
        <v>28619.944311999821</v>
      </c>
      <c r="AQ2618">
        <f>IF(OR($D2618="51",$D2618="52",$D2618="61"),(AA2618/'Totals and Drop Down Lists'!W$4)*Inputs!E$38,0)</f>
        <v>0</v>
      </c>
      <c r="AR2618">
        <f>IF(OR($D2618="51",$D2618="52",$D2618="61"),(AB2618/'Totals and Drop Down Lists'!X$4)*Inputs!F$38,0)</f>
        <v>0</v>
      </c>
      <c r="AS2618">
        <f>IF(OR($D2618="51",$D2618="52",$D2618="61"),(AC2618/'Totals and Drop Down Lists'!Y$4)*Inputs!G$38,0)</f>
        <v>0</v>
      </c>
      <c r="AT2618">
        <f>IF(OR($D2618="51",$D2618="52",$D2618="61"),(AD2618/'Totals and Drop Down Lists'!Z$4)*Inputs!H$38,0)</f>
        <v>0</v>
      </c>
      <c r="AU2618">
        <f>IF(OR($D2618="51",$D2618="52",$D2618="61"),(AE2618/'Totals and Drop Down Lists'!AA$4)*Inputs!I$38,0)</f>
        <v>0</v>
      </c>
      <c r="AV2618">
        <f>IF(OR($D2618="51",$D2618="52",$D2618="61"),(AF2618/'Totals and Drop Down Lists'!AB$4)*Inputs!J$38,0)</f>
        <v>0</v>
      </c>
      <c r="AW2618">
        <f>IF(OR($D2618="51",$D2618="52",$D2618="61"),(AG2618/'Totals and Drop Down Lists'!AC$4)*Inputs!K$38,0)</f>
        <v>0</v>
      </c>
      <c r="AX2618">
        <f>IF(OR($D2618="51",$D2618="52",$D2618="61"),(AH2618/'Totals and Drop Down Lists'!AD$4)*Inputs!L$38,0)</f>
        <v>0</v>
      </c>
      <c r="AY2618">
        <f>IF(OR($D2618="51",$D2618="52",$D2618="61"),0,(AA2618/'Totals and Drop Down Lists'!W$5)*Inputs!E$39)</f>
        <v>0</v>
      </c>
      <c r="AZ2618">
        <f>IF(OR($D2618="51",$D2618="52",$D2618="61"),0,(AB2618/'Totals and Drop Down Lists'!X$5)*Inputs!F$39)</f>
        <v>0</v>
      </c>
      <c r="BA2618">
        <f>IF(OR($D2618="51",$D2618="52",$D2618="61"),0,(AC2618/'Totals and Drop Down Lists'!Y$5)*Inputs!G$39)</f>
        <v>0</v>
      </c>
      <c r="BB2618">
        <f>IF(OR($D2618="51",$D2618="52",$D2618="61"),0,(AD2618/'Totals and Drop Down Lists'!Z$5)*Inputs!H$39)</f>
        <v>0</v>
      </c>
      <c r="BC2618">
        <f>IF(OR($D2618="51",$D2618="52",$D2618="61"),0,(AE2618/'Totals and Drop Down Lists'!AA$5)*Inputs!I$39)</f>
        <v>0</v>
      </c>
      <c r="BD2618">
        <f>IF(OR($D2618="51",$D2618="52",$D2618="61"),0,(AF2618/'Totals and Drop Down Lists'!AB$5)*Inputs!J$39)</f>
        <v>0</v>
      </c>
      <c r="BE2618">
        <f>IF(OR($D2618="51",$D2618="52",$D2618="61"),0,(AG2618/'Totals and Drop Down Lists'!AC$5)*Inputs!K$39)</f>
        <v>0</v>
      </c>
      <c r="BF2618">
        <f>IF(OR($D2618="51",$D2618="52",$D2618="61"),0,(AH2618/'Totals and Drop Down Lists'!AD$5)*Inputs!L$39)</f>
        <v>0</v>
      </c>
      <c r="BG2618" s="10">
        <f t="shared" si="361"/>
        <v>147120.76771967189</v>
      </c>
    </row>
    <row r="2619" spans="1:59" ht="57.6">
      <c r="A2619" s="1" t="s">
        <v>7606</v>
      </c>
      <c r="B2619" s="1" t="s">
        <v>1773</v>
      </c>
      <c r="C2619" s="1" t="s">
        <v>1776</v>
      </c>
      <c r="D2619" s="1" t="s">
        <v>10</v>
      </c>
      <c r="E2619" s="1" t="s">
        <v>1777</v>
      </c>
      <c r="F2619" s="2">
        <v>26858</v>
      </c>
      <c r="G2619" s="2">
        <v>349</v>
      </c>
      <c r="H2619" s="2">
        <v>64</v>
      </c>
      <c r="I2619" s="2">
        <v>1950</v>
      </c>
      <c r="J2619" s="2">
        <v>11533</v>
      </c>
      <c r="K2619" s="2">
        <v>5104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4438</v>
      </c>
      <c r="S2619" s="2">
        <v>5130100</v>
      </c>
      <c r="T2619" s="2">
        <v>247424200</v>
      </c>
      <c r="U2619" s="2">
        <v>294</v>
      </c>
      <c r="V2619" s="2">
        <v>425</v>
      </c>
      <c r="W2619" s="2">
        <v>0</v>
      </c>
      <c r="X2619" s="2">
        <v>1135</v>
      </c>
      <c r="Y2619" s="2">
        <v>140</v>
      </c>
      <c r="Z2619" s="2">
        <v>675</v>
      </c>
      <c r="AA2619" s="9">
        <f t="shared" si="362"/>
        <v>26858</v>
      </c>
      <c r="AB2619" s="9">
        <f t="shared" si="363"/>
        <v>1537</v>
      </c>
      <c r="AC2619" s="9">
        <f t="shared" si="364"/>
        <v>4438</v>
      </c>
      <c r="AD2619" s="9">
        <f t="shared" si="365"/>
        <v>4438</v>
      </c>
      <c r="AE2619" s="44">
        <f t="shared" si="366"/>
        <v>1.5775198232827919E-4</v>
      </c>
      <c r="AF2619" s="9">
        <f t="shared" si="367"/>
        <v>710</v>
      </c>
      <c r="AG2619" s="9">
        <f t="shared" si="360"/>
        <v>815</v>
      </c>
      <c r="AH2619" s="44">
        <f t="shared" si="368"/>
        <v>1.3420758722969649E-4</v>
      </c>
      <c r="AI2619">
        <f>AA2619/'Totals and Drop Down Lists'!W$6*Inputs!E$37</f>
        <v>24363.977055230971</v>
      </c>
      <c r="AJ2619">
        <f>AB2619/'Totals and Drop Down Lists'!X$6*Inputs!F$37</f>
        <v>5057.3250998973826</v>
      </c>
      <c r="AK2619">
        <f>AC2619/'Totals and Drop Down Lists'!Y$6*Inputs!G$37</f>
        <v>29256.795095669786</v>
      </c>
      <c r="AL2619">
        <f>AD2619/'Totals and Drop Down Lists'!Z$6*Inputs!H$37</f>
        <v>35581.670636232877</v>
      </c>
      <c r="AM2619">
        <f>AE2619/'Totals and Drop Down Lists'!AA$6*Inputs!I$37</f>
        <v>19638.441797797655</v>
      </c>
      <c r="AN2619">
        <f>AF2619/'Totals and Drop Down Lists'!AB$6*Inputs!J$37</f>
        <v>14169.252129644767</v>
      </c>
      <c r="AO2619">
        <f>AG2619/'Totals and Drop Down Lists'!AC$6*Inputs!K$37</f>
        <v>15178.214585959669</v>
      </c>
      <c r="AP2619">
        <f>AH2619/'Totals and Drop Down Lists'!AD$6*Inputs!L$37</f>
        <v>31583.059296550331</v>
      </c>
      <c r="AQ2619">
        <f>IF(OR($D2619="51",$D2619="52",$D2619="61"),(AA2619/'Totals and Drop Down Lists'!W$4)*Inputs!E$38,0)</f>
        <v>0</v>
      </c>
      <c r="AR2619">
        <f>IF(OR($D2619="51",$D2619="52",$D2619="61"),(AB2619/'Totals and Drop Down Lists'!X$4)*Inputs!F$38,0)</f>
        <v>0</v>
      </c>
      <c r="AS2619">
        <f>IF(OR($D2619="51",$D2619="52",$D2619="61"),(AC2619/'Totals and Drop Down Lists'!Y$4)*Inputs!G$38,0)</f>
        <v>0</v>
      </c>
      <c r="AT2619">
        <f>IF(OR($D2619="51",$D2619="52",$D2619="61"),(AD2619/'Totals and Drop Down Lists'!Z$4)*Inputs!H$38,0)</f>
        <v>0</v>
      </c>
      <c r="AU2619">
        <f>IF(OR($D2619="51",$D2619="52",$D2619="61"),(AE2619/'Totals and Drop Down Lists'!AA$4)*Inputs!I$38,0)</f>
        <v>0</v>
      </c>
      <c r="AV2619">
        <f>IF(OR($D2619="51",$D2619="52",$D2619="61"),(AF2619/'Totals and Drop Down Lists'!AB$4)*Inputs!J$38,0)</f>
        <v>0</v>
      </c>
      <c r="AW2619">
        <f>IF(OR($D2619="51",$D2619="52",$D2619="61"),(AG2619/'Totals and Drop Down Lists'!AC$4)*Inputs!K$38,0)</f>
        <v>0</v>
      </c>
      <c r="AX2619">
        <f>IF(OR($D2619="51",$D2619="52",$D2619="61"),(AH2619/'Totals and Drop Down Lists'!AD$4)*Inputs!L$38,0)</f>
        <v>0</v>
      </c>
      <c r="AY2619">
        <f>IF(OR($D2619="51",$D2619="52",$D2619="61"),0,(AA2619/'Totals and Drop Down Lists'!W$5)*Inputs!E$39)</f>
        <v>0</v>
      </c>
      <c r="AZ2619">
        <f>IF(OR($D2619="51",$D2619="52",$D2619="61"),0,(AB2619/'Totals and Drop Down Lists'!X$5)*Inputs!F$39)</f>
        <v>0</v>
      </c>
      <c r="BA2619">
        <f>IF(OR($D2619="51",$D2619="52",$D2619="61"),0,(AC2619/'Totals and Drop Down Lists'!Y$5)*Inputs!G$39)</f>
        <v>0</v>
      </c>
      <c r="BB2619">
        <f>IF(OR($D2619="51",$D2619="52",$D2619="61"),0,(AD2619/'Totals and Drop Down Lists'!Z$5)*Inputs!H$39)</f>
        <v>0</v>
      </c>
      <c r="BC2619">
        <f>IF(OR($D2619="51",$D2619="52",$D2619="61"),0,(AE2619/'Totals and Drop Down Lists'!AA$5)*Inputs!I$39)</f>
        <v>0</v>
      </c>
      <c r="BD2619">
        <f>IF(OR($D2619="51",$D2619="52",$D2619="61"),0,(AF2619/'Totals and Drop Down Lists'!AB$5)*Inputs!J$39)</f>
        <v>0</v>
      </c>
      <c r="BE2619">
        <f>IF(OR($D2619="51",$D2619="52",$D2619="61"),0,(AG2619/'Totals and Drop Down Lists'!AC$5)*Inputs!K$39)</f>
        <v>0</v>
      </c>
      <c r="BF2619">
        <f>IF(OR($D2619="51",$D2619="52",$D2619="61"),0,(AH2619/'Totals and Drop Down Lists'!AD$5)*Inputs!L$39)</f>
        <v>0</v>
      </c>
      <c r="BG2619" s="10">
        <f t="shared" si="361"/>
        <v>174828.73569698347</v>
      </c>
    </row>
    <row r="2620" spans="1:59" ht="57.6">
      <c r="A2620" s="1" t="s">
        <v>7606</v>
      </c>
      <c r="B2620" s="1" t="s">
        <v>1773</v>
      </c>
      <c r="C2620" s="1" t="s">
        <v>749</v>
      </c>
      <c r="D2620" s="1" t="s">
        <v>25</v>
      </c>
      <c r="E2620" s="1" t="s">
        <v>1778</v>
      </c>
      <c r="F2620" s="2">
        <v>4813</v>
      </c>
      <c r="G2620" s="2">
        <v>0</v>
      </c>
      <c r="H2620" s="2">
        <v>0</v>
      </c>
      <c r="I2620" s="2">
        <v>452</v>
      </c>
      <c r="J2620" s="2">
        <v>1854</v>
      </c>
      <c r="K2620" s="2">
        <v>299</v>
      </c>
      <c r="L2620" s="2">
        <v>9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2091</v>
      </c>
      <c r="S2620" s="2">
        <v>145900</v>
      </c>
      <c r="T2620" s="2">
        <v>13381000</v>
      </c>
      <c r="U2620" s="2">
        <v>62</v>
      </c>
      <c r="V2620" s="2">
        <v>24</v>
      </c>
      <c r="W2620" s="2">
        <v>18</v>
      </c>
      <c r="X2620" s="2">
        <v>55</v>
      </c>
      <c r="Y2620" s="2">
        <v>14</v>
      </c>
      <c r="Z2620" s="2">
        <v>23</v>
      </c>
      <c r="AA2620" s="9">
        <f t="shared" si="362"/>
        <v>4813</v>
      </c>
      <c r="AB2620" s="9">
        <f t="shared" si="363"/>
        <v>452</v>
      </c>
      <c r="AC2620" s="9">
        <f t="shared" si="364"/>
        <v>2100</v>
      </c>
      <c r="AD2620" s="9">
        <f t="shared" si="365"/>
        <v>2091</v>
      </c>
      <c r="AE2620" s="44">
        <f t="shared" si="366"/>
        <v>3.3676615062669681E-6</v>
      </c>
      <c r="AF2620" s="9">
        <f t="shared" si="367"/>
        <v>13</v>
      </c>
      <c r="AG2620" s="9">
        <f t="shared" si="360"/>
        <v>37</v>
      </c>
      <c r="AH2620" s="44">
        <f t="shared" si="368"/>
        <v>2.2203133432738957E-6</v>
      </c>
      <c r="AI2620">
        <f>AA2620/'Totals and Drop Down Lists'!W$6*Inputs!E$37</f>
        <v>4366.0667796122816</v>
      </c>
      <c r="AJ2620">
        <f>AB2620/'Totals and Drop Down Lists'!X$6*Inputs!F$37</f>
        <v>1487.2550066061269</v>
      </c>
      <c r="AK2620">
        <f>AC2620/'Totals and Drop Down Lists'!Y$6*Inputs!G$37</f>
        <v>13843.909351263304</v>
      </c>
      <c r="AL2620">
        <f>AD2620/'Totals and Drop Down Lists'!Z$6*Inputs!H$37</f>
        <v>16764.595155557221</v>
      </c>
      <c r="AM2620">
        <f>AE2620/'Totals and Drop Down Lists'!AA$6*Inputs!I$37</f>
        <v>419.23799314217382</v>
      </c>
      <c r="AN2620">
        <f>AF2620/'Totals and Drop Down Lists'!AB$6*Inputs!J$37</f>
        <v>259.43701082448166</v>
      </c>
      <c r="AO2620">
        <f>AG2620/'Totals and Drop Down Lists'!AC$6*Inputs!K$37</f>
        <v>689.07231862638992</v>
      </c>
      <c r="AP2620">
        <f>AH2620/'Totals and Drop Down Lists'!AD$6*Inputs!L$37</f>
        <v>522.50613713458335</v>
      </c>
      <c r="AQ2620">
        <f>IF(OR($D2620="51",$D2620="52",$D2620="61"),(AA2620/'Totals and Drop Down Lists'!W$4)*Inputs!E$38,0)</f>
        <v>0</v>
      </c>
      <c r="AR2620">
        <f>IF(OR($D2620="51",$D2620="52",$D2620="61"),(AB2620/'Totals and Drop Down Lists'!X$4)*Inputs!F$38,0)</f>
        <v>0</v>
      </c>
      <c r="AS2620">
        <f>IF(OR($D2620="51",$D2620="52",$D2620="61"),(AC2620/'Totals and Drop Down Lists'!Y$4)*Inputs!G$38,0)</f>
        <v>0</v>
      </c>
      <c r="AT2620">
        <f>IF(OR($D2620="51",$D2620="52",$D2620="61"),(AD2620/'Totals and Drop Down Lists'!Z$4)*Inputs!H$38,0)</f>
        <v>0</v>
      </c>
      <c r="AU2620">
        <f>IF(OR($D2620="51",$D2620="52",$D2620="61"),(AE2620/'Totals and Drop Down Lists'!AA$4)*Inputs!I$38,0)</f>
        <v>0</v>
      </c>
      <c r="AV2620">
        <f>IF(OR($D2620="51",$D2620="52",$D2620="61"),(AF2620/'Totals and Drop Down Lists'!AB$4)*Inputs!J$38,0)</f>
        <v>0</v>
      </c>
      <c r="AW2620">
        <f>IF(OR($D2620="51",$D2620="52",$D2620="61"),(AG2620/'Totals and Drop Down Lists'!AC$4)*Inputs!K$38,0)</f>
        <v>0</v>
      </c>
      <c r="AX2620">
        <f>IF(OR($D2620="51",$D2620="52",$D2620="61"),(AH2620/'Totals and Drop Down Lists'!AD$4)*Inputs!L$38,0)</f>
        <v>0</v>
      </c>
      <c r="AY2620">
        <f>IF(OR($D2620="51",$D2620="52",$D2620="61"),0,(AA2620/'Totals and Drop Down Lists'!W$5)*Inputs!E$39)</f>
        <v>0</v>
      </c>
      <c r="AZ2620">
        <f>IF(OR($D2620="51",$D2620="52",$D2620="61"),0,(AB2620/'Totals and Drop Down Lists'!X$5)*Inputs!F$39)</f>
        <v>0</v>
      </c>
      <c r="BA2620">
        <f>IF(OR($D2620="51",$D2620="52",$D2620="61"),0,(AC2620/'Totals and Drop Down Lists'!Y$5)*Inputs!G$39)</f>
        <v>0</v>
      </c>
      <c r="BB2620">
        <f>IF(OR($D2620="51",$D2620="52",$D2620="61"),0,(AD2620/'Totals and Drop Down Lists'!Z$5)*Inputs!H$39)</f>
        <v>0</v>
      </c>
      <c r="BC2620">
        <f>IF(OR($D2620="51",$D2620="52",$D2620="61"),0,(AE2620/'Totals and Drop Down Lists'!AA$5)*Inputs!I$39)</f>
        <v>0</v>
      </c>
      <c r="BD2620">
        <f>IF(OR($D2620="51",$D2620="52",$D2620="61"),0,(AF2620/'Totals and Drop Down Lists'!AB$5)*Inputs!J$39)</f>
        <v>0</v>
      </c>
      <c r="BE2620">
        <f>IF(OR($D2620="51",$D2620="52",$D2620="61"),0,(AG2620/'Totals and Drop Down Lists'!AC$5)*Inputs!K$39)</f>
        <v>0</v>
      </c>
      <c r="BF2620">
        <f>IF(OR($D2620="51",$D2620="52",$D2620="61"),0,(AH2620/'Totals and Drop Down Lists'!AD$5)*Inputs!L$39)</f>
        <v>0</v>
      </c>
      <c r="BG2620" s="10">
        <f t="shared" si="361"/>
        <v>38352.079752766564</v>
      </c>
    </row>
    <row r="2621" spans="1:59" ht="57.6">
      <c r="A2621" s="1" t="s">
        <v>7606</v>
      </c>
      <c r="B2621" s="1" t="s">
        <v>1773</v>
      </c>
      <c r="C2621" s="1" t="s">
        <v>1779</v>
      </c>
      <c r="D2621" s="1" t="s">
        <v>58</v>
      </c>
      <c r="E2621" s="1" t="s">
        <v>1780</v>
      </c>
      <c r="F2621" s="2">
        <v>194311</v>
      </c>
      <c r="G2621" s="2">
        <v>556</v>
      </c>
      <c r="H2621" s="2">
        <v>133</v>
      </c>
      <c r="I2621" s="2">
        <v>12242</v>
      </c>
      <c r="J2621" s="2">
        <v>76927</v>
      </c>
      <c r="K2621" s="2">
        <v>19733</v>
      </c>
      <c r="L2621" s="2">
        <v>212</v>
      </c>
      <c r="M2621" s="2">
        <v>9</v>
      </c>
      <c r="N2621" s="2">
        <v>30</v>
      </c>
      <c r="O2621" s="2">
        <v>176</v>
      </c>
      <c r="P2621" s="2">
        <v>60</v>
      </c>
      <c r="Q2621" s="2">
        <v>52</v>
      </c>
      <c r="R2621" s="2">
        <v>13409</v>
      </c>
      <c r="S2621" s="2">
        <v>19188300</v>
      </c>
      <c r="T2621" s="2">
        <v>1024942300</v>
      </c>
      <c r="U2621" s="2">
        <v>893</v>
      </c>
      <c r="V2621" s="2">
        <v>737</v>
      </c>
      <c r="W2621" s="2">
        <v>104</v>
      </c>
      <c r="X2621" s="2">
        <v>3382</v>
      </c>
      <c r="Y2621" s="2">
        <v>387</v>
      </c>
      <c r="Z2621" s="2">
        <v>2391</v>
      </c>
      <c r="AA2621" s="9">
        <f t="shared" si="362"/>
        <v>194311</v>
      </c>
      <c r="AB2621" s="9">
        <f t="shared" si="363"/>
        <v>11553</v>
      </c>
      <c r="AC2621" s="9">
        <f t="shared" si="364"/>
        <v>13948</v>
      </c>
      <c r="AD2621" s="9">
        <f t="shared" si="365"/>
        <v>13409</v>
      </c>
      <c r="AE2621" s="44">
        <f t="shared" si="366"/>
        <v>3.5351123567544214E-4</v>
      </c>
      <c r="AF2621" s="9">
        <f t="shared" si="367"/>
        <v>2541</v>
      </c>
      <c r="AG2621" s="9">
        <f t="shared" si="360"/>
        <v>2778</v>
      </c>
      <c r="AH2621" s="44">
        <f t="shared" si="368"/>
        <v>2.6515367297130597E-4</v>
      </c>
      <c r="AI2621">
        <f>AA2621/'Totals and Drop Down Lists'!W$6*Inputs!E$37</f>
        <v>176267.35965369668</v>
      </c>
      <c r="AJ2621">
        <f>AB2621/'Totals and Drop Down Lists'!X$6*Inputs!F$37</f>
        <v>38013.843122390666</v>
      </c>
      <c r="AK2621">
        <f>AC2621/'Totals and Drop Down Lists'!Y$6*Inputs!G$37</f>
        <v>91949.927443533597</v>
      </c>
      <c r="AL2621">
        <f>AD2621/'Totals and Drop Down Lists'!Z$6*Inputs!H$37</f>
        <v>107506.67452934806</v>
      </c>
      <c r="AM2621">
        <f>AE2621/'Totals and Drop Down Lists'!AA$6*Inputs!I$37</f>
        <v>44008.384073631889</v>
      </c>
      <c r="AN2621">
        <f>AF2621/'Totals and Drop Down Lists'!AB$6*Inputs!J$37</f>
        <v>50709.957269615988</v>
      </c>
      <c r="AO2621">
        <f>AG2621/'Totals and Drop Down Lists'!AC$6*Inputs!K$37</f>
        <v>51736.294625516515</v>
      </c>
      <c r="AP2621">
        <f>AH2621/'Totals and Drop Down Lists'!AD$6*Inputs!L$37</f>
        <v>62398.589744543526</v>
      </c>
      <c r="AQ2621">
        <f>IF(OR($D2621="51",$D2621="52",$D2621="61"),(AA2621/'Totals and Drop Down Lists'!W$4)*Inputs!E$38,0)</f>
        <v>0</v>
      </c>
      <c r="AR2621">
        <f>IF(OR($D2621="51",$D2621="52",$D2621="61"),(AB2621/'Totals and Drop Down Lists'!X$4)*Inputs!F$38,0)</f>
        <v>0</v>
      </c>
      <c r="AS2621">
        <f>IF(OR($D2621="51",$D2621="52",$D2621="61"),(AC2621/'Totals and Drop Down Lists'!Y$4)*Inputs!G$38,0)</f>
        <v>0</v>
      </c>
      <c r="AT2621">
        <f>IF(OR($D2621="51",$D2621="52",$D2621="61"),(AD2621/'Totals and Drop Down Lists'!Z$4)*Inputs!H$38,0)</f>
        <v>0</v>
      </c>
      <c r="AU2621">
        <f>IF(OR($D2621="51",$D2621="52",$D2621="61"),(AE2621/'Totals and Drop Down Lists'!AA$4)*Inputs!I$38,0)</f>
        <v>0</v>
      </c>
      <c r="AV2621">
        <f>IF(OR($D2621="51",$D2621="52",$D2621="61"),(AF2621/'Totals and Drop Down Lists'!AB$4)*Inputs!J$38,0)</f>
        <v>0</v>
      </c>
      <c r="AW2621">
        <f>IF(OR($D2621="51",$D2621="52",$D2621="61"),(AG2621/'Totals and Drop Down Lists'!AC$4)*Inputs!K$38,0)</f>
        <v>0</v>
      </c>
      <c r="AX2621">
        <f>IF(OR($D2621="51",$D2621="52",$D2621="61"),(AH2621/'Totals and Drop Down Lists'!AD$4)*Inputs!L$38,0)</f>
        <v>0</v>
      </c>
      <c r="AY2621">
        <f>IF(OR($D2621="51",$D2621="52",$D2621="61"),0,(AA2621/'Totals and Drop Down Lists'!W$5)*Inputs!E$39)</f>
        <v>0</v>
      </c>
      <c r="AZ2621">
        <f>IF(OR($D2621="51",$D2621="52",$D2621="61"),0,(AB2621/'Totals and Drop Down Lists'!X$5)*Inputs!F$39)</f>
        <v>0</v>
      </c>
      <c r="BA2621">
        <f>IF(OR($D2621="51",$D2621="52",$D2621="61"),0,(AC2621/'Totals and Drop Down Lists'!Y$5)*Inputs!G$39)</f>
        <v>0</v>
      </c>
      <c r="BB2621">
        <f>IF(OR($D2621="51",$D2621="52",$D2621="61"),0,(AD2621/'Totals and Drop Down Lists'!Z$5)*Inputs!H$39)</f>
        <v>0</v>
      </c>
      <c r="BC2621">
        <f>IF(OR($D2621="51",$D2621="52",$D2621="61"),0,(AE2621/'Totals and Drop Down Lists'!AA$5)*Inputs!I$39)</f>
        <v>0</v>
      </c>
      <c r="BD2621">
        <f>IF(OR($D2621="51",$D2621="52",$D2621="61"),0,(AF2621/'Totals and Drop Down Lists'!AB$5)*Inputs!J$39)</f>
        <v>0</v>
      </c>
      <c r="BE2621">
        <f>IF(OR($D2621="51",$D2621="52",$D2621="61"),0,(AG2621/'Totals and Drop Down Lists'!AC$5)*Inputs!K$39)</f>
        <v>0</v>
      </c>
      <c r="BF2621">
        <f>IF(OR($D2621="51",$D2621="52",$D2621="61"),0,(AH2621/'Totals and Drop Down Lists'!AD$5)*Inputs!L$39)</f>
        <v>0</v>
      </c>
      <c r="BG2621" s="10">
        <f t="shared" si="361"/>
        <v>622591.03046227701</v>
      </c>
    </row>
    <row r="2622" spans="1:59" ht="57.6">
      <c r="A2622" s="1" t="s">
        <v>7606</v>
      </c>
      <c r="B2622" s="1" t="s">
        <v>1773</v>
      </c>
      <c r="C2622" s="1" t="s">
        <v>1752</v>
      </c>
      <c r="D2622" s="1" t="s">
        <v>58</v>
      </c>
      <c r="E2622" s="1" t="s">
        <v>1781</v>
      </c>
      <c r="F2622" s="2">
        <v>50932</v>
      </c>
      <c r="G2622" s="2">
        <v>251</v>
      </c>
      <c r="H2622" s="2">
        <v>21</v>
      </c>
      <c r="I2622" s="2">
        <v>5035</v>
      </c>
      <c r="J2622" s="2">
        <v>21419</v>
      </c>
      <c r="K2622" s="2">
        <v>5055</v>
      </c>
      <c r="L2622" s="2">
        <v>110</v>
      </c>
      <c r="M2622" s="2">
        <v>0</v>
      </c>
      <c r="N2622" s="2">
        <v>0</v>
      </c>
      <c r="O2622" s="2">
        <v>75</v>
      </c>
      <c r="P2622" s="2">
        <v>30</v>
      </c>
      <c r="Q2622" s="2">
        <v>10</v>
      </c>
      <c r="R2622" s="2">
        <v>5436</v>
      </c>
      <c r="S2622" s="2">
        <v>4507600</v>
      </c>
      <c r="T2622" s="2">
        <v>228028900</v>
      </c>
      <c r="U2622" s="2">
        <v>308</v>
      </c>
      <c r="V2622" s="2">
        <v>198</v>
      </c>
      <c r="W2622" s="2">
        <v>22</v>
      </c>
      <c r="X2622" s="2">
        <v>1077</v>
      </c>
      <c r="Y2622" s="2">
        <v>83</v>
      </c>
      <c r="Z2622" s="2">
        <v>858</v>
      </c>
      <c r="AA2622" s="9">
        <f t="shared" si="362"/>
        <v>50932</v>
      </c>
      <c r="AB2622" s="9">
        <f t="shared" si="363"/>
        <v>4763</v>
      </c>
      <c r="AC2622" s="9">
        <f t="shared" si="364"/>
        <v>5661</v>
      </c>
      <c r="AD2622" s="9">
        <f t="shared" si="365"/>
        <v>5436</v>
      </c>
      <c r="AE2622" s="44">
        <f t="shared" si="366"/>
        <v>8.3318015068714889E-5</v>
      </c>
      <c r="AF2622" s="9">
        <f t="shared" si="367"/>
        <v>857</v>
      </c>
      <c r="AG2622" s="9">
        <f t="shared" si="360"/>
        <v>941</v>
      </c>
      <c r="AH2622" s="44">
        <f t="shared" si="368"/>
        <v>8.263474263450834E-5</v>
      </c>
      <c r="AI2622">
        <f>AA2622/'Totals and Drop Down Lists'!W$6*Inputs!E$37</f>
        <v>46202.475216956722</v>
      </c>
      <c r="AJ2622">
        <f>AB2622/'Totals and Drop Down Lists'!X$6*Inputs!F$37</f>
        <v>15672.114151471198</v>
      </c>
      <c r="AK2622">
        <f>AC2622/'Totals and Drop Down Lists'!Y$6*Inputs!G$37</f>
        <v>37319.224208334083</v>
      </c>
      <c r="AL2622">
        <f>AD2622/'Totals and Drop Down Lists'!Z$6*Inputs!H$37</f>
        <v>43583.136903686776</v>
      </c>
      <c r="AM2622">
        <f>AE2622/'Totals and Drop Down Lists'!AA$6*Inputs!I$37</f>
        <v>10372.205569055899</v>
      </c>
      <c r="AN2622">
        <f>AF2622/'Totals and Drop Down Lists'!AB$6*Inputs!J$37</f>
        <v>17102.886021275444</v>
      </c>
      <c r="AO2622">
        <f>AG2622/'Totals and Drop Down Lists'!AC$6*Inputs!K$37</f>
        <v>17524.785184525212</v>
      </c>
      <c r="AP2622">
        <f>AH2622/'Totals and Drop Down Lists'!AD$6*Inputs!L$37</f>
        <v>19446.426468528014</v>
      </c>
      <c r="AQ2622">
        <f>IF(OR($D2622="51",$D2622="52",$D2622="61"),(AA2622/'Totals and Drop Down Lists'!W$4)*Inputs!E$38,0)</f>
        <v>0</v>
      </c>
      <c r="AR2622">
        <f>IF(OR($D2622="51",$D2622="52",$D2622="61"),(AB2622/'Totals and Drop Down Lists'!X$4)*Inputs!F$38,0)</f>
        <v>0</v>
      </c>
      <c r="AS2622">
        <f>IF(OR($D2622="51",$D2622="52",$D2622="61"),(AC2622/'Totals and Drop Down Lists'!Y$4)*Inputs!G$38,0)</f>
        <v>0</v>
      </c>
      <c r="AT2622">
        <f>IF(OR($D2622="51",$D2622="52",$D2622="61"),(AD2622/'Totals and Drop Down Lists'!Z$4)*Inputs!H$38,0)</f>
        <v>0</v>
      </c>
      <c r="AU2622">
        <f>IF(OR($D2622="51",$D2622="52",$D2622="61"),(AE2622/'Totals and Drop Down Lists'!AA$4)*Inputs!I$38,0)</f>
        <v>0</v>
      </c>
      <c r="AV2622">
        <f>IF(OR($D2622="51",$D2622="52",$D2622="61"),(AF2622/'Totals and Drop Down Lists'!AB$4)*Inputs!J$38,0)</f>
        <v>0</v>
      </c>
      <c r="AW2622">
        <f>IF(OR($D2622="51",$D2622="52",$D2622="61"),(AG2622/'Totals and Drop Down Lists'!AC$4)*Inputs!K$38,0)</f>
        <v>0</v>
      </c>
      <c r="AX2622">
        <f>IF(OR($D2622="51",$D2622="52",$D2622="61"),(AH2622/'Totals and Drop Down Lists'!AD$4)*Inputs!L$38,0)</f>
        <v>0</v>
      </c>
      <c r="AY2622">
        <f>IF(OR($D2622="51",$D2622="52",$D2622="61"),0,(AA2622/'Totals and Drop Down Lists'!W$5)*Inputs!E$39)</f>
        <v>0</v>
      </c>
      <c r="AZ2622">
        <f>IF(OR($D2622="51",$D2622="52",$D2622="61"),0,(AB2622/'Totals and Drop Down Lists'!X$5)*Inputs!F$39)</f>
        <v>0</v>
      </c>
      <c r="BA2622">
        <f>IF(OR($D2622="51",$D2622="52",$D2622="61"),0,(AC2622/'Totals and Drop Down Lists'!Y$5)*Inputs!G$39)</f>
        <v>0</v>
      </c>
      <c r="BB2622">
        <f>IF(OR($D2622="51",$D2622="52",$D2622="61"),0,(AD2622/'Totals and Drop Down Lists'!Z$5)*Inputs!H$39)</f>
        <v>0</v>
      </c>
      <c r="BC2622">
        <f>IF(OR($D2622="51",$D2622="52",$D2622="61"),0,(AE2622/'Totals and Drop Down Lists'!AA$5)*Inputs!I$39)</f>
        <v>0</v>
      </c>
      <c r="BD2622">
        <f>IF(OR($D2622="51",$D2622="52",$D2622="61"),0,(AF2622/'Totals and Drop Down Lists'!AB$5)*Inputs!J$39)</f>
        <v>0</v>
      </c>
      <c r="BE2622">
        <f>IF(OR($D2622="51",$D2622="52",$D2622="61"),0,(AG2622/'Totals and Drop Down Lists'!AC$5)*Inputs!K$39)</f>
        <v>0</v>
      </c>
      <c r="BF2622">
        <f>IF(OR($D2622="51",$D2622="52",$D2622="61"),0,(AH2622/'Totals and Drop Down Lists'!AD$5)*Inputs!L$39)</f>
        <v>0</v>
      </c>
      <c r="BG2622" s="10">
        <f t="shared" si="361"/>
        <v>207223.25372383336</v>
      </c>
    </row>
    <row r="2623" spans="1:59" ht="57.6">
      <c r="A2623" s="1" t="s">
        <v>7606</v>
      </c>
      <c r="B2623" s="1" t="s">
        <v>1773</v>
      </c>
      <c r="C2623" s="1" t="s">
        <v>106</v>
      </c>
      <c r="D2623" s="1" t="s">
        <v>25</v>
      </c>
      <c r="E2623" s="1" t="s">
        <v>1782</v>
      </c>
      <c r="F2623" s="2">
        <v>63237</v>
      </c>
      <c r="G2623" s="2">
        <v>200</v>
      </c>
      <c r="H2623" s="2">
        <v>24</v>
      </c>
      <c r="I2623" s="2">
        <v>7891</v>
      </c>
      <c r="J2623" s="2">
        <v>24499</v>
      </c>
      <c r="K2623" s="2">
        <v>6472</v>
      </c>
      <c r="L2623" s="2">
        <v>228</v>
      </c>
      <c r="M2623" s="2">
        <v>0</v>
      </c>
      <c r="N2623" s="2">
        <v>13</v>
      </c>
      <c r="O2623" s="2">
        <v>109</v>
      </c>
      <c r="P2623" s="2">
        <v>6</v>
      </c>
      <c r="Q2623" s="2">
        <v>5</v>
      </c>
      <c r="R2623" s="2">
        <v>11068</v>
      </c>
      <c r="S2623" s="2">
        <v>4826900</v>
      </c>
      <c r="T2623" s="2">
        <v>229629900</v>
      </c>
      <c r="U2623" s="2">
        <v>174</v>
      </c>
      <c r="V2623" s="2">
        <v>310</v>
      </c>
      <c r="W2623" s="2">
        <v>10</v>
      </c>
      <c r="X2623" s="2">
        <v>1487</v>
      </c>
      <c r="Y2623" s="2">
        <v>67</v>
      </c>
      <c r="Z2623" s="2">
        <v>1080</v>
      </c>
      <c r="AA2623" s="9">
        <f t="shared" si="362"/>
        <v>63237</v>
      </c>
      <c r="AB2623" s="9">
        <f t="shared" si="363"/>
        <v>7667</v>
      </c>
      <c r="AC2623" s="9">
        <f t="shared" si="364"/>
        <v>11429</v>
      </c>
      <c r="AD2623" s="9">
        <f t="shared" si="365"/>
        <v>11068</v>
      </c>
      <c r="AE2623" s="44">
        <f t="shared" si="366"/>
        <v>1.194055313246137E-4</v>
      </c>
      <c r="AF2623" s="9">
        <f t="shared" si="367"/>
        <v>1167</v>
      </c>
      <c r="AG2623" s="9">
        <f t="shared" si="360"/>
        <v>1147</v>
      </c>
      <c r="AH2623" s="44">
        <f t="shared" si="368"/>
        <v>1.1274691179109599E-4</v>
      </c>
      <c r="AI2623">
        <f>AA2623/'Totals and Drop Down Lists'!W$6*Inputs!E$37</f>
        <v>57364.837926935768</v>
      </c>
      <c r="AJ2623">
        <f>AB2623/'Totals and Drop Down Lists'!X$6*Inputs!F$37</f>
        <v>25227.398530197286</v>
      </c>
      <c r="AK2623">
        <f>AC2623/'Totals and Drop Down Lists'!Y$6*Inputs!G$37</f>
        <v>75343.828559803966</v>
      </c>
      <c r="AL2623">
        <f>AD2623/'Totals and Drop Down Lists'!Z$6*Inputs!H$37</f>
        <v>88737.704056292365</v>
      </c>
      <c r="AM2623">
        <f>AE2623/'Totals and Drop Down Lists'!AA$6*Inputs!I$37</f>
        <v>14864.717023801029</v>
      </c>
      <c r="AN2623">
        <f>AF2623/'Totals and Drop Down Lists'!AB$6*Inputs!J$37</f>
        <v>23289.460894782314</v>
      </c>
      <c r="AO2623">
        <f>AG2623/'Totals and Drop Down Lists'!AC$6*Inputs!K$37</f>
        <v>21361.241877418088</v>
      </c>
      <c r="AP2623">
        <f>AH2623/'Totals and Drop Down Lists'!AD$6*Inputs!L$37</f>
        <v>26532.720497438357</v>
      </c>
      <c r="AQ2623">
        <f>IF(OR($D2623="51",$D2623="52",$D2623="61"),(AA2623/'Totals and Drop Down Lists'!W$4)*Inputs!E$38,0)</f>
        <v>0</v>
      </c>
      <c r="AR2623">
        <f>IF(OR($D2623="51",$D2623="52",$D2623="61"),(AB2623/'Totals and Drop Down Lists'!X$4)*Inputs!F$38,0)</f>
        <v>0</v>
      </c>
      <c r="AS2623">
        <f>IF(OR($D2623="51",$D2623="52",$D2623="61"),(AC2623/'Totals and Drop Down Lists'!Y$4)*Inputs!G$38,0)</f>
        <v>0</v>
      </c>
      <c r="AT2623">
        <f>IF(OR($D2623="51",$D2623="52",$D2623="61"),(AD2623/'Totals and Drop Down Lists'!Z$4)*Inputs!H$38,0)</f>
        <v>0</v>
      </c>
      <c r="AU2623">
        <f>IF(OR($D2623="51",$D2623="52",$D2623="61"),(AE2623/'Totals and Drop Down Lists'!AA$4)*Inputs!I$38,0)</f>
        <v>0</v>
      </c>
      <c r="AV2623">
        <f>IF(OR($D2623="51",$D2623="52",$D2623="61"),(AF2623/'Totals and Drop Down Lists'!AB$4)*Inputs!J$38,0)</f>
        <v>0</v>
      </c>
      <c r="AW2623">
        <f>IF(OR($D2623="51",$D2623="52",$D2623="61"),(AG2623/'Totals and Drop Down Lists'!AC$4)*Inputs!K$38,0)</f>
        <v>0</v>
      </c>
      <c r="AX2623">
        <f>IF(OR($D2623="51",$D2623="52",$D2623="61"),(AH2623/'Totals and Drop Down Lists'!AD$4)*Inputs!L$38,0)</f>
        <v>0</v>
      </c>
      <c r="AY2623">
        <f>IF(OR($D2623="51",$D2623="52",$D2623="61"),0,(AA2623/'Totals and Drop Down Lists'!W$5)*Inputs!E$39)</f>
        <v>0</v>
      </c>
      <c r="AZ2623">
        <f>IF(OR($D2623="51",$D2623="52",$D2623="61"),0,(AB2623/'Totals and Drop Down Lists'!X$5)*Inputs!F$39)</f>
        <v>0</v>
      </c>
      <c r="BA2623">
        <f>IF(OR($D2623="51",$D2623="52",$D2623="61"),0,(AC2623/'Totals and Drop Down Lists'!Y$5)*Inputs!G$39)</f>
        <v>0</v>
      </c>
      <c r="BB2623">
        <f>IF(OR($D2623="51",$D2623="52",$D2623="61"),0,(AD2623/'Totals and Drop Down Lists'!Z$5)*Inputs!H$39)</f>
        <v>0</v>
      </c>
      <c r="BC2623">
        <f>IF(OR($D2623="51",$D2623="52",$D2623="61"),0,(AE2623/'Totals and Drop Down Lists'!AA$5)*Inputs!I$39)</f>
        <v>0</v>
      </c>
      <c r="BD2623">
        <f>IF(OR($D2623="51",$D2623="52",$D2623="61"),0,(AF2623/'Totals and Drop Down Lists'!AB$5)*Inputs!J$39)</f>
        <v>0</v>
      </c>
      <c r="BE2623">
        <f>IF(OR($D2623="51",$D2623="52",$D2623="61"),0,(AG2623/'Totals and Drop Down Lists'!AC$5)*Inputs!K$39)</f>
        <v>0</v>
      </c>
      <c r="BF2623">
        <f>IF(OR($D2623="51",$D2623="52",$D2623="61"),0,(AH2623/'Totals and Drop Down Lists'!AD$5)*Inputs!L$39)</f>
        <v>0</v>
      </c>
      <c r="BG2623" s="10">
        <f t="shared" si="361"/>
        <v>332721.90936666913</v>
      </c>
    </row>
    <row r="2624" spans="1:59">
      <c r="A2624" s="1" t="s">
        <v>7607</v>
      </c>
      <c r="B2624" s="1" t="s">
        <v>4101</v>
      </c>
      <c r="C2624" s="1" t="s">
        <v>4102</v>
      </c>
      <c r="D2624" s="1" t="s">
        <v>7</v>
      </c>
      <c r="E2624" s="1" t="s">
        <v>4103</v>
      </c>
      <c r="F2624" s="2">
        <v>8268999</v>
      </c>
      <c r="G2624" s="2">
        <v>107227</v>
      </c>
      <c r="H2624" s="2">
        <v>33055</v>
      </c>
      <c r="I2624" s="2">
        <v>1653857</v>
      </c>
      <c r="J2624" s="2">
        <v>3070298</v>
      </c>
      <c r="K2624" s="2">
        <v>2080590</v>
      </c>
      <c r="L2624" s="2">
        <v>31530</v>
      </c>
      <c r="M2624" s="2">
        <v>9138</v>
      </c>
      <c r="N2624" s="2">
        <v>2987</v>
      </c>
      <c r="O2624" s="2">
        <v>137461</v>
      </c>
      <c r="P2624" s="2">
        <v>64000</v>
      </c>
      <c r="Q2624" s="2">
        <v>22818</v>
      </c>
      <c r="R2624" s="2">
        <v>1395672</v>
      </c>
      <c r="S2624" s="2">
        <v>2660801800</v>
      </c>
      <c r="T2624" s="2">
        <v>131335518300</v>
      </c>
      <c r="U2624" s="2">
        <v>82091</v>
      </c>
      <c r="V2624" s="2">
        <v>201565</v>
      </c>
      <c r="W2624" s="2">
        <v>8725</v>
      </c>
      <c r="X2624" s="2">
        <v>612550</v>
      </c>
      <c r="Y2624" s="2">
        <v>87435</v>
      </c>
      <c r="Z2624" s="2">
        <v>383885</v>
      </c>
      <c r="AA2624" s="9">
        <f t="shared" si="362"/>
        <v>8268999</v>
      </c>
      <c r="AB2624" s="9">
        <f t="shared" si="363"/>
        <v>1513575</v>
      </c>
      <c r="AC2624" s="9">
        <f t="shared" si="364"/>
        <v>1663606</v>
      </c>
      <c r="AD2624" s="9">
        <f t="shared" si="365"/>
        <v>1395672</v>
      </c>
      <c r="AE2624" s="44">
        <f t="shared" si="366"/>
        <v>9.8466447550923042E-2</v>
      </c>
      <c r="AF2624" s="9">
        <f t="shared" si="367"/>
        <v>402260</v>
      </c>
      <c r="AG2624" s="9">
        <f t="shared" si="360"/>
        <v>471320</v>
      </c>
      <c r="AH2624" s="44">
        <f t="shared" si="368"/>
        <v>0.11884281558227028</v>
      </c>
      <c r="AI2624">
        <f>AA2624/'Totals and Drop Down Lists'!W$6*Inputs!E$37</f>
        <v>7501143.1195817934</v>
      </c>
      <c r="AJ2624">
        <f>AB2624/'Totals and Drop Down Lists'!X$6*Inputs!F$37</f>
        <v>4980247.7801413015</v>
      </c>
      <c r="AK2624">
        <f>AC2624/'Totals and Drop Down Lists'!Y$6*Inputs!G$37</f>
        <v>10967052.695341781</v>
      </c>
      <c r="AL2624">
        <f>AD2624/'Totals and Drop Down Lists'!Z$6*Inputs!H$37</f>
        <v>11189802.03249491</v>
      </c>
      <c r="AM2624">
        <f>AE2624/'Totals and Drop Down Lists'!AA$6*Inputs!I$37</f>
        <v>12258024.087714115</v>
      </c>
      <c r="AN2624">
        <f>AF2624/'Totals and Drop Down Lists'!AB$6*Inputs!J$37</f>
        <v>8027779.3826350756</v>
      </c>
      <c r="AO2624">
        <f>AG2624/'Totals and Drop Down Lists'!AC$6*Inputs!K$37</f>
        <v>8777663.9247294609</v>
      </c>
      <c r="AP2624">
        <f>AH2624/'Totals and Drop Down Lists'!AD$6*Inputs!L$37</f>
        <v>27967268.982191402</v>
      </c>
      <c r="AQ2624">
        <f>IF(OR($D2624="51",$D2624="52",$D2624="61"),(AA2624/'Totals and Drop Down Lists'!W$4)*Inputs!E$38,0)</f>
        <v>0</v>
      </c>
      <c r="AR2624">
        <f>IF(OR($D2624="51",$D2624="52",$D2624="61"),(AB2624/'Totals and Drop Down Lists'!X$4)*Inputs!F$38,0)</f>
        <v>0</v>
      </c>
      <c r="AS2624">
        <f>IF(OR($D2624="51",$D2624="52",$D2624="61"),(AC2624/'Totals and Drop Down Lists'!Y$4)*Inputs!G$38,0)</f>
        <v>0</v>
      </c>
      <c r="AT2624">
        <f>IF(OR($D2624="51",$D2624="52",$D2624="61"),(AD2624/'Totals and Drop Down Lists'!Z$4)*Inputs!H$38,0)</f>
        <v>0</v>
      </c>
      <c r="AU2624">
        <f>IF(OR($D2624="51",$D2624="52",$D2624="61"),(AE2624/'Totals and Drop Down Lists'!AA$4)*Inputs!I$38,0)</f>
        <v>0</v>
      </c>
      <c r="AV2624">
        <f>IF(OR($D2624="51",$D2624="52",$D2624="61"),(AF2624/'Totals and Drop Down Lists'!AB$4)*Inputs!J$38,0)</f>
        <v>0</v>
      </c>
      <c r="AW2624">
        <f>IF(OR($D2624="51",$D2624="52",$D2624="61"),(AG2624/'Totals and Drop Down Lists'!AC$4)*Inputs!K$38,0)</f>
        <v>0</v>
      </c>
      <c r="AX2624">
        <f>IF(OR($D2624="51",$D2624="52",$D2624="61"),(AH2624/'Totals and Drop Down Lists'!AD$4)*Inputs!L$38,0)</f>
        <v>0</v>
      </c>
      <c r="AY2624">
        <f>IF(OR($D2624="51",$D2624="52",$D2624="61"),0,(AA2624/'Totals and Drop Down Lists'!W$5)*Inputs!E$39)</f>
        <v>0</v>
      </c>
      <c r="AZ2624">
        <f>IF(OR($D2624="51",$D2624="52",$D2624="61"),0,(AB2624/'Totals and Drop Down Lists'!X$5)*Inputs!F$39)</f>
        <v>0</v>
      </c>
      <c r="BA2624">
        <f>IF(OR($D2624="51",$D2624="52",$D2624="61"),0,(AC2624/'Totals and Drop Down Lists'!Y$5)*Inputs!G$39)</f>
        <v>0</v>
      </c>
      <c r="BB2624">
        <f>IF(OR($D2624="51",$D2624="52",$D2624="61"),0,(AD2624/'Totals and Drop Down Lists'!Z$5)*Inputs!H$39)</f>
        <v>0</v>
      </c>
      <c r="BC2624">
        <f>IF(OR($D2624="51",$D2624="52",$D2624="61"),0,(AE2624/'Totals and Drop Down Lists'!AA$5)*Inputs!I$39)</f>
        <v>0</v>
      </c>
      <c r="BD2624">
        <f>IF(OR($D2624="51",$D2624="52",$D2624="61"),0,(AF2624/'Totals and Drop Down Lists'!AB$5)*Inputs!J$39)</f>
        <v>0</v>
      </c>
      <c r="BE2624">
        <f>IF(OR($D2624="51",$D2624="52",$D2624="61"),0,(AG2624/'Totals and Drop Down Lists'!AC$5)*Inputs!K$39)</f>
        <v>0</v>
      </c>
      <c r="BF2624">
        <f>IF(OR($D2624="51",$D2624="52",$D2624="61"),0,(AH2624/'Totals and Drop Down Lists'!AD$5)*Inputs!L$39)</f>
        <v>0</v>
      </c>
      <c r="BG2624" s="10">
        <f t="shared" si="361"/>
        <v>91668982.004829839</v>
      </c>
    </row>
    <row r="2625" spans="1:59" ht="28.8">
      <c r="A2625" s="1" t="s">
        <v>7608</v>
      </c>
      <c r="B2625" s="1" t="s">
        <v>4898</v>
      </c>
      <c r="C2625" s="1" t="s">
        <v>4899</v>
      </c>
      <c r="D2625" s="1" t="s">
        <v>10</v>
      </c>
      <c r="E2625" s="1" t="s">
        <v>4900</v>
      </c>
      <c r="F2625" s="2">
        <v>31172</v>
      </c>
      <c r="G2625" s="2">
        <v>542</v>
      </c>
      <c r="H2625" s="2">
        <v>168</v>
      </c>
      <c r="I2625" s="2">
        <v>7504</v>
      </c>
      <c r="J2625" s="2">
        <v>12539</v>
      </c>
      <c r="K2625" s="2">
        <v>7738</v>
      </c>
      <c r="L2625" s="2">
        <v>39</v>
      </c>
      <c r="M2625" s="2">
        <v>0</v>
      </c>
      <c r="N2625" s="2">
        <v>15</v>
      </c>
      <c r="O2625" s="2">
        <v>325</v>
      </c>
      <c r="P2625" s="2">
        <v>57</v>
      </c>
      <c r="Q2625" s="2">
        <v>15</v>
      </c>
      <c r="R2625" s="2">
        <v>5918</v>
      </c>
      <c r="S2625" s="2">
        <v>7476600</v>
      </c>
      <c r="T2625" s="2">
        <v>274108700</v>
      </c>
      <c r="U2625" s="2">
        <v>855</v>
      </c>
      <c r="V2625" s="2">
        <v>1010</v>
      </c>
      <c r="W2625" s="2">
        <v>15</v>
      </c>
      <c r="X2625" s="2">
        <v>3595</v>
      </c>
      <c r="Y2625" s="2">
        <v>425</v>
      </c>
      <c r="Z2625" s="2">
        <v>2640</v>
      </c>
      <c r="AA2625" s="9">
        <f t="shared" si="362"/>
        <v>31172</v>
      </c>
      <c r="AB2625" s="9">
        <f t="shared" si="363"/>
        <v>6794</v>
      </c>
      <c r="AC2625" s="9">
        <f t="shared" si="364"/>
        <v>6369</v>
      </c>
      <c r="AD2625" s="9">
        <f t="shared" si="365"/>
        <v>5918</v>
      </c>
      <c r="AE2625" s="44">
        <f t="shared" si="366"/>
        <v>3.3349577350077461E-4</v>
      </c>
      <c r="AF2625" s="9">
        <f t="shared" si="367"/>
        <v>2570</v>
      </c>
      <c r="AG2625" s="9">
        <f t="shared" si="360"/>
        <v>3065</v>
      </c>
      <c r="AH2625" s="44">
        <f t="shared" si="368"/>
        <v>7.0379696253707752E-4</v>
      </c>
      <c r="AI2625">
        <f>AA2625/'Totals and Drop Down Lists'!W$6*Inputs!E$37</f>
        <v>28277.380771675467</v>
      </c>
      <c r="AJ2625">
        <f>AB2625/'Totals and Drop Down Lists'!X$6*Inputs!F$37</f>
        <v>22354.890519650497</v>
      </c>
      <c r="AK2625">
        <f>AC2625/'Totals and Drop Down Lists'!Y$6*Inputs!G$37</f>
        <v>41986.599361045701</v>
      </c>
      <c r="AL2625">
        <f>AD2625/'Totals and Drop Down Lists'!Z$6*Inputs!H$37</f>
        <v>47447.572515823835</v>
      </c>
      <c r="AM2625">
        <f>AE2625/'Totals and Drop Down Lists'!AA$6*Inputs!I$37</f>
        <v>41516.672190384343</v>
      </c>
      <c r="AN2625">
        <f>AF2625/'Totals and Drop Down Lists'!AB$6*Inputs!J$37</f>
        <v>51288.701370685987</v>
      </c>
      <c r="AO2625">
        <f>AG2625/'Totals and Drop Down Lists'!AC$6*Inputs!K$37</f>
        <v>57081.260988915812</v>
      </c>
      <c r="AP2625">
        <f>AH2625/'Totals and Drop Down Lists'!AD$6*Inputs!L$37</f>
        <v>165624.47518333793</v>
      </c>
      <c r="AQ2625">
        <f>IF(OR($D2625="51",$D2625="52",$D2625="61"),(AA2625/'Totals and Drop Down Lists'!W$4)*Inputs!E$38,0)</f>
        <v>0</v>
      </c>
      <c r="AR2625">
        <f>IF(OR($D2625="51",$D2625="52",$D2625="61"),(AB2625/'Totals and Drop Down Lists'!X$4)*Inputs!F$38,0)</f>
        <v>0</v>
      </c>
      <c r="AS2625">
        <f>IF(OR($D2625="51",$D2625="52",$D2625="61"),(AC2625/'Totals and Drop Down Lists'!Y$4)*Inputs!G$38,0)</f>
        <v>0</v>
      </c>
      <c r="AT2625">
        <f>IF(OR($D2625="51",$D2625="52",$D2625="61"),(AD2625/'Totals and Drop Down Lists'!Z$4)*Inputs!H$38,0)</f>
        <v>0</v>
      </c>
      <c r="AU2625">
        <f>IF(OR($D2625="51",$D2625="52",$D2625="61"),(AE2625/'Totals and Drop Down Lists'!AA$4)*Inputs!I$38,0)</f>
        <v>0</v>
      </c>
      <c r="AV2625">
        <f>IF(OR($D2625="51",$D2625="52",$D2625="61"),(AF2625/'Totals and Drop Down Lists'!AB$4)*Inputs!J$38,0)</f>
        <v>0</v>
      </c>
      <c r="AW2625">
        <f>IF(OR($D2625="51",$D2625="52",$D2625="61"),(AG2625/'Totals and Drop Down Lists'!AC$4)*Inputs!K$38,0)</f>
        <v>0</v>
      </c>
      <c r="AX2625">
        <f>IF(OR($D2625="51",$D2625="52",$D2625="61"),(AH2625/'Totals and Drop Down Lists'!AD$4)*Inputs!L$38,0)</f>
        <v>0</v>
      </c>
      <c r="AY2625">
        <f>IF(OR($D2625="51",$D2625="52",$D2625="61"),0,(AA2625/'Totals and Drop Down Lists'!W$5)*Inputs!E$39)</f>
        <v>0</v>
      </c>
      <c r="AZ2625">
        <f>IF(OR($D2625="51",$D2625="52",$D2625="61"),0,(AB2625/'Totals and Drop Down Lists'!X$5)*Inputs!F$39)</f>
        <v>0</v>
      </c>
      <c r="BA2625">
        <f>IF(OR($D2625="51",$D2625="52",$D2625="61"),0,(AC2625/'Totals and Drop Down Lists'!Y$5)*Inputs!G$39)</f>
        <v>0</v>
      </c>
      <c r="BB2625">
        <f>IF(OR($D2625="51",$D2625="52",$D2625="61"),0,(AD2625/'Totals and Drop Down Lists'!Z$5)*Inputs!H$39)</f>
        <v>0</v>
      </c>
      <c r="BC2625">
        <f>IF(OR($D2625="51",$D2625="52",$D2625="61"),0,(AE2625/'Totals and Drop Down Lists'!AA$5)*Inputs!I$39)</f>
        <v>0</v>
      </c>
      <c r="BD2625">
        <f>IF(OR($D2625="51",$D2625="52",$D2625="61"),0,(AF2625/'Totals and Drop Down Lists'!AB$5)*Inputs!J$39)</f>
        <v>0</v>
      </c>
      <c r="BE2625">
        <f>IF(OR($D2625="51",$D2625="52",$D2625="61"),0,(AG2625/'Totals and Drop Down Lists'!AC$5)*Inputs!K$39)</f>
        <v>0</v>
      </c>
      <c r="BF2625">
        <f>IF(OR($D2625="51",$D2625="52",$D2625="61"),0,(AH2625/'Totals and Drop Down Lists'!AD$5)*Inputs!L$39)</f>
        <v>0</v>
      </c>
      <c r="BG2625" s="10">
        <f t="shared" si="361"/>
        <v>455577.55290151958</v>
      </c>
    </row>
    <row r="2626" spans="1:59" ht="28.8">
      <c r="A2626" s="1" t="s">
        <v>7608</v>
      </c>
      <c r="B2626" s="1" t="s">
        <v>4898</v>
      </c>
      <c r="C2626" s="1" t="s">
        <v>4901</v>
      </c>
      <c r="D2626" s="1" t="s">
        <v>15</v>
      </c>
      <c r="E2626" s="1" t="s">
        <v>4902</v>
      </c>
      <c r="F2626" s="2">
        <v>266213</v>
      </c>
      <c r="G2626" s="2">
        <v>1761</v>
      </c>
      <c r="H2626" s="2">
        <v>32</v>
      </c>
      <c r="I2626" s="2">
        <v>17651</v>
      </c>
      <c r="J2626" s="2">
        <v>95291</v>
      </c>
      <c r="K2626" s="2">
        <v>25054</v>
      </c>
      <c r="L2626" s="2">
        <v>201</v>
      </c>
      <c r="M2626" s="2">
        <v>89</v>
      </c>
      <c r="N2626" s="2">
        <v>77</v>
      </c>
      <c r="O2626" s="2">
        <v>588</v>
      </c>
      <c r="P2626" s="2">
        <v>199</v>
      </c>
      <c r="Q2626" s="2">
        <v>118</v>
      </c>
      <c r="R2626" s="2">
        <v>16260</v>
      </c>
      <c r="S2626" s="2">
        <v>28635900</v>
      </c>
      <c r="T2626" s="2">
        <v>1350707600</v>
      </c>
      <c r="U2626" s="2">
        <v>1525</v>
      </c>
      <c r="V2626" s="2">
        <v>1039</v>
      </c>
      <c r="W2626" s="2">
        <v>60</v>
      </c>
      <c r="X2626" s="2">
        <v>5144</v>
      </c>
      <c r="Y2626" s="2">
        <v>345</v>
      </c>
      <c r="Z2626" s="2">
        <v>3984</v>
      </c>
      <c r="AA2626" s="9">
        <f t="shared" si="362"/>
        <v>266213</v>
      </c>
      <c r="AB2626" s="9">
        <f t="shared" si="363"/>
        <v>15858</v>
      </c>
      <c r="AC2626" s="9">
        <f t="shared" si="364"/>
        <v>17532</v>
      </c>
      <c r="AD2626" s="9">
        <f t="shared" si="365"/>
        <v>16260</v>
      </c>
      <c r="AE2626" s="44">
        <f t="shared" si="366"/>
        <v>4.6004259822125202E-4</v>
      </c>
      <c r="AF2626" s="9">
        <f t="shared" si="367"/>
        <v>4045</v>
      </c>
      <c r="AG2626" s="9">
        <f t="shared" ref="AG2626:AG2689" si="369">Y2626+Z2626</f>
        <v>4329</v>
      </c>
      <c r="AH2626" s="44">
        <f t="shared" si="368"/>
        <v>4.2351018649180446E-4</v>
      </c>
      <c r="AI2626">
        <f>AA2626/'Totals and Drop Down Lists'!W$6*Inputs!E$37</f>
        <v>241492.56920858598</v>
      </c>
      <c r="AJ2626">
        <f>AB2626/'Totals and Drop Down Lists'!X$6*Inputs!F$37</f>
        <v>52178.9599441592</v>
      </c>
      <c r="AK2626">
        <f>AC2626/'Totals and Drop Down Lists'!Y$6*Inputs!G$37</f>
        <v>115576.86606968964</v>
      </c>
      <c r="AL2626">
        <f>AD2626/'Totals and Drop Down Lists'!Z$6*Inputs!H$37</f>
        <v>130364.57065010064</v>
      </c>
      <c r="AM2626">
        <f>AE2626/'Totals and Drop Down Lists'!AA$6*Inputs!I$37</f>
        <v>57270.404189755194</v>
      </c>
      <c r="AN2626">
        <f>AF2626/'Totals and Drop Down Lists'!AB$6*Inputs!J$37</f>
        <v>80724.823752694487</v>
      </c>
      <c r="AO2626">
        <f>AG2626/'Totals and Drop Down Lists'!AC$6*Inputs!K$37</f>
        <v>80621.461279287629</v>
      </c>
      <c r="AP2626">
        <f>AH2626/'Totals and Drop Down Lists'!AD$6*Inputs!L$37</f>
        <v>99664.613668757316</v>
      </c>
      <c r="AQ2626">
        <f>IF(OR($D2626="51",$D2626="52",$D2626="61"),(AA2626/'Totals and Drop Down Lists'!W$4)*Inputs!E$38,0)</f>
        <v>0</v>
      </c>
      <c r="AR2626">
        <f>IF(OR($D2626="51",$D2626="52",$D2626="61"),(AB2626/'Totals and Drop Down Lists'!X$4)*Inputs!F$38,0)</f>
        <v>0</v>
      </c>
      <c r="AS2626">
        <f>IF(OR($D2626="51",$D2626="52",$D2626="61"),(AC2626/'Totals and Drop Down Lists'!Y$4)*Inputs!G$38,0)</f>
        <v>0</v>
      </c>
      <c r="AT2626">
        <f>IF(OR($D2626="51",$D2626="52",$D2626="61"),(AD2626/'Totals and Drop Down Lists'!Z$4)*Inputs!H$38,0)</f>
        <v>0</v>
      </c>
      <c r="AU2626">
        <f>IF(OR($D2626="51",$D2626="52",$D2626="61"),(AE2626/'Totals and Drop Down Lists'!AA$4)*Inputs!I$38,0)</f>
        <v>0</v>
      </c>
      <c r="AV2626">
        <f>IF(OR($D2626="51",$D2626="52",$D2626="61"),(AF2626/'Totals and Drop Down Lists'!AB$4)*Inputs!J$38,0)</f>
        <v>0</v>
      </c>
      <c r="AW2626">
        <f>IF(OR($D2626="51",$D2626="52",$D2626="61"),(AG2626/'Totals and Drop Down Lists'!AC$4)*Inputs!K$38,0)</f>
        <v>0</v>
      </c>
      <c r="AX2626">
        <f>IF(OR($D2626="51",$D2626="52",$D2626="61"),(AH2626/'Totals and Drop Down Lists'!AD$4)*Inputs!L$38,0)</f>
        <v>0</v>
      </c>
      <c r="AY2626">
        <f>IF(OR($D2626="51",$D2626="52",$D2626="61"),0,(AA2626/'Totals and Drop Down Lists'!W$5)*Inputs!E$39)</f>
        <v>0</v>
      </c>
      <c r="AZ2626">
        <f>IF(OR($D2626="51",$D2626="52",$D2626="61"),0,(AB2626/'Totals and Drop Down Lists'!X$5)*Inputs!F$39)</f>
        <v>0</v>
      </c>
      <c r="BA2626">
        <f>IF(OR($D2626="51",$D2626="52",$D2626="61"),0,(AC2626/'Totals and Drop Down Lists'!Y$5)*Inputs!G$39)</f>
        <v>0</v>
      </c>
      <c r="BB2626">
        <f>IF(OR($D2626="51",$D2626="52",$D2626="61"),0,(AD2626/'Totals and Drop Down Lists'!Z$5)*Inputs!H$39)</f>
        <v>0</v>
      </c>
      <c r="BC2626">
        <f>IF(OR($D2626="51",$D2626="52",$D2626="61"),0,(AE2626/'Totals and Drop Down Lists'!AA$5)*Inputs!I$39)</f>
        <v>0</v>
      </c>
      <c r="BD2626">
        <f>IF(OR($D2626="51",$D2626="52",$D2626="61"),0,(AF2626/'Totals and Drop Down Lists'!AB$5)*Inputs!J$39)</f>
        <v>0</v>
      </c>
      <c r="BE2626">
        <f>IF(OR($D2626="51",$D2626="52",$D2626="61"),0,(AG2626/'Totals and Drop Down Lists'!AC$5)*Inputs!K$39)</f>
        <v>0</v>
      </c>
      <c r="BF2626">
        <f>IF(OR($D2626="51",$D2626="52",$D2626="61"),0,(AH2626/'Totals and Drop Down Lists'!AD$5)*Inputs!L$39)</f>
        <v>0</v>
      </c>
      <c r="BG2626" s="10">
        <f t="shared" ref="BG2626:BG2689" si="370">SUM(AI2626:BF2626)</f>
        <v>857894.26876302995</v>
      </c>
    </row>
    <row r="2627" spans="1:59" ht="43.2">
      <c r="A2627" s="1" t="s">
        <v>7609</v>
      </c>
      <c r="B2627" s="1" t="s">
        <v>4114</v>
      </c>
      <c r="C2627" s="1" t="s">
        <v>991</v>
      </c>
      <c r="D2627" s="1" t="s">
        <v>10</v>
      </c>
      <c r="E2627" s="1" t="s">
        <v>4115</v>
      </c>
      <c r="F2627" s="2">
        <v>27953</v>
      </c>
      <c r="G2627" s="2">
        <v>140</v>
      </c>
      <c r="H2627" s="2">
        <v>31</v>
      </c>
      <c r="I2627" s="2">
        <v>5029</v>
      </c>
      <c r="J2627" s="2">
        <v>9506</v>
      </c>
      <c r="K2627" s="2">
        <v>4742</v>
      </c>
      <c r="L2627" s="2">
        <v>73</v>
      </c>
      <c r="M2627" s="2">
        <v>12</v>
      </c>
      <c r="N2627" s="2">
        <v>0</v>
      </c>
      <c r="O2627" s="2">
        <v>326</v>
      </c>
      <c r="P2627" s="2">
        <v>136</v>
      </c>
      <c r="Q2627" s="2">
        <v>124</v>
      </c>
      <c r="R2627" s="2">
        <v>5516</v>
      </c>
      <c r="S2627" s="2">
        <v>5390800</v>
      </c>
      <c r="T2627" s="2">
        <v>211731600</v>
      </c>
      <c r="U2627" s="2">
        <v>238</v>
      </c>
      <c r="V2627" s="2">
        <v>220</v>
      </c>
      <c r="W2627" s="2">
        <v>0</v>
      </c>
      <c r="X2627" s="2">
        <v>1475</v>
      </c>
      <c r="Y2627" s="2">
        <v>135</v>
      </c>
      <c r="Z2627" s="2">
        <v>1105</v>
      </c>
      <c r="AA2627" s="9">
        <f t="shared" ref="AA2627:AA2690" si="371">F2627</f>
        <v>27953</v>
      </c>
      <c r="AB2627" s="9">
        <f t="shared" ref="AB2627:AB2690" si="372">I2627-G2627-H2627</f>
        <v>4858</v>
      </c>
      <c r="AC2627" s="9">
        <f t="shared" ref="AC2627:AC2690" si="373">L2627+M2627+N2627+O2627+P2627+Q2627+R2627</f>
        <v>6187</v>
      </c>
      <c r="AD2627" s="9">
        <f t="shared" ref="AD2627:AD2690" si="374">R2627</f>
        <v>5516</v>
      </c>
      <c r="AE2627" s="44">
        <f t="shared" ref="AE2627:AE2690" si="375">IF(ISERROR(((K2627^2)*SUM(J:J))/((SUM(K:K)^2)*J2627)), 0, ((K2627^2)*SUM(J:J))/((SUM(K:K)^2)*J2627))</f>
        <v>1.6520419659152879E-4</v>
      </c>
      <c r="AF2627" s="9">
        <f t="shared" ref="AF2627:AF2690" si="376">-IF((W2627+V2627-X2627)&gt;0, 0, (W2627+V2627-X2627))</f>
        <v>1255</v>
      </c>
      <c r="AG2627" s="9">
        <f t="shared" si="369"/>
        <v>1240</v>
      </c>
      <c r="AH2627" s="44">
        <f t="shared" ref="AH2627:AH2690" si="377">(K2627*SUM(J:J)*AG2627)/(J2627*SUM(K:K)*SUM(AG:AG))</f>
        <v>2.3016353078298928E-4</v>
      </c>
      <c r="AI2627">
        <f>AA2627/'Totals and Drop Down Lists'!W$6*Inputs!E$37</f>
        <v>25357.295801060067</v>
      </c>
      <c r="AJ2627">
        <f>AB2627/'Totals and Drop Down Lists'!X$6*Inputs!F$37</f>
        <v>15984.700933833106</v>
      </c>
      <c r="AK2627">
        <f>AC2627/'Totals and Drop Down Lists'!Y$6*Inputs!G$37</f>
        <v>40786.793883936218</v>
      </c>
      <c r="AL2627">
        <f>AD2627/'Totals and Drop Down Lists'!Z$6*Inputs!H$37</f>
        <v>44224.537005286293</v>
      </c>
      <c r="AM2627">
        <f>AE2627/'Totals and Drop Down Lists'!AA$6*Inputs!I$37</f>
        <v>20566.163110161218</v>
      </c>
      <c r="AN2627">
        <f>AF2627/'Totals and Drop Down Lists'!AB$6*Inputs!J$37</f>
        <v>25045.649891132653</v>
      </c>
      <c r="AO2627">
        <f>AG2627/'Totals and Drop Down Lists'!AC$6*Inputs!K$37</f>
        <v>23093.234462073608</v>
      </c>
      <c r="AP2627">
        <f>AH2627/'Totals and Drop Down Lists'!AD$6*Inputs!L$37</f>
        <v>54164.362765729282</v>
      </c>
      <c r="AQ2627">
        <f>IF(OR($D2627="51",$D2627="52",$D2627="61"),(AA2627/'Totals and Drop Down Lists'!W$4)*Inputs!E$38,0)</f>
        <v>0</v>
      </c>
      <c r="AR2627">
        <f>IF(OR($D2627="51",$D2627="52",$D2627="61"),(AB2627/'Totals and Drop Down Lists'!X$4)*Inputs!F$38,0)</f>
        <v>0</v>
      </c>
      <c r="AS2627">
        <f>IF(OR($D2627="51",$D2627="52",$D2627="61"),(AC2627/'Totals and Drop Down Lists'!Y$4)*Inputs!G$38,0)</f>
        <v>0</v>
      </c>
      <c r="AT2627">
        <f>IF(OR($D2627="51",$D2627="52",$D2627="61"),(AD2627/'Totals and Drop Down Lists'!Z$4)*Inputs!H$38,0)</f>
        <v>0</v>
      </c>
      <c r="AU2627">
        <f>IF(OR($D2627="51",$D2627="52",$D2627="61"),(AE2627/'Totals and Drop Down Lists'!AA$4)*Inputs!I$38,0)</f>
        <v>0</v>
      </c>
      <c r="AV2627">
        <f>IF(OR($D2627="51",$D2627="52",$D2627="61"),(AF2627/'Totals and Drop Down Lists'!AB$4)*Inputs!J$38,0)</f>
        <v>0</v>
      </c>
      <c r="AW2627">
        <f>IF(OR($D2627="51",$D2627="52",$D2627="61"),(AG2627/'Totals and Drop Down Lists'!AC$4)*Inputs!K$38,0)</f>
        <v>0</v>
      </c>
      <c r="AX2627">
        <f>IF(OR($D2627="51",$D2627="52",$D2627="61"),(AH2627/'Totals and Drop Down Lists'!AD$4)*Inputs!L$38,0)</f>
        <v>0</v>
      </c>
      <c r="AY2627">
        <f>IF(OR($D2627="51",$D2627="52",$D2627="61"),0,(AA2627/'Totals and Drop Down Lists'!W$5)*Inputs!E$39)</f>
        <v>0</v>
      </c>
      <c r="AZ2627">
        <f>IF(OR($D2627="51",$D2627="52",$D2627="61"),0,(AB2627/'Totals and Drop Down Lists'!X$5)*Inputs!F$39)</f>
        <v>0</v>
      </c>
      <c r="BA2627">
        <f>IF(OR($D2627="51",$D2627="52",$D2627="61"),0,(AC2627/'Totals and Drop Down Lists'!Y$5)*Inputs!G$39)</f>
        <v>0</v>
      </c>
      <c r="BB2627">
        <f>IF(OR($D2627="51",$D2627="52",$D2627="61"),0,(AD2627/'Totals and Drop Down Lists'!Z$5)*Inputs!H$39)</f>
        <v>0</v>
      </c>
      <c r="BC2627">
        <f>IF(OR($D2627="51",$D2627="52",$D2627="61"),0,(AE2627/'Totals and Drop Down Lists'!AA$5)*Inputs!I$39)</f>
        <v>0</v>
      </c>
      <c r="BD2627">
        <f>IF(OR($D2627="51",$D2627="52",$D2627="61"),0,(AF2627/'Totals and Drop Down Lists'!AB$5)*Inputs!J$39)</f>
        <v>0</v>
      </c>
      <c r="BE2627">
        <f>IF(OR($D2627="51",$D2627="52",$D2627="61"),0,(AG2627/'Totals and Drop Down Lists'!AC$5)*Inputs!K$39)</f>
        <v>0</v>
      </c>
      <c r="BF2627">
        <f>IF(OR($D2627="51",$D2627="52",$D2627="61"),0,(AH2627/'Totals and Drop Down Lists'!AD$5)*Inputs!L$39)</f>
        <v>0</v>
      </c>
      <c r="BG2627" s="10">
        <f t="shared" si="370"/>
        <v>249222.73785321246</v>
      </c>
    </row>
    <row r="2628" spans="1:59" ht="43.2">
      <c r="A2628" s="1" t="s">
        <v>7609</v>
      </c>
      <c r="B2628" s="1" t="s">
        <v>4114</v>
      </c>
      <c r="C2628" s="1" t="s">
        <v>4116</v>
      </c>
      <c r="D2628" s="1" t="s">
        <v>10</v>
      </c>
      <c r="E2628" s="1" t="s">
        <v>4117</v>
      </c>
      <c r="F2628" s="2">
        <v>28731</v>
      </c>
      <c r="G2628" s="2">
        <v>146</v>
      </c>
      <c r="H2628" s="2">
        <v>10</v>
      </c>
      <c r="I2628" s="2">
        <v>8394</v>
      </c>
      <c r="J2628" s="2">
        <v>9236</v>
      </c>
      <c r="K2628" s="2">
        <v>6166</v>
      </c>
      <c r="L2628" s="2">
        <v>88</v>
      </c>
      <c r="M2628" s="2">
        <v>10</v>
      </c>
      <c r="N2628" s="2">
        <v>1</v>
      </c>
      <c r="O2628" s="2">
        <v>431</v>
      </c>
      <c r="P2628" s="2">
        <v>273</v>
      </c>
      <c r="Q2628" s="2">
        <v>69</v>
      </c>
      <c r="R2628" s="2">
        <v>7536</v>
      </c>
      <c r="S2628" s="2">
        <v>6201300</v>
      </c>
      <c r="T2628" s="2">
        <v>217955000</v>
      </c>
      <c r="U2628" s="2">
        <v>461</v>
      </c>
      <c r="V2628" s="2">
        <v>490</v>
      </c>
      <c r="W2628" s="2">
        <v>25</v>
      </c>
      <c r="X2628" s="2">
        <v>2395</v>
      </c>
      <c r="Y2628" s="2">
        <v>205</v>
      </c>
      <c r="Z2628" s="2">
        <v>1795</v>
      </c>
      <c r="AA2628" s="9">
        <f t="shared" si="371"/>
        <v>28731</v>
      </c>
      <c r="AB2628" s="9">
        <f t="shared" si="372"/>
        <v>8238</v>
      </c>
      <c r="AC2628" s="9">
        <f t="shared" si="373"/>
        <v>8408</v>
      </c>
      <c r="AD2628" s="9">
        <f t="shared" si="374"/>
        <v>7536</v>
      </c>
      <c r="AE2628" s="44">
        <f t="shared" si="375"/>
        <v>2.8748745778832147E-4</v>
      </c>
      <c r="AF2628" s="9">
        <f t="shared" si="376"/>
        <v>1880</v>
      </c>
      <c r="AG2628" s="9">
        <f t="shared" si="369"/>
        <v>2000</v>
      </c>
      <c r="AH2628" s="44">
        <f t="shared" si="377"/>
        <v>4.9682183907689601E-4</v>
      </c>
      <c r="AI2628">
        <f>AA2628/'Totals and Drop Down Lists'!W$6*Inputs!E$37</f>
        <v>26063.051037822661</v>
      </c>
      <c r="AJ2628">
        <f>AB2628/'Totals and Drop Down Lists'!X$6*Inputs!F$37</f>
        <v>27106.209611551487</v>
      </c>
      <c r="AK2628">
        <f>AC2628/'Totals and Drop Down Lists'!Y$6*Inputs!G$37</f>
        <v>55428.376107343742</v>
      </c>
      <c r="AL2628">
        <f>AD2628/'Totals and Drop Down Lists'!Z$6*Inputs!H$37</f>
        <v>60419.889570673949</v>
      </c>
      <c r="AM2628">
        <f>AE2628/'Totals and Drop Down Lists'!AA$6*Inputs!I$37</f>
        <v>35789.126856256778</v>
      </c>
      <c r="AN2628">
        <f>AF2628/'Totals and Drop Down Lists'!AB$6*Inputs!J$37</f>
        <v>37518.583103848119</v>
      </c>
      <c r="AO2628">
        <f>AG2628/'Totals and Drop Down Lists'!AC$6*Inputs!K$37</f>
        <v>37247.152358183237</v>
      </c>
      <c r="AP2628">
        <f>AH2628/'Totals and Drop Down Lists'!AD$6*Inputs!L$37</f>
        <v>116917.03820389349</v>
      </c>
      <c r="AQ2628">
        <f>IF(OR($D2628="51",$D2628="52",$D2628="61"),(AA2628/'Totals and Drop Down Lists'!W$4)*Inputs!E$38,0)</f>
        <v>0</v>
      </c>
      <c r="AR2628">
        <f>IF(OR($D2628="51",$D2628="52",$D2628="61"),(AB2628/'Totals and Drop Down Lists'!X$4)*Inputs!F$38,0)</f>
        <v>0</v>
      </c>
      <c r="AS2628">
        <f>IF(OR($D2628="51",$D2628="52",$D2628="61"),(AC2628/'Totals and Drop Down Lists'!Y$4)*Inputs!G$38,0)</f>
        <v>0</v>
      </c>
      <c r="AT2628">
        <f>IF(OR($D2628="51",$D2628="52",$D2628="61"),(AD2628/'Totals and Drop Down Lists'!Z$4)*Inputs!H$38,0)</f>
        <v>0</v>
      </c>
      <c r="AU2628">
        <f>IF(OR($D2628="51",$D2628="52",$D2628="61"),(AE2628/'Totals and Drop Down Lists'!AA$4)*Inputs!I$38,0)</f>
        <v>0</v>
      </c>
      <c r="AV2628">
        <f>IF(OR($D2628="51",$D2628="52",$D2628="61"),(AF2628/'Totals and Drop Down Lists'!AB$4)*Inputs!J$38,0)</f>
        <v>0</v>
      </c>
      <c r="AW2628">
        <f>IF(OR($D2628="51",$D2628="52",$D2628="61"),(AG2628/'Totals and Drop Down Lists'!AC$4)*Inputs!K$38,0)</f>
        <v>0</v>
      </c>
      <c r="AX2628">
        <f>IF(OR($D2628="51",$D2628="52",$D2628="61"),(AH2628/'Totals and Drop Down Lists'!AD$4)*Inputs!L$38,0)</f>
        <v>0</v>
      </c>
      <c r="AY2628">
        <f>IF(OR($D2628="51",$D2628="52",$D2628="61"),0,(AA2628/'Totals and Drop Down Lists'!W$5)*Inputs!E$39)</f>
        <v>0</v>
      </c>
      <c r="AZ2628">
        <f>IF(OR($D2628="51",$D2628="52",$D2628="61"),0,(AB2628/'Totals and Drop Down Lists'!X$5)*Inputs!F$39)</f>
        <v>0</v>
      </c>
      <c r="BA2628">
        <f>IF(OR($D2628="51",$D2628="52",$D2628="61"),0,(AC2628/'Totals and Drop Down Lists'!Y$5)*Inputs!G$39)</f>
        <v>0</v>
      </c>
      <c r="BB2628">
        <f>IF(OR($D2628="51",$D2628="52",$D2628="61"),0,(AD2628/'Totals and Drop Down Lists'!Z$5)*Inputs!H$39)</f>
        <v>0</v>
      </c>
      <c r="BC2628">
        <f>IF(OR($D2628="51",$D2628="52",$D2628="61"),0,(AE2628/'Totals and Drop Down Lists'!AA$5)*Inputs!I$39)</f>
        <v>0</v>
      </c>
      <c r="BD2628">
        <f>IF(OR($D2628="51",$D2628="52",$D2628="61"),0,(AF2628/'Totals and Drop Down Lists'!AB$5)*Inputs!J$39)</f>
        <v>0</v>
      </c>
      <c r="BE2628">
        <f>IF(OR($D2628="51",$D2628="52",$D2628="61"),0,(AG2628/'Totals and Drop Down Lists'!AC$5)*Inputs!K$39)</f>
        <v>0</v>
      </c>
      <c r="BF2628">
        <f>IF(OR($D2628="51",$D2628="52",$D2628="61"),0,(AH2628/'Totals and Drop Down Lists'!AD$5)*Inputs!L$39)</f>
        <v>0</v>
      </c>
      <c r="BG2628" s="10">
        <f t="shared" si="370"/>
        <v>396489.4268495735</v>
      </c>
    </row>
    <row r="2629" spans="1:59" ht="43.2">
      <c r="A2629" s="1" t="s">
        <v>7609</v>
      </c>
      <c r="B2629" s="1" t="s">
        <v>4114</v>
      </c>
      <c r="C2629" s="1" t="s">
        <v>682</v>
      </c>
      <c r="D2629" s="1" t="s">
        <v>15</v>
      </c>
      <c r="E2629" s="1" t="s">
        <v>4118</v>
      </c>
      <c r="F2629" s="2">
        <v>317218</v>
      </c>
      <c r="G2629" s="2">
        <v>1162</v>
      </c>
      <c r="H2629" s="2">
        <v>280</v>
      </c>
      <c r="I2629" s="2">
        <v>31417</v>
      </c>
      <c r="J2629" s="2">
        <v>106575</v>
      </c>
      <c r="K2629" s="2">
        <v>27696</v>
      </c>
      <c r="L2629" s="2">
        <v>1012</v>
      </c>
      <c r="M2629" s="2">
        <v>190</v>
      </c>
      <c r="N2629" s="2">
        <v>88</v>
      </c>
      <c r="O2629" s="2">
        <v>1410</v>
      </c>
      <c r="P2629" s="2">
        <v>287</v>
      </c>
      <c r="Q2629" s="2">
        <v>108</v>
      </c>
      <c r="R2629" s="2">
        <v>22192</v>
      </c>
      <c r="S2629" s="2">
        <v>32639700</v>
      </c>
      <c r="T2629" s="2">
        <v>1432213600</v>
      </c>
      <c r="U2629" s="2">
        <v>1020</v>
      </c>
      <c r="V2629" s="2">
        <v>1320</v>
      </c>
      <c r="W2629" s="2">
        <v>70</v>
      </c>
      <c r="X2629" s="2">
        <v>6728</v>
      </c>
      <c r="Y2629" s="2">
        <v>514</v>
      </c>
      <c r="Z2629" s="2">
        <v>5247</v>
      </c>
      <c r="AA2629" s="9">
        <f t="shared" si="371"/>
        <v>317218</v>
      </c>
      <c r="AB2629" s="9">
        <f t="shared" si="372"/>
        <v>29975</v>
      </c>
      <c r="AC2629" s="9">
        <f t="shared" si="373"/>
        <v>25287</v>
      </c>
      <c r="AD2629" s="9">
        <f t="shared" si="374"/>
        <v>22192</v>
      </c>
      <c r="AE2629" s="44">
        <f t="shared" si="375"/>
        <v>5.0266025322514012E-4</v>
      </c>
      <c r="AF2629" s="9">
        <f t="shared" si="376"/>
        <v>5338</v>
      </c>
      <c r="AG2629" s="9">
        <f t="shared" si="369"/>
        <v>5761</v>
      </c>
      <c r="AH2629" s="44">
        <f t="shared" si="377"/>
        <v>5.5707115417680958E-4</v>
      </c>
      <c r="AI2629">
        <f>AA2629/'Totals and Drop Down Lists'!W$6*Inputs!E$37</f>
        <v>287761.26567526459</v>
      </c>
      <c r="AJ2629">
        <f>AB2629/'Totals and Drop Down Lists'!X$6*Inputs!F$37</f>
        <v>98629.355803138606</v>
      </c>
      <c r="AK2629">
        <f>AC2629/'Totals and Drop Down Lists'!Y$6*Inputs!G$37</f>
        <v>166700.44560256912</v>
      </c>
      <c r="AL2629">
        <f>AD2629/'Totals and Drop Down Lists'!Z$6*Inputs!H$37</f>
        <v>177924.38818370437</v>
      </c>
      <c r="AM2629">
        <f>AE2629/'Totals and Drop Down Lists'!AA$6*Inputs!I$37</f>
        <v>62575.848374987749</v>
      </c>
      <c r="AN2629">
        <f>AF2629/'Totals and Drop Down Lists'!AB$6*Inputs!J$37</f>
        <v>106528.82798316023</v>
      </c>
      <c r="AO2629">
        <f>AG2629/'Totals and Drop Down Lists'!AC$6*Inputs!K$37</f>
        <v>107290.42236774681</v>
      </c>
      <c r="AP2629">
        <f>AH2629/'Totals and Drop Down Lists'!AD$6*Inputs!L$37</f>
        <v>131095.50404666562</v>
      </c>
      <c r="AQ2629">
        <f>IF(OR($D2629="51",$D2629="52",$D2629="61"),(AA2629/'Totals and Drop Down Lists'!W$4)*Inputs!E$38,0)</f>
        <v>0</v>
      </c>
      <c r="AR2629">
        <f>IF(OR($D2629="51",$D2629="52",$D2629="61"),(AB2629/'Totals and Drop Down Lists'!X$4)*Inputs!F$38,0)</f>
        <v>0</v>
      </c>
      <c r="AS2629">
        <f>IF(OR($D2629="51",$D2629="52",$D2629="61"),(AC2629/'Totals and Drop Down Lists'!Y$4)*Inputs!G$38,0)</f>
        <v>0</v>
      </c>
      <c r="AT2629">
        <f>IF(OR($D2629="51",$D2629="52",$D2629="61"),(AD2629/'Totals and Drop Down Lists'!Z$4)*Inputs!H$38,0)</f>
        <v>0</v>
      </c>
      <c r="AU2629">
        <f>IF(OR($D2629="51",$D2629="52",$D2629="61"),(AE2629/'Totals and Drop Down Lists'!AA$4)*Inputs!I$38,0)</f>
        <v>0</v>
      </c>
      <c r="AV2629">
        <f>IF(OR($D2629="51",$D2629="52",$D2629="61"),(AF2629/'Totals and Drop Down Lists'!AB$4)*Inputs!J$38,0)</f>
        <v>0</v>
      </c>
      <c r="AW2629">
        <f>IF(OR($D2629="51",$D2629="52",$D2629="61"),(AG2629/'Totals and Drop Down Lists'!AC$4)*Inputs!K$38,0)</f>
        <v>0</v>
      </c>
      <c r="AX2629">
        <f>IF(OR($D2629="51",$D2629="52",$D2629="61"),(AH2629/'Totals and Drop Down Lists'!AD$4)*Inputs!L$38,0)</f>
        <v>0</v>
      </c>
      <c r="AY2629">
        <f>IF(OR($D2629="51",$D2629="52",$D2629="61"),0,(AA2629/'Totals and Drop Down Lists'!W$5)*Inputs!E$39)</f>
        <v>0</v>
      </c>
      <c r="AZ2629">
        <f>IF(OR($D2629="51",$D2629="52",$D2629="61"),0,(AB2629/'Totals and Drop Down Lists'!X$5)*Inputs!F$39)</f>
        <v>0</v>
      </c>
      <c r="BA2629">
        <f>IF(OR($D2629="51",$D2629="52",$D2629="61"),0,(AC2629/'Totals and Drop Down Lists'!Y$5)*Inputs!G$39)</f>
        <v>0</v>
      </c>
      <c r="BB2629">
        <f>IF(OR($D2629="51",$D2629="52",$D2629="61"),0,(AD2629/'Totals and Drop Down Lists'!Z$5)*Inputs!H$39)</f>
        <v>0</v>
      </c>
      <c r="BC2629">
        <f>IF(OR($D2629="51",$D2629="52",$D2629="61"),0,(AE2629/'Totals and Drop Down Lists'!AA$5)*Inputs!I$39)</f>
        <v>0</v>
      </c>
      <c r="BD2629">
        <f>IF(OR($D2629="51",$D2629="52",$D2629="61"),0,(AF2629/'Totals and Drop Down Lists'!AB$5)*Inputs!J$39)</f>
        <v>0</v>
      </c>
      <c r="BE2629">
        <f>IF(OR($D2629="51",$D2629="52",$D2629="61"),0,(AG2629/'Totals and Drop Down Lists'!AC$5)*Inputs!K$39)</f>
        <v>0</v>
      </c>
      <c r="BF2629">
        <f>IF(OR($D2629="51",$D2629="52",$D2629="61"),0,(AH2629/'Totals and Drop Down Lists'!AD$5)*Inputs!L$39)</f>
        <v>0</v>
      </c>
      <c r="BG2629" s="10">
        <f t="shared" si="370"/>
        <v>1138506.0580372373</v>
      </c>
    </row>
    <row r="2630" spans="1:59" ht="28.8">
      <c r="A2630" s="1" t="s">
        <v>7610</v>
      </c>
      <c r="B2630" s="1" t="s">
        <v>3823</v>
      </c>
      <c r="C2630" s="1" t="s">
        <v>3824</v>
      </c>
      <c r="D2630" s="1" t="s">
        <v>10</v>
      </c>
      <c r="E2630" s="1" t="s">
        <v>3825</v>
      </c>
      <c r="F2630" s="2">
        <v>213805</v>
      </c>
      <c r="G2630" s="2">
        <v>635</v>
      </c>
      <c r="H2630" s="2">
        <v>53</v>
      </c>
      <c r="I2630" s="2">
        <v>14777</v>
      </c>
      <c r="J2630" s="2">
        <v>70030</v>
      </c>
      <c r="K2630" s="2">
        <v>17220</v>
      </c>
      <c r="L2630" s="2">
        <v>630</v>
      </c>
      <c r="M2630" s="2">
        <v>87</v>
      </c>
      <c r="N2630" s="2">
        <v>16</v>
      </c>
      <c r="O2630" s="2">
        <v>544</v>
      </c>
      <c r="P2630" s="2">
        <v>238</v>
      </c>
      <c r="Q2630" s="2">
        <v>59</v>
      </c>
      <c r="R2630" s="2">
        <v>7537</v>
      </c>
      <c r="S2630" s="2">
        <v>24963500</v>
      </c>
      <c r="T2630" s="2">
        <v>990193300</v>
      </c>
      <c r="U2630" s="2">
        <v>1029</v>
      </c>
      <c r="V2630" s="2">
        <v>845</v>
      </c>
      <c r="W2630" s="2">
        <v>80</v>
      </c>
      <c r="X2630" s="2">
        <v>4335</v>
      </c>
      <c r="Y2630" s="2">
        <v>440</v>
      </c>
      <c r="Z2630" s="2">
        <v>3115</v>
      </c>
      <c r="AA2630" s="9">
        <f t="shared" si="371"/>
        <v>213805</v>
      </c>
      <c r="AB2630" s="9">
        <f t="shared" si="372"/>
        <v>14089</v>
      </c>
      <c r="AC2630" s="9">
        <f t="shared" si="373"/>
        <v>9111</v>
      </c>
      <c r="AD2630" s="9">
        <f t="shared" si="374"/>
        <v>7537</v>
      </c>
      <c r="AE2630" s="44">
        <f t="shared" si="375"/>
        <v>2.9571813176785535E-4</v>
      </c>
      <c r="AF2630" s="9">
        <f t="shared" si="376"/>
        <v>3410</v>
      </c>
      <c r="AG2630" s="9">
        <f t="shared" si="369"/>
        <v>3555</v>
      </c>
      <c r="AH2630" s="44">
        <f t="shared" si="377"/>
        <v>3.2526678131984194E-4</v>
      </c>
      <c r="AI2630">
        <f>AA2630/'Totals and Drop Down Lists'!W$6*Inputs!E$37</f>
        <v>193951.15475067604</v>
      </c>
      <c r="AJ2630">
        <f>AB2630/'Totals and Drop Down Lists'!X$6*Inputs!F$37</f>
        <v>46358.265017862213</v>
      </c>
      <c r="AK2630">
        <f>AC2630/'Totals and Drop Down Lists'!Y$6*Inputs!G$37</f>
        <v>60062.789571123787</v>
      </c>
      <c r="AL2630">
        <f>AD2630/'Totals and Drop Down Lists'!Z$6*Inputs!H$37</f>
        <v>60427.907071943941</v>
      </c>
      <c r="AM2630">
        <f>AE2630/'Totals and Drop Down Lists'!AA$6*Inputs!I$37</f>
        <v>36813.758112980759</v>
      </c>
      <c r="AN2630">
        <f>AF2630/'Totals and Drop Down Lists'!AB$6*Inputs!J$37</f>
        <v>68052.323608575563</v>
      </c>
      <c r="AO2630">
        <f>AG2630/'Totals and Drop Down Lists'!AC$6*Inputs!K$37</f>
        <v>66206.813316670698</v>
      </c>
      <c r="AP2630">
        <f>AH2630/'Totals and Drop Down Lists'!AD$6*Inputs!L$37</f>
        <v>76545.00206490203</v>
      </c>
      <c r="AQ2630">
        <f>IF(OR($D2630="51",$D2630="52",$D2630="61"),(AA2630/'Totals and Drop Down Lists'!W$4)*Inputs!E$38,0)</f>
        <v>0</v>
      </c>
      <c r="AR2630">
        <f>IF(OR($D2630="51",$D2630="52",$D2630="61"),(AB2630/'Totals and Drop Down Lists'!X$4)*Inputs!F$38,0)</f>
        <v>0</v>
      </c>
      <c r="AS2630">
        <f>IF(OR($D2630="51",$D2630="52",$D2630="61"),(AC2630/'Totals and Drop Down Lists'!Y$4)*Inputs!G$38,0)</f>
        <v>0</v>
      </c>
      <c r="AT2630">
        <f>IF(OR($D2630="51",$D2630="52",$D2630="61"),(AD2630/'Totals and Drop Down Lists'!Z$4)*Inputs!H$38,0)</f>
        <v>0</v>
      </c>
      <c r="AU2630">
        <f>IF(OR($D2630="51",$D2630="52",$D2630="61"),(AE2630/'Totals and Drop Down Lists'!AA$4)*Inputs!I$38,0)</f>
        <v>0</v>
      </c>
      <c r="AV2630">
        <f>IF(OR($D2630="51",$D2630="52",$D2630="61"),(AF2630/'Totals and Drop Down Lists'!AB$4)*Inputs!J$38,0)</f>
        <v>0</v>
      </c>
      <c r="AW2630">
        <f>IF(OR($D2630="51",$D2630="52",$D2630="61"),(AG2630/'Totals and Drop Down Lists'!AC$4)*Inputs!K$38,0)</f>
        <v>0</v>
      </c>
      <c r="AX2630">
        <f>IF(OR($D2630="51",$D2630="52",$D2630="61"),(AH2630/'Totals and Drop Down Lists'!AD$4)*Inputs!L$38,0)</f>
        <v>0</v>
      </c>
      <c r="AY2630">
        <f>IF(OR($D2630="51",$D2630="52",$D2630="61"),0,(AA2630/'Totals and Drop Down Lists'!W$5)*Inputs!E$39)</f>
        <v>0</v>
      </c>
      <c r="AZ2630">
        <f>IF(OR($D2630="51",$D2630="52",$D2630="61"),0,(AB2630/'Totals and Drop Down Lists'!X$5)*Inputs!F$39)</f>
        <v>0</v>
      </c>
      <c r="BA2630">
        <f>IF(OR($D2630="51",$D2630="52",$D2630="61"),0,(AC2630/'Totals and Drop Down Lists'!Y$5)*Inputs!G$39)</f>
        <v>0</v>
      </c>
      <c r="BB2630">
        <f>IF(OR($D2630="51",$D2630="52",$D2630="61"),0,(AD2630/'Totals and Drop Down Lists'!Z$5)*Inputs!H$39)</f>
        <v>0</v>
      </c>
      <c r="BC2630">
        <f>IF(OR($D2630="51",$D2630="52",$D2630="61"),0,(AE2630/'Totals and Drop Down Lists'!AA$5)*Inputs!I$39)</f>
        <v>0</v>
      </c>
      <c r="BD2630">
        <f>IF(OR($D2630="51",$D2630="52",$D2630="61"),0,(AF2630/'Totals and Drop Down Lists'!AB$5)*Inputs!J$39)</f>
        <v>0</v>
      </c>
      <c r="BE2630">
        <f>IF(OR($D2630="51",$D2630="52",$D2630="61"),0,(AG2630/'Totals and Drop Down Lists'!AC$5)*Inputs!K$39)</f>
        <v>0</v>
      </c>
      <c r="BF2630">
        <f>IF(OR($D2630="51",$D2630="52",$D2630="61"),0,(AH2630/'Totals and Drop Down Lists'!AD$5)*Inputs!L$39)</f>
        <v>0</v>
      </c>
      <c r="BG2630" s="10">
        <f t="shared" si="370"/>
        <v>608418.01351473492</v>
      </c>
    </row>
    <row r="2631" spans="1:59" ht="28.8">
      <c r="A2631" s="1" t="s">
        <v>7610</v>
      </c>
      <c r="B2631" s="1" t="s">
        <v>3823</v>
      </c>
      <c r="C2631" s="1" t="s">
        <v>3826</v>
      </c>
      <c r="D2631" s="1" t="s">
        <v>10</v>
      </c>
      <c r="E2631" s="1" t="s">
        <v>3827</v>
      </c>
      <c r="F2631" s="2">
        <v>203447</v>
      </c>
      <c r="G2631" s="2">
        <v>402</v>
      </c>
      <c r="H2631" s="2">
        <v>116</v>
      </c>
      <c r="I2631" s="2">
        <v>9970</v>
      </c>
      <c r="J2631" s="2">
        <v>68896</v>
      </c>
      <c r="K2631" s="2">
        <v>10502</v>
      </c>
      <c r="L2631" s="2">
        <v>279</v>
      </c>
      <c r="M2631" s="2">
        <v>75</v>
      </c>
      <c r="N2631" s="2">
        <v>17</v>
      </c>
      <c r="O2631" s="2">
        <v>435</v>
      </c>
      <c r="P2631" s="2">
        <v>20</v>
      </c>
      <c r="Q2631" s="2">
        <v>77</v>
      </c>
      <c r="R2631" s="2">
        <v>8832</v>
      </c>
      <c r="S2631" s="2">
        <v>16342100</v>
      </c>
      <c r="T2631" s="2">
        <v>790290300</v>
      </c>
      <c r="U2631" s="2">
        <v>316</v>
      </c>
      <c r="V2631" s="2">
        <v>839</v>
      </c>
      <c r="W2631" s="2">
        <v>0</v>
      </c>
      <c r="X2631" s="2">
        <v>2544</v>
      </c>
      <c r="Y2631" s="2">
        <v>375</v>
      </c>
      <c r="Z2631" s="2">
        <v>1475</v>
      </c>
      <c r="AA2631" s="9">
        <f t="shared" si="371"/>
        <v>203447</v>
      </c>
      <c r="AB2631" s="9">
        <f t="shared" si="372"/>
        <v>9452</v>
      </c>
      <c r="AC2631" s="9">
        <f t="shared" si="373"/>
        <v>9735</v>
      </c>
      <c r="AD2631" s="9">
        <f t="shared" si="374"/>
        <v>8832</v>
      </c>
      <c r="AE2631" s="44">
        <f t="shared" si="375"/>
        <v>1.1180103027466328E-4</v>
      </c>
      <c r="AF2631" s="9">
        <f t="shared" si="376"/>
        <v>1705</v>
      </c>
      <c r="AG2631" s="9">
        <f t="shared" si="369"/>
        <v>1850</v>
      </c>
      <c r="AH2631" s="44">
        <f t="shared" si="377"/>
        <v>1.04930277285248E-4</v>
      </c>
      <c r="AI2631">
        <f>AA2631/'Totals and Drop Down Lists'!W$6*Inputs!E$37</f>
        <v>184554.99441341779</v>
      </c>
      <c r="AJ2631">
        <f>AB2631/'Totals and Drop Down Lists'!X$6*Inputs!F$37</f>
        <v>31100.739651418386</v>
      </c>
      <c r="AK2631">
        <f>AC2631/'Totals and Drop Down Lists'!Y$6*Inputs!G$37</f>
        <v>64176.408349784891</v>
      </c>
      <c r="AL2631">
        <f>AD2631/'Totals and Drop Down Lists'!Z$6*Inputs!H$37</f>
        <v>70810.571216586031</v>
      </c>
      <c r="AM2631">
        <f>AE2631/'Totals and Drop Down Lists'!AA$6*Inputs!I$37</f>
        <v>13918.037628292914</v>
      </c>
      <c r="AN2631">
        <f>AF2631/'Totals and Drop Down Lists'!AB$6*Inputs!J$37</f>
        <v>34026.161804287782</v>
      </c>
      <c r="AO2631">
        <f>AG2631/'Totals and Drop Down Lists'!AC$6*Inputs!K$37</f>
        <v>34453.615931319495</v>
      </c>
      <c r="AP2631">
        <f>AH2631/'Totals and Drop Down Lists'!AD$6*Inputs!L$37</f>
        <v>24693.232610102041</v>
      </c>
      <c r="AQ2631">
        <f>IF(OR($D2631="51",$D2631="52",$D2631="61"),(AA2631/'Totals and Drop Down Lists'!W$4)*Inputs!E$38,0)</f>
        <v>0</v>
      </c>
      <c r="AR2631">
        <f>IF(OR($D2631="51",$D2631="52",$D2631="61"),(AB2631/'Totals and Drop Down Lists'!X$4)*Inputs!F$38,0)</f>
        <v>0</v>
      </c>
      <c r="AS2631">
        <f>IF(OR($D2631="51",$D2631="52",$D2631="61"),(AC2631/'Totals and Drop Down Lists'!Y$4)*Inputs!G$38,0)</f>
        <v>0</v>
      </c>
      <c r="AT2631">
        <f>IF(OR($D2631="51",$D2631="52",$D2631="61"),(AD2631/'Totals and Drop Down Lists'!Z$4)*Inputs!H$38,0)</f>
        <v>0</v>
      </c>
      <c r="AU2631">
        <f>IF(OR($D2631="51",$D2631="52",$D2631="61"),(AE2631/'Totals and Drop Down Lists'!AA$4)*Inputs!I$38,0)</f>
        <v>0</v>
      </c>
      <c r="AV2631">
        <f>IF(OR($D2631="51",$D2631="52",$D2631="61"),(AF2631/'Totals and Drop Down Lists'!AB$4)*Inputs!J$38,0)</f>
        <v>0</v>
      </c>
      <c r="AW2631">
        <f>IF(OR($D2631="51",$D2631="52",$D2631="61"),(AG2631/'Totals and Drop Down Lists'!AC$4)*Inputs!K$38,0)</f>
        <v>0</v>
      </c>
      <c r="AX2631">
        <f>IF(OR($D2631="51",$D2631="52",$D2631="61"),(AH2631/'Totals and Drop Down Lists'!AD$4)*Inputs!L$38,0)</f>
        <v>0</v>
      </c>
      <c r="AY2631">
        <f>IF(OR($D2631="51",$D2631="52",$D2631="61"),0,(AA2631/'Totals and Drop Down Lists'!W$5)*Inputs!E$39)</f>
        <v>0</v>
      </c>
      <c r="AZ2631">
        <f>IF(OR($D2631="51",$D2631="52",$D2631="61"),0,(AB2631/'Totals and Drop Down Lists'!X$5)*Inputs!F$39)</f>
        <v>0</v>
      </c>
      <c r="BA2631">
        <f>IF(OR($D2631="51",$D2631="52",$D2631="61"),0,(AC2631/'Totals and Drop Down Lists'!Y$5)*Inputs!G$39)</f>
        <v>0</v>
      </c>
      <c r="BB2631">
        <f>IF(OR($D2631="51",$D2631="52",$D2631="61"),0,(AD2631/'Totals and Drop Down Lists'!Z$5)*Inputs!H$39)</f>
        <v>0</v>
      </c>
      <c r="BC2631">
        <f>IF(OR($D2631="51",$D2631="52",$D2631="61"),0,(AE2631/'Totals and Drop Down Lists'!AA$5)*Inputs!I$39)</f>
        <v>0</v>
      </c>
      <c r="BD2631">
        <f>IF(OR($D2631="51",$D2631="52",$D2631="61"),0,(AF2631/'Totals and Drop Down Lists'!AB$5)*Inputs!J$39)</f>
        <v>0</v>
      </c>
      <c r="BE2631">
        <f>IF(OR($D2631="51",$D2631="52",$D2631="61"),0,(AG2631/'Totals and Drop Down Lists'!AC$5)*Inputs!K$39)</f>
        <v>0</v>
      </c>
      <c r="BF2631">
        <f>IF(OR($D2631="51",$D2631="52",$D2631="61"),0,(AH2631/'Totals and Drop Down Lists'!AD$5)*Inputs!L$39)</f>
        <v>0</v>
      </c>
      <c r="BG2631" s="10">
        <f t="shared" si="370"/>
        <v>457733.76160520938</v>
      </c>
    </row>
    <row r="2632" spans="1:59" ht="28.8">
      <c r="A2632" s="1" t="s">
        <v>7610</v>
      </c>
      <c r="B2632" s="1" t="s">
        <v>3823</v>
      </c>
      <c r="C2632" s="1" t="s">
        <v>3828</v>
      </c>
      <c r="D2632" s="1" t="s">
        <v>545</v>
      </c>
      <c r="E2632" s="1" t="s">
        <v>3829</v>
      </c>
      <c r="F2632" s="2">
        <v>335916</v>
      </c>
      <c r="G2632" s="2">
        <v>1046</v>
      </c>
      <c r="H2632" s="2">
        <v>241</v>
      </c>
      <c r="I2632" s="2">
        <v>20255</v>
      </c>
      <c r="J2632" s="2">
        <v>103136</v>
      </c>
      <c r="K2632" s="2">
        <v>23054</v>
      </c>
      <c r="L2632" s="2">
        <v>2131</v>
      </c>
      <c r="M2632" s="2">
        <v>241</v>
      </c>
      <c r="N2632" s="2">
        <v>146</v>
      </c>
      <c r="O2632" s="2">
        <v>990</v>
      </c>
      <c r="P2632" s="2">
        <v>588</v>
      </c>
      <c r="Q2632" s="2">
        <v>122</v>
      </c>
      <c r="R2632" s="2">
        <v>11443</v>
      </c>
      <c r="S2632" s="2">
        <v>32163900</v>
      </c>
      <c r="T2632" s="2">
        <v>1343016600</v>
      </c>
      <c r="U2632" s="2">
        <v>1109</v>
      </c>
      <c r="V2632" s="2">
        <v>1973</v>
      </c>
      <c r="W2632" s="2">
        <v>120</v>
      </c>
      <c r="X2632" s="2">
        <v>6118</v>
      </c>
      <c r="Y2632" s="2">
        <v>909</v>
      </c>
      <c r="Z2632" s="2">
        <v>3990</v>
      </c>
      <c r="AA2632" s="9">
        <f t="shared" si="371"/>
        <v>335916</v>
      </c>
      <c r="AB2632" s="9">
        <f t="shared" si="372"/>
        <v>18968</v>
      </c>
      <c r="AC2632" s="9">
        <f t="shared" si="373"/>
        <v>15661</v>
      </c>
      <c r="AD2632" s="9">
        <f t="shared" si="374"/>
        <v>11443</v>
      </c>
      <c r="AE2632" s="44">
        <f t="shared" si="375"/>
        <v>3.5989687838693677E-4</v>
      </c>
      <c r="AF2632" s="9">
        <f t="shared" si="376"/>
        <v>4025</v>
      </c>
      <c r="AG2632" s="9">
        <f t="shared" si="369"/>
        <v>4899</v>
      </c>
      <c r="AH2632" s="44">
        <f t="shared" si="377"/>
        <v>4.0746895992569928E-4</v>
      </c>
      <c r="AI2632">
        <f>AA2632/'Totals and Drop Down Lists'!W$6*Inputs!E$37</f>
        <v>304722.97700815275</v>
      </c>
      <c r="AJ2632">
        <f>AB2632/'Totals and Drop Down Lists'!X$6*Inputs!F$37</f>
        <v>62412.064082533208</v>
      </c>
      <c r="AK2632">
        <f>AC2632/'Totals and Drop Down Lists'!Y$6*Inputs!G$37</f>
        <v>103242.60207149267</v>
      </c>
      <c r="AL2632">
        <f>AD2632/'Totals and Drop Down Lists'!Z$6*Inputs!H$37</f>
        <v>91744.267032540069</v>
      </c>
      <c r="AM2632">
        <f>AE2632/'Totals and Drop Down Lists'!AA$6*Inputs!I$37</f>
        <v>44803.328586406722</v>
      </c>
      <c r="AN2632">
        <f>AF2632/'Totals and Drop Down Lists'!AB$6*Inputs!J$37</f>
        <v>80325.689889887581</v>
      </c>
      <c r="AO2632">
        <f>AG2632/'Totals and Drop Down Lists'!AC$6*Inputs!K$37</f>
        <v>91236.899701369839</v>
      </c>
      <c r="AP2632">
        <f>AH2632/'Totals and Drop Down Lists'!AD$6*Inputs!L$37</f>
        <v>95889.633279909409</v>
      </c>
      <c r="AQ2632">
        <f>IF(OR($D2632="51",$D2632="52",$D2632="61"),(AA2632/'Totals and Drop Down Lists'!W$4)*Inputs!E$38,0)</f>
        <v>0</v>
      </c>
      <c r="AR2632">
        <f>IF(OR($D2632="51",$D2632="52",$D2632="61"),(AB2632/'Totals and Drop Down Lists'!X$4)*Inputs!F$38,0)</f>
        <v>0</v>
      </c>
      <c r="AS2632">
        <f>IF(OR($D2632="51",$D2632="52",$D2632="61"),(AC2632/'Totals and Drop Down Lists'!Y$4)*Inputs!G$38,0)</f>
        <v>0</v>
      </c>
      <c r="AT2632">
        <f>IF(OR($D2632="51",$D2632="52",$D2632="61"),(AD2632/'Totals and Drop Down Lists'!Z$4)*Inputs!H$38,0)</f>
        <v>0</v>
      </c>
      <c r="AU2632">
        <f>IF(OR($D2632="51",$D2632="52",$D2632="61"),(AE2632/'Totals and Drop Down Lists'!AA$4)*Inputs!I$38,0)</f>
        <v>0</v>
      </c>
      <c r="AV2632">
        <f>IF(OR($D2632="51",$D2632="52",$D2632="61"),(AF2632/'Totals and Drop Down Lists'!AB$4)*Inputs!J$38,0)</f>
        <v>0</v>
      </c>
      <c r="AW2632">
        <f>IF(OR($D2632="51",$D2632="52",$D2632="61"),(AG2632/'Totals and Drop Down Lists'!AC$4)*Inputs!K$38,0)</f>
        <v>0</v>
      </c>
      <c r="AX2632">
        <f>IF(OR($D2632="51",$D2632="52",$D2632="61"),(AH2632/'Totals and Drop Down Lists'!AD$4)*Inputs!L$38,0)</f>
        <v>0</v>
      </c>
      <c r="AY2632">
        <f>IF(OR($D2632="51",$D2632="52",$D2632="61"),0,(AA2632/'Totals and Drop Down Lists'!W$5)*Inputs!E$39)</f>
        <v>0</v>
      </c>
      <c r="AZ2632">
        <f>IF(OR($D2632="51",$D2632="52",$D2632="61"),0,(AB2632/'Totals and Drop Down Lists'!X$5)*Inputs!F$39)</f>
        <v>0</v>
      </c>
      <c r="BA2632">
        <f>IF(OR($D2632="51",$D2632="52",$D2632="61"),0,(AC2632/'Totals and Drop Down Lists'!Y$5)*Inputs!G$39)</f>
        <v>0</v>
      </c>
      <c r="BB2632">
        <f>IF(OR($D2632="51",$D2632="52",$D2632="61"),0,(AD2632/'Totals and Drop Down Lists'!Z$5)*Inputs!H$39)</f>
        <v>0</v>
      </c>
      <c r="BC2632">
        <f>IF(OR($D2632="51",$D2632="52",$D2632="61"),0,(AE2632/'Totals and Drop Down Lists'!AA$5)*Inputs!I$39)</f>
        <v>0</v>
      </c>
      <c r="BD2632">
        <f>IF(OR($D2632="51",$D2632="52",$D2632="61"),0,(AF2632/'Totals and Drop Down Lists'!AB$5)*Inputs!J$39)</f>
        <v>0</v>
      </c>
      <c r="BE2632">
        <f>IF(OR($D2632="51",$D2632="52",$D2632="61"),0,(AG2632/'Totals and Drop Down Lists'!AC$5)*Inputs!K$39)</f>
        <v>0</v>
      </c>
      <c r="BF2632">
        <f>IF(OR($D2632="51",$D2632="52",$D2632="61"),0,(AH2632/'Totals and Drop Down Lists'!AD$5)*Inputs!L$39)</f>
        <v>0</v>
      </c>
      <c r="BG2632" s="10">
        <f t="shared" si="370"/>
        <v>874377.46165229229</v>
      </c>
    </row>
    <row r="2633" spans="1:59" ht="28.8">
      <c r="A2633" s="1" t="s">
        <v>7610</v>
      </c>
      <c r="B2633" s="1" t="s">
        <v>3823</v>
      </c>
      <c r="C2633" s="1" t="s">
        <v>2448</v>
      </c>
      <c r="D2633" s="1" t="s">
        <v>215</v>
      </c>
      <c r="E2633" s="1" t="s">
        <v>3830</v>
      </c>
      <c r="F2633" s="2">
        <v>1343765</v>
      </c>
      <c r="G2633" s="2">
        <v>5082</v>
      </c>
      <c r="H2633" s="2">
        <v>1228</v>
      </c>
      <c r="I2633" s="2">
        <v>79070</v>
      </c>
      <c r="J2633" s="2">
        <v>441955</v>
      </c>
      <c r="K2633" s="2">
        <v>86040</v>
      </c>
      <c r="L2633" s="2">
        <v>3648</v>
      </c>
      <c r="M2633" s="2">
        <v>533</v>
      </c>
      <c r="N2633" s="2">
        <v>153</v>
      </c>
      <c r="O2633" s="2">
        <v>4118</v>
      </c>
      <c r="P2633" s="2">
        <v>1675</v>
      </c>
      <c r="Q2633" s="2">
        <v>701</v>
      </c>
      <c r="R2633" s="2">
        <v>98807</v>
      </c>
      <c r="S2633" s="2">
        <v>127567500</v>
      </c>
      <c r="T2633" s="2">
        <v>5724939800</v>
      </c>
      <c r="U2633" s="2">
        <v>3920</v>
      </c>
      <c r="V2633" s="2">
        <v>7584</v>
      </c>
      <c r="W2633" s="2">
        <v>519</v>
      </c>
      <c r="X2633" s="2">
        <v>23328</v>
      </c>
      <c r="Y2633" s="2">
        <v>2829</v>
      </c>
      <c r="Z2633" s="2">
        <v>15306</v>
      </c>
      <c r="AA2633" s="9">
        <f t="shared" si="371"/>
        <v>1343765</v>
      </c>
      <c r="AB2633" s="9">
        <f t="shared" si="372"/>
        <v>72760</v>
      </c>
      <c r="AC2633" s="9">
        <f t="shared" si="373"/>
        <v>109635</v>
      </c>
      <c r="AD2633" s="9">
        <f t="shared" si="374"/>
        <v>98807</v>
      </c>
      <c r="AE2633" s="44">
        <f t="shared" si="375"/>
        <v>1.169818641632372E-3</v>
      </c>
      <c r="AF2633" s="9">
        <f t="shared" si="376"/>
        <v>15225</v>
      </c>
      <c r="AG2633" s="9">
        <f t="shared" si="369"/>
        <v>18135</v>
      </c>
      <c r="AH2633" s="44">
        <f t="shared" si="377"/>
        <v>1.3136842597809234E-3</v>
      </c>
      <c r="AI2633">
        <f>AA2633/'Totals and Drop Down Lists'!W$6*Inputs!E$37</f>
        <v>1218983.529213733</v>
      </c>
      <c r="AJ2633">
        <f>AB2633/'Totals and Drop Down Lists'!X$6*Inputs!F$37</f>
        <v>239408.57141739331</v>
      </c>
      <c r="AK2633">
        <f>AC2633/'Totals and Drop Down Lists'!Y$6*Inputs!G$37</f>
        <v>722750.95320273924</v>
      </c>
      <c r="AL2633">
        <f>AD2633/'Totals and Drop Down Lists'!Z$6*Inputs!H$37</f>
        <v>792185.24798428628</v>
      </c>
      <c r="AM2633">
        <f>AE2633/'Totals and Drop Down Lists'!AA$6*Inputs!I$37</f>
        <v>145629.96273396275</v>
      </c>
      <c r="AN2633">
        <f>AF2633/'Totals and Drop Down Lists'!AB$6*Inputs!J$37</f>
        <v>303840.65306174872</v>
      </c>
      <c r="AO2633">
        <f>AG2633/'Totals and Drop Down Lists'!AC$6*Inputs!K$37</f>
        <v>337738.55400782649</v>
      </c>
      <c r="AP2633">
        <f>AH2633/'Totals and Drop Down Lists'!AD$6*Inputs!L$37</f>
        <v>309149.19737432763</v>
      </c>
      <c r="AQ2633">
        <f>IF(OR($D2633="51",$D2633="52",$D2633="61"),(AA2633/'Totals and Drop Down Lists'!W$4)*Inputs!E$38,0)</f>
        <v>0</v>
      </c>
      <c r="AR2633">
        <f>IF(OR($D2633="51",$D2633="52",$D2633="61"),(AB2633/'Totals and Drop Down Lists'!X$4)*Inputs!F$38,0)</f>
        <v>0</v>
      </c>
      <c r="AS2633">
        <f>IF(OR($D2633="51",$D2633="52",$D2633="61"),(AC2633/'Totals and Drop Down Lists'!Y$4)*Inputs!G$38,0)</f>
        <v>0</v>
      </c>
      <c r="AT2633">
        <f>IF(OR($D2633="51",$D2633="52",$D2633="61"),(AD2633/'Totals and Drop Down Lists'!Z$4)*Inputs!H$38,0)</f>
        <v>0</v>
      </c>
      <c r="AU2633">
        <f>IF(OR($D2633="51",$D2633="52",$D2633="61"),(AE2633/'Totals and Drop Down Lists'!AA$4)*Inputs!I$38,0)</f>
        <v>0</v>
      </c>
      <c r="AV2633">
        <f>IF(OR($D2633="51",$D2633="52",$D2633="61"),(AF2633/'Totals and Drop Down Lists'!AB$4)*Inputs!J$38,0)</f>
        <v>0</v>
      </c>
      <c r="AW2633">
        <f>IF(OR($D2633="51",$D2633="52",$D2633="61"),(AG2633/'Totals and Drop Down Lists'!AC$4)*Inputs!K$38,0)</f>
        <v>0</v>
      </c>
      <c r="AX2633">
        <f>IF(OR($D2633="51",$D2633="52",$D2633="61"),(AH2633/'Totals and Drop Down Lists'!AD$4)*Inputs!L$38,0)</f>
        <v>0</v>
      </c>
      <c r="AY2633">
        <f>IF(OR($D2633="51",$D2633="52",$D2633="61"),0,(AA2633/'Totals and Drop Down Lists'!W$5)*Inputs!E$39)</f>
        <v>0</v>
      </c>
      <c r="AZ2633">
        <f>IF(OR($D2633="51",$D2633="52",$D2633="61"),0,(AB2633/'Totals and Drop Down Lists'!X$5)*Inputs!F$39)</f>
        <v>0</v>
      </c>
      <c r="BA2633">
        <f>IF(OR($D2633="51",$D2633="52",$D2633="61"),0,(AC2633/'Totals and Drop Down Lists'!Y$5)*Inputs!G$39)</f>
        <v>0</v>
      </c>
      <c r="BB2633">
        <f>IF(OR($D2633="51",$D2633="52",$D2633="61"),0,(AD2633/'Totals and Drop Down Lists'!Z$5)*Inputs!H$39)</f>
        <v>0</v>
      </c>
      <c r="BC2633">
        <f>IF(OR($D2633="51",$D2633="52",$D2633="61"),0,(AE2633/'Totals and Drop Down Lists'!AA$5)*Inputs!I$39)</f>
        <v>0</v>
      </c>
      <c r="BD2633">
        <f>IF(OR($D2633="51",$D2633="52",$D2633="61"),0,(AF2633/'Totals and Drop Down Lists'!AB$5)*Inputs!J$39)</f>
        <v>0</v>
      </c>
      <c r="BE2633">
        <f>IF(OR($D2633="51",$D2633="52",$D2633="61"),0,(AG2633/'Totals and Drop Down Lists'!AC$5)*Inputs!K$39)</f>
        <v>0</v>
      </c>
      <c r="BF2633">
        <f>IF(OR($D2633="51",$D2633="52",$D2633="61"),0,(AH2633/'Totals and Drop Down Lists'!AD$5)*Inputs!L$39)</f>
        <v>0</v>
      </c>
      <c r="BG2633" s="10">
        <f t="shared" si="370"/>
        <v>4069686.668996017</v>
      </c>
    </row>
    <row r="2634" spans="1:59" ht="28.8">
      <c r="A2634" s="1" t="s">
        <v>7610</v>
      </c>
      <c r="B2634" s="1" t="s">
        <v>3823</v>
      </c>
      <c r="C2634" s="1" t="s">
        <v>3123</v>
      </c>
      <c r="D2634" s="1" t="s">
        <v>215</v>
      </c>
      <c r="E2634" s="1" t="s">
        <v>3831</v>
      </c>
      <c r="F2634" s="2">
        <v>742635</v>
      </c>
      <c r="G2634" s="2">
        <v>2777</v>
      </c>
      <c r="H2634" s="2">
        <v>871</v>
      </c>
      <c r="I2634" s="2">
        <v>49657</v>
      </c>
      <c r="J2634" s="2">
        <v>255285</v>
      </c>
      <c r="K2634" s="2">
        <v>48840</v>
      </c>
      <c r="L2634" s="2">
        <v>1313</v>
      </c>
      <c r="M2634" s="2">
        <v>267</v>
      </c>
      <c r="N2634" s="2">
        <v>116</v>
      </c>
      <c r="O2634" s="2">
        <v>1874</v>
      </c>
      <c r="P2634" s="2">
        <v>584</v>
      </c>
      <c r="Q2634" s="2">
        <v>241</v>
      </c>
      <c r="R2634" s="2">
        <v>29591</v>
      </c>
      <c r="S2634" s="2">
        <v>71414000</v>
      </c>
      <c r="T2634" s="2">
        <v>2907340700</v>
      </c>
      <c r="U2634" s="2">
        <v>2925</v>
      </c>
      <c r="V2634" s="2">
        <v>3288</v>
      </c>
      <c r="W2634" s="2">
        <v>139</v>
      </c>
      <c r="X2634" s="2">
        <v>13374</v>
      </c>
      <c r="Y2634" s="2">
        <v>1043</v>
      </c>
      <c r="Z2634" s="2">
        <v>9400</v>
      </c>
      <c r="AA2634" s="9">
        <f t="shared" si="371"/>
        <v>742635</v>
      </c>
      <c r="AB2634" s="9">
        <f t="shared" si="372"/>
        <v>46009</v>
      </c>
      <c r="AC2634" s="9">
        <f t="shared" si="373"/>
        <v>33986</v>
      </c>
      <c r="AD2634" s="9">
        <f t="shared" si="374"/>
        <v>29591</v>
      </c>
      <c r="AE2634" s="44">
        <f t="shared" si="375"/>
        <v>6.5256202825358044E-4</v>
      </c>
      <c r="AF2634" s="9">
        <f t="shared" si="376"/>
        <v>9947</v>
      </c>
      <c r="AG2634" s="9">
        <f t="shared" si="369"/>
        <v>10443</v>
      </c>
      <c r="AH2634" s="44">
        <f t="shared" si="377"/>
        <v>7.4340713026459584E-4</v>
      </c>
      <c r="AI2634">
        <f>AA2634/'Totals and Drop Down Lists'!W$6*Inputs!E$37</f>
        <v>673674.21626373706</v>
      </c>
      <c r="AJ2634">
        <f>AB2634/'Totals and Drop Down Lists'!X$6*Inputs!F$37</f>
        <v>151387.423891463</v>
      </c>
      <c r="AK2634">
        <f>AC2634/'Totals and Drop Down Lists'!Y$6*Inputs!G$37</f>
        <v>224047.19200573079</v>
      </c>
      <c r="AL2634">
        <f>AD2634/'Totals and Drop Down Lists'!Z$6*Inputs!H$37</f>
        <v>237245.88008038915</v>
      </c>
      <c r="AM2634">
        <f>AE2634/'Totals and Drop Down Lists'!AA$6*Inputs!I$37</f>
        <v>81237.022965849683</v>
      </c>
      <c r="AN2634">
        <f>AF2634/'Totals and Drop Down Lists'!AB$6*Inputs!J$37</f>
        <v>198509.22666700915</v>
      </c>
      <c r="AO2634">
        <f>AG2634/'Totals and Drop Down Lists'!AC$6*Inputs!K$37</f>
        <v>194486.00603825378</v>
      </c>
      <c r="AP2634">
        <f>AH2634/'Totals and Drop Down Lists'!AD$6*Inputs!L$37</f>
        <v>174945.9323521</v>
      </c>
      <c r="AQ2634">
        <f>IF(OR($D2634="51",$D2634="52",$D2634="61"),(AA2634/'Totals and Drop Down Lists'!W$4)*Inputs!E$38,0)</f>
        <v>0</v>
      </c>
      <c r="AR2634">
        <f>IF(OR($D2634="51",$D2634="52",$D2634="61"),(AB2634/'Totals and Drop Down Lists'!X$4)*Inputs!F$38,0)</f>
        <v>0</v>
      </c>
      <c r="AS2634">
        <f>IF(OR($D2634="51",$D2634="52",$D2634="61"),(AC2634/'Totals and Drop Down Lists'!Y$4)*Inputs!G$38,0)</f>
        <v>0</v>
      </c>
      <c r="AT2634">
        <f>IF(OR($D2634="51",$D2634="52",$D2634="61"),(AD2634/'Totals and Drop Down Lists'!Z$4)*Inputs!H$38,0)</f>
        <v>0</v>
      </c>
      <c r="AU2634">
        <f>IF(OR($D2634="51",$D2634="52",$D2634="61"),(AE2634/'Totals and Drop Down Lists'!AA$4)*Inputs!I$38,0)</f>
        <v>0</v>
      </c>
      <c r="AV2634">
        <f>IF(OR($D2634="51",$D2634="52",$D2634="61"),(AF2634/'Totals and Drop Down Lists'!AB$4)*Inputs!J$38,0)</f>
        <v>0</v>
      </c>
      <c r="AW2634">
        <f>IF(OR($D2634="51",$D2634="52",$D2634="61"),(AG2634/'Totals and Drop Down Lists'!AC$4)*Inputs!K$38,0)</f>
        <v>0</v>
      </c>
      <c r="AX2634">
        <f>IF(OR($D2634="51",$D2634="52",$D2634="61"),(AH2634/'Totals and Drop Down Lists'!AD$4)*Inputs!L$38,0)</f>
        <v>0</v>
      </c>
      <c r="AY2634">
        <f>IF(OR($D2634="51",$D2634="52",$D2634="61"),0,(AA2634/'Totals and Drop Down Lists'!W$5)*Inputs!E$39)</f>
        <v>0</v>
      </c>
      <c r="AZ2634">
        <f>IF(OR($D2634="51",$D2634="52",$D2634="61"),0,(AB2634/'Totals and Drop Down Lists'!X$5)*Inputs!F$39)</f>
        <v>0</v>
      </c>
      <c r="BA2634">
        <f>IF(OR($D2634="51",$D2634="52",$D2634="61"),0,(AC2634/'Totals and Drop Down Lists'!Y$5)*Inputs!G$39)</f>
        <v>0</v>
      </c>
      <c r="BB2634">
        <f>IF(OR($D2634="51",$D2634="52",$D2634="61"),0,(AD2634/'Totals and Drop Down Lists'!Z$5)*Inputs!H$39)</f>
        <v>0</v>
      </c>
      <c r="BC2634">
        <f>IF(OR($D2634="51",$D2634="52",$D2634="61"),0,(AE2634/'Totals and Drop Down Lists'!AA$5)*Inputs!I$39)</f>
        <v>0</v>
      </c>
      <c r="BD2634">
        <f>IF(OR($D2634="51",$D2634="52",$D2634="61"),0,(AF2634/'Totals and Drop Down Lists'!AB$5)*Inputs!J$39)</f>
        <v>0</v>
      </c>
      <c r="BE2634">
        <f>IF(OR($D2634="51",$D2634="52",$D2634="61"),0,(AG2634/'Totals and Drop Down Lists'!AC$5)*Inputs!K$39)</f>
        <v>0</v>
      </c>
      <c r="BF2634">
        <f>IF(OR($D2634="51",$D2634="52",$D2634="61"),0,(AH2634/'Totals and Drop Down Lists'!AD$5)*Inputs!L$39)</f>
        <v>0</v>
      </c>
      <c r="BG2634" s="10">
        <f t="shared" si="370"/>
        <v>1935532.9002645323</v>
      </c>
    </row>
    <row r="2635" spans="1:59" ht="43.2">
      <c r="A2635" s="1" t="s">
        <v>7611</v>
      </c>
      <c r="B2635" s="1" t="s">
        <v>7278</v>
      </c>
      <c r="C2635" s="1" t="s">
        <v>6818</v>
      </c>
      <c r="D2635" s="1" t="s">
        <v>545</v>
      </c>
      <c r="E2635" s="1" t="s">
        <v>7279</v>
      </c>
      <c r="F2635" s="2">
        <v>67653</v>
      </c>
      <c r="G2635" s="2">
        <v>638</v>
      </c>
      <c r="H2635" s="2">
        <v>44</v>
      </c>
      <c r="I2635" s="2">
        <v>10672</v>
      </c>
      <c r="J2635" s="2">
        <v>25998</v>
      </c>
      <c r="K2635" s="2">
        <v>16208</v>
      </c>
      <c r="L2635" s="2">
        <v>235</v>
      </c>
      <c r="M2635" s="2">
        <v>30</v>
      </c>
      <c r="N2635" s="2">
        <v>25</v>
      </c>
      <c r="O2635" s="2">
        <v>795</v>
      </c>
      <c r="P2635" s="2">
        <v>306</v>
      </c>
      <c r="Q2635" s="2">
        <v>186</v>
      </c>
      <c r="R2635" s="2">
        <v>11433</v>
      </c>
      <c r="S2635" s="2">
        <v>18764000</v>
      </c>
      <c r="T2635" s="2">
        <v>763527500</v>
      </c>
      <c r="U2635" s="2">
        <v>1480</v>
      </c>
      <c r="V2635" s="2">
        <v>1330</v>
      </c>
      <c r="W2635" s="2">
        <v>185</v>
      </c>
      <c r="X2635" s="2">
        <v>5485</v>
      </c>
      <c r="Y2635" s="2">
        <v>720</v>
      </c>
      <c r="Z2635" s="2">
        <v>4000</v>
      </c>
      <c r="AA2635" s="9">
        <f t="shared" si="371"/>
        <v>67653</v>
      </c>
      <c r="AB2635" s="9">
        <f t="shared" si="372"/>
        <v>9990</v>
      </c>
      <c r="AC2635" s="9">
        <f t="shared" si="373"/>
        <v>13010</v>
      </c>
      <c r="AD2635" s="9">
        <f t="shared" si="374"/>
        <v>11433</v>
      </c>
      <c r="AE2635" s="44">
        <f t="shared" si="375"/>
        <v>7.0569120123628874E-4</v>
      </c>
      <c r="AF2635" s="9">
        <f t="shared" si="376"/>
        <v>3970</v>
      </c>
      <c r="AG2635" s="9">
        <f t="shared" si="369"/>
        <v>4720</v>
      </c>
      <c r="AH2635" s="44">
        <f t="shared" si="377"/>
        <v>1.0949204659028364E-3</v>
      </c>
      <c r="AI2635">
        <f>AA2635/'Totals and Drop Down Lists'!W$6*Inputs!E$37</f>
        <v>61370.769964909545</v>
      </c>
      <c r="AJ2635">
        <f>AB2635/'Totals and Drop Down Lists'!X$6*Inputs!F$37</f>
        <v>32870.967955741602</v>
      </c>
      <c r="AK2635">
        <f>AC2635/'Totals and Drop Down Lists'!Y$6*Inputs!G$37</f>
        <v>85766.314599969322</v>
      </c>
      <c r="AL2635">
        <f>AD2635/'Totals and Drop Down Lists'!Z$6*Inputs!H$37</f>
        <v>91664.092019840129</v>
      </c>
      <c r="AM2635">
        <f>AE2635/'Totals and Drop Down Lists'!AA$6*Inputs!I$37</f>
        <v>87851.039195546211</v>
      </c>
      <c r="AN2635">
        <f>AF2635/'Totals and Drop Down Lists'!AB$6*Inputs!J$37</f>
        <v>79228.071767168629</v>
      </c>
      <c r="AO2635">
        <f>AG2635/'Totals and Drop Down Lists'!AC$6*Inputs!K$37</f>
        <v>87903.279565312449</v>
      </c>
      <c r="AP2635">
        <f>AH2635/'Totals and Drop Down Lists'!AD$6*Inputs!L$37</f>
        <v>257667.53365761999</v>
      </c>
      <c r="AQ2635">
        <f>IF(OR($D2635="51",$D2635="52",$D2635="61"),(AA2635/'Totals and Drop Down Lists'!W$4)*Inputs!E$38,0)</f>
        <v>0</v>
      </c>
      <c r="AR2635">
        <f>IF(OR($D2635="51",$D2635="52",$D2635="61"),(AB2635/'Totals and Drop Down Lists'!X$4)*Inputs!F$38,0)</f>
        <v>0</v>
      </c>
      <c r="AS2635">
        <f>IF(OR($D2635="51",$D2635="52",$D2635="61"),(AC2635/'Totals and Drop Down Lists'!Y$4)*Inputs!G$38,0)</f>
        <v>0</v>
      </c>
      <c r="AT2635">
        <f>IF(OR($D2635="51",$D2635="52",$D2635="61"),(AD2635/'Totals and Drop Down Lists'!Z$4)*Inputs!H$38,0)</f>
        <v>0</v>
      </c>
      <c r="AU2635">
        <f>IF(OR($D2635="51",$D2635="52",$D2635="61"),(AE2635/'Totals and Drop Down Lists'!AA$4)*Inputs!I$38,0)</f>
        <v>0</v>
      </c>
      <c r="AV2635">
        <f>IF(OR($D2635="51",$D2635="52",$D2635="61"),(AF2635/'Totals and Drop Down Lists'!AB$4)*Inputs!J$38,0)</f>
        <v>0</v>
      </c>
      <c r="AW2635">
        <f>IF(OR($D2635="51",$D2635="52",$D2635="61"),(AG2635/'Totals and Drop Down Lists'!AC$4)*Inputs!K$38,0)</f>
        <v>0</v>
      </c>
      <c r="AX2635">
        <f>IF(OR($D2635="51",$D2635="52",$D2635="61"),(AH2635/'Totals and Drop Down Lists'!AD$4)*Inputs!L$38,0)</f>
        <v>0</v>
      </c>
      <c r="AY2635">
        <f>IF(OR($D2635="51",$D2635="52",$D2635="61"),0,(AA2635/'Totals and Drop Down Lists'!W$5)*Inputs!E$39)</f>
        <v>0</v>
      </c>
      <c r="AZ2635">
        <f>IF(OR($D2635="51",$D2635="52",$D2635="61"),0,(AB2635/'Totals and Drop Down Lists'!X$5)*Inputs!F$39)</f>
        <v>0</v>
      </c>
      <c r="BA2635">
        <f>IF(OR($D2635="51",$D2635="52",$D2635="61"),0,(AC2635/'Totals and Drop Down Lists'!Y$5)*Inputs!G$39)</f>
        <v>0</v>
      </c>
      <c r="BB2635">
        <f>IF(OR($D2635="51",$D2635="52",$D2635="61"),0,(AD2635/'Totals and Drop Down Lists'!Z$5)*Inputs!H$39)</f>
        <v>0</v>
      </c>
      <c r="BC2635">
        <f>IF(OR($D2635="51",$D2635="52",$D2635="61"),0,(AE2635/'Totals and Drop Down Lists'!AA$5)*Inputs!I$39)</f>
        <v>0</v>
      </c>
      <c r="BD2635">
        <f>IF(OR($D2635="51",$D2635="52",$D2635="61"),0,(AF2635/'Totals and Drop Down Lists'!AB$5)*Inputs!J$39)</f>
        <v>0</v>
      </c>
      <c r="BE2635">
        <f>IF(OR($D2635="51",$D2635="52",$D2635="61"),0,(AG2635/'Totals and Drop Down Lists'!AC$5)*Inputs!K$39)</f>
        <v>0</v>
      </c>
      <c r="BF2635">
        <f>IF(OR($D2635="51",$D2635="52",$D2635="61"),0,(AH2635/'Totals and Drop Down Lists'!AD$5)*Inputs!L$39)</f>
        <v>0</v>
      </c>
      <c r="BG2635" s="10">
        <f t="shared" si="370"/>
        <v>784322.06872610794</v>
      </c>
    </row>
    <row r="2636" spans="1:59" ht="43.2">
      <c r="A2636" s="1" t="s">
        <v>7611</v>
      </c>
      <c r="B2636" s="1" t="s">
        <v>7278</v>
      </c>
      <c r="C2636" s="1" t="s">
        <v>7280</v>
      </c>
      <c r="D2636" s="1" t="s">
        <v>10</v>
      </c>
      <c r="E2636" s="1" t="s">
        <v>7281</v>
      </c>
      <c r="F2636" s="2">
        <v>77820</v>
      </c>
      <c r="G2636" s="2">
        <v>1234</v>
      </c>
      <c r="H2636" s="2">
        <v>116</v>
      </c>
      <c r="I2636" s="2">
        <v>9299</v>
      </c>
      <c r="J2636" s="2">
        <v>28202</v>
      </c>
      <c r="K2636" s="2">
        <v>14132</v>
      </c>
      <c r="L2636" s="2">
        <v>97</v>
      </c>
      <c r="M2636" s="2">
        <v>46</v>
      </c>
      <c r="N2636" s="2">
        <v>0</v>
      </c>
      <c r="O2636" s="2">
        <v>755</v>
      </c>
      <c r="P2636" s="2">
        <v>348</v>
      </c>
      <c r="Q2636" s="2">
        <v>230</v>
      </c>
      <c r="R2636" s="2">
        <v>12590</v>
      </c>
      <c r="S2636" s="2">
        <v>18428800</v>
      </c>
      <c r="T2636" s="2">
        <v>799096200</v>
      </c>
      <c r="U2636" s="2">
        <v>700</v>
      </c>
      <c r="V2636" s="2">
        <v>1525</v>
      </c>
      <c r="W2636" s="2">
        <v>120</v>
      </c>
      <c r="X2636" s="2">
        <v>4295</v>
      </c>
      <c r="Y2636" s="2">
        <v>920</v>
      </c>
      <c r="Z2636" s="2">
        <v>2435</v>
      </c>
      <c r="AA2636" s="9">
        <f t="shared" si="371"/>
        <v>77820</v>
      </c>
      <c r="AB2636" s="9">
        <f t="shared" si="372"/>
        <v>7949</v>
      </c>
      <c r="AC2636" s="9">
        <f t="shared" si="373"/>
        <v>14066</v>
      </c>
      <c r="AD2636" s="9">
        <f t="shared" si="374"/>
        <v>12590</v>
      </c>
      <c r="AE2636" s="44">
        <f t="shared" si="375"/>
        <v>4.9456472305125924E-4</v>
      </c>
      <c r="AF2636" s="9">
        <f t="shared" si="376"/>
        <v>2650</v>
      </c>
      <c r="AG2636" s="9">
        <f t="shared" si="369"/>
        <v>3355</v>
      </c>
      <c r="AH2636" s="44">
        <f t="shared" si="377"/>
        <v>6.2555763823612801E-4</v>
      </c>
      <c r="AI2636">
        <f>AA2636/'Totals and Drop Down Lists'!W$6*Inputs!E$37</f>
        <v>70593.666484402187</v>
      </c>
      <c r="AJ2636">
        <f>AB2636/'Totals and Drop Down Lists'!X$6*Inputs!F$37</f>
        <v>26155.287715734736</v>
      </c>
      <c r="AK2636">
        <f>AC2636/'Totals and Drop Down Lists'!Y$6*Inputs!G$37</f>
        <v>92727.82330231888</v>
      </c>
      <c r="AL2636">
        <f>AD2636/'Totals and Drop Down Lists'!Z$6*Inputs!H$37</f>
        <v>100940.34098922306</v>
      </c>
      <c r="AM2636">
        <f>AE2636/'Totals and Drop Down Lists'!AA$6*Inputs!I$37</f>
        <v>61568.041082834476</v>
      </c>
      <c r="AN2636">
        <f>AF2636/'Totals and Drop Down Lists'!AB$6*Inputs!J$37</f>
        <v>52885.236821913561</v>
      </c>
      <c r="AO2636">
        <f>AG2636/'Totals and Drop Down Lists'!AC$6*Inputs!K$37</f>
        <v>62482.098080852382</v>
      </c>
      <c r="AP2636">
        <f>AH2636/'Totals and Drop Down Lists'!AD$6*Inputs!L$37</f>
        <v>147212.42211148192</v>
      </c>
      <c r="AQ2636">
        <f>IF(OR($D2636="51",$D2636="52",$D2636="61"),(AA2636/'Totals and Drop Down Lists'!W$4)*Inputs!E$38,0)</f>
        <v>0</v>
      </c>
      <c r="AR2636">
        <f>IF(OR($D2636="51",$D2636="52",$D2636="61"),(AB2636/'Totals and Drop Down Lists'!X$4)*Inputs!F$38,0)</f>
        <v>0</v>
      </c>
      <c r="AS2636">
        <f>IF(OR($D2636="51",$D2636="52",$D2636="61"),(AC2636/'Totals and Drop Down Lists'!Y$4)*Inputs!G$38,0)</f>
        <v>0</v>
      </c>
      <c r="AT2636">
        <f>IF(OR($D2636="51",$D2636="52",$D2636="61"),(AD2636/'Totals and Drop Down Lists'!Z$4)*Inputs!H$38,0)</f>
        <v>0</v>
      </c>
      <c r="AU2636">
        <f>IF(OR($D2636="51",$D2636="52",$D2636="61"),(AE2636/'Totals and Drop Down Lists'!AA$4)*Inputs!I$38,0)</f>
        <v>0</v>
      </c>
      <c r="AV2636">
        <f>IF(OR($D2636="51",$D2636="52",$D2636="61"),(AF2636/'Totals and Drop Down Lists'!AB$4)*Inputs!J$38,0)</f>
        <v>0</v>
      </c>
      <c r="AW2636">
        <f>IF(OR($D2636="51",$D2636="52",$D2636="61"),(AG2636/'Totals and Drop Down Lists'!AC$4)*Inputs!K$38,0)</f>
        <v>0</v>
      </c>
      <c r="AX2636">
        <f>IF(OR($D2636="51",$D2636="52",$D2636="61"),(AH2636/'Totals and Drop Down Lists'!AD$4)*Inputs!L$38,0)</f>
        <v>0</v>
      </c>
      <c r="AY2636">
        <f>IF(OR($D2636="51",$D2636="52",$D2636="61"),0,(AA2636/'Totals and Drop Down Lists'!W$5)*Inputs!E$39)</f>
        <v>0</v>
      </c>
      <c r="AZ2636">
        <f>IF(OR($D2636="51",$D2636="52",$D2636="61"),0,(AB2636/'Totals and Drop Down Lists'!X$5)*Inputs!F$39)</f>
        <v>0</v>
      </c>
      <c r="BA2636">
        <f>IF(OR($D2636="51",$D2636="52",$D2636="61"),0,(AC2636/'Totals and Drop Down Lists'!Y$5)*Inputs!G$39)</f>
        <v>0</v>
      </c>
      <c r="BB2636">
        <f>IF(OR($D2636="51",$D2636="52",$D2636="61"),0,(AD2636/'Totals and Drop Down Lists'!Z$5)*Inputs!H$39)</f>
        <v>0</v>
      </c>
      <c r="BC2636">
        <f>IF(OR($D2636="51",$D2636="52",$D2636="61"),0,(AE2636/'Totals and Drop Down Lists'!AA$5)*Inputs!I$39)</f>
        <v>0</v>
      </c>
      <c r="BD2636">
        <f>IF(OR($D2636="51",$D2636="52",$D2636="61"),0,(AF2636/'Totals and Drop Down Lists'!AB$5)*Inputs!J$39)</f>
        <v>0</v>
      </c>
      <c r="BE2636">
        <f>IF(OR($D2636="51",$D2636="52",$D2636="61"),0,(AG2636/'Totals and Drop Down Lists'!AC$5)*Inputs!K$39)</f>
        <v>0</v>
      </c>
      <c r="BF2636">
        <f>IF(OR($D2636="51",$D2636="52",$D2636="61"),0,(AH2636/'Totals and Drop Down Lists'!AD$5)*Inputs!L$39)</f>
        <v>0</v>
      </c>
      <c r="BG2636" s="10">
        <f t="shared" si="370"/>
        <v>614564.91658876115</v>
      </c>
    </row>
    <row r="2637" spans="1:59" ht="43.2">
      <c r="A2637" s="1" t="s">
        <v>7611</v>
      </c>
      <c r="B2637" s="1" t="s">
        <v>7278</v>
      </c>
      <c r="C2637" s="1" t="s">
        <v>7282</v>
      </c>
      <c r="D2637" s="1" t="s">
        <v>10</v>
      </c>
      <c r="E2637" s="1" t="s">
        <v>7283</v>
      </c>
      <c r="F2637" s="2">
        <v>57153</v>
      </c>
      <c r="G2637" s="2">
        <v>357</v>
      </c>
      <c r="H2637" s="2">
        <v>123</v>
      </c>
      <c r="I2637" s="2">
        <v>5090</v>
      </c>
      <c r="J2637" s="2">
        <v>22085</v>
      </c>
      <c r="K2637" s="2">
        <v>10294</v>
      </c>
      <c r="L2637" s="2">
        <v>157</v>
      </c>
      <c r="M2637" s="2">
        <v>18</v>
      </c>
      <c r="N2637" s="2">
        <v>7</v>
      </c>
      <c r="O2637" s="2">
        <v>680</v>
      </c>
      <c r="P2637" s="2">
        <v>290</v>
      </c>
      <c r="Q2637" s="2">
        <v>97</v>
      </c>
      <c r="R2637" s="2">
        <v>7589</v>
      </c>
      <c r="S2637" s="2">
        <v>15649200</v>
      </c>
      <c r="T2637" s="2">
        <v>723573400</v>
      </c>
      <c r="U2637" s="2">
        <v>379</v>
      </c>
      <c r="V2637" s="2">
        <v>965</v>
      </c>
      <c r="W2637" s="2">
        <v>80</v>
      </c>
      <c r="X2637" s="2">
        <v>2880</v>
      </c>
      <c r="Y2637" s="2">
        <v>540</v>
      </c>
      <c r="Z2637" s="2">
        <v>1805</v>
      </c>
      <c r="AA2637" s="9">
        <f t="shared" si="371"/>
        <v>57153</v>
      </c>
      <c r="AB2637" s="9">
        <f t="shared" si="372"/>
        <v>4610</v>
      </c>
      <c r="AC2637" s="9">
        <f t="shared" si="373"/>
        <v>8838</v>
      </c>
      <c r="AD2637" s="9">
        <f t="shared" si="374"/>
        <v>7589</v>
      </c>
      <c r="AE2637" s="44">
        <f t="shared" si="375"/>
        <v>3.3509404513671568E-4</v>
      </c>
      <c r="AF2637" s="9">
        <f t="shared" si="376"/>
        <v>1835</v>
      </c>
      <c r="AG2637" s="9">
        <f t="shared" si="369"/>
        <v>2345</v>
      </c>
      <c r="AH2637" s="44">
        <f t="shared" si="377"/>
        <v>4.0670610696484432E-4</v>
      </c>
      <c r="AI2637">
        <f>AA2637/'Totals and Drop Down Lists'!W$6*Inputs!E$37</f>
        <v>51845.795689836006</v>
      </c>
      <c r="AJ2637">
        <f>AB2637/'Totals and Drop Down Lists'!X$6*Inputs!F$37</f>
        <v>15168.68491250939</v>
      </c>
      <c r="AK2637">
        <f>AC2637/'Totals and Drop Down Lists'!Y$6*Inputs!G$37</f>
        <v>58263.081355459559</v>
      </c>
      <c r="AL2637">
        <f>AD2637/'Totals and Drop Down Lists'!Z$6*Inputs!H$37</f>
        <v>60844.81713798362</v>
      </c>
      <c r="AM2637">
        <f>AE2637/'Totals and Drop Down Lists'!AA$6*Inputs!I$37</f>
        <v>41715.639988038907</v>
      </c>
      <c r="AN2637">
        <f>AF2637/'Totals and Drop Down Lists'!AB$6*Inputs!J$37</f>
        <v>36620.531912532599</v>
      </c>
      <c r="AO2637">
        <f>AG2637/'Totals and Drop Down Lists'!AC$6*Inputs!K$37</f>
        <v>43672.286139969845</v>
      </c>
      <c r="AP2637">
        <f>AH2637/'Totals and Drop Down Lists'!AD$6*Inputs!L$37</f>
        <v>95710.111162013083</v>
      </c>
      <c r="AQ2637">
        <f>IF(OR($D2637="51",$D2637="52",$D2637="61"),(AA2637/'Totals and Drop Down Lists'!W$4)*Inputs!E$38,0)</f>
        <v>0</v>
      </c>
      <c r="AR2637">
        <f>IF(OR($D2637="51",$D2637="52",$D2637="61"),(AB2637/'Totals and Drop Down Lists'!X$4)*Inputs!F$38,0)</f>
        <v>0</v>
      </c>
      <c r="AS2637">
        <f>IF(OR($D2637="51",$D2637="52",$D2637="61"),(AC2637/'Totals and Drop Down Lists'!Y$4)*Inputs!G$38,0)</f>
        <v>0</v>
      </c>
      <c r="AT2637">
        <f>IF(OR($D2637="51",$D2637="52",$D2637="61"),(AD2637/'Totals and Drop Down Lists'!Z$4)*Inputs!H$38,0)</f>
        <v>0</v>
      </c>
      <c r="AU2637">
        <f>IF(OR($D2637="51",$D2637="52",$D2637="61"),(AE2637/'Totals and Drop Down Lists'!AA$4)*Inputs!I$38,0)</f>
        <v>0</v>
      </c>
      <c r="AV2637">
        <f>IF(OR($D2637="51",$D2637="52",$D2637="61"),(AF2637/'Totals and Drop Down Lists'!AB$4)*Inputs!J$38,0)</f>
        <v>0</v>
      </c>
      <c r="AW2637">
        <f>IF(OR($D2637="51",$D2637="52",$D2637="61"),(AG2637/'Totals and Drop Down Lists'!AC$4)*Inputs!K$38,0)</f>
        <v>0</v>
      </c>
      <c r="AX2637">
        <f>IF(OR($D2637="51",$D2637="52",$D2637="61"),(AH2637/'Totals and Drop Down Lists'!AD$4)*Inputs!L$38,0)</f>
        <v>0</v>
      </c>
      <c r="AY2637">
        <f>IF(OR($D2637="51",$D2637="52",$D2637="61"),0,(AA2637/'Totals and Drop Down Lists'!W$5)*Inputs!E$39)</f>
        <v>0</v>
      </c>
      <c r="AZ2637">
        <f>IF(OR($D2637="51",$D2637="52",$D2637="61"),0,(AB2637/'Totals and Drop Down Lists'!X$5)*Inputs!F$39)</f>
        <v>0</v>
      </c>
      <c r="BA2637">
        <f>IF(OR($D2637="51",$D2637="52",$D2637="61"),0,(AC2637/'Totals and Drop Down Lists'!Y$5)*Inputs!G$39)</f>
        <v>0</v>
      </c>
      <c r="BB2637">
        <f>IF(OR($D2637="51",$D2637="52",$D2637="61"),0,(AD2637/'Totals and Drop Down Lists'!Z$5)*Inputs!H$39)</f>
        <v>0</v>
      </c>
      <c r="BC2637">
        <f>IF(OR($D2637="51",$D2637="52",$D2637="61"),0,(AE2637/'Totals and Drop Down Lists'!AA$5)*Inputs!I$39)</f>
        <v>0</v>
      </c>
      <c r="BD2637">
        <f>IF(OR($D2637="51",$D2637="52",$D2637="61"),0,(AF2637/'Totals and Drop Down Lists'!AB$5)*Inputs!J$39)</f>
        <v>0</v>
      </c>
      <c r="BE2637">
        <f>IF(OR($D2637="51",$D2637="52",$D2637="61"),0,(AG2637/'Totals and Drop Down Lists'!AC$5)*Inputs!K$39)</f>
        <v>0</v>
      </c>
      <c r="BF2637">
        <f>IF(OR($D2637="51",$D2637="52",$D2637="61"),0,(AH2637/'Totals and Drop Down Lists'!AD$5)*Inputs!L$39)</f>
        <v>0</v>
      </c>
      <c r="BG2637" s="10">
        <f t="shared" si="370"/>
        <v>403840.94829834299</v>
      </c>
    </row>
    <row r="2638" spans="1:59" ht="43.2">
      <c r="A2638" s="1" t="s">
        <v>7611</v>
      </c>
      <c r="B2638" s="1" t="s">
        <v>7278</v>
      </c>
      <c r="C2638" s="1" t="s">
        <v>7284</v>
      </c>
      <c r="D2638" s="1" t="s">
        <v>545</v>
      </c>
      <c r="E2638" s="1" t="s">
        <v>7285</v>
      </c>
      <c r="F2638" s="2">
        <v>197493</v>
      </c>
      <c r="G2638" s="2">
        <v>1521</v>
      </c>
      <c r="H2638" s="2">
        <v>324</v>
      </c>
      <c r="I2638" s="2">
        <v>30362</v>
      </c>
      <c r="J2638" s="2">
        <v>72855</v>
      </c>
      <c r="K2638" s="2">
        <v>38332</v>
      </c>
      <c r="L2638" s="2">
        <v>621</v>
      </c>
      <c r="M2638" s="2">
        <v>41</v>
      </c>
      <c r="N2638" s="2">
        <v>11</v>
      </c>
      <c r="O2638" s="2">
        <v>2280</v>
      </c>
      <c r="P2638" s="2">
        <v>944</v>
      </c>
      <c r="Q2638" s="2">
        <v>431</v>
      </c>
      <c r="R2638" s="2">
        <v>26914</v>
      </c>
      <c r="S2638" s="2">
        <v>45424500</v>
      </c>
      <c r="T2638" s="2">
        <v>1979141600</v>
      </c>
      <c r="U2638" s="2">
        <v>3826</v>
      </c>
      <c r="V2638" s="2">
        <v>4255</v>
      </c>
      <c r="W2638" s="2">
        <v>360</v>
      </c>
      <c r="X2638" s="2">
        <v>13625</v>
      </c>
      <c r="Y2638" s="2">
        <v>2225</v>
      </c>
      <c r="Z2638" s="2">
        <v>8790</v>
      </c>
      <c r="AA2638" s="9">
        <f t="shared" si="371"/>
        <v>197493</v>
      </c>
      <c r="AB2638" s="9">
        <f t="shared" si="372"/>
        <v>28517</v>
      </c>
      <c r="AC2638" s="9">
        <f t="shared" si="373"/>
        <v>31242</v>
      </c>
      <c r="AD2638" s="9">
        <f t="shared" si="374"/>
        <v>26914</v>
      </c>
      <c r="AE2638" s="44">
        <f t="shared" si="375"/>
        <v>1.4085082086870192E-3</v>
      </c>
      <c r="AF2638" s="9">
        <f t="shared" si="376"/>
        <v>9010</v>
      </c>
      <c r="AG2638" s="9">
        <f t="shared" si="369"/>
        <v>11015</v>
      </c>
      <c r="AH2638" s="44">
        <f t="shared" si="377"/>
        <v>2.1564416174303805E-3</v>
      </c>
      <c r="AI2638">
        <f>AA2638/'Totals and Drop Down Lists'!W$6*Inputs!E$37</f>
        <v>179153.88042924751</v>
      </c>
      <c r="AJ2638">
        <f>AB2638/'Totals and Drop Down Lists'!X$6*Inputs!F$37</f>
        <v>93831.971290679023</v>
      </c>
      <c r="AK2638">
        <f>AC2638/'Totals and Drop Down Lists'!Y$6*Inputs!G$37</f>
        <v>205957.81712008009</v>
      </c>
      <c r="AL2638">
        <f>AD2638/'Totals and Drop Down Lists'!Z$6*Inputs!H$37</f>
        <v>215783.02918061553</v>
      </c>
      <c r="AM2638">
        <f>AE2638/'Totals and Drop Down Lists'!AA$6*Inputs!I$37</f>
        <v>175344.27187392412</v>
      </c>
      <c r="AN2638">
        <f>AF2638/'Totals and Drop Down Lists'!AB$6*Inputs!J$37</f>
        <v>179809.8051945061</v>
      </c>
      <c r="AO2638">
        <f>AG2638/'Totals and Drop Down Lists'!AC$6*Inputs!K$37</f>
        <v>205138.69161269418</v>
      </c>
      <c r="AP2638">
        <f>AH2638/'Totals and Drop Down Lists'!AD$6*Inputs!L$37</f>
        <v>507475.20970097859</v>
      </c>
      <c r="AQ2638">
        <f>IF(OR($D2638="51",$D2638="52",$D2638="61"),(AA2638/'Totals and Drop Down Lists'!W$4)*Inputs!E$38,0)</f>
        <v>0</v>
      </c>
      <c r="AR2638">
        <f>IF(OR($D2638="51",$D2638="52",$D2638="61"),(AB2638/'Totals and Drop Down Lists'!X$4)*Inputs!F$38,0)</f>
        <v>0</v>
      </c>
      <c r="AS2638">
        <f>IF(OR($D2638="51",$D2638="52",$D2638="61"),(AC2638/'Totals and Drop Down Lists'!Y$4)*Inputs!G$38,0)</f>
        <v>0</v>
      </c>
      <c r="AT2638">
        <f>IF(OR($D2638="51",$D2638="52",$D2638="61"),(AD2638/'Totals and Drop Down Lists'!Z$4)*Inputs!H$38,0)</f>
        <v>0</v>
      </c>
      <c r="AU2638">
        <f>IF(OR($D2638="51",$D2638="52",$D2638="61"),(AE2638/'Totals and Drop Down Lists'!AA$4)*Inputs!I$38,0)</f>
        <v>0</v>
      </c>
      <c r="AV2638">
        <f>IF(OR($D2638="51",$D2638="52",$D2638="61"),(AF2638/'Totals and Drop Down Lists'!AB$4)*Inputs!J$38,0)</f>
        <v>0</v>
      </c>
      <c r="AW2638">
        <f>IF(OR($D2638="51",$D2638="52",$D2638="61"),(AG2638/'Totals and Drop Down Lists'!AC$4)*Inputs!K$38,0)</f>
        <v>0</v>
      </c>
      <c r="AX2638">
        <f>IF(OR($D2638="51",$D2638="52",$D2638="61"),(AH2638/'Totals and Drop Down Lists'!AD$4)*Inputs!L$38,0)</f>
        <v>0</v>
      </c>
      <c r="AY2638">
        <f>IF(OR($D2638="51",$D2638="52",$D2638="61"),0,(AA2638/'Totals and Drop Down Lists'!W$5)*Inputs!E$39)</f>
        <v>0</v>
      </c>
      <c r="AZ2638">
        <f>IF(OR($D2638="51",$D2638="52",$D2638="61"),0,(AB2638/'Totals and Drop Down Lists'!X$5)*Inputs!F$39)</f>
        <v>0</v>
      </c>
      <c r="BA2638">
        <f>IF(OR($D2638="51",$D2638="52",$D2638="61"),0,(AC2638/'Totals and Drop Down Lists'!Y$5)*Inputs!G$39)</f>
        <v>0</v>
      </c>
      <c r="BB2638">
        <f>IF(OR($D2638="51",$D2638="52",$D2638="61"),0,(AD2638/'Totals and Drop Down Lists'!Z$5)*Inputs!H$39)</f>
        <v>0</v>
      </c>
      <c r="BC2638">
        <f>IF(OR($D2638="51",$D2638="52",$D2638="61"),0,(AE2638/'Totals and Drop Down Lists'!AA$5)*Inputs!I$39)</f>
        <v>0</v>
      </c>
      <c r="BD2638">
        <f>IF(OR($D2638="51",$D2638="52",$D2638="61"),0,(AF2638/'Totals and Drop Down Lists'!AB$5)*Inputs!J$39)</f>
        <v>0</v>
      </c>
      <c r="BE2638">
        <f>IF(OR($D2638="51",$D2638="52",$D2638="61"),0,(AG2638/'Totals and Drop Down Lists'!AC$5)*Inputs!K$39)</f>
        <v>0</v>
      </c>
      <c r="BF2638">
        <f>IF(OR($D2638="51",$D2638="52",$D2638="61"),0,(AH2638/'Totals and Drop Down Lists'!AD$5)*Inputs!L$39)</f>
        <v>0</v>
      </c>
      <c r="BG2638" s="10">
        <f t="shared" si="370"/>
        <v>1762494.6764027253</v>
      </c>
    </row>
    <row r="2639" spans="1:59" ht="43.2">
      <c r="A2639" s="1" t="s">
        <v>7611</v>
      </c>
      <c r="B2639" s="1" t="s">
        <v>7278</v>
      </c>
      <c r="C2639" s="1" t="s">
        <v>7286</v>
      </c>
      <c r="D2639" s="1" t="s">
        <v>215</v>
      </c>
      <c r="E2639" s="1" t="s">
        <v>7287</v>
      </c>
      <c r="F2639" s="2">
        <v>556164</v>
      </c>
      <c r="G2639" s="2">
        <v>1742</v>
      </c>
      <c r="H2639" s="2">
        <v>851</v>
      </c>
      <c r="I2639" s="2">
        <v>32746</v>
      </c>
      <c r="J2639" s="2">
        <v>194421</v>
      </c>
      <c r="K2639" s="2">
        <v>52053</v>
      </c>
      <c r="L2639" s="2">
        <v>932</v>
      </c>
      <c r="M2639" s="2">
        <v>163</v>
      </c>
      <c r="N2639" s="2">
        <v>73</v>
      </c>
      <c r="O2639" s="2">
        <v>3259</v>
      </c>
      <c r="P2639" s="2">
        <v>1046</v>
      </c>
      <c r="Q2639" s="2">
        <v>337</v>
      </c>
      <c r="R2639" s="2">
        <v>58470</v>
      </c>
      <c r="S2639" s="2">
        <v>79390400</v>
      </c>
      <c r="T2639" s="2">
        <v>3964965700</v>
      </c>
      <c r="U2639" s="2">
        <v>2115</v>
      </c>
      <c r="V2639" s="2">
        <v>3096</v>
      </c>
      <c r="W2639" s="2">
        <v>130</v>
      </c>
      <c r="X2639" s="2">
        <v>12124</v>
      </c>
      <c r="Y2639" s="2">
        <v>1484</v>
      </c>
      <c r="Z2639" s="2">
        <v>8653</v>
      </c>
      <c r="AA2639" s="9">
        <f t="shared" si="371"/>
        <v>556164</v>
      </c>
      <c r="AB2639" s="9">
        <f t="shared" si="372"/>
        <v>30153</v>
      </c>
      <c r="AC2639" s="9">
        <f t="shared" si="373"/>
        <v>64280</v>
      </c>
      <c r="AD2639" s="9">
        <f t="shared" si="374"/>
        <v>58470</v>
      </c>
      <c r="AE2639" s="44">
        <f t="shared" si="375"/>
        <v>9.7329421572003589E-4</v>
      </c>
      <c r="AF2639" s="9">
        <f t="shared" si="376"/>
        <v>8898</v>
      </c>
      <c r="AG2639" s="9">
        <f t="shared" si="369"/>
        <v>10137</v>
      </c>
      <c r="AH2639" s="44">
        <f t="shared" si="377"/>
        <v>1.0098645444350687E-3</v>
      </c>
      <c r="AI2639">
        <f>AA2639/'Totals and Drop Down Lists'!W$6*Inputs!E$37</f>
        <v>504518.83740209532</v>
      </c>
      <c r="AJ2639">
        <f>AB2639/'Totals and Drop Down Lists'!X$6*Inputs!F$37</f>
        <v>99215.044721669343</v>
      </c>
      <c r="AK2639">
        <f>AC2639/'Totals and Drop Down Lists'!Y$6*Inputs!G$37</f>
        <v>423755.47290438338</v>
      </c>
      <c r="AL2639">
        <f>AD2639/'Totals and Drop Down Lists'!Z$6*Inputs!H$37</f>
        <v>468783.2992565427</v>
      </c>
      <c r="AM2639">
        <f>AE2639/'Totals and Drop Down Lists'!AA$6*Inputs!I$37</f>
        <v>121164.76462257805</v>
      </c>
      <c r="AN2639">
        <f>AF2639/'Totals and Drop Down Lists'!AB$6*Inputs!J$37</f>
        <v>177574.65556278749</v>
      </c>
      <c r="AO2639">
        <f>AG2639/'Totals and Drop Down Lists'!AC$6*Inputs!K$37</f>
        <v>188787.19172745175</v>
      </c>
      <c r="AP2639">
        <f>AH2639/'Totals and Drop Down Lists'!AD$6*Inputs!L$37</f>
        <v>237651.33139446791</v>
      </c>
      <c r="AQ2639">
        <f>IF(OR($D2639="51",$D2639="52",$D2639="61"),(AA2639/'Totals and Drop Down Lists'!W$4)*Inputs!E$38,0)</f>
        <v>0</v>
      </c>
      <c r="AR2639">
        <f>IF(OR($D2639="51",$D2639="52",$D2639="61"),(AB2639/'Totals and Drop Down Lists'!X$4)*Inputs!F$38,0)</f>
        <v>0</v>
      </c>
      <c r="AS2639">
        <f>IF(OR($D2639="51",$D2639="52",$D2639="61"),(AC2639/'Totals and Drop Down Lists'!Y$4)*Inputs!G$38,0)</f>
        <v>0</v>
      </c>
      <c r="AT2639">
        <f>IF(OR($D2639="51",$D2639="52",$D2639="61"),(AD2639/'Totals and Drop Down Lists'!Z$4)*Inputs!H$38,0)</f>
        <v>0</v>
      </c>
      <c r="AU2639">
        <f>IF(OR($D2639="51",$D2639="52",$D2639="61"),(AE2639/'Totals and Drop Down Lists'!AA$4)*Inputs!I$38,0)</f>
        <v>0</v>
      </c>
      <c r="AV2639">
        <f>IF(OR($D2639="51",$D2639="52",$D2639="61"),(AF2639/'Totals and Drop Down Lists'!AB$4)*Inputs!J$38,0)</f>
        <v>0</v>
      </c>
      <c r="AW2639">
        <f>IF(OR($D2639="51",$D2639="52",$D2639="61"),(AG2639/'Totals and Drop Down Lists'!AC$4)*Inputs!K$38,0)</f>
        <v>0</v>
      </c>
      <c r="AX2639">
        <f>IF(OR($D2639="51",$D2639="52",$D2639="61"),(AH2639/'Totals and Drop Down Lists'!AD$4)*Inputs!L$38,0)</f>
        <v>0</v>
      </c>
      <c r="AY2639">
        <f>IF(OR($D2639="51",$D2639="52",$D2639="61"),0,(AA2639/'Totals and Drop Down Lists'!W$5)*Inputs!E$39)</f>
        <v>0</v>
      </c>
      <c r="AZ2639">
        <f>IF(OR($D2639="51",$D2639="52",$D2639="61"),0,(AB2639/'Totals and Drop Down Lists'!X$5)*Inputs!F$39)</f>
        <v>0</v>
      </c>
      <c r="BA2639">
        <f>IF(OR($D2639="51",$D2639="52",$D2639="61"),0,(AC2639/'Totals and Drop Down Lists'!Y$5)*Inputs!G$39)</f>
        <v>0</v>
      </c>
      <c r="BB2639">
        <f>IF(OR($D2639="51",$D2639="52",$D2639="61"),0,(AD2639/'Totals and Drop Down Lists'!Z$5)*Inputs!H$39)</f>
        <v>0</v>
      </c>
      <c r="BC2639">
        <f>IF(OR($D2639="51",$D2639="52",$D2639="61"),0,(AE2639/'Totals and Drop Down Lists'!AA$5)*Inputs!I$39)</f>
        <v>0</v>
      </c>
      <c r="BD2639">
        <f>IF(OR($D2639="51",$D2639="52",$D2639="61"),0,(AF2639/'Totals and Drop Down Lists'!AB$5)*Inputs!J$39)</f>
        <v>0</v>
      </c>
      <c r="BE2639">
        <f>IF(OR($D2639="51",$D2639="52",$D2639="61"),0,(AG2639/'Totals and Drop Down Lists'!AC$5)*Inputs!K$39)</f>
        <v>0</v>
      </c>
      <c r="BF2639">
        <f>IF(OR($D2639="51",$D2639="52",$D2639="61"),0,(AH2639/'Totals and Drop Down Lists'!AD$5)*Inputs!L$39)</f>
        <v>0</v>
      </c>
      <c r="BG2639" s="10">
        <f t="shared" si="370"/>
        <v>2221450.5975919762</v>
      </c>
    </row>
    <row r="2640" spans="1:59">
      <c r="A2640" s="1" t="s">
        <v>7612</v>
      </c>
      <c r="B2640" s="1" t="s">
        <v>5189</v>
      </c>
      <c r="C2640" s="1" t="s">
        <v>5190</v>
      </c>
      <c r="D2640" s="1" t="s">
        <v>215</v>
      </c>
      <c r="E2640" s="1" t="s">
        <v>5191</v>
      </c>
      <c r="F2640" s="2">
        <v>315069</v>
      </c>
      <c r="G2640" s="2">
        <v>1553</v>
      </c>
      <c r="H2640" s="2">
        <v>163</v>
      </c>
      <c r="I2640" s="2">
        <v>42063</v>
      </c>
      <c r="J2640" s="2">
        <v>98326</v>
      </c>
      <c r="K2640" s="2">
        <v>29625</v>
      </c>
      <c r="L2640" s="2">
        <v>1084</v>
      </c>
      <c r="M2640" s="2">
        <v>223</v>
      </c>
      <c r="N2640" s="2">
        <v>42</v>
      </c>
      <c r="O2640" s="2">
        <v>3241</v>
      </c>
      <c r="P2640" s="2">
        <v>1070</v>
      </c>
      <c r="Q2640" s="2">
        <v>178</v>
      </c>
      <c r="R2640" s="2">
        <v>13338</v>
      </c>
      <c r="S2640" s="2">
        <v>39784700</v>
      </c>
      <c r="T2640" s="2">
        <v>1550068200</v>
      </c>
      <c r="U2640" s="2">
        <v>1859</v>
      </c>
      <c r="V2640" s="2">
        <v>2435</v>
      </c>
      <c r="W2640" s="2">
        <v>100</v>
      </c>
      <c r="X2640" s="2">
        <v>9324</v>
      </c>
      <c r="Y2640" s="2">
        <v>1298</v>
      </c>
      <c r="Z2640" s="2">
        <v>6459</v>
      </c>
      <c r="AA2640" s="9">
        <f t="shared" si="371"/>
        <v>315069</v>
      </c>
      <c r="AB2640" s="9">
        <f t="shared" si="372"/>
        <v>40347</v>
      </c>
      <c r="AC2640" s="9">
        <f t="shared" si="373"/>
        <v>19176</v>
      </c>
      <c r="AD2640" s="9">
        <f t="shared" si="374"/>
        <v>13338</v>
      </c>
      <c r="AE2640" s="44">
        <f t="shared" si="375"/>
        <v>6.2336746543082745E-4</v>
      </c>
      <c r="AF2640" s="9">
        <f t="shared" si="376"/>
        <v>6789</v>
      </c>
      <c r="AG2640" s="9">
        <f t="shared" si="369"/>
        <v>7757</v>
      </c>
      <c r="AH2640" s="44">
        <f t="shared" si="377"/>
        <v>8.6963070364265362E-4</v>
      </c>
      <c r="AI2640">
        <f>AA2640/'Totals and Drop Down Lists'!W$6*Inputs!E$37</f>
        <v>285811.82094029954</v>
      </c>
      <c r="AJ2640">
        <f>AB2640/'Totals and Drop Down Lists'!X$6*Inputs!F$37</f>
        <v>132757.25166269336</v>
      </c>
      <c r="AK2640">
        <f>AC2640/'Totals and Drop Down Lists'!Y$6*Inputs!G$37</f>
        <v>126414.66939039291</v>
      </c>
      <c r="AL2640">
        <f>AD2640/'Totals and Drop Down Lists'!Z$6*Inputs!H$37</f>
        <v>106937.43193917848</v>
      </c>
      <c r="AM2640">
        <f>AE2640/'Totals and Drop Down Lists'!AA$6*Inputs!I$37</f>
        <v>77602.610806047596</v>
      </c>
      <c r="AN2640">
        <f>AF2640/'Totals and Drop Down Lists'!AB$6*Inputs!J$37</f>
        <v>135485.98972980047</v>
      </c>
      <c r="AO2640">
        <f>AG2640/'Totals and Drop Down Lists'!AC$6*Inputs!K$37</f>
        <v>144463.08042121367</v>
      </c>
      <c r="AP2640">
        <f>AH2640/'Totals and Drop Down Lists'!AD$6*Inputs!L$37</f>
        <v>204650.1143950923</v>
      </c>
      <c r="AQ2640">
        <f>IF(OR($D2640="51",$D2640="52",$D2640="61"),(AA2640/'Totals and Drop Down Lists'!W$4)*Inputs!E$38,0)</f>
        <v>0</v>
      </c>
      <c r="AR2640">
        <f>IF(OR($D2640="51",$D2640="52",$D2640="61"),(AB2640/'Totals and Drop Down Lists'!X$4)*Inputs!F$38,0)</f>
        <v>0</v>
      </c>
      <c r="AS2640">
        <f>IF(OR($D2640="51",$D2640="52",$D2640="61"),(AC2640/'Totals and Drop Down Lists'!Y$4)*Inputs!G$38,0)</f>
        <v>0</v>
      </c>
      <c r="AT2640">
        <f>IF(OR($D2640="51",$D2640="52",$D2640="61"),(AD2640/'Totals and Drop Down Lists'!Z$4)*Inputs!H$38,0)</f>
        <v>0</v>
      </c>
      <c r="AU2640">
        <f>IF(OR($D2640="51",$D2640="52",$D2640="61"),(AE2640/'Totals and Drop Down Lists'!AA$4)*Inputs!I$38,0)</f>
        <v>0</v>
      </c>
      <c r="AV2640">
        <f>IF(OR($D2640="51",$D2640="52",$D2640="61"),(AF2640/'Totals and Drop Down Lists'!AB$4)*Inputs!J$38,0)</f>
        <v>0</v>
      </c>
      <c r="AW2640">
        <f>IF(OR($D2640="51",$D2640="52",$D2640="61"),(AG2640/'Totals and Drop Down Lists'!AC$4)*Inputs!K$38,0)</f>
        <v>0</v>
      </c>
      <c r="AX2640">
        <f>IF(OR($D2640="51",$D2640="52",$D2640="61"),(AH2640/'Totals and Drop Down Lists'!AD$4)*Inputs!L$38,0)</f>
        <v>0</v>
      </c>
      <c r="AY2640">
        <f>IF(OR($D2640="51",$D2640="52",$D2640="61"),0,(AA2640/'Totals and Drop Down Lists'!W$5)*Inputs!E$39)</f>
        <v>0</v>
      </c>
      <c r="AZ2640">
        <f>IF(OR($D2640="51",$D2640="52",$D2640="61"),0,(AB2640/'Totals and Drop Down Lists'!X$5)*Inputs!F$39)</f>
        <v>0</v>
      </c>
      <c r="BA2640">
        <f>IF(OR($D2640="51",$D2640="52",$D2640="61"),0,(AC2640/'Totals and Drop Down Lists'!Y$5)*Inputs!G$39)</f>
        <v>0</v>
      </c>
      <c r="BB2640">
        <f>IF(OR($D2640="51",$D2640="52",$D2640="61"),0,(AD2640/'Totals and Drop Down Lists'!Z$5)*Inputs!H$39)</f>
        <v>0</v>
      </c>
      <c r="BC2640">
        <f>IF(OR($D2640="51",$D2640="52",$D2640="61"),0,(AE2640/'Totals and Drop Down Lists'!AA$5)*Inputs!I$39)</f>
        <v>0</v>
      </c>
      <c r="BD2640">
        <f>IF(OR($D2640="51",$D2640="52",$D2640="61"),0,(AF2640/'Totals and Drop Down Lists'!AB$5)*Inputs!J$39)</f>
        <v>0</v>
      </c>
      <c r="BE2640">
        <f>IF(OR($D2640="51",$D2640="52",$D2640="61"),0,(AG2640/'Totals and Drop Down Lists'!AC$5)*Inputs!K$39)</f>
        <v>0</v>
      </c>
      <c r="BF2640">
        <f>IF(OR($D2640="51",$D2640="52",$D2640="61"),0,(AH2640/'Totals and Drop Down Lists'!AD$5)*Inputs!L$39)</f>
        <v>0</v>
      </c>
      <c r="BG2640" s="10">
        <f t="shared" si="370"/>
        <v>1214122.9692847184</v>
      </c>
    </row>
    <row r="2641" spans="1:59">
      <c r="A2641" s="1" t="s">
        <v>7613</v>
      </c>
      <c r="B2641" s="1" t="s">
        <v>5958</v>
      </c>
      <c r="C2641" s="1" t="s">
        <v>233</v>
      </c>
      <c r="D2641" s="1" t="s">
        <v>25</v>
      </c>
      <c r="E2641" s="1" t="s">
        <v>5959</v>
      </c>
      <c r="F2641" s="2">
        <v>77134</v>
      </c>
      <c r="G2641" s="2">
        <v>503</v>
      </c>
      <c r="H2641" s="2">
        <v>58</v>
      </c>
      <c r="I2641" s="2">
        <v>13592</v>
      </c>
      <c r="J2641" s="2">
        <v>29531</v>
      </c>
      <c r="K2641" s="2">
        <v>10244</v>
      </c>
      <c r="L2641" s="2">
        <v>216</v>
      </c>
      <c r="M2641" s="2">
        <v>0</v>
      </c>
      <c r="N2641" s="2">
        <v>0</v>
      </c>
      <c r="O2641" s="2">
        <v>385</v>
      </c>
      <c r="P2641" s="2">
        <v>110</v>
      </c>
      <c r="Q2641" s="2">
        <v>26</v>
      </c>
      <c r="R2641" s="2">
        <v>9853</v>
      </c>
      <c r="S2641" s="2">
        <v>8108600</v>
      </c>
      <c r="T2641" s="2">
        <v>397601300</v>
      </c>
      <c r="U2641" s="2">
        <v>869</v>
      </c>
      <c r="V2641" s="2">
        <v>540</v>
      </c>
      <c r="W2641" s="2">
        <v>35</v>
      </c>
      <c r="X2641" s="2">
        <v>2364</v>
      </c>
      <c r="Y2641" s="2">
        <v>258</v>
      </c>
      <c r="Z2641" s="2">
        <v>1450</v>
      </c>
      <c r="AA2641" s="9">
        <f t="shared" si="371"/>
        <v>77134</v>
      </c>
      <c r="AB2641" s="9">
        <f t="shared" si="372"/>
        <v>13031</v>
      </c>
      <c r="AC2641" s="9">
        <f t="shared" si="373"/>
        <v>10590</v>
      </c>
      <c r="AD2641" s="9">
        <f t="shared" si="374"/>
        <v>9853</v>
      </c>
      <c r="AE2641" s="44">
        <f t="shared" si="375"/>
        <v>2.4817428076881991E-4</v>
      </c>
      <c r="AF2641" s="9">
        <f t="shared" si="376"/>
        <v>1789</v>
      </c>
      <c r="AG2641" s="9">
        <f t="shared" si="369"/>
        <v>1708</v>
      </c>
      <c r="AH2641" s="44">
        <f t="shared" si="377"/>
        <v>2.2046028720109034E-4</v>
      </c>
      <c r="AI2641">
        <f>AA2641/'Totals and Drop Down Lists'!W$6*Inputs!E$37</f>
        <v>69971.368165097389</v>
      </c>
      <c r="AJ2641">
        <f>AB2641/'Totals and Drop Down Lists'!X$6*Inputs!F$37</f>
        <v>42877.035378505389</v>
      </c>
      <c r="AK2641">
        <f>AC2641/'Totals and Drop Down Lists'!Y$6*Inputs!G$37</f>
        <v>69812.857157084945</v>
      </c>
      <c r="AL2641">
        <f>AD2641/'Totals and Drop Down Lists'!Z$6*Inputs!H$37</f>
        <v>78996.440013249783</v>
      </c>
      <c r="AM2641">
        <f>AE2641/'Totals and Drop Down Lists'!AA$6*Inputs!I$37</f>
        <v>30895.054988574153</v>
      </c>
      <c r="AN2641">
        <f>AF2641/'Totals and Drop Down Lists'!AB$6*Inputs!J$37</f>
        <v>35702.524028076747</v>
      </c>
      <c r="AO2641">
        <f>AG2641/'Totals and Drop Down Lists'!AC$6*Inputs!K$37</f>
        <v>31809.068113888487</v>
      </c>
      <c r="AP2641">
        <f>AH2641/'Totals and Drop Down Lists'!AD$6*Inputs!L$37</f>
        <v>51880.899336113478</v>
      </c>
      <c r="AQ2641">
        <f>IF(OR($D2641="51",$D2641="52",$D2641="61"),(AA2641/'Totals and Drop Down Lists'!W$4)*Inputs!E$38,0)</f>
        <v>0</v>
      </c>
      <c r="AR2641">
        <f>IF(OR($D2641="51",$D2641="52",$D2641="61"),(AB2641/'Totals and Drop Down Lists'!X$4)*Inputs!F$38,0)</f>
        <v>0</v>
      </c>
      <c r="AS2641">
        <f>IF(OR($D2641="51",$D2641="52",$D2641="61"),(AC2641/'Totals and Drop Down Lists'!Y$4)*Inputs!G$38,0)</f>
        <v>0</v>
      </c>
      <c r="AT2641">
        <f>IF(OR($D2641="51",$D2641="52",$D2641="61"),(AD2641/'Totals and Drop Down Lists'!Z$4)*Inputs!H$38,0)</f>
        <v>0</v>
      </c>
      <c r="AU2641">
        <f>IF(OR($D2641="51",$D2641="52",$D2641="61"),(AE2641/'Totals and Drop Down Lists'!AA$4)*Inputs!I$38,0)</f>
        <v>0</v>
      </c>
      <c r="AV2641">
        <f>IF(OR($D2641="51",$D2641="52",$D2641="61"),(AF2641/'Totals and Drop Down Lists'!AB$4)*Inputs!J$38,0)</f>
        <v>0</v>
      </c>
      <c r="AW2641">
        <f>IF(OR($D2641="51",$D2641="52",$D2641="61"),(AG2641/'Totals and Drop Down Lists'!AC$4)*Inputs!K$38,0)</f>
        <v>0</v>
      </c>
      <c r="AX2641">
        <f>IF(OR($D2641="51",$D2641="52",$D2641="61"),(AH2641/'Totals and Drop Down Lists'!AD$4)*Inputs!L$38,0)</f>
        <v>0</v>
      </c>
      <c r="AY2641">
        <f>IF(OR($D2641="51",$D2641="52",$D2641="61"),0,(AA2641/'Totals and Drop Down Lists'!W$5)*Inputs!E$39)</f>
        <v>0</v>
      </c>
      <c r="AZ2641">
        <f>IF(OR($D2641="51",$D2641="52",$D2641="61"),0,(AB2641/'Totals and Drop Down Lists'!X$5)*Inputs!F$39)</f>
        <v>0</v>
      </c>
      <c r="BA2641">
        <f>IF(OR($D2641="51",$D2641="52",$D2641="61"),0,(AC2641/'Totals and Drop Down Lists'!Y$5)*Inputs!G$39)</f>
        <v>0</v>
      </c>
      <c r="BB2641">
        <f>IF(OR($D2641="51",$D2641="52",$D2641="61"),0,(AD2641/'Totals and Drop Down Lists'!Z$5)*Inputs!H$39)</f>
        <v>0</v>
      </c>
      <c r="BC2641">
        <f>IF(OR($D2641="51",$D2641="52",$D2641="61"),0,(AE2641/'Totals and Drop Down Lists'!AA$5)*Inputs!I$39)</f>
        <v>0</v>
      </c>
      <c r="BD2641">
        <f>IF(OR($D2641="51",$D2641="52",$D2641="61"),0,(AF2641/'Totals and Drop Down Lists'!AB$5)*Inputs!J$39)</f>
        <v>0</v>
      </c>
      <c r="BE2641">
        <f>IF(OR($D2641="51",$D2641="52",$D2641="61"),0,(AG2641/'Totals and Drop Down Lists'!AC$5)*Inputs!K$39)</f>
        <v>0</v>
      </c>
      <c r="BF2641">
        <f>IF(OR($D2641="51",$D2641="52",$D2641="61"),0,(AH2641/'Totals and Drop Down Lists'!AD$5)*Inputs!L$39)</f>
        <v>0</v>
      </c>
      <c r="BG2641" s="10">
        <f t="shared" si="370"/>
        <v>411945.24718059035</v>
      </c>
    </row>
    <row r="2642" spans="1:59">
      <c r="A2642" s="1" t="s">
        <v>7614</v>
      </c>
      <c r="B2642" s="1" t="s">
        <v>2858</v>
      </c>
      <c r="C2642" s="1" t="s">
        <v>2859</v>
      </c>
      <c r="D2642" s="1" t="s">
        <v>10</v>
      </c>
      <c r="E2642" s="1" t="s">
        <v>2860</v>
      </c>
      <c r="F2642" s="2">
        <v>23823</v>
      </c>
      <c r="G2642" s="2">
        <v>209</v>
      </c>
      <c r="H2642" s="2">
        <v>16</v>
      </c>
      <c r="I2642" s="2">
        <v>4101</v>
      </c>
      <c r="J2642" s="2">
        <v>9883</v>
      </c>
      <c r="K2642" s="2">
        <v>5267</v>
      </c>
      <c r="L2642" s="2">
        <v>4</v>
      </c>
      <c r="M2642" s="2">
        <v>0</v>
      </c>
      <c r="N2642" s="2">
        <v>0</v>
      </c>
      <c r="O2642" s="2">
        <v>236</v>
      </c>
      <c r="P2642" s="2">
        <v>91</v>
      </c>
      <c r="Q2642" s="2">
        <v>23</v>
      </c>
      <c r="R2642" s="2">
        <v>6028</v>
      </c>
      <c r="S2642" s="2">
        <v>5072900</v>
      </c>
      <c r="T2642" s="2">
        <v>191800100</v>
      </c>
      <c r="U2642" s="2">
        <v>294</v>
      </c>
      <c r="V2642" s="2">
        <v>310</v>
      </c>
      <c r="W2642" s="2">
        <v>0</v>
      </c>
      <c r="X2642" s="2">
        <v>1330</v>
      </c>
      <c r="Y2642" s="2">
        <v>120</v>
      </c>
      <c r="Z2642" s="2">
        <v>1010</v>
      </c>
      <c r="AA2642" s="9">
        <f t="shared" si="371"/>
        <v>23823</v>
      </c>
      <c r="AB2642" s="9">
        <f t="shared" si="372"/>
        <v>3876</v>
      </c>
      <c r="AC2642" s="9">
        <f t="shared" si="373"/>
        <v>6382</v>
      </c>
      <c r="AD2642" s="9">
        <f t="shared" si="374"/>
        <v>6028</v>
      </c>
      <c r="AE2642" s="44">
        <f t="shared" si="375"/>
        <v>1.9603500463767547E-4</v>
      </c>
      <c r="AF2642" s="9">
        <f t="shared" si="376"/>
        <v>1020</v>
      </c>
      <c r="AG2642" s="9">
        <f t="shared" si="369"/>
        <v>1130</v>
      </c>
      <c r="AH2642" s="44">
        <f t="shared" si="377"/>
        <v>2.2408049375983411E-4</v>
      </c>
      <c r="AI2642">
        <f>AA2642/'Totals and Drop Down Lists'!W$6*Inputs!E$37</f>
        <v>21610.80591953114</v>
      </c>
      <c r="AJ2642">
        <f>AB2642/'Totals and Drop Down Lists'!X$6*Inputs!F$37</f>
        <v>12753.540720365812</v>
      </c>
      <c r="AK2642">
        <f>AC2642/'Totals and Drop Down Lists'!Y$6*Inputs!G$37</f>
        <v>42072.299752267812</v>
      </c>
      <c r="AL2642">
        <f>AD2642/'Totals and Drop Down Lists'!Z$6*Inputs!H$37</f>
        <v>48329.497655523162</v>
      </c>
      <c r="AM2642">
        <f>AE2642/'Totals and Drop Down Lists'!AA$6*Inputs!I$37</f>
        <v>24404.270374850621</v>
      </c>
      <c r="AN2642">
        <f>AF2642/'Totals and Drop Down Lists'!AB$6*Inputs!J$37</f>
        <v>20355.827003151637</v>
      </c>
      <c r="AO2642">
        <f>AG2642/'Totals and Drop Down Lists'!AC$6*Inputs!K$37</f>
        <v>21044.641082373528</v>
      </c>
      <c r="AP2642">
        <f>AH2642/'Totals and Drop Down Lists'!AD$6*Inputs!L$37</f>
        <v>52732.842216323937</v>
      </c>
      <c r="AQ2642">
        <f>IF(OR($D2642="51",$D2642="52",$D2642="61"),(AA2642/'Totals and Drop Down Lists'!W$4)*Inputs!E$38,0)</f>
        <v>0</v>
      </c>
      <c r="AR2642">
        <f>IF(OR($D2642="51",$D2642="52",$D2642="61"),(AB2642/'Totals and Drop Down Lists'!X$4)*Inputs!F$38,0)</f>
        <v>0</v>
      </c>
      <c r="AS2642">
        <f>IF(OR($D2642="51",$D2642="52",$D2642="61"),(AC2642/'Totals and Drop Down Lists'!Y$4)*Inputs!G$38,0)</f>
        <v>0</v>
      </c>
      <c r="AT2642">
        <f>IF(OR($D2642="51",$D2642="52",$D2642="61"),(AD2642/'Totals and Drop Down Lists'!Z$4)*Inputs!H$38,0)</f>
        <v>0</v>
      </c>
      <c r="AU2642">
        <f>IF(OR($D2642="51",$D2642="52",$D2642="61"),(AE2642/'Totals and Drop Down Lists'!AA$4)*Inputs!I$38,0)</f>
        <v>0</v>
      </c>
      <c r="AV2642">
        <f>IF(OR($D2642="51",$D2642="52",$D2642="61"),(AF2642/'Totals and Drop Down Lists'!AB$4)*Inputs!J$38,0)</f>
        <v>0</v>
      </c>
      <c r="AW2642">
        <f>IF(OR($D2642="51",$D2642="52",$D2642="61"),(AG2642/'Totals and Drop Down Lists'!AC$4)*Inputs!K$38,0)</f>
        <v>0</v>
      </c>
      <c r="AX2642">
        <f>IF(OR($D2642="51",$D2642="52",$D2642="61"),(AH2642/'Totals and Drop Down Lists'!AD$4)*Inputs!L$38,0)</f>
        <v>0</v>
      </c>
      <c r="AY2642">
        <f>IF(OR($D2642="51",$D2642="52",$D2642="61"),0,(AA2642/'Totals and Drop Down Lists'!W$5)*Inputs!E$39)</f>
        <v>0</v>
      </c>
      <c r="AZ2642">
        <f>IF(OR($D2642="51",$D2642="52",$D2642="61"),0,(AB2642/'Totals and Drop Down Lists'!X$5)*Inputs!F$39)</f>
        <v>0</v>
      </c>
      <c r="BA2642">
        <f>IF(OR($D2642="51",$D2642="52",$D2642="61"),0,(AC2642/'Totals and Drop Down Lists'!Y$5)*Inputs!G$39)</f>
        <v>0</v>
      </c>
      <c r="BB2642">
        <f>IF(OR($D2642="51",$D2642="52",$D2642="61"),0,(AD2642/'Totals and Drop Down Lists'!Z$5)*Inputs!H$39)</f>
        <v>0</v>
      </c>
      <c r="BC2642">
        <f>IF(OR($D2642="51",$D2642="52",$D2642="61"),0,(AE2642/'Totals and Drop Down Lists'!AA$5)*Inputs!I$39)</f>
        <v>0</v>
      </c>
      <c r="BD2642">
        <f>IF(OR($D2642="51",$D2642="52",$D2642="61"),0,(AF2642/'Totals and Drop Down Lists'!AB$5)*Inputs!J$39)</f>
        <v>0</v>
      </c>
      <c r="BE2642">
        <f>IF(OR($D2642="51",$D2642="52",$D2642="61"),0,(AG2642/'Totals and Drop Down Lists'!AC$5)*Inputs!K$39)</f>
        <v>0</v>
      </c>
      <c r="BF2642">
        <f>IF(OR($D2642="51",$D2642="52",$D2642="61"),0,(AH2642/'Totals and Drop Down Lists'!AD$5)*Inputs!L$39)</f>
        <v>0</v>
      </c>
      <c r="BG2642" s="10">
        <f t="shared" si="370"/>
        <v>243303.72472438769</v>
      </c>
    </row>
    <row r="2643" spans="1:59">
      <c r="A2643" s="1" t="s">
        <v>7614</v>
      </c>
      <c r="B2643" s="1" t="s">
        <v>2858</v>
      </c>
      <c r="C2643" s="1" t="s">
        <v>2861</v>
      </c>
      <c r="D2643" s="1" t="s">
        <v>58</v>
      </c>
      <c r="E2643" s="1" t="s">
        <v>2862</v>
      </c>
      <c r="F2643" s="2">
        <v>158263</v>
      </c>
      <c r="G2643" s="2">
        <v>2244</v>
      </c>
      <c r="H2643" s="2">
        <v>331</v>
      </c>
      <c r="I2643" s="2">
        <v>17757</v>
      </c>
      <c r="J2643" s="2">
        <v>59979</v>
      </c>
      <c r="K2643" s="2">
        <v>15817</v>
      </c>
      <c r="L2643" s="2">
        <v>163</v>
      </c>
      <c r="M2643" s="2">
        <v>75</v>
      </c>
      <c r="N2643" s="2">
        <v>18</v>
      </c>
      <c r="O2643" s="2">
        <v>318</v>
      </c>
      <c r="P2643" s="2">
        <v>81</v>
      </c>
      <c r="Q2643" s="2">
        <v>67</v>
      </c>
      <c r="R2643" s="2">
        <v>17093</v>
      </c>
      <c r="S2643" s="2">
        <v>14925300</v>
      </c>
      <c r="T2643" s="2">
        <v>669572400</v>
      </c>
      <c r="U2643" s="2">
        <v>1300</v>
      </c>
      <c r="V2643" s="2">
        <v>667</v>
      </c>
      <c r="W2643" s="2">
        <v>4</v>
      </c>
      <c r="X2643" s="2">
        <v>3567</v>
      </c>
      <c r="Y2643" s="2">
        <v>305</v>
      </c>
      <c r="Z2643" s="2">
        <v>2648</v>
      </c>
      <c r="AA2643" s="9">
        <f t="shared" si="371"/>
        <v>158263</v>
      </c>
      <c r="AB2643" s="9">
        <f t="shared" si="372"/>
        <v>15182</v>
      </c>
      <c r="AC2643" s="9">
        <f t="shared" si="373"/>
        <v>17815</v>
      </c>
      <c r="AD2643" s="9">
        <f t="shared" si="374"/>
        <v>17093</v>
      </c>
      <c r="AE2643" s="44">
        <f t="shared" si="375"/>
        <v>2.9130289081889929E-4</v>
      </c>
      <c r="AF2643" s="9">
        <f t="shared" si="376"/>
        <v>2896</v>
      </c>
      <c r="AG2643" s="9">
        <f t="shared" si="369"/>
        <v>2953</v>
      </c>
      <c r="AH2643" s="44">
        <f t="shared" si="377"/>
        <v>2.8976066333853624E-4</v>
      </c>
      <c r="AI2643">
        <f>AA2643/'Totals and Drop Down Lists'!W$6*Inputs!E$37</f>
        <v>143566.76225675846</v>
      </c>
      <c r="AJ2643">
        <f>AB2643/'Totals and Drop Down Lists'!X$6*Inputs!F$37</f>
        <v>49954.658208615518</v>
      </c>
      <c r="AK2643">
        <f>AC2643/'Totals and Drop Down Lists'!Y$6*Inputs!G$37</f>
        <v>117442.49766321703</v>
      </c>
      <c r="AL2643">
        <f>AD2643/'Totals and Drop Down Lists'!Z$6*Inputs!H$37</f>
        <v>137043.14920800555</v>
      </c>
      <c r="AM2643">
        <f>AE2643/'Totals and Drop Down Lists'!AA$6*Inputs!I$37</f>
        <v>36264.107635569402</v>
      </c>
      <c r="AN2643">
        <f>AF2643/'Totals and Drop Down Lists'!AB$6*Inputs!J$37</f>
        <v>57794.583334438372</v>
      </c>
      <c r="AO2643">
        <f>AG2643/'Totals and Drop Down Lists'!AC$6*Inputs!K$37</f>
        <v>54995.420456857551</v>
      </c>
      <c r="AP2643">
        <f>AH2643/'Totals and Drop Down Lists'!AD$6*Inputs!L$37</f>
        <v>68189.350549651805</v>
      </c>
      <c r="AQ2643">
        <f>IF(OR($D2643="51",$D2643="52",$D2643="61"),(AA2643/'Totals and Drop Down Lists'!W$4)*Inputs!E$38,0)</f>
        <v>0</v>
      </c>
      <c r="AR2643">
        <f>IF(OR($D2643="51",$D2643="52",$D2643="61"),(AB2643/'Totals and Drop Down Lists'!X$4)*Inputs!F$38,0)</f>
        <v>0</v>
      </c>
      <c r="AS2643">
        <f>IF(OR($D2643="51",$D2643="52",$D2643="61"),(AC2643/'Totals and Drop Down Lists'!Y$4)*Inputs!G$38,0)</f>
        <v>0</v>
      </c>
      <c r="AT2643">
        <f>IF(OR($D2643="51",$D2643="52",$D2643="61"),(AD2643/'Totals and Drop Down Lists'!Z$4)*Inputs!H$38,0)</f>
        <v>0</v>
      </c>
      <c r="AU2643">
        <f>IF(OR($D2643="51",$D2643="52",$D2643="61"),(AE2643/'Totals and Drop Down Lists'!AA$4)*Inputs!I$38,0)</f>
        <v>0</v>
      </c>
      <c r="AV2643">
        <f>IF(OR($D2643="51",$D2643="52",$D2643="61"),(AF2643/'Totals and Drop Down Lists'!AB$4)*Inputs!J$38,0)</f>
        <v>0</v>
      </c>
      <c r="AW2643">
        <f>IF(OR($D2643="51",$D2643="52",$D2643="61"),(AG2643/'Totals and Drop Down Lists'!AC$4)*Inputs!K$38,0)</f>
        <v>0</v>
      </c>
      <c r="AX2643">
        <f>IF(OR($D2643="51",$D2643="52",$D2643="61"),(AH2643/'Totals and Drop Down Lists'!AD$4)*Inputs!L$38,0)</f>
        <v>0</v>
      </c>
      <c r="AY2643">
        <f>IF(OR($D2643="51",$D2643="52",$D2643="61"),0,(AA2643/'Totals and Drop Down Lists'!W$5)*Inputs!E$39)</f>
        <v>0</v>
      </c>
      <c r="AZ2643">
        <f>IF(OR($D2643="51",$D2643="52",$D2643="61"),0,(AB2643/'Totals and Drop Down Lists'!X$5)*Inputs!F$39)</f>
        <v>0</v>
      </c>
      <c r="BA2643">
        <f>IF(OR($D2643="51",$D2643="52",$D2643="61"),0,(AC2643/'Totals and Drop Down Lists'!Y$5)*Inputs!G$39)</f>
        <v>0</v>
      </c>
      <c r="BB2643">
        <f>IF(OR($D2643="51",$D2643="52",$D2643="61"),0,(AD2643/'Totals and Drop Down Lists'!Z$5)*Inputs!H$39)</f>
        <v>0</v>
      </c>
      <c r="BC2643">
        <f>IF(OR($D2643="51",$D2643="52",$D2643="61"),0,(AE2643/'Totals and Drop Down Lists'!AA$5)*Inputs!I$39)</f>
        <v>0</v>
      </c>
      <c r="BD2643">
        <f>IF(OR($D2643="51",$D2643="52",$D2643="61"),0,(AF2643/'Totals and Drop Down Lists'!AB$5)*Inputs!J$39)</f>
        <v>0</v>
      </c>
      <c r="BE2643">
        <f>IF(OR($D2643="51",$D2643="52",$D2643="61"),0,(AG2643/'Totals and Drop Down Lists'!AC$5)*Inputs!K$39)</f>
        <v>0</v>
      </c>
      <c r="BF2643">
        <f>IF(OR($D2643="51",$D2643="52",$D2643="61"),0,(AH2643/'Totals and Drop Down Lists'!AD$5)*Inputs!L$39)</f>
        <v>0</v>
      </c>
      <c r="BG2643" s="10">
        <f t="shared" si="370"/>
        <v>665250.52931311366</v>
      </c>
    </row>
    <row r="2644" spans="1:59" ht="28.8">
      <c r="A2644" s="1" t="s">
        <v>7615</v>
      </c>
      <c r="B2644" s="1" t="s">
        <v>776</v>
      </c>
      <c r="C2644" s="1" t="s">
        <v>777</v>
      </c>
      <c r="D2644" s="1" t="s">
        <v>7</v>
      </c>
      <c r="E2644" s="1" t="s">
        <v>778</v>
      </c>
      <c r="F2644" s="2">
        <v>297150</v>
      </c>
      <c r="G2644" s="2">
        <v>12130</v>
      </c>
      <c r="H2644" s="2">
        <v>2347</v>
      </c>
      <c r="I2644" s="2">
        <v>86686</v>
      </c>
      <c r="J2644" s="2">
        <v>130055</v>
      </c>
      <c r="K2644" s="2">
        <v>78328</v>
      </c>
      <c r="L2644" s="2">
        <v>235</v>
      </c>
      <c r="M2644" s="2">
        <v>84</v>
      </c>
      <c r="N2644" s="2">
        <v>24</v>
      </c>
      <c r="O2644" s="2">
        <v>1340</v>
      </c>
      <c r="P2644" s="2">
        <v>605</v>
      </c>
      <c r="Q2644" s="2">
        <v>197</v>
      </c>
      <c r="R2644" s="2">
        <v>70313</v>
      </c>
      <c r="S2644" s="2">
        <v>54329000</v>
      </c>
      <c r="T2644" s="2">
        <v>2530026200</v>
      </c>
      <c r="U2644" s="2">
        <v>10654</v>
      </c>
      <c r="V2644" s="2">
        <v>9980</v>
      </c>
      <c r="W2644" s="2">
        <v>3390</v>
      </c>
      <c r="X2644" s="2">
        <v>31620</v>
      </c>
      <c r="Y2644" s="2">
        <v>4470</v>
      </c>
      <c r="Z2644" s="2">
        <v>18460</v>
      </c>
      <c r="AA2644" s="9">
        <f t="shared" si="371"/>
        <v>297150</v>
      </c>
      <c r="AB2644" s="9">
        <f t="shared" si="372"/>
        <v>72209</v>
      </c>
      <c r="AC2644" s="9">
        <f t="shared" si="373"/>
        <v>72798</v>
      </c>
      <c r="AD2644" s="9">
        <f t="shared" si="374"/>
        <v>70313</v>
      </c>
      <c r="AE2644" s="44">
        <f t="shared" si="375"/>
        <v>3.2946008613727617E-3</v>
      </c>
      <c r="AF2644" s="9">
        <f t="shared" si="376"/>
        <v>18250</v>
      </c>
      <c r="AG2644" s="9">
        <f t="shared" si="369"/>
        <v>22930</v>
      </c>
      <c r="AH2644" s="44">
        <f t="shared" si="377"/>
        <v>5.1386036988825996E-3</v>
      </c>
      <c r="AI2644">
        <f>AA2644/'Totals and Drop Down Lists'!W$6*Inputs!E$37</f>
        <v>269556.77198458125</v>
      </c>
      <c r="AJ2644">
        <f>AB2644/'Totals and Drop Down Lists'!X$6*Inputs!F$37</f>
        <v>237595.56807969426</v>
      </c>
      <c r="AK2644">
        <f>AC2644/'Totals and Drop Down Lists'!Y$6*Inputs!G$37</f>
        <v>479909.00616822188</v>
      </c>
      <c r="AL2644">
        <f>AD2644/'Totals and Drop Down Lists'!Z$6*Inputs!H$37</f>
        <v>563734.56679708022</v>
      </c>
      <c r="AM2644">
        <f>AE2644/'Totals and Drop Down Lists'!AA$6*Inputs!I$37</f>
        <v>410142.72092252813</v>
      </c>
      <c r="AN2644">
        <f>AF2644/'Totals and Drop Down Lists'!AB$6*Inputs!J$37</f>
        <v>364209.64981129154</v>
      </c>
      <c r="AO2644">
        <f>AG2644/'Totals and Drop Down Lists'!AC$6*Inputs!K$37</f>
        <v>427038.6017865708</v>
      </c>
      <c r="AP2644">
        <f>AH2644/'Totals and Drop Down Lists'!AD$6*Inputs!L$37</f>
        <v>1209267.1411007305</v>
      </c>
      <c r="AQ2644">
        <f>IF(OR($D2644="51",$D2644="52",$D2644="61"),(AA2644/'Totals and Drop Down Lists'!W$4)*Inputs!E$38,0)</f>
        <v>0</v>
      </c>
      <c r="AR2644">
        <f>IF(OR($D2644="51",$D2644="52",$D2644="61"),(AB2644/'Totals and Drop Down Lists'!X$4)*Inputs!F$38,0)</f>
        <v>0</v>
      </c>
      <c r="AS2644">
        <f>IF(OR($D2644="51",$D2644="52",$D2644="61"),(AC2644/'Totals and Drop Down Lists'!Y$4)*Inputs!G$38,0)</f>
        <v>0</v>
      </c>
      <c r="AT2644">
        <f>IF(OR($D2644="51",$D2644="52",$D2644="61"),(AD2644/'Totals and Drop Down Lists'!Z$4)*Inputs!H$38,0)</f>
        <v>0</v>
      </c>
      <c r="AU2644">
        <f>IF(OR($D2644="51",$D2644="52",$D2644="61"),(AE2644/'Totals and Drop Down Lists'!AA$4)*Inputs!I$38,0)</f>
        <v>0</v>
      </c>
      <c r="AV2644">
        <f>IF(OR($D2644="51",$D2644="52",$D2644="61"),(AF2644/'Totals and Drop Down Lists'!AB$4)*Inputs!J$38,0)</f>
        <v>0</v>
      </c>
      <c r="AW2644">
        <f>IF(OR($D2644="51",$D2644="52",$D2644="61"),(AG2644/'Totals and Drop Down Lists'!AC$4)*Inputs!K$38,0)</f>
        <v>0</v>
      </c>
      <c r="AX2644">
        <f>IF(OR($D2644="51",$D2644="52",$D2644="61"),(AH2644/'Totals and Drop Down Lists'!AD$4)*Inputs!L$38,0)</f>
        <v>0</v>
      </c>
      <c r="AY2644">
        <f>IF(OR($D2644="51",$D2644="52",$D2644="61"),0,(AA2644/'Totals and Drop Down Lists'!W$5)*Inputs!E$39)</f>
        <v>0</v>
      </c>
      <c r="AZ2644">
        <f>IF(OR($D2644="51",$D2644="52",$D2644="61"),0,(AB2644/'Totals and Drop Down Lists'!X$5)*Inputs!F$39)</f>
        <v>0</v>
      </c>
      <c r="BA2644">
        <f>IF(OR($D2644="51",$D2644="52",$D2644="61"),0,(AC2644/'Totals and Drop Down Lists'!Y$5)*Inputs!G$39)</f>
        <v>0</v>
      </c>
      <c r="BB2644">
        <f>IF(OR($D2644="51",$D2644="52",$D2644="61"),0,(AD2644/'Totals and Drop Down Lists'!Z$5)*Inputs!H$39)</f>
        <v>0</v>
      </c>
      <c r="BC2644">
        <f>IF(OR($D2644="51",$D2644="52",$D2644="61"),0,(AE2644/'Totals and Drop Down Lists'!AA$5)*Inputs!I$39)</f>
        <v>0</v>
      </c>
      <c r="BD2644">
        <f>IF(OR($D2644="51",$D2644="52",$D2644="61"),0,(AF2644/'Totals and Drop Down Lists'!AB$5)*Inputs!J$39)</f>
        <v>0</v>
      </c>
      <c r="BE2644">
        <f>IF(OR($D2644="51",$D2644="52",$D2644="61"),0,(AG2644/'Totals and Drop Down Lists'!AC$5)*Inputs!K$39)</f>
        <v>0</v>
      </c>
      <c r="BF2644">
        <f>IF(OR($D2644="51",$D2644="52",$D2644="61"),0,(AH2644/'Totals and Drop Down Lists'!AD$5)*Inputs!L$39)</f>
        <v>0</v>
      </c>
      <c r="BG2644" s="10">
        <f t="shared" si="370"/>
        <v>3961454.0266506979</v>
      </c>
    </row>
    <row r="2645" spans="1:59" ht="28.8">
      <c r="A2645" s="1" t="s">
        <v>7615</v>
      </c>
      <c r="B2645" s="1" t="s">
        <v>776</v>
      </c>
      <c r="C2645" s="1" t="s">
        <v>749</v>
      </c>
      <c r="D2645" s="1" t="s">
        <v>215</v>
      </c>
      <c r="E2645" s="1" t="s">
        <v>779</v>
      </c>
      <c r="F2645" s="2">
        <v>505331</v>
      </c>
      <c r="G2645" s="2">
        <v>3896</v>
      </c>
      <c r="H2645" s="2">
        <v>499</v>
      </c>
      <c r="I2645" s="2">
        <v>54163</v>
      </c>
      <c r="J2645" s="2">
        <v>197859</v>
      </c>
      <c r="K2645" s="2">
        <v>54331</v>
      </c>
      <c r="L2645" s="2">
        <v>598</v>
      </c>
      <c r="M2645" s="2">
        <v>49</v>
      </c>
      <c r="N2645" s="2">
        <v>56</v>
      </c>
      <c r="O2645" s="2">
        <v>1108</v>
      </c>
      <c r="P2645" s="2">
        <v>258</v>
      </c>
      <c r="Q2645" s="2">
        <v>47</v>
      </c>
      <c r="R2645" s="2">
        <v>30077</v>
      </c>
      <c r="S2645" s="2">
        <v>45819100</v>
      </c>
      <c r="T2645" s="2">
        <v>2192590800</v>
      </c>
      <c r="U2645" s="2">
        <v>4275</v>
      </c>
      <c r="V2645" s="2">
        <v>2944</v>
      </c>
      <c r="W2645" s="2">
        <v>450</v>
      </c>
      <c r="X2645" s="2">
        <v>12401</v>
      </c>
      <c r="Y2645" s="2">
        <v>1638</v>
      </c>
      <c r="Z2645" s="2">
        <v>8343</v>
      </c>
      <c r="AA2645" s="9">
        <f t="shared" si="371"/>
        <v>505331</v>
      </c>
      <c r="AB2645" s="9">
        <f t="shared" si="372"/>
        <v>49768</v>
      </c>
      <c r="AC2645" s="9">
        <f t="shared" si="373"/>
        <v>32193</v>
      </c>
      <c r="AD2645" s="9">
        <f t="shared" si="374"/>
        <v>30077</v>
      </c>
      <c r="AE2645" s="44">
        <f t="shared" si="375"/>
        <v>1.0419223963049284E-3</v>
      </c>
      <c r="AF2645" s="9">
        <f t="shared" si="376"/>
        <v>9007</v>
      </c>
      <c r="AG2645" s="9">
        <f t="shared" si="369"/>
        <v>9981</v>
      </c>
      <c r="AH2645" s="44">
        <f t="shared" si="377"/>
        <v>1.0198047505728728E-3</v>
      </c>
      <c r="AI2645">
        <f>AA2645/'Totals and Drop Down Lists'!W$6*Inputs!E$37</f>
        <v>458406.16908544645</v>
      </c>
      <c r="AJ2645">
        <f>AB2645/'Totals and Drop Down Lists'!X$6*Inputs!F$37</f>
        <v>163755.98931144626</v>
      </c>
      <c r="AK2645">
        <f>AC2645/'Totals and Drop Down Lists'!Y$6*Inputs!G$37</f>
        <v>212227.13035486644</v>
      </c>
      <c r="AL2645">
        <f>AD2645/'Totals and Drop Down Lists'!Z$6*Inputs!H$37</f>
        <v>241142.38569760619</v>
      </c>
      <c r="AM2645">
        <f>AE2645/'Totals and Drop Down Lists'!AA$6*Inputs!I$37</f>
        <v>129708.24223987045</v>
      </c>
      <c r="AN2645">
        <f>AF2645/'Totals and Drop Down Lists'!AB$6*Inputs!J$37</f>
        <v>179749.9351150851</v>
      </c>
      <c r="AO2645">
        <f>AG2645/'Totals and Drop Down Lists'!AC$6*Inputs!K$37</f>
        <v>185881.91384351347</v>
      </c>
      <c r="AP2645">
        <f>AH2645/'Totals and Drop Down Lists'!AD$6*Inputs!L$37</f>
        <v>239990.55920081303</v>
      </c>
      <c r="AQ2645">
        <f>IF(OR($D2645="51",$D2645="52",$D2645="61"),(AA2645/'Totals and Drop Down Lists'!W$4)*Inputs!E$38,0)</f>
        <v>0</v>
      </c>
      <c r="AR2645">
        <f>IF(OR($D2645="51",$D2645="52",$D2645="61"),(AB2645/'Totals and Drop Down Lists'!X$4)*Inputs!F$38,0)</f>
        <v>0</v>
      </c>
      <c r="AS2645">
        <f>IF(OR($D2645="51",$D2645="52",$D2645="61"),(AC2645/'Totals and Drop Down Lists'!Y$4)*Inputs!G$38,0)</f>
        <v>0</v>
      </c>
      <c r="AT2645">
        <f>IF(OR($D2645="51",$D2645="52",$D2645="61"),(AD2645/'Totals and Drop Down Lists'!Z$4)*Inputs!H$38,0)</f>
        <v>0</v>
      </c>
      <c r="AU2645">
        <f>IF(OR($D2645="51",$D2645="52",$D2645="61"),(AE2645/'Totals and Drop Down Lists'!AA$4)*Inputs!I$38,0)</f>
        <v>0</v>
      </c>
      <c r="AV2645">
        <f>IF(OR($D2645="51",$D2645="52",$D2645="61"),(AF2645/'Totals and Drop Down Lists'!AB$4)*Inputs!J$38,0)</f>
        <v>0</v>
      </c>
      <c r="AW2645">
        <f>IF(OR($D2645="51",$D2645="52",$D2645="61"),(AG2645/'Totals and Drop Down Lists'!AC$4)*Inputs!K$38,0)</f>
        <v>0</v>
      </c>
      <c r="AX2645">
        <f>IF(OR($D2645="51",$D2645="52",$D2645="61"),(AH2645/'Totals and Drop Down Lists'!AD$4)*Inputs!L$38,0)</f>
        <v>0</v>
      </c>
      <c r="AY2645">
        <f>IF(OR($D2645="51",$D2645="52",$D2645="61"),0,(AA2645/'Totals and Drop Down Lists'!W$5)*Inputs!E$39)</f>
        <v>0</v>
      </c>
      <c r="AZ2645">
        <f>IF(OR($D2645="51",$D2645="52",$D2645="61"),0,(AB2645/'Totals and Drop Down Lists'!X$5)*Inputs!F$39)</f>
        <v>0</v>
      </c>
      <c r="BA2645">
        <f>IF(OR($D2645="51",$D2645="52",$D2645="61"),0,(AC2645/'Totals and Drop Down Lists'!Y$5)*Inputs!G$39)</f>
        <v>0</v>
      </c>
      <c r="BB2645">
        <f>IF(OR($D2645="51",$D2645="52",$D2645="61"),0,(AD2645/'Totals and Drop Down Lists'!Z$5)*Inputs!H$39)</f>
        <v>0</v>
      </c>
      <c r="BC2645">
        <f>IF(OR($D2645="51",$D2645="52",$D2645="61"),0,(AE2645/'Totals and Drop Down Lists'!AA$5)*Inputs!I$39)</f>
        <v>0</v>
      </c>
      <c r="BD2645">
        <f>IF(OR($D2645="51",$D2645="52",$D2645="61"),0,(AF2645/'Totals and Drop Down Lists'!AB$5)*Inputs!J$39)</f>
        <v>0</v>
      </c>
      <c r="BE2645">
        <f>IF(OR($D2645="51",$D2645="52",$D2645="61"),0,(AG2645/'Totals and Drop Down Lists'!AC$5)*Inputs!K$39)</f>
        <v>0</v>
      </c>
      <c r="BF2645">
        <f>IF(OR($D2645="51",$D2645="52",$D2645="61"),0,(AH2645/'Totals and Drop Down Lists'!AD$5)*Inputs!L$39)</f>
        <v>0</v>
      </c>
      <c r="BG2645" s="10">
        <f t="shared" si="370"/>
        <v>1810862.3248486472</v>
      </c>
    </row>
    <row r="2646" spans="1:59">
      <c r="A2646" s="1" t="s">
        <v>7616</v>
      </c>
      <c r="B2646" s="1" t="s">
        <v>6419</v>
      </c>
      <c r="C2646" s="1" t="s">
        <v>6420</v>
      </c>
      <c r="D2646" s="1" t="s">
        <v>7</v>
      </c>
      <c r="E2646" s="1" t="s">
        <v>6421</v>
      </c>
      <c r="F2646" s="2">
        <v>285459</v>
      </c>
      <c r="G2646" s="2">
        <v>7779</v>
      </c>
      <c r="H2646" s="2">
        <v>1216</v>
      </c>
      <c r="I2646" s="2">
        <v>75657</v>
      </c>
      <c r="J2646" s="2">
        <v>118168</v>
      </c>
      <c r="K2646" s="2">
        <v>52955</v>
      </c>
      <c r="L2646" s="2">
        <v>346</v>
      </c>
      <c r="M2646" s="2">
        <v>13</v>
      </c>
      <c r="N2646" s="2">
        <v>0</v>
      </c>
      <c r="O2646" s="2">
        <v>674</v>
      </c>
      <c r="P2646" s="2">
        <v>149</v>
      </c>
      <c r="Q2646" s="2">
        <v>33</v>
      </c>
      <c r="R2646" s="2">
        <v>48855</v>
      </c>
      <c r="S2646" s="2">
        <v>33269100</v>
      </c>
      <c r="T2646" s="2">
        <v>1460117100</v>
      </c>
      <c r="U2646" s="2">
        <v>5787</v>
      </c>
      <c r="V2646" s="2">
        <v>5810</v>
      </c>
      <c r="W2646" s="2">
        <v>575</v>
      </c>
      <c r="X2646" s="2">
        <v>19555</v>
      </c>
      <c r="Y2646" s="2">
        <v>2055</v>
      </c>
      <c r="Z2646" s="2">
        <v>12200</v>
      </c>
      <c r="AA2646" s="9">
        <f t="shared" si="371"/>
        <v>285459</v>
      </c>
      <c r="AB2646" s="9">
        <f t="shared" si="372"/>
        <v>66662</v>
      </c>
      <c r="AC2646" s="9">
        <f t="shared" si="373"/>
        <v>50070</v>
      </c>
      <c r="AD2646" s="9">
        <f t="shared" si="374"/>
        <v>48855</v>
      </c>
      <c r="AE2646" s="44">
        <f t="shared" si="375"/>
        <v>1.6573332581840581E-3</v>
      </c>
      <c r="AF2646" s="9">
        <f t="shared" si="376"/>
        <v>13170</v>
      </c>
      <c r="AG2646" s="9">
        <f t="shared" si="369"/>
        <v>14255</v>
      </c>
      <c r="AH2646" s="44">
        <f t="shared" si="377"/>
        <v>2.3769792754498734E-3</v>
      </c>
      <c r="AI2646">
        <f>AA2646/'Totals and Drop Down Lists'!W$6*Inputs!E$37</f>
        <v>258951.3934845922</v>
      </c>
      <c r="AJ2646">
        <f>AB2646/'Totals and Drop Down Lists'!X$6*Inputs!F$37</f>
        <v>219343.79037694162</v>
      </c>
      <c r="AK2646">
        <f>AC2646/'Totals and Drop Down Lists'!Y$6*Inputs!G$37</f>
        <v>330078.35296083509</v>
      </c>
      <c r="AL2646">
        <f>AD2646/'Totals and Drop Down Lists'!Z$6*Inputs!H$37</f>
        <v>391695.02454555139</v>
      </c>
      <c r="AM2646">
        <f>AE2646/'Totals and Drop Down Lists'!AA$6*Inputs!I$37</f>
        <v>206320.3406387078</v>
      </c>
      <c r="AN2646">
        <f>AF2646/'Totals and Drop Down Lists'!AB$6*Inputs!J$37</f>
        <v>262829.64865834027</v>
      </c>
      <c r="AO2646">
        <f>AG2646/'Totals and Drop Down Lists'!AC$6*Inputs!K$37</f>
        <v>265479.07843295106</v>
      </c>
      <c r="AP2646">
        <f>AH2646/'Totals and Drop Down Lists'!AD$6*Inputs!L$37</f>
        <v>559374.31670474994</v>
      </c>
      <c r="AQ2646">
        <f>IF(OR($D2646="51",$D2646="52",$D2646="61"),(AA2646/'Totals and Drop Down Lists'!W$4)*Inputs!E$38,0)</f>
        <v>0</v>
      </c>
      <c r="AR2646">
        <f>IF(OR($D2646="51",$D2646="52",$D2646="61"),(AB2646/'Totals and Drop Down Lists'!X$4)*Inputs!F$38,0)</f>
        <v>0</v>
      </c>
      <c r="AS2646">
        <f>IF(OR($D2646="51",$D2646="52",$D2646="61"),(AC2646/'Totals and Drop Down Lists'!Y$4)*Inputs!G$38,0)</f>
        <v>0</v>
      </c>
      <c r="AT2646">
        <f>IF(OR($D2646="51",$D2646="52",$D2646="61"),(AD2646/'Totals and Drop Down Lists'!Z$4)*Inputs!H$38,0)</f>
        <v>0</v>
      </c>
      <c r="AU2646">
        <f>IF(OR($D2646="51",$D2646="52",$D2646="61"),(AE2646/'Totals and Drop Down Lists'!AA$4)*Inputs!I$38,0)</f>
        <v>0</v>
      </c>
      <c r="AV2646">
        <f>IF(OR($D2646="51",$D2646="52",$D2646="61"),(AF2646/'Totals and Drop Down Lists'!AB$4)*Inputs!J$38,0)</f>
        <v>0</v>
      </c>
      <c r="AW2646">
        <f>IF(OR($D2646="51",$D2646="52",$D2646="61"),(AG2646/'Totals and Drop Down Lists'!AC$4)*Inputs!K$38,0)</f>
        <v>0</v>
      </c>
      <c r="AX2646">
        <f>IF(OR($D2646="51",$D2646="52",$D2646="61"),(AH2646/'Totals and Drop Down Lists'!AD$4)*Inputs!L$38,0)</f>
        <v>0</v>
      </c>
      <c r="AY2646">
        <f>IF(OR($D2646="51",$D2646="52",$D2646="61"),0,(AA2646/'Totals and Drop Down Lists'!W$5)*Inputs!E$39)</f>
        <v>0</v>
      </c>
      <c r="AZ2646">
        <f>IF(OR($D2646="51",$D2646="52",$D2646="61"),0,(AB2646/'Totals and Drop Down Lists'!X$5)*Inputs!F$39)</f>
        <v>0</v>
      </c>
      <c r="BA2646">
        <f>IF(OR($D2646="51",$D2646="52",$D2646="61"),0,(AC2646/'Totals and Drop Down Lists'!Y$5)*Inputs!G$39)</f>
        <v>0</v>
      </c>
      <c r="BB2646">
        <f>IF(OR($D2646="51",$D2646="52",$D2646="61"),0,(AD2646/'Totals and Drop Down Lists'!Z$5)*Inputs!H$39)</f>
        <v>0</v>
      </c>
      <c r="BC2646">
        <f>IF(OR($D2646="51",$D2646="52",$D2646="61"),0,(AE2646/'Totals and Drop Down Lists'!AA$5)*Inputs!I$39)</f>
        <v>0</v>
      </c>
      <c r="BD2646">
        <f>IF(OR($D2646="51",$D2646="52",$D2646="61"),0,(AF2646/'Totals and Drop Down Lists'!AB$5)*Inputs!J$39)</f>
        <v>0</v>
      </c>
      <c r="BE2646">
        <f>IF(OR($D2646="51",$D2646="52",$D2646="61"),0,(AG2646/'Totals and Drop Down Lists'!AC$5)*Inputs!K$39)</f>
        <v>0</v>
      </c>
      <c r="BF2646">
        <f>IF(OR($D2646="51",$D2646="52",$D2646="61"),0,(AH2646/'Totals and Drop Down Lists'!AD$5)*Inputs!L$39)</f>
        <v>0</v>
      </c>
      <c r="BG2646" s="10">
        <f t="shared" si="370"/>
        <v>2494071.9458026695</v>
      </c>
    </row>
    <row r="2647" spans="1:59">
      <c r="A2647" s="1" t="s">
        <v>7616</v>
      </c>
      <c r="B2647" s="1" t="s">
        <v>6419</v>
      </c>
      <c r="C2647" s="1" t="s">
        <v>2332</v>
      </c>
      <c r="D2647" s="1" t="s">
        <v>58</v>
      </c>
      <c r="E2647" s="1" t="s">
        <v>6422</v>
      </c>
      <c r="F2647" s="2">
        <v>154052</v>
      </c>
      <c r="G2647" s="2">
        <v>1124</v>
      </c>
      <c r="H2647" s="2">
        <v>498</v>
      </c>
      <c r="I2647" s="2">
        <v>13632</v>
      </c>
      <c r="J2647" s="2">
        <v>59933</v>
      </c>
      <c r="K2647" s="2">
        <v>14349</v>
      </c>
      <c r="L2647" s="2">
        <v>138</v>
      </c>
      <c r="M2647" s="2">
        <v>31</v>
      </c>
      <c r="N2647" s="2">
        <v>0</v>
      </c>
      <c r="O2647" s="2">
        <v>124</v>
      </c>
      <c r="P2647" s="2">
        <v>44</v>
      </c>
      <c r="Q2647" s="2">
        <v>3</v>
      </c>
      <c r="R2647" s="2">
        <v>6392</v>
      </c>
      <c r="S2647" s="2">
        <v>11266800</v>
      </c>
      <c r="T2647" s="2">
        <v>618817700</v>
      </c>
      <c r="U2647" s="2">
        <v>705</v>
      </c>
      <c r="V2647" s="2">
        <v>404</v>
      </c>
      <c r="W2647" s="2">
        <v>0</v>
      </c>
      <c r="X2647" s="2">
        <v>2489</v>
      </c>
      <c r="Y2647" s="2">
        <v>114</v>
      </c>
      <c r="Z2647" s="2">
        <v>1789</v>
      </c>
      <c r="AA2647" s="9">
        <f t="shared" si="371"/>
        <v>154052</v>
      </c>
      <c r="AB2647" s="9">
        <f t="shared" si="372"/>
        <v>12010</v>
      </c>
      <c r="AC2647" s="9">
        <f t="shared" si="373"/>
        <v>6732</v>
      </c>
      <c r="AD2647" s="9">
        <f t="shared" si="374"/>
        <v>6392</v>
      </c>
      <c r="AE2647" s="44">
        <f t="shared" si="375"/>
        <v>2.3992363899959533E-4</v>
      </c>
      <c r="AF2647" s="9">
        <f t="shared" si="376"/>
        <v>2085</v>
      </c>
      <c r="AG2647" s="9">
        <f t="shared" si="369"/>
        <v>1903</v>
      </c>
      <c r="AH2647" s="44">
        <f t="shared" si="377"/>
        <v>1.6952958267999304E-4</v>
      </c>
      <c r="AI2647">
        <f>AA2647/'Totals and Drop Down Lists'!W$6*Inputs!E$37</f>
        <v>139746.79400225042</v>
      </c>
      <c r="AJ2647">
        <f>AB2647/'Totals and Drop Down Lists'!X$6*Inputs!F$37</f>
        <v>39517.550064910582</v>
      </c>
      <c r="AK2647">
        <f>AC2647/'Totals and Drop Down Lists'!Y$6*Inputs!G$37</f>
        <v>44379.61797747836</v>
      </c>
      <c r="AL2647">
        <f>AD2647/'Totals and Drop Down Lists'!Z$6*Inputs!H$37</f>
        <v>51247.868117800936</v>
      </c>
      <c r="AM2647">
        <f>AE2647/'Totals and Drop Down Lists'!AA$6*Inputs!I$37</f>
        <v>29867.937954683486</v>
      </c>
      <c r="AN2647">
        <f>AF2647/'Totals and Drop Down Lists'!AB$6*Inputs!J$37</f>
        <v>41609.705197618787</v>
      </c>
      <c r="AO2647">
        <f>AG2647/'Totals and Drop Down Lists'!AC$6*Inputs!K$37</f>
        <v>35440.665468811349</v>
      </c>
      <c r="AP2647">
        <f>AH2647/'Totals and Drop Down Lists'!AD$6*Inputs!L$37</f>
        <v>39895.381273324158</v>
      </c>
      <c r="AQ2647">
        <f>IF(OR($D2647="51",$D2647="52",$D2647="61"),(AA2647/'Totals and Drop Down Lists'!W$4)*Inputs!E$38,0)</f>
        <v>0</v>
      </c>
      <c r="AR2647">
        <f>IF(OR($D2647="51",$D2647="52",$D2647="61"),(AB2647/'Totals and Drop Down Lists'!X$4)*Inputs!F$38,0)</f>
        <v>0</v>
      </c>
      <c r="AS2647">
        <f>IF(OR($D2647="51",$D2647="52",$D2647="61"),(AC2647/'Totals and Drop Down Lists'!Y$4)*Inputs!G$38,0)</f>
        <v>0</v>
      </c>
      <c r="AT2647">
        <f>IF(OR($D2647="51",$D2647="52",$D2647="61"),(AD2647/'Totals and Drop Down Lists'!Z$4)*Inputs!H$38,0)</f>
        <v>0</v>
      </c>
      <c r="AU2647">
        <f>IF(OR($D2647="51",$D2647="52",$D2647="61"),(AE2647/'Totals and Drop Down Lists'!AA$4)*Inputs!I$38,0)</f>
        <v>0</v>
      </c>
      <c r="AV2647">
        <f>IF(OR($D2647="51",$D2647="52",$D2647="61"),(AF2647/'Totals and Drop Down Lists'!AB$4)*Inputs!J$38,0)</f>
        <v>0</v>
      </c>
      <c r="AW2647">
        <f>IF(OR($D2647="51",$D2647="52",$D2647="61"),(AG2647/'Totals and Drop Down Lists'!AC$4)*Inputs!K$38,0)</f>
        <v>0</v>
      </c>
      <c r="AX2647">
        <f>IF(OR($D2647="51",$D2647="52",$D2647="61"),(AH2647/'Totals and Drop Down Lists'!AD$4)*Inputs!L$38,0)</f>
        <v>0</v>
      </c>
      <c r="AY2647">
        <f>IF(OR($D2647="51",$D2647="52",$D2647="61"),0,(AA2647/'Totals and Drop Down Lists'!W$5)*Inputs!E$39)</f>
        <v>0</v>
      </c>
      <c r="AZ2647">
        <f>IF(OR($D2647="51",$D2647="52",$D2647="61"),0,(AB2647/'Totals and Drop Down Lists'!X$5)*Inputs!F$39)</f>
        <v>0</v>
      </c>
      <c r="BA2647">
        <f>IF(OR($D2647="51",$D2647="52",$D2647="61"),0,(AC2647/'Totals and Drop Down Lists'!Y$5)*Inputs!G$39)</f>
        <v>0</v>
      </c>
      <c r="BB2647">
        <f>IF(OR($D2647="51",$D2647="52",$D2647="61"),0,(AD2647/'Totals and Drop Down Lists'!Z$5)*Inputs!H$39)</f>
        <v>0</v>
      </c>
      <c r="BC2647">
        <f>IF(OR($D2647="51",$D2647="52",$D2647="61"),0,(AE2647/'Totals and Drop Down Lists'!AA$5)*Inputs!I$39)</f>
        <v>0</v>
      </c>
      <c r="BD2647">
        <f>IF(OR($D2647="51",$D2647="52",$D2647="61"),0,(AF2647/'Totals and Drop Down Lists'!AB$5)*Inputs!J$39)</f>
        <v>0</v>
      </c>
      <c r="BE2647">
        <f>IF(OR($D2647="51",$D2647="52",$D2647="61"),0,(AG2647/'Totals and Drop Down Lists'!AC$5)*Inputs!K$39)</f>
        <v>0</v>
      </c>
      <c r="BF2647">
        <f>IF(OR($D2647="51",$D2647="52",$D2647="61"),0,(AH2647/'Totals and Drop Down Lists'!AD$5)*Inputs!L$39)</f>
        <v>0</v>
      </c>
      <c r="BG2647" s="10">
        <f t="shared" si="370"/>
        <v>421705.5200568781</v>
      </c>
    </row>
    <row r="2648" spans="1:59" ht="28.8">
      <c r="A2648" s="1" t="s">
        <v>7617</v>
      </c>
      <c r="B2648" s="1" t="s">
        <v>791</v>
      </c>
      <c r="C2648" s="1" t="s">
        <v>739</v>
      </c>
      <c r="D2648" s="1" t="s">
        <v>7</v>
      </c>
      <c r="E2648" s="1" t="s">
        <v>792</v>
      </c>
      <c r="F2648" s="2">
        <v>394335</v>
      </c>
      <c r="G2648" s="2">
        <v>7686</v>
      </c>
      <c r="H2648" s="2">
        <v>1709</v>
      </c>
      <c r="I2648" s="2">
        <v>135926</v>
      </c>
      <c r="J2648" s="2">
        <v>166847</v>
      </c>
      <c r="K2648" s="2">
        <v>91989</v>
      </c>
      <c r="L2648" s="2">
        <v>378</v>
      </c>
      <c r="M2648" s="2">
        <v>109</v>
      </c>
      <c r="N2648" s="2">
        <v>28</v>
      </c>
      <c r="O2648" s="2">
        <v>1301</v>
      </c>
      <c r="P2648" s="2">
        <v>445</v>
      </c>
      <c r="Q2648" s="2">
        <v>187</v>
      </c>
      <c r="R2648" s="2">
        <v>114708</v>
      </c>
      <c r="S2648" s="2">
        <v>58848700</v>
      </c>
      <c r="T2648" s="2">
        <v>2461009600</v>
      </c>
      <c r="U2648" s="2">
        <v>9592</v>
      </c>
      <c r="V2648" s="2">
        <v>14475</v>
      </c>
      <c r="W2648" s="2">
        <v>1335</v>
      </c>
      <c r="X2648" s="2">
        <v>41095</v>
      </c>
      <c r="Y2648" s="2">
        <v>4620</v>
      </c>
      <c r="Z2648" s="2">
        <v>23555</v>
      </c>
      <c r="AA2648" s="9">
        <f t="shared" si="371"/>
        <v>394335</v>
      </c>
      <c r="AB2648" s="9">
        <f t="shared" si="372"/>
        <v>126531</v>
      </c>
      <c r="AC2648" s="9">
        <f t="shared" si="373"/>
        <v>117156</v>
      </c>
      <c r="AD2648" s="9">
        <f t="shared" si="374"/>
        <v>114708</v>
      </c>
      <c r="AE2648" s="44">
        <f t="shared" si="375"/>
        <v>3.5420050756031891E-3</v>
      </c>
      <c r="AF2648" s="9">
        <f t="shared" si="376"/>
        <v>25285</v>
      </c>
      <c r="AG2648" s="9">
        <f t="shared" si="369"/>
        <v>28175</v>
      </c>
      <c r="AH2648" s="44">
        <f t="shared" si="377"/>
        <v>5.780062128077545E-3</v>
      </c>
      <c r="AI2648">
        <f>AA2648/'Totals and Drop Down Lists'!W$6*Inputs!E$37</f>
        <v>357717.21245344047</v>
      </c>
      <c r="AJ2648">
        <f>AB2648/'Totals and Drop Down Lists'!X$6*Inputs!F$37</f>
        <v>416335.98062141554</v>
      </c>
      <c r="AK2648">
        <f>AC2648/'Totals and Drop Down Lists'!Y$6*Inputs!G$37</f>
        <v>772331.92569362081</v>
      </c>
      <c r="AL2648">
        <f>AD2648/'Totals and Drop Down Lists'!Z$6*Inputs!H$37</f>
        <v>919671.53567845898</v>
      </c>
      <c r="AM2648">
        <f>AE2648/'Totals and Drop Down Lists'!AA$6*Inputs!I$37</f>
        <v>440941.91082800506</v>
      </c>
      <c r="AN2648">
        <f>AF2648/'Totals and Drop Down Lists'!AB$6*Inputs!J$37</f>
        <v>504604.9860536168</v>
      </c>
      <c r="AO2648">
        <f>AG2648/'Totals and Drop Down Lists'!AC$6*Inputs!K$37</f>
        <v>524719.25884590636</v>
      </c>
      <c r="AP2648">
        <f>AH2648/'Totals and Drop Down Lists'!AD$6*Inputs!L$37</f>
        <v>1360221.49490237</v>
      </c>
      <c r="AQ2648">
        <f>IF(OR($D2648="51",$D2648="52",$D2648="61"),(AA2648/'Totals and Drop Down Lists'!W$4)*Inputs!E$38,0)</f>
        <v>0</v>
      </c>
      <c r="AR2648">
        <f>IF(OR($D2648="51",$D2648="52",$D2648="61"),(AB2648/'Totals and Drop Down Lists'!X$4)*Inputs!F$38,0)</f>
        <v>0</v>
      </c>
      <c r="AS2648">
        <f>IF(OR($D2648="51",$D2648="52",$D2648="61"),(AC2648/'Totals and Drop Down Lists'!Y$4)*Inputs!G$38,0)</f>
        <v>0</v>
      </c>
      <c r="AT2648">
        <f>IF(OR($D2648="51",$D2648="52",$D2648="61"),(AD2648/'Totals and Drop Down Lists'!Z$4)*Inputs!H$38,0)</f>
        <v>0</v>
      </c>
      <c r="AU2648">
        <f>IF(OR($D2648="51",$D2648="52",$D2648="61"),(AE2648/'Totals and Drop Down Lists'!AA$4)*Inputs!I$38,0)</f>
        <v>0</v>
      </c>
      <c r="AV2648">
        <f>IF(OR($D2648="51",$D2648="52",$D2648="61"),(AF2648/'Totals and Drop Down Lists'!AB$4)*Inputs!J$38,0)</f>
        <v>0</v>
      </c>
      <c r="AW2648">
        <f>IF(OR($D2648="51",$D2648="52",$D2648="61"),(AG2648/'Totals and Drop Down Lists'!AC$4)*Inputs!K$38,0)</f>
        <v>0</v>
      </c>
      <c r="AX2648">
        <f>IF(OR($D2648="51",$D2648="52",$D2648="61"),(AH2648/'Totals and Drop Down Lists'!AD$4)*Inputs!L$38,0)</f>
        <v>0</v>
      </c>
      <c r="AY2648">
        <f>IF(OR($D2648="51",$D2648="52",$D2648="61"),0,(AA2648/'Totals and Drop Down Lists'!W$5)*Inputs!E$39)</f>
        <v>0</v>
      </c>
      <c r="AZ2648">
        <f>IF(OR($D2648="51",$D2648="52",$D2648="61"),0,(AB2648/'Totals and Drop Down Lists'!X$5)*Inputs!F$39)</f>
        <v>0</v>
      </c>
      <c r="BA2648">
        <f>IF(OR($D2648="51",$D2648="52",$D2648="61"),0,(AC2648/'Totals and Drop Down Lists'!Y$5)*Inputs!G$39)</f>
        <v>0</v>
      </c>
      <c r="BB2648">
        <f>IF(OR($D2648="51",$D2648="52",$D2648="61"),0,(AD2648/'Totals and Drop Down Lists'!Z$5)*Inputs!H$39)</f>
        <v>0</v>
      </c>
      <c r="BC2648">
        <f>IF(OR($D2648="51",$D2648="52",$D2648="61"),0,(AE2648/'Totals and Drop Down Lists'!AA$5)*Inputs!I$39)</f>
        <v>0</v>
      </c>
      <c r="BD2648">
        <f>IF(OR($D2648="51",$D2648="52",$D2648="61"),0,(AF2648/'Totals and Drop Down Lists'!AB$5)*Inputs!J$39)</f>
        <v>0</v>
      </c>
      <c r="BE2648">
        <f>IF(OR($D2648="51",$D2648="52",$D2648="61"),0,(AG2648/'Totals and Drop Down Lists'!AC$5)*Inputs!K$39)</f>
        <v>0</v>
      </c>
      <c r="BF2648">
        <f>IF(OR($D2648="51",$D2648="52",$D2648="61"),0,(AH2648/'Totals and Drop Down Lists'!AD$5)*Inputs!L$39)</f>
        <v>0</v>
      </c>
      <c r="BG2648" s="10">
        <f t="shared" si="370"/>
        <v>5296544.3050768338</v>
      </c>
    </row>
    <row r="2649" spans="1:59" ht="28.8">
      <c r="A2649" s="1" t="s">
        <v>7617</v>
      </c>
      <c r="B2649" s="1" t="s">
        <v>791</v>
      </c>
      <c r="C2649" s="1" t="s">
        <v>793</v>
      </c>
      <c r="D2649" s="1" t="s">
        <v>10</v>
      </c>
      <c r="E2649" s="1" t="s">
        <v>794</v>
      </c>
      <c r="F2649" s="2">
        <v>45851</v>
      </c>
      <c r="G2649" s="2">
        <v>825</v>
      </c>
      <c r="H2649" s="2">
        <v>1035</v>
      </c>
      <c r="I2649" s="2">
        <v>9003</v>
      </c>
      <c r="J2649" s="2">
        <v>19598</v>
      </c>
      <c r="K2649" s="2">
        <v>8442</v>
      </c>
      <c r="L2649" s="2">
        <v>34</v>
      </c>
      <c r="M2649" s="2">
        <v>0</v>
      </c>
      <c r="N2649" s="2">
        <v>0</v>
      </c>
      <c r="O2649" s="2">
        <v>81</v>
      </c>
      <c r="P2649" s="2">
        <v>24</v>
      </c>
      <c r="Q2649" s="2">
        <v>0</v>
      </c>
      <c r="R2649" s="2">
        <v>12462</v>
      </c>
      <c r="S2649" s="2">
        <v>7067600</v>
      </c>
      <c r="T2649" s="2">
        <v>307508700</v>
      </c>
      <c r="U2649" s="2">
        <v>952</v>
      </c>
      <c r="V2649" s="2">
        <v>660</v>
      </c>
      <c r="W2649" s="2">
        <v>45</v>
      </c>
      <c r="X2649" s="2">
        <v>2855</v>
      </c>
      <c r="Y2649" s="2">
        <v>200</v>
      </c>
      <c r="Z2649" s="2">
        <v>1825</v>
      </c>
      <c r="AA2649" s="9">
        <f t="shared" si="371"/>
        <v>45851</v>
      </c>
      <c r="AB2649" s="9">
        <f t="shared" si="372"/>
        <v>7143</v>
      </c>
      <c r="AC2649" s="9">
        <f t="shared" si="373"/>
        <v>12601</v>
      </c>
      <c r="AD2649" s="9">
        <f t="shared" si="374"/>
        <v>12462</v>
      </c>
      <c r="AE2649" s="44">
        <f t="shared" si="375"/>
        <v>2.5396550260350996E-4</v>
      </c>
      <c r="AF2649" s="9">
        <f t="shared" si="376"/>
        <v>2150</v>
      </c>
      <c r="AG2649" s="9">
        <f t="shared" si="369"/>
        <v>2025</v>
      </c>
      <c r="AH2649" s="44">
        <f t="shared" si="377"/>
        <v>3.2457099609178934E-4</v>
      </c>
      <c r="AI2649">
        <f>AA2649/'Totals and Drop Down Lists'!W$6*Inputs!E$37</f>
        <v>41593.294808228282</v>
      </c>
      <c r="AJ2649">
        <f>AB2649/'Totals and Drop Down Lists'!X$6*Inputs!F$37</f>
        <v>23503.235646432662</v>
      </c>
      <c r="AK2649">
        <f>AC2649/'Totals and Drop Down Lists'!Y$6*Inputs!G$37</f>
        <v>83070.048445366134</v>
      </c>
      <c r="AL2649">
        <f>AD2649/'Totals and Drop Down Lists'!Z$6*Inputs!H$37</f>
        <v>99914.100826663838</v>
      </c>
      <c r="AM2649">
        <f>AE2649/'Totals and Drop Down Lists'!AA$6*Inputs!I$37</f>
        <v>31616.000432556113</v>
      </c>
      <c r="AN2649">
        <f>AF2649/'Totals and Drop Down Lists'!AB$6*Inputs!J$37</f>
        <v>42906.890251741199</v>
      </c>
      <c r="AO2649">
        <f>AG2649/'Totals and Drop Down Lists'!AC$6*Inputs!K$37</f>
        <v>37712.741762660524</v>
      </c>
      <c r="AP2649">
        <f>AH2649/'Totals and Drop Down Lists'!AD$6*Inputs!L$37</f>
        <v>76381.262990466246</v>
      </c>
      <c r="AQ2649">
        <f>IF(OR($D2649="51",$D2649="52",$D2649="61"),(AA2649/'Totals and Drop Down Lists'!W$4)*Inputs!E$38,0)</f>
        <v>0</v>
      </c>
      <c r="AR2649">
        <f>IF(OR($D2649="51",$D2649="52",$D2649="61"),(AB2649/'Totals and Drop Down Lists'!X$4)*Inputs!F$38,0)</f>
        <v>0</v>
      </c>
      <c r="AS2649">
        <f>IF(OR($D2649="51",$D2649="52",$D2649="61"),(AC2649/'Totals and Drop Down Lists'!Y$4)*Inputs!G$38,0)</f>
        <v>0</v>
      </c>
      <c r="AT2649">
        <f>IF(OR($D2649="51",$D2649="52",$D2649="61"),(AD2649/'Totals and Drop Down Lists'!Z$4)*Inputs!H$38,0)</f>
        <v>0</v>
      </c>
      <c r="AU2649">
        <f>IF(OR($D2649="51",$D2649="52",$D2649="61"),(AE2649/'Totals and Drop Down Lists'!AA$4)*Inputs!I$38,0)</f>
        <v>0</v>
      </c>
      <c r="AV2649">
        <f>IF(OR($D2649="51",$D2649="52",$D2649="61"),(AF2649/'Totals and Drop Down Lists'!AB$4)*Inputs!J$38,0)</f>
        <v>0</v>
      </c>
      <c r="AW2649">
        <f>IF(OR($D2649="51",$D2649="52",$D2649="61"),(AG2649/'Totals and Drop Down Lists'!AC$4)*Inputs!K$38,0)</f>
        <v>0</v>
      </c>
      <c r="AX2649">
        <f>IF(OR($D2649="51",$D2649="52",$D2649="61"),(AH2649/'Totals and Drop Down Lists'!AD$4)*Inputs!L$38,0)</f>
        <v>0</v>
      </c>
      <c r="AY2649">
        <f>IF(OR($D2649="51",$D2649="52",$D2649="61"),0,(AA2649/'Totals and Drop Down Lists'!W$5)*Inputs!E$39)</f>
        <v>0</v>
      </c>
      <c r="AZ2649">
        <f>IF(OR($D2649="51",$D2649="52",$D2649="61"),0,(AB2649/'Totals and Drop Down Lists'!X$5)*Inputs!F$39)</f>
        <v>0</v>
      </c>
      <c r="BA2649">
        <f>IF(OR($D2649="51",$D2649="52",$D2649="61"),0,(AC2649/'Totals and Drop Down Lists'!Y$5)*Inputs!G$39)</f>
        <v>0</v>
      </c>
      <c r="BB2649">
        <f>IF(OR($D2649="51",$D2649="52",$D2649="61"),0,(AD2649/'Totals and Drop Down Lists'!Z$5)*Inputs!H$39)</f>
        <v>0</v>
      </c>
      <c r="BC2649">
        <f>IF(OR($D2649="51",$D2649="52",$D2649="61"),0,(AE2649/'Totals and Drop Down Lists'!AA$5)*Inputs!I$39)</f>
        <v>0</v>
      </c>
      <c r="BD2649">
        <f>IF(OR($D2649="51",$D2649="52",$D2649="61"),0,(AF2649/'Totals and Drop Down Lists'!AB$5)*Inputs!J$39)</f>
        <v>0</v>
      </c>
      <c r="BE2649">
        <f>IF(OR($D2649="51",$D2649="52",$D2649="61"),0,(AG2649/'Totals and Drop Down Lists'!AC$5)*Inputs!K$39)</f>
        <v>0</v>
      </c>
      <c r="BF2649">
        <f>IF(OR($D2649="51",$D2649="52",$D2649="61"),0,(AH2649/'Totals and Drop Down Lists'!AD$5)*Inputs!L$39)</f>
        <v>0</v>
      </c>
      <c r="BG2649" s="10">
        <f t="shared" si="370"/>
        <v>436697.575164115</v>
      </c>
    </row>
    <row r="2650" spans="1:59" ht="28.8">
      <c r="A2650" s="1" t="s">
        <v>7617</v>
      </c>
      <c r="B2650" s="1" t="s">
        <v>791</v>
      </c>
      <c r="C2650" s="1" t="s">
        <v>795</v>
      </c>
      <c r="D2650" s="1" t="s">
        <v>10</v>
      </c>
      <c r="E2650" s="1" t="s">
        <v>796</v>
      </c>
      <c r="F2650" s="2">
        <v>17812</v>
      </c>
      <c r="G2650" s="2">
        <v>317</v>
      </c>
      <c r="H2650" s="2">
        <v>59</v>
      </c>
      <c r="I2650" s="2">
        <v>7449</v>
      </c>
      <c r="J2650" s="2">
        <v>8010</v>
      </c>
      <c r="K2650" s="2">
        <v>5351</v>
      </c>
      <c r="L2650" s="2">
        <v>0</v>
      </c>
      <c r="M2650" s="2">
        <v>0</v>
      </c>
      <c r="N2650" s="2">
        <v>0</v>
      </c>
      <c r="O2650" s="2">
        <v>112</v>
      </c>
      <c r="P2650" s="2">
        <v>83</v>
      </c>
      <c r="Q2650" s="2">
        <v>0</v>
      </c>
      <c r="R2650" s="2">
        <v>6492</v>
      </c>
      <c r="S2650" s="2">
        <v>3244500</v>
      </c>
      <c r="T2650" s="2">
        <v>108553800</v>
      </c>
      <c r="U2650" s="2">
        <v>1162</v>
      </c>
      <c r="V2650" s="2">
        <v>895</v>
      </c>
      <c r="W2650" s="2">
        <v>145</v>
      </c>
      <c r="X2650" s="2">
        <v>2710</v>
      </c>
      <c r="Y2650" s="2">
        <v>275</v>
      </c>
      <c r="Z2650" s="2">
        <v>1625</v>
      </c>
      <c r="AA2650" s="9">
        <f t="shared" si="371"/>
        <v>17812</v>
      </c>
      <c r="AB2650" s="9">
        <f t="shared" si="372"/>
        <v>7073</v>
      </c>
      <c r="AC2650" s="9">
        <f t="shared" si="373"/>
        <v>6687</v>
      </c>
      <c r="AD2650" s="9">
        <f t="shared" si="374"/>
        <v>6492</v>
      </c>
      <c r="AE2650" s="44">
        <f t="shared" si="375"/>
        <v>2.4965092056047938E-4</v>
      </c>
      <c r="AF2650" s="9">
        <f t="shared" si="376"/>
        <v>1670</v>
      </c>
      <c r="AG2650" s="9">
        <f t="shared" si="369"/>
        <v>1900</v>
      </c>
      <c r="AH2650" s="44">
        <f t="shared" si="377"/>
        <v>4.7228822954992823E-4</v>
      </c>
      <c r="AI2650">
        <f>AA2650/'Totals and Drop Down Lists'!W$6*Inputs!E$37</f>
        <v>16157.984932153324</v>
      </c>
      <c r="AJ2650">
        <f>AB2650/'Totals and Drop Down Lists'!X$6*Inputs!F$37</f>
        <v>23272.908543639678</v>
      </c>
      <c r="AK2650">
        <f>AC2650/'Totals and Drop Down Lists'!Y$6*Inputs!G$37</f>
        <v>44082.962777094152</v>
      </c>
      <c r="AL2650">
        <f>AD2650/'Totals and Drop Down Lists'!Z$6*Inputs!H$37</f>
        <v>52049.618244800324</v>
      </c>
      <c r="AM2650">
        <f>AE2650/'Totals and Drop Down Lists'!AA$6*Inputs!I$37</f>
        <v>31078.880916951206</v>
      </c>
      <c r="AN2650">
        <f>AF2650/'Totals and Drop Down Lists'!AB$6*Inputs!J$37</f>
        <v>33327.677544375721</v>
      </c>
      <c r="AO2650">
        <f>AG2650/'Totals and Drop Down Lists'!AC$6*Inputs!K$37</f>
        <v>35384.794740274076</v>
      </c>
      <c r="AP2650">
        <f>AH2650/'Totals and Drop Down Lists'!AD$6*Inputs!L$37</f>
        <v>111143.54610525018</v>
      </c>
      <c r="AQ2650">
        <f>IF(OR($D2650="51",$D2650="52",$D2650="61"),(AA2650/'Totals and Drop Down Lists'!W$4)*Inputs!E$38,0)</f>
        <v>0</v>
      </c>
      <c r="AR2650">
        <f>IF(OR($D2650="51",$D2650="52",$D2650="61"),(AB2650/'Totals and Drop Down Lists'!X$4)*Inputs!F$38,0)</f>
        <v>0</v>
      </c>
      <c r="AS2650">
        <f>IF(OR($D2650="51",$D2650="52",$D2650="61"),(AC2650/'Totals and Drop Down Lists'!Y$4)*Inputs!G$38,0)</f>
        <v>0</v>
      </c>
      <c r="AT2650">
        <f>IF(OR($D2650="51",$D2650="52",$D2650="61"),(AD2650/'Totals and Drop Down Lists'!Z$4)*Inputs!H$38,0)</f>
        <v>0</v>
      </c>
      <c r="AU2650">
        <f>IF(OR($D2650="51",$D2650="52",$D2650="61"),(AE2650/'Totals and Drop Down Lists'!AA$4)*Inputs!I$38,0)</f>
        <v>0</v>
      </c>
      <c r="AV2650">
        <f>IF(OR($D2650="51",$D2650="52",$D2650="61"),(AF2650/'Totals and Drop Down Lists'!AB$4)*Inputs!J$38,0)</f>
        <v>0</v>
      </c>
      <c r="AW2650">
        <f>IF(OR($D2650="51",$D2650="52",$D2650="61"),(AG2650/'Totals and Drop Down Lists'!AC$4)*Inputs!K$38,0)</f>
        <v>0</v>
      </c>
      <c r="AX2650">
        <f>IF(OR($D2650="51",$D2650="52",$D2650="61"),(AH2650/'Totals and Drop Down Lists'!AD$4)*Inputs!L$38,0)</f>
        <v>0</v>
      </c>
      <c r="AY2650">
        <f>IF(OR($D2650="51",$D2650="52",$D2650="61"),0,(AA2650/'Totals and Drop Down Lists'!W$5)*Inputs!E$39)</f>
        <v>0</v>
      </c>
      <c r="AZ2650">
        <f>IF(OR($D2650="51",$D2650="52",$D2650="61"),0,(AB2650/'Totals and Drop Down Lists'!X$5)*Inputs!F$39)</f>
        <v>0</v>
      </c>
      <c r="BA2650">
        <f>IF(OR($D2650="51",$D2650="52",$D2650="61"),0,(AC2650/'Totals and Drop Down Lists'!Y$5)*Inputs!G$39)</f>
        <v>0</v>
      </c>
      <c r="BB2650">
        <f>IF(OR($D2650="51",$D2650="52",$D2650="61"),0,(AD2650/'Totals and Drop Down Lists'!Z$5)*Inputs!H$39)</f>
        <v>0</v>
      </c>
      <c r="BC2650">
        <f>IF(OR($D2650="51",$D2650="52",$D2650="61"),0,(AE2650/'Totals and Drop Down Lists'!AA$5)*Inputs!I$39)</f>
        <v>0</v>
      </c>
      <c r="BD2650">
        <f>IF(OR($D2650="51",$D2650="52",$D2650="61"),0,(AF2650/'Totals and Drop Down Lists'!AB$5)*Inputs!J$39)</f>
        <v>0</v>
      </c>
      <c r="BE2650">
        <f>IF(OR($D2650="51",$D2650="52",$D2650="61"),0,(AG2650/'Totals and Drop Down Lists'!AC$5)*Inputs!K$39)</f>
        <v>0</v>
      </c>
      <c r="BF2650">
        <f>IF(OR($D2650="51",$D2650="52",$D2650="61"),0,(AH2650/'Totals and Drop Down Lists'!AD$5)*Inputs!L$39)</f>
        <v>0</v>
      </c>
      <c r="BG2650" s="10">
        <f t="shared" si="370"/>
        <v>346498.37380453869</v>
      </c>
    </row>
    <row r="2651" spans="1:59" ht="28.8">
      <c r="A2651" s="1" t="s">
        <v>7617</v>
      </c>
      <c r="B2651" s="1" t="s">
        <v>791</v>
      </c>
      <c r="C2651" s="1" t="s">
        <v>797</v>
      </c>
      <c r="D2651" s="1" t="s">
        <v>10</v>
      </c>
      <c r="E2651" s="1" t="s">
        <v>798</v>
      </c>
      <c r="F2651" s="2">
        <v>48564</v>
      </c>
      <c r="G2651" s="2">
        <v>575</v>
      </c>
      <c r="H2651" s="2">
        <v>29</v>
      </c>
      <c r="I2651" s="2">
        <v>9547</v>
      </c>
      <c r="J2651" s="2">
        <v>22107</v>
      </c>
      <c r="K2651" s="2">
        <v>10839</v>
      </c>
      <c r="L2651" s="2">
        <v>27</v>
      </c>
      <c r="M2651" s="2">
        <v>0</v>
      </c>
      <c r="N2651" s="2">
        <v>0</v>
      </c>
      <c r="O2651" s="2">
        <v>23</v>
      </c>
      <c r="P2651" s="2">
        <v>10</v>
      </c>
      <c r="Q2651" s="2">
        <v>0</v>
      </c>
      <c r="R2651" s="2">
        <v>3902</v>
      </c>
      <c r="S2651" s="2">
        <v>8408100</v>
      </c>
      <c r="T2651" s="2">
        <v>346910600</v>
      </c>
      <c r="U2651" s="2">
        <v>1590</v>
      </c>
      <c r="V2651" s="2">
        <v>535</v>
      </c>
      <c r="W2651" s="2">
        <v>0</v>
      </c>
      <c r="X2651" s="2">
        <v>3060</v>
      </c>
      <c r="Y2651" s="2">
        <v>320</v>
      </c>
      <c r="Z2651" s="2">
        <v>2150</v>
      </c>
      <c r="AA2651" s="9">
        <f t="shared" si="371"/>
        <v>48564</v>
      </c>
      <c r="AB2651" s="9">
        <f t="shared" si="372"/>
        <v>8943</v>
      </c>
      <c r="AC2651" s="9">
        <f t="shared" si="373"/>
        <v>3962</v>
      </c>
      <c r="AD2651" s="9">
        <f t="shared" si="374"/>
        <v>3902</v>
      </c>
      <c r="AE2651" s="44">
        <f t="shared" si="375"/>
        <v>3.7114567776693825E-4</v>
      </c>
      <c r="AF2651" s="9">
        <f t="shared" si="376"/>
        <v>2525</v>
      </c>
      <c r="AG2651" s="9">
        <f t="shared" si="369"/>
        <v>2470</v>
      </c>
      <c r="AH2651" s="44">
        <f t="shared" si="377"/>
        <v>4.5061686791315832E-4</v>
      </c>
      <c r="AI2651">
        <f>AA2651/'Totals and Drop Down Lists'!W$6*Inputs!E$37</f>
        <v>44054.36673282586</v>
      </c>
      <c r="AJ2651">
        <f>AB2651/'Totals and Drop Down Lists'!X$6*Inputs!F$37</f>
        <v>29425.932575395113</v>
      </c>
      <c r="AK2651">
        <f>AC2651/'Totals and Drop Down Lists'!Y$6*Inputs!G$37</f>
        <v>26118.842309383435</v>
      </c>
      <c r="AL2651">
        <f>AD2651/'Totals and Drop Down Lists'!Z$6*Inputs!H$37</f>
        <v>31284.289955516153</v>
      </c>
      <c r="AM2651">
        <f>AE2651/'Totals and Drop Down Lists'!AA$6*Inputs!I$37</f>
        <v>46203.684313535101</v>
      </c>
      <c r="AN2651">
        <f>AF2651/'Totals and Drop Down Lists'!AB$6*Inputs!J$37</f>
        <v>50390.650179370474</v>
      </c>
      <c r="AO2651">
        <f>AG2651/'Totals and Drop Down Lists'!AC$6*Inputs!K$37</f>
        <v>46000.2331623563</v>
      </c>
      <c r="AP2651">
        <f>AH2651/'Totals and Drop Down Lists'!AD$6*Inputs!L$37</f>
        <v>106043.62654228497</v>
      </c>
      <c r="AQ2651">
        <f>IF(OR($D2651="51",$D2651="52",$D2651="61"),(AA2651/'Totals and Drop Down Lists'!W$4)*Inputs!E$38,0)</f>
        <v>0</v>
      </c>
      <c r="AR2651">
        <f>IF(OR($D2651="51",$D2651="52",$D2651="61"),(AB2651/'Totals and Drop Down Lists'!X$4)*Inputs!F$38,0)</f>
        <v>0</v>
      </c>
      <c r="AS2651">
        <f>IF(OR($D2651="51",$D2651="52",$D2651="61"),(AC2651/'Totals and Drop Down Lists'!Y$4)*Inputs!G$38,0)</f>
        <v>0</v>
      </c>
      <c r="AT2651">
        <f>IF(OR($D2651="51",$D2651="52",$D2651="61"),(AD2651/'Totals and Drop Down Lists'!Z$4)*Inputs!H$38,0)</f>
        <v>0</v>
      </c>
      <c r="AU2651">
        <f>IF(OR($D2651="51",$D2651="52",$D2651="61"),(AE2651/'Totals and Drop Down Lists'!AA$4)*Inputs!I$38,0)</f>
        <v>0</v>
      </c>
      <c r="AV2651">
        <f>IF(OR($D2651="51",$D2651="52",$D2651="61"),(AF2651/'Totals and Drop Down Lists'!AB$4)*Inputs!J$38,0)</f>
        <v>0</v>
      </c>
      <c r="AW2651">
        <f>IF(OR($D2651="51",$D2651="52",$D2651="61"),(AG2651/'Totals and Drop Down Lists'!AC$4)*Inputs!K$38,0)</f>
        <v>0</v>
      </c>
      <c r="AX2651">
        <f>IF(OR($D2651="51",$D2651="52",$D2651="61"),(AH2651/'Totals and Drop Down Lists'!AD$4)*Inputs!L$38,0)</f>
        <v>0</v>
      </c>
      <c r="AY2651">
        <f>IF(OR($D2651="51",$D2651="52",$D2651="61"),0,(AA2651/'Totals and Drop Down Lists'!W$5)*Inputs!E$39)</f>
        <v>0</v>
      </c>
      <c r="AZ2651">
        <f>IF(OR($D2651="51",$D2651="52",$D2651="61"),0,(AB2651/'Totals and Drop Down Lists'!X$5)*Inputs!F$39)</f>
        <v>0</v>
      </c>
      <c r="BA2651">
        <f>IF(OR($D2651="51",$D2651="52",$D2651="61"),0,(AC2651/'Totals and Drop Down Lists'!Y$5)*Inputs!G$39)</f>
        <v>0</v>
      </c>
      <c r="BB2651">
        <f>IF(OR($D2651="51",$D2651="52",$D2651="61"),0,(AD2651/'Totals and Drop Down Lists'!Z$5)*Inputs!H$39)</f>
        <v>0</v>
      </c>
      <c r="BC2651">
        <f>IF(OR($D2651="51",$D2651="52",$D2651="61"),0,(AE2651/'Totals and Drop Down Lists'!AA$5)*Inputs!I$39)</f>
        <v>0</v>
      </c>
      <c r="BD2651">
        <f>IF(OR($D2651="51",$D2651="52",$D2651="61"),0,(AF2651/'Totals and Drop Down Lists'!AB$5)*Inputs!J$39)</f>
        <v>0</v>
      </c>
      <c r="BE2651">
        <f>IF(OR($D2651="51",$D2651="52",$D2651="61"),0,(AG2651/'Totals and Drop Down Lists'!AC$5)*Inputs!K$39)</f>
        <v>0</v>
      </c>
      <c r="BF2651">
        <f>IF(OR($D2651="51",$D2651="52",$D2651="61"),0,(AH2651/'Totals and Drop Down Lists'!AD$5)*Inputs!L$39)</f>
        <v>0</v>
      </c>
      <c r="BG2651" s="10">
        <f t="shared" si="370"/>
        <v>379521.62577066739</v>
      </c>
    </row>
    <row r="2652" spans="1:59" ht="28.8">
      <c r="A2652" s="1" t="s">
        <v>7617</v>
      </c>
      <c r="B2652" s="1" t="s">
        <v>791</v>
      </c>
      <c r="C2652" s="1" t="s">
        <v>799</v>
      </c>
      <c r="D2652" s="1" t="s">
        <v>545</v>
      </c>
      <c r="E2652" s="1" t="s">
        <v>800</v>
      </c>
      <c r="F2652" s="2">
        <v>51693</v>
      </c>
      <c r="G2652" s="2">
        <v>954</v>
      </c>
      <c r="H2652" s="2">
        <v>163</v>
      </c>
      <c r="I2652" s="2">
        <v>8426</v>
      </c>
      <c r="J2652" s="2">
        <v>24657</v>
      </c>
      <c r="K2652" s="2">
        <v>13893</v>
      </c>
      <c r="L2652" s="2">
        <v>27</v>
      </c>
      <c r="M2652" s="2">
        <v>0</v>
      </c>
      <c r="N2652" s="2">
        <v>8</v>
      </c>
      <c r="O2652" s="2">
        <v>48</v>
      </c>
      <c r="P2652" s="2">
        <v>83</v>
      </c>
      <c r="Q2652" s="2">
        <v>33</v>
      </c>
      <c r="R2652" s="2">
        <v>18204</v>
      </c>
      <c r="S2652" s="2">
        <v>10028000</v>
      </c>
      <c r="T2652" s="2">
        <v>522110000</v>
      </c>
      <c r="U2652" s="2">
        <v>995</v>
      </c>
      <c r="V2652" s="2">
        <v>615</v>
      </c>
      <c r="W2652" s="2">
        <v>90</v>
      </c>
      <c r="X2652" s="2">
        <v>3325</v>
      </c>
      <c r="Y2652" s="2">
        <v>340</v>
      </c>
      <c r="Z2652" s="2">
        <v>2335</v>
      </c>
      <c r="AA2652" s="9">
        <f t="shared" si="371"/>
        <v>51693</v>
      </c>
      <c r="AB2652" s="9">
        <f t="shared" si="372"/>
        <v>7309</v>
      </c>
      <c r="AC2652" s="9">
        <f t="shared" si="373"/>
        <v>18403</v>
      </c>
      <c r="AD2652" s="9">
        <f t="shared" si="374"/>
        <v>18204</v>
      </c>
      <c r="AE2652" s="44">
        <f t="shared" si="375"/>
        <v>5.4669817258398527E-4</v>
      </c>
      <c r="AF2652" s="9">
        <f t="shared" si="376"/>
        <v>2620</v>
      </c>
      <c r="AG2652" s="9">
        <f t="shared" si="369"/>
        <v>2675</v>
      </c>
      <c r="AH2652" s="44">
        <f t="shared" si="377"/>
        <v>5.6082927204285015E-4</v>
      </c>
      <c r="AI2652">
        <f>AA2652/'Totals and Drop Down Lists'!W$6*Inputs!E$37</f>
        <v>46892.809066797774</v>
      </c>
      <c r="AJ2652">
        <f>AB2652/'Totals and Drop Down Lists'!X$6*Inputs!F$37</f>
        <v>24049.439918770309</v>
      </c>
      <c r="AK2652">
        <f>AC2652/'Totals and Drop Down Lists'!Y$6*Inputs!G$37</f>
        <v>121318.79228157076</v>
      </c>
      <c r="AL2652">
        <f>AD2652/'Totals and Drop Down Lists'!Z$6*Inputs!H$37</f>
        <v>145950.59311896874</v>
      </c>
      <c r="AM2652">
        <f>AE2652/'Totals and Drop Down Lists'!AA$6*Inputs!I$37</f>
        <v>68058.100347106098</v>
      </c>
      <c r="AN2652">
        <f>AF2652/'Totals and Drop Down Lists'!AB$6*Inputs!J$37</f>
        <v>52286.536027703223</v>
      </c>
      <c r="AO2652">
        <f>AG2652/'Totals and Drop Down Lists'!AC$6*Inputs!K$37</f>
        <v>49818.066279070081</v>
      </c>
      <c r="AP2652">
        <f>AH2652/'Totals and Drop Down Lists'!AD$6*Inputs!L$37</f>
        <v>131979.90158227918</v>
      </c>
      <c r="AQ2652">
        <f>IF(OR($D2652="51",$D2652="52",$D2652="61"),(AA2652/'Totals and Drop Down Lists'!W$4)*Inputs!E$38,0)</f>
        <v>0</v>
      </c>
      <c r="AR2652">
        <f>IF(OR($D2652="51",$D2652="52",$D2652="61"),(AB2652/'Totals and Drop Down Lists'!X$4)*Inputs!F$38,0)</f>
        <v>0</v>
      </c>
      <c r="AS2652">
        <f>IF(OR($D2652="51",$D2652="52",$D2652="61"),(AC2652/'Totals and Drop Down Lists'!Y$4)*Inputs!G$38,0)</f>
        <v>0</v>
      </c>
      <c r="AT2652">
        <f>IF(OR($D2652="51",$D2652="52",$D2652="61"),(AD2652/'Totals and Drop Down Lists'!Z$4)*Inputs!H$38,0)</f>
        <v>0</v>
      </c>
      <c r="AU2652">
        <f>IF(OR($D2652="51",$D2652="52",$D2652="61"),(AE2652/'Totals and Drop Down Lists'!AA$4)*Inputs!I$38,0)</f>
        <v>0</v>
      </c>
      <c r="AV2652">
        <f>IF(OR($D2652="51",$D2652="52",$D2652="61"),(AF2652/'Totals and Drop Down Lists'!AB$4)*Inputs!J$38,0)</f>
        <v>0</v>
      </c>
      <c r="AW2652">
        <f>IF(OR($D2652="51",$D2652="52",$D2652="61"),(AG2652/'Totals and Drop Down Lists'!AC$4)*Inputs!K$38,0)</f>
        <v>0</v>
      </c>
      <c r="AX2652">
        <f>IF(OR($D2652="51",$D2652="52",$D2652="61"),(AH2652/'Totals and Drop Down Lists'!AD$4)*Inputs!L$38,0)</f>
        <v>0</v>
      </c>
      <c r="AY2652">
        <f>IF(OR($D2652="51",$D2652="52",$D2652="61"),0,(AA2652/'Totals and Drop Down Lists'!W$5)*Inputs!E$39)</f>
        <v>0</v>
      </c>
      <c r="AZ2652">
        <f>IF(OR($D2652="51",$D2652="52",$D2652="61"),0,(AB2652/'Totals and Drop Down Lists'!X$5)*Inputs!F$39)</f>
        <v>0</v>
      </c>
      <c r="BA2652">
        <f>IF(OR($D2652="51",$D2652="52",$D2652="61"),0,(AC2652/'Totals and Drop Down Lists'!Y$5)*Inputs!G$39)</f>
        <v>0</v>
      </c>
      <c r="BB2652">
        <f>IF(OR($D2652="51",$D2652="52",$D2652="61"),0,(AD2652/'Totals and Drop Down Lists'!Z$5)*Inputs!H$39)</f>
        <v>0</v>
      </c>
      <c r="BC2652">
        <f>IF(OR($D2652="51",$D2652="52",$D2652="61"),0,(AE2652/'Totals and Drop Down Lists'!AA$5)*Inputs!I$39)</f>
        <v>0</v>
      </c>
      <c r="BD2652">
        <f>IF(OR($D2652="51",$D2652="52",$D2652="61"),0,(AF2652/'Totals and Drop Down Lists'!AB$5)*Inputs!J$39)</f>
        <v>0</v>
      </c>
      <c r="BE2652">
        <f>IF(OR($D2652="51",$D2652="52",$D2652="61"),0,(AG2652/'Totals and Drop Down Lists'!AC$5)*Inputs!K$39)</f>
        <v>0</v>
      </c>
      <c r="BF2652">
        <f>IF(OR($D2652="51",$D2652="52",$D2652="61"),0,(AH2652/'Totals and Drop Down Lists'!AD$5)*Inputs!L$39)</f>
        <v>0</v>
      </c>
      <c r="BG2652" s="10">
        <f t="shared" si="370"/>
        <v>640354.2386222661</v>
      </c>
    </row>
    <row r="2653" spans="1:59" ht="28.8">
      <c r="A2653" s="1" t="s">
        <v>7617</v>
      </c>
      <c r="B2653" s="1" t="s">
        <v>791</v>
      </c>
      <c r="C2653" s="1" t="s">
        <v>801</v>
      </c>
      <c r="D2653" s="1" t="s">
        <v>10</v>
      </c>
      <c r="E2653" s="1" t="s">
        <v>802</v>
      </c>
      <c r="F2653" s="2">
        <v>81055</v>
      </c>
      <c r="G2653" s="2">
        <v>791</v>
      </c>
      <c r="H2653" s="2">
        <v>161</v>
      </c>
      <c r="I2653" s="2">
        <v>8667</v>
      </c>
      <c r="J2653" s="2">
        <v>33317</v>
      </c>
      <c r="K2653" s="2">
        <v>8178</v>
      </c>
      <c r="L2653" s="2">
        <v>126</v>
      </c>
      <c r="M2653" s="2">
        <v>9</v>
      </c>
      <c r="N2653" s="2">
        <v>0</v>
      </c>
      <c r="O2653" s="2">
        <v>51</v>
      </c>
      <c r="P2653" s="2">
        <v>48</v>
      </c>
      <c r="Q2653" s="2">
        <v>0</v>
      </c>
      <c r="R2653" s="2">
        <v>3525</v>
      </c>
      <c r="S2653" s="2">
        <v>6220000</v>
      </c>
      <c r="T2653" s="2">
        <v>296541900</v>
      </c>
      <c r="U2653" s="2">
        <v>791</v>
      </c>
      <c r="V2653" s="2">
        <v>275</v>
      </c>
      <c r="W2653" s="2">
        <v>0</v>
      </c>
      <c r="X2653" s="2">
        <v>1890</v>
      </c>
      <c r="Y2653" s="2">
        <v>110</v>
      </c>
      <c r="Z2653" s="2">
        <v>1430</v>
      </c>
      <c r="AA2653" s="9">
        <f t="shared" si="371"/>
        <v>81055</v>
      </c>
      <c r="AB2653" s="9">
        <f t="shared" si="372"/>
        <v>7715</v>
      </c>
      <c r="AC2653" s="9">
        <f t="shared" si="373"/>
        <v>3759</v>
      </c>
      <c r="AD2653" s="9">
        <f t="shared" si="374"/>
        <v>3525</v>
      </c>
      <c r="AE2653" s="44">
        <f t="shared" si="375"/>
        <v>1.4019228343888773E-4</v>
      </c>
      <c r="AF2653" s="9">
        <f t="shared" si="376"/>
        <v>1615</v>
      </c>
      <c r="AG2653" s="9">
        <f t="shared" si="369"/>
        <v>1540</v>
      </c>
      <c r="AH2653" s="44">
        <f t="shared" si="377"/>
        <v>1.406543035081971E-4</v>
      </c>
      <c r="AI2653">
        <f>AA2653/'Totals and Drop Down Lists'!W$6*Inputs!E$37</f>
        <v>73528.265701531986</v>
      </c>
      <c r="AJ2653">
        <f>AB2653/'Totals and Drop Down Lists'!X$6*Inputs!F$37</f>
        <v>25385.337114969618</v>
      </c>
      <c r="AK2653">
        <f>AC2653/'Totals and Drop Down Lists'!Y$6*Inputs!G$37</f>
        <v>24780.597738761317</v>
      </c>
      <c r="AL2653">
        <f>AD2653/'Totals and Drop Down Lists'!Z$6*Inputs!H$37</f>
        <v>28261.691976728456</v>
      </c>
      <c r="AM2653">
        <f>AE2653/'Totals and Drop Down Lists'!AA$6*Inputs!I$37</f>
        <v>17452.446290568154</v>
      </c>
      <c r="AN2653">
        <f>AF2653/'Totals and Drop Down Lists'!AB$6*Inputs!J$37</f>
        <v>32230.059421656759</v>
      </c>
      <c r="AO2653">
        <f>AG2653/'Totals and Drop Down Lists'!AC$6*Inputs!K$37</f>
        <v>28680.307315801092</v>
      </c>
      <c r="AP2653">
        <f>AH2653/'Totals and Drop Down Lists'!AD$6*Inputs!L$37</f>
        <v>33100.164452039397</v>
      </c>
      <c r="AQ2653">
        <f>IF(OR($D2653="51",$D2653="52",$D2653="61"),(AA2653/'Totals and Drop Down Lists'!W$4)*Inputs!E$38,0)</f>
        <v>0</v>
      </c>
      <c r="AR2653">
        <f>IF(OR($D2653="51",$D2653="52",$D2653="61"),(AB2653/'Totals and Drop Down Lists'!X$4)*Inputs!F$38,0)</f>
        <v>0</v>
      </c>
      <c r="AS2653">
        <f>IF(OR($D2653="51",$D2653="52",$D2653="61"),(AC2653/'Totals and Drop Down Lists'!Y$4)*Inputs!G$38,0)</f>
        <v>0</v>
      </c>
      <c r="AT2653">
        <f>IF(OR($D2653="51",$D2653="52",$D2653="61"),(AD2653/'Totals and Drop Down Lists'!Z$4)*Inputs!H$38,0)</f>
        <v>0</v>
      </c>
      <c r="AU2653">
        <f>IF(OR($D2653="51",$D2653="52",$D2653="61"),(AE2653/'Totals and Drop Down Lists'!AA$4)*Inputs!I$38,0)</f>
        <v>0</v>
      </c>
      <c r="AV2653">
        <f>IF(OR($D2653="51",$D2653="52",$D2653="61"),(AF2653/'Totals and Drop Down Lists'!AB$4)*Inputs!J$38,0)</f>
        <v>0</v>
      </c>
      <c r="AW2653">
        <f>IF(OR($D2653="51",$D2653="52",$D2653="61"),(AG2653/'Totals and Drop Down Lists'!AC$4)*Inputs!K$38,0)</f>
        <v>0</v>
      </c>
      <c r="AX2653">
        <f>IF(OR($D2653="51",$D2653="52",$D2653="61"),(AH2653/'Totals and Drop Down Lists'!AD$4)*Inputs!L$38,0)</f>
        <v>0</v>
      </c>
      <c r="AY2653">
        <f>IF(OR($D2653="51",$D2653="52",$D2653="61"),0,(AA2653/'Totals and Drop Down Lists'!W$5)*Inputs!E$39)</f>
        <v>0</v>
      </c>
      <c r="AZ2653">
        <f>IF(OR($D2653="51",$D2653="52",$D2653="61"),0,(AB2653/'Totals and Drop Down Lists'!X$5)*Inputs!F$39)</f>
        <v>0</v>
      </c>
      <c r="BA2653">
        <f>IF(OR($D2653="51",$D2653="52",$D2653="61"),0,(AC2653/'Totals and Drop Down Lists'!Y$5)*Inputs!G$39)</f>
        <v>0</v>
      </c>
      <c r="BB2653">
        <f>IF(OR($D2653="51",$D2653="52",$D2653="61"),0,(AD2653/'Totals and Drop Down Lists'!Z$5)*Inputs!H$39)</f>
        <v>0</v>
      </c>
      <c r="BC2653">
        <f>IF(OR($D2653="51",$D2653="52",$D2653="61"),0,(AE2653/'Totals and Drop Down Lists'!AA$5)*Inputs!I$39)</f>
        <v>0</v>
      </c>
      <c r="BD2653">
        <f>IF(OR($D2653="51",$D2653="52",$D2653="61"),0,(AF2653/'Totals and Drop Down Lists'!AB$5)*Inputs!J$39)</f>
        <v>0</v>
      </c>
      <c r="BE2653">
        <f>IF(OR($D2653="51",$D2653="52",$D2653="61"),0,(AG2653/'Totals and Drop Down Lists'!AC$5)*Inputs!K$39)</f>
        <v>0</v>
      </c>
      <c r="BF2653">
        <f>IF(OR($D2653="51",$D2653="52",$D2653="61"),0,(AH2653/'Totals and Drop Down Lists'!AD$5)*Inputs!L$39)</f>
        <v>0</v>
      </c>
      <c r="BG2653" s="10">
        <f t="shared" si="370"/>
        <v>263418.87001205678</v>
      </c>
    </row>
    <row r="2654" spans="1:59" ht="28.8">
      <c r="A2654" s="1" t="s">
        <v>7617</v>
      </c>
      <c r="B2654" s="1" t="s">
        <v>791</v>
      </c>
      <c r="C2654" s="1" t="s">
        <v>803</v>
      </c>
      <c r="D2654" s="1" t="s">
        <v>215</v>
      </c>
      <c r="E2654" s="1" t="s">
        <v>804</v>
      </c>
      <c r="F2654" s="2">
        <v>633223</v>
      </c>
      <c r="G2654" s="2">
        <v>3957</v>
      </c>
      <c r="H2654" s="2">
        <v>836</v>
      </c>
      <c r="I2654" s="2">
        <v>49479</v>
      </c>
      <c r="J2654" s="2">
        <v>259940</v>
      </c>
      <c r="K2654" s="2">
        <v>70395</v>
      </c>
      <c r="L2654" s="2">
        <v>595</v>
      </c>
      <c r="M2654" s="2">
        <v>46</v>
      </c>
      <c r="N2654" s="2">
        <v>18</v>
      </c>
      <c r="O2654" s="2">
        <v>852</v>
      </c>
      <c r="P2654" s="2">
        <v>193</v>
      </c>
      <c r="Q2654" s="2">
        <v>37</v>
      </c>
      <c r="R2654" s="2">
        <v>29812</v>
      </c>
      <c r="S2654" s="2">
        <v>62592600</v>
      </c>
      <c r="T2654" s="2">
        <v>3192242900</v>
      </c>
      <c r="U2654" s="2">
        <v>6745</v>
      </c>
      <c r="V2654" s="2">
        <v>2172</v>
      </c>
      <c r="W2654" s="2">
        <v>314</v>
      </c>
      <c r="X2654" s="2">
        <v>12110</v>
      </c>
      <c r="Y2654" s="2">
        <v>745</v>
      </c>
      <c r="Z2654" s="2">
        <v>8614</v>
      </c>
      <c r="AA2654" s="9">
        <f t="shared" si="371"/>
        <v>633223</v>
      </c>
      <c r="AB2654" s="9">
        <f t="shared" si="372"/>
        <v>44686</v>
      </c>
      <c r="AC2654" s="9">
        <f t="shared" si="373"/>
        <v>31553</v>
      </c>
      <c r="AD2654" s="9">
        <f t="shared" si="374"/>
        <v>29812</v>
      </c>
      <c r="AE2654" s="44">
        <f t="shared" si="375"/>
        <v>1.3313930877552405E-3</v>
      </c>
      <c r="AF2654" s="9">
        <f t="shared" si="376"/>
        <v>9624</v>
      </c>
      <c r="AG2654" s="9">
        <f t="shared" si="369"/>
        <v>9359</v>
      </c>
      <c r="AH2654" s="44">
        <f t="shared" si="377"/>
        <v>9.4308151448024608E-4</v>
      </c>
      <c r="AI2654">
        <f>AA2654/'Totals and Drop Down Lists'!W$6*Inputs!E$37</f>
        <v>574422.17003665643</v>
      </c>
      <c r="AJ2654">
        <f>AB2654/'Totals and Drop Down Lists'!X$6*Inputs!F$37</f>
        <v>147034.24164867561</v>
      </c>
      <c r="AK2654">
        <f>AC2654/'Totals and Drop Down Lists'!Y$6*Inputs!G$37</f>
        <v>208008.03417162431</v>
      </c>
      <c r="AL2654">
        <f>AD2654/'Totals and Drop Down Lists'!Z$6*Inputs!H$37</f>
        <v>239017.74786105781</v>
      </c>
      <c r="AM2654">
        <f>AE2654/'Totals and Drop Down Lists'!AA$6*Inputs!I$37</f>
        <v>165744.26056631733</v>
      </c>
      <c r="AN2654">
        <f>AF2654/'Totals and Drop Down Lists'!AB$6*Inputs!J$37</f>
        <v>192063.21478267779</v>
      </c>
      <c r="AO2654">
        <f>AG2654/'Totals and Drop Down Lists'!AC$6*Inputs!K$37</f>
        <v>174298.04946011846</v>
      </c>
      <c r="AP2654">
        <f>AH2654/'Totals and Drop Down Lists'!AD$6*Inputs!L$37</f>
        <v>221935.28702913303</v>
      </c>
      <c r="AQ2654">
        <f>IF(OR($D2654="51",$D2654="52",$D2654="61"),(AA2654/'Totals and Drop Down Lists'!W$4)*Inputs!E$38,0)</f>
        <v>0</v>
      </c>
      <c r="AR2654">
        <f>IF(OR($D2654="51",$D2654="52",$D2654="61"),(AB2654/'Totals and Drop Down Lists'!X$4)*Inputs!F$38,0)</f>
        <v>0</v>
      </c>
      <c r="AS2654">
        <f>IF(OR($D2654="51",$D2654="52",$D2654="61"),(AC2654/'Totals and Drop Down Lists'!Y$4)*Inputs!G$38,0)</f>
        <v>0</v>
      </c>
      <c r="AT2654">
        <f>IF(OR($D2654="51",$D2654="52",$D2654="61"),(AD2654/'Totals and Drop Down Lists'!Z$4)*Inputs!H$38,0)</f>
        <v>0</v>
      </c>
      <c r="AU2654">
        <f>IF(OR($D2654="51",$D2654="52",$D2654="61"),(AE2654/'Totals and Drop Down Lists'!AA$4)*Inputs!I$38,0)</f>
        <v>0</v>
      </c>
      <c r="AV2654">
        <f>IF(OR($D2654="51",$D2654="52",$D2654="61"),(AF2654/'Totals and Drop Down Lists'!AB$4)*Inputs!J$38,0)</f>
        <v>0</v>
      </c>
      <c r="AW2654">
        <f>IF(OR($D2654="51",$D2654="52",$D2654="61"),(AG2654/'Totals and Drop Down Lists'!AC$4)*Inputs!K$38,0)</f>
        <v>0</v>
      </c>
      <c r="AX2654">
        <f>IF(OR($D2654="51",$D2654="52",$D2654="61"),(AH2654/'Totals and Drop Down Lists'!AD$4)*Inputs!L$38,0)</f>
        <v>0</v>
      </c>
      <c r="AY2654">
        <f>IF(OR($D2654="51",$D2654="52",$D2654="61"),0,(AA2654/'Totals and Drop Down Lists'!W$5)*Inputs!E$39)</f>
        <v>0</v>
      </c>
      <c r="AZ2654">
        <f>IF(OR($D2654="51",$D2654="52",$D2654="61"),0,(AB2654/'Totals and Drop Down Lists'!X$5)*Inputs!F$39)</f>
        <v>0</v>
      </c>
      <c r="BA2654">
        <f>IF(OR($D2654="51",$D2654="52",$D2654="61"),0,(AC2654/'Totals and Drop Down Lists'!Y$5)*Inputs!G$39)</f>
        <v>0</v>
      </c>
      <c r="BB2654">
        <f>IF(OR($D2654="51",$D2654="52",$D2654="61"),0,(AD2654/'Totals and Drop Down Lists'!Z$5)*Inputs!H$39)</f>
        <v>0</v>
      </c>
      <c r="BC2654">
        <f>IF(OR($D2654="51",$D2654="52",$D2654="61"),0,(AE2654/'Totals and Drop Down Lists'!AA$5)*Inputs!I$39)</f>
        <v>0</v>
      </c>
      <c r="BD2654">
        <f>IF(OR($D2654="51",$D2654="52",$D2654="61"),0,(AF2654/'Totals and Drop Down Lists'!AB$5)*Inputs!J$39)</f>
        <v>0</v>
      </c>
      <c r="BE2654">
        <f>IF(OR($D2654="51",$D2654="52",$D2654="61"),0,(AG2654/'Totals and Drop Down Lists'!AC$5)*Inputs!K$39)</f>
        <v>0</v>
      </c>
      <c r="BF2654">
        <f>IF(OR($D2654="51",$D2654="52",$D2654="61"),0,(AH2654/'Totals and Drop Down Lists'!AD$5)*Inputs!L$39)</f>
        <v>0</v>
      </c>
      <c r="BG2654" s="10">
        <f t="shared" si="370"/>
        <v>1922523.0055562607</v>
      </c>
    </row>
    <row r="2655" spans="1:59" ht="28.8">
      <c r="A2655" s="1" t="s">
        <v>7618</v>
      </c>
      <c r="B2655" s="1" t="s">
        <v>970</v>
      </c>
      <c r="C2655" s="1" t="s">
        <v>971</v>
      </c>
      <c r="D2655" s="1" t="s">
        <v>7</v>
      </c>
      <c r="E2655" s="1" t="s">
        <v>972</v>
      </c>
      <c r="F2655" s="2">
        <v>800594</v>
      </c>
      <c r="G2655" s="2">
        <v>25078</v>
      </c>
      <c r="H2655" s="2">
        <v>4600</v>
      </c>
      <c r="I2655" s="2">
        <v>174607</v>
      </c>
      <c r="J2655" s="2">
        <v>325958</v>
      </c>
      <c r="K2655" s="2">
        <v>173101</v>
      </c>
      <c r="L2655" s="2">
        <v>1210</v>
      </c>
      <c r="M2655" s="2">
        <v>139</v>
      </c>
      <c r="N2655" s="2">
        <v>38</v>
      </c>
      <c r="O2655" s="2">
        <v>5582</v>
      </c>
      <c r="P2655" s="2">
        <v>1128</v>
      </c>
      <c r="Q2655" s="2">
        <v>360</v>
      </c>
      <c r="R2655" s="2">
        <v>48506</v>
      </c>
      <c r="S2655" s="2">
        <v>144459400</v>
      </c>
      <c r="T2655" s="2">
        <v>6803523700</v>
      </c>
      <c r="U2655" s="2">
        <v>16718</v>
      </c>
      <c r="V2655" s="2">
        <v>10730</v>
      </c>
      <c r="W2655" s="2">
        <v>1725</v>
      </c>
      <c r="X2655" s="2">
        <v>49090</v>
      </c>
      <c r="Y2655" s="2">
        <v>5415</v>
      </c>
      <c r="Z2655" s="2">
        <v>31320</v>
      </c>
      <c r="AA2655" s="9">
        <f t="shared" si="371"/>
        <v>800594</v>
      </c>
      <c r="AB2655" s="9">
        <f t="shared" si="372"/>
        <v>144929</v>
      </c>
      <c r="AC2655" s="9">
        <f t="shared" si="373"/>
        <v>56963</v>
      </c>
      <c r="AD2655" s="9">
        <f t="shared" si="374"/>
        <v>48506</v>
      </c>
      <c r="AE2655" s="44">
        <f t="shared" si="375"/>
        <v>6.419974382434134E-3</v>
      </c>
      <c r="AF2655" s="9">
        <f t="shared" si="376"/>
        <v>36635</v>
      </c>
      <c r="AG2655" s="9">
        <f t="shared" si="369"/>
        <v>36735</v>
      </c>
      <c r="AH2655" s="44">
        <f t="shared" si="377"/>
        <v>7.2588707391604392E-3</v>
      </c>
      <c r="AI2655">
        <f>AA2655/'Totals and Drop Down Lists'!W$6*Inputs!E$37</f>
        <v>726251.16712173587</v>
      </c>
      <c r="AJ2655">
        <f>AB2655/'Totals and Drop Down Lists'!X$6*Inputs!F$37</f>
        <v>476872.52400977729</v>
      </c>
      <c r="AK2655">
        <f>AC2655/'Totals and Drop Down Lists'!Y$6*Inputs!G$37</f>
        <v>375519.33732191031</v>
      </c>
      <c r="AL2655">
        <f>AD2655/'Totals and Drop Down Lists'!Z$6*Inputs!H$37</f>
        <v>388896.91660232359</v>
      </c>
      <c r="AM2655">
        <f>AE2655/'Totals and Drop Down Lists'!AA$6*Inputs!I$37</f>
        <v>799218.44018681103</v>
      </c>
      <c r="AN2655">
        <f>AF2655/'Totals and Drop Down Lists'!AB$6*Inputs!J$37</f>
        <v>731113.45319652965</v>
      </c>
      <c r="AO2655">
        <f>AG2655/'Totals and Drop Down Lists'!AC$6*Inputs!K$37</f>
        <v>684137.07093893061</v>
      </c>
      <c r="AP2655">
        <f>AH2655/'Totals and Drop Down Lists'!AD$6*Inputs!L$37</f>
        <v>1708229.3908504888</v>
      </c>
      <c r="AQ2655">
        <f>IF(OR($D2655="51",$D2655="52",$D2655="61"),(AA2655/'Totals and Drop Down Lists'!W$4)*Inputs!E$38,0)</f>
        <v>0</v>
      </c>
      <c r="AR2655">
        <f>IF(OR($D2655="51",$D2655="52",$D2655="61"),(AB2655/'Totals and Drop Down Lists'!X$4)*Inputs!F$38,0)</f>
        <v>0</v>
      </c>
      <c r="AS2655">
        <f>IF(OR($D2655="51",$D2655="52",$D2655="61"),(AC2655/'Totals and Drop Down Lists'!Y$4)*Inputs!G$38,0)</f>
        <v>0</v>
      </c>
      <c r="AT2655">
        <f>IF(OR($D2655="51",$D2655="52",$D2655="61"),(AD2655/'Totals and Drop Down Lists'!Z$4)*Inputs!H$38,0)</f>
        <v>0</v>
      </c>
      <c r="AU2655">
        <f>IF(OR($D2655="51",$D2655="52",$D2655="61"),(AE2655/'Totals and Drop Down Lists'!AA$4)*Inputs!I$38,0)</f>
        <v>0</v>
      </c>
      <c r="AV2655">
        <f>IF(OR($D2655="51",$D2655="52",$D2655="61"),(AF2655/'Totals and Drop Down Lists'!AB$4)*Inputs!J$38,0)</f>
        <v>0</v>
      </c>
      <c r="AW2655">
        <f>IF(OR($D2655="51",$D2655="52",$D2655="61"),(AG2655/'Totals and Drop Down Lists'!AC$4)*Inputs!K$38,0)</f>
        <v>0</v>
      </c>
      <c r="AX2655">
        <f>IF(OR($D2655="51",$D2655="52",$D2655="61"),(AH2655/'Totals and Drop Down Lists'!AD$4)*Inputs!L$38,0)</f>
        <v>0</v>
      </c>
      <c r="AY2655">
        <f>IF(OR($D2655="51",$D2655="52",$D2655="61"),0,(AA2655/'Totals and Drop Down Lists'!W$5)*Inputs!E$39)</f>
        <v>0</v>
      </c>
      <c r="AZ2655">
        <f>IF(OR($D2655="51",$D2655="52",$D2655="61"),0,(AB2655/'Totals and Drop Down Lists'!X$5)*Inputs!F$39)</f>
        <v>0</v>
      </c>
      <c r="BA2655">
        <f>IF(OR($D2655="51",$D2655="52",$D2655="61"),0,(AC2655/'Totals and Drop Down Lists'!Y$5)*Inputs!G$39)</f>
        <v>0</v>
      </c>
      <c r="BB2655">
        <f>IF(OR($D2655="51",$D2655="52",$D2655="61"),0,(AD2655/'Totals and Drop Down Lists'!Z$5)*Inputs!H$39)</f>
        <v>0</v>
      </c>
      <c r="BC2655">
        <f>IF(OR($D2655="51",$D2655="52",$D2655="61"),0,(AE2655/'Totals and Drop Down Lists'!AA$5)*Inputs!I$39)</f>
        <v>0</v>
      </c>
      <c r="BD2655">
        <f>IF(OR($D2655="51",$D2655="52",$D2655="61"),0,(AF2655/'Totals and Drop Down Lists'!AB$5)*Inputs!J$39)</f>
        <v>0</v>
      </c>
      <c r="BE2655">
        <f>IF(OR($D2655="51",$D2655="52",$D2655="61"),0,(AG2655/'Totals and Drop Down Lists'!AC$5)*Inputs!K$39)</f>
        <v>0</v>
      </c>
      <c r="BF2655">
        <f>IF(OR($D2655="51",$D2655="52",$D2655="61"),0,(AH2655/'Totals and Drop Down Lists'!AD$5)*Inputs!L$39)</f>
        <v>0</v>
      </c>
      <c r="BG2655" s="10">
        <f t="shared" si="370"/>
        <v>5890238.3002285073</v>
      </c>
    </row>
    <row r="2656" spans="1:59" ht="28.8">
      <c r="A2656" s="1" t="s">
        <v>7618</v>
      </c>
      <c r="B2656" s="1" t="s">
        <v>970</v>
      </c>
      <c r="C2656" s="1" t="s">
        <v>745</v>
      </c>
      <c r="D2656" s="1" t="s">
        <v>215</v>
      </c>
      <c r="E2656" s="1" t="s">
        <v>973</v>
      </c>
      <c r="F2656" s="2">
        <v>398343</v>
      </c>
      <c r="G2656" s="2">
        <v>3128</v>
      </c>
      <c r="H2656" s="2">
        <v>412</v>
      </c>
      <c r="I2656" s="2">
        <v>35668</v>
      </c>
      <c r="J2656" s="2">
        <v>149310</v>
      </c>
      <c r="K2656" s="2">
        <v>39968</v>
      </c>
      <c r="L2656" s="2">
        <v>531</v>
      </c>
      <c r="M2656" s="2">
        <v>82</v>
      </c>
      <c r="N2656" s="2">
        <v>38</v>
      </c>
      <c r="O2656" s="2">
        <v>852</v>
      </c>
      <c r="P2656" s="2">
        <v>195</v>
      </c>
      <c r="Q2656" s="2">
        <v>23</v>
      </c>
      <c r="R2656" s="2">
        <v>12484</v>
      </c>
      <c r="S2656" s="2">
        <v>36162500</v>
      </c>
      <c r="T2656" s="2">
        <v>1885040200</v>
      </c>
      <c r="U2656" s="2">
        <v>3156</v>
      </c>
      <c r="V2656" s="2">
        <v>1643</v>
      </c>
      <c r="W2656" s="2">
        <v>139</v>
      </c>
      <c r="X2656" s="2">
        <v>7952</v>
      </c>
      <c r="Y2656" s="2">
        <v>1048</v>
      </c>
      <c r="Z2656" s="2">
        <v>5357</v>
      </c>
      <c r="AA2656" s="9">
        <f t="shared" si="371"/>
        <v>398343</v>
      </c>
      <c r="AB2656" s="9">
        <f t="shared" si="372"/>
        <v>32128</v>
      </c>
      <c r="AC2656" s="9">
        <f t="shared" si="373"/>
        <v>14205</v>
      </c>
      <c r="AD2656" s="9">
        <f t="shared" si="374"/>
        <v>12484</v>
      </c>
      <c r="AE2656" s="44">
        <f t="shared" si="375"/>
        <v>7.4719115783633441E-4</v>
      </c>
      <c r="AF2656" s="9">
        <f t="shared" si="376"/>
        <v>6170</v>
      </c>
      <c r="AG2656" s="9">
        <f t="shared" si="369"/>
        <v>6405</v>
      </c>
      <c r="AH2656" s="44">
        <f t="shared" si="377"/>
        <v>6.3796042929281898E-4</v>
      </c>
      <c r="AI2656">
        <f>AA2656/'Totals and Drop Down Lists'!W$6*Inputs!E$37</f>
        <v>361353.0312052971</v>
      </c>
      <c r="AJ2656">
        <f>AB2656/'Totals and Drop Down Lists'!X$6*Inputs!F$37</f>
        <v>105713.55940761424</v>
      </c>
      <c r="AK2656">
        <f>AC2656/'Totals and Drop Down Lists'!Y$6*Inputs!G$37</f>
        <v>93644.158254616777</v>
      </c>
      <c r="AL2656">
        <f>AD2656/'Totals and Drop Down Lists'!Z$6*Inputs!H$37</f>
        <v>100090.48585460371</v>
      </c>
      <c r="AM2656">
        <f>AE2656/'Totals and Drop Down Lists'!AA$6*Inputs!I$37</f>
        <v>93017.341832587786</v>
      </c>
      <c r="AN2656">
        <f>AF2656/'Totals and Drop Down Lists'!AB$6*Inputs!J$37</f>
        <v>123132.79667592706</v>
      </c>
      <c r="AO2656">
        <f>AG2656/'Totals and Drop Down Lists'!AC$6*Inputs!K$37</f>
        <v>119284.00542708181</v>
      </c>
      <c r="AP2656">
        <f>AH2656/'Totals and Drop Down Lists'!AD$6*Inputs!L$37</f>
        <v>150131.169802816</v>
      </c>
      <c r="AQ2656">
        <f>IF(OR($D2656="51",$D2656="52",$D2656="61"),(AA2656/'Totals and Drop Down Lists'!W$4)*Inputs!E$38,0)</f>
        <v>0</v>
      </c>
      <c r="AR2656">
        <f>IF(OR($D2656="51",$D2656="52",$D2656="61"),(AB2656/'Totals and Drop Down Lists'!X$4)*Inputs!F$38,0)</f>
        <v>0</v>
      </c>
      <c r="AS2656">
        <f>IF(OR($D2656="51",$D2656="52",$D2656="61"),(AC2656/'Totals and Drop Down Lists'!Y$4)*Inputs!G$38,0)</f>
        <v>0</v>
      </c>
      <c r="AT2656">
        <f>IF(OR($D2656="51",$D2656="52",$D2656="61"),(AD2656/'Totals and Drop Down Lists'!Z$4)*Inputs!H$38,0)</f>
        <v>0</v>
      </c>
      <c r="AU2656">
        <f>IF(OR($D2656="51",$D2656="52",$D2656="61"),(AE2656/'Totals and Drop Down Lists'!AA$4)*Inputs!I$38,0)</f>
        <v>0</v>
      </c>
      <c r="AV2656">
        <f>IF(OR($D2656="51",$D2656="52",$D2656="61"),(AF2656/'Totals and Drop Down Lists'!AB$4)*Inputs!J$38,0)</f>
        <v>0</v>
      </c>
      <c r="AW2656">
        <f>IF(OR($D2656="51",$D2656="52",$D2656="61"),(AG2656/'Totals and Drop Down Lists'!AC$4)*Inputs!K$38,0)</f>
        <v>0</v>
      </c>
      <c r="AX2656">
        <f>IF(OR($D2656="51",$D2656="52",$D2656="61"),(AH2656/'Totals and Drop Down Lists'!AD$4)*Inputs!L$38,0)</f>
        <v>0</v>
      </c>
      <c r="AY2656">
        <f>IF(OR($D2656="51",$D2656="52",$D2656="61"),0,(AA2656/'Totals and Drop Down Lists'!W$5)*Inputs!E$39)</f>
        <v>0</v>
      </c>
      <c r="AZ2656">
        <f>IF(OR($D2656="51",$D2656="52",$D2656="61"),0,(AB2656/'Totals and Drop Down Lists'!X$5)*Inputs!F$39)</f>
        <v>0</v>
      </c>
      <c r="BA2656">
        <f>IF(OR($D2656="51",$D2656="52",$D2656="61"),0,(AC2656/'Totals and Drop Down Lists'!Y$5)*Inputs!G$39)</f>
        <v>0</v>
      </c>
      <c r="BB2656">
        <f>IF(OR($D2656="51",$D2656="52",$D2656="61"),0,(AD2656/'Totals and Drop Down Lists'!Z$5)*Inputs!H$39)</f>
        <v>0</v>
      </c>
      <c r="BC2656">
        <f>IF(OR($D2656="51",$D2656="52",$D2656="61"),0,(AE2656/'Totals and Drop Down Lists'!AA$5)*Inputs!I$39)</f>
        <v>0</v>
      </c>
      <c r="BD2656">
        <f>IF(OR($D2656="51",$D2656="52",$D2656="61"),0,(AF2656/'Totals and Drop Down Lists'!AB$5)*Inputs!J$39)</f>
        <v>0</v>
      </c>
      <c r="BE2656">
        <f>IF(OR($D2656="51",$D2656="52",$D2656="61"),0,(AG2656/'Totals and Drop Down Lists'!AC$5)*Inputs!K$39)</f>
        <v>0</v>
      </c>
      <c r="BF2656">
        <f>IF(OR($D2656="51",$D2656="52",$D2656="61"),0,(AH2656/'Totals and Drop Down Lists'!AD$5)*Inputs!L$39)</f>
        <v>0</v>
      </c>
      <c r="BG2656" s="10">
        <f t="shared" si="370"/>
        <v>1146366.5484605446</v>
      </c>
    </row>
    <row r="2657" spans="1:59" ht="28.8">
      <c r="A2657" s="1" t="s">
        <v>7619</v>
      </c>
      <c r="B2657" s="1" t="s">
        <v>7292</v>
      </c>
      <c r="C2657" s="1" t="s">
        <v>7293</v>
      </c>
      <c r="D2657" s="1" t="s">
        <v>7</v>
      </c>
      <c r="E2657" s="1" t="s">
        <v>7294</v>
      </c>
      <c r="F2657" s="2">
        <v>66511</v>
      </c>
      <c r="G2657" s="2">
        <v>1391</v>
      </c>
      <c r="H2657" s="2">
        <v>139</v>
      </c>
      <c r="I2657" s="2">
        <v>22271</v>
      </c>
      <c r="J2657" s="2">
        <v>26901</v>
      </c>
      <c r="K2657" s="2">
        <v>11267</v>
      </c>
      <c r="L2657" s="2">
        <v>96</v>
      </c>
      <c r="M2657" s="2">
        <v>5</v>
      </c>
      <c r="N2657" s="2">
        <v>8</v>
      </c>
      <c r="O2657" s="2">
        <v>199</v>
      </c>
      <c r="P2657" s="2">
        <v>51</v>
      </c>
      <c r="Q2657" s="2">
        <v>0</v>
      </c>
      <c r="R2657" s="2">
        <v>13424</v>
      </c>
      <c r="S2657" s="2">
        <v>6156800</v>
      </c>
      <c r="T2657" s="2">
        <v>242100900</v>
      </c>
      <c r="U2657" s="2">
        <v>1119</v>
      </c>
      <c r="V2657" s="2">
        <v>1685</v>
      </c>
      <c r="W2657" s="2">
        <v>190</v>
      </c>
      <c r="X2657" s="2">
        <v>4595</v>
      </c>
      <c r="Y2657" s="2">
        <v>505</v>
      </c>
      <c r="Z2657" s="2">
        <v>2735</v>
      </c>
      <c r="AA2657" s="9">
        <f t="shared" si="371"/>
        <v>66511</v>
      </c>
      <c r="AB2657" s="9">
        <f t="shared" si="372"/>
        <v>20741</v>
      </c>
      <c r="AC2657" s="9">
        <f t="shared" si="373"/>
        <v>13783</v>
      </c>
      <c r="AD2657" s="9">
        <f t="shared" si="374"/>
        <v>13424</v>
      </c>
      <c r="AE2657" s="44">
        <f t="shared" si="375"/>
        <v>3.2956717560272324E-4</v>
      </c>
      <c r="AF2657" s="9">
        <f t="shared" si="376"/>
        <v>2720</v>
      </c>
      <c r="AG2657" s="9">
        <f t="shared" si="369"/>
        <v>3240</v>
      </c>
      <c r="AH2657" s="44">
        <f t="shared" si="377"/>
        <v>5.0493557100322352E-4</v>
      </c>
      <c r="AI2657">
        <f>AA2657/'Totals and Drop Down Lists'!W$6*Inputs!E$37</f>
        <v>60334.815619944413</v>
      </c>
      <c r="AJ2657">
        <f>AB2657/'Totals and Drop Down Lists'!X$6*Inputs!F$37</f>
        <v>68245.920557561229</v>
      </c>
      <c r="AK2657">
        <f>AC2657/'Totals and Drop Down Lists'!Y$6*Inputs!G$37</f>
        <v>90862.191708791492</v>
      </c>
      <c r="AL2657">
        <f>AD2657/'Totals and Drop Down Lists'!Z$6*Inputs!H$37</f>
        <v>107626.93704839797</v>
      </c>
      <c r="AM2657">
        <f>AE2657/'Totals and Drop Down Lists'!AA$6*Inputs!I$37</f>
        <v>41027.60359023654</v>
      </c>
      <c r="AN2657">
        <f>AF2657/'Totals and Drop Down Lists'!AB$6*Inputs!J$37</f>
        <v>54282.205341737696</v>
      </c>
      <c r="AO2657">
        <f>AG2657/'Totals and Drop Down Lists'!AC$6*Inputs!K$37</f>
        <v>60340.386820256848</v>
      </c>
      <c r="AP2657">
        <f>AH2657/'Totals and Drop Down Lists'!AD$6*Inputs!L$37</f>
        <v>118826.44200017015</v>
      </c>
      <c r="AQ2657">
        <f>IF(OR($D2657="51",$D2657="52",$D2657="61"),(AA2657/'Totals and Drop Down Lists'!W$4)*Inputs!E$38,0)</f>
        <v>0</v>
      </c>
      <c r="AR2657">
        <f>IF(OR($D2657="51",$D2657="52",$D2657="61"),(AB2657/'Totals and Drop Down Lists'!X$4)*Inputs!F$38,0)</f>
        <v>0</v>
      </c>
      <c r="AS2657">
        <f>IF(OR($D2657="51",$D2657="52",$D2657="61"),(AC2657/'Totals and Drop Down Lists'!Y$4)*Inputs!G$38,0)</f>
        <v>0</v>
      </c>
      <c r="AT2657">
        <f>IF(OR($D2657="51",$D2657="52",$D2657="61"),(AD2657/'Totals and Drop Down Lists'!Z$4)*Inputs!H$38,0)</f>
        <v>0</v>
      </c>
      <c r="AU2657">
        <f>IF(OR($D2657="51",$D2657="52",$D2657="61"),(AE2657/'Totals and Drop Down Lists'!AA$4)*Inputs!I$38,0)</f>
        <v>0</v>
      </c>
      <c r="AV2657">
        <f>IF(OR($D2657="51",$D2657="52",$D2657="61"),(AF2657/'Totals and Drop Down Lists'!AB$4)*Inputs!J$38,0)</f>
        <v>0</v>
      </c>
      <c r="AW2657">
        <f>IF(OR($D2657="51",$D2657="52",$D2657="61"),(AG2657/'Totals and Drop Down Lists'!AC$4)*Inputs!K$38,0)</f>
        <v>0</v>
      </c>
      <c r="AX2657">
        <f>IF(OR($D2657="51",$D2657="52",$D2657="61"),(AH2657/'Totals and Drop Down Lists'!AD$4)*Inputs!L$38,0)</f>
        <v>0</v>
      </c>
      <c r="AY2657">
        <f>IF(OR($D2657="51",$D2657="52",$D2657="61"),0,(AA2657/'Totals and Drop Down Lists'!W$5)*Inputs!E$39)</f>
        <v>0</v>
      </c>
      <c r="AZ2657">
        <f>IF(OR($D2657="51",$D2657="52",$D2657="61"),0,(AB2657/'Totals and Drop Down Lists'!X$5)*Inputs!F$39)</f>
        <v>0</v>
      </c>
      <c r="BA2657">
        <f>IF(OR($D2657="51",$D2657="52",$D2657="61"),0,(AC2657/'Totals and Drop Down Lists'!Y$5)*Inputs!G$39)</f>
        <v>0</v>
      </c>
      <c r="BB2657">
        <f>IF(OR($D2657="51",$D2657="52",$D2657="61"),0,(AD2657/'Totals and Drop Down Lists'!Z$5)*Inputs!H$39)</f>
        <v>0</v>
      </c>
      <c r="BC2657">
        <f>IF(OR($D2657="51",$D2657="52",$D2657="61"),0,(AE2657/'Totals and Drop Down Lists'!AA$5)*Inputs!I$39)</f>
        <v>0</v>
      </c>
      <c r="BD2657">
        <f>IF(OR($D2657="51",$D2657="52",$D2657="61"),0,(AF2657/'Totals and Drop Down Lists'!AB$5)*Inputs!J$39)</f>
        <v>0</v>
      </c>
      <c r="BE2657">
        <f>IF(OR($D2657="51",$D2657="52",$D2657="61"),0,(AG2657/'Totals and Drop Down Lists'!AC$5)*Inputs!K$39)</f>
        <v>0</v>
      </c>
      <c r="BF2657">
        <f>IF(OR($D2657="51",$D2657="52",$D2657="61"),0,(AH2657/'Totals and Drop Down Lists'!AD$5)*Inputs!L$39)</f>
        <v>0</v>
      </c>
      <c r="BG2657" s="10">
        <f t="shared" si="370"/>
        <v>601546.50268709625</v>
      </c>
    </row>
    <row r="2658" spans="1:59" ht="28.8">
      <c r="A2658" s="1" t="s">
        <v>7619</v>
      </c>
      <c r="B2658" s="1" t="s">
        <v>7292</v>
      </c>
      <c r="C2658" s="1" t="s">
        <v>7295</v>
      </c>
      <c r="D2658" s="1" t="s">
        <v>58</v>
      </c>
      <c r="E2658" s="1" t="s">
        <v>7296</v>
      </c>
      <c r="F2658" s="2">
        <v>170477</v>
      </c>
      <c r="G2658" s="2">
        <v>1050</v>
      </c>
      <c r="H2658" s="2">
        <v>133</v>
      </c>
      <c r="I2658" s="2">
        <v>18019</v>
      </c>
      <c r="J2658" s="2">
        <v>71255</v>
      </c>
      <c r="K2658" s="2">
        <v>18401</v>
      </c>
      <c r="L2658" s="2">
        <v>265</v>
      </c>
      <c r="M2658" s="2">
        <v>11</v>
      </c>
      <c r="N2658" s="2">
        <v>5</v>
      </c>
      <c r="O2658" s="2">
        <v>157</v>
      </c>
      <c r="P2658" s="2">
        <v>40</v>
      </c>
      <c r="Q2658" s="2">
        <v>11</v>
      </c>
      <c r="R2658" s="2">
        <v>10380</v>
      </c>
      <c r="S2658" s="2">
        <v>12114200</v>
      </c>
      <c r="T2658" s="2">
        <v>654900400</v>
      </c>
      <c r="U2658" s="2">
        <v>931</v>
      </c>
      <c r="V2658" s="2">
        <v>688</v>
      </c>
      <c r="W2658" s="2">
        <v>95</v>
      </c>
      <c r="X2658" s="2">
        <v>3299</v>
      </c>
      <c r="Y2658" s="2">
        <v>278</v>
      </c>
      <c r="Z2658" s="2">
        <v>2218</v>
      </c>
      <c r="AA2658" s="9">
        <f t="shared" si="371"/>
        <v>170477</v>
      </c>
      <c r="AB2658" s="9">
        <f t="shared" si="372"/>
        <v>16836</v>
      </c>
      <c r="AC2658" s="9">
        <f t="shared" si="373"/>
        <v>10869</v>
      </c>
      <c r="AD2658" s="9">
        <f t="shared" si="374"/>
        <v>10380</v>
      </c>
      <c r="AE2658" s="44">
        <f t="shared" si="375"/>
        <v>3.3186640606648041E-4</v>
      </c>
      <c r="AF2658" s="9">
        <f t="shared" si="376"/>
        <v>2516</v>
      </c>
      <c r="AG2658" s="9">
        <f t="shared" si="369"/>
        <v>2496</v>
      </c>
      <c r="AH2658" s="44">
        <f t="shared" si="377"/>
        <v>2.3984007329701866E-4</v>
      </c>
      <c r="AI2658">
        <f>AA2658/'Totals and Drop Down Lists'!W$6*Inputs!E$37</f>
        <v>154646.57518968685</v>
      </c>
      <c r="AJ2658">
        <f>AB2658/'Totals and Drop Down Lists'!X$6*Inputs!F$37</f>
        <v>55396.958608895467</v>
      </c>
      <c r="AK2658">
        <f>AC2658/'Totals and Drop Down Lists'!Y$6*Inputs!G$37</f>
        <v>71652.119399467076</v>
      </c>
      <c r="AL2658">
        <f>AD2658/'Totals and Drop Down Lists'!Z$6*Inputs!H$37</f>
        <v>83221.663182536562</v>
      </c>
      <c r="AM2658">
        <f>AE2658/'Totals and Drop Down Lists'!AA$6*Inputs!I$37</f>
        <v>41313.833296993929</v>
      </c>
      <c r="AN2658">
        <f>AF2658/'Totals and Drop Down Lists'!AB$6*Inputs!J$37</f>
        <v>50211.039941107374</v>
      </c>
      <c r="AO2658">
        <f>AG2658/'Totals and Drop Down Lists'!AC$6*Inputs!K$37</f>
        <v>46484.446143012683</v>
      </c>
      <c r="AP2658">
        <f>AH2658/'Totals and Drop Down Lists'!AD$6*Inputs!L$37</f>
        <v>56441.542635471815</v>
      </c>
      <c r="AQ2658">
        <f>IF(OR($D2658="51",$D2658="52",$D2658="61"),(AA2658/'Totals and Drop Down Lists'!W$4)*Inputs!E$38,0)</f>
        <v>0</v>
      </c>
      <c r="AR2658">
        <f>IF(OR($D2658="51",$D2658="52",$D2658="61"),(AB2658/'Totals and Drop Down Lists'!X$4)*Inputs!F$38,0)</f>
        <v>0</v>
      </c>
      <c r="AS2658">
        <f>IF(OR($D2658="51",$D2658="52",$D2658="61"),(AC2658/'Totals and Drop Down Lists'!Y$4)*Inputs!G$38,0)</f>
        <v>0</v>
      </c>
      <c r="AT2658">
        <f>IF(OR($D2658="51",$D2658="52",$D2658="61"),(AD2658/'Totals and Drop Down Lists'!Z$4)*Inputs!H$38,0)</f>
        <v>0</v>
      </c>
      <c r="AU2658">
        <f>IF(OR($D2658="51",$D2658="52",$D2658="61"),(AE2658/'Totals and Drop Down Lists'!AA$4)*Inputs!I$38,0)</f>
        <v>0</v>
      </c>
      <c r="AV2658">
        <f>IF(OR($D2658="51",$D2658="52",$D2658="61"),(AF2658/'Totals and Drop Down Lists'!AB$4)*Inputs!J$38,0)</f>
        <v>0</v>
      </c>
      <c r="AW2658">
        <f>IF(OR($D2658="51",$D2658="52",$D2658="61"),(AG2658/'Totals and Drop Down Lists'!AC$4)*Inputs!K$38,0)</f>
        <v>0</v>
      </c>
      <c r="AX2658">
        <f>IF(OR($D2658="51",$D2658="52",$D2658="61"),(AH2658/'Totals and Drop Down Lists'!AD$4)*Inputs!L$38,0)</f>
        <v>0</v>
      </c>
      <c r="AY2658">
        <f>IF(OR($D2658="51",$D2658="52",$D2658="61"),0,(AA2658/'Totals and Drop Down Lists'!W$5)*Inputs!E$39)</f>
        <v>0</v>
      </c>
      <c r="AZ2658">
        <f>IF(OR($D2658="51",$D2658="52",$D2658="61"),0,(AB2658/'Totals and Drop Down Lists'!X$5)*Inputs!F$39)</f>
        <v>0</v>
      </c>
      <c r="BA2658">
        <f>IF(OR($D2658="51",$D2658="52",$D2658="61"),0,(AC2658/'Totals and Drop Down Lists'!Y$5)*Inputs!G$39)</f>
        <v>0</v>
      </c>
      <c r="BB2658">
        <f>IF(OR($D2658="51",$D2658="52",$D2658="61"),0,(AD2658/'Totals and Drop Down Lists'!Z$5)*Inputs!H$39)</f>
        <v>0</v>
      </c>
      <c r="BC2658">
        <f>IF(OR($D2658="51",$D2658="52",$D2658="61"),0,(AE2658/'Totals and Drop Down Lists'!AA$5)*Inputs!I$39)</f>
        <v>0</v>
      </c>
      <c r="BD2658">
        <f>IF(OR($D2658="51",$D2658="52",$D2658="61"),0,(AF2658/'Totals and Drop Down Lists'!AB$5)*Inputs!J$39)</f>
        <v>0</v>
      </c>
      <c r="BE2658">
        <f>IF(OR($D2658="51",$D2658="52",$D2658="61"),0,(AG2658/'Totals and Drop Down Lists'!AC$5)*Inputs!K$39)</f>
        <v>0</v>
      </c>
      <c r="BF2658">
        <f>IF(OR($D2658="51",$D2658="52",$D2658="61"),0,(AH2658/'Totals and Drop Down Lists'!AD$5)*Inputs!L$39)</f>
        <v>0</v>
      </c>
      <c r="BG2658" s="10">
        <f t="shared" si="370"/>
        <v>559368.17839717178</v>
      </c>
    </row>
    <row r="2659" spans="1:59" ht="43.2">
      <c r="A2659" s="1" t="s">
        <v>7620</v>
      </c>
      <c r="B2659" s="1" t="s">
        <v>1107</v>
      </c>
      <c r="C2659" s="1" t="s">
        <v>1108</v>
      </c>
      <c r="D2659" s="1" t="s">
        <v>7</v>
      </c>
      <c r="E2659" s="1" t="s">
        <v>1109</v>
      </c>
      <c r="F2659" s="2">
        <v>143446</v>
      </c>
      <c r="G2659" s="2">
        <v>4033</v>
      </c>
      <c r="H2659" s="2">
        <v>505</v>
      </c>
      <c r="I2659" s="2">
        <v>44929</v>
      </c>
      <c r="J2659" s="2">
        <v>57361</v>
      </c>
      <c r="K2659" s="2">
        <v>29372</v>
      </c>
      <c r="L2659" s="2">
        <v>188</v>
      </c>
      <c r="M2659" s="2">
        <v>29</v>
      </c>
      <c r="N2659" s="2">
        <v>18</v>
      </c>
      <c r="O2659" s="2">
        <v>528</v>
      </c>
      <c r="P2659" s="2">
        <v>256</v>
      </c>
      <c r="Q2659" s="2">
        <v>71</v>
      </c>
      <c r="R2659" s="2">
        <v>26770</v>
      </c>
      <c r="S2659" s="2">
        <v>18469500</v>
      </c>
      <c r="T2659" s="2">
        <v>725982500</v>
      </c>
      <c r="U2659" s="2">
        <v>3294</v>
      </c>
      <c r="V2659" s="2">
        <v>4105</v>
      </c>
      <c r="W2659" s="2">
        <v>480</v>
      </c>
      <c r="X2659" s="2">
        <v>13000</v>
      </c>
      <c r="Y2659" s="2">
        <v>1550</v>
      </c>
      <c r="Z2659" s="2">
        <v>8075</v>
      </c>
      <c r="AA2659" s="9">
        <f t="shared" si="371"/>
        <v>143446</v>
      </c>
      <c r="AB2659" s="9">
        <f t="shared" si="372"/>
        <v>40391</v>
      </c>
      <c r="AC2659" s="9">
        <f t="shared" si="373"/>
        <v>27860</v>
      </c>
      <c r="AD2659" s="9">
        <f t="shared" si="374"/>
        <v>26770</v>
      </c>
      <c r="AE2659" s="44">
        <f t="shared" si="375"/>
        <v>1.0503791950015556E-3</v>
      </c>
      <c r="AF2659" s="9">
        <f t="shared" si="376"/>
        <v>8415</v>
      </c>
      <c r="AG2659" s="9">
        <f t="shared" si="369"/>
        <v>9625</v>
      </c>
      <c r="AH2659" s="44">
        <f t="shared" si="377"/>
        <v>1.8338703548523014E-3</v>
      </c>
      <c r="AI2659">
        <f>AA2659/'Totals and Drop Down Lists'!W$6*Inputs!E$37</f>
        <v>130125.66284401897</v>
      </c>
      <c r="AJ2659">
        <f>AB2659/'Totals and Drop Down Lists'!X$6*Inputs!F$37</f>
        <v>132902.02869873465</v>
      </c>
      <c r="AK2659">
        <f>AC2659/'Totals and Drop Down Lists'!Y$6*Inputs!G$37</f>
        <v>183662.53072675984</v>
      </c>
      <c r="AL2659">
        <f>AD2659/'Totals and Drop Down Lists'!Z$6*Inputs!H$37</f>
        <v>214628.50899773641</v>
      </c>
      <c r="AM2659">
        <f>AE2659/'Totals and Drop Down Lists'!AA$6*Inputs!I$37</f>
        <v>130761.02361572535</v>
      </c>
      <c r="AN2659">
        <f>AF2659/'Totals and Drop Down Lists'!AB$6*Inputs!J$37</f>
        <v>167935.57277600103</v>
      </c>
      <c r="AO2659">
        <f>AG2659/'Totals and Drop Down Lists'!AC$6*Inputs!K$37</f>
        <v>179251.92072375683</v>
      </c>
      <c r="AP2659">
        <f>AH2659/'Totals and Drop Down Lists'!AD$6*Inputs!L$37</f>
        <v>431564.54381641751</v>
      </c>
      <c r="AQ2659">
        <f>IF(OR($D2659="51",$D2659="52",$D2659="61"),(AA2659/'Totals and Drop Down Lists'!W$4)*Inputs!E$38,0)</f>
        <v>0</v>
      </c>
      <c r="AR2659">
        <f>IF(OR($D2659="51",$D2659="52",$D2659="61"),(AB2659/'Totals and Drop Down Lists'!X$4)*Inputs!F$38,0)</f>
        <v>0</v>
      </c>
      <c r="AS2659">
        <f>IF(OR($D2659="51",$D2659="52",$D2659="61"),(AC2659/'Totals and Drop Down Lists'!Y$4)*Inputs!G$38,0)</f>
        <v>0</v>
      </c>
      <c r="AT2659">
        <f>IF(OR($D2659="51",$D2659="52",$D2659="61"),(AD2659/'Totals and Drop Down Lists'!Z$4)*Inputs!H$38,0)</f>
        <v>0</v>
      </c>
      <c r="AU2659">
        <f>IF(OR($D2659="51",$D2659="52",$D2659="61"),(AE2659/'Totals and Drop Down Lists'!AA$4)*Inputs!I$38,0)</f>
        <v>0</v>
      </c>
      <c r="AV2659">
        <f>IF(OR($D2659="51",$D2659="52",$D2659="61"),(AF2659/'Totals and Drop Down Lists'!AB$4)*Inputs!J$38,0)</f>
        <v>0</v>
      </c>
      <c r="AW2659">
        <f>IF(OR($D2659="51",$D2659="52",$D2659="61"),(AG2659/'Totals and Drop Down Lists'!AC$4)*Inputs!K$38,0)</f>
        <v>0</v>
      </c>
      <c r="AX2659">
        <f>IF(OR($D2659="51",$D2659="52",$D2659="61"),(AH2659/'Totals and Drop Down Lists'!AD$4)*Inputs!L$38,0)</f>
        <v>0</v>
      </c>
      <c r="AY2659">
        <f>IF(OR($D2659="51",$D2659="52",$D2659="61"),0,(AA2659/'Totals and Drop Down Lists'!W$5)*Inputs!E$39)</f>
        <v>0</v>
      </c>
      <c r="AZ2659">
        <f>IF(OR($D2659="51",$D2659="52",$D2659="61"),0,(AB2659/'Totals and Drop Down Lists'!X$5)*Inputs!F$39)</f>
        <v>0</v>
      </c>
      <c r="BA2659">
        <f>IF(OR($D2659="51",$D2659="52",$D2659="61"),0,(AC2659/'Totals and Drop Down Lists'!Y$5)*Inputs!G$39)</f>
        <v>0</v>
      </c>
      <c r="BB2659">
        <f>IF(OR($D2659="51",$D2659="52",$D2659="61"),0,(AD2659/'Totals and Drop Down Lists'!Z$5)*Inputs!H$39)</f>
        <v>0</v>
      </c>
      <c r="BC2659">
        <f>IF(OR($D2659="51",$D2659="52",$D2659="61"),0,(AE2659/'Totals and Drop Down Lists'!AA$5)*Inputs!I$39)</f>
        <v>0</v>
      </c>
      <c r="BD2659">
        <f>IF(OR($D2659="51",$D2659="52",$D2659="61"),0,(AF2659/'Totals and Drop Down Lists'!AB$5)*Inputs!J$39)</f>
        <v>0</v>
      </c>
      <c r="BE2659">
        <f>IF(OR($D2659="51",$D2659="52",$D2659="61"),0,(AG2659/'Totals and Drop Down Lists'!AC$5)*Inputs!K$39)</f>
        <v>0</v>
      </c>
      <c r="BF2659">
        <f>IF(OR($D2659="51",$D2659="52",$D2659="61"),0,(AH2659/'Totals and Drop Down Lists'!AD$5)*Inputs!L$39)</f>
        <v>0</v>
      </c>
      <c r="BG2659" s="10">
        <f t="shared" si="370"/>
        <v>1570831.7921991504</v>
      </c>
    </row>
    <row r="2660" spans="1:59" ht="43.2">
      <c r="A2660" s="1" t="s">
        <v>7620</v>
      </c>
      <c r="B2660" s="1" t="s">
        <v>1107</v>
      </c>
      <c r="C2660" s="1" t="s">
        <v>1110</v>
      </c>
      <c r="D2660" s="1" t="s">
        <v>10</v>
      </c>
      <c r="E2660" s="1" t="s">
        <v>1111</v>
      </c>
      <c r="F2660" s="2">
        <v>56202</v>
      </c>
      <c r="G2660" s="2">
        <v>732</v>
      </c>
      <c r="H2660" s="2">
        <v>232</v>
      </c>
      <c r="I2660" s="2">
        <v>6193</v>
      </c>
      <c r="J2660" s="2">
        <v>25266</v>
      </c>
      <c r="K2660" s="2">
        <v>9645</v>
      </c>
      <c r="L2660" s="2">
        <v>27</v>
      </c>
      <c r="M2660" s="2">
        <v>3</v>
      </c>
      <c r="N2660" s="2">
        <v>9</v>
      </c>
      <c r="O2660" s="2">
        <v>74</v>
      </c>
      <c r="P2660" s="2">
        <v>52</v>
      </c>
      <c r="Q2660" s="2">
        <v>43</v>
      </c>
      <c r="R2660" s="2">
        <v>1556</v>
      </c>
      <c r="S2660" s="2">
        <v>7549100</v>
      </c>
      <c r="T2660" s="2">
        <v>376588400</v>
      </c>
      <c r="U2660" s="2">
        <v>456</v>
      </c>
      <c r="V2660" s="2">
        <v>390</v>
      </c>
      <c r="W2660" s="2">
        <v>0</v>
      </c>
      <c r="X2660" s="2">
        <v>1725</v>
      </c>
      <c r="Y2660" s="2">
        <v>130</v>
      </c>
      <c r="Z2660" s="2">
        <v>1245</v>
      </c>
      <c r="AA2660" s="9">
        <f t="shared" si="371"/>
        <v>56202</v>
      </c>
      <c r="AB2660" s="9">
        <f t="shared" si="372"/>
        <v>5229</v>
      </c>
      <c r="AC2660" s="9">
        <f t="shared" si="373"/>
        <v>1764</v>
      </c>
      <c r="AD2660" s="9">
        <f t="shared" si="374"/>
        <v>1556</v>
      </c>
      <c r="AE2660" s="44">
        <f t="shared" si="375"/>
        <v>2.5713651768390864E-4</v>
      </c>
      <c r="AF2660" s="9">
        <f t="shared" si="376"/>
        <v>1335</v>
      </c>
      <c r="AG2660" s="9">
        <f t="shared" si="369"/>
        <v>1375</v>
      </c>
      <c r="AH2660" s="44">
        <f t="shared" si="377"/>
        <v>1.9530777149349751E-4</v>
      </c>
      <c r="AI2660">
        <f>AA2660/'Totals and Drop Down Lists'!W$6*Inputs!E$37</f>
        <v>50983.105162636493</v>
      </c>
      <c r="AJ2660">
        <f>AB2660/'Totals and Drop Down Lists'!X$6*Inputs!F$37</f>
        <v>17205.434578635923</v>
      </c>
      <c r="AK2660">
        <f>AC2660/'Totals and Drop Down Lists'!Y$6*Inputs!G$37</f>
        <v>11628.883855061174</v>
      </c>
      <c r="AL2660">
        <f>AD2660/'Totals and Drop Down Lists'!Z$6*Inputs!H$37</f>
        <v>12475.23197611049</v>
      </c>
      <c r="AM2660">
        <f>AE2660/'Totals and Drop Down Lists'!AA$6*Inputs!I$37</f>
        <v>32010.758039891643</v>
      </c>
      <c r="AN2660">
        <f>AF2660/'Totals and Drop Down Lists'!AB$6*Inputs!J$37</f>
        <v>26642.18534236023</v>
      </c>
      <c r="AO2660">
        <f>AG2660/'Totals and Drop Down Lists'!AC$6*Inputs!K$37</f>
        <v>25607.417246250974</v>
      </c>
      <c r="AP2660">
        <f>AH2660/'Totals and Drop Down Lists'!AD$6*Inputs!L$37</f>
        <v>45961.760102273343</v>
      </c>
      <c r="AQ2660">
        <f>IF(OR($D2660="51",$D2660="52",$D2660="61"),(AA2660/'Totals and Drop Down Lists'!W$4)*Inputs!E$38,0)</f>
        <v>0</v>
      </c>
      <c r="AR2660">
        <f>IF(OR($D2660="51",$D2660="52",$D2660="61"),(AB2660/'Totals and Drop Down Lists'!X$4)*Inputs!F$38,0)</f>
        <v>0</v>
      </c>
      <c r="AS2660">
        <f>IF(OR($D2660="51",$D2660="52",$D2660="61"),(AC2660/'Totals and Drop Down Lists'!Y$4)*Inputs!G$38,0)</f>
        <v>0</v>
      </c>
      <c r="AT2660">
        <f>IF(OR($D2660="51",$D2660="52",$D2660="61"),(AD2660/'Totals and Drop Down Lists'!Z$4)*Inputs!H$38,0)</f>
        <v>0</v>
      </c>
      <c r="AU2660">
        <f>IF(OR($D2660="51",$D2660="52",$D2660="61"),(AE2660/'Totals and Drop Down Lists'!AA$4)*Inputs!I$38,0)</f>
        <v>0</v>
      </c>
      <c r="AV2660">
        <f>IF(OR($D2660="51",$D2660="52",$D2660="61"),(AF2660/'Totals and Drop Down Lists'!AB$4)*Inputs!J$38,0)</f>
        <v>0</v>
      </c>
      <c r="AW2660">
        <f>IF(OR($D2660="51",$D2660="52",$D2660="61"),(AG2660/'Totals and Drop Down Lists'!AC$4)*Inputs!K$38,0)</f>
        <v>0</v>
      </c>
      <c r="AX2660">
        <f>IF(OR($D2660="51",$D2660="52",$D2660="61"),(AH2660/'Totals and Drop Down Lists'!AD$4)*Inputs!L$38,0)</f>
        <v>0</v>
      </c>
      <c r="AY2660">
        <f>IF(OR($D2660="51",$D2660="52",$D2660="61"),0,(AA2660/'Totals and Drop Down Lists'!W$5)*Inputs!E$39)</f>
        <v>0</v>
      </c>
      <c r="AZ2660">
        <f>IF(OR($D2660="51",$D2660="52",$D2660="61"),0,(AB2660/'Totals and Drop Down Lists'!X$5)*Inputs!F$39)</f>
        <v>0</v>
      </c>
      <c r="BA2660">
        <f>IF(OR($D2660="51",$D2660="52",$D2660="61"),0,(AC2660/'Totals and Drop Down Lists'!Y$5)*Inputs!G$39)</f>
        <v>0</v>
      </c>
      <c r="BB2660">
        <f>IF(OR($D2660="51",$D2660="52",$D2660="61"),0,(AD2660/'Totals and Drop Down Lists'!Z$5)*Inputs!H$39)</f>
        <v>0</v>
      </c>
      <c r="BC2660">
        <f>IF(OR($D2660="51",$D2660="52",$D2660="61"),0,(AE2660/'Totals and Drop Down Lists'!AA$5)*Inputs!I$39)</f>
        <v>0</v>
      </c>
      <c r="BD2660">
        <f>IF(OR($D2660="51",$D2660="52",$D2660="61"),0,(AF2660/'Totals and Drop Down Lists'!AB$5)*Inputs!J$39)</f>
        <v>0</v>
      </c>
      <c r="BE2660">
        <f>IF(OR($D2660="51",$D2660="52",$D2660="61"),0,(AG2660/'Totals and Drop Down Lists'!AC$5)*Inputs!K$39)</f>
        <v>0</v>
      </c>
      <c r="BF2660">
        <f>IF(OR($D2660="51",$D2660="52",$D2660="61"),0,(AH2660/'Totals and Drop Down Lists'!AD$5)*Inputs!L$39)</f>
        <v>0</v>
      </c>
      <c r="BG2660" s="10">
        <f t="shared" si="370"/>
        <v>222514.77630322028</v>
      </c>
    </row>
    <row r="2661" spans="1:59" ht="43.2">
      <c r="A2661" s="1" t="s">
        <v>7620</v>
      </c>
      <c r="B2661" s="1" t="s">
        <v>1107</v>
      </c>
      <c r="C2661" s="1" t="s">
        <v>314</v>
      </c>
      <c r="D2661" s="1" t="s">
        <v>215</v>
      </c>
      <c r="E2661" s="1" t="s">
        <v>1112</v>
      </c>
      <c r="F2661" s="2">
        <v>337363</v>
      </c>
      <c r="G2661" s="2">
        <v>3588</v>
      </c>
      <c r="H2661" s="2">
        <v>228</v>
      </c>
      <c r="I2661" s="2">
        <v>40335</v>
      </c>
      <c r="J2661" s="2">
        <v>140184</v>
      </c>
      <c r="K2661" s="2">
        <v>45480</v>
      </c>
      <c r="L2661" s="2">
        <v>379</v>
      </c>
      <c r="M2661" s="2">
        <v>70</v>
      </c>
      <c r="N2661" s="2">
        <v>22</v>
      </c>
      <c r="O2661" s="2">
        <v>576</v>
      </c>
      <c r="P2661" s="2">
        <v>246</v>
      </c>
      <c r="Q2661" s="2">
        <v>97</v>
      </c>
      <c r="R2661" s="2">
        <v>13310</v>
      </c>
      <c r="S2661" s="2">
        <v>35424900</v>
      </c>
      <c r="T2661" s="2">
        <v>1767226400</v>
      </c>
      <c r="U2661" s="2">
        <v>3140</v>
      </c>
      <c r="V2661" s="2">
        <v>2140</v>
      </c>
      <c r="W2661" s="2">
        <v>60</v>
      </c>
      <c r="X2661" s="2">
        <v>9149</v>
      </c>
      <c r="Y2661" s="2">
        <v>840</v>
      </c>
      <c r="Z2661" s="2">
        <v>6364</v>
      </c>
      <c r="AA2661" s="9">
        <f t="shared" si="371"/>
        <v>337363</v>
      </c>
      <c r="AB2661" s="9">
        <f t="shared" si="372"/>
        <v>36519</v>
      </c>
      <c r="AC2661" s="9">
        <f t="shared" si="373"/>
        <v>14700</v>
      </c>
      <c r="AD2661" s="9">
        <f t="shared" si="374"/>
        <v>13310</v>
      </c>
      <c r="AE2661" s="44">
        <f t="shared" si="375"/>
        <v>1.0304768745967761E-3</v>
      </c>
      <c r="AF2661" s="9">
        <f t="shared" si="376"/>
        <v>6949</v>
      </c>
      <c r="AG2661" s="9">
        <f t="shared" si="369"/>
        <v>7204</v>
      </c>
      <c r="AH2661" s="44">
        <f t="shared" si="377"/>
        <v>8.6965460007084174E-4</v>
      </c>
      <c r="AI2661">
        <f>AA2661/'Totals and Drop Down Lists'!W$6*Inputs!E$37</f>
        <v>306035.60917729855</v>
      </c>
      <c r="AJ2661">
        <f>AB2661/'Totals and Drop Down Lists'!X$6*Inputs!F$37</f>
        <v>120161.64952709987</v>
      </c>
      <c r="AK2661">
        <f>AC2661/'Totals and Drop Down Lists'!Y$6*Inputs!G$37</f>
        <v>96907.365458843138</v>
      </c>
      <c r="AL2661">
        <f>AD2661/'Totals and Drop Down Lists'!Z$6*Inputs!H$37</f>
        <v>106712.94190361866</v>
      </c>
      <c r="AM2661">
        <f>AE2661/'Totals and Drop Down Lists'!AA$6*Inputs!I$37</f>
        <v>128283.39667790956</v>
      </c>
      <c r="AN2661">
        <f>AF2661/'Totals and Drop Down Lists'!AB$6*Inputs!J$37</f>
        <v>138679.06063225563</v>
      </c>
      <c r="AO2661">
        <f>AG2661/'Totals and Drop Down Lists'!AC$6*Inputs!K$37</f>
        <v>134164.24279417601</v>
      </c>
      <c r="AP2661">
        <f>AH2661/'Totals and Drop Down Lists'!AD$6*Inputs!L$37</f>
        <v>204655.73793936439</v>
      </c>
      <c r="AQ2661">
        <f>IF(OR($D2661="51",$D2661="52",$D2661="61"),(AA2661/'Totals and Drop Down Lists'!W$4)*Inputs!E$38,0)</f>
        <v>0</v>
      </c>
      <c r="AR2661">
        <f>IF(OR($D2661="51",$D2661="52",$D2661="61"),(AB2661/'Totals and Drop Down Lists'!X$4)*Inputs!F$38,0)</f>
        <v>0</v>
      </c>
      <c r="AS2661">
        <f>IF(OR($D2661="51",$D2661="52",$D2661="61"),(AC2661/'Totals and Drop Down Lists'!Y$4)*Inputs!G$38,0)</f>
        <v>0</v>
      </c>
      <c r="AT2661">
        <f>IF(OR($D2661="51",$D2661="52",$D2661="61"),(AD2661/'Totals and Drop Down Lists'!Z$4)*Inputs!H$38,0)</f>
        <v>0</v>
      </c>
      <c r="AU2661">
        <f>IF(OR($D2661="51",$D2661="52",$D2661="61"),(AE2661/'Totals and Drop Down Lists'!AA$4)*Inputs!I$38,0)</f>
        <v>0</v>
      </c>
      <c r="AV2661">
        <f>IF(OR($D2661="51",$D2661="52",$D2661="61"),(AF2661/'Totals and Drop Down Lists'!AB$4)*Inputs!J$38,0)</f>
        <v>0</v>
      </c>
      <c r="AW2661">
        <f>IF(OR($D2661="51",$D2661="52",$D2661="61"),(AG2661/'Totals and Drop Down Lists'!AC$4)*Inputs!K$38,0)</f>
        <v>0</v>
      </c>
      <c r="AX2661">
        <f>IF(OR($D2661="51",$D2661="52",$D2661="61"),(AH2661/'Totals and Drop Down Lists'!AD$4)*Inputs!L$38,0)</f>
        <v>0</v>
      </c>
      <c r="AY2661">
        <f>IF(OR($D2661="51",$D2661="52",$D2661="61"),0,(AA2661/'Totals and Drop Down Lists'!W$5)*Inputs!E$39)</f>
        <v>0</v>
      </c>
      <c r="AZ2661">
        <f>IF(OR($D2661="51",$D2661="52",$D2661="61"),0,(AB2661/'Totals and Drop Down Lists'!X$5)*Inputs!F$39)</f>
        <v>0</v>
      </c>
      <c r="BA2661">
        <f>IF(OR($D2661="51",$D2661="52",$D2661="61"),0,(AC2661/'Totals and Drop Down Lists'!Y$5)*Inputs!G$39)</f>
        <v>0</v>
      </c>
      <c r="BB2661">
        <f>IF(OR($D2661="51",$D2661="52",$D2661="61"),0,(AD2661/'Totals and Drop Down Lists'!Z$5)*Inputs!H$39)</f>
        <v>0</v>
      </c>
      <c r="BC2661">
        <f>IF(OR($D2661="51",$D2661="52",$D2661="61"),0,(AE2661/'Totals and Drop Down Lists'!AA$5)*Inputs!I$39)</f>
        <v>0</v>
      </c>
      <c r="BD2661">
        <f>IF(OR($D2661="51",$D2661="52",$D2661="61"),0,(AF2661/'Totals and Drop Down Lists'!AB$5)*Inputs!J$39)</f>
        <v>0</v>
      </c>
      <c r="BE2661">
        <f>IF(OR($D2661="51",$D2661="52",$D2661="61"),0,(AG2661/'Totals and Drop Down Lists'!AC$5)*Inputs!K$39)</f>
        <v>0</v>
      </c>
      <c r="BF2661">
        <f>IF(OR($D2661="51",$D2661="52",$D2661="61"),0,(AH2661/'Totals and Drop Down Lists'!AD$5)*Inputs!L$39)</f>
        <v>0</v>
      </c>
      <c r="BG2661" s="10">
        <f t="shared" si="370"/>
        <v>1235600.0041105659</v>
      </c>
    </row>
    <row r="2662" spans="1:59">
      <c r="A2662" s="1" t="s">
        <v>7621</v>
      </c>
      <c r="B2662" s="1" t="s">
        <v>5</v>
      </c>
      <c r="C2662" s="1" t="s">
        <v>6</v>
      </c>
      <c r="D2662" s="1" t="s">
        <v>7</v>
      </c>
      <c r="E2662" s="1" t="s">
        <v>8</v>
      </c>
      <c r="F2662" s="2">
        <v>199038</v>
      </c>
      <c r="G2662" s="2">
        <v>6875</v>
      </c>
      <c r="H2662" s="2">
        <v>782</v>
      </c>
      <c r="I2662" s="2">
        <v>53304</v>
      </c>
      <c r="J2662" s="2">
        <v>83326</v>
      </c>
      <c r="K2662" s="2">
        <v>38257</v>
      </c>
      <c r="L2662" s="2">
        <v>299</v>
      </c>
      <c r="M2662" s="2">
        <v>32</v>
      </c>
      <c r="N2662" s="2">
        <v>0</v>
      </c>
      <c r="O2662" s="2">
        <v>745</v>
      </c>
      <c r="P2662" s="2">
        <v>178</v>
      </c>
      <c r="Q2662" s="2">
        <v>25</v>
      </c>
      <c r="R2662" s="2">
        <v>33631</v>
      </c>
      <c r="S2662" s="2">
        <v>25938300</v>
      </c>
      <c r="T2662" s="2">
        <v>1064652000</v>
      </c>
      <c r="U2662" s="2">
        <v>4131</v>
      </c>
      <c r="V2662" s="2">
        <v>4650</v>
      </c>
      <c r="W2662" s="2">
        <v>200</v>
      </c>
      <c r="X2662" s="2">
        <v>15220</v>
      </c>
      <c r="Y2662" s="2">
        <v>1960</v>
      </c>
      <c r="Z2662" s="2">
        <v>9550</v>
      </c>
      <c r="AA2662" s="9">
        <f t="shared" si="371"/>
        <v>199038</v>
      </c>
      <c r="AB2662" s="9">
        <f t="shared" si="372"/>
        <v>45647</v>
      </c>
      <c r="AC2662" s="9">
        <f t="shared" si="373"/>
        <v>34910</v>
      </c>
      <c r="AD2662" s="9">
        <f t="shared" si="374"/>
        <v>33631</v>
      </c>
      <c r="AE2662" s="44">
        <f t="shared" si="375"/>
        <v>1.2266963512293321E-3</v>
      </c>
      <c r="AF2662" s="9">
        <f t="shared" si="376"/>
        <v>10370</v>
      </c>
      <c r="AG2662" s="9">
        <f t="shared" si="369"/>
        <v>11510</v>
      </c>
      <c r="AH2662" s="44">
        <f t="shared" si="377"/>
        <v>1.9663317263632855E-3</v>
      </c>
      <c r="AI2662">
        <f>AA2662/'Totals and Drop Down Lists'!W$6*Inputs!E$37</f>
        <v>180555.41235829407</v>
      </c>
      <c r="AJ2662">
        <f>AB2662/'Totals and Drop Down Lists'!X$6*Inputs!F$37</f>
        <v>150196.303731305</v>
      </c>
      <c r="AK2662">
        <f>AC2662/'Totals and Drop Down Lists'!Y$6*Inputs!G$37</f>
        <v>230138.51212028664</v>
      </c>
      <c r="AL2662">
        <f>AD2662/'Totals and Drop Down Lists'!Z$6*Inputs!H$37</f>
        <v>269636.58521116443</v>
      </c>
      <c r="AM2662">
        <f>AE2662/'Totals and Drop Down Lists'!AA$6*Inputs!I$37</f>
        <v>152710.63185156218</v>
      </c>
      <c r="AN2662">
        <f>AF2662/'Totals and Drop Down Lists'!AB$6*Inputs!J$37</f>
        <v>206950.90786537499</v>
      </c>
      <c r="AO2662">
        <f>AG2662/'Totals and Drop Down Lists'!AC$6*Inputs!K$37</f>
        <v>214357.36182134453</v>
      </c>
      <c r="AP2662">
        <f>AH2662/'Totals and Drop Down Lists'!AD$6*Inputs!L$37</f>
        <v>462736.66632670199</v>
      </c>
      <c r="AQ2662">
        <f>IF(OR($D2662="51",$D2662="52",$D2662="61"),(AA2662/'Totals and Drop Down Lists'!W$4)*Inputs!E$38,0)</f>
        <v>0</v>
      </c>
      <c r="AR2662">
        <f>IF(OR($D2662="51",$D2662="52",$D2662="61"),(AB2662/'Totals and Drop Down Lists'!X$4)*Inputs!F$38,0)</f>
        <v>0</v>
      </c>
      <c r="AS2662">
        <f>IF(OR($D2662="51",$D2662="52",$D2662="61"),(AC2662/'Totals and Drop Down Lists'!Y$4)*Inputs!G$38,0)</f>
        <v>0</v>
      </c>
      <c r="AT2662">
        <f>IF(OR($D2662="51",$D2662="52",$D2662="61"),(AD2662/'Totals and Drop Down Lists'!Z$4)*Inputs!H$38,0)</f>
        <v>0</v>
      </c>
      <c r="AU2662">
        <f>IF(OR($D2662="51",$D2662="52",$D2662="61"),(AE2662/'Totals and Drop Down Lists'!AA$4)*Inputs!I$38,0)</f>
        <v>0</v>
      </c>
      <c r="AV2662">
        <f>IF(OR($D2662="51",$D2662="52",$D2662="61"),(AF2662/'Totals and Drop Down Lists'!AB$4)*Inputs!J$38,0)</f>
        <v>0</v>
      </c>
      <c r="AW2662">
        <f>IF(OR($D2662="51",$D2662="52",$D2662="61"),(AG2662/'Totals and Drop Down Lists'!AC$4)*Inputs!K$38,0)</f>
        <v>0</v>
      </c>
      <c r="AX2662">
        <f>IF(OR($D2662="51",$D2662="52",$D2662="61"),(AH2662/'Totals and Drop Down Lists'!AD$4)*Inputs!L$38,0)</f>
        <v>0</v>
      </c>
      <c r="AY2662">
        <f>IF(OR($D2662="51",$D2662="52",$D2662="61"),0,(AA2662/'Totals and Drop Down Lists'!W$5)*Inputs!E$39)</f>
        <v>0</v>
      </c>
      <c r="AZ2662">
        <f>IF(OR($D2662="51",$D2662="52",$D2662="61"),0,(AB2662/'Totals and Drop Down Lists'!X$5)*Inputs!F$39)</f>
        <v>0</v>
      </c>
      <c r="BA2662">
        <f>IF(OR($D2662="51",$D2662="52",$D2662="61"),0,(AC2662/'Totals and Drop Down Lists'!Y$5)*Inputs!G$39)</f>
        <v>0</v>
      </c>
      <c r="BB2662">
        <f>IF(OR($D2662="51",$D2662="52",$D2662="61"),0,(AD2662/'Totals and Drop Down Lists'!Z$5)*Inputs!H$39)</f>
        <v>0</v>
      </c>
      <c r="BC2662">
        <f>IF(OR($D2662="51",$D2662="52",$D2662="61"),0,(AE2662/'Totals and Drop Down Lists'!AA$5)*Inputs!I$39)</f>
        <v>0</v>
      </c>
      <c r="BD2662">
        <f>IF(OR($D2662="51",$D2662="52",$D2662="61"),0,(AF2662/'Totals and Drop Down Lists'!AB$5)*Inputs!J$39)</f>
        <v>0</v>
      </c>
      <c r="BE2662">
        <f>IF(OR($D2662="51",$D2662="52",$D2662="61"),0,(AG2662/'Totals and Drop Down Lists'!AC$5)*Inputs!K$39)</f>
        <v>0</v>
      </c>
      <c r="BF2662">
        <f>IF(OR($D2662="51",$D2662="52",$D2662="61"),0,(AH2662/'Totals and Drop Down Lists'!AD$5)*Inputs!L$39)</f>
        <v>0</v>
      </c>
      <c r="BG2662" s="10">
        <f t="shared" si="370"/>
        <v>1867282.3812860339</v>
      </c>
    </row>
    <row r="2663" spans="1:59">
      <c r="A2663" s="1" t="s">
        <v>7621</v>
      </c>
      <c r="B2663" s="1" t="s">
        <v>5</v>
      </c>
      <c r="C2663" s="1" t="s">
        <v>9</v>
      </c>
      <c r="D2663" s="1" t="s">
        <v>10</v>
      </c>
      <c r="E2663" s="1" t="s">
        <v>11</v>
      </c>
      <c r="F2663" s="2">
        <v>26461</v>
      </c>
      <c r="G2663" s="2">
        <v>381</v>
      </c>
      <c r="H2663" s="2">
        <v>28</v>
      </c>
      <c r="I2663" s="2">
        <v>5326</v>
      </c>
      <c r="J2663" s="2">
        <v>10747</v>
      </c>
      <c r="K2663" s="2">
        <v>3897</v>
      </c>
      <c r="L2663" s="2">
        <v>20</v>
      </c>
      <c r="M2663" s="2">
        <v>0</v>
      </c>
      <c r="N2663" s="2">
        <v>0</v>
      </c>
      <c r="O2663" s="2">
        <v>92</v>
      </c>
      <c r="P2663" s="2">
        <v>0</v>
      </c>
      <c r="Q2663" s="2">
        <v>0</v>
      </c>
      <c r="R2663" s="2">
        <v>3978</v>
      </c>
      <c r="S2663" s="2">
        <v>2626000</v>
      </c>
      <c r="T2663" s="2">
        <v>119922700</v>
      </c>
      <c r="U2663" s="2">
        <v>353</v>
      </c>
      <c r="V2663" s="2">
        <v>475</v>
      </c>
      <c r="W2663" s="2">
        <v>35</v>
      </c>
      <c r="X2663" s="2">
        <v>1450</v>
      </c>
      <c r="Y2663" s="2">
        <v>170</v>
      </c>
      <c r="Z2663" s="2">
        <v>910</v>
      </c>
      <c r="AA2663" s="9">
        <f t="shared" si="371"/>
        <v>26461</v>
      </c>
      <c r="AB2663" s="9">
        <f t="shared" si="372"/>
        <v>4917</v>
      </c>
      <c r="AC2663" s="9">
        <f t="shared" si="373"/>
        <v>4090</v>
      </c>
      <c r="AD2663" s="9">
        <f t="shared" si="374"/>
        <v>3978</v>
      </c>
      <c r="AE2663" s="44">
        <f t="shared" si="375"/>
        <v>9.8689136410641792E-5</v>
      </c>
      <c r="AF2663" s="9">
        <f t="shared" si="376"/>
        <v>940</v>
      </c>
      <c r="AG2663" s="9">
        <f t="shared" si="369"/>
        <v>1080</v>
      </c>
      <c r="AH2663" s="44">
        <f t="shared" si="377"/>
        <v>1.4571960948685076E-4</v>
      </c>
      <c r="AI2663">
        <f>AA2663/'Totals and Drop Down Lists'!W$6*Inputs!E$37</f>
        <v>24003.842313592471</v>
      </c>
      <c r="AJ2663">
        <f>AB2663/'Totals and Drop Down Lists'!X$6*Inputs!F$37</f>
        <v>16178.833777615764</v>
      </c>
      <c r="AK2663">
        <f>AC2663/'Totals and Drop Down Lists'!Y$6*Inputs!G$37</f>
        <v>26962.661546031864</v>
      </c>
      <c r="AL2663">
        <f>AD2663/'Totals and Drop Down Lists'!Z$6*Inputs!H$37</f>
        <v>31893.620052035687</v>
      </c>
      <c r="AM2663">
        <f>AE2663/'Totals and Drop Down Lists'!AA$6*Inputs!I$37</f>
        <v>12285.746479192554</v>
      </c>
      <c r="AN2663">
        <f>AF2663/'Totals and Drop Down Lists'!AB$6*Inputs!J$37</f>
        <v>18759.29155192406</v>
      </c>
      <c r="AO2663">
        <f>AG2663/'Totals and Drop Down Lists'!AC$6*Inputs!K$37</f>
        <v>20113.462273418947</v>
      </c>
      <c r="AP2663">
        <f>AH2663/'Totals and Drop Down Lists'!AD$6*Inputs!L$37</f>
        <v>34292.182447305095</v>
      </c>
      <c r="AQ2663">
        <f>IF(OR($D2663="51",$D2663="52",$D2663="61"),(AA2663/'Totals and Drop Down Lists'!W$4)*Inputs!E$38,0)</f>
        <v>0</v>
      </c>
      <c r="AR2663">
        <f>IF(OR($D2663="51",$D2663="52",$D2663="61"),(AB2663/'Totals and Drop Down Lists'!X$4)*Inputs!F$38,0)</f>
        <v>0</v>
      </c>
      <c r="AS2663">
        <f>IF(OR($D2663="51",$D2663="52",$D2663="61"),(AC2663/'Totals and Drop Down Lists'!Y$4)*Inputs!G$38,0)</f>
        <v>0</v>
      </c>
      <c r="AT2663">
        <f>IF(OR($D2663="51",$D2663="52",$D2663="61"),(AD2663/'Totals and Drop Down Lists'!Z$4)*Inputs!H$38,0)</f>
        <v>0</v>
      </c>
      <c r="AU2663">
        <f>IF(OR($D2663="51",$D2663="52",$D2663="61"),(AE2663/'Totals and Drop Down Lists'!AA$4)*Inputs!I$38,0)</f>
        <v>0</v>
      </c>
      <c r="AV2663">
        <f>IF(OR($D2663="51",$D2663="52",$D2663="61"),(AF2663/'Totals and Drop Down Lists'!AB$4)*Inputs!J$38,0)</f>
        <v>0</v>
      </c>
      <c r="AW2663">
        <f>IF(OR($D2663="51",$D2663="52",$D2663="61"),(AG2663/'Totals and Drop Down Lists'!AC$4)*Inputs!K$38,0)</f>
        <v>0</v>
      </c>
      <c r="AX2663">
        <f>IF(OR($D2663="51",$D2663="52",$D2663="61"),(AH2663/'Totals and Drop Down Lists'!AD$4)*Inputs!L$38,0)</f>
        <v>0</v>
      </c>
      <c r="AY2663">
        <f>IF(OR($D2663="51",$D2663="52",$D2663="61"),0,(AA2663/'Totals and Drop Down Lists'!W$5)*Inputs!E$39)</f>
        <v>0</v>
      </c>
      <c r="AZ2663">
        <f>IF(OR($D2663="51",$D2663="52",$D2663="61"),0,(AB2663/'Totals and Drop Down Lists'!X$5)*Inputs!F$39)</f>
        <v>0</v>
      </c>
      <c r="BA2663">
        <f>IF(OR($D2663="51",$D2663="52",$D2663="61"),0,(AC2663/'Totals and Drop Down Lists'!Y$5)*Inputs!G$39)</f>
        <v>0</v>
      </c>
      <c r="BB2663">
        <f>IF(OR($D2663="51",$D2663="52",$D2663="61"),0,(AD2663/'Totals and Drop Down Lists'!Z$5)*Inputs!H$39)</f>
        <v>0</v>
      </c>
      <c r="BC2663">
        <f>IF(OR($D2663="51",$D2663="52",$D2663="61"),0,(AE2663/'Totals and Drop Down Lists'!AA$5)*Inputs!I$39)</f>
        <v>0</v>
      </c>
      <c r="BD2663">
        <f>IF(OR($D2663="51",$D2663="52",$D2663="61"),0,(AF2663/'Totals and Drop Down Lists'!AB$5)*Inputs!J$39)</f>
        <v>0</v>
      </c>
      <c r="BE2663">
        <f>IF(OR($D2663="51",$D2663="52",$D2663="61"),0,(AG2663/'Totals and Drop Down Lists'!AC$5)*Inputs!K$39)</f>
        <v>0</v>
      </c>
      <c r="BF2663">
        <f>IF(OR($D2663="51",$D2663="52",$D2663="61"),0,(AH2663/'Totals and Drop Down Lists'!AD$5)*Inputs!L$39)</f>
        <v>0</v>
      </c>
      <c r="BG2663" s="10">
        <f t="shared" si="370"/>
        <v>184489.64044111644</v>
      </c>
    </row>
    <row r="2664" spans="1:59">
      <c r="A2664" s="1" t="s">
        <v>7621</v>
      </c>
      <c r="B2664" s="1" t="s">
        <v>5</v>
      </c>
      <c r="C2664" s="1" t="s">
        <v>12</v>
      </c>
      <c r="D2664" s="1" t="s">
        <v>10</v>
      </c>
      <c r="E2664" s="1" t="s">
        <v>13</v>
      </c>
      <c r="F2664" s="2">
        <v>49430</v>
      </c>
      <c r="G2664" s="2">
        <v>534</v>
      </c>
      <c r="H2664" s="2">
        <v>265</v>
      </c>
      <c r="I2664" s="2">
        <v>5895</v>
      </c>
      <c r="J2664" s="2">
        <v>21854</v>
      </c>
      <c r="K2664" s="2">
        <v>8056</v>
      </c>
      <c r="L2664" s="2">
        <v>8</v>
      </c>
      <c r="M2664" s="2">
        <v>0</v>
      </c>
      <c r="N2664" s="2">
        <v>0</v>
      </c>
      <c r="O2664" s="2">
        <v>82</v>
      </c>
      <c r="P2664" s="2">
        <v>0</v>
      </c>
      <c r="Q2664" s="2">
        <v>0</v>
      </c>
      <c r="R2664" s="2">
        <v>3959</v>
      </c>
      <c r="S2664" s="2">
        <v>5989800</v>
      </c>
      <c r="T2664" s="2">
        <v>316474500</v>
      </c>
      <c r="U2664" s="2">
        <v>408</v>
      </c>
      <c r="V2664" s="2">
        <v>655</v>
      </c>
      <c r="W2664" s="2">
        <v>0</v>
      </c>
      <c r="X2664" s="2">
        <v>1785</v>
      </c>
      <c r="Y2664" s="2">
        <v>260</v>
      </c>
      <c r="Z2664" s="2">
        <v>970</v>
      </c>
      <c r="AA2664" s="9">
        <f t="shared" si="371"/>
        <v>49430</v>
      </c>
      <c r="AB2664" s="9">
        <f t="shared" si="372"/>
        <v>5096</v>
      </c>
      <c r="AC2664" s="9">
        <f t="shared" si="373"/>
        <v>4049</v>
      </c>
      <c r="AD2664" s="9">
        <f t="shared" si="374"/>
        <v>3959</v>
      </c>
      <c r="AE2664" s="44">
        <f t="shared" si="375"/>
        <v>2.0739761712344832E-4</v>
      </c>
      <c r="AF2664" s="9">
        <f t="shared" si="376"/>
        <v>1130</v>
      </c>
      <c r="AG2664" s="9">
        <f t="shared" si="369"/>
        <v>1230</v>
      </c>
      <c r="AH2664" s="44">
        <f t="shared" si="377"/>
        <v>1.6871151158934526E-4</v>
      </c>
      <c r="AI2664">
        <f>AA2664/'Totals and Drop Down Lists'!W$6*Inputs!E$37</f>
        <v>44839.950325417638</v>
      </c>
      <c r="AJ2664">
        <f>AB2664/'Totals and Drop Down Lists'!X$6*Inputs!F$37</f>
        <v>16767.813083329253</v>
      </c>
      <c r="AK2664">
        <f>AC2664/'Totals and Drop Down Lists'!Y$6*Inputs!G$37</f>
        <v>26692.375696792915</v>
      </c>
      <c r="AL2664">
        <f>AD2664/'Totals and Drop Down Lists'!Z$6*Inputs!H$37</f>
        <v>31741.287527905806</v>
      </c>
      <c r="AM2664">
        <f>AE2664/'Totals and Drop Down Lists'!AA$6*Inputs!I$37</f>
        <v>25818.79462157876</v>
      </c>
      <c r="AN2664">
        <f>AF2664/'Totals and Drop Down Lists'!AB$6*Inputs!J$37</f>
        <v>22551.063248589558</v>
      </c>
      <c r="AO2664">
        <f>AG2664/'Totals and Drop Down Lists'!AC$6*Inputs!K$37</f>
        <v>22906.998700282693</v>
      </c>
      <c r="AP2664">
        <f>AH2664/'Totals and Drop Down Lists'!AD$6*Inputs!L$37</f>
        <v>39702.864677965787</v>
      </c>
      <c r="AQ2664">
        <f>IF(OR($D2664="51",$D2664="52",$D2664="61"),(AA2664/'Totals and Drop Down Lists'!W$4)*Inputs!E$38,0)</f>
        <v>0</v>
      </c>
      <c r="AR2664">
        <f>IF(OR($D2664="51",$D2664="52",$D2664="61"),(AB2664/'Totals and Drop Down Lists'!X$4)*Inputs!F$38,0)</f>
        <v>0</v>
      </c>
      <c r="AS2664">
        <f>IF(OR($D2664="51",$D2664="52",$D2664="61"),(AC2664/'Totals and Drop Down Lists'!Y$4)*Inputs!G$38,0)</f>
        <v>0</v>
      </c>
      <c r="AT2664">
        <f>IF(OR($D2664="51",$D2664="52",$D2664="61"),(AD2664/'Totals and Drop Down Lists'!Z$4)*Inputs!H$38,0)</f>
        <v>0</v>
      </c>
      <c r="AU2664">
        <f>IF(OR($D2664="51",$D2664="52",$D2664="61"),(AE2664/'Totals and Drop Down Lists'!AA$4)*Inputs!I$38,0)</f>
        <v>0</v>
      </c>
      <c r="AV2664">
        <f>IF(OR($D2664="51",$D2664="52",$D2664="61"),(AF2664/'Totals and Drop Down Lists'!AB$4)*Inputs!J$38,0)</f>
        <v>0</v>
      </c>
      <c r="AW2664">
        <f>IF(OR($D2664="51",$D2664="52",$D2664="61"),(AG2664/'Totals and Drop Down Lists'!AC$4)*Inputs!K$38,0)</f>
        <v>0</v>
      </c>
      <c r="AX2664">
        <f>IF(OR($D2664="51",$D2664="52",$D2664="61"),(AH2664/'Totals and Drop Down Lists'!AD$4)*Inputs!L$38,0)</f>
        <v>0</v>
      </c>
      <c r="AY2664">
        <f>IF(OR($D2664="51",$D2664="52",$D2664="61"),0,(AA2664/'Totals and Drop Down Lists'!W$5)*Inputs!E$39)</f>
        <v>0</v>
      </c>
      <c r="AZ2664">
        <f>IF(OR($D2664="51",$D2664="52",$D2664="61"),0,(AB2664/'Totals and Drop Down Lists'!X$5)*Inputs!F$39)</f>
        <v>0</v>
      </c>
      <c r="BA2664">
        <f>IF(OR($D2664="51",$D2664="52",$D2664="61"),0,(AC2664/'Totals and Drop Down Lists'!Y$5)*Inputs!G$39)</f>
        <v>0</v>
      </c>
      <c r="BB2664">
        <f>IF(OR($D2664="51",$D2664="52",$D2664="61"),0,(AD2664/'Totals and Drop Down Lists'!Z$5)*Inputs!H$39)</f>
        <v>0</v>
      </c>
      <c r="BC2664">
        <f>IF(OR($D2664="51",$D2664="52",$D2664="61"),0,(AE2664/'Totals and Drop Down Lists'!AA$5)*Inputs!I$39)</f>
        <v>0</v>
      </c>
      <c r="BD2664">
        <f>IF(OR($D2664="51",$D2664="52",$D2664="61"),0,(AF2664/'Totals and Drop Down Lists'!AB$5)*Inputs!J$39)</f>
        <v>0</v>
      </c>
      <c r="BE2664">
        <f>IF(OR($D2664="51",$D2664="52",$D2664="61"),0,(AG2664/'Totals and Drop Down Lists'!AC$5)*Inputs!K$39)</f>
        <v>0</v>
      </c>
      <c r="BF2664">
        <f>IF(OR($D2664="51",$D2664="52",$D2664="61"),0,(AH2664/'Totals and Drop Down Lists'!AD$5)*Inputs!L$39)</f>
        <v>0</v>
      </c>
      <c r="BG2664" s="10">
        <f t="shared" si="370"/>
        <v>231021.14788186239</v>
      </c>
    </row>
    <row r="2665" spans="1:59">
      <c r="A2665" s="1" t="s">
        <v>7621</v>
      </c>
      <c r="B2665" s="1" t="s">
        <v>5</v>
      </c>
      <c r="C2665" s="1" t="s">
        <v>14</v>
      </c>
      <c r="D2665" s="1" t="s">
        <v>15</v>
      </c>
      <c r="E2665" s="1" t="s">
        <v>16</v>
      </c>
      <c r="F2665" s="2">
        <v>266663</v>
      </c>
      <c r="G2665" s="2">
        <v>1558</v>
      </c>
      <c r="H2665" s="2">
        <v>237</v>
      </c>
      <c r="I2665" s="2">
        <v>17321</v>
      </c>
      <c r="J2665" s="2">
        <v>104448</v>
      </c>
      <c r="K2665" s="2">
        <v>20616</v>
      </c>
      <c r="L2665" s="2">
        <v>245</v>
      </c>
      <c r="M2665" s="2">
        <v>13</v>
      </c>
      <c r="N2665" s="2">
        <v>10</v>
      </c>
      <c r="O2665" s="2">
        <v>224</v>
      </c>
      <c r="P2665" s="2">
        <v>51</v>
      </c>
      <c r="Q2665" s="2">
        <v>30</v>
      </c>
      <c r="R2665" s="2">
        <v>7816</v>
      </c>
      <c r="S2665" s="2">
        <v>18605200</v>
      </c>
      <c r="T2665" s="2">
        <v>914273600</v>
      </c>
      <c r="U2665" s="2">
        <v>1837</v>
      </c>
      <c r="V2665" s="2">
        <v>1073</v>
      </c>
      <c r="W2665" s="2">
        <v>29</v>
      </c>
      <c r="X2665" s="2">
        <v>2952</v>
      </c>
      <c r="Y2665" s="2">
        <v>379</v>
      </c>
      <c r="Z2665" s="2">
        <v>1722</v>
      </c>
      <c r="AA2665" s="9">
        <f t="shared" si="371"/>
        <v>266663</v>
      </c>
      <c r="AB2665" s="9">
        <f t="shared" si="372"/>
        <v>15526</v>
      </c>
      <c r="AC2665" s="9">
        <f t="shared" si="373"/>
        <v>8389</v>
      </c>
      <c r="AD2665" s="9">
        <f t="shared" si="374"/>
        <v>7816</v>
      </c>
      <c r="AE2665" s="44">
        <f t="shared" si="375"/>
        <v>2.8418717090519633E-4</v>
      </c>
      <c r="AF2665" s="9">
        <f t="shared" si="376"/>
        <v>1850</v>
      </c>
      <c r="AG2665" s="9">
        <f t="shared" si="369"/>
        <v>2101</v>
      </c>
      <c r="AH2665" s="44">
        <f t="shared" si="377"/>
        <v>1.5430550344807512E-4</v>
      </c>
      <c r="AI2665">
        <f>AA2665/'Totals and Drop Down Lists'!W$6*Inputs!E$37</f>
        <v>241900.78239180343</v>
      </c>
      <c r="AJ2665">
        <f>AB2665/'Totals and Drop Down Lists'!X$6*Inputs!F$37</f>
        <v>51086.551399483906</v>
      </c>
      <c r="AK2665">
        <f>AC2665/'Totals and Drop Down Lists'!Y$6*Inputs!G$37</f>
        <v>55303.121689403742</v>
      </c>
      <c r="AL2665">
        <f>AD2665/'Totals and Drop Down Lists'!Z$6*Inputs!H$37</f>
        <v>62664.789926272235</v>
      </c>
      <c r="AM2665">
        <f>AE2665/'Totals and Drop Down Lists'!AA$6*Inputs!I$37</f>
        <v>35378.276286180175</v>
      </c>
      <c r="AN2665">
        <f>AF2665/'Totals and Drop Down Lists'!AB$6*Inputs!J$37</f>
        <v>36919.882309637775</v>
      </c>
      <c r="AO2665">
        <f>AG2665/'Totals and Drop Down Lists'!AC$6*Inputs!K$37</f>
        <v>39128.133552271494</v>
      </c>
      <c r="AP2665">
        <f>AH2665/'Totals and Drop Down Lists'!AD$6*Inputs!L$37</f>
        <v>36312.700092310792</v>
      </c>
      <c r="AQ2665">
        <f>IF(OR($D2665="51",$D2665="52",$D2665="61"),(AA2665/'Totals and Drop Down Lists'!W$4)*Inputs!E$38,0)</f>
        <v>0</v>
      </c>
      <c r="AR2665">
        <f>IF(OR($D2665="51",$D2665="52",$D2665="61"),(AB2665/'Totals and Drop Down Lists'!X$4)*Inputs!F$38,0)</f>
        <v>0</v>
      </c>
      <c r="AS2665">
        <f>IF(OR($D2665="51",$D2665="52",$D2665="61"),(AC2665/'Totals and Drop Down Lists'!Y$4)*Inputs!G$38,0)</f>
        <v>0</v>
      </c>
      <c r="AT2665">
        <f>IF(OR($D2665="51",$D2665="52",$D2665="61"),(AD2665/'Totals and Drop Down Lists'!Z$4)*Inputs!H$38,0)</f>
        <v>0</v>
      </c>
      <c r="AU2665">
        <f>IF(OR($D2665="51",$D2665="52",$D2665="61"),(AE2665/'Totals and Drop Down Lists'!AA$4)*Inputs!I$38,0)</f>
        <v>0</v>
      </c>
      <c r="AV2665">
        <f>IF(OR($D2665="51",$D2665="52",$D2665="61"),(AF2665/'Totals and Drop Down Lists'!AB$4)*Inputs!J$38,0)</f>
        <v>0</v>
      </c>
      <c r="AW2665">
        <f>IF(OR($D2665="51",$D2665="52",$D2665="61"),(AG2665/'Totals and Drop Down Lists'!AC$4)*Inputs!K$38,0)</f>
        <v>0</v>
      </c>
      <c r="AX2665">
        <f>IF(OR($D2665="51",$D2665="52",$D2665="61"),(AH2665/'Totals and Drop Down Lists'!AD$4)*Inputs!L$38,0)</f>
        <v>0</v>
      </c>
      <c r="AY2665">
        <f>IF(OR($D2665="51",$D2665="52",$D2665="61"),0,(AA2665/'Totals and Drop Down Lists'!W$5)*Inputs!E$39)</f>
        <v>0</v>
      </c>
      <c r="AZ2665">
        <f>IF(OR($D2665="51",$D2665="52",$D2665="61"),0,(AB2665/'Totals and Drop Down Lists'!X$5)*Inputs!F$39)</f>
        <v>0</v>
      </c>
      <c r="BA2665">
        <f>IF(OR($D2665="51",$D2665="52",$D2665="61"),0,(AC2665/'Totals and Drop Down Lists'!Y$5)*Inputs!G$39)</f>
        <v>0</v>
      </c>
      <c r="BB2665">
        <f>IF(OR($D2665="51",$D2665="52",$D2665="61"),0,(AD2665/'Totals and Drop Down Lists'!Z$5)*Inputs!H$39)</f>
        <v>0</v>
      </c>
      <c r="BC2665">
        <f>IF(OR($D2665="51",$D2665="52",$D2665="61"),0,(AE2665/'Totals and Drop Down Lists'!AA$5)*Inputs!I$39)</f>
        <v>0</v>
      </c>
      <c r="BD2665">
        <f>IF(OR($D2665="51",$D2665="52",$D2665="61"),0,(AF2665/'Totals and Drop Down Lists'!AB$5)*Inputs!J$39)</f>
        <v>0</v>
      </c>
      <c r="BE2665">
        <f>IF(OR($D2665="51",$D2665="52",$D2665="61"),0,(AG2665/'Totals and Drop Down Lists'!AC$5)*Inputs!K$39)</f>
        <v>0</v>
      </c>
      <c r="BF2665">
        <f>IF(OR($D2665="51",$D2665="52",$D2665="61"),0,(AH2665/'Totals and Drop Down Lists'!AD$5)*Inputs!L$39)</f>
        <v>0</v>
      </c>
      <c r="BG2665" s="10">
        <f t="shared" si="370"/>
        <v>558694.23764736357</v>
      </c>
    </row>
    <row r="2666" spans="1:59">
      <c r="A2666" s="1" t="s">
        <v>7622</v>
      </c>
      <c r="B2666" s="1" t="s">
        <v>4504</v>
      </c>
      <c r="C2666" s="1" t="s">
        <v>2673</v>
      </c>
      <c r="D2666" s="1" t="s">
        <v>10</v>
      </c>
      <c r="E2666" s="1" t="s">
        <v>4505</v>
      </c>
      <c r="F2666" s="2">
        <v>31049</v>
      </c>
      <c r="G2666" s="2">
        <v>4880</v>
      </c>
      <c r="H2666" s="2">
        <v>425</v>
      </c>
      <c r="I2666" s="2">
        <v>7982</v>
      </c>
      <c r="J2666" s="2">
        <v>11033</v>
      </c>
      <c r="K2666" s="2">
        <v>6532</v>
      </c>
      <c r="L2666" s="2">
        <v>0</v>
      </c>
      <c r="M2666" s="2">
        <v>0</v>
      </c>
      <c r="N2666" s="2">
        <v>0</v>
      </c>
      <c r="O2666" s="2">
        <v>73</v>
      </c>
      <c r="P2666" s="2">
        <v>34</v>
      </c>
      <c r="Q2666" s="2">
        <v>0</v>
      </c>
      <c r="R2666" s="2">
        <v>1730</v>
      </c>
      <c r="S2666" s="2">
        <v>4578200</v>
      </c>
      <c r="T2666" s="2">
        <v>175601600</v>
      </c>
      <c r="U2666" s="2">
        <v>614</v>
      </c>
      <c r="V2666" s="2">
        <v>450</v>
      </c>
      <c r="W2666" s="2">
        <v>75</v>
      </c>
      <c r="X2666" s="2">
        <v>2160</v>
      </c>
      <c r="Y2666" s="2">
        <v>140</v>
      </c>
      <c r="Z2666" s="2">
        <v>1675</v>
      </c>
      <c r="AA2666" s="9">
        <f t="shared" si="371"/>
        <v>31049</v>
      </c>
      <c r="AB2666" s="9">
        <f t="shared" si="372"/>
        <v>2677</v>
      </c>
      <c r="AC2666" s="9">
        <f t="shared" si="373"/>
        <v>1837</v>
      </c>
      <c r="AD2666" s="9">
        <f t="shared" si="374"/>
        <v>1730</v>
      </c>
      <c r="AE2666" s="44">
        <f t="shared" si="375"/>
        <v>2.7008130281415827E-4</v>
      </c>
      <c r="AF2666" s="9">
        <f t="shared" si="376"/>
        <v>1635</v>
      </c>
      <c r="AG2666" s="9">
        <f t="shared" si="369"/>
        <v>1815</v>
      </c>
      <c r="AH2666" s="44">
        <f t="shared" si="377"/>
        <v>3.9983450806586586E-4</v>
      </c>
      <c r="AI2666">
        <f>AA2666/'Totals and Drop Down Lists'!W$6*Inputs!E$37</f>
        <v>28165.802501596034</v>
      </c>
      <c r="AJ2666">
        <f>AB2666/'Totals and Drop Down Lists'!X$6*Inputs!F$37</f>
        <v>8808.3664882402682</v>
      </c>
      <c r="AK2666">
        <f>AC2666/'Totals and Drop Down Lists'!Y$6*Inputs!G$37</f>
        <v>12110.124513462233</v>
      </c>
      <c r="AL2666">
        <f>AD2666/'Totals and Drop Down Lists'!Z$6*Inputs!H$37</f>
        <v>13870.277197089426</v>
      </c>
      <c r="AM2666">
        <f>AE2666/'Totals and Drop Down Lists'!AA$6*Inputs!I$37</f>
        <v>33622.245931285528</v>
      </c>
      <c r="AN2666">
        <f>AF2666/'Totals and Drop Down Lists'!AB$6*Inputs!J$37</f>
        <v>32629.193284463654</v>
      </c>
      <c r="AO2666">
        <f>AG2666/'Totals and Drop Down Lists'!AC$6*Inputs!K$37</f>
        <v>33801.790765051286</v>
      </c>
      <c r="AP2666">
        <f>AH2666/'Totals and Drop Down Lists'!AD$6*Inputs!L$37</f>
        <v>94093.018418090141</v>
      </c>
      <c r="AQ2666">
        <f>IF(OR($D2666="51",$D2666="52",$D2666="61"),(AA2666/'Totals and Drop Down Lists'!W$4)*Inputs!E$38,0)</f>
        <v>0</v>
      </c>
      <c r="AR2666">
        <f>IF(OR($D2666="51",$D2666="52",$D2666="61"),(AB2666/'Totals and Drop Down Lists'!X$4)*Inputs!F$38,0)</f>
        <v>0</v>
      </c>
      <c r="AS2666">
        <f>IF(OR($D2666="51",$D2666="52",$D2666="61"),(AC2666/'Totals and Drop Down Lists'!Y$4)*Inputs!G$38,0)</f>
        <v>0</v>
      </c>
      <c r="AT2666">
        <f>IF(OR($D2666="51",$D2666="52",$D2666="61"),(AD2666/'Totals and Drop Down Lists'!Z$4)*Inputs!H$38,0)</f>
        <v>0</v>
      </c>
      <c r="AU2666">
        <f>IF(OR($D2666="51",$D2666="52",$D2666="61"),(AE2666/'Totals and Drop Down Lists'!AA$4)*Inputs!I$38,0)</f>
        <v>0</v>
      </c>
      <c r="AV2666">
        <f>IF(OR($D2666="51",$D2666="52",$D2666="61"),(AF2666/'Totals and Drop Down Lists'!AB$4)*Inputs!J$38,0)</f>
        <v>0</v>
      </c>
      <c r="AW2666">
        <f>IF(OR($D2666="51",$D2666="52",$D2666="61"),(AG2666/'Totals and Drop Down Lists'!AC$4)*Inputs!K$38,0)</f>
        <v>0</v>
      </c>
      <c r="AX2666">
        <f>IF(OR($D2666="51",$D2666="52",$D2666="61"),(AH2666/'Totals and Drop Down Lists'!AD$4)*Inputs!L$38,0)</f>
        <v>0</v>
      </c>
      <c r="AY2666">
        <f>IF(OR($D2666="51",$D2666="52",$D2666="61"),0,(AA2666/'Totals and Drop Down Lists'!W$5)*Inputs!E$39)</f>
        <v>0</v>
      </c>
      <c r="AZ2666">
        <f>IF(OR($D2666="51",$D2666="52",$D2666="61"),0,(AB2666/'Totals and Drop Down Lists'!X$5)*Inputs!F$39)</f>
        <v>0</v>
      </c>
      <c r="BA2666">
        <f>IF(OR($D2666="51",$D2666="52",$D2666="61"),0,(AC2666/'Totals and Drop Down Lists'!Y$5)*Inputs!G$39)</f>
        <v>0</v>
      </c>
      <c r="BB2666">
        <f>IF(OR($D2666="51",$D2666="52",$D2666="61"),0,(AD2666/'Totals and Drop Down Lists'!Z$5)*Inputs!H$39)</f>
        <v>0</v>
      </c>
      <c r="BC2666">
        <f>IF(OR($D2666="51",$D2666="52",$D2666="61"),0,(AE2666/'Totals and Drop Down Lists'!AA$5)*Inputs!I$39)</f>
        <v>0</v>
      </c>
      <c r="BD2666">
        <f>IF(OR($D2666="51",$D2666="52",$D2666="61"),0,(AF2666/'Totals and Drop Down Lists'!AB$5)*Inputs!J$39)</f>
        <v>0</v>
      </c>
      <c r="BE2666">
        <f>IF(OR($D2666="51",$D2666="52",$D2666="61"),0,(AG2666/'Totals and Drop Down Lists'!AC$5)*Inputs!K$39)</f>
        <v>0</v>
      </c>
      <c r="BF2666">
        <f>IF(OR($D2666="51",$D2666="52",$D2666="61"),0,(AH2666/'Totals and Drop Down Lists'!AD$5)*Inputs!L$39)</f>
        <v>0</v>
      </c>
      <c r="BG2666" s="10">
        <f t="shared" si="370"/>
        <v>257100.8190992786</v>
      </c>
    </row>
    <row r="2667" spans="1:59">
      <c r="A2667" s="1" t="s">
        <v>7622</v>
      </c>
      <c r="B2667" s="1" t="s">
        <v>4504</v>
      </c>
      <c r="C2667" s="1" t="s">
        <v>4506</v>
      </c>
      <c r="D2667" s="1" t="s">
        <v>10</v>
      </c>
      <c r="E2667" s="1" t="s">
        <v>4507</v>
      </c>
      <c r="F2667" s="2">
        <v>54290</v>
      </c>
      <c r="G2667" s="2">
        <v>1206</v>
      </c>
      <c r="H2667" s="2">
        <v>17</v>
      </c>
      <c r="I2667" s="2">
        <v>10085</v>
      </c>
      <c r="J2667" s="2">
        <v>22657</v>
      </c>
      <c r="K2667" s="2">
        <v>9043</v>
      </c>
      <c r="L2667" s="2">
        <v>49</v>
      </c>
      <c r="M2667" s="2">
        <v>10</v>
      </c>
      <c r="N2667" s="2">
        <v>38</v>
      </c>
      <c r="O2667" s="2">
        <v>152</v>
      </c>
      <c r="P2667" s="2">
        <v>61</v>
      </c>
      <c r="Q2667" s="2">
        <v>16</v>
      </c>
      <c r="R2667" s="2">
        <v>5238</v>
      </c>
      <c r="S2667" s="2">
        <v>6263900</v>
      </c>
      <c r="T2667" s="2">
        <v>271470300</v>
      </c>
      <c r="U2667" s="2">
        <v>639</v>
      </c>
      <c r="V2667" s="2">
        <v>815</v>
      </c>
      <c r="W2667" s="2">
        <v>10</v>
      </c>
      <c r="X2667" s="2">
        <v>2530</v>
      </c>
      <c r="Y2667" s="2">
        <v>180</v>
      </c>
      <c r="Z2667" s="2">
        <v>1455</v>
      </c>
      <c r="AA2667" s="9">
        <f t="shared" si="371"/>
        <v>54290</v>
      </c>
      <c r="AB2667" s="9">
        <f t="shared" si="372"/>
        <v>8862</v>
      </c>
      <c r="AC2667" s="9">
        <f t="shared" si="373"/>
        <v>5564</v>
      </c>
      <c r="AD2667" s="9">
        <f t="shared" si="374"/>
        <v>5238</v>
      </c>
      <c r="AE2667" s="44">
        <f t="shared" si="375"/>
        <v>2.5206842220083044E-4</v>
      </c>
      <c r="AF2667" s="9">
        <f t="shared" si="376"/>
        <v>1705</v>
      </c>
      <c r="AG2667" s="9">
        <f t="shared" si="369"/>
        <v>1635</v>
      </c>
      <c r="AH2667" s="44">
        <f t="shared" si="377"/>
        <v>2.4281693311836236E-4</v>
      </c>
      <c r="AI2667">
        <f>AA2667/'Totals and Drop Down Lists'!W$6*Inputs!E$37</f>
        <v>49248.652704165957</v>
      </c>
      <c r="AJ2667">
        <f>AB2667/'Totals and Drop Down Lists'!X$6*Inputs!F$37</f>
        <v>29159.411213591804</v>
      </c>
      <c r="AK2667">
        <f>AC2667/'Totals and Drop Down Lists'!Y$6*Inputs!G$37</f>
        <v>36679.767443061442</v>
      </c>
      <c r="AL2667">
        <f>AD2667/'Totals and Drop Down Lists'!Z$6*Inputs!H$37</f>
        <v>41995.671652227989</v>
      </c>
      <c r="AM2667">
        <f>AE2667/'Totals and Drop Down Lists'!AA$6*Inputs!I$37</f>
        <v>31379.834125648882</v>
      </c>
      <c r="AN2667">
        <f>AF2667/'Totals and Drop Down Lists'!AB$6*Inputs!J$37</f>
        <v>34026.161804287782</v>
      </c>
      <c r="AO2667">
        <f>AG2667/'Totals and Drop Down Lists'!AC$6*Inputs!K$37</f>
        <v>30449.547052814796</v>
      </c>
      <c r="AP2667">
        <f>AH2667/'Totals and Drop Down Lists'!AD$6*Inputs!L$37</f>
        <v>57142.086786482476</v>
      </c>
      <c r="AQ2667">
        <f>IF(OR($D2667="51",$D2667="52",$D2667="61"),(AA2667/'Totals and Drop Down Lists'!W$4)*Inputs!E$38,0)</f>
        <v>0</v>
      </c>
      <c r="AR2667">
        <f>IF(OR($D2667="51",$D2667="52",$D2667="61"),(AB2667/'Totals and Drop Down Lists'!X$4)*Inputs!F$38,0)</f>
        <v>0</v>
      </c>
      <c r="AS2667">
        <f>IF(OR($D2667="51",$D2667="52",$D2667="61"),(AC2667/'Totals and Drop Down Lists'!Y$4)*Inputs!G$38,0)</f>
        <v>0</v>
      </c>
      <c r="AT2667">
        <f>IF(OR($D2667="51",$D2667="52",$D2667="61"),(AD2667/'Totals and Drop Down Lists'!Z$4)*Inputs!H$38,0)</f>
        <v>0</v>
      </c>
      <c r="AU2667">
        <f>IF(OR($D2667="51",$D2667="52",$D2667="61"),(AE2667/'Totals and Drop Down Lists'!AA$4)*Inputs!I$38,0)</f>
        <v>0</v>
      </c>
      <c r="AV2667">
        <f>IF(OR($D2667="51",$D2667="52",$D2667="61"),(AF2667/'Totals and Drop Down Lists'!AB$4)*Inputs!J$38,0)</f>
        <v>0</v>
      </c>
      <c r="AW2667">
        <f>IF(OR($D2667="51",$D2667="52",$D2667="61"),(AG2667/'Totals and Drop Down Lists'!AC$4)*Inputs!K$38,0)</f>
        <v>0</v>
      </c>
      <c r="AX2667">
        <f>IF(OR($D2667="51",$D2667="52",$D2667="61"),(AH2667/'Totals and Drop Down Lists'!AD$4)*Inputs!L$38,0)</f>
        <v>0</v>
      </c>
      <c r="AY2667">
        <f>IF(OR($D2667="51",$D2667="52",$D2667="61"),0,(AA2667/'Totals and Drop Down Lists'!W$5)*Inputs!E$39)</f>
        <v>0</v>
      </c>
      <c r="AZ2667">
        <f>IF(OR($D2667="51",$D2667="52",$D2667="61"),0,(AB2667/'Totals and Drop Down Lists'!X$5)*Inputs!F$39)</f>
        <v>0</v>
      </c>
      <c r="BA2667">
        <f>IF(OR($D2667="51",$D2667="52",$D2667="61"),0,(AC2667/'Totals and Drop Down Lists'!Y$5)*Inputs!G$39)</f>
        <v>0</v>
      </c>
      <c r="BB2667">
        <f>IF(OR($D2667="51",$D2667="52",$D2667="61"),0,(AD2667/'Totals and Drop Down Lists'!Z$5)*Inputs!H$39)</f>
        <v>0</v>
      </c>
      <c r="BC2667">
        <f>IF(OR($D2667="51",$D2667="52",$D2667="61"),0,(AE2667/'Totals and Drop Down Lists'!AA$5)*Inputs!I$39)</f>
        <v>0</v>
      </c>
      <c r="BD2667">
        <f>IF(OR($D2667="51",$D2667="52",$D2667="61"),0,(AF2667/'Totals and Drop Down Lists'!AB$5)*Inputs!J$39)</f>
        <v>0</v>
      </c>
      <c r="BE2667">
        <f>IF(OR($D2667="51",$D2667="52",$D2667="61"),0,(AG2667/'Totals and Drop Down Lists'!AC$5)*Inputs!K$39)</f>
        <v>0</v>
      </c>
      <c r="BF2667">
        <f>IF(OR($D2667="51",$D2667="52",$D2667="61"),0,(AH2667/'Totals and Drop Down Lists'!AD$5)*Inputs!L$39)</f>
        <v>0</v>
      </c>
      <c r="BG2667" s="10">
        <f t="shared" si="370"/>
        <v>310081.13278228114</v>
      </c>
    </row>
    <row r="2668" spans="1:59">
      <c r="A2668" s="1" t="s">
        <v>7622</v>
      </c>
      <c r="B2668" s="1" t="s">
        <v>4504</v>
      </c>
      <c r="C2668" s="1" t="s">
        <v>4508</v>
      </c>
      <c r="D2668" s="1" t="s">
        <v>10</v>
      </c>
      <c r="E2668" s="1" t="s">
        <v>4509</v>
      </c>
      <c r="F2668" s="2">
        <v>32798</v>
      </c>
      <c r="G2668" s="2">
        <v>2046</v>
      </c>
      <c r="H2668" s="2">
        <v>222</v>
      </c>
      <c r="I2668" s="2">
        <v>7692</v>
      </c>
      <c r="J2668" s="2">
        <v>13936</v>
      </c>
      <c r="K2668" s="2">
        <v>7023</v>
      </c>
      <c r="L2668" s="2">
        <v>14</v>
      </c>
      <c r="M2668" s="2">
        <v>8</v>
      </c>
      <c r="N2668" s="2">
        <v>0</v>
      </c>
      <c r="O2668" s="2">
        <v>78</v>
      </c>
      <c r="P2668" s="2">
        <v>71</v>
      </c>
      <c r="Q2668" s="2">
        <v>0</v>
      </c>
      <c r="R2668" s="2">
        <v>963</v>
      </c>
      <c r="S2668" s="2">
        <v>5194400</v>
      </c>
      <c r="T2668" s="2">
        <v>230481200</v>
      </c>
      <c r="U2668" s="2">
        <v>684</v>
      </c>
      <c r="V2668" s="2">
        <v>565</v>
      </c>
      <c r="W2668" s="2">
        <v>0</v>
      </c>
      <c r="X2668" s="2">
        <v>2360</v>
      </c>
      <c r="Y2668" s="2">
        <v>195</v>
      </c>
      <c r="Z2668" s="2">
        <v>1670</v>
      </c>
      <c r="AA2668" s="9">
        <f t="shared" si="371"/>
        <v>32798</v>
      </c>
      <c r="AB2668" s="9">
        <f t="shared" si="372"/>
        <v>5424</v>
      </c>
      <c r="AC2668" s="9">
        <f t="shared" si="373"/>
        <v>1134</v>
      </c>
      <c r="AD2668" s="9">
        <f t="shared" si="374"/>
        <v>963</v>
      </c>
      <c r="AE2668" s="44">
        <f t="shared" si="375"/>
        <v>2.4717411344083996E-4</v>
      </c>
      <c r="AF2668" s="9">
        <f t="shared" si="376"/>
        <v>1795</v>
      </c>
      <c r="AG2668" s="9">
        <f t="shared" si="369"/>
        <v>1865</v>
      </c>
      <c r="AH2668" s="44">
        <f t="shared" si="377"/>
        <v>3.4971515517558073E-4</v>
      </c>
      <c r="AI2668">
        <f>AA2668/'Totals and Drop Down Lists'!W$6*Inputs!E$37</f>
        <v>29752.391073701147</v>
      </c>
      <c r="AJ2668">
        <f>AB2668/'Totals and Drop Down Lists'!X$6*Inputs!F$37</f>
        <v>17847.06007927352</v>
      </c>
      <c r="AK2668">
        <f>AC2668/'Totals and Drop Down Lists'!Y$6*Inputs!G$37</f>
        <v>7475.7110496821851</v>
      </c>
      <c r="AL2668">
        <f>AD2668/'Totals and Drop Down Lists'!Z$6*Inputs!H$37</f>
        <v>7720.8537230041156</v>
      </c>
      <c r="AM2668">
        <f>AE2668/'Totals and Drop Down Lists'!AA$6*Inputs!I$37</f>
        <v>30770.544807664228</v>
      </c>
      <c r="AN2668">
        <f>AF2668/'Totals and Drop Down Lists'!AB$6*Inputs!J$37</f>
        <v>35822.264186918808</v>
      </c>
      <c r="AO2668">
        <f>AG2668/'Totals and Drop Down Lists'!AC$6*Inputs!K$37</f>
        <v>34732.969574005867</v>
      </c>
      <c r="AP2668">
        <f>AH2668/'Totals and Drop Down Lists'!AD$6*Inputs!L$37</f>
        <v>82298.435660787232</v>
      </c>
      <c r="AQ2668">
        <f>IF(OR($D2668="51",$D2668="52",$D2668="61"),(AA2668/'Totals and Drop Down Lists'!W$4)*Inputs!E$38,0)</f>
        <v>0</v>
      </c>
      <c r="AR2668">
        <f>IF(OR($D2668="51",$D2668="52",$D2668="61"),(AB2668/'Totals and Drop Down Lists'!X$4)*Inputs!F$38,0)</f>
        <v>0</v>
      </c>
      <c r="AS2668">
        <f>IF(OR($D2668="51",$D2668="52",$D2668="61"),(AC2668/'Totals and Drop Down Lists'!Y$4)*Inputs!G$38,0)</f>
        <v>0</v>
      </c>
      <c r="AT2668">
        <f>IF(OR($D2668="51",$D2668="52",$D2668="61"),(AD2668/'Totals and Drop Down Lists'!Z$4)*Inputs!H$38,0)</f>
        <v>0</v>
      </c>
      <c r="AU2668">
        <f>IF(OR($D2668="51",$D2668="52",$D2668="61"),(AE2668/'Totals and Drop Down Lists'!AA$4)*Inputs!I$38,0)</f>
        <v>0</v>
      </c>
      <c r="AV2668">
        <f>IF(OR($D2668="51",$D2668="52",$D2668="61"),(AF2668/'Totals and Drop Down Lists'!AB$4)*Inputs!J$38,0)</f>
        <v>0</v>
      </c>
      <c r="AW2668">
        <f>IF(OR($D2668="51",$D2668="52",$D2668="61"),(AG2668/'Totals and Drop Down Lists'!AC$4)*Inputs!K$38,0)</f>
        <v>0</v>
      </c>
      <c r="AX2668">
        <f>IF(OR($D2668="51",$D2668="52",$D2668="61"),(AH2668/'Totals and Drop Down Lists'!AD$4)*Inputs!L$38,0)</f>
        <v>0</v>
      </c>
      <c r="AY2668">
        <f>IF(OR($D2668="51",$D2668="52",$D2668="61"),0,(AA2668/'Totals and Drop Down Lists'!W$5)*Inputs!E$39)</f>
        <v>0</v>
      </c>
      <c r="AZ2668">
        <f>IF(OR($D2668="51",$D2668="52",$D2668="61"),0,(AB2668/'Totals and Drop Down Lists'!X$5)*Inputs!F$39)</f>
        <v>0</v>
      </c>
      <c r="BA2668">
        <f>IF(OR($D2668="51",$D2668="52",$D2668="61"),0,(AC2668/'Totals and Drop Down Lists'!Y$5)*Inputs!G$39)</f>
        <v>0</v>
      </c>
      <c r="BB2668">
        <f>IF(OR($D2668="51",$D2668="52",$D2668="61"),0,(AD2668/'Totals and Drop Down Lists'!Z$5)*Inputs!H$39)</f>
        <v>0</v>
      </c>
      <c r="BC2668">
        <f>IF(OR($D2668="51",$D2668="52",$D2668="61"),0,(AE2668/'Totals and Drop Down Lists'!AA$5)*Inputs!I$39)</f>
        <v>0</v>
      </c>
      <c r="BD2668">
        <f>IF(OR($D2668="51",$D2668="52",$D2668="61"),0,(AF2668/'Totals and Drop Down Lists'!AB$5)*Inputs!J$39)</f>
        <v>0</v>
      </c>
      <c r="BE2668">
        <f>IF(OR($D2668="51",$D2668="52",$D2668="61"),0,(AG2668/'Totals and Drop Down Lists'!AC$5)*Inputs!K$39)</f>
        <v>0</v>
      </c>
      <c r="BF2668">
        <f>IF(OR($D2668="51",$D2668="52",$D2668="61"),0,(AH2668/'Totals and Drop Down Lists'!AD$5)*Inputs!L$39)</f>
        <v>0</v>
      </c>
      <c r="BG2668" s="10">
        <f t="shared" si="370"/>
        <v>246420.23015503708</v>
      </c>
    </row>
    <row r="2669" spans="1:59">
      <c r="A2669" s="1" t="s">
        <v>7622</v>
      </c>
      <c r="B2669" s="1" t="s">
        <v>4504</v>
      </c>
      <c r="C2669" s="1" t="s">
        <v>4510</v>
      </c>
      <c r="D2669" s="1" t="s">
        <v>10</v>
      </c>
      <c r="E2669" s="1" t="s">
        <v>4511</v>
      </c>
      <c r="F2669" s="2">
        <v>62350</v>
      </c>
      <c r="G2669" s="2">
        <v>635</v>
      </c>
      <c r="H2669" s="2">
        <v>16</v>
      </c>
      <c r="I2669" s="2">
        <v>13902</v>
      </c>
      <c r="J2669" s="2">
        <v>24192</v>
      </c>
      <c r="K2669" s="2">
        <v>10517</v>
      </c>
      <c r="L2669" s="2">
        <v>92</v>
      </c>
      <c r="M2669" s="2">
        <v>8</v>
      </c>
      <c r="N2669" s="2">
        <v>19</v>
      </c>
      <c r="O2669" s="2">
        <v>216</v>
      </c>
      <c r="P2669" s="2">
        <v>46</v>
      </c>
      <c r="Q2669" s="2">
        <v>12</v>
      </c>
      <c r="R2669" s="2">
        <v>8696</v>
      </c>
      <c r="S2669" s="2">
        <v>7202400</v>
      </c>
      <c r="T2669" s="2">
        <v>334906500</v>
      </c>
      <c r="U2669" s="2">
        <v>773</v>
      </c>
      <c r="V2669" s="2">
        <v>1015</v>
      </c>
      <c r="W2669" s="2">
        <v>160</v>
      </c>
      <c r="X2669" s="2">
        <v>3755</v>
      </c>
      <c r="Y2669" s="2">
        <v>530</v>
      </c>
      <c r="Z2669" s="2">
        <v>2510</v>
      </c>
      <c r="AA2669" s="9">
        <f t="shared" si="371"/>
        <v>62350</v>
      </c>
      <c r="AB2669" s="9">
        <f t="shared" si="372"/>
        <v>13251</v>
      </c>
      <c r="AC2669" s="9">
        <f t="shared" si="373"/>
        <v>9089</v>
      </c>
      <c r="AD2669" s="9">
        <f t="shared" si="374"/>
        <v>8696</v>
      </c>
      <c r="AE2669" s="44">
        <f t="shared" si="375"/>
        <v>3.1930650041514833E-4</v>
      </c>
      <c r="AF2669" s="9">
        <f t="shared" si="376"/>
        <v>2580</v>
      </c>
      <c r="AG2669" s="9">
        <f t="shared" si="369"/>
        <v>3040</v>
      </c>
      <c r="AH2669" s="44">
        <f t="shared" si="377"/>
        <v>4.9175045452754375E-4</v>
      </c>
      <c r="AI2669">
        <f>AA2669/'Totals and Drop Down Lists'!W$6*Inputs!E$37</f>
        <v>56560.204385793833</v>
      </c>
      <c r="AJ2669">
        <f>AB2669/'Totals and Drop Down Lists'!X$6*Inputs!F$37</f>
        <v>43600.920558711914</v>
      </c>
      <c r="AK2669">
        <f>AC2669/'Totals and Drop Down Lists'!Y$6*Inputs!G$37</f>
        <v>59917.758139824844</v>
      </c>
      <c r="AL2669">
        <f>AD2669/'Totals and Drop Down Lists'!Z$6*Inputs!H$37</f>
        <v>69720.191043866856</v>
      </c>
      <c r="AM2669">
        <f>AE2669/'Totals and Drop Down Lists'!AA$6*Inputs!I$37</f>
        <v>39750.258801896765</v>
      </c>
      <c r="AN2669">
        <f>AF2669/'Totals and Drop Down Lists'!AB$6*Inputs!J$37</f>
        <v>51488.26830208944</v>
      </c>
      <c r="AO2669">
        <f>AG2669/'Totals and Drop Down Lists'!AC$6*Inputs!K$37</f>
        <v>56615.671584438525</v>
      </c>
      <c r="AP2669">
        <f>AH2669/'Totals and Drop Down Lists'!AD$6*Inputs!L$37</f>
        <v>115723.58973913811</v>
      </c>
      <c r="AQ2669">
        <f>IF(OR($D2669="51",$D2669="52",$D2669="61"),(AA2669/'Totals and Drop Down Lists'!W$4)*Inputs!E$38,0)</f>
        <v>0</v>
      </c>
      <c r="AR2669">
        <f>IF(OR($D2669="51",$D2669="52",$D2669="61"),(AB2669/'Totals and Drop Down Lists'!X$4)*Inputs!F$38,0)</f>
        <v>0</v>
      </c>
      <c r="AS2669">
        <f>IF(OR($D2669="51",$D2669="52",$D2669="61"),(AC2669/'Totals and Drop Down Lists'!Y$4)*Inputs!G$38,0)</f>
        <v>0</v>
      </c>
      <c r="AT2669">
        <f>IF(OR($D2669="51",$D2669="52",$D2669="61"),(AD2669/'Totals and Drop Down Lists'!Z$4)*Inputs!H$38,0)</f>
        <v>0</v>
      </c>
      <c r="AU2669">
        <f>IF(OR($D2669="51",$D2669="52",$D2669="61"),(AE2669/'Totals and Drop Down Lists'!AA$4)*Inputs!I$38,0)</f>
        <v>0</v>
      </c>
      <c r="AV2669">
        <f>IF(OR($D2669="51",$D2669="52",$D2669="61"),(AF2669/'Totals and Drop Down Lists'!AB$4)*Inputs!J$38,0)</f>
        <v>0</v>
      </c>
      <c r="AW2669">
        <f>IF(OR($D2669="51",$D2669="52",$D2669="61"),(AG2669/'Totals and Drop Down Lists'!AC$4)*Inputs!K$38,0)</f>
        <v>0</v>
      </c>
      <c r="AX2669">
        <f>IF(OR($D2669="51",$D2669="52",$D2669="61"),(AH2669/'Totals and Drop Down Lists'!AD$4)*Inputs!L$38,0)</f>
        <v>0</v>
      </c>
      <c r="AY2669">
        <f>IF(OR($D2669="51",$D2669="52",$D2669="61"),0,(AA2669/'Totals and Drop Down Lists'!W$5)*Inputs!E$39)</f>
        <v>0</v>
      </c>
      <c r="AZ2669">
        <f>IF(OR($D2669="51",$D2669="52",$D2669="61"),0,(AB2669/'Totals and Drop Down Lists'!X$5)*Inputs!F$39)</f>
        <v>0</v>
      </c>
      <c r="BA2669">
        <f>IF(OR($D2669="51",$D2669="52",$D2669="61"),0,(AC2669/'Totals and Drop Down Lists'!Y$5)*Inputs!G$39)</f>
        <v>0</v>
      </c>
      <c r="BB2669">
        <f>IF(OR($D2669="51",$D2669="52",$D2669="61"),0,(AD2669/'Totals and Drop Down Lists'!Z$5)*Inputs!H$39)</f>
        <v>0</v>
      </c>
      <c r="BC2669">
        <f>IF(OR($D2669="51",$D2669="52",$D2669="61"),0,(AE2669/'Totals and Drop Down Lists'!AA$5)*Inputs!I$39)</f>
        <v>0</v>
      </c>
      <c r="BD2669">
        <f>IF(OR($D2669="51",$D2669="52",$D2669="61"),0,(AF2669/'Totals and Drop Down Lists'!AB$5)*Inputs!J$39)</f>
        <v>0</v>
      </c>
      <c r="BE2669">
        <f>IF(OR($D2669="51",$D2669="52",$D2669="61"),0,(AG2669/'Totals and Drop Down Lists'!AC$5)*Inputs!K$39)</f>
        <v>0</v>
      </c>
      <c r="BF2669">
        <f>IF(OR($D2669="51",$D2669="52",$D2669="61"),0,(AH2669/'Totals and Drop Down Lists'!AD$5)*Inputs!L$39)</f>
        <v>0</v>
      </c>
      <c r="BG2669" s="10">
        <f t="shared" si="370"/>
        <v>493376.86255576031</v>
      </c>
    </row>
    <row r="2670" spans="1:59">
      <c r="A2670" s="1" t="s">
        <v>7622</v>
      </c>
      <c r="B2670" s="1" t="s">
        <v>4504</v>
      </c>
      <c r="C2670" s="1" t="s">
        <v>4512</v>
      </c>
      <c r="D2670" s="1" t="s">
        <v>10</v>
      </c>
      <c r="E2670" s="1" t="s">
        <v>4513</v>
      </c>
      <c r="F2670" s="2">
        <v>31301</v>
      </c>
      <c r="G2670" s="2">
        <v>4419</v>
      </c>
      <c r="H2670" s="2">
        <v>689</v>
      </c>
      <c r="I2670" s="2">
        <v>9274</v>
      </c>
      <c r="J2670" s="2">
        <v>10885</v>
      </c>
      <c r="K2670" s="2">
        <v>6572</v>
      </c>
      <c r="L2670" s="2">
        <v>11</v>
      </c>
      <c r="M2670" s="2">
        <v>0</v>
      </c>
      <c r="N2670" s="2">
        <v>0</v>
      </c>
      <c r="O2670" s="2">
        <v>45</v>
      </c>
      <c r="P2670" s="2">
        <v>10</v>
      </c>
      <c r="Q2670" s="2">
        <v>10</v>
      </c>
      <c r="R2670" s="2">
        <v>1998</v>
      </c>
      <c r="S2670" s="2">
        <v>5037900</v>
      </c>
      <c r="T2670" s="2">
        <v>179056400</v>
      </c>
      <c r="U2670" s="2">
        <v>406</v>
      </c>
      <c r="V2670" s="2">
        <v>450</v>
      </c>
      <c r="W2670" s="2">
        <v>30</v>
      </c>
      <c r="X2670" s="2">
        <v>2640</v>
      </c>
      <c r="Y2670" s="2">
        <v>130</v>
      </c>
      <c r="Z2670" s="2">
        <v>2015</v>
      </c>
      <c r="AA2670" s="9">
        <f t="shared" si="371"/>
        <v>31301</v>
      </c>
      <c r="AB2670" s="9">
        <f t="shared" si="372"/>
        <v>4166</v>
      </c>
      <c r="AC2670" s="9">
        <f t="shared" si="373"/>
        <v>2074</v>
      </c>
      <c r="AD2670" s="9">
        <f t="shared" si="374"/>
        <v>1998</v>
      </c>
      <c r="AE2670" s="44">
        <f t="shared" si="375"/>
        <v>2.7711654906150692E-4</v>
      </c>
      <c r="AF2670" s="9">
        <f t="shared" si="376"/>
        <v>2160</v>
      </c>
      <c r="AG2670" s="9">
        <f t="shared" si="369"/>
        <v>2145</v>
      </c>
      <c r="AH2670" s="44">
        <f t="shared" si="377"/>
        <v>4.8188954521493087E-4</v>
      </c>
      <c r="AI2670">
        <f>AA2670/'Totals and Drop Down Lists'!W$6*Inputs!E$37</f>
        <v>28394.4018841978</v>
      </c>
      <c r="AJ2670">
        <f>AB2670/'Totals and Drop Down Lists'!X$6*Inputs!F$37</f>
        <v>13707.753003365318</v>
      </c>
      <c r="AK2670">
        <f>AC2670/'Totals and Drop Down Lists'!Y$6*Inputs!G$37</f>
        <v>13672.508568819092</v>
      </c>
      <c r="AL2670">
        <f>AD2670/'Totals and Drop Down Lists'!Z$6*Inputs!H$37</f>
        <v>16018.967537447788</v>
      </c>
      <c r="AM2670">
        <f>AE2670/'Totals and Drop Down Lists'!AA$6*Inputs!I$37</f>
        <v>34498.059166229345</v>
      </c>
      <c r="AN2670">
        <f>AF2670/'Totals and Drop Down Lists'!AB$6*Inputs!J$37</f>
        <v>43106.457183144645</v>
      </c>
      <c r="AO2670">
        <f>AG2670/'Totals and Drop Down Lists'!AC$6*Inputs!K$37</f>
        <v>39947.570904151522</v>
      </c>
      <c r="AP2670">
        <f>AH2670/'Totals and Drop Down Lists'!AD$6*Inputs!L$37</f>
        <v>113403.02284745315</v>
      </c>
      <c r="AQ2670">
        <f>IF(OR($D2670="51",$D2670="52",$D2670="61"),(AA2670/'Totals and Drop Down Lists'!W$4)*Inputs!E$38,0)</f>
        <v>0</v>
      </c>
      <c r="AR2670">
        <f>IF(OR($D2670="51",$D2670="52",$D2670="61"),(AB2670/'Totals and Drop Down Lists'!X$4)*Inputs!F$38,0)</f>
        <v>0</v>
      </c>
      <c r="AS2670">
        <f>IF(OR($D2670="51",$D2670="52",$D2670="61"),(AC2670/'Totals and Drop Down Lists'!Y$4)*Inputs!G$38,0)</f>
        <v>0</v>
      </c>
      <c r="AT2670">
        <f>IF(OR($D2670="51",$D2670="52",$D2670="61"),(AD2670/'Totals and Drop Down Lists'!Z$4)*Inputs!H$38,0)</f>
        <v>0</v>
      </c>
      <c r="AU2670">
        <f>IF(OR($D2670="51",$D2670="52",$D2670="61"),(AE2670/'Totals and Drop Down Lists'!AA$4)*Inputs!I$38,0)</f>
        <v>0</v>
      </c>
      <c r="AV2670">
        <f>IF(OR($D2670="51",$D2670="52",$D2670="61"),(AF2670/'Totals and Drop Down Lists'!AB$4)*Inputs!J$38,0)</f>
        <v>0</v>
      </c>
      <c r="AW2670">
        <f>IF(OR($D2670="51",$D2670="52",$D2670="61"),(AG2670/'Totals and Drop Down Lists'!AC$4)*Inputs!K$38,0)</f>
        <v>0</v>
      </c>
      <c r="AX2670">
        <f>IF(OR($D2670="51",$D2670="52",$D2670="61"),(AH2670/'Totals and Drop Down Lists'!AD$4)*Inputs!L$38,0)</f>
        <v>0</v>
      </c>
      <c r="AY2670">
        <f>IF(OR($D2670="51",$D2670="52",$D2670="61"),0,(AA2670/'Totals and Drop Down Lists'!W$5)*Inputs!E$39)</f>
        <v>0</v>
      </c>
      <c r="AZ2670">
        <f>IF(OR($D2670="51",$D2670="52",$D2670="61"),0,(AB2670/'Totals and Drop Down Lists'!X$5)*Inputs!F$39)</f>
        <v>0</v>
      </c>
      <c r="BA2670">
        <f>IF(OR($D2670="51",$D2670="52",$D2670="61"),0,(AC2670/'Totals and Drop Down Lists'!Y$5)*Inputs!G$39)</f>
        <v>0</v>
      </c>
      <c r="BB2670">
        <f>IF(OR($D2670="51",$D2670="52",$D2670="61"),0,(AD2670/'Totals and Drop Down Lists'!Z$5)*Inputs!H$39)</f>
        <v>0</v>
      </c>
      <c r="BC2670">
        <f>IF(OR($D2670="51",$D2670="52",$D2670="61"),0,(AE2670/'Totals and Drop Down Lists'!AA$5)*Inputs!I$39)</f>
        <v>0</v>
      </c>
      <c r="BD2670">
        <f>IF(OR($D2670="51",$D2670="52",$D2670="61"),0,(AF2670/'Totals and Drop Down Lists'!AB$5)*Inputs!J$39)</f>
        <v>0</v>
      </c>
      <c r="BE2670">
        <f>IF(OR($D2670="51",$D2670="52",$D2670="61"),0,(AG2670/'Totals and Drop Down Lists'!AC$5)*Inputs!K$39)</f>
        <v>0</v>
      </c>
      <c r="BF2670">
        <f>IF(OR($D2670="51",$D2670="52",$D2670="61"),0,(AH2670/'Totals and Drop Down Lists'!AD$5)*Inputs!L$39)</f>
        <v>0</v>
      </c>
      <c r="BG2670" s="10">
        <f t="shared" si="370"/>
        <v>302748.74109480868</v>
      </c>
    </row>
    <row r="2671" spans="1:59">
      <c r="A2671" s="1" t="s">
        <v>7622</v>
      </c>
      <c r="B2671" s="1" t="s">
        <v>4504</v>
      </c>
      <c r="C2671" s="1" t="s">
        <v>2971</v>
      </c>
      <c r="D2671" s="1" t="s">
        <v>10</v>
      </c>
      <c r="E2671" s="1" t="s">
        <v>4514</v>
      </c>
      <c r="F2671" s="2">
        <v>38948</v>
      </c>
      <c r="G2671" s="2">
        <v>576</v>
      </c>
      <c r="H2671" s="2">
        <v>21</v>
      </c>
      <c r="I2671" s="2">
        <v>8074</v>
      </c>
      <c r="J2671" s="2">
        <v>16200</v>
      </c>
      <c r="K2671" s="2">
        <v>7287</v>
      </c>
      <c r="L2671" s="2">
        <v>82</v>
      </c>
      <c r="M2671" s="2">
        <v>6</v>
      </c>
      <c r="N2671" s="2">
        <v>0</v>
      </c>
      <c r="O2671" s="2">
        <v>90</v>
      </c>
      <c r="P2671" s="2">
        <v>40</v>
      </c>
      <c r="Q2671" s="2">
        <v>0</v>
      </c>
      <c r="R2671" s="2">
        <v>3991</v>
      </c>
      <c r="S2671" s="2">
        <v>5258700</v>
      </c>
      <c r="T2671" s="2">
        <v>243979500</v>
      </c>
      <c r="U2671" s="2">
        <v>503</v>
      </c>
      <c r="V2671" s="2">
        <v>595</v>
      </c>
      <c r="W2671" s="2">
        <v>40</v>
      </c>
      <c r="X2671" s="2">
        <v>2405</v>
      </c>
      <c r="Y2671" s="2">
        <v>290</v>
      </c>
      <c r="Z2671" s="2">
        <v>1720</v>
      </c>
      <c r="AA2671" s="9">
        <f t="shared" si="371"/>
        <v>38948</v>
      </c>
      <c r="AB2671" s="9">
        <f t="shared" si="372"/>
        <v>7477</v>
      </c>
      <c r="AC2671" s="9">
        <f t="shared" si="373"/>
        <v>4209</v>
      </c>
      <c r="AD2671" s="9">
        <f t="shared" si="374"/>
        <v>3991</v>
      </c>
      <c r="AE2671" s="44">
        <f t="shared" si="375"/>
        <v>2.2891713951666957E-4</v>
      </c>
      <c r="AF2671" s="9">
        <f t="shared" si="376"/>
        <v>1770</v>
      </c>
      <c r="AG2671" s="9">
        <f t="shared" si="369"/>
        <v>2010</v>
      </c>
      <c r="AH2671" s="44">
        <f t="shared" si="377"/>
        <v>3.3641929680661332E-4</v>
      </c>
      <c r="AI2671">
        <f>AA2671/'Totals and Drop Down Lists'!W$6*Inputs!E$37</f>
        <v>35331.304577672789</v>
      </c>
      <c r="AJ2671">
        <f>AB2671/'Totals and Drop Down Lists'!X$6*Inputs!F$37</f>
        <v>24602.224965473473</v>
      </c>
      <c r="AK2671">
        <f>AC2671/'Totals and Drop Down Lists'!Y$6*Inputs!G$37</f>
        <v>27747.149742603451</v>
      </c>
      <c r="AL2671">
        <f>AD2671/'Totals and Drop Down Lists'!Z$6*Inputs!H$37</f>
        <v>31997.847568545611</v>
      </c>
      <c r="AM2671">
        <f>AE2671/'Totals and Drop Down Lists'!AA$6*Inputs!I$37</f>
        <v>28497.745984333964</v>
      </c>
      <c r="AN2671">
        <f>AF2671/'Totals and Drop Down Lists'!AB$6*Inputs!J$37</f>
        <v>35323.346858410194</v>
      </c>
      <c r="AO2671">
        <f>AG2671/'Totals and Drop Down Lists'!AC$6*Inputs!K$37</f>
        <v>37433.388119974152</v>
      </c>
      <c r="AP2671">
        <f>AH2671/'Totals and Drop Down Lists'!AD$6*Inputs!L$37</f>
        <v>79169.52252007983</v>
      </c>
      <c r="AQ2671">
        <f>IF(OR($D2671="51",$D2671="52",$D2671="61"),(AA2671/'Totals and Drop Down Lists'!W$4)*Inputs!E$38,0)</f>
        <v>0</v>
      </c>
      <c r="AR2671">
        <f>IF(OR($D2671="51",$D2671="52",$D2671="61"),(AB2671/'Totals and Drop Down Lists'!X$4)*Inputs!F$38,0)</f>
        <v>0</v>
      </c>
      <c r="AS2671">
        <f>IF(OR($D2671="51",$D2671="52",$D2671="61"),(AC2671/'Totals and Drop Down Lists'!Y$4)*Inputs!G$38,0)</f>
        <v>0</v>
      </c>
      <c r="AT2671">
        <f>IF(OR($D2671="51",$D2671="52",$D2671="61"),(AD2671/'Totals and Drop Down Lists'!Z$4)*Inputs!H$38,0)</f>
        <v>0</v>
      </c>
      <c r="AU2671">
        <f>IF(OR($D2671="51",$D2671="52",$D2671="61"),(AE2671/'Totals and Drop Down Lists'!AA$4)*Inputs!I$38,0)</f>
        <v>0</v>
      </c>
      <c r="AV2671">
        <f>IF(OR($D2671="51",$D2671="52",$D2671="61"),(AF2671/'Totals and Drop Down Lists'!AB$4)*Inputs!J$38,0)</f>
        <v>0</v>
      </c>
      <c r="AW2671">
        <f>IF(OR($D2671="51",$D2671="52",$D2671="61"),(AG2671/'Totals and Drop Down Lists'!AC$4)*Inputs!K$38,0)</f>
        <v>0</v>
      </c>
      <c r="AX2671">
        <f>IF(OR($D2671="51",$D2671="52",$D2671="61"),(AH2671/'Totals and Drop Down Lists'!AD$4)*Inputs!L$38,0)</f>
        <v>0</v>
      </c>
      <c r="AY2671">
        <f>IF(OR($D2671="51",$D2671="52",$D2671="61"),0,(AA2671/'Totals and Drop Down Lists'!W$5)*Inputs!E$39)</f>
        <v>0</v>
      </c>
      <c r="AZ2671">
        <f>IF(OR($D2671="51",$D2671="52",$D2671="61"),0,(AB2671/'Totals and Drop Down Lists'!X$5)*Inputs!F$39)</f>
        <v>0</v>
      </c>
      <c r="BA2671">
        <f>IF(OR($D2671="51",$D2671="52",$D2671="61"),0,(AC2671/'Totals and Drop Down Lists'!Y$5)*Inputs!G$39)</f>
        <v>0</v>
      </c>
      <c r="BB2671">
        <f>IF(OR($D2671="51",$D2671="52",$D2671="61"),0,(AD2671/'Totals and Drop Down Lists'!Z$5)*Inputs!H$39)</f>
        <v>0</v>
      </c>
      <c r="BC2671">
        <f>IF(OR($D2671="51",$D2671="52",$D2671="61"),0,(AE2671/'Totals and Drop Down Lists'!AA$5)*Inputs!I$39)</f>
        <v>0</v>
      </c>
      <c r="BD2671">
        <f>IF(OR($D2671="51",$D2671="52",$D2671="61"),0,(AF2671/'Totals and Drop Down Lists'!AB$5)*Inputs!J$39)</f>
        <v>0</v>
      </c>
      <c r="BE2671">
        <f>IF(OR($D2671="51",$D2671="52",$D2671="61"),0,(AG2671/'Totals and Drop Down Lists'!AC$5)*Inputs!K$39)</f>
        <v>0</v>
      </c>
      <c r="BF2671">
        <f>IF(OR($D2671="51",$D2671="52",$D2671="61"),0,(AH2671/'Totals and Drop Down Lists'!AD$5)*Inputs!L$39)</f>
        <v>0</v>
      </c>
      <c r="BG2671" s="10">
        <f t="shared" si="370"/>
        <v>300102.53033709346</v>
      </c>
    </row>
    <row r="2672" spans="1:59">
      <c r="A2672" s="1" t="s">
        <v>7622</v>
      </c>
      <c r="B2672" s="1" t="s">
        <v>4504</v>
      </c>
      <c r="C2672" s="1" t="s">
        <v>4515</v>
      </c>
      <c r="D2672" s="1" t="s">
        <v>10</v>
      </c>
      <c r="E2672" s="1" t="s">
        <v>4516</v>
      </c>
      <c r="F2672" s="2">
        <v>38570</v>
      </c>
      <c r="G2672" s="2">
        <v>1733</v>
      </c>
      <c r="H2672" s="2">
        <v>19</v>
      </c>
      <c r="I2672" s="2">
        <v>12092</v>
      </c>
      <c r="J2672" s="2">
        <v>14354</v>
      </c>
      <c r="K2672" s="2">
        <v>7362</v>
      </c>
      <c r="L2672" s="2">
        <v>100</v>
      </c>
      <c r="M2672" s="2">
        <v>0</v>
      </c>
      <c r="N2672" s="2">
        <v>7</v>
      </c>
      <c r="O2672" s="2">
        <v>229</v>
      </c>
      <c r="P2672" s="2">
        <v>48</v>
      </c>
      <c r="Q2672" s="2">
        <v>0</v>
      </c>
      <c r="R2672" s="2">
        <v>5613</v>
      </c>
      <c r="S2672" s="2">
        <v>4611500</v>
      </c>
      <c r="T2672" s="2">
        <v>188077900</v>
      </c>
      <c r="U2672" s="2">
        <v>568</v>
      </c>
      <c r="V2672" s="2">
        <v>885</v>
      </c>
      <c r="W2672" s="2">
        <v>50</v>
      </c>
      <c r="X2672" s="2">
        <v>2675</v>
      </c>
      <c r="Y2672" s="2">
        <v>360</v>
      </c>
      <c r="Z2672" s="2">
        <v>1625</v>
      </c>
      <c r="AA2672" s="9">
        <f t="shared" si="371"/>
        <v>38570</v>
      </c>
      <c r="AB2672" s="9">
        <f t="shared" si="372"/>
        <v>10340</v>
      </c>
      <c r="AC2672" s="9">
        <f t="shared" si="373"/>
        <v>5997</v>
      </c>
      <c r="AD2672" s="9">
        <f t="shared" si="374"/>
        <v>5613</v>
      </c>
      <c r="AE2672" s="44">
        <f t="shared" si="375"/>
        <v>2.637026355133957E-4</v>
      </c>
      <c r="AF2672" s="9">
        <f t="shared" si="376"/>
        <v>1740</v>
      </c>
      <c r="AG2672" s="9">
        <f t="shared" si="369"/>
        <v>1985</v>
      </c>
      <c r="AH2672" s="44">
        <f t="shared" si="377"/>
        <v>3.7882136848043626E-4</v>
      </c>
      <c r="AI2672">
        <f>AA2672/'Totals and Drop Down Lists'!W$6*Inputs!E$37</f>
        <v>34988.40550377014</v>
      </c>
      <c r="AJ2672">
        <f>AB2672/'Totals and Drop Down Lists'!X$6*Inputs!F$37</f>
        <v>34022.603469706526</v>
      </c>
      <c r="AK2672">
        <f>AC2672/'Totals and Drop Down Lists'!Y$6*Inputs!G$37</f>
        <v>39534.249704536203</v>
      </c>
      <c r="AL2672">
        <f>AD2672/'Totals and Drop Down Lists'!Z$6*Inputs!H$37</f>
        <v>45002.234628475693</v>
      </c>
      <c r="AM2672">
        <f>AE2672/'Totals and Drop Down Lists'!AA$6*Inputs!I$37</f>
        <v>32828.169782861209</v>
      </c>
      <c r="AN2672">
        <f>AF2672/'Totals and Drop Down Lists'!AB$6*Inputs!J$37</f>
        <v>34724.646064199849</v>
      </c>
      <c r="AO2672">
        <f>AG2672/'Totals and Drop Down Lists'!AC$6*Inputs!K$37</f>
        <v>36967.798715496865</v>
      </c>
      <c r="AP2672">
        <f>AH2672/'Totals and Drop Down Lists'!AD$6*Inputs!L$37</f>
        <v>89147.998190601385</v>
      </c>
      <c r="AQ2672">
        <f>IF(OR($D2672="51",$D2672="52",$D2672="61"),(AA2672/'Totals and Drop Down Lists'!W$4)*Inputs!E$38,0)</f>
        <v>0</v>
      </c>
      <c r="AR2672">
        <f>IF(OR($D2672="51",$D2672="52",$D2672="61"),(AB2672/'Totals and Drop Down Lists'!X$4)*Inputs!F$38,0)</f>
        <v>0</v>
      </c>
      <c r="AS2672">
        <f>IF(OR($D2672="51",$D2672="52",$D2672="61"),(AC2672/'Totals and Drop Down Lists'!Y$4)*Inputs!G$38,0)</f>
        <v>0</v>
      </c>
      <c r="AT2672">
        <f>IF(OR($D2672="51",$D2672="52",$D2672="61"),(AD2672/'Totals and Drop Down Lists'!Z$4)*Inputs!H$38,0)</f>
        <v>0</v>
      </c>
      <c r="AU2672">
        <f>IF(OR($D2672="51",$D2672="52",$D2672="61"),(AE2672/'Totals and Drop Down Lists'!AA$4)*Inputs!I$38,0)</f>
        <v>0</v>
      </c>
      <c r="AV2672">
        <f>IF(OR($D2672="51",$D2672="52",$D2672="61"),(AF2672/'Totals and Drop Down Lists'!AB$4)*Inputs!J$38,0)</f>
        <v>0</v>
      </c>
      <c r="AW2672">
        <f>IF(OR($D2672="51",$D2672="52",$D2672="61"),(AG2672/'Totals and Drop Down Lists'!AC$4)*Inputs!K$38,0)</f>
        <v>0</v>
      </c>
      <c r="AX2672">
        <f>IF(OR($D2672="51",$D2672="52",$D2672="61"),(AH2672/'Totals and Drop Down Lists'!AD$4)*Inputs!L$38,0)</f>
        <v>0</v>
      </c>
      <c r="AY2672">
        <f>IF(OR($D2672="51",$D2672="52",$D2672="61"),0,(AA2672/'Totals and Drop Down Lists'!W$5)*Inputs!E$39)</f>
        <v>0</v>
      </c>
      <c r="AZ2672">
        <f>IF(OR($D2672="51",$D2672="52",$D2672="61"),0,(AB2672/'Totals and Drop Down Lists'!X$5)*Inputs!F$39)</f>
        <v>0</v>
      </c>
      <c r="BA2672">
        <f>IF(OR($D2672="51",$D2672="52",$D2672="61"),0,(AC2672/'Totals and Drop Down Lists'!Y$5)*Inputs!G$39)</f>
        <v>0</v>
      </c>
      <c r="BB2672">
        <f>IF(OR($D2672="51",$D2672="52",$D2672="61"),0,(AD2672/'Totals and Drop Down Lists'!Z$5)*Inputs!H$39)</f>
        <v>0</v>
      </c>
      <c r="BC2672">
        <f>IF(OR($D2672="51",$D2672="52",$D2672="61"),0,(AE2672/'Totals and Drop Down Lists'!AA$5)*Inputs!I$39)</f>
        <v>0</v>
      </c>
      <c r="BD2672">
        <f>IF(OR($D2672="51",$D2672="52",$D2672="61"),0,(AF2672/'Totals and Drop Down Lists'!AB$5)*Inputs!J$39)</f>
        <v>0</v>
      </c>
      <c r="BE2672">
        <f>IF(OR($D2672="51",$D2672="52",$D2672="61"),0,(AG2672/'Totals and Drop Down Lists'!AC$5)*Inputs!K$39)</f>
        <v>0</v>
      </c>
      <c r="BF2672">
        <f>IF(OR($D2672="51",$D2672="52",$D2672="61"),0,(AH2672/'Totals and Drop Down Lists'!AD$5)*Inputs!L$39)</f>
        <v>0</v>
      </c>
      <c r="BG2672" s="10">
        <f t="shared" si="370"/>
        <v>347216.10605964786</v>
      </c>
    </row>
    <row r="2673" spans="1:59">
      <c r="A2673" s="1" t="s">
        <v>7622</v>
      </c>
      <c r="B2673" s="1" t="s">
        <v>4504</v>
      </c>
      <c r="C2673" s="1" t="s">
        <v>4517</v>
      </c>
      <c r="D2673" s="1" t="s">
        <v>10</v>
      </c>
      <c r="E2673" s="1" t="s">
        <v>4518</v>
      </c>
      <c r="F2673" s="2">
        <v>64017</v>
      </c>
      <c r="G2673" s="2">
        <v>998</v>
      </c>
      <c r="H2673" s="2">
        <v>58</v>
      </c>
      <c r="I2673" s="2">
        <v>19273</v>
      </c>
      <c r="J2673" s="2">
        <v>25664</v>
      </c>
      <c r="K2673" s="2">
        <v>11118</v>
      </c>
      <c r="L2673" s="2">
        <v>46</v>
      </c>
      <c r="M2673" s="2">
        <v>49</v>
      </c>
      <c r="N2673" s="2">
        <v>26</v>
      </c>
      <c r="O2673" s="2">
        <v>335</v>
      </c>
      <c r="P2673" s="2">
        <v>58</v>
      </c>
      <c r="Q2673" s="2">
        <v>19</v>
      </c>
      <c r="R2673" s="2">
        <v>6667</v>
      </c>
      <c r="S2673" s="2">
        <v>6785500</v>
      </c>
      <c r="T2673" s="2">
        <v>284259300</v>
      </c>
      <c r="U2673" s="2">
        <v>904</v>
      </c>
      <c r="V2673" s="2">
        <v>1895</v>
      </c>
      <c r="W2673" s="2">
        <v>0</v>
      </c>
      <c r="X2673" s="2">
        <v>5065</v>
      </c>
      <c r="Y2673" s="2">
        <v>655</v>
      </c>
      <c r="Z2673" s="2">
        <v>3120</v>
      </c>
      <c r="AA2673" s="9">
        <f t="shared" si="371"/>
        <v>64017</v>
      </c>
      <c r="AB2673" s="9">
        <f t="shared" si="372"/>
        <v>18217</v>
      </c>
      <c r="AC2673" s="9">
        <f t="shared" si="373"/>
        <v>7200</v>
      </c>
      <c r="AD2673" s="9">
        <f t="shared" si="374"/>
        <v>6667</v>
      </c>
      <c r="AE2673" s="44">
        <f t="shared" si="375"/>
        <v>3.3637582717991092E-4</v>
      </c>
      <c r="AF2673" s="9">
        <f t="shared" si="376"/>
        <v>3170</v>
      </c>
      <c r="AG2673" s="9">
        <f t="shared" si="369"/>
        <v>3775</v>
      </c>
      <c r="AH2673" s="44">
        <f t="shared" si="377"/>
        <v>6.0851370706507758E-4</v>
      </c>
      <c r="AI2673">
        <f>AA2673/'Totals and Drop Down Lists'!W$6*Inputs!E$37</f>
        <v>58072.407444512653</v>
      </c>
      <c r="AJ2673">
        <f>AB2673/'Totals and Drop Down Lists'!X$6*Inputs!F$37</f>
        <v>59940.983308282761</v>
      </c>
      <c r="AK2673">
        <f>AC2673/'Totals and Drop Down Lists'!Y$6*Inputs!G$37</f>
        <v>47464.83206147419</v>
      </c>
      <c r="AL2673">
        <f>AD2673/'Totals and Drop Down Lists'!Z$6*Inputs!H$37</f>
        <v>53452.680967049251</v>
      </c>
      <c r="AM2673">
        <f>AE2673/'Totals and Drop Down Lists'!AA$6*Inputs!I$37</f>
        <v>41875.208201897352</v>
      </c>
      <c r="AN2673">
        <f>AF2673/'Totals and Drop Down Lists'!AB$6*Inputs!J$37</f>
        <v>63262.717254892828</v>
      </c>
      <c r="AO2673">
        <f>AG2673/'Totals and Drop Down Lists'!AC$6*Inputs!K$37</f>
        <v>70304.000076070864</v>
      </c>
      <c r="AP2673">
        <f>AH2673/'Totals and Drop Down Lists'!AD$6*Inputs!L$37</f>
        <v>143201.47533914848</v>
      </c>
      <c r="AQ2673">
        <f>IF(OR($D2673="51",$D2673="52",$D2673="61"),(AA2673/'Totals and Drop Down Lists'!W$4)*Inputs!E$38,0)</f>
        <v>0</v>
      </c>
      <c r="AR2673">
        <f>IF(OR($D2673="51",$D2673="52",$D2673="61"),(AB2673/'Totals and Drop Down Lists'!X$4)*Inputs!F$38,0)</f>
        <v>0</v>
      </c>
      <c r="AS2673">
        <f>IF(OR($D2673="51",$D2673="52",$D2673="61"),(AC2673/'Totals and Drop Down Lists'!Y$4)*Inputs!G$38,0)</f>
        <v>0</v>
      </c>
      <c r="AT2673">
        <f>IF(OR($D2673="51",$D2673="52",$D2673="61"),(AD2673/'Totals and Drop Down Lists'!Z$4)*Inputs!H$38,0)</f>
        <v>0</v>
      </c>
      <c r="AU2673">
        <f>IF(OR($D2673="51",$D2673="52",$D2673="61"),(AE2673/'Totals and Drop Down Lists'!AA$4)*Inputs!I$38,0)</f>
        <v>0</v>
      </c>
      <c r="AV2673">
        <f>IF(OR($D2673="51",$D2673="52",$D2673="61"),(AF2673/'Totals and Drop Down Lists'!AB$4)*Inputs!J$38,0)</f>
        <v>0</v>
      </c>
      <c r="AW2673">
        <f>IF(OR($D2673="51",$D2673="52",$D2673="61"),(AG2673/'Totals and Drop Down Lists'!AC$4)*Inputs!K$38,0)</f>
        <v>0</v>
      </c>
      <c r="AX2673">
        <f>IF(OR($D2673="51",$D2673="52",$D2673="61"),(AH2673/'Totals and Drop Down Lists'!AD$4)*Inputs!L$38,0)</f>
        <v>0</v>
      </c>
      <c r="AY2673">
        <f>IF(OR($D2673="51",$D2673="52",$D2673="61"),0,(AA2673/'Totals and Drop Down Lists'!W$5)*Inputs!E$39)</f>
        <v>0</v>
      </c>
      <c r="AZ2673">
        <f>IF(OR($D2673="51",$D2673="52",$D2673="61"),0,(AB2673/'Totals and Drop Down Lists'!X$5)*Inputs!F$39)</f>
        <v>0</v>
      </c>
      <c r="BA2673">
        <f>IF(OR($D2673="51",$D2673="52",$D2673="61"),0,(AC2673/'Totals and Drop Down Lists'!Y$5)*Inputs!G$39)</f>
        <v>0</v>
      </c>
      <c r="BB2673">
        <f>IF(OR($D2673="51",$D2673="52",$D2673="61"),0,(AD2673/'Totals and Drop Down Lists'!Z$5)*Inputs!H$39)</f>
        <v>0</v>
      </c>
      <c r="BC2673">
        <f>IF(OR($D2673="51",$D2673="52",$D2673="61"),0,(AE2673/'Totals and Drop Down Lists'!AA$5)*Inputs!I$39)</f>
        <v>0</v>
      </c>
      <c r="BD2673">
        <f>IF(OR($D2673="51",$D2673="52",$D2673="61"),0,(AF2673/'Totals and Drop Down Lists'!AB$5)*Inputs!J$39)</f>
        <v>0</v>
      </c>
      <c r="BE2673">
        <f>IF(OR($D2673="51",$D2673="52",$D2673="61"),0,(AG2673/'Totals and Drop Down Lists'!AC$5)*Inputs!K$39)</f>
        <v>0</v>
      </c>
      <c r="BF2673">
        <f>IF(OR($D2673="51",$D2673="52",$D2673="61"),0,(AH2673/'Totals and Drop Down Lists'!AD$5)*Inputs!L$39)</f>
        <v>0</v>
      </c>
      <c r="BG2673" s="10">
        <f t="shared" si="370"/>
        <v>537574.30465332838</v>
      </c>
    </row>
    <row r="2674" spans="1:59">
      <c r="A2674" s="1" t="s">
        <v>7622</v>
      </c>
      <c r="B2674" s="1" t="s">
        <v>4504</v>
      </c>
      <c r="C2674" s="1" t="s">
        <v>4519</v>
      </c>
      <c r="D2674" s="1" t="s">
        <v>10</v>
      </c>
      <c r="E2674" s="1" t="s">
        <v>4520</v>
      </c>
      <c r="F2674" s="2">
        <v>47360</v>
      </c>
      <c r="G2674" s="2">
        <v>356</v>
      </c>
      <c r="H2674" s="2">
        <v>0</v>
      </c>
      <c r="I2674" s="2">
        <v>9983</v>
      </c>
      <c r="J2674" s="2">
        <v>18779</v>
      </c>
      <c r="K2674" s="2">
        <v>8382</v>
      </c>
      <c r="L2674" s="2">
        <v>49</v>
      </c>
      <c r="M2674" s="2">
        <v>7</v>
      </c>
      <c r="N2674" s="2">
        <v>0</v>
      </c>
      <c r="O2674" s="2">
        <v>53</v>
      </c>
      <c r="P2674" s="2">
        <v>42</v>
      </c>
      <c r="Q2674" s="2">
        <v>32</v>
      </c>
      <c r="R2674" s="2">
        <v>5524</v>
      </c>
      <c r="S2674" s="2">
        <v>4931900</v>
      </c>
      <c r="T2674" s="2">
        <v>237438100</v>
      </c>
      <c r="U2674" s="2">
        <v>688</v>
      </c>
      <c r="V2674" s="2">
        <v>615</v>
      </c>
      <c r="W2674" s="2">
        <v>165</v>
      </c>
      <c r="X2674" s="2">
        <v>2070</v>
      </c>
      <c r="Y2674" s="2">
        <v>215</v>
      </c>
      <c r="Z2674" s="2">
        <v>1215</v>
      </c>
      <c r="AA2674" s="9">
        <f t="shared" si="371"/>
        <v>47360</v>
      </c>
      <c r="AB2674" s="9">
        <f t="shared" si="372"/>
        <v>9627</v>
      </c>
      <c r="AC2674" s="9">
        <f t="shared" si="373"/>
        <v>5707</v>
      </c>
      <c r="AD2674" s="9">
        <f t="shared" si="374"/>
        <v>5524</v>
      </c>
      <c r="AE2674" s="44">
        <f t="shared" si="375"/>
        <v>2.6128750206360306E-4</v>
      </c>
      <c r="AF2674" s="9">
        <f t="shared" si="376"/>
        <v>1290</v>
      </c>
      <c r="AG2674" s="9">
        <f t="shared" si="369"/>
        <v>1430</v>
      </c>
      <c r="AH2674" s="44">
        <f t="shared" si="377"/>
        <v>2.3749929146491084E-4</v>
      </c>
      <c r="AI2674">
        <f>AA2674/'Totals and Drop Down Lists'!W$6*Inputs!E$37</f>
        <v>42962.169682617423</v>
      </c>
      <c r="AJ2674">
        <f>AB2674/'Totals and Drop Down Lists'!X$6*Inputs!F$37</f>
        <v>31676.557408400844</v>
      </c>
      <c r="AK2674">
        <f>AC2674/'Totals and Drop Down Lists'!Y$6*Inputs!G$37</f>
        <v>37622.471746504612</v>
      </c>
      <c r="AL2674">
        <f>AD2674/'Totals and Drop Down Lists'!Z$6*Inputs!H$37</f>
        <v>44288.677015446243</v>
      </c>
      <c r="AM2674">
        <f>AE2674/'Totals and Drop Down Lists'!AA$6*Inputs!I$37</f>
        <v>32527.511388667674</v>
      </c>
      <c r="AN2674">
        <f>AF2674/'Totals and Drop Down Lists'!AB$6*Inputs!J$37</f>
        <v>25744.13415104472</v>
      </c>
      <c r="AO2674">
        <f>AG2674/'Totals and Drop Down Lists'!AC$6*Inputs!K$37</f>
        <v>26631.713936101016</v>
      </c>
      <c r="AP2674">
        <f>AH2674/'Totals and Drop Down Lists'!AD$6*Inputs!L$37</f>
        <v>55890.68665981658</v>
      </c>
      <c r="AQ2674">
        <f>IF(OR($D2674="51",$D2674="52",$D2674="61"),(AA2674/'Totals and Drop Down Lists'!W$4)*Inputs!E$38,0)</f>
        <v>0</v>
      </c>
      <c r="AR2674">
        <f>IF(OR($D2674="51",$D2674="52",$D2674="61"),(AB2674/'Totals and Drop Down Lists'!X$4)*Inputs!F$38,0)</f>
        <v>0</v>
      </c>
      <c r="AS2674">
        <f>IF(OR($D2674="51",$D2674="52",$D2674="61"),(AC2674/'Totals and Drop Down Lists'!Y$4)*Inputs!G$38,0)</f>
        <v>0</v>
      </c>
      <c r="AT2674">
        <f>IF(OR($D2674="51",$D2674="52",$D2674="61"),(AD2674/'Totals and Drop Down Lists'!Z$4)*Inputs!H$38,0)</f>
        <v>0</v>
      </c>
      <c r="AU2674">
        <f>IF(OR($D2674="51",$D2674="52",$D2674="61"),(AE2674/'Totals and Drop Down Lists'!AA$4)*Inputs!I$38,0)</f>
        <v>0</v>
      </c>
      <c r="AV2674">
        <f>IF(OR($D2674="51",$D2674="52",$D2674="61"),(AF2674/'Totals and Drop Down Lists'!AB$4)*Inputs!J$38,0)</f>
        <v>0</v>
      </c>
      <c r="AW2674">
        <f>IF(OR($D2674="51",$D2674="52",$D2674="61"),(AG2674/'Totals and Drop Down Lists'!AC$4)*Inputs!K$38,0)</f>
        <v>0</v>
      </c>
      <c r="AX2674">
        <f>IF(OR($D2674="51",$D2674="52",$D2674="61"),(AH2674/'Totals and Drop Down Lists'!AD$4)*Inputs!L$38,0)</f>
        <v>0</v>
      </c>
      <c r="AY2674">
        <f>IF(OR($D2674="51",$D2674="52",$D2674="61"),0,(AA2674/'Totals and Drop Down Lists'!W$5)*Inputs!E$39)</f>
        <v>0</v>
      </c>
      <c r="AZ2674">
        <f>IF(OR($D2674="51",$D2674="52",$D2674="61"),0,(AB2674/'Totals and Drop Down Lists'!X$5)*Inputs!F$39)</f>
        <v>0</v>
      </c>
      <c r="BA2674">
        <f>IF(OR($D2674="51",$D2674="52",$D2674="61"),0,(AC2674/'Totals and Drop Down Lists'!Y$5)*Inputs!G$39)</f>
        <v>0</v>
      </c>
      <c r="BB2674">
        <f>IF(OR($D2674="51",$D2674="52",$D2674="61"),0,(AD2674/'Totals and Drop Down Lists'!Z$5)*Inputs!H$39)</f>
        <v>0</v>
      </c>
      <c r="BC2674">
        <f>IF(OR($D2674="51",$D2674="52",$D2674="61"),0,(AE2674/'Totals and Drop Down Lists'!AA$5)*Inputs!I$39)</f>
        <v>0</v>
      </c>
      <c r="BD2674">
        <f>IF(OR($D2674="51",$D2674="52",$D2674="61"),0,(AF2674/'Totals and Drop Down Lists'!AB$5)*Inputs!J$39)</f>
        <v>0</v>
      </c>
      <c r="BE2674">
        <f>IF(OR($D2674="51",$D2674="52",$D2674="61"),0,(AG2674/'Totals and Drop Down Lists'!AC$5)*Inputs!K$39)</f>
        <v>0</v>
      </c>
      <c r="BF2674">
        <f>IF(OR($D2674="51",$D2674="52",$D2674="61"),0,(AH2674/'Totals and Drop Down Lists'!AD$5)*Inputs!L$39)</f>
        <v>0</v>
      </c>
      <c r="BG2674" s="10">
        <f t="shared" si="370"/>
        <v>297343.92198859912</v>
      </c>
    </row>
    <row r="2675" spans="1:59">
      <c r="A2675" s="1" t="s">
        <v>7622</v>
      </c>
      <c r="B2675" s="1" t="s">
        <v>4504</v>
      </c>
      <c r="C2675" s="1" t="s">
        <v>4521</v>
      </c>
      <c r="D2675" s="1" t="s">
        <v>10</v>
      </c>
      <c r="E2675" s="1" t="s">
        <v>4522</v>
      </c>
      <c r="F2675" s="2">
        <v>14067</v>
      </c>
      <c r="G2675" s="2">
        <v>288</v>
      </c>
      <c r="H2675" s="2">
        <v>66</v>
      </c>
      <c r="I2675" s="2">
        <v>2877</v>
      </c>
      <c r="J2675" s="2">
        <v>6114</v>
      </c>
      <c r="K2675" s="2">
        <v>2539</v>
      </c>
      <c r="L2675" s="2">
        <v>0</v>
      </c>
      <c r="M2675" s="2">
        <v>0</v>
      </c>
      <c r="N2675" s="2">
        <v>0</v>
      </c>
      <c r="O2675" s="2">
        <v>13</v>
      </c>
      <c r="P2675" s="2">
        <v>0</v>
      </c>
      <c r="Q2675" s="2">
        <v>30</v>
      </c>
      <c r="R2675" s="2">
        <v>2954</v>
      </c>
      <c r="S2675" s="2">
        <v>1491000</v>
      </c>
      <c r="T2675" s="2">
        <v>67914000</v>
      </c>
      <c r="U2675" s="2">
        <v>413</v>
      </c>
      <c r="V2675" s="2">
        <v>215</v>
      </c>
      <c r="W2675" s="2">
        <v>30</v>
      </c>
      <c r="X2675" s="2">
        <v>690</v>
      </c>
      <c r="Y2675" s="2">
        <v>90</v>
      </c>
      <c r="Z2675" s="2">
        <v>370</v>
      </c>
      <c r="AA2675" s="9">
        <f t="shared" si="371"/>
        <v>14067</v>
      </c>
      <c r="AB2675" s="9">
        <f t="shared" si="372"/>
        <v>2523</v>
      </c>
      <c r="AC2675" s="9">
        <f t="shared" si="373"/>
        <v>2997</v>
      </c>
      <c r="AD2675" s="9">
        <f t="shared" si="374"/>
        <v>2954</v>
      </c>
      <c r="AE2675" s="44">
        <f t="shared" si="375"/>
        <v>7.3636943442122044E-5</v>
      </c>
      <c r="AF2675" s="9">
        <f t="shared" si="376"/>
        <v>445</v>
      </c>
      <c r="AG2675" s="9">
        <f t="shared" si="369"/>
        <v>460</v>
      </c>
      <c r="AH2675" s="44">
        <f t="shared" si="377"/>
        <v>7.1079797925848714E-5</v>
      </c>
      <c r="AI2675">
        <f>AA2675/'Totals and Drop Down Lists'!W$6*Inputs!E$37</f>
        <v>12760.744107377095</v>
      </c>
      <c r="AJ2675">
        <f>AB2675/'Totals and Drop Down Lists'!X$6*Inputs!F$37</f>
        <v>8301.6468620957039</v>
      </c>
      <c r="AK2675">
        <f>AC2675/'Totals and Drop Down Lists'!Y$6*Inputs!G$37</f>
        <v>19757.23634558863</v>
      </c>
      <c r="AL2675">
        <f>AD2675/'Totals and Drop Down Lists'!Z$6*Inputs!H$37</f>
        <v>23683.698751561948</v>
      </c>
      <c r="AM2675">
        <f>AE2675/'Totals and Drop Down Lists'!AA$6*Inputs!I$37</f>
        <v>9167.0152514881956</v>
      </c>
      <c r="AN2675">
        <f>AF2675/'Totals and Drop Down Lists'!AB$6*Inputs!J$37</f>
        <v>8880.7284474534117</v>
      </c>
      <c r="AO2675">
        <f>AG2675/'Totals and Drop Down Lists'!AC$6*Inputs!K$37</f>
        <v>8566.845042382145</v>
      </c>
      <c r="AP2675">
        <f>AH2675/'Totals and Drop Down Lists'!AD$6*Inputs!L$37</f>
        <v>16727.202381164301</v>
      </c>
      <c r="AQ2675">
        <f>IF(OR($D2675="51",$D2675="52",$D2675="61"),(AA2675/'Totals and Drop Down Lists'!W$4)*Inputs!E$38,0)</f>
        <v>0</v>
      </c>
      <c r="AR2675">
        <f>IF(OR($D2675="51",$D2675="52",$D2675="61"),(AB2675/'Totals and Drop Down Lists'!X$4)*Inputs!F$38,0)</f>
        <v>0</v>
      </c>
      <c r="AS2675">
        <f>IF(OR($D2675="51",$D2675="52",$D2675="61"),(AC2675/'Totals and Drop Down Lists'!Y$4)*Inputs!G$38,0)</f>
        <v>0</v>
      </c>
      <c r="AT2675">
        <f>IF(OR($D2675="51",$D2675="52",$D2675="61"),(AD2675/'Totals and Drop Down Lists'!Z$4)*Inputs!H$38,0)</f>
        <v>0</v>
      </c>
      <c r="AU2675">
        <f>IF(OR($D2675="51",$D2675="52",$D2675="61"),(AE2675/'Totals and Drop Down Lists'!AA$4)*Inputs!I$38,0)</f>
        <v>0</v>
      </c>
      <c r="AV2675">
        <f>IF(OR($D2675="51",$D2675="52",$D2675="61"),(AF2675/'Totals and Drop Down Lists'!AB$4)*Inputs!J$38,0)</f>
        <v>0</v>
      </c>
      <c r="AW2675">
        <f>IF(OR($D2675="51",$D2675="52",$D2675="61"),(AG2675/'Totals and Drop Down Lists'!AC$4)*Inputs!K$38,0)</f>
        <v>0</v>
      </c>
      <c r="AX2675">
        <f>IF(OR($D2675="51",$D2675="52",$D2675="61"),(AH2675/'Totals and Drop Down Lists'!AD$4)*Inputs!L$38,0)</f>
        <v>0</v>
      </c>
      <c r="AY2675">
        <f>IF(OR($D2675="51",$D2675="52",$D2675="61"),0,(AA2675/'Totals and Drop Down Lists'!W$5)*Inputs!E$39)</f>
        <v>0</v>
      </c>
      <c r="AZ2675">
        <f>IF(OR($D2675="51",$D2675="52",$D2675="61"),0,(AB2675/'Totals and Drop Down Lists'!X$5)*Inputs!F$39)</f>
        <v>0</v>
      </c>
      <c r="BA2675">
        <f>IF(OR($D2675="51",$D2675="52",$D2675="61"),0,(AC2675/'Totals and Drop Down Lists'!Y$5)*Inputs!G$39)</f>
        <v>0</v>
      </c>
      <c r="BB2675">
        <f>IF(OR($D2675="51",$D2675="52",$D2675="61"),0,(AD2675/'Totals and Drop Down Lists'!Z$5)*Inputs!H$39)</f>
        <v>0</v>
      </c>
      <c r="BC2675">
        <f>IF(OR($D2675="51",$D2675="52",$D2675="61"),0,(AE2675/'Totals and Drop Down Lists'!AA$5)*Inputs!I$39)</f>
        <v>0</v>
      </c>
      <c r="BD2675">
        <f>IF(OR($D2675="51",$D2675="52",$D2675="61"),0,(AF2675/'Totals and Drop Down Lists'!AB$5)*Inputs!J$39)</f>
        <v>0</v>
      </c>
      <c r="BE2675">
        <f>IF(OR($D2675="51",$D2675="52",$D2675="61"),0,(AG2675/'Totals and Drop Down Lists'!AC$5)*Inputs!K$39)</f>
        <v>0</v>
      </c>
      <c r="BF2675">
        <f>IF(OR($D2675="51",$D2675="52",$D2675="61"),0,(AH2675/'Totals and Drop Down Lists'!AD$5)*Inputs!L$39)</f>
        <v>0</v>
      </c>
      <c r="BG2675" s="10">
        <f t="shared" si="370"/>
        <v>107845.11718911144</v>
      </c>
    </row>
    <row r="2676" spans="1:59">
      <c r="A2676" s="1" t="s">
        <v>7622</v>
      </c>
      <c r="B2676" s="1" t="s">
        <v>4504</v>
      </c>
      <c r="C2676" s="1" t="s">
        <v>4523</v>
      </c>
      <c r="D2676" s="1" t="s">
        <v>10</v>
      </c>
      <c r="E2676" s="1" t="s">
        <v>4524</v>
      </c>
      <c r="F2676" s="2">
        <v>47134</v>
      </c>
      <c r="G2676" s="2">
        <v>250</v>
      </c>
      <c r="H2676" s="2">
        <v>23</v>
      </c>
      <c r="I2676" s="2">
        <v>3160</v>
      </c>
      <c r="J2676" s="2">
        <v>19020</v>
      </c>
      <c r="K2676" s="2">
        <v>2659</v>
      </c>
      <c r="L2676" s="2">
        <v>69</v>
      </c>
      <c r="M2676" s="2">
        <v>0</v>
      </c>
      <c r="N2676" s="2">
        <v>12</v>
      </c>
      <c r="O2676" s="2">
        <v>28</v>
      </c>
      <c r="P2676" s="2">
        <v>0</v>
      </c>
      <c r="Q2676" s="2">
        <v>0</v>
      </c>
      <c r="R2676" s="2">
        <v>1196</v>
      </c>
      <c r="S2676" s="2">
        <v>2441900</v>
      </c>
      <c r="T2676" s="2">
        <v>116900400</v>
      </c>
      <c r="U2676" s="2">
        <v>211</v>
      </c>
      <c r="V2676" s="2">
        <v>105</v>
      </c>
      <c r="W2676" s="2">
        <v>0</v>
      </c>
      <c r="X2676" s="2">
        <v>565</v>
      </c>
      <c r="Y2676" s="2">
        <v>30</v>
      </c>
      <c r="Z2676" s="2">
        <v>470</v>
      </c>
      <c r="AA2676" s="9">
        <f t="shared" si="371"/>
        <v>47134</v>
      </c>
      <c r="AB2676" s="9">
        <f t="shared" si="372"/>
        <v>2887</v>
      </c>
      <c r="AC2676" s="9">
        <f t="shared" si="373"/>
        <v>1305</v>
      </c>
      <c r="AD2676" s="9">
        <f t="shared" si="374"/>
        <v>1196</v>
      </c>
      <c r="AE2676" s="44">
        <f t="shared" si="375"/>
        <v>2.5961031731509555E-5</v>
      </c>
      <c r="AF2676" s="9">
        <f t="shared" si="376"/>
        <v>460</v>
      </c>
      <c r="AG2676" s="9">
        <f t="shared" si="369"/>
        <v>500</v>
      </c>
      <c r="AH2676" s="44">
        <f t="shared" si="377"/>
        <v>2.6009315054893152E-5</v>
      </c>
      <c r="AI2676">
        <f>AA2676/'Totals and Drop Down Lists'!W$6*Inputs!E$37</f>
        <v>42757.155950601555</v>
      </c>
      <c r="AJ2676">
        <f>AB2676/'Totals and Drop Down Lists'!X$6*Inputs!F$37</f>
        <v>9499.3477966192204</v>
      </c>
      <c r="AK2676">
        <f>AC2676/'Totals and Drop Down Lists'!Y$6*Inputs!G$37</f>
        <v>8603.0008111421957</v>
      </c>
      <c r="AL2676">
        <f>AD2676/'Totals and Drop Down Lists'!Z$6*Inputs!H$37</f>
        <v>9588.9315189126919</v>
      </c>
      <c r="AM2676">
        <f>AE2676/'Totals and Drop Down Lists'!AA$6*Inputs!I$37</f>
        <v>3231.8719748894955</v>
      </c>
      <c r="AN2676">
        <f>AF2676/'Totals and Drop Down Lists'!AB$6*Inputs!J$37</f>
        <v>9180.0788445585822</v>
      </c>
      <c r="AO2676">
        <f>AG2676/'Totals and Drop Down Lists'!AC$6*Inputs!K$37</f>
        <v>9311.7880895458093</v>
      </c>
      <c r="AP2676">
        <f>AH2676/'Totals and Drop Down Lists'!AD$6*Inputs!L$37</f>
        <v>6120.7697463141949</v>
      </c>
      <c r="AQ2676">
        <f>IF(OR($D2676="51",$D2676="52",$D2676="61"),(AA2676/'Totals and Drop Down Lists'!W$4)*Inputs!E$38,0)</f>
        <v>0</v>
      </c>
      <c r="AR2676">
        <f>IF(OR($D2676="51",$D2676="52",$D2676="61"),(AB2676/'Totals and Drop Down Lists'!X$4)*Inputs!F$38,0)</f>
        <v>0</v>
      </c>
      <c r="AS2676">
        <f>IF(OR($D2676="51",$D2676="52",$D2676="61"),(AC2676/'Totals and Drop Down Lists'!Y$4)*Inputs!G$38,0)</f>
        <v>0</v>
      </c>
      <c r="AT2676">
        <f>IF(OR($D2676="51",$D2676="52",$D2676="61"),(AD2676/'Totals and Drop Down Lists'!Z$4)*Inputs!H$38,0)</f>
        <v>0</v>
      </c>
      <c r="AU2676">
        <f>IF(OR($D2676="51",$D2676="52",$D2676="61"),(AE2676/'Totals and Drop Down Lists'!AA$4)*Inputs!I$38,0)</f>
        <v>0</v>
      </c>
      <c r="AV2676">
        <f>IF(OR($D2676="51",$D2676="52",$D2676="61"),(AF2676/'Totals and Drop Down Lists'!AB$4)*Inputs!J$38,0)</f>
        <v>0</v>
      </c>
      <c r="AW2676">
        <f>IF(OR($D2676="51",$D2676="52",$D2676="61"),(AG2676/'Totals and Drop Down Lists'!AC$4)*Inputs!K$38,0)</f>
        <v>0</v>
      </c>
      <c r="AX2676">
        <f>IF(OR($D2676="51",$D2676="52",$D2676="61"),(AH2676/'Totals and Drop Down Lists'!AD$4)*Inputs!L$38,0)</f>
        <v>0</v>
      </c>
      <c r="AY2676">
        <f>IF(OR($D2676="51",$D2676="52",$D2676="61"),0,(AA2676/'Totals and Drop Down Lists'!W$5)*Inputs!E$39)</f>
        <v>0</v>
      </c>
      <c r="AZ2676">
        <f>IF(OR($D2676="51",$D2676="52",$D2676="61"),0,(AB2676/'Totals and Drop Down Lists'!X$5)*Inputs!F$39)</f>
        <v>0</v>
      </c>
      <c r="BA2676">
        <f>IF(OR($D2676="51",$D2676="52",$D2676="61"),0,(AC2676/'Totals and Drop Down Lists'!Y$5)*Inputs!G$39)</f>
        <v>0</v>
      </c>
      <c r="BB2676">
        <f>IF(OR($D2676="51",$D2676="52",$D2676="61"),0,(AD2676/'Totals and Drop Down Lists'!Z$5)*Inputs!H$39)</f>
        <v>0</v>
      </c>
      <c r="BC2676">
        <f>IF(OR($D2676="51",$D2676="52",$D2676="61"),0,(AE2676/'Totals and Drop Down Lists'!AA$5)*Inputs!I$39)</f>
        <v>0</v>
      </c>
      <c r="BD2676">
        <f>IF(OR($D2676="51",$D2676="52",$D2676="61"),0,(AF2676/'Totals and Drop Down Lists'!AB$5)*Inputs!J$39)</f>
        <v>0</v>
      </c>
      <c r="BE2676">
        <f>IF(OR($D2676="51",$D2676="52",$D2676="61"),0,(AG2676/'Totals and Drop Down Lists'!AC$5)*Inputs!K$39)</f>
        <v>0</v>
      </c>
      <c r="BF2676">
        <f>IF(OR($D2676="51",$D2676="52",$D2676="61"),0,(AH2676/'Totals and Drop Down Lists'!AD$5)*Inputs!L$39)</f>
        <v>0</v>
      </c>
      <c r="BG2676" s="10">
        <f t="shared" si="370"/>
        <v>98292.944732583739</v>
      </c>
    </row>
    <row r="2677" spans="1:59">
      <c r="A2677" s="1" t="s">
        <v>7622</v>
      </c>
      <c r="B2677" s="1" t="s">
        <v>4504</v>
      </c>
      <c r="C2677" s="1" t="s">
        <v>991</v>
      </c>
      <c r="D2677" s="1" t="s">
        <v>10</v>
      </c>
      <c r="E2677" s="1" t="s">
        <v>4525</v>
      </c>
      <c r="F2677" s="2">
        <v>48664</v>
      </c>
      <c r="G2677" s="2">
        <v>594</v>
      </c>
      <c r="H2677" s="2">
        <v>63</v>
      </c>
      <c r="I2677" s="2">
        <v>10993</v>
      </c>
      <c r="J2677" s="2">
        <v>19898</v>
      </c>
      <c r="K2677" s="2">
        <v>8764</v>
      </c>
      <c r="L2677" s="2">
        <v>139</v>
      </c>
      <c r="M2677" s="2">
        <v>11</v>
      </c>
      <c r="N2677" s="2">
        <v>15</v>
      </c>
      <c r="O2677" s="2">
        <v>152</v>
      </c>
      <c r="P2677" s="2">
        <v>96</v>
      </c>
      <c r="Q2677" s="2">
        <v>59</v>
      </c>
      <c r="R2677" s="2">
        <v>5352</v>
      </c>
      <c r="S2677" s="2">
        <v>6018500</v>
      </c>
      <c r="T2677" s="2">
        <v>267123500</v>
      </c>
      <c r="U2677" s="2">
        <v>780</v>
      </c>
      <c r="V2677" s="2">
        <v>860</v>
      </c>
      <c r="W2677" s="2">
        <v>155</v>
      </c>
      <c r="X2677" s="2">
        <v>3070</v>
      </c>
      <c r="Y2677" s="2">
        <v>380</v>
      </c>
      <c r="Z2677" s="2">
        <v>1890</v>
      </c>
      <c r="AA2677" s="9">
        <f t="shared" si="371"/>
        <v>48664</v>
      </c>
      <c r="AB2677" s="9">
        <f t="shared" si="372"/>
        <v>10336</v>
      </c>
      <c r="AC2677" s="9">
        <f t="shared" si="373"/>
        <v>5824</v>
      </c>
      <c r="AD2677" s="9">
        <f t="shared" si="374"/>
        <v>5352</v>
      </c>
      <c r="AE2677" s="44">
        <f t="shared" si="375"/>
        <v>2.6958212800692167E-4</v>
      </c>
      <c r="AF2677" s="9">
        <f t="shared" si="376"/>
        <v>2055</v>
      </c>
      <c r="AG2677" s="9">
        <f t="shared" si="369"/>
        <v>2270</v>
      </c>
      <c r="AH2677" s="44">
        <f t="shared" si="377"/>
        <v>3.7202308160566393E-4</v>
      </c>
      <c r="AI2677">
        <f>AA2677/'Totals and Drop Down Lists'!W$6*Inputs!E$37</f>
        <v>44145.080773540838</v>
      </c>
      <c r="AJ2677">
        <f>AB2677/'Totals and Drop Down Lists'!X$6*Inputs!F$37</f>
        <v>34009.4419209755</v>
      </c>
      <c r="AK2677">
        <f>AC2677/'Totals and Drop Down Lists'!Y$6*Inputs!G$37</f>
        <v>38393.775267503566</v>
      </c>
      <c r="AL2677">
        <f>AD2677/'Totals and Drop Down Lists'!Z$6*Inputs!H$37</f>
        <v>42909.666797007289</v>
      </c>
      <c r="AM2677">
        <f>AE2677/'Totals and Drop Down Lists'!AA$6*Inputs!I$37</f>
        <v>33560.10398381736</v>
      </c>
      <c r="AN2677">
        <f>AF2677/'Totals and Drop Down Lists'!AB$6*Inputs!J$37</f>
        <v>41011.004403408449</v>
      </c>
      <c r="AO2677">
        <f>AG2677/'Totals and Drop Down Lists'!AC$6*Inputs!K$37</f>
        <v>42275.51792653797</v>
      </c>
      <c r="AP2677">
        <f>AH2677/'Totals and Drop Down Lists'!AD$6*Inputs!L$37</f>
        <v>87548.157958667129</v>
      </c>
      <c r="AQ2677">
        <f>IF(OR($D2677="51",$D2677="52",$D2677="61"),(AA2677/'Totals and Drop Down Lists'!W$4)*Inputs!E$38,0)</f>
        <v>0</v>
      </c>
      <c r="AR2677">
        <f>IF(OR($D2677="51",$D2677="52",$D2677="61"),(AB2677/'Totals and Drop Down Lists'!X$4)*Inputs!F$38,0)</f>
        <v>0</v>
      </c>
      <c r="AS2677">
        <f>IF(OR($D2677="51",$D2677="52",$D2677="61"),(AC2677/'Totals and Drop Down Lists'!Y$4)*Inputs!G$38,0)</f>
        <v>0</v>
      </c>
      <c r="AT2677">
        <f>IF(OR($D2677="51",$D2677="52",$D2677="61"),(AD2677/'Totals and Drop Down Lists'!Z$4)*Inputs!H$38,0)</f>
        <v>0</v>
      </c>
      <c r="AU2677">
        <f>IF(OR($D2677="51",$D2677="52",$D2677="61"),(AE2677/'Totals and Drop Down Lists'!AA$4)*Inputs!I$38,0)</f>
        <v>0</v>
      </c>
      <c r="AV2677">
        <f>IF(OR($D2677="51",$D2677="52",$D2677="61"),(AF2677/'Totals and Drop Down Lists'!AB$4)*Inputs!J$38,0)</f>
        <v>0</v>
      </c>
      <c r="AW2677">
        <f>IF(OR($D2677="51",$D2677="52",$D2677="61"),(AG2677/'Totals and Drop Down Lists'!AC$4)*Inputs!K$38,0)</f>
        <v>0</v>
      </c>
      <c r="AX2677">
        <f>IF(OR($D2677="51",$D2677="52",$D2677="61"),(AH2677/'Totals and Drop Down Lists'!AD$4)*Inputs!L$38,0)</f>
        <v>0</v>
      </c>
      <c r="AY2677">
        <f>IF(OR($D2677="51",$D2677="52",$D2677="61"),0,(AA2677/'Totals and Drop Down Lists'!W$5)*Inputs!E$39)</f>
        <v>0</v>
      </c>
      <c r="AZ2677">
        <f>IF(OR($D2677="51",$D2677="52",$D2677="61"),0,(AB2677/'Totals and Drop Down Lists'!X$5)*Inputs!F$39)</f>
        <v>0</v>
      </c>
      <c r="BA2677">
        <f>IF(OR($D2677="51",$D2677="52",$D2677="61"),0,(AC2677/'Totals and Drop Down Lists'!Y$5)*Inputs!G$39)</f>
        <v>0</v>
      </c>
      <c r="BB2677">
        <f>IF(OR($D2677="51",$D2677="52",$D2677="61"),0,(AD2677/'Totals and Drop Down Lists'!Z$5)*Inputs!H$39)</f>
        <v>0</v>
      </c>
      <c r="BC2677">
        <f>IF(OR($D2677="51",$D2677="52",$D2677="61"),0,(AE2677/'Totals and Drop Down Lists'!AA$5)*Inputs!I$39)</f>
        <v>0</v>
      </c>
      <c r="BD2677">
        <f>IF(OR($D2677="51",$D2677="52",$D2677="61"),0,(AF2677/'Totals and Drop Down Lists'!AB$5)*Inputs!J$39)</f>
        <v>0</v>
      </c>
      <c r="BE2677">
        <f>IF(OR($D2677="51",$D2677="52",$D2677="61"),0,(AG2677/'Totals and Drop Down Lists'!AC$5)*Inputs!K$39)</f>
        <v>0</v>
      </c>
      <c r="BF2677">
        <f>IF(OR($D2677="51",$D2677="52",$D2677="61"),0,(AH2677/'Totals and Drop Down Lists'!AD$5)*Inputs!L$39)</f>
        <v>0</v>
      </c>
      <c r="BG2677" s="10">
        <f t="shared" si="370"/>
        <v>363852.74903145811</v>
      </c>
    </row>
    <row r="2678" spans="1:59">
      <c r="A2678" s="1" t="s">
        <v>7622</v>
      </c>
      <c r="B2678" s="1" t="s">
        <v>4504</v>
      </c>
      <c r="C2678" s="1" t="s">
        <v>4111</v>
      </c>
      <c r="D2678" s="1" t="s">
        <v>10</v>
      </c>
      <c r="E2678" s="1" t="s">
        <v>4526</v>
      </c>
      <c r="F2678" s="2">
        <v>47708</v>
      </c>
      <c r="G2678" s="2">
        <v>1046</v>
      </c>
      <c r="H2678" s="2">
        <v>68</v>
      </c>
      <c r="I2678" s="2">
        <v>9774</v>
      </c>
      <c r="J2678" s="2">
        <v>19685</v>
      </c>
      <c r="K2678" s="2">
        <v>8867</v>
      </c>
      <c r="L2678" s="2">
        <v>36</v>
      </c>
      <c r="M2678" s="2">
        <v>17</v>
      </c>
      <c r="N2678" s="2">
        <v>0</v>
      </c>
      <c r="O2678" s="2">
        <v>138</v>
      </c>
      <c r="P2678" s="2">
        <v>113</v>
      </c>
      <c r="Q2678" s="2">
        <v>0</v>
      </c>
      <c r="R2678" s="2">
        <v>5975</v>
      </c>
      <c r="S2678" s="2">
        <v>6032200</v>
      </c>
      <c r="T2678" s="2">
        <v>277956300</v>
      </c>
      <c r="U2678" s="2">
        <v>539</v>
      </c>
      <c r="V2678" s="2">
        <v>1020</v>
      </c>
      <c r="W2678" s="2">
        <v>135</v>
      </c>
      <c r="X2678" s="2">
        <v>3160</v>
      </c>
      <c r="Y2678" s="2">
        <v>610</v>
      </c>
      <c r="Z2678" s="2">
        <v>1865</v>
      </c>
      <c r="AA2678" s="9">
        <f t="shared" si="371"/>
        <v>47708</v>
      </c>
      <c r="AB2678" s="9">
        <f t="shared" si="372"/>
        <v>8660</v>
      </c>
      <c r="AC2678" s="9">
        <f t="shared" si="373"/>
        <v>6279</v>
      </c>
      <c r="AD2678" s="9">
        <f t="shared" si="374"/>
        <v>5975</v>
      </c>
      <c r="AE2678" s="44">
        <f t="shared" si="375"/>
        <v>2.7894191862161616E-4</v>
      </c>
      <c r="AF2678" s="9">
        <f t="shared" si="376"/>
        <v>2005</v>
      </c>
      <c r="AG2678" s="9">
        <f t="shared" si="369"/>
        <v>2475</v>
      </c>
      <c r="AH2678" s="44">
        <f t="shared" si="377"/>
        <v>4.1482753794442809E-4</v>
      </c>
      <c r="AI2678">
        <f>AA2678/'Totals and Drop Down Lists'!W$6*Inputs!E$37</f>
        <v>43277.854544305577</v>
      </c>
      <c r="AJ2678">
        <f>AB2678/'Totals and Drop Down Lists'!X$6*Inputs!F$37</f>
        <v>28494.753002674908</v>
      </c>
      <c r="AK2678">
        <f>AC2678/'Totals and Drop Down Lists'!Y$6*Inputs!G$37</f>
        <v>41393.288960277278</v>
      </c>
      <c r="AL2678">
        <f>AD2678/'Totals and Drop Down Lists'!Z$6*Inputs!H$37</f>
        <v>47904.570088213484</v>
      </c>
      <c r="AM2678">
        <f>AE2678/'Totals and Drop Down Lists'!AA$6*Inputs!I$37</f>
        <v>34725.298236931347</v>
      </c>
      <c r="AN2678">
        <f>AF2678/'Totals and Drop Down Lists'!AB$6*Inputs!J$37</f>
        <v>40013.169746391206</v>
      </c>
      <c r="AO2678">
        <f>AG2678/'Totals and Drop Down Lists'!AC$6*Inputs!K$37</f>
        <v>46093.351043251758</v>
      </c>
      <c r="AP2678">
        <f>AH2678/'Totals and Drop Down Lists'!AD$6*Inputs!L$37</f>
        <v>97621.326775792317</v>
      </c>
      <c r="AQ2678">
        <f>IF(OR($D2678="51",$D2678="52",$D2678="61"),(AA2678/'Totals and Drop Down Lists'!W$4)*Inputs!E$38,0)</f>
        <v>0</v>
      </c>
      <c r="AR2678">
        <f>IF(OR($D2678="51",$D2678="52",$D2678="61"),(AB2678/'Totals and Drop Down Lists'!X$4)*Inputs!F$38,0)</f>
        <v>0</v>
      </c>
      <c r="AS2678">
        <f>IF(OR($D2678="51",$D2678="52",$D2678="61"),(AC2678/'Totals and Drop Down Lists'!Y$4)*Inputs!G$38,0)</f>
        <v>0</v>
      </c>
      <c r="AT2678">
        <f>IF(OR($D2678="51",$D2678="52",$D2678="61"),(AD2678/'Totals and Drop Down Lists'!Z$4)*Inputs!H$38,0)</f>
        <v>0</v>
      </c>
      <c r="AU2678">
        <f>IF(OR($D2678="51",$D2678="52",$D2678="61"),(AE2678/'Totals and Drop Down Lists'!AA$4)*Inputs!I$38,0)</f>
        <v>0</v>
      </c>
      <c r="AV2678">
        <f>IF(OR($D2678="51",$D2678="52",$D2678="61"),(AF2678/'Totals and Drop Down Lists'!AB$4)*Inputs!J$38,0)</f>
        <v>0</v>
      </c>
      <c r="AW2678">
        <f>IF(OR($D2678="51",$D2678="52",$D2678="61"),(AG2678/'Totals and Drop Down Lists'!AC$4)*Inputs!K$38,0)</f>
        <v>0</v>
      </c>
      <c r="AX2678">
        <f>IF(OR($D2678="51",$D2678="52",$D2678="61"),(AH2678/'Totals and Drop Down Lists'!AD$4)*Inputs!L$38,0)</f>
        <v>0</v>
      </c>
      <c r="AY2678">
        <f>IF(OR($D2678="51",$D2678="52",$D2678="61"),0,(AA2678/'Totals and Drop Down Lists'!W$5)*Inputs!E$39)</f>
        <v>0</v>
      </c>
      <c r="AZ2678">
        <f>IF(OR($D2678="51",$D2678="52",$D2678="61"),0,(AB2678/'Totals and Drop Down Lists'!X$5)*Inputs!F$39)</f>
        <v>0</v>
      </c>
      <c r="BA2678">
        <f>IF(OR($D2678="51",$D2678="52",$D2678="61"),0,(AC2678/'Totals and Drop Down Lists'!Y$5)*Inputs!G$39)</f>
        <v>0</v>
      </c>
      <c r="BB2678">
        <f>IF(OR($D2678="51",$D2678="52",$D2678="61"),0,(AD2678/'Totals and Drop Down Lists'!Z$5)*Inputs!H$39)</f>
        <v>0</v>
      </c>
      <c r="BC2678">
        <f>IF(OR($D2678="51",$D2678="52",$D2678="61"),0,(AE2678/'Totals and Drop Down Lists'!AA$5)*Inputs!I$39)</f>
        <v>0</v>
      </c>
      <c r="BD2678">
        <f>IF(OR($D2678="51",$D2678="52",$D2678="61"),0,(AF2678/'Totals and Drop Down Lists'!AB$5)*Inputs!J$39)</f>
        <v>0</v>
      </c>
      <c r="BE2678">
        <f>IF(OR($D2678="51",$D2678="52",$D2678="61"),0,(AG2678/'Totals and Drop Down Lists'!AC$5)*Inputs!K$39)</f>
        <v>0</v>
      </c>
      <c r="BF2678">
        <f>IF(OR($D2678="51",$D2678="52",$D2678="61"),0,(AH2678/'Totals and Drop Down Lists'!AD$5)*Inputs!L$39)</f>
        <v>0</v>
      </c>
      <c r="BG2678" s="10">
        <f t="shared" si="370"/>
        <v>379523.61239783792</v>
      </c>
    </row>
    <row r="2679" spans="1:59">
      <c r="A2679" s="1" t="s">
        <v>7622</v>
      </c>
      <c r="B2679" s="1" t="s">
        <v>4504</v>
      </c>
      <c r="C2679" s="1" t="s">
        <v>4527</v>
      </c>
      <c r="D2679" s="1" t="s">
        <v>10</v>
      </c>
      <c r="E2679" s="1" t="s">
        <v>4528</v>
      </c>
      <c r="F2679" s="2">
        <v>25606</v>
      </c>
      <c r="G2679" s="2">
        <v>439</v>
      </c>
      <c r="H2679" s="2">
        <v>0</v>
      </c>
      <c r="I2679" s="2">
        <v>5806</v>
      </c>
      <c r="J2679" s="2">
        <v>11155</v>
      </c>
      <c r="K2679" s="2">
        <v>5369</v>
      </c>
      <c r="L2679" s="2">
        <v>33</v>
      </c>
      <c r="M2679" s="2">
        <v>0</v>
      </c>
      <c r="N2679" s="2">
        <v>0</v>
      </c>
      <c r="O2679" s="2">
        <v>69</v>
      </c>
      <c r="P2679" s="2">
        <v>0</v>
      </c>
      <c r="Q2679" s="2">
        <v>28</v>
      </c>
      <c r="R2679" s="2">
        <v>5011</v>
      </c>
      <c r="S2679" s="2">
        <v>3244900</v>
      </c>
      <c r="T2679" s="2">
        <v>170865600</v>
      </c>
      <c r="U2679" s="2">
        <v>584</v>
      </c>
      <c r="V2679" s="2">
        <v>560</v>
      </c>
      <c r="W2679" s="2">
        <v>95</v>
      </c>
      <c r="X2679" s="2">
        <v>1660</v>
      </c>
      <c r="Y2679" s="2">
        <v>215</v>
      </c>
      <c r="Z2679" s="2">
        <v>1085</v>
      </c>
      <c r="AA2679" s="9">
        <f t="shared" si="371"/>
        <v>25606</v>
      </c>
      <c r="AB2679" s="9">
        <f t="shared" si="372"/>
        <v>5367</v>
      </c>
      <c r="AC2679" s="9">
        <f t="shared" si="373"/>
        <v>5141</v>
      </c>
      <c r="AD2679" s="9">
        <f t="shared" si="374"/>
        <v>5011</v>
      </c>
      <c r="AE2679" s="44">
        <f t="shared" si="375"/>
        <v>1.8047332479139252E-4</v>
      </c>
      <c r="AF2679" s="9">
        <f t="shared" si="376"/>
        <v>1005</v>
      </c>
      <c r="AG2679" s="9">
        <f t="shared" si="369"/>
        <v>1300</v>
      </c>
      <c r="AH2679" s="44">
        <f t="shared" si="377"/>
        <v>2.3281891874436339E-4</v>
      </c>
      <c r="AI2679">
        <f>AA2679/'Totals and Drop Down Lists'!W$6*Inputs!E$37</f>
        <v>23228.237265479343</v>
      </c>
      <c r="AJ2679">
        <f>AB2679/'Totals and Drop Down Lists'!X$6*Inputs!F$37</f>
        <v>17659.508009856374</v>
      </c>
      <c r="AK2679">
        <f>AC2679/'Totals and Drop Down Lists'!Y$6*Inputs!G$37</f>
        <v>33891.208559449835</v>
      </c>
      <c r="AL2679">
        <f>AD2679/'Totals and Drop Down Lists'!Z$6*Inputs!H$37</f>
        <v>40175.698863939375</v>
      </c>
      <c r="AM2679">
        <f>AE2679/'Totals and Drop Down Lists'!AA$6*Inputs!I$37</f>
        <v>22467.006960301416</v>
      </c>
      <c r="AN2679">
        <f>AF2679/'Totals and Drop Down Lists'!AB$6*Inputs!J$37</f>
        <v>20056.476606046464</v>
      </c>
      <c r="AO2679">
        <f>AG2679/'Totals and Drop Down Lists'!AC$6*Inputs!K$37</f>
        <v>24210.649032819103</v>
      </c>
      <c r="AP2679">
        <f>AH2679/'Totals and Drop Down Lists'!AD$6*Inputs!L$37</f>
        <v>54789.254973171242</v>
      </c>
      <c r="AQ2679">
        <f>IF(OR($D2679="51",$D2679="52",$D2679="61"),(AA2679/'Totals and Drop Down Lists'!W$4)*Inputs!E$38,0)</f>
        <v>0</v>
      </c>
      <c r="AR2679">
        <f>IF(OR($D2679="51",$D2679="52",$D2679="61"),(AB2679/'Totals and Drop Down Lists'!X$4)*Inputs!F$38,0)</f>
        <v>0</v>
      </c>
      <c r="AS2679">
        <f>IF(OR($D2679="51",$D2679="52",$D2679="61"),(AC2679/'Totals and Drop Down Lists'!Y$4)*Inputs!G$38,0)</f>
        <v>0</v>
      </c>
      <c r="AT2679">
        <f>IF(OR($D2679="51",$D2679="52",$D2679="61"),(AD2679/'Totals and Drop Down Lists'!Z$4)*Inputs!H$38,0)</f>
        <v>0</v>
      </c>
      <c r="AU2679">
        <f>IF(OR($D2679="51",$D2679="52",$D2679="61"),(AE2679/'Totals and Drop Down Lists'!AA$4)*Inputs!I$38,0)</f>
        <v>0</v>
      </c>
      <c r="AV2679">
        <f>IF(OR($D2679="51",$D2679="52",$D2679="61"),(AF2679/'Totals and Drop Down Lists'!AB$4)*Inputs!J$38,0)</f>
        <v>0</v>
      </c>
      <c r="AW2679">
        <f>IF(OR($D2679="51",$D2679="52",$D2679="61"),(AG2679/'Totals and Drop Down Lists'!AC$4)*Inputs!K$38,0)</f>
        <v>0</v>
      </c>
      <c r="AX2679">
        <f>IF(OR($D2679="51",$D2679="52",$D2679="61"),(AH2679/'Totals and Drop Down Lists'!AD$4)*Inputs!L$38,0)</f>
        <v>0</v>
      </c>
      <c r="AY2679">
        <f>IF(OR($D2679="51",$D2679="52",$D2679="61"),0,(AA2679/'Totals and Drop Down Lists'!W$5)*Inputs!E$39)</f>
        <v>0</v>
      </c>
      <c r="AZ2679">
        <f>IF(OR($D2679="51",$D2679="52",$D2679="61"),0,(AB2679/'Totals and Drop Down Lists'!X$5)*Inputs!F$39)</f>
        <v>0</v>
      </c>
      <c r="BA2679">
        <f>IF(OR($D2679="51",$D2679="52",$D2679="61"),0,(AC2679/'Totals and Drop Down Lists'!Y$5)*Inputs!G$39)</f>
        <v>0</v>
      </c>
      <c r="BB2679">
        <f>IF(OR($D2679="51",$D2679="52",$D2679="61"),0,(AD2679/'Totals and Drop Down Lists'!Z$5)*Inputs!H$39)</f>
        <v>0</v>
      </c>
      <c r="BC2679">
        <f>IF(OR($D2679="51",$D2679="52",$D2679="61"),0,(AE2679/'Totals and Drop Down Lists'!AA$5)*Inputs!I$39)</f>
        <v>0</v>
      </c>
      <c r="BD2679">
        <f>IF(OR($D2679="51",$D2679="52",$D2679="61"),0,(AF2679/'Totals and Drop Down Lists'!AB$5)*Inputs!J$39)</f>
        <v>0</v>
      </c>
      <c r="BE2679">
        <f>IF(OR($D2679="51",$D2679="52",$D2679="61"),0,(AG2679/'Totals and Drop Down Lists'!AC$5)*Inputs!K$39)</f>
        <v>0</v>
      </c>
      <c r="BF2679">
        <f>IF(OR($D2679="51",$D2679="52",$D2679="61"),0,(AH2679/'Totals and Drop Down Lists'!AD$5)*Inputs!L$39)</f>
        <v>0</v>
      </c>
      <c r="BG2679" s="10">
        <f t="shared" si="370"/>
        <v>236478.04027106319</v>
      </c>
    </row>
    <row r="2680" spans="1:59">
      <c r="A2680" s="1" t="s">
        <v>7622</v>
      </c>
      <c r="B2680" s="1" t="s">
        <v>4504</v>
      </c>
      <c r="C2680" s="1" t="s">
        <v>1325</v>
      </c>
      <c r="D2680" s="1" t="s">
        <v>7</v>
      </c>
      <c r="E2680" s="1" t="s">
        <v>4529</v>
      </c>
      <c r="F2680" s="2">
        <v>60423</v>
      </c>
      <c r="G2680" s="2">
        <v>1292</v>
      </c>
      <c r="H2680" s="2">
        <v>45</v>
      </c>
      <c r="I2680" s="2">
        <v>17534</v>
      </c>
      <c r="J2680" s="2">
        <v>24369</v>
      </c>
      <c r="K2680" s="2">
        <v>11808</v>
      </c>
      <c r="L2680" s="2">
        <v>89</v>
      </c>
      <c r="M2680" s="2">
        <v>0</v>
      </c>
      <c r="N2680" s="2">
        <v>0</v>
      </c>
      <c r="O2680" s="2">
        <v>246</v>
      </c>
      <c r="P2680" s="2">
        <v>44</v>
      </c>
      <c r="Q2680" s="2">
        <v>34</v>
      </c>
      <c r="R2680" s="2">
        <v>10497</v>
      </c>
      <c r="S2680" s="2">
        <v>7805800</v>
      </c>
      <c r="T2680" s="2">
        <v>324723700</v>
      </c>
      <c r="U2680" s="2">
        <v>910</v>
      </c>
      <c r="V2680" s="2">
        <v>1075</v>
      </c>
      <c r="W2680" s="2">
        <v>260</v>
      </c>
      <c r="X2680" s="2">
        <v>3650</v>
      </c>
      <c r="Y2680" s="2">
        <v>280</v>
      </c>
      <c r="Z2680" s="2">
        <v>2445</v>
      </c>
      <c r="AA2680" s="9">
        <f t="shared" si="371"/>
        <v>60423</v>
      </c>
      <c r="AB2680" s="9">
        <f t="shared" si="372"/>
        <v>16197</v>
      </c>
      <c r="AC2680" s="9">
        <f t="shared" si="373"/>
        <v>10910</v>
      </c>
      <c r="AD2680" s="9">
        <f t="shared" si="374"/>
        <v>10497</v>
      </c>
      <c r="AE2680" s="44">
        <f t="shared" si="375"/>
        <v>3.9958646296848793E-4</v>
      </c>
      <c r="AF2680" s="9">
        <f t="shared" si="376"/>
        <v>2315</v>
      </c>
      <c r="AG2680" s="9">
        <f t="shared" si="369"/>
        <v>2725</v>
      </c>
      <c r="AH2680" s="44">
        <f t="shared" si="377"/>
        <v>4.9131070784187779E-4</v>
      </c>
      <c r="AI2680">
        <f>AA2680/'Totals and Drop Down Lists'!W$6*Inputs!E$37</f>
        <v>54812.144821216054</v>
      </c>
      <c r="AJ2680">
        <f>AB2680/'Totals and Drop Down Lists'!X$6*Inputs!F$37</f>
        <v>53294.401199113789</v>
      </c>
      <c r="AK2680">
        <f>AC2680/'Totals and Drop Down Lists'!Y$6*Inputs!G$37</f>
        <v>71922.405248706025</v>
      </c>
      <c r="AL2680">
        <f>AD2680/'Totals and Drop Down Lists'!Z$6*Inputs!H$37</f>
        <v>84159.710831125849</v>
      </c>
      <c r="AM2680">
        <f>AE2680/'Totals and Drop Down Lists'!AA$6*Inputs!I$37</f>
        <v>49744.259186958887</v>
      </c>
      <c r="AN2680">
        <f>AF2680/'Totals and Drop Down Lists'!AB$6*Inputs!J$37</f>
        <v>46199.744619898076</v>
      </c>
      <c r="AO2680">
        <f>AG2680/'Totals and Drop Down Lists'!AC$6*Inputs!K$37</f>
        <v>50749.245088024662</v>
      </c>
      <c r="AP2680">
        <f>AH2680/'Totals and Drop Down Lists'!AD$6*Inputs!L$37</f>
        <v>115620.10419159544</v>
      </c>
      <c r="AQ2680">
        <f>IF(OR($D2680="51",$D2680="52",$D2680="61"),(AA2680/'Totals and Drop Down Lists'!W$4)*Inputs!E$38,0)</f>
        <v>0</v>
      </c>
      <c r="AR2680">
        <f>IF(OR($D2680="51",$D2680="52",$D2680="61"),(AB2680/'Totals and Drop Down Lists'!X$4)*Inputs!F$38,0)</f>
        <v>0</v>
      </c>
      <c r="AS2680">
        <f>IF(OR($D2680="51",$D2680="52",$D2680="61"),(AC2680/'Totals and Drop Down Lists'!Y$4)*Inputs!G$38,0)</f>
        <v>0</v>
      </c>
      <c r="AT2680">
        <f>IF(OR($D2680="51",$D2680="52",$D2680="61"),(AD2680/'Totals and Drop Down Lists'!Z$4)*Inputs!H$38,0)</f>
        <v>0</v>
      </c>
      <c r="AU2680">
        <f>IF(OR($D2680="51",$D2680="52",$D2680="61"),(AE2680/'Totals and Drop Down Lists'!AA$4)*Inputs!I$38,0)</f>
        <v>0</v>
      </c>
      <c r="AV2680">
        <f>IF(OR($D2680="51",$D2680="52",$D2680="61"),(AF2680/'Totals and Drop Down Lists'!AB$4)*Inputs!J$38,0)</f>
        <v>0</v>
      </c>
      <c r="AW2680">
        <f>IF(OR($D2680="51",$D2680="52",$D2680="61"),(AG2680/'Totals and Drop Down Lists'!AC$4)*Inputs!K$38,0)</f>
        <v>0</v>
      </c>
      <c r="AX2680">
        <f>IF(OR($D2680="51",$D2680="52",$D2680="61"),(AH2680/'Totals and Drop Down Lists'!AD$4)*Inputs!L$38,0)</f>
        <v>0</v>
      </c>
      <c r="AY2680">
        <f>IF(OR($D2680="51",$D2680="52",$D2680="61"),0,(AA2680/'Totals and Drop Down Lists'!W$5)*Inputs!E$39)</f>
        <v>0</v>
      </c>
      <c r="AZ2680">
        <f>IF(OR($D2680="51",$D2680="52",$D2680="61"),0,(AB2680/'Totals and Drop Down Lists'!X$5)*Inputs!F$39)</f>
        <v>0</v>
      </c>
      <c r="BA2680">
        <f>IF(OR($D2680="51",$D2680="52",$D2680="61"),0,(AC2680/'Totals and Drop Down Lists'!Y$5)*Inputs!G$39)</f>
        <v>0</v>
      </c>
      <c r="BB2680">
        <f>IF(OR($D2680="51",$D2680="52",$D2680="61"),0,(AD2680/'Totals and Drop Down Lists'!Z$5)*Inputs!H$39)</f>
        <v>0</v>
      </c>
      <c r="BC2680">
        <f>IF(OR($D2680="51",$D2680="52",$D2680="61"),0,(AE2680/'Totals and Drop Down Lists'!AA$5)*Inputs!I$39)</f>
        <v>0</v>
      </c>
      <c r="BD2680">
        <f>IF(OR($D2680="51",$D2680="52",$D2680="61"),0,(AF2680/'Totals and Drop Down Lists'!AB$5)*Inputs!J$39)</f>
        <v>0</v>
      </c>
      <c r="BE2680">
        <f>IF(OR($D2680="51",$D2680="52",$D2680="61"),0,(AG2680/'Totals and Drop Down Lists'!AC$5)*Inputs!K$39)</f>
        <v>0</v>
      </c>
      <c r="BF2680">
        <f>IF(OR($D2680="51",$D2680="52",$D2680="61"),0,(AH2680/'Totals and Drop Down Lists'!AD$5)*Inputs!L$39)</f>
        <v>0</v>
      </c>
      <c r="BG2680" s="10">
        <f t="shared" si="370"/>
        <v>526502.0151866388</v>
      </c>
    </row>
    <row r="2681" spans="1:59">
      <c r="A2681" s="1" t="s">
        <v>7622</v>
      </c>
      <c r="B2681" s="1" t="s">
        <v>4504</v>
      </c>
      <c r="C2681" s="1" t="s">
        <v>4530</v>
      </c>
      <c r="D2681" s="1" t="s">
        <v>10</v>
      </c>
      <c r="E2681" s="1" t="s">
        <v>4531</v>
      </c>
      <c r="F2681" s="2">
        <v>18525</v>
      </c>
      <c r="G2681" s="2">
        <v>394</v>
      </c>
      <c r="H2681" s="2">
        <v>49</v>
      </c>
      <c r="I2681" s="2">
        <v>4736</v>
      </c>
      <c r="J2681" s="2">
        <v>7309</v>
      </c>
      <c r="K2681" s="2">
        <v>3173</v>
      </c>
      <c r="L2681" s="2">
        <v>5</v>
      </c>
      <c r="M2681" s="2">
        <v>0</v>
      </c>
      <c r="N2681" s="2">
        <v>0</v>
      </c>
      <c r="O2681" s="2">
        <v>18</v>
      </c>
      <c r="P2681" s="2">
        <v>8</v>
      </c>
      <c r="Q2681" s="2">
        <v>7</v>
      </c>
      <c r="R2681" s="2">
        <v>2683</v>
      </c>
      <c r="S2681" s="2">
        <v>1618300</v>
      </c>
      <c r="T2681" s="2">
        <v>78698200</v>
      </c>
      <c r="U2681" s="2">
        <v>129</v>
      </c>
      <c r="V2681" s="2">
        <v>610</v>
      </c>
      <c r="W2681" s="2">
        <v>75</v>
      </c>
      <c r="X2681" s="2">
        <v>1440</v>
      </c>
      <c r="Y2681" s="2">
        <v>105</v>
      </c>
      <c r="Z2681" s="2">
        <v>775</v>
      </c>
      <c r="AA2681" s="9">
        <f t="shared" si="371"/>
        <v>18525</v>
      </c>
      <c r="AB2681" s="9">
        <f t="shared" si="372"/>
        <v>4293</v>
      </c>
      <c r="AC2681" s="9">
        <f t="shared" si="373"/>
        <v>2721</v>
      </c>
      <c r="AD2681" s="9">
        <f t="shared" si="374"/>
        <v>2683</v>
      </c>
      <c r="AE2681" s="44">
        <f t="shared" si="375"/>
        <v>9.6200641540529597E-5</v>
      </c>
      <c r="AF2681" s="9">
        <f t="shared" si="376"/>
        <v>755</v>
      </c>
      <c r="AG2681" s="9">
        <f t="shared" si="369"/>
        <v>880</v>
      </c>
      <c r="AH2681" s="44">
        <f t="shared" si="377"/>
        <v>1.4214967420847865E-4</v>
      </c>
      <c r="AI2681">
        <f>AA2681/'Totals and Drop Down Lists'!W$6*Inputs!E$37</f>
        <v>16804.776042451176</v>
      </c>
      <c r="AJ2681">
        <f>AB2681/'Totals and Drop Down Lists'!X$6*Inputs!F$37</f>
        <v>14125.632175575447</v>
      </c>
      <c r="AK2681">
        <f>AC2681/'Totals and Drop Down Lists'!Y$6*Inputs!G$37</f>
        <v>17937.751116565454</v>
      </c>
      <c r="AL2681">
        <f>AD2681/'Totals and Drop Down Lists'!Z$6*Inputs!H$37</f>
        <v>21510.955907393603</v>
      </c>
      <c r="AM2681">
        <f>AE2681/'Totals and Drop Down Lists'!AA$6*Inputs!I$37</f>
        <v>11975.955369442072</v>
      </c>
      <c r="AN2681">
        <f>AF2681/'Totals and Drop Down Lists'!AB$6*Inputs!J$37</f>
        <v>15067.30332096028</v>
      </c>
      <c r="AO2681">
        <f>AG2681/'Totals and Drop Down Lists'!AC$6*Inputs!K$37</f>
        <v>16388.747037600624</v>
      </c>
      <c r="AP2681">
        <f>AH2681/'Totals and Drop Down Lists'!AD$6*Inputs!L$37</f>
        <v>33452.069902932308</v>
      </c>
      <c r="AQ2681">
        <f>IF(OR($D2681="51",$D2681="52",$D2681="61"),(AA2681/'Totals and Drop Down Lists'!W$4)*Inputs!E$38,0)</f>
        <v>0</v>
      </c>
      <c r="AR2681">
        <f>IF(OR($D2681="51",$D2681="52",$D2681="61"),(AB2681/'Totals and Drop Down Lists'!X$4)*Inputs!F$38,0)</f>
        <v>0</v>
      </c>
      <c r="AS2681">
        <f>IF(OR($D2681="51",$D2681="52",$D2681="61"),(AC2681/'Totals and Drop Down Lists'!Y$4)*Inputs!G$38,0)</f>
        <v>0</v>
      </c>
      <c r="AT2681">
        <f>IF(OR($D2681="51",$D2681="52",$D2681="61"),(AD2681/'Totals and Drop Down Lists'!Z$4)*Inputs!H$38,0)</f>
        <v>0</v>
      </c>
      <c r="AU2681">
        <f>IF(OR($D2681="51",$D2681="52",$D2681="61"),(AE2681/'Totals and Drop Down Lists'!AA$4)*Inputs!I$38,0)</f>
        <v>0</v>
      </c>
      <c r="AV2681">
        <f>IF(OR($D2681="51",$D2681="52",$D2681="61"),(AF2681/'Totals and Drop Down Lists'!AB$4)*Inputs!J$38,0)</f>
        <v>0</v>
      </c>
      <c r="AW2681">
        <f>IF(OR($D2681="51",$D2681="52",$D2681="61"),(AG2681/'Totals and Drop Down Lists'!AC$4)*Inputs!K$38,0)</f>
        <v>0</v>
      </c>
      <c r="AX2681">
        <f>IF(OR($D2681="51",$D2681="52",$D2681="61"),(AH2681/'Totals and Drop Down Lists'!AD$4)*Inputs!L$38,0)</f>
        <v>0</v>
      </c>
      <c r="AY2681">
        <f>IF(OR($D2681="51",$D2681="52",$D2681="61"),0,(AA2681/'Totals and Drop Down Lists'!W$5)*Inputs!E$39)</f>
        <v>0</v>
      </c>
      <c r="AZ2681">
        <f>IF(OR($D2681="51",$D2681="52",$D2681="61"),0,(AB2681/'Totals and Drop Down Lists'!X$5)*Inputs!F$39)</f>
        <v>0</v>
      </c>
      <c r="BA2681">
        <f>IF(OR($D2681="51",$D2681="52",$D2681="61"),0,(AC2681/'Totals and Drop Down Lists'!Y$5)*Inputs!G$39)</f>
        <v>0</v>
      </c>
      <c r="BB2681">
        <f>IF(OR($D2681="51",$D2681="52",$D2681="61"),0,(AD2681/'Totals and Drop Down Lists'!Z$5)*Inputs!H$39)</f>
        <v>0</v>
      </c>
      <c r="BC2681">
        <f>IF(OR($D2681="51",$D2681="52",$D2681="61"),0,(AE2681/'Totals and Drop Down Lists'!AA$5)*Inputs!I$39)</f>
        <v>0</v>
      </c>
      <c r="BD2681">
        <f>IF(OR($D2681="51",$D2681="52",$D2681="61"),0,(AF2681/'Totals and Drop Down Lists'!AB$5)*Inputs!J$39)</f>
        <v>0</v>
      </c>
      <c r="BE2681">
        <f>IF(OR($D2681="51",$D2681="52",$D2681="61"),0,(AG2681/'Totals and Drop Down Lists'!AC$5)*Inputs!K$39)</f>
        <v>0</v>
      </c>
      <c r="BF2681">
        <f>IF(OR($D2681="51",$D2681="52",$D2681="61"),0,(AH2681/'Totals and Drop Down Lists'!AD$5)*Inputs!L$39)</f>
        <v>0</v>
      </c>
      <c r="BG2681" s="10">
        <f t="shared" si="370"/>
        <v>147263.19087292097</v>
      </c>
    </row>
    <row r="2682" spans="1:59">
      <c r="A2682" s="1" t="s">
        <v>7622</v>
      </c>
      <c r="B2682" s="1" t="s">
        <v>4504</v>
      </c>
      <c r="C2682" s="1" t="s">
        <v>4532</v>
      </c>
      <c r="D2682" s="1" t="s">
        <v>10</v>
      </c>
      <c r="E2682" s="1" t="s">
        <v>4533</v>
      </c>
      <c r="F2682" s="2">
        <v>41199</v>
      </c>
      <c r="G2682" s="2">
        <v>448</v>
      </c>
      <c r="H2682" s="2">
        <v>80</v>
      </c>
      <c r="I2682" s="2">
        <v>12511</v>
      </c>
      <c r="J2682" s="2">
        <v>16975</v>
      </c>
      <c r="K2682" s="2">
        <v>7676</v>
      </c>
      <c r="L2682" s="2">
        <v>73</v>
      </c>
      <c r="M2682" s="2">
        <v>12</v>
      </c>
      <c r="N2682" s="2">
        <v>0</v>
      </c>
      <c r="O2682" s="2">
        <v>231</v>
      </c>
      <c r="P2682" s="2">
        <v>14</v>
      </c>
      <c r="Q2682" s="2">
        <v>0</v>
      </c>
      <c r="R2682" s="2">
        <v>5127</v>
      </c>
      <c r="S2682" s="2">
        <v>4371400</v>
      </c>
      <c r="T2682" s="2">
        <v>191192200</v>
      </c>
      <c r="U2682" s="2">
        <v>1407</v>
      </c>
      <c r="V2682" s="2">
        <v>960</v>
      </c>
      <c r="W2682" s="2">
        <v>295</v>
      </c>
      <c r="X2682" s="2">
        <v>2670</v>
      </c>
      <c r="Y2682" s="2">
        <v>400</v>
      </c>
      <c r="Z2682" s="2">
        <v>1395</v>
      </c>
      <c r="AA2682" s="9">
        <f t="shared" si="371"/>
        <v>41199</v>
      </c>
      <c r="AB2682" s="9">
        <f t="shared" si="372"/>
        <v>11983</v>
      </c>
      <c r="AC2682" s="9">
        <f t="shared" si="373"/>
        <v>5457</v>
      </c>
      <c r="AD2682" s="9">
        <f t="shared" si="374"/>
        <v>5127</v>
      </c>
      <c r="AE2682" s="44">
        <f t="shared" si="375"/>
        <v>2.4241301611853638E-4</v>
      </c>
      <c r="AF2682" s="9">
        <f t="shared" si="376"/>
        <v>1415</v>
      </c>
      <c r="AG2682" s="9">
        <f t="shared" si="369"/>
        <v>1795</v>
      </c>
      <c r="AH2682" s="44">
        <f t="shared" si="377"/>
        <v>3.0202349043790817E-4</v>
      </c>
      <c r="AI2682">
        <f>AA2682/'Totals and Drop Down Lists'!W$6*Inputs!E$37</f>
        <v>37373.277634167127</v>
      </c>
      <c r="AJ2682">
        <f>AB2682/'Totals and Drop Down Lists'!X$6*Inputs!F$37</f>
        <v>39428.709610976141</v>
      </c>
      <c r="AK2682">
        <f>AC2682/'Totals and Drop Down Lists'!Y$6*Inputs!G$37</f>
        <v>35974.387299925642</v>
      </c>
      <c r="AL2682">
        <f>AD2682/'Totals and Drop Down Lists'!Z$6*Inputs!H$37</f>
        <v>41105.729011258663</v>
      </c>
      <c r="AM2682">
        <f>AE2682/'Totals and Drop Down Lists'!AA$6*Inputs!I$37</f>
        <v>30177.838895017529</v>
      </c>
      <c r="AN2682">
        <f>AF2682/'Totals and Drop Down Lists'!AB$6*Inputs!J$37</f>
        <v>28238.72079358781</v>
      </c>
      <c r="AO2682">
        <f>AG2682/'Totals and Drop Down Lists'!AC$6*Inputs!K$37</f>
        <v>33429.319241469457</v>
      </c>
      <c r="AP2682">
        <f>AH2682/'Totals and Drop Down Lists'!AD$6*Inputs!L$37</f>
        <v>71075.160535639763</v>
      </c>
      <c r="AQ2682">
        <f>IF(OR($D2682="51",$D2682="52",$D2682="61"),(AA2682/'Totals and Drop Down Lists'!W$4)*Inputs!E$38,0)</f>
        <v>0</v>
      </c>
      <c r="AR2682">
        <f>IF(OR($D2682="51",$D2682="52",$D2682="61"),(AB2682/'Totals and Drop Down Lists'!X$4)*Inputs!F$38,0)</f>
        <v>0</v>
      </c>
      <c r="AS2682">
        <f>IF(OR($D2682="51",$D2682="52",$D2682="61"),(AC2682/'Totals and Drop Down Lists'!Y$4)*Inputs!G$38,0)</f>
        <v>0</v>
      </c>
      <c r="AT2682">
        <f>IF(OR($D2682="51",$D2682="52",$D2682="61"),(AD2682/'Totals and Drop Down Lists'!Z$4)*Inputs!H$38,0)</f>
        <v>0</v>
      </c>
      <c r="AU2682">
        <f>IF(OR($D2682="51",$D2682="52",$D2682="61"),(AE2682/'Totals and Drop Down Lists'!AA$4)*Inputs!I$38,0)</f>
        <v>0</v>
      </c>
      <c r="AV2682">
        <f>IF(OR($D2682="51",$D2682="52",$D2682="61"),(AF2682/'Totals and Drop Down Lists'!AB$4)*Inputs!J$38,0)</f>
        <v>0</v>
      </c>
      <c r="AW2682">
        <f>IF(OR($D2682="51",$D2682="52",$D2682="61"),(AG2682/'Totals and Drop Down Lists'!AC$4)*Inputs!K$38,0)</f>
        <v>0</v>
      </c>
      <c r="AX2682">
        <f>IF(OR($D2682="51",$D2682="52",$D2682="61"),(AH2682/'Totals and Drop Down Lists'!AD$4)*Inputs!L$38,0)</f>
        <v>0</v>
      </c>
      <c r="AY2682">
        <f>IF(OR($D2682="51",$D2682="52",$D2682="61"),0,(AA2682/'Totals and Drop Down Lists'!W$5)*Inputs!E$39)</f>
        <v>0</v>
      </c>
      <c r="AZ2682">
        <f>IF(OR($D2682="51",$D2682="52",$D2682="61"),0,(AB2682/'Totals and Drop Down Lists'!X$5)*Inputs!F$39)</f>
        <v>0</v>
      </c>
      <c r="BA2682">
        <f>IF(OR($D2682="51",$D2682="52",$D2682="61"),0,(AC2682/'Totals and Drop Down Lists'!Y$5)*Inputs!G$39)</f>
        <v>0</v>
      </c>
      <c r="BB2682">
        <f>IF(OR($D2682="51",$D2682="52",$D2682="61"),0,(AD2682/'Totals and Drop Down Lists'!Z$5)*Inputs!H$39)</f>
        <v>0</v>
      </c>
      <c r="BC2682">
        <f>IF(OR($D2682="51",$D2682="52",$D2682="61"),0,(AE2682/'Totals and Drop Down Lists'!AA$5)*Inputs!I$39)</f>
        <v>0</v>
      </c>
      <c r="BD2682">
        <f>IF(OR($D2682="51",$D2682="52",$D2682="61"),0,(AF2682/'Totals and Drop Down Lists'!AB$5)*Inputs!J$39)</f>
        <v>0</v>
      </c>
      <c r="BE2682">
        <f>IF(OR($D2682="51",$D2682="52",$D2682="61"),0,(AG2682/'Totals and Drop Down Lists'!AC$5)*Inputs!K$39)</f>
        <v>0</v>
      </c>
      <c r="BF2682">
        <f>IF(OR($D2682="51",$D2682="52",$D2682="61"),0,(AH2682/'Totals and Drop Down Lists'!AD$5)*Inputs!L$39)</f>
        <v>0</v>
      </c>
      <c r="BG2682" s="10">
        <f t="shared" si="370"/>
        <v>316803.14302204212</v>
      </c>
    </row>
    <row r="2683" spans="1:59">
      <c r="A2683" s="1" t="s">
        <v>7622</v>
      </c>
      <c r="B2683" s="1" t="s">
        <v>4504</v>
      </c>
      <c r="C2683" s="1" t="s">
        <v>1246</v>
      </c>
      <c r="D2683" s="1" t="s">
        <v>25</v>
      </c>
      <c r="E2683" s="1" t="s">
        <v>4534</v>
      </c>
      <c r="F2683" s="2">
        <v>28406</v>
      </c>
      <c r="G2683" s="2">
        <v>225</v>
      </c>
      <c r="H2683" s="2">
        <v>0</v>
      </c>
      <c r="I2683" s="2">
        <v>6372</v>
      </c>
      <c r="J2683" s="2">
        <v>10816</v>
      </c>
      <c r="K2683" s="2">
        <v>2902</v>
      </c>
      <c r="L2683" s="2">
        <v>151</v>
      </c>
      <c r="M2683" s="2">
        <v>13</v>
      </c>
      <c r="N2683" s="2">
        <v>9</v>
      </c>
      <c r="O2683" s="2">
        <v>95</v>
      </c>
      <c r="P2683" s="2">
        <v>5</v>
      </c>
      <c r="Q2683" s="2">
        <v>0</v>
      </c>
      <c r="R2683" s="2">
        <v>2121</v>
      </c>
      <c r="S2683" s="2">
        <v>1353600</v>
      </c>
      <c r="T2683" s="2">
        <v>80793300</v>
      </c>
      <c r="U2683" s="2">
        <v>301</v>
      </c>
      <c r="V2683" s="2">
        <v>479</v>
      </c>
      <c r="W2683" s="2">
        <v>170</v>
      </c>
      <c r="X2683" s="2">
        <v>1054</v>
      </c>
      <c r="Y2683" s="2">
        <v>239</v>
      </c>
      <c r="Z2683" s="2">
        <v>474</v>
      </c>
      <c r="AA2683" s="9">
        <f t="shared" si="371"/>
        <v>28406</v>
      </c>
      <c r="AB2683" s="9">
        <f t="shared" si="372"/>
        <v>6147</v>
      </c>
      <c r="AC2683" s="9">
        <f t="shared" si="373"/>
        <v>2394</v>
      </c>
      <c r="AD2683" s="9">
        <f t="shared" si="374"/>
        <v>2121</v>
      </c>
      <c r="AE2683" s="44">
        <f t="shared" si="375"/>
        <v>5.4378086792181698E-5</v>
      </c>
      <c r="AF2683" s="9">
        <f t="shared" si="376"/>
        <v>405</v>
      </c>
      <c r="AG2683" s="9">
        <f t="shared" si="369"/>
        <v>713</v>
      </c>
      <c r="AH2683" s="44">
        <f t="shared" si="377"/>
        <v>7.1182190037824504E-5</v>
      </c>
      <c r="AI2683">
        <f>AA2683/'Totals and Drop Down Lists'!W$6*Inputs!E$37</f>
        <v>25768.230405498954</v>
      </c>
      <c r="AJ2683">
        <f>AB2683/'Totals and Drop Down Lists'!X$6*Inputs!F$37</f>
        <v>20226.010012406772</v>
      </c>
      <c r="AK2683">
        <f>AC2683/'Totals and Drop Down Lists'!Y$6*Inputs!G$37</f>
        <v>15782.056660440168</v>
      </c>
      <c r="AL2683">
        <f>AD2683/'Totals and Drop Down Lists'!Z$6*Inputs!H$37</f>
        <v>17005.12019365704</v>
      </c>
      <c r="AM2683">
        <f>AE2683/'Totals and Drop Down Lists'!AA$6*Inputs!I$37</f>
        <v>6769.4926984915228</v>
      </c>
      <c r="AN2683">
        <f>AF2683/'Totals and Drop Down Lists'!AB$6*Inputs!J$37</f>
        <v>8082.4607218396204</v>
      </c>
      <c r="AO2683">
        <f>AG2683/'Totals and Drop Down Lists'!AC$6*Inputs!K$37</f>
        <v>13278.609815692325</v>
      </c>
      <c r="AP2683">
        <f>AH2683/'Totals and Drop Down Lists'!AD$6*Inputs!L$37</f>
        <v>16751.298307562975</v>
      </c>
      <c r="AQ2683">
        <f>IF(OR($D2683="51",$D2683="52",$D2683="61"),(AA2683/'Totals and Drop Down Lists'!W$4)*Inputs!E$38,0)</f>
        <v>0</v>
      </c>
      <c r="AR2683">
        <f>IF(OR($D2683="51",$D2683="52",$D2683="61"),(AB2683/'Totals and Drop Down Lists'!X$4)*Inputs!F$38,0)</f>
        <v>0</v>
      </c>
      <c r="AS2683">
        <f>IF(OR($D2683="51",$D2683="52",$D2683="61"),(AC2683/'Totals and Drop Down Lists'!Y$4)*Inputs!G$38,0)</f>
        <v>0</v>
      </c>
      <c r="AT2683">
        <f>IF(OR($D2683="51",$D2683="52",$D2683="61"),(AD2683/'Totals and Drop Down Lists'!Z$4)*Inputs!H$38,0)</f>
        <v>0</v>
      </c>
      <c r="AU2683">
        <f>IF(OR($D2683="51",$D2683="52",$D2683="61"),(AE2683/'Totals and Drop Down Lists'!AA$4)*Inputs!I$38,0)</f>
        <v>0</v>
      </c>
      <c r="AV2683">
        <f>IF(OR($D2683="51",$D2683="52",$D2683="61"),(AF2683/'Totals and Drop Down Lists'!AB$4)*Inputs!J$38,0)</f>
        <v>0</v>
      </c>
      <c r="AW2683">
        <f>IF(OR($D2683="51",$D2683="52",$D2683="61"),(AG2683/'Totals and Drop Down Lists'!AC$4)*Inputs!K$38,0)</f>
        <v>0</v>
      </c>
      <c r="AX2683">
        <f>IF(OR($D2683="51",$D2683="52",$D2683="61"),(AH2683/'Totals and Drop Down Lists'!AD$4)*Inputs!L$38,0)</f>
        <v>0</v>
      </c>
      <c r="AY2683">
        <f>IF(OR($D2683="51",$D2683="52",$D2683="61"),0,(AA2683/'Totals and Drop Down Lists'!W$5)*Inputs!E$39)</f>
        <v>0</v>
      </c>
      <c r="AZ2683">
        <f>IF(OR($D2683="51",$D2683="52",$D2683="61"),0,(AB2683/'Totals and Drop Down Lists'!X$5)*Inputs!F$39)</f>
        <v>0</v>
      </c>
      <c r="BA2683">
        <f>IF(OR($D2683="51",$D2683="52",$D2683="61"),0,(AC2683/'Totals and Drop Down Lists'!Y$5)*Inputs!G$39)</f>
        <v>0</v>
      </c>
      <c r="BB2683">
        <f>IF(OR($D2683="51",$D2683="52",$D2683="61"),0,(AD2683/'Totals and Drop Down Lists'!Z$5)*Inputs!H$39)</f>
        <v>0</v>
      </c>
      <c r="BC2683">
        <f>IF(OR($D2683="51",$D2683="52",$D2683="61"),0,(AE2683/'Totals and Drop Down Lists'!AA$5)*Inputs!I$39)</f>
        <v>0</v>
      </c>
      <c r="BD2683">
        <f>IF(OR($D2683="51",$D2683="52",$D2683="61"),0,(AF2683/'Totals and Drop Down Lists'!AB$5)*Inputs!J$39)</f>
        <v>0</v>
      </c>
      <c r="BE2683">
        <f>IF(OR($D2683="51",$D2683="52",$D2683="61"),0,(AG2683/'Totals and Drop Down Lists'!AC$5)*Inputs!K$39)</f>
        <v>0</v>
      </c>
      <c r="BF2683">
        <f>IF(OR($D2683="51",$D2683="52",$D2683="61"),0,(AH2683/'Totals and Drop Down Lists'!AD$5)*Inputs!L$39)</f>
        <v>0</v>
      </c>
      <c r="BG2683" s="10">
        <f t="shared" si="370"/>
        <v>123663.27881558938</v>
      </c>
    </row>
    <row r="2684" spans="1:59">
      <c r="A2684" s="1" t="s">
        <v>7622</v>
      </c>
      <c r="B2684" s="1" t="s">
        <v>4504</v>
      </c>
      <c r="C2684" s="1" t="s">
        <v>2101</v>
      </c>
      <c r="D2684" s="1" t="s">
        <v>58</v>
      </c>
      <c r="E2684" s="1" t="s">
        <v>4535</v>
      </c>
      <c r="F2684" s="2">
        <v>67325</v>
      </c>
      <c r="G2684" s="2">
        <v>747</v>
      </c>
      <c r="H2684" s="2">
        <v>21</v>
      </c>
      <c r="I2684" s="2">
        <v>6758</v>
      </c>
      <c r="J2684" s="2">
        <v>26198</v>
      </c>
      <c r="K2684" s="2">
        <v>5375</v>
      </c>
      <c r="L2684" s="2">
        <v>127</v>
      </c>
      <c r="M2684" s="2">
        <v>53</v>
      </c>
      <c r="N2684" s="2">
        <v>12</v>
      </c>
      <c r="O2684" s="2">
        <v>66</v>
      </c>
      <c r="P2684" s="2">
        <v>44</v>
      </c>
      <c r="Q2684" s="2">
        <v>0</v>
      </c>
      <c r="R2684" s="2">
        <v>4746</v>
      </c>
      <c r="S2684" s="2">
        <v>3667000</v>
      </c>
      <c r="T2684" s="2">
        <v>196680500</v>
      </c>
      <c r="U2684" s="2">
        <v>227</v>
      </c>
      <c r="V2684" s="2">
        <v>204</v>
      </c>
      <c r="W2684" s="2">
        <v>30</v>
      </c>
      <c r="X2684" s="2">
        <v>987</v>
      </c>
      <c r="Y2684" s="2">
        <v>120</v>
      </c>
      <c r="Z2684" s="2">
        <v>717</v>
      </c>
      <c r="AA2684" s="9">
        <f t="shared" si="371"/>
        <v>67325</v>
      </c>
      <c r="AB2684" s="9">
        <f t="shared" si="372"/>
        <v>5990</v>
      </c>
      <c r="AC2684" s="9">
        <f t="shared" si="373"/>
        <v>5048</v>
      </c>
      <c r="AD2684" s="9">
        <f t="shared" si="374"/>
        <v>4746</v>
      </c>
      <c r="AE2684" s="44">
        <f t="shared" si="375"/>
        <v>7.7016643112652781E-5</v>
      </c>
      <c r="AF2684" s="9">
        <f t="shared" si="376"/>
        <v>753</v>
      </c>
      <c r="AG2684" s="9">
        <f t="shared" si="369"/>
        <v>837</v>
      </c>
      <c r="AH2684" s="44">
        <f t="shared" si="377"/>
        <v>6.3897942630641513E-5</v>
      </c>
      <c r="AI2684">
        <f>AA2684/'Totals and Drop Down Lists'!W$6*Inputs!E$37</f>
        <v>61073.227911364396</v>
      </c>
      <c r="AJ2684">
        <f>AB2684/'Totals and Drop Down Lists'!X$6*Inputs!F$37</f>
        <v>19709.419224713936</v>
      </c>
      <c r="AK2684">
        <f>AC2684/'Totals and Drop Down Lists'!Y$6*Inputs!G$37</f>
        <v>33278.121145322453</v>
      </c>
      <c r="AL2684">
        <f>AD2684/'Totals and Drop Down Lists'!Z$6*Inputs!H$37</f>
        <v>38051.061027390999</v>
      </c>
      <c r="AM2684">
        <f>AE2684/'Totals and Drop Down Lists'!AA$6*Inputs!I$37</f>
        <v>9587.7518678790711</v>
      </c>
      <c r="AN2684">
        <f>AF2684/'Totals and Drop Down Lists'!AB$6*Inputs!J$37</f>
        <v>15027.38993467959</v>
      </c>
      <c r="AO2684">
        <f>AG2684/'Totals and Drop Down Lists'!AC$6*Inputs!K$37</f>
        <v>15587.933261899685</v>
      </c>
      <c r="AP2684">
        <f>AH2684/'Totals and Drop Down Lists'!AD$6*Inputs!L$37</f>
        <v>15037.097027734755</v>
      </c>
      <c r="AQ2684">
        <f>IF(OR($D2684="51",$D2684="52",$D2684="61"),(AA2684/'Totals and Drop Down Lists'!W$4)*Inputs!E$38,0)</f>
        <v>0</v>
      </c>
      <c r="AR2684">
        <f>IF(OR($D2684="51",$D2684="52",$D2684="61"),(AB2684/'Totals and Drop Down Lists'!X$4)*Inputs!F$38,0)</f>
        <v>0</v>
      </c>
      <c r="AS2684">
        <f>IF(OR($D2684="51",$D2684="52",$D2684="61"),(AC2684/'Totals and Drop Down Lists'!Y$4)*Inputs!G$38,0)</f>
        <v>0</v>
      </c>
      <c r="AT2684">
        <f>IF(OR($D2684="51",$D2684="52",$D2684="61"),(AD2684/'Totals and Drop Down Lists'!Z$4)*Inputs!H$38,0)</f>
        <v>0</v>
      </c>
      <c r="AU2684">
        <f>IF(OR($D2684="51",$D2684="52",$D2684="61"),(AE2684/'Totals and Drop Down Lists'!AA$4)*Inputs!I$38,0)</f>
        <v>0</v>
      </c>
      <c r="AV2684">
        <f>IF(OR($D2684="51",$D2684="52",$D2684="61"),(AF2684/'Totals and Drop Down Lists'!AB$4)*Inputs!J$38,0)</f>
        <v>0</v>
      </c>
      <c r="AW2684">
        <f>IF(OR($D2684="51",$D2684="52",$D2684="61"),(AG2684/'Totals and Drop Down Lists'!AC$4)*Inputs!K$38,0)</f>
        <v>0</v>
      </c>
      <c r="AX2684">
        <f>IF(OR($D2684="51",$D2684="52",$D2684="61"),(AH2684/'Totals and Drop Down Lists'!AD$4)*Inputs!L$38,0)</f>
        <v>0</v>
      </c>
      <c r="AY2684">
        <f>IF(OR($D2684="51",$D2684="52",$D2684="61"),0,(AA2684/'Totals and Drop Down Lists'!W$5)*Inputs!E$39)</f>
        <v>0</v>
      </c>
      <c r="AZ2684">
        <f>IF(OR($D2684="51",$D2684="52",$D2684="61"),0,(AB2684/'Totals and Drop Down Lists'!X$5)*Inputs!F$39)</f>
        <v>0</v>
      </c>
      <c r="BA2684">
        <f>IF(OR($D2684="51",$D2684="52",$D2684="61"),0,(AC2684/'Totals and Drop Down Lists'!Y$5)*Inputs!G$39)</f>
        <v>0</v>
      </c>
      <c r="BB2684">
        <f>IF(OR($D2684="51",$D2684="52",$D2684="61"),0,(AD2684/'Totals and Drop Down Lists'!Z$5)*Inputs!H$39)</f>
        <v>0</v>
      </c>
      <c r="BC2684">
        <f>IF(OR($D2684="51",$D2684="52",$D2684="61"),0,(AE2684/'Totals and Drop Down Lists'!AA$5)*Inputs!I$39)</f>
        <v>0</v>
      </c>
      <c r="BD2684">
        <f>IF(OR($D2684="51",$D2684="52",$D2684="61"),0,(AF2684/'Totals and Drop Down Lists'!AB$5)*Inputs!J$39)</f>
        <v>0</v>
      </c>
      <c r="BE2684">
        <f>IF(OR($D2684="51",$D2684="52",$D2684="61"),0,(AG2684/'Totals and Drop Down Lists'!AC$5)*Inputs!K$39)</f>
        <v>0</v>
      </c>
      <c r="BF2684">
        <f>IF(OR($D2684="51",$D2684="52",$D2684="61"),0,(AH2684/'Totals and Drop Down Lists'!AD$5)*Inputs!L$39)</f>
        <v>0</v>
      </c>
      <c r="BG2684" s="10">
        <f t="shared" si="370"/>
        <v>207352.00140098488</v>
      </c>
    </row>
    <row r="2685" spans="1:59">
      <c r="A2685" s="1" t="s">
        <v>7622</v>
      </c>
      <c r="B2685" s="1" t="s">
        <v>4504</v>
      </c>
      <c r="C2685" s="1" t="s">
        <v>4536</v>
      </c>
      <c r="D2685" s="1" t="s">
        <v>25</v>
      </c>
      <c r="E2685" s="1" t="s">
        <v>4537</v>
      </c>
      <c r="F2685" s="2">
        <v>53234</v>
      </c>
      <c r="G2685" s="2">
        <v>298</v>
      </c>
      <c r="H2685" s="2">
        <v>58</v>
      </c>
      <c r="I2685" s="2">
        <v>8283</v>
      </c>
      <c r="J2685" s="2">
        <v>20207</v>
      </c>
      <c r="K2685" s="2">
        <v>5117</v>
      </c>
      <c r="L2685" s="2">
        <v>90</v>
      </c>
      <c r="M2685" s="2">
        <v>96</v>
      </c>
      <c r="N2685" s="2">
        <v>0</v>
      </c>
      <c r="O2685" s="2">
        <v>126</v>
      </c>
      <c r="P2685" s="2">
        <v>15</v>
      </c>
      <c r="Q2685" s="2">
        <v>0</v>
      </c>
      <c r="R2685" s="2">
        <v>5535</v>
      </c>
      <c r="S2685" s="2">
        <v>3339700</v>
      </c>
      <c r="T2685" s="2">
        <v>182259700</v>
      </c>
      <c r="U2685" s="2">
        <v>316</v>
      </c>
      <c r="V2685" s="2">
        <v>212</v>
      </c>
      <c r="W2685" s="2">
        <v>0</v>
      </c>
      <c r="X2685" s="2">
        <v>1117</v>
      </c>
      <c r="Y2685" s="2">
        <v>72</v>
      </c>
      <c r="Z2685" s="2">
        <v>748</v>
      </c>
      <c r="AA2685" s="9">
        <f t="shared" si="371"/>
        <v>53234</v>
      </c>
      <c r="AB2685" s="9">
        <f t="shared" si="372"/>
        <v>7927</v>
      </c>
      <c r="AC2685" s="9">
        <f t="shared" si="373"/>
        <v>5862</v>
      </c>
      <c r="AD2685" s="9">
        <f t="shared" si="374"/>
        <v>5535</v>
      </c>
      <c r="AE2685" s="44">
        <f t="shared" si="375"/>
        <v>9.049504043496246E-5</v>
      </c>
      <c r="AF2685" s="9">
        <f t="shared" si="376"/>
        <v>905</v>
      </c>
      <c r="AG2685" s="9">
        <f t="shared" si="369"/>
        <v>820</v>
      </c>
      <c r="AH2685" s="44">
        <f t="shared" si="377"/>
        <v>7.7264235930044609E-5</v>
      </c>
      <c r="AI2685">
        <f>AA2685/'Totals and Drop Down Lists'!W$6*Inputs!E$37</f>
        <v>48290.712434215704</v>
      </c>
      <c r="AJ2685">
        <f>AB2685/'Totals and Drop Down Lists'!X$6*Inputs!F$37</f>
        <v>26082.899197714083</v>
      </c>
      <c r="AK2685">
        <f>AC2685/'Totals and Drop Down Lists'!Y$6*Inputs!G$37</f>
        <v>38644.284103383565</v>
      </c>
      <c r="AL2685">
        <f>AD2685/'Totals and Drop Down Lists'!Z$6*Inputs!H$37</f>
        <v>44376.869529416173</v>
      </c>
      <c r="AM2685">
        <f>AE2685/'Totals and Drop Down Lists'!AA$6*Inputs!I$37</f>
        <v>11265.668794405836</v>
      </c>
      <c r="AN2685">
        <f>AF2685/'Totals and Drop Down Lists'!AB$6*Inputs!J$37</f>
        <v>18060.807292011992</v>
      </c>
      <c r="AO2685">
        <f>AG2685/'Totals and Drop Down Lists'!AC$6*Inputs!K$37</f>
        <v>15271.332466855127</v>
      </c>
      <c r="AP2685">
        <f>AH2685/'Totals and Drop Down Lists'!AD$6*Inputs!L$37</f>
        <v>18182.585614215517</v>
      </c>
      <c r="AQ2685">
        <f>IF(OR($D2685="51",$D2685="52",$D2685="61"),(AA2685/'Totals and Drop Down Lists'!W$4)*Inputs!E$38,0)</f>
        <v>0</v>
      </c>
      <c r="AR2685">
        <f>IF(OR($D2685="51",$D2685="52",$D2685="61"),(AB2685/'Totals and Drop Down Lists'!X$4)*Inputs!F$38,0)</f>
        <v>0</v>
      </c>
      <c r="AS2685">
        <f>IF(OR($D2685="51",$D2685="52",$D2685="61"),(AC2685/'Totals and Drop Down Lists'!Y$4)*Inputs!G$38,0)</f>
        <v>0</v>
      </c>
      <c r="AT2685">
        <f>IF(OR($D2685="51",$D2685="52",$D2685="61"),(AD2685/'Totals and Drop Down Lists'!Z$4)*Inputs!H$38,0)</f>
        <v>0</v>
      </c>
      <c r="AU2685">
        <f>IF(OR($D2685="51",$D2685="52",$D2685="61"),(AE2685/'Totals and Drop Down Lists'!AA$4)*Inputs!I$38,0)</f>
        <v>0</v>
      </c>
      <c r="AV2685">
        <f>IF(OR($D2685="51",$D2685="52",$D2685="61"),(AF2685/'Totals and Drop Down Lists'!AB$4)*Inputs!J$38,0)</f>
        <v>0</v>
      </c>
      <c r="AW2685">
        <f>IF(OR($D2685="51",$D2685="52",$D2685="61"),(AG2685/'Totals and Drop Down Lists'!AC$4)*Inputs!K$38,0)</f>
        <v>0</v>
      </c>
      <c r="AX2685">
        <f>IF(OR($D2685="51",$D2685="52",$D2685="61"),(AH2685/'Totals and Drop Down Lists'!AD$4)*Inputs!L$38,0)</f>
        <v>0</v>
      </c>
      <c r="AY2685">
        <f>IF(OR($D2685="51",$D2685="52",$D2685="61"),0,(AA2685/'Totals and Drop Down Lists'!W$5)*Inputs!E$39)</f>
        <v>0</v>
      </c>
      <c r="AZ2685">
        <f>IF(OR($D2685="51",$D2685="52",$D2685="61"),0,(AB2685/'Totals and Drop Down Lists'!X$5)*Inputs!F$39)</f>
        <v>0</v>
      </c>
      <c r="BA2685">
        <f>IF(OR($D2685="51",$D2685="52",$D2685="61"),0,(AC2685/'Totals and Drop Down Lists'!Y$5)*Inputs!G$39)</f>
        <v>0</v>
      </c>
      <c r="BB2685">
        <f>IF(OR($D2685="51",$D2685="52",$D2685="61"),0,(AD2685/'Totals and Drop Down Lists'!Z$5)*Inputs!H$39)</f>
        <v>0</v>
      </c>
      <c r="BC2685">
        <f>IF(OR($D2685="51",$D2685="52",$D2685="61"),0,(AE2685/'Totals and Drop Down Lists'!AA$5)*Inputs!I$39)</f>
        <v>0</v>
      </c>
      <c r="BD2685">
        <f>IF(OR($D2685="51",$D2685="52",$D2685="61"),0,(AF2685/'Totals and Drop Down Lists'!AB$5)*Inputs!J$39)</f>
        <v>0</v>
      </c>
      <c r="BE2685">
        <f>IF(OR($D2685="51",$D2685="52",$D2685="61"),0,(AG2685/'Totals and Drop Down Lists'!AC$5)*Inputs!K$39)</f>
        <v>0</v>
      </c>
      <c r="BF2685">
        <f>IF(OR($D2685="51",$D2685="52",$D2685="61"),0,(AH2685/'Totals and Drop Down Lists'!AD$5)*Inputs!L$39)</f>
        <v>0</v>
      </c>
      <c r="BG2685" s="10">
        <f t="shared" si="370"/>
        <v>220175.15943221803</v>
      </c>
    </row>
    <row r="2686" spans="1:59">
      <c r="A2686" s="1" t="s">
        <v>7622</v>
      </c>
      <c r="B2686" s="1" t="s">
        <v>4504</v>
      </c>
      <c r="C2686" s="1" t="s">
        <v>4538</v>
      </c>
      <c r="D2686" s="1" t="s">
        <v>25</v>
      </c>
      <c r="E2686" s="1" t="s">
        <v>4539</v>
      </c>
      <c r="F2686" s="2">
        <v>100835</v>
      </c>
      <c r="G2686" s="2">
        <v>1122</v>
      </c>
      <c r="H2686" s="2">
        <v>20</v>
      </c>
      <c r="I2686" s="2">
        <v>18186</v>
      </c>
      <c r="J2686" s="2">
        <v>38952</v>
      </c>
      <c r="K2686" s="2">
        <v>10722</v>
      </c>
      <c r="L2686" s="2">
        <v>208</v>
      </c>
      <c r="M2686" s="2">
        <v>117</v>
      </c>
      <c r="N2686" s="2">
        <v>0</v>
      </c>
      <c r="O2686" s="2">
        <v>124</v>
      </c>
      <c r="P2686" s="2">
        <v>39</v>
      </c>
      <c r="Q2686" s="2">
        <v>57</v>
      </c>
      <c r="R2686" s="2">
        <v>14482</v>
      </c>
      <c r="S2686" s="2">
        <v>6019700</v>
      </c>
      <c r="T2686" s="2">
        <v>294259000</v>
      </c>
      <c r="U2686" s="2">
        <v>995</v>
      </c>
      <c r="V2686" s="2">
        <v>949</v>
      </c>
      <c r="W2686" s="2">
        <v>130</v>
      </c>
      <c r="X2686" s="2">
        <v>3172</v>
      </c>
      <c r="Y2686" s="2">
        <v>362</v>
      </c>
      <c r="Z2686" s="2">
        <v>1924</v>
      </c>
      <c r="AA2686" s="9">
        <f t="shared" si="371"/>
        <v>100835</v>
      </c>
      <c r="AB2686" s="9">
        <f t="shared" si="372"/>
        <v>17044</v>
      </c>
      <c r="AC2686" s="9">
        <f t="shared" si="373"/>
        <v>15027</v>
      </c>
      <c r="AD2686" s="9">
        <f t="shared" si="374"/>
        <v>14482</v>
      </c>
      <c r="AE2686" s="44">
        <f t="shared" si="375"/>
        <v>2.0611881177033206E-4</v>
      </c>
      <c r="AF2686" s="9">
        <f t="shared" si="376"/>
        <v>2093</v>
      </c>
      <c r="AG2686" s="9">
        <f t="shared" si="369"/>
        <v>2286</v>
      </c>
      <c r="AH2686" s="44">
        <f t="shared" si="377"/>
        <v>2.3413878141264837E-4</v>
      </c>
      <c r="AI2686">
        <f>AA2686/'Totals and Drop Down Lists'!W$6*Inputs!E$37</f>
        <v>91471.502954956246</v>
      </c>
      <c r="AJ2686">
        <f>AB2686/'Totals and Drop Down Lists'!X$6*Inputs!F$37</f>
        <v>56081.359142908899</v>
      </c>
      <c r="AK2686">
        <f>AC2686/'Totals and Drop Down Lists'!Y$6*Inputs!G$37</f>
        <v>99063.059914968413</v>
      </c>
      <c r="AL2686">
        <f>AD2686/'Totals and Drop Down Lists'!Z$6*Inputs!H$37</f>
        <v>116109.4533920515</v>
      </c>
      <c r="AM2686">
        <f>AE2686/'Totals and Drop Down Lists'!AA$6*Inputs!I$37</f>
        <v>25659.596973934465</v>
      </c>
      <c r="AN2686">
        <f>AF2686/'Totals and Drop Down Lists'!AB$6*Inputs!J$37</f>
        <v>41769.35874274154</v>
      </c>
      <c r="AO2686">
        <f>AG2686/'Totals and Drop Down Lists'!AC$6*Inputs!K$37</f>
        <v>42573.495145403445</v>
      </c>
      <c r="AP2686">
        <f>AH2686/'Totals and Drop Down Lists'!AD$6*Inputs!L$37</f>
        <v>55099.858134856899</v>
      </c>
      <c r="AQ2686">
        <f>IF(OR($D2686="51",$D2686="52",$D2686="61"),(AA2686/'Totals and Drop Down Lists'!W$4)*Inputs!E$38,0)</f>
        <v>0</v>
      </c>
      <c r="AR2686">
        <f>IF(OR($D2686="51",$D2686="52",$D2686="61"),(AB2686/'Totals and Drop Down Lists'!X$4)*Inputs!F$38,0)</f>
        <v>0</v>
      </c>
      <c r="AS2686">
        <f>IF(OR($D2686="51",$D2686="52",$D2686="61"),(AC2686/'Totals and Drop Down Lists'!Y$4)*Inputs!G$38,0)</f>
        <v>0</v>
      </c>
      <c r="AT2686">
        <f>IF(OR($D2686="51",$D2686="52",$D2686="61"),(AD2686/'Totals and Drop Down Lists'!Z$4)*Inputs!H$38,0)</f>
        <v>0</v>
      </c>
      <c r="AU2686">
        <f>IF(OR($D2686="51",$D2686="52",$D2686="61"),(AE2686/'Totals and Drop Down Lists'!AA$4)*Inputs!I$38,0)</f>
        <v>0</v>
      </c>
      <c r="AV2686">
        <f>IF(OR($D2686="51",$D2686="52",$D2686="61"),(AF2686/'Totals and Drop Down Lists'!AB$4)*Inputs!J$38,0)</f>
        <v>0</v>
      </c>
      <c r="AW2686">
        <f>IF(OR($D2686="51",$D2686="52",$D2686="61"),(AG2686/'Totals and Drop Down Lists'!AC$4)*Inputs!K$38,0)</f>
        <v>0</v>
      </c>
      <c r="AX2686">
        <f>IF(OR($D2686="51",$D2686="52",$D2686="61"),(AH2686/'Totals and Drop Down Lists'!AD$4)*Inputs!L$38,0)</f>
        <v>0</v>
      </c>
      <c r="AY2686">
        <f>IF(OR($D2686="51",$D2686="52",$D2686="61"),0,(AA2686/'Totals and Drop Down Lists'!W$5)*Inputs!E$39)</f>
        <v>0</v>
      </c>
      <c r="AZ2686">
        <f>IF(OR($D2686="51",$D2686="52",$D2686="61"),0,(AB2686/'Totals and Drop Down Lists'!X$5)*Inputs!F$39)</f>
        <v>0</v>
      </c>
      <c r="BA2686">
        <f>IF(OR($D2686="51",$D2686="52",$D2686="61"),0,(AC2686/'Totals and Drop Down Lists'!Y$5)*Inputs!G$39)</f>
        <v>0</v>
      </c>
      <c r="BB2686">
        <f>IF(OR($D2686="51",$D2686="52",$D2686="61"),0,(AD2686/'Totals and Drop Down Lists'!Z$5)*Inputs!H$39)</f>
        <v>0</v>
      </c>
      <c r="BC2686">
        <f>IF(OR($D2686="51",$D2686="52",$D2686="61"),0,(AE2686/'Totals and Drop Down Lists'!AA$5)*Inputs!I$39)</f>
        <v>0</v>
      </c>
      <c r="BD2686">
        <f>IF(OR($D2686="51",$D2686="52",$D2686="61"),0,(AF2686/'Totals and Drop Down Lists'!AB$5)*Inputs!J$39)</f>
        <v>0</v>
      </c>
      <c r="BE2686">
        <f>IF(OR($D2686="51",$D2686="52",$D2686="61"),0,(AG2686/'Totals and Drop Down Lists'!AC$5)*Inputs!K$39)</f>
        <v>0</v>
      </c>
      <c r="BF2686">
        <f>IF(OR($D2686="51",$D2686="52",$D2686="61"),0,(AH2686/'Totals and Drop Down Lists'!AD$5)*Inputs!L$39)</f>
        <v>0</v>
      </c>
      <c r="BG2686" s="10">
        <f t="shared" si="370"/>
        <v>527827.68440182135</v>
      </c>
    </row>
    <row r="2687" spans="1:59">
      <c r="A2687" s="1" t="s">
        <v>7622</v>
      </c>
      <c r="B2687" s="1" t="s">
        <v>4504</v>
      </c>
      <c r="C2687" s="1" t="s">
        <v>4540</v>
      </c>
      <c r="D2687" s="1" t="s">
        <v>25</v>
      </c>
      <c r="E2687" s="1" t="s">
        <v>4541</v>
      </c>
      <c r="F2687" s="2">
        <v>64811</v>
      </c>
      <c r="G2687" s="2">
        <v>7265</v>
      </c>
      <c r="H2687" s="2">
        <v>1321</v>
      </c>
      <c r="I2687" s="2">
        <v>17499</v>
      </c>
      <c r="J2687" s="2">
        <v>22181</v>
      </c>
      <c r="K2687" s="2">
        <v>9620</v>
      </c>
      <c r="L2687" s="2">
        <v>32</v>
      </c>
      <c r="M2687" s="2">
        <v>3</v>
      </c>
      <c r="N2687" s="2">
        <v>0</v>
      </c>
      <c r="O2687" s="2">
        <v>133</v>
      </c>
      <c r="P2687" s="2">
        <v>23</v>
      </c>
      <c r="Q2687" s="2">
        <v>8</v>
      </c>
      <c r="R2687" s="2">
        <v>6126</v>
      </c>
      <c r="S2687" s="2">
        <v>6781700</v>
      </c>
      <c r="T2687" s="2">
        <v>213947200</v>
      </c>
      <c r="U2687" s="2">
        <v>917</v>
      </c>
      <c r="V2687" s="2">
        <v>957</v>
      </c>
      <c r="W2687" s="2">
        <v>100</v>
      </c>
      <c r="X2687" s="2">
        <v>4213</v>
      </c>
      <c r="Y2687" s="2">
        <v>318</v>
      </c>
      <c r="Z2687" s="2">
        <v>2933</v>
      </c>
      <c r="AA2687" s="9">
        <f t="shared" si="371"/>
        <v>64811</v>
      </c>
      <c r="AB2687" s="9">
        <f t="shared" si="372"/>
        <v>8913</v>
      </c>
      <c r="AC2687" s="9">
        <f t="shared" si="373"/>
        <v>6325</v>
      </c>
      <c r="AD2687" s="9">
        <f t="shared" si="374"/>
        <v>6126</v>
      </c>
      <c r="AE2687" s="44">
        <f t="shared" si="375"/>
        <v>2.9138340110242193E-4</v>
      </c>
      <c r="AF2687" s="9">
        <f t="shared" si="376"/>
        <v>3156</v>
      </c>
      <c r="AG2687" s="9">
        <f t="shared" si="369"/>
        <v>3251</v>
      </c>
      <c r="AH2687" s="44">
        <f t="shared" si="377"/>
        <v>5.246407328965561E-4</v>
      </c>
      <c r="AI2687">
        <f>AA2687/'Totals and Drop Down Lists'!W$6*Inputs!E$37</f>
        <v>58792.676927789646</v>
      </c>
      <c r="AJ2687">
        <f>AB2687/'Totals and Drop Down Lists'!X$6*Inputs!F$37</f>
        <v>29327.220959912403</v>
      </c>
      <c r="AK2687">
        <f>AC2687/'Totals and Drop Down Lists'!Y$6*Inputs!G$37</f>
        <v>41696.536498447807</v>
      </c>
      <c r="AL2687">
        <f>AD2687/'Totals and Drop Down Lists'!Z$6*Inputs!H$37</f>
        <v>49115.212779982568</v>
      </c>
      <c r="AM2687">
        <f>AE2687/'Totals and Drop Down Lists'!AA$6*Inputs!I$37</f>
        <v>36274.1303084623</v>
      </c>
      <c r="AN2687">
        <f>AF2687/'Totals and Drop Down Lists'!AB$6*Inputs!J$37</f>
        <v>62983.323550928006</v>
      </c>
      <c r="AO2687">
        <f>AG2687/'Totals and Drop Down Lists'!AC$6*Inputs!K$37</f>
        <v>60545.246158226852</v>
      </c>
      <c r="AP2687">
        <f>AH2687/'Totals and Drop Down Lists'!AD$6*Inputs!L$37</f>
        <v>123463.65595633863</v>
      </c>
      <c r="AQ2687">
        <f>IF(OR($D2687="51",$D2687="52",$D2687="61"),(AA2687/'Totals and Drop Down Lists'!W$4)*Inputs!E$38,0)</f>
        <v>0</v>
      </c>
      <c r="AR2687">
        <f>IF(OR($D2687="51",$D2687="52",$D2687="61"),(AB2687/'Totals and Drop Down Lists'!X$4)*Inputs!F$38,0)</f>
        <v>0</v>
      </c>
      <c r="AS2687">
        <f>IF(OR($D2687="51",$D2687="52",$D2687="61"),(AC2687/'Totals and Drop Down Lists'!Y$4)*Inputs!G$38,0)</f>
        <v>0</v>
      </c>
      <c r="AT2687">
        <f>IF(OR($D2687="51",$D2687="52",$D2687="61"),(AD2687/'Totals and Drop Down Lists'!Z$4)*Inputs!H$38,0)</f>
        <v>0</v>
      </c>
      <c r="AU2687">
        <f>IF(OR($D2687="51",$D2687="52",$D2687="61"),(AE2687/'Totals and Drop Down Lists'!AA$4)*Inputs!I$38,0)</f>
        <v>0</v>
      </c>
      <c r="AV2687">
        <f>IF(OR($D2687="51",$D2687="52",$D2687="61"),(AF2687/'Totals and Drop Down Lists'!AB$4)*Inputs!J$38,0)</f>
        <v>0</v>
      </c>
      <c r="AW2687">
        <f>IF(OR($D2687="51",$D2687="52",$D2687="61"),(AG2687/'Totals and Drop Down Lists'!AC$4)*Inputs!K$38,0)</f>
        <v>0</v>
      </c>
      <c r="AX2687">
        <f>IF(OR($D2687="51",$D2687="52",$D2687="61"),(AH2687/'Totals and Drop Down Lists'!AD$4)*Inputs!L$38,0)</f>
        <v>0</v>
      </c>
      <c r="AY2687">
        <f>IF(OR($D2687="51",$D2687="52",$D2687="61"),0,(AA2687/'Totals and Drop Down Lists'!W$5)*Inputs!E$39)</f>
        <v>0</v>
      </c>
      <c r="AZ2687">
        <f>IF(OR($D2687="51",$D2687="52",$D2687="61"),0,(AB2687/'Totals and Drop Down Lists'!X$5)*Inputs!F$39)</f>
        <v>0</v>
      </c>
      <c r="BA2687">
        <f>IF(OR($D2687="51",$D2687="52",$D2687="61"),0,(AC2687/'Totals and Drop Down Lists'!Y$5)*Inputs!G$39)</f>
        <v>0</v>
      </c>
      <c r="BB2687">
        <f>IF(OR($D2687="51",$D2687="52",$D2687="61"),0,(AD2687/'Totals and Drop Down Lists'!Z$5)*Inputs!H$39)</f>
        <v>0</v>
      </c>
      <c r="BC2687">
        <f>IF(OR($D2687="51",$D2687="52",$D2687="61"),0,(AE2687/'Totals and Drop Down Lists'!AA$5)*Inputs!I$39)</f>
        <v>0</v>
      </c>
      <c r="BD2687">
        <f>IF(OR($D2687="51",$D2687="52",$D2687="61"),0,(AF2687/'Totals and Drop Down Lists'!AB$5)*Inputs!J$39)</f>
        <v>0</v>
      </c>
      <c r="BE2687">
        <f>IF(OR($D2687="51",$D2687="52",$D2687="61"),0,(AG2687/'Totals and Drop Down Lists'!AC$5)*Inputs!K$39)</f>
        <v>0</v>
      </c>
      <c r="BF2687">
        <f>IF(OR($D2687="51",$D2687="52",$D2687="61"),0,(AH2687/'Totals and Drop Down Lists'!AD$5)*Inputs!L$39)</f>
        <v>0</v>
      </c>
      <c r="BG2687" s="10">
        <f t="shared" si="370"/>
        <v>462198.00314008817</v>
      </c>
    </row>
    <row r="2688" spans="1:59">
      <c r="A2688" s="1" t="s">
        <v>7622</v>
      </c>
      <c r="B2688" s="1" t="s">
        <v>4504</v>
      </c>
      <c r="C2688" s="1" t="s">
        <v>4542</v>
      </c>
      <c r="D2688" s="1" t="s">
        <v>25</v>
      </c>
      <c r="E2688" s="1" t="s">
        <v>4543</v>
      </c>
      <c r="F2688" s="2">
        <v>45906</v>
      </c>
      <c r="G2688" s="2">
        <v>213</v>
      </c>
      <c r="H2688" s="2">
        <v>2</v>
      </c>
      <c r="I2688" s="2">
        <v>4001</v>
      </c>
      <c r="J2688" s="2">
        <v>18241</v>
      </c>
      <c r="K2688" s="2">
        <v>4625</v>
      </c>
      <c r="L2688" s="2">
        <v>49</v>
      </c>
      <c r="M2688" s="2">
        <v>0</v>
      </c>
      <c r="N2688" s="2">
        <v>8</v>
      </c>
      <c r="O2688" s="2">
        <v>164</v>
      </c>
      <c r="P2688" s="2">
        <v>11</v>
      </c>
      <c r="Q2688" s="2">
        <v>0</v>
      </c>
      <c r="R2688" s="2">
        <v>5270</v>
      </c>
      <c r="S2688" s="2">
        <v>3024500</v>
      </c>
      <c r="T2688" s="2">
        <v>189709400</v>
      </c>
      <c r="U2688" s="2">
        <v>281</v>
      </c>
      <c r="V2688" s="2">
        <v>216</v>
      </c>
      <c r="W2688" s="2">
        <v>59</v>
      </c>
      <c r="X2688" s="2">
        <v>843</v>
      </c>
      <c r="Y2688" s="2">
        <v>154</v>
      </c>
      <c r="Z2688" s="2">
        <v>558</v>
      </c>
      <c r="AA2688" s="9">
        <f t="shared" si="371"/>
        <v>45906</v>
      </c>
      <c r="AB2688" s="9">
        <f t="shared" si="372"/>
        <v>3786</v>
      </c>
      <c r="AC2688" s="9">
        <f t="shared" si="373"/>
        <v>5502</v>
      </c>
      <c r="AD2688" s="9">
        <f t="shared" si="374"/>
        <v>5270</v>
      </c>
      <c r="AE2688" s="44">
        <f t="shared" si="375"/>
        <v>8.189749472804803E-5</v>
      </c>
      <c r="AF2688" s="9">
        <f t="shared" si="376"/>
        <v>568</v>
      </c>
      <c r="AG2688" s="9">
        <f t="shared" si="369"/>
        <v>712</v>
      </c>
      <c r="AH2688" s="44">
        <f t="shared" si="377"/>
        <v>6.7172911682886533E-5</v>
      </c>
      <c r="AI2688">
        <f>AA2688/'Totals and Drop Down Lists'!W$6*Inputs!E$37</f>
        <v>41643.187530621522</v>
      </c>
      <c r="AJ2688">
        <f>AB2688/'Totals and Drop Down Lists'!X$6*Inputs!F$37</f>
        <v>12457.405873917689</v>
      </c>
      <c r="AK2688">
        <f>AC2688/'Totals and Drop Down Lists'!Y$6*Inputs!G$37</f>
        <v>36271.042500309857</v>
      </c>
      <c r="AL2688">
        <f>AD2688/'Totals and Drop Down Lists'!Z$6*Inputs!H$37</f>
        <v>42252.23169286779</v>
      </c>
      <c r="AM2688">
        <f>AE2688/'Totals and Drop Down Lists'!AA$6*Inputs!I$37</f>
        <v>10195.365914675385</v>
      </c>
      <c r="AN2688">
        <f>AF2688/'Totals and Drop Down Lists'!AB$6*Inputs!J$37</f>
        <v>11335.401703715814</v>
      </c>
      <c r="AO2688">
        <f>AG2688/'Totals and Drop Down Lists'!AC$6*Inputs!K$37</f>
        <v>13259.986239513233</v>
      </c>
      <c r="AP2688">
        <f>AH2688/'Totals and Drop Down Lists'!AD$6*Inputs!L$37</f>
        <v>15807.795196940309</v>
      </c>
      <c r="AQ2688">
        <f>IF(OR($D2688="51",$D2688="52",$D2688="61"),(AA2688/'Totals and Drop Down Lists'!W$4)*Inputs!E$38,0)</f>
        <v>0</v>
      </c>
      <c r="AR2688">
        <f>IF(OR($D2688="51",$D2688="52",$D2688="61"),(AB2688/'Totals and Drop Down Lists'!X$4)*Inputs!F$38,0)</f>
        <v>0</v>
      </c>
      <c r="AS2688">
        <f>IF(OR($D2688="51",$D2688="52",$D2688="61"),(AC2688/'Totals and Drop Down Lists'!Y$4)*Inputs!G$38,0)</f>
        <v>0</v>
      </c>
      <c r="AT2688">
        <f>IF(OR($D2688="51",$D2688="52",$D2688="61"),(AD2688/'Totals and Drop Down Lists'!Z$4)*Inputs!H$38,0)</f>
        <v>0</v>
      </c>
      <c r="AU2688">
        <f>IF(OR($D2688="51",$D2688="52",$D2688="61"),(AE2688/'Totals and Drop Down Lists'!AA$4)*Inputs!I$38,0)</f>
        <v>0</v>
      </c>
      <c r="AV2688">
        <f>IF(OR($D2688="51",$D2688="52",$D2688="61"),(AF2688/'Totals and Drop Down Lists'!AB$4)*Inputs!J$38,0)</f>
        <v>0</v>
      </c>
      <c r="AW2688">
        <f>IF(OR($D2688="51",$D2688="52",$D2688="61"),(AG2688/'Totals and Drop Down Lists'!AC$4)*Inputs!K$38,0)</f>
        <v>0</v>
      </c>
      <c r="AX2688">
        <f>IF(OR($D2688="51",$D2688="52",$D2688="61"),(AH2688/'Totals and Drop Down Lists'!AD$4)*Inputs!L$38,0)</f>
        <v>0</v>
      </c>
      <c r="AY2688">
        <f>IF(OR($D2688="51",$D2688="52",$D2688="61"),0,(AA2688/'Totals and Drop Down Lists'!W$5)*Inputs!E$39)</f>
        <v>0</v>
      </c>
      <c r="AZ2688">
        <f>IF(OR($D2688="51",$D2688="52",$D2688="61"),0,(AB2688/'Totals and Drop Down Lists'!X$5)*Inputs!F$39)</f>
        <v>0</v>
      </c>
      <c r="BA2688">
        <f>IF(OR($D2688="51",$D2688="52",$D2688="61"),0,(AC2688/'Totals and Drop Down Lists'!Y$5)*Inputs!G$39)</f>
        <v>0</v>
      </c>
      <c r="BB2688">
        <f>IF(OR($D2688="51",$D2688="52",$D2688="61"),0,(AD2688/'Totals and Drop Down Lists'!Z$5)*Inputs!H$39)</f>
        <v>0</v>
      </c>
      <c r="BC2688">
        <f>IF(OR($D2688="51",$D2688="52",$D2688="61"),0,(AE2688/'Totals and Drop Down Lists'!AA$5)*Inputs!I$39)</f>
        <v>0</v>
      </c>
      <c r="BD2688">
        <f>IF(OR($D2688="51",$D2688="52",$D2688="61"),0,(AF2688/'Totals and Drop Down Lists'!AB$5)*Inputs!J$39)</f>
        <v>0</v>
      </c>
      <c r="BE2688">
        <f>IF(OR($D2688="51",$D2688="52",$D2688="61"),0,(AG2688/'Totals and Drop Down Lists'!AC$5)*Inputs!K$39)</f>
        <v>0</v>
      </c>
      <c r="BF2688">
        <f>IF(OR($D2688="51",$D2688="52",$D2688="61"),0,(AH2688/'Totals and Drop Down Lists'!AD$5)*Inputs!L$39)</f>
        <v>0</v>
      </c>
      <c r="BG2688" s="10">
        <f t="shared" si="370"/>
        <v>183222.4166525616</v>
      </c>
    </row>
    <row r="2689" spans="1:59">
      <c r="A2689" s="1" t="s">
        <v>7622</v>
      </c>
      <c r="B2689" s="1" t="s">
        <v>4504</v>
      </c>
      <c r="C2689" s="1" t="s">
        <v>4544</v>
      </c>
      <c r="D2689" s="1" t="s">
        <v>25</v>
      </c>
      <c r="E2689" s="1" t="s">
        <v>4545</v>
      </c>
      <c r="F2689" s="2">
        <v>69990</v>
      </c>
      <c r="G2689" s="2">
        <v>557</v>
      </c>
      <c r="H2689" s="2">
        <v>29</v>
      </c>
      <c r="I2689" s="2">
        <v>9609</v>
      </c>
      <c r="J2689" s="2">
        <v>28329</v>
      </c>
      <c r="K2689" s="2">
        <v>7186</v>
      </c>
      <c r="L2689" s="2">
        <v>36</v>
      </c>
      <c r="M2689" s="2">
        <v>10</v>
      </c>
      <c r="N2689" s="2">
        <v>5</v>
      </c>
      <c r="O2689" s="2">
        <v>66</v>
      </c>
      <c r="P2689" s="2">
        <v>0</v>
      </c>
      <c r="Q2689" s="2">
        <v>26</v>
      </c>
      <c r="R2689" s="2">
        <v>10867</v>
      </c>
      <c r="S2689" s="2">
        <v>3346600</v>
      </c>
      <c r="T2689" s="2">
        <v>225095000</v>
      </c>
      <c r="U2689" s="2">
        <v>462</v>
      </c>
      <c r="V2689" s="2">
        <v>937</v>
      </c>
      <c r="W2689" s="2">
        <v>185</v>
      </c>
      <c r="X2689" s="2">
        <v>1870</v>
      </c>
      <c r="Y2689" s="2">
        <v>288</v>
      </c>
      <c r="Z2689" s="2">
        <v>908</v>
      </c>
      <c r="AA2689" s="9">
        <f t="shared" si="371"/>
        <v>69990</v>
      </c>
      <c r="AB2689" s="9">
        <f t="shared" si="372"/>
        <v>9023</v>
      </c>
      <c r="AC2689" s="9">
        <f t="shared" si="373"/>
        <v>11010</v>
      </c>
      <c r="AD2689" s="9">
        <f t="shared" si="374"/>
        <v>10867</v>
      </c>
      <c r="AE2689" s="44">
        <f t="shared" si="375"/>
        <v>1.2730309643655752E-4</v>
      </c>
      <c r="AF2689" s="9">
        <f t="shared" si="376"/>
        <v>748</v>
      </c>
      <c r="AG2689" s="9">
        <f t="shared" si="369"/>
        <v>1196</v>
      </c>
      <c r="AH2689" s="44">
        <f t="shared" si="377"/>
        <v>1.1288551910250144E-4</v>
      </c>
      <c r="AI2689">
        <f>AA2689/'Totals and Drop Down Lists'!W$6*Inputs!E$37</f>
        <v>63490.757096418776</v>
      </c>
      <c r="AJ2689">
        <f>AB2689/'Totals and Drop Down Lists'!X$6*Inputs!F$37</f>
        <v>29689.163550015666</v>
      </c>
      <c r="AK2689">
        <f>AC2689/'Totals and Drop Down Lists'!Y$6*Inputs!G$37</f>
        <v>72581.639027337602</v>
      </c>
      <c r="AL2689">
        <f>AD2689/'Totals and Drop Down Lists'!Z$6*Inputs!H$37</f>
        <v>87126.186301023583</v>
      </c>
      <c r="AM2689">
        <f>AE2689/'Totals and Drop Down Lists'!AA$6*Inputs!I$37</f>
        <v>15847.879774000099</v>
      </c>
      <c r="AN2689">
        <f>AF2689/'Totals and Drop Down Lists'!AB$6*Inputs!J$37</f>
        <v>14927.606468977867</v>
      </c>
      <c r="AO2689">
        <f>AG2689/'Totals and Drop Down Lists'!AC$6*Inputs!K$37</f>
        <v>22273.797110193576</v>
      </c>
      <c r="AP2689">
        <f>AH2689/'Totals and Drop Down Lists'!AD$6*Inputs!L$37</f>
        <v>26565.338943425028</v>
      </c>
      <c r="AQ2689">
        <f>IF(OR($D2689="51",$D2689="52",$D2689="61"),(AA2689/'Totals and Drop Down Lists'!W$4)*Inputs!E$38,0)</f>
        <v>0</v>
      </c>
      <c r="AR2689">
        <f>IF(OR($D2689="51",$D2689="52",$D2689="61"),(AB2689/'Totals and Drop Down Lists'!X$4)*Inputs!F$38,0)</f>
        <v>0</v>
      </c>
      <c r="AS2689">
        <f>IF(OR($D2689="51",$D2689="52",$D2689="61"),(AC2689/'Totals and Drop Down Lists'!Y$4)*Inputs!G$38,0)</f>
        <v>0</v>
      </c>
      <c r="AT2689">
        <f>IF(OR($D2689="51",$D2689="52",$D2689="61"),(AD2689/'Totals and Drop Down Lists'!Z$4)*Inputs!H$38,0)</f>
        <v>0</v>
      </c>
      <c r="AU2689">
        <f>IF(OR($D2689="51",$D2689="52",$D2689="61"),(AE2689/'Totals and Drop Down Lists'!AA$4)*Inputs!I$38,0)</f>
        <v>0</v>
      </c>
      <c r="AV2689">
        <f>IF(OR($D2689="51",$D2689="52",$D2689="61"),(AF2689/'Totals and Drop Down Lists'!AB$4)*Inputs!J$38,0)</f>
        <v>0</v>
      </c>
      <c r="AW2689">
        <f>IF(OR($D2689="51",$D2689="52",$D2689="61"),(AG2689/'Totals and Drop Down Lists'!AC$4)*Inputs!K$38,0)</f>
        <v>0</v>
      </c>
      <c r="AX2689">
        <f>IF(OR($D2689="51",$D2689="52",$D2689="61"),(AH2689/'Totals and Drop Down Lists'!AD$4)*Inputs!L$38,0)</f>
        <v>0</v>
      </c>
      <c r="AY2689">
        <f>IF(OR($D2689="51",$D2689="52",$D2689="61"),0,(AA2689/'Totals and Drop Down Lists'!W$5)*Inputs!E$39)</f>
        <v>0</v>
      </c>
      <c r="AZ2689">
        <f>IF(OR($D2689="51",$D2689="52",$D2689="61"),0,(AB2689/'Totals and Drop Down Lists'!X$5)*Inputs!F$39)</f>
        <v>0</v>
      </c>
      <c r="BA2689">
        <f>IF(OR($D2689="51",$D2689="52",$D2689="61"),0,(AC2689/'Totals and Drop Down Lists'!Y$5)*Inputs!G$39)</f>
        <v>0</v>
      </c>
      <c r="BB2689">
        <f>IF(OR($D2689="51",$D2689="52",$D2689="61"),0,(AD2689/'Totals and Drop Down Lists'!Z$5)*Inputs!H$39)</f>
        <v>0</v>
      </c>
      <c r="BC2689">
        <f>IF(OR($D2689="51",$D2689="52",$D2689="61"),0,(AE2689/'Totals and Drop Down Lists'!AA$5)*Inputs!I$39)</f>
        <v>0</v>
      </c>
      <c r="BD2689">
        <f>IF(OR($D2689="51",$D2689="52",$D2689="61"),0,(AF2689/'Totals and Drop Down Lists'!AB$5)*Inputs!J$39)</f>
        <v>0</v>
      </c>
      <c r="BE2689">
        <f>IF(OR($D2689="51",$D2689="52",$D2689="61"),0,(AG2689/'Totals and Drop Down Lists'!AC$5)*Inputs!K$39)</f>
        <v>0</v>
      </c>
      <c r="BF2689">
        <f>IF(OR($D2689="51",$D2689="52",$D2689="61"),0,(AH2689/'Totals and Drop Down Lists'!AD$5)*Inputs!L$39)</f>
        <v>0</v>
      </c>
      <c r="BG2689" s="10">
        <f t="shared" si="370"/>
        <v>332502.36827139225</v>
      </c>
    </row>
    <row r="2690" spans="1:59">
      <c r="A2690" s="1" t="s">
        <v>7622</v>
      </c>
      <c r="B2690" s="1" t="s">
        <v>4504</v>
      </c>
      <c r="C2690" s="1" t="s">
        <v>2109</v>
      </c>
      <c r="D2690" s="1" t="s">
        <v>25</v>
      </c>
      <c r="E2690" s="1" t="s">
        <v>4546</v>
      </c>
      <c r="F2690" s="2">
        <v>44604</v>
      </c>
      <c r="G2690" s="2">
        <v>279</v>
      </c>
      <c r="H2690" s="2">
        <v>0</v>
      </c>
      <c r="I2690" s="2">
        <v>6184</v>
      </c>
      <c r="J2690" s="2">
        <v>16380</v>
      </c>
      <c r="K2690" s="2">
        <v>3672</v>
      </c>
      <c r="L2690" s="2">
        <v>87</v>
      </c>
      <c r="M2690" s="2">
        <v>36</v>
      </c>
      <c r="N2690" s="2">
        <v>0</v>
      </c>
      <c r="O2690" s="2">
        <v>123</v>
      </c>
      <c r="P2690" s="2">
        <v>11</v>
      </c>
      <c r="Q2690" s="2">
        <v>2</v>
      </c>
      <c r="R2690" s="2">
        <v>3050</v>
      </c>
      <c r="S2690" s="2">
        <v>2138600</v>
      </c>
      <c r="T2690" s="2">
        <v>117157800</v>
      </c>
      <c r="U2690" s="2">
        <v>335</v>
      </c>
      <c r="V2690" s="2">
        <v>369</v>
      </c>
      <c r="W2690" s="2">
        <v>80</v>
      </c>
      <c r="X2690" s="2">
        <v>776</v>
      </c>
      <c r="Y2690" s="2">
        <v>77</v>
      </c>
      <c r="Z2690" s="2">
        <v>411</v>
      </c>
      <c r="AA2690" s="9">
        <f t="shared" si="371"/>
        <v>44604</v>
      </c>
      <c r="AB2690" s="9">
        <f t="shared" si="372"/>
        <v>5905</v>
      </c>
      <c r="AC2690" s="9">
        <f t="shared" si="373"/>
        <v>3309</v>
      </c>
      <c r="AD2690" s="9">
        <f t="shared" si="374"/>
        <v>3050</v>
      </c>
      <c r="AE2690" s="44">
        <f t="shared" si="375"/>
        <v>5.7489328188571173E-5</v>
      </c>
      <c r="AF2690" s="9">
        <f t="shared" si="376"/>
        <v>327</v>
      </c>
      <c r="AG2690" s="9">
        <f t="shared" ref="AG2690:AG2753" si="378">Y2690+Z2690</f>
        <v>488</v>
      </c>
      <c r="AH2690" s="44">
        <f t="shared" si="377"/>
        <v>4.0706117644158249E-5</v>
      </c>
      <c r="AI2690">
        <f>AA2690/'Totals and Drop Down Lists'!W$6*Inputs!E$37</f>
        <v>40462.090720512409</v>
      </c>
      <c r="AJ2690">
        <f>AB2690/'Totals and Drop Down Lists'!X$6*Inputs!F$37</f>
        <v>19429.736314179598</v>
      </c>
      <c r="AK2690">
        <f>AC2690/'Totals and Drop Down Lists'!Y$6*Inputs!G$37</f>
        <v>21814.045734919178</v>
      </c>
      <c r="AL2690">
        <f>AD2690/'Totals and Drop Down Lists'!Z$6*Inputs!H$37</f>
        <v>24453.378873481361</v>
      </c>
      <c r="AM2690">
        <f>AE2690/'Totals and Drop Down Lists'!AA$6*Inputs!I$37</f>
        <v>7156.809118736217</v>
      </c>
      <c r="AN2690">
        <f>AF2690/'Totals and Drop Down Lists'!AB$6*Inputs!J$37</f>
        <v>6525.8386568927308</v>
      </c>
      <c r="AO2690">
        <f>AG2690/'Totals and Drop Down Lists'!AC$6*Inputs!K$37</f>
        <v>9088.3051753967102</v>
      </c>
      <c r="AP2690">
        <f>AH2690/'Totals and Drop Down Lists'!AD$6*Inputs!L$37</f>
        <v>9579.3669629680207</v>
      </c>
      <c r="AQ2690">
        <f>IF(OR($D2690="51",$D2690="52",$D2690="61"),(AA2690/'Totals and Drop Down Lists'!W$4)*Inputs!E$38,0)</f>
        <v>0</v>
      </c>
      <c r="AR2690">
        <f>IF(OR($D2690="51",$D2690="52",$D2690="61"),(AB2690/'Totals and Drop Down Lists'!X$4)*Inputs!F$38,0)</f>
        <v>0</v>
      </c>
      <c r="AS2690">
        <f>IF(OR($D2690="51",$D2690="52",$D2690="61"),(AC2690/'Totals and Drop Down Lists'!Y$4)*Inputs!G$38,0)</f>
        <v>0</v>
      </c>
      <c r="AT2690">
        <f>IF(OR($D2690="51",$D2690="52",$D2690="61"),(AD2690/'Totals and Drop Down Lists'!Z$4)*Inputs!H$38,0)</f>
        <v>0</v>
      </c>
      <c r="AU2690">
        <f>IF(OR($D2690="51",$D2690="52",$D2690="61"),(AE2690/'Totals and Drop Down Lists'!AA$4)*Inputs!I$38,0)</f>
        <v>0</v>
      </c>
      <c r="AV2690">
        <f>IF(OR($D2690="51",$D2690="52",$D2690="61"),(AF2690/'Totals and Drop Down Lists'!AB$4)*Inputs!J$38,0)</f>
        <v>0</v>
      </c>
      <c r="AW2690">
        <f>IF(OR($D2690="51",$D2690="52",$D2690="61"),(AG2690/'Totals and Drop Down Lists'!AC$4)*Inputs!K$38,0)</f>
        <v>0</v>
      </c>
      <c r="AX2690">
        <f>IF(OR($D2690="51",$D2690="52",$D2690="61"),(AH2690/'Totals and Drop Down Lists'!AD$4)*Inputs!L$38,0)</f>
        <v>0</v>
      </c>
      <c r="AY2690">
        <f>IF(OR($D2690="51",$D2690="52",$D2690="61"),0,(AA2690/'Totals and Drop Down Lists'!W$5)*Inputs!E$39)</f>
        <v>0</v>
      </c>
      <c r="AZ2690">
        <f>IF(OR($D2690="51",$D2690="52",$D2690="61"),0,(AB2690/'Totals and Drop Down Lists'!X$5)*Inputs!F$39)</f>
        <v>0</v>
      </c>
      <c r="BA2690">
        <f>IF(OR($D2690="51",$D2690="52",$D2690="61"),0,(AC2690/'Totals and Drop Down Lists'!Y$5)*Inputs!G$39)</f>
        <v>0</v>
      </c>
      <c r="BB2690">
        <f>IF(OR($D2690="51",$D2690="52",$D2690="61"),0,(AD2690/'Totals and Drop Down Lists'!Z$5)*Inputs!H$39)</f>
        <v>0</v>
      </c>
      <c r="BC2690">
        <f>IF(OR($D2690="51",$D2690="52",$D2690="61"),0,(AE2690/'Totals and Drop Down Lists'!AA$5)*Inputs!I$39)</f>
        <v>0</v>
      </c>
      <c r="BD2690">
        <f>IF(OR($D2690="51",$D2690="52",$D2690="61"),0,(AF2690/'Totals and Drop Down Lists'!AB$5)*Inputs!J$39)</f>
        <v>0</v>
      </c>
      <c r="BE2690">
        <f>IF(OR($D2690="51",$D2690="52",$D2690="61"),0,(AG2690/'Totals and Drop Down Lists'!AC$5)*Inputs!K$39)</f>
        <v>0</v>
      </c>
      <c r="BF2690">
        <f>IF(OR($D2690="51",$D2690="52",$D2690="61"),0,(AH2690/'Totals and Drop Down Lists'!AD$5)*Inputs!L$39)</f>
        <v>0</v>
      </c>
      <c r="BG2690" s="10">
        <f t="shared" ref="BG2690:BG2753" si="379">SUM(AI2690:BF2690)</f>
        <v>138509.57155708622</v>
      </c>
    </row>
    <row r="2691" spans="1:59">
      <c r="A2691" s="1" t="s">
        <v>7622</v>
      </c>
      <c r="B2691" s="1" t="s">
        <v>4504</v>
      </c>
      <c r="C2691" s="1" t="s">
        <v>31</v>
      </c>
      <c r="D2691" s="1" t="s">
        <v>15</v>
      </c>
      <c r="E2691" s="1" t="s">
        <v>4547</v>
      </c>
      <c r="F2691" s="2">
        <v>261221</v>
      </c>
      <c r="G2691" s="2">
        <v>5912</v>
      </c>
      <c r="H2691" s="2">
        <v>384</v>
      </c>
      <c r="I2691" s="2">
        <v>24044</v>
      </c>
      <c r="J2691" s="2">
        <v>91517</v>
      </c>
      <c r="K2691" s="2">
        <v>21043</v>
      </c>
      <c r="L2691" s="2">
        <v>445</v>
      </c>
      <c r="M2691" s="2">
        <v>106</v>
      </c>
      <c r="N2691" s="2">
        <v>22</v>
      </c>
      <c r="O2691" s="2">
        <v>525</v>
      </c>
      <c r="P2691" s="2">
        <v>110</v>
      </c>
      <c r="Q2691" s="2">
        <v>0</v>
      </c>
      <c r="R2691" s="2">
        <v>5607</v>
      </c>
      <c r="S2691" s="2">
        <v>19245100</v>
      </c>
      <c r="T2691" s="2">
        <v>953173100</v>
      </c>
      <c r="U2691" s="2">
        <v>1830</v>
      </c>
      <c r="V2691" s="2">
        <v>723</v>
      </c>
      <c r="W2691" s="2">
        <v>245</v>
      </c>
      <c r="X2691" s="2">
        <v>4913</v>
      </c>
      <c r="Y2691" s="2">
        <v>440</v>
      </c>
      <c r="Z2691" s="2">
        <v>3762</v>
      </c>
      <c r="AA2691" s="9">
        <f t="shared" ref="AA2691:AA2754" si="380">F2691</f>
        <v>261221</v>
      </c>
      <c r="AB2691" s="9">
        <f t="shared" ref="AB2691:AB2754" si="381">I2691-G2691-H2691</f>
        <v>17748</v>
      </c>
      <c r="AC2691" s="9">
        <f t="shared" ref="AC2691:AC2754" si="382">L2691+M2691+N2691+O2691+P2691+Q2691+R2691</f>
        <v>6815</v>
      </c>
      <c r="AD2691" s="9">
        <f t="shared" ref="AD2691:AD2754" si="383">R2691</f>
        <v>5607</v>
      </c>
      <c r="AE2691" s="44">
        <f t="shared" ref="AE2691:AE2754" si="384">IF(ISERROR(((K2691^2)*SUM(J:J))/((SUM(K:K)^2)*J2691)), 0, ((K2691^2)*SUM(J:J))/((SUM(K:K)^2)*J2691))</f>
        <v>3.3791643997316885E-4</v>
      </c>
      <c r="AF2691" s="9">
        <f t="shared" ref="AF2691:AF2754" si="385">-IF((W2691+V2691-X2691)&gt;0, 0, (W2691+V2691-X2691))</f>
        <v>3945</v>
      </c>
      <c r="AG2691" s="9">
        <f t="shared" si="378"/>
        <v>4202</v>
      </c>
      <c r="AH2691" s="44">
        <f t="shared" ref="AH2691:AH2754" si="386">(K2691*SUM(J:J)*AG2691)/(J2691*SUM(K:K)*SUM(AG:AG))</f>
        <v>3.5951168816780428E-4</v>
      </c>
      <c r="AI2691">
        <f>AA2691/'Totals and Drop Down Lists'!W$6*Inputs!E$37</f>
        <v>236964.12429609388</v>
      </c>
      <c r="AJ2691">
        <f>AB2691/'Totals and Drop Down Lists'!X$6*Inputs!F$37</f>
        <v>58397.791719569774</v>
      </c>
      <c r="AK2691">
        <f>AC2691/'Totals and Drop Down Lists'!Y$6*Inputs!G$37</f>
        <v>44926.782013742573</v>
      </c>
      <c r="AL2691">
        <f>AD2691/'Totals and Drop Down Lists'!Z$6*Inputs!H$37</f>
        <v>44954.129620855732</v>
      </c>
      <c r="AM2691">
        <f>AE2691/'Totals and Drop Down Lists'!AA$6*Inputs!I$37</f>
        <v>42066.998087683874</v>
      </c>
      <c r="AN2691">
        <f>AF2691/'Totals and Drop Down Lists'!AB$6*Inputs!J$37</f>
        <v>78729.154438660014</v>
      </c>
      <c r="AO2691">
        <f>AG2691/'Totals and Drop Down Lists'!AC$6*Inputs!K$37</f>
        <v>78256.267104542989</v>
      </c>
      <c r="AP2691">
        <f>AH2691/'Totals and Drop Down Lists'!AD$6*Inputs!L$37</f>
        <v>84603.852878850026</v>
      </c>
      <c r="AQ2691">
        <f>IF(OR($D2691="51",$D2691="52",$D2691="61"),(AA2691/'Totals and Drop Down Lists'!W$4)*Inputs!E$38,0)</f>
        <v>0</v>
      </c>
      <c r="AR2691">
        <f>IF(OR($D2691="51",$D2691="52",$D2691="61"),(AB2691/'Totals and Drop Down Lists'!X$4)*Inputs!F$38,0)</f>
        <v>0</v>
      </c>
      <c r="AS2691">
        <f>IF(OR($D2691="51",$D2691="52",$D2691="61"),(AC2691/'Totals and Drop Down Lists'!Y$4)*Inputs!G$38,0)</f>
        <v>0</v>
      </c>
      <c r="AT2691">
        <f>IF(OR($D2691="51",$D2691="52",$D2691="61"),(AD2691/'Totals and Drop Down Lists'!Z$4)*Inputs!H$38,0)</f>
        <v>0</v>
      </c>
      <c r="AU2691">
        <f>IF(OR($D2691="51",$D2691="52",$D2691="61"),(AE2691/'Totals and Drop Down Lists'!AA$4)*Inputs!I$38,0)</f>
        <v>0</v>
      </c>
      <c r="AV2691">
        <f>IF(OR($D2691="51",$D2691="52",$D2691="61"),(AF2691/'Totals and Drop Down Lists'!AB$4)*Inputs!J$38,0)</f>
        <v>0</v>
      </c>
      <c r="AW2691">
        <f>IF(OR($D2691="51",$D2691="52",$D2691="61"),(AG2691/'Totals and Drop Down Lists'!AC$4)*Inputs!K$38,0)</f>
        <v>0</v>
      </c>
      <c r="AX2691">
        <f>IF(OR($D2691="51",$D2691="52",$D2691="61"),(AH2691/'Totals and Drop Down Lists'!AD$4)*Inputs!L$38,0)</f>
        <v>0</v>
      </c>
      <c r="AY2691">
        <f>IF(OR($D2691="51",$D2691="52",$D2691="61"),0,(AA2691/'Totals and Drop Down Lists'!W$5)*Inputs!E$39)</f>
        <v>0</v>
      </c>
      <c r="AZ2691">
        <f>IF(OR($D2691="51",$D2691="52",$D2691="61"),0,(AB2691/'Totals and Drop Down Lists'!X$5)*Inputs!F$39)</f>
        <v>0</v>
      </c>
      <c r="BA2691">
        <f>IF(OR($D2691="51",$D2691="52",$D2691="61"),0,(AC2691/'Totals and Drop Down Lists'!Y$5)*Inputs!G$39)</f>
        <v>0</v>
      </c>
      <c r="BB2691">
        <f>IF(OR($D2691="51",$D2691="52",$D2691="61"),0,(AD2691/'Totals and Drop Down Lists'!Z$5)*Inputs!H$39)</f>
        <v>0</v>
      </c>
      <c r="BC2691">
        <f>IF(OR($D2691="51",$D2691="52",$D2691="61"),0,(AE2691/'Totals and Drop Down Lists'!AA$5)*Inputs!I$39)</f>
        <v>0</v>
      </c>
      <c r="BD2691">
        <f>IF(OR($D2691="51",$D2691="52",$D2691="61"),0,(AF2691/'Totals and Drop Down Lists'!AB$5)*Inputs!J$39)</f>
        <v>0</v>
      </c>
      <c r="BE2691">
        <f>IF(OR($D2691="51",$D2691="52",$D2691="61"),0,(AG2691/'Totals and Drop Down Lists'!AC$5)*Inputs!K$39)</f>
        <v>0</v>
      </c>
      <c r="BF2691">
        <f>IF(OR($D2691="51",$D2691="52",$D2691="61"),0,(AH2691/'Totals and Drop Down Lists'!AD$5)*Inputs!L$39)</f>
        <v>0</v>
      </c>
      <c r="BG2691" s="10">
        <f t="shared" si="379"/>
        <v>668899.10015999887</v>
      </c>
    </row>
    <row r="2692" spans="1:59">
      <c r="A2692" s="1" t="s">
        <v>7622</v>
      </c>
      <c r="B2692" s="1" t="s">
        <v>4504</v>
      </c>
      <c r="C2692" s="1" t="s">
        <v>612</v>
      </c>
      <c r="D2692" s="1" t="s">
        <v>25</v>
      </c>
      <c r="E2692" s="1" t="s">
        <v>4548</v>
      </c>
      <c r="F2692" s="2">
        <v>28689</v>
      </c>
      <c r="G2692" s="2">
        <v>210</v>
      </c>
      <c r="H2692" s="2">
        <v>28</v>
      </c>
      <c r="I2692" s="2">
        <v>4403</v>
      </c>
      <c r="J2692" s="2">
        <v>11107</v>
      </c>
      <c r="K2692" s="2">
        <v>2354</v>
      </c>
      <c r="L2692" s="2">
        <v>195</v>
      </c>
      <c r="M2692" s="2">
        <v>61</v>
      </c>
      <c r="N2692" s="2">
        <v>17</v>
      </c>
      <c r="O2692" s="2">
        <v>78</v>
      </c>
      <c r="P2692" s="2">
        <v>0</v>
      </c>
      <c r="Q2692" s="2">
        <v>0</v>
      </c>
      <c r="R2692" s="2">
        <v>2913</v>
      </c>
      <c r="S2692" s="2">
        <v>1097900</v>
      </c>
      <c r="T2692" s="2">
        <v>74271100</v>
      </c>
      <c r="U2692" s="2">
        <v>0</v>
      </c>
      <c r="V2692" s="2">
        <v>125</v>
      </c>
      <c r="W2692" s="2">
        <v>30</v>
      </c>
      <c r="X2692" s="2">
        <v>512</v>
      </c>
      <c r="Y2692" s="2">
        <v>105</v>
      </c>
      <c r="Z2692" s="2">
        <v>343</v>
      </c>
      <c r="AA2692" s="9">
        <f t="shared" si="380"/>
        <v>28689</v>
      </c>
      <c r="AB2692" s="9">
        <f t="shared" si="381"/>
        <v>4165</v>
      </c>
      <c r="AC2692" s="9">
        <f t="shared" si="382"/>
        <v>3264</v>
      </c>
      <c r="AD2692" s="9">
        <f t="shared" si="383"/>
        <v>2913</v>
      </c>
      <c r="AE2692" s="44">
        <f t="shared" si="384"/>
        <v>3.4842710388210831E-5</v>
      </c>
      <c r="AF2692" s="9">
        <f t="shared" si="385"/>
        <v>357</v>
      </c>
      <c r="AG2692" s="9">
        <f t="shared" si="378"/>
        <v>448</v>
      </c>
      <c r="AH2692" s="44">
        <f t="shared" si="386"/>
        <v>3.5329605413123401E-5</v>
      </c>
      <c r="AI2692">
        <f>AA2692/'Totals and Drop Down Lists'!W$6*Inputs!E$37</f>
        <v>26024.951140722362</v>
      </c>
      <c r="AJ2692">
        <f>AB2692/'Totals and Drop Down Lists'!X$6*Inputs!F$37</f>
        <v>13704.462616182562</v>
      </c>
      <c r="AK2692">
        <f>AC2692/'Totals and Drop Down Lists'!Y$6*Inputs!G$37</f>
        <v>21517.390534534963</v>
      </c>
      <c r="AL2692">
        <f>AD2692/'Totals and Drop Down Lists'!Z$6*Inputs!H$37</f>
        <v>23354.981199492198</v>
      </c>
      <c r="AM2692">
        <f>AE2692/'Totals and Drop Down Lists'!AA$6*Inputs!I$37</f>
        <v>4337.5463809543262</v>
      </c>
      <c r="AN2692">
        <f>AF2692/'Totals and Drop Down Lists'!AB$6*Inputs!J$37</f>
        <v>7124.5394511030727</v>
      </c>
      <c r="AO2692">
        <f>AG2692/'Totals and Drop Down Lists'!AC$6*Inputs!K$37</f>
        <v>8343.362128233046</v>
      </c>
      <c r="AP2692">
        <f>AH2692/'Totals and Drop Down Lists'!AD$6*Inputs!L$37</f>
        <v>8314.1128286337444</v>
      </c>
      <c r="AQ2692">
        <f>IF(OR($D2692="51",$D2692="52",$D2692="61"),(AA2692/'Totals and Drop Down Lists'!W$4)*Inputs!E$38,0)</f>
        <v>0</v>
      </c>
      <c r="AR2692">
        <f>IF(OR($D2692="51",$D2692="52",$D2692="61"),(AB2692/'Totals and Drop Down Lists'!X$4)*Inputs!F$38,0)</f>
        <v>0</v>
      </c>
      <c r="AS2692">
        <f>IF(OR($D2692="51",$D2692="52",$D2692="61"),(AC2692/'Totals and Drop Down Lists'!Y$4)*Inputs!G$38,0)</f>
        <v>0</v>
      </c>
      <c r="AT2692">
        <f>IF(OR($D2692="51",$D2692="52",$D2692="61"),(AD2692/'Totals and Drop Down Lists'!Z$4)*Inputs!H$38,0)</f>
        <v>0</v>
      </c>
      <c r="AU2692">
        <f>IF(OR($D2692="51",$D2692="52",$D2692="61"),(AE2692/'Totals and Drop Down Lists'!AA$4)*Inputs!I$38,0)</f>
        <v>0</v>
      </c>
      <c r="AV2692">
        <f>IF(OR($D2692="51",$D2692="52",$D2692="61"),(AF2692/'Totals and Drop Down Lists'!AB$4)*Inputs!J$38,0)</f>
        <v>0</v>
      </c>
      <c r="AW2692">
        <f>IF(OR($D2692="51",$D2692="52",$D2692="61"),(AG2692/'Totals and Drop Down Lists'!AC$4)*Inputs!K$38,0)</f>
        <v>0</v>
      </c>
      <c r="AX2692">
        <f>IF(OR($D2692="51",$D2692="52",$D2692="61"),(AH2692/'Totals and Drop Down Lists'!AD$4)*Inputs!L$38,0)</f>
        <v>0</v>
      </c>
      <c r="AY2692">
        <f>IF(OR($D2692="51",$D2692="52",$D2692="61"),0,(AA2692/'Totals and Drop Down Lists'!W$5)*Inputs!E$39)</f>
        <v>0</v>
      </c>
      <c r="AZ2692">
        <f>IF(OR($D2692="51",$D2692="52",$D2692="61"),0,(AB2692/'Totals and Drop Down Lists'!X$5)*Inputs!F$39)</f>
        <v>0</v>
      </c>
      <c r="BA2692">
        <f>IF(OR($D2692="51",$D2692="52",$D2692="61"),0,(AC2692/'Totals and Drop Down Lists'!Y$5)*Inputs!G$39)</f>
        <v>0</v>
      </c>
      <c r="BB2692">
        <f>IF(OR($D2692="51",$D2692="52",$D2692="61"),0,(AD2692/'Totals and Drop Down Lists'!Z$5)*Inputs!H$39)</f>
        <v>0</v>
      </c>
      <c r="BC2692">
        <f>IF(OR($D2692="51",$D2692="52",$D2692="61"),0,(AE2692/'Totals and Drop Down Lists'!AA$5)*Inputs!I$39)</f>
        <v>0</v>
      </c>
      <c r="BD2692">
        <f>IF(OR($D2692="51",$D2692="52",$D2692="61"),0,(AF2692/'Totals and Drop Down Lists'!AB$5)*Inputs!J$39)</f>
        <v>0</v>
      </c>
      <c r="BE2692">
        <f>IF(OR($D2692="51",$D2692="52",$D2692="61"),0,(AG2692/'Totals and Drop Down Lists'!AC$5)*Inputs!K$39)</f>
        <v>0</v>
      </c>
      <c r="BF2692">
        <f>IF(OR($D2692="51",$D2692="52",$D2692="61"),0,(AH2692/'Totals and Drop Down Lists'!AD$5)*Inputs!L$39)</f>
        <v>0</v>
      </c>
      <c r="BG2692" s="10">
        <f t="shared" si="379"/>
        <v>112721.34627985628</v>
      </c>
    </row>
    <row r="2693" spans="1:59">
      <c r="A2693" s="1" t="s">
        <v>7622</v>
      </c>
      <c r="B2693" s="1" t="s">
        <v>4504</v>
      </c>
      <c r="C2693" s="1" t="s">
        <v>677</v>
      </c>
      <c r="D2693" s="1" t="s">
        <v>25</v>
      </c>
      <c r="E2693" s="1" t="s">
        <v>4549</v>
      </c>
      <c r="F2693" s="2">
        <v>39855</v>
      </c>
      <c r="G2693" s="2">
        <v>239</v>
      </c>
      <c r="H2693" s="2">
        <v>3</v>
      </c>
      <c r="I2693" s="2">
        <v>5214</v>
      </c>
      <c r="J2693" s="2">
        <v>15014</v>
      </c>
      <c r="K2693" s="2">
        <v>3856</v>
      </c>
      <c r="L2693" s="2">
        <v>46</v>
      </c>
      <c r="M2693" s="2">
        <v>17</v>
      </c>
      <c r="N2693" s="2">
        <v>0</v>
      </c>
      <c r="O2693" s="2">
        <v>39</v>
      </c>
      <c r="P2693" s="2">
        <v>34</v>
      </c>
      <c r="Q2693" s="2">
        <v>0</v>
      </c>
      <c r="R2693" s="2">
        <v>4848</v>
      </c>
      <c r="S2693" s="2">
        <v>2425600</v>
      </c>
      <c r="T2693" s="2">
        <v>124408400</v>
      </c>
      <c r="U2693" s="2">
        <v>485</v>
      </c>
      <c r="V2693" s="2">
        <v>410</v>
      </c>
      <c r="W2693" s="2">
        <v>70</v>
      </c>
      <c r="X2693" s="2">
        <v>978</v>
      </c>
      <c r="Y2693" s="2">
        <v>163</v>
      </c>
      <c r="Z2693" s="2">
        <v>503</v>
      </c>
      <c r="AA2693" s="9">
        <f t="shared" si="380"/>
        <v>39855</v>
      </c>
      <c r="AB2693" s="9">
        <f t="shared" si="381"/>
        <v>4972</v>
      </c>
      <c r="AC2693" s="9">
        <f t="shared" si="382"/>
        <v>4984</v>
      </c>
      <c r="AD2693" s="9">
        <f t="shared" si="383"/>
        <v>4848</v>
      </c>
      <c r="AE2693" s="44">
        <f t="shared" si="384"/>
        <v>6.9162936616466486E-5</v>
      </c>
      <c r="AF2693" s="9">
        <f t="shared" si="385"/>
        <v>498</v>
      </c>
      <c r="AG2693" s="9">
        <f t="shared" si="378"/>
        <v>666</v>
      </c>
      <c r="AH2693" s="44">
        <f t="shared" si="386"/>
        <v>6.3645240097990092E-5</v>
      </c>
      <c r="AI2693">
        <f>AA2693/'Totals and Drop Down Lists'!W$6*Inputs!E$37</f>
        <v>36154.080926957708</v>
      </c>
      <c r="AJ2693">
        <f>AB2693/'Totals and Drop Down Lists'!X$6*Inputs!F$37</f>
        <v>16359.805072667394</v>
      </c>
      <c r="AK2693">
        <f>AC2693/'Totals and Drop Down Lists'!Y$6*Inputs!G$37</f>
        <v>32856.211526998239</v>
      </c>
      <c r="AL2693">
        <f>AD2693/'Totals and Drop Down Lists'!Z$6*Inputs!H$37</f>
        <v>38868.846156930369</v>
      </c>
      <c r="AM2693">
        <f>AE2693/'Totals and Drop Down Lists'!AA$6*Inputs!I$37</f>
        <v>8610.0490482632758</v>
      </c>
      <c r="AN2693">
        <f>AF2693/'Totals and Drop Down Lists'!AB$6*Inputs!J$37</f>
        <v>9938.4331838916823</v>
      </c>
      <c r="AO2693">
        <f>AG2693/'Totals and Drop Down Lists'!AC$6*Inputs!K$37</f>
        <v>12403.301735275018</v>
      </c>
      <c r="AP2693">
        <f>AH2693/'Totals and Drop Down Lists'!AD$6*Inputs!L$37</f>
        <v>14977.628563709255</v>
      </c>
      <c r="AQ2693">
        <f>IF(OR($D2693="51",$D2693="52",$D2693="61"),(AA2693/'Totals and Drop Down Lists'!W$4)*Inputs!E$38,0)</f>
        <v>0</v>
      </c>
      <c r="AR2693">
        <f>IF(OR($D2693="51",$D2693="52",$D2693="61"),(AB2693/'Totals and Drop Down Lists'!X$4)*Inputs!F$38,0)</f>
        <v>0</v>
      </c>
      <c r="AS2693">
        <f>IF(OR($D2693="51",$D2693="52",$D2693="61"),(AC2693/'Totals and Drop Down Lists'!Y$4)*Inputs!G$38,0)</f>
        <v>0</v>
      </c>
      <c r="AT2693">
        <f>IF(OR($D2693="51",$D2693="52",$D2693="61"),(AD2693/'Totals and Drop Down Lists'!Z$4)*Inputs!H$38,0)</f>
        <v>0</v>
      </c>
      <c r="AU2693">
        <f>IF(OR($D2693="51",$D2693="52",$D2693="61"),(AE2693/'Totals and Drop Down Lists'!AA$4)*Inputs!I$38,0)</f>
        <v>0</v>
      </c>
      <c r="AV2693">
        <f>IF(OR($D2693="51",$D2693="52",$D2693="61"),(AF2693/'Totals and Drop Down Lists'!AB$4)*Inputs!J$38,0)</f>
        <v>0</v>
      </c>
      <c r="AW2693">
        <f>IF(OR($D2693="51",$D2693="52",$D2693="61"),(AG2693/'Totals and Drop Down Lists'!AC$4)*Inputs!K$38,0)</f>
        <v>0</v>
      </c>
      <c r="AX2693">
        <f>IF(OR($D2693="51",$D2693="52",$D2693="61"),(AH2693/'Totals and Drop Down Lists'!AD$4)*Inputs!L$38,0)</f>
        <v>0</v>
      </c>
      <c r="AY2693">
        <f>IF(OR($D2693="51",$D2693="52",$D2693="61"),0,(AA2693/'Totals and Drop Down Lists'!W$5)*Inputs!E$39)</f>
        <v>0</v>
      </c>
      <c r="AZ2693">
        <f>IF(OR($D2693="51",$D2693="52",$D2693="61"),0,(AB2693/'Totals and Drop Down Lists'!X$5)*Inputs!F$39)</f>
        <v>0</v>
      </c>
      <c r="BA2693">
        <f>IF(OR($D2693="51",$D2693="52",$D2693="61"),0,(AC2693/'Totals and Drop Down Lists'!Y$5)*Inputs!G$39)</f>
        <v>0</v>
      </c>
      <c r="BB2693">
        <f>IF(OR($D2693="51",$D2693="52",$D2693="61"),0,(AD2693/'Totals and Drop Down Lists'!Z$5)*Inputs!H$39)</f>
        <v>0</v>
      </c>
      <c r="BC2693">
        <f>IF(OR($D2693="51",$D2693="52",$D2693="61"),0,(AE2693/'Totals and Drop Down Lists'!AA$5)*Inputs!I$39)</f>
        <v>0</v>
      </c>
      <c r="BD2693">
        <f>IF(OR($D2693="51",$D2693="52",$D2693="61"),0,(AF2693/'Totals and Drop Down Lists'!AB$5)*Inputs!J$39)</f>
        <v>0</v>
      </c>
      <c r="BE2693">
        <f>IF(OR($D2693="51",$D2693="52",$D2693="61"),0,(AG2693/'Totals and Drop Down Lists'!AC$5)*Inputs!K$39)</f>
        <v>0</v>
      </c>
      <c r="BF2693">
        <f>IF(OR($D2693="51",$D2693="52",$D2693="61"),0,(AH2693/'Totals and Drop Down Lists'!AD$5)*Inputs!L$39)</f>
        <v>0</v>
      </c>
      <c r="BG2693" s="10">
        <f t="shared" si="379"/>
        <v>170168.35621469296</v>
      </c>
    </row>
    <row r="2694" spans="1:59">
      <c r="A2694" s="1" t="s">
        <v>7622</v>
      </c>
      <c r="B2694" s="1" t="s">
        <v>4504</v>
      </c>
      <c r="C2694" s="1" t="s">
        <v>286</v>
      </c>
      <c r="D2694" s="1" t="s">
        <v>58</v>
      </c>
      <c r="E2694" s="1" t="s">
        <v>4550</v>
      </c>
      <c r="F2694" s="2">
        <v>77340</v>
      </c>
      <c r="G2694" s="2">
        <v>446</v>
      </c>
      <c r="H2694" s="2">
        <v>0</v>
      </c>
      <c r="I2694" s="2">
        <v>7424</v>
      </c>
      <c r="J2694" s="2">
        <v>30594</v>
      </c>
      <c r="K2694" s="2">
        <v>6335</v>
      </c>
      <c r="L2694" s="2">
        <v>187</v>
      </c>
      <c r="M2694" s="2">
        <v>26</v>
      </c>
      <c r="N2694" s="2">
        <v>27</v>
      </c>
      <c r="O2694" s="2">
        <v>101</v>
      </c>
      <c r="P2694" s="2">
        <v>30</v>
      </c>
      <c r="Q2694" s="2">
        <v>0</v>
      </c>
      <c r="R2694" s="2">
        <v>4340</v>
      </c>
      <c r="S2694" s="2">
        <v>4264100</v>
      </c>
      <c r="T2694" s="2">
        <v>252143200</v>
      </c>
      <c r="U2694" s="2">
        <v>279</v>
      </c>
      <c r="V2694" s="2">
        <v>280</v>
      </c>
      <c r="W2694" s="2">
        <v>10</v>
      </c>
      <c r="X2694" s="2">
        <v>1032</v>
      </c>
      <c r="Y2694" s="2">
        <v>48</v>
      </c>
      <c r="Z2694" s="2">
        <v>682</v>
      </c>
      <c r="AA2694" s="9">
        <f t="shared" si="380"/>
        <v>77340</v>
      </c>
      <c r="AB2694" s="9">
        <f t="shared" si="381"/>
        <v>6978</v>
      </c>
      <c r="AC2694" s="9">
        <f t="shared" si="382"/>
        <v>4711</v>
      </c>
      <c r="AD2694" s="9">
        <f t="shared" si="383"/>
        <v>4340</v>
      </c>
      <c r="AE2694" s="44">
        <f t="shared" si="384"/>
        <v>9.1612083874909639E-5</v>
      </c>
      <c r="AF2694" s="9">
        <f t="shared" si="385"/>
        <v>742</v>
      </c>
      <c r="AG2694" s="9">
        <f t="shared" si="378"/>
        <v>730</v>
      </c>
      <c r="AH2694" s="44">
        <f t="shared" si="386"/>
        <v>5.624504949581977E-5</v>
      </c>
      <c r="AI2694">
        <f>AA2694/'Totals and Drop Down Lists'!W$6*Inputs!E$37</f>
        <v>70158.239088970266</v>
      </c>
      <c r="AJ2694">
        <f>AB2694/'Totals and Drop Down Lists'!X$6*Inputs!F$37</f>
        <v>22960.32176127777</v>
      </c>
      <c r="AK2694">
        <f>AC2694/'Totals and Drop Down Lists'!Y$6*Inputs!G$37</f>
        <v>31056.503311334014</v>
      </c>
      <c r="AL2694">
        <f>AD2694/'Totals and Drop Down Lists'!Z$6*Inputs!H$37</f>
        <v>34795.955511773478</v>
      </c>
      <c r="AM2694">
        <f>AE2694/'Totals and Drop Down Lists'!AA$6*Inputs!I$37</f>
        <v>11404.728806566975</v>
      </c>
      <c r="AN2694">
        <f>AF2694/'Totals and Drop Down Lists'!AB$6*Inputs!J$37</f>
        <v>14807.866310135798</v>
      </c>
      <c r="AO2694">
        <f>AG2694/'Totals and Drop Down Lists'!AC$6*Inputs!K$37</f>
        <v>13595.210610736882</v>
      </c>
      <c r="AP2694">
        <f>AH2694/'Totals and Drop Down Lists'!AD$6*Inputs!L$37</f>
        <v>13236.14238234973</v>
      </c>
      <c r="AQ2694">
        <f>IF(OR($D2694="51",$D2694="52",$D2694="61"),(AA2694/'Totals and Drop Down Lists'!W$4)*Inputs!E$38,0)</f>
        <v>0</v>
      </c>
      <c r="AR2694">
        <f>IF(OR($D2694="51",$D2694="52",$D2694="61"),(AB2694/'Totals and Drop Down Lists'!X$4)*Inputs!F$38,0)</f>
        <v>0</v>
      </c>
      <c r="AS2694">
        <f>IF(OR($D2694="51",$D2694="52",$D2694="61"),(AC2694/'Totals and Drop Down Lists'!Y$4)*Inputs!G$38,0)</f>
        <v>0</v>
      </c>
      <c r="AT2694">
        <f>IF(OR($D2694="51",$D2694="52",$D2694="61"),(AD2694/'Totals and Drop Down Lists'!Z$4)*Inputs!H$38,0)</f>
        <v>0</v>
      </c>
      <c r="AU2694">
        <f>IF(OR($D2694="51",$D2694="52",$D2694="61"),(AE2694/'Totals and Drop Down Lists'!AA$4)*Inputs!I$38,0)</f>
        <v>0</v>
      </c>
      <c r="AV2694">
        <f>IF(OR($D2694="51",$D2694="52",$D2694="61"),(AF2694/'Totals and Drop Down Lists'!AB$4)*Inputs!J$38,0)</f>
        <v>0</v>
      </c>
      <c r="AW2694">
        <f>IF(OR($D2694="51",$D2694="52",$D2694="61"),(AG2694/'Totals and Drop Down Lists'!AC$4)*Inputs!K$38,0)</f>
        <v>0</v>
      </c>
      <c r="AX2694">
        <f>IF(OR($D2694="51",$D2694="52",$D2694="61"),(AH2694/'Totals and Drop Down Lists'!AD$4)*Inputs!L$38,0)</f>
        <v>0</v>
      </c>
      <c r="AY2694">
        <f>IF(OR($D2694="51",$D2694="52",$D2694="61"),0,(AA2694/'Totals and Drop Down Lists'!W$5)*Inputs!E$39)</f>
        <v>0</v>
      </c>
      <c r="AZ2694">
        <f>IF(OR($D2694="51",$D2694="52",$D2694="61"),0,(AB2694/'Totals and Drop Down Lists'!X$5)*Inputs!F$39)</f>
        <v>0</v>
      </c>
      <c r="BA2694">
        <f>IF(OR($D2694="51",$D2694="52",$D2694="61"),0,(AC2694/'Totals and Drop Down Lists'!Y$5)*Inputs!G$39)</f>
        <v>0</v>
      </c>
      <c r="BB2694">
        <f>IF(OR($D2694="51",$D2694="52",$D2694="61"),0,(AD2694/'Totals and Drop Down Lists'!Z$5)*Inputs!H$39)</f>
        <v>0</v>
      </c>
      <c r="BC2694">
        <f>IF(OR($D2694="51",$D2694="52",$D2694="61"),0,(AE2694/'Totals and Drop Down Lists'!AA$5)*Inputs!I$39)</f>
        <v>0</v>
      </c>
      <c r="BD2694">
        <f>IF(OR($D2694="51",$D2694="52",$D2694="61"),0,(AF2694/'Totals and Drop Down Lists'!AB$5)*Inputs!J$39)</f>
        <v>0</v>
      </c>
      <c r="BE2694">
        <f>IF(OR($D2694="51",$D2694="52",$D2694="61"),0,(AG2694/'Totals and Drop Down Lists'!AC$5)*Inputs!K$39)</f>
        <v>0</v>
      </c>
      <c r="BF2694">
        <f>IF(OR($D2694="51",$D2694="52",$D2694="61"),0,(AH2694/'Totals and Drop Down Lists'!AD$5)*Inputs!L$39)</f>
        <v>0</v>
      </c>
      <c r="BG2694" s="10">
        <f t="shared" si="379"/>
        <v>212014.96778314494</v>
      </c>
    </row>
    <row r="2695" spans="1:59">
      <c r="A2695" s="1" t="s">
        <v>7622</v>
      </c>
      <c r="B2695" s="1" t="s">
        <v>4504</v>
      </c>
      <c r="C2695" s="1" t="s">
        <v>4551</v>
      </c>
      <c r="D2695" s="1" t="s">
        <v>25</v>
      </c>
      <c r="E2695" s="1" t="s">
        <v>4552</v>
      </c>
      <c r="F2695" s="2">
        <v>198417</v>
      </c>
      <c r="G2695" s="2">
        <v>1181</v>
      </c>
      <c r="H2695" s="2">
        <v>205</v>
      </c>
      <c r="I2695" s="2">
        <v>20014</v>
      </c>
      <c r="J2695" s="2">
        <v>73728</v>
      </c>
      <c r="K2695" s="2">
        <v>18263</v>
      </c>
      <c r="L2695" s="2">
        <v>413</v>
      </c>
      <c r="M2695" s="2">
        <v>7</v>
      </c>
      <c r="N2695" s="2">
        <v>37</v>
      </c>
      <c r="O2695" s="2">
        <v>286</v>
      </c>
      <c r="P2695" s="2">
        <v>59</v>
      </c>
      <c r="Q2695" s="2">
        <v>14</v>
      </c>
      <c r="R2695" s="2">
        <v>6336</v>
      </c>
      <c r="S2695" s="2">
        <v>14042600</v>
      </c>
      <c r="T2695" s="2">
        <v>701675000</v>
      </c>
      <c r="U2695" s="2">
        <v>2881</v>
      </c>
      <c r="V2695" s="2">
        <v>1159</v>
      </c>
      <c r="W2695" s="2">
        <v>379</v>
      </c>
      <c r="X2695" s="2">
        <v>4149</v>
      </c>
      <c r="Y2695" s="2">
        <v>546</v>
      </c>
      <c r="Z2695" s="2">
        <v>2394</v>
      </c>
      <c r="AA2695" s="9">
        <f t="shared" si="380"/>
        <v>198417</v>
      </c>
      <c r="AB2695" s="9">
        <f t="shared" si="381"/>
        <v>18628</v>
      </c>
      <c r="AC2695" s="9">
        <f t="shared" si="382"/>
        <v>7152</v>
      </c>
      <c r="AD2695" s="9">
        <f t="shared" si="383"/>
        <v>6336</v>
      </c>
      <c r="AE2695" s="44">
        <f t="shared" si="384"/>
        <v>3.1594215137280138E-4</v>
      </c>
      <c r="AF2695" s="9">
        <f t="shared" si="385"/>
        <v>2611</v>
      </c>
      <c r="AG2695" s="9">
        <f t="shared" si="378"/>
        <v>2940</v>
      </c>
      <c r="AH2695" s="44">
        <f t="shared" si="386"/>
        <v>2.7098052681945566E-4</v>
      </c>
      <c r="AI2695">
        <f>AA2695/'Totals and Drop Down Lists'!W$6*Inputs!E$37</f>
        <v>179992.07816545398</v>
      </c>
      <c r="AJ2695">
        <f>AB2695/'Totals and Drop Down Lists'!X$6*Inputs!F$37</f>
        <v>61293.332440395861</v>
      </c>
      <c r="AK2695">
        <f>AC2695/'Totals and Drop Down Lists'!Y$6*Inputs!G$37</f>
        <v>47148.399847731031</v>
      </c>
      <c r="AL2695">
        <f>AD2695/'Totals and Drop Down Lists'!Z$6*Inputs!H$37</f>
        <v>50798.888046681277</v>
      </c>
      <c r="AM2695">
        <f>AE2695/'Totals and Drop Down Lists'!AA$6*Inputs!I$37</f>
        <v>39331.433175236081</v>
      </c>
      <c r="AN2695">
        <f>AF2695/'Totals and Drop Down Lists'!AB$6*Inputs!J$37</f>
        <v>52106.925789440123</v>
      </c>
      <c r="AO2695">
        <f>AG2695/'Totals and Drop Down Lists'!AC$6*Inputs!K$37</f>
        <v>54753.313966529364</v>
      </c>
      <c r="AP2695">
        <f>AH2695/'Totals and Drop Down Lists'!AD$6*Inputs!L$37</f>
        <v>63769.822730674758</v>
      </c>
      <c r="AQ2695">
        <f>IF(OR($D2695="51",$D2695="52",$D2695="61"),(AA2695/'Totals and Drop Down Lists'!W$4)*Inputs!E$38,0)</f>
        <v>0</v>
      </c>
      <c r="AR2695">
        <f>IF(OR($D2695="51",$D2695="52",$D2695="61"),(AB2695/'Totals and Drop Down Lists'!X$4)*Inputs!F$38,0)</f>
        <v>0</v>
      </c>
      <c r="AS2695">
        <f>IF(OR($D2695="51",$D2695="52",$D2695="61"),(AC2695/'Totals and Drop Down Lists'!Y$4)*Inputs!G$38,0)</f>
        <v>0</v>
      </c>
      <c r="AT2695">
        <f>IF(OR($D2695="51",$D2695="52",$D2695="61"),(AD2695/'Totals and Drop Down Lists'!Z$4)*Inputs!H$38,0)</f>
        <v>0</v>
      </c>
      <c r="AU2695">
        <f>IF(OR($D2695="51",$D2695="52",$D2695="61"),(AE2695/'Totals and Drop Down Lists'!AA$4)*Inputs!I$38,0)</f>
        <v>0</v>
      </c>
      <c r="AV2695">
        <f>IF(OR($D2695="51",$D2695="52",$D2695="61"),(AF2695/'Totals and Drop Down Lists'!AB$4)*Inputs!J$38,0)</f>
        <v>0</v>
      </c>
      <c r="AW2695">
        <f>IF(OR($D2695="51",$D2695="52",$D2695="61"),(AG2695/'Totals and Drop Down Lists'!AC$4)*Inputs!K$38,0)</f>
        <v>0</v>
      </c>
      <c r="AX2695">
        <f>IF(OR($D2695="51",$D2695="52",$D2695="61"),(AH2695/'Totals and Drop Down Lists'!AD$4)*Inputs!L$38,0)</f>
        <v>0</v>
      </c>
      <c r="AY2695">
        <f>IF(OR($D2695="51",$D2695="52",$D2695="61"),0,(AA2695/'Totals and Drop Down Lists'!W$5)*Inputs!E$39)</f>
        <v>0</v>
      </c>
      <c r="AZ2695">
        <f>IF(OR($D2695="51",$D2695="52",$D2695="61"),0,(AB2695/'Totals and Drop Down Lists'!X$5)*Inputs!F$39)</f>
        <v>0</v>
      </c>
      <c r="BA2695">
        <f>IF(OR($D2695="51",$D2695="52",$D2695="61"),0,(AC2695/'Totals and Drop Down Lists'!Y$5)*Inputs!G$39)</f>
        <v>0</v>
      </c>
      <c r="BB2695">
        <f>IF(OR($D2695="51",$D2695="52",$D2695="61"),0,(AD2695/'Totals and Drop Down Lists'!Z$5)*Inputs!H$39)</f>
        <v>0</v>
      </c>
      <c r="BC2695">
        <f>IF(OR($D2695="51",$D2695="52",$D2695="61"),0,(AE2695/'Totals and Drop Down Lists'!AA$5)*Inputs!I$39)</f>
        <v>0</v>
      </c>
      <c r="BD2695">
        <f>IF(OR($D2695="51",$D2695="52",$D2695="61"),0,(AF2695/'Totals and Drop Down Lists'!AB$5)*Inputs!J$39)</f>
        <v>0</v>
      </c>
      <c r="BE2695">
        <f>IF(OR($D2695="51",$D2695="52",$D2695="61"),0,(AG2695/'Totals and Drop Down Lists'!AC$5)*Inputs!K$39)</f>
        <v>0</v>
      </c>
      <c r="BF2695">
        <f>IF(OR($D2695="51",$D2695="52",$D2695="61"),0,(AH2695/'Totals and Drop Down Lists'!AD$5)*Inputs!L$39)</f>
        <v>0</v>
      </c>
      <c r="BG2695" s="10">
        <f t="shared" si="379"/>
        <v>549194.19416214246</v>
      </c>
    </row>
    <row r="2696" spans="1:59">
      <c r="A2696" s="1" t="s">
        <v>7622</v>
      </c>
      <c r="B2696" s="1" t="s">
        <v>4504</v>
      </c>
      <c r="C2696" s="1" t="s">
        <v>806</v>
      </c>
      <c r="D2696" s="1" t="s">
        <v>25</v>
      </c>
      <c r="E2696" s="1" t="s">
        <v>4553</v>
      </c>
      <c r="F2696" s="2">
        <v>42013</v>
      </c>
      <c r="G2696" s="2">
        <v>515</v>
      </c>
      <c r="H2696" s="2">
        <v>31</v>
      </c>
      <c r="I2696" s="2">
        <v>6725</v>
      </c>
      <c r="J2696" s="2">
        <v>15969</v>
      </c>
      <c r="K2696" s="2">
        <v>5298</v>
      </c>
      <c r="L2696" s="2">
        <v>184</v>
      </c>
      <c r="M2696" s="2">
        <v>0</v>
      </c>
      <c r="N2696" s="2">
        <v>0</v>
      </c>
      <c r="O2696" s="2">
        <v>91</v>
      </c>
      <c r="P2696" s="2">
        <v>8</v>
      </c>
      <c r="Q2696" s="2">
        <v>3</v>
      </c>
      <c r="R2696" s="2">
        <v>3239</v>
      </c>
      <c r="S2696" s="2">
        <v>3293900</v>
      </c>
      <c r="T2696" s="2">
        <v>171669500</v>
      </c>
      <c r="U2696" s="2">
        <v>668</v>
      </c>
      <c r="V2696" s="2">
        <v>460</v>
      </c>
      <c r="W2696" s="2">
        <v>115</v>
      </c>
      <c r="X2696" s="2">
        <v>1363</v>
      </c>
      <c r="Y2696" s="2">
        <v>258</v>
      </c>
      <c r="Z2696" s="2">
        <v>812</v>
      </c>
      <c r="AA2696" s="9">
        <f t="shared" si="380"/>
        <v>42013</v>
      </c>
      <c r="AB2696" s="9">
        <f t="shared" si="381"/>
        <v>6179</v>
      </c>
      <c r="AC2696" s="9">
        <f t="shared" si="382"/>
        <v>3525</v>
      </c>
      <c r="AD2696" s="9">
        <f t="shared" si="383"/>
        <v>3239</v>
      </c>
      <c r="AE2696" s="44">
        <f t="shared" si="384"/>
        <v>1.2275578644033825E-4</v>
      </c>
      <c r="AF2696" s="9">
        <f t="shared" si="385"/>
        <v>788</v>
      </c>
      <c r="AG2696" s="9">
        <f t="shared" si="378"/>
        <v>1070</v>
      </c>
      <c r="AH2696" s="44">
        <f t="shared" si="386"/>
        <v>1.3208974356668961E-4</v>
      </c>
      <c r="AI2696">
        <f>AA2696/'Totals and Drop Down Lists'!W$6*Inputs!E$37</f>
        <v>38111.68992558711</v>
      </c>
      <c r="AJ2696">
        <f>AB2696/'Totals and Drop Down Lists'!X$6*Inputs!F$37</f>
        <v>20331.302402254994</v>
      </c>
      <c r="AK2696">
        <f>AC2696/'Totals and Drop Down Lists'!Y$6*Inputs!G$37</f>
        <v>23237.990696763402</v>
      </c>
      <c r="AL2696">
        <f>AD2696/'Totals and Drop Down Lists'!Z$6*Inputs!H$37</f>
        <v>25968.686613510206</v>
      </c>
      <c r="AM2696">
        <f>AE2696/'Totals and Drop Down Lists'!AA$6*Inputs!I$37</f>
        <v>15281.788106692493</v>
      </c>
      <c r="AN2696">
        <f>AF2696/'Totals and Drop Down Lists'!AB$6*Inputs!J$37</f>
        <v>15725.874194591657</v>
      </c>
      <c r="AO2696">
        <f>AG2696/'Totals and Drop Down Lists'!AC$6*Inputs!K$37</f>
        <v>19927.226511628032</v>
      </c>
      <c r="AP2696">
        <f>AH2696/'Totals and Drop Down Lists'!AD$6*Inputs!L$37</f>
        <v>31084.667339953336</v>
      </c>
      <c r="AQ2696">
        <f>IF(OR($D2696="51",$D2696="52",$D2696="61"),(AA2696/'Totals and Drop Down Lists'!W$4)*Inputs!E$38,0)</f>
        <v>0</v>
      </c>
      <c r="AR2696">
        <f>IF(OR($D2696="51",$D2696="52",$D2696="61"),(AB2696/'Totals and Drop Down Lists'!X$4)*Inputs!F$38,0)</f>
        <v>0</v>
      </c>
      <c r="AS2696">
        <f>IF(OR($D2696="51",$D2696="52",$D2696="61"),(AC2696/'Totals and Drop Down Lists'!Y$4)*Inputs!G$38,0)</f>
        <v>0</v>
      </c>
      <c r="AT2696">
        <f>IF(OR($D2696="51",$D2696="52",$D2696="61"),(AD2696/'Totals and Drop Down Lists'!Z$4)*Inputs!H$38,0)</f>
        <v>0</v>
      </c>
      <c r="AU2696">
        <f>IF(OR($D2696="51",$D2696="52",$D2696="61"),(AE2696/'Totals and Drop Down Lists'!AA$4)*Inputs!I$38,0)</f>
        <v>0</v>
      </c>
      <c r="AV2696">
        <f>IF(OR($D2696="51",$D2696="52",$D2696="61"),(AF2696/'Totals and Drop Down Lists'!AB$4)*Inputs!J$38,0)</f>
        <v>0</v>
      </c>
      <c r="AW2696">
        <f>IF(OR($D2696="51",$D2696="52",$D2696="61"),(AG2696/'Totals and Drop Down Lists'!AC$4)*Inputs!K$38,0)</f>
        <v>0</v>
      </c>
      <c r="AX2696">
        <f>IF(OR($D2696="51",$D2696="52",$D2696="61"),(AH2696/'Totals and Drop Down Lists'!AD$4)*Inputs!L$38,0)</f>
        <v>0</v>
      </c>
      <c r="AY2696">
        <f>IF(OR($D2696="51",$D2696="52",$D2696="61"),0,(AA2696/'Totals and Drop Down Lists'!W$5)*Inputs!E$39)</f>
        <v>0</v>
      </c>
      <c r="AZ2696">
        <f>IF(OR($D2696="51",$D2696="52",$D2696="61"),0,(AB2696/'Totals and Drop Down Lists'!X$5)*Inputs!F$39)</f>
        <v>0</v>
      </c>
      <c r="BA2696">
        <f>IF(OR($D2696="51",$D2696="52",$D2696="61"),0,(AC2696/'Totals and Drop Down Lists'!Y$5)*Inputs!G$39)</f>
        <v>0</v>
      </c>
      <c r="BB2696">
        <f>IF(OR($D2696="51",$D2696="52",$D2696="61"),0,(AD2696/'Totals and Drop Down Lists'!Z$5)*Inputs!H$39)</f>
        <v>0</v>
      </c>
      <c r="BC2696">
        <f>IF(OR($D2696="51",$D2696="52",$D2696="61"),0,(AE2696/'Totals and Drop Down Lists'!AA$5)*Inputs!I$39)</f>
        <v>0</v>
      </c>
      <c r="BD2696">
        <f>IF(OR($D2696="51",$D2696="52",$D2696="61"),0,(AF2696/'Totals and Drop Down Lists'!AB$5)*Inputs!J$39)</f>
        <v>0</v>
      </c>
      <c r="BE2696">
        <f>IF(OR($D2696="51",$D2696="52",$D2696="61"),0,(AG2696/'Totals and Drop Down Lists'!AC$5)*Inputs!K$39)</f>
        <v>0</v>
      </c>
      <c r="BF2696">
        <f>IF(OR($D2696="51",$D2696="52",$D2696="61"),0,(AH2696/'Totals and Drop Down Lists'!AD$5)*Inputs!L$39)</f>
        <v>0</v>
      </c>
      <c r="BG2696" s="10">
        <f t="shared" si="379"/>
        <v>189669.22579098123</v>
      </c>
    </row>
    <row r="2697" spans="1:59">
      <c r="A2697" s="1" t="s">
        <v>7622</v>
      </c>
      <c r="B2697" s="1" t="s">
        <v>4504</v>
      </c>
      <c r="C2697" s="1" t="s">
        <v>4554</v>
      </c>
      <c r="D2697" s="1" t="s">
        <v>25</v>
      </c>
      <c r="E2697" s="1" t="s">
        <v>4555</v>
      </c>
      <c r="F2697" s="2">
        <v>107078</v>
      </c>
      <c r="G2697" s="2">
        <v>857</v>
      </c>
      <c r="H2697" s="2">
        <v>12</v>
      </c>
      <c r="I2697" s="2">
        <v>17331</v>
      </c>
      <c r="J2697" s="2">
        <v>42095</v>
      </c>
      <c r="K2697" s="2">
        <v>11535</v>
      </c>
      <c r="L2697" s="2">
        <v>268</v>
      </c>
      <c r="M2697" s="2">
        <v>13</v>
      </c>
      <c r="N2697" s="2">
        <v>0</v>
      </c>
      <c r="O2697" s="2">
        <v>218</v>
      </c>
      <c r="P2697" s="2">
        <v>9</v>
      </c>
      <c r="Q2697" s="2">
        <v>0</v>
      </c>
      <c r="R2697" s="2">
        <v>13252</v>
      </c>
      <c r="S2697" s="2">
        <v>6040100</v>
      </c>
      <c r="T2697" s="2">
        <v>355111200</v>
      </c>
      <c r="U2697" s="2">
        <v>651</v>
      </c>
      <c r="V2697" s="2">
        <v>1041</v>
      </c>
      <c r="W2697" s="2">
        <v>75</v>
      </c>
      <c r="X2697" s="2">
        <v>2753</v>
      </c>
      <c r="Y2697" s="2">
        <v>302</v>
      </c>
      <c r="Z2697" s="2">
        <v>1660</v>
      </c>
      <c r="AA2697" s="9">
        <f t="shared" si="380"/>
        <v>107078</v>
      </c>
      <c r="AB2697" s="9">
        <f t="shared" si="381"/>
        <v>16462</v>
      </c>
      <c r="AC2697" s="9">
        <f t="shared" si="382"/>
        <v>13760</v>
      </c>
      <c r="AD2697" s="9">
        <f t="shared" si="383"/>
        <v>13252</v>
      </c>
      <c r="AE2697" s="44">
        <f t="shared" si="384"/>
        <v>2.2074987676497235E-4</v>
      </c>
      <c r="AF2697" s="9">
        <f t="shared" si="385"/>
        <v>1637</v>
      </c>
      <c r="AG2697" s="9">
        <f t="shared" si="378"/>
        <v>1962</v>
      </c>
      <c r="AH2697" s="44">
        <f t="shared" si="386"/>
        <v>2.0004936370037613E-4</v>
      </c>
      <c r="AI2697">
        <f>AA2697/'Totals and Drop Down Lists'!W$6*Inputs!E$37</f>
        <v>97134.780516792816</v>
      </c>
      <c r="AJ2697">
        <f>AB2697/'Totals and Drop Down Lists'!X$6*Inputs!F$37</f>
        <v>54166.353802544378</v>
      </c>
      <c r="AK2697">
        <f>AC2697/'Totals and Drop Down Lists'!Y$6*Inputs!G$37</f>
        <v>90710.567939706219</v>
      </c>
      <c r="AL2697">
        <f>AD2697/'Totals and Drop Down Lists'!Z$6*Inputs!H$37</f>
        <v>106247.92682995902</v>
      </c>
      <c r="AM2697">
        <f>AE2697/'Totals and Drop Down Lists'!AA$6*Inputs!I$37</f>
        <v>27481.008750168799</v>
      </c>
      <c r="AN2697">
        <f>AF2697/'Totals and Drop Down Lists'!AB$6*Inputs!J$37</f>
        <v>32669.106670744342</v>
      </c>
      <c r="AO2697">
        <f>AG2697/'Totals and Drop Down Lists'!AC$6*Inputs!K$37</f>
        <v>36539.456463377755</v>
      </c>
      <c r="AP2697">
        <f>AH2697/'Totals and Drop Down Lists'!AD$6*Inputs!L$37</f>
        <v>47077.598565069078</v>
      </c>
      <c r="AQ2697">
        <f>IF(OR($D2697="51",$D2697="52",$D2697="61"),(AA2697/'Totals and Drop Down Lists'!W$4)*Inputs!E$38,0)</f>
        <v>0</v>
      </c>
      <c r="AR2697">
        <f>IF(OR($D2697="51",$D2697="52",$D2697="61"),(AB2697/'Totals and Drop Down Lists'!X$4)*Inputs!F$38,0)</f>
        <v>0</v>
      </c>
      <c r="AS2697">
        <f>IF(OR($D2697="51",$D2697="52",$D2697="61"),(AC2697/'Totals and Drop Down Lists'!Y$4)*Inputs!G$38,0)</f>
        <v>0</v>
      </c>
      <c r="AT2697">
        <f>IF(OR($D2697="51",$D2697="52",$D2697="61"),(AD2697/'Totals and Drop Down Lists'!Z$4)*Inputs!H$38,0)</f>
        <v>0</v>
      </c>
      <c r="AU2697">
        <f>IF(OR($D2697="51",$D2697="52",$D2697="61"),(AE2697/'Totals and Drop Down Lists'!AA$4)*Inputs!I$38,0)</f>
        <v>0</v>
      </c>
      <c r="AV2697">
        <f>IF(OR($D2697="51",$D2697="52",$D2697="61"),(AF2697/'Totals and Drop Down Lists'!AB$4)*Inputs!J$38,0)</f>
        <v>0</v>
      </c>
      <c r="AW2697">
        <f>IF(OR($D2697="51",$D2697="52",$D2697="61"),(AG2697/'Totals and Drop Down Lists'!AC$4)*Inputs!K$38,0)</f>
        <v>0</v>
      </c>
      <c r="AX2697">
        <f>IF(OR($D2697="51",$D2697="52",$D2697="61"),(AH2697/'Totals and Drop Down Lists'!AD$4)*Inputs!L$38,0)</f>
        <v>0</v>
      </c>
      <c r="AY2697">
        <f>IF(OR($D2697="51",$D2697="52",$D2697="61"),0,(AA2697/'Totals and Drop Down Lists'!W$5)*Inputs!E$39)</f>
        <v>0</v>
      </c>
      <c r="AZ2697">
        <f>IF(OR($D2697="51",$D2697="52",$D2697="61"),0,(AB2697/'Totals and Drop Down Lists'!X$5)*Inputs!F$39)</f>
        <v>0</v>
      </c>
      <c r="BA2697">
        <f>IF(OR($D2697="51",$D2697="52",$D2697="61"),0,(AC2697/'Totals and Drop Down Lists'!Y$5)*Inputs!G$39)</f>
        <v>0</v>
      </c>
      <c r="BB2697">
        <f>IF(OR($D2697="51",$D2697="52",$D2697="61"),0,(AD2697/'Totals and Drop Down Lists'!Z$5)*Inputs!H$39)</f>
        <v>0</v>
      </c>
      <c r="BC2697">
        <f>IF(OR($D2697="51",$D2697="52",$D2697="61"),0,(AE2697/'Totals and Drop Down Lists'!AA$5)*Inputs!I$39)</f>
        <v>0</v>
      </c>
      <c r="BD2697">
        <f>IF(OR($D2697="51",$D2697="52",$D2697="61"),0,(AF2697/'Totals and Drop Down Lists'!AB$5)*Inputs!J$39)</f>
        <v>0</v>
      </c>
      <c r="BE2697">
        <f>IF(OR($D2697="51",$D2697="52",$D2697="61"),0,(AG2697/'Totals and Drop Down Lists'!AC$5)*Inputs!K$39)</f>
        <v>0</v>
      </c>
      <c r="BF2697">
        <f>IF(OR($D2697="51",$D2697="52",$D2697="61"),0,(AH2697/'Totals and Drop Down Lists'!AD$5)*Inputs!L$39)</f>
        <v>0</v>
      </c>
      <c r="BG2697" s="10">
        <f t="shared" si="379"/>
        <v>492026.79953836242</v>
      </c>
    </row>
    <row r="2698" spans="1:59">
      <c r="A2698" s="1" t="s">
        <v>7622</v>
      </c>
      <c r="B2698" s="1" t="s">
        <v>4504</v>
      </c>
      <c r="C2698" s="1" t="s">
        <v>4556</v>
      </c>
      <c r="D2698" s="1" t="s">
        <v>25</v>
      </c>
      <c r="E2698" s="1" t="s">
        <v>4557</v>
      </c>
      <c r="F2698" s="2">
        <v>36862</v>
      </c>
      <c r="G2698" s="2">
        <v>249</v>
      </c>
      <c r="H2698" s="2">
        <v>6</v>
      </c>
      <c r="I2698" s="2">
        <v>6157</v>
      </c>
      <c r="J2698" s="2">
        <v>14495</v>
      </c>
      <c r="K2698" s="2">
        <v>3778</v>
      </c>
      <c r="L2698" s="2">
        <v>118</v>
      </c>
      <c r="M2698" s="2">
        <v>46</v>
      </c>
      <c r="N2698" s="2">
        <v>0</v>
      </c>
      <c r="O2698" s="2">
        <v>35</v>
      </c>
      <c r="P2698" s="2">
        <v>0</v>
      </c>
      <c r="Q2698" s="2">
        <v>8</v>
      </c>
      <c r="R2698" s="2">
        <v>5263</v>
      </c>
      <c r="S2698" s="2">
        <v>1792100</v>
      </c>
      <c r="T2698" s="2">
        <v>113002600</v>
      </c>
      <c r="U2698" s="2">
        <v>409</v>
      </c>
      <c r="V2698" s="2">
        <v>492</v>
      </c>
      <c r="W2698" s="2">
        <v>70</v>
      </c>
      <c r="X2698" s="2">
        <v>1080</v>
      </c>
      <c r="Y2698" s="2">
        <v>135</v>
      </c>
      <c r="Z2698" s="2">
        <v>646</v>
      </c>
      <c r="AA2698" s="9">
        <f t="shared" si="380"/>
        <v>36862</v>
      </c>
      <c r="AB2698" s="9">
        <f t="shared" si="381"/>
        <v>5902</v>
      </c>
      <c r="AC2698" s="9">
        <f t="shared" si="382"/>
        <v>5470</v>
      </c>
      <c r="AD2698" s="9">
        <f t="shared" si="383"/>
        <v>5263</v>
      </c>
      <c r="AE2698" s="44">
        <f t="shared" si="384"/>
        <v>6.8770387810205289E-5</v>
      </c>
      <c r="AF2698" s="9">
        <f t="shared" si="385"/>
        <v>518</v>
      </c>
      <c r="AG2698" s="9">
        <f t="shared" si="378"/>
        <v>781</v>
      </c>
      <c r="AH2698" s="44">
        <f t="shared" si="386"/>
        <v>7.5743584533760259E-5</v>
      </c>
      <c r="AI2698">
        <f>AA2698/'Totals and Drop Down Lists'!W$6*Inputs!E$37</f>
        <v>33439.009688358179</v>
      </c>
      <c r="AJ2698">
        <f>AB2698/'Totals and Drop Down Lists'!X$6*Inputs!F$37</f>
        <v>19419.865152631326</v>
      </c>
      <c r="AK2698">
        <f>AC2698/'Totals and Drop Down Lists'!Y$6*Inputs!G$37</f>
        <v>36060.087691147746</v>
      </c>
      <c r="AL2698">
        <f>AD2698/'Totals and Drop Down Lists'!Z$6*Inputs!H$37</f>
        <v>42196.109183977838</v>
      </c>
      <c r="AM2698">
        <f>AE2698/'Totals and Drop Down Lists'!AA$6*Inputs!I$37</f>
        <v>8561.1809023878541</v>
      </c>
      <c r="AN2698">
        <f>AF2698/'Totals and Drop Down Lists'!AB$6*Inputs!J$37</f>
        <v>10337.567046698576</v>
      </c>
      <c r="AO2698">
        <f>AG2698/'Totals and Drop Down Lists'!AC$6*Inputs!K$37</f>
        <v>14545.012995870553</v>
      </c>
      <c r="AP2698">
        <f>AH2698/'Totals and Drop Down Lists'!AD$6*Inputs!L$37</f>
        <v>17824.730859431547</v>
      </c>
      <c r="AQ2698">
        <f>IF(OR($D2698="51",$D2698="52",$D2698="61"),(AA2698/'Totals and Drop Down Lists'!W$4)*Inputs!E$38,0)</f>
        <v>0</v>
      </c>
      <c r="AR2698">
        <f>IF(OR($D2698="51",$D2698="52",$D2698="61"),(AB2698/'Totals and Drop Down Lists'!X$4)*Inputs!F$38,0)</f>
        <v>0</v>
      </c>
      <c r="AS2698">
        <f>IF(OR($D2698="51",$D2698="52",$D2698="61"),(AC2698/'Totals and Drop Down Lists'!Y$4)*Inputs!G$38,0)</f>
        <v>0</v>
      </c>
      <c r="AT2698">
        <f>IF(OR($D2698="51",$D2698="52",$D2698="61"),(AD2698/'Totals and Drop Down Lists'!Z$4)*Inputs!H$38,0)</f>
        <v>0</v>
      </c>
      <c r="AU2698">
        <f>IF(OR($D2698="51",$D2698="52",$D2698="61"),(AE2698/'Totals and Drop Down Lists'!AA$4)*Inputs!I$38,0)</f>
        <v>0</v>
      </c>
      <c r="AV2698">
        <f>IF(OR($D2698="51",$D2698="52",$D2698="61"),(AF2698/'Totals and Drop Down Lists'!AB$4)*Inputs!J$38,0)</f>
        <v>0</v>
      </c>
      <c r="AW2698">
        <f>IF(OR($D2698="51",$D2698="52",$D2698="61"),(AG2698/'Totals and Drop Down Lists'!AC$4)*Inputs!K$38,0)</f>
        <v>0</v>
      </c>
      <c r="AX2698">
        <f>IF(OR($D2698="51",$D2698="52",$D2698="61"),(AH2698/'Totals and Drop Down Lists'!AD$4)*Inputs!L$38,0)</f>
        <v>0</v>
      </c>
      <c r="AY2698">
        <f>IF(OR($D2698="51",$D2698="52",$D2698="61"),0,(AA2698/'Totals and Drop Down Lists'!W$5)*Inputs!E$39)</f>
        <v>0</v>
      </c>
      <c r="AZ2698">
        <f>IF(OR($D2698="51",$D2698="52",$D2698="61"),0,(AB2698/'Totals and Drop Down Lists'!X$5)*Inputs!F$39)</f>
        <v>0</v>
      </c>
      <c r="BA2698">
        <f>IF(OR($D2698="51",$D2698="52",$D2698="61"),0,(AC2698/'Totals and Drop Down Lists'!Y$5)*Inputs!G$39)</f>
        <v>0</v>
      </c>
      <c r="BB2698">
        <f>IF(OR($D2698="51",$D2698="52",$D2698="61"),0,(AD2698/'Totals and Drop Down Lists'!Z$5)*Inputs!H$39)</f>
        <v>0</v>
      </c>
      <c r="BC2698">
        <f>IF(OR($D2698="51",$D2698="52",$D2698="61"),0,(AE2698/'Totals and Drop Down Lists'!AA$5)*Inputs!I$39)</f>
        <v>0</v>
      </c>
      <c r="BD2698">
        <f>IF(OR($D2698="51",$D2698="52",$D2698="61"),0,(AF2698/'Totals and Drop Down Lists'!AB$5)*Inputs!J$39)</f>
        <v>0</v>
      </c>
      <c r="BE2698">
        <f>IF(OR($D2698="51",$D2698="52",$D2698="61"),0,(AG2698/'Totals and Drop Down Lists'!AC$5)*Inputs!K$39)</f>
        <v>0</v>
      </c>
      <c r="BF2698">
        <f>IF(OR($D2698="51",$D2698="52",$D2698="61"),0,(AH2698/'Totals and Drop Down Lists'!AD$5)*Inputs!L$39)</f>
        <v>0</v>
      </c>
      <c r="BG2698" s="10">
        <f t="shared" si="379"/>
        <v>182383.56352050364</v>
      </c>
    </row>
    <row r="2699" spans="1:59">
      <c r="A2699" s="1" t="s">
        <v>7622</v>
      </c>
      <c r="B2699" s="1" t="s">
        <v>4504</v>
      </c>
      <c r="C2699" s="1" t="s">
        <v>1570</v>
      </c>
      <c r="D2699" s="1" t="s">
        <v>25</v>
      </c>
      <c r="E2699" s="1" t="s">
        <v>4558</v>
      </c>
      <c r="F2699" s="2">
        <v>43348</v>
      </c>
      <c r="G2699" s="2">
        <v>331</v>
      </c>
      <c r="H2699" s="2">
        <v>0</v>
      </c>
      <c r="I2699" s="2">
        <v>7058</v>
      </c>
      <c r="J2699" s="2">
        <v>17655</v>
      </c>
      <c r="K2699" s="2">
        <v>5306</v>
      </c>
      <c r="L2699" s="2">
        <v>91</v>
      </c>
      <c r="M2699" s="2">
        <v>8</v>
      </c>
      <c r="N2699" s="2">
        <v>0</v>
      </c>
      <c r="O2699" s="2">
        <v>52</v>
      </c>
      <c r="P2699" s="2">
        <v>0</v>
      </c>
      <c r="Q2699" s="2">
        <v>22</v>
      </c>
      <c r="R2699" s="2">
        <v>6916</v>
      </c>
      <c r="S2699" s="2">
        <v>3258900</v>
      </c>
      <c r="T2699" s="2">
        <v>198719000</v>
      </c>
      <c r="U2699" s="2">
        <v>292</v>
      </c>
      <c r="V2699" s="2">
        <v>354</v>
      </c>
      <c r="W2699" s="2">
        <v>55</v>
      </c>
      <c r="X2699" s="2">
        <v>1007</v>
      </c>
      <c r="Y2699" s="2">
        <v>115</v>
      </c>
      <c r="Z2699" s="2">
        <v>648</v>
      </c>
      <c r="AA2699" s="9">
        <f t="shared" si="380"/>
        <v>43348</v>
      </c>
      <c r="AB2699" s="9">
        <f t="shared" si="381"/>
        <v>6727</v>
      </c>
      <c r="AC2699" s="9">
        <f t="shared" si="382"/>
        <v>7089</v>
      </c>
      <c r="AD2699" s="9">
        <f t="shared" si="383"/>
        <v>6916</v>
      </c>
      <c r="AE2699" s="44">
        <f t="shared" si="384"/>
        <v>1.1136854745642169E-4</v>
      </c>
      <c r="AF2699" s="9">
        <f t="shared" si="385"/>
        <v>598</v>
      </c>
      <c r="AG2699" s="9">
        <f t="shared" si="378"/>
        <v>763</v>
      </c>
      <c r="AH2699" s="44">
        <f t="shared" si="386"/>
        <v>8.5324774269660239E-5</v>
      </c>
      <c r="AI2699">
        <f>AA2699/'Totals and Drop Down Lists'!W$6*Inputs!E$37</f>
        <v>39322.722369132178</v>
      </c>
      <c r="AJ2699">
        <f>AB2699/'Totals and Drop Down Lists'!X$6*Inputs!F$37</f>
        <v>22134.434578405784</v>
      </c>
      <c r="AK2699">
        <f>AC2699/'Totals and Drop Down Lists'!Y$6*Inputs!G$37</f>
        <v>46733.082567193123</v>
      </c>
      <c r="AL2699">
        <f>AD2699/'Totals and Drop Down Lists'!Z$6*Inputs!H$37</f>
        <v>55449.038783277741</v>
      </c>
      <c r="AM2699">
        <f>AE2699/'Totals and Drop Down Lists'!AA$6*Inputs!I$37</f>
        <v>13864.198123208846</v>
      </c>
      <c r="AN2699">
        <f>AF2699/'Totals and Drop Down Lists'!AB$6*Inputs!J$37</f>
        <v>11934.102497926155</v>
      </c>
      <c r="AO2699">
        <f>AG2699/'Totals and Drop Down Lists'!AC$6*Inputs!K$37</f>
        <v>14209.788624646904</v>
      </c>
      <c r="AP2699">
        <f>AH2699/'Totals and Drop Down Lists'!AD$6*Inputs!L$37</f>
        <v>20079.471368569251</v>
      </c>
      <c r="AQ2699">
        <f>IF(OR($D2699="51",$D2699="52",$D2699="61"),(AA2699/'Totals and Drop Down Lists'!W$4)*Inputs!E$38,0)</f>
        <v>0</v>
      </c>
      <c r="AR2699">
        <f>IF(OR($D2699="51",$D2699="52",$D2699="61"),(AB2699/'Totals and Drop Down Lists'!X$4)*Inputs!F$38,0)</f>
        <v>0</v>
      </c>
      <c r="AS2699">
        <f>IF(OR($D2699="51",$D2699="52",$D2699="61"),(AC2699/'Totals and Drop Down Lists'!Y$4)*Inputs!G$38,0)</f>
        <v>0</v>
      </c>
      <c r="AT2699">
        <f>IF(OR($D2699="51",$D2699="52",$D2699="61"),(AD2699/'Totals and Drop Down Lists'!Z$4)*Inputs!H$38,0)</f>
        <v>0</v>
      </c>
      <c r="AU2699">
        <f>IF(OR($D2699="51",$D2699="52",$D2699="61"),(AE2699/'Totals and Drop Down Lists'!AA$4)*Inputs!I$38,0)</f>
        <v>0</v>
      </c>
      <c r="AV2699">
        <f>IF(OR($D2699="51",$D2699="52",$D2699="61"),(AF2699/'Totals and Drop Down Lists'!AB$4)*Inputs!J$38,0)</f>
        <v>0</v>
      </c>
      <c r="AW2699">
        <f>IF(OR($D2699="51",$D2699="52",$D2699="61"),(AG2699/'Totals and Drop Down Lists'!AC$4)*Inputs!K$38,0)</f>
        <v>0</v>
      </c>
      <c r="AX2699">
        <f>IF(OR($D2699="51",$D2699="52",$D2699="61"),(AH2699/'Totals and Drop Down Lists'!AD$4)*Inputs!L$38,0)</f>
        <v>0</v>
      </c>
      <c r="AY2699">
        <f>IF(OR($D2699="51",$D2699="52",$D2699="61"),0,(AA2699/'Totals and Drop Down Lists'!W$5)*Inputs!E$39)</f>
        <v>0</v>
      </c>
      <c r="AZ2699">
        <f>IF(OR($D2699="51",$D2699="52",$D2699="61"),0,(AB2699/'Totals and Drop Down Lists'!X$5)*Inputs!F$39)</f>
        <v>0</v>
      </c>
      <c r="BA2699">
        <f>IF(OR($D2699="51",$D2699="52",$D2699="61"),0,(AC2699/'Totals and Drop Down Lists'!Y$5)*Inputs!G$39)</f>
        <v>0</v>
      </c>
      <c r="BB2699">
        <f>IF(OR($D2699="51",$D2699="52",$D2699="61"),0,(AD2699/'Totals and Drop Down Lists'!Z$5)*Inputs!H$39)</f>
        <v>0</v>
      </c>
      <c r="BC2699">
        <f>IF(OR($D2699="51",$D2699="52",$D2699="61"),0,(AE2699/'Totals and Drop Down Lists'!AA$5)*Inputs!I$39)</f>
        <v>0</v>
      </c>
      <c r="BD2699">
        <f>IF(OR($D2699="51",$D2699="52",$D2699="61"),0,(AF2699/'Totals and Drop Down Lists'!AB$5)*Inputs!J$39)</f>
        <v>0</v>
      </c>
      <c r="BE2699">
        <f>IF(OR($D2699="51",$D2699="52",$D2699="61"),0,(AG2699/'Totals and Drop Down Lists'!AC$5)*Inputs!K$39)</f>
        <v>0</v>
      </c>
      <c r="BF2699">
        <f>IF(OR($D2699="51",$D2699="52",$D2699="61"),0,(AH2699/'Totals and Drop Down Lists'!AD$5)*Inputs!L$39)</f>
        <v>0</v>
      </c>
      <c r="BG2699" s="10">
        <f t="shared" si="379"/>
        <v>223726.83891235999</v>
      </c>
    </row>
    <row r="2700" spans="1:59">
      <c r="A2700" s="1" t="s">
        <v>7622</v>
      </c>
      <c r="B2700" s="1" t="s">
        <v>4504</v>
      </c>
      <c r="C2700" s="1" t="s">
        <v>4559</v>
      </c>
      <c r="D2700" s="1" t="s">
        <v>25</v>
      </c>
      <c r="E2700" s="1" t="s">
        <v>4560</v>
      </c>
      <c r="F2700" s="2">
        <v>52666</v>
      </c>
      <c r="G2700" s="2">
        <v>293</v>
      </c>
      <c r="H2700" s="2">
        <v>7</v>
      </c>
      <c r="I2700" s="2">
        <v>7101</v>
      </c>
      <c r="J2700" s="2">
        <v>20776</v>
      </c>
      <c r="K2700" s="2">
        <v>5326</v>
      </c>
      <c r="L2700" s="2">
        <v>92</v>
      </c>
      <c r="M2700" s="2">
        <v>15</v>
      </c>
      <c r="N2700" s="2">
        <v>6</v>
      </c>
      <c r="O2700" s="2">
        <v>71</v>
      </c>
      <c r="P2700" s="2">
        <v>48</v>
      </c>
      <c r="Q2700" s="2">
        <v>0</v>
      </c>
      <c r="R2700" s="2">
        <v>8138</v>
      </c>
      <c r="S2700" s="2">
        <v>2850200</v>
      </c>
      <c r="T2700" s="2">
        <v>178989900</v>
      </c>
      <c r="U2700" s="2">
        <v>360</v>
      </c>
      <c r="V2700" s="2">
        <v>299</v>
      </c>
      <c r="W2700" s="2">
        <v>35</v>
      </c>
      <c r="X2700" s="2">
        <v>1104</v>
      </c>
      <c r="Y2700" s="2">
        <v>110</v>
      </c>
      <c r="Z2700" s="2">
        <v>681</v>
      </c>
      <c r="AA2700" s="9">
        <f t="shared" si="380"/>
        <v>52666</v>
      </c>
      <c r="AB2700" s="9">
        <f t="shared" si="381"/>
        <v>6801</v>
      </c>
      <c r="AC2700" s="9">
        <f t="shared" si="382"/>
        <v>8370</v>
      </c>
      <c r="AD2700" s="9">
        <f t="shared" si="383"/>
        <v>8138</v>
      </c>
      <c r="AE2700" s="44">
        <f t="shared" si="384"/>
        <v>9.5353397871392333E-5</v>
      </c>
      <c r="AF2700" s="9">
        <f t="shared" si="385"/>
        <v>770</v>
      </c>
      <c r="AG2700" s="9">
        <f t="shared" si="378"/>
        <v>791</v>
      </c>
      <c r="AH2700" s="44">
        <f t="shared" si="386"/>
        <v>7.5451311877073408E-5</v>
      </c>
      <c r="AI2700">
        <f>AA2700/'Totals and Drop Down Lists'!W$6*Inputs!E$37</f>
        <v>47775.456682954587</v>
      </c>
      <c r="AJ2700">
        <f>AB2700/'Totals and Drop Down Lists'!X$6*Inputs!F$37</f>
        <v>22377.923229929798</v>
      </c>
      <c r="AK2700">
        <f>AC2700/'Totals and Drop Down Lists'!Y$6*Inputs!G$37</f>
        <v>55177.867271463743</v>
      </c>
      <c r="AL2700">
        <f>AD2700/'Totals and Drop Down Lists'!Z$6*Inputs!H$37</f>
        <v>65246.425335210268</v>
      </c>
      <c r="AM2700">
        <f>AE2700/'Totals and Drop Down Lists'!AA$6*Inputs!I$37</f>
        <v>11870.482555475903</v>
      </c>
      <c r="AN2700">
        <f>AF2700/'Totals and Drop Down Lists'!AB$6*Inputs!J$37</f>
        <v>15366.653718065452</v>
      </c>
      <c r="AO2700">
        <f>AG2700/'Totals and Drop Down Lists'!AC$6*Inputs!K$37</f>
        <v>14731.248757661471</v>
      </c>
      <c r="AP2700">
        <f>AH2700/'Totals and Drop Down Lists'!AD$6*Inputs!L$37</f>
        <v>17755.950361715706</v>
      </c>
      <c r="AQ2700">
        <f>IF(OR($D2700="51",$D2700="52",$D2700="61"),(AA2700/'Totals and Drop Down Lists'!W$4)*Inputs!E$38,0)</f>
        <v>0</v>
      </c>
      <c r="AR2700">
        <f>IF(OR($D2700="51",$D2700="52",$D2700="61"),(AB2700/'Totals and Drop Down Lists'!X$4)*Inputs!F$38,0)</f>
        <v>0</v>
      </c>
      <c r="AS2700">
        <f>IF(OR($D2700="51",$D2700="52",$D2700="61"),(AC2700/'Totals and Drop Down Lists'!Y$4)*Inputs!G$38,0)</f>
        <v>0</v>
      </c>
      <c r="AT2700">
        <f>IF(OR($D2700="51",$D2700="52",$D2700="61"),(AD2700/'Totals and Drop Down Lists'!Z$4)*Inputs!H$38,0)</f>
        <v>0</v>
      </c>
      <c r="AU2700">
        <f>IF(OR($D2700="51",$D2700="52",$D2700="61"),(AE2700/'Totals and Drop Down Lists'!AA$4)*Inputs!I$38,0)</f>
        <v>0</v>
      </c>
      <c r="AV2700">
        <f>IF(OR($D2700="51",$D2700="52",$D2700="61"),(AF2700/'Totals and Drop Down Lists'!AB$4)*Inputs!J$38,0)</f>
        <v>0</v>
      </c>
      <c r="AW2700">
        <f>IF(OR($D2700="51",$D2700="52",$D2700="61"),(AG2700/'Totals and Drop Down Lists'!AC$4)*Inputs!K$38,0)</f>
        <v>0</v>
      </c>
      <c r="AX2700">
        <f>IF(OR($D2700="51",$D2700="52",$D2700="61"),(AH2700/'Totals and Drop Down Lists'!AD$4)*Inputs!L$38,0)</f>
        <v>0</v>
      </c>
      <c r="AY2700">
        <f>IF(OR($D2700="51",$D2700="52",$D2700="61"),0,(AA2700/'Totals and Drop Down Lists'!W$5)*Inputs!E$39)</f>
        <v>0</v>
      </c>
      <c r="AZ2700">
        <f>IF(OR($D2700="51",$D2700="52",$D2700="61"),0,(AB2700/'Totals and Drop Down Lists'!X$5)*Inputs!F$39)</f>
        <v>0</v>
      </c>
      <c r="BA2700">
        <f>IF(OR($D2700="51",$D2700="52",$D2700="61"),0,(AC2700/'Totals and Drop Down Lists'!Y$5)*Inputs!G$39)</f>
        <v>0</v>
      </c>
      <c r="BB2700">
        <f>IF(OR($D2700="51",$D2700="52",$D2700="61"),0,(AD2700/'Totals and Drop Down Lists'!Z$5)*Inputs!H$39)</f>
        <v>0</v>
      </c>
      <c r="BC2700">
        <f>IF(OR($D2700="51",$D2700="52",$D2700="61"),0,(AE2700/'Totals and Drop Down Lists'!AA$5)*Inputs!I$39)</f>
        <v>0</v>
      </c>
      <c r="BD2700">
        <f>IF(OR($D2700="51",$D2700="52",$D2700="61"),0,(AF2700/'Totals and Drop Down Lists'!AB$5)*Inputs!J$39)</f>
        <v>0</v>
      </c>
      <c r="BE2700">
        <f>IF(OR($D2700="51",$D2700="52",$D2700="61"),0,(AG2700/'Totals and Drop Down Lists'!AC$5)*Inputs!K$39)</f>
        <v>0</v>
      </c>
      <c r="BF2700">
        <f>IF(OR($D2700="51",$D2700="52",$D2700="61"),0,(AH2700/'Totals and Drop Down Lists'!AD$5)*Inputs!L$39)</f>
        <v>0</v>
      </c>
      <c r="BG2700" s="10">
        <f t="shared" si="379"/>
        <v>250302.00791247693</v>
      </c>
    </row>
    <row r="2701" spans="1:59">
      <c r="A2701" s="1" t="s">
        <v>7622</v>
      </c>
      <c r="B2701" s="1" t="s">
        <v>4504</v>
      </c>
      <c r="C2701" s="1" t="s">
        <v>4561</v>
      </c>
      <c r="D2701" s="1" t="s">
        <v>25</v>
      </c>
      <c r="E2701" s="1" t="s">
        <v>4562</v>
      </c>
      <c r="F2701" s="2">
        <v>38911</v>
      </c>
      <c r="G2701" s="2">
        <v>349</v>
      </c>
      <c r="H2701" s="2">
        <v>82</v>
      </c>
      <c r="I2701" s="2">
        <v>5296</v>
      </c>
      <c r="J2701" s="2">
        <v>15203</v>
      </c>
      <c r="K2701" s="2">
        <v>3679</v>
      </c>
      <c r="L2701" s="2">
        <v>120</v>
      </c>
      <c r="M2701" s="2">
        <v>0</v>
      </c>
      <c r="N2701" s="2">
        <v>6</v>
      </c>
      <c r="O2701" s="2">
        <v>49</v>
      </c>
      <c r="P2701" s="2">
        <v>57</v>
      </c>
      <c r="Q2701" s="2">
        <v>0</v>
      </c>
      <c r="R2701" s="2">
        <v>5153</v>
      </c>
      <c r="S2701" s="2">
        <v>2036300</v>
      </c>
      <c r="T2701" s="2">
        <v>113234300</v>
      </c>
      <c r="U2701" s="2">
        <v>280</v>
      </c>
      <c r="V2701" s="2">
        <v>199</v>
      </c>
      <c r="W2701" s="2">
        <v>80</v>
      </c>
      <c r="X2701" s="2">
        <v>979</v>
      </c>
      <c r="Y2701" s="2">
        <v>84</v>
      </c>
      <c r="Z2701" s="2">
        <v>679</v>
      </c>
      <c r="AA2701" s="9">
        <f t="shared" si="380"/>
        <v>38911</v>
      </c>
      <c r="AB2701" s="9">
        <f t="shared" si="381"/>
        <v>4865</v>
      </c>
      <c r="AC2701" s="9">
        <f t="shared" si="382"/>
        <v>5385</v>
      </c>
      <c r="AD2701" s="9">
        <f t="shared" si="383"/>
        <v>5153</v>
      </c>
      <c r="AE2701" s="44">
        <f t="shared" si="384"/>
        <v>6.2176470613018223E-5</v>
      </c>
      <c r="AF2701" s="9">
        <f t="shared" si="385"/>
        <v>700</v>
      </c>
      <c r="AG2701" s="9">
        <f t="shared" si="378"/>
        <v>763</v>
      </c>
      <c r="AH2701" s="44">
        <f t="shared" si="386"/>
        <v>6.8703065669456576E-5</v>
      </c>
      <c r="AI2701">
        <f>AA2701/'Totals and Drop Down Lists'!W$6*Inputs!E$37</f>
        <v>35297.740382608245</v>
      </c>
      <c r="AJ2701">
        <f>AB2701/'Totals and Drop Down Lists'!X$6*Inputs!F$37</f>
        <v>16007.733644112404</v>
      </c>
      <c r="AK2701">
        <f>AC2701/'Totals and Drop Down Lists'!Y$6*Inputs!G$37</f>
        <v>35499.738979310903</v>
      </c>
      <c r="AL2701">
        <f>AD2701/'Totals and Drop Down Lists'!Z$6*Inputs!H$37</f>
        <v>41314.184044278511</v>
      </c>
      <c r="AM2701">
        <f>AE2701/'Totals and Drop Down Lists'!AA$6*Inputs!I$37</f>
        <v>7740.308434192938</v>
      </c>
      <c r="AN2701">
        <f>AF2701/'Totals and Drop Down Lists'!AB$6*Inputs!J$37</f>
        <v>13969.685198241319</v>
      </c>
      <c r="AO2701">
        <f>AG2701/'Totals and Drop Down Lists'!AC$6*Inputs!K$37</f>
        <v>14209.788624646904</v>
      </c>
      <c r="AP2701">
        <f>AH2701/'Totals and Drop Down Lists'!AD$6*Inputs!L$37</f>
        <v>16167.886195431944</v>
      </c>
      <c r="AQ2701">
        <f>IF(OR($D2701="51",$D2701="52",$D2701="61"),(AA2701/'Totals and Drop Down Lists'!W$4)*Inputs!E$38,0)</f>
        <v>0</v>
      </c>
      <c r="AR2701">
        <f>IF(OR($D2701="51",$D2701="52",$D2701="61"),(AB2701/'Totals and Drop Down Lists'!X$4)*Inputs!F$38,0)</f>
        <v>0</v>
      </c>
      <c r="AS2701">
        <f>IF(OR($D2701="51",$D2701="52",$D2701="61"),(AC2701/'Totals and Drop Down Lists'!Y$4)*Inputs!G$38,0)</f>
        <v>0</v>
      </c>
      <c r="AT2701">
        <f>IF(OR($D2701="51",$D2701="52",$D2701="61"),(AD2701/'Totals and Drop Down Lists'!Z$4)*Inputs!H$38,0)</f>
        <v>0</v>
      </c>
      <c r="AU2701">
        <f>IF(OR($D2701="51",$D2701="52",$D2701="61"),(AE2701/'Totals and Drop Down Lists'!AA$4)*Inputs!I$38,0)</f>
        <v>0</v>
      </c>
      <c r="AV2701">
        <f>IF(OR($D2701="51",$D2701="52",$D2701="61"),(AF2701/'Totals and Drop Down Lists'!AB$4)*Inputs!J$38,0)</f>
        <v>0</v>
      </c>
      <c r="AW2701">
        <f>IF(OR($D2701="51",$D2701="52",$D2701="61"),(AG2701/'Totals and Drop Down Lists'!AC$4)*Inputs!K$38,0)</f>
        <v>0</v>
      </c>
      <c r="AX2701">
        <f>IF(OR($D2701="51",$D2701="52",$D2701="61"),(AH2701/'Totals and Drop Down Lists'!AD$4)*Inputs!L$38,0)</f>
        <v>0</v>
      </c>
      <c r="AY2701">
        <f>IF(OR($D2701="51",$D2701="52",$D2701="61"),0,(AA2701/'Totals and Drop Down Lists'!W$5)*Inputs!E$39)</f>
        <v>0</v>
      </c>
      <c r="AZ2701">
        <f>IF(OR($D2701="51",$D2701="52",$D2701="61"),0,(AB2701/'Totals and Drop Down Lists'!X$5)*Inputs!F$39)</f>
        <v>0</v>
      </c>
      <c r="BA2701">
        <f>IF(OR($D2701="51",$D2701="52",$D2701="61"),0,(AC2701/'Totals and Drop Down Lists'!Y$5)*Inputs!G$39)</f>
        <v>0</v>
      </c>
      <c r="BB2701">
        <f>IF(OR($D2701="51",$D2701="52",$D2701="61"),0,(AD2701/'Totals and Drop Down Lists'!Z$5)*Inputs!H$39)</f>
        <v>0</v>
      </c>
      <c r="BC2701">
        <f>IF(OR($D2701="51",$D2701="52",$D2701="61"),0,(AE2701/'Totals and Drop Down Lists'!AA$5)*Inputs!I$39)</f>
        <v>0</v>
      </c>
      <c r="BD2701">
        <f>IF(OR($D2701="51",$D2701="52",$D2701="61"),0,(AF2701/'Totals and Drop Down Lists'!AB$5)*Inputs!J$39)</f>
        <v>0</v>
      </c>
      <c r="BE2701">
        <f>IF(OR($D2701="51",$D2701="52",$D2701="61"),0,(AG2701/'Totals and Drop Down Lists'!AC$5)*Inputs!K$39)</f>
        <v>0</v>
      </c>
      <c r="BF2701">
        <f>IF(OR($D2701="51",$D2701="52",$D2701="61"),0,(AH2701/'Totals and Drop Down Lists'!AD$5)*Inputs!L$39)</f>
        <v>0</v>
      </c>
      <c r="BG2701" s="10">
        <f t="shared" si="379"/>
        <v>180207.06550282316</v>
      </c>
    </row>
    <row r="2702" spans="1:59">
      <c r="A2702" s="1" t="s">
        <v>7622</v>
      </c>
      <c r="B2702" s="1" t="s">
        <v>4504</v>
      </c>
      <c r="C2702" s="1" t="s">
        <v>429</v>
      </c>
      <c r="D2702" s="1" t="s">
        <v>58</v>
      </c>
      <c r="E2702" s="1" t="s">
        <v>4563</v>
      </c>
      <c r="F2702" s="2">
        <v>170794</v>
      </c>
      <c r="G2702" s="2">
        <v>690</v>
      </c>
      <c r="H2702" s="2">
        <v>46</v>
      </c>
      <c r="I2702" s="2">
        <v>8192</v>
      </c>
      <c r="J2702" s="2">
        <v>60822</v>
      </c>
      <c r="K2702" s="2">
        <v>10208</v>
      </c>
      <c r="L2702" s="2">
        <v>85</v>
      </c>
      <c r="M2702" s="2">
        <v>0</v>
      </c>
      <c r="N2702" s="2">
        <v>0</v>
      </c>
      <c r="O2702" s="2">
        <v>352</v>
      </c>
      <c r="P2702" s="2">
        <v>140</v>
      </c>
      <c r="Q2702" s="2">
        <v>26</v>
      </c>
      <c r="R2702" s="2">
        <v>5163</v>
      </c>
      <c r="S2702" s="2">
        <v>9312100</v>
      </c>
      <c r="T2702" s="2">
        <v>522571700</v>
      </c>
      <c r="U2702" s="2">
        <v>466</v>
      </c>
      <c r="V2702" s="2">
        <v>359</v>
      </c>
      <c r="W2702" s="2">
        <v>25</v>
      </c>
      <c r="X2702" s="2">
        <v>1609</v>
      </c>
      <c r="Y2702" s="2">
        <v>214</v>
      </c>
      <c r="Z2702" s="2">
        <v>1144</v>
      </c>
      <c r="AA2702" s="9">
        <f t="shared" si="380"/>
        <v>170794</v>
      </c>
      <c r="AB2702" s="9">
        <f t="shared" si="381"/>
        <v>7456</v>
      </c>
      <c r="AC2702" s="9">
        <f t="shared" si="382"/>
        <v>5766</v>
      </c>
      <c r="AD2702" s="9">
        <f t="shared" si="383"/>
        <v>5163</v>
      </c>
      <c r="AE2702" s="44">
        <f t="shared" si="384"/>
        <v>1.1965102181395176E-4</v>
      </c>
      <c r="AF2702" s="9">
        <f t="shared" si="385"/>
        <v>1225</v>
      </c>
      <c r="AG2702" s="9">
        <f t="shared" si="378"/>
        <v>1358</v>
      </c>
      <c r="AH2702" s="44">
        <f t="shared" si="386"/>
        <v>8.4806828195249903E-5</v>
      </c>
      <c r="AI2702">
        <f>AA2702/'Totals and Drop Down Lists'!W$6*Inputs!E$37</f>
        <v>154934.13869875335</v>
      </c>
      <c r="AJ2702">
        <f>AB2702/'Totals and Drop Down Lists'!X$6*Inputs!F$37</f>
        <v>24533.126834635579</v>
      </c>
      <c r="AK2702">
        <f>AC2702/'Totals and Drop Down Lists'!Y$6*Inputs!G$37</f>
        <v>38011.419675897239</v>
      </c>
      <c r="AL2702">
        <f>AD2702/'Totals and Drop Down Lists'!Z$6*Inputs!H$37</f>
        <v>41394.35905697845</v>
      </c>
      <c r="AM2702">
        <f>AE2702/'Totals and Drop Down Lists'!AA$6*Inputs!I$37</f>
        <v>14895.277975337891</v>
      </c>
      <c r="AN2702">
        <f>AF2702/'Totals and Drop Down Lists'!AB$6*Inputs!J$37</f>
        <v>24446.949096922308</v>
      </c>
      <c r="AO2702">
        <f>AG2702/'Totals and Drop Down Lists'!AC$6*Inputs!K$37</f>
        <v>25290.816451206421</v>
      </c>
      <c r="AP2702">
        <f>AH2702/'Totals and Drop Down Lists'!AD$6*Inputs!L$37</f>
        <v>19957.583165985594</v>
      </c>
      <c r="AQ2702">
        <f>IF(OR($D2702="51",$D2702="52",$D2702="61"),(AA2702/'Totals and Drop Down Lists'!W$4)*Inputs!E$38,0)</f>
        <v>0</v>
      </c>
      <c r="AR2702">
        <f>IF(OR($D2702="51",$D2702="52",$D2702="61"),(AB2702/'Totals and Drop Down Lists'!X$4)*Inputs!F$38,0)</f>
        <v>0</v>
      </c>
      <c r="AS2702">
        <f>IF(OR($D2702="51",$D2702="52",$D2702="61"),(AC2702/'Totals and Drop Down Lists'!Y$4)*Inputs!G$38,0)</f>
        <v>0</v>
      </c>
      <c r="AT2702">
        <f>IF(OR($D2702="51",$D2702="52",$D2702="61"),(AD2702/'Totals and Drop Down Lists'!Z$4)*Inputs!H$38,0)</f>
        <v>0</v>
      </c>
      <c r="AU2702">
        <f>IF(OR($D2702="51",$D2702="52",$D2702="61"),(AE2702/'Totals and Drop Down Lists'!AA$4)*Inputs!I$38,0)</f>
        <v>0</v>
      </c>
      <c r="AV2702">
        <f>IF(OR($D2702="51",$D2702="52",$D2702="61"),(AF2702/'Totals and Drop Down Lists'!AB$4)*Inputs!J$38,0)</f>
        <v>0</v>
      </c>
      <c r="AW2702">
        <f>IF(OR($D2702="51",$D2702="52",$D2702="61"),(AG2702/'Totals and Drop Down Lists'!AC$4)*Inputs!K$38,0)</f>
        <v>0</v>
      </c>
      <c r="AX2702">
        <f>IF(OR($D2702="51",$D2702="52",$D2702="61"),(AH2702/'Totals and Drop Down Lists'!AD$4)*Inputs!L$38,0)</f>
        <v>0</v>
      </c>
      <c r="AY2702">
        <f>IF(OR($D2702="51",$D2702="52",$D2702="61"),0,(AA2702/'Totals and Drop Down Lists'!W$5)*Inputs!E$39)</f>
        <v>0</v>
      </c>
      <c r="AZ2702">
        <f>IF(OR($D2702="51",$D2702="52",$D2702="61"),0,(AB2702/'Totals and Drop Down Lists'!X$5)*Inputs!F$39)</f>
        <v>0</v>
      </c>
      <c r="BA2702">
        <f>IF(OR($D2702="51",$D2702="52",$D2702="61"),0,(AC2702/'Totals and Drop Down Lists'!Y$5)*Inputs!G$39)</f>
        <v>0</v>
      </c>
      <c r="BB2702">
        <f>IF(OR($D2702="51",$D2702="52",$D2702="61"),0,(AD2702/'Totals and Drop Down Lists'!Z$5)*Inputs!H$39)</f>
        <v>0</v>
      </c>
      <c r="BC2702">
        <f>IF(OR($D2702="51",$D2702="52",$D2702="61"),0,(AE2702/'Totals and Drop Down Lists'!AA$5)*Inputs!I$39)</f>
        <v>0</v>
      </c>
      <c r="BD2702">
        <f>IF(OR($D2702="51",$D2702="52",$D2702="61"),0,(AF2702/'Totals and Drop Down Lists'!AB$5)*Inputs!J$39)</f>
        <v>0</v>
      </c>
      <c r="BE2702">
        <f>IF(OR($D2702="51",$D2702="52",$D2702="61"),0,(AG2702/'Totals and Drop Down Lists'!AC$5)*Inputs!K$39)</f>
        <v>0</v>
      </c>
      <c r="BF2702">
        <f>IF(OR($D2702="51",$D2702="52",$D2702="61"),0,(AH2702/'Totals and Drop Down Lists'!AD$5)*Inputs!L$39)</f>
        <v>0</v>
      </c>
      <c r="BG2702" s="10">
        <f t="shared" si="379"/>
        <v>343463.67095571681</v>
      </c>
    </row>
    <row r="2703" spans="1:59">
      <c r="A2703" s="1" t="s">
        <v>7622</v>
      </c>
      <c r="B2703" s="1" t="s">
        <v>4504</v>
      </c>
      <c r="C2703" s="1" t="s">
        <v>547</v>
      </c>
      <c r="D2703" s="1" t="s">
        <v>58</v>
      </c>
      <c r="E2703" s="1" t="s">
        <v>4564</v>
      </c>
      <c r="F2703" s="2">
        <v>51028</v>
      </c>
      <c r="G2703" s="2">
        <v>257</v>
      </c>
      <c r="H2703" s="2">
        <v>42</v>
      </c>
      <c r="I2703" s="2">
        <v>4228</v>
      </c>
      <c r="J2703" s="2">
        <v>20817</v>
      </c>
      <c r="K2703" s="2">
        <v>4540</v>
      </c>
      <c r="L2703" s="2">
        <v>116</v>
      </c>
      <c r="M2703" s="2">
        <v>0</v>
      </c>
      <c r="N2703" s="2">
        <v>0</v>
      </c>
      <c r="O2703" s="2">
        <v>61</v>
      </c>
      <c r="P2703" s="2">
        <v>4</v>
      </c>
      <c r="Q2703" s="2">
        <v>0</v>
      </c>
      <c r="R2703" s="2">
        <v>4318</v>
      </c>
      <c r="S2703" s="2">
        <v>3117300</v>
      </c>
      <c r="T2703" s="2">
        <v>177681600</v>
      </c>
      <c r="U2703" s="2">
        <v>28</v>
      </c>
      <c r="V2703" s="2">
        <v>274</v>
      </c>
      <c r="W2703" s="2">
        <v>0</v>
      </c>
      <c r="X2703" s="2">
        <v>762</v>
      </c>
      <c r="Y2703" s="2">
        <v>45</v>
      </c>
      <c r="Z2703" s="2">
        <v>433</v>
      </c>
      <c r="AA2703" s="9">
        <f t="shared" si="380"/>
        <v>51028</v>
      </c>
      <c r="AB2703" s="9">
        <f t="shared" si="381"/>
        <v>3929</v>
      </c>
      <c r="AC2703" s="9">
        <f t="shared" si="382"/>
        <v>4499</v>
      </c>
      <c r="AD2703" s="9">
        <f t="shared" si="383"/>
        <v>4318</v>
      </c>
      <c r="AE2703" s="44">
        <f t="shared" si="384"/>
        <v>6.9149548602461742E-5</v>
      </c>
      <c r="AF2703" s="9">
        <f t="shared" si="385"/>
        <v>488</v>
      </c>
      <c r="AG2703" s="9">
        <f t="shared" si="378"/>
        <v>478</v>
      </c>
      <c r="AH2703" s="44">
        <f t="shared" si="386"/>
        <v>3.8789724364714875E-5</v>
      </c>
      <c r="AI2703">
        <f>AA2703/'Totals and Drop Down Lists'!W$6*Inputs!E$37</f>
        <v>46289.560696043111</v>
      </c>
      <c r="AJ2703">
        <f>AB2703/'Totals and Drop Down Lists'!X$6*Inputs!F$37</f>
        <v>12927.931241051929</v>
      </c>
      <c r="AK2703">
        <f>AC2703/'Totals and Drop Down Lists'!Y$6*Inputs!G$37</f>
        <v>29658.927700635053</v>
      </c>
      <c r="AL2703">
        <f>AD2703/'Totals and Drop Down Lists'!Z$6*Inputs!H$37</f>
        <v>34619.57048383361</v>
      </c>
      <c r="AM2703">
        <f>AE2703/'Totals and Drop Down Lists'!AA$6*Inputs!I$37</f>
        <v>8608.382383097236</v>
      </c>
      <c r="AN2703">
        <f>AF2703/'Totals and Drop Down Lists'!AB$6*Inputs!J$37</f>
        <v>9738.8662524882347</v>
      </c>
      <c r="AO2703">
        <f>AG2703/'Totals and Drop Down Lists'!AC$6*Inputs!K$37</f>
        <v>8902.0694136057937</v>
      </c>
      <c r="AP2703">
        <f>AH2703/'Totals and Drop Down Lists'!AD$6*Inputs!L$37</f>
        <v>9128.3823068130678</v>
      </c>
      <c r="AQ2703">
        <f>IF(OR($D2703="51",$D2703="52",$D2703="61"),(AA2703/'Totals and Drop Down Lists'!W$4)*Inputs!E$38,0)</f>
        <v>0</v>
      </c>
      <c r="AR2703">
        <f>IF(OR($D2703="51",$D2703="52",$D2703="61"),(AB2703/'Totals and Drop Down Lists'!X$4)*Inputs!F$38,0)</f>
        <v>0</v>
      </c>
      <c r="AS2703">
        <f>IF(OR($D2703="51",$D2703="52",$D2703="61"),(AC2703/'Totals and Drop Down Lists'!Y$4)*Inputs!G$38,0)</f>
        <v>0</v>
      </c>
      <c r="AT2703">
        <f>IF(OR($D2703="51",$D2703="52",$D2703="61"),(AD2703/'Totals and Drop Down Lists'!Z$4)*Inputs!H$38,0)</f>
        <v>0</v>
      </c>
      <c r="AU2703">
        <f>IF(OR($D2703="51",$D2703="52",$D2703="61"),(AE2703/'Totals and Drop Down Lists'!AA$4)*Inputs!I$38,0)</f>
        <v>0</v>
      </c>
      <c r="AV2703">
        <f>IF(OR($D2703="51",$D2703="52",$D2703="61"),(AF2703/'Totals and Drop Down Lists'!AB$4)*Inputs!J$38,0)</f>
        <v>0</v>
      </c>
      <c r="AW2703">
        <f>IF(OR($D2703="51",$D2703="52",$D2703="61"),(AG2703/'Totals and Drop Down Lists'!AC$4)*Inputs!K$38,0)</f>
        <v>0</v>
      </c>
      <c r="AX2703">
        <f>IF(OR($D2703="51",$D2703="52",$D2703="61"),(AH2703/'Totals and Drop Down Lists'!AD$4)*Inputs!L$38,0)</f>
        <v>0</v>
      </c>
      <c r="AY2703">
        <f>IF(OR($D2703="51",$D2703="52",$D2703="61"),0,(AA2703/'Totals and Drop Down Lists'!W$5)*Inputs!E$39)</f>
        <v>0</v>
      </c>
      <c r="AZ2703">
        <f>IF(OR($D2703="51",$D2703="52",$D2703="61"),0,(AB2703/'Totals and Drop Down Lists'!X$5)*Inputs!F$39)</f>
        <v>0</v>
      </c>
      <c r="BA2703">
        <f>IF(OR($D2703="51",$D2703="52",$D2703="61"),0,(AC2703/'Totals and Drop Down Lists'!Y$5)*Inputs!G$39)</f>
        <v>0</v>
      </c>
      <c r="BB2703">
        <f>IF(OR($D2703="51",$D2703="52",$D2703="61"),0,(AD2703/'Totals and Drop Down Lists'!Z$5)*Inputs!H$39)</f>
        <v>0</v>
      </c>
      <c r="BC2703">
        <f>IF(OR($D2703="51",$D2703="52",$D2703="61"),0,(AE2703/'Totals and Drop Down Lists'!AA$5)*Inputs!I$39)</f>
        <v>0</v>
      </c>
      <c r="BD2703">
        <f>IF(OR($D2703="51",$D2703="52",$D2703="61"),0,(AF2703/'Totals and Drop Down Lists'!AB$5)*Inputs!J$39)</f>
        <v>0</v>
      </c>
      <c r="BE2703">
        <f>IF(OR($D2703="51",$D2703="52",$D2703="61"),0,(AG2703/'Totals and Drop Down Lists'!AC$5)*Inputs!K$39)</f>
        <v>0</v>
      </c>
      <c r="BF2703">
        <f>IF(OR($D2703="51",$D2703="52",$D2703="61"),0,(AH2703/'Totals and Drop Down Lists'!AD$5)*Inputs!L$39)</f>
        <v>0</v>
      </c>
      <c r="BG2703" s="10">
        <f t="shared" si="379"/>
        <v>159873.69047756799</v>
      </c>
    </row>
    <row r="2704" spans="1:59">
      <c r="A2704" s="1" t="s">
        <v>7622</v>
      </c>
      <c r="B2704" s="1" t="s">
        <v>4504</v>
      </c>
      <c r="C2704" s="1" t="s">
        <v>498</v>
      </c>
      <c r="D2704" s="1" t="s">
        <v>58</v>
      </c>
      <c r="E2704" s="1" t="s">
        <v>4565</v>
      </c>
      <c r="F2704" s="2">
        <v>98394</v>
      </c>
      <c r="G2704" s="2">
        <v>417</v>
      </c>
      <c r="H2704" s="2">
        <v>17</v>
      </c>
      <c r="I2704" s="2">
        <v>7764</v>
      </c>
      <c r="J2704" s="2">
        <v>34522</v>
      </c>
      <c r="K2704" s="2">
        <v>5802</v>
      </c>
      <c r="L2704" s="2">
        <v>133</v>
      </c>
      <c r="M2704" s="2">
        <v>52</v>
      </c>
      <c r="N2704" s="2">
        <v>0</v>
      </c>
      <c r="O2704" s="2">
        <v>115</v>
      </c>
      <c r="P2704" s="2">
        <v>13</v>
      </c>
      <c r="Q2704" s="2">
        <v>2</v>
      </c>
      <c r="R2704" s="2">
        <v>4970</v>
      </c>
      <c r="S2704" s="2">
        <v>4997700</v>
      </c>
      <c r="T2704" s="2">
        <v>261154200</v>
      </c>
      <c r="U2704" s="2">
        <v>324</v>
      </c>
      <c r="V2704" s="2">
        <v>305</v>
      </c>
      <c r="W2704" s="2">
        <v>15</v>
      </c>
      <c r="X2704" s="2">
        <v>1078</v>
      </c>
      <c r="Y2704" s="2">
        <v>117</v>
      </c>
      <c r="Z2704" s="2">
        <v>696</v>
      </c>
      <c r="AA2704" s="9">
        <f t="shared" si="380"/>
        <v>98394</v>
      </c>
      <c r="AB2704" s="9">
        <f t="shared" si="381"/>
        <v>7330</v>
      </c>
      <c r="AC2704" s="9">
        <f t="shared" si="382"/>
        <v>5285</v>
      </c>
      <c r="AD2704" s="9">
        <f t="shared" si="383"/>
        <v>4970</v>
      </c>
      <c r="AE2704" s="44">
        <f t="shared" si="384"/>
        <v>6.8101281861394431E-5</v>
      </c>
      <c r="AF2704" s="9">
        <f t="shared" si="385"/>
        <v>758</v>
      </c>
      <c r="AG2704" s="9">
        <f t="shared" si="378"/>
        <v>813</v>
      </c>
      <c r="AH2704" s="44">
        <f t="shared" si="386"/>
        <v>5.0842091529196689E-5</v>
      </c>
      <c r="AI2704">
        <f>AA2704/'Totals and Drop Down Lists'!W$6*Inputs!E$37</f>
        <v>89257.17322110344</v>
      </c>
      <c r="AJ2704">
        <f>AB2704/'Totals and Drop Down Lists'!X$6*Inputs!F$37</f>
        <v>24118.538049608203</v>
      </c>
      <c r="AK2704">
        <f>AC2704/'Totals and Drop Down Lists'!Y$6*Inputs!G$37</f>
        <v>34840.505200679312</v>
      </c>
      <c r="AL2704">
        <f>AD2704/'Totals and Drop Down Lists'!Z$6*Inputs!H$37</f>
        <v>39846.981311869626</v>
      </c>
      <c r="AM2704">
        <f>AE2704/'Totals and Drop Down Lists'!AA$6*Inputs!I$37</f>
        <v>8477.8843374994467</v>
      </c>
      <c r="AN2704">
        <f>AF2704/'Totals and Drop Down Lists'!AB$6*Inputs!J$37</f>
        <v>15127.173400381314</v>
      </c>
      <c r="AO2704">
        <f>AG2704/'Totals and Drop Down Lists'!AC$6*Inputs!K$37</f>
        <v>15140.967433601485</v>
      </c>
      <c r="AP2704">
        <f>AH2704/'Totals and Drop Down Lists'!AD$6*Inputs!L$37</f>
        <v>11964.664775464718</v>
      </c>
      <c r="AQ2704">
        <f>IF(OR($D2704="51",$D2704="52",$D2704="61"),(AA2704/'Totals and Drop Down Lists'!W$4)*Inputs!E$38,0)</f>
        <v>0</v>
      </c>
      <c r="AR2704">
        <f>IF(OR($D2704="51",$D2704="52",$D2704="61"),(AB2704/'Totals and Drop Down Lists'!X$4)*Inputs!F$38,0)</f>
        <v>0</v>
      </c>
      <c r="AS2704">
        <f>IF(OR($D2704="51",$D2704="52",$D2704="61"),(AC2704/'Totals and Drop Down Lists'!Y$4)*Inputs!G$38,0)</f>
        <v>0</v>
      </c>
      <c r="AT2704">
        <f>IF(OR($D2704="51",$D2704="52",$D2704="61"),(AD2704/'Totals and Drop Down Lists'!Z$4)*Inputs!H$38,0)</f>
        <v>0</v>
      </c>
      <c r="AU2704">
        <f>IF(OR($D2704="51",$D2704="52",$D2704="61"),(AE2704/'Totals and Drop Down Lists'!AA$4)*Inputs!I$38,0)</f>
        <v>0</v>
      </c>
      <c r="AV2704">
        <f>IF(OR($D2704="51",$D2704="52",$D2704="61"),(AF2704/'Totals and Drop Down Lists'!AB$4)*Inputs!J$38,0)</f>
        <v>0</v>
      </c>
      <c r="AW2704">
        <f>IF(OR($D2704="51",$D2704="52",$D2704="61"),(AG2704/'Totals and Drop Down Lists'!AC$4)*Inputs!K$38,0)</f>
        <v>0</v>
      </c>
      <c r="AX2704">
        <f>IF(OR($D2704="51",$D2704="52",$D2704="61"),(AH2704/'Totals and Drop Down Lists'!AD$4)*Inputs!L$38,0)</f>
        <v>0</v>
      </c>
      <c r="AY2704">
        <f>IF(OR($D2704="51",$D2704="52",$D2704="61"),0,(AA2704/'Totals and Drop Down Lists'!W$5)*Inputs!E$39)</f>
        <v>0</v>
      </c>
      <c r="AZ2704">
        <f>IF(OR($D2704="51",$D2704="52",$D2704="61"),0,(AB2704/'Totals and Drop Down Lists'!X$5)*Inputs!F$39)</f>
        <v>0</v>
      </c>
      <c r="BA2704">
        <f>IF(OR($D2704="51",$D2704="52",$D2704="61"),0,(AC2704/'Totals and Drop Down Lists'!Y$5)*Inputs!G$39)</f>
        <v>0</v>
      </c>
      <c r="BB2704">
        <f>IF(OR($D2704="51",$D2704="52",$D2704="61"),0,(AD2704/'Totals and Drop Down Lists'!Z$5)*Inputs!H$39)</f>
        <v>0</v>
      </c>
      <c r="BC2704">
        <f>IF(OR($D2704="51",$D2704="52",$D2704="61"),0,(AE2704/'Totals and Drop Down Lists'!AA$5)*Inputs!I$39)</f>
        <v>0</v>
      </c>
      <c r="BD2704">
        <f>IF(OR($D2704="51",$D2704="52",$D2704="61"),0,(AF2704/'Totals and Drop Down Lists'!AB$5)*Inputs!J$39)</f>
        <v>0</v>
      </c>
      <c r="BE2704">
        <f>IF(OR($D2704="51",$D2704="52",$D2704="61"),0,(AG2704/'Totals and Drop Down Lists'!AC$5)*Inputs!K$39)</f>
        <v>0</v>
      </c>
      <c r="BF2704">
        <f>IF(OR($D2704="51",$D2704="52",$D2704="61"),0,(AH2704/'Totals and Drop Down Lists'!AD$5)*Inputs!L$39)</f>
        <v>0</v>
      </c>
      <c r="BG2704" s="10">
        <f t="shared" si="379"/>
        <v>238773.88773020756</v>
      </c>
    </row>
    <row r="2705" spans="1:59">
      <c r="A2705" s="1" t="s">
        <v>7622</v>
      </c>
      <c r="B2705" s="1" t="s">
        <v>4504</v>
      </c>
      <c r="C2705" s="1" t="s">
        <v>64</v>
      </c>
      <c r="D2705" s="1" t="s">
        <v>25</v>
      </c>
      <c r="E2705" s="1" t="s">
        <v>4566</v>
      </c>
      <c r="F2705" s="2">
        <v>28902</v>
      </c>
      <c r="G2705" s="2">
        <v>244</v>
      </c>
      <c r="H2705" s="2">
        <v>0</v>
      </c>
      <c r="I2705" s="2">
        <v>5686</v>
      </c>
      <c r="J2705" s="2">
        <v>11514</v>
      </c>
      <c r="K2705" s="2">
        <v>4326</v>
      </c>
      <c r="L2705" s="2">
        <v>79</v>
      </c>
      <c r="M2705" s="2">
        <v>0</v>
      </c>
      <c r="N2705" s="2">
        <v>0</v>
      </c>
      <c r="O2705" s="2">
        <v>90</v>
      </c>
      <c r="P2705" s="2">
        <v>6</v>
      </c>
      <c r="Q2705" s="2">
        <v>14</v>
      </c>
      <c r="R2705" s="2">
        <v>2781</v>
      </c>
      <c r="S2705" s="2">
        <v>2787300</v>
      </c>
      <c r="T2705" s="2">
        <v>151661900</v>
      </c>
      <c r="U2705" s="2">
        <v>230</v>
      </c>
      <c r="V2705" s="2">
        <v>259</v>
      </c>
      <c r="W2705" s="2">
        <v>44</v>
      </c>
      <c r="X2705" s="2">
        <v>972</v>
      </c>
      <c r="Y2705" s="2">
        <v>174</v>
      </c>
      <c r="Z2705" s="2">
        <v>618</v>
      </c>
      <c r="AA2705" s="9">
        <f t="shared" si="380"/>
        <v>28902</v>
      </c>
      <c r="AB2705" s="9">
        <f t="shared" si="381"/>
        <v>5442</v>
      </c>
      <c r="AC2705" s="9">
        <f t="shared" si="382"/>
        <v>2970</v>
      </c>
      <c r="AD2705" s="9">
        <f t="shared" si="383"/>
        <v>2781</v>
      </c>
      <c r="AE2705" s="44">
        <f t="shared" si="384"/>
        <v>1.1351221310412586E-4</v>
      </c>
      <c r="AF2705" s="9">
        <f t="shared" si="385"/>
        <v>669</v>
      </c>
      <c r="AG2705" s="9">
        <f t="shared" si="378"/>
        <v>792</v>
      </c>
      <c r="AH2705" s="44">
        <f t="shared" si="386"/>
        <v>1.1072267202207562E-4</v>
      </c>
      <c r="AI2705">
        <f>AA2705/'Totals and Drop Down Lists'!W$6*Inputs!E$37</f>
        <v>26218.172047445285</v>
      </c>
      <c r="AJ2705">
        <f>AB2705/'Totals and Drop Down Lists'!X$6*Inputs!F$37</f>
        <v>17906.287048563147</v>
      </c>
      <c r="AK2705">
        <f>AC2705/'Totals and Drop Down Lists'!Y$6*Inputs!G$37</f>
        <v>19579.243225358103</v>
      </c>
      <c r="AL2705">
        <f>AD2705/'Totals and Drop Down Lists'!Z$6*Inputs!H$37</f>
        <v>22296.671031853006</v>
      </c>
      <c r="AM2705">
        <f>AE2705/'Totals and Drop Down Lists'!AA$6*Inputs!I$37</f>
        <v>14131.061667077163</v>
      </c>
      <c r="AN2705">
        <f>AF2705/'Totals and Drop Down Lists'!AB$6*Inputs!J$37</f>
        <v>13351.027710890632</v>
      </c>
      <c r="AO2705">
        <f>AG2705/'Totals and Drop Down Lists'!AC$6*Inputs!K$37</f>
        <v>14749.872333840563</v>
      </c>
      <c r="AP2705">
        <f>AH2705/'Totals and Drop Down Lists'!AD$6*Inputs!L$37</f>
        <v>26056.356336699908</v>
      </c>
      <c r="AQ2705">
        <f>IF(OR($D2705="51",$D2705="52",$D2705="61"),(AA2705/'Totals and Drop Down Lists'!W$4)*Inputs!E$38,0)</f>
        <v>0</v>
      </c>
      <c r="AR2705">
        <f>IF(OR($D2705="51",$D2705="52",$D2705="61"),(AB2705/'Totals and Drop Down Lists'!X$4)*Inputs!F$38,0)</f>
        <v>0</v>
      </c>
      <c r="AS2705">
        <f>IF(OR($D2705="51",$D2705="52",$D2705="61"),(AC2705/'Totals and Drop Down Lists'!Y$4)*Inputs!G$38,0)</f>
        <v>0</v>
      </c>
      <c r="AT2705">
        <f>IF(OR($D2705="51",$D2705="52",$D2705="61"),(AD2705/'Totals and Drop Down Lists'!Z$4)*Inputs!H$38,0)</f>
        <v>0</v>
      </c>
      <c r="AU2705">
        <f>IF(OR($D2705="51",$D2705="52",$D2705="61"),(AE2705/'Totals and Drop Down Lists'!AA$4)*Inputs!I$38,0)</f>
        <v>0</v>
      </c>
      <c r="AV2705">
        <f>IF(OR($D2705="51",$D2705="52",$D2705="61"),(AF2705/'Totals and Drop Down Lists'!AB$4)*Inputs!J$38,0)</f>
        <v>0</v>
      </c>
      <c r="AW2705">
        <f>IF(OR($D2705="51",$D2705="52",$D2705="61"),(AG2705/'Totals and Drop Down Lists'!AC$4)*Inputs!K$38,0)</f>
        <v>0</v>
      </c>
      <c r="AX2705">
        <f>IF(OR($D2705="51",$D2705="52",$D2705="61"),(AH2705/'Totals and Drop Down Lists'!AD$4)*Inputs!L$38,0)</f>
        <v>0</v>
      </c>
      <c r="AY2705">
        <f>IF(OR($D2705="51",$D2705="52",$D2705="61"),0,(AA2705/'Totals and Drop Down Lists'!W$5)*Inputs!E$39)</f>
        <v>0</v>
      </c>
      <c r="AZ2705">
        <f>IF(OR($D2705="51",$D2705="52",$D2705="61"),0,(AB2705/'Totals and Drop Down Lists'!X$5)*Inputs!F$39)</f>
        <v>0</v>
      </c>
      <c r="BA2705">
        <f>IF(OR($D2705="51",$D2705="52",$D2705="61"),0,(AC2705/'Totals and Drop Down Lists'!Y$5)*Inputs!G$39)</f>
        <v>0</v>
      </c>
      <c r="BB2705">
        <f>IF(OR($D2705="51",$D2705="52",$D2705="61"),0,(AD2705/'Totals and Drop Down Lists'!Z$5)*Inputs!H$39)</f>
        <v>0</v>
      </c>
      <c r="BC2705">
        <f>IF(OR($D2705="51",$D2705="52",$D2705="61"),0,(AE2705/'Totals and Drop Down Lists'!AA$5)*Inputs!I$39)</f>
        <v>0</v>
      </c>
      <c r="BD2705">
        <f>IF(OR($D2705="51",$D2705="52",$D2705="61"),0,(AF2705/'Totals and Drop Down Lists'!AB$5)*Inputs!J$39)</f>
        <v>0</v>
      </c>
      <c r="BE2705">
        <f>IF(OR($D2705="51",$D2705="52",$D2705="61"),0,(AG2705/'Totals and Drop Down Lists'!AC$5)*Inputs!K$39)</f>
        <v>0</v>
      </c>
      <c r="BF2705">
        <f>IF(OR($D2705="51",$D2705="52",$D2705="61"),0,(AH2705/'Totals and Drop Down Lists'!AD$5)*Inputs!L$39)</f>
        <v>0</v>
      </c>
      <c r="BG2705" s="10">
        <f t="shared" si="379"/>
        <v>154288.69140172782</v>
      </c>
    </row>
    <row r="2706" spans="1:59">
      <c r="A2706" s="1" t="s">
        <v>7622</v>
      </c>
      <c r="B2706" s="1" t="s">
        <v>4504</v>
      </c>
      <c r="C2706" s="1" t="s">
        <v>1172</v>
      </c>
      <c r="D2706" s="1" t="s">
        <v>25</v>
      </c>
      <c r="E2706" s="1" t="s">
        <v>4567</v>
      </c>
      <c r="F2706" s="2">
        <v>42601</v>
      </c>
      <c r="G2706" s="2">
        <v>427</v>
      </c>
      <c r="H2706" s="2">
        <v>17</v>
      </c>
      <c r="I2706" s="2">
        <v>4801</v>
      </c>
      <c r="J2706" s="2">
        <v>16285</v>
      </c>
      <c r="K2706" s="2">
        <v>3244</v>
      </c>
      <c r="L2706" s="2">
        <v>120</v>
      </c>
      <c r="M2706" s="2">
        <v>0</v>
      </c>
      <c r="N2706" s="2">
        <v>22</v>
      </c>
      <c r="O2706" s="2">
        <v>118</v>
      </c>
      <c r="P2706" s="2">
        <v>0</v>
      </c>
      <c r="Q2706" s="2">
        <v>0</v>
      </c>
      <c r="R2706" s="2">
        <v>5063</v>
      </c>
      <c r="S2706" s="2">
        <v>1957700</v>
      </c>
      <c r="T2706" s="2">
        <v>108018300</v>
      </c>
      <c r="U2706" s="2">
        <v>243</v>
      </c>
      <c r="V2706" s="2">
        <v>207</v>
      </c>
      <c r="W2706" s="2">
        <v>20</v>
      </c>
      <c r="X2706" s="2">
        <v>677</v>
      </c>
      <c r="Y2706" s="2">
        <v>19</v>
      </c>
      <c r="Z2706" s="2">
        <v>467</v>
      </c>
      <c r="AA2706" s="9">
        <f t="shared" si="380"/>
        <v>42601</v>
      </c>
      <c r="AB2706" s="9">
        <f t="shared" si="381"/>
        <v>4357</v>
      </c>
      <c r="AC2706" s="9">
        <f t="shared" si="382"/>
        <v>5323</v>
      </c>
      <c r="AD2706" s="9">
        <f t="shared" si="383"/>
        <v>5063</v>
      </c>
      <c r="AE2706" s="44">
        <f t="shared" si="384"/>
        <v>4.5130455215304297E-5</v>
      </c>
      <c r="AF2706" s="9">
        <f t="shared" si="385"/>
        <v>450</v>
      </c>
      <c r="AG2706" s="9">
        <f t="shared" si="378"/>
        <v>486</v>
      </c>
      <c r="AH2706" s="44">
        <f t="shared" si="386"/>
        <v>3.6023046459502895E-5</v>
      </c>
      <c r="AI2706">
        <f>AA2706/'Totals and Drop Down Lists'!W$6*Inputs!E$37</f>
        <v>38645.088484991233</v>
      </c>
      <c r="AJ2706">
        <f>AB2706/'Totals and Drop Down Lists'!X$6*Inputs!F$37</f>
        <v>14336.21695527189</v>
      </c>
      <c r="AK2706">
        <f>AC2706/'Totals and Drop Down Lists'!Y$6*Inputs!G$37</f>
        <v>35091.014036559318</v>
      </c>
      <c r="AL2706">
        <f>AD2706/'Totals and Drop Down Lists'!Z$6*Inputs!H$37</f>
        <v>40592.608929979055</v>
      </c>
      <c r="AM2706">
        <f>AE2706/'Totals and Drop Down Lists'!AA$6*Inputs!I$37</f>
        <v>5618.2610511322064</v>
      </c>
      <c r="AN2706">
        <f>AF2706/'Totals and Drop Down Lists'!AB$6*Inputs!J$37</f>
        <v>8980.5119131551346</v>
      </c>
      <c r="AO2706">
        <f>AG2706/'Totals and Drop Down Lists'!AC$6*Inputs!K$37</f>
        <v>9051.0580230385276</v>
      </c>
      <c r="AP2706">
        <f>AH2706/'Totals and Drop Down Lists'!AD$6*Inputs!L$37</f>
        <v>8477.3002470095907</v>
      </c>
      <c r="AQ2706">
        <f>IF(OR($D2706="51",$D2706="52",$D2706="61"),(AA2706/'Totals and Drop Down Lists'!W$4)*Inputs!E$38,0)</f>
        <v>0</v>
      </c>
      <c r="AR2706">
        <f>IF(OR($D2706="51",$D2706="52",$D2706="61"),(AB2706/'Totals and Drop Down Lists'!X$4)*Inputs!F$38,0)</f>
        <v>0</v>
      </c>
      <c r="AS2706">
        <f>IF(OR($D2706="51",$D2706="52",$D2706="61"),(AC2706/'Totals and Drop Down Lists'!Y$4)*Inputs!G$38,0)</f>
        <v>0</v>
      </c>
      <c r="AT2706">
        <f>IF(OR($D2706="51",$D2706="52",$D2706="61"),(AD2706/'Totals and Drop Down Lists'!Z$4)*Inputs!H$38,0)</f>
        <v>0</v>
      </c>
      <c r="AU2706">
        <f>IF(OR($D2706="51",$D2706="52",$D2706="61"),(AE2706/'Totals and Drop Down Lists'!AA$4)*Inputs!I$38,0)</f>
        <v>0</v>
      </c>
      <c r="AV2706">
        <f>IF(OR($D2706="51",$D2706="52",$D2706="61"),(AF2706/'Totals and Drop Down Lists'!AB$4)*Inputs!J$38,0)</f>
        <v>0</v>
      </c>
      <c r="AW2706">
        <f>IF(OR($D2706="51",$D2706="52",$D2706="61"),(AG2706/'Totals and Drop Down Lists'!AC$4)*Inputs!K$38,0)</f>
        <v>0</v>
      </c>
      <c r="AX2706">
        <f>IF(OR($D2706="51",$D2706="52",$D2706="61"),(AH2706/'Totals and Drop Down Lists'!AD$4)*Inputs!L$38,0)</f>
        <v>0</v>
      </c>
      <c r="AY2706">
        <f>IF(OR($D2706="51",$D2706="52",$D2706="61"),0,(AA2706/'Totals and Drop Down Lists'!W$5)*Inputs!E$39)</f>
        <v>0</v>
      </c>
      <c r="AZ2706">
        <f>IF(OR($D2706="51",$D2706="52",$D2706="61"),0,(AB2706/'Totals and Drop Down Lists'!X$5)*Inputs!F$39)</f>
        <v>0</v>
      </c>
      <c r="BA2706">
        <f>IF(OR($D2706="51",$D2706="52",$D2706="61"),0,(AC2706/'Totals and Drop Down Lists'!Y$5)*Inputs!G$39)</f>
        <v>0</v>
      </c>
      <c r="BB2706">
        <f>IF(OR($D2706="51",$D2706="52",$D2706="61"),0,(AD2706/'Totals and Drop Down Lists'!Z$5)*Inputs!H$39)</f>
        <v>0</v>
      </c>
      <c r="BC2706">
        <f>IF(OR($D2706="51",$D2706="52",$D2706="61"),0,(AE2706/'Totals and Drop Down Lists'!AA$5)*Inputs!I$39)</f>
        <v>0</v>
      </c>
      <c r="BD2706">
        <f>IF(OR($D2706="51",$D2706="52",$D2706="61"),0,(AF2706/'Totals and Drop Down Lists'!AB$5)*Inputs!J$39)</f>
        <v>0</v>
      </c>
      <c r="BE2706">
        <f>IF(OR($D2706="51",$D2706="52",$D2706="61"),0,(AG2706/'Totals and Drop Down Lists'!AC$5)*Inputs!K$39)</f>
        <v>0</v>
      </c>
      <c r="BF2706">
        <f>IF(OR($D2706="51",$D2706="52",$D2706="61"),0,(AH2706/'Totals and Drop Down Lists'!AD$5)*Inputs!L$39)</f>
        <v>0</v>
      </c>
      <c r="BG2706" s="10">
        <f t="shared" si="379"/>
        <v>160792.05964113696</v>
      </c>
    </row>
    <row r="2707" spans="1:59">
      <c r="A2707" s="1" t="s">
        <v>7622</v>
      </c>
      <c r="B2707" s="1" t="s">
        <v>4504</v>
      </c>
      <c r="C2707" s="1" t="s">
        <v>4568</v>
      </c>
      <c r="D2707" s="1" t="s">
        <v>25</v>
      </c>
      <c r="E2707" s="1" t="s">
        <v>4569</v>
      </c>
      <c r="F2707" s="2">
        <v>30859</v>
      </c>
      <c r="G2707" s="2">
        <v>300</v>
      </c>
      <c r="H2707" s="2">
        <v>11</v>
      </c>
      <c r="I2707" s="2">
        <v>5312</v>
      </c>
      <c r="J2707" s="2">
        <v>11576</v>
      </c>
      <c r="K2707" s="2">
        <v>2747</v>
      </c>
      <c r="L2707" s="2">
        <v>50</v>
      </c>
      <c r="M2707" s="2">
        <v>60</v>
      </c>
      <c r="N2707" s="2">
        <v>9</v>
      </c>
      <c r="O2707" s="2">
        <v>8</v>
      </c>
      <c r="P2707" s="2">
        <v>16</v>
      </c>
      <c r="Q2707" s="2">
        <v>0</v>
      </c>
      <c r="R2707" s="2">
        <v>1835</v>
      </c>
      <c r="S2707" s="2">
        <v>1244400</v>
      </c>
      <c r="T2707" s="2">
        <v>79124600</v>
      </c>
      <c r="U2707" s="2">
        <v>219</v>
      </c>
      <c r="V2707" s="2">
        <v>508</v>
      </c>
      <c r="W2707" s="2">
        <v>15</v>
      </c>
      <c r="X2707" s="2">
        <v>1043</v>
      </c>
      <c r="Y2707" s="2">
        <v>97</v>
      </c>
      <c r="Z2707" s="2">
        <v>457</v>
      </c>
      <c r="AA2707" s="9">
        <f t="shared" si="380"/>
        <v>30859</v>
      </c>
      <c r="AB2707" s="9">
        <f t="shared" si="381"/>
        <v>5001</v>
      </c>
      <c r="AC2707" s="9">
        <f t="shared" si="382"/>
        <v>1978</v>
      </c>
      <c r="AD2707" s="9">
        <f t="shared" si="383"/>
        <v>1835</v>
      </c>
      <c r="AE2707" s="44">
        <f t="shared" si="384"/>
        <v>4.5525485574491025E-5</v>
      </c>
      <c r="AF2707" s="9">
        <f t="shared" si="385"/>
        <v>520</v>
      </c>
      <c r="AG2707" s="9">
        <f t="shared" si="378"/>
        <v>554</v>
      </c>
      <c r="AH2707" s="44">
        <f t="shared" si="386"/>
        <v>4.8917132655166744E-5</v>
      </c>
      <c r="AI2707">
        <f>AA2707/'Totals and Drop Down Lists'!W$6*Inputs!E$37</f>
        <v>27993.445824237562</v>
      </c>
      <c r="AJ2707">
        <f>AB2707/'Totals and Drop Down Lists'!X$6*Inputs!F$37</f>
        <v>16455.226300967344</v>
      </c>
      <c r="AK2707">
        <f>AC2707/'Totals and Drop Down Lists'!Y$6*Inputs!G$37</f>
        <v>13039.64414133277</v>
      </c>
      <c r="AL2707">
        <f>AD2707/'Totals and Drop Down Lists'!Z$6*Inputs!H$37</f>
        <v>14712.114830438786</v>
      </c>
      <c r="AM2707">
        <f>AE2707/'Totals and Drop Down Lists'!AA$6*Inputs!I$37</f>
        <v>5667.4381239192089</v>
      </c>
      <c r="AN2707">
        <f>AF2707/'Totals and Drop Down Lists'!AB$6*Inputs!J$37</f>
        <v>10377.480432979266</v>
      </c>
      <c r="AO2707">
        <f>AG2707/'Totals and Drop Down Lists'!AC$6*Inputs!K$37</f>
        <v>10317.461203216757</v>
      </c>
      <c r="AP2707">
        <f>AH2707/'Totals and Drop Down Lists'!AD$6*Inputs!L$37</f>
        <v>11511.664378714751</v>
      </c>
      <c r="AQ2707">
        <f>IF(OR($D2707="51",$D2707="52",$D2707="61"),(AA2707/'Totals and Drop Down Lists'!W$4)*Inputs!E$38,0)</f>
        <v>0</v>
      </c>
      <c r="AR2707">
        <f>IF(OR($D2707="51",$D2707="52",$D2707="61"),(AB2707/'Totals and Drop Down Lists'!X$4)*Inputs!F$38,0)</f>
        <v>0</v>
      </c>
      <c r="AS2707">
        <f>IF(OR($D2707="51",$D2707="52",$D2707="61"),(AC2707/'Totals and Drop Down Lists'!Y$4)*Inputs!G$38,0)</f>
        <v>0</v>
      </c>
      <c r="AT2707">
        <f>IF(OR($D2707="51",$D2707="52",$D2707="61"),(AD2707/'Totals and Drop Down Lists'!Z$4)*Inputs!H$38,0)</f>
        <v>0</v>
      </c>
      <c r="AU2707">
        <f>IF(OR($D2707="51",$D2707="52",$D2707="61"),(AE2707/'Totals and Drop Down Lists'!AA$4)*Inputs!I$38,0)</f>
        <v>0</v>
      </c>
      <c r="AV2707">
        <f>IF(OR($D2707="51",$D2707="52",$D2707="61"),(AF2707/'Totals and Drop Down Lists'!AB$4)*Inputs!J$38,0)</f>
        <v>0</v>
      </c>
      <c r="AW2707">
        <f>IF(OR($D2707="51",$D2707="52",$D2707="61"),(AG2707/'Totals and Drop Down Lists'!AC$4)*Inputs!K$38,0)</f>
        <v>0</v>
      </c>
      <c r="AX2707">
        <f>IF(OR($D2707="51",$D2707="52",$D2707="61"),(AH2707/'Totals and Drop Down Lists'!AD$4)*Inputs!L$38,0)</f>
        <v>0</v>
      </c>
      <c r="AY2707">
        <f>IF(OR($D2707="51",$D2707="52",$D2707="61"),0,(AA2707/'Totals and Drop Down Lists'!W$5)*Inputs!E$39)</f>
        <v>0</v>
      </c>
      <c r="AZ2707">
        <f>IF(OR($D2707="51",$D2707="52",$D2707="61"),0,(AB2707/'Totals and Drop Down Lists'!X$5)*Inputs!F$39)</f>
        <v>0</v>
      </c>
      <c r="BA2707">
        <f>IF(OR($D2707="51",$D2707="52",$D2707="61"),0,(AC2707/'Totals and Drop Down Lists'!Y$5)*Inputs!G$39)</f>
        <v>0</v>
      </c>
      <c r="BB2707">
        <f>IF(OR($D2707="51",$D2707="52",$D2707="61"),0,(AD2707/'Totals and Drop Down Lists'!Z$5)*Inputs!H$39)</f>
        <v>0</v>
      </c>
      <c r="BC2707">
        <f>IF(OR($D2707="51",$D2707="52",$D2707="61"),0,(AE2707/'Totals and Drop Down Lists'!AA$5)*Inputs!I$39)</f>
        <v>0</v>
      </c>
      <c r="BD2707">
        <f>IF(OR($D2707="51",$D2707="52",$D2707="61"),0,(AF2707/'Totals and Drop Down Lists'!AB$5)*Inputs!J$39)</f>
        <v>0</v>
      </c>
      <c r="BE2707">
        <f>IF(OR($D2707="51",$D2707="52",$D2707="61"),0,(AG2707/'Totals and Drop Down Lists'!AC$5)*Inputs!K$39)</f>
        <v>0</v>
      </c>
      <c r="BF2707">
        <f>IF(OR($D2707="51",$D2707="52",$D2707="61"),0,(AH2707/'Totals and Drop Down Lists'!AD$5)*Inputs!L$39)</f>
        <v>0</v>
      </c>
      <c r="BG2707" s="10">
        <f t="shared" si="379"/>
        <v>110074.47523580646</v>
      </c>
    </row>
    <row r="2708" spans="1:59">
      <c r="A2708" s="1" t="s">
        <v>7622</v>
      </c>
      <c r="B2708" s="1" t="s">
        <v>4504</v>
      </c>
      <c r="C2708" s="1" t="s">
        <v>4570</v>
      </c>
      <c r="D2708" s="1" t="s">
        <v>25</v>
      </c>
      <c r="E2708" s="1" t="s">
        <v>4571</v>
      </c>
      <c r="F2708" s="2">
        <v>93610</v>
      </c>
      <c r="G2708" s="2">
        <v>355</v>
      </c>
      <c r="H2708" s="2">
        <v>22</v>
      </c>
      <c r="I2708" s="2">
        <v>7494</v>
      </c>
      <c r="J2708" s="2">
        <v>34621</v>
      </c>
      <c r="K2708" s="2">
        <v>4653</v>
      </c>
      <c r="L2708" s="2">
        <v>324</v>
      </c>
      <c r="M2708" s="2">
        <v>103</v>
      </c>
      <c r="N2708" s="2">
        <v>13</v>
      </c>
      <c r="O2708" s="2">
        <v>67</v>
      </c>
      <c r="P2708" s="2">
        <v>0</v>
      </c>
      <c r="Q2708" s="2">
        <v>10</v>
      </c>
      <c r="R2708" s="2">
        <v>4821</v>
      </c>
      <c r="S2708" s="2">
        <v>3584700</v>
      </c>
      <c r="T2708" s="2">
        <v>198488300</v>
      </c>
      <c r="U2708" s="2">
        <v>299</v>
      </c>
      <c r="V2708" s="2">
        <v>318</v>
      </c>
      <c r="W2708" s="2">
        <v>20</v>
      </c>
      <c r="X2708" s="2">
        <v>1015</v>
      </c>
      <c r="Y2708" s="2">
        <v>79</v>
      </c>
      <c r="Z2708" s="2">
        <v>574</v>
      </c>
      <c r="AA2708" s="9">
        <f t="shared" si="380"/>
        <v>93610</v>
      </c>
      <c r="AB2708" s="9">
        <f t="shared" si="381"/>
        <v>7117</v>
      </c>
      <c r="AC2708" s="9">
        <f t="shared" si="382"/>
        <v>5338</v>
      </c>
      <c r="AD2708" s="9">
        <f t="shared" si="383"/>
        <v>4821</v>
      </c>
      <c r="AE2708" s="44">
        <f t="shared" si="384"/>
        <v>4.3673930940910446E-5</v>
      </c>
      <c r="AF2708" s="9">
        <f t="shared" si="385"/>
        <v>677</v>
      </c>
      <c r="AG2708" s="9">
        <f t="shared" si="378"/>
        <v>653</v>
      </c>
      <c r="AH2708" s="44">
        <f t="shared" si="386"/>
        <v>3.2655603340977159E-5</v>
      </c>
      <c r="AI2708">
        <f>AA2708/'Totals and Drop Down Lists'!W$6*Inputs!E$37</f>
        <v>84917.413513298496</v>
      </c>
      <c r="AJ2708">
        <f>AB2708/'Totals and Drop Down Lists'!X$6*Inputs!F$37</f>
        <v>23417.685579680983</v>
      </c>
      <c r="AK2708">
        <f>AC2708/'Totals and Drop Down Lists'!Y$6*Inputs!G$37</f>
        <v>35189.899103354051</v>
      </c>
      <c r="AL2708">
        <f>AD2708/'Totals and Drop Down Lists'!Z$6*Inputs!H$37</f>
        <v>38652.373622640538</v>
      </c>
      <c r="AM2708">
        <f>AE2708/'Totals and Drop Down Lists'!AA$6*Inputs!I$37</f>
        <v>5436.9392904316719</v>
      </c>
      <c r="AN2708">
        <f>AF2708/'Totals and Drop Down Lists'!AB$6*Inputs!J$37</f>
        <v>13510.681256013391</v>
      </c>
      <c r="AO2708">
        <f>AG2708/'Totals and Drop Down Lists'!AC$6*Inputs!K$37</f>
        <v>12161.195244946826</v>
      </c>
      <c r="AP2708">
        <f>AH2708/'Totals and Drop Down Lists'!AD$6*Inputs!L$37</f>
        <v>7684.8401641967366</v>
      </c>
      <c r="AQ2708">
        <f>IF(OR($D2708="51",$D2708="52",$D2708="61"),(AA2708/'Totals and Drop Down Lists'!W$4)*Inputs!E$38,0)</f>
        <v>0</v>
      </c>
      <c r="AR2708">
        <f>IF(OR($D2708="51",$D2708="52",$D2708="61"),(AB2708/'Totals and Drop Down Lists'!X$4)*Inputs!F$38,0)</f>
        <v>0</v>
      </c>
      <c r="AS2708">
        <f>IF(OR($D2708="51",$D2708="52",$D2708="61"),(AC2708/'Totals and Drop Down Lists'!Y$4)*Inputs!G$38,0)</f>
        <v>0</v>
      </c>
      <c r="AT2708">
        <f>IF(OR($D2708="51",$D2708="52",$D2708="61"),(AD2708/'Totals and Drop Down Lists'!Z$4)*Inputs!H$38,0)</f>
        <v>0</v>
      </c>
      <c r="AU2708">
        <f>IF(OR($D2708="51",$D2708="52",$D2708="61"),(AE2708/'Totals and Drop Down Lists'!AA$4)*Inputs!I$38,0)</f>
        <v>0</v>
      </c>
      <c r="AV2708">
        <f>IF(OR($D2708="51",$D2708="52",$D2708="61"),(AF2708/'Totals and Drop Down Lists'!AB$4)*Inputs!J$38,0)</f>
        <v>0</v>
      </c>
      <c r="AW2708">
        <f>IF(OR($D2708="51",$D2708="52",$D2708="61"),(AG2708/'Totals and Drop Down Lists'!AC$4)*Inputs!K$38,0)</f>
        <v>0</v>
      </c>
      <c r="AX2708">
        <f>IF(OR($D2708="51",$D2708="52",$D2708="61"),(AH2708/'Totals and Drop Down Lists'!AD$4)*Inputs!L$38,0)</f>
        <v>0</v>
      </c>
      <c r="AY2708">
        <f>IF(OR($D2708="51",$D2708="52",$D2708="61"),0,(AA2708/'Totals and Drop Down Lists'!W$5)*Inputs!E$39)</f>
        <v>0</v>
      </c>
      <c r="AZ2708">
        <f>IF(OR($D2708="51",$D2708="52",$D2708="61"),0,(AB2708/'Totals and Drop Down Lists'!X$5)*Inputs!F$39)</f>
        <v>0</v>
      </c>
      <c r="BA2708">
        <f>IF(OR($D2708="51",$D2708="52",$D2708="61"),0,(AC2708/'Totals and Drop Down Lists'!Y$5)*Inputs!G$39)</f>
        <v>0</v>
      </c>
      <c r="BB2708">
        <f>IF(OR($D2708="51",$D2708="52",$D2708="61"),0,(AD2708/'Totals and Drop Down Lists'!Z$5)*Inputs!H$39)</f>
        <v>0</v>
      </c>
      <c r="BC2708">
        <f>IF(OR($D2708="51",$D2708="52",$D2708="61"),0,(AE2708/'Totals and Drop Down Lists'!AA$5)*Inputs!I$39)</f>
        <v>0</v>
      </c>
      <c r="BD2708">
        <f>IF(OR($D2708="51",$D2708="52",$D2708="61"),0,(AF2708/'Totals and Drop Down Lists'!AB$5)*Inputs!J$39)</f>
        <v>0</v>
      </c>
      <c r="BE2708">
        <f>IF(OR($D2708="51",$D2708="52",$D2708="61"),0,(AG2708/'Totals and Drop Down Lists'!AC$5)*Inputs!K$39)</f>
        <v>0</v>
      </c>
      <c r="BF2708">
        <f>IF(OR($D2708="51",$D2708="52",$D2708="61"),0,(AH2708/'Totals and Drop Down Lists'!AD$5)*Inputs!L$39)</f>
        <v>0</v>
      </c>
      <c r="BG2708" s="10">
        <f t="shared" si="379"/>
        <v>220971.02777456271</v>
      </c>
    </row>
    <row r="2709" spans="1:59">
      <c r="A2709" s="1" t="s">
        <v>7622</v>
      </c>
      <c r="B2709" s="1" t="s">
        <v>4504</v>
      </c>
      <c r="C2709" s="1" t="s">
        <v>68</v>
      </c>
      <c r="D2709" s="1" t="s">
        <v>58</v>
      </c>
      <c r="E2709" s="1" t="s">
        <v>4572</v>
      </c>
      <c r="F2709" s="2">
        <v>129212</v>
      </c>
      <c r="G2709" s="2">
        <v>2002</v>
      </c>
      <c r="H2709" s="2">
        <v>692</v>
      </c>
      <c r="I2709" s="2">
        <v>13552</v>
      </c>
      <c r="J2709" s="2">
        <v>48667</v>
      </c>
      <c r="K2709" s="2">
        <v>13212</v>
      </c>
      <c r="L2709" s="2">
        <v>127</v>
      </c>
      <c r="M2709" s="2">
        <v>0</v>
      </c>
      <c r="N2709" s="2">
        <v>3</v>
      </c>
      <c r="O2709" s="2">
        <v>137</v>
      </c>
      <c r="P2709" s="2">
        <v>7</v>
      </c>
      <c r="Q2709" s="2">
        <v>0</v>
      </c>
      <c r="R2709" s="2">
        <v>5669</v>
      </c>
      <c r="S2709" s="2">
        <v>11705700</v>
      </c>
      <c r="T2709" s="2">
        <v>629322800</v>
      </c>
      <c r="U2709" s="2">
        <v>603</v>
      </c>
      <c r="V2709" s="2">
        <v>660</v>
      </c>
      <c r="W2709" s="2">
        <v>10</v>
      </c>
      <c r="X2709" s="2">
        <v>3042</v>
      </c>
      <c r="Y2709" s="2">
        <v>265</v>
      </c>
      <c r="Z2709" s="2">
        <v>2052</v>
      </c>
      <c r="AA2709" s="9">
        <f t="shared" si="380"/>
        <v>129212</v>
      </c>
      <c r="AB2709" s="9">
        <f t="shared" si="381"/>
        <v>10858</v>
      </c>
      <c r="AC2709" s="9">
        <f t="shared" si="382"/>
        <v>5943</v>
      </c>
      <c r="AD2709" s="9">
        <f t="shared" si="383"/>
        <v>5669</v>
      </c>
      <c r="AE2709" s="44">
        <f t="shared" si="384"/>
        <v>2.5049458398962432E-4</v>
      </c>
      <c r="AF2709" s="9">
        <f t="shared" si="385"/>
        <v>2372</v>
      </c>
      <c r="AG2709" s="9">
        <f t="shared" si="378"/>
        <v>2317</v>
      </c>
      <c r="AH2709" s="44">
        <f t="shared" si="386"/>
        <v>2.3405132789038443E-4</v>
      </c>
      <c r="AI2709">
        <f>AA2709/'Totals and Drop Down Lists'!W$6*Inputs!E$37</f>
        <v>117213.42628864785</v>
      </c>
      <c r="AJ2709">
        <f>AB2709/'Totals and Drop Down Lists'!X$6*Inputs!F$37</f>
        <v>35727.02403037461</v>
      </c>
      <c r="AK2709">
        <f>AC2709/'Totals and Drop Down Lists'!Y$6*Inputs!G$37</f>
        <v>39178.263464075149</v>
      </c>
      <c r="AL2709">
        <f>AD2709/'Totals and Drop Down Lists'!Z$6*Inputs!H$37</f>
        <v>45451.214699595359</v>
      </c>
      <c r="AM2709">
        <f>AE2709/'Totals and Drop Down Lists'!AA$6*Inputs!I$37</f>
        <v>31183.908029166603</v>
      </c>
      <c r="AN2709">
        <f>AF2709/'Totals and Drop Down Lists'!AB$6*Inputs!J$37</f>
        <v>47337.276128897727</v>
      </c>
      <c r="AO2709">
        <f>AG2709/'Totals and Drop Down Lists'!AC$6*Inputs!K$37</f>
        <v>43150.826006955285</v>
      </c>
      <c r="AP2709">
        <f>AH2709/'Totals and Drop Down Lists'!AD$6*Inputs!L$37</f>
        <v>55079.277705416447</v>
      </c>
      <c r="AQ2709">
        <f>IF(OR($D2709="51",$D2709="52",$D2709="61"),(AA2709/'Totals and Drop Down Lists'!W$4)*Inputs!E$38,0)</f>
        <v>0</v>
      </c>
      <c r="AR2709">
        <f>IF(OR($D2709="51",$D2709="52",$D2709="61"),(AB2709/'Totals and Drop Down Lists'!X$4)*Inputs!F$38,0)</f>
        <v>0</v>
      </c>
      <c r="AS2709">
        <f>IF(OR($D2709="51",$D2709="52",$D2709="61"),(AC2709/'Totals and Drop Down Lists'!Y$4)*Inputs!G$38,0)</f>
        <v>0</v>
      </c>
      <c r="AT2709">
        <f>IF(OR($D2709="51",$D2709="52",$D2709="61"),(AD2709/'Totals and Drop Down Lists'!Z$4)*Inputs!H$38,0)</f>
        <v>0</v>
      </c>
      <c r="AU2709">
        <f>IF(OR($D2709="51",$D2709="52",$D2709="61"),(AE2709/'Totals and Drop Down Lists'!AA$4)*Inputs!I$38,0)</f>
        <v>0</v>
      </c>
      <c r="AV2709">
        <f>IF(OR($D2709="51",$D2709="52",$D2709="61"),(AF2709/'Totals and Drop Down Lists'!AB$4)*Inputs!J$38,0)</f>
        <v>0</v>
      </c>
      <c r="AW2709">
        <f>IF(OR($D2709="51",$D2709="52",$D2709="61"),(AG2709/'Totals and Drop Down Lists'!AC$4)*Inputs!K$38,0)</f>
        <v>0</v>
      </c>
      <c r="AX2709">
        <f>IF(OR($D2709="51",$D2709="52",$D2709="61"),(AH2709/'Totals and Drop Down Lists'!AD$4)*Inputs!L$38,0)</f>
        <v>0</v>
      </c>
      <c r="AY2709">
        <f>IF(OR($D2709="51",$D2709="52",$D2709="61"),0,(AA2709/'Totals and Drop Down Lists'!W$5)*Inputs!E$39)</f>
        <v>0</v>
      </c>
      <c r="AZ2709">
        <f>IF(OR($D2709="51",$D2709="52",$D2709="61"),0,(AB2709/'Totals and Drop Down Lists'!X$5)*Inputs!F$39)</f>
        <v>0</v>
      </c>
      <c r="BA2709">
        <f>IF(OR($D2709="51",$D2709="52",$D2709="61"),0,(AC2709/'Totals and Drop Down Lists'!Y$5)*Inputs!G$39)</f>
        <v>0</v>
      </c>
      <c r="BB2709">
        <f>IF(OR($D2709="51",$D2709="52",$D2709="61"),0,(AD2709/'Totals and Drop Down Lists'!Z$5)*Inputs!H$39)</f>
        <v>0</v>
      </c>
      <c r="BC2709">
        <f>IF(OR($D2709="51",$D2709="52",$D2709="61"),0,(AE2709/'Totals and Drop Down Lists'!AA$5)*Inputs!I$39)</f>
        <v>0</v>
      </c>
      <c r="BD2709">
        <f>IF(OR($D2709="51",$D2709="52",$D2709="61"),0,(AF2709/'Totals and Drop Down Lists'!AB$5)*Inputs!J$39)</f>
        <v>0</v>
      </c>
      <c r="BE2709">
        <f>IF(OR($D2709="51",$D2709="52",$D2709="61"),0,(AG2709/'Totals and Drop Down Lists'!AC$5)*Inputs!K$39)</f>
        <v>0</v>
      </c>
      <c r="BF2709">
        <f>IF(OR($D2709="51",$D2709="52",$D2709="61"),0,(AH2709/'Totals and Drop Down Lists'!AD$5)*Inputs!L$39)</f>
        <v>0</v>
      </c>
      <c r="BG2709" s="10">
        <f t="shared" si="379"/>
        <v>414321.21635312901</v>
      </c>
    </row>
    <row r="2710" spans="1:59">
      <c r="A2710" s="1" t="s">
        <v>7622</v>
      </c>
      <c r="B2710" s="1" t="s">
        <v>4504</v>
      </c>
      <c r="C2710" s="1" t="s">
        <v>4573</v>
      </c>
      <c r="D2710" s="1" t="s">
        <v>25</v>
      </c>
      <c r="E2710" s="1" t="s">
        <v>4574</v>
      </c>
      <c r="F2710" s="2">
        <v>39935</v>
      </c>
      <c r="G2710" s="2">
        <v>489</v>
      </c>
      <c r="H2710" s="2">
        <v>13</v>
      </c>
      <c r="I2710" s="2">
        <v>7972</v>
      </c>
      <c r="J2710" s="2">
        <v>15690</v>
      </c>
      <c r="K2710" s="2">
        <v>4126</v>
      </c>
      <c r="L2710" s="2">
        <v>168</v>
      </c>
      <c r="M2710" s="2">
        <v>0</v>
      </c>
      <c r="N2710" s="2">
        <v>0</v>
      </c>
      <c r="O2710" s="2">
        <v>36</v>
      </c>
      <c r="P2710" s="2">
        <v>33</v>
      </c>
      <c r="Q2710" s="2">
        <v>8</v>
      </c>
      <c r="R2710" s="2">
        <v>5686</v>
      </c>
      <c r="S2710" s="2">
        <v>2197300</v>
      </c>
      <c r="T2710" s="2">
        <v>104029200</v>
      </c>
      <c r="U2710" s="2">
        <v>590</v>
      </c>
      <c r="V2710" s="2">
        <v>385</v>
      </c>
      <c r="W2710" s="2">
        <v>144</v>
      </c>
      <c r="X2710" s="2">
        <v>1266</v>
      </c>
      <c r="Y2710" s="2">
        <v>168</v>
      </c>
      <c r="Z2710" s="2">
        <v>776</v>
      </c>
      <c r="AA2710" s="9">
        <f t="shared" si="380"/>
        <v>39935</v>
      </c>
      <c r="AB2710" s="9">
        <f t="shared" si="381"/>
        <v>7470</v>
      </c>
      <c r="AC2710" s="9">
        <f t="shared" si="382"/>
        <v>5931</v>
      </c>
      <c r="AD2710" s="9">
        <f t="shared" si="383"/>
        <v>5686</v>
      </c>
      <c r="AE2710" s="44">
        <f t="shared" si="384"/>
        <v>7.577593252132997E-5</v>
      </c>
      <c r="AF2710" s="9">
        <f t="shared" si="385"/>
        <v>737</v>
      </c>
      <c r="AG2710" s="9">
        <f t="shared" si="378"/>
        <v>944</v>
      </c>
      <c r="AH2710" s="44">
        <f t="shared" si="386"/>
        <v>9.2369663319255706E-5</v>
      </c>
      <c r="AI2710">
        <f>AA2710/'Totals and Drop Down Lists'!W$6*Inputs!E$37</f>
        <v>36226.652159529702</v>
      </c>
      <c r="AJ2710">
        <f>AB2710/'Totals and Drop Down Lists'!X$6*Inputs!F$37</f>
        <v>24579.192255194175</v>
      </c>
      <c r="AK2710">
        <f>AC2710/'Totals and Drop Down Lists'!Y$6*Inputs!G$37</f>
        <v>39099.15541063936</v>
      </c>
      <c r="AL2710">
        <f>AD2710/'Totals and Drop Down Lists'!Z$6*Inputs!H$37</f>
        <v>45587.51222118525</v>
      </c>
      <c r="AM2710">
        <f>AE2710/'Totals and Drop Down Lists'!AA$6*Inputs!I$37</f>
        <v>9433.2966123825063</v>
      </c>
      <c r="AN2710">
        <f>AF2710/'Totals and Drop Down Lists'!AB$6*Inputs!J$37</f>
        <v>14708.082844434075</v>
      </c>
      <c r="AO2710">
        <f>AG2710/'Totals and Drop Down Lists'!AC$6*Inputs!K$37</f>
        <v>17580.655913062488</v>
      </c>
      <c r="AP2710">
        <f>AH2710/'Totals and Drop Down Lists'!AD$6*Inputs!L$37</f>
        <v>21737.344467876104</v>
      </c>
      <c r="AQ2710">
        <f>IF(OR($D2710="51",$D2710="52",$D2710="61"),(AA2710/'Totals and Drop Down Lists'!W$4)*Inputs!E$38,0)</f>
        <v>0</v>
      </c>
      <c r="AR2710">
        <f>IF(OR($D2710="51",$D2710="52",$D2710="61"),(AB2710/'Totals and Drop Down Lists'!X$4)*Inputs!F$38,0)</f>
        <v>0</v>
      </c>
      <c r="AS2710">
        <f>IF(OR($D2710="51",$D2710="52",$D2710="61"),(AC2710/'Totals and Drop Down Lists'!Y$4)*Inputs!G$38,0)</f>
        <v>0</v>
      </c>
      <c r="AT2710">
        <f>IF(OR($D2710="51",$D2710="52",$D2710="61"),(AD2710/'Totals and Drop Down Lists'!Z$4)*Inputs!H$38,0)</f>
        <v>0</v>
      </c>
      <c r="AU2710">
        <f>IF(OR($D2710="51",$D2710="52",$D2710="61"),(AE2710/'Totals and Drop Down Lists'!AA$4)*Inputs!I$38,0)</f>
        <v>0</v>
      </c>
      <c r="AV2710">
        <f>IF(OR($D2710="51",$D2710="52",$D2710="61"),(AF2710/'Totals and Drop Down Lists'!AB$4)*Inputs!J$38,0)</f>
        <v>0</v>
      </c>
      <c r="AW2710">
        <f>IF(OR($D2710="51",$D2710="52",$D2710="61"),(AG2710/'Totals and Drop Down Lists'!AC$4)*Inputs!K$38,0)</f>
        <v>0</v>
      </c>
      <c r="AX2710">
        <f>IF(OR($D2710="51",$D2710="52",$D2710="61"),(AH2710/'Totals and Drop Down Lists'!AD$4)*Inputs!L$38,0)</f>
        <v>0</v>
      </c>
      <c r="AY2710">
        <f>IF(OR($D2710="51",$D2710="52",$D2710="61"),0,(AA2710/'Totals and Drop Down Lists'!W$5)*Inputs!E$39)</f>
        <v>0</v>
      </c>
      <c r="AZ2710">
        <f>IF(OR($D2710="51",$D2710="52",$D2710="61"),0,(AB2710/'Totals and Drop Down Lists'!X$5)*Inputs!F$39)</f>
        <v>0</v>
      </c>
      <c r="BA2710">
        <f>IF(OR($D2710="51",$D2710="52",$D2710="61"),0,(AC2710/'Totals and Drop Down Lists'!Y$5)*Inputs!G$39)</f>
        <v>0</v>
      </c>
      <c r="BB2710">
        <f>IF(OR($D2710="51",$D2710="52",$D2710="61"),0,(AD2710/'Totals and Drop Down Lists'!Z$5)*Inputs!H$39)</f>
        <v>0</v>
      </c>
      <c r="BC2710">
        <f>IF(OR($D2710="51",$D2710="52",$D2710="61"),0,(AE2710/'Totals and Drop Down Lists'!AA$5)*Inputs!I$39)</f>
        <v>0</v>
      </c>
      <c r="BD2710">
        <f>IF(OR($D2710="51",$D2710="52",$D2710="61"),0,(AF2710/'Totals and Drop Down Lists'!AB$5)*Inputs!J$39)</f>
        <v>0</v>
      </c>
      <c r="BE2710">
        <f>IF(OR($D2710="51",$D2710="52",$D2710="61"),0,(AG2710/'Totals and Drop Down Lists'!AC$5)*Inputs!K$39)</f>
        <v>0</v>
      </c>
      <c r="BF2710">
        <f>IF(OR($D2710="51",$D2710="52",$D2710="61"),0,(AH2710/'Totals and Drop Down Lists'!AD$5)*Inputs!L$39)</f>
        <v>0</v>
      </c>
      <c r="BG2710" s="10">
        <f t="shared" si="379"/>
        <v>208951.89188430365</v>
      </c>
    </row>
    <row r="2711" spans="1:59">
      <c r="A2711" s="1" t="s">
        <v>7622</v>
      </c>
      <c r="B2711" s="1" t="s">
        <v>4504</v>
      </c>
      <c r="C2711" s="1" t="s">
        <v>227</v>
      </c>
      <c r="D2711" s="1" t="s">
        <v>25</v>
      </c>
      <c r="E2711" s="1" t="s">
        <v>4575</v>
      </c>
      <c r="F2711" s="2">
        <v>75239</v>
      </c>
      <c r="G2711" s="2">
        <v>1653</v>
      </c>
      <c r="H2711" s="2">
        <v>162</v>
      </c>
      <c r="I2711" s="2">
        <v>10238</v>
      </c>
      <c r="J2711" s="2">
        <v>30610</v>
      </c>
      <c r="K2711" s="2">
        <v>8976</v>
      </c>
      <c r="L2711" s="2">
        <v>33</v>
      </c>
      <c r="M2711" s="2">
        <v>12</v>
      </c>
      <c r="N2711" s="2">
        <v>15</v>
      </c>
      <c r="O2711" s="2">
        <v>18</v>
      </c>
      <c r="P2711" s="2">
        <v>8</v>
      </c>
      <c r="Q2711" s="2">
        <v>39</v>
      </c>
      <c r="R2711" s="2">
        <v>9038</v>
      </c>
      <c r="S2711" s="2">
        <v>5898100</v>
      </c>
      <c r="T2711" s="2">
        <v>291412600</v>
      </c>
      <c r="U2711" s="2">
        <v>830</v>
      </c>
      <c r="V2711" s="2">
        <v>659</v>
      </c>
      <c r="W2711" s="2">
        <v>120</v>
      </c>
      <c r="X2711" s="2">
        <v>2597</v>
      </c>
      <c r="Y2711" s="2">
        <v>518</v>
      </c>
      <c r="Z2711" s="2">
        <v>1456</v>
      </c>
      <c r="AA2711" s="9">
        <f t="shared" si="380"/>
        <v>75239</v>
      </c>
      <c r="AB2711" s="9">
        <f t="shared" si="381"/>
        <v>8423</v>
      </c>
      <c r="AC2711" s="9">
        <f t="shared" si="382"/>
        <v>9163</v>
      </c>
      <c r="AD2711" s="9">
        <f t="shared" si="383"/>
        <v>9038</v>
      </c>
      <c r="AE2711" s="44">
        <f t="shared" si="384"/>
        <v>1.8382227817615365E-4</v>
      </c>
      <c r="AF2711" s="9">
        <f t="shared" si="385"/>
        <v>1818</v>
      </c>
      <c r="AG2711" s="9">
        <f t="shared" si="378"/>
        <v>1974</v>
      </c>
      <c r="AH2711" s="44">
        <f t="shared" si="386"/>
        <v>2.1538613788968017E-4</v>
      </c>
      <c r="AI2711">
        <f>AA2711/'Totals and Drop Down Lists'!W$6*Inputs!E$37</f>
        <v>68252.337093548398</v>
      </c>
      <c r="AJ2711">
        <f>AB2711/'Totals and Drop Down Lists'!X$6*Inputs!F$37</f>
        <v>27714.931240361519</v>
      </c>
      <c r="AK2711">
        <f>AC2711/'Totals and Drop Down Lists'!Y$6*Inputs!G$37</f>
        <v>60405.591136012219</v>
      </c>
      <c r="AL2711">
        <f>AD2711/'Totals and Drop Down Lists'!Z$6*Inputs!H$37</f>
        <v>72462.176478204769</v>
      </c>
      <c r="AM2711">
        <f>AE2711/'Totals and Drop Down Lists'!AA$6*Inputs!I$37</f>
        <v>22883.915991550901</v>
      </c>
      <c r="AN2711">
        <f>AF2711/'Totals and Drop Down Lists'!AB$6*Inputs!J$37</f>
        <v>36281.268129146738</v>
      </c>
      <c r="AO2711">
        <f>AG2711/'Totals and Drop Down Lists'!AC$6*Inputs!K$37</f>
        <v>36762.939377526855</v>
      </c>
      <c r="AP2711">
        <f>AH2711/'Totals and Drop Down Lists'!AD$6*Inputs!L$37</f>
        <v>50686.800240154487</v>
      </c>
      <c r="AQ2711">
        <f>IF(OR($D2711="51",$D2711="52",$D2711="61"),(AA2711/'Totals and Drop Down Lists'!W$4)*Inputs!E$38,0)</f>
        <v>0</v>
      </c>
      <c r="AR2711">
        <f>IF(OR($D2711="51",$D2711="52",$D2711="61"),(AB2711/'Totals and Drop Down Lists'!X$4)*Inputs!F$38,0)</f>
        <v>0</v>
      </c>
      <c r="AS2711">
        <f>IF(OR($D2711="51",$D2711="52",$D2711="61"),(AC2711/'Totals and Drop Down Lists'!Y$4)*Inputs!G$38,0)</f>
        <v>0</v>
      </c>
      <c r="AT2711">
        <f>IF(OR($D2711="51",$D2711="52",$D2711="61"),(AD2711/'Totals and Drop Down Lists'!Z$4)*Inputs!H$38,0)</f>
        <v>0</v>
      </c>
      <c r="AU2711">
        <f>IF(OR($D2711="51",$D2711="52",$D2711="61"),(AE2711/'Totals and Drop Down Lists'!AA$4)*Inputs!I$38,0)</f>
        <v>0</v>
      </c>
      <c r="AV2711">
        <f>IF(OR($D2711="51",$D2711="52",$D2711="61"),(AF2711/'Totals and Drop Down Lists'!AB$4)*Inputs!J$38,0)</f>
        <v>0</v>
      </c>
      <c r="AW2711">
        <f>IF(OR($D2711="51",$D2711="52",$D2711="61"),(AG2711/'Totals and Drop Down Lists'!AC$4)*Inputs!K$38,0)</f>
        <v>0</v>
      </c>
      <c r="AX2711">
        <f>IF(OR($D2711="51",$D2711="52",$D2711="61"),(AH2711/'Totals and Drop Down Lists'!AD$4)*Inputs!L$38,0)</f>
        <v>0</v>
      </c>
      <c r="AY2711">
        <f>IF(OR($D2711="51",$D2711="52",$D2711="61"),0,(AA2711/'Totals and Drop Down Lists'!W$5)*Inputs!E$39)</f>
        <v>0</v>
      </c>
      <c r="AZ2711">
        <f>IF(OR($D2711="51",$D2711="52",$D2711="61"),0,(AB2711/'Totals and Drop Down Lists'!X$5)*Inputs!F$39)</f>
        <v>0</v>
      </c>
      <c r="BA2711">
        <f>IF(OR($D2711="51",$D2711="52",$D2711="61"),0,(AC2711/'Totals and Drop Down Lists'!Y$5)*Inputs!G$39)</f>
        <v>0</v>
      </c>
      <c r="BB2711">
        <f>IF(OR($D2711="51",$D2711="52",$D2711="61"),0,(AD2711/'Totals and Drop Down Lists'!Z$5)*Inputs!H$39)</f>
        <v>0</v>
      </c>
      <c r="BC2711">
        <f>IF(OR($D2711="51",$D2711="52",$D2711="61"),0,(AE2711/'Totals and Drop Down Lists'!AA$5)*Inputs!I$39)</f>
        <v>0</v>
      </c>
      <c r="BD2711">
        <f>IF(OR($D2711="51",$D2711="52",$D2711="61"),0,(AF2711/'Totals and Drop Down Lists'!AB$5)*Inputs!J$39)</f>
        <v>0</v>
      </c>
      <c r="BE2711">
        <f>IF(OR($D2711="51",$D2711="52",$D2711="61"),0,(AG2711/'Totals and Drop Down Lists'!AC$5)*Inputs!K$39)</f>
        <v>0</v>
      </c>
      <c r="BF2711">
        <f>IF(OR($D2711="51",$D2711="52",$D2711="61"),0,(AH2711/'Totals and Drop Down Lists'!AD$5)*Inputs!L$39)</f>
        <v>0</v>
      </c>
      <c r="BG2711" s="10">
        <f t="shared" si="379"/>
        <v>375449.9596865059</v>
      </c>
    </row>
    <row r="2712" spans="1:59">
      <c r="A2712" s="1" t="s">
        <v>7622</v>
      </c>
      <c r="B2712" s="1" t="s">
        <v>4504</v>
      </c>
      <c r="C2712" s="1" t="s">
        <v>2309</v>
      </c>
      <c r="D2712" s="1" t="s">
        <v>25</v>
      </c>
      <c r="E2712" s="1" t="s">
        <v>4576</v>
      </c>
      <c r="F2712" s="2">
        <v>31886</v>
      </c>
      <c r="G2712" s="2">
        <v>574</v>
      </c>
      <c r="H2712" s="2">
        <v>113</v>
      </c>
      <c r="I2712" s="2">
        <v>5354</v>
      </c>
      <c r="J2712" s="2">
        <v>11504</v>
      </c>
      <c r="K2712" s="2">
        <v>3438</v>
      </c>
      <c r="L2712" s="2">
        <v>72</v>
      </c>
      <c r="M2712" s="2">
        <v>3</v>
      </c>
      <c r="N2712" s="2">
        <v>0</v>
      </c>
      <c r="O2712" s="2">
        <v>76</v>
      </c>
      <c r="P2712" s="2">
        <v>59</v>
      </c>
      <c r="Q2712" s="2">
        <v>0</v>
      </c>
      <c r="R2712" s="2">
        <v>4535</v>
      </c>
      <c r="S2712" s="2">
        <v>1882700</v>
      </c>
      <c r="T2712" s="2">
        <v>101138100</v>
      </c>
      <c r="U2712" s="2">
        <v>267</v>
      </c>
      <c r="V2712" s="2">
        <v>259</v>
      </c>
      <c r="W2712" s="2">
        <v>94</v>
      </c>
      <c r="X2712" s="2">
        <v>1178</v>
      </c>
      <c r="Y2712" s="2">
        <v>166</v>
      </c>
      <c r="Z2712" s="2">
        <v>696</v>
      </c>
      <c r="AA2712" s="9">
        <f t="shared" si="380"/>
        <v>31886</v>
      </c>
      <c r="AB2712" s="9">
        <f t="shared" si="381"/>
        <v>4667</v>
      </c>
      <c r="AC2712" s="9">
        <f t="shared" si="382"/>
        <v>4745</v>
      </c>
      <c r="AD2712" s="9">
        <f t="shared" si="383"/>
        <v>4535</v>
      </c>
      <c r="AE2712" s="44">
        <f t="shared" si="384"/>
        <v>7.1756072105618252E-5</v>
      </c>
      <c r="AF2712" s="9">
        <f t="shared" si="385"/>
        <v>825</v>
      </c>
      <c r="AG2712" s="9">
        <f t="shared" si="378"/>
        <v>862</v>
      </c>
      <c r="AH2712" s="44">
        <f t="shared" si="386"/>
        <v>9.5855127995984996E-5</v>
      </c>
      <c r="AI2712">
        <f>AA2712/'Totals and Drop Down Lists'!W$6*Inputs!E$37</f>
        <v>28925.079022380472</v>
      </c>
      <c r="AJ2712">
        <f>AB2712/'Totals and Drop Down Lists'!X$6*Inputs!F$37</f>
        <v>15356.236981926535</v>
      </c>
      <c r="AK2712">
        <f>AC2712/'Totals and Drop Down Lists'!Y$6*Inputs!G$37</f>
        <v>31280.642796068751</v>
      </c>
      <c r="AL2712">
        <f>AD2712/'Totals and Drop Down Lists'!Z$6*Inputs!H$37</f>
        <v>36359.368259422285</v>
      </c>
      <c r="AM2712">
        <f>AE2712/'Totals and Drop Down Lists'!AA$6*Inputs!I$37</f>
        <v>8932.8668006990974</v>
      </c>
      <c r="AN2712">
        <f>AF2712/'Totals and Drop Down Lists'!AB$6*Inputs!J$37</f>
        <v>16464.271840784411</v>
      </c>
      <c r="AO2712">
        <f>AG2712/'Totals and Drop Down Lists'!AC$6*Inputs!K$37</f>
        <v>16053.522666376977</v>
      </c>
      <c r="AP2712">
        <f>AH2712/'Totals and Drop Down Lists'!AD$6*Inputs!L$37</f>
        <v>22557.578553246909</v>
      </c>
      <c r="AQ2712">
        <f>IF(OR($D2712="51",$D2712="52",$D2712="61"),(AA2712/'Totals and Drop Down Lists'!W$4)*Inputs!E$38,0)</f>
        <v>0</v>
      </c>
      <c r="AR2712">
        <f>IF(OR($D2712="51",$D2712="52",$D2712="61"),(AB2712/'Totals and Drop Down Lists'!X$4)*Inputs!F$38,0)</f>
        <v>0</v>
      </c>
      <c r="AS2712">
        <f>IF(OR($D2712="51",$D2712="52",$D2712="61"),(AC2712/'Totals and Drop Down Lists'!Y$4)*Inputs!G$38,0)</f>
        <v>0</v>
      </c>
      <c r="AT2712">
        <f>IF(OR($D2712="51",$D2712="52",$D2712="61"),(AD2712/'Totals and Drop Down Lists'!Z$4)*Inputs!H$38,0)</f>
        <v>0</v>
      </c>
      <c r="AU2712">
        <f>IF(OR($D2712="51",$D2712="52",$D2712="61"),(AE2712/'Totals and Drop Down Lists'!AA$4)*Inputs!I$38,0)</f>
        <v>0</v>
      </c>
      <c r="AV2712">
        <f>IF(OR($D2712="51",$D2712="52",$D2712="61"),(AF2712/'Totals and Drop Down Lists'!AB$4)*Inputs!J$38,0)</f>
        <v>0</v>
      </c>
      <c r="AW2712">
        <f>IF(OR($D2712="51",$D2712="52",$D2712="61"),(AG2712/'Totals and Drop Down Lists'!AC$4)*Inputs!K$38,0)</f>
        <v>0</v>
      </c>
      <c r="AX2712">
        <f>IF(OR($D2712="51",$D2712="52",$D2712="61"),(AH2712/'Totals and Drop Down Lists'!AD$4)*Inputs!L$38,0)</f>
        <v>0</v>
      </c>
      <c r="AY2712">
        <f>IF(OR($D2712="51",$D2712="52",$D2712="61"),0,(AA2712/'Totals and Drop Down Lists'!W$5)*Inputs!E$39)</f>
        <v>0</v>
      </c>
      <c r="AZ2712">
        <f>IF(OR($D2712="51",$D2712="52",$D2712="61"),0,(AB2712/'Totals and Drop Down Lists'!X$5)*Inputs!F$39)</f>
        <v>0</v>
      </c>
      <c r="BA2712">
        <f>IF(OR($D2712="51",$D2712="52",$D2712="61"),0,(AC2712/'Totals and Drop Down Lists'!Y$5)*Inputs!G$39)</f>
        <v>0</v>
      </c>
      <c r="BB2712">
        <f>IF(OR($D2712="51",$D2712="52",$D2712="61"),0,(AD2712/'Totals and Drop Down Lists'!Z$5)*Inputs!H$39)</f>
        <v>0</v>
      </c>
      <c r="BC2712">
        <f>IF(OR($D2712="51",$D2712="52",$D2712="61"),0,(AE2712/'Totals and Drop Down Lists'!AA$5)*Inputs!I$39)</f>
        <v>0</v>
      </c>
      <c r="BD2712">
        <f>IF(OR($D2712="51",$D2712="52",$D2712="61"),0,(AF2712/'Totals and Drop Down Lists'!AB$5)*Inputs!J$39)</f>
        <v>0</v>
      </c>
      <c r="BE2712">
        <f>IF(OR($D2712="51",$D2712="52",$D2712="61"),0,(AG2712/'Totals and Drop Down Lists'!AC$5)*Inputs!K$39)</f>
        <v>0</v>
      </c>
      <c r="BF2712">
        <f>IF(OR($D2712="51",$D2712="52",$D2712="61"),0,(AH2712/'Totals and Drop Down Lists'!AD$5)*Inputs!L$39)</f>
        <v>0</v>
      </c>
      <c r="BG2712" s="10">
        <f t="shared" si="379"/>
        <v>175929.56692090543</v>
      </c>
    </row>
    <row r="2713" spans="1:59">
      <c r="A2713" s="1" t="s">
        <v>7622</v>
      </c>
      <c r="B2713" s="1" t="s">
        <v>4504</v>
      </c>
      <c r="C2713" s="1" t="s">
        <v>1857</v>
      </c>
      <c r="D2713" s="1" t="s">
        <v>25</v>
      </c>
      <c r="E2713" s="1" t="s">
        <v>4577</v>
      </c>
      <c r="F2713" s="2">
        <v>15766</v>
      </c>
      <c r="G2713" s="2">
        <v>180</v>
      </c>
      <c r="H2713" s="2">
        <v>0</v>
      </c>
      <c r="I2713" s="2">
        <v>2833</v>
      </c>
      <c r="J2713" s="2">
        <v>6395</v>
      </c>
      <c r="K2713" s="2">
        <v>1488</v>
      </c>
      <c r="L2713" s="2">
        <v>12</v>
      </c>
      <c r="M2713" s="2">
        <v>0</v>
      </c>
      <c r="N2713" s="2">
        <v>0</v>
      </c>
      <c r="O2713" s="2">
        <v>18</v>
      </c>
      <c r="P2713" s="2">
        <v>4</v>
      </c>
      <c r="Q2713" s="2">
        <v>0</v>
      </c>
      <c r="R2713" s="2">
        <v>2618</v>
      </c>
      <c r="S2713" s="2">
        <v>721100</v>
      </c>
      <c r="T2713" s="2">
        <v>39143700</v>
      </c>
      <c r="U2713" s="2">
        <v>43</v>
      </c>
      <c r="V2713" s="2">
        <v>120</v>
      </c>
      <c r="W2713" s="2">
        <v>24</v>
      </c>
      <c r="X2713" s="2">
        <v>439</v>
      </c>
      <c r="Y2713" s="2">
        <v>109</v>
      </c>
      <c r="Z2713" s="2">
        <v>202</v>
      </c>
      <c r="AA2713" s="9">
        <f t="shared" si="380"/>
        <v>15766</v>
      </c>
      <c r="AB2713" s="9">
        <f t="shared" si="381"/>
        <v>2653</v>
      </c>
      <c r="AC2713" s="9">
        <f t="shared" si="382"/>
        <v>2652</v>
      </c>
      <c r="AD2713" s="9">
        <f t="shared" si="383"/>
        <v>2618</v>
      </c>
      <c r="AE2713" s="44">
        <f t="shared" si="384"/>
        <v>2.4180267417054604E-5</v>
      </c>
      <c r="AF2713" s="9">
        <f t="shared" si="385"/>
        <v>295</v>
      </c>
      <c r="AG2713" s="9">
        <f t="shared" si="378"/>
        <v>311</v>
      </c>
      <c r="AH2713" s="44">
        <f t="shared" si="386"/>
        <v>2.6926125007910594E-5</v>
      </c>
      <c r="AI2713">
        <f>AA2713/'Totals and Drop Down Lists'!W$6*Inputs!E$37</f>
        <v>14301.97565912471</v>
      </c>
      <c r="AJ2713">
        <f>AB2713/'Totals and Drop Down Lists'!X$6*Inputs!F$37</f>
        <v>8729.3971958541024</v>
      </c>
      <c r="AK2713">
        <f>AC2713/'Totals and Drop Down Lists'!Y$6*Inputs!G$37</f>
        <v>17482.879809309659</v>
      </c>
      <c r="AL2713">
        <f>AD2713/'Totals and Drop Down Lists'!Z$6*Inputs!H$37</f>
        <v>20989.818324844</v>
      </c>
      <c r="AM2713">
        <f>AE2713/'Totals and Drop Down Lists'!AA$6*Inputs!I$37</f>
        <v>3010.1857822415732</v>
      </c>
      <c r="AN2713">
        <f>AF2713/'Totals and Drop Down Lists'!AB$6*Inputs!J$37</f>
        <v>5887.2244764016987</v>
      </c>
      <c r="AO2713">
        <f>AG2713/'Totals and Drop Down Lists'!AC$6*Inputs!K$37</f>
        <v>5791.9321916974941</v>
      </c>
      <c r="AP2713">
        <f>AH2713/'Totals and Drop Down Lists'!AD$6*Inputs!L$37</f>
        <v>6336.522549173691</v>
      </c>
      <c r="AQ2713">
        <f>IF(OR($D2713="51",$D2713="52",$D2713="61"),(AA2713/'Totals and Drop Down Lists'!W$4)*Inputs!E$38,0)</f>
        <v>0</v>
      </c>
      <c r="AR2713">
        <f>IF(OR($D2713="51",$D2713="52",$D2713="61"),(AB2713/'Totals and Drop Down Lists'!X$4)*Inputs!F$38,0)</f>
        <v>0</v>
      </c>
      <c r="AS2713">
        <f>IF(OR($D2713="51",$D2713="52",$D2713="61"),(AC2713/'Totals and Drop Down Lists'!Y$4)*Inputs!G$38,0)</f>
        <v>0</v>
      </c>
      <c r="AT2713">
        <f>IF(OR($D2713="51",$D2713="52",$D2713="61"),(AD2713/'Totals and Drop Down Lists'!Z$4)*Inputs!H$38,0)</f>
        <v>0</v>
      </c>
      <c r="AU2713">
        <f>IF(OR($D2713="51",$D2713="52",$D2713="61"),(AE2713/'Totals and Drop Down Lists'!AA$4)*Inputs!I$38,0)</f>
        <v>0</v>
      </c>
      <c r="AV2713">
        <f>IF(OR($D2713="51",$D2713="52",$D2713="61"),(AF2713/'Totals and Drop Down Lists'!AB$4)*Inputs!J$38,0)</f>
        <v>0</v>
      </c>
      <c r="AW2713">
        <f>IF(OR($D2713="51",$D2713="52",$D2713="61"),(AG2713/'Totals and Drop Down Lists'!AC$4)*Inputs!K$38,0)</f>
        <v>0</v>
      </c>
      <c r="AX2713">
        <f>IF(OR($D2713="51",$D2713="52",$D2713="61"),(AH2713/'Totals and Drop Down Lists'!AD$4)*Inputs!L$38,0)</f>
        <v>0</v>
      </c>
      <c r="AY2713">
        <f>IF(OR($D2713="51",$D2713="52",$D2713="61"),0,(AA2713/'Totals and Drop Down Lists'!W$5)*Inputs!E$39)</f>
        <v>0</v>
      </c>
      <c r="AZ2713">
        <f>IF(OR($D2713="51",$D2713="52",$D2713="61"),0,(AB2713/'Totals and Drop Down Lists'!X$5)*Inputs!F$39)</f>
        <v>0</v>
      </c>
      <c r="BA2713">
        <f>IF(OR($D2713="51",$D2713="52",$D2713="61"),0,(AC2713/'Totals and Drop Down Lists'!Y$5)*Inputs!G$39)</f>
        <v>0</v>
      </c>
      <c r="BB2713">
        <f>IF(OR($D2713="51",$D2713="52",$D2713="61"),0,(AD2713/'Totals and Drop Down Lists'!Z$5)*Inputs!H$39)</f>
        <v>0</v>
      </c>
      <c r="BC2713">
        <f>IF(OR($D2713="51",$D2713="52",$D2713="61"),0,(AE2713/'Totals and Drop Down Lists'!AA$5)*Inputs!I$39)</f>
        <v>0</v>
      </c>
      <c r="BD2713">
        <f>IF(OR($D2713="51",$D2713="52",$D2713="61"),0,(AF2713/'Totals and Drop Down Lists'!AB$5)*Inputs!J$39)</f>
        <v>0</v>
      </c>
      <c r="BE2713">
        <f>IF(OR($D2713="51",$D2713="52",$D2713="61"),0,(AG2713/'Totals and Drop Down Lists'!AC$5)*Inputs!K$39)</f>
        <v>0</v>
      </c>
      <c r="BF2713">
        <f>IF(OR($D2713="51",$D2713="52",$D2713="61"),0,(AH2713/'Totals and Drop Down Lists'!AD$5)*Inputs!L$39)</f>
        <v>0</v>
      </c>
      <c r="BG2713" s="10">
        <f t="shared" si="379"/>
        <v>82529.935988646932</v>
      </c>
    </row>
    <row r="2714" spans="1:59">
      <c r="A2714" s="1" t="s">
        <v>7622</v>
      </c>
      <c r="B2714" s="1" t="s">
        <v>4504</v>
      </c>
      <c r="C2714" s="1" t="s">
        <v>72</v>
      </c>
      <c r="D2714" s="1" t="s">
        <v>25</v>
      </c>
      <c r="E2714" s="1" t="s">
        <v>4578</v>
      </c>
      <c r="F2714" s="2">
        <v>28164</v>
      </c>
      <c r="G2714" s="2">
        <v>262</v>
      </c>
      <c r="H2714" s="2">
        <v>0</v>
      </c>
      <c r="I2714" s="2">
        <v>3728</v>
      </c>
      <c r="J2714" s="2">
        <v>11006</v>
      </c>
      <c r="K2714" s="2">
        <v>2268</v>
      </c>
      <c r="L2714" s="2">
        <v>42</v>
      </c>
      <c r="M2714" s="2">
        <v>1</v>
      </c>
      <c r="N2714" s="2">
        <v>0</v>
      </c>
      <c r="O2714" s="2">
        <v>62</v>
      </c>
      <c r="P2714" s="2">
        <v>16</v>
      </c>
      <c r="Q2714" s="2">
        <v>0</v>
      </c>
      <c r="R2714" s="2">
        <v>4159</v>
      </c>
      <c r="S2714" s="2">
        <v>1286200</v>
      </c>
      <c r="T2714" s="2">
        <v>77059900</v>
      </c>
      <c r="U2714" s="2">
        <v>75</v>
      </c>
      <c r="V2714" s="2">
        <v>127</v>
      </c>
      <c r="W2714" s="2">
        <v>14</v>
      </c>
      <c r="X2714" s="2">
        <v>551</v>
      </c>
      <c r="Y2714" s="2">
        <v>24</v>
      </c>
      <c r="Z2714" s="2">
        <v>376</v>
      </c>
      <c r="AA2714" s="9">
        <f t="shared" si="380"/>
        <v>28164</v>
      </c>
      <c r="AB2714" s="9">
        <f t="shared" si="381"/>
        <v>3466</v>
      </c>
      <c r="AC2714" s="9">
        <f t="shared" si="382"/>
        <v>4280</v>
      </c>
      <c r="AD2714" s="9">
        <f t="shared" si="383"/>
        <v>4159</v>
      </c>
      <c r="AE2714" s="44">
        <f t="shared" si="384"/>
        <v>3.2640167435912512E-5</v>
      </c>
      <c r="AF2714" s="9">
        <f t="shared" si="385"/>
        <v>410</v>
      </c>
      <c r="AG2714" s="9">
        <f t="shared" si="378"/>
        <v>400</v>
      </c>
      <c r="AH2714" s="44">
        <f t="shared" si="386"/>
        <v>3.0670765773323153E-5</v>
      </c>
      <c r="AI2714">
        <f>AA2714/'Totals and Drop Down Lists'!W$6*Inputs!E$37</f>
        <v>25548.702426968684</v>
      </c>
      <c r="AJ2714">
        <f>AB2714/'Totals and Drop Down Lists'!X$6*Inputs!F$37</f>
        <v>11404.481975435478</v>
      </c>
      <c r="AK2714">
        <f>AC2714/'Totals and Drop Down Lists'!Y$6*Inputs!G$37</f>
        <v>28215.205725431879</v>
      </c>
      <c r="AL2714">
        <f>AD2714/'Totals and Drop Down Lists'!Z$6*Inputs!H$37</f>
        <v>33344.787781904583</v>
      </c>
      <c r="AM2714">
        <f>AE2714/'Totals and Drop Down Lists'!AA$6*Inputs!I$37</f>
        <v>4063.3532396862302</v>
      </c>
      <c r="AN2714">
        <f>AF2714/'Totals and Drop Down Lists'!AB$6*Inputs!J$37</f>
        <v>8182.2441875413442</v>
      </c>
      <c r="AO2714">
        <f>AG2714/'Totals and Drop Down Lists'!AC$6*Inputs!K$37</f>
        <v>7449.4304716366478</v>
      </c>
      <c r="AP2714">
        <f>AH2714/'Totals and Drop Down Lists'!AD$6*Inputs!L$37</f>
        <v>7217.7485199222001</v>
      </c>
      <c r="AQ2714">
        <f>IF(OR($D2714="51",$D2714="52",$D2714="61"),(AA2714/'Totals and Drop Down Lists'!W$4)*Inputs!E$38,0)</f>
        <v>0</v>
      </c>
      <c r="AR2714">
        <f>IF(OR($D2714="51",$D2714="52",$D2714="61"),(AB2714/'Totals and Drop Down Lists'!X$4)*Inputs!F$38,0)</f>
        <v>0</v>
      </c>
      <c r="AS2714">
        <f>IF(OR($D2714="51",$D2714="52",$D2714="61"),(AC2714/'Totals and Drop Down Lists'!Y$4)*Inputs!G$38,0)</f>
        <v>0</v>
      </c>
      <c r="AT2714">
        <f>IF(OR($D2714="51",$D2714="52",$D2714="61"),(AD2714/'Totals and Drop Down Lists'!Z$4)*Inputs!H$38,0)</f>
        <v>0</v>
      </c>
      <c r="AU2714">
        <f>IF(OR($D2714="51",$D2714="52",$D2714="61"),(AE2714/'Totals and Drop Down Lists'!AA$4)*Inputs!I$38,0)</f>
        <v>0</v>
      </c>
      <c r="AV2714">
        <f>IF(OR($D2714="51",$D2714="52",$D2714="61"),(AF2714/'Totals and Drop Down Lists'!AB$4)*Inputs!J$38,0)</f>
        <v>0</v>
      </c>
      <c r="AW2714">
        <f>IF(OR($D2714="51",$D2714="52",$D2714="61"),(AG2714/'Totals and Drop Down Lists'!AC$4)*Inputs!K$38,0)</f>
        <v>0</v>
      </c>
      <c r="AX2714">
        <f>IF(OR($D2714="51",$D2714="52",$D2714="61"),(AH2714/'Totals and Drop Down Lists'!AD$4)*Inputs!L$38,0)</f>
        <v>0</v>
      </c>
      <c r="AY2714">
        <f>IF(OR($D2714="51",$D2714="52",$D2714="61"),0,(AA2714/'Totals and Drop Down Lists'!W$5)*Inputs!E$39)</f>
        <v>0</v>
      </c>
      <c r="AZ2714">
        <f>IF(OR($D2714="51",$D2714="52",$D2714="61"),0,(AB2714/'Totals and Drop Down Lists'!X$5)*Inputs!F$39)</f>
        <v>0</v>
      </c>
      <c r="BA2714">
        <f>IF(OR($D2714="51",$D2714="52",$D2714="61"),0,(AC2714/'Totals and Drop Down Lists'!Y$5)*Inputs!G$39)</f>
        <v>0</v>
      </c>
      <c r="BB2714">
        <f>IF(OR($D2714="51",$D2714="52",$D2714="61"),0,(AD2714/'Totals and Drop Down Lists'!Z$5)*Inputs!H$39)</f>
        <v>0</v>
      </c>
      <c r="BC2714">
        <f>IF(OR($D2714="51",$D2714="52",$D2714="61"),0,(AE2714/'Totals and Drop Down Lists'!AA$5)*Inputs!I$39)</f>
        <v>0</v>
      </c>
      <c r="BD2714">
        <f>IF(OR($D2714="51",$D2714="52",$D2714="61"),0,(AF2714/'Totals and Drop Down Lists'!AB$5)*Inputs!J$39)</f>
        <v>0</v>
      </c>
      <c r="BE2714">
        <f>IF(OR($D2714="51",$D2714="52",$D2714="61"),0,(AG2714/'Totals and Drop Down Lists'!AC$5)*Inputs!K$39)</f>
        <v>0</v>
      </c>
      <c r="BF2714">
        <f>IF(OR($D2714="51",$D2714="52",$D2714="61"),0,(AH2714/'Totals and Drop Down Lists'!AD$5)*Inputs!L$39)</f>
        <v>0</v>
      </c>
      <c r="BG2714" s="10">
        <f t="shared" si="379"/>
        <v>125425.95432852705</v>
      </c>
    </row>
    <row r="2715" spans="1:59">
      <c r="A2715" s="1" t="s">
        <v>7622</v>
      </c>
      <c r="B2715" s="1" t="s">
        <v>4504</v>
      </c>
      <c r="C2715" s="1" t="s">
        <v>4579</v>
      </c>
      <c r="D2715" s="1" t="s">
        <v>25</v>
      </c>
      <c r="E2715" s="1" t="s">
        <v>4580</v>
      </c>
      <c r="F2715" s="2">
        <v>43395</v>
      </c>
      <c r="G2715" s="2">
        <v>462</v>
      </c>
      <c r="H2715" s="2">
        <v>0</v>
      </c>
      <c r="I2715" s="2">
        <v>8360</v>
      </c>
      <c r="J2715" s="2">
        <v>16918</v>
      </c>
      <c r="K2715" s="2">
        <v>4922</v>
      </c>
      <c r="L2715" s="2">
        <v>128</v>
      </c>
      <c r="M2715" s="2">
        <v>72</v>
      </c>
      <c r="N2715" s="2">
        <v>13</v>
      </c>
      <c r="O2715" s="2">
        <v>75</v>
      </c>
      <c r="P2715" s="2">
        <v>9</v>
      </c>
      <c r="Q2715" s="2">
        <v>0</v>
      </c>
      <c r="R2715" s="2">
        <v>3777</v>
      </c>
      <c r="S2715" s="2">
        <v>2869600</v>
      </c>
      <c r="T2715" s="2">
        <v>138641900</v>
      </c>
      <c r="U2715" s="2">
        <v>171</v>
      </c>
      <c r="V2715" s="2">
        <v>528</v>
      </c>
      <c r="W2715" s="2">
        <v>25</v>
      </c>
      <c r="X2715" s="2">
        <v>1292</v>
      </c>
      <c r="Y2715" s="2">
        <v>135</v>
      </c>
      <c r="Z2715" s="2">
        <v>772</v>
      </c>
      <c r="AA2715" s="9">
        <f t="shared" si="380"/>
        <v>43395</v>
      </c>
      <c r="AB2715" s="9">
        <f t="shared" si="381"/>
        <v>7898</v>
      </c>
      <c r="AC2715" s="9">
        <f t="shared" si="382"/>
        <v>4074</v>
      </c>
      <c r="AD2715" s="9">
        <f t="shared" si="383"/>
        <v>3777</v>
      </c>
      <c r="AE2715" s="44">
        <f t="shared" si="384"/>
        <v>1.0000690432172234E-4</v>
      </c>
      <c r="AF2715" s="9">
        <f t="shared" si="385"/>
        <v>739</v>
      </c>
      <c r="AG2715" s="9">
        <f t="shared" si="378"/>
        <v>907</v>
      </c>
      <c r="AH2715" s="44">
        <f t="shared" si="386"/>
        <v>9.8186315259116757E-5</v>
      </c>
      <c r="AI2715">
        <f>AA2715/'Totals and Drop Down Lists'!W$6*Inputs!E$37</f>
        <v>39365.357968268218</v>
      </c>
      <c r="AJ2715">
        <f>AB2715/'Totals and Drop Down Lists'!X$6*Inputs!F$37</f>
        <v>25987.477969414136</v>
      </c>
      <c r="AK2715">
        <f>AC2715/'Totals and Drop Down Lists'!Y$6*Inputs!G$37</f>
        <v>26857.184141450809</v>
      </c>
      <c r="AL2715">
        <f>AD2715/'Totals and Drop Down Lists'!Z$6*Inputs!H$37</f>
        <v>30282.102296766916</v>
      </c>
      <c r="AM2715">
        <f>AE2715/'Totals and Drop Down Lists'!AA$6*Inputs!I$37</f>
        <v>12449.794550366123</v>
      </c>
      <c r="AN2715">
        <f>AF2715/'Totals and Drop Down Lists'!AB$6*Inputs!J$37</f>
        <v>14747.996230714763</v>
      </c>
      <c r="AO2715">
        <f>AG2715/'Totals and Drop Down Lists'!AC$6*Inputs!K$37</f>
        <v>16891.583594436099</v>
      </c>
      <c r="AP2715">
        <f>AH2715/'Totals and Drop Down Lists'!AD$6*Inputs!L$37</f>
        <v>23106.176639857633</v>
      </c>
      <c r="AQ2715">
        <f>IF(OR($D2715="51",$D2715="52",$D2715="61"),(AA2715/'Totals and Drop Down Lists'!W$4)*Inputs!E$38,0)</f>
        <v>0</v>
      </c>
      <c r="AR2715">
        <f>IF(OR($D2715="51",$D2715="52",$D2715="61"),(AB2715/'Totals and Drop Down Lists'!X$4)*Inputs!F$38,0)</f>
        <v>0</v>
      </c>
      <c r="AS2715">
        <f>IF(OR($D2715="51",$D2715="52",$D2715="61"),(AC2715/'Totals and Drop Down Lists'!Y$4)*Inputs!G$38,0)</f>
        <v>0</v>
      </c>
      <c r="AT2715">
        <f>IF(OR($D2715="51",$D2715="52",$D2715="61"),(AD2715/'Totals and Drop Down Lists'!Z$4)*Inputs!H$38,0)</f>
        <v>0</v>
      </c>
      <c r="AU2715">
        <f>IF(OR($D2715="51",$D2715="52",$D2715="61"),(AE2715/'Totals and Drop Down Lists'!AA$4)*Inputs!I$38,0)</f>
        <v>0</v>
      </c>
      <c r="AV2715">
        <f>IF(OR($D2715="51",$D2715="52",$D2715="61"),(AF2715/'Totals and Drop Down Lists'!AB$4)*Inputs!J$38,0)</f>
        <v>0</v>
      </c>
      <c r="AW2715">
        <f>IF(OR($D2715="51",$D2715="52",$D2715="61"),(AG2715/'Totals and Drop Down Lists'!AC$4)*Inputs!K$38,0)</f>
        <v>0</v>
      </c>
      <c r="AX2715">
        <f>IF(OR($D2715="51",$D2715="52",$D2715="61"),(AH2715/'Totals and Drop Down Lists'!AD$4)*Inputs!L$38,0)</f>
        <v>0</v>
      </c>
      <c r="AY2715">
        <f>IF(OR($D2715="51",$D2715="52",$D2715="61"),0,(AA2715/'Totals and Drop Down Lists'!W$5)*Inputs!E$39)</f>
        <v>0</v>
      </c>
      <c r="AZ2715">
        <f>IF(OR($D2715="51",$D2715="52",$D2715="61"),0,(AB2715/'Totals and Drop Down Lists'!X$5)*Inputs!F$39)</f>
        <v>0</v>
      </c>
      <c r="BA2715">
        <f>IF(OR($D2715="51",$D2715="52",$D2715="61"),0,(AC2715/'Totals and Drop Down Lists'!Y$5)*Inputs!G$39)</f>
        <v>0</v>
      </c>
      <c r="BB2715">
        <f>IF(OR($D2715="51",$D2715="52",$D2715="61"),0,(AD2715/'Totals and Drop Down Lists'!Z$5)*Inputs!H$39)</f>
        <v>0</v>
      </c>
      <c r="BC2715">
        <f>IF(OR($D2715="51",$D2715="52",$D2715="61"),0,(AE2715/'Totals and Drop Down Lists'!AA$5)*Inputs!I$39)</f>
        <v>0</v>
      </c>
      <c r="BD2715">
        <f>IF(OR($D2715="51",$D2715="52",$D2715="61"),0,(AF2715/'Totals and Drop Down Lists'!AB$5)*Inputs!J$39)</f>
        <v>0</v>
      </c>
      <c r="BE2715">
        <f>IF(OR($D2715="51",$D2715="52",$D2715="61"),0,(AG2715/'Totals and Drop Down Lists'!AC$5)*Inputs!K$39)</f>
        <v>0</v>
      </c>
      <c r="BF2715">
        <f>IF(OR($D2715="51",$D2715="52",$D2715="61"),0,(AH2715/'Totals and Drop Down Lists'!AD$5)*Inputs!L$39)</f>
        <v>0</v>
      </c>
      <c r="BG2715" s="10">
        <f t="shared" si="379"/>
        <v>189687.67339127467</v>
      </c>
    </row>
    <row r="2716" spans="1:59">
      <c r="A2716" s="1" t="s">
        <v>7622</v>
      </c>
      <c r="B2716" s="1" t="s">
        <v>4504</v>
      </c>
      <c r="C2716" s="1" t="s">
        <v>4581</v>
      </c>
      <c r="D2716" s="1" t="s">
        <v>25</v>
      </c>
      <c r="E2716" s="1" t="s">
        <v>4582</v>
      </c>
      <c r="F2716" s="2">
        <v>29268</v>
      </c>
      <c r="G2716" s="2">
        <v>288</v>
      </c>
      <c r="H2716" s="2">
        <v>0</v>
      </c>
      <c r="I2716" s="2">
        <v>4537</v>
      </c>
      <c r="J2716" s="2">
        <v>11478</v>
      </c>
      <c r="K2716" s="2">
        <v>2731</v>
      </c>
      <c r="L2716" s="2">
        <v>115</v>
      </c>
      <c r="M2716" s="2">
        <v>47</v>
      </c>
      <c r="N2716" s="2">
        <v>2</v>
      </c>
      <c r="O2716" s="2">
        <v>41</v>
      </c>
      <c r="P2716" s="2">
        <v>1</v>
      </c>
      <c r="Q2716" s="2">
        <v>0</v>
      </c>
      <c r="R2716" s="2">
        <v>2713</v>
      </c>
      <c r="S2716" s="2">
        <v>1476900</v>
      </c>
      <c r="T2716" s="2">
        <v>75565000</v>
      </c>
      <c r="U2716" s="2">
        <v>238</v>
      </c>
      <c r="V2716" s="2">
        <v>209</v>
      </c>
      <c r="W2716" s="2">
        <v>44</v>
      </c>
      <c r="X2716" s="2">
        <v>835</v>
      </c>
      <c r="Y2716" s="2">
        <v>205</v>
      </c>
      <c r="Z2716" s="2">
        <v>459</v>
      </c>
      <c r="AA2716" s="9">
        <f t="shared" si="380"/>
        <v>29268</v>
      </c>
      <c r="AB2716" s="9">
        <f t="shared" si="381"/>
        <v>4249</v>
      </c>
      <c r="AC2716" s="9">
        <f t="shared" si="382"/>
        <v>2919</v>
      </c>
      <c r="AD2716" s="9">
        <f t="shared" si="383"/>
        <v>2713</v>
      </c>
      <c r="AE2716" s="44">
        <f t="shared" si="384"/>
        <v>4.5380885495478221E-5</v>
      </c>
      <c r="AF2716" s="9">
        <f t="shared" si="385"/>
        <v>582</v>
      </c>
      <c r="AG2716" s="9">
        <f t="shared" si="378"/>
        <v>664</v>
      </c>
      <c r="AH2716" s="44">
        <f t="shared" si="386"/>
        <v>5.8786099501171397E-5</v>
      </c>
      <c r="AI2716">
        <f>AA2716/'Totals and Drop Down Lists'!W$6*Inputs!E$37</f>
        <v>26550.185436462132</v>
      </c>
      <c r="AJ2716">
        <f>AB2716/'Totals and Drop Down Lists'!X$6*Inputs!F$37</f>
        <v>13980.855139534142</v>
      </c>
      <c r="AK2716">
        <f>AC2716/'Totals and Drop Down Lists'!Y$6*Inputs!G$37</f>
        <v>19243.033998255993</v>
      </c>
      <c r="AL2716">
        <f>AD2716/'Totals and Drop Down Lists'!Z$6*Inputs!H$37</f>
        <v>21751.480945493418</v>
      </c>
      <c r="AM2716">
        <f>AE2716/'Totals and Drop Down Lists'!AA$6*Inputs!I$37</f>
        <v>5649.436954021131</v>
      </c>
      <c r="AN2716">
        <f>AF2716/'Totals and Drop Down Lists'!AB$6*Inputs!J$37</f>
        <v>11614.79540768064</v>
      </c>
      <c r="AO2716">
        <f>AG2716/'Totals and Drop Down Lists'!AC$6*Inputs!K$37</f>
        <v>12366.054582916835</v>
      </c>
      <c r="AP2716">
        <f>AH2716/'Totals and Drop Down Lists'!AD$6*Inputs!L$37</f>
        <v>13834.127448999985</v>
      </c>
      <c r="AQ2716">
        <f>IF(OR($D2716="51",$D2716="52",$D2716="61"),(AA2716/'Totals and Drop Down Lists'!W$4)*Inputs!E$38,0)</f>
        <v>0</v>
      </c>
      <c r="AR2716">
        <f>IF(OR($D2716="51",$D2716="52",$D2716="61"),(AB2716/'Totals and Drop Down Lists'!X$4)*Inputs!F$38,0)</f>
        <v>0</v>
      </c>
      <c r="AS2716">
        <f>IF(OR($D2716="51",$D2716="52",$D2716="61"),(AC2716/'Totals and Drop Down Lists'!Y$4)*Inputs!G$38,0)</f>
        <v>0</v>
      </c>
      <c r="AT2716">
        <f>IF(OR($D2716="51",$D2716="52",$D2716="61"),(AD2716/'Totals and Drop Down Lists'!Z$4)*Inputs!H$38,0)</f>
        <v>0</v>
      </c>
      <c r="AU2716">
        <f>IF(OR($D2716="51",$D2716="52",$D2716="61"),(AE2716/'Totals and Drop Down Lists'!AA$4)*Inputs!I$38,0)</f>
        <v>0</v>
      </c>
      <c r="AV2716">
        <f>IF(OR($D2716="51",$D2716="52",$D2716="61"),(AF2716/'Totals and Drop Down Lists'!AB$4)*Inputs!J$38,0)</f>
        <v>0</v>
      </c>
      <c r="AW2716">
        <f>IF(OR($D2716="51",$D2716="52",$D2716="61"),(AG2716/'Totals and Drop Down Lists'!AC$4)*Inputs!K$38,0)</f>
        <v>0</v>
      </c>
      <c r="AX2716">
        <f>IF(OR($D2716="51",$D2716="52",$D2716="61"),(AH2716/'Totals and Drop Down Lists'!AD$4)*Inputs!L$38,0)</f>
        <v>0</v>
      </c>
      <c r="AY2716">
        <f>IF(OR($D2716="51",$D2716="52",$D2716="61"),0,(AA2716/'Totals and Drop Down Lists'!W$5)*Inputs!E$39)</f>
        <v>0</v>
      </c>
      <c r="AZ2716">
        <f>IF(OR($D2716="51",$D2716="52",$D2716="61"),0,(AB2716/'Totals and Drop Down Lists'!X$5)*Inputs!F$39)</f>
        <v>0</v>
      </c>
      <c r="BA2716">
        <f>IF(OR($D2716="51",$D2716="52",$D2716="61"),0,(AC2716/'Totals and Drop Down Lists'!Y$5)*Inputs!G$39)</f>
        <v>0</v>
      </c>
      <c r="BB2716">
        <f>IF(OR($D2716="51",$D2716="52",$D2716="61"),0,(AD2716/'Totals and Drop Down Lists'!Z$5)*Inputs!H$39)</f>
        <v>0</v>
      </c>
      <c r="BC2716">
        <f>IF(OR($D2716="51",$D2716="52",$D2716="61"),0,(AE2716/'Totals and Drop Down Lists'!AA$5)*Inputs!I$39)</f>
        <v>0</v>
      </c>
      <c r="BD2716">
        <f>IF(OR($D2716="51",$D2716="52",$D2716="61"),0,(AF2716/'Totals and Drop Down Lists'!AB$5)*Inputs!J$39)</f>
        <v>0</v>
      </c>
      <c r="BE2716">
        <f>IF(OR($D2716="51",$D2716="52",$D2716="61"),0,(AG2716/'Totals and Drop Down Lists'!AC$5)*Inputs!K$39)</f>
        <v>0</v>
      </c>
      <c r="BF2716">
        <f>IF(OR($D2716="51",$D2716="52",$D2716="61"),0,(AH2716/'Totals and Drop Down Lists'!AD$5)*Inputs!L$39)</f>
        <v>0</v>
      </c>
      <c r="BG2716" s="10">
        <f t="shared" si="379"/>
        <v>124989.96991336427</v>
      </c>
    </row>
    <row r="2717" spans="1:59">
      <c r="A2717" s="1" t="s">
        <v>7622</v>
      </c>
      <c r="B2717" s="1" t="s">
        <v>4504</v>
      </c>
      <c r="C2717" s="1" t="s">
        <v>3356</v>
      </c>
      <c r="D2717" s="1" t="s">
        <v>25</v>
      </c>
      <c r="E2717" s="1" t="s">
        <v>4583</v>
      </c>
      <c r="F2717" s="2">
        <v>42841</v>
      </c>
      <c r="G2717" s="2">
        <v>65</v>
      </c>
      <c r="H2717" s="2">
        <v>0</v>
      </c>
      <c r="I2717" s="2">
        <v>6616</v>
      </c>
      <c r="J2717" s="2">
        <v>12467</v>
      </c>
      <c r="K2717" s="2">
        <v>2987</v>
      </c>
      <c r="L2717" s="2">
        <v>308</v>
      </c>
      <c r="M2717" s="2">
        <v>12</v>
      </c>
      <c r="N2717" s="2">
        <v>16</v>
      </c>
      <c r="O2717" s="2">
        <v>124</v>
      </c>
      <c r="P2717" s="2">
        <v>12</v>
      </c>
      <c r="Q2717" s="2">
        <v>0</v>
      </c>
      <c r="R2717" s="2">
        <v>3129</v>
      </c>
      <c r="S2717" s="2">
        <v>1390700</v>
      </c>
      <c r="T2717" s="2">
        <v>110368400</v>
      </c>
      <c r="U2717" s="2">
        <v>180</v>
      </c>
      <c r="V2717" s="2">
        <v>330</v>
      </c>
      <c r="W2717" s="2">
        <v>75</v>
      </c>
      <c r="X2717" s="2">
        <v>689</v>
      </c>
      <c r="Y2717" s="2">
        <v>65</v>
      </c>
      <c r="Z2717" s="2">
        <v>303</v>
      </c>
      <c r="AA2717" s="9">
        <f t="shared" si="380"/>
        <v>42841</v>
      </c>
      <c r="AB2717" s="9">
        <f t="shared" si="381"/>
        <v>6551</v>
      </c>
      <c r="AC2717" s="9">
        <f t="shared" si="382"/>
        <v>3601</v>
      </c>
      <c r="AD2717" s="9">
        <f t="shared" si="383"/>
        <v>3129</v>
      </c>
      <c r="AE2717" s="44">
        <f t="shared" si="384"/>
        <v>4.9980922962409475E-5</v>
      </c>
      <c r="AF2717" s="9">
        <f t="shared" si="385"/>
        <v>284</v>
      </c>
      <c r="AG2717" s="9">
        <f t="shared" si="378"/>
        <v>368</v>
      </c>
      <c r="AH2717" s="44">
        <f t="shared" si="386"/>
        <v>3.2807426769988712E-5</v>
      </c>
      <c r="AI2717">
        <f>AA2717/'Totals and Drop Down Lists'!W$6*Inputs!E$37</f>
        <v>38862.802182707193</v>
      </c>
      <c r="AJ2717">
        <f>AB2717/'Totals and Drop Down Lists'!X$6*Inputs!F$37</f>
        <v>21555.326434240567</v>
      </c>
      <c r="AK2717">
        <f>AC2717/'Totals and Drop Down Lists'!Y$6*Inputs!G$37</f>
        <v>23739.008368523409</v>
      </c>
      <c r="AL2717">
        <f>AD2717/'Totals and Drop Down Lists'!Z$6*Inputs!H$37</f>
        <v>25086.761473810879</v>
      </c>
      <c r="AM2717">
        <f>AE2717/'Totals and Drop Down Lists'!AA$6*Inputs!I$37</f>
        <v>6222.0926299037128</v>
      </c>
      <c r="AN2717">
        <f>AF2717/'Totals and Drop Down Lists'!AB$6*Inputs!J$37</f>
        <v>5667.7008518579069</v>
      </c>
      <c r="AO2717">
        <f>AG2717/'Totals and Drop Down Lists'!AC$6*Inputs!K$37</f>
        <v>6853.4760339057157</v>
      </c>
      <c r="AP2717">
        <f>AH2717/'Totals and Drop Down Lists'!AD$6*Inputs!L$37</f>
        <v>7720.5687579376463</v>
      </c>
      <c r="AQ2717">
        <f>IF(OR($D2717="51",$D2717="52",$D2717="61"),(AA2717/'Totals and Drop Down Lists'!W$4)*Inputs!E$38,0)</f>
        <v>0</v>
      </c>
      <c r="AR2717">
        <f>IF(OR($D2717="51",$D2717="52",$D2717="61"),(AB2717/'Totals and Drop Down Lists'!X$4)*Inputs!F$38,0)</f>
        <v>0</v>
      </c>
      <c r="AS2717">
        <f>IF(OR($D2717="51",$D2717="52",$D2717="61"),(AC2717/'Totals and Drop Down Lists'!Y$4)*Inputs!G$38,0)</f>
        <v>0</v>
      </c>
      <c r="AT2717">
        <f>IF(OR($D2717="51",$D2717="52",$D2717="61"),(AD2717/'Totals and Drop Down Lists'!Z$4)*Inputs!H$38,0)</f>
        <v>0</v>
      </c>
      <c r="AU2717">
        <f>IF(OR($D2717="51",$D2717="52",$D2717="61"),(AE2717/'Totals and Drop Down Lists'!AA$4)*Inputs!I$38,0)</f>
        <v>0</v>
      </c>
      <c r="AV2717">
        <f>IF(OR($D2717="51",$D2717="52",$D2717="61"),(AF2717/'Totals and Drop Down Lists'!AB$4)*Inputs!J$38,0)</f>
        <v>0</v>
      </c>
      <c r="AW2717">
        <f>IF(OR($D2717="51",$D2717="52",$D2717="61"),(AG2717/'Totals and Drop Down Lists'!AC$4)*Inputs!K$38,0)</f>
        <v>0</v>
      </c>
      <c r="AX2717">
        <f>IF(OR($D2717="51",$D2717="52",$D2717="61"),(AH2717/'Totals and Drop Down Lists'!AD$4)*Inputs!L$38,0)</f>
        <v>0</v>
      </c>
      <c r="AY2717">
        <f>IF(OR($D2717="51",$D2717="52",$D2717="61"),0,(AA2717/'Totals and Drop Down Lists'!W$5)*Inputs!E$39)</f>
        <v>0</v>
      </c>
      <c r="AZ2717">
        <f>IF(OR($D2717="51",$D2717="52",$D2717="61"),0,(AB2717/'Totals and Drop Down Lists'!X$5)*Inputs!F$39)</f>
        <v>0</v>
      </c>
      <c r="BA2717">
        <f>IF(OR($D2717="51",$D2717="52",$D2717="61"),0,(AC2717/'Totals and Drop Down Lists'!Y$5)*Inputs!G$39)</f>
        <v>0</v>
      </c>
      <c r="BB2717">
        <f>IF(OR($D2717="51",$D2717="52",$D2717="61"),0,(AD2717/'Totals and Drop Down Lists'!Z$5)*Inputs!H$39)</f>
        <v>0</v>
      </c>
      <c r="BC2717">
        <f>IF(OR($D2717="51",$D2717="52",$D2717="61"),0,(AE2717/'Totals and Drop Down Lists'!AA$5)*Inputs!I$39)</f>
        <v>0</v>
      </c>
      <c r="BD2717">
        <f>IF(OR($D2717="51",$D2717="52",$D2717="61"),0,(AF2717/'Totals and Drop Down Lists'!AB$5)*Inputs!J$39)</f>
        <v>0</v>
      </c>
      <c r="BE2717">
        <f>IF(OR($D2717="51",$D2717="52",$D2717="61"),0,(AG2717/'Totals and Drop Down Lists'!AC$5)*Inputs!K$39)</f>
        <v>0</v>
      </c>
      <c r="BF2717">
        <f>IF(OR($D2717="51",$D2717="52",$D2717="61"),0,(AH2717/'Totals and Drop Down Lists'!AD$5)*Inputs!L$39)</f>
        <v>0</v>
      </c>
      <c r="BG2717" s="10">
        <f t="shared" si="379"/>
        <v>135707.73673288702</v>
      </c>
    </row>
    <row r="2718" spans="1:59">
      <c r="A2718" s="1" t="s">
        <v>7622</v>
      </c>
      <c r="B2718" s="1" t="s">
        <v>4504</v>
      </c>
      <c r="C2718" s="1" t="s">
        <v>3235</v>
      </c>
      <c r="D2718" s="1" t="s">
        <v>25</v>
      </c>
      <c r="E2718" s="1" t="s">
        <v>4584</v>
      </c>
      <c r="F2718" s="2">
        <v>59390</v>
      </c>
      <c r="G2718" s="2">
        <v>426</v>
      </c>
      <c r="H2718" s="2">
        <v>9</v>
      </c>
      <c r="I2718" s="2">
        <v>7916</v>
      </c>
      <c r="J2718" s="2">
        <v>22361</v>
      </c>
      <c r="K2718" s="2">
        <v>6068</v>
      </c>
      <c r="L2718" s="2">
        <v>194</v>
      </c>
      <c r="M2718" s="2">
        <v>42</v>
      </c>
      <c r="N2718" s="2">
        <v>9</v>
      </c>
      <c r="O2718" s="2">
        <v>98</v>
      </c>
      <c r="P2718" s="2">
        <v>72</v>
      </c>
      <c r="Q2718" s="2">
        <v>33</v>
      </c>
      <c r="R2718" s="2">
        <v>7550</v>
      </c>
      <c r="S2718" s="2">
        <v>3551200</v>
      </c>
      <c r="T2718" s="2">
        <v>198828500</v>
      </c>
      <c r="U2718" s="2">
        <v>842</v>
      </c>
      <c r="V2718" s="2">
        <v>473</v>
      </c>
      <c r="W2718" s="2">
        <v>85</v>
      </c>
      <c r="X2718" s="2">
        <v>1347</v>
      </c>
      <c r="Y2718" s="2">
        <v>202</v>
      </c>
      <c r="Z2718" s="2">
        <v>671</v>
      </c>
      <c r="AA2718" s="9">
        <f t="shared" si="380"/>
        <v>59390</v>
      </c>
      <c r="AB2718" s="9">
        <f t="shared" si="381"/>
        <v>7481</v>
      </c>
      <c r="AC2718" s="9">
        <f t="shared" si="382"/>
        <v>7998</v>
      </c>
      <c r="AD2718" s="9">
        <f t="shared" si="383"/>
        <v>7550</v>
      </c>
      <c r="AE2718" s="44">
        <f t="shared" si="384"/>
        <v>1.1499943550886056E-4</v>
      </c>
      <c r="AF2718" s="9">
        <f t="shared" si="385"/>
        <v>789</v>
      </c>
      <c r="AG2718" s="9">
        <f t="shared" si="378"/>
        <v>873</v>
      </c>
      <c r="AH2718" s="44">
        <f t="shared" si="386"/>
        <v>8.8149464940806625E-5</v>
      </c>
      <c r="AI2718">
        <f>AA2718/'Totals and Drop Down Lists'!W$6*Inputs!E$37</f>
        <v>53875.068780630252</v>
      </c>
      <c r="AJ2718">
        <f>AB2718/'Totals and Drop Down Lists'!X$6*Inputs!F$37</f>
        <v>24615.3865142045</v>
      </c>
      <c r="AK2718">
        <f>AC2718/'Totals and Drop Down Lists'!Y$6*Inputs!G$37</f>
        <v>52725.517614954239</v>
      </c>
      <c r="AL2718">
        <f>AD2718/'Totals and Drop Down Lists'!Z$6*Inputs!H$37</f>
        <v>60532.13458845386</v>
      </c>
      <c r="AM2718">
        <f>AE2718/'Totals and Drop Down Lists'!AA$6*Inputs!I$37</f>
        <v>14316.205018081044</v>
      </c>
      <c r="AN2718">
        <f>AF2718/'Totals and Drop Down Lists'!AB$6*Inputs!J$37</f>
        <v>15745.830887732001</v>
      </c>
      <c r="AO2718">
        <f>AG2718/'Totals and Drop Down Lists'!AC$6*Inputs!K$37</f>
        <v>16258.382004346984</v>
      </c>
      <c r="AP2718">
        <f>AH2718/'Totals and Drop Down Lists'!AD$6*Inputs!L$37</f>
        <v>20744.205567303798</v>
      </c>
      <c r="AQ2718">
        <f>IF(OR($D2718="51",$D2718="52",$D2718="61"),(AA2718/'Totals and Drop Down Lists'!W$4)*Inputs!E$38,0)</f>
        <v>0</v>
      </c>
      <c r="AR2718">
        <f>IF(OR($D2718="51",$D2718="52",$D2718="61"),(AB2718/'Totals and Drop Down Lists'!X$4)*Inputs!F$38,0)</f>
        <v>0</v>
      </c>
      <c r="AS2718">
        <f>IF(OR($D2718="51",$D2718="52",$D2718="61"),(AC2718/'Totals and Drop Down Lists'!Y$4)*Inputs!G$38,0)</f>
        <v>0</v>
      </c>
      <c r="AT2718">
        <f>IF(OR($D2718="51",$D2718="52",$D2718="61"),(AD2718/'Totals and Drop Down Lists'!Z$4)*Inputs!H$38,0)</f>
        <v>0</v>
      </c>
      <c r="AU2718">
        <f>IF(OR($D2718="51",$D2718="52",$D2718="61"),(AE2718/'Totals and Drop Down Lists'!AA$4)*Inputs!I$38,0)</f>
        <v>0</v>
      </c>
      <c r="AV2718">
        <f>IF(OR($D2718="51",$D2718="52",$D2718="61"),(AF2718/'Totals and Drop Down Lists'!AB$4)*Inputs!J$38,0)</f>
        <v>0</v>
      </c>
      <c r="AW2718">
        <f>IF(OR($D2718="51",$D2718="52",$D2718="61"),(AG2718/'Totals and Drop Down Lists'!AC$4)*Inputs!K$38,0)</f>
        <v>0</v>
      </c>
      <c r="AX2718">
        <f>IF(OR($D2718="51",$D2718="52",$D2718="61"),(AH2718/'Totals and Drop Down Lists'!AD$4)*Inputs!L$38,0)</f>
        <v>0</v>
      </c>
      <c r="AY2718">
        <f>IF(OR($D2718="51",$D2718="52",$D2718="61"),0,(AA2718/'Totals and Drop Down Lists'!W$5)*Inputs!E$39)</f>
        <v>0</v>
      </c>
      <c r="AZ2718">
        <f>IF(OR($D2718="51",$D2718="52",$D2718="61"),0,(AB2718/'Totals and Drop Down Lists'!X$5)*Inputs!F$39)</f>
        <v>0</v>
      </c>
      <c r="BA2718">
        <f>IF(OR($D2718="51",$D2718="52",$D2718="61"),0,(AC2718/'Totals and Drop Down Lists'!Y$5)*Inputs!G$39)</f>
        <v>0</v>
      </c>
      <c r="BB2718">
        <f>IF(OR($D2718="51",$D2718="52",$D2718="61"),0,(AD2718/'Totals and Drop Down Lists'!Z$5)*Inputs!H$39)</f>
        <v>0</v>
      </c>
      <c r="BC2718">
        <f>IF(OR($D2718="51",$D2718="52",$D2718="61"),0,(AE2718/'Totals and Drop Down Lists'!AA$5)*Inputs!I$39)</f>
        <v>0</v>
      </c>
      <c r="BD2718">
        <f>IF(OR($D2718="51",$D2718="52",$D2718="61"),0,(AF2718/'Totals and Drop Down Lists'!AB$5)*Inputs!J$39)</f>
        <v>0</v>
      </c>
      <c r="BE2718">
        <f>IF(OR($D2718="51",$D2718="52",$D2718="61"),0,(AG2718/'Totals and Drop Down Lists'!AC$5)*Inputs!K$39)</f>
        <v>0</v>
      </c>
      <c r="BF2718">
        <f>IF(OR($D2718="51",$D2718="52",$D2718="61"),0,(AH2718/'Totals and Drop Down Lists'!AD$5)*Inputs!L$39)</f>
        <v>0</v>
      </c>
      <c r="BG2718" s="10">
        <f t="shared" si="379"/>
        <v>258812.73097570671</v>
      </c>
    </row>
    <row r="2719" spans="1:59">
      <c r="A2719" s="1" t="s">
        <v>7622</v>
      </c>
      <c r="B2719" s="1" t="s">
        <v>4504</v>
      </c>
      <c r="C2719" s="1" t="s">
        <v>76</v>
      </c>
      <c r="D2719" s="1" t="s">
        <v>25</v>
      </c>
      <c r="E2719" s="1" t="s">
        <v>4585</v>
      </c>
      <c r="F2719" s="2">
        <v>33034</v>
      </c>
      <c r="G2719" s="2">
        <v>314</v>
      </c>
      <c r="H2719" s="2">
        <v>0</v>
      </c>
      <c r="I2719" s="2">
        <v>8028</v>
      </c>
      <c r="J2719" s="2">
        <v>13288</v>
      </c>
      <c r="K2719" s="2">
        <v>4354</v>
      </c>
      <c r="L2719" s="2">
        <v>122</v>
      </c>
      <c r="M2719" s="2">
        <v>0</v>
      </c>
      <c r="N2719" s="2">
        <v>8</v>
      </c>
      <c r="O2719" s="2">
        <v>104</v>
      </c>
      <c r="P2719" s="2">
        <v>39</v>
      </c>
      <c r="Q2719" s="2">
        <v>0</v>
      </c>
      <c r="R2719" s="2">
        <v>3049</v>
      </c>
      <c r="S2719" s="2">
        <v>2225000</v>
      </c>
      <c r="T2719" s="2">
        <v>128625500</v>
      </c>
      <c r="U2719" s="2">
        <v>164</v>
      </c>
      <c r="V2719" s="2">
        <v>554</v>
      </c>
      <c r="W2719" s="2">
        <v>60</v>
      </c>
      <c r="X2719" s="2">
        <v>1345</v>
      </c>
      <c r="Y2719" s="2">
        <v>190</v>
      </c>
      <c r="Z2719" s="2">
        <v>834</v>
      </c>
      <c r="AA2719" s="9">
        <f t="shared" si="380"/>
        <v>33034</v>
      </c>
      <c r="AB2719" s="9">
        <f t="shared" si="381"/>
        <v>7714</v>
      </c>
      <c r="AC2719" s="9">
        <f t="shared" si="382"/>
        <v>3322</v>
      </c>
      <c r="AD2719" s="9">
        <f t="shared" si="383"/>
        <v>3049</v>
      </c>
      <c r="AE2719" s="44">
        <f t="shared" si="384"/>
        <v>9.9635250243102611E-5</v>
      </c>
      <c r="AF2719" s="9">
        <f t="shared" si="385"/>
        <v>731</v>
      </c>
      <c r="AG2719" s="9">
        <f t="shared" si="378"/>
        <v>1024</v>
      </c>
      <c r="AH2719" s="44">
        <f t="shared" si="386"/>
        <v>1.2484749940550052E-4</v>
      </c>
      <c r="AI2719">
        <f>AA2719/'Totals and Drop Down Lists'!W$6*Inputs!E$37</f>
        <v>29966.47620978851</v>
      </c>
      <c r="AJ2719">
        <f>AB2719/'Totals and Drop Down Lists'!X$6*Inputs!F$37</f>
        <v>25382.046727786863</v>
      </c>
      <c r="AK2719">
        <f>AC2719/'Totals and Drop Down Lists'!Y$6*Inputs!G$37</f>
        <v>21899.746126141286</v>
      </c>
      <c r="AL2719">
        <f>AD2719/'Totals and Drop Down Lists'!Z$6*Inputs!H$37</f>
        <v>24445.361372211366</v>
      </c>
      <c r="AM2719">
        <f>AE2719/'Totals and Drop Down Lists'!AA$6*Inputs!I$37</f>
        <v>12403.5275755607</v>
      </c>
      <c r="AN2719">
        <f>AF2719/'Totals and Drop Down Lists'!AB$6*Inputs!J$37</f>
        <v>14588.342685592006</v>
      </c>
      <c r="AO2719">
        <f>AG2719/'Totals and Drop Down Lists'!AC$6*Inputs!K$37</f>
        <v>19070.542007389817</v>
      </c>
      <c r="AP2719">
        <f>AH2719/'Totals and Drop Down Lists'!AD$6*Inputs!L$37</f>
        <v>29380.350680184656</v>
      </c>
      <c r="AQ2719">
        <f>IF(OR($D2719="51",$D2719="52",$D2719="61"),(AA2719/'Totals and Drop Down Lists'!W$4)*Inputs!E$38,0)</f>
        <v>0</v>
      </c>
      <c r="AR2719">
        <f>IF(OR($D2719="51",$D2719="52",$D2719="61"),(AB2719/'Totals and Drop Down Lists'!X$4)*Inputs!F$38,0)</f>
        <v>0</v>
      </c>
      <c r="AS2719">
        <f>IF(OR($D2719="51",$D2719="52",$D2719="61"),(AC2719/'Totals and Drop Down Lists'!Y$4)*Inputs!G$38,0)</f>
        <v>0</v>
      </c>
      <c r="AT2719">
        <f>IF(OR($D2719="51",$D2719="52",$D2719="61"),(AD2719/'Totals and Drop Down Lists'!Z$4)*Inputs!H$38,0)</f>
        <v>0</v>
      </c>
      <c r="AU2719">
        <f>IF(OR($D2719="51",$D2719="52",$D2719="61"),(AE2719/'Totals and Drop Down Lists'!AA$4)*Inputs!I$38,0)</f>
        <v>0</v>
      </c>
      <c r="AV2719">
        <f>IF(OR($D2719="51",$D2719="52",$D2719="61"),(AF2719/'Totals and Drop Down Lists'!AB$4)*Inputs!J$38,0)</f>
        <v>0</v>
      </c>
      <c r="AW2719">
        <f>IF(OR($D2719="51",$D2719="52",$D2719="61"),(AG2719/'Totals and Drop Down Lists'!AC$4)*Inputs!K$38,0)</f>
        <v>0</v>
      </c>
      <c r="AX2719">
        <f>IF(OR($D2719="51",$D2719="52",$D2719="61"),(AH2719/'Totals and Drop Down Lists'!AD$4)*Inputs!L$38,0)</f>
        <v>0</v>
      </c>
      <c r="AY2719">
        <f>IF(OR($D2719="51",$D2719="52",$D2719="61"),0,(AA2719/'Totals and Drop Down Lists'!W$5)*Inputs!E$39)</f>
        <v>0</v>
      </c>
      <c r="AZ2719">
        <f>IF(OR($D2719="51",$D2719="52",$D2719="61"),0,(AB2719/'Totals and Drop Down Lists'!X$5)*Inputs!F$39)</f>
        <v>0</v>
      </c>
      <c r="BA2719">
        <f>IF(OR($D2719="51",$D2719="52",$D2719="61"),0,(AC2719/'Totals and Drop Down Lists'!Y$5)*Inputs!G$39)</f>
        <v>0</v>
      </c>
      <c r="BB2719">
        <f>IF(OR($D2719="51",$D2719="52",$D2719="61"),0,(AD2719/'Totals and Drop Down Lists'!Z$5)*Inputs!H$39)</f>
        <v>0</v>
      </c>
      <c r="BC2719">
        <f>IF(OR($D2719="51",$D2719="52",$D2719="61"),0,(AE2719/'Totals and Drop Down Lists'!AA$5)*Inputs!I$39)</f>
        <v>0</v>
      </c>
      <c r="BD2719">
        <f>IF(OR($D2719="51",$D2719="52",$D2719="61"),0,(AF2719/'Totals and Drop Down Lists'!AB$5)*Inputs!J$39)</f>
        <v>0</v>
      </c>
      <c r="BE2719">
        <f>IF(OR($D2719="51",$D2719="52",$D2719="61"),0,(AG2719/'Totals and Drop Down Lists'!AC$5)*Inputs!K$39)</f>
        <v>0</v>
      </c>
      <c r="BF2719">
        <f>IF(OR($D2719="51",$D2719="52",$D2719="61"),0,(AH2719/'Totals and Drop Down Lists'!AD$5)*Inputs!L$39)</f>
        <v>0</v>
      </c>
      <c r="BG2719" s="10">
        <f t="shared" si="379"/>
        <v>177136.39338465521</v>
      </c>
    </row>
    <row r="2720" spans="1:59">
      <c r="A2720" s="1" t="s">
        <v>7622</v>
      </c>
      <c r="B2720" s="1" t="s">
        <v>4504</v>
      </c>
      <c r="C2720" s="1" t="s">
        <v>438</v>
      </c>
      <c r="D2720" s="1" t="s">
        <v>58</v>
      </c>
      <c r="E2720" s="1" t="s">
        <v>4586</v>
      </c>
      <c r="F2720" s="2">
        <v>50403</v>
      </c>
      <c r="G2720" s="2">
        <v>229</v>
      </c>
      <c r="H2720" s="2">
        <v>1</v>
      </c>
      <c r="I2720" s="2">
        <v>6356</v>
      </c>
      <c r="J2720" s="2">
        <v>21017</v>
      </c>
      <c r="K2720" s="2">
        <v>4463</v>
      </c>
      <c r="L2720" s="2">
        <v>101</v>
      </c>
      <c r="M2720" s="2">
        <v>21</v>
      </c>
      <c r="N2720" s="2">
        <v>9</v>
      </c>
      <c r="O2720" s="2">
        <v>41</v>
      </c>
      <c r="P2720" s="2">
        <v>12</v>
      </c>
      <c r="Q2720" s="2">
        <v>11</v>
      </c>
      <c r="R2720" s="2">
        <v>5893</v>
      </c>
      <c r="S2720" s="2">
        <v>2136900</v>
      </c>
      <c r="T2720" s="2">
        <v>153409500</v>
      </c>
      <c r="U2720" s="2">
        <v>66</v>
      </c>
      <c r="V2720" s="2">
        <v>308</v>
      </c>
      <c r="W2720" s="2">
        <v>30</v>
      </c>
      <c r="X2720" s="2">
        <v>944</v>
      </c>
      <c r="Y2720" s="2">
        <v>111</v>
      </c>
      <c r="Z2720" s="2">
        <v>547</v>
      </c>
      <c r="AA2720" s="9">
        <f t="shared" si="380"/>
        <v>50403</v>
      </c>
      <c r="AB2720" s="9">
        <f t="shared" si="381"/>
        <v>6126</v>
      </c>
      <c r="AC2720" s="9">
        <f t="shared" si="382"/>
        <v>6088</v>
      </c>
      <c r="AD2720" s="9">
        <f t="shared" si="383"/>
        <v>5893</v>
      </c>
      <c r="AE2720" s="44">
        <f t="shared" si="384"/>
        <v>6.6187935558430133E-5</v>
      </c>
      <c r="AF2720" s="9">
        <f t="shared" si="385"/>
        <v>606</v>
      </c>
      <c r="AG2720" s="9">
        <f t="shared" si="378"/>
        <v>658</v>
      </c>
      <c r="AH2720" s="44">
        <f t="shared" si="386"/>
        <v>5.1991595190250673E-5</v>
      </c>
      <c r="AI2720">
        <f>AA2720/'Totals and Drop Down Lists'!W$6*Inputs!E$37</f>
        <v>45722.597941574451</v>
      </c>
      <c r="AJ2720">
        <f>AB2720/'Totals and Drop Down Lists'!X$6*Inputs!F$37</f>
        <v>20156.911881568874</v>
      </c>
      <c r="AK2720">
        <f>AC2720/'Totals and Drop Down Lists'!Y$6*Inputs!G$37</f>
        <v>40134.152443090949</v>
      </c>
      <c r="AL2720">
        <f>AD2720/'Totals and Drop Down Lists'!Z$6*Inputs!H$37</f>
        <v>47247.134984073986</v>
      </c>
      <c r="AM2720">
        <f>AE2720/'Totals and Drop Down Lists'!AA$6*Inputs!I$37</f>
        <v>8239.6930992327707</v>
      </c>
      <c r="AN2720">
        <f>AF2720/'Totals and Drop Down Lists'!AB$6*Inputs!J$37</f>
        <v>12093.756043048914</v>
      </c>
      <c r="AO2720">
        <f>AG2720/'Totals and Drop Down Lists'!AC$6*Inputs!K$37</f>
        <v>12254.313125842285</v>
      </c>
      <c r="AP2720">
        <f>AH2720/'Totals and Drop Down Lists'!AD$6*Inputs!L$37</f>
        <v>12235.177367472903</v>
      </c>
      <c r="AQ2720">
        <f>IF(OR($D2720="51",$D2720="52",$D2720="61"),(AA2720/'Totals and Drop Down Lists'!W$4)*Inputs!E$38,0)</f>
        <v>0</v>
      </c>
      <c r="AR2720">
        <f>IF(OR($D2720="51",$D2720="52",$D2720="61"),(AB2720/'Totals and Drop Down Lists'!X$4)*Inputs!F$38,0)</f>
        <v>0</v>
      </c>
      <c r="AS2720">
        <f>IF(OR($D2720="51",$D2720="52",$D2720="61"),(AC2720/'Totals and Drop Down Lists'!Y$4)*Inputs!G$38,0)</f>
        <v>0</v>
      </c>
      <c r="AT2720">
        <f>IF(OR($D2720="51",$D2720="52",$D2720="61"),(AD2720/'Totals and Drop Down Lists'!Z$4)*Inputs!H$38,0)</f>
        <v>0</v>
      </c>
      <c r="AU2720">
        <f>IF(OR($D2720="51",$D2720="52",$D2720="61"),(AE2720/'Totals and Drop Down Lists'!AA$4)*Inputs!I$38,0)</f>
        <v>0</v>
      </c>
      <c r="AV2720">
        <f>IF(OR($D2720="51",$D2720="52",$D2720="61"),(AF2720/'Totals and Drop Down Lists'!AB$4)*Inputs!J$38,0)</f>
        <v>0</v>
      </c>
      <c r="AW2720">
        <f>IF(OR($D2720="51",$D2720="52",$D2720="61"),(AG2720/'Totals and Drop Down Lists'!AC$4)*Inputs!K$38,0)</f>
        <v>0</v>
      </c>
      <c r="AX2720">
        <f>IF(OR($D2720="51",$D2720="52",$D2720="61"),(AH2720/'Totals and Drop Down Lists'!AD$4)*Inputs!L$38,0)</f>
        <v>0</v>
      </c>
      <c r="AY2720">
        <f>IF(OR($D2720="51",$D2720="52",$D2720="61"),0,(AA2720/'Totals and Drop Down Lists'!W$5)*Inputs!E$39)</f>
        <v>0</v>
      </c>
      <c r="AZ2720">
        <f>IF(OR($D2720="51",$D2720="52",$D2720="61"),0,(AB2720/'Totals and Drop Down Lists'!X$5)*Inputs!F$39)</f>
        <v>0</v>
      </c>
      <c r="BA2720">
        <f>IF(OR($D2720="51",$D2720="52",$D2720="61"),0,(AC2720/'Totals and Drop Down Lists'!Y$5)*Inputs!G$39)</f>
        <v>0</v>
      </c>
      <c r="BB2720">
        <f>IF(OR($D2720="51",$D2720="52",$D2720="61"),0,(AD2720/'Totals and Drop Down Lists'!Z$5)*Inputs!H$39)</f>
        <v>0</v>
      </c>
      <c r="BC2720">
        <f>IF(OR($D2720="51",$D2720="52",$D2720="61"),0,(AE2720/'Totals and Drop Down Lists'!AA$5)*Inputs!I$39)</f>
        <v>0</v>
      </c>
      <c r="BD2720">
        <f>IF(OR($D2720="51",$D2720="52",$D2720="61"),0,(AF2720/'Totals and Drop Down Lists'!AB$5)*Inputs!J$39)</f>
        <v>0</v>
      </c>
      <c r="BE2720">
        <f>IF(OR($D2720="51",$D2720="52",$D2720="61"),0,(AG2720/'Totals and Drop Down Lists'!AC$5)*Inputs!K$39)</f>
        <v>0</v>
      </c>
      <c r="BF2720">
        <f>IF(OR($D2720="51",$D2720="52",$D2720="61"),0,(AH2720/'Totals and Drop Down Lists'!AD$5)*Inputs!L$39)</f>
        <v>0</v>
      </c>
      <c r="BG2720" s="10">
        <f t="shared" si="379"/>
        <v>198083.73688590515</v>
      </c>
    </row>
    <row r="2721" spans="1:59">
      <c r="A2721" s="1" t="s">
        <v>7622</v>
      </c>
      <c r="B2721" s="1" t="s">
        <v>4504</v>
      </c>
      <c r="C2721" s="1" t="s">
        <v>2157</v>
      </c>
      <c r="D2721" s="1" t="s">
        <v>25</v>
      </c>
      <c r="E2721" s="1" t="s">
        <v>4587</v>
      </c>
      <c r="F2721" s="2">
        <v>60925</v>
      </c>
      <c r="G2721" s="2">
        <v>312</v>
      </c>
      <c r="H2721" s="2">
        <v>19</v>
      </c>
      <c r="I2721" s="2">
        <v>8180</v>
      </c>
      <c r="J2721" s="2">
        <v>22583</v>
      </c>
      <c r="K2721" s="2">
        <v>6448</v>
      </c>
      <c r="L2721" s="2">
        <v>139</v>
      </c>
      <c r="M2721" s="2">
        <v>24</v>
      </c>
      <c r="N2721" s="2">
        <v>0</v>
      </c>
      <c r="O2721" s="2">
        <v>71</v>
      </c>
      <c r="P2721" s="2">
        <v>64</v>
      </c>
      <c r="Q2721" s="2">
        <v>0</v>
      </c>
      <c r="R2721" s="2">
        <v>6307</v>
      </c>
      <c r="S2721" s="2">
        <v>3955100</v>
      </c>
      <c r="T2721" s="2">
        <v>199174400</v>
      </c>
      <c r="U2721" s="2">
        <v>217</v>
      </c>
      <c r="V2721" s="2">
        <v>502</v>
      </c>
      <c r="W2721" s="2">
        <v>10</v>
      </c>
      <c r="X2721" s="2">
        <v>1774</v>
      </c>
      <c r="Y2721" s="2">
        <v>139</v>
      </c>
      <c r="Z2721" s="2">
        <v>1233</v>
      </c>
      <c r="AA2721" s="9">
        <f t="shared" si="380"/>
        <v>60925</v>
      </c>
      <c r="AB2721" s="9">
        <f t="shared" si="381"/>
        <v>7849</v>
      </c>
      <c r="AC2721" s="9">
        <f t="shared" si="382"/>
        <v>6605</v>
      </c>
      <c r="AD2721" s="9">
        <f t="shared" si="383"/>
        <v>6307</v>
      </c>
      <c r="AE2721" s="44">
        <f t="shared" si="384"/>
        <v>1.285772725418769E-4</v>
      </c>
      <c r="AF2721" s="9">
        <f t="shared" si="385"/>
        <v>1262</v>
      </c>
      <c r="AG2721" s="9">
        <f t="shared" si="378"/>
        <v>1372</v>
      </c>
      <c r="AH2721" s="44">
        <f t="shared" si="386"/>
        <v>1.4576343425933943E-4</v>
      </c>
      <c r="AI2721">
        <f>AA2721/'Totals and Drop Down Lists'!W$6*Inputs!E$37</f>
        <v>55267.529305605283</v>
      </c>
      <c r="AJ2721">
        <f>AB2721/'Totals and Drop Down Lists'!X$6*Inputs!F$37</f>
        <v>25826.248997459046</v>
      </c>
      <c r="AK2721">
        <f>AC2721/'Totals and Drop Down Lists'!Y$6*Inputs!G$37</f>
        <v>43542.391078616252</v>
      </c>
      <c r="AL2721">
        <f>AD2721/'Totals and Drop Down Lists'!Z$6*Inputs!H$37</f>
        <v>50566.380509851457</v>
      </c>
      <c r="AM2721">
        <f>AE2721/'Totals and Drop Down Lists'!AA$6*Inputs!I$37</f>
        <v>16006.501129593507</v>
      </c>
      <c r="AN2721">
        <f>AF2721/'Totals and Drop Down Lists'!AB$6*Inputs!J$37</f>
        <v>25185.346743115068</v>
      </c>
      <c r="AO2721">
        <f>AG2721/'Totals and Drop Down Lists'!AC$6*Inputs!K$37</f>
        <v>25551.546517713701</v>
      </c>
      <c r="AP2721">
        <f>AH2721/'Totals and Drop Down Lists'!AD$6*Inputs!L$37</f>
        <v>34302.495727028981</v>
      </c>
      <c r="AQ2721">
        <f>IF(OR($D2721="51",$D2721="52",$D2721="61"),(AA2721/'Totals and Drop Down Lists'!W$4)*Inputs!E$38,0)</f>
        <v>0</v>
      </c>
      <c r="AR2721">
        <f>IF(OR($D2721="51",$D2721="52",$D2721="61"),(AB2721/'Totals and Drop Down Lists'!X$4)*Inputs!F$38,0)</f>
        <v>0</v>
      </c>
      <c r="AS2721">
        <f>IF(OR($D2721="51",$D2721="52",$D2721="61"),(AC2721/'Totals and Drop Down Lists'!Y$4)*Inputs!G$38,0)</f>
        <v>0</v>
      </c>
      <c r="AT2721">
        <f>IF(OR($D2721="51",$D2721="52",$D2721="61"),(AD2721/'Totals and Drop Down Lists'!Z$4)*Inputs!H$38,0)</f>
        <v>0</v>
      </c>
      <c r="AU2721">
        <f>IF(OR($D2721="51",$D2721="52",$D2721="61"),(AE2721/'Totals and Drop Down Lists'!AA$4)*Inputs!I$38,0)</f>
        <v>0</v>
      </c>
      <c r="AV2721">
        <f>IF(OR($D2721="51",$D2721="52",$D2721="61"),(AF2721/'Totals and Drop Down Lists'!AB$4)*Inputs!J$38,0)</f>
        <v>0</v>
      </c>
      <c r="AW2721">
        <f>IF(OR($D2721="51",$D2721="52",$D2721="61"),(AG2721/'Totals and Drop Down Lists'!AC$4)*Inputs!K$38,0)</f>
        <v>0</v>
      </c>
      <c r="AX2721">
        <f>IF(OR($D2721="51",$D2721="52",$D2721="61"),(AH2721/'Totals and Drop Down Lists'!AD$4)*Inputs!L$38,0)</f>
        <v>0</v>
      </c>
      <c r="AY2721">
        <f>IF(OR($D2721="51",$D2721="52",$D2721="61"),0,(AA2721/'Totals and Drop Down Lists'!W$5)*Inputs!E$39)</f>
        <v>0</v>
      </c>
      <c r="AZ2721">
        <f>IF(OR($D2721="51",$D2721="52",$D2721="61"),0,(AB2721/'Totals and Drop Down Lists'!X$5)*Inputs!F$39)</f>
        <v>0</v>
      </c>
      <c r="BA2721">
        <f>IF(OR($D2721="51",$D2721="52",$D2721="61"),0,(AC2721/'Totals and Drop Down Lists'!Y$5)*Inputs!G$39)</f>
        <v>0</v>
      </c>
      <c r="BB2721">
        <f>IF(OR($D2721="51",$D2721="52",$D2721="61"),0,(AD2721/'Totals and Drop Down Lists'!Z$5)*Inputs!H$39)</f>
        <v>0</v>
      </c>
      <c r="BC2721">
        <f>IF(OR($D2721="51",$D2721="52",$D2721="61"),0,(AE2721/'Totals and Drop Down Lists'!AA$5)*Inputs!I$39)</f>
        <v>0</v>
      </c>
      <c r="BD2721">
        <f>IF(OR($D2721="51",$D2721="52",$D2721="61"),0,(AF2721/'Totals and Drop Down Lists'!AB$5)*Inputs!J$39)</f>
        <v>0</v>
      </c>
      <c r="BE2721">
        <f>IF(OR($D2721="51",$D2721="52",$D2721="61"),0,(AG2721/'Totals and Drop Down Lists'!AC$5)*Inputs!K$39)</f>
        <v>0</v>
      </c>
      <c r="BF2721">
        <f>IF(OR($D2721="51",$D2721="52",$D2721="61"),0,(AH2721/'Totals and Drop Down Lists'!AD$5)*Inputs!L$39)</f>
        <v>0</v>
      </c>
      <c r="BG2721" s="10">
        <f t="shared" si="379"/>
        <v>276248.44000898331</v>
      </c>
    </row>
    <row r="2722" spans="1:59">
      <c r="A2722" s="1" t="s">
        <v>7622</v>
      </c>
      <c r="B2722" s="1" t="s">
        <v>4504</v>
      </c>
      <c r="C2722" s="1" t="s">
        <v>785</v>
      </c>
      <c r="D2722" s="1" t="s">
        <v>15</v>
      </c>
      <c r="E2722" s="1" t="s">
        <v>4588</v>
      </c>
      <c r="F2722" s="2">
        <v>182716</v>
      </c>
      <c r="G2722" s="2">
        <v>1414</v>
      </c>
      <c r="H2722" s="2">
        <v>93</v>
      </c>
      <c r="I2722" s="2">
        <v>17714</v>
      </c>
      <c r="J2722" s="2">
        <v>75028</v>
      </c>
      <c r="K2722" s="2">
        <v>20892</v>
      </c>
      <c r="L2722" s="2">
        <v>207</v>
      </c>
      <c r="M2722" s="2">
        <v>85</v>
      </c>
      <c r="N2722" s="2">
        <v>0</v>
      </c>
      <c r="O2722" s="2">
        <v>223</v>
      </c>
      <c r="P2722" s="2">
        <v>149</v>
      </c>
      <c r="Q2722" s="2">
        <v>37</v>
      </c>
      <c r="R2722" s="2">
        <v>9380</v>
      </c>
      <c r="S2722" s="2">
        <v>16725400</v>
      </c>
      <c r="T2722" s="2">
        <v>914245500</v>
      </c>
      <c r="U2722" s="2">
        <v>1677</v>
      </c>
      <c r="V2722" s="2">
        <v>914</v>
      </c>
      <c r="W2722" s="2">
        <v>45</v>
      </c>
      <c r="X2722" s="2">
        <v>3992</v>
      </c>
      <c r="Y2722" s="2">
        <v>437</v>
      </c>
      <c r="Z2722" s="2">
        <v>2771</v>
      </c>
      <c r="AA2722" s="9">
        <f t="shared" si="380"/>
        <v>182716</v>
      </c>
      <c r="AB2722" s="9">
        <f t="shared" si="381"/>
        <v>16207</v>
      </c>
      <c r="AC2722" s="9">
        <f t="shared" si="382"/>
        <v>10081</v>
      </c>
      <c r="AD2722" s="9">
        <f t="shared" si="383"/>
        <v>9380</v>
      </c>
      <c r="AE2722" s="44">
        <f t="shared" si="384"/>
        <v>4.0628655483006368E-4</v>
      </c>
      <c r="AF2722" s="9">
        <f t="shared" si="385"/>
        <v>3033</v>
      </c>
      <c r="AG2722" s="9">
        <f t="shared" si="378"/>
        <v>3208</v>
      </c>
      <c r="AH2722" s="44">
        <f t="shared" si="386"/>
        <v>3.3238551798484288E-4</v>
      </c>
      <c r="AI2722">
        <f>AA2722/'Totals and Drop Down Lists'!W$6*Inputs!E$37</f>
        <v>165749.06663279401</v>
      </c>
      <c r="AJ2722">
        <f>AB2722/'Totals and Drop Down Lists'!X$6*Inputs!F$37</f>
        <v>53327.305070941366</v>
      </c>
      <c r="AK2722">
        <f>AC2722/'Totals and Drop Down Lists'!Y$6*Inputs!G$37</f>
        <v>66457.35722385018</v>
      </c>
      <c r="AL2722">
        <f>AD2722/'Totals and Drop Down Lists'!Z$6*Inputs!H$37</f>
        <v>75204.161912542681</v>
      </c>
      <c r="AM2722">
        <f>AE2722/'Totals and Drop Down Lists'!AA$6*Inputs!I$37</f>
        <v>50578.349270148072</v>
      </c>
      <c r="AN2722">
        <f>AF2722/'Totals and Drop Down Lists'!AB$6*Inputs!J$37</f>
        <v>60528.650294665604</v>
      </c>
      <c r="AO2722">
        <f>AG2722/'Totals and Drop Down Lists'!AC$6*Inputs!K$37</f>
        <v>59744.432382525913</v>
      </c>
      <c r="AP2722">
        <f>AH2722/'Totals and Drop Down Lists'!AD$6*Inputs!L$37</f>
        <v>78220.253716825784</v>
      </c>
      <c r="AQ2722">
        <f>IF(OR($D2722="51",$D2722="52",$D2722="61"),(AA2722/'Totals and Drop Down Lists'!W$4)*Inputs!E$38,0)</f>
        <v>0</v>
      </c>
      <c r="AR2722">
        <f>IF(OR($D2722="51",$D2722="52",$D2722="61"),(AB2722/'Totals and Drop Down Lists'!X$4)*Inputs!F$38,0)</f>
        <v>0</v>
      </c>
      <c r="AS2722">
        <f>IF(OR($D2722="51",$D2722="52",$D2722="61"),(AC2722/'Totals and Drop Down Lists'!Y$4)*Inputs!G$38,0)</f>
        <v>0</v>
      </c>
      <c r="AT2722">
        <f>IF(OR($D2722="51",$D2722="52",$D2722="61"),(AD2722/'Totals and Drop Down Lists'!Z$4)*Inputs!H$38,0)</f>
        <v>0</v>
      </c>
      <c r="AU2722">
        <f>IF(OR($D2722="51",$D2722="52",$D2722="61"),(AE2722/'Totals and Drop Down Lists'!AA$4)*Inputs!I$38,0)</f>
        <v>0</v>
      </c>
      <c r="AV2722">
        <f>IF(OR($D2722="51",$D2722="52",$D2722="61"),(AF2722/'Totals and Drop Down Lists'!AB$4)*Inputs!J$38,0)</f>
        <v>0</v>
      </c>
      <c r="AW2722">
        <f>IF(OR($D2722="51",$D2722="52",$D2722="61"),(AG2722/'Totals and Drop Down Lists'!AC$4)*Inputs!K$38,0)</f>
        <v>0</v>
      </c>
      <c r="AX2722">
        <f>IF(OR($D2722="51",$D2722="52",$D2722="61"),(AH2722/'Totals and Drop Down Lists'!AD$4)*Inputs!L$38,0)</f>
        <v>0</v>
      </c>
      <c r="AY2722">
        <f>IF(OR($D2722="51",$D2722="52",$D2722="61"),0,(AA2722/'Totals and Drop Down Lists'!W$5)*Inputs!E$39)</f>
        <v>0</v>
      </c>
      <c r="AZ2722">
        <f>IF(OR($D2722="51",$D2722="52",$D2722="61"),0,(AB2722/'Totals and Drop Down Lists'!X$5)*Inputs!F$39)</f>
        <v>0</v>
      </c>
      <c r="BA2722">
        <f>IF(OR($D2722="51",$D2722="52",$D2722="61"),0,(AC2722/'Totals and Drop Down Lists'!Y$5)*Inputs!G$39)</f>
        <v>0</v>
      </c>
      <c r="BB2722">
        <f>IF(OR($D2722="51",$D2722="52",$D2722="61"),0,(AD2722/'Totals and Drop Down Lists'!Z$5)*Inputs!H$39)</f>
        <v>0</v>
      </c>
      <c r="BC2722">
        <f>IF(OR($D2722="51",$D2722="52",$D2722="61"),0,(AE2722/'Totals and Drop Down Lists'!AA$5)*Inputs!I$39)</f>
        <v>0</v>
      </c>
      <c r="BD2722">
        <f>IF(OR($D2722="51",$D2722="52",$D2722="61"),0,(AF2722/'Totals and Drop Down Lists'!AB$5)*Inputs!J$39)</f>
        <v>0</v>
      </c>
      <c r="BE2722">
        <f>IF(OR($D2722="51",$D2722="52",$D2722="61"),0,(AG2722/'Totals and Drop Down Lists'!AC$5)*Inputs!K$39)</f>
        <v>0</v>
      </c>
      <c r="BF2722">
        <f>IF(OR($D2722="51",$D2722="52",$D2722="61"),0,(AH2722/'Totals and Drop Down Lists'!AD$5)*Inputs!L$39)</f>
        <v>0</v>
      </c>
      <c r="BG2722" s="10">
        <f t="shared" si="379"/>
        <v>609809.57650429348</v>
      </c>
    </row>
    <row r="2723" spans="1:59">
      <c r="A2723" s="1" t="s">
        <v>7622</v>
      </c>
      <c r="B2723" s="1" t="s">
        <v>4504</v>
      </c>
      <c r="C2723" s="1" t="s">
        <v>648</v>
      </c>
      <c r="D2723" s="1" t="s">
        <v>25</v>
      </c>
      <c r="E2723" s="1" t="s">
        <v>4589</v>
      </c>
      <c r="F2723" s="2">
        <v>62309</v>
      </c>
      <c r="G2723" s="2">
        <v>340</v>
      </c>
      <c r="H2723" s="2">
        <v>19</v>
      </c>
      <c r="I2723" s="2">
        <v>11249</v>
      </c>
      <c r="J2723" s="2">
        <v>24009</v>
      </c>
      <c r="K2723" s="2">
        <v>6412</v>
      </c>
      <c r="L2723" s="2">
        <v>143</v>
      </c>
      <c r="M2723" s="2">
        <v>55</v>
      </c>
      <c r="N2723" s="2">
        <v>8</v>
      </c>
      <c r="O2723" s="2">
        <v>142</v>
      </c>
      <c r="P2723" s="2">
        <v>16</v>
      </c>
      <c r="Q2723" s="2">
        <v>0</v>
      </c>
      <c r="R2723" s="2">
        <v>3616</v>
      </c>
      <c r="S2723" s="2">
        <v>3305600</v>
      </c>
      <c r="T2723" s="2">
        <v>200586800</v>
      </c>
      <c r="U2723" s="2">
        <v>503</v>
      </c>
      <c r="V2723" s="2">
        <v>503</v>
      </c>
      <c r="W2723" s="2">
        <v>220</v>
      </c>
      <c r="X2723" s="2">
        <v>1502</v>
      </c>
      <c r="Y2723" s="2">
        <v>191</v>
      </c>
      <c r="Z2723" s="2">
        <v>896</v>
      </c>
      <c r="AA2723" s="9">
        <f t="shared" si="380"/>
        <v>62309</v>
      </c>
      <c r="AB2723" s="9">
        <f t="shared" si="381"/>
        <v>10890</v>
      </c>
      <c r="AC2723" s="9">
        <f t="shared" si="382"/>
        <v>3980</v>
      </c>
      <c r="AD2723" s="9">
        <f t="shared" si="383"/>
        <v>3616</v>
      </c>
      <c r="AE2723" s="44">
        <f t="shared" si="384"/>
        <v>1.1959382098867707E-4</v>
      </c>
      <c r="AF2723" s="9">
        <f t="shared" si="385"/>
        <v>779</v>
      </c>
      <c r="AG2723" s="9">
        <f t="shared" si="378"/>
        <v>1087</v>
      </c>
      <c r="AH2723" s="44">
        <f t="shared" si="386"/>
        <v>1.0801898011071681E-4</v>
      </c>
      <c r="AI2723">
        <f>AA2723/'Totals and Drop Down Lists'!W$6*Inputs!E$37</f>
        <v>56523.011629100693</v>
      </c>
      <c r="AJ2723">
        <f>AB2723/'Totals and Drop Down Lists'!X$6*Inputs!F$37</f>
        <v>35832.316420222836</v>
      </c>
      <c r="AK2723">
        <f>AC2723/'Totals and Drop Down Lists'!Y$6*Inputs!G$37</f>
        <v>26237.50438953712</v>
      </c>
      <c r="AL2723">
        <f>AD2723/'Totals and Drop Down Lists'!Z$6*Inputs!H$37</f>
        <v>28991.284592297903</v>
      </c>
      <c r="AM2723">
        <f>AE2723/'Totals and Drop Down Lists'!AA$6*Inputs!I$37</f>
        <v>14888.15708175948</v>
      </c>
      <c r="AN2723">
        <f>AF2723/'Totals and Drop Down Lists'!AB$6*Inputs!J$37</f>
        <v>15546.263956328556</v>
      </c>
      <c r="AO2723">
        <f>AG2723/'Totals and Drop Down Lists'!AC$6*Inputs!K$37</f>
        <v>20243.827306672589</v>
      </c>
      <c r="AP2723">
        <f>AH2723/'Totals and Drop Down Lists'!AD$6*Inputs!L$37</f>
        <v>25420.096765101312</v>
      </c>
      <c r="AQ2723">
        <f>IF(OR($D2723="51",$D2723="52",$D2723="61"),(AA2723/'Totals and Drop Down Lists'!W$4)*Inputs!E$38,0)</f>
        <v>0</v>
      </c>
      <c r="AR2723">
        <f>IF(OR($D2723="51",$D2723="52",$D2723="61"),(AB2723/'Totals and Drop Down Lists'!X$4)*Inputs!F$38,0)</f>
        <v>0</v>
      </c>
      <c r="AS2723">
        <f>IF(OR($D2723="51",$D2723="52",$D2723="61"),(AC2723/'Totals and Drop Down Lists'!Y$4)*Inputs!G$38,0)</f>
        <v>0</v>
      </c>
      <c r="AT2723">
        <f>IF(OR($D2723="51",$D2723="52",$D2723="61"),(AD2723/'Totals and Drop Down Lists'!Z$4)*Inputs!H$38,0)</f>
        <v>0</v>
      </c>
      <c r="AU2723">
        <f>IF(OR($D2723="51",$D2723="52",$D2723="61"),(AE2723/'Totals and Drop Down Lists'!AA$4)*Inputs!I$38,0)</f>
        <v>0</v>
      </c>
      <c r="AV2723">
        <f>IF(OR($D2723="51",$D2723="52",$D2723="61"),(AF2723/'Totals and Drop Down Lists'!AB$4)*Inputs!J$38,0)</f>
        <v>0</v>
      </c>
      <c r="AW2723">
        <f>IF(OR($D2723="51",$D2723="52",$D2723="61"),(AG2723/'Totals and Drop Down Lists'!AC$4)*Inputs!K$38,0)</f>
        <v>0</v>
      </c>
      <c r="AX2723">
        <f>IF(OR($D2723="51",$D2723="52",$D2723="61"),(AH2723/'Totals and Drop Down Lists'!AD$4)*Inputs!L$38,0)</f>
        <v>0</v>
      </c>
      <c r="AY2723">
        <f>IF(OR($D2723="51",$D2723="52",$D2723="61"),0,(AA2723/'Totals and Drop Down Lists'!W$5)*Inputs!E$39)</f>
        <v>0</v>
      </c>
      <c r="AZ2723">
        <f>IF(OR($D2723="51",$D2723="52",$D2723="61"),0,(AB2723/'Totals and Drop Down Lists'!X$5)*Inputs!F$39)</f>
        <v>0</v>
      </c>
      <c r="BA2723">
        <f>IF(OR($D2723="51",$D2723="52",$D2723="61"),0,(AC2723/'Totals and Drop Down Lists'!Y$5)*Inputs!G$39)</f>
        <v>0</v>
      </c>
      <c r="BB2723">
        <f>IF(OR($D2723="51",$D2723="52",$D2723="61"),0,(AD2723/'Totals and Drop Down Lists'!Z$5)*Inputs!H$39)</f>
        <v>0</v>
      </c>
      <c r="BC2723">
        <f>IF(OR($D2723="51",$D2723="52",$D2723="61"),0,(AE2723/'Totals and Drop Down Lists'!AA$5)*Inputs!I$39)</f>
        <v>0</v>
      </c>
      <c r="BD2723">
        <f>IF(OR($D2723="51",$D2723="52",$D2723="61"),0,(AF2723/'Totals and Drop Down Lists'!AB$5)*Inputs!J$39)</f>
        <v>0</v>
      </c>
      <c r="BE2723">
        <f>IF(OR($D2723="51",$D2723="52",$D2723="61"),0,(AG2723/'Totals and Drop Down Lists'!AC$5)*Inputs!K$39)</f>
        <v>0</v>
      </c>
      <c r="BF2723">
        <f>IF(OR($D2723="51",$D2723="52",$D2723="61"),0,(AH2723/'Totals and Drop Down Lists'!AD$5)*Inputs!L$39)</f>
        <v>0</v>
      </c>
      <c r="BG2723" s="10">
        <f t="shared" si="379"/>
        <v>223682.46214102046</v>
      </c>
    </row>
    <row r="2724" spans="1:59">
      <c r="A2724" s="1" t="s">
        <v>7622</v>
      </c>
      <c r="B2724" s="1" t="s">
        <v>4504</v>
      </c>
      <c r="C2724" s="1" t="s">
        <v>4590</v>
      </c>
      <c r="D2724" s="1" t="s">
        <v>58</v>
      </c>
      <c r="E2724" s="1" t="s">
        <v>4591</v>
      </c>
      <c r="F2724" s="2">
        <v>119357</v>
      </c>
      <c r="G2724" s="2">
        <v>681</v>
      </c>
      <c r="H2724" s="2">
        <v>21</v>
      </c>
      <c r="I2724" s="2">
        <v>9793</v>
      </c>
      <c r="J2724" s="2">
        <v>44324</v>
      </c>
      <c r="K2724" s="2">
        <v>8477</v>
      </c>
      <c r="L2724" s="2">
        <v>261</v>
      </c>
      <c r="M2724" s="2">
        <v>2</v>
      </c>
      <c r="N2724" s="2">
        <v>0</v>
      </c>
      <c r="O2724" s="2">
        <v>273</v>
      </c>
      <c r="P2724" s="2">
        <v>102</v>
      </c>
      <c r="Q2724" s="2">
        <v>0</v>
      </c>
      <c r="R2724" s="2">
        <v>5844</v>
      </c>
      <c r="S2724" s="2">
        <v>6214100</v>
      </c>
      <c r="T2724" s="2">
        <v>357484300</v>
      </c>
      <c r="U2724" s="2">
        <v>238</v>
      </c>
      <c r="V2724" s="2">
        <v>622</v>
      </c>
      <c r="W2724" s="2">
        <v>45</v>
      </c>
      <c r="X2724" s="2">
        <v>1834</v>
      </c>
      <c r="Y2724" s="2">
        <v>303</v>
      </c>
      <c r="Z2724" s="2">
        <v>1013</v>
      </c>
      <c r="AA2724" s="9">
        <f t="shared" si="380"/>
        <v>119357</v>
      </c>
      <c r="AB2724" s="9">
        <f t="shared" si="381"/>
        <v>9091</v>
      </c>
      <c r="AC2724" s="9">
        <f t="shared" si="382"/>
        <v>6482</v>
      </c>
      <c r="AD2724" s="9">
        <f t="shared" si="383"/>
        <v>5844</v>
      </c>
      <c r="AE2724" s="44">
        <f t="shared" si="384"/>
        <v>1.1322470714416718E-4</v>
      </c>
      <c r="AF2724" s="9">
        <f t="shared" si="385"/>
        <v>1167</v>
      </c>
      <c r="AG2724" s="9">
        <f t="shared" si="378"/>
        <v>1316</v>
      </c>
      <c r="AH2724" s="44">
        <f t="shared" si="386"/>
        <v>9.3650524177486179E-5</v>
      </c>
      <c r="AI2724">
        <f>AA2724/'Totals and Drop Down Lists'!W$6*Inputs!E$37</f>
        <v>108273.55757618598</v>
      </c>
      <c r="AJ2724">
        <f>AB2724/'Totals and Drop Down Lists'!X$6*Inputs!F$37</f>
        <v>29912.909878443137</v>
      </c>
      <c r="AK2724">
        <f>AC2724/'Totals and Drop Down Lists'!Y$6*Inputs!G$37</f>
        <v>42731.533530899396</v>
      </c>
      <c r="AL2724">
        <f>AD2724/'Totals and Drop Down Lists'!Z$6*Inputs!H$37</f>
        <v>46854.277421844286</v>
      </c>
      <c r="AM2724">
        <f>AE2724/'Totals and Drop Down Lists'!AA$6*Inputs!I$37</f>
        <v>14095.270236897739</v>
      </c>
      <c r="AN2724">
        <f>AF2724/'Totals and Drop Down Lists'!AB$6*Inputs!J$37</f>
        <v>23289.460894782314</v>
      </c>
      <c r="AO2724">
        <f>AG2724/'Totals and Drop Down Lists'!AC$6*Inputs!K$37</f>
        <v>24508.626251684571</v>
      </c>
      <c r="AP2724">
        <f>AH2724/'Totals and Drop Down Lists'!AD$6*Inputs!L$37</f>
        <v>22038.76933714886</v>
      </c>
      <c r="AQ2724">
        <f>IF(OR($D2724="51",$D2724="52",$D2724="61"),(AA2724/'Totals and Drop Down Lists'!W$4)*Inputs!E$38,0)</f>
        <v>0</v>
      </c>
      <c r="AR2724">
        <f>IF(OR($D2724="51",$D2724="52",$D2724="61"),(AB2724/'Totals and Drop Down Lists'!X$4)*Inputs!F$38,0)</f>
        <v>0</v>
      </c>
      <c r="AS2724">
        <f>IF(OR($D2724="51",$D2724="52",$D2724="61"),(AC2724/'Totals and Drop Down Lists'!Y$4)*Inputs!G$38,0)</f>
        <v>0</v>
      </c>
      <c r="AT2724">
        <f>IF(OR($D2724="51",$D2724="52",$D2724="61"),(AD2724/'Totals and Drop Down Lists'!Z$4)*Inputs!H$38,0)</f>
        <v>0</v>
      </c>
      <c r="AU2724">
        <f>IF(OR($D2724="51",$D2724="52",$D2724="61"),(AE2724/'Totals and Drop Down Lists'!AA$4)*Inputs!I$38,0)</f>
        <v>0</v>
      </c>
      <c r="AV2724">
        <f>IF(OR($D2724="51",$D2724="52",$D2724="61"),(AF2724/'Totals and Drop Down Lists'!AB$4)*Inputs!J$38,0)</f>
        <v>0</v>
      </c>
      <c r="AW2724">
        <f>IF(OR($D2724="51",$D2724="52",$D2724="61"),(AG2724/'Totals and Drop Down Lists'!AC$4)*Inputs!K$38,0)</f>
        <v>0</v>
      </c>
      <c r="AX2724">
        <f>IF(OR($D2724="51",$D2724="52",$D2724="61"),(AH2724/'Totals and Drop Down Lists'!AD$4)*Inputs!L$38,0)</f>
        <v>0</v>
      </c>
      <c r="AY2724">
        <f>IF(OR($D2724="51",$D2724="52",$D2724="61"),0,(AA2724/'Totals and Drop Down Lists'!W$5)*Inputs!E$39)</f>
        <v>0</v>
      </c>
      <c r="AZ2724">
        <f>IF(OR($D2724="51",$D2724="52",$D2724="61"),0,(AB2724/'Totals and Drop Down Lists'!X$5)*Inputs!F$39)</f>
        <v>0</v>
      </c>
      <c r="BA2724">
        <f>IF(OR($D2724="51",$D2724="52",$D2724="61"),0,(AC2724/'Totals and Drop Down Lists'!Y$5)*Inputs!G$39)</f>
        <v>0</v>
      </c>
      <c r="BB2724">
        <f>IF(OR($D2724="51",$D2724="52",$D2724="61"),0,(AD2724/'Totals and Drop Down Lists'!Z$5)*Inputs!H$39)</f>
        <v>0</v>
      </c>
      <c r="BC2724">
        <f>IF(OR($D2724="51",$D2724="52",$D2724="61"),0,(AE2724/'Totals and Drop Down Lists'!AA$5)*Inputs!I$39)</f>
        <v>0</v>
      </c>
      <c r="BD2724">
        <f>IF(OR($D2724="51",$D2724="52",$D2724="61"),0,(AF2724/'Totals and Drop Down Lists'!AB$5)*Inputs!J$39)</f>
        <v>0</v>
      </c>
      <c r="BE2724">
        <f>IF(OR($D2724="51",$D2724="52",$D2724="61"),0,(AG2724/'Totals and Drop Down Lists'!AC$5)*Inputs!K$39)</f>
        <v>0</v>
      </c>
      <c r="BF2724">
        <f>IF(OR($D2724="51",$D2724="52",$D2724="61"),0,(AH2724/'Totals and Drop Down Lists'!AD$5)*Inputs!L$39)</f>
        <v>0</v>
      </c>
      <c r="BG2724" s="10">
        <f t="shared" si="379"/>
        <v>311704.40512788628</v>
      </c>
    </row>
    <row r="2725" spans="1:59">
      <c r="A2725" s="1" t="s">
        <v>7622</v>
      </c>
      <c r="B2725" s="1" t="s">
        <v>4504</v>
      </c>
      <c r="C2725" s="1" t="s">
        <v>463</v>
      </c>
      <c r="D2725" s="1" t="s">
        <v>25</v>
      </c>
      <c r="E2725" s="1" t="s">
        <v>4592</v>
      </c>
      <c r="F2725" s="2">
        <v>45678</v>
      </c>
      <c r="G2725" s="2">
        <v>373</v>
      </c>
      <c r="H2725" s="2">
        <v>6</v>
      </c>
      <c r="I2725" s="2">
        <v>7151</v>
      </c>
      <c r="J2725" s="2">
        <v>18143</v>
      </c>
      <c r="K2725" s="2">
        <v>4705</v>
      </c>
      <c r="L2725" s="2">
        <v>117</v>
      </c>
      <c r="M2725" s="2">
        <v>9</v>
      </c>
      <c r="N2725" s="2">
        <v>4</v>
      </c>
      <c r="O2725" s="2">
        <v>91</v>
      </c>
      <c r="P2725" s="2">
        <v>32</v>
      </c>
      <c r="Q2725" s="2">
        <v>0</v>
      </c>
      <c r="R2725" s="2">
        <v>5781</v>
      </c>
      <c r="S2725" s="2">
        <v>2957200</v>
      </c>
      <c r="T2725" s="2">
        <v>145955200</v>
      </c>
      <c r="U2725" s="2">
        <v>363</v>
      </c>
      <c r="V2725" s="2">
        <v>257</v>
      </c>
      <c r="W2725" s="2">
        <v>0</v>
      </c>
      <c r="X2725" s="2">
        <v>1162</v>
      </c>
      <c r="Y2725" s="2">
        <v>146</v>
      </c>
      <c r="Z2725" s="2">
        <v>826</v>
      </c>
      <c r="AA2725" s="9">
        <f t="shared" si="380"/>
        <v>45678</v>
      </c>
      <c r="AB2725" s="9">
        <f t="shared" si="381"/>
        <v>6772</v>
      </c>
      <c r="AC2725" s="9">
        <f t="shared" si="382"/>
        <v>6034</v>
      </c>
      <c r="AD2725" s="9">
        <f t="shared" si="383"/>
        <v>5781</v>
      </c>
      <c r="AE2725" s="44">
        <f t="shared" si="384"/>
        <v>8.5213016795251766E-5</v>
      </c>
      <c r="AF2725" s="9">
        <f t="shared" si="385"/>
        <v>905</v>
      </c>
      <c r="AG2725" s="9">
        <f t="shared" si="378"/>
        <v>972</v>
      </c>
      <c r="AH2725" s="44">
        <f t="shared" si="386"/>
        <v>9.379244956630977E-5</v>
      </c>
      <c r="AI2725">
        <f>AA2725/'Totals and Drop Down Lists'!W$6*Inputs!E$37</f>
        <v>41436.359517791352</v>
      </c>
      <c r="AJ2725">
        <f>AB2725/'Totals and Drop Down Lists'!X$6*Inputs!F$37</f>
        <v>22282.502001629844</v>
      </c>
      <c r="AK2725">
        <f>AC2725/'Totals and Drop Down Lists'!Y$6*Inputs!G$37</f>
        <v>39778.166202629895</v>
      </c>
      <c r="AL2725">
        <f>AD2725/'Totals and Drop Down Lists'!Z$6*Inputs!H$37</f>
        <v>46349.174841834669</v>
      </c>
      <c r="AM2725">
        <f>AE2725/'Totals and Drop Down Lists'!AA$6*Inputs!I$37</f>
        <v>10608.113102920526</v>
      </c>
      <c r="AN2725">
        <f>AF2725/'Totals and Drop Down Lists'!AB$6*Inputs!J$37</f>
        <v>18060.807292011992</v>
      </c>
      <c r="AO2725">
        <f>AG2725/'Totals and Drop Down Lists'!AC$6*Inputs!K$37</f>
        <v>18102.116046077055</v>
      </c>
      <c r="AP2725">
        <f>AH2725/'Totals and Drop Down Lists'!AD$6*Inputs!L$37</f>
        <v>22072.16862599257</v>
      </c>
      <c r="AQ2725">
        <f>IF(OR($D2725="51",$D2725="52",$D2725="61"),(AA2725/'Totals and Drop Down Lists'!W$4)*Inputs!E$38,0)</f>
        <v>0</v>
      </c>
      <c r="AR2725">
        <f>IF(OR($D2725="51",$D2725="52",$D2725="61"),(AB2725/'Totals and Drop Down Lists'!X$4)*Inputs!F$38,0)</f>
        <v>0</v>
      </c>
      <c r="AS2725">
        <f>IF(OR($D2725="51",$D2725="52",$D2725="61"),(AC2725/'Totals and Drop Down Lists'!Y$4)*Inputs!G$38,0)</f>
        <v>0</v>
      </c>
      <c r="AT2725">
        <f>IF(OR($D2725="51",$D2725="52",$D2725="61"),(AD2725/'Totals and Drop Down Lists'!Z$4)*Inputs!H$38,0)</f>
        <v>0</v>
      </c>
      <c r="AU2725">
        <f>IF(OR($D2725="51",$D2725="52",$D2725="61"),(AE2725/'Totals and Drop Down Lists'!AA$4)*Inputs!I$38,0)</f>
        <v>0</v>
      </c>
      <c r="AV2725">
        <f>IF(OR($D2725="51",$D2725="52",$D2725="61"),(AF2725/'Totals and Drop Down Lists'!AB$4)*Inputs!J$38,0)</f>
        <v>0</v>
      </c>
      <c r="AW2725">
        <f>IF(OR($D2725="51",$D2725="52",$D2725="61"),(AG2725/'Totals and Drop Down Lists'!AC$4)*Inputs!K$38,0)</f>
        <v>0</v>
      </c>
      <c r="AX2725">
        <f>IF(OR($D2725="51",$D2725="52",$D2725="61"),(AH2725/'Totals and Drop Down Lists'!AD$4)*Inputs!L$38,0)</f>
        <v>0</v>
      </c>
      <c r="AY2725">
        <f>IF(OR($D2725="51",$D2725="52",$D2725="61"),0,(AA2725/'Totals and Drop Down Lists'!W$5)*Inputs!E$39)</f>
        <v>0</v>
      </c>
      <c r="AZ2725">
        <f>IF(OR($D2725="51",$D2725="52",$D2725="61"),0,(AB2725/'Totals and Drop Down Lists'!X$5)*Inputs!F$39)</f>
        <v>0</v>
      </c>
      <c r="BA2725">
        <f>IF(OR($D2725="51",$D2725="52",$D2725="61"),0,(AC2725/'Totals and Drop Down Lists'!Y$5)*Inputs!G$39)</f>
        <v>0</v>
      </c>
      <c r="BB2725">
        <f>IF(OR($D2725="51",$D2725="52",$D2725="61"),0,(AD2725/'Totals and Drop Down Lists'!Z$5)*Inputs!H$39)</f>
        <v>0</v>
      </c>
      <c r="BC2725">
        <f>IF(OR($D2725="51",$D2725="52",$D2725="61"),0,(AE2725/'Totals and Drop Down Lists'!AA$5)*Inputs!I$39)</f>
        <v>0</v>
      </c>
      <c r="BD2725">
        <f>IF(OR($D2725="51",$D2725="52",$D2725="61"),0,(AF2725/'Totals and Drop Down Lists'!AB$5)*Inputs!J$39)</f>
        <v>0</v>
      </c>
      <c r="BE2725">
        <f>IF(OR($D2725="51",$D2725="52",$D2725="61"),0,(AG2725/'Totals and Drop Down Lists'!AC$5)*Inputs!K$39)</f>
        <v>0</v>
      </c>
      <c r="BF2725">
        <f>IF(OR($D2725="51",$D2725="52",$D2725="61"),0,(AH2725/'Totals and Drop Down Lists'!AD$5)*Inputs!L$39)</f>
        <v>0</v>
      </c>
      <c r="BG2725" s="10">
        <f t="shared" si="379"/>
        <v>218689.40763088793</v>
      </c>
    </row>
    <row r="2726" spans="1:59">
      <c r="A2726" s="1" t="s">
        <v>7622</v>
      </c>
      <c r="B2726" s="1" t="s">
        <v>4504</v>
      </c>
      <c r="C2726" s="1" t="s">
        <v>4593</v>
      </c>
      <c r="D2726" s="1" t="s">
        <v>58</v>
      </c>
      <c r="E2726" s="1" t="s">
        <v>4594</v>
      </c>
      <c r="F2726" s="2">
        <v>183413</v>
      </c>
      <c r="G2726" s="2">
        <v>1191</v>
      </c>
      <c r="H2726" s="2">
        <v>97</v>
      </c>
      <c r="I2726" s="2">
        <v>13217</v>
      </c>
      <c r="J2726" s="2">
        <v>68384</v>
      </c>
      <c r="K2726" s="2">
        <v>13021</v>
      </c>
      <c r="L2726" s="2">
        <v>98</v>
      </c>
      <c r="M2726" s="2">
        <v>50</v>
      </c>
      <c r="N2726" s="2">
        <v>0</v>
      </c>
      <c r="O2726" s="2">
        <v>278</v>
      </c>
      <c r="P2726" s="2">
        <v>92</v>
      </c>
      <c r="Q2726" s="2">
        <v>0</v>
      </c>
      <c r="R2726" s="2">
        <v>8817</v>
      </c>
      <c r="S2726" s="2">
        <v>11786100</v>
      </c>
      <c r="T2726" s="2">
        <v>597563500</v>
      </c>
      <c r="U2726" s="2">
        <v>458</v>
      </c>
      <c r="V2726" s="2">
        <v>587</v>
      </c>
      <c r="W2726" s="2">
        <v>25</v>
      </c>
      <c r="X2726" s="2">
        <v>2551</v>
      </c>
      <c r="Y2726" s="2">
        <v>259</v>
      </c>
      <c r="Z2726" s="2">
        <v>1754</v>
      </c>
      <c r="AA2726" s="9">
        <f t="shared" si="380"/>
        <v>183413</v>
      </c>
      <c r="AB2726" s="9">
        <f t="shared" si="381"/>
        <v>11929</v>
      </c>
      <c r="AC2726" s="9">
        <f t="shared" si="382"/>
        <v>9335</v>
      </c>
      <c r="AD2726" s="9">
        <f t="shared" si="383"/>
        <v>8817</v>
      </c>
      <c r="AE2726" s="44">
        <f t="shared" si="384"/>
        <v>1.7315297721414729E-4</v>
      </c>
      <c r="AF2726" s="9">
        <f t="shared" si="385"/>
        <v>1939</v>
      </c>
      <c r="AG2726" s="9">
        <f t="shared" si="378"/>
        <v>2013</v>
      </c>
      <c r="AH2726" s="44">
        <f t="shared" si="386"/>
        <v>1.4262140143141423E-4</v>
      </c>
      <c r="AI2726">
        <f>AA2726/'Totals and Drop Down Lists'!W$6*Inputs!E$37</f>
        <v>166381.34349657746</v>
      </c>
      <c r="AJ2726">
        <f>AB2726/'Totals and Drop Down Lists'!X$6*Inputs!F$37</f>
        <v>39251.028703107273</v>
      </c>
      <c r="AK2726">
        <f>AC2726/'Totals and Drop Down Lists'!Y$6*Inputs!G$37</f>
        <v>61539.473235258549</v>
      </c>
      <c r="AL2726">
        <f>AD2726/'Totals and Drop Down Lists'!Z$6*Inputs!H$37</f>
        <v>70690.308697536122</v>
      </c>
      <c r="AM2726">
        <f>AE2726/'Totals and Drop Down Lists'!AA$6*Inputs!I$37</f>
        <v>21555.701646012451</v>
      </c>
      <c r="AN2726">
        <f>AF2726/'Totals and Drop Down Lists'!AB$6*Inputs!J$37</f>
        <v>38696.027999128455</v>
      </c>
      <c r="AO2726">
        <f>AG2726/'Totals and Drop Down Lists'!AC$6*Inputs!K$37</f>
        <v>37489.258848511432</v>
      </c>
      <c r="AP2726">
        <f>AH2726/'Totals and Drop Down Lists'!AD$6*Inputs!L$37</f>
        <v>33563.081427402023</v>
      </c>
      <c r="AQ2726">
        <f>IF(OR($D2726="51",$D2726="52",$D2726="61"),(AA2726/'Totals and Drop Down Lists'!W$4)*Inputs!E$38,0)</f>
        <v>0</v>
      </c>
      <c r="AR2726">
        <f>IF(OR($D2726="51",$D2726="52",$D2726="61"),(AB2726/'Totals and Drop Down Lists'!X$4)*Inputs!F$38,0)</f>
        <v>0</v>
      </c>
      <c r="AS2726">
        <f>IF(OR($D2726="51",$D2726="52",$D2726="61"),(AC2726/'Totals and Drop Down Lists'!Y$4)*Inputs!G$38,0)</f>
        <v>0</v>
      </c>
      <c r="AT2726">
        <f>IF(OR($D2726="51",$D2726="52",$D2726="61"),(AD2726/'Totals and Drop Down Lists'!Z$4)*Inputs!H$38,0)</f>
        <v>0</v>
      </c>
      <c r="AU2726">
        <f>IF(OR($D2726="51",$D2726="52",$D2726="61"),(AE2726/'Totals and Drop Down Lists'!AA$4)*Inputs!I$38,0)</f>
        <v>0</v>
      </c>
      <c r="AV2726">
        <f>IF(OR($D2726="51",$D2726="52",$D2726="61"),(AF2726/'Totals and Drop Down Lists'!AB$4)*Inputs!J$38,0)</f>
        <v>0</v>
      </c>
      <c r="AW2726">
        <f>IF(OR($D2726="51",$D2726="52",$D2726="61"),(AG2726/'Totals and Drop Down Lists'!AC$4)*Inputs!K$38,0)</f>
        <v>0</v>
      </c>
      <c r="AX2726">
        <f>IF(OR($D2726="51",$D2726="52",$D2726="61"),(AH2726/'Totals and Drop Down Lists'!AD$4)*Inputs!L$38,0)</f>
        <v>0</v>
      </c>
      <c r="AY2726">
        <f>IF(OR($D2726="51",$D2726="52",$D2726="61"),0,(AA2726/'Totals and Drop Down Lists'!W$5)*Inputs!E$39)</f>
        <v>0</v>
      </c>
      <c r="AZ2726">
        <f>IF(OR($D2726="51",$D2726="52",$D2726="61"),0,(AB2726/'Totals and Drop Down Lists'!X$5)*Inputs!F$39)</f>
        <v>0</v>
      </c>
      <c r="BA2726">
        <f>IF(OR($D2726="51",$D2726="52",$D2726="61"),0,(AC2726/'Totals and Drop Down Lists'!Y$5)*Inputs!G$39)</f>
        <v>0</v>
      </c>
      <c r="BB2726">
        <f>IF(OR($D2726="51",$D2726="52",$D2726="61"),0,(AD2726/'Totals and Drop Down Lists'!Z$5)*Inputs!H$39)</f>
        <v>0</v>
      </c>
      <c r="BC2726">
        <f>IF(OR($D2726="51",$D2726="52",$D2726="61"),0,(AE2726/'Totals and Drop Down Lists'!AA$5)*Inputs!I$39)</f>
        <v>0</v>
      </c>
      <c r="BD2726">
        <f>IF(OR($D2726="51",$D2726="52",$D2726="61"),0,(AF2726/'Totals and Drop Down Lists'!AB$5)*Inputs!J$39)</f>
        <v>0</v>
      </c>
      <c r="BE2726">
        <f>IF(OR($D2726="51",$D2726="52",$D2726="61"),0,(AG2726/'Totals and Drop Down Lists'!AC$5)*Inputs!K$39)</f>
        <v>0</v>
      </c>
      <c r="BF2726">
        <f>IF(OR($D2726="51",$D2726="52",$D2726="61"),0,(AH2726/'Totals and Drop Down Lists'!AD$5)*Inputs!L$39)</f>
        <v>0</v>
      </c>
      <c r="BG2726" s="10">
        <f t="shared" si="379"/>
        <v>469166.22405353375</v>
      </c>
    </row>
    <row r="2727" spans="1:59">
      <c r="A2727" s="1" t="s">
        <v>7622</v>
      </c>
      <c r="B2727" s="1" t="s">
        <v>4504</v>
      </c>
      <c r="C2727" s="1" t="s">
        <v>527</v>
      </c>
      <c r="D2727" s="1" t="s">
        <v>25</v>
      </c>
      <c r="E2727" s="1" t="s">
        <v>4595</v>
      </c>
      <c r="F2727" s="2">
        <v>43221</v>
      </c>
      <c r="G2727" s="2">
        <v>193</v>
      </c>
      <c r="H2727" s="2">
        <v>9</v>
      </c>
      <c r="I2727" s="2">
        <v>4235</v>
      </c>
      <c r="J2727" s="2">
        <v>14611</v>
      </c>
      <c r="K2727" s="2">
        <v>4185</v>
      </c>
      <c r="L2727" s="2">
        <v>62</v>
      </c>
      <c r="M2727" s="2">
        <v>15</v>
      </c>
      <c r="N2727" s="2">
        <v>2</v>
      </c>
      <c r="O2727" s="2">
        <v>87</v>
      </c>
      <c r="P2727" s="2">
        <v>0</v>
      </c>
      <c r="Q2727" s="2">
        <v>0</v>
      </c>
      <c r="R2727" s="2">
        <v>2956</v>
      </c>
      <c r="S2727" s="2">
        <v>3382800</v>
      </c>
      <c r="T2727" s="2">
        <v>171437900</v>
      </c>
      <c r="U2727" s="2">
        <v>208</v>
      </c>
      <c r="V2727" s="2">
        <v>303</v>
      </c>
      <c r="W2727" s="2">
        <v>0</v>
      </c>
      <c r="X2727" s="2">
        <v>973</v>
      </c>
      <c r="Y2727" s="2">
        <v>254</v>
      </c>
      <c r="Z2727" s="2">
        <v>563</v>
      </c>
      <c r="AA2727" s="9">
        <f t="shared" si="380"/>
        <v>43221</v>
      </c>
      <c r="AB2727" s="9">
        <f t="shared" si="381"/>
        <v>4033</v>
      </c>
      <c r="AC2727" s="9">
        <f t="shared" si="382"/>
        <v>3122</v>
      </c>
      <c r="AD2727" s="9">
        <f t="shared" si="383"/>
        <v>2956</v>
      </c>
      <c r="AE2727" s="44">
        <f t="shared" si="384"/>
        <v>8.37156724058046E-5</v>
      </c>
      <c r="AF2727" s="9">
        <f t="shared" si="385"/>
        <v>670</v>
      </c>
      <c r="AG2727" s="9">
        <f t="shared" si="378"/>
        <v>817</v>
      </c>
      <c r="AH2727" s="44">
        <f t="shared" si="386"/>
        <v>8.7074033864111656E-5</v>
      </c>
      <c r="AI2727">
        <f>AA2727/'Totals and Drop Down Lists'!W$6*Inputs!E$37</f>
        <v>39207.515537424144</v>
      </c>
      <c r="AJ2727">
        <f>AB2727/'Totals and Drop Down Lists'!X$6*Inputs!F$37</f>
        <v>13270.13150805865</v>
      </c>
      <c r="AK2727">
        <f>AC2727/'Totals and Drop Down Lists'!Y$6*Inputs!G$37</f>
        <v>20581.278568878111</v>
      </c>
      <c r="AL2727">
        <f>AD2727/'Totals and Drop Down Lists'!Z$6*Inputs!H$37</f>
        <v>23699.733754101933</v>
      </c>
      <c r="AM2727">
        <f>AE2727/'Totals and Drop Down Lists'!AA$6*Inputs!I$37</f>
        <v>10421.70967261545</v>
      </c>
      <c r="AN2727">
        <f>AF2727/'Totals and Drop Down Lists'!AB$6*Inputs!J$37</f>
        <v>13370.984404030978</v>
      </c>
      <c r="AO2727">
        <f>AG2727/'Totals and Drop Down Lists'!AC$6*Inputs!K$37</f>
        <v>15215.461738317852</v>
      </c>
      <c r="AP2727">
        <f>AH2727/'Totals and Drop Down Lists'!AD$6*Inputs!L$37</f>
        <v>20491.124469835901</v>
      </c>
      <c r="AQ2727">
        <f>IF(OR($D2727="51",$D2727="52",$D2727="61"),(AA2727/'Totals and Drop Down Lists'!W$4)*Inputs!E$38,0)</f>
        <v>0</v>
      </c>
      <c r="AR2727">
        <f>IF(OR($D2727="51",$D2727="52",$D2727="61"),(AB2727/'Totals and Drop Down Lists'!X$4)*Inputs!F$38,0)</f>
        <v>0</v>
      </c>
      <c r="AS2727">
        <f>IF(OR($D2727="51",$D2727="52",$D2727="61"),(AC2727/'Totals and Drop Down Lists'!Y$4)*Inputs!G$38,0)</f>
        <v>0</v>
      </c>
      <c r="AT2727">
        <f>IF(OR($D2727="51",$D2727="52",$D2727="61"),(AD2727/'Totals and Drop Down Lists'!Z$4)*Inputs!H$38,0)</f>
        <v>0</v>
      </c>
      <c r="AU2727">
        <f>IF(OR($D2727="51",$D2727="52",$D2727="61"),(AE2727/'Totals and Drop Down Lists'!AA$4)*Inputs!I$38,0)</f>
        <v>0</v>
      </c>
      <c r="AV2727">
        <f>IF(OR($D2727="51",$D2727="52",$D2727="61"),(AF2727/'Totals and Drop Down Lists'!AB$4)*Inputs!J$38,0)</f>
        <v>0</v>
      </c>
      <c r="AW2727">
        <f>IF(OR($D2727="51",$D2727="52",$D2727="61"),(AG2727/'Totals and Drop Down Lists'!AC$4)*Inputs!K$38,0)</f>
        <v>0</v>
      </c>
      <c r="AX2727">
        <f>IF(OR($D2727="51",$D2727="52",$D2727="61"),(AH2727/'Totals and Drop Down Lists'!AD$4)*Inputs!L$38,0)</f>
        <v>0</v>
      </c>
      <c r="AY2727">
        <f>IF(OR($D2727="51",$D2727="52",$D2727="61"),0,(AA2727/'Totals and Drop Down Lists'!W$5)*Inputs!E$39)</f>
        <v>0</v>
      </c>
      <c r="AZ2727">
        <f>IF(OR($D2727="51",$D2727="52",$D2727="61"),0,(AB2727/'Totals and Drop Down Lists'!X$5)*Inputs!F$39)</f>
        <v>0</v>
      </c>
      <c r="BA2727">
        <f>IF(OR($D2727="51",$D2727="52",$D2727="61"),0,(AC2727/'Totals and Drop Down Lists'!Y$5)*Inputs!G$39)</f>
        <v>0</v>
      </c>
      <c r="BB2727">
        <f>IF(OR($D2727="51",$D2727="52",$D2727="61"),0,(AD2727/'Totals and Drop Down Lists'!Z$5)*Inputs!H$39)</f>
        <v>0</v>
      </c>
      <c r="BC2727">
        <f>IF(OR($D2727="51",$D2727="52",$D2727="61"),0,(AE2727/'Totals and Drop Down Lists'!AA$5)*Inputs!I$39)</f>
        <v>0</v>
      </c>
      <c r="BD2727">
        <f>IF(OR($D2727="51",$D2727="52",$D2727="61"),0,(AF2727/'Totals and Drop Down Lists'!AB$5)*Inputs!J$39)</f>
        <v>0</v>
      </c>
      <c r="BE2727">
        <f>IF(OR($D2727="51",$D2727="52",$D2727="61"),0,(AG2727/'Totals and Drop Down Lists'!AC$5)*Inputs!K$39)</f>
        <v>0</v>
      </c>
      <c r="BF2727">
        <f>IF(OR($D2727="51",$D2727="52",$D2727="61"),0,(AH2727/'Totals and Drop Down Lists'!AD$5)*Inputs!L$39)</f>
        <v>0</v>
      </c>
      <c r="BG2727" s="10">
        <f t="shared" si="379"/>
        <v>156257.93965326302</v>
      </c>
    </row>
    <row r="2728" spans="1:59">
      <c r="A2728" s="1" t="s">
        <v>7622</v>
      </c>
      <c r="B2728" s="1" t="s">
        <v>4504</v>
      </c>
      <c r="C2728" s="1" t="s">
        <v>753</v>
      </c>
      <c r="D2728" s="1" t="s">
        <v>25</v>
      </c>
      <c r="E2728" s="1" t="s">
        <v>4596</v>
      </c>
      <c r="F2728" s="2">
        <v>66323</v>
      </c>
      <c r="G2728" s="2">
        <v>563</v>
      </c>
      <c r="H2728" s="2">
        <v>8</v>
      </c>
      <c r="I2728" s="2">
        <v>11170</v>
      </c>
      <c r="J2728" s="2">
        <v>24578</v>
      </c>
      <c r="K2728" s="2">
        <v>7590</v>
      </c>
      <c r="L2728" s="2">
        <v>135</v>
      </c>
      <c r="M2728" s="2">
        <v>10</v>
      </c>
      <c r="N2728" s="2">
        <v>0</v>
      </c>
      <c r="O2728" s="2">
        <v>173</v>
      </c>
      <c r="P2728" s="2">
        <v>30</v>
      </c>
      <c r="Q2728" s="2">
        <v>13</v>
      </c>
      <c r="R2728" s="2">
        <v>8751</v>
      </c>
      <c r="S2728" s="2">
        <v>5100400</v>
      </c>
      <c r="T2728" s="2">
        <v>234617000</v>
      </c>
      <c r="U2728" s="2">
        <v>426</v>
      </c>
      <c r="V2728" s="2">
        <v>447</v>
      </c>
      <c r="W2728" s="2">
        <v>0</v>
      </c>
      <c r="X2728" s="2">
        <v>1757</v>
      </c>
      <c r="Y2728" s="2">
        <v>318</v>
      </c>
      <c r="Z2728" s="2">
        <v>1176</v>
      </c>
      <c r="AA2728" s="9">
        <f t="shared" si="380"/>
        <v>66323</v>
      </c>
      <c r="AB2728" s="9">
        <f t="shared" si="381"/>
        <v>10599</v>
      </c>
      <c r="AC2728" s="9">
        <f t="shared" si="382"/>
        <v>9112</v>
      </c>
      <c r="AD2728" s="9">
        <f t="shared" si="383"/>
        <v>8751</v>
      </c>
      <c r="AE2728" s="44">
        <f t="shared" si="384"/>
        <v>1.6369401382007687E-4</v>
      </c>
      <c r="AF2728" s="9">
        <f t="shared" si="385"/>
        <v>1310</v>
      </c>
      <c r="AG2728" s="9">
        <f t="shared" si="378"/>
        <v>1494</v>
      </c>
      <c r="AH2728" s="44">
        <f t="shared" si="386"/>
        <v>1.7167099321491991E-4</v>
      </c>
      <c r="AI2728">
        <f>AA2728/'Totals and Drop Down Lists'!W$6*Inputs!E$37</f>
        <v>60164.273223400232</v>
      </c>
      <c r="AJ2728">
        <f>AB2728/'Totals and Drop Down Lists'!X$6*Inputs!F$37</f>
        <v>34874.813750040565</v>
      </c>
      <c r="AK2728">
        <f>AC2728/'Totals and Drop Down Lists'!Y$6*Inputs!G$37</f>
        <v>60069.381908910109</v>
      </c>
      <c r="AL2728">
        <f>AD2728/'Totals and Drop Down Lists'!Z$6*Inputs!H$37</f>
        <v>70161.153613716509</v>
      </c>
      <c r="AM2728">
        <f>AE2728/'Totals and Drop Down Lists'!AA$6*Inputs!I$37</f>
        <v>20378.161438020717</v>
      </c>
      <c r="AN2728">
        <f>AF2728/'Totals and Drop Down Lists'!AB$6*Inputs!J$37</f>
        <v>26143.268013851612</v>
      </c>
      <c r="AO2728">
        <f>AG2728/'Totals and Drop Down Lists'!AC$6*Inputs!K$37</f>
        <v>27823.622811562876</v>
      </c>
      <c r="AP2728">
        <f>AH2728/'Totals and Drop Down Lists'!AD$6*Inputs!L$37</f>
        <v>40399.319219746663</v>
      </c>
      <c r="AQ2728">
        <f>IF(OR($D2728="51",$D2728="52",$D2728="61"),(AA2728/'Totals and Drop Down Lists'!W$4)*Inputs!E$38,0)</f>
        <v>0</v>
      </c>
      <c r="AR2728">
        <f>IF(OR($D2728="51",$D2728="52",$D2728="61"),(AB2728/'Totals and Drop Down Lists'!X$4)*Inputs!F$38,0)</f>
        <v>0</v>
      </c>
      <c r="AS2728">
        <f>IF(OR($D2728="51",$D2728="52",$D2728="61"),(AC2728/'Totals and Drop Down Lists'!Y$4)*Inputs!G$38,0)</f>
        <v>0</v>
      </c>
      <c r="AT2728">
        <f>IF(OR($D2728="51",$D2728="52",$D2728="61"),(AD2728/'Totals and Drop Down Lists'!Z$4)*Inputs!H$38,0)</f>
        <v>0</v>
      </c>
      <c r="AU2728">
        <f>IF(OR($D2728="51",$D2728="52",$D2728="61"),(AE2728/'Totals and Drop Down Lists'!AA$4)*Inputs!I$38,0)</f>
        <v>0</v>
      </c>
      <c r="AV2728">
        <f>IF(OR($D2728="51",$D2728="52",$D2728="61"),(AF2728/'Totals and Drop Down Lists'!AB$4)*Inputs!J$38,0)</f>
        <v>0</v>
      </c>
      <c r="AW2728">
        <f>IF(OR($D2728="51",$D2728="52",$D2728="61"),(AG2728/'Totals and Drop Down Lists'!AC$4)*Inputs!K$38,0)</f>
        <v>0</v>
      </c>
      <c r="AX2728">
        <f>IF(OR($D2728="51",$D2728="52",$D2728="61"),(AH2728/'Totals and Drop Down Lists'!AD$4)*Inputs!L$38,0)</f>
        <v>0</v>
      </c>
      <c r="AY2728">
        <f>IF(OR($D2728="51",$D2728="52",$D2728="61"),0,(AA2728/'Totals and Drop Down Lists'!W$5)*Inputs!E$39)</f>
        <v>0</v>
      </c>
      <c r="AZ2728">
        <f>IF(OR($D2728="51",$D2728="52",$D2728="61"),0,(AB2728/'Totals and Drop Down Lists'!X$5)*Inputs!F$39)</f>
        <v>0</v>
      </c>
      <c r="BA2728">
        <f>IF(OR($D2728="51",$D2728="52",$D2728="61"),0,(AC2728/'Totals and Drop Down Lists'!Y$5)*Inputs!G$39)</f>
        <v>0</v>
      </c>
      <c r="BB2728">
        <f>IF(OR($D2728="51",$D2728="52",$D2728="61"),0,(AD2728/'Totals and Drop Down Lists'!Z$5)*Inputs!H$39)</f>
        <v>0</v>
      </c>
      <c r="BC2728">
        <f>IF(OR($D2728="51",$D2728="52",$D2728="61"),0,(AE2728/'Totals and Drop Down Lists'!AA$5)*Inputs!I$39)</f>
        <v>0</v>
      </c>
      <c r="BD2728">
        <f>IF(OR($D2728="51",$D2728="52",$D2728="61"),0,(AF2728/'Totals and Drop Down Lists'!AB$5)*Inputs!J$39)</f>
        <v>0</v>
      </c>
      <c r="BE2728">
        <f>IF(OR($D2728="51",$D2728="52",$D2728="61"),0,(AG2728/'Totals and Drop Down Lists'!AC$5)*Inputs!K$39)</f>
        <v>0</v>
      </c>
      <c r="BF2728">
        <f>IF(OR($D2728="51",$D2728="52",$D2728="61"),0,(AH2728/'Totals and Drop Down Lists'!AD$5)*Inputs!L$39)</f>
        <v>0</v>
      </c>
      <c r="BG2728" s="10">
        <f t="shared" si="379"/>
        <v>340013.99397924932</v>
      </c>
    </row>
    <row r="2729" spans="1:59">
      <c r="A2729" s="1" t="s">
        <v>7622</v>
      </c>
      <c r="B2729" s="1" t="s">
        <v>4504</v>
      </c>
      <c r="C2729" s="1" t="s">
        <v>4597</v>
      </c>
      <c r="D2729" s="1" t="s">
        <v>25</v>
      </c>
      <c r="E2729" s="1" t="s">
        <v>4598</v>
      </c>
      <c r="F2729" s="2">
        <v>173252</v>
      </c>
      <c r="G2729" s="2">
        <v>829</v>
      </c>
      <c r="H2729" s="2">
        <v>152</v>
      </c>
      <c r="I2729" s="2">
        <v>12637</v>
      </c>
      <c r="J2729" s="2">
        <v>65499</v>
      </c>
      <c r="K2729" s="2">
        <v>13392</v>
      </c>
      <c r="L2729" s="2">
        <v>207</v>
      </c>
      <c r="M2729" s="2">
        <v>39</v>
      </c>
      <c r="N2729" s="2">
        <v>39</v>
      </c>
      <c r="O2729" s="2">
        <v>233</v>
      </c>
      <c r="P2729" s="2">
        <v>77</v>
      </c>
      <c r="Q2729" s="2">
        <v>26</v>
      </c>
      <c r="R2729" s="2">
        <v>7721</v>
      </c>
      <c r="S2729" s="2">
        <v>10860500</v>
      </c>
      <c r="T2729" s="2">
        <v>569396500</v>
      </c>
      <c r="U2729" s="2">
        <v>627</v>
      </c>
      <c r="V2729" s="2">
        <v>549</v>
      </c>
      <c r="W2729" s="2">
        <v>65</v>
      </c>
      <c r="X2729" s="2">
        <v>2393</v>
      </c>
      <c r="Y2729" s="2">
        <v>260</v>
      </c>
      <c r="Z2729" s="2">
        <v>1645</v>
      </c>
      <c r="AA2729" s="9">
        <f t="shared" si="380"/>
        <v>173252</v>
      </c>
      <c r="AB2729" s="9">
        <f t="shared" si="381"/>
        <v>11656</v>
      </c>
      <c r="AC2729" s="9">
        <f t="shared" si="382"/>
        <v>8342</v>
      </c>
      <c r="AD2729" s="9">
        <f t="shared" si="383"/>
        <v>7721</v>
      </c>
      <c r="AE2729" s="44">
        <f t="shared" si="384"/>
        <v>1.9122822670112827E-4</v>
      </c>
      <c r="AF2729" s="9">
        <f t="shared" si="385"/>
        <v>1779</v>
      </c>
      <c r="AG2729" s="9">
        <f t="shared" si="378"/>
        <v>1905</v>
      </c>
      <c r="AH2729" s="44">
        <f t="shared" si="386"/>
        <v>1.4492951453723432E-4</v>
      </c>
      <c r="AI2729">
        <f>AA2729/'Totals and Drop Down Lists'!W$6*Inputs!E$37</f>
        <v>157163.88981952771</v>
      </c>
      <c r="AJ2729">
        <f>AB2729/'Totals and Drop Down Lists'!X$6*Inputs!F$37</f>
        <v>38352.753002214624</v>
      </c>
      <c r="AK2729">
        <f>AC2729/'Totals and Drop Down Lists'!Y$6*Inputs!G$37</f>
        <v>54993.281813446898</v>
      </c>
      <c r="AL2729">
        <f>AD2729/'Totals and Drop Down Lists'!Z$6*Inputs!H$37</f>
        <v>61903.127305622816</v>
      </c>
      <c r="AM2729">
        <f>AE2729/'Totals and Drop Down Lists'!AA$6*Inputs!I$37</f>
        <v>23805.877712212758</v>
      </c>
      <c r="AN2729">
        <f>AF2729/'Totals and Drop Down Lists'!AB$6*Inputs!J$37</f>
        <v>35502.957096673294</v>
      </c>
      <c r="AO2729">
        <f>AG2729/'Totals and Drop Down Lists'!AC$6*Inputs!K$37</f>
        <v>35477.91262116954</v>
      </c>
      <c r="AP2729">
        <f>AH2729/'Totals and Drop Down Lists'!AD$6*Inputs!L$37</f>
        <v>34106.249474671196</v>
      </c>
      <c r="AQ2729">
        <f>IF(OR($D2729="51",$D2729="52",$D2729="61"),(AA2729/'Totals and Drop Down Lists'!W$4)*Inputs!E$38,0)</f>
        <v>0</v>
      </c>
      <c r="AR2729">
        <f>IF(OR($D2729="51",$D2729="52",$D2729="61"),(AB2729/'Totals and Drop Down Lists'!X$4)*Inputs!F$38,0)</f>
        <v>0</v>
      </c>
      <c r="AS2729">
        <f>IF(OR($D2729="51",$D2729="52",$D2729="61"),(AC2729/'Totals and Drop Down Lists'!Y$4)*Inputs!G$38,0)</f>
        <v>0</v>
      </c>
      <c r="AT2729">
        <f>IF(OR($D2729="51",$D2729="52",$D2729="61"),(AD2729/'Totals and Drop Down Lists'!Z$4)*Inputs!H$38,0)</f>
        <v>0</v>
      </c>
      <c r="AU2729">
        <f>IF(OR($D2729="51",$D2729="52",$D2729="61"),(AE2729/'Totals and Drop Down Lists'!AA$4)*Inputs!I$38,0)</f>
        <v>0</v>
      </c>
      <c r="AV2729">
        <f>IF(OR($D2729="51",$D2729="52",$D2729="61"),(AF2729/'Totals and Drop Down Lists'!AB$4)*Inputs!J$38,0)</f>
        <v>0</v>
      </c>
      <c r="AW2729">
        <f>IF(OR($D2729="51",$D2729="52",$D2729="61"),(AG2729/'Totals and Drop Down Lists'!AC$4)*Inputs!K$38,0)</f>
        <v>0</v>
      </c>
      <c r="AX2729">
        <f>IF(OR($D2729="51",$D2729="52",$D2729="61"),(AH2729/'Totals and Drop Down Lists'!AD$4)*Inputs!L$38,0)</f>
        <v>0</v>
      </c>
      <c r="AY2729">
        <f>IF(OR($D2729="51",$D2729="52",$D2729="61"),0,(AA2729/'Totals and Drop Down Lists'!W$5)*Inputs!E$39)</f>
        <v>0</v>
      </c>
      <c r="AZ2729">
        <f>IF(OR($D2729="51",$D2729="52",$D2729="61"),0,(AB2729/'Totals and Drop Down Lists'!X$5)*Inputs!F$39)</f>
        <v>0</v>
      </c>
      <c r="BA2729">
        <f>IF(OR($D2729="51",$D2729="52",$D2729="61"),0,(AC2729/'Totals and Drop Down Lists'!Y$5)*Inputs!G$39)</f>
        <v>0</v>
      </c>
      <c r="BB2729">
        <f>IF(OR($D2729="51",$D2729="52",$D2729="61"),0,(AD2729/'Totals and Drop Down Lists'!Z$5)*Inputs!H$39)</f>
        <v>0</v>
      </c>
      <c r="BC2729">
        <f>IF(OR($D2729="51",$D2729="52",$D2729="61"),0,(AE2729/'Totals and Drop Down Lists'!AA$5)*Inputs!I$39)</f>
        <v>0</v>
      </c>
      <c r="BD2729">
        <f>IF(OR($D2729="51",$D2729="52",$D2729="61"),0,(AF2729/'Totals and Drop Down Lists'!AB$5)*Inputs!J$39)</f>
        <v>0</v>
      </c>
      <c r="BE2729">
        <f>IF(OR($D2729="51",$D2729="52",$D2729="61"),0,(AG2729/'Totals and Drop Down Lists'!AC$5)*Inputs!K$39)</f>
        <v>0</v>
      </c>
      <c r="BF2729">
        <f>IF(OR($D2729="51",$D2729="52",$D2729="61"),0,(AH2729/'Totals and Drop Down Lists'!AD$5)*Inputs!L$39)</f>
        <v>0</v>
      </c>
      <c r="BG2729" s="10">
        <f t="shared" si="379"/>
        <v>441306.04884553881</v>
      </c>
    </row>
    <row r="2730" spans="1:59">
      <c r="A2730" s="1" t="s">
        <v>7622</v>
      </c>
      <c r="B2730" s="1" t="s">
        <v>4504</v>
      </c>
      <c r="C2730" s="1" t="s">
        <v>755</v>
      </c>
      <c r="D2730" s="1" t="s">
        <v>25</v>
      </c>
      <c r="E2730" s="1" t="s">
        <v>4599</v>
      </c>
      <c r="F2730" s="2">
        <v>23659</v>
      </c>
      <c r="G2730" s="2">
        <v>286</v>
      </c>
      <c r="H2730" s="2">
        <v>2</v>
      </c>
      <c r="I2730" s="2">
        <v>5106</v>
      </c>
      <c r="J2730" s="2">
        <v>9560</v>
      </c>
      <c r="K2730" s="2">
        <v>1964</v>
      </c>
      <c r="L2730" s="2">
        <v>22</v>
      </c>
      <c r="M2730" s="2">
        <v>0</v>
      </c>
      <c r="N2730" s="2">
        <v>9</v>
      </c>
      <c r="O2730" s="2">
        <v>0</v>
      </c>
      <c r="P2730" s="2">
        <v>0</v>
      </c>
      <c r="Q2730" s="2">
        <v>0</v>
      </c>
      <c r="R2730" s="2">
        <v>2570</v>
      </c>
      <c r="S2730" s="2">
        <v>749400</v>
      </c>
      <c r="T2730" s="2">
        <v>49606500</v>
      </c>
      <c r="U2730" s="2">
        <v>18</v>
      </c>
      <c r="V2730" s="2">
        <v>259</v>
      </c>
      <c r="W2730" s="2">
        <v>10</v>
      </c>
      <c r="X2730" s="2">
        <v>618</v>
      </c>
      <c r="Y2730" s="2">
        <v>119</v>
      </c>
      <c r="Z2730" s="2">
        <v>266</v>
      </c>
      <c r="AA2730" s="9">
        <f t="shared" si="380"/>
        <v>23659</v>
      </c>
      <c r="AB2730" s="9">
        <f t="shared" si="381"/>
        <v>4818</v>
      </c>
      <c r="AC2730" s="9">
        <f t="shared" si="382"/>
        <v>2601</v>
      </c>
      <c r="AD2730" s="9">
        <f t="shared" si="383"/>
        <v>2570</v>
      </c>
      <c r="AE2730" s="44">
        <f t="shared" si="384"/>
        <v>2.817869397453149E-5</v>
      </c>
      <c r="AF2730" s="9">
        <f t="shared" si="385"/>
        <v>349</v>
      </c>
      <c r="AG2730" s="9">
        <f t="shared" si="378"/>
        <v>385</v>
      </c>
      <c r="AH2730" s="44">
        <f t="shared" si="386"/>
        <v>2.9430348645890679E-5</v>
      </c>
      <c r="AI2730">
        <f>AA2730/'Totals and Drop Down Lists'!W$6*Inputs!E$37</f>
        <v>21462.034892758562</v>
      </c>
      <c r="AJ2730">
        <f>AB2730/'Totals and Drop Down Lists'!X$6*Inputs!F$37</f>
        <v>15853.085446522829</v>
      </c>
      <c r="AK2730">
        <f>AC2730/'Totals and Drop Down Lists'!Y$6*Inputs!G$37</f>
        <v>17146.670582207549</v>
      </c>
      <c r="AL2730">
        <f>AD2730/'Totals and Drop Down Lists'!Z$6*Inputs!H$37</f>
        <v>20604.978263884295</v>
      </c>
      <c r="AM2730">
        <f>AE2730/'Totals and Drop Down Lists'!AA$6*Inputs!I$37</f>
        <v>3507.9473068376537</v>
      </c>
      <c r="AN2730">
        <f>AF2730/'Totals and Drop Down Lists'!AB$6*Inputs!J$37</f>
        <v>6964.8859059803153</v>
      </c>
      <c r="AO2730">
        <f>AG2730/'Totals and Drop Down Lists'!AC$6*Inputs!K$37</f>
        <v>7170.076828950273</v>
      </c>
      <c r="AP2730">
        <f>AH2730/'Totals and Drop Down Lists'!AD$6*Inputs!L$37</f>
        <v>6925.8412701397683</v>
      </c>
      <c r="AQ2730">
        <f>IF(OR($D2730="51",$D2730="52",$D2730="61"),(AA2730/'Totals and Drop Down Lists'!W$4)*Inputs!E$38,0)</f>
        <v>0</v>
      </c>
      <c r="AR2730">
        <f>IF(OR($D2730="51",$D2730="52",$D2730="61"),(AB2730/'Totals and Drop Down Lists'!X$4)*Inputs!F$38,0)</f>
        <v>0</v>
      </c>
      <c r="AS2730">
        <f>IF(OR($D2730="51",$D2730="52",$D2730="61"),(AC2730/'Totals and Drop Down Lists'!Y$4)*Inputs!G$38,0)</f>
        <v>0</v>
      </c>
      <c r="AT2730">
        <f>IF(OR($D2730="51",$D2730="52",$D2730="61"),(AD2730/'Totals and Drop Down Lists'!Z$4)*Inputs!H$38,0)</f>
        <v>0</v>
      </c>
      <c r="AU2730">
        <f>IF(OR($D2730="51",$D2730="52",$D2730="61"),(AE2730/'Totals and Drop Down Lists'!AA$4)*Inputs!I$38,0)</f>
        <v>0</v>
      </c>
      <c r="AV2730">
        <f>IF(OR($D2730="51",$D2730="52",$D2730="61"),(AF2730/'Totals and Drop Down Lists'!AB$4)*Inputs!J$38,0)</f>
        <v>0</v>
      </c>
      <c r="AW2730">
        <f>IF(OR($D2730="51",$D2730="52",$D2730="61"),(AG2730/'Totals and Drop Down Lists'!AC$4)*Inputs!K$38,0)</f>
        <v>0</v>
      </c>
      <c r="AX2730">
        <f>IF(OR($D2730="51",$D2730="52",$D2730="61"),(AH2730/'Totals and Drop Down Lists'!AD$4)*Inputs!L$38,0)</f>
        <v>0</v>
      </c>
      <c r="AY2730">
        <f>IF(OR($D2730="51",$D2730="52",$D2730="61"),0,(AA2730/'Totals and Drop Down Lists'!W$5)*Inputs!E$39)</f>
        <v>0</v>
      </c>
      <c r="AZ2730">
        <f>IF(OR($D2730="51",$D2730="52",$D2730="61"),0,(AB2730/'Totals and Drop Down Lists'!X$5)*Inputs!F$39)</f>
        <v>0</v>
      </c>
      <c r="BA2730">
        <f>IF(OR($D2730="51",$D2730="52",$D2730="61"),0,(AC2730/'Totals and Drop Down Lists'!Y$5)*Inputs!G$39)</f>
        <v>0</v>
      </c>
      <c r="BB2730">
        <f>IF(OR($D2730="51",$D2730="52",$D2730="61"),0,(AD2730/'Totals and Drop Down Lists'!Z$5)*Inputs!H$39)</f>
        <v>0</v>
      </c>
      <c r="BC2730">
        <f>IF(OR($D2730="51",$D2730="52",$D2730="61"),0,(AE2730/'Totals and Drop Down Lists'!AA$5)*Inputs!I$39)</f>
        <v>0</v>
      </c>
      <c r="BD2730">
        <f>IF(OR($D2730="51",$D2730="52",$D2730="61"),0,(AF2730/'Totals and Drop Down Lists'!AB$5)*Inputs!J$39)</f>
        <v>0</v>
      </c>
      <c r="BE2730">
        <f>IF(OR($D2730="51",$D2730="52",$D2730="61"),0,(AG2730/'Totals and Drop Down Lists'!AC$5)*Inputs!K$39)</f>
        <v>0</v>
      </c>
      <c r="BF2730">
        <f>IF(OR($D2730="51",$D2730="52",$D2730="61"),0,(AH2730/'Totals and Drop Down Lists'!AD$5)*Inputs!L$39)</f>
        <v>0</v>
      </c>
      <c r="BG2730" s="10">
        <f t="shared" si="379"/>
        <v>99635.52049728125</v>
      </c>
    </row>
    <row r="2731" spans="1:59">
      <c r="A2731" s="1" t="s">
        <v>7622</v>
      </c>
      <c r="B2731" s="1" t="s">
        <v>4504</v>
      </c>
      <c r="C2731" s="1" t="s">
        <v>2805</v>
      </c>
      <c r="D2731" s="1" t="s">
        <v>25</v>
      </c>
      <c r="E2731" s="1" t="s">
        <v>4600</v>
      </c>
      <c r="F2731" s="2">
        <v>40811</v>
      </c>
      <c r="G2731" s="2">
        <v>193</v>
      </c>
      <c r="H2731" s="2">
        <v>0</v>
      </c>
      <c r="I2731" s="2">
        <v>3794</v>
      </c>
      <c r="J2731" s="2">
        <v>15851</v>
      </c>
      <c r="K2731" s="2">
        <v>3310</v>
      </c>
      <c r="L2731" s="2">
        <v>117</v>
      </c>
      <c r="M2731" s="2">
        <v>31</v>
      </c>
      <c r="N2731" s="2">
        <v>0</v>
      </c>
      <c r="O2731" s="2">
        <v>33</v>
      </c>
      <c r="P2731" s="2">
        <v>0</v>
      </c>
      <c r="Q2731" s="2">
        <v>20</v>
      </c>
      <c r="R2731" s="2">
        <v>3634</v>
      </c>
      <c r="S2731" s="2">
        <v>1912600</v>
      </c>
      <c r="T2731" s="2">
        <v>104779100</v>
      </c>
      <c r="U2731" s="2">
        <v>261</v>
      </c>
      <c r="V2731" s="2">
        <v>150</v>
      </c>
      <c r="W2731" s="2">
        <v>45</v>
      </c>
      <c r="X2731" s="2">
        <v>819</v>
      </c>
      <c r="Y2731" s="2">
        <v>154</v>
      </c>
      <c r="Z2731" s="2">
        <v>603</v>
      </c>
      <c r="AA2731" s="9">
        <f t="shared" si="380"/>
        <v>40811</v>
      </c>
      <c r="AB2731" s="9">
        <f t="shared" si="381"/>
        <v>3601</v>
      </c>
      <c r="AC2731" s="9">
        <f t="shared" si="382"/>
        <v>3835</v>
      </c>
      <c r="AD2731" s="9">
        <f t="shared" si="383"/>
        <v>3634</v>
      </c>
      <c r="AE2731" s="44">
        <f t="shared" si="384"/>
        <v>4.8271979402898002E-5</v>
      </c>
      <c r="AF2731" s="9">
        <f t="shared" si="385"/>
        <v>624</v>
      </c>
      <c r="AG2731" s="9">
        <f t="shared" si="378"/>
        <v>757</v>
      </c>
      <c r="AH2731" s="44">
        <f t="shared" si="386"/>
        <v>5.8819088974582775E-5</v>
      </c>
      <c r="AI2731">
        <f>AA2731/'Totals and Drop Down Lists'!W$6*Inputs!E$37</f>
        <v>37021.307156192983</v>
      </c>
      <c r="AJ2731">
        <f>AB2731/'Totals and Drop Down Lists'!X$6*Inputs!F$37</f>
        <v>11848.684245107659</v>
      </c>
      <c r="AK2731">
        <f>AC2731/'Totals and Drop Down Lists'!Y$6*Inputs!G$37</f>
        <v>25281.615410521321</v>
      </c>
      <c r="AL2731">
        <f>AD2731/'Totals and Drop Down Lists'!Z$6*Inputs!H$37</f>
        <v>29135.599615157793</v>
      </c>
      <c r="AM2731">
        <f>AE2731/'Totals and Drop Down Lists'!AA$6*Inputs!I$37</f>
        <v>6009.3473563809539</v>
      </c>
      <c r="AN2731">
        <f>AF2731/'Totals and Drop Down Lists'!AB$6*Inputs!J$37</f>
        <v>12452.976519575121</v>
      </c>
      <c r="AO2731">
        <f>AG2731/'Totals and Drop Down Lists'!AC$6*Inputs!K$37</f>
        <v>14098.047167572355</v>
      </c>
      <c r="AP2731">
        <f>AH2731/'Totals and Drop Down Lists'!AD$6*Inputs!L$37</f>
        <v>13841.890858777482</v>
      </c>
      <c r="AQ2731">
        <f>IF(OR($D2731="51",$D2731="52",$D2731="61"),(AA2731/'Totals and Drop Down Lists'!W$4)*Inputs!E$38,0)</f>
        <v>0</v>
      </c>
      <c r="AR2731">
        <f>IF(OR($D2731="51",$D2731="52",$D2731="61"),(AB2731/'Totals and Drop Down Lists'!X$4)*Inputs!F$38,0)</f>
        <v>0</v>
      </c>
      <c r="AS2731">
        <f>IF(OR($D2731="51",$D2731="52",$D2731="61"),(AC2731/'Totals and Drop Down Lists'!Y$4)*Inputs!G$38,0)</f>
        <v>0</v>
      </c>
      <c r="AT2731">
        <f>IF(OR($D2731="51",$D2731="52",$D2731="61"),(AD2731/'Totals and Drop Down Lists'!Z$4)*Inputs!H$38,0)</f>
        <v>0</v>
      </c>
      <c r="AU2731">
        <f>IF(OR($D2731="51",$D2731="52",$D2731="61"),(AE2731/'Totals and Drop Down Lists'!AA$4)*Inputs!I$38,0)</f>
        <v>0</v>
      </c>
      <c r="AV2731">
        <f>IF(OR($D2731="51",$D2731="52",$D2731="61"),(AF2731/'Totals and Drop Down Lists'!AB$4)*Inputs!J$38,0)</f>
        <v>0</v>
      </c>
      <c r="AW2731">
        <f>IF(OR($D2731="51",$D2731="52",$D2731="61"),(AG2731/'Totals and Drop Down Lists'!AC$4)*Inputs!K$38,0)</f>
        <v>0</v>
      </c>
      <c r="AX2731">
        <f>IF(OR($D2731="51",$D2731="52",$D2731="61"),(AH2731/'Totals and Drop Down Lists'!AD$4)*Inputs!L$38,0)</f>
        <v>0</v>
      </c>
      <c r="AY2731">
        <f>IF(OR($D2731="51",$D2731="52",$D2731="61"),0,(AA2731/'Totals and Drop Down Lists'!W$5)*Inputs!E$39)</f>
        <v>0</v>
      </c>
      <c r="AZ2731">
        <f>IF(OR($D2731="51",$D2731="52",$D2731="61"),0,(AB2731/'Totals and Drop Down Lists'!X$5)*Inputs!F$39)</f>
        <v>0</v>
      </c>
      <c r="BA2731">
        <f>IF(OR($D2731="51",$D2731="52",$D2731="61"),0,(AC2731/'Totals and Drop Down Lists'!Y$5)*Inputs!G$39)</f>
        <v>0</v>
      </c>
      <c r="BB2731">
        <f>IF(OR($D2731="51",$D2731="52",$D2731="61"),0,(AD2731/'Totals and Drop Down Lists'!Z$5)*Inputs!H$39)</f>
        <v>0</v>
      </c>
      <c r="BC2731">
        <f>IF(OR($D2731="51",$D2731="52",$D2731="61"),0,(AE2731/'Totals and Drop Down Lists'!AA$5)*Inputs!I$39)</f>
        <v>0</v>
      </c>
      <c r="BD2731">
        <f>IF(OR($D2731="51",$D2731="52",$D2731="61"),0,(AF2731/'Totals and Drop Down Lists'!AB$5)*Inputs!J$39)</f>
        <v>0</v>
      </c>
      <c r="BE2731">
        <f>IF(OR($D2731="51",$D2731="52",$D2731="61"),0,(AG2731/'Totals and Drop Down Lists'!AC$5)*Inputs!K$39)</f>
        <v>0</v>
      </c>
      <c r="BF2731">
        <f>IF(OR($D2731="51",$D2731="52",$D2731="61"),0,(AH2731/'Totals and Drop Down Lists'!AD$5)*Inputs!L$39)</f>
        <v>0</v>
      </c>
      <c r="BG2731" s="10">
        <f t="shared" si="379"/>
        <v>149689.46832928565</v>
      </c>
    </row>
    <row r="2732" spans="1:59">
      <c r="A2732" s="1" t="s">
        <v>7622</v>
      </c>
      <c r="B2732" s="1" t="s">
        <v>4504</v>
      </c>
      <c r="C2732" s="1" t="s">
        <v>2170</v>
      </c>
      <c r="D2732" s="1" t="s">
        <v>25</v>
      </c>
      <c r="E2732" s="1" t="s">
        <v>4601</v>
      </c>
      <c r="F2732" s="2">
        <v>102867</v>
      </c>
      <c r="G2732" s="2">
        <v>672</v>
      </c>
      <c r="H2732" s="2">
        <v>57</v>
      </c>
      <c r="I2732" s="2">
        <v>13185</v>
      </c>
      <c r="J2732" s="2">
        <v>41239</v>
      </c>
      <c r="K2732" s="2">
        <v>11877</v>
      </c>
      <c r="L2732" s="2">
        <v>67</v>
      </c>
      <c r="M2732" s="2">
        <v>33</v>
      </c>
      <c r="N2732" s="2">
        <v>4</v>
      </c>
      <c r="O2732" s="2">
        <v>260</v>
      </c>
      <c r="P2732" s="2">
        <v>43</v>
      </c>
      <c r="Q2732" s="2">
        <v>0</v>
      </c>
      <c r="R2732" s="2">
        <v>10627</v>
      </c>
      <c r="S2732" s="2">
        <v>8370900</v>
      </c>
      <c r="T2732" s="2">
        <v>444242400</v>
      </c>
      <c r="U2732" s="2">
        <v>708</v>
      </c>
      <c r="V2732" s="2">
        <v>586</v>
      </c>
      <c r="W2732" s="2">
        <v>0</v>
      </c>
      <c r="X2732" s="2">
        <v>2362</v>
      </c>
      <c r="Y2732" s="2">
        <v>299</v>
      </c>
      <c r="Z2732" s="2">
        <v>1646</v>
      </c>
      <c r="AA2732" s="9">
        <f t="shared" si="380"/>
        <v>102867</v>
      </c>
      <c r="AB2732" s="9">
        <f t="shared" si="381"/>
        <v>12456</v>
      </c>
      <c r="AC2732" s="9">
        <f t="shared" si="382"/>
        <v>11034</v>
      </c>
      <c r="AD2732" s="9">
        <f t="shared" si="383"/>
        <v>10627</v>
      </c>
      <c r="AE2732" s="44">
        <f t="shared" si="384"/>
        <v>2.3889176178695329E-4</v>
      </c>
      <c r="AF2732" s="9">
        <f t="shared" si="385"/>
        <v>1776</v>
      </c>
      <c r="AG2732" s="9">
        <f t="shared" si="378"/>
        <v>1945</v>
      </c>
      <c r="AH2732" s="44">
        <f t="shared" si="386"/>
        <v>2.0843436466843818E-4</v>
      </c>
      <c r="AI2732">
        <f>AA2732/'Totals and Drop Down Lists'!W$6*Inputs!E$37</f>
        <v>93314.812262284759</v>
      </c>
      <c r="AJ2732">
        <f>AB2732/'Totals and Drop Down Lists'!X$6*Inputs!F$37</f>
        <v>40985.062748420169</v>
      </c>
      <c r="AK2732">
        <f>AC2732/'Totals and Drop Down Lists'!Y$6*Inputs!G$37</f>
        <v>72739.855134209196</v>
      </c>
      <c r="AL2732">
        <f>AD2732/'Totals and Drop Down Lists'!Z$6*Inputs!H$37</f>
        <v>85201.985996225048</v>
      </c>
      <c r="AM2732">
        <f>AE2732/'Totals and Drop Down Lists'!AA$6*Inputs!I$37</f>
        <v>29739.48023083204</v>
      </c>
      <c r="AN2732">
        <f>AF2732/'Totals and Drop Down Lists'!AB$6*Inputs!J$37</f>
        <v>35443.087017252263</v>
      </c>
      <c r="AO2732">
        <f>AG2732/'Totals and Drop Down Lists'!AC$6*Inputs!K$37</f>
        <v>36222.855668333199</v>
      </c>
      <c r="AP2732">
        <f>AH2732/'Totals and Drop Down Lists'!AD$6*Inputs!L$37</f>
        <v>49050.840080265145</v>
      </c>
      <c r="AQ2732">
        <f>IF(OR($D2732="51",$D2732="52",$D2732="61"),(AA2732/'Totals and Drop Down Lists'!W$4)*Inputs!E$38,0)</f>
        <v>0</v>
      </c>
      <c r="AR2732">
        <f>IF(OR($D2732="51",$D2732="52",$D2732="61"),(AB2732/'Totals and Drop Down Lists'!X$4)*Inputs!F$38,0)</f>
        <v>0</v>
      </c>
      <c r="AS2732">
        <f>IF(OR($D2732="51",$D2732="52",$D2732="61"),(AC2732/'Totals and Drop Down Lists'!Y$4)*Inputs!G$38,0)</f>
        <v>0</v>
      </c>
      <c r="AT2732">
        <f>IF(OR($D2732="51",$D2732="52",$D2732="61"),(AD2732/'Totals and Drop Down Lists'!Z$4)*Inputs!H$38,0)</f>
        <v>0</v>
      </c>
      <c r="AU2732">
        <f>IF(OR($D2732="51",$D2732="52",$D2732="61"),(AE2732/'Totals and Drop Down Lists'!AA$4)*Inputs!I$38,0)</f>
        <v>0</v>
      </c>
      <c r="AV2732">
        <f>IF(OR($D2732="51",$D2732="52",$D2732="61"),(AF2732/'Totals and Drop Down Lists'!AB$4)*Inputs!J$38,0)</f>
        <v>0</v>
      </c>
      <c r="AW2732">
        <f>IF(OR($D2732="51",$D2732="52",$D2732="61"),(AG2732/'Totals and Drop Down Lists'!AC$4)*Inputs!K$38,0)</f>
        <v>0</v>
      </c>
      <c r="AX2732">
        <f>IF(OR($D2732="51",$D2732="52",$D2732="61"),(AH2732/'Totals and Drop Down Lists'!AD$4)*Inputs!L$38,0)</f>
        <v>0</v>
      </c>
      <c r="AY2732">
        <f>IF(OR($D2732="51",$D2732="52",$D2732="61"),0,(AA2732/'Totals and Drop Down Lists'!W$5)*Inputs!E$39)</f>
        <v>0</v>
      </c>
      <c r="AZ2732">
        <f>IF(OR($D2732="51",$D2732="52",$D2732="61"),0,(AB2732/'Totals and Drop Down Lists'!X$5)*Inputs!F$39)</f>
        <v>0</v>
      </c>
      <c r="BA2732">
        <f>IF(OR($D2732="51",$D2732="52",$D2732="61"),0,(AC2732/'Totals and Drop Down Lists'!Y$5)*Inputs!G$39)</f>
        <v>0</v>
      </c>
      <c r="BB2732">
        <f>IF(OR($D2732="51",$D2732="52",$D2732="61"),0,(AD2732/'Totals and Drop Down Lists'!Z$5)*Inputs!H$39)</f>
        <v>0</v>
      </c>
      <c r="BC2732">
        <f>IF(OR($D2732="51",$D2732="52",$D2732="61"),0,(AE2732/'Totals and Drop Down Lists'!AA$5)*Inputs!I$39)</f>
        <v>0</v>
      </c>
      <c r="BD2732">
        <f>IF(OR($D2732="51",$D2732="52",$D2732="61"),0,(AF2732/'Totals and Drop Down Lists'!AB$5)*Inputs!J$39)</f>
        <v>0</v>
      </c>
      <c r="BE2732">
        <f>IF(OR($D2732="51",$D2732="52",$D2732="61"),0,(AG2732/'Totals and Drop Down Lists'!AC$5)*Inputs!K$39)</f>
        <v>0</v>
      </c>
      <c r="BF2732">
        <f>IF(OR($D2732="51",$D2732="52",$D2732="61"),0,(AH2732/'Totals and Drop Down Lists'!AD$5)*Inputs!L$39)</f>
        <v>0</v>
      </c>
      <c r="BG2732" s="10">
        <f t="shared" si="379"/>
        <v>442697.97913782182</v>
      </c>
    </row>
    <row r="2733" spans="1:59">
      <c r="A2733" s="1" t="s">
        <v>7622</v>
      </c>
      <c r="B2733" s="1" t="s">
        <v>4504</v>
      </c>
      <c r="C2733" s="1" t="s">
        <v>88</v>
      </c>
      <c r="D2733" s="1" t="s">
        <v>25</v>
      </c>
      <c r="E2733" s="1" t="s">
        <v>4602</v>
      </c>
      <c r="F2733" s="2">
        <v>14646</v>
      </c>
      <c r="G2733" s="2">
        <v>102</v>
      </c>
      <c r="H2733" s="2">
        <v>0</v>
      </c>
      <c r="I2733" s="2">
        <v>2749</v>
      </c>
      <c r="J2733" s="2">
        <v>6111</v>
      </c>
      <c r="K2733" s="2">
        <v>1281</v>
      </c>
      <c r="L2733" s="2">
        <v>29</v>
      </c>
      <c r="M2733" s="2">
        <v>0</v>
      </c>
      <c r="N2733" s="2">
        <v>0</v>
      </c>
      <c r="O2733" s="2">
        <v>14</v>
      </c>
      <c r="P2733" s="2">
        <v>18</v>
      </c>
      <c r="Q2733" s="2">
        <v>0</v>
      </c>
      <c r="R2733" s="2">
        <v>2466</v>
      </c>
      <c r="S2733" s="2">
        <v>357400</v>
      </c>
      <c r="T2733" s="2">
        <v>43145200</v>
      </c>
      <c r="U2733" s="2">
        <v>149</v>
      </c>
      <c r="V2733" s="2">
        <v>128</v>
      </c>
      <c r="W2733" s="2">
        <v>34</v>
      </c>
      <c r="X2733" s="2">
        <v>288</v>
      </c>
      <c r="Y2733" s="2">
        <v>39</v>
      </c>
      <c r="Z2733" s="2">
        <v>148</v>
      </c>
      <c r="AA2733" s="9">
        <f t="shared" si="380"/>
        <v>14646</v>
      </c>
      <c r="AB2733" s="9">
        <f t="shared" si="381"/>
        <v>2647</v>
      </c>
      <c r="AC2733" s="9">
        <f t="shared" si="382"/>
        <v>2527</v>
      </c>
      <c r="AD2733" s="9">
        <f t="shared" si="383"/>
        <v>2466</v>
      </c>
      <c r="AE2733" s="44">
        <f t="shared" si="384"/>
        <v>1.8753475339527903E-5</v>
      </c>
      <c r="AF2733" s="9">
        <f t="shared" si="385"/>
        <v>126</v>
      </c>
      <c r="AG2733" s="9">
        <f t="shared" si="378"/>
        <v>187</v>
      </c>
      <c r="AH2733" s="44">
        <f t="shared" si="386"/>
        <v>1.4585775974299258E-5</v>
      </c>
      <c r="AI2733">
        <f>AA2733/'Totals and Drop Down Lists'!W$6*Inputs!E$37</f>
        <v>13285.978403116866</v>
      </c>
      <c r="AJ2733">
        <f>AB2733/'Totals and Drop Down Lists'!X$6*Inputs!F$37</f>
        <v>8709.654872757561</v>
      </c>
      <c r="AK2733">
        <f>AC2733/'Totals and Drop Down Lists'!Y$6*Inputs!G$37</f>
        <v>16658.837586020174</v>
      </c>
      <c r="AL2733">
        <f>AD2733/'Totals and Drop Down Lists'!Z$6*Inputs!H$37</f>
        <v>19771.158131804928</v>
      </c>
      <c r="AM2733">
        <f>AE2733/'Totals and Drop Down Lists'!AA$6*Inputs!I$37</f>
        <v>2334.607961980149</v>
      </c>
      <c r="AN2733">
        <f>AF2733/'Totals and Drop Down Lists'!AB$6*Inputs!J$37</f>
        <v>2514.5433356834374</v>
      </c>
      <c r="AO2733">
        <f>AG2733/'Totals and Drop Down Lists'!AC$6*Inputs!K$37</f>
        <v>3482.6087454901326</v>
      </c>
      <c r="AP2733">
        <f>AH2733/'Totals and Drop Down Lists'!AD$6*Inputs!L$37</f>
        <v>3432.4693334518147</v>
      </c>
      <c r="AQ2733">
        <f>IF(OR($D2733="51",$D2733="52",$D2733="61"),(AA2733/'Totals and Drop Down Lists'!W$4)*Inputs!E$38,0)</f>
        <v>0</v>
      </c>
      <c r="AR2733">
        <f>IF(OR($D2733="51",$D2733="52",$D2733="61"),(AB2733/'Totals and Drop Down Lists'!X$4)*Inputs!F$38,0)</f>
        <v>0</v>
      </c>
      <c r="AS2733">
        <f>IF(OR($D2733="51",$D2733="52",$D2733="61"),(AC2733/'Totals and Drop Down Lists'!Y$4)*Inputs!G$38,0)</f>
        <v>0</v>
      </c>
      <c r="AT2733">
        <f>IF(OR($D2733="51",$D2733="52",$D2733="61"),(AD2733/'Totals and Drop Down Lists'!Z$4)*Inputs!H$38,0)</f>
        <v>0</v>
      </c>
      <c r="AU2733">
        <f>IF(OR($D2733="51",$D2733="52",$D2733="61"),(AE2733/'Totals and Drop Down Lists'!AA$4)*Inputs!I$38,0)</f>
        <v>0</v>
      </c>
      <c r="AV2733">
        <f>IF(OR($D2733="51",$D2733="52",$D2733="61"),(AF2733/'Totals and Drop Down Lists'!AB$4)*Inputs!J$38,0)</f>
        <v>0</v>
      </c>
      <c r="AW2733">
        <f>IF(OR($D2733="51",$D2733="52",$D2733="61"),(AG2733/'Totals and Drop Down Lists'!AC$4)*Inputs!K$38,0)</f>
        <v>0</v>
      </c>
      <c r="AX2733">
        <f>IF(OR($D2733="51",$D2733="52",$D2733="61"),(AH2733/'Totals and Drop Down Lists'!AD$4)*Inputs!L$38,0)</f>
        <v>0</v>
      </c>
      <c r="AY2733">
        <f>IF(OR($D2733="51",$D2733="52",$D2733="61"),0,(AA2733/'Totals and Drop Down Lists'!W$5)*Inputs!E$39)</f>
        <v>0</v>
      </c>
      <c r="AZ2733">
        <f>IF(OR($D2733="51",$D2733="52",$D2733="61"),0,(AB2733/'Totals and Drop Down Lists'!X$5)*Inputs!F$39)</f>
        <v>0</v>
      </c>
      <c r="BA2733">
        <f>IF(OR($D2733="51",$D2733="52",$D2733="61"),0,(AC2733/'Totals and Drop Down Lists'!Y$5)*Inputs!G$39)</f>
        <v>0</v>
      </c>
      <c r="BB2733">
        <f>IF(OR($D2733="51",$D2733="52",$D2733="61"),0,(AD2733/'Totals and Drop Down Lists'!Z$5)*Inputs!H$39)</f>
        <v>0</v>
      </c>
      <c r="BC2733">
        <f>IF(OR($D2733="51",$D2733="52",$D2733="61"),0,(AE2733/'Totals and Drop Down Lists'!AA$5)*Inputs!I$39)</f>
        <v>0</v>
      </c>
      <c r="BD2733">
        <f>IF(OR($D2733="51",$D2733="52",$D2733="61"),0,(AF2733/'Totals and Drop Down Lists'!AB$5)*Inputs!J$39)</f>
        <v>0</v>
      </c>
      <c r="BE2733">
        <f>IF(OR($D2733="51",$D2733="52",$D2733="61"),0,(AG2733/'Totals and Drop Down Lists'!AC$5)*Inputs!K$39)</f>
        <v>0</v>
      </c>
      <c r="BF2733">
        <f>IF(OR($D2733="51",$D2733="52",$D2733="61"),0,(AH2733/'Totals and Drop Down Lists'!AD$5)*Inputs!L$39)</f>
        <v>0</v>
      </c>
      <c r="BG2733" s="10">
        <f t="shared" si="379"/>
        <v>70189.858370305054</v>
      </c>
    </row>
    <row r="2734" spans="1:59">
      <c r="A2734" s="1" t="s">
        <v>7622</v>
      </c>
      <c r="B2734" s="1" t="s">
        <v>4504</v>
      </c>
      <c r="C2734" s="1" t="s">
        <v>887</v>
      </c>
      <c r="D2734" s="1" t="s">
        <v>25</v>
      </c>
      <c r="E2734" s="1" t="s">
        <v>4603</v>
      </c>
      <c r="F2734" s="2">
        <v>15008</v>
      </c>
      <c r="G2734" s="2">
        <v>130</v>
      </c>
      <c r="H2734" s="2">
        <v>32</v>
      </c>
      <c r="I2734" s="2">
        <v>2980</v>
      </c>
      <c r="J2734" s="2">
        <v>6204</v>
      </c>
      <c r="K2734" s="2">
        <v>1410</v>
      </c>
      <c r="L2734" s="2">
        <v>29</v>
      </c>
      <c r="M2734" s="2">
        <v>0</v>
      </c>
      <c r="N2734" s="2">
        <v>1</v>
      </c>
      <c r="O2734" s="2">
        <v>30</v>
      </c>
      <c r="P2734" s="2">
        <v>18</v>
      </c>
      <c r="Q2734" s="2">
        <v>13</v>
      </c>
      <c r="R2734" s="2">
        <v>1994</v>
      </c>
      <c r="S2734" s="2">
        <v>480600</v>
      </c>
      <c r="T2734" s="2">
        <v>32636900</v>
      </c>
      <c r="U2734" s="2">
        <v>128</v>
      </c>
      <c r="V2734" s="2">
        <v>170</v>
      </c>
      <c r="W2734" s="2">
        <v>60</v>
      </c>
      <c r="X2734" s="2">
        <v>459</v>
      </c>
      <c r="Y2734" s="2">
        <v>40</v>
      </c>
      <c r="Z2734" s="2">
        <v>248</v>
      </c>
      <c r="AA2734" s="9">
        <f t="shared" si="380"/>
        <v>15008</v>
      </c>
      <c r="AB2734" s="9">
        <f t="shared" si="381"/>
        <v>2818</v>
      </c>
      <c r="AC2734" s="9">
        <f t="shared" si="382"/>
        <v>2085</v>
      </c>
      <c r="AD2734" s="9">
        <f t="shared" si="383"/>
        <v>1994</v>
      </c>
      <c r="AE2734" s="44">
        <f t="shared" si="384"/>
        <v>2.2380110274322567E-5</v>
      </c>
      <c r="AF2734" s="9">
        <f t="shared" si="385"/>
        <v>229</v>
      </c>
      <c r="AG2734" s="9">
        <f t="shared" si="378"/>
        <v>288</v>
      </c>
      <c r="AH2734" s="44">
        <f t="shared" si="386"/>
        <v>2.4355154985656182E-5</v>
      </c>
      <c r="AI2734">
        <f>AA2734/'Totals and Drop Down Lists'!W$6*Inputs!E$37</f>
        <v>13614.363230505116</v>
      </c>
      <c r="AJ2734">
        <f>AB2734/'Totals and Drop Down Lists'!X$6*Inputs!F$37</f>
        <v>9272.3110810089947</v>
      </c>
      <c r="AK2734">
        <f>AC2734/'Totals and Drop Down Lists'!Y$6*Inputs!G$37</f>
        <v>13745.024284468567</v>
      </c>
      <c r="AL2734">
        <f>AD2734/'Totals and Drop Down Lists'!Z$6*Inputs!H$37</f>
        <v>15986.897532367815</v>
      </c>
      <c r="AM2734">
        <f>AE2734/'Totals and Drop Down Lists'!AA$6*Inputs!I$37</f>
        <v>2786.0853889998234</v>
      </c>
      <c r="AN2734">
        <f>AF2734/'Totals and Drop Down Lists'!AB$6*Inputs!J$37</f>
        <v>4570.082729138946</v>
      </c>
      <c r="AO2734">
        <f>AG2734/'Totals and Drop Down Lists'!AC$6*Inputs!K$37</f>
        <v>5363.5899395783863</v>
      </c>
      <c r="AP2734">
        <f>AH2734/'Totals and Drop Down Lists'!AD$6*Inputs!L$37</f>
        <v>5731.4964076669376</v>
      </c>
      <c r="AQ2734">
        <f>IF(OR($D2734="51",$D2734="52",$D2734="61"),(AA2734/'Totals and Drop Down Lists'!W$4)*Inputs!E$38,0)</f>
        <v>0</v>
      </c>
      <c r="AR2734">
        <f>IF(OR($D2734="51",$D2734="52",$D2734="61"),(AB2734/'Totals and Drop Down Lists'!X$4)*Inputs!F$38,0)</f>
        <v>0</v>
      </c>
      <c r="AS2734">
        <f>IF(OR($D2734="51",$D2734="52",$D2734="61"),(AC2734/'Totals and Drop Down Lists'!Y$4)*Inputs!G$38,0)</f>
        <v>0</v>
      </c>
      <c r="AT2734">
        <f>IF(OR($D2734="51",$D2734="52",$D2734="61"),(AD2734/'Totals and Drop Down Lists'!Z$4)*Inputs!H$38,0)</f>
        <v>0</v>
      </c>
      <c r="AU2734">
        <f>IF(OR($D2734="51",$D2734="52",$D2734="61"),(AE2734/'Totals and Drop Down Lists'!AA$4)*Inputs!I$38,0)</f>
        <v>0</v>
      </c>
      <c r="AV2734">
        <f>IF(OR($D2734="51",$D2734="52",$D2734="61"),(AF2734/'Totals and Drop Down Lists'!AB$4)*Inputs!J$38,0)</f>
        <v>0</v>
      </c>
      <c r="AW2734">
        <f>IF(OR($D2734="51",$D2734="52",$D2734="61"),(AG2734/'Totals and Drop Down Lists'!AC$4)*Inputs!K$38,0)</f>
        <v>0</v>
      </c>
      <c r="AX2734">
        <f>IF(OR($D2734="51",$D2734="52",$D2734="61"),(AH2734/'Totals and Drop Down Lists'!AD$4)*Inputs!L$38,0)</f>
        <v>0</v>
      </c>
      <c r="AY2734">
        <f>IF(OR($D2734="51",$D2734="52",$D2734="61"),0,(AA2734/'Totals and Drop Down Lists'!W$5)*Inputs!E$39)</f>
        <v>0</v>
      </c>
      <c r="AZ2734">
        <f>IF(OR($D2734="51",$D2734="52",$D2734="61"),0,(AB2734/'Totals and Drop Down Lists'!X$5)*Inputs!F$39)</f>
        <v>0</v>
      </c>
      <c r="BA2734">
        <f>IF(OR($D2734="51",$D2734="52",$D2734="61"),0,(AC2734/'Totals and Drop Down Lists'!Y$5)*Inputs!G$39)</f>
        <v>0</v>
      </c>
      <c r="BB2734">
        <f>IF(OR($D2734="51",$D2734="52",$D2734="61"),0,(AD2734/'Totals and Drop Down Lists'!Z$5)*Inputs!H$39)</f>
        <v>0</v>
      </c>
      <c r="BC2734">
        <f>IF(OR($D2734="51",$D2734="52",$D2734="61"),0,(AE2734/'Totals and Drop Down Lists'!AA$5)*Inputs!I$39)</f>
        <v>0</v>
      </c>
      <c r="BD2734">
        <f>IF(OR($D2734="51",$D2734="52",$D2734="61"),0,(AF2734/'Totals and Drop Down Lists'!AB$5)*Inputs!J$39)</f>
        <v>0</v>
      </c>
      <c r="BE2734">
        <f>IF(OR($D2734="51",$D2734="52",$D2734="61"),0,(AG2734/'Totals and Drop Down Lists'!AC$5)*Inputs!K$39)</f>
        <v>0</v>
      </c>
      <c r="BF2734">
        <f>IF(OR($D2734="51",$D2734="52",$D2734="61"),0,(AH2734/'Totals and Drop Down Lists'!AD$5)*Inputs!L$39)</f>
        <v>0</v>
      </c>
      <c r="BG2734" s="10">
        <f t="shared" si="379"/>
        <v>71069.850593734591</v>
      </c>
    </row>
    <row r="2735" spans="1:59">
      <c r="A2735" s="1" t="s">
        <v>7622</v>
      </c>
      <c r="B2735" s="1" t="s">
        <v>4504</v>
      </c>
      <c r="C2735" s="1" t="s">
        <v>4604</v>
      </c>
      <c r="D2735" s="1" t="s">
        <v>25</v>
      </c>
      <c r="E2735" s="1" t="s">
        <v>4605</v>
      </c>
      <c r="F2735" s="2">
        <v>34932</v>
      </c>
      <c r="G2735" s="2">
        <v>153</v>
      </c>
      <c r="H2735" s="2">
        <v>0</v>
      </c>
      <c r="I2735" s="2">
        <v>4677</v>
      </c>
      <c r="J2735" s="2">
        <v>12940</v>
      </c>
      <c r="K2735" s="2">
        <v>2306</v>
      </c>
      <c r="L2735" s="2">
        <v>35</v>
      </c>
      <c r="M2735" s="2">
        <v>17</v>
      </c>
      <c r="N2735" s="2">
        <v>37</v>
      </c>
      <c r="O2735" s="2">
        <v>99</v>
      </c>
      <c r="P2735" s="2">
        <v>3</v>
      </c>
      <c r="Q2735" s="2">
        <v>42</v>
      </c>
      <c r="R2735" s="2">
        <v>3167</v>
      </c>
      <c r="S2735" s="2">
        <v>1249000</v>
      </c>
      <c r="T2735" s="2">
        <v>76771600</v>
      </c>
      <c r="U2735" s="2">
        <v>25</v>
      </c>
      <c r="V2735" s="2">
        <v>181</v>
      </c>
      <c r="W2735" s="2">
        <v>0</v>
      </c>
      <c r="X2735" s="2">
        <v>737</v>
      </c>
      <c r="Y2735" s="2">
        <v>87</v>
      </c>
      <c r="Z2735" s="2">
        <v>510</v>
      </c>
      <c r="AA2735" s="9">
        <f t="shared" si="380"/>
        <v>34932</v>
      </c>
      <c r="AB2735" s="9">
        <f t="shared" si="381"/>
        <v>4524</v>
      </c>
      <c r="AC2735" s="9">
        <f t="shared" si="382"/>
        <v>3400</v>
      </c>
      <c r="AD2735" s="9">
        <f t="shared" si="383"/>
        <v>3167</v>
      </c>
      <c r="AE2735" s="44">
        <f t="shared" si="384"/>
        <v>2.869988229067673E-5</v>
      </c>
      <c r="AF2735" s="9">
        <f t="shared" si="385"/>
        <v>556</v>
      </c>
      <c r="AG2735" s="9">
        <f t="shared" si="378"/>
        <v>597</v>
      </c>
      <c r="AH2735" s="44">
        <f t="shared" si="386"/>
        <v>3.9586804292846723E-5</v>
      </c>
      <c r="AI2735">
        <f>AA2735/'Totals and Drop Down Lists'!W$6*Inputs!E$37</f>
        <v>31688.228702558947</v>
      </c>
      <c r="AJ2735">
        <f>AB2735/'Totals and Drop Down Lists'!X$6*Inputs!F$37</f>
        <v>14885.711614792295</v>
      </c>
      <c r="AK2735">
        <f>AC2735/'Totals and Drop Down Lists'!Y$6*Inputs!G$37</f>
        <v>22413.94847347392</v>
      </c>
      <c r="AL2735">
        <f>AD2735/'Totals and Drop Down Lists'!Z$6*Inputs!H$37</f>
        <v>25391.426522070644</v>
      </c>
      <c r="AM2735">
        <f>AE2735/'Totals and Drop Down Lists'!AA$6*Inputs!I$37</f>
        <v>3572.8297017289642</v>
      </c>
      <c r="AN2735">
        <f>AF2735/'Totals and Drop Down Lists'!AB$6*Inputs!J$37</f>
        <v>11095.921386031676</v>
      </c>
      <c r="AO2735">
        <f>AG2735/'Totals and Drop Down Lists'!AC$6*Inputs!K$37</f>
        <v>11118.274978917696</v>
      </c>
      <c r="AP2735">
        <f>AH2735/'Totals and Drop Down Lists'!AD$6*Inputs!L$37</f>
        <v>9315.9590538057146</v>
      </c>
      <c r="AQ2735">
        <f>IF(OR($D2735="51",$D2735="52",$D2735="61"),(AA2735/'Totals and Drop Down Lists'!W$4)*Inputs!E$38,0)</f>
        <v>0</v>
      </c>
      <c r="AR2735">
        <f>IF(OR($D2735="51",$D2735="52",$D2735="61"),(AB2735/'Totals and Drop Down Lists'!X$4)*Inputs!F$38,0)</f>
        <v>0</v>
      </c>
      <c r="AS2735">
        <f>IF(OR($D2735="51",$D2735="52",$D2735="61"),(AC2735/'Totals and Drop Down Lists'!Y$4)*Inputs!G$38,0)</f>
        <v>0</v>
      </c>
      <c r="AT2735">
        <f>IF(OR($D2735="51",$D2735="52",$D2735="61"),(AD2735/'Totals and Drop Down Lists'!Z$4)*Inputs!H$38,0)</f>
        <v>0</v>
      </c>
      <c r="AU2735">
        <f>IF(OR($D2735="51",$D2735="52",$D2735="61"),(AE2735/'Totals and Drop Down Lists'!AA$4)*Inputs!I$38,0)</f>
        <v>0</v>
      </c>
      <c r="AV2735">
        <f>IF(OR($D2735="51",$D2735="52",$D2735="61"),(AF2735/'Totals and Drop Down Lists'!AB$4)*Inputs!J$38,0)</f>
        <v>0</v>
      </c>
      <c r="AW2735">
        <f>IF(OR($D2735="51",$D2735="52",$D2735="61"),(AG2735/'Totals and Drop Down Lists'!AC$4)*Inputs!K$38,0)</f>
        <v>0</v>
      </c>
      <c r="AX2735">
        <f>IF(OR($D2735="51",$D2735="52",$D2735="61"),(AH2735/'Totals and Drop Down Lists'!AD$4)*Inputs!L$38,0)</f>
        <v>0</v>
      </c>
      <c r="AY2735">
        <f>IF(OR($D2735="51",$D2735="52",$D2735="61"),0,(AA2735/'Totals and Drop Down Lists'!W$5)*Inputs!E$39)</f>
        <v>0</v>
      </c>
      <c r="AZ2735">
        <f>IF(OR($D2735="51",$D2735="52",$D2735="61"),0,(AB2735/'Totals and Drop Down Lists'!X$5)*Inputs!F$39)</f>
        <v>0</v>
      </c>
      <c r="BA2735">
        <f>IF(OR($D2735="51",$D2735="52",$D2735="61"),0,(AC2735/'Totals and Drop Down Lists'!Y$5)*Inputs!G$39)</f>
        <v>0</v>
      </c>
      <c r="BB2735">
        <f>IF(OR($D2735="51",$D2735="52",$D2735="61"),0,(AD2735/'Totals and Drop Down Lists'!Z$5)*Inputs!H$39)</f>
        <v>0</v>
      </c>
      <c r="BC2735">
        <f>IF(OR($D2735="51",$D2735="52",$D2735="61"),0,(AE2735/'Totals and Drop Down Lists'!AA$5)*Inputs!I$39)</f>
        <v>0</v>
      </c>
      <c r="BD2735">
        <f>IF(OR($D2735="51",$D2735="52",$D2735="61"),0,(AF2735/'Totals and Drop Down Lists'!AB$5)*Inputs!J$39)</f>
        <v>0</v>
      </c>
      <c r="BE2735">
        <f>IF(OR($D2735="51",$D2735="52",$D2735="61"),0,(AG2735/'Totals and Drop Down Lists'!AC$5)*Inputs!K$39)</f>
        <v>0</v>
      </c>
      <c r="BF2735">
        <f>IF(OR($D2735="51",$D2735="52",$D2735="61"),0,(AH2735/'Totals and Drop Down Lists'!AD$5)*Inputs!L$39)</f>
        <v>0</v>
      </c>
      <c r="BG2735" s="10">
        <f t="shared" si="379"/>
        <v>129482.30043337986</v>
      </c>
    </row>
    <row r="2736" spans="1:59">
      <c r="A2736" s="1" t="s">
        <v>7622</v>
      </c>
      <c r="B2736" s="1" t="s">
        <v>4504</v>
      </c>
      <c r="C2736" s="1" t="s">
        <v>4606</v>
      </c>
      <c r="D2736" s="1" t="s">
        <v>25</v>
      </c>
      <c r="E2736" s="1" t="s">
        <v>4607</v>
      </c>
      <c r="F2736" s="2">
        <v>85872</v>
      </c>
      <c r="G2736" s="2">
        <v>988</v>
      </c>
      <c r="H2736" s="2">
        <v>25</v>
      </c>
      <c r="I2736" s="2">
        <v>15056</v>
      </c>
      <c r="J2736" s="2">
        <v>33976</v>
      </c>
      <c r="K2736" s="2">
        <v>10774</v>
      </c>
      <c r="L2736" s="2">
        <v>248</v>
      </c>
      <c r="M2736" s="2">
        <v>25</v>
      </c>
      <c r="N2736" s="2">
        <v>0</v>
      </c>
      <c r="O2736" s="2">
        <v>240</v>
      </c>
      <c r="P2736" s="2">
        <v>22</v>
      </c>
      <c r="Q2736" s="2">
        <v>0</v>
      </c>
      <c r="R2736" s="2">
        <v>10170</v>
      </c>
      <c r="S2736" s="2">
        <v>6187700</v>
      </c>
      <c r="T2736" s="2">
        <v>345364300</v>
      </c>
      <c r="U2736" s="2">
        <v>1151</v>
      </c>
      <c r="V2736" s="2">
        <v>947</v>
      </c>
      <c r="W2736" s="2">
        <v>180</v>
      </c>
      <c r="X2736" s="2">
        <v>2852</v>
      </c>
      <c r="Y2736" s="2">
        <v>493</v>
      </c>
      <c r="Z2736" s="2">
        <v>1662</v>
      </c>
      <c r="AA2736" s="9">
        <f t="shared" si="380"/>
        <v>85872</v>
      </c>
      <c r="AB2736" s="9">
        <f t="shared" si="381"/>
        <v>14043</v>
      </c>
      <c r="AC2736" s="9">
        <f t="shared" si="382"/>
        <v>10705</v>
      </c>
      <c r="AD2736" s="9">
        <f t="shared" si="383"/>
        <v>10170</v>
      </c>
      <c r="AE2736" s="44">
        <f t="shared" si="384"/>
        <v>2.3860386835961112E-4</v>
      </c>
      <c r="AF2736" s="9">
        <f t="shared" si="385"/>
        <v>1725</v>
      </c>
      <c r="AG2736" s="9">
        <f t="shared" si="378"/>
        <v>2155</v>
      </c>
      <c r="AH2736" s="44">
        <f t="shared" si="386"/>
        <v>2.5427466102810614E-4</v>
      </c>
      <c r="AI2736">
        <f>AA2736/'Totals and Drop Down Lists'!W$6*Inputs!E$37</f>
        <v>77897.961042772877</v>
      </c>
      <c r="AJ2736">
        <f>AB2736/'Totals and Drop Down Lists'!X$6*Inputs!F$37</f>
        <v>46206.907207455391</v>
      </c>
      <c r="AK2736">
        <f>AC2736/'Totals and Drop Down Lists'!Y$6*Inputs!G$37</f>
        <v>70570.976002511263</v>
      </c>
      <c r="AL2736">
        <f>AD2736/'Totals and Drop Down Lists'!Z$6*Inputs!H$37</f>
        <v>81537.987915837861</v>
      </c>
      <c r="AM2736">
        <f>AE2736/'Totals and Drop Down Lists'!AA$6*Inputs!I$37</f>
        <v>29703.640565089758</v>
      </c>
      <c r="AN2736">
        <f>AF2736/'Totals and Drop Down Lists'!AB$6*Inputs!J$37</f>
        <v>34425.295667094681</v>
      </c>
      <c r="AO2736">
        <f>AG2736/'Totals and Drop Down Lists'!AC$6*Inputs!K$37</f>
        <v>40133.806665942437</v>
      </c>
      <c r="AP2736">
        <f>AH2736/'Totals and Drop Down Lists'!AD$6*Inputs!L$37</f>
        <v>59838.432853399216</v>
      </c>
      <c r="AQ2736">
        <f>IF(OR($D2736="51",$D2736="52",$D2736="61"),(AA2736/'Totals and Drop Down Lists'!W$4)*Inputs!E$38,0)</f>
        <v>0</v>
      </c>
      <c r="AR2736">
        <f>IF(OR($D2736="51",$D2736="52",$D2736="61"),(AB2736/'Totals and Drop Down Lists'!X$4)*Inputs!F$38,0)</f>
        <v>0</v>
      </c>
      <c r="AS2736">
        <f>IF(OR($D2736="51",$D2736="52",$D2736="61"),(AC2736/'Totals and Drop Down Lists'!Y$4)*Inputs!G$38,0)</f>
        <v>0</v>
      </c>
      <c r="AT2736">
        <f>IF(OR($D2736="51",$D2736="52",$D2736="61"),(AD2736/'Totals and Drop Down Lists'!Z$4)*Inputs!H$38,0)</f>
        <v>0</v>
      </c>
      <c r="AU2736">
        <f>IF(OR($D2736="51",$D2736="52",$D2736="61"),(AE2736/'Totals and Drop Down Lists'!AA$4)*Inputs!I$38,0)</f>
        <v>0</v>
      </c>
      <c r="AV2736">
        <f>IF(OR($D2736="51",$D2736="52",$D2736="61"),(AF2736/'Totals and Drop Down Lists'!AB$4)*Inputs!J$38,0)</f>
        <v>0</v>
      </c>
      <c r="AW2736">
        <f>IF(OR($D2736="51",$D2736="52",$D2736="61"),(AG2736/'Totals and Drop Down Lists'!AC$4)*Inputs!K$38,0)</f>
        <v>0</v>
      </c>
      <c r="AX2736">
        <f>IF(OR($D2736="51",$D2736="52",$D2736="61"),(AH2736/'Totals and Drop Down Lists'!AD$4)*Inputs!L$38,0)</f>
        <v>0</v>
      </c>
      <c r="AY2736">
        <f>IF(OR($D2736="51",$D2736="52",$D2736="61"),0,(AA2736/'Totals and Drop Down Lists'!W$5)*Inputs!E$39)</f>
        <v>0</v>
      </c>
      <c r="AZ2736">
        <f>IF(OR($D2736="51",$D2736="52",$D2736="61"),0,(AB2736/'Totals and Drop Down Lists'!X$5)*Inputs!F$39)</f>
        <v>0</v>
      </c>
      <c r="BA2736">
        <f>IF(OR($D2736="51",$D2736="52",$D2736="61"),0,(AC2736/'Totals and Drop Down Lists'!Y$5)*Inputs!G$39)</f>
        <v>0</v>
      </c>
      <c r="BB2736">
        <f>IF(OR($D2736="51",$D2736="52",$D2736="61"),0,(AD2736/'Totals and Drop Down Lists'!Z$5)*Inputs!H$39)</f>
        <v>0</v>
      </c>
      <c r="BC2736">
        <f>IF(OR($D2736="51",$D2736="52",$D2736="61"),0,(AE2736/'Totals and Drop Down Lists'!AA$5)*Inputs!I$39)</f>
        <v>0</v>
      </c>
      <c r="BD2736">
        <f>IF(OR($D2736="51",$D2736="52",$D2736="61"),0,(AF2736/'Totals and Drop Down Lists'!AB$5)*Inputs!J$39)</f>
        <v>0</v>
      </c>
      <c r="BE2736">
        <f>IF(OR($D2736="51",$D2736="52",$D2736="61"),0,(AG2736/'Totals and Drop Down Lists'!AC$5)*Inputs!K$39)</f>
        <v>0</v>
      </c>
      <c r="BF2736">
        <f>IF(OR($D2736="51",$D2736="52",$D2736="61"),0,(AH2736/'Totals and Drop Down Lists'!AD$5)*Inputs!L$39)</f>
        <v>0</v>
      </c>
      <c r="BG2736" s="10">
        <f t="shared" si="379"/>
        <v>440315.00792010344</v>
      </c>
    </row>
    <row r="2737" spans="1:59">
      <c r="A2737" s="1" t="s">
        <v>7622</v>
      </c>
      <c r="B2737" s="1" t="s">
        <v>4504</v>
      </c>
      <c r="C2737" s="1" t="s">
        <v>2176</v>
      </c>
      <c r="D2737" s="1" t="s">
        <v>25</v>
      </c>
      <c r="E2737" s="1" t="s">
        <v>4608</v>
      </c>
      <c r="F2737" s="2">
        <v>14639</v>
      </c>
      <c r="G2737" s="2">
        <v>47</v>
      </c>
      <c r="H2737" s="2">
        <v>0</v>
      </c>
      <c r="I2737" s="2">
        <v>1833</v>
      </c>
      <c r="J2737" s="2">
        <v>4883</v>
      </c>
      <c r="K2737" s="2">
        <v>964</v>
      </c>
      <c r="L2737" s="2">
        <v>99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1761</v>
      </c>
      <c r="S2737" s="2">
        <v>406300</v>
      </c>
      <c r="T2737" s="2">
        <v>19545600</v>
      </c>
      <c r="U2737" s="2">
        <v>29</v>
      </c>
      <c r="V2737" s="2">
        <v>73</v>
      </c>
      <c r="W2737" s="2">
        <v>39</v>
      </c>
      <c r="X2737" s="2">
        <v>212</v>
      </c>
      <c r="Y2737" s="2">
        <v>18</v>
      </c>
      <c r="Z2737" s="2">
        <v>145</v>
      </c>
      <c r="AA2737" s="9">
        <f t="shared" si="380"/>
        <v>14639</v>
      </c>
      <c r="AB2737" s="9">
        <f t="shared" si="381"/>
        <v>1786</v>
      </c>
      <c r="AC2737" s="9">
        <f t="shared" si="382"/>
        <v>1860</v>
      </c>
      <c r="AD2737" s="9">
        <f t="shared" si="383"/>
        <v>1761</v>
      </c>
      <c r="AE2737" s="44">
        <f t="shared" si="384"/>
        <v>1.3291167447773241E-5</v>
      </c>
      <c r="AF2737" s="9">
        <f t="shared" si="385"/>
        <v>100</v>
      </c>
      <c r="AG2737" s="9">
        <f t="shared" si="378"/>
        <v>163</v>
      </c>
      <c r="AH2737" s="44">
        <f t="shared" si="386"/>
        <v>1.1973717303020511E-5</v>
      </c>
      <c r="AI2737">
        <f>AA2737/'Totals and Drop Down Lists'!W$6*Inputs!E$37</f>
        <v>13279.628420266816</v>
      </c>
      <c r="AJ2737">
        <f>AB2737/'Totals and Drop Down Lists'!X$6*Inputs!F$37</f>
        <v>5876.6315084038552</v>
      </c>
      <c r="AK2737">
        <f>AC2737/'Totals and Drop Down Lists'!Y$6*Inputs!G$37</f>
        <v>12261.748282547498</v>
      </c>
      <c r="AL2737">
        <f>AD2737/'Totals and Drop Down Lists'!Z$6*Inputs!H$37</f>
        <v>14118.819736459238</v>
      </c>
      <c r="AM2737">
        <f>AE2737/'Totals and Drop Down Lists'!AA$6*Inputs!I$37</f>
        <v>1654.6088010780363</v>
      </c>
      <c r="AN2737">
        <f>AF2737/'Totals and Drop Down Lists'!AB$6*Inputs!J$37</f>
        <v>1995.6693140344744</v>
      </c>
      <c r="AO2737">
        <f>AG2737/'Totals and Drop Down Lists'!AC$6*Inputs!K$37</f>
        <v>3035.6429171919335</v>
      </c>
      <c r="AP2737">
        <f>AH2737/'Totals and Drop Down Lists'!AD$6*Inputs!L$37</f>
        <v>2817.7738039071869</v>
      </c>
      <c r="AQ2737">
        <f>IF(OR($D2737="51",$D2737="52",$D2737="61"),(AA2737/'Totals and Drop Down Lists'!W$4)*Inputs!E$38,0)</f>
        <v>0</v>
      </c>
      <c r="AR2737">
        <f>IF(OR($D2737="51",$D2737="52",$D2737="61"),(AB2737/'Totals and Drop Down Lists'!X$4)*Inputs!F$38,0)</f>
        <v>0</v>
      </c>
      <c r="AS2737">
        <f>IF(OR($D2737="51",$D2737="52",$D2737="61"),(AC2737/'Totals and Drop Down Lists'!Y$4)*Inputs!G$38,0)</f>
        <v>0</v>
      </c>
      <c r="AT2737">
        <f>IF(OR($D2737="51",$D2737="52",$D2737="61"),(AD2737/'Totals and Drop Down Lists'!Z$4)*Inputs!H$38,0)</f>
        <v>0</v>
      </c>
      <c r="AU2737">
        <f>IF(OR($D2737="51",$D2737="52",$D2737="61"),(AE2737/'Totals and Drop Down Lists'!AA$4)*Inputs!I$38,0)</f>
        <v>0</v>
      </c>
      <c r="AV2737">
        <f>IF(OR($D2737="51",$D2737="52",$D2737="61"),(AF2737/'Totals and Drop Down Lists'!AB$4)*Inputs!J$38,0)</f>
        <v>0</v>
      </c>
      <c r="AW2737">
        <f>IF(OR($D2737="51",$D2737="52",$D2737="61"),(AG2737/'Totals and Drop Down Lists'!AC$4)*Inputs!K$38,0)</f>
        <v>0</v>
      </c>
      <c r="AX2737">
        <f>IF(OR($D2737="51",$D2737="52",$D2737="61"),(AH2737/'Totals and Drop Down Lists'!AD$4)*Inputs!L$38,0)</f>
        <v>0</v>
      </c>
      <c r="AY2737">
        <f>IF(OR($D2737="51",$D2737="52",$D2737="61"),0,(AA2737/'Totals and Drop Down Lists'!W$5)*Inputs!E$39)</f>
        <v>0</v>
      </c>
      <c r="AZ2737">
        <f>IF(OR($D2737="51",$D2737="52",$D2737="61"),0,(AB2737/'Totals and Drop Down Lists'!X$5)*Inputs!F$39)</f>
        <v>0</v>
      </c>
      <c r="BA2737">
        <f>IF(OR($D2737="51",$D2737="52",$D2737="61"),0,(AC2737/'Totals and Drop Down Lists'!Y$5)*Inputs!G$39)</f>
        <v>0</v>
      </c>
      <c r="BB2737">
        <f>IF(OR($D2737="51",$D2737="52",$D2737="61"),0,(AD2737/'Totals and Drop Down Lists'!Z$5)*Inputs!H$39)</f>
        <v>0</v>
      </c>
      <c r="BC2737">
        <f>IF(OR($D2737="51",$D2737="52",$D2737="61"),0,(AE2737/'Totals and Drop Down Lists'!AA$5)*Inputs!I$39)</f>
        <v>0</v>
      </c>
      <c r="BD2737">
        <f>IF(OR($D2737="51",$D2737="52",$D2737="61"),0,(AF2737/'Totals and Drop Down Lists'!AB$5)*Inputs!J$39)</f>
        <v>0</v>
      </c>
      <c r="BE2737">
        <f>IF(OR($D2737="51",$D2737="52",$D2737="61"),0,(AG2737/'Totals and Drop Down Lists'!AC$5)*Inputs!K$39)</f>
        <v>0</v>
      </c>
      <c r="BF2737">
        <f>IF(OR($D2737="51",$D2737="52",$D2737="61"),0,(AH2737/'Totals and Drop Down Lists'!AD$5)*Inputs!L$39)</f>
        <v>0</v>
      </c>
      <c r="BG2737" s="10">
        <f t="shared" si="379"/>
        <v>55040.522783889028</v>
      </c>
    </row>
    <row r="2738" spans="1:59">
      <c r="A2738" s="1" t="s">
        <v>7622</v>
      </c>
      <c r="B2738" s="1" t="s">
        <v>4504</v>
      </c>
      <c r="C2738" s="1" t="s">
        <v>1922</v>
      </c>
      <c r="D2738" s="1" t="s">
        <v>25</v>
      </c>
      <c r="E2738" s="1" t="s">
        <v>4609</v>
      </c>
      <c r="F2738" s="2">
        <v>41372</v>
      </c>
      <c r="G2738" s="2">
        <v>164</v>
      </c>
      <c r="H2738" s="2">
        <v>27</v>
      </c>
      <c r="I2738" s="2">
        <v>4486</v>
      </c>
      <c r="J2738" s="2">
        <v>17614</v>
      </c>
      <c r="K2738" s="2">
        <v>3430</v>
      </c>
      <c r="L2738" s="2">
        <v>75</v>
      </c>
      <c r="M2738" s="2">
        <v>0</v>
      </c>
      <c r="N2738" s="2">
        <v>0</v>
      </c>
      <c r="O2738" s="2">
        <v>49</v>
      </c>
      <c r="P2738" s="2">
        <v>13</v>
      </c>
      <c r="Q2738" s="2">
        <v>0</v>
      </c>
      <c r="R2738" s="2">
        <v>5359</v>
      </c>
      <c r="S2738" s="2">
        <v>2435200</v>
      </c>
      <c r="T2738" s="2">
        <v>138401500</v>
      </c>
      <c r="U2738" s="2">
        <v>185</v>
      </c>
      <c r="V2738" s="2">
        <v>188</v>
      </c>
      <c r="W2738" s="2">
        <v>0</v>
      </c>
      <c r="X2738" s="2">
        <v>683</v>
      </c>
      <c r="Y2738" s="2">
        <v>104</v>
      </c>
      <c r="Z2738" s="2">
        <v>437</v>
      </c>
      <c r="AA2738" s="9">
        <f t="shared" si="380"/>
        <v>41372</v>
      </c>
      <c r="AB2738" s="9">
        <f t="shared" si="381"/>
        <v>4295</v>
      </c>
      <c r="AC2738" s="9">
        <f t="shared" si="382"/>
        <v>5496</v>
      </c>
      <c r="AD2738" s="9">
        <f t="shared" si="383"/>
        <v>5359</v>
      </c>
      <c r="AE2738" s="44">
        <f t="shared" si="384"/>
        <v>4.6647248731548219E-5</v>
      </c>
      <c r="AF2738" s="9">
        <f t="shared" si="385"/>
        <v>495</v>
      </c>
      <c r="AG2738" s="9">
        <f t="shared" si="378"/>
        <v>541</v>
      </c>
      <c r="AH2738" s="44">
        <f t="shared" si="386"/>
        <v>3.9199856703818694E-5</v>
      </c>
      <c r="AI2738">
        <f>AA2738/'Totals and Drop Down Lists'!W$6*Inputs!E$37</f>
        <v>37530.212924604049</v>
      </c>
      <c r="AJ2738">
        <f>AB2738/'Totals and Drop Down Lists'!X$6*Inputs!F$37</f>
        <v>14132.212949940962</v>
      </c>
      <c r="AK2738">
        <f>AC2738/'Totals and Drop Down Lists'!Y$6*Inputs!G$37</f>
        <v>36231.488473591962</v>
      </c>
      <c r="AL2738">
        <f>AD2738/'Totals and Drop Down Lists'!Z$6*Inputs!H$37</f>
        <v>42965.789305897255</v>
      </c>
      <c r="AM2738">
        <f>AE2738/'Totals and Drop Down Lists'!AA$6*Inputs!I$37</f>
        <v>5807.0856905972496</v>
      </c>
      <c r="AN2738">
        <f>AF2738/'Totals and Drop Down Lists'!AB$6*Inputs!J$37</f>
        <v>9878.5631044706479</v>
      </c>
      <c r="AO2738">
        <f>AG2738/'Totals and Drop Down Lists'!AC$6*Inputs!K$37</f>
        <v>10075.354712888568</v>
      </c>
      <c r="AP2738">
        <f>AH2738/'Totals and Drop Down Lists'!AD$6*Inputs!L$37</f>
        <v>9224.8987128727294</v>
      </c>
      <c r="AQ2738">
        <f>IF(OR($D2738="51",$D2738="52",$D2738="61"),(AA2738/'Totals and Drop Down Lists'!W$4)*Inputs!E$38,0)</f>
        <v>0</v>
      </c>
      <c r="AR2738">
        <f>IF(OR($D2738="51",$D2738="52",$D2738="61"),(AB2738/'Totals and Drop Down Lists'!X$4)*Inputs!F$38,0)</f>
        <v>0</v>
      </c>
      <c r="AS2738">
        <f>IF(OR($D2738="51",$D2738="52",$D2738="61"),(AC2738/'Totals and Drop Down Lists'!Y$4)*Inputs!G$38,0)</f>
        <v>0</v>
      </c>
      <c r="AT2738">
        <f>IF(OR($D2738="51",$D2738="52",$D2738="61"),(AD2738/'Totals and Drop Down Lists'!Z$4)*Inputs!H$38,0)</f>
        <v>0</v>
      </c>
      <c r="AU2738">
        <f>IF(OR($D2738="51",$D2738="52",$D2738="61"),(AE2738/'Totals and Drop Down Lists'!AA$4)*Inputs!I$38,0)</f>
        <v>0</v>
      </c>
      <c r="AV2738">
        <f>IF(OR($D2738="51",$D2738="52",$D2738="61"),(AF2738/'Totals and Drop Down Lists'!AB$4)*Inputs!J$38,0)</f>
        <v>0</v>
      </c>
      <c r="AW2738">
        <f>IF(OR($D2738="51",$D2738="52",$D2738="61"),(AG2738/'Totals and Drop Down Lists'!AC$4)*Inputs!K$38,0)</f>
        <v>0</v>
      </c>
      <c r="AX2738">
        <f>IF(OR($D2738="51",$D2738="52",$D2738="61"),(AH2738/'Totals and Drop Down Lists'!AD$4)*Inputs!L$38,0)</f>
        <v>0</v>
      </c>
      <c r="AY2738">
        <f>IF(OR($D2738="51",$D2738="52",$D2738="61"),0,(AA2738/'Totals and Drop Down Lists'!W$5)*Inputs!E$39)</f>
        <v>0</v>
      </c>
      <c r="AZ2738">
        <f>IF(OR($D2738="51",$D2738="52",$D2738="61"),0,(AB2738/'Totals and Drop Down Lists'!X$5)*Inputs!F$39)</f>
        <v>0</v>
      </c>
      <c r="BA2738">
        <f>IF(OR($D2738="51",$D2738="52",$D2738="61"),0,(AC2738/'Totals and Drop Down Lists'!Y$5)*Inputs!G$39)</f>
        <v>0</v>
      </c>
      <c r="BB2738">
        <f>IF(OR($D2738="51",$D2738="52",$D2738="61"),0,(AD2738/'Totals and Drop Down Lists'!Z$5)*Inputs!H$39)</f>
        <v>0</v>
      </c>
      <c r="BC2738">
        <f>IF(OR($D2738="51",$D2738="52",$D2738="61"),0,(AE2738/'Totals and Drop Down Lists'!AA$5)*Inputs!I$39)</f>
        <v>0</v>
      </c>
      <c r="BD2738">
        <f>IF(OR($D2738="51",$D2738="52",$D2738="61"),0,(AF2738/'Totals and Drop Down Lists'!AB$5)*Inputs!J$39)</f>
        <v>0</v>
      </c>
      <c r="BE2738">
        <f>IF(OR($D2738="51",$D2738="52",$D2738="61"),0,(AG2738/'Totals and Drop Down Lists'!AC$5)*Inputs!K$39)</f>
        <v>0</v>
      </c>
      <c r="BF2738">
        <f>IF(OR($D2738="51",$D2738="52",$D2738="61"),0,(AH2738/'Totals and Drop Down Lists'!AD$5)*Inputs!L$39)</f>
        <v>0</v>
      </c>
      <c r="BG2738" s="10">
        <f t="shared" si="379"/>
        <v>165845.60587486342</v>
      </c>
    </row>
    <row r="2739" spans="1:59">
      <c r="A2739" s="1" t="s">
        <v>7622</v>
      </c>
      <c r="B2739" s="1" t="s">
        <v>4504</v>
      </c>
      <c r="C2739" s="1" t="s">
        <v>1685</v>
      </c>
      <c r="D2739" s="1" t="s">
        <v>25</v>
      </c>
      <c r="E2739" s="1" t="s">
        <v>4610</v>
      </c>
      <c r="F2739" s="2">
        <v>19441</v>
      </c>
      <c r="G2739" s="2">
        <v>70</v>
      </c>
      <c r="H2739" s="2">
        <v>3</v>
      </c>
      <c r="I2739" s="2">
        <v>2628</v>
      </c>
      <c r="J2739" s="2">
        <v>7730</v>
      </c>
      <c r="K2739" s="2">
        <v>1690</v>
      </c>
      <c r="L2739" s="2">
        <v>31</v>
      </c>
      <c r="M2739" s="2">
        <v>17</v>
      </c>
      <c r="N2739" s="2">
        <v>0</v>
      </c>
      <c r="O2739" s="2">
        <v>31</v>
      </c>
      <c r="P2739" s="2">
        <v>0</v>
      </c>
      <c r="Q2739" s="2">
        <v>0</v>
      </c>
      <c r="R2739" s="2">
        <v>2098</v>
      </c>
      <c r="S2739" s="2">
        <v>862100</v>
      </c>
      <c r="T2739" s="2">
        <v>45623000</v>
      </c>
      <c r="U2739" s="2">
        <v>196</v>
      </c>
      <c r="V2739" s="2">
        <v>157</v>
      </c>
      <c r="W2739" s="2">
        <v>29</v>
      </c>
      <c r="X2739" s="2">
        <v>431</v>
      </c>
      <c r="Y2739" s="2">
        <v>107</v>
      </c>
      <c r="Z2739" s="2">
        <v>214</v>
      </c>
      <c r="AA2739" s="9">
        <f t="shared" si="380"/>
        <v>19441</v>
      </c>
      <c r="AB2739" s="9">
        <f t="shared" si="381"/>
        <v>2555</v>
      </c>
      <c r="AC2739" s="9">
        <f t="shared" si="382"/>
        <v>2177</v>
      </c>
      <c r="AD2739" s="9">
        <f t="shared" si="383"/>
        <v>2098</v>
      </c>
      <c r="AE2739" s="44">
        <f t="shared" si="384"/>
        <v>2.5804158523920603E-5</v>
      </c>
      <c r="AF2739" s="9">
        <f t="shared" si="385"/>
        <v>245</v>
      </c>
      <c r="AG2739" s="9">
        <f t="shared" si="378"/>
        <v>321</v>
      </c>
      <c r="AH2739" s="44">
        <f t="shared" si="386"/>
        <v>2.6113394478556637E-5</v>
      </c>
      <c r="AI2739">
        <f>AA2739/'Totals and Drop Down Lists'!W$6*Inputs!E$37</f>
        <v>17635.716655400447</v>
      </c>
      <c r="AJ2739">
        <f>AB2739/'Totals and Drop Down Lists'!X$6*Inputs!F$37</f>
        <v>8406.9392519439243</v>
      </c>
      <c r="AK2739">
        <f>AC2739/'Totals and Drop Down Lists'!Y$6*Inputs!G$37</f>
        <v>14351.519360809625</v>
      </c>
      <c r="AL2739">
        <f>AD2739/'Totals and Drop Down Lists'!Z$6*Inputs!H$37</f>
        <v>16820.71766444718</v>
      </c>
      <c r="AM2739">
        <f>AE2739/'Totals and Drop Down Lists'!AA$6*Inputs!I$37</f>
        <v>3212.3429311881082</v>
      </c>
      <c r="AN2739">
        <f>AF2739/'Totals and Drop Down Lists'!AB$6*Inputs!J$37</f>
        <v>4889.3898193844616</v>
      </c>
      <c r="AO2739">
        <f>AG2739/'Totals and Drop Down Lists'!AC$6*Inputs!K$37</f>
        <v>5978.1679534884097</v>
      </c>
      <c r="AP2739">
        <f>AH2739/'Totals and Drop Down Lists'!AD$6*Inputs!L$37</f>
        <v>6145.2627476188727</v>
      </c>
      <c r="AQ2739">
        <f>IF(OR($D2739="51",$D2739="52",$D2739="61"),(AA2739/'Totals and Drop Down Lists'!W$4)*Inputs!E$38,0)</f>
        <v>0</v>
      </c>
      <c r="AR2739">
        <f>IF(OR($D2739="51",$D2739="52",$D2739="61"),(AB2739/'Totals and Drop Down Lists'!X$4)*Inputs!F$38,0)</f>
        <v>0</v>
      </c>
      <c r="AS2739">
        <f>IF(OR($D2739="51",$D2739="52",$D2739="61"),(AC2739/'Totals and Drop Down Lists'!Y$4)*Inputs!G$38,0)</f>
        <v>0</v>
      </c>
      <c r="AT2739">
        <f>IF(OR($D2739="51",$D2739="52",$D2739="61"),(AD2739/'Totals and Drop Down Lists'!Z$4)*Inputs!H$38,0)</f>
        <v>0</v>
      </c>
      <c r="AU2739">
        <f>IF(OR($D2739="51",$D2739="52",$D2739="61"),(AE2739/'Totals and Drop Down Lists'!AA$4)*Inputs!I$38,0)</f>
        <v>0</v>
      </c>
      <c r="AV2739">
        <f>IF(OR($D2739="51",$D2739="52",$D2739="61"),(AF2739/'Totals and Drop Down Lists'!AB$4)*Inputs!J$38,0)</f>
        <v>0</v>
      </c>
      <c r="AW2739">
        <f>IF(OR($D2739="51",$D2739="52",$D2739="61"),(AG2739/'Totals and Drop Down Lists'!AC$4)*Inputs!K$38,0)</f>
        <v>0</v>
      </c>
      <c r="AX2739">
        <f>IF(OR($D2739="51",$D2739="52",$D2739="61"),(AH2739/'Totals and Drop Down Lists'!AD$4)*Inputs!L$38,0)</f>
        <v>0</v>
      </c>
      <c r="AY2739">
        <f>IF(OR($D2739="51",$D2739="52",$D2739="61"),0,(AA2739/'Totals and Drop Down Lists'!W$5)*Inputs!E$39)</f>
        <v>0</v>
      </c>
      <c r="AZ2739">
        <f>IF(OR($D2739="51",$D2739="52",$D2739="61"),0,(AB2739/'Totals and Drop Down Lists'!X$5)*Inputs!F$39)</f>
        <v>0</v>
      </c>
      <c r="BA2739">
        <f>IF(OR($D2739="51",$D2739="52",$D2739="61"),0,(AC2739/'Totals and Drop Down Lists'!Y$5)*Inputs!G$39)</f>
        <v>0</v>
      </c>
      <c r="BB2739">
        <f>IF(OR($D2739="51",$D2739="52",$D2739="61"),0,(AD2739/'Totals and Drop Down Lists'!Z$5)*Inputs!H$39)</f>
        <v>0</v>
      </c>
      <c r="BC2739">
        <f>IF(OR($D2739="51",$D2739="52",$D2739="61"),0,(AE2739/'Totals and Drop Down Lists'!AA$5)*Inputs!I$39)</f>
        <v>0</v>
      </c>
      <c r="BD2739">
        <f>IF(OR($D2739="51",$D2739="52",$D2739="61"),0,(AF2739/'Totals and Drop Down Lists'!AB$5)*Inputs!J$39)</f>
        <v>0</v>
      </c>
      <c r="BE2739">
        <f>IF(OR($D2739="51",$D2739="52",$D2739="61"),0,(AG2739/'Totals and Drop Down Lists'!AC$5)*Inputs!K$39)</f>
        <v>0</v>
      </c>
      <c r="BF2739">
        <f>IF(OR($D2739="51",$D2739="52",$D2739="61"),0,(AH2739/'Totals and Drop Down Lists'!AD$5)*Inputs!L$39)</f>
        <v>0</v>
      </c>
      <c r="BG2739" s="10">
        <f t="shared" si="379"/>
        <v>77440.056384281037</v>
      </c>
    </row>
    <row r="2740" spans="1:59">
      <c r="A2740" s="1" t="s">
        <v>7622</v>
      </c>
      <c r="B2740" s="1" t="s">
        <v>4504</v>
      </c>
      <c r="C2740" s="1" t="s">
        <v>90</v>
      </c>
      <c r="D2740" s="1" t="s">
        <v>25</v>
      </c>
      <c r="E2740" s="1" t="s">
        <v>4611</v>
      </c>
      <c r="F2740" s="2">
        <v>36051</v>
      </c>
      <c r="G2740" s="2">
        <v>417</v>
      </c>
      <c r="H2740" s="2">
        <v>0</v>
      </c>
      <c r="I2740" s="2">
        <v>6991</v>
      </c>
      <c r="J2740" s="2">
        <v>13793</v>
      </c>
      <c r="K2740" s="2">
        <v>4072</v>
      </c>
      <c r="L2740" s="2">
        <v>125</v>
      </c>
      <c r="M2740" s="2">
        <v>3</v>
      </c>
      <c r="N2740" s="2">
        <v>0</v>
      </c>
      <c r="O2740" s="2">
        <v>140</v>
      </c>
      <c r="P2740" s="2">
        <v>35</v>
      </c>
      <c r="Q2740" s="2">
        <v>0</v>
      </c>
      <c r="R2740" s="2">
        <v>4453</v>
      </c>
      <c r="S2740" s="2">
        <v>2101600</v>
      </c>
      <c r="T2740" s="2">
        <v>110258700</v>
      </c>
      <c r="U2740" s="2">
        <v>229</v>
      </c>
      <c r="V2740" s="2">
        <v>525</v>
      </c>
      <c r="W2740" s="2">
        <v>49</v>
      </c>
      <c r="X2740" s="2">
        <v>1274</v>
      </c>
      <c r="Y2740" s="2">
        <v>192</v>
      </c>
      <c r="Z2740" s="2">
        <v>610</v>
      </c>
      <c r="AA2740" s="9">
        <f t="shared" si="380"/>
        <v>36051</v>
      </c>
      <c r="AB2740" s="9">
        <f t="shared" si="381"/>
        <v>6574</v>
      </c>
      <c r="AC2740" s="9">
        <f t="shared" si="382"/>
        <v>4756</v>
      </c>
      <c r="AD2740" s="9">
        <f t="shared" si="383"/>
        <v>4453</v>
      </c>
      <c r="AE2740" s="44">
        <f t="shared" si="384"/>
        <v>8.3956164225293907E-5</v>
      </c>
      <c r="AF2740" s="9">
        <f t="shared" si="385"/>
        <v>700</v>
      </c>
      <c r="AG2740" s="9">
        <f t="shared" si="378"/>
        <v>802</v>
      </c>
      <c r="AH2740" s="44">
        <f t="shared" si="386"/>
        <v>8.8099711800092268E-5</v>
      </c>
      <c r="AI2740">
        <f>AA2740/'Totals and Drop Down Lists'!W$6*Inputs!E$37</f>
        <v>32703.318818159642</v>
      </c>
      <c r="AJ2740">
        <f>AB2740/'Totals and Drop Down Lists'!X$6*Inputs!F$37</f>
        <v>21631.005339443978</v>
      </c>
      <c r="AK2740">
        <f>AC2740/'Totals and Drop Down Lists'!Y$6*Inputs!G$37</f>
        <v>31353.158511718229</v>
      </c>
      <c r="AL2740">
        <f>AD2740/'Totals and Drop Down Lists'!Z$6*Inputs!H$37</f>
        <v>35701.933155282793</v>
      </c>
      <c r="AM2740">
        <f>AE2740/'Totals and Drop Down Lists'!AA$6*Inputs!I$37</f>
        <v>10451.648342990185</v>
      </c>
      <c r="AN2740">
        <f>AF2740/'Totals and Drop Down Lists'!AB$6*Inputs!J$37</f>
        <v>13969.685198241319</v>
      </c>
      <c r="AO2740">
        <f>AG2740/'Totals and Drop Down Lists'!AC$6*Inputs!K$37</f>
        <v>14936.108095631478</v>
      </c>
      <c r="AP2740">
        <f>AH2740/'Totals and Drop Down Lists'!AD$6*Inputs!L$37</f>
        <v>20732.497165224548</v>
      </c>
      <c r="AQ2740">
        <f>IF(OR($D2740="51",$D2740="52",$D2740="61"),(AA2740/'Totals and Drop Down Lists'!W$4)*Inputs!E$38,0)</f>
        <v>0</v>
      </c>
      <c r="AR2740">
        <f>IF(OR($D2740="51",$D2740="52",$D2740="61"),(AB2740/'Totals and Drop Down Lists'!X$4)*Inputs!F$38,0)</f>
        <v>0</v>
      </c>
      <c r="AS2740">
        <f>IF(OR($D2740="51",$D2740="52",$D2740="61"),(AC2740/'Totals and Drop Down Lists'!Y$4)*Inputs!G$38,0)</f>
        <v>0</v>
      </c>
      <c r="AT2740">
        <f>IF(OR($D2740="51",$D2740="52",$D2740="61"),(AD2740/'Totals and Drop Down Lists'!Z$4)*Inputs!H$38,0)</f>
        <v>0</v>
      </c>
      <c r="AU2740">
        <f>IF(OR($D2740="51",$D2740="52",$D2740="61"),(AE2740/'Totals and Drop Down Lists'!AA$4)*Inputs!I$38,0)</f>
        <v>0</v>
      </c>
      <c r="AV2740">
        <f>IF(OR($D2740="51",$D2740="52",$D2740="61"),(AF2740/'Totals and Drop Down Lists'!AB$4)*Inputs!J$38,0)</f>
        <v>0</v>
      </c>
      <c r="AW2740">
        <f>IF(OR($D2740="51",$D2740="52",$D2740="61"),(AG2740/'Totals and Drop Down Lists'!AC$4)*Inputs!K$38,0)</f>
        <v>0</v>
      </c>
      <c r="AX2740">
        <f>IF(OR($D2740="51",$D2740="52",$D2740="61"),(AH2740/'Totals and Drop Down Lists'!AD$4)*Inputs!L$38,0)</f>
        <v>0</v>
      </c>
      <c r="AY2740">
        <f>IF(OR($D2740="51",$D2740="52",$D2740="61"),0,(AA2740/'Totals and Drop Down Lists'!W$5)*Inputs!E$39)</f>
        <v>0</v>
      </c>
      <c r="AZ2740">
        <f>IF(OR($D2740="51",$D2740="52",$D2740="61"),0,(AB2740/'Totals and Drop Down Lists'!X$5)*Inputs!F$39)</f>
        <v>0</v>
      </c>
      <c r="BA2740">
        <f>IF(OR($D2740="51",$D2740="52",$D2740="61"),0,(AC2740/'Totals and Drop Down Lists'!Y$5)*Inputs!G$39)</f>
        <v>0</v>
      </c>
      <c r="BB2740">
        <f>IF(OR($D2740="51",$D2740="52",$D2740="61"),0,(AD2740/'Totals and Drop Down Lists'!Z$5)*Inputs!H$39)</f>
        <v>0</v>
      </c>
      <c r="BC2740">
        <f>IF(OR($D2740="51",$D2740="52",$D2740="61"),0,(AE2740/'Totals and Drop Down Lists'!AA$5)*Inputs!I$39)</f>
        <v>0</v>
      </c>
      <c r="BD2740">
        <f>IF(OR($D2740="51",$D2740="52",$D2740="61"),0,(AF2740/'Totals and Drop Down Lists'!AB$5)*Inputs!J$39)</f>
        <v>0</v>
      </c>
      <c r="BE2740">
        <f>IF(OR($D2740="51",$D2740="52",$D2740="61"),0,(AG2740/'Totals and Drop Down Lists'!AC$5)*Inputs!K$39)</f>
        <v>0</v>
      </c>
      <c r="BF2740">
        <f>IF(OR($D2740="51",$D2740="52",$D2740="61"),0,(AH2740/'Totals and Drop Down Lists'!AD$5)*Inputs!L$39)</f>
        <v>0</v>
      </c>
      <c r="BG2740" s="10">
        <f t="shared" si="379"/>
        <v>181479.35462669216</v>
      </c>
    </row>
    <row r="2741" spans="1:59">
      <c r="A2741" s="1" t="s">
        <v>7622</v>
      </c>
      <c r="B2741" s="1" t="s">
        <v>4504</v>
      </c>
      <c r="C2741" s="1" t="s">
        <v>4612</v>
      </c>
      <c r="D2741" s="1" t="s">
        <v>25</v>
      </c>
      <c r="E2741" s="1" t="s">
        <v>4613</v>
      </c>
      <c r="F2741" s="2">
        <v>55949</v>
      </c>
      <c r="G2741" s="2">
        <v>318</v>
      </c>
      <c r="H2741" s="2">
        <v>15</v>
      </c>
      <c r="I2741" s="2">
        <v>6829</v>
      </c>
      <c r="J2741" s="2">
        <v>19167</v>
      </c>
      <c r="K2741" s="2">
        <v>4864</v>
      </c>
      <c r="L2741" s="2">
        <v>134</v>
      </c>
      <c r="M2741" s="2">
        <v>21</v>
      </c>
      <c r="N2741" s="2">
        <v>0</v>
      </c>
      <c r="O2741" s="2">
        <v>144</v>
      </c>
      <c r="P2741" s="2">
        <v>0</v>
      </c>
      <c r="Q2741" s="2">
        <v>0</v>
      </c>
      <c r="R2741" s="2">
        <v>4405</v>
      </c>
      <c r="S2741" s="2">
        <v>3341800</v>
      </c>
      <c r="T2741" s="2">
        <v>169593700</v>
      </c>
      <c r="U2741" s="2">
        <v>208</v>
      </c>
      <c r="V2741" s="2">
        <v>584</v>
      </c>
      <c r="W2741" s="2">
        <v>45</v>
      </c>
      <c r="X2741" s="2">
        <v>1533</v>
      </c>
      <c r="Y2741" s="2">
        <v>159</v>
      </c>
      <c r="Z2741" s="2">
        <v>973</v>
      </c>
      <c r="AA2741" s="9">
        <f t="shared" si="380"/>
        <v>55949</v>
      </c>
      <c r="AB2741" s="9">
        <f t="shared" si="381"/>
        <v>6496</v>
      </c>
      <c r="AC2741" s="9">
        <f t="shared" si="382"/>
        <v>4704</v>
      </c>
      <c r="AD2741" s="9">
        <f t="shared" si="383"/>
        <v>4405</v>
      </c>
      <c r="AE2741" s="44">
        <f t="shared" si="384"/>
        <v>8.6204269431033951E-5</v>
      </c>
      <c r="AF2741" s="9">
        <f t="shared" si="385"/>
        <v>904</v>
      </c>
      <c r="AG2741" s="9">
        <f t="shared" si="378"/>
        <v>1132</v>
      </c>
      <c r="AH2741" s="44">
        <f t="shared" si="386"/>
        <v>1.068899654196655E-4</v>
      </c>
      <c r="AI2741">
        <f>AA2741/'Totals and Drop Down Lists'!W$6*Inputs!E$37</f>
        <v>50753.598639627584</v>
      </c>
      <c r="AJ2741">
        <f>AB2741/'Totals and Drop Down Lists'!X$6*Inputs!F$37</f>
        <v>21374.355139188934</v>
      </c>
      <c r="AK2741">
        <f>AC2741/'Totals and Drop Down Lists'!Y$6*Inputs!G$37</f>
        <v>31010.356946829801</v>
      </c>
      <c r="AL2741">
        <f>AD2741/'Totals and Drop Down Lists'!Z$6*Inputs!H$37</f>
        <v>35317.093094323085</v>
      </c>
      <c r="AM2741">
        <f>AE2741/'Totals and Drop Down Lists'!AA$6*Inputs!I$37</f>
        <v>10731.513499590104</v>
      </c>
      <c r="AN2741">
        <f>AF2741/'Totals and Drop Down Lists'!AB$6*Inputs!J$37</f>
        <v>18040.85059887165</v>
      </c>
      <c r="AO2741">
        <f>AG2741/'Totals and Drop Down Lists'!AC$6*Inputs!K$37</f>
        <v>21081.888234731716</v>
      </c>
      <c r="AP2741">
        <f>AH2741/'Totals and Drop Down Lists'!AD$6*Inputs!L$37</f>
        <v>25154.405840540378</v>
      </c>
      <c r="AQ2741">
        <f>IF(OR($D2741="51",$D2741="52",$D2741="61"),(AA2741/'Totals and Drop Down Lists'!W$4)*Inputs!E$38,0)</f>
        <v>0</v>
      </c>
      <c r="AR2741">
        <f>IF(OR($D2741="51",$D2741="52",$D2741="61"),(AB2741/'Totals and Drop Down Lists'!X$4)*Inputs!F$38,0)</f>
        <v>0</v>
      </c>
      <c r="AS2741">
        <f>IF(OR($D2741="51",$D2741="52",$D2741="61"),(AC2741/'Totals and Drop Down Lists'!Y$4)*Inputs!G$38,0)</f>
        <v>0</v>
      </c>
      <c r="AT2741">
        <f>IF(OR($D2741="51",$D2741="52",$D2741="61"),(AD2741/'Totals and Drop Down Lists'!Z$4)*Inputs!H$38,0)</f>
        <v>0</v>
      </c>
      <c r="AU2741">
        <f>IF(OR($D2741="51",$D2741="52",$D2741="61"),(AE2741/'Totals and Drop Down Lists'!AA$4)*Inputs!I$38,0)</f>
        <v>0</v>
      </c>
      <c r="AV2741">
        <f>IF(OR($D2741="51",$D2741="52",$D2741="61"),(AF2741/'Totals and Drop Down Lists'!AB$4)*Inputs!J$38,0)</f>
        <v>0</v>
      </c>
      <c r="AW2741">
        <f>IF(OR($D2741="51",$D2741="52",$D2741="61"),(AG2741/'Totals and Drop Down Lists'!AC$4)*Inputs!K$38,0)</f>
        <v>0</v>
      </c>
      <c r="AX2741">
        <f>IF(OR($D2741="51",$D2741="52",$D2741="61"),(AH2741/'Totals and Drop Down Lists'!AD$4)*Inputs!L$38,0)</f>
        <v>0</v>
      </c>
      <c r="AY2741">
        <f>IF(OR($D2741="51",$D2741="52",$D2741="61"),0,(AA2741/'Totals and Drop Down Lists'!W$5)*Inputs!E$39)</f>
        <v>0</v>
      </c>
      <c r="AZ2741">
        <f>IF(OR($D2741="51",$D2741="52",$D2741="61"),0,(AB2741/'Totals and Drop Down Lists'!X$5)*Inputs!F$39)</f>
        <v>0</v>
      </c>
      <c r="BA2741">
        <f>IF(OR($D2741="51",$D2741="52",$D2741="61"),0,(AC2741/'Totals and Drop Down Lists'!Y$5)*Inputs!G$39)</f>
        <v>0</v>
      </c>
      <c r="BB2741">
        <f>IF(OR($D2741="51",$D2741="52",$D2741="61"),0,(AD2741/'Totals and Drop Down Lists'!Z$5)*Inputs!H$39)</f>
        <v>0</v>
      </c>
      <c r="BC2741">
        <f>IF(OR($D2741="51",$D2741="52",$D2741="61"),0,(AE2741/'Totals and Drop Down Lists'!AA$5)*Inputs!I$39)</f>
        <v>0</v>
      </c>
      <c r="BD2741">
        <f>IF(OR($D2741="51",$D2741="52",$D2741="61"),0,(AF2741/'Totals and Drop Down Lists'!AB$5)*Inputs!J$39)</f>
        <v>0</v>
      </c>
      <c r="BE2741">
        <f>IF(OR($D2741="51",$D2741="52",$D2741="61"),0,(AG2741/'Totals and Drop Down Lists'!AC$5)*Inputs!K$39)</f>
        <v>0</v>
      </c>
      <c r="BF2741">
        <f>IF(OR($D2741="51",$D2741="52",$D2741="61"),0,(AH2741/'Totals and Drop Down Lists'!AD$5)*Inputs!L$39)</f>
        <v>0</v>
      </c>
      <c r="BG2741" s="10">
        <f t="shared" si="379"/>
        <v>213464.06199370325</v>
      </c>
    </row>
    <row r="2742" spans="1:59">
      <c r="A2742" s="1" t="s">
        <v>7622</v>
      </c>
      <c r="B2742" s="1" t="s">
        <v>4504</v>
      </c>
      <c r="C2742" s="1" t="s">
        <v>94</v>
      </c>
      <c r="D2742" s="1" t="s">
        <v>25</v>
      </c>
      <c r="E2742" s="1" t="s">
        <v>4614</v>
      </c>
      <c r="F2742" s="2">
        <v>28587</v>
      </c>
      <c r="G2742" s="2">
        <v>266</v>
      </c>
      <c r="H2742" s="2">
        <v>4</v>
      </c>
      <c r="I2742" s="2">
        <v>6593</v>
      </c>
      <c r="J2742" s="2">
        <v>10859</v>
      </c>
      <c r="K2742" s="2">
        <v>3056</v>
      </c>
      <c r="L2742" s="2">
        <v>35</v>
      </c>
      <c r="M2742" s="2">
        <v>8</v>
      </c>
      <c r="N2742" s="2">
        <v>55</v>
      </c>
      <c r="O2742" s="2">
        <v>51</v>
      </c>
      <c r="P2742" s="2">
        <v>57</v>
      </c>
      <c r="Q2742" s="2">
        <v>0</v>
      </c>
      <c r="R2742" s="2">
        <v>1077</v>
      </c>
      <c r="S2742" s="2">
        <v>1749800</v>
      </c>
      <c r="T2742" s="2">
        <v>105639200</v>
      </c>
      <c r="U2742" s="2">
        <v>126</v>
      </c>
      <c r="V2742" s="2">
        <v>355</v>
      </c>
      <c r="W2742" s="2">
        <v>0</v>
      </c>
      <c r="X2742" s="2">
        <v>955</v>
      </c>
      <c r="Y2742" s="2">
        <v>135</v>
      </c>
      <c r="Z2742" s="2">
        <v>499</v>
      </c>
      <c r="AA2742" s="9">
        <f t="shared" si="380"/>
        <v>28587</v>
      </c>
      <c r="AB2742" s="9">
        <f t="shared" si="381"/>
        <v>6323</v>
      </c>
      <c r="AC2742" s="9">
        <f t="shared" si="382"/>
        <v>1283</v>
      </c>
      <c r="AD2742" s="9">
        <f t="shared" si="383"/>
        <v>1077</v>
      </c>
      <c r="AE2742" s="44">
        <f t="shared" si="384"/>
        <v>6.0063778949013199E-5</v>
      </c>
      <c r="AF2742" s="9">
        <f t="shared" si="385"/>
        <v>600</v>
      </c>
      <c r="AG2742" s="9">
        <f t="shared" si="378"/>
        <v>634</v>
      </c>
      <c r="AH2742" s="44">
        <f t="shared" si="386"/>
        <v>6.6390182267987724E-5</v>
      </c>
      <c r="AI2742">
        <f>AA2742/'Totals and Drop Down Lists'!W$6*Inputs!E$37</f>
        <v>25932.422819193078</v>
      </c>
      <c r="AJ2742">
        <f>AB2742/'Totals and Drop Down Lists'!X$6*Inputs!F$37</f>
        <v>20805.118156571989</v>
      </c>
      <c r="AK2742">
        <f>AC2742/'Totals and Drop Down Lists'!Y$6*Inputs!G$37</f>
        <v>8457.9693798432472</v>
      </c>
      <c r="AL2742">
        <f>AD2742/'Totals and Drop Down Lists'!Z$6*Inputs!H$37</f>
        <v>8634.8488677834175</v>
      </c>
      <c r="AM2742">
        <f>AE2742/'Totals and Drop Down Lists'!AA$6*Inputs!I$37</f>
        <v>7477.3008214333395</v>
      </c>
      <c r="AN2742">
        <f>AF2742/'Totals and Drop Down Lists'!AB$6*Inputs!J$37</f>
        <v>11974.015884206847</v>
      </c>
      <c r="AO2742">
        <f>AG2742/'Totals and Drop Down Lists'!AC$6*Inputs!K$37</f>
        <v>11807.347297544085</v>
      </c>
      <c r="AP2742">
        <f>AH2742/'Totals and Drop Down Lists'!AD$6*Inputs!L$37</f>
        <v>15623.595554921611</v>
      </c>
      <c r="AQ2742">
        <f>IF(OR($D2742="51",$D2742="52",$D2742="61"),(AA2742/'Totals and Drop Down Lists'!W$4)*Inputs!E$38,0)</f>
        <v>0</v>
      </c>
      <c r="AR2742">
        <f>IF(OR($D2742="51",$D2742="52",$D2742="61"),(AB2742/'Totals and Drop Down Lists'!X$4)*Inputs!F$38,0)</f>
        <v>0</v>
      </c>
      <c r="AS2742">
        <f>IF(OR($D2742="51",$D2742="52",$D2742="61"),(AC2742/'Totals and Drop Down Lists'!Y$4)*Inputs!G$38,0)</f>
        <v>0</v>
      </c>
      <c r="AT2742">
        <f>IF(OR($D2742="51",$D2742="52",$D2742="61"),(AD2742/'Totals and Drop Down Lists'!Z$4)*Inputs!H$38,0)</f>
        <v>0</v>
      </c>
      <c r="AU2742">
        <f>IF(OR($D2742="51",$D2742="52",$D2742="61"),(AE2742/'Totals and Drop Down Lists'!AA$4)*Inputs!I$38,0)</f>
        <v>0</v>
      </c>
      <c r="AV2742">
        <f>IF(OR($D2742="51",$D2742="52",$D2742="61"),(AF2742/'Totals and Drop Down Lists'!AB$4)*Inputs!J$38,0)</f>
        <v>0</v>
      </c>
      <c r="AW2742">
        <f>IF(OR($D2742="51",$D2742="52",$D2742="61"),(AG2742/'Totals and Drop Down Lists'!AC$4)*Inputs!K$38,0)</f>
        <v>0</v>
      </c>
      <c r="AX2742">
        <f>IF(OR($D2742="51",$D2742="52",$D2742="61"),(AH2742/'Totals and Drop Down Lists'!AD$4)*Inputs!L$38,0)</f>
        <v>0</v>
      </c>
      <c r="AY2742">
        <f>IF(OR($D2742="51",$D2742="52",$D2742="61"),0,(AA2742/'Totals and Drop Down Lists'!W$5)*Inputs!E$39)</f>
        <v>0</v>
      </c>
      <c r="AZ2742">
        <f>IF(OR($D2742="51",$D2742="52",$D2742="61"),0,(AB2742/'Totals and Drop Down Lists'!X$5)*Inputs!F$39)</f>
        <v>0</v>
      </c>
      <c r="BA2742">
        <f>IF(OR($D2742="51",$D2742="52",$D2742="61"),0,(AC2742/'Totals and Drop Down Lists'!Y$5)*Inputs!G$39)</f>
        <v>0</v>
      </c>
      <c r="BB2742">
        <f>IF(OR($D2742="51",$D2742="52",$D2742="61"),0,(AD2742/'Totals and Drop Down Lists'!Z$5)*Inputs!H$39)</f>
        <v>0</v>
      </c>
      <c r="BC2742">
        <f>IF(OR($D2742="51",$D2742="52",$D2742="61"),0,(AE2742/'Totals and Drop Down Lists'!AA$5)*Inputs!I$39)</f>
        <v>0</v>
      </c>
      <c r="BD2742">
        <f>IF(OR($D2742="51",$D2742="52",$D2742="61"),0,(AF2742/'Totals and Drop Down Lists'!AB$5)*Inputs!J$39)</f>
        <v>0</v>
      </c>
      <c r="BE2742">
        <f>IF(OR($D2742="51",$D2742="52",$D2742="61"),0,(AG2742/'Totals and Drop Down Lists'!AC$5)*Inputs!K$39)</f>
        <v>0</v>
      </c>
      <c r="BF2742">
        <f>IF(OR($D2742="51",$D2742="52",$D2742="61"),0,(AH2742/'Totals and Drop Down Lists'!AD$5)*Inputs!L$39)</f>
        <v>0</v>
      </c>
      <c r="BG2742" s="10">
        <f t="shared" si="379"/>
        <v>110712.61878149761</v>
      </c>
    </row>
    <row r="2743" spans="1:59">
      <c r="A2743" s="1" t="s">
        <v>7622</v>
      </c>
      <c r="B2743" s="1" t="s">
        <v>4504</v>
      </c>
      <c r="C2743" s="1" t="s">
        <v>4615</v>
      </c>
      <c r="D2743" s="1" t="s">
        <v>58</v>
      </c>
      <c r="E2743" s="1" t="s">
        <v>4616</v>
      </c>
      <c r="F2743" s="2">
        <v>132086</v>
      </c>
      <c r="G2743" s="2">
        <v>1526</v>
      </c>
      <c r="H2743" s="2">
        <v>401</v>
      </c>
      <c r="I2743" s="2">
        <v>15922</v>
      </c>
      <c r="J2743" s="2">
        <v>50107</v>
      </c>
      <c r="K2743" s="2">
        <v>12813</v>
      </c>
      <c r="L2743" s="2">
        <v>261</v>
      </c>
      <c r="M2743" s="2">
        <v>27</v>
      </c>
      <c r="N2743" s="2">
        <v>0</v>
      </c>
      <c r="O2743" s="2">
        <v>168</v>
      </c>
      <c r="P2743" s="2">
        <v>71</v>
      </c>
      <c r="Q2743" s="2">
        <v>0</v>
      </c>
      <c r="R2743" s="2">
        <v>7789</v>
      </c>
      <c r="S2743" s="2">
        <v>10800500</v>
      </c>
      <c r="T2743" s="2">
        <v>550313400</v>
      </c>
      <c r="U2743" s="2">
        <v>598</v>
      </c>
      <c r="V2743" s="2">
        <v>638</v>
      </c>
      <c r="W2743" s="2">
        <v>65</v>
      </c>
      <c r="X2743" s="2">
        <v>3003</v>
      </c>
      <c r="Y2743" s="2">
        <v>260</v>
      </c>
      <c r="Z2743" s="2">
        <v>2116</v>
      </c>
      <c r="AA2743" s="9">
        <f t="shared" si="380"/>
        <v>132086</v>
      </c>
      <c r="AB2743" s="9">
        <f t="shared" si="381"/>
        <v>13995</v>
      </c>
      <c r="AC2743" s="9">
        <f t="shared" si="382"/>
        <v>8316</v>
      </c>
      <c r="AD2743" s="9">
        <f t="shared" si="383"/>
        <v>7789</v>
      </c>
      <c r="AE2743" s="44">
        <f t="shared" si="384"/>
        <v>2.2882266363096358E-4</v>
      </c>
      <c r="AF2743" s="9">
        <f t="shared" si="385"/>
        <v>2300</v>
      </c>
      <c r="AG2743" s="9">
        <f t="shared" si="378"/>
        <v>2376</v>
      </c>
      <c r="AH2743" s="44">
        <f t="shared" si="386"/>
        <v>2.2607365059119523E-4</v>
      </c>
      <c r="AI2743">
        <f>AA2743/'Totals and Drop Down Lists'!W$6*Inputs!E$37</f>
        <v>119820.54781879655</v>
      </c>
      <c r="AJ2743">
        <f>AB2743/'Totals and Drop Down Lists'!X$6*Inputs!F$37</f>
        <v>46048.96862268306</v>
      </c>
      <c r="AK2743">
        <f>AC2743/'Totals and Drop Down Lists'!Y$6*Inputs!G$37</f>
        <v>54821.881031002682</v>
      </c>
      <c r="AL2743">
        <f>AD2743/'Totals and Drop Down Lists'!Z$6*Inputs!H$37</f>
        <v>62448.317391982397</v>
      </c>
      <c r="AM2743">
        <f>AE2743/'Totals and Drop Down Lists'!AA$6*Inputs!I$37</f>
        <v>28485.984742697892</v>
      </c>
      <c r="AN2743">
        <f>AF2743/'Totals and Drop Down Lists'!AB$6*Inputs!J$37</f>
        <v>45900.394222792907</v>
      </c>
      <c r="AO2743">
        <f>AG2743/'Totals and Drop Down Lists'!AC$6*Inputs!K$37</f>
        <v>44249.617001521685</v>
      </c>
      <c r="AP2743">
        <f>AH2743/'Totals and Drop Down Lists'!AD$6*Inputs!L$37</f>
        <v>53201.891632170031</v>
      </c>
      <c r="AQ2743">
        <f>IF(OR($D2743="51",$D2743="52",$D2743="61"),(AA2743/'Totals and Drop Down Lists'!W$4)*Inputs!E$38,0)</f>
        <v>0</v>
      </c>
      <c r="AR2743">
        <f>IF(OR($D2743="51",$D2743="52",$D2743="61"),(AB2743/'Totals and Drop Down Lists'!X$4)*Inputs!F$38,0)</f>
        <v>0</v>
      </c>
      <c r="AS2743">
        <f>IF(OR($D2743="51",$D2743="52",$D2743="61"),(AC2743/'Totals and Drop Down Lists'!Y$4)*Inputs!G$38,0)</f>
        <v>0</v>
      </c>
      <c r="AT2743">
        <f>IF(OR($D2743="51",$D2743="52",$D2743="61"),(AD2743/'Totals and Drop Down Lists'!Z$4)*Inputs!H$38,0)</f>
        <v>0</v>
      </c>
      <c r="AU2743">
        <f>IF(OR($D2743="51",$D2743="52",$D2743="61"),(AE2743/'Totals and Drop Down Lists'!AA$4)*Inputs!I$38,0)</f>
        <v>0</v>
      </c>
      <c r="AV2743">
        <f>IF(OR($D2743="51",$D2743="52",$D2743="61"),(AF2743/'Totals and Drop Down Lists'!AB$4)*Inputs!J$38,0)</f>
        <v>0</v>
      </c>
      <c r="AW2743">
        <f>IF(OR($D2743="51",$D2743="52",$D2743="61"),(AG2743/'Totals and Drop Down Lists'!AC$4)*Inputs!K$38,0)</f>
        <v>0</v>
      </c>
      <c r="AX2743">
        <f>IF(OR($D2743="51",$D2743="52",$D2743="61"),(AH2743/'Totals and Drop Down Lists'!AD$4)*Inputs!L$38,0)</f>
        <v>0</v>
      </c>
      <c r="AY2743">
        <f>IF(OR($D2743="51",$D2743="52",$D2743="61"),0,(AA2743/'Totals and Drop Down Lists'!W$5)*Inputs!E$39)</f>
        <v>0</v>
      </c>
      <c r="AZ2743">
        <f>IF(OR($D2743="51",$D2743="52",$D2743="61"),0,(AB2743/'Totals and Drop Down Lists'!X$5)*Inputs!F$39)</f>
        <v>0</v>
      </c>
      <c r="BA2743">
        <f>IF(OR($D2743="51",$D2743="52",$D2743="61"),0,(AC2743/'Totals and Drop Down Lists'!Y$5)*Inputs!G$39)</f>
        <v>0</v>
      </c>
      <c r="BB2743">
        <f>IF(OR($D2743="51",$D2743="52",$D2743="61"),0,(AD2743/'Totals and Drop Down Lists'!Z$5)*Inputs!H$39)</f>
        <v>0</v>
      </c>
      <c r="BC2743">
        <f>IF(OR($D2743="51",$D2743="52",$D2743="61"),0,(AE2743/'Totals and Drop Down Lists'!AA$5)*Inputs!I$39)</f>
        <v>0</v>
      </c>
      <c r="BD2743">
        <f>IF(OR($D2743="51",$D2743="52",$D2743="61"),0,(AF2743/'Totals and Drop Down Lists'!AB$5)*Inputs!J$39)</f>
        <v>0</v>
      </c>
      <c r="BE2743">
        <f>IF(OR($D2743="51",$D2743="52",$D2743="61"),0,(AG2743/'Totals and Drop Down Lists'!AC$5)*Inputs!K$39)</f>
        <v>0</v>
      </c>
      <c r="BF2743">
        <f>IF(OR($D2743="51",$D2743="52",$D2743="61"),0,(AH2743/'Totals and Drop Down Lists'!AD$5)*Inputs!L$39)</f>
        <v>0</v>
      </c>
      <c r="BG2743" s="10">
        <f t="shared" si="379"/>
        <v>454977.60246364726</v>
      </c>
    </row>
    <row r="2744" spans="1:59">
      <c r="A2744" s="1" t="s">
        <v>7622</v>
      </c>
      <c r="B2744" s="1" t="s">
        <v>4504</v>
      </c>
      <c r="C2744" s="1" t="s">
        <v>4617</v>
      </c>
      <c r="D2744" s="1" t="s">
        <v>25</v>
      </c>
      <c r="E2744" s="1" t="s">
        <v>4618</v>
      </c>
      <c r="F2744" s="2">
        <v>42050</v>
      </c>
      <c r="G2744" s="2">
        <v>448</v>
      </c>
      <c r="H2744" s="2">
        <v>0</v>
      </c>
      <c r="I2744" s="2">
        <v>5069</v>
      </c>
      <c r="J2744" s="2">
        <v>16238</v>
      </c>
      <c r="K2744" s="2">
        <v>3613</v>
      </c>
      <c r="L2744" s="2">
        <v>102</v>
      </c>
      <c r="M2744" s="2">
        <v>0</v>
      </c>
      <c r="N2744" s="2">
        <v>0</v>
      </c>
      <c r="O2744" s="2">
        <v>24</v>
      </c>
      <c r="P2744" s="2">
        <v>11</v>
      </c>
      <c r="Q2744" s="2">
        <v>0</v>
      </c>
      <c r="R2744" s="2">
        <v>4737</v>
      </c>
      <c r="S2744" s="2">
        <v>2313300</v>
      </c>
      <c r="T2744" s="2">
        <v>126392100</v>
      </c>
      <c r="U2744" s="2">
        <v>266</v>
      </c>
      <c r="V2744" s="2">
        <v>244</v>
      </c>
      <c r="W2744" s="2">
        <v>59</v>
      </c>
      <c r="X2744" s="2">
        <v>775</v>
      </c>
      <c r="Y2744" s="2">
        <v>72</v>
      </c>
      <c r="Z2744" s="2">
        <v>511</v>
      </c>
      <c r="AA2744" s="9">
        <f t="shared" si="380"/>
        <v>42050</v>
      </c>
      <c r="AB2744" s="9">
        <f t="shared" si="381"/>
        <v>4621</v>
      </c>
      <c r="AC2744" s="9">
        <f t="shared" si="382"/>
        <v>4874</v>
      </c>
      <c r="AD2744" s="9">
        <f t="shared" si="383"/>
        <v>4737</v>
      </c>
      <c r="AE2744" s="44">
        <f t="shared" si="384"/>
        <v>5.614345977469656E-5</v>
      </c>
      <c r="AF2744" s="9">
        <f t="shared" si="385"/>
        <v>472</v>
      </c>
      <c r="AG2744" s="9">
        <f t="shared" si="378"/>
        <v>583</v>
      </c>
      <c r="AH2744" s="44">
        <f t="shared" si="386"/>
        <v>4.8267528930667281E-5</v>
      </c>
      <c r="AI2744">
        <f>AA2744/'Totals and Drop Down Lists'!W$6*Inputs!E$37</f>
        <v>38145.254120651662</v>
      </c>
      <c r="AJ2744">
        <f>AB2744/'Totals and Drop Down Lists'!X$6*Inputs!F$37</f>
        <v>15204.879171519717</v>
      </c>
      <c r="AK2744">
        <f>AC2744/'Totals and Drop Down Lists'!Y$6*Inputs!G$37</f>
        <v>32131.054370503498</v>
      </c>
      <c r="AL2744">
        <f>AD2744/'Totals and Drop Down Lists'!Z$6*Inputs!H$37</f>
        <v>37978.90351596105</v>
      </c>
      <c r="AM2744">
        <f>AE2744/'Totals and Drop Down Lists'!AA$6*Inputs!I$37</f>
        <v>6989.2628342250728</v>
      </c>
      <c r="AN2744">
        <f>AF2744/'Totals and Drop Down Lists'!AB$6*Inputs!J$37</f>
        <v>9419.5591622427182</v>
      </c>
      <c r="AO2744">
        <f>AG2744/'Totals and Drop Down Lists'!AC$6*Inputs!K$37</f>
        <v>10857.544912410414</v>
      </c>
      <c r="AP2744">
        <f>AH2744/'Totals and Drop Down Lists'!AD$6*Inputs!L$37</f>
        <v>11358.793193309915</v>
      </c>
      <c r="AQ2744">
        <f>IF(OR($D2744="51",$D2744="52",$D2744="61"),(AA2744/'Totals and Drop Down Lists'!W$4)*Inputs!E$38,0)</f>
        <v>0</v>
      </c>
      <c r="AR2744">
        <f>IF(OR($D2744="51",$D2744="52",$D2744="61"),(AB2744/'Totals and Drop Down Lists'!X$4)*Inputs!F$38,0)</f>
        <v>0</v>
      </c>
      <c r="AS2744">
        <f>IF(OR($D2744="51",$D2744="52",$D2744="61"),(AC2744/'Totals and Drop Down Lists'!Y$4)*Inputs!G$38,0)</f>
        <v>0</v>
      </c>
      <c r="AT2744">
        <f>IF(OR($D2744="51",$D2744="52",$D2744="61"),(AD2744/'Totals and Drop Down Lists'!Z$4)*Inputs!H$38,0)</f>
        <v>0</v>
      </c>
      <c r="AU2744">
        <f>IF(OR($D2744="51",$D2744="52",$D2744="61"),(AE2744/'Totals and Drop Down Lists'!AA$4)*Inputs!I$38,0)</f>
        <v>0</v>
      </c>
      <c r="AV2744">
        <f>IF(OR($D2744="51",$D2744="52",$D2744="61"),(AF2744/'Totals and Drop Down Lists'!AB$4)*Inputs!J$38,0)</f>
        <v>0</v>
      </c>
      <c r="AW2744">
        <f>IF(OR($D2744="51",$D2744="52",$D2744="61"),(AG2744/'Totals and Drop Down Lists'!AC$4)*Inputs!K$38,0)</f>
        <v>0</v>
      </c>
      <c r="AX2744">
        <f>IF(OR($D2744="51",$D2744="52",$D2744="61"),(AH2744/'Totals and Drop Down Lists'!AD$4)*Inputs!L$38,0)</f>
        <v>0</v>
      </c>
      <c r="AY2744">
        <f>IF(OR($D2744="51",$D2744="52",$D2744="61"),0,(AA2744/'Totals and Drop Down Lists'!W$5)*Inputs!E$39)</f>
        <v>0</v>
      </c>
      <c r="AZ2744">
        <f>IF(OR($D2744="51",$D2744="52",$D2744="61"),0,(AB2744/'Totals and Drop Down Lists'!X$5)*Inputs!F$39)</f>
        <v>0</v>
      </c>
      <c r="BA2744">
        <f>IF(OR($D2744="51",$D2744="52",$D2744="61"),0,(AC2744/'Totals and Drop Down Lists'!Y$5)*Inputs!G$39)</f>
        <v>0</v>
      </c>
      <c r="BB2744">
        <f>IF(OR($D2744="51",$D2744="52",$D2744="61"),0,(AD2744/'Totals and Drop Down Lists'!Z$5)*Inputs!H$39)</f>
        <v>0</v>
      </c>
      <c r="BC2744">
        <f>IF(OR($D2744="51",$D2744="52",$D2744="61"),0,(AE2744/'Totals and Drop Down Lists'!AA$5)*Inputs!I$39)</f>
        <v>0</v>
      </c>
      <c r="BD2744">
        <f>IF(OR($D2744="51",$D2744="52",$D2744="61"),0,(AF2744/'Totals and Drop Down Lists'!AB$5)*Inputs!J$39)</f>
        <v>0</v>
      </c>
      <c r="BE2744">
        <f>IF(OR($D2744="51",$D2744="52",$D2744="61"),0,(AG2744/'Totals and Drop Down Lists'!AC$5)*Inputs!K$39)</f>
        <v>0</v>
      </c>
      <c r="BF2744">
        <f>IF(OR($D2744="51",$D2744="52",$D2744="61"),0,(AH2744/'Totals and Drop Down Lists'!AD$5)*Inputs!L$39)</f>
        <v>0</v>
      </c>
      <c r="BG2744" s="10">
        <f t="shared" si="379"/>
        <v>162085.25128082404</v>
      </c>
    </row>
    <row r="2745" spans="1:59">
      <c r="A2745" s="1" t="s">
        <v>7622</v>
      </c>
      <c r="B2745" s="1" t="s">
        <v>4504</v>
      </c>
      <c r="C2745" s="1" t="s">
        <v>699</v>
      </c>
      <c r="D2745" s="1" t="s">
        <v>25</v>
      </c>
      <c r="E2745" s="1" t="s">
        <v>4619</v>
      </c>
      <c r="F2745" s="2">
        <v>34339</v>
      </c>
      <c r="G2745" s="2">
        <v>335</v>
      </c>
      <c r="H2745" s="2">
        <v>2</v>
      </c>
      <c r="I2745" s="2">
        <v>2342</v>
      </c>
      <c r="J2745" s="2">
        <v>13022</v>
      </c>
      <c r="K2745" s="2">
        <v>2069</v>
      </c>
      <c r="L2745" s="2">
        <v>47</v>
      </c>
      <c r="M2745" s="2">
        <v>34</v>
      </c>
      <c r="N2745" s="2">
        <v>7</v>
      </c>
      <c r="O2745" s="2">
        <v>27</v>
      </c>
      <c r="P2745" s="2">
        <v>0</v>
      </c>
      <c r="Q2745" s="2">
        <v>19</v>
      </c>
      <c r="R2745" s="2">
        <v>3757</v>
      </c>
      <c r="S2745" s="2">
        <v>1135100</v>
      </c>
      <c r="T2745" s="2">
        <v>87347500</v>
      </c>
      <c r="U2745" s="2">
        <v>164</v>
      </c>
      <c r="V2745" s="2">
        <v>306</v>
      </c>
      <c r="W2745" s="2">
        <v>108</v>
      </c>
      <c r="X2745" s="2">
        <v>453</v>
      </c>
      <c r="Y2745" s="2">
        <v>142</v>
      </c>
      <c r="Z2745" s="2">
        <v>180</v>
      </c>
      <c r="AA2745" s="9">
        <f t="shared" si="380"/>
        <v>34339</v>
      </c>
      <c r="AB2745" s="9">
        <f t="shared" si="381"/>
        <v>2005</v>
      </c>
      <c r="AC2745" s="9">
        <f t="shared" si="382"/>
        <v>3891</v>
      </c>
      <c r="AD2745" s="9">
        <f t="shared" si="383"/>
        <v>3757</v>
      </c>
      <c r="AE2745" s="44">
        <f t="shared" si="384"/>
        <v>2.2958265621805603E-5</v>
      </c>
      <c r="AF2745" s="9">
        <f t="shared" si="385"/>
        <v>39</v>
      </c>
      <c r="AG2745" s="9">
        <f t="shared" si="378"/>
        <v>322</v>
      </c>
      <c r="AH2745" s="44">
        <f t="shared" si="386"/>
        <v>1.903661635507568E-5</v>
      </c>
      <c r="AI2745">
        <f>AA2745/'Totals and Drop Down Lists'!W$6*Inputs!E$37</f>
        <v>31150.29444111908</v>
      </c>
      <c r="AJ2745">
        <f>AB2745/'Totals and Drop Down Lists'!X$6*Inputs!F$37</f>
        <v>6597.2263014276195</v>
      </c>
      <c r="AK2745">
        <f>AC2745/'Totals and Drop Down Lists'!Y$6*Inputs!G$37</f>
        <v>25650.786326555008</v>
      </c>
      <c r="AL2745">
        <f>AD2745/'Totals and Drop Down Lists'!Z$6*Inputs!H$37</f>
        <v>30121.752271367037</v>
      </c>
      <c r="AM2745">
        <f>AE2745/'Totals and Drop Down Lists'!AA$6*Inputs!I$37</f>
        <v>2858.0595726142233</v>
      </c>
      <c r="AN2745">
        <f>AF2745/'Totals and Drop Down Lists'!AB$6*Inputs!J$37</f>
        <v>778.31103247344504</v>
      </c>
      <c r="AO2745">
        <f>AG2745/'Totals and Drop Down Lists'!AC$6*Inputs!K$37</f>
        <v>5996.791529667501</v>
      </c>
      <c r="AP2745">
        <f>AH2745/'Totals and Drop Down Lists'!AD$6*Inputs!L$37</f>
        <v>4479.8851954548672</v>
      </c>
      <c r="AQ2745">
        <f>IF(OR($D2745="51",$D2745="52",$D2745="61"),(AA2745/'Totals and Drop Down Lists'!W$4)*Inputs!E$38,0)</f>
        <v>0</v>
      </c>
      <c r="AR2745">
        <f>IF(OR($D2745="51",$D2745="52",$D2745="61"),(AB2745/'Totals and Drop Down Lists'!X$4)*Inputs!F$38,0)</f>
        <v>0</v>
      </c>
      <c r="AS2745">
        <f>IF(OR($D2745="51",$D2745="52",$D2745="61"),(AC2745/'Totals and Drop Down Lists'!Y$4)*Inputs!G$38,0)</f>
        <v>0</v>
      </c>
      <c r="AT2745">
        <f>IF(OR($D2745="51",$D2745="52",$D2745="61"),(AD2745/'Totals and Drop Down Lists'!Z$4)*Inputs!H$38,0)</f>
        <v>0</v>
      </c>
      <c r="AU2745">
        <f>IF(OR($D2745="51",$D2745="52",$D2745="61"),(AE2745/'Totals and Drop Down Lists'!AA$4)*Inputs!I$38,0)</f>
        <v>0</v>
      </c>
      <c r="AV2745">
        <f>IF(OR($D2745="51",$D2745="52",$D2745="61"),(AF2745/'Totals and Drop Down Lists'!AB$4)*Inputs!J$38,0)</f>
        <v>0</v>
      </c>
      <c r="AW2745">
        <f>IF(OR($D2745="51",$D2745="52",$D2745="61"),(AG2745/'Totals and Drop Down Lists'!AC$4)*Inputs!K$38,0)</f>
        <v>0</v>
      </c>
      <c r="AX2745">
        <f>IF(OR($D2745="51",$D2745="52",$D2745="61"),(AH2745/'Totals and Drop Down Lists'!AD$4)*Inputs!L$38,0)</f>
        <v>0</v>
      </c>
      <c r="AY2745">
        <f>IF(OR($D2745="51",$D2745="52",$D2745="61"),0,(AA2745/'Totals and Drop Down Lists'!W$5)*Inputs!E$39)</f>
        <v>0</v>
      </c>
      <c r="AZ2745">
        <f>IF(OR($D2745="51",$D2745="52",$D2745="61"),0,(AB2745/'Totals and Drop Down Lists'!X$5)*Inputs!F$39)</f>
        <v>0</v>
      </c>
      <c r="BA2745">
        <f>IF(OR($D2745="51",$D2745="52",$D2745="61"),0,(AC2745/'Totals and Drop Down Lists'!Y$5)*Inputs!G$39)</f>
        <v>0</v>
      </c>
      <c r="BB2745">
        <f>IF(OR($D2745="51",$D2745="52",$D2745="61"),0,(AD2745/'Totals and Drop Down Lists'!Z$5)*Inputs!H$39)</f>
        <v>0</v>
      </c>
      <c r="BC2745">
        <f>IF(OR($D2745="51",$D2745="52",$D2745="61"),0,(AE2745/'Totals and Drop Down Lists'!AA$5)*Inputs!I$39)</f>
        <v>0</v>
      </c>
      <c r="BD2745">
        <f>IF(OR($D2745="51",$D2745="52",$D2745="61"),0,(AF2745/'Totals and Drop Down Lists'!AB$5)*Inputs!J$39)</f>
        <v>0</v>
      </c>
      <c r="BE2745">
        <f>IF(OR($D2745="51",$D2745="52",$D2745="61"),0,(AG2745/'Totals and Drop Down Lists'!AC$5)*Inputs!K$39)</f>
        <v>0</v>
      </c>
      <c r="BF2745">
        <f>IF(OR($D2745="51",$D2745="52",$D2745="61"),0,(AH2745/'Totals and Drop Down Lists'!AD$5)*Inputs!L$39)</f>
        <v>0</v>
      </c>
      <c r="BG2745" s="10">
        <f t="shared" si="379"/>
        <v>107633.10667067878</v>
      </c>
    </row>
    <row r="2746" spans="1:59">
      <c r="A2746" s="1" t="s">
        <v>7622</v>
      </c>
      <c r="B2746" s="1" t="s">
        <v>4504</v>
      </c>
      <c r="C2746" s="1" t="s">
        <v>966</v>
      </c>
      <c r="D2746" s="1" t="s">
        <v>58</v>
      </c>
      <c r="E2746" s="1" t="s">
        <v>4620</v>
      </c>
      <c r="F2746" s="2">
        <v>76027</v>
      </c>
      <c r="G2746" s="2">
        <v>572</v>
      </c>
      <c r="H2746" s="2">
        <v>20</v>
      </c>
      <c r="I2746" s="2">
        <v>8263</v>
      </c>
      <c r="J2746" s="2">
        <v>29679</v>
      </c>
      <c r="K2746" s="2">
        <v>6558</v>
      </c>
      <c r="L2746" s="2">
        <v>130</v>
      </c>
      <c r="M2746" s="2">
        <v>26</v>
      </c>
      <c r="N2746" s="2">
        <v>0</v>
      </c>
      <c r="O2746" s="2">
        <v>71</v>
      </c>
      <c r="P2746" s="2">
        <v>18</v>
      </c>
      <c r="Q2746" s="2">
        <v>8</v>
      </c>
      <c r="R2746" s="2">
        <v>5217</v>
      </c>
      <c r="S2746" s="2">
        <v>4172700</v>
      </c>
      <c r="T2746" s="2">
        <v>236692400</v>
      </c>
      <c r="U2746" s="2">
        <v>153</v>
      </c>
      <c r="V2746" s="2">
        <v>213</v>
      </c>
      <c r="W2746" s="2">
        <v>0</v>
      </c>
      <c r="X2746" s="2">
        <v>953</v>
      </c>
      <c r="Y2746" s="2">
        <v>89</v>
      </c>
      <c r="Z2746" s="2">
        <v>554</v>
      </c>
      <c r="AA2746" s="9">
        <f t="shared" si="380"/>
        <v>76027</v>
      </c>
      <c r="AB2746" s="9">
        <f t="shared" si="381"/>
        <v>7671</v>
      </c>
      <c r="AC2746" s="9">
        <f t="shared" si="382"/>
        <v>5470</v>
      </c>
      <c r="AD2746" s="9">
        <f t="shared" si="383"/>
        <v>5217</v>
      </c>
      <c r="AE2746" s="44">
        <f t="shared" si="384"/>
        <v>1.0120205860587468E-4</v>
      </c>
      <c r="AF2746" s="9">
        <f t="shared" si="385"/>
        <v>740</v>
      </c>
      <c r="AG2746" s="9">
        <f t="shared" si="378"/>
        <v>643</v>
      </c>
      <c r="AH2746" s="44">
        <f t="shared" si="386"/>
        <v>5.2866944151421872E-5</v>
      </c>
      <c r="AI2746">
        <f>AA2746/'Totals and Drop Down Lists'!W$6*Inputs!E$37</f>
        <v>68967.163734382484</v>
      </c>
      <c r="AJ2746">
        <f>AB2746/'Totals and Drop Down Lists'!X$6*Inputs!F$37</f>
        <v>25240.560078928316</v>
      </c>
      <c r="AK2746">
        <f>AC2746/'Totals and Drop Down Lists'!Y$6*Inputs!G$37</f>
        <v>36060.087691147746</v>
      </c>
      <c r="AL2746">
        <f>AD2746/'Totals and Drop Down Lists'!Z$6*Inputs!H$37</f>
        <v>41827.304125558119</v>
      </c>
      <c r="AM2746">
        <f>AE2746/'Totals and Drop Down Lists'!AA$6*Inputs!I$37</f>
        <v>12598.578530778308</v>
      </c>
      <c r="AN2746">
        <f>AF2746/'Totals and Drop Down Lists'!AB$6*Inputs!J$37</f>
        <v>14767.952923855109</v>
      </c>
      <c r="AO2746">
        <f>AG2746/'Totals and Drop Down Lists'!AC$6*Inputs!K$37</f>
        <v>11974.95948315591</v>
      </c>
      <c r="AP2746">
        <f>AH2746/'Totals and Drop Down Lists'!AD$6*Inputs!L$37</f>
        <v>12441.17315889211</v>
      </c>
      <c r="AQ2746">
        <f>IF(OR($D2746="51",$D2746="52",$D2746="61"),(AA2746/'Totals and Drop Down Lists'!W$4)*Inputs!E$38,0)</f>
        <v>0</v>
      </c>
      <c r="AR2746">
        <f>IF(OR($D2746="51",$D2746="52",$D2746="61"),(AB2746/'Totals and Drop Down Lists'!X$4)*Inputs!F$38,0)</f>
        <v>0</v>
      </c>
      <c r="AS2746">
        <f>IF(OR($D2746="51",$D2746="52",$D2746="61"),(AC2746/'Totals and Drop Down Lists'!Y$4)*Inputs!G$38,0)</f>
        <v>0</v>
      </c>
      <c r="AT2746">
        <f>IF(OR($D2746="51",$D2746="52",$D2746="61"),(AD2746/'Totals and Drop Down Lists'!Z$4)*Inputs!H$38,0)</f>
        <v>0</v>
      </c>
      <c r="AU2746">
        <f>IF(OR($D2746="51",$D2746="52",$D2746="61"),(AE2746/'Totals and Drop Down Lists'!AA$4)*Inputs!I$38,0)</f>
        <v>0</v>
      </c>
      <c r="AV2746">
        <f>IF(OR($D2746="51",$D2746="52",$D2746="61"),(AF2746/'Totals and Drop Down Lists'!AB$4)*Inputs!J$38,0)</f>
        <v>0</v>
      </c>
      <c r="AW2746">
        <f>IF(OR($D2746="51",$D2746="52",$D2746="61"),(AG2746/'Totals and Drop Down Lists'!AC$4)*Inputs!K$38,0)</f>
        <v>0</v>
      </c>
      <c r="AX2746">
        <f>IF(OR($D2746="51",$D2746="52",$D2746="61"),(AH2746/'Totals and Drop Down Lists'!AD$4)*Inputs!L$38,0)</f>
        <v>0</v>
      </c>
      <c r="AY2746">
        <f>IF(OR($D2746="51",$D2746="52",$D2746="61"),0,(AA2746/'Totals and Drop Down Lists'!W$5)*Inputs!E$39)</f>
        <v>0</v>
      </c>
      <c r="AZ2746">
        <f>IF(OR($D2746="51",$D2746="52",$D2746="61"),0,(AB2746/'Totals and Drop Down Lists'!X$5)*Inputs!F$39)</f>
        <v>0</v>
      </c>
      <c r="BA2746">
        <f>IF(OR($D2746="51",$D2746="52",$D2746="61"),0,(AC2746/'Totals and Drop Down Lists'!Y$5)*Inputs!G$39)</f>
        <v>0</v>
      </c>
      <c r="BB2746">
        <f>IF(OR($D2746="51",$D2746="52",$D2746="61"),0,(AD2746/'Totals and Drop Down Lists'!Z$5)*Inputs!H$39)</f>
        <v>0</v>
      </c>
      <c r="BC2746">
        <f>IF(OR($D2746="51",$D2746="52",$D2746="61"),0,(AE2746/'Totals and Drop Down Lists'!AA$5)*Inputs!I$39)</f>
        <v>0</v>
      </c>
      <c r="BD2746">
        <f>IF(OR($D2746="51",$D2746="52",$D2746="61"),0,(AF2746/'Totals and Drop Down Lists'!AB$5)*Inputs!J$39)</f>
        <v>0</v>
      </c>
      <c r="BE2746">
        <f>IF(OR($D2746="51",$D2746="52",$D2746="61"),0,(AG2746/'Totals and Drop Down Lists'!AC$5)*Inputs!K$39)</f>
        <v>0</v>
      </c>
      <c r="BF2746">
        <f>IF(OR($D2746="51",$D2746="52",$D2746="61"),0,(AH2746/'Totals and Drop Down Lists'!AD$5)*Inputs!L$39)</f>
        <v>0</v>
      </c>
      <c r="BG2746" s="10">
        <f t="shared" si="379"/>
        <v>223877.77972669809</v>
      </c>
    </row>
    <row r="2747" spans="1:59">
      <c r="A2747" s="1" t="s">
        <v>7622</v>
      </c>
      <c r="B2747" s="1" t="s">
        <v>4504</v>
      </c>
      <c r="C2747" s="1" t="s">
        <v>4621</v>
      </c>
      <c r="D2747" s="1" t="s">
        <v>25</v>
      </c>
      <c r="E2747" s="1" t="s">
        <v>4622</v>
      </c>
      <c r="F2747" s="2">
        <v>77802</v>
      </c>
      <c r="G2747" s="2">
        <v>1018</v>
      </c>
      <c r="H2747" s="2">
        <v>76</v>
      </c>
      <c r="I2747" s="2">
        <v>14097</v>
      </c>
      <c r="J2747" s="2">
        <v>28308</v>
      </c>
      <c r="K2747" s="2">
        <v>7775</v>
      </c>
      <c r="L2747" s="2">
        <v>247</v>
      </c>
      <c r="M2747" s="2">
        <v>47</v>
      </c>
      <c r="N2747" s="2">
        <v>2</v>
      </c>
      <c r="O2747" s="2">
        <v>199</v>
      </c>
      <c r="P2747" s="2">
        <v>60</v>
      </c>
      <c r="Q2747" s="2">
        <v>1</v>
      </c>
      <c r="R2747" s="2">
        <v>6799</v>
      </c>
      <c r="S2747" s="2">
        <v>4451300</v>
      </c>
      <c r="T2747" s="2">
        <v>234989300</v>
      </c>
      <c r="U2747" s="2">
        <v>526</v>
      </c>
      <c r="V2747" s="2">
        <v>797</v>
      </c>
      <c r="W2747" s="2">
        <v>38</v>
      </c>
      <c r="X2747" s="2">
        <v>1999</v>
      </c>
      <c r="Y2747" s="2">
        <v>301</v>
      </c>
      <c r="Z2747" s="2">
        <v>1102</v>
      </c>
      <c r="AA2747" s="9">
        <f t="shared" si="380"/>
        <v>77802</v>
      </c>
      <c r="AB2747" s="9">
        <f t="shared" si="381"/>
        <v>13003</v>
      </c>
      <c r="AC2747" s="9">
        <f t="shared" si="382"/>
        <v>7355</v>
      </c>
      <c r="AD2747" s="9">
        <f t="shared" si="383"/>
        <v>6799</v>
      </c>
      <c r="AE2747" s="44">
        <f t="shared" si="384"/>
        <v>1.4913768395841216E-4</v>
      </c>
      <c r="AF2747" s="9">
        <f t="shared" si="385"/>
        <v>1164</v>
      </c>
      <c r="AG2747" s="9">
        <f t="shared" si="378"/>
        <v>1403</v>
      </c>
      <c r="AH2747" s="44">
        <f t="shared" si="386"/>
        <v>1.4338376107352787E-4</v>
      </c>
      <c r="AI2747">
        <f>AA2747/'Totals and Drop Down Lists'!W$6*Inputs!E$37</f>
        <v>70577.337957073483</v>
      </c>
      <c r="AJ2747">
        <f>AB2747/'Totals and Drop Down Lists'!X$6*Inputs!F$37</f>
        <v>42784.904537388196</v>
      </c>
      <c r="AK2747">
        <f>AC2747/'Totals and Drop Down Lists'!Y$6*Inputs!G$37</f>
        <v>48486.644418353142</v>
      </c>
      <c r="AL2747">
        <f>AD2747/'Totals and Drop Down Lists'!Z$6*Inputs!H$37</f>
        <v>54510.991134688447</v>
      </c>
      <c r="AM2747">
        <f>AE2747/'Totals and Drop Down Lists'!AA$6*Inputs!I$37</f>
        <v>18566.053389939461</v>
      </c>
      <c r="AN2747">
        <f>AF2747/'Totals and Drop Down Lists'!AB$6*Inputs!J$37</f>
        <v>23229.59081536128</v>
      </c>
      <c r="AO2747">
        <f>AG2747/'Totals and Drop Down Lists'!AC$6*Inputs!K$37</f>
        <v>26128.877379265541</v>
      </c>
      <c r="AP2747">
        <f>AH2747/'Totals and Drop Down Lists'!AD$6*Inputs!L$37</f>
        <v>33742.487452643822</v>
      </c>
      <c r="AQ2747">
        <f>IF(OR($D2747="51",$D2747="52",$D2747="61"),(AA2747/'Totals and Drop Down Lists'!W$4)*Inputs!E$38,0)</f>
        <v>0</v>
      </c>
      <c r="AR2747">
        <f>IF(OR($D2747="51",$D2747="52",$D2747="61"),(AB2747/'Totals and Drop Down Lists'!X$4)*Inputs!F$38,0)</f>
        <v>0</v>
      </c>
      <c r="AS2747">
        <f>IF(OR($D2747="51",$D2747="52",$D2747="61"),(AC2747/'Totals and Drop Down Lists'!Y$4)*Inputs!G$38,0)</f>
        <v>0</v>
      </c>
      <c r="AT2747">
        <f>IF(OR($D2747="51",$D2747="52",$D2747="61"),(AD2747/'Totals and Drop Down Lists'!Z$4)*Inputs!H$38,0)</f>
        <v>0</v>
      </c>
      <c r="AU2747">
        <f>IF(OR($D2747="51",$D2747="52",$D2747="61"),(AE2747/'Totals and Drop Down Lists'!AA$4)*Inputs!I$38,0)</f>
        <v>0</v>
      </c>
      <c r="AV2747">
        <f>IF(OR($D2747="51",$D2747="52",$D2747="61"),(AF2747/'Totals and Drop Down Lists'!AB$4)*Inputs!J$38,0)</f>
        <v>0</v>
      </c>
      <c r="AW2747">
        <f>IF(OR($D2747="51",$D2747="52",$D2747="61"),(AG2747/'Totals and Drop Down Lists'!AC$4)*Inputs!K$38,0)</f>
        <v>0</v>
      </c>
      <c r="AX2747">
        <f>IF(OR($D2747="51",$D2747="52",$D2747="61"),(AH2747/'Totals and Drop Down Lists'!AD$4)*Inputs!L$38,0)</f>
        <v>0</v>
      </c>
      <c r="AY2747">
        <f>IF(OR($D2747="51",$D2747="52",$D2747="61"),0,(AA2747/'Totals and Drop Down Lists'!W$5)*Inputs!E$39)</f>
        <v>0</v>
      </c>
      <c r="AZ2747">
        <f>IF(OR($D2747="51",$D2747="52",$D2747="61"),0,(AB2747/'Totals and Drop Down Lists'!X$5)*Inputs!F$39)</f>
        <v>0</v>
      </c>
      <c r="BA2747">
        <f>IF(OR($D2747="51",$D2747="52",$D2747="61"),0,(AC2747/'Totals and Drop Down Lists'!Y$5)*Inputs!G$39)</f>
        <v>0</v>
      </c>
      <c r="BB2747">
        <f>IF(OR($D2747="51",$D2747="52",$D2747="61"),0,(AD2747/'Totals and Drop Down Lists'!Z$5)*Inputs!H$39)</f>
        <v>0</v>
      </c>
      <c r="BC2747">
        <f>IF(OR($D2747="51",$D2747="52",$D2747="61"),0,(AE2747/'Totals and Drop Down Lists'!AA$5)*Inputs!I$39)</f>
        <v>0</v>
      </c>
      <c r="BD2747">
        <f>IF(OR($D2747="51",$D2747="52",$D2747="61"),0,(AF2747/'Totals and Drop Down Lists'!AB$5)*Inputs!J$39)</f>
        <v>0</v>
      </c>
      <c r="BE2747">
        <f>IF(OR($D2747="51",$D2747="52",$D2747="61"),0,(AG2747/'Totals and Drop Down Lists'!AC$5)*Inputs!K$39)</f>
        <v>0</v>
      </c>
      <c r="BF2747">
        <f>IF(OR($D2747="51",$D2747="52",$D2747="61"),0,(AH2747/'Totals and Drop Down Lists'!AD$5)*Inputs!L$39)</f>
        <v>0</v>
      </c>
      <c r="BG2747" s="10">
        <f t="shared" si="379"/>
        <v>318026.88708471332</v>
      </c>
    </row>
    <row r="2748" spans="1:59">
      <c r="A2748" s="1" t="s">
        <v>7622</v>
      </c>
      <c r="B2748" s="1" t="s">
        <v>4504</v>
      </c>
      <c r="C2748" s="1" t="s">
        <v>4623</v>
      </c>
      <c r="D2748" s="1" t="s">
        <v>25</v>
      </c>
      <c r="E2748" s="1" t="s">
        <v>4624</v>
      </c>
      <c r="F2748" s="2">
        <v>60619</v>
      </c>
      <c r="G2748" s="2">
        <v>540</v>
      </c>
      <c r="H2748" s="2">
        <v>5</v>
      </c>
      <c r="I2748" s="2">
        <v>8478</v>
      </c>
      <c r="J2748" s="2">
        <v>23906</v>
      </c>
      <c r="K2748" s="2">
        <v>5796</v>
      </c>
      <c r="L2748" s="2">
        <v>61</v>
      </c>
      <c r="M2748" s="2">
        <v>4</v>
      </c>
      <c r="N2748" s="2">
        <v>20</v>
      </c>
      <c r="O2748" s="2">
        <v>87</v>
      </c>
      <c r="P2748" s="2">
        <v>49</v>
      </c>
      <c r="Q2748" s="2">
        <v>11</v>
      </c>
      <c r="R2748" s="2">
        <v>8115</v>
      </c>
      <c r="S2748" s="2">
        <v>3451200</v>
      </c>
      <c r="T2748" s="2">
        <v>179942400</v>
      </c>
      <c r="U2748" s="2">
        <v>679</v>
      </c>
      <c r="V2748" s="2">
        <v>473</v>
      </c>
      <c r="W2748" s="2">
        <v>120</v>
      </c>
      <c r="X2748" s="2">
        <v>1557</v>
      </c>
      <c r="Y2748" s="2">
        <v>134</v>
      </c>
      <c r="Z2748" s="2">
        <v>1053</v>
      </c>
      <c r="AA2748" s="9">
        <f t="shared" si="380"/>
        <v>60619</v>
      </c>
      <c r="AB2748" s="9">
        <f t="shared" si="381"/>
        <v>7933</v>
      </c>
      <c r="AC2748" s="9">
        <f t="shared" si="382"/>
        <v>8347</v>
      </c>
      <c r="AD2748" s="9">
        <f t="shared" si="383"/>
        <v>8115</v>
      </c>
      <c r="AE2748" s="44">
        <f t="shared" si="384"/>
        <v>9.8139902995072518E-5</v>
      </c>
      <c r="AF2748" s="9">
        <f t="shared" si="385"/>
        <v>964</v>
      </c>
      <c r="AG2748" s="9">
        <f t="shared" si="378"/>
        <v>1187</v>
      </c>
      <c r="AH2748" s="44">
        <f t="shared" si="386"/>
        <v>1.0708367489810456E-4</v>
      </c>
      <c r="AI2748">
        <f>AA2748/'Totals and Drop Down Lists'!W$6*Inputs!E$37</f>
        <v>54989.944341017421</v>
      </c>
      <c r="AJ2748">
        <f>AB2748/'Totals and Drop Down Lists'!X$6*Inputs!F$37</f>
        <v>26102.641520810626</v>
      </c>
      <c r="AK2748">
        <f>AC2748/'Totals and Drop Down Lists'!Y$6*Inputs!G$37</f>
        <v>55026.243502378471</v>
      </c>
      <c r="AL2748">
        <f>AD2748/'Totals and Drop Down Lists'!Z$6*Inputs!H$37</f>
        <v>65062.022806000408</v>
      </c>
      <c r="AM2748">
        <f>AE2748/'Totals and Drop Down Lists'!AA$6*Inputs!I$37</f>
        <v>12217.37276809321</v>
      </c>
      <c r="AN2748">
        <f>AF2748/'Totals and Drop Down Lists'!AB$6*Inputs!J$37</f>
        <v>19238.252187292332</v>
      </c>
      <c r="AO2748">
        <f>AG2748/'Totals and Drop Down Lists'!AC$6*Inputs!K$37</f>
        <v>22106.184924581754</v>
      </c>
      <c r="AP2748">
        <f>AH2748/'Totals and Drop Down Lists'!AD$6*Inputs!L$37</f>
        <v>25199.991474483515</v>
      </c>
      <c r="AQ2748">
        <f>IF(OR($D2748="51",$D2748="52",$D2748="61"),(AA2748/'Totals and Drop Down Lists'!W$4)*Inputs!E$38,0)</f>
        <v>0</v>
      </c>
      <c r="AR2748">
        <f>IF(OR($D2748="51",$D2748="52",$D2748="61"),(AB2748/'Totals and Drop Down Lists'!X$4)*Inputs!F$38,0)</f>
        <v>0</v>
      </c>
      <c r="AS2748">
        <f>IF(OR($D2748="51",$D2748="52",$D2748="61"),(AC2748/'Totals and Drop Down Lists'!Y$4)*Inputs!G$38,0)</f>
        <v>0</v>
      </c>
      <c r="AT2748">
        <f>IF(OR($D2748="51",$D2748="52",$D2748="61"),(AD2748/'Totals and Drop Down Lists'!Z$4)*Inputs!H$38,0)</f>
        <v>0</v>
      </c>
      <c r="AU2748">
        <f>IF(OR($D2748="51",$D2748="52",$D2748="61"),(AE2748/'Totals and Drop Down Lists'!AA$4)*Inputs!I$38,0)</f>
        <v>0</v>
      </c>
      <c r="AV2748">
        <f>IF(OR($D2748="51",$D2748="52",$D2748="61"),(AF2748/'Totals and Drop Down Lists'!AB$4)*Inputs!J$38,0)</f>
        <v>0</v>
      </c>
      <c r="AW2748">
        <f>IF(OR($D2748="51",$D2748="52",$D2748="61"),(AG2748/'Totals and Drop Down Lists'!AC$4)*Inputs!K$38,0)</f>
        <v>0</v>
      </c>
      <c r="AX2748">
        <f>IF(OR($D2748="51",$D2748="52",$D2748="61"),(AH2748/'Totals and Drop Down Lists'!AD$4)*Inputs!L$38,0)</f>
        <v>0</v>
      </c>
      <c r="AY2748">
        <f>IF(OR($D2748="51",$D2748="52",$D2748="61"),0,(AA2748/'Totals and Drop Down Lists'!W$5)*Inputs!E$39)</f>
        <v>0</v>
      </c>
      <c r="AZ2748">
        <f>IF(OR($D2748="51",$D2748="52",$D2748="61"),0,(AB2748/'Totals and Drop Down Lists'!X$5)*Inputs!F$39)</f>
        <v>0</v>
      </c>
      <c r="BA2748">
        <f>IF(OR($D2748="51",$D2748="52",$D2748="61"),0,(AC2748/'Totals and Drop Down Lists'!Y$5)*Inputs!G$39)</f>
        <v>0</v>
      </c>
      <c r="BB2748">
        <f>IF(OR($D2748="51",$D2748="52",$D2748="61"),0,(AD2748/'Totals and Drop Down Lists'!Z$5)*Inputs!H$39)</f>
        <v>0</v>
      </c>
      <c r="BC2748">
        <f>IF(OR($D2748="51",$D2748="52",$D2748="61"),0,(AE2748/'Totals and Drop Down Lists'!AA$5)*Inputs!I$39)</f>
        <v>0</v>
      </c>
      <c r="BD2748">
        <f>IF(OR($D2748="51",$D2748="52",$D2748="61"),0,(AF2748/'Totals and Drop Down Lists'!AB$5)*Inputs!J$39)</f>
        <v>0</v>
      </c>
      <c r="BE2748">
        <f>IF(OR($D2748="51",$D2748="52",$D2748="61"),0,(AG2748/'Totals and Drop Down Lists'!AC$5)*Inputs!K$39)</f>
        <v>0</v>
      </c>
      <c r="BF2748">
        <f>IF(OR($D2748="51",$D2748="52",$D2748="61"),0,(AH2748/'Totals and Drop Down Lists'!AD$5)*Inputs!L$39)</f>
        <v>0</v>
      </c>
      <c r="BG2748" s="10">
        <f t="shared" si="379"/>
        <v>279942.65352465777</v>
      </c>
    </row>
    <row r="2749" spans="1:59">
      <c r="A2749" s="1" t="s">
        <v>7622</v>
      </c>
      <c r="B2749" s="1" t="s">
        <v>4504</v>
      </c>
      <c r="C2749" s="1" t="s">
        <v>4625</v>
      </c>
      <c r="D2749" s="1" t="s">
        <v>25</v>
      </c>
      <c r="E2749" s="1" t="s">
        <v>4626</v>
      </c>
      <c r="F2749" s="2">
        <v>78952</v>
      </c>
      <c r="G2749" s="2">
        <v>1346</v>
      </c>
      <c r="H2749" s="2">
        <v>50</v>
      </c>
      <c r="I2749" s="2">
        <v>17531</v>
      </c>
      <c r="J2749" s="2">
        <v>29452</v>
      </c>
      <c r="K2749" s="2">
        <v>8968</v>
      </c>
      <c r="L2749" s="2">
        <v>81</v>
      </c>
      <c r="M2749" s="2">
        <v>14</v>
      </c>
      <c r="N2749" s="2">
        <v>22</v>
      </c>
      <c r="O2749" s="2">
        <v>114</v>
      </c>
      <c r="P2749" s="2">
        <v>55</v>
      </c>
      <c r="Q2749" s="2">
        <v>40</v>
      </c>
      <c r="R2749" s="2">
        <v>8460</v>
      </c>
      <c r="S2749" s="2">
        <v>4224400</v>
      </c>
      <c r="T2749" s="2">
        <v>227883200</v>
      </c>
      <c r="U2749" s="2">
        <v>401</v>
      </c>
      <c r="V2749" s="2">
        <v>1384</v>
      </c>
      <c r="W2749" s="2">
        <v>54</v>
      </c>
      <c r="X2749" s="2">
        <v>3308</v>
      </c>
      <c r="Y2749" s="2">
        <v>504</v>
      </c>
      <c r="Z2749" s="2">
        <v>1837</v>
      </c>
      <c r="AA2749" s="9">
        <f t="shared" si="380"/>
        <v>78952</v>
      </c>
      <c r="AB2749" s="9">
        <f t="shared" si="381"/>
        <v>16135</v>
      </c>
      <c r="AC2749" s="9">
        <f t="shared" si="382"/>
        <v>8786</v>
      </c>
      <c r="AD2749" s="9">
        <f t="shared" si="383"/>
        <v>8460</v>
      </c>
      <c r="AE2749" s="44">
        <f t="shared" si="384"/>
        <v>1.9070944106468156E-4</v>
      </c>
      <c r="AF2749" s="9">
        <f t="shared" si="385"/>
        <v>1870</v>
      </c>
      <c r="AG2749" s="9">
        <f t="shared" si="378"/>
        <v>2341</v>
      </c>
      <c r="AH2749" s="44">
        <f t="shared" si="386"/>
        <v>2.6523651182185093E-4</v>
      </c>
      <c r="AI2749">
        <f>AA2749/'Totals and Drop Down Lists'!W$6*Inputs!E$37</f>
        <v>71620.549425295831</v>
      </c>
      <c r="AJ2749">
        <f>AB2749/'Totals and Drop Down Lists'!X$6*Inputs!F$37</f>
        <v>53090.397193782868</v>
      </c>
      <c r="AK2749">
        <f>AC2749/'Totals and Drop Down Lists'!Y$6*Inputs!G$37</f>
        <v>57920.279790571141</v>
      </c>
      <c r="AL2749">
        <f>AD2749/'Totals and Drop Down Lists'!Z$6*Inputs!H$37</f>
        <v>67828.060744148301</v>
      </c>
      <c r="AM2749">
        <f>AE2749/'Totals and Drop Down Lists'!AA$6*Inputs!I$37</f>
        <v>23741.294425356238</v>
      </c>
      <c r="AN2749">
        <f>AF2749/'Totals and Drop Down Lists'!AB$6*Inputs!J$37</f>
        <v>37319.016172444666</v>
      </c>
      <c r="AO2749">
        <f>AG2749/'Totals and Drop Down Lists'!AC$6*Inputs!K$37</f>
        <v>43597.791835253476</v>
      </c>
      <c r="AP2749">
        <f>AH2749/'Totals and Drop Down Lists'!AD$6*Inputs!L$37</f>
        <v>62418.084203708058</v>
      </c>
      <c r="AQ2749">
        <f>IF(OR($D2749="51",$D2749="52",$D2749="61"),(AA2749/'Totals and Drop Down Lists'!W$4)*Inputs!E$38,0)</f>
        <v>0</v>
      </c>
      <c r="AR2749">
        <f>IF(OR($D2749="51",$D2749="52",$D2749="61"),(AB2749/'Totals and Drop Down Lists'!X$4)*Inputs!F$38,0)</f>
        <v>0</v>
      </c>
      <c r="AS2749">
        <f>IF(OR($D2749="51",$D2749="52",$D2749="61"),(AC2749/'Totals and Drop Down Lists'!Y$4)*Inputs!G$38,0)</f>
        <v>0</v>
      </c>
      <c r="AT2749">
        <f>IF(OR($D2749="51",$D2749="52",$D2749="61"),(AD2749/'Totals and Drop Down Lists'!Z$4)*Inputs!H$38,0)</f>
        <v>0</v>
      </c>
      <c r="AU2749">
        <f>IF(OR($D2749="51",$D2749="52",$D2749="61"),(AE2749/'Totals and Drop Down Lists'!AA$4)*Inputs!I$38,0)</f>
        <v>0</v>
      </c>
      <c r="AV2749">
        <f>IF(OR($D2749="51",$D2749="52",$D2749="61"),(AF2749/'Totals and Drop Down Lists'!AB$4)*Inputs!J$38,0)</f>
        <v>0</v>
      </c>
      <c r="AW2749">
        <f>IF(OR($D2749="51",$D2749="52",$D2749="61"),(AG2749/'Totals and Drop Down Lists'!AC$4)*Inputs!K$38,0)</f>
        <v>0</v>
      </c>
      <c r="AX2749">
        <f>IF(OR($D2749="51",$D2749="52",$D2749="61"),(AH2749/'Totals and Drop Down Lists'!AD$4)*Inputs!L$38,0)</f>
        <v>0</v>
      </c>
      <c r="AY2749">
        <f>IF(OR($D2749="51",$D2749="52",$D2749="61"),0,(AA2749/'Totals and Drop Down Lists'!W$5)*Inputs!E$39)</f>
        <v>0</v>
      </c>
      <c r="AZ2749">
        <f>IF(OR($D2749="51",$D2749="52",$D2749="61"),0,(AB2749/'Totals and Drop Down Lists'!X$5)*Inputs!F$39)</f>
        <v>0</v>
      </c>
      <c r="BA2749">
        <f>IF(OR($D2749="51",$D2749="52",$D2749="61"),0,(AC2749/'Totals and Drop Down Lists'!Y$5)*Inputs!G$39)</f>
        <v>0</v>
      </c>
      <c r="BB2749">
        <f>IF(OR($D2749="51",$D2749="52",$D2749="61"),0,(AD2749/'Totals and Drop Down Lists'!Z$5)*Inputs!H$39)</f>
        <v>0</v>
      </c>
      <c r="BC2749">
        <f>IF(OR($D2749="51",$D2749="52",$D2749="61"),0,(AE2749/'Totals and Drop Down Lists'!AA$5)*Inputs!I$39)</f>
        <v>0</v>
      </c>
      <c r="BD2749">
        <f>IF(OR($D2749="51",$D2749="52",$D2749="61"),0,(AF2749/'Totals and Drop Down Lists'!AB$5)*Inputs!J$39)</f>
        <v>0</v>
      </c>
      <c r="BE2749">
        <f>IF(OR($D2749="51",$D2749="52",$D2749="61"),0,(AG2749/'Totals and Drop Down Lists'!AC$5)*Inputs!K$39)</f>
        <v>0</v>
      </c>
      <c r="BF2749">
        <f>IF(OR($D2749="51",$D2749="52",$D2749="61"),0,(AH2749/'Totals and Drop Down Lists'!AD$5)*Inputs!L$39)</f>
        <v>0</v>
      </c>
      <c r="BG2749" s="10">
        <f t="shared" si="379"/>
        <v>417535.47379056056</v>
      </c>
    </row>
    <row r="2750" spans="1:59">
      <c r="A2750" s="1" t="s">
        <v>7622</v>
      </c>
      <c r="B2750" s="1" t="s">
        <v>4504</v>
      </c>
      <c r="C2750" s="1" t="s">
        <v>4627</v>
      </c>
      <c r="D2750" s="1" t="s">
        <v>25</v>
      </c>
      <c r="E2750" s="1" t="s">
        <v>4628</v>
      </c>
      <c r="F2750" s="2">
        <v>56376</v>
      </c>
      <c r="G2750" s="2">
        <v>769</v>
      </c>
      <c r="H2750" s="2">
        <v>8</v>
      </c>
      <c r="I2750" s="2">
        <v>8285</v>
      </c>
      <c r="J2750" s="2">
        <v>21651</v>
      </c>
      <c r="K2750" s="2">
        <v>5979</v>
      </c>
      <c r="L2750" s="2">
        <v>79</v>
      </c>
      <c r="M2750" s="2">
        <v>17</v>
      </c>
      <c r="N2750" s="2">
        <v>0</v>
      </c>
      <c r="O2750" s="2">
        <v>54</v>
      </c>
      <c r="P2750" s="2">
        <v>18</v>
      </c>
      <c r="Q2750" s="2">
        <v>9</v>
      </c>
      <c r="R2750" s="2">
        <v>9051</v>
      </c>
      <c r="S2750" s="2">
        <v>3611400</v>
      </c>
      <c r="T2750" s="2">
        <v>190510700</v>
      </c>
      <c r="U2750" s="2">
        <v>560</v>
      </c>
      <c r="V2750" s="2">
        <v>338</v>
      </c>
      <c r="W2750" s="2">
        <v>75</v>
      </c>
      <c r="X2750" s="2">
        <v>1335</v>
      </c>
      <c r="Y2750" s="2">
        <v>172</v>
      </c>
      <c r="Z2750" s="2">
        <v>857</v>
      </c>
      <c r="AA2750" s="9">
        <f t="shared" si="380"/>
        <v>56376</v>
      </c>
      <c r="AB2750" s="9">
        <f t="shared" si="381"/>
        <v>7508</v>
      </c>
      <c r="AC2750" s="9">
        <f t="shared" si="382"/>
        <v>9228</v>
      </c>
      <c r="AD2750" s="9">
        <f t="shared" si="383"/>
        <v>9051</v>
      </c>
      <c r="AE2750" s="44">
        <f t="shared" si="384"/>
        <v>1.1531211365424302E-4</v>
      </c>
      <c r="AF2750" s="9">
        <f t="shared" si="385"/>
        <v>922</v>
      </c>
      <c r="AG2750" s="9">
        <f t="shared" si="378"/>
        <v>1029</v>
      </c>
      <c r="AH2750" s="44">
        <f t="shared" si="386"/>
        <v>1.0573458242311866E-4</v>
      </c>
      <c r="AI2750">
        <f>AA2750/'Totals and Drop Down Lists'!W$6*Inputs!E$37</f>
        <v>51140.947593480567</v>
      </c>
      <c r="AJ2750">
        <f>AB2750/'Totals and Drop Down Lists'!X$6*Inputs!F$37</f>
        <v>24704.226968138937</v>
      </c>
      <c r="AK2750">
        <f>AC2750/'Totals and Drop Down Lists'!Y$6*Inputs!G$37</f>
        <v>60834.093092122748</v>
      </c>
      <c r="AL2750">
        <f>AD2750/'Totals and Drop Down Lists'!Z$6*Inputs!H$37</f>
        <v>72566.403994714681</v>
      </c>
      <c r="AM2750">
        <f>AE2750/'Totals and Drop Down Lists'!AA$6*Inputs!I$37</f>
        <v>14355.130117270979</v>
      </c>
      <c r="AN2750">
        <f>AF2750/'Totals and Drop Down Lists'!AB$6*Inputs!J$37</f>
        <v>18400.071075397853</v>
      </c>
      <c r="AO2750">
        <f>AG2750/'Totals and Drop Down Lists'!AC$6*Inputs!K$37</f>
        <v>19163.659888285278</v>
      </c>
      <c r="AP2750">
        <f>AH2750/'Totals and Drop Down Lists'!AD$6*Inputs!L$37</f>
        <v>24882.509665045385</v>
      </c>
      <c r="AQ2750">
        <f>IF(OR($D2750="51",$D2750="52",$D2750="61"),(AA2750/'Totals and Drop Down Lists'!W$4)*Inputs!E$38,0)</f>
        <v>0</v>
      </c>
      <c r="AR2750">
        <f>IF(OR($D2750="51",$D2750="52",$D2750="61"),(AB2750/'Totals and Drop Down Lists'!X$4)*Inputs!F$38,0)</f>
        <v>0</v>
      </c>
      <c r="AS2750">
        <f>IF(OR($D2750="51",$D2750="52",$D2750="61"),(AC2750/'Totals and Drop Down Lists'!Y$4)*Inputs!G$38,0)</f>
        <v>0</v>
      </c>
      <c r="AT2750">
        <f>IF(OR($D2750="51",$D2750="52",$D2750="61"),(AD2750/'Totals and Drop Down Lists'!Z$4)*Inputs!H$38,0)</f>
        <v>0</v>
      </c>
      <c r="AU2750">
        <f>IF(OR($D2750="51",$D2750="52",$D2750="61"),(AE2750/'Totals and Drop Down Lists'!AA$4)*Inputs!I$38,0)</f>
        <v>0</v>
      </c>
      <c r="AV2750">
        <f>IF(OR($D2750="51",$D2750="52",$D2750="61"),(AF2750/'Totals and Drop Down Lists'!AB$4)*Inputs!J$38,0)</f>
        <v>0</v>
      </c>
      <c r="AW2750">
        <f>IF(OR($D2750="51",$D2750="52",$D2750="61"),(AG2750/'Totals and Drop Down Lists'!AC$4)*Inputs!K$38,0)</f>
        <v>0</v>
      </c>
      <c r="AX2750">
        <f>IF(OR($D2750="51",$D2750="52",$D2750="61"),(AH2750/'Totals and Drop Down Lists'!AD$4)*Inputs!L$38,0)</f>
        <v>0</v>
      </c>
      <c r="AY2750">
        <f>IF(OR($D2750="51",$D2750="52",$D2750="61"),0,(AA2750/'Totals and Drop Down Lists'!W$5)*Inputs!E$39)</f>
        <v>0</v>
      </c>
      <c r="AZ2750">
        <f>IF(OR($D2750="51",$D2750="52",$D2750="61"),0,(AB2750/'Totals and Drop Down Lists'!X$5)*Inputs!F$39)</f>
        <v>0</v>
      </c>
      <c r="BA2750">
        <f>IF(OR($D2750="51",$D2750="52",$D2750="61"),0,(AC2750/'Totals and Drop Down Lists'!Y$5)*Inputs!G$39)</f>
        <v>0</v>
      </c>
      <c r="BB2750">
        <f>IF(OR($D2750="51",$D2750="52",$D2750="61"),0,(AD2750/'Totals and Drop Down Lists'!Z$5)*Inputs!H$39)</f>
        <v>0</v>
      </c>
      <c r="BC2750">
        <f>IF(OR($D2750="51",$D2750="52",$D2750="61"),0,(AE2750/'Totals and Drop Down Lists'!AA$5)*Inputs!I$39)</f>
        <v>0</v>
      </c>
      <c r="BD2750">
        <f>IF(OR($D2750="51",$D2750="52",$D2750="61"),0,(AF2750/'Totals and Drop Down Lists'!AB$5)*Inputs!J$39)</f>
        <v>0</v>
      </c>
      <c r="BE2750">
        <f>IF(OR($D2750="51",$D2750="52",$D2750="61"),0,(AG2750/'Totals and Drop Down Lists'!AC$5)*Inputs!K$39)</f>
        <v>0</v>
      </c>
      <c r="BF2750">
        <f>IF(OR($D2750="51",$D2750="52",$D2750="61"),0,(AH2750/'Totals and Drop Down Lists'!AD$5)*Inputs!L$39)</f>
        <v>0</v>
      </c>
      <c r="BG2750" s="10">
        <f t="shared" si="379"/>
        <v>286047.04239445645</v>
      </c>
    </row>
    <row r="2751" spans="1:59">
      <c r="A2751" s="1" t="s">
        <v>7622</v>
      </c>
      <c r="B2751" s="1" t="s">
        <v>4504</v>
      </c>
      <c r="C2751" s="1" t="s">
        <v>442</v>
      </c>
      <c r="D2751" s="1" t="s">
        <v>25</v>
      </c>
      <c r="E2751" s="1" t="s">
        <v>4629</v>
      </c>
      <c r="F2751" s="2">
        <v>49317</v>
      </c>
      <c r="G2751" s="2">
        <v>324</v>
      </c>
      <c r="H2751" s="2">
        <v>8</v>
      </c>
      <c r="I2751" s="2">
        <v>5543</v>
      </c>
      <c r="J2751" s="2">
        <v>18311</v>
      </c>
      <c r="K2751" s="2">
        <v>4660</v>
      </c>
      <c r="L2751" s="2">
        <v>208</v>
      </c>
      <c r="M2751" s="2">
        <v>18</v>
      </c>
      <c r="N2751" s="2">
        <v>0</v>
      </c>
      <c r="O2751" s="2">
        <v>40</v>
      </c>
      <c r="P2751" s="2">
        <v>0</v>
      </c>
      <c r="Q2751" s="2">
        <v>0</v>
      </c>
      <c r="R2751" s="2">
        <v>4678</v>
      </c>
      <c r="S2751" s="2">
        <v>3254600</v>
      </c>
      <c r="T2751" s="2">
        <v>167751100</v>
      </c>
      <c r="U2751" s="2">
        <v>589</v>
      </c>
      <c r="V2751" s="2">
        <v>220</v>
      </c>
      <c r="W2751" s="2">
        <v>149</v>
      </c>
      <c r="X2751" s="2">
        <v>903</v>
      </c>
      <c r="Y2751" s="2">
        <v>98</v>
      </c>
      <c r="Z2751" s="2">
        <v>663</v>
      </c>
      <c r="AA2751" s="9">
        <f t="shared" si="380"/>
        <v>49317</v>
      </c>
      <c r="AB2751" s="9">
        <f t="shared" si="381"/>
        <v>5211</v>
      </c>
      <c r="AC2751" s="9">
        <f t="shared" si="382"/>
        <v>4944</v>
      </c>
      <c r="AD2751" s="9">
        <f t="shared" si="383"/>
        <v>4678</v>
      </c>
      <c r="AE2751" s="44">
        <f t="shared" si="384"/>
        <v>8.2823877123875406E-5</v>
      </c>
      <c r="AF2751" s="9">
        <f t="shared" si="385"/>
        <v>534</v>
      </c>
      <c r="AG2751" s="9">
        <f t="shared" si="378"/>
        <v>761</v>
      </c>
      <c r="AH2751" s="44">
        <f t="shared" si="386"/>
        <v>7.2062545215213989E-5</v>
      </c>
      <c r="AI2751">
        <f>AA2751/'Totals and Drop Down Lists'!W$6*Inputs!E$37</f>
        <v>44737.443459409697</v>
      </c>
      <c r="AJ2751">
        <f>AB2751/'Totals and Drop Down Lists'!X$6*Inputs!F$37</f>
        <v>17146.207609346297</v>
      </c>
      <c r="AK2751">
        <f>AC2751/'Totals and Drop Down Lists'!Y$6*Inputs!G$37</f>
        <v>32592.518015545607</v>
      </c>
      <c r="AL2751">
        <f>AD2751/'Totals and Drop Down Lists'!Z$6*Inputs!H$37</f>
        <v>37505.870941031411</v>
      </c>
      <c r="AM2751">
        <f>AE2751/'Totals and Drop Down Lists'!AA$6*Inputs!I$37</f>
        <v>10310.690657315396</v>
      </c>
      <c r="AN2751">
        <f>AF2751/'Totals and Drop Down Lists'!AB$6*Inputs!J$37</f>
        <v>10656.874136944092</v>
      </c>
      <c r="AO2751">
        <f>AG2751/'Totals and Drop Down Lists'!AC$6*Inputs!K$37</f>
        <v>14172.541472288722</v>
      </c>
      <c r="AP2751">
        <f>AH2751/'Totals and Drop Down Lists'!AD$6*Inputs!L$37</f>
        <v>16958.472211389515</v>
      </c>
      <c r="AQ2751">
        <f>IF(OR($D2751="51",$D2751="52",$D2751="61"),(AA2751/'Totals and Drop Down Lists'!W$4)*Inputs!E$38,0)</f>
        <v>0</v>
      </c>
      <c r="AR2751">
        <f>IF(OR($D2751="51",$D2751="52",$D2751="61"),(AB2751/'Totals and Drop Down Lists'!X$4)*Inputs!F$38,0)</f>
        <v>0</v>
      </c>
      <c r="AS2751">
        <f>IF(OR($D2751="51",$D2751="52",$D2751="61"),(AC2751/'Totals and Drop Down Lists'!Y$4)*Inputs!G$38,0)</f>
        <v>0</v>
      </c>
      <c r="AT2751">
        <f>IF(OR($D2751="51",$D2751="52",$D2751="61"),(AD2751/'Totals and Drop Down Lists'!Z$4)*Inputs!H$38,0)</f>
        <v>0</v>
      </c>
      <c r="AU2751">
        <f>IF(OR($D2751="51",$D2751="52",$D2751="61"),(AE2751/'Totals and Drop Down Lists'!AA$4)*Inputs!I$38,0)</f>
        <v>0</v>
      </c>
      <c r="AV2751">
        <f>IF(OR($D2751="51",$D2751="52",$D2751="61"),(AF2751/'Totals and Drop Down Lists'!AB$4)*Inputs!J$38,0)</f>
        <v>0</v>
      </c>
      <c r="AW2751">
        <f>IF(OR($D2751="51",$D2751="52",$D2751="61"),(AG2751/'Totals and Drop Down Lists'!AC$4)*Inputs!K$38,0)</f>
        <v>0</v>
      </c>
      <c r="AX2751">
        <f>IF(OR($D2751="51",$D2751="52",$D2751="61"),(AH2751/'Totals and Drop Down Lists'!AD$4)*Inputs!L$38,0)</f>
        <v>0</v>
      </c>
      <c r="AY2751">
        <f>IF(OR($D2751="51",$D2751="52",$D2751="61"),0,(AA2751/'Totals and Drop Down Lists'!W$5)*Inputs!E$39)</f>
        <v>0</v>
      </c>
      <c r="AZ2751">
        <f>IF(OR($D2751="51",$D2751="52",$D2751="61"),0,(AB2751/'Totals and Drop Down Lists'!X$5)*Inputs!F$39)</f>
        <v>0</v>
      </c>
      <c r="BA2751">
        <f>IF(OR($D2751="51",$D2751="52",$D2751="61"),0,(AC2751/'Totals and Drop Down Lists'!Y$5)*Inputs!G$39)</f>
        <v>0</v>
      </c>
      <c r="BB2751">
        <f>IF(OR($D2751="51",$D2751="52",$D2751="61"),0,(AD2751/'Totals and Drop Down Lists'!Z$5)*Inputs!H$39)</f>
        <v>0</v>
      </c>
      <c r="BC2751">
        <f>IF(OR($D2751="51",$D2751="52",$D2751="61"),0,(AE2751/'Totals and Drop Down Lists'!AA$5)*Inputs!I$39)</f>
        <v>0</v>
      </c>
      <c r="BD2751">
        <f>IF(OR($D2751="51",$D2751="52",$D2751="61"),0,(AF2751/'Totals and Drop Down Lists'!AB$5)*Inputs!J$39)</f>
        <v>0</v>
      </c>
      <c r="BE2751">
        <f>IF(OR($D2751="51",$D2751="52",$D2751="61"),0,(AG2751/'Totals and Drop Down Lists'!AC$5)*Inputs!K$39)</f>
        <v>0</v>
      </c>
      <c r="BF2751">
        <f>IF(OR($D2751="51",$D2751="52",$D2751="61"),0,(AH2751/'Totals and Drop Down Lists'!AD$5)*Inputs!L$39)</f>
        <v>0</v>
      </c>
      <c r="BG2751" s="10">
        <f t="shared" si="379"/>
        <v>184080.61850327073</v>
      </c>
    </row>
    <row r="2752" spans="1:59">
      <c r="A2752" s="1" t="s">
        <v>7622</v>
      </c>
      <c r="B2752" s="1" t="s">
        <v>4504</v>
      </c>
      <c r="C2752" s="1" t="s">
        <v>4630</v>
      </c>
      <c r="D2752" s="1" t="s">
        <v>58</v>
      </c>
      <c r="E2752" s="1" t="s">
        <v>4631</v>
      </c>
      <c r="F2752" s="2">
        <v>167593</v>
      </c>
      <c r="G2752" s="2">
        <v>1164</v>
      </c>
      <c r="H2752" s="2">
        <v>219</v>
      </c>
      <c r="I2752" s="2">
        <v>23058</v>
      </c>
      <c r="J2752" s="2">
        <v>69271</v>
      </c>
      <c r="K2752" s="2">
        <v>16211</v>
      </c>
      <c r="L2752" s="2">
        <v>403</v>
      </c>
      <c r="M2752" s="2">
        <v>94</v>
      </c>
      <c r="N2752" s="2">
        <v>0</v>
      </c>
      <c r="O2752" s="2">
        <v>264</v>
      </c>
      <c r="P2752" s="2">
        <v>8</v>
      </c>
      <c r="Q2752" s="2">
        <v>19</v>
      </c>
      <c r="R2752" s="2">
        <v>13220</v>
      </c>
      <c r="S2752" s="2">
        <v>9569900</v>
      </c>
      <c r="T2752" s="2">
        <v>529041000</v>
      </c>
      <c r="U2752" s="2">
        <v>1287</v>
      </c>
      <c r="V2752" s="2">
        <v>991</v>
      </c>
      <c r="W2752" s="2">
        <v>80</v>
      </c>
      <c r="X2752" s="2">
        <v>3679</v>
      </c>
      <c r="Y2752" s="2">
        <v>378</v>
      </c>
      <c r="Z2752" s="2">
        <v>2491</v>
      </c>
      <c r="AA2752" s="9">
        <f t="shared" si="380"/>
        <v>167593</v>
      </c>
      <c r="AB2752" s="9">
        <f t="shared" si="381"/>
        <v>21675</v>
      </c>
      <c r="AC2752" s="9">
        <f t="shared" si="382"/>
        <v>14008</v>
      </c>
      <c r="AD2752" s="9">
        <f t="shared" si="383"/>
        <v>13220</v>
      </c>
      <c r="AE2752" s="44">
        <f t="shared" si="384"/>
        <v>2.6495001005536416E-4</v>
      </c>
      <c r="AF2752" s="9">
        <f t="shared" si="385"/>
        <v>2608</v>
      </c>
      <c r="AG2752" s="9">
        <f t="shared" si="378"/>
        <v>2869</v>
      </c>
      <c r="AH2752" s="44">
        <f t="shared" si="386"/>
        <v>2.498273510723133E-4</v>
      </c>
      <c r="AI2752">
        <f>AA2752/'Totals and Drop Down Lists'!W$6*Inputs!E$37</f>
        <v>152030.38225546665</v>
      </c>
      <c r="AJ2752">
        <f>AB2752/'Totals and Drop Down Lists'!X$6*Inputs!F$37</f>
        <v>71319.142186256184</v>
      </c>
      <c r="AK2752">
        <f>AC2752/'Totals and Drop Down Lists'!Y$6*Inputs!G$37</f>
        <v>92345.467710712561</v>
      </c>
      <c r="AL2752">
        <f>AD2752/'Totals and Drop Down Lists'!Z$6*Inputs!H$37</f>
        <v>105991.3667893192</v>
      </c>
      <c r="AM2752">
        <f>AE2752/'Totals and Drop Down Lists'!AA$6*Inputs!I$37</f>
        <v>32983.454629244472</v>
      </c>
      <c r="AN2752">
        <f>AF2752/'Totals and Drop Down Lists'!AB$6*Inputs!J$37</f>
        <v>52047.055710019093</v>
      </c>
      <c r="AO2752">
        <f>AG2752/'Totals and Drop Down Lists'!AC$6*Inputs!K$37</f>
        <v>53431.040057813858</v>
      </c>
      <c r="AP2752">
        <f>AH2752/'Totals and Drop Down Lists'!AD$6*Inputs!L$37</f>
        <v>58791.84780598645</v>
      </c>
      <c r="AQ2752">
        <f>IF(OR($D2752="51",$D2752="52",$D2752="61"),(AA2752/'Totals and Drop Down Lists'!W$4)*Inputs!E$38,0)</f>
        <v>0</v>
      </c>
      <c r="AR2752">
        <f>IF(OR($D2752="51",$D2752="52",$D2752="61"),(AB2752/'Totals and Drop Down Lists'!X$4)*Inputs!F$38,0)</f>
        <v>0</v>
      </c>
      <c r="AS2752">
        <f>IF(OR($D2752="51",$D2752="52",$D2752="61"),(AC2752/'Totals and Drop Down Lists'!Y$4)*Inputs!G$38,0)</f>
        <v>0</v>
      </c>
      <c r="AT2752">
        <f>IF(OR($D2752="51",$D2752="52",$D2752="61"),(AD2752/'Totals and Drop Down Lists'!Z$4)*Inputs!H$38,0)</f>
        <v>0</v>
      </c>
      <c r="AU2752">
        <f>IF(OR($D2752="51",$D2752="52",$D2752="61"),(AE2752/'Totals and Drop Down Lists'!AA$4)*Inputs!I$38,0)</f>
        <v>0</v>
      </c>
      <c r="AV2752">
        <f>IF(OR($D2752="51",$D2752="52",$D2752="61"),(AF2752/'Totals and Drop Down Lists'!AB$4)*Inputs!J$38,0)</f>
        <v>0</v>
      </c>
      <c r="AW2752">
        <f>IF(OR($D2752="51",$D2752="52",$D2752="61"),(AG2752/'Totals and Drop Down Lists'!AC$4)*Inputs!K$38,0)</f>
        <v>0</v>
      </c>
      <c r="AX2752">
        <f>IF(OR($D2752="51",$D2752="52",$D2752="61"),(AH2752/'Totals and Drop Down Lists'!AD$4)*Inputs!L$38,0)</f>
        <v>0</v>
      </c>
      <c r="AY2752">
        <f>IF(OR($D2752="51",$D2752="52",$D2752="61"),0,(AA2752/'Totals and Drop Down Lists'!W$5)*Inputs!E$39)</f>
        <v>0</v>
      </c>
      <c r="AZ2752">
        <f>IF(OR($D2752="51",$D2752="52",$D2752="61"),0,(AB2752/'Totals and Drop Down Lists'!X$5)*Inputs!F$39)</f>
        <v>0</v>
      </c>
      <c r="BA2752">
        <f>IF(OR($D2752="51",$D2752="52",$D2752="61"),0,(AC2752/'Totals and Drop Down Lists'!Y$5)*Inputs!G$39)</f>
        <v>0</v>
      </c>
      <c r="BB2752">
        <f>IF(OR($D2752="51",$D2752="52",$D2752="61"),0,(AD2752/'Totals and Drop Down Lists'!Z$5)*Inputs!H$39)</f>
        <v>0</v>
      </c>
      <c r="BC2752">
        <f>IF(OR($D2752="51",$D2752="52",$D2752="61"),0,(AE2752/'Totals and Drop Down Lists'!AA$5)*Inputs!I$39)</f>
        <v>0</v>
      </c>
      <c r="BD2752">
        <f>IF(OR($D2752="51",$D2752="52",$D2752="61"),0,(AF2752/'Totals and Drop Down Lists'!AB$5)*Inputs!J$39)</f>
        <v>0</v>
      </c>
      <c r="BE2752">
        <f>IF(OR($D2752="51",$D2752="52",$D2752="61"),0,(AG2752/'Totals and Drop Down Lists'!AC$5)*Inputs!K$39)</f>
        <v>0</v>
      </c>
      <c r="BF2752">
        <f>IF(OR($D2752="51",$D2752="52",$D2752="61"),0,(AH2752/'Totals and Drop Down Lists'!AD$5)*Inputs!L$39)</f>
        <v>0</v>
      </c>
      <c r="BG2752" s="10">
        <f t="shared" si="379"/>
        <v>618939.75714481843</v>
      </c>
    </row>
    <row r="2753" spans="1:59">
      <c r="A2753" s="1" t="s">
        <v>7622</v>
      </c>
      <c r="B2753" s="1" t="s">
        <v>4504</v>
      </c>
      <c r="C2753" s="1" t="s">
        <v>4632</v>
      </c>
      <c r="D2753" s="1" t="s">
        <v>25</v>
      </c>
      <c r="E2753" s="1" t="s">
        <v>4633</v>
      </c>
      <c r="F2753" s="2">
        <v>92528</v>
      </c>
      <c r="G2753" s="2">
        <v>560</v>
      </c>
      <c r="H2753" s="2">
        <v>26</v>
      </c>
      <c r="I2753" s="2">
        <v>13303</v>
      </c>
      <c r="J2753" s="2">
        <v>36149</v>
      </c>
      <c r="K2753" s="2">
        <v>9779</v>
      </c>
      <c r="L2753" s="2">
        <v>222</v>
      </c>
      <c r="M2753" s="2">
        <v>30</v>
      </c>
      <c r="N2753" s="2">
        <v>11</v>
      </c>
      <c r="O2753" s="2">
        <v>218</v>
      </c>
      <c r="P2753" s="2">
        <v>35</v>
      </c>
      <c r="Q2753" s="2">
        <v>5</v>
      </c>
      <c r="R2753" s="2">
        <v>12207</v>
      </c>
      <c r="S2753" s="2">
        <v>5588200</v>
      </c>
      <c r="T2753" s="2">
        <v>317252600</v>
      </c>
      <c r="U2753" s="2">
        <v>765</v>
      </c>
      <c r="V2753" s="2">
        <v>529</v>
      </c>
      <c r="W2753" s="2">
        <v>215</v>
      </c>
      <c r="X2753" s="2">
        <v>1996</v>
      </c>
      <c r="Y2753" s="2">
        <v>406</v>
      </c>
      <c r="Z2753" s="2">
        <v>1219</v>
      </c>
      <c r="AA2753" s="9">
        <f t="shared" si="380"/>
        <v>92528</v>
      </c>
      <c r="AB2753" s="9">
        <f t="shared" si="381"/>
        <v>12717</v>
      </c>
      <c r="AC2753" s="9">
        <f t="shared" si="382"/>
        <v>12728</v>
      </c>
      <c r="AD2753" s="9">
        <f t="shared" si="383"/>
        <v>12207</v>
      </c>
      <c r="AE2753" s="44">
        <f t="shared" si="384"/>
        <v>1.8475167751787178E-4</v>
      </c>
      <c r="AF2753" s="9">
        <f t="shared" si="385"/>
        <v>1252</v>
      </c>
      <c r="AG2753" s="9">
        <f t="shared" si="378"/>
        <v>1625</v>
      </c>
      <c r="AH2753" s="44">
        <f t="shared" si="386"/>
        <v>1.6356960690128131E-4</v>
      </c>
      <c r="AI2753">
        <f>AA2753/'Totals and Drop Down Lists'!W$6*Inputs!E$37</f>
        <v>83935.887592762345</v>
      </c>
      <c r="AJ2753">
        <f>AB2753/'Totals and Drop Down Lists'!X$6*Inputs!F$37</f>
        <v>41843.853803119717</v>
      </c>
      <c r="AK2753">
        <f>AC2753/'Totals and Drop Down Lists'!Y$6*Inputs!G$37</f>
        <v>83907.275344228256</v>
      </c>
      <c r="AL2753">
        <f>AD2753/'Totals and Drop Down Lists'!Z$6*Inputs!H$37</f>
        <v>97869.638002815394</v>
      </c>
      <c r="AM2753">
        <f>AE2753/'Totals and Drop Down Lists'!AA$6*Inputs!I$37</f>
        <v>22999.616311824921</v>
      </c>
      <c r="AN2753">
        <f>AF2753/'Totals and Drop Down Lists'!AB$6*Inputs!J$37</f>
        <v>24985.779811711618</v>
      </c>
      <c r="AO2753">
        <f>AG2753/'Totals and Drop Down Lists'!AC$6*Inputs!K$37</f>
        <v>30263.311291023881</v>
      </c>
      <c r="AP2753">
        <f>AH2753/'Totals and Drop Down Lists'!AD$6*Inputs!L$37</f>
        <v>38492.82071538124</v>
      </c>
      <c r="AQ2753">
        <f>IF(OR($D2753="51",$D2753="52",$D2753="61"),(AA2753/'Totals and Drop Down Lists'!W$4)*Inputs!E$38,0)</f>
        <v>0</v>
      </c>
      <c r="AR2753">
        <f>IF(OR($D2753="51",$D2753="52",$D2753="61"),(AB2753/'Totals and Drop Down Lists'!X$4)*Inputs!F$38,0)</f>
        <v>0</v>
      </c>
      <c r="AS2753">
        <f>IF(OR($D2753="51",$D2753="52",$D2753="61"),(AC2753/'Totals and Drop Down Lists'!Y$4)*Inputs!G$38,0)</f>
        <v>0</v>
      </c>
      <c r="AT2753">
        <f>IF(OR($D2753="51",$D2753="52",$D2753="61"),(AD2753/'Totals and Drop Down Lists'!Z$4)*Inputs!H$38,0)</f>
        <v>0</v>
      </c>
      <c r="AU2753">
        <f>IF(OR($D2753="51",$D2753="52",$D2753="61"),(AE2753/'Totals and Drop Down Lists'!AA$4)*Inputs!I$38,0)</f>
        <v>0</v>
      </c>
      <c r="AV2753">
        <f>IF(OR($D2753="51",$D2753="52",$D2753="61"),(AF2753/'Totals and Drop Down Lists'!AB$4)*Inputs!J$38,0)</f>
        <v>0</v>
      </c>
      <c r="AW2753">
        <f>IF(OR($D2753="51",$D2753="52",$D2753="61"),(AG2753/'Totals and Drop Down Lists'!AC$4)*Inputs!K$38,0)</f>
        <v>0</v>
      </c>
      <c r="AX2753">
        <f>IF(OR($D2753="51",$D2753="52",$D2753="61"),(AH2753/'Totals and Drop Down Lists'!AD$4)*Inputs!L$38,0)</f>
        <v>0</v>
      </c>
      <c r="AY2753">
        <f>IF(OR($D2753="51",$D2753="52",$D2753="61"),0,(AA2753/'Totals and Drop Down Lists'!W$5)*Inputs!E$39)</f>
        <v>0</v>
      </c>
      <c r="AZ2753">
        <f>IF(OR($D2753="51",$D2753="52",$D2753="61"),0,(AB2753/'Totals and Drop Down Lists'!X$5)*Inputs!F$39)</f>
        <v>0</v>
      </c>
      <c r="BA2753">
        <f>IF(OR($D2753="51",$D2753="52",$D2753="61"),0,(AC2753/'Totals and Drop Down Lists'!Y$5)*Inputs!G$39)</f>
        <v>0</v>
      </c>
      <c r="BB2753">
        <f>IF(OR($D2753="51",$D2753="52",$D2753="61"),0,(AD2753/'Totals and Drop Down Lists'!Z$5)*Inputs!H$39)</f>
        <v>0</v>
      </c>
      <c r="BC2753">
        <f>IF(OR($D2753="51",$D2753="52",$D2753="61"),0,(AE2753/'Totals and Drop Down Lists'!AA$5)*Inputs!I$39)</f>
        <v>0</v>
      </c>
      <c r="BD2753">
        <f>IF(OR($D2753="51",$D2753="52",$D2753="61"),0,(AF2753/'Totals and Drop Down Lists'!AB$5)*Inputs!J$39)</f>
        <v>0</v>
      </c>
      <c r="BE2753">
        <f>IF(OR($D2753="51",$D2753="52",$D2753="61"),0,(AG2753/'Totals and Drop Down Lists'!AC$5)*Inputs!K$39)</f>
        <v>0</v>
      </c>
      <c r="BF2753">
        <f>IF(OR($D2753="51",$D2753="52",$D2753="61"),0,(AH2753/'Totals and Drop Down Lists'!AD$5)*Inputs!L$39)</f>
        <v>0</v>
      </c>
      <c r="BG2753" s="10">
        <f t="shared" si="379"/>
        <v>424298.18287286739</v>
      </c>
    </row>
    <row r="2754" spans="1:59">
      <c r="A2754" s="1" t="s">
        <v>7622</v>
      </c>
      <c r="B2754" s="1" t="s">
        <v>4504</v>
      </c>
      <c r="C2754" s="1" t="s">
        <v>1296</v>
      </c>
      <c r="D2754" s="1" t="s">
        <v>25</v>
      </c>
      <c r="E2754" s="1" t="s">
        <v>4634</v>
      </c>
      <c r="F2754" s="2">
        <v>52683</v>
      </c>
      <c r="G2754" s="2">
        <v>162</v>
      </c>
      <c r="H2754" s="2">
        <v>0</v>
      </c>
      <c r="I2754" s="2">
        <v>3844</v>
      </c>
      <c r="J2754" s="2">
        <v>18216</v>
      </c>
      <c r="K2754" s="2">
        <v>4411</v>
      </c>
      <c r="L2754" s="2">
        <v>92</v>
      </c>
      <c r="M2754" s="2">
        <v>30</v>
      </c>
      <c r="N2754" s="2">
        <v>0</v>
      </c>
      <c r="O2754" s="2">
        <v>34</v>
      </c>
      <c r="P2754" s="2">
        <v>15</v>
      </c>
      <c r="Q2754" s="2">
        <v>0</v>
      </c>
      <c r="R2754" s="2">
        <v>3206</v>
      </c>
      <c r="S2754" s="2">
        <v>3208700</v>
      </c>
      <c r="T2754" s="2">
        <v>179903400</v>
      </c>
      <c r="U2754" s="2">
        <v>198</v>
      </c>
      <c r="V2754" s="2">
        <v>384</v>
      </c>
      <c r="W2754" s="2">
        <v>65</v>
      </c>
      <c r="X2754" s="2">
        <v>939</v>
      </c>
      <c r="Y2754" s="2">
        <v>149</v>
      </c>
      <c r="Z2754" s="2">
        <v>524</v>
      </c>
      <c r="AA2754" s="9">
        <f t="shared" si="380"/>
        <v>52683</v>
      </c>
      <c r="AB2754" s="9">
        <f t="shared" si="381"/>
        <v>3682</v>
      </c>
      <c r="AC2754" s="9">
        <f t="shared" si="382"/>
        <v>3377</v>
      </c>
      <c r="AD2754" s="9">
        <f t="shared" si="383"/>
        <v>3206</v>
      </c>
      <c r="AE2754" s="44">
        <f t="shared" si="384"/>
        <v>7.4596230784044695E-5</v>
      </c>
      <c r="AF2754" s="9">
        <f t="shared" si="385"/>
        <v>490</v>
      </c>
      <c r="AG2754" s="9">
        <f t="shared" ref="AG2754:AG2817" si="387">Y2754+Z2754</f>
        <v>673</v>
      </c>
      <c r="AH2754" s="44">
        <f t="shared" si="386"/>
        <v>6.0638743085651413E-5</v>
      </c>
      <c r="AI2754">
        <f>AA2754/'Totals and Drop Down Lists'!W$6*Inputs!E$37</f>
        <v>47790.878069876126</v>
      </c>
      <c r="AJ2754">
        <f>AB2754/'Totals and Drop Down Lists'!X$6*Inputs!F$37</f>
        <v>12115.205606910969</v>
      </c>
      <c r="AK2754">
        <f>AC2754/'Totals and Drop Down Lists'!Y$6*Inputs!G$37</f>
        <v>22262.324704388655</v>
      </c>
      <c r="AL2754">
        <f>AD2754/'Totals and Drop Down Lists'!Z$6*Inputs!H$37</f>
        <v>25704.109071600407</v>
      </c>
      <c r="AM2754">
        <f>AE2754/'Totals and Drop Down Lists'!AA$6*Inputs!I$37</f>
        <v>9286.4363094911841</v>
      </c>
      <c r="AN2754">
        <f>AF2754/'Totals and Drop Down Lists'!AB$6*Inputs!J$37</f>
        <v>9778.7796387689232</v>
      </c>
      <c r="AO2754">
        <f>AG2754/'Totals and Drop Down Lists'!AC$6*Inputs!K$37</f>
        <v>12533.666768528659</v>
      </c>
      <c r="AP2754">
        <f>AH2754/'Totals and Drop Down Lists'!AD$6*Inputs!L$37</f>
        <v>14270.109895237263</v>
      </c>
      <c r="AQ2754">
        <f>IF(OR($D2754="51",$D2754="52",$D2754="61"),(AA2754/'Totals and Drop Down Lists'!W$4)*Inputs!E$38,0)</f>
        <v>0</v>
      </c>
      <c r="AR2754">
        <f>IF(OR($D2754="51",$D2754="52",$D2754="61"),(AB2754/'Totals and Drop Down Lists'!X$4)*Inputs!F$38,0)</f>
        <v>0</v>
      </c>
      <c r="AS2754">
        <f>IF(OR($D2754="51",$D2754="52",$D2754="61"),(AC2754/'Totals and Drop Down Lists'!Y$4)*Inputs!G$38,0)</f>
        <v>0</v>
      </c>
      <c r="AT2754">
        <f>IF(OR($D2754="51",$D2754="52",$D2754="61"),(AD2754/'Totals and Drop Down Lists'!Z$4)*Inputs!H$38,0)</f>
        <v>0</v>
      </c>
      <c r="AU2754">
        <f>IF(OR($D2754="51",$D2754="52",$D2754="61"),(AE2754/'Totals and Drop Down Lists'!AA$4)*Inputs!I$38,0)</f>
        <v>0</v>
      </c>
      <c r="AV2754">
        <f>IF(OR($D2754="51",$D2754="52",$D2754="61"),(AF2754/'Totals and Drop Down Lists'!AB$4)*Inputs!J$38,0)</f>
        <v>0</v>
      </c>
      <c r="AW2754">
        <f>IF(OR($D2754="51",$D2754="52",$D2754="61"),(AG2754/'Totals and Drop Down Lists'!AC$4)*Inputs!K$38,0)</f>
        <v>0</v>
      </c>
      <c r="AX2754">
        <f>IF(OR($D2754="51",$D2754="52",$D2754="61"),(AH2754/'Totals and Drop Down Lists'!AD$4)*Inputs!L$38,0)</f>
        <v>0</v>
      </c>
      <c r="AY2754">
        <f>IF(OR($D2754="51",$D2754="52",$D2754="61"),0,(AA2754/'Totals and Drop Down Lists'!W$5)*Inputs!E$39)</f>
        <v>0</v>
      </c>
      <c r="AZ2754">
        <f>IF(OR($D2754="51",$D2754="52",$D2754="61"),0,(AB2754/'Totals and Drop Down Lists'!X$5)*Inputs!F$39)</f>
        <v>0</v>
      </c>
      <c r="BA2754">
        <f>IF(OR($D2754="51",$D2754="52",$D2754="61"),0,(AC2754/'Totals and Drop Down Lists'!Y$5)*Inputs!G$39)</f>
        <v>0</v>
      </c>
      <c r="BB2754">
        <f>IF(OR($D2754="51",$D2754="52",$D2754="61"),0,(AD2754/'Totals and Drop Down Lists'!Z$5)*Inputs!H$39)</f>
        <v>0</v>
      </c>
      <c r="BC2754">
        <f>IF(OR($D2754="51",$D2754="52",$D2754="61"),0,(AE2754/'Totals and Drop Down Lists'!AA$5)*Inputs!I$39)</f>
        <v>0</v>
      </c>
      <c r="BD2754">
        <f>IF(OR($D2754="51",$D2754="52",$D2754="61"),0,(AF2754/'Totals and Drop Down Lists'!AB$5)*Inputs!J$39)</f>
        <v>0</v>
      </c>
      <c r="BE2754">
        <f>IF(OR($D2754="51",$D2754="52",$D2754="61"),0,(AG2754/'Totals and Drop Down Lists'!AC$5)*Inputs!K$39)</f>
        <v>0</v>
      </c>
      <c r="BF2754">
        <f>IF(OR($D2754="51",$D2754="52",$D2754="61"),0,(AH2754/'Totals and Drop Down Lists'!AD$5)*Inputs!L$39)</f>
        <v>0</v>
      </c>
      <c r="BG2754" s="10">
        <f t="shared" ref="BG2754:BG2817" si="388">SUM(AI2754:BF2754)</f>
        <v>153741.51006480219</v>
      </c>
    </row>
    <row r="2755" spans="1:59">
      <c r="A2755" s="1" t="s">
        <v>7622</v>
      </c>
      <c r="B2755" s="1" t="s">
        <v>4504</v>
      </c>
      <c r="C2755" s="1" t="s">
        <v>4635</v>
      </c>
      <c r="D2755" s="1" t="s">
        <v>25</v>
      </c>
      <c r="E2755" s="1" t="s">
        <v>4636</v>
      </c>
      <c r="F2755" s="2">
        <v>28685</v>
      </c>
      <c r="G2755" s="2">
        <v>194</v>
      </c>
      <c r="H2755" s="2">
        <v>0</v>
      </c>
      <c r="I2755" s="2">
        <v>3509</v>
      </c>
      <c r="J2755" s="2">
        <v>11442</v>
      </c>
      <c r="K2755" s="2">
        <v>2403</v>
      </c>
      <c r="L2755" s="2">
        <v>67</v>
      </c>
      <c r="M2755" s="2">
        <v>0</v>
      </c>
      <c r="N2755" s="2">
        <v>0</v>
      </c>
      <c r="O2755" s="2">
        <v>60</v>
      </c>
      <c r="P2755" s="2">
        <v>0</v>
      </c>
      <c r="Q2755" s="2">
        <v>0</v>
      </c>
      <c r="R2755" s="2">
        <v>4261</v>
      </c>
      <c r="S2755" s="2">
        <v>1318600</v>
      </c>
      <c r="T2755" s="2">
        <v>78863900</v>
      </c>
      <c r="U2755" s="2">
        <v>161</v>
      </c>
      <c r="V2755" s="2">
        <v>48</v>
      </c>
      <c r="W2755" s="2">
        <v>55</v>
      </c>
      <c r="X2755" s="2">
        <v>355</v>
      </c>
      <c r="Y2755" s="2">
        <v>64</v>
      </c>
      <c r="Z2755" s="2">
        <v>202</v>
      </c>
      <c r="AA2755" s="9">
        <f t="shared" ref="AA2755:AA2818" si="389">F2755</f>
        <v>28685</v>
      </c>
      <c r="AB2755" s="9">
        <f t="shared" ref="AB2755:AB2818" si="390">I2755-G2755-H2755</f>
        <v>3315</v>
      </c>
      <c r="AC2755" s="9">
        <f t="shared" ref="AC2755:AC2818" si="391">L2755+M2755+N2755+O2755+P2755+Q2755+R2755</f>
        <v>4388</v>
      </c>
      <c r="AD2755" s="9">
        <f t="shared" ref="AD2755:AD2818" si="392">R2755</f>
        <v>4261</v>
      </c>
      <c r="AE2755" s="44">
        <f t="shared" ref="AE2755:AE2818" si="393">IF(ISERROR(((K2755^2)*SUM(J:J))/((SUM(K:K)^2)*J2755)), 0, ((K2755^2)*SUM(J:J))/((SUM(K:K)^2)*J2755))</f>
        <v>3.5245314006241723E-5</v>
      </c>
      <c r="AF2755" s="9">
        <f t="shared" ref="AF2755:AF2818" si="394">-IF((W2755+V2755-X2755)&gt;0, 0, (W2755+V2755-X2755))</f>
        <v>252</v>
      </c>
      <c r="AG2755" s="9">
        <f t="shared" si="387"/>
        <v>266</v>
      </c>
      <c r="AH2755" s="44">
        <f t="shared" ref="AH2755:AH2818" si="395">(K2755*SUM(J:J)*AG2755)/(J2755*SUM(K:K)*SUM(AG:AG))</f>
        <v>2.0786652236610737E-5</v>
      </c>
      <c r="AI2755">
        <f>AA2755/'Totals and Drop Down Lists'!W$6*Inputs!E$37</f>
        <v>26021.322579093765</v>
      </c>
      <c r="AJ2755">
        <f>AB2755/'Totals and Drop Down Lists'!X$6*Inputs!F$37</f>
        <v>10907.633510839181</v>
      </c>
      <c r="AK2755">
        <f>AC2755/'Totals and Drop Down Lists'!Y$6*Inputs!G$37</f>
        <v>28927.17820635399</v>
      </c>
      <c r="AL2755">
        <f>AD2755/'Totals and Drop Down Lists'!Z$6*Inputs!H$37</f>
        <v>34162.57291144396</v>
      </c>
      <c r="AM2755">
        <f>AE2755/'Totals and Drop Down Lists'!AA$6*Inputs!I$37</f>
        <v>4387.6662438149342</v>
      </c>
      <c r="AN2755">
        <f>AF2755/'Totals and Drop Down Lists'!AB$6*Inputs!J$37</f>
        <v>5029.0866713668747</v>
      </c>
      <c r="AO2755">
        <f>AG2755/'Totals and Drop Down Lists'!AC$6*Inputs!K$37</f>
        <v>4953.8712636383707</v>
      </c>
      <c r="AP2755">
        <f>AH2755/'Totals and Drop Down Lists'!AD$6*Inputs!L$37</f>
        <v>4891.7209802903044</v>
      </c>
      <c r="AQ2755">
        <f>IF(OR($D2755="51",$D2755="52",$D2755="61"),(AA2755/'Totals and Drop Down Lists'!W$4)*Inputs!E$38,0)</f>
        <v>0</v>
      </c>
      <c r="AR2755">
        <f>IF(OR($D2755="51",$D2755="52",$D2755="61"),(AB2755/'Totals and Drop Down Lists'!X$4)*Inputs!F$38,0)</f>
        <v>0</v>
      </c>
      <c r="AS2755">
        <f>IF(OR($D2755="51",$D2755="52",$D2755="61"),(AC2755/'Totals and Drop Down Lists'!Y$4)*Inputs!G$38,0)</f>
        <v>0</v>
      </c>
      <c r="AT2755">
        <f>IF(OR($D2755="51",$D2755="52",$D2755="61"),(AD2755/'Totals and Drop Down Lists'!Z$4)*Inputs!H$38,0)</f>
        <v>0</v>
      </c>
      <c r="AU2755">
        <f>IF(OR($D2755="51",$D2755="52",$D2755="61"),(AE2755/'Totals and Drop Down Lists'!AA$4)*Inputs!I$38,0)</f>
        <v>0</v>
      </c>
      <c r="AV2755">
        <f>IF(OR($D2755="51",$D2755="52",$D2755="61"),(AF2755/'Totals and Drop Down Lists'!AB$4)*Inputs!J$38,0)</f>
        <v>0</v>
      </c>
      <c r="AW2755">
        <f>IF(OR($D2755="51",$D2755="52",$D2755="61"),(AG2755/'Totals and Drop Down Lists'!AC$4)*Inputs!K$38,0)</f>
        <v>0</v>
      </c>
      <c r="AX2755">
        <f>IF(OR($D2755="51",$D2755="52",$D2755="61"),(AH2755/'Totals and Drop Down Lists'!AD$4)*Inputs!L$38,0)</f>
        <v>0</v>
      </c>
      <c r="AY2755">
        <f>IF(OR($D2755="51",$D2755="52",$D2755="61"),0,(AA2755/'Totals and Drop Down Lists'!W$5)*Inputs!E$39)</f>
        <v>0</v>
      </c>
      <c r="AZ2755">
        <f>IF(OR($D2755="51",$D2755="52",$D2755="61"),0,(AB2755/'Totals and Drop Down Lists'!X$5)*Inputs!F$39)</f>
        <v>0</v>
      </c>
      <c r="BA2755">
        <f>IF(OR($D2755="51",$D2755="52",$D2755="61"),0,(AC2755/'Totals and Drop Down Lists'!Y$5)*Inputs!G$39)</f>
        <v>0</v>
      </c>
      <c r="BB2755">
        <f>IF(OR($D2755="51",$D2755="52",$D2755="61"),0,(AD2755/'Totals and Drop Down Lists'!Z$5)*Inputs!H$39)</f>
        <v>0</v>
      </c>
      <c r="BC2755">
        <f>IF(OR($D2755="51",$D2755="52",$D2755="61"),0,(AE2755/'Totals and Drop Down Lists'!AA$5)*Inputs!I$39)</f>
        <v>0</v>
      </c>
      <c r="BD2755">
        <f>IF(OR($D2755="51",$D2755="52",$D2755="61"),0,(AF2755/'Totals and Drop Down Lists'!AB$5)*Inputs!J$39)</f>
        <v>0</v>
      </c>
      <c r="BE2755">
        <f>IF(OR($D2755="51",$D2755="52",$D2755="61"),0,(AG2755/'Totals and Drop Down Lists'!AC$5)*Inputs!K$39)</f>
        <v>0</v>
      </c>
      <c r="BF2755">
        <f>IF(OR($D2755="51",$D2755="52",$D2755="61"),0,(AH2755/'Totals and Drop Down Lists'!AD$5)*Inputs!L$39)</f>
        <v>0</v>
      </c>
      <c r="BG2755" s="10">
        <f t="shared" si="388"/>
        <v>119281.0523668414</v>
      </c>
    </row>
    <row r="2756" spans="1:59">
      <c r="A2756" s="1" t="s">
        <v>7622</v>
      </c>
      <c r="B2756" s="1" t="s">
        <v>4504</v>
      </c>
      <c r="C2756" s="1" t="s">
        <v>4637</v>
      </c>
      <c r="D2756" s="1" t="s">
        <v>25</v>
      </c>
      <c r="E2756" s="1" t="s">
        <v>4638</v>
      </c>
      <c r="F2756" s="2">
        <v>13365</v>
      </c>
      <c r="G2756" s="2">
        <v>167</v>
      </c>
      <c r="H2756" s="2">
        <v>14</v>
      </c>
      <c r="I2756" s="2">
        <v>2737</v>
      </c>
      <c r="J2756" s="2">
        <v>5191</v>
      </c>
      <c r="K2756" s="2">
        <v>1227</v>
      </c>
      <c r="L2756" s="2">
        <v>84</v>
      </c>
      <c r="M2756" s="2">
        <v>18</v>
      </c>
      <c r="N2756" s="2">
        <v>3</v>
      </c>
      <c r="O2756" s="2">
        <v>56</v>
      </c>
      <c r="P2756" s="2">
        <v>0</v>
      </c>
      <c r="Q2756" s="2">
        <v>0</v>
      </c>
      <c r="R2756" s="2">
        <v>903</v>
      </c>
      <c r="S2756" s="2">
        <v>490800</v>
      </c>
      <c r="T2756" s="2">
        <v>30032100</v>
      </c>
      <c r="U2756" s="2">
        <v>193</v>
      </c>
      <c r="V2756" s="2">
        <v>165</v>
      </c>
      <c r="W2756" s="2">
        <v>95</v>
      </c>
      <c r="X2756" s="2">
        <v>384</v>
      </c>
      <c r="Y2756" s="2">
        <v>70</v>
      </c>
      <c r="Z2756" s="2">
        <v>168</v>
      </c>
      <c r="AA2756" s="9">
        <f t="shared" si="389"/>
        <v>13365</v>
      </c>
      <c r="AB2756" s="9">
        <f t="shared" si="390"/>
        <v>2556</v>
      </c>
      <c r="AC2756" s="9">
        <f t="shared" si="391"/>
        <v>1064</v>
      </c>
      <c r="AD2756" s="9">
        <f t="shared" si="392"/>
        <v>903</v>
      </c>
      <c r="AE2756" s="44">
        <f t="shared" si="393"/>
        <v>2.0255076254624897E-5</v>
      </c>
      <c r="AF2756" s="9">
        <f t="shared" si="394"/>
        <v>124</v>
      </c>
      <c r="AG2756" s="9">
        <f t="shared" si="387"/>
        <v>238</v>
      </c>
      <c r="AH2756" s="44">
        <f t="shared" si="395"/>
        <v>2.0932523006767471E-5</v>
      </c>
      <c r="AI2756">
        <f>AA2756/'Totals and Drop Down Lists'!W$6*Inputs!E$37</f>
        <v>12123.931541557893</v>
      </c>
      <c r="AJ2756">
        <f>AB2756/'Totals and Drop Down Lists'!X$6*Inputs!F$37</f>
        <v>8410.2296391266809</v>
      </c>
      <c r="AK2756">
        <f>AC2756/'Totals and Drop Down Lists'!Y$6*Inputs!G$37</f>
        <v>7014.2474046400739</v>
      </c>
      <c r="AL2756">
        <f>AD2756/'Totals and Drop Down Lists'!Z$6*Inputs!H$37</f>
        <v>7239.803646804482</v>
      </c>
      <c r="AM2756">
        <f>AE2756/'Totals and Drop Down Lists'!AA$6*Inputs!I$37</f>
        <v>2521.5412843981562</v>
      </c>
      <c r="AN2756">
        <f>AF2756/'Totals and Drop Down Lists'!AB$6*Inputs!J$37</f>
        <v>2474.629949402748</v>
      </c>
      <c r="AO2756">
        <f>AG2756/'Totals and Drop Down Lists'!AC$6*Inputs!K$37</f>
        <v>4432.4111306238046</v>
      </c>
      <c r="AP2756">
        <f>AH2756/'Totals and Drop Down Lists'!AD$6*Inputs!L$37</f>
        <v>4926.0487353643048</v>
      </c>
      <c r="AQ2756">
        <f>IF(OR($D2756="51",$D2756="52",$D2756="61"),(AA2756/'Totals and Drop Down Lists'!W$4)*Inputs!E$38,0)</f>
        <v>0</v>
      </c>
      <c r="AR2756">
        <f>IF(OR($D2756="51",$D2756="52",$D2756="61"),(AB2756/'Totals and Drop Down Lists'!X$4)*Inputs!F$38,0)</f>
        <v>0</v>
      </c>
      <c r="AS2756">
        <f>IF(OR($D2756="51",$D2756="52",$D2756="61"),(AC2756/'Totals and Drop Down Lists'!Y$4)*Inputs!G$38,0)</f>
        <v>0</v>
      </c>
      <c r="AT2756">
        <f>IF(OR($D2756="51",$D2756="52",$D2756="61"),(AD2756/'Totals and Drop Down Lists'!Z$4)*Inputs!H$38,0)</f>
        <v>0</v>
      </c>
      <c r="AU2756">
        <f>IF(OR($D2756="51",$D2756="52",$D2756="61"),(AE2756/'Totals and Drop Down Lists'!AA$4)*Inputs!I$38,0)</f>
        <v>0</v>
      </c>
      <c r="AV2756">
        <f>IF(OR($D2756="51",$D2756="52",$D2756="61"),(AF2756/'Totals and Drop Down Lists'!AB$4)*Inputs!J$38,0)</f>
        <v>0</v>
      </c>
      <c r="AW2756">
        <f>IF(OR($D2756="51",$D2756="52",$D2756="61"),(AG2756/'Totals and Drop Down Lists'!AC$4)*Inputs!K$38,0)</f>
        <v>0</v>
      </c>
      <c r="AX2756">
        <f>IF(OR($D2756="51",$D2756="52",$D2756="61"),(AH2756/'Totals and Drop Down Lists'!AD$4)*Inputs!L$38,0)</f>
        <v>0</v>
      </c>
      <c r="AY2756">
        <f>IF(OR($D2756="51",$D2756="52",$D2756="61"),0,(AA2756/'Totals and Drop Down Lists'!W$5)*Inputs!E$39)</f>
        <v>0</v>
      </c>
      <c r="AZ2756">
        <f>IF(OR($D2756="51",$D2756="52",$D2756="61"),0,(AB2756/'Totals and Drop Down Lists'!X$5)*Inputs!F$39)</f>
        <v>0</v>
      </c>
      <c r="BA2756">
        <f>IF(OR($D2756="51",$D2756="52",$D2756="61"),0,(AC2756/'Totals and Drop Down Lists'!Y$5)*Inputs!G$39)</f>
        <v>0</v>
      </c>
      <c r="BB2756">
        <f>IF(OR($D2756="51",$D2756="52",$D2756="61"),0,(AD2756/'Totals and Drop Down Lists'!Z$5)*Inputs!H$39)</f>
        <v>0</v>
      </c>
      <c r="BC2756">
        <f>IF(OR($D2756="51",$D2756="52",$D2756="61"),0,(AE2756/'Totals and Drop Down Lists'!AA$5)*Inputs!I$39)</f>
        <v>0</v>
      </c>
      <c r="BD2756">
        <f>IF(OR($D2756="51",$D2756="52",$D2756="61"),0,(AF2756/'Totals and Drop Down Lists'!AB$5)*Inputs!J$39)</f>
        <v>0</v>
      </c>
      <c r="BE2756">
        <f>IF(OR($D2756="51",$D2756="52",$D2756="61"),0,(AG2756/'Totals and Drop Down Lists'!AC$5)*Inputs!K$39)</f>
        <v>0</v>
      </c>
      <c r="BF2756">
        <f>IF(OR($D2756="51",$D2756="52",$D2756="61"),0,(AH2756/'Totals and Drop Down Lists'!AD$5)*Inputs!L$39)</f>
        <v>0</v>
      </c>
      <c r="BG2756" s="10">
        <f t="shared" si="388"/>
        <v>49142.843331918142</v>
      </c>
    </row>
    <row r="2757" spans="1:59">
      <c r="A2757" s="1" t="s">
        <v>7622</v>
      </c>
      <c r="B2757" s="1" t="s">
        <v>4504</v>
      </c>
      <c r="C2757" s="1" t="s">
        <v>1752</v>
      </c>
      <c r="D2757" s="1" t="s">
        <v>15</v>
      </c>
      <c r="E2757" s="1" t="s">
        <v>4639</v>
      </c>
      <c r="F2757" s="2">
        <v>212689</v>
      </c>
      <c r="G2757" s="2">
        <v>713</v>
      </c>
      <c r="H2757" s="2">
        <v>43</v>
      </c>
      <c r="I2757" s="2">
        <v>12927</v>
      </c>
      <c r="J2757" s="2">
        <v>75551</v>
      </c>
      <c r="K2757" s="2">
        <v>16341</v>
      </c>
      <c r="L2757" s="2">
        <v>157</v>
      </c>
      <c r="M2757" s="2">
        <v>28</v>
      </c>
      <c r="N2757" s="2">
        <v>31</v>
      </c>
      <c r="O2757" s="2">
        <v>238</v>
      </c>
      <c r="P2757" s="2">
        <v>81</v>
      </c>
      <c r="Q2757" s="2">
        <v>6</v>
      </c>
      <c r="R2757" s="2">
        <v>4147</v>
      </c>
      <c r="S2757" s="2">
        <v>15333700</v>
      </c>
      <c r="T2757" s="2">
        <v>801397100</v>
      </c>
      <c r="U2757" s="2">
        <v>665</v>
      </c>
      <c r="V2757" s="2">
        <v>802</v>
      </c>
      <c r="W2757" s="2">
        <v>14</v>
      </c>
      <c r="X2757" s="2">
        <v>3162</v>
      </c>
      <c r="Y2757" s="2">
        <v>385</v>
      </c>
      <c r="Z2757" s="2">
        <v>2150</v>
      </c>
      <c r="AA2757" s="9">
        <f t="shared" si="389"/>
        <v>212689</v>
      </c>
      <c r="AB2757" s="9">
        <f t="shared" si="390"/>
        <v>12171</v>
      </c>
      <c r="AC2757" s="9">
        <f t="shared" si="391"/>
        <v>4688</v>
      </c>
      <c r="AD2757" s="9">
        <f t="shared" si="392"/>
        <v>4147</v>
      </c>
      <c r="AE2757" s="44">
        <f t="shared" si="393"/>
        <v>2.4683846035361665E-4</v>
      </c>
      <c r="AF2757" s="9">
        <f t="shared" si="394"/>
        <v>2346</v>
      </c>
      <c r="AG2757" s="9">
        <f t="shared" si="387"/>
        <v>2535</v>
      </c>
      <c r="AH2757" s="44">
        <f t="shared" si="395"/>
        <v>2.0401751945339064E-4</v>
      </c>
      <c r="AI2757">
        <f>AA2757/'Totals and Drop Down Lists'!W$6*Inputs!E$37</f>
        <v>192938.78605629681</v>
      </c>
      <c r="AJ2757">
        <f>AB2757/'Totals and Drop Down Lists'!X$6*Inputs!F$37</f>
        <v>40047.30240133444</v>
      </c>
      <c r="AK2757">
        <f>AC2757/'Totals and Drop Down Lists'!Y$6*Inputs!G$37</f>
        <v>30904.879542248749</v>
      </c>
      <c r="AL2757">
        <f>AD2757/'Totals and Drop Down Lists'!Z$6*Inputs!H$37</f>
        <v>33248.577766664661</v>
      </c>
      <c r="AM2757">
        <f>AE2757/'Totals and Drop Down Lists'!AA$6*Inputs!I$37</f>
        <v>30728.759572890005</v>
      </c>
      <c r="AN2757">
        <f>AF2757/'Totals and Drop Down Lists'!AB$6*Inputs!J$37</f>
        <v>46818.402107248767</v>
      </c>
      <c r="AO2757">
        <f>AG2757/'Totals and Drop Down Lists'!AC$6*Inputs!K$37</f>
        <v>47210.765613997253</v>
      </c>
      <c r="AP2757">
        <f>AH2757/'Totals and Drop Down Lists'!AD$6*Inputs!L$37</f>
        <v>48011.424297521204</v>
      </c>
      <c r="AQ2757">
        <f>IF(OR($D2757="51",$D2757="52",$D2757="61"),(AA2757/'Totals and Drop Down Lists'!W$4)*Inputs!E$38,0)</f>
        <v>0</v>
      </c>
      <c r="AR2757">
        <f>IF(OR($D2757="51",$D2757="52",$D2757="61"),(AB2757/'Totals and Drop Down Lists'!X$4)*Inputs!F$38,0)</f>
        <v>0</v>
      </c>
      <c r="AS2757">
        <f>IF(OR($D2757="51",$D2757="52",$D2757="61"),(AC2757/'Totals and Drop Down Lists'!Y$4)*Inputs!G$38,0)</f>
        <v>0</v>
      </c>
      <c r="AT2757">
        <f>IF(OR($D2757="51",$D2757="52",$D2757="61"),(AD2757/'Totals and Drop Down Lists'!Z$4)*Inputs!H$38,0)</f>
        <v>0</v>
      </c>
      <c r="AU2757">
        <f>IF(OR($D2757="51",$D2757="52",$D2757="61"),(AE2757/'Totals and Drop Down Lists'!AA$4)*Inputs!I$38,0)</f>
        <v>0</v>
      </c>
      <c r="AV2757">
        <f>IF(OR($D2757="51",$D2757="52",$D2757="61"),(AF2757/'Totals and Drop Down Lists'!AB$4)*Inputs!J$38,0)</f>
        <v>0</v>
      </c>
      <c r="AW2757">
        <f>IF(OR($D2757="51",$D2757="52",$D2757="61"),(AG2757/'Totals and Drop Down Lists'!AC$4)*Inputs!K$38,0)</f>
        <v>0</v>
      </c>
      <c r="AX2757">
        <f>IF(OR($D2757="51",$D2757="52",$D2757="61"),(AH2757/'Totals and Drop Down Lists'!AD$4)*Inputs!L$38,0)</f>
        <v>0</v>
      </c>
      <c r="AY2757">
        <f>IF(OR($D2757="51",$D2757="52",$D2757="61"),0,(AA2757/'Totals and Drop Down Lists'!W$5)*Inputs!E$39)</f>
        <v>0</v>
      </c>
      <c r="AZ2757">
        <f>IF(OR($D2757="51",$D2757="52",$D2757="61"),0,(AB2757/'Totals and Drop Down Lists'!X$5)*Inputs!F$39)</f>
        <v>0</v>
      </c>
      <c r="BA2757">
        <f>IF(OR($D2757="51",$D2757="52",$D2757="61"),0,(AC2757/'Totals and Drop Down Lists'!Y$5)*Inputs!G$39)</f>
        <v>0</v>
      </c>
      <c r="BB2757">
        <f>IF(OR($D2757="51",$D2757="52",$D2757="61"),0,(AD2757/'Totals and Drop Down Lists'!Z$5)*Inputs!H$39)</f>
        <v>0</v>
      </c>
      <c r="BC2757">
        <f>IF(OR($D2757="51",$D2757="52",$D2757="61"),0,(AE2757/'Totals and Drop Down Lists'!AA$5)*Inputs!I$39)</f>
        <v>0</v>
      </c>
      <c r="BD2757">
        <f>IF(OR($D2757="51",$D2757="52",$D2757="61"),0,(AF2757/'Totals and Drop Down Lists'!AB$5)*Inputs!J$39)</f>
        <v>0</v>
      </c>
      <c r="BE2757">
        <f>IF(OR($D2757="51",$D2757="52",$D2757="61"),0,(AG2757/'Totals and Drop Down Lists'!AC$5)*Inputs!K$39)</f>
        <v>0</v>
      </c>
      <c r="BF2757">
        <f>IF(OR($D2757="51",$D2757="52",$D2757="61"),0,(AH2757/'Totals and Drop Down Lists'!AD$5)*Inputs!L$39)</f>
        <v>0</v>
      </c>
      <c r="BG2757" s="10">
        <f t="shared" si="388"/>
        <v>469908.89735820185</v>
      </c>
    </row>
    <row r="2758" spans="1:59">
      <c r="A2758" s="1" t="s">
        <v>7622</v>
      </c>
      <c r="B2758" s="1" t="s">
        <v>4504</v>
      </c>
      <c r="C2758" s="1" t="s">
        <v>106</v>
      </c>
      <c r="D2758" s="1" t="s">
        <v>58</v>
      </c>
      <c r="E2758" s="1" t="s">
        <v>4640</v>
      </c>
      <c r="F2758" s="2">
        <v>47533</v>
      </c>
      <c r="G2758" s="2">
        <v>245</v>
      </c>
      <c r="H2758" s="2">
        <v>9</v>
      </c>
      <c r="I2758" s="2">
        <v>6247</v>
      </c>
      <c r="J2758" s="2">
        <v>18915</v>
      </c>
      <c r="K2758" s="2">
        <v>3647</v>
      </c>
      <c r="L2758" s="2">
        <v>89</v>
      </c>
      <c r="M2758" s="2">
        <v>0</v>
      </c>
      <c r="N2758" s="2">
        <v>0</v>
      </c>
      <c r="O2758" s="2">
        <v>84</v>
      </c>
      <c r="P2758" s="2">
        <v>14</v>
      </c>
      <c r="Q2758" s="2">
        <v>0</v>
      </c>
      <c r="R2758" s="2">
        <v>3180</v>
      </c>
      <c r="S2758" s="2">
        <v>1820400</v>
      </c>
      <c r="T2758" s="2">
        <v>103290100</v>
      </c>
      <c r="U2758" s="2">
        <v>298</v>
      </c>
      <c r="V2758" s="2">
        <v>182</v>
      </c>
      <c r="W2758" s="2">
        <v>43</v>
      </c>
      <c r="X2758" s="2">
        <v>706</v>
      </c>
      <c r="Y2758" s="2">
        <v>41</v>
      </c>
      <c r="Z2758" s="2">
        <v>520</v>
      </c>
      <c r="AA2758" s="9">
        <f t="shared" si="389"/>
        <v>47533</v>
      </c>
      <c r="AB2758" s="9">
        <f t="shared" si="390"/>
        <v>5993</v>
      </c>
      <c r="AC2758" s="9">
        <f t="shared" si="391"/>
        <v>3367</v>
      </c>
      <c r="AD2758" s="9">
        <f t="shared" si="392"/>
        <v>3180</v>
      </c>
      <c r="AE2758" s="44">
        <f t="shared" si="393"/>
        <v>4.9108986001085397E-5</v>
      </c>
      <c r="AF2758" s="9">
        <f t="shared" si="394"/>
        <v>481</v>
      </c>
      <c r="AG2758" s="9">
        <f t="shared" si="387"/>
        <v>561</v>
      </c>
      <c r="AH2758" s="44">
        <f t="shared" si="395"/>
        <v>4.0247912972208876E-5</v>
      </c>
      <c r="AI2758">
        <f>AA2758/'Totals and Drop Down Lists'!W$6*Inputs!E$37</f>
        <v>43119.104973054353</v>
      </c>
      <c r="AJ2758">
        <f>AB2758/'Totals and Drop Down Lists'!X$6*Inputs!F$37</f>
        <v>19719.290386262208</v>
      </c>
      <c r="AK2758">
        <f>AC2758/'Totals and Drop Down Lists'!Y$6*Inputs!G$37</f>
        <v>22196.401326525498</v>
      </c>
      <c r="AL2758">
        <f>AD2758/'Totals and Drop Down Lists'!Z$6*Inputs!H$37</f>
        <v>25495.654038580567</v>
      </c>
      <c r="AM2758">
        <f>AE2758/'Totals and Drop Down Lists'!AA$6*Inputs!I$37</f>
        <v>6113.5457640349996</v>
      </c>
      <c r="AN2758">
        <f>AF2758/'Totals and Drop Down Lists'!AB$6*Inputs!J$37</f>
        <v>9599.1694005058216</v>
      </c>
      <c r="AO2758">
        <f>AG2758/'Totals and Drop Down Lists'!AC$6*Inputs!K$37</f>
        <v>10447.826236470399</v>
      </c>
      <c r="AP2758">
        <f>AH2758/'Totals and Drop Down Lists'!AD$6*Inputs!L$37</f>
        <v>9471.5376991920075</v>
      </c>
      <c r="AQ2758">
        <f>IF(OR($D2758="51",$D2758="52",$D2758="61"),(AA2758/'Totals and Drop Down Lists'!W$4)*Inputs!E$38,0)</f>
        <v>0</v>
      </c>
      <c r="AR2758">
        <f>IF(OR($D2758="51",$D2758="52",$D2758="61"),(AB2758/'Totals and Drop Down Lists'!X$4)*Inputs!F$38,0)</f>
        <v>0</v>
      </c>
      <c r="AS2758">
        <f>IF(OR($D2758="51",$D2758="52",$D2758="61"),(AC2758/'Totals and Drop Down Lists'!Y$4)*Inputs!G$38,0)</f>
        <v>0</v>
      </c>
      <c r="AT2758">
        <f>IF(OR($D2758="51",$D2758="52",$D2758="61"),(AD2758/'Totals and Drop Down Lists'!Z$4)*Inputs!H$38,0)</f>
        <v>0</v>
      </c>
      <c r="AU2758">
        <f>IF(OR($D2758="51",$D2758="52",$D2758="61"),(AE2758/'Totals and Drop Down Lists'!AA$4)*Inputs!I$38,0)</f>
        <v>0</v>
      </c>
      <c r="AV2758">
        <f>IF(OR($D2758="51",$D2758="52",$D2758="61"),(AF2758/'Totals and Drop Down Lists'!AB$4)*Inputs!J$38,0)</f>
        <v>0</v>
      </c>
      <c r="AW2758">
        <f>IF(OR($D2758="51",$D2758="52",$D2758="61"),(AG2758/'Totals and Drop Down Lists'!AC$4)*Inputs!K$38,0)</f>
        <v>0</v>
      </c>
      <c r="AX2758">
        <f>IF(OR($D2758="51",$D2758="52",$D2758="61"),(AH2758/'Totals and Drop Down Lists'!AD$4)*Inputs!L$38,0)</f>
        <v>0</v>
      </c>
      <c r="AY2758">
        <f>IF(OR($D2758="51",$D2758="52",$D2758="61"),0,(AA2758/'Totals and Drop Down Lists'!W$5)*Inputs!E$39)</f>
        <v>0</v>
      </c>
      <c r="AZ2758">
        <f>IF(OR($D2758="51",$D2758="52",$D2758="61"),0,(AB2758/'Totals and Drop Down Lists'!X$5)*Inputs!F$39)</f>
        <v>0</v>
      </c>
      <c r="BA2758">
        <f>IF(OR($D2758="51",$D2758="52",$D2758="61"),0,(AC2758/'Totals and Drop Down Lists'!Y$5)*Inputs!G$39)</f>
        <v>0</v>
      </c>
      <c r="BB2758">
        <f>IF(OR($D2758="51",$D2758="52",$D2758="61"),0,(AD2758/'Totals and Drop Down Lists'!Z$5)*Inputs!H$39)</f>
        <v>0</v>
      </c>
      <c r="BC2758">
        <f>IF(OR($D2758="51",$D2758="52",$D2758="61"),0,(AE2758/'Totals and Drop Down Lists'!AA$5)*Inputs!I$39)</f>
        <v>0</v>
      </c>
      <c r="BD2758">
        <f>IF(OR($D2758="51",$D2758="52",$D2758="61"),0,(AF2758/'Totals and Drop Down Lists'!AB$5)*Inputs!J$39)</f>
        <v>0</v>
      </c>
      <c r="BE2758">
        <f>IF(OR($D2758="51",$D2758="52",$D2758="61"),0,(AG2758/'Totals and Drop Down Lists'!AC$5)*Inputs!K$39)</f>
        <v>0</v>
      </c>
      <c r="BF2758">
        <f>IF(OR($D2758="51",$D2758="52",$D2758="61"),0,(AH2758/'Totals and Drop Down Lists'!AD$5)*Inputs!L$39)</f>
        <v>0</v>
      </c>
      <c r="BG2758" s="10">
        <f t="shared" si="388"/>
        <v>146162.52982462588</v>
      </c>
    </row>
    <row r="2759" spans="1:59">
      <c r="A2759" s="1" t="s">
        <v>7622</v>
      </c>
      <c r="B2759" s="1" t="s">
        <v>4504</v>
      </c>
      <c r="C2759" s="1" t="s">
        <v>666</v>
      </c>
      <c r="D2759" s="1" t="s">
        <v>25</v>
      </c>
      <c r="E2759" s="1" t="s">
        <v>4641</v>
      </c>
      <c r="F2759" s="2">
        <v>114750</v>
      </c>
      <c r="G2759" s="2">
        <v>619</v>
      </c>
      <c r="H2759" s="2">
        <v>35</v>
      </c>
      <c r="I2759" s="2">
        <v>13737</v>
      </c>
      <c r="J2759" s="2">
        <v>42487</v>
      </c>
      <c r="K2759" s="2">
        <v>11384</v>
      </c>
      <c r="L2759" s="2">
        <v>445</v>
      </c>
      <c r="M2759" s="2">
        <v>80</v>
      </c>
      <c r="N2759" s="2">
        <v>77</v>
      </c>
      <c r="O2759" s="2">
        <v>243</v>
      </c>
      <c r="P2759" s="2">
        <v>88</v>
      </c>
      <c r="Q2759" s="2">
        <v>33</v>
      </c>
      <c r="R2759" s="2">
        <v>9734</v>
      </c>
      <c r="S2759" s="2">
        <v>7298400</v>
      </c>
      <c r="T2759" s="2">
        <v>407921800</v>
      </c>
      <c r="U2759" s="2">
        <v>495</v>
      </c>
      <c r="V2759" s="2">
        <v>524</v>
      </c>
      <c r="W2759" s="2">
        <v>33</v>
      </c>
      <c r="X2759" s="2">
        <v>2295</v>
      </c>
      <c r="Y2759" s="2">
        <v>276</v>
      </c>
      <c r="Z2759" s="2">
        <v>1485</v>
      </c>
      <c r="AA2759" s="9">
        <f t="shared" si="389"/>
        <v>114750</v>
      </c>
      <c r="AB2759" s="9">
        <f t="shared" si="390"/>
        <v>13083</v>
      </c>
      <c r="AC2759" s="9">
        <f t="shared" si="391"/>
        <v>10700</v>
      </c>
      <c r="AD2759" s="9">
        <f t="shared" si="392"/>
        <v>9734</v>
      </c>
      <c r="AE2759" s="44">
        <f t="shared" si="393"/>
        <v>2.1302446996063909E-4</v>
      </c>
      <c r="AF2759" s="9">
        <f t="shared" si="394"/>
        <v>1738</v>
      </c>
      <c r="AG2759" s="9">
        <f t="shared" si="387"/>
        <v>1761</v>
      </c>
      <c r="AH2759" s="44">
        <f t="shared" si="395"/>
        <v>1.755695769383651E-4</v>
      </c>
      <c r="AI2759">
        <f>AA2759/'Totals and Drop Down Lists'!W$6*Inputs!E$37</f>
        <v>104094.36172044657</v>
      </c>
      <c r="AJ2759">
        <f>AB2759/'Totals and Drop Down Lists'!X$6*Inputs!F$37</f>
        <v>43048.135512008754</v>
      </c>
      <c r="AK2759">
        <f>AC2759/'Totals and Drop Down Lists'!Y$6*Inputs!G$37</f>
        <v>70538.014313579697</v>
      </c>
      <c r="AL2759">
        <f>AD2759/'Totals and Drop Down Lists'!Z$6*Inputs!H$37</f>
        <v>78042.357362120514</v>
      </c>
      <c r="AM2759">
        <f>AE2759/'Totals and Drop Down Lists'!AA$6*Inputs!I$37</f>
        <v>26519.27787584297</v>
      </c>
      <c r="AN2759">
        <f>AF2759/'Totals and Drop Down Lists'!AB$6*Inputs!J$37</f>
        <v>34684.732677919164</v>
      </c>
      <c r="AO2759">
        <f>AG2759/'Totals and Drop Down Lists'!AC$6*Inputs!K$37</f>
        <v>32796.117651380344</v>
      </c>
      <c r="AP2759">
        <f>AH2759/'Totals and Drop Down Lists'!AD$6*Inputs!L$37</f>
        <v>41316.772572807837</v>
      </c>
      <c r="AQ2759">
        <f>IF(OR($D2759="51",$D2759="52",$D2759="61"),(AA2759/'Totals and Drop Down Lists'!W$4)*Inputs!E$38,0)</f>
        <v>0</v>
      </c>
      <c r="AR2759">
        <f>IF(OR($D2759="51",$D2759="52",$D2759="61"),(AB2759/'Totals and Drop Down Lists'!X$4)*Inputs!F$38,0)</f>
        <v>0</v>
      </c>
      <c r="AS2759">
        <f>IF(OR($D2759="51",$D2759="52",$D2759="61"),(AC2759/'Totals and Drop Down Lists'!Y$4)*Inputs!G$38,0)</f>
        <v>0</v>
      </c>
      <c r="AT2759">
        <f>IF(OR($D2759="51",$D2759="52",$D2759="61"),(AD2759/'Totals and Drop Down Lists'!Z$4)*Inputs!H$38,0)</f>
        <v>0</v>
      </c>
      <c r="AU2759">
        <f>IF(OR($D2759="51",$D2759="52",$D2759="61"),(AE2759/'Totals and Drop Down Lists'!AA$4)*Inputs!I$38,0)</f>
        <v>0</v>
      </c>
      <c r="AV2759">
        <f>IF(OR($D2759="51",$D2759="52",$D2759="61"),(AF2759/'Totals and Drop Down Lists'!AB$4)*Inputs!J$38,0)</f>
        <v>0</v>
      </c>
      <c r="AW2759">
        <f>IF(OR($D2759="51",$D2759="52",$D2759="61"),(AG2759/'Totals and Drop Down Lists'!AC$4)*Inputs!K$38,0)</f>
        <v>0</v>
      </c>
      <c r="AX2759">
        <f>IF(OR($D2759="51",$D2759="52",$D2759="61"),(AH2759/'Totals and Drop Down Lists'!AD$4)*Inputs!L$38,0)</f>
        <v>0</v>
      </c>
      <c r="AY2759">
        <f>IF(OR($D2759="51",$D2759="52",$D2759="61"),0,(AA2759/'Totals and Drop Down Lists'!W$5)*Inputs!E$39)</f>
        <v>0</v>
      </c>
      <c r="AZ2759">
        <f>IF(OR($D2759="51",$D2759="52",$D2759="61"),0,(AB2759/'Totals and Drop Down Lists'!X$5)*Inputs!F$39)</f>
        <v>0</v>
      </c>
      <c r="BA2759">
        <f>IF(OR($D2759="51",$D2759="52",$D2759="61"),0,(AC2759/'Totals and Drop Down Lists'!Y$5)*Inputs!G$39)</f>
        <v>0</v>
      </c>
      <c r="BB2759">
        <f>IF(OR($D2759="51",$D2759="52",$D2759="61"),0,(AD2759/'Totals and Drop Down Lists'!Z$5)*Inputs!H$39)</f>
        <v>0</v>
      </c>
      <c r="BC2759">
        <f>IF(OR($D2759="51",$D2759="52",$D2759="61"),0,(AE2759/'Totals and Drop Down Lists'!AA$5)*Inputs!I$39)</f>
        <v>0</v>
      </c>
      <c r="BD2759">
        <f>IF(OR($D2759="51",$D2759="52",$D2759="61"),0,(AF2759/'Totals and Drop Down Lists'!AB$5)*Inputs!J$39)</f>
        <v>0</v>
      </c>
      <c r="BE2759">
        <f>IF(OR($D2759="51",$D2759="52",$D2759="61"),0,(AG2759/'Totals and Drop Down Lists'!AC$5)*Inputs!K$39)</f>
        <v>0</v>
      </c>
      <c r="BF2759">
        <f>IF(OR($D2759="51",$D2759="52",$D2759="61"),0,(AH2759/'Totals and Drop Down Lists'!AD$5)*Inputs!L$39)</f>
        <v>0</v>
      </c>
      <c r="BG2759" s="10">
        <f t="shared" si="388"/>
        <v>431039.76968610589</v>
      </c>
    </row>
    <row r="2760" spans="1:59">
      <c r="A2760" s="1" t="s">
        <v>7622</v>
      </c>
      <c r="B2760" s="1" t="s">
        <v>4504</v>
      </c>
      <c r="C2760" s="1" t="s">
        <v>4405</v>
      </c>
      <c r="D2760" s="1" t="s">
        <v>25</v>
      </c>
      <c r="E2760" s="1" t="s">
        <v>4642</v>
      </c>
      <c r="F2760" s="2">
        <v>37623</v>
      </c>
      <c r="G2760" s="2">
        <v>326</v>
      </c>
      <c r="H2760" s="2">
        <v>28</v>
      </c>
      <c r="I2760" s="2">
        <v>4994</v>
      </c>
      <c r="J2760" s="2">
        <v>14947</v>
      </c>
      <c r="K2760" s="2">
        <v>3697</v>
      </c>
      <c r="L2760" s="2">
        <v>90</v>
      </c>
      <c r="M2760" s="2">
        <v>0</v>
      </c>
      <c r="N2760" s="2">
        <v>0</v>
      </c>
      <c r="O2760" s="2">
        <v>19</v>
      </c>
      <c r="P2760" s="2">
        <v>37</v>
      </c>
      <c r="Q2760" s="2">
        <v>9</v>
      </c>
      <c r="R2760" s="2">
        <v>5209</v>
      </c>
      <c r="S2760" s="2">
        <v>2084100</v>
      </c>
      <c r="T2760" s="2">
        <v>112618000</v>
      </c>
      <c r="U2760" s="2">
        <v>224</v>
      </c>
      <c r="V2760" s="2">
        <v>263</v>
      </c>
      <c r="W2760" s="2">
        <v>54</v>
      </c>
      <c r="X2760" s="2">
        <v>919</v>
      </c>
      <c r="Y2760" s="2">
        <v>103</v>
      </c>
      <c r="Z2760" s="2">
        <v>599</v>
      </c>
      <c r="AA2760" s="9">
        <f t="shared" si="389"/>
        <v>37623</v>
      </c>
      <c r="AB2760" s="9">
        <f t="shared" si="390"/>
        <v>4640</v>
      </c>
      <c r="AC2760" s="9">
        <f t="shared" si="391"/>
        <v>5364</v>
      </c>
      <c r="AD2760" s="9">
        <f t="shared" si="392"/>
        <v>5209</v>
      </c>
      <c r="AE2760" s="44">
        <f t="shared" si="393"/>
        <v>6.3861726068746227E-5</v>
      </c>
      <c r="AF2760" s="9">
        <f t="shared" si="394"/>
        <v>602</v>
      </c>
      <c r="AG2760" s="9">
        <f t="shared" si="387"/>
        <v>702</v>
      </c>
      <c r="AH2760" s="44">
        <f t="shared" si="395"/>
        <v>6.4607600896945076E-5</v>
      </c>
      <c r="AI2760">
        <f>AA2760/'Totals and Drop Down Lists'!W$6*Inputs!E$37</f>
        <v>34129.343538199224</v>
      </c>
      <c r="AJ2760">
        <f>AB2760/'Totals and Drop Down Lists'!X$6*Inputs!F$37</f>
        <v>15267.396527992098</v>
      </c>
      <c r="AK2760">
        <f>AC2760/'Totals and Drop Down Lists'!Y$6*Inputs!G$37</f>
        <v>35361.299885798267</v>
      </c>
      <c r="AL2760">
        <f>AD2760/'Totals and Drop Down Lists'!Z$6*Inputs!H$37</f>
        <v>41763.164115398162</v>
      </c>
      <c r="AM2760">
        <f>AE2760/'Totals and Drop Down Lists'!AA$6*Inputs!I$37</f>
        <v>7950.1047910644702</v>
      </c>
      <c r="AN2760">
        <f>AF2760/'Totals and Drop Down Lists'!AB$6*Inputs!J$37</f>
        <v>12013.929270487535</v>
      </c>
      <c r="AO2760">
        <f>AG2760/'Totals and Drop Down Lists'!AC$6*Inputs!K$37</f>
        <v>13073.750477722317</v>
      </c>
      <c r="AP2760">
        <f>AH2760/'Totals and Drop Down Lists'!AD$6*Inputs!L$37</f>
        <v>15204.100843000373</v>
      </c>
      <c r="AQ2760">
        <f>IF(OR($D2760="51",$D2760="52",$D2760="61"),(AA2760/'Totals and Drop Down Lists'!W$4)*Inputs!E$38,0)</f>
        <v>0</v>
      </c>
      <c r="AR2760">
        <f>IF(OR($D2760="51",$D2760="52",$D2760="61"),(AB2760/'Totals and Drop Down Lists'!X$4)*Inputs!F$38,0)</f>
        <v>0</v>
      </c>
      <c r="AS2760">
        <f>IF(OR($D2760="51",$D2760="52",$D2760="61"),(AC2760/'Totals and Drop Down Lists'!Y$4)*Inputs!G$38,0)</f>
        <v>0</v>
      </c>
      <c r="AT2760">
        <f>IF(OR($D2760="51",$D2760="52",$D2760="61"),(AD2760/'Totals and Drop Down Lists'!Z$4)*Inputs!H$38,0)</f>
        <v>0</v>
      </c>
      <c r="AU2760">
        <f>IF(OR($D2760="51",$D2760="52",$D2760="61"),(AE2760/'Totals and Drop Down Lists'!AA$4)*Inputs!I$38,0)</f>
        <v>0</v>
      </c>
      <c r="AV2760">
        <f>IF(OR($D2760="51",$D2760="52",$D2760="61"),(AF2760/'Totals and Drop Down Lists'!AB$4)*Inputs!J$38,0)</f>
        <v>0</v>
      </c>
      <c r="AW2760">
        <f>IF(OR($D2760="51",$D2760="52",$D2760="61"),(AG2760/'Totals and Drop Down Lists'!AC$4)*Inputs!K$38,0)</f>
        <v>0</v>
      </c>
      <c r="AX2760">
        <f>IF(OR($D2760="51",$D2760="52",$D2760="61"),(AH2760/'Totals and Drop Down Lists'!AD$4)*Inputs!L$38,0)</f>
        <v>0</v>
      </c>
      <c r="AY2760">
        <f>IF(OR($D2760="51",$D2760="52",$D2760="61"),0,(AA2760/'Totals and Drop Down Lists'!W$5)*Inputs!E$39)</f>
        <v>0</v>
      </c>
      <c r="AZ2760">
        <f>IF(OR($D2760="51",$D2760="52",$D2760="61"),0,(AB2760/'Totals and Drop Down Lists'!X$5)*Inputs!F$39)</f>
        <v>0</v>
      </c>
      <c r="BA2760">
        <f>IF(OR($D2760="51",$D2760="52",$D2760="61"),0,(AC2760/'Totals and Drop Down Lists'!Y$5)*Inputs!G$39)</f>
        <v>0</v>
      </c>
      <c r="BB2760">
        <f>IF(OR($D2760="51",$D2760="52",$D2760="61"),0,(AD2760/'Totals and Drop Down Lists'!Z$5)*Inputs!H$39)</f>
        <v>0</v>
      </c>
      <c r="BC2760">
        <f>IF(OR($D2760="51",$D2760="52",$D2760="61"),0,(AE2760/'Totals and Drop Down Lists'!AA$5)*Inputs!I$39)</f>
        <v>0</v>
      </c>
      <c r="BD2760">
        <f>IF(OR($D2760="51",$D2760="52",$D2760="61"),0,(AF2760/'Totals and Drop Down Lists'!AB$5)*Inputs!J$39)</f>
        <v>0</v>
      </c>
      <c r="BE2760">
        <f>IF(OR($D2760="51",$D2760="52",$D2760="61"),0,(AG2760/'Totals and Drop Down Lists'!AC$5)*Inputs!K$39)</f>
        <v>0</v>
      </c>
      <c r="BF2760">
        <f>IF(OR($D2760="51",$D2760="52",$D2760="61"),0,(AH2760/'Totals and Drop Down Lists'!AD$5)*Inputs!L$39)</f>
        <v>0</v>
      </c>
      <c r="BG2760" s="10">
        <f t="shared" si="388"/>
        <v>174763.08944966245</v>
      </c>
    </row>
    <row r="2761" spans="1:59">
      <c r="A2761" s="1" t="s">
        <v>7622</v>
      </c>
      <c r="B2761" s="1" t="s">
        <v>4504</v>
      </c>
      <c r="C2761" s="1" t="s">
        <v>4643</v>
      </c>
      <c r="D2761" s="1" t="s">
        <v>58</v>
      </c>
      <c r="E2761" s="1" t="s">
        <v>4644</v>
      </c>
      <c r="F2761" s="2">
        <v>96276</v>
      </c>
      <c r="G2761" s="2">
        <v>1213</v>
      </c>
      <c r="H2761" s="2">
        <v>89</v>
      </c>
      <c r="I2761" s="2">
        <v>9635</v>
      </c>
      <c r="J2761" s="2">
        <v>38053</v>
      </c>
      <c r="K2761" s="2">
        <v>9383</v>
      </c>
      <c r="L2761" s="2">
        <v>168</v>
      </c>
      <c r="M2761" s="2">
        <v>2</v>
      </c>
      <c r="N2761" s="2">
        <v>0</v>
      </c>
      <c r="O2761" s="2">
        <v>75</v>
      </c>
      <c r="P2761" s="2">
        <v>11</v>
      </c>
      <c r="Q2761" s="2">
        <v>2</v>
      </c>
      <c r="R2761" s="2">
        <v>8502</v>
      </c>
      <c r="S2761" s="2">
        <v>7010200</v>
      </c>
      <c r="T2761" s="2">
        <v>402345100</v>
      </c>
      <c r="U2761" s="2">
        <v>542</v>
      </c>
      <c r="V2761" s="2">
        <v>269</v>
      </c>
      <c r="W2761" s="2">
        <v>69</v>
      </c>
      <c r="X2761" s="2">
        <v>1466</v>
      </c>
      <c r="Y2761" s="2">
        <v>107</v>
      </c>
      <c r="Z2761" s="2">
        <v>1106</v>
      </c>
      <c r="AA2761" s="9">
        <f t="shared" si="389"/>
        <v>96276</v>
      </c>
      <c r="AB2761" s="9">
        <f t="shared" si="390"/>
        <v>8333</v>
      </c>
      <c r="AC2761" s="9">
        <f t="shared" si="391"/>
        <v>8760</v>
      </c>
      <c r="AD2761" s="9">
        <f t="shared" si="392"/>
        <v>8502</v>
      </c>
      <c r="AE2761" s="44">
        <f t="shared" si="393"/>
        <v>1.6158100963639715E-4</v>
      </c>
      <c r="AF2761" s="9">
        <f t="shared" si="394"/>
        <v>1128</v>
      </c>
      <c r="AG2761" s="9">
        <f t="shared" si="387"/>
        <v>1213</v>
      </c>
      <c r="AH2761" s="44">
        <f t="shared" si="395"/>
        <v>1.1129219355574923E-4</v>
      </c>
      <c r="AI2761">
        <f>AA2761/'Totals and Drop Down Lists'!W$6*Inputs!E$37</f>
        <v>87335.849838760027</v>
      </c>
      <c r="AJ2761">
        <f>AB2761/'Totals and Drop Down Lists'!X$6*Inputs!F$37</f>
        <v>27418.796393913395</v>
      </c>
      <c r="AK2761">
        <f>AC2761/'Totals and Drop Down Lists'!Y$6*Inputs!G$37</f>
        <v>57748.879008126925</v>
      </c>
      <c r="AL2761">
        <f>AD2761/'Totals and Drop Down Lists'!Z$6*Inputs!H$37</f>
        <v>68164.795797488041</v>
      </c>
      <c r="AM2761">
        <f>AE2761/'Totals and Drop Down Lists'!AA$6*Inputs!I$37</f>
        <v>20115.114919889842</v>
      </c>
      <c r="AN2761">
        <f>AF2761/'Totals and Drop Down Lists'!AB$6*Inputs!J$37</f>
        <v>22511.149862308866</v>
      </c>
      <c r="AO2761">
        <f>AG2761/'Totals and Drop Down Lists'!AC$6*Inputs!K$37</f>
        <v>22590.397905238133</v>
      </c>
      <c r="AP2761">
        <f>AH2761/'Totals and Drop Down Lists'!AD$6*Inputs!L$37</f>
        <v>26190.381787421193</v>
      </c>
      <c r="AQ2761">
        <f>IF(OR($D2761="51",$D2761="52",$D2761="61"),(AA2761/'Totals and Drop Down Lists'!W$4)*Inputs!E$38,0)</f>
        <v>0</v>
      </c>
      <c r="AR2761">
        <f>IF(OR($D2761="51",$D2761="52",$D2761="61"),(AB2761/'Totals and Drop Down Lists'!X$4)*Inputs!F$38,0)</f>
        <v>0</v>
      </c>
      <c r="AS2761">
        <f>IF(OR($D2761="51",$D2761="52",$D2761="61"),(AC2761/'Totals and Drop Down Lists'!Y$4)*Inputs!G$38,0)</f>
        <v>0</v>
      </c>
      <c r="AT2761">
        <f>IF(OR($D2761="51",$D2761="52",$D2761="61"),(AD2761/'Totals and Drop Down Lists'!Z$4)*Inputs!H$38,0)</f>
        <v>0</v>
      </c>
      <c r="AU2761">
        <f>IF(OR($D2761="51",$D2761="52",$D2761="61"),(AE2761/'Totals and Drop Down Lists'!AA$4)*Inputs!I$38,0)</f>
        <v>0</v>
      </c>
      <c r="AV2761">
        <f>IF(OR($D2761="51",$D2761="52",$D2761="61"),(AF2761/'Totals and Drop Down Lists'!AB$4)*Inputs!J$38,0)</f>
        <v>0</v>
      </c>
      <c r="AW2761">
        <f>IF(OR($D2761="51",$D2761="52",$D2761="61"),(AG2761/'Totals and Drop Down Lists'!AC$4)*Inputs!K$38,0)</f>
        <v>0</v>
      </c>
      <c r="AX2761">
        <f>IF(OR($D2761="51",$D2761="52",$D2761="61"),(AH2761/'Totals and Drop Down Lists'!AD$4)*Inputs!L$38,0)</f>
        <v>0</v>
      </c>
      <c r="AY2761">
        <f>IF(OR($D2761="51",$D2761="52",$D2761="61"),0,(AA2761/'Totals and Drop Down Lists'!W$5)*Inputs!E$39)</f>
        <v>0</v>
      </c>
      <c r="AZ2761">
        <f>IF(OR($D2761="51",$D2761="52",$D2761="61"),0,(AB2761/'Totals and Drop Down Lists'!X$5)*Inputs!F$39)</f>
        <v>0</v>
      </c>
      <c r="BA2761">
        <f>IF(OR($D2761="51",$D2761="52",$D2761="61"),0,(AC2761/'Totals and Drop Down Lists'!Y$5)*Inputs!G$39)</f>
        <v>0</v>
      </c>
      <c r="BB2761">
        <f>IF(OR($D2761="51",$D2761="52",$D2761="61"),0,(AD2761/'Totals and Drop Down Lists'!Z$5)*Inputs!H$39)</f>
        <v>0</v>
      </c>
      <c r="BC2761">
        <f>IF(OR($D2761="51",$D2761="52",$D2761="61"),0,(AE2761/'Totals and Drop Down Lists'!AA$5)*Inputs!I$39)</f>
        <v>0</v>
      </c>
      <c r="BD2761">
        <f>IF(OR($D2761="51",$D2761="52",$D2761="61"),0,(AF2761/'Totals and Drop Down Lists'!AB$5)*Inputs!J$39)</f>
        <v>0</v>
      </c>
      <c r="BE2761">
        <f>IF(OR($D2761="51",$D2761="52",$D2761="61"),0,(AG2761/'Totals and Drop Down Lists'!AC$5)*Inputs!K$39)</f>
        <v>0</v>
      </c>
      <c r="BF2761">
        <f>IF(OR($D2761="51",$D2761="52",$D2761="61"),0,(AH2761/'Totals and Drop Down Lists'!AD$5)*Inputs!L$39)</f>
        <v>0</v>
      </c>
      <c r="BG2761" s="10">
        <f t="shared" si="388"/>
        <v>332075.36551314639</v>
      </c>
    </row>
    <row r="2762" spans="1:59">
      <c r="A2762" s="1" t="s">
        <v>7622</v>
      </c>
      <c r="B2762" s="1" t="s">
        <v>4504</v>
      </c>
      <c r="C2762" s="1" t="s">
        <v>4645</v>
      </c>
      <c r="D2762" s="1" t="s">
        <v>25</v>
      </c>
      <c r="E2762" s="1" t="s">
        <v>4646</v>
      </c>
      <c r="F2762" s="2">
        <v>22582</v>
      </c>
      <c r="G2762" s="2">
        <v>164</v>
      </c>
      <c r="H2762" s="2">
        <v>11</v>
      </c>
      <c r="I2762" s="2">
        <v>2455</v>
      </c>
      <c r="J2762" s="2">
        <v>9284</v>
      </c>
      <c r="K2762" s="2">
        <v>2671</v>
      </c>
      <c r="L2762" s="2">
        <v>35</v>
      </c>
      <c r="M2762" s="2">
        <v>0</v>
      </c>
      <c r="N2762" s="2">
        <v>0</v>
      </c>
      <c r="O2762" s="2">
        <v>14</v>
      </c>
      <c r="P2762" s="2">
        <v>0</v>
      </c>
      <c r="Q2762" s="2">
        <v>0</v>
      </c>
      <c r="R2762" s="2">
        <v>3541</v>
      </c>
      <c r="S2762" s="2">
        <v>1363700</v>
      </c>
      <c r="T2762" s="2">
        <v>84024300</v>
      </c>
      <c r="U2762" s="2">
        <v>147</v>
      </c>
      <c r="V2762" s="2">
        <v>203</v>
      </c>
      <c r="W2762" s="2">
        <v>20</v>
      </c>
      <c r="X2762" s="2">
        <v>577</v>
      </c>
      <c r="Y2762" s="2">
        <v>104</v>
      </c>
      <c r="Z2762" s="2">
        <v>359</v>
      </c>
      <c r="AA2762" s="9">
        <f t="shared" si="389"/>
        <v>22582</v>
      </c>
      <c r="AB2762" s="9">
        <f t="shared" si="390"/>
        <v>2280</v>
      </c>
      <c r="AC2762" s="9">
        <f t="shared" si="391"/>
        <v>3590</v>
      </c>
      <c r="AD2762" s="9">
        <f t="shared" si="392"/>
        <v>3541</v>
      </c>
      <c r="AE2762" s="44">
        <f t="shared" si="393"/>
        <v>5.3667137341129144E-5</v>
      </c>
      <c r="AF2762" s="9">
        <f t="shared" si="394"/>
        <v>354</v>
      </c>
      <c r="AG2762" s="9">
        <f t="shared" si="387"/>
        <v>463</v>
      </c>
      <c r="AH2762" s="44">
        <f t="shared" si="395"/>
        <v>4.9564511883847398E-5</v>
      </c>
      <c r="AI2762">
        <f>AA2762/'Totals and Drop Down Lists'!W$6*Inputs!E$37</f>
        <v>20485.044674258163</v>
      </c>
      <c r="AJ2762">
        <f>AB2762/'Totals and Drop Down Lists'!X$6*Inputs!F$37</f>
        <v>7502.0827766857719</v>
      </c>
      <c r="AK2762">
        <f>AC2762/'Totals and Drop Down Lists'!Y$6*Inputs!G$37</f>
        <v>23666.492652873934</v>
      </c>
      <c r="AL2762">
        <f>AD2762/'Totals and Drop Down Lists'!Z$6*Inputs!H$37</f>
        <v>28389.97199704836</v>
      </c>
      <c r="AM2762">
        <f>AE2762/'Totals and Drop Down Lists'!AA$6*Inputs!I$37</f>
        <v>6680.9870631923268</v>
      </c>
      <c r="AN2762">
        <f>AF2762/'Totals and Drop Down Lists'!AB$6*Inputs!J$37</f>
        <v>7064.6693716820382</v>
      </c>
      <c r="AO2762">
        <f>AG2762/'Totals and Drop Down Lists'!AC$6*Inputs!K$37</f>
        <v>8622.7157709194198</v>
      </c>
      <c r="AP2762">
        <f>AH2762/'Totals and Drop Down Lists'!AD$6*Inputs!L$37</f>
        <v>11664.012073720864</v>
      </c>
      <c r="AQ2762">
        <f>IF(OR($D2762="51",$D2762="52",$D2762="61"),(AA2762/'Totals and Drop Down Lists'!W$4)*Inputs!E$38,0)</f>
        <v>0</v>
      </c>
      <c r="AR2762">
        <f>IF(OR($D2762="51",$D2762="52",$D2762="61"),(AB2762/'Totals and Drop Down Lists'!X$4)*Inputs!F$38,0)</f>
        <v>0</v>
      </c>
      <c r="AS2762">
        <f>IF(OR($D2762="51",$D2762="52",$D2762="61"),(AC2762/'Totals and Drop Down Lists'!Y$4)*Inputs!G$38,0)</f>
        <v>0</v>
      </c>
      <c r="AT2762">
        <f>IF(OR($D2762="51",$D2762="52",$D2762="61"),(AD2762/'Totals and Drop Down Lists'!Z$4)*Inputs!H$38,0)</f>
        <v>0</v>
      </c>
      <c r="AU2762">
        <f>IF(OR($D2762="51",$D2762="52",$D2762="61"),(AE2762/'Totals and Drop Down Lists'!AA$4)*Inputs!I$38,0)</f>
        <v>0</v>
      </c>
      <c r="AV2762">
        <f>IF(OR($D2762="51",$D2762="52",$D2762="61"),(AF2762/'Totals and Drop Down Lists'!AB$4)*Inputs!J$38,0)</f>
        <v>0</v>
      </c>
      <c r="AW2762">
        <f>IF(OR($D2762="51",$D2762="52",$D2762="61"),(AG2762/'Totals and Drop Down Lists'!AC$4)*Inputs!K$38,0)</f>
        <v>0</v>
      </c>
      <c r="AX2762">
        <f>IF(OR($D2762="51",$D2762="52",$D2762="61"),(AH2762/'Totals and Drop Down Lists'!AD$4)*Inputs!L$38,0)</f>
        <v>0</v>
      </c>
      <c r="AY2762">
        <f>IF(OR($D2762="51",$D2762="52",$D2762="61"),0,(AA2762/'Totals and Drop Down Lists'!W$5)*Inputs!E$39)</f>
        <v>0</v>
      </c>
      <c r="AZ2762">
        <f>IF(OR($D2762="51",$D2762="52",$D2762="61"),0,(AB2762/'Totals and Drop Down Lists'!X$5)*Inputs!F$39)</f>
        <v>0</v>
      </c>
      <c r="BA2762">
        <f>IF(OR($D2762="51",$D2762="52",$D2762="61"),0,(AC2762/'Totals and Drop Down Lists'!Y$5)*Inputs!G$39)</f>
        <v>0</v>
      </c>
      <c r="BB2762">
        <f>IF(OR($D2762="51",$D2762="52",$D2762="61"),0,(AD2762/'Totals and Drop Down Lists'!Z$5)*Inputs!H$39)</f>
        <v>0</v>
      </c>
      <c r="BC2762">
        <f>IF(OR($D2762="51",$D2762="52",$D2762="61"),0,(AE2762/'Totals and Drop Down Lists'!AA$5)*Inputs!I$39)</f>
        <v>0</v>
      </c>
      <c r="BD2762">
        <f>IF(OR($D2762="51",$D2762="52",$D2762="61"),0,(AF2762/'Totals and Drop Down Lists'!AB$5)*Inputs!J$39)</f>
        <v>0</v>
      </c>
      <c r="BE2762">
        <f>IF(OR($D2762="51",$D2762="52",$D2762="61"),0,(AG2762/'Totals and Drop Down Lists'!AC$5)*Inputs!K$39)</f>
        <v>0</v>
      </c>
      <c r="BF2762">
        <f>IF(OR($D2762="51",$D2762="52",$D2762="61"),0,(AH2762/'Totals and Drop Down Lists'!AD$5)*Inputs!L$39)</f>
        <v>0</v>
      </c>
      <c r="BG2762" s="10">
        <f t="shared" si="388"/>
        <v>114075.97638038087</v>
      </c>
    </row>
    <row r="2763" spans="1:59" ht="28.8">
      <c r="A2763" s="1" t="s">
        <v>7623</v>
      </c>
      <c r="B2763" s="1" t="s">
        <v>591</v>
      </c>
      <c r="C2763" s="1" t="s">
        <v>592</v>
      </c>
      <c r="D2763" s="1" t="s">
        <v>10</v>
      </c>
      <c r="E2763" s="1" t="s">
        <v>593</v>
      </c>
      <c r="F2763" s="2">
        <v>22256</v>
      </c>
      <c r="G2763" s="2">
        <v>332</v>
      </c>
      <c r="H2763" s="2">
        <v>99</v>
      </c>
      <c r="I2763" s="2">
        <v>5437</v>
      </c>
      <c r="J2763" s="2">
        <v>8745</v>
      </c>
      <c r="K2763" s="2">
        <v>4106</v>
      </c>
      <c r="L2763" s="2">
        <v>0</v>
      </c>
      <c r="M2763" s="2">
        <v>0</v>
      </c>
      <c r="N2763" s="2">
        <v>0</v>
      </c>
      <c r="O2763" s="2">
        <v>88</v>
      </c>
      <c r="P2763" s="2">
        <v>0</v>
      </c>
      <c r="Q2763" s="2">
        <v>0</v>
      </c>
      <c r="R2763" s="2">
        <v>3758</v>
      </c>
      <c r="S2763" s="2">
        <v>2388500</v>
      </c>
      <c r="T2763" s="2">
        <v>121360400</v>
      </c>
      <c r="U2763" s="2">
        <v>322</v>
      </c>
      <c r="V2763" s="2">
        <v>425</v>
      </c>
      <c r="W2763" s="2">
        <v>20</v>
      </c>
      <c r="X2763" s="2">
        <v>1235</v>
      </c>
      <c r="Y2763" s="2">
        <v>165</v>
      </c>
      <c r="Z2763" s="2">
        <v>680</v>
      </c>
      <c r="AA2763" s="9">
        <f t="shared" si="389"/>
        <v>22256</v>
      </c>
      <c r="AB2763" s="9">
        <f t="shared" si="390"/>
        <v>5006</v>
      </c>
      <c r="AC2763" s="9">
        <f t="shared" si="391"/>
        <v>3846</v>
      </c>
      <c r="AD2763" s="9">
        <f t="shared" si="392"/>
        <v>3758</v>
      </c>
      <c r="AE2763" s="44">
        <f t="shared" si="393"/>
        <v>1.3463992535646689E-4</v>
      </c>
      <c r="AF2763" s="9">
        <f t="shared" si="394"/>
        <v>790</v>
      </c>
      <c r="AG2763" s="9">
        <f t="shared" si="387"/>
        <v>845</v>
      </c>
      <c r="AH2763" s="44">
        <f t="shared" si="395"/>
        <v>1.4762738484203899E-4</v>
      </c>
      <c r="AI2763">
        <f>AA2763/'Totals and Drop Down Lists'!W$6*Inputs!E$37</f>
        <v>20189.316901527309</v>
      </c>
      <c r="AJ2763">
        <f>AB2763/'Totals and Drop Down Lists'!X$6*Inputs!F$37</f>
        <v>16471.678236881129</v>
      </c>
      <c r="AK2763">
        <f>AC2763/'Totals and Drop Down Lists'!Y$6*Inputs!G$37</f>
        <v>25354.131126170792</v>
      </c>
      <c r="AL2763">
        <f>AD2763/'Totals and Drop Down Lists'!Z$6*Inputs!H$37</f>
        <v>30129.769772637032</v>
      </c>
      <c r="AM2763">
        <f>AE2763/'Totals and Drop Down Lists'!AA$6*Inputs!I$37</f>
        <v>16761.236839930356</v>
      </c>
      <c r="AN2763">
        <f>AF2763/'Totals and Drop Down Lists'!AB$6*Inputs!J$37</f>
        <v>15765.787580872347</v>
      </c>
      <c r="AO2763">
        <f>AG2763/'Totals and Drop Down Lists'!AC$6*Inputs!K$37</f>
        <v>15736.921871332417</v>
      </c>
      <c r="AP2763">
        <f>AH2763/'Totals and Drop Down Lists'!AD$6*Inputs!L$37</f>
        <v>34741.139048128884</v>
      </c>
      <c r="AQ2763">
        <f>IF(OR($D2763="51",$D2763="52",$D2763="61"),(AA2763/'Totals and Drop Down Lists'!W$4)*Inputs!E$38,0)</f>
        <v>0</v>
      </c>
      <c r="AR2763">
        <f>IF(OR($D2763="51",$D2763="52",$D2763="61"),(AB2763/'Totals and Drop Down Lists'!X$4)*Inputs!F$38,0)</f>
        <v>0</v>
      </c>
      <c r="AS2763">
        <f>IF(OR($D2763="51",$D2763="52",$D2763="61"),(AC2763/'Totals and Drop Down Lists'!Y$4)*Inputs!G$38,0)</f>
        <v>0</v>
      </c>
      <c r="AT2763">
        <f>IF(OR($D2763="51",$D2763="52",$D2763="61"),(AD2763/'Totals and Drop Down Lists'!Z$4)*Inputs!H$38,0)</f>
        <v>0</v>
      </c>
      <c r="AU2763">
        <f>IF(OR($D2763="51",$D2763="52",$D2763="61"),(AE2763/'Totals and Drop Down Lists'!AA$4)*Inputs!I$38,0)</f>
        <v>0</v>
      </c>
      <c r="AV2763">
        <f>IF(OR($D2763="51",$D2763="52",$D2763="61"),(AF2763/'Totals and Drop Down Lists'!AB$4)*Inputs!J$38,0)</f>
        <v>0</v>
      </c>
      <c r="AW2763">
        <f>IF(OR($D2763="51",$D2763="52",$D2763="61"),(AG2763/'Totals and Drop Down Lists'!AC$4)*Inputs!K$38,0)</f>
        <v>0</v>
      </c>
      <c r="AX2763">
        <f>IF(OR($D2763="51",$D2763="52",$D2763="61"),(AH2763/'Totals and Drop Down Lists'!AD$4)*Inputs!L$38,0)</f>
        <v>0</v>
      </c>
      <c r="AY2763">
        <f>IF(OR($D2763="51",$D2763="52",$D2763="61"),0,(AA2763/'Totals and Drop Down Lists'!W$5)*Inputs!E$39)</f>
        <v>0</v>
      </c>
      <c r="AZ2763">
        <f>IF(OR($D2763="51",$D2763="52",$D2763="61"),0,(AB2763/'Totals and Drop Down Lists'!X$5)*Inputs!F$39)</f>
        <v>0</v>
      </c>
      <c r="BA2763">
        <f>IF(OR($D2763="51",$D2763="52",$D2763="61"),0,(AC2763/'Totals and Drop Down Lists'!Y$5)*Inputs!G$39)</f>
        <v>0</v>
      </c>
      <c r="BB2763">
        <f>IF(OR($D2763="51",$D2763="52",$D2763="61"),0,(AD2763/'Totals and Drop Down Lists'!Z$5)*Inputs!H$39)</f>
        <v>0</v>
      </c>
      <c r="BC2763">
        <f>IF(OR($D2763="51",$D2763="52",$D2763="61"),0,(AE2763/'Totals and Drop Down Lists'!AA$5)*Inputs!I$39)</f>
        <v>0</v>
      </c>
      <c r="BD2763">
        <f>IF(OR($D2763="51",$D2763="52",$D2763="61"),0,(AF2763/'Totals and Drop Down Lists'!AB$5)*Inputs!J$39)</f>
        <v>0</v>
      </c>
      <c r="BE2763">
        <f>IF(OR($D2763="51",$D2763="52",$D2763="61"),0,(AG2763/'Totals and Drop Down Lists'!AC$5)*Inputs!K$39)</f>
        <v>0</v>
      </c>
      <c r="BF2763">
        <f>IF(OR($D2763="51",$D2763="52",$D2763="61"),0,(AH2763/'Totals and Drop Down Lists'!AD$5)*Inputs!L$39)</f>
        <v>0</v>
      </c>
      <c r="BG2763" s="10">
        <f t="shared" si="388"/>
        <v>175149.98137748026</v>
      </c>
    </row>
    <row r="2764" spans="1:59" ht="28.8">
      <c r="A2764" s="1" t="s">
        <v>7623</v>
      </c>
      <c r="B2764" s="1" t="s">
        <v>591</v>
      </c>
      <c r="C2764" s="1" t="s">
        <v>594</v>
      </c>
      <c r="D2764" s="1" t="s">
        <v>7</v>
      </c>
      <c r="E2764" s="1" t="s">
        <v>595</v>
      </c>
      <c r="F2764" s="2">
        <v>73027</v>
      </c>
      <c r="G2764" s="2">
        <v>1533</v>
      </c>
      <c r="H2764" s="2">
        <v>69</v>
      </c>
      <c r="I2764" s="2">
        <v>22340</v>
      </c>
      <c r="J2764" s="2">
        <v>29696</v>
      </c>
      <c r="K2764" s="2">
        <v>13616</v>
      </c>
      <c r="L2764" s="2">
        <v>72</v>
      </c>
      <c r="M2764" s="2">
        <v>7</v>
      </c>
      <c r="N2764" s="2">
        <v>0</v>
      </c>
      <c r="O2764" s="2">
        <v>250</v>
      </c>
      <c r="P2764" s="2">
        <v>89</v>
      </c>
      <c r="Q2764" s="2">
        <v>41</v>
      </c>
      <c r="R2764" s="2">
        <v>15120</v>
      </c>
      <c r="S2764" s="2">
        <v>7528800</v>
      </c>
      <c r="T2764" s="2">
        <v>338262800</v>
      </c>
      <c r="U2764" s="2">
        <v>1195</v>
      </c>
      <c r="V2764" s="2">
        <v>2055</v>
      </c>
      <c r="W2764" s="2">
        <v>230</v>
      </c>
      <c r="X2764" s="2">
        <v>5010</v>
      </c>
      <c r="Y2764" s="2">
        <v>575</v>
      </c>
      <c r="Z2764" s="2">
        <v>2905</v>
      </c>
      <c r="AA2764" s="9">
        <f t="shared" si="389"/>
        <v>73027</v>
      </c>
      <c r="AB2764" s="9">
        <f t="shared" si="390"/>
        <v>20738</v>
      </c>
      <c r="AC2764" s="9">
        <f t="shared" si="391"/>
        <v>15579</v>
      </c>
      <c r="AD2764" s="9">
        <f t="shared" si="392"/>
        <v>15120</v>
      </c>
      <c r="AE2764" s="44">
        <f t="shared" si="393"/>
        <v>4.3601046869288688E-4</v>
      </c>
      <c r="AF2764" s="9">
        <f t="shared" si="394"/>
        <v>2725</v>
      </c>
      <c r="AG2764" s="9">
        <f t="shared" si="387"/>
        <v>3480</v>
      </c>
      <c r="AH2764" s="44">
        <f t="shared" si="395"/>
        <v>5.937203276581446E-4</v>
      </c>
      <c r="AI2764">
        <f>AA2764/'Totals and Drop Down Lists'!W$6*Inputs!E$37</f>
        <v>66245.742512932906</v>
      </c>
      <c r="AJ2764">
        <f>AB2764/'Totals and Drop Down Lists'!X$6*Inputs!F$37</f>
        <v>68236.049396012953</v>
      </c>
      <c r="AK2764">
        <f>AC2764/'Totals and Drop Down Lists'!Y$6*Inputs!G$37</f>
        <v>102702.03037301476</v>
      </c>
      <c r="AL2764">
        <f>AD2764/'Totals and Drop Down Lists'!Z$6*Inputs!H$37</f>
        <v>121224.6192023076</v>
      </c>
      <c r="AM2764">
        <f>AE2764/'Totals and Drop Down Lists'!AA$6*Inputs!I$37</f>
        <v>54278.659997040042</v>
      </c>
      <c r="AN2764">
        <f>AF2764/'Totals and Drop Down Lists'!AB$6*Inputs!J$37</f>
        <v>54381.988807439418</v>
      </c>
      <c r="AO2764">
        <f>AG2764/'Totals and Drop Down Lists'!AC$6*Inputs!K$37</f>
        <v>64810.045103238837</v>
      </c>
      <c r="AP2764">
        <f>AH2764/'Totals and Drop Down Lists'!AD$6*Inputs!L$37</f>
        <v>139720.15070877655</v>
      </c>
      <c r="AQ2764">
        <f>IF(OR($D2764="51",$D2764="52",$D2764="61"),(AA2764/'Totals and Drop Down Lists'!W$4)*Inputs!E$38,0)</f>
        <v>0</v>
      </c>
      <c r="AR2764">
        <f>IF(OR($D2764="51",$D2764="52",$D2764="61"),(AB2764/'Totals and Drop Down Lists'!X$4)*Inputs!F$38,0)</f>
        <v>0</v>
      </c>
      <c r="AS2764">
        <f>IF(OR($D2764="51",$D2764="52",$D2764="61"),(AC2764/'Totals and Drop Down Lists'!Y$4)*Inputs!G$38,0)</f>
        <v>0</v>
      </c>
      <c r="AT2764">
        <f>IF(OR($D2764="51",$D2764="52",$D2764="61"),(AD2764/'Totals and Drop Down Lists'!Z$4)*Inputs!H$38,0)</f>
        <v>0</v>
      </c>
      <c r="AU2764">
        <f>IF(OR($D2764="51",$D2764="52",$D2764="61"),(AE2764/'Totals and Drop Down Lists'!AA$4)*Inputs!I$38,0)</f>
        <v>0</v>
      </c>
      <c r="AV2764">
        <f>IF(OR($D2764="51",$D2764="52",$D2764="61"),(AF2764/'Totals and Drop Down Lists'!AB$4)*Inputs!J$38,0)</f>
        <v>0</v>
      </c>
      <c r="AW2764">
        <f>IF(OR($D2764="51",$D2764="52",$D2764="61"),(AG2764/'Totals and Drop Down Lists'!AC$4)*Inputs!K$38,0)</f>
        <v>0</v>
      </c>
      <c r="AX2764">
        <f>IF(OR($D2764="51",$D2764="52",$D2764="61"),(AH2764/'Totals and Drop Down Lists'!AD$4)*Inputs!L$38,0)</f>
        <v>0</v>
      </c>
      <c r="AY2764">
        <f>IF(OR($D2764="51",$D2764="52",$D2764="61"),0,(AA2764/'Totals and Drop Down Lists'!W$5)*Inputs!E$39)</f>
        <v>0</v>
      </c>
      <c r="AZ2764">
        <f>IF(OR($D2764="51",$D2764="52",$D2764="61"),0,(AB2764/'Totals and Drop Down Lists'!X$5)*Inputs!F$39)</f>
        <v>0</v>
      </c>
      <c r="BA2764">
        <f>IF(OR($D2764="51",$D2764="52",$D2764="61"),0,(AC2764/'Totals and Drop Down Lists'!Y$5)*Inputs!G$39)</f>
        <v>0</v>
      </c>
      <c r="BB2764">
        <f>IF(OR($D2764="51",$D2764="52",$D2764="61"),0,(AD2764/'Totals and Drop Down Lists'!Z$5)*Inputs!H$39)</f>
        <v>0</v>
      </c>
      <c r="BC2764">
        <f>IF(OR($D2764="51",$D2764="52",$D2764="61"),0,(AE2764/'Totals and Drop Down Lists'!AA$5)*Inputs!I$39)</f>
        <v>0</v>
      </c>
      <c r="BD2764">
        <f>IF(OR($D2764="51",$D2764="52",$D2764="61"),0,(AF2764/'Totals and Drop Down Lists'!AB$5)*Inputs!J$39)</f>
        <v>0</v>
      </c>
      <c r="BE2764">
        <f>IF(OR($D2764="51",$D2764="52",$D2764="61"),0,(AG2764/'Totals and Drop Down Lists'!AC$5)*Inputs!K$39)</f>
        <v>0</v>
      </c>
      <c r="BF2764">
        <f>IF(OR($D2764="51",$D2764="52",$D2764="61"),0,(AH2764/'Totals and Drop Down Lists'!AD$5)*Inputs!L$39)</f>
        <v>0</v>
      </c>
      <c r="BG2764" s="10">
        <f t="shared" si="388"/>
        <v>671599.28610076301</v>
      </c>
    </row>
    <row r="2765" spans="1:59" ht="28.8">
      <c r="A2765" s="1" t="s">
        <v>7623</v>
      </c>
      <c r="B2765" s="1" t="s">
        <v>591</v>
      </c>
      <c r="C2765" s="1" t="s">
        <v>596</v>
      </c>
      <c r="D2765" s="1" t="s">
        <v>10</v>
      </c>
      <c r="E2765" s="1" t="s">
        <v>597</v>
      </c>
      <c r="F2765" s="2">
        <v>32130</v>
      </c>
      <c r="G2765" s="2">
        <v>239</v>
      </c>
      <c r="H2765" s="2">
        <v>21</v>
      </c>
      <c r="I2765" s="2">
        <v>5979</v>
      </c>
      <c r="J2765" s="2">
        <v>13324</v>
      </c>
      <c r="K2765" s="2">
        <v>4606</v>
      </c>
      <c r="L2765" s="2">
        <v>59</v>
      </c>
      <c r="M2765" s="2">
        <v>9</v>
      </c>
      <c r="N2765" s="2">
        <v>0</v>
      </c>
      <c r="O2765" s="2">
        <v>7</v>
      </c>
      <c r="P2765" s="2">
        <v>24</v>
      </c>
      <c r="Q2765" s="2">
        <v>0</v>
      </c>
      <c r="R2765" s="2">
        <v>5201</v>
      </c>
      <c r="S2765" s="2">
        <v>2800300</v>
      </c>
      <c r="T2765" s="2">
        <v>149117400</v>
      </c>
      <c r="U2765" s="2">
        <v>380</v>
      </c>
      <c r="V2765" s="2">
        <v>370</v>
      </c>
      <c r="W2765" s="2">
        <v>25</v>
      </c>
      <c r="X2765" s="2">
        <v>1360</v>
      </c>
      <c r="Y2765" s="2">
        <v>105</v>
      </c>
      <c r="Z2765" s="2">
        <v>945</v>
      </c>
      <c r="AA2765" s="9">
        <f t="shared" si="389"/>
        <v>32130</v>
      </c>
      <c r="AB2765" s="9">
        <f t="shared" si="390"/>
        <v>5719</v>
      </c>
      <c r="AC2765" s="9">
        <f t="shared" si="391"/>
        <v>5300</v>
      </c>
      <c r="AD2765" s="9">
        <f t="shared" si="392"/>
        <v>5201</v>
      </c>
      <c r="AE2765" s="44">
        <f t="shared" si="393"/>
        <v>1.1120108614186436E-4</v>
      </c>
      <c r="AF2765" s="9">
        <f t="shared" si="394"/>
        <v>965</v>
      </c>
      <c r="AG2765" s="9">
        <f t="shared" si="387"/>
        <v>1050</v>
      </c>
      <c r="AH2765" s="44">
        <f t="shared" si="395"/>
        <v>1.3506091729089726E-4</v>
      </c>
      <c r="AI2765">
        <f>AA2765/'Totals and Drop Down Lists'!W$6*Inputs!E$37</f>
        <v>29146.421281725037</v>
      </c>
      <c r="AJ2765">
        <f>AB2765/'Totals and Drop Down Lists'!X$6*Inputs!F$37</f>
        <v>18817.724298186811</v>
      </c>
      <c r="AK2765">
        <f>AC2765/'Totals and Drop Down Lists'!Y$6*Inputs!G$37</f>
        <v>34939.390267474053</v>
      </c>
      <c r="AL2765">
        <f>AD2765/'Totals and Drop Down Lists'!Z$6*Inputs!H$37</f>
        <v>41699.024105238219</v>
      </c>
      <c r="AM2765">
        <f>AE2765/'Totals and Drop Down Lists'!AA$6*Inputs!I$37</f>
        <v>13843.35097294944</v>
      </c>
      <c r="AN2765">
        <f>AF2765/'Totals and Drop Down Lists'!AB$6*Inputs!J$37</f>
        <v>19258.208880432674</v>
      </c>
      <c r="AO2765">
        <f>AG2765/'Totals and Drop Down Lists'!AC$6*Inputs!K$37</f>
        <v>19554.754988046203</v>
      </c>
      <c r="AP2765">
        <f>AH2765/'Totals and Drop Down Lists'!AD$6*Inputs!L$37</f>
        <v>31783.87338224212</v>
      </c>
      <c r="AQ2765">
        <f>IF(OR($D2765="51",$D2765="52",$D2765="61"),(AA2765/'Totals and Drop Down Lists'!W$4)*Inputs!E$38,0)</f>
        <v>0</v>
      </c>
      <c r="AR2765">
        <f>IF(OR($D2765="51",$D2765="52",$D2765="61"),(AB2765/'Totals and Drop Down Lists'!X$4)*Inputs!F$38,0)</f>
        <v>0</v>
      </c>
      <c r="AS2765">
        <f>IF(OR($D2765="51",$D2765="52",$D2765="61"),(AC2765/'Totals and Drop Down Lists'!Y$4)*Inputs!G$38,0)</f>
        <v>0</v>
      </c>
      <c r="AT2765">
        <f>IF(OR($D2765="51",$D2765="52",$D2765="61"),(AD2765/'Totals and Drop Down Lists'!Z$4)*Inputs!H$38,0)</f>
        <v>0</v>
      </c>
      <c r="AU2765">
        <f>IF(OR($D2765="51",$D2765="52",$D2765="61"),(AE2765/'Totals and Drop Down Lists'!AA$4)*Inputs!I$38,0)</f>
        <v>0</v>
      </c>
      <c r="AV2765">
        <f>IF(OR($D2765="51",$D2765="52",$D2765="61"),(AF2765/'Totals and Drop Down Lists'!AB$4)*Inputs!J$38,0)</f>
        <v>0</v>
      </c>
      <c r="AW2765">
        <f>IF(OR($D2765="51",$D2765="52",$D2765="61"),(AG2765/'Totals and Drop Down Lists'!AC$4)*Inputs!K$38,0)</f>
        <v>0</v>
      </c>
      <c r="AX2765">
        <f>IF(OR($D2765="51",$D2765="52",$D2765="61"),(AH2765/'Totals and Drop Down Lists'!AD$4)*Inputs!L$38,0)</f>
        <v>0</v>
      </c>
      <c r="AY2765">
        <f>IF(OR($D2765="51",$D2765="52",$D2765="61"),0,(AA2765/'Totals and Drop Down Lists'!W$5)*Inputs!E$39)</f>
        <v>0</v>
      </c>
      <c r="AZ2765">
        <f>IF(OR($D2765="51",$D2765="52",$D2765="61"),0,(AB2765/'Totals and Drop Down Lists'!X$5)*Inputs!F$39)</f>
        <v>0</v>
      </c>
      <c r="BA2765">
        <f>IF(OR($D2765="51",$D2765="52",$D2765="61"),0,(AC2765/'Totals and Drop Down Lists'!Y$5)*Inputs!G$39)</f>
        <v>0</v>
      </c>
      <c r="BB2765">
        <f>IF(OR($D2765="51",$D2765="52",$D2765="61"),0,(AD2765/'Totals and Drop Down Lists'!Z$5)*Inputs!H$39)</f>
        <v>0</v>
      </c>
      <c r="BC2765">
        <f>IF(OR($D2765="51",$D2765="52",$D2765="61"),0,(AE2765/'Totals and Drop Down Lists'!AA$5)*Inputs!I$39)</f>
        <v>0</v>
      </c>
      <c r="BD2765">
        <f>IF(OR($D2765="51",$D2765="52",$D2765="61"),0,(AF2765/'Totals and Drop Down Lists'!AB$5)*Inputs!J$39)</f>
        <v>0</v>
      </c>
      <c r="BE2765">
        <f>IF(OR($D2765="51",$D2765="52",$D2765="61"),0,(AG2765/'Totals and Drop Down Lists'!AC$5)*Inputs!K$39)</f>
        <v>0</v>
      </c>
      <c r="BF2765">
        <f>IF(OR($D2765="51",$D2765="52",$D2765="61"),0,(AH2765/'Totals and Drop Down Lists'!AD$5)*Inputs!L$39)</f>
        <v>0</v>
      </c>
      <c r="BG2765" s="10">
        <f t="shared" si="388"/>
        <v>209042.74817629455</v>
      </c>
    </row>
    <row r="2766" spans="1:59" ht="28.8">
      <c r="A2766" s="1" t="s">
        <v>7623</v>
      </c>
      <c r="B2766" s="1" t="s">
        <v>591</v>
      </c>
      <c r="C2766" s="1" t="s">
        <v>598</v>
      </c>
      <c r="D2766" s="1" t="s">
        <v>15</v>
      </c>
      <c r="E2766" s="1" t="s">
        <v>599</v>
      </c>
      <c r="F2766" s="2">
        <v>247980</v>
      </c>
      <c r="G2766" s="2">
        <v>1807</v>
      </c>
      <c r="H2766" s="2">
        <v>232</v>
      </c>
      <c r="I2766" s="2">
        <v>20991</v>
      </c>
      <c r="J2766" s="2">
        <v>98283</v>
      </c>
      <c r="K2766" s="2">
        <v>22684</v>
      </c>
      <c r="L2766" s="2">
        <v>324</v>
      </c>
      <c r="M2766" s="2">
        <v>91</v>
      </c>
      <c r="N2766" s="2">
        <v>0</v>
      </c>
      <c r="O2766" s="2">
        <v>282</v>
      </c>
      <c r="P2766" s="2">
        <v>9</v>
      </c>
      <c r="Q2766" s="2">
        <v>7</v>
      </c>
      <c r="R2766" s="2">
        <v>11957</v>
      </c>
      <c r="S2766" s="2">
        <v>16727500</v>
      </c>
      <c r="T2766" s="2">
        <v>891255000</v>
      </c>
      <c r="U2766" s="2">
        <v>1398</v>
      </c>
      <c r="V2766" s="2">
        <v>531</v>
      </c>
      <c r="W2766" s="2">
        <v>64</v>
      </c>
      <c r="X2766" s="2">
        <v>3175</v>
      </c>
      <c r="Y2766" s="2">
        <v>141</v>
      </c>
      <c r="Z2766" s="2">
        <v>2481</v>
      </c>
      <c r="AA2766" s="9">
        <f t="shared" si="389"/>
        <v>247980</v>
      </c>
      <c r="AB2766" s="9">
        <f t="shared" si="390"/>
        <v>18952</v>
      </c>
      <c r="AC2766" s="9">
        <f t="shared" si="391"/>
        <v>12670</v>
      </c>
      <c r="AD2766" s="9">
        <f t="shared" si="392"/>
        <v>11957</v>
      </c>
      <c r="AE2766" s="44">
        <f t="shared" si="393"/>
        <v>3.6564249077242645E-4</v>
      </c>
      <c r="AF2766" s="9">
        <f t="shared" si="394"/>
        <v>2580</v>
      </c>
      <c r="AG2766" s="9">
        <f t="shared" si="387"/>
        <v>2622</v>
      </c>
      <c r="AH2766" s="44">
        <f t="shared" si="395"/>
        <v>2.2517750761271544E-4</v>
      </c>
      <c r="AI2766">
        <f>AA2766/'Totals and Drop Down Lists'!W$6*Inputs!E$37</f>
        <v>224952.67816502255</v>
      </c>
      <c r="AJ2766">
        <f>AB2766/'Totals and Drop Down Lists'!X$6*Inputs!F$37</f>
        <v>62359.417887609103</v>
      </c>
      <c r="AK2766">
        <f>AC2766/'Totals and Drop Down Lists'!Y$6*Inputs!G$37</f>
        <v>83524.919752621936</v>
      </c>
      <c r="AL2766">
        <f>AD2766/'Totals and Drop Down Lists'!Z$6*Inputs!H$37</f>
        <v>95865.26268531692</v>
      </c>
      <c r="AM2766">
        <f>AE2766/'Totals and Drop Down Lists'!AA$6*Inputs!I$37</f>
        <v>45518.596139687521</v>
      </c>
      <c r="AN2766">
        <f>AF2766/'Totals and Drop Down Lists'!AB$6*Inputs!J$37</f>
        <v>51488.26830208944</v>
      </c>
      <c r="AO2766">
        <f>AG2766/'Totals and Drop Down Lists'!AC$6*Inputs!K$37</f>
        <v>48831.01674157822</v>
      </c>
      <c r="AP2766">
        <f>AH2766/'Totals and Drop Down Lists'!AD$6*Inputs!L$37</f>
        <v>52991.002386548811</v>
      </c>
      <c r="AQ2766">
        <f>IF(OR($D2766="51",$D2766="52",$D2766="61"),(AA2766/'Totals and Drop Down Lists'!W$4)*Inputs!E$38,0)</f>
        <v>0</v>
      </c>
      <c r="AR2766">
        <f>IF(OR($D2766="51",$D2766="52",$D2766="61"),(AB2766/'Totals and Drop Down Lists'!X$4)*Inputs!F$38,0)</f>
        <v>0</v>
      </c>
      <c r="AS2766">
        <f>IF(OR($D2766="51",$D2766="52",$D2766="61"),(AC2766/'Totals and Drop Down Lists'!Y$4)*Inputs!G$38,0)</f>
        <v>0</v>
      </c>
      <c r="AT2766">
        <f>IF(OR($D2766="51",$D2766="52",$D2766="61"),(AD2766/'Totals and Drop Down Lists'!Z$4)*Inputs!H$38,0)</f>
        <v>0</v>
      </c>
      <c r="AU2766">
        <f>IF(OR($D2766="51",$D2766="52",$D2766="61"),(AE2766/'Totals and Drop Down Lists'!AA$4)*Inputs!I$38,0)</f>
        <v>0</v>
      </c>
      <c r="AV2766">
        <f>IF(OR($D2766="51",$D2766="52",$D2766="61"),(AF2766/'Totals and Drop Down Lists'!AB$4)*Inputs!J$38,0)</f>
        <v>0</v>
      </c>
      <c r="AW2766">
        <f>IF(OR($D2766="51",$D2766="52",$D2766="61"),(AG2766/'Totals and Drop Down Lists'!AC$4)*Inputs!K$38,0)</f>
        <v>0</v>
      </c>
      <c r="AX2766">
        <f>IF(OR($D2766="51",$D2766="52",$D2766="61"),(AH2766/'Totals and Drop Down Lists'!AD$4)*Inputs!L$38,0)</f>
        <v>0</v>
      </c>
      <c r="AY2766">
        <f>IF(OR($D2766="51",$D2766="52",$D2766="61"),0,(AA2766/'Totals and Drop Down Lists'!W$5)*Inputs!E$39)</f>
        <v>0</v>
      </c>
      <c r="AZ2766">
        <f>IF(OR($D2766="51",$D2766="52",$D2766="61"),0,(AB2766/'Totals and Drop Down Lists'!X$5)*Inputs!F$39)</f>
        <v>0</v>
      </c>
      <c r="BA2766">
        <f>IF(OR($D2766="51",$D2766="52",$D2766="61"),0,(AC2766/'Totals and Drop Down Lists'!Y$5)*Inputs!G$39)</f>
        <v>0</v>
      </c>
      <c r="BB2766">
        <f>IF(OR($D2766="51",$D2766="52",$D2766="61"),0,(AD2766/'Totals and Drop Down Lists'!Z$5)*Inputs!H$39)</f>
        <v>0</v>
      </c>
      <c r="BC2766">
        <f>IF(OR($D2766="51",$D2766="52",$D2766="61"),0,(AE2766/'Totals and Drop Down Lists'!AA$5)*Inputs!I$39)</f>
        <v>0</v>
      </c>
      <c r="BD2766">
        <f>IF(OR($D2766="51",$D2766="52",$D2766="61"),0,(AF2766/'Totals and Drop Down Lists'!AB$5)*Inputs!J$39)</f>
        <v>0</v>
      </c>
      <c r="BE2766">
        <f>IF(OR($D2766="51",$D2766="52",$D2766="61"),0,(AG2766/'Totals and Drop Down Lists'!AC$5)*Inputs!K$39)</f>
        <v>0</v>
      </c>
      <c r="BF2766">
        <f>IF(OR($D2766="51",$D2766="52",$D2766="61"),0,(AH2766/'Totals and Drop Down Lists'!AD$5)*Inputs!L$39)</f>
        <v>0</v>
      </c>
      <c r="BG2766" s="10">
        <f t="shared" si="388"/>
        <v>665531.16206047439</v>
      </c>
    </row>
    <row r="2767" spans="1:59" ht="28.8">
      <c r="A2767" s="1" t="s">
        <v>7624</v>
      </c>
      <c r="B2767" s="1" t="s">
        <v>4299</v>
      </c>
      <c r="C2767" s="1" t="s">
        <v>4300</v>
      </c>
      <c r="D2767" s="1" t="s">
        <v>10</v>
      </c>
      <c r="E2767" s="1" t="s">
        <v>4301</v>
      </c>
      <c r="F2767" s="2">
        <v>49675</v>
      </c>
      <c r="G2767" s="2">
        <v>390</v>
      </c>
      <c r="H2767" s="2">
        <v>64</v>
      </c>
      <c r="I2767" s="2">
        <v>7351</v>
      </c>
      <c r="J2767" s="2">
        <v>19217</v>
      </c>
      <c r="K2767" s="2">
        <v>7137</v>
      </c>
      <c r="L2767" s="2">
        <v>151</v>
      </c>
      <c r="M2767" s="2">
        <v>63</v>
      </c>
      <c r="N2767" s="2">
        <v>13</v>
      </c>
      <c r="O2767" s="2">
        <v>304</v>
      </c>
      <c r="P2767" s="2">
        <v>62</v>
      </c>
      <c r="Q2767" s="2">
        <v>26</v>
      </c>
      <c r="R2767" s="2">
        <v>2980</v>
      </c>
      <c r="S2767" s="2">
        <v>4888700</v>
      </c>
      <c r="T2767" s="2">
        <v>304478400</v>
      </c>
      <c r="U2767" s="2">
        <v>712</v>
      </c>
      <c r="V2767" s="2">
        <v>305</v>
      </c>
      <c r="W2767" s="2">
        <v>100</v>
      </c>
      <c r="X2767" s="2">
        <v>750</v>
      </c>
      <c r="Y2767" s="2">
        <v>115</v>
      </c>
      <c r="Z2767" s="2">
        <v>405</v>
      </c>
      <c r="AA2767" s="9">
        <f t="shared" si="389"/>
        <v>49675</v>
      </c>
      <c r="AB2767" s="9">
        <f t="shared" si="390"/>
        <v>6897</v>
      </c>
      <c r="AC2767" s="9">
        <f t="shared" si="391"/>
        <v>3599</v>
      </c>
      <c r="AD2767" s="9">
        <f t="shared" si="392"/>
        <v>2980</v>
      </c>
      <c r="AE2767" s="44">
        <f t="shared" si="393"/>
        <v>1.8511499059992533E-4</v>
      </c>
      <c r="AF2767" s="9">
        <f t="shared" si="394"/>
        <v>345</v>
      </c>
      <c r="AG2767" s="9">
        <f t="shared" si="387"/>
        <v>520</v>
      </c>
      <c r="AH2767" s="44">
        <f t="shared" si="395"/>
        <v>7.1859557168611776E-5</v>
      </c>
      <c r="AI2767">
        <f>AA2767/'Totals and Drop Down Lists'!W$6*Inputs!E$37</f>
        <v>45062.199725169346</v>
      </c>
      <c r="AJ2767">
        <f>AB2767/'Totals and Drop Down Lists'!X$6*Inputs!F$37</f>
        <v>22693.800399474461</v>
      </c>
      <c r="AK2767">
        <f>AC2767/'Totals and Drop Down Lists'!Y$6*Inputs!G$37</f>
        <v>23725.823692950777</v>
      </c>
      <c r="AL2767">
        <f>AD2767/'Totals and Drop Down Lists'!Z$6*Inputs!H$37</f>
        <v>23892.153784581787</v>
      </c>
      <c r="AM2767">
        <f>AE2767/'Totals and Drop Down Lists'!AA$6*Inputs!I$37</f>
        <v>23044.844921386477</v>
      </c>
      <c r="AN2767">
        <f>AF2767/'Totals and Drop Down Lists'!AB$6*Inputs!J$37</f>
        <v>6885.0591334189357</v>
      </c>
      <c r="AO2767">
        <f>AG2767/'Totals and Drop Down Lists'!AC$6*Inputs!K$37</f>
        <v>9684.2596131276423</v>
      </c>
      <c r="AP2767">
        <f>AH2767/'Totals and Drop Down Lists'!AD$6*Inputs!L$37</f>
        <v>16910.703052844434</v>
      </c>
      <c r="AQ2767">
        <f>IF(OR($D2767="51",$D2767="52",$D2767="61"),(AA2767/'Totals and Drop Down Lists'!W$4)*Inputs!E$38,0)</f>
        <v>0</v>
      </c>
      <c r="AR2767">
        <f>IF(OR($D2767="51",$D2767="52",$D2767="61"),(AB2767/'Totals and Drop Down Lists'!X$4)*Inputs!F$38,0)</f>
        <v>0</v>
      </c>
      <c r="AS2767">
        <f>IF(OR($D2767="51",$D2767="52",$D2767="61"),(AC2767/'Totals and Drop Down Lists'!Y$4)*Inputs!G$38,0)</f>
        <v>0</v>
      </c>
      <c r="AT2767">
        <f>IF(OR($D2767="51",$D2767="52",$D2767="61"),(AD2767/'Totals and Drop Down Lists'!Z$4)*Inputs!H$38,0)</f>
        <v>0</v>
      </c>
      <c r="AU2767">
        <f>IF(OR($D2767="51",$D2767="52",$D2767="61"),(AE2767/'Totals and Drop Down Lists'!AA$4)*Inputs!I$38,0)</f>
        <v>0</v>
      </c>
      <c r="AV2767">
        <f>IF(OR($D2767="51",$D2767="52",$D2767="61"),(AF2767/'Totals and Drop Down Lists'!AB$4)*Inputs!J$38,0)</f>
        <v>0</v>
      </c>
      <c r="AW2767">
        <f>IF(OR($D2767="51",$D2767="52",$D2767="61"),(AG2767/'Totals and Drop Down Lists'!AC$4)*Inputs!K$38,0)</f>
        <v>0</v>
      </c>
      <c r="AX2767">
        <f>IF(OR($D2767="51",$D2767="52",$D2767="61"),(AH2767/'Totals and Drop Down Lists'!AD$4)*Inputs!L$38,0)</f>
        <v>0</v>
      </c>
      <c r="AY2767">
        <f>IF(OR($D2767="51",$D2767="52",$D2767="61"),0,(AA2767/'Totals and Drop Down Lists'!W$5)*Inputs!E$39)</f>
        <v>0</v>
      </c>
      <c r="AZ2767">
        <f>IF(OR($D2767="51",$D2767="52",$D2767="61"),0,(AB2767/'Totals and Drop Down Lists'!X$5)*Inputs!F$39)</f>
        <v>0</v>
      </c>
      <c r="BA2767">
        <f>IF(OR($D2767="51",$D2767="52",$D2767="61"),0,(AC2767/'Totals and Drop Down Lists'!Y$5)*Inputs!G$39)</f>
        <v>0</v>
      </c>
      <c r="BB2767">
        <f>IF(OR($D2767="51",$D2767="52",$D2767="61"),0,(AD2767/'Totals and Drop Down Lists'!Z$5)*Inputs!H$39)</f>
        <v>0</v>
      </c>
      <c r="BC2767">
        <f>IF(OR($D2767="51",$D2767="52",$D2767="61"),0,(AE2767/'Totals and Drop Down Lists'!AA$5)*Inputs!I$39)</f>
        <v>0</v>
      </c>
      <c r="BD2767">
        <f>IF(OR($D2767="51",$D2767="52",$D2767="61"),0,(AF2767/'Totals and Drop Down Lists'!AB$5)*Inputs!J$39)</f>
        <v>0</v>
      </c>
      <c r="BE2767">
        <f>IF(OR($D2767="51",$D2767="52",$D2767="61"),0,(AG2767/'Totals and Drop Down Lists'!AC$5)*Inputs!K$39)</f>
        <v>0</v>
      </c>
      <c r="BF2767">
        <f>IF(OR($D2767="51",$D2767="52",$D2767="61"),0,(AH2767/'Totals and Drop Down Lists'!AD$5)*Inputs!L$39)</f>
        <v>0</v>
      </c>
      <c r="BG2767" s="10">
        <f t="shared" si="388"/>
        <v>171898.84432295387</v>
      </c>
    </row>
    <row r="2768" spans="1:59" ht="28.8">
      <c r="A2768" s="1" t="s">
        <v>7624</v>
      </c>
      <c r="B2768" s="1" t="s">
        <v>4299</v>
      </c>
      <c r="C2768" s="1" t="s">
        <v>4302</v>
      </c>
      <c r="D2768" s="1" t="s">
        <v>25</v>
      </c>
      <c r="E2768" s="1" t="s">
        <v>4303</v>
      </c>
      <c r="F2768" s="2">
        <v>70246</v>
      </c>
      <c r="G2768" s="2">
        <v>318</v>
      </c>
      <c r="H2768" s="2">
        <v>13</v>
      </c>
      <c r="I2768" s="2">
        <v>10208</v>
      </c>
      <c r="J2768" s="2">
        <v>26296</v>
      </c>
      <c r="K2768" s="2">
        <v>6626</v>
      </c>
      <c r="L2768" s="2">
        <v>344</v>
      </c>
      <c r="M2768" s="2">
        <v>90</v>
      </c>
      <c r="N2768" s="2">
        <v>33</v>
      </c>
      <c r="O2768" s="2">
        <v>319</v>
      </c>
      <c r="P2768" s="2">
        <v>59</v>
      </c>
      <c r="Q2768" s="2">
        <v>13</v>
      </c>
      <c r="R2768" s="2">
        <v>2796</v>
      </c>
      <c r="S2768" s="2">
        <v>3854200</v>
      </c>
      <c r="T2768" s="2">
        <v>242121900</v>
      </c>
      <c r="U2768" s="2">
        <v>370</v>
      </c>
      <c r="V2768" s="2">
        <v>632</v>
      </c>
      <c r="W2768" s="2">
        <v>130</v>
      </c>
      <c r="X2768" s="2">
        <v>1502</v>
      </c>
      <c r="Y2768" s="2">
        <v>244</v>
      </c>
      <c r="Z2768" s="2">
        <v>734</v>
      </c>
      <c r="AA2768" s="9">
        <f t="shared" si="389"/>
        <v>70246</v>
      </c>
      <c r="AB2768" s="9">
        <f t="shared" si="390"/>
        <v>9877</v>
      </c>
      <c r="AC2768" s="9">
        <f t="shared" si="391"/>
        <v>3654</v>
      </c>
      <c r="AD2768" s="9">
        <f t="shared" si="392"/>
        <v>2796</v>
      </c>
      <c r="AE2768" s="44">
        <f t="shared" si="393"/>
        <v>1.166027942642305E-4</v>
      </c>
      <c r="AF2768" s="9">
        <f t="shared" si="394"/>
        <v>740</v>
      </c>
      <c r="AG2768" s="9">
        <f t="shared" si="387"/>
        <v>978</v>
      </c>
      <c r="AH2768" s="44">
        <f t="shared" si="395"/>
        <v>9.1696272463612786E-5</v>
      </c>
      <c r="AI2768">
        <f>AA2768/'Totals and Drop Down Lists'!W$6*Inputs!E$37</f>
        <v>63722.985040649139</v>
      </c>
      <c r="AJ2768">
        <f>AB2768/'Totals and Drop Down Lists'!X$6*Inputs!F$37</f>
        <v>32499.154204090075</v>
      </c>
      <c r="AK2768">
        <f>AC2768/'Totals and Drop Down Lists'!Y$6*Inputs!G$37</f>
        <v>24088.402271198149</v>
      </c>
      <c r="AL2768">
        <f>AD2768/'Totals and Drop Down Lists'!Z$6*Inputs!H$37</f>
        <v>22416.933550902912</v>
      </c>
      <c r="AM2768">
        <f>AE2768/'Totals and Drop Down Lists'!AA$6*Inputs!I$37</f>
        <v>14515.806107928505</v>
      </c>
      <c r="AN2768">
        <f>AF2768/'Totals and Drop Down Lists'!AB$6*Inputs!J$37</f>
        <v>14767.952923855109</v>
      </c>
      <c r="AO2768">
        <f>AG2768/'Totals and Drop Down Lists'!AC$6*Inputs!K$37</f>
        <v>18213.857503151605</v>
      </c>
      <c r="AP2768">
        <f>AH2768/'Totals and Drop Down Lists'!AD$6*Inputs!L$37</f>
        <v>21578.875459062725</v>
      </c>
      <c r="AQ2768">
        <f>IF(OR($D2768="51",$D2768="52",$D2768="61"),(AA2768/'Totals and Drop Down Lists'!W$4)*Inputs!E$38,0)</f>
        <v>0</v>
      </c>
      <c r="AR2768">
        <f>IF(OR($D2768="51",$D2768="52",$D2768="61"),(AB2768/'Totals and Drop Down Lists'!X$4)*Inputs!F$38,0)</f>
        <v>0</v>
      </c>
      <c r="AS2768">
        <f>IF(OR($D2768="51",$D2768="52",$D2768="61"),(AC2768/'Totals and Drop Down Lists'!Y$4)*Inputs!G$38,0)</f>
        <v>0</v>
      </c>
      <c r="AT2768">
        <f>IF(OR($D2768="51",$D2768="52",$D2768="61"),(AD2768/'Totals and Drop Down Lists'!Z$4)*Inputs!H$38,0)</f>
        <v>0</v>
      </c>
      <c r="AU2768">
        <f>IF(OR($D2768="51",$D2768="52",$D2768="61"),(AE2768/'Totals and Drop Down Lists'!AA$4)*Inputs!I$38,0)</f>
        <v>0</v>
      </c>
      <c r="AV2768">
        <f>IF(OR($D2768="51",$D2768="52",$D2768="61"),(AF2768/'Totals and Drop Down Lists'!AB$4)*Inputs!J$38,0)</f>
        <v>0</v>
      </c>
      <c r="AW2768">
        <f>IF(OR($D2768="51",$D2768="52",$D2768="61"),(AG2768/'Totals and Drop Down Lists'!AC$4)*Inputs!K$38,0)</f>
        <v>0</v>
      </c>
      <c r="AX2768">
        <f>IF(OR($D2768="51",$D2768="52",$D2768="61"),(AH2768/'Totals and Drop Down Lists'!AD$4)*Inputs!L$38,0)</f>
        <v>0</v>
      </c>
      <c r="AY2768">
        <f>IF(OR($D2768="51",$D2768="52",$D2768="61"),0,(AA2768/'Totals and Drop Down Lists'!W$5)*Inputs!E$39)</f>
        <v>0</v>
      </c>
      <c r="AZ2768">
        <f>IF(OR($D2768="51",$D2768="52",$D2768="61"),0,(AB2768/'Totals and Drop Down Lists'!X$5)*Inputs!F$39)</f>
        <v>0</v>
      </c>
      <c r="BA2768">
        <f>IF(OR($D2768="51",$D2768="52",$D2768="61"),0,(AC2768/'Totals and Drop Down Lists'!Y$5)*Inputs!G$39)</f>
        <v>0</v>
      </c>
      <c r="BB2768">
        <f>IF(OR($D2768="51",$D2768="52",$D2768="61"),0,(AD2768/'Totals and Drop Down Lists'!Z$5)*Inputs!H$39)</f>
        <v>0</v>
      </c>
      <c r="BC2768">
        <f>IF(OR($D2768="51",$D2768="52",$D2768="61"),0,(AE2768/'Totals and Drop Down Lists'!AA$5)*Inputs!I$39)</f>
        <v>0</v>
      </c>
      <c r="BD2768">
        <f>IF(OR($D2768="51",$D2768="52",$D2768="61"),0,(AF2768/'Totals and Drop Down Lists'!AB$5)*Inputs!J$39)</f>
        <v>0</v>
      </c>
      <c r="BE2768">
        <f>IF(OR($D2768="51",$D2768="52",$D2768="61"),0,(AG2768/'Totals and Drop Down Lists'!AC$5)*Inputs!K$39)</f>
        <v>0</v>
      </c>
      <c r="BF2768">
        <f>IF(OR($D2768="51",$D2768="52",$D2768="61"),0,(AH2768/'Totals and Drop Down Lists'!AD$5)*Inputs!L$39)</f>
        <v>0</v>
      </c>
      <c r="BG2768" s="10">
        <f t="shared" si="388"/>
        <v>211803.96706083821</v>
      </c>
    </row>
    <row r="2769" spans="1:59" ht="28.8">
      <c r="A2769" s="1" t="s">
        <v>7624</v>
      </c>
      <c r="B2769" s="1" t="s">
        <v>4299</v>
      </c>
      <c r="C2769" s="1" t="s">
        <v>851</v>
      </c>
      <c r="D2769" s="1" t="s">
        <v>58</v>
      </c>
      <c r="E2769" s="1" t="s">
        <v>4304</v>
      </c>
      <c r="F2769" s="2">
        <v>11281</v>
      </c>
      <c r="G2769" s="2">
        <v>33</v>
      </c>
      <c r="H2769" s="2">
        <v>0</v>
      </c>
      <c r="I2769" s="2">
        <v>884</v>
      </c>
      <c r="J2769" s="2">
        <v>4291</v>
      </c>
      <c r="K2769" s="2">
        <v>655</v>
      </c>
      <c r="L2769" s="2">
        <v>39</v>
      </c>
      <c r="M2769" s="2">
        <v>4</v>
      </c>
      <c r="N2769" s="2">
        <v>0</v>
      </c>
      <c r="O2769" s="2">
        <v>22</v>
      </c>
      <c r="P2769" s="2">
        <v>14</v>
      </c>
      <c r="Q2769" s="2">
        <v>2</v>
      </c>
      <c r="R2769" s="2">
        <v>1024</v>
      </c>
      <c r="S2769" s="2">
        <v>308000</v>
      </c>
      <c r="T2769" s="2">
        <v>27848300</v>
      </c>
      <c r="U2769" s="2">
        <v>33</v>
      </c>
      <c r="V2769" s="2">
        <v>30</v>
      </c>
      <c r="W2769" s="2">
        <v>19</v>
      </c>
      <c r="X2769" s="2">
        <v>114</v>
      </c>
      <c r="Y2769" s="2">
        <v>4</v>
      </c>
      <c r="Z2769" s="2">
        <v>67</v>
      </c>
      <c r="AA2769" s="9">
        <f t="shared" si="389"/>
        <v>11281</v>
      </c>
      <c r="AB2769" s="9">
        <f t="shared" si="390"/>
        <v>851</v>
      </c>
      <c r="AC2769" s="9">
        <f t="shared" si="391"/>
        <v>1105</v>
      </c>
      <c r="AD2769" s="9">
        <f t="shared" si="392"/>
        <v>1024</v>
      </c>
      <c r="AE2769" s="44">
        <f t="shared" si="393"/>
        <v>6.9826435283384576E-6</v>
      </c>
      <c r="AF2769" s="9">
        <f t="shared" si="394"/>
        <v>65</v>
      </c>
      <c r="AG2769" s="9">
        <f t="shared" si="387"/>
        <v>71</v>
      </c>
      <c r="AH2769" s="44">
        <f t="shared" si="395"/>
        <v>4.03266569198042E-6</v>
      </c>
      <c r="AI2769">
        <f>AA2769/'Totals and Drop Down Lists'!W$6*Inputs!E$37</f>
        <v>10233.450933057582</v>
      </c>
      <c r="AJ2769">
        <f>AB2769/'Totals and Drop Down Lists'!X$6*Inputs!F$37</f>
        <v>2800.1194925261366</v>
      </c>
      <c r="AK2769">
        <f>AC2769/'Totals and Drop Down Lists'!Y$6*Inputs!G$37</f>
        <v>7284.5332538790244</v>
      </c>
      <c r="AL2769">
        <f>AD2769/'Totals and Drop Down Lists'!Z$6*Inputs!H$37</f>
        <v>8209.9213004737412</v>
      </c>
      <c r="AM2769">
        <f>AE2769/'Totals and Drop Down Lists'!AA$6*Inputs!I$37</f>
        <v>869.26475662715745</v>
      </c>
      <c r="AN2769">
        <f>AF2769/'Totals and Drop Down Lists'!AB$6*Inputs!J$37</f>
        <v>1297.1850541224082</v>
      </c>
      <c r="AO2769">
        <f>AG2769/'Totals and Drop Down Lists'!AC$6*Inputs!K$37</f>
        <v>1322.2739087155051</v>
      </c>
      <c r="AP2769">
        <f>AH2769/'Totals and Drop Down Lists'!AD$6*Inputs!L$37</f>
        <v>949.00685052178324</v>
      </c>
      <c r="AQ2769">
        <f>IF(OR($D2769="51",$D2769="52",$D2769="61"),(AA2769/'Totals and Drop Down Lists'!W$4)*Inputs!E$38,0)</f>
        <v>0</v>
      </c>
      <c r="AR2769">
        <f>IF(OR($D2769="51",$D2769="52",$D2769="61"),(AB2769/'Totals and Drop Down Lists'!X$4)*Inputs!F$38,0)</f>
        <v>0</v>
      </c>
      <c r="AS2769">
        <f>IF(OR($D2769="51",$D2769="52",$D2769="61"),(AC2769/'Totals and Drop Down Lists'!Y$4)*Inputs!G$38,0)</f>
        <v>0</v>
      </c>
      <c r="AT2769">
        <f>IF(OR($D2769="51",$D2769="52",$D2769="61"),(AD2769/'Totals and Drop Down Lists'!Z$4)*Inputs!H$38,0)</f>
        <v>0</v>
      </c>
      <c r="AU2769">
        <f>IF(OR($D2769="51",$D2769="52",$D2769="61"),(AE2769/'Totals and Drop Down Lists'!AA$4)*Inputs!I$38,0)</f>
        <v>0</v>
      </c>
      <c r="AV2769">
        <f>IF(OR($D2769="51",$D2769="52",$D2769="61"),(AF2769/'Totals and Drop Down Lists'!AB$4)*Inputs!J$38,0)</f>
        <v>0</v>
      </c>
      <c r="AW2769">
        <f>IF(OR($D2769="51",$D2769="52",$D2769="61"),(AG2769/'Totals and Drop Down Lists'!AC$4)*Inputs!K$38,0)</f>
        <v>0</v>
      </c>
      <c r="AX2769">
        <f>IF(OR($D2769="51",$D2769="52",$D2769="61"),(AH2769/'Totals and Drop Down Lists'!AD$4)*Inputs!L$38,0)</f>
        <v>0</v>
      </c>
      <c r="AY2769">
        <f>IF(OR($D2769="51",$D2769="52",$D2769="61"),0,(AA2769/'Totals and Drop Down Lists'!W$5)*Inputs!E$39)</f>
        <v>0</v>
      </c>
      <c r="AZ2769">
        <f>IF(OR($D2769="51",$D2769="52",$D2769="61"),0,(AB2769/'Totals and Drop Down Lists'!X$5)*Inputs!F$39)</f>
        <v>0</v>
      </c>
      <c r="BA2769">
        <f>IF(OR($D2769="51",$D2769="52",$D2769="61"),0,(AC2769/'Totals and Drop Down Lists'!Y$5)*Inputs!G$39)</f>
        <v>0</v>
      </c>
      <c r="BB2769">
        <f>IF(OR($D2769="51",$D2769="52",$D2769="61"),0,(AD2769/'Totals and Drop Down Lists'!Z$5)*Inputs!H$39)</f>
        <v>0</v>
      </c>
      <c r="BC2769">
        <f>IF(OR($D2769="51",$D2769="52",$D2769="61"),0,(AE2769/'Totals and Drop Down Lists'!AA$5)*Inputs!I$39)</f>
        <v>0</v>
      </c>
      <c r="BD2769">
        <f>IF(OR($D2769="51",$D2769="52",$D2769="61"),0,(AF2769/'Totals and Drop Down Lists'!AB$5)*Inputs!J$39)</f>
        <v>0</v>
      </c>
      <c r="BE2769">
        <f>IF(OR($D2769="51",$D2769="52",$D2769="61"),0,(AG2769/'Totals and Drop Down Lists'!AC$5)*Inputs!K$39)</f>
        <v>0</v>
      </c>
      <c r="BF2769">
        <f>IF(OR($D2769="51",$D2769="52",$D2769="61"),0,(AH2769/'Totals and Drop Down Lists'!AD$5)*Inputs!L$39)</f>
        <v>0</v>
      </c>
      <c r="BG2769" s="10">
        <f t="shared" si="388"/>
        <v>32965.755549923342</v>
      </c>
    </row>
    <row r="2770" spans="1:59" ht="28.8">
      <c r="A2770" s="1" t="s">
        <v>7624</v>
      </c>
      <c r="B2770" s="1" t="s">
        <v>4299</v>
      </c>
      <c r="C2770" s="1" t="s">
        <v>2137</v>
      </c>
      <c r="D2770" s="1" t="s">
        <v>25</v>
      </c>
      <c r="E2770" s="1" t="s">
        <v>4305</v>
      </c>
      <c r="F2770" s="2">
        <v>4522</v>
      </c>
      <c r="G2770" s="2">
        <v>6</v>
      </c>
      <c r="H2770" s="2">
        <v>0</v>
      </c>
      <c r="I2770" s="2">
        <v>386</v>
      </c>
      <c r="J2770" s="2">
        <v>1951</v>
      </c>
      <c r="K2770" s="2">
        <v>472</v>
      </c>
      <c r="L2770" s="2">
        <v>5</v>
      </c>
      <c r="M2770" s="2">
        <v>5</v>
      </c>
      <c r="N2770" s="2">
        <v>0</v>
      </c>
      <c r="O2770" s="2">
        <v>0</v>
      </c>
      <c r="P2770" s="2">
        <v>0</v>
      </c>
      <c r="Q2770" s="2">
        <v>0</v>
      </c>
      <c r="R2770" s="2">
        <v>731</v>
      </c>
      <c r="S2770" s="2">
        <v>193400</v>
      </c>
      <c r="T2770" s="2">
        <v>20695000</v>
      </c>
      <c r="U2770" s="2">
        <v>41</v>
      </c>
      <c r="V2770" s="2">
        <v>38</v>
      </c>
      <c r="W2770" s="2">
        <v>25</v>
      </c>
      <c r="X2770" s="2">
        <v>55</v>
      </c>
      <c r="Y2770" s="2">
        <v>10</v>
      </c>
      <c r="Z2770" s="2">
        <v>16</v>
      </c>
      <c r="AA2770" s="9">
        <f t="shared" si="389"/>
        <v>4522</v>
      </c>
      <c r="AB2770" s="9">
        <f t="shared" si="390"/>
        <v>380</v>
      </c>
      <c r="AC2770" s="9">
        <f t="shared" si="391"/>
        <v>741</v>
      </c>
      <c r="AD2770" s="9">
        <f t="shared" si="392"/>
        <v>731</v>
      </c>
      <c r="AE2770" s="44">
        <f t="shared" si="393"/>
        <v>7.9748498294602825E-6</v>
      </c>
      <c r="AF2770" s="9">
        <f t="shared" si="394"/>
        <v>0</v>
      </c>
      <c r="AG2770" s="9">
        <f t="shared" si="387"/>
        <v>26</v>
      </c>
      <c r="AH2770" s="44">
        <f t="shared" si="395"/>
        <v>2.3405027918899842E-6</v>
      </c>
      <c r="AI2770">
        <f>AA2770/'Totals and Drop Down Lists'!W$6*Inputs!E$37</f>
        <v>4102.0889211316717</v>
      </c>
      <c r="AJ2770">
        <f>AB2770/'Totals and Drop Down Lists'!X$6*Inputs!F$37</f>
        <v>1250.3471294476285</v>
      </c>
      <c r="AK2770">
        <f>AC2770/'Totals and Drop Down Lists'!Y$6*Inputs!G$37</f>
        <v>4884.922299660052</v>
      </c>
      <c r="AL2770">
        <f>AD2770/'Totals and Drop Down Lists'!Z$6*Inputs!H$37</f>
        <v>5860.7934283655331</v>
      </c>
      <c r="AM2770">
        <f>AE2770/'Totals and Drop Down Lists'!AA$6*Inputs!I$37</f>
        <v>992.78387447532691</v>
      </c>
      <c r="AN2770">
        <f>AF2770/'Totals and Drop Down Lists'!AB$6*Inputs!J$37</f>
        <v>0</v>
      </c>
      <c r="AO2770">
        <f>AG2770/'Totals and Drop Down Lists'!AC$6*Inputs!K$37</f>
        <v>484.21298065638211</v>
      </c>
      <c r="AP2770">
        <f>AH2770/'Totals and Drop Down Lists'!AD$6*Inputs!L$37</f>
        <v>550.79030914614657</v>
      </c>
      <c r="AQ2770">
        <f>IF(OR($D2770="51",$D2770="52",$D2770="61"),(AA2770/'Totals and Drop Down Lists'!W$4)*Inputs!E$38,0)</f>
        <v>0</v>
      </c>
      <c r="AR2770">
        <f>IF(OR($D2770="51",$D2770="52",$D2770="61"),(AB2770/'Totals and Drop Down Lists'!X$4)*Inputs!F$38,0)</f>
        <v>0</v>
      </c>
      <c r="AS2770">
        <f>IF(OR($D2770="51",$D2770="52",$D2770="61"),(AC2770/'Totals and Drop Down Lists'!Y$4)*Inputs!G$38,0)</f>
        <v>0</v>
      </c>
      <c r="AT2770">
        <f>IF(OR($D2770="51",$D2770="52",$D2770="61"),(AD2770/'Totals and Drop Down Lists'!Z$4)*Inputs!H$38,0)</f>
        <v>0</v>
      </c>
      <c r="AU2770">
        <f>IF(OR($D2770="51",$D2770="52",$D2770="61"),(AE2770/'Totals and Drop Down Lists'!AA$4)*Inputs!I$38,0)</f>
        <v>0</v>
      </c>
      <c r="AV2770">
        <f>IF(OR($D2770="51",$D2770="52",$D2770="61"),(AF2770/'Totals and Drop Down Lists'!AB$4)*Inputs!J$38,0)</f>
        <v>0</v>
      </c>
      <c r="AW2770">
        <f>IF(OR($D2770="51",$D2770="52",$D2770="61"),(AG2770/'Totals and Drop Down Lists'!AC$4)*Inputs!K$38,0)</f>
        <v>0</v>
      </c>
      <c r="AX2770">
        <f>IF(OR($D2770="51",$D2770="52",$D2770="61"),(AH2770/'Totals and Drop Down Lists'!AD$4)*Inputs!L$38,0)</f>
        <v>0</v>
      </c>
      <c r="AY2770">
        <f>IF(OR($D2770="51",$D2770="52",$D2770="61"),0,(AA2770/'Totals and Drop Down Lists'!W$5)*Inputs!E$39)</f>
        <v>0</v>
      </c>
      <c r="AZ2770">
        <f>IF(OR($D2770="51",$D2770="52",$D2770="61"),0,(AB2770/'Totals and Drop Down Lists'!X$5)*Inputs!F$39)</f>
        <v>0</v>
      </c>
      <c r="BA2770">
        <f>IF(OR($D2770="51",$D2770="52",$D2770="61"),0,(AC2770/'Totals and Drop Down Lists'!Y$5)*Inputs!G$39)</f>
        <v>0</v>
      </c>
      <c r="BB2770">
        <f>IF(OR($D2770="51",$D2770="52",$D2770="61"),0,(AD2770/'Totals and Drop Down Lists'!Z$5)*Inputs!H$39)</f>
        <v>0</v>
      </c>
      <c r="BC2770">
        <f>IF(OR($D2770="51",$D2770="52",$D2770="61"),0,(AE2770/'Totals and Drop Down Lists'!AA$5)*Inputs!I$39)</f>
        <v>0</v>
      </c>
      <c r="BD2770">
        <f>IF(OR($D2770="51",$D2770="52",$D2770="61"),0,(AF2770/'Totals and Drop Down Lists'!AB$5)*Inputs!J$39)</f>
        <v>0</v>
      </c>
      <c r="BE2770">
        <f>IF(OR($D2770="51",$D2770="52",$D2770="61"),0,(AG2770/'Totals and Drop Down Lists'!AC$5)*Inputs!K$39)</f>
        <v>0</v>
      </c>
      <c r="BF2770">
        <f>IF(OR($D2770="51",$D2770="52",$D2770="61"),0,(AH2770/'Totals and Drop Down Lists'!AD$5)*Inputs!L$39)</f>
        <v>0</v>
      </c>
      <c r="BG2770" s="10">
        <f t="shared" si="388"/>
        <v>18125.938942882742</v>
      </c>
    </row>
    <row r="2771" spans="1:59" ht="28.8">
      <c r="A2771" s="1" t="s">
        <v>7624</v>
      </c>
      <c r="B2771" s="1" t="s">
        <v>4299</v>
      </c>
      <c r="C2771" s="1" t="s">
        <v>4306</v>
      </c>
      <c r="D2771" s="1" t="s">
        <v>25</v>
      </c>
      <c r="E2771" s="1" t="s">
        <v>4307</v>
      </c>
      <c r="F2771" s="2">
        <v>46122</v>
      </c>
      <c r="G2771" s="2">
        <v>270</v>
      </c>
      <c r="H2771" s="2">
        <v>21</v>
      </c>
      <c r="I2771" s="2">
        <v>8187</v>
      </c>
      <c r="J2771" s="2">
        <v>18357</v>
      </c>
      <c r="K2771" s="2">
        <v>5520</v>
      </c>
      <c r="L2771" s="2">
        <v>158</v>
      </c>
      <c r="M2771" s="2">
        <v>16</v>
      </c>
      <c r="N2771" s="2">
        <v>14</v>
      </c>
      <c r="O2771" s="2">
        <v>254</v>
      </c>
      <c r="P2771" s="2">
        <v>89</v>
      </c>
      <c r="Q2771" s="2">
        <v>21</v>
      </c>
      <c r="R2771" s="2">
        <v>4184</v>
      </c>
      <c r="S2771" s="2">
        <v>3202400</v>
      </c>
      <c r="T2771" s="2">
        <v>188739800</v>
      </c>
      <c r="U2771" s="2">
        <v>566</v>
      </c>
      <c r="V2771" s="2">
        <v>421</v>
      </c>
      <c r="W2771" s="2">
        <v>97</v>
      </c>
      <c r="X2771" s="2">
        <v>1241</v>
      </c>
      <c r="Y2771" s="2">
        <v>231</v>
      </c>
      <c r="Z2771" s="2">
        <v>664</v>
      </c>
      <c r="AA2771" s="9">
        <f t="shared" si="389"/>
        <v>46122</v>
      </c>
      <c r="AB2771" s="9">
        <f t="shared" si="390"/>
        <v>7896</v>
      </c>
      <c r="AC2771" s="9">
        <f t="shared" si="391"/>
        <v>4736</v>
      </c>
      <c r="AD2771" s="9">
        <f t="shared" si="392"/>
        <v>4184</v>
      </c>
      <c r="AE2771" s="44">
        <f t="shared" si="393"/>
        <v>1.1592369978298656E-4</v>
      </c>
      <c r="AF2771" s="9">
        <f t="shared" si="394"/>
        <v>723</v>
      </c>
      <c r="AG2771" s="9">
        <f t="shared" si="387"/>
        <v>895</v>
      </c>
      <c r="AH2771" s="44">
        <f t="shared" si="395"/>
        <v>1.0014090027740657E-4</v>
      </c>
      <c r="AI2771">
        <f>AA2771/'Totals and Drop Down Lists'!W$6*Inputs!E$37</f>
        <v>41839.129858565895</v>
      </c>
      <c r="AJ2771">
        <f>AB2771/'Totals and Drop Down Lists'!X$6*Inputs!F$37</f>
        <v>25980.897195048623</v>
      </c>
      <c r="AK2771">
        <f>AC2771/'Totals and Drop Down Lists'!Y$6*Inputs!G$37</f>
        <v>31221.311755991908</v>
      </c>
      <c r="AL2771">
        <f>AD2771/'Totals and Drop Down Lists'!Z$6*Inputs!H$37</f>
        <v>33545.225313654431</v>
      </c>
      <c r="AM2771">
        <f>AE2771/'Totals and Drop Down Lists'!AA$6*Inputs!I$37</f>
        <v>14431.266077126471</v>
      </c>
      <c r="AN2771">
        <f>AF2771/'Totals and Drop Down Lists'!AB$6*Inputs!J$37</f>
        <v>14428.689140469249</v>
      </c>
      <c r="AO2771">
        <f>AG2771/'Totals and Drop Down Lists'!AC$6*Inputs!K$37</f>
        <v>16668.100680287</v>
      </c>
      <c r="AP2771">
        <f>AH2771/'Totals and Drop Down Lists'!AD$6*Inputs!L$37</f>
        <v>23566.148954441771</v>
      </c>
      <c r="AQ2771">
        <f>IF(OR($D2771="51",$D2771="52",$D2771="61"),(AA2771/'Totals and Drop Down Lists'!W$4)*Inputs!E$38,0)</f>
        <v>0</v>
      </c>
      <c r="AR2771">
        <f>IF(OR($D2771="51",$D2771="52",$D2771="61"),(AB2771/'Totals and Drop Down Lists'!X$4)*Inputs!F$38,0)</f>
        <v>0</v>
      </c>
      <c r="AS2771">
        <f>IF(OR($D2771="51",$D2771="52",$D2771="61"),(AC2771/'Totals and Drop Down Lists'!Y$4)*Inputs!G$38,0)</f>
        <v>0</v>
      </c>
      <c r="AT2771">
        <f>IF(OR($D2771="51",$D2771="52",$D2771="61"),(AD2771/'Totals and Drop Down Lists'!Z$4)*Inputs!H$38,0)</f>
        <v>0</v>
      </c>
      <c r="AU2771">
        <f>IF(OR($D2771="51",$D2771="52",$D2771="61"),(AE2771/'Totals and Drop Down Lists'!AA$4)*Inputs!I$38,0)</f>
        <v>0</v>
      </c>
      <c r="AV2771">
        <f>IF(OR($D2771="51",$D2771="52",$D2771="61"),(AF2771/'Totals and Drop Down Lists'!AB$4)*Inputs!J$38,0)</f>
        <v>0</v>
      </c>
      <c r="AW2771">
        <f>IF(OR($D2771="51",$D2771="52",$D2771="61"),(AG2771/'Totals and Drop Down Lists'!AC$4)*Inputs!K$38,0)</f>
        <v>0</v>
      </c>
      <c r="AX2771">
        <f>IF(OR($D2771="51",$D2771="52",$D2771="61"),(AH2771/'Totals and Drop Down Lists'!AD$4)*Inputs!L$38,0)</f>
        <v>0</v>
      </c>
      <c r="AY2771">
        <f>IF(OR($D2771="51",$D2771="52",$D2771="61"),0,(AA2771/'Totals and Drop Down Lists'!W$5)*Inputs!E$39)</f>
        <v>0</v>
      </c>
      <c r="AZ2771">
        <f>IF(OR($D2771="51",$D2771="52",$D2771="61"),0,(AB2771/'Totals and Drop Down Lists'!X$5)*Inputs!F$39)</f>
        <v>0</v>
      </c>
      <c r="BA2771">
        <f>IF(OR($D2771="51",$D2771="52",$D2771="61"),0,(AC2771/'Totals and Drop Down Lists'!Y$5)*Inputs!G$39)</f>
        <v>0</v>
      </c>
      <c r="BB2771">
        <f>IF(OR($D2771="51",$D2771="52",$D2771="61"),0,(AD2771/'Totals and Drop Down Lists'!Z$5)*Inputs!H$39)</f>
        <v>0</v>
      </c>
      <c r="BC2771">
        <f>IF(OR($D2771="51",$D2771="52",$D2771="61"),0,(AE2771/'Totals and Drop Down Lists'!AA$5)*Inputs!I$39)</f>
        <v>0</v>
      </c>
      <c r="BD2771">
        <f>IF(OR($D2771="51",$D2771="52",$D2771="61"),0,(AF2771/'Totals and Drop Down Lists'!AB$5)*Inputs!J$39)</f>
        <v>0</v>
      </c>
      <c r="BE2771">
        <f>IF(OR($D2771="51",$D2771="52",$D2771="61"),0,(AG2771/'Totals and Drop Down Lists'!AC$5)*Inputs!K$39)</f>
        <v>0</v>
      </c>
      <c r="BF2771">
        <f>IF(OR($D2771="51",$D2771="52",$D2771="61"),0,(AH2771/'Totals and Drop Down Lists'!AD$5)*Inputs!L$39)</f>
        <v>0</v>
      </c>
      <c r="BG2771" s="10">
        <f t="shared" si="388"/>
        <v>201680.76897558532</v>
      </c>
    </row>
    <row r="2772" spans="1:59" ht="28.8">
      <c r="A2772" s="1" t="s">
        <v>7624</v>
      </c>
      <c r="B2772" s="1" t="s">
        <v>4299</v>
      </c>
      <c r="C2772" s="1" t="s">
        <v>2176</v>
      </c>
      <c r="D2772" s="1" t="s">
        <v>25</v>
      </c>
      <c r="E2772" s="1" t="s">
        <v>4308</v>
      </c>
      <c r="F2772" s="2">
        <v>11529</v>
      </c>
      <c r="G2772" s="2">
        <v>132</v>
      </c>
      <c r="H2772" s="2">
        <v>0</v>
      </c>
      <c r="I2772" s="2">
        <v>1598</v>
      </c>
      <c r="J2772" s="2">
        <v>4565</v>
      </c>
      <c r="K2772" s="2">
        <v>1243</v>
      </c>
      <c r="L2772" s="2">
        <v>18</v>
      </c>
      <c r="M2772" s="2">
        <v>14</v>
      </c>
      <c r="N2772" s="2">
        <v>0</v>
      </c>
      <c r="O2772" s="2">
        <v>27</v>
      </c>
      <c r="P2772" s="2">
        <v>0</v>
      </c>
      <c r="Q2772" s="2">
        <v>7</v>
      </c>
      <c r="R2772" s="2">
        <v>821</v>
      </c>
      <c r="S2772" s="2">
        <v>679300</v>
      </c>
      <c r="T2772" s="2">
        <v>37828300</v>
      </c>
      <c r="U2772" s="2">
        <v>86</v>
      </c>
      <c r="V2772" s="2">
        <v>89</v>
      </c>
      <c r="W2772" s="2">
        <v>14</v>
      </c>
      <c r="X2772" s="2">
        <v>384</v>
      </c>
      <c r="Y2772" s="2">
        <v>117</v>
      </c>
      <c r="Z2772" s="2">
        <v>213</v>
      </c>
      <c r="AA2772" s="9">
        <f t="shared" si="389"/>
        <v>11529</v>
      </c>
      <c r="AB2772" s="9">
        <f t="shared" si="390"/>
        <v>1466</v>
      </c>
      <c r="AC2772" s="9">
        <f t="shared" si="391"/>
        <v>887</v>
      </c>
      <c r="AD2772" s="9">
        <f t="shared" si="392"/>
        <v>821</v>
      </c>
      <c r="AE2772" s="44">
        <f t="shared" si="393"/>
        <v>2.3637267025023879E-5</v>
      </c>
      <c r="AF2772" s="9">
        <f t="shared" si="394"/>
        <v>281</v>
      </c>
      <c r="AG2772" s="9">
        <f t="shared" si="387"/>
        <v>330</v>
      </c>
      <c r="AH2772" s="44">
        <f t="shared" si="395"/>
        <v>3.3434541578200497E-5</v>
      </c>
      <c r="AI2772">
        <f>AA2772/'Totals and Drop Down Lists'!W$6*Inputs!E$37</f>
        <v>10458.421754030747</v>
      </c>
      <c r="AJ2772">
        <f>AB2772/'Totals and Drop Down Lists'!X$6*Inputs!F$37</f>
        <v>4823.7076099216411</v>
      </c>
      <c r="AK2772">
        <f>AC2772/'Totals and Drop Down Lists'!Y$6*Inputs!G$37</f>
        <v>5847.4036164621675</v>
      </c>
      <c r="AL2772">
        <f>AD2772/'Totals and Drop Down Lists'!Z$6*Inputs!H$37</f>
        <v>6582.3685426649827</v>
      </c>
      <c r="AM2772">
        <f>AE2772/'Totals and Drop Down Lists'!AA$6*Inputs!I$37</f>
        <v>2942.5880161933101</v>
      </c>
      <c r="AN2772">
        <f>AF2772/'Totals and Drop Down Lists'!AB$6*Inputs!J$37</f>
        <v>5607.8307724368724</v>
      </c>
      <c r="AO2772">
        <f>AG2772/'Totals and Drop Down Lists'!AC$6*Inputs!K$37</f>
        <v>6145.780139100234</v>
      </c>
      <c r="AP2772">
        <f>AH2772/'Totals and Drop Down Lists'!AD$6*Inputs!L$37</f>
        <v>7868.1476287178748</v>
      </c>
      <c r="AQ2772">
        <f>IF(OR($D2772="51",$D2772="52",$D2772="61"),(AA2772/'Totals and Drop Down Lists'!W$4)*Inputs!E$38,0)</f>
        <v>0</v>
      </c>
      <c r="AR2772">
        <f>IF(OR($D2772="51",$D2772="52",$D2772="61"),(AB2772/'Totals and Drop Down Lists'!X$4)*Inputs!F$38,0)</f>
        <v>0</v>
      </c>
      <c r="AS2772">
        <f>IF(OR($D2772="51",$D2772="52",$D2772="61"),(AC2772/'Totals and Drop Down Lists'!Y$4)*Inputs!G$38,0)</f>
        <v>0</v>
      </c>
      <c r="AT2772">
        <f>IF(OR($D2772="51",$D2772="52",$D2772="61"),(AD2772/'Totals and Drop Down Lists'!Z$4)*Inputs!H$38,0)</f>
        <v>0</v>
      </c>
      <c r="AU2772">
        <f>IF(OR($D2772="51",$D2772="52",$D2772="61"),(AE2772/'Totals and Drop Down Lists'!AA$4)*Inputs!I$38,0)</f>
        <v>0</v>
      </c>
      <c r="AV2772">
        <f>IF(OR($D2772="51",$D2772="52",$D2772="61"),(AF2772/'Totals and Drop Down Lists'!AB$4)*Inputs!J$38,0)</f>
        <v>0</v>
      </c>
      <c r="AW2772">
        <f>IF(OR($D2772="51",$D2772="52",$D2772="61"),(AG2772/'Totals and Drop Down Lists'!AC$4)*Inputs!K$38,0)</f>
        <v>0</v>
      </c>
      <c r="AX2772">
        <f>IF(OR($D2772="51",$D2772="52",$D2772="61"),(AH2772/'Totals and Drop Down Lists'!AD$4)*Inputs!L$38,0)</f>
        <v>0</v>
      </c>
      <c r="AY2772">
        <f>IF(OR($D2772="51",$D2772="52",$D2772="61"),0,(AA2772/'Totals and Drop Down Lists'!W$5)*Inputs!E$39)</f>
        <v>0</v>
      </c>
      <c r="AZ2772">
        <f>IF(OR($D2772="51",$D2772="52",$D2772="61"),0,(AB2772/'Totals and Drop Down Lists'!X$5)*Inputs!F$39)</f>
        <v>0</v>
      </c>
      <c r="BA2772">
        <f>IF(OR($D2772="51",$D2772="52",$D2772="61"),0,(AC2772/'Totals and Drop Down Lists'!Y$5)*Inputs!G$39)</f>
        <v>0</v>
      </c>
      <c r="BB2772">
        <f>IF(OR($D2772="51",$D2772="52",$D2772="61"),0,(AD2772/'Totals and Drop Down Lists'!Z$5)*Inputs!H$39)</f>
        <v>0</v>
      </c>
      <c r="BC2772">
        <f>IF(OR($D2772="51",$D2772="52",$D2772="61"),0,(AE2772/'Totals and Drop Down Lists'!AA$5)*Inputs!I$39)</f>
        <v>0</v>
      </c>
      <c r="BD2772">
        <f>IF(OR($D2772="51",$D2772="52",$D2772="61"),0,(AF2772/'Totals and Drop Down Lists'!AB$5)*Inputs!J$39)</f>
        <v>0</v>
      </c>
      <c r="BE2772">
        <f>IF(OR($D2772="51",$D2772="52",$D2772="61"),0,(AG2772/'Totals and Drop Down Lists'!AC$5)*Inputs!K$39)</f>
        <v>0</v>
      </c>
      <c r="BF2772">
        <f>IF(OR($D2772="51",$D2772="52",$D2772="61"),0,(AH2772/'Totals and Drop Down Lists'!AD$5)*Inputs!L$39)</f>
        <v>0</v>
      </c>
      <c r="BG2772" s="10">
        <f t="shared" si="388"/>
        <v>50276.248079527832</v>
      </c>
    </row>
    <row r="2773" spans="1:59" ht="28.8">
      <c r="A2773" s="1" t="s">
        <v>7624</v>
      </c>
      <c r="B2773" s="1" t="s">
        <v>4299</v>
      </c>
      <c r="C2773" s="1" t="s">
        <v>2599</v>
      </c>
      <c r="D2773" s="1" t="s">
        <v>58</v>
      </c>
      <c r="E2773" s="1" t="s">
        <v>4309</v>
      </c>
      <c r="F2773" s="2">
        <v>41639</v>
      </c>
      <c r="G2773" s="2">
        <v>277</v>
      </c>
      <c r="H2773" s="2">
        <v>0</v>
      </c>
      <c r="I2773" s="2">
        <v>5464</v>
      </c>
      <c r="J2773" s="2">
        <v>16065</v>
      </c>
      <c r="K2773" s="2">
        <v>3010</v>
      </c>
      <c r="L2773" s="2">
        <v>232</v>
      </c>
      <c r="M2773" s="2">
        <v>25</v>
      </c>
      <c r="N2773" s="2">
        <v>0</v>
      </c>
      <c r="O2773" s="2">
        <v>97</v>
      </c>
      <c r="P2773" s="2">
        <v>21</v>
      </c>
      <c r="Q2773" s="2">
        <v>0</v>
      </c>
      <c r="R2773" s="2">
        <v>2091</v>
      </c>
      <c r="S2773" s="2">
        <v>1458200</v>
      </c>
      <c r="T2773" s="2">
        <v>104009600</v>
      </c>
      <c r="U2773" s="2">
        <v>194</v>
      </c>
      <c r="V2773" s="2">
        <v>393</v>
      </c>
      <c r="W2773" s="2">
        <v>58</v>
      </c>
      <c r="X2773" s="2">
        <v>774</v>
      </c>
      <c r="Y2773" s="2">
        <v>93</v>
      </c>
      <c r="Z2773" s="2">
        <v>385</v>
      </c>
      <c r="AA2773" s="9">
        <f t="shared" si="389"/>
        <v>41639</v>
      </c>
      <c r="AB2773" s="9">
        <f t="shared" si="390"/>
        <v>5187</v>
      </c>
      <c r="AC2773" s="9">
        <f t="shared" si="391"/>
        <v>2466</v>
      </c>
      <c r="AD2773" s="9">
        <f t="shared" si="392"/>
        <v>2091</v>
      </c>
      <c r="AE2773" s="44">
        <f t="shared" si="393"/>
        <v>3.9386559620341805E-5</v>
      </c>
      <c r="AF2773" s="9">
        <f t="shared" si="394"/>
        <v>323</v>
      </c>
      <c r="AG2773" s="9">
        <f t="shared" si="387"/>
        <v>478</v>
      </c>
      <c r="AH2773" s="44">
        <f t="shared" si="395"/>
        <v>3.3324584914832662E-5</v>
      </c>
      <c r="AI2773">
        <f>AA2773/'Totals and Drop Down Lists'!W$6*Inputs!E$37</f>
        <v>37772.419413313066</v>
      </c>
      <c r="AJ2773">
        <f>AB2773/'Totals and Drop Down Lists'!X$6*Inputs!F$37</f>
        <v>17067.238316960131</v>
      </c>
      <c r="AK2773">
        <f>AC2773/'Totals and Drop Down Lists'!Y$6*Inputs!G$37</f>
        <v>16256.704981054909</v>
      </c>
      <c r="AL2773">
        <f>AD2773/'Totals and Drop Down Lists'!Z$6*Inputs!H$37</f>
        <v>16764.595155557221</v>
      </c>
      <c r="AM2773">
        <f>AE2773/'Totals and Drop Down Lists'!AA$6*Inputs!I$37</f>
        <v>4903.2072199888362</v>
      </c>
      <c r="AN2773">
        <f>AF2773/'Totals and Drop Down Lists'!AB$6*Inputs!J$37</f>
        <v>6446.0118843313521</v>
      </c>
      <c r="AO2773">
        <f>AG2773/'Totals and Drop Down Lists'!AC$6*Inputs!K$37</f>
        <v>8902.0694136057937</v>
      </c>
      <c r="AP2773">
        <f>AH2773/'Totals and Drop Down Lists'!AD$6*Inputs!L$37</f>
        <v>7842.2715371281074</v>
      </c>
      <c r="AQ2773">
        <f>IF(OR($D2773="51",$D2773="52",$D2773="61"),(AA2773/'Totals and Drop Down Lists'!W$4)*Inputs!E$38,0)</f>
        <v>0</v>
      </c>
      <c r="AR2773">
        <f>IF(OR($D2773="51",$D2773="52",$D2773="61"),(AB2773/'Totals and Drop Down Lists'!X$4)*Inputs!F$38,0)</f>
        <v>0</v>
      </c>
      <c r="AS2773">
        <f>IF(OR($D2773="51",$D2773="52",$D2773="61"),(AC2773/'Totals and Drop Down Lists'!Y$4)*Inputs!G$38,0)</f>
        <v>0</v>
      </c>
      <c r="AT2773">
        <f>IF(OR($D2773="51",$D2773="52",$D2773="61"),(AD2773/'Totals and Drop Down Lists'!Z$4)*Inputs!H$38,0)</f>
        <v>0</v>
      </c>
      <c r="AU2773">
        <f>IF(OR($D2773="51",$D2773="52",$D2773="61"),(AE2773/'Totals and Drop Down Lists'!AA$4)*Inputs!I$38,0)</f>
        <v>0</v>
      </c>
      <c r="AV2773">
        <f>IF(OR($D2773="51",$D2773="52",$D2773="61"),(AF2773/'Totals and Drop Down Lists'!AB$4)*Inputs!J$38,0)</f>
        <v>0</v>
      </c>
      <c r="AW2773">
        <f>IF(OR($D2773="51",$D2773="52",$D2773="61"),(AG2773/'Totals and Drop Down Lists'!AC$4)*Inputs!K$38,0)</f>
        <v>0</v>
      </c>
      <c r="AX2773">
        <f>IF(OR($D2773="51",$D2773="52",$D2773="61"),(AH2773/'Totals and Drop Down Lists'!AD$4)*Inputs!L$38,0)</f>
        <v>0</v>
      </c>
      <c r="AY2773">
        <f>IF(OR($D2773="51",$D2773="52",$D2773="61"),0,(AA2773/'Totals and Drop Down Lists'!W$5)*Inputs!E$39)</f>
        <v>0</v>
      </c>
      <c r="AZ2773">
        <f>IF(OR($D2773="51",$D2773="52",$D2773="61"),0,(AB2773/'Totals and Drop Down Lists'!X$5)*Inputs!F$39)</f>
        <v>0</v>
      </c>
      <c r="BA2773">
        <f>IF(OR($D2773="51",$D2773="52",$D2773="61"),0,(AC2773/'Totals and Drop Down Lists'!Y$5)*Inputs!G$39)</f>
        <v>0</v>
      </c>
      <c r="BB2773">
        <f>IF(OR($D2773="51",$D2773="52",$D2773="61"),0,(AD2773/'Totals and Drop Down Lists'!Z$5)*Inputs!H$39)</f>
        <v>0</v>
      </c>
      <c r="BC2773">
        <f>IF(OR($D2773="51",$D2773="52",$D2773="61"),0,(AE2773/'Totals and Drop Down Lists'!AA$5)*Inputs!I$39)</f>
        <v>0</v>
      </c>
      <c r="BD2773">
        <f>IF(OR($D2773="51",$D2773="52",$D2773="61"),0,(AF2773/'Totals and Drop Down Lists'!AB$5)*Inputs!J$39)</f>
        <v>0</v>
      </c>
      <c r="BE2773">
        <f>IF(OR($D2773="51",$D2773="52",$D2773="61"),0,(AG2773/'Totals and Drop Down Lists'!AC$5)*Inputs!K$39)</f>
        <v>0</v>
      </c>
      <c r="BF2773">
        <f>IF(OR($D2773="51",$D2773="52",$D2773="61"),0,(AH2773/'Totals and Drop Down Lists'!AD$5)*Inputs!L$39)</f>
        <v>0</v>
      </c>
      <c r="BG2773" s="10">
        <f t="shared" si="388"/>
        <v>115954.51792193943</v>
      </c>
    </row>
    <row r="2774" spans="1:59" ht="28.8">
      <c r="A2774" s="1" t="s">
        <v>7624</v>
      </c>
      <c r="B2774" s="1" t="s">
        <v>4299</v>
      </c>
      <c r="C2774" s="1" t="s">
        <v>2604</v>
      </c>
      <c r="D2774" s="1" t="s">
        <v>25</v>
      </c>
      <c r="E2774" s="1" t="s">
        <v>4310</v>
      </c>
      <c r="F2774" s="2">
        <v>16592</v>
      </c>
      <c r="G2774" s="2">
        <v>62</v>
      </c>
      <c r="H2774" s="2">
        <v>3</v>
      </c>
      <c r="I2774" s="2">
        <v>2321</v>
      </c>
      <c r="J2774" s="2">
        <v>6341</v>
      </c>
      <c r="K2774" s="2">
        <v>1487</v>
      </c>
      <c r="L2774" s="2">
        <v>76</v>
      </c>
      <c r="M2774" s="2">
        <v>29</v>
      </c>
      <c r="N2774" s="2">
        <v>5</v>
      </c>
      <c r="O2774" s="2">
        <v>83</v>
      </c>
      <c r="P2774" s="2">
        <v>0</v>
      </c>
      <c r="Q2774" s="2">
        <v>5</v>
      </c>
      <c r="R2774" s="2">
        <v>1068</v>
      </c>
      <c r="S2774" s="2">
        <v>699500</v>
      </c>
      <c r="T2774" s="2">
        <v>51256200</v>
      </c>
      <c r="U2774" s="2">
        <v>159</v>
      </c>
      <c r="V2774" s="2">
        <v>113</v>
      </c>
      <c r="W2774" s="2">
        <v>19</v>
      </c>
      <c r="X2774" s="2">
        <v>362</v>
      </c>
      <c r="Y2774" s="2">
        <v>29</v>
      </c>
      <c r="Z2774" s="2">
        <v>184</v>
      </c>
      <c r="AA2774" s="9">
        <f t="shared" si="389"/>
        <v>16592</v>
      </c>
      <c r="AB2774" s="9">
        <f t="shared" si="390"/>
        <v>2256</v>
      </c>
      <c r="AC2774" s="9">
        <f t="shared" si="391"/>
        <v>1266</v>
      </c>
      <c r="AD2774" s="9">
        <f t="shared" si="392"/>
        <v>1068</v>
      </c>
      <c r="AE2774" s="44">
        <f t="shared" si="393"/>
        <v>2.4353420623267877E-5</v>
      </c>
      <c r="AF2774" s="9">
        <f t="shared" si="394"/>
        <v>230</v>
      </c>
      <c r="AG2774" s="9">
        <f t="shared" si="387"/>
        <v>213</v>
      </c>
      <c r="AH2774" s="44">
        <f t="shared" si="395"/>
        <v>1.8585913221578384E-5</v>
      </c>
      <c r="AI2774">
        <f>AA2774/'Totals and Drop Down Lists'!W$6*Inputs!E$37</f>
        <v>15051.273635430494</v>
      </c>
      <c r="AJ2774">
        <f>AB2774/'Totals and Drop Down Lists'!X$6*Inputs!F$37</f>
        <v>7423.1134842996062</v>
      </c>
      <c r="AK2774">
        <f>AC2774/'Totals and Drop Down Lists'!Y$6*Inputs!G$37</f>
        <v>8345.8996374758772</v>
      </c>
      <c r="AL2774">
        <f>AD2774/'Totals and Drop Down Lists'!Z$6*Inputs!H$37</f>
        <v>8562.6913563534727</v>
      </c>
      <c r="AM2774">
        <f>AE2774/'Totals and Drop Down Lists'!AA$6*Inputs!I$37</f>
        <v>3031.7415123955379</v>
      </c>
      <c r="AN2774">
        <f>AF2774/'Totals and Drop Down Lists'!AB$6*Inputs!J$37</f>
        <v>4590.0394222792911</v>
      </c>
      <c r="AO2774">
        <f>AG2774/'Totals and Drop Down Lists'!AC$6*Inputs!K$37</f>
        <v>3966.8217261465147</v>
      </c>
      <c r="AP2774">
        <f>AH2774/'Totals and Drop Down Lists'!AD$6*Inputs!L$37</f>
        <v>4373.8212680405131</v>
      </c>
      <c r="AQ2774">
        <f>IF(OR($D2774="51",$D2774="52",$D2774="61"),(AA2774/'Totals and Drop Down Lists'!W$4)*Inputs!E$38,0)</f>
        <v>0</v>
      </c>
      <c r="AR2774">
        <f>IF(OR($D2774="51",$D2774="52",$D2774="61"),(AB2774/'Totals and Drop Down Lists'!X$4)*Inputs!F$38,0)</f>
        <v>0</v>
      </c>
      <c r="AS2774">
        <f>IF(OR($D2774="51",$D2774="52",$D2774="61"),(AC2774/'Totals and Drop Down Lists'!Y$4)*Inputs!G$38,0)</f>
        <v>0</v>
      </c>
      <c r="AT2774">
        <f>IF(OR($D2774="51",$D2774="52",$D2774="61"),(AD2774/'Totals and Drop Down Lists'!Z$4)*Inputs!H$38,0)</f>
        <v>0</v>
      </c>
      <c r="AU2774">
        <f>IF(OR($D2774="51",$D2774="52",$D2774="61"),(AE2774/'Totals and Drop Down Lists'!AA$4)*Inputs!I$38,0)</f>
        <v>0</v>
      </c>
      <c r="AV2774">
        <f>IF(OR($D2774="51",$D2774="52",$D2774="61"),(AF2774/'Totals and Drop Down Lists'!AB$4)*Inputs!J$38,0)</f>
        <v>0</v>
      </c>
      <c r="AW2774">
        <f>IF(OR($D2774="51",$D2774="52",$D2774="61"),(AG2774/'Totals and Drop Down Lists'!AC$4)*Inputs!K$38,0)</f>
        <v>0</v>
      </c>
      <c r="AX2774">
        <f>IF(OR($D2774="51",$D2774="52",$D2774="61"),(AH2774/'Totals and Drop Down Lists'!AD$4)*Inputs!L$38,0)</f>
        <v>0</v>
      </c>
      <c r="AY2774">
        <f>IF(OR($D2774="51",$D2774="52",$D2774="61"),0,(AA2774/'Totals and Drop Down Lists'!W$5)*Inputs!E$39)</f>
        <v>0</v>
      </c>
      <c r="AZ2774">
        <f>IF(OR($D2774="51",$D2774="52",$D2774="61"),0,(AB2774/'Totals and Drop Down Lists'!X$5)*Inputs!F$39)</f>
        <v>0</v>
      </c>
      <c r="BA2774">
        <f>IF(OR($D2774="51",$D2774="52",$D2774="61"),0,(AC2774/'Totals and Drop Down Lists'!Y$5)*Inputs!G$39)</f>
        <v>0</v>
      </c>
      <c r="BB2774">
        <f>IF(OR($D2774="51",$D2774="52",$D2774="61"),0,(AD2774/'Totals and Drop Down Lists'!Z$5)*Inputs!H$39)</f>
        <v>0</v>
      </c>
      <c r="BC2774">
        <f>IF(OR($D2774="51",$D2774="52",$D2774="61"),0,(AE2774/'Totals and Drop Down Lists'!AA$5)*Inputs!I$39)</f>
        <v>0</v>
      </c>
      <c r="BD2774">
        <f>IF(OR($D2774="51",$D2774="52",$D2774="61"),0,(AF2774/'Totals and Drop Down Lists'!AB$5)*Inputs!J$39)</f>
        <v>0</v>
      </c>
      <c r="BE2774">
        <f>IF(OR($D2774="51",$D2774="52",$D2774="61"),0,(AG2774/'Totals and Drop Down Lists'!AC$5)*Inputs!K$39)</f>
        <v>0</v>
      </c>
      <c r="BF2774">
        <f>IF(OR($D2774="51",$D2774="52",$D2774="61"),0,(AH2774/'Totals and Drop Down Lists'!AD$5)*Inputs!L$39)</f>
        <v>0</v>
      </c>
      <c r="BG2774" s="10">
        <f t="shared" si="388"/>
        <v>55345.402042421309</v>
      </c>
    </row>
    <row r="2775" spans="1:59" ht="28.8">
      <c r="A2775" s="1" t="s">
        <v>7624</v>
      </c>
      <c r="B2775" s="1" t="s">
        <v>4299</v>
      </c>
      <c r="C2775" s="1" t="s">
        <v>4311</v>
      </c>
      <c r="D2775" s="1" t="s">
        <v>25</v>
      </c>
      <c r="E2775" s="1" t="s">
        <v>4312</v>
      </c>
      <c r="F2775" s="2">
        <v>77897</v>
      </c>
      <c r="G2775" s="2">
        <v>7354</v>
      </c>
      <c r="H2775" s="2">
        <v>998</v>
      </c>
      <c r="I2775" s="2">
        <v>17968</v>
      </c>
      <c r="J2775" s="2">
        <v>30010</v>
      </c>
      <c r="K2775" s="2">
        <v>14729</v>
      </c>
      <c r="L2775" s="2">
        <v>120</v>
      </c>
      <c r="M2775" s="2">
        <v>36</v>
      </c>
      <c r="N2775" s="2">
        <v>0</v>
      </c>
      <c r="O2775" s="2">
        <v>402</v>
      </c>
      <c r="P2775" s="2">
        <v>110</v>
      </c>
      <c r="Q2775" s="2">
        <v>0</v>
      </c>
      <c r="R2775" s="2">
        <v>2933</v>
      </c>
      <c r="S2775" s="2">
        <v>10555700</v>
      </c>
      <c r="T2775" s="2">
        <v>439729700</v>
      </c>
      <c r="U2775" s="2">
        <v>925</v>
      </c>
      <c r="V2775" s="2">
        <v>643</v>
      </c>
      <c r="W2775" s="2">
        <v>90</v>
      </c>
      <c r="X2775" s="2">
        <v>4425</v>
      </c>
      <c r="Y2775" s="2">
        <v>384</v>
      </c>
      <c r="Z2775" s="2">
        <v>3267</v>
      </c>
      <c r="AA2775" s="9">
        <f t="shared" si="389"/>
        <v>77897</v>
      </c>
      <c r="AB2775" s="9">
        <f t="shared" si="390"/>
        <v>9616</v>
      </c>
      <c r="AC2775" s="9">
        <f t="shared" si="391"/>
        <v>3601</v>
      </c>
      <c r="AD2775" s="9">
        <f t="shared" si="392"/>
        <v>2933</v>
      </c>
      <c r="AE2775" s="44">
        <f t="shared" si="393"/>
        <v>5.0486622153448528E-4</v>
      </c>
      <c r="AF2775" s="9">
        <f t="shared" si="394"/>
        <v>3692</v>
      </c>
      <c r="AG2775" s="9">
        <f t="shared" si="387"/>
        <v>3651</v>
      </c>
      <c r="AH2775" s="44">
        <f t="shared" si="395"/>
        <v>6.6676099498650331E-4</v>
      </c>
      <c r="AI2775">
        <f>AA2775/'Totals and Drop Down Lists'!W$6*Inputs!E$37</f>
        <v>70663.516295752735</v>
      </c>
      <c r="AJ2775">
        <f>AB2775/'Totals and Drop Down Lists'!X$6*Inputs!F$37</f>
        <v>31640.36314939052</v>
      </c>
      <c r="AK2775">
        <f>AC2775/'Totals and Drop Down Lists'!Y$6*Inputs!G$37</f>
        <v>23739.008368523409</v>
      </c>
      <c r="AL2775">
        <f>AD2775/'Totals and Drop Down Lists'!Z$6*Inputs!H$37</f>
        <v>23515.331224892074</v>
      </c>
      <c r="AM2775">
        <f>AE2775/'Totals and Drop Down Lists'!AA$6*Inputs!I$37</f>
        <v>62850.46793672935</v>
      </c>
      <c r="AN2775">
        <f>AF2775/'Totals and Drop Down Lists'!AB$6*Inputs!J$37</f>
        <v>73680.111074152781</v>
      </c>
      <c r="AO2775">
        <f>AG2775/'Totals and Drop Down Lists'!AC$6*Inputs!K$37</f>
        <v>67994.676629863505</v>
      </c>
      <c r="AP2775">
        <f>AH2775/'Totals and Drop Down Lists'!AD$6*Inputs!L$37</f>
        <v>156908.80430809199</v>
      </c>
      <c r="AQ2775">
        <f>IF(OR($D2775="51",$D2775="52",$D2775="61"),(AA2775/'Totals and Drop Down Lists'!W$4)*Inputs!E$38,0)</f>
        <v>0</v>
      </c>
      <c r="AR2775">
        <f>IF(OR($D2775="51",$D2775="52",$D2775="61"),(AB2775/'Totals and Drop Down Lists'!X$4)*Inputs!F$38,0)</f>
        <v>0</v>
      </c>
      <c r="AS2775">
        <f>IF(OR($D2775="51",$D2775="52",$D2775="61"),(AC2775/'Totals and Drop Down Lists'!Y$4)*Inputs!G$38,0)</f>
        <v>0</v>
      </c>
      <c r="AT2775">
        <f>IF(OR($D2775="51",$D2775="52",$D2775="61"),(AD2775/'Totals and Drop Down Lists'!Z$4)*Inputs!H$38,0)</f>
        <v>0</v>
      </c>
      <c r="AU2775">
        <f>IF(OR($D2775="51",$D2775="52",$D2775="61"),(AE2775/'Totals and Drop Down Lists'!AA$4)*Inputs!I$38,0)</f>
        <v>0</v>
      </c>
      <c r="AV2775">
        <f>IF(OR($D2775="51",$D2775="52",$D2775="61"),(AF2775/'Totals and Drop Down Lists'!AB$4)*Inputs!J$38,0)</f>
        <v>0</v>
      </c>
      <c r="AW2775">
        <f>IF(OR($D2775="51",$D2775="52",$D2775="61"),(AG2775/'Totals and Drop Down Lists'!AC$4)*Inputs!K$38,0)</f>
        <v>0</v>
      </c>
      <c r="AX2775">
        <f>IF(OR($D2775="51",$D2775="52",$D2775="61"),(AH2775/'Totals and Drop Down Lists'!AD$4)*Inputs!L$38,0)</f>
        <v>0</v>
      </c>
      <c r="AY2775">
        <f>IF(OR($D2775="51",$D2775="52",$D2775="61"),0,(AA2775/'Totals and Drop Down Lists'!W$5)*Inputs!E$39)</f>
        <v>0</v>
      </c>
      <c r="AZ2775">
        <f>IF(OR($D2775="51",$D2775="52",$D2775="61"),0,(AB2775/'Totals and Drop Down Lists'!X$5)*Inputs!F$39)</f>
        <v>0</v>
      </c>
      <c r="BA2775">
        <f>IF(OR($D2775="51",$D2775="52",$D2775="61"),0,(AC2775/'Totals and Drop Down Lists'!Y$5)*Inputs!G$39)</f>
        <v>0</v>
      </c>
      <c r="BB2775">
        <f>IF(OR($D2775="51",$D2775="52",$D2775="61"),0,(AD2775/'Totals and Drop Down Lists'!Z$5)*Inputs!H$39)</f>
        <v>0</v>
      </c>
      <c r="BC2775">
        <f>IF(OR($D2775="51",$D2775="52",$D2775="61"),0,(AE2775/'Totals and Drop Down Lists'!AA$5)*Inputs!I$39)</f>
        <v>0</v>
      </c>
      <c r="BD2775">
        <f>IF(OR($D2775="51",$D2775="52",$D2775="61"),0,(AF2775/'Totals and Drop Down Lists'!AB$5)*Inputs!J$39)</f>
        <v>0</v>
      </c>
      <c r="BE2775">
        <f>IF(OR($D2775="51",$D2775="52",$D2775="61"),0,(AG2775/'Totals and Drop Down Lists'!AC$5)*Inputs!K$39)</f>
        <v>0</v>
      </c>
      <c r="BF2775">
        <f>IF(OR($D2775="51",$D2775="52",$D2775="61"),0,(AH2775/'Totals and Drop Down Lists'!AD$5)*Inputs!L$39)</f>
        <v>0</v>
      </c>
      <c r="BG2775" s="10">
        <f t="shared" si="388"/>
        <v>510992.27898739633</v>
      </c>
    </row>
    <row r="2776" spans="1:59">
      <c r="A2776" s="1" t="s">
        <v>7625</v>
      </c>
      <c r="B2776" s="1" t="s">
        <v>6446</v>
      </c>
      <c r="C2776" s="1" t="s">
        <v>6447</v>
      </c>
      <c r="D2776" s="1" t="s">
        <v>7</v>
      </c>
      <c r="E2776" s="1" t="s">
        <v>6448</v>
      </c>
      <c r="F2776" s="2">
        <v>393709</v>
      </c>
      <c r="G2776" s="2">
        <v>5502</v>
      </c>
      <c r="H2776" s="2">
        <v>1126</v>
      </c>
      <c r="I2776" s="2">
        <v>77516</v>
      </c>
      <c r="J2776" s="2">
        <v>163507</v>
      </c>
      <c r="K2776" s="2">
        <v>76313</v>
      </c>
      <c r="L2776" s="2">
        <v>1137</v>
      </c>
      <c r="M2776" s="2">
        <v>125</v>
      </c>
      <c r="N2776" s="2">
        <v>31</v>
      </c>
      <c r="O2776" s="2">
        <v>2924</v>
      </c>
      <c r="P2776" s="2">
        <v>752</v>
      </c>
      <c r="Q2776" s="2">
        <v>92</v>
      </c>
      <c r="R2776" s="2">
        <v>17734</v>
      </c>
      <c r="S2776" s="2">
        <v>56772900</v>
      </c>
      <c r="T2776" s="2">
        <v>2814692700</v>
      </c>
      <c r="U2776" s="2">
        <v>8313</v>
      </c>
      <c r="V2776" s="2">
        <v>5250</v>
      </c>
      <c r="W2776" s="2">
        <v>475</v>
      </c>
      <c r="X2776" s="2">
        <v>17795</v>
      </c>
      <c r="Y2776" s="2">
        <v>1845</v>
      </c>
      <c r="Z2776" s="2">
        <v>11110</v>
      </c>
      <c r="AA2776" s="9">
        <f t="shared" si="389"/>
        <v>393709</v>
      </c>
      <c r="AB2776" s="9">
        <f t="shared" si="390"/>
        <v>70888</v>
      </c>
      <c r="AC2776" s="9">
        <f t="shared" si="391"/>
        <v>22795</v>
      </c>
      <c r="AD2776" s="9">
        <f t="shared" si="392"/>
        <v>17734</v>
      </c>
      <c r="AE2776" s="44">
        <f t="shared" si="393"/>
        <v>2.4874621966771838E-3</v>
      </c>
      <c r="AF2776" s="9">
        <f t="shared" si="394"/>
        <v>12070</v>
      </c>
      <c r="AG2776" s="9">
        <f t="shared" si="387"/>
        <v>12955</v>
      </c>
      <c r="AH2776" s="44">
        <f t="shared" si="395"/>
        <v>2.2498350594709181E-3</v>
      </c>
      <c r="AI2776">
        <f>AA2776/'Totals and Drop Down Lists'!W$6*Inputs!E$37</f>
        <v>357149.34255856468</v>
      </c>
      <c r="AJ2776">
        <f>AB2776/'Totals and Drop Down Lists'!X$6*Inputs!F$37</f>
        <v>233248.96661127239</v>
      </c>
      <c r="AK2776">
        <f>AC2776/'Totals and Drop Down Lists'!Y$6*Inputs!G$37</f>
        <v>150272.33983906999</v>
      </c>
      <c r="AL2776">
        <f>AD2776/'Totals and Drop Down Lists'!Z$6*Inputs!H$37</f>
        <v>142182.36752207164</v>
      </c>
      <c r="AM2776">
        <f>AE2776/'Totals and Drop Down Lists'!AA$6*Inputs!I$37</f>
        <v>309662.55290542723</v>
      </c>
      <c r="AN2776">
        <f>AF2776/'Totals and Drop Down Lists'!AB$6*Inputs!J$37</f>
        <v>240877.28620396103</v>
      </c>
      <c r="AO2776">
        <f>AG2776/'Totals and Drop Down Lists'!AC$6*Inputs!K$37</f>
        <v>241268.42940013192</v>
      </c>
      <c r="AP2776">
        <f>AH2776/'Totals and Drop Down Lists'!AD$6*Inputs!L$37</f>
        <v>529453.47992222104</v>
      </c>
      <c r="AQ2776">
        <f>IF(OR($D2776="51",$D2776="52",$D2776="61"),(AA2776/'Totals and Drop Down Lists'!W$4)*Inputs!E$38,0)</f>
        <v>0</v>
      </c>
      <c r="AR2776">
        <f>IF(OR($D2776="51",$D2776="52",$D2776="61"),(AB2776/'Totals and Drop Down Lists'!X$4)*Inputs!F$38,0)</f>
        <v>0</v>
      </c>
      <c r="AS2776">
        <f>IF(OR($D2776="51",$D2776="52",$D2776="61"),(AC2776/'Totals and Drop Down Lists'!Y$4)*Inputs!G$38,0)</f>
        <v>0</v>
      </c>
      <c r="AT2776">
        <f>IF(OR($D2776="51",$D2776="52",$D2776="61"),(AD2776/'Totals and Drop Down Lists'!Z$4)*Inputs!H$38,0)</f>
        <v>0</v>
      </c>
      <c r="AU2776">
        <f>IF(OR($D2776="51",$D2776="52",$D2776="61"),(AE2776/'Totals and Drop Down Lists'!AA$4)*Inputs!I$38,0)</f>
        <v>0</v>
      </c>
      <c r="AV2776">
        <f>IF(OR($D2776="51",$D2776="52",$D2776="61"),(AF2776/'Totals and Drop Down Lists'!AB$4)*Inputs!J$38,0)</f>
        <v>0</v>
      </c>
      <c r="AW2776">
        <f>IF(OR($D2776="51",$D2776="52",$D2776="61"),(AG2776/'Totals and Drop Down Lists'!AC$4)*Inputs!K$38,0)</f>
        <v>0</v>
      </c>
      <c r="AX2776">
        <f>IF(OR($D2776="51",$D2776="52",$D2776="61"),(AH2776/'Totals and Drop Down Lists'!AD$4)*Inputs!L$38,0)</f>
        <v>0</v>
      </c>
      <c r="AY2776">
        <f>IF(OR($D2776="51",$D2776="52",$D2776="61"),0,(AA2776/'Totals and Drop Down Lists'!W$5)*Inputs!E$39)</f>
        <v>0</v>
      </c>
      <c r="AZ2776">
        <f>IF(OR($D2776="51",$D2776="52",$D2776="61"),0,(AB2776/'Totals and Drop Down Lists'!X$5)*Inputs!F$39)</f>
        <v>0</v>
      </c>
      <c r="BA2776">
        <f>IF(OR($D2776="51",$D2776="52",$D2776="61"),0,(AC2776/'Totals and Drop Down Lists'!Y$5)*Inputs!G$39)</f>
        <v>0</v>
      </c>
      <c r="BB2776">
        <f>IF(OR($D2776="51",$D2776="52",$D2776="61"),0,(AD2776/'Totals and Drop Down Lists'!Z$5)*Inputs!H$39)</f>
        <v>0</v>
      </c>
      <c r="BC2776">
        <f>IF(OR($D2776="51",$D2776="52",$D2776="61"),0,(AE2776/'Totals and Drop Down Lists'!AA$5)*Inputs!I$39)</f>
        <v>0</v>
      </c>
      <c r="BD2776">
        <f>IF(OR($D2776="51",$D2776="52",$D2776="61"),0,(AF2776/'Totals and Drop Down Lists'!AB$5)*Inputs!J$39)</f>
        <v>0</v>
      </c>
      <c r="BE2776">
        <f>IF(OR($D2776="51",$D2776="52",$D2776="61"),0,(AG2776/'Totals and Drop Down Lists'!AC$5)*Inputs!K$39)</f>
        <v>0</v>
      </c>
      <c r="BF2776">
        <f>IF(OR($D2776="51",$D2776="52",$D2776="61"),0,(AH2776/'Totals and Drop Down Lists'!AD$5)*Inputs!L$39)</f>
        <v>0</v>
      </c>
      <c r="BG2776" s="10">
        <f t="shared" si="388"/>
        <v>2204114.7649627202</v>
      </c>
    </row>
    <row r="2777" spans="1:59">
      <c r="A2777" s="1" t="s">
        <v>7625</v>
      </c>
      <c r="B2777" s="1" t="s">
        <v>6446</v>
      </c>
      <c r="C2777" s="1" t="s">
        <v>6449</v>
      </c>
      <c r="D2777" s="1" t="s">
        <v>15</v>
      </c>
      <c r="E2777" s="1" t="s">
        <v>6450</v>
      </c>
      <c r="F2777" s="2">
        <v>222292</v>
      </c>
      <c r="G2777" s="2">
        <v>1400</v>
      </c>
      <c r="H2777" s="2">
        <v>122</v>
      </c>
      <c r="I2777" s="2">
        <v>19050</v>
      </c>
      <c r="J2777" s="2">
        <v>80945</v>
      </c>
      <c r="K2777" s="2">
        <v>19112</v>
      </c>
      <c r="L2777" s="2">
        <v>611</v>
      </c>
      <c r="M2777" s="2">
        <v>40</v>
      </c>
      <c r="N2777" s="2">
        <v>87</v>
      </c>
      <c r="O2777" s="2">
        <v>725</v>
      </c>
      <c r="P2777" s="2">
        <v>144</v>
      </c>
      <c r="Q2777" s="2">
        <v>0</v>
      </c>
      <c r="R2777" s="2">
        <v>2952</v>
      </c>
      <c r="S2777" s="2">
        <v>16180500</v>
      </c>
      <c r="T2777" s="2">
        <v>855872600</v>
      </c>
      <c r="U2777" s="2">
        <v>1090</v>
      </c>
      <c r="V2777" s="2">
        <v>670</v>
      </c>
      <c r="W2777" s="2">
        <v>186</v>
      </c>
      <c r="X2777" s="2">
        <v>2619</v>
      </c>
      <c r="Y2777" s="2">
        <v>174</v>
      </c>
      <c r="Z2777" s="2">
        <v>1629</v>
      </c>
      <c r="AA2777" s="9">
        <f t="shared" si="389"/>
        <v>222292</v>
      </c>
      <c r="AB2777" s="9">
        <f t="shared" si="390"/>
        <v>17528</v>
      </c>
      <c r="AC2777" s="9">
        <f t="shared" si="391"/>
        <v>4559</v>
      </c>
      <c r="AD2777" s="9">
        <f t="shared" si="392"/>
        <v>2952</v>
      </c>
      <c r="AE2777" s="44">
        <f t="shared" si="393"/>
        <v>3.1515052288485422E-4</v>
      </c>
      <c r="AF2777" s="9">
        <f t="shared" si="394"/>
        <v>1763</v>
      </c>
      <c r="AG2777" s="9">
        <f t="shared" si="387"/>
        <v>1803</v>
      </c>
      <c r="AH2777" s="44">
        <f t="shared" si="395"/>
        <v>1.5840282489703022E-4</v>
      </c>
      <c r="AI2777">
        <f>AA2777/'Totals and Drop Down Lists'!W$6*Inputs!E$37</f>
        <v>201650.05538615692</v>
      </c>
      <c r="AJ2777">
        <f>AB2777/'Totals and Drop Down Lists'!X$6*Inputs!F$37</f>
        <v>57673.906539363248</v>
      </c>
      <c r="AK2777">
        <f>AC2777/'Totals and Drop Down Lists'!Y$6*Inputs!G$37</f>
        <v>30054.467967814002</v>
      </c>
      <c r="AL2777">
        <f>AD2777/'Totals and Drop Down Lists'!Z$6*Inputs!H$37</f>
        <v>23667.663749021958</v>
      </c>
      <c r="AM2777">
        <f>AE2777/'Totals and Drop Down Lists'!AA$6*Inputs!I$37</f>
        <v>39232.883859046342</v>
      </c>
      <c r="AN2777">
        <f>AF2777/'Totals and Drop Down Lists'!AB$6*Inputs!J$37</f>
        <v>35183.650006427779</v>
      </c>
      <c r="AO2777">
        <f>AG2777/'Totals and Drop Down Lists'!AC$6*Inputs!K$37</f>
        <v>33578.307850902187</v>
      </c>
      <c r="AP2777">
        <f>AH2777/'Totals and Drop Down Lists'!AD$6*Inputs!L$37</f>
        <v>37276.922376240967</v>
      </c>
      <c r="AQ2777">
        <f>IF(OR($D2777="51",$D2777="52",$D2777="61"),(AA2777/'Totals and Drop Down Lists'!W$4)*Inputs!E$38,0)</f>
        <v>0</v>
      </c>
      <c r="AR2777">
        <f>IF(OR($D2777="51",$D2777="52",$D2777="61"),(AB2777/'Totals and Drop Down Lists'!X$4)*Inputs!F$38,0)</f>
        <v>0</v>
      </c>
      <c r="AS2777">
        <f>IF(OR($D2777="51",$D2777="52",$D2777="61"),(AC2777/'Totals and Drop Down Lists'!Y$4)*Inputs!G$38,0)</f>
        <v>0</v>
      </c>
      <c r="AT2777">
        <f>IF(OR($D2777="51",$D2777="52",$D2777="61"),(AD2777/'Totals and Drop Down Lists'!Z$4)*Inputs!H$38,0)</f>
        <v>0</v>
      </c>
      <c r="AU2777">
        <f>IF(OR($D2777="51",$D2777="52",$D2777="61"),(AE2777/'Totals and Drop Down Lists'!AA$4)*Inputs!I$38,0)</f>
        <v>0</v>
      </c>
      <c r="AV2777">
        <f>IF(OR($D2777="51",$D2777="52",$D2777="61"),(AF2777/'Totals and Drop Down Lists'!AB$4)*Inputs!J$38,0)</f>
        <v>0</v>
      </c>
      <c r="AW2777">
        <f>IF(OR($D2777="51",$D2777="52",$D2777="61"),(AG2777/'Totals and Drop Down Lists'!AC$4)*Inputs!K$38,0)</f>
        <v>0</v>
      </c>
      <c r="AX2777">
        <f>IF(OR($D2777="51",$D2777="52",$D2777="61"),(AH2777/'Totals and Drop Down Lists'!AD$4)*Inputs!L$38,0)</f>
        <v>0</v>
      </c>
      <c r="AY2777">
        <f>IF(OR($D2777="51",$D2777="52",$D2777="61"),0,(AA2777/'Totals and Drop Down Lists'!W$5)*Inputs!E$39)</f>
        <v>0</v>
      </c>
      <c r="AZ2777">
        <f>IF(OR($D2777="51",$D2777="52",$D2777="61"),0,(AB2777/'Totals and Drop Down Lists'!X$5)*Inputs!F$39)</f>
        <v>0</v>
      </c>
      <c r="BA2777">
        <f>IF(OR($D2777="51",$D2777="52",$D2777="61"),0,(AC2777/'Totals and Drop Down Lists'!Y$5)*Inputs!G$39)</f>
        <v>0</v>
      </c>
      <c r="BB2777">
        <f>IF(OR($D2777="51",$D2777="52",$D2777="61"),0,(AD2777/'Totals and Drop Down Lists'!Z$5)*Inputs!H$39)</f>
        <v>0</v>
      </c>
      <c r="BC2777">
        <f>IF(OR($D2777="51",$D2777="52",$D2777="61"),0,(AE2777/'Totals and Drop Down Lists'!AA$5)*Inputs!I$39)</f>
        <v>0</v>
      </c>
      <c r="BD2777">
        <f>IF(OR($D2777="51",$D2777="52",$D2777="61"),0,(AF2777/'Totals and Drop Down Lists'!AB$5)*Inputs!J$39)</f>
        <v>0</v>
      </c>
      <c r="BE2777">
        <f>IF(OR($D2777="51",$D2777="52",$D2777="61"),0,(AG2777/'Totals and Drop Down Lists'!AC$5)*Inputs!K$39)</f>
        <v>0</v>
      </c>
      <c r="BF2777">
        <f>IF(OR($D2777="51",$D2777="52",$D2777="61"),0,(AH2777/'Totals and Drop Down Lists'!AD$5)*Inputs!L$39)</f>
        <v>0</v>
      </c>
      <c r="BG2777" s="10">
        <f t="shared" si="388"/>
        <v>458317.85773497337</v>
      </c>
    </row>
    <row r="2778" spans="1:59">
      <c r="A2778" s="1" t="s">
        <v>7626</v>
      </c>
      <c r="B2778" s="1" t="s">
        <v>4682</v>
      </c>
      <c r="C2778" s="1" t="s">
        <v>4683</v>
      </c>
      <c r="D2778" s="1" t="s">
        <v>7</v>
      </c>
      <c r="E2778" s="1" t="s">
        <v>4684</v>
      </c>
      <c r="F2778" s="2">
        <v>590995</v>
      </c>
      <c r="G2778" s="2">
        <v>7200</v>
      </c>
      <c r="H2778" s="2">
        <v>1666</v>
      </c>
      <c r="I2778" s="2">
        <v>105777</v>
      </c>
      <c r="J2778" s="2">
        <v>227700</v>
      </c>
      <c r="K2778" s="2">
        <v>92381</v>
      </c>
      <c r="L2778" s="2">
        <v>2089</v>
      </c>
      <c r="M2778" s="2">
        <v>205</v>
      </c>
      <c r="N2778" s="2">
        <v>110</v>
      </c>
      <c r="O2778" s="2">
        <v>3091</v>
      </c>
      <c r="P2778" s="2">
        <v>1164</v>
      </c>
      <c r="Q2778" s="2">
        <v>247</v>
      </c>
      <c r="R2778" s="2">
        <v>23642</v>
      </c>
      <c r="S2778" s="2">
        <v>71334700</v>
      </c>
      <c r="T2778" s="2">
        <v>3432391700</v>
      </c>
      <c r="U2778" s="2">
        <v>7484</v>
      </c>
      <c r="V2778" s="2">
        <v>5240</v>
      </c>
      <c r="W2778" s="2">
        <v>665</v>
      </c>
      <c r="X2778" s="2">
        <v>23830</v>
      </c>
      <c r="Y2778" s="2">
        <v>2710</v>
      </c>
      <c r="Z2778" s="2">
        <v>16170</v>
      </c>
      <c r="AA2778" s="9">
        <f t="shared" si="389"/>
        <v>590995</v>
      </c>
      <c r="AB2778" s="9">
        <f t="shared" si="390"/>
        <v>96911</v>
      </c>
      <c r="AC2778" s="9">
        <f t="shared" si="391"/>
        <v>30548</v>
      </c>
      <c r="AD2778" s="9">
        <f t="shared" si="392"/>
        <v>23642</v>
      </c>
      <c r="AE2778" s="44">
        <f t="shared" si="393"/>
        <v>2.6175686070061994E-3</v>
      </c>
      <c r="AF2778" s="9">
        <f t="shared" si="394"/>
        <v>17925</v>
      </c>
      <c r="AG2778" s="9">
        <f t="shared" si="387"/>
        <v>18880</v>
      </c>
      <c r="AH2778" s="44">
        <f t="shared" si="395"/>
        <v>2.850182733034124E-3</v>
      </c>
      <c r="AI2778">
        <f>AA2778/'Totals and Drop Down Lists'!W$6*Inputs!E$37</f>
        <v>536115.44492353208</v>
      </c>
      <c r="AJ2778">
        <f>AB2778/'Totals and Drop Down Lists'!X$6*Inputs!F$37</f>
        <v>318874.71226815565</v>
      </c>
      <c r="AK2778">
        <f>AC2778/'Totals and Drop Down Lists'!Y$6*Inputs!G$37</f>
        <v>201382.73469637687</v>
      </c>
      <c r="AL2778">
        <f>AD2778/'Totals and Drop Down Lists'!Z$6*Inputs!H$37</f>
        <v>189549.76502519552</v>
      </c>
      <c r="AM2778">
        <f>AE2778/'Totals and Drop Down Lists'!AA$6*Inputs!I$37</f>
        <v>325859.41540475015</v>
      </c>
      <c r="AN2778">
        <f>AF2778/'Totals and Drop Down Lists'!AB$6*Inputs!J$37</f>
        <v>357723.72454067954</v>
      </c>
      <c r="AO2778">
        <f>AG2778/'Totals and Drop Down Lists'!AC$6*Inputs!K$37</f>
        <v>351613.11826124979</v>
      </c>
      <c r="AP2778">
        <f>AH2778/'Totals and Drop Down Lists'!AD$6*Inputs!L$37</f>
        <v>670733.24334007688</v>
      </c>
      <c r="AQ2778">
        <f>IF(OR($D2778="51",$D2778="52",$D2778="61"),(AA2778/'Totals and Drop Down Lists'!W$4)*Inputs!E$38,0)</f>
        <v>0</v>
      </c>
      <c r="AR2778">
        <f>IF(OR($D2778="51",$D2778="52",$D2778="61"),(AB2778/'Totals and Drop Down Lists'!X$4)*Inputs!F$38,0)</f>
        <v>0</v>
      </c>
      <c r="AS2778">
        <f>IF(OR($D2778="51",$D2778="52",$D2778="61"),(AC2778/'Totals and Drop Down Lists'!Y$4)*Inputs!G$38,0)</f>
        <v>0</v>
      </c>
      <c r="AT2778">
        <f>IF(OR($D2778="51",$D2778="52",$D2778="61"),(AD2778/'Totals and Drop Down Lists'!Z$4)*Inputs!H$38,0)</f>
        <v>0</v>
      </c>
      <c r="AU2778">
        <f>IF(OR($D2778="51",$D2778="52",$D2778="61"),(AE2778/'Totals and Drop Down Lists'!AA$4)*Inputs!I$38,0)</f>
        <v>0</v>
      </c>
      <c r="AV2778">
        <f>IF(OR($D2778="51",$D2778="52",$D2778="61"),(AF2778/'Totals and Drop Down Lists'!AB$4)*Inputs!J$38,0)</f>
        <v>0</v>
      </c>
      <c r="AW2778">
        <f>IF(OR($D2778="51",$D2778="52",$D2778="61"),(AG2778/'Totals and Drop Down Lists'!AC$4)*Inputs!K$38,0)</f>
        <v>0</v>
      </c>
      <c r="AX2778">
        <f>IF(OR($D2778="51",$D2778="52",$D2778="61"),(AH2778/'Totals and Drop Down Lists'!AD$4)*Inputs!L$38,0)</f>
        <v>0</v>
      </c>
      <c r="AY2778">
        <f>IF(OR($D2778="51",$D2778="52",$D2778="61"),0,(AA2778/'Totals and Drop Down Lists'!W$5)*Inputs!E$39)</f>
        <v>0</v>
      </c>
      <c r="AZ2778">
        <f>IF(OR($D2778="51",$D2778="52",$D2778="61"),0,(AB2778/'Totals and Drop Down Lists'!X$5)*Inputs!F$39)</f>
        <v>0</v>
      </c>
      <c r="BA2778">
        <f>IF(OR($D2778="51",$D2778="52",$D2778="61"),0,(AC2778/'Totals and Drop Down Lists'!Y$5)*Inputs!G$39)</f>
        <v>0</v>
      </c>
      <c r="BB2778">
        <f>IF(OR($D2778="51",$D2778="52",$D2778="61"),0,(AD2778/'Totals and Drop Down Lists'!Z$5)*Inputs!H$39)</f>
        <v>0</v>
      </c>
      <c r="BC2778">
        <f>IF(OR($D2778="51",$D2778="52",$D2778="61"),0,(AE2778/'Totals and Drop Down Lists'!AA$5)*Inputs!I$39)</f>
        <v>0</v>
      </c>
      <c r="BD2778">
        <f>IF(OR($D2778="51",$D2778="52",$D2778="61"),0,(AF2778/'Totals and Drop Down Lists'!AB$5)*Inputs!J$39)</f>
        <v>0</v>
      </c>
      <c r="BE2778">
        <f>IF(OR($D2778="51",$D2778="52",$D2778="61"),0,(AG2778/'Totals and Drop Down Lists'!AC$5)*Inputs!K$39)</f>
        <v>0</v>
      </c>
      <c r="BF2778">
        <f>IF(OR($D2778="51",$D2778="52",$D2778="61"),0,(AH2778/'Totals and Drop Down Lists'!AD$5)*Inputs!L$39)</f>
        <v>0</v>
      </c>
      <c r="BG2778" s="10">
        <f t="shared" si="388"/>
        <v>2951852.1584600164</v>
      </c>
    </row>
    <row r="2779" spans="1:59" ht="28.8">
      <c r="A2779" s="1" t="s">
        <v>7627</v>
      </c>
      <c r="B2779" s="1" t="s">
        <v>4647</v>
      </c>
      <c r="C2779" s="1" t="s">
        <v>4648</v>
      </c>
      <c r="D2779" s="1" t="s">
        <v>10</v>
      </c>
      <c r="E2779" s="1" t="s">
        <v>4649</v>
      </c>
      <c r="F2779" s="2">
        <v>83390</v>
      </c>
      <c r="G2779" s="2">
        <v>2693</v>
      </c>
      <c r="H2779" s="2">
        <v>281</v>
      </c>
      <c r="I2779" s="2">
        <v>7974</v>
      </c>
      <c r="J2779" s="2">
        <v>31233</v>
      </c>
      <c r="K2779" s="2">
        <v>9374</v>
      </c>
      <c r="L2779" s="2">
        <v>83</v>
      </c>
      <c r="M2779" s="2">
        <v>0</v>
      </c>
      <c r="N2779" s="2">
        <v>0</v>
      </c>
      <c r="O2779" s="2">
        <v>141</v>
      </c>
      <c r="P2779" s="2">
        <v>65</v>
      </c>
      <c r="Q2779" s="2">
        <v>0</v>
      </c>
      <c r="R2779" s="2">
        <v>558</v>
      </c>
      <c r="S2779" s="2">
        <v>8981200</v>
      </c>
      <c r="T2779" s="2">
        <v>380479300</v>
      </c>
      <c r="U2779" s="2">
        <v>829</v>
      </c>
      <c r="V2779" s="2">
        <v>280</v>
      </c>
      <c r="W2779" s="2">
        <v>10</v>
      </c>
      <c r="X2779" s="2">
        <v>2335</v>
      </c>
      <c r="Y2779" s="2">
        <v>35</v>
      </c>
      <c r="Z2779" s="2">
        <v>1460</v>
      </c>
      <c r="AA2779" s="9">
        <f t="shared" si="389"/>
        <v>83390</v>
      </c>
      <c r="AB2779" s="9">
        <f t="shared" si="390"/>
        <v>5000</v>
      </c>
      <c r="AC2779" s="9">
        <f t="shared" si="391"/>
        <v>847</v>
      </c>
      <c r="AD2779" s="9">
        <f t="shared" si="392"/>
        <v>558</v>
      </c>
      <c r="AE2779" s="44">
        <f t="shared" si="393"/>
        <v>1.9648616812420927E-4</v>
      </c>
      <c r="AF2779" s="9">
        <f t="shared" si="394"/>
        <v>2045</v>
      </c>
      <c r="AG2779" s="9">
        <f t="shared" si="387"/>
        <v>1495</v>
      </c>
      <c r="AH2779" s="44">
        <f t="shared" si="395"/>
        <v>1.6695657502261105E-4</v>
      </c>
      <c r="AI2779">
        <f>AA2779/'Totals and Drop Down Lists'!W$6*Inputs!E$37</f>
        <v>75646.438552226915</v>
      </c>
      <c r="AJ2779">
        <f>AB2779/'Totals and Drop Down Lists'!X$6*Inputs!F$37</f>
        <v>16451.93591378459</v>
      </c>
      <c r="AK2779">
        <f>AC2779/'Totals and Drop Down Lists'!Y$6*Inputs!G$37</f>
        <v>5583.7101050095334</v>
      </c>
      <c r="AL2779">
        <f>AD2779/'Totals and Drop Down Lists'!Z$6*Inputs!H$37</f>
        <v>4473.7657086565905</v>
      </c>
      <c r="AM2779">
        <f>AE2779/'Totals and Drop Down Lists'!AA$6*Inputs!I$37</f>
        <v>24460.435424194649</v>
      </c>
      <c r="AN2779">
        <f>AF2779/'Totals and Drop Down Lists'!AB$6*Inputs!J$37</f>
        <v>40811.437472004996</v>
      </c>
      <c r="AO2779">
        <f>AG2779/'Totals and Drop Down Lists'!AC$6*Inputs!K$37</f>
        <v>27842.246387741972</v>
      </c>
      <c r="AP2779">
        <f>AH2779/'Totals and Drop Down Lists'!AD$6*Inputs!L$37</f>
        <v>39289.87561532815</v>
      </c>
      <c r="AQ2779">
        <f>IF(OR($D2779="51",$D2779="52",$D2779="61"),(AA2779/'Totals and Drop Down Lists'!W$4)*Inputs!E$38,0)</f>
        <v>0</v>
      </c>
      <c r="AR2779">
        <f>IF(OR($D2779="51",$D2779="52",$D2779="61"),(AB2779/'Totals and Drop Down Lists'!X$4)*Inputs!F$38,0)</f>
        <v>0</v>
      </c>
      <c r="AS2779">
        <f>IF(OR($D2779="51",$D2779="52",$D2779="61"),(AC2779/'Totals and Drop Down Lists'!Y$4)*Inputs!G$38,0)</f>
        <v>0</v>
      </c>
      <c r="AT2779">
        <f>IF(OR($D2779="51",$D2779="52",$D2779="61"),(AD2779/'Totals and Drop Down Lists'!Z$4)*Inputs!H$38,0)</f>
        <v>0</v>
      </c>
      <c r="AU2779">
        <f>IF(OR($D2779="51",$D2779="52",$D2779="61"),(AE2779/'Totals and Drop Down Lists'!AA$4)*Inputs!I$38,0)</f>
        <v>0</v>
      </c>
      <c r="AV2779">
        <f>IF(OR($D2779="51",$D2779="52",$D2779="61"),(AF2779/'Totals and Drop Down Lists'!AB$4)*Inputs!J$38,0)</f>
        <v>0</v>
      </c>
      <c r="AW2779">
        <f>IF(OR($D2779="51",$D2779="52",$D2779="61"),(AG2779/'Totals and Drop Down Lists'!AC$4)*Inputs!K$38,0)</f>
        <v>0</v>
      </c>
      <c r="AX2779">
        <f>IF(OR($D2779="51",$D2779="52",$D2779="61"),(AH2779/'Totals and Drop Down Lists'!AD$4)*Inputs!L$38,0)</f>
        <v>0</v>
      </c>
      <c r="AY2779">
        <f>IF(OR($D2779="51",$D2779="52",$D2779="61"),0,(AA2779/'Totals and Drop Down Lists'!W$5)*Inputs!E$39)</f>
        <v>0</v>
      </c>
      <c r="AZ2779">
        <f>IF(OR($D2779="51",$D2779="52",$D2779="61"),0,(AB2779/'Totals and Drop Down Lists'!X$5)*Inputs!F$39)</f>
        <v>0</v>
      </c>
      <c r="BA2779">
        <f>IF(OR($D2779="51",$D2779="52",$D2779="61"),0,(AC2779/'Totals and Drop Down Lists'!Y$5)*Inputs!G$39)</f>
        <v>0</v>
      </c>
      <c r="BB2779">
        <f>IF(OR($D2779="51",$D2779="52",$D2779="61"),0,(AD2779/'Totals and Drop Down Lists'!Z$5)*Inputs!H$39)</f>
        <v>0</v>
      </c>
      <c r="BC2779">
        <f>IF(OR($D2779="51",$D2779="52",$D2779="61"),0,(AE2779/'Totals and Drop Down Lists'!AA$5)*Inputs!I$39)</f>
        <v>0</v>
      </c>
      <c r="BD2779">
        <f>IF(OR($D2779="51",$D2779="52",$D2779="61"),0,(AF2779/'Totals and Drop Down Lists'!AB$5)*Inputs!J$39)</f>
        <v>0</v>
      </c>
      <c r="BE2779">
        <f>IF(OR($D2779="51",$D2779="52",$D2779="61"),0,(AG2779/'Totals and Drop Down Lists'!AC$5)*Inputs!K$39)</f>
        <v>0</v>
      </c>
      <c r="BF2779">
        <f>IF(OR($D2779="51",$D2779="52",$D2779="61"),0,(AH2779/'Totals and Drop Down Lists'!AD$5)*Inputs!L$39)</f>
        <v>0</v>
      </c>
      <c r="BG2779" s="10">
        <f t="shared" si="388"/>
        <v>234559.84517894738</v>
      </c>
    </row>
    <row r="2780" spans="1:59" ht="28.8">
      <c r="A2780" s="1" t="s">
        <v>7627</v>
      </c>
      <c r="B2780" s="1" t="s">
        <v>4647</v>
      </c>
      <c r="C2780" s="1" t="s">
        <v>4650</v>
      </c>
      <c r="D2780" s="1" t="s">
        <v>10</v>
      </c>
      <c r="E2780" s="1" t="s">
        <v>4651</v>
      </c>
      <c r="F2780" s="2">
        <v>55396</v>
      </c>
      <c r="G2780" s="2">
        <v>597</v>
      </c>
      <c r="H2780" s="2">
        <v>138</v>
      </c>
      <c r="I2780" s="2">
        <v>8819</v>
      </c>
      <c r="J2780" s="2">
        <v>22925</v>
      </c>
      <c r="K2780" s="2">
        <v>9044</v>
      </c>
      <c r="L2780" s="2">
        <v>183</v>
      </c>
      <c r="M2780" s="2">
        <v>5</v>
      </c>
      <c r="N2780" s="2">
        <v>11</v>
      </c>
      <c r="O2780" s="2">
        <v>299</v>
      </c>
      <c r="P2780" s="2">
        <v>51</v>
      </c>
      <c r="Q2780" s="2">
        <v>10</v>
      </c>
      <c r="R2780" s="2">
        <v>249</v>
      </c>
      <c r="S2780" s="2">
        <v>6712000</v>
      </c>
      <c r="T2780" s="2">
        <v>329957400</v>
      </c>
      <c r="U2780" s="2">
        <v>564</v>
      </c>
      <c r="V2780" s="2">
        <v>385</v>
      </c>
      <c r="W2780" s="2">
        <v>100</v>
      </c>
      <c r="X2780" s="2">
        <v>1860</v>
      </c>
      <c r="Y2780" s="2">
        <v>175</v>
      </c>
      <c r="Z2780" s="2">
        <v>1280</v>
      </c>
      <c r="AA2780" s="9">
        <f t="shared" si="389"/>
        <v>55396</v>
      </c>
      <c r="AB2780" s="9">
        <f t="shared" si="390"/>
        <v>8084</v>
      </c>
      <c r="AC2780" s="9">
        <f t="shared" si="391"/>
        <v>808</v>
      </c>
      <c r="AD2780" s="9">
        <f t="shared" si="392"/>
        <v>249</v>
      </c>
      <c r="AE2780" s="44">
        <f t="shared" si="393"/>
        <v>2.4917676830193687E-4</v>
      </c>
      <c r="AF2780" s="9">
        <f t="shared" si="394"/>
        <v>1375</v>
      </c>
      <c r="AG2780" s="9">
        <f t="shared" si="387"/>
        <v>1455</v>
      </c>
      <c r="AH2780" s="44">
        <f t="shared" si="395"/>
        <v>2.1358231474329596E-4</v>
      </c>
      <c r="AI2780">
        <f>AA2780/'Totals and Drop Down Lists'!W$6*Inputs!E$37</f>
        <v>50251.949994473704</v>
      </c>
      <c r="AJ2780">
        <f>AB2780/'Totals and Drop Down Lists'!X$6*Inputs!F$37</f>
        <v>26599.489985406923</v>
      </c>
      <c r="AK2780">
        <f>AC2780/'Totals and Drop Down Lists'!Y$6*Inputs!G$37</f>
        <v>5326.6089313432149</v>
      </c>
      <c r="AL2780">
        <f>AD2780/'Totals and Drop Down Lists'!Z$6*Inputs!H$37</f>
        <v>1996.3578162284782</v>
      </c>
      <c r="AM2780">
        <f>AE2780/'Totals and Drop Down Lists'!AA$6*Inputs!I$37</f>
        <v>31019.85401031428</v>
      </c>
      <c r="AN2780">
        <f>AF2780/'Totals and Drop Down Lists'!AB$6*Inputs!J$37</f>
        <v>27440.453067974024</v>
      </c>
      <c r="AO2780">
        <f>AG2780/'Totals and Drop Down Lists'!AC$6*Inputs!K$37</f>
        <v>27097.303340578306</v>
      </c>
      <c r="AP2780">
        <f>AH2780/'Totals and Drop Down Lists'!AD$6*Inputs!L$37</f>
        <v>50262.306703174057</v>
      </c>
      <c r="AQ2780">
        <f>IF(OR($D2780="51",$D2780="52",$D2780="61"),(AA2780/'Totals and Drop Down Lists'!W$4)*Inputs!E$38,0)</f>
        <v>0</v>
      </c>
      <c r="AR2780">
        <f>IF(OR($D2780="51",$D2780="52",$D2780="61"),(AB2780/'Totals and Drop Down Lists'!X$4)*Inputs!F$38,0)</f>
        <v>0</v>
      </c>
      <c r="AS2780">
        <f>IF(OR($D2780="51",$D2780="52",$D2780="61"),(AC2780/'Totals and Drop Down Lists'!Y$4)*Inputs!G$38,0)</f>
        <v>0</v>
      </c>
      <c r="AT2780">
        <f>IF(OR($D2780="51",$D2780="52",$D2780="61"),(AD2780/'Totals and Drop Down Lists'!Z$4)*Inputs!H$38,0)</f>
        <v>0</v>
      </c>
      <c r="AU2780">
        <f>IF(OR($D2780="51",$D2780="52",$D2780="61"),(AE2780/'Totals and Drop Down Lists'!AA$4)*Inputs!I$38,0)</f>
        <v>0</v>
      </c>
      <c r="AV2780">
        <f>IF(OR($D2780="51",$D2780="52",$D2780="61"),(AF2780/'Totals and Drop Down Lists'!AB$4)*Inputs!J$38,0)</f>
        <v>0</v>
      </c>
      <c r="AW2780">
        <f>IF(OR($D2780="51",$D2780="52",$D2780="61"),(AG2780/'Totals and Drop Down Lists'!AC$4)*Inputs!K$38,0)</f>
        <v>0</v>
      </c>
      <c r="AX2780">
        <f>IF(OR($D2780="51",$D2780="52",$D2780="61"),(AH2780/'Totals and Drop Down Lists'!AD$4)*Inputs!L$38,0)</f>
        <v>0</v>
      </c>
      <c r="AY2780">
        <f>IF(OR($D2780="51",$D2780="52",$D2780="61"),0,(AA2780/'Totals and Drop Down Lists'!W$5)*Inputs!E$39)</f>
        <v>0</v>
      </c>
      <c r="AZ2780">
        <f>IF(OR($D2780="51",$D2780="52",$D2780="61"),0,(AB2780/'Totals and Drop Down Lists'!X$5)*Inputs!F$39)</f>
        <v>0</v>
      </c>
      <c r="BA2780">
        <f>IF(OR($D2780="51",$D2780="52",$D2780="61"),0,(AC2780/'Totals and Drop Down Lists'!Y$5)*Inputs!G$39)</f>
        <v>0</v>
      </c>
      <c r="BB2780">
        <f>IF(OR($D2780="51",$D2780="52",$D2780="61"),0,(AD2780/'Totals and Drop Down Lists'!Z$5)*Inputs!H$39)</f>
        <v>0</v>
      </c>
      <c r="BC2780">
        <f>IF(OR($D2780="51",$D2780="52",$D2780="61"),0,(AE2780/'Totals and Drop Down Lists'!AA$5)*Inputs!I$39)</f>
        <v>0</v>
      </c>
      <c r="BD2780">
        <f>IF(OR($D2780="51",$D2780="52",$D2780="61"),0,(AF2780/'Totals and Drop Down Lists'!AB$5)*Inputs!J$39)</f>
        <v>0</v>
      </c>
      <c r="BE2780">
        <f>IF(OR($D2780="51",$D2780="52",$D2780="61"),0,(AG2780/'Totals and Drop Down Lists'!AC$5)*Inputs!K$39)</f>
        <v>0</v>
      </c>
      <c r="BF2780">
        <f>IF(OR($D2780="51",$D2780="52",$D2780="61"),0,(AH2780/'Totals and Drop Down Lists'!AD$5)*Inputs!L$39)</f>
        <v>0</v>
      </c>
      <c r="BG2780" s="10">
        <f t="shared" si="388"/>
        <v>219994.32384949297</v>
      </c>
    </row>
    <row r="2781" spans="1:59" ht="28.8">
      <c r="A2781" s="1" t="s">
        <v>7627</v>
      </c>
      <c r="B2781" s="1" t="s">
        <v>4647</v>
      </c>
      <c r="C2781" s="1" t="s">
        <v>4652</v>
      </c>
      <c r="D2781" s="1" t="s">
        <v>10</v>
      </c>
      <c r="E2781" s="1" t="s">
        <v>4653</v>
      </c>
      <c r="F2781" s="2">
        <v>30324</v>
      </c>
      <c r="G2781" s="2">
        <v>373</v>
      </c>
      <c r="H2781" s="2">
        <v>39</v>
      </c>
      <c r="I2781" s="2">
        <v>6794</v>
      </c>
      <c r="J2781" s="2">
        <v>11693</v>
      </c>
      <c r="K2781" s="2">
        <v>4800</v>
      </c>
      <c r="L2781" s="2">
        <v>46</v>
      </c>
      <c r="M2781" s="2">
        <v>0</v>
      </c>
      <c r="N2781" s="2">
        <v>0</v>
      </c>
      <c r="O2781" s="2">
        <v>153</v>
      </c>
      <c r="P2781" s="2">
        <v>37</v>
      </c>
      <c r="Q2781" s="2">
        <v>0</v>
      </c>
      <c r="R2781" s="2">
        <v>1721</v>
      </c>
      <c r="S2781" s="2">
        <v>3018000</v>
      </c>
      <c r="T2781" s="2">
        <v>157095700</v>
      </c>
      <c r="U2781" s="2">
        <v>421</v>
      </c>
      <c r="V2781" s="2">
        <v>380</v>
      </c>
      <c r="W2781" s="2">
        <v>100</v>
      </c>
      <c r="X2781" s="2">
        <v>1295</v>
      </c>
      <c r="Y2781" s="2">
        <v>150</v>
      </c>
      <c r="Z2781" s="2">
        <v>785</v>
      </c>
      <c r="AA2781" s="9">
        <f t="shared" si="389"/>
        <v>30324</v>
      </c>
      <c r="AB2781" s="9">
        <f t="shared" si="390"/>
        <v>6382</v>
      </c>
      <c r="AC2781" s="9">
        <f t="shared" si="391"/>
        <v>1957</v>
      </c>
      <c r="AD2781" s="9">
        <f t="shared" si="392"/>
        <v>1721</v>
      </c>
      <c r="AE2781" s="44">
        <f t="shared" si="393"/>
        <v>1.3761073389787818E-4</v>
      </c>
      <c r="AF2781" s="9">
        <f t="shared" si="394"/>
        <v>815</v>
      </c>
      <c r="AG2781" s="9">
        <f t="shared" si="387"/>
        <v>935</v>
      </c>
      <c r="AH2781" s="44">
        <f t="shared" si="395"/>
        <v>1.4281636821316103E-4</v>
      </c>
      <c r="AI2781">
        <f>AA2781/'Totals and Drop Down Lists'!W$6*Inputs!E$37</f>
        <v>27508.125706412386</v>
      </c>
      <c r="AJ2781">
        <f>AB2781/'Totals and Drop Down Lists'!X$6*Inputs!F$37</f>
        <v>20999.251000354649</v>
      </c>
      <c r="AK2781">
        <f>AC2781/'Totals and Drop Down Lists'!Y$6*Inputs!G$37</f>
        <v>12901.205047820136</v>
      </c>
      <c r="AL2781">
        <f>AD2781/'Totals and Drop Down Lists'!Z$6*Inputs!H$37</f>
        <v>13798.119685659482</v>
      </c>
      <c r="AM2781">
        <f>AE2781/'Totals and Drop Down Lists'!AA$6*Inputs!I$37</f>
        <v>17131.070865289843</v>
      </c>
      <c r="AN2781">
        <f>AF2781/'Totals and Drop Down Lists'!AB$6*Inputs!J$37</f>
        <v>16264.704909380966</v>
      </c>
      <c r="AO2781">
        <f>AG2781/'Totals and Drop Down Lists'!AC$6*Inputs!K$37</f>
        <v>17413.043727450662</v>
      </c>
      <c r="AP2781">
        <f>AH2781/'Totals and Drop Down Lists'!AD$6*Inputs!L$37</f>
        <v>33608.96294241822</v>
      </c>
      <c r="AQ2781">
        <f>IF(OR($D2781="51",$D2781="52",$D2781="61"),(AA2781/'Totals and Drop Down Lists'!W$4)*Inputs!E$38,0)</f>
        <v>0</v>
      </c>
      <c r="AR2781">
        <f>IF(OR($D2781="51",$D2781="52",$D2781="61"),(AB2781/'Totals and Drop Down Lists'!X$4)*Inputs!F$38,0)</f>
        <v>0</v>
      </c>
      <c r="AS2781">
        <f>IF(OR($D2781="51",$D2781="52",$D2781="61"),(AC2781/'Totals and Drop Down Lists'!Y$4)*Inputs!G$38,0)</f>
        <v>0</v>
      </c>
      <c r="AT2781">
        <f>IF(OR($D2781="51",$D2781="52",$D2781="61"),(AD2781/'Totals and Drop Down Lists'!Z$4)*Inputs!H$38,0)</f>
        <v>0</v>
      </c>
      <c r="AU2781">
        <f>IF(OR($D2781="51",$D2781="52",$D2781="61"),(AE2781/'Totals and Drop Down Lists'!AA$4)*Inputs!I$38,0)</f>
        <v>0</v>
      </c>
      <c r="AV2781">
        <f>IF(OR($D2781="51",$D2781="52",$D2781="61"),(AF2781/'Totals and Drop Down Lists'!AB$4)*Inputs!J$38,0)</f>
        <v>0</v>
      </c>
      <c r="AW2781">
        <f>IF(OR($D2781="51",$D2781="52",$D2781="61"),(AG2781/'Totals and Drop Down Lists'!AC$4)*Inputs!K$38,0)</f>
        <v>0</v>
      </c>
      <c r="AX2781">
        <f>IF(OR($D2781="51",$D2781="52",$D2781="61"),(AH2781/'Totals and Drop Down Lists'!AD$4)*Inputs!L$38,0)</f>
        <v>0</v>
      </c>
      <c r="AY2781">
        <f>IF(OR($D2781="51",$D2781="52",$D2781="61"),0,(AA2781/'Totals and Drop Down Lists'!W$5)*Inputs!E$39)</f>
        <v>0</v>
      </c>
      <c r="AZ2781">
        <f>IF(OR($D2781="51",$D2781="52",$D2781="61"),0,(AB2781/'Totals and Drop Down Lists'!X$5)*Inputs!F$39)</f>
        <v>0</v>
      </c>
      <c r="BA2781">
        <f>IF(OR($D2781="51",$D2781="52",$D2781="61"),0,(AC2781/'Totals and Drop Down Lists'!Y$5)*Inputs!G$39)</f>
        <v>0</v>
      </c>
      <c r="BB2781">
        <f>IF(OR($D2781="51",$D2781="52",$D2781="61"),0,(AD2781/'Totals and Drop Down Lists'!Z$5)*Inputs!H$39)</f>
        <v>0</v>
      </c>
      <c r="BC2781">
        <f>IF(OR($D2781="51",$D2781="52",$D2781="61"),0,(AE2781/'Totals and Drop Down Lists'!AA$5)*Inputs!I$39)</f>
        <v>0</v>
      </c>
      <c r="BD2781">
        <f>IF(OR($D2781="51",$D2781="52",$D2781="61"),0,(AF2781/'Totals and Drop Down Lists'!AB$5)*Inputs!J$39)</f>
        <v>0</v>
      </c>
      <c r="BE2781">
        <f>IF(OR($D2781="51",$D2781="52",$D2781="61"),0,(AG2781/'Totals and Drop Down Lists'!AC$5)*Inputs!K$39)</f>
        <v>0</v>
      </c>
      <c r="BF2781">
        <f>IF(OR($D2781="51",$D2781="52",$D2781="61"),0,(AH2781/'Totals and Drop Down Lists'!AD$5)*Inputs!L$39)</f>
        <v>0</v>
      </c>
      <c r="BG2781" s="10">
        <f t="shared" si="388"/>
        <v>159624.48388478631</v>
      </c>
    </row>
    <row r="2782" spans="1:59" ht="28.8">
      <c r="A2782" s="1" t="s">
        <v>7627</v>
      </c>
      <c r="B2782" s="1" t="s">
        <v>4647</v>
      </c>
      <c r="C2782" s="1" t="s">
        <v>4654</v>
      </c>
      <c r="D2782" s="1" t="s">
        <v>25</v>
      </c>
      <c r="E2782" s="1" t="s">
        <v>4655</v>
      </c>
      <c r="F2782" s="2">
        <v>5674</v>
      </c>
      <c r="G2782" s="2">
        <v>39</v>
      </c>
      <c r="H2782" s="2">
        <v>0</v>
      </c>
      <c r="I2782" s="2">
        <v>592</v>
      </c>
      <c r="J2782" s="2">
        <v>2031</v>
      </c>
      <c r="K2782" s="2">
        <v>465</v>
      </c>
      <c r="L2782" s="2">
        <v>5</v>
      </c>
      <c r="M2782" s="2">
        <v>0</v>
      </c>
      <c r="N2782" s="2">
        <v>0</v>
      </c>
      <c r="O2782" s="2">
        <v>1</v>
      </c>
      <c r="P2782" s="2">
        <v>7</v>
      </c>
      <c r="Q2782" s="2">
        <v>0</v>
      </c>
      <c r="R2782" s="2">
        <v>989</v>
      </c>
      <c r="S2782" s="2">
        <v>165800</v>
      </c>
      <c r="T2782" s="2">
        <v>17328900</v>
      </c>
      <c r="U2782" s="2">
        <v>17</v>
      </c>
      <c r="V2782" s="2">
        <v>44</v>
      </c>
      <c r="W2782" s="2">
        <v>0</v>
      </c>
      <c r="X2782" s="2">
        <v>69</v>
      </c>
      <c r="Y2782" s="2">
        <v>25</v>
      </c>
      <c r="Z2782" s="2">
        <v>18</v>
      </c>
      <c r="AA2782" s="9">
        <f t="shared" si="389"/>
        <v>5674</v>
      </c>
      <c r="AB2782" s="9">
        <f t="shared" si="390"/>
        <v>553</v>
      </c>
      <c r="AC2782" s="9">
        <f t="shared" si="391"/>
        <v>1002</v>
      </c>
      <c r="AD2782" s="9">
        <f t="shared" si="392"/>
        <v>989</v>
      </c>
      <c r="AE2782" s="44">
        <f t="shared" si="393"/>
        <v>7.4351848175575551E-6</v>
      </c>
      <c r="AF2782" s="9">
        <f t="shared" si="394"/>
        <v>25</v>
      </c>
      <c r="AG2782" s="9">
        <f t="shared" si="387"/>
        <v>43</v>
      </c>
      <c r="AH2782" s="44">
        <f t="shared" si="395"/>
        <v>3.6632163707807787E-6</v>
      </c>
      <c r="AI2782">
        <f>AA2782/'Totals and Drop Down Lists'!W$6*Inputs!E$37</f>
        <v>5147.1146701683119</v>
      </c>
      <c r="AJ2782">
        <f>AB2782/'Totals and Drop Down Lists'!X$6*Inputs!F$37</f>
        <v>1819.5841120645755</v>
      </c>
      <c r="AK2782">
        <f>AC2782/'Totals and Drop Down Lists'!Y$6*Inputs!G$37</f>
        <v>6605.5224618884904</v>
      </c>
      <c r="AL2782">
        <f>AD2782/'Totals and Drop Down Lists'!Z$6*Inputs!H$37</f>
        <v>7929.3087560239555</v>
      </c>
      <c r="AM2782">
        <f>AE2782/'Totals and Drop Down Lists'!AA$6*Inputs!I$37</f>
        <v>925.60132773239684</v>
      </c>
      <c r="AN2782">
        <f>AF2782/'Totals and Drop Down Lists'!AB$6*Inputs!J$37</f>
        <v>498.9173285086186</v>
      </c>
      <c r="AO2782">
        <f>AG2782/'Totals and Drop Down Lists'!AC$6*Inputs!K$37</f>
        <v>800.81377570093969</v>
      </c>
      <c r="AP2782">
        <f>AH2782/'Totals and Drop Down Lists'!AD$6*Inputs!L$37</f>
        <v>862.06437536538124</v>
      </c>
      <c r="AQ2782">
        <f>IF(OR($D2782="51",$D2782="52",$D2782="61"),(AA2782/'Totals and Drop Down Lists'!W$4)*Inputs!E$38,0)</f>
        <v>0</v>
      </c>
      <c r="AR2782">
        <f>IF(OR($D2782="51",$D2782="52",$D2782="61"),(AB2782/'Totals and Drop Down Lists'!X$4)*Inputs!F$38,0)</f>
        <v>0</v>
      </c>
      <c r="AS2782">
        <f>IF(OR($D2782="51",$D2782="52",$D2782="61"),(AC2782/'Totals and Drop Down Lists'!Y$4)*Inputs!G$38,0)</f>
        <v>0</v>
      </c>
      <c r="AT2782">
        <f>IF(OR($D2782="51",$D2782="52",$D2782="61"),(AD2782/'Totals and Drop Down Lists'!Z$4)*Inputs!H$38,0)</f>
        <v>0</v>
      </c>
      <c r="AU2782">
        <f>IF(OR($D2782="51",$D2782="52",$D2782="61"),(AE2782/'Totals and Drop Down Lists'!AA$4)*Inputs!I$38,0)</f>
        <v>0</v>
      </c>
      <c r="AV2782">
        <f>IF(OR($D2782="51",$D2782="52",$D2782="61"),(AF2782/'Totals and Drop Down Lists'!AB$4)*Inputs!J$38,0)</f>
        <v>0</v>
      </c>
      <c r="AW2782">
        <f>IF(OR($D2782="51",$D2782="52",$D2782="61"),(AG2782/'Totals and Drop Down Lists'!AC$4)*Inputs!K$38,0)</f>
        <v>0</v>
      </c>
      <c r="AX2782">
        <f>IF(OR($D2782="51",$D2782="52",$D2782="61"),(AH2782/'Totals and Drop Down Lists'!AD$4)*Inputs!L$38,0)</f>
        <v>0</v>
      </c>
      <c r="AY2782">
        <f>IF(OR($D2782="51",$D2782="52",$D2782="61"),0,(AA2782/'Totals and Drop Down Lists'!W$5)*Inputs!E$39)</f>
        <v>0</v>
      </c>
      <c r="AZ2782">
        <f>IF(OR($D2782="51",$D2782="52",$D2782="61"),0,(AB2782/'Totals and Drop Down Lists'!X$5)*Inputs!F$39)</f>
        <v>0</v>
      </c>
      <c r="BA2782">
        <f>IF(OR($D2782="51",$D2782="52",$D2782="61"),0,(AC2782/'Totals and Drop Down Lists'!Y$5)*Inputs!G$39)</f>
        <v>0</v>
      </c>
      <c r="BB2782">
        <f>IF(OR($D2782="51",$D2782="52",$D2782="61"),0,(AD2782/'Totals and Drop Down Lists'!Z$5)*Inputs!H$39)</f>
        <v>0</v>
      </c>
      <c r="BC2782">
        <f>IF(OR($D2782="51",$D2782="52",$D2782="61"),0,(AE2782/'Totals and Drop Down Lists'!AA$5)*Inputs!I$39)</f>
        <v>0</v>
      </c>
      <c r="BD2782">
        <f>IF(OR($D2782="51",$D2782="52",$D2782="61"),0,(AF2782/'Totals and Drop Down Lists'!AB$5)*Inputs!J$39)</f>
        <v>0</v>
      </c>
      <c r="BE2782">
        <f>IF(OR($D2782="51",$D2782="52",$D2782="61"),0,(AG2782/'Totals and Drop Down Lists'!AC$5)*Inputs!K$39)</f>
        <v>0</v>
      </c>
      <c r="BF2782">
        <f>IF(OR($D2782="51",$D2782="52",$D2782="61"),0,(AH2782/'Totals and Drop Down Lists'!AD$5)*Inputs!L$39)</f>
        <v>0</v>
      </c>
      <c r="BG2782" s="10">
        <f t="shared" si="388"/>
        <v>24588.92680745267</v>
      </c>
    </row>
    <row r="2783" spans="1:59" ht="28.8">
      <c r="A2783" s="1" t="s">
        <v>7627</v>
      </c>
      <c r="B2783" s="1" t="s">
        <v>4647</v>
      </c>
      <c r="C2783" s="1" t="s">
        <v>413</v>
      </c>
      <c r="D2783" s="1" t="s">
        <v>25</v>
      </c>
      <c r="E2783" s="1" t="s">
        <v>4656</v>
      </c>
      <c r="F2783" s="2">
        <v>5605</v>
      </c>
      <c r="G2783" s="2">
        <v>48</v>
      </c>
      <c r="H2783" s="2">
        <v>0</v>
      </c>
      <c r="I2783" s="2">
        <v>549</v>
      </c>
      <c r="J2783" s="2">
        <v>2108</v>
      </c>
      <c r="K2783" s="2">
        <v>553</v>
      </c>
      <c r="L2783" s="2">
        <v>0</v>
      </c>
      <c r="M2783" s="2">
        <v>0</v>
      </c>
      <c r="N2783" s="2">
        <v>0</v>
      </c>
      <c r="O2783" s="2">
        <v>10</v>
      </c>
      <c r="P2783" s="2">
        <v>0</v>
      </c>
      <c r="Q2783" s="2">
        <v>0</v>
      </c>
      <c r="R2783" s="2">
        <v>502</v>
      </c>
      <c r="S2783" s="2">
        <v>259000</v>
      </c>
      <c r="T2783" s="2">
        <v>29483000</v>
      </c>
      <c r="U2783" s="2">
        <v>62</v>
      </c>
      <c r="V2783" s="2">
        <v>53</v>
      </c>
      <c r="W2783" s="2">
        <v>29</v>
      </c>
      <c r="X2783" s="2">
        <v>90</v>
      </c>
      <c r="Y2783" s="2">
        <v>0</v>
      </c>
      <c r="Z2783" s="2">
        <v>48</v>
      </c>
      <c r="AA2783" s="9">
        <f t="shared" si="389"/>
        <v>5605</v>
      </c>
      <c r="AB2783" s="9">
        <f t="shared" si="390"/>
        <v>501</v>
      </c>
      <c r="AC2783" s="9">
        <f t="shared" si="391"/>
        <v>512</v>
      </c>
      <c r="AD2783" s="9">
        <f t="shared" si="392"/>
        <v>502</v>
      </c>
      <c r="AE2783" s="44">
        <f t="shared" si="393"/>
        <v>1.0131539501215686E-5</v>
      </c>
      <c r="AF2783" s="9">
        <f t="shared" si="394"/>
        <v>8</v>
      </c>
      <c r="AG2783" s="9">
        <f t="shared" si="387"/>
        <v>48</v>
      </c>
      <c r="AH2783" s="44">
        <f t="shared" si="395"/>
        <v>4.6854018905043191E-6</v>
      </c>
      <c r="AI2783">
        <f>AA2783/'Totals and Drop Down Lists'!W$6*Inputs!E$37</f>
        <v>5084.5219820749717</v>
      </c>
      <c r="AJ2783">
        <f>AB2783/'Totals and Drop Down Lists'!X$6*Inputs!F$37</f>
        <v>1648.4839785612157</v>
      </c>
      <c r="AK2783">
        <f>AC2783/'Totals and Drop Down Lists'!Y$6*Inputs!G$37</f>
        <v>3375.2769465937199</v>
      </c>
      <c r="AL2783">
        <f>AD2783/'Totals and Drop Down Lists'!Z$6*Inputs!H$37</f>
        <v>4024.785637536932</v>
      </c>
      <c r="AM2783">
        <f>AE2783/'Totals and Drop Down Lists'!AA$6*Inputs!I$37</f>
        <v>1261.2687706368333</v>
      </c>
      <c r="AN2783">
        <f>AF2783/'Totals and Drop Down Lists'!AB$6*Inputs!J$37</f>
        <v>159.65354512275795</v>
      </c>
      <c r="AO2783">
        <f>AG2783/'Totals and Drop Down Lists'!AC$6*Inputs!K$37</f>
        <v>893.93165659639772</v>
      </c>
      <c r="AP2783">
        <f>AH2783/'Totals and Drop Down Lists'!AD$6*Inputs!L$37</f>
        <v>1102.6152007538894</v>
      </c>
      <c r="AQ2783">
        <f>IF(OR($D2783="51",$D2783="52",$D2783="61"),(AA2783/'Totals and Drop Down Lists'!W$4)*Inputs!E$38,0)</f>
        <v>0</v>
      </c>
      <c r="AR2783">
        <f>IF(OR($D2783="51",$D2783="52",$D2783="61"),(AB2783/'Totals and Drop Down Lists'!X$4)*Inputs!F$38,0)</f>
        <v>0</v>
      </c>
      <c r="AS2783">
        <f>IF(OR($D2783="51",$D2783="52",$D2783="61"),(AC2783/'Totals and Drop Down Lists'!Y$4)*Inputs!G$38,0)</f>
        <v>0</v>
      </c>
      <c r="AT2783">
        <f>IF(OR($D2783="51",$D2783="52",$D2783="61"),(AD2783/'Totals and Drop Down Lists'!Z$4)*Inputs!H$38,0)</f>
        <v>0</v>
      </c>
      <c r="AU2783">
        <f>IF(OR($D2783="51",$D2783="52",$D2783="61"),(AE2783/'Totals and Drop Down Lists'!AA$4)*Inputs!I$38,0)</f>
        <v>0</v>
      </c>
      <c r="AV2783">
        <f>IF(OR($D2783="51",$D2783="52",$D2783="61"),(AF2783/'Totals and Drop Down Lists'!AB$4)*Inputs!J$38,0)</f>
        <v>0</v>
      </c>
      <c r="AW2783">
        <f>IF(OR($D2783="51",$D2783="52",$D2783="61"),(AG2783/'Totals and Drop Down Lists'!AC$4)*Inputs!K$38,0)</f>
        <v>0</v>
      </c>
      <c r="AX2783">
        <f>IF(OR($D2783="51",$D2783="52",$D2783="61"),(AH2783/'Totals and Drop Down Lists'!AD$4)*Inputs!L$38,0)</f>
        <v>0</v>
      </c>
      <c r="AY2783">
        <f>IF(OR($D2783="51",$D2783="52",$D2783="61"),0,(AA2783/'Totals and Drop Down Lists'!W$5)*Inputs!E$39)</f>
        <v>0</v>
      </c>
      <c r="AZ2783">
        <f>IF(OR($D2783="51",$D2783="52",$D2783="61"),0,(AB2783/'Totals and Drop Down Lists'!X$5)*Inputs!F$39)</f>
        <v>0</v>
      </c>
      <c r="BA2783">
        <f>IF(OR($D2783="51",$D2783="52",$D2783="61"),0,(AC2783/'Totals and Drop Down Lists'!Y$5)*Inputs!G$39)</f>
        <v>0</v>
      </c>
      <c r="BB2783">
        <f>IF(OR($D2783="51",$D2783="52",$D2783="61"),0,(AD2783/'Totals and Drop Down Lists'!Z$5)*Inputs!H$39)</f>
        <v>0</v>
      </c>
      <c r="BC2783">
        <f>IF(OR($D2783="51",$D2783="52",$D2783="61"),0,(AE2783/'Totals and Drop Down Lists'!AA$5)*Inputs!I$39)</f>
        <v>0</v>
      </c>
      <c r="BD2783">
        <f>IF(OR($D2783="51",$D2783="52",$D2783="61"),0,(AF2783/'Totals and Drop Down Lists'!AB$5)*Inputs!J$39)</f>
        <v>0</v>
      </c>
      <c r="BE2783">
        <f>IF(OR($D2783="51",$D2783="52",$D2783="61"),0,(AG2783/'Totals and Drop Down Lists'!AC$5)*Inputs!K$39)</f>
        <v>0</v>
      </c>
      <c r="BF2783">
        <f>IF(OR($D2783="51",$D2783="52",$D2783="61"),0,(AH2783/'Totals and Drop Down Lists'!AD$5)*Inputs!L$39)</f>
        <v>0</v>
      </c>
      <c r="BG2783" s="10">
        <f t="shared" si="388"/>
        <v>17550.537717876716</v>
      </c>
    </row>
    <row r="2784" spans="1:59" ht="28.8">
      <c r="A2784" s="1" t="s">
        <v>7627</v>
      </c>
      <c r="B2784" s="1" t="s">
        <v>4647</v>
      </c>
      <c r="C2784" s="1" t="s">
        <v>1995</v>
      </c>
      <c r="D2784" s="1" t="s">
        <v>25</v>
      </c>
      <c r="E2784" s="1" t="s">
        <v>4657</v>
      </c>
      <c r="F2784" s="2">
        <v>10198</v>
      </c>
      <c r="G2784" s="2">
        <v>17</v>
      </c>
      <c r="H2784" s="2">
        <v>0</v>
      </c>
      <c r="I2784" s="2">
        <v>1254</v>
      </c>
      <c r="J2784" s="2">
        <v>3815</v>
      </c>
      <c r="K2784" s="2">
        <v>1049</v>
      </c>
      <c r="L2784" s="2">
        <v>10</v>
      </c>
      <c r="M2784" s="2">
        <v>6</v>
      </c>
      <c r="N2784" s="2">
        <v>5</v>
      </c>
      <c r="O2784" s="2">
        <v>35</v>
      </c>
      <c r="P2784" s="2">
        <v>0</v>
      </c>
      <c r="Q2784" s="2">
        <v>0</v>
      </c>
      <c r="R2784" s="2">
        <v>858</v>
      </c>
      <c r="S2784" s="2">
        <v>456500</v>
      </c>
      <c r="T2784" s="2">
        <v>36859400</v>
      </c>
      <c r="U2784" s="2">
        <v>129</v>
      </c>
      <c r="V2784" s="2">
        <v>86</v>
      </c>
      <c r="W2784" s="2">
        <v>74</v>
      </c>
      <c r="X2784" s="2">
        <v>283</v>
      </c>
      <c r="Y2784" s="2">
        <v>70</v>
      </c>
      <c r="Z2784" s="2">
        <v>157</v>
      </c>
      <c r="AA2784" s="9">
        <f t="shared" si="389"/>
        <v>10198</v>
      </c>
      <c r="AB2784" s="9">
        <f t="shared" si="390"/>
        <v>1237</v>
      </c>
      <c r="AC2784" s="9">
        <f t="shared" si="391"/>
        <v>914</v>
      </c>
      <c r="AD2784" s="9">
        <f t="shared" si="392"/>
        <v>858</v>
      </c>
      <c r="AE2784" s="44">
        <f t="shared" si="393"/>
        <v>2.0144301831012192E-5</v>
      </c>
      <c r="AF2784" s="9">
        <f t="shared" si="394"/>
        <v>123</v>
      </c>
      <c r="AG2784" s="9">
        <f t="shared" si="387"/>
        <v>227</v>
      </c>
      <c r="AH2784" s="44">
        <f t="shared" si="395"/>
        <v>2.3225115871975926E-5</v>
      </c>
      <c r="AI2784">
        <f>AA2784/'Totals and Drop Down Lists'!W$6*Inputs!E$37</f>
        <v>9251.0178721142838</v>
      </c>
      <c r="AJ2784">
        <f>AB2784/'Totals and Drop Down Lists'!X$6*Inputs!F$37</f>
        <v>4070.208945070307</v>
      </c>
      <c r="AK2784">
        <f>AC2784/'Totals and Drop Down Lists'!Y$6*Inputs!G$37</f>
        <v>6025.3967366926954</v>
      </c>
      <c r="AL2784">
        <f>AD2784/'Totals and Drop Down Lists'!Z$6*Inputs!H$37</f>
        <v>6879.0160896547568</v>
      </c>
      <c r="AM2784">
        <f>AE2784/'Totals and Drop Down Lists'!AA$6*Inputs!I$37</f>
        <v>2507.7510483662841</v>
      </c>
      <c r="AN2784">
        <f>AF2784/'Totals and Drop Down Lists'!AB$6*Inputs!J$37</f>
        <v>2454.6732562624034</v>
      </c>
      <c r="AO2784">
        <f>AG2784/'Totals and Drop Down Lists'!AC$6*Inputs!K$37</f>
        <v>4227.5517926537977</v>
      </c>
      <c r="AP2784">
        <f>AH2784/'Totals and Drop Down Lists'!AD$6*Inputs!L$37</f>
        <v>5465.5644058219068</v>
      </c>
      <c r="AQ2784">
        <f>IF(OR($D2784="51",$D2784="52",$D2784="61"),(AA2784/'Totals and Drop Down Lists'!W$4)*Inputs!E$38,0)</f>
        <v>0</v>
      </c>
      <c r="AR2784">
        <f>IF(OR($D2784="51",$D2784="52",$D2784="61"),(AB2784/'Totals and Drop Down Lists'!X$4)*Inputs!F$38,0)</f>
        <v>0</v>
      </c>
      <c r="AS2784">
        <f>IF(OR($D2784="51",$D2784="52",$D2784="61"),(AC2784/'Totals and Drop Down Lists'!Y$4)*Inputs!G$38,0)</f>
        <v>0</v>
      </c>
      <c r="AT2784">
        <f>IF(OR($D2784="51",$D2784="52",$D2784="61"),(AD2784/'Totals and Drop Down Lists'!Z$4)*Inputs!H$38,0)</f>
        <v>0</v>
      </c>
      <c r="AU2784">
        <f>IF(OR($D2784="51",$D2784="52",$D2784="61"),(AE2784/'Totals and Drop Down Lists'!AA$4)*Inputs!I$38,0)</f>
        <v>0</v>
      </c>
      <c r="AV2784">
        <f>IF(OR($D2784="51",$D2784="52",$D2784="61"),(AF2784/'Totals and Drop Down Lists'!AB$4)*Inputs!J$38,0)</f>
        <v>0</v>
      </c>
      <c r="AW2784">
        <f>IF(OR($D2784="51",$D2784="52",$D2784="61"),(AG2784/'Totals and Drop Down Lists'!AC$4)*Inputs!K$38,0)</f>
        <v>0</v>
      </c>
      <c r="AX2784">
        <f>IF(OR($D2784="51",$D2784="52",$D2784="61"),(AH2784/'Totals and Drop Down Lists'!AD$4)*Inputs!L$38,0)</f>
        <v>0</v>
      </c>
      <c r="AY2784">
        <f>IF(OR($D2784="51",$D2784="52",$D2784="61"),0,(AA2784/'Totals and Drop Down Lists'!W$5)*Inputs!E$39)</f>
        <v>0</v>
      </c>
      <c r="AZ2784">
        <f>IF(OR($D2784="51",$D2784="52",$D2784="61"),0,(AB2784/'Totals and Drop Down Lists'!X$5)*Inputs!F$39)</f>
        <v>0</v>
      </c>
      <c r="BA2784">
        <f>IF(OR($D2784="51",$D2784="52",$D2784="61"),0,(AC2784/'Totals and Drop Down Lists'!Y$5)*Inputs!G$39)</f>
        <v>0</v>
      </c>
      <c r="BB2784">
        <f>IF(OR($D2784="51",$D2784="52",$D2784="61"),0,(AD2784/'Totals and Drop Down Lists'!Z$5)*Inputs!H$39)</f>
        <v>0</v>
      </c>
      <c r="BC2784">
        <f>IF(OR($D2784="51",$D2784="52",$D2784="61"),0,(AE2784/'Totals and Drop Down Lists'!AA$5)*Inputs!I$39)</f>
        <v>0</v>
      </c>
      <c r="BD2784">
        <f>IF(OR($D2784="51",$D2784="52",$D2784="61"),0,(AF2784/'Totals and Drop Down Lists'!AB$5)*Inputs!J$39)</f>
        <v>0</v>
      </c>
      <c r="BE2784">
        <f>IF(OR($D2784="51",$D2784="52",$D2784="61"),0,(AG2784/'Totals and Drop Down Lists'!AC$5)*Inputs!K$39)</f>
        <v>0</v>
      </c>
      <c r="BF2784">
        <f>IF(OR($D2784="51",$D2784="52",$D2784="61"),0,(AH2784/'Totals and Drop Down Lists'!AD$5)*Inputs!L$39)</f>
        <v>0</v>
      </c>
      <c r="BG2784" s="10">
        <f t="shared" si="388"/>
        <v>40881.180146636427</v>
      </c>
    </row>
    <row r="2785" spans="1:59" ht="28.8">
      <c r="A2785" s="1" t="s">
        <v>7627</v>
      </c>
      <c r="B2785" s="1" t="s">
        <v>4647</v>
      </c>
      <c r="C2785" s="1" t="s">
        <v>4658</v>
      </c>
      <c r="D2785" s="1" t="s">
        <v>58</v>
      </c>
      <c r="E2785" s="1" t="s">
        <v>4659</v>
      </c>
      <c r="F2785" s="2">
        <v>73549</v>
      </c>
      <c r="G2785" s="2">
        <v>542</v>
      </c>
      <c r="H2785" s="2">
        <v>9</v>
      </c>
      <c r="I2785" s="2">
        <v>6408</v>
      </c>
      <c r="J2785" s="2">
        <v>25660</v>
      </c>
      <c r="K2785" s="2">
        <v>6171</v>
      </c>
      <c r="L2785" s="2">
        <v>202</v>
      </c>
      <c r="M2785" s="2">
        <v>49</v>
      </c>
      <c r="N2785" s="2">
        <v>3</v>
      </c>
      <c r="O2785" s="2">
        <v>123</v>
      </c>
      <c r="P2785" s="2">
        <v>26</v>
      </c>
      <c r="Q2785" s="2">
        <v>16</v>
      </c>
      <c r="R2785" s="2">
        <v>2172</v>
      </c>
      <c r="S2785" s="2">
        <v>4967900</v>
      </c>
      <c r="T2785" s="2">
        <v>266205700</v>
      </c>
      <c r="U2785" s="2">
        <v>328</v>
      </c>
      <c r="V2785" s="2">
        <v>290</v>
      </c>
      <c r="W2785" s="2">
        <v>93</v>
      </c>
      <c r="X2785" s="2">
        <v>964</v>
      </c>
      <c r="Y2785" s="2">
        <v>130</v>
      </c>
      <c r="Z2785" s="2">
        <v>550</v>
      </c>
      <c r="AA2785" s="9">
        <f t="shared" si="389"/>
        <v>73549</v>
      </c>
      <c r="AB2785" s="9">
        <f t="shared" si="390"/>
        <v>5857</v>
      </c>
      <c r="AC2785" s="9">
        <f t="shared" si="391"/>
        <v>2591</v>
      </c>
      <c r="AD2785" s="9">
        <f t="shared" si="392"/>
        <v>2172</v>
      </c>
      <c r="AE2785" s="44">
        <f t="shared" si="393"/>
        <v>1.0364544648340373E-4</v>
      </c>
      <c r="AF2785" s="9">
        <f t="shared" si="394"/>
        <v>581</v>
      </c>
      <c r="AG2785" s="9">
        <f t="shared" si="387"/>
        <v>680</v>
      </c>
      <c r="AH2785" s="44">
        <f t="shared" si="395"/>
        <v>6.0849763325717853E-5</v>
      </c>
      <c r="AI2785">
        <f>AA2785/'Totals and Drop Down Lists'!W$6*Inputs!E$37</f>
        <v>66719.269805465126</v>
      </c>
      <c r="AJ2785">
        <f>AB2785/'Totals and Drop Down Lists'!X$6*Inputs!F$37</f>
        <v>19271.797729407266</v>
      </c>
      <c r="AK2785">
        <f>AC2785/'Totals and Drop Down Lists'!Y$6*Inputs!G$37</f>
        <v>17080.747204344392</v>
      </c>
      <c r="AL2785">
        <f>AD2785/'Totals and Drop Down Lists'!Z$6*Inputs!H$37</f>
        <v>17414.012758426728</v>
      </c>
      <c r="AM2785">
        <f>AE2785/'Totals and Drop Down Lists'!AA$6*Inputs!I$37</f>
        <v>12902.754300325496</v>
      </c>
      <c r="AN2785">
        <f>AF2785/'Totals and Drop Down Lists'!AB$6*Inputs!J$37</f>
        <v>11594.838714540294</v>
      </c>
      <c r="AO2785">
        <f>AG2785/'Totals and Drop Down Lists'!AC$6*Inputs!K$37</f>
        <v>12664.031801782301</v>
      </c>
      <c r="AP2785">
        <f>AH2785/'Totals and Drop Down Lists'!AD$6*Inputs!L$37</f>
        <v>14319.769269139753</v>
      </c>
      <c r="AQ2785">
        <f>IF(OR($D2785="51",$D2785="52",$D2785="61"),(AA2785/'Totals and Drop Down Lists'!W$4)*Inputs!E$38,0)</f>
        <v>0</v>
      </c>
      <c r="AR2785">
        <f>IF(OR($D2785="51",$D2785="52",$D2785="61"),(AB2785/'Totals and Drop Down Lists'!X$4)*Inputs!F$38,0)</f>
        <v>0</v>
      </c>
      <c r="AS2785">
        <f>IF(OR($D2785="51",$D2785="52",$D2785="61"),(AC2785/'Totals and Drop Down Lists'!Y$4)*Inputs!G$38,0)</f>
        <v>0</v>
      </c>
      <c r="AT2785">
        <f>IF(OR($D2785="51",$D2785="52",$D2785="61"),(AD2785/'Totals and Drop Down Lists'!Z$4)*Inputs!H$38,0)</f>
        <v>0</v>
      </c>
      <c r="AU2785">
        <f>IF(OR($D2785="51",$D2785="52",$D2785="61"),(AE2785/'Totals and Drop Down Lists'!AA$4)*Inputs!I$38,0)</f>
        <v>0</v>
      </c>
      <c r="AV2785">
        <f>IF(OR($D2785="51",$D2785="52",$D2785="61"),(AF2785/'Totals and Drop Down Lists'!AB$4)*Inputs!J$38,0)</f>
        <v>0</v>
      </c>
      <c r="AW2785">
        <f>IF(OR($D2785="51",$D2785="52",$D2785="61"),(AG2785/'Totals and Drop Down Lists'!AC$4)*Inputs!K$38,0)</f>
        <v>0</v>
      </c>
      <c r="AX2785">
        <f>IF(OR($D2785="51",$D2785="52",$D2785="61"),(AH2785/'Totals and Drop Down Lists'!AD$4)*Inputs!L$38,0)</f>
        <v>0</v>
      </c>
      <c r="AY2785">
        <f>IF(OR($D2785="51",$D2785="52",$D2785="61"),0,(AA2785/'Totals and Drop Down Lists'!W$5)*Inputs!E$39)</f>
        <v>0</v>
      </c>
      <c r="AZ2785">
        <f>IF(OR($D2785="51",$D2785="52",$D2785="61"),0,(AB2785/'Totals and Drop Down Lists'!X$5)*Inputs!F$39)</f>
        <v>0</v>
      </c>
      <c r="BA2785">
        <f>IF(OR($D2785="51",$D2785="52",$D2785="61"),0,(AC2785/'Totals and Drop Down Lists'!Y$5)*Inputs!G$39)</f>
        <v>0</v>
      </c>
      <c r="BB2785">
        <f>IF(OR($D2785="51",$D2785="52",$D2785="61"),0,(AD2785/'Totals and Drop Down Lists'!Z$5)*Inputs!H$39)</f>
        <v>0</v>
      </c>
      <c r="BC2785">
        <f>IF(OR($D2785="51",$D2785="52",$D2785="61"),0,(AE2785/'Totals and Drop Down Lists'!AA$5)*Inputs!I$39)</f>
        <v>0</v>
      </c>
      <c r="BD2785">
        <f>IF(OR($D2785="51",$D2785="52",$D2785="61"),0,(AF2785/'Totals and Drop Down Lists'!AB$5)*Inputs!J$39)</f>
        <v>0</v>
      </c>
      <c r="BE2785">
        <f>IF(OR($D2785="51",$D2785="52",$D2785="61"),0,(AG2785/'Totals and Drop Down Lists'!AC$5)*Inputs!K$39)</f>
        <v>0</v>
      </c>
      <c r="BF2785">
        <f>IF(OR($D2785="51",$D2785="52",$D2785="61"),0,(AH2785/'Totals and Drop Down Lists'!AD$5)*Inputs!L$39)</f>
        <v>0</v>
      </c>
      <c r="BG2785" s="10">
        <f t="shared" si="388"/>
        <v>171967.22158343135</v>
      </c>
    </row>
    <row r="2786" spans="1:59" ht="28.8">
      <c r="A2786" s="1" t="s">
        <v>7627</v>
      </c>
      <c r="B2786" s="1" t="s">
        <v>4647</v>
      </c>
      <c r="C2786" s="1" t="s">
        <v>4660</v>
      </c>
      <c r="D2786" s="1" t="s">
        <v>25</v>
      </c>
      <c r="E2786" s="1" t="s">
        <v>4661</v>
      </c>
      <c r="F2786" s="2">
        <v>2432</v>
      </c>
      <c r="G2786" s="2">
        <v>14</v>
      </c>
      <c r="H2786" s="2">
        <v>8</v>
      </c>
      <c r="I2786" s="2">
        <v>479</v>
      </c>
      <c r="J2786" s="2">
        <v>1067</v>
      </c>
      <c r="K2786" s="2">
        <v>301</v>
      </c>
      <c r="L2786" s="2">
        <v>8</v>
      </c>
      <c r="M2786" s="2">
        <v>9</v>
      </c>
      <c r="N2786" s="2">
        <v>0</v>
      </c>
      <c r="O2786" s="2">
        <v>3</v>
      </c>
      <c r="P2786" s="2">
        <v>6</v>
      </c>
      <c r="Q2786" s="2">
        <v>3</v>
      </c>
      <c r="R2786" s="2">
        <v>314</v>
      </c>
      <c r="S2786" s="2">
        <v>73300</v>
      </c>
      <c r="T2786" s="2">
        <v>11403100</v>
      </c>
      <c r="U2786" s="2">
        <v>31</v>
      </c>
      <c r="V2786" s="2">
        <v>53</v>
      </c>
      <c r="W2786" s="2">
        <v>8</v>
      </c>
      <c r="X2786" s="2">
        <v>68</v>
      </c>
      <c r="Y2786" s="2">
        <v>35</v>
      </c>
      <c r="Z2786" s="2">
        <v>8</v>
      </c>
      <c r="AA2786" s="9">
        <f t="shared" si="389"/>
        <v>2432</v>
      </c>
      <c r="AB2786" s="9">
        <f t="shared" si="390"/>
        <v>457</v>
      </c>
      <c r="AC2786" s="9">
        <f t="shared" si="391"/>
        <v>343</v>
      </c>
      <c r="AD2786" s="9">
        <f t="shared" si="392"/>
        <v>314</v>
      </c>
      <c r="AE2786" s="44">
        <f t="shared" si="393"/>
        <v>5.9301319615819222E-6</v>
      </c>
      <c r="AF2786" s="9">
        <f t="shared" si="394"/>
        <v>7</v>
      </c>
      <c r="AG2786" s="9">
        <f t="shared" si="387"/>
        <v>43</v>
      </c>
      <c r="AH2786" s="44">
        <f t="shared" si="395"/>
        <v>4.5135849223847076E-6</v>
      </c>
      <c r="AI2786">
        <f>AA2786/'Totals and Drop Down Lists'!W$6*Inputs!E$37</f>
        <v>2206.1654701884622</v>
      </c>
      <c r="AJ2786">
        <f>AB2786/'Totals and Drop Down Lists'!X$6*Inputs!F$37</f>
        <v>1503.7069425199113</v>
      </c>
      <c r="AK2786">
        <f>AC2786/'Totals and Drop Down Lists'!Y$6*Inputs!G$37</f>
        <v>2261.1718607063399</v>
      </c>
      <c r="AL2786">
        <f>AD2786/'Totals and Drop Down Lists'!Z$6*Inputs!H$37</f>
        <v>2517.4953987780814</v>
      </c>
      <c r="AM2786">
        <f>AE2786/'Totals and Drop Down Lists'!AA$6*Inputs!I$37</f>
        <v>738.2382754369321</v>
      </c>
      <c r="AN2786">
        <f>AF2786/'Totals and Drop Down Lists'!AB$6*Inputs!J$37</f>
        <v>139.69685198241319</v>
      </c>
      <c r="AO2786">
        <f>AG2786/'Totals and Drop Down Lists'!AC$6*Inputs!K$37</f>
        <v>800.81377570093969</v>
      </c>
      <c r="AP2786">
        <f>AH2786/'Totals and Drop Down Lists'!AD$6*Inputs!L$37</f>
        <v>1062.181529273098</v>
      </c>
      <c r="AQ2786">
        <f>IF(OR($D2786="51",$D2786="52",$D2786="61"),(AA2786/'Totals and Drop Down Lists'!W$4)*Inputs!E$38,0)</f>
        <v>0</v>
      </c>
      <c r="AR2786">
        <f>IF(OR($D2786="51",$D2786="52",$D2786="61"),(AB2786/'Totals and Drop Down Lists'!X$4)*Inputs!F$38,0)</f>
        <v>0</v>
      </c>
      <c r="AS2786">
        <f>IF(OR($D2786="51",$D2786="52",$D2786="61"),(AC2786/'Totals and Drop Down Lists'!Y$4)*Inputs!G$38,0)</f>
        <v>0</v>
      </c>
      <c r="AT2786">
        <f>IF(OR($D2786="51",$D2786="52",$D2786="61"),(AD2786/'Totals and Drop Down Lists'!Z$4)*Inputs!H$38,0)</f>
        <v>0</v>
      </c>
      <c r="AU2786">
        <f>IF(OR($D2786="51",$D2786="52",$D2786="61"),(AE2786/'Totals and Drop Down Lists'!AA$4)*Inputs!I$38,0)</f>
        <v>0</v>
      </c>
      <c r="AV2786">
        <f>IF(OR($D2786="51",$D2786="52",$D2786="61"),(AF2786/'Totals and Drop Down Lists'!AB$4)*Inputs!J$38,0)</f>
        <v>0</v>
      </c>
      <c r="AW2786">
        <f>IF(OR($D2786="51",$D2786="52",$D2786="61"),(AG2786/'Totals and Drop Down Lists'!AC$4)*Inputs!K$38,0)</f>
        <v>0</v>
      </c>
      <c r="AX2786">
        <f>IF(OR($D2786="51",$D2786="52",$D2786="61"),(AH2786/'Totals and Drop Down Lists'!AD$4)*Inputs!L$38,0)</f>
        <v>0</v>
      </c>
      <c r="AY2786">
        <f>IF(OR($D2786="51",$D2786="52",$D2786="61"),0,(AA2786/'Totals and Drop Down Lists'!W$5)*Inputs!E$39)</f>
        <v>0</v>
      </c>
      <c r="AZ2786">
        <f>IF(OR($D2786="51",$D2786="52",$D2786="61"),0,(AB2786/'Totals and Drop Down Lists'!X$5)*Inputs!F$39)</f>
        <v>0</v>
      </c>
      <c r="BA2786">
        <f>IF(OR($D2786="51",$D2786="52",$D2786="61"),0,(AC2786/'Totals and Drop Down Lists'!Y$5)*Inputs!G$39)</f>
        <v>0</v>
      </c>
      <c r="BB2786">
        <f>IF(OR($D2786="51",$D2786="52",$D2786="61"),0,(AD2786/'Totals and Drop Down Lists'!Z$5)*Inputs!H$39)</f>
        <v>0</v>
      </c>
      <c r="BC2786">
        <f>IF(OR($D2786="51",$D2786="52",$D2786="61"),0,(AE2786/'Totals and Drop Down Lists'!AA$5)*Inputs!I$39)</f>
        <v>0</v>
      </c>
      <c r="BD2786">
        <f>IF(OR($D2786="51",$D2786="52",$D2786="61"),0,(AF2786/'Totals and Drop Down Lists'!AB$5)*Inputs!J$39)</f>
        <v>0</v>
      </c>
      <c r="BE2786">
        <f>IF(OR($D2786="51",$D2786="52",$D2786="61"),0,(AG2786/'Totals and Drop Down Lists'!AC$5)*Inputs!K$39)</f>
        <v>0</v>
      </c>
      <c r="BF2786">
        <f>IF(OR($D2786="51",$D2786="52",$D2786="61"),0,(AH2786/'Totals and Drop Down Lists'!AD$5)*Inputs!L$39)</f>
        <v>0</v>
      </c>
      <c r="BG2786" s="10">
        <f t="shared" si="388"/>
        <v>11229.470104586177</v>
      </c>
    </row>
    <row r="2787" spans="1:59" ht="28.8">
      <c r="A2787" s="1" t="s">
        <v>7627</v>
      </c>
      <c r="B2787" s="1" t="s">
        <v>4647</v>
      </c>
      <c r="C2787" s="1" t="s">
        <v>839</v>
      </c>
      <c r="D2787" s="1" t="s">
        <v>25</v>
      </c>
      <c r="E2787" s="1" t="s">
        <v>4662</v>
      </c>
      <c r="F2787" s="2">
        <v>28092</v>
      </c>
      <c r="G2787" s="2">
        <v>1436</v>
      </c>
      <c r="H2787" s="2">
        <v>134</v>
      </c>
      <c r="I2787" s="2">
        <v>5089</v>
      </c>
      <c r="J2787" s="2">
        <v>10562</v>
      </c>
      <c r="K2787" s="2">
        <v>3930</v>
      </c>
      <c r="L2787" s="2">
        <v>179</v>
      </c>
      <c r="M2787" s="2">
        <v>3</v>
      </c>
      <c r="N2787" s="2">
        <v>0</v>
      </c>
      <c r="O2787" s="2">
        <v>34</v>
      </c>
      <c r="P2787" s="2">
        <v>219</v>
      </c>
      <c r="Q2787" s="2">
        <v>0</v>
      </c>
      <c r="R2787" s="2">
        <v>1470</v>
      </c>
      <c r="S2787" s="2">
        <v>2146000</v>
      </c>
      <c r="T2787" s="2">
        <v>148875100</v>
      </c>
      <c r="U2787" s="2">
        <v>153</v>
      </c>
      <c r="V2787" s="2">
        <v>369</v>
      </c>
      <c r="W2787" s="2">
        <v>95</v>
      </c>
      <c r="X2787" s="2">
        <v>1124</v>
      </c>
      <c r="Y2787" s="2">
        <v>139</v>
      </c>
      <c r="Z2787" s="2">
        <v>770</v>
      </c>
      <c r="AA2787" s="9">
        <f t="shared" si="389"/>
        <v>28092</v>
      </c>
      <c r="AB2787" s="9">
        <f t="shared" si="390"/>
        <v>3519</v>
      </c>
      <c r="AC2787" s="9">
        <f t="shared" si="391"/>
        <v>1905</v>
      </c>
      <c r="AD2787" s="9">
        <f t="shared" si="392"/>
        <v>1470</v>
      </c>
      <c r="AE2787" s="44">
        <f t="shared" si="393"/>
        <v>1.0212562409426353E-4</v>
      </c>
      <c r="AF2787" s="9">
        <f t="shared" si="394"/>
        <v>660</v>
      </c>
      <c r="AG2787" s="9">
        <f t="shared" si="387"/>
        <v>909</v>
      </c>
      <c r="AH2787" s="44">
        <f t="shared" si="395"/>
        <v>1.2585235792584454E-4</v>
      </c>
      <c r="AI2787">
        <f>AA2787/'Totals and Drop Down Lists'!W$6*Inputs!E$37</f>
        <v>25483.388317653898</v>
      </c>
      <c r="AJ2787">
        <f>AB2787/'Totals and Drop Down Lists'!X$6*Inputs!F$37</f>
        <v>11578.872496121594</v>
      </c>
      <c r="AK2787">
        <f>AC2787/'Totals and Drop Down Lists'!Y$6*Inputs!G$37</f>
        <v>12558.403482931712</v>
      </c>
      <c r="AL2787">
        <f>AD2787/'Totals and Drop Down Lists'!Z$6*Inputs!H$37</f>
        <v>11785.726866891016</v>
      </c>
      <c r="AM2787">
        <f>AE2787/'Totals and Drop Down Lists'!AA$6*Inputs!I$37</f>
        <v>12713.552598441276</v>
      </c>
      <c r="AN2787">
        <f>AF2787/'Totals and Drop Down Lists'!AB$6*Inputs!J$37</f>
        <v>13171.417472627531</v>
      </c>
      <c r="AO2787">
        <f>AG2787/'Totals and Drop Down Lists'!AC$6*Inputs!K$37</f>
        <v>16928.830746794283</v>
      </c>
      <c r="AP2787">
        <f>AH2787/'Totals and Drop Down Lists'!AD$6*Inputs!L$37</f>
        <v>29616.823944385076</v>
      </c>
      <c r="AQ2787">
        <f>IF(OR($D2787="51",$D2787="52",$D2787="61"),(AA2787/'Totals and Drop Down Lists'!W$4)*Inputs!E$38,0)</f>
        <v>0</v>
      </c>
      <c r="AR2787">
        <f>IF(OR($D2787="51",$D2787="52",$D2787="61"),(AB2787/'Totals and Drop Down Lists'!X$4)*Inputs!F$38,0)</f>
        <v>0</v>
      </c>
      <c r="AS2787">
        <f>IF(OR($D2787="51",$D2787="52",$D2787="61"),(AC2787/'Totals and Drop Down Lists'!Y$4)*Inputs!G$38,0)</f>
        <v>0</v>
      </c>
      <c r="AT2787">
        <f>IF(OR($D2787="51",$D2787="52",$D2787="61"),(AD2787/'Totals and Drop Down Lists'!Z$4)*Inputs!H$38,0)</f>
        <v>0</v>
      </c>
      <c r="AU2787">
        <f>IF(OR($D2787="51",$D2787="52",$D2787="61"),(AE2787/'Totals and Drop Down Lists'!AA$4)*Inputs!I$38,0)</f>
        <v>0</v>
      </c>
      <c r="AV2787">
        <f>IF(OR($D2787="51",$D2787="52",$D2787="61"),(AF2787/'Totals and Drop Down Lists'!AB$4)*Inputs!J$38,0)</f>
        <v>0</v>
      </c>
      <c r="AW2787">
        <f>IF(OR($D2787="51",$D2787="52",$D2787="61"),(AG2787/'Totals and Drop Down Lists'!AC$4)*Inputs!K$38,0)</f>
        <v>0</v>
      </c>
      <c r="AX2787">
        <f>IF(OR($D2787="51",$D2787="52",$D2787="61"),(AH2787/'Totals and Drop Down Lists'!AD$4)*Inputs!L$38,0)</f>
        <v>0</v>
      </c>
      <c r="AY2787">
        <f>IF(OR($D2787="51",$D2787="52",$D2787="61"),0,(AA2787/'Totals and Drop Down Lists'!W$5)*Inputs!E$39)</f>
        <v>0</v>
      </c>
      <c r="AZ2787">
        <f>IF(OR($D2787="51",$D2787="52",$D2787="61"),0,(AB2787/'Totals and Drop Down Lists'!X$5)*Inputs!F$39)</f>
        <v>0</v>
      </c>
      <c r="BA2787">
        <f>IF(OR($D2787="51",$D2787="52",$D2787="61"),0,(AC2787/'Totals and Drop Down Lists'!Y$5)*Inputs!G$39)</f>
        <v>0</v>
      </c>
      <c r="BB2787">
        <f>IF(OR($D2787="51",$D2787="52",$D2787="61"),0,(AD2787/'Totals and Drop Down Lists'!Z$5)*Inputs!H$39)</f>
        <v>0</v>
      </c>
      <c r="BC2787">
        <f>IF(OR($D2787="51",$D2787="52",$D2787="61"),0,(AE2787/'Totals and Drop Down Lists'!AA$5)*Inputs!I$39)</f>
        <v>0</v>
      </c>
      <c r="BD2787">
        <f>IF(OR($D2787="51",$D2787="52",$D2787="61"),0,(AF2787/'Totals and Drop Down Lists'!AB$5)*Inputs!J$39)</f>
        <v>0</v>
      </c>
      <c r="BE2787">
        <f>IF(OR($D2787="51",$D2787="52",$D2787="61"),0,(AG2787/'Totals and Drop Down Lists'!AC$5)*Inputs!K$39)</f>
        <v>0</v>
      </c>
      <c r="BF2787">
        <f>IF(OR($D2787="51",$D2787="52",$D2787="61"),0,(AH2787/'Totals and Drop Down Lists'!AD$5)*Inputs!L$39)</f>
        <v>0</v>
      </c>
      <c r="BG2787" s="10">
        <f t="shared" si="388"/>
        <v>133837.01592584641</v>
      </c>
    </row>
    <row r="2788" spans="1:59" ht="28.8">
      <c r="A2788" s="1" t="s">
        <v>7627</v>
      </c>
      <c r="B2788" s="1" t="s">
        <v>4647</v>
      </c>
      <c r="C2788" s="1" t="s">
        <v>4663</v>
      </c>
      <c r="D2788" s="1" t="s">
        <v>25</v>
      </c>
      <c r="E2788" s="1" t="s">
        <v>4664</v>
      </c>
      <c r="F2788" s="2">
        <v>4800</v>
      </c>
      <c r="G2788" s="2">
        <v>3</v>
      </c>
      <c r="H2788" s="2">
        <v>0</v>
      </c>
      <c r="I2788" s="2">
        <v>664</v>
      </c>
      <c r="J2788" s="2">
        <v>1830</v>
      </c>
      <c r="K2788" s="2">
        <v>434</v>
      </c>
      <c r="L2788" s="2">
        <v>10</v>
      </c>
      <c r="M2788" s="2">
        <v>0</v>
      </c>
      <c r="N2788" s="2">
        <v>4</v>
      </c>
      <c r="O2788" s="2">
        <v>23</v>
      </c>
      <c r="P2788" s="2">
        <v>4</v>
      </c>
      <c r="Q2788" s="2">
        <v>0</v>
      </c>
      <c r="R2788" s="2">
        <v>715</v>
      </c>
      <c r="S2788" s="2">
        <v>152200</v>
      </c>
      <c r="T2788" s="2">
        <v>18893000</v>
      </c>
      <c r="U2788" s="2">
        <v>12</v>
      </c>
      <c r="V2788" s="2">
        <v>41</v>
      </c>
      <c r="W2788" s="2">
        <v>10</v>
      </c>
      <c r="X2788" s="2">
        <v>57</v>
      </c>
      <c r="Y2788" s="2">
        <v>15</v>
      </c>
      <c r="Z2788" s="2">
        <v>20</v>
      </c>
      <c r="AA2788" s="9">
        <f t="shared" si="389"/>
        <v>4800</v>
      </c>
      <c r="AB2788" s="9">
        <f t="shared" si="390"/>
        <v>661</v>
      </c>
      <c r="AC2788" s="9">
        <f t="shared" si="391"/>
        <v>756</v>
      </c>
      <c r="AD2788" s="9">
        <f t="shared" si="392"/>
        <v>715</v>
      </c>
      <c r="AE2788" s="44">
        <f t="shared" si="393"/>
        <v>7.1882662572775746E-6</v>
      </c>
      <c r="AF2788" s="9">
        <f t="shared" si="394"/>
        <v>6</v>
      </c>
      <c r="AG2788" s="9">
        <f t="shared" si="387"/>
        <v>35</v>
      </c>
      <c r="AH2788" s="44">
        <f t="shared" si="395"/>
        <v>3.088572287912334E-6</v>
      </c>
      <c r="AI2788">
        <f>AA2788/'Totals and Drop Down Lists'!W$6*Inputs!E$37</f>
        <v>4354.2739543193329</v>
      </c>
      <c r="AJ2788">
        <f>AB2788/'Totals and Drop Down Lists'!X$6*Inputs!F$37</f>
        <v>2174.9459278023223</v>
      </c>
      <c r="AK2788">
        <f>AC2788/'Totals and Drop Down Lists'!Y$6*Inputs!G$37</f>
        <v>4983.8073664547892</v>
      </c>
      <c r="AL2788">
        <f>AD2788/'Totals and Drop Down Lists'!Z$6*Inputs!H$37</f>
        <v>5732.513408045631</v>
      </c>
      <c r="AM2788">
        <f>AE2788/'Totals and Drop Down Lists'!AA$6*Inputs!I$37</f>
        <v>894.86259657171001</v>
      </c>
      <c r="AN2788">
        <f>AF2788/'Totals and Drop Down Lists'!AB$6*Inputs!J$37</f>
        <v>119.74015884206844</v>
      </c>
      <c r="AO2788">
        <f>AG2788/'Totals and Drop Down Lists'!AC$6*Inputs!K$37</f>
        <v>651.82516626820666</v>
      </c>
      <c r="AP2788">
        <f>AH2788/'Totals and Drop Down Lists'!AD$6*Inputs!L$37</f>
        <v>726.8334356079755</v>
      </c>
      <c r="AQ2788">
        <f>IF(OR($D2788="51",$D2788="52",$D2788="61"),(AA2788/'Totals and Drop Down Lists'!W$4)*Inputs!E$38,0)</f>
        <v>0</v>
      </c>
      <c r="AR2788">
        <f>IF(OR($D2788="51",$D2788="52",$D2788="61"),(AB2788/'Totals and Drop Down Lists'!X$4)*Inputs!F$38,0)</f>
        <v>0</v>
      </c>
      <c r="AS2788">
        <f>IF(OR($D2788="51",$D2788="52",$D2788="61"),(AC2788/'Totals and Drop Down Lists'!Y$4)*Inputs!G$38,0)</f>
        <v>0</v>
      </c>
      <c r="AT2788">
        <f>IF(OR($D2788="51",$D2788="52",$D2788="61"),(AD2788/'Totals and Drop Down Lists'!Z$4)*Inputs!H$38,0)</f>
        <v>0</v>
      </c>
      <c r="AU2788">
        <f>IF(OR($D2788="51",$D2788="52",$D2788="61"),(AE2788/'Totals and Drop Down Lists'!AA$4)*Inputs!I$38,0)</f>
        <v>0</v>
      </c>
      <c r="AV2788">
        <f>IF(OR($D2788="51",$D2788="52",$D2788="61"),(AF2788/'Totals and Drop Down Lists'!AB$4)*Inputs!J$38,0)</f>
        <v>0</v>
      </c>
      <c r="AW2788">
        <f>IF(OR($D2788="51",$D2788="52",$D2788="61"),(AG2788/'Totals and Drop Down Lists'!AC$4)*Inputs!K$38,0)</f>
        <v>0</v>
      </c>
      <c r="AX2788">
        <f>IF(OR($D2788="51",$D2788="52",$D2788="61"),(AH2788/'Totals and Drop Down Lists'!AD$4)*Inputs!L$38,0)</f>
        <v>0</v>
      </c>
      <c r="AY2788">
        <f>IF(OR($D2788="51",$D2788="52",$D2788="61"),0,(AA2788/'Totals and Drop Down Lists'!W$5)*Inputs!E$39)</f>
        <v>0</v>
      </c>
      <c r="AZ2788">
        <f>IF(OR($D2788="51",$D2788="52",$D2788="61"),0,(AB2788/'Totals and Drop Down Lists'!X$5)*Inputs!F$39)</f>
        <v>0</v>
      </c>
      <c r="BA2788">
        <f>IF(OR($D2788="51",$D2788="52",$D2788="61"),0,(AC2788/'Totals and Drop Down Lists'!Y$5)*Inputs!G$39)</f>
        <v>0</v>
      </c>
      <c r="BB2788">
        <f>IF(OR($D2788="51",$D2788="52",$D2788="61"),0,(AD2788/'Totals and Drop Down Lists'!Z$5)*Inputs!H$39)</f>
        <v>0</v>
      </c>
      <c r="BC2788">
        <f>IF(OR($D2788="51",$D2788="52",$D2788="61"),0,(AE2788/'Totals and Drop Down Lists'!AA$5)*Inputs!I$39)</f>
        <v>0</v>
      </c>
      <c r="BD2788">
        <f>IF(OR($D2788="51",$D2788="52",$D2788="61"),0,(AF2788/'Totals and Drop Down Lists'!AB$5)*Inputs!J$39)</f>
        <v>0</v>
      </c>
      <c r="BE2788">
        <f>IF(OR($D2788="51",$D2788="52",$D2788="61"),0,(AG2788/'Totals and Drop Down Lists'!AC$5)*Inputs!K$39)</f>
        <v>0</v>
      </c>
      <c r="BF2788">
        <f>IF(OR($D2788="51",$D2788="52",$D2788="61"),0,(AH2788/'Totals and Drop Down Lists'!AD$5)*Inputs!L$39)</f>
        <v>0</v>
      </c>
      <c r="BG2788" s="10">
        <f t="shared" si="388"/>
        <v>19638.802013912034</v>
      </c>
    </row>
    <row r="2789" spans="1:59" ht="28.8">
      <c r="A2789" s="1" t="s">
        <v>7627</v>
      </c>
      <c r="B2789" s="1" t="s">
        <v>4647</v>
      </c>
      <c r="C2789" s="1" t="s">
        <v>2532</v>
      </c>
      <c r="D2789" s="1" t="s">
        <v>25</v>
      </c>
      <c r="E2789" s="1" t="s">
        <v>4665</v>
      </c>
      <c r="F2789" s="2">
        <v>4120</v>
      </c>
      <c r="G2789" s="2">
        <v>5</v>
      </c>
      <c r="H2789" s="2">
        <v>0</v>
      </c>
      <c r="I2789" s="2">
        <v>652</v>
      </c>
      <c r="J2789" s="2">
        <v>1734</v>
      </c>
      <c r="K2789" s="2">
        <v>386</v>
      </c>
      <c r="L2789" s="2">
        <v>2</v>
      </c>
      <c r="M2789" s="2">
        <v>2</v>
      </c>
      <c r="N2789" s="2">
        <v>0</v>
      </c>
      <c r="O2789" s="2">
        <v>7</v>
      </c>
      <c r="P2789" s="2">
        <v>5</v>
      </c>
      <c r="Q2789" s="2">
        <v>0</v>
      </c>
      <c r="R2789" s="2">
        <v>625</v>
      </c>
      <c r="S2789" s="2">
        <v>118900</v>
      </c>
      <c r="T2789" s="2">
        <v>19767800</v>
      </c>
      <c r="U2789" s="2">
        <v>31</v>
      </c>
      <c r="V2789" s="2">
        <v>24</v>
      </c>
      <c r="W2789" s="2">
        <v>0</v>
      </c>
      <c r="X2789" s="2">
        <v>63</v>
      </c>
      <c r="Y2789" s="2">
        <v>0</v>
      </c>
      <c r="Z2789" s="2">
        <v>19</v>
      </c>
      <c r="AA2789" s="9">
        <f t="shared" si="389"/>
        <v>4120</v>
      </c>
      <c r="AB2789" s="9">
        <f t="shared" si="390"/>
        <v>647</v>
      </c>
      <c r="AC2789" s="9">
        <f t="shared" si="391"/>
        <v>641</v>
      </c>
      <c r="AD2789" s="9">
        <f t="shared" si="392"/>
        <v>625</v>
      </c>
      <c r="AE2789" s="44">
        <f t="shared" si="393"/>
        <v>6.0009678789275184E-6</v>
      </c>
      <c r="AF2789" s="9">
        <f t="shared" si="394"/>
        <v>39</v>
      </c>
      <c r="AG2789" s="9">
        <f t="shared" si="387"/>
        <v>19</v>
      </c>
      <c r="AH2789" s="44">
        <f t="shared" si="395"/>
        <v>1.573775930181362E-6</v>
      </c>
      <c r="AI2789">
        <f>AA2789/'Totals and Drop Down Lists'!W$6*Inputs!E$37</f>
        <v>3737.4184774574273</v>
      </c>
      <c r="AJ2789">
        <f>AB2789/'Totals and Drop Down Lists'!X$6*Inputs!F$37</f>
        <v>2128.8805072437258</v>
      </c>
      <c r="AK2789">
        <f>AC2789/'Totals and Drop Down Lists'!Y$6*Inputs!G$37</f>
        <v>4225.6885210284654</v>
      </c>
      <c r="AL2789">
        <f>AD2789/'Totals and Drop Down Lists'!Z$6*Inputs!H$37</f>
        <v>5010.9382937461805</v>
      </c>
      <c r="AM2789">
        <f>AE2789/'Totals and Drop Down Lists'!AA$6*Inputs!I$37</f>
        <v>747.05659276932681</v>
      </c>
      <c r="AN2789">
        <f>AF2789/'Totals and Drop Down Lists'!AB$6*Inputs!J$37</f>
        <v>778.31103247344504</v>
      </c>
      <c r="AO2789">
        <f>AG2789/'Totals and Drop Down Lists'!AC$6*Inputs!K$37</f>
        <v>353.84794740274077</v>
      </c>
      <c r="AP2789">
        <f>AH2789/'Totals and Drop Down Lists'!AD$6*Inputs!L$37</f>
        <v>370.35654651425938</v>
      </c>
      <c r="AQ2789">
        <f>IF(OR($D2789="51",$D2789="52",$D2789="61"),(AA2789/'Totals and Drop Down Lists'!W$4)*Inputs!E$38,0)</f>
        <v>0</v>
      </c>
      <c r="AR2789">
        <f>IF(OR($D2789="51",$D2789="52",$D2789="61"),(AB2789/'Totals and Drop Down Lists'!X$4)*Inputs!F$38,0)</f>
        <v>0</v>
      </c>
      <c r="AS2789">
        <f>IF(OR($D2789="51",$D2789="52",$D2789="61"),(AC2789/'Totals and Drop Down Lists'!Y$4)*Inputs!G$38,0)</f>
        <v>0</v>
      </c>
      <c r="AT2789">
        <f>IF(OR($D2789="51",$D2789="52",$D2789="61"),(AD2789/'Totals and Drop Down Lists'!Z$4)*Inputs!H$38,0)</f>
        <v>0</v>
      </c>
      <c r="AU2789">
        <f>IF(OR($D2789="51",$D2789="52",$D2789="61"),(AE2789/'Totals and Drop Down Lists'!AA$4)*Inputs!I$38,0)</f>
        <v>0</v>
      </c>
      <c r="AV2789">
        <f>IF(OR($D2789="51",$D2789="52",$D2789="61"),(AF2789/'Totals and Drop Down Lists'!AB$4)*Inputs!J$38,0)</f>
        <v>0</v>
      </c>
      <c r="AW2789">
        <f>IF(OR($D2789="51",$D2789="52",$D2789="61"),(AG2789/'Totals and Drop Down Lists'!AC$4)*Inputs!K$38,0)</f>
        <v>0</v>
      </c>
      <c r="AX2789">
        <f>IF(OR($D2789="51",$D2789="52",$D2789="61"),(AH2789/'Totals and Drop Down Lists'!AD$4)*Inputs!L$38,0)</f>
        <v>0</v>
      </c>
      <c r="AY2789">
        <f>IF(OR($D2789="51",$D2789="52",$D2789="61"),0,(AA2789/'Totals and Drop Down Lists'!W$5)*Inputs!E$39)</f>
        <v>0</v>
      </c>
      <c r="AZ2789">
        <f>IF(OR($D2789="51",$D2789="52",$D2789="61"),0,(AB2789/'Totals and Drop Down Lists'!X$5)*Inputs!F$39)</f>
        <v>0</v>
      </c>
      <c r="BA2789">
        <f>IF(OR($D2789="51",$D2789="52",$D2789="61"),0,(AC2789/'Totals and Drop Down Lists'!Y$5)*Inputs!G$39)</f>
        <v>0</v>
      </c>
      <c r="BB2789">
        <f>IF(OR($D2789="51",$D2789="52",$D2789="61"),0,(AD2789/'Totals and Drop Down Lists'!Z$5)*Inputs!H$39)</f>
        <v>0</v>
      </c>
      <c r="BC2789">
        <f>IF(OR($D2789="51",$D2789="52",$D2789="61"),0,(AE2789/'Totals and Drop Down Lists'!AA$5)*Inputs!I$39)</f>
        <v>0</v>
      </c>
      <c r="BD2789">
        <f>IF(OR($D2789="51",$D2789="52",$D2789="61"),0,(AF2789/'Totals and Drop Down Lists'!AB$5)*Inputs!J$39)</f>
        <v>0</v>
      </c>
      <c r="BE2789">
        <f>IF(OR($D2789="51",$D2789="52",$D2789="61"),0,(AG2789/'Totals and Drop Down Lists'!AC$5)*Inputs!K$39)</f>
        <v>0</v>
      </c>
      <c r="BF2789">
        <f>IF(OR($D2789="51",$D2789="52",$D2789="61"),0,(AH2789/'Totals and Drop Down Lists'!AD$5)*Inputs!L$39)</f>
        <v>0</v>
      </c>
      <c r="BG2789" s="10">
        <f t="shared" si="388"/>
        <v>17352.497918635574</v>
      </c>
    </row>
    <row r="2790" spans="1:59" ht="28.8">
      <c r="A2790" s="1" t="s">
        <v>7627</v>
      </c>
      <c r="B2790" s="1" t="s">
        <v>4647</v>
      </c>
      <c r="C2790" s="1" t="s">
        <v>2552</v>
      </c>
      <c r="D2790" s="1" t="s">
        <v>25</v>
      </c>
      <c r="E2790" s="1" t="s">
        <v>4666</v>
      </c>
      <c r="F2790" s="2">
        <v>3710</v>
      </c>
      <c r="G2790" s="2">
        <v>26</v>
      </c>
      <c r="H2790" s="2">
        <v>0</v>
      </c>
      <c r="I2790" s="2">
        <v>543</v>
      </c>
      <c r="J2790" s="2">
        <v>1492</v>
      </c>
      <c r="K2790" s="2">
        <v>291</v>
      </c>
      <c r="L2790" s="2">
        <v>16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419</v>
      </c>
      <c r="S2790" s="2">
        <v>114200</v>
      </c>
      <c r="T2790" s="2">
        <v>11270700</v>
      </c>
      <c r="U2790" s="2">
        <v>52</v>
      </c>
      <c r="V2790" s="2">
        <v>45</v>
      </c>
      <c r="W2790" s="2">
        <v>55</v>
      </c>
      <c r="X2790" s="2">
        <v>69</v>
      </c>
      <c r="Y2790" s="2">
        <v>10</v>
      </c>
      <c r="Z2790" s="2">
        <v>34</v>
      </c>
      <c r="AA2790" s="9">
        <f t="shared" si="389"/>
        <v>3710</v>
      </c>
      <c r="AB2790" s="9">
        <f t="shared" si="390"/>
        <v>517</v>
      </c>
      <c r="AC2790" s="9">
        <f t="shared" si="391"/>
        <v>435</v>
      </c>
      <c r="AD2790" s="9">
        <f t="shared" si="392"/>
        <v>419</v>
      </c>
      <c r="AE2790" s="44">
        <f t="shared" si="393"/>
        <v>3.9638110203903566E-6</v>
      </c>
      <c r="AF2790" s="9">
        <f t="shared" si="394"/>
        <v>0</v>
      </c>
      <c r="AG2790" s="9">
        <f t="shared" si="387"/>
        <v>44</v>
      </c>
      <c r="AH2790" s="44">
        <f t="shared" si="395"/>
        <v>3.1932132938633443E-6</v>
      </c>
      <c r="AI2790">
        <f>AA2790/'Totals and Drop Down Lists'!W$6*Inputs!E$37</f>
        <v>3365.4909105259849</v>
      </c>
      <c r="AJ2790">
        <f>AB2790/'Totals and Drop Down Lists'!X$6*Inputs!F$37</f>
        <v>1701.1301734853264</v>
      </c>
      <c r="AK2790">
        <f>AC2790/'Totals and Drop Down Lists'!Y$6*Inputs!G$37</f>
        <v>2867.6669370473987</v>
      </c>
      <c r="AL2790">
        <f>AD2790/'Totals and Drop Down Lists'!Z$6*Inputs!H$37</f>
        <v>3359.3330321274393</v>
      </c>
      <c r="AM2790">
        <f>AE2790/'Totals and Drop Down Lists'!AA$6*Inputs!I$37</f>
        <v>493.45225887187172</v>
      </c>
      <c r="AN2790">
        <f>AF2790/'Totals and Drop Down Lists'!AB$6*Inputs!J$37</f>
        <v>0</v>
      </c>
      <c r="AO2790">
        <f>AG2790/'Totals and Drop Down Lists'!AC$6*Inputs!K$37</f>
        <v>819.4373518800312</v>
      </c>
      <c r="AP2790">
        <f>AH2790/'Totals and Drop Down Lists'!AD$6*Inputs!L$37</f>
        <v>751.45859402130066</v>
      </c>
      <c r="AQ2790">
        <f>IF(OR($D2790="51",$D2790="52",$D2790="61"),(AA2790/'Totals and Drop Down Lists'!W$4)*Inputs!E$38,0)</f>
        <v>0</v>
      </c>
      <c r="AR2790">
        <f>IF(OR($D2790="51",$D2790="52",$D2790="61"),(AB2790/'Totals and Drop Down Lists'!X$4)*Inputs!F$38,0)</f>
        <v>0</v>
      </c>
      <c r="AS2790">
        <f>IF(OR($D2790="51",$D2790="52",$D2790="61"),(AC2790/'Totals and Drop Down Lists'!Y$4)*Inputs!G$38,0)</f>
        <v>0</v>
      </c>
      <c r="AT2790">
        <f>IF(OR($D2790="51",$D2790="52",$D2790="61"),(AD2790/'Totals and Drop Down Lists'!Z$4)*Inputs!H$38,0)</f>
        <v>0</v>
      </c>
      <c r="AU2790">
        <f>IF(OR($D2790="51",$D2790="52",$D2790="61"),(AE2790/'Totals and Drop Down Lists'!AA$4)*Inputs!I$38,0)</f>
        <v>0</v>
      </c>
      <c r="AV2790">
        <f>IF(OR($D2790="51",$D2790="52",$D2790="61"),(AF2790/'Totals and Drop Down Lists'!AB$4)*Inputs!J$38,0)</f>
        <v>0</v>
      </c>
      <c r="AW2790">
        <f>IF(OR($D2790="51",$D2790="52",$D2790="61"),(AG2790/'Totals and Drop Down Lists'!AC$4)*Inputs!K$38,0)</f>
        <v>0</v>
      </c>
      <c r="AX2790">
        <f>IF(OR($D2790="51",$D2790="52",$D2790="61"),(AH2790/'Totals and Drop Down Lists'!AD$4)*Inputs!L$38,0)</f>
        <v>0</v>
      </c>
      <c r="AY2790">
        <f>IF(OR($D2790="51",$D2790="52",$D2790="61"),0,(AA2790/'Totals and Drop Down Lists'!W$5)*Inputs!E$39)</f>
        <v>0</v>
      </c>
      <c r="AZ2790">
        <f>IF(OR($D2790="51",$D2790="52",$D2790="61"),0,(AB2790/'Totals and Drop Down Lists'!X$5)*Inputs!F$39)</f>
        <v>0</v>
      </c>
      <c r="BA2790">
        <f>IF(OR($D2790="51",$D2790="52",$D2790="61"),0,(AC2790/'Totals and Drop Down Lists'!Y$5)*Inputs!G$39)</f>
        <v>0</v>
      </c>
      <c r="BB2790">
        <f>IF(OR($D2790="51",$D2790="52",$D2790="61"),0,(AD2790/'Totals and Drop Down Lists'!Z$5)*Inputs!H$39)</f>
        <v>0</v>
      </c>
      <c r="BC2790">
        <f>IF(OR($D2790="51",$D2790="52",$D2790="61"),0,(AE2790/'Totals and Drop Down Lists'!AA$5)*Inputs!I$39)</f>
        <v>0</v>
      </c>
      <c r="BD2790">
        <f>IF(OR($D2790="51",$D2790="52",$D2790="61"),0,(AF2790/'Totals and Drop Down Lists'!AB$5)*Inputs!J$39)</f>
        <v>0</v>
      </c>
      <c r="BE2790">
        <f>IF(OR($D2790="51",$D2790="52",$D2790="61"),0,(AG2790/'Totals and Drop Down Lists'!AC$5)*Inputs!K$39)</f>
        <v>0</v>
      </c>
      <c r="BF2790">
        <f>IF(OR($D2790="51",$D2790="52",$D2790="61"),0,(AH2790/'Totals and Drop Down Lists'!AD$5)*Inputs!L$39)</f>
        <v>0</v>
      </c>
      <c r="BG2790" s="10">
        <f t="shared" si="388"/>
        <v>13357.969257959352</v>
      </c>
    </row>
    <row r="2791" spans="1:59" ht="28.8">
      <c r="A2791" s="1" t="s">
        <v>7627</v>
      </c>
      <c r="B2791" s="1" t="s">
        <v>4647</v>
      </c>
      <c r="C2791" s="1" t="s">
        <v>4667</v>
      </c>
      <c r="D2791" s="1" t="s">
        <v>25</v>
      </c>
      <c r="E2791" s="1" t="s">
        <v>4668</v>
      </c>
      <c r="F2791" s="2">
        <v>15069</v>
      </c>
      <c r="G2791" s="2">
        <v>99</v>
      </c>
      <c r="H2791" s="2">
        <v>4</v>
      </c>
      <c r="I2791" s="2">
        <v>1233</v>
      </c>
      <c r="J2791" s="2">
        <v>5733</v>
      </c>
      <c r="K2791" s="2">
        <v>1308</v>
      </c>
      <c r="L2791" s="2">
        <v>107</v>
      </c>
      <c r="M2791" s="2">
        <v>0</v>
      </c>
      <c r="N2791" s="2">
        <v>2</v>
      </c>
      <c r="O2791" s="2">
        <v>0</v>
      </c>
      <c r="P2791" s="2">
        <v>0</v>
      </c>
      <c r="Q2791" s="2">
        <v>0</v>
      </c>
      <c r="R2791" s="2">
        <v>972</v>
      </c>
      <c r="S2791" s="2">
        <v>812600</v>
      </c>
      <c r="T2791" s="2">
        <v>54970600</v>
      </c>
      <c r="U2791" s="2">
        <v>116</v>
      </c>
      <c r="V2791" s="2">
        <v>83</v>
      </c>
      <c r="W2791" s="2">
        <v>0</v>
      </c>
      <c r="X2791" s="2">
        <v>218</v>
      </c>
      <c r="Y2791" s="2">
        <v>19</v>
      </c>
      <c r="Z2791" s="2">
        <v>144</v>
      </c>
      <c r="AA2791" s="9">
        <f t="shared" si="389"/>
        <v>15069</v>
      </c>
      <c r="AB2791" s="9">
        <f t="shared" si="390"/>
        <v>1130</v>
      </c>
      <c r="AC2791" s="9">
        <f t="shared" si="391"/>
        <v>1081</v>
      </c>
      <c r="AD2791" s="9">
        <f t="shared" si="392"/>
        <v>972</v>
      </c>
      <c r="AE2791" s="44">
        <f t="shared" si="393"/>
        <v>2.0841517249422204E-5</v>
      </c>
      <c r="AF2791" s="9">
        <f t="shared" si="394"/>
        <v>135</v>
      </c>
      <c r="AG2791" s="9">
        <f t="shared" si="387"/>
        <v>163</v>
      </c>
      <c r="AH2791" s="44">
        <f t="shared" si="395"/>
        <v>1.3837718544484234E-5</v>
      </c>
      <c r="AI2791">
        <f>AA2791/'Totals and Drop Down Lists'!W$6*Inputs!E$37</f>
        <v>13669.698795341257</v>
      </c>
      <c r="AJ2791">
        <f>AB2791/'Totals and Drop Down Lists'!X$6*Inputs!F$37</f>
        <v>3718.1375165153167</v>
      </c>
      <c r="AK2791">
        <f>AC2791/'Totals and Drop Down Lists'!Y$6*Inputs!G$37</f>
        <v>7126.317147007444</v>
      </c>
      <c r="AL2791">
        <f>AD2791/'Totals and Drop Down Lists'!Z$6*Inputs!H$37</f>
        <v>7793.0112344340605</v>
      </c>
      <c r="AM2791">
        <f>AE2791/'Totals and Drop Down Lists'!AA$6*Inputs!I$37</f>
        <v>2594.5469428640081</v>
      </c>
      <c r="AN2791">
        <f>AF2791/'Totals and Drop Down Lists'!AB$6*Inputs!J$37</f>
        <v>2694.1535739465403</v>
      </c>
      <c r="AO2791">
        <f>AG2791/'Totals and Drop Down Lists'!AC$6*Inputs!K$37</f>
        <v>3035.6429171919335</v>
      </c>
      <c r="AP2791">
        <f>AH2791/'Totals and Drop Down Lists'!AD$6*Inputs!L$37</f>
        <v>3256.4290465294584</v>
      </c>
      <c r="AQ2791">
        <f>IF(OR($D2791="51",$D2791="52",$D2791="61"),(AA2791/'Totals and Drop Down Lists'!W$4)*Inputs!E$38,0)</f>
        <v>0</v>
      </c>
      <c r="AR2791">
        <f>IF(OR($D2791="51",$D2791="52",$D2791="61"),(AB2791/'Totals and Drop Down Lists'!X$4)*Inputs!F$38,0)</f>
        <v>0</v>
      </c>
      <c r="AS2791">
        <f>IF(OR($D2791="51",$D2791="52",$D2791="61"),(AC2791/'Totals and Drop Down Lists'!Y$4)*Inputs!G$38,0)</f>
        <v>0</v>
      </c>
      <c r="AT2791">
        <f>IF(OR($D2791="51",$D2791="52",$D2791="61"),(AD2791/'Totals and Drop Down Lists'!Z$4)*Inputs!H$38,0)</f>
        <v>0</v>
      </c>
      <c r="AU2791">
        <f>IF(OR($D2791="51",$D2791="52",$D2791="61"),(AE2791/'Totals and Drop Down Lists'!AA$4)*Inputs!I$38,0)</f>
        <v>0</v>
      </c>
      <c r="AV2791">
        <f>IF(OR($D2791="51",$D2791="52",$D2791="61"),(AF2791/'Totals and Drop Down Lists'!AB$4)*Inputs!J$38,0)</f>
        <v>0</v>
      </c>
      <c r="AW2791">
        <f>IF(OR($D2791="51",$D2791="52",$D2791="61"),(AG2791/'Totals and Drop Down Lists'!AC$4)*Inputs!K$38,0)</f>
        <v>0</v>
      </c>
      <c r="AX2791">
        <f>IF(OR($D2791="51",$D2791="52",$D2791="61"),(AH2791/'Totals and Drop Down Lists'!AD$4)*Inputs!L$38,0)</f>
        <v>0</v>
      </c>
      <c r="AY2791">
        <f>IF(OR($D2791="51",$D2791="52",$D2791="61"),0,(AA2791/'Totals and Drop Down Lists'!W$5)*Inputs!E$39)</f>
        <v>0</v>
      </c>
      <c r="AZ2791">
        <f>IF(OR($D2791="51",$D2791="52",$D2791="61"),0,(AB2791/'Totals and Drop Down Lists'!X$5)*Inputs!F$39)</f>
        <v>0</v>
      </c>
      <c r="BA2791">
        <f>IF(OR($D2791="51",$D2791="52",$D2791="61"),0,(AC2791/'Totals and Drop Down Lists'!Y$5)*Inputs!G$39)</f>
        <v>0</v>
      </c>
      <c r="BB2791">
        <f>IF(OR($D2791="51",$D2791="52",$D2791="61"),0,(AD2791/'Totals and Drop Down Lists'!Z$5)*Inputs!H$39)</f>
        <v>0</v>
      </c>
      <c r="BC2791">
        <f>IF(OR($D2791="51",$D2791="52",$D2791="61"),0,(AE2791/'Totals and Drop Down Lists'!AA$5)*Inputs!I$39)</f>
        <v>0</v>
      </c>
      <c r="BD2791">
        <f>IF(OR($D2791="51",$D2791="52",$D2791="61"),0,(AF2791/'Totals and Drop Down Lists'!AB$5)*Inputs!J$39)</f>
        <v>0</v>
      </c>
      <c r="BE2791">
        <f>IF(OR($D2791="51",$D2791="52",$D2791="61"),0,(AG2791/'Totals and Drop Down Lists'!AC$5)*Inputs!K$39)</f>
        <v>0</v>
      </c>
      <c r="BF2791">
        <f>IF(OR($D2791="51",$D2791="52",$D2791="61"),0,(AH2791/'Totals and Drop Down Lists'!AD$5)*Inputs!L$39)</f>
        <v>0</v>
      </c>
      <c r="BG2791" s="10">
        <f t="shared" si="388"/>
        <v>43887.937173830025</v>
      </c>
    </row>
    <row r="2792" spans="1:59" ht="28.8">
      <c r="A2792" s="1" t="s">
        <v>7627</v>
      </c>
      <c r="B2792" s="1" t="s">
        <v>4647</v>
      </c>
      <c r="C2792" s="1" t="s">
        <v>652</v>
      </c>
      <c r="D2792" s="1" t="s">
        <v>25</v>
      </c>
      <c r="E2792" s="1" t="s">
        <v>4669</v>
      </c>
      <c r="F2792" s="2">
        <v>34238</v>
      </c>
      <c r="G2792" s="2">
        <v>194</v>
      </c>
      <c r="H2792" s="2">
        <v>29</v>
      </c>
      <c r="I2792" s="2">
        <v>5392</v>
      </c>
      <c r="J2792" s="2">
        <v>13256</v>
      </c>
      <c r="K2792" s="2">
        <v>3099</v>
      </c>
      <c r="L2792" s="2">
        <v>212</v>
      </c>
      <c r="M2792" s="2">
        <v>33</v>
      </c>
      <c r="N2792" s="2">
        <v>2</v>
      </c>
      <c r="O2792" s="2">
        <v>164</v>
      </c>
      <c r="P2792" s="2">
        <v>12</v>
      </c>
      <c r="Q2792" s="2">
        <v>19</v>
      </c>
      <c r="R2792" s="2">
        <v>2073</v>
      </c>
      <c r="S2792" s="2">
        <v>1418700</v>
      </c>
      <c r="T2792" s="2">
        <v>91054400</v>
      </c>
      <c r="U2792" s="2">
        <v>207</v>
      </c>
      <c r="V2792" s="2">
        <v>401</v>
      </c>
      <c r="W2792" s="2">
        <v>108</v>
      </c>
      <c r="X2792" s="2">
        <v>817</v>
      </c>
      <c r="Y2792" s="2">
        <v>192</v>
      </c>
      <c r="Z2792" s="2">
        <v>357</v>
      </c>
      <c r="AA2792" s="9">
        <f t="shared" si="389"/>
        <v>34238</v>
      </c>
      <c r="AB2792" s="9">
        <f t="shared" si="390"/>
        <v>5169</v>
      </c>
      <c r="AC2792" s="9">
        <f t="shared" si="391"/>
        <v>2515</v>
      </c>
      <c r="AD2792" s="9">
        <f t="shared" si="392"/>
        <v>2073</v>
      </c>
      <c r="AE2792" s="44">
        <f t="shared" si="393"/>
        <v>5.0597195216492741E-5</v>
      </c>
      <c r="AF2792" s="9">
        <f t="shared" si="394"/>
        <v>308</v>
      </c>
      <c r="AG2792" s="9">
        <f t="shared" si="387"/>
        <v>549</v>
      </c>
      <c r="AH2792" s="44">
        <f t="shared" si="395"/>
        <v>4.775650231656235E-5</v>
      </c>
      <c r="AI2792">
        <f>AA2792/'Totals and Drop Down Lists'!W$6*Inputs!E$37</f>
        <v>31058.673259996944</v>
      </c>
      <c r="AJ2792">
        <f>AB2792/'Totals and Drop Down Lists'!X$6*Inputs!F$37</f>
        <v>17008.011347670508</v>
      </c>
      <c r="AK2792">
        <f>AC2792/'Totals and Drop Down Lists'!Y$6*Inputs!G$37</f>
        <v>16579.729532584384</v>
      </c>
      <c r="AL2792">
        <f>AD2792/'Totals and Drop Down Lists'!Z$6*Inputs!H$37</f>
        <v>16620.280132697331</v>
      </c>
      <c r="AM2792">
        <f>AE2792/'Totals and Drop Down Lists'!AA$6*Inputs!I$37</f>
        <v>6298.8119624584469</v>
      </c>
      <c r="AN2792">
        <f>AF2792/'Totals and Drop Down Lists'!AB$6*Inputs!J$37</f>
        <v>6146.6614872261807</v>
      </c>
      <c r="AO2792">
        <f>AG2792/'Totals and Drop Down Lists'!AC$6*Inputs!K$37</f>
        <v>10224.343322321298</v>
      </c>
      <c r="AP2792">
        <f>AH2792/'Totals and Drop Down Lists'!AD$6*Inputs!L$37</f>
        <v>11238.533346690601</v>
      </c>
      <c r="AQ2792">
        <f>IF(OR($D2792="51",$D2792="52",$D2792="61"),(AA2792/'Totals and Drop Down Lists'!W$4)*Inputs!E$38,0)</f>
        <v>0</v>
      </c>
      <c r="AR2792">
        <f>IF(OR($D2792="51",$D2792="52",$D2792="61"),(AB2792/'Totals and Drop Down Lists'!X$4)*Inputs!F$38,0)</f>
        <v>0</v>
      </c>
      <c r="AS2792">
        <f>IF(OR($D2792="51",$D2792="52",$D2792="61"),(AC2792/'Totals and Drop Down Lists'!Y$4)*Inputs!G$38,0)</f>
        <v>0</v>
      </c>
      <c r="AT2792">
        <f>IF(OR($D2792="51",$D2792="52",$D2792="61"),(AD2792/'Totals and Drop Down Lists'!Z$4)*Inputs!H$38,0)</f>
        <v>0</v>
      </c>
      <c r="AU2792">
        <f>IF(OR($D2792="51",$D2792="52",$D2792="61"),(AE2792/'Totals and Drop Down Lists'!AA$4)*Inputs!I$38,0)</f>
        <v>0</v>
      </c>
      <c r="AV2792">
        <f>IF(OR($D2792="51",$D2792="52",$D2792="61"),(AF2792/'Totals and Drop Down Lists'!AB$4)*Inputs!J$38,0)</f>
        <v>0</v>
      </c>
      <c r="AW2792">
        <f>IF(OR($D2792="51",$D2792="52",$D2792="61"),(AG2792/'Totals and Drop Down Lists'!AC$4)*Inputs!K$38,0)</f>
        <v>0</v>
      </c>
      <c r="AX2792">
        <f>IF(OR($D2792="51",$D2792="52",$D2792="61"),(AH2792/'Totals and Drop Down Lists'!AD$4)*Inputs!L$38,0)</f>
        <v>0</v>
      </c>
      <c r="AY2792">
        <f>IF(OR($D2792="51",$D2792="52",$D2792="61"),0,(AA2792/'Totals and Drop Down Lists'!W$5)*Inputs!E$39)</f>
        <v>0</v>
      </c>
      <c r="AZ2792">
        <f>IF(OR($D2792="51",$D2792="52",$D2792="61"),0,(AB2792/'Totals and Drop Down Lists'!X$5)*Inputs!F$39)</f>
        <v>0</v>
      </c>
      <c r="BA2792">
        <f>IF(OR($D2792="51",$D2792="52",$D2792="61"),0,(AC2792/'Totals and Drop Down Lists'!Y$5)*Inputs!G$39)</f>
        <v>0</v>
      </c>
      <c r="BB2792">
        <f>IF(OR($D2792="51",$D2792="52",$D2792="61"),0,(AD2792/'Totals and Drop Down Lists'!Z$5)*Inputs!H$39)</f>
        <v>0</v>
      </c>
      <c r="BC2792">
        <f>IF(OR($D2792="51",$D2792="52",$D2792="61"),0,(AE2792/'Totals and Drop Down Lists'!AA$5)*Inputs!I$39)</f>
        <v>0</v>
      </c>
      <c r="BD2792">
        <f>IF(OR($D2792="51",$D2792="52",$D2792="61"),0,(AF2792/'Totals and Drop Down Lists'!AB$5)*Inputs!J$39)</f>
        <v>0</v>
      </c>
      <c r="BE2792">
        <f>IF(OR($D2792="51",$D2792="52",$D2792="61"),0,(AG2792/'Totals and Drop Down Lists'!AC$5)*Inputs!K$39)</f>
        <v>0</v>
      </c>
      <c r="BF2792">
        <f>IF(OR($D2792="51",$D2792="52",$D2792="61"),0,(AH2792/'Totals and Drop Down Lists'!AD$5)*Inputs!L$39)</f>
        <v>0</v>
      </c>
      <c r="BG2792" s="10">
        <f t="shared" si="388"/>
        <v>115175.0443916457</v>
      </c>
    </row>
    <row r="2793" spans="1:59" ht="28.8">
      <c r="A2793" s="1" t="s">
        <v>7627</v>
      </c>
      <c r="B2793" s="1" t="s">
        <v>4647</v>
      </c>
      <c r="C2793" s="1" t="s">
        <v>463</v>
      </c>
      <c r="D2793" s="1" t="s">
        <v>25</v>
      </c>
      <c r="E2793" s="1" t="s">
        <v>4670</v>
      </c>
      <c r="F2793" s="2">
        <v>42871</v>
      </c>
      <c r="G2793" s="2">
        <v>538</v>
      </c>
      <c r="H2793" s="2">
        <v>10</v>
      </c>
      <c r="I2793" s="2">
        <v>5458</v>
      </c>
      <c r="J2793" s="2">
        <v>14927</v>
      </c>
      <c r="K2793" s="2">
        <v>3197</v>
      </c>
      <c r="L2793" s="2">
        <v>183</v>
      </c>
      <c r="M2793" s="2">
        <v>38</v>
      </c>
      <c r="N2793" s="2">
        <v>17</v>
      </c>
      <c r="O2793" s="2">
        <v>59</v>
      </c>
      <c r="P2793" s="2">
        <v>46</v>
      </c>
      <c r="Q2793" s="2">
        <v>0</v>
      </c>
      <c r="R2793" s="2">
        <v>2287</v>
      </c>
      <c r="S2793" s="2">
        <v>2013300</v>
      </c>
      <c r="T2793" s="2">
        <v>129843600</v>
      </c>
      <c r="U2793" s="2">
        <v>243</v>
      </c>
      <c r="V2793" s="2">
        <v>306</v>
      </c>
      <c r="W2793" s="2">
        <v>64</v>
      </c>
      <c r="X2793" s="2">
        <v>922</v>
      </c>
      <c r="Y2793" s="2">
        <v>131</v>
      </c>
      <c r="Z2793" s="2">
        <v>543</v>
      </c>
      <c r="AA2793" s="9">
        <f t="shared" si="389"/>
        <v>42871</v>
      </c>
      <c r="AB2793" s="9">
        <f t="shared" si="390"/>
        <v>4910</v>
      </c>
      <c r="AC2793" s="9">
        <f t="shared" si="391"/>
        <v>2630</v>
      </c>
      <c r="AD2793" s="9">
        <f t="shared" si="392"/>
        <v>2287</v>
      </c>
      <c r="AE2793" s="44">
        <f t="shared" si="393"/>
        <v>4.7819884813243348E-5</v>
      </c>
      <c r="AF2793" s="9">
        <f t="shared" si="394"/>
        <v>552</v>
      </c>
      <c r="AG2793" s="9">
        <f t="shared" si="387"/>
        <v>674</v>
      </c>
      <c r="AH2793" s="44">
        <f t="shared" si="395"/>
        <v>5.3713207391388539E-5</v>
      </c>
      <c r="AI2793">
        <f>AA2793/'Totals and Drop Down Lists'!W$6*Inputs!E$37</f>
        <v>38890.016394921695</v>
      </c>
      <c r="AJ2793">
        <f>AB2793/'Totals and Drop Down Lists'!X$6*Inputs!F$37</f>
        <v>16155.801067336464</v>
      </c>
      <c r="AK2793">
        <f>AC2793/'Totals and Drop Down Lists'!Y$6*Inputs!G$37</f>
        <v>17337.848378010709</v>
      </c>
      <c r="AL2793">
        <f>AD2793/'Totals and Drop Down Lists'!Z$6*Inputs!H$37</f>
        <v>18336.025404476022</v>
      </c>
      <c r="AM2793">
        <f>AE2793/'Totals and Drop Down Lists'!AA$6*Inputs!I$37</f>
        <v>5953.0663946142977</v>
      </c>
      <c r="AN2793">
        <f>AF2793/'Totals and Drop Down Lists'!AB$6*Inputs!J$37</f>
        <v>11016.094613470297</v>
      </c>
      <c r="AO2793">
        <f>AG2793/'Totals and Drop Down Lists'!AC$6*Inputs!K$37</f>
        <v>12552.290344707752</v>
      </c>
      <c r="AP2793">
        <f>AH2793/'Totals and Drop Down Lists'!AD$6*Inputs!L$37</f>
        <v>12640.324210185609</v>
      </c>
      <c r="AQ2793">
        <f>IF(OR($D2793="51",$D2793="52",$D2793="61"),(AA2793/'Totals and Drop Down Lists'!W$4)*Inputs!E$38,0)</f>
        <v>0</v>
      </c>
      <c r="AR2793">
        <f>IF(OR($D2793="51",$D2793="52",$D2793="61"),(AB2793/'Totals and Drop Down Lists'!X$4)*Inputs!F$38,0)</f>
        <v>0</v>
      </c>
      <c r="AS2793">
        <f>IF(OR($D2793="51",$D2793="52",$D2793="61"),(AC2793/'Totals and Drop Down Lists'!Y$4)*Inputs!G$38,0)</f>
        <v>0</v>
      </c>
      <c r="AT2793">
        <f>IF(OR($D2793="51",$D2793="52",$D2793="61"),(AD2793/'Totals and Drop Down Lists'!Z$4)*Inputs!H$38,0)</f>
        <v>0</v>
      </c>
      <c r="AU2793">
        <f>IF(OR($D2793="51",$D2793="52",$D2793="61"),(AE2793/'Totals and Drop Down Lists'!AA$4)*Inputs!I$38,0)</f>
        <v>0</v>
      </c>
      <c r="AV2793">
        <f>IF(OR($D2793="51",$D2793="52",$D2793="61"),(AF2793/'Totals and Drop Down Lists'!AB$4)*Inputs!J$38,0)</f>
        <v>0</v>
      </c>
      <c r="AW2793">
        <f>IF(OR($D2793="51",$D2793="52",$D2793="61"),(AG2793/'Totals and Drop Down Lists'!AC$4)*Inputs!K$38,0)</f>
        <v>0</v>
      </c>
      <c r="AX2793">
        <f>IF(OR($D2793="51",$D2793="52",$D2793="61"),(AH2793/'Totals and Drop Down Lists'!AD$4)*Inputs!L$38,0)</f>
        <v>0</v>
      </c>
      <c r="AY2793">
        <f>IF(OR($D2793="51",$D2793="52",$D2793="61"),0,(AA2793/'Totals and Drop Down Lists'!W$5)*Inputs!E$39)</f>
        <v>0</v>
      </c>
      <c r="AZ2793">
        <f>IF(OR($D2793="51",$D2793="52",$D2793="61"),0,(AB2793/'Totals and Drop Down Lists'!X$5)*Inputs!F$39)</f>
        <v>0</v>
      </c>
      <c r="BA2793">
        <f>IF(OR($D2793="51",$D2793="52",$D2793="61"),0,(AC2793/'Totals and Drop Down Lists'!Y$5)*Inputs!G$39)</f>
        <v>0</v>
      </c>
      <c r="BB2793">
        <f>IF(OR($D2793="51",$D2793="52",$D2793="61"),0,(AD2793/'Totals and Drop Down Lists'!Z$5)*Inputs!H$39)</f>
        <v>0</v>
      </c>
      <c r="BC2793">
        <f>IF(OR($D2793="51",$D2793="52",$D2793="61"),0,(AE2793/'Totals and Drop Down Lists'!AA$5)*Inputs!I$39)</f>
        <v>0</v>
      </c>
      <c r="BD2793">
        <f>IF(OR($D2793="51",$D2793="52",$D2793="61"),0,(AF2793/'Totals and Drop Down Lists'!AB$5)*Inputs!J$39)</f>
        <v>0</v>
      </c>
      <c r="BE2793">
        <f>IF(OR($D2793="51",$D2793="52",$D2793="61"),0,(AG2793/'Totals and Drop Down Lists'!AC$5)*Inputs!K$39)</f>
        <v>0</v>
      </c>
      <c r="BF2793">
        <f>IF(OR($D2793="51",$D2793="52",$D2793="61"),0,(AH2793/'Totals and Drop Down Lists'!AD$5)*Inputs!L$39)</f>
        <v>0</v>
      </c>
      <c r="BG2793" s="10">
        <f t="shared" si="388"/>
        <v>132881.46680772284</v>
      </c>
    </row>
    <row r="2794" spans="1:59" ht="28.8">
      <c r="A2794" s="1" t="s">
        <v>7627</v>
      </c>
      <c r="B2794" s="1" t="s">
        <v>4647</v>
      </c>
      <c r="C2794" s="1" t="s">
        <v>4671</v>
      </c>
      <c r="D2794" s="1" t="s">
        <v>25</v>
      </c>
      <c r="E2794" s="1" t="s">
        <v>4672</v>
      </c>
      <c r="F2794" s="2">
        <v>7604</v>
      </c>
      <c r="G2794" s="2">
        <v>13</v>
      </c>
      <c r="H2794" s="2">
        <v>0</v>
      </c>
      <c r="I2794" s="2">
        <v>949</v>
      </c>
      <c r="J2794" s="2">
        <v>3084</v>
      </c>
      <c r="K2794" s="2">
        <v>752</v>
      </c>
      <c r="L2794" s="2">
        <v>28</v>
      </c>
      <c r="M2794" s="2">
        <v>3</v>
      </c>
      <c r="N2794" s="2">
        <v>0</v>
      </c>
      <c r="O2794" s="2">
        <v>18</v>
      </c>
      <c r="P2794" s="2">
        <v>11</v>
      </c>
      <c r="Q2794" s="2">
        <v>0</v>
      </c>
      <c r="R2794" s="2">
        <v>606</v>
      </c>
      <c r="S2794" s="2">
        <v>302100</v>
      </c>
      <c r="T2794" s="2">
        <v>28423000</v>
      </c>
      <c r="U2794" s="2">
        <v>23</v>
      </c>
      <c r="V2794" s="2">
        <v>93</v>
      </c>
      <c r="W2794" s="2">
        <v>0</v>
      </c>
      <c r="X2794" s="2">
        <v>161</v>
      </c>
      <c r="Y2794" s="2">
        <v>25</v>
      </c>
      <c r="Z2794" s="2">
        <v>108</v>
      </c>
      <c r="AA2794" s="9">
        <f t="shared" si="389"/>
        <v>7604</v>
      </c>
      <c r="AB2794" s="9">
        <f t="shared" si="390"/>
        <v>936</v>
      </c>
      <c r="AC2794" s="9">
        <f t="shared" si="391"/>
        <v>666</v>
      </c>
      <c r="AD2794" s="9">
        <f t="shared" si="392"/>
        <v>606</v>
      </c>
      <c r="AE2794" s="44">
        <f t="shared" si="393"/>
        <v>1.2806106160947428E-5</v>
      </c>
      <c r="AF2794" s="9">
        <f t="shared" si="394"/>
        <v>68</v>
      </c>
      <c r="AG2794" s="9">
        <f t="shared" si="387"/>
        <v>133</v>
      </c>
      <c r="AH2794" s="44">
        <f t="shared" si="395"/>
        <v>1.2067191324172825E-5</v>
      </c>
      <c r="AI2794">
        <f>AA2794/'Totals and Drop Down Lists'!W$6*Inputs!E$37</f>
        <v>6897.8956559675435</v>
      </c>
      <c r="AJ2794">
        <f>AB2794/'Totals and Drop Down Lists'!X$6*Inputs!F$37</f>
        <v>3079.8024030604747</v>
      </c>
      <c r="AK2794">
        <f>AC2794/'Totals and Drop Down Lists'!Y$6*Inputs!G$37</f>
        <v>4390.4969656863623</v>
      </c>
      <c r="AL2794">
        <f>AD2794/'Totals and Drop Down Lists'!Z$6*Inputs!H$37</f>
        <v>4858.6057696162961</v>
      </c>
      <c r="AM2794">
        <f>AE2794/'Totals and Drop Down Lists'!AA$6*Inputs!I$37</f>
        <v>1594.2238365970802</v>
      </c>
      <c r="AN2794">
        <f>AF2794/'Totals and Drop Down Lists'!AB$6*Inputs!J$37</f>
        <v>1357.0551335434425</v>
      </c>
      <c r="AO2794">
        <f>AG2794/'Totals and Drop Down Lists'!AC$6*Inputs!K$37</f>
        <v>2476.9356318191853</v>
      </c>
      <c r="AP2794">
        <f>AH2794/'Totals and Drop Down Lists'!AD$6*Inputs!L$37</f>
        <v>2839.7710368034745</v>
      </c>
      <c r="AQ2794">
        <f>IF(OR($D2794="51",$D2794="52",$D2794="61"),(AA2794/'Totals and Drop Down Lists'!W$4)*Inputs!E$38,0)</f>
        <v>0</v>
      </c>
      <c r="AR2794">
        <f>IF(OR($D2794="51",$D2794="52",$D2794="61"),(AB2794/'Totals and Drop Down Lists'!X$4)*Inputs!F$38,0)</f>
        <v>0</v>
      </c>
      <c r="AS2794">
        <f>IF(OR($D2794="51",$D2794="52",$D2794="61"),(AC2794/'Totals and Drop Down Lists'!Y$4)*Inputs!G$38,0)</f>
        <v>0</v>
      </c>
      <c r="AT2794">
        <f>IF(OR($D2794="51",$D2794="52",$D2794="61"),(AD2794/'Totals and Drop Down Lists'!Z$4)*Inputs!H$38,0)</f>
        <v>0</v>
      </c>
      <c r="AU2794">
        <f>IF(OR($D2794="51",$D2794="52",$D2794="61"),(AE2794/'Totals and Drop Down Lists'!AA$4)*Inputs!I$38,0)</f>
        <v>0</v>
      </c>
      <c r="AV2794">
        <f>IF(OR($D2794="51",$D2794="52",$D2794="61"),(AF2794/'Totals and Drop Down Lists'!AB$4)*Inputs!J$38,0)</f>
        <v>0</v>
      </c>
      <c r="AW2794">
        <f>IF(OR($D2794="51",$D2794="52",$D2794="61"),(AG2794/'Totals and Drop Down Lists'!AC$4)*Inputs!K$38,0)</f>
        <v>0</v>
      </c>
      <c r="AX2794">
        <f>IF(OR($D2794="51",$D2794="52",$D2794="61"),(AH2794/'Totals and Drop Down Lists'!AD$4)*Inputs!L$38,0)</f>
        <v>0</v>
      </c>
      <c r="AY2794">
        <f>IF(OR($D2794="51",$D2794="52",$D2794="61"),0,(AA2794/'Totals and Drop Down Lists'!W$5)*Inputs!E$39)</f>
        <v>0</v>
      </c>
      <c r="AZ2794">
        <f>IF(OR($D2794="51",$D2794="52",$D2794="61"),0,(AB2794/'Totals and Drop Down Lists'!X$5)*Inputs!F$39)</f>
        <v>0</v>
      </c>
      <c r="BA2794">
        <f>IF(OR($D2794="51",$D2794="52",$D2794="61"),0,(AC2794/'Totals and Drop Down Lists'!Y$5)*Inputs!G$39)</f>
        <v>0</v>
      </c>
      <c r="BB2794">
        <f>IF(OR($D2794="51",$D2794="52",$D2794="61"),0,(AD2794/'Totals and Drop Down Lists'!Z$5)*Inputs!H$39)</f>
        <v>0</v>
      </c>
      <c r="BC2794">
        <f>IF(OR($D2794="51",$D2794="52",$D2794="61"),0,(AE2794/'Totals and Drop Down Lists'!AA$5)*Inputs!I$39)</f>
        <v>0</v>
      </c>
      <c r="BD2794">
        <f>IF(OR($D2794="51",$D2794="52",$D2794="61"),0,(AF2794/'Totals and Drop Down Lists'!AB$5)*Inputs!J$39)</f>
        <v>0</v>
      </c>
      <c r="BE2794">
        <f>IF(OR($D2794="51",$D2794="52",$D2794="61"),0,(AG2794/'Totals and Drop Down Lists'!AC$5)*Inputs!K$39)</f>
        <v>0</v>
      </c>
      <c r="BF2794">
        <f>IF(OR($D2794="51",$D2794="52",$D2794="61"),0,(AH2794/'Totals and Drop Down Lists'!AD$5)*Inputs!L$39)</f>
        <v>0</v>
      </c>
      <c r="BG2794" s="10">
        <f t="shared" si="388"/>
        <v>27494.786433093861</v>
      </c>
    </row>
    <row r="2795" spans="1:59" ht="28.8">
      <c r="A2795" s="1" t="s">
        <v>7627</v>
      </c>
      <c r="B2795" s="1" t="s">
        <v>4647</v>
      </c>
      <c r="C2795" s="1" t="s">
        <v>4673</v>
      </c>
      <c r="D2795" s="1" t="s">
        <v>58</v>
      </c>
      <c r="E2795" s="1" t="s">
        <v>4674</v>
      </c>
      <c r="F2795" s="2">
        <v>113083</v>
      </c>
      <c r="G2795" s="2">
        <v>999</v>
      </c>
      <c r="H2795" s="2">
        <v>63</v>
      </c>
      <c r="I2795" s="2">
        <v>15774</v>
      </c>
      <c r="J2795" s="2">
        <v>43539</v>
      </c>
      <c r="K2795" s="2">
        <v>11978</v>
      </c>
      <c r="L2795" s="2">
        <v>451</v>
      </c>
      <c r="M2795" s="2">
        <v>38</v>
      </c>
      <c r="N2795" s="2">
        <v>13</v>
      </c>
      <c r="O2795" s="2">
        <v>236</v>
      </c>
      <c r="P2795" s="2">
        <v>57</v>
      </c>
      <c r="Q2795" s="2">
        <v>6</v>
      </c>
      <c r="R2795" s="2">
        <v>1866</v>
      </c>
      <c r="S2795" s="2">
        <v>9087700</v>
      </c>
      <c r="T2795" s="2">
        <v>499189300</v>
      </c>
      <c r="U2795" s="2">
        <v>1377</v>
      </c>
      <c r="V2795" s="2">
        <v>466</v>
      </c>
      <c r="W2795" s="2">
        <v>244</v>
      </c>
      <c r="X2795" s="2">
        <v>2282</v>
      </c>
      <c r="Y2795" s="2">
        <v>237</v>
      </c>
      <c r="Z2795" s="2">
        <v>1597</v>
      </c>
      <c r="AA2795" s="9">
        <f t="shared" si="389"/>
        <v>113083</v>
      </c>
      <c r="AB2795" s="9">
        <f t="shared" si="390"/>
        <v>14712</v>
      </c>
      <c r="AC2795" s="9">
        <f t="shared" si="391"/>
        <v>2667</v>
      </c>
      <c r="AD2795" s="9">
        <f t="shared" si="392"/>
        <v>1866</v>
      </c>
      <c r="AE2795" s="44">
        <f t="shared" si="393"/>
        <v>2.3013673822563438E-4</v>
      </c>
      <c r="AF2795" s="9">
        <f t="shared" si="394"/>
        <v>1572</v>
      </c>
      <c r="AG2795" s="9">
        <f t="shared" si="387"/>
        <v>1834</v>
      </c>
      <c r="AH2795" s="44">
        <f t="shared" si="395"/>
        <v>1.8773976780844505E-4</v>
      </c>
      <c r="AI2795">
        <f>AA2795/'Totals and Drop Down Lists'!W$6*Inputs!E$37</f>
        <v>102582.15866172774</v>
      </c>
      <c r="AJ2795">
        <f>AB2795/'Totals and Drop Down Lists'!X$6*Inputs!F$37</f>
        <v>48408.176232719772</v>
      </c>
      <c r="AK2795">
        <f>AC2795/'Totals and Drop Down Lists'!Y$6*Inputs!G$37</f>
        <v>17581.764876104397</v>
      </c>
      <c r="AL2795">
        <f>AD2795/'Totals and Drop Down Lists'!Z$6*Inputs!H$37</f>
        <v>14960.657369808598</v>
      </c>
      <c r="AM2795">
        <f>AE2795/'Totals and Drop Down Lists'!AA$6*Inputs!I$37</f>
        <v>28649.573035310943</v>
      </c>
      <c r="AN2795">
        <f>AF2795/'Totals and Drop Down Lists'!AB$6*Inputs!J$37</f>
        <v>31371.921616621938</v>
      </c>
      <c r="AO2795">
        <f>AG2795/'Totals and Drop Down Lists'!AC$6*Inputs!K$37</f>
        <v>34155.638712454027</v>
      </c>
      <c r="AP2795">
        <f>AH2795/'Totals and Drop Down Lists'!AD$6*Inputs!L$37</f>
        <v>44180.782483381809</v>
      </c>
      <c r="AQ2795">
        <f>IF(OR($D2795="51",$D2795="52",$D2795="61"),(AA2795/'Totals and Drop Down Lists'!W$4)*Inputs!E$38,0)</f>
        <v>0</v>
      </c>
      <c r="AR2795">
        <f>IF(OR($D2795="51",$D2795="52",$D2795="61"),(AB2795/'Totals and Drop Down Lists'!X$4)*Inputs!F$38,0)</f>
        <v>0</v>
      </c>
      <c r="AS2795">
        <f>IF(OR($D2795="51",$D2795="52",$D2795="61"),(AC2795/'Totals and Drop Down Lists'!Y$4)*Inputs!G$38,0)</f>
        <v>0</v>
      </c>
      <c r="AT2795">
        <f>IF(OR($D2795="51",$D2795="52",$D2795="61"),(AD2795/'Totals and Drop Down Lists'!Z$4)*Inputs!H$38,0)</f>
        <v>0</v>
      </c>
      <c r="AU2795">
        <f>IF(OR($D2795="51",$D2795="52",$D2795="61"),(AE2795/'Totals and Drop Down Lists'!AA$4)*Inputs!I$38,0)</f>
        <v>0</v>
      </c>
      <c r="AV2795">
        <f>IF(OR($D2795="51",$D2795="52",$D2795="61"),(AF2795/'Totals and Drop Down Lists'!AB$4)*Inputs!J$38,0)</f>
        <v>0</v>
      </c>
      <c r="AW2795">
        <f>IF(OR($D2795="51",$D2795="52",$D2795="61"),(AG2795/'Totals and Drop Down Lists'!AC$4)*Inputs!K$38,0)</f>
        <v>0</v>
      </c>
      <c r="AX2795">
        <f>IF(OR($D2795="51",$D2795="52",$D2795="61"),(AH2795/'Totals and Drop Down Lists'!AD$4)*Inputs!L$38,0)</f>
        <v>0</v>
      </c>
      <c r="AY2795">
        <f>IF(OR($D2795="51",$D2795="52",$D2795="61"),0,(AA2795/'Totals and Drop Down Lists'!W$5)*Inputs!E$39)</f>
        <v>0</v>
      </c>
      <c r="AZ2795">
        <f>IF(OR($D2795="51",$D2795="52",$D2795="61"),0,(AB2795/'Totals and Drop Down Lists'!X$5)*Inputs!F$39)</f>
        <v>0</v>
      </c>
      <c r="BA2795">
        <f>IF(OR($D2795="51",$D2795="52",$D2795="61"),0,(AC2795/'Totals and Drop Down Lists'!Y$5)*Inputs!G$39)</f>
        <v>0</v>
      </c>
      <c r="BB2795">
        <f>IF(OR($D2795="51",$D2795="52",$D2795="61"),0,(AD2795/'Totals and Drop Down Lists'!Z$5)*Inputs!H$39)</f>
        <v>0</v>
      </c>
      <c r="BC2795">
        <f>IF(OR($D2795="51",$D2795="52",$D2795="61"),0,(AE2795/'Totals and Drop Down Lists'!AA$5)*Inputs!I$39)</f>
        <v>0</v>
      </c>
      <c r="BD2795">
        <f>IF(OR($D2795="51",$D2795="52",$D2795="61"),0,(AF2795/'Totals and Drop Down Lists'!AB$5)*Inputs!J$39)</f>
        <v>0</v>
      </c>
      <c r="BE2795">
        <f>IF(OR($D2795="51",$D2795="52",$D2795="61"),0,(AG2795/'Totals and Drop Down Lists'!AC$5)*Inputs!K$39)</f>
        <v>0</v>
      </c>
      <c r="BF2795">
        <f>IF(OR($D2795="51",$D2795="52",$D2795="61"),0,(AH2795/'Totals and Drop Down Lists'!AD$5)*Inputs!L$39)</f>
        <v>0</v>
      </c>
      <c r="BG2795" s="10">
        <f t="shared" si="388"/>
        <v>321890.6729881292</v>
      </c>
    </row>
    <row r="2796" spans="1:59" ht="28.8">
      <c r="A2796" s="1" t="s">
        <v>7627</v>
      </c>
      <c r="B2796" s="1" t="s">
        <v>4647</v>
      </c>
      <c r="C2796" s="1" t="s">
        <v>2607</v>
      </c>
      <c r="D2796" s="1" t="s">
        <v>58</v>
      </c>
      <c r="E2796" s="1" t="s">
        <v>4675</v>
      </c>
      <c r="F2796" s="2">
        <v>39721</v>
      </c>
      <c r="G2796" s="2">
        <v>173</v>
      </c>
      <c r="H2796" s="2">
        <v>0</v>
      </c>
      <c r="I2796" s="2">
        <v>5584</v>
      </c>
      <c r="J2796" s="2">
        <v>13931</v>
      </c>
      <c r="K2796" s="2">
        <v>2413</v>
      </c>
      <c r="L2796" s="2">
        <v>271</v>
      </c>
      <c r="M2796" s="2">
        <v>23</v>
      </c>
      <c r="N2796" s="2">
        <v>44</v>
      </c>
      <c r="O2796" s="2">
        <v>85</v>
      </c>
      <c r="P2796" s="2">
        <v>0</v>
      </c>
      <c r="Q2796" s="2">
        <v>0</v>
      </c>
      <c r="R2796" s="2">
        <v>1067</v>
      </c>
      <c r="S2796" s="2">
        <v>1272300</v>
      </c>
      <c r="T2796" s="2">
        <v>81737700</v>
      </c>
      <c r="U2796" s="2">
        <v>173</v>
      </c>
      <c r="V2796" s="2">
        <v>138</v>
      </c>
      <c r="W2796" s="2">
        <v>27</v>
      </c>
      <c r="X2796" s="2">
        <v>456</v>
      </c>
      <c r="Y2796" s="2">
        <v>38</v>
      </c>
      <c r="Z2796" s="2">
        <v>304</v>
      </c>
      <c r="AA2796" s="9">
        <f t="shared" si="389"/>
        <v>39721</v>
      </c>
      <c r="AB2796" s="9">
        <f t="shared" si="390"/>
        <v>5411</v>
      </c>
      <c r="AC2796" s="9">
        <f t="shared" si="391"/>
        <v>1490</v>
      </c>
      <c r="AD2796" s="9">
        <f t="shared" si="392"/>
        <v>1067</v>
      </c>
      <c r="AE2796" s="44">
        <f t="shared" si="393"/>
        <v>2.9189599587803775E-5</v>
      </c>
      <c r="AF2796" s="9">
        <f t="shared" si="394"/>
        <v>291</v>
      </c>
      <c r="AG2796" s="9">
        <f t="shared" si="387"/>
        <v>342</v>
      </c>
      <c r="AH2796" s="44">
        <f t="shared" si="395"/>
        <v>2.2042062122067991E-5</v>
      </c>
      <c r="AI2796">
        <f>AA2796/'Totals and Drop Down Lists'!W$6*Inputs!E$37</f>
        <v>36032.524112399631</v>
      </c>
      <c r="AJ2796">
        <f>AB2796/'Totals and Drop Down Lists'!X$6*Inputs!F$37</f>
        <v>17804.285045897683</v>
      </c>
      <c r="AK2796">
        <f>AC2796/'Totals and Drop Down Lists'!Y$6*Inputs!G$37</f>
        <v>9822.5833016106299</v>
      </c>
      <c r="AL2796">
        <f>AD2796/'Totals and Drop Down Lists'!Z$6*Inputs!H$37</f>
        <v>8554.673855083478</v>
      </c>
      <c r="AM2796">
        <f>AE2796/'Totals and Drop Down Lists'!AA$6*Inputs!I$37</f>
        <v>3633.7942899075829</v>
      </c>
      <c r="AN2796">
        <f>AF2796/'Totals and Drop Down Lists'!AB$6*Inputs!J$37</f>
        <v>5807.39770384032</v>
      </c>
      <c r="AO2796">
        <f>AG2796/'Totals and Drop Down Lists'!AC$6*Inputs!K$37</f>
        <v>6369.2630532493331</v>
      </c>
      <c r="AP2796">
        <f>AH2796/'Totals and Drop Down Lists'!AD$6*Inputs!L$37</f>
        <v>5187.1564744551115</v>
      </c>
      <c r="AQ2796">
        <f>IF(OR($D2796="51",$D2796="52",$D2796="61"),(AA2796/'Totals and Drop Down Lists'!W$4)*Inputs!E$38,0)</f>
        <v>0</v>
      </c>
      <c r="AR2796">
        <f>IF(OR($D2796="51",$D2796="52",$D2796="61"),(AB2796/'Totals and Drop Down Lists'!X$4)*Inputs!F$38,0)</f>
        <v>0</v>
      </c>
      <c r="AS2796">
        <f>IF(OR($D2796="51",$D2796="52",$D2796="61"),(AC2796/'Totals and Drop Down Lists'!Y$4)*Inputs!G$38,0)</f>
        <v>0</v>
      </c>
      <c r="AT2796">
        <f>IF(OR($D2796="51",$D2796="52",$D2796="61"),(AD2796/'Totals and Drop Down Lists'!Z$4)*Inputs!H$38,0)</f>
        <v>0</v>
      </c>
      <c r="AU2796">
        <f>IF(OR($D2796="51",$D2796="52",$D2796="61"),(AE2796/'Totals and Drop Down Lists'!AA$4)*Inputs!I$38,0)</f>
        <v>0</v>
      </c>
      <c r="AV2796">
        <f>IF(OR($D2796="51",$D2796="52",$D2796="61"),(AF2796/'Totals and Drop Down Lists'!AB$4)*Inputs!J$38,0)</f>
        <v>0</v>
      </c>
      <c r="AW2796">
        <f>IF(OR($D2796="51",$D2796="52",$D2796="61"),(AG2796/'Totals and Drop Down Lists'!AC$4)*Inputs!K$38,0)</f>
        <v>0</v>
      </c>
      <c r="AX2796">
        <f>IF(OR($D2796="51",$D2796="52",$D2796="61"),(AH2796/'Totals and Drop Down Lists'!AD$4)*Inputs!L$38,0)</f>
        <v>0</v>
      </c>
      <c r="AY2796">
        <f>IF(OR($D2796="51",$D2796="52",$D2796="61"),0,(AA2796/'Totals and Drop Down Lists'!W$5)*Inputs!E$39)</f>
        <v>0</v>
      </c>
      <c r="AZ2796">
        <f>IF(OR($D2796="51",$D2796="52",$D2796="61"),0,(AB2796/'Totals and Drop Down Lists'!X$5)*Inputs!F$39)</f>
        <v>0</v>
      </c>
      <c r="BA2796">
        <f>IF(OR($D2796="51",$D2796="52",$D2796="61"),0,(AC2796/'Totals and Drop Down Lists'!Y$5)*Inputs!G$39)</f>
        <v>0</v>
      </c>
      <c r="BB2796">
        <f>IF(OR($D2796="51",$D2796="52",$D2796="61"),0,(AD2796/'Totals and Drop Down Lists'!Z$5)*Inputs!H$39)</f>
        <v>0</v>
      </c>
      <c r="BC2796">
        <f>IF(OR($D2796="51",$D2796="52",$D2796="61"),0,(AE2796/'Totals and Drop Down Lists'!AA$5)*Inputs!I$39)</f>
        <v>0</v>
      </c>
      <c r="BD2796">
        <f>IF(OR($D2796="51",$D2796="52",$D2796="61"),0,(AF2796/'Totals and Drop Down Lists'!AB$5)*Inputs!J$39)</f>
        <v>0</v>
      </c>
      <c r="BE2796">
        <f>IF(OR($D2796="51",$D2796="52",$D2796="61"),0,(AG2796/'Totals and Drop Down Lists'!AC$5)*Inputs!K$39)</f>
        <v>0</v>
      </c>
      <c r="BF2796">
        <f>IF(OR($D2796="51",$D2796="52",$D2796="61"),0,(AH2796/'Totals and Drop Down Lists'!AD$5)*Inputs!L$39)</f>
        <v>0</v>
      </c>
      <c r="BG2796" s="10">
        <f t="shared" si="388"/>
        <v>93211.677836443778</v>
      </c>
    </row>
    <row r="2797" spans="1:59" ht="28.8">
      <c r="A2797" s="1" t="s">
        <v>7627</v>
      </c>
      <c r="B2797" s="1" t="s">
        <v>4647</v>
      </c>
      <c r="C2797" s="1" t="s">
        <v>1708</v>
      </c>
      <c r="D2797" s="1" t="s">
        <v>25</v>
      </c>
      <c r="E2797" s="1" t="s">
        <v>4676</v>
      </c>
      <c r="F2797" s="2">
        <v>25443</v>
      </c>
      <c r="G2797" s="2">
        <v>266</v>
      </c>
      <c r="H2797" s="2">
        <v>0</v>
      </c>
      <c r="I2797" s="2">
        <v>5696</v>
      </c>
      <c r="J2797" s="2">
        <v>9327</v>
      </c>
      <c r="K2797" s="2">
        <v>2434</v>
      </c>
      <c r="L2797" s="2">
        <v>110</v>
      </c>
      <c r="M2797" s="2">
        <v>23</v>
      </c>
      <c r="N2797" s="2">
        <v>10</v>
      </c>
      <c r="O2797" s="2">
        <v>100</v>
      </c>
      <c r="P2797" s="2">
        <v>32</v>
      </c>
      <c r="Q2797" s="2">
        <v>14</v>
      </c>
      <c r="R2797" s="2">
        <v>1638</v>
      </c>
      <c r="S2797" s="2">
        <v>1063200</v>
      </c>
      <c r="T2797" s="2">
        <v>60040100</v>
      </c>
      <c r="U2797" s="2">
        <v>400</v>
      </c>
      <c r="V2797" s="2">
        <v>280</v>
      </c>
      <c r="W2797" s="2">
        <v>67</v>
      </c>
      <c r="X2797" s="2">
        <v>742</v>
      </c>
      <c r="Y2797" s="2">
        <v>108</v>
      </c>
      <c r="Z2797" s="2">
        <v>390</v>
      </c>
      <c r="AA2797" s="9">
        <f t="shared" si="389"/>
        <v>25443</v>
      </c>
      <c r="AB2797" s="9">
        <f t="shared" si="390"/>
        <v>5430</v>
      </c>
      <c r="AC2797" s="9">
        <f t="shared" si="391"/>
        <v>1927</v>
      </c>
      <c r="AD2797" s="9">
        <f t="shared" si="392"/>
        <v>1638</v>
      </c>
      <c r="AE2797" s="44">
        <f t="shared" si="393"/>
        <v>4.4360349277368003E-5</v>
      </c>
      <c r="AF2797" s="9">
        <f t="shared" si="394"/>
        <v>395</v>
      </c>
      <c r="AG2797" s="9">
        <f t="shared" si="387"/>
        <v>498</v>
      </c>
      <c r="AH2797" s="44">
        <f t="shared" si="395"/>
        <v>4.8356963944850579E-5</v>
      </c>
      <c r="AI2797">
        <f>AA2797/'Totals and Drop Down Lists'!W$6*Inputs!E$37</f>
        <v>23080.373379113917</v>
      </c>
      <c r="AJ2797">
        <f>AB2797/'Totals and Drop Down Lists'!X$6*Inputs!F$37</f>
        <v>17866.802402370064</v>
      </c>
      <c r="AK2797">
        <f>AC2797/'Totals and Drop Down Lists'!Y$6*Inputs!G$37</f>
        <v>12703.43491423066</v>
      </c>
      <c r="AL2797">
        <f>AD2797/'Totals and Drop Down Lists'!Z$6*Inputs!H$37</f>
        <v>13132.66708024999</v>
      </c>
      <c r="AM2797">
        <f>AE2797/'Totals and Drop Down Lists'!AA$6*Inputs!I$37</f>
        <v>5522.3910632113693</v>
      </c>
      <c r="AN2797">
        <f>AF2797/'Totals and Drop Down Lists'!AB$6*Inputs!J$37</f>
        <v>7882.8937904361737</v>
      </c>
      <c r="AO2797">
        <f>AG2797/'Totals and Drop Down Lists'!AC$6*Inputs!K$37</f>
        <v>9274.5409371876267</v>
      </c>
      <c r="AP2797">
        <f>AH2797/'Totals and Drop Down Lists'!AD$6*Inputs!L$37</f>
        <v>11379.839927063533</v>
      </c>
      <c r="AQ2797">
        <f>IF(OR($D2797="51",$D2797="52",$D2797="61"),(AA2797/'Totals and Drop Down Lists'!W$4)*Inputs!E$38,0)</f>
        <v>0</v>
      </c>
      <c r="AR2797">
        <f>IF(OR($D2797="51",$D2797="52",$D2797="61"),(AB2797/'Totals and Drop Down Lists'!X$4)*Inputs!F$38,0)</f>
        <v>0</v>
      </c>
      <c r="AS2797">
        <f>IF(OR($D2797="51",$D2797="52",$D2797="61"),(AC2797/'Totals and Drop Down Lists'!Y$4)*Inputs!G$38,0)</f>
        <v>0</v>
      </c>
      <c r="AT2797">
        <f>IF(OR($D2797="51",$D2797="52",$D2797="61"),(AD2797/'Totals and Drop Down Lists'!Z$4)*Inputs!H$38,0)</f>
        <v>0</v>
      </c>
      <c r="AU2797">
        <f>IF(OR($D2797="51",$D2797="52",$D2797="61"),(AE2797/'Totals and Drop Down Lists'!AA$4)*Inputs!I$38,0)</f>
        <v>0</v>
      </c>
      <c r="AV2797">
        <f>IF(OR($D2797="51",$D2797="52",$D2797="61"),(AF2797/'Totals and Drop Down Lists'!AB$4)*Inputs!J$38,0)</f>
        <v>0</v>
      </c>
      <c r="AW2797">
        <f>IF(OR($D2797="51",$D2797="52",$D2797="61"),(AG2797/'Totals and Drop Down Lists'!AC$4)*Inputs!K$38,0)</f>
        <v>0</v>
      </c>
      <c r="AX2797">
        <f>IF(OR($D2797="51",$D2797="52",$D2797="61"),(AH2797/'Totals and Drop Down Lists'!AD$4)*Inputs!L$38,0)</f>
        <v>0</v>
      </c>
      <c r="AY2797">
        <f>IF(OR($D2797="51",$D2797="52",$D2797="61"),0,(AA2797/'Totals and Drop Down Lists'!W$5)*Inputs!E$39)</f>
        <v>0</v>
      </c>
      <c r="AZ2797">
        <f>IF(OR($D2797="51",$D2797="52",$D2797="61"),0,(AB2797/'Totals and Drop Down Lists'!X$5)*Inputs!F$39)</f>
        <v>0</v>
      </c>
      <c r="BA2797">
        <f>IF(OR($D2797="51",$D2797="52",$D2797="61"),0,(AC2797/'Totals and Drop Down Lists'!Y$5)*Inputs!G$39)</f>
        <v>0</v>
      </c>
      <c r="BB2797">
        <f>IF(OR($D2797="51",$D2797="52",$D2797="61"),0,(AD2797/'Totals and Drop Down Lists'!Z$5)*Inputs!H$39)</f>
        <v>0</v>
      </c>
      <c r="BC2797">
        <f>IF(OR($D2797="51",$D2797="52",$D2797="61"),0,(AE2797/'Totals and Drop Down Lists'!AA$5)*Inputs!I$39)</f>
        <v>0</v>
      </c>
      <c r="BD2797">
        <f>IF(OR($D2797="51",$D2797="52",$D2797="61"),0,(AF2797/'Totals and Drop Down Lists'!AB$5)*Inputs!J$39)</f>
        <v>0</v>
      </c>
      <c r="BE2797">
        <f>IF(OR($D2797="51",$D2797="52",$D2797="61"),0,(AG2797/'Totals and Drop Down Lists'!AC$5)*Inputs!K$39)</f>
        <v>0</v>
      </c>
      <c r="BF2797">
        <f>IF(OR($D2797="51",$D2797="52",$D2797="61"),0,(AH2797/'Totals and Drop Down Lists'!AD$5)*Inputs!L$39)</f>
        <v>0</v>
      </c>
      <c r="BG2797" s="10">
        <f t="shared" si="388"/>
        <v>100842.94349386332</v>
      </c>
    </row>
    <row r="2798" spans="1:59" ht="28.8">
      <c r="A2798" s="1" t="s">
        <v>7627</v>
      </c>
      <c r="B2798" s="1" t="s">
        <v>4647</v>
      </c>
      <c r="C2798" s="1" t="s">
        <v>3566</v>
      </c>
      <c r="D2798" s="1" t="s">
        <v>25</v>
      </c>
      <c r="E2798" s="1" t="s">
        <v>4677</v>
      </c>
      <c r="F2798" s="2">
        <v>21157</v>
      </c>
      <c r="G2798" s="2">
        <v>125</v>
      </c>
      <c r="H2798" s="2">
        <v>4</v>
      </c>
      <c r="I2798" s="2">
        <v>2645</v>
      </c>
      <c r="J2798" s="2">
        <v>7180</v>
      </c>
      <c r="K2798" s="2">
        <v>2543</v>
      </c>
      <c r="L2798" s="2">
        <v>291</v>
      </c>
      <c r="M2798" s="2">
        <v>18</v>
      </c>
      <c r="N2798" s="2">
        <v>20</v>
      </c>
      <c r="O2798" s="2">
        <v>165</v>
      </c>
      <c r="P2798" s="2">
        <v>50</v>
      </c>
      <c r="Q2798" s="2">
        <v>0</v>
      </c>
      <c r="R2798" s="2">
        <v>930</v>
      </c>
      <c r="S2798" s="2">
        <v>1456000</v>
      </c>
      <c r="T2798" s="2">
        <v>114926100</v>
      </c>
      <c r="U2798" s="2">
        <v>139</v>
      </c>
      <c r="V2798" s="2">
        <v>152</v>
      </c>
      <c r="W2798" s="2">
        <v>75</v>
      </c>
      <c r="X2798" s="2">
        <v>439</v>
      </c>
      <c r="Y2798" s="2">
        <v>8</v>
      </c>
      <c r="Z2798" s="2">
        <v>248</v>
      </c>
      <c r="AA2798" s="9">
        <f t="shared" si="389"/>
        <v>21157</v>
      </c>
      <c r="AB2798" s="9">
        <f t="shared" si="390"/>
        <v>2516</v>
      </c>
      <c r="AC2798" s="9">
        <f t="shared" si="391"/>
        <v>1474</v>
      </c>
      <c r="AD2798" s="9">
        <f t="shared" si="392"/>
        <v>930</v>
      </c>
      <c r="AE2798" s="44">
        <f t="shared" si="393"/>
        <v>6.2901943192134136E-5</v>
      </c>
      <c r="AF2798" s="9">
        <f t="shared" si="394"/>
        <v>212</v>
      </c>
      <c r="AG2798" s="9">
        <f t="shared" si="387"/>
        <v>256</v>
      </c>
      <c r="AH2798" s="44">
        <f t="shared" si="395"/>
        <v>3.3737505436769314E-5</v>
      </c>
      <c r="AI2798">
        <f>AA2798/'Totals and Drop Down Lists'!W$6*Inputs!E$37</f>
        <v>19192.369594069613</v>
      </c>
      <c r="AJ2798">
        <f>AB2798/'Totals and Drop Down Lists'!X$6*Inputs!F$37</f>
        <v>8278.614151816404</v>
      </c>
      <c r="AK2798">
        <f>AC2798/'Totals and Drop Down Lists'!Y$6*Inputs!G$37</f>
        <v>9717.1058970295762</v>
      </c>
      <c r="AL2798">
        <f>AD2798/'Totals and Drop Down Lists'!Z$6*Inputs!H$37</f>
        <v>7456.2761810943166</v>
      </c>
      <c r="AM2798">
        <f>AE2798/'Totals and Drop Down Lists'!AA$6*Inputs!I$37</f>
        <v>7830.6220442699123</v>
      </c>
      <c r="AN2798">
        <f>AF2798/'Totals and Drop Down Lists'!AB$6*Inputs!J$37</f>
        <v>4230.8189457530852</v>
      </c>
      <c r="AO2798">
        <f>AG2798/'Totals and Drop Down Lists'!AC$6*Inputs!K$37</f>
        <v>4767.6355018474542</v>
      </c>
      <c r="AP2798">
        <f>AH2798/'Totals and Drop Down Lists'!AD$6*Inputs!L$37</f>
        <v>7939.4440860002342</v>
      </c>
      <c r="AQ2798">
        <f>IF(OR($D2798="51",$D2798="52",$D2798="61"),(AA2798/'Totals and Drop Down Lists'!W$4)*Inputs!E$38,0)</f>
        <v>0</v>
      </c>
      <c r="AR2798">
        <f>IF(OR($D2798="51",$D2798="52",$D2798="61"),(AB2798/'Totals and Drop Down Lists'!X$4)*Inputs!F$38,0)</f>
        <v>0</v>
      </c>
      <c r="AS2798">
        <f>IF(OR($D2798="51",$D2798="52",$D2798="61"),(AC2798/'Totals and Drop Down Lists'!Y$4)*Inputs!G$38,0)</f>
        <v>0</v>
      </c>
      <c r="AT2798">
        <f>IF(OR($D2798="51",$D2798="52",$D2798="61"),(AD2798/'Totals and Drop Down Lists'!Z$4)*Inputs!H$38,0)</f>
        <v>0</v>
      </c>
      <c r="AU2798">
        <f>IF(OR($D2798="51",$D2798="52",$D2798="61"),(AE2798/'Totals and Drop Down Lists'!AA$4)*Inputs!I$38,0)</f>
        <v>0</v>
      </c>
      <c r="AV2798">
        <f>IF(OR($D2798="51",$D2798="52",$D2798="61"),(AF2798/'Totals and Drop Down Lists'!AB$4)*Inputs!J$38,0)</f>
        <v>0</v>
      </c>
      <c r="AW2798">
        <f>IF(OR($D2798="51",$D2798="52",$D2798="61"),(AG2798/'Totals and Drop Down Lists'!AC$4)*Inputs!K$38,0)</f>
        <v>0</v>
      </c>
      <c r="AX2798">
        <f>IF(OR($D2798="51",$D2798="52",$D2798="61"),(AH2798/'Totals and Drop Down Lists'!AD$4)*Inputs!L$38,0)</f>
        <v>0</v>
      </c>
      <c r="AY2798">
        <f>IF(OR($D2798="51",$D2798="52",$D2798="61"),0,(AA2798/'Totals and Drop Down Lists'!W$5)*Inputs!E$39)</f>
        <v>0</v>
      </c>
      <c r="AZ2798">
        <f>IF(OR($D2798="51",$D2798="52",$D2798="61"),0,(AB2798/'Totals and Drop Down Lists'!X$5)*Inputs!F$39)</f>
        <v>0</v>
      </c>
      <c r="BA2798">
        <f>IF(OR($D2798="51",$D2798="52",$D2798="61"),0,(AC2798/'Totals and Drop Down Lists'!Y$5)*Inputs!G$39)</f>
        <v>0</v>
      </c>
      <c r="BB2798">
        <f>IF(OR($D2798="51",$D2798="52",$D2798="61"),0,(AD2798/'Totals and Drop Down Lists'!Z$5)*Inputs!H$39)</f>
        <v>0</v>
      </c>
      <c r="BC2798">
        <f>IF(OR($D2798="51",$D2798="52",$D2798="61"),0,(AE2798/'Totals and Drop Down Lists'!AA$5)*Inputs!I$39)</f>
        <v>0</v>
      </c>
      <c r="BD2798">
        <f>IF(OR($D2798="51",$D2798="52",$D2798="61"),0,(AF2798/'Totals and Drop Down Lists'!AB$5)*Inputs!J$39)</f>
        <v>0</v>
      </c>
      <c r="BE2798">
        <f>IF(OR($D2798="51",$D2798="52",$D2798="61"),0,(AG2798/'Totals and Drop Down Lists'!AC$5)*Inputs!K$39)</f>
        <v>0</v>
      </c>
      <c r="BF2798">
        <f>IF(OR($D2798="51",$D2798="52",$D2798="61"),0,(AH2798/'Totals and Drop Down Lists'!AD$5)*Inputs!L$39)</f>
        <v>0</v>
      </c>
      <c r="BG2798" s="10">
        <f t="shared" si="388"/>
        <v>69412.886401880591</v>
      </c>
    </row>
    <row r="2799" spans="1:59" ht="28.8">
      <c r="A2799" s="1" t="s">
        <v>7627</v>
      </c>
      <c r="B2799" s="1" t="s">
        <v>4647</v>
      </c>
      <c r="C2799" s="1" t="s">
        <v>4678</v>
      </c>
      <c r="D2799" s="1" t="s">
        <v>25</v>
      </c>
      <c r="E2799" s="1" t="s">
        <v>4679</v>
      </c>
      <c r="F2799" s="2">
        <v>8849</v>
      </c>
      <c r="G2799" s="2">
        <v>261</v>
      </c>
      <c r="H2799" s="2">
        <v>33</v>
      </c>
      <c r="I2799" s="2">
        <v>1199</v>
      </c>
      <c r="J2799" s="2">
        <v>3439</v>
      </c>
      <c r="K2799" s="2">
        <v>1161</v>
      </c>
      <c r="L2799" s="2">
        <v>13</v>
      </c>
      <c r="M2799" s="2">
        <v>0</v>
      </c>
      <c r="N2799" s="2">
        <v>0</v>
      </c>
      <c r="O2799" s="2">
        <v>11</v>
      </c>
      <c r="P2799" s="2">
        <v>0</v>
      </c>
      <c r="Q2799" s="2">
        <v>4</v>
      </c>
      <c r="R2799" s="2">
        <v>1305</v>
      </c>
      <c r="S2799" s="2">
        <v>571100</v>
      </c>
      <c r="T2799" s="2">
        <v>53768100</v>
      </c>
      <c r="U2799" s="2">
        <v>167</v>
      </c>
      <c r="V2799" s="2">
        <v>188</v>
      </c>
      <c r="W2799" s="2">
        <v>10</v>
      </c>
      <c r="X2799" s="2">
        <v>332</v>
      </c>
      <c r="Y2799" s="2">
        <v>74</v>
      </c>
      <c r="Z2799" s="2">
        <v>114</v>
      </c>
      <c r="AA2799" s="9">
        <f t="shared" si="389"/>
        <v>8849</v>
      </c>
      <c r="AB2799" s="9">
        <f t="shared" si="390"/>
        <v>905</v>
      </c>
      <c r="AC2799" s="9">
        <f t="shared" si="391"/>
        <v>1333</v>
      </c>
      <c r="AD2799" s="9">
        <f t="shared" si="392"/>
        <v>1305</v>
      </c>
      <c r="AE2799" s="44">
        <f t="shared" si="393"/>
        <v>2.7373356252071189E-5</v>
      </c>
      <c r="AF2799" s="9">
        <f t="shared" si="394"/>
        <v>134</v>
      </c>
      <c r="AG2799" s="9">
        <f t="shared" si="387"/>
        <v>188</v>
      </c>
      <c r="AH2799" s="44">
        <f t="shared" si="395"/>
        <v>2.3616143522221104E-5</v>
      </c>
      <c r="AI2799">
        <f>AA2799/'Totals and Drop Down Lists'!W$6*Inputs!E$37</f>
        <v>8027.2854628691211</v>
      </c>
      <c r="AJ2799">
        <f>AB2799/'Totals and Drop Down Lists'!X$6*Inputs!F$37</f>
        <v>2977.8004003950105</v>
      </c>
      <c r="AK2799">
        <f>AC2799/'Totals and Drop Down Lists'!Y$6*Inputs!G$37</f>
        <v>8787.5862691590391</v>
      </c>
      <c r="AL2799">
        <f>AD2799/'Totals and Drop Down Lists'!Z$6*Inputs!H$37</f>
        <v>10462.839157342025</v>
      </c>
      <c r="AM2799">
        <f>AE2799/'Totals and Drop Down Lists'!AA$6*Inputs!I$37</f>
        <v>3407.6913369494555</v>
      </c>
      <c r="AN2799">
        <f>AF2799/'Totals and Drop Down Lists'!AB$6*Inputs!J$37</f>
        <v>2674.1968808061952</v>
      </c>
      <c r="AO2799">
        <f>AG2799/'Totals and Drop Down Lists'!AC$6*Inputs!K$37</f>
        <v>3501.2323216692243</v>
      </c>
      <c r="AP2799">
        <f>AH2799/'Totals and Drop Down Lists'!AD$6*Inputs!L$37</f>
        <v>5557.5849071900411</v>
      </c>
      <c r="AQ2799">
        <f>IF(OR($D2799="51",$D2799="52",$D2799="61"),(AA2799/'Totals and Drop Down Lists'!W$4)*Inputs!E$38,0)</f>
        <v>0</v>
      </c>
      <c r="AR2799">
        <f>IF(OR($D2799="51",$D2799="52",$D2799="61"),(AB2799/'Totals and Drop Down Lists'!X$4)*Inputs!F$38,0)</f>
        <v>0</v>
      </c>
      <c r="AS2799">
        <f>IF(OR($D2799="51",$D2799="52",$D2799="61"),(AC2799/'Totals and Drop Down Lists'!Y$4)*Inputs!G$38,0)</f>
        <v>0</v>
      </c>
      <c r="AT2799">
        <f>IF(OR($D2799="51",$D2799="52",$D2799="61"),(AD2799/'Totals and Drop Down Lists'!Z$4)*Inputs!H$38,0)</f>
        <v>0</v>
      </c>
      <c r="AU2799">
        <f>IF(OR($D2799="51",$D2799="52",$D2799="61"),(AE2799/'Totals and Drop Down Lists'!AA$4)*Inputs!I$38,0)</f>
        <v>0</v>
      </c>
      <c r="AV2799">
        <f>IF(OR($D2799="51",$D2799="52",$D2799="61"),(AF2799/'Totals and Drop Down Lists'!AB$4)*Inputs!J$38,0)</f>
        <v>0</v>
      </c>
      <c r="AW2799">
        <f>IF(OR($D2799="51",$D2799="52",$D2799="61"),(AG2799/'Totals and Drop Down Lists'!AC$4)*Inputs!K$38,0)</f>
        <v>0</v>
      </c>
      <c r="AX2799">
        <f>IF(OR($D2799="51",$D2799="52",$D2799="61"),(AH2799/'Totals and Drop Down Lists'!AD$4)*Inputs!L$38,0)</f>
        <v>0</v>
      </c>
      <c r="AY2799">
        <f>IF(OR($D2799="51",$D2799="52",$D2799="61"),0,(AA2799/'Totals and Drop Down Lists'!W$5)*Inputs!E$39)</f>
        <v>0</v>
      </c>
      <c r="AZ2799">
        <f>IF(OR($D2799="51",$D2799="52",$D2799="61"),0,(AB2799/'Totals and Drop Down Lists'!X$5)*Inputs!F$39)</f>
        <v>0</v>
      </c>
      <c r="BA2799">
        <f>IF(OR($D2799="51",$D2799="52",$D2799="61"),0,(AC2799/'Totals and Drop Down Lists'!Y$5)*Inputs!G$39)</f>
        <v>0</v>
      </c>
      <c r="BB2799">
        <f>IF(OR($D2799="51",$D2799="52",$D2799="61"),0,(AD2799/'Totals and Drop Down Lists'!Z$5)*Inputs!H$39)</f>
        <v>0</v>
      </c>
      <c r="BC2799">
        <f>IF(OR($D2799="51",$D2799="52",$D2799="61"),0,(AE2799/'Totals and Drop Down Lists'!AA$5)*Inputs!I$39)</f>
        <v>0</v>
      </c>
      <c r="BD2799">
        <f>IF(OR($D2799="51",$D2799="52",$D2799="61"),0,(AF2799/'Totals and Drop Down Lists'!AB$5)*Inputs!J$39)</f>
        <v>0</v>
      </c>
      <c r="BE2799">
        <f>IF(OR($D2799="51",$D2799="52",$D2799="61"),0,(AG2799/'Totals and Drop Down Lists'!AC$5)*Inputs!K$39)</f>
        <v>0</v>
      </c>
      <c r="BF2799">
        <f>IF(OR($D2799="51",$D2799="52",$D2799="61"),0,(AH2799/'Totals and Drop Down Lists'!AD$5)*Inputs!L$39)</f>
        <v>0</v>
      </c>
      <c r="BG2799" s="10">
        <f t="shared" si="388"/>
        <v>45396.216736380113</v>
      </c>
    </row>
    <row r="2800" spans="1:59" ht="28.8">
      <c r="A2800" s="1" t="s">
        <v>7627</v>
      </c>
      <c r="B2800" s="1" t="s">
        <v>4647</v>
      </c>
      <c r="C2800" s="1" t="s">
        <v>4680</v>
      </c>
      <c r="D2800" s="1" t="s">
        <v>25</v>
      </c>
      <c r="E2800" s="1" t="s">
        <v>4681</v>
      </c>
      <c r="F2800" s="2">
        <v>20483</v>
      </c>
      <c r="G2800" s="2">
        <v>38</v>
      </c>
      <c r="H2800" s="2">
        <v>0</v>
      </c>
      <c r="I2800" s="2">
        <v>2973</v>
      </c>
      <c r="J2800" s="2">
        <v>7382</v>
      </c>
      <c r="K2800" s="2">
        <v>2085</v>
      </c>
      <c r="L2800" s="2">
        <v>95</v>
      </c>
      <c r="M2800" s="2">
        <v>13</v>
      </c>
      <c r="N2800" s="2">
        <v>0</v>
      </c>
      <c r="O2800" s="2">
        <v>83</v>
      </c>
      <c r="P2800" s="2">
        <v>11</v>
      </c>
      <c r="Q2800" s="2">
        <v>0</v>
      </c>
      <c r="R2800" s="2">
        <v>996</v>
      </c>
      <c r="S2800" s="2">
        <v>1203300</v>
      </c>
      <c r="T2800" s="2">
        <v>96118900</v>
      </c>
      <c r="U2800" s="2">
        <v>438</v>
      </c>
      <c r="V2800" s="2">
        <v>210</v>
      </c>
      <c r="W2800" s="2">
        <v>60</v>
      </c>
      <c r="X2800" s="2">
        <v>544</v>
      </c>
      <c r="Y2800" s="2">
        <v>119</v>
      </c>
      <c r="Z2800" s="2">
        <v>293</v>
      </c>
      <c r="AA2800" s="9">
        <f t="shared" si="389"/>
        <v>20483</v>
      </c>
      <c r="AB2800" s="9">
        <f t="shared" si="390"/>
        <v>2935</v>
      </c>
      <c r="AC2800" s="9">
        <f t="shared" si="391"/>
        <v>1198</v>
      </c>
      <c r="AD2800" s="9">
        <f t="shared" si="392"/>
        <v>996</v>
      </c>
      <c r="AE2800" s="44">
        <f t="shared" si="393"/>
        <v>4.1127647037175386E-5</v>
      </c>
      <c r="AF2800" s="9">
        <f t="shared" si="394"/>
        <v>274</v>
      </c>
      <c r="AG2800" s="9">
        <f t="shared" si="387"/>
        <v>412</v>
      </c>
      <c r="AH2800" s="44">
        <f t="shared" si="395"/>
        <v>4.3299244708141818E-5</v>
      </c>
      <c r="AI2800">
        <f>AA2800/'Totals and Drop Down Lists'!W$6*Inputs!E$37</f>
        <v>18580.956959650604</v>
      </c>
      <c r="AJ2800">
        <f>AB2800/'Totals and Drop Down Lists'!X$6*Inputs!F$37</f>
        <v>9657.2863813915537</v>
      </c>
      <c r="AK2800">
        <f>AC2800/'Totals and Drop Down Lists'!Y$6*Inputs!G$37</f>
        <v>7897.6206680063997</v>
      </c>
      <c r="AL2800">
        <f>AD2800/'Totals and Drop Down Lists'!Z$6*Inputs!H$37</f>
        <v>7985.4312649139129</v>
      </c>
      <c r="AM2800">
        <f>AE2800/'Totals and Drop Down Lists'!AA$6*Inputs!I$37</f>
        <v>5119.9540614276375</v>
      </c>
      <c r="AN2800">
        <f>AF2800/'Totals and Drop Down Lists'!AB$6*Inputs!J$37</f>
        <v>5468.1339204544593</v>
      </c>
      <c r="AO2800">
        <f>AG2800/'Totals and Drop Down Lists'!AC$6*Inputs!K$37</f>
        <v>7672.9133857857469</v>
      </c>
      <c r="AP2800">
        <f>AH2800/'Totals and Drop Down Lists'!AD$6*Inputs!L$37</f>
        <v>10189.607319089711</v>
      </c>
      <c r="AQ2800">
        <f>IF(OR($D2800="51",$D2800="52",$D2800="61"),(AA2800/'Totals and Drop Down Lists'!W$4)*Inputs!E$38,0)</f>
        <v>0</v>
      </c>
      <c r="AR2800">
        <f>IF(OR($D2800="51",$D2800="52",$D2800="61"),(AB2800/'Totals and Drop Down Lists'!X$4)*Inputs!F$38,0)</f>
        <v>0</v>
      </c>
      <c r="AS2800">
        <f>IF(OR($D2800="51",$D2800="52",$D2800="61"),(AC2800/'Totals and Drop Down Lists'!Y$4)*Inputs!G$38,0)</f>
        <v>0</v>
      </c>
      <c r="AT2800">
        <f>IF(OR($D2800="51",$D2800="52",$D2800="61"),(AD2800/'Totals and Drop Down Lists'!Z$4)*Inputs!H$38,0)</f>
        <v>0</v>
      </c>
      <c r="AU2800">
        <f>IF(OR($D2800="51",$D2800="52",$D2800="61"),(AE2800/'Totals and Drop Down Lists'!AA$4)*Inputs!I$38,0)</f>
        <v>0</v>
      </c>
      <c r="AV2800">
        <f>IF(OR($D2800="51",$D2800="52",$D2800="61"),(AF2800/'Totals and Drop Down Lists'!AB$4)*Inputs!J$38,0)</f>
        <v>0</v>
      </c>
      <c r="AW2800">
        <f>IF(OR($D2800="51",$D2800="52",$D2800="61"),(AG2800/'Totals and Drop Down Lists'!AC$4)*Inputs!K$38,0)</f>
        <v>0</v>
      </c>
      <c r="AX2800">
        <f>IF(OR($D2800="51",$D2800="52",$D2800="61"),(AH2800/'Totals and Drop Down Lists'!AD$4)*Inputs!L$38,0)</f>
        <v>0</v>
      </c>
      <c r="AY2800">
        <f>IF(OR($D2800="51",$D2800="52",$D2800="61"),0,(AA2800/'Totals and Drop Down Lists'!W$5)*Inputs!E$39)</f>
        <v>0</v>
      </c>
      <c r="AZ2800">
        <f>IF(OR($D2800="51",$D2800="52",$D2800="61"),0,(AB2800/'Totals and Drop Down Lists'!X$5)*Inputs!F$39)</f>
        <v>0</v>
      </c>
      <c r="BA2800">
        <f>IF(OR($D2800="51",$D2800="52",$D2800="61"),0,(AC2800/'Totals and Drop Down Lists'!Y$5)*Inputs!G$39)</f>
        <v>0</v>
      </c>
      <c r="BB2800">
        <f>IF(OR($D2800="51",$D2800="52",$D2800="61"),0,(AD2800/'Totals and Drop Down Lists'!Z$5)*Inputs!H$39)</f>
        <v>0</v>
      </c>
      <c r="BC2800">
        <f>IF(OR($D2800="51",$D2800="52",$D2800="61"),0,(AE2800/'Totals and Drop Down Lists'!AA$5)*Inputs!I$39)</f>
        <v>0</v>
      </c>
      <c r="BD2800">
        <f>IF(OR($D2800="51",$D2800="52",$D2800="61"),0,(AF2800/'Totals and Drop Down Lists'!AB$5)*Inputs!J$39)</f>
        <v>0</v>
      </c>
      <c r="BE2800">
        <f>IF(OR($D2800="51",$D2800="52",$D2800="61"),0,(AG2800/'Totals and Drop Down Lists'!AC$5)*Inputs!K$39)</f>
        <v>0</v>
      </c>
      <c r="BF2800">
        <f>IF(OR($D2800="51",$D2800="52",$D2800="61"),0,(AH2800/'Totals and Drop Down Lists'!AD$5)*Inputs!L$39)</f>
        <v>0</v>
      </c>
      <c r="BG2800" s="10">
        <f t="shared" si="388"/>
        <v>72571.903960720025</v>
      </c>
    </row>
    <row r="2801" spans="1:59" ht="28.8">
      <c r="A2801" s="1" t="s">
        <v>7628</v>
      </c>
      <c r="B2801" s="1" t="s">
        <v>4143</v>
      </c>
      <c r="C2801" s="1" t="s">
        <v>4144</v>
      </c>
      <c r="D2801" s="1" t="s">
        <v>10</v>
      </c>
      <c r="E2801" s="1" t="s">
        <v>4145</v>
      </c>
      <c r="F2801" s="2">
        <v>56460</v>
      </c>
      <c r="G2801" s="2">
        <v>529</v>
      </c>
      <c r="H2801" s="2">
        <v>92</v>
      </c>
      <c r="I2801" s="2">
        <v>6286</v>
      </c>
      <c r="J2801" s="2">
        <v>20704</v>
      </c>
      <c r="K2801" s="2">
        <v>5506</v>
      </c>
      <c r="L2801" s="2">
        <v>185</v>
      </c>
      <c r="M2801" s="2">
        <v>45</v>
      </c>
      <c r="N2801" s="2">
        <v>31</v>
      </c>
      <c r="O2801" s="2">
        <v>132</v>
      </c>
      <c r="P2801" s="2">
        <v>69</v>
      </c>
      <c r="Q2801" s="2">
        <v>18</v>
      </c>
      <c r="R2801" s="2">
        <v>187</v>
      </c>
      <c r="S2801" s="2">
        <v>4771000</v>
      </c>
      <c r="T2801" s="2">
        <v>235903600</v>
      </c>
      <c r="U2801" s="2">
        <v>331</v>
      </c>
      <c r="V2801" s="2">
        <v>165</v>
      </c>
      <c r="W2801" s="2">
        <v>4</v>
      </c>
      <c r="X2801" s="2">
        <v>940</v>
      </c>
      <c r="Y2801" s="2">
        <v>50</v>
      </c>
      <c r="Z2801" s="2">
        <v>745</v>
      </c>
      <c r="AA2801" s="9">
        <f t="shared" si="389"/>
        <v>56460</v>
      </c>
      <c r="AB2801" s="9">
        <f t="shared" si="390"/>
        <v>5665</v>
      </c>
      <c r="AC2801" s="9">
        <f t="shared" si="391"/>
        <v>667</v>
      </c>
      <c r="AD2801" s="9">
        <f t="shared" si="392"/>
        <v>187</v>
      </c>
      <c r="AE2801" s="44">
        <f t="shared" si="393"/>
        <v>1.022619196669251E-4</v>
      </c>
      <c r="AF2801" s="9">
        <f t="shared" si="394"/>
        <v>771</v>
      </c>
      <c r="AG2801" s="9">
        <f t="shared" si="387"/>
        <v>795</v>
      </c>
      <c r="AH2801" s="44">
        <f t="shared" si="395"/>
        <v>7.8668372047316118E-5</v>
      </c>
      <c r="AI2801">
        <f>AA2801/'Totals and Drop Down Lists'!W$6*Inputs!E$37</f>
        <v>51217.147387681158</v>
      </c>
      <c r="AJ2801">
        <f>AB2801/'Totals and Drop Down Lists'!X$6*Inputs!F$37</f>
        <v>18640.043390317936</v>
      </c>
      <c r="AK2801">
        <f>AC2801/'Totals and Drop Down Lists'!Y$6*Inputs!G$37</f>
        <v>4397.0893034726778</v>
      </c>
      <c r="AL2801">
        <f>AD2801/'Totals and Drop Down Lists'!Z$6*Inputs!H$37</f>
        <v>1499.272737488857</v>
      </c>
      <c r="AM2801">
        <f>AE2801/'Totals and Drop Down Lists'!AA$6*Inputs!I$37</f>
        <v>12730.519945738641</v>
      </c>
      <c r="AN2801">
        <f>AF2801/'Totals and Drop Down Lists'!AB$6*Inputs!J$37</f>
        <v>15386.610411205796</v>
      </c>
      <c r="AO2801">
        <f>AG2801/'Totals and Drop Down Lists'!AC$6*Inputs!K$37</f>
        <v>14805.743062377836</v>
      </c>
      <c r="AP2801">
        <f>AH2801/'Totals and Drop Down Lists'!AD$6*Inputs!L$37</f>
        <v>18513.020838986482</v>
      </c>
      <c r="AQ2801">
        <f>IF(OR($D2801="51",$D2801="52",$D2801="61"),(AA2801/'Totals and Drop Down Lists'!W$4)*Inputs!E$38,0)</f>
        <v>0</v>
      </c>
      <c r="AR2801">
        <f>IF(OR($D2801="51",$D2801="52",$D2801="61"),(AB2801/'Totals and Drop Down Lists'!X$4)*Inputs!F$38,0)</f>
        <v>0</v>
      </c>
      <c r="AS2801">
        <f>IF(OR($D2801="51",$D2801="52",$D2801="61"),(AC2801/'Totals and Drop Down Lists'!Y$4)*Inputs!G$38,0)</f>
        <v>0</v>
      </c>
      <c r="AT2801">
        <f>IF(OR($D2801="51",$D2801="52",$D2801="61"),(AD2801/'Totals and Drop Down Lists'!Z$4)*Inputs!H$38,0)</f>
        <v>0</v>
      </c>
      <c r="AU2801">
        <f>IF(OR($D2801="51",$D2801="52",$D2801="61"),(AE2801/'Totals and Drop Down Lists'!AA$4)*Inputs!I$38,0)</f>
        <v>0</v>
      </c>
      <c r="AV2801">
        <f>IF(OR($D2801="51",$D2801="52",$D2801="61"),(AF2801/'Totals and Drop Down Lists'!AB$4)*Inputs!J$38,0)</f>
        <v>0</v>
      </c>
      <c r="AW2801">
        <f>IF(OR($D2801="51",$D2801="52",$D2801="61"),(AG2801/'Totals and Drop Down Lists'!AC$4)*Inputs!K$38,0)</f>
        <v>0</v>
      </c>
      <c r="AX2801">
        <f>IF(OR($D2801="51",$D2801="52",$D2801="61"),(AH2801/'Totals and Drop Down Lists'!AD$4)*Inputs!L$38,0)</f>
        <v>0</v>
      </c>
      <c r="AY2801">
        <f>IF(OR($D2801="51",$D2801="52",$D2801="61"),0,(AA2801/'Totals and Drop Down Lists'!W$5)*Inputs!E$39)</f>
        <v>0</v>
      </c>
      <c r="AZ2801">
        <f>IF(OR($D2801="51",$D2801="52",$D2801="61"),0,(AB2801/'Totals and Drop Down Lists'!X$5)*Inputs!F$39)</f>
        <v>0</v>
      </c>
      <c r="BA2801">
        <f>IF(OR($D2801="51",$D2801="52",$D2801="61"),0,(AC2801/'Totals and Drop Down Lists'!Y$5)*Inputs!G$39)</f>
        <v>0</v>
      </c>
      <c r="BB2801">
        <f>IF(OR($D2801="51",$D2801="52",$D2801="61"),0,(AD2801/'Totals and Drop Down Lists'!Z$5)*Inputs!H$39)</f>
        <v>0</v>
      </c>
      <c r="BC2801">
        <f>IF(OR($D2801="51",$D2801="52",$D2801="61"),0,(AE2801/'Totals and Drop Down Lists'!AA$5)*Inputs!I$39)</f>
        <v>0</v>
      </c>
      <c r="BD2801">
        <f>IF(OR($D2801="51",$D2801="52",$D2801="61"),0,(AF2801/'Totals and Drop Down Lists'!AB$5)*Inputs!J$39)</f>
        <v>0</v>
      </c>
      <c r="BE2801">
        <f>IF(OR($D2801="51",$D2801="52",$D2801="61"),0,(AG2801/'Totals and Drop Down Lists'!AC$5)*Inputs!K$39)</f>
        <v>0</v>
      </c>
      <c r="BF2801">
        <f>IF(OR($D2801="51",$D2801="52",$D2801="61"),0,(AH2801/'Totals and Drop Down Lists'!AD$5)*Inputs!L$39)</f>
        <v>0</v>
      </c>
      <c r="BG2801" s="10">
        <f t="shared" si="388"/>
        <v>137189.44707726937</v>
      </c>
    </row>
    <row r="2802" spans="1:59" ht="28.8">
      <c r="A2802" s="1" t="s">
        <v>7628</v>
      </c>
      <c r="B2802" s="1" t="s">
        <v>4143</v>
      </c>
      <c r="C2802" s="1" t="s">
        <v>4146</v>
      </c>
      <c r="D2802" s="1" t="s">
        <v>10</v>
      </c>
      <c r="E2802" s="1" t="s">
        <v>4147</v>
      </c>
      <c r="F2802" s="2">
        <v>113743</v>
      </c>
      <c r="G2802" s="2">
        <v>6725</v>
      </c>
      <c r="H2802" s="2">
        <v>893</v>
      </c>
      <c r="I2802" s="2">
        <v>18879</v>
      </c>
      <c r="J2802" s="2">
        <v>44079</v>
      </c>
      <c r="K2802" s="2">
        <v>18975</v>
      </c>
      <c r="L2802" s="2">
        <v>188</v>
      </c>
      <c r="M2802" s="2">
        <v>41</v>
      </c>
      <c r="N2802" s="2">
        <v>0</v>
      </c>
      <c r="O2802" s="2">
        <v>587</v>
      </c>
      <c r="P2802" s="2">
        <v>154</v>
      </c>
      <c r="Q2802" s="2">
        <v>0</v>
      </c>
      <c r="R2802" s="2">
        <v>1963</v>
      </c>
      <c r="S2802" s="2">
        <v>15426800</v>
      </c>
      <c r="T2802" s="2">
        <v>685011200</v>
      </c>
      <c r="U2802" s="2">
        <v>1763</v>
      </c>
      <c r="V2802" s="2">
        <v>685</v>
      </c>
      <c r="W2802" s="2">
        <v>95</v>
      </c>
      <c r="X2802" s="2">
        <v>5020</v>
      </c>
      <c r="Y2802" s="2">
        <v>250</v>
      </c>
      <c r="Z2802" s="2">
        <v>3895</v>
      </c>
      <c r="AA2802" s="9">
        <f t="shared" si="389"/>
        <v>113743</v>
      </c>
      <c r="AB2802" s="9">
        <f t="shared" si="390"/>
        <v>11261</v>
      </c>
      <c r="AC2802" s="9">
        <f t="shared" si="391"/>
        <v>2933</v>
      </c>
      <c r="AD2802" s="9">
        <f t="shared" si="392"/>
        <v>1963</v>
      </c>
      <c r="AE2802" s="44">
        <f t="shared" si="393"/>
        <v>5.7046318423595278E-4</v>
      </c>
      <c r="AF2802" s="9">
        <f t="shared" si="394"/>
        <v>4240</v>
      </c>
      <c r="AG2802" s="9">
        <f t="shared" si="387"/>
        <v>4145</v>
      </c>
      <c r="AH2802" s="44">
        <f t="shared" si="395"/>
        <v>6.6393516651793133E-4</v>
      </c>
      <c r="AI2802">
        <f>AA2802/'Totals and Drop Down Lists'!W$6*Inputs!E$37</f>
        <v>103180.87133044665</v>
      </c>
      <c r="AJ2802">
        <f>AB2802/'Totals and Drop Down Lists'!X$6*Inputs!F$37</f>
        <v>37053.050065025651</v>
      </c>
      <c r="AK2802">
        <f>AC2802/'Totals and Drop Down Lists'!Y$6*Inputs!G$37</f>
        <v>19335.326727264415</v>
      </c>
      <c r="AL2802">
        <f>AD2802/'Totals and Drop Down Lists'!Z$6*Inputs!H$37</f>
        <v>15738.354992998004</v>
      </c>
      <c r="AM2802">
        <f>AE2802/'Totals and Drop Down Lists'!AA$6*Inputs!I$37</f>
        <v>71016.591208919388</v>
      </c>
      <c r="AN2802">
        <f>AF2802/'Totals and Drop Down Lists'!AB$6*Inputs!J$37</f>
        <v>84616.378915061709</v>
      </c>
      <c r="AO2802">
        <f>AG2802/'Totals and Drop Down Lists'!AC$6*Inputs!K$37</f>
        <v>77194.723262334766</v>
      </c>
      <c r="AP2802">
        <f>AH2802/'Totals and Drop Down Lists'!AD$6*Inputs!L$37</f>
        <v>156243.80235159275</v>
      </c>
      <c r="AQ2802">
        <f>IF(OR($D2802="51",$D2802="52",$D2802="61"),(AA2802/'Totals and Drop Down Lists'!W$4)*Inputs!E$38,0)</f>
        <v>0</v>
      </c>
      <c r="AR2802">
        <f>IF(OR($D2802="51",$D2802="52",$D2802="61"),(AB2802/'Totals and Drop Down Lists'!X$4)*Inputs!F$38,0)</f>
        <v>0</v>
      </c>
      <c r="AS2802">
        <f>IF(OR($D2802="51",$D2802="52",$D2802="61"),(AC2802/'Totals and Drop Down Lists'!Y$4)*Inputs!G$38,0)</f>
        <v>0</v>
      </c>
      <c r="AT2802">
        <f>IF(OR($D2802="51",$D2802="52",$D2802="61"),(AD2802/'Totals and Drop Down Lists'!Z$4)*Inputs!H$38,0)</f>
        <v>0</v>
      </c>
      <c r="AU2802">
        <f>IF(OR($D2802="51",$D2802="52",$D2802="61"),(AE2802/'Totals and Drop Down Lists'!AA$4)*Inputs!I$38,0)</f>
        <v>0</v>
      </c>
      <c r="AV2802">
        <f>IF(OR($D2802="51",$D2802="52",$D2802="61"),(AF2802/'Totals and Drop Down Lists'!AB$4)*Inputs!J$38,0)</f>
        <v>0</v>
      </c>
      <c r="AW2802">
        <f>IF(OR($D2802="51",$D2802="52",$D2802="61"),(AG2802/'Totals and Drop Down Lists'!AC$4)*Inputs!K$38,0)</f>
        <v>0</v>
      </c>
      <c r="AX2802">
        <f>IF(OR($D2802="51",$D2802="52",$D2802="61"),(AH2802/'Totals and Drop Down Lists'!AD$4)*Inputs!L$38,0)</f>
        <v>0</v>
      </c>
      <c r="AY2802">
        <f>IF(OR($D2802="51",$D2802="52",$D2802="61"),0,(AA2802/'Totals and Drop Down Lists'!W$5)*Inputs!E$39)</f>
        <v>0</v>
      </c>
      <c r="AZ2802">
        <f>IF(OR($D2802="51",$D2802="52",$D2802="61"),0,(AB2802/'Totals and Drop Down Lists'!X$5)*Inputs!F$39)</f>
        <v>0</v>
      </c>
      <c r="BA2802">
        <f>IF(OR($D2802="51",$D2802="52",$D2802="61"),0,(AC2802/'Totals and Drop Down Lists'!Y$5)*Inputs!G$39)</f>
        <v>0</v>
      </c>
      <c r="BB2802">
        <f>IF(OR($D2802="51",$D2802="52",$D2802="61"),0,(AD2802/'Totals and Drop Down Lists'!Z$5)*Inputs!H$39)</f>
        <v>0</v>
      </c>
      <c r="BC2802">
        <f>IF(OR($D2802="51",$D2802="52",$D2802="61"),0,(AE2802/'Totals and Drop Down Lists'!AA$5)*Inputs!I$39)</f>
        <v>0</v>
      </c>
      <c r="BD2802">
        <f>IF(OR($D2802="51",$D2802="52",$D2802="61"),0,(AF2802/'Totals and Drop Down Lists'!AB$5)*Inputs!J$39)</f>
        <v>0</v>
      </c>
      <c r="BE2802">
        <f>IF(OR($D2802="51",$D2802="52",$D2802="61"),0,(AG2802/'Totals and Drop Down Lists'!AC$5)*Inputs!K$39)</f>
        <v>0</v>
      </c>
      <c r="BF2802">
        <f>IF(OR($D2802="51",$D2802="52",$D2802="61"),0,(AH2802/'Totals and Drop Down Lists'!AD$5)*Inputs!L$39)</f>
        <v>0</v>
      </c>
      <c r="BG2802" s="10">
        <f t="shared" si="388"/>
        <v>564379.09885364329</v>
      </c>
    </row>
    <row r="2803" spans="1:59" ht="28.8">
      <c r="A2803" s="1" t="s">
        <v>7628</v>
      </c>
      <c r="B2803" s="1" t="s">
        <v>4143</v>
      </c>
      <c r="C2803" s="1" t="s">
        <v>4148</v>
      </c>
      <c r="D2803" s="1" t="s">
        <v>58</v>
      </c>
      <c r="E2803" s="1" t="s">
        <v>4149</v>
      </c>
      <c r="F2803" s="2">
        <v>26194</v>
      </c>
      <c r="G2803" s="2">
        <v>112</v>
      </c>
      <c r="H2803" s="2">
        <v>6</v>
      </c>
      <c r="I2803" s="2">
        <v>2880</v>
      </c>
      <c r="J2803" s="2">
        <v>8091</v>
      </c>
      <c r="K2803" s="2">
        <v>1924</v>
      </c>
      <c r="L2803" s="2">
        <v>252</v>
      </c>
      <c r="M2803" s="2">
        <v>22</v>
      </c>
      <c r="N2803" s="2">
        <v>28</v>
      </c>
      <c r="O2803" s="2">
        <v>157</v>
      </c>
      <c r="P2803" s="2">
        <v>0</v>
      </c>
      <c r="Q2803" s="2">
        <v>0</v>
      </c>
      <c r="R2803" s="2">
        <v>436</v>
      </c>
      <c r="S2803" s="2">
        <v>1201200</v>
      </c>
      <c r="T2803" s="2">
        <v>73977500</v>
      </c>
      <c r="U2803" s="2">
        <v>248</v>
      </c>
      <c r="V2803" s="2">
        <v>74</v>
      </c>
      <c r="W2803" s="2">
        <v>8</v>
      </c>
      <c r="X2803" s="2">
        <v>414</v>
      </c>
      <c r="Y2803" s="2">
        <v>49</v>
      </c>
      <c r="Z2803" s="2">
        <v>284</v>
      </c>
      <c r="AA2803" s="9">
        <f t="shared" si="389"/>
        <v>26194</v>
      </c>
      <c r="AB2803" s="9">
        <f t="shared" si="390"/>
        <v>2762</v>
      </c>
      <c r="AC2803" s="9">
        <f t="shared" si="391"/>
        <v>895</v>
      </c>
      <c r="AD2803" s="9">
        <f t="shared" si="392"/>
        <v>436</v>
      </c>
      <c r="AE2803" s="44">
        <f t="shared" si="393"/>
        <v>3.1952417351886389E-5</v>
      </c>
      <c r="AF2803" s="9">
        <f t="shared" si="394"/>
        <v>332</v>
      </c>
      <c r="AG2803" s="9">
        <f t="shared" si="387"/>
        <v>333</v>
      </c>
      <c r="AH2803" s="44">
        <f t="shared" si="395"/>
        <v>2.9464439661827671E-5</v>
      </c>
      <c r="AI2803">
        <f>AA2803/'Totals and Drop Down Lists'!W$6*Inputs!E$37</f>
        <v>23761.635824883462</v>
      </c>
      <c r="AJ2803">
        <f>AB2803/'Totals and Drop Down Lists'!X$6*Inputs!F$37</f>
        <v>9088.0493987746067</v>
      </c>
      <c r="AK2803">
        <f>AC2803/'Totals and Drop Down Lists'!Y$6*Inputs!G$37</f>
        <v>5900.1423187526943</v>
      </c>
      <c r="AL2803">
        <f>AD2803/'Totals and Drop Down Lists'!Z$6*Inputs!H$37</f>
        <v>3495.6305537173353</v>
      </c>
      <c r="AM2803">
        <f>AE2803/'Totals and Drop Down Lists'!AA$6*Inputs!I$37</f>
        <v>3977.7356785168813</v>
      </c>
      <c r="AN2803">
        <f>AF2803/'Totals and Drop Down Lists'!AB$6*Inputs!J$37</f>
        <v>6625.6221225944546</v>
      </c>
      <c r="AO2803">
        <f>AG2803/'Totals and Drop Down Lists'!AC$6*Inputs!K$37</f>
        <v>6201.6508676375088</v>
      </c>
      <c r="AP2803">
        <f>AH2803/'Totals and Drop Down Lists'!AD$6*Inputs!L$37</f>
        <v>6933.8639058196341</v>
      </c>
      <c r="AQ2803">
        <f>IF(OR($D2803="51",$D2803="52",$D2803="61"),(AA2803/'Totals and Drop Down Lists'!W$4)*Inputs!E$38,0)</f>
        <v>0</v>
      </c>
      <c r="AR2803">
        <f>IF(OR($D2803="51",$D2803="52",$D2803="61"),(AB2803/'Totals and Drop Down Lists'!X$4)*Inputs!F$38,0)</f>
        <v>0</v>
      </c>
      <c r="AS2803">
        <f>IF(OR($D2803="51",$D2803="52",$D2803="61"),(AC2803/'Totals and Drop Down Lists'!Y$4)*Inputs!G$38,0)</f>
        <v>0</v>
      </c>
      <c r="AT2803">
        <f>IF(OR($D2803="51",$D2803="52",$D2803="61"),(AD2803/'Totals and Drop Down Lists'!Z$4)*Inputs!H$38,0)</f>
        <v>0</v>
      </c>
      <c r="AU2803">
        <f>IF(OR($D2803="51",$D2803="52",$D2803="61"),(AE2803/'Totals and Drop Down Lists'!AA$4)*Inputs!I$38,0)</f>
        <v>0</v>
      </c>
      <c r="AV2803">
        <f>IF(OR($D2803="51",$D2803="52",$D2803="61"),(AF2803/'Totals and Drop Down Lists'!AB$4)*Inputs!J$38,0)</f>
        <v>0</v>
      </c>
      <c r="AW2803">
        <f>IF(OR($D2803="51",$D2803="52",$D2803="61"),(AG2803/'Totals and Drop Down Lists'!AC$4)*Inputs!K$38,0)</f>
        <v>0</v>
      </c>
      <c r="AX2803">
        <f>IF(OR($D2803="51",$D2803="52",$D2803="61"),(AH2803/'Totals and Drop Down Lists'!AD$4)*Inputs!L$38,0)</f>
        <v>0</v>
      </c>
      <c r="AY2803">
        <f>IF(OR($D2803="51",$D2803="52",$D2803="61"),0,(AA2803/'Totals and Drop Down Lists'!W$5)*Inputs!E$39)</f>
        <v>0</v>
      </c>
      <c r="AZ2803">
        <f>IF(OR($D2803="51",$D2803="52",$D2803="61"),0,(AB2803/'Totals and Drop Down Lists'!X$5)*Inputs!F$39)</f>
        <v>0</v>
      </c>
      <c r="BA2803">
        <f>IF(OR($D2803="51",$D2803="52",$D2803="61"),0,(AC2803/'Totals and Drop Down Lists'!Y$5)*Inputs!G$39)</f>
        <v>0</v>
      </c>
      <c r="BB2803">
        <f>IF(OR($D2803="51",$D2803="52",$D2803="61"),0,(AD2803/'Totals and Drop Down Lists'!Z$5)*Inputs!H$39)</f>
        <v>0</v>
      </c>
      <c r="BC2803">
        <f>IF(OR($D2803="51",$D2803="52",$D2803="61"),0,(AE2803/'Totals and Drop Down Lists'!AA$5)*Inputs!I$39)</f>
        <v>0</v>
      </c>
      <c r="BD2803">
        <f>IF(OR($D2803="51",$D2803="52",$D2803="61"),0,(AF2803/'Totals and Drop Down Lists'!AB$5)*Inputs!J$39)</f>
        <v>0</v>
      </c>
      <c r="BE2803">
        <f>IF(OR($D2803="51",$D2803="52",$D2803="61"),0,(AG2803/'Totals and Drop Down Lists'!AC$5)*Inputs!K$39)</f>
        <v>0</v>
      </c>
      <c r="BF2803">
        <f>IF(OR($D2803="51",$D2803="52",$D2803="61"),0,(AH2803/'Totals and Drop Down Lists'!AD$5)*Inputs!L$39)</f>
        <v>0</v>
      </c>
      <c r="BG2803" s="10">
        <f t="shared" si="388"/>
        <v>65984.330670696567</v>
      </c>
    </row>
    <row r="2804" spans="1:59">
      <c r="A2804" s="1" t="s">
        <v>7629</v>
      </c>
      <c r="B2804" s="1" t="s">
        <v>4418</v>
      </c>
      <c r="C2804" s="1" t="s">
        <v>2251</v>
      </c>
      <c r="D2804" s="1" t="s">
        <v>25</v>
      </c>
      <c r="E2804" s="1" t="s">
        <v>4419</v>
      </c>
      <c r="F2804" s="2">
        <v>22427</v>
      </c>
      <c r="G2804" s="2">
        <v>151</v>
      </c>
      <c r="H2804" s="2">
        <v>0</v>
      </c>
      <c r="I2804" s="2">
        <v>5843</v>
      </c>
      <c r="J2804" s="2">
        <v>8046</v>
      </c>
      <c r="K2804" s="2">
        <v>2350</v>
      </c>
      <c r="L2804" s="2">
        <v>169</v>
      </c>
      <c r="M2804" s="2">
        <v>37</v>
      </c>
      <c r="N2804" s="2">
        <v>5</v>
      </c>
      <c r="O2804" s="2">
        <v>86</v>
      </c>
      <c r="P2804" s="2">
        <v>10</v>
      </c>
      <c r="Q2804" s="2">
        <v>19</v>
      </c>
      <c r="R2804" s="2">
        <v>561</v>
      </c>
      <c r="S2804" s="2">
        <v>933200</v>
      </c>
      <c r="T2804" s="2">
        <v>62760900</v>
      </c>
      <c r="U2804" s="2">
        <v>217</v>
      </c>
      <c r="V2804" s="2">
        <v>308</v>
      </c>
      <c r="W2804" s="2">
        <v>52</v>
      </c>
      <c r="X2804" s="2">
        <v>666</v>
      </c>
      <c r="Y2804" s="2">
        <v>53</v>
      </c>
      <c r="Z2804" s="2">
        <v>319</v>
      </c>
      <c r="AA2804" s="9">
        <f t="shared" si="389"/>
        <v>22427</v>
      </c>
      <c r="AB2804" s="9">
        <f t="shared" si="390"/>
        <v>5692</v>
      </c>
      <c r="AC2804" s="9">
        <f t="shared" si="391"/>
        <v>887</v>
      </c>
      <c r="AD2804" s="9">
        <f t="shared" si="392"/>
        <v>561</v>
      </c>
      <c r="AE2804" s="44">
        <f t="shared" si="393"/>
        <v>4.7934862092239486E-5</v>
      </c>
      <c r="AF2804" s="9">
        <f t="shared" si="394"/>
        <v>306</v>
      </c>
      <c r="AG2804" s="9">
        <f t="shared" si="387"/>
        <v>372</v>
      </c>
      <c r="AH2804" s="44">
        <f t="shared" si="395"/>
        <v>4.0427963061884958E-5</v>
      </c>
      <c r="AI2804">
        <f>AA2804/'Totals and Drop Down Lists'!W$6*Inputs!E$37</f>
        <v>20344.437911149933</v>
      </c>
      <c r="AJ2804">
        <f>AB2804/'Totals and Drop Down Lists'!X$6*Inputs!F$37</f>
        <v>18728.883844252374</v>
      </c>
      <c r="AK2804">
        <f>AC2804/'Totals and Drop Down Lists'!Y$6*Inputs!G$37</f>
        <v>5847.4036164621675</v>
      </c>
      <c r="AL2804">
        <f>AD2804/'Totals and Drop Down Lists'!Z$6*Inputs!H$37</f>
        <v>4497.8182124665718</v>
      </c>
      <c r="AM2804">
        <f>AE2804/'Totals and Drop Down Lists'!AA$6*Inputs!I$37</f>
        <v>5967.3798413825034</v>
      </c>
      <c r="AN2804">
        <f>AF2804/'Totals and Drop Down Lists'!AB$6*Inputs!J$37</f>
        <v>6106.7481009454914</v>
      </c>
      <c r="AO2804">
        <f>AG2804/'Totals and Drop Down Lists'!AC$6*Inputs!K$37</f>
        <v>6927.9703386220826</v>
      </c>
      <c r="AP2804">
        <f>AH2804/'Totals and Drop Down Lists'!AD$6*Inputs!L$37</f>
        <v>9513.9088704198784</v>
      </c>
      <c r="AQ2804">
        <f>IF(OR($D2804="51",$D2804="52",$D2804="61"),(AA2804/'Totals and Drop Down Lists'!W$4)*Inputs!E$38,0)</f>
        <v>0</v>
      </c>
      <c r="AR2804">
        <f>IF(OR($D2804="51",$D2804="52",$D2804="61"),(AB2804/'Totals and Drop Down Lists'!X$4)*Inputs!F$38,0)</f>
        <v>0</v>
      </c>
      <c r="AS2804">
        <f>IF(OR($D2804="51",$D2804="52",$D2804="61"),(AC2804/'Totals and Drop Down Lists'!Y$4)*Inputs!G$38,0)</f>
        <v>0</v>
      </c>
      <c r="AT2804">
        <f>IF(OR($D2804="51",$D2804="52",$D2804="61"),(AD2804/'Totals and Drop Down Lists'!Z$4)*Inputs!H$38,0)</f>
        <v>0</v>
      </c>
      <c r="AU2804">
        <f>IF(OR($D2804="51",$D2804="52",$D2804="61"),(AE2804/'Totals and Drop Down Lists'!AA$4)*Inputs!I$38,0)</f>
        <v>0</v>
      </c>
      <c r="AV2804">
        <f>IF(OR($D2804="51",$D2804="52",$D2804="61"),(AF2804/'Totals and Drop Down Lists'!AB$4)*Inputs!J$38,0)</f>
        <v>0</v>
      </c>
      <c r="AW2804">
        <f>IF(OR($D2804="51",$D2804="52",$D2804="61"),(AG2804/'Totals and Drop Down Lists'!AC$4)*Inputs!K$38,0)</f>
        <v>0</v>
      </c>
      <c r="AX2804">
        <f>IF(OR($D2804="51",$D2804="52",$D2804="61"),(AH2804/'Totals and Drop Down Lists'!AD$4)*Inputs!L$38,0)</f>
        <v>0</v>
      </c>
      <c r="AY2804">
        <f>IF(OR($D2804="51",$D2804="52",$D2804="61"),0,(AA2804/'Totals and Drop Down Lists'!W$5)*Inputs!E$39)</f>
        <v>0</v>
      </c>
      <c r="AZ2804">
        <f>IF(OR($D2804="51",$D2804="52",$D2804="61"),0,(AB2804/'Totals and Drop Down Lists'!X$5)*Inputs!F$39)</f>
        <v>0</v>
      </c>
      <c r="BA2804">
        <f>IF(OR($D2804="51",$D2804="52",$D2804="61"),0,(AC2804/'Totals and Drop Down Lists'!Y$5)*Inputs!G$39)</f>
        <v>0</v>
      </c>
      <c r="BB2804">
        <f>IF(OR($D2804="51",$D2804="52",$D2804="61"),0,(AD2804/'Totals and Drop Down Lists'!Z$5)*Inputs!H$39)</f>
        <v>0</v>
      </c>
      <c r="BC2804">
        <f>IF(OR($D2804="51",$D2804="52",$D2804="61"),0,(AE2804/'Totals and Drop Down Lists'!AA$5)*Inputs!I$39)</f>
        <v>0</v>
      </c>
      <c r="BD2804">
        <f>IF(OR($D2804="51",$D2804="52",$D2804="61"),0,(AF2804/'Totals and Drop Down Lists'!AB$5)*Inputs!J$39)</f>
        <v>0</v>
      </c>
      <c r="BE2804">
        <f>IF(OR($D2804="51",$D2804="52",$D2804="61"),0,(AG2804/'Totals and Drop Down Lists'!AC$5)*Inputs!K$39)</f>
        <v>0</v>
      </c>
      <c r="BF2804">
        <f>IF(OR($D2804="51",$D2804="52",$D2804="61"),0,(AH2804/'Totals and Drop Down Lists'!AD$5)*Inputs!L$39)</f>
        <v>0</v>
      </c>
      <c r="BG2804" s="10">
        <f t="shared" si="388"/>
        <v>77934.550735701006</v>
      </c>
    </row>
    <row r="2805" spans="1:59">
      <c r="A2805" s="1" t="s">
        <v>7629</v>
      </c>
      <c r="B2805" s="1" t="s">
        <v>4418</v>
      </c>
      <c r="C2805" s="1" t="s">
        <v>1556</v>
      </c>
      <c r="D2805" s="1" t="s">
        <v>25</v>
      </c>
      <c r="E2805" s="1" t="s">
        <v>4420</v>
      </c>
      <c r="F2805" s="2">
        <v>47488</v>
      </c>
      <c r="G2805" s="2">
        <v>1484</v>
      </c>
      <c r="H2805" s="2">
        <v>179</v>
      </c>
      <c r="I2805" s="2">
        <v>10383</v>
      </c>
      <c r="J2805" s="2">
        <v>16875</v>
      </c>
      <c r="K2805" s="2">
        <v>5651</v>
      </c>
      <c r="L2805" s="2">
        <v>255</v>
      </c>
      <c r="M2805" s="2">
        <v>48</v>
      </c>
      <c r="N2805" s="2">
        <v>0</v>
      </c>
      <c r="O2805" s="2">
        <v>138</v>
      </c>
      <c r="P2805" s="2">
        <v>23</v>
      </c>
      <c r="Q2805" s="2">
        <v>57</v>
      </c>
      <c r="R2805" s="2">
        <v>858</v>
      </c>
      <c r="S2805" s="2">
        <v>2947800</v>
      </c>
      <c r="T2805" s="2">
        <v>160505900</v>
      </c>
      <c r="U2805" s="2">
        <v>736</v>
      </c>
      <c r="V2805" s="2">
        <v>561</v>
      </c>
      <c r="W2805" s="2">
        <v>205</v>
      </c>
      <c r="X2805" s="2">
        <v>1574</v>
      </c>
      <c r="Y2805" s="2">
        <v>275</v>
      </c>
      <c r="Z2805" s="2">
        <v>719</v>
      </c>
      <c r="AA2805" s="9">
        <f t="shared" si="389"/>
        <v>47488</v>
      </c>
      <c r="AB2805" s="9">
        <f t="shared" si="390"/>
        <v>8720</v>
      </c>
      <c r="AC2805" s="9">
        <f t="shared" si="391"/>
        <v>1379</v>
      </c>
      <c r="AD2805" s="9">
        <f t="shared" si="392"/>
        <v>858</v>
      </c>
      <c r="AE2805" s="44">
        <f t="shared" si="393"/>
        <v>1.3216078787817799E-4</v>
      </c>
      <c r="AF2805" s="9">
        <f t="shared" si="394"/>
        <v>808</v>
      </c>
      <c r="AG2805" s="9">
        <f t="shared" si="387"/>
        <v>994</v>
      </c>
      <c r="AH2805" s="44">
        <f t="shared" si="395"/>
        <v>1.2385655508880604E-4</v>
      </c>
      <c r="AI2805">
        <f>AA2805/'Totals and Drop Down Lists'!W$6*Inputs!E$37</f>
        <v>43078.283654732601</v>
      </c>
      <c r="AJ2805">
        <f>AB2805/'Totals and Drop Down Lists'!X$6*Inputs!F$37</f>
        <v>28692.176233640323</v>
      </c>
      <c r="AK2805">
        <f>AC2805/'Totals and Drop Down Lists'!Y$6*Inputs!G$37</f>
        <v>9090.833807329569</v>
      </c>
      <c r="AL2805">
        <f>AD2805/'Totals and Drop Down Lists'!Z$6*Inputs!H$37</f>
        <v>6879.0160896547568</v>
      </c>
      <c r="AM2805">
        <f>AE2805/'Totals and Drop Down Lists'!AA$6*Inputs!I$37</f>
        <v>16452.610625809004</v>
      </c>
      <c r="AN2805">
        <f>AF2805/'Totals and Drop Down Lists'!AB$6*Inputs!J$37</f>
        <v>16125.008057398552</v>
      </c>
      <c r="AO2805">
        <f>AG2805/'Totals and Drop Down Lists'!AC$6*Inputs!K$37</f>
        <v>18511.834722017069</v>
      </c>
      <c r="AP2805">
        <f>AH2805/'Totals and Drop Down Lists'!AD$6*Inputs!L$37</f>
        <v>29147.151844263582</v>
      </c>
      <c r="AQ2805">
        <f>IF(OR($D2805="51",$D2805="52",$D2805="61"),(AA2805/'Totals and Drop Down Lists'!W$4)*Inputs!E$38,0)</f>
        <v>0</v>
      </c>
      <c r="AR2805">
        <f>IF(OR($D2805="51",$D2805="52",$D2805="61"),(AB2805/'Totals and Drop Down Lists'!X$4)*Inputs!F$38,0)</f>
        <v>0</v>
      </c>
      <c r="AS2805">
        <f>IF(OR($D2805="51",$D2805="52",$D2805="61"),(AC2805/'Totals and Drop Down Lists'!Y$4)*Inputs!G$38,0)</f>
        <v>0</v>
      </c>
      <c r="AT2805">
        <f>IF(OR($D2805="51",$D2805="52",$D2805="61"),(AD2805/'Totals and Drop Down Lists'!Z$4)*Inputs!H$38,0)</f>
        <v>0</v>
      </c>
      <c r="AU2805">
        <f>IF(OR($D2805="51",$D2805="52",$D2805="61"),(AE2805/'Totals and Drop Down Lists'!AA$4)*Inputs!I$38,0)</f>
        <v>0</v>
      </c>
      <c r="AV2805">
        <f>IF(OR($D2805="51",$D2805="52",$D2805="61"),(AF2805/'Totals and Drop Down Lists'!AB$4)*Inputs!J$38,0)</f>
        <v>0</v>
      </c>
      <c r="AW2805">
        <f>IF(OR($D2805="51",$D2805="52",$D2805="61"),(AG2805/'Totals and Drop Down Lists'!AC$4)*Inputs!K$38,0)</f>
        <v>0</v>
      </c>
      <c r="AX2805">
        <f>IF(OR($D2805="51",$D2805="52",$D2805="61"),(AH2805/'Totals and Drop Down Lists'!AD$4)*Inputs!L$38,0)</f>
        <v>0</v>
      </c>
      <c r="AY2805">
        <f>IF(OR($D2805="51",$D2805="52",$D2805="61"),0,(AA2805/'Totals and Drop Down Lists'!W$5)*Inputs!E$39)</f>
        <v>0</v>
      </c>
      <c r="AZ2805">
        <f>IF(OR($D2805="51",$D2805="52",$D2805="61"),0,(AB2805/'Totals and Drop Down Lists'!X$5)*Inputs!F$39)</f>
        <v>0</v>
      </c>
      <c r="BA2805">
        <f>IF(OR($D2805="51",$D2805="52",$D2805="61"),0,(AC2805/'Totals and Drop Down Lists'!Y$5)*Inputs!G$39)</f>
        <v>0</v>
      </c>
      <c r="BB2805">
        <f>IF(OR($D2805="51",$D2805="52",$D2805="61"),0,(AD2805/'Totals and Drop Down Lists'!Z$5)*Inputs!H$39)</f>
        <v>0</v>
      </c>
      <c r="BC2805">
        <f>IF(OR($D2805="51",$D2805="52",$D2805="61"),0,(AE2805/'Totals and Drop Down Lists'!AA$5)*Inputs!I$39)</f>
        <v>0</v>
      </c>
      <c r="BD2805">
        <f>IF(OR($D2805="51",$D2805="52",$D2805="61"),0,(AF2805/'Totals and Drop Down Lists'!AB$5)*Inputs!J$39)</f>
        <v>0</v>
      </c>
      <c r="BE2805">
        <f>IF(OR($D2805="51",$D2805="52",$D2805="61"),0,(AG2805/'Totals and Drop Down Lists'!AC$5)*Inputs!K$39)</f>
        <v>0</v>
      </c>
      <c r="BF2805">
        <f>IF(OR($D2805="51",$D2805="52",$D2805="61"),0,(AH2805/'Totals and Drop Down Lists'!AD$5)*Inputs!L$39)</f>
        <v>0</v>
      </c>
      <c r="BG2805" s="10">
        <f t="shared" si="388"/>
        <v>167976.91503484544</v>
      </c>
    </row>
    <row r="2806" spans="1:59">
      <c r="A2806" s="1" t="s">
        <v>7629</v>
      </c>
      <c r="B2806" s="1" t="s">
        <v>4418</v>
      </c>
      <c r="C2806" s="1" t="s">
        <v>4421</v>
      </c>
      <c r="D2806" s="1" t="s">
        <v>25</v>
      </c>
      <c r="E2806" s="1" t="s">
        <v>4422</v>
      </c>
      <c r="F2806" s="2">
        <v>14869</v>
      </c>
      <c r="G2806" s="2">
        <v>12</v>
      </c>
      <c r="H2806" s="2">
        <v>2</v>
      </c>
      <c r="I2806" s="2">
        <v>2495</v>
      </c>
      <c r="J2806" s="2">
        <v>5603</v>
      </c>
      <c r="K2806" s="2">
        <v>1188</v>
      </c>
      <c r="L2806" s="2">
        <v>74</v>
      </c>
      <c r="M2806" s="2">
        <v>4</v>
      </c>
      <c r="N2806" s="2">
        <v>20</v>
      </c>
      <c r="O2806" s="2">
        <v>22</v>
      </c>
      <c r="P2806" s="2">
        <v>16</v>
      </c>
      <c r="Q2806" s="2">
        <v>1</v>
      </c>
      <c r="R2806" s="2">
        <v>1287</v>
      </c>
      <c r="S2806" s="2">
        <v>584000</v>
      </c>
      <c r="T2806" s="2">
        <v>42499800</v>
      </c>
      <c r="U2806" s="2">
        <v>94</v>
      </c>
      <c r="V2806" s="2">
        <v>95</v>
      </c>
      <c r="W2806" s="2">
        <v>10</v>
      </c>
      <c r="X2806" s="2">
        <v>183</v>
      </c>
      <c r="Y2806" s="2">
        <v>43</v>
      </c>
      <c r="Z2806" s="2">
        <v>98</v>
      </c>
      <c r="AA2806" s="9">
        <f t="shared" si="389"/>
        <v>14869</v>
      </c>
      <c r="AB2806" s="9">
        <f t="shared" si="390"/>
        <v>2481</v>
      </c>
      <c r="AC2806" s="9">
        <f t="shared" si="391"/>
        <v>1424</v>
      </c>
      <c r="AD2806" s="9">
        <f t="shared" si="392"/>
        <v>1287</v>
      </c>
      <c r="AE2806" s="44">
        <f t="shared" si="393"/>
        <v>1.7591709502383529E-5</v>
      </c>
      <c r="AF2806" s="9">
        <f t="shared" si="394"/>
        <v>78</v>
      </c>
      <c r="AG2806" s="9">
        <f t="shared" si="387"/>
        <v>141</v>
      </c>
      <c r="AH2806" s="44">
        <f t="shared" si="395"/>
        <v>1.1124129016873462E-5</v>
      </c>
      <c r="AI2806">
        <f>AA2806/'Totals and Drop Down Lists'!W$6*Inputs!E$37</f>
        <v>13488.270713911284</v>
      </c>
      <c r="AJ2806">
        <f>AB2806/'Totals and Drop Down Lists'!X$6*Inputs!F$37</f>
        <v>8163.450600419912</v>
      </c>
      <c r="AK2806">
        <f>AC2806/'Totals and Drop Down Lists'!Y$6*Inputs!G$37</f>
        <v>9387.4890077137843</v>
      </c>
      <c r="AL2806">
        <f>AD2806/'Totals and Drop Down Lists'!Z$6*Inputs!H$37</f>
        <v>10318.524134482133</v>
      </c>
      <c r="AM2806">
        <f>AE2806/'Totals and Drop Down Lists'!AA$6*Inputs!I$37</f>
        <v>2189.98048764546</v>
      </c>
      <c r="AN2806">
        <f>AF2806/'Totals and Drop Down Lists'!AB$6*Inputs!J$37</f>
        <v>1556.6220649468901</v>
      </c>
      <c r="AO2806">
        <f>AG2806/'Totals and Drop Down Lists'!AC$6*Inputs!K$37</f>
        <v>2625.9242412519179</v>
      </c>
      <c r="AP2806">
        <f>AH2806/'Totals and Drop Down Lists'!AD$6*Inputs!L$37</f>
        <v>2617.8402697984725</v>
      </c>
      <c r="AQ2806">
        <f>IF(OR($D2806="51",$D2806="52",$D2806="61"),(AA2806/'Totals and Drop Down Lists'!W$4)*Inputs!E$38,0)</f>
        <v>0</v>
      </c>
      <c r="AR2806">
        <f>IF(OR($D2806="51",$D2806="52",$D2806="61"),(AB2806/'Totals and Drop Down Lists'!X$4)*Inputs!F$38,0)</f>
        <v>0</v>
      </c>
      <c r="AS2806">
        <f>IF(OR($D2806="51",$D2806="52",$D2806="61"),(AC2806/'Totals and Drop Down Lists'!Y$4)*Inputs!G$38,0)</f>
        <v>0</v>
      </c>
      <c r="AT2806">
        <f>IF(OR($D2806="51",$D2806="52",$D2806="61"),(AD2806/'Totals and Drop Down Lists'!Z$4)*Inputs!H$38,0)</f>
        <v>0</v>
      </c>
      <c r="AU2806">
        <f>IF(OR($D2806="51",$D2806="52",$D2806="61"),(AE2806/'Totals and Drop Down Lists'!AA$4)*Inputs!I$38,0)</f>
        <v>0</v>
      </c>
      <c r="AV2806">
        <f>IF(OR($D2806="51",$D2806="52",$D2806="61"),(AF2806/'Totals and Drop Down Lists'!AB$4)*Inputs!J$38,0)</f>
        <v>0</v>
      </c>
      <c r="AW2806">
        <f>IF(OR($D2806="51",$D2806="52",$D2806="61"),(AG2806/'Totals and Drop Down Lists'!AC$4)*Inputs!K$38,0)</f>
        <v>0</v>
      </c>
      <c r="AX2806">
        <f>IF(OR($D2806="51",$D2806="52",$D2806="61"),(AH2806/'Totals and Drop Down Lists'!AD$4)*Inputs!L$38,0)</f>
        <v>0</v>
      </c>
      <c r="AY2806">
        <f>IF(OR($D2806="51",$D2806="52",$D2806="61"),0,(AA2806/'Totals and Drop Down Lists'!W$5)*Inputs!E$39)</f>
        <v>0</v>
      </c>
      <c r="AZ2806">
        <f>IF(OR($D2806="51",$D2806="52",$D2806="61"),0,(AB2806/'Totals and Drop Down Lists'!X$5)*Inputs!F$39)</f>
        <v>0</v>
      </c>
      <c r="BA2806">
        <f>IF(OR($D2806="51",$D2806="52",$D2806="61"),0,(AC2806/'Totals and Drop Down Lists'!Y$5)*Inputs!G$39)</f>
        <v>0</v>
      </c>
      <c r="BB2806">
        <f>IF(OR($D2806="51",$D2806="52",$D2806="61"),0,(AD2806/'Totals and Drop Down Lists'!Z$5)*Inputs!H$39)</f>
        <v>0</v>
      </c>
      <c r="BC2806">
        <f>IF(OR($D2806="51",$D2806="52",$D2806="61"),0,(AE2806/'Totals and Drop Down Lists'!AA$5)*Inputs!I$39)</f>
        <v>0</v>
      </c>
      <c r="BD2806">
        <f>IF(OR($D2806="51",$D2806="52",$D2806="61"),0,(AF2806/'Totals and Drop Down Lists'!AB$5)*Inputs!J$39)</f>
        <v>0</v>
      </c>
      <c r="BE2806">
        <f>IF(OR($D2806="51",$D2806="52",$D2806="61"),0,(AG2806/'Totals and Drop Down Lists'!AC$5)*Inputs!K$39)</f>
        <v>0</v>
      </c>
      <c r="BF2806">
        <f>IF(OR($D2806="51",$D2806="52",$D2806="61"),0,(AH2806/'Totals and Drop Down Lists'!AD$5)*Inputs!L$39)</f>
        <v>0</v>
      </c>
      <c r="BG2806" s="10">
        <f t="shared" si="388"/>
        <v>50348.101520169846</v>
      </c>
    </row>
    <row r="2807" spans="1:59">
      <c r="A2807" s="1" t="s">
        <v>7629</v>
      </c>
      <c r="B2807" s="1" t="s">
        <v>4418</v>
      </c>
      <c r="C2807" s="1" t="s">
        <v>429</v>
      </c>
      <c r="D2807" s="1" t="s">
        <v>25</v>
      </c>
      <c r="E2807" s="1" t="s">
        <v>4423</v>
      </c>
      <c r="F2807" s="2">
        <v>41394</v>
      </c>
      <c r="G2807" s="2">
        <v>167</v>
      </c>
      <c r="H2807" s="2">
        <v>26</v>
      </c>
      <c r="I2807" s="2">
        <v>8658</v>
      </c>
      <c r="J2807" s="2">
        <v>16589</v>
      </c>
      <c r="K2807" s="2">
        <v>3687</v>
      </c>
      <c r="L2807" s="2">
        <v>198</v>
      </c>
      <c r="M2807" s="2">
        <v>61</v>
      </c>
      <c r="N2807" s="2">
        <v>8</v>
      </c>
      <c r="O2807" s="2">
        <v>185</v>
      </c>
      <c r="P2807" s="2">
        <v>23</v>
      </c>
      <c r="Q2807" s="2">
        <v>49</v>
      </c>
      <c r="R2807" s="2">
        <v>1217</v>
      </c>
      <c r="S2807" s="2">
        <v>1751800</v>
      </c>
      <c r="T2807" s="2">
        <v>119063900</v>
      </c>
      <c r="U2807" s="2">
        <v>384</v>
      </c>
      <c r="V2807" s="2">
        <v>219</v>
      </c>
      <c r="W2807" s="2">
        <v>53</v>
      </c>
      <c r="X2807" s="2">
        <v>772</v>
      </c>
      <c r="Y2807" s="2">
        <v>85</v>
      </c>
      <c r="Z2807" s="2">
        <v>427</v>
      </c>
      <c r="AA2807" s="9">
        <f t="shared" si="389"/>
        <v>41394</v>
      </c>
      <c r="AB2807" s="9">
        <f t="shared" si="390"/>
        <v>8465</v>
      </c>
      <c r="AC2807" s="9">
        <f t="shared" si="391"/>
        <v>1741</v>
      </c>
      <c r="AD2807" s="9">
        <f t="shared" si="392"/>
        <v>1217</v>
      </c>
      <c r="AE2807" s="44">
        <f t="shared" si="393"/>
        <v>5.7229750691720392E-5</v>
      </c>
      <c r="AF2807" s="9">
        <f t="shared" si="394"/>
        <v>500</v>
      </c>
      <c r="AG2807" s="9">
        <f t="shared" si="387"/>
        <v>512</v>
      </c>
      <c r="AH2807" s="44">
        <f t="shared" si="395"/>
        <v>4.2342254457912866E-5</v>
      </c>
      <c r="AI2807">
        <f>AA2807/'Totals and Drop Down Lists'!W$6*Inputs!E$37</f>
        <v>37550.17001356135</v>
      </c>
      <c r="AJ2807">
        <f>AB2807/'Totals and Drop Down Lists'!X$6*Inputs!F$37</f>
        <v>27853.127502037307</v>
      </c>
      <c r="AK2807">
        <f>AC2807/'Totals and Drop Down Lists'!Y$6*Inputs!G$37</f>
        <v>11477.260085975911</v>
      </c>
      <c r="AL2807">
        <f>AD2807/'Totals and Drop Down Lists'!Z$6*Inputs!H$37</f>
        <v>9757.2990455825638</v>
      </c>
      <c r="AM2807">
        <f>AE2807/'Totals and Drop Down Lists'!AA$6*Inputs!I$37</f>
        <v>7124.4944847856023</v>
      </c>
      <c r="AN2807">
        <f>AF2807/'Totals and Drop Down Lists'!AB$6*Inputs!J$37</f>
        <v>9978.3465701723708</v>
      </c>
      <c r="AO2807">
        <f>AG2807/'Totals and Drop Down Lists'!AC$6*Inputs!K$37</f>
        <v>9535.2710036949084</v>
      </c>
      <c r="AP2807">
        <f>AH2807/'Totals and Drop Down Lists'!AD$6*Inputs!L$37</f>
        <v>9964.3988905418373</v>
      </c>
      <c r="AQ2807">
        <f>IF(OR($D2807="51",$D2807="52",$D2807="61"),(AA2807/'Totals and Drop Down Lists'!W$4)*Inputs!E$38,0)</f>
        <v>0</v>
      </c>
      <c r="AR2807">
        <f>IF(OR($D2807="51",$D2807="52",$D2807="61"),(AB2807/'Totals and Drop Down Lists'!X$4)*Inputs!F$38,0)</f>
        <v>0</v>
      </c>
      <c r="AS2807">
        <f>IF(OR($D2807="51",$D2807="52",$D2807="61"),(AC2807/'Totals and Drop Down Lists'!Y$4)*Inputs!G$38,0)</f>
        <v>0</v>
      </c>
      <c r="AT2807">
        <f>IF(OR($D2807="51",$D2807="52",$D2807="61"),(AD2807/'Totals and Drop Down Lists'!Z$4)*Inputs!H$38,0)</f>
        <v>0</v>
      </c>
      <c r="AU2807">
        <f>IF(OR($D2807="51",$D2807="52",$D2807="61"),(AE2807/'Totals and Drop Down Lists'!AA$4)*Inputs!I$38,0)</f>
        <v>0</v>
      </c>
      <c r="AV2807">
        <f>IF(OR($D2807="51",$D2807="52",$D2807="61"),(AF2807/'Totals and Drop Down Lists'!AB$4)*Inputs!J$38,0)</f>
        <v>0</v>
      </c>
      <c r="AW2807">
        <f>IF(OR($D2807="51",$D2807="52",$D2807="61"),(AG2807/'Totals and Drop Down Lists'!AC$4)*Inputs!K$38,0)</f>
        <v>0</v>
      </c>
      <c r="AX2807">
        <f>IF(OR($D2807="51",$D2807="52",$D2807="61"),(AH2807/'Totals and Drop Down Lists'!AD$4)*Inputs!L$38,0)</f>
        <v>0</v>
      </c>
      <c r="AY2807">
        <f>IF(OR($D2807="51",$D2807="52",$D2807="61"),0,(AA2807/'Totals and Drop Down Lists'!W$5)*Inputs!E$39)</f>
        <v>0</v>
      </c>
      <c r="AZ2807">
        <f>IF(OR($D2807="51",$D2807="52",$D2807="61"),0,(AB2807/'Totals and Drop Down Lists'!X$5)*Inputs!F$39)</f>
        <v>0</v>
      </c>
      <c r="BA2807">
        <f>IF(OR($D2807="51",$D2807="52",$D2807="61"),0,(AC2807/'Totals and Drop Down Lists'!Y$5)*Inputs!G$39)</f>
        <v>0</v>
      </c>
      <c r="BB2807">
        <f>IF(OR($D2807="51",$D2807="52",$D2807="61"),0,(AD2807/'Totals and Drop Down Lists'!Z$5)*Inputs!H$39)</f>
        <v>0</v>
      </c>
      <c r="BC2807">
        <f>IF(OR($D2807="51",$D2807="52",$D2807="61"),0,(AE2807/'Totals and Drop Down Lists'!AA$5)*Inputs!I$39)</f>
        <v>0</v>
      </c>
      <c r="BD2807">
        <f>IF(OR($D2807="51",$D2807="52",$D2807="61"),0,(AF2807/'Totals and Drop Down Lists'!AB$5)*Inputs!J$39)</f>
        <v>0</v>
      </c>
      <c r="BE2807">
        <f>IF(OR($D2807="51",$D2807="52",$D2807="61"),0,(AG2807/'Totals and Drop Down Lists'!AC$5)*Inputs!K$39)</f>
        <v>0</v>
      </c>
      <c r="BF2807">
        <f>IF(OR($D2807="51",$D2807="52",$D2807="61"),0,(AH2807/'Totals and Drop Down Lists'!AD$5)*Inputs!L$39)</f>
        <v>0</v>
      </c>
      <c r="BG2807" s="10">
        <f t="shared" si="388"/>
        <v>123240.36759635186</v>
      </c>
    </row>
    <row r="2808" spans="1:59">
      <c r="A2808" s="1" t="s">
        <v>7629</v>
      </c>
      <c r="B2808" s="1" t="s">
        <v>4418</v>
      </c>
      <c r="C2808" s="1" t="s">
        <v>4424</v>
      </c>
      <c r="D2808" s="1" t="s">
        <v>25</v>
      </c>
      <c r="E2808" s="1" t="s">
        <v>4425</v>
      </c>
      <c r="F2808" s="2">
        <v>41110</v>
      </c>
      <c r="G2808" s="2">
        <v>168</v>
      </c>
      <c r="H2808" s="2">
        <v>18</v>
      </c>
      <c r="I2808" s="2">
        <v>7974</v>
      </c>
      <c r="J2808" s="2">
        <v>15896</v>
      </c>
      <c r="K2808" s="2">
        <v>3936</v>
      </c>
      <c r="L2808" s="2">
        <v>157</v>
      </c>
      <c r="M2808" s="2">
        <v>22</v>
      </c>
      <c r="N2808" s="2">
        <v>0</v>
      </c>
      <c r="O2808" s="2">
        <v>146</v>
      </c>
      <c r="P2808" s="2">
        <v>40</v>
      </c>
      <c r="Q2808" s="2">
        <v>10</v>
      </c>
      <c r="R2808" s="2">
        <v>1057</v>
      </c>
      <c r="S2808" s="2">
        <v>1973400</v>
      </c>
      <c r="T2808" s="2">
        <v>131393700</v>
      </c>
      <c r="U2808" s="2">
        <v>446</v>
      </c>
      <c r="V2808" s="2">
        <v>323</v>
      </c>
      <c r="W2808" s="2">
        <v>48</v>
      </c>
      <c r="X2808" s="2">
        <v>975</v>
      </c>
      <c r="Y2808" s="2">
        <v>86</v>
      </c>
      <c r="Z2808" s="2">
        <v>546</v>
      </c>
      <c r="AA2808" s="9">
        <f t="shared" si="389"/>
        <v>41110</v>
      </c>
      <c r="AB2808" s="9">
        <f t="shared" si="390"/>
        <v>7788</v>
      </c>
      <c r="AC2808" s="9">
        <f t="shared" si="391"/>
        <v>1432</v>
      </c>
      <c r="AD2808" s="9">
        <f t="shared" si="392"/>
        <v>1057</v>
      </c>
      <c r="AE2808" s="44">
        <f t="shared" si="393"/>
        <v>6.8064100794602988E-5</v>
      </c>
      <c r="AF2808" s="9">
        <f t="shared" si="394"/>
        <v>604</v>
      </c>
      <c r="AG2808" s="9">
        <f t="shared" si="387"/>
        <v>632</v>
      </c>
      <c r="AH2808" s="44">
        <f t="shared" si="395"/>
        <v>5.8228472872601514E-5</v>
      </c>
      <c r="AI2808">
        <f>AA2808/'Totals and Drop Down Lists'!W$6*Inputs!E$37</f>
        <v>37292.542137930788</v>
      </c>
      <c r="AJ2808">
        <f>AB2808/'Totals and Drop Down Lists'!X$6*Inputs!F$37</f>
        <v>25625.535379310873</v>
      </c>
      <c r="AK2808">
        <f>AC2808/'Totals and Drop Down Lists'!Y$6*Inputs!G$37</f>
        <v>9440.2277100043102</v>
      </c>
      <c r="AL2808">
        <f>AD2808/'Totals and Drop Down Lists'!Z$6*Inputs!H$37</f>
        <v>8474.4988423835403</v>
      </c>
      <c r="AM2808">
        <f>AE2808/'Totals and Drop Down Lists'!AA$6*Inputs!I$37</f>
        <v>8473.2556906489481</v>
      </c>
      <c r="AN2808">
        <f>AF2808/'Totals and Drop Down Lists'!AB$6*Inputs!J$37</f>
        <v>12053.842656768225</v>
      </c>
      <c r="AO2808">
        <f>AG2808/'Totals and Drop Down Lists'!AC$6*Inputs!K$37</f>
        <v>11770.100145185903</v>
      </c>
      <c r="AP2808">
        <f>AH2808/'Totals and Drop Down Lists'!AD$6*Inputs!L$37</f>
        <v>13702.901225214917</v>
      </c>
      <c r="AQ2808">
        <f>IF(OR($D2808="51",$D2808="52",$D2808="61"),(AA2808/'Totals and Drop Down Lists'!W$4)*Inputs!E$38,0)</f>
        <v>0</v>
      </c>
      <c r="AR2808">
        <f>IF(OR($D2808="51",$D2808="52",$D2808="61"),(AB2808/'Totals and Drop Down Lists'!X$4)*Inputs!F$38,0)</f>
        <v>0</v>
      </c>
      <c r="AS2808">
        <f>IF(OR($D2808="51",$D2808="52",$D2808="61"),(AC2808/'Totals and Drop Down Lists'!Y$4)*Inputs!G$38,0)</f>
        <v>0</v>
      </c>
      <c r="AT2808">
        <f>IF(OR($D2808="51",$D2808="52",$D2808="61"),(AD2808/'Totals and Drop Down Lists'!Z$4)*Inputs!H$38,0)</f>
        <v>0</v>
      </c>
      <c r="AU2808">
        <f>IF(OR($D2808="51",$D2808="52",$D2808="61"),(AE2808/'Totals and Drop Down Lists'!AA$4)*Inputs!I$38,0)</f>
        <v>0</v>
      </c>
      <c r="AV2808">
        <f>IF(OR($D2808="51",$D2808="52",$D2808="61"),(AF2808/'Totals and Drop Down Lists'!AB$4)*Inputs!J$38,0)</f>
        <v>0</v>
      </c>
      <c r="AW2808">
        <f>IF(OR($D2808="51",$D2808="52",$D2808="61"),(AG2808/'Totals and Drop Down Lists'!AC$4)*Inputs!K$38,0)</f>
        <v>0</v>
      </c>
      <c r="AX2808">
        <f>IF(OR($D2808="51",$D2808="52",$D2808="61"),(AH2808/'Totals and Drop Down Lists'!AD$4)*Inputs!L$38,0)</f>
        <v>0</v>
      </c>
      <c r="AY2808">
        <f>IF(OR($D2808="51",$D2808="52",$D2808="61"),0,(AA2808/'Totals and Drop Down Lists'!W$5)*Inputs!E$39)</f>
        <v>0</v>
      </c>
      <c r="AZ2808">
        <f>IF(OR($D2808="51",$D2808="52",$D2808="61"),0,(AB2808/'Totals and Drop Down Lists'!X$5)*Inputs!F$39)</f>
        <v>0</v>
      </c>
      <c r="BA2808">
        <f>IF(OR($D2808="51",$D2808="52",$D2808="61"),0,(AC2808/'Totals and Drop Down Lists'!Y$5)*Inputs!G$39)</f>
        <v>0</v>
      </c>
      <c r="BB2808">
        <f>IF(OR($D2808="51",$D2808="52",$D2808="61"),0,(AD2808/'Totals and Drop Down Lists'!Z$5)*Inputs!H$39)</f>
        <v>0</v>
      </c>
      <c r="BC2808">
        <f>IF(OR($D2808="51",$D2808="52",$D2808="61"),0,(AE2808/'Totals and Drop Down Lists'!AA$5)*Inputs!I$39)</f>
        <v>0</v>
      </c>
      <c r="BD2808">
        <f>IF(OR($D2808="51",$D2808="52",$D2808="61"),0,(AF2808/'Totals and Drop Down Lists'!AB$5)*Inputs!J$39)</f>
        <v>0</v>
      </c>
      <c r="BE2808">
        <f>IF(OR($D2808="51",$D2808="52",$D2808="61"),0,(AG2808/'Totals and Drop Down Lists'!AC$5)*Inputs!K$39)</f>
        <v>0</v>
      </c>
      <c r="BF2808">
        <f>IF(OR($D2808="51",$D2808="52",$D2808="61"),0,(AH2808/'Totals and Drop Down Lists'!AD$5)*Inputs!L$39)</f>
        <v>0</v>
      </c>
      <c r="BG2808" s="10">
        <f t="shared" si="388"/>
        <v>126832.9037874475</v>
      </c>
    </row>
    <row r="2809" spans="1:59">
      <c r="A2809" s="1" t="s">
        <v>7629</v>
      </c>
      <c r="B2809" s="1" t="s">
        <v>4418</v>
      </c>
      <c r="C2809" s="1" t="s">
        <v>4426</v>
      </c>
      <c r="D2809" s="1" t="s">
        <v>25</v>
      </c>
      <c r="E2809" s="1" t="s">
        <v>4427</v>
      </c>
      <c r="F2809" s="2">
        <v>10580</v>
      </c>
      <c r="G2809" s="2">
        <v>93</v>
      </c>
      <c r="H2809" s="2">
        <v>20</v>
      </c>
      <c r="I2809" s="2">
        <v>1714</v>
      </c>
      <c r="J2809" s="2">
        <v>4050</v>
      </c>
      <c r="K2809" s="2">
        <v>763</v>
      </c>
      <c r="L2809" s="2">
        <v>71</v>
      </c>
      <c r="M2809" s="2">
        <v>21</v>
      </c>
      <c r="N2809" s="2">
        <v>0</v>
      </c>
      <c r="O2809" s="2">
        <v>14</v>
      </c>
      <c r="P2809" s="2">
        <v>2</v>
      </c>
      <c r="Q2809" s="2">
        <v>0</v>
      </c>
      <c r="R2809" s="2">
        <v>785</v>
      </c>
      <c r="S2809" s="2">
        <v>340200</v>
      </c>
      <c r="T2809" s="2">
        <v>21816600</v>
      </c>
      <c r="U2809" s="2">
        <v>71</v>
      </c>
      <c r="V2809" s="2">
        <v>133</v>
      </c>
      <c r="W2809" s="2">
        <v>0</v>
      </c>
      <c r="X2809" s="2">
        <v>217</v>
      </c>
      <c r="Y2809" s="2">
        <v>25</v>
      </c>
      <c r="Z2809" s="2">
        <v>92</v>
      </c>
      <c r="AA2809" s="9">
        <f t="shared" si="389"/>
        <v>10580</v>
      </c>
      <c r="AB2809" s="9">
        <f t="shared" si="390"/>
        <v>1601</v>
      </c>
      <c r="AC2809" s="9">
        <f t="shared" si="391"/>
        <v>893</v>
      </c>
      <c r="AD2809" s="9">
        <f t="shared" si="392"/>
        <v>785</v>
      </c>
      <c r="AE2809" s="44">
        <f t="shared" si="393"/>
        <v>1.0038985770157642E-5</v>
      </c>
      <c r="AF2809" s="9">
        <f t="shared" si="394"/>
        <v>84</v>
      </c>
      <c r="AG2809" s="9">
        <f t="shared" si="387"/>
        <v>117</v>
      </c>
      <c r="AH2809" s="44">
        <f t="shared" si="395"/>
        <v>8.2017487818825944E-6</v>
      </c>
      <c r="AI2809">
        <f>AA2809/'Totals and Drop Down Lists'!W$6*Inputs!E$37</f>
        <v>9597.5455076455291</v>
      </c>
      <c r="AJ2809">
        <f>AB2809/'Totals and Drop Down Lists'!X$6*Inputs!F$37</f>
        <v>5267.9098795938253</v>
      </c>
      <c r="AK2809">
        <f>AC2809/'Totals and Drop Down Lists'!Y$6*Inputs!G$37</f>
        <v>5886.9576431800624</v>
      </c>
      <c r="AL2809">
        <f>AD2809/'Totals and Drop Down Lists'!Z$6*Inputs!H$37</f>
        <v>6293.7384969452032</v>
      </c>
      <c r="AM2809">
        <f>AE2809/'Totals and Drop Down Lists'!AA$6*Inputs!I$37</f>
        <v>1249.7468167841712</v>
      </c>
      <c r="AN2809">
        <f>AF2809/'Totals and Drop Down Lists'!AB$6*Inputs!J$37</f>
        <v>1676.3622237889583</v>
      </c>
      <c r="AO2809">
        <f>AG2809/'Totals and Drop Down Lists'!AC$6*Inputs!K$37</f>
        <v>2178.9584129537193</v>
      </c>
      <c r="AP2809">
        <f>AH2809/'Totals and Drop Down Lists'!AD$6*Inputs!L$37</f>
        <v>1930.116794889296</v>
      </c>
      <c r="AQ2809">
        <f>IF(OR($D2809="51",$D2809="52",$D2809="61"),(AA2809/'Totals and Drop Down Lists'!W$4)*Inputs!E$38,0)</f>
        <v>0</v>
      </c>
      <c r="AR2809">
        <f>IF(OR($D2809="51",$D2809="52",$D2809="61"),(AB2809/'Totals and Drop Down Lists'!X$4)*Inputs!F$38,0)</f>
        <v>0</v>
      </c>
      <c r="AS2809">
        <f>IF(OR($D2809="51",$D2809="52",$D2809="61"),(AC2809/'Totals and Drop Down Lists'!Y$4)*Inputs!G$38,0)</f>
        <v>0</v>
      </c>
      <c r="AT2809">
        <f>IF(OR($D2809="51",$D2809="52",$D2809="61"),(AD2809/'Totals and Drop Down Lists'!Z$4)*Inputs!H$38,0)</f>
        <v>0</v>
      </c>
      <c r="AU2809">
        <f>IF(OR($D2809="51",$D2809="52",$D2809="61"),(AE2809/'Totals and Drop Down Lists'!AA$4)*Inputs!I$38,0)</f>
        <v>0</v>
      </c>
      <c r="AV2809">
        <f>IF(OR($D2809="51",$D2809="52",$D2809="61"),(AF2809/'Totals and Drop Down Lists'!AB$4)*Inputs!J$38,0)</f>
        <v>0</v>
      </c>
      <c r="AW2809">
        <f>IF(OR($D2809="51",$D2809="52",$D2809="61"),(AG2809/'Totals and Drop Down Lists'!AC$4)*Inputs!K$38,0)</f>
        <v>0</v>
      </c>
      <c r="AX2809">
        <f>IF(OR($D2809="51",$D2809="52",$D2809="61"),(AH2809/'Totals and Drop Down Lists'!AD$4)*Inputs!L$38,0)</f>
        <v>0</v>
      </c>
      <c r="AY2809">
        <f>IF(OR($D2809="51",$D2809="52",$D2809="61"),0,(AA2809/'Totals and Drop Down Lists'!W$5)*Inputs!E$39)</f>
        <v>0</v>
      </c>
      <c r="AZ2809">
        <f>IF(OR($D2809="51",$D2809="52",$D2809="61"),0,(AB2809/'Totals and Drop Down Lists'!X$5)*Inputs!F$39)</f>
        <v>0</v>
      </c>
      <c r="BA2809">
        <f>IF(OR($D2809="51",$D2809="52",$D2809="61"),0,(AC2809/'Totals and Drop Down Lists'!Y$5)*Inputs!G$39)</f>
        <v>0</v>
      </c>
      <c r="BB2809">
        <f>IF(OR($D2809="51",$D2809="52",$D2809="61"),0,(AD2809/'Totals and Drop Down Lists'!Z$5)*Inputs!H$39)</f>
        <v>0</v>
      </c>
      <c r="BC2809">
        <f>IF(OR($D2809="51",$D2809="52",$D2809="61"),0,(AE2809/'Totals and Drop Down Lists'!AA$5)*Inputs!I$39)</f>
        <v>0</v>
      </c>
      <c r="BD2809">
        <f>IF(OR($D2809="51",$D2809="52",$D2809="61"),0,(AF2809/'Totals and Drop Down Lists'!AB$5)*Inputs!J$39)</f>
        <v>0</v>
      </c>
      <c r="BE2809">
        <f>IF(OR($D2809="51",$D2809="52",$D2809="61"),0,(AG2809/'Totals and Drop Down Lists'!AC$5)*Inputs!K$39)</f>
        <v>0</v>
      </c>
      <c r="BF2809">
        <f>IF(OR($D2809="51",$D2809="52",$D2809="61"),0,(AH2809/'Totals and Drop Down Lists'!AD$5)*Inputs!L$39)</f>
        <v>0</v>
      </c>
      <c r="BG2809" s="10">
        <f t="shared" si="388"/>
        <v>34081.335775780768</v>
      </c>
    </row>
    <row r="2810" spans="1:59">
      <c r="A2810" s="1" t="s">
        <v>7629</v>
      </c>
      <c r="B2810" s="1" t="s">
        <v>4418</v>
      </c>
      <c r="C2810" s="1" t="s">
        <v>1922</v>
      </c>
      <c r="D2810" s="1" t="s">
        <v>25</v>
      </c>
      <c r="E2810" s="1" t="s">
        <v>4428</v>
      </c>
      <c r="F2810" s="2">
        <v>32029</v>
      </c>
      <c r="G2810" s="2">
        <v>344</v>
      </c>
      <c r="H2810" s="2">
        <v>19</v>
      </c>
      <c r="I2810" s="2">
        <v>6784</v>
      </c>
      <c r="J2810" s="2">
        <v>12134</v>
      </c>
      <c r="K2810" s="2">
        <v>3302</v>
      </c>
      <c r="L2810" s="2">
        <v>137</v>
      </c>
      <c r="M2810" s="2">
        <v>33</v>
      </c>
      <c r="N2810" s="2">
        <v>4</v>
      </c>
      <c r="O2810" s="2">
        <v>124</v>
      </c>
      <c r="P2810" s="2">
        <v>122</v>
      </c>
      <c r="Q2810" s="2">
        <v>76</v>
      </c>
      <c r="R2810" s="2">
        <v>1706</v>
      </c>
      <c r="S2810" s="2">
        <v>1804600</v>
      </c>
      <c r="T2810" s="2">
        <v>95351200</v>
      </c>
      <c r="U2810" s="2">
        <v>213</v>
      </c>
      <c r="V2810" s="2">
        <v>241</v>
      </c>
      <c r="W2810" s="2">
        <v>30</v>
      </c>
      <c r="X2810" s="2">
        <v>833</v>
      </c>
      <c r="Y2810" s="2">
        <v>138</v>
      </c>
      <c r="Z2810" s="2">
        <v>439</v>
      </c>
      <c r="AA2810" s="9">
        <f t="shared" si="389"/>
        <v>32029</v>
      </c>
      <c r="AB2810" s="9">
        <f t="shared" si="390"/>
        <v>6421</v>
      </c>
      <c r="AC2810" s="9">
        <f t="shared" si="391"/>
        <v>2202</v>
      </c>
      <c r="AD2810" s="9">
        <f t="shared" si="392"/>
        <v>1706</v>
      </c>
      <c r="AE2810" s="44">
        <f t="shared" si="393"/>
        <v>6.2754653099438872E-5</v>
      </c>
      <c r="AF2810" s="9">
        <f t="shared" si="394"/>
        <v>562</v>
      </c>
      <c r="AG2810" s="9">
        <f t="shared" si="387"/>
        <v>577</v>
      </c>
      <c r="AH2810" s="44">
        <f t="shared" si="395"/>
        <v>5.8425169064366331E-5</v>
      </c>
      <c r="AI2810">
        <f>AA2810/'Totals and Drop Down Lists'!W$6*Inputs!E$37</f>
        <v>29054.800100602897</v>
      </c>
      <c r="AJ2810">
        <f>AB2810/'Totals and Drop Down Lists'!X$6*Inputs!F$37</f>
        <v>21127.576100482169</v>
      </c>
      <c r="AK2810">
        <f>AC2810/'Totals and Drop Down Lists'!Y$6*Inputs!G$37</f>
        <v>14516.327805467523</v>
      </c>
      <c r="AL2810">
        <f>AD2810/'Totals and Drop Down Lists'!Z$6*Inputs!H$37</f>
        <v>13677.857166609574</v>
      </c>
      <c r="AM2810">
        <f>AE2810/'Totals and Drop Down Lists'!AA$6*Inputs!I$37</f>
        <v>7812.2859963160499</v>
      </c>
      <c r="AN2810">
        <f>AF2810/'Totals and Drop Down Lists'!AB$6*Inputs!J$37</f>
        <v>11215.661544873745</v>
      </c>
      <c r="AO2810">
        <f>AG2810/'Totals and Drop Down Lists'!AC$6*Inputs!K$37</f>
        <v>10745.803455335865</v>
      </c>
      <c r="AP2810">
        <f>AH2810/'Totals and Drop Down Lists'!AD$6*Inputs!L$37</f>
        <v>13749.189722133362</v>
      </c>
      <c r="AQ2810">
        <f>IF(OR($D2810="51",$D2810="52",$D2810="61"),(AA2810/'Totals and Drop Down Lists'!W$4)*Inputs!E$38,0)</f>
        <v>0</v>
      </c>
      <c r="AR2810">
        <f>IF(OR($D2810="51",$D2810="52",$D2810="61"),(AB2810/'Totals and Drop Down Lists'!X$4)*Inputs!F$38,0)</f>
        <v>0</v>
      </c>
      <c r="AS2810">
        <f>IF(OR($D2810="51",$D2810="52",$D2810="61"),(AC2810/'Totals and Drop Down Lists'!Y$4)*Inputs!G$38,0)</f>
        <v>0</v>
      </c>
      <c r="AT2810">
        <f>IF(OR($D2810="51",$D2810="52",$D2810="61"),(AD2810/'Totals and Drop Down Lists'!Z$4)*Inputs!H$38,0)</f>
        <v>0</v>
      </c>
      <c r="AU2810">
        <f>IF(OR($D2810="51",$D2810="52",$D2810="61"),(AE2810/'Totals and Drop Down Lists'!AA$4)*Inputs!I$38,0)</f>
        <v>0</v>
      </c>
      <c r="AV2810">
        <f>IF(OR($D2810="51",$D2810="52",$D2810="61"),(AF2810/'Totals and Drop Down Lists'!AB$4)*Inputs!J$38,0)</f>
        <v>0</v>
      </c>
      <c r="AW2810">
        <f>IF(OR($D2810="51",$D2810="52",$D2810="61"),(AG2810/'Totals and Drop Down Lists'!AC$4)*Inputs!K$38,0)</f>
        <v>0</v>
      </c>
      <c r="AX2810">
        <f>IF(OR($D2810="51",$D2810="52",$D2810="61"),(AH2810/'Totals and Drop Down Lists'!AD$4)*Inputs!L$38,0)</f>
        <v>0</v>
      </c>
      <c r="AY2810">
        <f>IF(OR($D2810="51",$D2810="52",$D2810="61"),0,(AA2810/'Totals and Drop Down Lists'!W$5)*Inputs!E$39)</f>
        <v>0</v>
      </c>
      <c r="AZ2810">
        <f>IF(OR($D2810="51",$D2810="52",$D2810="61"),0,(AB2810/'Totals and Drop Down Lists'!X$5)*Inputs!F$39)</f>
        <v>0</v>
      </c>
      <c r="BA2810">
        <f>IF(OR($D2810="51",$D2810="52",$D2810="61"),0,(AC2810/'Totals and Drop Down Lists'!Y$5)*Inputs!G$39)</f>
        <v>0</v>
      </c>
      <c r="BB2810">
        <f>IF(OR($D2810="51",$D2810="52",$D2810="61"),0,(AD2810/'Totals and Drop Down Lists'!Z$5)*Inputs!H$39)</f>
        <v>0</v>
      </c>
      <c r="BC2810">
        <f>IF(OR($D2810="51",$D2810="52",$D2810="61"),0,(AE2810/'Totals and Drop Down Lists'!AA$5)*Inputs!I$39)</f>
        <v>0</v>
      </c>
      <c r="BD2810">
        <f>IF(OR($D2810="51",$D2810="52",$D2810="61"),0,(AF2810/'Totals and Drop Down Lists'!AB$5)*Inputs!J$39)</f>
        <v>0</v>
      </c>
      <c r="BE2810">
        <f>IF(OR($D2810="51",$D2810="52",$D2810="61"),0,(AG2810/'Totals and Drop Down Lists'!AC$5)*Inputs!K$39)</f>
        <v>0</v>
      </c>
      <c r="BF2810">
        <f>IF(OR($D2810="51",$D2810="52",$D2810="61"),0,(AH2810/'Totals and Drop Down Lists'!AD$5)*Inputs!L$39)</f>
        <v>0</v>
      </c>
      <c r="BG2810" s="10">
        <f t="shared" si="388"/>
        <v>121899.50189182117</v>
      </c>
    </row>
    <row r="2811" spans="1:59">
      <c r="A2811" s="1" t="s">
        <v>7629</v>
      </c>
      <c r="B2811" s="1" t="s">
        <v>4418</v>
      </c>
      <c r="C2811" s="1" t="s">
        <v>4429</v>
      </c>
      <c r="D2811" s="1" t="s">
        <v>58</v>
      </c>
      <c r="E2811" s="1" t="s">
        <v>4430</v>
      </c>
      <c r="F2811" s="2">
        <v>87730</v>
      </c>
      <c r="G2811" s="2">
        <v>566</v>
      </c>
      <c r="H2811" s="2">
        <v>108</v>
      </c>
      <c r="I2811" s="2">
        <v>8002</v>
      </c>
      <c r="J2811" s="2">
        <v>32693</v>
      </c>
      <c r="K2811" s="2">
        <v>6901</v>
      </c>
      <c r="L2811" s="2">
        <v>388</v>
      </c>
      <c r="M2811" s="2">
        <v>75</v>
      </c>
      <c r="N2811" s="2">
        <v>6</v>
      </c>
      <c r="O2811" s="2">
        <v>290</v>
      </c>
      <c r="P2811" s="2">
        <v>35</v>
      </c>
      <c r="Q2811" s="2">
        <v>1</v>
      </c>
      <c r="R2811" s="2">
        <v>1587</v>
      </c>
      <c r="S2811" s="2">
        <v>5114000</v>
      </c>
      <c r="T2811" s="2">
        <v>291101600</v>
      </c>
      <c r="U2811" s="2">
        <v>363</v>
      </c>
      <c r="V2811" s="2">
        <v>383</v>
      </c>
      <c r="W2811" s="2">
        <v>41</v>
      </c>
      <c r="X2811" s="2">
        <v>1228</v>
      </c>
      <c r="Y2811" s="2">
        <v>133</v>
      </c>
      <c r="Z2811" s="2">
        <v>724</v>
      </c>
      <c r="AA2811" s="9">
        <f t="shared" si="389"/>
        <v>87730</v>
      </c>
      <c r="AB2811" s="9">
        <f t="shared" si="390"/>
        <v>7328</v>
      </c>
      <c r="AC2811" s="9">
        <f t="shared" si="391"/>
        <v>2382</v>
      </c>
      <c r="AD2811" s="9">
        <f t="shared" si="392"/>
        <v>1587</v>
      </c>
      <c r="AE2811" s="44">
        <f t="shared" si="393"/>
        <v>1.0173375304437676E-4</v>
      </c>
      <c r="AF2811" s="9">
        <f t="shared" si="394"/>
        <v>804</v>
      </c>
      <c r="AG2811" s="9">
        <f t="shared" si="387"/>
        <v>857</v>
      </c>
      <c r="AH2811" s="44">
        <f t="shared" si="395"/>
        <v>6.7311483336117542E-5</v>
      </c>
      <c r="AI2811">
        <f>AA2811/'Totals and Drop Down Lists'!W$6*Inputs!E$37</f>
        <v>79583.427919257316</v>
      </c>
      <c r="AJ2811">
        <f>AB2811/'Totals and Drop Down Lists'!X$6*Inputs!F$37</f>
        <v>24111.957275242694</v>
      </c>
      <c r="AK2811">
        <f>AC2811/'Totals and Drop Down Lists'!Y$6*Inputs!G$37</f>
        <v>15702.948607004375</v>
      </c>
      <c r="AL2811">
        <f>AD2811/'Totals and Drop Down Lists'!Z$6*Inputs!H$37</f>
        <v>12723.774515480301</v>
      </c>
      <c r="AM2811">
        <f>AE2811/'Totals and Drop Down Lists'!AA$6*Inputs!I$37</f>
        <v>12664.768826016607</v>
      </c>
      <c r="AN2811">
        <f>AF2811/'Totals and Drop Down Lists'!AB$6*Inputs!J$37</f>
        <v>16045.181284837174</v>
      </c>
      <c r="AO2811">
        <f>AG2811/'Totals and Drop Down Lists'!AC$6*Inputs!K$37</f>
        <v>15960.404785481518</v>
      </c>
      <c r="AP2811">
        <f>AH2811/'Totals and Drop Down Lists'!AD$6*Inputs!L$37</f>
        <v>15840.405251492035</v>
      </c>
      <c r="AQ2811">
        <f>IF(OR($D2811="51",$D2811="52",$D2811="61"),(AA2811/'Totals and Drop Down Lists'!W$4)*Inputs!E$38,0)</f>
        <v>0</v>
      </c>
      <c r="AR2811">
        <f>IF(OR($D2811="51",$D2811="52",$D2811="61"),(AB2811/'Totals and Drop Down Lists'!X$4)*Inputs!F$38,0)</f>
        <v>0</v>
      </c>
      <c r="AS2811">
        <f>IF(OR($D2811="51",$D2811="52",$D2811="61"),(AC2811/'Totals and Drop Down Lists'!Y$4)*Inputs!G$38,0)</f>
        <v>0</v>
      </c>
      <c r="AT2811">
        <f>IF(OR($D2811="51",$D2811="52",$D2811="61"),(AD2811/'Totals and Drop Down Lists'!Z$4)*Inputs!H$38,0)</f>
        <v>0</v>
      </c>
      <c r="AU2811">
        <f>IF(OR($D2811="51",$D2811="52",$D2811="61"),(AE2811/'Totals and Drop Down Lists'!AA$4)*Inputs!I$38,0)</f>
        <v>0</v>
      </c>
      <c r="AV2811">
        <f>IF(OR($D2811="51",$D2811="52",$D2811="61"),(AF2811/'Totals and Drop Down Lists'!AB$4)*Inputs!J$38,0)</f>
        <v>0</v>
      </c>
      <c r="AW2811">
        <f>IF(OR($D2811="51",$D2811="52",$D2811="61"),(AG2811/'Totals and Drop Down Lists'!AC$4)*Inputs!K$38,0)</f>
        <v>0</v>
      </c>
      <c r="AX2811">
        <f>IF(OR($D2811="51",$D2811="52",$D2811="61"),(AH2811/'Totals and Drop Down Lists'!AD$4)*Inputs!L$38,0)</f>
        <v>0</v>
      </c>
      <c r="AY2811">
        <f>IF(OR($D2811="51",$D2811="52",$D2811="61"),0,(AA2811/'Totals and Drop Down Lists'!W$5)*Inputs!E$39)</f>
        <v>0</v>
      </c>
      <c r="AZ2811">
        <f>IF(OR($D2811="51",$D2811="52",$D2811="61"),0,(AB2811/'Totals and Drop Down Lists'!X$5)*Inputs!F$39)</f>
        <v>0</v>
      </c>
      <c r="BA2811">
        <f>IF(OR($D2811="51",$D2811="52",$D2811="61"),0,(AC2811/'Totals and Drop Down Lists'!Y$5)*Inputs!G$39)</f>
        <v>0</v>
      </c>
      <c r="BB2811">
        <f>IF(OR($D2811="51",$D2811="52",$D2811="61"),0,(AD2811/'Totals and Drop Down Lists'!Z$5)*Inputs!H$39)</f>
        <v>0</v>
      </c>
      <c r="BC2811">
        <f>IF(OR($D2811="51",$D2811="52",$D2811="61"),0,(AE2811/'Totals and Drop Down Lists'!AA$5)*Inputs!I$39)</f>
        <v>0</v>
      </c>
      <c r="BD2811">
        <f>IF(OR($D2811="51",$D2811="52",$D2811="61"),0,(AF2811/'Totals and Drop Down Lists'!AB$5)*Inputs!J$39)</f>
        <v>0</v>
      </c>
      <c r="BE2811">
        <f>IF(OR($D2811="51",$D2811="52",$D2811="61"),0,(AG2811/'Totals and Drop Down Lists'!AC$5)*Inputs!K$39)</f>
        <v>0</v>
      </c>
      <c r="BF2811">
        <f>IF(OR($D2811="51",$D2811="52",$D2811="61"),0,(AH2811/'Totals and Drop Down Lists'!AD$5)*Inputs!L$39)</f>
        <v>0</v>
      </c>
      <c r="BG2811" s="10">
        <f t="shared" si="388"/>
        <v>192632.86846481203</v>
      </c>
    </row>
    <row r="2812" spans="1:59">
      <c r="A2812" s="1" t="s">
        <v>7629</v>
      </c>
      <c r="B2812" s="1" t="s">
        <v>4418</v>
      </c>
      <c r="C2812" s="1" t="s">
        <v>4431</v>
      </c>
      <c r="D2812" s="1" t="s">
        <v>25</v>
      </c>
      <c r="E2812" s="1" t="s">
        <v>4432</v>
      </c>
      <c r="F2812" s="2">
        <v>41834</v>
      </c>
      <c r="G2812" s="2">
        <v>405</v>
      </c>
      <c r="H2812" s="2">
        <v>10</v>
      </c>
      <c r="I2812" s="2">
        <v>8842</v>
      </c>
      <c r="J2812" s="2">
        <v>15624</v>
      </c>
      <c r="K2812" s="2">
        <v>4446</v>
      </c>
      <c r="L2812" s="2">
        <v>300</v>
      </c>
      <c r="M2812" s="2">
        <v>36</v>
      </c>
      <c r="N2812" s="2">
        <v>11</v>
      </c>
      <c r="O2812" s="2">
        <v>169</v>
      </c>
      <c r="P2812" s="2">
        <v>47</v>
      </c>
      <c r="Q2812" s="2">
        <v>7</v>
      </c>
      <c r="R2812" s="2">
        <v>583</v>
      </c>
      <c r="S2812" s="2">
        <v>2263500</v>
      </c>
      <c r="T2812" s="2">
        <v>130199900</v>
      </c>
      <c r="U2812" s="2">
        <v>382</v>
      </c>
      <c r="V2812" s="2">
        <v>428</v>
      </c>
      <c r="W2812" s="2">
        <v>93</v>
      </c>
      <c r="X2812" s="2">
        <v>923</v>
      </c>
      <c r="Y2812" s="2">
        <v>125</v>
      </c>
      <c r="Z2812" s="2">
        <v>451</v>
      </c>
      <c r="AA2812" s="9">
        <f t="shared" si="389"/>
        <v>41834</v>
      </c>
      <c r="AB2812" s="9">
        <f t="shared" si="390"/>
        <v>8427</v>
      </c>
      <c r="AC2812" s="9">
        <f t="shared" si="391"/>
        <v>1153</v>
      </c>
      <c r="AD2812" s="9">
        <f t="shared" si="392"/>
        <v>583</v>
      </c>
      <c r="AE2812" s="44">
        <f t="shared" si="393"/>
        <v>8.8357307333979414E-5</v>
      </c>
      <c r="AF2812" s="9">
        <f t="shared" si="394"/>
        <v>402</v>
      </c>
      <c r="AG2812" s="9">
        <f t="shared" si="387"/>
        <v>576</v>
      </c>
      <c r="AH2812" s="44">
        <f t="shared" si="395"/>
        <v>6.0988899627675434E-5</v>
      </c>
      <c r="AI2812">
        <f>AA2812/'Totals and Drop Down Lists'!W$6*Inputs!E$37</f>
        <v>37949.311792707289</v>
      </c>
      <c r="AJ2812">
        <f>AB2812/'Totals and Drop Down Lists'!X$6*Inputs!F$37</f>
        <v>27728.092789092545</v>
      </c>
      <c r="AK2812">
        <f>AC2812/'Totals and Drop Down Lists'!Y$6*Inputs!G$37</f>
        <v>7600.9654676221853</v>
      </c>
      <c r="AL2812">
        <f>AD2812/'Totals and Drop Down Lists'!Z$6*Inputs!H$37</f>
        <v>4674.2032404064375</v>
      </c>
      <c r="AM2812">
        <f>AE2812/'Totals and Drop Down Lists'!AA$6*Inputs!I$37</f>
        <v>10999.543789424803</v>
      </c>
      <c r="AN2812">
        <f>AF2812/'Totals and Drop Down Lists'!AB$6*Inputs!J$37</f>
        <v>8022.5906424185869</v>
      </c>
      <c r="AO2812">
        <f>AG2812/'Totals and Drop Down Lists'!AC$6*Inputs!K$37</f>
        <v>10727.179879156773</v>
      </c>
      <c r="AP2812">
        <f>AH2812/'Totals and Drop Down Lists'!AD$6*Inputs!L$37</f>
        <v>14352.512202424949</v>
      </c>
      <c r="AQ2812">
        <f>IF(OR($D2812="51",$D2812="52",$D2812="61"),(AA2812/'Totals and Drop Down Lists'!W$4)*Inputs!E$38,0)</f>
        <v>0</v>
      </c>
      <c r="AR2812">
        <f>IF(OR($D2812="51",$D2812="52",$D2812="61"),(AB2812/'Totals and Drop Down Lists'!X$4)*Inputs!F$38,0)</f>
        <v>0</v>
      </c>
      <c r="AS2812">
        <f>IF(OR($D2812="51",$D2812="52",$D2812="61"),(AC2812/'Totals and Drop Down Lists'!Y$4)*Inputs!G$38,0)</f>
        <v>0</v>
      </c>
      <c r="AT2812">
        <f>IF(OR($D2812="51",$D2812="52",$D2812="61"),(AD2812/'Totals and Drop Down Lists'!Z$4)*Inputs!H$38,0)</f>
        <v>0</v>
      </c>
      <c r="AU2812">
        <f>IF(OR($D2812="51",$D2812="52",$D2812="61"),(AE2812/'Totals and Drop Down Lists'!AA$4)*Inputs!I$38,0)</f>
        <v>0</v>
      </c>
      <c r="AV2812">
        <f>IF(OR($D2812="51",$D2812="52",$D2812="61"),(AF2812/'Totals and Drop Down Lists'!AB$4)*Inputs!J$38,0)</f>
        <v>0</v>
      </c>
      <c r="AW2812">
        <f>IF(OR($D2812="51",$D2812="52",$D2812="61"),(AG2812/'Totals and Drop Down Lists'!AC$4)*Inputs!K$38,0)</f>
        <v>0</v>
      </c>
      <c r="AX2812">
        <f>IF(OR($D2812="51",$D2812="52",$D2812="61"),(AH2812/'Totals and Drop Down Lists'!AD$4)*Inputs!L$38,0)</f>
        <v>0</v>
      </c>
      <c r="AY2812">
        <f>IF(OR($D2812="51",$D2812="52",$D2812="61"),0,(AA2812/'Totals and Drop Down Lists'!W$5)*Inputs!E$39)</f>
        <v>0</v>
      </c>
      <c r="AZ2812">
        <f>IF(OR($D2812="51",$D2812="52",$D2812="61"),0,(AB2812/'Totals and Drop Down Lists'!X$5)*Inputs!F$39)</f>
        <v>0</v>
      </c>
      <c r="BA2812">
        <f>IF(OR($D2812="51",$D2812="52",$D2812="61"),0,(AC2812/'Totals and Drop Down Lists'!Y$5)*Inputs!G$39)</f>
        <v>0</v>
      </c>
      <c r="BB2812">
        <f>IF(OR($D2812="51",$D2812="52",$D2812="61"),0,(AD2812/'Totals and Drop Down Lists'!Z$5)*Inputs!H$39)</f>
        <v>0</v>
      </c>
      <c r="BC2812">
        <f>IF(OR($D2812="51",$D2812="52",$D2812="61"),0,(AE2812/'Totals and Drop Down Lists'!AA$5)*Inputs!I$39)</f>
        <v>0</v>
      </c>
      <c r="BD2812">
        <f>IF(OR($D2812="51",$D2812="52",$D2812="61"),0,(AF2812/'Totals and Drop Down Lists'!AB$5)*Inputs!J$39)</f>
        <v>0</v>
      </c>
      <c r="BE2812">
        <f>IF(OR($D2812="51",$D2812="52",$D2812="61"),0,(AG2812/'Totals and Drop Down Lists'!AC$5)*Inputs!K$39)</f>
        <v>0</v>
      </c>
      <c r="BF2812">
        <f>IF(OR($D2812="51",$D2812="52",$D2812="61"),0,(AH2812/'Totals and Drop Down Lists'!AD$5)*Inputs!L$39)</f>
        <v>0</v>
      </c>
      <c r="BG2812" s="10">
        <f t="shared" si="388"/>
        <v>122054.39980325356</v>
      </c>
    </row>
    <row r="2813" spans="1:59">
      <c r="A2813" s="1" t="s">
        <v>7629</v>
      </c>
      <c r="B2813" s="1" t="s">
        <v>4418</v>
      </c>
      <c r="C2813" s="1" t="s">
        <v>4433</v>
      </c>
      <c r="D2813" s="1" t="s">
        <v>58</v>
      </c>
      <c r="E2813" s="1" t="s">
        <v>4434</v>
      </c>
      <c r="F2813" s="2">
        <v>73847</v>
      </c>
      <c r="G2813" s="2">
        <v>409</v>
      </c>
      <c r="H2813" s="2">
        <v>18</v>
      </c>
      <c r="I2813" s="2">
        <v>8279</v>
      </c>
      <c r="J2813" s="2">
        <v>26926</v>
      </c>
      <c r="K2813" s="2">
        <v>4692</v>
      </c>
      <c r="L2813" s="2">
        <v>392</v>
      </c>
      <c r="M2813" s="2">
        <v>0</v>
      </c>
      <c r="N2813" s="2">
        <v>6</v>
      </c>
      <c r="O2813" s="2">
        <v>147</v>
      </c>
      <c r="P2813" s="2">
        <v>30</v>
      </c>
      <c r="Q2813" s="2">
        <v>7</v>
      </c>
      <c r="R2813" s="2">
        <v>706</v>
      </c>
      <c r="S2813" s="2">
        <v>3247800</v>
      </c>
      <c r="T2813" s="2">
        <v>173131200</v>
      </c>
      <c r="U2813" s="2">
        <v>322</v>
      </c>
      <c r="V2813" s="2">
        <v>367</v>
      </c>
      <c r="W2813" s="2">
        <v>69</v>
      </c>
      <c r="X2813" s="2">
        <v>1093</v>
      </c>
      <c r="Y2813" s="2">
        <v>152</v>
      </c>
      <c r="Z2813" s="2">
        <v>758</v>
      </c>
      <c r="AA2813" s="9">
        <f t="shared" si="389"/>
        <v>73847</v>
      </c>
      <c r="AB2813" s="9">
        <f t="shared" si="390"/>
        <v>7852</v>
      </c>
      <c r="AC2813" s="9">
        <f t="shared" si="391"/>
        <v>1288</v>
      </c>
      <c r="AD2813" s="9">
        <f t="shared" si="392"/>
        <v>706</v>
      </c>
      <c r="AE2813" s="44">
        <f t="shared" si="393"/>
        <v>5.7100505287529353E-5</v>
      </c>
      <c r="AF2813" s="9">
        <f t="shared" si="394"/>
        <v>657</v>
      </c>
      <c r="AG2813" s="9">
        <f t="shared" si="387"/>
        <v>910</v>
      </c>
      <c r="AH2813" s="44">
        <f t="shared" si="395"/>
        <v>5.9003617723829246E-5</v>
      </c>
      <c r="AI2813">
        <f>AA2813/'Totals and Drop Down Lists'!W$6*Inputs!E$37</f>
        <v>66989.597646795795</v>
      </c>
      <c r="AJ2813">
        <f>AB2813/'Totals and Drop Down Lists'!X$6*Inputs!F$37</f>
        <v>25836.120159007314</v>
      </c>
      <c r="AK2813">
        <f>AC2813/'Totals and Drop Down Lists'!Y$6*Inputs!G$37</f>
        <v>8490.9310687748257</v>
      </c>
      <c r="AL2813">
        <f>AD2813/'Totals and Drop Down Lists'!Z$6*Inputs!H$37</f>
        <v>5660.3558966156861</v>
      </c>
      <c r="AM2813">
        <f>AE2813/'Totals and Drop Down Lists'!AA$6*Inputs!I$37</f>
        <v>7108.4048083810512</v>
      </c>
      <c r="AN2813">
        <f>AF2813/'Totals and Drop Down Lists'!AB$6*Inputs!J$37</f>
        <v>13111.547393206496</v>
      </c>
      <c r="AO2813">
        <f>AG2813/'Totals and Drop Down Lists'!AC$6*Inputs!K$37</f>
        <v>16947.454322973372</v>
      </c>
      <c r="AP2813">
        <f>AH2813/'Totals and Drop Down Lists'!AD$6*Inputs!L$37</f>
        <v>13885.315992554719</v>
      </c>
      <c r="AQ2813">
        <f>IF(OR($D2813="51",$D2813="52",$D2813="61"),(AA2813/'Totals and Drop Down Lists'!W$4)*Inputs!E$38,0)</f>
        <v>0</v>
      </c>
      <c r="AR2813">
        <f>IF(OR($D2813="51",$D2813="52",$D2813="61"),(AB2813/'Totals and Drop Down Lists'!X$4)*Inputs!F$38,0)</f>
        <v>0</v>
      </c>
      <c r="AS2813">
        <f>IF(OR($D2813="51",$D2813="52",$D2813="61"),(AC2813/'Totals and Drop Down Lists'!Y$4)*Inputs!G$38,0)</f>
        <v>0</v>
      </c>
      <c r="AT2813">
        <f>IF(OR($D2813="51",$D2813="52",$D2813="61"),(AD2813/'Totals and Drop Down Lists'!Z$4)*Inputs!H$38,0)</f>
        <v>0</v>
      </c>
      <c r="AU2813">
        <f>IF(OR($D2813="51",$D2813="52",$D2813="61"),(AE2813/'Totals and Drop Down Lists'!AA$4)*Inputs!I$38,0)</f>
        <v>0</v>
      </c>
      <c r="AV2813">
        <f>IF(OR($D2813="51",$D2813="52",$D2813="61"),(AF2813/'Totals and Drop Down Lists'!AB$4)*Inputs!J$38,0)</f>
        <v>0</v>
      </c>
      <c r="AW2813">
        <f>IF(OR($D2813="51",$D2813="52",$D2813="61"),(AG2813/'Totals and Drop Down Lists'!AC$4)*Inputs!K$38,0)</f>
        <v>0</v>
      </c>
      <c r="AX2813">
        <f>IF(OR($D2813="51",$D2813="52",$D2813="61"),(AH2813/'Totals and Drop Down Lists'!AD$4)*Inputs!L$38,0)</f>
        <v>0</v>
      </c>
      <c r="AY2813">
        <f>IF(OR($D2813="51",$D2813="52",$D2813="61"),0,(AA2813/'Totals and Drop Down Lists'!W$5)*Inputs!E$39)</f>
        <v>0</v>
      </c>
      <c r="AZ2813">
        <f>IF(OR($D2813="51",$D2813="52",$D2813="61"),0,(AB2813/'Totals and Drop Down Lists'!X$5)*Inputs!F$39)</f>
        <v>0</v>
      </c>
      <c r="BA2813">
        <f>IF(OR($D2813="51",$D2813="52",$D2813="61"),0,(AC2813/'Totals and Drop Down Lists'!Y$5)*Inputs!G$39)</f>
        <v>0</v>
      </c>
      <c r="BB2813">
        <f>IF(OR($D2813="51",$D2813="52",$D2813="61"),0,(AD2813/'Totals and Drop Down Lists'!Z$5)*Inputs!H$39)</f>
        <v>0</v>
      </c>
      <c r="BC2813">
        <f>IF(OR($D2813="51",$D2813="52",$D2813="61"),0,(AE2813/'Totals and Drop Down Lists'!AA$5)*Inputs!I$39)</f>
        <v>0</v>
      </c>
      <c r="BD2813">
        <f>IF(OR($D2813="51",$D2813="52",$D2813="61"),0,(AF2813/'Totals and Drop Down Lists'!AB$5)*Inputs!J$39)</f>
        <v>0</v>
      </c>
      <c r="BE2813">
        <f>IF(OR($D2813="51",$D2813="52",$D2813="61"),0,(AG2813/'Totals and Drop Down Lists'!AC$5)*Inputs!K$39)</f>
        <v>0</v>
      </c>
      <c r="BF2813">
        <f>IF(OR($D2813="51",$D2813="52",$D2813="61"),0,(AH2813/'Totals and Drop Down Lists'!AD$5)*Inputs!L$39)</f>
        <v>0</v>
      </c>
      <c r="BG2813" s="10">
        <f t="shared" si="388"/>
        <v>158029.72728830925</v>
      </c>
    </row>
    <row r="2814" spans="1:59">
      <c r="A2814" s="1" t="s">
        <v>7629</v>
      </c>
      <c r="B2814" s="1" t="s">
        <v>4418</v>
      </c>
      <c r="C2814" s="1" t="s">
        <v>106</v>
      </c>
      <c r="D2814" s="1" t="s">
        <v>25</v>
      </c>
      <c r="E2814" s="1" t="s">
        <v>4435</v>
      </c>
      <c r="F2814" s="2">
        <v>51329</v>
      </c>
      <c r="G2814" s="2">
        <v>368</v>
      </c>
      <c r="H2814" s="2">
        <v>4</v>
      </c>
      <c r="I2814" s="2">
        <v>7447</v>
      </c>
      <c r="J2814" s="2">
        <v>21332</v>
      </c>
      <c r="K2814" s="2">
        <v>5787</v>
      </c>
      <c r="L2814" s="2">
        <v>123</v>
      </c>
      <c r="M2814" s="2">
        <v>10</v>
      </c>
      <c r="N2814" s="2">
        <v>0</v>
      </c>
      <c r="O2814" s="2">
        <v>100</v>
      </c>
      <c r="P2814" s="2">
        <v>32</v>
      </c>
      <c r="Q2814" s="2">
        <v>9</v>
      </c>
      <c r="R2814" s="2">
        <v>2249</v>
      </c>
      <c r="S2814" s="2">
        <v>3984400</v>
      </c>
      <c r="T2814" s="2">
        <v>233309900</v>
      </c>
      <c r="U2814" s="2">
        <v>242</v>
      </c>
      <c r="V2814" s="2">
        <v>364</v>
      </c>
      <c r="W2814" s="2">
        <v>60</v>
      </c>
      <c r="X2814" s="2">
        <v>1209</v>
      </c>
      <c r="Y2814" s="2">
        <v>199</v>
      </c>
      <c r="Z2814" s="2">
        <v>644</v>
      </c>
      <c r="AA2814" s="9">
        <f t="shared" si="389"/>
        <v>51329</v>
      </c>
      <c r="AB2814" s="9">
        <f t="shared" si="390"/>
        <v>7075</v>
      </c>
      <c r="AC2814" s="9">
        <f t="shared" si="391"/>
        <v>2523</v>
      </c>
      <c r="AD2814" s="9">
        <f t="shared" si="392"/>
        <v>2249</v>
      </c>
      <c r="AE2814" s="44">
        <f t="shared" si="393"/>
        <v>1.0964054247555733E-4</v>
      </c>
      <c r="AF2814" s="9">
        <f t="shared" si="394"/>
        <v>785</v>
      </c>
      <c r="AG2814" s="9">
        <f t="shared" si="387"/>
        <v>843</v>
      </c>
      <c r="AH2814" s="44">
        <f t="shared" si="395"/>
        <v>8.509431924633146E-5</v>
      </c>
      <c r="AI2814">
        <f>AA2814/'Totals and Drop Down Lists'!W$6*Inputs!E$37</f>
        <v>46562.609958595218</v>
      </c>
      <c r="AJ2814">
        <f>AB2814/'Totals and Drop Down Lists'!X$6*Inputs!F$37</f>
        <v>23279.489318005191</v>
      </c>
      <c r="AK2814">
        <f>AC2814/'Totals and Drop Down Lists'!Y$6*Inputs!G$37</f>
        <v>16632.468234874912</v>
      </c>
      <c r="AL2814">
        <f>AD2814/'Totals and Drop Down Lists'!Z$6*Inputs!H$37</f>
        <v>18031.360356216257</v>
      </c>
      <c r="AM2814">
        <f>AE2814/'Totals and Drop Down Lists'!AA$6*Inputs!I$37</f>
        <v>13649.079905724957</v>
      </c>
      <c r="AN2814">
        <f>AF2814/'Totals and Drop Down Lists'!AB$6*Inputs!J$37</f>
        <v>15666.004115170623</v>
      </c>
      <c r="AO2814">
        <f>AG2814/'Totals and Drop Down Lists'!AC$6*Inputs!K$37</f>
        <v>15699.674718974235</v>
      </c>
      <c r="AP2814">
        <f>AH2814/'Totals and Drop Down Lists'!AD$6*Inputs!L$37</f>
        <v>20025.238408889236</v>
      </c>
      <c r="AQ2814">
        <f>IF(OR($D2814="51",$D2814="52",$D2814="61"),(AA2814/'Totals and Drop Down Lists'!W$4)*Inputs!E$38,0)</f>
        <v>0</v>
      </c>
      <c r="AR2814">
        <f>IF(OR($D2814="51",$D2814="52",$D2814="61"),(AB2814/'Totals and Drop Down Lists'!X$4)*Inputs!F$38,0)</f>
        <v>0</v>
      </c>
      <c r="AS2814">
        <f>IF(OR($D2814="51",$D2814="52",$D2814="61"),(AC2814/'Totals and Drop Down Lists'!Y$4)*Inputs!G$38,0)</f>
        <v>0</v>
      </c>
      <c r="AT2814">
        <f>IF(OR($D2814="51",$D2814="52",$D2814="61"),(AD2814/'Totals and Drop Down Lists'!Z$4)*Inputs!H$38,0)</f>
        <v>0</v>
      </c>
      <c r="AU2814">
        <f>IF(OR($D2814="51",$D2814="52",$D2814="61"),(AE2814/'Totals and Drop Down Lists'!AA$4)*Inputs!I$38,0)</f>
        <v>0</v>
      </c>
      <c r="AV2814">
        <f>IF(OR($D2814="51",$D2814="52",$D2814="61"),(AF2814/'Totals and Drop Down Lists'!AB$4)*Inputs!J$38,0)</f>
        <v>0</v>
      </c>
      <c r="AW2814">
        <f>IF(OR($D2814="51",$D2814="52",$D2814="61"),(AG2814/'Totals and Drop Down Lists'!AC$4)*Inputs!K$38,0)</f>
        <v>0</v>
      </c>
      <c r="AX2814">
        <f>IF(OR($D2814="51",$D2814="52",$D2814="61"),(AH2814/'Totals and Drop Down Lists'!AD$4)*Inputs!L$38,0)</f>
        <v>0</v>
      </c>
      <c r="AY2814">
        <f>IF(OR($D2814="51",$D2814="52",$D2814="61"),0,(AA2814/'Totals and Drop Down Lists'!W$5)*Inputs!E$39)</f>
        <v>0</v>
      </c>
      <c r="AZ2814">
        <f>IF(OR($D2814="51",$D2814="52",$D2814="61"),0,(AB2814/'Totals and Drop Down Lists'!X$5)*Inputs!F$39)</f>
        <v>0</v>
      </c>
      <c r="BA2814">
        <f>IF(OR($D2814="51",$D2814="52",$D2814="61"),0,(AC2814/'Totals and Drop Down Lists'!Y$5)*Inputs!G$39)</f>
        <v>0</v>
      </c>
      <c r="BB2814">
        <f>IF(OR($D2814="51",$D2814="52",$D2814="61"),0,(AD2814/'Totals and Drop Down Lists'!Z$5)*Inputs!H$39)</f>
        <v>0</v>
      </c>
      <c r="BC2814">
        <f>IF(OR($D2814="51",$D2814="52",$D2814="61"),0,(AE2814/'Totals and Drop Down Lists'!AA$5)*Inputs!I$39)</f>
        <v>0</v>
      </c>
      <c r="BD2814">
        <f>IF(OR($D2814="51",$D2814="52",$D2814="61"),0,(AF2814/'Totals and Drop Down Lists'!AB$5)*Inputs!J$39)</f>
        <v>0</v>
      </c>
      <c r="BE2814">
        <f>IF(OR($D2814="51",$D2814="52",$D2814="61"),0,(AG2814/'Totals and Drop Down Lists'!AC$5)*Inputs!K$39)</f>
        <v>0</v>
      </c>
      <c r="BF2814">
        <f>IF(OR($D2814="51",$D2814="52",$D2814="61"),0,(AH2814/'Totals and Drop Down Lists'!AD$5)*Inputs!L$39)</f>
        <v>0</v>
      </c>
      <c r="BG2814" s="10">
        <f t="shared" si="388"/>
        <v>169545.92501645064</v>
      </c>
    </row>
    <row r="2815" spans="1:59" ht="28.8">
      <c r="A2815" s="1" t="s">
        <v>7630</v>
      </c>
      <c r="B2815" s="1" t="s">
        <v>5827</v>
      </c>
      <c r="C2815" s="1" t="s">
        <v>5828</v>
      </c>
      <c r="D2815" s="1" t="s">
        <v>10</v>
      </c>
      <c r="E2815" s="1" t="s">
        <v>5829</v>
      </c>
      <c r="F2815" s="2">
        <v>97147</v>
      </c>
      <c r="G2815" s="2">
        <v>1285</v>
      </c>
      <c r="H2815" s="2">
        <v>63</v>
      </c>
      <c r="I2815" s="2">
        <v>16381</v>
      </c>
      <c r="J2815" s="2">
        <v>34473</v>
      </c>
      <c r="K2815" s="2">
        <v>17410</v>
      </c>
      <c r="L2815" s="2">
        <v>218</v>
      </c>
      <c r="M2815" s="2">
        <v>23</v>
      </c>
      <c r="N2815" s="2">
        <v>27</v>
      </c>
      <c r="O2815" s="2">
        <v>349</v>
      </c>
      <c r="P2815" s="2">
        <v>125</v>
      </c>
      <c r="Q2815" s="2">
        <v>72</v>
      </c>
      <c r="R2815" s="2">
        <v>2298</v>
      </c>
      <c r="S2815" s="2">
        <v>12960100</v>
      </c>
      <c r="T2815" s="2">
        <v>630858000</v>
      </c>
      <c r="U2815" s="2">
        <v>2118</v>
      </c>
      <c r="V2815" s="2">
        <v>795</v>
      </c>
      <c r="W2815" s="2">
        <v>60</v>
      </c>
      <c r="X2815" s="2">
        <v>3110</v>
      </c>
      <c r="Y2815" s="2">
        <v>280</v>
      </c>
      <c r="Z2815" s="2">
        <v>2050</v>
      </c>
      <c r="AA2815" s="9">
        <f t="shared" si="389"/>
        <v>97147</v>
      </c>
      <c r="AB2815" s="9">
        <f t="shared" si="390"/>
        <v>15033</v>
      </c>
      <c r="AC2815" s="9">
        <f t="shared" si="391"/>
        <v>3112</v>
      </c>
      <c r="AD2815" s="9">
        <f t="shared" si="392"/>
        <v>2298</v>
      </c>
      <c r="AE2815" s="44">
        <f t="shared" si="393"/>
        <v>6.1406486468858917E-4</v>
      </c>
      <c r="AF2815" s="9">
        <f t="shared" si="394"/>
        <v>2255</v>
      </c>
      <c r="AG2815" s="9">
        <f t="shared" si="387"/>
        <v>2330</v>
      </c>
      <c r="AH2815" s="44">
        <f t="shared" si="395"/>
        <v>4.3785135605062996E-4</v>
      </c>
      <c r="AI2815">
        <f>AA2815/'Totals and Drop Down Lists'!W$6*Inputs!E$37</f>
        <v>88125.969133387553</v>
      </c>
      <c r="AJ2815">
        <f>AB2815/'Totals and Drop Down Lists'!X$6*Inputs!F$37</f>
        <v>49464.390518384738</v>
      </c>
      <c r="AK2815">
        <f>AC2815/'Totals and Drop Down Lists'!Y$6*Inputs!G$37</f>
        <v>20515.355191014954</v>
      </c>
      <c r="AL2815">
        <f>AD2815/'Totals and Drop Down Lists'!Z$6*Inputs!H$37</f>
        <v>18424.217918445956</v>
      </c>
      <c r="AM2815">
        <f>AE2815/'Totals and Drop Down Lists'!AA$6*Inputs!I$37</f>
        <v>76444.536083002749</v>
      </c>
      <c r="AN2815">
        <f>AF2815/'Totals and Drop Down Lists'!AB$6*Inputs!J$37</f>
        <v>45002.343031477394</v>
      </c>
      <c r="AO2815">
        <f>AG2815/'Totals and Drop Down Lists'!AC$6*Inputs!K$37</f>
        <v>43392.932497283473</v>
      </c>
      <c r="AP2815">
        <f>AH2815/'Totals and Drop Down Lists'!AD$6*Inputs!L$37</f>
        <v>103039.51979670271</v>
      </c>
      <c r="AQ2815">
        <f>IF(OR($D2815="51",$D2815="52",$D2815="61"),(AA2815/'Totals and Drop Down Lists'!W$4)*Inputs!E$38,0)</f>
        <v>0</v>
      </c>
      <c r="AR2815">
        <f>IF(OR($D2815="51",$D2815="52",$D2815="61"),(AB2815/'Totals and Drop Down Lists'!X$4)*Inputs!F$38,0)</f>
        <v>0</v>
      </c>
      <c r="AS2815">
        <f>IF(OR($D2815="51",$D2815="52",$D2815="61"),(AC2815/'Totals and Drop Down Lists'!Y$4)*Inputs!G$38,0)</f>
        <v>0</v>
      </c>
      <c r="AT2815">
        <f>IF(OR($D2815="51",$D2815="52",$D2815="61"),(AD2815/'Totals and Drop Down Lists'!Z$4)*Inputs!H$38,0)</f>
        <v>0</v>
      </c>
      <c r="AU2815">
        <f>IF(OR($D2815="51",$D2815="52",$D2815="61"),(AE2815/'Totals and Drop Down Lists'!AA$4)*Inputs!I$38,0)</f>
        <v>0</v>
      </c>
      <c r="AV2815">
        <f>IF(OR($D2815="51",$D2815="52",$D2815="61"),(AF2815/'Totals and Drop Down Lists'!AB$4)*Inputs!J$38,0)</f>
        <v>0</v>
      </c>
      <c r="AW2815">
        <f>IF(OR($D2815="51",$D2815="52",$D2815="61"),(AG2815/'Totals and Drop Down Lists'!AC$4)*Inputs!K$38,0)</f>
        <v>0</v>
      </c>
      <c r="AX2815">
        <f>IF(OR($D2815="51",$D2815="52",$D2815="61"),(AH2815/'Totals and Drop Down Lists'!AD$4)*Inputs!L$38,0)</f>
        <v>0</v>
      </c>
      <c r="AY2815">
        <f>IF(OR($D2815="51",$D2815="52",$D2815="61"),0,(AA2815/'Totals and Drop Down Lists'!W$5)*Inputs!E$39)</f>
        <v>0</v>
      </c>
      <c r="AZ2815">
        <f>IF(OR($D2815="51",$D2815="52",$D2815="61"),0,(AB2815/'Totals and Drop Down Lists'!X$5)*Inputs!F$39)</f>
        <v>0</v>
      </c>
      <c r="BA2815">
        <f>IF(OR($D2815="51",$D2815="52",$D2815="61"),0,(AC2815/'Totals and Drop Down Lists'!Y$5)*Inputs!G$39)</f>
        <v>0</v>
      </c>
      <c r="BB2815">
        <f>IF(OR($D2815="51",$D2815="52",$D2815="61"),0,(AD2815/'Totals and Drop Down Lists'!Z$5)*Inputs!H$39)</f>
        <v>0</v>
      </c>
      <c r="BC2815">
        <f>IF(OR($D2815="51",$D2815="52",$D2815="61"),0,(AE2815/'Totals and Drop Down Lists'!AA$5)*Inputs!I$39)</f>
        <v>0</v>
      </c>
      <c r="BD2815">
        <f>IF(OR($D2815="51",$D2815="52",$D2815="61"),0,(AF2815/'Totals and Drop Down Lists'!AB$5)*Inputs!J$39)</f>
        <v>0</v>
      </c>
      <c r="BE2815">
        <f>IF(OR($D2815="51",$D2815="52",$D2815="61"),0,(AG2815/'Totals and Drop Down Lists'!AC$5)*Inputs!K$39)</f>
        <v>0</v>
      </c>
      <c r="BF2815">
        <f>IF(OR($D2815="51",$D2815="52",$D2815="61"),0,(AH2815/'Totals and Drop Down Lists'!AD$5)*Inputs!L$39)</f>
        <v>0</v>
      </c>
      <c r="BG2815" s="10">
        <f t="shared" si="388"/>
        <v>444409.26416969957</v>
      </c>
    </row>
    <row r="2816" spans="1:59" ht="28.8">
      <c r="A2816" s="1" t="s">
        <v>7630</v>
      </c>
      <c r="B2816" s="1" t="s">
        <v>5827</v>
      </c>
      <c r="C2816" s="1" t="s">
        <v>5830</v>
      </c>
      <c r="D2816" s="1" t="s">
        <v>25</v>
      </c>
      <c r="E2816" s="1" t="s">
        <v>5831</v>
      </c>
      <c r="F2816" s="2">
        <v>22715</v>
      </c>
      <c r="G2816" s="2">
        <v>72</v>
      </c>
      <c r="H2816" s="2">
        <v>0</v>
      </c>
      <c r="I2816" s="2">
        <v>3127</v>
      </c>
      <c r="J2816" s="2">
        <v>7755</v>
      </c>
      <c r="K2816" s="2">
        <v>3029</v>
      </c>
      <c r="L2816" s="2">
        <v>38</v>
      </c>
      <c r="M2816" s="2">
        <v>0</v>
      </c>
      <c r="N2816" s="2">
        <v>6</v>
      </c>
      <c r="O2816" s="2">
        <v>40</v>
      </c>
      <c r="P2816" s="2">
        <v>66</v>
      </c>
      <c r="Q2816" s="2">
        <v>5</v>
      </c>
      <c r="R2816" s="2">
        <v>1649</v>
      </c>
      <c r="S2816" s="2">
        <v>1694600</v>
      </c>
      <c r="T2816" s="2">
        <v>131128700</v>
      </c>
      <c r="U2816" s="2">
        <v>258</v>
      </c>
      <c r="V2816" s="2">
        <v>280</v>
      </c>
      <c r="W2816" s="2">
        <v>4</v>
      </c>
      <c r="X2816" s="2">
        <v>434</v>
      </c>
      <c r="Y2816" s="2">
        <v>113</v>
      </c>
      <c r="Z2816" s="2">
        <v>150</v>
      </c>
      <c r="AA2816" s="9">
        <f t="shared" si="389"/>
        <v>22715</v>
      </c>
      <c r="AB2816" s="9">
        <f t="shared" si="390"/>
        <v>3055</v>
      </c>
      <c r="AC2816" s="9">
        <f t="shared" si="391"/>
        <v>1804</v>
      </c>
      <c r="AD2816" s="9">
        <f t="shared" si="392"/>
        <v>1649</v>
      </c>
      <c r="AE2816" s="44">
        <f t="shared" si="393"/>
        <v>8.2625201279362578E-5</v>
      </c>
      <c r="AF2816" s="9">
        <f t="shared" si="394"/>
        <v>150</v>
      </c>
      <c r="AG2816" s="9">
        <f t="shared" si="387"/>
        <v>263</v>
      </c>
      <c r="AH2816" s="44">
        <f t="shared" si="395"/>
        <v>3.822295912284934E-5</v>
      </c>
      <c r="AI2816">
        <f>AA2816/'Totals and Drop Down Lists'!W$6*Inputs!E$37</f>
        <v>20605.694348409092</v>
      </c>
      <c r="AJ2816">
        <f>AB2816/'Totals and Drop Down Lists'!X$6*Inputs!F$37</f>
        <v>10052.132843322384</v>
      </c>
      <c r="AK2816">
        <f>AC2816/'Totals and Drop Down Lists'!Y$6*Inputs!G$37</f>
        <v>11892.577366513811</v>
      </c>
      <c r="AL2816">
        <f>AD2816/'Totals and Drop Down Lists'!Z$6*Inputs!H$37</f>
        <v>13220.859594219923</v>
      </c>
      <c r="AM2816">
        <f>AE2816/'Totals and Drop Down Lists'!AA$6*Inputs!I$37</f>
        <v>10285.957630500088</v>
      </c>
      <c r="AN2816">
        <f>AF2816/'Totals and Drop Down Lists'!AB$6*Inputs!J$37</f>
        <v>2993.5039710517117</v>
      </c>
      <c r="AO2816">
        <f>AG2816/'Totals and Drop Down Lists'!AC$6*Inputs!K$37</f>
        <v>4898.0005351010959</v>
      </c>
      <c r="AP2816">
        <f>AH2816/'Totals and Drop Down Lists'!AD$6*Inputs!L$37</f>
        <v>8995.0054939922957</v>
      </c>
      <c r="AQ2816">
        <f>IF(OR($D2816="51",$D2816="52",$D2816="61"),(AA2816/'Totals and Drop Down Lists'!W$4)*Inputs!E$38,0)</f>
        <v>0</v>
      </c>
      <c r="AR2816">
        <f>IF(OR($D2816="51",$D2816="52",$D2816="61"),(AB2816/'Totals and Drop Down Lists'!X$4)*Inputs!F$38,0)</f>
        <v>0</v>
      </c>
      <c r="AS2816">
        <f>IF(OR($D2816="51",$D2816="52",$D2816="61"),(AC2816/'Totals and Drop Down Lists'!Y$4)*Inputs!G$38,0)</f>
        <v>0</v>
      </c>
      <c r="AT2816">
        <f>IF(OR($D2816="51",$D2816="52",$D2816="61"),(AD2816/'Totals and Drop Down Lists'!Z$4)*Inputs!H$38,0)</f>
        <v>0</v>
      </c>
      <c r="AU2816">
        <f>IF(OR($D2816="51",$D2816="52",$D2816="61"),(AE2816/'Totals and Drop Down Lists'!AA$4)*Inputs!I$38,0)</f>
        <v>0</v>
      </c>
      <c r="AV2816">
        <f>IF(OR($D2816="51",$D2816="52",$D2816="61"),(AF2816/'Totals and Drop Down Lists'!AB$4)*Inputs!J$38,0)</f>
        <v>0</v>
      </c>
      <c r="AW2816">
        <f>IF(OR($D2816="51",$D2816="52",$D2816="61"),(AG2816/'Totals and Drop Down Lists'!AC$4)*Inputs!K$38,0)</f>
        <v>0</v>
      </c>
      <c r="AX2816">
        <f>IF(OR($D2816="51",$D2816="52",$D2816="61"),(AH2816/'Totals and Drop Down Lists'!AD$4)*Inputs!L$38,0)</f>
        <v>0</v>
      </c>
      <c r="AY2816">
        <f>IF(OR($D2816="51",$D2816="52",$D2816="61"),0,(AA2816/'Totals and Drop Down Lists'!W$5)*Inputs!E$39)</f>
        <v>0</v>
      </c>
      <c r="AZ2816">
        <f>IF(OR($D2816="51",$D2816="52",$D2816="61"),0,(AB2816/'Totals and Drop Down Lists'!X$5)*Inputs!F$39)</f>
        <v>0</v>
      </c>
      <c r="BA2816">
        <f>IF(OR($D2816="51",$D2816="52",$D2816="61"),0,(AC2816/'Totals and Drop Down Lists'!Y$5)*Inputs!G$39)</f>
        <v>0</v>
      </c>
      <c r="BB2816">
        <f>IF(OR($D2816="51",$D2816="52",$D2816="61"),0,(AD2816/'Totals and Drop Down Lists'!Z$5)*Inputs!H$39)</f>
        <v>0</v>
      </c>
      <c r="BC2816">
        <f>IF(OR($D2816="51",$D2816="52",$D2816="61"),0,(AE2816/'Totals and Drop Down Lists'!AA$5)*Inputs!I$39)</f>
        <v>0</v>
      </c>
      <c r="BD2816">
        <f>IF(OR($D2816="51",$D2816="52",$D2816="61"),0,(AF2816/'Totals and Drop Down Lists'!AB$5)*Inputs!J$39)</f>
        <v>0</v>
      </c>
      <c r="BE2816">
        <f>IF(OR($D2816="51",$D2816="52",$D2816="61"),0,(AG2816/'Totals and Drop Down Lists'!AC$5)*Inputs!K$39)</f>
        <v>0</v>
      </c>
      <c r="BF2816">
        <f>IF(OR($D2816="51",$D2816="52",$D2816="61"),0,(AH2816/'Totals and Drop Down Lists'!AD$5)*Inputs!L$39)</f>
        <v>0</v>
      </c>
      <c r="BG2816" s="10">
        <f t="shared" si="388"/>
        <v>82943.731783110401</v>
      </c>
    </row>
    <row r="2817" spans="1:59" ht="28.8">
      <c r="A2817" s="1" t="s">
        <v>7630</v>
      </c>
      <c r="B2817" s="1" t="s">
        <v>5827</v>
      </c>
      <c r="C2817" s="1" t="s">
        <v>5832</v>
      </c>
      <c r="D2817" s="1" t="s">
        <v>25</v>
      </c>
      <c r="E2817" s="1" t="s">
        <v>5833</v>
      </c>
      <c r="F2817" s="2">
        <v>29605</v>
      </c>
      <c r="G2817" s="2">
        <v>205</v>
      </c>
      <c r="H2817" s="2">
        <v>26</v>
      </c>
      <c r="I2817" s="2">
        <v>5690</v>
      </c>
      <c r="J2817" s="2">
        <v>10230</v>
      </c>
      <c r="K2817" s="2">
        <v>2988</v>
      </c>
      <c r="L2817" s="2">
        <v>131</v>
      </c>
      <c r="M2817" s="2">
        <v>6</v>
      </c>
      <c r="N2817" s="2">
        <v>4</v>
      </c>
      <c r="O2817" s="2">
        <v>220</v>
      </c>
      <c r="P2817" s="2">
        <v>9</v>
      </c>
      <c r="Q2817" s="2">
        <v>12</v>
      </c>
      <c r="R2817" s="2">
        <v>1939</v>
      </c>
      <c r="S2817" s="2">
        <v>1366000</v>
      </c>
      <c r="T2817" s="2">
        <v>107367700</v>
      </c>
      <c r="U2817" s="2">
        <v>253</v>
      </c>
      <c r="V2817" s="2">
        <v>427</v>
      </c>
      <c r="W2817" s="2">
        <v>123</v>
      </c>
      <c r="X2817" s="2">
        <v>776</v>
      </c>
      <c r="Y2817" s="2">
        <v>119</v>
      </c>
      <c r="Z2817" s="2">
        <v>390</v>
      </c>
      <c r="AA2817" s="9">
        <f t="shared" si="389"/>
        <v>29605</v>
      </c>
      <c r="AB2817" s="9">
        <f t="shared" si="390"/>
        <v>5459</v>
      </c>
      <c r="AC2817" s="9">
        <f t="shared" si="391"/>
        <v>2321</v>
      </c>
      <c r="AD2817" s="9">
        <f t="shared" si="392"/>
        <v>1939</v>
      </c>
      <c r="AE2817" s="44">
        <f t="shared" si="393"/>
        <v>6.0951070621530203E-5</v>
      </c>
      <c r="AF2817" s="9">
        <f t="shared" si="394"/>
        <v>226</v>
      </c>
      <c r="AG2817" s="9">
        <f t="shared" si="387"/>
        <v>509</v>
      </c>
      <c r="AH2817" s="44">
        <f t="shared" si="395"/>
        <v>5.5318937240807345E-5</v>
      </c>
      <c r="AI2817">
        <f>AA2817/'Totals and Drop Down Lists'!W$6*Inputs!E$37</f>
        <v>26855.891753671636</v>
      </c>
      <c r="AJ2817">
        <f>AB2817/'Totals and Drop Down Lists'!X$6*Inputs!F$37</f>
        <v>17962.223630670011</v>
      </c>
      <c r="AK2817">
        <f>AC2817/'Totals and Drop Down Lists'!Y$6*Inputs!G$37</f>
        <v>15300.816002039108</v>
      </c>
      <c r="AL2817">
        <f>AD2817/'Totals and Drop Down Lists'!Z$6*Inputs!H$37</f>
        <v>15545.934962518149</v>
      </c>
      <c r="AM2817">
        <f>AE2817/'Totals and Drop Down Lists'!AA$6*Inputs!I$37</f>
        <v>7587.7591853234026</v>
      </c>
      <c r="AN2817">
        <f>AF2817/'Totals and Drop Down Lists'!AB$6*Inputs!J$37</f>
        <v>4510.2126497179124</v>
      </c>
      <c r="AO2817">
        <f>AG2817/'Totals and Drop Down Lists'!AC$6*Inputs!K$37</f>
        <v>9479.4002751576354</v>
      </c>
      <c r="AP2817">
        <f>AH2817/'Totals and Drop Down Lists'!AD$6*Inputs!L$37</f>
        <v>13018.200469607798</v>
      </c>
      <c r="AQ2817">
        <f>IF(OR($D2817="51",$D2817="52",$D2817="61"),(AA2817/'Totals and Drop Down Lists'!W$4)*Inputs!E$38,0)</f>
        <v>0</v>
      </c>
      <c r="AR2817">
        <f>IF(OR($D2817="51",$D2817="52",$D2817="61"),(AB2817/'Totals and Drop Down Lists'!X$4)*Inputs!F$38,0)</f>
        <v>0</v>
      </c>
      <c r="AS2817">
        <f>IF(OR($D2817="51",$D2817="52",$D2817="61"),(AC2817/'Totals and Drop Down Lists'!Y$4)*Inputs!G$38,0)</f>
        <v>0</v>
      </c>
      <c r="AT2817">
        <f>IF(OR($D2817="51",$D2817="52",$D2817="61"),(AD2817/'Totals and Drop Down Lists'!Z$4)*Inputs!H$38,0)</f>
        <v>0</v>
      </c>
      <c r="AU2817">
        <f>IF(OR($D2817="51",$D2817="52",$D2817="61"),(AE2817/'Totals and Drop Down Lists'!AA$4)*Inputs!I$38,0)</f>
        <v>0</v>
      </c>
      <c r="AV2817">
        <f>IF(OR($D2817="51",$D2817="52",$D2817="61"),(AF2817/'Totals and Drop Down Lists'!AB$4)*Inputs!J$38,0)</f>
        <v>0</v>
      </c>
      <c r="AW2817">
        <f>IF(OR($D2817="51",$D2817="52",$D2817="61"),(AG2817/'Totals and Drop Down Lists'!AC$4)*Inputs!K$38,0)</f>
        <v>0</v>
      </c>
      <c r="AX2817">
        <f>IF(OR($D2817="51",$D2817="52",$D2817="61"),(AH2817/'Totals and Drop Down Lists'!AD$4)*Inputs!L$38,0)</f>
        <v>0</v>
      </c>
      <c r="AY2817">
        <f>IF(OR($D2817="51",$D2817="52",$D2817="61"),0,(AA2817/'Totals and Drop Down Lists'!W$5)*Inputs!E$39)</f>
        <v>0</v>
      </c>
      <c r="AZ2817">
        <f>IF(OR($D2817="51",$D2817="52",$D2817="61"),0,(AB2817/'Totals and Drop Down Lists'!X$5)*Inputs!F$39)</f>
        <v>0</v>
      </c>
      <c r="BA2817">
        <f>IF(OR($D2817="51",$D2817="52",$D2817="61"),0,(AC2817/'Totals and Drop Down Lists'!Y$5)*Inputs!G$39)</f>
        <v>0</v>
      </c>
      <c r="BB2817">
        <f>IF(OR($D2817="51",$D2817="52",$D2817="61"),0,(AD2817/'Totals and Drop Down Lists'!Z$5)*Inputs!H$39)</f>
        <v>0</v>
      </c>
      <c r="BC2817">
        <f>IF(OR($D2817="51",$D2817="52",$D2817="61"),0,(AE2817/'Totals and Drop Down Lists'!AA$5)*Inputs!I$39)</f>
        <v>0</v>
      </c>
      <c r="BD2817">
        <f>IF(OR($D2817="51",$D2817="52",$D2817="61"),0,(AF2817/'Totals and Drop Down Lists'!AB$5)*Inputs!J$39)</f>
        <v>0</v>
      </c>
      <c r="BE2817">
        <f>IF(OR($D2817="51",$D2817="52",$D2817="61"),0,(AG2817/'Totals and Drop Down Lists'!AC$5)*Inputs!K$39)</f>
        <v>0</v>
      </c>
      <c r="BF2817">
        <f>IF(OR($D2817="51",$D2817="52",$D2817="61"),0,(AH2817/'Totals and Drop Down Lists'!AD$5)*Inputs!L$39)</f>
        <v>0</v>
      </c>
      <c r="BG2817" s="10">
        <f t="shared" si="388"/>
        <v>110260.43892870565</v>
      </c>
    </row>
    <row r="2818" spans="1:59" ht="28.8">
      <c r="A2818" s="1" t="s">
        <v>7630</v>
      </c>
      <c r="B2818" s="1" t="s">
        <v>5827</v>
      </c>
      <c r="C2818" s="1" t="s">
        <v>2518</v>
      </c>
      <c r="D2818" s="1" t="s">
        <v>58</v>
      </c>
      <c r="E2818" s="1" t="s">
        <v>5834</v>
      </c>
      <c r="F2818" s="2">
        <v>27444</v>
      </c>
      <c r="G2818" s="2">
        <v>180</v>
      </c>
      <c r="H2818" s="2">
        <v>8</v>
      </c>
      <c r="I2818" s="2">
        <v>3479</v>
      </c>
      <c r="J2818" s="2">
        <v>9778</v>
      </c>
      <c r="K2818" s="2">
        <v>1797</v>
      </c>
      <c r="L2818" s="2">
        <v>148</v>
      </c>
      <c r="M2818" s="2">
        <v>15</v>
      </c>
      <c r="N2818" s="2">
        <v>32</v>
      </c>
      <c r="O2818" s="2">
        <v>51</v>
      </c>
      <c r="P2818" s="2">
        <v>0</v>
      </c>
      <c r="Q2818" s="2">
        <v>0</v>
      </c>
      <c r="R2818" s="2">
        <v>892</v>
      </c>
      <c r="S2818" s="2">
        <v>1114800</v>
      </c>
      <c r="T2818" s="2">
        <v>87974800</v>
      </c>
      <c r="U2818" s="2">
        <v>76</v>
      </c>
      <c r="V2818" s="2">
        <v>217</v>
      </c>
      <c r="W2818" s="2">
        <v>35</v>
      </c>
      <c r="X2818" s="2">
        <v>332</v>
      </c>
      <c r="Y2818" s="2">
        <v>48</v>
      </c>
      <c r="Z2818" s="2">
        <v>151</v>
      </c>
      <c r="AA2818" s="9">
        <f t="shared" si="389"/>
        <v>27444</v>
      </c>
      <c r="AB2818" s="9">
        <f t="shared" si="390"/>
        <v>3291</v>
      </c>
      <c r="AC2818" s="9">
        <f t="shared" si="391"/>
        <v>1138</v>
      </c>
      <c r="AD2818" s="9">
        <f t="shared" si="392"/>
        <v>892</v>
      </c>
      <c r="AE2818" s="44">
        <f t="shared" si="393"/>
        <v>2.3064386506898072E-5</v>
      </c>
      <c r="AF2818" s="9">
        <f t="shared" si="394"/>
        <v>80</v>
      </c>
      <c r="AG2818" s="9">
        <f t="shared" ref="AG2818:AG2881" si="396">Y2818+Z2818</f>
        <v>199</v>
      </c>
      <c r="AH2818" s="44">
        <f t="shared" si="395"/>
        <v>1.3608247734666779E-5</v>
      </c>
      <c r="AI2818">
        <f>AA2818/'Totals and Drop Down Lists'!W$6*Inputs!E$37</f>
        <v>24895.561333820784</v>
      </c>
      <c r="AJ2818">
        <f>AB2818/'Totals and Drop Down Lists'!X$6*Inputs!F$37</f>
        <v>10828.664218453016</v>
      </c>
      <c r="AK2818">
        <f>AC2818/'Totals and Drop Down Lists'!Y$6*Inputs!G$37</f>
        <v>7502.0804008274481</v>
      </c>
      <c r="AL2818">
        <f>AD2818/'Totals and Drop Down Lists'!Z$6*Inputs!H$37</f>
        <v>7151.6111328345487</v>
      </c>
      <c r="AM2818">
        <f>AE2818/'Totals and Drop Down Lists'!AA$6*Inputs!I$37</f>
        <v>2871.2704926588431</v>
      </c>
      <c r="AN2818">
        <f>AF2818/'Totals and Drop Down Lists'!AB$6*Inputs!J$37</f>
        <v>1596.5354512275794</v>
      </c>
      <c r="AO2818">
        <f>AG2818/'Totals and Drop Down Lists'!AC$6*Inputs!K$37</f>
        <v>3706.0916596392321</v>
      </c>
      <c r="AP2818">
        <f>AH2818/'Totals and Drop Down Lists'!AD$6*Inputs!L$37</f>
        <v>3202.4277017255449</v>
      </c>
      <c r="AQ2818">
        <f>IF(OR($D2818="51",$D2818="52",$D2818="61"),(AA2818/'Totals and Drop Down Lists'!W$4)*Inputs!E$38,0)</f>
        <v>0</v>
      </c>
      <c r="AR2818">
        <f>IF(OR($D2818="51",$D2818="52",$D2818="61"),(AB2818/'Totals and Drop Down Lists'!X$4)*Inputs!F$38,0)</f>
        <v>0</v>
      </c>
      <c r="AS2818">
        <f>IF(OR($D2818="51",$D2818="52",$D2818="61"),(AC2818/'Totals and Drop Down Lists'!Y$4)*Inputs!G$38,0)</f>
        <v>0</v>
      </c>
      <c r="AT2818">
        <f>IF(OR($D2818="51",$D2818="52",$D2818="61"),(AD2818/'Totals and Drop Down Lists'!Z$4)*Inputs!H$38,0)</f>
        <v>0</v>
      </c>
      <c r="AU2818">
        <f>IF(OR($D2818="51",$D2818="52",$D2818="61"),(AE2818/'Totals and Drop Down Lists'!AA$4)*Inputs!I$38,0)</f>
        <v>0</v>
      </c>
      <c r="AV2818">
        <f>IF(OR($D2818="51",$D2818="52",$D2818="61"),(AF2818/'Totals and Drop Down Lists'!AB$4)*Inputs!J$38,0)</f>
        <v>0</v>
      </c>
      <c r="AW2818">
        <f>IF(OR($D2818="51",$D2818="52",$D2818="61"),(AG2818/'Totals and Drop Down Lists'!AC$4)*Inputs!K$38,0)</f>
        <v>0</v>
      </c>
      <c r="AX2818">
        <f>IF(OR($D2818="51",$D2818="52",$D2818="61"),(AH2818/'Totals and Drop Down Lists'!AD$4)*Inputs!L$38,0)</f>
        <v>0</v>
      </c>
      <c r="AY2818">
        <f>IF(OR($D2818="51",$D2818="52",$D2818="61"),0,(AA2818/'Totals and Drop Down Lists'!W$5)*Inputs!E$39)</f>
        <v>0</v>
      </c>
      <c r="AZ2818">
        <f>IF(OR($D2818="51",$D2818="52",$D2818="61"),0,(AB2818/'Totals and Drop Down Lists'!X$5)*Inputs!F$39)</f>
        <v>0</v>
      </c>
      <c r="BA2818">
        <f>IF(OR($D2818="51",$D2818="52",$D2818="61"),0,(AC2818/'Totals and Drop Down Lists'!Y$5)*Inputs!G$39)</f>
        <v>0</v>
      </c>
      <c r="BB2818">
        <f>IF(OR($D2818="51",$D2818="52",$D2818="61"),0,(AD2818/'Totals and Drop Down Lists'!Z$5)*Inputs!H$39)</f>
        <v>0</v>
      </c>
      <c r="BC2818">
        <f>IF(OR($D2818="51",$D2818="52",$D2818="61"),0,(AE2818/'Totals and Drop Down Lists'!AA$5)*Inputs!I$39)</f>
        <v>0</v>
      </c>
      <c r="BD2818">
        <f>IF(OR($D2818="51",$D2818="52",$D2818="61"),0,(AF2818/'Totals and Drop Down Lists'!AB$5)*Inputs!J$39)</f>
        <v>0</v>
      </c>
      <c r="BE2818">
        <f>IF(OR($D2818="51",$D2818="52",$D2818="61"),0,(AG2818/'Totals and Drop Down Lists'!AC$5)*Inputs!K$39)</f>
        <v>0</v>
      </c>
      <c r="BF2818">
        <f>IF(OR($D2818="51",$D2818="52",$D2818="61"),0,(AH2818/'Totals and Drop Down Lists'!AD$5)*Inputs!L$39)</f>
        <v>0</v>
      </c>
      <c r="BG2818" s="10">
        <f t="shared" ref="BG2818:BG2881" si="397">SUM(AI2818:BF2818)</f>
        <v>61754.242391186999</v>
      </c>
    </row>
    <row r="2819" spans="1:59" ht="28.8">
      <c r="A2819" s="1" t="s">
        <v>7630</v>
      </c>
      <c r="B2819" s="1" t="s">
        <v>5827</v>
      </c>
      <c r="C2819" s="1" t="s">
        <v>5835</v>
      </c>
      <c r="D2819" s="1" t="s">
        <v>25</v>
      </c>
      <c r="E2819" s="1" t="s">
        <v>5836</v>
      </c>
      <c r="F2819" s="2">
        <v>6166</v>
      </c>
      <c r="G2819" s="2">
        <v>12</v>
      </c>
      <c r="H2819" s="2">
        <v>0</v>
      </c>
      <c r="I2819" s="2">
        <v>882</v>
      </c>
      <c r="J2819" s="2">
        <v>2345</v>
      </c>
      <c r="K2819" s="2">
        <v>601</v>
      </c>
      <c r="L2819" s="2">
        <v>27</v>
      </c>
      <c r="M2819" s="2">
        <v>8</v>
      </c>
      <c r="N2819" s="2">
        <v>3</v>
      </c>
      <c r="O2819" s="2">
        <v>18</v>
      </c>
      <c r="P2819" s="2">
        <v>4</v>
      </c>
      <c r="Q2819" s="2">
        <v>0</v>
      </c>
      <c r="R2819" s="2">
        <v>397</v>
      </c>
      <c r="S2819" s="2">
        <v>313800</v>
      </c>
      <c r="T2819" s="2">
        <v>21453400</v>
      </c>
      <c r="U2819" s="2">
        <v>21</v>
      </c>
      <c r="V2819" s="2">
        <v>48</v>
      </c>
      <c r="W2819" s="2">
        <v>10</v>
      </c>
      <c r="X2819" s="2">
        <v>106</v>
      </c>
      <c r="Y2819" s="2">
        <v>44</v>
      </c>
      <c r="Z2819" s="2">
        <v>48</v>
      </c>
      <c r="AA2819" s="9">
        <f t="shared" ref="AA2819:AA2882" si="398">F2819</f>
        <v>6166</v>
      </c>
      <c r="AB2819" s="9">
        <f t="shared" ref="AB2819:AB2882" si="399">I2819-G2819-H2819</f>
        <v>870</v>
      </c>
      <c r="AC2819" s="9">
        <f t="shared" ref="AC2819:AC2882" si="400">L2819+M2819+N2819+O2819+P2819+Q2819+R2819</f>
        <v>457</v>
      </c>
      <c r="AD2819" s="9">
        <f t="shared" ref="AD2819:AD2882" si="401">R2819</f>
        <v>397</v>
      </c>
      <c r="AE2819" s="44">
        <f t="shared" ref="AE2819:AE2882" si="402">IF(ISERROR(((K2819^2)*SUM(J:J))/((SUM(K:K)^2)*J2819)), 0, ((K2819^2)*SUM(J:J))/((SUM(K:K)^2)*J2819))</f>
        <v>1.0757265384100948E-5</v>
      </c>
      <c r="AF2819" s="9">
        <f t="shared" ref="AF2819:AF2882" si="403">-IF((W2819+V2819-X2819)&gt;0, 0, (W2819+V2819-X2819))</f>
        <v>48</v>
      </c>
      <c r="AG2819" s="9">
        <f t="shared" si="396"/>
        <v>92</v>
      </c>
      <c r="AH2819" s="44">
        <f t="shared" ref="AH2819:AH2882" si="404">(K2819*SUM(J:J)*AG2819)/(J2819*SUM(K:K)*SUM(AG:AG))</f>
        <v>8.7734526913858781E-6</v>
      </c>
      <c r="AI2819">
        <f>AA2819/'Totals and Drop Down Lists'!W$6*Inputs!E$37</f>
        <v>5593.4277504860438</v>
      </c>
      <c r="AJ2819">
        <f>AB2819/'Totals and Drop Down Lists'!X$6*Inputs!F$37</f>
        <v>2862.636848998518</v>
      </c>
      <c r="AK2819">
        <f>AC2819/'Totals and Drop Down Lists'!Y$6*Inputs!G$37</f>
        <v>3012.6983683463477</v>
      </c>
      <c r="AL2819">
        <f>AD2819/'Totals and Drop Down Lists'!Z$6*Inputs!H$37</f>
        <v>3182.948004187574</v>
      </c>
      <c r="AM2819">
        <f>AE2819/'Totals and Drop Down Lists'!AA$6*Inputs!I$37</f>
        <v>1339.1649792996573</v>
      </c>
      <c r="AN2819">
        <f>AF2819/'Totals and Drop Down Lists'!AB$6*Inputs!J$37</f>
        <v>957.92127073654751</v>
      </c>
      <c r="AO2819">
        <f>AG2819/'Totals and Drop Down Lists'!AC$6*Inputs!K$37</f>
        <v>1713.3690084764289</v>
      </c>
      <c r="AP2819">
        <f>AH2819/'Totals and Drop Down Lists'!AD$6*Inputs!L$37</f>
        <v>2064.6558239160881</v>
      </c>
      <c r="AQ2819">
        <f>IF(OR($D2819="51",$D2819="52",$D2819="61"),(AA2819/'Totals and Drop Down Lists'!W$4)*Inputs!E$38,0)</f>
        <v>0</v>
      </c>
      <c r="AR2819">
        <f>IF(OR($D2819="51",$D2819="52",$D2819="61"),(AB2819/'Totals and Drop Down Lists'!X$4)*Inputs!F$38,0)</f>
        <v>0</v>
      </c>
      <c r="AS2819">
        <f>IF(OR($D2819="51",$D2819="52",$D2819="61"),(AC2819/'Totals and Drop Down Lists'!Y$4)*Inputs!G$38,0)</f>
        <v>0</v>
      </c>
      <c r="AT2819">
        <f>IF(OR($D2819="51",$D2819="52",$D2819="61"),(AD2819/'Totals and Drop Down Lists'!Z$4)*Inputs!H$38,0)</f>
        <v>0</v>
      </c>
      <c r="AU2819">
        <f>IF(OR($D2819="51",$D2819="52",$D2819="61"),(AE2819/'Totals and Drop Down Lists'!AA$4)*Inputs!I$38,0)</f>
        <v>0</v>
      </c>
      <c r="AV2819">
        <f>IF(OR($D2819="51",$D2819="52",$D2819="61"),(AF2819/'Totals and Drop Down Lists'!AB$4)*Inputs!J$38,0)</f>
        <v>0</v>
      </c>
      <c r="AW2819">
        <f>IF(OR($D2819="51",$D2819="52",$D2819="61"),(AG2819/'Totals and Drop Down Lists'!AC$4)*Inputs!K$38,0)</f>
        <v>0</v>
      </c>
      <c r="AX2819">
        <f>IF(OR($D2819="51",$D2819="52",$D2819="61"),(AH2819/'Totals and Drop Down Lists'!AD$4)*Inputs!L$38,0)</f>
        <v>0</v>
      </c>
      <c r="AY2819">
        <f>IF(OR($D2819="51",$D2819="52",$D2819="61"),0,(AA2819/'Totals and Drop Down Lists'!W$5)*Inputs!E$39)</f>
        <v>0</v>
      </c>
      <c r="AZ2819">
        <f>IF(OR($D2819="51",$D2819="52",$D2819="61"),0,(AB2819/'Totals and Drop Down Lists'!X$5)*Inputs!F$39)</f>
        <v>0</v>
      </c>
      <c r="BA2819">
        <f>IF(OR($D2819="51",$D2819="52",$D2819="61"),0,(AC2819/'Totals and Drop Down Lists'!Y$5)*Inputs!G$39)</f>
        <v>0</v>
      </c>
      <c r="BB2819">
        <f>IF(OR($D2819="51",$D2819="52",$D2819="61"),0,(AD2819/'Totals and Drop Down Lists'!Z$5)*Inputs!H$39)</f>
        <v>0</v>
      </c>
      <c r="BC2819">
        <f>IF(OR($D2819="51",$D2819="52",$D2819="61"),0,(AE2819/'Totals and Drop Down Lists'!AA$5)*Inputs!I$39)</f>
        <v>0</v>
      </c>
      <c r="BD2819">
        <f>IF(OR($D2819="51",$D2819="52",$D2819="61"),0,(AF2819/'Totals and Drop Down Lists'!AB$5)*Inputs!J$39)</f>
        <v>0</v>
      </c>
      <c r="BE2819">
        <f>IF(OR($D2819="51",$D2819="52",$D2819="61"),0,(AG2819/'Totals and Drop Down Lists'!AC$5)*Inputs!K$39)</f>
        <v>0</v>
      </c>
      <c r="BF2819">
        <f>IF(OR($D2819="51",$D2819="52",$D2819="61"),0,(AH2819/'Totals and Drop Down Lists'!AD$5)*Inputs!L$39)</f>
        <v>0</v>
      </c>
      <c r="BG2819" s="10">
        <f t="shared" si="397"/>
        <v>20726.822054447202</v>
      </c>
    </row>
    <row r="2820" spans="1:59" ht="28.8">
      <c r="A2820" s="1" t="s">
        <v>7630</v>
      </c>
      <c r="B2820" s="1" t="s">
        <v>5827</v>
      </c>
      <c r="C2820" s="1" t="s">
        <v>5837</v>
      </c>
      <c r="D2820" s="1" t="s">
        <v>25</v>
      </c>
      <c r="E2820" s="1" t="s">
        <v>5838</v>
      </c>
      <c r="F2820" s="2">
        <v>27410</v>
      </c>
      <c r="G2820" s="2">
        <v>126</v>
      </c>
      <c r="H2820" s="2">
        <v>3</v>
      </c>
      <c r="I2820" s="2">
        <v>5140</v>
      </c>
      <c r="J2820" s="2">
        <v>10294</v>
      </c>
      <c r="K2820" s="2">
        <v>2733</v>
      </c>
      <c r="L2820" s="2">
        <v>92</v>
      </c>
      <c r="M2820" s="2">
        <v>16</v>
      </c>
      <c r="N2820" s="2">
        <v>0</v>
      </c>
      <c r="O2820" s="2">
        <v>45</v>
      </c>
      <c r="P2820" s="2">
        <v>22</v>
      </c>
      <c r="Q2820" s="2">
        <v>21</v>
      </c>
      <c r="R2820" s="2">
        <v>712</v>
      </c>
      <c r="S2820" s="2">
        <v>1323900</v>
      </c>
      <c r="T2820" s="2">
        <v>84378900</v>
      </c>
      <c r="U2820" s="2">
        <v>771</v>
      </c>
      <c r="V2820" s="2">
        <v>147</v>
      </c>
      <c r="W2820" s="2">
        <v>55</v>
      </c>
      <c r="X2820" s="2">
        <v>531</v>
      </c>
      <c r="Y2820" s="2">
        <v>20</v>
      </c>
      <c r="Z2820" s="2">
        <v>210</v>
      </c>
      <c r="AA2820" s="9">
        <f t="shared" si="398"/>
        <v>27410</v>
      </c>
      <c r="AB2820" s="9">
        <f t="shared" si="399"/>
        <v>5011</v>
      </c>
      <c r="AC2820" s="9">
        <f t="shared" si="400"/>
        <v>908</v>
      </c>
      <c r="AD2820" s="9">
        <f t="shared" si="401"/>
        <v>712</v>
      </c>
      <c r="AE2820" s="44">
        <f t="shared" si="402"/>
        <v>5.0674664891856853E-5</v>
      </c>
      <c r="AF2820" s="9">
        <f t="shared" si="403"/>
        <v>329</v>
      </c>
      <c r="AG2820" s="9">
        <f t="shared" si="396"/>
        <v>230</v>
      </c>
      <c r="AH2820" s="44">
        <f t="shared" si="404"/>
        <v>2.2721363523083809E-5</v>
      </c>
      <c r="AI2820">
        <f>AA2820/'Totals and Drop Down Lists'!W$6*Inputs!E$37</f>
        <v>24864.718559977689</v>
      </c>
      <c r="AJ2820">
        <f>AB2820/'Totals and Drop Down Lists'!X$6*Inputs!F$37</f>
        <v>16488.130172794914</v>
      </c>
      <c r="AK2820">
        <f>AC2820/'Totals and Drop Down Lists'!Y$6*Inputs!G$37</f>
        <v>5985.8427099748005</v>
      </c>
      <c r="AL2820">
        <f>AD2820/'Totals and Drop Down Lists'!Z$6*Inputs!H$37</f>
        <v>5708.4609042356497</v>
      </c>
      <c r="AM2820">
        <f>AE2820/'Totals and Drop Down Lists'!AA$6*Inputs!I$37</f>
        <v>6308.4561120170019</v>
      </c>
      <c r="AN2820">
        <f>AF2820/'Totals and Drop Down Lists'!AB$6*Inputs!J$37</f>
        <v>6565.7520431734201</v>
      </c>
      <c r="AO2820">
        <f>AG2820/'Totals and Drop Down Lists'!AC$6*Inputs!K$37</f>
        <v>4283.4225211910725</v>
      </c>
      <c r="AP2820">
        <f>AH2820/'Totals and Drop Down Lists'!AD$6*Inputs!L$37</f>
        <v>5347.0164113735291</v>
      </c>
      <c r="AQ2820">
        <f>IF(OR($D2820="51",$D2820="52",$D2820="61"),(AA2820/'Totals and Drop Down Lists'!W$4)*Inputs!E$38,0)</f>
        <v>0</v>
      </c>
      <c r="AR2820">
        <f>IF(OR($D2820="51",$D2820="52",$D2820="61"),(AB2820/'Totals and Drop Down Lists'!X$4)*Inputs!F$38,0)</f>
        <v>0</v>
      </c>
      <c r="AS2820">
        <f>IF(OR($D2820="51",$D2820="52",$D2820="61"),(AC2820/'Totals and Drop Down Lists'!Y$4)*Inputs!G$38,0)</f>
        <v>0</v>
      </c>
      <c r="AT2820">
        <f>IF(OR($D2820="51",$D2820="52",$D2820="61"),(AD2820/'Totals and Drop Down Lists'!Z$4)*Inputs!H$38,0)</f>
        <v>0</v>
      </c>
      <c r="AU2820">
        <f>IF(OR($D2820="51",$D2820="52",$D2820="61"),(AE2820/'Totals and Drop Down Lists'!AA$4)*Inputs!I$38,0)</f>
        <v>0</v>
      </c>
      <c r="AV2820">
        <f>IF(OR($D2820="51",$D2820="52",$D2820="61"),(AF2820/'Totals and Drop Down Lists'!AB$4)*Inputs!J$38,0)</f>
        <v>0</v>
      </c>
      <c r="AW2820">
        <f>IF(OR($D2820="51",$D2820="52",$D2820="61"),(AG2820/'Totals and Drop Down Lists'!AC$4)*Inputs!K$38,0)</f>
        <v>0</v>
      </c>
      <c r="AX2820">
        <f>IF(OR($D2820="51",$D2820="52",$D2820="61"),(AH2820/'Totals and Drop Down Lists'!AD$4)*Inputs!L$38,0)</f>
        <v>0</v>
      </c>
      <c r="AY2820">
        <f>IF(OR($D2820="51",$D2820="52",$D2820="61"),0,(AA2820/'Totals and Drop Down Lists'!W$5)*Inputs!E$39)</f>
        <v>0</v>
      </c>
      <c r="AZ2820">
        <f>IF(OR($D2820="51",$D2820="52",$D2820="61"),0,(AB2820/'Totals and Drop Down Lists'!X$5)*Inputs!F$39)</f>
        <v>0</v>
      </c>
      <c r="BA2820">
        <f>IF(OR($D2820="51",$D2820="52",$D2820="61"),0,(AC2820/'Totals and Drop Down Lists'!Y$5)*Inputs!G$39)</f>
        <v>0</v>
      </c>
      <c r="BB2820">
        <f>IF(OR($D2820="51",$D2820="52",$D2820="61"),0,(AD2820/'Totals and Drop Down Lists'!Z$5)*Inputs!H$39)</f>
        <v>0</v>
      </c>
      <c r="BC2820">
        <f>IF(OR($D2820="51",$D2820="52",$D2820="61"),0,(AE2820/'Totals and Drop Down Lists'!AA$5)*Inputs!I$39)</f>
        <v>0</v>
      </c>
      <c r="BD2820">
        <f>IF(OR($D2820="51",$D2820="52",$D2820="61"),0,(AF2820/'Totals and Drop Down Lists'!AB$5)*Inputs!J$39)</f>
        <v>0</v>
      </c>
      <c r="BE2820">
        <f>IF(OR($D2820="51",$D2820="52",$D2820="61"),0,(AG2820/'Totals and Drop Down Lists'!AC$5)*Inputs!K$39)</f>
        <v>0</v>
      </c>
      <c r="BF2820">
        <f>IF(OR($D2820="51",$D2820="52",$D2820="61"),0,(AH2820/'Totals and Drop Down Lists'!AD$5)*Inputs!L$39)</f>
        <v>0</v>
      </c>
      <c r="BG2820" s="10">
        <f t="shared" si="397"/>
        <v>75551.799434738074</v>
      </c>
    </row>
    <row r="2821" spans="1:59" ht="28.8">
      <c r="A2821" s="1" t="s">
        <v>7630</v>
      </c>
      <c r="B2821" s="1" t="s">
        <v>5827</v>
      </c>
      <c r="C2821" s="1" t="s">
        <v>1615</v>
      </c>
      <c r="D2821" s="1" t="s">
        <v>25</v>
      </c>
      <c r="E2821" s="1" t="s">
        <v>5839</v>
      </c>
      <c r="F2821" s="2">
        <v>52855</v>
      </c>
      <c r="G2821" s="2">
        <v>523</v>
      </c>
      <c r="H2821" s="2">
        <v>10</v>
      </c>
      <c r="I2821" s="2">
        <v>7239</v>
      </c>
      <c r="J2821" s="2">
        <v>19762</v>
      </c>
      <c r="K2821" s="2">
        <v>4684</v>
      </c>
      <c r="L2821" s="2">
        <v>186</v>
      </c>
      <c r="M2821" s="2">
        <v>29</v>
      </c>
      <c r="N2821" s="2">
        <v>0</v>
      </c>
      <c r="O2821" s="2">
        <v>175</v>
      </c>
      <c r="P2821" s="2">
        <v>12</v>
      </c>
      <c r="Q2821" s="2">
        <v>38</v>
      </c>
      <c r="R2821" s="2">
        <v>2519</v>
      </c>
      <c r="S2821" s="2">
        <v>2561700</v>
      </c>
      <c r="T2821" s="2">
        <v>174519500</v>
      </c>
      <c r="U2821" s="2">
        <v>246</v>
      </c>
      <c r="V2821" s="2">
        <v>410</v>
      </c>
      <c r="W2821" s="2">
        <v>93</v>
      </c>
      <c r="X2821" s="2">
        <v>1224</v>
      </c>
      <c r="Y2821" s="2">
        <v>150</v>
      </c>
      <c r="Z2821" s="2">
        <v>687</v>
      </c>
      <c r="AA2821" s="9">
        <f t="shared" si="398"/>
        <v>52855</v>
      </c>
      <c r="AB2821" s="9">
        <f t="shared" si="399"/>
        <v>6706</v>
      </c>
      <c r="AC2821" s="9">
        <f t="shared" si="400"/>
        <v>2959</v>
      </c>
      <c r="AD2821" s="9">
        <f t="shared" si="401"/>
        <v>2519</v>
      </c>
      <c r="AE2821" s="44">
        <f t="shared" si="402"/>
        <v>7.7535155779454002E-5</v>
      </c>
      <c r="AF2821" s="9">
        <f t="shared" si="403"/>
        <v>721</v>
      </c>
      <c r="AG2821" s="9">
        <f t="shared" si="396"/>
        <v>837</v>
      </c>
      <c r="AH2821" s="44">
        <f t="shared" si="404"/>
        <v>7.381804442220439E-5</v>
      </c>
      <c r="AI2821">
        <f>AA2821/'Totals and Drop Down Lists'!W$6*Inputs!E$37</f>
        <v>47946.906219905912</v>
      </c>
      <c r="AJ2821">
        <f>AB2821/'Totals and Drop Down Lists'!X$6*Inputs!F$37</f>
        <v>22065.33644756789</v>
      </c>
      <c r="AK2821">
        <f>AC2821/'Totals and Drop Down Lists'!Y$6*Inputs!G$37</f>
        <v>19506.727509708628</v>
      </c>
      <c r="AL2821">
        <f>AD2821/'Totals and Drop Down Lists'!Z$6*Inputs!H$37</f>
        <v>20196.085699114607</v>
      </c>
      <c r="AM2821">
        <f>AE2821/'Totals and Drop Down Lists'!AA$6*Inputs!I$37</f>
        <v>9652.3011729217596</v>
      </c>
      <c r="AN2821">
        <f>AF2821/'Totals and Drop Down Lists'!AB$6*Inputs!J$37</f>
        <v>14388.775754188558</v>
      </c>
      <c r="AO2821">
        <f>AG2821/'Totals and Drop Down Lists'!AC$6*Inputs!K$37</f>
        <v>15587.933261899685</v>
      </c>
      <c r="AP2821">
        <f>AH2821/'Totals and Drop Down Lists'!AD$6*Inputs!L$37</f>
        <v>17371.593680107468</v>
      </c>
      <c r="AQ2821">
        <f>IF(OR($D2821="51",$D2821="52",$D2821="61"),(AA2821/'Totals and Drop Down Lists'!W$4)*Inputs!E$38,0)</f>
        <v>0</v>
      </c>
      <c r="AR2821">
        <f>IF(OR($D2821="51",$D2821="52",$D2821="61"),(AB2821/'Totals and Drop Down Lists'!X$4)*Inputs!F$38,0)</f>
        <v>0</v>
      </c>
      <c r="AS2821">
        <f>IF(OR($D2821="51",$D2821="52",$D2821="61"),(AC2821/'Totals and Drop Down Lists'!Y$4)*Inputs!G$38,0)</f>
        <v>0</v>
      </c>
      <c r="AT2821">
        <f>IF(OR($D2821="51",$D2821="52",$D2821="61"),(AD2821/'Totals and Drop Down Lists'!Z$4)*Inputs!H$38,0)</f>
        <v>0</v>
      </c>
      <c r="AU2821">
        <f>IF(OR($D2821="51",$D2821="52",$D2821="61"),(AE2821/'Totals and Drop Down Lists'!AA$4)*Inputs!I$38,0)</f>
        <v>0</v>
      </c>
      <c r="AV2821">
        <f>IF(OR($D2821="51",$D2821="52",$D2821="61"),(AF2821/'Totals and Drop Down Lists'!AB$4)*Inputs!J$38,0)</f>
        <v>0</v>
      </c>
      <c r="AW2821">
        <f>IF(OR($D2821="51",$D2821="52",$D2821="61"),(AG2821/'Totals and Drop Down Lists'!AC$4)*Inputs!K$38,0)</f>
        <v>0</v>
      </c>
      <c r="AX2821">
        <f>IF(OR($D2821="51",$D2821="52",$D2821="61"),(AH2821/'Totals and Drop Down Lists'!AD$4)*Inputs!L$38,0)</f>
        <v>0</v>
      </c>
      <c r="AY2821">
        <f>IF(OR($D2821="51",$D2821="52",$D2821="61"),0,(AA2821/'Totals and Drop Down Lists'!W$5)*Inputs!E$39)</f>
        <v>0</v>
      </c>
      <c r="AZ2821">
        <f>IF(OR($D2821="51",$D2821="52",$D2821="61"),0,(AB2821/'Totals and Drop Down Lists'!X$5)*Inputs!F$39)</f>
        <v>0</v>
      </c>
      <c r="BA2821">
        <f>IF(OR($D2821="51",$D2821="52",$D2821="61"),0,(AC2821/'Totals and Drop Down Lists'!Y$5)*Inputs!G$39)</f>
        <v>0</v>
      </c>
      <c r="BB2821">
        <f>IF(OR($D2821="51",$D2821="52",$D2821="61"),0,(AD2821/'Totals and Drop Down Lists'!Z$5)*Inputs!H$39)</f>
        <v>0</v>
      </c>
      <c r="BC2821">
        <f>IF(OR($D2821="51",$D2821="52",$D2821="61"),0,(AE2821/'Totals and Drop Down Lists'!AA$5)*Inputs!I$39)</f>
        <v>0</v>
      </c>
      <c r="BD2821">
        <f>IF(OR($D2821="51",$D2821="52",$D2821="61"),0,(AF2821/'Totals and Drop Down Lists'!AB$5)*Inputs!J$39)</f>
        <v>0</v>
      </c>
      <c r="BE2821">
        <f>IF(OR($D2821="51",$D2821="52",$D2821="61"),0,(AG2821/'Totals and Drop Down Lists'!AC$5)*Inputs!K$39)</f>
        <v>0</v>
      </c>
      <c r="BF2821">
        <f>IF(OR($D2821="51",$D2821="52",$D2821="61"),0,(AH2821/'Totals and Drop Down Lists'!AD$5)*Inputs!L$39)</f>
        <v>0</v>
      </c>
      <c r="BG2821" s="10">
        <f t="shared" si="397"/>
        <v>166715.65974541451</v>
      </c>
    </row>
    <row r="2822" spans="1:59" ht="28.8">
      <c r="A2822" s="1" t="s">
        <v>7630</v>
      </c>
      <c r="B2822" s="1" t="s">
        <v>5827</v>
      </c>
      <c r="C2822" s="1" t="s">
        <v>5840</v>
      </c>
      <c r="D2822" s="1" t="s">
        <v>25</v>
      </c>
      <c r="E2822" s="1" t="s">
        <v>5841</v>
      </c>
      <c r="F2822" s="2">
        <v>6178</v>
      </c>
      <c r="G2822" s="2">
        <v>32</v>
      </c>
      <c r="H2822" s="2">
        <v>0</v>
      </c>
      <c r="I2822" s="2">
        <v>499</v>
      </c>
      <c r="J2822" s="2">
        <v>2246</v>
      </c>
      <c r="K2822" s="2">
        <v>742</v>
      </c>
      <c r="L2822" s="2">
        <v>13</v>
      </c>
      <c r="M2822" s="2">
        <v>0</v>
      </c>
      <c r="N2822" s="2">
        <v>0</v>
      </c>
      <c r="O2822" s="2">
        <v>51</v>
      </c>
      <c r="P2822" s="2">
        <v>0</v>
      </c>
      <c r="Q2822" s="2">
        <v>0</v>
      </c>
      <c r="R2822" s="2">
        <v>577</v>
      </c>
      <c r="S2822" s="2">
        <v>333600</v>
      </c>
      <c r="T2822" s="2">
        <v>27823100</v>
      </c>
      <c r="U2822" s="2">
        <v>30</v>
      </c>
      <c r="V2822" s="2">
        <v>65</v>
      </c>
      <c r="W2822" s="2">
        <v>20</v>
      </c>
      <c r="X2822" s="2">
        <v>150</v>
      </c>
      <c r="Y2822" s="2">
        <v>45</v>
      </c>
      <c r="Z2822" s="2">
        <v>35</v>
      </c>
      <c r="AA2822" s="9">
        <f t="shared" si="398"/>
        <v>6178</v>
      </c>
      <c r="AB2822" s="9">
        <f t="shared" si="399"/>
        <v>467</v>
      </c>
      <c r="AC2822" s="9">
        <f t="shared" si="400"/>
        <v>641</v>
      </c>
      <c r="AD2822" s="9">
        <f t="shared" si="401"/>
        <v>577</v>
      </c>
      <c r="AE2822" s="44">
        <f t="shared" si="402"/>
        <v>1.7119609122448536E-5</v>
      </c>
      <c r="AF2822" s="9">
        <f t="shared" si="403"/>
        <v>65</v>
      </c>
      <c r="AG2822" s="9">
        <f t="shared" si="396"/>
        <v>80</v>
      </c>
      <c r="AH2822" s="44">
        <f t="shared" si="404"/>
        <v>9.8341137327063304E-6</v>
      </c>
      <c r="AI2822">
        <f>AA2822/'Totals and Drop Down Lists'!W$6*Inputs!E$37</f>
        <v>5604.3134353718415</v>
      </c>
      <c r="AJ2822">
        <f>AB2822/'Totals and Drop Down Lists'!X$6*Inputs!F$37</f>
        <v>1536.6108143474803</v>
      </c>
      <c r="AK2822">
        <f>AC2822/'Totals and Drop Down Lists'!Y$6*Inputs!G$37</f>
        <v>4225.6885210284654</v>
      </c>
      <c r="AL2822">
        <f>AD2822/'Totals and Drop Down Lists'!Z$6*Inputs!H$37</f>
        <v>4626.098232786474</v>
      </c>
      <c r="AM2822">
        <f>AE2822/'Totals and Drop Down Lists'!AA$6*Inputs!I$37</f>
        <v>2131.2090180433979</v>
      </c>
      <c r="AN2822">
        <f>AF2822/'Totals and Drop Down Lists'!AB$6*Inputs!J$37</f>
        <v>1297.1850541224082</v>
      </c>
      <c r="AO2822">
        <f>AG2822/'Totals and Drop Down Lists'!AC$6*Inputs!K$37</f>
        <v>1489.8860943273296</v>
      </c>
      <c r="AP2822">
        <f>AH2822/'Totals and Drop Down Lists'!AD$6*Inputs!L$37</f>
        <v>2314.2610903026389</v>
      </c>
      <c r="AQ2822">
        <f>IF(OR($D2822="51",$D2822="52",$D2822="61"),(AA2822/'Totals and Drop Down Lists'!W$4)*Inputs!E$38,0)</f>
        <v>0</v>
      </c>
      <c r="AR2822">
        <f>IF(OR($D2822="51",$D2822="52",$D2822="61"),(AB2822/'Totals and Drop Down Lists'!X$4)*Inputs!F$38,0)</f>
        <v>0</v>
      </c>
      <c r="AS2822">
        <f>IF(OR($D2822="51",$D2822="52",$D2822="61"),(AC2822/'Totals and Drop Down Lists'!Y$4)*Inputs!G$38,0)</f>
        <v>0</v>
      </c>
      <c r="AT2822">
        <f>IF(OR($D2822="51",$D2822="52",$D2822="61"),(AD2822/'Totals and Drop Down Lists'!Z$4)*Inputs!H$38,0)</f>
        <v>0</v>
      </c>
      <c r="AU2822">
        <f>IF(OR($D2822="51",$D2822="52",$D2822="61"),(AE2822/'Totals and Drop Down Lists'!AA$4)*Inputs!I$38,0)</f>
        <v>0</v>
      </c>
      <c r="AV2822">
        <f>IF(OR($D2822="51",$D2822="52",$D2822="61"),(AF2822/'Totals and Drop Down Lists'!AB$4)*Inputs!J$38,0)</f>
        <v>0</v>
      </c>
      <c r="AW2822">
        <f>IF(OR($D2822="51",$D2822="52",$D2822="61"),(AG2822/'Totals and Drop Down Lists'!AC$4)*Inputs!K$38,0)</f>
        <v>0</v>
      </c>
      <c r="AX2822">
        <f>IF(OR($D2822="51",$D2822="52",$D2822="61"),(AH2822/'Totals and Drop Down Lists'!AD$4)*Inputs!L$38,0)</f>
        <v>0</v>
      </c>
      <c r="AY2822">
        <f>IF(OR($D2822="51",$D2822="52",$D2822="61"),0,(AA2822/'Totals and Drop Down Lists'!W$5)*Inputs!E$39)</f>
        <v>0</v>
      </c>
      <c r="AZ2822">
        <f>IF(OR($D2822="51",$D2822="52",$D2822="61"),0,(AB2822/'Totals and Drop Down Lists'!X$5)*Inputs!F$39)</f>
        <v>0</v>
      </c>
      <c r="BA2822">
        <f>IF(OR($D2822="51",$D2822="52",$D2822="61"),0,(AC2822/'Totals and Drop Down Lists'!Y$5)*Inputs!G$39)</f>
        <v>0</v>
      </c>
      <c r="BB2822">
        <f>IF(OR($D2822="51",$D2822="52",$D2822="61"),0,(AD2822/'Totals and Drop Down Lists'!Z$5)*Inputs!H$39)</f>
        <v>0</v>
      </c>
      <c r="BC2822">
        <f>IF(OR($D2822="51",$D2822="52",$D2822="61"),0,(AE2822/'Totals and Drop Down Lists'!AA$5)*Inputs!I$39)</f>
        <v>0</v>
      </c>
      <c r="BD2822">
        <f>IF(OR($D2822="51",$D2822="52",$D2822="61"),0,(AF2822/'Totals and Drop Down Lists'!AB$5)*Inputs!J$39)</f>
        <v>0</v>
      </c>
      <c r="BE2822">
        <f>IF(OR($D2822="51",$D2822="52",$D2822="61"),0,(AG2822/'Totals and Drop Down Lists'!AC$5)*Inputs!K$39)</f>
        <v>0</v>
      </c>
      <c r="BF2822">
        <f>IF(OR($D2822="51",$D2822="52",$D2822="61"),0,(AH2822/'Totals and Drop Down Lists'!AD$5)*Inputs!L$39)</f>
        <v>0</v>
      </c>
      <c r="BG2822" s="10">
        <f t="shared" si="397"/>
        <v>23225.252260330035</v>
      </c>
    </row>
    <row r="2823" spans="1:59" ht="28.8">
      <c r="A2823" s="1" t="s">
        <v>7630</v>
      </c>
      <c r="B2823" s="1" t="s">
        <v>5827</v>
      </c>
      <c r="C2823" s="1" t="s">
        <v>5842</v>
      </c>
      <c r="D2823" s="1" t="s">
        <v>25</v>
      </c>
      <c r="E2823" s="1" t="s">
        <v>5843</v>
      </c>
      <c r="F2823" s="2">
        <v>2894</v>
      </c>
      <c r="G2823" s="2">
        <v>25</v>
      </c>
      <c r="H2823" s="2">
        <v>0</v>
      </c>
      <c r="I2823" s="2">
        <v>796</v>
      </c>
      <c r="J2823" s="2">
        <v>1106</v>
      </c>
      <c r="K2823" s="2">
        <v>387</v>
      </c>
      <c r="L2823" s="2">
        <v>0</v>
      </c>
      <c r="M2823" s="2">
        <v>5</v>
      </c>
      <c r="N2823" s="2">
        <v>0</v>
      </c>
      <c r="O2823" s="2">
        <v>3</v>
      </c>
      <c r="P2823" s="2">
        <v>0</v>
      </c>
      <c r="Q2823" s="2">
        <v>0</v>
      </c>
      <c r="R2823" s="2">
        <v>363</v>
      </c>
      <c r="S2823" s="2">
        <v>121500</v>
      </c>
      <c r="T2823" s="2">
        <v>9475600</v>
      </c>
      <c r="U2823" s="2">
        <v>31</v>
      </c>
      <c r="V2823" s="2">
        <v>25</v>
      </c>
      <c r="W2823" s="2">
        <v>20</v>
      </c>
      <c r="X2823" s="2">
        <v>80</v>
      </c>
      <c r="Y2823" s="2">
        <v>15</v>
      </c>
      <c r="Z2823" s="2">
        <v>40</v>
      </c>
      <c r="AA2823" s="9">
        <f t="shared" si="398"/>
        <v>2894</v>
      </c>
      <c r="AB2823" s="9">
        <f t="shared" si="399"/>
        <v>771</v>
      </c>
      <c r="AC2823" s="9">
        <f t="shared" si="400"/>
        <v>371</v>
      </c>
      <c r="AD2823" s="9">
        <f t="shared" si="401"/>
        <v>363</v>
      </c>
      <c r="AE2823" s="44">
        <f t="shared" si="402"/>
        <v>9.457200336635806E-6</v>
      </c>
      <c r="AF2823" s="9">
        <f t="shared" si="403"/>
        <v>35</v>
      </c>
      <c r="AG2823" s="9">
        <f t="shared" si="396"/>
        <v>55</v>
      </c>
      <c r="AH2823" s="44">
        <f t="shared" si="404"/>
        <v>7.1609330577740224E-6</v>
      </c>
      <c r="AI2823">
        <f>AA2823/'Totals and Drop Down Lists'!W$6*Inputs!E$37</f>
        <v>2625.2643382916981</v>
      </c>
      <c r="AJ2823">
        <f>AB2823/'Totals and Drop Down Lists'!X$6*Inputs!F$37</f>
        <v>2536.8885179055833</v>
      </c>
      <c r="AK2823">
        <f>AC2823/'Totals and Drop Down Lists'!Y$6*Inputs!G$37</f>
        <v>2445.7573187231837</v>
      </c>
      <c r="AL2823">
        <f>AD2823/'Totals and Drop Down Lists'!Z$6*Inputs!H$37</f>
        <v>2910.3529610077817</v>
      </c>
      <c r="AM2823">
        <f>AE2823/'Totals and Drop Down Lists'!AA$6*Inputs!I$37</f>
        <v>1177.3207261170562</v>
      </c>
      <c r="AN2823">
        <f>AF2823/'Totals and Drop Down Lists'!AB$6*Inputs!J$37</f>
        <v>698.48425991206591</v>
      </c>
      <c r="AO2823">
        <f>AG2823/'Totals and Drop Down Lists'!AC$6*Inputs!K$37</f>
        <v>1024.296689850039</v>
      </c>
      <c r="AP2823">
        <f>AH2823/'Totals and Drop Down Lists'!AD$6*Inputs!L$37</f>
        <v>1685.1817251972802</v>
      </c>
      <c r="AQ2823">
        <f>IF(OR($D2823="51",$D2823="52",$D2823="61"),(AA2823/'Totals and Drop Down Lists'!W$4)*Inputs!E$38,0)</f>
        <v>0</v>
      </c>
      <c r="AR2823">
        <f>IF(OR($D2823="51",$D2823="52",$D2823="61"),(AB2823/'Totals and Drop Down Lists'!X$4)*Inputs!F$38,0)</f>
        <v>0</v>
      </c>
      <c r="AS2823">
        <f>IF(OR($D2823="51",$D2823="52",$D2823="61"),(AC2823/'Totals and Drop Down Lists'!Y$4)*Inputs!G$38,0)</f>
        <v>0</v>
      </c>
      <c r="AT2823">
        <f>IF(OR($D2823="51",$D2823="52",$D2823="61"),(AD2823/'Totals and Drop Down Lists'!Z$4)*Inputs!H$38,0)</f>
        <v>0</v>
      </c>
      <c r="AU2823">
        <f>IF(OR($D2823="51",$D2823="52",$D2823="61"),(AE2823/'Totals and Drop Down Lists'!AA$4)*Inputs!I$38,0)</f>
        <v>0</v>
      </c>
      <c r="AV2823">
        <f>IF(OR($D2823="51",$D2823="52",$D2823="61"),(AF2823/'Totals and Drop Down Lists'!AB$4)*Inputs!J$38,0)</f>
        <v>0</v>
      </c>
      <c r="AW2823">
        <f>IF(OR($D2823="51",$D2823="52",$D2823="61"),(AG2823/'Totals and Drop Down Lists'!AC$4)*Inputs!K$38,0)</f>
        <v>0</v>
      </c>
      <c r="AX2823">
        <f>IF(OR($D2823="51",$D2823="52",$D2823="61"),(AH2823/'Totals and Drop Down Lists'!AD$4)*Inputs!L$38,0)</f>
        <v>0</v>
      </c>
      <c r="AY2823">
        <f>IF(OR($D2823="51",$D2823="52",$D2823="61"),0,(AA2823/'Totals and Drop Down Lists'!W$5)*Inputs!E$39)</f>
        <v>0</v>
      </c>
      <c r="AZ2823">
        <f>IF(OR($D2823="51",$D2823="52",$D2823="61"),0,(AB2823/'Totals and Drop Down Lists'!X$5)*Inputs!F$39)</f>
        <v>0</v>
      </c>
      <c r="BA2823">
        <f>IF(OR($D2823="51",$D2823="52",$D2823="61"),0,(AC2823/'Totals and Drop Down Lists'!Y$5)*Inputs!G$39)</f>
        <v>0</v>
      </c>
      <c r="BB2823">
        <f>IF(OR($D2823="51",$D2823="52",$D2823="61"),0,(AD2823/'Totals and Drop Down Lists'!Z$5)*Inputs!H$39)</f>
        <v>0</v>
      </c>
      <c r="BC2823">
        <f>IF(OR($D2823="51",$D2823="52",$D2823="61"),0,(AE2823/'Totals and Drop Down Lists'!AA$5)*Inputs!I$39)</f>
        <v>0</v>
      </c>
      <c r="BD2823">
        <f>IF(OR($D2823="51",$D2823="52",$D2823="61"),0,(AF2823/'Totals and Drop Down Lists'!AB$5)*Inputs!J$39)</f>
        <v>0</v>
      </c>
      <c r="BE2823">
        <f>IF(OR($D2823="51",$D2823="52",$D2823="61"),0,(AG2823/'Totals and Drop Down Lists'!AC$5)*Inputs!K$39)</f>
        <v>0</v>
      </c>
      <c r="BF2823">
        <f>IF(OR($D2823="51",$D2823="52",$D2823="61"),0,(AH2823/'Totals and Drop Down Lists'!AD$5)*Inputs!L$39)</f>
        <v>0</v>
      </c>
      <c r="BG2823" s="10">
        <f t="shared" si="397"/>
        <v>15103.546537004686</v>
      </c>
    </row>
    <row r="2824" spans="1:59" ht="28.8">
      <c r="A2824" s="1" t="s">
        <v>7630</v>
      </c>
      <c r="B2824" s="1" t="s">
        <v>5827</v>
      </c>
      <c r="C2824" s="1" t="s">
        <v>76</v>
      </c>
      <c r="D2824" s="1" t="s">
        <v>25</v>
      </c>
      <c r="E2824" s="1" t="s">
        <v>5844</v>
      </c>
      <c r="F2824" s="2">
        <v>26280</v>
      </c>
      <c r="G2824" s="2">
        <v>210</v>
      </c>
      <c r="H2824" s="2">
        <v>27</v>
      </c>
      <c r="I2824" s="2">
        <v>4164</v>
      </c>
      <c r="J2824" s="2">
        <v>10455</v>
      </c>
      <c r="K2824" s="2">
        <v>3996</v>
      </c>
      <c r="L2824" s="2">
        <v>64</v>
      </c>
      <c r="M2824" s="2">
        <v>19</v>
      </c>
      <c r="N2824" s="2">
        <v>36</v>
      </c>
      <c r="O2824" s="2">
        <v>181</v>
      </c>
      <c r="P2824" s="2">
        <v>70</v>
      </c>
      <c r="Q2824" s="2">
        <v>3</v>
      </c>
      <c r="R2824" s="2">
        <v>1319</v>
      </c>
      <c r="S2824" s="2">
        <v>2617000</v>
      </c>
      <c r="T2824" s="2">
        <v>174543000</v>
      </c>
      <c r="U2824" s="2">
        <v>238</v>
      </c>
      <c r="V2824" s="2">
        <v>254</v>
      </c>
      <c r="W2824" s="2">
        <v>45</v>
      </c>
      <c r="X2824" s="2">
        <v>868</v>
      </c>
      <c r="Y2824" s="2">
        <v>173</v>
      </c>
      <c r="Z2824" s="2">
        <v>468</v>
      </c>
      <c r="AA2824" s="9">
        <f t="shared" si="398"/>
        <v>26280</v>
      </c>
      <c r="AB2824" s="9">
        <f t="shared" si="399"/>
        <v>3927</v>
      </c>
      <c r="AC2824" s="9">
        <f t="shared" si="400"/>
        <v>1692</v>
      </c>
      <c r="AD2824" s="9">
        <f t="shared" si="401"/>
        <v>1319</v>
      </c>
      <c r="AE2824" s="44">
        <f t="shared" si="402"/>
        <v>1.0666518916568797E-4</v>
      </c>
      <c r="AF2824" s="9">
        <f t="shared" si="403"/>
        <v>569</v>
      </c>
      <c r="AG2824" s="9">
        <f t="shared" si="396"/>
        <v>641</v>
      </c>
      <c r="AH2824" s="44">
        <f t="shared" si="404"/>
        <v>9.1161310168477521E-5</v>
      </c>
      <c r="AI2824">
        <f>AA2824/'Totals and Drop Down Lists'!W$6*Inputs!E$37</f>
        <v>23839.649899898348</v>
      </c>
      <c r="AJ2824">
        <f>AB2824/'Totals and Drop Down Lists'!X$6*Inputs!F$37</f>
        <v>12921.350466686416</v>
      </c>
      <c r="AK2824">
        <f>AC2824/'Totals and Drop Down Lists'!Y$6*Inputs!G$37</f>
        <v>11154.235534446434</v>
      </c>
      <c r="AL2824">
        <f>AD2824/'Totals and Drop Down Lists'!Z$6*Inputs!H$37</f>
        <v>10575.08417512194</v>
      </c>
      <c r="AM2824">
        <f>AE2824/'Totals and Drop Down Lists'!AA$6*Inputs!I$37</f>
        <v>13278.680105092599</v>
      </c>
      <c r="AN2824">
        <f>AF2824/'Totals and Drop Down Lists'!AB$6*Inputs!J$37</f>
        <v>11355.358396856158</v>
      </c>
      <c r="AO2824">
        <f>AG2824/'Totals and Drop Down Lists'!AC$6*Inputs!K$37</f>
        <v>11937.712330797727</v>
      </c>
      <c r="AP2824">
        <f>AH2824/'Totals and Drop Down Lists'!AD$6*Inputs!L$37</f>
        <v>21452.982830803503</v>
      </c>
      <c r="AQ2824">
        <f>IF(OR($D2824="51",$D2824="52",$D2824="61"),(AA2824/'Totals and Drop Down Lists'!W$4)*Inputs!E$38,0)</f>
        <v>0</v>
      </c>
      <c r="AR2824">
        <f>IF(OR($D2824="51",$D2824="52",$D2824="61"),(AB2824/'Totals and Drop Down Lists'!X$4)*Inputs!F$38,0)</f>
        <v>0</v>
      </c>
      <c r="AS2824">
        <f>IF(OR($D2824="51",$D2824="52",$D2824="61"),(AC2824/'Totals and Drop Down Lists'!Y$4)*Inputs!G$38,0)</f>
        <v>0</v>
      </c>
      <c r="AT2824">
        <f>IF(OR($D2824="51",$D2824="52",$D2824="61"),(AD2824/'Totals and Drop Down Lists'!Z$4)*Inputs!H$38,0)</f>
        <v>0</v>
      </c>
      <c r="AU2824">
        <f>IF(OR($D2824="51",$D2824="52",$D2824="61"),(AE2824/'Totals and Drop Down Lists'!AA$4)*Inputs!I$38,0)</f>
        <v>0</v>
      </c>
      <c r="AV2824">
        <f>IF(OR($D2824="51",$D2824="52",$D2824="61"),(AF2824/'Totals and Drop Down Lists'!AB$4)*Inputs!J$38,0)</f>
        <v>0</v>
      </c>
      <c r="AW2824">
        <f>IF(OR($D2824="51",$D2824="52",$D2824="61"),(AG2824/'Totals and Drop Down Lists'!AC$4)*Inputs!K$38,0)</f>
        <v>0</v>
      </c>
      <c r="AX2824">
        <f>IF(OR($D2824="51",$D2824="52",$D2824="61"),(AH2824/'Totals and Drop Down Lists'!AD$4)*Inputs!L$38,0)</f>
        <v>0</v>
      </c>
      <c r="AY2824">
        <f>IF(OR($D2824="51",$D2824="52",$D2824="61"),0,(AA2824/'Totals and Drop Down Lists'!W$5)*Inputs!E$39)</f>
        <v>0</v>
      </c>
      <c r="AZ2824">
        <f>IF(OR($D2824="51",$D2824="52",$D2824="61"),0,(AB2824/'Totals and Drop Down Lists'!X$5)*Inputs!F$39)</f>
        <v>0</v>
      </c>
      <c r="BA2824">
        <f>IF(OR($D2824="51",$D2824="52",$D2824="61"),0,(AC2824/'Totals and Drop Down Lists'!Y$5)*Inputs!G$39)</f>
        <v>0</v>
      </c>
      <c r="BB2824">
        <f>IF(OR($D2824="51",$D2824="52",$D2824="61"),0,(AD2824/'Totals and Drop Down Lists'!Z$5)*Inputs!H$39)</f>
        <v>0</v>
      </c>
      <c r="BC2824">
        <f>IF(OR($D2824="51",$D2824="52",$D2824="61"),0,(AE2824/'Totals and Drop Down Lists'!AA$5)*Inputs!I$39)</f>
        <v>0</v>
      </c>
      <c r="BD2824">
        <f>IF(OR($D2824="51",$D2824="52",$D2824="61"),0,(AF2824/'Totals and Drop Down Lists'!AB$5)*Inputs!J$39)</f>
        <v>0</v>
      </c>
      <c r="BE2824">
        <f>IF(OR($D2824="51",$D2824="52",$D2824="61"),0,(AG2824/'Totals and Drop Down Lists'!AC$5)*Inputs!K$39)</f>
        <v>0</v>
      </c>
      <c r="BF2824">
        <f>IF(OR($D2824="51",$D2824="52",$D2824="61"),0,(AH2824/'Totals and Drop Down Lists'!AD$5)*Inputs!L$39)</f>
        <v>0</v>
      </c>
      <c r="BG2824" s="10">
        <f t="shared" si="397"/>
        <v>116515.05373970313</v>
      </c>
    </row>
    <row r="2825" spans="1:59" ht="28.8">
      <c r="A2825" s="1" t="s">
        <v>7630</v>
      </c>
      <c r="B2825" s="1" t="s">
        <v>5827</v>
      </c>
      <c r="C2825" s="1" t="s">
        <v>438</v>
      </c>
      <c r="D2825" s="1" t="s">
        <v>25</v>
      </c>
      <c r="E2825" s="1" t="s">
        <v>5845</v>
      </c>
      <c r="F2825" s="2">
        <v>6457</v>
      </c>
      <c r="G2825" s="2">
        <v>13</v>
      </c>
      <c r="H2825" s="2">
        <v>0</v>
      </c>
      <c r="I2825" s="2">
        <v>1296</v>
      </c>
      <c r="J2825" s="2">
        <v>2456</v>
      </c>
      <c r="K2825" s="2">
        <v>610</v>
      </c>
      <c r="L2825" s="2">
        <v>33</v>
      </c>
      <c r="M2825" s="2">
        <v>0</v>
      </c>
      <c r="N2825" s="2">
        <v>0</v>
      </c>
      <c r="O2825" s="2">
        <v>14</v>
      </c>
      <c r="P2825" s="2">
        <v>15</v>
      </c>
      <c r="Q2825" s="2">
        <v>6</v>
      </c>
      <c r="R2825" s="2">
        <v>630</v>
      </c>
      <c r="S2825" s="2">
        <v>224000</v>
      </c>
      <c r="T2825" s="2">
        <v>17365800</v>
      </c>
      <c r="U2825" s="2">
        <v>66</v>
      </c>
      <c r="V2825" s="2">
        <v>92</v>
      </c>
      <c r="W2825" s="2">
        <v>54</v>
      </c>
      <c r="X2825" s="2">
        <v>162</v>
      </c>
      <c r="Y2825" s="2">
        <v>39</v>
      </c>
      <c r="Z2825" s="2">
        <v>44</v>
      </c>
      <c r="AA2825" s="9">
        <f t="shared" si="398"/>
        <v>6457</v>
      </c>
      <c r="AB2825" s="9">
        <f t="shared" si="399"/>
        <v>1283</v>
      </c>
      <c r="AC2825" s="9">
        <f t="shared" si="400"/>
        <v>698</v>
      </c>
      <c r="AD2825" s="9">
        <f t="shared" si="401"/>
        <v>630</v>
      </c>
      <c r="AE2825" s="44">
        <f t="shared" si="402"/>
        <v>1.0581009236471653E-5</v>
      </c>
      <c r="AF2825" s="9">
        <f t="shared" si="403"/>
        <v>16</v>
      </c>
      <c r="AG2825" s="9">
        <f t="shared" si="396"/>
        <v>83</v>
      </c>
      <c r="AH2825" s="44">
        <f t="shared" si="404"/>
        <v>7.6706232277876716E-6</v>
      </c>
      <c r="AI2825">
        <f>AA2825/'Totals and Drop Down Lists'!W$6*Inputs!E$37</f>
        <v>5857.4056089666528</v>
      </c>
      <c r="AJ2825">
        <f>AB2825/'Totals and Drop Down Lists'!X$6*Inputs!F$37</f>
        <v>4221.5667554771253</v>
      </c>
      <c r="AK2825">
        <f>AC2825/'Totals and Drop Down Lists'!Y$6*Inputs!G$37</f>
        <v>4601.4517748484695</v>
      </c>
      <c r="AL2825">
        <f>AD2825/'Totals and Drop Down Lists'!Z$6*Inputs!H$37</f>
        <v>5051.0258000961494</v>
      </c>
      <c r="AM2825">
        <f>AE2825/'Totals and Drop Down Lists'!AA$6*Inputs!I$37</f>
        <v>1317.2229659846116</v>
      </c>
      <c r="AN2825">
        <f>AF2825/'Totals and Drop Down Lists'!AB$6*Inputs!J$37</f>
        <v>319.30709024551589</v>
      </c>
      <c r="AO2825">
        <f>AG2825/'Totals and Drop Down Lists'!AC$6*Inputs!K$37</f>
        <v>1545.7568228646044</v>
      </c>
      <c r="AP2825">
        <f>AH2825/'Totals and Drop Down Lists'!AD$6*Inputs!L$37</f>
        <v>1805.1270665501418</v>
      </c>
      <c r="AQ2825">
        <f>IF(OR($D2825="51",$D2825="52",$D2825="61"),(AA2825/'Totals and Drop Down Lists'!W$4)*Inputs!E$38,0)</f>
        <v>0</v>
      </c>
      <c r="AR2825">
        <f>IF(OR($D2825="51",$D2825="52",$D2825="61"),(AB2825/'Totals and Drop Down Lists'!X$4)*Inputs!F$38,0)</f>
        <v>0</v>
      </c>
      <c r="AS2825">
        <f>IF(OR($D2825="51",$D2825="52",$D2825="61"),(AC2825/'Totals and Drop Down Lists'!Y$4)*Inputs!G$38,0)</f>
        <v>0</v>
      </c>
      <c r="AT2825">
        <f>IF(OR($D2825="51",$D2825="52",$D2825="61"),(AD2825/'Totals and Drop Down Lists'!Z$4)*Inputs!H$38,0)</f>
        <v>0</v>
      </c>
      <c r="AU2825">
        <f>IF(OR($D2825="51",$D2825="52",$D2825="61"),(AE2825/'Totals and Drop Down Lists'!AA$4)*Inputs!I$38,0)</f>
        <v>0</v>
      </c>
      <c r="AV2825">
        <f>IF(OR($D2825="51",$D2825="52",$D2825="61"),(AF2825/'Totals and Drop Down Lists'!AB$4)*Inputs!J$38,0)</f>
        <v>0</v>
      </c>
      <c r="AW2825">
        <f>IF(OR($D2825="51",$D2825="52",$D2825="61"),(AG2825/'Totals and Drop Down Lists'!AC$4)*Inputs!K$38,0)</f>
        <v>0</v>
      </c>
      <c r="AX2825">
        <f>IF(OR($D2825="51",$D2825="52",$D2825="61"),(AH2825/'Totals and Drop Down Lists'!AD$4)*Inputs!L$38,0)</f>
        <v>0</v>
      </c>
      <c r="AY2825">
        <f>IF(OR($D2825="51",$D2825="52",$D2825="61"),0,(AA2825/'Totals and Drop Down Lists'!W$5)*Inputs!E$39)</f>
        <v>0</v>
      </c>
      <c r="AZ2825">
        <f>IF(OR($D2825="51",$D2825="52",$D2825="61"),0,(AB2825/'Totals and Drop Down Lists'!X$5)*Inputs!F$39)</f>
        <v>0</v>
      </c>
      <c r="BA2825">
        <f>IF(OR($D2825="51",$D2825="52",$D2825="61"),0,(AC2825/'Totals and Drop Down Lists'!Y$5)*Inputs!G$39)</f>
        <v>0</v>
      </c>
      <c r="BB2825">
        <f>IF(OR($D2825="51",$D2825="52",$D2825="61"),0,(AD2825/'Totals and Drop Down Lists'!Z$5)*Inputs!H$39)</f>
        <v>0</v>
      </c>
      <c r="BC2825">
        <f>IF(OR($D2825="51",$D2825="52",$D2825="61"),0,(AE2825/'Totals and Drop Down Lists'!AA$5)*Inputs!I$39)</f>
        <v>0</v>
      </c>
      <c r="BD2825">
        <f>IF(OR($D2825="51",$D2825="52",$D2825="61"),0,(AF2825/'Totals and Drop Down Lists'!AB$5)*Inputs!J$39)</f>
        <v>0</v>
      </c>
      <c r="BE2825">
        <f>IF(OR($D2825="51",$D2825="52",$D2825="61"),0,(AG2825/'Totals and Drop Down Lists'!AC$5)*Inputs!K$39)</f>
        <v>0</v>
      </c>
      <c r="BF2825">
        <f>IF(OR($D2825="51",$D2825="52",$D2825="61"),0,(AH2825/'Totals and Drop Down Lists'!AD$5)*Inputs!L$39)</f>
        <v>0</v>
      </c>
      <c r="BG2825" s="10">
        <f t="shared" si="397"/>
        <v>24718.863885033272</v>
      </c>
    </row>
    <row r="2826" spans="1:59" ht="28.8">
      <c r="A2826" s="1" t="s">
        <v>7630</v>
      </c>
      <c r="B2826" s="1" t="s">
        <v>5827</v>
      </c>
      <c r="C2826" s="1" t="s">
        <v>864</v>
      </c>
      <c r="D2826" s="1" t="s">
        <v>25</v>
      </c>
      <c r="E2826" s="1" t="s">
        <v>5846</v>
      </c>
      <c r="F2826" s="2">
        <v>9389</v>
      </c>
      <c r="G2826" s="2">
        <v>93</v>
      </c>
      <c r="H2826" s="2">
        <v>0</v>
      </c>
      <c r="I2826" s="2">
        <v>2066</v>
      </c>
      <c r="J2826" s="2">
        <v>3886</v>
      </c>
      <c r="K2826" s="2">
        <v>1243</v>
      </c>
      <c r="L2826" s="2">
        <v>15</v>
      </c>
      <c r="M2826" s="2">
        <v>7</v>
      </c>
      <c r="N2826" s="2">
        <v>14</v>
      </c>
      <c r="O2826" s="2">
        <v>30</v>
      </c>
      <c r="P2826" s="2">
        <v>0</v>
      </c>
      <c r="Q2826" s="2">
        <v>0</v>
      </c>
      <c r="R2826" s="2">
        <v>1232</v>
      </c>
      <c r="S2826" s="2">
        <v>493700</v>
      </c>
      <c r="T2826" s="2">
        <v>36121700</v>
      </c>
      <c r="U2826" s="2">
        <v>9</v>
      </c>
      <c r="V2826" s="2">
        <v>74</v>
      </c>
      <c r="W2826" s="2">
        <v>59</v>
      </c>
      <c r="X2826" s="2">
        <v>254</v>
      </c>
      <c r="Y2826" s="2">
        <v>40</v>
      </c>
      <c r="Z2826" s="2">
        <v>143</v>
      </c>
      <c r="AA2826" s="9">
        <f t="shared" si="398"/>
        <v>9389</v>
      </c>
      <c r="AB2826" s="9">
        <f t="shared" si="399"/>
        <v>1973</v>
      </c>
      <c r="AC2826" s="9">
        <f t="shared" si="400"/>
        <v>1298</v>
      </c>
      <c r="AD2826" s="9">
        <f t="shared" si="401"/>
        <v>1232</v>
      </c>
      <c r="AE2826" s="44">
        <f t="shared" si="402"/>
        <v>2.7767401947821412E-5</v>
      </c>
      <c r="AF2826" s="9">
        <f t="shared" si="403"/>
        <v>121</v>
      </c>
      <c r="AG2826" s="9">
        <f t="shared" si="396"/>
        <v>183</v>
      </c>
      <c r="AH2826" s="44">
        <f t="shared" si="404"/>
        <v>2.1780633557698032E-5</v>
      </c>
      <c r="AI2826">
        <f>AA2826/'Totals and Drop Down Lists'!W$6*Inputs!E$37</f>
        <v>8517.1412827300464</v>
      </c>
      <c r="AJ2826">
        <f>AB2826/'Totals and Drop Down Lists'!X$6*Inputs!F$37</f>
        <v>6491.9339115793982</v>
      </c>
      <c r="AK2826">
        <f>AC2826/'Totals and Drop Down Lists'!Y$6*Inputs!G$37</f>
        <v>8556.8544466379844</v>
      </c>
      <c r="AL2826">
        <f>AD2826/'Totals and Drop Down Lists'!Z$6*Inputs!H$37</f>
        <v>9877.5615646324713</v>
      </c>
      <c r="AM2826">
        <f>AE2826/'Totals and Drop Down Lists'!AA$6*Inputs!I$37</f>
        <v>3456.7458296249256</v>
      </c>
      <c r="AN2826">
        <f>AF2826/'Totals and Drop Down Lists'!AB$6*Inputs!J$37</f>
        <v>2414.759869981714</v>
      </c>
      <c r="AO2826">
        <f>AG2826/'Totals and Drop Down Lists'!AC$6*Inputs!K$37</f>
        <v>3408.1144407737661</v>
      </c>
      <c r="AP2826">
        <f>AH2826/'Totals and Drop Down Lists'!AD$6*Inputs!L$37</f>
        <v>5125.6345141789234</v>
      </c>
      <c r="AQ2826">
        <f>IF(OR($D2826="51",$D2826="52",$D2826="61"),(AA2826/'Totals and Drop Down Lists'!W$4)*Inputs!E$38,0)</f>
        <v>0</v>
      </c>
      <c r="AR2826">
        <f>IF(OR($D2826="51",$D2826="52",$D2826="61"),(AB2826/'Totals and Drop Down Lists'!X$4)*Inputs!F$38,0)</f>
        <v>0</v>
      </c>
      <c r="AS2826">
        <f>IF(OR($D2826="51",$D2826="52",$D2826="61"),(AC2826/'Totals and Drop Down Lists'!Y$4)*Inputs!G$38,0)</f>
        <v>0</v>
      </c>
      <c r="AT2826">
        <f>IF(OR($D2826="51",$D2826="52",$D2826="61"),(AD2826/'Totals and Drop Down Lists'!Z$4)*Inputs!H$38,0)</f>
        <v>0</v>
      </c>
      <c r="AU2826">
        <f>IF(OR($D2826="51",$D2826="52",$D2826="61"),(AE2826/'Totals and Drop Down Lists'!AA$4)*Inputs!I$38,0)</f>
        <v>0</v>
      </c>
      <c r="AV2826">
        <f>IF(OR($D2826="51",$D2826="52",$D2826="61"),(AF2826/'Totals and Drop Down Lists'!AB$4)*Inputs!J$38,0)</f>
        <v>0</v>
      </c>
      <c r="AW2826">
        <f>IF(OR($D2826="51",$D2826="52",$D2826="61"),(AG2826/'Totals and Drop Down Lists'!AC$4)*Inputs!K$38,0)</f>
        <v>0</v>
      </c>
      <c r="AX2826">
        <f>IF(OR($D2826="51",$D2826="52",$D2826="61"),(AH2826/'Totals and Drop Down Lists'!AD$4)*Inputs!L$38,0)</f>
        <v>0</v>
      </c>
      <c r="AY2826">
        <f>IF(OR($D2826="51",$D2826="52",$D2826="61"),0,(AA2826/'Totals and Drop Down Lists'!W$5)*Inputs!E$39)</f>
        <v>0</v>
      </c>
      <c r="AZ2826">
        <f>IF(OR($D2826="51",$D2826="52",$D2826="61"),0,(AB2826/'Totals and Drop Down Lists'!X$5)*Inputs!F$39)</f>
        <v>0</v>
      </c>
      <c r="BA2826">
        <f>IF(OR($D2826="51",$D2826="52",$D2826="61"),0,(AC2826/'Totals and Drop Down Lists'!Y$5)*Inputs!G$39)</f>
        <v>0</v>
      </c>
      <c r="BB2826">
        <f>IF(OR($D2826="51",$D2826="52",$D2826="61"),0,(AD2826/'Totals and Drop Down Lists'!Z$5)*Inputs!H$39)</f>
        <v>0</v>
      </c>
      <c r="BC2826">
        <f>IF(OR($D2826="51",$D2826="52",$D2826="61"),0,(AE2826/'Totals and Drop Down Lists'!AA$5)*Inputs!I$39)</f>
        <v>0</v>
      </c>
      <c r="BD2826">
        <f>IF(OR($D2826="51",$D2826="52",$D2826="61"),0,(AF2826/'Totals and Drop Down Lists'!AB$5)*Inputs!J$39)</f>
        <v>0</v>
      </c>
      <c r="BE2826">
        <f>IF(OR($D2826="51",$D2826="52",$D2826="61"),0,(AG2826/'Totals and Drop Down Lists'!AC$5)*Inputs!K$39)</f>
        <v>0</v>
      </c>
      <c r="BF2826">
        <f>IF(OR($D2826="51",$D2826="52",$D2826="61"),0,(AH2826/'Totals and Drop Down Lists'!AD$5)*Inputs!L$39)</f>
        <v>0</v>
      </c>
      <c r="BG2826" s="10">
        <f t="shared" si="397"/>
        <v>47848.745860139228</v>
      </c>
    </row>
    <row r="2827" spans="1:59" ht="28.8">
      <c r="A2827" s="1" t="s">
        <v>7630</v>
      </c>
      <c r="B2827" s="1" t="s">
        <v>5827</v>
      </c>
      <c r="C2827" s="1" t="s">
        <v>5847</v>
      </c>
      <c r="D2827" s="1" t="s">
        <v>25</v>
      </c>
      <c r="E2827" s="1" t="s">
        <v>5848</v>
      </c>
      <c r="F2827" s="2">
        <v>35155</v>
      </c>
      <c r="G2827" s="2">
        <v>325</v>
      </c>
      <c r="H2827" s="2">
        <v>14</v>
      </c>
      <c r="I2827" s="2">
        <v>4044</v>
      </c>
      <c r="J2827" s="2">
        <v>12749</v>
      </c>
      <c r="K2827" s="2">
        <v>2319</v>
      </c>
      <c r="L2827" s="2">
        <v>185</v>
      </c>
      <c r="M2827" s="2">
        <v>42</v>
      </c>
      <c r="N2827" s="2">
        <v>4</v>
      </c>
      <c r="O2827" s="2">
        <v>55</v>
      </c>
      <c r="P2827" s="2">
        <v>56</v>
      </c>
      <c r="Q2827" s="2">
        <v>0</v>
      </c>
      <c r="R2827" s="2">
        <v>667</v>
      </c>
      <c r="S2827" s="2">
        <v>1315200</v>
      </c>
      <c r="T2827" s="2">
        <v>96308600</v>
      </c>
      <c r="U2827" s="2">
        <v>227</v>
      </c>
      <c r="V2827" s="2">
        <v>154</v>
      </c>
      <c r="W2827" s="2">
        <v>121</v>
      </c>
      <c r="X2827" s="2">
        <v>513</v>
      </c>
      <c r="Y2827" s="2">
        <v>53</v>
      </c>
      <c r="Z2827" s="2">
        <v>319</v>
      </c>
      <c r="AA2827" s="9">
        <f t="shared" si="398"/>
        <v>35155</v>
      </c>
      <c r="AB2827" s="9">
        <f t="shared" si="399"/>
        <v>3705</v>
      </c>
      <c r="AC2827" s="9">
        <f t="shared" si="400"/>
        <v>1009</v>
      </c>
      <c r="AD2827" s="9">
        <f t="shared" si="401"/>
        <v>667</v>
      </c>
      <c r="AE2827" s="44">
        <f t="shared" si="402"/>
        <v>2.9459214463177774E-5</v>
      </c>
      <c r="AF2827" s="9">
        <f t="shared" si="403"/>
        <v>238</v>
      </c>
      <c r="AG2827" s="9">
        <f t="shared" si="396"/>
        <v>372</v>
      </c>
      <c r="AH2827" s="44">
        <f t="shared" si="404"/>
        <v>2.5177850686854143E-5</v>
      </c>
      <c r="AI2827">
        <f>AA2827/'Totals and Drop Down Lists'!W$6*Inputs!E$37</f>
        <v>31890.521013353366</v>
      </c>
      <c r="AJ2827">
        <f>AB2827/'Totals and Drop Down Lists'!X$6*Inputs!F$37</f>
        <v>12190.88451211438</v>
      </c>
      <c r="AK2827">
        <f>AC2827/'Totals and Drop Down Lists'!Y$6*Inputs!G$37</f>
        <v>6651.6688263927017</v>
      </c>
      <c r="AL2827">
        <f>AD2827/'Totals and Drop Down Lists'!Z$6*Inputs!H$37</f>
        <v>5347.6733470859244</v>
      </c>
      <c r="AM2827">
        <f>AE2827/'Totals and Drop Down Lists'!AA$6*Inputs!I$37</f>
        <v>3667.3584705898538</v>
      </c>
      <c r="AN2827">
        <f>AF2827/'Totals and Drop Down Lists'!AB$6*Inputs!J$37</f>
        <v>4749.6929674020485</v>
      </c>
      <c r="AO2827">
        <f>AG2827/'Totals and Drop Down Lists'!AC$6*Inputs!K$37</f>
        <v>6927.9703386220826</v>
      </c>
      <c r="AP2827">
        <f>AH2827/'Totals and Drop Down Lists'!AD$6*Inputs!L$37</f>
        <v>5925.101312205471</v>
      </c>
      <c r="AQ2827">
        <f>IF(OR($D2827="51",$D2827="52",$D2827="61"),(AA2827/'Totals and Drop Down Lists'!W$4)*Inputs!E$38,0)</f>
        <v>0</v>
      </c>
      <c r="AR2827">
        <f>IF(OR($D2827="51",$D2827="52",$D2827="61"),(AB2827/'Totals and Drop Down Lists'!X$4)*Inputs!F$38,0)</f>
        <v>0</v>
      </c>
      <c r="AS2827">
        <f>IF(OR($D2827="51",$D2827="52",$D2827="61"),(AC2827/'Totals and Drop Down Lists'!Y$4)*Inputs!G$38,0)</f>
        <v>0</v>
      </c>
      <c r="AT2827">
        <f>IF(OR($D2827="51",$D2827="52",$D2827="61"),(AD2827/'Totals and Drop Down Lists'!Z$4)*Inputs!H$38,0)</f>
        <v>0</v>
      </c>
      <c r="AU2827">
        <f>IF(OR($D2827="51",$D2827="52",$D2827="61"),(AE2827/'Totals and Drop Down Lists'!AA$4)*Inputs!I$38,0)</f>
        <v>0</v>
      </c>
      <c r="AV2827">
        <f>IF(OR($D2827="51",$D2827="52",$D2827="61"),(AF2827/'Totals and Drop Down Lists'!AB$4)*Inputs!J$38,0)</f>
        <v>0</v>
      </c>
      <c r="AW2827">
        <f>IF(OR($D2827="51",$D2827="52",$D2827="61"),(AG2827/'Totals and Drop Down Lists'!AC$4)*Inputs!K$38,0)</f>
        <v>0</v>
      </c>
      <c r="AX2827">
        <f>IF(OR($D2827="51",$D2827="52",$D2827="61"),(AH2827/'Totals and Drop Down Lists'!AD$4)*Inputs!L$38,0)</f>
        <v>0</v>
      </c>
      <c r="AY2827">
        <f>IF(OR($D2827="51",$D2827="52",$D2827="61"),0,(AA2827/'Totals and Drop Down Lists'!W$5)*Inputs!E$39)</f>
        <v>0</v>
      </c>
      <c r="AZ2827">
        <f>IF(OR($D2827="51",$D2827="52",$D2827="61"),0,(AB2827/'Totals and Drop Down Lists'!X$5)*Inputs!F$39)</f>
        <v>0</v>
      </c>
      <c r="BA2827">
        <f>IF(OR($D2827="51",$D2827="52",$D2827="61"),0,(AC2827/'Totals and Drop Down Lists'!Y$5)*Inputs!G$39)</f>
        <v>0</v>
      </c>
      <c r="BB2827">
        <f>IF(OR($D2827="51",$D2827="52",$D2827="61"),0,(AD2827/'Totals and Drop Down Lists'!Z$5)*Inputs!H$39)</f>
        <v>0</v>
      </c>
      <c r="BC2827">
        <f>IF(OR($D2827="51",$D2827="52",$D2827="61"),0,(AE2827/'Totals and Drop Down Lists'!AA$5)*Inputs!I$39)</f>
        <v>0</v>
      </c>
      <c r="BD2827">
        <f>IF(OR($D2827="51",$D2827="52",$D2827="61"),0,(AF2827/'Totals and Drop Down Lists'!AB$5)*Inputs!J$39)</f>
        <v>0</v>
      </c>
      <c r="BE2827">
        <f>IF(OR($D2827="51",$D2827="52",$D2827="61"),0,(AG2827/'Totals and Drop Down Lists'!AC$5)*Inputs!K$39)</f>
        <v>0</v>
      </c>
      <c r="BF2827">
        <f>IF(OR($D2827="51",$D2827="52",$D2827="61"),0,(AH2827/'Totals and Drop Down Lists'!AD$5)*Inputs!L$39)</f>
        <v>0</v>
      </c>
      <c r="BG2827" s="10">
        <f t="shared" si="397"/>
        <v>77350.870787765831</v>
      </c>
    </row>
    <row r="2828" spans="1:59" ht="28.8">
      <c r="A2828" s="1" t="s">
        <v>7630</v>
      </c>
      <c r="B2828" s="1" t="s">
        <v>5827</v>
      </c>
      <c r="C2828" s="1" t="s">
        <v>5849</v>
      </c>
      <c r="D2828" s="1" t="s">
        <v>25</v>
      </c>
      <c r="E2828" s="1" t="s">
        <v>5850</v>
      </c>
      <c r="F2828" s="2">
        <v>3713</v>
      </c>
      <c r="G2828" s="2">
        <v>6</v>
      </c>
      <c r="H2828" s="2">
        <v>0</v>
      </c>
      <c r="I2828" s="2">
        <v>484</v>
      </c>
      <c r="J2828" s="2">
        <v>1305</v>
      </c>
      <c r="K2828" s="2">
        <v>277</v>
      </c>
      <c r="L2828" s="2">
        <v>12</v>
      </c>
      <c r="M2828" s="2">
        <v>4</v>
      </c>
      <c r="N2828" s="2">
        <v>0</v>
      </c>
      <c r="O2828" s="2">
        <v>11</v>
      </c>
      <c r="P2828" s="2">
        <v>1</v>
      </c>
      <c r="Q2828" s="2">
        <v>1</v>
      </c>
      <c r="R2828" s="2">
        <v>396</v>
      </c>
      <c r="S2828" s="2">
        <v>74500</v>
      </c>
      <c r="T2828" s="2">
        <v>13011700</v>
      </c>
      <c r="U2828" s="2">
        <v>0</v>
      </c>
      <c r="V2828" s="2">
        <v>32</v>
      </c>
      <c r="W2828" s="2">
        <v>0</v>
      </c>
      <c r="X2828" s="2">
        <v>48</v>
      </c>
      <c r="Y2828" s="2">
        <v>14</v>
      </c>
      <c r="Z2828" s="2">
        <v>14</v>
      </c>
      <c r="AA2828" s="9">
        <f t="shared" si="398"/>
        <v>3713</v>
      </c>
      <c r="AB2828" s="9">
        <f t="shared" si="399"/>
        <v>478</v>
      </c>
      <c r="AC2828" s="9">
        <f t="shared" si="400"/>
        <v>425</v>
      </c>
      <c r="AD2828" s="9">
        <f t="shared" si="401"/>
        <v>396</v>
      </c>
      <c r="AE2828" s="44">
        <f t="shared" si="402"/>
        <v>4.1062445680548806E-6</v>
      </c>
      <c r="AF2828" s="9">
        <f t="shared" si="403"/>
        <v>16</v>
      </c>
      <c r="AG2828" s="9">
        <f t="shared" si="396"/>
        <v>28</v>
      </c>
      <c r="AH2828" s="44">
        <f t="shared" si="404"/>
        <v>2.2114563673438087E-6</v>
      </c>
      <c r="AI2828">
        <f>AA2828/'Totals and Drop Down Lists'!W$6*Inputs!E$37</f>
        <v>3368.2123317474343</v>
      </c>
      <c r="AJ2828">
        <f>AB2828/'Totals and Drop Down Lists'!X$6*Inputs!F$37</f>
        <v>1572.8050733578066</v>
      </c>
      <c r="AK2828">
        <f>AC2828/'Totals and Drop Down Lists'!Y$6*Inputs!G$37</f>
        <v>2801.74355918424</v>
      </c>
      <c r="AL2828">
        <f>AD2828/'Totals and Drop Down Lists'!Z$6*Inputs!H$37</f>
        <v>3174.9305029175798</v>
      </c>
      <c r="AM2828">
        <f>AE2828/'Totals and Drop Down Lists'!AA$6*Inputs!I$37</f>
        <v>511.18371868987083</v>
      </c>
      <c r="AN2828">
        <f>AF2828/'Totals and Drop Down Lists'!AB$6*Inputs!J$37</f>
        <v>319.30709024551589</v>
      </c>
      <c r="AO2828">
        <f>AG2828/'Totals and Drop Down Lists'!AC$6*Inputs!K$37</f>
        <v>521.46013301456537</v>
      </c>
      <c r="AP2828">
        <f>AH2828/'Totals and Drop Down Lists'!AD$6*Inputs!L$37</f>
        <v>520.42182579450025</v>
      </c>
      <c r="AQ2828">
        <f>IF(OR($D2828="51",$D2828="52",$D2828="61"),(AA2828/'Totals and Drop Down Lists'!W$4)*Inputs!E$38,0)</f>
        <v>0</v>
      </c>
      <c r="AR2828">
        <f>IF(OR($D2828="51",$D2828="52",$D2828="61"),(AB2828/'Totals and Drop Down Lists'!X$4)*Inputs!F$38,0)</f>
        <v>0</v>
      </c>
      <c r="AS2828">
        <f>IF(OR($D2828="51",$D2828="52",$D2828="61"),(AC2828/'Totals and Drop Down Lists'!Y$4)*Inputs!G$38,0)</f>
        <v>0</v>
      </c>
      <c r="AT2828">
        <f>IF(OR($D2828="51",$D2828="52",$D2828="61"),(AD2828/'Totals and Drop Down Lists'!Z$4)*Inputs!H$38,0)</f>
        <v>0</v>
      </c>
      <c r="AU2828">
        <f>IF(OR($D2828="51",$D2828="52",$D2828="61"),(AE2828/'Totals and Drop Down Lists'!AA$4)*Inputs!I$38,0)</f>
        <v>0</v>
      </c>
      <c r="AV2828">
        <f>IF(OR($D2828="51",$D2828="52",$D2828="61"),(AF2828/'Totals and Drop Down Lists'!AB$4)*Inputs!J$38,0)</f>
        <v>0</v>
      </c>
      <c r="AW2828">
        <f>IF(OR($D2828="51",$D2828="52",$D2828="61"),(AG2828/'Totals and Drop Down Lists'!AC$4)*Inputs!K$38,0)</f>
        <v>0</v>
      </c>
      <c r="AX2828">
        <f>IF(OR($D2828="51",$D2828="52",$D2828="61"),(AH2828/'Totals and Drop Down Lists'!AD$4)*Inputs!L$38,0)</f>
        <v>0</v>
      </c>
      <c r="AY2828">
        <f>IF(OR($D2828="51",$D2828="52",$D2828="61"),0,(AA2828/'Totals and Drop Down Lists'!W$5)*Inputs!E$39)</f>
        <v>0</v>
      </c>
      <c r="AZ2828">
        <f>IF(OR($D2828="51",$D2828="52",$D2828="61"),0,(AB2828/'Totals and Drop Down Lists'!X$5)*Inputs!F$39)</f>
        <v>0</v>
      </c>
      <c r="BA2828">
        <f>IF(OR($D2828="51",$D2828="52",$D2828="61"),0,(AC2828/'Totals and Drop Down Lists'!Y$5)*Inputs!G$39)</f>
        <v>0</v>
      </c>
      <c r="BB2828">
        <f>IF(OR($D2828="51",$D2828="52",$D2828="61"),0,(AD2828/'Totals and Drop Down Lists'!Z$5)*Inputs!H$39)</f>
        <v>0</v>
      </c>
      <c r="BC2828">
        <f>IF(OR($D2828="51",$D2828="52",$D2828="61"),0,(AE2828/'Totals and Drop Down Lists'!AA$5)*Inputs!I$39)</f>
        <v>0</v>
      </c>
      <c r="BD2828">
        <f>IF(OR($D2828="51",$D2828="52",$D2828="61"),0,(AF2828/'Totals and Drop Down Lists'!AB$5)*Inputs!J$39)</f>
        <v>0</v>
      </c>
      <c r="BE2828">
        <f>IF(OR($D2828="51",$D2828="52",$D2828="61"),0,(AG2828/'Totals and Drop Down Lists'!AC$5)*Inputs!K$39)</f>
        <v>0</v>
      </c>
      <c r="BF2828">
        <f>IF(OR($D2828="51",$D2828="52",$D2828="61"),0,(AH2828/'Totals and Drop Down Lists'!AD$5)*Inputs!L$39)</f>
        <v>0</v>
      </c>
      <c r="BG2828" s="10">
        <f t="shared" si="397"/>
        <v>12790.064234951511</v>
      </c>
    </row>
    <row r="2829" spans="1:59" ht="28.8">
      <c r="A2829" s="1" t="s">
        <v>7630</v>
      </c>
      <c r="B2829" s="1" t="s">
        <v>5827</v>
      </c>
      <c r="C2829" s="1" t="s">
        <v>1712</v>
      </c>
      <c r="D2829" s="1" t="s">
        <v>25</v>
      </c>
      <c r="E2829" s="1" t="s">
        <v>5851</v>
      </c>
      <c r="F2829" s="2">
        <v>44929</v>
      </c>
      <c r="G2829" s="2">
        <v>267</v>
      </c>
      <c r="H2829" s="2">
        <v>24</v>
      </c>
      <c r="I2829" s="2">
        <v>6466</v>
      </c>
      <c r="J2829" s="2">
        <v>17690</v>
      </c>
      <c r="K2829" s="2">
        <v>5164</v>
      </c>
      <c r="L2829" s="2">
        <v>142</v>
      </c>
      <c r="M2829" s="2">
        <v>21</v>
      </c>
      <c r="N2829" s="2">
        <v>3</v>
      </c>
      <c r="O2829" s="2">
        <v>185</v>
      </c>
      <c r="P2829" s="2">
        <v>8</v>
      </c>
      <c r="Q2829" s="2">
        <v>11</v>
      </c>
      <c r="R2829" s="2">
        <v>1618</v>
      </c>
      <c r="S2829" s="2">
        <v>2979600</v>
      </c>
      <c r="T2829" s="2">
        <v>186132200</v>
      </c>
      <c r="U2829" s="2">
        <v>444</v>
      </c>
      <c r="V2829" s="2">
        <v>292</v>
      </c>
      <c r="W2829" s="2">
        <v>94</v>
      </c>
      <c r="X2829" s="2">
        <v>1017</v>
      </c>
      <c r="Y2829" s="2">
        <v>159</v>
      </c>
      <c r="Z2829" s="2">
        <v>633</v>
      </c>
      <c r="AA2829" s="9">
        <f t="shared" si="398"/>
        <v>44929</v>
      </c>
      <c r="AB2829" s="9">
        <f t="shared" si="399"/>
        <v>6175</v>
      </c>
      <c r="AC2829" s="9">
        <f t="shared" si="400"/>
        <v>1988</v>
      </c>
      <c r="AD2829" s="9">
        <f t="shared" si="401"/>
        <v>1618</v>
      </c>
      <c r="AE2829" s="44">
        <f t="shared" si="402"/>
        <v>1.0527867737420756E-4</v>
      </c>
      <c r="AF2829" s="9">
        <f t="shared" si="403"/>
        <v>631</v>
      </c>
      <c r="AG2829" s="9">
        <f t="shared" si="396"/>
        <v>792</v>
      </c>
      <c r="AH2829" s="44">
        <f t="shared" si="404"/>
        <v>8.6026978303320236E-5</v>
      </c>
      <c r="AI2829">
        <f>AA2829/'Totals and Drop Down Lists'!W$6*Inputs!E$37</f>
        <v>40756.911352836105</v>
      </c>
      <c r="AJ2829">
        <f>AB2829/'Totals and Drop Down Lists'!X$6*Inputs!F$37</f>
        <v>20318.140853523964</v>
      </c>
      <c r="AK2829">
        <f>AC2829/'Totals and Drop Down Lists'!Y$6*Inputs!G$37</f>
        <v>13105.567519195927</v>
      </c>
      <c r="AL2829">
        <f>AD2829/'Totals and Drop Down Lists'!Z$6*Inputs!H$37</f>
        <v>12972.317054850113</v>
      </c>
      <c r="AM2829">
        <f>AE2829/'Totals and Drop Down Lists'!AA$6*Inputs!I$37</f>
        <v>13106.07415290694</v>
      </c>
      <c r="AN2829">
        <f>AF2829/'Totals and Drop Down Lists'!AB$6*Inputs!J$37</f>
        <v>12592.673371557534</v>
      </c>
      <c r="AO2829">
        <f>AG2829/'Totals and Drop Down Lists'!AC$6*Inputs!K$37</f>
        <v>14749.872333840563</v>
      </c>
      <c r="AP2829">
        <f>AH2829/'Totals and Drop Down Lists'!AD$6*Inputs!L$37</f>
        <v>20244.720979944825</v>
      </c>
      <c r="AQ2829">
        <f>IF(OR($D2829="51",$D2829="52",$D2829="61"),(AA2829/'Totals and Drop Down Lists'!W$4)*Inputs!E$38,0)</f>
        <v>0</v>
      </c>
      <c r="AR2829">
        <f>IF(OR($D2829="51",$D2829="52",$D2829="61"),(AB2829/'Totals and Drop Down Lists'!X$4)*Inputs!F$38,0)</f>
        <v>0</v>
      </c>
      <c r="AS2829">
        <f>IF(OR($D2829="51",$D2829="52",$D2829="61"),(AC2829/'Totals and Drop Down Lists'!Y$4)*Inputs!G$38,0)</f>
        <v>0</v>
      </c>
      <c r="AT2829">
        <f>IF(OR($D2829="51",$D2829="52",$D2829="61"),(AD2829/'Totals and Drop Down Lists'!Z$4)*Inputs!H$38,0)</f>
        <v>0</v>
      </c>
      <c r="AU2829">
        <f>IF(OR($D2829="51",$D2829="52",$D2829="61"),(AE2829/'Totals and Drop Down Lists'!AA$4)*Inputs!I$38,0)</f>
        <v>0</v>
      </c>
      <c r="AV2829">
        <f>IF(OR($D2829="51",$D2829="52",$D2829="61"),(AF2829/'Totals and Drop Down Lists'!AB$4)*Inputs!J$38,0)</f>
        <v>0</v>
      </c>
      <c r="AW2829">
        <f>IF(OR($D2829="51",$D2829="52",$D2829="61"),(AG2829/'Totals and Drop Down Lists'!AC$4)*Inputs!K$38,0)</f>
        <v>0</v>
      </c>
      <c r="AX2829">
        <f>IF(OR($D2829="51",$D2829="52",$D2829="61"),(AH2829/'Totals and Drop Down Lists'!AD$4)*Inputs!L$38,0)</f>
        <v>0</v>
      </c>
      <c r="AY2829">
        <f>IF(OR($D2829="51",$D2829="52",$D2829="61"),0,(AA2829/'Totals and Drop Down Lists'!W$5)*Inputs!E$39)</f>
        <v>0</v>
      </c>
      <c r="AZ2829">
        <f>IF(OR($D2829="51",$D2829="52",$D2829="61"),0,(AB2829/'Totals and Drop Down Lists'!X$5)*Inputs!F$39)</f>
        <v>0</v>
      </c>
      <c r="BA2829">
        <f>IF(OR($D2829="51",$D2829="52",$D2829="61"),0,(AC2829/'Totals and Drop Down Lists'!Y$5)*Inputs!G$39)</f>
        <v>0</v>
      </c>
      <c r="BB2829">
        <f>IF(OR($D2829="51",$D2829="52",$D2829="61"),0,(AD2829/'Totals and Drop Down Lists'!Z$5)*Inputs!H$39)</f>
        <v>0</v>
      </c>
      <c r="BC2829">
        <f>IF(OR($D2829="51",$D2829="52",$D2829="61"),0,(AE2829/'Totals and Drop Down Lists'!AA$5)*Inputs!I$39)</f>
        <v>0</v>
      </c>
      <c r="BD2829">
        <f>IF(OR($D2829="51",$D2829="52",$D2829="61"),0,(AF2829/'Totals and Drop Down Lists'!AB$5)*Inputs!J$39)</f>
        <v>0</v>
      </c>
      <c r="BE2829">
        <f>IF(OR($D2829="51",$D2829="52",$D2829="61"),0,(AG2829/'Totals and Drop Down Lists'!AC$5)*Inputs!K$39)</f>
        <v>0</v>
      </c>
      <c r="BF2829">
        <f>IF(OR($D2829="51",$D2829="52",$D2829="61"),0,(AH2829/'Totals and Drop Down Lists'!AD$5)*Inputs!L$39)</f>
        <v>0</v>
      </c>
      <c r="BG2829" s="10">
        <f t="shared" si="397"/>
        <v>147846.27761865596</v>
      </c>
    </row>
    <row r="2830" spans="1:59" ht="28.8">
      <c r="A2830" s="1" t="s">
        <v>7630</v>
      </c>
      <c r="B2830" s="1" t="s">
        <v>5827</v>
      </c>
      <c r="C2830" s="1" t="s">
        <v>5852</v>
      </c>
      <c r="D2830" s="1" t="s">
        <v>25</v>
      </c>
      <c r="E2830" s="1" t="s">
        <v>5853</v>
      </c>
      <c r="F2830" s="2">
        <v>7898</v>
      </c>
      <c r="G2830" s="2">
        <v>69</v>
      </c>
      <c r="H2830" s="2">
        <v>0</v>
      </c>
      <c r="I2830" s="2">
        <v>1529</v>
      </c>
      <c r="J2830" s="2">
        <v>3013</v>
      </c>
      <c r="K2830" s="2">
        <v>799</v>
      </c>
      <c r="L2830" s="2">
        <v>18</v>
      </c>
      <c r="M2830" s="2">
        <v>11</v>
      </c>
      <c r="N2830" s="2">
        <v>1</v>
      </c>
      <c r="O2830" s="2">
        <v>28</v>
      </c>
      <c r="P2830" s="2">
        <v>0</v>
      </c>
      <c r="Q2830" s="2">
        <v>0</v>
      </c>
      <c r="R2830" s="2">
        <v>756</v>
      </c>
      <c r="S2830" s="2">
        <v>296200</v>
      </c>
      <c r="T2830" s="2">
        <v>24518000</v>
      </c>
      <c r="U2830" s="2">
        <v>99</v>
      </c>
      <c r="V2830" s="2">
        <v>58</v>
      </c>
      <c r="W2830" s="2">
        <v>35</v>
      </c>
      <c r="X2830" s="2">
        <v>138</v>
      </c>
      <c r="Y2830" s="2">
        <v>8</v>
      </c>
      <c r="Z2830" s="2">
        <v>78</v>
      </c>
      <c r="AA2830" s="9">
        <f t="shared" si="398"/>
        <v>7898</v>
      </c>
      <c r="AB2830" s="9">
        <f t="shared" si="399"/>
        <v>1460</v>
      </c>
      <c r="AC2830" s="9">
        <f t="shared" si="400"/>
        <v>814</v>
      </c>
      <c r="AD2830" s="9">
        <f t="shared" si="401"/>
        <v>756</v>
      </c>
      <c r="AE2830" s="44">
        <f t="shared" si="402"/>
        <v>1.4797563519935204E-5</v>
      </c>
      <c r="AF2830" s="9">
        <f t="shared" si="403"/>
        <v>45</v>
      </c>
      <c r="AG2830" s="9">
        <f t="shared" si="396"/>
        <v>86</v>
      </c>
      <c r="AH2830" s="44">
        <f t="shared" si="404"/>
        <v>8.4858858449165492E-6</v>
      </c>
      <c r="AI2830">
        <f>AA2830/'Totals and Drop Down Lists'!W$6*Inputs!E$37</f>
        <v>7164.5949356696028</v>
      </c>
      <c r="AJ2830">
        <f>AB2830/'Totals and Drop Down Lists'!X$6*Inputs!F$37</f>
        <v>4803.9652868251005</v>
      </c>
      <c r="AK2830">
        <f>AC2830/'Totals and Drop Down Lists'!Y$6*Inputs!G$37</f>
        <v>5366.1629580611097</v>
      </c>
      <c r="AL2830">
        <f>AD2830/'Totals and Drop Down Lists'!Z$6*Inputs!H$37</f>
        <v>6061.2309601153802</v>
      </c>
      <c r="AM2830">
        <f>AE2830/'Totals and Drop Down Lists'!AA$6*Inputs!I$37</f>
        <v>1842.1390694839281</v>
      </c>
      <c r="AN2830">
        <f>AF2830/'Totals and Drop Down Lists'!AB$6*Inputs!J$37</f>
        <v>898.05119131551339</v>
      </c>
      <c r="AO2830">
        <f>AG2830/'Totals and Drop Down Lists'!AC$6*Inputs!K$37</f>
        <v>1601.6275514018794</v>
      </c>
      <c r="AP2830">
        <f>AH2830/'Totals and Drop Down Lists'!AD$6*Inputs!L$37</f>
        <v>1996.9827440907384</v>
      </c>
      <c r="AQ2830">
        <f>IF(OR($D2830="51",$D2830="52",$D2830="61"),(AA2830/'Totals and Drop Down Lists'!W$4)*Inputs!E$38,0)</f>
        <v>0</v>
      </c>
      <c r="AR2830">
        <f>IF(OR($D2830="51",$D2830="52",$D2830="61"),(AB2830/'Totals and Drop Down Lists'!X$4)*Inputs!F$38,0)</f>
        <v>0</v>
      </c>
      <c r="AS2830">
        <f>IF(OR($D2830="51",$D2830="52",$D2830="61"),(AC2830/'Totals and Drop Down Lists'!Y$4)*Inputs!G$38,0)</f>
        <v>0</v>
      </c>
      <c r="AT2830">
        <f>IF(OR($D2830="51",$D2830="52",$D2830="61"),(AD2830/'Totals and Drop Down Lists'!Z$4)*Inputs!H$38,0)</f>
        <v>0</v>
      </c>
      <c r="AU2830">
        <f>IF(OR($D2830="51",$D2830="52",$D2830="61"),(AE2830/'Totals and Drop Down Lists'!AA$4)*Inputs!I$38,0)</f>
        <v>0</v>
      </c>
      <c r="AV2830">
        <f>IF(OR($D2830="51",$D2830="52",$D2830="61"),(AF2830/'Totals and Drop Down Lists'!AB$4)*Inputs!J$38,0)</f>
        <v>0</v>
      </c>
      <c r="AW2830">
        <f>IF(OR($D2830="51",$D2830="52",$D2830="61"),(AG2830/'Totals and Drop Down Lists'!AC$4)*Inputs!K$38,0)</f>
        <v>0</v>
      </c>
      <c r="AX2830">
        <f>IF(OR($D2830="51",$D2830="52",$D2830="61"),(AH2830/'Totals and Drop Down Lists'!AD$4)*Inputs!L$38,0)</f>
        <v>0</v>
      </c>
      <c r="AY2830">
        <f>IF(OR($D2830="51",$D2830="52",$D2830="61"),0,(AA2830/'Totals and Drop Down Lists'!W$5)*Inputs!E$39)</f>
        <v>0</v>
      </c>
      <c r="AZ2830">
        <f>IF(OR($D2830="51",$D2830="52",$D2830="61"),0,(AB2830/'Totals and Drop Down Lists'!X$5)*Inputs!F$39)</f>
        <v>0</v>
      </c>
      <c r="BA2830">
        <f>IF(OR($D2830="51",$D2830="52",$D2830="61"),0,(AC2830/'Totals and Drop Down Lists'!Y$5)*Inputs!G$39)</f>
        <v>0</v>
      </c>
      <c r="BB2830">
        <f>IF(OR($D2830="51",$D2830="52",$D2830="61"),0,(AD2830/'Totals and Drop Down Lists'!Z$5)*Inputs!H$39)</f>
        <v>0</v>
      </c>
      <c r="BC2830">
        <f>IF(OR($D2830="51",$D2830="52",$D2830="61"),0,(AE2830/'Totals and Drop Down Lists'!AA$5)*Inputs!I$39)</f>
        <v>0</v>
      </c>
      <c r="BD2830">
        <f>IF(OR($D2830="51",$D2830="52",$D2830="61"),0,(AF2830/'Totals and Drop Down Lists'!AB$5)*Inputs!J$39)</f>
        <v>0</v>
      </c>
      <c r="BE2830">
        <f>IF(OR($D2830="51",$D2830="52",$D2830="61"),0,(AG2830/'Totals and Drop Down Lists'!AC$5)*Inputs!K$39)</f>
        <v>0</v>
      </c>
      <c r="BF2830">
        <f>IF(OR($D2830="51",$D2830="52",$D2830="61"),0,(AH2830/'Totals and Drop Down Lists'!AD$5)*Inputs!L$39)</f>
        <v>0</v>
      </c>
      <c r="BG2830" s="10">
        <f t="shared" si="397"/>
        <v>29734.754696963249</v>
      </c>
    </row>
    <row r="2831" spans="1:59" ht="28.8">
      <c r="A2831" s="1" t="s">
        <v>7631</v>
      </c>
      <c r="B2831" s="1" t="s">
        <v>5625</v>
      </c>
      <c r="C2831" s="1" t="s">
        <v>5626</v>
      </c>
      <c r="D2831" s="1" t="s">
        <v>25</v>
      </c>
      <c r="E2831" s="1" t="s">
        <v>5627</v>
      </c>
      <c r="F2831" s="2">
        <v>14070</v>
      </c>
      <c r="G2831" s="2">
        <v>70</v>
      </c>
      <c r="H2831" s="2">
        <v>2</v>
      </c>
      <c r="I2831" s="2">
        <v>2760</v>
      </c>
      <c r="J2831" s="2">
        <v>5303</v>
      </c>
      <c r="K2831" s="2">
        <v>1321</v>
      </c>
      <c r="L2831" s="2">
        <v>70</v>
      </c>
      <c r="M2831" s="2">
        <v>0</v>
      </c>
      <c r="N2831" s="2">
        <v>7</v>
      </c>
      <c r="O2831" s="2">
        <v>18</v>
      </c>
      <c r="P2831" s="2">
        <v>47</v>
      </c>
      <c r="Q2831" s="2">
        <v>0</v>
      </c>
      <c r="R2831" s="2">
        <v>412</v>
      </c>
      <c r="S2831" s="2">
        <v>572100</v>
      </c>
      <c r="T2831" s="2">
        <v>42010500</v>
      </c>
      <c r="U2831" s="2">
        <v>103</v>
      </c>
      <c r="V2831" s="2">
        <v>130</v>
      </c>
      <c r="W2831" s="2">
        <v>18</v>
      </c>
      <c r="X2831" s="2">
        <v>264</v>
      </c>
      <c r="Y2831" s="2">
        <v>20</v>
      </c>
      <c r="Z2831" s="2">
        <v>129</v>
      </c>
      <c r="AA2831" s="9">
        <f t="shared" si="398"/>
        <v>14070</v>
      </c>
      <c r="AB2831" s="9">
        <f t="shared" si="399"/>
        <v>2688</v>
      </c>
      <c r="AC2831" s="9">
        <f t="shared" si="400"/>
        <v>554</v>
      </c>
      <c r="AD2831" s="9">
        <f t="shared" si="401"/>
        <v>412</v>
      </c>
      <c r="AE2831" s="44">
        <f t="shared" si="402"/>
        <v>2.2981575270272837E-5</v>
      </c>
      <c r="AF2831" s="9">
        <f t="shared" si="403"/>
        <v>116</v>
      </c>
      <c r="AG2831" s="9">
        <f t="shared" si="396"/>
        <v>149</v>
      </c>
      <c r="AH2831" s="44">
        <f t="shared" si="404"/>
        <v>1.3810790749310906E-5</v>
      </c>
      <c r="AI2831">
        <f>AA2831/'Totals and Drop Down Lists'!W$6*Inputs!E$37</f>
        <v>12763.465528598546</v>
      </c>
      <c r="AJ2831">
        <f>AB2831/'Totals and Drop Down Lists'!X$6*Inputs!F$37</f>
        <v>8844.5607472505944</v>
      </c>
      <c r="AK2831">
        <f>AC2831/'Totals and Drop Down Lists'!Y$6*Inputs!G$37</f>
        <v>3652.1551336189859</v>
      </c>
      <c r="AL2831">
        <f>AD2831/'Totals and Drop Down Lists'!Z$6*Inputs!H$37</f>
        <v>3303.2105232374824</v>
      </c>
      <c r="AM2831">
        <f>AE2831/'Totals and Drop Down Lists'!AA$6*Inputs!I$37</f>
        <v>2860.9613756089921</v>
      </c>
      <c r="AN2831">
        <f>AF2831/'Totals and Drop Down Lists'!AB$6*Inputs!J$37</f>
        <v>2314.9764042799902</v>
      </c>
      <c r="AO2831">
        <f>AG2831/'Totals and Drop Down Lists'!AC$6*Inputs!K$37</f>
        <v>2774.9128506846509</v>
      </c>
      <c r="AP2831">
        <f>AH2831/'Totals and Drop Down Lists'!AD$6*Inputs!L$37</f>
        <v>3250.0921309404093</v>
      </c>
      <c r="AQ2831">
        <f>IF(OR($D2831="51",$D2831="52",$D2831="61"),(AA2831/'Totals and Drop Down Lists'!W$4)*Inputs!E$38,0)</f>
        <v>0</v>
      </c>
      <c r="AR2831">
        <f>IF(OR($D2831="51",$D2831="52",$D2831="61"),(AB2831/'Totals and Drop Down Lists'!X$4)*Inputs!F$38,0)</f>
        <v>0</v>
      </c>
      <c r="AS2831">
        <f>IF(OR($D2831="51",$D2831="52",$D2831="61"),(AC2831/'Totals and Drop Down Lists'!Y$4)*Inputs!G$38,0)</f>
        <v>0</v>
      </c>
      <c r="AT2831">
        <f>IF(OR($D2831="51",$D2831="52",$D2831="61"),(AD2831/'Totals and Drop Down Lists'!Z$4)*Inputs!H$38,0)</f>
        <v>0</v>
      </c>
      <c r="AU2831">
        <f>IF(OR($D2831="51",$D2831="52",$D2831="61"),(AE2831/'Totals and Drop Down Lists'!AA$4)*Inputs!I$38,0)</f>
        <v>0</v>
      </c>
      <c r="AV2831">
        <f>IF(OR($D2831="51",$D2831="52",$D2831="61"),(AF2831/'Totals and Drop Down Lists'!AB$4)*Inputs!J$38,0)</f>
        <v>0</v>
      </c>
      <c r="AW2831">
        <f>IF(OR($D2831="51",$D2831="52",$D2831="61"),(AG2831/'Totals and Drop Down Lists'!AC$4)*Inputs!K$38,0)</f>
        <v>0</v>
      </c>
      <c r="AX2831">
        <f>IF(OR($D2831="51",$D2831="52",$D2831="61"),(AH2831/'Totals and Drop Down Lists'!AD$4)*Inputs!L$38,0)</f>
        <v>0</v>
      </c>
      <c r="AY2831">
        <f>IF(OR($D2831="51",$D2831="52",$D2831="61"),0,(AA2831/'Totals and Drop Down Lists'!W$5)*Inputs!E$39)</f>
        <v>0</v>
      </c>
      <c r="AZ2831">
        <f>IF(OR($D2831="51",$D2831="52",$D2831="61"),0,(AB2831/'Totals and Drop Down Lists'!X$5)*Inputs!F$39)</f>
        <v>0</v>
      </c>
      <c r="BA2831">
        <f>IF(OR($D2831="51",$D2831="52",$D2831="61"),0,(AC2831/'Totals and Drop Down Lists'!Y$5)*Inputs!G$39)</f>
        <v>0</v>
      </c>
      <c r="BB2831">
        <f>IF(OR($D2831="51",$D2831="52",$D2831="61"),0,(AD2831/'Totals and Drop Down Lists'!Z$5)*Inputs!H$39)</f>
        <v>0</v>
      </c>
      <c r="BC2831">
        <f>IF(OR($D2831="51",$D2831="52",$D2831="61"),0,(AE2831/'Totals and Drop Down Lists'!AA$5)*Inputs!I$39)</f>
        <v>0</v>
      </c>
      <c r="BD2831">
        <f>IF(OR($D2831="51",$D2831="52",$D2831="61"),0,(AF2831/'Totals and Drop Down Lists'!AB$5)*Inputs!J$39)</f>
        <v>0</v>
      </c>
      <c r="BE2831">
        <f>IF(OR($D2831="51",$D2831="52",$D2831="61"),0,(AG2831/'Totals and Drop Down Lists'!AC$5)*Inputs!K$39)</f>
        <v>0</v>
      </c>
      <c r="BF2831">
        <f>IF(OR($D2831="51",$D2831="52",$D2831="61"),0,(AH2831/'Totals and Drop Down Lists'!AD$5)*Inputs!L$39)</f>
        <v>0</v>
      </c>
      <c r="BG2831" s="10">
        <f t="shared" si="397"/>
        <v>39764.334694219651</v>
      </c>
    </row>
    <row r="2832" spans="1:59" ht="28.8">
      <c r="A2832" s="1" t="s">
        <v>7631</v>
      </c>
      <c r="B2832" s="1" t="s">
        <v>5625</v>
      </c>
      <c r="C2832" s="1" t="s">
        <v>1535</v>
      </c>
      <c r="D2832" s="1" t="s">
        <v>25</v>
      </c>
      <c r="E2832" s="1" t="s">
        <v>5628</v>
      </c>
      <c r="F2832" s="2">
        <v>43079</v>
      </c>
      <c r="G2832" s="2">
        <v>793</v>
      </c>
      <c r="H2832" s="2">
        <v>25</v>
      </c>
      <c r="I2832" s="2">
        <v>7692</v>
      </c>
      <c r="J2832" s="2">
        <v>16575</v>
      </c>
      <c r="K2832" s="2">
        <v>6085</v>
      </c>
      <c r="L2832" s="2">
        <v>124</v>
      </c>
      <c r="M2832" s="2">
        <v>36</v>
      </c>
      <c r="N2832" s="2">
        <v>6</v>
      </c>
      <c r="O2832" s="2">
        <v>153</v>
      </c>
      <c r="P2832" s="2">
        <v>115</v>
      </c>
      <c r="Q2832" s="2">
        <v>24</v>
      </c>
      <c r="R2832" s="2">
        <v>1526</v>
      </c>
      <c r="S2832" s="2">
        <v>3543900</v>
      </c>
      <c r="T2832" s="2">
        <v>206918800</v>
      </c>
      <c r="U2832" s="2">
        <v>607</v>
      </c>
      <c r="V2832" s="2">
        <v>258</v>
      </c>
      <c r="W2832" s="2">
        <v>142</v>
      </c>
      <c r="X2832" s="2">
        <v>1146</v>
      </c>
      <c r="Y2832" s="2">
        <v>141</v>
      </c>
      <c r="Z2832" s="2">
        <v>670</v>
      </c>
      <c r="AA2832" s="9">
        <f t="shared" si="398"/>
        <v>43079</v>
      </c>
      <c r="AB2832" s="9">
        <f t="shared" si="399"/>
        <v>6874</v>
      </c>
      <c r="AC2832" s="9">
        <f t="shared" si="400"/>
        <v>1984</v>
      </c>
      <c r="AD2832" s="9">
        <f t="shared" si="401"/>
        <v>1526</v>
      </c>
      <c r="AE2832" s="44">
        <f t="shared" si="402"/>
        <v>1.5601394332956687E-4</v>
      </c>
      <c r="AF2832" s="9">
        <f t="shared" si="403"/>
        <v>746</v>
      </c>
      <c r="AG2832" s="9">
        <f t="shared" si="396"/>
        <v>811</v>
      </c>
      <c r="AH2832" s="44">
        <f t="shared" si="404"/>
        <v>1.1078449593267396E-4</v>
      </c>
      <c r="AI2832">
        <f>AA2832/'Totals and Drop Down Lists'!W$6*Inputs!E$37</f>
        <v>39078.701599608867</v>
      </c>
      <c r="AJ2832">
        <f>AB2832/'Totals and Drop Down Lists'!X$6*Inputs!F$37</f>
        <v>22618.121494271054</v>
      </c>
      <c r="AK2832">
        <f>AC2832/'Totals and Drop Down Lists'!Y$6*Inputs!G$37</f>
        <v>13079.198168050663</v>
      </c>
      <c r="AL2832">
        <f>AD2832/'Totals and Drop Down Lists'!Z$6*Inputs!H$37</f>
        <v>12234.706938010673</v>
      </c>
      <c r="AM2832">
        <f>AE2832/'Totals and Drop Down Lists'!AA$6*Inputs!I$37</f>
        <v>19422.07445195039</v>
      </c>
      <c r="AN2832">
        <f>AF2832/'Totals and Drop Down Lists'!AB$6*Inputs!J$37</f>
        <v>14887.693082697177</v>
      </c>
      <c r="AO2832">
        <f>AG2832/'Totals and Drop Down Lists'!AC$6*Inputs!K$37</f>
        <v>15103.720281243302</v>
      </c>
      <c r="AP2832">
        <f>AH2832/'Totals and Drop Down Lists'!AD$6*Inputs!L$37</f>
        <v>26070.905351958118</v>
      </c>
      <c r="AQ2832">
        <f>IF(OR($D2832="51",$D2832="52",$D2832="61"),(AA2832/'Totals and Drop Down Lists'!W$4)*Inputs!E$38,0)</f>
        <v>0</v>
      </c>
      <c r="AR2832">
        <f>IF(OR($D2832="51",$D2832="52",$D2832="61"),(AB2832/'Totals and Drop Down Lists'!X$4)*Inputs!F$38,0)</f>
        <v>0</v>
      </c>
      <c r="AS2832">
        <f>IF(OR($D2832="51",$D2832="52",$D2832="61"),(AC2832/'Totals and Drop Down Lists'!Y$4)*Inputs!G$38,0)</f>
        <v>0</v>
      </c>
      <c r="AT2832">
        <f>IF(OR($D2832="51",$D2832="52",$D2832="61"),(AD2832/'Totals and Drop Down Lists'!Z$4)*Inputs!H$38,0)</f>
        <v>0</v>
      </c>
      <c r="AU2832">
        <f>IF(OR($D2832="51",$D2832="52",$D2832="61"),(AE2832/'Totals and Drop Down Lists'!AA$4)*Inputs!I$38,0)</f>
        <v>0</v>
      </c>
      <c r="AV2832">
        <f>IF(OR($D2832="51",$D2832="52",$D2832="61"),(AF2832/'Totals and Drop Down Lists'!AB$4)*Inputs!J$38,0)</f>
        <v>0</v>
      </c>
      <c r="AW2832">
        <f>IF(OR($D2832="51",$D2832="52",$D2832="61"),(AG2832/'Totals and Drop Down Lists'!AC$4)*Inputs!K$38,0)</f>
        <v>0</v>
      </c>
      <c r="AX2832">
        <f>IF(OR($D2832="51",$D2832="52",$D2832="61"),(AH2832/'Totals and Drop Down Lists'!AD$4)*Inputs!L$38,0)</f>
        <v>0</v>
      </c>
      <c r="AY2832">
        <f>IF(OR($D2832="51",$D2832="52",$D2832="61"),0,(AA2832/'Totals and Drop Down Lists'!W$5)*Inputs!E$39)</f>
        <v>0</v>
      </c>
      <c r="AZ2832">
        <f>IF(OR($D2832="51",$D2832="52",$D2832="61"),0,(AB2832/'Totals and Drop Down Lists'!X$5)*Inputs!F$39)</f>
        <v>0</v>
      </c>
      <c r="BA2832">
        <f>IF(OR($D2832="51",$D2832="52",$D2832="61"),0,(AC2832/'Totals and Drop Down Lists'!Y$5)*Inputs!G$39)</f>
        <v>0</v>
      </c>
      <c r="BB2832">
        <f>IF(OR($D2832="51",$D2832="52",$D2832="61"),0,(AD2832/'Totals and Drop Down Lists'!Z$5)*Inputs!H$39)</f>
        <v>0</v>
      </c>
      <c r="BC2832">
        <f>IF(OR($D2832="51",$D2832="52",$D2832="61"),0,(AE2832/'Totals and Drop Down Lists'!AA$5)*Inputs!I$39)</f>
        <v>0</v>
      </c>
      <c r="BD2832">
        <f>IF(OR($D2832="51",$D2832="52",$D2832="61"),0,(AF2832/'Totals and Drop Down Lists'!AB$5)*Inputs!J$39)</f>
        <v>0</v>
      </c>
      <c r="BE2832">
        <f>IF(OR($D2832="51",$D2832="52",$D2832="61"),0,(AG2832/'Totals and Drop Down Lists'!AC$5)*Inputs!K$39)</f>
        <v>0</v>
      </c>
      <c r="BF2832">
        <f>IF(OR($D2832="51",$D2832="52",$D2832="61"),0,(AH2832/'Totals and Drop Down Lists'!AD$5)*Inputs!L$39)</f>
        <v>0</v>
      </c>
      <c r="BG2832" s="10">
        <f t="shared" si="397"/>
        <v>162495.12136779024</v>
      </c>
    </row>
    <row r="2833" spans="1:59" ht="28.8">
      <c r="A2833" s="1" t="s">
        <v>7631</v>
      </c>
      <c r="B2833" s="1" t="s">
        <v>5625</v>
      </c>
      <c r="C2833" s="1" t="s">
        <v>224</v>
      </c>
      <c r="D2833" s="1" t="s">
        <v>25</v>
      </c>
      <c r="E2833" s="1" t="s">
        <v>5629</v>
      </c>
      <c r="F2833" s="2">
        <v>47904</v>
      </c>
      <c r="G2833" s="2">
        <v>316</v>
      </c>
      <c r="H2833" s="2">
        <v>18</v>
      </c>
      <c r="I2833" s="2">
        <v>7662</v>
      </c>
      <c r="J2833" s="2">
        <v>17411</v>
      </c>
      <c r="K2833" s="2">
        <v>5398</v>
      </c>
      <c r="L2833" s="2">
        <v>150</v>
      </c>
      <c r="M2833" s="2">
        <v>38</v>
      </c>
      <c r="N2833" s="2">
        <v>7</v>
      </c>
      <c r="O2833" s="2">
        <v>161</v>
      </c>
      <c r="P2833" s="2">
        <v>107</v>
      </c>
      <c r="Q2833" s="2">
        <v>3</v>
      </c>
      <c r="R2833" s="2">
        <v>1572</v>
      </c>
      <c r="S2833" s="2">
        <v>3081700</v>
      </c>
      <c r="T2833" s="2">
        <v>193614300</v>
      </c>
      <c r="U2833" s="2">
        <v>1230</v>
      </c>
      <c r="V2833" s="2">
        <v>287</v>
      </c>
      <c r="W2833" s="2">
        <v>40</v>
      </c>
      <c r="X2833" s="2">
        <v>783</v>
      </c>
      <c r="Y2833" s="2">
        <v>143</v>
      </c>
      <c r="Z2833" s="2">
        <v>308</v>
      </c>
      <c r="AA2833" s="9">
        <f t="shared" si="398"/>
        <v>47904</v>
      </c>
      <c r="AB2833" s="9">
        <f t="shared" si="399"/>
        <v>7328</v>
      </c>
      <c r="AC2833" s="9">
        <f t="shared" si="400"/>
        <v>2038</v>
      </c>
      <c r="AD2833" s="9">
        <f t="shared" si="401"/>
        <v>1572</v>
      </c>
      <c r="AE2833" s="44">
        <f t="shared" si="402"/>
        <v>1.1687936161846619E-4</v>
      </c>
      <c r="AF2833" s="9">
        <f t="shared" si="403"/>
        <v>456</v>
      </c>
      <c r="AG2833" s="9">
        <f t="shared" si="396"/>
        <v>451</v>
      </c>
      <c r="AH2833" s="44">
        <f t="shared" si="404"/>
        <v>5.2027959425791643E-5</v>
      </c>
      <c r="AI2833">
        <f>AA2833/'Totals and Drop Down Lists'!W$6*Inputs!E$37</f>
        <v>43455.654064106944</v>
      </c>
      <c r="AJ2833">
        <f>AB2833/'Totals and Drop Down Lists'!X$6*Inputs!F$37</f>
        <v>24111.957275242694</v>
      </c>
      <c r="AK2833">
        <f>AC2833/'Totals and Drop Down Lists'!Y$6*Inputs!G$37</f>
        <v>13435.184408511721</v>
      </c>
      <c r="AL2833">
        <f>AD2833/'Totals and Drop Down Lists'!Z$6*Inputs!H$37</f>
        <v>12603.511996430394</v>
      </c>
      <c r="AM2833">
        <f>AE2833/'Totals and Drop Down Lists'!AA$6*Inputs!I$37</f>
        <v>14550.235798187648</v>
      </c>
      <c r="AN2833">
        <f>AF2833/'Totals and Drop Down Lists'!AB$6*Inputs!J$37</f>
        <v>9100.2520719972035</v>
      </c>
      <c r="AO2833">
        <f>AG2833/'Totals and Drop Down Lists'!AC$6*Inputs!K$37</f>
        <v>8399.2328567703207</v>
      </c>
      <c r="AP2833">
        <f>AH2833/'Totals and Drop Down Lists'!AD$6*Inputs!L$37</f>
        <v>12243.734959715424</v>
      </c>
      <c r="AQ2833">
        <f>IF(OR($D2833="51",$D2833="52",$D2833="61"),(AA2833/'Totals and Drop Down Lists'!W$4)*Inputs!E$38,0)</f>
        <v>0</v>
      </c>
      <c r="AR2833">
        <f>IF(OR($D2833="51",$D2833="52",$D2833="61"),(AB2833/'Totals and Drop Down Lists'!X$4)*Inputs!F$38,0)</f>
        <v>0</v>
      </c>
      <c r="AS2833">
        <f>IF(OR($D2833="51",$D2833="52",$D2833="61"),(AC2833/'Totals and Drop Down Lists'!Y$4)*Inputs!G$38,0)</f>
        <v>0</v>
      </c>
      <c r="AT2833">
        <f>IF(OR($D2833="51",$D2833="52",$D2833="61"),(AD2833/'Totals and Drop Down Lists'!Z$4)*Inputs!H$38,0)</f>
        <v>0</v>
      </c>
      <c r="AU2833">
        <f>IF(OR($D2833="51",$D2833="52",$D2833="61"),(AE2833/'Totals and Drop Down Lists'!AA$4)*Inputs!I$38,0)</f>
        <v>0</v>
      </c>
      <c r="AV2833">
        <f>IF(OR($D2833="51",$D2833="52",$D2833="61"),(AF2833/'Totals and Drop Down Lists'!AB$4)*Inputs!J$38,0)</f>
        <v>0</v>
      </c>
      <c r="AW2833">
        <f>IF(OR($D2833="51",$D2833="52",$D2833="61"),(AG2833/'Totals and Drop Down Lists'!AC$4)*Inputs!K$38,0)</f>
        <v>0</v>
      </c>
      <c r="AX2833">
        <f>IF(OR($D2833="51",$D2833="52",$D2833="61"),(AH2833/'Totals and Drop Down Lists'!AD$4)*Inputs!L$38,0)</f>
        <v>0</v>
      </c>
      <c r="AY2833">
        <f>IF(OR($D2833="51",$D2833="52",$D2833="61"),0,(AA2833/'Totals and Drop Down Lists'!W$5)*Inputs!E$39)</f>
        <v>0</v>
      </c>
      <c r="AZ2833">
        <f>IF(OR($D2833="51",$D2833="52",$D2833="61"),0,(AB2833/'Totals and Drop Down Lists'!X$5)*Inputs!F$39)</f>
        <v>0</v>
      </c>
      <c r="BA2833">
        <f>IF(OR($D2833="51",$D2833="52",$D2833="61"),0,(AC2833/'Totals and Drop Down Lists'!Y$5)*Inputs!G$39)</f>
        <v>0</v>
      </c>
      <c r="BB2833">
        <f>IF(OR($D2833="51",$D2833="52",$D2833="61"),0,(AD2833/'Totals and Drop Down Lists'!Z$5)*Inputs!H$39)</f>
        <v>0</v>
      </c>
      <c r="BC2833">
        <f>IF(OR($D2833="51",$D2833="52",$D2833="61"),0,(AE2833/'Totals and Drop Down Lists'!AA$5)*Inputs!I$39)</f>
        <v>0</v>
      </c>
      <c r="BD2833">
        <f>IF(OR($D2833="51",$D2833="52",$D2833="61"),0,(AF2833/'Totals and Drop Down Lists'!AB$5)*Inputs!J$39)</f>
        <v>0</v>
      </c>
      <c r="BE2833">
        <f>IF(OR($D2833="51",$D2833="52",$D2833="61"),0,(AG2833/'Totals and Drop Down Lists'!AC$5)*Inputs!K$39)</f>
        <v>0</v>
      </c>
      <c r="BF2833">
        <f>IF(OR($D2833="51",$D2833="52",$D2833="61"),0,(AH2833/'Totals and Drop Down Lists'!AD$5)*Inputs!L$39)</f>
        <v>0</v>
      </c>
      <c r="BG2833" s="10">
        <f t="shared" si="397"/>
        <v>137899.76343096234</v>
      </c>
    </row>
    <row r="2834" spans="1:59" ht="28.8">
      <c r="A2834" s="1" t="s">
        <v>7631</v>
      </c>
      <c r="B2834" s="1" t="s">
        <v>5625</v>
      </c>
      <c r="C2834" s="1" t="s">
        <v>37</v>
      </c>
      <c r="D2834" s="1" t="s">
        <v>25</v>
      </c>
      <c r="E2834" s="1" t="s">
        <v>5630</v>
      </c>
      <c r="F2834" s="2">
        <v>15167</v>
      </c>
      <c r="G2834" s="2">
        <v>158</v>
      </c>
      <c r="H2834" s="2">
        <v>0</v>
      </c>
      <c r="I2834" s="2">
        <v>4047</v>
      </c>
      <c r="J2834" s="2">
        <v>6043</v>
      </c>
      <c r="K2834" s="2">
        <v>1597</v>
      </c>
      <c r="L2834" s="2">
        <v>40</v>
      </c>
      <c r="M2834" s="2">
        <v>31</v>
      </c>
      <c r="N2834" s="2">
        <v>2</v>
      </c>
      <c r="O2834" s="2">
        <v>50</v>
      </c>
      <c r="P2834" s="2">
        <v>0</v>
      </c>
      <c r="Q2834" s="2">
        <v>10</v>
      </c>
      <c r="R2834" s="2">
        <v>547</v>
      </c>
      <c r="S2834" s="2">
        <v>710200</v>
      </c>
      <c r="T2834" s="2">
        <v>37255100</v>
      </c>
      <c r="U2834" s="2">
        <v>238</v>
      </c>
      <c r="V2834" s="2">
        <v>249</v>
      </c>
      <c r="W2834" s="2">
        <v>112</v>
      </c>
      <c r="X2834" s="2">
        <v>542</v>
      </c>
      <c r="Y2834" s="2">
        <v>109</v>
      </c>
      <c r="Z2834" s="2">
        <v>238</v>
      </c>
      <c r="AA2834" s="9">
        <f t="shared" si="398"/>
        <v>15167</v>
      </c>
      <c r="AB2834" s="9">
        <f t="shared" si="399"/>
        <v>3889</v>
      </c>
      <c r="AC2834" s="9">
        <f t="shared" si="400"/>
        <v>680</v>
      </c>
      <c r="AD2834" s="9">
        <f t="shared" si="401"/>
        <v>547</v>
      </c>
      <c r="AE2834" s="44">
        <f t="shared" si="402"/>
        <v>2.9474946397666469E-5</v>
      </c>
      <c r="AF2834" s="9">
        <f t="shared" si="403"/>
        <v>181</v>
      </c>
      <c r="AG2834" s="9">
        <f t="shared" si="396"/>
        <v>347</v>
      </c>
      <c r="AH2834" s="44">
        <f t="shared" si="404"/>
        <v>3.4121874631956779E-5</v>
      </c>
      <c r="AI2834">
        <f>AA2834/'Totals and Drop Down Lists'!W$6*Inputs!E$37</f>
        <v>13758.598555241944</v>
      </c>
      <c r="AJ2834">
        <f>AB2834/'Totals and Drop Down Lists'!X$6*Inputs!F$37</f>
        <v>12796.315753741654</v>
      </c>
      <c r="AK2834">
        <f>AC2834/'Totals and Drop Down Lists'!Y$6*Inputs!G$37</f>
        <v>4482.7896946947849</v>
      </c>
      <c r="AL2834">
        <f>AD2834/'Totals and Drop Down Lists'!Z$6*Inputs!H$37</f>
        <v>4385.5731946866572</v>
      </c>
      <c r="AM2834">
        <f>AE2834/'Totals and Drop Down Lists'!AA$6*Inputs!I$37</f>
        <v>3669.3169288942322</v>
      </c>
      <c r="AN2834">
        <f>AF2834/'Totals and Drop Down Lists'!AB$6*Inputs!J$37</f>
        <v>3612.1614584023982</v>
      </c>
      <c r="AO2834">
        <f>AG2834/'Totals and Drop Down Lists'!AC$6*Inputs!K$37</f>
        <v>6462.3809341447923</v>
      </c>
      <c r="AP2834">
        <f>AH2834/'Totals and Drop Down Lists'!AD$6*Inputs!L$37</f>
        <v>8029.8976537452245</v>
      </c>
      <c r="AQ2834">
        <f>IF(OR($D2834="51",$D2834="52",$D2834="61"),(AA2834/'Totals and Drop Down Lists'!W$4)*Inputs!E$38,0)</f>
        <v>0</v>
      </c>
      <c r="AR2834">
        <f>IF(OR($D2834="51",$D2834="52",$D2834="61"),(AB2834/'Totals and Drop Down Lists'!X$4)*Inputs!F$38,0)</f>
        <v>0</v>
      </c>
      <c r="AS2834">
        <f>IF(OR($D2834="51",$D2834="52",$D2834="61"),(AC2834/'Totals and Drop Down Lists'!Y$4)*Inputs!G$38,0)</f>
        <v>0</v>
      </c>
      <c r="AT2834">
        <f>IF(OR($D2834="51",$D2834="52",$D2834="61"),(AD2834/'Totals and Drop Down Lists'!Z$4)*Inputs!H$38,0)</f>
        <v>0</v>
      </c>
      <c r="AU2834">
        <f>IF(OR($D2834="51",$D2834="52",$D2834="61"),(AE2834/'Totals and Drop Down Lists'!AA$4)*Inputs!I$38,0)</f>
        <v>0</v>
      </c>
      <c r="AV2834">
        <f>IF(OR($D2834="51",$D2834="52",$D2834="61"),(AF2834/'Totals and Drop Down Lists'!AB$4)*Inputs!J$38,0)</f>
        <v>0</v>
      </c>
      <c r="AW2834">
        <f>IF(OR($D2834="51",$D2834="52",$D2834="61"),(AG2834/'Totals and Drop Down Lists'!AC$4)*Inputs!K$38,0)</f>
        <v>0</v>
      </c>
      <c r="AX2834">
        <f>IF(OR($D2834="51",$D2834="52",$D2834="61"),(AH2834/'Totals and Drop Down Lists'!AD$4)*Inputs!L$38,0)</f>
        <v>0</v>
      </c>
      <c r="AY2834">
        <f>IF(OR($D2834="51",$D2834="52",$D2834="61"),0,(AA2834/'Totals and Drop Down Lists'!W$5)*Inputs!E$39)</f>
        <v>0</v>
      </c>
      <c r="AZ2834">
        <f>IF(OR($D2834="51",$D2834="52",$D2834="61"),0,(AB2834/'Totals and Drop Down Lists'!X$5)*Inputs!F$39)</f>
        <v>0</v>
      </c>
      <c r="BA2834">
        <f>IF(OR($D2834="51",$D2834="52",$D2834="61"),0,(AC2834/'Totals and Drop Down Lists'!Y$5)*Inputs!G$39)</f>
        <v>0</v>
      </c>
      <c r="BB2834">
        <f>IF(OR($D2834="51",$D2834="52",$D2834="61"),0,(AD2834/'Totals and Drop Down Lists'!Z$5)*Inputs!H$39)</f>
        <v>0</v>
      </c>
      <c r="BC2834">
        <f>IF(OR($D2834="51",$D2834="52",$D2834="61"),0,(AE2834/'Totals and Drop Down Lists'!AA$5)*Inputs!I$39)</f>
        <v>0</v>
      </c>
      <c r="BD2834">
        <f>IF(OR($D2834="51",$D2834="52",$D2834="61"),0,(AF2834/'Totals and Drop Down Lists'!AB$5)*Inputs!J$39)</f>
        <v>0</v>
      </c>
      <c r="BE2834">
        <f>IF(OR($D2834="51",$D2834="52",$D2834="61"),0,(AG2834/'Totals and Drop Down Lists'!AC$5)*Inputs!K$39)</f>
        <v>0</v>
      </c>
      <c r="BF2834">
        <f>IF(OR($D2834="51",$D2834="52",$D2834="61"),0,(AH2834/'Totals and Drop Down Lists'!AD$5)*Inputs!L$39)</f>
        <v>0</v>
      </c>
      <c r="BG2834" s="10">
        <f t="shared" si="397"/>
        <v>57197.034173551685</v>
      </c>
    </row>
    <row r="2835" spans="1:59" ht="28.8">
      <c r="A2835" s="1" t="s">
        <v>7631</v>
      </c>
      <c r="B2835" s="1" t="s">
        <v>5625</v>
      </c>
      <c r="C2835" s="1" t="s">
        <v>5631</v>
      </c>
      <c r="D2835" s="1" t="s">
        <v>25</v>
      </c>
      <c r="E2835" s="1" t="s">
        <v>5632</v>
      </c>
      <c r="F2835" s="2">
        <v>5927</v>
      </c>
      <c r="G2835" s="2">
        <v>8</v>
      </c>
      <c r="H2835" s="2">
        <v>0</v>
      </c>
      <c r="I2835" s="2">
        <v>1264</v>
      </c>
      <c r="J2835" s="2">
        <v>2328</v>
      </c>
      <c r="K2835" s="2">
        <v>630</v>
      </c>
      <c r="L2835" s="2">
        <v>58</v>
      </c>
      <c r="M2835" s="2">
        <v>2</v>
      </c>
      <c r="N2835" s="2">
        <v>10</v>
      </c>
      <c r="O2835" s="2">
        <v>27</v>
      </c>
      <c r="P2835" s="2">
        <v>10</v>
      </c>
      <c r="Q2835" s="2">
        <v>0</v>
      </c>
      <c r="R2835" s="2">
        <v>380</v>
      </c>
      <c r="S2835" s="2">
        <v>244100</v>
      </c>
      <c r="T2835" s="2">
        <v>19366100</v>
      </c>
      <c r="U2835" s="2">
        <v>80</v>
      </c>
      <c r="V2835" s="2">
        <v>89</v>
      </c>
      <c r="W2835" s="2">
        <v>43</v>
      </c>
      <c r="X2835" s="2">
        <v>166</v>
      </c>
      <c r="Y2835" s="2">
        <v>55</v>
      </c>
      <c r="Z2835" s="2">
        <v>76</v>
      </c>
      <c r="AA2835" s="9">
        <f t="shared" si="398"/>
        <v>5927</v>
      </c>
      <c r="AB2835" s="9">
        <f t="shared" si="399"/>
        <v>1256</v>
      </c>
      <c r="AC2835" s="9">
        <f t="shared" si="400"/>
        <v>487</v>
      </c>
      <c r="AD2835" s="9">
        <f t="shared" si="401"/>
        <v>380</v>
      </c>
      <c r="AE2835" s="44">
        <f t="shared" si="402"/>
        <v>1.1906768473430443E-5</v>
      </c>
      <c r="AF2835" s="9">
        <f t="shared" si="403"/>
        <v>34</v>
      </c>
      <c r="AG2835" s="9">
        <f t="shared" si="396"/>
        <v>131</v>
      </c>
      <c r="AH2835" s="44">
        <f t="shared" si="404"/>
        <v>1.3191067887688675E-5</v>
      </c>
      <c r="AI2835">
        <f>AA2835/'Totals and Drop Down Lists'!W$6*Inputs!E$37</f>
        <v>5376.6211931772268</v>
      </c>
      <c r="AJ2835">
        <f>AB2835/'Totals and Drop Down Lists'!X$6*Inputs!F$37</f>
        <v>4132.7263015426888</v>
      </c>
      <c r="AK2835">
        <f>AC2835/'Totals and Drop Down Lists'!Y$6*Inputs!G$37</f>
        <v>3210.4685019358235</v>
      </c>
      <c r="AL2835">
        <f>AD2835/'Totals and Drop Down Lists'!Z$6*Inputs!H$37</f>
        <v>3046.6504825976776</v>
      </c>
      <c r="AM2835">
        <f>AE2835/'Totals and Drop Down Lists'!AA$6*Inputs!I$37</f>
        <v>1482.2658721252628</v>
      </c>
      <c r="AN2835">
        <f>AF2835/'Totals and Drop Down Lists'!AB$6*Inputs!J$37</f>
        <v>678.52756677172124</v>
      </c>
      <c r="AO2835">
        <f>AG2835/'Totals and Drop Down Lists'!AC$6*Inputs!K$37</f>
        <v>2439.6884794610019</v>
      </c>
      <c r="AP2835">
        <f>AH2835/'Totals and Drop Down Lists'!AD$6*Inputs!L$37</f>
        <v>3104.252806278801</v>
      </c>
      <c r="AQ2835">
        <f>IF(OR($D2835="51",$D2835="52",$D2835="61"),(AA2835/'Totals and Drop Down Lists'!W$4)*Inputs!E$38,0)</f>
        <v>0</v>
      </c>
      <c r="AR2835">
        <f>IF(OR($D2835="51",$D2835="52",$D2835="61"),(AB2835/'Totals and Drop Down Lists'!X$4)*Inputs!F$38,0)</f>
        <v>0</v>
      </c>
      <c r="AS2835">
        <f>IF(OR($D2835="51",$D2835="52",$D2835="61"),(AC2835/'Totals and Drop Down Lists'!Y$4)*Inputs!G$38,0)</f>
        <v>0</v>
      </c>
      <c r="AT2835">
        <f>IF(OR($D2835="51",$D2835="52",$D2835="61"),(AD2835/'Totals and Drop Down Lists'!Z$4)*Inputs!H$38,0)</f>
        <v>0</v>
      </c>
      <c r="AU2835">
        <f>IF(OR($D2835="51",$D2835="52",$D2835="61"),(AE2835/'Totals and Drop Down Lists'!AA$4)*Inputs!I$38,0)</f>
        <v>0</v>
      </c>
      <c r="AV2835">
        <f>IF(OR($D2835="51",$D2835="52",$D2835="61"),(AF2835/'Totals and Drop Down Lists'!AB$4)*Inputs!J$38,0)</f>
        <v>0</v>
      </c>
      <c r="AW2835">
        <f>IF(OR($D2835="51",$D2835="52",$D2835="61"),(AG2835/'Totals and Drop Down Lists'!AC$4)*Inputs!K$38,0)</f>
        <v>0</v>
      </c>
      <c r="AX2835">
        <f>IF(OR($D2835="51",$D2835="52",$D2835="61"),(AH2835/'Totals and Drop Down Lists'!AD$4)*Inputs!L$38,0)</f>
        <v>0</v>
      </c>
      <c r="AY2835">
        <f>IF(OR($D2835="51",$D2835="52",$D2835="61"),0,(AA2835/'Totals and Drop Down Lists'!W$5)*Inputs!E$39)</f>
        <v>0</v>
      </c>
      <c r="AZ2835">
        <f>IF(OR($D2835="51",$D2835="52",$D2835="61"),0,(AB2835/'Totals and Drop Down Lists'!X$5)*Inputs!F$39)</f>
        <v>0</v>
      </c>
      <c r="BA2835">
        <f>IF(OR($D2835="51",$D2835="52",$D2835="61"),0,(AC2835/'Totals and Drop Down Lists'!Y$5)*Inputs!G$39)</f>
        <v>0</v>
      </c>
      <c r="BB2835">
        <f>IF(OR($D2835="51",$D2835="52",$D2835="61"),0,(AD2835/'Totals and Drop Down Lists'!Z$5)*Inputs!H$39)</f>
        <v>0</v>
      </c>
      <c r="BC2835">
        <f>IF(OR($D2835="51",$D2835="52",$D2835="61"),0,(AE2835/'Totals and Drop Down Lists'!AA$5)*Inputs!I$39)</f>
        <v>0</v>
      </c>
      <c r="BD2835">
        <f>IF(OR($D2835="51",$D2835="52",$D2835="61"),0,(AF2835/'Totals and Drop Down Lists'!AB$5)*Inputs!J$39)</f>
        <v>0</v>
      </c>
      <c r="BE2835">
        <f>IF(OR($D2835="51",$D2835="52",$D2835="61"),0,(AG2835/'Totals and Drop Down Lists'!AC$5)*Inputs!K$39)</f>
        <v>0</v>
      </c>
      <c r="BF2835">
        <f>IF(OR($D2835="51",$D2835="52",$D2835="61"),0,(AH2835/'Totals and Drop Down Lists'!AD$5)*Inputs!L$39)</f>
        <v>0</v>
      </c>
      <c r="BG2835" s="10">
        <f t="shared" si="397"/>
        <v>23471.201203890203</v>
      </c>
    </row>
    <row r="2836" spans="1:59" ht="28.8">
      <c r="A2836" s="1" t="s">
        <v>7631</v>
      </c>
      <c r="B2836" s="1" t="s">
        <v>5625</v>
      </c>
      <c r="C2836" s="1" t="s">
        <v>2556</v>
      </c>
      <c r="D2836" s="1" t="s">
        <v>25</v>
      </c>
      <c r="E2836" s="1" t="s">
        <v>5633</v>
      </c>
      <c r="F2836" s="2">
        <v>12849</v>
      </c>
      <c r="G2836" s="2">
        <v>138</v>
      </c>
      <c r="H2836" s="2">
        <v>0</v>
      </c>
      <c r="I2836" s="2">
        <v>2204</v>
      </c>
      <c r="J2836" s="2">
        <v>4713</v>
      </c>
      <c r="K2836" s="2">
        <v>1215</v>
      </c>
      <c r="L2836" s="2">
        <v>17</v>
      </c>
      <c r="M2836" s="2">
        <v>41</v>
      </c>
      <c r="N2836" s="2">
        <v>0</v>
      </c>
      <c r="O2836" s="2">
        <v>51</v>
      </c>
      <c r="P2836" s="2">
        <v>8</v>
      </c>
      <c r="Q2836" s="2">
        <v>2</v>
      </c>
      <c r="R2836" s="2">
        <v>369</v>
      </c>
      <c r="S2836" s="2">
        <v>544100</v>
      </c>
      <c r="T2836" s="2">
        <v>39741700</v>
      </c>
      <c r="U2836" s="2">
        <v>132</v>
      </c>
      <c r="V2836" s="2">
        <v>68</v>
      </c>
      <c r="W2836" s="2">
        <v>12</v>
      </c>
      <c r="X2836" s="2">
        <v>203</v>
      </c>
      <c r="Y2836" s="2">
        <v>47</v>
      </c>
      <c r="Z2836" s="2">
        <v>109</v>
      </c>
      <c r="AA2836" s="9">
        <f t="shared" si="398"/>
        <v>12849</v>
      </c>
      <c r="AB2836" s="9">
        <f t="shared" si="399"/>
        <v>2066</v>
      </c>
      <c r="AC2836" s="9">
        <f t="shared" si="400"/>
        <v>488</v>
      </c>
      <c r="AD2836" s="9">
        <f t="shared" si="401"/>
        <v>369</v>
      </c>
      <c r="AE2836" s="44">
        <f t="shared" si="402"/>
        <v>2.1875143066594446E-5</v>
      </c>
      <c r="AF2836" s="9">
        <f t="shared" si="403"/>
        <v>123</v>
      </c>
      <c r="AG2836" s="9">
        <f t="shared" si="396"/>
        <v>156</v>
      </c>
      <c r="AH2836" s="44">
        <f t="shared" si="404"/>
        <v>1.4964235104967935E-5</v>
      </c>
      <c r="AI2836">
        <f>AA2836/'Totals and Drop Down Lists'!W$6*Inputs!E$37</f>
        <v>11655.847091468566</v>
      </c>
      <c r="AJ2836">
        <f>AB2836/'Totals and Drop Down Lists'!X$6*Inputs!F$37</f>
        <v>6797.9399195757915</v>
      </c>
      <c r="AK2836">
        <f>AC2836/'Totals and Drop Down Lists'!Y$6*Inputs!G$37</f>
        <v>3217.060839722139</v>
      </c>
      <c r="AL2836">
        <f>AD2836/'Totals and Drop Down Lists'!Z$6*Inputs!H$37</f>
        <v>2958.4579686277448</v>
      </c>
      <c r="AM2836">
        <f>AE2836/'Totals and Drop Down Lists'!AA$6*Inputs!I$37</f>
        <v>2723.2223493574534</v>
      </c>
      <c r="AN2836">
        <f>AF2836/'Totals and Drop Down Lists'!AB$6*Inputs!J$37</f>
        <v>2454.6732562624034</v>
      </c>
      <c r="AO2836">
        <f>AG2836/'Totals and Drop Down Lists'!AC$6*Inputs!K$37</f>
        <v>2905.2778839382927</v>
      </c>
      <c r="AP2836">
        <f>AH2836/'Totals and Drop Down Lists'!AD$6*Inputs!L$37</f>
        <v>3521.5320862511207</v>
      </c>
      <c r="AQ2836">
        <f>IF(OR($D2836="51",$D2836="52",$D2836="61"),(AA2836/'Totals and Drop Down Lists'!W$4)*Inputs!E$38,0)</f>
        <v>0</v>
      </c>
      <c r="AR2836">
        <f>IF(OR($D2836="51",$D2836="52",$D2836="61"),(AB2836/'Totals and Drop Down Lists'!X$4)*Inputs!F$38,0)</f>
        <v>0</v>
      </c>
      <c r="AS2836">
        <f>IF(OR($D2836="51",$D2836="52",$D2836="61"),(AC2836/'Totals and Drop Down Lists'!Y$4)*Inputs!G$38,0)</f>
        <v>0</v>
      </c>
      <c r="AT2836">
        <f>IF(OR($D2836="51",$D2836="52",$D2836="61"),(AD2836/'Totals and Drop Down Lists'!Z$4)*Inputs!H$38,0)</f>
        <v>0</v>
      </c>
      <c r="AU2836">
        <f>IF(OR($D2836="51",$D2836="52",$D2836="61"),(AE2836/'Totals and Drop Down Lists'!AA$4)*Inputs!I$38,0)</f>
        <v>0</v>
      </c>
      <c r="AV2836">
        <f>IF(OR($D2836="51",$D2836="52",$D2836="61"),(AF2836/'Totals and Drop Down Lists'!AB$4)*Inputs!J$38,0)</f>
        <v>0</v>
      </c>
      <c r="AW2836">
        <f>IF(OR($D2836="51",$D2836="52",$D2836="61"),(AG2836/'Totals and Drop Down Lists'!AC$4)*Inputs!K$38,0)</f>
        <v>0</v>
      </c>
      <c r="AX2836">
        <f>IF(OR($D2836="51",$D2836="52",$D2836="61"),(AH2836/'Totals and Drop Down Lists'!AD$4)*Inputs!L$38,0)</f>
        <v>0</v>
      </c>
      <c r="AY2836">
        <f>IF(OR($D2836="51",$D2836="52",$D2836="61"),0,(AA2836/'Totals and Drop Down Lists'!W$5)*Inputs!E$39)</f>
        <v>0</v>
      </c>
      <c r="AZ2836">
        <f>IF(OR($D2836="51",$D2836="52",$D2836="61"),0,(AB2836/'Totals and Drop Down Lists'!X$5)*Inputs!F$39)</f>
        <v>0</v>
      </c>
      <c r="BA2836">
        <f>IF(OR($D2836="51",$D2836="52",$D2836="61"),0,(AC2836/'Totals and Drop Down Lists'!Y$5)*Inputs!G$39)</f>
        <v>0</v>
      </c>
      <c r="BB2836">
        <f>IF(OR($D2836="51",$D2836="52",$D2836="61"),0,(AD2836/'Totals and Drop Down Lists'!Z$5)*Inputs!H$39)</f>
        <v>0</v>
      </c>
      <c r="BC2836">
        <f>IF(OR($D2836="51",$D2836="52",$D2836="61"),0,(AE2836/'Totals and Drop Down Lists'!AA$5)*Inputs!I$39)</f>
        <v>0</v>
      </c>
      <c r="BD2836">
        <f>IF(OR($D2836="51",$D2836="52",$D2836="61"),0,(AF2836/'Totals and Drop Down Lists'!AB$5)*Inputs!J$39)</f>
        <v>0</v>
      </c>
      <c r="BE2836">
        <f>IF(OR($D2836="51",$D2836="52",$D2836="61"),0,(AG2836/'Totals and Drop Down Lists'!AC$5)*Inputs!K$39)</f>
        <v>0</v>
      </c>
      <c r="BF2836">
        <f>IF(OR($D2836="51",$D2836="52",$D2836="61"),0,(AH2836/'Totals and Drop Down Lists'!AD$5)*Inputs!L$39)</f>
        <v>0</v>
      </c>
      <c r="BG2836" s="10">
        <f t="shared" si="397"/>
        <v>36234.01139520351</v>
      </c>
    </row>
    <row r="2837" spans="1:59" ht="28.8">
      <c r="A2837" s="1" t="s">
        <v>7631</v>
      </c>
      <c r="B2837" s="1" t="s">
        <v>5625</v>
      </c>
      <c r="C2837" s="1" t="s">
        <v>5546</v>
      </c>
      <c r="D2837" s="1" t="s">
        <v>25</v>
      </c>
      <c r="E2837" s="1" t="s">
        <v>5634</v>
      </c>
      <c r="F2837" s="2">
        <v>13838</v>
      </c>
      <c r="G2837" s="2">
        <v>86</v>
      </c>
      <c r="H2837" s="2">
        <v>0</v>
      </c>
      <c r="I2837" s="2">
        <v>2561</v>
      </c>
      <c r="J2837" s="2">
        <v>4920</v>
      </c>
      <c r="K2837" s="2">
        <v>1136</v>
      </c>
      <c r="L2837" s="2">
        <v>38</v>
      </c>
      <c r="M2837" s="2">
        <v>0</v>
      </c>
      <c r="N2837" s="2">
        <v>3</v>
      </c>
      <c r="O2837" s="2">
        <v>37</v>
      </c>
      <c r="P2837" s="2">
        <v>12</v>
      </c>
      <c r="Q2837" s="2">
        <v>6</v>
      </c>
      <c r="R2837" s="2">
        <v>1037</v>
      </c>
      <c r="S2837" s="2">
        <v>480900</v>
      </c>
      <c r="T2837" s="2">
        <v>33413300</v>
      </c>
      <c r="U2837" s="2">
        <v>147</v>
      </c>
      <c r="V2837" s="2">
        <v>145</v>
      </c>
      <c r="W2837" s="2">
        <v>30</v>
      </c>
      <c r="X2837" s="2">
        <v>304</v>
      </c>
      <c r="Y2837" s="2">
        <v>35</v>
      </c>
      <c r="Z2837" s="2">
        <v>128</v>
      </c>
      <c r="AA2837" s="9">
        <f t="shared" si="398"/>
        <v>13838</v>
      </c>
      <c r="AB2837" s="9">
        <f t="shared" si="399"/>
        <v>2475</v>
      </c>
      <c r="AC2837" s="9">
        <f t="shared" si="400"/>
        <v>1133</v>
      </c>
      <c r="AD2837" s="9">
        <f t="shared" si="401"/>
        <v>1037</v>
      </c>
      <c r="AE2837" s="44">
        <f t="shared" si="402"/>
        <v>1.8318391897266557E-5</v>
      </c>
      <c r="AF2837" s="9">
        <f t="shared" si="403"/>
        <v>129</v>
      </c>
      <c r="AG2837" s="9">
        <f t="shared" si="396"/>
        <v>163</v>
      </c>
      <c r="AH2837" s="44">
        <f t="shared" si="404"/>
        <v>1.400399410631883E-5</v>
      </c>
      <c r="AI2837">
        <f>AA2837/'Totals and Drop Down Lists'!W$6*Inputs!E$37</f>
        <v>12553.008954139777</v>
      </c>
      <c r="AJ2837">
        <f>AB2837/'Totals and Drop Down Lists'!X$6*Inputs!F$37</f>
        <v>8143.7082773233706</v>
      </c>
      <c r="AK2837">
        <f>AC2837/'Totals and Drop Down Lists'!Y$6*Inputs!G$37</f>
        <v>7469.1187118958687</v>
      </c>
      <c r="AL2837">
        <f>AD2837/'Totals and Drop Down Lists'!Z$6*Inputs!H$37</f>
        <v>8314.148816983663</v>
      </c>
      <c r="AM2837">
        <f>AE2837/'Totals and Drop Down Lists'!AA$6*Inputs!I$37</f>
        <v>2280.4447069013363</v>
      </c>
      <c r="AN2837">
        <f>AF2837/'Totals and Drop Down Lists'!AB$6*Inputs!J$37</f>
        <v>2574.4134151044718</v>
      </c>
      <c r="AO2837">
        <f>AG2837/'Totals and Drop Down Lists'!AC$6*Inputs!K$37</f>
        <v>3035.6429171919335</v>
      </c>
      <c r="AP2837">
        <f>AH2837/'Totals and Drop Down Lists'!AD$6*Inputs!L$37</f>
        <v>3295.5586593731896</v>
      </c>
      <c r="AQ2837">
        <f>IF(OR($D2837="51",$D2837="52",$D2837="61"),(AA2837/'Totals and Drop Down Lists'!W$4)*Inputs!E$38,0)</f>
        <v>0</v>
      </c>
      <c r="AR2837">
        <f>IF(OR($D2837="51",$D2837="52",$D2837="61"),(AB2837/'Totals and Drop Down Lists'!X$4)*Inputs!F$38,0)</f>
        <v>0</v>
      </c>
      <c r="AS2837">
        <f>IF(OR($D2837="51",$D2837="52",$D2837="61"),(AC2837/'Totals and Drop Down Lists'!Y$4)*Inputs!G$38,0)</f>
        <v>0</v>
      </c>
      <c r="AT2837">
        <f>IF(OR($D2837="51",$D2837="52",$D2837="61"),(AD2837/'Totals and Drop Down Lists'!Z$4)*Inputs!H$38,0)</f>
        <v>0</v>
      </c>
      <c r="AU2837">
        <f>IF(OR($D2837="51",$D2837="52",$D2837="61"),(AE2837/'Totals and Drop Down Lists'!AA$4)*Inputs!I$38,0)</f>
        <v>0</v>
      </c>
      <c r="AV2837">
        <f>IF(OR($D2837="51",$D2837="52",$D2837="61"),(AF2837/'Totals and Drop Down Lists'!AB$4)*Inputs!J$38,0)</f>
        <v>0</v>
      </c>
      <c r="AW2837">
        <f>IF(OR($D2837="51",$D2837="52",$D2837="61"),(AG2837/'Totals and Drop Down Lists'!AC$4)*Inputs!K$38,0)</f>
        <v>0</v>
      </c>
      <c r="AX2837">
        <f>IF(OR($D2837="51",$D2837="52",$D2837="61"),(AH2837/'Totals and Drop Down Lists'!AD$4)*Inputs!L$38,0)</f>
        <v>0</v>
      </c>
      <c r="AY2837">
        <f>IF(OR($D2837="51",$D2837="52",$D2837="61"),0,(AA2837/'Totals and Drop Down Lists'!W$5)*Inputs!E$39)</f>
        <v>0</v>
      </c>
      <c r="AZ2837">
        <f>IF(OR($D2837="51",$D2837="52",$D2837="61"),0,(AB2837/'Totals and Drop Down Lists'!X$5)*Inputs!F$39)</f>
        <v>0</v>
      </c>
      <c r="BA2837">
        <f>IF(OR($D2837="51",$D2837="52",$D2837="61"),0,(AC2837/'Totals and Drop Down Lists'!Y$5)*Inputs!G$39)</f>
        <v>0</v>
      </c>
      <c r="BB2837">
        <f>IF(OR($D2837="51",$D2837="52",$D2837="61"),0,(AD2837/'Totals and Drop Down Lists'!Z$5)*Inputs!H$39)</f>
        <v>0</v>
      </c>
      <c r="BC2837">
        <f>IF(OR($D2837="51",$D2837="52",$D2837="61"),0,(AE2837/'Totals and Drop Down Lists'!AA$5)*Inputs!I$39)</f>
        <v>0</v>
      </c>
      <c r="BD2837">
        <f>IF(OR($D2837="51",$D2837="52",$D2837="61"),0,(AF2837/'Totals and Drop Down Lists'!AB$5)*Inputs!J$39)</f>
        <v>0</v>
      </c>
      <c r="BE2837">
        <f>IF(OR($D2837="51",$D2837="52",$D2837="61"),0,(AG2837/'Totals and Drop Down Lists'!AC$5)*Inputs!K$39)</f>
        <v>0</v>
      </c>
      <c r="BF2837">
        <f>IF(OR($D2837="51",$D2837="52",$D2837="61"),0,(AH2837/'Totals and Drop Down Lists'!AD$5)*Inputs!L$39)</f>
        <v>0</v>
      </c>
      <c r="BG2837" s="10">
        <f t="shared" si="397"/>
        <v>47666.044458913602</v>
      </c>
    </row>
    <row r="2838" spans="1:59" ht="28.8">
      <c r="A2838" s="1" t="s">
        <v>7631</v>
      </c>
      <c r="B2838" s="1" t="s">
        <v>5625</v>
      </c>
      <c r="C2838" s="1" t="s">
        <v>4238</v>
      </c>
      <c r="D2838" s="1" t="s">
        <v>25</v>
      </c>
      <c r="E2838" s="1" t="s">
        <v>5635</v>
      </c>
      <c r="F2838" s="2">
        <v>10982</v>
      </c>
      <c r="G2838" s="2">
        <v>272</v>
      </c>
      <c r="H2838" s="2">
        <v>0</v>
      </c>
      <c r="I2838" s="2">
        <v>2356</v>
      </c>
      <c r="J2838" s="2">
        <v>4248</v>
      </c>
      <c r="K2838" s="2">
        <v>1198</v>
      </c>
      <c r="L2838" s="2">
        <v>74</v>
      </c>
      <c r="M2838" s="2">
        <v>9</v>
      </c>
      <c r="N2838" s="2">
        <v>0</v>
      </c>
      <c r="O2838" s="2">
        <v>40</v>
      </c>
      <c r="P2838" s="2">
        <v>5</v>
      </c>
      <c r="Q2838" s="2">
        <v>0</v>
      </c>
      <c r="R2838" s="2">
        <v>396</v>
      </c>
      <c r="S2838" s="2">
        <v>505200</v>
      </c>
      <c r="T2838" s="2">
        <v>35378100</v>
      </c>
      <c r="U2838" s="2">
        <v>115</v>
      </c>
      <c r="V2838" s="2">
        <v>80</v>
      </c>
      <c r="W2838" s="2">
        <v>37</v>
      </c>
      <c r="X2838" s="2">
        <v>293</v>
      </c>
      <c r="Y2838" s="2">
        <v>22</v>
      </c>
      <c r="Z2838" s="2">
        <v>183</v>
      </c>
      <c r="AA2838" s="9">
        <f t="shared" si="398"/>
        <v>10982</v>
      </c>
      <c r="AB2838" s="9">
        <f t="shared" si="399"/>
        <v>2084</v>
      </c>
      <c r="AC2838" s="9">
        <f t="shared" si="400"/>
        <v>524</v>
      </c>
      <c r="AD2838" s="9">
        <f t="shared" si="401"/>
        <v>396</v>
      </c>
      <c r="AE2838" s="44">
        <f t="shared" si="402"/>
        <v>2.3595267970752179E-5</v>
      </c>
      <c r="AF2838" s="9">
        <f t="shared" si="403"/>
        <v>176</v>
      </c>
      <c r="AG2838" s="9">
        <f t="shared" si="396"/>
        <v>205</v>
      </c>
      <c r="AH2838" s="44">
        <f t="shared" si="404"/>
        <v>2.1511825055647206E-5</v>
      </c>
      <c r="AI2838">
        <f>AA2838/'Totals and Drop Down Lists'!W$6*Inputs!E$37</f>
        <v>9962.2159513197748</v>
      </c>
      <c r="AJ2838">
        <f>AB2838/'Totals and Drop Down Lists'!X$6*Inputs!F$37</f>
        <v>6857.1668888654167</v>
      </c>
      <c r="AK2838">
        <f>AC2838/'Totals and Drop Down Lists'!Y$6*Inputs!G$37</f>
        <v>3454.3850000295101</v>
      </c>
      <c r="AL2838">
        <f>AD2838/'Totals and Drop Down Lists'!Z$6*Inputs!H$37</f>
        <v>3174.9305029175798</v>
      </c>
      <c r="AM2838">
        <f>AE2838/'Totals and Drop Down Lists'!AA$6*Inputs!I$37</f>
        <v>2937.359581211359</v>
      </c>
      <c r="AN2838">
        <f>AF2838/'Totals and Drop Down Lists'!AB$6*Inputs!J$37</f>
        <v>3512.3779927006744</v>
      </c>
      <c r="AO2838">
        <f>AG2838/'Totals and Drop Down Lists'!AC$6*Inputs!K$37</f>
        <v>3817.8331167137817</v>
      </c>
      <c r="AP2838">
        <f>AH2838/'Totals and Drop Down Lists'!AD$6*Inputs!L$37</f>
        <v>5062.3758338395046</v>
      </c>
      <c r="AQ2838">
        <f>IF(OR($D2838="51",$D2838="52",$D2838="61"),(AA2838/'Totals and Drop Down Lists'!W$4)*Inputs!E$38,0)</f>
        <v>0</v>
      </c>
      <c r="AR2838">
        <f>IF(OR($D2838="51",$D2838="52",$D2838="61"),(AB2838/'Totals and Drop Down Lists'!X$4)*Inputs!F$38,0)</f>
        <v>0</v>
      </c>
      <c r="AS2838">
        <f>IF(OR($D2838="51",$D2838="52",$D2838="61"),(AC2838/'Totals and Drop Down Lists'!Y$4)*Inputs!G$38,0)</f>
        <v>0</v>
      </c>
      <c r="AT2838">
        <f>IF(OR($D2838="51",$D2838="52",$D2838="61"),(AD2838/'Totals and Drop Down Lists'!Z$4)*Inputs!H$38,0)</f>
        <v>0</v>
      </c>
      <c r="AU2838">
        <f>IF(OR($D2838="51",$D2838="52",$D2838="61"),(AE2838/'Totals and Drop Down Lists'!AA$4)*Inputs!I$38,0)</f>
        <v>0</v>
      </c>
      <c r="AV2838">
        <f>IF(OR($D2838="51",$D2838="52",$D2838="61"),(AF2838/'Totals and Drop Down Lists'!AB$4)*Inputs!J$38,0)</f>
        <v>0</v>
      </c>
      <c r="AW2838">
        <f>IF(OR($D2838="51",$D2838="52",$D2838="61"),(AG2838/'Totals and Drop Down Lists'!AC$4)*Inputs!K$38,0)</f>
        <v>0</v>
      </c>
      <c r="AX2838">
        <f>IF(OR($D2838="51",$D2838="52",$D2838="61"),(AH2838/'Totals and Drop Down Lists'!AD$4)*Inputs!L$38,0)</f>
        <v>0</v>
      </c>
      <c r="AY2838">
        <f>IF(OR($D2838="51",$D2838="52",$D2838="61"),0,(AA2838/'Totals and Drop Down Lists'!W$5)*Inputs!E$39)</f>
        <v>0</v>
      </c>
      <c r="AZ2838">
        <f>IF(OR($D2838="51",$D2838="52",$D2838="61"),0,(AB2838/'Totals and Drop Down Lists'!X$5)*Inputs!F$39)</f>
        <v>0</v>
      </c>
      <c r="BA2838">
        <f>IF(OR($D2838="51",$D2838="52",$D2838="61"),0,(AC2838/'Totals and Drop Down Lists'!Y$5)*Inputs!G$39)</f>
        <v>0</v>
      </c>
      <c r="BB2838">
        <f>IF(OR($D2838="51",$D2838="52",$D2838="61"),0,(AD2838/'Totals and Drop Down Lists'!Z$5)*Inputs!H$39)</f>
        <v>0</v>
      </c>
      <c r="BC2838">
        <f>IF(OR($D2838="51",$D2838="52",$D2838="61"),0,(AE2838/'Totals and Drop Down Lists'!AA$5)*Inputs!I$39)</f>
        <v>0</v>
      </c>
      <c r="BD2838">
        <f>IF(OR($D2838="51",$D2838="52",$D2838="61"),0,(AF2838/'Totals and Drop Down Lists'!AB$5)*Inputs!J$39)</f>
        <v>0</v>
      </c>
      <c r="BE2838">
        <f>IF(OR($D2838="51",$D2838="52",$D2838="61"),0,(AG2838/'Totals and Drop Down Lists'!AC$5)*Inputs!K$39)</f>
        <v>0</v>
      </c>
      <c r="BF2838">
        <f>IF(OR($D2838="51",$D2838="52",$D2838="61"),0,(AH2838/'Totals and Drop Down Lists'!AD$5)*Inputs!L$39)</f>
        <v>0</v>
      </c>
      <c r="BG2838" s="10">
        <f t="shared" si="397"/>
        <v>38778.644867597606</v>
      </c>
    </row>
    <row r="2839" spans="1:59" ht="28.8">
      <c r="A2839" s="1" t="s">
        <v>7631</v>
      </c>
      <c r="B2839" s="1" t="s">
        <v>5625</v>
      </c>
      <c r="C2839" s="1" t="s">
        <v>5636</v>
      </c>
      <c r="D2839" s="1" t="s">
        <v>25</v>
      </c>
      <c r="E2839" s="1" t="s">
        <v>5637</v>
      </c>
      <c r="F2839" s="2">
        <v>11034</v>
      </c>
      <c r="G2839" s="2">
        <v>103</v>
      </c>
      <c r="H2839" s="2">
        <v>0</v>
      </c>
      <c r="I2839" s="2">
        <v>1768</v>
      </c>
      <c r="J2839" s="2">
        <v>4160</v>
      </c>
      <c r="K2839" s="2">
        <v>1279</v>
      </c>
      <c r="L2839" s="2">
        <v>67</v>
      </c>
      <c r="M2839" s="2">
        <v>4</v>
      </c>
      <c r="N2839" s="2">
        <v>32</v>
      </c>
      <c r="O2839" s="2">
        <v>21</v>
      </c>
      <c r="P2839" s="2">
        <v>4</v>
      </c>
      <c r="Q2839" s="2">
        <v>10</v>
      </c>
      <c r="R2839" s="2">
        <v>395</v>
      </c>
      <c r="S2839" s="2">
        <v>509300</v>
      </c>
      <c r="T2839" s="2">
        <v>46725200</v>
      </c>
      <c r="U2839" s="2">
        <v>69</v>
      </c>
      <c r="V2839" s="2">
        <v>155</v>
      </c>
      <c r="W2839" s="2">
        <v>50</v>
      </c>
      <c r="X2839" s="2">
        <v>330</v>
      </c>
      <c r="Y2839" s="2">
        <v>54</v>
      </c>
      <c r="Z2839" s="2">
        <v>135</v>
      </c>
      <c r="AA2839" s="9">
        <f t="shared" si="398"/>
        <v>11034</v>
      </c>
      <c r="AB2839" s="9">
        <f t="shared" si="399"/>
        <v>1665</v>
      </c>
      <c r="AC2839" s="9">
        <f t="shared" si="400"/>
        <v>533</v>
      </c>
      <c r="AD2839" s="9">
        <f t="shared" si="401"/>
        <v>395</v>
      </c>
      <c r="AE2839" s="44">
        <f t="shared" si="402"/>
        <v>2.7462719700207252E-5</v>
      </c>
      <c r="AF2839" s="9">
        <f t="shared" si="403"/>
        <v>125</v>
      </c>
      <c r="AG2839" s="9">
        <f t="shared" si="396"/>
        <v>189</v>
      </c>
      <c r="AH2839" s="44">
        <f t="shared" si="404"/>
        <v>2.1621713297347154E-5</v>
      </c>
      <c r="AI2839">
        <f>AA2839/'Totals and Drop Down Lists'!W$6*Inputs!E$37</f>
        <v>10009.387252491566</v>
      </c>
      <c r="AJ2839">
        <f>AB2839/'Totals and Drop Down Lists'!X$6*Inputs!F$37</f>
        <v>5478.4946592902679</v>
      </c>
      <c r="AK2839">
        <f>AC2839/'Totals and Drop Down Lists'!Y$6*Inputs!G$37</f>
        <v>3513.7160401063529</v>
      </c>
      <c r="AL2839">
        <f>AD2839/'Totals and Drop Down Lists'!Z$6*Inputs!H$37</f>
        <v>3166.913001647586</v>
      </c>
      <c r="AM2839">
        <f>AE2839/'Totals and Drop Down Lists'!AA$6*Inputs!I$37</f>
        <v>3418.816134553701</v>
      </c>
      <c r="AN2839">
        <f>AF2839/'Totals and Drop Down Lists'!AB$6*Inputs!J$37</f>
        <v>2494.5866425430927</v>
      </c>
      <c r="AO2839">
        <f>AG2839/'Totals and Drop Down Lists'!AC$6*Inputs!K$37</f>
        <v>3519.8558978483156</v>
      </c>
      <c r="AP2839">
        <f>AH2839/'Totals and Drop Down Lists'!AD$6*Inputs!L$37</f>
        <v>5088.2358237643903</v>
      </c>
      <c r="AQ2839">
        <f>IF(OR($D2839="51",$D2839="52",$D2839="61"),(AA2839/'Totals and Drop Down Lists'!W$4)*Inputs!E$38,0)</f>
        <v>0</v>
      </c>
      <c r="AR2839">
        <f>IF(OR($D2839="51",$D2839="52",$D2839="61"),(AB2839/'Totals and Drop Down Lists'!X$4)*Inputs!F$38,0)</f>
        <v>0</v>
      </c>
      <c r="AS2839">
        <f>IF(OR($D2839="51",$D2839="52",$D2839="61"),(AC2839/'Totals and Drop Down Lists'!Y$4)*Inputs!G$38,0)</f>
        <v>0</v>
      </c>
      <c r="AT2839">
        <f>IF(OR($D2839="51",$D2839="52",$D2839="61"),(AD2839/'Totals and Drop Down Lists'!Z$4)*Inputs!H$38,0)</f>
        <v>0</v>
      </c>
      <c r="AU2839">
        <f>IF(OR($D2839="51",$D2839="52",$D2839="61"),(AE2839/'Totals and Drop Down Lists'!AA$4)*Inputs!I$38,0)</f>
        <v>0</v>
      </c>
      <c r="AV2839">
        <f>IF(OR($D2839="51",$D2839="52",$D2839="61"),(AF2839/'Totals and Drop Down Lists'!AB$4)*Inputs!J$38,0)</f>
        <v>0</v>
      </c>
      <c r="AW2839">
        <f>IF(OR($D2839="51",$D2839="52",$D2839="61"),(AG2839/'Totals and Drop Down Lists'!AC$4)*Inputs!K$38,0)</f>
        <v>0</v>
      </c>
      <c r="AX2839">
        <f>IF(OR($D2839="51",$D2839="52",$D2839="61"),(AH2839/'Totals and Drop Down Lists'!AD$4)*Inputs!L$38,0)</f>
        <v>0</v>
      </c>
      <c r="AY2839">
        <f>IF(OR($D2839="51",$D2839="52",$D2839="61"),0,(AA2839/'Totals and Drop Down Lists'!W$5)*Inputs!E$39)</f>
        <v>0</v>
      </c>
      <c r="AZ2839">
        <f>IF(OR($D2839="51",$D2839="52",$D2839="61"),0,(AB2839/'Totals and Drop Down Lists'!X$5)*Inputs!F$39)</f>
        <v>0</v>
      </c>
      <c r="BA2839">
        <f>IF(OR($D2839="51",$D2839="52",$D2839="61"),0,(AC2839/'Totals and Drop Down Lists'!Y$5)*Inputs!G$39)</f>
        <v>0</v>
      </c>
      <c r="BB2839">
        <f>IF(OR($D2839="51",$D2839="52",$D2839="61"),0,(AD2839/'Totals and Drop Down Lists'!Z$5)*Inputs!H$39)</f>
        <v>0</v>
      </c>
      <c r="BC2839">
        <f>IF(OR($D2839="51",$D2839="52",$D2839="61"),0,(AE2839/'Totals and Drop Down Lists'!AA$5)*Inputs!I$39)</f>
        <v>0</v>
      </c>
      <c r="BD2839">
        <f>IF(OR($D2839="51",$D2839="52",$D2839="61"),0,(AF2839/'Totals and Drop Down Lists'!AB$5)*Inputs!J$39)</f>
        <v>0</v>
      </c>
      <c r="BE2839">
        <f>IF(OR($D2839="51",$D2839="52",$D2839="61"),0,(AG2839/'Totals and Drop Down Lists'!AC$5)*Inputs!K$39)</f>
        <v>0</v>
      </c>
      <c r="BF2839">
        <f>IF(OR($D2839="51",$D2839="52",$D2839="61"),0,(AH2839/'Totals and Drop Down Lists'!AD$5)*Inputs!L$39)</f>
        <v>0</v>
      </c>
      <c r="BG2839" s="10">
        <f t="shared" si="397"/>
        <v>36690.005452245277</v>
      </c>
    </row>
    <row r="2840" spans="1:59" ht="28.8">
      <c r="A2840" s="1" t="s">
        <v>7631</v>
      </c>
      <c r="B2840" s="1" t="s">
        <v>5625</v>
      </c>
      <c r="C2840" s="1" t="s">
        <v>5638</v>
      </c>
      <c r="D2840" s="1" t="s">
        <v>25</v>
      </c>
      <c r="E2840" s="1" t="s">
        <v>5639</v>
      </c>
      <c r="F2840" s="2">
        <v>50062</v>
      </c>
      <c r="G2840" s="2">
        <v>474</v>
      </c>
      <c r="H2840" s="2">
        <v>26</v>
      </c>
      <c r="I2840" s="2">
        <v>10812</v>
      </c>
      <c r="J2840" s="2">
        <v>18412</v>
      </c>
      <c r="K2840" s="2">
        <v>4762</v>
      </c>
      <c r="L2840" s="2">
        <v>224</v>
      </c>
      <c r="M2840" s="2">
        <v>47</v>
      </c>
      <c r="N2840" s="2">
        <v>59</v>
      </c>
      <c r="O2840" s="2">
        <v>156</v>
      </c>
      <c r="P2840" s="2">
        <v>54</v>
      </c>
      <c r="Q2840" s="2">
        <v>21</v>
      </c>
      <c r="R2840" s="2">
        <v>1588</v>
      </c>
      <c r="S2840" s="2">
        <v>2308800</v>
      </c>
      <c r="T2840" s="2">
        <v>151590800</v>
      </c>
      <c r="U2840" s="2">
        <v>491</v>
      </c>
      <c r="V2840" s="2">
        <v>338</v>
      </c>
      <c r="W2840" s="2">
        <v>105</v>
      </c>
      <c r="X2840" s="2">
        <v>1164</v>
      </c>
      <c r="Y2840" s="2">
        <v>174</v>
      </c>
      <c r="Z2840" s="2">
        <v>719</v>
      </c>
      <c r="AA2840" s="9">
        <f t="shared" si="398"/>
        <v>50062</v>
      </c>
      <c r="AB2840" s="9">
        <f t="shared" si="399"/>
        <v>10312</v>
      </c>
      <c r="AC2840" s="9">
        <f t="shared" si="400"/>
        <v>2149</v>
      </c>
      <c r="AD2840" s="9">
        <f t="shared" si="401"/>
        <v>1588</v>
      </c>
      <c r="AE2840" s="44">
        <f t="shared" si="402"/>
        <v>8.601488278669797E-5</v>
      </c>
      <c r="AF2840" s="9">
        <f t="shared" si="403"/>
        <v>721</v>
      </c>
      <c r="AG2840" s="9">
        <f t="shared" si="396"/>
        <v>893</v>
      </c>
      <c r="AH2840" s="44">
        <f t="shared" si="404"/>
        <v>8.5939133408885466E-5</v>
      </c>
      <c r="AI2840">
        <f>AA2840/'Totals and Drop Down Lists'!W$6*Inputs!E$37</f>
        <v>45413.26306273634</v>
      </c>
      <c r="AJ2840">
        <f>AB2840/'Totals and Drop Down Lists'!X$6*Inputs!F$37</f>
        <v>33930.472628589334</v>
      </c>
      <c r="AK2840">
        <f>AC2840/'Totals and Drop Down Lists'!Y$6*Inputs!G$37</f>
        <v>14166.933902792782</v>
      </c>
      <c r="AL2840">
        <f>AD2840/'Totals and Drop Down Lists'!Z$6*Inputs!H$37</f>
        <v>12731.792016750296</v>
      </c>
      <c r="AM2840">
        <f>AE2840/'Totals and Drop Down Lists'!AA$6*Inputs!I$37</f>
        <v>10707.936879270161</v>
      </c>
      <c r="AN2840">
        <f>AF2840/'Totals and Drop Down Lists'!AB$6*Inputs!J$37</f>
        <v>14388.775754188558</v>
      </c>
      <c r="AO2840">
        <f>AG2840/'Totals and Drop Down Lists'!AC$6*Inputs!K$37</f>
        <v>16630.853527928815</v>
      </c>
      <c r="AP2840">
        <f>AH2840/'Totals and Drop Down Lists'!AD$6*Inputs!L$37</f>
        <v>20224.048448927006</v>
      </c>
      <c r="AQ2840">
        <f>IF(OR($D2840="51",$D2840="52",$D2840="61"),(AA2840/'Totals and Drop Down Lists'!W$4)*Inputs!E$38,0)</f>
        <v>0</v>
      </c>
      <c r="AR2840">
        <f>IF(OR($D2840="51",$D2840="52",$D2840="61"),(AB2840/'Totals and Drop Down Lists'!X$4)*Inputs!F$38,0)</f>
        <v>0</v>
      </c>
      <c r="AS2840">
        <f>IF(OR($D2840="51",$D2840="52",$D2840="61"),(AC2840/'Totals and Drop Down Lists'!Y$4)*Inputs!G$38,0)</f>
        <v>0</v>
      </c>
      <c r="AT2840">
        <f>IF(OR($D2840="51",$D2840="52",$D2840="61"),(AD2840/'Totals and Drop Down Lists'!Z$4)*Inputs!H$38,0)</f>
        <v>0</v>
      </c>
      <c r="AU2840">
        <f>IF(OR($D2840="51",$D2840="52",$D2840="61"),(AE2840/'Totals and Drop Down Lists'!AA$4)*Inputs!I$38,0)</f>
        <v>0</v>
      </c>
      <c r="AV2840">
        <f>IF(OR($D2840="51",$D2840="52",$D2840="61"),(AF2840/'Totals and Drop Down Lists'!AB$4)*Inputs!J$38,0)</f>
        <v>0</v>
      </c>
      <c r="AW2840">
        <f>IF(OR($D2840="51",$D2840="52",$D2840="61"),(AG2840/'Totals and Drop Down Lists'!AC$4)*Inputs!K$38,0)</f>
        <v>0</v>
      </c>
      <c r="AX2840">
        <f>IF(OR($D2840="51",$D2840="52",$D2840="61"),(AH2840/'Totals and Drop Down Lists'!AD$4)*Inputs!L$38,0)</f>
        <v>0</v>
      </c>
      <c r="AY2840">
        <f>IF(OR($D2840="51",$D2840="52",$D2840="61"),0,(AA2840/'Totals and Drop Down Lists'!W$5)*Inputs!E$39)</f>
        <v>0</v>
      </c>
      <c r="AZ2840">
        <f>IF(OR($D2840="51",$D2840="52",$D2840="61"),0,(AB2840/'Totals and Drop Down Lists'!X$5)*Inputs!F$39)</f>
        <v>0</v>
      </c>
      <c r="BA2840">
        <f>IF(OR($D2840="51",$D2840="52",$D2840="61"),0,(AC2840/'Totals and Drop Down Lists'!Y$5)*Inputs!G$39)</f>
        <v>0</v>
      </c>
      <c r="BB2840">
        <f>IF(OR($D2840="51",$D2840="52",$D2840="61"),0,(AD2840/'Totals and Drop Down Lists'!Z$5)*Inputs!H$39)</f>
        <v>0</v>
      </c>
      <c r="BC2840">
        <f>IF(OR($D2840="51",$D2840="52",$D2840="61"),0,(AE2840/'Totals and Drop Down Lists'!AA$5)*Inputs!I$39)</f>
        <v>0</v>
      </c>
      <c r="BD2840">
        <f>IF(OR($D2840="51",$D2840="52",$D2840="61"),0,(AF2840/'Totals and Drop Down Lists'!AB$5)*Inputs!J$39)</f>
        <v>0</v>
      </c>
      <c r="BE2840">
        <f>IF(OR($D2840="51",$D2840="52",$D2840="61"),0,(AG2840/'Totals and Drop Down Lists'!AC$5)*Inputs!K$39)</f>
        <v>0</v>
      </c>
      <c r="BF2840">
        <f>IF(OR($D2840="51",$D2840="52",$D2840="61"),0,(AH2840/'Totals and Drop Down Lists'!AD$5)*Inputs!L$39)</f>
        <v>0</v>
      </c>
      <c r="BG2840" s="10">
        <f t="shared" si="397"/>
        <v>168194.07622118329</v>
      </c>
    </row>
    <row r="2841" spans="1:59" ht="28.8">
      <c r="A2841" s="1" t="s">
        <v>7631</v>
      </c>
      <c r="B2841" s="1" t="s">
        <v>5625</v>
      </c>
      <c r="C2841" s="1" t="s">
        <v>5640</v>
      </c>
      <c r="D2841" s="1" t="s">
        <v>25</v>
      </c>
      <c r="E2841" s="1" t="s">
        <v>5641</v>
      </c>
      <c r="F2841" s="2">
        <v>9496</v>
      </c>
      <c r="G2841" s="2">
        <v>22</v>
      </c>
      <c r="H2841" s="2">
        <v>5</v>
      </c>
      <c r="I2841" s="2">
        <v>1561</v>
      </c>
      <c r="J2841" s="2">
        <v>3378</v>
      </c>
      <c r="K2841" s="2">
        <v>817</v>
      </c>
      <c r="L2841" s="2">
        <v>32</v>
      </c>
      <c r="M2841" s="2">
        <v>0</v>
      </c>
      <c r="N2841" s="2">
        <v>5</v>
      </c>
      <c r="O2841" s="2">
        <v>69</v>
      </c>
      <c r="P2841" s="2">
        <v>6</v>
      </c>
      <c r="Q2841" s="2">
        <v>0</v>
      </c>
      <c r="R2841" s="2">
        <v>177</v>
      </c>
      <c r="S2841" s="2">
        <v>334700</v>
      </c>
      <c r="T2841" s="2">
        <v>28482600</v>
      </c>
      <c r="U2841" s="2">
        <v>305</v>
      </c>
      <c r="V2841" s="2">
        <v>129</v>
      </c>
      <c r="W2841" s="2">
        <v>35</v>
      </c>
      <c r="X2841" s="2">
        <v>199</v>
      </c>
      <c r="Y2841" s="2">
        <v>29</v>
      </c>
      <c r="Z2841" s="2">
        <v>39</v>
      </c>
      <c r="AA2841" s="9">
        <f t="shared" si="398"/>
        <v>9496</v>
      </c>
      <c r="AB2841" s="9">
        <f t="shared" si="399"/>
        <v>1534</v>
      </c>
      <c r="AC2841" s="9">
        <f t="shared" si="400"/>
        <v>289</v>
      </c>
      <c r="AD2841" s="9">
        <f t="shared" si="401"/>
        <v>177</v>
      </c>
      <c r="AE2841" s="44">
        <f t="shared" si="402"/>
        <v>1.3800037094077259E-5</v>
      </c>
      <c r="AF2841" s="9">
        <f t="shared" si="403"/>
        <v>35</v>
      </c>
      <c r="AG2841" s="9">
        <f t="shared" si="396"/>
        <v>68</v>
      </c>
      <c r="AH2841" s="44">
        <f t="shared" si="404"/>
        <v>6.1195911840562557E-6</v>
      </c>
      <c r="AI2841">
        <f>AA2841/'Totals and Drop Down Lists'!W$6*Inputs!E$37</f>
        <v>8614.2053062950818</v>
      </c>
      <c r="AJ2841">
        <f>AB2841/'Totals and Drop Down Lists'!X$6*Inputs!F$37</f>
        <v>5047.4539383491119</v>
      </c>
      <c r="AK2841">
        <f>AC2841/'Totals and Drop Down Lists'!Y$6*Inputs!G$37</f>
        <v>1905.1856202452834</v>
      </c>
      <c r="AL2841">
        <f>AD2841/'Totals and Drop Down Lists'!Z$6*Inputs!H$37</f>
        <v>1419.0977247889182</v>
      </c>
      <c r="AM2841">
        <f>AE2841/'Totals and Drop Down Lists'!AA$6*Inputs!I$37</f>
        <v>1717.9576527635334</v>
      </c>
      <c r="AN2841">
        <f>AF2841/'Totals and Drop Down Lists'!AB$6*Inputs!J$37</f>
        <v>698.48425991206591</v>
      </c>
      <c r="AO2841">
        <f>AG2841/'Totals and Drop Down Lists'!AC$6*Inputs!K$37</f>
        <v>1266.4031801782301</v>
      </c>
      <c r="AP2841">
        <f>AH2841/'Totals and Drop Down Lists'!AD$6*Inputs!L$37</f>
        <v>1440.122836765586</v>
      </c>
      <c r="AQ2841">
        <f>IF(OR($D2841="51",$D2841="52",$D2841="61"),(AA2841/'Totals and Drop Down Lists'!W$4)*Inputs!E$38,0)</f>
        <v>0</v>
      </c>
      <c r="AR2841">
        <f>IF(OR($D2841="51",$D2841="52",$D2841="61"),(AB2841/'Totals and Drop Down Lists'!X$4)*Inputs!F$38,0)</f>
        <v>0</v>
      </c>
      <c r="AS2841">
        <f>IF(OR($D2841="51",$D2841="52",$D2841="61"),(AC2841/'Totals and Drop Down Lists'!Y$4)*Inputs!G$38,0)</f>
        <v>0</v>
      </c>
      <c r="AT2841">
        <f>IF(OR($D2841="51",$D2841="52",$D2841="61"),(AD2841/'Totals and Drop Down Lists'!Z$4)*Inputs!H$38,0)</f>
        <v>0</v>
      </c>
      <c r="AU2841">
        <f>IF(OR($D2841="51",$D2841="52",$D2841="61"),(AE2841/'Totals and Drop Down Lists'!AA$4)*Inputs!I$38,0)</f>
        <v>0</v>
      </c>
      <c r="AV2841">
        <f>IF(OR($D2841="51",$D2841="52",$D2841="61"),(AF2841/'Totals and Drop Down Lists'!AB$4)*Inputs!J$38,0)</f>
        <v>0</v>
      </c>
      <c r="AW2841">
        <f>IF(OR($D2841="51",$D2841="52",$D2841="61"),(AG2841/'Totals and Drop Down Lists'!AC$4)*Inputs!K$38,0)</f>
        <v>0</v>
      </c>
      <c r="AX2841">
        <f>IF(OR($D2841="51",$D2841="52",$D2841="61"),(AH2841/'Totals and Drop Down Lists'!AD$4)*Inputs!L$38,0)</f>
        <v>0</v>
      </c>
      <c r="AY2841">
        <f>IF(OR($D2841="51",$D2841="52",$D2841="61"),0,(AA2841/'Totals and Drop Down Lists'!W$5)*Inputs!E$39)</f>
        <v>0</v>
      </c>
      <c r="AZ2841">
        <f>IF(OR($D2841="51",$D2841="52",$D2841="61"),0,(AB2841/'Totals and Drop Down Lists'!X$5)*Inputs!F$39)</f>
        <v>0</v>
      </c>
      <c r="BA2841">
        <f>IF(OR($D2841="51",$D2841="52",$D2841="61"),0,(AC2841/'Totals and Drop Down Lists'!Y$5)*Inputs!G$39)</f>
        <v>0</v>
      </c>
      <c r="BB2841">
        <f>IF(OR($D2841="51",$D2841="52",$D2841="61"),0,(AD2841/'Totals and Drop Down Lists'!Z$5)*Inputs!H$39)</f>
        <v>0</v>
      </c>
      <c r="BC2841">
        <f>IF(OR($D2841="51",$D2841="52",$D2841="61"),0,(AE2841/'Totals and Drop Down Lists'!AA$5)*Inputs!I$39)</f>
        <v>0</v>
      </c>
      <c r="BD2841">
        <f>IF(OR($D2841="51",$D2841="52",$D2841="61"),0,(AF2841/'Totals and Drop Down Lists'!AB$5)*Inputs!J$39)</f>
        <v>0</v>
      </c>
      <c r="BE2841">
        <f>IF(OR($D2841="51",$D2841="52",$D2841="61"),0,(AG2841/'Totals and Drop Down Lists'!AC$5)*Inputs!K$39)</f>
        <v>0</v>
      </c>
      <c r="BF2841">
        <f>IF(OR($D2841="51",$D2841="52",$D2841="61"),0,(AH2841/'Totals and Drop Down Lists'!AD$5)*Inputs!L$39)</f>
        <v>0</v>
      </c>
      <c r="BG2841" s="10">
        <f t="shared" si="397"/>
        <v>22108.91051929781</v>
      </c>
    </row>
    <row r="2842" spans="1:59" ht="28.8">
      <c r="A2842" s="1" t="s">
        <v>7631</v>
      </c>
      <c r="B2842" s="1" t="s">
        <v>5625</v>
      </c>
      <c r="C2842" s="1" t="s">
        <v>5642</v>
      </c>
      <c r="D2842" s="1" t="s">
        <v>25</v>
      </c>
      <c r="E2842" s="1" t="s">
        <v>5643</v>
      </c>
      <c r="F2842" s="2">
        <v>33143</v>
      </c>
      <c r="G2842" s="2">
        <v>279</v>
      </c>
      <c r="H2842" s="2">
        <v>47</v>
      </c>
      <c r="I2842" s="2">
        <v>8480</v>
      </c>
      <c r="J2842" s="2">
        <v>13078</v>
      </c>
      <c r="K2842" s="2">
        <v>4178</v>
      </c>
      <c r="L2842" s="2">
        <v>188</v>
      </c>
      <c r="M2842" s="2">
        <v>15</v>
      </c>
      <c r="N2842" s="2">
        <v>4</v>
      </c>
      <c r="O2842" s="2">
        <v>155</v>
      </c>
      <c r="P2842" s="2">
        <v>60</v>
      </c>
      <c r="Q2842" s="2">
        <v>48</v>
      </c>
      <c r="R2842" s="2">
        <v>989</v>
      </c>
      <c r="S2842" s="2">
        <v>1982300</v>
      </c>
      <c r="T2842" s="2">
        <v>115909900</v>
      </c>
      <c r="U2842" s="2">
        <v>455</v>
      </c>
      <c r="V2842" s="2">
        <v>537</v>
      </c>
      <c r="W2842" s="2">
        <v>139</v>
      </c>
      <c r="X2842" s="2">
        <v>1368</v>
      </c>
      <c r="Y2842" s="2">
        <v>348</v>
      </c>
      <c r="Z2842" s="2">
        <v>657</v>
      </c>
      <c r="AA2842" s="9">
        <f t="shared" si="398"/>
        <v>33143</v>
      </c>
      <c r="AB2842" s="9">
        <f t="shared" si="399"/>
        <v>8154</v>
      </c>
      <c r="AC2842" s="9">
        <f t="shared" si="400"/>
        <v>1459</v>
      </c>
      <c r="AD2842" s="9">
        <f t="shared" si="401"/>
        <v>989</v>
      </c>
      <c r="AE2842" s="44">
        <f t="shared" si="402"/>
        <v>9.3216184858573785E-5</v>
      </c>
      <c r="AF2842" s="9">
        <f t="shared" si="403"/>
        <v>692</v>
      </c>
      <c r="AG2842" s="9">
        <f t="shared" si="396"/>
        <v>1005</v>
      </c>
      <c r="AH2842" s="44">
        <f t="shared" si="404"/>
        <v>1.1946598017609521E-4</v>
      </c>
      <c r="AI2842">
        <f>AA2842/'Totals and Drop Down Lists'!W$6*Inputs!E$37</f>
        <v>30065.354514167844</v>
      </c>
      <c r="AJ2842">
        <f>AB2842/'Totals and Drop Down Lists'!X$6*Inputs!F$37</f>
        <v>26829.817088199907</v>
      </c>
      <c r="AK2842">
        <f>AC2842/'Totals and Drop Down Lists'!Y$6*Inputs!G$37</f>
        <v>9618.2208302348372</v>
      </c>
      <c r="AL2842">
        <f>AD2842/'Totals and Drop Down Lists'!Z$6*Inputs!H$37</f>
        <v>7929.3087560239555</v>
      </c>
      <c r="AM2842">
        <f>AE2842/'Totals and Drop Down Lists'!AA$6*Inputs!I$37</f>
        <v>11604.422295932598</v>
      </c>
      <c r="AN2842">
        <f>AF2842/'Totals and Drop Down Lists'!AB$6*Inputs!J$37</f>
        <v>13810.031653118562</v>
      </c>
      <c r="AO2842">
        <f>AG2842/'Totals and Drop Down Lists'!AC$6*Inputs!K$37</f>
        <v>18716.694059987076</v>
      </c>
      <c r="AP2842">
        <f>AH2842/'Totals and Drop Down Lists'!AD$6*Inputs!L$37</f>
        <v>28113.918249379243</v>
      </c>
      <c r="AQ2842">
        <f>IF(OR($D2842="51",$D2842="52",$D2842="61"),(AA2842/'Totals and Drop Down Lists'!W$4)*Inputs!E$38,0)</f>
        <v>0</v>
      </c>
      <c r="AR2842">
        <f>IF(OR($D2842="51",$D2842="52",$D2842="61"),(AB2842/'Totals and Drop Down Lists'!X$4)*Inputs!F$38,0)</f>
        <v>0</v>
      </c>
      <c r="AS2842">
        <f>IF(OR($D2842="51",$D2842="52",$D2842="61"),(AC2842/'Totals and Drop Down Lists'!Y$4)*Inputs!G$38,0)</f>
        <v>0</v>
      </c>
      <c r="AT2842">
        <f>IF(OR($D2842="51",$D2842="52",$D2842="61"),(AD2842/'Totals and Drop Down Lists'!Z$4)*Inputs!H$38,0)</f>
        <v>0</v>
      </c>
      <c r="AU2842">
        <f>IF(OR($D2842="51",$D2842="52",$D2842="61"),(AE2842/'Totals and Drop Down Lists'!AA$4)*Inputs!I$38,0)</f>
        <v>0</v>
      </c>
      <c r="AV2842">
        <f>IF(OR($D2842="51",$D2842="52",$D2842="61"),(AF2842/'Totals and Drop Down Lists'!AB$4)*Inputs!J$38,0)</f>
        <v>0</v>
      </c>
      <c r="AW2842">
        <f>IF(OR($D2842="51",$D2842="52",$D2842="61"),(AG2842/'Totals and Drop Down Lists'!AC$4)*Inputs!K$38,0)</f>
        <v>0</v>
      </c>
      <c r="AX2842">
        <f>IF(OR($D2842="51",$D2842="52",$D2842="61"),(AH2842/'Totals and Drop Down Lists'!AD$4)*Inputs!L$38,0)</f>
        <v>0</v>
      </c>
      <c r="AY2842">
        <f>IF(OR($D2842="51",$D2842="52",$D2842="61"),0,(AA2842/'Totals and Drop Down Lists'!W$5)*Inputs!E$39)</f>
        <v>0</v>
      </c>
      <c r="AZ2842">
        <f>IF(OR($D2842="51",$D2842="52",$D2842="61"),0,(AB2842/'Totals and Drop Down Lists'!X$5)*Inputs!F$39)</f>
        <v>0</v>
      </c>
      <c r="BA2842">
        <f>IF(OR($D2842="51",$D2842="52",$D2842="61"),0,(AC2842/'Totals and Drop Down Lists'!Y$5)*Inputs!G$39)</f>
        <v>0</v>
      </c>
      <c r="BB2842">
        <f>IF(OR($D2842="51",$D2842="52",$D2842="61"),0,(AD2842/'Totals and Drop Down Lists'!Z$5)*Inputs!H$39)</f>
        <v>0</v>
      </c>
      <c r="BC2842">
        <f>IF(OR($D2842="51",$D2842="52",$D2842="61"),0,(AE2842/'Totals and Drop Down Lists'!AA$5)*Inputs!I$39)</f>
        <v>0</v>
      </c>
      <c r="BD2842">
        <f>IF(OR($D2842="51",$D2842="52",$D2842="61"),0,(AF2842/'Totals and Drop Down Lists'!AB$5)*Inputs!J$39)</f>
        <v>0</v>
      </c>
      <c r="BE2842">
        <f>IF(OR($D2842="51",$D2842="52",$D2842="61"),0,(AG2842/'Totals and Drop Down Lists'!AC$5)*Inputs!K$39)</f>
        <v>0</v>
      </c>
      <c r="BF2842">
        <f>IF(OR($D2842="51",$D2842="52",$D2842="61"),0,(AH2842/'Totals and Drop Down Lists'!AD$5)*Inputs!L$39)</f>
        <v>0</v>
      </c>
      <c r="BG2842" s="10">
        <f t="shared" si="397"/>
        <v>146687.76744704403</v>
      </c>
    </row>
    <row r="2843" spans="1:59" ht="28.8">
      <c r="A2843" s="1" t="s">
        <v>7631</v>
      </c>
      <c r="B2843" s="1" t="s">
        <v>5625</v>
      </c>
      <c r="C2843" s="1" t="s">
        <v>1664</v>
      </c>
      <c r="D2843" s="1" t="s">
        <v>25</v>
      </c>
      <c r="E2843" s="1" t="s">
        <v>5644</v>
      </c>
      <c r="F2843" s="2">
        <v>20358</v>
      </c>
      <c r="G2843" s="2">
        <v>98</v>
      </c>
      <c r="H2843" s="2">
        <v>0</v>
      </c>
      <c r="I2843" s="2">
        <v>4152</v>
      </c>
      <c r="J2843" s="2">
        <v>8092</v>
      </c>
      <c r="K2843" s="2">
        <v>1632</v>
      </c>
      <c r="L2843" s="2">
        <v>47</v>
      </c>
      <c r="M2843" s="2">
        <v>13</v>
      </c>
      <c r="N2843" s="2">
        <v>0</v>
      </c>
      <c r="O2843" s="2">
        <v>48</v>
      </c>
      <c r="P2843" s="2">
        <v>40</v>
      </c>
      <c r="Q2843" s="2">
        <v>31</v>
      </c>
      <c r="R2843" s="2">
        <v>763</v>
      </c>
      <c r="S2843" s="2">
        <v>705000</v>
      </c>
      <c r="T2843" s="2">
        <v>42385500</v>
      </c>
      <c r="U2843" s="2">
        <v>246</v>
      </c>
      <c r="V2843" s="2">
        <v>201</v>
      </c>
      <c r="W2843" s="2">
        <v>144</v>
      </c>
      <c r="X2843" s="2">
        <v>566</v>
      </c>
      <c r="Y2843" s="2">
        <v>77</v>
      </c>
      <c r="Z2843" s="2">
        <v>268</v>
      </c>
      <c r="AA2843" s="9">
        <f t="shared" si="398"/>
        <v>20358</v>
      </c>
      <c r="AB2843" s="9">
        <f t="shared" si="399"/>
        <v>4054</v>
      </c>
      <c r="AC2843" s="9">
        <f t="shared" si="400"/>
        <v>942</v>
      </c>
      <c r="AD2843" s="9">
        <f t="shared" si="401"/>
        <v>763</v>
      </c>
      <c r="AE2843" s="44">
        <f t="shared" si="402"/>
        <v>2.2986890163826995E-5</v>
      </c>
      <c r="AF2843" s="9">
        <f t="shared" si="403"/>
        <v>221</v>
      </c>
      <c r="AG2843" s="9">
        <f t="shared" si="396"/>
        <v>345</v>
      </c>
      <c r="AH2843" s="44">
        <f t="shared" si="404"/>
        <v>2.5890143745256357E-5</v>
      </c>
      <c r="AI2843">
        <f>AA2843/'Totals and Drop Down Lists'!W$6*Inputs!E$37</f>
        <v>18467.564408756869</v>
      </c>
      <c r="AJ2843">
        <f>AB2843/'Totals and Drop Down Lists'!X$6*Inputs!F$37</f>
        <v>13339.229638896544</v>
      </c>
      <c r="AK2843">
        <f>AC2843/'Totals and Drop Down Lists'!Y$6*Inputs!G$37</f>
        <v>6209.9821947095397</v>
      </c>
      <c r="AL2843">
        <f>AD2843/'Totals and Drop Down Lists'!Z$6*Inputs!H$37</f>
        <v>6117.3534690053366</v>
      </c>
      <c r="AM2843">
        <f>AE2843/'Totals and Drop Down Lists'!AA$6*Inputs!I$37</f>
        <v>2861.6230232547732</v>
      </c>
      <c r="AN2843">
        <f>AF2843/'Totals and Drop Down Lists'!AB$6*Inputs!J$37</f>
        <v>4410.4291840161886</v>
      </c>
      <c r="AO2843">
        <f>AG2843/'Totals and Drop Down Lists'!AC$6*Inputs!K$37</f>
        <v>6425.1337817866088</v>
      </c>
      <c r="AP2843">
        <f>AH2843/'Totals and Drop Down Lists'!AD$6*Inputs!L$37</f>
        <v>6092.7251728560295</v>
      </c>
      <c r="AQ2843">
        <f>IF(OR($D2843="51",$D2843="52",$D2843="61"),(AA2843/'Totals and Drop Down Lists'!W$4)*Inputs!E$38,0)</f>
        <v>0</v>
      </c>
      <c r="AR2843">
        <f>IF(OR($D2843="51",$D2843="52",$D2843="61"),(AB2843/'Totals and Drop Down Lists'!X$4)*Inputs!F$38,0)</f>
        <v>0</v>
      </c>
      <c r="AS2843">
        <f>IF(OR($D2843="51",$D2843="52",$D2843="61"),(AC2843/'Totals and Drop Down Lists'!Y$4)*Inputs!G$38,0)</f>
        <v>0</v>
      </c>
      <c r="AT2843">
        <f>IF(OR($D2843="51",$D2843="52",$D2843="61"),(AD2843/'Totals and Drop Down Lists'!Z$4)*Inputs!H$38,0)</f>
        <v>0</v>
      </c>
      <c r="AU2843">
        <f>IF(OR($D2843="51",$D2843="52",$D2843="61"),(AE2843/'Totals and Drop Down Lists'!AA$4)*Inputs!I$38,0)</f>
        <v>0</v>
      </c>
      <c r="AV2843">
        <f>IF(OR($D2843="51",$D2843="52",$D2843="61"),(AF2843/'Totals and Drop Down Lists'!AB$4)*Inputs!J$38,0)</f>
        <v>0</v>
      </c>
      <c r="AW2843">
        <f>IF(OR($D2843="51",$D2843="52",$D2843="61"),(AG2843/'Totals and Drop Down Lists'!AC$4)*Inputs!K$38,0)</f>
        <v>0</v>
      </c>
      <c r="AX2843">
        <f>IF(OR($D2843="51",$D2843="52",$D2843="61"),(AH2843/'Totals and Drop Down Lists'!AD$4)*Inputs!L$38,0)</f>
        <v>0</v>
      </c>
      <c r="AY2843">
        <f>IF(OR($D2843="51",$D2843="52",$D2843="61"),0,(AA2843/'Totals and Drop Down Lists'!W$5)*Inputs!E$39)</f>
        <v>0</v>
      </c>
      <c r="AZ2843">
        <f>IF(OR($D2843="51",$D2843="52",$D2843="61"),0,(AB2843/'Totals and Drop Down Lists'!X$5)*Inputs!F$39)</f>
        <v>0</v>
      </c>
      <c r="BA2843">
        <f>IF(OR($D2843="51",$D2843="52",$D2843="61"),0,(AC2843/'Totals and Drop Down Lists'!Y$5)*Inputs!G$39)</f>
        <v>0</v>
      </c>
      <c r="BB2843">
        <f>IF(OR($D2843="51",$D2843="52",$D2843="61"),0,(AD2843/'Totals and Drop Down Lists'!Z$5)*Inputs!H$39)</f>
        <v>0</v>
      </c>
      <c r="BC2843">
        <f>IF(OR($D2843="51",$D2843="52",$D2843="61"),0,(AE2843/'Totals and Drop Down Lists'!AA$5)*Inputs!I$39)</f>
        <v>0</v>
      </c>
      <c r="BD2843">
        <f>IF(OR($D2843="51",$D2843="52",$D2843="61"),0,(AF2843/'Totals and Drop Down Lists'!AB$5)*Inputs!J$39)</f>
        <v>0</v>
      </c>
      <c r="BE2843">
        <f>IF(OR($D2843="51",$D2843="52",$D2843="61"),0,(AG2843/'Totals and Drop Down Lists'!AC$5)*Inputs!K$39)</f>
        <v>0</v>
      </c>
      <c r="BF2843">
        <f>IF(OR($D2843="51",$D2843="52",$D2843="61"),0,(AH2843/'Totals and Drop Down Lists'!AD$5)*Inputs!L$39)</f>
        <v>0</v>
      </c>
      <c r="BG2843" s="10">
        <f t="shared" si="397"/>
        <v>63924.040873281891</v>
      </c>
    </row>
    <row r="2844" spans="1:59" ht="28.8">
      <c r="A2844" s="1" t="s">
        <v>7631</v>
      </c>
      <c r="B2844" s="1" t="s">
        <v>5625</v>
      </c>
      <c r="C2844" s="1" t="s">
        <v>86</v>
      </c>
      <c r="D2844" s="1" t="s">
        <v>25</v>
      </c>
      <c r="E2844" s="1" t="s">
        <v>5645</v>
      </c>
      <c r="F2844" s="2">
        <v>15860</v>
      </c>
      <c r="G2844" s="2">
        <v>86</v>
      </c>
      <c r="H2844" s="2">
        <v>13</v>
      </c>
      <c r="I2844" s="2">
        <v>2698</v>
      </c>
      <c r="J2844" s="2">
        <v>5970</v>
      </c>
      <c r="K2844" s="2">
        <v>1233</v>
      </c>
      <c r="L2844" s="2">
        <v>175</v>
      </c>
      <c r="M2844" s="2">
        <v>1</v>
      </c>
      <c r="N2844" s="2">
        <v>9</v>
      </c>
      <c r="O2844" s="2">
        <v>21</v>
      </c>
      <c r="P2844" s="2">
        <v>3</v>
      </c>
      <c r="Q2844" s="2">
        <v>0</v>
      </c>
      <c r="R2844" s="2">
        <v>502</v>
      </c>
      <c r="S2844" s="2">
        <v>521200</v>
      </c>
      <c r="T2844" s="2">
        <v>38108100</v>
      </c>
      <c r="U2844" s="2">
        <v>100</v>
      </c>
      <c r="V2844" s="2">
        <v>204</v>
      </c>
      <c r="W2844" s="2">
        <v>34</v>
      </c>
      <c r="X2844" s="2">
        <v>279</v>
      </c>
      <c r="Y2844" s="2">
        <v>70</v>
      </c>
      <c r="Z2844" s="2">
        <v>52</v>
      </c>
      <c r="AA2844" s="9">
        <f t="shared" si="398"/>
        <v>15860</v>
      </c>
      <c r="AB2844" s="9">
        <f t="shared" si="399"/>
        <v>2599</v>
      </c>
      <c r="AC2844" s="9">
        <f t="shared" si="400"/>
        <v>711</v>
      </c>
      <c r="AD2844" s="9">
        <f t="shared" si="401"/>
        <v>502</v>
      </c>
      <c r="AE2844" s="44">
        <f t="shared" si="402"/>
        <v>1.7784743583507865E-5</v>
      </c>
      <c r="AF2844" s="9">
        <f t="shared" si="403"/>
        <v>41</v>
      </c>
      <c r="AG2844" s="9">
        <f t="shared" si="396"/>
        <v>122</v>
      </c>
      <c r="AH2844" s="44">
        <f t="shared" si="404"/>
        <v>9.3756127821039196E-6</v>
      </c>
      <c r="AI2844">
        <f>AA2844/'Totals and Drop Down Lists'!W$6*Inputs!E$37</f>
        <v>14387.246857396796</v>
      </c>
      <c r="AJ2844">
        <f>AB2844/'Totals and Drop Down Lists'!X$6*Inputs!F$37</f>
        <v>8551.7162879852276</v>
      </c>
      <c r="AK2844">
        <f>AC2844/'Totals and Drop Down Lists'!Y$6*Inputs!G$37</f>
        <v>4687.1521660705757</v>
      </c>
      <c r="AL2844">
        <f>AD2844/'Totals and Drop Down Lists'!Z$6*Inputs!H$37</f>
        <v>4024.785637536932</v>
      </c>
      <c r="AM2844">
        <f>AE2844/'Totals and Drop Down Lists'!AA$6*Inputs!I$37</f>
        <v>2214.0111750016599</v>
      </c>
      <c r="AN2844">
        <f>AF2844/'Totals and Drop Down Lists'!AB$6*Inputs!J$37</f>
        <v>818.22441875413449</v>
      </c>
      <c r="AO2844">
        <f>AG2844/'Totals and Drop Down Lists'!AC$6*Inputs!K$37</f>
        <v>2272.0762938491775</v>
      </c>
      <c r="AP2844">
        <f>AH2844/'Totals and Drop Down Lists'!AD$6*Inputs!L$37</f>
        <v>2206.3621032981514</v>
      </c>
      <c r="AQ2844">
        <f>IF(OR($D2844="51",$D2844="52",$D2844="61"),(AA2844/'Totals and Drop Down Lists'!W$4)*Inputs!E$38,0)</f>
        <v>0</v>
      </c>
      <c r="AR2844">
        <f>IF(OR($D2844="51",$D2844="52",$D2844="61"),(AB2844/'Totals and Drop Down Lists'!X$4)*Inputs!F$38,0)</f>
        <v>0</v>
      </c>
      <c r="AS2844">
        <f>IF(OR($D2844="51",$D2844="52",$D2844="61"),(AC2844/'Totals and Drop Down Lists'!Y$4)*Inputs!G$38,0)</f>
        <v>0</v>
      </c>
      <c r="AT2844">
        <f>IF(OR($D2844="51",$D2844="52",$D2844="61"),(AD2844/'Totals and Drop Down Lists'!Z$4)*Inputs!H$38,0)</f>
        <v>0</v>
      </c>
      <c r="AU2844">
        <f>IF(OR($D2844="51",$D2844="52",$D2844="61"),(AE2844/'Totals and Drop Down Lists'!AA$4)*Inputs!I$38,0)</f>
        <v>0</v>
      </c>
      <c r="AV2844">
        <f>IF(OR($D2844="51",$D2844="52",$D2844="61"),(AF2844/'Totals and Drop Down Lists'!AB$4)*Inputs!J$38,0)</f>
        <v>0</v>
      </c>
      <c r="AW2844">
        <f>IF(OR($D2844="51",$D2844="52",$D2844="61"),(AG2844/'Totals and Drop Down Lists'!AC$4)*Inputs!K$38,0)</f>
        <v>0</v>
      </c>
      <c r="AX2844">
        <f>IF(OR($D2844="51",$D2844="52",$D2844="61"),(AH2844/'Totals and Drop Down Lists'!AD$4)*Inputs!L$38,0)</f>
        <v>0</v>
      </c>
      <c r="AY2844">
        <f>IF(OR($D2844="51",$D2844="52",$D2844="61"),0,(AA2844/'Totals and Drop Down Lists'!W$5)*Inputs!E$39)</f>
        <v>0</v>
      </c>
      <c r="AZ2844">
        <f>IF(OR($D2844="51",$D2844="52",$D2844="61"),0,(AB2844/'Totals and Drop Down Lists'!X$5)*Inputs!F$39)</f>
        <v>0</v>
      </c>
      <c r="BA2844">
        <f>IF(OR($D2844="51",$D2844="52",$D2844="61"),0,(AC2844/'Totals and Drop Down Lists'!Y$5)*Inputs!G$39)</f>
        <v>0</v>
      </c>
      <c r="BB2844">
        <f>IF(OR($D2844="51",$D2844="52",$D2844="61"),0,(AD2844/'Totals and Drop Down Lists'!Z$5)*Inputs!H$39)</f>
        <v>0</v>
      </c>
      <c r="BC2844">
        <f>IF(OR($D2844="51",$D2844="52",$D2844="61"),0,(AE2844/'Totals and Drop Down Lists'!AA$5)*Inputs!I$39)</f>
        <v>0</v>
      </c>
      <c r="BD2844">
        <f>IF(OR($D2844="51",$D2844="52",$D2844="61"),0,(AF2844/'Totals and Drop Down Lists'!AB$5)*Inputs!J$39)</f>
        <v>0</v>
      </c>
      <c r="BE2844">
        <f>IF(OR($D2844="51",$D2844="52",$D2844="61"),0,(AG2844/'Totals and Drop Down Lists'!AC$5)*Inputs!K$39)</f>
        <v>0</v>
      </c>
      <c r="BF2844">
        <f>IF(OR($D2844="51",$D2844="52",$D2844="61"),0,(AH2844/'Totals and Drop Down Lists'!AD$5)*Inputs!L$39)</f>
        <v>0</v>
      </c>
      <c r="BG2844" s="10">
        <f t="shared" si="397"/>
        <v>39161.574939892656</v>
      </c>
    </row>
    <row r="2845" spans="1:59" ht="28.8">
      <c r="A2845" s="1" t="s">
        <v>7631</v>
      </c>
      <c r="B2845" s="1" t="s">
        <v>5625</v>
      </c>
      <c r="C2845" s="1" t="s">
        <v>1677</v>
      </c>
      <c r="D2845" s="1" t="s">
        <v>25</v>
      </c>
      <c r="E2845" s="1" t="s">
        <v>5646</v>
      </c>
      <c r="F2845" s="2">
        <v>13571</v>
      </c>
      <c r="G2845" s="2">
        <v>46</v>
      </c>
      <c r="H2845" s="2">
        <v>24</v>
      </c>
      <c r="I2845" s="2">
        <v>1908</v>
      </c>
      <c r="J2845" s="2">
        <v>5121</v>
      </c>
      <c r="K2845" s="2">
        <v>1367</v>
      </c>
      <c r="L2845" s="2">
        <v>17</v>
      </c>
      <c r="M2845" s="2">
        <v>0</v>
      </c>
      <c r="N2845" s="2">
        <v>9</v>
      </c>
      <c r="O2845" s="2">
        <v>63</v>
      </c>
      <c r="P2845" s="2">
        <v>21</v>
      </c>
      <c r="Q2845" s="2">
        <v>35</v>
      </c>
      <c r="R2845" s="2">
        <v>515</v>
      </c>
      <c r="S2845" s="2">
        <v>718500</v>
      </c>
      <c r="T2845" s="2">
        <v>52245700</v>
      </c>
      <c r="U2845" s="2">
        <v>191</v>
      </c>
      <c r="V2845" s="2">
        <v>35</v>
      </c>
      <c r="W2845" s="2">
        <v>10</v>
      </c>
      <c r="X2845" s="2">
        <v>133</v>
      </c>
      <c r="Y2845" s="2">
        <v>0</v>
      </c>
      <c r="Z2845" s="2">
        <v>99</v>
      </c>
      <c r="AA2845" s="9">
        <f t="shared" si="398"/>
        <v>13571</v>
      </c>
      <c r="AB2845" s="9">
        <f t="shared" si="399"/>
        <v>1838</v>
      </c>
      <c r="AC2845" s="9">
        <f t="shared" si="400"/>
        <v>660</v>
      </c>
      <c r="AD2845" s="9">
        <f t="shared" si="401"/>
        <v>515</v>
      </c>
      <c r="AE2845" s="44">
        <f t="shared" si="402"/>
        <v>2.5484612783271728E-5</v>
      </c>
      <c r="AF2845" s="9">
        <f t="shared" si="403"/>
        <v>88</v>
      </c>
      <c r="AG2845" s="9">
        <f t="shared" si="396"/>
        <v>99</v>
      </c>
      <c r="AH2845" s="44">
        <f t="shared" si="404"/>
        <v>9.8333165414773278E-6</v>
      </c>
      <c r="AI2845">
        <f>AA2845/'Totals and Drop Down Lists'!W$6*Inputs!E$37</f>
        <v>12310.802465430765</v>
      </c>
      <c r="AJ2845">
        <f>AB2845/'Totals and Drop Down Lists'!X$6*Inputs!F$37</f>
        <v>6047.731641907214</v>
      </c>
      <c r="AK2845">
        <f>AC2845/'Totals and Drop Down Lists'!Y$6*Inputs!G$37</f>
        <v>4350.9429389684674</v>
      </c>
      <c r="AL2845">
        <f>AD2845/'Totals and Drop Down Lists'!Z$6*Inputs!H$37</f>
        <v>4129.0131540468528</v>
      </c>
      <c r="AM2845">
        <f>AE2845/'Totals and Drop Down Lists'!AA$6*Inputs!I$37</f>
        <v>3172.5628895249351</v>
      </c>
      <c r="AN2845">
        <f>AF2845/'Totals and Drop Down Lists'!AB$6*Inputs!J$37</f>
        <v>1756.1889963503372</v>
      </c>
      <c r="AO2845">
        <f>AG2845/'Totals and Drop Down Lists'!AC$6*Inputs!K$37</f>
        <v>1843.7340417300704</v>
      </c>
      <c r="AP2845">
        <f>AH2845/'Totals and Drop Down Lists'!AD$6*Inputs!L$37</f>
        <v>2314.0734873632223</v>
      </c>
      <c r="AQ2845">
        <f>IF(OR($D2845="51",$D2845="52",$D2845="61"),(AA2845/'Totals and Drop Down Lists'!W$4)*Inputs!E$38,0)</f>
        <v>0</v>
      </c>
      <c r="AR2845">
        <f>IF(OR($D2845="51",$D2845="52",$D2845="61"),(AB2845/'Totals and Drop Down Lists'!X$4)*Inputs!F$38,0)</f>
        <v>0</v>
      </c>
      <c r="AS2845">
        <f>IF(OR($D2845="51",$D2845="52",$D2845="61"),(AC2845/'Totals and Drop Down Lists'!Y$4)*Inputs!G$38,0)</f>
        <v>0</v>
      </c>
      <c r="AT2845">
        <f>IF(OR($D2845="51",$D2845="52",$D2845="61"),(AD2845/'Totals and Drop Down Lists'!Z$4)*Inputs!H$38,0)</f>
        <v>0</v>
      </c>
      <c r="AU2845">
        <f>IF(OR($D2845="51",$D2845="52",$D2845="61"),(AE2845/'Totals and Drop Down Lists'!AA$4)*Inputs!I$38,0)</f>
        <v>0</v>
      </c>
      <c r="AV2845">
        <f>IF(OR($D2845="51",$D2845="52",$D2845="61"),(AF2845/'Totals and Drop Down Lists'!AB$4)*Inputs!J$38,0)</f>
        <v>0</v>
      </c>
      <c r="AW2845">
        <f>IF(OR($D2845="51",$D2845="52",$D2845="61"),(AG2845/'Totals and Drop Down Lists'!AC$4)*Inputs!K$38,0)</f>
        <v>0</v>
      </c>
      <c r="AX2845">
        <f>IF(OR($D2845="51",$D2845="52",$D2845="61"),(AH2845/'Totals and Drop Down Lists'!AD$4)*Inputs!L$38,0)</f>
        <v>0</v>
      </c>
      <c r="AY2845">
        <f>IF(OR($D2845="51",$D2845="52",$D2845="61"),0,(AA2845/'Totals and Drop Down Lists'!W$5)*Inputs!E$39)</f>
        <v>0</v>
      </c>
      <c r="AZ2845">
        <f>IF(OR($D2845="51",$D2845="52",$D2845="61"),0,(AB2845/'Totals and Drop Down Lists'!X$5)*Inputs!F$39)</f>
        <v>0</v>
      </c>
      <c r="BA2845">
        <f>IF(OR($D2845="51",$D2845="52",$D2845="61"),0,(AC2845/'Totals and Drop Down Lists'!Y$5)*Inputs!G$39)</f>
        <v>0</v>
      </c>
      <c r="BB2845">
        <f>IF(OR($D2845="51",$D2845="52",$D2845="61"),0,(AD2845/'Totals and Drop Down Lists'!Z$5)*Inputs!H$39)</f>
        <v>0</v>
      </c>
      <c r="BC2845">
        <f>IF(OR($D2845="51",$D2845="52",$D2845="61"),0,(AE2845/'Totals and Drop Down Lists'!AA$5)*Inputs!I$39)</f>
        <v>0</v>
      </c>
      <c r="BD2845">
        <f>IF(OR($D2845="51",$D2845="52",$D2845="61"),0,(AF2845/'Totals and Drop Down Lists'!AB$5)*Inputs!J$39)</f>
        <v>0</v>
      </c>
      <c r="BE2845">
        <f>IF(OR($D2845="51",$D2845="52",$D2845="61"),0,(AG2845/'Totals and Drop Down Lists'!AC$5)*Inputs!K$39)</f>
        <v>0</v>
      </c>
      <c r="BF2845">
        <f>IF(OR($D2845="51",$D2845="52",$D2845="61"),0,(AH2845/'Totals and Drop Down Lists'!AD$5)*Inputs!L$39)</f>
        <v>0</v>
      </c>
      <c r="BG2845" s="10">
        <f t="shared" si="397"/>
        <v>35925.04961532187</v>
      </c>
    </row>
    <row r="2846" spans="1:59" ht="28.8">
      <c r="A2846" s="1" t="s">
        <v>7631</v>
      </c>
      <c r="B2846" s="1" t="s">
        <v>5625</v>
      </c>
      <c r="C2846" s="1" t="s">
        <v>5647</v>
      </c>
      <c r="D2846" s="1" t="s">
        <v>25</v>
      </c>
      <c r="E2846" s="1" t="s">
        <v>5648</v>
      </c>
      <c r="F2846" s="2">
        <v>70657</v>
      </c>
      <c r="G2846" s="2">
        <v>814</v>
      </c>
      <c r="H2846" s="2">
        <v>82</v>
      </c>
      <c r="I2846" s="2">
        <v>15280</v>
      </c>
      <c r="J2846" s="2">
        <v>26802</v>
      </c>
      <c r="K2846" s="2">
        <v>8732</v>
      </c>
      <c r="L2846" s="2">
        <v>245</v>
      </c>
      <c r="M2846" s="2">
        <v>12</v>
      </c>
      <c r="N2846" s="2">
        <v>16</v>
      </c>
      <c r="O2846" s="2">
        <v>201</v>
      </c>
      <c r="P2846" s="2">
        <v>44</v>
      </c>
      <c r="Q2846" s="2">
        <v>4</v>
      </c>
      <c r="R2846" s="2">
        <v>3304</v>
      </c>
      <c r="S2846" s="2">
        <v>5087100</v>
      </c>
      <c r="T2846" s="2">
        <v>244025500</v>
      </c>
      <c r="U2846" s="2">
        <v>690</v>
      </c>
      <c r="V2846" s="2">
        <v>829</v>
      </c>
      <c r="W2846" s="2">
        <v>133</v>
      </c>
      <c r="X2846" s="2">
        <v>2515</v>
      </c>
      <c r="Y2846" s="2">
        <v>355</v>
      </c>
      <c r="Z2846" s="2">
        <v>1414</v>
      </c>
      <c r="AA2846" s="9">
        <f t="shared" si="398"/>
        <v>70657</v>
      </c>
      <c r="AB2846" s="9">
        <f t="shared" si="399"/>
        <v>14384</v>
      </c>
      <c r="AC2846" s="9">
        <f t="shared" si="400"/>
        <v>3826</v>
      </c>
      <c r="AD2846" s="9">
        <f t="shared" si="401"/>
        <v>3304</v>
      </c>
      <c r="AE2846" s="44">
        <f t="shared" si="402"/>
        <v>1.9868086273088043E-4</v>
      </c>
      <c r="AF2846" s="9">
        <f t="shared" si="403"/>
        <v>1553</v>
      </c>
      <c r="AG2846" s="9">
        <f t="shared" si="396"/>
        <v>1769</v>
      </c>
      <c r="AH2846" s="44">
        <f t="shared" si="404"/>
        <v>2.1444970018203946E-4</v>
      </c>
      <c r="AI2846">
        <f>AA2846/'Totals and Drop Down Lists'!W$6*Inputs!E$37</f>
        <v>64095.819747987734</v>
      </c>
      <c r="AJ2846">
        <f>AB2846/'Totals and Drop Down Lists'!X$6*Inputs!F$37</f>
        <v>47328.929236775504</v>
      </c>
      <c r="AK2846">
        <f>AC2846/'Totals and Drop Down Lists'!Y$6*Inputs!G$37</f>
        <v>25222.284370444479</v>
      </c>
      <c r="AL2846">
        <f>AD2846/'Totals and Drop Down Lists'!Z$6*Inputs!H$37</f>
        <v>26489.824196059806</v>
      </c>
      <c r="AM2846">
        <f>AE2846/'Totals and Drop Down Lists'!AA$6*Inputs!I$37</f>
        <v>24733.651530014231</v>
      </c>
      <c r="AN2846">
        <f>AF2846/'Totals and Drop Down Lists'!AB$6*Inputs!J$37</f>
        <v>30992.744446955385</v>
      </c>
      <c r="AO2846">
        <f>AG2846/'Totals and Drop Down Lists'!AC$6*Inputs!K$37</f>
        <v>32945.106260813074</v>
      </c>
      <c r="AP2846">
        <f>AH2846/'Totals and Drop Down Lists'!AD$6*Inputs!L$37</f>
        <v>50466.428439584648</v>
      </c>
      <c r="AQ2846">
        <f>IF(OR($D2846="51",$D2846="52",$D2846="61"),(AA2846/'Totals and Drop Down Lists'!W$4)*Inputs!E$38,0)</f>
        <v>0</v>
      </c>
      <c r="AR2846">
        <f>IF(OR($D2846="51",$D2846="52",$D2846="61"),(AB2846/'Totals and Drop Down Lists'!X$4)*Inputs!F$38,0)</f>
        <v>0</v>
      </c>
      <c r="AS2846">
        <f>IF(OR($D2846="51",$D2846="52",$D2846="61"),(AC2846/'Totals and Drop Down Lists'!Y$4)*Inputs!G$38,0)</f>
        <v>0</v>
      </c>
      <c r="AT2846">
        <f>IF(OR($D2846="51",$D2846="52",$D2846="61"),(AD2846/'Totals and Drop Down Lists'!Z$4)*Inputs!H$38,0)</f>
        <v>0</v>
      </c>
      <c r="AU2846">
        <f>IF(OR($D2846="51",$D2846="52",$D2846="61"),(AE2846/'Totals and Drop Down Lists'!AA$4)*Inputs!I$38,0)</f>
        <v>0</v>
      </c>
      <c r="AV2846">
        <f>IF(OR($D2846="51",$D2846="52",$D2846="61"),(AF2846/'Totals and Drop Down Lists'!AB$4)*Inputs!J$38,0)</f>
        <v>0</v>
      </c>
      <c r="AW2846">
        <f>IF(OR($D2846="51",$D2846="52",$D2846="61"),(AG2846/'Totals and Drop Down Lists'!AC$4)*Inputs!K$38,0)</f>
        <v>0</v>
      </c>
      <c r="AX2846">
        <f>IF(OR($D2846="51",$D2846="52",$D2846="61"),(AH2846/'Totals and Drop Down Lists'!AD$4)*Inputs!L$38,0)</f>
        <v>0</v>
      </c>
      <c r="AY2846">
        <f>IF(OR($D2846="51",$D2846="52",$D2846="61"),0,(AA2846/'Totals and Drop Down Lists'!W$5)*Inputs!E$39)</f>
        <v>0</v>
      </c>
      <c r="AZ2846">
        <f>IF(OR($D2846="51",$D2846="52",$D2846="61"),0,(AB2846/'Totals and Drop Down Lists'!X$5)*Inputs!F$39)</f>
        <v>0</v>
      </c>
      <c r="BA2846">
        <f>IF(OR($D2846="51",$D2846="52",$D2846="61"),0,(AC2846/'Totals and Drop Down Lists'!Y$5)*Inputs!G$39)</f>
        <v>0</v>
      </c>
      <c r="BB2846">
        <f>IF(OR($D2846="51",$D2846="52",$D2846="61"),0,(AD2846/'Totals and Drop Down Lists'!Z$5)*Inputs!H$39)</f>
        <v>0</v>
      </c>
      <c r="BC2846">
        <f>IF(OR($D2846="51",$D2846="52",$D2846="61"),0,(AE2846/'Totals and Drop Down Lists'!AA$5)*Inputs!I$39)</f>
        <v>0</v>
      </c>
      <c r="BD2846">
        <f>IF(OR($D2846="51",$D2846="52",$D2846="61"),0,(AF2846/'Totals and Drop Down Lists'!AB$5)*Inputs!J$39)</f>
        <v>0</v>
      </c>
      <c r="BE2846">
        <f>IF(OR($D2846="51",$D2846="52",$D2846="61"),0,(AG2846/'Totals and Drop Down Lists'!AC$5)*Inputs!K$39)</f>
        <v>0</v>
      </c>
      <c r="BF2846">
        <f>IF(OR($D2846="51",$D2846="52",$D2846="61"),0,(AH2846/'Totals and Drop Down Lists'!AD$5)*Inputs!L$39)</f>
        <v>0</v>
      </c>
      <c r="BG2846" s="10">
        <f t="shared" si="397"/>
        <v>302274.78822863486</v>
      </c>
    </row>
    <row r="2847" spans="1:59" ht="28.8">
      <c r="A2847" s="1" t="s">
        <v>7631</v>
      </c>
      <c r="B2847" s="1" t="s">
        <v>5625</v>
      </c>
      <c r="C2847" s="1" t="s">
        <v>5649</v>
      </c>
      <c r="D2847" s="1" t="s">
        <v>25</v>
      </c>
      <c r="E2847" s="1" t="s">
        <v>5650</v>
      </c>
      <c r="F2847" s="2">
        <v>12268</v>
      </c>
      <c r="G2847" s="2">
        <v>142</v>
      </c>
      <c r="H2847" s="2">
        <v>12</v>
      </c>
      <c r="I2847" s="2">
        <v>3193</v>
      </c>
      <c r="J2847" s="2">
        <v>4246</v>
      </c>
      <c r="K2847" s="2">
        <v>1120</v>
      </c>
      <c r="L2847" s="2">
        <v>39</v>
      </c>
      <c r="M2847" s="2">
        <v>6</v>
      </c>
      <c r="N2847" s="2">
        <v>0</v>
      </c>
      <c r="O2847" s="2">
        <v>47</v>
      </c>
      <c r="P2847" s="2">
        <v>6</v>
      </c>
      <c r="Q2847" s="2">
        <v>2</v>
      </c>
      <c r="R2847" s="2">
        <v>600</v>
      </c>
      <c r="S2847" s="2">
        <v>407900</v>
      </c>
      <c r="T2847" s="2">
        <v>27589100</v>
      </c>
      <c r="U2847" s="2">
        <v>45</v>
      </c>
      <c r="V2847" s="2">
        <v>146</v>
      </c>
      <c r="W2847" s="2">
        <v>24</v>
      </c>
      <c r="X2847" s="2">
        <v>326</v>
      </c>
      <c r="Y2847" s="2">
        <v>109</v>
      </c>
      <c r="Z2847" s="2">
        <v>132</v>
      </c>
      <c r="AA2847" s="9">
        <f t="shared" si="398"/>
        <v>12268</v>
      </c>
      <c r="AB2847" s="9">
        <f t="shared" si="399"/>
        <v>3039</v>
      </c>
      <c r="AC2847" s="9">
        <f t="shared" si="400"/>
        <v>700</v>
      </c>
      <c r="AD2847" s="9">
        <f t="shared" si="401"/>
        <v>600</v>
      </c>
      <c r="AE2847" s="44">
        <f t="shared" si="402"/>
        <v>2.0632499414331553E-5</v>
      </c>
      <c r="AF2847" s="9">
        <f t="shared" si="403"/>
        <v>156</v>
      </c>
      <c r="AG2847" s="9">
        <f t="shared" si="396"/>
        <v>241</v>
      </c>
      <c r="AH2847" s="44">
        <f t="shared" si="404"/>
        <v>2.3654085469661473E-5</v>
      </c>
      <c r="AI2847">
        <f>AA2847/'Totals and Drop Down Lists'!W$6*Inputs!E$37</f>
        <v>11128.798514914495</v>
      </c>
      <c r="AJ2847">
        <f>AB2847/'Totals and Drop Down Lists'!X$6*Inputs!F$37</f>
        <v>9999.4866483982714</v>
      </c>
      <c r="AK2847">
        <f>AC2847/'Totals and Drop Down Lists'!Y$6*Inputs!G$37</f>
        <v>4614.6364504211015</v>
      </c>
      <c r="AL2847">
        <f>AD2847/'Totals and Drop Down Lists'!Z$6*Inputs!H$37</f>
        <v>4810.5007619963326</v>
      </c>
      <c r="AM2847">
        <f>AE2847/'Totals and Drop Down Lists'!AA$6*Inputs!I$37</f>
        <v>2568.5264483602537</v>
      </c>
      <c r="AN2847">
        <f>AF2847/'Totals and Drop Down Lists'!AB$6*Inputs!J$37</f>
        <v>3113.2441298937802</v>
      </c>
      <c r="AO2847">
        <f>AG2847/'Totals and Drop Down Lists'!AC$6*Inputs!K$37</f>
        <v>4488.2818591610803</v>
      </c>
      <c r="AP2847">
        <f>AH2847/'Totals and Drop Down Lists'!AD$6*Inputs!L$37</f>
        <v>5566.5137822303532</v>
      </c>
      <c r="AQ2847">
        <f>IF(OR($D2847="51",$D2847="52",$D2847="61"),(AA2847/'Totals and Drop Down Lists'!W$4)*Inputs!E$38,0)</f>
        <v>0</v>
      </c>
      <c r="AR2847">
        <f>IF(OR($D2847="51",$D2847="52",$D2847="61"),(AB2847/'Totals and Drop Down Lists'!X$4)*Inputs!F$38,0)</f>
        <v>0</v>
      </c>
      <c r="AS2847">
        <f>IF(OR($D2847="51",$D2847="52",$D2847="61"),(AC2847/'Totals and Drop Down Lists'!Y$4)*Inputs!G$38,0)</f>
        <v>0</v>
      </c>
      <c r="AT2847">
        <f>IF(OR($D2847="51",$D2847="52",$D2847="61"),(AD2847/'Totals and Drop Down Lists'!Z$4)*Inputs!H$38,0)</f>
        <v>0</v>
      </c>
      <c r="AU2847">
        <f>IF(OR($D2847="51",$D2847="52",$D2847="61"),(AE2847/'Totals and Drop Down Lists'!AA$4)*Inputs!I$38,0)</f>
        <v>0</v>
      </c>
      <c r="AV2847">
        <f>IF(OR($D2847="51",$D2847="52",$D2847="61"),(AF2847/'Totals and Drop Down Lists'!AB$4)*Inputs!J$38,0)</f>
        <v>0</v>
      </c>
      <c r="AW2847">
        <f>IF(OR($D2847="51",$D2847="52",$D2847="61"),(AG2847/'Totals and Drop Down Lists'!AC$4)*Inputs!K$38,0)</f>
        <v>0</v>
      </c>
      <c r="AX2847">
        <f>IF(OR($D2847="51",$D2847="52",$D2847="61"),(AH2847/'Totals and Drop Down Lists'!AD$4)*Inputs!L$38,0)</f>
        <v>0</v>
      </c>
      <c r="AY2847">
        <f>IF(OR($D2847="51",$D2847="52",$D2847="61"),0,(AA2847/'Totals and Drop Down Lists'!W$5)*Inputs!E$39)</f>
        <v>0</v>
      </c>
      <c r="AZ2847">
        <f>IF(OR($D2847="51",$D2847="52",$D2847="61"),0,(AB2847/'Totals and Drop Down Lists'!X$5)*Inputs!F$39)</f>
        <v>0</v>
      </c>
      <c r="BA2847">
        <f>IF(OR($D2847="51",$D2847="52",$D2847="61"),0,(AC2847/'Totals and Drop Down Lists'!Y$5)*Inputs!G$39)</f>
        <v>0</v>
      </c>
      <c r="BB2847">
        <f>IF(OR($D2847="51",$D2847="52",$D2847="61"),0,(AD2847/'Totals and Drop Down Lists'!Z$5)*Inputs!H$39)</f>
        <v>0</v>
      </c>
      <c r="BC2847">
        <f>IF(OR($D2847="51",$D2847="52",$D2847="61"),0,(AE2847/'Totals and Drop Down Lists'!AA$5)*Inputs!I$39)</f>
        <v>0</v>
      </c>
      <c r="BD2847">
        <f>IF(OR($D2847="51",$D2847="52",$D2847="61"),0,(AF2847/'Totals and Drop Down Lists'!AB$5)*Inputs!J$39)</f>
        <v>0</v>
      </c>
      <c r="BE2847">
        <f>IF(OR($D2847="51",$D2847="52",$D2847="61"),0,(AG2847/'Totals and Drop Down Lists'!AC$5)*Inputs!K$39)</f>
        <v>0</v>
      </c>
      <c r="BF2847">
        <f>IF(OR($D2847="51",$D2847="52",$D2847="61"),0,(AH2847/'Totals and Drop Down Lists'!AD$5)*Inputs!L$39)</f>
        <v>0</v>
      </c>
      <c r="BG2847" s="10">
        <f t="shared" si="397"/>
        <v>46289.98859537566</v>
      </c>
    </row>
    <row r="2848" spans="1:59" ht="28.8">
      <c r="A2848" s="1" t="s">
        <v>7631</v>
      </c>
      <c r="B2848" s="1" t="s">
        <v>5625</v>
      </c>
      <c r="C2848" s="1" t="s">
        <v>5651</v>
      </c>
      <c r="D2848" s="1" t="s">
        <v>25</v>
      </c>
      <c r="E2848" s="1" t="s">
        <v>5652</v>
      </c>
      <c r="F2848" s="2">
        <v>39747</v>
      </c>
      <c r="G2848" s="2">
        <v>383</v>
      </c>
      <c r="H2848" s="2">
        <v>38</v>
      </c>
      <c r="I2848" s="2">
        <v>7491</v>
      </c>
      <c r="J2848" s="2">
        <v>15124</v>
      </c>
      <c r="K2848" s="2">
        <v>4581</v>
      </c>
      <c r="L2848" s="2">
        <v>125</v>
      </c>
      <c r="M2848" s="2">
        <v>15</v>
      </c>
      <c r="N2848" s="2">
        <v>5</v>
      </c>
      <c r="O2848" s="2">
        <v>106</v>
      </c>
      <c r="P2848" s="2">
        <v>12</v>
      </c>
      <c r="Q2848" s="2">
        <v>0</v>
      </c>
      <c r="R2848" s="2">
        <v>2558</v>
      </c>
      <c r="S2848" s="2">
        <v>2334100</v>
      </c>
      <c r="T2848" s="2">
        <v>147934000</v>
      </c>
      <c r="U2848" s="2">
        <v>370</v>
      </c>
      <c r="V2848" s="2">
        <v>409</v>
      </c>
      <c r="W2848" s="2">
        <v>118</v>
      </c>
      <c r="X2848" s="2">
        <v>1041</v>
      </c>
      <c r="Y2848" s="2">
        <v>178</v>
      </c>
      <c r="Z2848" s="2">
        <v>571</v>
      </c>
      <c r="AA2848" s="9">
        <f t="shared" si="398"/>
        <v>39747</v>
      </c>
      <c r="AB2848" s="9">
        <f t="shared" si="399"/>
        <v>7070</v>
      </c>
      <c r="AC2848" s="9">
        <f t="shared" si="400"/>
        <v>2821</v>
      </c>
      <c r="AD2848" s="9">
        <f t="shared" si="401"/>
        <v>2558</v>
      </c>
      <c r="AE2848" s="44">
        <f t="shared" si="402"/>
        <v>9.6905784293504715E-5</v>
      </c>
      <c r="AF2848" s="9">
        <f t="shared" si="403"/>
        <v>514</v>
      </c>
      <c r="AG2848" s="9">
        <f t="shared" si="396"/>
        <v>749</v>
      </c>
      <c r="AH2848" s="44">
        <f t="shared" si="404"/>
        <v>8.4416341626514173E-5</v>
      </c>
      <c r="AI2848">
        <f>AA2848/'Totals and Drop Down Lists'!W$6*Inputs!E$37</f>
        <v>36056.109762985529</v>
      </c>
      <c r="AJ2848">
        <f>AB2848/'Totals and Drop Down Lists'!X$6*Inputs!F$37</f>
        <v>23263.037382091406</v>
      </c>
      <c r="AK2848">
        <f>AC2848/'Totals and Drop Down Lists'!Y$6*Inputs!G$37</f>
        <v>18596.984895197038</v>
      </c>
      <c r="AL2848">
        <f>AD2848/'Totals and Drop Down Lists'!Z$6*Inputs!H$37</f>
        <v>20508.768248644366</v>
      </c>
      <c r="AM2848">
        <f>AE2848/'Totals and Drop Down Lists'!AA$6*Inputs!I$37</f>
        <v>12063.73813266988</v>
      </c>
      <c r="AN2848">
        <f>AF2848/'Totals and Drop Down Lists'!AB$6*Inputs!J$37</f>
        <v>10257.740274137197</v>
      </c>
      <c r="AO2848">
        <f>AG2848/'Totals and Drop Down Lists'!AC$6*Inputs!K$37</f>
        <v>13949.058558139623</v>
      </c>
      <c r="AP2848">
        <f>AH2848/'Totals and Drop Down Lists'!AD$6*Inputs!L$37</f>
        <v>19865.689997279867</v>
      </c>
      <c r="AQ2848">
        <f>IF(OR($D2848="51",$D2848="52",$D2848="61"),(AA2848/'Totals and Drop Down Lists'!W$4)*Inputs!E$38,0)</f>
        <v>0</v>
      </c>
      <c r="AR2848">
        <f>IF(OR($D2848="51",$D2848="52",$D2848="61"),(AB2848/'Totals and Drop Down Lists'!X$4)*Inputs!F$38,0)</f>
        <v>0</v>
      </c>
      <c r="AS2848">
        <f>IF(OR($D2848="51",$D2848="52",$D2848="61"),(AC2848/'Totals and Drop Down Lists'!Y$4)*Inputs!G$38,0)</f>
        <v>0</v>
      </c>
      <c r="AT2848">
        <f>IF(OR($D2848="51",$D2848="52",$D2848="61"),(AD2848/'Totals and Drop Down Lists'!Z$4)*Inputs!H$38,0)</f>
        <v>0</v>
      </c>
      <c r="AU2848">
        <f>IF(OR($D2848="51",$D2848="52",$D2848="61"),(AE2848/'Totals and Drop Down Lists'!AA$4)*Inputs!I$38,0)</f>
        <v>0</v>
      </c>
      <c r="AV2848">
        <f>IF(OR($D2848="51",$D2848="52",$D2848="61"),(AF2848/'Totals and Drop Down Lists'!AB$4)*Inputs!J$38,0)</f>
        <v>0</v>
      </c>
      <c r="AW2848">
        <f>IF(OR($D2848="51",$D2848="52",$D2848="61"),(AG2848/'Totals and Drop Down Lists'!AC$4)*Inputs!K$38,0)</f>
        <v>0</v>
      </c>
      <c r="AX2848">
        <f>IF(OR($D2848="51",$D2848="52",$D2848="61"),(AH2848/'Totals and Drop Down Lists'!AD$4)*Inputs!L$38,0)</f>
        <v>0</v>
      </c>
      <c r="AY2848">
        <f>IF(OR($D2848="51",$D2848="52",$D2848="61"),0,(AA2848/'Totals and Drop Down Lists'!W$5)*Inputs!E$39)</f>
        <v>0</v>
      </c>
      <c r="AZ2848">
        <f>IF(OR($D2848="51",$D2848="52",$D2848="61"),0,(AB2848/'Totals and Drop Down Lists'!X$5)*Inputs!F$39)</f>
        <v>0</v>
      </c>
      <c r="BA2848">
        <f>IF(OR($D2848="51",$D2848="52",$D2848="61"),0,(AC2848/'Totals and Drop Down Lists'!Y$5)*Inputs!G$39)</f>
        <v>0</v>
      </c>
      <c r="BB2848">
        <f>IF(OR($D2848="51",$D2848="52",$D2848="61"),0,(AD2848/'Totals and Drop Down Lists'!Z$5)*Inputs!H$39)</f>
        <v>0</v>
      </c>
      <c r="BC2848">
        <f>IF(OR($D2848="51",$D2848="52",$D2848="61"),0,(AE2848/'Totals and Drop Down Lists'!AA$5)*Inputs!I$39)</f>
        <v>0</v>
      </c>
      <c r="BD2848">
        <f>IF(OR($D2848="51",$D2848="52",$D2848="61"),0,(AF2848/'Totals and Drop Down Lists'!AB$5)*Inputs!J$39)</f>
        <v>0</v>
      </c>
      <c r="BE2848">
        <f>IF(OR($D2848="51",$D2848="52",$D2848="61"),0,(AG2848/'Totals and Drop Down Lists'!AC$5)*Inputs!K$39)</f>
        <v>0</v>
      </c>
      <c r="BF2848">
        <f>IF(OR($D2848="51",$D2848="52",$D2848="61"),0,(AH2848/'Totals and Drop Down Lists'!AD$5)*Inputs!L$39)</f>
        <v>0</v>
      </c>
      <c r="BG2848" s="10">
        <f t="shared" si="397"/>
        <v>154561.12725114491</v>
      </c>
    </row>
    <row r="2849" spans="1:59" ht="28.8">
      <c r="A2849" s="1" t="s">
        <v>7631</v>
      </c>
      <c r="B2849" s="1" t="s">
        <v>5625</v>
      </c>
      <c r="C2849" s="1" t="s">
        <v>5653</v>
      </c>
      <c r="D2849" s="1" t="s">
        <v>25</v>
      </c>
      <c r="E2849" s="1" t="s">
        <v>5654</v>
      </c>
      <c r="F2849" s="2">
        <v>45417</v>
      </c>
      <c r="G2849" s="2">
        <v>204</v>
      </c>
      <c r="H2849" s="2">
        <v>4</v>
      </c>
      <c r="I2849" s="2">
        <v>7936</v>
      </c>
      <c r="J2849" s="2">
        <v>18456</v>
      </c>
      <c r="K2849" s="2">
        <v>5160</v>
      </c>
      <c r="L2849" s="2">
        <v>200</v>
      </c>
      <c r="M2849" s="2">
        <v>23</v>
      </c>
      <c r="N2849" s="2">
        <v>8</v>
      </c>
      <c r="O2849" s="2">
        <v>162</v>
      </c>
      <c r="P2849" s="2">
        <v>37</v>
      </c>
      <c r="Q2849" s="2">
        <v>14</v>
      </c>
      <c r="R2849" s="2">
        <v>2393</v>
      </c>
      <c r="S2849" s="2">
        <v>2872400</v>
      </c>
      <c r="T2849" s="2">
        <v>172626900</v>
      </c>
      <c r="U2849" s="2">
        <v>608</v>
      </c>
      <c r="V2849" s="2">
        <v>531</v>
      </c>
      <c r="W2849" s="2">
        <v>172</v>
      </c>
      <c r="X2849" s="2">
        <v>1142</v>
      </c>
      <c r="Y2849" s="2">
        <v>208</v>
      </c>
      <c r="Z2849" s="2">
        <v>545</v>
      </c>
      <c r="AA2849" s="9">
        <f t="shared" si="398"/>
        <v>45417</v>
      </c>
      <c r="AB2849" s="9">
        <f t="shared" si="399"/>
        <v>7728</v>
      </c>
      <c r="AC2849" s="9">
        <f t="shared" si="400"/>
        <v>2837</v>
      </c>
      <c r="AD2849" s="9">
        <f t="shared" si="401"/>
        <v>2393</v>
      </c>
      <c r="AE2849" s="44">
        <f t="shared" si="402"/>
        <v>1.0075291212560035E-4</v>
      </c>
      <c r="AF2849" s="9">
        <f t="shared" si="403"/>
        <v>439</v>
      </c>
      <c r="AG2849" s="9">
        <f t="shared" si="396"/>
        <v>753</v>
      </c>
      <c r="AH2849" s="44">
        <f t="shared" si="404"/>
        <v>7.8335421146566393E-5</v>
      </c>
      <c r="AI2849">
        <f>AA2849/'Totals and Drop Down Lists'!W$6*Inputs!E$37</f>
        <v>41199.595871525242</v>
      </c>
      <c r="AJ2849">
        <f>AB2849/'Totals and Drop Down Lists'!X$6*Inputs!F$37</f>
        <v>25428.112148345459</v>
      </c>
      <c r="AK2849">
        <f>AC2849/'Totals and Drop Down Lists'!Y$6*Inputs!G$37</f>
        <v>18702.462299778093</v>
      </c>
      <c r="AL2849">
        <f>AD2849/'Totals and Drop Down Lists'!Z$6*Inputs!H$37</f>
        <v>19185.880539095378</v>
      </c>
      <c r="AM2849">
        <f>AE2849/'Totals and Drop Down Lists'!AA$6*Inputs!I$37</f>
        <v>12542.664577233194</v>
      </c>
      <c r="AN2849">
        <f>AF2849/'Totals and Drop Down Lists'!AB$6*Inputs!J$37</f>
        <v>8760.9882886113428</v>
      </c>
      <c r="AO2849">
        <f>AG2849/'Totals and Drop Down Lists'!AC$6*Inputs!K$37</f>
        <v>14023.55286285599</v>
      </c>
      <c r="AP2849">
        <f>AH2849/'Totals and Drop Down Lists'!AD$6*Inputs!L$37</f>
        <v>18434.667533795018</v>
      </c>
      <c r="AQ2849">
        <f>IF(OR($D2849="51",$D2849="52",$D2849="61"),(AA2849/'Totals and Drop Down Lists'!W$4)*Inputs!E$38,0)</f>
        <v>0</v>
      </c>
      <c r="AR2849">
        <f>IF(OR($D2849="51",$D2849="52",$D2849="61"),(AB2849/'Totals and Drop Down Lists'!X$4)*Inputs!F$38,0)</f>
        <v>0</v>
      </c>
      <c r="AS2849">
        <f>IF(OR($D2849="51",$D2849="52",$D2849="61"),(AC2849/'Totals and Drop Down Lists'!Y$4)*Inputs!G$38,0)</f>
        <v>0</v>
      </c>
      <c r="AT2849">
        <f>IF(OR($D2849="51",$D2849="52",$D2849="61"),(AD2849/'Totals and Drop Down Lists'!Z$4)*Inputs!H$38,0)</f>
        <v>0</v>
      </c>
      <c r="AU2849">
        <f>IF(OR($D2849="51",$D2849="52",$D2849="61"),(AE2849/'Totals and Drop Down Lists'!AA$4)*Inputs!I$38,0)</f>
        <v>0</v>
      </c>
      <c r="AV2849">
        <f>IF(OR($D2849="51",$D2849="52",$D2849="61"),(AF2849/'Totals and Drop Down Lists'!AB$4)*Inputs!J$38,0)</f>
        <v>0</v>
      </c>
      <c r="AW2849">
        <f>IF(OR($D2849="51",$D2849="52",$D2849="61"),(AG2849/'Totals and Drop Down Lists'!AC$4)*Inputs!K$38,0)</f>
        <v>0</v>
      </c>
      <c r="AX2849">
        <f>IF(OR($D2849="51",$D2849="52",$D2849="61"),(AH2849/'Totals and Drop Down Lists'!AD$4)*Inputs!L$38,0)</f>
        <v>0</v>
      </c>
      <c r="AY2849">
        <f>IF(OR($D2849="51",$D2849="52",$D2849="61"),0,(AA2849/'Totals and Drop Down Lists'!W$5)*Inputs!E$39)</f>
        <v>0</v>
      </c>
      <c r="AZ2849">
        <f>IF(OR($D2849="51",$D2849="52",$D2849="61"),0,(AB2849/'Totals and Drop Down Lists'!X$5)*Inputs!F$39)</f>
        <v>0</v>
      </c>
      <c r="BA2849">
        <f>IF(OR($D2849="51",$D2849="52",$D2849="61"),0,(AC2849/'Totals and Drop Down Lists'!Y$5)*Inputs!G$39)</f>
        <v>0</v>
      </c>
      <c r="BB2849">
        <f>IF(OR($D2849="51",$D2849="52",$D2849="61"),0,(AD2849/'Totals and Drop Down Lists'!Z$5)*Inputs!H$39)</f>
        <v>0</v>
      </c>
      <c r="BC2849">
        <f>IF(OR($D2849="51",$D2849="52",$D2849="61"),0,(AE2849/'Totals and Drop Down Lists'!AA$5)*Inputs!I$39)</f>
        <v>0</v>
      </c>
      <c r="BD2849">
        <f>IF(OR($D2849="51",$D2849="52",$D2849="61"),0,(AF2849/'Totals and Drop Down Lists'!AB$5)*Inputs!J$39)</f>
        <v>0</v>
      </c>
      <c r="BE2849">
        <f>IF(OR($D2849="51",$D2849="52",$D2849="61"),0,(AG2849/'Totals and Drop Down Lists'!AC$5)*Inputs!K$39)</f>
        <v>0</v>
      </c>
      <c r="BF2849">
        <f>IF(OR($D2849="51",$D2849="52",$D2849="61"),0,(AH2849/'Totals and Drop Down Lists'!AD$5)*Inputs!L$39)</f>
        <v>0</v>
      </c>
      <c r="BG2849" s="10">
        <f t="shared" si="397"/>
        <v>158277.92412123975</v>
      </c>
    </row>
    <row r="2850" spans="1:59" ht="28.8">
      <c r="A2850" s="1" t="s">
        <v>7631</v>
      </c>
      <c r="B2850" s="1" t="s">
        <v>5625</v>
      </c>
      <c r="C2850" s="1" t="s">
        <v>3396</v>
      </c>
      <c r="D2850" s="1" t="s">
        <v>25</v>
      </c>
      <c r="E2850" s="1" t="s">
        <v>5655</v>
      </c>
      <c r="F2850" s="2">
        <v>37700</v>
      </c>
      <c r="G2850" s="2">
        <v>923</v>
      </c>
      <c r="H2850" s="2">
        <v>55</v>
      </c>
      <c r="I2850" s="2">
        <v>6848</v>
      </c>
      <c r="J2850" s="2">
        <v>14793</v>
      </c>
      <c r="K2850" s="2">
        <v>4936</v>
      </c>
      <c r="L2850" s="2">
        <v>209</v>
      </c>
      <c r="M2850" s="2">
        <v>28</v>
      </c>
      <c r="N2850" s="2">
        <v>0</v>
      </c>
      <c r="O2850" s="2">
        <v>195</v>
      </c>
      <c r="P2850" s="2">
        <v>75</v>
      </c>
      <c r="Q2850" s="2">
        <v>0</v>
      </c>
      <c r="R2850" s="2">
        <v>1441</v>
      </c>
      <c r="S2850" s="2">
        <v>3112700</v>
      </c>
      <c r="T2850" s="2">
        <v>157491100</v>
      </c>
      <c r="U2850" s="2">
        <v>533</v>
      </c>
      <c r="V2850" s="2">
        <v>400</v>
      </c>
      <c r="W2850" s="2">
        <v>143</v>
      </c>
      <c r="X2850" s="2">
        <v>1243</v>
      </c>
      <c r="Y2850" s="2">
        <v>152</v>
      </c>
      <c r="Z2850" s="2">
        <v>812</v>
      </c>
      <c r="AA2850" s="9">
        <f t="shared" si="398"/>
        <v>37700</v>
      </c>
      <c r="AB2850" s="9">
        <f t="shared" si="399"/>
        <v>5870</v>
      </c>
      <c r="AC2850" s="9">
        <f t="shared" si="400"/>
        <v>1948</v>
      </c>
      <c r="AD2850" s="9">
        <f t="shared" si="401"/>
        <v>1441</v>
      </c>
      <c r="AE2850" s="44">
        <f t="shared" si="402"/>
        <v>1.1502436138533981E-4</v>
      </c>
      <c r="AF2850" s="9">
        <f t="shared" si="403"/>
        <v>700</v>
      </c>
      <c r="AG2850" s="9">
        <f t="shared" si="396"/>
        <v>964</v>
      </c>
      <c r="AH2850" s="44">
        <f t="shared" si="404"/>
        <v>1.1968700899050838E-4</v>
      </c>
      <c r="AI2850">
        <f>AA2850/'Totals and Drop Down Lists'!W$6*Inputs!E$37</f>
        <v>34199.193349549765</v>
      </c>
      <c r="AJ2850">
        <f>AB2850/'Totals and Drop Down Lists'!X$6*Inputs!F$37</f>
        <v>19314.572762783107</v>
      </c>
      <c r="AK2850">
        <f>AC2850/'Totals and Drop Down Lists'!Y$6*Inputs!G$37</f>
        <v>12841.874007743294</v>
      </c>
      <c r="AL2850">
        <f>AD2850/'Totals and Drop Down Lists'!Z$6*Inputs!H$37</f>
        <v>11553.219330061194</v>
      </c>
      <c r="AM2850">
        <f>AE2850/'Totals and Drop Down Lists'!AA$6*Inputs!I$37</f>
        <v>14319.308024251062</v>
      </c>
      <c r="AN2850">
        <f>AF2850/'Totals and Drop Down Lists'!AB$6*Inputs!J$37</f>
        <v>13969.685198241319</v>
      </c>
      <c r="AO2850">
        <f>AG2850/'Totals and Drop Down Lists'!AC$6*Inputs!K$37</f>
        <v>17953.127436644321</v>
      </c>
      <c r="AP2850">
        <f>AH2850/'Totals and Drop Down Lists'!AD$6*Inputs!L$37</f>
        <v>28165.932940172468</v>
      </c>
      <c r="AQ2850">
        <f>IF(OR($D2850="51",$D2850="52",$D2850="61"),(AA2850/'Totals and Drop Down Lists'!W$4)*Inputs!E$38,0)</f>
        <v>0</v>
      </c>
      <c r="AR2850">
        <f>IF(OR($D2850="51",$D2850="52",$D2850="61"),(AB2850/'Totals and Drop Down Lists'!X$4)*Inputs!F$38,0)</f>
        <v>0</v>
      </c>
      <c r="AS2850">
        <f>IF(OR($D2850="51",$D2850="52",$D2850="61"),(AC2850/'Totals and Drop Down Lists'!Y$4)*Inputs!G$38,0)</f>
        <v>0</v>
      </c>
      <c r="AT2850">
        <f>IF(OR($D2850="51",$D2850="52",$D2850="61"),(AD2850/'Totals and Drop Down Lists'!Z$4)*Inputs!H$38,0)</f>
        <v>0</v>
      </c>
      <c r="AU2850">
        <f>IF(OR($D2850="51",$D2850="52",$D2850="61"),(AE2850/'Totals and Drop Down Lists'!AA$4)*Inputs!I$38,0)</f>
        <v>0</v>
      </c>
      <c r="AV2850">
        <f>IF(OR($D2850="51",$D2850="52",$D2850="61"),(AF2850/'Totals and Drop Down Lists'!AB$4)*Inputs!J$38,0)</f>
        <v>0</v>
      </c>
      <c r="AW2850">
        <f>IF(OR($D2850="51",$D2850="52",$D2850="61"),(AG2850/'Totals and Drop Down Lists'!AC$4)*Inputs!K$38,0)</f>
        <v>0</v>
      </c>
      <c r="AX2850">
        <f>IF(OR($D2850="51",$D2850="52",$D2850="61"),(AH2850/'Totals and Drop Down Lists'!AD$4)*Inputs!L$38,0)</f>
        <v>0</v>
      </c>
      <c r="AY2850">
        <f>IF(OR($D2850="51",$D2850="52",$D2850="61"),0,(AA2850/'Totals and Drop Down Lists'!W$5)*Inputs!E$39)</f>
        <v>0</v>
      </c>
      <c r="AZ2850">
        <f>IF(OR($D2850="51",$D2850="52",$D2850="61"),0,(AB2850/'Totals and Drop Down Lists'!X$5)*Inputs!F$39)</f>
        <v>0</v>
      </c>
      <c r="BA2850">
        <f>IF(OR($D2850="51",$D2850="52",$D2850="61"),0,(AC2850/'Totals and Drop Down Lists'!Y$5)*Inputs!G$39)</f>
        <v>0</v>
      </c>
      <c r="BB2850">
        <f>IF(OR($D2850="51",$D2850="52",$D2850="61"),0,(AD2850/'Totals and Drop Down Lists'!Z$5)*Inputs!H$39)</f>
        <v>0</v>
      </c>
      <c r="BC2850">
        <f>IF(OR($D2850="51",$D2850="52",$D2850="61"),0,(AE2850/'Totals and Drop Down Lists'!AA$5)*Inputs!I$39)</f>
        <v>0</v>
      </c>
      <c r="BD2850">
        <f>IF(OR($D2850="51",$D2850="52",$D2850="61"),0,(AF2850/'Totals and Drop Down Lists'!AB$5)*Inputs!J$39)</f>
        <v>0</v>
      </c>
      <c r="BE2850">
        <f>IF(OR($D2850="51",$D2850="52",$D2850="61"),0,(AG2850/'Totals and Drop Down Lists'!AC$5)*Inputs!K$39)</f>
        <v>0</v>
      </c>
      <c r="BF2850">
        <f>IF(OR($D2850="51",$D2850="52",$D2850="61"),0,(AH2850/'Totals and Drop Down Lists'!AD$5)*Inputs!L$39)</f>
        <v>0</v>
      </c>
      <c r="BG2850" s="10">
        <f t="shared" si="397"/>
        <v>152316.91304944654</v>
      </c>
    </row>
    <row r="2851" spans="1:59" ht="28.8">
      <c r="A2851" s="1" t="s">
        <v>7631</v>
      </c>
      <c r="B2851" s="1" t="s">
        <v>5625</v>
      </c>
      <c r="C2851" s="1" t="s">
        <v>5656</v>
      </c>
      <c r="D2851" s="1" t="s">
        <v>25</v>
      </c>
      <c r="E2851" s="1" t="s">
        <v>5657</v>
      </c>
      <c r="F2851" s="2">
        <v>11406</v>
      </c>
      <c r="G2851" s="2">
        <v>48</v>
      </c>
      <c r="H2851" s="2">
        <v>0</v>
      </c>
      <c r="I2851" s="2">
        <v>2966</v>
      </c>
      <c r="J2851" s="2">
        <v>4900</v>
      </c>
      <c r="K2851" s="2">
        <v>1271</v>
      </c>
      <c r="L2851" s="2">
        <v>25</v>
      </c>
      <c r="M2851" s="2">
        <v>6</v>
      </c>
      <c r="N2851" s="2">
        <v>3</v>
      </c>
      <c r="O2851" s="2">
        <v>44</v>
      </c>
      <c r="P2851" s="2">
        <v>51</v>
      </c>
      <c r="Q2851" s="2">
        <v>0</v>
      </c>
      <c r="R2851" s="2">
        <v>486</v>
      </c>
      <c r="S2851" s="2">
        <v>439500</v>
      </c>
      <c r="T2851" s="2">
        <v>33061500</v>
      </c>
      <c r="U2851" s="2">
        <v>68</v>
      </c>
      <c r="V2851" s="2">
        <v>264</v>
      </c>
      <c r="W2851" s="2">
        <v>22</v>
      </c>
      <c r="X2851" s="2">
        <v>512</v>
      </c>
      <c r="Y2851" s="2">
        <v>27</v>
      </c>
      <c r="Z2851" s="2">
        <v>231</v>
      </c>
      <c r="AA2851" s="9">
        <f t="shared" si="398"/>
        <v>11406</v>
      </c>
      <c r="AB2851" s="9">
        <f t="shared" si="399"/>
        <v>2918</v>
      </c>
      <c r="AC2851" s="9">
        <f t="shared" si="400"/>
        <v>615</v>
      </c>
      <c r="AD2851" s="9">
        <f t="shared" si="401"/>
        <v>486</v>
      </c>
      <c r="AE2851" s="44">
        <f t="shared" si="402"/>
        <v>2.3024531766581627E-5</v>
      </c>
      <c r="AF2851" s="9">
        <f t="shared" si="403"/>
        <v>226</v>
      </c>
      <c r="AG2851" s="9">
        <f t="shared" si="396"/>
        <v>258</v>
      </c>
      <c r="AH2851" s="44">
        <f t="shared" si="404"/>
        <v>2.4901199217247856E-5</v>
      </c>
      <c r="AI2851">
        <f>AA2851/'Totals and Drop Down Lists'!W$6*Inputs!E$37</f>
        <v>10346.843483951316</v>
      </c>
      <c r="AJ2851">
        <f>AB2851/'Totals and Drop Down Lists'!X$6*Inputs!F$37</f>
        <v>9601.349799284686</v>
      </c>
      <c r="AK2851">
        <f>AC2851/'Totals and Drop Down Lists'!Y$6*Inputs!G$37</f>
        <v>4054.287738584253</v>
      </c>
      <c r="AL2851">
        <f>AD2851/'Totals and Drop Down Lists'!Z$6*Inputs!H$37</f>
        <v>3896.5056172170302</v>
      </c>
      <c r="AM2851">
        <f>AE2851/'Totals and Drop Down Lists'!AA$6*Inputs!I$37</f>
        <v>2866.3090019281467</v>
      </c>
      <c r="AN2851">
        <f>AF2851/'Totals and Drop Down Lists'!AB$6*Inputs!J$37</f>
        <v>4510.2126497179124</v>
      </c>
      <c r="AO2851">
        <f>AG2851/'Totals and Drop Down Lists'!AC$6*Inputs!K$37</f>
        <v>4804.8826542056377</v>
      </c>
      <c r="AP2851">
        <f>AH2851/'Totals and Drop Down Lists'!AD$6*Inputs!L$37</f>
        <v>5859.9969470245442</v>
      </c>
      <c r="AQ2851">
        <f>IF(OR($D2851="51",$D2851="52",$D2851="61"),(AA2851/'Totals and Drop Down Lists'!W$4)*Inputs!E$38,0)</f>
        <v>0</v>
      </c>
      <c r="AR2851">
        <f>IF(OR($D2851="51",$D2851="52",$D2851="61"),(AB2851/'Totals and Drop Down Lists'!X$4)*Inputs!F$38,0)</f>
        <v>0</v>
      </c>
      <c r="AS2851">
        <f>IF(OR($D2851="51",$D2851="52",$D2851="61"),(AC2851/'Totals and Drop Down Lists'!Y$4)*Inputs!G$38,0)</f>
        <v>0</v>
      </c>
      <c r="AT2851">
        <f>IF(OR($D2851="51",$D2851="52",$D2851="61"),(AD2851/'Totals and Drop Down Lists'!Z$4)*Inputs!H$38,0)</f>
        <v>0</v>
      </c>
      <c r="AU2851">
        <f>IF(OR($D2851="51",$D2851="52",$D2851="61"),(AE2851/'Totals and Drop Down Lists'!AA$4)*Inputs!I$38,0)</f>
        <v>0</v>
      </c>
      <c r="AV2851">
        <f>IF(OR($D2851="51",$D2851="52",$D2851="61"),(AF2851/'Totals and Drop Down Lists'!AB$4)*Inputs!J$38,0)</f>
        <v>0</v>
      </c>
      <c r="AW2851">
        <f>IF(OR($D2851="51",$D2851="52",$D2851="61"),(AG2851/'Totals and Drop Down Lists'!AC$4)*Inputs!K$38,0)</f>
        <v>0</v>
      </c>
      <c r="AX2851">
        <f>IF(OR($D2851="51",$D2851="52",$D2851="61"),(AH2851/'Totals and Drop Down Lists'!AD$4)*Inputs!L$38,0)</f>
        <v>0</v>
      </c>
      <c r="AY2851">
        <f>IF(OR($D2851="51",$D2851="52",$D2851="61"),0,(AA2851/'Totals and Drop Down Lists'!W$5)*Inputs!E$39)</f>
        <v>0</v>
      </c>
      <c r="AZ2851">
        <f>IF(OR($D2851="51",$D2851="52",$D2851="61"),0,(AB2851/'Totals and Drop Down Lists'!X$5)*Inputs!F$39)</f>
        <v>0</v>
      </c>
      <c r="BA2851">
        <f>IF(OR($D2851="51",$D2851="52",$D2851="61"),0,(AC2851/'Totals and Drop Down Lists'!Y$5)*Inputs!G$39)</f>
        <v>0</v>
      </c>
      <c r="BB2851">
        <f>IF(OR($D2851="51",$D2851="52",$D2851="61"),0,(AD2851/'Totals and Drop Down Lists'!Z$5)*Inputs!H$39)</f>
        <v>0</v>
      </c>
      <c r="BC2851">
        <f>IF(OR($D2851="51",$D2851="52",$D2851="61"),0,(AE2851/'Totals and Drop Down Lists'!AA$5)*Inputs!I$39)</f>
        <v>0</v>
      </c>
      <c r="BD2851">
        <f>IF(OR($D2851="51",$D2851="52",$D2851="61"),0,(AF2851/'Totals and Drop Down Lists'!AB$5)*Inputs!J$39)</f>
        <v>0</v>
      </c>
      <c r="BE2851">
        <f>IF(OR($D2851="51",$D2851="52",$D2851="61"),0,(AG2851/'Totals and Drop Down Lists'!AC$5)*Inputs!K$39)</f>
        <v>0</v>
      </c>
      <c r="BF2851">
        <f>IF(OR($D2851="51",$D2851="52",$D2851="61"),0,(AH2851/'Totals and Drop Down Lists'!AD$5)*Inputs!L$39)</f>
        <v>0</v>
      </c>
      <c r="BG2851" s="10">
        <f t="shared" si="397"/>
        <v>45940.387891913517</v>
      </c>
    </row>
    <row r="2852" spans="1:59" ht="28.8">
      <c r="A2852" s="1" t="s">
        <v>7632</v>
      </c>
      <c r="B2852" s="1" t="s">
        <v>1322</v>
      </c>
      <c r="C2852" s="1" t="s">
        <v>1323</v>
      </c>
      <c r="D2852" s="1" t="s">
        <v>10</v>
      </c>
      <c r="E2852" s="1" t="s">
        <v>1324</v>
      </c>
      <c r="F2852" s="2">
        <v>157318</v>
      </c>
      <c r="G2852" s="2">
        <v>14465</v>
      </c>
      <c r="H2852" s="2">
        <v>1270</v>
      </c>
      <c r="I2852" s="2">
        <v>36511</v>
      </c>
      <c r="J2852" s="2">
        <v>65814</v>
      </c>
      <c r="K2852" s="2">
        <v>33056</v>
      </c>
      <c r="L2852" s="2">
        <v>167</v>
      </c>
      <c r="M2852" s="2">
        <v>62</v>
      </c>
      <c r="N2852" s="2">
        <v>32</v>
      </c>
      <c r="O2852" s="2">
        <v>579</v>
      </c>
      <c r="P2852" s="2">
        <v>147</v>
      </c>
      <c r="Q2852" s="2">
        <v>117</v>
      </c>
      <c r="R2852" s="2">
        <v>5088</v>
      </c>
      <c r="S2852" s="2">
        <v>30140900</v>
      </c>
      <c r="T2852" s="2">
        <v>1103012900</v>
      </c>
      <c r="U2852" s="2">
        <v>1245</v>
      </c>
      <c r="V2852" s="2">
        <v>1320</v>
      </c>
      <c r="W2852" s="2">
        <v>0</v>
      </c>
      <c r="X2852" s="2">
        <v>9420</v>
      </c>
      <c r="Y2852" s="2">
        <v>460</v>
      </c>
      <c r="Z2852" s="2">
        <v>6630</v>
      </c>
      <c r="AA2852" s="9">
        <f t="shared" si="398"/>
        <v>157318</v>
      </c>
      <c r="AB2852" s="9">
        <f t="shared" si="399"/>
        <v>20776</v>
      </c>
      <c r="AC2852" s="9">
        <f t="shared" si="400"/>
        <v>6192</v>
      </c>
      <c r="AD2852" s="9">
        <f t="shared" si="401"/>
        <v>5088</v>
      </c>
      <c r="AE2852" s="44">
        <f t="shared" si="402"/>
        <v>1.1595196122823979E-3</v>
      </c>
      <c r="AF2852" s="9">
        <f t="shared" si="403"/>
        <v>8100</v>
      </c>
      <c r="AG2852" s="9">
        <f t="shared" si="396"/>
        <v>7090</v>
      </c>
      <c r="AH2852" s="44">
        <f t="shared" si="404"/>
        <v>1.3250410544620762E-3</v>
      </c>
      <c r="AI2852">
        <f>AA2852/'Totals and Drop Down Lists'!W$6*Inputs!E$37</f>
        <v>142709.51457200185</v>
      </c>
      <c r="AJ2852">
        <f>AB2852/'Totals and Drop Down Lists'!X$6*Inputs!F$37</f>
        <v>68361.084108957715</v>
      </c>
      <c r="AK2852">
        <f>AC2852/'Totals and Drop Down Lists'!Y$6*Inputs!G$37</f>
        <v>40819.755572867805</v>
      </c>
      <c r="AL2852">
        <f>AD2852/'Totals and Drop Down Lists'!Z$6*Inputs!H$37</f>
        <v>40793.046461728904</v>
      </c>
      <c r="AM2852">
        <f>AE2852/'Totals and Drop Down Lists'!AA$6*Inputs!I$37</f>
        <v>144347.84326086234</v>
      </c>
      <c r="AN2852">
        <f>AF2852/'Totals and Drop Down Lists'!AB$6*Inputs!J$37</f>
        <v>161649.21443679242</v>
      </c>
      <c r="AO2852">
        <f>AG2852/'Totals and Drop Down Lists'!AC$6*Inputs!K$37</f>
        <v>132041.15510975957</v>
      </c>
      <c r="AP2852">
        <f>AH2852/'Totals and Drop Down Lists'!AD$6*Inputs!L$37</f>
        <v>311821.79083373997</v>
      </c>
      <c r="AQ2852">
        <f>IF(OR($D2852="51",$D2852="52",$D2852="61"),(AA2852/'Totals and Drop Down Lists'!W$4)*Inputs!E$38,0)</f>
        <v>0</v>
      </c>
      <c r="AR2852">
        <f>IF(OR($D2852="51",$D2852="52",$D2852="61"),(AB2852/'Totals and Drop Down Lists'!X$4)*Inputs!F$38,0)</f>
        <v>0</v>
      </c>
      <c r="AS2852">
        <f>IF(OR($D2852="51",$D2852="52",$D2852="61"),(AC2852/'Totals and Drop Down Lists'!Y$4)*Inputs!G$38,0)</f>
        <v>0</v>
      </c>
      <c r="AT2852">
        <f>IF(OR($D2852="51",$D2852="52",$D2852="61"),(AD2852/'Totals and Drop Down Lists'!Z$4)*Inputs!H$38,0)</f>
        <v>0</v>
      </c>
      <c r="AU2852">
        <f>IF(OR($D2852="51",$D2852="52",$D2852="61"),(AE2852/'Totals and Drop Down Lists'!AA$4)*Inputs!I$38,0)</f>
        <v>0</v>
      </c>
      <c r="AV2852">
        <f>IF(OR($D2852="51",$D2852="52",$D2852="61"),(AF2852/'Totals and Drop Down Lists'!AB$4)*Inputs!J$38,0)</f>
        <v>0</v>
      </c>
      <c r="AW2852">
        <f>IF(OR($D2852="51",$D2852="52",$D2852="61"),(AG2852/'Totals and Drop Down Lists'!AC$4)*Inputs!K$38,0)</f>
        <v>0</v>
      </c>
      <c r="AX2852">
        <f>IF(OR($D2852="51",$D2852="52",$D2852="61"),(AH2852/'Totals and Drop Down Lists'!AD$4)*Inputs!L$38,0)</f>
        <v>0</v>
      </c>
      <c r="AY2852">
        <f>IF(OR($D2852="51",$D2852="52",$D2852="61"),0,(AA2852/'Totals and Drop Down Lists'!W$5)*Inputs!E$39)</f>
        <v>0</v>
      </c>
      <c r="AZ2852">
        <f>IF(OR($D2852="51",$D2852="52",$D2852="61"),0,(AB2852/'Totals and Drop Down Lists'!X$5)*Inputs!F$39)</f>
        <v>0</v>
      </c>
      <c r="BA2852">
        <f>IF(OR($D2852="51",$D2852="52",$D2852="61"),0,(AC2852/'Totals and Drop Down Lists'!Y$5)*Inputs!G$39)</f>
        <v>0</v>
      </c>
      <c r="BB2852">
        <f>IF(OR($D2852="51",$D2852="52",$D2852="61"),0,(AD2852/'Totals and Drop Down Lists'!Z$5)*Inputs!H$39)</f>
        <v>0</v>
      </c>
      <c r="BC2852">
        <f>IF(OR($D2852="51",$D2852="52",$D2852="61"),0,(AE2852/'Totals and Drop Down Lists'!AA$5)*Inputs!I$39)</f>
        <v>0</v>
      </c>
      <c r="BD2852">
        <f>IF(OR($D2852="51",$D2852="52",$D2852="61"),0,(AF2852/'Totals and Drop Down Lists'!AB$5)*Inputs!J$39)</f>
        <v>0</v>
      </c>
      <c r="BE2852">
        <f>IF(OR($D2852="51",$D2852="52",$D2852="61"),0,(AG2852/'Totals and Drop Down Lists'!AC$5)*Inputs!K$39)</f>
        <v>0</v>
      </c>
      <c r="BF2852">
        <f>IF(OR($D2852="51",$D2852="52",$D2852="61"),0,(AH2852/'Totals and Drop Down Lists'!AD$5)*Inputs!L$39)</f>
        <v>0</v>
      </c>
      <c r="BG2852" s="10">
        <f t="shared" si="397"/>
        <v>1042543.4043567106</v>
      </c>
    </row>
    <row r="2853" spans="1:59" ht="28.8">
      <c r="A2853" s="1" t="s">
        <v>7632</v>
      </c>
      <c r="B2853" s="1" t="s">
        <v>1322</v>
      </c>
      <c r="C2853" s="1" t="s">
        <v>1325</v>
      </c>
      <c r="D2853" s="1" t="s">
        <v>10</v>
      </c>
      <c r="E2853" s="1" t="s">
        <v>1326</v>
      </c>
      <c r="F2853" s="2">
        <v>59692</v>
      </c>
      <c r="G2853" s="2">
        <v>1506</v>
      </c>
      <c r="H2853" s="2">
        <v>108</v>
      </c>
      <c r="I2853" s="2">
        <v>12756</v>
      </c>
      <c r="J2853" s="2">
        <v>23632</v>
      </c>
      <c r="K2853" s="2">
        <v>11036</v>
      </c>
      <c r="L2853" s="2">
        <v>216</v>
      </c>
      <c r="M2853" s="2">
        <v>46</v>
      </c>
      <c r="N2853" s="2">
        <v>0</v>
      </c>
      <c r="O2853" s="2">
        <v>320</v>
      </c>
      <c r="P2853" s="2">
        <v>144</v>
      </c>
      <c r="Q2853" s="2">
        <v>0</v>
      </c>
      <c r="R2853" s="2">
        <v>977</v>
      </c>
      <c r="S2853" s="2">
        <v>8717900</v>
      </c>
      <c r="T2853" s="2">
        <v>390540700</v>
      </c>
      <c r="U2853" s="2">
        <v>461</v>
      </c>
      <c r="V2853" s="2">
        <v>275</v>
      </c>
      <c r="W2853" s="2">
        <v>0</v>
      </c>
      <c r="X2853" s="2">
        <v>1990</v>
      </c>
      <c r="Y2853" s="2">
        <v>210</v>
      </c>
      <c r="Z2853" s="2">
        <v>1485</v>
      </c>
      <c r="AA2853" s="9">
        <f t="shared" si="398"/>
        <v>59692</v>
      </c>
      <c r="AB2853" s="9">
        <f t="shared" si="399"/>
        <v>11142</v>
      </c>
      <c r="AC2853" s="9">
        <f t="shared" si="400"/>
        <v>1703</v>
      </c>
      <c r="AD2853" s="9">
        <f t="shared" si="401"/>
        <v>977</v>
      </c>
      <c r="AE2853" s="44">
        <f t="shared" si="402"/>
        <v>3.5993053470814073E-4</v>
      </c>
      <c r="AF2853" s="9">
        <f t="shared" si="403"/>
        <v>1715</v>
      </c>
      <c r="AG2853" s="9">
        <f t="shared" si="396"/>
        <v>1695</v>
      </c>
      <c r="AH2853" s="44">
        <f t="shared" si="404"/>
        <v>2.9453167191570672E-4</v>
      </c>
      <c r="AI2853">
        <f>AA2853/'Totals and Drop Down Lists'!W$6*Inputs!E$37</f>
        <v>54149.025183589511</v>
      </c>
      <c r="AJ2853">
        <f>AB2853/'Totals and Drop Down Lists'!X$6*Inputs!F$37</f>
        <v>36661.493990277573</v>
      </c>
      <c r="AK2853">
        <f>AC2853/'Totals and Drop Down Lists'!Y$6*Inputs!G$37</f>
        <v>11226.751250095907</v>
      </c>
      <c r="AL2853">
        <f>AD2853/'Totals and Drop Down Lists'!Z$6*Inputs!H$37</f>
        <v>7833.0987407840294</v>
      </c>
      <c r="AM2853">
        <f>AE2853/'Totals and Drop Down Lists'!AA$6*Inputs!I$37</f>
        <v>44807.518439968851</v>
      </c>
      <c r="AN2853">
        <f>AF2853/'Totals and Drop Down Lists'!AB$6*Inputs!J$37</f>
        <v>34225.728735691235</v>
      </c>
      <c r="AO2853">
        <f>AG2853/'Totals and Drop Down Lists'!AC$6*Inputs!K$37</f>
        <v>31566.961623560292</v>
      </c>
      <c r="AP2853">
        <f>AH2853/'Totals and Drop Down Lists'!AD$6*Inputs!L$37</f>
        <v>69312.111564192892</v>
      </c>
      <c r="AQ2853">
        <f>IF(OR($D2853="51",$D2853="52",$D2853="61"),(AA2853/'Totals and Drop Down Lists'!W$4)*Inputs!E$38,0)</f>
        <v>0</v>
      </c>
      <c r="AR2853">
        <f>IF(OR($D2853="51",$D2853="52",$D2853="61"),(AB2853/'Totals and Drop Down Lists'!X$4)*Inputs!F$38,0)</f>
        <v>0</v>
      </c>
      <c r="AS2853">
        <f>IF(OR($D2853="51",$D2853="52",$D2853="61"),(AC2853/'Totals and Drop Down Lists'!Y$4)*Inputs!G$38,0)</f>
        <v>0</v>
      </c>
      <c r="AT2853">
        <f>IF(OR($D2853="51",$D2853="52",$D2853="61"),(AD2853/'Totals and Drop Down Lists'!Z$4)*Inputs!H$38,0)</f>
        <v>0</v>
      </c>
      <c r="AU2853">
        <f>IF(OR($D2853="51",$D2853="52",$D2853="61"),(AE2853/'Totals and Drop Down Lists'!AA$4)*Inputs!I$38,0)</f>
        <v>0</v>
      </c>
      <c r="AV2853">
        <f>IF(OR($D2853="51",$D2853="52",$D2853="61"),(AF2853/'Totals and Drop Down Lists'!AB$4)*Inputs!J$38,0)</f>
        <v>0</v>
      </c>
      <c r="AW2853">
        <f>IF(OR($D2853="51",$D2853="52",$D2853="61"),(AG2853/'Totals and Drop Down Lists'!AC$4)*Inputs!K$38,0)</f>
        <v>0</v>
      </c>
      <c r="AX2853">
        <f>IF(OR($D2853="51",$D2853="52",$D2853="61"),(AH2853/'Totals and Drop Down Lists'!AD$4)*Inputs!L$38,0)</f>
        <v>0</v>
      </c>
      <c r="AY2853">
        <f>IF(OR($D2853="51",$D2853="52",$D2853="61"),0,(AA2853/'Totals and Drop Down Lists'!W$5)*Inputs!E$39)</f>
        <v>0</v>
      </c>
      <c r="AZ2853">
        <f>IF(OR($D2853="51",$D2853="52",$D2853="61"),0,(AB2853/'Totals and Drop Down Lists'!X$5)*Inputs!F$39)</f>
        <v>0</v>
      </c>
      <c r="BA2853">
        <f>IF(OR($D2853="51",$D2853="52",$D2853="61"),0,(AC2853/'Totals and Drop Down Lists'!Y$5)*Inputs!G$39)</f>
        <v>0</v>
      </c>
      <c r="BB2853">
        <f>IF(OR($D2853="51",$D2853="52",$D2853="61"),0,(AD2853/'Totals and Drop Down Lists'!Z$5)*Inputs!H$39)</f>
        <v>0</v>
      </c>
      <c r="BC2853">
        <f>IF(OR($D2853="51",$D2853="52",$D2853="61"),0,(AE2853/'Totals and Drop Down Lists'!AA$5)*Inputs!I$39)</f>
        <v>0</v>
      </c>
      <c r="BD2853">
        <f>IF(OR($D2853="51",$D2853="52",$D2853="61"),0,(AF2853/'Totals and Drop Down Lists'!AB$5)*Inputs!J$39)</f>
        <v>0</v>
      </c>
      <c r="BE2853">
        <f>IF(OR($D2853="51",$D2853="52",$D2853="61"),0,(AG2853/'Totals and Drop Down Lists'!AC$5)*Inputs!K$39)</f>
        <v>0</v>
      </c>
      <c r="BF2853">
        <f>IF(OR($D2853="51",$D2853="52",$D2853="61"),0,(AH2853/'Totals and Drop Down Lists'!AD$5)*Inputs!L$39)</f>
        <v>0</v>
      </c>
      <c r="BG2853" s="10">
        <f t="shared" si="397"/>
        <v>289782.68952816026</v>
      </c>
    </row>
    <row r="2854" spans="1:59" ht="28.8">
      <c r="A2854" s="1" t="s">
        <v>7632</v>
      </c>
      <c r="B2854" s="1" t="s">
        <v>1322</v>
      </c>
      <c r="C2854" s="1" t="s">
        <v>1327</v>
      </c>
      <c r="D2854" s="1" t="s">
        <v>58</v>
      </c>
      <c r="E2854" s="1" t="s">
        <v>1328</v>
      </c>
      <c r="F2854" s="2">
        <v>136372</v>
      </c>
      <c r="G2854" s="2">
        <v>1215</v>
      </c>
      <c r="H2854" s="2">
        <v>41</v>
      </c>
      <c r="I2854" s="2">
        <v>19916</v>
      </c>
      <c r="J2854" s="2">
        <v>55466</v>
      </c>
      <c r="K2854" s="2">
        <v>14496</v>
      </c>
      <c r="L2854" s="2">
        <v>320</v>
      </c>
      <c r="M2854" s="2">
        <v>79</v>
      </c>
      <c r="N2854" s="2">
        <v>26</v>
      </c>
      <c r="O2854" s="2">
        <v>494</v>
      </c>
      <c r="P2854" s="2">
        <v>29</v>
      </c>
      <c r="Q2854" s="2">
        <v>0</v>
      </c>
      <c r="R2854" s="2">
        <v>5374</v>
      </c>
      <c r="S2854" s="2">
        <v>11785300</v>
      </c>
      <c r="T2854" s="2">
        <v>527505300</v>
      </c>
      <c r="U2854" s="2">
        <v>656</v>
      </c>
      <c r="V2854" s="2">
        <v>743</v>
      </c>
      <c r="W2854" s="2">
        <v>0</v>
      </c>
      <c r="X2854" s="2">
        <v>2744</v>
      </c>
      <c r="Y2854" s="2">
        <v>300</v>
      </c>
      <c r="Z2854" s="2">
        <v>1788</v>
      </c>
      <c r="AA2854" s="9">
        <f t="shared" si="398"/>
        <v>136372</v>
      </c>
      <c r="AB2854" s="9">
        <f t="shared" si="399"/>
        <v>18660</v>
      </c>
      <c r="AC2854" s="9">
        <f t="shared" si="400"/>
        <v>6322</v>
      </c>
      <c r="AD2854" s="9">
        <f t="shared" si="401"/>
        <v>5374</v>
      </c>
      <c r="AE2854" s="44">
        <f t="shared" si="402"/>
        <v>2.6458504874178309E-4</v>
      </c>
      <c r="AF2854" s="9">
        <f t="shared" si="403"/>
        <v>2001</v>
      </c>
      <c r="AG2854" s="9">
        <f t="shared" si="396"/>
        <v>2088</v>
      </c>
      <c r="AH2854" s="44">
        <f t="shared" si="404"/>
        <v>2.030499625146774E-4</v>
      </c>
      <c r="AI2854">
        <f>AA2854/'Totals and Drop Down Lists'!W$6*Inputs!E$37</f>
        <v>123708.55160384085</v>
      </c>
      <c r="AJ2854">
        <f>AB2854/'Totals and Drop Down Lists'!X$6*Inputs!F$37</f>
        <v>61398.62483024408</v>
      </c>
      <c r="AK2854">
        <f>AC2854/'Totals and Drop Down Lists'!Y$6*Inputs!G$37</f>
        <v>41676.759485088864</v>
      </c>
      <c r="AL2854">
        <f>AD2854/'Totals and Drop Down Lists'!Z$6*Inputs!H$37</f>
        <v>43086.051824947157</v>
      </c>
      <c r="AM2854">
        <f>AE2854/'Totals and Drop Down Lists'!AA$6*Inputs!I$37</f>
        <v>32938.020832410817</v>
      </c>
      <c r="AN2854">
        <f>AF2854/'Totals and Drop Down Lists'!AB$6*Inputs!J$37</f>
        <v>39933.342973829829</v>
      </c>
      <c r="AO2854">
        <f>AG2854/'Totals and Drop Down Lists'!AC$6*Inputs!K$37</f>
        <v>38886.027061943299</v>
      </c>
      <c r="AP2854">
        <f>AH2854/'Totals and Drop Down Lists'!AD$6*Inputs!L$37</f>
        <v>47783.729211133366</v>
      </c>
      <c r="AQ2854">
        <f>IF(OR($D2854="51",$D2854="52",$D2854="61"),(AA2854/'Totals and Drop Down Lists'!W$4)*Inputs!E$38,0)</f>
        <v>0</v>
      </c>
      <c r="AR2854">
        <f>IF(OR($D2854="51",$D2854="52",$D2854="61"),(AB2854/'Totals and Drop Down Lists'!X$4)*Inputs!F$38,0)</f>
        <v>0</v>
      </c>
      <c r="AS2854">
        <f>IF(OR($D2854="51",$D2854="52",$D2854="61"),(AC2854/'Totals and Drop Down Lists'!Y$4)*Inputs!G$38,0)</f>
        <v>0</v>
      </c>
      <c r="AT2854">
        <f>IF(OR($D2854="51",$D2854="52",$D2854="61"),(AD2854/'Totals and Drop Down Lists'!Z$4)*Inputs!H$38,0)</f>
        <v>0</v>
      </c>
      <c r="AU2854">
        <f>IF(OR($D2854="51",$D2854="52",$D2854="61"),(AE2854/'Totals and Drop Down Lists'!AA$4)*Inputs!I$38,0)</f>
        <v>0</v>
      </c>
      <c r="AV2854">
        <f>IF(OR($D2854="51",$D2854="52",$D2854="61"),(AF2854/'Totals and Drop Down Lists'!AB$4)*Inputs!J$38,0)</f>
        <v>0</v>
      </c>
      <c r="AW2854">
        <f>IF(OR($D2854="51",$D2854="52",$D2854="61"),(AG2854/'Totals and Drop Down Lists'!AC$4)*Inputs!K$38,0)</f>
        <v>0</v>
      </c>
      <c r="AX2854">
        <f>IF(OR($D2854="51",$D2854="52",$D2854="61"),(AH2854/'Totals and Drop Down Lists'!AD$4)*Inputs!L$38,0)</f>
        <v>0</v>
      </c>
      <c r="AY2854">
        <f>IF(OR($D2854="51",$D2854="52",$D2854="61"),0,(AA2854/'Totals and Drop Down Lists'!W$5)*Inputs!E$39)</f>
        <v>0</v>
      </c>
      <c r="AZ2854">
        <f>IF(OR($D2854="51",$D2854="52",$D2854="61"),0,(AB2854/'Totals and Drop Down Lists'!X$5)*Inputs!F$39)</f>
        <v>0</v>
      </c>
      <c r="BA2854">
        <f>IF(OR($D2854="51",$D2854="52",$D2854="61"),0,(AC2854/'Totals and Drop Down Lists'!Y$5)*Inputs!G$39)</f>
        <v>0</v>
      </c>
      <c r="BB2854">
        <f>IF(OR($D2854="51",$D2854="52",$D2854="61"),0,(AD2854/'Totals and Drop Down Lists'!Z$5)*Inputs!H$39)</f>
        <v>0</v>
      </c>
      <c r="BC2854">
        <f>IF(OR($D2854="51",$D2854="52",$D2854="61"),0,(AE2854/'Totals and Drop Down Lists'!AA$5)*Inputs!I$39)</f>
        <v>0</v>
      </c>
      <c r="BD2854">
        <f>IF(OR($D2854="51",$D2854="52",$D2854="61"),0,(AF2854/'Totals and Drop Down Lists'!AB$5)*Inputs!J$39)</f>
        <v>0</v>
      </c>
      <c r="BE2854">
        <f>IF(OR($D2854="51",$D2854="52",$D2854="61"),0,(AG2854/'Totals and Drop Down Lists'!AC$5)*Inputs!K$39)</f>
        <v>0</v>
      </c>
      <c r="BF2854">
        <f>IF(OR($D2854="51",$D2854="52",$D2854="61"),0,(AH2854/'Totals and Drop Down Lists'!AD$5)*Inputs!L$39)</f>
        <v>0</v>
      </c>
      <c r="BG2854" s="10">
        <f t="shared" si="397"/>
        <v>429411.10782343836</v>
      </c>
    </row>
    <row r="2855" spans="1:59" ht="43.2">
      <c r="A2855" s="1" t="s">
        <v>7633</v>
      </c>
      <c r="B2855" s="1" t="s">
        <v>4889</v>
      </c>
      <c r="C2855" s="1" t="s">
        <v>4890</v>
      </c>
      <c r="D2855" s="1" t="s">
        <v>10</v>
      </c>
      <c r="E2855" s="1" t="s">
        <v>4891</v>
      </c>
      <c r="F2855" s="2">
        <v>107196</v>
      </c>
      <c r="G2855" s="2">
        <v>1412</v>
      </c>
      <c r="H2855" s="2">
        <v>223</v>
      </c>
      <c r="I2855" s="2">
        <v>20835</v>
      </c>
      <c r="J2855" s="2">
        <v>38392</v>
      </c>
      <c r="K2855" s="2">
        <v>18246</v>
      </c>
      <c r="L2855" s="2">
        <v>369</v>
      </c>
      <c r="M2855" s="2">
        <v>171</v>
      </c>
      <c r="N2855" s="2">
        <v>3</v>
      </c>
      <c r="O2855" s="2">
        <v>714</v>
      </c>
      <c r="P2855" s="2">
        <v>310</v>
      </c>
      <c r="Q2855" s="2">
        <v>71</v>
      </c>
      <c r="R2855" s="2">
        <v>948</v>
      </c>
      <c r="S2855" s="2">
        <v>17174800</v>
      </c>
      <c r="T2855" s="2">
        <v>683928600</v>
      </c>
      <c r="U2855" s="2">
        <v>730</v>
      </c>
      <c r="V2855" s="2">
        <v>670</v>
      </c>
      <c r="W2855" s="2">
        <v>0</v>
      </c>
      <c r="X2855" s="2">
        <v>4470</v>
      </c>
      <c r="Y2855" s="2">
        <v>355</v>
      </c>
      <c r="Z2855" s="2">
        <v>3475</v>
      </c>
      <c r="AA2855" s="9">
        <f t="shared" si="398"/>
        <v>107196</v>
      </c>
      <c r="AB2855" s="9">
        <f t="shared" si="399"/>
        <v>19200</v>
      </c>
      <c r="AC2855" s="9">
        <f t="shared" si="400"/>
        <v>2586</v>
      </c>
      <c r="AD2855" s="9">
        <f t="shared" si="401"/>
        <v>948</v>
      </c>
      <c r="AE2855" s="44">
        <f t="shared" si="402"/>
        <v>6.0560630792212927E-4</v>
      </c>
      <c r="AF2855" s="9">
        <f t="shared" si="403"/>
        <v>3800</v>
      </c>
      <c r="AG2855" s="9">
        <f t="shared" si="396"/>
        <v>3830</v>
      </c>
      <c r="AH2855" s="44">
        <f t="shared" si="404"/>
        <v>6.7729332250174908E-4</v>
      </c>
      <c r="AI2855">
        <f>AA2855/'Totals and Drop Down Lists'!W$6*Inputs!E$37</f>
        <v>97241.823084836506</v>
      </c>
      <c r="AJ2855">
        <f>AB2855/'Totals and Drop Down Lists'!X$6*Inputs!F$37</f>
        <v>63175.43390893282</v>
      </c>
      <c r="AK2855">
        <f>AC2855/'Totals and Drop Down Lists'!Y$6*Inputs!G$37</f>
        <v>17047.785515412812</v>
      </c>
      <c r="AL2855">
        <f>AD2855/'Totals and Drop Down Lists'!Z$6*Inputs!H$37</f>
        <v>7600.5912039542072</v>
      </c>
      <c r="AM2855">
        <f>AE2855/'Totals and Drop Down Lists'!AA$6*Inputs!I$37</f>
        <v>75391.535846176484</v>
      </c>
      <c r="AN2855">
        <f>AF2855/'Totals and Drop Down Lists'!AB$6*Inputs!J$37</f>
        <v>75835.433933310022</v>
      </c>
      <c r="AO2855">
        <f>AG2855/'Totals and Drop Down Lists'!AC$6*Inputs!K$37</f>
        <v>71328.296765920895</v>
      </c>
      <c r="AP2855">
        <f>AH2855/'Totals and Drop Down Lists'!AD$6*Inputs!L$37</f>
        <v>159387.37598433689</v>
      </c>
      <c r="AQ2855">
        <f>IF(OR($D2855="51",$D2855="52",$D2855="61"),(AA2855/'Totals and Drop Down Lists'!W$4)*Inputs!E$38,0)</f>
        <v>0</v>
      </c>
      <c r="AR2855">
        <f>IF(OR($D2855="51",$D2855="52",$D2855="61"),(AB2855/'Totals and Drop Down Lists'!X$4)*Inputs!F$38,0)</f>
        <v>0</v>
      </c>
      <c r="AS2855">
        <f>IF(OR($D2855="51",$D2855="52",$D2855="61"),(AC2855/'Totals and Drop Down Lists'!Y$4)*Inputs!G$38,0)</f>
        <v>0</v>
      </c>
      <c r="AT2855">
        <f>IF(OR($D2855="51",$D2855="52",$D2855="61"),(AD2855/'Totals and Drop Down Lists'!Z$4)*Inputs!H$38,0)</f>
        <v>0</v>
      </c>
      <c r="AU2855">
        <f>IF(OR($D2855="51",$D2855="52",$D2855="61"),(AE2855/'Totals and Drop Down Lists'!AA$4)*Inputs!I$38,0)</f>
        <v>0</v>
      </c>
      <c r="AV2855">
        <f>IF(OR($D2855="51",$D2855="52",$D2855="61"),(AF2855/'Totals and Drop Down Lists'!AB$4)*Inputs!J$38,0)</f>
        <v>0</v>
      </c>
      <c r="AW2855">
        <f>IF(OR($D2855="51",$D2855="52",$D2855="61"),(AG2855/'Totals and Drop Down Lists'!AC$4)*Inputs!K$38,0)</f>
        <v>0</v>
      </c>
      <c r="AX2855">
        <f>IF(OR($D2855="51",$D2855="52",$D2855="61"),(AH2855/'Totals and Drop Down Lists'!AD$4)*Inputs!L$38,0)</f>
        <v>0</v>
      </c>
      <c r="AY2855">
        <f>IF(OR($D2855="51",$D2855="52",$D2855="61"),0,(AA2855/'Totals and Drop Down Lists'!W$5)*Inputs!E$39)</f>
        <v>0</v>
      </c>
      <c r="AZ2855">
        <f>IF(OR($D2855="51",$D2855="52",$D2855="61"),0,(AB2855/'Totals and Drop Down Lists'!X$5)*Inputs!F$39)</f>
        <v>0</v>
      </c>
      <c r="BA2855">
        <f>IF(OR($D2855="51",$D2855="52",$D2855="61"),0,(AC2855/'Totals and Drop Down Lists'!Y$5)*Inputs!G$39)</f>
        <v>0</v>
      </c>
      <c r="BB2855">
        <f>IF(OR($D2855="51",$D2855="52",$D2855="61"),0,(AD2855/'Totals and Drop Down Lists'!Z$5)*Inputs!H$39)</f>
        <v>0</v>
      </c>
      <c r="BC2855">
        <f>IF(OR($D2855="51",$D2855="52",$D2855="61"),0,(AE2855/'Totals and Drop Down Lists'!AA$5)*Inputs!I$39)</f>
        <v>0</v>
      </c>
      <c r="BD2855">
        <f>IF(OR($D2855="51",$D2855="52",$D2855="61"),0,(AF2855/'Totals and Drop Down Lists'!AB$5)*Inputs!J$39)</f>
        <v>0</v>
      </c>
      <c r="BE2855">
        <f>IF(OR($D2855="51",$D2855="52",$D2855="61"),0,(AG2855/'Totals and Drop Down Lists'!AC$5)*Inputs!K$39)</f>
        <v>0</v>
      </c>
      <c r="BF2855">
        <f>IF(OR($D2855="51",$D2855="52",$D2855="61"),0,(AH2855/'Totals and Drop Down Lists'!AD$5)*Inputs!L$39)</f>
        <v>0</v>
      </c>
      <c r="BG2855" s="10">
        <f t="shared" si="397"/>
        <v>567008.27624288062</v>
      </c>
    </row>
    <row r="2856" spans="1:59" ht="43.2">
      <c r="A2856" s="1" t="s">
        <v>7633</v>
      </c>
      <c r="B2856" s="1" t="s">
        <v>4889</v>
      </c>
      <c r="C2856" s="1" t="s">
        <v>4892</v>
      </c>
      <c r="D2856" s="1" t="s">
        <v>7</v>
      </c>
      <c r="E2856" s="1" t="s">
        <v>4893</v>
      </c>
      <c r="F2856" s="2">
        <v>594687</v>
      </c>
      <c r="G2856" s="2">
        <v>13364</v>
      </c>
      <c r="H2856" s="2">
        <v>4039</v>
      </c>
      <c r="I2856" s="2">
        <v>103514</v>
      </c>
      <c r="J2856" s="2">
        <v>250133</v>
      </c>
      <c r="K2856" s="2">
        <v>116666</v>
      </c>
      <c r="L2856" s="2">
        <v>1811</v>
      </c>
      <c r="M2856" s="2">
        <v>295</v>
      </c>
      <c r="N2856" s="2">
        <v>106</v>
      </c>
      <c r="O2856" s="2">
        <v>3251</v>
      </c>
      <c r="P2856" s="2">
        <v>1358</v>
      </c>
      <c r="Q2856" s="2">
        <v>114</v>
      </c>
      <c r="R2856" s="2">
        <v>82073</v>
      </c>
      <c r="S2856" s="2">
        <v>115337100</v>
      </c>
      <c r="T2856" s="2">
        <v>5161364200</v>
      </c>
      <c r="U2856" s="2">
        <v>4204</v>
      </c>
      <c r="V2856" s="2">
        <v>7320</v>
      </c>
      <c r="W2856" s="2">
        <v>105</v>
      </c>
      <c r="X2856" s="2">
        <v>31665</v>
      </c>
      <c r="Y2856" s="2">
        <v>2795</v>
      </c>
      <c r="Z2856" s="2">
        <v>21065</v>
      </c>
      <c r="AA2856" s="9">
        <f t="shared" si="398"/>
        <v>594687</v>
      </c>
      <c r="AB2856" s="9">
        <f t="shared" si="399"/>
        <v>86111</v>
      </c>
      <c r="AC2856" s="9">
        <f t="shared" si="400"/>
        <v>89008</v>
      </c>
      <c r="AD2856" s="9">
        <f t="shared" si="401"/>
        <v>82073</v>
      </c>
      <c r="AE2856" s="44">
        <f t="shared" si="402"/>
        <v>3.8002608701294513E-3</v>
      </c>
      <c r="AF2856" s="9">
        <f t="shared" si="403"/>
        <v>24240</v>
      </c>
      <c r="AG2856" s="9">
        <f t="shared" si="396"/>
        <v>23860</v>
      </c>
      <c r="AH2856" s="44">
        <f t="shared" si="404"/>
        <v>4.1409009437153648E-3</v>
      </c>
      <c r="AI2856">
        <f>AA2856/'Totals and Drop Down Lists'!W$6*Inputs!E$37</f>
        <v>539464.60730672942</v>
      </c>
      <c r="AJ2856">
        <f>AB2856/'Totals and Drop Down Lists'!X$6*Inputs!F$37</f>
        <v>283338.53069438093</v>
      </c>
      <c r="AK2856">
        <f>AC2856/'Totals and Drop Down Lists'!Y$6*Inputs!G$37</f>
        <v>586770.80168440193</v>
      </c>
      <c r="AL2856">
        <f>AD2856/'Totals and Drop Down Lists'!Z$6*Inputs!H$37</f>
        <v>658020.38173220842</v>
      </c>
      <c r="AM2856">
        <f>AE2856/'Totals and Drop Down Lists'!AA$6*Inputs!I$37</f>
        <v>473092.0069148725</v>
      </c>
      <c r="AN2856">
        <f>AF2856/'Totals and Drop Down Lists'!AB$6*Inputs!J$37</f>
        <v>483750.24172195658</v>
      </c>
      <c r="AO2856">
        <f>AG2856/'Totals and Drop Down Lists'!AC$6*Inputs!K$37</f>
        <v>444358.52763312607</v>
      </c>
      <c r="AP2856">
        <f>AH2856/'Totals and Drop Down Lists'!AD$6*Inputs!L$37</f>
        <v>974477.84246854414</v>
      </c>
      <c r="AQ2856">
        <f>IF(OR($D2856="51",$D2856="52",$D2856="61"),(AA2856/'Totals and Drop Down Lists'!W$4)*Inputs!E$38,0)</f>
        <v>0</v>
      </c>
      <c r="AR2856">
        <f>IF(OR($D2856="51",$D2856="52",$D2856="61"),(AB2856/'Totals and Drop Down Lists'!X$4)*Inputs!F$38,0)</f>
        <v>0</v>
      </c>
      <c r="AS2856">
        <f>IF(OR($D2856="51",$D2856="52",$D2856="61"),(AC2856/'Totals and Drop Down Lists'!Y$4)*Inputs!G$38,0)</f>
        <v>0</v>
      </c>
      <c r="AT2856">
        <f>IF(OR($D2856="51",$D2856="52",$D2856="61"),(AD2856/'Totals and Drop Down Lists'!Z$4)*Inputs!H$38,0)</f>
        <v>0</v>
      </c>
      <c r="AU2856">
        <f>IF(OR($D2856="51",$D2856="52",$D2856="61"),(AE2856/'Totals and Drop Down Lists'!AA$4)*Inputs!I$38,0)</f>
        <v>0</v>
      </c>
      <c r="AV2856">
        <f>IF(OR($D2856="51",$D2856="52",$D2856="61"),(AF2856/'Totals and Drop Down Lists'!AB$4)*Inputs!J$38,0)</f>
        <v>0</v>
      </c>
      <c r="AW2856">
        <f>IF(OR($D2856="51",$D2856="52",$D2856="61"),(AG2856/'Totals and Drop Down Lists'!AC$4)*Inputs!K$38,0)</f>
        <v>0</v>
      </c>
      <c r="AX2856">
        <f>IF(OR($D2856="51",$D2856="52",$D2856="61"),(AH2856/'Totals and Drop Down Lists'!AD$4)*Inputs!L$38,0)</f>
        <v>0</v>
      </c>
      <c r="AY2856">
        <f>IF(OR($D2856="51",$D2856="52",$D2856="61"),0,(AA2856/'Totals and Drop Down Lists'!W$5)*Inputs!E$39)</f>
        <v>0</v>
      </c>
      <c r="AZ2856">
        <f>IF(OR($D2856="51",$D2856="52",$D2856="61"),0,(AB2856/'Totals and Drop Down Lists'!X$5)*Inputs!F$39)</f>
        <v>0</v>
      </c>
      <c r="BA2856">
        <f>IF(OR($D2856="51",$D2856="52",$D2856="61"),0,(AC2856/'Totals and Drop Down Lists'!Y$5)*Inputs!G$39)</f>
        <v>0</v>
      </c>
      <c r="BB2856">
        <f>IF(OR($D2856="51",$D2856="52",$D2856="61"),0,(AD2856/'Totals and Drop Down Lists'!Z$5)*Inputs!H$39)</f>
        <v>0</v>
      </c>
      <c r="BC2856">
        <f>IF(OR($D2856="51",$D2856="52",$D2856="61"),0,(AE2856/'Totals and Drop Down Lists'!AA$5)*Inputs!I$39)</f>
        <v>0</v>
      </c>
      <c r="BD2856">
        <f>IF(OR($D2856="51",$D2856="52",$D2856="61"),0,(AF2856/'Totals and Drop Down Lists'!AB$5)*Inputs!J$39)</f>
        <v>0</v>
      </c>
      <c r="BE2856">
        <f>IF(OR($D2856="51",$D2856="52",$D2856="61"),0,(AG2856/'Totals and Drop Down Lists'!AC$5)*Inputs!K$39)</f>
        <v>0</v>
      </c>
      <c r="BF2856">
        <f>IF(OR($D2856="51",$D2856="52",$D2856="61"),0,(AH2856/'Totals and Drop Down Lists'!AD$5)*Inputs!L$39)</f>
        <v>0</v>
      </c>
      <c r="BG2856" s="10">
        <f t="shared" si="397"/>
        <v>4443272.9401562195</v>
      </c>
    </row>
    <row r="2857" spans="1:59" ht="43.2">
      <c r="A2857" s="1" t="s">
        <v>7633</v>
      </c>
      <c r="B2857" s="1" t="s">
        <v>4889</v>
      </c>
      <c r="C2857" s="1" t="s">
        <v>4894</v>
      </c>
      <c r="D2857" s="1" t="s">
        <v>15</v>
      </c>
      <c r="E2857" s="1" t="s">
        <v>4895</v>
      </c>
      <c r="F2857" s="2">
        <v>48825</v>
      </c>
      <c r="G2857" s="2">
        <v>499</v>
      </c>
      <c r="H2857" s="2">
        <v>32</v>
      </c>
      <c r="I2857" s="2">
        <v>6615</v>
      </c>
      <c r="J2857" s="2">
        <v>18651</v>
      </c>
      <c r="K2857" s="2">
        <v>5882</v>
      </c>
      <c r="L2857" s="2">
        <v>131</v>
      </c>
      <c r="M2857" s="2">
        <v>52</v>
      </c>
      <c r="N2857" s="2">
        <v>0</v>
      </c>
      <c r="O2857" s="2">
        <v>155</v>
      </c>
      <c r="P2857" s="2">
        <v>21</v>
      </c>
      <c r="Q2857" s="2">
        <v>17</v>
      </c>
      <c r="R2857" s="2">
        <v>1644</v>
      </c>
      <c r="S2857" s="2">
        <v>5900800</v>
      </c>
      <c r="T2857" s="2">
        <v>259326800</v>
      </c>
      <c r="U2857" s="2">
        <v>327</v>
      </c>
      <c r="V2857" s="2">
        <v>200</v>
      </c>
      <c r="W2857" s="2">
        <v>0</v>
      </c>
      <c r="X2857" s="2">
        <v>933</v>
      </c>
      <c r="Y2857" s="2">
        <v>65</v>
      </c>
      <c r="Z2857" s="2">
        <v>707</v>
      </c>
      <c r="AA2857" s="9">
        <f t="shared" si="398"/>
        <v>48825</v>
      </c>
      <c r="AB2857" s="9">
        <f t="shared" si="399"/>
        <v>6084</v>
      </c>
      <c r="AC2857" s="9">
        <f t="shared" si="400"/>
        <v>2020</v>
      </c>
      <c r="AD2857" s="9">
        <f t="shared" si="401"/>
        <v>1644</v>
      </c>
      <c r="AE2857" s="44">
        <f t="shared" si="402"/>
        <v>1.2955187538795203E-4</v>
      </c>
      <c r="AF2857" s="9">
        <f t="shared" si="403"/>
        <v>733</v>
      </c>
      <c r="AG2857" s="9">
        <f t="shared" si="396"/>
        <v>772</v>
      </c>
      <c r="AH2857" s="44">
        <f t="shared" si="404"/>
        <v>9.0592299760874234E-5</v>
      </c>
      <c r="AI2857">
        <f>AA2857/'Totals and Drop Down Lists'!W$6*Inputs!E$37</f>
        <v>44291.130379091963</v>
      </c>
      <c r="AJ2857">
        <f>AB2857/'Totals and Drop Down Lists'!X$6*Inputs!F$37</f>
        <v>20018.715619893086</v>
      </c>
      <c r="AK2857">
        <f>AC2857/'Totals and Drop Down Lists'!Y$6*Inputs!G$37</f>
        <v>13316.522328358034</v>
      </c>
      <c r="AL2857">
        <f>AD2857/'Totals and Drop Down Lists'!Z$6*Inputs!H$37</f>
        <v>13180.772087869953</v>
      </c>
      <c r="AM2857">
        <f>AE2857/'Totals and Drop Down Lists'!AA$6*Inputs!I$37</f>
        <v>16127.828804758852</v>
      </c>
      <c r="AN2857">
        <f>AF2857/'Totals and Drop Down Lists'!AB$6*Inputs!J$37</f>
        <v>14628.256071872696</v>
      </c>
      <c r="AO2857">
        <f>AG2857/'Totals and Drop Down Lists'!AC$6*Inputs!K$37</f>
        <v>14377.400810258729</v>
      </c>
      <c r="AP2857">
        <f>AH2857/'Totals and Drop Down Lists'!AD$6*Inputs!L$37</f>
        <v>21319.077663333861</v>
      </c>
      <c r="AQ2857">
        <f>IF(OR($D2857="51",$D2857="52",$D2857="61"),(AA2857/'Totals and Drop Down Lists'!W$4)*Inputs!E$38,0)</f>
        <v>0</v>
      </c>
      <c r="AR2857">
        <f>IF(OR($D2857="51",$D2857="52",$D2857="61"),(AB2857/'Totals and Drop Down Lists'!X$4)*Inputs!F$38,0)</f>
        <v>0</v>
      </c>
      <c r="AS2857">
        <f>IF(OR($D2857="51",$D2857="52",$D2857="61"),(AC2857/'Totals and Drop Down Lists'!Y$4)*Inputs!G$38,0)</f>
        <v>0</v>
      </c>
      <c r="AT2857">
        <f>IF(OR($D2857="51",$D2857="52",$D2857="61"),(AD2857/'Totals and Drop Down Lists'!Z$4)*Inputs!H$38,0)</f>
        <v>0</v>
      </c>
      <c r="AU2857">
        <f>IF(OR($D2857="51",$D2857="52",$D2857="61"),(AE2857/'Totals and Drop Down Lists'!AA$4)*Inputs!I$38,0)</f>
        <v>0</v>
      </c>
      <c r="AV2857">
        <f>IF(OR($D2857="51",$D2857="52",$D2857="61"),(AF2857/'Totals and Drop Down Lists'!AB$4)*Inputs!J$38,0)</f>
        <v>0</v>
      </c>
      <c r="AW2857">
        <f>IF(OR($D2857="51",$D2857="52",$D2857="61"),(AG2857/'Totals and Drop Down Lists'!AC$4)*Inputs!K$38,0)</f>
        <v>0</v>
      </c>
      <c r="AX2857">
        <f>IF(OR($D2857="51",$D2857="52",$D2857="61"),(AH2857/'Totals and Drop Down Lists'!AD$4)*Inputs!L$38,0)</f>
        <v>0</v>
      </c>
      <c r="AY2857">
        <f>IF(OR($D2857="51",$D2857="52",$D2857="61"),0,(AA2857/'Totals and Drop Down Lists'!W$5)*Inputs!E$39)</f>
        <v>0</v>
      </c>
      <c r="AZ2857">
        <f>IF(OR($D2857="51",$D2857="52",$D2857="61"),0,(AB2857/'Totals and Drop Down Lists'!X$5)*Inputs!F$39)</f>
        <v>0</v>
      </c>
      <c r="BA2857">
        <f>IF(OR($D2857="51",$D2857="52",$D2857="61"),0,(AC2857/'Totals and Drop Down Lists'!Y$5)*Inputs!G$39)</f>
        <v>0</v>
      </c>
      <c r="BB2857">
        <f>IF(OR($D2857="51",$D2857="52",$D2857="61"),0,(AD2857/'Totals and Drop Down Lists'!Z$5)*Inputs!H$39)</f>
        <v>0</v>
      </c>
      <c r="BC2857">
        <f>IF(OR($D2857="51",$D2857="52",$D2857="61"),0,(AE2857/'Totals and Drop Down Lists'!AA$5)*Inputs!I$39)</f>
        <v>0</v>
      </c>
      <c r="BD2857">
        <f>IF(OR($D2857="51",$D2857="52",$D2857="61"),0,(AF2857/'Totals and Drop Down Lists'!AB$5)*Inputs!J$39)</f>
        <v>0</v>
      </c>
      <c r="BE2857">
        <f>IF(OR($D2857="51",$D2857="52",$D2857="61"),0,(AG2857/'Totals and Drop Down Lists'!AC$5)*Inputs!K$39)</f>
        <v>0</v>
      </c>
      <c r="BF2857">
        <f>IF(OR($D2857="51",$D2857="52",$D2857="61"),0,(AH2857/'Totals and Drop Down Lists'!AD$5)*Inputs!L$39)</f>
        <v>0</v>
      </c>
      <c r="BG2857" s="10">
        <f t="shared" si="397"/>
        <v>157259.70376543715</v>
      </c>
    </row>
    <row r="2858" spans="1:59" ht="28.8">
      <c r="A2858" s="1" t="s">
        <v>7634</v>
      </c>
      <c r="B2858" s="1" t="s">
        <v>3128</v>
      </c>
      <c r="C2858" s="1" t="s">
        <v>2671</v>
      </c>
      <c r="D2858" s="1" t="s">
        <v>10</v>
      </c>
      <c r="E2858" s="1" t="s">
        <v>3129</v>
      </c>
      <c r="F2858" s="2">
        <v>20355</v>
      </c>
      <c r="G2858" s="2">
        <v>908</v>
      </c>
      <c r="H2858" s="2">
        <v>84</v>
      </c>
      <c r="I2858" s="2">
        <v>3534</v>
      </c>
      <c r="J2858" s="2">
        <v>9311</v>
      </c>
      <c r="K2858" s="2">
        <v>4177</v>
      </c>
      <c r="L2858" s="2">
        <v>0</v>
      </c>
      <c r="M2858" s="2">
        <v>0</v>
      </c>
      <c r="N2858" s="2">
        <v>0</v>
      </c>
      <c r="O2858" s="2">
        <v>16</v>
      </c>
      <c r="P2858" s="2">
        <v>31</v>
      </c>
      <c r="Q2858" s="2">
        <v>0</v>
      </c>
      <c r="R2858" s="2">
        <v>1706</v>
      </c>
      <c r="S2858" s="2">
        <v>3989500</v>
      </c>
      <c r="T2858" s="2">
        <v>175353200</v>
      </c>
      <c r="U2858" s="2">
        <v>260</v>
      </c>
      <c r="V2858" s="2">
        <v>120</v>
      </c>
      <c r="W2858" s="2">
        <v>0</v>
      </c>
      <c r="X2858" s="2">
        <v>1000</v>
      </c>
      <c r="Y2858" s="2">
        <v>45</v>
      </c>
      <c r="Z2858" s="2">
        <v>780</v>
      </c>
      <c r="AA2858" s="9">
        <f t="shared" si="398"/>
        <v>20355</v>
      </c>
      <c r="AB2858" s="9">
        <f t="shared" si="399"/>
        <v>2542</v>
      </c>
      <c r="AC2858" s="9">
        <f t="shared" si="400"/>
        <v>1753</v>
      </c>
      <c r="AD2858" s="9">
        <f t="shared" si="401"/>
        <v>1706</v>
      </c>
      <c r="AE2858" s="44">
        <f t="shared" si="402"/>
        <v>1.3086647661116903E-4</v>
      </c>
      <c r="AF2858" s="9">
        <f t="shared" si="403"/>
        <v>880</v>
      </c>
      <c r="AG2858" s="9">
        <f t="shared" si="396"/>
        <v>825</v>
      </c>
      <c r="AH2858" s="44">
        <f t="shared" si="404"/>
        <v>1.3771244325020351E-4</v>
      </c>
      <c r="AI2858">
        <f>AA2858/'Totals and Drop Down Lists'!W$6*Inputs!E$37</f>
        <v>18464.842987535423</v>
      </c>
      <c r="AJ2858">
        <f>AB2858/'Totals and Drop Down Lists'!X$6*Inputs!F$37</f>
        <v>8364.1642185680848</v>
      </c>
      <c r="AK2858">
        <f>AC2858/'Totals and Drop Down Lists'!Y$6*Inputs!G$37</f>
        <v>11556.368139411701</v>
      </c>
      <c r="AL2858">
        <f>AD2858/'Totals and Drop Down Lists'!Z$6*Inputs!H$37</f>
        <v>13677.857166609574</v>
      </c>
      <c r="AM2858">
        <f>AE2858/'Totals and Drop Down Lists'!AA$6*Inputs!I$37</f>
        <v>16291.482657017497</v>
      </c>
      <c r="AN2858">
        <f>AF2858/'Totals and Drop Down Lists'!AB$6*Inputs!J$37</f>
        <v>17561.889963503374</v>
      </c>
      <c r="AO2858">
        <f>AG2858/'Totals and Drop Down Lists'!AC$6*Inputs!K$37</f>
        <v>15364.450347750586</v>
      </c>
      <c r="AP2858">
        <f>AH2858/'Totals and Drop Down Lists'!AD$6*Inputs!L$37</f>
        <v>32407.856745088699</v>
      </c>
      <c r="AQ2858">
        <f>IF(OR($D2858="51",$D2858="52",$D2858="61"),(AA2858/'Totals and Drop Down Lists'!W$4)*Inputs!E$38,0)</f>
        <v>0</v>
      </c>
      <c r="AR2858">
        <f>IF(OR($D2858="51",$D2858="52",$D2858="61"),(AB2858/'Totals and Drop Down Lists'!X$4)*Inputs!F$38,0)</f>
        <v>0</v>
      </c>
      <c r="AS2858">
        <f>IF(OR($D2858="51",$D2858="52",$D2858="61"),(AC2858/'Totals and Drop Down Lists'!Y$4)*Inputs!G$38,0)</f>
        <v>0</v>
      </c>
      <c r="AT2858">
        <f>IF(OR($D2858="51",$D2858="52",$D2858="61"),(AD2858/'Totals and Drop Down Lists'!Z$4)*Inputs!H$38,0)</f>
        <v>0</v>
      </c>
      <c r="AU2858">
        <f>IF(OR($D2858="51",$D2858="52",$D2858="61"),(AE2858/'Totals and Drop Down Lists'!AA$4)*Inputs!I$38,0)</f>
        <v>0</v>
      </c>
      <c r="AV2858">
        <f>IF(OR($D2858="51",$D2858="52",$D2858="61"),(AF2858/'Totals and Drop Down Lists'!AB$4)*Inputs!J$38,0)</f>
        <v>0</v>
      </c>
      <c r="AW2858">
        <f>IF(OR($D2858="51",$D2858="52",$D2858="61"),(AG2858/'Totals and Drop Down Lists'!AC$4)*Inputs!K$38,0)</f>
        <v>0</v>
      </c>
      <c r="AX2858">
        <f>IF(OR($D2858="51",$D2858="52",$D2858="61"),(AH2858/'Totals and Drop Down Lists'!AD$4)*Inputs!L$38,0)</f>
        <v>0</v>
      </c>
      <c r="AY2858">
        <f>IF(OR($D2858="51",$D2858="52",$D2858="61"),0,(AA2858/'Totals and Drop Down Lists'!W$5)*Inputs!E$39)</f>
        <v>0</v>
      </c>
      <c r="AZ2858">
        <f>IF(OR($D2858="51",$D2858="52",$D2858="61"),0,(AB2858/'Totals and Drop Down Lists'!X$5)*Inputs!F$39)</f>
        <v>0</v>
      </c>
      <c r="BA2858">
        <f>IF(OR($D2858="51",$D2858="52",$D2858="61"),0,(AC2858/'Totals and Drop Down Lists'!Y$5)*Inputs!G$39)</f>
        <v>0</v>
      </c>
      <c r="BB2858">
        <f>IF(OR($D2858="51",$D2858="52",$D2858="61"),0,(AD2858/'Totals and Drop Down Lists'!Z$5)*Inputs!H$39)</f>
        <v>0</v>
      </c>
      <c r="BC2858">
        <f>IF(OR($D2858="51",$D2858="52",$D2858="61"),0,(AE2858/'Totals and Drop Down Lists'!AA$5)*Inputs!I$39)</f>
        <v>0</v>
      </c>
      <c r="BD2858">
        <f>IF(OR($D2858="51",$D2858="52",$D2858="61"),0,(AF2858/'Totals and Drop Down Lists'!AB$5)*Inputs!J$39)</f>
        <v>0</v>
      </c>
      <c r="BE2858">
        <f>IF(OR($D2858="51",$D2858="52",$D2858="61"),0,(AG2858/'Totals and Drop Down Lists'!AC$5)*Inputs!K$39)</f>
        <v>0</v>
      </c>
      <c r="BF2858">
        <f>IF(OR($D2858="51",$D2858="52",$D2858="61"),0,(AH2858/'Totals and Drop Down Lists'!AD$5)*Inputs!L$39)</f>
        <v>0</v>
      </c>
      <c r="BG2858" s="10">
        <f t="shared" si="397"/>
        <v>133688.91222548494</v>
      </c>
    </row>
    <row r="2859" spans="1:59" ht="28.8">
      <c r="A2859" s="1" t="s">
        <v>7634</v>
      </c>
      <c r="B2859" s="1" t="s">
        <v>3128</v>
      </c>
      <c r="C2859" s="1" t="s">
        <v>3117</v>
      </c>
      <c r="D2859" s="1" t="s">
        <v>10</v>
      </c>
      <c r="E2859" s="1" t="s">
        <v>3130</v>
      </c>
      <c r="F2859" s="2">
        <v>75902</v>
      </c>
      <c r="G2859" s="2">
        <v>1404</v>
      </c>
      <c r="H2859" s="2">
        <v>30</v>
      </c>
      <c r="I2859" s="2">
        <v>15432</v>
      </c>
      <c r="J2859" s="2">
        <v>30124</v>
      </c>
      <c r="K2859" s="2">
        <v>14696</v>
      </c>
      <c r="L2859" s="2">
        <v>256</v>
      </c>
      <c r="M2859" s="2">
        <v>68</v>
      </c>
      <c r="N2859" s="2">
        <v>33</v>
      </c>
      <c r="O2859" s="2">
        <v>575</v>
      </c>
      <c r="P2859" s="2">
        <v>157</v>
      </c>
      <c r="Q2859" s="2">
        <v>39</v>
      </c>
      <c r="R2859" s="2">
        <v>2344</v>
      </c>
      <c r="S2859" s="2">
        <v>14445100</v>
      </c>
      <c r="T2859" s="2">
        <v>580525100</v>
      </c>
      <c r="U2859" s="2">
        <v>668</v>
      </c>
      <c r="V2859" s="2">
        <v>535</v>
      </c>
      <c r="W2859" s="2">
        <v>0</v>
      </c>
      <c r="X2859" s="2">
        <v>2775</v>
      </c>
      <c r="Y2859" s="2">
        <v>180</v>
      </c>
      <c r="Z2859" s="2">
        <v>2025</v>
      </c>
      <c r="AA2859" s="9">
        <f t="shared" si="398"/>
        <v>75902</v>
      </c>
      <c r="AB2859" s="9">
        <f t="shared" si="399"/>
        <v>13998</v>
      </c>
      <c r="AC2859" s="9">
        <f t="shared" si="400"/>
        <v>3472</v>
      </c>
      <c r="AD2859" s="9">
        <f t="shared" si="401"/>
        <v>2344</v>
      </c>
      <c r="AE2859" s="44">
        <f t="shared" si="402"/>
        <v>5.0070442972084694E-4</v>
      </c>
      <c r="AF2859" s="9">
        <f t="shared" si="403"/>
        <v>2240</v>
      </c>
      <c r="AG2859" s="9">
        <f t="shared" si="396"/>
        <v>2205</v>
      </c>
      <c r="AH2859" s="44">
        <f t="shared" si="404"/>
        <v>4.0026368050329579E-4</v>
      </c>
      <c r="AI2859">
        <f>AA2859/'Totals and Drop Down Lists'!W$6*Inputs!E$37</f>
        <v>68853.77118348876</v>
      </c>
      <c r="AJ2859">
        <f>AB2859/'Totals and Drop Down Lists'!X$6*Inputs!F$37</f>
        <v>46058.839784231328</v>
      </c>
      <c r="AK2859">
        <f>AC2859/'Totals and Drop Down Lists'!Y$6*Inputs!G$37</f>
        <v>22888.596794088662</v>
      </c>
      <c r="AL2859">
        <f>AD2859/'Totals and Drop Down Lists'!Z$6*Inputs!H$37</f>
        <v>18793.022976865675</v>
      </c>
      <c r="AM2859">
        <f>AE2859/'Totals and Drop Down Lists'!AA$6*Inputs!I$37</f>
        <v>62332.369177522596</v>
      </c>
      <c r="AN2859">
        <f>AF2859/'Totals and Drop Down Lists'!AB$6*Inputs!J$37</f>
        <v>44702.992634372218</v>
      </c>
      <c r="AO2859">
        <f>AG2859/'Totals and Drop Down Lists'!AC$6*Inputs!K$37</f>
        <v>41064.985474897017</v>
      </c>
      <c r="AP2859">
        <f>AH2859/'Totals and Drop Down Lists'!AD$6*Inputs!L$37</f>
        <v>94194.015528757198</v>
      </c>
      <c r="AQ2859">
        <f>IF(OR($D2859="51",$D2859="52",$D2859="61"),(AA2859/'Totals and Drop Down Lists'!W$4)*Inputs!E$38,0)</f>
        <v>0</v>
      </c>
      <c r="AR2859">
        <f>IF(OR($D2859="51",$D2859="52",$D2859="61"),(AB2859/'Totals and Drop Down Lists'!X$4)*Inputs!F$38,0)</f>
        <v>0</v>
      </c>
      <c r="AS2859">
        <f>IF(OR($D2859="51",$D2859="52",$D2859="61"),(AC2859/'Totals and Drop Down Lists'!Y$4)*Inputs!G$38,0)</f>
        <v>0</v>
      </c>
      <c r="AT2859">
        <f>IF(OR($D2859="51",$D2859="52",$D2859="61"),(AD2859/'Totals and Drop Down Lists'!Z$4)*Inputs!H$38,0)</f>
        <v>0</v>
      </c>
      <c r="AU2859">
        <f>IF(OR($D2859="51",$D2859="52",$D2859="61"),(AE2859/'Totals and Drop Down Lists'!AA$4)*Inputs!I$38,0)</f>
        <v>0</v>
      </c>
      <c r="AV2859">
        <f>IF(OR($D2859="51",$D2859="52",$D2859="61"),(AF2859/'Totals and Drop Down Lists'!AB$4)*Inputs!J$38,0)</f>
        <v>0</v>
      </c>
      <c r="AW2859">
        <f>IF(OR($D2859="51",$D2859="52",$D2859="61"),(AG2859/'Totals and Drop Down Lists'!AC$4)*Inputs!K$38,0)</f>
        <v>0</v>
      </c>
      <c r="AX2859">
        <f>IF(OR($D2859="51",$D2859="52",$D2859="61"),(AH2859/'Totals and Drop Down Lists'!AD$4)*Inputs!L$38,0)</f>
        <v>0</v>
      </c>
      <c r="AY2859">
        <f>IF(OR($D2859="51",$D2859="52",$D2859="61"),0,(AA2859/'Totals and Drop Down Lists'!W$5)*Inputs!E$39)</f>
        <v>0</v>
      </c>
      <c r="AZ2859">
        <f>IF(OR($D2859="51",$D2859="52",$D2859="61"),0,(AB2859/'Totals and Drop Down Lists'!X$5)*Inputs!F$39)</f>
        <v>0</v>
      </c>
      <c r="BA2859">
        <f>IF(OR($D2859="51",$D2859="52",$D2859="61"),0,(AC2859/'Totals and Drop Down Lists'!Y$5)*Inputs!G$39)</f>
        <v>0</v>
      </c>
      <c r="BB2859">
        <f>IF(OR($D2859="51",$D2859="52",$D2859="61"),0,(AD2859/'Totals and Drop Down Lists'!Z$5)*Inputs!H$39)</f>
        <v>0</v>
      </c>
      <c r="BC2859">
        <f>IF(OR($D2859="51",$D2859="52",$D2859="61"),0,(AE2859/'Totals and Drop Down Lists'!AA$5)*Inputs!I$39)</f>
        <v>0</v>
      </c>
      <c r="BD2859">
        <f>IF(OR($D2859="51",$D2859="52",$D2859="61"),0,(AF2859/'Totals and Drop Down Lists'!AB$5)*Inputs!J$39)</f>
        <v>0</v>
      </c>
      <c r="BE2859">
        <f>IF(OR($D2859="51",$D2859="52",$D2859="61"),0,(AG2859/'Totals and Drop Down Lists'!AC$5)*Inputs!K$39)</f>
        <v>0</v>
      </c>
      <c r="BF2859">
        <f>IF(OR($D2859="51",$D2859="52",$D2859="61"),0,(AH2859/'Totals and Drop Down Lists'!AD$5)*Inputs!L$39)</f>
        <v>0</v>
      </c>
      <c r="BG2859" s="10">
        <f t="shared" si="397"/>
        <v>398888.59355422348</v>
      </c>
    </row>
    <row r="2860" spans="1:59" ht="28.8">
      <c r="A2860" s="1" t="s">
        <v>7634</v>
      </c>
      <c r="B2860" s="1" t="s">
        <v>3128</v>
      </c>
      <c r="C2860" s="1" t="s">
        <v>76</v>
      </c>
      <c r="D2860" s="1" t="s">
        <v>58</v>
      </c>
      <c r="E2860" s="1" t="s">
        <v>3131</v>
      </c>
      <c r="F2860" s="2">
        <v>108860</v>
      </c>
      <c r="G2860" s="2">
        <v>844</v>
      </c>
      <c r="H2860" s="2">
        <v>21</v>
      </c>
      <c r="I2860" s="2">
        <v>15974</v>
      </c>
      <c r="J2860" s="2">
        <v>43705</v>
      </c>
      <c r="K2860" s="2">
        <v>12520</v>
      </c>
      <c r="L2860" s="2">
        <v>554</v>
      </c>
      <c r="M2860" s="2">
        <v>141</v>
      </c>
      <c r="N2860" s="2">
        <v>44</v>
      </c>
      <c r="O2860" s="2">
        <v>539</v>
      </c>
      <c r="P2860" s="2">
        <v>113</v>
      </c>
      <c r="Q2860" s="2">
        <v>4</v>
      </c>
      <c r="R2860" s="2">
        <v>2786</v>
      </c>
      <c r="S2860" s="2">
        <v>10728100</v>
      </c>
      <c r="T2860" s="2">
        <v>463742100</v>
      </c>
      <c r="U2860" s="2">
        <v>517</v>
      </c>
      <c r="V2860" s="2">
        <v>435</v>
      </c>
      <c r="W2860" s="2">
        <v>45</v>
      </c>
      <c r="X2860" s="2">
        <v>2305</v>
      </c>
      <c r="Y2860" s="2">
        <v>182</v>
      </c>
      <c r="Z2860" s="2">
        <v>1630</v>
      </c>
      <c r="AA2860" s="9">
        <f t="shared" si="398"/>
        <v>108860</v>
      </c>
      <c r="AB2860" s="9">
        <f t="shared" si="399"/>
        <v>15109</v>
      </c>
      <c r="AC2860" s="9">
        <f t="shared" si="400"/>
        <v>4181</v>
      </c>
      <c r="AD2860" s="9">
        <f t="shared" si="401"/>
        <v>2786</v>
      </c>
      <c r="AE2860" s="44">
        <f t="shared" si="402"/>
        <v>2.5048015255722979E-4</v>
      </c>
      <c r="AF2860" s="9">
        <f t="shared" si="403"/>
        <v>1825</v>
      </c>
      <c r="AG2860" s="9">
        <f t="shared" si="396"/>
        <v>1812</v>
      </c>
      <c r="AH2860" s="44">
        <f t="shared" si="404"/>
        <v>1.9314456150642945E-4</v>
      </c>
      <c r="AI2860">
        <f>AA2860/'Totals and Drop Down Lists'!W$6*Inputs!E$37</f>
        <v>98751.304722333865</v>
      </c>
      <c r="AJ2860">
        <f>AB2860/'Totals and Drop Down Lists'!X$6*Inputs!F$37</f>
        <v>49714.459944274269</v>
      </c>
      <c r="AK2860">
        <f>AC2860/'Totals and Drop Down Lists'!Y$6*Inputs!G$37</f>
        <v>27562.56428458661</v>
      </c>
      <c r="AL2860">
        <f>AD2860/'Totals and Drop Down Lists'!Z$6*Inputs!H$37</f>
        <v>22336.758538202976</v>
      </c>
      <c r="AM2860">
        <f>AE2860/'Totals and Drop Down Lists'!AA$6*Inputs!I$37</f>
        <v>31182.111469523064</v>
      </c>
      <c r="AN2860">
        <f>AF2860/'Totals and Drop Down Lists'!AB$6*Inputs!J$37</f>
        <v>36420.964981129153</v>
      </c>
      <c r="AO2860">
        <f>AG2860/'Totals and Drop Down Lists'!AC$6*Inputs!K$37</f>
        <v>33745.920036514013</v>
      </c>
      <c r="AP2860">
        <f>AH2860/'Totals and Drop Down Lists'!AD$6*Inputs!L$37</f>
        <v>45452.692092761114</v>
      </c>
      <c r="AQ2860">
        <f>IF(OR($D2860="51",$D2860="52",$D2860="61"),(AA2860/'Totals and Drop Down Lists'!W$4)*Inputs!E$38,0)</f>
        <v>0</v>
      </c>
      <c r="AR2860">
        <f>IF(OR($D2860="51",$D2860="52",$D2860="61"),(AB2860/'Totals and Drop Down Lists'!X$4)*Inputs!F$38,0)</f>
        <v>0</v>
      </c>
      <c r="AS2860">
        <f>IF(OR($D2860="51",$D2860="52",$D2860="61"),(AC2860/'Totals and Drop Down Lists'!Y$4)*Inputs!G$38,0)</f>
        <v>0</v>
      </c>
      <c r="AT2860">
        <f>IF(OR($D2860="51",$D2860="52",$D2860="61"),(AD2860/'Totals and Drop Down Lists'!Z$4)*Inputs!H$38,0)</f>
        <v>0</v>
      </c>
      <c r="AU2860">
        <f>IF(OR($D2860="51",$D2860="52",$D2860="61"),(AE2860/'Totals and Drop Down Lists'!AA$4)*Inputs!I$38,0)</f>
        <v>0</v>
      </c>
      <c r="AV2860">
        <f>IF(OR($D2860="51",$D2860="52",$D2860="61"),(AF2860/'Totals and Drop Down Lists'!AB$4)*Inputs!J$38,0)</f>
        <v>0</v>
      </c>
      <c r="AW2860">
        <f>IF(OR($D2860="51",$D2860="52",$D2860="61"),(AG2860/'Totals and Drop Down Lists'!AC$4)*Inputs!K$38,0)</f>
        <v>0</v>
      </c>
      <c r="AX2860">
        <f>IF(OR($D2860="51",$D2860="52",$D2860="61"),(AH2860/'Totals and Drop Down Lists'!AD$4)*Inputs!L$38,0)</f>
        <v>0</v>
      </c>
      <c r="AY2860">
        <f>IF(OR($D2860="51",$D2860="52",$D2860="61"),0,(AA2860/'Totals and Drop Down Lists'!W$5)*Inputs!E$39)</f>
        <v>0</v>
      </c>
      <c r="AZ2860">
        <f>IF(OR($D2860="51",$D2860="52",$D2860="61"),0,(AB2860/'Totals and Drop Down Lists'!X$5)*Inputs!F$39)</f>
        <v>0</v>
      </c>
      <c r="BA2860">
        <f>IF(OR($D2860="51",$D2860="52",$D2860="61"),0,(AC2860/'Totals and Drop Down Lists'!Y$5)*Inputs!G$39)</f>
        <v>0</v>
      </c>
      <c r="BB2860">
        <f>IF(OR($D2860="51",$D2860="52",$D2860="61"),0,(AD2860/'Totals and Drop Down Lists'!Z$5)*Inputs!H$39)</f>
        <v>0</v>
      </c>
      <c r="BC2860">
        <f>IF(OR($D2860="51",$D2860="52",$D2860="61"),0,(AE2860/'Totals and Drop Down Lists'!AA$5)*Inputs!I$39)</f>
        <v>0</v>
      </c>
      <c r="BD2860">
        <f>IF(OR($D2860="51",$D2860="52",$D2860="61"),0,(AF2860/'Totals and Drop Down Lists'!AB$5)*Inputs!J$39)</f>
        <v>0</v>
      </c>
      <c r="BE2860">
        <f>IF(OR($D2860="51",$D2860="52",$D2860="61"),0,(AG2860/'Totals and Drop Down Lists'!AC$5)*Inputs!K$39)</f>
        <v>0</v>
      </c>
      <c r="BF2860">
        <f>IF(OR($D2860="51",$D2860="52",$D2860="61"),0,(AH2860/'Totals and Drop Down Lists'!AD$5)*Inputs!L$39)</f>
        <v>0</v>
      </c>
      <c r="BG2860" s="10">
        <f t="shared" si="397"/>
        <v>345166.77606932505</v>
      </c>
    </row>
    <row r="2861" spans="1:59">
      <c r="A2861" s="1" t="s">
        <v>7635</v>
      </c>
      <c r="B2861" s="1" t="s">
        <v>620</v>
      </c>
      <c r="C2861" s="1" t="s">
        <v>621</v>
      </c>
      <c r="D2861" s="1" t="s">
        <v>10</v>
      </c>
      <c r="E2861" s="1" t="s">
        <v>622</v>
      </c>
      <c r="F2861" s="2">
        <v>78128</v>
      </c>
      <c r="G2861" s="2">
        <v>1258</v>
      </c>
      <c r="H2861" s="2">
        <v>80</v>
      </c>
      <c r="I2861" s="2">
        <v>9953</v>
      </c>
      <c r="J2861" s="2">
        <v>31913</v>
      </c>
      <c r="K2861" s="2">
        <v>13312</v>
      </c>
      <c r="L2861" s="2">
        <v>194</v>
      </c>
      <c r="M2861" s="2">
        <v>36</v>
      </c>
      <c r="N2861" s="2">
        <v>0</v>
      </c>
      <c r="O2861" s="2">
        <v>357</v>
      </c>
      <c r="P2861" s="2">
        <v>38</v>
      </c>
      <c r="Q2861" s="2">
        <v>33</v>
      </c>
      <c r="R2861" s="2">
        <v>1879</v>
      </c>
      <c r="S2861" s="2">
        <v>13614200</v>
      </c>
      <c r="T2861" s="2">
        <v>615292200</v>
      </c>
      <c r="U2861" s="2">
        <v>1206</v>
      </c>
      <c r="V2861" s="2">
        <v>180</v>
      </c>
      <c r="W2861" s="2">
        <v>30</v>
      </c>
      <c r="X2861" s="2">
        <v>1790</v>
      </c>
      <c r="Y2861" s="2">
        <v>90</v>
      </c>
      <c r="Z2861" s="2">
        <v>1315</v>
      </c>
      <c r="AA2861" s="9">
        <f t="shared" si="398"/>
        <v>78128</v>
      </c>
      <c r="AB2861" s="9">
        <f t="shared" si="399"/>
        <v>8615</v>
      </c>
      <c r="AC2861" s="9">
        <f t="shared" si="400"/>
        <v>2537</v>
      </c>
      <c r="AD2861" s="9">
        <f t="shared" si="401"/>
        <v>1879</v>
      </c>
      <c r="AE2861" s="44">
        <f t="shared" si="402"/>
        <v>3.8780622107101895E-4</v>
      </c>
      <c r="AF2861" s="9">
        <f t="shared" si="403"/>
        <v>1580</v>
      </c>
      <c r="AG2861" s="9">
        <f t="shared" si="396"/>
        <v>1405</v>
      </c>
      <c r="AH2861" s="44">
        <f t="shared" si="404"/>
        <v>2.1807359710070023E-4</v>
      </c>
      <c r="AI2861">
        <f>AA2861/'Totals and Drop Down Lists'!W$6*Inputs!E$37</f>
        <v>70873.065729804352</v>
      </c>
      <c r="AJ2861">
        <f>AB2861/'Totals and Drop Down Lists'!X$6*Inputs!F$37</f>
        <v>28346.685579450845</v>
      </c>
      <c r="AK2861">
        <f>AC2861/'Totals and Drop Down Lists'!Y$6*Inputs!G$37</f>
        <v>16724.760963883335</v>
      </c>
      <c r="AL2861">
        <f>AD2861/'Totals and Drop Down Lists'!Z$6*Inputs!H$37</f>
        <v>15064.884886318516</v>
      </c>
      <c r="AM2861">
        <f>AE2861/'Totals and Drop Down Lists'!AA$6*Inputs!I$37</f>
        <v>48277.744526078139</v>
      </c>
      <c r="AN2861">
        <f>AF2861/'Totals and Drop Down Lists'!AB$6*Inputs!J$37</f>
        <v>31531.575161744695</v>
      </c>
      <c r="AO2861">
        <f>AG2861/'Totals and Drop Down Lists'!AC$6*Inputs!K$37</f>
        <v>26166.124531623725</v>
      </c>
      <c r="AP2861">
        <f>AH2861/'Totals and Drop Down Lists'!AD$6*Inputs!L$37</f>
        <v>51319.239771858738</v>
      </c>
      <c r="AQ2861">
        <f>IF(OR($D2861="51",$D2861="52",$D2861="61"),(AA2861/'Totals and Drop Down Lists'!W$4)*Inputs!E$38,0)</f>
        <v>0</v>
      </c>
      <c r="AR2861">
        <f>IF(OR($D2861="51",$D2861="52",$D2861="61"),(AB2861/'Totals and Drop Down Lists'!X$4)*Inputs!F$38,0)</f>
        <v>0</v>
      </c>
      <c r="AS2861">
        <f>IF(OR($D2861="51",$D2861="52",$D2861="61"),(AC2861/'Totals and Drop Down Lists'!Y$4)*Inputs!G$38,0)</f>
        <v>0</v>
      </c>
      <c r="AT2861">
        <f>IF(OR($D2861="51",$D2861="52",$D2861="61"),(AD2861/'Totals and Drop Down Lists'!Z$4)*Inputs!H$38,0)</f>
        <v>0</v>
      </c>
      <c r="AU2861">
        <f>IF(OR($D2861="51",$D2861="52",$D2861="61"),(AE2861/'Totals and Drop Down Lists'!AA$4)*Inputs!I$38,0)</f>
        <v>0</v>
      </c>
      <c r="AV2861">
        <f>IF(OR($D2861="51",$D2861="52",$D2861="61"),(AF2861/'Totals and Drop Down Lists'!AB$4)*Inputs!J$38,0)</f>
        <v>0</v>
      </c>
      <c r="AW2861">
        <f>IF(OR($D2861="51",$D2861="52",$D2861="61"),(AG2861/'Totals and Drop Down Lists'!AC$4)*Inputs!K$38,0)</f>
        <v>0</v>
      </c>
      <c r="AX2861">
        <f>IF(OR($D2861="51",$D2861="52",$D2861="61"),(AH2861/'Totals and Drop Down Lists'!AD$4)*Inputs!L$38,0)</f>
        <v>0</v>
      </c>
      <c r="AY2861">
        <f>IF(OR($D2861="51",$D2861="52",$D2861="61"),0,(AA2861/'Totals and Drop Down Lists'!W$5)*Inputs!E$39)</f>
        <v>0</v>
      </c>
      <c r="AZ2861">
        <f>IF(OR($D2861="51",$D2861="52",$D2861="61"),0,(AB2861/'Totals and Drop Down Lists'!X$5)*Inputs!F$39)</f>
        <v>0</v>
      </c>
      <c r="BA2861">
        <f>IF(OR($D2861="51",$D2861="52",$D2861="61"),0,(AC2861/'Totals and Drop Down Lists'!Y$5)*Inputs!G$39)</f>
        <v>0</v>
      </c>
      <c r="BB2861">
        <f>IF(OR($D2861="51",$D2861="52",$D2861="61"),0,(AD2861/'Totals and Drop Down Lists'!Z$5)*Inputs!H$39)</f>
        <v>0</v>
      </c>
      <c r="BC2861">
        <f>IF(OR($D2861="51",$D2861="52",$D2861="61"),0,(AE2861/'Totals and Drop Down Lists'!AA$5)*Inputs!I$39)</f>
        <v>0</v>
      </c>
      <c r="BD2861">
        <f>IF(OR($D2861="51",$D2861="52",$D2861="61"),0,(AF2861/'Totals and Drop Down Lists'!AB$5)*Inputs!J$39)</f>
        <v>0</v>
      </c>
      <c r="BE2861">
        <f>IF(OR($D2861="51",$D2861="52",$D2861="61"),0,(AG2861/'Totals and Drop Down Lists'!AC$5)*Inputs!K$39)</f>
        <v>0</v>
      </c>
      <c r="BF2861">
        <f>IF(OR($D2861="51",$D2861="52",$D2861="61"),0,(AH2861/'Totals and Drop Down Lists'!AD$5)*Inputs!L$39)</f>
        <v>0</v>
      </c>
      <c r="BG2861" s="10">
        <f t="shared" si="397"/>
        <v>288304.08115076239</v>
      </c>
    </row>
    <row r="2862" spans="1:59">
      <c r="A2862" s="1" t="s">
        <v>7635</v>
      </c>
      <c r="B2862" s="1" t="s">
        <v>620</v>
      </c>
      <c r="C2862" s="1" t="s">
        <v>623</v>
      </c>
      <c r="D2862" s="1" t="s">
        <v>10</v>
      </c>
      <c r="E2862" s="1" t="s">
        <v>624</v>
      </c>
      <c r="F2862" s="2">
        <v>26583</v>
      </c>
      <c r="G2862" s="2">
        <v>707</v>
      </c>
      <c r="H2862" s="2">
        <v>17</v>
      </c>
      <c r="I2862" s="2">
        <v>6380</v>
      </c>
      <c r="J2862" s="2">
        <v>10058</v>
      </c>
      <c r="K2862" s="2">
        <v>4383</v>
      </c>
      <c r="L2862" s="2">
        <v>74</v>
      </c>
      <c r="M2862" s="2">
        <v>0</v>
      </c>
      <c r="N2862" s="2">
        <v>0</v>
      </c>
      <c r="O2862" s="2">
        <v>195</v>
      </c>
      <c r="P2862" s="2">
        <v>0</v>
      </c>
      <c r="Q2862" s="2">
        <v>0</v>
      </c>
      <c r="R2862" s="2">
        <v>319</v>
      </c>
      <c r="S2862" s="2">
        <v>3719000</v>
      </c>
      <c r="T2862" s="2">
        <v>148459300</v>
      </c>
      <c r="U2862" s="2">
        <v>206</v>
      </c>
      <c r="V2862" s="2">
        <v>50</v>
      </c>
      <c r="W2862" s="2">
        <v>0</v>
      </c>
      <c r="X2862" s="2">
        <v>1085</v>
      </c>
      <c r="Y2862" s="2">
        <v>130</v>
      </c>
      <c r="Z2862" s="2">
        <v>815</v>
      </c>
      <c r="AA2862" s="9">
        <f t="shared" si="398"/>
        <v>26583</v>
      </c>
      <c r="AB2862" s="9">
        <f t="shared" si="399"/>
        <v>5656</v>
      </c>
      <c r="AC2862" s="9">
        <f t="shared" si="400"/>
        <v>588</v>
      </c>
      <c r="AD2862" s="9">
        <f t="shared" si="401"/>
        <v>319</v>
      </c>
      <c r="AE2862" s="44">
        <f t="shared" si="402"/>
        <v>1.333911743356016E-4</v>
      </c>
      <c r="AF2862" s="9">
        <f t="shared" si="403"/>
        <v>1035</v>
      </c>
      <c r="AG2862" s="9">
        <f t="shared" si="396"/>
        <v>945</v>
      </c>
      <c r="AH2862" s="44">
        <f t="shared" si="404"/>
        <v>1.5322962339550775E-4</v>
      </c>
      <c r="AI2862">
        <f>AA2862/'Totals and Drop Down Lists'!W$6*Inputs!E$37</f>
        <v>24114.513443264754</v>
      </c>
      <c r="AJ2862">
        <f>AB2862/'Totals and Drop Down Lists'!X$6*Inputs!F$37</f>
        <v>18610.429905673125</v>
      </c>
      <c r="AK2862">
        <f>AC2862/'Totals and Drop Down Lists'!Y$6*Inputs!G$37</f>
        <v>3876.2946183537251</v>
      </c>
      <c r="AL2862">
        <f>AD2862/'Totals and Drop Down Lists'!Z$6*Inputs!H$37</f>
        <v>2557.5829051280507</v>
      </c>
      <c r="AM2862">
        <f>AE2862/'Totals and Drop Down Lists'!AA$6*Inputs!I$37</f>
        <v>16605.780636583444</v>
      </c>
      <c r="AN2862">
        <f>AF2862/'Totals and Drop Down Lists'!AB$6*Inputs!J$37</f>
        <v>20655.177400256809</v>
      </c>
      <c r="AO2862">
        <f>AG2862/'Totals and Drop Down Lists'!AC$6*Inputs!K$37</f>
        <v>17599.279489241577</v>
      </c>
      <c r="AP2862">
        <f>AH2862/'Totals and Drop Down Lists'!AD$6*Inputs!L$37</f>
        <v>36059.513337391669</v>
      </c>
      <c r="AQ2862">
        <f>IF(OR($D2862="51",$D2862="52",$D2862="61"),(AA2862/'Totals and Drop Down Lists'!W$4)*Inputs!E$38,0)</f>
        <v>0</v>
      </c>
      <c r="AR2862">
        <f>IF(OR($D2862="51",$D2862="52",$D2862="61"),(AB2862/'Totals and Drop Down Lists'!X$4)*Inputs!F$38,0)</f>
        <v>0</v>
      </c>
      <c r="AS2862">
        <f>IF(OR($D2862="51",$D2862="52",$D2862="61"),(AC2862/'Totals and Drop Down Lists'!Y$4)*Inputs!G$38,0)</f>
        <v>0</v>
      </c>
      <c r="AT2862">
        <f>IF(OR($D2862="51",$D2862="52",$D2862="61"),(AD2862/'Totals and Drop Down Lists'!Z$4)*Inputs!H$38,0)</f>
        <v>0</v>
      </c>
      <c r="AU2862">
        <f>IF(OR($D2862="51",$D2862="52",$D2862="61"),(AE2862/'Totals and Drop Down Lists'!AA$4)*Inputs!I$38,0)</f>
        <v>0</v>
      </c>
      <c r="AV2862">
        <f>IF(OR($D2862="51",$D2862="52",$D2862="61"),(AF2862/'Totals and Drop Down Lists'!AB$4)*Inputs!J$38,0)</f>
        <v>0</v>
      </c>
      <c r="AW2862">
        <f>IF(OR($D2862="51",$D2862="52",$D2862="61"),(AG2862/'Totals and Drop Down Lists'!AC$4)*Inputs!K$38,0)</f>
        <v>0</v>
      </c>
      <c r="AX2862">
        <f>IF(OR($D2862="51",$D2862="52",$D2862="61"),(AH2862/'Totals and Drop Down Lists'!AD$4)*Inputs!L$38,0)</f>
        <v>0</v>
      </c>
      <c r="AY2862">
        <f>IF(OR($D2862="51",$D2862="52",$D2862="61"),0,(AA2862/'Totals and Drop Down Lists'!W$5)*Inputs!E$39)</f>
        <v>0</v>
      </c>
      <c r="AZ2862">
        <f>IF(OR($D2862="51",$D2862="52",$D2862="61"),0,(AB2862/'Totals and Drop Down Lists'!X$5)*Inputs!F$39)</f>
        <v>0</v>
      </c>
      <c r="BA2862">
        <f>IF(OR($D2862="51",$D2862="52",$D2862="61"),0,(AC2862/'Totals and Drop Down Lists'!Y$5)*Inputs!G$39)</f>
        <v>0</v>
      </c>
      <c r="BB2862">
        <f>IF(OR($D2862="51",$D2862="52",$D2862="61"),0,(AD2862/'Totals and Drop Down Lists'!Z$5)*Inputs!H$39)</f>
        <v>0</v>
      </c>
      <c r="BC2862">
        <f>IF(OR($D2862="51",$D2862="52",$D2862="61"),0,(AE2862/'Totals and Drop Down Lists'!AA$5)*Inputs!I$39)</f>
        <v>0</v>
      </c>
      <c r="BD2862">
        <f>IF(OR($D2862="51",$D2862="52",$D2862="61"),0,(AF2862/'Totals and Drop Down Lists'!AB$5)*Inputs!J$39)</f>
        <v>0</v>
      </c>
      <c r="BE2862">
        <f>IF(OR($D2862="51",$D2862="52",$D2862="61"),0,(AG2862/'Totals and Drop Down Lists'!AC$5)*Inputs!K$39)</f>
        <v>0</v>
      </c>
      <c r="BF2862">
        <f>IF(OR($D2862="51",$D2862="52",$D2862="61"),0,(AH2862/'Totals and Drop Down Lists'!AD$5)*Inputs!L$39)</f>
        <v>0</v>
      </c>
      <c r="BG2862" s="10">
        <f t="shared" si="397"/>
        <v>140078.57173589314</v>
      </c>
    </row>
    <row r="2863" spans="1:59">
      <c r="A2863" s="1" t="s">
        <v>7635</v>
      </c>
      <c r="B2863" s="1" t="s">
        <v>620</v>
      </c>
      <c r="C2863" s="1" t="s">
        <v>625</v>
      </c>
      <c r="D2863" s="1" t="s">
        <v>25</v>
      </c>
      <c r="E2863" s="1" t="s">
        <v>626</v>
      </c>
      <c r="F2863" s="2">
        <v>20894</v>
      </c>
      <c r="G2863" s="2">
        <v>209</v>
      </c>
      <c r="H2863" s="2">
        <v>51</v>
      </c>
      <c r="I2863" s="2">
        <v>4036</v>
      </c>
      <c r="J2863" s="2">
        <v>8880</v>
      </c>
      <c r="K2863" s="2">
        <v>2620</v>
      </c>
      <c r="L2863" s="2">
        <v>87</v>
      </c>
      <c r="M2863" s="2">
        <v>20</v>
      </c>
      <c r="N2863" s="2">
        <v>18</v>
      </c>
      <c r="O2863" s="2">
        <v>108</v>
      </c>
      <c r="P2863" s="2">
        <v>9</v>
      </c>
      <c r="Q2863" s="2">
        <v>25</v>
      </c>
      <c r="R2863" s="2">
        <v>488</v>
      </c>
      <c r="S2863" s="2">
        <v>1729900</v>
      </c>
      <c r="T2863" s="2">
        <v>81592200</v>
      </c>
      <c r="U2863" s="2">
        <v>222</v>
      </c>
      <c r="V2863" s="2">
        <v>105</v>
      </c>
      <c r="W2863" s="2">
        <v>0</v>
      </c>
      <c r="X2863" s="2">
        <v>440</v>
      </c>
      <c r="Y2863" s="2">
        <v>19</v>
      </c>
      <c r="Z2863" s="2">
        <v>320</v>
      </c>
      <c r="AA2863" s="9">
        <f t="shared" si="398"/>
        <v>20894</v>
      </c>
      <c r="AB2863" s="9">
        <f t="shared" si="399"/>
        <v>3776</v>
      </c>
      <c r="AC2863" s="9">
        <f t="shared" si="400"/>
        <v>755</v>
      </c>
      <c r="AD2863" s="9">
        <f t="shared" si="401"/>
        <v>488</v>
      </c>
      <c r="AE2863" s="44">
        <f t="shared" si="402"/>
        <v>5.3986528612793371E-5</v>
      </c>
      <c r="AF2863" s="9">
        <f t="shared" si="403"/>
        <v>335</v>
      </c>
      <c r="AG2863" s="9">
        <f t="shared" si="396"/>
        <v>339</v>
      </c>
      <c r="AH2863" s="44">
        <f t="shared" si="404"/>
        <v>3.7216806979911345E-5</v>
      </c>
      <c r="AI2863">
        <f>AA2863/'Totals and Drop Down Lists'!W$6*Inputs!E$37</f>
        <v>18953.791666989197</v>
      </c>
      <c r="AJ2863">
        <f>AB2863/'Totals and Drop Down Lists'!X$6*Inputs!F$37</f>
        <v>12424.502002090121</v>
      </c>
      <c r="AK2863">
        <f>AC2863/'Totals and Drop Down Lists'!Y$6*Inputs!G$37</f>
        <v>4977.2150286684737</v>
      </c>
      <c r="AL2863">
        <f>AD2863/'Totals and Drop Down Lists'!Z$6*Inputs!H$37</f>
        <v>3912.5406197570178</v>
      </c>
      <c r="AM2863">
        <f>AE2863/'Totals and Drop Down Lists'!AA$6*Inputs!I$37</f>
        <v>6720.7478751119506</v>
      </c>
      <c r="AN2863">
        <f>AF2863/'Totals and Drop Down Lists'!AB$6*Inputs!J$37</f>
        <v>6685.4922020154891</v>
      </c>
      <c r="AO2863">
        <f>AG2863/'Totals and Drop Down Lists'!AC$6*Inputs!K$37</f>
        <v>6313.3923247120592</v>
      </c>
      <c r="AP2863">
        <f>AH2863/'Totals and Drop Down Lists'!AD$6*Inputs!L$37</f>
        <v>8758.2278017044882</v>
      </c>
      <c r="AQ2863">
        <f>IF(OR($D2863="51",$D2863="52",$D2863="61"),(AA2863/'Totals and Drop Down Lists'!W$4)*Inputs!E$38,0)</f>
        <v>0</v>
      </c>
      <c r="AR2863">
        <f>IF(OR($D2863="51",$D2863="52",$D2863="61"),(AB2863/'Totals and Drop Down Lists'!X$4)*Inputs!F$38,0)</f>
        <v>0</v>
      </c>
      <c r="AS2863">
        <f>IF(OR($D2863="51",$D2863="52",$D2863="61"),(AC2863/'Totals and Drop Down Lists'!Y$4)*Inputs!G$38,0)</f>
        <v>0</v>
      </c>
      <c r="AT2863">
        <f>IF(OR($D2863="51",$D2863="52",$D2863="61"),(AD2863/'Totals and Drop Down Lists'!Z$4)*Inputs!H$38,0)</f>
        <v>0</v>
      </c>
      <c r="AU2863">
        <f>IF(OR($D2863="51",$D2863="52",$D2863="61"),(AE2863/'Totals and Drop Down Lists'!AA$4)*Inputs!I$38,0)</f>
        <v>0</v>
      </c>
      <c r="AV2863">
        <f>IF(OR($D2863="51",$D2863="52",$D2863="61"),(AF2863/'Totals and Drop Down Lists'!AB$4)*Inputs!J$38,0)</f>
        <v>0</v>
      </c>
      <c r="AW2863">
        <f>IF(OR($D2863="51",$D2863="52",$D2863="61"),(AG2863/'Totals and Drop Down Lists'!AC$4)*Inputs!K$38,0)</f>
        <v>0</v>
      </c>
      <c r="AX2863">
        <f>IF(OR($D2863="51",$D2863="52",$D2863="61"),(AH2863/'Totals and Drop Down Lists'!AD$4)*Inputs!L$38,0)</f>
        <v>0</v>
      </c>
      <c r="AY2863">
        <f>IF(OR($D2863="51",$D2863="52",$D2863="61"),0,(AA2863/'Totals and Drop Down Lists'!W$5)*Inputs!E$39)</f>
        <v>0</v>
      </c>
      <c r="AZ2863">
        <f>IF(OR($D2863="51",$D2863="52",$D2863="61"),0,(AB2863/'Totals and Drop Down Lists'!X$5)*Inputs!F$39)</f>
        <v>0</v>
      </c>
      <c r="BA2863">
        <f>IF(OR($D2863="51",$D2863="52",$D2863="61"),0,(AC2863/'Totals and Drop Down Lists'!Y$5)*Inputs!G$39)</f>
        <v>0</v>
      </c>
      <c r="BB2863">
        <f>IF(OR($D2863="51",$D2863="52",$D2863="61"),0,(AD2863/'Totals and Drop Down Lists'!Z$5)*Inputs!H$39)</f>
        <v>0</v>
      </c>
      <c r="BC2863">
        <f>IF(OR($D2863="51",$D2863="52",$D2863="61"),0,(AE2863/'Totals and Drop Down Lists'!AA$5)*Inputs!I$39)</f>
        <v>0</v>
      </c>
      <c r="BD2863">
        <f>IF(OR($D2863="51",$D2863="52",$D2863="61"),0,(AF2863/'Totals and Drop Down Lists'!AB$5)*Inputs!J$39)</f>
        <v>0</v>
      </c>
      <c r="BE2863">
        <f>IF(OR($D2863="51",$D2863="52",$D2863="61"),0,(AG2863/'Totals and Drop Down Lists'!AC$5)*Inputs!K$39)</f>
        <v>0</v>
      </c>
      <c r="BF2863">
        <f>IF(OR($D2863="51",$D2863="52",$D2863="61"),0,(AH2863/'Totals and Drop Down Lists'!AD$5)*Inputs!L$39)</f>
        <v>0</v>
      </c>
      <c r="BG2863" s="10">
        <f t="shared" si="397"/>
        <v>68745.909521048801</v>
      </c>
    </row>
    <row r="2864" spans="1:59">
      <c r="A2864" s="1" t="s">
        <v>7635</v>
      </c>
      <c r="B2864" s="1" t="s">
        <v>620</v>
      </c>
      <c r="C2864" s="1" t="s">
        <v>627</v>
      </c>
      <c r="D2864" s="1" t="s">
        <v>58</v>
      </c>
      <c r="E2864" s="1" t="s">
        <v>628</v>
      </c>
      <c r="F2864" s="2">
        <v>55854</v>
      </c>
      <c r="G2864" s="2">
        <v>575</v>
      </c>
      <c r="H2864" s="2">
        <v>0</v>
      </c>
      <c r="I2864" s="2">
        <v>6811</v>
      </c>
      <c r="J2864" s="2">
        <v>22597</v>
      </c>
      <c r="K2864" s="2">
        <v>4572</v>
      </c>
      <c r="L2864" s="2">
        <v>96</v>
      </c>
      <c r="M2864" s="2">
        <v>7</v>
      </c>
      <c r="N2864" s="2">
        <v>0</v>
      </c>
      <c r="O2864" s="2">
        <v>81</v>
      </c>
      <c r="P2864" s="2">
        <v>35</v>
      </c>
      <c r="Q2864" s="2">
        <v>10</v>
      </c>
      <c r="R2864" s="2">
        <v>683</v>
      </c>
      <c r="S2864" s="2">
        <v>4104900</v>
      </c>
      <c r="T2864" s="2">
        <v>177980600</v>
      </c>
      <c r="U2864" s="2">
        <v>687</v>
      </c>
      <c r="V2864" s="2">
        <v>164</v>
      </c>
      <c r="W2864" s="2">
        <v>0</v>
      </c>
      <c r="X2864" s="2">
        <v>555</v>
      </c>
      <c r="Y2864" s="2">
        <v>0</v>
      </c>
      <c r="Z2864" s="2">
        <v>380</v>
      </c>
      <c r="AA2864" s="9">
        <f t="shared" si="398"/>
        <v>55854</v>
      </c>
      <c r="AB2864" s="9">
        <f t="shared" si="399"/>
        <v>6236</v>
      </c>
      <c r="AC2864" s="9">
        <f t="shared" si="400"/>
        <v>912</v>
      </c>
      <c r="AD2864" s="9">
        <f t="shared" si="401"/>
        <v>683</v>
      </c>
      <c r="AE2864" s="44">
        <f t="shared" si="402"/>
        <v>6.4603707741898905E-5</v>
      </c>
      <c r="AF2864" s="9">
        <f t="shared" si="403"/>
        <v>391</v>
      </c>
      <c r="AG2864" s="9">
        <f t="shared" si="396"/>
        <v>380</v>
      </c>
      <c r="AH2864" s="44">
        <f t="shared" si="404"/>
        <v>2.8608172712495995E-5</v>
      </c>
      <c r="AI2864">
        <f>AA2864/'Totals and Drop Down Lists'!W$6*Inputs!E$37</f>
        <v>50667.420300948339</v>
      </c>
      <c r="AJ2864">
        <f>AB2864/'Totals and Drop Down Lists'!X$6*Inputs!F$37</f>
        <v>20518.854471672137</v>
      </c>
      <c r="AK2864">
        <f>AC2864/'Totals and Drop Down Lists'!Y$6*Inputs!G$37</f>
        <v>6012.2120611200635</v>
      </c>
      <c r="AL2864">
        <f>AD2864/'Totals and Drop Down Lists'!Z$6*Inputs!H$37</f>
        <v>5475.9533674058257</v>
      </c>
      <c r="AM2864">
        <f>AE2864/'Totals and Drop Down Lists'!AA$6*Inputs!I$37</f>
        <v>8042.4736075330875</v>
      </c>
      <c r="AN2864">
        <f>AF2864/'Totals and Drop Down Lists'!AB$6*Inputs!J$37</f>
        <v>7803.0670178747951</v>
      </c>
      <c r="AO2864">
        <f>AG2864/'Totals and Drop Down Lists'!AC$6*Inputs!K$37</f>
        <v>7076.9589480548157</v>
      </c>
      <c r="AP2864">
        <f>AH2864/'Totals and Drop Down Lists'!AD$6*Inputs!L$37</f>
        <v>6732.3586825111079</v>
      </c>
      <c r="AQ2864">
        <f>IF(OR($D2864="51",$D2864="52",$D2864="61"),(AA2864/'Totals and Drop Down Lists'!W$4)*Inputs!E$38,0)</f>
        <v>0</v>
      </c>
      <c r="AR2864">
        <f>IF(OR($D2864="51",$D2864="52",$D2864="61"),(AB2864/'Totals and Drop Down Lists'!X$4)*Inputs!F$38,0)</f>
        <v>0</v>
      </c>
      <c r="AS2864">
        <f>IF(OR($D2864="51",$D2864="52",$D2864="61"),(AC2864/'Totals and Drop Down Lists'!Y$4)*Inputs!G$38,0)</f>
        <v>0</v>
      </c>
      <c r="AT2864">
        <f>IF(OR($D2864="51",$D2864="52",$D2864="61"),(AD2864/'Totals and Drop Down Lists'!Z$4)*Inputs!H$38,0)</f>
        <v>0</v>
      </c>
      <c r="AU2864">
        <f>IF(OR($D2864="51",$D2864="52",$D2864="61"),(AE2864/'Totals and Drop Down Lists'!AA$4)*Inputs!I$38,0)</f>
        <v>0</v>
      </c>
      <c r="AV2864">
        <f>IF(OR($D2864="51",$D2864="52",$D2864="61"),(AF2864/'Totals and Drop Down Lists'!AB$4)*Inputs!J$38,0)</f>
        <v>0</v>
      </c>
      <c r="AW2864">
        <f>IF(OR($D2864="51",$D2864="52",$D2864="61"),(AG2864/'Totals and Drop Down Lists'!AC$4)*Inputs!K$38,0)</f>
        <v>0</v>
      </c>
      <c r="AX2864">
        <f>IF(OR($D2864="51",$D2864="52",$D2864="61"),(AH2864/'Totals and Drop Down Lists'!AD$4)*Inputs!L$38,0)</f>
        <v>0</v>
      </c>
      <c r="AY2864">
        <f>IF(OR($D2864="51",$D2864="52",$D2864="61"),0,(AA2864/'Totals and Drop Down Lists'!W$5)*Inputs!E$39)</f>
        <v>0</v>
      </c>
      <c r="AZ2864">
        <f>IF(OR($D2864="51",$D2864="52",$D2864="61"),0,(AB2864/'Totals and Drop Down Lists'!X$5)*Inputs!F$39)</f>
        <v>0</v>
      </c>
      <c r="BA2864">
        <f>IF(OR($D2864="51",$D2864="52",$D2864="61"),0,(AC2864/'Totals and Drop Down Lists'!Y$5)*Inputs!G$39)</f>
        <v>0</v>
      </c>
      <c r="BB2864">
        <f>IF(OR($D2864="51",$D2864="52",$D2864="61"),0,(AD2864/'Totals and Drop Down Lists'!Z$5)*Inputs!H$39)</f>
        <v>0</v>
      </c>
      <c r="BC2864">
        <f>IF(OR($D2864="51",$D2864="52",$D2864="61"),0,(AE2864/'Totals and Drop Down Lists'!AA$5)*Inputs!I$39)</f>
        <v>0</v>
      </c>
      <c r="BD2864">
        <f>IF(OR($D2864="51",$D2864="52",$D2864="61"),0,(AF2864/'Totals and Drop Down Lists'!AB$5)*Inputs!J$39)</f>
        <v>0</v>
      </c>
      <c r="BE2864">
        <f>IF(OR($D2864="51",$D2864="52",$D2864="61"),0,(AG2864/'Totals and Drop Down Lists'!AC$5)*Inputs!K$39)</f>
        <v>0</v>
      </c>
      <c r="BF2864">
        <f>IF(OR($D2864="51",$D2864="52",$D2864="61"),0,(AH2864/'Totals and Drop Down Lists'!AD$5)*Inputs!L$39)</f>
        <v>0</v>
      </c>
      <c r="BG2864" s="10">
        <f t="shared" si="397"/>
        <v>112329.29845712017</v>
      </c>
    </row>
    <row r="2865" spans="1:59">
      <c r="A2865" s="1" t="s">
        <v>7635</v>
      </c>
      <c r="B2865" s="1" t="s">
        <v>620</v>
      </c>
      <c r="C2865" s="1" t="s">
        <v>438</v>
      </c>
      <c r="D2865" s="1" t="s">
        <v>25</v>
      </c>
      <c r="E2865" s="1" t="s">
        <v>629</v>
      </c>
      <c r="F2865" s="2">
        <v>21461</v>
      </c>
      <c r="G2865" s="2">
        <v>271</v>
      </c>
      <c r="H2865" s="2">
        <v>1</v>
      </c>
      <c r="I2865" s="2">
        <v>4074</v>
      </c>
      <c r="J2865" s="2">
        <v>7882</v>
      </c>
      <c r="K2865" s="2">
        <v>2726</v>
      </c>
      <c r="L2865" s="2">
        <v>100</v>
      </c>
      <c r="M2865" s="2">
        <v>19</v>
      </c>
      <c r="N2865" s="2">
        <v>18</v>
      </c>
      <c r="O2865" s="2">
        <v>169</v>
      </c>
      <c r="P2865" s="2">
        <v>5</v>
      </c>
      <c r="Q2865" s="2">
        <v>12</v>
      </c>
      <c r="R2865" s="2">
        <v>434</v>
      </c>
      <c r="S2865" s="2">
        <v>1932700</v>
      </c>
      <c r="T2865" s="2">
        <v>102845200</v>
      </c>
      <c r="U2865" s="2">
        <v>224</v>
      </c>
      <c r="V2865" s="2">
        <v>65</v>
      </c>
      <c r="W2865" s="2">
        <v>34</v>
      </c>
      <c r="X2865" s="2">
        <v>529</v>
      </c>
      <c r="Y2865" s="2">
        <v>8</v>
      </c>
      <c r="Z2865" s="2">
        <v>370</v>
      </c>
      <c r="AA2865" s="9">
        <f t="shared" si="398"/>
        <v>21461</v>
      </c>
      <c r="AB2865" s="9">
        <f t="shared" si="399"/>
        <v>3802</v>
      </c>
      <c r="AC2865" s="9">
        <f t="shared" si="400"/>
        <v>757</v>
      </c>
      <c r="AD2865" s="9">
        <f t="shared" si="401"/>
        <v>434</v>
      </c>
      <c r="AE2865" s="44">
        <f t="shared" si="402"/>
        <v>6.5843219534430375E-5</v>
      </c>
      <c r="AF2865" s="9">
        <f t="shared" si="403"/>
        <v>430</v>
      </c>
      <c r="AG2865" s="9">
        <f t="shared" si="396"/>
        <v>378</v>
      </c>
      <c r="AH2865" s="44">
        <f t="shared" si="404"/>
        <v>4.8644339080809475E-5</v>
      </c>
      <c r="AI2865">
        <f>AA2865/'Totals and Drop Down Lists'!W$6*Inputs!E$37</f>
        <v>19468.140277843169</v>
      </c>
      <c r="AJ2865">
        <f>AB2865/'Totals and Drop Down Lists'!X$6*Inputs!F$37</f>
        <v>12510.0520688418</v>
      </c>
      <c r="AK2865">
        <f>AC2865/'Totals and Drop Down Lists'!Y$6*Inputs!G$37</f>
        <v>4990.3997042411056</v>
      </c>
      <c r="AL2865">
        <f>AD2865/'Totals and Drop Down Lists'!Z$6*Inputs!H$37</f>
        <v>3479.5955511773477</v>
      </c>
      <c r="AM2865">
        <f>AE2865/'Totals and Drop Down Lists'!AA$6*Inputs!I$37</f>
        <v>8196.7796253469078</v>
      </c>
      <c r="AN2865">
        <f>AF2865/'Totals and Drop Down Lists'!AB$6*Inputs!J$37</f>
        <v>8581.3780503482394</v>
      </c>
      <c r="AO2865">
        <f>AG2865/'Totals and Drop Down Lists'!AC$6*Inputs!K$37</f>
        <v>7039.7117956966313</v>
      </c>
      <c r="AP2865">
        <f>AH2865/'Totals and Drop Down Lists'!AD$6*Inputs!L$37</f>
        <v>11447.467891671899</v>
      </c>
      <c r="AQ2865">
        <f>IF(OR($D2865="51",$D2865="52",$D2865="61"),(AA2865/'Totals and Drop Down Lists'!W$4)*Inputs!E$38,0)</f>
        <v>0</v>
      </c>
      <c r="AR2865">
        <f>IF(OR($D2865="51",$D2865="52",$D2865="61"),(AB2865/'Totals and Drop Down Lists'!X$4)*Inputs!F$38,0)</f>
        <v>0</v>
      </c>
      <c r="AS2865">
        <f>IF(OR($D2865="51",$D2865="52",$D2865="61"),(AC2865/'Totals and Drop Down Lists'!Y$4)*Inputs!G$38,0)</f>
        <v>0</v>
      </c>
      <c r="AT2865">
        <f>IF(OR($D2865="51",$D2865="52",$D2865="61"),(AD2865/'Totals and Drop Down Lists'!Z$4)*Inputs!H$38,0)</f>
        <v>0</v>
      </c>
      <c r="AU2865">
        <f>IF(OR($D2865="51",$D2865="52",$D2865="61"),(AE2865/'Totals and Drop Down Lists'!AA$4)*Inputs!I$38,0)</f>
        <v>0</v>
      </c>
      <c r="AV2865">
        <f>IF(OR($D2865="51",$D2865="52",$D2865="61"),(AF2865/'Totals and Drop Down Lists'!AB$4)*Inputs!J$38,0)</f>
        <v>0</v>
      </c>
      <c r="AW2865">
        <f>IF(OR($D2865="51",$D2865="52",$D2865="61"),(AG2865/'Totals and Drop Down Lists'!AC$4)*Inputs!K$38,0)</f>
        <v>0</v>
      </c>
      <c r="AX2865">
        <f>IF(OR($D2865="51",$D2865="52",$D2865="61"),(AH2865/'Totals and Drop Down Lists'!AD$4)*Inputs!L$38,0)</f>
        <v>0</v>
      </c>
      <c r="AY2865">
        <f>IF(OR($D2865="51",$D2865="52",$D2865="61"),0,(AA2865/'Totals and Drop Down Lists'!W$5)*Inputs!E$39)</f>
        <v>0</v>
      </c>
      <c r="AZ2865">
        <f>IF(OR($D2865="51",$D2865="52",$D2865="61"),0,(AB2865/'Totals and Drop Down Lists'!X$5)*Inputs!F$39)</f>
        <v>0</v>
      </c>
      <c r="BA2865">
        <f>IF(OR($D2865="51",$D2865="52",$D2865="61"),0,(AC2865/'Totals and Drop Down Lists'!Y$5)*Inputs!G$39)</f>
        <v>0</v>
      </c>
      <c r="BB2865">
        <f>IF(OR($D2865="51",$D2865="52",$D2865="61"),0,(AD2865/'Totals and Drop Down Lists'!Z$5)*Inputs!H$39)</f>
        <v>0</v>
      </c>
      <c r="BC2865">
        <f>IF(OR($D2865="51",$D2865="52",$D2865="61"),0,(AE2865/'Totals and Drop Down Lists'!AA$5)*Inputs!I$39)</f>
        <v>0</v>
      </c>
      <c r="BD2865">
        <f>IF(OR($D2865="51",$D2865="52",$D2865="61"),0,(AF2865/'Totals and Drop Down Lists'!AB$5)*Inputs!J$39)</f>
        <v>0</v>
      </c>
      <c r="BE2865">
        <f>IF(OR($D2865="51",$D2865="52",$D2865="61"),0,(AG2865/'Totals and Drop Down Lists'!AC$5)*Inputs!K$39)</f>
        <v>0</v>
      </c>
      <c r="BF2865">
        <f>IF(OR($D2865="51",$D2865="52",$D2865="61"),0,(AH2865/'Totals and Drop Down Lists'!AD$5)*Inputs!L$39)</f>
        <v>0</v>
      </c>
      <c r="BG2865" s="10">
        <f t="shared" si="397"/>
        <v>75713.524965167104</v>
      </c>
    </row>
    <row r="2866" spans="1:59" ht="28.8">
      <c r="A2866" s="1" t="s">
        <v>7636</v>
      </c>
      <c r="B2866" s="1" t="s">
        <v>4697</v>
      </c>
      <c r="C2866" s="1" t="s">
        <v>168</v>
      </c>
      <c r="D2866" s="1" t="s">
        <v>10</v>
      </c>
      <c r="E2866" s="1" t="s">
        <v>4698</v>
      </c>
      <c r="F2866" s="2">
        <v>50828</v>
      </c>
      <c r="G2866" s="2">
        <v>951</v>
      </c>
      <c r="H2866" s="2">
        <v>12</v>
      </c>
      <c r="I2866" s="2">
        <v>9779</v>
      </c>
      <c r="J2866" s="2">
        <v>19297</v>
      </c>
      <c r="K2866" s="2">
        <v>7827</v>
      </c>
      <c r="L2866" s="2">
        <v>195</v>
      </c>
      <c r="M2866" s="2">
        <v>16</v>
      </c>
      <c r="N2866" s="2">
        <v>14</v>
      </c>
      <c r="O2866" s="2">
        <v>214</v>
      </c>
      <c r="P2866" s="2">
        <v>155</v>
      </c>
      <c r="Q2866" s="2">
        <v>17</v>
      </c>
      <c r="R2866" s="2">
        <v>1877</v>
      </c>
      <c r="S2866" s="2">
        <v>6418500</v>
      </c>
      <c r="T2866" s="2">
        <v>260189300</v>
      </c>
      <c r="U2866" s="2">
        <v>535</v>
      </c>
      <c r="V2866" s="2">
        <v>260</v>
      </c>
      <c r="W2866" s="2">
        <v>0</v>
      </c>
      <c r="X2866" s="2">
        <v>1650</v>
      </c>
      <c r="Y2866" s="2">
        <v>55</v>
      </c>
      <c r="Z2866" s="2">
        <v>1320</v>
      </c>
      <c r="AA2866" s="9">
        <f t="shared" si="398"/>
        <v>50828</v>
      </c>
      <c r="AB2866" s="9">
        <f t="shared" si="399"/>
        <v>8816</v>
      </c>
      <c r="AC2866" s="9">
        <f t="shared" si="400"/>
        <v>2488</v>
      </c>
      <c r="AD2866" s="9">
        <f t="shared" si="401"/>
        <v>1877</v>
      </c>
      <c r="AE2866" s="44">
        <f t="shared" si="402"/>
        <v>2.2171580696981035E-4</v>
      </c>
      <c r="AF2866" s="9">
        <f t="shared" si="403"/>
        <v>1390</v>
      </c>
      <c r="AG2866" s="9">
        <f t="shared" si="396"/>
        <v>1375</v>
      </c>
      <c r="AH2866" s="44">
        <f t="shared" si="404"/>
        <v>2.075196954801592E-4</v>
      </c>
      <c r="AI2866">
        <f>AA2866/'Totals and Drop Down Lists'!W$6*Inputs!E$37</f>
        <v>46108.13261461314</v>
      </c>
      <c r="AJ2866">
        <f>AB2866/'Totals and Drop Down Lists'!X$6*Inputs!F$37</f>
        <v>29008.053403184986</v>
      </c>
      <c r="AK2866">
        <f>AC2866/'Totals and Drop Down Lists'!Y$6*Inputs!G$37</f>
        <v>16401.736412353857</v>
      </c>
      <c r="AL2866">
        <f>AD2866/'Totals and Drop Down Lists'!Z$6*Inputs!H$37</f>
        <v>15048.84988377853</v>
      </c>
      <c r="AM2866">
        <f>AE2866/'Totals and Drop Down Lists'!AA$6*Inputs!I$37</f>
        <v>27601.256773860641</v>
      </c>
      <c r="AN2866">
        <f>AF2866/'Totals and Drop Down Lists'!AB$6*Inputs!J$37</f>
        <v>27739.803465079192</v>
      </c>
      <c r="AO2866">
        <f>AG2866/'Totals and Drop Down Lists'!AC$6*Inputs!K$37</f>
        <v>25607.417246250974</v>
      </c>
      <c r="AP2866">
        <f>AH2866/'Totals and Drop Down Lists'!AD$6*Inputs!L$37</f>
        <v>48835.591063376851</v>
      </c>
      <c r="AQ2866">
        <f>IF(OR($D2866="51",$D2866="52",$D2866="61"),(AA2866/'Totals and Drop Down Lists'!W$4)*Inputs!E$38,0)</f>
        <v>0</v>
      </c>
      <c r="AR2866">
        <f>IF(OR($D2866="51",$D2866="52",$D2866="61"),(AB2866/'Totals and Drop Down Lists'!X$4)*Inputs!F$38,0)</f>
        <v>0</v>
      </c>
      <c r="AS2866">
        <f>IF(OR($D2866="51",$D2866="52",$D2866="61"),(AC2866/'Totals and Drop Down Lists'!Y$4)*Inputs!G$38,0)</f>
        <v>0</v>
      </c>
      <c r="AT2866">
        <f>IF(OR($D2866="51",$D2866="52",$D2866="61"),(AD2866/'Totals and Drop Down Lists'!Z$4)*Inputs!H$38,0)</f>
        <v>0</v>
      </c>
      <c r="AU2866">
        <f>IF(OR($D2866="51",$D2866="52",$D2866="61"),(AE2866/'Totals and Drop Down Lists'!AA$4)*Inputs!I$38,0)</f>
        <v>0</v>
      </c>
      <c r="AV2866">
        <f>IF(OR($D2866="51",$D2866="52",$D2866="61"),(AF2866/'Totals and Drop Down Lists'!AB$4)*Inputs!J$38,0)</f>
        <v>0</v>
      </c>
      <c r="AW2866">
        <f>IF(OR($D2866="51",$D2866="52",$D2866="61"),(AG2866/'Totals and Drop Down Lists'!AC$4)*Inputs!K$38,0)</f>
        <v>0</v>
      </c>
      <c r="AX2866">
        <f>IF(OR($D2866="51",$D2866="52",$D2866="61"),(AH2866/'Totals and Drop Down Lists'!AD$4)*Inputs!L$38,0)</f>
        <v>0</v>
      </c>
      <c r="AY2866">
        <f>IF(OR($D2866="51",$D2866="52",$D2866="61"),0,(AA2866/'Totals and Drop Down Lists'!W$5)*Inputs!E$39)</f>
        <v>0</v>
      </c>
      <c r="AZ2866">
        <f>IF(OR($D2866="51",$D2866="52",$D2866="61"),0,(AB2866/'Totals and Drop Down Lists'!X$5)*Inputs!F$39)</f>
        <v>0</v>
      </c>
      <c r="BA2866">
        <f>IF(OR($D2866="51",$D2866="52",$D2866="61"),0,(AC2866/'Totals and Drop Down Lists'!Y$5)*Inputs!G$39)</f>
        <v>0</v>
      </c>
      <c r="BB2866">
        <f>IF(OR($D2866="51",$D2866="52",$D2866="61"),0,(AD2866/'Totals and Drop Down Lists'!Z$5)*Inputs!H$39)</f>
        <v>0</v>
      </c>
      <c r="BC2866">
        <f>IF(OR($D2866="51",$D2866="52",$D2866="61"),0,(AE2866/'Totals and Drop Down Lists'!AA$5)*Inputs!I$39)</f>
        <v>0</v>
      </c>
      <c r="BD2866">
        <f>IF(OR($D2866="51",$D2866="52",$D2866="61"),0,(AF2866/'Totals and Drop Down Lists'!AB$5)*Inputs!J$39)</f>
        <v>0</v>
      </c>
      <c r="BE2866">
        <f>IF(OR($D2866="51",$D2866="52",$D2866="61"),0,(AG2866/'Totals and Drop Down Lists'!AC$5)*Inputs!K$39)</f>
        <v>0</v>
      </c>
      <c r="BF2866">
        <f>IF(OR($D2866="51",$D2866="52",$D2866="61"),0,(AH2866/'Totals and Drop Down Lists'!AD$5)*Inputs!L$39)</f>
        <v>0</v>
      </c>
      <c r="BG2866" s="10">
        <f t="shared" si="397"/>
        <v>236350.84086249821</v>
      </c>
    </row>
    <row r="2867" spans="1:59" ht="28.8">
      <c r="A2867" s="1" t="s">
        <v>7636</v>
      </c>
      <c r="B2867" s="1" t="s">
        <v>4697</v>
      </c>
      <c r="C2867" s="1" t="s">
        <v>4699</v>
      </c>
      <c r="D2867" s="1" t="s">
        <v>10</v>
      </c>
      <c r="E2867" s="1" t="s">
        <v>4700</v>
      </c>
      <c r="F2867" s="2">
        <v>54691</v>
      </c>
      <c r="G2867" s="2">
        <v>8219</v>
      </c>
      <c r="H2867" s="2">
        <v>1007</v>
      </c>
      <c r="I2867" s="2">
        <v>14706</v>
      </c>
      <c r="J2867" s="2">
        <v>21298</v>
      </c>
      <c r="K2867" s="2">
        <v>11769</v>
      </c>
      <c r="L2867" s="2">
        <v>60</v>
      </c>
      <c r="M2867" s="2">
        <v>9</v>
      </c>
      <c r="N2867" s="2">
        <v>0</v>
      </c>
      <c r="O2867" s="2">
        <v>165</v>
      </c>
      <c r="P2867" s="2">
        <v>96</v>
      </c>
      <c r="Q2867" s="2">
        <v>63</v>
      </c>
      <c r="R2867" s="2">
        <v>1779</v>
      </c>
      <c r="S2867" s="2">
        <v>10486700</v>
      </c>
      <c r="T2867" s="2">
        <v>374791300</v>
      </c>
      <c r="U2867" s="2">
        <v>1011</v>
      </c>
      <c r="V2867" s="2">
        <v>495</v>
      </c>
      <c r="W2867" s="2">
        <v>110</v>
      </c>
      <c r="X2867" s="2">
        <v>5060</v>
      </c>
      <c r="Y2867" s="2">
        <v>445</v>
      </c>
      <c r="Z2867" s="2">
        <v>3740</v>
      </c>
      <c r="AA2867" s="9">
        <f t="shared" si="398"/>
        <v>54691</v>
      </c>
      <c r="AB2867" s="9">
        <f t="shared" si="399"/>
        <v>5480</v>
      </c>
      <c r="AC2867" s="9">
        <f t="shared" si="400"/>
        <v>2172</v>
      </c>
      <c r="AD2867" s="9">
        <f t="shared" si="401"/>
        <v>1779</v>
      </c>
      <c r="AE2867" s="44">
        <f t="shared" si="402"/>
        <v>4.5418845315300124E-4</v>
      </c>
      <c r="AF2867" s="9">
        <f t="shared" si="403"/>
        <v>4455</v>
      </c>
      <c r="AG2867" s="9">
        <f t="shared" si="396"/>
        <v>4185</v>
      </c>
      <c r="AH2867" s="44">
        <f t="shared" si="404"/>
        <v>8.6049289505995251E-4</v>
      </c>
      <c r="AI2867">
        <f>AA2867/'Totals and Drop Down Lists'!W$6*Inputs!E$37</f>
        <v>49612.41600743305</v>
      </c>
      <c r="AJ2867">
        <f>AB2867/'Totals and Drop Down Lists'!X$6*Inputs!F$37</f>
        <v>18031.321761507908</v>
      </c>
      <c r="AK2867">
        <f>AC2867/'Totals and Drop Down Lists'!Y$6*Inputs!G$37</f>
        <v>14318.557671878047</v>
      </c>
      <c r="AL2867">
        <f>AD2867/'Totals and Drop Down Lists'!Z$6*Inputs!H$37</f>
        <v>14263.134759319129</v>
      </c>
      <c r="AM2867">
        <f>AE2867/'Totals and Drop Down Lists'!AA$6*Inputs!I$37</f>
        <v>56541.625473304812</v>
      </c>
      <c r="AN2867">
        <f>AF2867/'Totals and Drop Down Lists'!AB$6*Inputs!J$37</f>
        <v>88907.067940235822</v>
      </c>
      <c r="AO2867">
        <f>AG2867/'Totals and Drop Down Lists'!AC$6*Inputs!K$37</f>
        <v>77939.666309498425</v>
      </c>
      <c r="AP2867">
        <f>AH2867/'Totals and Drop Down Lists'!AD$6*Inputs!L$37</f>
        <v>202499.71473241123</v>
      </c>
      <c r="AQ2867">
        <f>IF(OR($D2867="51",$D2867="52",$D2867="61"),(AA2867/'Totals and Drop Down Lists'!W$4)*Inputs!E$38,0)</f>
        <v>0</v>
      </c>
      <c r="AR2867">
        <f>IF(OR($D2867="51",$D2867="52",$D2867="61"),(AB2867/'Totals and Drop Down Lists'!X$4)*Inputs!F$38,0)</f>
        <v>0</v>
      </c>
      <c r="AS2867">
        <f>IF(OR($D2867="51",$D2867="52",$D2867="61"),(AC2867/'Totals and Drop Down Lists'!Y$4)*Inputs!G$38,0)</f>
        <v>0</v>
      </c>
      <c r="AT2867">
        <f>IF(OR($D2867="51",$D2867="52",$D2867="61"),(AD2867/'Totals and Drop Down Lists'!Z$4)*Inputs!H$38,0)</f>
        <v>0</v>
      </c>
      <c r="AU2867">
        <f>IF(OR($D2867="51",$D2867="52",$D2867="61"),(AE2867/'Totals and Drop Down Lists'!AA$4)*Inputs!I$38,0)</f>
        <v>0</v>
      </c>
      <c r="AV2867">
        <f>IF(OR($D2867="51",$D2867="52",$D2867="61"),(AF2867/'Totals and Drop Down Lists'!AB$4)*Inputs!J$38,0)</f>
        <v>0</v>
      </c>
      <c r="AW2867">
        <f>IF(OR($D2867="51",$D2867="52",$D2867="61"),(AG2867/'Totals and Drop Down Lists'!AC$4)*Inputs!K$38,0)</f>
        <v>0</v>
      </c>
      <c r="AX2867">
        <f>IF(OR($D2867="51",$D2867="52",$D2867="61"),(AH2867/'Totals and Drop Down Lists'!AD$4)*Inputs!L$38,0)</f>
        <v>0</v>
      </c>
      <c r="AY2867">
        <f>IF(OR($D2867="51",$D2867="52",$D2867="61"),0,(AA2867/'Totals and Drop Down Lists'!W$5)*Inputs!E$39)</f>
        <v>0</v>
      </c>
      <c r="AZ2867">
        <f>IF(OR($D2867="51",$D2867="52",$D2867="61"),0,(AB2867/'Totals and Drop Down Lists'!X$5)*Inputs!F$39)</f>
        <v>0</v>
      </c>
      <c r="BA2867">
        <f>IF(OR($D2867="51",$D2867="52",$D2867="61"),0,(AC2867/'Totals and Drop Down Lists'!Y$5)*Inputs!G$39)</f>
        <v>0</v>
      </c>
      <c r="BB2867">
        <f>IF(OR($D2867="51",$D2867="52",$D2867="61"),0,(AD2867/'Totals and Drop Down Lists'!Z$5)*Inputs!H$39)</f>
        <v>0</v>
      </c>
      <c r="BC2867">
        <f>IF(OR($D2867="51",$D2867="52",$D2867="61"),0,(AE2867/'Totals and Drop Down Lists'!AA$5)*Inputs!I$39)</f>
        <v>0</v>
      </c>
      <c r="BD2867">
        <f>IF(OR($D2867="51",$D2867="52",$D2867="61"),0,(AF2867/'Totals and Drop Down Lists'!AB$5)*Inputs!J$39)</f>
        <v>0</v>
      </c>
      <c r="BE2867">
        <f>IF(OR($D2867="51",$D2867="52",$D2867="61"),0,(AG2867/'Totals and Drop Down Lists'!AC$5)*Inputs!K$39)</f>
        <v>0</v>
      </c>
      <c r="BF2867">
        <f>IF(OR($D2867="51",$D2867="52",$D2867="61"),0,(AH2867/'Totals and Drop Down Lists'!AD$5)*Inputs!L$39)</f>
        <v>0</v>
      </c>
      <c r="BG2867" s="10">
        <f t="shared" si="397"/>
        <v>522113.50465558842</v>
      </c>
    </row>
    <row r="2868" spans="1:59" ht="28.8">
      <c r="A2868" s="1" t="s">
        <v>7636</v>
      </c>
      <c r="B2868" s="1" t="s">
        <v>4697</v>
      </c>
      <c r="C2868" s="1" t="s">
        <v>1790</v>
      </c>
      <c r="D2868" s="1" t="s">
        <v>10</v>
      </c>
      <c r="E2868" s="1" t="s">
        <v>4701</v>
      </c>
      <c r="F2868" s="2">
        <v>156937</v>
      </c>
      <c r="G2868" s="2">
        <v>2505</v>
      </c>
      <c r="H2868" s="2">
        <v>288</v>
      </c>
      <c r="I2868" s="2">
        <v>27772</v>
      </c>
      <c r="J2868" s="2">
        <v>58291</v>
      </c>
      <c r="K2868" s="2">
        <v>26259</v>
      </c>
      <c r="L2868" s="2">
        <v>581</v>
      </c>
      <c r="M2868" s="2">
        <v>120</v>
      </c>
      <c r="N2868" s="2">
        <v>46</v>
      </c>
      <c r="O2868" s="2">
        <v>1238</v>
      </c>
      <c r="P2868" s="2">
        <v>276</v>
      </c>
      <c r="Q2868" s="2">
        <v>46</v>
      </c>
      <c r="R2868" s="2">
        <v>5663</v>
      </c>
      <c r="S2868" s="2">
        <v>22112800</v>
      </c>
      <c r="T2868" s="2">
        <v>987226800</v>
      </c>
      <c r="U2868" s="2">
        <v>1377</v>
      </c>
      <c r="V2868" s="2">
        <v>830</v>
      </c>
      <c r="W2868" s="2">
        <v>10</v>
      </c>
      <c r="X2868" s="2">
        <v>5425</v>
      </c>
      <c r="Y2868" s="2">
        <v>505</v>
      </c>
      <c r="Z2868" s="2">
        <v>4030</v>
      </c>
      <c r="AA2868" s="9">
        <f t="shared" si="398"/>
        <v>156937</v>
      </c>
      <c r="AB2868" s="9">
        <f t="shared" si="399"/>
        <v>24979</v>
      </c>
      <c r="AC2868" s="9">
        <f t="shared" si="400"/>
        <v>7970</v>
      </c>
      <c r="AD2868" s="9">
        <f t="shared" si="401"/>
        <v>5663</v>
      </c>
      <c r="AE2868" s="44">
        <f t="shared" si="402"/>
        <v>8.2613428594554953E-4</v>
      </c>
      <c r="AF2868" s="9">
        <f t="shared" si="403"/>
        <v>4585</v>
      </c>
      <c r="AG2868" s="9">
        <f t="shared" si="396"/>
        <v>4535</v>
      </c>
      <c r="AH2868" s="44">
        <f t="shared" si="404"/>
        <v>7.6016007347043575E-4</v>
      </c>
      <c r="AI2868">
        <f>AA2868/'Totals and Drop Down Lists'!W$6*Inputs!E$37</f>
        <v>142363.89407687777</v>
      </c>
      <c r="AJ2868">
        <f>AB2868/'Totals and Drop Down Lists'!X$6*Inputs!F$37</f>
        <v>82190.58143808505</v>
      </c>
      <c r="AK2868">
        <f>AC2868/'Totals and Drop Down Lists'!Y$6*Inputs!G$37</f>
        <v>52540.932156937401</v>
      </c>
      <c r="AL2868">
        <f>AD2868/'Totals and Drop Down Lists'!Z$6*Inputs!H$37</f>
        <v>45403.109691975391</v>
      </c>
      <c r="AM2868">
        <f>AE2868/'Totals and Drop Down Lists'!AA$6*Inputs!I$37</f>
        <v>102844.92056616412</v>
      </c>
      <c r="AN2868">
        <f>AF2868/'Totals and Drop Down Lists'!AB$6*Inputs!J$37</f>
        <v>91501.438048480632</v>
      </c>
      <c r="AO2868">
        <f>AG2868/'Totals and Drop Down Lists'!AC$6*Inputs!K$37</f>
        <v>84457.917972180498</v>
      </c>
      <c r="AP2868">
        <f>AH2868/'Totals and Drop Down Lists'!AD$6*Inputs!L$37</f>
        <v>178888.40095304587</v>
      </c>
      <c r="AQ2868">
        <f>IF(OR($D2868="51",$D2868="52",$D2868="61"),(AA2868/'Totals and Drop Down Lists'!W$4)*Inputs!E$38,0)</f>
        <v>0</v>
      </c>
      <c r="AR2868">
        <f>IF(OR($D2868="51",$D2868="52",$D2868="61"),(AB2868/'Totals and Drop Down Lists'!X$4)*Inputs!F$38,0)</f>
        <v>0</v>
      </c>
      <c r="AS2868">
        <f>IF(OR($D2868="51",$D2868="52",$D2868="61"),(AC2868/'Totals and Drop Down Lists'!Y$4)*Inputs!G$38,0)</f>
        <v>0</v>
      </c>
      <c r="AT2868">
        <f>IF(OR($D2868="51",$D2868="52",$D2868="61"),(AD2868/'Totals and Drop Down Lists'!Z$4)*Inputs!H$38,0)</f>
        <v>0</v>
      </c>
      <c r="AU2868">
        <f>IF(OR($D2868="51",$D2868="52",$D2868="61"),(AE2868/'Totals and Drop Down Lists'!AA$4)*Inputs!I$38,0)</f>
        <v>0</v>
      </c>
      <c r="AV2868">
        <f>IF(OR($D2868="51",$D2868="52",$D2868="61"),(AF2868/'Totals and Drop Down Lists'!AB$4)*Inputs!J$38,0)</f>
        <v>0</v>
      </c>
      <c r="AW2868">
        <f>IF(OR($D2868="51",$D2868="52",$D2868="61"),(AG2868/'Totals and Drop Down Lists'!AC$4)*Inputs!K$38,0)</f>
        <v>0</v>
      </c>
      <c r="AX2868">
        <f>IF(OR($D2868="51",$D2868="52",$D2868="61"),(AH2868/'Totals and Drop Down Lists'!AD$4)*Inputs!L$38,0)</f>
        <v>0</v>
      </c>
      <c r="AY2868">
        <f>IF(OR($D2868="51",$D2868="52",$D2868="61"),0,(AA2868/'Totals and Drop Down Lists'!W$5)*Inputs!E$39)</f>
        <v>0</v>
      </c>
      <c r="AZ2868">
        <f>IF(OR($D2868="51",$D2868="52",$D2868="61"),0,(AB2868/'Totals and Drop Down Lists'!X$5)*Inputs!F$39)</f>
        <v>0</v>
      </c>
      <c r="BA2868">
        <f>IF(OR($D2868="51",$D2868="52",$D2868="61"),0,(AC2868/'Totals and Drop Down Lists'!Y$5)*Inputs!G$39)</f>
        <v>0</v>
      </c>
      <c r="BB2868">
        <f>IF(OR($D2868="51",$D2868="52",$D2868="61"),0,(AD2868/'Totals and Drop Down Lists'!Z$5)*Inputs!H$39)</f>
        <v>0</v>
      </c>
      <c r="BC2868">
        <f>IF(OR($D2868="51",$D2868="52",$D2868="61"),0,(AE2868/'Totals and Drop Down Lists'!AA$5)*Inputs!I$39)</f>
        <v>0</v>
      </c>
      <c r="BD2868">
        <f>IF(OR($D2868="51",$D2868="52",$D2868="61"),0,(AF2868/'Totals and Drop Down Lists'!AB$5)*Inputs!J$39)</f>
        <v>0</v>
      </c>
      <c r="BE2868">
        <f>IF(OR($D2868="51",$D2868="52",$D2868="61"),0,(AG2868/'Totals and Drop Down Lists'!AC$5)*Inputs!K$39)</f>
        <v>0</v>
      </c>
      <c r="BF2868">
        <f>IF(OR($D2868="51",$D2868="52",$D2868="61"),0,(AH2868/'Totals and Drop Down Lists'!AD$5)*Inputs!L$39)</f>
        <v>0</v>
      </c>
      <c r="BG2868" s="10">
        <f t="shared" si="397"/>
        <v>780191.19490374671</v>
      </c>
    </row>
    <row r="2869" spans="1:59" ht="28.8">
      <c r="A2869" s="1" t="s">
        <v>7636</v>
      </c>
      <c r="B2869" s="1" t="s">
        <v>4697</v>
      </c>
      <c r="C2869" s="1" t="s">
        <v>1515</v>
      </c>
      <c r="D2869" s="1" t="s">
        <v>25</v>
      </c>
      <c r="E2869" s="1" t="s">
        <v>4702</v>
      </c>
      <c r="F2869" s="2">
        <v>16055</v>
      </c>
      <c r="G2869" s="2">
        <v>151</v>
      </c>
      <c r="H2869" s="2">
        <v>0</v>
      </c>
      <c r="I2869" s="2">
        <v>2801</v>
      </c>
      <c r="J2869" s="2">
        <v>7120</v>
      </c>
      <c r="K2869" s="2">
        <v>2352</v>
      </c>
      <c r="L2869" s="2">
        <v>44</v>
      </c>
      <c r="M2869" s="2">
        <v>0</v>
      </c>
      <c r="N2869" s="2">
        <v>0</v>
      </c>
      <c r="O2869" s="2">
        <v>90</v>
      </c>
      <c r="P2869" s="2">
        <v>8</v>
      </c>
      <c r="Q2869" s="2">
        <v>26</v>
      </c>
      <c r="R2869" s="2">
        <v>2578</v>
      </c>
      <c r="S2869" s="2">
        <v>1385500</v>
      </c>
      <c r="T2869" s="2">
        <v>71385100</v>
      </c>
      <c r="U2869" s="2">
        <v>117</v>
      </c>
      <c r="V2869" s="2">
        <v>69</v>
      </c>
      <c r="W2869" s="2">
        <v>14</v>
      </c>
      <c r="X2869" s="2">
        <v>486</v>
      </c>
      <c r="Y2869" s="2">
        <v>28</v>
      </c>
      <c r="Z2869" s="2">
        <v>340</v>
      </c>
      <c r="AA2869" s="9">
        <f t="shared" si="398"/>
        <v>16055</v>
      </c>
      <c r="AB2869" s="9">
        <f t="shared" si="399"/>
        <v>2650</v>
      </c>
      <c r="AC2869" s="9">
        <f t="shared" si="400"/>
        <v>2746</v>
      </c>
      <c r="AD2869" s="9">
        <f t="shared" si="401"/>
        <v>2578</v>
      </c>
      <c r="AE2869" s="44">
        <f t="shared" si="402"/>
        <v>5.4261329070707919E-5</v>
      </c>
      <c r="AF2869" s="9">
        <f t="shared" si="403"/>
        <v>403</v>
      </c>
      <c r="AG2869" s="9">
        <f t="shared" si="396"/>
        <v>368</v>
      </c>
      <c r="AH2869" s="44">
        <f t="shared" si="404"/>
        <v>4.5233087094708567E-5</v>
      </c>
      <c r="AI2869">
        <f>AA2869/'Totals and Drop Down Lists'!W$6*Inputs!E$37</f>
        <v>14564.139236791019</v>
      </c>
      <c r="AJ2869">
        <f>AB2869/'Totals and Drop Down Lists'!X$6*Inputs!F$37</f>
        <v>8719.5260343058308</v>
      </c>
      <c r="AK2869">
        <f>AC2869/'Totals and Drop Down Lists'!Y$6*Inputs!G$37</f>
        <v>18102.559561223352</v>
      </c>
      <c r="AL2869">
        <f>AD2869/'Totals and Drop Down Lists'!Z$6*Inputs!H$37</f>
        <v>20669.118274044245</v>
      </c>
      <c r="AM2869">
        <f>AE2869/'Totals and Drop Down Lists'!AA$6*Inputs!I$37</f>
        <v>6754.9576055959242</v>
      </c>
      <c r="AN2869">
        <f>AF2869/'Totals and Drop Down Lists'!AB$6*Inputs!J$37</f>
        <v>8042.5473355589311</v>
      </c>
      <c r="AO2869">
        <f>AG2869/'Totals and Drop Down Lists'!AC$6*Inputs!K$37</f>
        <v>6853.4760339057157</v>
      </c>
      <c r="AP2869">
        <f>AH2869/'Totals and Drop Down Lists'!AD$6*Inputs!L$37</f>
        <v>10644.698272037007</v>
      </c>
      <c r="AQ2869">
        <f>IF(OR($D2869="51",$D2869="52",$D2869="61"),(AA2869/'Totals and Drop Down Lists'!W$4)*Inputs!E$38,0)</f>
        <v>0</v>
      </c>
      <c r="AR2869">
        <f>IF(OR($D2869="51",$D2869="52",$D2869="61"),(AB2869/'Totals and Drop Down Lists'!X$4)*Inputs!F$38,0)</f>
        <v>0</v>
      </c>
      <c r="AS2869">
        <f>IF(OR($D2869="51",$D2869="52",$D2869="61"),(AC2869/'Totals and Drop Down Lists'!Y$4)*Inputs!G$38,0)</f>
        <v>0</v>
      </c>
      <c r="AT2869">
        <f>IF(OR($D2869="51",$D2869="52",$D2869="61"),(AD2869/'Totals and Drop Down Lists'!Z$4)*Inputs!H$38,0)</f>
        <v>0</v>
      </c>
      <c r="AU2869">
        <f>IF(OR($D2869="51",$D2869="52",$D2869="61"),(AE2869/'Totals and Drop Down Lists'!AA$4)*Inputs!I$38,0)</f>
        <v>0</v>
      </c>
      <c r="AV2869">
        <f>IF(OR($D2869="51",$D2869="52",$D2869="61"),(AF2869/'Totals and Drop Down Lists'!AB$4)*Inputs!J$38,0)</f>
        <v>0</v>
      </c>
      <c r="AW2869">
        <f>IF(OR($D2869="51",$D2869="52",$D2869="61"),(AG2869/'Totals and Drop Down Lists'!AC$4)*Inputs!K$38,0)</f>
        <v>0</v>
      </c>
      <c r="AX2869">
        <f>IF(OR($D2869="51",$D2869="52",$D2869="61"),(AH2869/'Totals and Drop Down Lists'!AD$4)*Inputs!L$38,0)</f>
        <v>0</v>
      </c>
      <c r="AY2869">
        <f>IF(OR($D2869="51",$D2869="52",$D2869="61"),0,(AA2869/'Totals and Drop Down Lists'!W$5)*Inputs!E$39)</f>
        <v>0</v>
      </c>
      <c r="AZ2869">
        <f>IF(OR($D2869="51",$D2869="52",$D2869="61"),0,(AB2869/'Totals and Drop Down Lists'!X$5)*Inputs!F$39)</f>
        <v>0</v>
      </c>
      <c r="BA2869">
        <f>IF(OR($D2869="51",$D2869="52",$D2869="61"),0,(AC2869/'Totals and Drop Down Lists'!Y$5)*Inputs!G$39)</f>
        <v>0</v>
      </c>
      <c r="BB2869">
        <f>IF(OR($D2869="51",$D2869="52",$D2869="61"),0,(AD2869/'Totals and Drop Down Lists'!Z$5)*Inputs!H$39)</f>
        <v>0</v>
      </c>
      <c r="BC2869">
        <f>IF(OR($D2869="51",$D2869="52",$D2869="61"),0,(AE2869/'Totals and Drop Down Lists'!AA$5)*Inputs!I$39)</f>
        <v>0</v>
      </c>
      <c r="BD2869">
        <f>IF(OR($D2869="51",$D2869="52",$D2869="61"),0,(AF2869/'Totals and Drop Down Lists'!AB$5)*Inputs!J$39)</f>
        <v>0</v>
      </c>
      <c r="BE2869">
        <f>IF(OR($D2869="51",$D2869="52",$D2869="61"),0,(AG2869/'Totals and Drop Down Lists'!AC$5)*Inputs!K$39)</f>
        <v>0</v>
      </c>
      <c r="BF2869">
        <f>IF(OR($D2869="51",$D2869="52",$D2869="61"),0,(AH2869/'Totals and Drop Down Lists'!AD$5)*Inputs!L$39)</f>
        <v>0</v>
      </c>
      <c r="BG2869" s="10">
        <f t="shared" si="397"/>
        <v>94351.022353462031</v>
      </c>
    </row>
    <row r="2870" spans="1:59" ht="28.8">
      <c r="A2870" s="1" t="s">
        <v>7636</v>
      </c>
      <c r="B2870" s="1" t="s">
        <v>4697</v>
      </c>
      <c r="C2870" s="1" t="s">
        <v>1352</v>
      </c>
      <c r="D2870" s="1" t="s">
        <v>58</v>
      </c>
      <c r="E2870" s="1" t="s">
        <v>4703</v>
      </c>
      <c r="F2870" s="2">
        <v>24651</v>
      </c>
      <c r="G2870" s="2">
        <v>323</v>
      </c>
      <c r="H2870" s="2">
        <v>60</v>
      </c>
      <c r="I2870" s="2">
        <v>3300</v>
      </c>
      <c r="J2870" s="2">
        <v>9538</v>
      </c>
      <c r="K2870" s="2">
        <v>2165</v>
      </c>
      <c r="L2870" s="2">
        <v>56</v>
      </c>
      <c r="M2870" s="2">
        <v>63</v>
      </c>
      <c r="N2870" s="2">
        <v>0</v>
      </c>
      <c r="O2870" s="2">
        <v>63</v>
      </c>
      <c r="P2870" s="2">
        <v>5</v>
      </c>
      <c r="Q2870" s="2">
        <v>23</v>
      </c>
      <c r="R2870" s="2">
        <v>1101</v>
      </c>
      <c r="S2870" s="2">
        <v>1578300</v>
      </c>
      <c r="T2870" s="2">
        <v>86757900</v>
      </c>
      <c r="U2870" s="2">
        <v>97</v>
      </c>
      <c r="V2870" s="2">
        <v>178</v>
      </c>
      <c r="W2870" s="2">
        <v>35</v>
      </c>
      <c r="X2870" s="2">
        <v>560</v>
      </c>
      <c r="Y2870" s="2">
        <v>78</v>
      </c>
      <c r="Z2870" s="2">
        <v>433</v>
      </c>
      <c r="AA2870" s="9">
        <f t="shared" si="398"/>
        <v>24651</v>
      </c>
      <c r="AB2870" s="9">
        <f t="shared" si="399"/>
        <v>2917</v>
      </c>
      <c r="AC2870" s="9">
        <f t="shared" si="400"/>
        <v>1311</v>
      </c>
      <c r="AD2870" s="9">
        <f t="shared" si="401"/>
        <v>1101</v>
      </c>
      <c r="AE2870" s="44">
        <f t="shared" si="402"/>
        <v>3.432055239099377E-5</v>
      </c>
      <c r="AF2870" s="9">
        <f t="shared" si="403"/>
        <v>347</v>
      </c>
      <c r="AG2870" s="9">
        <f t="shared" si="396"/>
        <v>511</v>
      </c>
      <c r="AH2870" s="44">
        <f t="shared" si="404"/>
        <v>4.3159118812399289E-5</v>
      </c>
      <c r="AI2870">
        <f>AA2870/'Totals and Drop Down Lists'!W$6*Inputs!E$37</f>
        <v>22361.918176651223</v>
      </c>
      <c r="AJ2870">
        <f>AB2870/'Totals and Drop Down Lists'!X$6*Inputs!F$37</f>
        <v>9598.0594121019294</v>
      </c>
      <c r="AK2870">
        <f>AC2870/'Totals and Drop Down Lists'!Y$6*Inputs!G$37</f>
        <v>8642.5548378600906</v>
      </c>
      <c r="AL2870">
        <f>AD2870/'Totals and Drop Down Lists'!Z$6*Inputs!H$37</f>
        <v>8827.2688982632717</v>
      </c>
      <c r="AM2870">
        <f>AE2870/'Totals and Drop Down Lists'!AA$6*Inputs!I$37</f>
        <v>4272.5432710963296</v>
      </c>
      <c r="AN2870">
        <f>AF2870/'Totals and Drop Down Lists'!AB$6*Inputs!J$37</f>
        <v>6924.9725196996251</v>
      </c>
      <c r="AO2870">
        <f>AG2870/'Totals and Drop Down Lists'!AC$6*Inputs!K$37</f>
        <v>9516.647427515818</v>
      </c>
      <c r="AP2870">
        <f>AH2870/'Totals and Drop Down Lists'!AD$6*Inputs!L$37</f>
        <v>10156.631504789106</v>
      </c>
      <c r="AQ2870">
        <f>IF(OR($D2870="51",$D2870="52",$D2870="61"),(AA2870/'Totals and Drop Down Lists'!W$4)*Inputs!E$38,0)</f>
        <v>0</v>
      </c>
      <c r="AR2870">
        <f>IF(OR($D2870="51",$D2870="52",$D2870="61"),(AB2870/'Totals and Drop Down Lists'!X$4)*Inputs!F$38,0)</f>
        <v>0</v>
      </c>
      <c r="AS2870">
        <f>IF(OR($D2870="51",$D2870="52",$D2870="61"),(AC2870/'Totals and Drop Down Lists'!Y$4)*Inputs!G$38,0)</f>
        <v>0</v>
      </c>
      <c r="AT2870">
        <f>IF(OR($D2870="51",$D2870="52",$D2870="61"),(AD2870/'Totals and Drop Down Lists'!Z$4)*Inputs!H$38,0)</f>
        <v>0</v>
      </c>
      <c r="AU2870">
        <f>IF(OR($D2870="51",$D2870="52",$D2870="61"),(AE2870/'Totals and Drop Down Lists'!AA$4)*Inputs!I$38,0)</f>
        <v>0</v>
      </c>
      <c r="AV2870">
        <f>IF(OR($D2870="51",$D2870="52",$D2870="61"),(AF2870/'Totals and Drop Down Lists'!AB$4)*Inputs!J$38,0)</f>
        <v>0</v>
      </c>
      <c r="AW2870">
        <f>IF(OR($D2870="51",$D2870="52",$D2870="61"),(AG2870/'Totals and Drop Down Lists'!AC$4)*Inputs!K$38,0)</f>
        <v>0</v>
      </c>
      <c r="AX2870">
        <f>IF(OR($D2870="51",$D2870="52",$D2870="61"),(AH2870/'Totals and Drop Down Lists'!AD$4)*Inputs!L$38,0)</f>
        <v>0</v>
      </c>
      <c r="AY2870">
        <f>IF(OR($D2870="51",$D2870="52",$D2870="61"),0,(AA2870/'Totals and Drop Down Lists'!W$5)*Inputs!E$39)</f>
        <v>0</v>
      </c>
      <c r="AZ2870">
        <f>IF(OR($D2870="51",$D2870="52",$D2870="61"),0,(AB2870/'Totals and Drop Down Lists'!X$5)*Inputs!F$39)</f>
        <v>0</v>
      </c>
      <c r="BA2870">
        <f>IF(OR($D2870="51",$D2870="52",$D2870="61"),0,(AC2870/'Totals and Drop Down Lists'!Y$5)*Inputs!G$39)</f>
        <v>0</v>
      </c>
      <c r="BB2870">
        <f>IF(OR($D2870="51",$D2870="52",$D2870="61"),0,(AD2870/'Totals and Drop Down Lists'!Z$5)*Inputs!H$39)</f>
        <v>0</v>
      </c>
      <c r="BC2870">
        <f>IF(OR($D2870="51",$D2870="52",$D2870="61"),0,(AE2870/'Totals and Drop Down Lists'!AA$5)*Inputs!I$39)</f>
        <v>0</v>
      </c>
      <c r="BD2870">
        <f>IF(OR($D2870="51",$D2870="52",$D2870="61"),0,(AF2870/'Totals and Drop Down Lists'!AB$5)*Inputs!J$39)</f>
        <v>0</v>
      </c>
      <c r="BE2870">
        <f>IF(OR($D2870="51",$D2870="52",$D2870="61"),0,(AG2870/'Totals and Drop Down Lists'!AC$5)*Inputs!K$39)</f>
        <v>0</v>
      </c>
      <c r="BF2870">
        <f>IF(OR($D2870="51",$D2870="52",$D2870="61"),0,(AH2870/'Totals and Drop Down Lists'!AD$5)*Inputs!L$39)</f>
        <v>0</v>
      </c>
      <c r="BG2870" s="10">
        <f t="shared" si="397"/>
        <v>80300.596047977393</v>
      </c>
    </row>
    <row r="2871" spans="1:59" ht="28.8">
      <c r="A2871" s="1" t="s">
        <v>7636</v>
      </c>
      <c r="B2871" s="1" t="s">
        <v>4697</v>
      </c>
      <c r="C2871" s="1" t="s">
        <v>4704</v>
      </c>
      <c r="D2871" s="1" t="s">
        <v>25</v>
      </c>
      <c r="E2871" s="1" t="s">
        <v>4705</v>
      </c>
      <c r="F2871" s="2">
        <v>37157</v>
      </c>
      <c r="G2871" s="2">
        <v>409</v>
      </c>
      <c r="H2871" s="2">
        <v>60</v>
      </c>
      <c r="I2871" s="2">
        <v>5994</v>
      </c>
      <c r="J2871" s="2">
        <v>15749</v>
      </c>
      <c r="K2871" s="2">
        <v>5879</v>
      </c>
      <c r="L2871" s="2">
        <v>119</v>
      </c>
      <c r="M2871" s="2">
        <v>0</v>
      </c>
      <c r="N2871" s="2">
        <v>0</v>
      </c>
      <c r="O2871" s="2">
        <v>307</v>
      </c>
      <c r="P2871" s="2">
        <v>116</v>
      </c>
      <c r="Q2871" s="2">
        <v>0</v>
      </c>
      <c r="R2871" s="2">
        <v>5012</v>
      </c>
      <c r="S2871" s="2">
        <v>4767700</v>
      </c>
      <c r="T2871" s="2">
        <v>228248600</v>
      </c>
      <c r="U2871" s="2">
        <v>640</v>
      </c>
      <c r="V2871" s="2">
        <v>135</v>
      </c>
      <c r="W2871" s="2">
        <v>30</v>
      </c>
      <c r="X2871" s="2">
        <v>1094</v>
      </c>
      <c r="Y2871" s="2">
        <v>39</v>
      </c>
      <c r="Z2871" s="2">
        <v>883</v>
      </c>
      <c r="AA2871" s="9">
        <f t="shared" si="398"/>
        <v>37157</v>
      </c>
      <c r="AB2871" s="9">
        <f t="shared" si="399"/>
        <v>5525</v>
      </c>
      <c r="AC2871" s="9">
        <f t="shared" si="400"/>
        <v>5554</v>
      </c>
      <c r="AD2871" s="9">
        <f t="shared" si="401"/>
        <v>5012</v>
      </c>
      <c r="AE2871" s="44">
        <f t="shared" si="402"/>
        <v>1.532673764083645E-4</v>
      </c>
      <c r="AF2871" s="9">
        <f t="shared" si="403"/>
        <v>929</v>
      </c>
      <c r="AG2871" s="9">
        <f t="shared" si="396"/>
        <v>922</v>
      </c>
      <c r="AH2871" s="44">
        <f t="shared" si="404"/>
        <v>1.2806559881946143E-4</v>
      </c>
      <c r="AI2871">
        <f>AA2871/'Totals and Drop Down Lists'!W$6*Inputs!E$37</f>
        <v>33706.616108467388</v>
      </c>
      <c r="AJ2871">
        <f>AB2871/'Totals and Drop Down Lists'!X$6*Inputs!F$37</f>
        <v>18179.389184731968</v>
      </c>
      <c r="AK2871">
        <f>AC2871/'Totals and Drop Down Lists'!Y$6*Inputs!G$37</f>
        <v>36613.844065198282</v>
      </c>
      <c r="AL2871">
        <f>AD2871/'Totals and Drop Down Lists'!Z$6*Inputs!H$37</f>
        <v>40183.716365209373</v>
      </c>
      <c r="AM2871">
        <f>AE2871/'Totals and Drop Down Lists'!AA$6*Inputs!I$37</f>
        <v>19080.156120214029</v>
      </c>
      <c r="AN2871">
        <f>AF2871/'Totals and Drop Down Lists'!AB$6*Inputs!J$37</f>
        <v>18539.767927380264</v>
      </c>
      <c r="AO2871">
        <f>AG2871/'Totals and Drop Down Lists'!AC$6*Inputs!K$37</f>
        <v>17170.937237122471</v>
      </c>
      <c r="AP2871">
        <f>AH2871/'Totals and Drop Down Lists'!AD$6*Inputs!L$37</f>
        <v>30137.66572258512</v>
      </c>
      <c r="AQ2871">
        <f>IF(OR($D2871="51",$D2871="52",$D2871="61"),(AA2871/'Totals and Drop Down Lists'!W$4)*Inputs!E$38,0)</f>
        <v>0</v>
      </c>
      <c r="AR2871">
        <f>IF(OR($D2871="51",$D2871="52",$D2871="61"),(AB2871/'Totals and Drop Down Lists'!X$4)*Inputs!F$38,0)</f>
        <v>0</v>
      </c>
      <c r="AS2871">
        <f>IF(OR($D2871="51",$D2871="52",$D2871="61"),(AC2871/'Totals and Drop Down Lists'!Y$4)*Inputs!G$38,0)</f>
        <v>0</v>
      </c>
      <c r="AT2871">
        <f>IF(OR($D2871="51",$D2871="52",$D2871="61"),(AD2871/'Totals and Drop Down Lists'!Z$4)*Inputs!H$38,0)</f>
        <v>0</v>
      </c>
      <c r="AU2871">
        <f>IF(OR($D2871="51",$D2871="52",$D2871="61"),(AE2871/'Totals and Drop Down Lists'!AA$4)*Inputs!I$38,0)</f>
        <v>0</v>
      </c>
      <c r="AV2871">
        <f>IF(OR($D2871="51",$D2871="52",$D2871="61"),(AF2871/'Totals and Drop Down Lists'!AB$4)*Inputs!J$38,0)</f>
        <v>0</v>
      </c>
      <c r="AW2871">
        <f>IF(OR($D2871="51",$D2871="52",$D2871="61"),(AG2871/'Totals and Drop Down Lists'!AC$4)*Inputs!K$38,0)</f>
        <v>0</v>
      </c>
      <c r="AX2871">
        <f>IF(OR($D2871="51",$D2871="52",$D2871="61"),(AH2871/'Totals and Drop Down Lists'!AD$4)*Inputs!L$38,0)</f>
        <v>0</v>
      </c>
      <c r="AY2871">
        <f>IF(OR($D2871="51",$D2871="52",$D2871="61"),0,(AA2871/'Totals and Drop Down Lists'!W$5)*Inputs!E$39)</f>
        <v>0</v>
      </c>
      <c r="AZ2871">
        <f>IF(OR($D2871="51",$D2871="52",$D2871="61"),0,(AB2871/'Totals and Drop Down Lists'!X$5)*Inputs!F$39)</f>
        <v>0</v>
      </c>
      <c r="BA2871">
        <f>IF(OR($D2871="51",$D2871="52",$D2871="61"),0,(AC2871/'Totals and Drop Down Lists'!Y$5)*Inputs!G$39)</f>
        <v>0</v>
      </c>
      <c r="BB2871">
        <f>IF(OR($D2871="51",$D2871="52",$D2871="61"),0,(AD2871/'Totals and Drop Down Lists'!Z$5)*Inputs!H$39)</f>
        <v>0</v>
      </c>
      <c r="BC2871">
        <f>IF(OR($D2871="51",$D2871="52",$D2871="61"),0,(AE2871/'Totals and Drop Down Lists'!AA$5)*Inputs!I$39)</f>
        <v>0</v>
      </c>
      <c r="BD2871">
        <f>IF(OR($D2871="51",$D2871="52",$D2871="61"),0,(AF2871/'Totals and Drop Down Lists'!AB$5)*Inputs!J$39)</f>
        <v>0</v>
      </c>
      <c r="BE2871">
        <f>IF(OR($D2871="51",$D2871="52",$D2871="61"),0,(AG2871/'Totals and Drop Down Lists'!AC$5)*Inputs!K$39)</f>
        <v>0</v>
      </c>
      <c r="BF2871">
        <f>IF(OR($D2871="51",$D2871="52",$D2871="61"),0,(AH2871/'Totals and Drop Down Lists'!AD$5)*Inputs!L$39)</f>
        <v>0</v>
      </c>
      <c r="BG2871" s="10">
        <f t="shared" si="397"/>
        <v>213612.09273090892</v>
      </c>
    </row>
    <row r="2872" spans="1:59" ht="28.8">
      <c r="A2872" s="1" t="s">
        <v>7636</v>
      </c>
      <c r="B2872" s="1" t="s">
        <v>4697</v>
      </c>
      <c r="C2872" s="1" t="s">
        <v>929</v>
      </c>
      <c r="D2872" s="1" t="s">
        <v>25</v>
      </c>
      <c r="E2872" s="1" t="s">
        <v>4706</v>
      </c>
      <c r="F2872" s="2">
        <v>49333</v>
      </c>
      <c r="G2872" s="2">
        <v>390</v>
      </c>
      <c r="H2872" s="2">
        <v>6</v>
      </c>
      <c r="I2872" s="2">
        <v>6659</v>
      </c>
      <c r="J2872" s="2">
        <v>19069</v>
      </c>
      <c r="K2872" s="2">
        <v>4985</v>
      </c>
      <c r="L2872" s="2">
        <v>103</v>
      </c>
      <c r="M2872" s="2">
        <v>19</v>
      </c>
      <c r="N2872" s="2">
        <v>6</v>
      </c>
      <c r="O2872" s="2">
        <v>182</v>
      </c>
      <c r="P2872" s="2">
        <v>89</v>
      </c>
      <c r="Q2872" s="2">
        <v>32</v>
      </c>
      <c r="R2872" s="2">
        <v>3318</v>
      </c>
      <c r="S2872" s="2">
        <v>3888100</v>
      </c>
      <c r="T2872" s="2">
        <v>173028200</v>
      </c>
      <c r="U2872" s="2">
        <v>239</v>
      </c>
      <c r="V2872" s="2">
        <v>526</v>
      </c>
      <c r="W2872" s="2">
        <v>4</v>
      </c>
      <c r="X2872" s="2">
        <v>1658</v>
      </c>
      <c r="Y2872" s="2">
        <v>315</v>
      </c>
      <c r="Z2872" s="2">
        <v>935</v>
      </c>
      <c r="AA2872" s="9">
        <f t="shared" si="398"/>
        <v>49333</v>
      </c>
      <c r="AB2872" s="9">
        <f t="shared" si="399"/>
        <v>6263</v>
      </c>
      <c r="AC2872" s="9">
        <f t="shared" si="400"/>
        <v>3749</v>
      </c>
      <c r="AD2872" s="9">
        <f t="shared" si="401"/>
        <v>3318</v>
      </c>
      <c r="AE2872" s="44">
        <f t="shared" si="402"/>
        <v>9.1011902415736253E-5</v>
      </c>
      <c r="AF2872" s="9">
        <f t="shared" si="403"/>
        <v>1128</v>
      </c>
      <c r="AG2872" s="9">
        <f t="shared" si="396"/>
        <v>1250</v>
      </c>
      <c r="AH2872" s="44">
        <f t="shared" si="404"/>
        <v>1.2159013571678807E-4</v>
      </c>
      <c r="AI2872">
        <f>AA2872/'Totals and Drop Down Lists'!W$6*Inputs!E$37</f>
        <v>44751.957705924098</v>
      </c>
      <c r="AJ2872">
        <f>AB2872/'Totals and Drop Down Lists'!X$6*Inputs!F$37</f>
        <v>20607.694925606575</v>
      </c>
      <c r="AK2872">
        <f>AC2872/'Totals and Drop Down Lists'!Y$6*Inputs!G$37</f>
        <v>24714.674360898156</v>
      </c>
      <c r="AL2872">
        <f>AD2872/'Totals and Drop Down Lists'!Z$6*Inputs!H$37</f>
        <v>26602.069213839724</v>
      </c>
      <c r="AM2872">
        <f>AE2872/'Totals and Drop Down Lists'!AA$6*Inputs!I$37</f>
        <v>11330.012606617322</v>
      </c>
      <c r="AN2872">
        <f>AF2872/'Totals and Drop Down Lists'!AB$6*Inputs!J$37</f>
        <v>22511.149862308866</v>
      </c>
      <c r="AO2872">
        <f>AG2872/'Totals and Drop Down Lists'!AC$6*Inputs!K$37</f>
        <v>23279.470223864522</v>
      </c>
      <c r="AP2872">
        <f>AH2872/'Totals and Drop Down Lists'!AD$6*Inputs!L$37</f>
        <v>28613.795579578011</v>
      </c>
      <c r="AQ2872">
        <f>IF(OR($D2872="51",$D2872="52",$D2872="61"),(AA2872/'Totals and Drop Down Lists'!W$4)*Inputs!E$38,0)</f>
        <v>0</v>
      </c>
      <c r="AR2872">
        <f>IF(OR($D2872="51",$D2872="52",$D2872="61"),(AB2872/'Totals and Drop Down Lists'!X$4)*Inputs!F$38,0)</f>
        <v>0</v>
      </c>
      <c r="AS2872">
        <f>IF(OR($D2872="51",$D2872="52",$D2872="61"),(AC2872/'Totals and Drop Down Lists'!Y$4)*Inputs!G$38,0)</f>
        <v>0</v>
      </c>
      <c r="AT2872">
        <f>IF(OR($D2872="51",$D2872="52",$D2872="61"),(AD2872/'Totals and Drop Down Lists'!Z$4)*Inputs!H$38,0)</f>
        <v>0</v>
      </c>
      <c r="AU2872">
        <f>IF(OR($D2872="51",$D2872="52",$D2872="61"),(AE2872/'Totals and Drop Down Lists'!AA$4)*Inputs!I$38,0)</f>
        <v>0</v>
      </c>
      <c r="AV2872">
        <f>IF(OR($D2872="51",$D2872="52",$D2872="61"),(AF2872/'Totals and Drop Down Lists'!AB$4)*Inputs!J$38,0)</f>
        <v>0</v>
      </c>
      <c r="AW2872">
        <f>IF(OR($D2872="51",$D2872="52",$D2872="61"),(AG2872/'Totals and Drop Down Lists'!AC$4)*Inputs!K$38,0)</f>
        <v>0</v>
      </c>
      <c r="AX2872">
        <f>IF(OR($D2872="51",$D2872="52",$D2872="61"),(AH2872/'Totals and Drop Down Lists'!AD$4)*Inputs!L$38,0)</f>
        <v>0</v>
      </c>
      <c r="AY2872">
        <f>IF(OR($D2872="51",$D2872="52",$D2872="61"),0,(AA2872/'Totals and Drop Down Lists'!W$5)*Inputs!E$39)</f>
        <v>0</v>
      </c>
      <c r="AZ2872">
        <f>IF(OR($D2872="51",$D2872="52",$D2872="61"),0,(AB2872/'Totals and Drop Down Lists'!X$5)*Inputs!F$39)</f>
        <v>0</v>
      </c>
      <c r="BA2872">
        <f>IF(OR($D2872="51",$D2872="52",$D2872="61"),0,(AC2872/'Totals and Drop Down Lists'!Y$5)*Inputs!G$39)</f>
        <v>0</v>
      </c>
      <c r="BB2872">
        <f>IF(OR($D2872="51",$D2872="52",$D2872="61"),0,(AD2872/'Totals and Drop Down Lists'!Z$5)*Inputs!H$39)</f>
        <v>0</v>
      </c>
      <c r="BC2872">
        <f>IF(OR($D2872="51",$D2872="52",$D2872="61"),0,(AE2872/'Totals and Drop Down Lists'!AA$5)*Inputs!I$39)</f>
        <v>0</v>
      </c>
      <c r="BD2872">
        <f>IF(OR($D2872="51",$D2872="52",$D2872="61"),0,(AF2872/'Totals and Drop Down Lists'!AB$5)*Inputs!J$39)</f>
        <v>0</v>
      </c>
      <c r="BE2872">
        <f>IF(OR($D2872="51",$D2872="52",$D2872="61"),0,(AG2872/'Totals and Drop Down Lists'!AC$5)*Inputs!K$39)</f>
        <v>0</v>
      </c>
      <c r="BF2872">
        <f>IF(OR($D2872="51",$D2872="52",$D2872="61"),0,(AH2872/'Totals and Drop Down Lists'!AD$5)*Inputs!L$39)</f>
        <v>0</v>
      </c>
      <c r="BG2872" s="10">
        <f t="shared" si="397"/>
        <v>202410.82447863725</v>
      </c>
    </row>
    <row r="2873" spans="1:59" ht="28.8">
      <c r="A2873" s="1" t="s">
        <v>7636</v>
      </c>
      <c r="B2873" s="1" t="s">
        <v>4697</v>
      </c>
      <c r="C2873" s="1" t="s">
        <v>4017</v>
      </c>
      <c r="D2873" s="1" t="s">
        <v>25</v>
      </c>
      <c r="E2873" s="1" t="s">
        <v>4707</v>
      </c>
      <c r="F2873" s="2">
        <v>62753</v>
      </c>
      <c r="G2873" s="2">
        <v>380</v>
      </c>
      <c r="H2873" s="2">
        <v>21</v>
      </c>
      <c r="I2873" s="2">
        <v>10966</v>
      </c>
      <c r="J2873" s="2">
        <v>26072</v>
      </c>
      <c r="K2873" s="2">
        <v>8834</v>
      </c>
      <c r="L2873" s="2">
        <v>198</v>
      </c>
      <c r="M2873" s="2">
        <v>23</v>
      </c>
      <c r="N2873" s="2">
        <v>3</v>
      </c>
      <c r="O2873" s="2">
        <v>188</v>
      </c>
      <c r="P2873" s="2">
        <v>51</v>
      </c>
      <c r="Q2873" s="2">
        <v>0</v>
      </c>
      <c r="R2873" s="2">
        <v>4317</v>
      </c>
      <c r="S2873" s="2">
        <v>6256000</v>
      </c>
      <c r="T2873" s="2">
        <v>278505100</v>
      </c>
      <c r="U2873" s="2">
        <v>790</v>
      </c>
      <c r="V2873" s="2">
        <v>584</v>
      </c>
      <c r="W2873" s="2">
        <v>84</v>
      </c>
      <c r="X2873" s="2">
        <v>1685</v>
      </c>
      <c r="Y2873" s="2">
        <v>193</v>
      </c>
      <c r="Z2873" s="2">
        <v>975</v>
      </c>
      <c r="AA2873" s="9">
        <f t="shared" si="398"/>
        <v>62753</v>
      </c>
      <c r="AB2873" s="9">
        <f t="shared" si="399"/>
        <v>10565</v>
      </c>
      <c r="AC2873" s="9">
        <f t="shared" si="400"/>
        <v>4780</v>
      </c>
      <c r="AD2873" s="9">
        <f t="shared" si="401"/>
        <v>4317</v>
      </c>
      <c r="AE2873" s="44">
        <f t="shared" si="402"/>
        <v>2.0904328830179911E-4</v>
      </c>
      <c r="AF2873" s="9">
        <f t="shared" si="403"/>
        <v>1017</v>
      </c>
      <c r="AG2873" s="9">
        <f t="shared" si="396"/>
        <v>1168</v>
      </c>
      <c r="AH2873" s="44">
        <f t="shared" si="404"/>
        <v>1.4725734856641372E-4</v>
      </c>
      <c r="AI2873">
        <f>AA2873/'Totals and Drop Down Lists'!W$6*Inputs!E$37</f>
        <v>56925.781969875228</v>
      </c>
      <c r="AJ2873">
        <f>AB2873/'Totals and Drop Down Lists'!X$6*Inputs!F$37</f>
        <v>34762.940585826836</v>
      </c>
      <c r="AK2873">
        <f>AC2873/'Totals and Drop Down Lists'!Y$6*Inputs!G$37</f>
        <v>31511.374618589809</v>
      </c>
      <c r="AL2873">
        <f>AD2873/'Totals and Drop Down Lists'!Z$6*Inputs!H$37</f>
        <v>34611.552982563619</v>
      </c>
      <c r="AM2873">
        <f>AE2873/'Totals and Drop Down Lists'!AA$6*Inputs!I$37</f>
        <v>26023.663157475195</v>
      </c>
      <c r="AN2873">
        <f>AF2873/'Totals and Drop Down Lists'!AB$6*Inputs!J$37</f>
        <v>20295.956923730602</v>
      </c>
      <c r="AO2873">
        <f>AG2873/'Totals and Drop Down Lists'!AC$6*Inputs!K$37</f>
        <v>21752.336977179013</v>
      </c>
      <c r="AP2873">
        <f>AH2873/'Totals and Drop Down Lists'!AD$6*Inputs!L$37</f>
        <v>34654.058445040886</v>
      </c>
      <c r="AQ2873">
        <f>IF(OR($D2873="51",$D2873="52",$D2873="61"),(AA2873/'Totals and Drop Down Lists'!W$4)*Inputs!E$38,0)</f>
        <v>0</v>
      </c>
      <c r="AR2873">
        <f>IF(OR($D2873="51",$D2873="52",$D2873="61"),(AB2873/'Totals and Drop Down Lists'!X$4)*Inputs!F$38,0)</f>
        <v>0</v>
      </c>
      <c r="AS2873">
        <f>IF(OR($D2873="51",$D2873="52",$D2873="61"),(AC2873/'Totals and Drop Down Lists'!Y$4)*Inputs!G$38,0)</f>
        <v>0</v>
      </c>
      <c r="AT2873">
        <f>IF(OR($D2873="51",$D2873="52",$D2873="61"),(AD2873/'Totals and Drop Down Lists'!Z$4)*Inputs!H$38,0)</f>
        <v>0</v>
      </c>
      <c r="AU2873">
        <f>IF(OR($D2873="51",$D2873="52",$D2873="61"),(AE2873/'Totals and Drop Down Lists'!AA$4)*Inputs!I$38,0)</f>
        <v>0</v>
      </c>
      <c r="AV2873">
        <f>IF(OR($D2873="51",$D2873="52",$D2873="61"),(AF2873/'Totals and Drop Down Lists'!AB$4)*Inputs!J$38,0)</f>
        <v>0</v>
      </c>
      <c r="AW2873">
        <f>IF(OR($D2873="51",$D2873="52",$D2873="61"),(AG2873/'Totals and Drop Down Lists'!AC$4)*Inputs!K$38,0)</f>
        <v>0</v>
      </c>
      <c r="AX2873">
        <f>IF(OR($D2873="51",$D2873="52",$D2873="61"),(AH2873/'Totals and Drop Down Lists'!AD$4)*Inputs!L$38,0)</f>
        <v>0</v>
      </c>
      <c r="AY2873">
        <f>IF(OR($D2873="51",$D2873="52",$D2873="61"),0,(AA2873/'Totals and Drop Down Lists'!W$5)*Inputs!E$39)</f>
        <v>0</v>
      </c>
      <c r="AZ2873">
        <f>IF(OR($D2873="51",$D2873="52",$D2873="61"),0,(AB2873/'Totals and Drop Down Lists'!X$5)*Inputs!F$39)</f>
        <v>0</v>
      </c>
      <c r="BA2873">
        <f>IF(OR($D2873="51",$D2873="52",$D2873="61"),0,(AC2873/'Totals and Drop Down Lists'!Y$5)*Inputs!G$39)</f>
        <v>0</v>
      </c>
      <c r="BB2873">
        <f>IF(OR($D2873="51",$D2873="52",$D2873="61"),0,(AD2873/'Totals and Drop Down Lists'!Z$5)*Inputs!H$39)</f>
        <v>0</v>
      </c>
      <c r="BC2873">
        <f>IF(OR($D2873="51",$D2873="52",$D2873="61"),0,(AE2873/'Totals and Drop Down Lists'!AA$5)*Inputs!I$39)</f>
        <v>0</v>
      </c>
      <c r="BD2873">
        <f>IF(OR($D2873="51",$D2873="52",$D2873="61"),0,(AF2873/'Totals and Drop Down Lists'!AB$5)*Inputs!J$39)</f>
        <v>0</v>
      </c>
      <c r="BE2873">
        <f>IF(OR($D2873="51",$D2873="52",$D2873="61"),0,(AG2873/'Totals and Drop Down Lists'!AC$5)*Inputs!K$39)</f>
        <v>0</v>
      </c>
      <c r="BF2873">
        <f>IF(OR($D2873="51",$D2873="52",$D2873="61"),0,(AH2873/'Totals and Drop Down Lists'!AD$5)*Inputs!L$39)</f>
        <v>0</v>
      </c>
      <c r="BG2873" s="10">
        <f t="shared" si="397"/>
        <v>260537.66566028117</v>
      </c>
    </row>
    <row r="2874" spans="1:59" ht="28.8">
      <c r="A2874" s="1" t="s">
        <v>7636</v>
      </c>
      <c r="B2874" s="1" t="s">
        <v>4697</v>
      </c>
      <c r="C2874" s="1" t="s">
        <v>4045</v>
      </c>
      <c r="D2874" s="1" t="s">
        <v>25</v>
      </c>
      <c r="E2874" s="1" t="s">
        <v>4708</v>
      </c>
      <c r="F2874" s="2">
        <v>22361</v>
      </c>
      <c r="G2874" s="2">
        <v>78</v>
      </c>
      <c r="H2874" s="2">
        <v>17</v>
      </c>
      <c r="I2874" s="2">
        <v>3341</v>
      </c>
      <c r="J2874" s="2">
        <v>10355</v>
      </c>
      <c r="K2874" s="2">
        <v>3333</v>
      </c>
      <c r="L2874" s="2">
        <v>66</v>
      </c>
      <c r="M2874" s="2">
        <v>57</v>
      </c>
      <c r="N2874" s="2">
        <v>0</v>
      </c>
      <c r="O2874" s="2">
        <v>124</v>
      </c>
      <c r="P2874" s="2">
        <v>52</v>
      </c>
      <c r="Q2874" s="2">
        <v>0</v>
      </c>
      <c r="R2874" s="2">
        <v>513</v>
      </c>
      <c r="S2874" s="2">
        <v>2501600</v>
      </c>
      <c r="T2874" s="2">
        <v>120904500</v>
      </c>
      <c r="U2874" s="2">
        <v>335</v>
      </c>
      <c r="V2874" s="2">
        <v>94</v>
      </c>
      <c r="W2874" s="2">
        <v>15</v>
      </c>
      <c r="X2874" s="2">
        <v>555</v>
      </c>
      <c r="Y2874" s="2">
        <v>30</v>
      </c>
      <c r="Z2874" s="2">
        <v>295</v>
      </c>
      <c r="AA2874" s="9">
        <f t="shared" si="398"/>
        <v>22361</v>
      </c>
      <c r="AB2874" s="9">
        <f t="shared" si="399"/>
        <v>3246</v>
      </c>
      <c r="AC2874" s="9">
        <f t="shared" si="400"/>
        <v>812</v>
      </c>
      <c r="AD2874" s="9">
        <f t="shared" si="401"/>
        <v>513</v>
      </c>
      <c r="AE2874" s="44">
        <f t="shared" si="402"/>
        <v>7.4923198627374952E-5</v>
      </c>
      <c r="AF2874" s="9">
        <f t="shared" si="403"/>
        <v>446</v>
      </c>
      <c r="AG2874" s="9">
        <f t="shared" si="396"/>
        <v>325</v>
      </c>
      <c r="AH2874" s="44">
        <f t="shared" si="404"/>
        <v>3.892419662437786E-5</v>
      </c>
      <c r="AI2874">
        <f>AA2874/'Totals and Drop Down Lists'!W$6*Inputs!E$37</f>
        <v>20284.566644278046</v>
      </c>
      <c r="AJ2874">
        <f>AB2874/'Totals and Drop Down Lists'!X$6*Inputs!F$37</f>
        <v>10680.596795228956</v>
      </c>
      <c r="AK2874">
        <f>AC2874/'Totals and Drop Down Lists'!Y$6*Inputs!G$37</f>
        <v>5352.9782824884778</v>
      </c>
      <c r="AL2874">
        <f>AD2874/'Totals and Drop Down Lists'!Z$6*Inputs!H$37</f>
        <v>4112.9781515068653</v>
      </c>
      <c r="AM2874">
        <f>AE2874/'Totals and Drop Down Lists'!AA$6*Inputs!I$37</f>
        <v>9327.1403238954554</v>
      </c>
      <c r="AN2874">
        <f>AF2874/'Totals and Drop Down Lists'!AB$6*Inputs!J$37</f>
        <v>8900.6851405937559</v>
      </c>
      <c r="AO2874">
        <f>AG2874/'Totals and Drop Down Lists'!AC$6*Inputs!K$37</f>
        <v>6052.6622582047758</v>
      </c>
      <c r="AP2874">
        <f>AH2874/'Totals and Drop Down Lists'!AD$6*Inputs!L$37</f>
        <v>9160.0276514492725</v>
      </c>
      <c r="AQ2874">
        <f>IF(OR($D2874="51",$D2874="52",$D2874="61"),(AA2874/'Totals and Drop Down Lists'!W$4)*Inputs!E$38,0)</f>
        <v>0</v>
      </c>
      <c r="AR2874">
        <f>IF(OR($D2874="51",$D2874="52",$D2874="61"),(AB2874/'Totals and Drop Down Lists'!X$4)*Inputs!F$38,0)</f>
        <v>0</v>
      </c>
      <c r="AS2874">
        <f>IF(OR($D2874="51",$D2874="52",$D2874="61"),(AC2874/'Totals and Drop Down Lists'!Y$4)*Inputs!G$38,0)</f>
        <v>0</v>
      </c>
      <c r="AT2874">
        <f>IF(OR($D2874="51",$D2874="52",$D2874="61"),(AD2874/'Totals and Drop Down Lists'!Z$4)*Inputs!H$38,0)</f>
        <v>0</v>
      </c>
      <c r="AU2874">
        <f>IF(OR($D2874="51",$D2874="52",$D2874="61"),(AE2874/'Totals and Drop Down Lists'!AA$4)*Inputs!I$38,0)</f>
        <v>0</v>
      </c>
      <c r="AV2874">
        <f>IF(OR($D2874="51",$D2874="52",$D2874="61"),(AF2874/'Totals and Drop Down Lists'!AB$4)*Inputs!J$38,0)</f>
        <v>0</v>
      </c>
      <c r="AW2874">
        <f>IF(OR($D2874="51",$D2874="52",$D2874="61"),(AG2874/'Totals and Drop Down Lists'!AC$4)*Inputs!K$38,0)</f>
        <v>0</v>
      </c>
      <c r="AX2874">
        <f>IF(OR($D2874="51",$D2874="52",$D2874="61"),(AH2874/'Totals and Drop Down Lists'!AD$4)*Inputs!L$38,0)</f>
        <v>0</v>
      </c>
      <c r="AY2874">
        <f>IF(OR($D2874="51",$D2874="52",$D2874="61"),0,(AA2874/'Totals and Drop Down Lists'!W$5)*Inputs!E$39)</f>
        <v>0</v>
      </c>
      <c r="AZ2874">
        <f>IF(OR($D2874="51",$D2874="52",$D2874="61"),0,(AB2874/'Totals and Drop Down Lists'!X$5)*Inputs!F$39)</f>
        <v>0</v>
      </c>
      <c r="BA2874">
        <f>IF(OR($D2874="51",$D2874="52",$D2874="61"),0,(AC2874/'Totals and Drop Down Lists'!Y$5)*Inputs!G$39)</f>
        <v>0</v>
      </c>
      <c r="BB2874">
        <f>IF(OR($D2874="51",$D2874="52",$D2874="61"),0,(AD2874/'Totals and Drop Down Lists'!Z$5)*Inputs!H$39)</f>
        <v>0</v>
      </c>
      <c r="BC2874">
        <f>IF(OR($D2874="51",$D2874="52",$D2874="61"),0,(AE2874/'Totals and Drop Down Lists'!AA$5)*Inputs!I$39)</f>
        <v>0</v>
      </c>
      <c r="BD2874">
        <f>IF(OR($D2874="51",$D2874="52",$D2874="61"),0,(AF2874/'Totals and Drop Down Lists'!AB$5)*Inputs!J$39)</f>
        <v>0</v>
      </c>
      <c r="BE2874">
        <f>IF(OR($D2874="51",$D2874="52",$D2874="61"),0,(AG2874/'Totals and Drop Down Lists'!AC$5)*Inputs!K$39)</f>
        <v>0</v>
      </c>
      <c r="BF2874">
        <f>IF(OR($D2874="51",$D2874="52",$D2874="61"),0,(AH2874/'Totals and Drop Down Lists'!AD$5)*Inputs!L$39)</f>
        <v>0</v>
      </c>
      <c r="BG2874" s="10">
        <f t="shared" si="397"/>
        <v>73871.635247645609</v>
      </c>
    </row>
    <row r="2875" spans="1:59" ht="28.8">
      <c r="A2875" s="1" t="s">
        <v>7636</v>
      </c>
      <c r="B2875" s="1" t="s">
        <v>4697</v>
      </c>
      <c r="C2875" s="1" t="s">
        <v>1586</v>
      </c>
      <c r="D2875" s="1" t="s">
        <v>25</v>
      </c>
      <c r="E2875" s="1" t="s">
        <v>4709</v>
      </c>
      <c r="F2875" s="2">
        <v>107286</v>
      </c>
      <c r="G2875" s="2">
        <v>1425</v>
      </c>
      <c r="H2875" s="2">
        <v>95</v>
      </c>
      <c r="I2875" s="2">
        <v>19887</v>
      </c>
      <c r="J2875" s="2">
        <v>43846</v>
      </c>
      <c r="K2875" s="2">
        <v>13683</v>
      </c>
      <c r="L2875" s="2">
        <v>290</v>
      </c>
      <c r="M2875" s="2">
        <v>76</v>
      </c>
      <c r="N2875" s="2">
        <v>16</v>
      </c>
      <c r="O2875" s="2">
        <v>524</v>
      </c>
      <c r="P2875" s="2">
        <v>135</v>
      </c>
      <c r="Q2875" s="2">
        <v>20</v>
      </c>
      <c r="R2875" s="2">
        <v>3647</v>
      </c>
      <c r="S2875" s="2">
        <v>10274100</v>
      </c>
      <c r="T2875" s="2">
        <v>477113500</v>
      </c>
      <c r="U2875" s="2">
        <v>975</v>
      </c>
      <c r="V2875" s="2">
        <v>672</v>
      </c>
      <c r="W2875" s="2">
        <v>34</v>
      </c>
      <c r="X2875" s="2">
        <v>2214</v>
      </c>
      <c r="Y2875" s="2">
        <v>167</v>
      </c>
      <c r="Z2875" s="2">
        <v>1422</v>
      </c>
      <c r="AA2875" s="9">
        <f t="shared" si="398"/>
        <v>107286</v>
      </c>
      <c r="AB2875" s="9">
        <f t="shared" si="399"/>
        <v>18367</v>
      </c>
      <c r="AC2875" s="9">
        <f t="shared" si="400"/>
        <v>4708</v>
      </c>
      <c r="AD2875" s="9">
        <f t="shared" si="401"/>
        <v>3647</v>
      </c>
      <c r="AE2875" s="44">
        <f t="shared" si="402"/>
        <v>2.9821429683848737E-4</v>
      </c>
      <c r="AF2875" s="9">
        <f t="shared" si="403"/>
        <v>1508</v>
      </c>
      <c r="AG2875" s="9">
        <f t="shared" si="396"/>
        <v>1589</v>
      </c>
      <c r="AH2875" s="44">
        <f t="shared" si="404"/>
        <v>1.845127284480465E-4</v>
      </c>
      <c r="AI2875">
        <f>AA2875/'Totals and Drop Down Lists'!W$6*Inputs!E$37</f>
        <v>97323.465721479995</v>
      </c>
      <c r="AJ2875">
        <f>AB2875/'Totals and Drop Down Lists'!X$6*Inputs!F$37</f>
        <v>60434.541385696306</v>
      </c>
      <c r="AK2875">
        <f>AC2875/'Totals and Drop Down Lists'!Y$6*Inputs!G$37</f>
        <v>31036.726297975063</v>
      </c>
      <c r="AL2875">
        <f>AD2875/'Totals and Drop Down Lists'!Z$6*Inputs!H$37</f>
        <v>29239.827131667713</v>
      </c>
      <c r="AM2875">
        <f>AE2875/'Totals and Drop Down Lists'!AA$6*Inputs!I$37</f>
        <v>37124.504081011073</v>
      </c>
      <c r="AN2875">
        <f>AF2875/'Totals and Drop Down Lists'!AB$6*Inputs!J$37</f>
        <v>30094.693255639868</v>
      </c>
      <c r="AO2875">
        <f>AG2875/'Totals and Drop Down Lists'!AC$6*Inputs!K$37</f>
        <v>29592.862548576584</v>
      </c>
      <c r="AP2875">
        <f>AH2875/'Totals and Drop Down Lists'!AD$6*Inputs!L$37</f>
        <v>43421.363604199265</v>
      </c>
      <c r="AQ2875">
        <f>IF(OR($D2875="51",$D2875="52",$D2875="61"),(AA2875/'Totals and Drop Down Lists'!W$4)*Inputs!E$38,0)</f>
        <v>0</v>
      </c>
      <c r="AR2875">
        <f>IF(OR($D2875="51",$D2875="52",$D2875="61"),(AB2875/'Totals and Drop Down Lists'!X$4)*Inputs!F$38,0)</f>
        <v>0</v>
      </c>
      <c r="AS2875">
        <f>IF(OR($D2875="51",$D2875="52",$D2875="61"),(AC2875/'Totals and Drop Down Lists'!Y$4)*Inputs!G$38,0)</f>
        <v>0</v>
      </c>
      <c r="AT2875">
        <f>IF(OR($D2875="51",$D2875="52",$D2875="61"),(AD2875/'Totals and Drop Down Lists'!Z$4)*Inputs!H$38,0)</f>
        <v>0</v>
      </c>
      <c r="AU2875">
        <f>IF(OR($D2875="51",$D2875="52",$D2875="61"),(AE2875/'Totals and Drop Down Lists'!AA$4)*Inputs!I$38,0)</f>
        <v>0</v>
      </c>
      <c r="AV2875">
        <f>IF(OR($D2875="51",$D2875="52",$D2875="61"),(AF2875/'Totals and Drop Down Lists'!AB$4)*Inputs!J$38,0)</f>
        <v>0</v>
      </c>
      <c r="AW2875">
        <f>IF(OR($D2875="51",$D2875="52",$D2875="61"),(AG2875/'Totals and Drop Down Lists'!AC$4)*Inputs!K$38,0)</f>
        <v>0</v>
      </c>
      <c r="AX2875">
        <f>IF(OR($D2875="51",$D2875="52",$D2875="61"),(AH2875/'Totals and Drop Down Lists'!AD$4)*Inputs!L$38,0)</f>
        <v>0</v>
      </c>
      <c r="AY2875">
        <f>IF(OR($D2875="51",$D2875="52",$D2875="61"),0,(AA2875/'Totals and Drop Down Lists'!W$5)*Inputs!E$39)</f>
        <v>0</v>
      </c>
      <c r="AZ2875">
        <f>IF(OR($D2875="51",$D2875="52",$D2875="61"),0,(AB2875/'Totals and Drop Down Lists'!X$5)*Inputs!F$39)</f>
        <v>0</v>
      </c>
      <c r="BA2875">
        <f>IF(OR($D2875="51",$D2875="52",$D2875="61"),0,(AC2875/'Totals and Drop Down Lists'!Y$5)*Inputs!G$39)</f>
        <v>0</v>
      </c>
      <c r="BB2875">
        <f>IF(OR($D2875="51",$D2875="52",$D2875="61"),0,(AD2875/'Totals and Drop Down Lists'!Z$5)*Inputs!H$39)</f>
        <v>0</v>
      </c>
      <c r="BC2875">
        <f>IF(OR($D2875="51",$D2875="52",$D2875="61"),0,(AE2875/'Totals and Drop Down Lists'!AA$5)*Inputs!I$39)</f>
        <v>0</v>
      </c>
      <c r="BD2875">
        <f>IF(OR($D2875="51",$D2875="52",$D2875="61"),0,(AF2875/'Totals and Drop Down Lists'!AB$5)*Inputs!J$39)</f>
        <v>0</v>
      </c>
      <c r="BE2875">
        <f>IF(OR($D2875="51",$D2875="52",$D2875="61"),0,(AG2875/'Totals and Drop Down Lists'!AC$5)*Inputs!K$39)</f>
        <v>0</v>
      </c>
      <c r="BF2875">
        <f>IF(OR($D2875="51",$D2875="52",$D2875="61"),0,(AH2875/'Totals and Drop Down Lists'!AD$5)*Inputs!L$39)</f>
        <v>0</v>
      </c>
      <c r="BG2875" s="10">
        <f t="shared" si="397"/>
        <v>358267.98402624583</v>
      </c>
    </row>
    <row r="2876" spans="1:59" ht="28.8">
      <c r="A2876" s="1" t="s">
        <v>7636</v>
      </c>
      <c r="B2876" s="1" t="s">
        <v>4697</v>
      </c>
      <c r="C2876" s="1" t="s">
        <v>4710</v>
      </c>
      <c r="D2876" s="1" t="s">
        <v>25</v>
      </c>
      <c r="E2876" s="1" t="s">
        <v>4711</v>
      </c>
      <c r="F2876" s="2">
        <v>1915</v>
      </c>
      <c r="G2876" s="2">
        <v>9</v>
      </c>
      <c r="H2876" s="2">
        <v>0</v>
      </c>
      <c r="I2876" s="2">
        <v>224</v>
      </c>
      <c r="J2876" s="2">
        <v>883</v>
      </c>
      <c r="K2876" s="2">
        <v>324</v>
      </c>
      <c r="L2876" s="2">
        <v>4</v>
      </c>
      <c r="M2876" s="2">
        <v>0</v>
      </c>
      <c r="N2876" s="2">
        <v>0</v>
      </c>
      <c r="O2876" s="2">
        <v>0</v>
      </c>
      <c r="P2876" s="2">
        <v>4</v>
      </c>
      <c r="Q2876" s="2">
        <v>0</v>
      </c>
      <c r="R2876" s="2">
        <v>303</v>
      </c>
      <c r="S2876" s="2">
        <v>203200</v>
      </c>
      <c r="T2876" s="2">
        <v>13957500</v>
      </c>
      <c r="U2876" s="2">
        <v>31</v>
      </c>
      <c r="V2876" s="2">
        <v>4</v>
      </c>
      <c r="W2876" s="2">
        <v>4</v>
      </c>
      <c r="X2876" s="2">
        <v>44</v>
      </c>
      <c r="Y2876" s="2">
        <v>0</v>
      </c>
      <c r="Z2876" s="2">
        <v>38</v>
      </c>
      <c r="AA2876" s="9">
        <f t="shared" si="398"/>
        <v>1915</v>
      </c>
      <c r="AB2876" s="9">
        <f t="shared" si="399"/>
        <v>215</v>
      </c>
      <c r="AC2876" s="9">
        <f t="shared" si="400"/>
        <v>311</v>
      </c>
      <c r="AD2876" s="9">
        <f t="shared" si="401"/>
        <v>303</v>
      </c>
      <c r="AE2876" s="44">
        <f t="shared" si="402"/>
        <v>8.3028100584661072E-6</v>
      </c>
      <c r="AF2876" s="9">
        <f t="shared" si="403"/>
        <v>36</v>
      </c>
      <c r="AG2876" s="9">
        <f t="shared" si="396"/>
        <v>38</v>
      </c>
      <c r="AH2876" s="44">
        <f t="shared" si="404"/>
        <v>5.1882272398662826E-6</v>
      </c>
      <c r="AI2876">
        <f>AA2876/'Totals and Drop Down Lists'!W$6*Inputs!E$37</f>
        <v>1737.1738796919838</v>
      </c>
      <c r="AJ2876">
        <f>AB2876/'Totals and Drop Down Lists'!X$6*Inputs!F$37</f>
        <v>707.4332442927373</v>
      </c>
      <c r="AK2876">
        <f>AC2876/'Totals and Drop Down Lists'!Y$6*Inputs!G$37</f>
        <v>2050.2170515442322</v>
      </c>
      <c r="AL2876">
        <f>AD2876/'Totals and Drop Down Lists'!Z$6*Inputs!H$37</f>
        <v>2429.3028848081481</v>
      </c>
      <c r="AM2876">
        <f>AE2876/'Totals and Drop Down Lists'!AA$6*Inputs!I$37</f>
        <v>1033.6114303276549</v>
      </c>
      <c r="AN2876">
        <f>AF2876/'Totals and Drop Down Lists'!AB$6*Inputs!J$37</f>
        <v>718.44095305241069</v>
      </c>
      <c r="AO2876">
        <f>AG2876/'Totals and Drop Down Lists'!AC$6*Inputs!K$37</f>
        <v>707.69589480548154</v>
      </c>
      <c r="AP2876">
        <f>AH2876/'Totals and Drop Down Lists'!AD$6*Inputs!L$37</f>
        <v>1220.9450444871472</v>
      </c>
      <c r="AQ2876">
        <f>IF(OR($D2876="51",$D2876="52",$D2876="61"),(AA2876/'Totals and Drop Down Lists'!W$4)*Inputs!E$38,0)</f>
        <v>0</v>
      </c>
      <c r="AR2876">
        <f>IF(OR($D2876="51",$D2876="52",$D2876="61"),(AB2876/'Totals and Drop Down Lists'!X$4)*Inputs!F$38,0)</f>
        <v>0</v>
      </c>
      <c r="AS2876">
        <f>IF(OR($D2876="51",$D2876="52",$D2876="61"),(AC2876/'Totals and Drop Down Lists'!Y$4)*Inputs!G$38,0)</f>
        <v>0</v>
      </c>
      <c r="AT2876">
        <f>IF(OR($D2876="51",$D2876="52",$D2876="61"),(AD2876/'Totals and Drop Down Lists'!Z$4)*Inputs!H$38,0)</f>
        <v>0</v>
      </c>
      <c r="AU2876">
        <f>IF(OR($D2876="51",$D2876="52",$D2876="61"),(AE2876/'Totals and Drop Down Lists'!AA$4)*Inputs!I$38,0)</f>
        <v>0</v>
      </c>
      <c r="AV2876">
        <f>IF(OR($D2876="51",$D2876="52",$D2876="61"),(AF2876/'Totals and Drop Down Lists'!AB$4)*Inputs!J$38,0)</f>
        <v>0</v>
      </c>
      <c r="AW2876">
        <f>IF(OR($D2876="51",$D2876="52",$D2876="61"),(AG2876/'Totals and Drop Down Lists'!AC$4)*Inputs!K$38,0)</f>
        <v>0</v>
      </c>
      <c r="AX2876">
        <f>IF(OR($D2876="51",$D2876="52",$D2876="61"),(AH2876/'Totals and Drop Down Lists'!AD$4)*Inputs!L$38,0)</f>
        <v>0</v>
      </c>
      <c r="AY2876">
        <f>IF(OR($D2876="51",$D2876="52",$D2876="61"),0,(AA2876/'Totals and Drop Down Lists'!W$5)*Inputs!E$39)</f>
        <v>0</v>
      </c>
      <c r="AZ2876">
        <f>IF(OR($D2876="51",$D2876="52",$D2876="61"),0,(AB2876/'Totals and Drop Down Lists'!X$5)*Inputs!F$39)</f>
        <v>0</v>
      </c>
      <c r="BA2876">
        <f>IF(OR($D2876="51",$D2876="52",$D2876="61"),0,(AC2876/'Totals and Drop Down Lists'!Y$5)*Inputs!G$39)</f>
        <v>0</v>
      </c>
      <c r="BB2876">
        <f>IF(OR($D2876="51",$D2876="52",$D2876="61"),0,(AD2876/'Totals and Drop Down Lists'!Z$5)*Inputs!H$39)</f>
        <v>0</v>
      </c>
      <c r="BC2876">
        <f>IF(OR($D2876="51",$D2876="52",$D2876="61"),0,(AE2876/'Totals and Drop Down Lists'!AA$5)*Inputs!I$39)</f>
        <v>0</v>
      </c>
      <c r="BD2876">
        <f>IF(OR($D2876="51",$D2876="52",$D2876="61"),0,(AF2876/'Totals and Drop Down Lists'!AB$5)*Inputs!J$39)</f>
        <v>0</v>
      </c>
      <c r="BE2876">
        <f>IF(OR($D2876="51",$D2876="52",$D2876="61"),0,(AG2876/'Totals and Drop Down Lists'!AC$5)*Inputs!K$39)</f>
        <v>0</v>
      </c>
      <c r="BF2876">
        <f>IF(OR($D2876="51",$D2876="52",$D2876="61"),0,(AH2876/'Totals and Drop Down Lists'!AD$5)*Inputs!L$39)</f>
        <v>0</v>
      </c>
      <c r="BG2876" s="10">
        <f t="shared" si="397"/>
        <v>10604.820383009795</v>
      </c>
    </row>
    <row r="2877" spans="1:59" ht="28.8">
      <c r="A2877" s="1" t="s">
        <v>7636</v>
      </c>
      <c r="B2877" s="1" t="s">
        <v>4697</v>
      </c>
      <c r="C2877" s="1" t="s">
        <v>2137</v>
      </c>
      <c r="D2877" s="1" t="s">
        <v>25</v>
      </c>
      <c r="E2877" s="1" t="s">
        <v>4712</v>
      </c>
      <c r="F2877" s="2">
        <v>7359</v>
      </c>
      <c r="G2877" s="2">
        <v>82</v>
      </c>
      <c r="H2877" s="2">
        <v>0</v>
      </c>
      <c r="I2877" s="2">
        <v>1255</v>
      </c>
      <c r="J2877" s="2">
        <v>3319</v>
      </c>
      <c r="K2877" s="2">
        <v>984</v>
      </c>
      <c r="L2877" s="2">
        <v>1</v>
      </c>
      <c r="M2877" s="2">
        <v>0</v>
      </c>
      <c r="N2877" s="2">
        <v>0</v>
      </c>
      <c r="O2877" s="2">
        <v>3</v>
      </c>
      <c r="P2877" s="2">
        <v>0</v>
      </c>
      <c r="Q2877" s="2">
        <v>0</v>
      </c>
      <c r="R2877" s="2">
        <v>944</v>
      </c>
      <c r="S2877" s="2">
        <v>518200</v>
      </c>
      <c r="T2877" s="2">
        <v>30197100</v>
      </c>
      <c r="U2877" s="2">
        <v>64</v>
      </c>
      <c r="V2877" s="2">
        <v>53</v>
      </c>
      <c r="W2877" s="2">
        <v>10</v>
      </c>
      <c r="X2877" s="2">
        <v>184</v>
      </c>
      <c r="Y2877" s="2">
        <v>42</v>
      </c>
      <c r="Z2877" s="2">
        <v>74</v>
      </c>
      <c r="AA2877" s="9">
        <f t="shared" si="398"/>
        <v>7359</v>
      </c>
      <c r="AB2877" s="9">
        <f t="shared" si="399"/>
        <v>1173</v>
      </c>
      <c r="AC2877" s="9">
        <f t="shared" si="400"/>
        <v>948</v>
      </c>
      <c r="AD2877" s="9">
        <f t="shared" si="401"/>
        <v>944</v>
      </c>
      <c r="AE2877" s="44">
        <f t="shared" si="402"/>
        <v>2.0374113931737893E-5</v>
      </c>
      <c r="AF2877" s="9">
        <f t="shared" si="403"/>
        <v>121</v>
      </c>
      <c r="AG2877" s="9">
        <f t="shared" si="396"/>
        <v>116</v>
      </c>
      <c r="AH2877" s="44">
        <f t="shared" si="404"/>
        <v>1.279666855709138E-5</v>
      </c>
      <c r="AI2877">
        <f>AA2877/'Totals and Drop Down Lists'!W$6*Inputs!E$37</f>
        <v>6675.6462562158276</v>
      </c>
      <c r="AJ2877">
        <f>AB2877/'Totals and Drop Down Lists'!X$6*Inputs!F$37</f>
        <v>3859.6241653738643</v>
      </c>
      <c r="AK2877">
        <f>AC2877/'Totals and Drop Down Lists'!Y$6*Inputs!G$37</f>
        <v>6249.5362214274346</v>
      </c>
      <c r="AL2877">
        <f>AD2877/'Totals and Drop Down Lists'!Z$6*Inputs!H$37</f>
        <v>7568.5211988742303</v>
      </c>
      <c r="AM2877">
        <f>AE2877/'Totals and Drop Down Lists'!AA$6*Inputs!I$37</f>
        <v>2536.360207490126</v>
      </c>
      <c r="AN2877">
        <f>AF2877/'Totals and Drop Down Lists'!AB$6*Inputs!J$37</f>
        <v>2414.759869981714</v>
      </c>
      <c r="AO2877">
        <f>AG2877/'Totals and Drop Down Lists'!AC$6*Inputs!K$37</f>
        <v>2160.3348367746275</v>
      </c>
      <c r="AP2877">
        <f>AH2877/'Totals and Drop Down Lists'!AD$6*Inputs!L$37</f>
        <v>3011.4388476800591</v>
      </c>
      <c r="AQ2877">
        <f>IF(OR($D2877="51",$D2877="52",$D2877="61"),(AA2877/'Totals and Drop Down Lists'!W$4)*Inputs!E$38,0)</f>
        <v>0</v>
      </c>
      <c r="AR2877">
        <f>IF(OR($D2877="51",$D2877="52",$D2877="61"),(AB2877/'Totals and Drop Down Lists'!X$4)*Inputs!F$38,0)</f>
        <v>0</v>
      </c>
      <c r="AS2877">
        <f>IF(OR($D2877="51",$D2877="52",$D2877="61"),(AC2877/'Totals and Drop Down Lists'!Y$4)*Inputs!G$38,0)</f>
        <v>0</v>
      </c>
      <c r="AT2877">
        <f>IF(OR($D2877="51",$D2877="52",$D2877="61"),(AD2877/'Totals and Drop Down Lists'!Z$4)*Inputs!H$38,0)</f>
        <v>0</v>
      </c>
      <c r="AU2877">
        <f>IF(OR($D2877="51",$D2877="52",$D2877="61"),(AE2877/'Totals and Drop Down Lists'!AA$4)*Inputs!I$38,0)</f>
        <v>0</v>
      </c>
      <c r="AV2877">
        <f>IF(OR($D2877="51",$D2877="52",$D2877="61"),(AF2877/'Totals and Drop Down Lists'!AB$4)*Inputs!J$38,0)</f>
        <v>0</v>
      </c>
      <c r="AW2877">
        <f>IF(OR($D2877="51",$D2877="52",$D2877="61"),(AG2877/'Totals and Drop Down Lists'!AC$4)*Inputs!K$38,0)</f>
        <v>0</v>
      </c>
      <c r="AX2877">
        <f>IF(OR($D2877="51",$D2877="52",$D2877="61"),(AH2877/'Totals and Drop Down Lists'!AD$4)*Inputs!L$38,0)</f>
        <v>0</v>
      </c>
      <c r="AY2877">
        <f>IF(OR($D2877="51",$D2877="52",$D2877="61"),0,(AA2877/'Totals and Drop Down Lists'!W$5)*Inputs!E$39)</f>
        <v>0</v>
      </c>
      <c r="AZ2877">
        <f>IF(OR($D2877="51",$D2877="52",$D2877="61"),0,(AB2877/'Totals and Drop Down Lists'!X$5)*Inputs!F$39)</f>
        <v>0</v>
      </c>
      <c r="BA2877">
        <f>IF(OR($D2877="51",$D2877="52",$D2877="61"),0,(AC2877/'Totals and Drop Down Lists'!Y$5)*Inputs!G$39)</f>
        <v>0</v>
      </c>
      <c r="BB2877">
        <f>IF(OR($D2877="51",$D2877="52",$D2877="61"),0,(AD2877/'Totals and Drop Down Lists'!Z$5)*Inputs!H$39)</f>
        <v>0</v>
      </c>
      <c r="BC2877">
        <f>IF(OR($D2877="51",$D2877="52",$D2877="61"),0,(AE2877/'Totals and Drop Down Lists'!AA$5)*Inputs!I$39)</f>
        <v>0</v>
      </c>
      <c r="BD2877">
        <f>IF(OR($D2877="51",$D2877="52",$D2877="61"),0,(AF2877/'Totals and Drop Down Lists'!AB$5)*Inputs!J$39)</f>
        <v>0</v>
      </c>
      <c r="BE2877">
        <f>IF(OR($D2877="51",$D2877="52",$D2877="61"),0,(AG2877/'Totals and Drop Down Lists'!AC$5)*Inputs!K$39)</f>
        <v>0</v>
      </c>
      <c r="BF2877">
        <f>IF(OR($D2877="51",$D2877="52",$D2877="61"),0,(AH2877/'Totals and Drop Down Lists'!AD$5)*Inputs!L$39)</f>
        <v>0</v>
      </c>
      <c r="BG2877" s="10">
        <f t="shared" si="397"/>
        <v>34476.221603817881</v>
      </c>
    </row>
    <row r="2878" spans="1:59" ht="28.8">
      <c r="A2878" s="1" t="s">
        <v>7636</v>
      </c>
      <c r="B2878" s="1" t="s">
        <v>4697</v>
      </c>
      <c r="C2878" s="1" t="s">
        <v>4713</v>
      </c>
      <c r="D2878" s="1" t="s">
        <v>25</v>
      </c>
      <c r="E2878" s="1" t="s">
        <v>4714</v>
      </c>
      <c r="F2878" s="2">
        <v>7314</v>
      </c>
      <c r="G2878" s="2">
        <v>9</v>
      </c>
      <c r="H2878" s="2">
        <v>15</v>
      </c>
      <c r="I2878" s="2">
        <v>1334</v>
      </c>
      <c r="J2878" s="2">
        <v>3113</v>
      </c>
      <c r="K2878" s="2">
        <v>1093</v>
      </c>
      <c r="L2878" s="2">
        <v>33</v>
      </c>
      <c r="M2878" s="2">
        <v>12</v>
      </c>
      <c r="N2878" s="2">
        <v>0</v>
      </c>
      <c r="O2878" s="2">
        <v>68</v>
      </c>
      <c r="P2878" s="2">
        <v>0</v>
      </c>
      <c r="Q2878" s="2">
        <v>0</v>
      </c>
      <c r="R2878" s="2">
        <v>713</v>
      </c>
      <c r="S2878" s="2">
        <v>486000</v>
      </c>
      <c r="T2878" s="2">
        <v>36331600</v>
      </c>
      <c r="U2878" s="2">
        <v>104</v>
      </c>
      <c r="V2878" s="2">
        <v>99</v>
      </c>
      <c r="W2878" s="2">
        <v>34</v>
      </c>
      <c r="X2878" s="2">
        <v>160</v>
      </c>
      <c r="Y2878" s="2">
        <v>25</v>
      </c>
      <c r="Z2878" s="2">
        <v>45</v>
      </c>
      <c r="AA2878" s="9">
        <f t="shared" si="398"/>
        <v>7314</v>
      </c>
      <c r="AB2878" s="9">
        <f t="shared" si="399"/>
        <v>1310</v>
      </c>
      <c r="AC2878" s="9">
        <f t="shared" si="400"/>
        <v>826</v>
      </c>
      <c r="AD2878" s="9">
        <f t="shared" si="401"/>
        <v>713</v>
      </c>
      <c r="AE2878" s="44">
        <f t="shared" si="402"/>
        <v>2.6801369680584599E-5</v>
      </c>
      <c r="AF2878" s="9">
        <f t="shared" si="403"/>
        <v>27</v>
      </c>
      <c r="AG2878" s="9">
        <f t="shared" si="396"/>
        <v>70</v>
      </c>
      <c r="AH2878" s="44">
        <f t="shared" si="404"/>
        <v>9.1451359832771624E-6</v>
      </c>
      <c r="AI2878">
        <f>AA2878/'Totals and Drop Down Lists'!W$6*Inputs!E$37</f>
        <v>6634.8249378940836</v>
      </c>
      <c r="AJ2878">
        <f>AB2878/'Totals and Drop Down Lists'!X$6*Inputs!F$37</f>
        <v>4310.4072094115618</v>
      </c>
      <c r="AK2878">
        <f>AC2878/'Totals and Drop Down Lists'!Y$6*Inputs!G$37</f>
        <v>5445.2710114968995</v>
      </c>
      <c r="AL2878">
        <f>AD2878/'Totals and Drop Down Lists'!Z$6*Inputs!H$37</f>
        <v>5716.4784055056425</v>
      </c>
      <c r="AM2878">
        <f>AE2878/'Totals and Drop Down Lists'!AA$6*Inputs!I$37</f>
        <v>3336.4851002513601</v>
      </c>
      <c r="AN2878">
        <f>AF2878/'Totals and Drop Down Lists'!AB$6*Inputs!J$37</f>
        <v>538.83071478930799</v>
      </c>
      <c r="AO2878">
        <f>AG2878/'Totals and Drop Down Lists'!AC$6*Inputs!K$37</f>
        <v>1303.6503325364133</v>
      </c>
      <c r="AP2878">
        <f>AH2878/'Totals and Drop Down Lists'!AD$6*Inputs!L$37</f>
        <v>2152.1240191921743</v>
      </c>
      <c r="AQ2878">
        <f>IF(OR($D2878="51",$D2878="52",$D2878="61"),(AA2878/'Totals and Drop Down Lists'!W$4)*Inputs!E$38,0)</f>
        <v>0</v>
      </c>
      <c r="AR2878">
        <f>IF(OR($D2878="51",$D2878="52",$D2878="61"),(AB2878/'Totals and Drop Down Lists'!X$4)*Inputs!F$38,0)</f>
        <v>0</v>
      </c>
      <c r="AS2878">
        <f>IF(OR($D2878="51",$D2878="52",$D2878="61"),(AC2878/'Totals and Drop Down Lists'!Y$4)*Inputs!G$38,0)</f>
        <v>0</v>
      </c>
      <c r="AT2878">
        <f>IF(OR($D2878="51",$D2878="52",$D2878="61"),(AD2878/'Totals and Drop Down Lists'!Z$4)*Inputs!H$38,0)</f>
        <v>0</v>
      </c>
      <c r="AU2878">
        <f>IF(OR($D2878="51",$D2878="52",$D2878="61"),(AE2878/'Totals and Drop Down Lists'!AA$4)*Inputs!I$38,0)</f>
        <v>0</v>
      </c>
      <c r="AV2878">
        <f>IF(OR($D2878="51",$D2878="52",$D2878="61"),(AF2878/'Totals and Drop Down Lists'!AB$4)*Inputs!J$38,0)</f>
        <v>0</v>
      </c>
      <c r="AW2878">
        <f>IF(OR($D2878="51",$D2878="52",$D2878="61"),(AG2878/'Totals and Drop Down Lists'!AC$4)*Inputs!K$38,0)</f>
        <v>0</v>
      </c>
      <c r="AX2878">
        <f>IF(OR($D2878="51",$D2878="52",$D2878="61"),(AH2878/'Totals and Drop Down Lists'!AD$4)*Inputs!L$38,0)</f>
        <v>0</v>
      </c>
      <c r="AY2878">
        <f>IF(OR($D2878="51",$D2878="52",$D2878="61"),0,(AA2878/'Totals and Drop Down Lists'!W$5)*Inputs!E$39)</f>
        <v>0</v>
      </c>
      <c r="AZ2878">
        <f>IF(OR($D2878="51",$D2878="52",$D2878="61"),0,(AB2878/'Totals and Drop Down Lists'!X$5)*Inputs!F$39)</f>
        <v>0</v>
      </c>
      <c r="BA2878">
        <f>IF(OR($D2878="51",$D2878="52",$D2878="61"),0,(AC2878/'Totals and Drop Down Lists'!Y$5)*Inputs!G$39)</f>
        <v>0</v>
      </c>
      <c r="BB2878">
        <f>IF(OR($D2878="51",$D2878="52",$D2878="61"),0,(AD2878/'Totals and Drop Down Lists'!Z$5)*Inputs!H$39)</f>
        <v>0</v>
      </c>
      <c r="BC2878">
        <f>IF(OR($D2878="51",$D2878="52",$D2878="61"),0,(AE2878/'Totals and Drop Down Lists'!AA$5)*Inputs!I$39)</f>
        <v>0</v>
      </c>
      <c r="BD2878">
        <f>IF(OR($D2878="51",$D2878="52",$D2878="61"),0,(AF2878/'Totals and Drop Down Lists'!AB$5)*Inputs!J$39)</f>
        <v>0</v>
      </c>
      <c r="BE2878">
        <f>IF(OR($D2878="51",$D2878="52",$D2878="61"),0,(AG2878/'Totals and Drop Down Lists'!AC$5)*Inputs!K$39)</f>
        <v>0</v>
      </c>
      <c r="BF2878">
        <f>IF(OR($D2878="51",$D2878="52",$D2878="61"),0,(AH2878/'Totals and Drop Down Lists'!AD$5)*Inputs!L$39)</f>
        <v>0</v>
      </c>
      <c r="BG2878" s="10">
        <f t="shared" si="397"/>
        <v>29438.071731077445</v>
      </c>
    </row>
    <row r="2879" spans="1:59" ht="28.8">
      <c r="A2879" s="1" t="s">
        <v>7636</v>
      </c>
      <c r="B2879" s="1" t="s">
        <v>4697</v>
      </c>
      <c r="C2879" s="1" t="s">
        <v>4715</v>
      </c>
      <c r="D2879" s="1" t="s">
        <v>25</v>
      </c>
      <c r="E2879" s="1" t="s">
        <v>4716</v>
      </c>
      <c r="F2879" s="2">
        <v>22427</v>
      </c>
      <c r="G2879" s="2">
        <v>196</v>
      </c>
      <c r="H2879" s="2">
        <v>11</v>
      </c>
      <c r="I2879" s="2">
        <v>2580</v>
      </c>
      <c r="J2879" s="2">
        <v>8144</v>
      </c>
      <c r="K2879" s="2">
        <v>2761</v>
      </c>
      <c r="L2879" s="2">
        <v>52</v>
      </c>
      <c r="M2879" s="2">
        <v>21</v>
      </c>
      <c r="N2879" s="2">
        <v>0</v>
      </c>
      <c r="O2879" s="2">
        <v>147</v>
      </c>
      <c r="P2879" s="2">
        <v>28</v>
      </c>
      <c r="Q2879" s="2">
        <v>15</v>
      </c>
      <c r="R2879" s="2">
        <v>1714</v>
      </c>
      <c r="S2879" s="2">
        <v>2070600</v>
      </c>
      <c r="T2879" s="2">
        <v>125320100</v>
      </c>
      <c r="U2879" s="2">
        <v>172</v>
      </c>
      <c r="V2879" s="2">
        <v>93</v>
      </c>
      <c r="W2879" s="2">
        <v>0</v>
      </c>
      <c r="X2879" s="2">
        <v>329</v>
      </c>
      <c r="Y2879" s="2">
        <v>39</v>
      </c>
      <c r="Z2879" s="2">
        <v>225</v>
      </c>
      <c r="AA2879" s="9">
        <f t="shared" si="398"/>
        <v>22427</v>
      </c>
      <c r="AB2879" s="9">
        <f t="shared" si="399"/>
        <v>2373</v>
      </c>
      <c r="AC2879" s="9">
        <f t="shared" si="400"/>
        <v>1977</v>
      </c>
      <c r="AD2879" s="9">
        <f t="shared" si="401"/>
        <v>1714</v>
      </c>
      <c r="AE2879" s="44">
        <f t="shared" si="402"/>
        <v>6.5371858837365206E-5</v>
      </c>
      <c r="AF2879" s="9">
        <f t="shared" si="403"/>
        <v>236</v>
      </c>
      <c r="AG2879" s="9">
        <f t="shared" si="396"/>
        <v>264</v>
      </c>
      <c r="AH2879" s="44">
        <f t="shared" si="404"/>
        <v>3.3303022809278822E-5</v>
      </c>
      <c r="AI2879">
        <f>AA2879/'Totals and Drop Down Lists'!W$6*Inputs!E$37</f>
        <v>20344.437911149933</v>
      </c>
      <c r="AJ2879">
        <f>AB2879/'Totals and Drop Down Lists'!X$6*Inputs!F$37</f>
        <v>7808.0887846821652</v>
      </c>
      <c r="AK2879">
        <f>AC2879/'Totals and Drop Down Lists'!Y$6*Inputs!G$37</f>
        <v>13033.051803546454</v>
      </c>
      <c r="AL2879">
        <f>AD2879/'Totals and Drop Down Lists'!Z$6*Inputs!H$37</f>
        <v>13741.997176769526</v>
      </c>
      <c r="AM2879">
        <f>AE2879/'Totals and Drop Down Lists'!AA$6*Inputs!I$37</f>
        <v>8138.1002383847826</v>
      </c>
      <c r="AN2879">
        <f>AF2879/'Totals and Drop Down Lists'!AB$6*Inputs!J$37</f>
        <v>4709.7795811213591</v>
      </c>
      <c r="AO2879">
        <f>AG2879/'Totals and Drop Down Lists'!AC$6*Inputs!K$37</f>
        <v>4916.6241112801872</v>
      </c>
      <c r="AP2879">
        <f>AH2879/'Totals and Drop Down Lists'!AD$6*Inputs!L$37</f>
        <v>7837.1973287892024</v>
      </c>
      <c r="AQ2879">
        <f>IF(OR($D2879="51",$D2879="52",$D2879="61"),(AA2879/'Totals and Drop Down Lists'!W$4)*Inputs!E$38,0)</f>
        <v>0</v>
      </c>
      <c r="AR2879">
        <f>IF(OR($D2879="51",$D2879="52",$D2879="61"),(AB2879/'Totals and Drop Down Lists'!X$4)*Inputs!F$38,0)</f>
        <v>0</v>
      </c>
      <c r="AS2879">
        <f>IF(OR($D2879="51",$D2879="52",$D2879="61"),(AC2879/'Totals and Drop Down Lists'!Y$4)*Inputs!G$38,0)</f>
        <v>0</v>
      </c>
      <c r="AT2879">
        <f>IF(OR($D2879="51",$D2879="52",$D2879="61"),(AD2879/'Totals and Drop Down Lists'!Z$4)*Inputs!H$38,0)</f>
        <v>0</v>
      </c>
      <c r="AU2879">
        <f>IF(OR($D2879="51",$D2879="52",$D2879="61"),(AE2879/'Totals and Drop Down Lists'!AA$4)*Inputs!I$38,0)</f>
        <v>0</v>
      </c>
      <c r="AV2879">
        <f>IF(OR($D2879="51",$D2879="52",$D2879="61"),(AF2879/'Totals and Drop Down Lists'!AB$4)*Inputs!J$38,0)</f>
        <v>0</v>
      </c>
      <c r="AW2879">
        <f>IF(OR($D2879="51",$D2879="52",$D2879="61"),(AG2879/'Totals and Drop Down Lists'!AC$4)*Inputs!K$38,0)</f>
        <v>0</v>
      </c>
      <c r="AX2879">
        <f>IF(OR($D2879="51",$D2879="52",$D2879="61"),(AH2879/'Totals and Drop Down Lists'!AD$4)*Inputs!L$38,0)</f>
        <v>0</v>
      </c>
      <c r="AY2879">
        <f>IF(OR($D2879="51",$D2879="52",$D2879="61"),0,(AA2879/'Totals and Drop Down Lists'!W$5)*Inputs!E$39)</f>
        <v>0</v>
      </c>
      <c r="AZ2879">
        <f>IF(OR($D2879="51",$D2879="52",$D2879="61"),0,(AB2879/'Totals and Drop Down Lists'!X$5)*Inputs!F$39)</f>
        <v>0</v>
      </c>
      <c r="BA2879">
        <f>IF(OR($D2879="51",$D2879="52",$D2879="61"),0,(AC2879/'Totals and Drop Down Lists'!Y$5)*Inputs!G$39)</f>
        <v>0</v>
      </c>
      <c r="BB2879">
        <f>IF(OR($D2879="51",$D2879="52",$D2879="61"),0,(AD2879/'Totals and Drop Down Lists'!Z$5)*Inputs!H$39)</f>
        <v>0</v>
      </c>
      <c r="BC2879">
        <f>IF(OR($D2879="51",$D2879="52",$D2879="61"),0,(AE2879/'Totals and Drop Down Lists'!AA$5)*Inputs!I$39)</f>
        <v>0</v>
      </c>
      <c r="BD2879">
        <f>IF(OR($D2879="51",$D2879="52",$D2879="61"),0,(AF2879/'Totals and Drop Down Lists'!AB$5)*Inputs!J$39)</f>
        <v>0</v>
      </c>
      <c r="BE2879">
        <f>IF(OR($D2879="51",$D2879="52",$D2879="61"),0,(AG2879/'Totals and Drop Down Lists'!AC$5)*Inputs!K$39)</f>
        <v>0</v>
      </c>
      <c r="BF2879">
        <f>IF(OR($D2879="51",$D2879="52",$D2879="61"),0,(AH2879/'Totals and Drop Down Lists'!AD$5)*Inputs!L$39)</f>
        <v>0</v>
      </c>
      <c r="BG2879" s="10">
        <f t="shared" si="397"/>
        <v>80529.276935723596</v>
      </c>
    </row>
    <row r="2880" spans="1:59" ht="28.8">
      <c r="A2880" s="1" t="s">
        <v>7636</v>
      </c>
      <c r="B2880" s="1" t="s">
        <v>4697</v>
      </c>
      <c r="C2880" s="1" t="s">
        <v>4717</v>
      </c>
      <c r="D2880" s="1" t="s">
        <v>25</v>
      </c>
      <c r="E2880" s="1" t="s">
        <v>4718</v>
      </c>
      <c r="F2880" s="2">
        <v>82783</v>
      </c>
      <c r="G2880" s="2">
        <v>492</v>
      </c>
      <c r="H2880" s="2">
        <v>117</v>
      </c>
      <c r="I2880" s="2">
        <v>16540</v>
      </c>
      <c r="J2880" s="2">
        <v>34390</v>
      </c>
      <c r="K2880" s="2">
        <v>11613</v>
      </c>
      <c r="L2880" s="2">
        <v>305</v>
      </c>
      <c r="M2880" s="2">
        <v>37</v>
      </c>
      <c r="N2880" s="2">
        <v>31</v>
      </c>
      <c r="O2880" s="2">
        <v>406</v>
      </c>
      <c r="P2880" s="2">
        <v>42</v>
      </c>
      <c r="Q2880" s="2">
        <v>0</v>
      </c>
      <c r="R2880" s="2">
        <v>2533</v>
      </c>
      <c r="S2880" s="2">
        <v>9392100</v>
      </c>
      <c r="T2880" s="2">
        <v>385609300</v>
      </c>
      <c r="U2880" s="2">
        <v>690</v>
      </c>
      <c r="V2880" s="2">
        <v>725</v>
      </c>
      <c r="W2880" s="2">
        <v>30</v>
      </c>
      <c r="X2880" s="2">
        <v>2865</v>
      </c>
      <c r="Y2880" s="2">
        <v>315</v>
      </c>
      <c r="Z2880" s="2">
        <v>1765</v>
      </c>
      <c r="AA2880" s="9">
        <f t="shared" si="398"/>
        <v>82783</v>
      </c>
      <c r="AB2880" s="9">
        <f t="shared" si="399"/>
        <v>15931</v>
      </c>
      <c r="AC2880" s="9">
        <f t="shared" si="400"/>
        <v>3354</v>
      </c>
      <c r="AD2880" s="9">
        <f t="shared" si="401"/>
        <v>2533</v>
      </c>
      <c r="AE2880" s="44">
        <f t="shared" si="402"/>
        <v>2.738750451711584E-4</v>
      </c>
      <c r="AF2880" s="9">
        <f t="shared" si="403"/>
        <v>2110</v>
      </c>
      <c r="AG2880" s="9">
        <f t="shared" si="396"/>
        <v>2080</v>
      </c>
      <c r="AH2880" s="44">
        <f t="shared" si="404"/>
        <v>2.6135250766259443E-4</v>
      </c>
      <c r="AI2880">
        <f>AA2880/'Totals and Drop Down Lists'!W$6*Inputs!E$37</f>
        <v>75095.804325086952</v>
      </c>
      <c r="AJ2880">
        <f>AB2880/'Totals and Drop Down Lists'!X$6*Inputs!F$37</f>
        <v>52419.158208500448</v>
      </c>
      <c r="AK2880">
        <f>AC2880/'Totals and Drop Down Lists'!Y$6*Inputs!G$37</f>
        <v>22110.700935303394</v>
      </c>
      <c r="AL2880">
        <f>AD2880/'Totals and Drop Down Lists'!Z$6*Inputs!H$37</f>
        <v>20308.330716894521</v>
      </c>
      <c r="AM2880">
        <f>AE2880/'Totals and Drop Down Lists'!AA$6*Inputs!I$37</f>
        <v>34094.526452735627</v>
      </c>
      <c r="AN2880">
        <f>AF2880/'Totals and Drop Down Lists'!AB$6*Inputs!J$37</f>
        <v>42108.622526127408</v>
      </c>
      <c r="AO2880">
        <f>AG2880/'Totals and Drop Down Lists'!AC$6*Inputs!K$37</f>
        <v>38737.038452510569</v>
      </c>
      <c r="AP2880">
        <f>AH2880/'Totals and Drop Down Lists'!AD$6*Inputs!L$37</f>
        <v>61504.061858161396</v>
      </c>
      <c r="AQ2880">
        <f>IF(OR($D2880="51",$D2880="52",$D2880="61"),(AA2880/'Totals and Drop Down Lists'!W$4)*Inputs!E$38,0)</f>
        <v>0</v>
      </c>
      <c r="AR2880">
        <f>IF(OR($D2880="51",$D2880="52",$D2880="61"),(AB2880/'Totals and Drop Down Lists'!X$4)*Inputs!F$38,0)</f>
        <v>0</v>
      </c>
      <c r="AS2880">
        <f>IF(OR($D2880="51",$D2880="52",$D2880="61"),(AC2880/'Totals and Drop Down Lists'!Y$4)*Inputs!G$38,0)</f>
        <v>0</v>
      </c>
      <c r="AT2880">
        <f>IF(OR($D2880="51",$D2880="52",$D2880="61"),(AD2880/'Totals and Drop Down Lists'!Z$4)*Inputs!H$38,0)</f>
        <v>0</v>
      </c>
      <c r="AU2880">
        <f>IF(OR($D2880="51",$D2880="52",$D2880="61"),(AE2880/'Totals and Drop Down Lists'!AA$4)*Inputs!I$38,0)</f>
        <v>0</v>
      </c>
      <c r="AV2880">
        <f>IF(OR($D2880="51",$D2880="52",$D2880="61"),(AF2880/'Totals and Drop Down Lists'!AB$4)*Inputs!J$38,0)</f>
        <v>0</v>
      </c>
      <c r="AW2880">
        <f>IF(OR($D2880="51",$D2880="52",$D2880="61"),(AG2880/'Totals and Drop Down Lists'!AC$4)*Inputs!K$38,0)</f>
        <v>0</v>
      </c>
      <c r="AX2880">
        <f>IF(OR($D2880="51",$D2880="52",$D2880="61"),(AH2880/'Totals and Drop Down Lists'!AD$4)*Inputs!L$38,0)</f>
        <v>0</v>
      </c>
      <c r="AY2880">
        <f>IF(OR($D2880="51",$D2880="52",$D2880="61"),0,(AA2880/'Totals and Drop Down Lists'!W$5)*Inputs!E$39)</f>
        <v>0</v>
      </c>
      <c r="AZ2880">
        <f>IF(OR($D2880="51",$D2880="52",$D2880="61"),0,(AB2880/'Totals and Drop Down Lists'!X$5)*Inputs!F$39)</f>
        <v>0</v>
      </c>
      <c r="BA2880">
        <f>IF(OR($D2880="51",$D2880="52",$D2880="61"),0,(AC2880/'Totals and Drop Down Lists'!Y$5)*Inputs!G$39)</f>
        <v>0</v>
      </c>
      <c r="BB2880">
        <f>IF(OR($D2880="51",$D2880="52",$D2880="61"),0,(AD2880/'Totals and Drop Down Lists'!Z$5)*Inputs!H$39)</f>
        <v>0</v>
      </c>
      <c r="BC2880">
        <f>IF(OR($D2880="51",$D2880="52",$D2880="61"),0,(AE2880/'Totals and Drop Down Lists'!AA$5)*Inputs!I$39)</f>
        <v>0</v>
      </c>
      <c r="BD2880">
        <f>IF(OR($D2880="51",$D2880="52",$D2880="61"),0,(AF2880/'Totals and Drop Down Lists'!AB$5)*Inputs!J$39)</f>
        <v>0</v>
      </c>
      <c r="BE2880">
        <f>IF(OR($D2880="51",$D2880="52",$D2880="61"),0,(AG2880/'Totals and Drop Down Lists'!AC$5)*Inputs!K$39)</f>
        <v>0</v>
      </c>
      <c r="BF2880">
        <f>IF(OR($D2880="51",$D2880="52",$D2880="61"),0,(AH2880/'Totals and Drop Down Lists'!AD$5)*Inputs!L$39)</f>
        <v>0</v>
      </c>
      <c r="BG2880" s="10">
        <f t="shared" si="397"/>
        <v>346378.24347532034</v>
      </c>
    </row>
    <row r="2881" spans="1:59" ht="28.8">
      <c r="A2881" s="1" t="s">
        <v>7636</v>
      </c>
      <c r="B2881" s="1" t="s">
        <v>4697</v>
      </c>
      <c r="C2881" s="1" t="s">
        <v>4719</v>
      </c>
      <c r="D2881" s="1" t="s">
        <v>25</v>
      </c>
      <c r="E2881" s="1" t="s">
        <v>4720</v>
      </c>
      <c r="F2881" s="2">
        <v>66211</v>
      </c>
      <c r="G2881" s="2">
        <v>1152</v>
      </c>
      <c r="H2881" s="2">
        <v>134</v>
      </c>
      <c r="I2881" s="2">
        <v>12315</v>
      </c>
      <c r="J2881" s="2">
        <v>27378</v>
      </c>
      <c r="K2881" s="2">
        <v>9361</v>
      </c>
      <c r="L2881" s="2">
        <v>294</v>
      </c>
      <c r="M2881" s="2">
        <v>50</v>
      </c>
      <c r="N2881" s="2">
        <v>0</v>
      </c>
      <c r="O2881" s="2">
        <v>376</v>
      </c>
      <c r="P2881" s="2">
        <v>66</v>
      </c>
      <c r="Q2881" s="2">
        <v>7</v>
      </c>
      <c r="R2881" s="2">
        <v>4792</v>
      </c>
      <c r="S2881" s="2">
        <v>6820200</v>
      </c>
      <c r="T2881" s="2">
        <v>307808000</v>
      </c>
      <c r="U2881" s="2">
        <v>933</v>
      </c>
      <c r="V2881" s="2">
        <v>361</v>
      </c>
      <c r="W2881" s="2">
        <v>70</v>
      </c>
      <c r="X2881" s="2">
        <v>2115</v>
      </c>
      <c r="Y2881" s="2">
        <v>159</v>
      </c>
      <c r="Z2881" s="2">
        <v>1510</v>
      </c>
      <c r="AA2881" s="9">
        <f t="shared" si="398"/>
        <v>66211</v>
      </c>
      <c r="AB2881" s="9">
        <f t="shared" si="399"/>
        <v>11029</v>
      </c>
      <c r="AC2881" s="9">
        <f t="shared" si="400"/>
        <v>5585</v>
      </c>
      <c r="AD2881" s="9">
        <f t="shared" si="401"/>
        <v>4792</v>
      </c>
      <c r="AE2881" s="44">
        <f t="shared" si="402"/>
        <v>2.235314098390445E-4</v>
      </c>
      <c r="AF2881" s="9">
        <f t="shared" si="403"/>
        <v>1684</v>
      </c>
      <c r="AG2881" s="9">
        <f t="shared" si="396"/>
        <v>1669</v>
      </c>
      <c r="AH2881" s="44">
        <f t="shared" si="404"/>
        <v>2.1233811080382546E-4</v>
      </c>
      <c r="AI2881">
        <f>AA2881/'Totals and Drop Down Lists'!W$6*Inputs!E$37</f>
        <v>60062.673497799449</v>
      </c>
      <c r="AJ2881">
        <f>AB2881/'Totals and Drop Down Lists'!X$6*Inputs!F$37</f>
        <v>36289.680238626039</v>
      </c>
      <c r="AK2881">
        <f>AC2881/'Totals and Drop Down Lists'!Y$6*Inputs!G$37</f>
        <v>36818.206536574078</v>
      </c>
      <c r="AL2881">
        <f>AD2881/'Totals and Drop Down Lists'!Z$6*Inputs!H$37</f>
        <v>38419.866085810711</v>
      </c>
      <c r="AM2881">
        <f>AE2881/'Totals and Drop Down Lists'!AA$6*Inputs!I$37</f>
        <v>27827.279995560453</v>
      </c>
      <c r="AN2881">
        <f>AF2881/'Totals and Drop Down Lists'!AB$6*Inputs!J$37</f>
        <v>33607.071248340544</v>
      </c>
      <c r="AO2881">
        <f>AG2881/'Totals and Drop Down Lists'!AC$6*Inputs!K$37</f>
        <v>31082.748642903913</v>
      </c>
      <c r="AP2881">
        <f>AH2881/'Totals and Drop Down Lists'!AD$6*Inputs!L$37</f>
        <v>49969.508303259143</v>
      </c>
      <c r="AQ2881">
        <f>IF(OR($D2881="51",$D2881="52",$D2881="61"),(AA2881/'Totals and Drop Down Lists'!W$4)*Inputs!E$38,0)</f>
        <v>0</v>
      </c>
      <c r="AR2881">
        <f>IF(OR($D2881="51",$D2881="52",$D2881="61"),(AB2881/'Totals and Drop Down Lists'!X$4)*Inputs!F$38,0)</f>
        <v>0</v>
      </c>
      <c r="AS2881">
        <f>IF(OR($D2881="51",$D2881="52",$D2881="61"),(AC2881/'Totals and Drop Down Lists'!Y$4)*Inputs!G$38,0)</f>
        <v>0</v>
      </c>
      <c r="AT2881">
        <f>IF(OR($D2881="51",$D2881="52",$D2881="61"),(AD2881/'Totals and Drop Down Lists'!Z$4)*Inputs!H$38,0)</f>
        <v>0</v>
      </c>
      <c r="AU2881">
        <f>IF(OR($D2881="51",$D2881="52",$D2881="61"),(AE2881/'Totals and Drop Down Lists'!AA$4)*Inputs!I$38,0)</f>
        <v>0</v>
      </c>
      <c r="AV2881">
        <f>IF(OR($D2881="51",$D2881="52",$D2881="61"),(AF2881/'Totals and Drop Down Lists'!AB$4)*Inputs!J$38,0)</f>
        <v>0</v>
      </c>
      <c r="AW2881">
        <f>IF(OR($D2881="51",$D2881="52",$D2881="61"),(AG2881/'Totals and Drop Down Lists'!AC$4)*Inputs!K$38,0)</f>
        <v>0</v>
      </c>
      <c r="AX2881">
        <f>IF(OR($D2881="51",$D2881="52",$D2881="61"),(AH2881/'Totals and Drop Down Lists'!AD$4)*Inputs!L$38,0)</f>
        <v>0</v>
      </c>
      <c r="AY2881">
        <f>IF(OR($D2881="51",$D2881="52",$D2881="61"),0,(AA2881/'Totals and Drop Down Lists'!W$5)*Inputs!E$39)</f>
        <v>0</v>
      </c>
      <c r="AZ2881">
        <f>IF(OR($D2881="51",$D2881="52",$D2881="61"),0,(AB2881/'Totals and Drop Down Lists'!X$5)*Inputs!F$39)</f>
        <v>0</v>
      </c>
      <c r="BA2881">
        <f>IF(OR($D2881="51",$D2881="52",$D2881="61"),0,(AC2881/'Totals and Drop Down Lists'!Y$5)*Inputs!G$39)</f>
        <v>0</v>
      </c>
      <c r="BB2881">
        <f>IF(OR($D2881="51",$D2881="52",$D2881="61"),0,(AD2881/'Totals and Drop Down Lists'!Z$5)*Inputs!H$39)</f>
        <v>0</v>
      </c>
      <c r="BC2881">
        <f>IF(OR($D2881="51",$D2881="52",$D2881="61"),0,(AE2881/'Totals and Drop Down Lists'!AA$5)*Inputs!I$39)</f>
        <v>0</v>
      </c>
      <c r="BD2881">
        <f>IF(OR($D2881="51",$D2881="52",$D2881="61"),0,(AF2881/'Totals and Drop Down Lists'!AB$5)*Inputs!J$39)</f>
        <v>0</v>
      </c>
      <c r="BE2881">
        <f>IF(OR($D2881="51",$D2881="52",$D2881="61"),0,(AG2881/'Totals and Drop Down Lists'!AC$5)*Inputs!K$39)</f>
        <v>0</v>
      </c>
      <c r="BF2881">
        <f>IF(OR($D2881="51",$D2881="52",$D2881="61"),0,(AH2881/'Totals and Drop Down Lists'!AD$5)*Inputs!L$39)</f>
        <v>0</v>
      </c>
      <c r="BG2881" s="10">
        <f t="shared" si="397"/>
        <v>314077.0345488743</v>
      </c>
    </row>
    <row r="2882" spans="1:59" ht="28.8">
      <c r="A2882" s="1" t="s">
        <v>7636</v>
      </c>
      <c r="B2882" s="1" t="s">
        <v>4697</v>
      </c>
      <c r="C2882" s="1" t="s">
        <v>785</v>
      </c>
      <c r="D2882" s="1" t="s">
        <v>25</v>
      </c>
      <c r="E2882" s="1" t="s">
        <v>4721</v>
      </c>
      <c r="F2882" s="2">
        <v>7862</v>
      </c>
      <c r="G2882" s="2">
        <v>121</v>
      </c>
      <c r="H2882" s="2">
        <v>0</v>
      </c>
      <c r="I2882" s="2">
        <v>1497</v>
      </c>
      <c r="J2882" s="2">
        <v>3566</v>
      </c>
      <c r="K2882" s="2">
        <v>1205</v>
      </c>
      <c r="L2882" s="2">
        <v>15</v>
      </c>
      <c r="M2882" s="2">
        <v>7</v>
      </c>
      <c r="N2882" s="2">
        <v>0</v>
      </c>
      <c r="O2882" s="2">
        <v>6</v>
      </c>
      <c r="P2882" s="2">
        <v>0</v>
      </c>
      <c r="Q2882" s="2">
        <v>0</v>
      </c>
      <c r="R2882" s="2">
        <v>637</v>
      </c>
      <c r="S2882" s="2">
        <v>521000</v>
      </c>
      <c r="T2882" s="2">
        <v>34389600</v>
      </c>
      <c r="U2882" s="2">
        <v>158</v>
      </c>
      <c r="V2882" s="2">
        <v>64</v>
      </c>
      <c r="W2882" s="2">
        <v>4</v>
      </c>
      <c r="X2882" s="2">
        <v>282</v>
      </c>
      <c r="Y2882" s="2">
        <v>19</v>
      </c>
      <c r="Z2882" s="2">
        <v>208</v>
      </c>
      <c r="AA2882" s="9">
        <f t="shared" si="398"/>
        <v>7862</v>
      </c>
      <c r="AB2882" s="9">
        <f t="shared" si="399"/>
        <v>1376</v>
      </c>
      <c r="AC2882" s="9">
        <f t="shared" si="400"/>
        <v>665</v>
      </c>
      <c r="AD2882" s="9">
        <f t="shared" si="401"/>
        <v>637</v>
      </c>
      <c r="AE2882" s="44">
        <f t="shared" si="402"/>
        <v>2.8437311872316996E-5</v>
      </c>
      <c r="AF2882" s="9">
        <f t="shared" si="403"/>
        <v>214</v>
      </c>
      <c r="AG2882" s="9">
        <f t="shared" ref="AG2882:AG2945" si="405">Y2882+Z2882</f>
        <v>227</v>
      </c>
      <c r="AH2882" s="44">
        <f t="shared" si="404"/>
        <v>2.8541884974222633E-5</v>
      </c>
      <c r="AI2882">
        <f>AA2882/'Totals and Drop Down Lists'!W$6*Inputs!E$37</f>
        <v>7131.937881012208</v>
      </c>
      <c r="AJ2882">
        <f>AB2882/'Totals and Drop Down Lists'!X$6*Inputs!F$37</f>
        <v>4527.5727634735185</v>
      </c>
      <c r="AK2882">
        <f>AC2882/'Totals and Drop Down Lists'!Y$6*Inputs!G$37</f>
        <v>4383.9046279000459</v>
      </c>
      <c r="AL2882">
        <f>AD2882/'Totals and Drop Down Lists'!Z$6*Inputs!H$37</f>
        <v>5107.1483089861076</v>
      </c>
      <c r="AM2882">
        <f>AE2882/'Totals and Drop Down Lists'!AA$6*Inputs!I$37</f>
        <v>3540.1424809240275</v>
      </c>
      <c r="AN2882">
        <f>AF2882/'Totals and Drop Down Lists'!AB$6*Inputs!J$37</f>
        <v>4270.7323320337746</v>
      </c>
      <c r="AO2882">
        <f>AG2882/'Totals and Drop Down Lists'!AC$6*Inputs!K$37</f>
        <v>4227.5517926537977</v>
      </c>
      <c r="AP2882">
        <f>AH2882/'Totals and Drop Down Lists'!AD$6*Inputs!L$37</f>
        <v>6716.7591950921251</v>
      </c>
      <c r="AQ2882">
        <f>IF(OR($D2882="51",$D2882="52",$D2882="61"),(AA2882/'Totals and Drop Down Lists'!W$4)*Inputs!E$38,0)</f>
        <v>0</v>
      </c>
      <c r="AR2882">
        <f>IF(OR($D2882="51",$D2882="52",$D2882="61"),(AB2882/'Totals and Drop Down Lists'!X$4)*Inputs!F$38,0)</f>
        <v>0</v>
      </c>
      <c r="AS2882">
        <f>IF(OR($D2882="51",$D2882="52",$D2882="61"),(AC2882/'Totals and Drop Down Lists'!Y$4)*Inputs!G$38,0)</f>
        <v>0</v>
      </c>
      <c r="AT2882">
        <f>IF(OR($D2882="51",$D2882="52",$D2882="61"),(AD2882/'Totals and Drop Down Lists'!Z$4)*Inputs!H$38,0)</f>
        <v>0</v>
      </c>
      <c r="AU2882">
        <f>IF(OR($D2882="51",$D2882="52",$D2882="61"),(AE2882/'Totals and Drop Down Lists'!AA$4)*Inputs!I$38,0)</f>
        <v>0</v>
      </c>
      <c r="AV2882">
        <f>IF(OR($D2882="51",$D2882="52",$D2882="61"),(AF2882/'Totals and Drop Down Lists'!AB$4)*Inputs!J$38,0)</f>
        <v>0</v>
      </c>
      <c r="AW2882">
        <f>IF(OR($D2882="51",$D2882="52",$D2882="61"),(AG2882/'Totals and Drop Down Lists'!AC$4)*Inputs!K$38,0)</f>
        <v>0</v>
      </c>
      <c r="AX2882">
        <f>IF(OR($D2882="51",$D2882="52",$D2882="61"),(AH2882/'Totals and Drop Down Lists'!AD$4)*Inputs!L$38,0)</f>
        <v>0</v>
      </c>
      <c r="AY2882">
        <f>IF(OR($D2882="51",$D2882="52",$D2882="61"),0,(AA2882/'Totals and Drop Down Lists'!W$5)*Inputs!E$39)</f>
        <v>0</v>
      </c>
      <c r="AZ2882">
        <f>IF(OR($D2882="51",$D2882="52",$D2882="61"),0,(AB2882/'Totals and Drop Down Lists'!X$5)*Inputs!F$39)</f>
        <v>0</v>
      </c>
      <c r="BA2882">
        <f>IF(OR($D2882="51",$D2882="52",$D2882="61"),0,(AC2882/'Totals and Drop Down Lists'!Y$5)*Inputs!G$39)</f>
        <v>0</v>
      </c>
      <c r="BB2882">
        <f>IF(OR($D2882="51",$D2882="52",$D2882="61"),0,(AD2882/'Totals and Drop Down Lists'!Z$5)*Inputs!H$39)</f>
        <v>0</v>
      </c>
      <c r="BC2882">
        <f>IF(OR($D2882="51",$D2882="52",$D2882="61"),0,(AE2882/'Totals and Drop Down Lists'!AA$5)*Inputs!I$39)</f>
        <v>0</v>
      </c>
      <c r="BD2882">
        <f>IF(OR($D2882="51",$D2882="52",$D2882="61"),0,(AF2882/'Totals and Drop Down Lists'!AB$5)*Inputs!J$39)</f>
        <v>0</v>
      </c>
      <c r="BE2882">
        <f>IF(OR($D2882="51",$D2882="52",$D2882="61"),0,(AG2882/'Totals and Drop Down Lists'!AC$5)*Inputs!K$39)</f>
        <v>0</v>
      </c>
      <c r="BF2882">
        <f>IF(OR($D2882="51",$D2882="52",$D2882="61"),0,(AH2882/'Totals and Drop Down Lists'!AD$5)*Inputs!L$39)</f>
        <v>0</v>
      </c>
      <c r="BG2882" s="10">
        <f t="shared" ref="BG2882:BG2945" si="406">SUM(AI2882:BF2882)</f>
        <v>39905.749382075606</v>
      </c>
    </row>
    <row r="2883" spans="1:59" ht="28.8">
      <c r="A2883" s="1" t="s">
        <v>7636</v>
      </c>
      <c r="B2883" s="1" t="s">
        <v>4697</v>
      </c>
      <c r="C2883" s="1" t="s">
        <v>652</v>
      </c>
      <c r="D2883" s="1" t="s">
        <v>25</v>
      </c>
      <c r="E2883" s="1" t="s">
        <v>4722</v>
      </c>
      <c r="F2883" s="2">
        <v>46070</v>
      </c>
      <c r="G2883" s="2">
        <v>491</v>
      </c>
      <c r="H2883" s="2">
        <v>6</v>
      </c>
      <c r="I2883" s="2">
        <v>7307</v>
      </c>
      <c r="J2883" s="2">
        <v>20913</v>
      </c>
      <c r="K2883" s="2">
        <v>7219</v>
      </c>
      <c r="L2883" s="2">
        <v>127</v>
      </c>
      <c r="M2883" s="2">
        <v>11</v>
      </c>
      <c r="N2883" s="2">
        <v>0</v>
      </c>
      <c r="O2883" s="2">
        <v>195</v>
      </c>
      <c r="P2883" s="2">
        <v>180</v>
      </c>
      <c r="Q2883" s="2">
        <v>73</v>
      </c>
      <c r="R2883" s="2">
        <v>2685</v>
      </c>
      <c r="S2883" s="2">
        <v>5623200</v>
      </c>
      <c r="T2883" s="2">
        <v>276836700</v>
      </c>
      <c r="U2883" s="2">
        <v>814</v>
      </c>
      <c r="V2883" s="2">
        <v>554</v>
      </c>
      <c r="W2883" s="2">
        <v>27</v>
      </c>
      <c r="X2883" s="2">
        <v>1630</v>
      </c>
      <c r="Y2883" s="2">
        <v>339</v>
      </c>
      <c r="Z2883" s="2">
        <v>1013</v>
      </c>
      <c r="AA2883" s="9">
        <f t="shared" ref="AA2883:AA2946" si="407">F2883</f>
        <v>46070</v>
      </c>
      <c r="AB2883" s="9">
        <f t="shared" ref="AB2883:AB2946" si="408">I2883-G2883-H2883</f>
        <v>6810</v>
      </c>
      <c r="AC2883" s="9">
        <f t="shared" ref="AC2883:AC2946" si="409">L2883+M2883+N2883+O2883+P2883+Q2883+R2883</f>
        <v>3271</v>
      </c>
      <c r="AD2883" s="9">
        <f t="shared" ref="AD2883:AD2946" si="410">R2883</f>
        <v>2685</v>
      </c>
      <c r="AE2883" s="44">
        <f t="shared" ref="AE2883:AE2946" si="411">IF(ISERROR(((K2883^2)*SUM(J:J))/((SUM(K:K)^2)*J2883)), 0, ((K2883^2)*SUM(J:J))/((SUM(K:K)^2)*J2883))</f>
        <v>1.7403377157754467E-4</v>
      </c>
      <c r="AF2883" s="9">
        <f t="shared" ref="AF2883:AF2946" si="412">-IF((W2883+V2883-X2883)&gt;0, 0, (W2883+V2883-X2883))</f>
        <v>1049</v>
      </c>
      <c r="AG2883" s="9">
        <f t="shared" si="405"/>
        <v>1352</v>
      </c>
      <c r="AH2883" s="44">
        <f t="shared" ref="AH2883:AH2946" si="413">(K2883*SUM(J:J)*AG2883)/(J2883*SUM(K:K)*SUM(AG:AG))</f>
        <v>1.7365547579722298E-4</v>
      </c>
      <c r="AI2883">
        <f>AA2883/'Totals and Drop Down Lists'!W$6*Inputs!E$37</f>
        <v>41791.9585573941</v>
      </c>
      <c r="AJ2883">
        <f>AB2883/'Totals and Drop Down Lists'!X$6*Inputs!F$37</f>
        <v>22407.53671457461</v>
      </c>
      <c r="AK2883">
        <f>AC2883/'Totals and Drop Down Lists'!Y$6*Inputs!G$37</f>
        <v>21563.536899039173</v>
      </c>
      <c r="AL2883">
        <f>AD2883/'Totals and Drop Down Lists'!Z$6*Inputs!H$37</f>
        <v>21526.990909933593</v>
      </c>
      <c r="AM2883">
        <f>AE2883/'Totals and Drop Down Lists'!AA$6*Inputs!I$37</f>
        <v>21665.351164111133</v>
      </c>
      <c r="AN2883">
        <f>AF2883/'Totals and Drop Down Lists'!AB$6*Inputs!J$37</f>
        <v>20934.571104221635</v>
      </c>
      <c r="AO2883">
        <f>AG2883/'Totals and Drop Down Lists'!AC$6*Inputs!K$37</f>
        <v>25179.074994131868</v>
      </c>
      <c r="AP2883">
        <f>AH2883/'Totals and Drop Down Lists'!AD$6*Inputs!L$37</f>
        <v>40866.327325350852</v>
      </c>
      <c r="AQ2883">
        <f>IF(OR($D2883="51",$D2883="52",$D2883="61"),(AA2883/'Totals and Drop Down Lists'!W$4)*Inputs!E$38,0)</f>
        <v>0</v>
      </c>
      <c r="AR2883">
        <f>IF(OR($D2883="51",$D2883="52",$D2883="61"),(AB2883/'Totals and Drop Down Lists'!X$4)*Inputs!F$38,0)</f>
        <v>0</v>
      </c>
      <c r="AS2883">
        <f>IF(OR($D2883="51",$D2883="52",$D2883="61"),(AC2883/'Totals and Drop Down Lists'!Y$4)*Inputs!G$38,0)</f>
        <v>0</v>
      </c>
      <c r="AT2883">
        <f>IF(OR($D2883="51",$D2883="52",$D2883="61"),(AD2883/'Totals and Drop Down Lists'!Z$4)*Inputs!H$38,0)</f>
        <v>0</v>
      </c>
      <c r="AU2883">
        <f>IF(OR($D2883="51",$D2883="52",$D2883="61"),(AE2883/'Totals and Drop Down Lists'!AA$4)*Inputs!I$38,0)</f>
        <v>0</v>
      </c>
      <c r="AV2883">
        <f>IF(OR($D2883="51",$D2883="52",$D2883="61"),(AF2883/'Totals and Drop Down Lists'!AB$4)*Inputs!J$38,0)</f>
        <v>0</v>
      </c>
      <c r="AW2883">
        <f>IF(OR($D2883="51",$D2883="52",$D2883="61"),(AG2883/'Totals and Drop Down Lists'!AC$4)*Inputs!K$38,0)</f>
        <v>0</v>
      </c>
      <c r="AX2883">
        <f>IF(OR($D2883="51",$D2883="52",$D2883="61"),(AH2883/'Totals and Drop Down Lists'!AD$4)*Inputs!L$38,0)</f>
        <v>0</v>
      </c>
      <c r="AY2883">
        <f>IF(OR($D2883="51",$D2883="52",$D2883="61"),0,(AA2883/'Totals and Drop Down Lists'!W$5)*Inputs!E$39)</f>
        <v>0</v>
      </c>
      <c r="AZ2883">
        <f>IF(OR($D2883="51",$D2883="52",$D2883="61"),0,(AB2883/'Totals and Drop Down Lists'!X$5)*Inputs!F$39)</f>
        <v>0</v>
      </c>
      <c r="BA2883">
        <f>IF(OR($D2883="51",$D2883="52",$D2883="61"),0,(AC2883/'Totals and Drop Down Lists'!Y$5)*Inputs!G$39)</f>
        <v>0</v>
      </c>
      <c r="BB2883">
        <f>IF(OR($D2883="51",$D2883="52",$D2883="61"),0,(AD2883/'Totals and Drop Down Lists'!Z$5)*Inputs!H$39)</f>
        <v>0</v>
      </c>
      <c r="BC2883">
        <f>IF(OR($D2883="51",$D2883="52",$D2883="61"),0,(AE2883/'Totals and Drop Down Lists'!AA$5)*Inputs!I$39)</f>
        <v>0</v>
      </c>
      <c r="BD2883">
        <f>IF(OR($D2883="51",$D2883="52",$D2883="61"),0,(AF2883/'Totals and Drop Down Lists'!AB$5)*Inputs!J$39)</f>
        <v>0</v>
      </c>
      <c r="BE2883">
        <f>IF(OR($D2883="51",$D2883="52",$D2883="61"),0,(AG2883/'Totals and Drop Down Lists'!AC$5)*Inputs!K$39)</f>
        <v>0</v>
      </c>
      <c r="BF2883">
        <f>IF(OR($D2883="51",$D2883="52",$D2883="61"),0,(AH2883/'Totals and Drop Down Lists'!AD$5)*Inputs!L$39)</f>
        <v>0</v>
      </c>
      <c r="BG2883" s="10">
        <f t="shared" si="406"/>
        <v>215935.34766875696</v>
      </c>
    </row>
    <row r="2884" spans="1:59" ht="28.8">
      <c r="A2884" s="1" t="s">
        <v>7636</v>
      </c>
      <c r="B2884" s="1" t="s">
        <v>4697</v>
      </c>
      <c r="C2884" s="1" t="s">
        <v>2329</v>
      </c>
      <c r="D2884" s="1" t="s">
        <v>58</v>
      </c>
      <c r="E2884" s="1" t="s">
        <v>4723</v>
      </c>
      <c r="F2884" s="2">
        <v>73467</v>
      </c>
      <c r="G2884" s="2">
        <v>877</v>
      </c>
      <c r="H2884" s="2">
        <v>37</v>
      </c>
      <c r="I2884" s="2">
        <v>11174</v>
      </c>
      <c r="J2884" s="2">
        <v>27973</v>
      </c>
      <c r="K2884" s="2">
        <v>7147</v>
      </c>
      <c r="L2884" s="2">
        <v>255</v>
      </c>
      <c r="M2884" s="2">
        <v>34</v>
      </c>
      <c r="N2884" s="2">
        <v>22</v>
      </c>
      <c r="O2884" s="2">
        <v>348</v>
      </c>
      <c r="P2884" s="2">
        <v>23</v>
      </c>
      <c r="Q2884" s="2">
        <v>27</v>
      </c>
      <c r="R2884" s="2">
        <v>3640</v>
      </c>
      <c r="S2884" s="2">
        <v>5561600</v>
      </c>
      <c r="T2884" s="2">
        <v>255060100</v>
      </c>
      <c r="U2884" s="2">
        <v>520</v>
      </c>
      <c r="V2884" s="2">
        <v>196</v>
      </c>
      <c r="W2884" s="2">
        <v>0</v>
      </c>
      <c r="X2884" s="2">
        <v>1449</v>
      </c>
      <c r="Y2884" s="2">
        <v>60</v>
      </c>
      <c r="Z2884" s="2">
        <v>1000</v>
      </c>
      <c r="AA2884" s="9">
        <f t="shared" si="407"/>
        <v>73467</v>
      </c>
      <c r="AB2884" s="9">
        <f t="shared" si="408"/>
        <v>10260</v>
      </c>
      <c r="AC2884" s="9">
        <f t="shared" si="409"/>
        <v>4349</v>
      </c>
      <c r="AD2884" s="9">
        <f t="shared" si="410"/>
        <v>3640</v>
      </c>
      <c r="AE2884" s="44">
        <f t="shared" si="411"/>
        <v>1.2752763471850462E-4</v>
      </c>
      <c r="AF2884" s="9">
        <f t="shared" si="412"/>
        <v>1253</v>
      </c>
      <c r="AG2884" s="9">
        <f t="shared" si="405"/>
        <v>1060</v>
      </c>
      <c r="AH2884" s="44">
        <f t="shared" si="413"/>
        <v>1.007724200656671E-4</v>
      </c>
      <c r="AI2884">
        <f>AA2884/'Totals and Drop Down Lists'!W$6*Inputs!E$37</f>
        <v>66644.884292078845</v>
      </c>
      <c r="AJ2884">
        <f>AB2884/'Totals and Drop Down Lists'!X$6*Inputs!F$37</f>
        <v>33759.372495085976</v>
      </c>
      <c r="AK2884">
        <f>AC2884/'Totals and Drop Down Lists'!Y$6*Inputs!G$37</f>
        <v>28670.07703268767</v>
      </c>
      <c r="AL2884">
        <f>AD2884/'Totals and Drop Down Lists'!Z$6*Inputs!H$37</f>
        <v>29183.704622777754</v>
      </c>
      <c r="AM2884">
        <f>AE2884/'Totals and Drop Down Lists'!AA$6*Inputs!I$37</f>
        <v>15875.832398850285</v>
      </c>
      <c r="AN2884">
        <f>AF2884/'Totals and Drop Down Lists'!AB$6*Inputs!J$37</f>
        <v>25005.73650485196</v>
      </c>
      <c r="AO2884">
        <f>AG2884/'Totals and Drop Down Lists'!AC$6*Inputs!K$37</f>
        <v>19740.990749837114</v>
      </c>
      <c r="AP2884">
        <f>AH2884/'Totals and Drop Down Lists'!AD$6*Inputs!L$37</f>
        <v>23714.764448776237</v>
      </c>
      <c r="AQ2884">
        <f>IF(OR($D2884="51",$D2884="52",$D2884="61"),(AA2884/'Totals and Drop Down Lists'!W$4)*Inputs!E$38,0)</f>
        <v>0</v>
      </c>
      <c r="AR2884">
        <f>IF(OR($D2884="51",$D2884="52",$D2884="61"),(AB2884/'Totals and Drop Down Lists'!X$4)*Inputs!F$38,0)</f>
        <v>0</v>
      </c>
      <c r="AS2884">
        <f>IF(OR($D2884="51",$D2884="52",$D2884="61"),(AC2884/'Totals and Drop Down Lists'!Y$4)*Inputs!G$38,0)</f>
        <v>0</v>
      </c>
      <c r="AT2884">
        <f>IF(OR($D2884="51",$D2884="52",$D2884="61"),(AD2884/'Totals and Drop Down Lists'!Z$4)*Inputs!H$38,0)</f>
        <v>0</v>
      </c>
      <c r="AU2884">
        <f>IF(OR($D2884="51",$D2884="52",$D2884="61"),(AE2884/'Totals and Drop Down Lists'!AA$4)*Inputs!I$38,0)</f>
        <v>0</v>
      </c>
      <c r="AV2884">
        <f>IF(OR($D2884="51",$D2884="52",$D2884="61"),(AF2884/'Totals and Drop Down Lists'!AB$4)*Inputs!J$38,0)</f>
        <v>0</v>
      </c>
      <c r="AW2884">
        <f>IF(OR($D2884="51",$D2884="52",$D2884="61"),(AG2884/'Totals and Drop Down Lists'!AC$4)*Inputs!K$38,0)</f>
        <v>0</v>
      </c>
      <c r="AX2884">
        <f>IF(OR($D2884="51",$D2884="52",$D2884="61"),(AH2884/'Totals and Drop Down Lists'!AD$4)*Inputs!L$38,0)</f>
        <v>0</v>
      </c>
      <c r="AY2884">
        <f>IF(OR($D2884="51",$D2884="52",$D2884="61"),0,(AA2884/'Totals and Drop Down Lists'!W$5)*Inputs!E$39)</f>
        <v>0</v>
      </c>
      <c r="AZ2884">
        <f>IF(OR($D2884="51",$D2884="52",$D2884="61"),0,(AB2884/'Totals and Drop Down Lists'!X$5)*Inputs!F$39)</f>
        <v>0</v>
      </c>
      <c r="BA2884">
        <f>IF(OR($D2884="51",$D2884="52",$D2884="61"),0,(AC2884/'Totals and Drop Down Lists'!Y$5)*Inputs!G$39)</f>
        <v>0</v>
      </c>
      <c r="BB2884">
        <f>IF(OR($D2884="51",$D2884="52",$D2884="61"),0,(AD2884/'Totals and Drop Down Lists'!Z$5)*Inputs!H$39)</f>
        <v>0</v>
      </c>
      <c r="BC2884">
        <f>IF(OR($D2884="51",$D2884="52",$D2884="61"),0,(AE2884/'Totals and Drop Down Lists'!AA$5)*Inputs!I$39)</f>
        <v>0</v>
      </c>
      <c r="BD2884">
        <f>IF(OR($D2884="51",$D2884="52",$D2884="61"),0,(AF2884/'Totals and Drop Down Lists'!AB$5)*Inputs!J$39)</f>
        <v>0</v>
      </c>
      <c r="BE2884">
        <f>IF(OR($D2884="51",$D2884="52",$D2884="61"),0,(AG2884/'Totals and Drop Down Lists'!AC$5)*Inputs!K$39)</f>
        <v>0</v>
      </c>
      <c r="BF2884">
        <f>IF(OR($D2884="51",$D2884="52",$D2884="61"),0,(AH2884/'Totals and Drop Down Lists'!AD$5)*Inputs!L$39)</f>
        <v>0</v>
      </c>
      <c r="BG2884" s="10">
        <f t="shared" si="406"/>
        <v>242595.36254494582</v>
      </c>
    </row>
    <row r="2885" spans="1:59" ht="28.8">
      <c r="A2885" s="1" t="s">
        <v>7636</v>
      </c>
      <c r="B2885" s="1" t="s">
        <v>4697</v>
      </c>
      <c r="C2885" s="1" t="s">
        <v>4724</v>
      </c>
      <c r="D2885" s="1" t="s">
        <v>25</v>
      </c>
      <c r="E2885" s="1" t="s">
        <v>4725</v>
      </c>
      <c r="F2885" s="2">
        <v>30898</v>
      </c>
      <c r="G2885" s="2">
        <v>597</v>
      </c>
      <c r="H2885" s="2">
        <v>36</v>
      </c>
      <c r="I2885" s="2">
        <v>7647</v>
      </c>
      <c r="J2885" s="2">
        <v>10136</v>
      </c>
      <c r="K2885" s="2">
        <v>3888</v>
      </c>
      <c r="L2885" s="2">
        <v>200</v>
      </c>
      <c r="M2885" s="2">
        <v>62</v>
      </c>
      <c r="N2885" s="2">
        <v>11</v>
      </c>
      <c r="O2885" s="2">
        <v>197</v>
      </c>
      <c r="P2885" s="2">
        <v>46</v>
      </c>
      <c r="Q2885" s="2">
        <v>0</v>
      </c>
      <c r="R2885" s="2">
        <v>1362</v>
      </c>
      <c r="S2885" s="2">
        <v>2124500</v>
      </c>
      <c r="T2885" s="2">
        <v>102978300</v>
      </c>
      <c r="U2885" s="2">
        <v>296</v>
      </c>
      <c r="V2885" s="2">
        <v>331</v>
      </c>
      <c r="W2885" s="2">
        <v>55</v>
      </c>
      <c r="X2885" s="2">
        <v>994</v>
      </c>
      <c r="Y2885" s="2">
        <v>124</v>
      </c>
      <c r="Z2885" s="2">
        <v>665</v>
      </c>
      <c r="AA2885" s="9">
        <f t="shared" si="407"/>
        <v>30898</v>
      </c>
      <c r="AB2885" s="9">
        <f t="shared" si="408"/>
        <v>7014</v>
      </c>
      <c r="AC2885" s="9">
        <f t="shared" si="409"/>
        <v>1878</v>
      </c>
      <c r="AD2885" s="9">
        <f t="shared" si="410"/>
        <v>1362</v>
      </c>
      <c r="AE2885" s="44">
        <f t="shared" si="411"/>
        <v>1.0415537732380451E-4</v>
      </c>
      <c r="AF2885" s="9">
        <f t="shared" si="412"/>
        <v>608</v>
      </c>
      <c r="AG2885" s="9">
        <f t="shared" si="405"/>
        <v>789</v>
      </c>
      <c r="AH2885" s="44">
        <f t="shared" si="413"/>
        <v>1.1261279663089523E-4</v>
      </c>
      <c r="AI2885">
        <f>AA2885/'Totals and Drop Down Lists'!W$6*Inputs!E$37</f>
        <v>28028.824300116405</v>
      </c>
      <c r="AJ2885">
        <f>AB2885/'Totals and Drop Down Lists'!X$6*Inputs!F$37</f>
        <v>23078.775699857018</v>
      </c>
      <c r="AK2885">
        <f>AC2885/'Totals and Drop Down Lists'!Y$6*Inputs!G$37</f>
        <v>12380.410362701183</v>
      </c>
      <c r="AL2885">
        <f>AD2885/'Totals and Drop Down Lists'!Z$6*Inputs!H$37</f>
        <v>10919.836729731676</v>
      </c>
      <c r="AM2885">
        <f>AE2885/'Totals and Drop Down Lists'!AA$6*Inputs!I$37</f>
        <v>12966.235259374702</v>
      </c>
      <c r="AN2885">
        <f>AF2885/'Totals and Drop Down Lists'!AB$6*Inputs!J$37</f>
        <v>12133.669429329604</v>
      </c>
      <c r="AO2885">
        <f>AG2885/'Totals and Drop Down Lists'!AC$6*Inputs!K$37</f>
        <v>14694.001605303287</v>
      </c>
      <c r="AP2885">
        <f>AH2885/'Totals and Drop Down Lists'!AD$6*Inputs!L$37</f>
        <v>26501.159188986119</v>
      </c>
      <c r="AQ2885">
        <f>IF(OR($D2885="51",$D2885="52",$D2885="61"),(AA2885/'Totals and Drop Down Lists'!W$4)*Inputs!E$38,0)</f>
        <v>0</v>
      </c>
      <c r="AR2885">
        <f>IF(OR($D2885="51",$D2885="52",$D2885="61"),(AB2885/'Totals and Drop Down Lists'!X$4)*Inputs!F$38,0)</f>
        <v>0</v>
      </c>
      <c r="AS2885">
        <f>IF(OR($D2885="51",$D2885="52",$D2885="61"),(AC2885/'Totals and Drop Down Lists'!Y$4)*Inputs!G$38,0)</f>
        <v>0</v>
      </c>
      <c r="AT2885">
        <f>IF(OR($D2885="51",$D2885="52",$D2885="61"),(AD2885/'Totals and Drop Down Lists'!Z$4)*Inputs!H$38,0)</f>
        <v>0</v>
      </c>
      <c r="AU2885">
        <f>IF(OR($D2885="51",$D2885="52",$D2885="61"),(AE2885/'Totals and Drop Down Lists'!AA$4)*Inputs!I$38,0)</f>
        <v>0</v>
      </c>
      <c r="AV2885">
        <f>IF(OR($D2885="51",$D2885="52",$D2885="61"),(AF2885/'Totals and Drop Down Lists'!AB$4)*Inputs!J$38,0)</f>
        <v>0</v>
      </c>
      <c r="AW2885">
        <f>IF(OR($D2885="51",$D2885="52",$D2885="61"),(AG2885/'Totals and Drop Down Lists'!AC$4)*Inputs!K$38,0)</f>
        <v>0</v>
      </c>
      <c r="AX2885">
        <f>IF(OR($D2885="51",$D2885="52",$D2885="61"),(AH2885/'Totals and Drop Down Lists'!AD$4)*Inputs!L$38,0)</f>
        <v>0</v>
      </c>
      <c r="AY2885">
        <f>IF(OR($D2885="51",$D2885="52",$D2885="61"),0,(AA2885/'Totals and Drop Down Lists'!W$5)*Inputs!E$39)</f>
        <v>0</v>
      </c>
      <c r="AZ2885">
        <f>IF(OR($D2885="51",$D2885="52",$D2885="61"),0,(AB2885/'Totals and Drop Down Lists'!X$5)*Inputs!F$39)</f>
        <v>0</v>
      </c>
      <c r="BA2885">
        <f>IF(OR($D2885="51",$D2885="52",$D2885="61"),0,(AC2885/'Totals and Drop Down Lists'!Y$5)*Inputs!G$39)</f>
        <v>0</v>
      </c>
      <c r="BB2885">
        <f>IF(OR($D2885="51",$D2885="52",$D2885="61"),0,(AD2885/'Totals and Drop Down Lists'!Z$5)*Inputs!H$39)</f>
        <v>0</v>
      </c>
      <c r="BC2885">
        <f>IF(OR($D2885="51",$D2885="52",$D2885="61"),0,(AE2885/'Totals and Drop Down Lists'!AA$5)*Inputs!I$39)</f>
        <v>0</v>
      </c>
      <c r="BD2885">
        <f>IF(OR($D2885="51",$D2885="52",$D2885="61"),0,(AF2885/'Totals and Drop Down Lists'!AB$5)*Inputs!J$39)</f>
        <v>0</v>
      </c>
      <c r="BE2885">
        <f>IF(OR($D2885="51",$D2885="52",$D2885="61"),0,(AG2885/'Totals and Drop Down Lists'!AC$5)*Inputs!K$39)</f>
        <v>0</v>
      </c>
      <c r="BF2885">
        <f>IF(OR($D2885="51",$D2885="52",$D2885="61"),0,(AH2885/'Totals and Drop Down Lists'!AD$5)*Inputs!L$39)</f>
        <v>0</v>
      </c>
      <c r="BG2885" s="10">
        <f t="shared" si="406"/>
        <v>140702.9125754</v>
      </c>
    </row>
    <row r="2886" spans="1:59" ht="28.8">
      <c r="A2886" s="1" t="s">
        <v>7636</v>
      </c>
      <c r="B2886" s="1" t="s">
        <v>4697</v>
      </c>
      <c r="C2886" s="1" t="s">
        <v>753</v>
      </c>
      <c r="D2886" s="1" t="s">
        <v>58</v>
      </c>
      <c r="E2886" s="1" t="s">
        <v>4726</v>
      </c>
      <c r="F2886" s="2">
        <v>185943</v>
      </c>
      <c r="G2886" s="2">
        <v>2038</v>
      </c>
      <c r="H2886" s="2">
        <v>106</v>
      </c>
      <c r="I2886" s="2">
        <v>32344</v>
      </c>
      <c r="J2886" s="2">
        <v>64273</v>
      </c>
      <c r="K2886" s="2">
        <v>22044</v>
      </c>
      <c r="L2886" s="2">
        <v>1125</v>
      </c>
      <c r="M2886" s="2">
        <v>235</v>
      </c>
      <c r="N2886" s="2">
        <v>86</v>
      </c>
      <c r="O2886" s="2">
        <v>1973</v>
      </c>
      <c r="P2886" s="2">
        <v>393</v>
      </c>
      <c r="Q2886" s="2">
        <v>135</v>
      </c>
      <c r="R2886" s="2">
        <v>5359</v>
      </c>
      <c r="S2886" s="2">
        <v>18440500</v>
      </c>
      <c r="T2886" s="2">
        <v>839069700</v>
      </c>
      <c r="U2886" s="2">
        <v>1249</v>
      </c>
      <c r="V2886" s="2">
        <v>900</v>
      </c>
      <c r="W2886" s="2">
        <v>0</v>
      </c>
      <c r="X2886" s="2">
        <v>4105</v>
      </c>
      <c r="Y2886" s="2">
        <v>578</v>
      </c>
      <c r="Z2886" s="2">
        <v>2666</v>
      </c>
      <c r="AA2886" s="9">
        <f t="shared" si="407"/>
        <v>185943</v>
      </c>
      <c r="AB2886" s="9">
        <f t="shared" si="408"/>
        <v>30200</v>
      </c>
      <c r="AC2886" s="9">
        <f t="shared" si="409"/>
        <v>9306</v>
      </c>
      <c r="AD2886" s="9">
        <f t="shared" si="410"/>
        <v>5359</v>
      </c>
      <c r="AE2886" s="44">
        <f t="shared" si="411"/>
        <v>5.2801713848815647E-4</v>
      </c>
      <c r="AF2886" s="9">
        <f t="shared" si="412"/>
        <v>3205</v>
      </c>
      <c r="AG2886" s="9">
        <f t="shared" si="405"/>
        <v>3244</v>
      </c>
      <c r="AH2886" s="44">
        <f t="shared" si="413"/>
        <v>4.1399372906287266E-4</v>
      </c>
      <c r="AI2886">
        <f>AA2886/'Totals and Drop Down Lists'!W$6*Inputs!E$37</f>
        <v>168676.40872666662</v>
      </c>
      <c r="AJ2886">
        <f>AB2886/'Totals and Drop Down Lists'!X$6*Inputs!F$37</f>
        <v>99369.692919258916</v>
      </c>
      <c r="AK2886">
        <f>AC2886/'Totals and Drop Down Lists'!Y$6*Inputs!G$37</f>
        <v>61348.295439455389</v>
      </c>
      <c r="AL2886">
        <f>AD2886/'Totals and Drop Down Lists'!Z$6*Inputs!H$37</f>
        <v>42965.789305897255</v>
      </c>
      <c r="AM2886">
        <f>AE2886/'Totals and Drop Down Lists'!AA$6*Inputs!I$37</f>
        <v>65732.510548493199</v>
      </c>
      <c r="AN2886">
        <f>AF2886/'Totals and Drop Down Lists'!AB$6*Inputs!J$37</f>
        <v>63961.201514804896</v>
      </c>
      <c r="AO2886">
        <f>AG2886/'Totals and Drop Down Lists'!AC$6*Inputs!K$37</f>
        <v>60414.88112497321</v>
      </c>
      <c r="AP2886">
        <f>AH2886/'Totals and Drop Down Lists'!AD$6*Inputs!L$37</f>
        <v>97425.106607531008</v>
      </c>
      <c r="AQ2886">
        <f>IF(OR($D2886="51",$D2886="52",$D2886="61"),(AA2886/'Totals and Drop Down Lists'!W$4)*Inputs!E$38,0)</f>
        <v>0</v>
      </c>
      <c r="AR2886">
        <f>IF(OR($D2886="51",$D2886="52",$D2886="61"),(AB2886/'Totals and Drop Down Lists'!X$4)*Inputs!F$38,0)</f>
        <v>0</v>
      </c>
      <c r="AS2886">
        <f>IF(OR($D2886="51",$D2886="52",$D2886="61"),(AC2886/'Totals and Drop Down Lists'!Y$4)*Inputs!G$38,0)</f>
        <v>0</v>
      </c>
      <c r="AT2886">
        <f>IF(OR($D2886="51",$D2886="52",$D2886="61"),(AD2886/'Totals and Drop Down Lists'!Z$4)*Inputs!H$38,0)</f>
        <v>0</v>
      </c>
      <c r="AU2886">
        <f>IF(OR($D2886="51",$D2886="52",$D2886="61"),(AE2886/'Totals and Drop Down Lists'!AA$4)*Inputs!I$38,0)</f>
        <v>0</v>
      </c>
      <c r="AV2886">
        <f>IF(OR($D2886="51",$D2886="52",$D2886="61"),(AF2886/'Totals and Drop Down Lists'!AB$4)*Inputs!J$38,0)</f>
        <v>0</v>
      </c>
      <c r="AW2886">
        <f>IF(OR($D2886="51",$D2886="52",$D2886="61"),(AG2886/'Totals and Drop Down Lists'!AC$4)*Inputs!K$38,0)</f>
        <v>0</v>
      </c>
      <c r="AX2886">
        <f>IF(OR($D2886="51",$D2886="52",$D2886="61"),(AH2886/'Totals and Drop Down Lists'!AD$4)*Inputs!L$38,0)</f>
        <v>0</v>
      </c>
      <c r="AY2886">
        <f>IF(OR($D2886="51",$D2886="52",$D2886="61"),0,(AA2886/'Totals and Drop Down Lists'!W$5)*Inputs!E$39)</f>
        <v>0</v>
      </c>
      <c r="AZ2886">
        <f>IF(OR($D2886="51",$D2886="52",$D2886="61"),0,(AB2886/'Totals and Drop Down Lists'!X$5)*Inputs!F$39)</f>
        <v>0</v>
      </c>
      <c r="BA2886">
        <f>IF(OR($D2886="51",$D2886="52",$D2886="61"),0,(AC2886/'Totals and Drop Down Lists'!Y$5)*Inputs!G$39)</f>
        <v>0</v>
      </c>
      <c r="BB2886">
        <f>IF(OR($D2886="51",$D2886="52",$D2886="61"),0,(AD2886/'Totals and Drop Down Lists'!Z$5)*Inputs!H$39)</f>
        <v>0</v>
      </c>
      <c r="BC2886">
        <f>IF(OR($D2886="51",$D2886="52",$D2886="61"),0,(AE2886/'Totals and Drop Down Lists'!AA$5)*Inputs!I$39)</f>
        <v>0</v>
      </c>
      <c r="BD2886">
        <f>IF(OR($D2886="51",$D2886="52",$D2886="61"),0,(AF2886/'Totals and Drop Down Lists'!AB$5)*Inputs!J$39)</f>
        <v>0</v>
      </c>
      <c r="BE2886">
        <f>IF(OR($D2886="51",$D2886="52",$D2886="61"),0,(AG2886/'Totals and Drop Down Lists'!AC$5)*Inputs!K$39)</f>
        <v>0</v>
      </c>
      <c r="BF2886">
        <f>IF(OR($D2886="51",$D2886="52",$D2886="61"),0,(AH2886/'Totals and Drop Down Lists'!AD$5)*Inputs!L$39)</f>
        <v>0</v>
      </c>
      <c r="BG2886" s="10">
        <f t="shared" si="406"/>
        <v>659893.88618708041</v>
      </c>
    </row>
    <row r="2887" spans="1:59" ht="28.8">
      <c r="A2887" s="1" t="s">
        <v>7636</v>
      </c>
      <c r="B2887" s="1" t="s">
        <v>4697</v>
      </c>
      <c r="C2887" s="1" t="s">
        <v>4604</v>
      </c>
      <c r="D2887" s="1" t="s">
        <v>25</v>
      </c>
      <c r="E2887" s="1" t="s">
        <v>4727</v>
      </c>
      <c r="F2887" s="2">
        <v>11218</v>
      </c>
      <c r="G2887" s="2">
        <v>33</v>
      </c>
      <c r="H2887" s="2">
        <v>0</v>
      </c>
      <c r="I2887" s="2">
        <v>2011</v>
      </c>
      <c r="J2887" s="2">
        <v>3741</v>
      </c>
      <c r="K2887" s="2">
        <v>1004</v>
      </c>
      <c r="L2887" s="2">
        <v>136</v>
      </c>
      <c r="M2887" s="2">
        <v>15</v>
      </c>
      <c r="N2887" s="2">
        <v>4</v>
      </c>
      <c r="O2887" s="2">
        <v>94</v>
      </c>
      <c r="P2887" s="2">
        <v>21</v>
      </c>
      <c r="Q2887" s="2">
        <v>15</v>
      </c>
      <c r="R2887" s="2">
        <v>599</v>
      </c>
      <c r="S2887" s="2">
        <v>588800</v>
      </c>
      <c r="T2887" s="2">
        <v>34955300</v>
      </c>
      <c r="U2887" s="2">
        <v>112</v>
      </c>
      <c r="V2887" s="2">
        <v>43</v>
      </c>
      <c r="W2887" s="2">
        <v>20</v>
      </c>
      <c r="X2887" s="2">
        <v>279</v>
      </c>
      <c r="Y2887" s="2">
        <v>44</v>
      </c>
      <c r="Z2887" s="2">
        <v>190</v>
      </c>
      <c r="AA2887" s="9">
        <f t="shared" si="407"/>
        <v>11218</v>
      </c>
      <c r="AB2887" s="9">
        <f t="shared" si="408"/>
        <v>1978</v>
      </c>
      <c r="AC2887" s="9">
        <f t="shared" si="409"/>
        <v>884</v>
      </c>
      <c r="AD2887" s="9">
        <f t="shared" si="410"/>
        <v>599</v>
      </c>
      <c r="AE2887" s="44">
        <f t="shared" si="411"/>
        <v>1.8818088357388943E-5</v>
      </c>
      <c r="AF2887" s="9">
        <f t="shared" si="412"/>
        <v>216</v>
      </c>
      <c r="AG2887" s="9">
        <f t="shared" si="405"/>
        <v>234</v>
      </c>
      <c r="AH2887" s="44">
        <f t="shared" si="413"/>
        <v>2.3367537500672478E-5</v>
      </c>
      <c r="AI2887">
        <f>AA2887/'Totals and Drop Down Lists'!W$6*Inputs!E$37</f>
        <v>10176.301087407142</v>
      </c>
      <c r="AJ2887">
        <f>AB2887/'Totals and Drop Down Lists'!X$6*Inputs!F$37</f>
        <v>6508.3858474931822</v>
      </c>
      <c r="AK2887">
        <f>AC2887/'Totals and Drop Down Lists'!Y$6*Inputs!G$37</f>
        <v>5827.6266031032192</v>
      </c>
      <c r="AL2887">
        <f>AD2887/'Totals and Drop Down Lists'!Z$6*Inputs!H$37</f>
        <v>4802.4832607263388</v>
      </c>
      <c r="AM2887">
        <f>AE2887/'Totals and Drop Down Lists'!AA$6*Inputs!I$37</f>
        <v>2342.6515945983656</v>
      </c>
      <c r="AN2887">
        <f>AF2887/'Totals and Drop Down Lists'!AB$6*Inputs!J$37</f>
        <v>4310.6457183144639</v>
      </c>
      <c r="AO2887">
        <f>AG2887/'Totals and Drop Down Lists'!AC$6*Inputs!K$37</f>
        <v>4357.9168259074386</v>
      </c>
      <c r="AP2887">
        <f>AH2887/'Totals and Drop Down Lists'!AD$6*Inputs!L$37</f>
        <v>5499.0804747497832</v>
      </c>
      <c r="AQ2887">
        <f>IF(OR($D2887="51",$D2887="52",$D2887="61"),(AA2887/'Totals and Drop Down Lists'!W$4)*Inputs!E$38,0)</f>
        <v>0</v>
      </c>
      <c r="AR2887">
        <f>IF(OR($D2887="51",$D2887="52",$D2887="61"),(AB2887/'Totals and Drop Down Lists'!X$4)*Inputs!F$38,0)</f>
        <v>0</v>
      </c>
      <c r="AS2887">
        <f>IF(OR($D2887="51",$D2887="52",$D2887="61"),(AC2887/'Totals and Drop Down Lists'!Y$4)*Inputs!G$38,0)</f>
        <v>0</v>
      </c>
      <c r="AT2887">
        <f>IF(OR($D2887="51",$D2887="52",$D2887="61"),(AD2887/'Totals and Drop Down Lists'!Z$4)*Inputs!H$38,0)</f>
        <v>0</v>
      </c>
      <c r="AU2887">
        <f>IF(OR($D2887="51",$D2887="52",$D2887="61"),(AE2887/'Totals and Drop Down Lists'!AA$4)*Inputs!I$38,0)</f>
        <v>0</v>
      </c>
      <c r="AV2887">
        <f>IF(OR($D2887="51",$D2887="52",$D2887="61"),(AF2887/'Totals and Drop Down Lists'!AB$4)*Inputs!J$38,0)</f>
        <v>0</v>
      </c>
      <c r="AW2887">
        <f>IF(OR($D2887="51",$D2887="52",$D2887="61"),(AG2887/'Totals and Drop Down Lists'!AC$4)*Inputs!K$38,0)</f>
        <v>0</v>
      </c>
      <c r="AX2887">
        <f>IF(OR($D2887="51",$D2887="52",$D2887="61"),(AH2887/'Totals and Drop Down Lists'!AD$4)*Inputs!L$38,0)</f>
        <v>0</v>
      </c>
      <c r="AY2887">
        <f>IF(OR($D2887="51",$D2887="52",$D2887="61"),0,(AA2887/'Totals and Drop Down Lists'!W$5)*Inputs!E$39)</f>
        <v>0</v>
      </c>
      <c r="AZ2887">
        <f>IF(OR($D2887="51",$D2887="52",$D2887="61"),0,(AB2887/'Totals and Drop Down Lists'!X$5)*Inputs!F$39)</f>
        <v>0</v>
      </c>
      <c r="BA2887">
        <f>IF(OR($D2887="51",$D2887="52",$D2887="61"),0,(AC2887/'Totals and Drop Down Lists'!Y$5)*Inputs!G$39)</f>
        <v>0</v>
      </c>
      <c r="BB2887">
        <f>IF(OR($D2887="51",$D2887="52",$D2887="61"),0,(AD2887/'Totals and Drop Down Lists'!Z$5)*Inputs!H$39)</f>
        <v>0</v>
      </c>
      <c r="BC2887">
        <f>IF(OR($D2887="51",$D2887="52",$D2887="61"),0,(AE2887/'Totals and Drop Down Lists'!AA$5)*Inputs!I$39)</f>
        <v>0</v>
      </c>
      <c r="BD2887">
        <f>IF(OR($D2887="51",$D2887="52",$D2887="61"),0,(AF2887/'Totals and Drop Down Lists'!AB$5)*Inputs!J$39)</f>
        <v>0</v>
      </c>
      <c r="BE2887">
        <f>IF(OR($D2887="51",$D2887="52",$D2887="61"),0,(AG2887/'Totals and Drop Down Lists'!AC$5)*Inputs!K$39)</f>
        <v>0</v>
      </c>
      <c r="BF2887">
        <f>IF(OR($D2887="51",$D2887="52",$D2887="61"),0,(AH2887/'Totals and Drop Down Lists'!AD$5)*Inputs!L$39)</f>
        <v>0</v>
      </c>
      <c r="BG2887" s="10">
        <f t="shared" si="406"/>
        <v>43825.091412299931</v>
      </c>
    </row>
    <row r="2888" spans="1:59" ht="28.8">
      <c r="A2888" s="1" t="s">
        <v>7636</v>
      </c>
      <c r="B2888" s="1" t="s">
        <v>4697</v>
      </c>
      <c r="C2888" s="1" t="s">
        <v>757</v>
      </c>
      <c r="D2888" s="1" t="s">
        <v>58</v>
      </c>
      <c r="E2888" s="1" t="s">
        <v>4728</v>
      </c>
      <c r="F2888" s="2">
        <v>51491</v>
      </c>
      <c r="G2888" s="2">
        <v>1957</v>
      </c>
      <c r="H2888" s="2">
        <v>83</v>
      </c>
      <c r="I2888" s="2">
        <v>9481</v>
      </c>
      <c r="J2888" s="2">
        <v>18960</v>
      </c>
      <c r="K2888" s="2">
        <v>6499</v>
      </c>
      <c r="L2888" s="2">
        <v>193</v>
      </c>
      <c r="M2888" s="2">
        <v>25</v>
      </c>
      <c r="N2888" s="2">
        <v>8</v>
      </c>
      <c r="O2888" s="2">
        <v>260</v>
      </c>
      <c r="P2888" s="2">
        <v>38</v>
      </c>
      <c r="Q2888" s="2">
        <v>33</v>
      </c>
      <c r="R2888" s="2">
        <v>2407</v>
      </c>
      <c r="S2888" s="2">
        <v>5235500</v>
      </c>
      <c r="T2888" s="2">
        <v>214409800</v>
      </c>
      <c r="U2888" s="2">
        <v>167</v>
      </c>
      <c r="V2888" s="2">
        <v>214</v>
      </c>
      <c r="W2888" s="2">
        <v>4</v>
      </c>
      <c r="X2888" s="2">
        <v>1539</v>
      </c>
      <c r="Y2888" s="2">
        <v>55</v>
      </c>
      <c r="Z2888" s="2">
        <v>1204</v>
      </c>
      <c r="AA2888" s="9">
        <f t="shared" si="407"/>
        <v>51491</v>
      </c>
      <c r="AB2888" s="9">
        <f t="shared" si="408"/>
        <v>7441</v>
      </c>
      <c r="AC2888" s="9">
        <f t="shared" si="409"/>
        <v>2964</v>
      </c>
      <c r="AD2888" s="9">
        <f t="shared" si="410"/>
        <v>2407</v>
      </c>
      <c r="AE2888" s="44">
        <f t="shared" si="411"/>
        <v>1.5557883921960976E-4</v>
      </c>
      <c r="AF2888" s="9">
        <f t="shared" si="412"/>
        <v>1321</v>
      </c>
      <c r="AG2888" s="9">
        <f t="shared" si="405"/>
        <v>1259</v>
      </c>
      <c r="AH2888" s="44">
        <f t="shared" si="413"/>
        <v>1.6057762134719984E-4</v>
      </c>
      <c r="AI2888">
        <f>AA2888/'Totals and Drop Down Lists'!W$6*Inputs!E$37</f>
        <v>46709.566704553494</v>
      </c>
      <c r="AJ2888">
        <f>AB2888/'Totals and Drop Down Lists'!X$6*Inputs!F$37</f>
        <v>24483.771026894225</v>
      </c>
      <c r="AK2888">
        <f>AC2888/'Totals and Drop Down Lists'!Y$6*Inputs!G$37</f>
        <v>19539.689198640208</v>
      </c>
      <c r="AL2888">
        <f>AD2888/'Totals and Drop Down Lists'!Z$6*Inputs!H$37</f>
        <v>19298.125556875289</v>
      </c>
      <c r="AM2888">
        <f>AE2888/'Totals and Drop Down Lists'!AA$6*Inputs!I$37</f>
        <v>19367.908623963558</v>
      </c>
      <c r="AN2888">
        <f>AF2888/'Totals and Drop Down Lists'!AB$6*Inputs!J$37</f>
        <v>26362.791638395403</v>
      </c>
      <c r="AO2888">
        <f>AG2888/'Totals and Drop Down Lists'!AC$6*Inputs!K$37</f>
        <v>23447.082409476348</v>
      </c>
      <c r="AP2888">
        <f>AH2888/'Totals and Drop Down Lists'!AD$6*Inputs!L$37</f>
        <v>37788.717027061095</v>
      </c>
      <c r="AQ2888">
        <f>IF(OR($D2888="51",$D2888="52",$D2888="61"),(AA2888/'Totals and Drop Down Lists'!W$4)*Inputs!E$38,0)</f>
        <v>0</v>
      </c>
      <c r="AR2888">
        <f>IF(OR($D2888="51",$D2888="52",$D2888="61"),(AB2888/'Totals and Drop Down Lists'!X$4)*Inputs!F$38,0)</f>
        <v>0</v>
      </c>
      <c r="AS2888">
        <f>IF(OR($D2888="51",$D2888="52",$D2888="61"),(AC2888/'Totals and Drop Down Lists'!Y$4)*Inputs!G$38,0)</f>
        <v>0</v>
      </c>
      <c r="AT2888">
        <f>IF(OR($D2888="51",$D2888="52",$D2888="61"),(AD2888/'Totals and Drop Down Lists'!Z$4)*Inputs!H$38,0)</f>
        <v>0</v>
      </c>
      <c r="AU2888">
        <f>IF(OR($D2888="51",$D2888="52",$D2888="61"),(AE2888/'Totals and Drop Down Lists'!AA$4)*Inputs!I$38,0)</f>
        <v>0</v>
      </c>
      <c r="AV2888">
        <f>IF(OR($D2888="51",$D2888="52",$D2888="61"),(AF2888/'Totals and Drop Down Lists'!AB$4)*Inputs!J$38,0)</f>
        <v>0</v>
      </c>
      <c r="AW2888">
        <f>IF(OR($D2888="51",$D2888="52",$D2888="61"),(AG2888/'Totals and Drop Down Lists'!AC$4)*Inputs!K$38,0)</f>
        <v>0</v>
      </c>
      <c r="AX2888">
        <f>IF(OR($D2888="51",$D2888="52",$D2888="61"),(AH2888/'Totals and Drop Down Lists'!AD$4)*Inputs!L$38,0)</f>
        <v>0</v>
      </c>
      <c r="AY2888">
        <f>IF(OR($D2888="51",$D2888="52",$D2888="61"),0,(AA2888/'Totals and Drop Down Lists'!W$5)*Inputs!E$39)</f>
        <v>0</v>
      </c>
      <c r="AZ2888">
        <f>IF(OR($D2888="51",$D2888="52",$D2888="61"),0,(AB2888/'Totals and Drop Down Lists'!X$5)*Inputs!F$39)</f>
        <v>0</v>
      </c>
      <c r="BA2888">
        <f>IF(OR($D2888="51",$D2888="52",$D2888="61"),0,(AC2888/'Totals and Drop Down Lists'!Y$5)*Inputs!G$39)</f>
        <v>0</v>
      </c>
      <c r="BB2888">
        <f>IF(OR($D2888="51",$D2888="52",$D2888="61"),0,(AD2888/'Totals and Drop Down Lists'!Z$5)*Inputs!H$39)</f>
        <v>0</v>
      </c>
      <c r="BC2888">
        <f>IF(OR($D2888="51",$D2888="52",$D2888="61"),0,(AE2888/'Totals and Drop Down Lists'!AA$5)*Inputs!I$39)</f>
        <v>0</v>
      </c>
      <c r="BD2888">
        <f>IF(OR($D2888="51",$D2888="52",$D2888="61"),0,(AF2888/'Totals and Drop Down Lists'!AB$5)*Inputs!J$39)</f>
        <v>0</v>
      </c>
      <c r="BE2888">
        <f>IF(OR($D2888="51",$D2888="52",$D2888="61"),0,(AG2888/'Totals and Drop Down Lists'!AC$5)*Inputs!K$39)</f>
        <v>0</v>
      </c>
      <c r="BF2888">
        <f>IF(OR($D2888="51",$D2888="52",$D2888="61"),0,(AH2888/'Totals and Drop Down Lists'!AD$5)*Inputs!L$39)</f>
        <v>0</v>
      </c>
      <c r="BG2888" s="10">
        <f t="shared" si="406"/>
        <v>216997.6521858596</v>
      </c>
    </row>
    <row r="2889" spans="1:59" ht="28.8">
      <c r="A2889" s="1" t="s">
        <v>7636</v>
      </c>
      <c r="B2889" s="1" t="s">
        <v>4697</v>
      </c>
      <c r="C2889" s="1" t="s">
        <v>2632</v>
      </c>
      <c r="D2889" s="1" t="s">
        <v>25</v>
      </c>
      <c r="E2889" s="1" t="s">
        <v>4729</v>
      </c>
      <c r="F2889" s="2">
        <v>1865</v>
      </c>
      <c r="G2889" s="2">
        <v>14</v>
      </c>
      <c r="H2889" s="2">
        <v>4</v>
      </c>
      <c r="I2889" s="2">
        <v>408</v>
      </c>
      <c r="J2889" s="2">
        <v>827</v>
      </c>
      <c r="K2889" s="2">
        <v>290</v>
      </c>
      <c r="L2889" s="2">
        <v>0</v>
      </c>
      <c r="M2889" s="2">
        <v>0</v>
      </c>
      <c r="N2889" s="2">
        <v>0</v>
      </c>
      <c r="O2889" s="2">
        <v>9</v>
      </c>
      <c r="P2889" s="2">
        <v>10</v>
      </c>
      <c r="Q2889" s="2">
        <v>0</v>
      </c>
      <c r="R2889" s="2">
        <v>296</v>
      </c>
      <c r="S2889" s="2">
        <v>173100</v>
      </c>
      <c r="T2889" s="2">
        <v>13251600</v>
      </c>
      <c r="U2889" s="2">
        <v>12</v>
      </c>
      <c r="V2889" s="2">
        <v>20</v>
      </c>
      <c r="W2889" s="2">
        <v>4</v>
      </c>
      <c r="X2889" s="2">
        <v>57</v>
      </c>
      <c r="Y2889" s="2">
        <v>4</v>
      </c>
      <c r="Z2889" s="2">
        <v>37</v>
      </c>
      <c r="AA2889" s="9">
        <f t="shared" si="407"/>
        <v>1865</v>
      </c>
      <c r="AB2889" s="9">
        <f t="shared" si="408"/>
        <v>390</v>
      </c>
      <c r="AC2889" s="9">
        <f t="shared" si="409"/>
        <v>315</v>
      </c>
      <c r="AD2889" s="9">
        <f t="shared" si="410"/>
        <v>296</v>
      </c>
      <c r="AE2889" s="44">
        <f t="shared" si="411"/>
        <v>7.102091646222201E-6</v>
      </c>
      <c r="AF2889" s="9">
        <f t="shared" si="412"/>
        <v>33</v>
      </c>
      <c r="AG2889" s="9">
        <f t="shared" si="405"/>
        <v>41</v>
      </c>
      <c r="AH2889" s="44">
        <f t="shared" si="413"/>
        <v>5.3496754006683661E-6</v>
      </c>
      <c r="AI2889">
        <f>AA2889/'Totals and Drop Down Lists'!W$6*Inputs!E$37</f>
        <v>1691.8168593344908</v>
      </c>
      <c r="AJ2889">
        <f>AB2889/'Totals and Drop Down Lists'!X$6*Inputs!F$37</f>
        <v>1283.251001275198</v>
      </c>
      <c r="AK2889">
        <f>AC2889/'Totals and Drop Down Lists'!Y$6*Inputs!G$37</f>
        <v>2076.5864026894956</v>
      </c>
      <c r="AL2889">
        <f>AD2889/'Totals and Drop Down Lists'!Z$6*Inputs!H$37</f>
        <v>2373.1803759181912</v>
      </c>
      <c r="AM2889">
        <f>AE2889/'Totals and Drop Down Lists'!AA$6*Inputs!I$37</f>
        <v>884.13477522403855</v>
      </c>
      <c r="AN2889">
        <f>AF2889/'Totals and Drop Down Lists'!AB$6*Inputs!J$37</f>
        <v>658.57087363137646</v>
      </c>
      <c r="AO2889">
        <f>AG2889/'Totals and Drop Down Lists'!AC$6*Inputs!K$37</f>
        <v>763.56662334275643</v>
      </c>
      <c r="AP2889">
        <f>AH2889/'Totals and Drop Down Lists'!AD$6*Inputs!L$37</f>
        <v>1258.9386254849501</v>
      </c>
      <c r="AQ2889">
        <f>IF(OR($D2889="51",$D2889="52",$D2889="61"),(AA2889/'Totals and Drop Down Lists'!W$4)*Inputs!E$38,0)</f>
        <v>0</v>
      </c>
      <c r="AR2889">
        <f>IF(OR($D2889="51",$D2889="52",$D2889="61"),(AB2889/'Totals and Drop Down Lists'!X$4)*Inputs!F$38,0)</f>
        <v>0</v>
      </c>
      <c r="AS2889">
        <f>IF(OR($D2889="51",$D2889="52",$D2889="61"),(AC2889/'Totals and Drop Down Lists'!Y$4)*Inputs!G$38,0)</f>
        <v>0</v>
      </c>
      <c r="AT2889">
        <f>IF(OR($D2889="51",$D2889="52",$D2889="61"),(AD2889/'Totals and Drop Down Lists'!Z$4)*Inputs!H$38,0)</f>
        <v>0</v>
      </c>
      <c r="AU2889">
        <f>IF(OR($D2889="51",$D2889="52",$D2889="61"),(AE2889/'Totals and Drop Down Lists'!AA$4)*Inputs!I$38,0)</f>
        <v>0</v>
      </c>
      <c r="AV2889">
        <f>IF(OR($D2889="51",$D2889="52",$D2889="61"),(AF2889/'Totals and Drop Down Lists'!AB$4)*Inputs!J$38,0)</f>
        <v>0</v>
      </c>
      <c r="AW2889">
        <f>IF(OR($D2889="51",$D2889="52",$D2889="61"),(AG2889/'Totals and Drop Down Lists'!AC$4)*Inputs!K$38,0)</f>
        <v>0</v>
      </c>
      <c r="AX2889">
        <f>IF(OR($D2889="51",$D2889="52",$D2889="61"),(AH2889/'Totals and Drop Down Lists'!AD$4)*Inputs!L$38,0)</f>
        <v>0</v>
      </c>
      <c r="AY2889">
        <f>IF(OR($D2889="51",$D2889="52",$D2889="61"),0,(AA2889/'Totals and Drop Down Lists'!W$5)*Inputs!E$39)</f>
        <v>0</v>
      </c>
      <c r="AZ2889">
        <f>IF(OR($D2889="51",$D2889="52",$D2889="61"),0,(AB2889/'Totals and Drop Down Lists'!X$5)*Inputs!F$39)</f>
        <v>0</v>
      </c>
      <c r="BA2889">
        <f>IF(OR($D2889="51",$D2889="52",$D2889="61"),0,(AC2889/'Totals and Drop Down Lists'!Y$5)*Inputs!G$39)</f>
        <v>0</v>
      </c>
      <c r="BB2889">
        <f>IF(OR($D2889="51",$D2889="52",$D2889="61"),0,(AD2889/'Totals and Drop Down Lists'!Z$5)*Inputs!H$39)</f>
        <v>0</v>
      </c>
      <c r="BC2889">
        <f>IF(OR($D2889="51",$D2889="52",$D2889="61"),0,(AE2889/'Totals and Drop Down Lists'!AA$5)*Inputs!I$39)</f>
        <v>0</v>
      </c>
      <c r="BD2889">
        <f>IF(OR($D2889="51",$D2889="52",$D2889="61"),0,(AF2889/'Totals and Drop Down Lists'!AB$5)*Inputs!J$39)</f>
        <v>0</v>
      </c>
      <c r="BE2889">
        <f>IF(OR($D2889="51",$D2889="52",$D2889="61"),0,(AG2889/'Totals and Drop Down Lists'!AC$5)*Inputs!K$39)</f>
        <v>0</v>
      </c>
      <c r="BF2889">
        <f>IF(OR($D2889="51",$D2889="52",$D2889="61"),0,(AH2889/'Totals and Drop Down Lists'!AD$5)*Inputs!L$39)</f>
        <v>0</v>
      </c>
      <c r="BG2889" s="10">
        <f t="shared" si="406"/>
        <v>10990.045536900498</v>
      </c>
    </row>
    <row r="2890" spans="1:59" ht="28.8">
      <c r="A2890" s="1" t="s">
        <v>7636</v>
      </c>
      <c r="B2890" s="1" t="s">
        <v>4697</v>
      </c>
      <c r="C2890" s="1" t="s">
        <v>4730</v>
      </c>
      <c r="D2890" s="1" t="s">
        <v>25</v>
      </c>
      <c r="E2890" s="1" t="s">
        <v>4731</v>
      </c>
      <c r="F2890" s="2">
        <v>25300</v>
      </c>
      <c r="G2890" s="2">
        <v>238</v>
      </c>
      <c r="H2890" s="2">
        <v>26</v>
      </c>
      <c r="I2890" s="2">
        <v>3963</v>
      </c>
      <c r="J2890" s="2">
        <v>10236</v>
      </c>
      <c r="K2890" s="2">
        <v>3086</v>
      </c>
      <c r="L2890" s="2">
        <v>37</v>
      </c>
      <c r="M2890" s="2">
        <v>0</v>
      </c>
      <c r="N2890" s="2">
        <v>0</v>
      </c>
      <c r="O2890" s="2">
        <v>49</v>
      </c>
      <c r="P2890" s="2">
        <v>50</v>
      </c>
      <c r="Q2890" s="2">
        <v>0</v>
      </c>
      <c r="R2890" s="2">
        <v>2389</v>
      </c>
      <c r="S2890" s="2">
        <v>1960600</v>
      </c>
      <c r="T2890" s="2">
        <v>106068400</v>
      </c>
      <c r="U2890" s="2">
        <v>297</v>
      </c>
      <c r="V2890" s="2">
        <v>183</v>
      </c>
      <c r="W2890" s="2">
        <v>0</v>
      </c>
      <c r="X2890" s="2">
        <v>533</v>
      </c>
      <c r="Y2890" s="2">
        <v>25</v>
      </c>
      <c r="Z2890" s="2">
        <v>364</v>
      </c>
      <c r="AA2890" s="9">
        <f t="shared" si="407"/>
        <v>25300</v>
      </c>
      <c r="AB2890" s="9">
        <f t="shared" si="408"/>
        <v>3699</v>
      </c>
      <c r="AC2890" s="9">
        <f t="shared" si="409"/>
        <v>2525</v>
      </c>
      <c r="AD2890" s="9">
        <f t="shared" si="410"/>
        <v>2389</v>
      </c>
      <c r="AE2890" s="44">
        <f t="shared" si="411"/>
        <v>6.4976655312676623E-5</v>
      </c>
      <c r="AF2890" s="9">
        <f t="shared" si="412"/>
        <v>350</v>
      </c>
      <c r="AG2890" s="9">
        <f t="shared" si="405"/>
        <v>389</v>
      </c>
      <c r="AH2890" s="44">
        <f t="shared" si="413"/>
        <v>4.3638150136590346E-5</v>
      </c>
      <c r="AI2890">
        <f>AA2890/'Totals and Drop Down Lists'!W$6*Inputs!E$37</f>
        <v>22950.652300891485</v>
      </c>
      <c r="AJ2890">
        <f>AB2890/'Totals and Drop Down Lists'!X$6*Inputs!F$37</f>
        <v>12171.142189017839</v>
      </c>
      <c r="AK2890">
        <f>AC2890/'Totals and Drop Down Lists'!Y$6*Inputs!G$37</f>
        <v>16645.652910447545</v>
      </c>
      <c r="AL2890">
        <f>AD2890/'Totals and Drop Down Lists'!Z$6*Inputs!H$37</f>
        <v>19153.8105340154</v>
      </c>
      <c r="AM2890">
        <f>AE2890/'Totals and Drop Down Lists'!AA$6*Inputs!I$37</f>
        <v>8088.9016083369497</v>
      </c>
      <c r="AN2890">
        <f>AF2890/'Totals and Drop Down Lists'!AB$6*Inputs!J$37</f>
        <v>6984.8425991206595</v>
      </c>
      <c r="AO2890">
        <f>AG2890/'Totals and Drop Down Lists'!AC$6*Inputs!K$37</f>
        <v>7244.57113366664</v>
      </c>
      <c r="AP2890">
        <f>AH2890/'Totals and Drop Down Lists'!AD$6*Inputs!L$37</f>
        <v>10269.361902742969</v>
      </c>
      <c r="AQ2890">
        <f>IF(OR($D2890="51",$D2890="52",$D2890="61"),(AA2890/'Totals and Drop Down Lists'!W$4)*Inputs!E$38,0)</f>
        <v>0</v>
      </c>
      <c r="AR2890">
        <f>IF(OR($D2890="51",$D2890="52",$D2890="61"),(AB2890/'Totals and Drop Down Lists'!X$4)*Inputs!F$38,0)</f>
        <v>0</v>
      </c>
      <c r="AS2890">
        <f>IF(OR($D2890="51",$D2890="52",$D2890="61"),(AC2890/'Totals and Drop Down Lists'!Y$4)*Inputs!G$38,0)</f>
        <v>0</v>
      </c>
      <c r="AT2890">
        <f>IF(OR($D2890="51",$D2890="52",$D2890="61"),(AD2890/'Totals and Drop Down Lists'!Z$4)*Inputs!H$38,0)</f>
        <v>0</v>
      </c>
      <c r="AU2890">
        <f>IF(OR($D2890="51",$D2890="52",$D2890="61"),(AE2890/'Totals and Drop Down Lists'!AA$4)*Inputs!I$38,0)</f>
        <v>0</v>
      </c>
      <c r="AV2890">
        <f>IF(OR($D2890="51",$D2890="52",$D2890="61"),(AF2890/'Totals and Drop Down Lists'!AB$4)*Inputs!J$38,0)</f>
        <v>0</v>
      </c>
      <c r="AW2890">
        <f>IF(OR($D2890="51",$D2890="52",$D2890="61"),(AG2890/'Totals and Drop Down Lists'!AC$4)*Inputs!K$38,0)</f>
        <v>0</v>
      </c>
      <c r="AX2890">
        <f>IF(OR($D2890="51",$D2890="52",$D2890="61"),(AH2890/'Totals and Drop Down Lists'!AD$4)*Inputs!L$38,0)</f>
        <v>0</v>
      </c>
      <c r="AY2890">
        <f>IF(OR($D2890="51",$D2890="52",$D2890="61"),0,(AA2890/'Totals and Drop Down Lists'!W$5)*Inputs!E$39)</f>
        <v>0</v>
      </c>
      <c r="AZ2890">
        <f>IF(OR($D2890="51",$D2890="52",$D2890="61"),0,(AB2890/'Totals and Drop Down Lists'!X$5)*Inputs!F$39)</f>
        <v>0</v>
      </c>
      <c r="BA2890">
        <f>IF(OR($D2890="51",$D2890="52",$D2890="61"),0,(AC2890/'Totals and Drop Down Lists'!Y$5)*Inputs!G$39)</f>
        <v>0</v>
      </c>
      <c r="BB2890">
        <f>IF(OR($D2890="51",$D2890="52",$D2890="61"),0,(AD2890/'Totals and Drop Down Lists'!Z$5)*Inputs!H$39)</f>
        <v>0</v>
      </c>
      <c r="BC2890">
        <f>IF(OR($D2890="51",$D2890="52",$D2890="61"),0,(AE2890/'Totals and Drop Down Lists'!AA$5)*Inputs!I$39)</f>
        <v>0</v>
      </c>
      <c r="BD2890">
        <f>IF(OR($D2890="51",$D2890="52",$D2890="61"),0,(AF2890/'Totals and Drop Down Lists'!AB$5)*Inputs!J$39)</f>
        <v>0</v>
      </c>
      <c r="BE2890">
        <f>IF(OR($D2890="51",$D2890="52",$D2890="61"),0,(AG2890/'Totals and Drop Down Lists'!AC$5)*Inputs!K$39)</f>
        <v>0</v>
      </c>
      <c r="BF2890">
        <f>IF(OR($D2890="51",$D2890="52",$D2890="61"),0,(AH2890/'Totals and Drop Down Lists'!AD$5)*Inputs!L$39)</f>
        <v>0</v>
      </c>
      <c r="BG2890" s="10">
        <f t="shared" si="406"/>
        <v>103508.9351782395</v>
      </c>
    </row>
    <row r="2891" spans="1:59" ht="28.8">
      <c r="A2891" s="1" t="s">
        <v>7636</v>
      </c>
      <c r="B2891" s="1" t="s">
        <v>4697</v>
      </c>
      <c r="C2891" s="1" t="s">
        <v>4732</v>
      </c>
      <c r="D2891" s="1" t="s">
        <v>25</v>
      </c>
      <c r="E2891" s="1" t="s">
        <v>4733</v>
      </c>
      <c r="F2891" s="2">
        <v>76306</v>
      </c>
      <c r="G2891" s="2">
        <v>682</v>
      </c>
      <c r="H2891" s="2">
        <v>73</v>
      </c>
      <c r="I2891" s="2">
        <v>11971</v>
      </c>
      <c r="J2891" s="2">
        <v>26744</v>
      </c>
      <c r="K2891" s="2">
        <v>9693</v>
      </c>
      <c r="L2891" s="2">
        <v>676</v>
      </c>
      <c r="M2891" s="2">
        <v>21</v>
      </c>
      <c r="N2891" s="2">
        <v>0</v>
      </c>
      <c r="O2891" s="2">
        <v>472</v>
      </c>
      <c r="P2891" s="2">
        <v>217</v>
      </c>
      <c r="Q2891" s="2">
        <v>34</v>
      </c>
      <c r="R2891" s="2">
        <v>3822</v>
      </c>
      <c r="S2891" s="2">
        <v>6479000</v>
      </c>
      <c r="T2891" s="2">
        <v>355838600</v>
      </c>
      <c r="U2891" s="2">
        <v>540</v>
      </c>
      <c r="V2891" s="2">
        <v>571</v>
      </c>
      <c r="W2891" s="2">
        <v>104</v>
      </c>
      <c r="X2891" s="2">
        <v>1805</v>
      </c>
      <c r="Y2891" s="2">
        <v>229</v>
      </c>
      <c r="Z2891" s="2">
        <v>1211</v>
      </c>
      <c r="AA2891" s="9">
        <f t="shared" si="407"/>
        <v>76306</v>
      </c>
      <c r="AB2891" s="9">
        <f t="shared" si="408"/>
        <v>11216</v>
      </c>
      <c r="AC2891" s="9">
        <f t="shared" si="409"/>
        <v>5242</v>
      </c>
      <c r="AD2891" s="9">
        <f t="shared" si="410"/>
        <v>3822</v>
      </c>
      <c r="AE2891" s="44">
        <f t="shared" si="411"/>
        <v>2.4534987882982723E-4</v>
      </c>
      <c r="AF2891" s="9">
        <f t="shared" si="412"/>
        <v>1130</v>
      </c>
      <c r="AG2891" s="9">
        <f t="shared" si="405"/>
        <v>1440</v>
      </c>
      <c r="AH2891" s="44">
        <f t="shared" si="413"/>
        <v>1.9419830167780578E-4</v>
      </c>
      <c r="AI2891">
        <f>AA2891/'Totals and Drop Down Lists'!W$6*Inputs!E$37</f>
        <v>69220.255907977305</v>
      </c>
      <c r="AJ2891">
        <f>AB2891/'Totals and Drop Down Lists'!X$6*Inputs!F$37</f>
        <v>36904.982641801587</v>
      </c>
      <c r="AK2891">
        <f>AC2891/'Totals and Drop Down Lists'!Y$6*Inputs!G$37</f>
        <v>34557.034675867733</v>
      </c>
      <c r="AL2891">
        <f>AD2891/'Totals and Drop Down Lists'!Z$6*Inputs!H$37</f>
        <v>30642.889853916644</v>
      </c>
      <c r="AM2891">
        <f>AE2891/'Totals and Drop Down Lists'!AA$6*Inputs!I$37</f>
        <v>30543.447026037942</v>
      </c>
      <c r="AN2891">
        <f>AF2891/'Totals and Drop Down Lists'!AB$6*Inputs!J$37</f>
        <v>22551.063248589558</v>
      </c>
      <c r="AO2891">
        <f>AG2891/'Totals and Drop Down Lists'!AC$6*Inputs!K$37</f>
        <v>26817.949697891931</v>
      </c>
      <c r="AP2891">
        <f>AH2891/'Totals and Drop Down Lists'!AD$6*Inputs!L$37</f>
        <v>45700.668671453175</v>
      </c>
      <c r="AQ2891">
        <f>IF(OR($D2891="51",$D2891="52",$D2891="61"),(AA2891/'Totals and Drop Down Lists'!W$4)*Inputs!E$38,0)</f>
        <v>0</v>
      </c>
      <c r="AR2891">
        <f>IF(OR($D2891="51",$D2891="52",$D2891="61"),(AB2891/'Totals and Drop Down Lists'!X$4)*Inputs!F$38,0)</f>
        <v>0</v>
      </c>
      <c r="AS2891">
        <f>IF(OR($D2891="51",$D2891="52",$D2891="61"),(AC2891/'Totals and Drop Down Lists'!Y$4)*Inputs!G$38,0)</f>
        <v>0</v>
      </c>
      <c r="AT2891">
        <f>IF(OR($D2891="51",$D2891="52",$D2891="61"),(AD2891/'Totals and Drop Down Lists'!Z$4)*Inputs!H$38,0)</f>
        <v>0</v>
      </c>
      <c r="AU2891">
        <f>IF(OR($D2891="51",$D2891="52",$D2891="61"),(AE2891/'Totals and Drop Down Lists'!AA$4)*Inputs!I$38,0)</f>
        <v>0</v>
      </c>
      <c r="AV2891">
        <f>IF(OR($D2891="51",$D2891="52",$D2891="61"),(AF2891/'Totals and Drop Down Lists'!AB$4)*Inputs!J$38,0)</f>
        <v>0</v>
      </c>
      <c r="AW2891">
        <f>IF(OR($D2891="51",$D2891="52",$D2891="61"),(AG2891/'Totals and Drop Down Lists'!AC$4)*Inputs!K$38,0)</f>
        <v>0</v>
      </c>
      <c r="AX2891">
        <f>IF(OR($D2891="51",$D2891="52",$D2891="61"),(AH2891/'Totals and Drop Down Lists'!AD$4)*Inputs!L$38,0)</f>
        <v>0</v>
      </c>
      <c r="AY2891">
        <f>IF(OR($D2891="51",$D2891="52",$D2891="61"),0,(AA2891/'Totals and Drop Down Lists'!W$5)*Inputs!E$39)</f>
        <v>0</v>
      </c>
      <c r="AZ2891">
        <f>IF(OR($D2891="51",$D2891="52",$D2891="61"),0,(AB2891/'Totals and Drop Down Lists'!X$5)*Inputs!F$39)</f>
        <v>0</v>
      </c>
      <c r="BA2891">
        <f>IF(OR($D2891="51",$D2891="52",$D2891="61"),0,(AC2891/'Totals and Drop Down Lists'!Y$5)*Inputs!G$39)</f>
        <v>0</v>
      </c>
      <c r="BB2891">
        <f>IF(OR($D2891="51",$D2891="52",$D2891="61"),0,(AD2891/'Totals and Drop Down Lists'!Z$5)*Inputs!H$39)</f>
        <v>0</v>
      </c>
      <c r="BC2891">
        <f>IF(OR($D2891="51",$D2891="52",$D2891="61"),0,(AE2891/'Totals and Drop Down Lists'!AA$5)*Inputs!I$39)</f>
        <v>0</v>
      </c>
      <c r="BD2891">
        <f>IF(OR($D2891="51",$D2891="52",$D2891="61"),0,(AF2891/'Totals and Drop Down Lists'!AB$5)*Inputs!J$39)</f>
        <v>0</v>
      </c>
      <c r="BE2891">
        <f>IF(OR($D2891="51",$D2891="52",$D2891="61"),0,(AG2891/'Totals and Drop Down Lists'!AC$5)*Inputs!K$39)</f>
        <v>0</v>
      </c>
      <c r="BF2891">
        <f>IF(OR($D2891="51",$D2891="52",$D2891="61"),0,(AH2891/'Totals and Drop Down Lists'!AD$5)*Inputs!L$39)</f>
        <v>0</v>
      </c>
      <c r="BG2891" s="10">
        <f t="shared" si="406"/>
        <v>296938.29172353586</v>
      </c>
    </row>
    <row r="2892" spans="1:59" ht="28.8">
      <c r="A2892" s="1" t="s">
        <v>7636</v>
      </c>
      <c r="B2892" s="1" t="s">
        <v>4697</v>
      </c>
      <c r="C2892" s="1" t="s">
        <v>1296</v>
      </c>
      <c r="D2892" s="1" t="s">
        <v>25</v>
      </c>
      <c r="E2892" s="1" t="s">
        <v>4734</v>
      </c>
      <c r="F2892" s="2">
        <v>25741</v>
      </c>
      <c r="G2892" s="2">
        <v>933</v>
      </c>
      <c r="H2892" s="2">
        <v>93</v>
      </c>
      <c r="I2892" s="2">
        <v>4672</v>
      </c>
      <c r="J2892" s="2">
        <v>10235</v>
      </c>
      <c r="K2892" s="2">
        <v>3744</v>
      </c>
      <c r="L2892" s="2">
        <v>116</v>
      </c>
      <c r="M2892" s="2">
        <v>20</v>
      </c>
      <c r="N2892" s="2">
        <v>10</v>
      </c>
      <c r="O2892" s="2">
        <v>70</v>
      </c>
      <c r="P2892" s="2">
        <v>53</v>
      </c>
      <c r="Q2892" s="2">
        <v>0</v>
      </c>
      <c r="R2892" s="2">
        <v>2627</v>
      </c>
      <c r="S2892" s="2">
        <v>2535000</v>
      </c>
      <c r="T2892" s="2">
        <v>118341500</v>
      </c>
      <c r="U2892" s="2">
        <v>225</v>
      </c>
      <c r="V2892" s="2">
        <v>241</v>
      </c>
      <c r="W2892" s="2">
        <v>29</v>
      </c>
      <c r="X2892" s="2">
        <v>1007</v>
      </c>
      <c r="Y2892" s="2">
        <v>125</v>
      </c>
      <c r="Z2892" s="2">
        <v>608</v>
      </c>
      <c r="AA2892" s="9">
        <f t="shared" si="407"/>
        <v>25741</v>
      </c>
      <c r="AB2892" s="9">
        <f t="shared" si="408"/>
        <v>3646</v>
      </c>
      <c r="AC2892" s="9">
        <f t="shared" si="409"/>
        <v>2896</v>
      </c>
      <c r="AD2892" s="9">
        <f t="shared" si="410"/>
        <v>2627</v>
      </c>
      <c r="AE2892" s="44">
        <f t="shared" si="411"/>
        <v>9.5648820546855305E-5</v>
      </c>
      <c r="AF2892" s="9">
        <f t="shared" si="412"/>
        <v>737</v>
      </c>
      <c r="AG2892" s="9">
        <f t="shared" si="405"/>
        <v>733</v>
      </c>
      <c r="AH2892" s="44">
        <f t="shared" si="413"/>
        <v>9.9770707980126823E-5</v>
      </c>
      <c r="AI2892">
        <f>AA2892/'Totals and Drop Down Lists'!W$6*Inputs!E$37</f>
        <v>23350.701220444571</v>
      </c>
      <c r="AJ2892">
        <f>AB2892/'Totals and Drop Down Lists'!X$6*Inputs!F$37</f>
        <v>11996.751668331723</v>
      </c>
      <c r="AK2892">
        <f>AC2892/'Totals and Drop Down Lists'!Y$6*Inputs!G$37</f>
        <v>19091.410229170728</v>
      </c>
      <c r="AL2892">
        <f>AD2892/'Totals and Drop Down Lists'!Z$6*Inputs!H$37</f>
        <v>21061.975836273949</v>
      </c>
      <c r="AM2892">
        <f>AE2892/'Totals and Drop Down Lists'!AA$6*Inputs!I$37</f>
        <v>11907.259532425431</v>
      </c>
      <c r="AN2892">
        <f>AF2892/'Totals and Drop Down Lists'!AB$6*Inputs!J$37</f>
        <v>14708.082844434075</v>
      </c>
      <c r="AO2892">
        <f>AG2892/'Totals and Drop Down Lists'!AC$6*Inputs!K$37</f>
        <v>13651.081339274157</v>
      </c>
      <c r="AP2892">
        <f>AH2892/'Totals and Drop Down Lists'!AD$6*Inputs!L$37</f>
        <v>23479.031634792012</v>
      </c>
      <c r="AQ2892">
        <f>IF(OR($D2892="51",$D2892="52",$D2892="61"),(AA2892/'Totals and Drop Down Lists'!W$4)*Inputs!E$38,0)</f>
        <v>0</v>
      </c>
      <c r="AR2892">
        <f>IF(OR($D2892="51",$D2892="52",$D2892="61"),(AB2892/'Totals and Drop Down Lists'!X$4)*Inputs!F$38,0)</f>
        <v>0</v>
      </c>
      <c r="AS2892">
        <f>IF(OR($D2892="51",$D2892="52",$D2892="61"),(AC2892/'Totals and Drop Down Lists'!Y$4)*Inputs!G$38,0)</f>
        <v>0</v>
      </c>
      <c r="AT2892">
        <f>IF(OR($D2892="51",$D2892="52",$D2892="61"),(AD2892/'Totals and Drop Down Lists'!Z$4)*Inputs!H$38,0)</f>
        <v>0</v>
      </c>
      <c r="AU2892">
        <f>IF(OR($D2892="51",$D2892="52",$D2892="61"),(AE2892/'Totals and Drop Down Lists'!AA$4)*Inputs!I$38,0)</f>
        <v>0</v>
      </c>
      <c r="AV2892">
        <f>IF(OR($D2892="51",$D2892="52",$D2892="61"),(AF2892/'Totals and Drop Down Lists'!AB$4)*Inputs!J$38,0)</f>
        <v>0</v>
      </c>
      <c r="AW2892">
        <f>IF(OR($D2892="51",$D2892="52",$D2892="61"),(AG2892/'Totals and Drop Down Lists'!AC$4)*Inputs!K$38,0)</f>
        <v>0</v>
      </c>
      <c r="AX2892">
        <f>IF(OR($D2892="51",$D2892="52",$D2892="61"),(AH2892/'Totals and Drop Down Lists'!AD$4)*Inputs!L$38,0)</f>
        <v>0</v>
      </c>
      <c r="AY2892">
        <f>IF(OR($D2892="51",$D2892="52",$D2892="61"),0,(AA2892/'Totals and Drop Down Lists'!W$5)*Inputs!E$39)</f>
        <v>0</v>
      </c>
      <c r="AZ2892">
        <f>IF(OR($D2892="51",$D2892="52",$D2892="61"),0,(AB2892/'Totals and Drop Down Lists'!X$5)*Inputs!F$39)</f>
        <v>0</v>
      </c>
      <c r="BA2892">
        <f>IF(OR($D2892="51",$D2892="52",$D2892="61"),0,(AC2892/'Totals and Drop Down Lists'!Y$5)*Inputs!G$39)</f>
        <v>0</v>
      </c>
      <c r="BB2892">
        <f>IF(OR($D2892="51",$D2892="52",$D2892="61"),0,(AD2892/'Totals and Drop Down Lists'!Z$5)*Inputs!H$39)</f>
        <v>0</v>
      </c>
      <c r="BC2892">
        <f>IF(OR($D2892="51",$D2892="52",$D2892="61"),0,(AE2892/'Totals and Drop Down Lists'!AA$5)*Inputs!I$39)</f>
        <v>0</v>
      </c>
      <c r="BD2892">
        <f>IF(OR($D2892="51",$D2892="52",$D2892="61"),0,(AF2892/'Totals and Drop Down Lists'!AB$5)*Inputs!J$39)</f>
        <v>0</v>
      </c>
      <c r="BE2892">
        <f>IF(OR($D2892="51",$D2892="52",$D2892="61"),0,(AG2892/'Totals and Drop Down Lists'!AC$5)*Inputs!K$39)</f>
        <v>0</v>
      </c>
      <c r="BF2892">
        <f>IF(OR($D2892="51",$D2892="52",$D2892="61"),0,(AH2892/'Totals and Drop Down Lists'!AD$5)*Inputs!L$39)</f>
        <v>0</v>
      </c>
      <c r="BG2892" s="10">
        <f t="shared" si="406"/>
        <v>139246.29430514664</v>
      </c>
    </row>
    <row r="2893" spans="1:59" ht="28.8">
      <c r="A2893" s="1" t="s">
        <v>7636</v>
      </c>
      <c r="B2893" s="1" t="s">
        <v>4697</v>
      </c>
      <c r="C2893" s="1" t="s">
        <v>4735</v>
      </c>
      <c r="D2893" s="1" t="s">
        <v>25</v>
      </c>
      <c r="E2893" s="1" t="s">
        <v>4736</v>
      </c>
      <c r="F2893" s="2">
        <v>6924</v>
      </c>
      <c r="G2893" s="2">
        <v>34</v>
      </c>
      <c r="H2893" s="2">
        <v>31</v>
      </c>
      <c r="I2893" s="2">
        <v>917</v>
      </c>
      <c r="J2893" s="2">
        <v>2996</v>
      </c>
      <c r="K2893" s="2">
        <v>782</v>
      </c>
      <c r="L2893" s="2">
        <v>17</v>
      </c>
      <c r="M2893" s="2">
        <v>0</v>
      </c>
      <c r="N2893" s="2">
        <v>8</v>
      </c>
      <c r="O2893" s="2">
        <v>15</v>
      </c>
      <c r="P2893" s="2">
        <v>0</v>
      </c>
      <c r="Q2893" s="2">
        <v>0</v>
      </c>
      <c r="R2893" s="2">
        <v>949</v>
      </c>
      <c r="S2893" s="2">
        <v>449300</v>
      </c>
      <c r="T2893" s="2">
        <v>22274100</v>
      </c>
      <c r="U2893" s="2">
        <v>46</v>
      </c>
      <c r="V2893" s="2">
        <v>67</v>
      </c>
      <c r="W2893" s="2">
        <v>15</v>
      </c>
      <c r="X2893" s="2">
        <v>191</v>
      </c>
      <c r="Y2893" s="2">
        <v>25</v>
      </c>
      <c r="Z2893" s="2">
        <v>102</v>
      </c>
      <c r="AA2893" s="9">
        <f t="shared" si="407"/>
        <v>6924</v>
      </c>
      <c r="AB2893" s="9">
        <f t="shared" si="408"/>
        <v>852</v>
      </c>
      <c r="AC2893" s="9">
        <f t="shared" si="409"/>
        <v>989</v>
      </c>
      <c r="AD2893" s="9">
        <f t="shared" si="410"/>
        <v>949</v>
      </c>
      <c r="AE2893" s="44">
        <f t="shared" si="411"/>
        <v>1.4255008579699E-5</v>
      </c>
      <c r="AF2893" s="9">
        <f t="shared" si="412"/>
        <v>109</v>
      </c>
      <c r="AG2893" s="9">
        <f t="shared" si="405"/>
        <v>127</v>
      </c>
      <c r="AH2893" s="44">
        <f t="shared" si="413"/>
        <v>1.2334448934088059E-5</v>
      </c>
      <c r="AI2893">
        <f>AA2893/'Totals and Drop Down Lists'!W$6*Inputs!E$37</f>
        <v>6281.0401791056383</v>
      </c>
      <c r="AJ2893">
        <f>AB2893/'Totals and Drop Down Lists'!X$6*Inputs!F$37</f>
        <v>2803.4098797088941</v>
      </c>
      <c r="AK2893">
        <f>AC2893/'Totals and Drop Down Lists'!Y$6*Inputs!G$37</f>
        <v>6519.8220706663851</v>
      </c>
      <c r="AL2893">
        <f>AD2893/'Totals and Drop Down Lists'!Z$6*Inputs!H$37</f>
        <v>7608.6087052242001</v>
      </c>
      <c r="AM2893">
        <f>AE2893/'Totals and Drop Down Lists'!AA$6*Inputs!I$37</f>
        <v>1774.5967574401814</v>
      </c>
      <c r="AN2893">
        <f>AF2893/'Totals and Drop Down Lists'!AB$6*Inputs!J$37</f>
        <v>2175.2795522975771</v>
      </c>
      <c r="AO2893">
        <f>AG2893/'Totals and Drop Down Lists'!AC$6*Inputs!K$37</f>
        <v>2365.1941747446353</v>
      </c>
      <c r="AP2893">
        <f>AH2893/'Totals and Drop Down Lists'!AD$6*Inputs!L$37</f>
        <v>2902.6647458376792</v>
      </c>
      <c r="AQ2893">
        <f>IF(OR($D2893="51",$D2893="52",$D2893="61"),(AA2893/'Totals and Drop Down Lists'!W$4)*Inputs!E$38,0)</f>
        <v>0</v>
      </c>
      <c r="AR2893">
        <f>IF(OR($D2893="51",$D2893="52",$D2893="61"),(AB2893/'Totals and Drop Down Lists'!X$4)*Inputs!F$38,0)</f>
        <v>0</v>
      </c>
      <c r="AS2893">
        <f>IF(OR($D2893="51",$D2893="52",$D2893="61"),(AC2893/'Totals and Drop Down Lists'!Y$4)*Inputs!G$38,0)</f>
        <v>0</v>
      </c>
      <c r="AT2893">
        <f>IF(OR($D2893="51",$D2893="52",$D2893="61"),(AD2893/'Totals and Drop Down Lists'!Z$4)*Inputs!H$38,0)</f>
        <v>0</v>
      </c>
      <c r="AU2893">
        <f>IF(OR($D2893="51",$D2893="52",$D2893="61"),(AE2893/'Totals and Drop Down Lists'!AA$4)*Inputs!I$38,0)</f>
        <v>0</v>
      </c>
      <c r="AV2893">
        <f>IF(OR($D2893="51",$D2893="52",$D2893="61"),(AF2893/'Totals and Drop Down Lists'!AB$4)*Inputs!J$38,0)</f>
        <v>0</v>
      </c>
      <c r="AW2893">
        <f>IF(OR($D2893="51",$D2893="52",$D2893="61"),(AG2893/'Totals and Drop Down Lists'!AC$4)*Inputs!K$38,0)</f>
        <v>0</v>
      </c>
      <c r="AX2893">
        <f>IF(OR($D2893="51",$D2893="52",$D2893="61"),(AH2893/'Totals and Drop Down Lists'!AD$4)*Inputs!L$38,0)</f>
        <v>0</v>
      </c>
      <c r="AY2893">
        <f>IF(OR($D2893="51",$D2893="52",$D2893="61"),0,(AA2893/'Totals and Drop Down Lists'!W$5)*Inputs!E$39)</f>
        <v>0</v>
      </c>
      <c r="AZ2893">
        <f>IF(OR($D2893="51",$D2893="52",$D2893="61"),0,(AB2893/'Totals and Drop Down Lists'!X$5)*Inputs!F$39)</f>
        <v>0</v>
      </c>
      <c r="BA2893">
        <f>IF(OR($D2893="51",$D2893="52",$D2893="61"),0,(AC2893/'Totals and Drop Down Lists'!Y$5)*Inputs!G$39)</f>
        <v>0</v>
      </c>
      <c r="BB2893">
        <f>IF(OR($D2893="51",$D2893="52",$D2893="61"),0,(AD2893/'Totals and Drop Down Lists'!Z$5)*Inputs!H$39)</f>
        <v>0</v>
      </c>
      <c r="BC2893">
        <f>IF(OR($D2893="51",$D2893="52",$D2893="61"),0,(AE2893/'Totals and Drop Down Lists'!AA$5)*Inputs!I$39)</f>
        <v>0</v>
      </c>
      <c r="BD2893">
        <f>IF(OR($D2893="51",$D2893="52",$D2893="61"),0,(AF2893/'Totals and Drop Down Lists'!AB$5)*Inputs!J$39)</f>
        <v>0</v>
      </c>
      <c r="BE2893">
        <f>IF(OR($D2893="51",$D2893="52",$D2893="61"),0,(AG2893/'Totals and Drop Down Lists'!AC$5)*Inputs!K$39)</f>
        <v>0</v>
      </c>
      <c r="BF2893">
        <f>IF(OR($D2893="51",$D2893="52",$D2893="61"),0,(AH2893/'Totals and Drop Down Lists'!AD$5)*Inputs!L$39)</f>
        <v>0</v>
      </c>
      <c r="BG2893" s="10">
        <f t="shared" si="406"/>
        <v>32430.616065025188</v>
      </c>
    </row>
    <row r="2894" spans="1:59" ht="28.8">
      <c r="A2894" s="1" t="s">
        <v>7636</v>
      </c>
      <c r="B2894" s="1" t="s">
        <v>4697</v>
      </c>
      <c r="C2894" s="1" t="s">
        <v>4737</v>
      </c>
      <c r="D2894" s="1" t="s">
        <v>25</v>
      </c>
      <c r="E2894" s="1" t="s">
        <v>4738</v>
      </c>
      <c r="F2894" s="2">
        <v>25281</v>
      </c>
      <c r="G2894" s="2">
        <v>299</v>
      </c>
      <c r="H2894" s="2">
        <v>50</v>
      </c>
      <c r="I2894" s="2">
        <v>4502</v>
      </c>
      <c r="J2894" s="2">
        <v>9612</v>
      </c>
      <c r="K2894" s="2">
        <v>3378</v>
      </c>
      <c r="L2894" s="2">
        <v>46</v>
      </c>
      <c r="M2894" s="2">
        <v>37</v>
      </c>
      <c r="N2894" s="2">
        <v>0</v>
      </c>
      <c r="O2894" s="2">
        <v>44</v>
      </c>
      <c r="P2894" s="2">
        <v>87</v>
      </c>
      <c r="Q2894" s="2">
        <v>5</v>
      </c>
      <c r="R2894" s="2">
        <v>1880</v>
      </c>
      <c r="S2894" s="2">
        <v>2706000</v>
      </c>
      <c r="T2894" s="2">
        <v>130196100</v>
      </c>
      <c r="U2894" s="2">
        <v>298</v>
      </c>
      <c r="V2894" s="2">
        <v>146</v>
      </c>
      <c r="W2894" s="2">
        <v>14</v>
      </c>
      <c r="X2894" s="2">
        <v>723</v>
      </c>
      <c r="Y2894" s="2">
        <v>38</v>
      </c>
      <c r="Z2894" s="2">
        <v>545</v>
      </c>
      <c r="AA2894" s="9">
        <f t="shared" si="407"/>
        <v>25281</v>
      </c>
      <c r="AB2894" s="9">
        <f t="shared" si="408"/>
        <v>4153</v>
      </c>
      <c r="AC2894" s="9">
        <f t="shared" si="409"/>
        <v>2099</v>
      </c>
      <c r="AD2894" s="9">
        <f t="shared" si="410"/>
        <v>1880</v>
      </c>
      <c r="AE2894" s="44">
        <f t="shared" si="411"/>
        <v>8.2908930760973516E-5</v>
      </c>
      <c r="AF2894" s="9">
        <f t="shared" si="412"/>
        <v>563</v>
      </c>
      <c r="AG2894" s="9">
        <f t="shared" si="405"/>
        <v>583</v>
      </c>
      <c r="AH2894" s="44">
        <f t="shared" si="413"/>
        <v>7.6236951920911677E-5</v>
      </c>
      <c r="AI2894">
        <f>AA2894/'Totals and Drop Down Lists'!W$6*Inputs!E$37</f>
        <v>22933.416633155637</v>
      </c>
      <c r="AJ2894">
        <f>AB2894/'Totals and Drop Down Lists'!X$6*Inputs!F$37</f>
        <v>13664.977969989477</v>
      </c>
      <c r="AK2894">
        <f>AC2894/'Totals and Drop Down Lists'!Y$6*Inputs!G$37</f>
        <v>13837.317013476988</v>
      </c>
      <c r="AL2894">
        <f>AD2894/'Totals and Drop Down Lists'!Z$6*Inputs!H$37</f>
        <v>15072.90238758851</v>
      </c>
      <c r="AM2894">
        <f>AE2894/'Totals and Drop Down Lists'!AA$6*Inputs!I$37</f>
        <v>10321.27892934336</v>
      </c>
      <c r="AN2894">
        <f>AF2894/'Totals and Drop Down Lists'!AB$6*Inputs!J$37</f>
        <v>11235.618238014089</v>
      </c>
      <c r="AO2894">
        <f>AG2894/'Totals and Drop Down Lists'!AC$6*Inputs!K$37</f>
        <v>10857.544912410414</v>
      </c>
      <c r="AP2894">
        <f>AH2894/'Totals and Drop Down Lists'!AD$6*Inputs!L$37</f>
        <v>17940.834961778004</v>
      </c>
      <c r="AQ2894">
        <f>IF(OR($D2894="51",$D2894="52",$D2894="61"),(AA2894/'Totals and Drop Down Lists'!W$4)*Inputs!E$38,0)</f>
        <v>0</v>
      </c>
      <c r="AR2894">
        <f>IF(OR($D2894="51",$D2894="52",$D2894="61"),(AB2894/'Totals and Drop Down Lists'!X$4)*Inputs!F$38,0)</f>
        <v>0</v>
      </c>
      <c r="AS2894">
        <f>IF(OR($D2894="51",$D2894="52",$D2894="61"),(AC2894/'Totals and Drop Down Lists'!Y$4)*Inputs!G$38,0)</f>
        <v>0</v>
      </c>
      <c r="AT2894">
        <f>IF(OR($D2894="51",$D2894="52",$D2894="61"),(AD2894/'Totals and Drop Down Lists'!Z$4)*Inputs!H$38,0)</f>
        <v>0</v>
      </c>
      <c r="AU2894">
        <f>IF(OR($D2894="51",$D2894="52",$D2894="61"),(AE2894/'Totals and Drop Down Lists'!AA$4)*Inputs!I$38,0)</f>
        <v>0</v>
      </c>
      <c r="AV2894">
        <f>IF(OR($D2894="51",$D2894="52",$D2894="61"),(AF2894/'Totals and Drop Down Lists'!AB$4)*Inputs!J$38,0)</f>
        <v>0</v>
      </c>
      <c r="AW2894">
        <f>IF(OR($D2894="51",$D2894="52",$D2894="61"),(AG2894/'Totals and Drop Down Lists'!AC$4)*Inputs!K$38,0)</f>
        <v>0</v>
      </c>
      <c r="AX2894">
        <f>IF(OR($D2894="51",$D2894="52",$D2894="61"),(AH2894/'Totals and Drop Down Lists'!AD$4)*Inputs!L$38,0)</f>
        <v>0</v>
      </c>
      <c r="AY2894">
        <f>IF(OR($D2894="51",$D2894="52",$D2894="61"),0,(AA2894/'Totals and Drop Down Lists'!W$5)*Inputs!E$39)</f>
        <v>0</v>
      </c>
      <c r="AZ2894">
        <f>IF(OR($D2894="51",$D2894="52",$D2894="61"),0,(AB2894/'Totals and Drop Down Lists'!X$5)*Inputs!F$39)</f>
        <v>0</v>
      </c>
      <c r="BA2894">
        <f>IF(OR($D2894="51",$D2894="52",$D2894="61"),0,(AC2894/'Totals and Drop Down Lists'!Y$5)*Inputs!G$39)</f>
        <v>0</v>
      </c>
      <c r="BB2894">
        <f>IF(OR($D2894="51",$D2894="52",$D2894="61"),0,(AD2894/'Totals and Drop Down Lists'!Z$5)*Inputs!H$39)</f>
        <v>0</v>
      </c>
      <c r="BC2894">
        <f>IF(OR($D2894="51",$D2894="52",$D2894="61"),0,(AE2894/'Totals and Drop Down Lists'!AA$5)*Inputs!I$39)</f>
        <v>0</v>
      </c>
      <c r="BD2894">
        <f>IF(OR($D2894="51",$D2894="52",$D2894="61"),0,(AF2894/'Totals and Drop Down Lists'!AB$5)*Inputs!J$39)</f>
        <v>0</v>
      </c>
      <c r="BE2894">
        <f>IF(OR($D2894="51",$D2894="52",$D2894="61"),0,(AG2894/'Totals and Drop Down Lists'!AC$5)*Inputs!K$39)</f>
        <v>0</v>
      </c>
      <c r="BF2894">
        <f>IF(OR($D2894="51",$D2894="52",$D2894="61"),0,(AH2894/'Totals and Drop Down Lists'!AD$5)*Inputs!L$39)</f>
        <v>0</v>
      </c>
      <c r="BG2894" s="10">
        <f t="shared" si="406"/>
        <v>115863.89104575649</v>
      </c>
    </row>
    <row r="2895" spans="1:59" ht="28.8">
      <c r="A2895" s="1" t="s">
        <v>7636</v>
      </c>
      <c r="B2895" s="1" t="s">
        <v>4697</v>
      </c>
      <c r="C2895" s="1" t="s">
        <v>1758</v>
      </c>
      <c r="D2895" s="1" t="s">
        <v>25</v>
      </c>
      <c r="E2895" s="1" t="s">
        <v>4739</v>
      </c>
      <c r="F2895" s="2">
        <v>1292</v>
      </c>
      <c r="G2895" s="2">
        <v>2</v>
      </c>
      <c r="H2895" s="2">
        <v>0</v>
      </c>
      <c r="I2895" s="2">
        <v>197</v>
      </c>
      <c r="J2895" s="2">
        <v>625</v>
      </c>
      <c r="K2895" s="2">
        <v>175</v>
      </c>
      <c r="L2895" s="2">
        <v>0</v>
      </c>
      <c r="M2895" s="2">
        <v>2</v>
      </c>
      <c r="N2895" s="2">
        <v>0</v>
      </c>
      <c r="O2895" s="2">
        <v>5</v>
      </c>
      <c r="P2895" s="2">
        <v>0</v>
      </c>
      <c r="Q2895" s="2">
        <v>0</v>
      </c>
      <c r="R2895" s="2">
        <v>304</v>
      </c>
      <c r="S2895" s="2">
        <v>58600</v>
      </c>
      <c r="T2895" s="2">
        <v>7221700</v>
      </c>
      <c r="U2895" s="2">
        <v>20</v>
      </c>
      <c r="V2895" s="2">
        <v>4</v>
      </c>
      <c r="W2895" s="2">
        <v>4</v>
      </c>
      <c r="X2895" s="2">
        <v>12</v>
      </c>
      <c r="Y2895" s="2">
        <v>0</v>
      </c>
      <c r="Z2895" s="2">
        <v>8</v>
      </c>
      <c r="AA2895" s="9">
        <f t="shared" si="407"/>
        <v>1292</v>
      </c>
      <c r="AB2895" s="9">
        <f t="shared" si="408"/>
        <v>195</v>
      </c>
      <c r="AC2895" s="9">
        <f t="shared" si="409"/>
        <v>311</v>
      </c>
      <c r="AD2895" s="9">
        <f t="shared" si="410"/>
        <v>304</v>
      </c>
      <c r="AE2895" s="44">
        <f t="shared" si="411"/>
        <v>3.4220934575488978E-6</v>
      </c>
      <c r="AF2895" s="9">
        <f t="shared" si="412"/>
        <v>4</v>
      </c>
      <c r="AG2895" s="9">
        <f t="shared" si="405"/>
        <v>8</v>
      </c>
      <c r="AH2895" s="44">
        <f t="shared" si="413"/>
        <v>8.334875261757892E-7</v>
      </c>
      <c r="AI2895">
        <f>AA2895/'Totals and Drop Down Lists'!W$6*Inputs!E$37</f>
        <v>1172.0254060376203</v>
      </c>
      <c r="AJ2895">
        <f>AB2895/'Totals and Drop Down Lists'!X$6*Inputs!F$37</f>
        <v>641.62550063759898</v>
      </c>
      <c r="AK2895">
        <f>AC2895/'Totals and Drop Down Lists'!Y$6*Inputs!G$37</f>
        <v>2050.2170515442322</v>
      </c>
      <c r="AL2895">
        <f>AD2895/'Totals and Drop Down Lists'!Z$6*Inputs!H$37</f>
        <v>2437.3203860781423</v>
      </c>
      <c r="AM2895">
        <f>AE2895/'Totals and Drop Down Lists'!AA$6*Inputs!I$37</f>
        <v>426.01419139600142</v>
      </c>
      <c r="AN2895">
        <f>AF2895/'Totals and Drop Down Lists'!AB$6*Inputs!J$37</f>
        <v>79.826772561378974</v>
      </c>
      <c r="AO2895">
        <f>AG2895/'Totals and Drop Down Lists'!AC$6*Inputs!K$37</f>
        <v>148.98860943273294</v>
      </c>
      <c r="AP2895">
        <f>AH2895/'Totals and Drop Down Lists'!AD$6*Inputs!L$37</f>
        <v>196.14454372904626</v>
      </c>
      <c r="AQ2895">
        <f>IF(OR($D2895="51",$D2895="52",$D2895="61"),(AA2895/'Totals and Drop Down Lists'!W$4)*Inputs!E$38,0)</f>
        <v>0</v>
      </c>
      <c r="AR2895">
        <f>IF(OR($D2895="51",$D2895="52",$D2895="61"),(AB2895/'Totals and Drop Down Lists'!X$4)*Inputs!F$38,0)</f>
        <v>0</v>
      </c>
      <c r="AS2895">
        <f>IF(OR($D2895="51",$D2895="52",$D2895="61"),(AC2895/'Totals and Drop Down Lists'!Y$4)*Inputs!G$38,0)</f>
        <v>0</v>
      </c>
      <c r="AT2895">
        <f>IF(OR($D2895="51",$D2895="52",$D2895="61"),(AD2895/'Totals and Drop Down Lists'!Z$4)*Inputs!H$38,0)</f>
        <v>0</v>
      </c>
      <c r="AU2895">
        <f>IF(OR($D2895="51",$D2895="52",$D2895="61"),(AE2895/'Totals and Drop Down Lists'!AA$4)*Inputs!I$38,0)</f>
        <v>0</v>
      </c>
      <c r="AV2895">
        <f>IF(OR($D2895="51",$D2895="52",$D2895="61"),(AF2895/'Totals and Drop Down Lists'!AB$4)*Inputs!J$38,0)</f>
        <v>0</v>
      </c>
      <c r="AW2895">
        <f>IF(OR($D2895="51",$D2895="52",$D2895="61"),(AG2895/'Totals and Drop Down Lists'!AC$4)*Inputs!K$38,0)</f>
        <v>0</v>
      </c>
      <c r="AX2895">
        <f>IF(OR($D2895="51",$D2895="52",$D2895="61"),(AH2895/'Totals and Drop Down Lists'!AD$4)*Inputs!L$38,0)</f>
        <v>0</v>
      </c>
      <c r="AY2895">
        <f>IF(OR($D2895="51",$D2895="52",$D2895="61"),0,(AA2895/'Totals and Drop Down Lists'!W$5)*Inputs!E$39)</f>
        <v>0</v>
      </c>
      <c r="AZ2895">
        <f>IF(OR($D2895="51",$D2895="52",$D2895="61"),0,(AB2895/'Totals and Drop Down Lists'!X$5)*Inputs!F$39)</f>
        <v>0</v>
      </c>
      <c r="BA2895">
        <f>IF(OR($D2895="51",$D2895="52",$D2895="61"),0,(AC2895/'Totals and Drop Down Lists'!Y$5)*Inputs!G$39)</f>
        <v>0</v>
      </c>
      <c r="BB2895">
        <f>IF(OR($D2895="51",$D2895="52",$D2895="61"),0,(AD2895/'Totals and Drop Down Lists'!Z$5)*Inputs!H$39)</f>
        <v>0</v>
      </c>
      <c r="BC2895">
        <f>IF(OR($D2895="51",$D2895="52",$D2895="61"),0,(AE2895/'Totals and Drop Down Lists'!AA$5)*Inputs!I$39)</f>
        <v>0</v>
      </c>
      <c r="BD2895">
        <f>IF(OR($D2895="51",$D2895="52",$D2895="61"),0,(AF2895/'Totals and Drop Down Lists'!AB$5)*Inputs!J$39)</f>
        <v>0</v>
      </c>
      <c r="BE2895">
        <f>IF(OR($D2895="51",$D2895="52",$D2895="61"),0,(AG2895/'Totals and Drop Down Lists'!AC$5)*Inputs!K$39)</f>
        <v>0</v>
      </c>
      <c r="BF2895">
        <f>IF(OR($D2895="51",$D2895="52",$D2895="61"),0,(AH2895/'Totals and Drop Down Lists'!AD$5)*Inputs!L$39)</f>
        <v>0</v>
      </c>
      <c r="BG2895" s="10">
        <f t="shared" si="406"/>
        <v>7152.1624614167531</v>
      </c>
    </row>
    <row r="2896" spans="1:59" ht="28.8">
      <c r="A2896" s="1" t="s">
        <v>7636</v>
      </c>
      <c r="B2896" s="1" t="s">
        <v>4697</v>
      </c>
      <c r="C2896" s="1" t="s">
        <v>4740</v>
      </c>
      <c r="D2896" s="1" t="s">
        <v>25</v>
      </c>
      <c r="E2896" s="1" t="s">
        <v>4741</v>
      </c>
      <c r="F2896" s="2">
        <v>99802</v>
      </c>
      <c r="G2896" s="2">
        <v>1559</v>
      </c>
      <c r="H2896" s="2">
        <v>101</v>
      </c>
      <c r="I2896" s="2">
        <v>13784</v>
      </c>
      <c r="J2896" s="2">
        <v>34138</v>
      </c>
      <c r="K2896" s="2">
        <v>10644</v>
      </c>
      <c r="L2896" s="2">
        <v>353</v>
      </c>
      <c r="M2896" s="2">
        <v>33</v>
      </c>
      <c r="N2896" s="2">
        <v>5</v>
      </c>
      <c r="O2896" s="2">
        <v>363</v>
      </c>
      <c r="P2896" s="2">
        <v>98</v>
      </c>
      <c r="Q2896" s="2">
        <v>0</v>
      </c>
      <c r="R2896" s="2">
        <v>4072</v>
      </c>
      <c r="S2896" s="2">
        <v>10179200</v>
      </c>
      <c r="T2896" s="2">
        <v>436196400</v>
      </c>
      <c r="U2896" s="2">
        <v>904</v>
      </c>
      <c r="V2896" s="2">
        <v>673</v>
      </c>
      <c r="W2896" s="2">
        <v>49</v>
      </c>
      <c r="X2896" s="2">
        <v>2749</v>
      </c>
      <c r="Y2896" s="2">
        <v>313</v>
      </c>
      <c r="Z2896" s="2">
        <v>1889</v>
      </c>
      <c r="AA2896" s="9">
        <f t="shared" si="407"/>
        <v>99802</v>
      </c>
      <c r="AB2896" s="9">
        <f t="shared" si="408"/>
        <v>12124</v>
      </c>
      <c r="AC2896" s="9">
        <f t="shared" si="409"/>
        <v>4924</v>
      </c>
      <c r="AD2896" s="9">
        <f t="shared" si="410"/>
        <v>4072</v>
      </c>
      <c r="AE2896" s="44">
        <f t="shared" si="411"/>
        <v>2.3177545570758396E-4</v>
      </c>
      <c r="AF2896" s="9">
        <f t="shared" si="412"/>
        <v>2027</v>
      </c>
      <c r="AG2896" s="9">
        <f t="shared" si="405"/>
        <v>2202</v>
      </c>
      <c r="AH2896" s="44">
        <f t="shared" si="413"/>
        <v>2.5546722631842049E-4</v>
      </c>
      <c r="AI2896">
        <f>AA2896/'Totals and Drop Down Lists'!W$6*Inputs!E$37</f>
        <v>90534.42691437043</v>
      </c>
      <c r="AJ2896">
        <f>AB2896/'Totals and Drop Down Lists'!X$6*Inputs!F$37</f>
        <v>39892.654203744867</v>
      </c>
      <c r="AK2896">
        <f>AC2896/'Totals and Drop Down Lists'!Y$6*Inputs!G$37</f>
        <v>32460.67125981929</v>
      </c>
      <c r="AL2896">
        <f>AD2896/'Totals and Drop Down Lists'!Z$6*Inputs!H$37</f>
        <v>32647.265171415114</v>
      </c>
      <c r="AM2896">
        <f>AE2896/'Totals and Drop Down Lists'!AA$6*Inputs!I$37</f>
        <v>28853.575910059801</v>
      </c>
      <c r="AN2896">
        <f>AF2896/'Totals and Drop Down Lists'!AB$6*Inputs!J$37</f>
        <v>40452.216995478797</v>
      </c>
      <c r="AO2896">
        <f>AG2896/'Totals and Drop Down Lists'!AC$6*Inputs!K$37</f>
        <v>41009.114746359744</v>
      </c>
      <c r="AP2896">
        <f>AH2896/'Totals and Drop Down Lists'!AD$6*Inputs!L$37</f>
        <v>60119.079134704771</v>
      </c>
      <c r="AQ2896">
        <f>IF(OR($D2896="51",$D2896="52",$D2896="61"),(AA2896/'Totals and Drop Down Lists'!W$4)*Inputs!E$38,0)</f>
        <v>0</v>
      </c>
      <c r="AR2896">
        <f>IF(OR($D2896="51",$D2896="52",$D2896="61"),(AB2896/'Totals and Drop Down Lists'!X$4)*Inputs!F$38,0)</f>
        <v>0</v>
      </c>
      <c r="AS2896">
        <f>IF(OR($D2896="51",$D2896="52",$D2896="61"),(AC2896/'Totals and Drop Down Lists'!Y$4)*Inputs!G$38,0)</f>
        <v>0</v>
      </c>
      <c r="AT2896">
        <f>IF(OR($D2896="51",$D2896="52",$D2896="61"),(AD2896/'Totals and Drop Down Lists'!Z$4)*Inputs!H$38,0)</f>
        <v>0</v>
      </c>
      <c r="AU2896">
        <f>IF(OR($D2896="51",$D2896="52",$D2896="61"),(AE2896/'Totals and Drop Down Lists'!AA$4)*Inputs!I$38,0)</f>
        <v>0</v>
      </c>
      <c r="AV2896">
        <f>IF(OR($D2896="51",$D2896="52",$D2896="61"),(AF2896/'Totals and Drop Down Lists'!AB$4)*Inputs!J$38,0)</f>
        <v>0</v>
      </c>
      <c r="AW2896">
        <f>IF(OR($D2896="51",$D2896="52",$D2896="61"),(AG2896/'Totals and Drop Down Lists'!AC$4)*Inputs!K$38,0)</f>
        <v>0</v>
      </c>
      <c r="AX2896">
        <f>IF(OR($D2896="51",$D2896="52",$D2896="61"),(AH2896/'Totals and Drop Down Lists'!AD$4)*Inputs!L$38,0)</f>
        <v>0</v>
      </c>
      <c r="AY2896">
        <f>IF(OR($D2896="51",$D2896="52",$D2896="61"),0,(AA2896/'Totals and Drop Down Lists'!W$5)*Inputs!E$39)</f>
        <v>0</v>
      </c>
      <c r="AZ2896">
        <f>IF(OR($D2896="51",$D2896="52",$D2896="61"),0,(AB2896/'Totals and Drop Down Lists'!X$5)*Inputs!F$39)</f>
        <v>0</v>
      </c>
      <c r="BA2896">
        <f>IF(OR($D2896="51",$D2896="52",$D2896="61"),0,(AC2896/'Totals and Drop Down Lists'!Y$5)*Inputs!G$39)</f>
        <v>0</v>
      </c>
      <c r="BB2896">
        <f>IF(OR($D2896="51",$D2896="52",$D2896="61"),0,(AD2896/'Totals and Drop Down Lists'!Z$5)*Inputs!H$39)</f>
        <v>0</v>
      </c>
      <c r="BC2896">
        <f>IF(OR($D2896="51",$D2896="52",$D2896="61"),0,(AE2896/'Totals and Drop Down Lists'!AA$5)*Inputs!I$39)</f>
        <v>0</v>
      </c>
      <c r="BD2896">
        <f>IF(OR($D2896="51",$D2896="52",$D2896="61"),0,(AF2896/'Totals and Drop Down Lists'!AB$5)*Inputs!J$39)</f>
        <v>0</v>
      </c>
      <c r="BE2896">
        <f>IF(OR($D2896="51",$D2896="52",$D2896="61"),0,(AG2896/'Totals and Drop Down Lists'!AC$5)*Inputs!K$39)</f>
        <v>0</v>
      </c>
      <c r="BF2896">
        <f>IF(OR($D2896="51",$D2896="52",$D2896="61"),0,(AH2896/'Totals and Drop Down Lists'!AD$5)*Inputs!L$39)</f>
        <v>0</v>
      </c>
      <c r="BG2896" s="10">
        <f t="shared" si="406"/>
        <v>365969.00433595281</v>
      </c>
    </row>
    <row r="2897" spans="1:59" ht="43.2">
      <c r="A2897" s="1" t="s">
        <v>7637</v>
      </c>
      <c r="B2897" s="1" t="s">
        <v>1915</v>
      </c>
      <c r="C2897" s="1" t="s">
        <v>1916</v>
      </c>
      <c r="D2897" s="1" t="s">
        <v>10</v>
      </c>
      <c r="E2897" s="1" t="s">
        <v>1917</v>
      </c>
      <c r="F2897" s="2">
        <v>91383</v>
      </c>
      <c r="G2897" s="2">
        <v>1218</v>
      </c>
      <c r="H2897" s="2">
        <v>268</v>
      </c>
      <c r="I2897" s="2">
        <v>12499</v>
      </c>
      <c r="J2897" s="2">
        <v>36756</v>
      </c>
      <c r="K2897" s="2">
        <v>18930</v>
      </c>
      <c r="L2897" s="2">
        <v>25</v>
      </c>
      <c r="M2897" s="2">
        <v>0</v>
      </c>
      <c r="N2897" s="2">
        <v>0</v>
      </c>
      <c r="O2897" s="2">
        <v>1014</v>
      </c>
      <c r="P2897" s="2">
        <v>81</v>
      </c>
      <c r="Q2897" s="2">
        <v>26</v>
      </c>
      <c r="R2897" s="2">
        <v>568</v>
      </c>
      <c r="S2897" s="2">
        <v>19036400</v>
      </c>
      <c r="T2897" s="2">
        <v>910891500</v>
      </c>
      <c r="U2897" s="2">
        <v>1022</v>
      </c>
      <c r="V2897" s="2">
        <v>395</v>
      </c>
      <c r="W2897" s="2">
        <v>0</v>
      </c>
      <c r="X2897" s="2">
        <v>3335</v>
      </c>
      <c r="Y2897" s="2">
        <v>225</v>
      </c>
      <c r="Z2897" s="2">
        <v>2540</v>
      </c>
      <c r="AA2897" s="9">
        <f t="shared" si="407"/>
        <v>91383</v>
      </c>
      <c r="AB2897" s="9">
        <f t="shared" si="408"/>
        <v>11013</v>
      </c>
      <c r="AC2897" s="9">
        <f t="shared" si="409"/>
        <v>1714</v>
      </c>
      <c r="AD2897" s="9">
        <f t="shared" si="410"/>
        <v>568</v>
      </c>
      <c r="AE2897" s="44">
        <f t="shared" si="411"/>
        <v>6.808771678182288E-4</v>
      </c>
      <c r="AF2897" s="9">
        <f t="shared" si="412"/>
        <v>2940</v>
      </c>
      <c r="AG2897" s="9">
        <f t="shared" si="405"/>
        <v>2765</v>
      </c>
      <c r="AH2897" s="44">
        <f t="shared" si="413"/>
        <v>5.2986909907995787E-4</v>
      </c>
      <c r="AI2897">
        <f>AA2897/'Totals and Drop Down Lists'!W$6*Inputs!E$37</f>
        <v>82897.21182657576</v>
      </c>
      <c r="AJ2897">
        <f>AB2897/'Totals and Drop Down Lists'!X$6*Inputs!F$37</f>
        <v>36237.034043701933</v>
      </c>
      <c r="AK2897">
        <f>AC2897/'Totals and Drop Down Lists'!Y$6*Inputs!G$37</f>
        <v>11299.266965745383</v>
      </c>
      <c r="AL2897">
        <f>AD2897/'Totals and Drop Down Lists'!Z$6*Inputs!H$37</f>
        <v>4553.9407213565291</v>
      </c>
      <c r="AM2897">
        <f>AE2897/'Totals and Drop Down Lists'!AA$6*Inputs!I$37</f>
        <v>84761.956295560245</v>
      </c>
      <c r="AN2897">
        <f>AF2897/'Totals and Drop Down Lists'!AB$6*Inputs!J$37</f>
        <v>58672.677832613539</v>
      </c>
      <c r="AO2897">
        <f>AG2897/'Totals and Drop Down Lists'!AC$6*Inputs!K$37</f>
        <v>51494.18813518832</v>
      </c>
      <c r="AP2897">
        <f>AH2897/'Totals and Drop Down Lists'!AD$6*Inputs!L$37</f>
        <v>124694.04689475734</v>
      </c>
      <c r="AQ2897">
        <f>IF(OR($D2897="51",$D2897="52",$D2897="61"),(AA2897/'Totals and Drop Down Lists'!W$4)*Inputs!E$38,0)</f>
        <v>0</v>
      </c>
      <c r="AR2897">
        <f>IF(OR($D2897="51",$D2897="52",$D2897="61"),(AB2897/'Totals and Drop Down Lists'!X$4)*Inputs!F$38,0)</f>
        <v>0</v>
      </c>
      <c r="AS2897">
        <f>IF(OR($D2897="51",$D2897="52",$D2897="61"),(AC2897/'Totals and Drop Down Lists'!Y$4)*Inputs!G$38,0)</f>
        <v>0</v>
      </c>
      <c r="AT2897">
        <f>IF(OR($D2897="51",$D2897="52",$D2897="61"),(AD2897/'Totals and Drop Down Lists'!Z$4)*Inputs!H$38,0)</f>
        <v>0</v>
      </c>
      <c r="AU2897">
        <f>IF(OR($D2897="51",$D2897="52",$D2897="61"),(AE2897/'Totals and Drop Down Lists'!AA$4)*Inputs!I$38,0)</f>
        <v>0</v>
      </c>
      <c r="AV2897">
        <f>IF(OR($D2897="51",$D2897="52",$D2897="61"),(AF2897/'Totals and Drop Down Lists'!AB$4)*Inputs!J$38,0)</f>
        <v>0</v>
      </c>
      <c r="AW2897">
        <f>IF(OR($D2897="51",$D2897="52",$D2897="61"),(AG2897/'Totals and Drop Down Lists'!AC$4)*Inputs!K$38,0)</f>
        <v>0</v>
      </c>
      <c r="AX2897">
        <f>IF(OR($D2897="51",$D2897="52",$D2897="61"),(AH2897/'Totals and Drop Down Lists'!AD$4)*Inputs!L$38,0)</f>
        <v>0</v>
      </c>
      <c r="AY2897">
        <f>IF(OR($D2897="51",$D2897="52",$D2897="61"),0,(AA2897/'Totals and Drop Down Lists'!W$5)*Inputs!E$39)</f>
        <v>0</v>
      </c>
      <c r="AZ2897">
        <f>IF(OR($D2897="51",$D2897="52",$D2897="61"),0,(AB2897/'Totals and Drop Down Lists'!X$5)*Inputs!F$39)</f>
        <v>0</v>
      </c>
      <c r="BA2897">
        <f>IF(OR($D2897="51",$D2897="52",$D2897="61"),0,(AC2897/'Totals and Drop Down Lists'!Y$5)*Inputs!G$39)</f>
        <v>0</v>
      </c>
      <c r="BB2897">
        <f>IF(OR($D2897="51",$D2897="52",$D2897="61"),0,(AD2897/'Totals and Drop Down Lists'!Z$5)*Inputs!H$39)</f>
        <v>0</v>
      </c>
      <c r="BC2897">
        <f>IF(OR($D2897="51",$D2897="52",$D2897="61"),0,(AE2897/'Totals and Drop Down Lists'!AA$5)*Inputs!I$39)</f>
        <v>0</v>
      </c>
      <c r="BD2897">
        <f>IF(OR($D2897="51",$D2897="52",$D2897="61"),0,(AF2897/'Totals and Drop Down Lists'!AB$5)*Inputs!J$39)</f>
        <v>0</v>
      </c>
      <c r="BE2897">
        <f>IF(OR($D2897="51",$D2897="52",$D2897="61"),0,(AG2897/'Totals and Drop Down Lists'!AC$5)*Inputs!K$39)</f>
        <v>0</v>
      </c>
      <c r="BF2897">
        <f>IF(OR($D2897="51",$D2897="52",$D2897="61"),0,(AH2897/'Totals and Drop Down Lists'!AD$5)*Inputs!L$39)</f>
        <v>0</v>
      </c>
      <c r="BG2897" s="10">
        <f t="shared" si="406"/>
        <v>454610.32271549897</v>
      </c>
    </row>
    <row r="2898" spans="1:59" ht="43.2">
      <c r="A2898" s="1" t="s">
        <v>7637</v>
      </c>
      <c r="B2898" s="1" t="s">
        <v>1915</v>
      </c>
      <c r="C2898" s="1" t="s">
        <v>106</v>
      </c>
      <c r="D2898" s="1" t="s">
        <v>215</v>
      </c>
      <c r="E2898" s="1" t="s">
        <v>1918</v>
      </c>
      <c r="F2898" s="2">
        <v>446220</v>
      </c>
      <c r="G2898" s="2">
        <v>3915</v>
      </c>
      <c r="H2898" s="2">
        <v>706</v>
      </c>
      <c r="I2898" s="2">
        <v>47784</v>
      </c>
      <c r="J2898" s="2">
        <v>164146</v>
      </c>
      <c r="K2898" s="2">
        <v>59338</v>
      </c>
      <c r="L2898" s="2">
        <v>926</v>
      </c>
      <c r="M2898" s="2">
        <v>280</v>
      </c>
      <c r="N2898" s="2">
        <v>2</v>
      </c>
      <c r="O2898" s="2">
        <v>2959</v>
      </c>
      <c r="P2898" s="2">
        <v>534</v>
      </c>
      <c r="Q2898" s="2">
        <v>95</v>
      </c>
      <c r="R2898" s="2">
        <v>5530</v>
      </c>
      <c r="S2898" s="2">
        <v>61919700</v>
      </c>
      <c r="T2898" s="2">
        <v>2998872800</v>
      </c>
      <c r="U2898" s="2">
        <v>2696</v>
      </c>
      <c r="V2898" s="2">
        <v>1392</v>
      </c>
      <c r="W2898" s="2">
        <v>30</v>
      </c>
      <c r="X2898" s="2">
        <v>10235</v>
      </c>
      <c r="Y2898" s="2">
        <v>681</v>
      </c>
      <c r="Z2898" s="2">
        <v>8175</v>
      </c>
      <c r="AA2898" s="9">
        <f t="shared" si="407"/>
        <v>446220</v>
      </c>
      <c r="AB2898" s="9">
        <f t="shared" si="408"/>
        <v>43163</v>
      </c>
      <c r="AC2898" s="9">
        <f t="shared" si="409"/>
        <v>10326</v>
      </c>
      <c r="AD2898" s="9">
        <f t="shared" si="410"/>
        <v>5530</v>
      </c>
      <c r="AE2898" s="44">
        <f t="shared" si="411"/>
        <v>1.4980671829525527E-3</v>
      </c>
      <c r="AF2898" s="9">
        <f t="shared" si="412"/>
        <v>8813</v>
      </c>
      <c r="AG2898" s="9">
        <f t="shared" si="405"/>
        <v>8856</v>
      </c>
      <c r="AH2898" s="44">
        <f t="shared" si="413"/>
        <v>1.1912181292185531E-3</v>
      </c>
      <c r="AI2898">
        <f>AA2898/'Totals and Drop Down Lists'!W$6*Inputs!E$37</f>
        <v>404784.19247841102</v>
      </c>
      <c r="AJ2898">
        <f>AB2898/'Totals and Drop Down Lists'!X$6*Inputs!F$37</f>
        <v>142022.98196933683</v>
      </c>
      <c r="AK2898">
        <f>AC2898/'Totals and Drop Down Lists'!Y$6*Inputs!G$37</f>
        <v>68072.479981497556</v>
      </c>
      <c r="AL2898">
        <f>AD2898/'Totals and Drop Down Lists'!Z$6*Inputs!H$37</f>
        <v>44336.782023066204</v>
      </c>
      <c r="AM2898">
        <f>AE2898/'Totals and Drop Down Lists'!AA$6*Inputs!I$37</f>
        <v>186493.41039900528</v>
      </c>
      <c r="AN2898">
        <f>AF2898/'Totals and Drop Down Lists'!AB$6*Inputs!J$37</f>
        <v>175878.33664585822</v>
      </c>
      <c r="AO2898">
        <f>AG2898/'Totals and Drop Down Lists'!AC$6*Inputs!K$37</f>
        <v>164930.3906420354</v>
      </c>
      <c r="AP2898">
        <f>AH2898/'Totals and Drop Down Lists'!AD$6*Inputs!L$37</f>
        <v>280329.25400741067</v>
      </c>
      <c r="AQ2898">
        <f>IF(OR($D2898="51",$D2898="52",$D2898="61"),(AA2898/'Totals and Drop Down Lists'!W$4)*Inputs!E$38,0)</f>
        <v>0</v>
      </c>
      <c r="AR2898">
        <f>IF(OR($D2898="51",$D2898="52",$D2898="61"),(AB2898/'Totals and Drop Down Lists'!X$4)*Inputs!F$38,0)</f>
        <v>0</v>
      </c>
      <c r="AS2898">
        <f>IF(OR($D2898="51",$D2898="52",$D2898="61"),(AC2898/'Totals and Drop Down Lists'!Y$4)*Inputs!G$38,0)</f>
        <v>0</v>
      </c>
      <c r="AT2898">
        <f>IF(OR($D2898="51",$D2898="52",$D2898="61"),(AD2898/'Totals and Drop Down Lists'!Z$4)*Inputs!H$38,0)</f>
        <v>0</v>
      </c>
      <c r="AU2898">
        <f>IF(OR($D2898="51",$D2898="52",$D2898="61"),(AE2898/'Totals and Drop Down Lists'!AA$4)*Inputs!I$38,0)</f>
        <v>0</v>
      </c>
      <c r="AV2898">
        <f>IF(OR($D2898="51",$D2898="52",$D2898="61"),(AF2898/'Totals and Drop Down Lists'!AB$4)*Inputs!J$38,0)</f>
        <v>0</v>
      </c>
      <c r="AW2898">
        <f>IF(OR($D2898="51",$D2898="52",$D2898="61"),(AG2898/'Totals and Drop Down Lists'!AC$4)*Inputs!K$38,0)</f>
        <v>0</v>
      </c>
      <c r="AX2898">
        <f>IF(OR($D2898="51",$D2898="52",$D2898="61"),(AH2898/'Totals and Drop Down Lists'!AD$4)*Inputs!L$38,0)</f>
        <v>0</v>
      </c>
      <c r="AY2898">
        <f>IF(OR($D2898="51",$D2898="52",$D2898="61"),0,(AA2898/'Totals and Drop Down Lists'!W$5)*Inputs!E$39)</f>
        <v>0</v>
      </c>
      <c r="AZ2898">
        <f>IF(OR($D2898="51",$D2898="52",$D2898="61"),0,(AB2898/'Totals and Drop Down Lists'!X$5)*Inputs!F$39)</f>
        <v>0</v>
      </c>
      <c r="BA2898">
        <f>IF(OR($D2898="51",$D2898="52",$D2898="61"),0,(AC2898/'Totals and Drop Down Lists'!Y$5)*Inputs!G$39)</f>
        <v>0</v>
      </c>
      <c r="BB2898">
        <f>IF(OR($D2898="51",$D2898="52",$D2898="61"),0,(AD2898/'Totals and Drop Down Lists'!Z$5)*Inputs!H$39)</f>
        <v>0</v>
      </c>
      <c r="BC2898">
        <f>IF(OR($D2898="51",$D2898="52",$D2898="61"),0,(AE2898/'Totals and Drop Down Lists'!AA$5)*Inputs!I$39)</f>
        <v>0</v>
      </c>
      <c r="BD2898">
        <f>IF(OR($D2898="51",$D2898="52",$D2898="61"),0,(AF2898/'Totals and Drop Down Lists'!AB$5)*Inputs!J$39)</f>
        <v>0</v>
      </c>
      <c r="BE2898">
        <f>IF(OR($D2898="51",$D2898="52",$D2898="61"),0,(AG2898/'Totals and Drop Down Lists'!AC$5)*Inputs!K$39)</f>
        <v>0</v>
      </c>
      <c r="BF2898">
        <f>IF(OR($D2898="51",$D2898="52",$D2898="61"),0,(AH2898/'Totals and Drop Down Lists'!AD$5)*Inputs!L$39)</f>
        <v>0</v>
      </c>
      <c r="BG2898" s="10">
        <f t="shared" si="406"/>
        <v>1466847.8281466211</v>
      </c>
    </row>
    <row r="2899" spans="1:59">
      <c r="A2899" s="1" t="s">
        <v>7638</v>
      </c>
      <c r="B2899" s="1" t="s">
        <v>788</v>
      </c>
      <c r="C2899" s="1" t="s">
        <v>789</v>
      </c>
      <c r="D2899" s="1" t="s">
        <v>215</v>
      </c>
      <c r="E2899" s="1" t="s">
        <v>790</v>
      </c>
      <c r="F2899" s="2">
        <v>379470</v>
      </c>
      <c r="G2899" s="2">
        <v>2932</v>
      </c>
      <c r="H2899" s="2">
        <v>344</v>
      </c>
      <c r="I2899" s="2">
        <v>36826</v>
      </c>
      <c r="J2899" s="2">
        <v>146159</v>
      </c>
      <c r="K2899" s="2">
        <v>45637</v>
      </c>
      <c r="L2899" s="2">
        <v>1152</v>
      </c>
      <c r="M2899" s="2">
        <v>210</v>
      </c>
      <c r="N2899" s="2">
        <v>50</v>
      </c>
      <c r="O2899" s="2">
        <v>2182</v>
      </c>
      <c r="P2899" s="2">
        <v>217</v>
      </c>
      <c r="Q2899" s="2">
        <v>20</v>
      </c>
      <c r="R2899" s="2">
        <v>12232</v>
      </c>
      <c r="S2899" s="2">
        <v>48924100</v>
      </c>
      <c r="T2899" s="2">
        <v>2208699800</v>
      </c>
      <c r="U2899" s="2">
        <v>2320</v>
      </c>
      <c r="V2899" s="2">
        <v>1832</v>
      </c>
      <c r="W2899" s="2">
        <v>60</v>
      </c>
      <c r="X2899" s="2">
        <v>8803</v>
      </c>
      <c r="Y2899" s="2">
        <v>966</v>
      </c>
      <c r="Z2899" s="2">
        <v>6344</v>
      </c>
      <c r="AA2899" s="9">
        <f t="shared" si="407"/>
        <v>379470</v>
      </c>
      <c r="AB2899" s="9">
        <f t="shared" si="408"/>
        <v>33550</v>
      </c>
      <c r="AC2899" s="9">
        <f t="shared" si="409"/>
        <v>16063</v>
      </c>
      <c r="AD2899" s="9">
        <f t="shared" si="410"/>
        <v>12232</v>
      </c>
      <c r="AE2899" s="44">
        <f t="shared" si="411"/>
        <v>9.9518632265280737E-4</v>
      </c>
      <c r="AF2899" s="9">
        <f t="shared" si="412"/>
        <v>6911</v>
      </c>
      <c r="AG2899" s="9">
        <f t="shared" si="405"/>
        <v>7310</v>
      </c>
      <c r="AH2899" s="44">
        <f t="shared" si="413"/>
        <v>8.4929777855836084E-4</v>
      </c>
      <c r="AI2899">
        <f>AA2899/'Totals and Drop Down Lists'!W$6*Inputs!E$37</f>
        <v>344232.57030115777</v>
      </c>
      <c r="AJ2899">
        <f>AB2899/'Totals and Drop Down Lists'!X$6*Inputs!F$37</f>
        <v>110392.48998149458</v>
      </c>
      <c r="AK2899">
        <f>AC2899/'Totals and Drop Down Lists'!Y$6*Inputs!G$37</f>
        <v>105892.72186159165</v>
      </c>
      <c r="AL2899">
        <f>AD2899/'Totals and Drop Down Lists'!Z$6*Inputs!H$37</f>
        <v>98070.075534565243</v>
      </c>
      <c r="AM2899">
        <f>AE2899/'Totals and Drop Down Lists'!AA$6*Inputs!I$37</f>
        <v>123890.09879261545</v>
      </c>
      <c r="AN2899">
        <f>AF2899/'Totals and Drop Down Lists'!AB$6*Inputs!J$37</f>
        <v>137920.70629292252</v>
      </c>
      <c r="AO2899">
        <f>AG2899/'Totals and Drop Down Lists'!AC$6*Inputs!K$37</f>
        <v>136138.34186915972</v>
      </c>
      <c r="AP2899">
        <f>AH2899/'Totals and Drop Down Lists'!AD$6*Inputs!L$37</f>
        <v>199865.16898429039</v>
      </c>
      <c r="AQ2899">
        <f>IF(OR($D2899="51",$D2899="52",$D2899="61"),(AA2899/'Totals and Drop Down Lists'!W$4)*Inputs!E$38,0)</f>
        <v>0</v>
      </c>
      <c r="AR2899">
        <f>IF(OR($D2899="51",$D2899="52",$D2899="61"),(AB2899/'Totals and Drop Down Lists'!X$4)*Inputs!F$38,0)</f>
        <v>0</v>
      </c>
      <c r="AS2899">
        <f>IF(OR($D2899="51",$D2899="52",$D2899="61"),(AC2899/'Totals and Drop Down Lists'!Y$4)*Inputs!G$38,0)</f>
        <v>0</v>
      </c>
      <c r="AT2899">
        <f>IF(OR($D2899="51",$D2899="52",$D2899="61"),(AD2899/'Totals and Drop Down Lists'!Z$4)*Inputs!H$38,0)</f>
        <v>0</v>
      </c>
      <c r="AU2899">
        <f>IF(OR($D2899="51",$D2899="52",$D2899="61"),(AE2899/'Totals and Drop Down Lists'!AA$4)*Inputs!I$38,0)</f>
        <v>0</v>
      </c>
      <c r="AV2899">
        <f>IF(OR($D2899="51",$D2899="52",$D2899="61"),(AF2899/'Totals and Drop Down Lists'!AB$4)*Inputs!J$38,0)</f>
        <v>0</v>
      </c>
      <c r="AW2899">
        <f>IF(OR($D2899="51",$D2899="52",$D2899="61"),(AG2899/'Totals and Drop Down Lists'!AC$4)*Inputs!K$38,0)</f>
        <v>0</v>
      </c>
      <c r="AX2899">
        <f>IF(OR($D2899="51",$D2899="52",$D2899="61"),(AH2899/'Totals and Drop Down Lists'!AD$4)*Inputs!L$38,0)</f>
        <v>0</v>
      </c>
      <c r="AY2899">
        <f>IF(OR($D2899="51",$D2899="52",$D2899="61"),0,(AA2899/'Totals and Drop Down Lists'!W$5)*Inputs!E$39)</f>
        <v>0</v>
      </c>
      <c r="AZ2899">
        <f>IF(OR($D2899="51",$D2899="52",$D2899="61"),0,(AB2899/'Totals and Drop Down Lists'!X$5)*Inputs!F$39)</f>
        <v>0</v>
      </c>
      <c r="BA2899">
        <f>IF(OR($D2899="51",$D2899="52",$D2899="61"),0,(AC2899/'Totals and Drop Down Lists'!Y$5)*Inputs!G$39)</f>
        <v>0</v>
      </c>
      <c r="BB2899">
        <f>IF(OR($D2899="51",$D2899="52",$D2899="61"),0,(AD2899/'Totals and Drop Down Lists'!Z$5)*Inputs!H$39)</f>
        <v>0</v>
      </c>
      <c r="BC2899">
        <f>IF(OR($D2899="51",$D2899="52",$D2899="61"),0,(AE2899/'Totals and Drop Down Lists'!AA$5)*Inputs!I$39)</f>
        <v>0</v>
      </c>
      <c r="BD2899">
        <f>IF(OR($D2899="51",$D2899="52",$D2899="61"),0,(AF2899/'Totals and Drop Down Lists'!AB$5)*Inputs!J$39)</f>
        <v>0</v>
      </c>
      <c r="BE2899">
        <f>IF(OR($D2899="51",$D2899="52",$D2899="61"),0,(AG2899/'Totals and Drop Down Lists'!AC$5)*Inputs!K$39)</f>
        <v>0</v>
      </c>
      <c r="BF2899">
        <f>IF(OR($D2899="51",$D2899="52",$D2899="61"),0,(AH2899/'Totals and Drop Down Lists'!AD$5)*Inputs!L$39)</f>
        <v>0</v>
      </c>
      <c r="BG2899" s="10">
        <f t="shared" si="406"/>
        <v>1256402.1736177974</v>
      </c>
    </row>
    <row r="2900" spans="1:59">
      <c r="A2900" s="1" t="s">
        <v>7639</v>
      </c>
      <c r="B2900" s="1" t="s">
        <v>4824</v>
      </c>
      <c r="C2900" s="1" t="s">
        <v>4825</v>
      </c>
      <c r="D2900" s="1" t="s">
        <v>7</v>
      </c>
      <c r="E2900" s="1" t="s">
        <v>4826</v>
      </c>
      <c r="F2900" s="2">
        <v>1536704</v>
      </c>
      <c r="G2900" s="2">
        <v>35028</v>
      </c>
      <c r="H2900" s="2">
        <v>11427</v>
      </c>
      <c r="I2900" s="2">
        <v>395789</v>
      </c>
      <c r="J2900" s="2">
        <v>580017</v>
      </c>
      <c r="K2900" s="2">
        <v>271086</v>
      </c>
      <c r="L2900" s="2">
        <v>3604</v>
      </c>
      <c r="M2900" s="2">
        <v>762</v>
      </c>
      <c r="N2900" s="2">
        <v>237</v>
      </c>
      <c r="O2900" s="2">
        <v>5909</v>
      </c>
      <c r="P2900" s="2">
        <v>2895</v>
      </c>
      <c r="Q2900" s="2">
        <v>927</v>
      </c>
      <c r="R2900" s="2">
        <v>266692</v>
      </c>
      <c r="S2900" s="2">
        <v>247074500</v>
      </c>
      <c r="T2900" s="2">
        <v>10536031200</v>
      </c>
      <c r="U2900" s="2">
        <v>22125</v>
      </c>
      <c r="V2900" s="2">
        <v>32475</v>
      </c>
      <c r="W2900" s="2">
        <v>2380</v>
      </c>
      <c r="X2900" s="2">
        <v>105485</v>
      </c>
      <c r="Y2900" s="2">
        <v>11460</v>
      </c>
      <c r="Z2900" s="2">
        <v>65630</v>
      </c>
      <c r="AA2900" s="9">
        <f t="shared" si="407"/>
        <v>1536704</v>
      </c>
      <c r="AB2900" s="9">
        <f t="shared" si="408"/>
        <v>349334</v>
      </c>
      <c r="AC2900" s="9">
        <f t="shared" si="409"/>
        <v>281026</v>
      </c>
      <c r="AD2900" s="9">
        <f t="shared" si="410"/>
        <v>266692</v>
      </c>
      <c r="AE2900" s="44">
        <f t="shared" si="411"/>
        <v>8.8484915817173635E-3</v>
      </c>
      <c r="AF2900" s="9">
        <f t="shared" si="412"/>
        <v>70630</v>
      </c>
      <c r="AG2900" s="9">
        <f t="shared" si="405"/>
        <v>77090</v>
      </c>
      <c r="AH2900" s="44">
        <f t="shared" si="413"/>
        <v>1.3406502659670668E-2</v>
      </c>
      <c r="AI2900">
        <f>AA2900/'Totals and Drop Down Lists'!W$6*Inputs!E$37</f>
        <v>1394006.29222882</v>
      </c>
      <c r="AJ2900">
        <f>AB2900/'Totals and Drop Down Lists'!X$6*Inputs!F$37</f>
        <v>1149444.1161012051</v>
      </c>
      <c r="AK2900">
        <f>AC2900/'Totals and Drop Down Lists'!Y$6*Inputs!G$37</f>
        <v>1852618.3187372007</v>
      </c>
      <c r="AL2900">
        <f>AD2900/'Totals and Drop Down Lists'!Z$6*Inputs!H$37</f>
        <v>2138203.4486972103</v>
      </c>
      <c r="AM2900">
        <f>AE2900/'Totals and Drop Down Lists'!AA$6*Inputs!I$37</f>
        <v>1101542.9686597872</v>
      </c>
      <c r="AN2900">
        <f>AF2900/'Totals and Drop Down Lists'!AB$6*Inputs!J$37</f>
        <v>1409541.2365025491</v>
      </c>
      <c r="AO2900">
        <f>AG2900/'Totals and Drop Down Lists'!AC$6*Inputs!K$37</f>
        <v>1435691.487646173</v>
      </c>
      <c r="AP2900">
        <f>AH2900/'Totals and Drop Down Lists'!AD$6*Inputs!L$37</f>
        <v>3154951.0515754763</v>
      </c>
      <c r="AQ2900">
        <f>IF(OR($D2900="51",$D2900="52",$D2900="61"),(AA2900/'Totals and Drop Down Lists'!W$4)*Inputs!E$38,0)</f>
        <v>0</v>
      </c>
      <c r="AR2900">
        <f>IF(OR($D2900="51",$D2900="52",$D2900="61"),(AB2900/'Totals and Drop Down Lists'!X$4)*Inputs!F$38,0)</f>
        <v>0</v>
      </c>
      <c r="AS2900">
        <f>IF(OR($D2900="51",$D2900="52",$D2900="61"),(AC2900/'Totals and Drop Down Lists'!Y$4)*Inputs!G$38,0)</f>
        <v>0</v>
      </c>
      <c r="AT2900">
        <f>IF(OR($D2900="51",$D2900="52",$D2900="61"),(AD2900/'Totals and Drop Down Lists'!Z$4)*Inputs!H$38,0)</f>
        <v>0</v>
      </c>
      <c r="AU2900">
        <f>IF(OR($D2900="51",$D2900="52",$D2900="61"),(AE2900/'Totals and Drop Down Lists'!AA$4)*Inputs!I$38,0)</f>
        <v>0</v>
      </c>
      <c r="AV2900">
        <f>IF(OR($D2900="51",$D2900="52",$D2900="61"),(AF2900/'Totals and Drop Down Lists'!AB$4)*Inputs!J$38,0)</f>
        <v>0</v>
      </c>
      <c r="AW2900">
        <f>IF(OR($D2900="51",$D2900="52",$D2900="61"),(AG2900/'Totals and Drop Down Lists'!AC$4)*Inputs!K$38,0)</f>
        <v>0</v>
      </c>
      <c r="AX2900">
        <f>IF(OR($D2900="51",$D2900="52",$D2900="61"),(AH2900/'Totals and Drop Down Lists'!AD$4)*Inputs!L$38,0)</f>
        <v>0</v>
      </c>
      <c r="AY2900">
        <f>IF(OR($D2900="51",$D2900="52",$D2900="61"),0,(AA2900/'Totals and Drop Down Lists'!W$5)*Inputs!E$39)</f>
        <v>0</v>
      </c>
      <c r="AZ2900">
        <f>IF(OR($D2900="51",$D2900="52",$D2900="61"),0,(AB2900/'Totals and Drop Down Lists'!X$5)*Inputs!F$39)</f>
        <v>0</v>
      </c>
      <c r="BA2900">
        <f>IF(OR($D2900="51",$D2900="52",$D2900="61"),0,(AC2900/'Totals and Drop Down Lists'!Y$5)*Inputs!G$39)</f>
        <v>0</v>
      </c>
      <c r="BB2900">
        <f>IF(OR($D2900="51",$D2900="52",$D2900="61"),0,(AD2900/'Totals and Drop Down Lists'!Z$5)*Inputs!H$39)</f>
        <v>0</v>
      </c>
      <c r="BC2900">
        <f>IF(OR($D2900="51",$D2900="52",$D2900="61"),0,(AE2900/'Totals and Drop Down Lists'!AA$5)*Inputs!I$39)</f>
        <v>0</v>
      </c>
      <c r="BD2900">
        <f>IF(OR($D2900="51",$D2900="52",$D2900="61"),0,(AF2900/'Totals and Drop Down Lists'!AB$5)*Inputs!J$39)</f>
        <v>0</v>
      </c>
      <c r="BE2900">
        <f>IF(OR($D2900="51",$D2900="52",$D2900="61"),0,(AG2900/'Totals and Drop Down Lists'!AC$5)*Inputs!K$39)</f>
        <v>0</v>
      </c>
      <c r="BF2900">
        <f>IF(OR($D2900="51",$D2900="52",$D2900="61"),0,(AH2900/'Totals and Drop Down Lists'!AD$5)*Inputs!L$39)</f>
        <v>0</v>
      </c>
      <c r="BG2900" s="10">
        <f t="shared" si="406"/>
        <v>13635998.920148423</v>
      </c>
    </row>
    <row r="2901" spans="1:59" ht="28.8">
      <c r="A2901" s="1" t="s">
        <v>7640</v>
      </c>
      <c r="B2901" s="1" t="s">
        <v>1870</v>
      </c>
      <c r="C2901" s="1" t="s">
        <v>1871</v>
      </c>
      <c r="D2901" s="1" t="s">
        <v>7</v>
      </c>
      <c r="E2901" s="1" t="s">
        <v>1872</v>
      </c>
      <c r="F2901" s="2">
        <v>49395</v>
      </c>
      <c r="G2901" s="2">
        <v>685</v>
      </c>
      <c r="H2901" s="2">
        <v>97</v>
      </c>
      <c r="I2901" s="2">
        <v>15611</v>
      </c>
      <c r="J2901" s="2">
        <v>20726</v>
      </c>
      <c r="K2901" s="2">
        <v>12275</v>
      </c>
      <c r="L2901" s="2">
        <v>67</v>
      </c>
      <c r="M2901" s="2">
        <v>28</v>
      </c>
      <c r="N2901" s="2">
        <v>0</v>
      </c>
      <c r="O2901" s="2">
        <v>241</v>
      </c>
      <c r="P2901" s="2">
        <v>213</v>
      </c>
      <c r="Q2901" s="2">
        <v>24</v>
      </c>
      <c r="R2901" s="2">
        <v>13493</v>
      </c>
      <c r="S2901" s="2">
        <v>8952700</v>
      </c>
      <c r="T2901" s="2">
        <v>389574700</v>
      </c>
      <c r="U2901" s="2">
        <v>1744</v>
      </c>
      <c r="V2901" s="2">
        <v>1895</v>
      </c>
      <c r="W2901" s="2">
        <v>145</v>
      </c>
      <c r="X2901" s="2">
        <v>4815</v>
      </c>
      <c r="Y2901" s="2">
        <v>650</v>
      </c>
      <c r="Z2901" s="2">
        <v>2820</v>
      </c>
      <c r="AA2901" s="9">
        <f t="shared" si="407"/>
        <v>49395</v>
      </c>
      <c r="AB2901" s="9">
        <f t="shared" si="408"/>
        <v>14829</v>
      </c>
      <c r="AC2901" s="9">
        <f t="shared" si="409"/>
        <v>14066</v>
      </c>
      <c r="AD2901" s="9">
        <f t="shared" si="410"/>
        <v>13493</v>
      </c>
      <c r="AE2901" s="44">
        <f t="shared" si="411"/>
        <v>5.0771885704497264E-4</v>
      </c>
      <c r="AF2901" s="9">
        <f t="shared" si="412"/>
        <v>2775</v>
      </c>
      <c r="AG2901" s="9">
        <f t="shared" si="405"/>
        <v>3470</v>
      </c>
      <c r="AH2901" s="44">
        <f t="shared" si="413"/>
        <v>7.6469203755921461E-4</v>
      </c>
      <c r="AI2901">
        <f>AA2901/'Totals and Drop Down Lists'!W$6*Inputs!E$37</f>
        <v>44808.200411167381</v>
      </c>
      <c r="AJ2901">
        <f>AB2901/'Totals and Drop Down Lists'!X$6*Inputs!F$37</f>
        <v>48793.151533102333</v>
      </c>
      <c r="AK2901">
        <f>AC2901/'Totals and Drop Down Lists'!Y$6*Inputs!G$37</f>
        <v>92727.82330231888</v>
      </c>
      <c r="AL2901">
        <f>AD2901/'Totals and Drop Down Lists'!Z$6*Inputs!H$37</f>
        <v>108180.14463602754</v>
      </c>
      <c r="AM2901">
        <f>AE2901/'Totals and Drop Down Lists'!AA$6*Inputs!I$37</f>
        <v>63205.590678239234</v>
      </c>
      <c r="AN2901">
        <f>AF2901/'Totals and Drop Down Lists'!AB$6*Inputs!J$37</f>
        <v>55379.823464456662</v>
      </c>
      <c r="AO2901">
        <f>AG2901/'Totals and Drop Down Lists'!AC$6*Inputs!K$37</f>
        <v>64623.809341447923</v>
      </c>
      <c r="AP2901">
        <f>AH2901/'Totals and Drop Down Lists'!AD$6*Inputs!L$37</f>
        <v>179954.90764987495</v>
      </c>
      <c r="AQ2901">
        <f>IF(OR($D2901="51",$D2901="52",$D2901="61"),(AA2901/'Totals and Drop Down Lists'!W$4)*Inputs!E$38,0)</f>
        <v>0</v>
      </c>
      <c r="AR2901">
        <f>IF(OR($D2901="51",$D2901="52",$D2901="61"),(AB2901/'Totals and Drop Down Lists'!X$4)*Inputs!F$38,0)</f>
        <v>0</v>
      </c>
      <c r="AS2901">
        <f>IF(OR($D2901="51",$D2901="52",$D2901="61"),(AC2901/'Totals and Drop Down Lists'!Y$4)*Inputs!G$38,0)</f>
        <v>0</v>
      </c>
      <c r="AT2901">
        <f>IF(OR($D2901="51",$D2901="52",$D2901="61"),(AD2901/'Totals and Drop Down Lists'!Z$4)*Inputs!H$38,0)</f>
        <v>0</v>
      </c>
      <c r="AU2901">
        <f>IF(OR($D2901="51",$D2901="52",$D2901="61"),(AE2901/'Totals and Drop Down Lists'!AA$4)*Inputs!I$38,0)</f>
        <v>0</v>
      </c>
      <c r="AV2901">
        <f>IF(OR($D2901="51",$D2901="52",$D2901="61"),(AF2901/'Totals and Drop Down Lists'!AB$4)*Inputs!J$38,0)</f>
        <v>0</v>
      </c>
      <c r="AW2901">
        <f>IF(OR($D2901="51",$D2901="52",$D2901="61"),(AG2901/'Totals and Drop Down Lists'!AC$4)*Inputs!K$38,0)</f>
        <v>0</v>
      </c>
      <c r="AX2901">
        <f>IF(OR($D2901="51",$D2901="52",$D2901="61"),(AH2901/'Totals and Drop Down Lists'!AD$4)*Inputs!L$38,0)</f>
        <v>0</v>
      </c>
      <c r="AY2901">
        <f>IF(OR($D2901="51",$D2901="52",$D2901="61"),0,(AA2901/'Totals and Drop Down Lists'!W$5)*Inputs!E$39)</f>
        <v>0</v>
      </c>
      <c r="AZ2901">
        <f>IF(OR($D2901="51",$D2901="52",$D2901="61"),0,(AB2901/'Totals and Drop Down Lists'!X$5)*Inputs!F$39)</f>
        <v>0</v>
      </c>
      <c r="BA2901">
        <f>IF(OR($D2901="51",$D2901="52",$D2901="61"),0,(AC2901/'Totals and Drop Down Lists'!Y$5)*Inputs!G$39)</f>
        <v>0</v>
      </c>
      <c r="BB2901">
        <f>IF(OR($D2901="51",$D2901="52",$D2901="61"),0,(AD2901/'Totals and Drop Down Lists'!Z$5)*Inputs!H$39)</f>
        <v>0</v>
      </c>
      <c r="BC2901">
        <f>IF(OR($D2901="51",$D2901="52",$D2901="61"),0,(AE2901/'Totals and Drop Down Lists'!AA$5)*Inputs!I$39)</f>
        <v>0</v>
      </c>
      <c r="BD2901">
        <f>IF(OR($D2901="51",$D2901="52",$D2901="61"),0,(AF2901/'Totals and Drop Down Lists'!AB$5)*Inputs!J$39)</f>
        <v>0</v>
      </c>
      <c r="BE2901">
        <f>IF(OR($D2901="51",$D2901="52",$D2901="61"),0,(AG2901/'Totals and Drop Down Lists'!AC$5)*Inputs!K$39)</f>
        <v>0</v>
      </c>
      <c r="BF2901">
        <f>IF(OR($D2901="51",$D2901="52",$D2901="61"),0,(AH2901/'Totals and Drop Down Lists'!AD$5)*Inputs!L$39)</f>
        <v>0</v>
      </c>
      <c r="BG2901" s="10">
        <f t="shared" si="406"/>
        <v>657673.45101663494</v>
      </c>
    </row>
    <row r="2902" spans="1:59" ht="28.8">
      <c r="A2902" s="1" t="s">
        <v>7640</v>
      </c>
      <c r="B2902" s="1" t="s">
        <v>1870</v>
      </c>
      <c r="C2902" s="1" t="s">
        <v>1873</v>
      </c>
      <c r="D2902" s="1" t="s">
        <v>15</v>
      </c>
      <c r="E2902" s="1" t="s">
        <v>1874</v>
      </c>
      <c r="F2902" s="2">
        <v>219640</v>
      </c>
      <c r="G2902" s="2">
        <v>1507</v>
      </c>
      <c r="H2902" s="2">
        <v>633</v>
      </c>
      <c r="I2902" s="2">
        <v>19354</v>
      </c>
      <c r="J2902" s="2">
        <v>88105</v>
      </c>
      <c r="K2902" s="2">
        <v>26477</v>
      </c>
      <c r="L2902" s="2">
        <v>256</v>
      </c>
      <c r="M2902" s="2">
        <v>6</v>
      </c>
      <c r="N2902" s="2">
        <v>0</v>
      </c>
      <c r="O2902" s="2">
        <v>425</v>
      </c>
      <c r="P2902" s="2">
        <v>241</v>
      </c>
      <c r="Q2902" s="2">
        <v>33</v>
      </c>
      <c r="R2902" s="2">
        <v>15091</v>
      </c>
      <c r="S2902" s="2">
        <v>22979900</v>
      </c>
      <c r="T2902" s="2">
        <v>1242053900</v>
      </c>
      <c r="U2902" s="2">
        <v>1713</v>
      </c>
      <c r="V2902" s="2">
        <v>1317</v>
      </c>
      <c r="W2902" s="2">
        <v>169</v>
      </c>
      <c r="X2902" s="2">
        <v>4462</v>
      </c>
      <c r="Y2902" s="2">
        <v>380</v>
      </c>
      <c r="Z2902" s="2">
        <v>2959</v>
      </c>
      <c r="AA2902" s="9">
        <f t="shared" si="407"/>
        <v>219640</v>
      </c>
      <c r="AB2902" s="9">
        <f t="shared" si="408"/>
        <v>17214</v>
      </c>
      <c r="AC2902" s="9">
        <f t="shared" si="409"/>
        <v>16052</v>
      </c>
      <c r="AD2902" s="9">
        <f t="shared" si="410"/>
        <v>15091</v>
      </c>
      <c r="AE2902" s="44">
        <f t="shared" si="411"/>
        <v>5.5569025569592869E-4</v>
      </c>
      <c r="AF2902" s="9">
        <f t="shared" si="412"/>
        <v>2976</v>
      </c>
      <c r="AG2902" s="9">
        <f t="shared" si="405"/>
        <v>3339</v>
      </c>
      <c r="AH2902" s="44">
        <f t="shared" si="413"/>
        <v>3.7336682378182956E-4</v>
      </c>
      <c r="AI2902">
        <f>AA2902/'Totals and Drop Down Lists'!W$6*Inputs!E$37</f>
        <v>199244.31902639547</v>
      </c>
      <c r="AJ2902">
        <f>AB2902/'Totals and Drop Down Lists'!X$6*Inputs!F$37</f>
        <v>56640.724963977576</v>
      </c>
      <c r="AK2902">
        <f>AC2902/'Totals and Drop Down Lists'!Y$6*Inputs!G$37</f>
        <v>105820.20614594217</v>
      </c>
      <c r="AL2902">
        <f>AD2902/'Totals and Drop Down Lists'!Z$6*Inputs!H$37</f>
        <v>120992.11166547777</v>
      </c>
      <c r="AM2902">
        <f>AE2902/'Totals and Drop Down Lists'!AA$6*Inputs!I$37</f>
        <v>69177.518932080697</v>
      </c>
      <c r="AN2902">
        <f>AF2902/'Totals and Drop Down Lists'!AB$6*Inputs!J$37</f>
        <v>59391.118785665953</v>
      </c>
      <c r="AO2902">
        <f>AG2902/'Totals and Drop Down Lists'!AC$6*Inputs!K$37</f>
        <v>62184.120861986914</v>
      </c>
      <c r="AP2902">
        <f>AH2902/'Totals and Drop Down Lists'!AD$6*Inputs!L$37</f>
        <v>87864.380682770498</v>
      </c>
      <c r="AQ2902">
        <f>IF(OR($D2902="51",$D2902="52",$D2902="61"),(AA2902/'Totals and Drop Down Lists'!W$4)*Inputs!E$38,0)</f>
        <v>0</v>
      </c>
      <c r="AR2902">
        <f>IF(OR($D2902="51",$D2902="52",$D2902="61"),(AB2902/'Totals and Drop Down Lists'!X$4)*Inputs!F$38,0)</f>
        <v>0</v>
      </c>
      <c r="AS2902">
        <f>IF(OR($D2902="51",$D2902="52",$D2902="61"),(AC2902/'Totals and Drop Down Lists'!Y$4)*Inputs!G$38,0)</f>
        <v>0</v>
      </c>
      <c r="AT2902">
        <f>IF(OR($D2902="51",$D2902="52",$D2902="61"),(AD2902/'Totals and Drop Down Lists'!Z$4)*Inputs!H$38,0)</f>
        <v>0</v>
      </c>
      <c r="AU2902">
        <f>IF(OR($D2902="51",$D2902="52",$D2902="61"),(AE2902/'Totals and Drop Down Lists'!AA$4)*Inputs!I$38,0)</f>
        <v>0</v>
      </c>
      <c r="AV2902">
        <f>IF(OR($D2902="51",$D2902="52",$D2902="61"),(AF2902/'Totals and Drop Down Lists'!AB$4)*Inputs!J$38,0)</f>
        <v>0</v>
      </c>
      <c r="AW2902">
        <f>IF(OR($D2902="51",$D2902="52",$D2902="61"),(AG2902/'Totals and Drop Down Lists'!AC$4)*Inputs!K$38,0)</f>
        <v>0</v>
      </c>
      <c r="AX2902">
        <f>IF(OR($D2902="51",$D2902="52",$D2902="61"),(AH2902/'Totals and Drop Down Lists'!AD$4)*Inputs!L$38,0)</f>
        <v>0</v>
      </c>
      <c r="AY2902">
        <f>IF(OR($D2902="51",$D2902="52",$D2902="61"),0,(AA2902/'Totals and Drop Down Lists'!W$5)*Inputs!E$39)</f>
        <v>0</v>
      </c>
      <c r="AZ2902">
        <f>IF(OR($D2902="51",$D2902="52",$D2902="61"),0,(AB2902/'Totals and Drop Down Lists'!X$5)*Inputs!F$39)</f>
        <v>0</v>
      </c>
      <c r="BA2902">
        <f>IF(OR($D2902="51",$D2902="52",$D2902="61"),0,(AC2902/'Totals and Drop Down Lists'!Y$5)*Inputs!G$39)</f>
        <v>0</v>
      </c>
      <c r="BB2902">
        <f>IF(OR($D2902="51",$D2902="52",$D2902="61"),0,(AD2902/'Totals and Drop Down Lists'!Z$5)*Inputs!H$39)</f>
        <v>0</v>
      </c>
      <c r="BC2902">
        <f>IF(OR($D2902="51",$D2902="52",$D2902="61"),0,(AE2902/'Totals and Drop Down Lists'!AA$5)*Inputs!I$39)</f>
        <v>0</v>
      </c>
      <c r="BD2902">
        <f>IF(OR($D2902="51",$D2902="52",$D2902="61"),0,(AF2902/'Totals and Drop Down Lists'!AB$5)*Inputs!J$39)</f>
        <v>0</v>
      </c>
      <c r="BE2902">
        <f>IF(OR($D2902="51",$D2902="52",$D2902="61"),0,(AG2902/'Totals and Drop Down Lists'!AC$5)*Inputs!K$39)</f>
        <v>0</v>
      </c>
      <c r="BF2902">
        <f>IF(OR($D2902="51",$D2902="52",$D2902="61"),0,(AH2902/'Totals and Drop Down Lists'!AD$5)*Inputs!L$39)</f>
        <v>0</v>
      </c>
      <c r="BG2902" s="10">
        <f t="shared" si="406"/>
        <v>761314.50106429704</v>
      </c>
    </row>
    <row r="2903" spans="1:59" ht="43.2">
      <c r="A2903" s="1" t="s">
        <v>7641</v>
      </c>
      <c r="B2903" s="1" t="s">
        <v>6564</v>
      </c>
      <c r="C2903" s="1" t="s">
        <v>6565</v>
      </c>
      <c r="D2903" s="1" t="s">
        <v>10</v>
      </c>
      <c r="E2903" s="1" t="s">
        <v>6566</v>
      </c>
      <c r="F2903" s="2">
        <v>34011</v>
      </c>
      <c r="G2903" s="2">
        <v>590</v>
      </c>
      <c r="H2903" s="2">
        <v>69</v>
      </c>
      <c r="I2903" s="2">
        <v>10338</v>
      </c>
      <c r="J2903" s="2">
        <v>11817</v>
      </c>
      <c r="K2903" s="2">
        <v>7271</v>
      </c>
      <c r="L2903" s="2">
        <v>63</v>
      </c>
      <c r="M2903" s="2">
        <v>0</v>
      </c>
      <c r="N2903" s="2">
        <v>0</v>
      </c>
      <c r="O2903" s="2">
        <v>163</v>
      </c>
      <c r="P2903" s="2">
        <v>45</v>
      </c>
      <c r="Q2903" s="2">
        <v>0</v>
      </c>
      <c r="R2903" s="2">
        <v>4583</v>
      </c>
      <c r="S2903" s="2">
        <v>5434600</v>
      </c>
      <c r="T2903" s="2">
        <v>216920800</v>
      </c>
      <c r="U2903" s="2">
        <v>496</v>
      </c>
      <c r="V2903" s="2">
        <v>1195</v>
      </c>
      <c r="W2903" s="2">
        <v>115</v>
      </c>
      <c r="X2903" s="2">
        <v>3350</v>
      </c>
      <c r="Y2903" s="2">
        <v>395</v>
      </c>
      <c r="Z2903" s="2">
        <v>1980</v>
      </c>
      <c r="AA2903" s="9">
        <f t="shared" si="407"/>
        <v>34011</v>
      </c>
      <c r="AB2903" s="9">
        <f t="shared" si="408"/>
        <v>9679</v>
      </c>
      <c r="AC2903" s="9">
        <f t="shared" si="409"/>
        <v>4854</v>
      </c>
      <c r="AD2903" s="9">
        <f t="shared" si="410"/>
        <v>4583</v>
      </c>
      <c r="AE2903" s="44">
        <f t="shared" si="411"/>
        <v>3.1244734577036605E-4</v>
      </c>
      <c r="AF2903" s="9">
        <f t="shared" si="412"/>
        <v>2040</v>
      </c>
      <c r="AG2903" s="9">
        <f t="shared" si="405"/>
        <v>2375</v>
      </c>
      <c r="AH2903" s="44">
        <f t="shared" si="413"/>
        <v>5.4375292903184992E-4</v>
      </c>
      <c r="AI2903">
        <f>AA2903/'Totals and Drop Down Lists'!W$6*Inputs!E$37</f>
        <v>30852.752387573924</v>
      </c>
      <c r="AJ2903">
        <f>AB2903/'Totals and Drop Down Lists'!X$6*Inputs!F$37</f>
        <v>31847.657541904206</v>
      </c>
      <c r="AK2903">
        <f>AC2903/'Totals and Drop Down Lists'!Y$6*Inputs!G$37</f>
        <v>31999.20761477718</v>
      </c>
      <c r="AL2903">
        <f>AD2903/'Totals and Drop Down Lists'!Z$6*Inputs!H$37</f>
        <v>36744.208320381993</v>
      </c>
      <c r="AM2903">
        <f>AE2903/'Totals and Drop Down Lists'!AA$6*Inputs!I$37</f>
        <v>38896.36709616</v>
      </c>
      <c r="AN2903">
        <f>AF2903/'Totals and Drop Down Lists'!AB$6*Inputs!J$37</f>
        <v>40711.654006303273</v>
      </c>
      <c r="AO2903">
        <f>AG2903/'Totals and Drop Down Lists'!AC$6*Inputs!K$37</f>
        <v>44230.993425342596</v>
      </c>
      <c r="AP2903">
        <f>AH2903/'Totals and Drop Down Lists'!AD$6*Inputs!L$37</f>
        <v>127961.32733459823</v>
      </c>
      <c r="AQ2903">
        <f>IF(OR($D2903="51",$D2903="52",$D2903="61"),(AA2903/'Totals and Drop Down Lists'!W$4)*Inputs!E$38,0)</f>
        <v>0</v>
      </c>
      <c r="AR2903">
        <f>IF(OR($D2903="51",$D2903="52",$D2903="61"),(AB2903/'Totals and Drop Down Lists'!X$4)*Inputs!F$38,0)</f>
        <v>0</v>
      </c>
      <c r="AS2903">
        <f>IF(OR($D2903="51",$D2903="52",$D2903="61"),(AC2903/'Totals and Drop Down Lists'!Y$4)*Inputs!G$38,0)</f>
        <v>0</v>
      </c>
      <c r="AT2903">
        <f>IF(OR($D2903="51",$D2903="52",$D2903="61"),(AD2903/'Totals and Drop Down Lists'!Z$4)*Inputs!H$38,0)</f>
        <v>0</v>
      </c>
      <c r="AU2903">
        <f>IF(OR($D2903="51",$D2903="52",$D2903="61"),(AE2903/'Totals and Drop Down Lists'!AA$4)*Inputs!I$38,0)</f>
        <v>0</v>
      </c>
      <c r="AV2903">
        <f>IF(OR($D2903="51",$D2903="52",$D2903="61"),(AF2903/'Totals and Drop Down Lists'!AB$4)*Inputs!J$38,0)</f>
        <v>0</v>
      </c>
      <c r="AW2903">
        <f>IF(OR($D2903="51",$D2903="52",$D2903="61"),(AG2903/'Totals and Drop Down Lists'!AC$4)*Inputs!K$38,0)</f>
        <v>0</v>
      </c>
      <c r="AX2903">
        <f>IF(OR($D2903="51",$D2903="52",$D2903="61"),(AH2903/'Totals and Drop Down Lists'!AD$4)*Inputs!L$38,0)</f>
        <v>0</v>
      </c>
      <c r="AY2903">
        <f>IF(OR($D2903="51",$D2903="52",$D2903="61"),0,(AA2903/'Totals and Drop Down Lists'!W$5)*Inputs!E$39)</f>
        <v>0</v>
      </c>
      <c r="AZ2903">
        <f>IF(OR($D2903="51",$D2903="52",$D2903="61"),0,(AB2903/'Totals and Drop Down Lists'!X$5)*Inputs!F$39)</f>
        <v>0</v>
      </c>
      <c r="BA2903">
        <f>IF(OR($D2903="51",$D2903="52",$D2903="61"),0,(AC2903/'Totals and Drop Down Lists'!Y$5)*Inputs!G$39)</f>
        <v>0</v>
      </c>
      <c r="BB2903">
        <f>IF(OR($D2903="51",$D2903="52",$D2903="61"),0,(AD2903/'Totals and Drop Down Lists'!Z$5)*Inputs!H$39)</f>
        <v>0</v>
      </c>
      <c r="BC2903">
        <f>IF(OR($D2903="51",$D2903="52",$D2903="61"),0,(AE2903/'Totals and Drop Down Lists'!AA$5)*Inputs!I$39)</f>
        <v>0</v>
      </c>
      <c r="BD2903">
        <f>IF(OR($D2903="51",$D2903="52",$D2903="61"),0,(AF2903/'Totals and Drop Down Lists'!AB$5)*Inputs!J$39)</f>
        <v>0</v>
      </c>
      <c r="BE2903">
        <f>IF(OR($D2903="51",$D2903="52",$D2903="61"),0,(AG2903/'Totals and Drop Down Lists'!AC$5)*Inputs!K$39)</f>
        <v>0</v>
      </c>
      <c r="BF2903">
        <f>IF(OR($D2903="51",$D2903="52",$D2903="61"),0,(AH2903/'Totals and Drop Down Lists'!AD$5)*Inputs!L$39)</f>
        <v>0</v>
      </c>
      <c r="BG2903" s="10">
        <f t="shared" si="406"/>
        <v>383244.16772704141</v>
      </c>
    </row>
    <row r="2904" spans="1:59" ht="43.2">
      <c r="A2904" s="1" t="s">
        <v>7641</v>
      </c>
      <c r="B2904" s="1" t="s">
        <v>6564</v>
      </c>
      <c r="C2904" s="1" t="s">
        <v>6567</v>
      </c>
      <c r="D2904" s="1" t="s">
        <v>10</v>
      </c>
      <c r="E2904" s="1" t="s">
        <v>6568</v>
      </c>
      <c r="F2904" s="2">
        <v>48598</v>
      </c>
      <c r="G2904" s="2">
        <v>84</v>
      </c>
      <c r="H2904" s="2">
        <v>103</v>
      </c>
      <c r="I2904" s="2">
        <v>1742</v>
      </c>
      <c r="J2904" s="2">
        <v>17659</v>
      </c>
      <c r="K2904" s="2">
        <v>2600</v>
      </c>
      <c r="L2904" s="2">
        <v>28</v>
      </c>
      <c r="M2904" s="2">
        <v>8</v>
      </c>
      <c r="N2904" s="2">
        <v>9</v>
      </c>
      <c r="O2904" s="2">
        <v>25</v>
      </c>
      <c r="P2904" s="2">
        <v>0</v>
      </c>
      <c r="Q2904" s="2">
        <v>0</v>
      </c>
      <c r="R2904" s="2">
        <v>5457</v>
      </c>
      <c r="S2904" s="2">
        <v>3199200</v>
      </c>
      <c r="T2904" s="2">
        <v>180886400</v>
      </c>
      <c r="U2904" s="2">
        <v>212</v>
      </c>
      <c r="V2904" s="2">
        <v>50</v>
      </c>
      <c r="W2904" s="2">
        <v>0</v>
      </c>
      <c r="X2904" s="2">
        <v>360</v>
      </c>
      <c r="Y2904" s="2">
        <v>0</v>
      </c>
      <c r="Z2904" s="2">
        <v>280</v>
      </c>
      <c r="AA2904" s="9">
        <f t="shared" si="407"/>
        <v>48598</v>
      </c>
      <c r="AB2904" s="9">
        <f t="shared" si="408"/>
        <v>1555</v>
      </c>
      <c r="AC2904" s="9">
        <f t="shared" si="409"/>
        <v>5527</v>
      </c>
      <c r="AD2904" s="9">
        <f t="shared" si="410"/>
        <v>5457</v>
      </c>
      <c r="AE2904" s="44">
        <f t="shared" si="411"/>
        <v>2.6734765267442452E-5</v>
      </c>
      <c r="AF2904" s="9">
        <f t="shared" si="412"/>
        <v>310</v>
      </c>
      <c r="AG2904" s="9">
        <f t="shared" si="405"/>
        <v>280</v>
      </c>
      <c r="AH2904" s="44">
        <f t="shared" si="413"/>
        <v>1.5339682088857326E-5</v>
      </c>
      <c r="AI2904">
        <f>AA2904/'Totals and Drop Down Lists'!W$6*Inputs!E$37</f>
        <v>44085.209506668951</v>
      </c>
      <c r="AJ2904">
        <f>AB2904/'Totals and Drop Down Lists'!X$6*Inputs!F$37</f>
        <v>5116.552069187007</v>
      </c>
      <c r="AK2904">
        <f>AC2904/'Totals and Drop Down Lists'!Y$6*Inputs!G$37</f>
        <v>36435.850944967759</v>
      </c>
      <c r="AL2904">
        <f>AD2904/'Totals and Drop Down Lists'!Z$6*Inputs!H$37</f>
        <v>43751.504430356654</v>
      </c>
      <c r="AM2904">
        <f>AE2904/'Totals and Drop Down Lists'!AA$6*Inputs!I$37</f>
        <v>3328.1935601282917</v>
      </c>
      <c r="AN2904">
        <f>AF2904/'Totals and Drop Down Lists'!AB$6*Inputs!J$37</f>
        <v>6186.5748735068701</v>
      </c>
      <c r="AO2904">
        <f>AG2904/'Totals and Drop Down Lists'!AC$6*Inputs!K$37</f>
        <v>5214.6013301456533</v>
      </c>
      <c r="AP2904">
        <f>AH2904/'Totals and Drop Down Lists'!AD$6*Inputs!L$37</f>
        <v>3609.8859908228123</v>
      </c>
      <c r="AQ2904">
        <f>IF(OR($D2904="51",$D2904="52",$D2904="61"),(AA2904/'Totals and Drop Down Lists'!W$4)*Inputs!E$38,0)</f>
        <v>0</v>
      </c>
      <c r="AR2904">
        <f>IF(OR($D2904="51",$D2904="52",$D2904="61"),(AB2904/'Totals and Drop Down Lists'!X$4)*Inputs!F$38,0)</f>
        <v>0</v>
      </c>
      <c r="AS2904">
        <f>IF(OR($D2904="51",$D2904="52",$D2904="61"),(AC2904/'Totals and Drop Down Lists'!Y$4)*Inputs!G$38,0)</f>
        <v>0</v>
      </c>
      <c r="AT2904">
        <f>IF(OR($D2904="51",$D2904="52",$D2904="61"),(AD2904/'Totals and Drop Down Lists'!Z$4)*Inputs!H$38,0)</f>
        <v>0</v>
      </c>
      <c r="AU2904">
        <f>IF(OR($D2904="51",$D2904="52",$D2904="61"),(AE2904/'Totals and Drop Down Lists'!AA$4)*Inputs!I$38,0)</f>
        <v>0</v>
      </c>
      <c r="AV2904">
        <f>IF(OR($D2904="51",$D2904="52",$D2904="61"),(AF2904/'Totals and Drop Down Lists'!AB$4)*Inputs!J$38,0)</f>
        <v>0</v>
      </c>
      <c r="AW2904">
        <f>IF(OR($D2904="51",$D2904="52",$D2904="61"),(AG2904/'Totals and Drop Down Lists'!AC$4)*Inputs!K$38,0)</f>
        <v>0</v>
      </c>
      <c r="AX2904">
        <f>IF(OR($D2904="51",$D2904="52",$D2904="61"),(AH2904/'Totals and Drop Down Lists'!AD$4)*Inputs!L$38,0)</f>
        <v>0</v>
      </c>
      <c r="AY2904">
        <f>IF(OR($D2904="51",$D2904="52",$D2904="61"),0,(AA2904/'Totals and Drop Down Lists'!W$5)*Inputs!E$39)</f>
        <v>0</v>
      </c>
      <c r="AZ2904">
        <f>IF(OR($D2904="51",$D2904="52",$D2904="61"),0,(AB2904/'Totals and Drop Down Lists'!X$5)*Inputs!F$39)</f>
        <v>0</v>
      </c>
      <c r="BA2904">
        <f>IF(OR($D2904="51",$D2904="52",$D2904="61"),0,(AC2904/'Totals and Drop Down Lists'!Y$5)*Inputs!G$39)</f>
        <v>0</v>
      </c>
      <c r="BB2904">
        <f>IF(OR($D2904="51",$D2904="52",$D2904="61"),0,(AD2904/'Totals and Drop Down Lists'!Z$5)*Inputs!H$39)</f>
        <v>0</v>
      </c>
      <c r="BC2904">
        <f>IF(OR($D2904="51",$D2904="52",$D2904="61"),0,(AE2904/'Totals and Drop Down Lists'!AA$5)*Inputs!I$39)</f>
        <v>0</v>
      </c>
      <c r="BD2904">
        <f>IF(OR($D2904="51",$D2904="52",$D2904="61"),0,(AF2904/'Totals and Drop Down Lists'!AB$5)*Inputs!J$39)</f>
        <v>0</v>
      </c>
      <c r="BE2904">
        <f>IF(OR($D2904="51",$D2904="52",$D2904="61"),0,(AG2904/'Totals and Drop Down Lists'!AC$5)*Inputs!K$39)</f>
        <v>0</v>
      </c>
      <c r="BF2904">
        <f>IF(OR($D2904="51",$D2904="52",$D2904="61"),0,(AH2904/'Totals and Drop Down Lists'!AD$5)*Inputs!L$39)</f>
        <v>0</v>
      </c>
      <c r="BG2904" s="10">
        <f t="shared" si="406"/>
        <v>147728.37270578399</v>
      </c>
    </row>
    <row r="2905" spans="1:59" ht="43.2">
      <c r="A2905" s="1" t="s">
        <v>7641</v>
      </c>
      <c r="B2905" s="1" t="s">
        <v>6564</v>
      </c>
      <c r="C2905" s="1" t="s">
        <v>6569</v>
      </c>
      <c r="D2905" s="1" t="s">
        <v>545</v>
      </c>
      <c r="E2905" s="1" t="s">
        <v>6570</v>
      </c>
      <c r="F2905" s="2">
        <v>82724</v>
      </c>
      <c r="G2905" s="2">
        <v>739</v>
      </c>
      <c r="H2905" s="2">
        <v>125</v>
      </c>
      <c r="I2905" s="2">
        <v>10995</v>
      </c>
      <c r="J2905" s="2">
        <v>30284</v>
      </c>
      <c r="K2905" s="2">
        <v>12088</v>
      </c>
      <c r="L2905" s="2">
        <v>211</v>
      </c>
      <c r="M2905" s="2">
        <v>31</v>
      </c>
      <c r="N2905" s="2">
        <v>27</v>
      </c>
      <c r="O2905" s="2">
        <v>309</v>
      </c>
      <c r="P2905" s="2">
        <v>111</v>
      </c>
      <c r="Q2905" s="2">
        <v>13</v>
      </c>
      <c r="R2905" s="2">
        <v>9667</v>
      </c>
      <c r="S2905" s="2">
        <v>11325600</v>
      </c>
      <c r="T2905" s="2">
        <v>477063600</v>
      </c>
      <c r="U2905" s="2">
        <v>1599</v>
      </c>
      <c r="V2905" s="2">
        <v>460</v>
      </c>
      <c r="W2905" s="2">
        <v>0</v>
      </c>
      <c r="X2905" s="2">
        <v>3065</v>
      </c>
      <c r="Y2905" s="2">
        <v>205</v>
      </c>
      <c r="Z2905" s="2">
        <v>2475</v>
      </c>
      <c r="AA2905" s="9">
        <f t="shared" si="407"/>
        <v>82724</v>
      </c>
      <c r="AB2905" s="9">
        <f t="shared" si="408"/>
        <v>10131</v>
      </c>
      <c r="AC2905" s="9">
        <f t="shared" si="409"/>
        <v>10369</v>
      </c>
      <c r="AD2905" s="9">
        <f t="shared" si="410"/>
        <v>9667</v>
      </c>
      <c r="AE2905" s="44">
        <f t="shared" si="411"/>
        <v>3.369701654009525E-4</v>
      </c>
      <c r="AF2905" s="9">
        <f t="shared" si="412"/>
        <v>2605</v>
      </c>
      <c r="AG2905" s="9">
        <f t="shared" si="405"/>
        <v>2680</v>
      </c>
      <c r="AH2905" s="44">
        <f t="shared" si="413"/>
        <v>3.9804034514905745E-4</v>
      </c>
      <c r="AI2905">
        <f>AA2905/'Totals and Drop Down Lists'!W$6*Inputs!E$37</f>
        <v>75042.283041065108</v>
      </c>
      <c r="AJ2905">
        <f>AB2905/'Totals and Drop Down Lists'!X$6*Inputs!F$37</f>
        <v>33334.912548510336</v>
      </c>
      <c r="AK2905">
        <f>AC2905/'Totals and Drop Down Lists'!Y$6*Inputs!G$37</f>
        <v>68355.950506309149</v>
      </c>
      <c r="AL2905">
        <f>AD2905/'Totals and Drop Down Lists'!Z$6*Inputs!H$37</f>
        <v>77505.184777030925</v>
      </c>
      <c r="AM2905">
        <f>AE2905/'Totals and Drop Down Lists'!AA$6*Inputs!I$37</f>
        <v>41949.196980927991</v>
      </c>
      <c r="AN2905">
        <f>AF2905/'Totals and Drop Down Lists'!AB$6*Inputs!J$37</f>
        <v>51987.185630598055</v>
      </c>
      <c r="AO2905">
        <f>AG2905/'Totals and Drop Down Lists'!AC$6*Inputs!K$37</f>
        <v>49911.184159965545</v>
      </c>
      <c r="AP2905">
        <f>AH2905/'Totals and Drop Down Lists'!AD$6*Inputs!L$37</f>
        <v>93670.798222057187</v>
      </c>
      <c r="AQ2905">
        <f>IF(OR($D2905="51",$D2905="52",$D2905="61"),(AA2905/'Totals and Drop Down Lists'!W$4)*Inputs!E$38,0)</f>
        <v>0</v>
      </c>
      <c r="AR2905">
        <f>IF(OR($D2905="51",$D2905="52",$D2905="61"),(AB2905/'Totals and Drop Down Lists'!X$4)*Inputs!F$38,0)</f>
        <v>0</v>
      </c>
      <c r="AS2905">
        <f>IF(OR($D2905="51",$D2905="52",$D2905="61"),(AC2905/'Totals and Drop Down Lists'!Y$4)*Inputs!G$38,0)</f>
        <v>0</v>
      </c>
      <c r="AT2905">
        <f>IF(OR($D2905="51",$D2905="52",$D2905="61"),(AD2905/'Totals and Drop Down Lists'!Z$4)*Inputs!H$38,0)</f>
        <v>0</v>
      </c>
      <c r="AU2905">
        <f>IF(OR($D2905="51",$D2905="52",$D2905="61"),(AE2905/'Totals and Drop Down Lists'!AA$4)*Inputs!I$38,0)</f>
        <v>0</v>
      </c>
      <c r="AV2905">
        <f>IF(OR($D2905="51",$D2905="52",$D2905="61"),(AF2905/'Totals and Drop Down Lists'!AB$4)*Inputs!J$38,0)</f>
        <v>0</v>
      </c>
      <c r="AW2905">
        <f>IF(OR($D2905="51",$D2905="52",$D2905="61"),(AG2905/'Totals and Drop Down Lists'!AC$4)*Inputs!K$38,0)</f>
        <v>0</v>
      </c>
      <c r="AX2905">
        <f>IF(OR($D2905="51",$D2905="52",$D2905="61"),(AH2905/'Totals and Drop Down Lists'!AD$4)*Inputs!L$38,0)</f>
        <v>0</v>
      </c>
      <c r="AY2905">
        <f>IF(OR($D2905="51",$D2905="52",$D2905="61"),0,(AA2905/'Totals and Drop Down Lists'!W$5)*Inputs!E$39)</f>
        <v>0</v>
      </c>
      <c r="AZ2905">
        <f>IF(OR($D2905="51",$D2905="52",$D2905="61"),0,(AB2905/'Totals and Drop Down Lists'!X$5)*Inputs!F$39)</f>
        <v>0</v>
      </c>
      <c r="BA2905">
        <f>IF(OR($D2905="51",$D2905="52",$D2905="61"),0,(AC2905/'Totals and Drop Down Lists'!Y$5)*Inputs!G$39)</f>
        <v>0</v>
      </c>
      <c r="BB2905">
        <f>IF(OR($D2905="51",$D2905="52",$D2905="61"),0,(AD2905/'Totals and Drop Down Lists'!Z$5)*Inputs!H$39)</f>
        <v>0</v>
      </c>
      <c r="BC2905">
        <f>IF(OR($D2905="51",$D2905="52",$D2905="61"),0,(AE2905/'Totals and Drop Down Lists'!AA$5)*Inputs!I$39)</f>
        <v>0</v>
      </c>
      <c r="BD2905">
        <f>IF(OR($D2905="51",$D2905="52",$D2905="61"),0,(AF2905/'Totals and Drop Down Lists'!AB$5)*Inputs!J$39)</f>
        <v>0</v>
      </c>
      <c r="BE2905">
        <f>IF(OR($D2905="51",$D2905="52",$D2905="61"),0,(AG2905/'Totals and Drop Down Lists'!AC$5)*Inputs!K$39)</f>
        <v>0</v>
      </c>
      <c r="BF2905">
        <f>IF(OR($D2905="51",$D2905="52",$D2905="61"),0,(AH2905/'Totals and Drop Down Lists'!AD$5)*Inputs!L$39)</f>
        <v>0</v>
      </c>
      <c r="BG2905" s="10">
        <f t="shared" si="406"/>
        <v>491756.69586646429</v>
      </c>
    </row>
    <row r="2906" spans="1:59" ht="43.2">
      <c r="A2906" s="1" t="s">
        <v>7641</v>
      </c>
      <c r="B2906" s="1" t="s">
        <v>6564</v>
      </c>
      <c r="C2906" s="1" t="s">
        <v>429</v>
      </c>
      <c r="D2906" s="1" t="s">
        <v>215</v>
      </c>
      <c r="E2906" s="1" t="s">
        <v>6571</v>
      </c>
      <c r="F2906" s="2">
        <v>394438</v>
      </c>
      <c r="G2906" s="2">
        <v>2401</v>
      </c>
      <c r="H2906" s="2">
        <v>392</v>
      </c>
      <c r="I2906" s="2">
        <v>32417</v>
      </c>
      <c r="J2906" s="2">
        <v>145011</v>
      </c>
      <c r="K2906" s="2">
        <v>38341</v>
      </c>
      <c r="L2906" s="2">
        <v>442</v>
      </c>
      <c r="M2906" s="2">
        <v>100</v>
      </c>
      <c r="N2906" s="2">
        <v>36</v>
      </c>
      <c r="O2906" s="2">
        <v>588</v>
      </c>
      <c r="P2906" s="2">
        <v>161</v>
      </c>
      <c r="Q2906" s="2">
        <v>40</v>
      </c>
      <c r="R2906" s="2">
        <v>28978</v>
      </c>
      <c r="S2906" s="2">
        <v>41687200</v>
      </c>
      <c r="T2906" s="2">
        <v>1931821500</v>
      </c>
      <c r="U2906" s="2">
        <v>3601</v>
      </c>
      <c r="V2906" s="2">
        <v>1500</v>
      </c>
      <c r="W2906" s="2">
        <v>44</v>
      </c>
      <c r="X2906" s="2">
        <v>8674</v>
      </c>
      <c r="Y2906" s="2">
        <v>733</v>
      </c>
      <c r="Z2906" s="2">
        <v>6384</v>
      </c>
      <c r="AA2906" s="9">
        <f t="shared" si="407"/>
        <v>394438</v>
      </c>
      <c r="AB2906" s="9">
        <f t="shared" si="408"/>
        <v>29624</v>
      </c>
      <c r="AC2906" s="9">
        <f t="shared" si="409"/>
        <v>30345</v>
      </c>
      <c r="AD2906" s="9">
        <f t="shared" si="410"/>
        <v>28978</v>
      </c>
      <c r="AE2906" s="44">
        <f t="shared" si="411"/>
        <v>7.0798117513615547E-4</v>
      </c>
      <c r="AF2906" s="9">
        <f t="shared" si="412"/>
        <v>7130</v>
      </c>
      <c r="AG2906" s="9">
        <f t="shared" si="405"/>
        <v>7117</v>
      </c>
      <c r="AH2906" s="44">
        <f t="shared" si="413"/>
        <v>7.001813528707396E-4</v>
      </c>
      <c r="AI2906">
        <f>AA2906/'Totals and Drop Down Lists'!W$6*Inputs!E$37</f>
        <v>357810.64791537687</v>
      </c>
      <c r="AJ2906">
        <f>AB2906/'Totals and Drop Down Lists'!X$6*Inputs!F$37</f>
        <v>97474.429901990923</v>
      </c>
      <c r="AK2906">
        <f>AC2906/'Totals and Drop Down Lists'!Y$6*Inputs!G$37</f>
        <v>200044.49012575476</v>
      </c>
      <c r="AL2906">
        <f>AD2906/'Totals and Drop Down Lists'!Z$6*Inputs!H$37</f>
        <v>232331.15180188292</v>
      </c>
      <c r="AM2906">
        <f>AE2906/'Totals and Drop Down Lists'!AA$6*Inputs!I$37</f>
        <v>88136.116558678317</v>
      </c>
      <c r="AN2906">
        <f>AF2906/'Totals and Drop Down Lists'!AB$6*Inputs!J$37</f>
        <v>142291.222090658</v>
      </c>
      <c r="AO2906">
        <f>AG2906/'Totals and Drop Down Lists'!AC$6*Inputs!K$37</f>
        <v>132543.99166659504</v>
      </c>
      <c r="AP2906">
        <f>AH2906/'Totals and Drop Down Lists'!AD$6*Inputs!L$37</f>
        <v>164773.61408939926</v>
      </c>
      <c r="AQ2906">
        <f>IF(OR($D2906="51",$D2906="52",$D2906="61"),(AA2906/'Totals and Drop Down Lists'!W$4)*Inputs!E$38,0)</f>
        <v>0</v>
      </c>
      <c r="AR2906">
        <f>IF(OR($D2906="51",$D2906="52",$D2906="61"),(AB2906/'Totals and Drop Down Lists'!X$4)*Inputs!F$38,0)</f>
        <v>0</v>
      </c>
      <c r="AS2906">
        <f>IF(OR($D2906="51",$D2906="52",$D2906="61"),(AC2906/'Totals and Drop Down Lists'!Y$4)*Inputs!G$38,0)</f>
        <v>0</v>
      </c>
      <c r="AT2906">
        <f>IF(OR($D2906="51",$D2906="52",$D2906="61"),(AD2906/'Totals and Drop Down Lists'!Z$4)*Inputs!H$38,0)</f>
        <v>0</v>
      </c>
      <c r="AU2906">
        <f>IF(OR($D2906="51",$D2906="52",$D2906="61"),(AE2906/'Totals and Drop Down Lists'!AA$4)*Inputs!I$38,0)</f>
        <v>0</v>
      </c>
      <c r="AV2906">
        <f>IF(OR($D2906="51",$D2906="52",$D2906="61"),(AF2906/'Totals and Drop Down Lists'!AB$4)*Inputs!J$38,0)</f>
        <v>0</v>
      </c>
      <c r="AW2906">
        <f>IF(OR($D2906="51",$D2906="52",$D2906="61"),(AG2906/'Totals and Drop Down Lists'!AC$4)*Inputs!K$38,0)</f>
        <v>0</v>
      </c>
      <c r="AX2906">
        <f>IF(OR($D2906="51",$D2906="52",$D2906="61"),(AH2906/'Totals and Drop Down Lists'!AD$4)*Inputs!L$38,0)</f>
        <v>0</v>
      </c>
      <c r="AY2906">
        <f>IF(OR($D2906="51",$D2906="52",$D2906="61"),0,(AA2906/'Totals and Drop Down Lists'!W$5)*Inputs!E$39)</f>
        <v>0</v>
      </c>
      <c r="AZ2906">
        <f>IF(OR($D2906="51",$D2906="52",$D2906="61"),0,(AB2906/'Totals and Drop Down Lists'!X$5)*Inputs!F$39)</f>
        <v>0</v>
      </c>
      <c r="BA2906">
        <f>IF(OR($D2906="51",$D2906="52",$D2906="61"),0,(AC2906/'Totals and Drop Down Lists'!Y$5)*Inputs!G$39)</f>
        <v>0</v>
      </c>
      <c r="BB2906">
        <f>IF(OR($D2906="51",$D2906="52",$D2906="61"),0,(AD2906/'Totals and Drop Down Lists'!Z$5)*Inputs!H$39)</f>
        <v>0</v>
      </c>
      <c r="BC2906">
        <f>IF(OR($D2906="51",$D2906="52",$D2906="61"),0,(AE2906/'Totals and Drop Down Lists'!AA$5)*Inputs!I$39)</f>
        <v>0</v>
      </c>
      <c r="BD2906">
        <f>IF(OR($D2906="51",$D2906="52",$D2906="61"),0,(AF2906/'Totals and Drop Down Lists'!AB$5)*Inputs!J$39)</f>
        <v>0</v>
      </c>
      <c r="BE2906">
        <f>IF(OR($D2906="51",$D2906="52",$D2906="61"),0,(AG2906/'Totals and Drop Down Lists'!AC$5)*Inputs!K$39)</f>
        <v>0</v>
      </c>
      <c r="BF2906">
        <f>IF(OR($D2906="51",$D2906="52",$D2906="61"),0,(AH2906/'Totals and Drop Down Lists'!AD$5)*Inputs!L$39)</f>
        <v>0</v>
      </c>
      <c r="BG2906" s="10">
        <f t="shared" si="406"/>
        <v>1415405.6641503361</v>
      </c>
    </row>
    <row r="2907" spans="1:59" ht="43.2">
      <c r="A2907" s="1" t="s">
        <v>7642</v>
      </c>
      <c r="B2907" s="1" t="s">
        <v>7080</v>
      </c>
      <c r="C2907" s="1" t="s">
        <v>7081</v>
      </c>
      <c r="D2907" s="1" t="s">
        <v>10</v>
      </c>
      <c r="E2907" s="1" t="s">
        <v>7082</v>
      </c>
      <c r="F2907" s="2">
        <v>25233</v>
      </c>
      <c r="G2907" s="2">
        <v>294</v>
      </c>
      <c r="H2907" s="2">
        <v>0</v>
      </c>
      <c r="I2907" s="2">
        <v>6267</v>
      </c>
      <c r="J2907" s="2">
        <v>9606</v>
      </c>
      <c r="K2907" s="2">
        <v>4487</v>
      </c>
      <c r="L2907" s="2">
        <v>19</v>
      </c>
      <c r="M2907" s="2">
        <v>18</v>
      </c>
      <c r="N2907" s="2">
        <v>0</v>
      </c>
      <c r="O2907" s="2">
        <v>134</v>
      </c>
      <c r="P2907" s="2">
        <v>75</v>
      </c>
      <c r="Q2907" s="2">
        <v>0</v>
      </c>
      <c r="R2907" s="2">
        <v>4568</v>
      </c>
      <c r="S2907" s="2">
        <v>2895100</v>
      </c>
      <c r="T2907" s="2">
        <v>136222900</v>
      </c>
      <c r="U2907" s="2">
        <v>163</v>
      </c>
      <c r="V2907" s="2">
        <v>365</v>
      </c>
      <c r="W2907" s="2">
        <v>0</v>
      </c>
      <c r="X2907" s="2">
        <v>1090</v>
      </c>
      <c r="Y2907" s="2">
        <v>175</v>
      </c>
      <c r="Z2907" s="2">
        <v>590</v>
      </c>
      <c r="AA2907" s="9">
        <f t="shared" si="407"/>
        <v>25233</v>
      </c>
      <c r="AB2907" s="9">
        <f t="shared" si="408"/>
        <v>5973</v>
      </c>
      <c r="AC2907" s="9">
        <f t="shared" si="409"/>
        <v>4814</v>
      </c>
      <c r="AD2907" s="9">
        <f t="shared" si="410"/>
        <v>4568</v>
      </c>
      <c r="AE2907" s="44">
        <f t="shared" si="411"/>
        <v>1.4637447240590761E-4</v>
      </c>
      <c r="AF2907" s="9">
        <f t="shared" si="412"/>
        <v>725</v>
      </c>
      <c r="AG2907" s="9">
        <f t="shared" si="405"/>
        <v>765</v>
      </c>
      <c r="AH2907" s="44">
        <f t="shared" si="413"/>
        <v>1.3296153145598809E-4</v>
      </c>
      <c r="AI2907">
        <f>AA2907/'Totals and Drop Down Lists'!W$6*Inputs!E$37</f>
        <v>22889.873893612443</v>
      </c>
      <c r="AJ2907">
        <f>AB2907/'Totals and Drop Down Lists'!X$6*Inputs!F$37</f>
        <v>19653.482642607069</v>
      </c>
      <c r="AK2907">
        <f>AC2907/'Totals and Drop Down Lists'!Y$6*Inputs!G$37</f>
        <v>31735.514103324545</v>
      </c>
      <c r="AL2907">
        <f>AD2907/'Totals and Drop Down Lists'!Z$6*Inputs!H$37</f>
        <v>36623.945801332084</v>
      </c>
      <c r="AM2907">
        <f>AE2907/'Totals and Drop Down Lists'!AA$6*Inputs!I$37</f>
        <v>18222.062978865342</v>
      </c>
      <c r="AN2907">
        <f>AF2907/'Totals and Drop Down Lists'!AB$6*Inputs!J$37</f>
        <v>14468.602526749937</v>
      </c>
      <c r="AO2907">
        <f>AG2907/'Totals and Drop Down Lists'!AC$6*Inputs!K$37</f>
        <v>14247.035777005087</v>
      </c>
      <c r="AP2907">
        <f>AH2907/'Totals and Drop Down Lists'!AD$6*Inputs!L$37</f>
        <v>31289.82510465262</v>
      </c>
      <c r="AQ2907">
        <f>IF(OR($D2907="51",$D2907="52",$D2907="61"),(AA2907/'Totals and Drop Down Lists'!W$4)*Inputs!E$38,0)</f>
        <v>0</v>
      </c>
      <c r="AR2907">
        <f>IF(OR($D2907="51",$D2907="52",$D2907="61"),(AB2907/'Totals and Drop Down Lists'!X$4)*Inputs!F$38,0)</f>
        <v>0</v>
      </c>
      <c r="AS2907">
        <f>IF(OR($D2907="51",$D2907="52",$D2907="61"),(AC2907/'Totals and Drop Down Lists'!Y$4)*Inputs!G$38,0)</f>
        <v>0</v>
      </c>
      <c r="AT2907">
        <f>IF(OR($D2907="51",$D2907="52",$D2907="61"),(AD2907/'Totals and Drop Down Lists'!Z$4)*Inputs!H$38,0)</f>
        <v>0</v>
      </c>
      <c r="AU2907">
        <f>IF(OR($D2907="51",$D2907="52",$D2907="61"),(AE2907/'Totals and Drop Down Lists'!AA$4)*Inputs!I$38,0)</f>
        <v>0</v>
      </c>
      <c r="AV2907">
        <f>IF(OR($D2907="51",$D2907="52",$D2907="61"),(AF2907/'Totals and Drop Down Lists'!AB$4)*Inputs!J$38,0)</f>
        <v>0</v>
      </c>
      <c r="AW2907">
        <f>IF(OR($D2907="51",$D2907="52",$D2907="61"),(AG2907/'Totals and Drop Down Lists'!AC$4)*Inputs!K$38,0)</f>
        <v>0</v>
      </c>
      <c r="AX2907">
        <f>IF(OR($D2907="51",$D2907="52",$D2907="61"),(AH2907/'Totals and Drop Down Lists'!AD$4)*Inputs!L$38,0)</f>
        <v>0</v>
      </c>
      <c r="AY2907">
        <f>IF(OR($D2907="51",$D2907="52",$D2907="61"),0,(AA2907/'Totals and Drop Down Lists'!W$5)*Inputs!E$39)</f>
        <v>0</v>
      </c>
      <c r="AZ2907">
        <f>IF(OR($D2907="51",$D2907="52",$D2907="61"),0,(AB2907/'Totals and Drop Down Lists'!X$5)*Inputs!F$39)</f>
        <v>0</v>
      </c>
      <c r="BA2907">
        <f>IF(OR($D2907="51",$D2907="52",$D2907="61"),0,(AC2907/'Totals and Drop Down Lists'!Y$5)*Inputs!G$39)</f>
        <v>0</v>
      </c>
      <c r="BB2907">
        <f>IF(OR($D2907="51",$D2907="52",$D2907="61"),0,(AD2907/'Totals and Drop Down Lists'!Z$5)*Inputs!H$39)</f>
        <v>0</v>
      </c>
      <c r="BC2907">
        <f>IF(OR($D2907="51",$D2907="52",$D2907="61"),0,(AE2907/'Totals and Drop Down Lists'!AA$5)*Inputs!I$39)</f>
        <v>0</v>
      </c>
      <c r="BD2907">
        <f>IF(OR($D2907="51",$D2907="52",$D2907="61"),0,(AF2907/'Totals and Drop Down Lists'!AB$5)*Inputs!J$39)</f>
        <v>0</v>
      </c>
      <c r="BE2907">
        <f>IF(OR($D2907="51",$D2907="52",$D2907="61"),0,(AG2907/'Totals and Drop Down Lists'!AC$5)*Inputs!K$39)</f>
        <v>0</v>
      </c>
      <c r="BF2907">
        <f>IF(OR($D2907="51",$D2907="52",$D2907="61"),0,(AH2907/'Totals and Drop Down Lists'!AD$5)*Inputs!L$39)</f>
        <v>0</v>
      </c>
      <c r="BG2907" s="10">
        <f t="shared" si="406"/>
        <v>189130.34282814912</v>
      </c>
    </row>
    <row r="2908" spans="1:59" ht="43.2">
      <c r="A2908" s="1" t="s">
        <v>7642</v>
      </c>
      <c r="B2908" s="1" t="s">
        <v>7080</v>
      </c>
      <c r="C2908" s="1" t="s">
        <v>7083</v>
      </c>
      <c r="D2908" s="1" t="s">
        <v>7</v>
      </c>
      <c r="E2908" s="1" t="s">
        <v>7084</v>
      </c>
      <c r="F2908" s="2">
        <v>41374</v>
      </c>
      <c r="G2908" s="2">
        <v>1428</v>
      </c>
      <c r="H2908" s="2">
        <v>32</v>
      </c>
      <c r="I2908" s="2">
        <v>10517</v>
      </c>
      <c r="J2908" s="2">
        <v>16077</v>
      </c>
      <c r="K2908" s="2">
        <v>8309</v>
      </c>
      <c r="L2908" s="2">
        <v>68</v>
      </c>
      <c r="M2908" s="2">
        <v>24</v>
      </c>
      <c r="N2908" s="2">
        <v>5</v>
      </c>
      <c r="O2908" s="2">
        <v>140</v>
      </c>
      <c r="P2908" s="2">
        <v>115</v>
      </c>
      <c r="Q2908" s="2">
        <v>45</v>
      </c>
      <c r="R2908" s="2">
        <v>10666</v>
      </c>
      <c r="S2908" s="2">
        <v>5165900</v>
      </c>
      <c r="T2908" s="2">
        <v>230449400</v>
      </c>
      <c r="U2908" s="2">
        <v>628</v>
      </c>
      <c r="V2908" s="2">
        <v>1255</v>
      </c>
      <c r="W2908" s="2">
        <v>145</v>
      </c>
      <c r="X2908" s="2">
        <v>2970</v>
      </c>
      <c r="Y2908" s="2">
        <v>385</v>
      </c>
      <c r="Z2908" s="2">
        <v>1595</v>
      </c>
      <c r="AA2908" s="9">
        <f t="shared" si="407"/>
        <v>41374</v>
      </c>
      <c r="AB2908" s="9">
        <f t="shared" si="408"/>
        <v>9057</v>
      </c>
      <c r="AC2908" s="9">
        <f t="shared" si="409"/>
        <v>11063</v>
      </c>
      <c r="AD2908" s="9">
        <f t="shared" si="410"/>
        <v>10666</v>
      </c>
      <c r="AE2908" s="44">
        <f t="shared" si="411"/>
        <v>2.9990816674685655E-4</v>
      </c>
      <c r="AF2908" s="9">
        <f t="shared" si="412"/>
        <v>1570</v>
      </c>
      <c r="AG2908" s="9">
        <f t="shared" si="405"/>
        <v>1980</v>
      </c>
      <c r="AH2908" s="44">
        <f t="shared" si="413"/>
        <v>3.8076763257874417E-4</v>
      </c>
      <c r="AI2908">
        <f>AA2908/'Totals and Drop Down Lists'!W$6*Inputs!E$37</f>
        <v>37532.027205418352</v>
      </c>
      <c r="AJ2908">
        <f>AB2908/'Totals and Drop Down Lists'!X$6*Inputs!F$37</f>
        <v>29801.036714229402</v>
      </c>
      <c r="AK2908">
        <f>AC2908/'Totals and Drop Down Lists'!Y$6*Inputs!G$37</f>
        <v>72931.032930012356</v>
      </c>
      <c r="AL2908">
        <f>AD2908/'Totals and Drop Down Lists'!Z$6*Inputs!H$37</f>
        <v>85514.668545754816</v>
      </c>
      <c r="AM2908">
        <f>AE2908/'Totals and Drop Down Lists'!AA$6*Inputs!I$37</f>
        <v>37335.3728454956</v>
      </c>
      <c r="AN2908">
        <f>AF2908/'Totals and Drop Down Lists'!AB$6*Inputs!J$37</f>
        <v>31332.008230341246</v>
      </c>
      <c r="AO2908">
        <f>AG2908/'Totals and Drop Down Lists'!AC$6*Inputs!K$37</f>
        <v>36874.680834601408</v>
      </c>
      <c r="AP2908">
        <f>AH2908/'Totals and Drop Down Lists'!AD$6*Inputs!L$37</f>
        <v>89606.012343842973</v>
      </c>
      <c r="AQ2908">
        <f>IF(OR($D2908="51",$D2908="52",$D2908="61"),(AA2908/'Totals and Drop Down Lists'!W$4)*Inputs!E$38,0)</f>
        <v>0</v>
      </c>
      <c r="AR2908">
        <f>IF(OR($D2908="51",$D2908="52",$D2908="61"),(AB2908/'Totals and Drop Down Lists'!X$4)*Inputs!F$38,0)</f>
        <v>0</v>
      </c>
      <c r="AS2908">
        <f>IF(OR($D2908="51",$D2908="52",$D2908="61"),(AC2908/'Totals and Drop Down Lists'!Y$4)*Inputs!G$38,0)</f>
        <v>0</v>
      </c>
      <c r="AT2908">
        <f>IF(OR($D2908="51",$D2908="52",$D2908="61"),(AD2908/'Totals and Drop Down Lists'!Z$4)*Inputs!H$38,0)</f>
        <v>0</v>
      </c>
      <c r="AU2908">
        <f>IF(OR($D2908="51",$D2908="52",$D2908="61"),(AE2908/'Totals and Drop Down Lists'!AA$4)*Inputs!I$38,0)</f>
        <v>0</v>
      </c>
      <c r="AV2908">
        <f>IF(OR($D2908="51",$D2908="52",$D2908="61"),(AF2908/'Totals and Drop Down Lists'!AB$4)*Inputs!J$38,0)</f>
        <v>0</v>
      </c>
      <c r="AW2908">
        <f>IF(OR($D2908="51",$D2908="52",$D2908="61"),(AG2908/'Totals and Drop Down Lists'!AC$4)*Inputs!K$38,0)</f>
        <v>0</v>
      </c>
      <c r="AX2908">
        <f>IF(OR($D2908="51",$D2908="52",$D2908="61"),(AH2908/'Totals and Drop Down Lists'!AD$4)*Inputs!L$38,0)</f>
        <v>0</v>
      </c>
      <c r="AY2908">
        <f>IF(OR($D2908="51",$D2908="52",$D2908="61"),0,(AA2908/'Totals and Drop Down Lists'!W$5)*Inputs!E$39)</f>
        <v>0</v>
      </c>
      <c r="AZ2908">
        <f>IF(OR($D2908="51",$D2908="52",$D2908="61"),0,(AB2908/'Totals and Drop Down Lists'!X$5)*Inputs!F$39)</f>
        <v>0</v>
      </c>
      <c r="BA2908">
        <f>IF(OR($D2908="51",$D2908="52",$D2908="61"),0,(AC2908/'Totals and Drop Down Lists'!Y$5)*Inputs!G$39)</f>
        <v>0</v>
      </c>
      <c r="BB2908">
        <f>IF(OR($D2908="51",$D2908="52",$D2908="61"),0,(AD2908/'Totals and Drop Down Lists'!Z$5)*Inputs!H$39)</f>
        <v>0</v>
      </c>
      <c r="BC2908">
        <f>IF(OR($D2908="51",$D2908="52",$D2908="61"),0,(AE2908/'Totals and Drop Down Lists'!AA$5)*Inputs!I$39)</f>
        <v>0</v>
      </c>
      <c r="BD2908">
        <f>IF(OR($D2908="51",$D2908="52",$D2908="61"),0,(AF2908/'Totals and Drop Down Lists'!AB$5)*Inputs!J$39)</f>
        <v>0</v>
      </c>
      <c r="BE2908">
        <f>IF(OR($D2908="51",$D2908="52",$D2908="61"),0,(AG2908/'Totals and Drop Down Lists'!AC$5)*Inputs!K$39)</f>
        <v>0</v>
      </c>
      <c r="BF2908">
        <f>IF(OR($D2908="51",$D2908="52",$D2908="61"),0,(AH2908/'Totals and Drop Down Lists'!AD$5)*Inputs!L$39)</f>
        <v>0</v>
      </c>
      <c r="BG2908" s="10">
        <f t="shared" si="406"/>
        <v>420926.83964969614</v>
      </c>
    </row>
    <row r="2909" spans="1:59" ht="43.2">
      <c r="A2909" s="1" t="s">
        <v>7642</v>
      </c>
      <c r="B2909" s="1" t="s">
        <v>7080</v>
      </c>
      <c r="C2909" s="1" t="s">
        <v>7085</v>
      </c>
      <c r="D2909" s="1" t="s">
        <v>215</v>
      </c>
      <c r="E2909" s="1" t="s">
        <v>7086</v>
      </c>
      <c r="F2909" s="2">
        <v>254220</v>
      </c>
      <c r="G2909" s="2">
        <v>1506</v>
      </c>
      <c r="H2909" s="2">
        <v>106</v>
      </c>
      <c r="I2909" s="2">
        <v>31363</v>
      </c>
      <c r="J2909" s="2">
        <v>105197</v>
      </c>
      <c r="K2909" s="2">
        <v>29340</v>
      </c>
      <c r="L2909" s="2">
        <v>230</v>
      </c>
      <c r="M2909" s="2">
        <v>59</v>
      </c>
      <c r="N2909" s="2">
        <v>28</v>
      </c>
      <c r="O2909" s="2">
        <v>321</v>
      </c>
      <c r="P2909" s="2">
        <v>155</v>
      </c>
      <c r="Q2909" s="2">
        <v>14</v>
      </c>
      <c r="R2909" s="2">
        <v>40914</v>
      </c>
      <c r="S2909" s="2">
        <v>19167500</v>
      </c>
      <c r="T2909" s="2">
        <v>1052637900</v>
      </c>
      <c r="U2909" s="2">
        <v>816</v>
      </c>
      <c r="V2909" s="2">
        <v>2459</v>
      </c>
      <c r="W2909" s="2">
        <v>239</v>
      </c>
      <c r="X2909" s="2">
        <v>6240</v>
      </c>
      <c r="Y2909" s="2">
        <v>902</v>
      </c>
      <c r="Z2909" s="2">
        <v>3659</v>
      </c>
      <c r="AA2909" s="9">
        <f t="shared" si="407"/>
        <v>254220</v>
      </c>
      <c r="AB2909" s="9">
        <f t="shared" si="408"/>
        <v>29751</v>
      </c>
      <c r="AC2909" s="9">
        <f t="shared" si="409"/>
        <v>41721</v>
      </c>
      <c r="AD2909" s="9">
        <f t="shared" si="410"/>
        <v>40914</v>
      </c>
      <c r="AE2909" s="44">
        <f t="shared" si="411"/>
        <v>5.7149528295797594E-4</v>
      </c>
      <c r="AF2909" s="9">
        <f t="shared" si="412"/>
        <v>3542</v>
      </c>
      <c r="AG2909" s="9">
        <f t="shared" si="405"/>
        <v>4561</v>
      </c>
      <c r="AH2909" s="44">
        <f t="shared" si="413"/>
        <v>4.7333423093817565E-4</v>
      </c>
      <c r="AI2909">
        <f>AA2909/'Totals and Drop Down Lists'!W$6*Inputs!E$37</f>
        <v>230613.23430563768</v>
      </c>
      <c r="AJ2909">
        <f>AB2909/'Totals and Drop Down Lists'!X$6*Inputs!F$37</f>
        <v>97892.309074201068</v>
      </c>
      <c r="AK2909">
        <f>AC2909/'Totals and Drop Down Lists'!Y$6*Inputs!G$37</f>
        <v>275038.92478288396</v>
      </c>
      <c r="AL2909">
        <f>AD2909/'Totals and Drop Down Lists'!Z$6*Inputs!H$37</f>
        <v>328028.04696052999</v>
      </c>
      <c r="AM2909">
        <f>AE2909/'Totals and Drop Down Lists'!AA$6*Inputs!I$37</f>
        <v>71145.076508329788</v>
      </c>
      <c r="AN2909">
        <f>AF2909/'Totals and Drop Down Lists'!AB$6*Inputs!J$37</f>
        <v>70686.607103101065</v>
      </c>
      <c r="AO2909">
        <f>AG2909/'Totals and Drop Down Lists'!AC$6*Inputs!K$37</f>
        <v>84942.130952836873</v>
      </c>
      <c r="AP2909">
        <f>AH2909/'Totals and Drop Down Lists'!AD$6*Inputs!L$37</f>
        <v>111389.70151681235</v>
      </c>
      <c r="AQ2909">
        <f>IF(OR($D2909="51",$D2909="52",$D2909="61"),(AA2909/'Totals and Drop Down Lists'!W$4)*Inputs!E$38,0)</f>
        <v>0</v>
      </c>
      <c r="AR2909">
        <f>IF(OR($D2909="51",$D2909="52",$D2909="61"),(AB2909/'Totals and Drop Down Lists'!X$4)*Inputs!F$38,0)</f>
        <v>0</v>
      </c>
      <c r="AS2909">
        <f>IF(OR($D2909="51",$D2909="52",$D2909="61"),(AC2909/'Totals and Drop Down Lists'!Y$4)*Inputs!G$38,0)</f>
        <v>0</v>
      </c>
      <c r="AT2909">
        <f>IF(OR($D2909="51",$D2909="52",$D2909="61"),(AD2909/'Totals and Drop Down Lists'!Z$4)*Inputs!H$38,0)</f>
        <v>0</v>
      </c>
      <c r="AU2909">
        <f>IF(OR($D2909="51",$D2909="52",$D2909="61"),(AE2909/'Totals and Drop Down Lists'!AA$4)*Inputs!I$38,0)</f>
        <v>0</v>
      </c>
      <c r="AV2909">
        <f>IF(OR($D2909="51",$D2909="52",$D2909="61"),(AF2909/'Totals and Drop Down Lists'!AB$4)*Inputs!J$38,0)</f>
        <v>0</v>
      </c>
      <c r="AW2909">
        <f>IF(OR($D2909="51",$D2909="52",$D2909="61"),(AG2909/'Totals and Drop Down Lists'!AC$4)*Inputs!K$38,0)</f>
        <v>0</v>
      </c>
      <c r="AX2909">
        <f>IF(OR($D2909="51",$D2909="52",$D2909="61"),(AH2909/'Totals and Drop Down Lists'!AD$4)*Inputs!L$38,0)</f>
        <v>0</v>
      </c>
      <c r="AY2909">
        <f>IF(OR($D2909="51",$D2909="52",$D2909="61"),0,(AA2909/'Totals and Drop Down Lists'!W$5)*Inputs!E$39)</f>
        <v>0</v>
      </c>
      <c r="AZ2909">
        <f>IF(OR($D2909="51",$D2909="52",$D2909="61"),0,(AB2909/'Totals and Drop Down Lists'!X$5)*Inputs!F$39)</f>
        <v>0</v>
      </c>
      <c r="BA2909">
        <f>IF(OR($D2909="51",$D2909="52",$D2909="61"),0,(AC2909/'Totals and Drop Down Lists'!Y$5)*Inputs!G$39)</f>
        <v>0</v>
      </c>
      <c r="BB2909">
        <f>IF(OR($D2909="51",$D2909="52",$D2909="61"),0,(AD2909/'Totals and Drop Down Lists'!Z$5)*Inputs!H$39)</f>
        <v>0</v>
      </c>
      <c r="BC2909">
        <f>IF(OR($D2909="51",$D2909="52",$D2909="61"),0,(AE2909/'Totals and Drop Down Lists'!AA$5)*Inputs!I$39)</f>
        <v>0</v>
      </c>
      <c r="BD2909">
        <f>IF(OR($D2909="51",$D2909="52",$D2909="61"),0,(AF2909/'Totals and Drop Down Lists'!AB$5)*Inputs!J$39)</f>
        <v>0</v>
      </c>
      <c r="BE2909">
        <f>IF(OR($D2909="51",$D2909="52",$D2909="61"),0,(AG2909/'Totals and Drop Down Lists'!AC$5)*Inputs!K$39)</f>
        <v>0</v>
      </c>
      <c r="BF2909">
        <f>IF(OR($D2909="51",$D2909="52",$D2909="61"),0,(AH2909/'Totals and Drop Down Lists'!AD$5)*Inputs!L$39)</f>
        <v>0</v>
      </c>
      <c r="BG2909" s="10">
        <f t="shared" si="406"/>
        <v>1269736.0312043328</v>
      </c>
    </row>
    <row r="2910" spans="1:59" ht="43.2">
      <c r="A2910" s="1" t="s">
        <v>7643</v>
      </c>
      <c r="B2910" s="1" t="s">
        <v>3036</v>
      </c>
      <c r="C2910" s="1" t="s">
        <v>3037</v>
      </c>
      <c r="D2910" s="1" t="s">
        <v>10</v>
      </c>
      <c r="E2910" s="1" t="s">
        <v>3038</v>
      </c>
      <c r="F2910" s="2">
        <v>55433</v>
      </c>
      <c r="G2910" s="2">
        <v>289</v>
      </c>
      <c r="H2910" s="2">
        <v>216</v>
      </c>
      <c r="I2910" s="2">
        <v>3526</v>
      </c>
      <c r="J2910" s="2">
        <v>21028</v>
      </c>
      <c r="K2910" s="2">
        <v>4372</v>
      </c>
      <c r="L2910" s="2">
        <v>61</v>
      </c>
      <c r="M2910" s="2">
        <v>18</v>
      </c>
      <c r="N2910" s="2">
        <v>11</v>
      </c>
      <c r="O2910" s="2">
        <v>48</v>
      </c>
      <c r="P2910" s="2">
        <v>45</v>
      </c>
      <c r="Q2910" s="2">
        <v>0</v>
      </c>
      <c r="R2910" s="2">
        <v>5170</v>
      </c>
      <c r="S2910" s="2">
        <v>4971800</v>
      </c>
      <c r="T2910" s="2">
        <v>219858100</v>
      </c>
      <c r="U2910" s="2">
        <v>483</v>
      </c>
      <c r="V2910" s="2">
        <v>315</v>
      </c>
      <c r="W2910" s="2">
        <v>0</v>
      </c>
      <c r="X2910" s="2">
        <v>1070</v>
      </c>
      <c r="Y2910" s="2">
        <v>105</v>
      </c>
      <c r="Z2910" s="2">
        <v>645</v>
      </c>
      <c r="AA2910" s="9">
        <f t="shared" si="407"/>
        <v>55433</v>
      </c>
      <c r="AB2910" s="9">
        <f t="shared" si="408"/>
        <v>3021</v>
      </c>
      <c r="AC2910" s="9">
        <f t="shared" si="409"/>
        <v>5353</v>
      </c>
      <c r="AD2910" s="9">
        <f t="shared" si="410"/>
        <v>5170</v>
      </c>
      <c r="AE2910" s="44">
        <f t="shared" si="411"/>
        <v>6.3483099726581595E-5</v>
      </c>
      <c r="AF2910" s="9">
        <f t="shared" si="412"/>
        <v>755</v>
      </c>
      <c r="AG2910" s="9">
        <f t="shared" si="405"/>
        <v>750</v>
      </c>
      <c r="AH2910" s="44">
        <f t="shared" si="413"/>
        <v>5.8022245813626325E-5</v>
      </c>
      <c r="AI2910">
        <f>AA2910/'Totals and Drop Down Lists'!W$6*Inputs!E$37</f>
        <v>50285.514189538248</v>
      </c>
      <c r="AJ2910">
        <f>AB2910/'Totals and Drop Down Lists'!X$6*Inputs!F$37</f>
        <v>9940.2596791086489</v>
      </c>
      <c r="AK2910">
        <f>AC2910/'Totals and Drop Down Lists'!Y$6*Inputs!G$37</f>
        <v>35288.784170148792</v>
      </c>
      <c r="AL2910">
        <f>AD2910/'Totals and Drop Down Lists'!Z$6*Inputs!H$37</f>
        <v>41450.481565868409</v>
      </c>
      <c r="AM2910">
        <f>AE2910/'Totals and Drop Down Lists'!AA$6*Inputs!I$37</f>
        <v>7902.9698436998169</v>
      </c>
      <c r="AN2910">
        <f>AF2910/'Totals and Drop Down Lists'!AB$6*Inputs!J$37</f>
        <v>15067.30332096028</v>
      </c>
      <c r="AO2910">
        <f>AG2910/'Totals and Drop Down Lists'!AC$6*Inputs!K$37</f>
        <v>13967.682134318715</v>
      </c>
      <c r="AP2910">
        <f>AH2910/'Totals and Drop Down Lists'!AD$6*Inputs!L$37</f>
        <v>13654.369830182688</v>
      </c>
      <c r="AQ2910">
        <f>IF(OR($D2910="51",$D2910="52",$D2910="61"),(AA2910/'Totals and Drop Down Lists'!W$4)*Inputs!E$38,0)</f>
        <v>0</v>
      </c>
      <c r="AR2910">
        <f>IF(OR($D2910="51",$D2910="52",$D2910="61"),(AB2910/'Totals and Drop Down Lists'!X$4)*Inputs!F$38,0)</f>
        <v>0</v>
      </c>
      <c r="AS2910">
        <f>IF(OR($D2910="51",$D2910="52",$D2910="61"),(AC2910/'Totals and Drop Down Lists'!Y$4)*Inputs!G$38,0)</f>
        <v>0</v>
      </c>
      <c r="AT2910">
        <f>IF(OR($D2910="51",$D2910="52",$D2910="61"),(AD2910/'Totals and Drop Down Lists'!Z$4)*Inputs!H$38,0)</f>
        <v>0</v>
      </c>
      <c r="AU2910">
        <f>IF(OR($D2910="51",$D2910="52",$D2910="61"),(AE2910/'Totals and Drop Down Lists'!AA$4)*Inputs!I$38,0)</f>
        <v>0</v>
      </c>
      <c r="AV2910">
        <f>IF(OR($D2910="51",$D2910="52",$D2910="61"),(AF2910/'Totals and Drop Down Lists'!AB$4)*Inputs!J$38,0)</f>
        <v>0</v>
      </c>
      <c r="AW2910">
        <f>IF(OR($D2910="51",$D2910="52",$D2910="61"),(AG2910/'Totals and Drop Down Lists'!AC$4)*Inputs!K$38,0)</f>
        <v>0</v>
      </c>
      <c r="AX2910">
        <f>IF(OR($D2910="51",$D2910="52",$D2910="61"),(AH2910/'Totals and Drop Down Lists'!AD$4)*Inputs!L$38,0)</f>
        <v>0</v>
      </c>
      <c r="AY2910">
        <f>IF(OR($D2910="51",$D2910="52",$D2910="61"),0,(AA2910/'Totals and Drop Down Lists'!W$5)*Inputs!E$39)</f>
        <v>0</v>
      </c>
      <c r="AZ2910">
        <f>IF(OR($D2910="51",$D2910="52",$D2910="61"),0,(AB2910/'Totals and Drop Down Lists'!X$5)*Inputs!F$39)</f>
        <v>0</v>
      </c>
      <c r="BA2910">
        <f>IF(OR($D2910="51",$D2910="52",$D2910="61"),0,(AC2910/'Totals and Drop Down Lists'!Y$5)*Inputs!G$39)</f>
        <v>0</v>
      </c>
      <c r="BB2910">
        <f>IF(OR($D2910="51",$D2910="52",$D2910="61"),0,(AD2910/'Totals and Drop Down Lists'!Z$5)*Inputs!H$39)</f>
        <v>0</v>
      </c>
      <c r="BC2910">
        <f>IF(OR($D2910="51",$D2910="52",$D2910="61"),0,(AE2910/'Totals and Drop Down Lists'!AA$5)*Inputs!I$39)</f>
        <v>0</v>
      </c>
      <c r="BD2910">
        <f>IF(OR($D2910="51",$D2910="52",$D2910="61"),0,(AF2910/'Totals and Drop Down Lists'!AB$5)*Inputs!J$39)</f>
        <v>0</v>
      </c>
      <c r="BE2910">
        <f>IF(OR($D2910="51",$D2910="52",$D2910="61"),0,(AG2910/'Totals and Drop Down Lists'!AC$5)*Inputs!K$39)</f>
        <v>0</v>
      </c>
      <c r="BF2910">
        <f>IF(OR($D2910="51",$D2910="52",$D2910="61"),0,(AH2910/'Totals and Drop Down Lists'!AD$5)*Inputs!L$39)</f>
        <v>0</v>
      </c>
      <c r="BG2910" s="10">
        <f t="shared" si="406"/>
        <v>187557.36473382561</v>
      </c>
    </row>
    <row r="2911" spans="1:59" ht="43.2">
      <c r="A2911" s="1" t="s">
        <v>7643</v>
      </c>
      <c r="B2911" s="1" t="s">
        <v>3036</v>
      </c>
      <c r="C2911" s="1" t="s">
        <v>3039</v>
      </c>
      <c r="D2911" s="1" t="s">
        <v>10</v>
      </c>
      <c r="E2911" s="1" t="s">
        <v>3040</v>
      </c>
      <c r="F2911" s="2">
        <v>58009</v>
      </c>
      <c r="G2911" s="2">
        <v>684</v>
      </c>
      <c r="H2911" s="2">
        <v>382</v>
      </c>
      <c r="I2911" s="2">
        <v>2928</v>
      </c>
      <c r="J2911" s="2">
        <v>22081</v>
      </c>
      <c r="K2911" s="2">
        <v>5120</v>
      </c>
      <c r="L2911" s="2">
        <v>22</v>
      </c>
      <c r="M2911" s="2">
        <v>18</v>
      </c>
      <c r="N2911" s="2">
        <v>12</v>
      </c>
      <c r="O2911" s="2">
        <v>60</v>
      </c>
      <c r="P2911" s="2">
        <v>28</v>
      </c>
      <c r="Q2911" s="2">
        <v>0</v>
      </c>
      <c r="R2911" s="2">
        <v>7847</v>
      </c>
      <c r="S2911" s="2">
        <v>7133900</v>
      </c>
      <c r="T2911" s="2">
        <v>418277200</v>
      </c>
      <c r="U2911" s="2">
        <v>535</v>
      </c>
      <c r="V2911" s="2">
        <v>215</v>
      </c>
      <c r="W2911" s="2">
        <v>0</v>
      </c>
      <c r="X2911" s="2">
        <v>925</v>
      </c>
      <c r="Y2911" s="2">
        <v>40</v>
      </c>
      <c r="Z2911" s="2">
        <v>710</v>
      </c>
      <c r="AA2911" s="9">
        <f t="shared" si="407"/>
        <v>58009</v>
      </c>
      <c r="AB2911" s="9">
        <f t="shared" si="408"/>
        <v>1862</v>
      </c>
      <c r="AC2911" s="9">
        <f t="shared" si="409"/>
        <v>7987</v>
      </c>
      <c r="AD2911" s="9">
        <f t="shared" si="410"/>
        <v>7847</v>
      </c>
      <c r="AE2911" s="44">
        <f t="shared" si="411"/>
        <v>8.2911919596189744E-5</v>
      </c>
      <c r="AF2911" s="9">
        <f t="shared" si="412"/>
        <v>710</v>
      </c>
      <c r="AG2911" s="9">
        <f t="shared" si="405"/>
        <v>750</v>
      </c>
      <c r="AH2911" s="44">
        <f t="shared" si="413"/>
        <v>6.4708833800937275E-5</v>
      </c>
      <c r="AI2911">
        <f>AA2911/'Totals and Drop Down Lists'!W$6*Inputs!E$37</f>
        <v>52622.307878356289</v>
      </c>
      <c r="AJ2911">
        <f>AB2911/'Totals and Drop Down Lists'!X$6*Inputs!F$37</f>
        <v>6126.7009342933798</v>
      </c>
      <c r="AK2911">
        <f>AC2911/'Totals and Drop Down Lists'!Y$6*Inputs!G$37</f>
        <v>52653.001899304763</v>
      </c>
      <c r="AL2911">
        <f>AD2911/'Totals and Drop Down Lists'!Z$6*Inputs!H$37</f>
        <v>62913.332465642045</v>
      </c>
      <c r="AM2911">
        <f>AE2911/'Totals and Drop Down Lists'!AA$6*Inputs!I$37</f>
        <v>10321.651007497756</v>
      </c>
      <c r="AN2911">
        <f>AF2911/'Totals and Drop Down Lists'!AB$6*Inputs!J$37</f>
        <v>14169.252129644767</v>
      </c>
      <c r="AO2911">
        <f>AG2911/'Totals and Drop Down Lists'!AC$6*Inputs!K$37</f>
        <v>13967.682134318715</v>
      </c>
      <c r="AP2911">
        <f>AH2911/'Totals and Drop Down Lists'!AD$6*Inputs!L$37</f>
        <v>15227.923973089699</v>
      </c>
      <c r="AQ2911">
        <f>IF(OR($D2911="51",$D2911="52",$D2911="61"),(AA2911/'Totals and Drop Down Lists'!W$4)*Inputs!E$38,0)</f>
        <v>0</v>
      </c>
      <c r="AR2911">
        <f>IF(OR($D2911="51",$D2911="52",$D2911="61"),(AB2911/'Totals and Drop Down Lists'!X$4)*Inputs!F$38,0)</f>
        <v>0</v>
      </c>
      <c r="AS2911">
        <f>IF(OR($D2911="51",$D2911="52",$D2911="61"),(AC2911/'Totals and Drop Down Lists'!Y$4)*Inputs!G$38,0)</f>
        <v>0</v>
      </c>
      <c r="AT2911">
        <f>IF(OR($D2911="51",$D2911="52",$D2911="61"),(AD2911/'Totals and Drop Down Lists'!Z$4)*Inputs!H$38,0)</f>
        <v>0</v>
      </c>
      <c r="AU2911">
        <f>IF(OR($D2911="51",$D2911="52",$D2911="61"),(AE2911/'Totals and Drop Down Lists'!AA$4)*Inputs!I$38,0)</f>
        <v>0</v>
      </c>
      <c r="AV2911">
        <f>IF(OR($D2911="51",$D2911="52",$D2911="61"),(AF2911/'Totals and Drop Down Lists'!AB$4)*Inputs!J$38,0)</f>
        <v>0</v>
      </c>
      <c r="AW2911">
        <f>IF(OR($D2911="51",$D2911="52",$D2911="61"),(AG2911/'Totals and Drop Down Lists'!AC$4)*Inputs!K$38,0)</f>
        <v>0</v>
      </c>
      <c r="AX2911">
        <f>IF(OR($D2911="51",$D2911="52",$D2911="61"),(AH2911/'Totals and Drop Down Lists'!AD$4)*Inputs!L$38,0)</f>
        <v>0</v>
      </c>
      <c r="AY2911">
        <f>IF(OR($D2911="51",$D2911="52",$D2911="61"),0,(AA2911/'Totals and Drop Down Lists'!W$5)*Inputs!E$39)</f>
        <v>0</v>
      </c>
      <c r="AZ2911">
        <f>IF(OR($D2911="51",$D2911="52",$D2911="61"),0,(AB2911/'Totals and Drop Down Lists'!X$5)*Inputs!F$39)</f>
        <v>0</v>
      </c>
      <c r="BA2911">
        <f>IF(OR($D2911="51",$D2911="52",$D2911="61"),0,(AC2911/'Totals and Drop Down Lists'!Y$5)*Inputs!G$39)</f>
        <v>0</v>
      </c>
      <c r="BB2911">
        <f>IF(OR($D2911="51",$D2911="52",$D2911="61"),0,(AD2911/'Totals and Drop Down Lists'!Z$5)*Inputs!H$39)</f>
        <v>0</v>
      </c>
      <c r="BC2911">
        <f>IF(OR($D2911="51",$D2911="52",$D2911="61"),0,(AE2911/'Totals and Drop Down Lists'!AA$5)*Inputs!I$39)</f>
        <v>0</v>
      </c>
      <c r="BD2911">
        <f>IF(OR($D2911="51",$D2911="52",$D2911="61"),0,(AF2911/'Totals and Drop Down Lists'!AB$5)*Inputs!J$39)</f>
        <v>0</v>
      </c>
      <c r="BE2911">
        <f>IF(OR($D2911="51",$D2911="52",$D2911="61"),0,(AG2911/'Totals and Drop Down Lists'!AC$5)*Inputs!K$39)</f>
        <v>0</v>
      </c>
      <c r="BF2911">
        <f>IF(OR($D2911="51",$D2911="52",$D2911="61"),0,(AH2911/'Totals and Drop Down Lists'!AD$5)*Inputs!L$39)</f>
        <v>0</v>
      </c>
      <c r="BG2911" s="10">
        <f t="shared" si="406"/>
        <v>228001.85242214744</v>
      </c>
    </row>
    <row r="2912" spans="1:59" ht="43.2">
      <c r="A2912" s="1" t="s">
        <v>7643</v>
      </c>
      <c r="B2912" s="1" t="s">
        <v>3036</v>
      </c>
      <c r="C2912" s="1" t="s">
        <v>3041</v>
      </c>
      <c r="D2912" s="1" t="s">
        <v>10</v>
      </c>
      <c r="E2912" s="1" t="s">
        <v>3042</v>
      </c>
      <c r="F2912" s="2">
        <v>34330</v>
      </c>
      <c r="G2912" s="2">
        <v>68</v>
      </c>
      <c r="H2912" s="2">
        <v>151</v>
      </c>
      <c r="I2912" s="2">
        <v>6133</v>
      </c>
      <c r="J2912" s="2">
        <v>12673</v>
      </c>
      <c r="K2912" s="2">
        <v>7435</v>
      </c>
      <c r="L2912" s="2">
        <v>51</v>
      </c>
      <c r="M2912" s="2">
        <v>16</v>
      </c>
      <c r="N2912" s="2">
        <v>0</v>
      </c>
      <c r="O2912" s="2">
        <v>241</v>
      </c>
      <c r="P2912" s="2">
        <v>88</v>
      </c>
      <c r="Q2912" s="2">
        <v>68</v>
      </c>
      <c r="R2912" s="2">
        <v>6540</v>
      </c>
      <c r="S2912" s="2">
        <v>7282000</v>
      </c>
      <c r="T2912" s="2">
        <v>329441600</v>
      </c>
      <c r="U2912" s="2">
        <v>1284</v>
      </c>
      <c r="V2912" s="2">
        <v>430</v>
      </c>
      <c r="W2912" s="2">
        <v>25</v>
      </c>
      <c r="X2912" s="2">
        <v>2280</v>
      </c>
      <c r="Y2912" s="2">
        <v>300</v>
      </c>
      <c r="Z2912" s="2">
        <v>1635</v>
      </c>
      <c r="AA2912" s="9">
        <f t="shared" si="407"/>
        <v>34330</v>
      </c>
      <c r="AB2912" s="9">
        <f t="shared" si="408"/>
        <v>5914</v>
      </c>
      <c r="AC2912" s="9">
        <f t="shared" si="409"/>
        <v>7004</v>
      </c>
      <c r="AD2912" s="9">
        <f t="shared" si="410"/>
        <v>6540</v>
      </c>
      <c r="AE2912" s="44">
        <f t="shared" si="411"/>
        <v>3.0463394652438568E-4</v>
      </c>
      <c r="AF2912" s="9">
        <f t="shared" si="412"/>
        <v>1825</v>
      </c>
      <c r="AG2912" s="9">
        <f t="shared" si="405"/>
        <v>1935</v>
      </c>
      <c r="AH2912" s="44">
        <f t="shared" si="413"/>
        <v>4.2240941899896085E-4</v>
      </c>
      <c r="AI2912">
        <f>AA2912/'Totals and Drop Down Lists'!W$6*Inputs!E$37</f>
        <v>31142.130177454728</v>
      </c>
      <c r="AJ2912">
        <f>AB2912/'Totals and Drop Down Lists'!X$6*Inputs!F$37</f>
        <v>19459.349798824409</v>
      </c>
      <c r="AK2912">
        <f>AC2912/'Totals and Drop Down Lists'!Y$6*Inputs!G$37</f>
        <v>46172.73385535628</v>
      </c>
      <c r="AL2912">
        <f>AD2912/'Totals and Drop Down Lists'!Z$6*Inputs!H$37</f>
        <v>52434.458305760032</v>
      </c>
      <c r="AM2912">
        <f>AE2912/'Totals and Drop Down Lists'!AA$6*Inputs!I$37</f>
        <v>37923.682099937076</v>
      </c>
      <c r="AN2912">
        <f>AF2912/'Totals and Drop Down Lists'!AB$6*Inputs!J$37</f>
        <v>36420.964981129153</v>
      </c>
      <c r="AO2912">
        <f>AG2912/'Totals and Drop Down Lists'!AC$6*Inputs!K$37</f>
        <v>36036.619906542284</v>
      </c>
      <c r="AP2912">
        <f>AH2912/'Totals and Drop Down Lists'!AD$6*Inputs!L$37</f>
        <v>99405.570154781512</v>
      </c>
      <c r="AQ2912">
        <f>IF(OR($D2912="51",$D2912="52",$D2912="61"),(AA2912/'Totals and Drop Down Lists'!W$4)*Inputs!E$38,0)</f>
        <v>0</v>
      </c>
      <c r="AR2912">
        <f>IF(OR($D2912="51",$D2912="52",$D2912="61"),(AB2912/'Totals and Drop Down Lists'!X$4)*Inputs!F$38,0)</f>
        <v>0</v>
      </c>
      <c r="AS2912">
        <f>IF(OR($D2912="51",$D2912="52",$D2912="61"),(AC2912/'Totals and Drop Down Lists'!Y$4)*Inputs!G$38,0)</f>
        <v>0</v>
      </c>
      <c r="AT2912">
        <f>IF(OR($D2912="51",$D2912="52",$D2912="61"),(AD2912/'Totals and Drop Down Lists'!Z$4)*Inputs!H$38,0)</f>
        <v>0</v>
      </c>
      <c r="AU2912">
        <f>IF(OR($D2912="51",$D2912="52",$D2912="61"),(AE2912/'Totals and Drop Down Lists'!AA$4)*Inputs!I$38,0)</f>
        <v>0</v>
      </c>
      <c r="AV2912">
        <f>IF(OR($D2912="51",$D2912="52",$D2912="61"),(AF2912/'Totals and Drop Down Lists'!AB$4)*Inputs!J$38,0)</f>
        <v>0</v>
      </c>
      <c r="AW2912">
        <f>IF(OR($D2912="51",$D2912="52",$D2912="61"),(AG2912/'Totals and Drop Down Lists'!AC$4)*Inputs!K$38,0)</f>
        <v>0</v>
      </c>
      <c r="AX2912">
        <f>IF(OR($D2912="51",$D2912="52",$D2912="61"),(AH2912/'Totals and Drop Down Lists'!AD$4)*Inputs!L$38,0)</f>
        <v>0</v>
      </c>
      <c r="AY2912">
        <f>IF(OR($D2912="51",$D2912="52",$D2912="61"),0,(AA2912/'Totals and Drop Down Lists'!W$5)*Inputs!E$39)</f>
        <v>0</v>
      </c>
      <c r="AZ2912">
        <f>IF(OR($D2912="51",$D2912="52",$D2912="61"),0,(AB2912/'Totals and Drop Down Lists'!X$5)*Inputs!F$39)</f>
        <v>0</v>
      </c>
      <c r="BA2912">
        <f>IF(OR($D2912="51",$D2912="52",$D2912="61"),0,(AC2912/'Totals and Drop Down Lists'!Y$5)*Inputs!G$39)</f>
        <v>0</v>
      </c>
      <c r="BB2912">
        <f>IF(OR($D2912="51",$D2912="52",$D2912="61"),0,(AD2912/'Totals and Drop Down Lists'!Z$5)*Inputs!H$39)</f>
        <v>0</v>
      </c>
      <c r="BC2912">
        <f>IF(OR($D2912="51",$D2912="52",$D2912="61"),0,(AE2912/'Totals and Drop Down Lists'!AA$5)*Inputs!I$39)</f>
        <v>0</v>
      </c>
      <c r="BD2912">
        <f>IF(OR($D2912="51",$D2912="52",$D2912="61"),0,(AF2912/'Totals and Drop Down Lists'!AB$5)*Inputs!J$39)</f>
        <v>0</v>
      </c>
      <c r="BE2912">
        <f>IF(OR($D2912="51",$D2912="52",$D2912="61"),0,(AG2912/'Totals and Drop Down Lists'!AC$5)*Inputs!K$39)</f>
        <v>0</v>
      </c>
      <c r="BF2912">
        <f>IF(OR($D2912="51",$D2912="52",$D2912="61"),0,(AH2912/'Totals and Drop Down Lists'!AD$5)*Inputs!L$39)</f>
        <v>0</v>
      </c>
      <c r="BG2912" s="10">
        <f t="shared" si="406"/>
        <v>358995.5092797855</v>
      </c>
    </row>
    <row r="2913" spans="1:59" ht="43.2">
      <c r="A2913" s="1" t="s">
        <v>7643</v>
      </c>
      <c r="B2913" s="1" t="s">
        <v>3036</v>
      </c>
      <c r="C2913" s="1" t="s">
        <v>314</v>
      </c>
      <c r="D2913" s="1" t="s">
        <v>215</v>
      </c>
      <c r="E2913" s="1" t="s">
        <v>3043</v>
      </c>
      <c r="F2913" s="2">
        <v>656849</v>
      </c>
      <c r="G2913" s="2">
        <v>3033</v>
      </c>
      <c r="H2913" s="2">
        <v>906</v>
      </c>
      <c r="I2913" s="2">
        <v>35420</v>
      </c>
      <c r="J2913" s="2">
        <v>251706</v>
      </c>
      <c r="K2913" s="2">
        <v>65422</v>
      </c>
      <c r="L2913" s="2">
        <v>503</v>
      </c>
      <c r="M2913" s="2">
        <v>100</v>
      </c>
      <c r="N2913" s="2">
        <v>61</v>
      </c>
      <c r="O2913" s="2">
        <v>961</v>
      </c>
      <c r="P2913" s="2">
        <v>366</v>
      </c>
      <c r="Q2913" s="2">
        <v>105</v>
      </c>
      <c r="R2913" s="2">
        <v>40933</v>
      </c>
      <c r="S2913" s="2">
        <v>76293100</v>
      </c>
      <c r="T2913" s="2">
        <v>3724352400</v>
      </c>
      <c r="U2913" s="2">
        <v>5748</v>
      </c>
      <c r="V2913" s="2">
        <v>2240</v>
      </c>
      <c r="W2913" s="2">
        <v>105</v>
      </c>
      <c r="X2913" s="2">
        <v>11340</v>
      </c>
      <c r="Y2913" s="2">
        <v>868</v>
      </c>
      <c r="Z2913" s="2">
        <v>7801</v>
      </c>
      <c r="AA2913" s="9">
        <f t="shared" si="407"/>
        <v>656849</v>
      </c>
      <c r="AB2913" s="9">
        <f t="shared" si="408"/>
        <v>31481</v>
      </c>
      <c r="AC2913" s="9">
        <f t="shared" si="409"/>
        <v>43029</v>
      </c>
      <c r="AD2913" s="9">
        <f t="shared" si="410"/>
        <v>40933</v>
      </c>
      <c r="AE2913" s="44">
        <f t="shared" si="411"/>
        <v>1.1875443869253778E-3</v>
      </c>
      <c r="AF2913" s="9">
        <f t="shared" si="412"/>
        <v>8995</v>
      </c>
      <c r="AG2913" s="9">
        <f t="shared" si="405"/>
        <v>8669</v>
      </c>
      <c r="AH2913" s="44">
        <f t="shared" si="413"/>
        <v>8.383982012229777E-4</v>
      </c>
      <c r="AI2913">
        <f>AA2913/'Totals and Drop Down Lists'!W$6*Inputs!E$37</f>
        <v>595854.26929597906</v>
      </c>
      <c r="AJ2913">
        <f>AB2913/'Totals and Drop Down Lists'!X$6*Inputs!F$37</f>
        <v>103584.67890037052</v>
      </c>
      <c r="AK2913">
        <f>AC2913/'Totals and Drop Down Lists'!Y$6*Inputs!G$37</f>
        <v>283661.70260738512</v>
      </c>
      <c r="AL2913">
        <f>AD2913/'Totals and Drop Down Lists'!Z$6*Inputs!H$37</f>
        <v>328180.37948465982</v>
      </c>
      <c r="AM2913">
        <f>AE2913/'Totals and Drop Down Lists'!AA$6*Inputs!I$37</f>
        <v>147836.62925010757</v>
      </c>
      <c r="AN2913">
        <f>AF2913/'Totals and Drop Down Lists'!AB$6*Inputs!J$37</f>
        <v>179510.45479740095</v>
      </c>
      <c r="AO2913">
        <f>AG2913/'Totals and Drop Down Lists'!AC$6*Inputs!K$37</f>
        <v>161447.78189654523</v>
      </c>
      <c r="AP2913">
        <f>AH2913/'Totals and Drop Down Lists'!AD$6*Inputs!L$37</f>
        <v>197300.17244127399</v>
      </c>
      <c r="AQ2913">
        <f>IF(OR($D2913="51",$D2913="52",$D2913="61"),(AA2913/'Totals and Drop Down Lists'!W$4)*Inputs!E$38,0)</f>
        <v>0</v>
      </c>
      <c r="AR2913">
        <f>IF(OR($D2913="51",$D2913="52",$D2913="61"),(AB2913/'Totals and Drop Down Lists'!X$4)*Inputs!F$38,0)</f>
        <v>0</v>
      </c>
      <c r="AS2913">
        <f>IF(OR($D2913="51",$D2913="52",$D2913="61"),(AC2913/'Totals and Drop Down Lists'!Y$4)*Inputs!G$38,0)</f>
        <v>0</v>
      </c>
      <c r="AT2913">
        <f>IF(OR($D2913="51",$D2913="52",$D2913="61"),(AD2913/'Totals and Drop Down Lists'!Z$4)*Inputs!H$38,0)</f>
        <v>0</v>
      </c>
      <c r="AU2913">
        <f>IF(OR($D2913="51",$D2913="52",$D2913="61"),(AE2913/'Totals and Drop Down Lists'!AA$4)*Inputs!I$38,0)</f>
        <v>0</v>
      </c>
      <c r="AV2913">
        <f>IF(OR($D2913="51",$D2913="52",$D2913="61"),(AF2913/'Totals and Drop Down Lists'!AB$4)*Inputs!J$38,0)</f>
        <v>0</v>
      </c>
      <c r="AW2913">
        <f>IF(OR($D2913="51",$D2913="52",$D2913="61"),(AG2913/'Totals and Drop Down Lists'!AC$4)*Inputs!K$38,0)</f>
        <v>0</v>
      </c>
      <c r="AX2913">
        <f>IF(OR($D2913="51",$D2913="52",$D2913="61"),(AH2913/'Totals and Drop Down Lists'!AD$4)*Inputs!L$38,0)</f>
        <v>0</v>
      </c>
      <c r="AY2913">
        <f>IF(OR($D2913="51",$D2913="52",$D2913="61"),0,(AA2913/'Totals and Drop Down Lists'!W$5)*Inputs!E$39)</f>
        <v>0</v>
      </c>
      <c r="AZ2913">
        <f>IF(OR($D2913="51",$D2913="52",$D2913="61"),0,(AB2913/'Totals and Drop Down Lists'!X$5)*Inputs!F$39)</f>
        <v>0</v>
      </c>
      <c r="BA2913">
        <f>IF(OR($D2913="51",$D2913="52",$D2913="61"),0,(AC2913/'Totals and Drop Down Lists'!Y$5)*Inputs!G$39)</f>
        <v>0</v>
      </c>
      <c r="BB2913">
        <f>IF(OR($D2913="51",$D2913="52",$D2913="61"),0,(AD2913/'Totals and Drop Down Lists'!Z$5)*Inputs!H$39)</f>
        <v>0</v>
      </c>
      <c r="BC2913">
        <f>IF(OR($D2913="51",$D2913="52",$D2913="61"),0,(AE2913/'Totals and Drop Down Lists'!AA$5)*Inputs!I$39)</f>
        <v>0</v>
      </c>
      <c r="BD2913">
        <f>IF(OR($D2913="51",$D2913="52",$D2913="61"),0,(AF2913/'Totals and Drop Down Lists'!AB$5)*Inputs!J$39)</f>
        <v>0</v>
      </c>
      <c r="BE2913">
        <f>IF(OR($D2913="51",$D2913="52",$D2913="61"),0,(AG2913/'Totals and Drop Down Lists'!AC$5)*Inputs!K$39)</f>
        <v>0</v>
      </c>
      <c r="BF2913">
        <f>IF(OR($D2913="51",$D2913="52",$D2913="61"),0,(AH2913/'Totals and Drop Down Lists'!AD$5)*Inputs!L$39)</f>
        <v>0</v>
      </c>
      <c r="BG2913" s="10">
        <f t="shared" si="406"/>
        <v>1997376.0686737222</v>
      </c>
    </row>
    <row r="2914" spans="1:59">
      <c r="A2914" s="1" t="s">
        <v>7644</v>
      </c>
      <c r="B2914" s="1" t="s">
        <v>763</v>
      </c>
      <c r="C2914" s="1" t="s">
        <v>764</v>
      </c>
      <c r="D2914" s="1" t="s">
        <v>215</v>
      </c>
      <c r="E2914" s="1" t="s">
        <v>765</v>
      </c>
      <c r="F2914" s="2">
        <v>503075</v>
      </c>
      <c r="G2914" s="2">
        <v>4815</v>
      </c>
      <c r="H2914" s="2">
        <v>442</v>
      </c>
      <c r="I2914" s="2">
        <v>33895</v>
      </c>
      <c r="J2914" s="2">
        <v>184788</v>
      </c>
      <c r="K2914" s="2">
        <v>44973</v>
      </c>
      <c r="L2914" s="2">
        <v>553</v>
      </c>
      <c r="M2914" s="2">
        <v>91</v>
      </c>
      <c r="N2914" s="2">
        <v>85</v>
      </c>
      <c r="O2914" s="2">
        <v>1193</v>
      </c>
      <c r="P2914" s="2">
        <v>438</v>
      </c>
      <c r="Q2914" s="2">
        <v>93</v>
      </c>
      <c r="R2914" s="2">
        <v>28160</v>
      </c>
      <c r="S2914" s="2">
        <v>54097000</v>
      </c>
      <c r="T2914" s="2">
        <v>2688867100</v>
      </c>
      <c r="U2914" s="2">
        <v>2167</v>
      </c>
      <c r="V2914" s="2">
        <v>1952</v>
      </c>
      <c r="W2914" s="2">
        <v>180</v>
      </c>
      <c r="X2914" s="2">
        <v>7797</v>
      </c>
      <c r="Y2914" s="2">
        <v>596</v>
      </c>
      <c r="Z2914" s="2">
        <v>5179</v>
      </c>
      <c r="AA2914" s="9">
        <f t="shared" si="407"/>
        <v>503075</v>
      </c>
      <c r="AB2914" s="9">
        <f t="shared" si="408"/>
        <v>28638</v>
      </c>
      <c r="AC2914" s="9">
        <f t="shared" si="409"/>
        <v>30613</v>
      </c>
      <c r="AD2914" s="9">
        <f t="shared" si="410"/>
        <v>28160</v>
      </c>
      <c r="AE2914" s="44">
        <f t="shared" si="411"/>
        <v>7.6440890665892746E-4</v>
      </c>
      <c r="AF2914" s="9">
        <f t="shared" si="412"/>
        <v>5665</v>
      </c>
      <c r="AG2914" s="9">
        <f t="shared" si="405"/>
        <v>5775</v>
      </c>
      <c r="AH2914" s="44">
        <f t="shared" si="413"/>
        <v>5.22975289159581E-4</v>
      </c>
      <c r="AI2914">
        <f>AA2914/'Totals and Drop Down Lists'!W$6*Inputs!E$37</f>
        <v>456359.66032691632</v>
      </c>
      <c r="AJ2914">
        <f>AB2914/'Totals and Drop Down Lists'!X$6*Inputs!F$37</f>
        <v>94230.108139792603</v>
      </c>
      <c r="AK2914">
        <f>AC2914/'Totals and Drop Down Lists'!Y$6*Inputs!G$37</f>
        <v>201811.23665248739</v>
      </c>
      <c r="AL2914">
        <f>AD2914/'Totals and Drop Down Lists'!Z$6*Inputs!H$37</f>
        <v>225772.83576302789</v>
      </c>
      <c r="AM2914">
        <f>AE2914/'Totals and Drop Down Lists'!AA$6*Inputs!I$37</f>
        <v>95160.768198146543</v>
      </c>
      <c r="AN2914">
        <f>AF2914/'Totals and Drop Down Lists'!AB$6*Inputs!J$37</f>
        <v>113054.66664005296</v>
      </c>
      <c r="AO2914">
        <f>AG2914/'Totals and Drop Down Lists'!AC$6*Inputs!K$37</f>
        <v>107551.15243425409</v>
      </c>
      <c r="AP2914">
        <f>AH2914/'Totals and Drop Down Lists'!AD$6*Inputs!L$37</f>
        <v>123071.72723318882</v>
      </c>
      <c r="AQ2914">
        <f>IF(OR($D2914="51",$D2914="52",$D2914="61"),(AA2914/'Totals and Drop Down Lists'!W$4)*Inputs!E$38,0)</f>
        <v>0</v>
      </c>
      <c r="AR2914">
        <f>IF(OR($D2914="51",$D2914="52",$D2914="61"),(AB2914/'Totals and Drop Down Lists'!X$4)*Inputs!F$38,0)</f>
        <v>0</v>
      </c>
      <c r="AS2914">
        <f>IF(OR($D2914="51",$D2914="52",$D2914="61"),(AC2914/'Totals and Drop Down Lists'!Y$4)*Inputs!G$38,0)</f>
        <v>0</v>
      </c>
      <c r="AT2914">
        <f>IF(OR($D2914="51",$D2914="52",$D2914="61"),(AD2914/'Totals and Drop Down Lists'!Z$4)*Inputs!H$38,0)</f>
        <v>0</v>
      </c>
      <c r="AU2914">
        <f>IF(OR($D2914="51",$D2914="52",$D2914="61"),(AE2914/'Totals and Drop Down Lists'!AA$4)*Inputs!I$38,0)</f>
        <v>0</v>
      </c>
      <c r="AV2914">
        <f>IF(OR($D2914="51",$D2914="52",$D2914="61"),(AF2914/'Totals and Drop Down Lists'!AB$4)*Inputs!J$38,0)</f>
        <v>0</v>
      </c>
      <c r="AW2914">
        <f>IF(OR($D2914="51",$D2914="52",$D2914="61"),(AG2914/'Totals and Drop Down Lists'!AC$4)*Inputs!K$38,0)</f>
        <v>0</v>
      </c>
      <c r="AX2914">
        <f>IF(OR($D2914="51",$D2914="52",$D2914="61"),(AH2914/'Totals and Drop Down Lists'!AD$4)*Inputs!L$38,0)</f>
        <v>0</v>
      </c>
      <c r="AY2914">
        <f>IF(OR($D2914="51",$D2914="52",$D2914="61"),0,(AA2914/'Totals and Drop Down Lists'!W$5)*Inputs!E$39)</f>
        <v>0</v>
      </c>
      <c r="AZ2914">
        <f>IF(OR($D2914="51",$D2914="52",$D2914="61"),0,(AB2914/'Totals and Drop Down Lists'!X$5)*Inputs!F$39)</f>
        <v>0</v>
      </c>
      <c r="BA2914">
        <f>IF(OR($D2914="51",$D2914="52",$D2914="61"),0,(AC2914/'Totals and Drop Down Lists'!Y$5)*Inputs!G$39)</f>
        <v>0</v>
      </c>
      <c r="BB2914">
        <f>IF(OR($D2914="51",$D2914="52",$D2914="61"),0,(AD2914/'Totals and Drop Down Lists'!Z$5)*Inputs!H$39)</f>
        <v>0</v>
      </c>
      <c r="BC2914">
        <f>IF(OR($D2914="51",$D2914="52",$D2914="61"),0,(AE2914/'Totals and Drop Down Lists'!AA$5)*Inputs!I$39)</f>
        <v>0</v>
      </c>
      <c r="BD2914">
        <f>IF(OR($D2914="51",$D2914="52",$D2914="61"),0,(AF2914/'Totals and Drop Down Lists'!AB$5)*Inputs!J$39)</f>
        <v>0</v>
      </c>
      <c r="BE2914">
        <f>IF(OR($D2914="51",$D2914="52",$D2914="61"),0,(AG2914/'Totals and Drop Down Lists'!AC$5)*Inputs!K$39)</f>
        <v>0</v>
      </c>
      <c r="BF2914">
        <f>IF(OR($D2914="51",$D2914="52",$D2914="61"),0,(AH2914/'Totals and Drop Down Lists'!AD$5)*Inputs!L$39)</f>
        <v>0</v>
      </c>
      <c r="BG2914" s="10">
        <f t="shared" si="406"/>
        <v>1417012.1553878668</v>
      </c>
    </row>
    <row r="2915" spans="1:59">
      <c r="A2915" s="1" t="s">
        <v>7645</v>
      </c>
      <c r="B2915" s="1" t="s">
        <v>4999</v>
      </c>
      <c r="C2915" s="1" t="s">
        <v>5000</v>
      </c>
      <c r="D2915" s="1" t="s">
        <v>7</v>
      </c>
      <c r="E2915" s="1" t="s">
        <v>5001</v>
      </c>
      <c r="F2915" s="2">
        <v>87978</v>
      </c>
      <c r="G2915" s="2">
        <v>1557</v>
      </c>
      <c r="H2915" s="2">
        <v>119</v>
      </c>
      <c r="I2915" s="2">
        <v>33151</v>
      </c>
      <c r="J2915" s="2">
        <v>31005</v>
      </c>
      <c r="K2915" s="2">
        <v>17869</v>
      </c>
      <c r="L2915" s="2">
        <v>315</v>
      </c>
      <c r="M2915" s="2">
        <v>21</v>
      </c>
      <c r="N2915" s="2">
        <v>31</v>
      </c>
      <c r="O2915" s="2">
        <v>541</v>
      </c>
      <c r="P2915" s="2">
        <v>356</v>
      </c>
      <c r="Q2915" s="2">
        <v>40</v>
      </c>
      <c r="R2915" s="2">
        <v>20083</v>
      </c>
      <c r="S2915" s="2">
        <v>12694800</v>
      </c>
      <c r="T2915" s="2">
        <v>455633500</v>
      </c>
      <c r="U2915" s="2">
        <v>1254</v>
      </c>
      <c r="V2915" s="2">
        <v>2155</v>
      </c>
      <c r="W2915" s="2">
        <v>125</v>
      </c>
      <c r="X2915" s="2">
        <v>7630</v>
      </c>
      <c r="Y2915" s="2">
        <v>1055</v>
      </c>
      <c r="Z2915" s="2">
        <v>5155</v>
      </c>
      <c r="AA2915" s="9">
        <f t="shared" si="407"/>
        <v>87978</v>
      </c>
      <c r="AB2915" s="9">
        <f t="shared" si="408"/>
        <v>31475</v>
      </c>
      <c r="AC2915" s="9">
        <f t="shared" si="409"/>
        <v>21387</v>
      </c>
      <c r="AD2915" s="9">
        <f t="shared" si="410"/>
        <v>20083</v>
      </c>
      <c r="AE2915" s="44">
        <f t="shared" si="411"/>
        <v>7.1922462410333246E-4</v>
      </c>
      <c r="AF2915" s="9">
        <f t="shared" si="412"/>
        <v>5350</v>
      </c>
      <c r="AG2915" s="9">
        <f t="shared" si="405"/>
        <v>6210</v>
      </c>
      <c r="AH2915" s="44">
        <f t="shared" si="413"/>
        <v>1.3317147182267614E-3</v>
      </c>
      <c r="AI2915">
        <f>AA2915/'Totals and Drop Down Lists'!W$6*Inputs!E$37</f>
        <v>79808.398740230477</v>
      </c>
      <c r="AJ2915">
        <f>AB2915/'Totals and Drop Down Lists'!X$6*Inputs!F$37</f>
        <v>103564.93657727397</v>
      </c>
      <c r="AK2915">
        <f>AC2915/'Totals and Drop Down Lists'!Y$6*Inputs!G$37</f>
        <v>140990.32823593728</v>
      </c>
      <c r="AL2915">
        <f>AD2915/'Totals and Drop Down Lists'!Z$6*Inputs!H$37</f>
        <v>161015.47800528727</v>
      </c>
      <c r="AM2915">
        <f>AE2915/'Totals and Drop Down Lists'!AA$6*Inputs!I$37</f>
        <v>89535.806216390032</v>
      </c>
      <c r="AN2915">
        <f>AF2915/'Totals and Drop Down Lists'!AB$6*Inputs!J$37</f>
        <v>106768.30830084438</v>
      </c>
      <c r="AO2915">
        <f>AG2915/'Totals and Drop Down Lists'!AC$6*Inputs!K$37</f>
        <v>115652.40807215896</v>
      </c>
      <c r="AP2915">
        <f>AH2915/'Totals and Drop Down Lists'!AD$6*Inputs!L$37</f>
        <v>313392.30352051189</v>
      </c>
      <c r="AQ2915">
        <f>IF(OR($D2915="51",$D2915="52",$D2915="61"),(AA2915/'Totals and Drop Down Lists'!W$4)*Inputs!E$38,0)</f>
        <v>0</v>
      </c>
      <c r="AR2915">
        <f>IF(OR($D2915="51",$D2915="52",$D2915="61"),(AB2915/'Totals and Drop Down Lists'!X$4)*Inputs!F$38,0)</f>
        <v>0</v>
      </c>
      <c r="AS2915">
        <f>IF(OR($D2915="51",$D2915="52",$D2915="61"),(AC2915/'Totals and Drop Down Lists'!Y$4)*Inputs!G$38,0)</f>
        <v>0</v>
      </c>
      <c r="AT2915">
        <f>IF(OR($D2915="51",$D2915="52",$D2915="61"),(AD2915/'Totals and Drop Down Lists'!Z$4)*Inputs!H$38,0)</f>
        <v>0</v>
      </c>
      <c r="AU2915">
        <f>IF(OR($D2915="51",$D2915="52",$D2915="61"),(AE2915/'Totals and Drop Down Lists'!AA$4)*Inputs!I$38,0)</f>
        <v>0</v>
      </c>
      <c r="AV2915">
        <f>IF(OR($D2915="51",$D2915="52",$D2915="61"),(AF2915/'Totals and Drop Down Lists'!AB$4)*Inputs!J$38,0)</f>
        <v>0</v>
      </c>
      <c r="AW2915">
        <f>IF(OR($D2915="51",$D2915="52",$D2915="61"),(AG2915/'Totals and Drop Down Lists'!AC$4)*Inputs!K$38,0)</f>
        <v>0</v>
      </c>
      <c r="AX2915">
        <f>IF(OR($D2915="51",$D2915="52",$D2915="61"),(AH2915/'Totals and Drop Down Lists'!AD$4)*Inputs!L$38,0)</f>
        <v>0</v>
      </c>
      <c r="AY2915">
        <f>IF(OR($D2915="51",$D2915="52",$D2915="61"),0,(AA2915/'Totals and Drop Down Lists'!W$5)*Inputs!E$39)</f>
        <v>0</v>
      </c>
      <c r="AZ2915">
        <f>IF(OR($D2915="51",$D2915="52",$D2915="61"),0,(AB2915/'Totals and Drop Down Lists'!X$5)*Inputs!F$39)</f>
        <v>0</v>
      </c>
      <c r="BA2915">
        <f>IF(OR($D2915="51",$D2915="52",$D2915="61"),0,(AC2915/'Totals and Drop Down Lists'!Y$5)*Inputs!G$39)</f>
        <v>0</v>
      </c>
      <c r="BB2915">
        <f>IF(OR($D2915="51",$D2915="52",$D2915="61"),0,(AD2915/'Totals and Drop Down Lists'!Z$5)*Inputs!H$39)</f>
        <v>0</v>
      </c>
      <c r="BC2915">
        <f>IF(OR($D2915="51",$D2915="52",$D2915="61"),0,(AE2915/'Totals and Drop Down Lists'!AA$5)*Inputs!I$39)</f>
        <v>0</v>
      </c>
      <c r="BD2915">
        <f>IF(OR($D2915="51",$D2915="52",$D2915="61"),0,(AF2915/'Totals and Drop Down Lists'!AB$5)*Inputs!J$39)</f>
        <v>0</v>
      </c>
      <c r="BE2915">
        <f>IF(OR($D2915="51",$D2915="52",$D2915="61"),0,(AG2915/'Totals and Drop Down Lists'!AC$5)*Inputs!K$39)</f>
        <v>0</v>
      </c>
      <c r="BF2915">
        <f>IF(OR($D2915="51",$D2915="52",$D2915="61"),0,(AH2915/'Totals and Drop Down Lists'!AD$5)*Inputs!L$39)</f>
        <v>0</v>
      </c>
      <c r="BG2915" s="10">
        <f t="shared" si="406"/>
        <v>1110727.9676686341</v>
      </c>
    </row>
    <row r="2916" spans="1:59">
      <c r="A2916" s="1" t="s">
        <v>7645</v>
      </c>
      <c r="B2916" s="1" t="s">
        <v>4999</v>
      </c>
      <c r="C2916" s="1" t="s">
        <v>5002</v>
      </c>
      <c r="D2916" s="1" t="s">
        <v>215</v>
      </c>
      <c r="E2916" s="1" t="s">
        <v>5003</v>
      </c>
      <c r="F2916" s="2">
        <v>324100</v>
      </c>
      <c r="G2916" s="2">
        <v>3013</v>
      </c>
      <c r="H2916" s="2">
        <v>117</v>
      </c>
      <c r="I2916" s="2">
        <v>22197</v>
      </c>
      <c r="J2916" s="2">
        <v>122892</v>
      </c>
      <c r="K2916" s="2">
        <v>25164</v>
      </c>
      <c r="L2916" s="2">
        <v>633</v>
      </c>
      <c r="M2916" s="2">
        <v>78</v>
      </c>
      <c r="N2916" s="2">
        <v>11</v>
      </c>
      <c r="O2916" s="2">
        <v>212</v>
      </c>
      <c r="P2916" s="2">
        <v>122</v>
      </c>
      <c r="Q2916" s="2">
        <v>20</v>
      </c>
      <c r="R2916" s="2">
        <v>26977</v>
      </c>
      <c r="S2916" s="2">
        <v>22115000</v>
      </c>
      <c r="T2916" s="2">
        <v>1210770200</v>
      </c>
      <c r="U2916" s="2">
        <v>1408</v>
      </c>
      <c r="V2916" s="2">
        <v>685</v>
      </c>
      <c r="W2916" s="2">
        <v>124</v>
      </c>
      <c r="X2916" s="2">
        <v>3785</v>
      </c>
      <c r="Y2916" s="2">
        <v>254</v>
      </c>
      <c r="Z2916" s="2">
        <v>2757</v>
      </c>
      <c r="AA2916" s="9">
        <f t="shared" si="407"/>
        <v>324100</v>
      </c>
      <c r="AB2916" s="9">
        <f t="shared" si="408"/>
        <v>19067</v>
      </c>
      <c r="AC2916" s="9">
        <f t="shared" si="409"/>
        <v>28053</v>
      </c>
      <c r="AD2916" s="9">
        <f t="shared" si="410"/>
        <v>26977</v>
      </c>
      <c r="AE2916" s="44">
        <f t="shared" si="411"/>
        <v>3.598583023198063E-4</v>
      </c>
      <c r="AF2916" s="9">
        <f t="shared" si="412"/>
        <v>2976</v>
      </c>
      <c r="AG2916" s="9">
        <f t="shared" si="405"/>
        <v>3011</v>
      </c>
      <c r="AH2916" s="44">
        <f t="shared" si="413"/>
        <v>2.2941293766382798E-4</v>
      </c>
      <c r="AI2916">
        <f>AA2916/'Totals and Drop Down Lists'!W$6*Inputs!E$37</f>
        <v>294004.20595726999</v>
      </c>
      <c r="AJ2916">
        <f>AB2916/'Totals and Drop Down Lists'!X$6*Inputs!F$37</f>
        <v>62737.812413626147</v>
      </c>
      <c r="AK2916">
        <f>AC2916/'Totals and Drop Down Lists'!Y$6*Inputs!G$37</f>
        <v>184934.85191951878</v>
      </c>
      <c r="AL2916">
        <f>AD2916/'Totals and Drop Down Lists'!Z$6*Inputs!H$37</f>
        <v>216288.13176062514</v>
      </c>
      <c r="AM2916">
        <f>AE2916/'Totals and Drop Down Lists'!AA$6*Inputs!I$37</f>
        <v>44798.526276870267</v>
      </c>
      <c r="AN2916">
        <f>AF2916/'Totals and Drop Down Lists'!AB$6*Inputs!J$37</f>
        <v>59391.118785665953</v>
      </c>
      <c r="AO2916">
        <f>AG2916/'Totals and Drop Down Lists'!AC$6*Inputs!K$37</f>
        <v>56075.58787524487</v>
      </c>
      <c r="AP2916">
        <f>AH2916/'Totals and Drop Down Lists'!AD$6*Inputs!L$37</f>
        <v>53987.725755263687</v>
      </c>
      <c r="AQ2916">
        <f>IF(OR($D2916="51",$D2916="52",$D2916="61"),(AA2916/'Totals and Drop Down Lists'!W$4)*Inputs!E$38,0)</f>
        <v>0</v>
      </c>
      <c r="AR2916">
        <f>IF(OR($D2916="51",$D2916="52",$D2916="61"),(AB2916/'Totals and Drop Down Lists'!X$4)*Inputs!F$38,0)</f>
        <v>0</v>
      </c>
      <c r="AS2916">
        <f>IF(OR($D2916="51",$D2916="52",$D2916="61"),(AC2916/'Totals and Drop Down Lists'!Y$4)*Inputs!G$38,0)</f>
        <v>0</v>
      </c>
      <c r="AT2916">
        <f>IF(OR($D2916="51",$D2916="52",$D2916="61"),(AD2916/'Totals and Drop Down Lists'!Z$4)*Inputs!H$38,0)</f>
        <v>0</v>
      </c>
      <c r="AU2916">
        <f>IF(OR($D2916="51",$D2916="52",$D2916="61"),(AE2916/'Totals and Drop Down Lists'!AA$4)*Inputs!I$38,0)</f>
        <v>0</v>
      </c>
      <c r="AV2916">
        <f>IF(OR($D2916="51",$D2916="52",$D2916="61"),(AF2916/'Totals and Drop Down Lists'!AB$4)*Inputs!J$38,0)</f>
        <v>0</v>
      </c>
      <c r="AW2916">
        <f>IF(OR($D2916="51",$D2916="52",$D2916="61"),(AG2916/'Totals and Drop Down Lists'!AC$4)*Inputs!K$38,0)</f>
        <v>0</v>
      </c>
      <c r="AX2916">
        <f>IF(OR($D2916="51",$D2916="52",$D2916="61"),(AH2916/'Totals and Drop Down Lists'!AD$4)*Inputs!L$38,0)</f>
        <v>0</v>
      </c>
      <c r="AY2916">
        <f>IF(OR($D2916="51",$D2916="52",$D2916="61"),0,(AA2916/'Totals and Drop Down Lists'!W$5)*Inputs!E$39)</f>
        <v>0</v>
      </c>
      <c r="AZ2916">
        <f>IF(OR($D2916="51",$D2916="52",$D2916="61"),0,(AB2916/'Totals and Drop Down Lists'!X$5)*Inputs!F$39)</f>
        <v>0</v>
      </c>
      <c r="BA2916">
        <f>IF(OR($D2916="51",$D2916="52",$D2916="61"),0,(AC2916/'Totals and Drop Down Lists'!Y$5)*Inputs!G$39)</f>
        <v>0</v>
      </c>
      <c r="BB2916">
        <f>IF(OR($D2916="51",$D2916="52",$D2916="61"),0,(AD2916/'Totals and Drop Down Lists'!Z$5)*Inputs!H$39)</f>
        <v>0</v>
      </c>
      <c r="BC2916">
        <f>IF(OR($D2916="51",$D2916="52",$D2916="61"),0,(AE2916/'Totals and Drop Down Lists'!AA$5)*Inputs!I$39)</f>
        <v>0</v>
      </c>
      <c r="BD2916">
        <f>IF(OR($D2916="51",$D2916="52",$D2916="61"),0,(AF2916/'Totals and Drop Down Lists'!AB$5)*Inputs!J$39)</f>
        <v>0</v>
      </c>
      <c r="BE2916">
        <f>IF(OR($D2916="51",$D2916="52",$D2916="61"),0,(AG2916/'Totals and Drop Down Lists'!AC$5)*Inputs!K$39)</f>
        <v>0</v>
      </c>
      <c r="BF2916">
        <f>IF(OR($D2916="51",$D2916="52",$D2916="61"),0,(AH2916/'Totals and Drop Down Lists'!AD$5)*Inputs!L$39)</f>
        <v>0</v>
      </c>
      <c r="BG2916" s="10">
        <f t="shared" si="406"/>
        <v>972217.96074408491</v>
      </c>
    </row>
    <row r="2917" spans="1:59" ht="28.8">
      <c r="A2917" s="1" t="s">
        <v>7646</v>
      </c>
      <c r="B2917" s="1" t="s">
        <v>5399</v>
      </c>
      <c r="C2917" s="1" t="s">
        <v>5400</v>
      </c>
      <c r="D2917" s="1" t="s">
        <v>7</v>
      </c>
      <c r="E2917" s="1" t="s">
        <v>5401</v>
      </c>
      <c r="F2917" s="2">
        <v>75982</v>
      </c>
      <c r="G2917" s="2">
        <v>1543</v>
      </c>
      <c r="H2917" s="2">
        <v>433</v>
      </c>
      <c r="I2917" s="2">
        <v>14492</v>
      </c>
      <c r="J2917" s="2">
        <v>29249</v>
      </c>
      <c r="K2917" s="2">
        <v>13590</v>
      </c>
      <c r="L2917" s="2">
        <v>6</v>
      </c>
      <c r="M2917" s="2">
        <v>8</v>
      </c>
      <c r="N2917" s="2">
        <v>9</v>
      </c>
      <c r="O2917" s="2">
        <v>210</v>
      </c>
      <c r="P2917" s="2">
        <v>64</v>
      </c>
      <c r="Q2917" s="2">
        <v>0</v>
      </c>
      <c r="R2917" s="2">
        <v>19415</v>
      </c>
      <c r="S2917" s="2">
        <v>9097000</v>
      </c>
      <c r="T2917" s="2">
        <v>463592500</v>
      </c>
      <c r="U2917" s="2">
        <v>702</v>
      </c>
      <c r="V2917" s="2">
        <v>1130</v>
      </c>
      <c r="W2917" s="2">
        <v>85</v>
      </c>
      <c r="X2917" s="2">
        <v>3450</v>
      </c>
      <c r="Y2917" s="2">
        <v>300</v>
      </c>
      <c r="Z2917" s="2">
        <v>2235</v>
      </c>
      <c r="AA2917" s="9">
        <f t="shared" si="407"/>
        <v>75982</v>
      </c>
      <c r="AB2917" s="9">
        <f t="shared" si="408"/>
        <v>12516</v>
      </c>
      <c r="AC2917" s="9">
        <f t="shared" si="409"/>
        <v>19712</v>
      </c>
      <c r="AD2917" s="9">
        <f t="shared" si="410"/>
        <v>19415</v>
      </c>
      <c r="AE2917" s="44">
        <f t="shared" si="411"/>
        <v>4.4098485746042358E-4</v>
      </c>
      <c r="AF2917" s="9">
        <f t="shared" si="412"/>
        <v>2235</v>
      </c>
      <c r="AG2917" s="9">
        <f t="shared" si="405"/>
        <v>2535</v>
      </c>
      <c r="AH2917" s="44">
        <f t="shared" si="413"/>
        <v>4.3826570144717944E-4</v>
      </c>
      <c r="AI2917">
        <f>AA2917/'Totals and Drop Down Lists'!W$6*Inputs!E$37</f>
        <v>68926.342416060739</v>
      </c>
      <c r="AJ2917">
        <f>AB2917/'Totals and Drop Down Lists'!X$6*Inputs!F$37</f>
        <v>41182.485979385579</v>
      </c>
      <c r="AK2917">
        <f>AC2917/'Totals and Drop Down Lists'!Y$6*Inputs!G$37</f>
        <v>129948.16244385821</v>
      </c>
      <c r="AL2917">
        <f>AD2917/'Totals and Drop Down Lists'!Z$6*Inputs!H$37</f>
        <v>155659.78715693136</v>
      </c>
      <c r="AM2917">
        <f>AE2917/'Totals and Drop Down Lists'!AA$6*Inputs!I$37</f>
        <v>54897.918423140822</v>
      </c>
      <c r="AN2917">
        <f>AF2917/'Totals and Drop Down Lists'!AB$6*Inputs!J$37</f>
        <v>44603.209168670495</v>
      </c>
      <c r="AO2917">
        <f>AG2917/'Totals and Drop Down Lists'!AC$6*Inputs!K$37</f>
        <v>47210.765613997253</v>
      </c>
      <c r="AP2917">
        <f>AH2917/'Totals and Drop Down Lists'!AD$6*Inputs!L$37</f>
        <v>103137.02766118788</v>
      </c>
      <c r="AQ2917">
        <f>IF(OR($D2917="51",$D2917="52",$D2917="61"),(AA2917/'Totals and Drop Down Lists'!W$4)*Inputs!E$38,0)</f>
        <v>0</v>
      </c>
      <c r="AR2917">
        <f>IF(OR($D2917="51",$D2917="52",$D2917="61"),(AB2917/'Totals and Drop Down Lists'!X$4)*Inputs!F$38,0)</f>
        <v>0</v>
      </c>
      <c r="AS2917">
        <f>IF(OR($D2917="51",$D2917="52",$D2917="61"),(AC2917/'Totals and Drop Down Lists'!Y$4)*Inputs!G$38,0)</f>
        <v>0</v>
      </c>
      <c r="AT2917">
        <f>IF(OR($D2917="51",$D2917="52",$D2917="61"),(AD2917/'Totals and Drop Down Lists'!Z$4)*Inputs!H$38,0)</f>
        <v>0</v>
      </c>
      <c r="AU2917">
        <f>IF(OR($D2917="51",$D2917="52",$D2917="61"),(AE2917/'Totals and Drop Down Lists'!AA$4)*Inputs!I$38,0)</f>
        <v>0</v>
      </c>
      <c r="AV2917">
        <f>IF(OR($D2917="51",$D2917="52",$D2917="61"),(AF2917/'Totals and Drop Down Lists'!AB$4)*Inputs!J$38,0)</f>
        <v>0</v>
      </c>
      <c r="AW2917">
        <f>IF(OR($D2917="51",$D2917="52",$D2917="61"),(AG2917/'Totals and Drop Down Lists'!AC$4)*Inputs!K$38,0)</f>
        <v>0</v>
      </c>
      <c r="AX2917">
        <f>IF(OR($D2917="51",$D2917="52",$D2917="61"),(AH2917/'Totals and Drop Down Lists'!AD$4)*Inputs!L$38,0)</f>
        <v>0</v>
      </c>
      <c r="AY2917">
        <f>IF(OR($D2917="51",$D2917="52",$D2917="61"),0,(AA2917/'Totals and Drop Down Lists'!W$5)*Inputs!E$39)</f>
        <v>0</v>
      </c>
      <c r="AZ2917">
        <f>IF(OR($D2917="51",$D2917="52",$D2917="61"),0,(AB2917/'Totals and Drop Down Lists'!X$5)*Inputs!F$39)</f>
        <v>0</v>
      </c>
      <c r="BA2917">
        <f>IF(OR($D2917="51",$D2917="52",$D2917="61"),0,(AC2917/'Totals and Drop Down Lists'!Y$5)*Inputs!G$39)</f>
        <v>0</v>
      </c>
      <c r="BB2917">
        <f>IF(OR($D2917="51",$D2917="52",$D2917="61"),0,(AD2917/'Totals and Drop Down Lists'!Z$5)*Inputs!H$39)</f>
        <v>0</v>
      </c>
      <c r="BC2917">
        <f>IF(OR($D2917="51",$D2917="52",$D2917="61"),0,(AE2917/'Totals and Drop Down Lists'!AA$5)*Inputs!I$39)</f>
        <v>0</v>
      </c>
      <c r="BD2917">
        <f>IF(OR($D2917="51",$D2917="52",$D2917="61"),0,(AF2917/'Totals and Drop Down Lists'!AB$5)*Inputs!J$39)</f>
        <v>0</v>
      </c>
      <c r="BE2917">
        <f>IF(OR($D2917="51",$D2917="52",$D2917="61"),0,(AG2917/'Totals and Drop Down Lists'!AC$5)*Inputs!K$39)</f>
        <v>0</v>
      </c>
      <c r="BF2917">
        <f>IF(OR($D2917="51",$D2917="52",$D2917="61"),0,(AH2917/'Totals and Drop Down Lists'!AD$5)*Inputs!L$39)</f>
        <v>0</v>
      </c>
      <c r="BG2917" s="10">
        <f t="shared" si="406"/>
        <v>645565.69886323239</v>
      </c>
    </row>
    <row r="2918" spans="1:59" ht="28.8">
      <c r="A2918" s="1" t="s">
        <v>7646</v>
      </c>
      <c r="B2918" s="1" t="s">
        <v>5399</v>
      </c>
      <c r="C2918" s="1" t="s">
        <v>5402</v>
      </c>
      <c r="D2918" s="1" t="s">
        <v>58</v>
      </c>
      <c r="E2918" s="1" t="s">
        <v>5403</v>
      </c>
      <c r="F2918" s="2">
        <v>138293</v>
      </c>
      <c r="G2918" s="2">
        <v>531</v>
      </c>
      <c r="H2918" s="2">
        <v>22</v>
      </c>
      <c r="I2918" s="2">
        <v>13515</v>
      </c>
      <c r="J2918" s="2">
        <v>56520</v>
      </c>
      <c r="K2918" s="2">
        <v>14901</v>
      </c>
      <c r="L2918" s="2">
        <v>171</v>
      </c>
      <c r="M2918" s="2">
        <v>8</v>
      </c>
      <c r="N2918" s="2">
        <v>6</v>
      </c>
      <c r="O2918" s="2">
        <v>181</v>
      </c>
      <c r="P2918" s="2">
        <v>72</v>
      </c>
      <c r="Q2918" s="2">
        <v>5</v>
      </c>
      <c r="R2918" s="2">
        <v>21290</v>
      </c>
      <c r="S2918" s="2">
        <v>9689600</v>
      </c>
      <c r="T2918" s="2">
        <v>553720300</v>
      </c>
      <c r="U2918" s="2">
        <v>620</v>
      </c>
      <c r="V2918" s="2">
        <v>1151</v>
      </c>
      <c r="W2918" s="2">
        <v>79</v>
      </c>
      <c r="X2918" s="2">
        <v>2787</v>
      </c>
      <c r="Y2918" s="2">
        <v>250</v>
      </c>
      <c r="Z2918" s="2">
        <v>1572</v>
      </c>
      <c r="AA2918" s="9">
        <f t="shared" si="407"/>
        <v>138293</v>
      </c>
      <c r="AB2918" s="9">
        <f t="shared" si="408"/>
        <v>12962</v>
      </c>
      <c r="AC2918" s="9">
        <f t="shared" si="409"/>
        <v>21733</v>
      </c>
      <c r="AD2918" s="9">
        <f t="shared" si="410"/>
        <v>21290</v>
      </c>
      <c r="AE2918" s="44">
        <f t="shared" si="411"/>
        <v>2.7436231722834581E-4</v>
      </c>
      <c r="AF2918" s="9">
        <f t="shared" si="412"/>
        <v>1557</v>
      </c>
      <c r="AG2918" s="9">
        <f t="shared" si="405"/>
        <v>1822</v>
      </c>
      <c r="AH2918" s="44">
        <f t="shared" si="413"/>
        <v>1.7873628233201099E-4</v>
      </c>
      <c r="AI2918">
        <f>AA2918/'Totals and Drop Down Lists'!W$6*Inputs!E$37</f>
        <v>125451.16832597574</v>
      </c>
      <c r="AJ2918">
        <f>AB2918/'Totals and Drop Down Lists'!X$6*Inputs!F$37</f>
        <v>42649.998662895166</v>
      </c>
      <c r="AK2918">
        <f>AC2918/'Totals and Drop Down Lists'!Y$6*Inputs!G$37</f>
        <v>143271.27711000259</v>
      </c>
      <c r="AL2918">
        <f>AD2918/'Totals and Drop Down Lists'!Z$6*Inputs!H$37</f>
        <v>170692.60203816989</v>
      </c>
      <c r="AM2918">
        <f>AE2918/'Totals and Drop Down Lists'!AA$6*Inputs!I$37</f>
        <v>34155.186634582686</v>
      </c>
      <c r="AN2918">
        <f>AF2918/'Totals and Drop Down Lists'!AB$6*Inputs!J$37</f>
        <v>31072.571219516762</v>
      </c>
      <c r="AO2918">
        <f>AG2918/'Totals and Drop Down Lists'!AC$6*Inputs!K$37</f>
        <v>33932.155798304928</v>
      </c>
      <c r="AP2918">
        <f>AH2918/'Totals and Drop Down Lists'!AD$6*Inputs!L$37</f>
        <v>42061.993065081871</v>
      </c>
      <c r="AQ2918">
        <f>IF(OR($D2918="51",$D2918="52",$D2918="61"),(AA2918/'Totals and Drop Down Lists'!W$4)*Inputs!E$38,0)</f>
        <v>0</v>
      </c>
      <c r="AR2918">
        <f>IF(OR($D2918="51",$D2918="52",$D2918="61"),(AB2918/'Totals and Drop Down Lists'!X$4)*Inputs!F$38,0)</f>
        <v>0</v>
      </c>
      <c r="AS2918">
        <f>IF(OR($D2918="51",$D2918="52",$D2918="61"),(AC2918/'Totals and Drop Down Lists'!Y$4)*Inputs!G$38,0)</f>
        <v>0</v>
      </c>
      <c r="AT2918">
        <f>IF(OR($D2918="51",$D2918="52",$D2918="61"),(AD2918/'Totals and Drop Down Lists'!Z$4)*Inputs!H$38,0)</f>
        <v>0</v>
      </c>
      <c r="AU2918">
        <f>IF(OR($D2918="51",$D2918="52",$D2918="61"),(AE2918/'Totals and Drop Down Lists'!AA$4)*Inputs!I$38,0)</f>
        <v>0</v>
      </c>
      <c r="AV2918">
        <f>IF(OR($D2918="51",$D2918="52",$D2918="61"),(AF2918/'Totals and Drop Down Lists'!AB$4)*Inputs!J$38,0)</f>
        <v>0</v>
      </c>
      <c r="AW2918">
        <f>IF(OR($D2918="51",$D2918="52",$D2918="61"),(AG2918/'Totals and Drop Down Lists'!AC$4)*Inputs!K$38,0)</f>
        <v>0</v>
      </c>
      <c r="AX2918">
        <f>IF(OR($D2918="51",$D2918="52",$D2918="61"),(AH2918/'Totals and Drop Down Lists'!AD$4)*Inputs!L$38,0)</f>
        <v>0</v>
      </c>
      <c r="AY2918">
        <f>IF(OR($D2918="51",$D2918="52",$D2918="61"),0,(AA2918/'Totals and Drop Down Lists'!W$5)*Inputs!E$39)</f>
        <v>0</v>
      </c>
      <c r="AZ2918">
        <f>IF(OR($D2918="51",$D2918="52",$D2918="61"),0,(AB2918/'Totals and Drop Down Lists'!X$5)*Inputs!F$39)</f>
        <v>0</v>
      </c>
      <c r="BA2918">
        <f>IF(OR($D2918="51",$D2918="52",$D2918="61"),0,(AC2918/'Totals and Drop Down Lists'!Y$5)*Inputs!G$39)</f>
        <v>0</v>
      </c>
      <c r="BB2918">
        <f>IF(OR($D2918="51",$D2918="52",$D2918="61"),0,(AD2918/'Totals and Drop Down Lists'!Z$5)*Inputs!H$39)</f>
        <v>0</v>
      </c>
      <c r="BC2918">
        <f>IF(OR($D2918="51",$D2918="52",$D2918="61"),0,(AE2918/'Totals and Drop Down Lists'!AA$5)*Inputs!I$39)</f>
        <v>0</v>
      </c>
      <c r="BD2918">
        <f>IF(OR($D2918="51",$D2918="52",$D2918="61"),0,(AF2918/'Totals and Drop Down Lists'!AB$5)*Inputs!J$39)</f>
        <v>0</v>
      </c>
      <c r="BE2918">
        <f>IF(OR($D2918="51",$D2918="52",$D2918="61"),0,(AG2918/'Totals and Drop Down Lists'!AC$5)*Inputs!K$39)</f>
        <v>0</v>
      </c>
      <c r="BF2918">
        <f>IF(OR($D2918="51",$D2918="52",$D2918="61"),0,(AH2918/'Totals and Drop Down Lists'!AD$5)*Inputs!L$39)</f>
        <v>0</v>
      </c>
      <c r="BG2918" s="10">
        <f t="shared" si="406"/>
        <v>623286.95285452972</v>
      </c>
    </row>
    <row r="2919" spans="1:59">
      <c r="A2919" s="1" t="s">
        <v>7647</v>
      </c>
      <c r="B2919" s="1" t="s">
        <v>1227</v>
      </c>
      <c r="C2919" s="1" t="s">
        <v>1228</v>
      </c>
      <c r="D2919" s="1" t="s">
        <v>7</v>
      </c>
      <c r="E2919" s="1" t="s">
        <v>1229</v>
      </c>
      <c r="F2919" s="2">
        <v>118285</v>
      </c>
      <c r="G2919" s="2">
        <v>1164</v>
      </c>
      <c r="H2919" s="2">
        <v>68</v>
      </c>
      <c r="I2919" s="2">
        <v>31479</v>
      </c>
      <c r="J2919" s="2">
        <v>41823</v>
      </c>
      <c r="K2919" s="2">
        <v>21674</v>
      </c>
      <c r="L2919" s="2">
        <v>171</v>
      </c>
      <c r="M2919" s="2">
        <v>25</v>
      </c>
      <c r="N2919" s="2">
        <v>47</v>
      </c>
      <c r="O2919" s="2">
        <v>933</v>
      </c>
      <c r="P2919" s="2">
        <v>183</v>
      </c>
      <c r="Q2919" s="2">
        <v>60</v>
      </c>
      <c r="R2919" s="2">
        <v>19273</v>
      </c>
      <c r="S2919" s="2">
        <v>19002600</v>
      </c>
      <c r="T2919" s="2">
        <v>673232800</v>
      </c>
      <c r="U2919" s="2">
        <v>2266</v>
      </c>
      <c r="V2919" s="2">
        <v>1855</v>
      </c>
      <c r="W2919" s="2">
        <v>190</v>
      </c>
      <c r="X2919" s="2">
        <v>7925</v>
      </c>
      <c r="Y2919" s="2">
        <v>790</v>
      </c>
      <c r="Z2919" s="2">
        <v>5325</v>
      </c>
      <c r="AA2919" s="9">
        <f t="shared" si="407"/>
        <v>118285</v>
      </c>
      <c r="AB2919" s="9">
        <f t="shared" si="408"/>
        <v>30247</v>
      </c>
      <c r="AC2919" s="9">
        <f t="shared" si="409"/>
        <v>20692</v>
      </c>
      <c r="AD2919" s="9">
        <f t="shared" si="410"/>
        <v>19273</v>
      </c>
      <c r="AE2919" s="44">
        <f t="shared" si="411"/>
        <v>7.8443821376621668E-4</v>
      </c>
      <c r="AF2919" s="9">
        <f t="shared" si="412"/>
        <v>5880</v>
      </c>
      <c r="AG2919" s="9">
        <f t="shared" si="405"/>
        <v>6115</v>
      </c>
      <c r="AH2919" s="44">
        <f t="shared" si="413"/>
        <v>1.1791564604732268E-3</v>
      </c>
      <c r="AI2919">
        <f>AA2919/'Totals and Drop Down Lists'!W$6*Inputs!E$37</f>
        <v>107301.10305972131</v>
      </c>
      <c r="AJ2919">
        <f>AB2919/'Totals and Drop Down Lists'!X$6*Inputs!F$37</f>
        <v>99524.341116848489</v>
      </c>
      <c r="AK2919">
        <f>AC2919/'Totals and Drop Down Lists'!Y$6*Inputs!G$37</f>
        <v>136408.65347444775</v>
      </c>
      <c r="AL2919">
        <f>AD2919/'Totals and Drop Down Lists'!Z$6*Inputs!H$37</f>
        <v>154521.30197659222</v>
      </c>
      <c r="AM2919">
        <f>AE2919/'Totals and Drop Down Lists'!AA$6*Inputs!I$37</f>
        <v>97654.203628061921</v>
      </c>
      <c r="AN2919">
        <f>AF2919/'Totals and Drop Down Lists'!AB$6*Inputs!J$37</f>
        <v>117345.35566522708</v>
      </c>
      <c r="AO2919">
        <f>AG2919/'Totals and Drop Down Lists'!AC$6*Inputs!K$37</f>
        <v>113883.16833514525</v>
      </c>
      <c r="AP2919">
        <f>AH2919/'Totals and Drop Down Lists'!AD$6*Inputs!L$37</f>
        <v>277490.78259858489</v>
      </c>
      <c r="AQ2919">
        <f>IF(OR($D2919="51",$D2919="52",$D2919="61"),(AA2919/'Totals and Drop Down Lists'!W$4)*Inputs!E$38,0)</f>
        <v>0</v>
      </c>
      <c r="AR2919">
        <f>IF(OR($D2919="51",$D2919="52",$D2919="61"),(AB2919/'Totals and Drop Down Lists'!X$4)*Inputs!F$38,0)</f>
        <v>0</v>
      </c>
      <c r="AS2919">
        <f>IF(OR($D2919="51",$D2919="52",$D2919="61"),(AC2919/'Totals and Drop Down Lists'!Y$4)*Inputs!G$38,0)</f>
        <v>0</v>
      </c>
      <c r="AT2919">
        <f>IF(OR($D2919="51",$D2919="52",$D2919="61"),(AD2919/'Totals and Drop Down Lists'!Z$4)*Inputs!H$38,0)</f>
        <v>0</v>
      </c>
      <c r="AU2919">
        <f>IF(OR($D2919="51",$D2919="52",$D2919="61"),(AE2919/'Totals and Drop Down Lists'!AA$4)*Inputs!I$38,0)</f>
        <v>0</v>
      </c>
      <c r="AV2919">
        <f>IF(OR($D2919="51",$D2919="52",$D2919="61"),(AF2919/'Totals and Drop Down Lists'!AB$4)*Inputs!J$38,0)</f>
        <v>0</v>
      </c>
      <c r="AW2919">
        <f>IF(OR($D2919="51",$D2919="52",$D2919="61"),(AG2919/'Totals and Drop Down Lists'!AC$4)*Inputs!K$38,0)</f>
        <v>0</v>
      </c>
      <c r="AX2919">
        <f>IF(OR($D2919="51",$D2919="52",$D2919="61"),(AH2919/'Totals and Drop Down Lists'!AD$4)*Inputs!L$38,0)</f>
        <v>0</v>
      </c>
      <c r="AY2919">
        <f>IF(OR($D2919="51",$D2919="52",$D2919="61"),0,(AA2919/'Totals and Drop Down Lists'!W$5)*Inputs!E$39)</f>
        <v>0</v>
      </c>
      <c r="AZ2919">
        <f>IF(OR($D2919="51",$D2919="52",$D2919="61"),0,(AB2919/'Totals and Drop Down Lists'!X$5)*Inputs!F$39)</f>
        <v>0</v>
      </c>
      <c r="BA2919">
        <f>IF(OR($D2919="51",$D2919="52",$D2919="61"),0,(AC2919/'Totals and Drop Down Lists'!Y$5)*Inputs!G$39)</f>
        <v>0</v>
      </c>
      <c r="BB2919">
        <f>IF(OR($D2919="51",$D2919="52",$D2919="61"),0,(AD2919/'Totals and Drop Down Lists'!Z$5)*Inputs!H$39)</f>
        <v>0</v>
      </c>
      <c r="BC2919">
        <f>IF(OR($D2919="51",$D2919="52",$D2919="61"),0,(AE2919/'Totals and Drop Down Lists'!AA$5)*Inputs!I$39)</f>
        <v>0</v>
      </c>
      <c r="BD2919">
        <f>IF(OR($D2919="51",$D2919="52",$D2919="61"),0,(AF2919/'Totals and Drop Down Lists'!AB$5)*Inputs!J$39)</f>
        <v>0</v>
      </c>
      <c r="BE2919">
        <f>IF(OR($D2919="51",$D2919="52",$D2919="61"),0,(AG2919/'Totals and Drop Down Lists'!AC$5)*Inputs!K$39)</f>
        <v>0</v>
      </c>
      <c r="BF2919">
        <f>IF(OR($D2919="51",$D2919="52",$D2919="61"),0,(AH2919/'Totals and Drop Down Lists'!AD$5)*Inputs!L$39)</f>
        <v>0</v>
      </c>
      <c r="BG2919" s="10">
        <f t="shared" si="406"/>
        <v>1104128.9098546288</v>
      </c>
    </row>
    <row r="2920" spans="1:59">
      <c r="A2920" s="1" t="s">
        <v>7647</v>
      </c>
      <c r="B2920" s="1" t="s">
        <v>1227</v>
      </c>
      <c r="C2920" s="1" t="s">
        <v>1230</v>
      </c>
      <c r="D2920" s="1" t="s">
        <v>7</v>
      </c>
      <c r="E2920" s="1" t="s">
        <v>1231</v>
      </c>
      <c r="F2920" s="2">
        <v>46195</v>
      </c>
      <c r="G2920" s="2">
        <v>792</v>
      </c>
      <c r="H2920" s="2">
        <v>12</v>
      </c>
      <c r="I2920" s="2">
        <v>8764</v>
      </c>
      <c r="J2920" s="2">
        <v>18951</v>
      </c>
      <c r="K2920" s="2">
        <v>6285</v>
      </c>
      <c r="L2920" s="2">
        <v>25</v>
      </c>
      <c r="M2920" s="2">
        <v>0</v>
      </c>
      <c r="N2920" s="2">
        <v>0</v>
      </c>
      <c r="O2920" s="2">
        <v>56</v>
      </c>
      <c r="P2920" s="2">
        <v>70</v>
      </c>
      <c r="Q2920" s="2">
        <v>0</v>
      </c>
      <c r="R2920" s="2">
        <v>10040</v>
      </c>
      <c r="S2920" s="2">
        <v>3435900</v>
      </c>
      <c r="T2920" s="2">
        <v>157893600</v>
      </c>
      <c r="U2920" s="2">
        <v>431</v>
      </c>
      <c r="V2920" s="2">
        <v>775</v>
      </c>
      <c r="W2920" s="2">
        <v>145</v>
      </c>
      <c r="X2920" s="2">
        <v>2160</v>
      </c>
      <c r="Y2920" s="2">
        <v>320</v>
      </c>
      <c r="Z2920" s="2">
        <v>1245</v>
      </c>
      <c r="AA2920" s="9">
        <f t="shared" si="407"/>
        <v>46195</v>
      </c>
      <c r="AB2920" s="9">
        <f t="shared" si="408"/>
        <v>7960</v>
      </c>
      <c r="AC2920" s="9">
        <f t="shared" si="409"/>
        <v>10191</v>
      </c>
      <c r="AD2920" s="9">
        <f t="shared" si="410"/>
        <v>10040</v>
      </c>
      <c r="AE2920" s="44">
        <f t="shared" si="411"/>
        <v>1.4557078312346552E-4</v>
      </c>
      <c r="AF2920" s="9">
        <f t="shared" si="412"/>
        <v>1240</v>
      </c>
      <c r="AG2920" s="9">
        <f t="shared" si="405"/>
        <v>1565</v>
      </c>
      <c r="AH2920" s="44">
        <f t="shared" si="413"/>
        <v>1.931250363873848E-4</v>
      </c>
      <c r="AI2920">
        <f>AA2920/'Totals and Drop Down Lists'!W$6*Inputs!E$37</f>
        <v>41905.351108287832</v>
      </c>
      <c r="AJ2920">
        <f>AB2920/'Totals and Drop Down Lists'!X$6*Inputs!F$37</f>
        <v>26191.481974745064</v>
      </c>
      <c r="AK2920">
        <f>AC2920/'Totals and Drop Down Lists'!Y$6*Inputs!G$37</f>
        <v>67182.514380344917</v>
      </c>
      <c r="AL2920">
        <f>AD2920/'Totals and Drop Down Lists'!Z$6*Inputs!H$37</f>
        <v>80495.712750738647</v>
      </c>
      <c r="AM2920">
        <f>AE2920/'Totals and Drop Down Lists'!AA$6*Inputs!I$37</f>
        <v>18122.01222220411</v>
      </c>
      <c r="AN2920">
        <f>AF2920/'Totals and Drop Down Lists'!AB$6*Inputs!J$37</f>
        <v>24746.29949402748</v>
      </c>
      <c r="AO2920">
        <f>AG2920/'Totals and Drop Down Lists'!AC$6*Inputs!K$37</f>
        <v>29145.896720278382</v>
      </c>
      <c r="AP2920">
        <f>AH2920/'Totals and Drop Down Lists'!AD$6*Inputs!L$37</f>
        <v>45448.097248272155</v>
      </c>
      <c r="AQ2920">
        <f>IF(OR($D2920="51",$D2920="52",$D2920="61"),(AA2920/'Totals and Drop Down Lists'!W$4)*Inputs!E$38,0)</f>
        <v>0</v>
      </c>
      <c r="AR2920">
        <f>IF(OR($D2920="51",$D2920="52",$D2920="61"),(AB2920/'Totals and Drop Down Lists'!X$4)*Inputs!F$38,0)</f>
        <v>0</v>
      </c>
      <c r="AS2920">
        <f>IF(OR($D2920="51",$D2920="52",$D2920="61"),(AC2920/'Totals and Drop Down Lists'!Y$4)*Inputs!G$38,0)</f>
        <v>0</v>
      </c>
      <c r="AT2920">
        <f>IF(OR($D2920="51",$D2920="52",$D2920="61"),(AD2920/'Totals and Drop Down Lists'!Z$4)*Inputs!H$38,0)</f>
        <v>0</v>
      </c>
      <c r="AU2920">
        <f>IF(OR($D2920="51",$D2920="52",$D2920="61"),(AE2920/'Totals and Drop Down Lists'!AA$4)*Inputs!I$38,0)</f>
        <v>0</v>
      </c>
      <c r="AV2920">
        <f>IF(OR($D2920="51",$D2920="52",$D2920="61"),(AF2920/'Totals and Drop Down Lists'!AB$4)*Inputs!J$38,0)</f>
        <v>0</v>
      </c>
      <c r="AW2920">
        <f>IF(OR($D2920="51",$D2920="52",$D2920="61"),(AG2920/'Totals and Drop Down Lists'!AC$4)*Inputs!K$38,0)</f>
        <v>0</v>
      </c>
      <c r="AX2920">
        <f>IF(OR($D2920="51",$D2920="52",$D2920="61"),(AH2920/'Totals and Drop Down Lists'!AD$4)*Inputs!L$38,0)</f>
        <v>0</v>
      </c>
      <c r="AY2920">
        <f>IF(OR($D2920="51",$D2920="52",$D2920="61"),0,(AA2920/'Totals and Drop Down Lists'!W$5)*Inputs!E$39)</f>
        <v>0</v>
      </c>
      <c r="AZ2920">
        <f>IF(OR($D2920="51",$D2920="52",$D2920="61"),0,(AB2920/'Totals and Drop Down Lists'!X$5)*Inputs!F$39)</f>
        <v>0</v>
      </c>
      <c r="BA2920">
        <f>IF(OR($D2920="51",$D2920="52",$D2920="61"),0,(AC2920/'Totals and Drop Down Lists'!Y$5)*Inputs!G$39)</f>
        <v>0</v>
      </c>
      <c r="BB2920">
        <f>IF(OR($D2920="51",$D2920="52",$D2920="61"),0,(AD2920/'Totals and Drop Down Lists'!Z$5)*Inputs!H$39)</f>
        <v>0</v>
      </c>
      <c r="BC2920">
        <f>IF(OR($D2920="51",$D2920="52",$D2920="61"),0,(AE2920/'Totals and Drop Down Lists'!AA$5)*Inputs!I$39)</f>
        <v>0</v>
      </c>
      <c r="BD2920">
        <f>IF(OR($D2920="51",$D2920="52",$D2920="61"),0,(AF2920/'Totals and Drop Down Lists'!AB$5)*Inputs!J$39)</f>
        <v>0</v>
      </c>
      <c r="BE2920">
        <f>IF(OR($D2920="51",$D2920="52",$D2920="61"),0,(AG2920/'Totals and Drop Down Lists'!AC$5)*Inputs!K$39)</f>
        <v>0</v>
      </c>
      <c r="BF2920">
        <f>IF(OR($D2920="51",$D2920="52",$D2920="61"),0,(AH2920/'Totals and Drop Down Lists'!AD$5)*Inputs!L$39)</f>
        <v>0</v>
      </c>
      <c r="BG2920" s="10">
        <f t="shared" si="406"/>
        <v>333237.36589889863</v>
      </c>
    </row>
    <row r="2921" spans="1:59">
      <c r="A2921" s="1" t="s">
        <v>7647</v>
      </c>
      <c r="B2921" s="1" t="s">
        <v>1227</v>
      </c>
      <c r="C2921" s="1" t="s">
        <v>1232</v>
      </c>
      <c r="D2921" s="1" t="s">
        <v>10</v>
      </c>
      <c r="E2921" s="1" t="s">
        <v>1233</v>
      </c>
      <c r="F2921" s="2">
        <v>75030</v>
      </c>
      <c r="G2921" s="2">
        <v>1789</v>
      </c>
      <c r="H2921" s="2">
        <v>262</v>
      </c>
      <c r="I2921" s="2">
        <v>13604</v>
      </c>
      <c r="J2921" s="2">
        <v>29593</v>
      </c>
      <c r="K2921" s="2">
        <v>13978</v>
      </c>
      <c r="L2921" s="2">
        <v>19</v>
      </c>
      <c r="M2921" s="2">
        <v>0</v>
      </c>
      <c r="N2921" s="2">
        <v>0</v>
      </c>
      <c r="O2921" s="2">
        <v>242</v>
      </c>
      <c r="P2921" s="2">
        <v>42</v>
      </c>
      <c r="Q2921" s="2">
        <v>40</v>
      </c>
      <c r="R2921" s="2">
        <v>10095</v>
      </c>
      <c r="S2921" s="2">
        <v>12563600</v>
      </c>
      <c r="T2921" s="2">
        <v>539931500</v>
      </c>
      <c r="U2921" s="2">
        <v>833</v>
      </c>
      <c r="V2921" s="2">
        <v>1760</v>
      </c>
      <c r="W2921" s="2">
        <v>20</v>
      </c>
      <c r="X2921" s="2">
        <v>3950</v>
      </c>
      <c r="Y2921" s="2">
        <v>670</v>
      </c>
      <c r="Z2921" s="2">
        <v>2245</v>
      </c>
      <c r="AA2921" s="9">
        <f t="shared" si="407"/>
        <v>75030</v>
      </c>
      <c r="AB2921" s="9">
        <f t="shared" si="408"/>
        <v>11553</v>
      </c>
      <c r="AC2921" s="9">
        <f t="shared" si="409"/>
        <v>10438</v>
      </c>
      <c r="AD2921" s="9">
        <f t="shared" si="410"/>
        <v>10095</v>
      </c>
      <c r="AE2921" s="44">
        <f t="shared" si="411"/>
        <v>4.6110184937762255E-4</v>
      </c>
      <c r="AF2921" s="9">
        <f t="shared" si="412"/>
        <v>2170</v>
      </c>
      <c r="AG2921" s="9">
        <f t="shared" si="405"/>
        <v>2915</v>
      </c>
      <c r="AH2921" s="44">
        <f t="shared" si="413"/>
        <v>5.12325163591117E-4</v>
      </c>
      <c r="AI2921">
        <f>AA2921/'Totals and Drop Down Lists'!W$6*Inputs!E$37</f>
        <v>68062.744748454075</v>
      </c>
      <c r="AJ2921">
        <f>AB2921/'Totals and Drop Down Lists'!X$6*Inputs!F$37</f>
        <v>38013.843122390666</v>
      </c>
      <c r="AK2921">
        <f>AC2921/'Totals and Drop Down Lists'!Y$6*Inputs!G$37</f>
        <v>68810.821813564937</v>
      </c>
      <c r="AL2921">
        <f>AD2921/'Totals and Drop Down Lists'!Z$6*Inputs!H$37</f>
        <v>80936.6753205883</v>
      </c>
      <c r="AM2921">
        <f>AE2921/'Totals and Drop Down Lists'!AA$6*Inputs!I$37</f>
        <v>57402.269678078155</v>
      </c>
      <c r="AN2921">
        <f>AF2921/'Totals and Drop Down Lists'!AB$6*Inputs!J$37</f>
        <v>43306.02411454809</v>
      </c>
      <c r="AO2921">
        <f>AG2921/'Totals and Drop Down Lists'!AC$6*Inputs!K$37</f>
        <v>54287.72456205207</v>
      </c>
      <c r="AP2921">
        <f>AH2921/'Totals and Drop Down Lists'!AD$6*Inputs!L$37</f>
        <v>120565.4341517938</v>
      </c>
      <c r="AQ2921">
        <f>IF(OR($D2921="51",$D2921="52",$D2921="61"),(AA2921/'Totals and Drop Down Lists'!W$4)*Inputs!E$38,0)</f>
        <v>0</v>
      </c>
      <c r="AR2921">
        <f>IF(OR($D2921="51",$D2921="52",$D2921="61"),(AB2921/'Totals and Drop Down Lists'!X$4)*Inputs!F$38,0)</f>
        <v>0</v>
      </c>
      <c r="AS2921">
        <f>IF(OR($D2921="51",$D2921="52",$D2921="61"),(AC2921/'Totals and Drop Down Lists'!Y$4)*Inputs!G$38,0)</f>
        <v>0</v>
      </c>
      <c r="AT2921">
        <f>IF(OR($D2921="51",$D2921="52",$D2921="61"),(AD2921/'Totals and Drop Down Lists'!Z$4)*Inputs!H$38,0)</f>
        <v>0</v>
      </c>
      <c r="AU2921">
        <f>IF(OR($D2921="51",$D2921="52",$D2921="61"),(AE2921/'Totals and Drop Down Lists'!AA$4)*Inputs!I$38,0)</f>
        <v>0</v>
      </c>
      <c r="AV2921">
        <f>IF(OR($D2921="51",$D2921="52",$D2921="61"),(AF2921/'Totals and Drop Down Lists'!AB$4)*Inputs!J$38,0)</f>
        <v>0</v>
      </c>
      <c r="AW2921">
        <f>IF(OR($D2921="51",$D2921="52",$D2921="61"),(AG2921/'Totals and Drop Down Lists'!AC$4)*Inputs!K$38,0)</f>
        <v>0</v>
      </c>
      <c r="AX2921">
        <f>IF(OR($D2921="51",$D2921="52",$D2921="61"),(AH2921/'Totals and Drop Down Lists'!AD$4)*Inputs!L$38,0)</f>
        <v>0</v>
      </c>
      <c r="AY2921">
        <f>IF(OR($D2921="51",$D2921="52",$D2921="61"),0,(AA2921/'Totals and Drop Down Lists'!W$5)*Inputs!E$39)</f>
        <v>0</v>
      </c>
      <c r="AZ2921">
        <f>IF(OR($D2921="51",$D2921="52",$D2921="61"),0,(AB2921/'Totals and Drop Down Lists'!X$5)*Inputs!F$39)</f>
        <v>0</v>
      </c>
      <c r="BA2921">
        <f>IF(OR($D2921="51",$D2921="52",$D2921="61"),0,(AC2921/'Totals and Drop Down Lists'!Y$5)*Inputs!G$39)</f>
        <v>0</v>
      </c>
      <c r="BB2921">
        <f>IF(OR($D2921="51",$D2921="52",$D2921="61"),0,(AD2921/'Totals and Drop Down Lists'!Z$5)*Inputs!H$39)</f>
        <v>0</v>
      </c>
      <c r="BC2921">
        <f>IF(OR($D2921="51",$D2921="52",$D2921="61"),0,(AE2921/'Totals and Drop Down Lists'!AA$5)*Inputs!I$39)</f>
        <v>0</v>
      </c>
      <c r="BD2921">
        <f>IF(OR($D2921="51",$D2921="52",$D2921="61"),0,(AF2921/'Totals and Drop Down Lists'!AB$5)*Inputs!J$39)</f>
        <v>0</v>
      </c>
      <c r="BE2921">
        <f>IF(OR($D2921="51",$D2921="52",$D2921="61"),0,(AG2921/'Totals and Drop Down Lists'!AC$5)*Inputs!K$39)</f>
        <v>0</v>
      </c>
      <c r="BF2921">
        <f>IF(OR($D2921="51",$D2921="52",$D2921="61"),0,(AH2921/'Totals and Drop Down Lists'!AD$5)*Inputs!L$39)</f>
        <v>0</v>
      </c>
      <c r="BG2921" s="10">
        <f t="shared" si="406"/>
        <v>531385.53751147015</v>
      </c>
    </row>
    <row r="2922" spans="1:59">
      <c r="A2922" s="1" t="s">
        <v>7647</v>
      </c>
      <c r="B2922" s="1" t="s">
        <v>1227</v>
      </c>
      <c r="C2922" s="1" t="s">
        <v>1234</v>
      </c>
      <c r="D2922" s="1" t="s">
        <v>10</v>
      </c>
      <c r="E2922" s="1" t="s">
        <v>1235</v>
      </c>
      <c r="F2922" s="2">
        <v>18816</v>
      </c>
      <c r="G2922" s="2">
        <v>236</v>
      </c>
      <c r="H2922" s="2">
        <v>78</v>
      </c>
      <c r="I2922" s="2">
        <v>2808</v>
      </c>
      <c r="J2922" s="2">
        <v>7349</v>
      </c>
      <c r="K2922" s="2">
        <v>3595</v>
      </c>
      <c r="L2922" s="2">
        <v>58</v>
      </c>
      <c r="M2922" s="2">
        <v>0</v>
      </c>
      <c r="N2922" s="2">
        <v>13</v>
      </c>
      <c r="O2922" s="2">
        <v>49</v>
      </c>
      <c r="P2922" s="2">
        <v>27</v>
      </c>
      <c r="Q2922" s="2">
        <v>4</v>
      </c>
      <c r="R2922" s="2">
        <v>3585</v>
      </c>
      <c r="S2922" s="2">
        <v>2664200</v>
      </c>
      <c r="T2922" s="2">
        <v>140434400</v>
      </c>
      <c r="U2922" s="2">
        <v>140</v>
      </c>
      <c r="V2922" s="2">
        <v>180</v>
      </c>
      <c r="W2922" s="2">
        <v>25</v>
      </c>
      <c r="X2922" s="2">
        <v>880</v>
      </c>
      <c r="Y2922" s="2">
        <v>190</v>
      </c>
      <c r="Z2922" s="2">
        <v>605</v>
      </c>
      <c r="AA2922" s="9">
        <f t="shared" si="407"/>
        <v>18816</v>
      </c>
      <c r="AB2922" s="9">
        <f t="shared" si="408"/>
        <v>2494</v>
      </c>
      <c r="AC2922" s="9">
        <f t="shared" si="409"/>
        <v>3736</v>
      </c>
      <c r="AD2922" s="9">
        <f t="shared" si="410"/>
        <v>3585</v>
      </c>
      <c r="AE2922" s="44">
        <f t="shared" si="411"/>
        <v>1.2281893523677633E-4</v>
      </c>
      <c r="AF2922" s="9">
        <f t="shared" si="412"/>
        <v>675</v>
      </c>
      <c r="AG2922" s="9">
        <f t="shared" si="405"/>
        <v>795</v>
      </c>
      <c r="AH2922" s="44">
        <f t="shared" si="413"/>
        <v>1.4470677418444689E-4</v>
      </c>
      <c r="AI2922">
        <f>AA2922/'Totals and Drop Down Lists'!W$6*Inputs!E$37</f>
        <v>17068.753900931788</v>
      </c>
      <c r="AJ2922">
        <f>AB2922/'Totals and Drop Down Lists'!X$6*Inputs!F$37</f>
        <v>8206.2256337957533</v>
      </c>
      <c r="AK2922">
        <f>AC2922/'Totals and Drop Down Lists'!Y$6*Inputs!G$37</f>
        <v>24628.973969676052</v>
      </c>
      <c r="AL2922">
        <f>AD2922/'Totals and Drop Down Lists'!Z$6*Inputs!H$37</f>
        <v>28742.74205292809</v>
      </c>
      <c r="AM2922">
        <f>AE2922/'Totals and Drop Down Lists'!AA$6*Inputs!I$37</f>
        <v>15289.649459336986</v>
      </c>
      <c r="AN2922">
        <f>AF2922/'Totals and Drop Down Lists'!AB$6*Inputs!J$37</f>
        <v>13470.767869732701</v>
      </c>
      <c r="AO2922">
        <f>AG2922/'Totals and Drop Down Lists'!AC$6*Inputs!K$37</f>
        <v>14805.743062377836</v>
      </c>
      <c r="AP2922">
        <f>AH2922/'Totals and Drop Down Lists'!AD$6*Inputs!L$37</f>
        <v>34053.832007708021</v>
      </c>
      <c r="AQ2922">
        <f>IF(OR($D2922="51",$D2922="52",$D2922="61"),(AA2922/'Totals and Drop Down Lists'!W$4)*Inputs!E$38,0)</f>
        <v>0</v>
      </c>
      <c r="AR2922">
        <f>IF(OR($D2922="51",$D2922="52",$D2922="61"),(AB2922/'Totals and Drop Down Lists'!X$4)*Inputs!F$38,0)</f>
        <v>0</v>
      </c>
      <c r="AS2922">
        <f>IF(OR($D2922="51",$D2922="52",$D2922="61"),(AC2922/'Totals and Drop Down Lists'!Y$4)*Inputs!G$38,0)</f>
        <v>0</v>
      </c>
      <c r="AT2922">
        <f>IF(OR($D2922="51",$D2922="52",$D2922="61"),(AD2922/'Totals and Drop Down Lists'!Z$4)*Inputs!H$38,0)</f>
        <v>0</v>
      </c>
      <c r="AU2922">
        <f>IF(OR($D2922="51",$D2922="52",$D2922="61"),(AE2922/'Totals and Drop Down Lists'!AA$4)*Inputs!I$38,0)</f>
        <v>0</v>
      </c>
      <c r="AV2922">
        <f>IF(OR($D2922="51",$D2922="52",$D2922="61"),(AF2922/'Totals and Drop Down Lists'!AB$4)*Inputs!J$38,0)</f>
        <v>0</v>
      </c>
      <c r="AW2922">
        <f>IF(OR($D2922="51",$D2922="52",$D2922="61"),(AG2922/'Totals and Drop Down Lists'!AC$4)*Inputs!K$38,0)</f>
        <v>0</v>
      </c>
      <c r="AX2922">
        <f>IF(OR($D2922="51",$D2922="52",$D2922="61"),(AH2922/'Totals and Drop Down Lists'!AD$4)*Inputs!L$38,0)</f>
        <v>0</v>
      </c>
      <c r="AY2922">
        <f>IF(OR($D2922="51",$D2922="52",$D2922="61"),0,(AA2922/'Totals and Drop Down Lists'!W$5)*Inputs!E$39)</f>
        <v>0</v>
      </c>
      <c r="AZ2922">
        <f>IF(OR($D2922="51",$D2922="52",$D2922="61"),0,(AB2922/'Totals and Drop Down Lists'!X$5)*Inputs!F$39)</f>
        <v>0</v>
      </c>
      <c r="BA2922">
        <f>IF(OR($D2922="51",$D2922="52",$D2922="61"),0,(AC2922/'Totals and Drop Down Lists'!Y$5)*Inputs!G$39)</f>
        <v>0</v>
      </c>
      <c r="BB2922">
        <f>IF(OR($D2922="51",$D2922="52",$D2922="61"),0,(AD2922/'Totals and Drop Down Lists'!Z$5)*Inputs!H$39)</f>
        <v>0</v>
      </c>
      <c r="BC2922">
        <f>IF(OR($D2922="51",$D2922="52",$D2922="61"),0,(AE2922/'Totals and Drop Down Lists'!AA$5)*Inputs!I$39)</f>
        <v>0</v>
      </c>
      <c r="BD2922">
        <f>IF(OR($D2922="51",$D2922="52",$D2922="61"),0,(AF2922/'Totals and Drop Down Lists'!AB$5)*Inputs!J$39)</f>
        <v>0</v>
      </c>
      <c r="BE2922">
        <f>IF(OR($D2922="51",$D2922="52",$D2922="61"),0,(AG2922/'Totals and Drop Down Lists'!AC$5)*Inputs!K$39)</f>
        <v>0</v>
      </c>
      <c r="BF2922">
        <f>IF(OR($D2922="51",$D2922="52",$D2922="61"),0,(AH2922/'Totals and Drop Down Lists'!AD$5)*Inputs!L$39)</f>
        <v>0</v>
      </c>
      <c r="BG2922" s="10">
        <f t="shared" si="406"/>
        <v>156266.68795648724</v>
      </c>
    </row>
    <row r="2923" spans="1:59">
      <c r="A2923" s="1" t="s">
        <v>7647</v>
      </c>
      <c r="B2923" s="1" t="s">
        <v>1227</v>
      </c>
      <c r="C2923" s="1" t="s">
        <v>1236</v>
      </c>
      <c r="D2923" s="1" t="s">
        <v>10</v>
      </c>
      <c r="E2923" s="1" t="s">
        <v>1237</v>
      </c>
      <c r="F2923" s="2">
        <v>26959</v>
      </c>
      <c r="G2923" s="2">
        <v>142</v>
      </c>
      <c r="H2923" s="2">
        <v>9</v>
      </c>
      <c r="I2923" s="2">
        <v>5438</v>
      </c>
      <c r="J2923" s="2">
        <v>9244</v>
      </c>
      <c r="K2923" s="2">
        <v>4817</v>
      </c>
      <c r="L2923" s="2">
        <v>81</v>
      </c>
      <c r="M2923" s="2">
        <v>0</v>
      </c>
      <c r="N2923" s="2">
        <v>0</v>
      </c>
      <c r="O2923" s="2">
        <v>116</v>
      </c>
      <c r="P2923" s="2">
        <v>14</v>
      </c>
      <c r="Q2923" s="2">
        <v>25</v>
      </c>
      <c r="R2923" s="2">
        <v>7535</v>
      </c>
      <c r="S2923" s="2">
        <v>4131700</v>
      </c>
      <c r="T2923" s="2">
        <v>177185900</v>
      </c>
      <c r="U2923" s="2">
        <v>404</v>
      </c>
      <c r="V2923" s="2">
        <v>450</v>
      </c>
      <c r="W2923" s="2">
        <v>20</v>
      </c>
      <c r="X2923" s="2">
        <v>1625</v>
      </c>
      <c r="Y2923" s="2">
        <v>130</v>
      </c>
      <c r="Z2923" s="2">
        <v>1155</v>
      </c>
      <c r="AA2923" s="9">
        <f t="shared" si="407"/>
        <v>26959</v>
      </c>
      <c r="AB2923" s="9">
        <f t="shared" si="408"/>
        <v>5287</v>
      </c>
      <c r="AC2923" s="9">
        <f t="shared" si="409"/>
        <v>7771</v>
      </c>
      <c r="AD2923" s="9">
        <f t="shared" si="410"/>
        <v>7535</v>
      </c>
      <c r="AE2923" s="44">
        <f t="shared" si="411"/>
        <v>1.7530291661708379E-4</v>
      </c>
      <c r="AF2923" s="9">
        <f t="shared" si="412"/>
        <v>1155</v>
      </c>
      <c r="AG2923" s="9">
        <f t="shared" si="405"/>
        <v>1285</v>
      </c>
      <c r="AH2923" s="44">
        <f t="shared" si="413"/>
        <v>2.4915575529984592E-4</v>
      </c>
      <c r="AI2923">
        <f>AA2923/'Totals and Drop Down Lists'!W$6*Inputs!E$37</f>
        <v>24455.598236353104</v>
      </c>
      <c r="AJ2923">
        <f>AB2923/'Totals and Drop Down Lists'!X$6*Inputs!F$37</f>
        <v>17396.277035235824</v>
      </c>
      <c r="AK2923">
        <f>AC2923/'Totals and Drop Down Lists'!Y$6*Inputs!G$37</f>
        <v>51229.05693746054</v>
      </c>
      <c r="AL2923">
        <f>AD2923/'Totals and Drop Down Lists'!Z$6*Inputs!H$37</f>
        <v>60411.872069403951</v>
      </c>
      <c r="AM2923">
        <f>AE2923/'Totals and Drop Down Lists'!AA$6*Inputs!I$37</f>
        <v>21823.346205593949</v>
      </c>
      <c r="AN2923">
        <f>AF2923/'Totals and Drop Down Lists'!AB$6*Inputs!J$37</f>
        <v>23049.980577098177</v>
      </c>
      <c r="AO2923">
        <f>AG2923/'Totals and Drop Down Lists'!AC$6*Inputs!K$37</f>
        <v>23931.295390132731</v>
      </c>
      <c r="AP2923">
        <f>AH2923/'Totals and Drop Down Lists'!AD$6*Inputs!L$37</f>
        <v>58633.801233933518</v>
      </c>
      <c r="AQ2923">
        <f>IF(OR($D2923="51",$D2923="52",$D2923="61"),(AA2923/'Totals and Drop Down Lists'!W$4)*Inputs!E$38,0)</f>
        <v>0</v>
      </c>
      <c r="AR2923">
        <f>IF(OR($D2923="51",$D2923="52",$D2923="61"),(AB2923/'Totals and Drop Down Lists'!X$4)*Inputs!F$38,0)</f>
        <v>0</v>
      </c>
      <c r="AS2923">
        <f>IF(OR($D2923="51",$D2923="52",$D2923="61"),(AC2923/'Totals and Drop Down Lists'!Y$4)*Inputs!G$38,0)</f>
        <v>0</v>
      </c>
      <c r="AT2923">
        <f>IF(OR($D2923="51",$D2923="52",$D2923="61"),(AD2923/'Totals and Drop Down Lists'!Z$4)*Inputs!H$38,0)</f>
        <v>0</v>
      </c>
      <c r="AU2923">
        <f>IF(OR($D2923="51",$D2923="52",$D2923="61"),(AE2923/'Totals and Drop Down Lists'!AA$4)*Inputs!I$38,0)</f>
        <v>0</v>
      </c>
      <c r="AV2923">
        <f>IF(OR($D2923="51",$D2923="52",$D2923="61"),(AF2923/'Totals and Drop Down Lists'!AB$4)*Inputs!J$38,0)</f>
        <v>0</v>
      </c>
      <c r="AW2923">
        <f>IF(OR($D2923="51",$D2923="52",$D2923="61"),(AG2923/'Totals and Drop Down Lists'!AC$4)*Inputs!K$38,0)</f>
        <v>0</v>
      </c>
      <c r="AX2923">
        <f>IF(OR($D2923="51",$D2923="52",$D2923="61"),(AH2923/'Totals and Drop Down Lists'!AD$4)*Inputs!L$38,0)</f>
        <v>0</v>
      </c>
      <c r="AY2923">
        <f>IF(OR($D2923="51",$D2923="52",$D2923="61"),0,(AA2923/'Totals and Drop Down Lists'!W$5)*Inputs!E$39)</f>
        <v>0</v>
      </c>
      <c r="AZ2923">
        <f>IF(OR($D2923="51",$D2923="52",$D2923="61"),0,(AB2923/'Totals and Drop Down Lists'!X$5)*Inputs!F$39)</f>
        <v>0</v>
      </c>
      <c r="BA2923">
        <f>IF(OR($D2923="51",$D2923="52",$D2923="61"),0,(AC2923/'Totals and Drop Down Lists'!Y$5)*Inputs!G$39)</f>
        <v>0</v>
      </c>
      <c r="BB2923">
        <f>IF(OR($D2923="51",$D2923="52",$D2923="61"),0,(AD2923/'Totals and Drop Down Lists'!Z$5)*Inputs!H$39)</f>
        <v>0</v>
      </c>
      <c r="BC2923">
        <f>IF(OR($D2923="51",$D2923="52",$D2923="61"),0,(AE2923/'Totals and Drop Down Lists'!AA$5)*Inputs!I$39)</f>
        <v>0</v>
      </c>
      <c r="BD2923">
        <f>IF(OR($D2923="51",$D2923="52",$D2923="61"),0,(AF2923/'Totals and Drop Down Lists'!AB$5)*Inputs!J$39)</f>
        <v>0</v>
      </c>
      <c r="BE2923">
        <f>IF(OR($D2923="51",$D2923="52",$D2923="61"),0,(AG2923/'Totals and Drop Down Lists'!AC$5)*Inputs!K$39)</f>
        <v>0</v>
      </c>
      <c r="BF2923">
        <f>IF(OR($D2923="51",$D2923="52",$D2923="61"),0,(AH2923/'Totals and Drop Down Lists'!AD$5)*Inputs!L$39)</f>
        <v>0</v>
      </c>
      <c r="BG2923" s="10">
        <f t="shared" si="406"/>
        <v>280931.22768521181</v>
      </c>
    </row>
    <row r="2924" spans="1:59">
      <c r="A2924" s="1" t="s">
        <v>7647</v>
      </c>
      <c r="B2924" s="1" t="s">
        <v>1227</v>
      </c>
      <c r="C2924" s="1" t="s">
        <v>1238</v>
      </c>
      <c r="D2924" s="1" t="s">
        <v>10</v>
      </c>
      <c r="E2924" s="1" t="s">
        <v>1239</v>
      </c>
      <c r="F2924" s="2">
        <v>20740</v>
      </c>
      <c r="G2924" s="2">
        <v>241</v>
      </c>
      <c r="H2924" s="2">
        <v>73</v>
      </c>
      <c r="I2924" s="2">
        <v>7059</v>
      </c>
      <c r="J2924" s="2">
        <v>9805</v>
      </c>
      <c r="K2924" s="2">
        <v>4931</v>
      </c>
      <c r="L2924" s="2">
        <v>20</v>
      </c>
      <c r="M2924" s="2">
        <v>0</v>
      </c>
      <c r="N2924" s="2">
        <v>0</v>
      </c>
      <c r="O2924" s="2">
        <v>49</v>
      </c>
      <c r="P2924" s="2">
        <v>34</v>
      </c>
      <c r="Q2924" s="2">
        <v>0</v>
      </c>
      <c r="R2924" s="2">
        <v>5870</v>
      </c>
      <c r="S2924" s="2">
        <v>2139000</v>
      </c>
      <c r="T2924" s="2">
        <v>105999800</v>
      </c>
      <c r="U2924" s="2">
        <v>180</v>
      </c>
      <c r="V2924" s="2">
        <v>1285</v>
      </c>
      <c r="W2924" s="2">
        <v>40</v>
      </c>
      <c r="X2924" s="2">
        <v>2295</v>
      </c>
      <c r="Y2924" s="2">
        <v>435</v>
      </c>
      <c r="Z2924" s="2">
        <v>1015</v>
      </c>
      <c r="AA2924" s="9">
        <f t="shared" si="407"/>
        <v>20740</v>
      </c>
      <c r="AB2924" s="9">
        <f t="shared" si="408"/>
        <v>6745</v>
      </c>
      <c r="AC2924" s="9">
        <f t="shared" si="409"/>
        <v>5973</v>
      </c>
      <c r="AD2924" s="9">
        <f t="shared" si="410"/>
        <v>5870</v>
      </c>
      <c r="AE2924" s="44">
        <f t="shared" si="411"/>
        <v>1.7318815793683999E-4</v>
      </c>
      <c r="AF2924" s="9">
        <f t="shared" si="412"/>
        <v>970</v>
      </c>
      <c r="AG2924" s="9">
        <f t="shared" si="405"/>
        <v>1450</v>
      </c>
      <c r="AH2924" s="44">
        <f t="shared" si="413"/>
        <v>2.7133542187753078E-4</v>
      </c>
      <c r="AI2924">
        <f>AA2924/'Totals and Drop Down Lists'!W$6*Inputs!E$37</f>
        <v>18814.092044288118</v>
      </c>
      <c r="AJ2924">
        <f>AB2924/'Totals and Drop Down Lists'!X$6*Inputs!F$37</f>
        <v>22193.661547695407</v>
      </c>
      <c r="AK2924">
        <f>AC2924/'Totals and Drop Down Lists'!Y$6*Inputs!G$37</f>
        <v>39376.033597664631</v>
      </c>
      <c r="AL2924">
        <f>AD2924/'Totals and Drop Down Lists'!Z$6*Inputs!H$37</f>
        <v>47062.732454864126</v>
      </c>
      <c r="AM2924">
        <f>AE2924/'Totals and Drop Down Lists'!AA$6*Inputs!I$37</f>
        <v>21560.081271325605</v>
      </c>
      <c r="AN2924">
        <f>AF2924/'Totals and Drop Down Lists'!AB$6*Inputs!J$37</f>
        <v>19357.992346134401</v>
      </c>
      <c r="AO2924">
        <f>AG2924/'Totals and Drop Down Lists'!AC$6*Inputs!K$37</f>
        <v>27004.185459682845</v>
      </c>
      <c r="AP2924">
        <f>AH2924/'Totals and Drop Down Lists'!AD$6*Inputs!L$37</f>
        <v>63853.340152413781</v>
      </c>
      <c r="AQ2924">
        <f>IF(OR($D2924="51",$D2924="52",$D2924="61"),(AA2924/'Totals and Drop Down Lists'!W$4)*Inputs!E$38,0)</f>
        <v>0</v>
      </c>
      <c r="AR2924">
        <f>IF(OR($D2924="51",$D2924="52",$D2924="61"),(AB2924/'Totals and Drop Down Lists'!X$4)*Inputs!F$38,0)</f>
        <v>0</v>
      </c>
      <c r="AS2924">
        <f>IF(OR($D2924="51",$D2924="52",$D2924="61"),(AC2924/'Totals and Drop Down Lists'!Y$4)*Inputs!G$38,0)</f>
        <v>0</v>
      </c>
      <c r="AT2924">
        <f>IF(OR($D2924="51",$D2924="52",$D2924="61"),(AD2924/'Totals and Drop Down Lists'!Z$4)*Inputs!H$38,0)</f>
        <v>0</v>
      </c>
      <c r="AU2924">
        <f>IF(OR($D2924="51",$D2924="52",$D2924="61"),(AE2924/'Totals and Drop Down Lists'!AA$4)*Inputs!I$38,0)</f>
        <v>0</v>
      </c>
      <c r="AV2924">
        <f>IF(OR($D2924="51",$D2924="52",$D2924="61"),(AF2924/'Totals and Drop Down Lists'!AB$4)*Inputs!J$38,0)</f>
        <v>0</v>
      </c>
      <c r="AW2924">
        <f>IF(OR($D2924="51",$D2924="52",$D2924="61"),(AG2924/'Totals and Drop Down Lists'!AC$4)*Inputs!K$38,0)</f>
        <v>0</v>
      </c>
      <c r="AX2924">
        <f>IF(OR($D2924="51",$D2924="52",$D2924="61"),(AH2924/'Totals and Drop Down Lists'!AD$4)*Inputs!L$38,0)</f>
        <v>0</v>
      </c>
      <c r="AY2924">
        <f>IF(OR($D2924="51",$D2924="52",$D2924="61"),0,(AA2924/'Totals and Drop Down Lists'!W$5)*Inputs!E$39)</f>
        <v>0</v>
      </c>
      <c r="AZ2924">
        <f>IF(OR($D2924="51",$D2924="52",$D2924="61"),0,(AB2924/'Totals and Drop Down Lists'!X$5)*Inputs!F$39)</f>
        <v>0</v>
      </c>
      <c r="BA2924">
        <f>IF(OR($D2924="51",$D2924="52",$D2924="61"),0,(AC2924/'Totals and Drop Down Lists'!Y$5)*Inputs!G$39)</f>
        <v>0</v>
      </c>
      <c r="BB2924">
        <f>IF(OR($D2924="51",$D2924="52",$D2924="61"),0,(AD2924/'Totals and Drop Down Lists'!Z$5)*Inputs!H$39)</f>
        <v>0</v>
      </c>
      <c r="BC2924">
        <f>IF(OR($D2924="51",$D2924="52",$D2924="61"),0,(AE2924/'Totals and Drop Down Lists'!AA$5)*Inputs!I$39)</f>
        <v>0</v>
      </c>
      <c r="BD2924">
        <f>IF(OR($D2924="51",$D2924="52",$D2924="61"),0,(AF2924/'Totals and Drop Down Lists'!AB$5)*Inputs!J$39)</f>
        <v>0</v>
      </c>
      <c r="BE2924">
        <f>IF(OR($D2924="51",$D2924="52",$D2924="61"),0,(AG2924/'Totals and Drop Down Lists'!AC$5)*Inputs!K$39)</f>
        <v>0</v>
      </c>
      <c r="BF2924">
        <f>IF(OR($D2924="51",$D2924="52",$D2924="61"),0,(AH2924/'Totals and Drop Down Lists'!AD$5)*Inputs!L$39)</f>
        <v>0</v>
      </c>
      <c r="BG2924" s="10">
        <f t="shared" si="406"/>
        <v>259222.11887406892</v>
      </c>
    </row>
    <row r="2925" spans="1:59">
      <c r="A2925" s="1" t="s">
        <v>7647</v>
      </c>
      <c r="B2925" s="1" t="s">
        <v>1227</v>
      </c>
      <c r="C2925" s="1" t="s">
        <v>1240</v>
      </c>
      <c r="D2925" s="1" t="s">
        <v>10</v>
      </c>
      <c r="E2925" s="1" t="s">
        <v>1241</v>
      </c>
      <c r="F2925" s="2">
        <v>25520</v>
      </c>
      <c r="G2925" s="2">
        <v>248</v>
      </c>
      <c r="H2925" s="2">
        <v>37</v>
      </c>
      <c r="I2925" s="2">
        <v>7581</v>
      </c>
      <c r="J2925" s="2">
        <v>9937</v>
      </c>
      <c r="K2925" s="2">
        <v>5504</v>
      </c>
      <c r="L2925" s="2">
        <v>13</v>
      </c>
      <c r="M2925" s="2">
        <v>5</v>
      </c>
      <c r="N2925" s="2">
        <v>0</v>
      </c>
      <c r="O2925" s="2">
        <v>193</v>
      </c>
      <c r="P2925" s="2">
        <v>36</v>
      </c>
      <c r="Q2925" s="2">
        <v>47</v>
      </c>
      <c r="R2925" s="2">
        <v>4545</v>
      </c>
      <c r="S2925" s="2">
        <v>3677400</v>
      </c>
      <c r="T2925" s="2">
        <v>170157200</v>
      </c>
      <c r="U2925" s="2">
        <v>323</v>
      </c>
      <c r="V2925" s="2">
        <v>620</v>
      </c>
      <c r="W2925" s="2">
        <v>0</v>
      </c>
      <c r="X2925" s="2">
        <v>2155</v>
      </c>
      <c r="Y2925" s="2">
        <v>340</v>
      </c>
      <c r="Z2925" s="2">
        <v>1450</v>
      </c>
      <c r="AA2925" s="9">
        <f t="shared" si="407"/>
        <v>25520</v>
      </c>
      <c r="AB2925" s="9">
        <f t="shared" si="408"/>
        <v>7296</v>
      </c>
      <c r="AC2925" s="9">
        <f t="shared" si="409"/>
        <v>4839</v>
      </c>
      <c r="AD2925" s="9">
        <f t="shared" si="410"/>
        <v>4545</v>
      </c>
      <c r="AE2925" s="44">
        <f t="shared" si="411"/>
        <v>2.1291063076254202E-4</v>
      </c>
      <c r="AF2925" s="9">
        <f t="shared" si="412"/>
        <v>1535</v>
      </c>
      <c r="AG2925" s="9">
        <f t="shared" si="405"/>
        <v>1790</v>
      </c>
      <c r="AH2925" s="44">
        <f t="shared" si="413"/>
        <v>3.6891579746546388E-4</v>
      </c>
      <c r="AI2925">
        <f>AA2925/'Totals and Drop Down Lists'!W$6*Inputs!E$37</f>
        <v>23150.223190464454</v>
      </c>
      <c r="AJ2925">
        <f>AB2925/'Totals and Drop Down Lists'!X$6*Inputs!F$37</f>
        <v>24006.664885394468</v>
      </c>
      <c r="AK2925">
        <f>AC2925/'Totals and Drop Down Lists'!Y$6*Inputs!G$37</f>
        <v>31900.322547982443</v>
      </c>
      <c r="AL2925">
        <f>AD2925/'Totals and Drop Down Lists'!Z$6*Inputs!H$37</f>
        <v>36439.543272122224</v>
      </c>
      <c r="AM2925">
        <f>AE2925/'Totals and Drop Down Lists'!AA$6*Inputs!I$37</f>
        <v>26505.106108026543</v>
      </c>
      <c r="AN2925">
        <f>AF2925/'Totals and Drop Down Lists'!AB$6*Inputs!J$37</f>
        <v>30633.523970429178</v>
      </c>
      <c r="AO2925">
        <f>AG2925/'Totals and Drop Down Lists'!AC$6*Inputs!K$37</f>
        <v>33336.201360573999</v>
      </c>
      <c r="AP2925">
        <f>AH2925/'Totals and Drop Down Lists'!AD$6*Inputs!L$37</f>
        <v>86816.921064562135</v>
      </c>
      <c r="AQ2925">
        <f>IF(OR($D2925="51",$D2925="52",$D2925="61"),(AA2925/'Totals and Drop Down Lists'!W$4)*Inputs!E$38,0)</f>
        <v>0</v>
      </c>
      <c r="AR2925">
        <f>IF(OR($D2925="51",$D2925="52",$D2925="61"),(AB2925/'Totals and Drop Down Lists'!X$4)*Inputs!F$38,0)</f>
        <v>0</v>
      </c>
      <c r="AS2925">
        <f>IF(OR($D2925="51",$D2925="52",$D2925="61"),(AC2925/'Totals and Drop Down Lists'!Y$4)*Inputs!G$38,0)</f>
        <v>0</v>
      </c>
      <c r="AT2925">
        <f>IF(OR($D2925="51",$D2925="52",$D2925="61"),(AD2925/'Totals and Drop Down Lists'!Z$4)*Inputs!H$38,0)</f>
        <v>0</v>
      </c>
      <c r="AU2925">
        <f>IF(OR($D2925="51",$D2925="52",$D2925="61"),(AE2925/'Totals and Drop Down Lists'!AA$4)*Inputs!I$38,0)</f>
        <v>0</v>
      </c>
      <c r="AV2925">
        <f>IF(OR($D2925="51",$D2925="52",$D2925="61"),(AF2925/'Totals and Drop Down Lists'!AB$4)*Inputs!J$38,0)</f>
        <v>0</v>
      </c>
      <c r="AW2925">
        <f>IF(OR($D2925="51",$D2925="52",$D2925="61"),(AG2925/'Totals and Drop Down Lists'!AC$4)*Inputs!K$38,0)</f>
        <v>0</v>
      </c>
      <c r="AX2925">
        <f>IF(OR($D2925="51",$D2925="52",$D2925="61"),(AH2925/'Totals and Drop Down Lists'!AD$4)*Inputs!L$38,0)</f>
        <v>0</v>
      </c>
      <c r="AY2925">
        <f>IF(OR($D2925="51",$D2925="52",$D2925="61"),0,(AA2925/'Totals and Drop Down Lists'!W$5)*Inputs!E$39)</f>
        <v>0</v>
      </c>
      <c r="AZ2925">
        <f>IF(OR($D2925="51",$D2925="52",$D2925="61"),0,(AB2925/'Totals and Drop Down Lists'!X$5)*Inputs!F$39)</f>
        <v>0</v>
      </c>
      <c r="BA2925">
        <f>IF(OR($D2925="51",$D2925="52",$D2925="61"),0,(AC2925/'Totals and Drop Down Lists'!Y$5)*Inputs!G$39)</f>
        <v>0</v>
      </c>
      <c r="BB2925">
        <f>IF(OR($D2925="51",$D2925="52",$D2925="61"),0,(AD2925/'Totals and Drop Down Lists'!Z$5)*Inputs!H$39)</f>
        <v>0</v>
      </c>
      <c r="BC2925">
        <f>IF(OR($D2925="51",$D2925="52",$D2925="61"),0,(AE2925/'Totals and Drop Down Lists'!AA$5)*Inputs!I$39)</f>
        <v>0</v>
      </c>
      <c r="BD2925">
        <f>IF(OR($D2925="51",$D2925="52",$D2925="61"),0,(AF2925/'Totals and Drop Down Lists'!AB$5)*Inputs!J$39)</f>
        <v>0</v>
      </c>
      <c r="BE2925">
        <f>IF(OR($D2925="51",$D2925="52",$D2925="61"),0,(AG2925/'Totals and Drop Down Lists'!AC$5)*Inputs!K$39)</f>
        <v>0</v>
      </c>
      <c r="BF2925">
        <f>IF(OR($D2925="51",$D2925="52",$D2925="61"),0,(AH2925/'Totals and Drop Down Lists'!AD$5)*Inputs!L$39)</f>
        <v>0</v>
      </c>
      <c r="BG2925" s="10">
        <f t="shared" si="406"/>
        <v>292788.50639955548</v>
      </c>
    </row>
    <row r="2926" spans="1:59">
      <c r="A2926" s="1" t="s">
        <v>7647</v>
      </c>
      <c r="B2926" s="1" t="s">
        <v>1227</v>
      </c>
      <c r="C2926" s="1" t="s">
        <v>1242</v>
      </c>
      <c r="D2926" s="1" t="s">
        <v>10</v>
      </c>
      <c r="E2926" s="1" t="s">
        <v>1243</v>
      </c>
      <c r="F2926" s="2">
        <v>41948</v>
      </c>
      <c r="G2926" s="2">
        <v>11450</v>
      </c>
      <c r="H2926" s="2">
        <v>709</v>
      </c>
      <c r="I2926" s="2">
        <v>14241</v>
      </c>
      <c r="J2926" s="2">
        <v>12515</v>
      </c>
      <c r="K2926" s="2">
        <v>9929</v>
      </c>
      <c r="L2926" s="2">
        <v>0</v>
      </c>
      <c r="M2926" s="2">
        <v>0</v>
      </c>
      <c r="N2926" s="2">
        <v>0</v>
      </c>
      <c r="O2926" s="2">
        <v>603</v>
      </c>
      <c r="P2926" s="2">
        <v>163</v>
      </c>
      <c r="Q2926" s="2">
        <v>45</v>
      </c>
      <c r="R2926" s="2">
        <v>1380</v>
      </c>
      <c r="S2926" s="2">
        <v>10543300</v>
      </c>
      <c r="T2926" s="2">
        <v>280515100</v>
      </c>
      <c r="U2926" s="2">
        <v>166</v>
      </c>
      <c r="V2926" s="2">
        <v>200</v>
      </c>
      <c r="W2926" s="2">
        <v>0</v>
      </c>
      <c r="X2926" s="2">
        <v>4750</v>
      </c>
      <c r="Y2926" s="2">
        <v>200</v>
      </c>
      <c r="Z2926" s="2">
        <v>3895</v>
      </c>
      <c r="AA2926" s="9">
        <f t="shared" si="407"/>
        <v>41948</v>
      </c>
      <c r="AB2926" s="9">
        <f t="shared" si="408"/>
        <v>2082</v>
      </c>
      <c r="AC2926" s="9">
        <f t="shared" si="409"/>
        <v>2191</v>
      </c>
      <c r="AD2926" s="9">
        <f t="shared" si="410"/>
        <v>1380</v>
      </c>
      <c r="AE2926" s="44">
        <f t="shared" si="411"/>
        <v>5.5014345857345038E-4</v>
      </c>
      <c r="AF2926" s="9">
        <f t="shared" si="412"/>
        <v>4550</v>
      </c>
      <c r="AG2926" s="9">
        <f t="shared" si="405"/>
        <v>4095</v>
      </c>
      <c r="AH2926" s="44">
        <f t="shared" si="413"/>
        <v>1.2088701367680423E-3</v>
      </c>
      <c r="AI2926">
        <f>AA2926/'Totals and Drop Down Lists'!W$6*Inputs!E$37</f>
        <v>38052.725799122374</v>
      </c>
      <c r="AJ2926">
        <f>AB2926/'Totals and Drop Down Lists'!X$6*Inputs!F$37</f>
        <v>6850.5861144999017</v>
      </c>
      <c r="AK2926">
        <f>AC2926/'Totals and Drop Down Lists'!Y$6*Inputs!G$37</f>
        <v>14443.812089818046</v>
      </c>
      <c r="AL2926">
        <f>AD2926/'Totals and Drop Down Lists'!Z$6*Inputs!H$37</f>
        <v>11064.151752591566</v>
      </c>
      <c r="AM2926">
        <f>AE2926/'Totals and Drop Down Lists'!AA$6*Inputs!I$37</f>
        <v>68487.001761733511</v>
      </c>
      <c r="AN2926">
        <f>AF2926/'Totals and Drop Down Lists'!AB$6*Inputs!J$37</f>
        <v>90802.953788568571</v>
      </c>
      <c r="AO2926">
        <f>AG2926/'Totals and Drop Down Lists'!AC$6*Inputs!K$37</f>
        <v>76263.544453380178</v>
      </c>
      <c r="AP2926">
        <f>AH2926/'Totals and Drop Down Lists'!AD$6*Inputs!L$37</f>
        <v>284483.29933857743</v>
      </c>
      <c r="AQ2926">
        <f>IF(OR($D2926="51",$D2926="52",$D2926="61"),(AA2926/'Totals and Drop Down Lists'!W$4)*Inputs!E$38,0)</f>
        <v>0</v>
      </c>
      <c r="AR2926">
        <f>IF(OR($D2926="51",$D2926="52",$D2926="61"),(AB2926/'Totals and Drop Down Lists'!X$4)*Inputs!F$38,0)</f>
        <v>0</v>
      </c>
      <c r="AS2926">
        <f>IF(OR($D2926="51",$D2926="52",$D2926="61"),(AC2926/'Totals and Drop Down Lists'!Y$4)*Inputs!G$38,0)</f>
        <v>0</v>
      </c>
      <c r="AT2926">
        <f>IF(OR($D2926="51",$D2926="52",$D2926="61"),(AD2926/'Totals and Drop Down Lists'!Z$4)*Inputs!H$38,0)</f>
        <v>0</v>
      </c>
      <c r="AU2926">
        <f>IF(OR($D2926="51",$D2926="52",$D2926="61"),(AE2926/'Totals and Drop Down Lists'!AA$4)*Inputs!I$38,0)</f>
        <v>0</v>
      </c>
      <c r="AV2926">
        <f>IF(OR($D2926="51",$D2926="52",$D2926="61"),(AF2926/'Totals and Drop Down Lists'!AB$4)*Inputs!J$38,0)</f>
        <v>0</v>
      </c>
      <c r="AW2926">
        <f>IF(OR($D2926="51",$D2926="52",$D2926="61"),(AG2926/'Totals and Drop Down Lists'!AC$4)*Inputs!K$38,0)</f>
        <v>0</v>
      </c>
      <c r="AX2926">
        <f>IF(OR($D2926="51",$D2926="52",$D2926="61"),(AH2926/'Totals and Drop Down Lists'!AD$4)*Inputs!L$38,0)</f>
        <v>0</v>
      </c>
      <c r="AY2926">
        <f>IF(OR($D2926="51",$D2926="52",$D2926="61"),0,(AA2926/'Totals and Drop Down Lists'!W$5)*Inputs!E$39)</f>
        <v>0</v>
      </c>
      <c r="AZ2926">
        <f>IF(OR($D2926="51",$D2926="52",$D2926="61"),0,(AB2926/'Totals and Drop Down Lists'!X$5)*Inputs!F$39)</f>
        <v>0</v>
      </c>
      <c r="BA2926">
        <f>IF(OR($D2926="51",$D2926="52",$D2926="61"),0,(AC2926/'Totals and Drop Down Lists'!Y$5)*Inputs!G$39)</f>
        <v>0</v>
      </c>
      <c r="BB2926">
        <f>IF(OR($D2926="51",$D2926="52",$D2926="61"),0,(AD2926/'Totals and Drop Down Lists'!Z$5)*Inputs!H$39)</f>
        <v>0</v>
      </c>
      <c r="BC2926">
        <f>IF(OR($D2926="51",$D2926="52",$D2926="61"),0,(AE2926/'Totals and Drop Down Lists'!AA$5)*Inputs!I$39)</f>
        <v>0</v>
      </c>
      <c r="BD2926">
        <f>IF(OR($D2926="51",$D2926="52",$D2926="61"),0,(AF2926/'Totals and Drop Down Lists'!AB$5)*Inputs!J$39)</f>
        <v>0</v>
      </c>
      <c r="BE2926">
        <f>IF(OR($D2926="51",$D2926="52",$D2926="61"),0,(AG2926/'Totals and Drop Down Lists'!AC$5)*Inputs!K$39)</f>
        <v>0</v>
      </c>
      <c r="BF2926">
        <f>IF(OR($D2926="51",$D2926="52",$D2926="61"),0,(AH2926/'Totals and Drop Down Lists'!AD$5)*Inputs!L$39)</f>
        <v>0</v>
      </c>
      <c r="BG2926" s="10">
        <f t="shared" si="406"/>
        <v>590448.07509829151</v>
      </c>
    </row>
    <row r="2927" spans="1:59">
      <c r="A2927" s="1" t="s">
        <v>7647</v>
      </c>
      <c r="B2927" s="1" t="s">
        <v>1227</v>
      </c>
      <c r="C2927" s="1" t="s">
        <v>1244</v>
      </c>
      <c r="D2927" s="1" t="s">
        <v>10</v>
      </c>
      <c r="E2927" s="1" t="s">
        <v>1245</v>
      </c>
      <c r="F2927" s="2">
        <v>29429</v>
      </c>
      <c r="G2927" s="2">
        <v>1487</v>
      </c>
      <c r="H2927" s="2">
        <v>16</v>
      </c>
      <c r="I2927" s="2">
        <v>7373</v>
      </c>
      <c r="J2927" s="2">
        <v>11030</v>
      </c>
      <c r="K2927" s="2">
        <v>6382</v>
      </c>
      <c r="L2927" s="2">
        <v>22</v>
      </c>
      <c r="M2927" s="2">
        <v>0</v>
      </c>
      <c r="N2927" s="2">
        <v>0</v>
      </c>
      <c r="O2927" s="2">
        <v>55</v>
      </c>
      <c r="P2927" s="2">
        <v>137</v>
      </c>
      <c r="Q2927" s="2">
        <v>42</v>
      </c>
      <c r="R2927" s="2">
        <v>7245</v>
      </c>
      <c r="S2927" s="2">
        <v>4145000</v>
      </c>
      <c r="T2927" s="2">
        <v>192922000</v>
      </c>
      <c r="U2927" s="2">
        <v>470</v>
      </c>
      <c r="V2927" s="2">
        <v>670</v>
      </c>
      <c r="W2927" s="2">
        <v>55</v>
      </c>
      <c r="X2927" s="2">
        <v>2365</v>
      </c>
      <c r="Y2927" s="2">
        <v>300</v>
      </c>
      <c r="Z2927" s="2">
        <v>1450</v>
      </c>
      <c r="AA2927" s="9">
        <f t="shared" si="407"/>
        <v>29429</v>
      </c>
      <c r="AB2927" s="9">
        <f t="shared" si="408"/>
        <v>5870</v>
      </c>
      <c r="AC2927" s="9">
        <f t="shared" si="409"/>
        <v>7501</v>
      </c>
      <c r="AD2927" s="9">
        <f t="shared" si="410"/>
        <v>7245</v>
      </c>
      <c r="AE2927" s="44">
        <f t="shared" si="411"/>
        <v>2.578896265229593E-4</v>
      </c>
      <c r="AF2927" s="9">
        <f t="shared" si="412"/>
        <v>1640</v>
      </c>
      <c r="AG2927" s="9">
        <f t="shared" si="405"/>
        <v>1750</v>
      </c>
      <c r="AH2927" s="44">
        <f t="shared" si="413"/>
        <v>3.7676488780980048E-4</v>
      </c>
      <c r="AI2927">
        <f>AA2927/'Totals and Drop Down Lists'!W$6*Inputs!E$37</f>
        <v>26696.235042013261</v>
      </c>
      <c r="AJ2927">
        <f>AB2927/'Totals and Drop Down Lists'!X$6*Inputs!F$37</f>
        <v>19314.572762783107</v>
      </c>
      <c r="AK2927">
        <f>AC2927/'Totals and Drop Down Lists'!Y$6*Inputs!G$37</f>
        <v>49449.125735155263</v>
      </c>
      <c r="AL2927">
        <f>AD2927/'Totals and Drop Down Lists'!Z$6*Inputs!H$37</f>
        <v>58086.796701105726</v>
      </c>
      <c r="AM2927">
        <f>AE2927/'Totals and Drop Down Lists'!AA$6*Inputs!I$37</f>
        <v>32104.512070014229</v>
      </c>
      <c r="AN2927">
        <f>AF2927/'Totals and Drop Down Lists'!AB$6*Inputs!J$37</f>
        <v>32728.976750165377</v>
      </c>
      <c r="AO2927">
        <f>AG2927/'Totals and Drop Down Lists'!AC$6*Inputs!K$37</f>
        <v>32591.258313410333</v>
      </c>
      <c r="AP2927">
        <f>AH2927/'Totals and Drop Down Lists'!AD$6*Inputs!L$37</f>
        <v>88664.046781418103</v>
      </c>
      <c r="AQ2927">
        <f>IF(OR($D2927="51",$D2927="52",$D2927="61"),(AA2927/'Totals and Drop Down Lists'!W$4)*Inputs!E$38,0)</f>
        <v>0</v>
      </c>
      <c r="AR2927">
        <f>IF(OR($D2927="51",$D2927="52",$D2927="61"),(AB2927/'Totals and Drop Down Lists'!X$4)*Inputs!F$38,0)</f>
        <v>0</v>
      </c>
      <c r="AS2927">
        <f>IF(OR($D2927="51",$D2927="52",$D2927="61"),(AC2927/'Totals and Drop Down Lists'!Y$4)*Inputs!G$38,0)</f>
        <v>0</v>
      </c>
      <c r="AT2927">
        <f>IF(OR($D2927="51",$D2927="52",$D2927="61"),(AD2927/'Totals and Drop Down Lists'!Z$4)*Inputs!H$38,0)</f>
        <v>0</v>
      </c>
      <c r="AU2927">
        <f>IF(OR($D2927="51",$D2927="52",$D2927="61"),(AE2927/'Totals and Drop Down Lists'!AA$4)*Inputs!I$38,0)</f>
        <v>0</v>
      </c>
      <c r="AV2927">
        <f>IF(OR($D2927="51",$D2927="52",$D2927="61"),(AF2927/'Totals and Drop Down Lists'!AB$4)*Inputs!J$38,0)</f>
        <v>0</v>
      </c>
      <c r="AW2927">
        <f>IF(OR($D2927="51",$D2927="52",$D2927="61"),(AG2927/'Totals and Drop Down Lists'!AC$4)*Inputs!K$38,0)</f>
        <v>0</v>
      </c>
      <c r="AX2927">
        <f>IF(OR($D2927="51",$D2927="52",$D2927="61"),(AH2927/'Totals and Drop Down Lists'!AD$4)*Inputs!L$38,0)</f>
        <v>0</v>
      </c>
      <c r="AY2927">
        <f>IF(OR($D2927="51",$D2927="52",$D2927="61"),0,(AA2927/'Totals and Drop Down Lists'!W$5)*Inputs!E$39)</f>
        <v>0</v>
      </c>
      <c r="AZ2927">
        <f>IF(OR($D2927="51",$D2927="52",$D2927="61"),0,(AB2927/'Totals and Drop Down Lists'!X$5)*Inputs!F$39)</f>
        <v>0</v>
      </c>
      <c r="BA2927">
        <f>IF(OR($D2927="51",$D2927="52",$D2927="61"),0,(AC2927/'Totals and Drop Down Lists'!Y$5)*Inputs!G$39)</f>
        <v>0</v>
      </c>
      <c r="BB2927">
        <f>IF(OR($D2927="51",$D2927="52",$D2927="61"),0,(AD2927/'Totals and Drop Down Lists'!Z$5)*Inputs!H$39)</f>
        <v>0</v>
      </c>
      <c r="BC2927">
        <f>IF(OR($D2927="51",$D2927="52",$D2927="61"),0,(AE2927/'Totals and Drop Down Lists'!AA$5)*Inputs!I$39)</f>
        <v>0</v>
      </c>
      <c r="BD2927">
        <f>IF(OR($D2927="51",$D2927="52",$D2927="61"),0,(AF2927/'Totals and Drop Down Lists'!AB$5)*Inputs!J$39)</f>
        <v>0</v>
      </c>
      <c r="BE2927">
        <f>IF(OR($D2927="51",$D2927="52",$D2927="61"),0,(AG2927/'Totals and Drop Down Lists'!AC$5)*Inputs!K$39)</f>
        <v>0</v>
      </c>
      <c r="BF2927">
        <f>IF(OR($D2927="51",$D2927="52",$D2927="61"),0,(AH2927/'Totals and Drop Down Lists'!AD$5)*Inputs!L$39)</f>
        <v>0</v>
      </c>
      <c r="BG2927" s="10">
        <f t="shared" si="406"/>
        <v>339635.52415606537</v>
      </c>
    </row>
    <row r="2928" spans="1:59">
      <c r="A2928" s="1" t="s">
        <v>7647</v>
      </c>
      <c r="B2928" s="1" t="s">
        <v>1227</v>
      </c>
      <c r="C2928" s="1" t="s">
        <v>1246</v>
      </c>
      <c r="D2928" s="1" t="s">
        <v>25</v>
      </c>
      <c r="E2928" s="1" t="s">
        <v>1247</v>
      </c>
      <c r="F2928" s="2">
        <v>101496</v>
      </c>
      <c r="G2928" s="2">
        <v>452</v>
      </c>
      <c r="H2928" s="2">
        <v>40</v>
      </c>
      <c r="I2928" s="2">
        <v>8490</v>
      </c>
      <c r="J2928" s="2">
        <v>38141</v>
      </c>
      <c r="K2928" s="2">
        <v>8883</v>
      </c>
      <c r="L2928" s="2">
        <v>308</v>
      </c>
      <c r="M2928" s="2">
        <v>50</v>
      </c>
      <c r="N2928" s="2">
        <v>0</v>
      </c>
      <c r="O2928" s="2">
        <v>257</v>
      </c>
      <c r="P2928" s="2">
        <v>32</v>
      </c>
      <c r="Q2928" s="2">
        <v>22</v>
      </c>
      <c r="R2928" s="2">
        <v>8147</v>
      </c>
      <c r="S2928" s="2">
        <v>6887100</v>
      </c>
      <c r="T2928" s="2">
        <v>369069100</v>
      </c>
      <c r="U2928" s="2">
        <v>357</v>
      </c>
      <c r="V2928" s="2">
        <v>378</v>
      </c>
      <c r="W2928" s="2">
        <v>0</v>
      </c>
      <c r="X2928" s="2">
        <v>1589</v>
      </c>
      <c r="Y2928" s="2">
        <v>177</v>
      </c>
      <c r="Z2928" s="2">
        <v>1091</v>
      </c>
      <c r="AA2928" s="9">
        <f t="shared" si="407"/>
        <v>101496</v>
      </c>
      <c r="AB2928" s="9">
        <f t="shared" si="408"/>
        <v>7998</v>
      </c>
      <c r="AC2928" s="9">
        <f t="shared" si="409"/>
        <v>8816</v>
      </c>
      <c r="AD2928" s="9">
        <f t="shared" si="410"/>
        <v>8147</v>
      </c>
      <c r="AE2928" s="44">
        <f t="shared" si="411"/>
        <v>1.4448509064764688E-4</v>
      </c>
      <c r="AF2928" s="9">
        <f t="shared" si="412"/>
        <v>1211</v>
      </c>
      <c r="AG2928" s="9">
        <f t="shared" si="405"/>
        <v>1268</v>
      </c>
      <c r="AH2928" s="44">
        <f t="shared" si="413"/>
        <v>1.0988487704088556E-4</v>
      </c>
      <c r="AI2928">
        <f>AA2928/'Totals and Drop Down Lists'!W$6*Inputs!E$37</f>
        <v>92071.122764082291</v>
      </c>
      <c r="AJ2928">
        <f>AB2928/'Totals and Drop Down Lists'!X$6*Inputs!F$37</f>
        <v>26316.516687689826</v>
      </c>
      <c r="AK2928">
        <f>AC2928/'Totals and Drop Down Lists'!Y$6*Inputs!G$37</f>
        <v>58118.049924160616</v>
      </c>
      <c r="AL2928">
        <f>AD2928/'Totals and Drop Down Lists'!Z$6*Inputs!H$37</f>
        <v>65318.582846640216</v>
      </c>
      <c r="AM2928">
        <f>AE2928/'Totals and Drop Down Lists'!AA$6*Inputs!I$37</f>
        <v>17986.855071200447</v>
      </c>
      <c r="AN2928">
        <f>AF2928/'Totals and Drop Down Lists'!AB$6*Inputs!J$37</f>
        <v>24167.555392957482</v>
      </c>
      <c r="AO2928">
        <f>AG2928/'Totals and Drop Down Lists'!AC$6*Inputs!K$37</f>
        <v>23614.694595088171</v>
      </c>
      <c r="AP2928">
        <f>AH2928/'Totals and Drop Down Lists'!AD$6*Inputs!L$37</f>
        <v>25859.19811997412</v>
      </c>
      <c r="AQ2928">
        <f>IF(OR($D2928="51",$D2928="52",$D2928="61"),(AA2928/'Totals and Drop Down Lists'!W$4)*Inputs!E$38,0)</f>
        <v>0</v>
      </c>
      <c r="AR2928">
        <f>IF(OR($D2928="51",$D2928="52",$D2928="61"),(AB2928/'Totals and Drop Down Lists'!X$4)*Inputs!F$38,0)</f>
        <v>0</v>
      </c>
      <c r="AS2928">
        <f>IF(OR($D2928="51",$D2928="52",$D2928="61"),(AC2928/'Totals and Drop Down Lists'!Y$4)*Inputs!G$38,0)</f>
        <v>0</v>
      </c>
      <c r="AT2928">
        <f>IF(OR($D2928="51",$D2928="52",$D2928="61"),(AD2928/'Totals and Drop Down Lists'!Z$4)*Inputs!H$38,0)</f>
        <v>0</v>
      </c>
      <c r="AU2928">
        <f>IF(OR($D2928="51",$D2928="52",$D2928="61"),(AE2928/'Totals and Drop Down Lists'!AA$4)*Inputs!I$38,0)</f>
        <v>0</v>
      </c>
      <c r="AV2928">
        <f>IF(OR($D2928="51",$D2928="52",$D2928="61"),(AF2928/'Totals and Drop Down Lists'!AB$4)*Inputs!J$38,0)</f>
        <v>0</v>
      </c>
      <c r="AW2928">
        <f>IF(OR($D2928="51",$D2928="52",$D2928="61"),(AG2928/'Totals and Drop Down Lists'!AC$4)*Inputs!K$38,0)</f>
        <v>0</v>
      </c>
      <c r="AX2928">
        <f>IF(OR($D2928="51",$D2928="52",$D2928="61"),(AH2928/'Totals and Drop Down Lists'!AD$4)*Inputs!L$38,0)</f>
        <v>0</v>
      </c>
      <c r="AY2928">
        <f>IF(OR($D2928="51",$D2928="52",$D2928="61"),0,(AA2928/'Totals and Drop Down Lists'!W$5)*Inputs!E$39)</f>
        <v>0</v>
      </c>
      <c r="AZ2928">
        <f>IF(OR($D2928="51",$D2928="52",$D2928="61"),0,(AB2928/'Totals and Drop Down Lists'!X$5)*Inputs!F$39)</f>
        <v>0</v>
      </c>
      <c r="BA2928">
        <f>IF(OR($D2928="51",$D2928="52",$D2928="61"),0,(AC2928/'Totals and Drop Down Lists'!Y$5)*Inputs!G$39)</f>
        <v>0</v>
      </c>
      <c r="BB2928">
        <f>IF(OR($D2928="51",$D2928="52",$D2928="61"),0,(AD2928/'Totals and Drop Down Lists'!Z$5)*Inputs!H$39)</f>
        <v>0</v>
      </c>
      <c r="BC2928">
        <f>IF(OR($D2928="51",$D2928="52",$D2928="61"),0,(AE2928/'Totals and Drop Down Lists'!AA$5)*Inputs!I$39)</f>
        <v>0</v>
      </c>
      <c r="BD2928">
        <f>IF(OR($D2928="51",$D2928="52",$D2928="61"),0,(AF2928/'Totals and Drop Down Lists'!AB$5)*Inputs!J$39)</f>
        <v>0</v>
      </c>
      <c r="BE2928">
        <f>IF(OR($D2928="51",$D2928="52",$D2928="61"),0,(AG2928/'Totals and Drop Down Lists'!AC$5)*Inputs!K$39)</f>
        <v>0</v>
      </c>
      <c r="BF2928">
        <f>IF(OR($D2928="51",$D2928="52",$D2928="61"),0,(AH2928/'Totals and Drop Down Lists'!AD$5)*Inputs!L$39)</f>
        <v>0</v>
      </c>
      <c r="BG2928" s="10">
        <f t="shared" si="406"/>
        <v>333452.57540179318</v>
      </c>
    </row>
    <row r="2929" spans="1:59">
      <c r="A2929" s="1" t="s">
        <v>7647</v>
      </c>
      <c r="B2929" s="1" t="s">
        <v>1227</v>
      </c>
      <c r="C2929" s="1" t="s">
        <v>637</v>
      </c>
      <c r="D2929" s="1" t="s">
        <v>25</v>
      </c>
      <c r="E2929" s="1" t="s">
        <v>1248</v>
      </c>
      <c r="F2929" s="2">
        <v>49490</v>
      </c>
      <c r="G2929" s="2">
        <v>242</v>
      </c>
      <c r="H2929" s="2">
        <v>6</v>
      </c>
      <c r="I2929" s="2">
        <v>6146</v>
      </c>
      <c r="J2929" s="2">
        <v>20198</v>
      </c>
      <c r="K2929" s="2">
        <v>4072</v>
      </c>
      <c r="L2929" s="2">
        <v>164</v>
      </c>
      <c r="M2929" s="2">
        <v>11</v>
      </c>
      <c r="N2929" s="2">
        <v>0</v>
      </c>
      <c r="O2929" s="2">
        <v>45</v>
      </c>
      <c r="P2929" s="2">
        <v>3</v>
      </c>
      <c r="Q2929" s="2">
        <v>0</v>
      </c>
      <c r="R2929" s="2">
        <v>6324</v>
      </c>
      <c r="S2929" s="2">
        <v>2010900</v>
      </c>
      <c r="T2929" s="2">
        <v>132667100</v>
      </c>
      <c r="U2929" s="2">
        <v>227</v>
      </c>
      <c r="V2929" s="2">
        <v>362</v>
      </c>
      <c r="W2929" s="2">
        <v>57</v>
      </c>
      <c r="X2929" s="2">
        <v>1063</v>
      </c>
      <c r="Y2929" s="2">
        <v>196</v>
      </c>
      <c r="Z2929" s="2">
        <v>573</v>
      </c>
      <c r="AA2929" s="9">
        <f t="shared" si="407"/>
        <v>49490</v>
      </c>
      <c r="AB2929" s="9">
        <f t="shared" si="408"/>
        <v>5898</v>
      </c>
      <c r="AC2929" s="9">
        <f t="shared" si="409"/>
        <v>6547</v>
      </c>
      <c r="AD2929" s="9">
        <f t="shared" si="410"/>
        <v>6324</v>
      </c>
      <c r="AE2929" s="44">
        <f t="shared" si="411"/>
        <v>5.7332774193458696E-5</v>
      </c>
      <c r="AF2929" s="9">
        <f t="shared" si="412"/>
        <v>644</v>
      </c>
      <c r="AG2929" s="9">
        <f t="shared" si="405"/>
        <v>769</v>
      </c>
      <c r="AH2929" s="44">
        <f t="shared" si="413"/>
        <v>5.7686850357046249E-5</v>
      </c>
      <c r="AI2929">
        <f>AA2929/'Totals and Drop Down Lists'!W$6*Inputs!E$37</f>
        <v>44894.378749846626</v>
      </c>
      <c r="AJ2929">
        <f>AB2929/'Totals and Drop Down Lists'!X$6*Inputs!F$37</f>
        <v>19406.7036039003</v>
      </c>
      <c r="AK2929">
        <f>AC2929/'Totals and Drop Down Lists'!Y$6*Inputs!G$37</f>
        <v>43160.035487009933</v>
      </c>
      <c r="AL2929">
        <f>AD2929/'Totals and Drop Down Lists'!Z$6*Inputs!H$37</f>
        <v>50702.678031441355</v>
      </c>
      <c r="AM2929">
        <f>AE2929/'Totals and Drop Down Lists'!AA$6*Inputs!I$37</f>
        <v>7137.3198135886523</v>
      </c>
      <c r="AN2929">
        <f>AF2929/'Totals and Drop Down Lists'!AB$6*Inputs!J$37</f>
        <v>12852.110382382014</v>
      </c>
      <c r="AO2929">
        <f>AG2929/'Totals and Drop Down Lists'!AC$6*Inputs!K$37</f>
        <v>14321.530081721456</v>
      </c>
      <c r="AP2929">
        <f>AH2929/'Totals and Drop Down Lists'!AD$6*Inputs!L$37</f>
        <v>13575.441247890001</v>
      </c>
      <c r="AQ2929">
        <f>IF(OR($D2929="51",$D2929="52",$D2929="61"),(AA2929/'Totals and Drop Down Lists'!W$4)*Inputs!E$38,0)</f>
        <v>0</v>
      </c>
      <c r="AR2929">
        <f>IF(OR($D2929="51",$D2929="52",$D2929="61"),(AB2929/'Totals and Drop Down Lists'!X$4)*Inputs!F$38,0)</f>
        <v>0</v>
      </c>
      <c r="AS2929">
        <f>IF(OR($D2929="51",$D2929="52",$D2929="61"),(AC2929/'Totals and Drop Down Lists'!Y$4)*Inputs!G$38,0)</f>
        <v>0</v>
      </c>
      <c r="AT2929">
        <f>IF(OR($D2929="51",$D2929="52",$D2929="61"),(AD2929/'Totals and Drop Down Lists'!Z$4)*Inputs!H$38,0)</f>
        <v>0</v>
      </c>
      <c r="AU2929">
        <f>IF(OR($D2929="51",$D2929="52",$D2929="61"),(AE2929/'Totals and Drop Down Lists'!AA$4)*Inputs!I$38,0)</f>
        <v>0</v>
      </c>
      <c r="AV2929">
        <f>IF(OR($D2929="51",$D2929="52",$D2929="61"),(AF2929/'Totals and Drop Down Lists'!AB$4)*Inputs!J$38,0)</f>
        <v>0</v>
      </c>
      <c r="AW2929">
        <f>IF(OR($D2929="51",$D2929="52",$D2929="61"),(AG2929/'Totals and Drop Down Lists'!AC$4)*Inputs!K$38,0)</f>
        <v>0</v>
      </c>
      <c r="AX2929">
        <f>IF(OR($D2929="51",$D2929="52",$D2929="61"),(AH2929/'Totals and Drop Down Lists'!AD$4)*Inputs!L$38,0)</f>
        <v>0</v>
      </c>
      <c r="AY2929">
        <f>IF(OR($D2929="51",$D2929="52",$D2929="61"),0,(AA2929/'Totals and Drop Down Lists'!W$5)*Inputs!E$39)</f>
        <v>0</v>
      </c>
      <c r="AZ2929">
        <f>IF(OR($D2929="51",$D2929="52",$D2929="61"),0,(AB2929/'Totals and Drop Down Lists'!X$5)*Inputs!F$39)</f>
        <v>0</v>
      </c>
      <c r="BA2929">
        <f>IF(OR($D2929="51",$D2929="52",$D2929="61"),0,(AC2929/'Totals and Drop Down Lists'!Y$5)*Inputs!G$39)</f>
        <v>0</v>
      </c>
      <c r="BB2929">
        <f>IF(OR($D2929="51",$D2929="52",$D2929="61"),0,(AD2929/'Totals and Drop Down Lists'!Z$5)*Inputs!H$39)</f>
        <v>0</v>
      </c>
      <c r="BC2929">
        <f>IF(OR($D2929="51",$D2929="52",$D2929="61"),0,(AE2929/'Totals and Drop Down Lists'!AA$5)*Inputs!I$39)</f>
        <v>0</v>
      </c>
      <c r="BD2929">
        <f>IF(OR($D2929="51",$D2929="52",$D2929="61"),0,(AF2929/'Totals and Drop Down Lists'!AB$5)*Inputs!J$39)</f>
        <v>0</v>
      </c>
      <c r="BE2929">
        <f>IF(OR($D2929="51",$D2929="52",$D2929="61"),0,(AG2929/'Totals and Drop Down Lists'!AC$5)*Inputs!K$39)</f>
        <v>0</v>
      </c>
      <c r="BF2929">
        <f>IF(OR($D2929="51",$D2929="52",$D2929="61"),0,(AH2929/'Totals and Drop Down Lists'!AD$5)*Inputs!L$39)</f>
        <v>0</v>
      </c>
      <c r="BG2929" s="10">
        <f t="shared" si="406"/>
        <v>206050.19739778034</v>
      </c>
    </row>
    <row r="2930" spans="1:59">
      <c r="A2930" s="1" t="s">
        <v>7647</v>
      </c>
      <c r="B2930" s="1" t="s">
        <v>1227</v>
      </c>
      <c r="C2930" s="1" t="s">
        <v>1249</v>
      </c>
      <c r="D2930" s="1" t="s">
        <v>58</v>
      </c>
      <c r="E2930" s="1" t="s">
        <v>1250</v>
      </c>
      <c r="F2930" s="2">
        <v>80745</v>
      </c>
      <c r="G2930" s="2">
        <v>1202</v>
      </c>
      <c r="H2930" s="2">
        <v>6</v>
      </c>
      <c r="I2930" s="2">
        <v>8715</v>
      </c>
      <c r="J2930" s="2">
        <v>32482</v>
      </c>
      <c r="K2930" s="2">
        <v>7916</v>
      </c>
      <c r="L2930" s="2">
        <v>131</v>
      </c>
      <c r="M2930" s="2">
        <v>18</v>
      </c>
      <c r="N2930" s="2">
        <v>0</v>
      </c>
      <c r="O2930" s="2">
        <v>16</v>
      </c>
      <c r="P2930" s="2">
        <v>55</v>
      </c>
      <c r="Q2930" s="2">
        <v>0</v>
      </c>
      <c r="R2930" s="2">
        <v>9469</v>
      </c>
      <c r="S2930" s="2">
        <v>5323000</v>
      </c>
      <c r="T2930" s="2">
        <v>279324700</v>
      </c>
      <c r="U2930" s="2">
        <v>243</v>
      </c>
      <c r="V2930" s="2">
        <v>603</v>
      </c>
      <c r="W2930" s="2">
        <v>40</v>
      </c>
      <c r="X2930" s="2">
        <v>1535</v>
      </c>
      <c r="Y2930" s="2">
        <v>136</v>
      </c>
      <c r="Z2930" s="2">
        <v>927</v>
      </c>
      <c r="AA2930" s="9">
        <f t="shared" si="407"/>
        <v>80745</v>
      </c>
      <c r="AB2930" s="9">
        <f t="shared" si="408"/>
        <v>7507</v>
      </c>
      <c r="AC2930" s="9">
        <f t="shared" si="409"/>
        <v>9689</v>
      </c>
      <c r="AD2930" s="9">
        <f t="shared" si="410"/>
        <v>9469</v>
      </c>
      <c r="AE2930" s="44">
        <f t="shared" si="411"/>
        <v>1.3473008848079136E-4</v>
      </c>
      <c r="AF2930" s="9">
        <f t="shared" si="412"/>
        <v>892</v>
      </c>
      <c r="AG2930" s="9">
        <f t="shared" si="405"/>
        <v>1063</v>
      </c>
      <c r="AH2930" s="44">
        <f t="shared" si="413"/>
        <v>9.6393416716670865E-5</v>
      </c>
      <c r="AI2930">
        <f>AA2930/'Totals and Drop Down Lists'!W$6*Inputs!E$37</f>
        <v>73247.052175315534</v>
      </c>
      <c r="AJ2930">
        <f>AB2930/'Totals and Drop Down Lists'!X$6*Inputs!F$37</f>
        <v>24700.936580956179</v>
      </c>
      <c r="AK2930">
        <f>AC2930/'Totals and Drop Down Lists'!Y$6*Inputs!G$37</f>
        <v>63873.160811614354</v>
      </c>
      <c r="AL2930">
        <f>AD2930/'Totals and Drop Down Lists'!Z$6*Inputs!H$37</f>
        <v>75917.719525572131</v>
      </c>
      <c r="AM2930">
        <f>AE2930/'Totals and Drop Down Lists'!AA$6*Inputs!I$37</f>
        <v>16772.461188703794</v>
      </c>
      <c r="AN2930">
        <f>AF2930/'Totals and Drop Down Lists'!AB$6*Inputs!J$37</f>
        <v>17801.370281187512</v>
      </c>
      <c r="AO2930">
        <f>AG2930/'Totals and Drop Down Lists'!AC$6*Inputs!K$37</f>
        <v>19796.861478374391</v>
      </c>
      <c r="AP2930">
        <f>AH2930/'Totals and Drop Down Lists'!AD$6*Inputs!L$37</f>
        <v>22684.25398892842</v>
      </c>
      <c r="AQ2930">
        <f>IF(OR($D2930="51",$D2930="52",$D2930="61"),(AA2930/'Totals and Drop Down Lists'!W$4)*Inputs!E$38,0)</f>
        <v>0</v>
      </c>
      <c r="AR2930">
        <f>IF(OR($D2930="51",$D2930="52",$D2930="61"),(AB2930/'Totals and Drop Down Lists'!X$4)*Inputs!F$38,0)</f>
        <v>0</v>
      </c>
      <c r="AS2930">
        <f>IF(OR($D2930="51",$D2930="52",$D2930="61"),(AC2930/'Totals and Drop Down Lists'!Y$4)*Inputs!G$38,0)</f>
        <v>0</v>
      </c>
      <c r="AT2930">
        <f>IF(OR($D2930="51",$D2930="52",$D2930="61"),(AD2930/'Totals and Drop Down Lists'!Z$4)*Inputs!H$38,0)</f>
        <v>0</v>
      </c>
      <c r="AU2930">
        <f>IF(OR($D2930="51",$D2930="52",$D2930="61"),(AE2930/'Totals and Drop Down Lists'!AA$4)*Inputs!I$38,0)</f>
        <v>0</v>
      </c>
      <c r="AV2930">
        <f>IF(OR($D2930="51",$D2930="52",$D2930="61"),(AF2930/'Totals and Drop Down Lists'!AB$4)*Inputs!J$38,0)</f>
        <v>0</v>
      </c>
      <c r="AW2930">
        <f>IF(OR($D2930="51",$D2930="52",$D2930="61"),(AG2930/'Totals and Drop Down Lists'!AC$4)*Inputs!K$38,0)</f>
        <v>0</v>
      </c>
      <c r="AX2930">
        <f>IF(OR($D2930="51",$D2930="52",$D2930="61"),(AH2930/'Totals and Drop Down Lists'!AD$4)*Inputs!L$38,0)</f>
        <v>0</v>
      </c>
      <c r="AY2930">
        <f>IF(OR($D2930="51",$D2930="52",$D2930="61"),0,(AA2930/'Totals and Drop Down Lists'!W$5)*Inputs!E$39)</f>
        <v>0</v>
      </c>
      <c r="AZ2930">
        <f>IF(OR($D2930="51",$D2930="52",$D2930="61"),0,(AB2930/'Totals and Drop Down Lists'!X$5)*Inputs!F$39)</f>
        <v>0</v>
      </c>
      <c r="BA2930">
        <f>IF(OR($D2930="51",$D2930="52",$D2930="61"),0,(AC2930/'Totals and Drop Down Lists'!Y$5)*Inputs!G$39)</f>
        <v>0</v>
      </c>
      <c r="BB2930">
        <f>IF(OR($D2930="51",$D2930="52",$D2930="61"),0,(AD2930/'Totals and Drop Down Lists'!Z$5)*Inputs!H$39)</f>
        <v>0</v>
      </c>
      <c r="BC2930">
        <f>IF(OR($D2930="51",$D2930="52",$D2930="61"),0,(AE2930/'Totals and Drop Down Lists'!AA$5)*Inputs!I$39)</f>
        <v>0</v>
      </c>
      <c r="BD2930">
        <f>IF(OR($D2930="51",$D2930="52",$D2930="61"),0,(AF2930/'Totals and Drop Down Lists'!AB$5)*Inputs!J$39)</f>
        <v>0</v>
      </c>
      <c r="BE2930">
        <f>IF(OR($D2930="51",$D2930="52",$D2930="61"),0,(AG2930/'Totals and Drop Down Lists'!AC$5)*Inputs!K$39)</f>
        <v>0</v>
      </c>
      <c r="BF2930">
        <f>IF(OR($D2930="51",$D2930="52",$D2930="61"),0,(AH2930/'Totals and Drop Down Lists'!AD$5)*Inputs!L$39)</f>
        <v>0</v>
      </c>
      <c r="BG2930" s="10">
        <f t="shared" si="406"/>
        <v>314793.81603065232</v>
      </c>
    </row>
    <row r="2931" spans="1:59">
      <c r="A2931" s="1" t="s">
        <v>7647</v>
      </c>
      <c r="B2931" s="1" t="s">
        <v>1227</v>
      </c>
      <c r="C2931" s="1" t="s">
        <v>1251</v>
      </c>
      <c r="D2931" s="1" t="s">
        <v>25</v>
      </c>
      <c r="E2931" s="1" t="s">
        <v>1252</v>
      </c>
      <c r="F2931" s="2">
        <v>62624</v>
      </c>
      <c r="G2931" s="2">
        <v>272</v>
      </c>
      <c r="H2931" s="2">
        <v>41</v>
      </c>
      <c r="I2931" s="2">
        <v>8166</v>
      </c>
      <c r="J2931" s="2">
        <v>24213</v>
      </c>
      <c r="K2931" s="2">
        <v>6071</v>
      </c>
      <c r="L2931" s="2">
        <v>161</v>
      </c>
      <c r="M2931" s="2">
        <v>29</v>
      </c>
      <c r="N2931" s="2">
        <v>18</v>
      </c>
      <c r="O2931" s="2">
        <v>112</v>
      </c>
      <c r="P2931" s="2">
        <v>71</v>
      </c>
      <c r="Q2931" s="2">
        <v>111</v>
      </c>
      <c r="R2931" s="2">
        <v>10773</v>
      </c>
      <c r="S2931" s="2">
        <v>3623500</v>
      </c>
      <c r="T2931" s="2">
        <v>230002900</v>
      </c>
      <c r="U2931" s="2">
        <v>582</v>
      </c>
      <c r="V2931" s="2">
        <v>581</v>
      </c>
      <c r="W2931" s="2">
        <v>68</v>
      </c>
      <c r="X2931" s="2">
        <v>1372</v>
      </c>
      <c r="Y2931" s="2">
        <v>353</v>
      </c>
      <c r="Z2931" s="2">
        <v>644</v>
      </c>
      <c r="AA2931" s="9">
        <f t="shared" si="407"/>
        <v>62624</v>
      </c>
      <c r="AB2931" s="9">
        <f t="shared" si="408"/>
        <v>7853</v>
      </c>
      <c r="AC2931" s="9">
        <f t="shared" si="409"/>
        <v>11275</v>
      </c>
      <c r="AD2931" s="9">
        <f t="shared" si="410"/>
        <v>10773</v>
      </c>
      <c r="AE2931" s="44">
        <f t="shared" si="411"/>
        <v>1.0630841660426257E-4</v>
      </c>
      <c r="AF2931" s="9">
        <f t="shared" si="412"/>
        <v>723</v>
      </c>
      <c r="AG2931" s="9">
        <f t="shared" si="405"/>
        <v>997</v>
      </c>
      <c r="AH2931" s="44">
        <f t="shared" si="413"/>
        <v>9.301604626313081E-5</v>
      </c>
      <c r="AI2931">
        <f>AA2931/'Totals and Drop Down Lists'!W$6*Inputs!E$37</f>
        <v>56808.7608573529</v>
      </c>
      <c r="AJ2931">
        <f>AB2931/'Totals and Drop Down Lists'!X$6*Inputs!F$37</f>
        <v>25839.410546190073</v>
      </c>
      <c r="AK2931">
        <f>AC2931/'Totals and Drop Down Lists'!Y$6*Inputs!G$37</f>
        <v>74328.608540711313</v>
      </c>
      <c r="AL2931">
        <f>AD2931/'Totals and Drop Down Lists'!Z$6*Inputs!H$37</f>
        <v>86372.541181644163</v>
      </c>
      <c r="AM2931">
        <f>AE2931/'Totals and Drop Down Lists'!AA$6*Inputs!I$37</f>
        <v>13234.26572069505</v>
      </c>
      <c r="AN2931">
        <f>AF2931/'Totals and Drop Down Lists'!AB$6*Inputs!J$37</f>
        <v>14428.689140469249</v>
      </c>
      <c r="AO2931">
        <f>AG2931/'Totals and Drop Down Lists'!AC$6*Inputs!K$37</f>
        <v>18567.705450554346</v>
      </c>
      <c r="AP2931">
        <f>AH2931/'Totals and Drop Down Lists'!AD$6*Inputs!L$37</f>
        <v>21889.457707269539</v>
      </c>
      <c r="AQ2931">
        <f>IF(OR($D2931="51",$D2931="52",$D2931="61"),(AA2931/'Totals and Drop Down Lists'!W$4)*Inputs!E$38,0)</f>
        <v>0</v>
      </c>
      <c r="AR2931">
        <f>IF(OR($D2931="51",$D2931="52",$D2931="61"),(AB2931/'Totals and Drop Down Lists'!X$4)*Inputs!F$38,0)</f>
        <v>0</v>
      </c>
      <c r="AS2931">
        <f>IF(OR($D2931="51",$D2931="52",$D2931="61"),(AC2931/'Totals and Drop Down Lists'!Y$4)*Inputs!G$38,0)</f>
        <v>0</v>
      </c>
      <c r="AT2931">
        <f>IF(OR($D2931="51",$D2931="52",$D2931="61"),(AD2931/'Totals and Drop Down Lists'!Z$4)*Inputs!H$38,0)</f>
        <v>0</v>
      </c>
      <c r="AU2931">
        <f>IF(OR($D2931="51",$D2931="52",$D2931="61"),(AE2931/'Totals and Drop Down Lists'!AA$4)*Inputs!I$38,0)</f>
        <v>0</v>
      </c>
      <c r="AV2931">
        <f>IF(OR($D2931="51",$D2931="52",$D2931="61"),(AF2931/'Totals and Drop Down Lists'!AB$4)*Inputs!J$38,0)</f>
        <v>0</v>
      </c>
      <c r="AW2931">
        <f>IF(OR($D2931="51",$D2931="52",$D2931="61"),(AG2931/'Totals and Drop Down Lists'!AC$4)*Inputs!K$38,0)</f>
        <v>0</v>
      </c>
      <c r="AX2931">
        <f>IF(OR($D2931="51",$D2931="52",$D2931="61"),(AH2931/'Totals and Drop Down Lists'!AD$4)*Inputs!L$38,0)</f>
        <v>0</v>
      </c>
      <c r="AY2931">
        <f>IF(OR($D2931="51",$D2931="52",$D2931="61"),0,(AA2931/'Totals and Drop Down Lists'!W$5)*Inputs!E$39)</f>
        <v>0</v>
      </c>
      <c r="AZ2931">
        <f>IF(OR($D2931="51",$D2931="52",$D2931="61"),0,(AB2931/'Totals and Drop Down Lists'!X$5)*Inputs!F$39)</f>
        <v>0</v>
      </c>
      <c r="BA2931">
        <f>IF(OR($D2931="51",$D2931="52",$D2931="61"),0,(AC2931/'Totals and Drop Down Lists'!Y$5)*Inputs!G$39)</f>
        <v>0</v>
      </c>
      <c r="BB2931">
        <f>IF(OR($D2931="51",$D2931="52",$D2931="61"),0,(AD2931/'Totals and Drop Down Lists'!Z$5)*Inputs!H$39)</f>
        <v>0</v>
      </c>
      <c r="BC2931">
        <f>IF(OR($D2931="51",$D2931="52",$D2931="61"),0,(AE2931/'Totals and Drop Down Lists'!AA$5)*Inputs!I$39)</f>
        <v>0</v>
      </c>
      <c r="BD2931">
        <f>IF(OR($D2931="51",$D2931="52",$D2931="61"),0,(AF2931/'Totals and Drop Down Lists'!AB$5)*Inputs!J$39)</f>
        <v>0</v>
      </c>
      <c r="BE2931">
        <f>IF(OR($D2931="51",$D2931="52",$D2931="61"),0,(AG2931/'Totals and Drop Down Lists'!AC$5)*Inputs!K$39)</f>
        <v>0</v>
      </c>
      <c r="BF2931">
        <f>IF(OR($D2931="51",$D2931="52",$D2931="61"),0,(AH2931/'Totals and Drop Down Lists'!AD$5)*Inputs!L$39)</f>
        <v>0</v>
      </c>
      <c r="BG2931" s="10">
        <f t="shared" si="406"/>
        <v>311469.43914488662</v>
      </c>
    </row>
    <row r="2932" spans="1:59">
      <c r="A2932" s="1" t="s">
        <v>7647</v>
      </c>
      <c r="B2932" s="1" t="s">
        <v>1227</v>
      </c>
      <c r="C2932" s="1" t="s">
        <v>1253</v>
      </c>
      <c r="D2932" s="1" t="s">
        <v>58</v>
      </c>
      <c r="E2932" s="1" t="s">
        <v>1254</v>
      </c>
      <c r="F2932" s="2">
        <v>121708</v>
      </c>
      <c r="G2932" s="2">
        <v>657</v>
      </c>
      <c r="H2932" s="2">
        <v>96</v>
      </c>
      <c r="I2932" s="2">
        <v>12934</v>
      </c>
      <c r="J2932" s="2">
        <v>48403</v>
      </c>
      <c r="K2932" s="2">
        <v>10263</v>
      </c>
      <c r="L2932" s="2">
        <v>128</v>
      </c>
      <c r="M2932" s="2">
        <v>6</v>
      </c>
      <c r="N2932" s="2">
        <v>19</v>
      </c>
      <c r="O2932" s="2">
        <v>38</v>
      </c>
      <c r="P2932" s="2">
        <v>14</v>
      </c>
      <c r="Q2932" s="2">
        <v>15</v>
      </c>
      <c r="R2932" s="2">
        <v>16571</v>
      </c>
      <c r="S2932" s="2">
        <v>5447300</v>
      </c>
      <c r="T2932" s="2">
        <v>359229900</v>
      </c>
      <c r="U2932" s="2">
        <v>497</v>
      </c>
      <c r="V2932" s="2">
        <v>987</v>
      </c>
      <c r="W2932" s="2">
        <v>82</v>
      </c>
      <c r="X2932" s="2">
        <v>2120</v>
      </c>
      <c r="Y2932" s="2">
        <v>297</v>
      </c>
      <c r="Z2932" s="2">
        <v>1053</v>
      </c>
      <c r="AA2932" s="9">
        <f t="shared" si="407"/>
        <v>121708</v>
      </c>
      <c r="AB2932" s="9">
        <f t="shared" si="408"/>
        <v>12181</v>
      </c>
      <c r="AC2932" s="9">
        <f t="shared" si="409"/>
        <v>16791</v>
      </c>
      <c r="AD2932" s="9">
        <f t="shared" si="410"/>
        <v>16571</v>
      </c>
      <c r="AE2932" s="44">
        <f t="shared" si="411"/>
        <v>1.5197500413153769E-4</v>
      </c>
      <c r="AF2932" s="9">
        <f t="shared" si="412"/>
        <v>1051</v>
      </c>
      <c r="AG2932" s="9">
        <f t="shared" si="405"/>
        <v>1350</v>
      </c>
      <c r="AH2932" s="44">
        <f t="shared" si="413"/>
        <v>1.0650914632599026E-4</v>
      </c>
      <c r="AI2932">
        <f>AA2932/'Totals and Drop Down Lists'!W$6*Inputs!E$37</f>
        <v>110406.2446733953</v>
      </c>
      <c r="AJ2932">
        <f>AB2932/'Totals and Drop Down Lists'!X$6*Inputs!F$37</f>
        <v>40080.20627316201</v>
      </c>
      <c r="AK2932">
        <f>AC2932/'Totals and Drop Down Lists'!Y$6*Inputs!G$37</f>
        <v>110691.9437700296</v>
      </c>
      <c r="AL2932">
        <f>AD2932/'Totals and Drop Down Lists'!Z$6*Inputs!H$37</f>
        <v>132858.01354506874</v>
      </c>
      <c r="AM2932">
        <f>AE2932/'Totals and Drop Down Lists'!AA$6*Inputs!I$37</f>
        <v>18919.269535050651</v>
      </c>
      <c r="AN2932">
        <f>AF2932/'Totals and Drop Down Lists'!AB$6*Inputs!J$37</f>
        <v>20974.484490502327</v>
      </c>
      <c r="AO2932">
        <f>AG2932/'Totals and Drop Down Lists'!AC$6*Inputs!K$37</f>
        <v>25141.827841773684</v>
      </c>
      <c r="AP2932">
        <f>AH2932/'Totals and Drop Down Lists'!AD$6*Inputs!L$37</f>
        <v>25064.787717861378</v>
      </c>
      <c r="AQ2932">
        <f>IF(OR($D2932="51",$D2932="52",$D2932="61"),(AA2932/'Totals and Drop Down Lists'!W$4)*Inputs!E$38,0)</f>
        <v>0</v>
      </c>
      <c r="AR2932">
        <f>IF(OR($D2932="51",$D2932="52",$D2932="61"),(AB2932/'Totals and Drop Down Lists'!X$4)*Inputs!F$38,0)</f>
        <v>0</v>
      </c>
      <c r="AS2932">
        <f>IF(OR($D2932="51",$D2932="52",$D2932="61"),(AC2932/'Totals and Drop Down Lists'!Y$4)*Inputs!G$38,0)</f>
        <v>0</v>
      </c>
      <c r="AT2932">
        <f>IF(OR($D2932="51",$D2932="52",$D2932="61"),(AD2932/'Totals and Drop Down Lists'!Z$4)*Inputs!H$38,0)</f>
        <v>0</v>
      </c>
      <c r="AU2932">
        <f>IF(OR($D2932="51",$D2932="52",$D2932="61"),(AE2932/'Totals and Drop Down Lists'!AA$4)*Inputs!I$38,0)</f>
        <v>0</v>
      </c>
      <c r="AV2932">
        <f>IF(OR($D2932="51",$D2932="52",$D2932="61"),(AF2932/'Totals and Drop Down Lists'!AB$4)*Inputs!J$38,0)</f>
        <v>0</v>
      </c>
      <c r="AW2932">
        <f>IF(OR($D2932="51",$D2932="52",$D2932="61"),(AG2932/'Totals and Drop Down Lists'!AC$4)*Inputs!K$38,0)</f>
        <v>0</v>
      </c>
      <c r="AX2932">
        <f>IF(OR($D2932="51",$D2932="52",$D2932="61"),(AH2932/'Totals and Drop Down Lists'!AD$4)*Inputs!L$38,0)</f>
        <v>0</v>
      </c>
      <c r="AY2932">
        <f>IF(OR($D2932="51",$D2932="52",$D2932="61"),0,(AA2932/'Totals and Drop Down Lists'!W$5)*Inputs!E$39)</f>
        <v>0</v>
      </c>
      <c r="AZ2932">
        <f>IF(OR($D2932="51",$D2932="52",$D2932="61"),0,(AB2932/'Totals and Drop Down Lists'!X$5)*Inputs!F$39)</f>
        <v>0</v>
      </c>
      <c r="BA2932">
        <f>IF(OR($D2932="51",$D2932="52",$D2932="61"),0,(AC2932/'Totals and Drop Down Lists'!Y$5)*Inputs!G$39)</f>
        <v>0</v>
      </c>
      <c r="BB2932">
        <f>IF(OR($D2932="51",$D2932="52",$D2932="61"),0,(AD2932/'Totals and Drop Down Lists'!Z$5)*Inputs!H$39)</f>
        <v>0</v>
      </c>
      <c r="BC2932">
        <f>IF(OR($D2932="51",$D2932="52",$D2932="61"),0,(AE2932/'Totals and Drop Down Lists'!AA$5)*Inputs!I$39)</f>
        <v>0</v>
      </c>
      <c r="BD2932">
        <f>IF(OR($D2932="51",$D2932="52",$D2932="61"),0,(AF2932/'Totals and Drop Down Lists'!AB$5)*Inputs!J$39)</f>
        <v>0</v>
      </c>
      <c r="BE2932">
        <f>IF(OR($D2932="51",$D2932="52",$D2932="61"),0,(AG2932/'Totals and Drop Down Lists'!AC$5)*Inputs!K$39)</f>
        <v>0</v>
      </c>
      <c r="BF2932">
        <f>IF(OR($D2932="51",$D2932="52",$D2932="61"),0,(AH2932/'Totals and Drop Down Lists'!AD$5)*Inputs!L$39)</f>
        <v>0</v>
      </c>
      <c r="BG2932" s="10">
        <f t="shared" si="406"/>
        <v>484136.7778468437</v>
      </c>
    </row>
    <row r="2933" spans="1:59">
      <c r="A2933" s="1" t="s">
        <v>7647</v>
      </c>
      <c r="B2933" s="1" t="s">
        <v>1227</v>
      </c>
      <c r="C2933" s="1" t="s">
        <v>1255</v>
      </c>
      <c r="D2933" s="1" t="s">
        <v>25</v>
      </c>
      <c r="E2933" s="1" t="s">
        <v>1256</v>
      </c>
      <c r="F2933" s="2">
        <v>65074</v>
      </c>
      <c r="G2933" s="2">
        <v>243</v>
      </c>
      <c r="H2933" s="2">
        <v>49</v>
      </c>
      <c r="I2933" s="2">
        <v>7440</v>
      </c>
      <c r="J2933" s="2">
        <v>25903</v>
      </c>
      <c r="K2933" s="2">
        <v>5464</v>
      </c>
      <c r="L2933" s="2">
        <v>64</v>
      </c>
      <c r="M2933" s="2">
        <v>0</v>
      </c>
      <c r="N2933" s="2">
        <v>11</v>
      </c>
      <c r="O2933" s="2">
        <v>73</v>
      </c>
      <c r="P2933" s="2">
        <v>76</v>
      </c>
      <c r="Q2933" s="2">
        <v>0</v>
      </c>
      <c r="R2933" s="2">
        <v>11223</v>
      </c>
      <c r="S2933" s="2">
        <v>3969100</v>
      </c>
      <c r="T2933" s="2">
        <v>195753400</v>
      </c>
      <c r="U2933" s="2">
        <v>230</v>
      </c>
      <c r="V2933" s="2">
        <v>606</v>
      </c>
      <c r="W2933" s="2">
        <v>64</v>
      </c>
      <c r="X2933" s="2">
        <v>1500</v>
      </c>
      <c r="Y2933" s="2">
        <v>144</v>
      </c>
      <c r="Z2933" s="2">
        <v>856</v>
      </c>
      <c r="AA2933" s="9">
        <f t="shared" si="407"/>
        <v>65074</v>
      </c>
      <c r="AB2933" s="9">
        <f t="shared" si="408"/>
        <v>7148</v>
      </c>
      <c r="AC2933" s="9">
        <f t="shared" si="409"/>
        <v>11447</v>
      </c>
      <c r="AD2933" s="9">
        <f t="shared" si="410"/>
        <v>11223</v>
      </c>
      <c r="AE2933" s="44">
        <f t="shared" si="411"/>
        <v>8.0494665825316708E-5</v>
      </c>
      <c r="AF2933" s="9">
        <f t="shared" si="412"/>
        <v>830</v>
      </c>
      <c r="AG2933" s="9">
        <f t="shared" si="405"/>
        <v>1000</v>
      </c>
      <c r="AH2933" s="44">
        <f t="shared" si="413"/>
        <v>7.8489526913328304E-5</v>
      </c>
      <c r="AI2933">
        <f>AA2933/'Totals and Drop Down Lists'!W$6*Inputs!E$37</f>
        <v>59031.254854870058</v>
      </c>
      <c r="AJ2933">
        <f>AB2933/'Totals and Drop Down Lists'!X$6*Inputs!F$37</f>
        <v>23519.687582346447</v>
      </c>
      <c r="AK2933">
        <f>AC2933/'Totals and Drop Down Lists'!Y$6*Inputs!G$37</f>
        <v>75462.490639957643</v>
      </c>
      <c r="AL2933">
        <f>AD2933/'Totals and Drop Down Lists'!Z$6*Inputs!H$37</f>
        <v>89980.416753141413</v>
      </c>
      <c r="AM2933">
        <f>AE2933/'Totals and Drop Down Lists'!AA$6*Inputs!I$37</f>
        <v>10020.728655910374</v>
      </c>
      <c r="AN2933">
        <f>AF2933/'Totals and Drop Down Lists'!AB$6*Inputs!J$37</f>
        <v>16564.055306486138</v>
      </c>
      <c r="AO2933">
        <f>AG2933/'Totals and Drop Down Lists'!AC$6*Inputs!K$37</f>
        <v>18623.576179091619</v>
      </c>
      <c r="AP2933">
        <f>AH2933/'Totals and Drop Down Lists'!AD$6*Inputs!L$37</f>
        <v>18470.933229871142</v>
      </c>
      <c r="AQ2933">
        <f>IF(OR($D2933="51",$D2933="52",$D2933="61"),(AA2933/'Totals and Drop Down Lists'!W$4)*Inputs!E$38,0)</f>
        <v>0</v>
      </c>
      <c r="AR2933">
        <f>IF(OR($D2933="51",$D2933="52",$D2933="61"),(AB2933/'Totals and Drop Down Lists'!X$4)*Inputs!F$38,0)</f>
        <v>0</v>
      </c>
      <c r="AS2933">
        <f>IF(OR($D2933="51",$D2933="52",$D2933="61"),(AC2933/'Totals and Drop Down Lists'!Y$4)*Inputs!G$38,0)</f>
        <v>0</v>
      </c>
      <c r="AT2933">
        <f>IF(OR($D2933="51",$D2933="52",$D2933="61"),(AD2933/'Totals and Drop Down Lists'!Z$4)*Inputs!H$38,0)</f>
        <v>0</v>
      </c>
      <c r="AU2933">
        <f>IF(OR($D2933="51",$D2933="52",$D2933="61"),(AE2933/'Totals and Drop Down Lists'!AA$4)*Inputs!I$38,0)</f>
        <v>0</v>
      </c>
      <c r="AV2933">
        <f>IF(OR($D2933="51",$D2933="52",$D2933="61"),(AF2933/'Totals and Drop Down Lists'!AB$4)*Inputs!J$38,0)</f>
        <v>0</v>
      </c>
      <c r="AW2933">
        <f>IF(OR($D2933="51",$D2933="52",$D2933="61"),(AG2933/'Totals and Drop Down Lists'!AC$4)*Inputs!K$38,0)</f>
        <v>0</v>
      </c>
      <c r="AX2933">
        <f>IF(OR($D2933="51",$D2933="52",$D2933="61"),(AH2933/'Totals and Drop Down Lists'!AD$4)*Inputs!L$38,0)</f>
        <v>0</v>
      </c>
      <c r="AY2933">
        <f>IF(OR($D2933="51",$D2933="52",$D2933="61"),0,(AA2933/'Totals and Drop Down Lists'!W$5)*Inputs!E$39)</f>
        <v>0</v>
      </c>
      <c r="AZ2933">
        <f>IF(OR($D2933="51",$D2933="52",$D2933="61"),0,(AB2933/'Totals and Drop Down Lists'!X$5)*Inputs!F$39)</f>
        <v>0</v>
      </c>
      <c r="BA2933">
        <f>IF(OR($D2933="51",$D2933="52",$D2933="61"),0,(AC2933/'Totals and Drop Down Lists'!Y$5)*Inputs!G$39)</f>
        <v>0</v>
      </c>
      <c r="BB2933">
        <f>IF(OR($D2933="51",$D2933="52",$D2933="61"),0,(AD2933/'Totals and Drop Down Lists'!Z$5)*Inputs!H$39)</f>
        <v>0</v>
      </c>
      <c r="BC2933">
        <f>IF(OR($D2933="51",$D2933="52",$D2933="61"),0,(AE2933/'Totals and Drop Down Lists'!AA$5)*Inputs!I$39)</f>
        <v>0</v>
      </c>
      <c r="BD2933">
        <f>IF(OR($D2933="51",$D2933="52",$D2933="61"),0,(AF2933/'Totals and Drop Down Lists'!AB$5)*Inputs!J$39)</f>
        <v>0</v>
      </c>
      <c r="BE2933">
        <f>IF(OR($D2933="51",$D2933="52",$D2933="61"),0,(AG2933/'Totals and Drop Down Lists'!AC$5)*Inputs!K$39)</f>
        <v>0</v>
      </c>
      <c r="BF2933">
        <f>IF(OR($D2933="51",$D2933="52",$D2933="61"),0,(AH2933/'Totals and Drop Down Lists'!AD$5)*Inputs!L$39)</f>
        <v>0</v>
      </c>
      <c r="BG2933" s="10">
        <f t="shared" si="406"/>
        <v>311673.14320167486</v>
      </c>
    </row>
    <row r="2934" spans="1:59">
      <c r="A2934" s="1" t="s">
        <v>7647</v>
      </c>
      <c r="B2934" s="1" t="s">
        <v>1227</v>
      </c>
      <c r="C2934" s="1" t="s">
        <v>1257</v>
      </c>
      <c r="D2934" s="1" t="s">
        <v>58</v>
      </c>
      <c r="E2934" s="1" t="s">
        <v>1258</v>
      </c>
      <c r="F2934" s="2">
        <v>112512</v>
      </c>
      <c r="G2934" s="2">
        <v>4239</v>
      </c>
      <c r="H2934" s="2">
        <v>804</v>
      </c>
      <c r="I2934" s="2">
        <v>13900</v>
      </c>
      <c r="J2934" s="2">
        <v>44682</v>
      </c>
      <c r="K2934" s="2">
        <v>13198</v>
      </c>
      <c r="L2934" s="2">
        <v>259</v>
      </c>
      <c r="M2934" s="2">
        <v>49</v>
      </c>
      <c r="N2934" s="2">
        <v>0</v>
      </c>
      <c r="O2934" s="2">
        <v>276</v>
      </c>
      <c r="P2934" s="2">
        <v>61</v>
      </c>
      <c r="Q2934" s="2">
        <v>69</v>
      </c>
      <c r="R2934" s="2">
        <v>9097</v>
      </c>
      <c r="S2934" s="2">
        <v>11676700</v>
      </c>
      <c r="T2934" s="2">
        <v>539952500</v>
      </c>
      <c r="U2934" s="2">
        <v>299</v>
      </c>
      <c r="V2934" s="2">
        <v>764</v>
      </c>
      <c r="W2934" s="2">
        <v>35</v>
      </c>
      <c r="X2934" s="2">
        <v>3261</v>
      </c>
      <c r="Y2934" s="2">
        <v>373</v>
      </c>
      <c r="Z2934" s="2">
        <v>2161</v>
      </c>
      <c r="AA2934" s="9">
        <f t="shared" si="407"/>
        <v>112512</v>
      </c>
      <c r="AB2934" s="9">
        <f t="shared" si="408"/>
        <v>8857</v>
      </c>
      <c r="AC2934" s="9">
        <f t="shared" si="409"/>
        <v>9811</v>
      </c>
      <c r="AD2934" s="9">
        <f t="shared" si="410"/>
        <v>9097</v>
      </c>
      <c r="AE2934" s="44">
        <f t="shared" si="411"/>
        <v>2.722572351177962E-4</v>
      </c>
      <c r="AF2934" s="9">
        <f t="shared" si="412"/>
        <v>2462</v>
      </c>
      <c r="AG2934" s="9">
        <f t="shared" si="405"/>
        <v>2534</v>
      </c>
      <c r="AH2934" s="44">
        <f t="shared" si="413"/>
        <v>2.7850514119985678E-4</v>
      </c>
      <c r="AI2934">
        <f>AA2934/'Totals and Drop Down Lists'!W$6*Inputs!E$37</f>
        <v>102064.18148924518</v>
      </c>
      <c r="AJ2934">
        <f>AB2934/'Totals and Drop Down Lists'!X$6*Inputs!F$37</f>
        <v>29142.959277678019</v>
      </c>
      <c r="AK2934">
        <f>AC2934/'Totals and Drop Down Lists'!Y$6*Inputs!G$37</f>
        <v>64677.426021544888</v>
      </c>
      <c r="AL2934">
        <f>AD2934/'Totals and Drop Down Lists'!Z$6*Inputs!H$37</f>
        <v>72935.2090531344</v>
      </c>
      <c r="AM2934">
        <f>AE2934/'Totals and Drop Down Lists'!AA$6*Inputs!I$37</f>
        <v>33893.126330189276</v>
      </c>
      <c r="AN2934">
        <f>AF2934/'Totals and Drop Down Lists'!AB$6*Inputs!J$37</f>
        <v>49133.378511528754</v>
      </c>
      <c r="AO2934">
        <f>AG2934/'Totals and Drop Down Lists'!AC$6*Inputs!K$37</f>
        <v>47192.142037818165</v>
      </c>
      <c r="AP2934">
        <f>AH2934/'Totals and Drop Down Lists'!AD$6*Inputs!L$37</f>
        <v>65540.589548448974</v>
      </c>
      <c r="AQ2934">
        <f>IF(OR($D2934="51",$D2934="52",$D2934="61"),(AA2934/'Totals and Drop Down Lists'!W$4)*Inputs!E$38,0)</f>
        <v>0</v>
      </c>
      <c r="AR2934">
        <f>IF(OR($D2934="51",$D2934="52",$D2934="61"),(AB2934/'Totals and Drop Down Lists'!X$4)*Inputs!F$38,0)</f>
        <v>0</v>
      </c>
      <c r="AS2934">
        <f>IF(OR($D2934="51",$D2934="52",$D2934="61"),(AC2934/'Totals and Drop Down Lists'!Y$4)*Inputs!G$38,0)</f>
        <v>0</v>
      </c>
      <c r="AT2934">
        <f>IF(OR($D2934="51",$D2934="52",$D2934="61"),(AD2934/'Totals and Drop Down Lists'!Z$4)*Inputs!H$38,0)</f>
        <v>0</v>
      </c>
      <c r="AU2934">
        <f>IF(OR($D2934="51",$D2934="52",$D2934="61"),(AE2934/'Totals and Drop Down Lists'!AA$4)*Inputs!I$38,0)</f>
        <v>0</v>
      </c>
      <c r="AV2934">
        <f>IF(OR($D2934="51",$D2934="52",$D2934="61"),(AF2934/'Totals and Drop Down Lists'!AB$4)*Inputs!J$38,0)</f>
        <v>0</v>
      </c>
      <c r="AW2934">
        <f>IF(OR($D2934="51",$D2934="52",$D2934="61"),(AG2934/'Totals and Drop Down Lists'!AC$4)*Inputs!K$38,0)</f>
        <v>0</v>
      </c>
      <c r="AX2934">
        <f>IF(OR($D2934="51",$D2934="52",$D2934="61"),(AH2934/'Totals and Drop Down Lists'!AD$4)*Inputs!L$38,0)</f>
        <v>0</v>
      </c>
      <c r="AY2934">
        <f>IF(OR($D2934="51",$D2934="52",$D2934="61"),0,(AA2934/'Totals and Drop Down Lists'!W$5)*Inputs!E$39)</f>
        <v>0</v>
      </c>
      <c r="AZ2934">
        <f>IF(OR($D2934="51",$D2934="52",$D2934="61"),0,(AB2934/'Totals and Drop Down Lists'!X$5)*Inputs!F$39)</f>
        <v>0</v>
      </c>
      <c r="BA2934">
        <f>IF(OR($D2934="51",$D2934="52",$D2934="61"),0,(AC2934/'Totals and Drop Down Lists'!Y$5)*Inputs!G$39)</f>
        <v>0</v>
      </c>
      <c r="BB2934">
        <f>IF(OR($D2934="51",$D2934="52",$D2934="61"),0,(AD2934/'Totals and Drop Down Lists'!Z$5)*Inputs!H$39)</f>
        <v>0</v>
      </c>
      <c r="BC2934">
        <f>IF(OR($D2934="51",$D2934="52",$D2934="61"),0,(AE2934/'Totals and Drop Down Lists'!AA$5)*Inputs!I$39)</f>
        <v>0</v>
      </c>
      <c r="BD2934">
        <f>IF(OR($D2934="51",$D2934="52",$D2934="61"),0,(AF2934/'Totals and Drop Down Lists'!AB$5)*Inputs!J$39)</f>
        <v>0</v>
      </c>
      <c r="BE2934">
        <f>IF(OR($D2934="51",$D2934="52",$D2934="61"),0,(AG2934/'Totals and Drop Down Lists'!AC$5)*Inputs!K$39)</f>
        <v>0</v>
      </c>
      <c r="BF2934">
        <f>IF(OR($D2934="51",$D2934="52",$D2934="61"),0,(AH2934/'Totals and Drop Down Lists'!AD$5)*Inputs!L$39)</f>
        <v>0</v>
      </c>
      <c r="BG2934" s="10">
        <f t="shared" si="406"/>
        <v>464579.01226958766</v>
      </c>
    </row>
    <row r="2935" spans="1:59">
      <c r="A2935" s="1" t="s">
        <v>7647</v>
      </c>
      <c r="B2935" s="1" t="s">
        <v>1227</v>
      </c>
      <c r="C2935" s="1" t="s">
        <v>806</v>
      </c>
      <c r="D2935" s="1" t="s">
        <v>25</v>
      </c>
      <c r="E2935" s="1" t="s">
        <v>1259</v>
      </c>
      <c r="F2935" s="2">
        <v>39501</v>
      </c>
      <c r="G2935" s="2">
        <v>1481</v>
      </c>
      <c r="H2935" s="2">
        <v>68</v>
      </c>
      <c r="I2935" s="2">
        <v>5914</v>
      </c>
      <c r="J2935" s="2">
        <v>15067</v>
      </c>
      <c r="K2935" s="2">
        <v>4264</v>
      </c>
      <c r="L2935" s="2">
        <v>101</v>
      </c>
      <c r="M2935" s="2">
        <v>28</v>
      </c>
      <c r="N2935" s="2">
        <v>9</v>
      </c>
      <c r="O2935" s="2">
        <v>21</v>
      </c>
      <c r="P2935" s="2">
        <v>0</v>
      </c>
      <c r="Q2935" s="2">
        <v>30</v>
      </c>
      <c r="R2935" s="2">
        <v>5620</v>
      </c>
      <c r="S2935" s="2">
        <v>2790900</v>
      </c>
      <c r="T2935" s="2">
        <v>173396300</v>
      </c>
      <c r="U2935" s="2">
        <v>177</v>
      </c>
      <c r="V2935" s="2">
        <v>432</v>
      </c>
      <c r="W2935" s="2">
        <v>0</v>
      </c>
      <c r="X2935" s="2">
        <v>1240</v>
      </c>
      <c r="Y2935" s="2">
        <v>151</v>
      </c>
      <c r="Z2935" s="2">
        <v>809</v>
      </c>
      <c r="AA2935" s="9">
        <f t="shared" si="407"/>
        <v>39501</v>
      </c>
      <c r="AB2935" s="9">
        <f t="shared" si="408"/>
        <v>4365</v>
      </c>
      <c r="AC2935" s="9">
        <f t="shared" si="409"/>
        <v>5809</v>
      </c>
      <c r="AD2935" s="9">
        <f t="shared" si="410"/>
        <v>5620</v>
      </c>
      <c r="AE2935" s="44">
        <f t="shared" si="411"/>
        <v>8.4275898170136602E-5</v>
      </c>
      <c r="AF2935" s="9">
        <f t="shared" si="412"/>
        <v>808</v>
      </c>
      <c r="AG2935" s="9">
        <f t="shared" si="405"/>
        <v>960</v>
      </c>
      <c r="AH2935" s="44">
        <f t="shared" si="413"/>
        <v>1.0109105457376761E-4</v>
      </c>
      <c r="AI2935">
        <f>AA2935/'Totals and Drop Down Lists'!W$6*Inputs!E$37</f>
        <v>35832.953222826662</v>
      </c>
      <c r="AJ2935">
        <f>AB2935/'Totals and Drop Down Lists'!X$6*Inputs!F$37</f>
        <v>14362.540052733946</v>
      </c>
      <c r="AK2935">
        <f>AC2935/'Totals and Drop Down Lists'!Y$6*Inputs!G$37</f>
        <v>38294.890200708825</v>
      </c>
      <c r="AL2935">
        <f>AD2935/'Totals and Drop Down Lists'!Z$6*Inputs!H$37</f>
        <v>45058.357137365652</v>
      </c>
      <c r="AM2935">
        <f>AE2935/'Totals and Drop Down Lists'!AA$6*Inputs!I$37</f>
        <v>10491.451814071181</v>
      </c>
      <c r="AN2935">
        <f>AF2935/'Totals and Drop Down Lists'!AB$6*Inputs!J$37</f>
        <v>16125.008057398552</v>
      </c>
      <c r="AO2935">
        <f>AG2935/'Totals and Drop Down Lists'!AC$6*Inputs!K$37</f>
        <v>17878.633131927956</v>
      </c>
      <c r="AP2935">
        <f>AH2935/'Totals and Drop Down Lists'!AD$6*Inputs!L$37</f>
        <v>23789.748678587643</v>
      </c>
      <c r="AQ2935">
        <f>IF(OR($D2935="51",$D2935="52",$D2935="61"),(AA2935/'Totals and Drop Down Lists'!W$4)*Inputs!E$38,0)</f>
        <v>0</v>
      </c>
      <c r="AR2935">
        <f>IF(OR($D2935="51",$D2935="52",$D2935="61"),(AB2935/'Totals and Drop Down Lists'!X$4)*Inputs!F$38,0)</f>
        <v>0</v>
      </c>
      <c r="AS2935">
        <f>IF(OR($D2935="51",$D2935="52",$D2935="61"),(AC2935/'Totals and Drop Down Lists'!Y$4)*Inputs!G$38,0)</f>
        <v>0</v>
      </c>
      <c r="AT2935">
        <f>IF(OR($D2935="51",$D2935="52",$D2935="61"),(AD2935/'Totals and Drop Down Lists'!Z$4)*Inputs!H$38,0)</f>
        <v>0</v>
      </c>
      <c r="AU2935">
        <f>IF(OR($D2935="51",$D2935="52",$D2935="61"),(AE2935/'Totals and Drop Down Lists'!AA$4)*Inputs!I$38,0)</f>
        <v>0</v>
      </c>
      <c r="AV2935">
        <f>IF(OR($D2935="51",$D2935="52",$D2935="61"),(AF2935/'Totals and Drop Down Lists'!AB$4)*Inputs!J$38,0)</f>
        <v>0</v>
      </c>
      <c r="AW2935">
        <f>IF(OR($D2935="51",$D2935="52",$D2935="61"),(AG2935/'Totals and Drop Down Lists'!AC$4)*Inputs!K$38,0)</f>
        <v>0</v>
      </c>
      <c r="AX2935">
        <f>IF(OR($D2935="51",$D2935="52",$D2935="61"),(AH2935/'Totals and Drop Down Lists'!AD$4)*Inputs!L$38,0)</f>
        <v>0</v>
      </c>
      <c r="AY2935">
        <f>IF(OR($D2935="51",$D2935="52",$D2935="61"),0,(AA2935/'Totals and Drop Down Lists'!W$5)*Inputs!E$39)</f>
        <v>0</v>
      </c>
      <c r="AZ2935">
        <f>IF(OR($D2935="51",$D2935="52",$D2935="61"),0,(AB2935/'Totals and Drop Down Lists'!X$5)*Inputs!F$39)</f>
        <v>0</v>
      </c>
      <c r="BA2935">
        <f>IF(OR($D2935="51",$D2935="52",$D2935="61"),0,(AC2935/'Totals and Drop Down Lists'!Y$5)*Inputs!G$39)</f>
        <v>0</v>
      </c>
      <c r="BB2935">
        <f>IF(OR($D2935="51",$D2935="52",$D2935="61"),0,(AD2935/'Totals and Drop Down Lists'!Z$5)*Inputs!H$39)</f>
        <v>0</v>
      </c>
      <c r="BC2935">
        <f>IF(OR($D2935="51",$D2935="52",$D2935="61"),0,(AE2935/'Totals and Drop Down Lists'!AA$5)*Inputs!I$39)</f>
        <v>0</v>
      </c>
      <c r="BD2935">
        <f>IF(OR($D2935="51",$D2935="52",$D2935="61"),0,(AF2935/'Totals and Drop Down Lists'!AB$5)*Inputs!J$39)</f>
        <v>0</v>
      </c>
      <c r="BE2935">
        <f>IF(OR($D2935="51",$D2935="52",$D2935="61"),0,(AG2935/'Totals and Drop Down Lists'!AC$5)*Inputs!K$39)</f>
        <v>0</v>
      </c>
      <c r="BF2935">
        <f>IF(OR($D2935="51",$D2935="52",$D2935="61"),0,(AH2935/'Totals and Drop Down Lists'!AD$5)*Inputs!L$39)</f>
        <v>0</v>
      </c>
      <c r="BG2935" s="10">
        <f t="shared" si="406"/>
        <v>201833.58229562041</v>
      </c>
    </row>
    <row r="2936" spans="1:59">
      <c r="A2936" s="1" t="s">
        <v>7647</v>
      </c>
      <c r="B2936" s="1" t="s">
        <v>1227</v>
      </c>
      <c r="C2936" s="1" t="s">
        <v>929</v>
      </c>
      <c r="D2936" s="1" t="s">
        <v>25</v>
      </c>
      <c r="E2936" s="1" t="s">
        <v>1260</v>
      </c>
      <c r="F2936" s="2">
        <v>67021</v>
      </c>
      <c r="G2936" s="2">
        <v>3440</v>
      </c>
      <c r="H2936" s="2">
        <v>201</v>
      </c>
      <c r="I2936" s="2">
        <v>10438</v>
      </c>
      <c r="J2936" s="2">
        <v>26225</v>
      </c>
      <c r="K2936" s="2">
        <v>7962</v>
      </c>
      <c r="L2936" s="2">
        <v>117</v>
      </c>
      <c r="M2936" s="2">
        <v>5</v>
      </c>
      <c r="N2936" s="2">
        <v>6</v>
      </c>
      <c r="O2936" s="2">
        <v>59</v>
      </c>
      <c r="P2936" s="2">
        <v>24</v>
      </c>
      <c r="Q2936" s="2">
        <v>21</v>
      </c>
      <c r="R2936" s="2">
        <v>10814</v>
      </c>
      <c r="S2936" s="2">
        <v>5573900</v>
      </c>
      <c r="T2936" s="2">
        <v>264051900</v>
      </c>
      <c r="U2936" s="2">
        <v>172</v>
      </c>
      <c r="V2936" s="2">
        <v>370</v>
      </c>
      <c r="W2936" s="2">
        <v>28</v>
      </c>
      <c r="X2936" s="2">
        <v>2095</v>
      </c>
      <c r="Y2936" s="2">
        <v>198</v>
      </c>
      <c r="Z2936" s="2">
        <v>1362</v>
      </c>
      <c r="AA2936" s="9">
        <f t="shared" si="407"/>
        <v>67021</v>
      </c>
      <c r="AB2936" s="9">
        <f t="shared" si="408"/>
        <v>6797</v>
      </c>
      <c r="AC2936" s="9">
        <f t="shared" si="409"/>
        <v>11046</v>
      </c>
      <c r="AD2936" s="9">
        <f t="shared" si="410"/>
        <v>10814</v>
      </c>
      <c r="AE2936" s="44">
        <f t="shared" si="411"/>
        <v>1.6882028751494515E-4</v>
      </c>
      <c r="AF2936" s="9">
        <f t="shared" si="412"/>
        <v>1697</v>
      </c>
      <c r="AG2936" s="9">
        <f t="shared" si="405"/>
        <v>1560</v>
      </c>
      <c r="AH2936" s="44">
        <f t="shared" si="413"/>
        <v>1.7623102250650534E-4</v>
      </c>
      <c r="AI2936">
        <f>AA2936/'Totals and Drop Down Lists'!W$6*Inputs!E$37</f>
        <v>60797.457227590836</v>
      </c>
      <c r="AJ2936">
        <f>AB2936/'Totals and Drop Down Lists'!X$6*Inputs!F$37</f>
        <v>22364.761681198768</v>
      </c>
      <c r="AK2936">
        <f>AC2936/'Totals and Drop Down Lists'!Y$6*Inputs!G$37</f>
        <v>72818.963187644986</v>
      </c>
      <c r="AL2936">
        <f>AD2936/'Totals and Drop Down Lists'!Z$6*Inputs!H$37</f>
        <v>86701.258733713912</v>
      </c>
      <c r="AM2936">
        <f>AE2936/'Totals and Drop Down Lists'!AA$6*Inputs!I$37</f>
        <v>21016.327920054235</v>
      </c>
      <c r="AN2936">
        <f>AF2936/'Totals and Drop Down Lists'!AB$6*Inputs!J$37</f>
        <v>33866.508259165028</v>
      </c>
      <c r="AO2936">
        <f>AG2936/'Totals and Drop Down Lists'!AC$6*Inputs!K$37</f>
        <v>29052.778839382925</v>
      </c>
      <c r="AP2936">
        <f>AH2936/'Totals and Drop Down Lists'!AD$6*Inputs!L$37</f>
        <v>41472.430498199647</v>
      </c>
      <c r="AQ2936">
        <f>IF(OR($D2936="51",$D2936="52",$D2936="61"),(AA2936/'Totals and Drop Down Lists'!W$4)*Inputs!E$38,0)</f>
        <v>0</v>
      </c>
      <c r="AR2936">
        <f>IF(OR($D2936="51",$D2936="52",$D2936="61"),(AB2936/'Totals and Drop Down Lists'!X$4)*Inputs!F$38,0)</f>
        <v>0</v>
      </c>
      <c r="AS2936">
        <f>IF(OR($D2936="51",$D2936="52",$D2936="61"),(AC2936/'Totals and Drop Down Lists'!Y$4)*Inputs!G$38,0)</f>
        <v>0</v>
      </c>
      <c r="AT2936">
        <f>IF(OR($D2936="51",$D2936="52",$D2936="61"),(AD2936/'Totals and Drop Down Lists'!Z$4)*Inputs!H$38,0)</f>
        <v>0</v>
      </c>
      <c r="AU2936">
        <f>IF(OR($D2936="51",$D2936="52",$D2936="61"),(AE2936/'Totals and Drop Down Lists'!AA$4)*Inputs!I$38,0)</f>
        <v>0</v>
      </c>
      <c r="AV2936">
        <f>IF(OR($D2936="51",$D2936="52",$D2936="61"),(AF2936/'Totals and Drop Down Lists'!AB$4)*Inputs!J$38,0)</f>
        <v>0</v>
      </c>
      <c r="AW2936">
        <f>IF(OR($D2936="51",$D2936="52",$D2936="61"),(AG2936/'Totals and Drop Down Lists'!AC$4)*Inputs!K$38,0)</f>
        <v>0</v>
      </c>
      <c r="AX2936">
        <f>IF(OR($D2936="51",$D2936="52",$D2936="61"),(AH2936/'Totals and Drop Down Lists'!AD$4)*Inputs!L$38,0)</f>
        <v>0</v>
      </c>
      <c r="AY2936">
        <f>IF(OR($D2936="51",$D2936="52",$D2936="61"),0,(AA2936/'Totals and Drop Down Lists'!W$5)*Inputs!E$39)</f>
        <v>0</v>
      </c>
      <c r="AZ2936">
        <f>IF(OR($D2936="51",$D2936="52",$D2936="61"),0,(AB2936/'Totals and Drop Down Lists'!X$5)*Inputs!F$39)</f>
        <v>0</v>
      </c>
      <c r="BA2936">
        <f>IF(OR($D2936="51",$D2936="52",$D2936="61"),0,(AC2936/'Totals and Drop Down Lists'!Y$5)*Inputs!G$39)</f>
        <v>0</v>
      </c>
      <c r="BB2936">
        <f>IF(OR($D2936="51",$D2936="52",$D2936="61"),0,(AD2936/'Totals and Drop Down Lists'!Z$5)*Inputs!H$39)</f>
        <v>0</v>
      </c>
      <c r="BC2936">
        <f>IF(OR($D2936="51",$D2936="52",$D2936="61"),0,(AE2936/'Totals and Drop Down Lists'!AA$5)*Inputs!I$39)</f>
        <v>0</v>
      </c>
      <c r="BD2936">
        <f>IF(OR($D2936="51",$D2936="52",$D2936="61"),0,(AF2936/'Totals and Drop Down Lists'!AB$5)*Inputs!J$39)</f>
        <v>0</v>
      </c>
      <c r="BE2936">
        <f>IF(OR($D2936="51",$D2936="52",$D2936="61"),0,(AG2936/'Totals and Drop Down Lists'!AC$5)*Inputs!K$39)</f>
        <v>0</v>
      </c>
      <c r="BF2936">
        <f>IF(OR($D2936="51",$D2936="52",$D2936="61"),0,(AH2936/'Totals and Drop Down Lists'!AD$5)*Inputs!L$39)</f>
        <v>0</v>
      </c>
      <c r="BG2936" s="10">
        <f t="shared" si="406"/>
        <v>368090.48634695035</v>
      </c>
    </row>
    <row r="2937" spans="1:59">
      <c r="A2937" s="1" t="s">
        <v>7647</v>
      </c>
      <c r="B2937" s="1" t="s">
        <v>1227</v>
      </c>
      <c r="C2937" s="1" t="s">
        <v>587</v>
      </c>
      <c r="D2937" s="1" t="s">
        <v>15</v>
      </c>
      <c r="E2937" s="1" t="s">
        <v>1261</v>
      </c>
      <c r="F2937" s="2">
        <v>218633</v>
      </c>
      <c r="G2937" s="2">
        <v>2604</v>
      </c>
      <c r="H2937" s="2">
        <v>216</v>
      </c>
      <c r="I2937" s="2">
        <v>15725</v>
      </c>
      <c r="J2937" s="2">
        <v>87937</v>
      </c>
      <c r="K2937" s="2">
        <v>23897</v>
      </c>
      <c r="L2937" s="2">
        <v>173</v>
      </c>
      <c r="M2937" s="2">
        <v>67</v>
      </c>
      <c r="N2937" s="2">
        <v>0</v>
      </c>
      <c r="O2937" s="2">
        <v>282</v>
      </c>
      <c r="P2937" s="2">
        <v>114</v>
      </c>
      <c r="Q2937" s="2">
        <v>30</v>
      </c>
      <c r="R2937" s="2">
        <v>13385</v>
      </c>
      <c r="S2937" s="2">
        <v>21421600</v>
      </c>
      <c r="T2937" s="2">
        <v>1146535400</v>
      </c>
      <c r="U2937" s="2">
        <v>962</v>
      </c>
      <c r="V2937" s="2">
        <v>964</v>
      </c>
      <c r="W2937" s="2">
        <v>0</v>
      </c>
      <c r="X2937" s="2">
        <v>4155</v>
      </c>
      <c r="Y2937" s="2">
        <v>429</v>
      </c>
      <c r="Z2937" s="2">
        <v>2963</v>
      </c>
      <c r="AA2937" s="9">
        <f t="shared" si="407"/>
        <v>218633</v>
      </c>
      <c r="AB2937" s="9">
        <f t="shared" si="408"/>
        <v>12905</v>
      </c>
      <c r="AC2937" s="9">
        <f t="shared" si="409"/>
        <v>14051</v>
      </c>
      <c r="AD2937" s="9">
        <f t="shared" si="410"/>
        <v>13385</v>
      </c>
      <c r="AE2937" s="44">
        <f t="shared" si="411"/>
        <v>4.5353510420923665E-4</v>
      </c>
      <c r="AF2937" s="9">
        <f t="shared" si="412"/>
        <v>3191</v>
      </c>
      <c r="AG2937" s="9">
        <f t="shared" si="405"/>
        <v>3392</v>
      </c>
      <c r="AH2937" s="44">
        <f t="shared" si="413"/>
        <v>3.429877964225071E-4</v>
      </c>
      <c r="AI2937">
        <f>AA2937/'Totals and Drop Down Lists'!W$6*Inputs!E$37</f>
        <v>198330.82863639557</v>
      </c>
      <c r="AJ2937">
        <f>AB2937/'Totals and Drop Down Lists'!X$6*Inputs!F$37</f>
        <v>42462.446593478024</v>
      </c>
      <c r="AK2937">
        <f>AC2937/'Totals and Drop Down Lists'!Y$6*Inputs!G$37</f>
        <v>92628.938235524125</v>
      </c>
      <c r="AL2937">
        <f>AD2937/'Totals and Drop Down Lists'!Z$6*Inputs!H$37</f>
        <v>107314.25449886821</v>
      </c>
      <c r="AM2937">
        <f>AE2937/'Totals and Drop Down Lists'!AA$6*Inputs!I$37</f>
        <v>56460.29048773821</v>
      </c>
      <c r="AN2937">
        <f>AF2937/'Totals and Drop Down Lists'!AB$6*Inputs!J$37</f>
        <v>63681.807810840066</v>
      </c>
      <c r="AO2937">
        <f>AG2937/'Totals and Drop Down Lists'!AC$6*Inputs!K$37</f>
        <v>63171.170399478775</v>
      </c>
      <c r="AP2937">
        <f>AH2937/'Totals and Drop Down Lists'!AD$6*Inputs!L$37</f>
        <v>80715.286937281402</v>
      </c>
      <c r="AQ2937">
        <f>IF(OR($D2937="51",$D2937="52",$D2937="61"),(AA2937/'Totals and Drop Down Lists'!W$4)*Inputs!E$38,0)</f>
        <v>0</v>
      </c>
      <c r="AR2937">
        <f>IF(OR($D2937="51",$D2937="52",$D2937="61"),(AB2937/'Totals and Drop Down Lists'!X$4)*Inputs!F$38,0)</f>
        <v>0</v>
      </c>
      <c r="AS2937">
        <f>IF(OR($D2937="51",$D2937="52",$D2937="61"),(AC2937/'Totals and Drop Down Lists'!Y$4)*Inputs!G$38,0)</f>
        <v>0</v>
      </c>
      <c r="AT2937">
        <f>IF(OR($D2937="51",$D2937="52",$D2937="61"),(AD2937/'Totals and Drop Down Lists'!Z$4)*Inputs!H$38,0)</f>
        <v>0</v>
      </c>
      <c r="AU2937">
        <f>IF(OR($D2937="51",$D2937="52",$D2937="61"),(AE2937/'Totals and Drop Down Lists'!AA$4)*Inputs!I$38,0)</f>
        <v>0</v>
      </c>
      <c r="AV2937">
        <f>IF(OR($D2937="51",$D2937="52",$D2937="61"),(AF2937/'Totals and Drop Down Lists'!AB$4)*Inputs!J$38,0)</f>
        <v>0</v>
      </c>
      <c r="AW2937">
        <f>IF(OR($D2937="51",$D2937="52",$D2937="61"),(AG2937/'Totals and Drop Down Lists'!AC$4)*Inputs!K$38,0)</f>
        <v>0</v>
      </c>
      <c r="AX2937">
        <f>IF(OR($D2937="51",$D2937="52",$D2937="61"),(AH2937/'Totals and Drop Down Lists'!AD$4)*Inputs!L$38,0)</f>
        <v>0</v>
      </c>
      <c r="AY2937">
        <f>IF(OR($D2937="51",$D2937="52",$D2937="61"),0,(AA2937/'Totals and Drop Down Lists'!W$5)*Inputs!E$39)</f>
        <v>0</v>
      </c>
      <c r="AZ2937">
        <f>IF(OR($D2937="51",$D2937="52",$D2937="61"),0,(AB2937/'Totals and Drop Down Lists'!X$5)*Inputs!F$39)</f>
        <v>0</v>
      </c>
      <c r="BA2937">
        <f>IF(OR($D2937="51",$D2937="52",$D2937="61"),0,(AC2937/'Totals and Drop Down Lists'!Y$5)*Inputs!G$39)</f>
        <v>0</v>
      </c>
      <c r="BB2937">
        <f>IF(OR($D2937="51",$D2937="52",$D2937="61"),0,(AD2937/'Totals and Drop Down Lists'!Z$5)*Inputs!H$39)</f>
        <v>0</v>
      </c>
      <c r="BC2937">
        <f>IF(OR($D2937="51",$D2937="52",$D2937="61"),0,(AE2937/'Totals and Drop Down Lists'!AA$5)*Inputs!I$39)</f>
        <v>0</v>
      </c>
      <c r="BD2937">
        <f>IF(OR($D2937="51",$D2937="52",$D2937="61"),0,(AF2937/'Totals and Drop Down Lists'!AB$5)*Inputs!J$39)</f>
        <v>0</v>
      </c>
      <c r="BE2937">
        <f>IF(OR($D2937="51",$D2937="52",$D2937="61"),0,(AG2937/'Totals and Drop Down Lists'!AC$5)*Inputs!K$39)</f>
        <v>0</v>
      </c>
      <c r="BF2937">
        <f>IF(OR($D2937="51",$D2937="52",$D2937="61"),0,(AH2937/'Totals and Drop Down Lists'!AD$5)*Inputs!L$39)</f>
        <v>0</v>
      </c>
      <c r="BG2937" s="10">
        <f t="shared" si="406"/>
        <v>704765.02359960426</v>
      </c>
    </row>
    <row r="2938" spans="1:59">
      <c r="A2938" s="1" t="s">
        <v>7647</v>
      </c>
      <c r="B2938" s="1" t="s">
        <v>1227</v>
      </c>
      <c r="C2938" s="1" t="s">
        <v>745</v>
      </c>
      <c r="D2938" s="1" t="s">
        <v>25</v>
      </c>
      <c r="E2938" s="1" t="s">
        <v>1262</v>
      </c>
      <c r="F2938" s="2">
        <v>150594</v>
      </c>
      <c r="G2938" s="2">
        <v>649</v>
      </c>
      <c r="H2938" s="2">
        <v>71</v>
      </c>
      <c r="I2938" s="2">
        <v>16188</v>
      </c>
      <c r="J2938" s="2">
        <v>58273</v>
      </c>
      <c r="K2938" s="2">
        <v>15706</v>
      </c>
      <c r="L2938" s="2">
        <v>319</v>
      </c>
      <c r="M2938" s="2">
        <v>61</v>
      </c>
      <c r="N2938" s="2">
        <v>19</v>
      </c>
      <c r="O2938" s="2">
        <v>377</v>
      </c>
      <c r="P2938" s="2">
        <v>123</v>
      </c>
      <c r="Q2938" s="2">
        <v>14</v>
      </c>
      <c r="R2938" s="2">
        <v>12072</v>
      </c>
      <c r="S2938" s="2">
        <v>11875400</v>
      </c>
      <c r="T2938" s="2">
        <v>636602400</v>
      </c>
      <c r="U2938" s="2">
        <v>995</v>
      </c>
      <c r="V2938" s="2">
        <v>802</v>
      </c>
      <c r="W2938" s="2">
        <v>189</v>
      </c>
      <c r="X2938" s="2">
        <v>2893</v>
      </c>
      <c r="Y2938" s="2">
        <v>333</v>
      </c>
      <c r="Z2938" s="2">
        <v>1888</v>
      </c>
      <c r="AA2938" s="9">
        <f t="shared" si="407"/>
        <v>150594</v>
      </c>
      <c r="AB2938" s="9">
        <f t="shared" si="408"/>
        <v>15468</v>
      </c>
      <c r="AC2938" s="9">
        <f t="shared" si="409"/>
        <v>12985</v>
      </c>
      <c r="AD2938" s="9">
        <f t="shared" si="410"/>
        <v>12072</v>
      </c>
      <c r="AE2938" s="44">
        <f t="shared" si="411"/>
        <v>2.9563755047196723E-4</v>
      </c>
      <c r="AF2938" s="9">
        <f t="shared" si="412"/>
        <v>1902</v>
      </c>
      <c r="AG2938" s="9">
        <f t="shared" si="405"/>
        <v>2221</v>
      </c>
      <c r="AH2938" s="44">
        <f t="shared" si="413"/>
        <v>2.2273981829266785E-4</v>
      </c>
      <c r="AI2938">
        <f>AA2938/'Totals and Drop Down Lists'!W$6*Inputs!E$37</f>
        <v>136609.9024743262</v>
      </c>
      <c r="AJ2938">
        <f>AB2938/'Totals and Drop Down Lists'!X$6*Inputs!F$37</f>
        <v>50895.708942883997</v>
      </c>
      <c r="AK2938">
        <f>AC2938/'Totals and Drop Down Lists'!Y$6*Inputs!G$37</f>
        <v>85601.506155311421</v>
      </c>
      <c r="AL2938">
        <f>AD2938/'Totals and Drop Down Lists'!Z$6*Inputs!H$37</f>
        <v>96787.275331366225</v>
      </c>
      <c r="AM2938">
        <f>AE2938/'Totals and Drop Down Lists'!AA$6*Inputs!I$37</f>
        <v>36803.726599804606</v>
      </c>
      <c r="AN2938">
        <f>AF2938/'Totals and Drop Down Lists'!AB$6*Inputs!J$37</f>
        <v>37957.630352935696</v>
      </c>
      <c r="AO2938">
        <f>AG2938/'Totals and Drop Down Lists'!AC$6*Inputs!K$37</f>
        <v>41362.962693762493</v>
      </c>
      <c r="AP2938">
        <f>AH2938/'Totals and Drop Down Lists'!AD$6*Inputs!L$37</f>
        <v>52417.341180570482</v>
      </c>
      <c r="AQ2938">
        <f>IF(OR($D2938="51",$D2938="52",$D2938="61"),(AA2938/'Totals and Drop Down Lists'!W$4)*Inputs!E$38,0)</f>
        <v>0</v>
      </c>
      <c r="AR2938">
        <f>IF(OR($D2938="51",$D2938="52",$D2938="61"),(AB2938/'Totals and Drop Down Lists'!X$4)*Inputs!F$38,0)</f>
        <v>0</v>
      </c>
      <c r="AS2938">
        <f>IF(OR($D2938="51",$D2938="52",$D2938="61"),(AC2938/'Totals and Drop Down Lists'!Y$4)*Inputs!G$38,0)</f>
        <v>0</v>
      </c>
      <c r="AT2938">
        <f>IF(OR($D2938="51",$D2938="52",$D2938="61"),(AD2938/'Totals and Drop Down Lists'!Z$4)*Inputs!H$38,0)</f>
        <v>0</v>
      </c>
      <c r="AU2938">
        <f>IF(OR($D2938="51",$D2938="52",$D2938="61"),(AE2938/'Totals and Drop Down Lists'!AA$4)*Inputs!I$38,0)</f>
        <v>0</v>
      </c>
      <c r="AV2938">
        <f>IF(OR($D2938="51",$D2938="52",$D2938="61"),(AF2938/'Totals and Drop Down Lists'!AB$4)*Inputs!J$38,0)</f>
        <v>0</v>
      </c>
      <c r="AW2938">
        <f>IF(OR($D2938="51",$D2938="52",$D2938="61"),(AG2938/'Totals and Drop Down Lists'!AC$4)*Inputs!K$38,0)</f>
        <v>0</v>
      </c>
      <c r="AX2938">
        <f>IF(OR($D2938="51",$D2938="52",$D2938="61"),(AH2938/'Totals and Drop Down Lists'!AD$4)*Inputs!L$38,0)</f>
        <v>0</v>
      </c>
      <c r="AY2938">
        <f>IF(OR($D2938="51",$D2938="52",$D2938="61"),0,(AA2938/'Totals and Drop Down Lists'!W$5)*Inputs!E$39)</f>
        <v>0</v>
      </c>
      <c r="AZ2938">
        <f>IF(OR($D2938="51",$D2938="52",$D2938="61"),0,(AB2938/'Totals and Drop Down Lists'!X$5)*Inputs!F$39)</f>
        <v>0</v>
      </c>
      <c r="BA2938">
        <f>IF(OR($D2938="51",$D2938="52",$D2938="61"),0,(AC2938/'Totals and Drop Down Lists'!Y$5)*Inputs!G$39)</f>
        <v>0</v>
      </c>
      <c r="BB2938">
        <f>IF(OR($D2938="51",$D2938="52",$D2938="61"),0,(AD2938/'Totals and Drop Down Lists'!Z$5)*Inputs!H$39)</f>
        <v>0</v>
      </c>
      <c r="BC2938">
        <f>IF(OR($D2938="51",$D2938="52",$D2938="61"),0,(AE2938/'Totals and Drop Down Lists'!AA$5)*Inputs!I$39)</f>
        <v>0</v>
      </c>
      <c r="BD2938">
        <f>IF(OR($D2938="51",$D2938="52",$D2938="61"),0,(AF2938/'Totals and Drop Down Lists'!AB$5)*Inputs!J$39)</f>
        <v>0</v>
      </c>
      <c r="BE2938">
        <f>IF(OR($D2938="51",$D2938="52",$D2938="61"),0,(AG2938/'Totals and Drop Down Lists'!AC$5)*Inputs!K$39)</f>
        <v>0</v>
      </c>
      <c r="BF2938">
        <f>IF(OR($D2938="51",$D2938="52",$D2938="61"),0,(AH2938/'Totals and Drop Down Lists'!AD$5)*Inputs!L$39)</f>
        <v>0</v>
      </c>
      <c r="BG2938" s="10">
        <f t="shared" si="406"/>
        <v>538436.05373096117</v>
      </c>
    </row>
    <row r="2939" spans="1:59">
      <c r="A2939" s="1" t="s">
        <v>7647</v>
      </c>
      <c r="B2939" s="1" t="s">
        <v>1227</v>
      </c>
      <c r="C2939" s="1" t="s">
        <v>1172</v>
      </c>
      <c r="D2939" s="1" t="s">
        <v>25</v>
      </c>
      <c r="E2939" s="1" t="s">
        <v>1263</v>
      </c>
      <c r="F2939" s="2">
        <v>14779</v>
      </c>
      <c r="G2939" s="2">
        <v>59</v>
      </c>
      <c r="H2939" s="2">
        <v>0</v>
      </c>
      <c r="I2939" s="2">
        <v>1624</v>
      </c>
      <c r="J2939" s="2">
        <v>5965</v>
      </c>
      <c r="K2939" s="2">
        <v>1350</v>
      </c>
      <c r="L2939" s="2">
        <v>55</v>
      </c>
      <c r="M2939" s="2">
        <v>8</v>
      </c>
      <c r="N2939" s="2">
        <v>0</v>
      </c>
      <c r="O2939" s="2">
        <v>23</v>
      </c>
      <c r="P2939" s="2">
        <v>8</v>
      </c>
      <c r="Q2939" s="2">
        <v>0</v>
      </c>
      <c r="R2939" s="2">
        <v>1590</v>
      </c>
      <c r="S2939" s="2">
        <v>735500</v>
      </c>
      <c r="T2939" s="2">
        <v>47126300</v>
      </c>
      <c r="U2939" s="2">
        <v>17</v>
      </c>
      <c r="V2939" s="2">
        <v>117</v>
      </c>
      <c r="W2939" s="2">
        <v>0</v>
      </c>
      <c r="X2939" s="2">
        <v>251</v>
      </c>
      <c r="Y2939" s="2">
        <v>31</v>
      </c>
      <c r="Z2939" s="2">
        <v>118</v>
      </c>
      <c r="AA2939" s="9">
        <f t="shared" si="407"/>
        <v>14779</v>
      </c>
      <c r="AB2939" s="9">
        <f t="shared" si="408"/>
        <v>1565</v>
      </c>
      <c r="AC2939" s="9">
        <f t="shared" si="409"/>
        <v>1684</v>
      </c>
      <c r="AD2939" s="9">
        <f t="shared" si="410"/>
        <v>1590</v>
      </c>
      <c r="AE2939" s="44">
        <f t="shared" si="411"/>
        <v>2.1337958931805824E-5</v>
      </c>
      <c r="AF2939" s="9">
        <f t="shared" si="412"/>
        <v>134</v>
      </c>
      <c r="AG2939" s="9">
        <f t="shared" si="405"/>
        <v>149</v>
      </c>
      <c r="AH2939" s="44">
        <f t="shared" si="413"/>
        <v>1.2547600279177645E-5</v>
      </c>
      <c r="AI2939">
        <f>AA2939/'Totals and Drop Down Lists'!W$6*Inputs!E$37</f>
        <v>13406.628077267798</v>
      </c>
      <c r="AJ2939">
        <f>AB2939/'Totals and Drop Down Lists'!X$6*Inputs!F$37</f>
        <v>5149.4559410145757</v>
      </c>
      <c r="AK2939">
        <f>AC2939/'Totals and Drop Down Lists'!Y$6*Inputs!G$37</f>
        <v>11101.496832155906</v>
      </c>
      <c r="AL2939">
        <f>AD2939/'Totals and Drop Down Lists'!Z$6*Inputs!H$37</f>
        <v>12747.827019290284</v>
      </c>
      <c r="AM2939">
        <f>AE2939/'Totals and Drop Down Lists'!AA$6*Inputs!I$37</f>
        <v>2656.3486453947771</v>
      </c>
      <c r="AN2939">
        <f>AF2939/'Totals and Drop Down Lists'!AB$6*Inputs!J$37</f>
        <v>2674.1968808061952</v>
      </c>
      <c r="AO2939">
        <f>AG2939/'Totals and Drop Down Lists'!AC$6*Inputs!K$37</f>
        <v>2774.9128506846509</v>
      </c>
      <c r="AP2939">
        <f>AH2939/'Totals and Drop Down Lists'!AD$6*Inputs!L$37</f>
        <v>2952.8256324914428</v>
      </c>
      <c r="AQ2939">
        <f>IF(OR($D2939="51",$D2939="52",$D2939="61"),(AA2939/'Totals and Drop Down Lists'!W$4)*Inputs!E$38,0)</f>
        <v>0</v>
      </c>
      <c r="AR2939">
        <f>IF(OR($D2939="51",$D2939="52",$D2939="61"),(AB2939/'Totals and Drop Down Lists'!X$4)*Inputs!F$38,0)</f>
        <v>0</v>
      </c>
      <c r="AS2939">
        <f>IF(OR($D2939="51",$D2939="52",$D2939="61"),(AC2939/'Totals and Drop Down Lists'!Y$4)*Inputs!G$38,0)</f>
        <v>0</v>
      </c>
      <c r="AT2939">
        <f>IF(OR($D2939="51",$D2939="52",$D2939="61"),(AD2939/'Totals and Drop Down Lists'!Z$4)*Inputs!H$38,0)</f>
        <v>0</v>
      </c>
      <c r="AU2939">
        <f>IF(OR($D2939="51",$D2939="52",$D2939="61"),(AE2939/'Totals and Drop Down Lists'!AA$4)*Inputs!I$38,0)</f>
        <v>0</v>
      </c>
      <c r="AV2939">
        <f>IF(OR($D2939="51",$D2939="52",$D2939="61"),(AF2939/'Totals and Drop Down Lists'!AB$4)*Inputs!J$38,0)</f>
        <v>0</v>
      </c>
      <c r="AW2939">
        <f>IF(OR($D2939="51",$D2939="52",$D2939="61"),(AG2939/'Totals and Drop Down Lists'!AC$4)*Inputs!K$38,0)</f>
        <v>0</v>
      </c>
      <c r="AX2939">
        <f>IF(OR($D2939="51",$D2939="52",$D2939="61"),(AH2939/'Totals and Drop Down Lists'!AD$4)*Inputs!L$38,0)</f>
        <v>0</v>
      </c>
      <c r="AY2939">
        <f>IF(OR($D2939="51",$D2939="52",$D2939="61"),0,(AA2939/'Totals and Drop Down Lists'!W$5)*Inputs!E$39)</f>
        <v>0</v>
      </c>
      <c r="AZ2939">
        <f>IF(OR($D2939="51",$D2939="52",$D2939="61"),0,(AB2939/'Totals and Drop Down Lists'!X$5)*Inputs!F$39)</f>
        <v>0</v>
      </c>
      <c r="BA2939">
        <f>IF(OR($D2939="51",$D2939="52",$D2939="61"),0,(AC2939/'Totals and Drop Down Lists'!Y$5)*Inputs!G$39)</f>
        <v>0</v>
      </c>
      <c r="BB2939">
        <f>IF(OR($D2939="51",$D2939="52",$D2939="61"),0,(AD2939/'Totals and Drop Down Lists'!Z$5)*Inputs!H$39)</f>
        <v>0</v>
      </c>
      <c r="BC2939">
        <f>IF(OR($D2939="51",$D2939="52",$D2939="61"),0,(AE2939/'Totals and Drop Down Lists'!AA$5)*Inputs!I$39)</f>
        <v>0</v>
      </c>
      <c r="BD2939">
        <f>IF(OR($D2939="51",$D2939="52",$D2939="61"),0,(AF2939/'Totals and Drop Down Lists'!AB$5)*Inputs!J$39)</f>
        <v>0</v>
      </c>
      <c r="BE2939">
        <f>IF(OR($D2939="51",$D2939="52",$D2939="61"),0,(AG2939/'Totals and Drop Down Lists'!AC$5)*Inputs!K$39)</f>
        <v>0</v>
      </c>
      <c r="BF2939">
        <f>IF(OR($D2939="51",$D2939="52",$D2939="61"),0,(AH2939/'Totals and Drop Down Lists'!AD$5)*Inputs!L$39)</f>
        <v>0</v>
      </c>
      <c r="BG2939" s="10">
        <f t="shared" si="406"/>
        <v>53463.691879105631</v>
      </c>
    </row>
    <row r="2940" spans="1:59">
      <c r="A2940" s="1" t="s">
        <v>7647</v>
      </c>
      <c r="B2940" s="1" t="s">
        <v>1227</v>
      </c>
      <c r="C2940" s="1" t="s">
        <v>1264</v>
      </c>
      <c r="D2940" s="1" t="s">
        <v>25</v>
      </c>
      <c r="E2940" s="1" t="s">
        <v>1265</v>
      </c>
      <c r="F2940" s="2">
        <v>45874</v>
      </c>
      <c r="G2940" s="2">
        <v>404</v>
      </c>
      <c r="H2940" s="2">
        <v>8</v>
      </c>
      <c r="I2940" s="2">
        <v>5183</v>
      </c>
      <c r="J2940" s="2">
        <v>17193</v>
      </c>
      <c r="K2940" s="2">
        <v>4036</v>
      </c>
      <c r="L2940" s="2">
        <v>82</v>
      </c>
      <c r="M2940" s="2">
        <v>10</v>
      </c>
      <c r="N2940" s="2">
        <v>30</v>
      </c>
      <c r="O2940" s="2">
        <v>73</v>
      </c>
      <c r="P2940" s="2">
        <v>2</v>
      </c>
      <c r="Q2940" s="2">
        <v>20</v>
      </c>
      <c r="R2940" s="2">
        <v>6461</v>
      </c>
      <c r="S2940" s="2">
        <v>1930300</v>
      </c>
      <c r="T2940" s="2">
        <v>128955100</v>
      </c>
      <c r="U2940" s="2">
        <v>295</v>
      </c>
      <c r="V2940" s="2">
        <v>434</v>
      </c>
      <c r="W2940" s="2">
        <v>142</v>
      </c>
      <c r="X2940" s="2">
        <v>999</v>
      </c>
      <c r="Y2940" s="2">
        <v>131</v>
      </c>
      <c r="Z2940" s="2">
        <v>510</v>
      </c>
      <c r="AA2940" s="9">
        <f t="shared" si="407"/>
        <v>45874</v>
      </c>
      <c r="AB2940" s="9">
        <f t="shared" si="408"/>
        <v>4771</v>
      </c>
      <c r="AC2940" s="9">
        <f t="shared" si="409"/>
        <v>6678</v>
      </c>
      <c r="AD2940" s="9">
        <f t="shared" si="410"/>
        <v>6461</v>
      </c>
      <c r="AE2940" s="44">
        <f t="shared" si="411"/>
        <v>6.6167760811148136E-5</v>
      </c>
      <c r="AF2940" s="9">
        <f t="shared" si="412"/>
        <v>423</v>
      </c>
      <c r="AG2940" s="9">
        <f t="shared" si="405"/>
        <v>641</v>
      </c>
      <c r="AH2940" s="44">
        <f t="shared" si="413"/>
        <v>5.5989760556329933E-5</v>
      </c>
      <c r="AI2940">
        <f>AA2940/'Totals and Drop Down Lists'!W$6*Inputs!E$37</f>
        <v>41614.159037592726</v>
      </c>
      <c r="AJ2940">
        <f>AB2940/'Totals and Drop Down Lists'!X$6*Inputs!F$37</f>
        <v>15698.437248933255</v>
      </c>
      <c r="AK2940">
        <f>AC2940/'Totals and Drop Down Lists'!Y$6*Inputs!G$37</f>
        <v>44023.631737017306</v>
      </c>
      <c r="AL2940">
        <f>AD2940/'Totals and Drop Down Lists'!Z$6*Inputs!H$37</f>
        <v>51801.075705430521</v>
      </c>
      <c r="AM2940">
        <f>AE2940/'Totals and Drop Down Lists'!AA$6*Inputs!I$37</f>
        <v>8237.1815580499897</v>
      </c>
      <c r="AN2940">
        <f>AF2940/'Totals and Drop Down Lists'!AB$6*Inputs!J$37</f>
        <v>8441.6811983658263</v>
      </c>
      <c r="AO2940">
        <f>AG2940/'Totals and Drop Down Lists'!AC$6*Inputs!K$37</f>
        <v>11937.712330797727</v>
      </c>
      <c r="AP2940">
        <f>AH2940/'Totals and Drop Down Lists'!AD$6*Inputs!L$37</f>
        <v>13176.065259438179</v>
      </c>
      <c r="AQ2940">
        <f>IF(OR($D2940="51",$D2940="52",$D2940="61"),(AA2940/'Totals and Drop Down Lists'!W$4)*Inputs!E$38,0)</f>
        <v>0</v>
      </c>
      <c r="AR2940">
        <f>IF(OR($D2940="51",$D2940="52",$D2940="61"),(AB2940/'Totals and Drop Down Lists'!X$4)*Inputs!F$38,0)</f>
        <v>0</v>
      </c>
      <c r="AS2940">
        <f>IF(OR($D2940="51",$D2940="52",$D2940="61"),(AC2940/'Totals and Drop Down Lists'!Y$4)*Inputs!G$38,0)</f>
        <v>0</v>
      </c>
      <c r="AT2940">
        <f>IF(OR($D2940="51",$D2940="52",$D2940="61"),(AD2940/'Totals and Drop Down Lists'!Z$4)*Inputs!H$38,0)</f>
        <v>0</v>
      </c>
      <c r="AU2940">
        <f>IF(OR($D2940="51",$D2940="52",$D2940="61"),(AE2940/'Totals and Drop Down Lists'!AA$4)*Inputs!I$38,0)</f>
        <v>0</v>
      </c>
      <c r="AV2940">
        <f>IF(OR($D2940="51",$D2940="52",$D2940="61"),(AF2940/'Totals and Drop Down Lists'!AB$4)*Inputs!J$38,0)</f>
        <v>0</v>
      </c>
      <c r="AW2940">
        <f>IF(OR($D2940="51",$D2940="52",$D2940="61"),(AG2940/'Totals and Drop Down Lists'!AC$4)*Inputs!K$38,0)</f>
        <v>0</v>
      </c>
      <c r="AX2940">
        <f>IF(OR($D2940="51",$D2940="52",$D2940="61"),(AH2940/'Totals and Drop Down Lists'!AD$4)*Inputs!L$38,0)</f>
        <v>0</v>
      </c>
      <c r="AY2940">
        <f>IF(OR($D2940="51",$D2940="52",$D2940="61"),0,(AA2940/'Totals and Drop Down Lists'!W$5)*Inputs!E$39)</f>
        <v>0</v>
      </c>
      <c r="AZ2940">
        <f>IF(OR($D2940="51",$D2940="52",$D2940="61"),0,(AB2940/'Totals and Drop Down Lists'!X$5)*Inputs!F$39)</f>
        <v>0</v>
      </c>
      <c r="BA2940">
        <f>IF(OR($D2940="51",$D2940="52",$D2940="61"),0,(AC2940/'Totals and Drop Down Lists'!Y$5)*Inputs!G$39)</f>
        <v>0</v>
      </c>
      <c r="BB2940">
        <f>IF(OR($D2940="51",$D2940="52",$D2940="61"),0,(AD2940/'Totals and Drop Down Lists'!Z$5)*Inputs!H$39)</f>
        <v>0</v>
      </c>
      <c r="BC2940">
        <f>IF(OR($D2940="51",$D2940="52",$D2940="61"),0,(AE2940/'Totals and Drop Down Lists'!AA$5)*Inputs!I$39)</f>
        <v>0</v>
      </c>
      <c r="BD2940">
        <f>IF(OR($D2940="51",$D2940="52",$D2940="61"),0,(AF2940/'Totals and Drop Down Lists'!AB$5)*Inputs!J$39)</f>
        <v>0</v>
      </c>
      <c r="BE2940">
        <f>IF(OR($D2940="51",$D2940="52",$D2940="61"),0,(AG2940/'Totals and Drop Down Lists'!AC$5)*Inputs!K$39)</f>
        <v>0</v>
      </c>
      <c r="BF2940">
        <f>IF(OR($D2940="51",$D2940="52",$D2940="61"),0,(AH2940/'Totals and Drop Down Lists'!AD$5)*Inputs!L$39)</f>
        <v>0</v>
      </c>
      <c r="BG2940" s="10">
        <f t="shared" si="406"/>
        <v>194929.94407562554</v>
      </c>
    </row>
    <row r="2941" spans="1:59">
      <c r="A2941" s="1" t="s">
        <v>7647</v>
      </c>
      <c r="B2941" s="1" t="s">
        <v>1227</v>
      </c>
      <c r="C2941" s="1" t="s">
        <v>1266</v>
      </c>
      <c r="D2941" s="1" t="s">
        <v>25</v>
      </c>
      <c r="E2941" s="1" t="s">
        <v>1267</v>
      </c>
      <c r="F2941" s="2">
        <v>24737</v>
      </c>
      <c r="G2941" s="2">
        <v>56</v>
      </c>
      <c r="H2941" s="2">
        <v>2</v>
      </c>
      <c r="I2941" s="2">
        <v>2875</v>
      </c>
      <c r="J2941" s="2">
        <v>9248</v>
      </c>
      <c r="K2941" s="2">
        <v>2178</v>
      </c>
      <c r="L2941" s="2">
        <v>82</v>
      </c>
      <c r="M2941" s="2">
        <v>4</v>
      </c>
      <c r="N2941" s="2">
        <v>0</v>
      </c>
      <c r="O2941" s="2">
        <v>44</v>
      </c>
      <c r="P2941" s="2">
        <v>7</v>
      </c>
      <c r="Q2941" s="2">
        <v>3</v>
      </c>
      <c r="R2941" s="2">
        <v>2818</v>
      </c>
      <c r="S2941" s="2">
        <v>1085400</v>
      </c>
      <c r="T2941" s="2">
        <v>79518600</v>
      </c>
      <c r="U2941" s="2">
        <v>75</v>
      </c>
      <c r="V2941" s="2">
        <v>172</v>
      </c>
      <c r="W2941" s="2">
        <v>14</v>
      </c>
      <c r="X2941" s="2">
        <v>537</v>
      </c>
      <c r="Y2941" s="2">
        <v>77</v>
      </c>
      <c r="Z2941" s="2">
        <v>283</v>
      </c>
      <c r="AA2941" s="9">
        <f t="shared" si="407"/>
        <v>24737</v>
      </c>
      <c r="AB2941" s="9">
        <f t="shared" si="408"/>
        <v>2817</v>
      </c>
      <c r="AC2941" s="9">
        <f t="shared" si="409"/>
        <v>2958</v>
      </c>
      <c r="AD2941" s="9">
        <f t="shared" si="410"/>
        <v>2818</v>
      </c>
      <c r="AE2941" s="44">
        <f t="shared" si="411"/>
        <v>3.5823145392891092E-5</v>
      </c>
      <c r="AF2941" s="9">
        <f t="shared" si="412"/>
        <v>351</v>
      </c>
      <c r="AG2941" s="9">
        <f t="shared" si="405"/>
        <v>360</v>
      </c>
      <c r="AH2941" s="44">
        <f t="shared" si="413"/>
        <v>3.154740501440045E-5</v>
      </c>
      <c r="AI2941">
        <f>AA2941/'Totals and Drop Down Lists'!W$6*Inputs!E$37</f>
        <v>22439.932251666116</v>
      </c>
      <c r="AJ2941">
        <f>AB2941/'Totals and Drop Down Lists'!X$6*Inputs!F$37</f>
        <v>9269.0206938262363</v>
      </c>
      <c r="AK2941">
        <f>AC2941/'Totals and Drop Down Lists'!Y$6*Inputs!G$37</f>
        <v>19500.135171922309</v>
      </c>
      <c r="AL2941">
        <f>AD2941/'Totals and Drop Down Lists'!Z$6*Inputs!H$37</f>
        <v>22593.31857884278</v>
      </c>
      <c r="AM2941">
        <f>AE2941/'Totals and Drop Down Lists'!AA$6*Inputs!I$37</f>
        <v>4459.6000977556087</v>
      </c>
      <c r="AN2941">
        <f>AF2941/'Totals and Drop Down Lists'!AB$6*Inputs!J$37</f>
        <v>7004.7992922610047</v>
      </c>
      <c r="AO2941">
        <f>AG2941/'Totals and Drop Down Lists'!AC$6*Inputs!K$37</f>
        <v>6704.4874244729826</v>
      </c>
      <c r="AP2941">
        <f>AH2941/'Totals and Drop Down Lists'!AD$6*Inputs!L$37</f>
        <v>7424.0479527943589</v>
      </c>
      <c r="AQ2941">
        <f>IF(OR($D2941="51",$D2941="52",$D2941="61"),(AA2941/'Totals and Drop Down Lists'!W$4)*Inputs!E$38,0)</f>
        <v>0</v>
      </c>
      <c r="AR2941">
        <f>IF(OR($D2941="51",$D2941="52",$D2941="61"),(AB2941/'Totals and Drop Down Lists'!X$4)*Inputs!F$38,0)</f>
        <v>0</v>
      </c>
      <c r="AS2941">
        <f>IF(OR($D2941="51",$D2941="52",$D2941="61"),(AC2941/'Totals and Drop Down Lists'!Y$4)*Inputs!G$38,0)</f>
        <v>0</v>
      </c>
      <c r="AT2941">
        <f>IF(OR($D2941="51",$D2941="52",$D2941="61"),(AD2941/'Totals and Drop Down Lists'!Z$4)*Inputs!H$38,0)</f>
        <v>0</v>
      </c>
      <c r="AU2941">
        <f>IF(OR($D2941="51",$D2941="52",$D2941="61"),(AE2941/'Totals and Drop Down Lists'!AA$4)*Inputs!I$38,0)</f>
        <v>0</v>
      </c>
      <c r="AV2941">
        <f>IF(OR($D2941="51",$D2941="52",$D2941="61"),(AF2941/'Totals and Drop Down Lists'!AB$4)*Inputs!J$38,0)</f>
        <v>0</v>
      </c>
      <c r="AW2941">
        <f>IF(OR($D2941="51",$D2941="52",$D2941="61"),(AG2941/'Totals and Drop Down Lists'!AC$4)*Inputs!K$38,0)</f>
        <v>0</v>
      </c>
      <c r="AX2941">
        <f>IF(OR($D2941="51",$D2941="52",$D2941="61"),(AH2941/'Totals and Drop Down Lists'!AD$4)*Inputs!L$38,0)</f>
        <v>0</v>
      </c>
      <c r="AY2941">
        <f>IF(OR($D2941="51",$D2941="52",$D2941="61"),0,(AA2941/'Totals and Drop Down Lists'!W$5)*Inputs!E$39)</f>
        <v>0</v>
      </c>
      <c r="AZ2941">
        <f>IF(OR($D2941="51",$D2941="52",$D2941="61"),0,(AB2941/'Totals and Drop Down Lists'!X$5)*Inputs!F$39)</f>
        <v>0</v>
      </c>
      <c r="BA2941">
        <f>IF(OR($D2941="51",$D2941="52",$D2941="61"),0,(AC2941/'Totals and Drop Down Lists'!Y$5)*Inputs!G$39)</f>
        <v>0</v>
      </c>
      <c r="BB2941">
        <f>IF(OR($D2941="51",$D2941="52",$D2941="61"),0,(AD2941/'Totals and Drop Down Lists'!Z$5)*Inputs!H$39)</f>
        <v>0</v>
      </c>
      <c r="BC2941">
        <f>IF(OR($D2941="51",$D2941="52",$D2941="61"),0,(AE2941/'Totals and Drop Down Lists'!AA$5)*Inputs!I$39)</f>
        <v>0</v>
      </c>
      <c r="BD2941">
        <f>IF(OR($D2941="51",$D2941="52",$D2941="61"),0,(AF2941/'Totals and Drop Down Lists'!AB$5)*Inputs!J$39)</f>
        <v>0</v>
      </c>
      <c r="BE2941">
        <f>IF(OR($D2941="51",$D2941="52",$D2941="61"),0,(AG2941/'Totals and Drop Down Lists'!AC$5)*Inputs!K$39)</f>
        <v>0</v>
      </c>
      <c r="BF2941">
        <f>IF(OR($D2941="51",$D2941="52",$D2941="61"),0,(AH2941/'Totals and Drop Down Lists'!AD$5)*Inputs!L$39)</f>
        <v>0</v>
      </c>
      <c r="BG2941" s="10">
        <f t="shared" si="406"/>
        <v>99395.341463541394</v>
      </c>
    </row>
    <row r="2942" spans="1:59">
      <c r="A2942" s="1" t="s">
        <v>7647</v>
      </c>
      <c r="B2942" s="1" t="s">
        <v>1227</v>
      </c>
      <c r="C2942" s="1" t="s">
        <v>1268</v>
      </c>
      <c r="D2942" s="1" t="s">
        <v>58</v>
      </c>
      <c r="E2942" s="1" t="s">
        <v>1269</v>
      </c>
      <c r="F2942" s="2">
        <v>108891</v>
      </c>
      <c r="G2942" s="2">
        <v>444</v>
      </c>
      <c r="H2942" s="2">
        <v>58</v>
      </c>
      <c r="I2942" s="2">
        <v>6369</v>
      </c>
      <c r="J2942" s="2">
        <v>42086</v>
      </c>
      <c r="K2942" s="2">
        <v>9080</v>
      </c>
      <c r="L2942" s="2">
        <v>187</v>
      </c>
      <c r="M2942" s="2">
        <v>9</v>
      </c>
      <c r="N2942" s="2">
        <v>9</v>
      </c>
      <c r="O2942" s="2">
        <v>125</v>
      </c>
      <c r="P2942" s="2">
        <v>46</v>
      </c>
      <c r="Q2942" s="2">
        <v>23</v>
      </c>
      <c r="R2942" s="2">
        <v>8881</v>
      </c>
      <c r="S2942" s="2">
        <v>7184100</v>
      </c>
      <c r="T2942" s="2">
        <v>418975600</v>
      </c>
      <c r="U2942" s="2">
        <v>186</v>
      </c>
      <c r="V2942" s="2">
        <v>283</v>
      </c>
      <c r="W2942" s="2">
        <v>4</v>
      </c>
      <c r="X2942" s="2">
        <v>1255</v>
      </c>
      <c r="Y2942" s="2">
        <v>208</v>
      </c>
      <c r="Z2942" s="2">
        <v>789</v>
      </c>
      <c r="AA2942" s="9">
        <f t="shared" si="407"/>
        <v>108891</v>
      </c>
      <c r="AB2942" s="9">
        <f t="shared" si="408"/>
        <v>5867</v>
      </c>
      <c r="AC2942" s="9">
        <f t="shared" si="409"/>
        <v>9280</v>
      </c>
      <c r="AD2942" s="9">
        <f t="shared" si="410"/>
        <v>8881</v>
      </c>
      <c r="AE2942" s="44">
        <f t="shared" si="411"/>
        <v>1.3681377686237191E-4</v>
      </c>
      <c r="AF2942" s="9">
        <f t="shared" si="412"/>
        <v>968</v>
      </c>
      <c r="AG2942" s="9">
        <f t="shared" si="405"/>
        <v>997</v>
      </c>
      <c r="AH2942" s="44">
        <f t="shared" si="413"/>
        <v>8.0037670924068086E-5</v>
      </c>
      <c r="AI2942">
        <f>AA2942/'Totals and Drop Down Lists'!W$6*Inputs!E$37</f>
        <v>98779.426074955525</v>
      </c>
      <c r="AJ2942">
        <f>AB2942/'Totals and Drop Down Lists'!X$6*Inputs!F$37</f>
        <v>19304.701601234836</v>
      </c>
      <c r="AK2942">
        <f>AC2942/'Totals and Drop Down Lists'!Y$6*Inputs!G$37</f>
        <v>61176.894657011173</v>
      </c>
      <c r="AL2942">
        <f>AD2942/'Totals and Drop Down Lists'!Z$6*Inputs!H$37</f>
        <v>71203.428778815723</v>
      </c>
      <c r="AM2942">
        <f>AE2942/'Totals and Drop Down Lists'!AA$6*Inputs!I$37</f>
        <v>17031.858201676107</v>
      </c>
      <c r="AN2942">
        <f>AF2942/'Totals and Drop Down Lists'!AB$6*Inputs!J$37</f>
        <v>19318.078959853712</v>
      </c>
      <c r="AO2942">
        <f>AG2942/'Totals and Drop Down Lists'!AC$6*Inputs!K$37</f>
        <v>18567.705450554346</v>
      </c>
      <c r="AP2942">
        <f>AH2942/'Totals and Drop Down Lists'!AD$6*Inputs!L$37</f>
        <v>18835.257819114442</v>
      </c>
      <c r="AQ2942">
        <f>IF(OR($D2942="51",$D2942="52",$D2942="61"),(AA2942/'Totals and Drop Down Lists'!W$4)*Inputs!E$38,0)</f>
        <v>0</v>
      </c>
      <c r="AR2942">
        <f>IF(OR($D2942="51",$D2942="52",$D2942="61"),(AB2942/'Totals and Drop Down Lists'!X$4)*Inputs!F$38,0)</f>
        <v>0</v>
      </c>
      <c r="AS2942">
        <f>IF(OR($D2942="51",$D2942="52",$D2942="61"),(AC2942/'Totals and Drop Down Lists'!Y$4)*Inputs!G$38,0)</f>
        <v>0</v>
      </c>
      <c r="AT2942">
        <f>IF(OR($D2942="51",$D2942="52",$D2942="61"),(AD2942/'Totals and Drop Down Lists'!Z$4)*Inputs!H$38,0)</f>
        <v>0</v>
      </c>
      <c r="AU2942">
        <f>IF(OR($D2942="51",$D2942="52",$D2942="61"),(AE2942/'Totals and Drop Down Lists'!AA$4)*Inputs!I$38,0)</f>
        <v>0</v>
      </c>
      <c r="AV2942">
        <f>IF(OR($D2942="51",$D2942="52",$D2942="61"),(AF2942/'Totals and Drop Down Lists'!AB$4)*Inputs!J$38,0)</f>
        <v>0</v>
      </c>
      <c r="AW2942">
        <f>IF(OR($D2942="51",$D2942="52",$D2942="61"),(AG2942/'Totals and Drop Down Lists'!AC$4)*Inputs!K$38,0)</f>
        <v>0</v>
      </c>
      <c r="AX2942">
        <f>IF(OR($D2942="51",$D2942="52",$D2942="61"),(AH2942/'Totals and Drop Down Lists'!AD$4)*Inputs!L$38,0)</f>
        <v>0</v>
      </c>
      <c r="AY2942">
        <f>IF(OR($D2942="51",$D2942="52",$D2942="61"),0,(AA2942/'Totals and Drop Down Lists'!W$5)*Inputs!E$39)</f>
        <v>0</v>
      </c>
      <c r="AZ2942">
        <f>IF(OR($D2942="51",$D2942="52",$D2942="61"),0,(AB2942/'Totals and Drop Down Lists'!X$5)*Inputs!F$39)</f>
        <v>0</v>
      </c>
      <c r="BA2942">
        <f>IF(OR($D2942="51",$D2942="52",$D2942="61"),0,(AC2942/'Totals and Drop Down Lists'!Y$5)*Inputs!G$39)</f>
        <v>0</v>
      </c>
      <c r="BB2942">
        <f>IF(OR($D2942="51",$D2942="52",$D2942="61"),0,(AD2942/'Totals and Drop Down Lists'!Z$5)*Inputs!H$39)</f>
        <v>0</v>
      </c>
      <c r="BC2942">
        <f>IF(OR($D2942="51",$D2942="52",$D2942="61"),0,(AE2942/'Totals and Drop Down Lists'!AA$5)*Inputs!I$39)</f>
        <v>0</v>
      </c>
      <c r="BD2942">
        <f>IF(OR($D2942="51",$D2942="52",$D2942="61"),0,(AF2942/'Totals and Drop Down Lists'!AB$5)*Inputs!J$39)</f>
        <v>0</v>
      </c>
      <c r="BE2942">
        <f>IF(OR($D2942="51",$D2942="52",$D2942="61"),0,(AG2942/'Totals and Drop Down Lists'!AC$5)*Inputs!K$39)</f>
        <v>0</v>
      </c>
      <c r="BF2942">
        <f>IF(OR($D2942="51",$D2942="52",$D2942="61"),0,(AH2942/'Totals and Drop Down Lists'!AD$5)*Inputs!L$39)</f>
        <v>0</v>
      </c>
      <c r="BG2942" s="10">
        <f t="shared" si="406"/>
        <v>324217.35154321586</v>
      </c>
    </row>
    <row r="2943" spans="1:59">
      <c r="A2943" s="1" t="s">
        <v>7647</v>
      </c>
      <c r="B2943" s="1" t="s">
        <v>1227</v>
      </c>
      <c r="C2943" s="1" t="s">
        <v>1270</v>
      </c>
      <c r="D2943" s="1" t="s">
        <v>15</v>
      </c>
      <c r="E2943" s="1" t="s">
        <v>1271</v>
      </c>
      <c r="F2943" s="2">
        <v>214330</v>
      </c>
      <c r="G2943" s="2">
        <v>683</v>
      </c>
      <c r="H2943" s="2">
        <v>181</v>
      </c>
      <c r="I2943" s="2">
        <v>13065</v>
      </c>
      <c r="J2943" s="2">
        <v>82732</v>
      </c>
      <c r="K2943" s="2">
        <v>17839</v>
      </c>
      <c r="L2943" s="2">
        <v>254</v>
      </c>
      <c r="M2943" s="2">
        <v>36</v>
      </c>
      <c r="N2943" s="2">
        <v>4</v>
      </c>
      <c r="O2943" s="2">
        <v>181</v>
      </c>
      <c r="P2943" s="2">
        <v>133</v>
      </c>
      <c r="Q2943" s="2">
        <v>0</v>
      </c>
      <c r="R2943" s="2">
        <v>14747</v>
      </c>
      <c r="S2943" s="2">
        <v>16832400</v>
      </c>
      <c r="T2943" s="2">
        <v>829955000</v>
      </c>
      <c r="U2943" s="2">
        <v>676</v>
      </c>
      <c r="V2943" s="2">
        <v>830</v>
      </c>
      <c r="W2943" s="2">
        <v>25</v>
      </c>
      <c r="X2943" s="2">
        <v>2795</v>
      </c>
      <c r="Y2943" s="2">
        <v>340</v>
      </c>
      <c r="Z2943" s="2">
        <v>1644</v>
      </c>
      <c r="AA2943" s="9">
        <f t="shared" si="407"/>
        <v>214330</v>
      </c>
      <c r="AB2943" s="9">
        <f t="shared" si="408"/>
        <v>12201</v>
      </c>
      <c r="AC2943" s="9">
        <f t="shared" si="409"/>
        <v>15355</v>
      </c>
      <c r="AD2943" s="9">
        <f t="shared" si="410"/>
        <v>14747</v>
      </c>
      <c r="AE2943" s="44">
        <f t="shared" si="411"/>
        <v>2.6863541946861678E-4</v>
      </c>
      <c r="AF2943" s="9">
        <f t="shared" si="412"/>
        <v>1940</v>
      </c>
      <c r="AG2943" s="9">
        <f t="shared" si="405"/>
        <v>1984</v>
      </c>
      <c r="AH2943" s="44">
        <f t="shared" si="413"/>
        <v>1.591804530162615E-4</v>
      </c>
      <c r="AI2943">
        <f>AA2943/'Totals and Drop Down Lists'!W$6*Inputs!E$37</f>
        <v>194427.40346442972</v>
      </c>
      <c r="AJ2943">
        <f>AB2943/'Totals and Drop Down Lists'!X$6*Inputs!F$37</f>
        <v>40146.014016817149</v>
      </c>
      <c r="AK2943">
        <f>AC2943/'Totals and Drop Down Lists'!Y$6*Inputs!G$37</f>
        <v>101225.34670888001</v>
      </c>
      <c r="AL2943">
        <f>AD2943/'Totals and Drop Down Lists'!Z$6*Inputs!H$37</f>
        <v>118234.09122859988</v>
      </c>
      <c r="AM2943">
        <f>AE2943/'Totals and Drop Down Lists'!AA$6*Inputs!I$37</f>
        <v>33442.248852905032</v>
      </c>
      <c r="AN2943">
        <f>AF2943/'Totals and Drop Down Lists'!AB$6*Inputs!J$37</f>
        <v>38715.984692268801</v>
      </c>
      <c r="AO2943">
        <f>AG2943/'Totals and Drop Down Lists'!AC$6*Inputs!K$37</f>
        <v>36949.175139317776</v>
      </c>
      <c r="AP2943">
        <f>AH2943/'Totals and Drop Down Lists'!AD$6*Inputs!L$37</f>
        <v>37459.921530814179</v>
      </c>
      <c r="AQ2943">
        <f>IF(OR($D2943="51",$D2943="52",$D2943="61"),(AA2943/'Totals and Drop Down Lists'!W$4)*Inputs!E$38,0)</f>
        <v>0</v>
      </c>
      <c r="AR2943">
        <f>IF(OR($D2943="51",$D2943="52",$D2943="61"),(AB2943/'Totals and Drop Down Lists'!X$4)*Inputs!F$38,0)</f>
        <v>0</v>
      </c>
      <c r="AS2943">
        <f>IF(OR($D2943="51",$D2943="52",$D2943="61"),(AC2943/'Totals and Drop Down Lists'!Y$4)*Inputs!G$38,0)</f>
        <v>0</v>
      </c>
      <c r="AT2943">
        <f>IF(OR($D2943="51",$D2943="52",$D2943="61"),(AD2943/'Totals and Drop Down Lists'!Z$4)*Inputs!H$38,0)</f>
        <v>0</v>
      </c>
      <c r="AU2943">
        <f>IF(OR($D2943="51",$D2943="52",$D2943="61"),(AE2943/'Totals and Drop Down Lists'!AA$4)*Inputs!I$38,0)</f>
        <v>0</v>
      </c>
      <c r="AV2943">
        <f>IF(OR($D2943="51",$D2943="52",$D2943="61"),(AF2943/'Totals and Drop Down Lists'!AB$4)*Inputs!J$38,0)</f>
        <v>0</v>
      </c>
      <c r="AW2943">
        <f>IF(OR($D2943="51",$D2943="52",$D2943="61"),(AG2943/'Totals and Drop Down Lists'!AC$4)*Inputs!K$38,0)</f>
        <v>0</v>
      </c>
      <c r="AX2943">
        <f>IF(OR($D2943="51",$D2943="52",$D2943="61"),(AH2943/'Totals and Drop Down Lists'!AD$4)*Inputs!L$38,0)</f>
        <v>0</v>
      </c>
      <c r="AY2943">
        <f>IF(OR($D2943="51",$D2943="52",$D2943="61"),0,(AA2943/'Totals and Drop Down Lists'!W$5)*Inputs!E$39)</f>
        <v>0</v>
      </c>
      <c r="AZ2943">
        <f>IF(OR($D2943="51",$D2943="52",$D2943="61"),0,(AB2943/'Totals and Drop Down Lists'!X$5)*Inputs!F$39)</f>
        <v>0</v>
      </c>
      <c r="BA2943">
        <f>IF(OR($D2943="51",$D2943="52",$D2943="61"),0,(AC2943/'Totals and Drop Down Lists'!Y$5)*Inputs!G$39)</f>
        <v>0</v>
      </c>
      <c r="BB2943">
        <f>IF(OR($D2943="51",$D2943="52",$D2943="61"),0,(AD2943/'Totals and Drop Down Lists'!Z$5)*Inputs!H$39)</f>
        <v>0</v>
      </c>
      <c r="BC2943">
        <f>IF(OR($D2943="51",$D2943="52",$D2943="61"),0,(AE2943/'Totals and Drop Down Lists'!AA$5)*Inputs!I$39)</f>
        <v>0</v>
      </c>
      <c r="BD2943">
        <f>IF(OR($D2943="51",$D2943="52",$D2943="61"),0,(AF2943/'Totals and Drop Down Lists'!AB$5)*Inputs!J$39)</f>
        <v>0</v>
      </c>
      <c r="BE2943">
        <f>IF(OR($D2943="51",$D2943="52",$D2943="61"),0,(AG2943/'Totals and Drop Down Lists'!AC$5)*Inputs!K$39)</f>
        <v>0</v>
      </c>
      <c r="BF2943">
        <f>IF(OR($D2943="51",$D2943="52",$D2943="61"),0,(AH2943/'Totals and Drop Down Lists'!AD$5)*Inputs!L$39)</f>
        <v>0</v>
      </c>
      <c r="BG2943" s="10">
        <f t="shared" si="406"/>
        <v>600600.18563403247</v>
      </c>
    </row>
    <row r="2944" spans="1:59">
      <c r="A2944" s="1" t="s">
        <v>7647</v>
      </c>
      <c r="B2944" s="1" t="s">
        <v>1227</v>
      </c>
      <c r="C2944" s="1" t="s">
        <v>1272</v>
      </c>
      <c r="D2944" s="1" t="s">
        <v>58</v>
      </c>
      <c r="E2944" s="1" t="s">
        <v>1273</v>
      </c>
      <c r="F2944" s="2">
        <v>87175</v>
      </c>
      <c r="G2944" s="2">
        <v>409</v>
      </c>
      <c r="H2944" s="2">
        <v>32</v>
      </c>
      <c r="I2944" s="2">
        <v>8358</v>
      </c>
      <c r="J2944" s="2">
        <v>35016</v>
      </c>
      <c r="K2944" s="2">
        <v>7435</v>
      </c>
      <c r="L2944" s="2">
        <v>222</v>
      </c>
      <c r="M2944" s="2">
        <v>12</v>
      </c>
      <c r="N2944" s="2">
        <v>14</v>
      </c>
      <c r="O2944" s="2">
        <v>126</v>
      </c>
      <c r="P2944" s="2">
        <v>83</v>
      </c>
      <c r="Q2944" s="2">
        <v>5</v>
      </c>
      <c r="R2944" s="2">
        <v>9789</v>
      </c>
      <c r="S2944" s="2">
        <v>4910700</v>
      </c>
      <c r="T2944" s="2">
        <v>278604800</v>
      </c>
      <c r="U2944" s="2">
        <v>217</v>
      </c>
      <c r="V2944" s="2">
        <v>229</v>
      </c>
      <c r="W2944" s="2">
        <v>8</v>
      </c>
      <c r="X2944" s="2">
        <v>1210</v>
      </c>
      <c r="Y2944" s="2">
        <v>155</v>
      </c>
      <c r="Z2944" s="2">
        <v>825</v>
      </c>
      <c r="AA2944" s="9">
        <f t="shared" si="407"/>
        <v>87175</v>
      </c>
      <c r="AB2944" s="9">
        <f t="shared" si="408"/>
        <v>7917</v>
      </c>
      <c r="AC2944" s="9">
        <f t="shared" si="409"/>
        <v>10251</v>
      </c>
      <c r="AD2944" s="9">
        <f t="shared" si="410"/>
        <v>9789</v>
      </c>
      <c r="AE2944" s="44">
        <f t="shared" si="411"/>
        <v>1.1025319866071338E-4</v>
      </c>
      <c r="AF2944" s="9">
        <f t="shared" si="412"/>
        <v>973</v>
      </c>
      <c r="AG2944" s="9">
        <f t="shared" si="405"/>
        <v>980</v>
      </c>
      <c r="AH2944" s="44">
        <f t="shared" si="413"/>
        <v>7.7426851831696489E-5</v>
      </c>
      <c r="AI2944">
        <f>AA2944/'Totals and Drop Down Lists'!W$6*Inputs!E$37</f>
        <v>79079.964993289133</v>
      </c>
      <c r="AJ2944">
        <f>AB2944/'Totals and Drop Down Lists'!X$6*Inputs!F$37</f>
        <v>26049.995325886517</v>
      </c>
      <c r="AK2944">
        <f>AC2944/'Totals and Drop Down Lists'!Y$6*Inputs!G$37</f>
        <v>67578.054647523881</v>
      </c>
      <c r="AL2944">
        <f>AD2944/'Totals and Drop Down Lists'!Z$6*Inputs!H$37</f>
        <v>78483.319931970182</v>
      </c>
      <c r="AM2944">
        <f>AE2944/'Totals and Drop Down Lists'!AA$6*Inputs!I$37</f>
        <v>13725.349076208093</v>
      </c>
      <c r="AN2944">
        <f>AF2944/'Totals and Drop Down Lists'!AB$6*Inputs!J$37</f>
        <v>19417.862425555431</v>
      </c>
      <c r="AO2944">
        <f>AG2944/'Totals and Drop Down Lists'!AC$6*Inputs!K$37</f>
        <v>18251.104655509786</v>
      </c>
      <c r="AP2944">
        <f>AH2944/'Totals and Drop Down Lists'!AD$6*Inputs!L$37</f>
        <v>18220.853999561295</v>
      </c>
      <c r="AQ2944">
        <f>IF(OR($D2944="51",$D2944="52",$D2944="61"),(AA2944/'Totals and Drop Down Lists'!W$4)*Inputs!E$38,0)</f>
        <v>0</v>
      </c>
      <c r="AR2944">
        <f>IF(OR($D2944="51",$D2944="52",$D2944="61"),(AB2944/'Totals and Drop Down Lists'!X$4)*Inputs!F$38,0)</f>
        <v>0</v>
      </c>
      <c r="AS2944">
        <f>IF(OR($D2944="51",$D2944="52",$D2944="61"),(AC2944/'Totals and Drop Down Lists'!Y$4)*Inputs!G$38,0)</f>
        <v>0</v>
      </c>
      <c r="AT2944">
        <f>IF(OR($D2944="51",$D2944="52",$D2944="61"),(AD2944/'Totals and Drop Down Lists'!Z$4)*Inputs!H$38,0)</f>
        <v>0</v>
      </c>
      <c r="AU2944">
        <f>IF(OR($D2944="51",$D2944="52",$D2944="61"),(AE2944/'Totals and Drop Down Lists'!AA$4)*Inputs!I$38,0)</f>
        <v>0</v>
      </c>
      <c r="AV2944">
        <f>IF(OR($D2944="51",$D2944="52",$D2944="61"),(AF2944/'Totals and Drop Down Lists'!AB$4)*Inputs!J$38,0)</f>
        <v>0</v>
      </c>
      <c r="AW2944">
        <f>IF(OR($D2944="51",$D2944="52",$D2944="61"),(AG2944/'Totals and Drop Down Lists'!AC$4)*Inputs!K$38,0)</f>
        <v>0</v>
      </c>
      <c r="AX2944">
        <f>IF(OR($D2944="51",$D2944="52",$D2944="61"),(AH2944/'Totals and Drop Down Lists'!AD$4)*Inputs!L$38,0)</f>
        <v>0</v>
      </c>
      <c r="AY2944">
        <f>IF(OR($D2944="51",$D2944="52",$D2944="61"),0,(AA2944/'Totals and Drop Down Lists'!W$5)*Inputs!E$39)</f>
        <v>0</v>
      </c>
      <c r="AZ2944">
        <f>IF(OR($D2944="51",$D2944="52",$D2944="61"),0,(AB2944/'Totals and Drop Down Lists'!X$5)*Inputs!F$39)</f>
        <v>0</v>
      </c>
      <c r="BA2944">
        <f>IF(OR($D2944="51",$D2944="52",$D2944="61"),0,(AC2944/'Totals and Drop Down Lists'!Y$5)*Inputs!G$39)</f>
        <v>0</v>
      </c>
      <c r="BB2944">
        <f>IF(OR($D2944="51",$D2944="52",$D2944="61"),0,(AD2944/'Totals and Drop Down Lists'!Z$5)*Inputs!H$39)</f>
        <v>0</v>
      </c>
      <c r="BC2944">
        <f>IF(OR($D2944="51",$D2944="52",$D2944="61"),0,(AE2944/'Totals and Drop Down Lists'!AA$5)*Inputs!I$39)</f>
        <v>0</v>
      </c>
      <c r="BD2944">
        <f>IF(OR($D2944="51",$D2944="52",$D2944="61"),0,(AF2944/'Totals and Drop Down Lists'!AB$5)*Inputs!J$39)</f>
        <v>0</v>
      </c>
      <c r="BE2944">
        <f>IF(OR($D2944="51",$D2944="52",$D2944="61"),0,(AG2944/'Totals and Drop Down Lists'!AC$5)*Inputs!K$39)</f>
        <v>0</v>
      </c>
      <c r="BF2944">
        <f>IF(OR($D2944="51",$D2944="52",$D2944="61"),0,(AH2944/'Totals and Drop Down Lists'!AD$5)*Inputs!L$39)</f>
        <v>0</v>
      </c>
      <c r="BG2944" s="10">
        <f t="shared" si="406"/>
        <v>320806.50505550427</v>
      </c>
    </row>
    <row r="2945" spans="1:59">
      <c r="A2945" s="1" t="s">
        <v>7647</v>
      </c>
      <c r="B2945" s="1" t="s">
        <v>1227</v>
      </c>
      <c r="C2945" s="1" t="s">
        <v>1274</v>
      </c>
      <c r="D2945" s="1" t="s">
        <v>25</v>
      </c>
      <c r="E2945" s="1" t="s">
        <v>1275</v>
      </c>
      <c r="F2945" s="2">
        <v>46698</v>
      </c>
      <c r="G2945" s="2">
        <v>142</v>
      </c>
      <c r="H2945" s="2">
        <v>19</v>
      </c>
      <c r="I2945" s="2">
        <v>7032</v>
      </c>
      <c r="J2945" s="2">
        <v>18711</v>
      </c>
      <c r="K2945" s="2">
        <v>4945</v>
      </c>
      <c r="L2945" s="2">
        <v>267</v>
      </c>
      <c r="M2945" s="2">
        <v>21</v>
      </c>
      <c r="N2945" s="2">
        <v>0</v>
      </c>
      <c r="O2945" s="2">
        <v>39</v>
      </c>
      <c r="P2945" s="2">
        <v>0</v>
      </c>
      <c r="Q2945" s="2">
        <v>0</v>
      </c>
      <c r="R2945" s="2">
        <v>6361</v>
      </c>
      <c r="S2945" s="2">
        <v>2526700</v>
      </c>
      <c r="T2945" s="2">
        <v>152066200</v>
      </c>
      <c r="U2945" s="2">
        <v>305</v>
      </c>
      <c r="V2945" s="2">
        <v>248</v>
      </c>
      <c r="W2945" s="2">
        <v>29</v>
      </c>
      <c r="X2945" s="2">
        <v>994</v>
      </c>
      <c r="Y2945" s="2">
        <v>127</v>
      </c>
      <c r="Z2945" s="2">
        <v>551</v>
      </c>
      <c r="AA2945" s="9">
        <f t="shared" si="407"/>
        <v>46698</v>
      </c>
      <c r="AB2945" s="9">
        <f t="shared" si="408"/>
        <v>6871</v>
      </c>
      <c r="AC2945" s="9">
        <f t="shared" si="409"/>
        <v>6688</v>
      </c>
      <c r="AD2945" s="9">
        <f t="shared" si="410"/>
        <v>6361</v>
      </c>
      <c r="AE2945" s="44">
        <f t="shared" si="411"/>
        <v>9.1270699511887717E-5</v>
      </c>
      <c r="AF2945" s="9">
        <f t="shared" si="412"/>
        <v>717</v>
      </c>
      <c r="AG2945" s="9">
        <f t="shared" si="405"/>
        <v>678</v>
      </c>
      <c r="AH2945" s="44">
        <f t="shared" si="413"/>
        <v>6.6673012339113702E-5</v>
      </c>
      <c r="AI2945">
        <f>AA2945/'Totals and Drop Down Lists'!W$6*Inputs!E$37</f>
        <v>42361.642733084213</v>
      </c>
      <c r="AJ2945">
        <f>AB2945/'Totals and Drop Down Lists'!X$6*Inputs!F$37</f>
        <v>22608.250332722782</v>
      </c>
      <c r="AK2945">
        <f>AC2945/'Totals and Drop Down Lists'!Y$6*Inputs!G$37</f>
        <v>44089.555114880466</v>
      </c>
      <c r="AL2945">
        <f>AD2945/'Totals and Drop Down Lists'!Z$6*Inputs!H$37</f>
        <v>50999.325578431126</v>
      </c>
      <c r="AM2945">
        <f>AE2945/'Totals and Drop Down Lists'!AA$6*Inputs!I$37</f>
        <v>11362.230088991859</v>
      </c>
      <c r="AN2945">
        <f>AF2945/'Totals and Drop Down Lists'!AB$6*Inputs!J$37</f>
        <v>14308.94898162718</v>
      </c>
      <c r="AO2945">
        <f>AG2945/'Totals and Drop Down Lists'!AC$6*Inputs!K$37</f>
        <v>12626.784649424118</v>
      </c>
      <c r="AP2945">
        <f>AH2945/'Totals and Drop Down Lists'!AD$6*Inputs!L$37</f>
        <v>15690.15392983622</v>
      </c>
      <c r="AQ2945">
        <f>IF(OR($D2945="51",$D2945="52",$D2945="61"),(AA2945/'Totals and Drop Down Lists'!W$4)*Inputs!E$38,0)</f>
        <v>0</v>
      </c>
      <c r="AR2945">
        <f>IF(OR($D2945="51",$D2945="52",$D2945="61"),(AB2945/'Totals and Drop Down Lists'!X$4)*Inputs!F$38,0)</f>
        <v>0</v>
      </c>
      <c r="AS2945">
        <f>IF(OR($D2945="51",$D2945="52",$D2945="61"),(AC2945/'Totals and Drop Down Lists'!Y$4)*Inputs!G$38,0)</f>
        <v>0</v>
      </c>
      <c r="AT2945">
        <f>IF(OR($D2945="51",$D2945="52",$D2945="61"),(AD2945/'Totals and Drop Down Lists'!Z$4)*Inputs!H$38,0)</f>
        <v>0</v>
      </c>
      <c r="AU2945">
        <f>IF(OR($D2945="51",$D2945="52",$D2945="61"),(AE2945/'Totals and Drop Down Lists'!AA$4)*Inputs!I$38,0)</f>
        <v>0</v>
      </c>
      <c r="AV2945">
        <f>IF(OR($D2945="51",$D2945="52",$D2945="61"),(AF2945/'Totals and Drop Down Lists'!AB$4)*Inputs!J$38,0)</f>
        <v>0</v>
      </c>
      <c r="AW2945">
        <f>IF(OR($D2945="51",$D2945="52",$D2945="61"),(AG2945/'Totals and Drop Down Lists'!AC$4)*Inputs!K$38,0)</f>
        <v>0</v>
      </c>
      <c r="AX2945">
        <f>IF(OR($D2945="51",$D2945="52",$D2945="61"),(AH2945/'Totals and Drop Down Lists'!AD$4)*Inputs!L$38,0)</f>
        <v>0</v>
      </c>
      <c r="AY2945">
        <f>IF(OR($D2945="51",$D2945="52",$D2945="61"),0,(AA2945/'Totals and Drop Down Lists'!W$5)*Inputs!E$39)</f>
        <v>0</v>
      </c>
      <c r="AZ2945">
        <f>IF(OR($D2945="51",$D2945="52",$D2945="61"),0,(AB2945/'Totals and Drop Down Lists'!X$5)*Inputs!F$39)</f>
        <v>0</v>
      </c>
      <c r="BA2945">
        <f>IF(OR($D2945="51",$D2945="52",$D2945="61"),0,(AC2945/'Totals and Drop Down Lists'!Y$5)*Inputs!G$39)</f>
        <v>0</v>
      </c>
      <c r="BB2945">
        <f>IF(OR($D2945="51",$D2945="52",$D2945="61"),0,(AD2945/'Totals and Drop Down Lists'!Z$5)*Inputs!H$39)</f>
        <v>0</v>
      </c>
      <c r="BC2945">
        <f>IF(OR($D2945="51",$D2945="52",$D2945="61"),0,(AE2945/'Totals and Drop Down Lists'!AA$5)*Inputs!I$39)</f>
        <v>0</v>
      </c>
      <c r="BD2945">
        <f>IF(OR($D2945="51",$D2945="52",$D2945="61"),0,(AF2945/'Totals and Drop Down Lists'!AB$5)*Inputs!J$39)</f>
        <v>0</v>
      </c>
      <c r="BE2945">
        <f>IF(OR($D2945="51",$D2945="52",$D2945="61"),0,(AG2945/'Totals and Drop Down Lists'!AC$5)*Inputs!K$39)</f>
        <v>0</v>
      </c>
      <c r="BF2945">
        <f>IF(OR($D2945="51",$D2945="52",$D2945="61"),0,(AH2945/'Totals and Drop Down Lists'!AD$5)*Inputs!L$39)</f>
        <v>0</v>
      </c>
      <c r="BG2945" s="10">
        <f t="shared" si="406"/>
        <v>214046.891408998</v>
      </c>
    </row>
    <row r="2946" spans="1:59">
      <c r="A2946" s="1" t="s">
        <v>7647</v>
      </c>
      <c r="B2946" s="1" t="s">
        <v>1227</v>
      </c>
      <c r="C2946" s="1" t="s">
        <v>88</v>
      </c>
      <c r="D2946" s="1" t="s">
        <v>25</v>
      </c>
      <c r="E2946" s="1" t="s">
        <v>1276</v>
      </c>
      <c r="F2946" s="2">
        <v>168947</v>
      </c>
      <c r="G2946" s="2">
        <v>1802</v>
      </c>
      <c r="H2946" s="2">
        <v>115</v>
      </c>
      <c r="I2946" s="2">
        <v>19790</v>
      </c>
      <c r="J2946" s="2">
        <v>58875</v>
      </c>
      <c r="K2946" s="2">
        <v>11746</v>
      </c>
      <c r="L2946" s="2">
        <v>307</v>
      </c>
      <c r="M2946" s="2">
        <v>102</v>
      </c>
      <c r="N2946" s="2">
        <v>10</v>
      </c>
      <c r="O2946" s="2">
        <v>219</v>
      </c>
      <c r="P2946" s="2">
        <v>100</v>
      </c>
      <c r="Q2946" s="2">
        <v>41</v>
      </c>
      <c r="R2946" s="2">
        <v>8767</v>
      </c>
      <c r="S2946" s="2">
        <v>11047100</v>
      </c>
      <c r="T2946" s="2">
        <v>476142000</v>
      </c>
      <c r="U2946" s="2">
        <v>1134</v>
      </c>
      <c r="V2946" s="2">
        <v>420</v>
      </c>
      <c r="W2946" s="2">
        <v>64</v>
      </c>
      <c r="X2946" s="2">
        <v>2275</v>
      </c>
      <c r="Y2946" s="2">
        <v>164</v>
      </c>
      <c r="Z2946" s="2">
        <v>1775</v>
      </c>
      <c r="AA2946" s="9">
        <f t="shared" si="407"/>
        <v>168947</v>
      </c>
      <c r="AB2946" s="9">
        <f t="shared" si="408"/>
        <v>17873</v>
      </c>
      <c r="AC2946" s="9">
        <f t="shared" si="409"/>
        <v>9546</v>
      </c>
      <c r="AD2946" s="9">
        <f t="shared" si="410"/>
        <v>8767</v>
      </c>
      <c r="AE2946" s="44">
        <f t="shared" si="411"/>
        <v>1.636608712513819E-4</v>
      </c>
      <c r="AF2946" s="9">
        <f t="shared" si="412"/>
        <v>1791</v>
      </c>
      <c r="AG2946" s="9">
        <f t="shared" ref="AG2946:AG3009" si="414">Y2946+Z2946</f>
        <v>1939</v>
      </c>
      <c r="AH2946" s="44">
        <f t="shared" si="413"/>
        <v>1.4394214552238045E-4</v>
      </c>
      <c r="AI2946">
        <f>AA2946/'Totals and Drop Down Lists'!W$6*Inputs!E$37</f>
        <v>153258.65036674758</v>
      </c>
      <c r="AJ2946">
        <f>AB2946/'Totals and Drop Down Lists'!X$6*Inputs!F$37</f>
        <v>58809.090117414387</v>
      </c>
      <c r="AK2946">
        <f>AC2946/'Totals and Drop Down Lists'!Y$6*Inputs!G$37</f>
        <v>62930.456508171192</v>
      </c>
      <c r="AL2946">
        <f>AD2946/'Totals and Drop Down Lists'!Z$6*Inputs!H$37</f>
        <v>70289.433634036424</v>
      </c>
      <c r="AM2946">
        <f>AE2946/'Totals and Drop Down Lists'!AA$6*Inputs!I$37</f>
        <v>20374.035541174671</v>
      </c>
      <c r="AN2946">
        <f>AF2946/'Totals and Drop Down Lists'!AB$6*Inputs!J$37</f>
        <v>35742.437414357431</v>
      </c>
      <c r="AO2946">
        <f>AG2946/'Totals and Drop Down Lists'!AC$6*Inputs!K$37</f>
        <v>36111.114211258646</v>
      </c>
      <c r="AP2946">
        <f>AH2946/'Totals and Drop Down Lists'!AD$6*Inputs!L$37</f>
        <v>33873.8920142071</v>
      </c>
      <c r="AQ2946">
        <f>IF(OR($D2946="51",$D2946="52",$D2946="61"),(AA2946/'Totals and Drop Down Lists'!W$4)*Inputs!E$38,0)</f>
        <v>0</v>
      </c>
      <c r="AR2946">
        <f>IF(OR($D2946="51",$D2946="52",$D2946="61"),(AB2946/'Totals and Drop Down Lists'!X$4)*Inputs!F$38,0)</f>
        <v>0</v>
      </c>
      <c r="AS2946">
        <f>IF(OR($D2946="51",$D2946="52",$D2946="61"),(AC2946/'Totals and Drop Down Lists'!Y$4)*Inputs!G$38,0)</f>
        <v>0</v>
      </c>
      <c r="AT2946">
        <f>IF(OR($D2946="51",$D2946="52",$D2946="61"),(AD2946/'Totals and Drop Down Lists'!Z$4)*Inputs!H$38,0)</f>
        <v>0</v>
      </c>
      <c r="AU2946">
        <f>IF(OR($D2946="51",$D2946="52",$D2946="61"),(AE2946/'Totals and Drop Down Lists'!AA$4)*Inputs!I$38,0)</f>
        <v>0</v>
      </c>
      <c r="AV2946">
        <f>IF(OR($D2946="51",$D2946="52",$D2946="61"),(AF2946/'Totals and Drop Down Lists'!AB$4)*Inputs!J$38,0)</f>
        <v>0</v>
      </c>
      <c r="AW2946">
        <f>IF(OR($D2946="51",$D2946="52",$D2946="61"),(AG2946/'Totals and Drop Down Lists'!AC$4)*Inputs!K$38,0)</f>
        <v>0</v>
      </c>
      <c r="AX2946">
        <f>IF(OR($D2946="51",$D2946="52",$D2946="61"),(AH2946/'Totals and Drop Down Lists'!AD$4)*Inputs!L$38,0)</f>
        <v>0</v>
      </c>
      <c r="AY2946">
        <f>IF(OR($D2946="51",$D2946="52",$D2946="61"),0,(AA2946/'Totals and Drop Down Lists'!W$5)*Inputs!E$39)</f>
        <v>0</v>
      </c>
      <c r="AZ2946">
        <f>IF(OR($D2946="51",$D2946="52",$D2946="61"),0,(AB2946/'Totals and Drop Down Lists'!X$5)*Inputs!F$39)</f>
        <v>0</v>
      </c>
      <c r="BA2946">
        <f>IF(OR($D2946="51",$D2946="52",$D2946="61"),0,(AC2946/'Totals and Drop Down Lists'!Y$5)*Inputs!G$39)</f>
        <v>0</v>
      </c>
      <c r="BB2946">
        <f>IF(OR($D2946="51",$D2946="52",$D2946="61"),0,(AD2946/'Totals and Drop Down Lists'!Z$5)*Inputs!H$39)</f>
        <v>0</v>
      </c>
      <c r="BC2946">
        <f>IF(OR($D2946="51",$D2946="52",$D2946="61"),0,(AE2946/'Totals and Drop Down Lists'!AA$5)*Inputs!I$39)</f>
        <v>0</v>
      </c>
      <c r="BD2946">
        <f>IF(OR($D2946="51",$D2946="52",$D2946="61"),0,(AF2946/'Totals and Drop Down Lists'!AB$5)*Inputs!J$39)</f>
        <v>0</v>
      </c>
      <c r="BE2946">
        <f>IF(OR($D2946="51",$D2946="52",$D2946="61"),0,(AG2946/'Totals and Drop Down Lists'!AC$5)*Inputs!K$39)</f>
        <v>0</v>
      </c>
      <c r="BF2946">
        <f>IF(OR($D2946="51",$D2946="52",$D2946="61"),0,(AH2946/'Totals and Drop Down Lists'!AD$5)*Inputs!L$39)</f>
        <v>0</v>
      </c>
      <c r="BG2946" s="10">
        <f t="shared" ref="BG2946:BG3009" si="415">SUM(AI2946:BF2946)</f>
        <v>471389.10980736749</v>
      </c>
    </row>
    <row r="2947" spans="1:59">
      <c r="A2947" s="1" t="s">
        <v>7647</v>
      </c>
      <c r="B2947" s="1" t="s">
        <v>1227</v>
      </c>
      <c r="C2947" s="1" t="s">
        <v>1277</v>
      </c>
      <c r="D2947" s="1" t="s">
        <v>25</v>
      </c>
      <c r="E2947" s="1" t="s">
        <v>1278</v>
      </c>
      <c r="F2947" s="2">
        <v>18379</v>
      </c>
      <c r="G2947" s="2">
        <v>66</v>
      </c>
      <c r="H2947" s="2">
        <v>24</v>
      </c>
      <c r="I2947" s="2">
        <v>1769</v>
      </c>
      <c r="J2947" s="2">
        <v>7233</v>
      </c>
      <c r="K2947" s="2">
        <v>1894</v>
      </c>
      <c r="L2947" s="2">
        <v>36</v>
      </c>
      <c r="M2947" s="2">
        <v>4</v>
      </c>
      <c r="N2947" s="2">
        <v>0</v>
      </c>
      <c r="O2947" s="2">
        <v>25</v>
      </c>
      <c r="P2947" s="2">
        <v>0</v>
      </c>
      <c r="Q2947" s="2">
        <v>0</v>
      </c>
      <c r="R2947" s="2">
        <v>2507</v>
      </c>
      <c r="S2947" s="2">
        <v>1110700</v>
      </c>
      <c r="T2947" s="2">
        <v>75669100</v>
      </c>
      <c r="U2947" s="2">
        <v>26</v>
      </c>
      <c r="V2947" s="2">
        <v>156</v>
      </c>
      <c r="W2947" s="2">
        <v>0</v>
      </c>
      <c r="X2947" s="2">
        <v>452</v>
      </c>
      <c r="Y2947" s="2">
        <v>80</v>
      </c>
      <c r="Z2947" s="2">
        <v>247</v>
      </c>
      <c r="AA2947" s="9">
        <f t="shared" ref="AA2947:AA3010" si="416">F2947</f>
        <v>18379</v>
      </c>
      <c r="AB2947" s="9">
        <f t="shared" ref="AB2947:AB3010" si="417">I2947-G2947-H2947</f>
        <v>1679</v>
      </c>
      <c r="AC2947" s="9">
        <f t="shared" ref="AC2947:AC3010" si="418">L2947+M2947+N2947+O2947+P2947+Q2947+R2947</f>
        <v>2572</v>
      </c>
      <c r="AD2947" s="9">
        <f t="shared" ref="AD2947:AD3010" si="419">R2947</f>
        <v>2507</v>
      </c>
      <c r="AE2947" s="44">
        <f t="shared" ref="AE2947:AE3010" si="420">IF(ISERROR(((K2947^2)*SUM(J:J))/((SUM(K:K)^2)*J2947)), 0, ((K2947^2)*SUM(J:J))/((SUM(K:K)^2)*J2947))</f>
        <v>3.4636760782591911E-5</v>
      </c>
      <c r="AF2947" s="9">
        <f t="shared" ref="AF2947:AF3010" si="421">-IF((W2947+V2947-X2947)&gt;0, 0, (W2947+V2947-X2947))</f>
        <v>296</v>
      </c>
      <c r="AG2947" s="9">
        <f t="shared" si="414"/>
        <v>327</v>
      </c>
      <c r="AH2947" s="44">
        <f t="shared" ref="AH2947:AH3010" si="422">(K2947*SUM(J:J)*AG2947)/(J2947*SUM(K:K)*SUM(AG:AG))</f>
        <v>3.1861069397124602E-5</v>
      </c>
      <c r="AI2947">
        <f>AA2947/'Totals and Drop Down Lists'!W$6*Inputs!E$37</f>
        <v>16672.333543007298</v>
      </c>
      <c r="AJ2947">
        <f>AB2947/'Totals and Drop Down Lists'!X$6*Inputs!F$37</f>
        <v>5524.5600798488649</v>
      </c>
      <c r="AK2947">
        <f>AC2947/'Totals and Drop Down Lists'!Y$6*Inputs!G$37</f>
        <v>16955.492786404389</v>
      </c>
      <c r="AL2947">
        <f>AD2947/'Totals and Drop Down Lists'!Z$6*Inputs!H$37</f>
        <v>20099.875683874681</v>
      </c>
      <c r="AM2947">
        <f>AE2947/'Totals and Drop Down Lists'!AA$6*Inputs!I$37</f>
        <v>4311.9078483442572</v>
      </c>
      <c r="AN2947">
        <f>AF2947/'Totals and Drop Down Lists'!AB$6*Inputs!J$37</f>
        <v>5907.1811695420429</v>
      </c>
      <c r="AO2947">
        <f>AG2947/'Totals and Drop Down Lists'!AC$6*Inputs!K$37</f>
        <v>6089.9094105629601</v>
      </c>
      <c r="AP2947">
        <f>AH2947/'Totals and Drop Down Lists'!AD$6*Inputs!L$37</f>
        <v>7497.862563452979</v>
      </c>
      <c r="AQ2947">
        <f>IF(OR($D2947="51",$D2947="52",$D2947="61"),(AA2947/'Totals and Drop Down Lists'!W$4)*Inputs!E$38,0)</f>
        <v>0</v>
      </c>
      <c r="AR2947">
        <f>IF(OR($D2947="51",$D2947="52",$D2947="61"),(AB2947/'Totals and Drop Down Lists'!X$4)*Inputs!F$38,0)</f>
        <v>0</v>
      </c>
      <c r="AS2947">
        <f>IF(OR($D2947="51",$D2947="52",$D2947="61"),(AC2947/'Totals and Drop Down Lists'!Y$4)*Inputs!G$38,0)</f>
        <v>0</v>
      </c>
      <c r="AT2947">
        <f>IF(OR($D2947="51",$D2947="52",$D2947="61"),(AD2947/'Totals and Drop Down Lists'!Z$4)*Inputs!H$38,0)</f>
        <v>0</v>
      </c>
      <c r="AU2947">
        <f>IF(OR($D2947="51",$D2947="52",$D2947="61"),(AE2947/'Totals and Drop Down Lists'!AA$4)*Inputs!I$38,0)</f>
        <v>0</v>
      </c>
      <c r="AV2947">
        <f>IF(OR($D2947="51",$D2947="52",$D2947="61"),(AF2947/'Totals and Drop Down Lists'!AB$4)*Inputs!J$38,0)</f>
        <v>0</v>
      </c>
      <c r="AW2947">
        <f>IF(OR($D2947="51",$D2947="52",$D2947="61"),(AG2947/'Totals and Drop Down Lists'!AC$4)*Inputs!K$38,0)</f>
        <v>0</v>
      </c>
      <c r="AX2947">
        <f>IF(OR($D2947="51",$D2947="52",$D2947="61"),(AH2947/'Totals and Drop Down Lists'!AD$4)*Inputs!L$38,0)</f>
        <v>0</v>
      </c>
      <c r="AY2947">
        <f>IF(OR($D2947="51",$D2947="52",$D2947="61"),0,(AA2947/'Totals and Drop Down Lists'!W$5)*Inputs!E$39)</f>
        <v>0</v>
      </c>
      <c r="AZ2947">
        <f>IF(OR($D2947="51",$D2947="52",$D2947="61"),0,(AB2947/'Totals and Drop Down Lists'!X$5)*Inputs!F$39)</f>
        <v>0</v>
      </c>
      <c r="BA2947">
        <f>IF(OR($D2947="51",$D2947="52",$D2947="61"),0,(AC2947/'Totals and Drop Down Lists'!Y$5)*Inputs!G$39)</f>
        <v>0</v>
      </c>
      <c r="BB2947">
        <f>IF(OR($D2947="51",$D2947="52",$D2947="61"),0,(AD2947/'Totals and Drop Down Lists'!Z$5)*Inputs!H$39)</f>
        <v>0</v>
      </c>
      <c r="BC2947">
        <f>IF(OR($D2947="51",$D2947="52",$D2947="61"),0,(AE2947/'Totals and Drop Down Lists'!AA$5)*Inputs!I$39)</f>
        <v>0</v>
      </c>
      <c r="BD2947">
        <f>IF(OR($D2947="51",$D2947="52",$D2947="61"),0,(AF2947/'Totals and Drop Down Lists'!AB$5)*Inputs!J$39)</f>
        <v>0</v>
      </c>
      <c r="BE2947">
        <f>IF(OR($D2947="51",$D2947="52",$D2947="61"),0,(AG2947/'Totals and Drop Down Lists'!AC$5)*Inputs!K$39)</f>
        <v>0</v>
      </c>
      <c r="BF2947">
        <f>IF(OR($D2947="51",$D2947="52",$D2947="61"),0,(AH2947/'Totals and Drop Down Lists'!AD$5)*Inputs!L$39)</f>
        <v>0</v>
      </c>
      <c r="BG2947" s="10">
        <f t="shared" si="415"/>
        <v>83059.12308503747</v>
      </c>
    </row>
    <row r="2948" spans="1:59">
      <c r="A2948" s="1" t="s">
        <v>7647</v>
      </c>
      <c r="B2948" s="1" t="s">
        <v>1227</v>
      </c>
      <c r="C2948" s="1" t="s">
        <v>1279</v>
      </c>
      <c r="D2948" s="1" t="s">
        <v>15</v>
      </c>
      <c r="E2948" s="1" t="s">
        <v>1280</v>
      </c>
      <c r="F2948" s="2">
        <v>215903</v>
      </c>
      <c r="G2948" s="2">
        <v>675</v>
      </c>
      <c r="H2948" s="2">
        <v>112</v>
      </c>
      <c r="I2948" s="2">
        <v>11306</v>
      </c>
      <c r="J2948" s="2">
        <v>82086</v>
      </c>
      <c r="K2948" s="2">
        <v>15162</v>
      </c>
      <c r="L2948" s="2">
        <v>347</v>
      </c>
      <c r="M2948" s="2">
        <v>47</v>
      </c>
      <c r="N2948" s="2">
        <v>59</v>
      </c>
      <c r="O2948" s="2">
        <v>150</v>
      </c>
      <c r="P2948" s="2">
        <v>143</v>
      </c>
      <c r="Q2948" s="2">
        <v>7</v>
      </c>
      <c r="R2948" s="2">
        <v>19192</v>
      </c>
      <c r="S2948" s="2">
        <v>14272900</v>
      </c>
      <c r="T2948" s="2">
        <v>702895500</v>
      </c>
      <c r="U2948" s="2">
        <v>803</v>
      </c>
      <c r="V2948" s="2">
        <v>614</v>
      </c>
      <c r="W2948" s="2">
        <v>30</v>
      </c>
      <c r="X2948" s="2">
        <v>2327</v>
      </c>
      <c r="Y2948" s="2">
        <v>198</v>
      </c>
      <c r="Z2948" s="2">
        <v>1566</v>
      </c>
      <c r="AA2948" s="9">
        <f t="shared" si="416"/>
        <v>215903</v>
      </c>
      <c r="AB2948" s="9">
        <f t="shared" si="417"/>
        <v>10519</v>
      </c>
      <c r="AC2948" s="9">
        <f t="shared" si="418"/>
        <v>19945</v>
      </c>
      <c r="AD2948" s="9">
        <f t="shared" si="419"/>
        <v>19192</v>
      </c>
      <c r="AE2948" s="44">
        <f t="shared" si="420"/>
        <v>1.955868612592193E-4</v>
      </c>
      <c r="AF2948" s="9">
        <f t="shared" si="421"/>
        <v>1683</v>
      </c>
      <c r="AG2948" s="9">
        <f t="shared" si="414"/>
        <v>1764</v>
      </c>
      <c r="AH2948" s="44">
        <f t="shared" si="422"/>
        <v>1.2123752618111965E-4</v>
      </c>
      <c r="AI2948">
        <f>AA2948/'Totals and Drop Down Lists'!W$6*Inputs!E$37</f>
        <v>195854.33532487645</v>
      </c>
      <c r="AJ2948">
        <f>AB2948/'Totals and Drop Down Lists'!X$6*Inputs!F$37</f>
        <v>34611.582775420015</v>
      </c>
      <c r="AK2948">
        <f>AC2948/'Totals and Drop Down Lists'!Y$6*Inputs!G$37</f>
        <v>131484.17714806981</v>
      </c>
      <c r="AL2948">
        <f>AD2948/'Totals and Drop Down Lists'!Z$6*Inputs!H$37</f>
        <v>153871.88437372271</v>
      </c>
      <c r="AM2948">
        <f>AE2948/'Totals and Drop Down Lists'!AA$6*Inputs!I$37</f>
        <v>24348.481296799197</v>
      </c>
      <c r="AN2948">
        <f>AF2948/'Totals and Drop Down Lists'!AB$6*Inputs!J$37</f>
        <v>33587.114555200198</v>
      </c>
      <c r="AO2948">
        <f>AG2948/'Totals and Drop Down Lists'!AC$6*Inputs!K$37</f>
        <v>32851.988379917617</v>
      </c>
      <c r="AP2948">
        <f>AH2948/'Totals and Drop Down Lists'!AD$6*Inputs!L$37</f>
        <v>28530.816009619088</v>
      </c>
      <c r="AQ2948">
        <f>IF(OR($D2948="51",$D2948="52",$D2948="61"),(AA2948/'Totals and Drop Down Lists'!W$4)*Inputs!E$38,0)</f>
        <v>0</v>
      </c>
      <c r="AR2948">
        <f>IF(OR($D2948="51",$D2948="52",$D2948="61"),(AB2948/'Totals and Drop Down Lists'!X$4)*Inputs!F$38,0)</f>
        <v>0</v>
      </c>
      <c r="AS2948">
        <f>IF(OR($D2948="51",$D2948="52",$D2948="61"),(AC2948/'Totals and Drop Down Lists'!Y$4)*Inputs!G$38,0)</f>
        <v>0</v>
      </c>
      <c r="AT2948">
        <f>IF(OR($D2948="51",$D2948="52",$D2948="61"),(AD2948/'Totals and Drop Down Lists'!Z$4)*Inputs!H$38,0)</f>
        <v>0</v>
      </c>
      <c r="AU2948">
        <f>IF(OR($D2948="51",$D2948="52",$D2948="61"),(AE2948/'Totals and Drop Down Lists'!AA$4)*Inputs!I$38,0)</f>
        <v>0</v>
      </c>
      <c r="AV2948">
        <f>IF(OR($D2948="51",$D2948="52",$D2948="61"),(AF2948/'Totals and Drop Down Lists'!AB$4)*Inputs!J$38,0)</f>
        <v>0</v>
      </c>
      <c r="AW2948">
        <f>IF(OR($D2948="51",$D2948="52",$D2948="61"),(AG2948/'Totals and Drop Down Lists'!AC$4)*Inputs!K$38,0)</f>
        <v>0</v>
      </c>
      <c r="AX2948">
        <f>IF(OR($D2948="51",$D2948="52",$D2948="61"),(AH2948/'Totals and Drop Down Lists'!AD$4)*Inputs!L$38,0)</f>
        <v>0</v>
      </c>
      <c r="AY2948">
        <f>IF(OR($D2948="51",$D2948="52",$D2948="61"),0,(AA2948/'Totals and Drop Down Lists'!W$5)*Inputs!E$39)</f>
        <v>0</v>
      </c>
      <c r="AZ2948">
        <f>IF(OR($D2948="51",$D2948="52",$D2948="61"),0,(AB2948/'Totals and Drop Down Lists'!X$5)*Inputs!F$39)</f>
        <v>0</v>
      </c>
      <c r="BA2948">
        <f>IF(OR($D2948="51",$D2948="52",$D2948="61"),0,(AC2948/'Totals and Drop Down Lists'!Y$5)*Inputs!G$39)</f>
        <v>0</v>
      </c>
      <c r="BB2948">
        <f>IF(OR($D2948="51",$D2948="52",$D2948="61"),0,(AD2948/'Totals and Drop Down Lists'!Z$5)*Inputs!H$39)</f>
        <v>0</v>
      </c>
      <c r="BC2948">
        <f>IF(OR($D2948="51",$D2948="52",$D2948="61"),0,(AE2948/'Totals and Drop Down Lists'!AA$5)*Inputs!I$39)</f>
        <v>0</v>
      </c>
      <c r="BD2948">
        <f>IF(OR($D2948="51",$D2948="52",$D2948="61"),0,(AF2948/'Totals and Drop Down Lists'!AB$5)*Inputs!J$39)</f>
        <v>0</v>
      </c>
      <c r="BE2948">
        <f>IF(OR($D2948="51",$D2948="52",$D2948="61"),0,(AG2948/'Totals and Drop Down Lists'!AC$5)*Inputs!K$39)</f>
        <v>0</v>
      </c>
      <c r="BF2948">
        <f>IF(OR($D2948="51",$D2948="52",$D2948="61"),0,(AH2948/'Totals and Drop Down Lists'!AD$5)*Inputs!L$39)</f>
        <v>0</v>
      </c>
      <c r="BG2948" s="10">
        <f t="shared" si="415"/>
        <v>635140.37986362493</v>
      </c>
    </row>
    <row r="2949" spans="1:59">
      <c r="A2949" s="1" t="s">
        <v>7647</v>
      </c>
      <c r="B2949" s="1" t="s">
        <v>1227</v>
      </c>
      <c r="C2949" s="1" t="s">
        <v>1281</v>
      </c>
      <c r="D2949" s="1" t="s">
        <v>25</v>
      </c>
      <c r="E2949" s="1" t="s">
        <v>1282</v>
      </c>
      <c r="F2949" s="2">
        <v>94444</v>
      </c>
      <c r="G2949" s="2">
        <v>436</v>
      </c>
      <c r="H2949" s="2">
        <v>44</v>
      </c>
      <c r="I2949" s="2">
        <v>12761</v>
      </c>
      <c r="J2949" s="2">
        <v>39348</v>
      </c>
      <c r="K2949" s="2">
        <v>11308</v>
      </c>
      <c r="L2949" s="2">
        <v>133</v>
      </c>
      <c r="M2949" s="2">
        <v>66</v>
      </c>
      <c r="N2949" s="2">
        <v>0</v>
      </c>
      <c r="O2949" s="2">
        <v>83</v>
      </c>
      <c r="P2949" s="2">
        <v>88</v>
      </c>
      <c r="Q2949" s="2">
        <v>0</v>
      </c>
      <c r="R2949" s="2">
        <v>20137</v>
      </c>
      <c r="S2949" s="2">
        <v>6188400</v>
      </c>
      <c r="T2949" s="2">
        <v>349632100</v>
      </c>
      <c r="U2949" s="2">
        <v>601</v>
      </c>
      <c r="V2949" s="2">
        <v>1138</v>
      </c>
      <c r="W2949" s="2">
        <v>279</v>
      </c>
      <c r="X2949" s="2">
        <v>2587</v>
      </c>
      <c r="Y2949" s="2">
        <v>373</v>
      </c>
      <c r="Z2949" s="2">
        <v>1247</v>
      </c>
      <c r="AA2949" s="9">
        <f t="shared" si="416"/>
        <v>94444</v>
      </c>
      <c r="AB2949" s="9">
        <f t="shared" si="417"/>
        <v>12281</v>
      </c>
      <c r="AC2949" s="9">
        <f t="shared" si="418"/>
        <v>20507</v>
      </c>
      <c r="AD2949" s="9">
        <f t="shared" si="419"/>
        <v>20137</v>
      </c>
      <c r="AE2949" s="44">
        <f t="shared" si="420"/>
        <v>2.2695759611541846E-4</v>
      </c>
      <c r="AF2949" s="9">
        <f t="shared" si="421"/>
        <v>1170</v>
      </c>
      <c r="AG2949" s="9">
        <f t="shared" si="414"/>
        <v>1620</v>
      </c>
      <c r="AH2949" s="44">
        <f t="shared" si="422"/>
        <v>1.7323244615483765E-4</v>
      </c>
      <c r="AI2949">
        <f>AA2949/'Totals and Drop Down Lists'!W$6*Inputs!E$37</f>
        <v>85673.968612861485</v>
      </c>
      <c r="AJ2949">
        <f>AB2949/'Totals and Drop Down Lists'!X$6*Inputs!F$37</f>
        <v>40409.244991437707</v>
      </c>
      <c r="AK2949">
        <f>AC2949/'Totals and Drop Down Lists'!Y$6*Inputs!G$37</f>
        <v>135189.07098397933</v>
      </c>
      <c r="AL2949">
        <f>AD2949/'Totals and Drop Down Lists'!Z$6*Inputs!H$37</f>
        <v>161448.42307386696</v>
      </c>
      <c r="AM2949">
        <f>AE2949/'Totals and Drop Down Lists'!AA$6*Inputs!I$37</f>
        <v>28253.803699313121</v>
      </c>
      <c r="AN2949">
        <f>AF2949/'Totals and Drop Down Lists'!AB$6*Inputs!J$37</f>
        <v>23349.330974203345</v>
      </c>
      <c r="AO2949">
        <f>AG2949/'Totals and Drop Down Lists'!AC$6*Inputs!K$37</f>
        <v>30170.193410128424</v>
      </c>
      <c r="AP2949">
        <f>AH2949/'Totals and Drop Down Lists'!AD$6*Inputs!L$37</f>
        <v>40766.775798082963</v>
      </c>
      <c r="AQ2949">
        <f>IF(OR($D2949="51",$D2949="52",$D2949="61"),(AA2949/'Totals and Drop Down Lists'!W$4)*Inputs!E$38,0)</f>
        <v>0</v>
      </c>
      <c r="AR2949">
        <f>IF(OR($D2949="51",$D2949="52",$D2949="61"),(AB2949/'Totals and Drop Down Lists'!X$4)*Inputs!F$38,0)</f>
        <v>0</v>
      </c>
      <c r="AS2949">
        <f>IF(OR($D2949="51",$D2949="52",$D2949="61"),(AC2949/'Totals and Drop Down Lists'!Y$4)*Inputs!G$38,0)</f>
        <v>0</v>
      </c>
      <c r="AT2949">
        <f>IF(OR($D2949="51",$D2949="52",$D2949="61"),(AD2949/'Totals and Drop Down Lists'!Z$4)*Inputs!H$38,0)</f>
        <v>0</v>
      </c>
      <c r="AU2949">
        <f>IF(OR($D2949="51",$D2949="52",$D2949="61"),(AE2949/'Totals and Drop Down Lists'!AA$4)*Inputs!I$38,0)</f>
        <v>0</v>
      </c>
      <c r="AV2949">
        <f>IF(OR($D2949="51",$D2949="52",$D2949="61"),(AF2949/'Totals and Drop Down Lists'!AB$4)*Inputs!J$38,0)</f>
        <v>0</v>
      </c>
      <c r="AW2949">
        <f>IF(OR($D2949="51",$D2949="52",$D2949="61"),(AG2949/'Totals and Drop Down Lists'!AC$4)*Inputs!K$38,0)</f>
        <v>0</v>
      </c>
      <c r="AX2949">
        <f>IF(OR($D2949="51",$D2949="52",$D2949="61"),(AH2949/'Totals and Drop Down Lists'!AD$4)*Inputs!L$38,0)</f>
        <v>0</v>
      </c>
      <c r="AY2949">
        <f>IF(OR($D2949="51",$D2949="52",$D2949="61"),0,(AA2949/'Totals and Drop Down Lists'!W$5)*Inputs!E$39)</f>
        <v>0</v>
      </c>
      <c r="AZ2949">
        <f>IF(OR($D2949="51",$D2949="52",$D2949="61"),0,(AB2949/'Totals and Drop Down Lists'!X$5)*Inputs!F$39)</f>
        <v>0</v>
      </c>
      <c r="BA2949">
        <f>IF(OR($D2949="51",$D2949="52",$D2949="61"),0,(AC2949/'Totals and Drop Down Lists'!Y$5)*Inputs!G$39)</f>
        <v>0</v>
      </c>
      <c r="BB2949">
        <f>IF(OR($D2949="51",$D2949="52",$D2949="61"),0,(AD2949/'Totals and Drop Down Lists'!Z$5)*Inputs!H$39)</f>
        <v>0</v>
      </c>
      <c r="BC2949">
        <f>IF(OR($D2949="51",$D2949="52",$D2949="61"),0,(AE2949/'Totals and Drop Down Lists'!AA$5)*Inputs!I$39)</f>
        <v>0</v>
      </c>
      <c r="BD2949">
        <f>IF(OR($D2949="51",$D2949="52",$D2949="61"),0,(AF2949/'Totals and Drop Down Lists'!AB$5)*Inputs!J$39)</f>
        <v>0</v>
      </c>
      <c r="BE2949">
        <f>IF(OR($D2949="51",$D2949="52",$D2949="61"),0,(AG2949/'Totals and Drop Down Lists'!AC$5)*Inputs!K$39)</f>
        <v>0</v>
      </c>
      <c r="BF2949">
        <f>IF(OR($D2949="51",$D2949="52",$D2949="61"),0,(AH2949/'Totals and Drop Down Lists'!AD$5)*Inputs!L$39)</f>
        <v>0</v>
      </c>
      <c r="BG2949" s="10">
        <f t="shared" si="415"/>
        <v>545260.81154387339</v>
      </c>
    </row>
    <row r="2950" spans="1:59">
      <c r="A2950" s="1" t="s">
        <v>7647</v>
      </c>
      <c r="B2950" s="1" t="s">
        <v>1227</v>
      </c>
      <c r="C2950" s="1" t="s">
        <v>90</v>
      </c>
      <c r="D2950" s="1" t="s">
        <v>25</v>
      </c>
      <c r="E2950" s="1" t="s">
        <v>1283</v>
      </c>
      <c r="F2950" s="2">
        <v>45808</v>
      </c>
      <c r="G2950" s="2">
        <v>155</v>
      </c>
      <c r="H2950" s="2">
        <v>19</v>
      </c>
      <c r="I2950" s="2">
        <v>4362</v>
      </c>
      <c r="J2950" s="2">
        <v>18173</v>
      </c>
      <c r="K2950" s="2">
        <v>3731</v>
      </c>
      <c r="L2950" s="2">
        <v>191</v>
      </c>
      <c r="M2950" s="2">
        <v>26</v>
      </c>
      <c r="N2950" s="2">
        <v>0</v>
      </c>
      <c r="O2950" s="2">
        <v>61</v>
      </c>
      <c r="P2950" s="2">
        <v>17</v>
      </c>
      <c r="Q2950" s="2">
        <v>6</v>
      </c>
      <c r="R2950" s="2">
        <v>5342</v>
      </c>
      <c r="S2950" s="2">
        <v>2440400</v>
      </c>
      <c r="T2950" s="2">
        <v>151267300</v>
      </c>
      <c r="U2950" s="2">
        <v>203</v>
      </c>
      <c r="V2950" s="2">
        <v>228</v>
      </c>
      <c r="W2950" s="2">
        <v>70</v>
      </c>
      <c r="X2950" s="2">
        <v>793</v>
      </c>
      <c r="Y2950" s="2">
        <v>116</v>
      </c>
      <c r="Z2950" s="2">
        <v>469</v>
      </c>
      <c r="AA2950" s="9">
        <f t="shared" si="416"/>
        <v>45808</v>
      </c>
      <c r="AB2950" s="9">
        <f t="shared" si="417"/>
        <v>4188</v>
      </c>
      <c r="AC2950" s="9">
        <f t="shared" si="418"/>
        <v>5643</v>
      </c>
      <c r="AD2950" s="9">
        <f t="shared" si="419"/>
        <v>5342</v>
      </c>
      <c r="AE2950" s="44">
        <f t="shared" si="420"/>
        <v>5.3495796415650071E-5</v>
      </c>
      <c r="AF2950" s="9">
        <f t="shared" si="421"/>
        <v>495</v>
      </c>
      <c r="AG2950" s="9">
        <f t="shared" si="414"/>
        <v>585</v>
      </c>
      <c r="AH2950" s="44">
        <f t="shared" si="422"/>
        <v>4.4689508147258638E-5</v>
      </c>
      <c r="AI2950">
        <f>AA2950/'Totals and Drop Down Lists'!W$6*Inputs!E$37</f>
        <v>41554.287770720839</v>
      </c>
      <c r="AJ2950">
        <f>AB2950/'Totals and Drop Down Lists'!X$6*Inputs!F$37</f>
        <v>13780.141521385969</v>
      </c>
      <c r="AK2950">
        <f>AC2950/'Totals and Drop Down Lists'!Y$6*Inputs!G$37</f>
        <v>37200.562128180391</v>
      </c>
      <c r="AL2950">
        <f>AD2950/'Totals and Drop Down Lists'!Z$6*Inputs!H$37</f>
        <v>42829.491784307356</v>
      </c>
      <c r="AM2950">
        <f>AE2950/'Totals and Drop Down Lists'!AA$6*Inputs!I$37</f>
        <v>6659.6569426896294</v>
      </c>
      <c r="AN2950">
        <f>AF2950/'Totals and Drop Down Lists'!AB$6*Inputs!J$37</f>
        <v>9878.5631044706479</v>
      </c>
      <c r="AO2950">
        <f>AG2950/'Totals and Drop Down Lists'!AC$6*Inputs!K$37</f>
        <v>10894.792064768597</v>
      </c>
      <c r="AP2950">
        <f>AH2950/'Totals and Drop Down Lists'!AD$6*Inputs!L$37</f>
        <v>10516.777887772258</v>
      </c>
      <c r="AQ2950">
        <f>IF(OR($D2950="51",$D2950="52",$D2950="61"),(AA2950/'Totals and Drop Down Lists'!W$4)*Inputs!E$38,0)</f>
        <v>0</v>
      </c>
      <c r="AR2950">
        <f>IF(OR($D2950="51",$D2950="52",$D2950="61"),(AB2950/'Totals and Drop Down Lists'!X$4)*Inputs!F$38,0)</f>
        <v>0</v>
      </c>
      <c r="AS2950">
        <f>IF(OR($D2950="51",$D2950="52",$D2950="61"),(AC2950/'Totals and Drop Down Lists'!Y$4)*Inputs!G$38,0)</f>
        <v>0</v>
      </c>
      <c r="AT2950">
        <f>IF(OR($D2950="51",$D2950="52",$D2950="61"),(AD2950/'Totals and Drop Down Lists'!Z$4)*Inputs!H$38,0)</f>
        <v>0</v>
      </c>
      <c r="AU2950">
        <f>IF(OR($D2950="51",$D2950="52",$D2950="61"),(AE2950/'Totals and Drop Down Lists'!AA$4)*Inputs!I$38,0)</f>
        <v>0</v>
      </c>
      <c r="AV2950">
        <f>IF(OR($D2950="51",$D2950="52",$D2950="61"),(AF2950/'Totals and Drop Down Lists'!AB$4)*Inputs!J$38,0)</f>
        <v>0</v>
      </c>
      <c r="AW2950">
        <f>IF(OR($D2950="51",$D2950="52",$D2950="61"),(AG2950/'Totals and Drop Down Lists'!AC$4)*Inputs!K$38,0)</f>
        <v>0</v>
      </c>
      <c r="AX2950">
        <f>IF(OR($D2950="51",$D2950="52",$D2950="61"),(AH2950/'Totals and Drop Down Lists'!AD$4)*Inputs!L$38,0)</f>
        <v>0</v>
      </c>
      <c r="AY2950">
        <f>IF(OR($D2950="51",$D2950="52",$D2950="61"),0,(AA2950/'Totals and Drop Down Lists'!W$5)*Inputs!E$39)</f>
        <v>0</v>
      </c>
      <c r="AZ2950">
        <f>IF(OR($D2950="51",$D2950="52",$D2950="61"),0,(AB2950/'Totals and Drop Down Lists'!X$5)*Inputs!F$39)</f>
        <v>0</v>
      </c>
      <c r="BA2950">
        <f>IF(OR($D2950="51",$D2950="52",$D2950="61"),0,(AC2950/'Totals and Drop Down Lists'!Y$5)*Inputs!G$39)</f>
        <v>0</v>
      </c>
      <c r="BB2950">
        <f>IF(OR($D2950="51",$D2950="52",$D2950="61"),0,(AD2950/'Totals and Drop Down Lists'!Z$5)*Inputs!H$39)</f>
        <v>0</v>
      </c>
      <c r="BC2950">
        <f>IF(OR($D2950="51",$D2950="52",$D2950="61"),0,(AE2950/'Totals and Drop Down Lists'!AA$5)*Inputs!I$39)</f>
        <v>0</v>
      </c>
      <c r="BD2950">
        <f>IF(OR($D2950="51",$D2950="52",$D2950="61"),0,(AF2950/'Totals and Drop Down Lists'!AB$5)*Inputs!J$39)</f>
        <v>0</v>
      </c>
      <c r="BE2950">
        <f>IF(OR($D2950="51",$D2950="52",$D2950="61"),0,(AG2950/'Totals and Drop Down Lists'!AC$5)*Inputs!K$39)</f>
        <v>0</v>
      </c>
      <c r="BF2950">
        <f>IF(OR($D2950="51",$D2950="52",$D2950="61"),0,(AH2950/'Totals and Drop Down Lists'!AD$5)*Inputs!L$39)</f>
        <v>0</v>
      </c>
      <c r="BG2950" s="10">
        <f t="shared" si="415"/>
        <v>173314.27320429566</v>
      </c>
    </row>
    <row r="2951" spans="1:59">
      <c r="A2951" s="1" t="s">
        <v>7647</v>
      </c>
      <c r="B2951" s="1" t="s">
        <v>1227</v>
      </c>
      <c r="C2951" s="1" t="s">
        <v>94</v>
      </c>
      <c r="D2951" s="1" t="s">
        <v>25</v>
      </c>
      <c r="E2951" s="1" t="s">
        <v>1284</v>
      </c>
      <c r="F2951" s="2">
        <v>57179</v>
      </c>
      <c r="G2951" s="2">
        <v>193</v>
      </c>
      <c r="H2951" s="2">
        <v>21</v>
      </c>
      <c r="I2951" s="2">
        <v>5119</v>
      </c>
      <c r="J2951" s="2">
        <v>21581</v>
      </c>
      <c r="K2951" s="2">
        <v>3407</v>
      </c>
      <c r="L2951" s="2">
        <v>94</v>
      </c>
      <c r="M2951" s="2">
        <v>0</v>
      </c>
      <c r="N2951" s="2">
        <v>0</v>
      </c>
      <c r="O2951" s="2">
        <v>98</v>
      </c>
      <c r="P2951" s="2">
        <v>27</v>
      </c>
      <c r="Q2951" s="2">
        <v>27</v>
      </c>
      <c r="R2951" s="2">
        <v>3191</v>
      </c>
      <c r="S2951" s="2">
        <v>3257300</v>
      </c>
      <c r="T2951" s="2">
        <v>134879300</v>
      </c>
      <c r="U2951" s="2">
        <v>108</v>
      </c>
      <c r="V2951" s="2">
        <v>116</v>
      </c>
      <c r="W2951" s="2">
        <v>50</v>
      </c>
      <c r="X2951" s="2">
        <v>892</v>
      </c>
      <c r="Y2951" s="2">
        <v>48</v>
      </c>
      <c r="Z2951" s="2">
        <v>712</v>
      </c>
      <c r="AA2951" s="9">
        <f t="shared" si="416"/>
        <v>57179</v>
      </c>
      <c r="AB2951" s="9">
        <f t="shared" si="417"/>
        <v>4905</v>
      </c>
      <c r="AC2951" s="9">
        <f t="shared" si="418"/>
        <v>3437</v>
      </c>
      <c r="AD2951" s="9">
        <f t="shared" si="419"/>
        <v>3191</v>
      </c>
      <c r="AE2951" s="44">
        <f t="shared" si="420"/>
        <v>3.7563710804216484E-5</v>
      </c>
      <c r="AF2951" s="9">
        <f t="shared" si="421"/>
        <v>726</v>
      </c>
      <c r="AG2951" s="9">
        <f t="shared" si="414"/>
        <v>760</v>
      </c>
      <c r="AH2951" s="44">
        <f t="shared" si="422"/>
        <v>4.4644220802638368E-5</v>
      </c>
      <c r="AI2951">
        <f>AA2951/'Totals and Drop Down Lists'!W$6*Inputs!E$37</f>
        <v>51869.381340421904</v>
      </c>
      <c r="AJ2951">
        <f>AB2951/'Totals and Drop Down Lists'!X$6*Inputs!F$37</f>
        <v>16139.349131422681</v>
      </c>
      <c r="AK2951">
        <f>AC2951/'Totals and Drop Down Lists'!Y$6*Inputs!G$37</f>
        <v>22657.864971567607</v>
      </c>
      <c r="AL2951">
        <f>AD2951/'Totals and Drop Down Lists'!Z$6*Inputs!H$37</f>
        <v>25583.846552550498</v>
      </c>
      <c r="AM2951">
        <f>AE2951/'Totals and Drop Down Lists'!AA$6*Inputs!I$37</f>
        <v>4676.2819550678123</v>
      </c>
      <c r="AN2951">
        <f>AF2951/'Totals and Drop Down Lists'!AB$6*Inputs!J$37</f>
        <v>14488.559219890283</v>
      </c>
      <c r="AO2951">
        <f>AG2951/'Totals and Drop Down Lists'!AC$6*Inputs!K$37</f>
        <v>14153.917896109631</v>
      </c>
      <c r="AP2951">
        <f>AH2951/'Totals and Drop Down Lists'!AD$6*Inputs!L$37</f>
        <v>10506.120421081665</v>
      </c>
      <c r="AQ2951">
        <f>IF(OR($D2951="51",$D2951="52",$D2951="61"),(AA2951/'Totals and Drop Down Lists'!W$4)*Inputs!E$38,0)</f>
        <v>0</v>
      </c>
      <c r="AR2951">
        <f>IF(OR($D2951="51",$D2951="52",$D2951="61"),(AB2951/'Totals and Drop Down Lists'!X$4)*Inputs!F$38,0)</f>
        <v>0</v>
      </c>
      <c r="AS2951">
        <f>IF(OR($D2951="51",$D2951="52",$D2951="61"),(AC2951/'Totals and Drop Down Lists'!Y$4)*Inputs!G$38,0)</f>
        <v>0</v>
      </c>
      <c r="AT2951">
        <f>IF(OR($D2951="51",$D2951="52",$D2951="61"),(AD2951/'Totals and Drop Down Lists'!Z$4)*Inputs!H$38,0)</f>
        <v>0</v>
      </c>
      <c r="AU2951">
        <f>IF(OR($D2951="51",$D2951="52",$D2951="61"),(AE2951/'Totals and Drop Down Lists'!AA$4)*Inputs!I$38,0)</f>
        <v>0</v>
      </c>
      <c r="AV2951">
        <f>IF(OR($D2951="51",$D2951="52",$D2951="61"),(AF2951/'Totals and Drop Down Lists'!AB$4)*Inputs!J$38,0)</f>
        <v>0</v>
      </c>
      <c r="AW2951">
        <f>IF(OR($D2951="51",$D2951="52",$D2951="61"),(AG2951/'Totals and Drop Down Lists'!AC$4)*Inputs!K$38,0)</f>
        <v>0</v>
      </c>
      <c r="AX2951">
        <f>IF(OR($D2951="51",$D2951="52",$D2951="61"),(AH2951/'Totals and Drop Down Lists'!AD$4)*Inputs!L$38,0)</f>
        <v>0</v>
      </c>
      <c r="AY2951">
        <f>IF(OR($D2951="51",$D2951="52",$D2951="61"),0,(AA2951/'Totals and Drop Down Lists'!W$5)*Inputs!E$39)</f>
        <v>0</v>
      </c>
      <c r="AZ2951">
        <f>IF(OR($D2951="51",$D2951="52",$D2951="61"),0,(AB2951/'Totals and Drop Down Lists'!X$5)*Inputs!F$39)</f>
        <v>0</v>
      </c>
      <c r="BA2951">
        <f>IF(OR($D2951="51",$D2951="52",$D2951="61"),0,(AC2951/'Totals and Drop Down Lists'!Y$5)*Inputs!G$39)</f>
        <v>0</v>
      </c>
      <c r="BB2951">
        <f>IF(OR($D2951="51",$D2951="52",$D2951="61"),0,(AD2951/'Totals and Drop Down Lists'!Z$5)*Inputs!H$39)</f>
        <v>0</v>
      </c>
      <c r="BC2951">
        <f>IF(OR($D2951="51",$D2951="52",$D2951="61"),0,(AE2951/'Totals and Drop Down Lists'!AA$5)*Inputs!I$39)</f>
        <v>0</v>
      </c>
      <c r="BD2951">
        <f>IF(OR($D2951="51",$D2951="52",$D2951="61"),0,(AF2951/'Totals and Drop Down Lists'!AB$5)*Inputs!J$39)</f>
        <v>0</v>
      </c>
      <c r="BE2951">
        <f>IF(OR($D2951="51",$D2951="52",$D2951="61"),0,(AG2951/'Totals and Drop Down Lists'!AC$5)*Inputs!K$39)</f>
        <v>0</v>
      </c>
      <c r="BF2951">
        <f>IF(OR($D2951="51",$D2951="52",$D2951="61"),0,(AH2951/'Totals and Drop Down Lists'!AD$5)*Inputs!L$39)</f>
        <v>0</v>
      </c>
      <c r="BG2951" s="10">
        <f t="shared" si="415"/>
        <v>160075.32148811209</v>
      </c>
    </row>
    <row r="2952" spans="1:59">
      <c r="A2952" s="1" t="s">
        <v>7647</v>
      </c>
      <c r="B2952" s="1" t="s">
        <v>1227</v>
      </c>
      <c r="C2952" s="1" t="s">
        <v>1285</v>
      </c>
      <c r="D2952" s="1" t="s">
        <v>25</v>
      </c>
      <c r="E2952" s="1" t="s">
        <v>1286</v>
      </c>
      <c r="F2952" s="2">
        <v>147700</v>
      </c>
      <c r="G2952" s="2">
        <v>674</v>
      </c>
      <c r="H2952" s="2">
        <v>22</v>
      </c>
      <c r="I2952" s="2">
        <v>17946</v>
      </c>
      <c r="J2952" s="2">
        <v>59658</v>
      </c>
      <c r="K2952" s="2">
        <v>14871</v>
      </c>
      <c r="L2952" s="2">
        <v>245</v>
      </c>
      <c r="M2952" s="2">
        <v>25</v>
      </c>
      <c r="N2952" s="2">
        <v>45</v>
      </c>
      <c r="O2952" s="2">
        <v>97</v>
      </c>
      <c r="P2952" s="2">
        <v>123</v>
      </c>
      <c r="Q2952" s="2">
        <v>3</v>
      </c>
      <c r="R2952" s="2">
        <v>33517</v>
      </c>
      <c r="S2952" s="2">
        <v>8260600</v>
      </c>
      <c r="T2952" s="2">
        <v>483138500</v>
      </c>
      <c r="U2952" s="2">
        <v>751</v>
      </c>
      <c r="V2952" s="2">
        <v>1460</v>
      </c>
      <c r="W2952" s="2">
        <v>68</v>
      </c>
      <c r="X2952" s="2">
        <v>3140</v>
      </c>
      <c r="Y2952" s="2">
        <v>448</v>
      </c>
      <c r="Z2952" s="2">
        <v>1378</v>
      </c>
      <c r="AA2952" s="9">
        <f t="shared" si="416"/>
        <v>147700</v>
      </c>
      <c r="AB2952" s="9">
        <f t="shared" si="417"/>
        <v>17250</v>
      </c>
      <c r="AC2952" s="9">
        <f t="shared" si="418"/>
        <v>34055</v>
      </c>
      <c r="AD2952" s="9">
        <f t="shared" si="419"/>
        <v>33517</v>
      </c>
      <c r="AE2952" s="44">
        <f t="shared" si="420"/>
        <v>2.5888533119222245E-4</v>
      </c>
      <c r="AF2952" s="9">
        <f t="shared" si="421"/>
        <v>1612</v>
      </c>
      <c r="AG2952" s="9">
        <f t="shared" si="414"/>
        <v>1826</v>
      </c>
      <c r="AH2952" s="44">
        <f t="shared" si="422"/>
        <v>1.6936487398718872E-4</v>
      </c>
      <c r="AI2952">
        <f>AA2952/'Totals and Drop Down Lists'!W$6*Inputs!E$37</f>
        <v>133984.63813603448</v>
      </c>
      <c r="AJ2952">
        <f>AB2952/'Totals and Drop Down Lists'!X$6*Inputs!F$37</f>
        <v>56759.178902556829</v>
      </c>
      <c r="AK2952">
        <f>AC2952/'Totals and Drop Down Lists'!Y$6*Inputs!G$37</f>
        <v>224502.0633129866</v>
      </c>
      <c r="AL2952">
        <f>AD2952/'Totals and Drop Down Lists'!Z$6*Inputs!H$37</f>
        <v>268722.59006638516</v>
      </c>
      <c r="AM2952">
        <f>AE2952/'Totals and Drop Down Lists'!AA$6*Inputs!I$37</f>
        <v>32228.466697439628</v>
      </c>
      <c r="AN2952">
        <f>AF2952/'Totals and Drop Down Lists'!AB$6*Inputs!J$37</f>
        <v>32170.189342235724</v>
      </c>
      <c r="AO2952">
        <f>AG2952/'Totals and Drop Down Lists'!AC$6*Inputs!K$37</f>
        <v>34006.650103021297</v>
      </c>
      <c r="AP2952">
        <f>AH2952/'Totals and Drop Down Lists'!AD$6*Inputs!L$37</f>
        <v>39856.620391626813</v>
      </c>
      <c r="AQ2952">
        <f>IF(OR($D2952="51",$D2952="52",$D2952="61"),(AA2952/'Totals and Drop Down Lists'!W$4)*Inputs!E$38,0)</f>
        <v>0</v>
      </c>
      <c r="AR2952">
        <f>IF(OR($D2952="51",$D2952="52",$D2952="61"),(AB2952/'Totals and Drop Down Lists'!X$4)*Inputs!F$38,0)</f>
        <v>0</v>
      </c>
      <c r="AS2952">
        <f>IF(OR($D2952="51",$D2952="52",$D2952="61"),(AC2952/'Totals and Drop Down Lists'!Y$4)*Inputs!G$38,0)</f>
        <v>0</v>
      </c>
      <c r="AT2952">
        <f>IF(OR($D2952="51",$D2952="52",$D2952="61"),(AD2952/'Totals and Drop Down Lists'!Z$4)*Inputs!H$38,0)</f>
        <v>0</v>
      </c>
      <c r="AU2952">
        <f>IF(OR($D2952="51",$D2952="52",$D2952="61"),(AE2952/'Totals and Drop Down Lists'!AA$4)*Inputs!I$38,0)</f>
        <v>0</v>
      </c>
      <c r="AV2952">
        <f>IF(OR($D2952="51",$D2952="52",$D2952="61"),(AF2952/'Totals and Drop Down Lists'!AB$4)*Inputs!J$38,0)</f>
        <v>0</v>
      </c>
      <c r="AW2952">
        <f>IF(OR($D2952="51",$D2952="52",$D2952="61"),(AG2952/'Totals and Drop Down Lists'!AC$4)*Inputs!K$38,0)</f>
        <v>0</v>
      </c>
      <c r="AX2952">
        <f>IF(OR($D2952="51",$D2952="52",$D2952="61"),(AH2952/'Totals and Drop Down Lists'!AD$4)*Inputs!L$38,0)</f>
        <v>0</v>
      </c>
      <c r="AY2952">
        <f>IF(OR($D2952="51",$D2952="52",$D2952="61"),0,(AA2952/'Totals and Drop Down Lists'!W$5)*Inputs!E$39)</f>
        <v>0</v>
      </c>
      <c r="AZ2952">
        <f>IF(OR($D2952="51",$D2952="52",$D2952="61"),0,(AB2952/'Totals and Drop Down Lists'!X$5)*Inputs!F$39)</f>
        <v>0</v>
      </c>
      <c r="BA2952">
        <f>IF(OR($D2952="51",$D2952="52",$D2952="61"),0,(AC2952/'Totals and Drop Down Lists'!Y$5)*Inputs!G$39)</f>
        <v>0</v>
      </c>
      <c r="BB2952">
        <f>IF(OR($D2952="51",$D2952="52",$D2952="61"),0,(AD2952/'Totals and Drop Down Lists'!Z$5)*Inputs!H$39)</f>
        <v>0</v>
      </c>
      <c r="BC2952">
        <f>IF(OR($D2952="51",$D2952="52",$D2952="61"),0,(AE2952/'Totals and Drop Down Lists'!AA$5)*Inputs!I$39)</f>
        <v>0</v>
      </c>
      <c r="BD2952">
        <f>IF(OR($D2952="51",$D2952="52",$D2952="61"),0,(AF2952/'Totals and Drop Down Lists'!AB$5)*Inputs!J$39)</f>
        <v>0</v>
      </c>
      <c r="BE2952">
        <f>IF(OR($D2952="51",$D2952="52",$D2952="61"),0,(AG2952/'Totals and Drop Down Lists'!AC$5)*Inputs!K$39)</f>
        <v>0</v>
      </c>
      <c r="BF2952">
        <f>IF(OR($D2952="51",$D2952="52",$D2952="61"),0,(AH2952/'Totals and Drop Down Lists'!AD$5)*Inputs!L$39)</f>
        <v>0</v>
      </c>
      <c r="BG2952" s="10">
        <f t="shared" si="415"/>
        <v>822230.3969522866</v>
      </c>
    </row>
    <row r="2953" spans="1:59">
      <c r="A2953" s="1" t="s">
        <v>7647</v>
      </c>
      <c r="B2953" s="1" t="s">
        <v>1227</v>
      </c>
      <c r="C2953" s="1" t="s">
        <v>1287</v>
      </c>
      <c r="D2953" s="1" t="s">
        <v>25</v>
      </c>
      <c r="E2953" s="1" t="s">
        <v>1288</v>
      </c>
      <c r="F2953" s="2">
        <v>39711</v>
      </c>
      <c r="G2953" s="2">
        <v>278</v>
      </c>
      <c r="H2953" s="2">
        <v>17</v>
      </c>
      <c r="I2953" s="2">
        <v>4438</v>
      </c>
      <c r="J2953" s="2">
        <v>14397</v>
      </c>
      <c r="K2953" s="2">
        <v>3360</v>
      </c>
      <c r="L2953" s="2">
        <v>95</v>
      </c>
      <c r="M2953" s="2">
        <v>54</v>
      </c>
      <c r="N2953" s="2">
        <v>2</v>
      </c>
      <c r="O2953" s="2">
        <v>18</v>
      </c>
      <c r="P2953" s="2">
        <v>9</v>
      </c>
      <c r="Q2953" s="2">
        <v>0</v>
      </c>
      <c r="R2953" s="2">
        <v>3539</v>
      </c>
      <c r="S2953" s="2">
        <v>2048200</v>
      </c>
      <c r="T2953" s="2">
        <v>123152900</v>
      </c>
      <c r="U2953" s="2">
        <v>194</v>
      </c>
      <c r="V2953" s="2">
        <v>311</v>
      </c>
      <c r="W2953" s="2">
        <v>14</v>
      </c>
      <c r="X2953" s="2">
        <v>695</v>
      </c>
      <c r="Y2953" s="2">
        <v>80</v>
      </c>
      <c r="Z2953" s="2">
        <v>379</v>
      </c>
      <c r="AA2953" s="9">
        <f t="shared" si="416"/>
        <v>39711</v>
      </c>
      <c r="AB2953" s="9">
        <f t="shared" si="417"/>
        <v>4143</v>
      </c>
      <c r="AC2953" s="9">
        <f t="shared" si="418"/>
        <v>3717</v>
      </c>
      <c r="AD2953" s="9">
        <f t="shared" si="419"/>
        <v>3539</v>
      </c>
      <c r="AE2953" s="44">
        <f t="shared" si="420"/>
        <v>5.4764904675923177E-5</v>
      </c>
      <c r="AF2953" s="9">
        <f t="shared" si="421"/>
        <v>370</v>
      </c>
      <c r="AG2953" s="9">
        <f t="shared" si="414"/>
        <v>459</v>
      </c>
      <c r="AH2953" s="44">
        <f t="shared" si="422"/>
        <v>3.9859426392445019E-5</v>
      </c>
      <c r="AI2953">
        <f>AA2953/'Totals and Drop Down Lists'!W$6*Inputs!E$37</f>
        <v>36023.452708328135</v>
      </c>
      <c r="AJ2953">
        <f>AB2953/'Totals and Drop Down Lists'!X$6*Inputs!F$37</f>
        <v>13632.074098161909</v>
      </c>
      <c r="AK2953">
        <f>AC2953/'Totals and Drop Down Lists'!Y$6*Inputs!G$37</f>
        <v>24503.719551736049</v>
      </c>
      <c r="AL2953">
        <f>AD2953/'Totals and Drop Down Lists'!Z$6*Inputs!H$37</f>
        <v>28373.936994508371</v>
      </c>
      <c r="AM2953">
        <f>AE2953/'Totals and Drop Down Lists'!AA$6*Inputs!I$37</f>
        <v>6817.6474055455119</v>
      </c>
      <c r="AN2953">
        <f>AF2953/'Totals and Drop Down Lists'!AB$6*Inputs!J$37</f>
        <v>7383.9764619275547</v>
      </c>
      <c r="AO2953">
        <f>AG2953/'Totals and Drop Down Lists'!AC$6*Inputs!K$37</f>
        <v>8548.2214662030528</v>
      </c>
      <c r="AP2953">
        <f>AH2953/'Totals and Drop Down Lists'!AD$6*Inputs!L$37</f>
        <v>9380.1151877091324</v>
      </c>
      <c r="AQ2953">
        <f>IF(OR($D2953="51",$D2953="52",$D2953="61"),(AA2953/'Totals and Drop Down Lists'!W$4)*Inputs!E$38,0)</f>
        <v>0</v>
      </c>
      <c r="AR2953">
        <f>IF(OR($D2953="51",$D2953="52",$D2953="61"),(AB2953/'Totals and Drop Down Lists'!X$4)*Inputs!F$38,0)</f>
        <v>0</v>
      </c>
      <c r="AS2953">
        <f>IF(OR($D2953="51",$D2953="52",$D2953="61"),(AC2953/'Totals and Drop Down Lists'!Y$4)*Inputs!G$38,0)</f>
        <v>0</v>
      </c>
      <c r="AT2953">
        <f>IF(OR($D2953="51",$D2953="52",$D2953="61"),(AD2953/'Totals and Drop Down Lists'!Z$4)*Inputs!H$38,0)</f>
        <v>0</v>
      </c>
      <c r="AU2953">
        <f>IF(OR($D2953="51",$D2953="52",$D2953="61"),(AE2953/'Totals and Drop Down Lists'!AA$4)*Inputs!I$38,0)</f>
        <v>0</v>
      </c>
      <c r="AV2953">
        <f>IF(OR($D2953="51",$D2953="52",$D2953="61"),(AF2953/'Totals and Drop Down Lists'!AB$4)*Inputs!J$38,0)</f>
        <v>0</v>
      </c>
      <c r="AW2953">
        <f>IF(OR($D2953="51",$D2953="52",$D2953="61"),(AG2953/'Totals and Drop Down Lists'!AC$4)*Inputs!K$38,0)</f>
        <v>0</v>
      </c>
      <c r="AX2953">
        <f>IF(OR($D2953="51",$D2953="52",$D2953="61"),(AH2953/'Totals and Drop Down Lists'!AD$4)*Inputs!L$38,0)</f>
        <v>0</v>
      </c>
      <c r="AY2953">
        <f>IF(OR($D2953="51",$D2953="52",$D2953="61"),0,(AA2953/'Totals and Drop Down Lists'!W$5)*Inputs!E$39)</f>
        <v>0</v>
      </c>
      <c r="AZ2953">
        <f>IF(OR($D2953="51",$D2953="52",$D2953="61"),0,(AB2953/'Totals and Drop Down Lists'!X$5)*Inputs!F$39)</f>
        <v>0</v>
      </c>
      <c r="BA2953">
        <f>IF(OR($D2953="51",$D2953="52",$D2953="61"),0,(AC2953/'Totals and Drop Down Lists'!Y$5)*Inputs!G$39)</f>
        <v>0</v>
      </c>
      <c r="BB2953">
        <f>IF(OR($D2953="51",$D2953="52",$D2953="61"),0,(AD2953/'Totals and Drop Down Lists'!Z$5)*Inputs!H$39)</f>
        <v>0</v>
      </c>
      <c r="BC2953">
        <f>IF(OR($D2953="51",$D2953="52",$D2953="61"),0,(AE2953/'Totals and Drop Down Lists'!AA$5)*Inputs!I$39)</f>
        <v>0</v>
      </c>
      <c r="BD2953">
        <f>IF(OR($D2953="51",$D2953="52",$D2953="61"),0,(AF2953/'Totals and Drop Down Lists'!AB$5)*Inputs!J$39)</f>
        <v>0</v>
      </c>
      <c r="BE2953">
        <f>IF(OR($D2953="51",$D2953="52",$D2953="61"),0,(AG2953/'Totals and Drop Down Lists'!AC$5)*Inputs!K$39)</f>
        <v>0</v>
      </c>
      <c r="BF2953">
        <f>IF(OR($D2953="51",$D2953="52",$D2953="61"),0,(AH2953/'Totals and Drop Down Lists'!AD$5)*Inputs!L$39)</f>
        <v>0</v>
      </c>
      <c r="BG2953" s="10">
        <f t="shared" si="415"/>
        <v>134663.14387411973</v>
      </c>
    </row>
    <row r="2954" spans="1:59">
      <c r="A2954" s="1" t="s">
        <v>7647</v>
      </c>
      <c r="B2954" s="1" t="s">
        <v>1227</v>
      </c>
      <c r="C2954" s="1" t="s">
        <v>1289</v>
      </c>
      <c r="D2954" s="1" t="s">
        <v>25</v>
      </c>
      <c r="E2954" s="1" t="s">
        <v>1290</v>
      </c>
      <c r="F2954" s="2">
        <v>77341</v>
      </c>
      <c r="G2954" s="2">
        <v>240</v>
      </c>
      <c r="H2954" s="2">
        <v>74</v>
      </c>
      <c r="I2954" s="2">
        <v>9082</v>
      </c>
      <c r="J2954" s="2">
        <v>29791</v>
      </c>
      <c r="K2954" s="2">
        <v>6293</v>
      </c>
      <c r="L2954" s="2">
        <v>156</v>
      </c>
      <c r="M2954" s="2">
        <v>28</v>
      </c>
      <c r="N2954" s="2">
        <v>5</v>
      </c>
      <c r="O2954" s="2">
        <v>59</v>
      </c>
      <c r="P2954" s="2">
        <v>18</v>
      </c>
      <c r="Q2954" s="2">
        <v>0</v>
      </c>
      <c r="R2954" s="2">
        <v>11443</v>
      </c>
      <c r="S2954" s="2">
        <v>3075600</v>
      </c>
      <c r="T2954" s="2">
        <v>209455800</v>
      </c>
      <c r="U2954" s="2">
        <v>306</v>
      </c>
      <c r="V2954" s="2">
        <v>613</v>
      </c>
      <c r="W2954" s="2">
        <v>140</v>
      </c>
      <c r="X2954" s="2">
        <v>1535</v>
      </c>
      <c r="Y2954" s="2">
        <v>341</v>
      </c>
      <c r="Z2954" s="2">
        <v>769</v>
      </c>
      <c r="AA2954" s="9">
        <f t="shared" si="416"/>
        <v>77341</v>
      </c>
      <c r="AB2954" s="9">
        <f t="shared" si="417"/>
        <v>8768</v>
      </c>
      <c r="AC2954" s="9">
        <f t="shared" si="418"/>
        <v>11709</v>
      </c>
      <c r="AD2954" s="9">
        <f t="shared" si="419"/>
        <v>11443</v>
      </c>
      <c r="AE2954" s="44">
        <f t="shared" si="420"/>
        <v>9.2838083799955576E-5</v>
      </c>
      <c r="AF2954" s="9">
        <f t="shared" si="421"/>
        <v>782</v>
      </c>
      <c r="AG2954" s="9">
        <f t="shared" si="414"/>
        <v>1110</v>
      </c>
      <c r="AH2954" s="44">
        <f t="shared" si="422"/>
        <v>8.7246239163627255E-5</v>
      </c>
      <c r="AI2954">
        <f>AA2954/'Totals and Drop Down Lists'!W$6*Inputs!E$37</f>
        <v>70159.146229377395</v>
      </c>
      <c r="AJ2954">
        <f>AB2954/'Totals and Drop Down Lists'!X$6*Inputs!F$37</f>
        <v>28850.114818412654</v>
      </c>
      <c r="AK2954">
        <f>AC2954/'Totals and Drop Down Lists'!Y$6*Inputs!G$37</f>
        <v>77189.683139972389</v>
      </c>
      <c r="AL2954">
        <f>AD2954/'Totals and Drop Down Lists'!Z$6*Inputs!H$37</f>
        <v>91744.267032540069</v>
      </c>
      <c r="AM2954">
        <f>AE2954/'Totals and Drop Down Lists'!AA$6*Inputs!I$37</f>
        <v>11557.352740775394</v>
      </c>
      <c r="AN2954">
        <f>AF2954/'Totals and Drop Down Lists'!AB$6*Inputs!J$37</f>
        <v>15606.13403574959</v>
      </c>
      <c r="AO2954">
        <f>AG2954/'Totals and Drop Down Lists'!AC$6*Inputs!K$37</f>
        <v>20672.169558791695</v>
      </c>
      <c r="AP2954">
        <f>AH2954/'Totals and Drop Down Lists'!AD$6*Inputs!L$37</f>
        <v>20531.649527308789</v>
      </c>
      <c r="AQ2954">
        <f>IF(OR($D2954="51",$D2954="52",$D2954="61"),(AA2954/'Totals and Drop Down Lists'!W$4)*Inputs!E$38,0)</f>
        <v>0</v>
      </c>
      <c r="AR2954">
        <f>IF(OR($D2954="51",$D2954="52",$D2954="61"),(AB2954/'Totals and Drop Down Lists'!X$4)*Inputs!F$38,0)</f>
        <v>0</v>
      </c>
      <c r="AS2954">
        <f>IF(OR($D2954="51",$D2954="52",$D2954="61"),(AC2954/'Totals and Drop Down Lists'!Y$4)*Inputs!G$38,0)</f>
        <v>0</v>
      </c>
      <c r="AT2954">
        <f>IF(OR($D2954="51",$D2954="52",$D2954="61"),(AD2954/'Totals and Drop Down Lists'!Z$4)*Inputs!H$38,0)</f>
        <v>0</v>
      </c>
      <c r="AU2954">
        <f>IF(OR($D2954="51",$D2954="52",$D2954="61"),(AE2954/'Totals and Drop Down Lists'!AA$4)*Inputs!I$38,0)</f>
        <v>0</v>
      </c>
      <c r="AV2954">
        <f>IF(OR($D2954="51",$D2954="52",$D2954="61"),(AF2954/'Totals and Drop Down Lists'!AB$4)*Inputs!J$38,0)</f>
        <v>0</v>
      </c>
      <c r="AW2954">
        <f>IF(OR($D2954="51",$D2954="52",$D2954="61"),(AG2954/'Totals and Drop Down Lists'!AC$4)*Inputs!K$38,0)</f>
        <v>0</v>
      </c>
      <c r="AX2954">
        <f>IF(OR($D2954="51",$D2954="52",$D2954="61"),(AH2954/'Totals and Drop Down Lists'!AD$4)*Inputs!L$38,0)</f>
        <v>0</v>
      </c>
      <c r="AY2954">
        <f>IF(OR($D2954="51",$D2954="52",$D2954="61"),0,(AA2954/'Totals and Drop Down Lists'!W$5)*Inputs!E$39)</f>
        <v>0</v>
      </c>
      <c r="AZ2954">
        <f>IF(OR($D2954="51",$D2954="52",$D2954="61"),0,(AB2954/'Totals and Drop Down Lists'!X$5)*Inputs!F$39)</f>
        <v>0</v>
      </c>
      <c r="BA2954">
        <f>IF(OR($D2954="51",$D2954="52",$D2954="61"),0,(AC2954/'Totals and Drop Down Lists'!Y$5)*Inputs!G$39)</f>
        <v>0</v>
      </c>
      <c r="BB2954">
        <f>IF(OR($D2954="51",$D2954="52",$D2954="61"),0,(AD2954/'Totals and Drop Down Lists'!Z$5)*Inputs!H$39)</f>
        <v>0</v>
      </c>
      <c r="BC2954">
        <f>IF(OR($D2954="51",$D2954="52",$D2954="61"),0,(AE2954/'Totals and Drop Down Lists'!AA$5)*Inputs!I$39)</f>
        <v>0</v>
      </c>
      <c r="BD2954">
        <f>IF(OR($D2954="51",$D2954="52",$D2954="61"),0,(AF2954/'Totals and Drop Down Lists'!AB$5)*Inputs!J$39)</f>
        <v>0</v>
      </c>
      <c r="BE2954">
        <f>IF(OR($D2954="51",$D2954="52",$D2954="61"),0,(AG2954/'Totals and Drop Down Lists'!AC$5)*Inputs!K$39)</f>
        <v>0</v>
      </c>
      <c r="BF2954">
        <f>IF(OR($D2954="51",$D2954="52",$D2954="61"),0,(AH2954/'Totals and Drop Down Lists'!AD$5)*Inputs!L$39)</f>
        <v>0</v>
      </c>
      <c r="BG2954" s="10">
        <f t="shared" si="415"/>
        <v>336310.51708292792</v>
      </c>
    </row>
    <row r="2955" spans="1:59">
      <c r="A2955" s="1" t="s">
        <v>7647</v>
      </c>
      <c r="B2955" s="1" t="s">
        <v>1227</v>
      </c>
      <c r="C2955" s="1" t="s">
        <v>233</v>
      </c>
      <c r="D2955" s="1" t="s">
        <v>25</v>
      </c>
      <c r="E2955" s="1" t="s">
        <v>1291</v>
      </c>
      <c r="F2955" s="2">
        <v>6419</v>
      </c>
      <c r="G2955" s="2">
        <v>52</v>
      </c>
      <c r="H2955" s="2">
        <v>0</v>
      </c>
      <c r="I2955" s="2">
        <v>870</v>
      </c>
      <c r="J2955" s="2">
        <v>2402</v>
      </c>
      <c r="K2955" s="2">
        <v>406</v>
      </c>
      <c r="L2955" s="2">
        <v>10</v>
      </c>
      <c r="M2955" s="2">
        <v>4</v>
      </c>
      <c r="N2955" s="2">
        <v>0</v>
      </c>
      <c r="O2955" s="2">
        <v>4</v>
      </c>
      <c r="P2955" s="2">
        <v>6</v>
      </c>
      <c r="Q2955" s="2">
        <v>0</v>
      </c>
      <c r="R2955" s="2">
        <v>1848</v>
      </c>
      <c r="S2955" s="2">
        <v>182300</v>
      </c>
      <c r="T2955" s="2">
        <v>12269400</v>
      </c>
      <c r="U2955" s="2">
        <v>93</v>
      </c>
      <c r="V2955" s="2">
        <v>97</v>
      </c>
      <c r="W2955" s="2">
        <v>39</v>
      </c>
      <c r="X2955" s="2">
        <v>166</v>
      </c>
      <c r="Y2955" s="2">
        <v>59</v>
      </c>
      <c r="Z2955" s="2">
        <v>60</v>
      </c>
      <c r="AA2955" s="9">
        <f t="shared" si="416"/>
        <v>6419</v>
      </c>
      <c r="AB2955" s="9">
        <f t="shared" si="417"/>
        <v>818</v>
      </c>
      <c r="AC2955" s="9">
        <f t="shared" si="418"/>
        <v>1872</v>
      </c>
      <c r="AD2955" s="9">
        <f t="shared" si="419"/>
        <v>1848</v>
      </c>
      <c r="AE2955" s="44">
        <f t="shared" si="420"/>
        <v>4.7926404626121949E-6</v>
      </c>
      <c r="AF2955" s="9">
        <f t="shared" si="421"/>
        <v>30</v>
      </c>
      <c r="AG2955" s="9">
        <f t="shared" si="414"/>
        <v>119</v>
      </c>
      <c r="AH2955" s="44">
        <f t="shared" si="422"/>
        <v>7.4842981183197564E-6</v>
      </c>
      <c r="AI2955">
        <f>AA2955/'Totals and Drop Down Lists'!W$6*Inputs!E$37</f>
        <v>5822.9342734949587</v>
      </c>
      <c r="AJ2955">
        <f>AB2955/'Totals and Drop Down Lists'!X$6*Inputs!F$37</f>
        <v>2691.5367154951582</v>
      </c>
      <c r="AK2955">
        <f>AC2955/'Totals and Drop Down Lists'!Y$6*Inputs!G$37</f>
        <v>12340.856335983288</v>
      </c>
      <c r="AL2955">
        <f>AD2955/'Totals and Drop Down Lists'!Z$6*Inputs!H$37</f>
        <v>14816.342346948708</v>
      </c>
      <c r="AM2955">
        <f>AE2955/'Totals and Drop Down Lists'!AA$6*Inputs!I$37</f>
        <v>596.63269769198541</v>
      </c>
      <c r="AN2955">
        <f>AF2955/'Totals and Drop Down Lists'!AB$6*Inputs!J$37</f>
        <v>598.70079421034234</v>
      </c>
      <c r="AO2955">
        <f>AG2955/'Totals and Drop Down Lists'!AC$6*Inputs!K$37</f>
        <v>2216.2055653119023</v>
      </c>
      <c r="AP2955">
        <f>AH2955/'Totals and Drop Down Lists'!AD$6*Inputs!L$37</f>
        <v>1761.2791954853735</v>
      </c>
      <c r="AQ2955">
        <f>IF(OR($D2955="51",$D2955="52",$D2955="61"),(AA2955/'Totals and Drop Down Lists'!W$4)*Inputs!E$38,0)</f>
        <v>0</v>
      </c>
      <c r="AR2955">
        <f>IF(OR($D2955="51",$D2955="52",$D2955="61"),(AB2955/'Totals and Drop Down Lists'!X$4)*Inputs!F$38,0)</f>
        <v>0</v>
      </c>
      <c r="AS2955">
        <f>IF(OR($D2955="51",$D2955="52",$D2955="61"),(AC2955/'Totals and Drop Down Lists'!Y$4)*Inputs!G$38,0)</f>
        <v>0</v>
      </c>
      <c r="AT2955">
        <f>IF(OR($D2955="51",$D2955="52",$D2955="61"),(AD2955/'Totals and Drop Down Lists'!Z$4)*Inputs!H$38,0)</f>
        <v>0</v>
      </c>
      <c r="AU2955">
        <f>IF(OR($D2955="51",$D2955="52",$D2955="61"),(AE2955/'Totals and Drop Down Lists'!AA$4)*Inputs!I$38,0)</f>
        <v>0</v>
      </c>
      <c r="AV2955">
        <f>IF(OR($D2955="51",$D2955="52",$D2955="61"),(AF2955/'Totals and Drop Down Lists'!AB$4)*Inputs!J$38,0)</f>
        <v>0</v>
      </c>
      <c r="AW2955">
        <f>IF(OR($D2955="51",$D2955="52",$D2955="61"),(AG2955/'Totals and Drop Down Lists'!AC$4)*Inputs!K$38,0)</f>
        <v>0</v>
      </c>
      <c r="AX2955">
        <f>IF(OR($D2955="51",$D2955="52",$D2955="61"),(AH2955/'Totals and Drop Down Lists'!AD$4)*Inputs!L$38,0)</f>
        <v>0</v>
      </c>
      <c r="AY2955">
        <f>IF(OR($D2955="51",$D2955="52",$D2955="61"),0,(AA2955/'Totals and Drop Down Lists'!W$5)*Inputs!E$39)</f>
        <v>0</v>
      </c>
      <c r="AZ2955">
        <f>IF(OR($D2955="51",$D2955="52",$D2955="61"),0,(AB2955/'Totals and Drop Down Lists'!X$5)*Inputs!F$39)</f>
        <v>0</v>
      </c>
      <c r="BA2955">
        <f>IF(OR($D2955="51",$D2955="52",$D2955="61"),0,(AC2955/'Totals and Drop Down Lists'!Y$5)*Inputs!G$39)</f>
        <v>0</v>
      </c>
      <c r="BB2955">
        <f>IF(OR($D2955="51",$D2955="52",$D2955="61"),0,(AD2955/'Totals and Drop Down Lists'!Z$5)*Inputs!H$39)</f>
        <v>0</v>
      </c>
      <c r="BC2955">
        <f>IF(OR($D2955="51",$D2955="52",$D2955="61"),0,(AE2955/'Totals and Drop Down Lists'!AA$5)*Inputs!I$39)</f>
        <v>0</v>
      </c>
      <c r="BD2955">
        <f>IF(OR($D2955="51",$D2955="52",$D2955="61"),0,(AF2955/'Totals and Drop Down Lists'!AB$5)*Inputs!J$39)</f>
        <v>0</v>
      </c>
      <c r="BE2955">
        <f>IF(OR($D2955="51",$D2955="52",$D2955="61"),0,(AG2955/'Totals and Drop Down Lists'!AC$5)*Inputs!K$39)</f>
        <v>0</v>
      </c>
      <c r="BF2955">
        <f>IF(OR($D2955="51",$D2955="52",$D2955="61"),0,(AH2955/'Totals and Drop Down Lists'!AD$5)*Inputs!L$39)</f>
        <v>0</v>
      </c>
      <c r="BG2955" s="10">
        <f t="shared" si="415"/>
        <v>40844.487924621724</v>
      </c>
    </row>
    <row r="2956" spans="1:59">
      <c r="A2956" s="1" t="s">
        <v>7647</v>
      </c>
      <c r="B2956" s="1" t="s">
        <v>1227</v>
      </c>
      <c r="C2956" s="1" t="s">
        <v>1292</v>
      </c>
      <c r="D2956" s="1" t="s">
        <v>25</v>
      </c>
      <c r="E2956" s="1" t="s">
        <v>1293</v>
      </c>
      <c r="F2956" s="2">
        <v>42948</v>
      </c>
      <c r="G2956" s="2">
        <v>131</v>
      </c>
      <c r="H2956" s="2">
        <v>15</v>
      </c>
      <c r="I2956" s="2">
        <v>5484</v>
      </c>
      <c r="J2956" s="2">
        <v>17163</v>
      </c>
      <c r="K2956" s="2">
        <v>3738</v>
      </c>
      <c r="L2956" s="2">
        <v>88</v>
      </c>
      <c r="M2956" s="2">
        <v>0</v>
      </c>
      <c r="N2956" s="2">
        <v>2</v>
      </c>
      <c r="O2956" s="2">
        <v>40</v>
      </c>
      <c r="P2956" s="2">
        <v>12</v>
      </c>
      <c r="Q2956" s="2">
        <v>15</v>
      </c>
      <c r="R2956" s="2">
        <v>6718</v>
      </c>
      <c r="S2956" s="2">
        <v>2264900</v>
      </c>
      <c r="T2956" s="2">
        <v>141106700</v>
      </c>
      <c r="U2956" s="2">
        <v>170</v>
      </c>
      <c r="V2956" s="2">
        <v>259</v>
      </c>
      <c r="W2956" s="2">
        <v>28</v>
      </c>
      <c r="X2956" s="2">
        <v>712</v>
      </c>
      <c r="Y2956" s="2">
        <v>53</v>
      </c>
      <c r="Z2956" s="2">
        <v>419</v>
      </c>
      <c r="AA2956" s="9">
        <f t="shared" si="416"/>
        <v>42948</v>
      </c>
      <c r="AB2956" s="9">
        <f t="shared" si="417"/>
        <v>5338</v>
      </c>
      <c r="AC2956" s="9">
        <f t="shared" si="418"/>
        <v>6875</v>
      </c>
      <c r="AD2956" s="9">
        <f t="shared" si="419"/>
        <v>6718</v>
      </c>
      <c r="AE2956" s="44">
        <f t="shared" si="420"/>
        <v>5.6856638232291174E-5</v>
      </c>
      <c r="AF2956" s="9">
        <f t="shared" si="421"/>
        <v>425</v>
      </c>
      <c r="AG2956" s="9">
        <f t="shared" si="414"/>
        <v>472</v>
      </c>
      <c r="AH2956" s="44">
        <f t="shared" si="422"/>
        <v>3.8250681698558552E-5</v>
      </c>
      <c r="AI2956">
        <f>AA2956/'Totals and Drop Down Lists'!W$6*Inputs!E$37</f>
        <v>38959.866206272229</v>
      </c>
      <c r="AJ2956">
        <f>AB2956/'Totals and Drop Down Lists'!X$6*Inputs!F$37</f>
        <v>17564.086781556427</v>
      </c>
      <c r="AK2956">
        <f>AC2956/'Totals and Drop Down Lists'!Y$6*Inputs!G$37</f>
        <v>45322.322280921537</v>
      </c>
      <c r="AL2956">
        <f>AD2956/'Totals and Drop Down Lists'!Z$6*Inputs!H$37</f>
        <v>53861.573531818947</v>
      </c>
      <c r="AM2956">
        <f>AE2956/'Totals and Drop Down Lists'!AA$6*Inputs!I$37</f>
        <v>7078.045957100634</v>
      </c>
      <c r="AN2956">
        <f>AF2956/'Totals and Drop Down Lists'!AB$6*Inputs!J$37</f>
        <v>8481.5945846465147</v>
      </c>
      <c r="AO2956">
        <f>AG2956/'Totals and Drop Down Lists'!AC$6*Inputs!K$37</f>
        <v>8790.3279565312441</v>
      </c>
      <c r="AP2956">
        <f>AH2956/'Totals and Drop Down Lists'!AD$6*Inputs!L$37</f>
        <v>9001.5294452125672</v>
      </c>
      <c r="AQ2956">
        <f>IF(OR($D2956="51",$D2956="52",$D2956="61"),(AA2956/'Totals and Drop Down Lists'!W$4)*Inputs!E$38,0)</f>
        <v>0</v>
      </c>
      <c r="AR2956">
        <f>IF(OR($D2956="51",$D2956="52",$D2956="61"),(AB2956/'Totals and Drop Down Lists'!X$4)*Inputs!F$38,0)</f>
        <v>0</v>
      </c>
      <c r="AS2956">
        <f>IF(OR($D2956="51",$D2956="52",$D2956="61"),(AC2956/'Totals and Drop Down Lists'!Y$4)*Inputs!G$38,0)</f>
        <v>0</v>
      </c>
      <c r="AT2956">
        <f>IF(OR($D2956="51",$D2956="52",$D2956="61"),(AD2956/'Totals and Drop Down Lists'!Z$4)*Inputs!H$38,0)</f>
        <v>0</v>
      </c>
      <c r="AU2956">
        <f>IF(OR($D2956="51",$D2956="52",$D2956="61"),(AE2956/'Totals and Drop Down Lists'!AA$4)*Inputs!I$38,0)</f>
        <v>0</v>
      </c>
      <c r="AV2956">
        <f>IF(OR($D2956="51",$D2956="52",$D2956="61"),(AF2956/'Totals and Drop Down Lists'!AB$4)*Inputs!J$38,0)</f>
        <v>0</v>
      </c>
      <c r="AW2956">
        <f>IF(OR($D2956="51",$D2956="52",$D2956="61"),(AG2956/'Totals and Drop Down Lists'!AC$4)*Inputs!K$38,0)</f>
        <v>0</v>
      </c>
      <c r="AX2956">
        <f>IF(OR($D2956="51",$D2956="52",$D2956="61"),(AH2956/'Totals and Drop Down Lists'!AD$4)*Inputs!L$38,0)</f>
        <v>0</v>
      </c>
      <c r="AY2956">
        <f>IF(OR($D2956="51",$D2956="52",$D2956="61"),0,(AA2956/'Totals and Drop Down Lists'!W$5)*Inputs!E$39)</f>
        <v>0</v>
      </c>
      <c r="AZ2956">
        <f>IF(OR($D2956="51",$D2956="52",$D2956="61"),0,(AB2956/'Totals and Drop Down Lists'!X$5)*Inputs!F$39)</f>
        <v>0</v>
      </c>
      <c r="BA2956">
        <f>IF(OR($D2956="51",$D2956="52",$D2956="61"),0,(AC2956/'Totals and Drop Down Lists'!Y$5)*Inputs!G$39)</f>
        <v>0</v>
      </c>
      <c r="BB2956">
        <f>IF(OR($D2956="51",$D2956="52",$D2956="61"),0,(AD2956/'Totals and Drop Down Lists'!Z$5)*Inputs!H$39)</f>
        <v>0</v>
      </c>
      <c r="BC2956">
        <f>IF(OR($D2956="51",$D2956="52",$D2956="61"),0,(AE2956/'Totals and Drop Down Lists'!AA$5)*Inputs!I$39)</f>
        <v>0</v>
      </c>
      <c r="BD2956">
        <f>IF(OR($D2956="51",$D2956="52",$D2956="61"),0,(AF2956/'Totals and Drop Down Lists'!AB$5)*Inputs!J$39)</f>
        <v>0</v>
      </c>
      <c r="BE2956">
        <f>IF(OR($D2956="51",$D2956="52",$D2956="61"),0,(AG2956/'Totals and Drop Down Lists'!AC$5)*Inputs!K$39)</f>
        <v>0</v>
      </c>
      <c r="BF2956">
        <f>IF(OR($D2956="51",$D2956="52",$D2956="61"),0,(AH2956/'Totals and Drop Down Lists'!AD$5)*Inputs!L$39)</f>
        <v>0</v>
      </c>
      <c r="BG2956" s="10">
        <f t="shared" si="415"/>
        <v>189059.34674406011</v>
      </c>
    </row>
    <row r="2957" spans="1:59">
      <c r="A2957" s="1" t="s">
        <v>7647</v>
      </c>
      <c r="B2957" s="1" t="s">
        <v>1227</v>
      </c>
      <c r="C2957" s="1" t="s">
        <v>1294</v>
      </c>
      <c r="D2957" s="1" t="s">
        <v>25</v>
      </c>
      <c r="E2957" s="1" t="s">
        <v>1295</v>
      </c>
      <c r="F2957" s="2">
        <v>42267</v>
      </c>
      <c r="G2957" s="2">
        <v>608</v>
      </c>
      <c r="H2957" s="2">
        <v>78</v>
      </c>
      <c r="I2957" s="2">
        <v>6199</v>
      </c>
      <c r="J2957" s="2">
        <v>17058</v>
      </c>
      <c r="K2957" s="2">
        <v>4378</v>
      </c>
      <c r="L2957" s="2">
        <v>75</v>
      </c>
      <c r="M2957" s="2">
        <v>11</v>
      </c>
      <c r="N2957" s="2">
        <v>10</v>
      </c>
      <c r="O2957" s="2">
        <v>49</v>
      </c>
      <c r="P2957" s="2">
        <v>47</v>
      </c>
      <c r="Q2957" s="2">
        <v>2</v>
      </c>
      <c r="R2957" s="2">
        <v>7137</v>
      </c>
      <c r="S2957" s="2">
        <v>2776000</v>
      </c>
      <c r="T2957" s="2">
        <v>165165000</v>
      </c>
      <c r="U2957" s="2">
        <v>197</v>
      </c>
      <c r="V2957" s="2">
        <v>464</v>
      </c>
      <c r="W2957" s="2">
        <v>56</v>
      </c>
      <c r="X2957" s="2">
        <v>1208</v>
      </c>
      <c r="Y2957" s="2">
        <v>181</v>
      </c>
      <c r="Z2957" s="2">
        <v>685</v>
      </c>
      <c r="AA2957" s="9">
        <f t="shared" si="416"/>
        <v>42267</v>
      </c>
      <c r="AB2957" s="9">
        <f t="shared" si="417"/>
        <v>5513</v>
      </c>
      <c r="AC2957" s="9">
        <f t="shared" si="418"/>
        <v>7331</v>
      </c>
      <c r="AD2957" s="9">
        <f t="shared" si="419"/>
        <v>7137</v>
      </c>
      <c r="AE2957" s="44">
        <f t="shared" si="420"/>
        <v>7.8472807466002716E-5</v>
      </c>
      <c r="AF2957" s="9">
        <f t="shared" si="421"/>
        <v>688</v>
      </c>
      <c r="AG2957" s="9">
        <f t="shared" si="414"/>
        <v>866</v>
      </c>
      <c r="AH2957" s="44">
        <f t="shared" si="422"/>
        <v>8.2702116764220561E-5</v>
      </c>
      <c r="AI2957">
        <f>AA2957/'Totals and Drop Down Lists'!W$6*Inputs!E$37</f>
        <v>38342.103589003178</v>
      </c>
      <c r="AJ2957">
        <f>AB2957/'Totals and Drop Down Lists'!X$6*Inputs!F$37</f>
        <v>18139.904538538885</v>
      </c>
      <c r="AK2957">
        <f>AC2957/'Totals and Drop Down Lists'!Y$6*Inputs!G$37</f>
        <v>48328.428311481563</v>
      </c>
      <c r="AL2957">
        <f>AD2957/'Totals and Drop Down Lists'!Z$6*Inputs!H$37</f>
        <v>57220.906563946381</v>
      </c>
      <c r="AM2957">
        <f>AE2957/'Totals and Drop Down Lists'!AA$6*Inputs!I$37</f>
        <v>9769.0288222426698</v>
      </c>
      <c r="AN2957">
        <f>AF2957/'Totals and Drop Down Lists'!AB$6*Inputs!J$37</f>
        <v>13730.204880557183</v>
      </c>
      <c r="AO2957">
        <f>AG2957/'Totals and Drop Down Lists'!AC$6*Inputs!K$37</f>
        <v>16128.016971093342</v>
      </c>
      <c r="AP2957">
        <f>AH2957/'Totals and Drop Down Lists'!AD$6*Inputs!L$37</f>
        <v>19462.281616345499</v>
      </c>
      <c r="AQ2957">
        <f>IF(OR($D2957="51",$D2957="52",$D2957="61"),(AA2957/'Totals and Drop Down Lists'!W$4)*Inputs!E$38,0)</f>
        <v>0</v>
      </c>
      <c r="AR2957">
        <f>IF(OR($D2957="51",$D2957="52",$D2957="61"),(AB2957/'Totals and Drop Down Lists'!X$4)*Inputs!F$38,0)</f>
        <v>0</v>
      </c>
      <c r="AS2957">
        <f>IF(OR($D2957="51",$D2957="52",$D2957="61"),(AC2957/'Totals and Drop Down Lists'!Y$4)*Inputs!G$38,0)</f>
        <v>0</v>
      </c>
      <c r="AT2957">
        <f>IF(OR($D2957="51",$D2957="52",$D2957="61"),(AD2957/'Totals and Drop Down Lists'!Z$4)*Inputs!H$38,0)</f>
        <v>0</v>
      </c>
      <c r="AU2957">
        <f>IF(OR($D2957="51",$D2957="52",$D2957="61"),(AE2957/'Totals and Drop Down Lists'!AA$4)*Inputs!I$38,0)</f>
        <v>0</v>
      </c>
      <c r="AV2957">
        <f>IF(OR($D2957="51",$D2957="52",$D2957="61"),(AF2957/'Totals and Drop Down Lists'!AB$4)*Inputs!J$38,0)</f>
        <v>0</v>
      </c>
      <c r="AW2957">
        <f>IF(OR($D2957="51",$D2957="52",$D2957="61"),(AG2957/'Totals and Drop Down Lists'!AC$4)*Inputs!K$38,0)</f>
        <v>0</v>
      </c>
      <c r="AX2957">
        <f>IF(OR($D2957="51",$D2957="52",$D2957="61"),(AH2957/'Totals and Drop Down Lists'!AD$4)*Inputs!L$38,0)</f>
        <v>0</v>
      </c>
      <c r="AY2957">
        <f>IF(OR($D2957="51",$D2957="52",$D2957="61"),0,(AA2957/'Totals and Drop Down Lists'!W$5)*Inputs!E$39)</f>
        <v>0</v>
      </c>
      <c r="AZ2957">
        <f>IF(OR($D2957="51",$D2957="52",$D2957="61"),0,(AB2957/'Totals and Drop Down Lists'!X$5)*Inputs!F$39)</f>
        <v>0</v>
      </c>
      <c r="BA2957">
        <f>IF(OR($D2957="51",$D2957="52",$D2957="61"),0,(AC2957/'Totals and Drop Down Lists'!Y$5)*Inputs!G$39)</f>
        <v>0</v>
      </c>
      <c r="BB2957">
        <f>IF(OR($D2957="51",$D2957="52",$D2957="61"),0,(AD2957/'Totals and Drop Down Lists'!Z$5)*Inputs!H$39)</f>
        <v>0</v>
      </c>
      <c r="BC2957">
        <f>IF(OR($D2957="51",$D2957="52",$D2957="61"),0,(AE2957/'Totals and Drop Down Lists'!AA$5)*Inputs!I$39)</f>
        <v>0</v>
      </c>
      <c r="BD2957">
        <f>IF(OR($D2957="51",$D2957="52",$D2957="61"),0,(AF2957/'Totals and Drop Down Lists'!AB$5)*Inputs!J$39)</f>
        <v>0</v>
      </c>
      <c r="BE2957">
        <f>IF(OR($D2957="51",$D2957="52",$D2957="61"),0,(AG2957/'Totals and Drop Down Lists'!AC$5)*Inputs!K$39)</f>
        <v>0</v>
      </c>
      <c r="BF2957">
        <f>IF(OR($D2957="51",$D2957="52",$D2957="61"),0,(AH2957/'Totals and Drop Down Lists'!AD$5)*Inputs!L$39)</f>
        <v>0</v>
      </c>
      <c r="BG2957" s="10">
        <f t="shared" si="415"/>
        <v>221120.87529320869</v>
      </c>
    </row>
    <row r="2958" spans="1:59">
      <c r="A2958" s="1" t="s">
        <v>7647</v>
      </c>
      <c r="B2958" s="1" t="s">
        <v>1227</v>
      </c>
      <c r="C2958" s="1" t="s">
        <v>1296</v>
      </c>
      <c r="D2958" s="1" t="s">
        <v>25</v>
      </c>
      <c r="E2958" s="1" t="s">
        <v>1297</v>
      </c>
      <c r="F2958" s="2">
        <v>44932</v>
      </c>
      <c r="G2958" s="2">
        <v>460</v>
      </c>
      <c r="H2958" s="2">
        <v>7</v>
      </c>
      <c r="I2958" s="2">
        <v>4400</v>
      </c>
      <c r="J2958" s="2">
        <v>15062</v>
      </c>
      <c r="K2958" s="2">
        <v>4028</v>
      </c>
      <c r="L2958" s="2">
        <v>56</v>
      </c>
      <c r="M2958" s="2">
        <v>10</v>
      </c>
      <c r="N2958" s="2">
        <v>0</v>
      </c>
      <c r="O2958" s="2">
        <v>60</v>
      </c>
      <c r="P2958" s="2">
        <v>35</v>
      </c>
      <c r="Q2958" s="2">
        <v>12</v>
      </c>
      <c r="R2958" s="2">
        <v>3969</v>
      </c>
      <c r="S2958" s="2">
        <v>2804000</v>
      </c>
      <c r="T2958" s="2">
        <v>149061700</v>
      </c>
      <c r="U2958" s="2">
        <v>273</v>
      </c>
      <c r="V2958" s="2">
        <v>386</v>
      </c>
      <c r="W2958" s="2">
        <v>0</v>
      </c>
      <c r="X2958" s="2">
        <v>962</v>
      </c>
      <c r="Y2958" s="2">
        <v>258</v>
      </c>
      <c r="Z2958" s="2">
        <v>551</v>
      </c>
      <c r="AA2958" s="9">
        <f t="shared" si="416"/>
        <v>44932</v>
      </c>
      <c r="AB2958" s="9">
        <f t="shared" si="417"/>
        <v>3933</v>
      </c>
      <c r="AC2958" s="9">
        <f t="shared" si="418"/>
        <v>4142</v>
      </c>
      <c r="AD2958" s="9">
        <f t="shared" si="419"/>
        <v>3969</v>
      </c>
      <c r="AE2958" s="44">
        <f t="shared" si="420"/>
        <v>7.5230174024296895E-5</v>
      </c>
      <c r="AF2958" s="9">
        <f t="shared" si="421"/>
        <v>576</v>
      </c>
      <c r="AG2958" s="9">
        <f t="shared" si="414"/>
        <v>809</v>
      </c>
      <c r="AH2958" s="44">
        <f t="shared" si="422"/>
        <v>8.0501954841055419E-5</v>
      </c>
      <c r="AI2958">
        <f>AA2958/'Totals and Drop Down Lists'!W$6*Inputs!E$37</f>
        <v>40759.632774057558</v>
      </c>
      <c r="AJ2958">
        <f>AB2958/'Totals and Drop Down Lists'!X$6*Inputs!F$37</f>
        <v>12941.092789782957</v>
      </c>
      <c r="AK2958">
        <f>AC2958/'Totals and Drop Down Lists'!Y$6*Inputs!G$37</f>
        <v>27305.463110920289</v>
      </c>
      <c r="AL2958">
        <f>AD2958/'Totals and Drop Down Lists'!Z$6*Inputs!H$37</f>
        <v>31821.462540605746</v>
      </c>
      <c r="AM2958">
        <f>AE2958/'Totals and Drop Down Lists'!AA$6*Inputs!I$37</f>
        <v>9365.35549163428</v>
      </c>
      <c r="AN2958">
        <f>AF2958/'Totals and Drop Down Lists'!AB$6*Inputs!J$37</f>
        <v>11495.055248838571</v>
      </c>
      <c r="AO2958">
        <f>AG2958/'Totals and Drop Down Lists'!AC$6*Inputs!K$37</f>
        <v>15066.47312888512</v>
      </c>
      <c r="AP2958">
        <f>AH2958/'Totals and Drop Down Lists'!AD$6*Inputs!L$37</f>
        <v>18944.517711072331</v>
      </c>
      <c r="AQ2958">
        <f>IF(OR($D2958="51",$D2958="52",$D2958="61"),(AA2958/'Totals and Drop Down Lists'!W$4)*Inputs!E$38,0)</f>
        <v>0</v>
      </c>
      <c r="AR2958">
        <f>IF(OR($D2958="51",$D2958="52",$D2958="61"),(AB2958/'Totals and Drop Down Lists'!X$4)*Inputs!F$38,0)</f>
        <v>0</v>
      </c>
      <c r="AS2958">
        <f>IF(OR($D2958="51",$D2958="52",$D2958="61"),(AC2958/'Totals and Drop Down Lists'!Y$4)*Inputs!G$38,0)</f>
        <v>0</v>
      </c>
      <c r="AT2958">
        <f>IF(OR($D2958="51",$D2958="52",$D2958="61"),(AD2958/'Totals and Drop Down Lists'!Z$4)*Inputs!H$38,0)</f>
        <v>0</v>
      </c>
      <c r="AU2958">
        <f>IF(OR($D2958="51",$D2958="52",$D2958="61"),(AE2958/'Totals and Drop Down Lists'!AA$4)*Inputs!I$38,0)</f>
        <v>0</v>
      </c>
      <c r="AV2958">
        <f>IF(OR($D2958="51",$D2958="52",$D2958="61"),(AF2958/'Totals and Drop Down Lists'!AB$4)*Inputs!J$38,0)</f>
        <v>0</v>
      </c>
      <c r="AW2958">
        <f>IF(OR($D2958="51",$D2958="52",$D2958="61"),(AG2958/'Totals and Drop Down Lists'!AC$4)*Inputs!K$38,0)</f>
        <v>0</v>
      </c>
      <c r="AX2958">
        <f>IF(OR($D2958="51",$D2958="52",$D2958="61"),(AH2958/'Totals and Drop Down Lists'!AD$4)*Inputs!L$38,0)</f>
        <v>0</v>
      </c>
      <c r="AY2958">
        <f>IF(OR($D2958="51",$D2958="52",$D2958="61"),0,(AA2958/'Totals and Drop Down Lists'!W$5)*Inputs!E$39)</f>
        <v>0</v>
      </c>
      <c r="AZ2958">
        <f>IF(OR($D2958="51",$D2958="52",$D2958="61"),0,(AB2958/'Totals and Drop Down Lists'!X$5)*Inputs!F$39)</f>
        <v>0</v>
      </c>
      <c r="BA2958">
        <f>IF(OR($D2958="51",$D2958="52",$D2958="61"),0,(AC2958/'Totals and Drop Down Lists'!Y$5)*Inputs!G$39)</f>
        <v>0</v>
      </c>
      <c r="BB2958">
        <f>IF(OR($D2958="51",$D2958="52",$D2958="61"),0,(AD2958/'Totals and Drop Down Lists'!Z$5)*Inputs!H$39)</f>
        <v>0</v>
      </c>
      <c r="BC2958">
        <f>IF(OR($D2958="51",$D2958="52",$D2958="61"),0,(AE2958/'Totals and Drop Down Lists'!AA$5)*Inputs!I$39)</f>
        <v>0</v>
      </c>
      <c r="BD2958">
        <f>IF(OR($D2958="51",$D2958="52",$D2958="61"),0,(AF2958/'Totals and Drop Down Lists'!AB$5)*Inputs!J$39)</f>
        <v>0</v>
      </c>
      <c r="BE2958">
        <f>IF(OR($D2958="51",$D2958="52",$D2958="61"),0,(AG2958/'Totals and Drop Down Lists'!AC$5)*Inputs!K$39)</f>
        <v>0</v>
      </c>
      <c r="BF2958">
        <f>IF(OR($D2958="51",$D2958="52",$D2958="61"),0,(AH2958/'Totals and Drop Down Lists'!AD$5)*Inputs!L$39)</f>
        <v>0</v>
      </c>
      <c r="BG2958" s="10">
        <f t="shared" si="415"/>
        <v>167699.05279579683</v>
      </c>
    </row>
    <row r="2959" spans="1:59">
      <c r="A2959" s="1" t="s">
        <v>7647</v>
      </c>
      <c r="B2959" s="1" t="s">
        <v>1227</v>
      </c>
      <c r="C2959" s="1" t="s">
        <v>666</v>
      </c>
      <c r="D2959" s="1" t="s">
        <v>25</v>
      </c>
      <c r="E2959" s="1" t="s">
        <v>1298</v>
      </c>
      <c r="F2959" s="2">
        <v>52212</v>
      </c>
      <c r="G2959" s="2">
        <v>211</v>
      </c>
      <c r="H2959" s="2">
        <v>13</v>
      </c>
      <c r="I2959" s="2">
        <v>5945</v>
      </c>
      <c r="J2959" s="2">
        <v>19558</v>
      </c>
      <c r="K2959" s="2">
        <v>3977</v>
      </c>
      <c r="L2959" s="2">
        <v>48</v>
      </c>
      <c r="M2959" s="2">
        <v>9</v>
      </c>
      <c r="N2959" s="2">
        <v>0</v>
      </c>
      <c r="O2959" s="2">
        <v>41</v>
      </c>
      <c r="P2959" s="2">
        <v>8</v>
      </c>
      <c r="Q2959" s="2">
        <v>0</v>
      </c>
      <c r="R2959" s="2">
        <v>6509</v>
      </c>
      <c r="S2959" s="2">
        <v>2724800</v>
      </c>
      <c r="T2959" s="2">
        <v>140622200</v>
      </c>
      <c r="U2959" s="2">
        <v>248</v>
      </c>
      <c r="V2959" s="2">
        <v>236</v>
      </c>
      <c r="W2959" s="2">
        <v>44</v>
      </c>
      <c r="X2959" s="2">
        <v>813</v>
      </c>
      <c r="Y2959" s="2">
        <v>67</v>
      </c>
      <c r="Z2959" s="2">
        <v>485</v>
      </c>
      <c r="AA2959" s="9">
        <f t="shared" si="416"/>
        <v>52212</v>
      </c>
      <c r="AB2959" s="9">
        <f t="shared" si="417"/>
        <v>5721</v>
      </c>
      <c r="AC2959" s="9">
        <f t="shared" si="418"/>
        <v>6615</v>
      </c>
      <c r="AD2959" s="9">
        <f t="shared" si="419"/>
        <v>6509</v>
      </c>
      <c r="AE2959" s="44">
        <f t="shared" si="420"/>
        <v>5.6478418364250351E-5</v>
      </c>
      <c r="AF2959" s="9">
        <f t="shared" si="421"/>
        <v>533</v>
      </c>
      <c r="AG2959" s="9">
        <f t="shared" si="414"/>
        <v>552</v>
      </c>
      <c r="AH2959" s="44">
        <f t="shared" si="422"/>
        <v>4.1765848925627234E-5</v>
      </c>
      <c r="AI2959">
        <f>AA2959/'Totals and Drop Down Lists'!W$6*Inputs!E$37</f>
        <v>47363.614938108542</v>
      </c>
      <c r="AJ2959">
        <f>AB2959/'Totals and Drop Down Lists'!X$6*Inputs!F$37</f>
        <v>18824.305072552324</v>
      </c>
      <c r="AK2959">
        <f>AC2959/'Totals and Drop Down Lists'!Y$6*Inputs!G$37</f>
        <v>43608.314456479413</v>
      </c>
      <c r="AL2959">
        <f>AD2959/'Totals and Drop Down Lists'!Z$6*Inputs!H$37</f>
        <v>52185.915766390222</v>
      </c>
      <c r="AM2959">
        <f>AE2959/'Totals and Drop Down Lists'!AA$6*Inputs!I$37</f>
        <v>7030.9616114355904</v>
      </c>
      <c r="AN2959">
        <f>AF2959/'Totals and Drop Down Lists'!AB$6*Inputs!J$37</f>
        <v>10636.917443803748</v>
      </c>
      <c r="AO2959">
        <f>AG2959/'Totals and Drop Down Lists'!AC$6*Inputs!K$37</f>
        <v>10280.214050858574</v>
      </c>
      <c r="AP2959">
        <f>AH2959/'Totals and Drop Down Lists'!AD$6*Inputs!L$37</f>
        <v>9828.7534290532894</v>
      </c>
      <c r="AQ2959">
        <f>IF(OR($D2959="51",$D2959="52",$D2959="61"),(AA2959/'Totals and Drop Down Lists'!W$4)*Inputs!E$38,0)</f>
        <v>0</v>
      </c>
      <c r="AR2959">
        <f>IF(OR($D2959="51",$D2959="52",$D2959="61"),(AB2959/'Totals and Drop Down Lists'!X$4)*Inputs!F$38,0)</f>
        <v>0</v>
      </c>
      <c r="AS2959">
        <f>IF(OR($D2959="51",$D2959="52",$D2959="61"),(AC2959/'Totals and Drop Down Lists'!Y$4)*Inputs!G$38,0)</f>
        <v>0</v>
      </c>
      <c r="AT2959">
        <f>IF(OR($D2959="51",$D2959="52",$D2959="61"),(AD2959/'Totals and Drop Down Lists'!Z$4)*Inputs!H$38,0)</f>
        <v>0</v>
      </c>
      <c r="AU2959">
        <f>IF(OR($D2959="51",$D2959="52",$D2959="61"),(AE2959/'Totals and Drop Down Lists'!AA$4)*Inputs!I$38,0)</f>
        <v>0</v>
      </c>
      <c r="AV2959">
        <f>IF(OR($D2959="51",$D2959="52",$D2959="61"),(AF2959/'Totals and Drop Down Lists'!AB$4)*Inputs!J$38,0)</f>
        <v>0</v>
      </c>
      <c r="AW2959">
        <f>IF(OR($D2959="51",$D2959="52",$D2959="61"),(AG2959/'Totals and Drop Down Lists'!AC$4)*Inputs!K$38,0)</f>
        <v>0</v>
      </c>
      <c r="AX2959">
        <f>IF(OR($D2959="51",$D2959="52",$D2959="61"),(AH2959/'Totals and Drop Down Lists'!AD$4)*Inputs!L$38,0)</f>
        <v>0</v>
      </c>
      <c r="AY2959">
        <f>IF(OR($D2959="51",$D2959="52",$D2959="61"),0,(AA2959/'Totals and Drop Down Lists'!W$5)*Inputs!E$39)</f>
        <v>0</v>
      </c>
      <c r="AZ2959">
        <f>IF(OR($D2959="51",$D2959="52",$D2959="61"),0,(AB2959/'Totals and Drop Down Lists'!X$5)*Inputs!F$39)</f>
        <v>0</v>
      </c>
      <c r="BA2959">
        <f>IF(OR($D2959="51",$D2959="52",$D2959="61"),0,(AC2959/'Totals and Drop Down Lists'!Y$5)*Inputs!G$39)</f>
        <v>0</v>
      </c>
      <c r="BB2959">
        <f>IF(OR($D2959="51",$D2959="52",$D2959="61"),0,(AD2959/'Totals and Drop Down Lists'!Z$5)*Inputs!H$39)</f>
        <v>0</v>
      </c>
      <c r="BC2959">
        <f>IF(OR($D2959="51",$D2959="52",$D2959="61"),0,(AE2959/'Totals and Drop Down Lists'!AA$5)*Inputs!I$39)</f>
        <v>0</v>
      </c>
      <c r="BD2959">
        <f>IF(OR($D2959="51",$D2959="52",$D2959="61"),0,(AF2959/'Totals and Drop Down Lists'!AB$5)*Inputs!J$39)</f>
        <v>0</v>
      </c>
      <c r="BE2959">
        <f>IF(OR($D2959="51",$D2959="52",$D2959="61"),0,(AG2959/'Totals and Drop Down Lists'!AC$5)*Inputs!K$39)</f>
        <v>0</v>
      </c>
      <c r="BF2959">
        <f>IF(OR($D2959="51",$D2959="52",$D2959="61"),0,(AH2959/'Totals and Drop Down Lists'!AD$5)*Inputs!L$39)</f>
        <v>0</v>
      </c>
      <c r="BG2959" s="10">
        <f t="shared" si="415"/>
        <v>199758.99676868171</v>
      </c>
    </row>
    <row r="2960" spans="1:59">
      <c r="A2960" s="1" t="s">
        <v>7647</v>
      </c>
      <c r="B2960" s="1" t="s">
        <v>1227</v>
      </c>
      <c r="C2960" s="1" t="s">
        <v>555</v>
      </c>
      <c r="D2960" s="1" t="s">
        <v>25</v>
      </c>
      <c r="E2960" s="1" t="s">
        <v>1299</v>
      </c>
      <c r="F2960" s="2">
        <v>28177</v>
      </c>
      <c r="G2960" s="2">
        <v>136</v>
      </c>
      <c r="H2960" s="2">
        <v>8</v>
      </c>
      <c r="I2960" s="2">
        <v>3312</v>
      </c>
      <c r="J2960" s="2">
        <v>10992</v>
      </c>
      <c r="K2960" s="2">
        <v>2463</v>
      </c>
      <c r="L2960" s="2">
        <v>40</v>
      </c>
      <c r="M2960" s="2">
        <v>0</v>
      </c>
      <c r="N2960" s="2">
        <v>16</v>
      </c>
      <c r="O2960" s="2">
        <v>40</v>
      </c>
      <c r="P2960" s="2">
        <v>18</v>
      </c>
      <c r="Q2960" s="2">
        <v>5</v>
      </c>
      <c r="R2960" s="2">
        <v>3964</v>
      </c>
      <c r="S2960" s="2">
        <v>1561800</v>
      </c>
      <c r="T2960" s="2">
        <v>86370200</v>
      </c>
      <c r="U2960" s="2">
        <v>12</v>
      </c>
      <c r="V2960" s="2">
        <v>162</v>
      </c>
      <c r="W2960" s="2">
        <v>0</v>
      </c>
      <c r="X2960" s="2">
        <v>461</v>
      </c>
      <c r="Y2960" s="2">
        <v>69</v>
      </c>
      <c r="Z2960" s="2">
        <v>248</v>
      </c>
      <c r="AA2960" s="9">
        <f t="shared" si="416"/>
        <v>28177</v>
      </c>
      <c r="AB2960" s="9">
        <f t="shared" si="417"/>
        <v>3168</v>
      </c>
      <c r="AC2960" s="9">
        <f t="shared" si="418"/>
        <v>4083</v>
      </c>
      <c r="AD2960" s="9">
        <f t="shared" si="419"/>
        <v>3964</v>
      </c>
      <c r="AE2960" s="44">
        <f t="shared" si="420"/>
        <v>3.8543210769200324E-5</v>
      </c>
      <c r="AF2960" s="9">
        <f t="shared" si="421"/>
        <v>299</v>
      </c>
      <c r="AG2960" s="9">
        <f t="shared" si="414"/>
        <v>317</v>
      </c>
      <c r="AH2960" s="44">
        <f t="shared" si="422"/>
        <v>2.6430053403278571E-5</v>
      </c>
      <c r="AI2960">
        <f>AA2960/'Totals and Drop Down Lists'!W$6*Inputs!E$37</f>
        <v>25560.495252261637</v>
      </c>
      <c r="AJ2960">
        <f>AB2960/'Totals and Drop Down Lists'!X$6*Inputs!F$37</f>
        <v>10423.946594973915</v>
      </c>
      <c r="AK2960">
        <f>AC2960/'Totals and Drop Down Lists'!Y$6*Inputs!G$37</f>
        <v>26916.515181527655</v>
      </c>
      <c r="AL2960">
        <f>AD2960/'Totals and Drop Down Lists'!Z$6*Inputs!H$37</f>
        <v>31781.375034255776</v>
      </c>
      <c r="AM2960">
        <f>AE2960/'Totals and Drop Down Lists'!AA$6*Inputs!I$37</f>
        <v>4798.2192693847292</v>
      </c>
      <c r="AN2960">
        <f>AF2960/'Totals and Drop Down Lists'!AB$6*Inputs!J$37</f>
        <v>5967.0512489630773</v>
      </c>
      <c r="AO2960">
        <f>AG2960/'Totals and Drop Down Lists'!AC$6*Inputs!K$37</f>
        <v>5903.6736487720427</v>
      </c>
      <c r="AP2960">
        <f>AH2960/'Totals and Drop Down Lists'!AD$6*Inputs!L$37</f>
        <v>6219.7820635734752</v>
      </c>
      <c r="AQ2960">
        <f>IF(OR($D2960="51",$D2960="52",$D2960="61"),(AA2960/'Totals and Drop Down Lists'!W$4)*Inputs!E$38,0)</f>
        <v>0</v>
      </c>
      <c r="AR2960">
        <f>IF(OR($D2960="51",$D2960="52",$D2960="61"),(AB2960/'Totals and Drop Down Lists'!X$4)*Inputs!F$38,0)</f>
        <v>0</v>
      </c>
      <c r="AS2960">
        <f>IF(OR($D2960="51",$D2960="52",$D2960="61"),(AC2960/'Totals and Drop Down Lists'!Y$4)*Inputs!G$38,0)</f>
        <v>0</v>
      </c>
      <c r="AT2960">
        <f>IF(OR($D2960="51",$D2960="52",$D2960="61"),(AD2960/'Totals and Drop Down Lists'!Z$4)*Inputs!H$38,0)</f>
        <v>0</v>
      </c>
      <c r="AU2960">
        <f>IF(OR($D2960="51",$D2960="52",$D2960="61"),(AE2960/'Totals and Drop Down Lists'!AA$4)*Inputs!I$38,0)</f>
        <v>0</v>
      </c>
      <c r="AV2960">
        <f>IF(OR($D2960="51",$D2960="52",$D2960="61"),(AF2960/'Totals and Drop Down Lists'!AB$4)*Inputs!J$38,0)</f>
        <v>0</v>
      </c>
      <c r="AW2960">
        <f>IF(OR($D2960="51",$D2960="52",$D2960="61"),(AG2960/'Totals and Drop Down Lists'!AC$4)*Inputs!K$38,0)</f>
        <v>0</v>
      </c>
      <c r="AX2960">
        <f>IF(OR($D2960="51",$D2960="52",$D2960="61"),(AH2960/'Totals and Drop Down Lists'!AD$4)*Inputs!L$38,0)</f>
        <v>0</v>
      </c>
      <c r="AY2960">
        <f>IF(OR($D2960="51",$D2960="52",$D2960="61"),0,(AA2960/'Totals and Drop Down Lists'!W$5)*Inputs!E$39)</f>
        <v>0</v>
      </c>
      <c r="AZ2960">
        <f>IF(OR($D2960="51",$D2960="52",$D2960="61"),0,(AB2960/'Totals and Drop Down Lists'!X$5)*Inputs!F$39)</f>
        <v>0</v>
      </c>
      <c r="BA2960">
        <f>IF(OR($D2960="51",$D2960="52",$D2960="61"),0,(AC2960/'Totals and Drop Down Lists'!Y$5)*Inputs!G$39)</f>
        <v>0</v>
      </c>
      <c r="BB2960">
        <f>IF(OR($D2960="51",$D2960="52",$D2960="61"),0,(AD2960/'Totals and Drop Down Lists'!Z$5)*Inputs!H$39)</f>
        <v>0</v>
      </c>
      <c r="BC2960">
        <f>IF(OR($D2960="51",$D2960="52",$D2960="61"),0,(AE2960/'Totals and Drop Down Lists'!AA$5)*Inputs!I$39)</f>
        <v>0</v>
      </c>
      <c r="BD2960">
        <f>IF(OR($D2960="51",$D2960="52",$D2960="61"),0,(AF2960/'Totals and Drop Down Lists'!AB$5)*Inputs!J$39)</f>
        <v>0</v>
      </c>
      <c r="BE2960">
        <f>IF(OR($D2960="51",$D2960="52",$D2960="61"),0,(AG2960/'Totals and Drop Down Lists'!AC$5)*Inputs!K$39)</f>
        <v>0</v>
      </c>
      <c r="BF2960">
        <f>IF(OR($D2960="51",$D2960="52",$D2960="61"),0,(AH2960/'Totals and Drop Down Lists'!AD$5)*Inputs!L$39)</f>
        <v>0</v>
      </c>
      <c r="BG2960" s="10">
        <f t="shared" si="415"/>
        <v>117571.05829371233</v>
      </c>
    </row>
    <row r="2961" spans="1:59" ht="28.8">
      <c r="A2961" s="1" t="s">
        <v>7648</v>
      </c>
      <c r="B2961" s="1" t="s">
        <v>2900</v>
      </c>
      <c r="C2961" s="1" t="s">
        <v>2901</v>
      </c>
      <c r="D2961" s="1" t="s">
        <v>7</v>
      </c>
      <c r="E2961" s="1" t="s">
        <v>2902</v>
      </c>
      <c r="F2961" s="2">
        <v>59335</v>
      </c>
      <c r="G2961" s="2">
        <v>954</v>
      </c>
      <c r="H2961" s="2">
        <v>26</v>
      </c>
      <c r="I2961" s="2">
        <v>16030</v>
      </c>
      <c r="J2961" s="2">
        <v>22156</v>
      </c>
      <c r="K2961" s="2">
        <v>12464</v>
      </c>
      <c r="L2961" s="2">
        <v>179</v>
      </c>
      <c r="M2961" s="2">
        <v>28</v>
      </c>
      <c r="N2961" s="2">
        <v>18</v>
      </c>
      <c r="O2961" s="2">
        <v>223</v>
      </c>
      <c r="P2961" s="2">
        <v>87</v>
      </c>
      <c r="Q2961" s="2">
        <v>51</v>
      </c>
      <c r="R2961" s="2">
        <v>15249</v>
      </c>
      <c r="S2961" s="2">
        <v>9394100</v>
      </c>
      <c r="T2961" s="2">
        <v>377900300</v>
      </c>
      <c r="U2961" s="2">
        <v>678</v>
      </c>
      <c r="V2961" s="2">
        <v>1005</v>
      </c>
      <c r="W2961" s="2">
        <v>25</v>
      </c>
      <c r="X2961" s="2">
        <v>4035</v>
      </c>
      <c r="Y2961" s="2">
        <v>755</v>
      </c>
      <c r="Z2961" s="2">
        <v>2665</v>
      </c>
      <c r="AA2961" s="9">
        <f t="shared" si="416"/>
        <v>59335</v>
      </c>
      <c r="AB2961" s="9">
        <f t="shared" si="417"/>
        <v>15050</v>
      </c>
      <c r="AC2961" s="9">
        <f t="shared" si="418"/>
        <v>15835</v>
      </c>
      <c r="AD2961" s="9">
        <f t="shared" si="419"/>
        <v>15249</v>
      </c>
      <c r="AE2961" s="44">
        <f t="shared" si="420"/>
        <v>4.8968782921781186E-4</v>
      </c>
      <c r="AF2961" s="9">
        <f t="shared" si="421"/>
        <v>3005</v>
      </c>
      <c r="AG2961" s="9">
        <f t="shared" si="414"/>
        <v>3420</v>
      </c>
      <c r="AH2961" s="44">
        <f t="shared" si="422"/>
        <v>7.1588502227291353E-4</v>
      </c>
      <c r="AI2961">
        <f>AA2961/'Totals and Drop Down Lists'!W$6*Inputs!E$37</f>
        <v>53825.176058237012</v>
      </c>
      <c r="AJ2961">
        <f>AB2961/'Totals and Drop Down Lists'!X$6*Inputs!F$37</f>
        <v>49520.32710049161</v>
      </c>
      <c r="AK2961">
        <f>AC2961/'Totals and Drop Down Lists'!Y$6*Inputs!G$37</f>
        <v>104389.66884631163</v>
      </c>
      <c r="AL2961">
        <f>AD2961/'Totals and Drop Down Lists'!Z$6*Inputs!H$37</f>
        <v>122258.87686613681</v>
      </c>
      <c r="AM2961">
        <f>AE2961/'Totals and Drop Down Lists'!AA$6*Inputs!I$37</f>
        <v>60960.919737741708</v>
      </c>
      <c r="AN2961">
        <f>AF2961/'Totals and Drop Down Lists'!AB$6*Inputs!J$37</f>
        <v>59969.862886735951</v>
      </c>
      <c r="AO2961">
        <f>AG2961/'Totals and Drop Down Lists'!AC$6*Inputs!K$37</f>
        <v>63692.630532493342</v>
      </c>
      <c r="AP2961">
        <f>AH2961/'Totals and Drop Down Lists'!AD$6*Inputs!L$37</f>
        <v>168469.15718156015</v>
      </c>
      <c r="AQ2961">
        <f>IF(OR($D2961="51",$D2961="52",$D2961="61"),(AA2961/'Totals and Drop Down Lists'!W$4)*Inputs!E$38,0)</f>
        <v>0</v>
      </c>
      <c r="AR2961">
        <f>IF(OR($D2961="51",$D2961="52",$D2961="61"),(AB2961/'Totals and Drop Down Lists'!X$4)*Inputs!F$38,0)</f>
        <v>0</v>
      </c>
      <c r="AS2961">
        <f>IF(OR($D2961="51",$D2961="52",$D2961="61"),(AC2961/'Totals and Drop Down Lists'!Y$4)*Inputs!G$38,0)</f>
        <v>0</v>
      </c>
      <c r="AT2961">
        <f>IF(OR($D2961="51",$D2961="52",$D2961="61"),(AD2961/'Totals and Drop Down Lists'!Z$4)*Inputs!H$38,0)</f>
        <v>0</v>
      </c>
      <c r="AU2961">
        <f>IF(OR($D2961="51",$D2961="52",$D2961="61"),(AE2961/'Totals and Drop Down Lists'!AA$4)*Inputs!I$38,0)</f>
        <v>0</v>
      </c>
      <c r="AV2961">
        <f>IF(OR($D2961="51",$D2961="52",$D2961="61"),(AF2961/'Totals and Drop Down Lists'!AB$4)*Inputs!J$38,0)</f>
        <v>0</v>
      </c>
      <c r="AW2961">
        <f>IF(OR($D2961="51",$D2961="52",$D2961="61"),(AG2961/'Totals and Drop Down Lists'!AC$4)*Inputs!K$38,0)</f>
        <v>0</v>
      </c>
      <c r="AX2961">
        <f>IF(OR($D2961="51",$D2961="52",$D2961="61"),(AH2961/'Totals and Drop Down Lists'!AD$4)*Inputs!L$38,0)</f>
        <v>0</v>
      </c>
      <c r="AY2961">
        <f>IF(OR($D2961="51",$D2961="52",$D2961="61"),0,(AA2961/'Totals and Drop Down Lists'!W$5)*Inputs!E$39)</f>
        <v>0</v>
      </c>
      <c r="AZ2961">
        <f>IF(OR($D2961="51",$D2961="52",$D2961="61"),0,(AB2961/'Totals and Drop Down Lists'!X$5)*Inputs!F$39)</f>
        <v>0</v>
      </c>
      <c r="BA2961">
        <f>IF(OR($D2961="51",$D2961="52",$D2961="61"),0,(AC2961/'Totals and Drop Down Lists'!Y$5)*Inputs!G$39)</f>
        <v>0</v>
      </c>
      <c r="BB2961">
        <f>IF(OR($D2961="51",$D2961="52",$D2961="61"),0,(AD2961/'Totals and Drop Down Lists'!Z$5)*Inputs!H$39)</f>
        <v>0</v>
      </c>
      <c r="BC2961">
        <f>IF(OR($D2961="51",$D2961="52",$D2961="61"),0,(AE2961/'Totals and Drop Down Lists'!AA$5)*Inputs!I$39)</f>
        <v>0</v>
      </c>
      <c r="BD2961">
        <f>IF(OR($D2961="51",$D2961="52",$D2961="61"),0,(AF2961/'Totals and Drop Down Lists'!AB$5)*Inputs!J$39)</f>
        <v>0</v>
      </c>
      <c r="BE2961">
        <f>IF(OR($D2961="51",$D2961="52",$D2961="61"),0,(AG2961/'Totals and Drop Down Lists'!AC$5)*Inputs!K$39)</f>
        <v>0</v>
      </c>
      <c r="BF2961">
        <f>IF(OR($D2961="51",$D2961="52",$D2961="61"),0,(AH2961/'Totals and Drop Down Lists'!AD$5)*Inputs!L$39)</f>
        <v>0</v>
      </c>
      <c r="BG2961" s="10">
        <f t="shared" si="415"/>
        <v>683086.61920970818</v>
      </c>
    </row>
    <row r="2962" spans="1:59" ht="28.8">
      <c r="A2962" s="1" t="s">
        <v>7648</v>
      </c>
      <c r="B2962" s="1" t="s">
        <v>2900</v>
      </c>
      <c r="C2962" s="1" t="s">
        <v>958</v>
      </c>
      <c r="D2962" s="1" t="s">
        <v>215</v>
      </c>
      <c r="E2962" s="1" t="s">
        <v>2903</v>
      </c>
      <c r="F2962" s="2">
        <v>463971</v>
      </c>
      <c r="G2962" s="2">
        <v>3308</v>
      </c>
      <c r="H2962" s="2">
        <v>132</v>
      </c>
      <c r="I2962" s="2">
        <v>37147</v>
      </c>
      <c r="J2962" s="2">
        <v>171926</v>
      </c>
      <c r="K2962" s="2">
        <v>46771</v>
      </c>
      <c r="L2962" s="2">
        <v>1485</v>
      </c>
      <c r="M2962" s="2">
        <v>163</v>
      </c>
      <c r="N2962" s="2">
        <v>31</v>
      </c>
      <c r="O2962" s="2">
        <v>615</v>
      </c>
      <c r="P2962" s="2">
        <v>151</v>
      </c>
      <c r="Q2962" s="2">
        <v>107</v>
      </c>
      <c r="R2962" s="2">
        <v>32772</v>
      </c>
      <c r="S2962" s="2">
        <v>43661700</v>
      </c>
      <c r="T2962" s="2">
        <v>2093127000</v>
      </c>
      <c r="U2962" s="2">
        <v>1818</v>
      </c>
      <c r="V2962" s="2">
        <v>1587</v>
      </c>
      <c r="W2962" s="2">
        <v>219</v>
      </c>
      <c r="X2962" s="2">
        <v>7838</v>
      </c>
      <c r="Y2962" s="2">
        <v>705</v>
      </c>
      <c r="Z2962" s="2">
        <v>5496</v>
      </c>
      <c r="AA2962" s="9">
        <f t="shared" si="416"/>
        <v>463971</v>
      </c>
      <c r="AB2962" s="9">
        <f t="shared" si="417"/>
        <v>33707</v>
      </c>
      <c r="AC2962" s="9">
        <f t="shared" si="418"/>
        <v>35324</v>
      </c>
      <c r="AD2962" s="9">
        <f t="shared" si="419"/>
        <v>32772</v>
      </c>
      <c r="AE2962" s="44">
        <f t="shared" si="420"/>
        <v>8.8860251479354129E-4</v>
      </c>
      <c r="AF2962" s="9">
        <f t="shared" si="421"/>
        <v>6032</v>
      </c>
      <c r="AG2962" s="9">
        <f t="shared" si="414"/>
        <v>6201</v>
      </c>
      <c r="AH2962" s="44">
        <f t="shared" si="422"/>
        <v>6.2769390865174805E-4</v>
      </c>
      <c r="AI2962">
        <f>AA2962/'Totals and Drop Down Lists'!W$6*Inputs!E$37</f>
        <v>420886.84184572822</v>
      </c>
      <c r="AJ2962">
        <f>AB2962/'Totals and Drop Down Lists'!X$6*Inputs!F$37</f>
        <v>110909.08076918741</v>
      </c>
      <c r="AK2962">
        <f>AC2962/'Totals and Drop Down Lists'!Y$6*Inputs!G$37</f>
        <v>232867.73996382143</v>
      </c>
      <c r="AL2962">
        <f>AD2962/'Totals and Drop Down Lists'!Z$6*Inputs!H$37</f>
        <v>262749.55162023974</v>
      </c>
      <c r="AM2962">
        <f>AE2962/'Totals and Drop Down Lists'!AA$6*Inputs!I$37</f>
        <v>110621.54979349062</v>
      </c>
      <c r="AN2962">
        <f>AF2962/'Totals and Drop Down Lists'!AB$6*Inputs!J$37</f>
        <v>120378.77302255947</v>
      </c>
      <c r="AO2962">
        <f>AG2962/'Totals and Drop Down Lists'!AC$6*Inputs!K$37</f>
        <v>115484.79588654713</v>
      </c>
      <c r="AP2962">
        <f>AH2962/'Totals and Drop Down Lists'!AD$6*Inputs!L$37</f>
        <v>147715.15043409544</v>
      </c>
      <c r="AQ2962">
        <f>IF(OR($D2962="51",$D2962="52",$D2962="61"),(AA2962/'Totals and Drop Down Lists'!W$4)*Inputs!E$38,0)</f>
        <v>0</v>
      </c>
      <c r="AR2962">
        <f>IF(OR($D2962="51",$D2962="52",$D2962="61"),(AB2962/'Totals and Drop Down Lists'!X$4)*Inputs!F$38,0)</f>
        <v>0</v>
      </c>
      <c r="AS2962">
        <f>IF(OR($D2962="51",$D2962="52",$D2962="61"),(AC2962/'Totals and Drop Down Lists'!Y$4)*Inputs!G$38,0)</f>
        <v>0</v>
      </c>
      <c r="AT2962">
        <f>IF(OR($D2962="51",$D2962="52",$D2962="61"),(AD2962/'Totals and Drop Down Lists'!Z$4)*Inputs!H$38,0)</f>
        <v>0</v>
      </c>
      <c r="AU2962">
        <f>IF(OR($D2962="51",$D2962="52",$D2962="61"),(AE2962/'Totals and Drop Down Lists'!AA$4)*Inputs!I$38,0)</f>
        <v>0</v>
      </c>
      <c r="AV2962">
        <f>IF(OR($D2962="51",$D2962="52",$D2962="61"),(AF2962/'Totals and Drop Down Lists'!AB$4)*Inputs!J$38,0)</f>
        <v>0</v>
      </c>
      <c r="AW2962">
        <f>IF(OR($D2962="51",$D2962="52",$D2962="61"),(AG2962/'Totals and Drop Down Lists'!AC$4)*Inputs!K$38,0)</f>
        <v>0</v>
      </c>
      <c r="AX2962">
        <f>IF(OR($D2962="51",$D2962="52",$D2962="61"),(AH2962/'Totals and Drop Down Lists'!AD$4)*Inputs!L$38,0)</f>
        <v>0</v>
      </c>
      <c r="AY2962">
        <f>IF(OR($D2962="51",$D2962="52",$D2962="61"),0,(AA2962/'Totals and Drop Down Lists'!W$5)*Inputs!E$39)</f>
        <v>0</v>
      </c>
      <c r="AZ2962">
        <f>IF(OR($D2962="51",$D2962="52",$D2962="61"),0,(AB2962/'Totals and Drop Down Lists'!X$5)*Inputs!F$39)</f>
        <v>0</v>
      </c>
      <c r="BA2962">
        <f>IF(OR($D2962="51",$D2962="52",$D2962="61"),0,(AC2962/'Totals and Drop Down Lists'!Y$5)*Inputs!G$39)</f>
        <v>0</v>
      </c>
      <c r="BB2962">
        <f>IF(OR($D2962="51",$D2962="52",$D2962="61"),0,(AD2962/'Totals and Drop Down Lists'!Z$5)*Inputs!H$39)</f>
        <v>0</v>
      </c>
      <c r="BC2962">
        <f>IF(OR($D2962="51",$D2962="52",$D2962="61"),0,(AE2962/'Totals and Drop Down Lists'!AA$5)*Inputs!I$39)</f>
        <v>0</v>
      </c>
      <c r="BD2962">
        <f>IF(OR($D2962="51",$D2962="52",$D2962="61"),0,(AF2962/'Totals and Drop Down Lists'!AB$5)*Inputs!J$39)</f>
        <v>0</v>
      </c>
      <c r="BE2962">
        <f>IF(OR($D2962="51",$D2962="52",$D2962="61"),0,(AG2962/'Totals and Drop Down Lists'!AC$5)*Inputs!K$39)</f>
        <v>0</v>
      </c>
      <c r="BF2962">
        <f>IF(OR($D2962="51",$D2962="52",$D2962="61"),0,(AH2962/'Totals and Drop Down Lists'!AD$5)*Inputs!L$39)</f>
        <v>0</v>
      </c>
      <c r="BG2962" s="10">
        <f t="shared" si="415"/>
        <v>1521613.4833356694</v>
      </c>
    </row>
    <row r="2963" spans="1:59" ht="28.8">
      <c r="A2963" s="1" t="s">
        <v>7649</v>
      </c>
      <c r="B2963" s="1" t="s">
        <v>500</v>
      </c>
      <c r="C2963" s="1" t="s">
        <v>501</v>
      </c>
      <c r="D2963" s="1" t="s">
        <v>10</v>
      </c>
      <c r="E2963" s="1" t="s">
        <v>502</v>
      </c>
      <c r="F2963" s="2">
        <v>60453</v>
      </c>
      <c r="G2963" s="2">
        <v>133</v>
      </c>
      <c r="H2963" s="2">
        <v>11</v>
      </c>
      <c r="I2963" s="2">
        <v>3876</v>
      </c>
      <c r="J2963" s="2">
        <v>23210</v>
      </c>
      <c r="K2963" s="2">
        <v>9206</v>
      </c>
      <c r="L2963" s="2">
        <v>115</v>
      </c>
      <c r="M2963" s="2">
        <v>8</v>
      </c>
      <c r="N2963" s="2">
        <v>12</v>
      </c>
      <c r="O2963" s="2">
        <v>256</v>
      </c>
      <c r="P2963" s="2">
        <v>59</v>
      </c>
      <c r="Q2963" s="2">
        <v>11</v>
      </c>
      <c r="R2963" s="2">
        <v>979</v>
      </c>
      <c r="S2963" s="2">
        <v>9519700</v>
      </c>
      <c r="T2963" s="2">
        <v>477623500</v>
      </c>
      <c r="U2963" s="2">
        <v>1485</v>
      </c>
      <c r="V2963" s="2">
        <v>300</v>
      </c>
      <c r="W2963" s="2">
        <v>55</v>
      </c>
      <c r="X2963" s="2">
        <v>1525</v>
      </c>
      <c r="Y2963" s="2">
        <v>130</v>
      </c>
      <c r="Z2963" s="2">
        <v>1175</v>
      </c>
      <c r="AA2963" s="9">
        <f t="shared" si="416"/>
        <v>60453</v>
      </c>
      <c r="AB2963" s="9">
        <f t="shared" si="417"/>
        <v>3732</v>
      </c>
      <c r="AC2963" s="9">
        <f t="shared" si="418"/>
        <v>1440</v>
      </c>
      <c r="AD2963" s="9">
        <f t="shared" si="419"/>
        <v>979</v>
      </c>
      <c r="AE2963" s="44">
        <f t="shared" si="420"/>
        <v>2.550131563277762E-4</v>
      </c>
      <c r="AF2963" s="9">
        <f t="shared" si="421"/>
        <v>1170</v>
      </c>
      <c r="AG2963" s="9">
        <f t="shared" si="414"/>
        <v>1305</v>
      </c>
      <c r="AH2963" s="44">
        <f t="shared" si="422"/>
        <v>1.9260050791293168E-4</v>
      </c>
      <c r="AI2963">
        <f>AA2963/'Totals and Drop Down Lists'!W$6*Inputs!E$37</f>
        <v>54839.359033430548</v>
      </c>
      <c r="AJ2963">
        <f>AB2963/'Totals and Drop Down Lists'!X$6*Inputs!F$37</f>
        <v>12279.724966048816</v>
      </c>
      <c r="AK2963">
        <f>AC2963/'Totals and Drop Down Lists'!Y$6*Inputs!G$37</f>
        <v>9492.9664122948379</v>
      </c>
      <c r="AL2963">
        <f>AD2963/'Totals and Drop Down Lists'!Z$6*Inputs!H$37</f>
        <v>7849.1337433240169</v>
      </c>
      <c r="AM2963">
        <f>AE2963/'Totals and Drop Down Lists'!AA$6*Inputs!I$37</f>
        <v>31746.422164090574</v>
      </c>
      <c r="AN2963">
        <f>AF2963/'Totals and Drop Down Lists'!AB$6*Inputs!J$37</f>
        <v>23349.330974203345</v>
      </c>
      <c r="AO2963">
        <f>AG2963/'Totals and Drop Down Lists'!AC$6*Inputs!K$37</f>
        <v>24303.766913714564</v>
      </c>
      <c r="AP2963">
        <f>AH2963/'Totals and Drop Down Lists'!AD$6*Inputs!L$37</f>
        <v>45324.660010085099</v>
      </c>
      <c r="AQ2963">
        <f>IF(OR($D2963="51",$D2963="52",$D2963="61"),(AA2963/'Totals and Drop Down Lists'!W$4)*Inputs!E$38,0)</f>
        <v>0</v>
      </c>
      <c r="AR2963">
        <f>IF(OR($D2963="51",$D2963="52",$D2963="61"),(AB2963/'Totals and Drop Down Lists'!X$4)*Inputs!F$38,0)</f>
        <v>0</v>
      </c>
      <c r="AS2963">
        <f>IF(OR($D2963="51",$D2963="52",$D2963="61"),(AC2963/'Totals and Drop Down Lists'!Y$4)*Inputs!G$38,0)</f>
        <v>0</v>
      </c>
      <c r="AT2963">
        <f>IF(OR($D2963="51",$D2963="52",$D2963="61"),(AD2963/'Totals and Drop Down Lists'!Z$4)*Inputs!H$38,0)</f>
        <v>0</v>
      </c>
      <c r="AU2963">
        <f>IF(OR($D2963="51",$D2963="52",$D2963="61"),(AE2963/'Totals and Drop Down Lists'!AA$4)*Inputs!I$38,0)</f>
        <v>0</v>
      </c>
      <c r="AV2963">
        <f>IF(OR($D2963="51",$D2963="52",$D2963="61"),(AF2963/'Totals and Drop Down Lists'!AB$4)*Inputs!J$38,0)</f>
        <v>0</v>
      </c>
      <c r="AW2963">
        <f>IF(OR($D2963="51",$D2963="52",$D2963="61"),(AG2963/'Totals and Drop Down Lists'!AC$4)*Inputs!K$38,0)</f>
        <v>0</v>
      </c>
      <c r="AX2963">
        <f>IF(OR($D2963="51",$D2963="52",$D2963="61"),(AH2963/'Totals and Drop Down Lists'!AD$4)*Inputs!L$38,0)</f>
        <v>0</v>
      </c>
      <c r="AY2963">
        <f>IF(OR($D2963="51",$D2963="52",$D2963="61"),0,(AA2963/'Totals and Drop Down Lists'!W$5)*Inputs!E$39)</f>
        <v>0</v>
      </c>
      <c r="AZ2963">
        <f>IF(OR($D2963="51",$D2963="52",$D2963="61"),0,(AB2963/'Totals and Drop Down Lists'!X$5)*Inputs!F$39)</f>
        <v>0</v>
      </c>
      <c r="BA2963">
        <f>IF(OR($D2963="51",$D2963="52",$D2963="61"),0,(AC2963/'Totals and Drop Down Lists'!Y$5)*Inputs!G$39)</f>
        <v>0</v>
      </c>
      <c r="BB2963">
        <f>IF(OR($D2963="51",$D2963="52",$D2963="61"),0,(AD2963/'Totals and Drop Down Lists'!Z$5)*Inputs!H$39)</f>
        <v>0</v>
      </c>
      <c r="BC2963">
        <f>IF(OR($D2963="51",$D2963="52",$D2963="61"),0,(AE2963/'Totals and Drop Down Lists'!AA$5)*Inputs!I$39)</f>
        <v>0</v>
      </c>
      <c r="BD2963">
        <f>IF(OR($D2963="51",$D2963="52",$D2963="61"),0,(AF2963/'Totals and Drop Down Lists'!AB$5)*Inputs!J$39)</f>
        <v>0</v>
      </c>
      <c r="BE2963">
        <f>IF(OR($D2963="51",$D2963="52",$D2963="61"),0,(AG2963/'Totals and Drop Down Lists'!AC$5)*Inputs!K$39)</f>
        <v>0</v>
      </c>
      <c r="BF2963">
        <f>IF(OR($D2963="51",$D2963="52",$D2963="61"),0,(AH2963/'Totals and Drop Down Lists'!AD$5)*Inputs!L$39)</f>
        <v>0</v>
      </c>
      <c r="BG2963" s="10">
        <f t="shared" si="415"/>
        <v>209185.36421719179</v>
      </c>
    </row>
    <row r="2964" spans="1:59" ht="28.8">
      <c r="A2964" s="1" t="s">
        <v>7649</v>
      </c>
      <c r="B2964" s="1" t="s">
        <v>500</v>
      </c>
      <c r="C2964" s="1" t="s">
        <v>503</v>
      </c>
      <c r="D2964" s="1" t="s">
        <v>10</v>
      </c>
      <c r="E2964" s="1" t="s">
        <v>504</v>
      </c>
      <c r="F2964" s="2">
        <v>54558</v>
      </c>
      <c r="G2964" s="2">
        <v>292</v>
      </c>
      <c r="H2964" s="2">
        <v>44</v>
      </c>
      <c r="I2964" s="2">
        <v>4624</v>
      </c>
      <c r="J2964" s="2">
        <v>19705</v>
      </c>
      <c r="K2964" s="2">
        <v>4270</v>
      </c>
      <c r="L2964" s="2">
        <v>95</v>
      </c>
      <c r="M2964" s="2">
        <v>0</v>
      </c>
      <c r="N2964" s="2">
        <v>10</v>
      </c>
      <c r="O2964" s="2">
        <v>170</v>
      </c>
      <c r="P2964" s="2">
        <v>44</v>
      </c>
      <c r="Q2964" s="2">
        <v>18</v>
      </c>
      <c r="R2964" s="2">
        <v>1098</v>
      </c>
      <c r="S2964" s="2">
        <v>4043800</v>
      </c>
      <c r="T2964" s="2">
        <v>188592700</v>
      </c>
      <c r="U2964" s="2">
        <v>1153</v>
      </c>
      <c r="V2964" s="2">
        <v>265</v>
      </c>
      <c r="W2964" s="2">
        <v>0</v>
      </c>
      <c r="X2964" s="2">
        <v>1005</v>
      </c>
      <c r="Y2964" s="2">
        <v>80</v>
      </c>
      <c r="Z2964" s="2">
        <v>740</v>
      </c>
      <c r="AA2964" s="9">
        <f t="shared" si="416"/>
        <v>54558</v>
      </c>
      <c r="AB2964" s="9">
        <f t="shared" si="417"/>
        <v>4288</v>
      </c>
      <c r="AC2964" s="9">
        <f t="shared" si="418"/>
        <v>1435</v>
      </c>
      <c r="AD2964" s="9">
        <f t="shared" si="419"/>
        <v>1098</v>
      </c>
      <c r="AE2964" s="44">
        <f t="shared" si="420"/>
        <v>6.4621211649527768E-5</v>
      </c>
      <c r="AF2964" s="9">
        <f t="shared" si="421"/>
        <v>740</v>
      </c>
      <c r="AG2964" s="9">
        <f t="shared" si="414"/>
        <v>820</v>
      </c>
      <c r="AH2964" s="44">
        <f t="shared" si="422"/>
        <v>6.611749248178283E-5</v>
      </c>
      <c r="AI2964">
        <f>AA2964/'Totals and Drop Down Lists'!W$6*Inputs!E$37</f>
        <v>49491.766333282125</v>
      </c>
      <c r="AJ2964">
        <f>AB2964/'Totals and Drop Down Lists'!X$6*Inputs!F$37</f>
        <v>14109.180239661662</v>
      </c>
      <c r="AK2964">
        <f>AC2964/'Totals and Drop Down Lists'!Y$6*Inputs!G$37</f>
        <v>9460.0047233632577</v>
      </c>
      <c r="AL2964">
        <f>AD2964/'Totals and Drop Down Lists'!Z$6*Inputs!H$37</f>
        <v>8803.2163944532913</v>
      </c>
      <c r="AM2964">
        <f>AE2964/'Totals and Drop Down Lists'!AA$6*Inputs!I$37</f>
        <v>8044.6526576225378</v>
      </c>
      <c r="AN2964">
        <f>AF2964/'Totals and Drop Down Lists'!AB$6*Inputs!J$37</f>
        <v>14767.952923855109</v>
      </c>
      <c r="AO2964">
        <f>AG2964/'Totals and Drop Down Lists'!AC$6*Inputs!K$37</f>
        <v>15271.332466855127</v>
      </c>
      <c r="AP2964">
        <f>AH2964/'Totals and Drop Down Lists'!AD$6*Inputs!L$37</f>
        <v>15559.423492335218</v>
      </c>
      <c r="AQ2964">
        <f>IF(OR($D2964="51",$D2964="52",$D2964="61"),(AA2964/'Totals and Drop Down Lists'!W$4)*Inputs!E$38,0)</f>
        <v>0</v>
      </c>
      <c r="AR2964">
        <f>IF(OR($D2964="51",$D2964="52",$D2964="61"),(AB2964/'Totals and Drop Down Lists'!X$4)*Inputs!F$38,0)</f>
        <v>0</v>
      </c>
      <c r="AS2964">
        <f>IF(OR($D2964="51",$D2964="52",$D2964="61"),(AC2964/'Totals and Drop Down Lists'!Y$4)*Inputs!G$38,0)</f>
        <v>0</v>
      </c>
      <c r="AT2964">
        <f>IF(OR($D2964="51",$D2964="52",$D2964="61"),(AD2964/'Totals and Drop Down Lists'!Z$4)*Inputs!H$38,0)</f>
        <v>0</v>
      </c>
      <c r="AU2964">
        <f>IF(OR($D2964="51",$D2964="52",$D2964="61"),(AE2964/'Totals and Drop Down Lists'!AA$4)*Inputs!I$38,0)</f>
        <v>0</v>
      </c>
      <c r="AV2964">
        <f>IF(OR($D2964="51",$D2964="52",$D2964="61"),(AF2964/'Totals and Drop Down Lists'!AB$4)*Inputs!J$38,0)</f>
        <v>0</v>
      </c>
      <c r="AW2964">
        <f>IF(OR($D2964="51",$D2964="52",$D2964="61"),(AG2964/'Totals and Drop Down Lists'!AC$4)*Inputs!K$38,0)</f>
        <v>0</v>
      </c>
      <c r="AX2964">
        <f>IF(OR($D2964="51",$D2964="52",$D2964="61"),(AH2964/'Totals and Drop Down Lists'!AD$4)*Inputs!L$38,0)</f>
        <v>0</v>
      </c>
      <c r="AY2964">
        <f>IF(OR($D2964="51",$D2964="52",$D2964="61"),0,(AA2964/'Totals and Drop Down Lists'!W$5)*Inputs!E$39)</f>
        <v>0</v>
      </c>
      <c r="AZ2964">
        <f>IF(OR($D2964="51",$D2964="52",$D2964="61"),0,(AB2964/'Totals and Drop Down Lists'!X$5)*Inputs!F$39)</f>
        <v>0</v>
      </c>
      <c r="BA2964">
        <f>IF(OR($D2964="51",$D2964="52",$D2964="61"),0,(AC2964/'Totals and Drop Down Lists'!Y$5)*Inputs!G$39)</f>
        <v>0</v>
      </c>
      <c r="BB2964">
        <f>IF(OR($D2964="51",$D2964="52",$D2964="61"),0,(AD2964/'Totals and Drop Down Lists'!Z$5)*Inputs!H$39)</f>
        <v>0</v>
      </c>
      <c r="BC2964">
        <f>IF(OR($D2964="51",$D2964="52",$D2964="61"),0,(AE2964/'Totals and Drop Down Lists'!AA$5)*Inputs!I$39)</f>
        <v>0</v>
      </c>
      <c r="BD2964">
        <f>IF(OR($D2964="51",$D2964="52",$D2964="61"),0,(AF2964/'Totals and Drop Down Lists'!AB$5)*Inputs!J$39)</f>
        <v>0</v>
      </c>
      <c r="BE2964">
        <f>IF(OR($D2964="51",$D2964="52",$D2964="61"),0,(AG2964/'Totals and Drop Down Lists'!AC$5)*Inputs!K$39)</f>
        <v>0</v>
      </c>
      <c r="BF2964">
        <f>IF(OR($D2964="51",$D2964="52",$D2964="61"),0,(AH2964/'Totals and Drop Down Lists'!AD$5)*Inputs!L$39)</f>
        <v>0</v>
      </c>
      <c r="BG2964" s="10">
        <f t="shared" si="415"/>
        <v>135507.52923142831</v>
      </c>
    </row>
    <row r="2965" spans="1:59" ht="28.8">
      <c r="A2965" s="1" t="s">
        <v>7649</v>
      </c>
      <c r="B2965" s="1" t="s">
        <v>500</v>
      </c>
      <c r="C2965" s="1" t="s">
        <v>505</v>
      </c>
      <c r="D2965" s="1" t="s">
        <v>215</v>
      </c>
      <c r="E2965" s="1" t="s">
        <v>506</v>
      </c>
      <c r="F2965" s="2">
        <v>510966</v>
      </c>
      <c r="G2965" s="2">
        <v>1109</v>
      </c>
      <c r="H2965" s="2">
        <v>264</v>
      </c>
      <c r="I2965" s="2">
        <v>24933</v>
      </c>
      <c r="J2965" s="2">
        <v>187451</v>
      </c>
      <c r="K2965" s="2">
        <v>37245</v>
      </c>
      <c r="L2965" s="2">
        <v>386</v>
      </c>
      <c r="M2965" s="2">
        <v>101</v>
      </c>
      <c r="N2965" s="2">
        <v>60</v>
      </c>
      <c r="O2965" s="2">
        <v>724</v>
      </c>
      <c r="P2965" s="2">
        <v>203</v>
      </c>
      <c r="Q2965" s="2">
        <v>85</v>
      </c>
      <c r="R2965" s="2">
        <v>21893</v>
      </c>
      <c r="S2965" s="2">
        <v>44264500</v>
      </c>
      <c r="T2965" s="2">
        <v>1992410100</v>
      </c>
      <c r="U2965" s="2">
        <v>2536</v>
      </c>
      <c r="V2965" s="2">
        <v>1770</v>
      </c>
      <c r="W2965" s="2">
        <v>94</v>
      </c>
      <c r="X2965" s="2">
        <v>7043</v>
      </c>
      <c r="Y2965" s="2">
        <v>820</v>
      </c>
      <c r="Z2965" s="2">
        <v>4794</v>
      </c>
      <c r="AA2965" s="9">
        <f t="shared" si="416"/>
        <v>510966</v>
      </c>
      <c r="AB2965" s="9">
        <f t="shared" si="417"/>
        <v>23560</v>
      </c>
      <c r="AC2965" s="9">
        <f t="shared" si="418"/>
        <v>23452</v>
      </c>
      <c r="AD2965" s="9">
        <f t="shared" si="419"/>
        <v>21893</v>
      </c>
      <c r="AE2965" s="44">
        <f t="shared" si="420"/>
        <v>5.1682555723455911E-4</v>
      </c>
      <c r="AF2965" s="9">
        <f t="shared" si="421"/>
        <v>5179</v>
      </c>
      <c r="AG2965" s="9">
        <f t="shared" si="414"/>
        <v>5614</v>
      </c>
      <c r="AH2965" s="44">
        <f t="shared" si="422"/>
        <v>4.1505314748518701E-4</v>
      </c>
      <c r="AI2965">
        <f>AA2965/'Totals and Drop Down Lists'!W$6*Inputs!E$37</f>
        <v>463517.90527973592</v>
      </c>
      <c r="AJ2965">
        <f>AB2965/'Totals and Drop Down Lists'!X$6*Inputs!F$37</f>
        <v>77521.522025752973</v>
      </c>
      <c r="AK2965">
        <f>AC2965/'Totals and Drop Down Lists'!Y$6*Inputs!G$37</f>
        <v>154603.50576467952</v>
      </c>
      <c r="AL2965">
        <f>AD2965/'Totals and Drop Down Lists'!Z$6*Inputs!H$37</f>
        <v>175527.15530397621</v>
      </c>
      <c r="AM2965">
        <f>AE2965/'Totals and Drop Down Lists'!AA$6*Inputs!I$37</f>
        <v>64339.277868749588</v>
      </c>
      <c r="AN2965">
        <f>AF2965/'Totals and Drop Down Lists'!AB$6*Inputs!J$37</f>
        <v>103355.71377384542</v>
      </c>
      <c r="AO2965">
        <f>AG2965/'Totals and Drop Down Lists'!AC$6*Inputs!K$37</f>
        <v>104552.75666942034</v>
      </c>
      <c r="AP2965">
        <f>AH2965/'Totals and Drop Down Lists'!AD$6*Inputs!L$37</f>
        <v>97674.419448499873</v>
      </c>
      <c r="AQ2965">
        <f>IF(OR($D2965="51",$D2965="52",$D2965="61"),(AA2965/'Totals and Drop Down Lists'!W$4)*Inputs!E$38,0)</f>
        <v>0</v>
      </c>
      <c r="AR2965">
        <f>IF(OR($D2965="51",$D2965="52",$D2965="61"),(AB2965/'Totals and Drop Down Lists'!X$4)*Inputs!F$38,0)</f>
        <v>0</v>
      </c>
      <c r="AS2965">
        <f>IF(OR($D2965="51",$D2965="52",$D2965="61"),(AC2965/'Totals and Drop Down Lists'!Y$4)*Inputs!G$38,0)</f>
        <v>0</v>
      </c>
      <c r="AT2965">
        <f>IF(OR($D2965="51",$D2965="52",$D2965="61"),(AD2965/'Totals and Drop Down Lists'!Z$4)*Inputs!H$38,0)</f>
        <v>0</v>
      </c>
      <c r="AU2965">
        <f>IF(OR($D2965="51",$D2965="52",$D2965="61"),(AE2965/'Totals and Drop Down Lists'!AA$4)*Inputs!I$38,0)</f>
        <v>0</v>
      </c>
      <c r="AV2965">
        <f>IF(OR($D2965="51",$D2965="52",$D2965="61"),(AF2965/'Totals and Drop Down Lists'!AB$4)*Inputs!J$38,0)</f>
        <v>0</v>
      </c>
      <c r="AW2965">
        <f>IF(OR($D2965="51",$D2965="52",$D2965="61"),(AG2965/'Totals and Drop Down Lists'!AC$4)*Inputs!K$38,0)</f>
        <v>0</v>
      </c>
      <c r="AX2965">
        <f>IF(OR($D2965="51",$D2965="52",$D2965="61"),(AH2965/'Totals and Drop Down Lists'!AD$4)*Inputs!L$38,0)</f>
        <v>0</v>
      </c>
      <c r="AY2965">
        <f>IF(OR($D2965="51",$D2965="52",$D2965="61"),0,(AA2965/'Totals and Drop Down Lists'!W$5)*Inputs!E$39)</f>
        <v>0</v>
      </c>
      <c r="AZ2965">
        <f>IF(OR($D2965="51",$D2965="52",$D2965="61"),0,(AB2965/'Totals and Drop Down Lists'!X$5)*Inputs!F$39)</f>
        <v>0</v>
      </c>
      <c r="BA2965">
        <f>IF(OR($D2965="51",$D2965="52",$D2965="61"),0,(AC2965/'Totals and Drop Down Lists'!Y$5)*Inputs!G$39)</f>
        <v>0</v>
      </c>
      <c r="BB2965">
        <f>IF(OR($D2965="51",$D2965="52",$D2965="61"),0,(AD2965/'Totals and Drop Down Lists'!Z$5)*Inputs!H$39)</f>
        <v>0</v>
      </c>
      <c r="BC2965">
        <f>IF(OR($D2965="51",$D2965="52",$D2965="61"),0,(AE2965/'Totals and Drop Down Lists'!AA$5)*Inputs!I$39)</f>
        <v>0</v>
      </c>
      <c r="BD2965">
        <f>IF(OR($D2965="51",$D2965="52",$D2965="61"),0,(AF2965/'Totals and Drop Down Lists'!AB$5)*Inputs!J$39)</f>
        <v>0</v>
      </c>
      <c r="BE2965">
        <f>IF(OR($D2965="51",$D2965="52",$D2965="61"),0,(AG2965/'Totals and Drop Down Lists'!AC$5)*Inputs!K$39)</f>
        <v>0</v>
      </c>
      <c r="BF2965">
        <f>IF(OR($D2965="51",$D2965="52",$D2965="61"),0,(AH2965/'Totals and Drop Down Lists'!AD$5)*Inputs!L$39)</f>
        <v>0</v>
      </c>
      <c r="BG2965" s="10">
        <f t="shared" si="415"/>
        <v>1241092.2561346598</v>
      </c>
    </row>
    <row r="2966" spans="1:59">
      <c r="A2966" s="1" t="s">
        <v>7650</v>
      </c>
      <c r="B2966" s="1" t="s">
        <v>7288</v>
      </c>
      <c r="C2966" s="1" t="s">
        <v>7289</v>
      </c>
      <c r="D2966" s="1" t="s">
        <v>10</v>
      </c>
      <c r="E2966" s="1" t="s">
        <v>7290</v>
      </c>
      <c r="F2966" s="2">
        <v>43808</v>
      </c>
      <c r="G2966" s="2">
        <v>759</v>
      </c>
      <c r="H2966" s="2">
        <v>31</v>
      </c>
      <c r="I2966" s="2">
        <v>15896</v>
      </c>
      <c r="J2966" s="2">
        <v>16161</v>
      </c>
      <c r="K2966" s="2">
        <v>9287</v>
      </c>
      <c r="L2966" s="2">
        <v>49</v>
      </c>
      <c r="M2966" s="2">
        <v>51</v>
      </c>
      <c r="N2966" s="2">
        <v>0</v>
      </c>
      <c r="O2966" s="2">
        <v>271</v>
      </c>
      <c r="P2966" s="2">
        <v>143</v>
      </c>
      <c r="Q2966" s="2">
        <v>23</v>
      </c>
      <c r="R2966" s="2">
        <v>9405</v>
      </c>
      <c r="S2966" s="2">
        <v>6492200</v>
      </c>
      <c r="T2966" s="2">
        <v>257384700</v>
      </c>
      <c r="U2966" s="2">
        <v>810</v>
      </c>
      <c r="V2966" s="2">
        <v>1315</v>
      </c>
      <c r="W2966" s="2">
        <v>65</v>
      </c>
      <c r="X2966" s="2">
        <v>3835</v>
      </c>
      <c r="Y2966" s="2">
        <v>710</v>
      </c>
      <c r="Z2966" s="2">
        <v>2335</v>
      </c>
      <c r="AA2966" s="9">
        <f t="shared" si="416"/>
        <v>43808</v>
      </c>
      <c r="AB2966" s="9">
        <f t="shared" si="417"/>
        <v>15106</v>
      </c>
      <c r="AC2966" s="9">
        <f t="shared" si="418"/>
        <v>9942</v>
      </c>
      <c r="AD2966" s="9">
        <f t="shared" si="419"/>
        <v>9405</v>
      </c>
      <c r="AE2966" s="44">
        <f t="shared" si="420"/>
        <v>3.7271635201292498E-4</v>
      </c>
      <c r="AF2966" s="9">
        <f t="shared" si="421"/>
        <v>2455</v>
      </c>
      <c r="AG2966" s="9">
        <f t="shared" si="414"/>
        <v>3045</v>
      </c>
      <c r="AH2966" s="44">
        <f t="shared" si="422"/>
        <v>6.5109685647230051E-4</v>
      </c>
      <c r="AI2966">
        <f>AA2966/'Totals and Drop Down Lists'!W$6*Inputs!E$37</f>
        <v>39740.006956421115</v>
      </c>
      <c r="AJ2966">
        <f>AB2966/'Totals and Drop Down Lists'!X$6*Inputs!F$37</f>
        <v>49704.588782726001</v>
      </c>
      <c r="AK2966">
        <f>AC2966/'Totals and Drop Down Lists'!Y$6*Inputs!G$37</f>
        <v>65541.022271552269</v>
      </c>
      <c r="AL2966">
        <f>AD2966/'Totals and Drop Down Lists'!Z$6*Inputs!H$37</f>
        <v>75404.599444292515</v>
      </c>
      <c r="AM2966">
        <f>AE2966/'Totals and Drop Down Lists'!AA$6*Inputs!I$37</f>
        <v>46399.216530042664</v>
      </c>
      <c r="AN2966">
        <f>AF2966/'Totals and Drop Down Lists'!AB$6*Inputs!J$37</f>
        <v>48993.681659546339</v>
      </c>
      <c r="AO2966">
        <f>AG2966/'Totals and Drop Down Lists'!AC$6*Inputs!K$37</f>
        <v>56708.789465333975</v>
      </c>
      <c r="AP2966">
        <f>AH2966/'Totals and Drop Down Lists'!AD$6*Inputs!L$37</f>
        <v>153222.56401620203</v>
      </c>
      <c r="AQ2966">
        <f>IF(OR($D2966="51",$D2966="52",$D2966="61"),(AA2966/'Totals and Drop Down Lists'!W$4)*Inputs!E$38,0)</f>
        <v>0</v>
      </c>
      <c r="AR2966">
        <f>IF(OR($D2966="51",$D2966="52",$D2966="61"),(AB2966/'Totals and Drop Down Lists'!X$4)*Inputs!F$38,0)</f>
        <v>0</v>
      </c>
      <c r="AS2966">
        <f>IF(OR($D2966="51",$D2966="52",$D2966="61"),(AC2966/'Totals and Drop Down Lists'!Y$4)*Inputs!G$38,0)</f>
        <v>0</v>
      </c>
      <c r="AT2966">
        <f>IF(OR($D2966="51",$D2966="52",$D2966="61"),(AD2966/'Totals and Drop Down Lists'!Z$4)*Inputs!H$38,0)</f>
        <v>0</v>
      </c>
      <c r="AU2966">
        <f>IF(OR($D2966="51",$D2966="52",$D2966="61"),(AE2966/'Totals and Drop Down Lists'!AA$4)*Inputs!I$38,0)</f>
        <v>0</v>
      </c>
      <c r="AV2966">
        <f>IF(OR($D2966="51",$D2966="52",$D2966="61"),(AF2966/'Totals and Drop Down Lists'!AB$4)*Inputs!J$38,0)</f>
        <v>0</v>
      </c>
      <c r="AW2966">
        <f>IF(OR($D2966="51",$D2966="52",$D2966="61"),(AG2966/'Totals and Drop Down Lists'!AC$4)*Inputs!K$38,0)</f>
        <v>0</v>
      </c>
      <c r="AX2966">
        <f>IF(OR($D2966="51",$D2966="52",$D2966="61"),(AH2966/'Totals and Drop Down Lists'!AD$4)*Inputs!L$38,0)</f>
        <v>0</v>
      </c>
      <c r="AY2966">
        <f>IF(OR($D2966="51",$D2966="52",$D2966="61"),0,(AA2966/'Totals and Drop Down Lists'!W$5)*Inputs!E$39)</f>
        <v>0</v>
      </c>
      <c r="AZ2966">
        <f>IF(OR($D2966="51",$D2966="52",$D2966="61"),0,(AB2966/'Totals and Drop Down Lists'!X$5)*Inputs!F$39)</f>
        <v>0</v>
      </c>
      <c r="BA2966">
        <f>IF(OR($D2966="51",$D2966="52",$D2966="61"),0,(AC2966/'Totals and Drop Down Lists'!Y$5)*Inputs!G$39)</f>
        <v>0</v>
      </c>
      <c r="BB2966">
        <f>IF(OR($D2966="51",$D2966="52",$D2966="61"),0,(AD2966/'Totals and Drop Down Lists'!Z$5)*Inputs!H$39)</f>
        <v>0</v>
      </c>
      <c r="BC2966">
        <f>IF(OR($D2966="51",$D2966="52",$D2966="61"),0,(AE2966/'Totals and Drop Down Lists'!AA$5)*Inputs!I$39)</f>
        <v>0</v>
      </c>
      <c r="BD2966">
        <f>IF(OR($D2966="51",$D2966="52",$D2966="61"),0,(AF2966/'Totals and Drop Down Lists'!AB$5)*Inputs!J$39)</f>
        <v>0</v>
      </c>
      <c r="BE2966">
        <f>IF(OR($D2966="51",$D2966="52",$D2966="61"),0,(AG2966/'Totals and Drop Down Lists'!AC$5)*Inputs!K$39)</f>
        <v>0</v>
      </c>
      <c r="BF2966">
        <f>IF(OR($D2966="51",$D2966="52",$D2966="61"),0,(AH2966/'Totals and Drop Down Lists'!AD$5)*Inputs!L$39)</f>
        <v>0</v>
      </c>
      <c r="BG2966" s="10">
        <f t="shared" si="415"/>
        <v>535714.46912611695</v>
      </c>
    </row>
    <row r="2967" spans="1:59">
      <c r="A2967" s="1" t="s">
        <v>7650</v>
      </c>
      <c r="B2967" s="1" t="s">
        <v>7288</v>
      </c>
      <c r="C2967" s="1" t="s">
        <v>968</v>
      </c>
      <c r="D2967" s="1" t="s">
        <v>215</v>
      </c>
      <c r="E2967" s="1" t="s">
        <v>7291</v>
      </c>
      <c r="F2967" s="2">
        <v>392531</v>
      </c>
      <c r="G2967" s="2">
        <v>1208</v>
      </c>
      <c r="H2967" s="2">
        <v>105</v>
      </c>
      <c r="I2967" s="2">
        <v>27265</v>
      </c>
      <c r="J2967" s="2">
        <v>151431</v>
      </c>
      <c r="K2967" s="2">
        <v>32379</v>
      </c>
      <c r="L2967" s="2">
        <v>515</v>
      </c>
      <c r="M2967" s="2">
        <v>55</v>
      </c>
      <c r="N2967" s="2">
        <v>54</v>
      </c>
      <c r="O2967" s="2">
        <v>433</v>
      </c>
      <c r="P2967" s="2">
        <v>134</v>
      </c>
      <c r="Q2967" s="2">
        <v>36</v>
      </c>
      <c r="R2967" s="2">
        <v>24639</v>
      </c>
      <c r="S2967" s="2">
        <v>27228900</v>
      </c>
      <c r="T2967" s="2">
        <v>1423910100</v>
      </c>
      <c r="U2967" s="2">
        <v>1446</v>
      </c>
      <c r="V2967" s="2">
        <v>1162</v>
      </c>
      <c r="W2967" s="2">
        <v>169</v>
      </c>
      <c r="X2967" s="2">
        <v>5278</v>
      </c>
      <c r="Y2967" s="2">
        <v>417</v>
      </c>
      <c r="Z2967" s="2">
        <v>3819</v>
      </c>
      <c r="AA2967" s="9">
        <f t="shared" si="416"/>
        <v>392531</v>
      </c>
      <c r="AB2967" s="9">
        <f t="shared" si="417"/>
        <v>25952</v>
      </c>
      <c r="AC2967" s="9">
        <f t="shared" si="418"/>
        <v>25866</v>
      </c>
      <c r="AD2967" s="9">
        <f t="shared" si="419"/>
        <v>24639</v>
      </c>
      <c r="AE2967" s="44">
        <f t="shared" si="420"/>
        <v>4.8351267039823927E-4</v>
      </c>
      <c r="AF2967" s="9">
        <f t="shared" si="421"/>
        <v>3947</v>
      </c>
      <c r="AG2967" s="9">
        <f t="shared" si="414"/>
        <v>4236</v>
      </c>
      <c r="AH2967" s="44">
        <f t="shared" si="422"/>
        <v>3.3702000385416682E-4</v>
      </c>
      <c r="AI2967">
        <f>AA2967/'Totals and Drop Down Lists'!W$6*Inputs!E$37</f>
        <v>356080.7311589421</v>
      </c>
      <c r="AJ2967">
        <f>AB2967/'Totals and Drop Down Lists'!X$6*Inputs!F$37</f>
        <v>85392.128166907525</v>
      </c>
      <c r="AK2967">
        <f>AC2967/'Totals and Drop Down Lists'!Y$6*Inputs!G$37</f>
        <v>170517.40918084604</v>
      </c>
      <c r="AL2967">
        <f>AD2967/'Totals and Drop Down Lists'!Z$6*Inputs!H$37</f>
        <v>197543.21379137941</v>
      </c>
      <c r="AM2967">
        <f>AE2967/'Totals and Drop Down Lists'!AA$6*Inputs!I$37</f>
        <v>60192.17822793316</v>
      </c>
      <c r="AN2967">
        <f>AF2967/'Totals and Drop Down Lists'!AB$6*Inputs!J$37</f>
        <v>78769.067824940692</v>
      </c>
      <c r="AO2967">
        <f>AG2967/'Totals and Drop Down Lists'!AC$6*Inputs!K$37</f>
        <v>78889.468694632102</v>
      </c>
      <c r="AP2967">
        <f>AH2967/'Totals and Drop Down Lists'!AD$6*Inputs!L$37</f>
        <v>79310.886854946133</v>
      </c>
      <c r="AQ2967">
        <f>IF(OR($D2967="51",$D2967="52",$D2967="61"),(AA2967/'Totals and Drop Down Lists'!W$4)*Inputs!E$38,0)</f>
        <v>0</v>
      </c>
      <c r="AR2967">
        <f>IF(OR($D2967="51",$D2967="52",$D2967="61"),(AB2967/'Totals and Drop Down Lists'!X$4)*Inputs!F$38,0)</f>
        <v>0</v>
      </c>
      <c r="AS2967">
        <f>IF(OR($D2967="51",$D2967="52",$D2967="61"),(AC2967/'Totals and Drop Down Lists'!Y$4)*Inputs!G$38,0)</f>
        <v>0</v>
      </c>
      <c r="AT2967">
        <f>IF(OR($D2967="51",$D2967="52",$D2967="61"),(AD2967/'Totals and Drop Down Lists'!Z$4)*Inputs!H$38,0)</f>
        <v>0</v>
      </c>
      <c r="AU2967">
        <f>IF(OR($D2967="51",$D2967="52",$D2967="61"),(AE2967/'Totals and Drop Down Lists'!AA$4)*Inputs!I$38,0)</f>
        <v>0</v>
      </c>
      <c r="AV2967">
        <f>IF(OR($D2967="51",$D2967="52",$D2967="61"),(AF2967/'Totals and Drop Down Lists'!AB$4)*Inputs!J$38,0)</f>
        <v>0</v>
      </c>
      <c r="AW2967">
        <f>IF(OR($D2967="51",$D2967="52",$D2967="61"),(AG2967/'Totals and Drop Down Lists'!AC$4)*Inputs!K$38,0)</f>
        <v>0</v>
      </c>
      <c r="AX2967">
        <f>IF(OR($D2967="51",$D2967="52",$D2967="61"),(AH2967/'Totals and Drop Down Lists'!AD$4)*Inputs!L$38,0)</f>
        <v>0</v>
      </c>
      <c r="AY2967">
        <f>IF(OR($D2967="51",$D2967="52",$D2967="61"),0,(AA2967/'Totals and Drop Down Lists'!W$5)*Inputs!E$39)</f>
        <v>0</v>
      </c>
      <c r="AZ2967">
        <f>IF(OR($D2967="51",$D2967="52",$D2967="61"),0,(AB2967/'Totals and Drop Down Lists'!X$5)*Inputs!F$39)</f>
        <v>0</v>
      </c>
      <c r="BA2967">
        <f>IF(OR($D2967="51",$D2967="52",$D2967="61"),0,(AC2967/'Totals and Drop Down Lists'!Y$5)*Inputs!G$39)</f>
        <v>0</v>
      </c>
      <c r="BB2967">
        <f>IF(OR($D2967="51",$D2967="52",$D2967="61"),0,(AD2967/'Totals and Drop Down Lists'!Z$5)*Inputs!H$39)</f>
        <v>0</v>
      </c>
      <c r="BC2967">
        <f>IF(OR($D2967="51",$D2967="52",$D2967="61"),0,(AE2967/'Totals and Drop Down Lists'!AA$5)*Inputs!I$39)</f>
        <v>0</v>
      </c>
      <c r="BD2967">
        <f>IF(OR($D2967="51",$D2967="52",$D2967="61"),0,(AF2967/'Totals and Drop Down Lists'!AB$5)*Inputs!J$39)</f>
        <v>0</v>
      </c>
      <c r="BE2967">
        <f>IF(OR($D2967="51",$D2967="52",$D2967="61"),0,(AG2967/'Totals and Drop Down Lists'!AC$5)*Inputs!K$39)</f>
        <v>0</v>
      </c>
      <c r="BF2967">
        <f>IF(OR($D2967="51",$D2967="52",$D2967="61"),0,(AH2967/'Totals and Drop Down Lists'!AD$5)*Inputs!L$39)</f>
        <v>0</v>
      </c>
      <c r="BG2967" s="10">
        <f t="shared" si="415"/>
        <v>1106695.0839005269</v>
      </c>
    </row>
    <row r="2968" spans="1:59" ht="43.2">
      <c r="A2968" s="1" t="s">
        <v>7651</v>
      </c>
      <c r="B2968" s="1" t="s">
        <v>4849</v>
      </c>
      <c r="C2968" s="1" t="s">
        <v>4850</v>
      </c>
      <c r="D2968" s="1" t="s">
        <v>10</v>
      </c>
      <c r="E2968" s="1" t="s">
        <v>4851</v>
      </c>
      <c r="F2968" s="2">
        <v>19744</v>
      </c>
      <c r="G2968" s="2">
        <v>391</v>
      </c>
      <c r="H2968" s="2">
        <v>33</v>
      </c>
      <c r="I2968" s="2">
        <v>5627</v>
      </c>
      <c r="J2968" s="2">
        <v>8367</v>
      </c>
      <c r="K2968" s="2">
        <v>3903</v>
      </c>
      <c r="L2968" s="2">
        <v>50</v>
      </c>
      <c r="M2968" s="2">
        <v>0</v>
      </c>
      <c r="N2968" s="2">
        <v>13</v>
      </c>
      <c r="O2968" s="2">
        <v>33</v>
      </c>
      <c r="P2968" s="2">
        <v>20</v>
      </c>
      <c r="Q2968" s="2">
        <v>0</v>
      </c>
      <c r="R2968" s="2">
        <v>4825</v>
      </c>
      <c r="S2968" s="2">
        <v>2289000</v>
      </c>
      <c r="T2968" s="2">
        <v>87904900</v>
      </c>
      <c r="U2968" s="2">
        <v>79</v>
      </c>
      <c r="V2968" s="2">
        <v>1115</v>
      </c>
      <c r="W2968" s="2">
        <v>30</v>
      </c>
      <c r="X2968" s="2">
        <v>1930</v>
      </c>
      <c r="Y2968" s="2">
        <v>395</v>
      </c>
      <c r="Z2968" s="2">
        <v>835</v>
      </c>
      <c r="AA2968" s="9">
        <f t="shared" si="416"/>
        <v>19744</v>
      </c>
      <c r="AB2968" s="9">
        <f t="shared" si="417"/>
        <v>5203</v>
      </c>
      <c r="AC2968" s="9">
        <f t="shared" si="418"/>
        <v>4941</v>
      </c>
      <c r="AD2968" s="9">
        <f t="shared" si="419"/>
        <v>4825</v>
      </c>
      <c r="AE2968" s="44">
        <f t="shared" si="420"/>
        <v>1.2715197770411576E-4</v>
      </c>
      <c r="AF2968" s="9">
        <f t="shared" si="421"/>
        <v>785</v>
      </c>
      <c r="AG2968" s="9">
        <f t="shared" si="414"/>
        <v>1230</v>
      </c>
      <c r="AH2968" s="44">
        <f t="shared" si="422"/>
        <v>2.1349365876342698E-4</v>
      </c>
      <c r="AI2968">
        <f>AA2968/'Totals and Drop Down Lists'!W$6*Inputs!E$37</f>
        <v>17910.580198766856</v>
      </c>
      <c r="AJ2968">
        <f>AB2968/'Totals and Drop Down Lists'!X$6*Inputs!F$37</f>
        <v>17119.88451188424</v>
      </c>
      <c r="AK2968">
        <f>AC2968/'Totals and Drop Down Lists'!Y$6*Inputs!G$37</f>
        <v>32572.74100218666</v>
      </c>
      <c r="AL2968">
        <f>AD2968/'Totals and Drop Down Lists'!Z$6*Inputs!H$37</f>
        <v>38684.44362772051</v>
      </c>
      <c r="AM2968">
        <f>AE2968/'Totals and Drop Down Lists'!AA$6*Inputs!I$37</f>
        <v>15829.06710117144</v>
      </c>
      <c r="AN2968">
        <f>AF2968/'Totals and Drop Down Lists'!AB$6*Inputs!J$37</f>
        <v>15666.004115170623</v>
      </c>
      <c r="AO2968">
        <f>AG2968/'Totals and Drop Down Lists'!AC$6*Inputs!K$37</f>
        <v>22906.998700282693</v>
      </c>
      <c r="AP2968">
        <f>AH2968/'Totals and Drop Down Lists'!AD$6*Inputs!L$37</f>
        <v>50241.443299494778</v>
      </c>
      <c r="AQ2968">
        <f>IF(OR($D2968="51",$D2968="52",$D2968="61"),(AA2968/'Totals and Drop Down Lists'!W$4)*Inputs!E$38,0)</f>
        <v>0</v>
      </c>
      <c r="AR2968">
        <f>IF(OR($D2968="51",$D2968="52",$D2968="61"),(AB2968/'Totals and Drop Down Lists'!X$4)*Inputs!F$38,0)</f>
        <v>0</v>
      </c>
      <c r="AS2968">
        <f>IF(OR($D2968="51",$D2968="52",$D2968="61"),(AC2968/'Totals and Drop Down Lists'!Y$4)*Inputs!G$38,0)</f>
        <v>0</v>
      </c>
      <c r="AT2968">
        <f>IF(OR($D2968="51",$D2968="52",$D2968="61"),(AD2968/'Totals and Drop Down Lists'!Z$4)*Inputs!H$38,0)</f>
        <v>0</v>
      </c>
      <c r="AU2968">
        <f>IF(OR($D2968="51",$D2968="52",$D2968="61"),(AE2968/'Totals and Drop Down Lists'!AA$4)*Inputs!I$38,0)</f>
        <v>0</v>
      </c>
      <c r="AV2968">
        <f>IF(OR($D2968="51",$D2968="52",$D2968="61"),(AF2968/'Totals and Drop Down Lists'!AB$4)*Inputs!J$38,0)</f>
        <v>0</v>
      </c>
      <c r="AW2968">
        <f>IF(OR($D2968="51",$D2968="52",$D2968="61"),(AG2968/'Totals and Drop Down Lists'!AC$4)*Inputs!K$38,0)</f>
        <v>0</v>
      </c>
      <c r="AX2968">
        <f>IF(OR($D2968="51",$D2968="52",$D2968="61"),(AH2968/'Totals and Drop Down Lists'!AD$4)*Inputs!L$38,0)</f>
        <v>0</v>
      </c>
      <c r="AY2968">
        <f>IF(OR($D2968="51",$D2968="52",$D2968="61"),0,(AA2968/'Totals and Drop Down Lists'!W$5)*Inputs!E$39)</f>
        <v>0</v>
      </c>
      <c r="AZ2968">
        <f>IF(OR($D2968="51",$D2968="52",$D2968="61"),0,(AB2968/'Totals and Drop Down Lists'!X$5)*Inputs!F$39)</f>
        <v>0</v>
      </c>
      <c r="BA2968">
        <f>IF(OR($D2968="51",$D2968="52",$D2968="61"),0,(AC2968/'Totals and Drop Down Lists'!Y$5)*Inputs!G$39)</f>
        <v>0</v>
      </c>
      <c r="BB2968">
        <f>IF(OR($D2968="51",$D2968="52",$D2968="61"),0,(AD2968/'Totals and Drop Down Lists'!Z$5)*Inputs!H$39)</f>
        <v>0</v>
      </c>
      <c r="BC2968">
        <f>IF(OR($D2968="51",$D2968="52",$D2968="61"),0,(AE2968/'Totals and Drop Down Lists'!AA$5)*Inputs!I$39)</f>
        <v>0</v>
      </c>
      <c r="BD2968">
        <f>IF(OR($D2968="51",$D2968="52",$D2968="61"),0,(AF2968/'Totals and Drop Down Lists'!AB$5)*Inputs!J$39)</f>
        <v>0</v>
      </c>
      <c r="BE2968">
        <f>IF(OR($D2968="51",$D2968="52",$D2968="61"),0,(AG2968/'Totals and Drop Down Lists'!AC$5)*Inputs!K$39)</f>
        <v>0</v>
      </c>
      <c r="BF2968">
        <f>IF(OR($D2968="51",$D2968="52",$D2968="61"),0,(AH2968/'Totals and Drop Down Lists'!AD$5)*Inputs!L$39)</f>
        <v>0</v>
      </c>
      <c r="BG2968" s="10">
        <f t="shared" si="415"/>
        <v>210931.16255667777</v>
      </c>
    </row>
    <row r="2969" spans="1:59" ht="43.2">
      <c r="A2969" s="1" t="s">
        <v>7651</v>
      </c>
      <c r="B2969" s="1" t="s">
        <v>4849</v>
      </c>
      <c r="C2969" s="1" t="s">
        <v>4852</v>
      </c>
      <c r="D2969" s="1" t="s">
        <v>10</v>
      </c>
      <c r="E2969" s="1" t="s">
        <v>4853</v>
      </c>
      <c r="F2969" s="2">
        <v>42361</v>
      </c>
      <c r="G2969" s="2">
        <v>357</v>
      </c>
      <c r="H2969" s="2">
        <v>12</v>
      </c>
      <c r="I2969" s="2">
        <v>4455</v>
      </c>
      <c r="J2969" s="2">
        <v>18315</v>
      </c>
      <c r="K2969" s="2">
        <v>4391</v>
      </c>
      <c r="L2969" s="2">
        <v>73</v>
      </c>
      <c r="M2969" s="2">
        <v>0</v>
      </c>
      <c r="N2969" s="2">
        <v>0</v>
      </c>
      <c r="O2969" s="2">
        <v>66</v>
      </c>
      <c r="P2969" s="2">
        <v>9</v>
      </c>
      <c r="Q2969" s="2">
        <v>0</v>
      </c>
      <c r="R2969" s="2">
        <v>2925</v>
      </c>
      <c r="S2969" s="2">
        <v>3329900</v>
      </c>
      <c r="T2969" s="2">
        <v>145694300</v>
      </c>
      <c r="U2969" s="2">
        <v>189</v>
      </c>
      <c r="V2969" s="2">
        <v>410</v>
      </c>
      <c r="W2969" s="2">
        <v>0</v>
      </c>
      <c r="X2969" s="2">
        <v>1190</v>
      </c>
      <c r="Y2969" s="2">
        <v>110</v>
      </c>
      <c r="Z2969" s="2">
        <v>800</v>
      </c>
      <c r="AA2969" s="9">
        <f t="shared" si="416"/>
        <v>42361</v>
      </c>
      <c r="AB2969" s="9">
        <f t="shared" si="417"/>
        <v>4086</v>
      </c>
      <c r="AC2969" s="9">
        <f t="shared" si="418"/>
        <v>3073</v>
      </c>
      <c r="AD2969" s="9">
        <f t="shared" si="419"/>
        <v>2925</v>
      </c>
      <c r="AE2969" s="44">
        <f t="shared" si="420"/>
        <v>7.3521733301998296E-5</v>
      </c>
      <c r="AF2969" s="9">
        <f t="shared" si="421"/>
        <v>780</v>
      </c>
      <c r="AG2969" s="9">
        <f t="shared" si="414"/>
        <v>910</v>
      </c>
      <c r="AH2969" s="44">
        <f t="shared" si="422"/>
        <v>8.1179989859221584E-5</v>
      </c>
      <c r="AI2969">
        <f>AA2969/'Totals and Drop Down Lists'!W$6*Inputs!E$37</f>
        <v>38427.374787275257</v>
      </c>
      <c r="AJ2969">
        <f>AB2969/'Totals and Drop Down Lists'!X$6*Inputs!F$37</f>
        <v>13444.522028744766</v>
      </c>
      <c r="AK2969">
        <f>AC2969/'Totals and Drop Down Lists'!Y$6*Inputs!G$37</f>
        <v>20258.254017348634</v>
      </c>
      <c r="AL2969">
        <f>AD2969/'Totals and Drop Down Lists'!Z$6*Inputs!H$37</f>
        <v>23451.191214732127</v>
      </c>
      <c r="AM2969">
        <f>AE2969/'Totals and Drop Down Lists'!AA$6*Inputs!I$37</f>
        <v>9152.6728159894883</v>
      </c>
      <c r="AN2969">
        <f>AF2969/'Totals and Drop Down Lists'!AB$6*Inputs!J$37</f>
        <v>15566.2206494689</v>
      </c>
      <c r="AO2969">
        <f>AG2969/'Totals and Drop Down Lists'!AC$6*Inputs!K$37</f>
        <v>16947.454322973372</v>
      </c>
      <c r="AP2969">
        <f>AH2969/'Totals and Drop Down Lists'!AD$6*Inputs!L$37</f>
        <v>19104.07963022992</v>
      </c>
      <c r="AQ2969">
        <f>IF(OR($D2969="51",$D2969="52",$D2969="61"),(AA2969/'Totals and Drop Down Lists'!W$4)*Inputs!E$38,0)</f>
        <v>0</v>
      </c>
      <c r="AR2969">
        <f>IF(OR($D2969="51",$D2969="52",$D2969="61"),(AB2969/'Totals and Drop Down Lists'!X$4)*Inputs!F$38,0)</f>
        <v>0</v>
      </c>
      <c r="AS2969">
        <f>IF(OR($D2969="51",$D2969="52",$D2969="61"),(AC2969/'Totals and Drop Down Lists'!Y$4)*Inputs!G$38,0)</f>
        <v>0</v>
      </c>
      <c r="AT2969">
        <f>IF(OR($D2969="51",$D2969="52",$D2969="61"),(AD2969/'Totals and Drop Down Lists'!Z$4)*Inputs!H$38,0)</f>
        <v>0</v>
      </c>
      <c r="AU2969">
        <f>IF(OR($D2969="51",$D2969="52",$D2969="61"),(AE2969/'Totals and Drop Down Lists'!AA$4)*Inputs!I$38,0)</f>
        <v>0</v>
      </c>
      <c r="AV2969">
        <f>IF(OR($D2969="51",$D2969="52",$D2969="61"),(AF2969/'Totals and Drop Down Lists'!AB$4)*Inputs!J$38,0)</f>
        <v>0</v>
      </c>
      <c r="AW2969">
        <f>IF(OR($D2969="51",$D2969="52",$D2969="61"),(AG2969/'Totals and Drop Down Lists'!AC$4)*Inputs!K$38,0)</f>
        <v>0</v>
      </c>
      <c r="AX2969">
        <f>IF(OR($D2969="51",$D2969="52",$D2969="61"),(AH2969/'Totals and Drop Down Lists'!AD$4)*Inputs!L$38,0)</f>
        <v>0</v>
      </c>
      <c r="AY2969">
        <f>IF(OR($D2969="51",$D2969="52",$D2969="61"),0,(AA2969/'Totals and Drop Down Lists'!W$5)*Inputs!E$39)</f>
        <v>0</v>
      </c>
      <c r="AZ2969">
        <f>IF(OR($D2969="51",$D2969="52",$D2969="61"),0,(AB2969/'Totals and Drop Down Lists'!X$5)*Inputs!F$39)</f>
        <v>0</v>
      </c>
      <c r="BA2969">
        <f>IF(OR($D2969="51",$D2969="52",$D2969="61"),0,(AC2969/'Totals and Drop Down Lists'!Y$5)*Inputs!G$39)</f>
        <v>0</v>
      </c>
      <c r="BB2969">
        <f>IF(OR($D2969="51",$D2969="52",$D2969="61"),0,(AD2969/'Totals and Drop Down Lists'!Z$5)*Inputs!H$39)</f>
        <v>0</v>
      </c>
      <c r="BC2969">
        <f>IF(OR($D2969="51",$D2969="52",$D2969="61"),0,(AE2969/'Totals and Drop Down Lists'!AA$5)*Inputs!I$39)</f>
        <v>0</v>
      </c>
      <c r="BD2969">
        <f>IF(OR($D2969="51",$D2969="52",$D2969="61"),0,(AF2969/'Totals and Drop Down Lists'!AB$5)*Inputs!J$39)</f>
        <v>0</v>
      </c>
      <c r="BE2969">
        <f>IF(OR($D2969="51",$D2969="52",$D2969="61"),0,(AG2969/'Totals and Drop Down Lists'!AC$5)*Inputs!K$39)</f>
        <v>0</v>
      </c>
      <c r="BF2969">
        <f>IF(OR($D2969="51",$D2969="52",$D2969="61"),0,(AH2969/'Totals and Drop Down Lists'!AD$5)*Inputs!L$39)</f>
        <v>0</v>
      </c>
      <c r="BG2969" s="10">
        <f t="shared" si="415"/>
        <v>156351.76946676246</v>
      </c>
    </row>
    <row r="2970" spans="1:59" ht="43.2">
      <c r="A2970" s="1" t="s">
        <v>7651</v>
      </c>
      <c r="B2970" s="1" t="s">
        <v>4849</v>
      </c>
      <c r="C2970" s="1" t="s">
        <v>4854</v>
      </c>
      <c r="D2970" s="1" t="s">
        <v>7</v>
      </c>
      <c r="E2970" s="1" t="s">
        <v>4855</v>
      </c>
      <c r="F2970" s="2">
        <v>306062</v>
      </c>
      <c r="G2970" s="2">
        <v>11797</v>
      </c>
      <c r="H2970" s="2">
        <v>4878</v>
      </c>
      <c r="I2970" s="2">
        <v>63807</v>
      </c>
      <c r="J2970" s="2">
        <v>133005</v>
      </c>
      <c r="K2970" s="2">
        <v>68048</v>
      </c>
      <c r="L2970" s="2">
        <v>253</v>
      </c>
      <c r="M2970" s="2">
        <v>32</v>
      </c>
      <c r="N2970" s="2">
        <v>0</v>
      </c>
      <c r="O2970" s="2">
        <v>436</v>
      </c>
      <c r="P2970" s="2">
        <v>437</v>
      </c>
      <c r="Q2970" s="2">
        <v>75</v>
      </c>
      <c r="R2970" s="2">
        <v>81813</v>
      </c>
      <c r="S2970" s="2">
        <v>54588900</v>
      </c>
      <c r="T2970" s="2">
        <v>2642964300</v>
      </c>
      <c r="U2970" s="2">
        <v>3806</v>
      </c>
      <c r="V2970" s="2">
        <v>8075</v>
      </c>
      <c r="W2970" s="2">
        <v>810</v>
      </c>
      <c r="X2970" s="2">
        <v>23155</v>
      </c>
      <c r="Y2970" s="2">
        <v>2515</v>
      </c>
      <c r="Z2970" s="2">
        <v>13685</v>
      </c>
      <c r="AA2970" s="9">
        <f t="shared" si="416"/>
        <v>306062</v>
      </c>
      <c r="AB2970" s="9">
        <f t="shared" si="417"/>
        <v>47132</v>
      </c>
      <c r="AC2970" s="9">
        <f t="shared" si="418"/>
        <v>83046</v>
      </c>
      <c r="AD2970" s="9">
        <f t="shared" si="419"/>
        <v>81813</v>
      </c>
      <c r="AE2970" s="44">
        <f t="shared" si="420"/>
        <v>2.4314119629230309E-3</v>
      </c>
      <c r="AF2970" s="9">
        <f t="shared" si="421"/>
        <v>14270</v>
      </c>
      <c r="AG2970" s="9">
        <f t="shared" si="414"/>
        <v>16200</v>
      </c>
      <c r="AH2970" s="44">
        <f t="shared" si="422"/>
        <v>3.0839938171484012E-3</v>
      </c>
      <c r="AI2970">
        <f>AA2970/'Totals and Drop Down Lists'!W$6*Inputs!E$37</f>
        <v>277641.20729310077</v>
      </c>
      <c r="AJ2970">
        <f>AB2970/'Totals and Drop Down Lists'!X$6*Inputs!F$37</f>
        <v>155082.52869769905</v>
      </c>
      <c r="AK2970">
        <f>AC2970/'Totals and Drop Down Lists'!Y$6*Inputs!G$37</f>
        <v>547467.28380238684</v>
      </c>
      <c r="AL2970">
        <f>AD2970/'Totals and Drop Down Lists'!Z$6*Inputs!H$37</f>
        <v>655935.83140200994</v>
      </c>
      <c r="AM2970">
        <f>AE2970/'Totals and Drop Down Lists'!AA$6*Inputs!I$37</f>
        <v>302684.89571793616</v>
      </c>
      <c r="AN2970">
        <f>AF2970/'Totals and Drop Down Lists'!AB$6*Inputs!J$37</f>
        <v>284782.01111271948</v>
      </c>
      <c r="AO2970">
        <f>AG2970/'Totals and Drop Down Lists'!AC$6*Inputs!K$37</f>
        <v>301701.93410128419</v>
      </c>
      <c r="AP2970">
        <f>AH2970/'Totals and Drop Down Lists'!AD$6*Inputs!L$37</f>
        <v>725755.98449951224</v>
      </c>
      <c r="AQ2970">
        <f>IF(OR($D2970="51",$D2970="52",$D2970="61"),(AA2970/'Totals and Drop Down Lists'!W$4)*Inputs!E$38,0)</f>
        <v>0</v>
      </c>
      <c r="AR2970">
        <f>IF(OR($D2970="51",$D2970="52",$D2970="61"),(AB2970/'Totals and Drop Down Lists'!X$4)*Inputs!F$38,0)</f>
        <v>0</v>
      </c>
      <c r="AS2970">
        <f>IF(OR($D2970="51",$D2970="52",$D2970="61"),(AC2970/'Totals and Drop Down Lists'!Y$4)*Inputs!G$38,0)</f>
        <v>0</v>
      </c>
      <c r="AT2970">
        <f>IF(OR($D2970="51",$D2970="52",$D2970="61"),(AD2970/'Totals and Drop Down Lists'!Z$4)*Inputs!H$38,0)</f>
        <v>0</v>
      </c>
      <c r="AU2970">
        <f>IF(OR($D2970="51",$D2970="52",$D2970="61"),(AE2970/'Totals and Drop Down Lists'!AA$4)*Inputs!I$38,0)</f>
        <v>0</v>
      </c>
      <c r="AV2970">
        <f>IF(OR($D2970="51",$D2970="52",$D2970="61"),(AF2970/'Totals and Drop Down Lists'!AB$4)*Inputs!J$38,0)</f>
        <v>0</v>
      </c>
      <c r="AW2970">
        <f>IF(OR($D2970="51",$D2970="52",$D2970="61"),(AG2970/'Totals and Drop Down Lists'!AC$4)*Inputs!K$38,0)</f>
        <v>0</v>
      </c>
      <c r="AX2970">
        <f>IF(OR($D2970="51",$D2970="52",$D2970="61"),(AH2970/'Totals and Drop Down Lists'!AD$4)*Inputs!L$38,0)</f>
        <v>0</v>
      </c>
      <c r="AY2970">
        <f>IF(OR($D2970="51",$D2970="52",$D2970="61"),0,(AA2970/'Totals and Drop Down Lists'!W$5)*Inputs!E$39)</f>
        <v>0</v>
      </c>
      <c r="AZ2970">
        <f>IF(OR($D2970="51",$D2970="52",$D2970="61"),0,(AB2970/'Totals and Drop Down Lists'!X$5)*Inputs!F$39)</f>
        <v>0</v>
      </c>
      <c r="BA2970">
        <f>IF(OR($D2970="51",$D2970="52",$D2970="61"),0,(AC2970/'Totals and Drop Down Lists'!Y$5)*Inputs!G$39)</f>
        <v>0</v>
      </c>
      <c r="BB2970">
        <f>IF(OR($D2970="51",$D2970="52",$D2970="61"),0,(AD2970/'Totals and Drop Down Lists'!Z$5)*Inputs!H$39)</f>
        <v>0</v>
      </c>
      <c r="BC2970">
        <f>IF(OR($D2970="51",$D2970="52",$D2970="61"),0,(AE2970/'Totals and Drop Down Lists'!AA$5)*Inputs!I$39)</f>
        <v>0</v>
      </c>
      <c r="BD2970">
        <f>IF(OR($D2970="51",$D2970="52",$D2970="61"),0,(AF2970/'Totals and Drop Down Lists'!AB$5)*Inputs!J$39)</f>
        <v>0</v>
      </c>
      <c r="BE2970">
        <f>IF(OR($D2970="51",$D2970="52",$D2970="61"),0,(AG2970/'Totals and Drop Down Lists'!AC$5)*Inputs!K$39)</f>
        <v>0</v>
      </c>
      <c r="BF2970">
        <f>IF(OR($D2970="51",$D2970="52",$D2970="61"),0,(AH2970/'Totals and Drop Down Lists'!AD$5)*Inputs!L$39)</f>
        <v>0</v>
      </c>
      <c r="BG2970" s="10">
        <f t="shared" si="415"/>
        <v>3251051.6766266483</v>
      </c>
    </row>
    <row r="2971" spans="1:59" ht="43.2">
      <c r="A2971" s="1" t="s">
        <v>7651</v>
      </c>
      <c r="B2971" s="1" t="s">
        <v>4849</v>
      </c>
      <c r="C2971" s="1" t="s">
        <v>4856</v>
      </c>
      <c r="D2971" s="1" t="s">
        <v>215</v>
      </c>
      <c r="E2971" s="1" t="s">
        <v>4857</v>
      </c>
      <c r="F2971" s="2">
        <v>858766</v>
      </c>
      <c r="G2971" s="2">
        <v>5754</v>
      </c>
      <c r="H2971" s="2">
        <v>796</v>
      </c>
      <c r="I2971" s="2">
        <v>79640</v>
      </c>
      <c r="J2971" s="2">
        <v>366317</v>
      </c>
      <c r="K2971" s="2">
        <v>105044</v>
      </c>
      <c r="L2971" s="2">
        <v>514</v>
      </c>
      <c r="M2971" s="2">
        <v>136</v>
      </c>
      <c r="N2971" s="2">
        <v>60</v>
      </c>
      <c r="O2971" s="2">
        <v>856</v>
      </c>
      <c r="P2971" s="2">
        <v>468</v>
      </c>
      <c r="Q2971" s="2">
        <v>83</v>
      </c>
      <c r="R2971" s="2">
        <v>92272</v>
      </c>
      <c r="S2971" s="2">
        <v>80329900</v>
      </c>
      <c r="T2971" s="2">
        <v>4360270600</v>
      </c>
      <c r="U2971" s="2">
        <v>5372</v>
      </c>
      <c r="V2971" s="2">
        <v>8256</v>
      </c>
      <c r="W2971" s="2">
        <v>678</v>
      </c>
      <c r="X2971" s="2">
        <v>24403</v>
      </c>
      <c r="Y2971" s="2">
        <v>3567</v>
      </c>
      <c r="Z2971" s="2">
        <v>14683</v>
      </c>
      <c r="AA2971" s="9">
        <f t="shared" si="416"/>
        <v>858766</v>
      </c>
      <c r="AB2971" s="9">
        <f t="shared" si="417"/>
        <v>73090</v>
      </c>
      <c r="AC2971" s="9">
        <f t="shared" si="418"/>
        <v>94389</v>
      </c>
      <c r="AD2971" s="9">
        <f t="shared" si="419"/>
        <v>92272</v>
      </c>
      <c r="AE2971" s="44">
        <f t="shared" si="420"/>
        <v>2.1036874406814526E-3</v>
      </c>
      <c r="AF2971" s="9">
        <f t="shared" si="421"/>
        <v>15469</v>
      </c>
      <c r="AG2971" s="9">
        <f t="shared" si="414"/>
        <v>18250</v>
      </c>
      <c r="AH2971" s="44">
        <f t="shared" si="422"/>
        <v>1.9472787846390501E-3</v>
      </c>
      <c r="AI2971">
        <f>AA2971/'Totals and Drop Down Lists'!W$6*Inputs!E$37</f>
        <v>779021.3388864575</v>
      </c>
      <c r="AJ2971">
        <f>AB2971/'Totals and Drop Down Lists'!X$6*Inputs!F$37</f>
        <v>240494.39918770309</v>
      </c>
      <c r="AK2971">
        <f>AC2971/'Totals and Drop Down Lists'!Y$6*Inputs!G$37</f>
        <v>622244.17131256755</v>
      </c>
      <c r="AL2971">
        <f>AD2971/'Totals and Drop Down Lists'!Z$6*Inputs!H$37</f>
        <v>739790.87718487612</v>
      </c>
      <c r="AM2971">
        <f>AE2971/'Totals and Drop Down Lists'!AA$6*Inputs!I$37</f>
        <v>261886.68284756425</v>
      </c>
      <c r="AN2971">
        <f>AF2971/'Totals and Drop Down Lists'!AB$6*Inputs!J$37</f>
        <v>308710.08618799277</v>
      </c>
      <c r="AO2971">
        <f>AG2971/'Totals and Drop Down Lists'!AC$6*Inputs!K$37</f>
        <v>339880.26526842202</v>
      </c>
      <c r="AP2971">
        <f>AH2971/'Totals and Drop Down Lists'!AD$6*Inputs!L$37</f>
        <v>458252.93928360759</v>
      </c>
      <c r="AQ2971">
        <f>IF(OR($D2971="51",$D2971="52",$D2971="61"),(AA2971/'Totals and Drop Down Lists'!W$4)*Inputs!E$38,0)</f>
        <v>0</v>
      </c>
      <c r="AR2971">
        <f>IF(OR($D2971="51",$D2971="52",$D2971="61"),(AB2971/'Totals and Drop Down Lists'!X$4)*Inputs!F$38,0)</f>
        <v>0</v>
      </c>
      <c r="AS2971">
        <f>IF(OR($D2971="51",$D2971="52",$D2971="61"),(AC2971/'Totals and Drop Down Lists'!Y$4)*Inputs!G$38,0)</f>
        <v>0</v>
      </c>
      <c r="AT2971">
        <f>IF(OR($D2971="51",$D2971="52",$D2971="61"),(AD2971/'Totals and Drop Down Lists'!Z$4)*Inputs!H$38,0)</f>
        <v>0</v>
      </c>
      <c r="AU2971">
        <f>IF(OR($D2971="51",$D2971="52",$D2971="61"),(AE2971/'Totals and Drop Down Lists'!AA$4)*Inputs!I$38,0)</f>
        <v>0</v>
      </c>
      <c r="AV2971">
        <f>IF(OR($D2971="51",$D2971="52",$D2971="61"),(AF2971/'Totals and Drop Down Lists'!AB$4)*Inputs!J$38,0)</f>
        <v>0</v>
      </c>
      <c r="AW2971">
        <f>IF(OR($D2971="51",$D2971="52",$D2971="61"),(AG2971/'Totals and Drop Down Lists'!AC$4)*Inputs!K$38,0)</f>
        <v>0</v>
      </c>
      <c r="AX2971">
        <f>IF(OR($D2971="51",$D2971="52",$D2971="61"),(AH2971/'Totals and Drop Down Lists'!AD$4)*Inputs!L$38,0)</f>
        <v>0</v>
      </c>
      <c r="AY2971">
        <f>IF(OR($D2971="51",$D2971="52",$D2971="61"),0,(AA2971/'Totals and Drop Down Lists'!W$5)*Inputs!E$39)</f>
        <v>0</v>
      </c>
      <c r="AZ2971">
        <f>IF(OR($D2971="51",$D2971="52",$D2971="61"),0,(AB2971/'Totals and Drop Down Lists'!X$5)*Inputs!F$39)</f>
        <v>0</v>
      </c>
      <c r="BA2971">
        <f>IF(OR($D2971="51",$D2971="52",$D2971="61"),0,(AC2971/'Totals and Drop Down Lists'!Y$5)*Inputs!G$39)</f>
        <v>0</v>
      </c>
      <c r="BB2971">
        <f>IF(OR($D2971="51",$D2971="52",$D2971="61"),0,(AD2971/'Totals and Drop Down Lists'!Z$5)*Inputs!H$39)</f>
        <v>0</v>
      </c>
      <c r="BC2971">
        <f>IF(OR($D2971="51",$D2971="52",$D2971="61"),0,(AE2971/'Totals and Drop Down Lists'!AA$5)*Inputs!I$39)</f>
        <v>0</v>
      </c>
      <c r="BD2971">
        <f>IF(OR($D2971="51",$D2971="52",$D2971="61"),0,(AF2971/'Totals and Drop Down Lists'!AB$5)*Inputs!J$39)</f>
        <v>0</v>
      </c>
      <c r="BE2971">
        <f>IF(OR($D2971="51",$D2971="52",$D2971="61"),0,(AG2971/'Totals and Drop Down Lists'!AC$5)*Inputs!K$39)</f>
        <v>0</v>
      </c>
      <c r="BF2971">
        <f>IF(OR($D2971="51",$D2971="52",$D2971="61"),0,(AH2971/'Totals and Drop Down Lists'!AD$5)*Inputs!L$39)</f>
        <v>0</v>
      </c>
      <c r="BG2971" s="10">
        <f t="shared" si="415"/>
        <v>3750280.7601591907</v>
      </c>
    </row>
    <row r="2972" spans="1:59">
      <c r="A2972" s="1" t="s">
        <v>7652</v>
      </c>
      <c r="B2972" s="1" t="s">
        <v>6998</v>
      </c>
      <c r="C2972" s="1" t="s">
        <v>6999</v>
      </c>
      <c r="D2972" s="1" t="s">
        <v>10</v>
      </c>
      <c r="E2972" s="1" t="s">
        <v>7000</v>
      </c>
      <c r="F2972" s="2">
        <v>13930</v>
      </c>
      <c r="G2972" s="2">
        <v>83</v>
      </c>
      <c r="H2972" s="2">
        <v>0</v>
      </c>
      <c r="I2972" s="2">
        <v>3465</v>
      </c>
      <c r="J2972" s="2">
        <v>6009</v>
      </c>
      <c r="K2972" s="2">
        <v>2526</v>
      </c>
      <c r="L2972" s="2">
        <v>23</v>
      </c>
      <c r="M2972" s="2">
        <v>0</v>
      </c>
      <c r="N2972" s="2">
        <v>0</v>
      </c>
      <c r="O2972" s="2">
        <v>18</v>
      </c>
      <c r="P2972" s="2">
        <v>56</v>
      </c>
      <c r="Q2972" s="2">
        <v>0</v>
      </c>
      <c r="R2972" s="2">
        <v>2926</v>
      </c>
      <c r="S2972" s="2">
        <v>1242300</v>
      </c>
      <c r="T2972" s="2">
        <v>60296700</v>
      </c>
      <c r="U2972" s="2">
        <v>288</v>
      </c>
      <c r="V2972" s="2">
        <v>370</v>
      </c>
      <c r="W2972" s="2">
        <v>0</v>
      </c>
      <c r="X2972" s="2">
        <v>875</v>
      </c>
      <c r="Y2972" s="2">
        <v>175</v>
      </c>
      <c r="Z2972" s="2">
        <v>475</v>
      </c>
      <c r="AA2972" s="9">
        <f t="shared" si="416"/>
        <v>13930</v>
      </c>
      <c r="AB2972" s="9">
        <f t="shared" si="417"/>
        <v>3382</v>
      </c>
      <c r="AC2972" s="9">
        <f t="shared" si="418"/>
        <v>3023</v>
      </c>
      <c r="AD2972" s="9">
        <f t="shared" si="419"/>
        <v>2926</v>
      </c>
      <c r="AE2972" s="44">
        <f t="shared" si="420"/>
        <v>7.4158386890206426E-5</v>
      </c>
      <c r="AF2972" s="9">
        <f t="shared" si="421"/>
        <v>505</v>
      </c>
      <c r="AG2972" s="9">
        <f t="shared" si="414"/>
        <v>650</v>
      </c>
      <c r="AH2972" s="44">
        <f t="shared" si="422"/>
        <v>1.0167064650256968E-4</v>
      </c>
      <c r="AI2972">
        <f>AA2972/'Totals and Drop Down Lists'!W$6*Inputs!E$37</f>
        <v>12636.465871597564</v>
      </c>
      <c r="AJ2972">
        <f>AB2972/'Totals and Drop Down Lists'!X$6*Inputs!F$37</f>
        <v>11128.089452083896</v>
      </c>
      <c r="AK2972">
        <f>AC2972/'Totals and Drop Down Lists'!Y$6*Inputs!G$37</f>
        <v>19928.637128032842</v>
      </c>
      <c r="AL2972">
        <f>AD2972/'Totals and Drop Down Lists'!Z$6*Inputs!H$37</f>
        <v>23459.208716002122</v>
      </c>
      <c r="AM2972">
        <f>AE2972/'Totals and Drop Down Lists'!AA$6*Inputs!I$37</f>
        <v>9231.9294075888647</v>
      </c>
      <c r="AN2972">
        <f>AF2972/'Totals and Drop Down Lists'!AB$6*Inputs!J$37</f>
        <v>10078.130035874095</v>
      </c>
      <c r="AO2972">
        <f>AG2972/'Totals and Drop Down Lists'!AC$6*Inputs!K$37</f>
        <v>12105.324516409552</v>
      </c>
      <c r="AP2972">
        <f>AH2972/'Totals and Drop Down Lists'!AD$6*Inputs!L$37</f>
        <v>23926.1439944786</v>
      </c>
      <c r="AQ2972">
        <f>IF(OR($D2972="51",$D2972="52",$D2972="61"),(AA2972/'Totals and Drop Down Lists'!W$4)*Inputs!E$38,0)</f>
        <v>0</v>
      </c>
      <c r="AR2972">
        <f>IF(OR($D2972="51",$D2972="52",$D2972="61"),(AB2972/'Totals and Drop Down Lists'!X$4)*Inputs!F$38,0)</f>
        <v>0</v>
      </c>
      <c r="AS2972">
        <f>IF(OR($D2972="51",$D2972="52",$D2972="61"),(AC2972/'Totals and Drop Down Lists'!Y$4)*Inputs!G$38,0)</f>
        <v>0</v>
      </c>
      <c r="AT2972">
        <f>IF(OR($D2972="51",$D2972="52",$D2972="61"),(AD2972/'Totals and Drop Down Lists'!Z$4)*Inputs!H$38,0)</f>
        <v>0</v>
      </c>
      <c r="AU2972">
        <f>IF(OR($D2972="51",$D2972="52",$D2972="61"),(AE2972/'Totals and Drop Down Lists'!AA$4)*Inputs!I$38,0)</f>
        <v>0</v>
      </c>
      <c r="AV2972">
        <f>IF(OR($D2972="51",$D2972="52",$D2972="61"),(AF2972/'Totals and Drop Down Lists'!AB$4)*Inputs!J$38,0)</f>
        <v>0</v>
      </c>
      <c r="AW2972">
        <f>IF(OR($D2972="51",$D2972="52",$D2972="61"),(AG2972/'Totals and Drop Down Lists'!AC$4)*Inputs!K$38,0)</f>
        <v>0</v>
      </c>
      <c r="AX2972">
        <f>IF(OR($D2972="51",$D2972="52",$D2972="61"),(AH2972/'Totals and Drop Down Lists'!AD$4)*Inputs!L$38,0)</f>
        <v>0</v>
      </c>
      <c r="AY2972">
        <f>IF(OR($D2972="51",$D2972="52",$D2972="61"),0,(AA2972/'Totals and Drop Down Lists'!W$5)*Inputs!E$39)</f>
        <v>0</v>
      </c>
      <c r="AZ2972">
        <f>IF(OR($D2972="51",$D2972="52",$D2972="61"),0,(AB2972/'Totals and Drop Down Lists'!X$5)*Inputs!F$39)</f>
        <v>0</v>
      </c>
      <c r="BA2972">
        <f>IF(OR($D2972="51",$D2972="52",$D2972="61"),0,(AC2972/'Totals and Drop Down Lists'!Y$5)*Inputs!G$39)</f>
        <v>0</v>
      </c>
      <c r="BB2972">
        <f>IF(OR($D2972="51",$D2972="52",$D2972="61"),0,(AD2972/'Totals and Drop Down Lists'!Z$5)*Inputs!H$39)</f>
        <v>0</v>
      </c>
      <c r="BC2972">
        <f>IF(OR($D2972="51",$D2972="52",$D2972="61"),0,(AE2972/'Totals and Drop Down Lists'!AA$5)*Inputs!I$39)</f>
        <v>0</v>
      </c>
      <c r="BD2972">
        <f>IF(OR($D2972="51",$D2972="52",$D2972="61"),0,(AF2972/'Totals and Drop Down Lists'!AB$5)*Inputs!J$39)</f>
        <v>0</v>
      </c>
      <c r="BE2972">
        <f>IF(OR($D2972="51",$D2972="52",$D2972="61"),0,(AG2972/'Totals and Drop Down Lists'!AC$5)*Inputs!K$39)</f>
        <v>0</v>
      </c>
      <c r="BF2972">
        <f>IF(OR($D2972="51",$D2972="52",$D2972="61"),0,(AH2972/'Totals and Drop Down Lists'!AD$5)*Inputs!L$39)</f>
        <v>0</v>
      </c>
      <c r="BG2972" s="10">
        <f t="shared" si="415"/>
        <v>122493.92912206754</v>
      </c>
    </row>
    <row r="2973" spans="1:59">
      <c r="A2973" s="1" t="s">
        <v>7652</v>
      </c>
      <c r="B2973" s="1" t="s">
        <v>6998</v>
      </c>
      <c r="C2973" s="1" t="s">
        <v>6071</v>
      </c>
      <c r="D2973" s="1" t="s">
        <v>25</v>
      </c>
      <c r="E2973" s="1" t="s">
        <v>7001</v>
      </c>
      <c r="F2973" s="2">
        <v>68614</v>
      </c>
      <c r="G2973" s="2">
        <v>255</v>
      </c>
      <c r="H2973" s="2">
        <v>14</v>
      </c>
      <c r="I2973" s="2">
        <v>8828</v>
      </c>
      <c r="J2973" s="2">
        <v>28525</v>
      </c>
      <c r="K2973" s="2">
        <v>6697</v>
      </c>
      <c r="L2973" s="2">
        <v>82</v>
      </c>
      <c r="M2973" s="2">
        <v>23</v>
      </c>
      <c r="N2973" s="2">
        <v>13</v>
      </c>
      <c r="O2973" s="2">
        <v>78</v>
      </c>
      <c r="P2973" s="2">
        <v>16</v>
      </c>
      <c r="Q2973" s="2">
        <v>0</v>
      </c>
      <c r="R2973" s="2">
        <v>11348</v>
      </c>
      <c r="S2973" s="2">
        <v>3795700</v>
      </c>
      <c r="T2973" s="2">
        <v>233583800</v>
      </c>
      <c r="U2973" s="2">
        <v>474</v>
      </c>
      <c r="V2973" s="2">
        <v>498</v>
      </c>
      <c r="W2973" s="2">
        <v>106</v>
      </c>
      <c r="X2973" s="2">
        <v>1523</v>
      </c>
      <c r="Y2973" s="2">
        <v>189</v>
      </c>
      <c r="Z2973" s="2">
        <v>1020</v>
      </c>
      <c r="AA2973" s="9">
        <f t="shared" si="416"/>
        <v>68614</v>
      </c>
      <c r="AB2973" s="9">
        <f t="shared" si="417"/>
        <v>8559</v>
      </c>
      <c r="AC2973" s="9">
        <f t="shared" si="418"/>
        <v>11560</v>
      </c>
      <c r="AD2973" s="9">
        <f t="shared" si="419"/>
        <v>11348</v>
      </c>
      <c r="AE2973" s="44">
        <f t="shared" si="420"/>
        <v>1.0980717805807127E-4</v>
      </c>
      <c r="AF2973" s="9">
        <f t="shared" si="421"/>
        <v>919</v>
      </c>
      <c r="AG2973" s="9">
        <f t="shared" si="414"/>
        <v>1209</v>
      </c>
      <c r="AH2973" s="44">
        <f t="shared" si="422"/>
        <v>1.056165636193863E-4</v>
      </c>
      <c r="AI2973">
        <f>AA2973/'Totals and Drop Down Lists'!W$6*Inputs!E$37</f>
        <v>62242.531896180568</v>
      </c>
      <c r="AJ2973">
        <f>AB2973/'Totals and Drop Down Lists'!X$6*Inputs!F$37</f>
        <v>28162.423897216457</v>
      </c>
      <c r="AK2973">
        <f>AC2973/'Totals and Drop Down Lists'!Y$6*Inputs!G$37</f>
        <v>76207.424809811331</v>
      </c>
      <c r="AL2973">
        <f>AD2973/'Totals and Drop Down Lists'!Z$6*Inputs!H$37</f>
        <v>90982.604411890643</v>
      </c>
      <c r="AM2973">
        <f>AE2973/'Totals and Drop Down Lists'!AA$6*Inputs!I$37</f>
        <v>13669.824261138714</v>
      </c>
      <c r="AN2973">
        <f>AF2973/'Totals and Drop Down Lists'!AB$6*Inputs!J$37</f>
        <v>18340.200995976818</v>
      </c>
      <c r="AO2973">
        <f>AG2973/'Totals and Drop Down Lists'!AC$6*Inputs!K$37</f>
        <v>22515.903600521768</v>
      </c>
      <c r="AP2973">
        <f>AH2973/'Totals and Drop Down Lists'!AD$6*Inputs!L$37</f>
        <v>24854.736310696888</v>
      </c>
      <c r="AQ2973">
        <f>IF(OR($D2973="51",$D2973="52",$D2973="61"),(AA2973/'Totals and Drop Down Lists'!W$4)*Inputs!E$38,0)</f>
        <v>0</v>
      </c>
      <c r="AR2973">
        <f>IF(OR($D2973="51",$D2973="52",$D2973="61"),(AB2973/'Totals and Drop Down Lists'!X$4)*Inputs!F$38,0)</f>
        <v>0</v>
      </c>
      <c r="AS2973">
        <f>IF(OR($D2973="51",$D2973="52",$D2973="61"),(AC2973/'Totals and Drop Down Lists'!Y$4)*Inputs!G$38,0)</f>
        <v>0</v>
      </c>
      <c r="AT2973">
        <f>IF(OR($D2973="51",$D2973="52",$D2973="61"),(AD2973/'Totals and Drop Down Lists'!Z$4)*Inputs!H$38,0)</f>
        <v>0</v>
      </c>
      <c r="AU2973">
        <f>IF(OR($D2973="51",$D2973="52",$D2973="61"),(AE2973/'Totals and Drop Down Lists'!AA$4)*Inputs!I$38,0)</f>
        <v>0</v>
      </c>
      <c r="AV2973">
        <f>IF(OR($D2973="51",$D2973="52",$D2973="61"),(AF2973/'Totals and Drop Down Lists'!AB$4)*Inputs!J$38,0)</f>
        <v>0</v>
      </c>
      <c r="AW2973">
        <f>IF(OR($D2973="51",$D2973="52",$D2973="61"),(AG2973/'Totals and Drop Down Lists'!AC$4)*Inputs!K$38,0)</f>
        <v>0</v>
      </c>
      <c r="AX2973">
        <f>IF(OR($D2973="51",$D2973="52",$D2973="61"),(AH2973/'Totals and Drop Down Lists'!AD$4)*Inputs!L$38,0)</f>
        <v>0</v>
      </c>
      <c r="AY2973">
        <f>IF(OR($D2973="51",$D2973="52",$D2973="61"),0,(AA2973/'Totals and Drop Down Lists'!W$5)*Inputs!E$39)</f>
        <v>0</v>
      </c>
      <c r="AZ2973">
        <f>IF(OR($D2973="51",$D2973="52",$D2973="61"),0,(AB2973/'Totals and Drop Down Lists'!X$5)*Inputs!F$39)</f>
        <v>0</v>
      </c>
      <c r="BA2973">
        <f>IF(OR($D2973="51",$D2973="52",$D2973="61"),0,(AC2973/'Totals and Drop Down Lists'!Y$5)*Inputs!G$39)</f>
        <v>0</v>
      </c>
      <c r="BB2973">
        <f>IF(OR($D2973="51",$D2973="52",$D2973="61"),0,(AD2973/'Totals and Drop Down Lists'!Z$5)*Inputs!H$39)</f>
        <v>0</v>
      </c>
      <c r="BC2973">
        <f>IF(OR($D2973="51",$D2973="52",$D2973="61"),0,(AE2973/'Totals and Drop Down Lists'!AA$5)*Inputs!I$39)</f>
        <v>0</v>
      </c>
      <c r="BD2973">
        <f>IF(OR($D2973="51",$D2973="52",$D2973="61"),0,(AF2973/'Totals and Drop Down Lists'!AB$5)*Inputs!J$39)</f>
        <v>0</v>
      </c>
      <c r="BE2973">
        <f>IF(OR($D2973="51",$D2973="52",$D2973="61"),0,(AG2973/'Totals and Drop Down Lists'!AC$5)*Inputs!K$39)</f>
        <v>0</v>
      </c>
      <c r="BF2973">
        <f>IF(OR($D2973="51",$D2973="52",$D2973="61"),0,(AH2973/'Totals and Drop Down Lists'!AD$5)*Inputs!L$39)</f>
        <v>0</v>
      </c>
      <c r="BG2973" s="10">
        <f t="shared" si="415"/>
        <v>336975.6501834332</v>
      </c>
    </row>
    <row r="2974" spans="1:59">
      <c r="A2974" s="1" t="s">
        <v>7652</v>
      </c>
      <c r="B2974" s="1" t="s">
        <v>6998</v>
      </c>
      <c r="C2974" s="1" t="s">
        <v>31</v>
      </c>
      <c r="D2974" s="1" t="s">
        <v>25</v>
      </c>
      <c r="E2974" s="1" t="s">
        <v>7002</v>
      </c>
      <c r="F2974" s="2">
        <v>184535</v>
      </c>
      <c r="G2974" s="2">
        <v>2758</v>
      </c>
      <c r="H2974" s="2">
        <v>152</v>
      </c>
      <c r="I2974" s="2">
        <v>16756</v>
      </c>
      <c r="J2974" s="2">
        <v>73213</v>
      </c>
      <c r="K2974" s="2">
        <v>16960</v>
      </c>
      <c r="L2974" s="2">
        <v>234</v>
      </c>
      <c r="M2974" s="2">
        <v>21</v>
      </c>
      <c r="N2974" s="2">
        <v>17</v>
      </c>
      <c r="O2974" s="2">
        <v>246</v>
      </c>
      <c r="P2974" s="2">
        <v>101</v>
      </c>
      <c r="Q2974" s="2">
        <v>0</v>
      </c>
      <c r="R2974" s="2">
        <v>12766</v>
      </c>
      <c r="S2974" s="2">
        <v>13044100</v>
      </c>
      <c r="T2974" s="2">
        <v>692172100</v>
      </c>
      <c r="U2974" s="2">
        <v>872</v>
      </c>
      <c r="V2974" s="2">
        <v>1303</v>
      </c>
      <c r="W2974" s="2">
        <v>113</v>
      </c>
      <c r="X2974" s="2">
        <v>4223</v>
      </c>
      <c r="Y2974" s="2">
        <v>511</v>
      </c>
      <c r="Z2974" s="2">
        <v>2788</v>
      </c>
      <c r="AA2974" s="9">
        <f t="shared" si="416"/>
        <v>184535</v>
      </c>
      <c r="AB2974" s="9">
        <f t="shared" si="417"/>
        <v>13846</v>
      </c>
      <c r="AC2974" s="9">
        <f t="shared" si="418"/>
        <v>13385</v>
      </c>
      <c r="AD2974" s="9">
        <f t="shared" si="419"/>
        <v>12766</v>
      </c>
      <c r="AE2974" s="44">
        <f t="shared" si="420"/>
        <v>2.7438431322386901E-4</v>
      </c>
      <c r="AF2974" s="9">
        <f t="shared" si="421"/>
        <v>2807</v>
      </c>
      <c r="AG2974" s="9">
        <f t="shared" si="414"/>
        <v>3299</v>
      </c>
      <c r="AH2974" s="44">
        <f t="shared" si="422"/>
        <v>2.8436166389118683E-4</v>
      </c>
      <c r="AI2974">
        <f>AA2974/'Totals and Drop Down Lists'!W$6*Inputs!E$37</f>
        <v>167399.15503339961</v>
      </c>
      <c r="AJ2974">
        <f>AB2974/'Totals and Drop Down Lists'!X$6*Inputs!F$37</f>
        <v>45558.700932452273</v>
      </c>
      <c r="AK2974">
        <f>AC2974/'Totals and Drop Down Lists'!Y$6*Inputs!G$37</f>
        <v>88238.441269837771</v>
      </c>
      <c r="AL2974">
        <f>AD2974/'Totals and Drop Down Lists'!Z$6*Inputs!H$37</f>
        <v>102351.42121274199</v>
      </c>
      <c r="AM2974">
        <f>AE2974/'Totals and Drop Down Lists'!AA$6*Inputs!I$37</f>
        <v>34157.924901775856</v>
      </c>
      <c r="AN2974">
        <f>AF2974/'Totals and Drop Down Lists'!AB$6*Inputs!J$37</f>
        <v>56018.437644947691</v>
      </c>
      <c r="AO2974">
        <f>AG2974/'Totals and Drop Down Lists'!AC$6*Inputs!K$37</f>
        <v>61439.177814823255</v>
      </c>
      <c r="AP2974">
        <f>AH2974/'Totals and Drop Down Lists'!AD$6*Inputs!L$37</f>
        <v>66918.804500747443</v>
      </c>
      <c r="AQ2974">
        <f>IF(OR($D2974="51",$D2974="52",$D2974="61"),(AA2974/'Totals and Drop Down Lists'!W$4)*Inputs!E$38,0)</f>
        <v>0</v>
      </c>
      <c r="AR2974">
        <f>IF(OR($D2974="51",$D2974="52",$D2974="61"),(AB2974/'Totals and Drop Down Lists'!X$4)*Inputs!F$38,0)</f>
        <v>0</v>
      </c>
      <c r="AS2974">
        <f>IF(OR($D2974="51",$D2974="52",$D2974="61"),(AC2974/'Totals and Drop Down Lists'!Y$4)*Inputs!G$38,0)</f>
        <v>0</v>
      </c>
      <c r="AT2974">
        <f>IF(OR($D2974="51",$D2974="52",$D2974="61"),(AD2974/'Totals and Drop Down Lists'!Z$4)*Inputs!H$38,0)</f>
        <v>0</v>
      </c>
      <c r="AU2974">
        <f>IF(OR($D2974="51",$D2974="52",$D2974="61"),(AE2974/'Totals and Drop Down Lists'!AA$4)*Inputs!I$38,0)</f>
        <v>0</v>
      </c>
      <c r="AV2974">
        <f>IF(OR($D2974="51",$D2974="52",$D2974="61"),(AF2974/'Totals and Drop Down Lists'!AB$4)*Inputs!J$38,0)</f>
        <v>0</v>
      </c>
      <c r="AW2974">
        <f>IF(OR($D2974="51",$D2974="52",$D2974="61"),(AG2974/'Totals and Drop Down Lists'!AC$4)*Inputs!K$38,0)</f>
        <v>0</v>
      </c>
      <c r="AX2974">
        <f>IF(OR($D2974="51",$D2974="52",$D2974="61"),(AH2974/'Totals and Drop Down Lists'!AD$4)*Inputs!L$38,0)</f>
        <v>0</v>
      </c>
      <c r="AY2974">
        <f>IF(OR($D2974="51",$D2974="52",$D2974="61"),0,(AA2974/'Totals and Drop Down Lists'!W$5)*Inputs!E$39)</f>
        <v>0</v>
      </c>
      <c r="AZ2974">
        <f>IF(OR($D2974="51",$D2974="52",$D2974="61"),0,(AB2974/'Totals and Drop Down Lists'!X$5)*Inputs!F$39)</f>
        <v>0</v>
      </c>
      <c r="BA2974">
        <f>IF(OR($D2974="51",$D2974="52",$D2974="61"),0,(AC2974/'Totals and Drop Down Lists'!Y$5)*Inputs!G$39)</f>
        <v>0</v>
      </c>
      <c r="BB2974">
        <f>IF(OR($D2974="51",$D2974="52",$D2974="61"),0,(AD2974/'Totals and Drop Down Lists'!Z$5)*Inputs!H$39)</f>
        <v>0</v>
      </c>
      <c r="BC2974">
        <f>IF(OR($D2974="51",$D2974="52",$D2974="61"),0,(AE2974/'Totals and Drop Down Lists'!AA$5)*Inputs!I$39)</f>
        <v>0</v>
      </c>
      <c r="BD2974">
        <f>IF(OR($D2974="51",$D2974="52",$D2974="61"),0,(AF2974/'Totals and Drop Down Lists'!AB$5)*Inputs!J$39)</f>
        <v>0</v>
      </c>
      <c r="BE2974">
        <f>IF(OR($D2974="51",$D2974="52",$D2974="61"),0,(AG2974/'Totals and Drop Down Lists'!AC$5)*Inputs!K$39)</f>
        <v>0</v>
      </c>
      <c r="BF2974">
        <f>IF(OR($D2974="51",$D2974="52",$D2974="61"),0,(AH2974/'Totals and Drop Down Lists'!AD$5)*Inputs!L$39)</f>
        <v>0</v>
      </c>
      <c r="BG2974" s="10">
        <f t="shared" si="415"/>
        <v>622082.06331072585</v>
      </c>
    </row>
    <row r="2975" spans="1:59">
      <c r="A2975" s="1" t="s">
        <v>7652</v>
      </c>
      <c r="B2975" s="1" t="s">
        <v>6998</v>
      </c>
      <c r="C2975" s="1" t="s">
        <v>6106</v>
      </c>
      <c r="D2975" s="1" t="s">
        <v>25</v>
      </c>
      <c r="E2975" s="1" t="s">
        <v>7003</v>
      </c>
      <c r="F2975" s="2">
        <v>5000</v>
      </c>
      <c r="G2975" s="2">
        <v>11</v>
      </c>
      <c r="H2975" s="2">
        <v>2</v>
      </c>
      <c r="I2975" s="2">
        <v>646</v>
      </c>
      <c r="J2975" s="2">
        <v>2144</v>
      </c>
      <c r="K2975" s="2">
        <v>611</v>
      </c>
      <c r="L2975" s="2">
        <v>0</v>
      </c>
      <c r="M2975" s="2">
        <v>0</v>
      </c>
      <c r="N2975" s="2">
        <v>0</v>
      </c>
      <c r="O2975" s="2">
        <v>2</v>
      </c>
      <c r="P2975" s="2">
        <v>0</v>
      </c>
      <c r="Q2975" s="2">
        <v>0</v>
      </c>
      <c r="R2975" s="2">
        <v>1103</v>
      </c>
      <c r="S2975" s="2">
        <v>299400</v>
      </c>
      <c r="T2975" s="2">
        <v>21950600</v>
      </c>
      <c r="U2975" s="2">
        <v>78</v>
      </c>
      <c r="V2975" s="2">
        <v>104</v>
      </c>
      <c r="W2975" s="2">
        <v>39</v>
      </c>
      <c r="X2975" s="2">
        <v>174</v>
      </c>
      <c r="Y2975" s="2">
        <v>74</v>
      </c>
      <c r="Z2975" s="2">
        <v>59</v>
      </c>
      <c r="AA2975" s="9">
        <f t="shared" si="416"/>
        <v>5000</v>
      </c>
      <c r="AB2975" s="9">
        <f t="shared" si="417"/>
        <v>633</v>
      </c>
      <c r="AC2975" s="9">
        <f t="shared" si="418"/>
        <v>1105</v>
      </c>
      <c r="AD2975" s="9">
        <f t="shared" si="419"/>
        <v>1103</v>
      </c>
      <c r="AE2975" s="44">
        <f t="shared" si="420"/>
        <v>1.2160555814666577E-5</v>
      </c>
      <c r="AF2975" s="9">
        <f t="shared" si="421"/>
        <v>31</v>
      </c>
      <c r="AG2975" s="9">
        <f t="shared" si="414"/>
        <v>133</v>
      </c>
      <c r="AH2975" s="44">
        <f t="shared" si="422"/>
        <v>1.410324844241887E-5</v>
      </c>
      <c r="AI2975">
        <f>AA2975/'Totals and Drop Down Lists'!W$6*Inputs!E$37</f>
        <v>4535.7020357493047</v>
      </c>
      <c r="AJ2975">
        <f>AB2975/'Totals and Drop Down Lists'!X$6*Inputs!F$37</f>
        <v>2082.8150866851288</v>
      </c>
      <c r="AK2975">
        <f>AC2975/'Totals and Drop Down Lists'!Y$6*Inputs!G$37</f>
        <v>7284.5332538790244</v>
      </c>
      <c r="AL2975">
        <f>AD2975/'Totals and Drop Down Lists'!Z$6*Inputs!H$37</f>
        <v>8843.3039008032592</v>
      </c>
      <c r="AM2975">
        <f>AE2975/'Totals and Drop Down Lists'!AA$6*Inputs!I$37</f>
        <v>1513.8596933649353</v>
      </c>
      <c r="AN2975">
        <f>AF2975/'Totals and Drop Down Lists'!AB$6*Inputs!J$37</f>
        <v>618.65748735068701</v>
      </c>
      <c r="AO2975">
        <f>AG2975/'Totals and Drop Down Lists'!AC$6*Inputs!K$37</f>
        <v>2476.9356318191853</v>
      </c>
      <c r="AP2975">
        <f>AH2975/'Totals and Drop Down Lists'!AD$6*Inputs!L$37</f>
        <v>3318.9161732604048</v>
      </c>
      <c r="AQ2975">
        <f>IF(OR($D2975="51",$D2975="52",$D2975="61"),(AA2975/'Totals and Drop Down Lists'!W$4)*Inputs!E$38,0)</f>
        <v>0</v>
      </c>
      <c r="AR2975">
        <f>IF(OR($D2975="51",$D2975="52",$D2975="61"),(AB2975/'Totals and Drop Down Lists'!X$4)*Inputs!F$38,0)</f>
        <v>0</v>
      </c>
      <c r="AS2975">
        <f>IF(OR($D2975="51",$D2975="52",$D2975="61"),(AC2975/'Totals and Drop Down Lists'!Y$4)*Inputs!G$38,0)</f>
        <v>0</v>
      </c>
      <c r="AT2975">
        <f>IF(OR($D2975="51",$D2975="52",$D2975="61"),(AD2975/'Totals and Drop Down Lists'!Z$4)*Inputs!H$38,0)</f>
        <v>0</v>
      </c>
      <c r="AU2975">
        <f>IF(OR($D2975="51",$D2975="52",$D2975="61"),(AE2975/'Totals and Drop Down Lists'!AA$4)*Inputs!I$38,0)</f>
        <v>0</v>
      </c>
      <c r="AV2975">
        <f>IF(OR($D2975="51",$D2975="52",$D2975="61"),(AF2975/'Totals and Drop Down Lists'!AB$4)*Inputs!J$38,0)</f>
        <v>0</v>
      </c>
      <c r="AW2975">
        <f>IF(OR($D2975="51",$D2975="52",$D2975="61"),(AG2975/'Totals and Drop Down Lists'!AC$4)*Inputs!K$38,0)</f>
        <v>0</v>
      </c>
      <c r="AX2975">
        <f>IF(OR($D2975="51",$D2975="52",$D2975="61"),(AH2975/'Totals and Drop Down Lists'!AD$4)*Inputs!L$38,0)</f>
        <v>0</v>
      </c>
      <c r="AY2975">
        <f>IF(OR($D2975="51",$D2975="52",$D2975="61"),0,(AA2975/'Totals and Drop Down Lists'!W$5)*Inputs!E$39)</f>
        <v>0</v>
      </c>
      <c r="AZ2975">
        <f>IF(OR($D2975="51",$D2975="52",$D2975="61"),0,(AB2975/'Totals and Drop Down Lists'!X$5)*Inputs!F$39)</f>
        <v>0</v>
      </c>
      <c r="BA2975">
        <f>IF(OR($D2975="51",$D2975="52",$D2975="61"),0,(AC2975/'Totals and Drop Down Lists'!Y$5)*Inputs!G$39)</f>
        <v>0</v>
      </c>
      <c r="BB2975">
        <f>IF(OR($D2975="51",$D2975="52",$D2975="61"),0,(AD2975/'Totals and Drop Down Lists'!Z$5)*Inputs!H$39)</f>
        <v>0</v>
      </c>
      <c r="BC2975">
        <f>IF(OR($D2975="51",$D2975="52",$D2975="61"),0,(AE2975/'Totals and Drop Down Lists'!AA$5)*Inputs!I$39)</f>
        <v>0</v>
      </c>
      <c r="BD2975">
        <f>IF(OR($D2975="51",$D2975="52",$D2975="61"),0,(AF2975/'Totals and Drop Down Lists'!AB$5)*Inputs!J$39)</f>
        <v>0</v>
      </c>
      <c r="BE2975">
        <f>IF(OR($D2975="51",$D2975="52",$D2975="61"),0,(AG2975/'Totals and Drop Down Lists'!AC$5)*Inputs!K$39)</f>
        <v>0</v>
      </c>
      <c r="BF2975">
        <f>IF(OR($D2975="51",$D2975="52",$D2975="61"),0,(AH2975/'Totals and Drop Down Lists'!AD$5)*Inputs!L$39)</f>
        <v>0</v>
      </c>
      <c r="BG2975" s="10">
        <f t="shared" si="415"/>
        <v>30674.723262911932</v>
      </c>
    </row>
    <row r="2976" spans="1:59">
      <c r="A2976" s="1" t="s">
        <v>7652</v>
      </c>
      <c r="B2976" s="1" t="s">
        <v>6998</v>
      </c>
      <c r="C2976" s="1" t="s">
        <v>7004</v>
      </c>
      <c r="D2976" s="1" t="s">
        <v>25</v>
      </c>
      <c r="E2976" s="1" t="s">
        <v>7005</v>
      </c>
      <c r="F2976" s="2">
        <v>39720</v>
      </c>
      <c r="G2976" s="2">
        <v>1750</v>
      </c>
      <c r="H2976" s="2">
        <v>49</v>
      </c>
      <c r="I2976" s="2">
        <v>6945</v>
      </c>
      <c r="J2976" s="2">
        <v>15776</v>
      </c>
      <c r="K2976" s="2">
        <v>4593</v>
      </c>
      <c r="L2976" s="2">
        <v>62</v>
      </c>
      <c r="M2976" s="2">
        <v>13</v>
      </c>
      <c r="N2976" s="2">
        <v>25</v>
      </c>
      <c r="O2976" s="2">
        <v>55</v>
      </c>
      <c r="P2976" s="2">
        <v>54</v>
      </c>
      <c r="Q2976" s="2">
        <v>4</v>
      </c>
      <c r="R2976" s="2">
        <v>5617</v>
      </c>
      <c r="S2976" s="2">
        <v>2565000</v>
      </c>
      <c r="T2976" s="2">
        <v>138229400</v>
      </c>
      <c r="U2976" s="2">
        <v>572</v>
      </c>
      <c r="V2976" s="2">
        <v>439</v>
      </c>
      <c r="W2976" s="2">
        <v>116</v>
      </c>
      <c r="X2976" s="2">
        <v>1516</v>
      </c>
      <c r="Y2976" s="2">
        <v>170</v>
      </c>
      <c r="Z2976" s="2">
        <v>991</v>
      </c>
      <c r="AA2976" s="9">
        <f t="shared" si="416"/>
        <v>39720</v>
      </c>
      <c r="AB2976" s="9">
        <f t="shared" si="417"/>
        <v>5146</v>
      </c>
      <c r="AC2976" s="9">
        <f t="shared" si="418"/>
        <v>5830</v>
      </c>
      <c r="AD2976" s="9">
        <f t="shared" si="419"/>
        <v>5617</v>
      </c>
      <c r="AE2976" s="44">
        <f t="shared" si="420"/>
        <v>9.338815150066227E-5</v>
      </c>
      <c r="AF2976" s="9">
        <f t="shared" si="421"/>
        <v>961</v>
      </c>
      <c r="AG2976" s="9">
        <f t="shared" si="414"/>
        <v>1161</v>
      </c>
      <c r="AH2976" s="44">
        <f t="shared" si="422"/>
        <v>1.2577167762653683E-4</v>
      </c>
      <c r="AI2976">
        <f>AA2976/'Totals and Drop Down Lists'!W$6*Inputs!E$37</f>
        <v>36031.616971992487</v>
      </c>
      <c r="AJ2976">
        <f>AB2976/'Totals and Drop Down Lists'!X$6*Inputs!F$37</f>
        <v>16932.332442467097</v>
      </c>
      <c r="AK2976">
        <f>AC2976/'Totals and Drop Down Lists'!Y$6*Inputs!G$37</f>
        <v>38433.329294221454</v>
      </c>
      <c r="AL2976">
        <f>AD2976/'Totals and Drop Down Lists'!Z$6*Inputs!H$37</f>
        <v>45034.304633555672</v>
      </c>
      <c r="AM2976">
        <f>AE2976/'Totals and Drop Down Lists'!AA$6*Inputs!I$37</f>
        <v>11625.83031148951</v>
      </c>
      <c r="AN2976">
        <f>AF2976/'Totals and Drop Down Lists'!AB$6*Inputs!J$37</f>
        <v>19178.382107871297</v>
      </c>
      <c r="AO2976">
        <f>AG2976/'Totals and Drop Down Lists'!AC$6*Inputs!K$37</f>
        <v>21621.971943925371</v>
      </c>
      <c r="AP2976">
        <f>AH2976/'Totals and Drop Down Lists'!AD$6*Inputs!L$37</f>
        <v>29597.837456886886</v>
      </c>
      <c r="AQ2976">
        <f>IF(OR($D2976="51",$D2976="52",$D2976="61"),(AA2976/'Totals and Drop Down Lists'!W$4)*Inputs!E$38,0)</f>
        <v>0</v>
      </c>
      <c r="AR2976">
        <f>IF(OR($D2976="51",$D2976="52",$D2976="61"),(AB2976/'Totals and Drop Down Lists'!X$4)*Inputs!F$38,0)</f>
        <v>0</v>
      </c>
      <c r="AS2976">
        <f>IF(OR($D2976="51",$D2976="52",$D2976="61"),(AC2976/'Totals and Drop Down Lists'!Y$4)*Inputs!G$38,0)</f>
        <v>0</v>
      </c>
      <c r="AT2976">
        <f>IF(OR($D2976="51",$D2976="52",$D2976="61"),(AD2976/'Totals and Drop Down Lists'!Z$4)*Inputs!H$38,0)</f>
        <v>0</v>
      </c>
      <c r="AU2976">
        <f>IF(OR($D2976="51",$D2976="52",$D2976="61"),(AE2976/'Totals and Drop Down Lists'!AA$4)*Inputs!I$38,0)</f>
        <v>0</v>
      </c>
      <c r="AV2976">
        <f>IF(OR($D2976="51",$D2976="52",$D2976="61"),(AF2976/'Totals and Drop Down Lists'!AB$4)*Inputs!J$38,0)</f>
        <v>0</v>
      </c>
      <c r="AW2976">
        <f>IF(OR($D2976="51",$D2976="52",$D2976="61"),(AG2976/'Totals and Drop Down Lists'!AC$4)*Inputs!K$38,0)</f>
        <v>0</v>
      </c>
      <c r="AX2976">
        <f>IF(OR($D2976="51",$D2976="52",$D2976="61"),(AH2976/'Totals and Drop Down Lists'!AD$4)*Inputs!L$38,0)</f>
        <v>0</v>
      </c>
      <c r="AY2976">
        <f>IF(OR($D2976="51",$D2976="52",$D2976="61"),0,(AA2976/'Totals and Drop Down Lists'!W$5)*Inputs!E$39)</f>
        <v>0</v>
      </c>
      <c r="AZ2976">
        <f>IF(OR($D2976="51",$D2976="52",$D2976="61"),0,(AB2976/'Totals and Drop Down Lists'!X$5)*Inputs!F$39)</f>
        <v>0</v>
      </c>
      <c r="BA2976">
        <f>IF(OR($D2976="51",$D2976="52",$D2976="61"),0,(AC2976/'Totals and Drop Down Lists'!Y$5)*Inputs!G$39)</f>
        <v>0</v>
      </c>
      <c r="BB2976">
        <f>IF(OR($D2976="51",$D2976="52",$D2976="61"),0,(AD2976/'Totals and Drop Down Lists'!Z$5)*Inputs!H$39)</f>
        <v>0</v>
      </c>
      <c r="BC2976">
        <f>IF(OR($D2976="51",$D2976="52",$D2976="61"),0,(AE2976/'Totals and Drop Down Lists'!AA$5)*Inputs!I$39)</f>
        <v>0</v>
      </c>
      <c r="BD2976">
        <f>IF(OR($D2976="51",$D2976="52",$D2976="61"),0,(AF2976/'Totals and Drop Down Lists'!AB$5)*Inputs!J$39)</f>
        <v>0</v>
      </c>
      <c r="BE2976">
        <f>IF(OR($D2976="51",$D2976="52",$D2976="61"),0,(AG2976/'Totals and Drop Down Lists'!AC$5)*Inputs!K$39)</f>
        <v>0</v>
      </c>
      <c r="BF2976">
        <f>IF(OR($D2976="51",$D2976="52",$D2976="61"),0,(AH2976/'Totals and Drop Down Lists'!AD$5)*Inputs!L$39)</f>
        <v>0</v>
      </c>
      <c r="BG2976" s="10">
        <f t="shared" si="415"/>
        <v>218455.60516240977</v>
      </c>
    </row>
    <row r="2977" spans="1:59">
      <c r="A2977" s="1" t="s">
        <v>7652</v>
      </c>
      <c r="B2977" s="1" t="s">
        <v>6998</v>
      </c>
      <c r="C2977" s="1" t="s">
        <v>7006</v>
      </c>
      <c r="D2977" s="1" t="s">
        <v>25</v>
      </c>
      <c r="E2977" s="1" t="s">
        <v>7007</v>
      </c>
      <c r="F2977" s="2">
        <v>81536</v>
      </c>
      <c r="G2977" s="2">
        <v>536</v>
      </c>
      <c r="H2977" s="2">
        <v>35</v>
      </c>
      <c r="I2977" s="2">
        <v>11078</v>
      </c>
      <c r="J2977" s="2">
        <v>32192</v>
      </c>
      <c r="K2977" s="2">
        <v>7469</v>
      </c>
      <c r="L2977" s="2">
        <v>54</v>
      </c>
      <c r="M2977" s="2">
        <v>27</v>
      </c>
      <c r="N2977" s="2">
        <v>4</v>
      </c>
      <c r="O2977" s="2">
        <v>110</v>
      </c>
      <c r="P2977" s="2">
        <v>50</v>
      </c>
      <c r="Q2977" s="2">
        <v>3</v>
      </c>
      <c r="R2977" s="2">
        <v>12535</v>
      </c>
      <c r="S2977" s="2">
        <v>4027600</v>
      </c>
      <c r="T2977" s="2">
        <v>245111500</v>
      </c>
      <c r="U2977" s="2">
        <v>352</v>
      </c>
      <c r="V2977" s="2">
        <v>679</v>
      </c>
      <c r="W2977" s="2">
        <v>195</v>
      </c>
      <c r="X2977" s="2">
        <v>2175</v>
      </c>
      <c r="Y2977" s="2">
        <v>274</v>
      </c>
      <c r="Z2977" s="2">
        <v>1391</v>
      </c>
      <c r="AA2977" s="9">
        <f t="shared" si="416"/>
        <v>81536</v>
      </c>
      <c r="AB2977" s="9">
        <f t="shared" si="417"/>
        <v>10507</v>
      </c>
      <c r="AC2977" s="9">
        <f t="shared" si="418"/>
        <v>12783</v>
      </c>
      <c r="AD2977" s="9">
        <f t="shared" si="419"/>
        <v>12535</v>
      </c>
      <c r="AE2977" s="44">
        <f t="shared" si="420"/>
        <v>1.2102434637150182E-4</v>
      </c>
      <c r="AF2977" s="9">
        <f t="shared" si="421"/>
        <v>1301</v>
      </c>
      <c r="AG2977" s="9">
        <f t="shared" si="414"/>
        <v>1665</v>
      </c>
      <c r="AH2977" s="44">
        <f t="shared" si="422"/>
        <v>1.4374072285672969E-4</v>
      </c>
      <c r="AI2977">
        <f>AA2977/'Totals and Drop Down Lists'!W$6*Inputs!E$37</f>
        <v>73964.600237371065</v>
      </c>
      <c r="AJ2977">
        <f>AB2977/'Totals and Drop Down Lists'!X$6*Inputs!F$37</f>
        <v>34572.098129226935</v>
      </c>
      <c r="AK2977">
        <f>AC2977/'Totals and Drop Down Lists'!Y$6*Inputs!G$37</f>
        <v>84269.853922475624</v>
      </c>
      <c r="AL2977">
        <f>AD2977/'Totals and Drop Down Lists'!Z$6*Inputs!H$37</f>
        <v>100499.37841937339</v>
      </c>
      <c r="AM2977">
        <f>AE2977/'Totals and Drop Down Lists'!AA$6*Inputs!I$37</f>
        <v>15066.242257338537</v>
      </c>
      <c r="AN2977">
        <f>AF2977/'Totals and Drop Down Lists'!AB$6*Inputs!J$37</f>
        <v>25963.657775588508</v>
      </c>
      <c r="AO2977">
        <f>AG2977/'Totals and Drop Down Lists'!AC$6*Inputs!K$37</f>
        <v>31008.254338187544</v>
      </c>
      <c r="AP2977">
        <f>AH2977/'Totals and Drop Down Lists'!AD$6*Inputs!L$37</f>
        <v>33826.491236618946</v>
      </c>
      <c r="AQ2977">
        <f>IF(OR($D2977="51",$D2977="52",$D2977="61"),(AA2977/'Totals and Drop Down Lists'!W$4)*Inputs!E$38,0)</f>
        <v>0</v>
      </c>
      <c r="AR2977">
        <f>IF(OR($D2977="51",$D2977="52",$D2977="61"),(AB2977/'Totals and Drop Down Lists'!X$4)*Inputs!F$38,0)</f>
        <v>0</v>
      </c>
      <c r="AS2977">
        <f>IF(OR($D2977="51",$D2977="52",$D2977="61"),(AC2977/'Totals and Drop Down Lists'!Y$4)*Inputs!G$38,0)</f>
        <v>0</v>
      </c>
      <c r="AT2977">
        <f>IF(OR($D2977="51",$D2977="52",$D2977="61"),(AD2977/'Totals and Drop Down Lists'!Z$4)*Inputs!H$38,0)</f>
        <v>0</v>
      </c>
      <c r="AU2977">
        <f>IF(OR($D2977="51",$D2977="52",$D2977="61"),(AE2977/'Totals and Drop Down Lists'!AA$4)*Inputs!I$38,0)</f>
        <v>0</v>
      </c>
      <c r="AV2977">
        <f>IF(OR($D2977="51",$D2977="52",$D2977="61"),(AF2977/'Totals and Drop Down Lists'!AB$4)*Inputs!J$38,0)</f>
        <v>0</v>
      </c>
      <c r="AW2977">
        <f>IF(OR($D2977="51",$D2977="52",$D2977="61"),(AG2977/'Totals and Drop Down Lists'!AC$4)*Inputs!K$38,0)</f>
        <v>0</v>
      </c>
      <c r="AX2977">
        <f>IF(OR($D2977="51",$D2977="52",$D2977="61"),(AH2977/'Totals and Drop Down Lists'!AD$4)*Inputs!L$38,0)</f>
        <v>0</v>
      </c>
      <c r="AY2977">
        <f>IF(OR($D2977="51",$D2977="52",$D2977="61"),0,(AA2977/'Totals and Drop Down Lists'!W$5)*Inputs!E$39)</f>
        <v>0</v>
      </c>
      <c r="AZ2977">
        <f>IF(OR($D2977="51",$D2977="52",$D2977="61"),0,(AB2977/'Totals and Drop Down Lists'!X$5)*Inputs!F$39)</f>
        <v>0</v>
      </c>
      <c r="BA2977">
        <f>IF(OR($D2977="51",$D2977="52",$D2977="61"),0,(AC2977/'Totals and Drop Down Lists'!Y$5)*Inputs!G$39)</f>
        <v>0</v>
      </c>
      <c r="BB2977">
        <f>IF(OR($D2977="51",$D2977="52",$D2977="61"),0,(AD2977/'Totals and Drop Down Lists'!Z$5)*Inputs!H$39)</f>
        <v>0</v>
      </c>
      <c r="BC2977">
        <f>IF(OR($D2977="51",$D2977="52",$D2977="61"),0,(AE2977/'Totals and Drop Down Lists'!AA$5)*Inputs!I$39)</f>
        <v>0</v>
      </c>
      <c r="BD2977">
        <f>IF(OR($D2977="51",$D2977="52",$D2977="61"),0,(AF2977/'Totals and Drop Down Lists'!AB$5)*Inputs!J$39)</f>
        <v>0</v>
      </c>
      <c r="BE2977">
        <f>IF(OR($D2977="51",$D2977="52",$D2977="61"),0,(AG2977/'Totals and Drop Down Lists'!AC$5)*Inputs!K$39)</f>
        <v>0</v>
      </c>
      <c r="BF2977">
        <f>IF(OR($D2977="51",$D2977="52",$D2977="61"),0,(AH2977/'Totals and Drop Down Lists'!AD$5)*Inputs!L$39)</f>
        <v>0</v>
      </c>
      <c r="BG2977" s="10">
        <f t="shared" si="415"/>
        <v>399170.57631618052</v>
      </c>
    </row>
    <row r="2978" spans="1:59">
      <c r="A2978" s="1" t="s">
        <v>7652</v>
      </c>
      <c r="B2978" s="1" t="s">
        <v>6998</v>
      </c>
      <c r="C2978" s="1" t="s">
        <v>1570</v>
      </c>
      <c r="D2978" s="1" t="s">
        <v>25</v>
      </c>
      <c r="E2978" s="1" t="s">
        <v>7008</v>
      </c>
      <c r="F2978" s="2">
        <v>88173</v>
      </c>
      <c r="G2978" s="2">
        <v>509</v>
      </c>
      <c r="H2978" s="2">
        <v>99</v>
      </c>
      <c r="I2978" s="2">
        <v>13376</v>
      </c>
      <c r="J2978" s="2">
        <v>34831</v>
      </c>
      <c r="K2978" s="2">
        <v>9161</v>
      </c>
      <c r="L2978" s="2">
        <v>284</v>
      </c>
      <c r="M2978" s="2">
        <v>66</v>
      </c>
      <c r="N2978" s="2">
        <v>36</v>
      </c>
      <c r="O2978" s="2">
        <v>136</v>
      </c>
      <c r="P2978" s="2">
        <v>18</v>
      </c>
      <c r="Q2978" s="2">
        <v>13</v>
      </c>
      <c r="R2978" s="2">
        <v>12653</v>
      </c>
      <c r="S2978" s="2">
        <v>5109500</v>
      </c>
      <c r="T2978" s="2">
        <v>292904200</v>
      </c>
      <c r="U2978" s="2">
        <v>530</v>
      </c>
      <c r="V2978" s="2">
        <v>924</v>
      </c>
      <c r="W2978" s="2">
        <v>58</v>
      </c>
      <c r="X2978" s="2">
        <v>2417</v>
      </c>
      <c r="Y2978" s="2">
        <v>357</v>
      </c>
      <c r="Z2978" s="2">
        <v>1377</v>
      </c>
      <c r="AA2978" s="9">
        <f t="shared" si="416"/>
        <v>88173</v>
      </c>
      <c r="AB2978" s="9">
        <f t="shared" si="417"/>
        <v>12768</v>
      </c>
      <c r="AC2978" s="9">
        <f t="shared" si="418"/>
        <v>13206</v>
      </c>
      <c r="AD2978" s="9">
        <f t="shared" si="419"/>
        <v>12653</v>
      </c>
      <c r="AE2978" s="44">
        <f t="shared" si="420"/>
        <v>1.6827345391124757E-4</v>
      </c>
      <c r="AF2978" s="9">
        <f t="shared" si="421"/>
        <v>1435</v>
      </c>
      <c r="AG2978" s="9">
        <f t="shared" si="414"/>
        <v>1734</v>
      </c>
      <c r="AH2978" s="44">
        <f t="shared" si="422"/>
        <v>1.696981545089653E-4</v>
      </c>
      <c r="AI2978">
        <f>AA2978/'Totals and Drop Down Lists'!W$6*Inputs!E$37</f>
        <v>79985.291119624701</v>
      </c>
      <c r="AJ2978">
        <f>AB2978/'Totals and Drop Down Lists'!X$6*Inputs!F$37</f>
        <v>42011.663549440324</v>
      </c>
      <c r="AK2978">
        <f>AC2978/'Totals and Drop Down Lists'!Y$6*Inputs!G$37</f>
        <v>87058.412806087246</v>
      </c>
      <c r="AL2978">
        <f>AD2978/'Totals and Drop Down Lists'!Z$6*Inputs!H$37</f>
        <v>101445.44356923267</v>
      </c>
      <c r="AM2978">
        <f>AE2978/'Totals and Drop Down Lists'!AA$6*Inputs!I$37</f>
        <v>20948.25295997578</v>
      </c>
      <c r="AN2978">
        <f>AF2978/'Totals and Drop Down Lists'!AB$6*Inputs!J$37</f>
        <v>28637.854656394706</v>
      </c>
      <c r="AO2978">
        <f>AG2978/'Totals and Drop Down Lists'!AC$6*Inputs!K$37</f>
        <v>32293.281094544865</v>
      </c>
      <c r="AP2978">
        <f>AH2978/'Totals and Drop Down Lists'!AD$6*Inputs!L$37</f>
        <v>39935.051266504546</v>
      </c>
      <c r="AQ2978">
        <f>IF(OR($D2978="51",$D2978="52",$D2978="61"),(AA2978/'Totals and Drop Down Lists'!W$4)*Inputs!E$38,0)</f>
        <v>0</v>
      </c>
      <c r="AR2978">
        <f>IF(OR($D2978="51",$D2978="52",$D2978="61"),(AB2978/'Totals and Drop Down Lists'!X$4)*Inputs!F$38,0)</f>
        <v>0</v>
      </c>
      <c r="AS2978">
        <f>IF(OR($D2978="51",$D2978="52",$D2978="61"),(AC2978/'Totals and Drop Down Lists'!Y$4)*Inputs!G$38,0)</f>
        <v>0</v>
      </c>
      <c r="AT2978">
        <f>IF(OR($D2978="51",$D2978="52",$D2978="61"),(AD2978/'Totals and Drop Down Lists'!Z$4)*Inputs!H$38,0)</f>
        <v>0</v>
      </c>
      <c r="AU2978">
        <f>IF(OR($D2978="51",$D2978="52",$D2978="61"),(AE2978/'Totals and Drop Down Lists'!AA$4)*Inputs!I$38,0)</f>
        <v>0</v>
      </c>
      <c r="AV2978">
        <f>IF(OR($D2978="51",$D2978="52",$D2978="61"),(AF2978/'Totals and Drop Down Lists'!AB$4)*Inputs!J$38,0)</f>
        <v>0</v>
      </c>
      <c r="AW2978">
        <f>IF(OR($D2978="51",$D2978="52",$D2978="61"),(AG2978/'Totals and Drop Down Lists'!AC$4)*Inputs!K$38,0)</f>
        <v>0</v>
      </c>
      <c r="AX2978">
        <f>IF(OR($D2978="51",$D2978="52",$D2978="61"),(AH2978/'Totals and Drop Down Lists'!AD$4)*Inputs!L$38,0)</f>
        <v>0</v>
      </c>
      <c r="AY2978">
        <f>IF(OR($D2978="51",$D2978="52",$D2978="61"),0,(AA2978/'Totals and Drop Down Lists'!W$5)*Inputs!E$39)</f>
        <v>0</v>
      </c>
      <c r="AZ2978">
        <f>IF(OR($D2978="51",$D2978="52",$D2978="61"),0,(AB2978/'Totals and Drop Down Lists'!X$5)*Inputs!F$39)</f>
        <v>0</v>
      </c>
      <c r="BA2978">
        <f>IF(OR($D2978="51",$D2978="52",$D2978="61"),0,(AC2978/'Totals and Drop Down Lists'!Y$5)*Inputs!G$39)</f>
        <v>0</v>
      </c>
      <c r="BB2978">
        <f>IF(OR($D2978="51",$D2978="52",$D2978="61"),0,(AD2978/'Totals and Drop Down Lists'!Z$5)*Inputs!H$39)</f>
        <v>0</v>
      </c>
      <c r="BC2978">
        <f>IF(OR($D2978="51",$D2978="52",$D2978="61"),0,(AE2978/'Totals and Drop Down Lists'!AA$5)*Inputs!I$39)</f>
        <v>0</v>
      </c>
      <c r="BD2978">
        <f>IF(OR($D2978="51",$D2978="52",$D2978="61"),0,(AF2978/'Totals and Drop Down Lists'!AB$5)*Inputs!J$39)</f>
        <v>0</v>
      </c>
      <c r="BE2978">
        <f>IF(OR($D2978="51",$D2978="52",$D2978="61"),0,(AG2978/'Totals and Drop Down Lists'!AC$5)*Inputs!K$39)</f>
        <v>0</v>
      </c>
      <c r="BF2978">
        <f>IF(OR($D2978="51",$D2978="52",$D2978="61"),0,(AH2978/'Totals and Drop Down Lists'!AD$5)*Inputs!L$39)</f>
        <v>0</v>
      </c>
      <c r="BG2978" s="10">
        <f t="shared" si="415"/>
        <v>432315.25102180481</v>
      </c>
    </row>
    <row r="2979" spans="1:59">
      <c r="A2979" s="1" t="s">
        <v>7652</v>
      </c>
      <c r="B2979" s="1" t="s">
        <v>6998</v>
      </c>
      <c r="C2979" s="1" t="s">
        <v>2530</v>
      </c>
      <c r="D2979" s="1" t="s">
        <v>25</v>
      </c>
      <c r="E2979" s="1" t="s">
        <v>7009</v>
      </c>
      <c r="F2979" s="2">
        <v>31799</v>
      </c>
      <c r="G2979" s="2">
        <v>110</v>
      </c>
      <c r="H2979" s="2">
        <v>10</v>
      </c>
      <c r="I2979" s="2">
        <v>3260</v>
      </c>
      <c r="J2979" s="2">
        <v>13478</v>
      </c>
      <c r="K2979" s="2">
        <v>2657</v>
      </c>
      <c r="L2979" s="2">
        <v>38</v>
      </c>
      <c r="M2979" s="2">
        <v>0</v>
      </c>
      <c r="N2979" s="2">
        <v>0</v>
      </c>
      <c r="O2979" s="2">
        <v>3</v>
      </c>
      <c r="P2979" s="2">
        <v>0</v>
      </c>
      <c r="Q2979" s="2">
        <v>0</v>
      </c>
      <c r="R2979" s="2">
        <v>5353</v>
      </c>
      <c r="S2979" s="2">
        <v>1324100</v>
      </c>
      <c r="T2979" s="2">
        <v>89794300</v>
      </c>
      <c r="U2979" s="2">
        <v>303</v>
      </c>
      <c r="V2979" s="2">
        <v>158</v>
      </c>
      <c r="W2979" s="2">
        <v>100</v>
      </c>
      <c r="X2979" s="2">
        <v>709</v>
      </c>
      <c r="Y2979" s="2">
        <v>99</v>
      </c>
      <c r="Z2979" s="2">
        <v>503</v>
      </c>
      <c r="AA2979" s="9">
        <f t="shared" si="416"/>
        <v>31799</v>
      </c>
      <c r="AB2979" s="9">
        <f t="shared" si="417"/>
        <v>3140</v>
      </c>
      <c r="AC2979" s="9">
        <f t="shared" si="418"/>
        <v>5394</v>
      </c>
      <c r="AD2979" s="9">
        <f t="shared" si="419"/>
        <v>5353</v>
      </c>
      <c r="AE2979" s="44">
        <f t="shared" si="420"/>
        <v>3.6580820529133827E-5</v>
      </c>
      <c r="AF2979" s="9">
        <f t="shared" si="421"/>
        <v>451</v>
      </c>
      <c r="AG2979" s="9">
        <f t="shared" si="414"/>
        <v>602</v>
      </c>
      <c r="AH2979" s="44">
        <f t="shared" si="422"/>
        <v>4.4158435669753535E-5</v>
      </c>
      <c r="AI2979">
        <f>AA2979/'Totals and Drop Down Lists'!W$6*Inputs!E$37</f>
        <v>28846.157806958432</v>
      </c>
      <c r="AJ2979">
        <f>AB2979/'Totals and Drop Down Lists'!X$6*Inputs!F$37</f>
        <v>10331.815753856719</v>
      </c>
      <c r="AK2979">
        <f>AC2979/'Totals and Drop Down Lists'!Y$6*Inputs!G$37</f>
        <v>35559.070019387742</v>
      </c>
      <c r="AL2979">
        <f>AD2979/'Totals and Drop Down Lists'!Z$6*Inputs!H$37</f>
        <v>42917.684298277287</v>
      </c>
      <c r="AM2979">
        <f>AE2979/'Totals and Drop Down Lists'!AA$6*Inputs!I$37</f>
        <v>4553.9225832491802</v>
      </c>
      <c r="AN2979">
        <f>AF2979/'Totals and Drop Down Lists'!AB$6*Inputs!J$37</f>
        <v>9000.4686062954788</v>
      </c>
      <c r="AO2979">
        <f>AG2979/'Totals and Drop Down Lists'!AC$6*Inputs!K$37</f>
        <v>11211.392859813155</v>
      </c>
      <c r="AP2979">
        <f>AH2979/'Totals and Drop Down Lists'!AD$6*Inputs!L$37</f>
        <v>10391.800649942159</v>
      </c>
      <c r="AQ2979">
        <f>IF(OR($D2979="51",$D2979="52",$D2979="61"),(AA2979/'Totals and Drop Down Lists'!W$4)*Inputs!E$38,0)</f>
        <v>0</v>
      </c>
      <c r="AR2979">
        <f>IF(OR($D2979="51",$D2979="52",$D2979="61"),(AB2979/'Totals and Drop Down Lists'!X$4)*Inputs!F$38,0)</f>
        <v>0</v>
      </c>
      <c r="AS2979">
        <f>IF(OR($D2979="51",$D2979="52",$D2979="61"),(AC2979/'Totals and Drop Down Lists'!Y$4)*Inputs!G$38,0)</f>
        <v>0</v>
      </c>
      <c r="AT2979">
        <f>IF(OR($D2979="51",$D2979="52",$D2979="61"),(AD2979/'Totals and Drop Down Lists'!Z$4)*Inputs!H$38,0)</f>
        <v>0</v>
      </c>
      <c r="AU2979">
        <f>IF(OR($D2979="51",$D2979="52",$D2979="61"),(AE2979/'Totals and Drop Down Lists'!AA$4)*Inputs!I$38,0)</f>
        <v>0</v>
      </c>
      <c r="AV2979">
        <f>IF(OR($D2979="51",$D2979="52",$D2979="61"),(AF2979/'Totals and Drop Down Lists'!AB$4)*Inputs!J$38,0)</f>
        <v>0</v>
      </c>
      <c r="AW2979">
        <f>IF(OR($D2979="51",$D2979="52",$D2979="61"),(AG2979/'Totals and Drop Down Lists'!AC$4)*Inputs!K$38,0)</f>
        <v>0</v>
      </c>
      <c r="AX2979">
        <f>IF(OR($D2979="51",$D2979="52",$D2979="61"),(AH2979/'Totals and Drop Down Lists'!AD$4)*Inputs!L$38,0)</f>
        <v>0</v>
      </c>
      <c r="AY2979">
        <f>IF(OR($D2979="51",$D2979="52",$D2979="61"),0,(AA2979/'Totals and Drop Down Lists'!W$5)*Inputs!E$39)</f>
        <v>0</v>
      </c>
      <c r="AZ2979">
        <f>IF(OR($D2979="51",$D2979="52",$D2979="61"),0,(AB2979/'Totals and Drop Down Lists'!X$5)*Inputs!F$39)</f>
        <v>0</v>
      </c>
      <c r="BA2979">
        <f>IF(OR($D2979="51",$D2979="52",$D2979="61"),0,(AC2979/'Totals and Drop Down Lists'!Y$5)*Inputs!G$39)</f>
        <v>0</v>
      </c>
      <c r="BB2979">
        <f>IF(OR($D2979="51",$D2979="52",$D2979="61"),0,(AD2979/'Totals and Drop Down Lists'!Z$5)*Inputs!H$39)</f>
        <v>0</v>
      </c>
      <c r="BC2979">
        <f>IF(OR($D2979="51",$D2979="52",$D2979="61"),0,(AE2979/'Totals and Drop Down Lists'!AA$5)*Inputs!I$39)</f>
        <v>0</v>
      </c>
      <c r="BD2979">
        <f>IF(OR($D2979="51",$D2979="52",$D2979="61"),0,(AF2979/'Totals and Drop Down Lists'!AB$5)*Inputs!J$39)</f>
        <v>0</v>
      </c>
      <c r="BE2979">
        <f>IF(OR($D2979="51",$D2979="52",$D2979="61"),0,(AG2979/'Totals and Drop Down Lists'!AC$5)*Inputs!K$39)</f>
        <v>0</v>
      </c>
      <c r="BF2979">
        <f>IF(OR($D2979="51",$D2979="52",$D2979="61"),0,(AH2979/'Totals and Drop Down Lists'!AD$5)*Inputs!L$39)</f>
        <v>0</v>
      </c>
      <c r="BG2979" s="10">
        <f t="shared" si="415"/>
        <v>152812.31257778016</v>
      </c>
    </row>
    <row r="2980" spans="1:59">
      <c r="A2980" s="1" t="s">
        <v>7652</v>
      </c>
      <c r="B2980" s="1" t="s">
        <v>6998</v>
      </c>
      <c r="C2980" s="1" t="s">
        <v>64</v>
      </c>
      <c r="D2980" s="1" t="s">
        <v>25</v>
      </c>
      <c r="E2980" s="1" t="s">
        <v>7010</v>
      </c>
      <c r="F2980" s="2">
        <v>136145</v>
      </c>
      <c r="G2980" s="2">
        <v>766</v>
      </c>
      <c r="H2980" s="2">
        <v>99</v>
      </c>
      <c r="I2980" s="2">
        <v>24260</v>
      </c>
      <c r="J2980" s="2">
        <v>54363</v>
      </c>
      <c r="K2980" s="2">
        <v>14803</v>
      </c>
      <c r="L2980" s="2">
        <v>270</v>
      </c>
      <c r="M2980" s="2">
        <v>46</v>
      </c>
      <c r="N2980" s="2">
        <v>0</v>
      </c>
      <c r="O2980" s="2">
        <v>182</v>
      </c>
      <c r="P2980" s="2">
        <v>243</v>
      </c>
      <c r="Q2980" s="2">
        <v>108</v>
      </c>
      <c r="R2980" s="2">
        <v>21405</v>
      </c>
      <c r="S2980" s="2">
        <v>7452800</v>
      </c>
      <c r="T2980" s="2">
        <v>438513100</v>
      </c>
      <c r="U2980" s="2">
        <v>1043</v>
      </c>
      <c r="V2980" s="2">
        <v>2529</v>
      </c>
      <c r="W2980" s="2">
        <v>517</v>
      </c>
      <c r="X2980" s="2">
        <v>5309</v>
      </c>
      <c r="Y2980" s="2">
        <v>889</v>
      </c>
      <c r="Z2980" s="2">
        <v>2688</v>
      </c>
      <c r="AA2980" s="9">
        <f t="shared" si="416"/>
        <v>136145</v>
      </c>
      <c r="AB2980" s="9">
        <f t="shared" si="417"/>
        <v>23395</v>
      </c>
      <c r="AC2980" s="9">
        <f t="shared" si="418"/>
        <v>22254</v>
      </c>
      <c r="AD2980" s="9">
        <f t="shared" si="419"/>
        <v>21405</v>
      </c>
      <c r="AE2980" s="44">
        <f t="shared" si="420"/>
        <v>2.8150871809171752E-4</v>
      </c>
      <c r="AF2980" s="9">
        <f t="shared" si="421"/>
        <v>2263</v>
      </c>
      <c r="AG2980" s="9">
        <f t="shared" si="414"/>
        <v>3577</v>
      </c>
      <c r="AH2980" s="44">
        <f t="shared" si="422"/>
        <v>3.6242350032075391E-4</v>
      </c>
      <c r="AI2980">
        <f>AA2980/'Totals and Drop Down Lists'!W$6*Inputs!E$37</f>
        <v>123502.63073141783</v>
      </c>
      <c r="AJ2980">
        <f>AB2980/'Totals and Drop Down Lists'!X$6*Inputs!F$37</f>
        <v>76978.60814059808</v>
      </c>
      <c r="AK2980">
        <f>AC2980/'Totals and Drop Down Lists'!Y$6*Inputs!G$37</f>
        <v>146705.88509667313</v>
      </c>
      <c r="AL2980">
        <f>AD2980/'Totals and Drop Down Lists'!Z$6*Inputs!H$37</f>
        <v>171614.61468421918</v>
      </c>
      <c r="AM2980">
        <f>AE2980/'Totals and Drop Down Lists'!AA$6*Inputs!I$37</f>
        <v>35044.837435464564</v>
      </c>
      <c r="AN2980">
        <f>AF2980/'Totals and Drop Down Lists'!AB$6*Inputs!J$37</f>
        <v>45161.996576600148</v>
      </c>
      <c r="AO2980">
        <f>AG2980/'Totals and Drop Down Lists'!AC$6*Inputs!K$37</f>
        <v>66616.531992610719</v>
      </c>
      <c r="AP2980">
        <f>AH2980/'Totals and Drop Down Lists'!AD$6*Inputs!L$37</f>
        <v>85289.089367973618</v>
      </c>
      <c r="AQ2980">
        <f>IF(OR($D2980="51",$D2980="52",$D2980="61"),(AA2980/'Totals and Drop Down Lists'!W$4)*Inputs!E$38,0)</f>
        <v>0</v>
      </c>
      <c r="AR2980">
        <f>IF(OR($D2980="51",$D2980="52",$D2980="61"),(AB2980/'Totals and Drop Down Lists'!X$4)*Inputs!F$38,0)</f>
        <v>0</v>
      </c>
      <c r="AS2980">
        <f>IF(OR($D2980="51",$D2980="52",$D2980="61"),(AC2980/'Totals and Drop Down Lists'!Y$4)*Inputs!G$38,0)</f>
        <v>0</v>
      </c>
      <c r="AT2980">
        <f>IF(OR($D2980="51",$D2980="52",$D2980="61"),(AD2980/'Totals and Drop Down Lists'!Z$4)*Inputs!H$38,0)</f>
        <v>0</v>
      </c>
      <c r="AU2980">
        <f>IF(OR($D2980="51",$D2980="52",$D2980="61"),(AE2980/'Totals and Drop Down Lists'!AA$4)*Inputs!I$38,0)</f>
        <v>0</v>
      </c>
      <c r="AV2980">
        <f>IF(OR($D2980="51",$D2980="52",$D2980="61"),(AF2980/'Totals and Drop Down Lists'!AB$4)*Inputs!J$38,0)</f>
        <v>0</v>
      </c>
      <c r="AW2980">
        <f>IF(OR($D2980="51",$D2980="52",$D2980="61"),(AG2980/'Totals and Drop Down Lists'!AC$4)*Inputs!K$38,0)</f>
        <v>0</v>
      </c>
      <c r="AX2980">
        <f>IF(OR($D2980="51",$D2980="52",$D2980="61"),(AH2980/'Totals and Drop Down Lists'!AD$4)*Inputs!L$38,0)</f>
        <v>0</v>
      </c>
      <c r="AY2980">
        <f>IF(OR($D2980="51",$D2980="52",$D2980="61"),0,(AA2980/'Totals and Drop Down Lists'!W$5)*Inputs!E$39)</f>
        <v>0</v>
      </c>
      <c r="AZ2980">
        <f>IF(OR($D2980="51",$D2980="52",$D2980="61"),0,(AB2980/'Totals and Drop Down Lists'!X$5)*Inputs!F$39)</f>
        <v>0</v>
      </c>
      <c r="BA2980">
        <f>IF(OR($D2980="51",$D2980="52",$D2980="61"),0,(AC2980/'Totals and Drop Down Lists'!Y$5)*Inputs!G$39)</f>
        <v>0</v>
      </c>
      <c r="BB2980">
        <f>IF(OR($D2980="51",$D2980="52",$D2980="61"),0,(AD2980/'Totals and Drop Down Lists'!Z$5)*Inputs!H$39)</f>
        <v>0</v>
      </c>
      <c r="BC2980">
        <f>IF(OR($D2980="51",$D2980="52",$D2980="61"),0,(AE2980/'Totals and Drop Down Lists'!AA$5)*Inputs!I$39)</f>
        <v>0</v>
      </c>
      <c r="BD2980">
        <f>IF(OR($D2980="51",$D2980="52",$D2980="61"),0,(AF2980/'Totals and Drop Down Lists'!AB$5)*Inputs!J$39)</f>
        <v>0</v>
      </c>
      <c r="BE2980">
        <f>IF(OR($D2980="51",$D2980="52",$D2980="61"),0,(AG2980/'Totals and Drop Down Lists'!AC$5)*Inputs!K$39)</f>
        <v>0</v>
      </c>
      <c r="BF2980">
        <f>IF(OR($D2980="51",$D2980="52",$D2980="61"),0,(AH2980/'Totals and Drop Down Lists'!AD$5)*Inputs!L$39)</f>
        <v>0</v>
      </c>
      <c r="BG2980" s="10">
        <f t="shared" si="415"/>
        <v>750914.19402555726</v>
      </c>
    </row>
    <row r="2981" spans="1:59">
      <c r="A2981" s="1" t="s">
        <v>7652</v>
      </c>
      <c r="B2981" s="1" t="s">
        <v>6998</v>
      </c>
      <c r="C2981" s="1" t="s">
        <v>7011</v>
      </c>
      <c r="D2981" s="1" t="s">
        <v>25</v>
      </c>
      <c r="E2981" s="1" t="s">
        <v>7012</v>
      </c>
      <c r="F2981" s="2">
        <v>7696</v>
      </c>
      <c r="G2981" s="2">
        <v>28</v>
      </c>
      <c r="H2981" s="2">
        <v>0</v>
      </c>
      <c r="I2981" s="2">
        <v>782</v>
      </c>
      <c r="J2981" s="2">
        <v>2001</v>
      </c>
      <c r="K2981" s="2">
        <v>339</v>
      </c>
      <c r="L2981" s="2">
        <v>4</v>
      </c>
      <c r="M2981" s="2">
        <v>0</v>
      </c>
      <c r="N2981" s="2">
        <v>0</v>
      </c>
      <c r="O2981" s="2">
        <v>0</v>
      </c>
      <c r="P2981" s="2">
        <v>3</v>
      </c>
      <c r="Q2981" s="2">
        <v>0</v>
      </c>
      <c r="R2981" s="2">
        <v>1142</v>
      </c>
      <c r="S2981" s="2">
        <v>130600</v>
      </c>
      <c r="T2981" s="2">
        <v>9380900</v>
      </c>
      <c r="U2981" s="2">
        <v>31</v>
      </c>
      <c r="V2981" s="2">
        <v>8</v>
      </c>
      <c r="W2981" s="2">
        <v>12</v>
      </c>
      <c r="X2981" s="2">
        <v>43</v>
      </c>
      <c r="Y2981" s="2">
        <v>8</v>
      </c>
      <c r="Z2981" s="2">
        <v>26</v>
      </c>
      <c r="AA2981" s="9">
        <f t="shared" si="416"/>
        <v>7696</v>
      </c>
      <c r="AB2981" s="9">
        <f t="shared" si="417"/>
        <v>754</v>
      </c>
      <c r="AC2981" s="9">
        <f t="shared" si="418"/>
        <v>1149</v>
      </c>
      <c r="AD2981" s="9">
        <f t="shared" si="419"/>
        <v>1142</v>
      </c>
      <c r="AE2981" s="44">
        <f t="shared" si="420"/>
        <v>4.0109578092074053E-6</v>
      </c>
      <c r="AF2981" s="9">
        <f t="shared" si="421"/>
        <v>23</v>
      </c>
      <c r="AG2981" s="9">
        <f t="shared" si="414"/>
        <v>34</v>
      </c>
      <c r="AH2981" s="44">
        <f t="shared" si="422"/>
        <v>2.1432982675408162E-6</v>
      </c>
      <c r="AI2981">
        <f>AA2981/'Totals and Drop Down Lists'!W$6*Inputs!E$37</f>
        <v>6981.3525734253308</v>
      </c>
      <c r="AJ2981">
        <f>AB2981/'Totals and Drop Down Lists'!X$6*Inputs!F$37</f>
        <v>2480.9519357987156</v>
      </c>
      <c r="AK2981">
        <f>AC2981/'Totals and Drop Down Lists'!Y$6*Inputs!G$37</f>
        <v>7574.5961164769224</v>
      </c>
      <c r="AL2981">
        <f>AD2981/'Totals and Drop Down Lists'!Z$6*Inputs!H$37</f>
        <v>9155.9864503330209</v>
      </c>
      <c r="AM2981">
        <f>AE2981/'Totals and Drop Down Lists'!AA$6*Inputs!I$37</f>
        <v>499.32153198319088</v>
      </c>
      <c r="AN2981">
        <f>AF2981/'Totals and Drop Down Lists'!AB$6*Inputs!J$37</f>
        <v>459.00394222792903</v>
      </c>
      <c r="AO2981">
        <f>AG2981/'Totals and Drop Down Lists'!AC$6*Inputs!K$37</f>
        <v>633.20159008911503</v>
      </c>
      <c r="AP2981">
        <f>AH2981/'Totals and Drop Down Lists'!AD$6*Inputs!L$37</f>
        <v>504.38218636685843</v>
      </c>
      <c r="AQ2981">
        <f>IF(OR($D2981="51",$D2981="52",$D2981="61"),(AA2981/'Totals and Drop Down Lists'!W$4)*Inputs!E$38,0)</f>
        <v>0</v>
      </c>
      <c r="AR2981">
        <f>IF(OR($D2981="51",$D2981="52",$D2981="61"),(AB2981/'Totals and Drop Down Lists'!X$4)*Inputs!F$38,0)</f>
        <v>0</v>
      </c>
      <c r="AS2981">
        <f>IF(OR($D2981="51",$D2981="52",$D2981="61"),(AC2981/'Totals and Drop Down Lists'!Y$4)*Inputs!G$38,0)</f>
        <v>0</v>
      </c>
      <c r="AT2981">
        <f>IF(OR($D2981="51",$D2981="52",$D2981="61"),(AD2981/'Totals and Drop Down Lists'!Z$4)*Inputs!H$38,0)</f>
        <v>0</v>
      </c>
      <c r="AU2981">
        <f>IF(OR($D2981="51",$D2981="52",$D2981="61"),(AE2981/'Totals and Drop Down Lists'!AA$4)*Inputs!I$38,0)</f>
        <v>0</v>
      </c>
      <c r="AV2981">
        <f>IF(OR($D2981="51",$D2981="52",$D2981="61"),(AF2981/'Totals and Drop Down Lists'!AB$4)*Inputs!J$38,0)</f>
        <v>0</v>
      </c>
      <c r="AW2981">
        <f>IF(OR($D2981="51",$D2981="52",$D2981="61"),(AG2981/'Totals and Drop Down Lists'!AC$4)*Inputs!K$38,0)</f>
        <v>0</v>
      </c>
      <c r="AX2981">
        <f>IF(OR($D2981="51",$D2981="52",$D2981="61"),(AH2981/'Totals and Drop Down Lists'!AD$4)*Inputs!L$38,0)</f>
        <v>0</v>
      </c>
      <c r="AY2981">
        <f>IF(OR($D2981="51",$D2981="52",$D2981="61"),0,(AA2981/'Totals and Drop Down Lists'!W$5)*Inputs!E$39)</f>
        <v>0</v>
      </c>
      <c r="AZ2981">
        <f>IF(OR($D2981="51",$D2981="52",$D2981="61"),0,(AB2981/'Totals and Drop Down Lists'!X$5)*Inputs!F$39)</f>
        <v>0</v>
      </c>
      <c r="BA2981">
        <f>IF(OR($D2981="51",$D2981="52",$D2981="61"),0,(AC2981/'Totals and Drop Down Lists'!Y$5)*Inputs!G$39)</f>
        <v>0</v>
      </c>
      <c r="BB2981">
        <f>IF(OR($D2981="51",$D2981="52",$D2981="61"),0,(AD2981/'Totals and Drop Down Lists'!Z$5)*Inputs!H$39)</f>
        <v>0</v>
      </c>
      <c r="BC2981">
        <f>IF(OR($D2981="51",$D2981="52",$D2981="61"),0,(AE2981/'Totals and Drop Down Lists'!AA$5)*Inputs!I$39)</f>
        <v>0</v>
      </c>
      <c r="BD2981">
        <f>IF(OR($D2981="51",$D2981="52",$D2981="61"),0,(AF2981/'Totals and Drop Down Lists'!AB$5)*Inputs!J$39)</f>
        <v>0</v>
      </c>
      <c r="BE2981">
        <f>IF(OR($D2981="51",$D2981="52",$D2981="61"),0,(AG2981/'Totals and Drop Down Lists'!AC$5)*Inputs!K$39)</f>
        <v>0</v>
      </c>
      <c r="BF2981">
        <f>IF(OR($D2981="51",$D2981="52",$D2981="61"),0,(AH2981/'Totals and Drop Down Lists'!AD$5)*Inputs!L$39)</f>
        <v>0</v>
      </c>
      <c r="BG2981" s="10">
        <f t="shared" si="415"/>
        <v>28288.796326701085</v>
      </c>
    </row>
    <row r="2982" spans="1:59">
      <c r="A2982" s="1" t="s">
        <v>7652</v>
      </c>
      <c r="B2982" s="1" t="s">
        <v>6998</v>
      </c>
      <c r="C2982" s="1" t="s">
        <v>68</v>
      </c>
      <c r="D2982" s="1" t="s">
        <v>25</v>
      </c>
      <c r="E2982" s="1" t="s">
        <v>7013</v>
      </c>
      <c r="F2982" s="2">
        <v>38362</v>
      </c>
      <c r="G2982" s="2">
        <v>224</v>
      </c>
      <c r="H2982" s="2">
        <v>43</v>
      </c>
      <c r="I2982" s="2">
        <v>4999</v>
      </c>
      <c r="J2982" s="2">
        <v>14417</v>
      </c>
      <c r="K2982" s="2">
        <v>3891</v>
      </c>
      <c r="L2982" s="2">
        <v>47</v>
      </c>
      <c r="M2982" s="2">
        <v>0</v>
      </c>
      <c r="N2982" s="2">
        <v>0</v>
      </c>
      <c r="O2982" s="2">
        <v>33</v>
      </c>
      <c r="P2982" s="2">
        <v>24</v>
      </c>
      <c r="Q2982" s="2">
        <v>0</v>
      </c>
      <c r="R2982" s="2">
        <v>5177</v>
      </c>
      <c r="S2982" s="2">
        <v>2057100</v>
      </c>
      <c r="T2982" s="2">
        <v>134169600</v>
      </c>
      <c r="U2982" s="2">
        <v>191</v>
      </c>
      <c r="V2982" s="2">
        <v>356</v>
      </c>
      <c r="W2982" s="2">
        <v>68</v>
      </c>
      <c r="X2982" s="2">
        <v>815</v>
      </c>
      <c r="Y2982" s="2">
        <v>166</v>
      </c>
      <c r="Z2982" s="2">
        <v>484</v>
      </c>
      <c r="AA2982" s="9">
        <f t="shared" si="416"/>
        <v>38362</v>
      </c>
      <c r="AB2982" s="9">
        <f t="shared" si="417"/>
        <v>4732</v>
      </c>
      <c r="AC2982" s="9">
        <f t="shared" si="418"/>
        <v>5281</v>
      </c>
      <c r="AD2982" s="9">
        <f t="shared" si="419"/>
        <v>5177</v>
      </c>
      <c r="AE2982" s="44">
        <f t="shared" si="420"/>
        <v>7.3340412633850427E-5</v>
      </c>
      <c r="AF2982" s="9">
        <f t="shared" si="421"/>
        <v>391</v>
      </c>
      <c r="AG2982" s="9">
        <f t="shared" si="414"/>
        <v>650</v>
      </c>
      <c r="AH2982" s="44">
        <f t="shared" si="422"/>
        <v>6.5275585396069416E-5</v>
      </c>
      <c r="AI2982">
        <f>AA2982/'Totals and Drop Down Lists'!W$6*Inputs!E$37</f>
        <v>34799.720299082968</v>
      </c>
      <c r="AJ2982">
        <f>AB2982/'Totals and Drop Down Lists'!X$6*Inputs!F$37</f>
        <v>15570.112148805734</v>
      </c>
      <c r="AK2982">
        <f>AC2982/'Totals and Drop Down Lists'!Y$6*Inputs!G$37</f>
        <v>34814.135849534054</v>
      </c>
      <c r="AL2982">
        <f>AD2982/'Totals and Drop Down Lists'!Z$6*Inputs!H$37</f>
        <v>41506.604074758361</v>
      </c>
      <c r="AM2982">
        <f>AE2982/'Totals and Drop Down Lists'!AA$6*Inputs!I$37</f>
        <v>9130.100323805209</v>
      </c>
      <c r="AN2982">
        <f>AF2982/'Totals and Drop Down Lists'!AB$6*Inputs!J$37</f>
        <v>7803.0670178747951</v>
      </c>
      <c r="AO2982">
        <f>AG2982/'Totals and Drop Down Lists'!AC$6*Inputs!K$37</f>
        <v>12105.324516409552</v>
      </c>
      <c r="AP2982">
        <f>AH2982/'Totals and Drop Down Lists'!AD$6*Inputs!L$37</f>
        <v>15361.297574425944</v>
      </c>
      <c r="AQ2982">
        <f>IF(OR($D2982="51",$D2982="52",$D2982="61"),(AA2982/'Totals and Drop Down Lists'!W$4)*Inputs!E$38,0)</f>
        <v>0</v>
      </c>
      <c r="AR2982">
        <f>IF(OR($D2982="51",$D2982="52",$D2982="61"),(AB2982/'Totals and Drop Down Lists'!X$4)*Inputs!F$38,0)</f>
        <v>0</v>
      </c>
      <c r="AS2982">
        <f>IF(OR($D2982="51",$D2982="52",$D2982="61"),(AC2982/'Totals and Drop Down Lists'!Y$4)*Inputs!G$38,0)</f>
        <v>0</v>
      </c>
      <c r="AT2982">
        <f>IF(OR($D2982="51",$D2982="52",$D2982="61"),(AD2982/'Totals and Drop Down Lists'!Z$4)*Inputs!H$38,0)</f>
        <v>0</v>
      </c>
      <c r="AU2982">
        <f>IF(OR($D2982="51",$D2982="52",$D2982="61"),(AE2982/'Totals and Drop Down Lists'!AA$4)*Inputs!I$38,0)</f>
        <v>0</v>
      </c>
      <c r="AV2982">
        <f>IF(OR($D2982="51",$D2982="52",$D2982="61"),(AF2982/'Totals and Drop Down Lists'!AB$4)*Inputs!J$38,0)</f>
        <v>0</v>
      </c>
      <c r="AW2982">
        <f>IF(OR($D2982="51",$D2982="52",$D2982="61"),(AG2982/'Totals and Drop Down Lists'!AC$4)*Inputs!K$38,0)</f>
        <v>0</v>
      </c>
      <c r="AX2982">
        <f>IF(OR($D2982="51",$D2982="52",$D2982="61"),(AH2982/'Totals and Drop Down Lists'!AD$4)*Inputs!L$38,0)</f>
        <v>0</v>
      </c>
      <c r="AY2982">
        <f>IF(OR($D2982="51",$D2982="52",$D2982="61"),0,(AA2982/'Totals and Drop Down Lists'!W$5)*Inputs!E$39)</f>
        <v>0</v>
      </c>
      <c r="AZ2982">
        <f>IF(OR($D2982="51",$D2982="52",$D2982="61"),0,(AB2982/'Totals and Drop Down Lists'!X$5)*Inputs!F$39)</f>
        <v>0</v>
      </c>
      <c r="BA2982">
        <f>IF(OR($D2982="51",$D2982="52",$D2982="61"),0,(AC2982/'Totals and Drop Down Lists'!Y$5)*Inputs!G$39)</f>
        <v>0</v>
      </c>
      <c r="BB2982">
        <f>IF(OR($D2982="51",$D2982="52",$D2982="61"),0,(AD2982/'Totals and Drop Down Lists'!Z$5)*Inputs!H$39)</f>
        <v>0</v>
      </c>
      <c r="BC2982">
        <f>IF(OR($D2982="51",$D2982="52",$D2982="61"),0,(AE2982/'Totals and Drop Down Lists'!AA$5)*Inputs!I$39)</f>
        <v>0</v>
      </c>
      <c r="BD2982">
        <f>IF(OR($D2982="51",$D2982="52",$D2982="61"),0,(AF2982/'Totals and Drop Down Lists'!AB$5)*Inputs!J$39)</f>
        <v>0</v>
      </c>
      <c r="BE2982">
        <f>IF(OR($D2982="51",$D2982="52",$D2982="61"),0,(AG2982/'Totals and Drop Down Lists'!AC$5)*Inputs!K$39)</f>
        <v>0</v>
      </c>
      <c r="BF2982">
        <f>IF(OR($D2982="51",$D2982="52",$D2982="61"),0,(AH2982/'Totals and Drop Down Lists'!AD$5)*Inputs!L$39)</f>
        <v>0</v>
      </c>
      <c r="BG2982" s="10">
        <f t="shared" si="415"/>
        <v>171090.36180469659</v>
      </c>
    </row>
    <row r="2983" spans="1:59">
      <c r="A2983" s="1" t="s">
        <v>7652</v>
      </c>
      <c r="B2983" s="1" t="s">
        <v>6998</v>
      </c>
      <c r="C2983" s="1" t="s">
        <v>7014</v>
      </c>
      <c r="D2983" s="1" t="s">
        <v>25</v>
      </c>
      <c r="E2983" s="1" t="s">
        <v>7015</v>
      </c>
      <c r="F2983" s="2">
        <v>88404</v>
      </c>
      <c r="G2983" s="2">
        <v>4548</v>
      </c>
      <c r="H2983" s="2">
        <v>444</v>
      </c>
      <c r="I2983" s="2">
        <v>14695</v>
      </c>
      <c r="J2983" s="2">
        <v>34310</v>
      </c>
      <c r="K2983" s="2">
        <v>9761</v>
      </c>
      <c r="L2983" s="2">
        <v>168</v>
      </c>
      <c r="M2983" s="2">
        <v>47</v>
      </c>
      <c r="N2983" s="2">
        <v>0</v>
      </c>
      <c r="O2983" s="2">
        <v>103</v>
      </c>
      <c r="P2983" s="2">
        <v>110</v>
      </c>
      <c r="Q2983" s="2">
        <v>36</v>
      </c>
      <c r="R2983" s="2">
        <v>9797</v>
      </c>
      <c r="S2983" s="2">
        <v>6343700</v>
      </c>
      <c r="T2983" s="2">
        <v>280918700</v>
      </c>
      <c r="U2983" s="2">
        <v>553</v>
      </c>
      <c r="V2983" s="2">
        <v>568</v>
      </c>
      <c r="W2983" s="2">
        <v>54</v>
      </c>
      <c r="X2983" s="2">
        <v>3230</v>
      </c>
      <c r="Y2983" s="2">
        <v>286</v>
      </c>
      <c r="Z2983" s="2">
        <v>2214</v>
      </c>
      <c r="AA2983" s="9">
        <f t="shared" si="416"/>
        <v>88404</v>
      </c>
      <c r="AB2983" s="9">
        <f t="shared" si="417"/>
        <v>9703</v>
      </c>
      <c r="AC2983" s="9">
        <f t="shared" si="418"/>
        <v>10261</v>
      </c>
      <c r="AD2983" s="9">
        <f t="shared" si="419"/>
        <v>9797</v>
      </c>
      <c r="AE2983" s="44">
        <f t="shared" si="420"/>
        <v>1.9393834868646295E-4</v>
      </c>
      <c r="AF2983" s="9">
        <f t="shared" si="421"/>
        <v>2608</v>
      </c>
      <c r="AG2983" s="9">
        <f t="shared" si="414"/>
        <v>2500</v>
      </c>
      <c r="AH2983" s="44">
        <f t="shared" si="422"/>
        <v>2.6464560724571003E-4</v>
      </c>
      <c r="AI2983">
        <f>AA2983/'Totals and Drop Down Lists'!W$6*Inputs!E$37</f>
        <v>80194.840553676317</v>
      </c>
      <c r="AJ2983">
        <f>AB2983/'Totals and Drop Down Lists'!X$6*Inputs!F$37</f>
        <v>31926.626834290371</v>
      </c>
      <c r="AK2983">
        <f>AC2983/'Totals and Drop Down Lists'!Y$6*Inputs!G$37</f>
        <v>67643.978025387027</v>
      </c>
      <c r="AL2983">
        <f>AD2983/'Totals and Drop Down Lists'!Z$6*Inputs!H$37</f>
        <v>78547.459942130139</v>
      </c>
      <c r="AM2983">
        <f>AE2983/'Totals and Drop Down Lists'!AA$6*Inputs!I$37</f>
        <v>24143.259037559099</v>
      </c>
      <c r="AN2983">
        <f>AF2983/'Totals and Drop Down Lists'!AB$6*Inputs!J$37</f>
        <v>52047.055710019093</v>
      </c>
      <c r="AO2983">
        <f>AG2983/'Totals and Drop Down Lists'!AC$6*Inputs!K$37</f>
        <v>46558.940447729045</v>
      </c>
      <c r="AP2983">
        <f>AH2983/'Totals and Drop Down Lists'!AD$6*Inputs!L$37</f>
        <v>62279.026683547745</v>
      </c>
      <c r="AQ2983">
        <f>IF(OR($D2983="51",$D2983="52",$D2983="61"),(AA2983/'Totals and Drop Down Lists'!W$4)*Inputs!E$38,0)</f>
        <v>0</v>
      </c>
      <c r="AR2983">
        <f>IF(OR($D2983="51",$D2983="52",$D2983="61"),(AB2983/'Totals and Drop Down Lists'!X$4)*Inputs!F$38,0)</f>
        <v>0</v>
      </c>
      <c r="AS2983">
        <f>IF(OR($D2983="51",$D2983="52",$D2983="61"),(AC2983/'Totals and Drop Down Lists'!Y$4)*Inputs!G$38,0)</f>
        <v>0</v>
      </c>
      <c r="AT2983">
        <f>IF(OR($D2983="51",$D2983="52",$D2983="61"),(AD2983/'Totals and Drop Down Lists'!Z$4)*Inputs!H$38,0)</f>
        <v>0</v>
      </c>
      <c r="AU2983">
        <f>IF(OR($D2983="51",$D2983="52",$D2983="61"),(AE2983/'Totals and Drop Down Lists'!AA$4)*Inputs!I$38,0)</f>
        <v>0</v>
      </c>
      <c r="AV2983">
        <f>IF(OR($D2983="51",$D2983="52",$D2983="61"),(AF2983/'Totals and Drop Down Lists'!AB$4)*Inputs!J$38,0)</f>
        <v>0</v>
      </c>
      <c r="AW2983">
        <f>IF(OR($D2983="51",$D2983="52",$D2983="61"),(AG2983/'Totals and Drop Down Lists'!AC$4)*Inputs!K$38,0)</f>
        <v>0</v>
      </c>
      <c r="AX2983">
        <f>IF(OR($D2983="51",$D2983="52",$D2983="61"),(AH2983/'Totals and Drop Down Lists'!AD$4)*Inputs!L$38,0)</f>
        <v>0</v>
      </c>
      <c r="AY2983">
        <f>IF(OR($D2983="51",$D2983="52",$D2983="61"),0,(AA2983/'Totals and Drop Down Lists'!W$5)*Inputs!E$39)</f>
        <v>0</v>
      </c>
      <c r="AZ2983">
        <f>IF(OR($D2983="51",$D2983="52",$D2983="61"),0,(AB2983/'Totals and Drop Down Lists'!X$5)*Inputs!F$39)</f>
        <v>0</v>
      </c>
      <c r="BA2983">
        <f>IF(OR($D2983="51",$D2983="52",$D2983="61"),0,(AC2983/'Totals and Drop Down Lists'!Y$5)*Inputs!G$39)</f>
        <v>0</v>
      </c>
      <c r="BB2983">
        <f>IF(OR($D2983="51",$D2983="52",$D2983="61"),0,(AD2983/'Totals and Drop Down Lists'!Z$5)*Inputs!H$39)</f>
        <v>0</v>
      </c>
      <c r="BC2983">
        <f>IF(OR($D2983="51",$D2983="52",$D2983="61"),0,(AE2983/'Totals and Drop Down Lists'!AA$5)*Inputs!I$39)</f>
        <v>0</v>
      </c>
      <c r="BD2983">
        <f>IF(OR($D2983="51",$D2983="52",$D2983="61"),0,(AF2983/'Totals and Drop Down Lists'!AB$5)*Inputs!J$39)</f>
        <v>0</v>
      </c>
      <c r="BE2983">
        <f>IF(OR($D2983="51",$D2983="52",$D2983="61"),0,(AG2983/'Totals and Drop Down Lists'!AC$5)*Inputs!K$39)</f>
        <v>0</v>
      </c>
      <c r="BF2983">
        <f>IF(OR($D2983="51",$D2983="52",$D2983="61"),0,(AH2983/'Totals and Drop Down Lists'!AD$5)*Inputs!L$39)</f>
        <v>0</v>
      </c>
      <c r="BG2983" s="10">
        <f t="shared" si="415"/>
        <v>443341.18723433884</v>
      </c>
    </row>
    <row r="2984" spans="1:59">
      <c r="A2984" s="1" t="s">
        <v>7652</v>
      </c>
      <c r="B2984" s="1" t="s">
        <v>6998</v>
      </c>
      <c r="C2984" s="1" t="s">
        <v>438</v>
      </c>
      <c r="D2984" s="1" t="s">
        <v>25</v>
      </c>
      <c r="E2984" s="1" t="s">
        <v>7016</v>
      </c>
      <c r="F2984" s="2">
        <v>45015</v>
      </c>
      <c r="G2984" s="2">
        <v>314</v>
      </c>
      <c r="H2984" s="2">
        <v>26</v>
      </c>
      <c r="I2984" s="2">
        <v>6762</v>
      </c>
      <c r="J2984" s="2">
        <v>18503</v>
      </c>
      <c r="K2984" s="2">
        <v>4726</v>
      </c>
      <c r="L2984" s="2">
        <v>59</v>
      </c>
      <c r="M2984" s="2">
        <v>19</v>
      </c>
      <c r="N2984" s="2">
        <v>5</v>
      </c>
      <c r="O2984" s="2">
        <v>87</v>
      </c>
      <c r="P2984" s="2">
        <v>15</v>
      </c>
      <c r="Q2984" s="2">
        <v>0</v>
      </c>
      <c r="R2984" s="2">
        <v>7760</v>
      </c>
      <c r="S2984" s="2">
        <v>2314900</v>
      </c>
      <c r="T2984" s="2">
        <v>145633400</v>
      </c>
      <c r="U2984" s="2">
        <v>351</v>
      </c>
      <c r="V2984" s="2">
        <v>506</v>
      </c>
      <c r="W2984" s="2">
        <v>68</v>
      </c>
      <c r="X2984" s="2">
        <v>1136</v>
      </c>
      <c r="Y2984" s="2">
        <v>143</v>
      </c>
      <c r="Z2984" s="2">
        <v>606</v>
      </c>
      <c r="AA2984" s="9">
        <f t="shared" si="416"/>
        <v>45015</v>
      </c>
      <c r="AB2984" s="9">
        <f t="shared" si="417"/>
        <v>6422</v>
      </c>
      <c r="AC2984" s="9">
        <f t="shared" si="418"/>
        <v>7945</v>
      </c>
      <c r="AD2984" s="9">
        <f t="shared" si="419"/>
        <v>7760</v>
      </c>
      <c r="AE2984" s="44">
        <f t="shared" si="420"/>
        <v>8.4302619931966256E-5</v>
      </c>
      <c r="AF2984" s="9">
        <f t="shared" si="421"/>
        <v>562</v>
      </c>
      <c r="AG2984" s="9">
        <f t="shared" si="414"/>
        <v>749</v>
      </c>
      <c r="AH2984" s="44">
        <f t="shared" si="422"/>
        <v>7.1184341595218598E-5</v>
      </c>
      <c r="AI2984">
        <f>AA2984/'Totals and Drop Down Lists'!W$6*Inputs!E$37</f>
        <v>40834.925427850998</v>
      </c>
      <c r="AJ2984">
        <f>AB2984/'Totals and Drop Down Lists'!X$6*Inputs!F$37</f>
        <v>21130.866487664927</v>
      </c>
      <c r="AK2984">
        <f>AC2984/'Totals and Drop Down Lists'!Y$6*Inputs!G$37</f>
        <v>52376.123712279506</v>
      </c>
      <c r="AL2984">
        <f>AD2984/'Totals and Drop Down Lists'!Z$6*Inputs!H$37</f>
        <v>62215.809855152576</v>
      </c>
      <c r="AM2984">
        <f>AE2984/'Totals and Drop Down Lists'!AA$6*Inputs!I$37</f>
        <v>10494.778388841787</v>
      </c>
      <c r="AN2984">
        <f>AF2984/'Totals and Drop Down Lists'!AB$6*Inputs!J$37</f>
        <v>11215.661544873745</v>
      </c>
      <c r="AO2984">
        <f>AG2984/'Totals and Drop Down Lists'!AC$6*Inputs!K$37</f>
        <v>13949.058558139623</v>
      </c>
      <c r="AP2984">
        <f>AH2984/'Totals and Drop Down Lists'!AD$6*Inputs!L$37</f>
        <v>16751.804633368843</v>
      </c>
      <c r="AQ2984">
        <f>IF(OR($D2984="51",$D2984="52",$D2984="61"),(AA2984/'Totals and Drop Down Lists'!W$4)*Inputs!E$38,0)</f>
        <v>0</v>
      </c>
      <c r="AR2984">
        <f>IF(OR($D2984="51",$D2984="52",$D2984="61"),(AB2984/'Totals and Drop Down Lists'!X$4)*Inputs!F$38,0)</f>
        <v>0</v>
      </c>
      <c r="AS2984">
        <f>IF(OR($D2984="51",$D2984="52",$D2984="61"),(AC2984/'Totals and Drop Down Lists'!Y$4)*Inputs!G$38,0)</f>
        <v>0</v>
      </c>
      <c r="AT2984">
        <f>IF(OR($D2984="51",$D2984="52",$D2984="61"),(AD2984/'Totals and Drop Down Lists'!Z$4)*Inputs!H$38,0)</f>
        <v>0</v>
      </c>
      <c r="AU2984">
        <f>IF(OR($D2984="51",$D2984="52",$D2984="61"),(AE2984/'Totals and Drop Down Lists'!AA$4)*Inputs!I$38,0)</f>
        <v>0</v>
      </c>
      <c r="AV2984">
        <f>IF(OR($D2984="51",$D2984="52",$D2984="61"),(AF2984/'Totals and Drop Down Lists'!AB$4)*Inputs!J$38,0)</f>
        <v>0</v>
      </c>
      <c r="AW2984">
        <f>IF(OR($D2984="51",$D2984="52",$D2984="61"),(AG2984/'Totals and Drop Down Lists'!AC$4)*Inputs!K$38,0)</f>
        <v>0</v>
      </c>
      <c r="AX2984">
        <f>IF(OR($D2984="51",$D2984="52",$D2984="61"),(AH2984/'Totals and Drop Down Lists'!AD$4)*Inputs!L$38,0)</f>
        <v>0</v>
      </c>
      <c r="AY2984">
        <f>IF(OR($D2984="51",$D2984="52",$D2984="61"),0,(AA2984/'Totals and Drop Down Lists'!W$5)*Inputs!E$39)</f>
        <v>0</v>
      </c>
      <c r="AZ2984">
        <f>IF(OR($D2984="51",$D2984="52",$D2984="61"),0,(AB2984/'Totals and Drop Down Lists'!X$5)*Inputs!F$39)</f>
        <v>0</v>
      </c>
      <c r="BA2984">
        <f>IF(OR($D2984="51",$D2984="52",$D2984="61"),0,(AC2984/'Totals and Drop Down Lists'!Y$5)*Inputs!G$39)</f>
        <v>0</v>
      </c>
      <c r="BB2984">
        <f>IF(OR($D2984="51",$D2984="52",$D2984="61"),0,(AD2984/'Totals and Drop Down Lists'!Z$5)*Inputs!H$39)</f>
        <v>0</v>
      </c>
      <c r="BC2984">
        <f>IF(OR($D2984="51",$D2984="52",$D2984="61"),0,(AE2984/'Totals and Drop Down Lists'!AA$5)*Inputs!I$39)</f>
        <v>0</v>
      </c>
      <c r="BD2984">
        <f>IF(OR($D2984="51",$D2984="52",$D2984="61"),0,(AF2984/'Totals and Drop Down Lists'!AB$5)*Inputs!J$39)</f>
        <v>0</v>
      </c>
      <c r="BE2984">
        <f>IF(OR($D2984="51",$D2984="52",$D2984="61"),0,(AG2984/'Totals and Drop Down Lists'!AC$5)*Inputs!K$39)</f>
        <v>0</v>
      </c>
      <c r="BF2984">
        <f>IF(OR($D2984="51",$D2984="52",$D2984="61"),0,(AH2984/'Totals and Drop Down Lists'!AD$5)*Inputs!L$39)</f>
        <v>0</v>
      </c>
      <c r="BG2984" s="10">
        <f t="shared" si="415"/>
        <v>228969.02860817203</v>
      </c>
    </row>
    <row r="2985" spans="1:59">
      <c r="A2985" s="1" t="s">
        <v>7652</v>
      </c>
      <c r="B2985" s="1" t="s">
        <v>6998</v>
      </c>
      <c r="C2985" s="1" t="s">
        <v>648</v>
      </c>
      <c r="D2985" s="1" t="s">
        <v>25</v>
      </c>
      <c r="E2985" s="1" t="s">
        <v>7017</v>
      </c>
      <c r="F2985" s="2">
        <v>90374</v>
      </c>
      <c r="G2985" s="2">
        <v>495</v>
      </c>
      <c r="H2985" s="2">
        <v>29</v>
      </c>
      <c r="I2985" s="2">
        <v>12667</v>
      </c>
      <c r="J2985" s="2">
        <v>36823</v>
      </c>
      <c r="K2985" s="2">
        <v>9112</v>
      </c>
      <c r="L2985" s="2">
        <v>93</v>
      </c>
      <c r="M2985" s="2">
        <v>28</v>
      </c>
      <c r="N2985" s="2">
        <v>28</v>
      </c>
      <c r="O2985" s="2">
        <v>111</v>
      </c>
      <c r="P2985" s="2">
        <v>43</v>
      </c>
      <c r="Q2985" s="2">
        <v>54</v>
      </c>
      <c r="R2985" s="2">
        <v>12249</v>
      </c>
      <c r="S2985" s="2">
        <v>5149600</v>
      </c>
      <c r="T2985" s="2">
        <v>271955400</v>
      </c>
      <c r="U2985" s="2">
        <v>630</v>
      </c>
      <c r="V2985" s="2">
        <v>1193</v>
      </c>
      <c r="W2985" s="2">
        <v>120</v>
      </c>
      <c r="X2985" s="2">
        <v>2617</v>
      </c>
      <c r="Y2985" s="2">
        <v>404</v>
      </c>
      <c r="Z2985" s="2">
        <v>1387</v>
      </c>
      <c r="AA2985" s="9">
        <f t="shared" si="416"/>
        <v>90374</v>
      </c>
      <c r="AB2985" s="9">
        <f t="shared" si="417"/>
        <v>12143</v>
      </c>
      <c r="AC2985" s="9">
        <f t="shared" si="418"/>
        <v>12606</v>
      </c>
      <c r="AD2985" s="9">
        <f t="shared" si="419"/>
        <v>12249</v>
      </c>
      <c r="AE2985" s="44">
        <f t="shared" si="420"/>
        <v>1.5747225265276793E-4</v>
      </c>
      <c r="AF2985" s="9">
        <f t="shared" si="421"/>
        <v>1304</v>
      </c>
      <c r="AG2985" s="9">
        <f t="shared" si="414"/>
        <v>1791</v>
      </c>
      <c r="AH2985" s="44">
        <f t="shared" si="422"/>
        <v>1.6490780660522494E-4</v>
      </c>
      <c r="AI2985">
        <f>AA2985/'Totals and Drop Down Lists'!W$6*Inputs!E$37</f>
        <v>81981.907155761539</v>
      </c>
      <c r="AJ2985">
        <f>AB2985/'Totals and Drop Down Lists'!X$6*Inputs!F$37</f>
        <v>39955.171560217255</v>
      </c>
      <c r="AK2985">
        <f>AC2985/'Totals and Drop Down Lists'!Y$6*Inputs!G$37</f>
        <v>83103.010134297729</v>
      </c>
      <c r="AL2985">
        <f>AD2985/'Totals and Drop Down Lists'!Z$6*Inputs!H$37</f>
        <v>98206.373056155135</v>
      </c>
      <c r="AM2985">
        <f>AE2985/'Totals and Drop Down Lists'!AA$6*Inputs!I$37</f>
        <v>19603.618432217289</v>
      </c>
      <c r="AN2985">
        <f>AF2985/'Totals and Drop Down Lists'!AB$6*Inputs!J$37</f>
        <v>26023.527855009546</v>
      </c>
      <c r="AO2985">
        <f>AG2985/'Totals and Drop Down Lists'!AC$6*Inputs!K$37</f>
        <v>33354.824936753088</v>
      </c>
      <c r="AP2985">
        <f>AH2985/'Totals and Drop Down Lists'!AD$6*Inputs!L$37</f>
        <v>38807.739130000693</v>
      </c>
      <c r="AQ2985">
        <f>IF(OR($D2985="51",$D2985="52",$D2985="61"),(AA2985/'Totals and Drop Down Lists'!W$4)*Inputs!E$38,0)</f>
        <v>0</v>
      </c>
      <c r="AR2985">
        <f>IF(OR($D2985="51",$D2985="52",$D2985="61"),(AB2985/'Totals and Drop Down Lists'!X$4)*Inputs!F$38,0)</f>
        <v>0</v>
      </c>
      <c r="AS2985">
        <f>IF(OR($D2985="51",$D2985="52",$D2985="61"),(AC2985/'Totals and Drop Down Lists'!Y$4)*Inputs!G$38,0)</f>
        <v>0</v>
      </c>
      <c r="AT2985">
        <f>IF(OR($D2985="51",$D2985="52",$D2985="61"),(AD2985/'Totals and Drop Down Lists'!Z$4)*Inputs!H$38,0)</f>
        <v>0</v>
      </c>
      <c r="AU2985">
        <f>IF(OR($D2985="51",$D2985="52",$D2985="61"),(AE2985/'Totals and Drop Down Lists'!AA$4)*Inputs!I$38,0)</f>
        <v>0</v>
      </c>
      <c r="AV2985">
        <f>IF(OR($D2985="51",$D2985="52",$D2985="61"),(AF2985/'Totals and Drop Down Lists'!AB$4)*Inputs!J$38,0)</f>
        <v>0</v>
      </c>
      <c r="AW2985">
        <f>IF(OR($D2985="51",$D2985="52",$D2985="61"),(AG2985/'Totals and Drop Down Lists'!AC$4)*Inputs!K$38,0)</f>
        <v>0</v>
      </c>
      <c r="AX2985">
        <f>IF(OR($D2985="51",$D2985="52",$D2985="61"),(AH2985/'Totals and Drop Down Lists'!AD$4)*Inputs!L$38,0)</f>
        <v>0</v>
      </c>
      <c r="AY2985">
        <f>IF(OR($D2985="51",$D2985="52",$D2985="61"),0,(AA2985/'Totals and Drop Down Lists'!W$5)*Inputs!E$39)</f>
        <v>0</v>
      </c>
      <c r="AZ2985">
        <f>IF(OR($D2985="51",$D2985="52",$D2985="61"),0,(AB2985/'Totals and Drop Down Lists'!X$5)*Inputs!F$39)</f>
        <v>0</v>
      </c>
      <c r="BA2985">
        <f>IF(OR($D2985="51",$D2985="52",$D2985="61"),0,(AC2985/'Totals and Drop Down Lists'!Y$5)*Inputs!G$39)</f>
        <v>0</v>
      </c>
      <c r="BB2985">
        <f>IF(OR($D2985="51",$D2985="52",$D2985="61"),0,(AD2985/'Totals and Drop Down Lists'!Z$5)*Inputs!H$39)</f>
        <v>0</v>
      </c>
      <c r="BC2985">
        <f>IF(OR($D2985="51",$D2985="52",$D2985="61"),0,(AE2985/'Totals and Drop Down Lists'!AA$5)*Inputs!I$39)</f>
        <v>0</v>
      </c>
      <c r="BD2985">
        <f>IF(OR($D2985="51",$D2985="52",$D2985="61"),0,(AF2985/'Totals and Drop Down Lists'!AB$5)*Inputs!J$39)</f>
        <v>0</v>
      </c>
      <c r="BE2985">
        <f>IF(OR($D2985="51",$D2985="52",$D2985="61"),0,(AG2985/'Totals and Drop Down Lists'!AC$5)*Inputs!K$39)</f>
        <v>0</v>
      </c>
      <c r="BF2985">
        <f>IF(OR($D2985="51",$D2985="52",$D2985="61"),0,(AH2985/'Totals and Drop Down Lists'!AD$5)*Inputs!L$39)</f>
        <v>0</v>
      </c>
      <c r="BG2985" s="10">
        <f t="shared" si="415"/>
        <v>421036.17226041231</v>
      </c>
    </row>
    <row r="2986" spans="1:59">
      <c r="A2986" s="1" t="s">
        <v>7652</v>
      </c>
      <c r="B2986" s="1" t="s">
        <v>6998</v>
      </c>
      <c r="C2986" s="1" t="s">
        <v>7018</v>
      </c>
      <c r="D2986" s="1" t="s">
        <v>25</v>
      </c>
      <c r="E2986" s="1" t="s">
        <v>7019</v>
      </c>
      <c r="F2986" s="2">
        <v>43294</v>
      </c>
      <c r="G2986" s="2">
        <v>244</v>
      </c>
      <c r="H2986" s="2">
        <v>38</v>
      </c>
      <c r="I2986" s="2">
        <v>6667</v>
      </c>
      <c r="J2986" s="2">
        <v>17450</v>
      </c>
      <c r="K2986" s="2">
        <v>4677</v>
      </c>
      <c r="L2986" s="2">
        <v>41</v>
      </c>
      <c r="M2986" s="2">
        <v>7</v>
      </c>
      <c r="N2986" s="2">
        <v>6</v>
      </c>
      <c r="O2986" s="2">
        <v>13</v>
      </c>
      <c r="P2986" s="2">
        <v>24</v>
      </c>
      <c r="Q2986" s="2">
        <v>0</v>
      </c>
      <c r="R2986" s="2">
        <v>8543</v>
      </c>
      <c r="S2986" s="2">
        <v>2511600</v>
      </c>
      <c r="T2986" s="2">
        <v>130901500</v>
      </c>
      <c r="U2986" s="2">
        <v>163</v>
      </c>
      <c r="V2986" s="2">
        <v>487</v>
      </c>
      <c r="W2986" s="2">
        <v>63</v>
      </c>
      <c r="X2986" s="2">
        <v>1252</v>
      </c>
      <c r="Y2986" s="2">
        <v>241</v>
      </c>
      <c r="Z2986" s="2">
        <v>708</v>
      </c>
      <c r="AA2986" s="9">
        <f t="shared" si="416"/>
        <v>43294</v>
      </c>
      <c r="AB2986" s="9">
        <f t="shared" si="417"/>
        <v>6385</v>
      </c>
      <c r="AC2986" s="9">
        <f t="shared" si="418"/>
        <v>8634</v>
      </c>
      <c r="AD2986" s="9">
        <f t="shared" si="419"/>
        <v>8543</v>
      </c>
      <c r="AE2986" s="44">
        <f t="shared" si="420"/>
        <v>8.7545755405148376E-5</v>
      </c>
      <c r="AF2986" s="9">
        <f t="shared" si="421"/>
        <v>702</v>
      </c>
      <c r="AG2986" s="9">
        <f t="shared" si="414"/>
        <v>949</v>
      </c>
      <c r="AH2986" s="44">
        <f t="shared" si="422"/>
        <v>9.4643161092100754E-5</v>
      </c>
      <c r="AI2986">
        <f>AA2986/'Totals and Drop Down Lists'!W$6*Inputs!E$37</f>
        <v>39273.736787146081</v>
      </c>
      <c r="AJ2986">
        <f>AB2986/'Totals and Drop Down Lists'!X$6*Inputs!F$37</f>
        <v>21009.12216190292</v>
      </c>
      <c r="AK2986">
        <f>AC2986/'Totals and Drop Down Lists'!Y$6*Inputs!G$37</f>
        <v>56918.244447051125</v>
      </c>
      <c r="AL2986">
        <f>AD2986/'Totals and Drop Down Lists'!Z$6*Inputs!H$37</f>
        <v>68493.51334955779</v>
      </c>
      <c r="AM2986">
        <f>AE2986/'Totals and Drop Down Lists'!AA$6*Inputs!I$37</f>
        <v>10898.514217022517</v>
      </c>
      <c r="AN2986">
        <f>AF2986/'Totals and Drop Down Lists'!AB$6*Inputs!J$37</f>
        <v>14009.598584522009</v>
      </c>
      <c r="AO2986">
        <f>AG2986/'Totals and Drop Down Lists'!AC$6*Inputs!K$37</f>
        <v>17673.773793957949</v>
      </c>
      <c r="AP2986">
        <f>AH2986/'Totals and Drop Down Lists'!AD$6*Inputs!L$37</f>
        <v>22272.366491984532</v>
      </c>
      <c r="AQ2986">
        <f>IF(OR($D2986="51",$D2986="52",$D2986="61"),(AA2986/'Totals and Drop Down Lists'!W$4)*Inputs!E$38,0)</f>
        <v>0</v>
      </c>
      <c r="AR2986">
        <f>IF(OR($D2986="51",$D2986="52",$D2986="61"),(AB2986/'Totals and Drop Down Lists'!X$4)*Inputs!F$38,0)</f>
        <v>0</v>
      </c>
      <c r="AS2986">
        <f>IF(OR($D2986="51",$D2986="52",$D2986="61"),(AC2986/'Totals and Drop Down Lists'!Y$4)*Inputs!G$38,0)</f>
        <v>0</v>
      </c>
      <c r="AT2986">
        <f>IF(OR($D2986="51",$D2986="52",$D2986="61"),(AD2986/'Totals and Drop Down Lists'!Z$4)*Inputs!H$38,0)</f>
        <v>0</v>
      </c>
      <c r="AU2986">
        <f>IF(OR($D2986="51",$D2986="52",$D2986="61"),(AE2986/'Totals and Drop Down Lists'!AA$4)*Inputs!I$38,0)</f>
        <v>0</v>
      </c>
      <c r="AV2986">
        <f>IF(OR($D2986="51",$D2986="52",$D2986="61"),(AF2986/'Totals and Drop Down Lists'!AB$4)*Inputs!J$38,0)</f>
        <v>0</v>
      </c>
      <c r="AW2986">
        <f>IF(OR($D2986="51",$D2986="52",$D2986="61"),(AG2986/'Totals and Drop Down Lists'!AC$4)*Inputs!K$38,0)</f>
        <v>0</v>
      </c>
      <c r="AX2986">
        <f>IF(OR($D2986="51",$D2986="52",$D2986="61"),(AH2986/'Totals and Drop Down Lists'!AD$4)*Inputs!L$38,0)</f>
        <v>0</v>
      </c>
      <c r="AY2986">
        <f>IF(OR($D2986="51",$D2986="52",$D2986="61"),0,(AA2986/'Totals and Drop Down Lists'!W$5)*Inputs!E$39)</f>
        <v>0</v>
      </c>
      <c r="AZ2986">
        <f>IF(OR($D2986="51",$D2986="52",$D2986="61"),0,(AB2986/'Totals and Drop Down Lists'!X$5)*Inputs!F$39)</f>
        <v>0</v>
      </c>
      <c r="BA2986">
        <f>IF(OR($D2986="51",$D2986="52",$D2986="61"),0,(AC2986/'Totals and Drop Down Lists'!Y$5)*Inputs!G$39)</f>
        <v>0</v>
      </c>
      <c r="BB2986">
        <f>IF(OR($D2986="51",$D2986="52",$D2986="61"),0,(AD2986/'Totals and Drop Down Lists'!Z$5)*Inputs!H$39)</f>
        <v>0</v>
      </c>
      <c r="BC2986">
        <f>IF(OR($D2986="51",$D2986="52",$D2986="61"),0,(AE2986/'Totals and Drop Down Lists'!AA$5)*Inputs!I$39)</f>
        <v>0</v>
      </c>
      <c r="BD2986">
        <f>IF(OR($D2986="51",$D2986="52",$D2986="61"),0,(AF2986/'Totals and Drop Down Lists'!AB$5)*Inputs!J$39)</f>
        <v>0</v>
      </c>
      <c r="BE2986">
        <f>IF(OR($D2986="51",$D2986="52",$D2986="61"),0,(AG2986/'Totals and Drop Down Lists'!AC$5)*Inputs!K$39)</f>
        <v>0</v>
      </c>
      <c r="BF2986">
        <f>IF(OR($D2986="51",$D2986="52",$D2986="61"),0,(AH2986/'Totals and Drop Down Lists'!AD$5)*Inputs!L$39)</f>
        <v>0</v>
      </c>
      <c r="BG2986" s="10">
        <f t="shared" si="415"/>
        <v>250548.86983314494</v>
      </c>
    </row>
    <row r="2987" spans="1:59">
      <c r="A2987" s="1" t="s">
        <v>7652</v>
      </c>
      <c r="B2987" s="1" t="s">
        <v>6998</v>
      </c>
      <c r="C2987" s="1" t="s">
        <v>2805</v>
      </c>
      <c r="D2987" s="1" t="s">
        <v>58</v>
      </c>
      <c r="E2987" s="1" t="s">
        <v>7020</v>
      </c>
      <c r="F2987" s="2">
        <v>102129</v>
      </c>
      <c r="G2987" s="2">
        <v>345</v>
      </c>
      <c r="H2987" s="2">
        <v>90</v>
      </c>
      <c r="I2987" s="2">
        <v>11190</v>
      </c>
      <c r="J2987" s="2">
        <v>40178</v>
      </c>
      <c r="K2987" s="2">
        <v>9262</v>
      </c>
      <c r="L2987" s="2">
        <v>151</v>
      </c>
      <c r="M2987" s="2">
        <v>20</v>
      </c>
      <c r="N2987" s="2">
        <v>19</v>
      </c>
      <c r="O2987" s="2">
        <v>79</v>
      </c>
      <c r="P2987" s="2">
        <v>54</v>
      </c>
      <c r="Q2987" s="2">
        <v>0</v>
      </c>
      <c r="R2987" s="2">
        <v>11085</v>
      </c>
      <c r="S2987" s="2">
        <v>5396700</v>
      </c>
      <c r="T2987" s="2">
        <v>304645600</v>
      </c>
      <c r="U2987" s="2">
        <v>932</v>
      </c>
      <c r="V2987" s="2">
        <v>841</v>
      </c>
      <c r="W2987" s="2">
        <v>187</v>
      </c>
      <c r="X2987" s="2">
        <v>1947</v>
      </c>
      <c r="Y2987" s="2">
        <v>340</v>
      </c>
      <c r="Z2987" s="2">
        <v>992</v>
      </c>
      <c r="AA2987" s="9">
        <f t="shared" si="416"/>
        <v>102129</v>
      </c>
      <c r="AB2987" s="9">
        <f t="shared" si="417"/>
        <v>10755</v>
      </c>
      <c r="AC2987" s="9">
        <f t="shared" si="418"/>
        <v>11408</v>
      </c>
      <c r="AD2987" s="9">
        <f t="shared" si="419"/>
        <v>11085</v>
      </c>
      <c r="AE2987" s="44">
        <f t="shared" si="420"/>
        <v>1.4911352084781969E-4</v>
      </c>
      <c r="AF2987" s="9">
        <f t="shared" si="421"/>
        <v>919</v>
      </c>
      <c r="AG2987" s="9">
        <f t="shared" si="414"/>
        <v>1332</v>
      </c>
      <c r="AH2987" s="44">
        <f t="shared" si="422"/>
        <v>1.1425409466523851E-4</v>
      </c>
      <c r="AI2987">
        <f>AA2987/'Totals and Drop Down Lists'!W$6*Inputs!E$37</f>
        <v>92645.342641808165</v>
      </c>
      <c r="AJ2987">
        <f>AB2987/'Totals and Drop Down Lists'!X$6*Inputs!F$37</f>
        <v>35388.114150550653</v>
      </c>
      <c r="AK2987">
        <f>AC2987/'Totals and Drop Down Lists'!Y$6*Inputs!G$37</f>
        <v>75205.389466291308</v>
      </c>
      <c r="AL2987">
        <f>AD2987/'Totals and Drop Down Lists'!Z$6*Inputs!H$37</f>
        <v>88874.001577882256</v>
      </c>
      <c r="AM2987">
        <f>AE2987/'Totals and Drop Down Lists'!AA$6*Inputs!I$37</f>
        <v>18563.045339999171</v>
      </c>
      <c r="AN2987">
        <f>AF2987/'Totals and Drop Down Lists'!AB$6*Inputs!J$37</f>
        <v>18340.200995976818</v>
      </c>
      <c r="AO2987">
        <f>AG2987/'Totals and Drop Down Lists'!AC$6*Inputs!K$37</f>
        <v>24806.603470550035</v>
      </c>
      <c r="AP2987">
        <f>AH2987/'Totals and Drop Down Lists'!AD$6*Inputs!L$37</f>
        <v>26887.405706131645</v>
      </c>
      <c r="AQ2987">
        <f>IF(OR($D2987="51",$D2987="52",$D2987="61"),(AA2987/'Totals and Drop Down Lists'!W$4)*Inputs!E$38,0)</f>
        <v>0</v>
      </c>
      <c r="AR2987">
        <f>IF(OR($D2987="51",$D2987="52",$D2987="61"),(AB2987/'Totals and Drop Down Lists'!X$4)*Inputs!F$38,0)</f>
        <v>0</v>
      </c>
      <c r="AS2987">
        <f>IF(OR($D2987="51",$D2987="52",$D2987="61"),(AC2987/'Totals and Drop Down Lists'!Y$4)*Inputs!G$38,0)</f>
        <v>0</v>
      </c>
      <c r="AT2987">
        <f>IF(OR($D2987="51",$D2987="52",$D2987="61"),(AD2987/'Totals and Drop Down Lists'!Z$4)*Inputs!H$38,0)</f>
        <v>0</v>
      </c>
      <c r="AU2987">
        <f>IF(OR($D2987="51",$D2987="52",$D2987="61"),(AE2987/'Totals and Drop Down Lists'!AA$4)*Inputs!I$38,0)</f>
        <v>0</v>
      </c>
      <c r="AV2987">
        <f>IF(OR($D2987="51",$D2987="52",$D2987="61"),(AF2987/'Totals and Drop Down Lists'!AB$4)*Inputs!J$38,0)</f>
        <v>0</v>
      </c>
      <c r="AW2987">
        <f>IF(OR($D2987="51",$D2987="52",$D2987="61"),(AG2987/'Totals and Drop Down Lists'!AC$4)*Inputs!K$38,0)</f>
        <v>0</v>
      </c>
      <c r="AX2987">
        <f>IF(OR($D2987="51",$D2987="52",$D2987="61"),(AH2987/'Totals and Drop Down Lists'!AD$4)*Inputs!L$38,0)</f>
        <v>0</v>
      </c>
      <c r="AY2987">
        <f>IF(OR($D2987="51",$D2987="52",$D2987="61"),0,(AA2987/'Totals and Drop Down Lists'!W$5)*Inputs!E$39)</f>
        <v>0</v>
      </c>
      <c r="AZ2987">
        <f>IF(OR($D2987="51",$D2987="52",$D2987="61"),0,(AB2987/'Totals and Drop Down Lists'!X$5)*Inputs!F$39)</f>
        <v>0</v>
      </c>
      <c r="BA2987">
        <f>IF(OR($D2987="51",$D2987="52",$D2987="61"),0,(AC2987/'Totals and Drop Down Lists'!Y$5)*Inputs!G$39)</f>
        <v>0</v>
      </c>
      <c r="BB2987">
        <f>IF(OR($D2987="51",$D2987="52",$D2987="61"),0,(AD2987/'Totals and Drop Down Lists'!Z$5)*Inputs!H$39)</f>
        <v>0</v>
      </c>
      <c r="BC2987">
        <f>IF(OR($D2987="51",$D2987="52",$D2987="61"),0,(AE2987/'Totals and Drop Down Lists'!AA$5)*Inputs!I$39)</f>
        <v>0</v>
      </c>
      <c r="BD2987">
        <f>IF(OR($D2987="51",$D2987="52",$D2987="61"),0,(AF2987/'Totals and Drop Down Lists'!AB$5)*Inputs!J$39)</f>
        <v>0</v>
      </c>
      <c r="BE2987">
        <f>IF(OR($D2987="51",$D2987="52",$D2987="61"),0,(AG2987/'Totals and Drop Down Lists'!AC$5)*Inputs!K$39)</f>
        <v>0</v>
      </c>
      <c r="BF2987">
        <f>IF(OR($D2987="51",$D2987="52",$D2987="61"),0,(AH2987/'Totals and Drop Down Lists'!AD$5)*Inputs!L$39)</f>
        <v>0</v>
      </c>
      <c r="BG2987" s="10">
        <f t="shared" si="415"/>
        <v>380710.10334919009</v>
      </c>
    </row>
    <row r="2988" spans="1:59">
      <c r="A2988" s="1" t="s">
        <v>7652</v>
      </c>
      <c r="B2988" s="1" t="s">
        <v>6998</v>
      </c>
      <c r="C2988" s="1" t="s">
        <v>5577</v>
      </c>
      <c r="D2988" s="1" t="s">
        <v>25</v>
      </c>
      <c r="E2988" s="1" t="s">
        <v>7021</v>
      </c>
      <c r="F2988" s="2">
        <v>17487</v>
      </c>
      <c r="G2988" s="2">
        <v>70</v>
      </c>
      <c r="H2988" s="2">
        <v>6</v>
      </c>
      <c r="I2988" s="2">
        <v>2594</v>
      </c>
      <c r="J2988" s="2">
        <v>7077</v>
      </c>
      <c r="K2988" s="2">
        <v>1641</v>
      </c>
      <c r="L2988" s="2">
        <v>42</v>
      </c>
      <c r="M2988" s="2">
        <v>16</v>
      </c>
      <c r="N2988" s="2">
        <v>6</v>
      </c>
      <c r="O2988" s="2">
        <v>22</v>
      </c>
      <c r="P2988" s="2">
        <v>4</v>
      </c>
      <c r="Q2988" s="2">
        <v>0</v>
      </c>
      <c r="R2988" s="2">
        <v>3794</v>
      </c>
      <c r="S2988" s="2">
        <v>857900</v>
      </c>
      <c r="T2988" s="2">
        <v>53716300</v>
      </c>
      <c r="U2988" s="2">
        <v>135</v>
      </c>
      <c r="V2988" s="2">
        <v>160</v>
      </c>
      <c r="W2988" s="2">
        <v>24</v>
      </c>
      <c r="X2988" s="2">
        <v>417</v>
      </c>
      <c r="Y2988" s="2">
        <v>44</v>
      </c>
      <c r="Z2988" s="2">
        <v>230</v>
      </c>
      <c r="AA2988" s="9">
        <f t="shared" si="416"/>
        <v>17487</v>
      </c>
      <c r="AB2988" s="9">
        <f t="shared" si="417"/>
        <v>2518</v>
      </c>
      <c r="AC2988" s="9">
        <f t="shared" si="418"/>
        <v>3884</v>
      </c>
      <c r="AD2988" s="9">
        <f t="shared" si="419"/>
        <v>3794</v>
      </c>
      <c r="AE2988" s="44">
        <f t="shared" si="420"/>
        <v>2.6574417420207838E-5</v>
      </c>
      <c r="AF2988" s="9">
        <f t="shared" si="421"/>
        <v>233</v>
      </c>
      <c r="AG2988" s="9">
        <f t="shared" si="414"/>
        <v>274</v>
      </c>
      <c r="AH2988" s="44">
        <f t="shared" si="422"/>
        <v>2.364073825322756E-5</v>
      </c>
      <c r="AI2988">
        <f>AA2988/'Totals and Drop Down Lists'!W$6*Inputs!E$37</f>
        <v>15863.164299829621</v>
      </c>
      <c r="AJ2988">
        <f>AB2988/'Totals and Drop Down Lists'!X$6*Inputs!F$37</f>
        <v>8285.1949261819191</v>
      </c>
      <c r="AK2988">
        <f>AC2988/'Totals and Drop Down Lists'!Y$6*Inputs!G$37</f>
        <v>25604.639962050798</v>
      </c>
      <c r="AL2988">
        <f>AD2988/'Totals and Drop Down Lists'!Z$6*Inputs!H$37</f>
        <v>30418.399818356815</v>
      </c>
      <c r="AM2988">
        <f>AE2988/'Totals and Drop Down Lists'!AA$6*Inputs!I$37</f>
        <v>3308.2319607946861</v>
      </c>
      <c r="AN2988">
        <f>AF2988/'Totals and Drop Down Lists'!AB$6*Inputs!J$37</f>
        <v>4649.9095017003256</v>
      </c>
      <c r="AO2988">
        <f>AG2988/'Totals and Drop Down Lists'!AC$6*Inputs!K$37</f>
        <v>5102.8598730711037</v>
      </c>
      <c r="AP2988">
        <f>AH2988/'Totals and Drop Down Lists'!AD$6*Inputs!L$37</f>
        <v>5563.3727830008929</v>
      </c>
      <c r="AQ2988">
        <f>IF(OR($D2988="51",$D2988="52",$D2988="61"),(AA2988/'Totals and Drop Down Lists'!W$4)*Inputs!E$38,0)</f>
        <v>0</v>
      </c>
      <c r="AR2988">
        <f>IF(OR($D2988="51",$D2988="52",$D2988="61"),(AB2988/'Totals and Drop Down Lists'!X$4)*Inputs!F$38,0)</f>
        <v>0</v>
      </c>
      <c r="AS2988">
        <f>IF(OR($D2988="51",$D2988="52",$D2988="61"),(AC2988/'Totals and Drop Down Lists'!Y$4)*Inputs!G$38,0)</f>
        <v>0</v>
      </c>
      <c r="AT2988">
        <f>IF(OR($D2988="51",$D2988="52",$D2988="61"),(AD2988/'Totals and Drop Down Lists'!Z$4)*Inputs!H$38,0)</f>
        <v>0</v>
      </c>
      <c r="AU2988">
        <f>IF(OR($D2988="51",$D2988="52",$D2988="61"),(AE2988/'Totals and Drop Down Lists'!AA$4)*Inputs!I$38,0)</f>
        <v>0</v>
      </c>
      <c r="AV2988">
        <f>IF(OR($D2988="51",$D2988="52",$D2988="61"),(AF2988/'Totals and Drop Down Lists'!AB$4)*Inputs!J$38,0)</f>
        <v>0</v>
      </c>
      <c r="AW2988">
        <f>IF(OR($D2988="51",$D2988="52",$D2988="61"),(AG2988/'Totals and Drop Down Lists'!AC$4)*Inputs!K$38,0)</f>
        <v>0</v>
      </c>
      <c r="AX2988">
        <f>IF(OR($D2988="51",$D2988="52",$D2988="61"),(AH2988/'Totals and Drop Down Lists'!AD$4)*Inputs!L$38,0)</f>
        <v>0</v>
      </c>
      <c r="AY2988">
        <f>IF(OR($D2988="51",$D2988="52",$D2988="61"),0,(AA2988/'Totals and Drop Down Lists'!W$5)*Inputs!E$39)</f>
        <v>0</v>
      </c>
      <c r="AZ2988">
        <f>IF(OR($D2988="51",$D2988="52",$D2988="61"),0,(AB2988/'Totals and Drop Down Lists'!X$5)*Inputs!F$39)</f>
        <v>0</v>
      </c>
      <c r="BA2988">
        <f>IF(OR($D2988="51",$D2988="52",$D2988="61"),0,(AC2988/'Totals and Drop Down Lists'!Y$5)*Inputs!G$39)</f>
        <v>0</v>
      </c>
      <c r="BB2988">
        <f>IF(OR($D2988="51",$D2988="52",$D2988="61"),0,(AD2988/'Totals and Drop Down Lists'!Z$5)*Inputs!H$39)</f>
        <v>0</v>
      </c>
      <c r="BC2988">
        <f>IF(OR($D2988="51",$D2988="52",$D2988="61"),0,(AE2988/'Totals and Drop Down Lists'!AA$5)*Inputs!I$39)</f>
        <v>0</v>
      </c>
      <c r="BD2988">
        <f>IF(OR($D2988="51",$D2988="52",$D2988="61"),0,(AF2988/'Totals and Drop Down Lists'!AB$5)*Inputs!J$39)</f>
        <v>0</v>
      </c>
      <c r="BE2988">
        <f>IF(OR($D2988="51",$D2988="52",$D2988="61"),0,(AG2988/'Totals and Drop Down Lists'!AC$5)*Inputs!K$39)</f>
        <v>0</v>
      </c>
      <c r="BF2988">
        <f>IF(OR($D2988="51",$D2988="52",$D2988="61"),0,(AH2988/'Totals and Drop Down Lists'!AD$5)*Inputs!L$39)</f>
        <v>0</v>
      </c>
      <c r="BG2988" s="10">
        <f t="shared" si="415"/>
        <v>98795.773124986168</v>
      </c>
    </row>
    <row r="2989" spans="1:59">
      <c r="A2989" s="1" t="s">
        <v>7652</v>
      </c>
      <c r="B2989" s="1" t="s">
        <v>6998</v>
      </c>
      <c r="C2989" s="1" t="s">
        <v>7022</v>
      </c>
      <c r="D2989" s="1" t="s">
        <v>25</v>
      </c>
      <c r="E2989" s="1" t="s">
        <v>7023</v>
      </c>
      <c r="F2989" s="2">
        <v>54590</v>
      </c>
      <c r="G2989" s="2">
        <v>517</v>
      </c>
      <c r="H2989" s="2">
        <v>17</v>
      </c>
      <c r="I2989" s="2">
        <v>8526</v>
      </c>
      <c r="J2989" s="2">
        <v>22547</v>
      </c>
      <c r="K2989" s="2">
        <v>5729</v>
      </c>
      <c r="L2989" s="2">
        <v>80</v>
      </c>
      <c r="M2989" s="2">
        <v>35</v>
      </c>
      <c r="N2989" s="2">
        <v>5</v>
      </c>
      <c r="O2989" s="2">
        <v>32</v>
      </c>
      <c r="P2989" s="2">
        <v>12</v>
      </c>
      <c r="Q2989" s="2">
        <v>0</v>
      </c>
      <c r="R2989" s="2">
        <v>10064</v>
      </c>
      <c r="S2989" s="2">
        <v>2957300</v>
      </c>
      <c r="T2989" s="2">
        <v>178298700</v>
      </c>
      <c r="U2989" s="2">
        <v>256</v>
      </c>
      <c r="V2989" s="2">
        <v>624</v>
      </c>
      <c r="W2989" s="2">
        <v>25</v>
      </c>
      <c r="X2989" s="2">
        <v>1703</v>
      </c>
      <c r="Y2989" s="2">
        <v>333</v>
      </c>
      <c r="Z2989" s="2">
        <v>910</v>
      </c>
      <c r="AA2989" s="9">
        <f t="shared" si="416"/>
        <v>54590</v>
      </c>
      <c r="AB2989" s="9">
        <f t="shared" si="417"/>
        <v>7992</v>
      </c>
      <c r="AC2989" s="9">
        <f t="shared" si="418"/>
        <v>10228</v>
      </c>
      <c r="AD2989" s="9">
        <f t="shared" si="419"/>
        <v>10064</v>
      </c>
      <c r="AE2989" s="44">
        <f t="shared" si="420"/>
        <v>1.0166340833019745E-4</v>
      </c>
      <c r="AF2989" s="9">
        <f t="shared" si="421"/>
        <v>1054</v>
      </c>
      <c r="AG2989" s="9">
        <f t="shared" si="414"/>
        <v>1243</v>
      </c>
      <c r="AH2989" s="44">
        <f t="shared" si="422"/>
        <v>1.1752013248048805E-4</v>
      </c>
      <c r="AI2989">
        <f>AA2989/'Totals and Drop Down Lists'!W$6*Inputs!E$37</f>
        <v>49520.794826310914</v>
      </c>
      <c r="AJ2989">
        <f>AB2989/'Totals and Drop Down Lists'!X$6*Inputs!F$37</f>
        <v>26296.774364593286</v>
      </c>
      <c r="AK2989">
        <f>AC2989/'Totals and Drop Down Lists'!Y$6*Inputs!G$37</f>
        <v>67426.430878438608</v>
      </c>
      <c r="AL2989">
        <f>AD2989/'Totals and Drop Down Lists'!Z$6*Inputs!H$37</f>
        <v>80688.13278121849</v>
      </c>
      <c r="AM2989">
        <f>AE2989/'Totals and Drop Down Lists'!AA$6*Inputs!I$37</f>
        <v>12656.011658247277</v>
      </c>
      <c r="AN2989">
        <f>AF2989/'Totals and Drop Down Lists'!AB$6*Inputs!J$37</f>
        <v>21034.354569923358</v>
      </c>
      <c r="AO2989">
        <f>AG2989/'Totals and Drop Down Lists'!AC$6*Inputs!K$37</f>
        <v>23149.105190610881</v>
      </c>
      <c r="AP2989">
        <f>AH2989/'Totals and Drop Down Lists'!AD$6*Inputs!L$37</f>
        <v>27656.002088147354</v>
      </c>
      <c r="AQ2989">
        <f>IF(OR($D2989="51",$D2989="52",$D2989="61"),(AA2989/'Totals and Drop Down Lists'!W$4)*Inputs!E$38,0)</f>
        <v>0</v>
      </c>
      <c r="AR2989">
        <f>IF(OR($D2989="51",$D2989="52",$D2989="61"),(AB2989/'Totals and Drop Down Lists'!X$4)*Inputs!F$38,0)</f>
        <v>0</v>
      </c>
      <c r="AS2989">
        <f>IF(OR($D2989="51",$D2989="52",$D2989="61"),(AC2989/'Totals and Drop Down Lists'!Y$4)*Inputs!G$38,0)</f>
        <v>0</v>
      </c>
      <c r="AT2989">
        <f>IF(OR($D2989="51",$D2989="52",$D2989="61"),(AD2989/'Totals and Drop Down Lists'!Z$4)*Inputs!H$38,0)</f>
        <v>0</v>
      </c>
      <c r="AU2989">
        <f>IF(OR($D2989="51",$D2989="52",$D2989="61"),(AE2989/'Totals and Drop Down Lists'!AA$4)*Inputs!I$38,0)</f>
        <v>0</v>
      </c>
      <c r="AV2989">
        <f>IF(OR($D2989="51",$D2989="52",$D2989="61"),(AF2989/'Totals and Drop Down Lists'!AB$4)*Inputs!J$38,0)</f>
        <v>0</v>
      </c>
      <c r="AW2989">
        <f>IF(OR($D2989="51",$D2989="52",$D2989="61"),(AG2989/'Totals and Drop Down Lists'!AC$4)*Inputs!K$38,0)</f>
        <v>0</v>
      </c>
      <c r="AX2989">
        <f>IF(OR($D2989="51",$D2989="52",$D2989="61"),(AH2989/'Totals and Drop Down Lists'!AD$4)*Inputs!L$38,0)</f>
        <v>0</v>
      </c>
      <c r="AY2989">
        <f>IF(OR($D2989="51",$D2989="52",$D2989="61"),0,(AA2989/'Totals and Drop Down Lists'!W$5)*Inputs!E$39)</f>
        <v>0</v>
      </c>
      <c r="AZ2989">
        <f>IF(OR($D2989="51",$D2989="52",$D2989="61"),0,(AB2989/'Totals and Drop Down Lists'!X$5)*Inputs!F$39)</f>
        <v>0</v>
      </c>
      <c r="BA2989">
        <f>IF(OR($D2989="51",$D2989="52",$D2989="61"),0,(AC2989/'Totals and Drop Down Lists'!Y$5)*Inputs!G$39)</f>
        <v>0</v>
      </c>
      <c r="BB2989">
        <f>IF(OR($D2989="51",$D2989="52",$D2989="61"),0,(AD2989/'Totals and Drop Down Lists'!Z$5)*Inputs!H$39)</f>
        <v>0</v>
      </c>
      <c r="BC2989">
        <f>IF(OR($D2989="51",$D2989="52",$D2989="61"),0,(AE2989/'Totals and Drop Down Lists'!AA$5)*Inputs!I$39)</f>
        <v>0</v>
      </c>
      <c r="BD2989">
        <f>IF(OR($D2989="51",$D2989="52",$D2989="61"),0,(AF2989/'Totals and Drop Down Lists'!AB$5)*Inputs!J$39)</f>
        <v>0</v>
      </c>
      <c r="BE2989">
        <f>IF(OR($D2989="51",$D2989="52",$D2989="61"),0,(AG2989/'Totals and Drop Down Lists'!AC$5)*Inputs!K$39)</f>
        <v>0</v>
      </c>
      <c r="BF2989">
        <f>IF(OR($D2989="51",$D2989="52",$D2989="61"),0,(AH2989/'Totals and Drop Down Lists'!AD$5)*Inputs!L$39)</f>
        <v>0</v>
      </c>
      <c r="BG2989" s="10">
        <f t="shared" si="415"/>
        <v>308427.60635749012</v>
      </c>
    </row>
    <row r="2990" spans="1:59">
      <c r="A2990" s="1" t="s">
        <v>7652</v>
      </c>
      <c r="B2990" s="1" t="s">
        <v>6998</v>
      </c>
      <c r="C2990" s="1" t="s">
        <v>1752</v>
      </c>
      <c r="D2990" s="1" t="s">
        <v>25</v>
      </c>
      <c r="E2990" s="1" t="s">
        <v>7024</v>
      </c>
      <c r="F2990" s="2">
        <v>41429</v>
      </c>
      <c r="G2990" s="2">
        <v>204</v>
      </c>
      <c r="H2990" s="2">
        <v>18</v>
      </c>
      <c r="I2990" s="2">
        <v>5112</v>
      </c>
      <c r="J2990" s="2">
        <v>17257</v>
      </c>
      <c r="K2990" s="2">
        <v>3977</v>
      </c>
      <c r="L2990" s="2">
        <v>96</v>
      </c>
      <c r="M2990" s="2">
        <v>12</v>
      </c>
      <c r="N2990" s="2">
        <v>18</v>
      </c>
      <c r="O2990" s="2">
        <v>34</v>
      </c>
      <c r="P2990" s="2">
        <v>39</v>
      </c>
      <c r="Q2990" s="2">
        <v>13</v>
      </c>
      <c r="R2990" s="2">
        <v>7831</v>
      </c>
      <c r="S2990" s="2">
        <v>2105500</v>
      </c>
      <c r="T2990" s="2">
        <v>130023700</v>
      </c>
      <c r="U2990" s="2">
        <v>336</v>
      </c>
      <c r="V2990" s="2">
        <v>306</v>
      </c>
      <c r="W2990" s="2">
        <v>92</v>
      </c>
      <c r="X2990" s="2">
        <v>836</v>
      </c>
      <c r="Y2990" s="2">
        <v>151</v>
      </c>
      <c r="Z2990" s="2">
        <v>469</v>
      </c>
      <c r="AA2990" s="9">
        <f t="shared" si="416"/>
        <v>41429</v>
      </c>
      <c r="AB2990" s="9">
        <f t="shared" si="417"/>
        <v>4890</v>
      </c>
      <c r="AC2990" s="9">
        <f t="shared" si="418"/>
        <v>8043</v>
      </c>
      <c r="AD2990" s="9">
        <f t="shared" si="419"/>
        <v>7831</v>
      </c>
      <c r="AE2990" s="44">
        <f t="shared" si="420"/>
        <v>6.4009092331691964E-5</v>
      </c>
      <c r="AF2990" s="9">
        <f t="shared" si="421"/>
        <v>438</v>
      </c>
      <c r="AG2990" s="9">
        <f t="shared" si="414"/>
        <v>620</v>
      </c>
      <c r="AH2990" s="44">
        <f t="shared" si="422"/>
        <v>5.3165887465766758E-5</v>
      </c>
      <c r="AI2990">
        <f>AA2990/'Totals and Drop Down Lists'!W$6*Inputs!E$37</f>
        <v>37581.919927811592</v>
      </c>
      <c r="AJ2990">
        <f>AB2990/'Totals and Drop Down Lists'!X$6*Inputs!F$37</f>
        <v>16089.993323681329</v>
      </c>
      <c r="AK2990">
        <f>AC2990/'Totals and Drop Down Lists'!Y$6*Inputs!G$37</f>
        <v>53022.172815338454</v>
      </c>
      <c r="AL2990">
        <f>AD2990/'Totals and Drop Down Lists'!Z$6*Inputs!H$37</f>
        <v>62785.052445322144</v>
      </c>
      <c r="AM2990">
        <f>AE2990/'Totals and Drop Down Lists'!AA$6*Inputs!I$37</f>
        <v>7968.4503214033311</v>
      </c>
      <c r="AN2990">
        <f>AF2990/'Totals and Drop Down Lists'!AB$6*Inputs!J$37</f>
        <v>8741.0315954709986</v>
      </c>
      <c r="AO2990">
        <f>AG2990/'Totals and Drop Down Lists'!AC$6*Inputs!K$37</f>
        <v>11546.617231036804</v>
      </c>
      <c r="AP2990">
        <f>AH2990/'Totals and Drop Down Lists'!AD$6*Inputs!L$37</f>
        <v>12511.523461867922</v>
      </c>
      <c r="AQ2990">
        <f>IF(OR($D2990="51",$D2990="52",$D2990="61"),(AA2990/'Totals and Drop Down Lists'!W$4)*Inputs!E$38,0)</f>
        <v>0</v>
      </c>
      <c r="AR2990">
        <f>IF(OR($D2990="51",$D2990="52",$D2990="61"),(AB2990/'Totals and Drop Down Lists'!X$4)*Inputs!F$38,0)</f>
        <v>0</v>
      </c>
      <c r="AS2990">
        <f>IF(OR($D2990="51",$D2990="52",$D2990="61"),(AC2990/'Totals and Drop Down Lists'!Y$4)*Inputs!G$38,0)</f>
        <v>0</v>
      </c>
      <c r="AT2990">
        <f>IF(OR($D2990="51",$D2990="52",$D2990="61"),(AD2990/'Totals and Drop Down Lists'!Z$4)*Inputs!H$38,0)</f>
        <v>0</v>
      </c>
      <c r="AU2990">
        <f>IF(OR($D2990="51",$D2990="52",$D2990="61"),(AE2990/'Totals and Drop Down Lists'!AA$4)*Inputs!I$38,0)</f>
        <v>0</v>
      </c>
      <c r="AV2990">
        <f>IF(OR($D2990="51",$D2990="52",$D2990="61"),(AF2990/'Totals and Drop Down Lists'!AB$4)*Inputs!J$38,0)</f>
        <v>0</v>
      </c>
      <c r="AW2990">
        <f>IF(OR($D2990="51",$D2990="52",$D2990="61"),(AG2990/'Totals and Drop Down Lists'!AC$4)*Inputs!K$38,0)</f>
        <v>0</v>
      </c>
      <c r="AX2990">
        <f>IF(OR($D2990="51",$D2990="52",$D2990="61"),(AH2990/'Totals and Drop Down Lists'!AD$4)*Inputs!L$38,0)</f>
        <v>0</v>
      </c>
      <c r="AY2990">
        <f>IF(OR($D2990="51",$D2990="52",$D2990="61"),0,(AA2990/'Totals and Drop Down Lists'!W$5)*Inputs!E$39)</f>
        <v>0</v>
      </c>
      <c r="AZ2990">
        <f>IF(OR($D2990="51",$D2990="52",$D2990="61"),0,(AB2990/'Totals and Drop Down Lists'!X$5)*Inputs!F$39)</f>
        <v>0</v>
      </c>
      <c r="BA2990">
        <f>IF(OR($D2990="51",$D2990="52",$D2990="61"),0,(AC2990/'Totals and Drop Down Lists'!Y$5)*Inputs!G$39)</f>
        <v>0</v>
      </c>
      <c r="BB2990">
        <f>IF(OR($D2990="51",$D2990="52",$D2990="61"),0,(AD2990/'Totals and Drop Down Lists'!Z$5)*Inputs!H$39)</f>
        <v>0</v>
      </c>
      <c r="BC2990">
        <f>IF(OR($D2990="51",$D2990="52",$D2990="61"),0,(AE2990/'Totals and Drop Down Lists'!AA$5)*Inputs!I$39)</f>
        <v>0</v>
      </c>
      <c r="BD2990">
        <f>IF(OR($D2990="51",$D2990="52",$D2990="61"),0,(AF2990/'Totals and Drop Down Lists'!AB$5)*Inputs!J$39)</f>
        <v>0</v>
      </c>
      <c r="BE2990">
        <f>IF(OR($D2990="51",$D2990="52",$D2990="61"),0,(AG2990/'Totals and Drop Down Lists'!AC$5)*Inputs!K$39)</f>
        <v>0</v>
      </c>
      <c r="BF2990">
        <f>IF(OR($D2990="51",$D2990="52",$D2990="61"),0,(AH2990/'Totals and Drop Down Lists'!AD$5)*Inputs!L$39)</f>
        <v>0</v>
      </c>
      <c r="BG2990" s="10">
        <f t="shared" si="415"/>
        <v>210246.76112193256</v>
      </c>
    </row>
    <row r="2991" spans="1:59">
      <c r="A2991" s="1" t="s">
        <v>7652</v>
      </c>
      <c r="B2991" s="1" t="s">
        <v>6998</v>
      </c>
      <c r="C2991" s="1" t="s">
        <v>106</v>
      </c>
      <c r="D2991" s="1" t="s">
        <v>215</v>
      </c>
      <c r="E2991" s="1" t="s">
        <v>7025</v>
      </c>
      <c r="F2991" s="2">
        <v>208047</v>
      </c>
      <c r="G2991" s="2">
        <v>2011</v>
      </c>
      <c r="H2991" s="2">
        <v>220</v>
      </c>
      <c r="I2991" s="2">
        <v>21437</v>
      </c>
      <c r="J2991" s="2">
        <v>84098</v>
      </c>
      <c r="K2991" s="2">
        <v>20125</v>
      </c>
      <c r="L2991" s="2">
        <v>244</v>
      </c>
      <c r="M2991" s="2">
        <v>28</v>
      </c>
      <c r="N2991" s="2">
        <v>29</v>
      </c>
      <c r="O2991" s="2">
        <v>138</v>
      </c>
      <c r="P2991" s="2">
        <v>100</v>
      </c>
      <c r="Q2991" s="2">
        <v>41</v>
      </c>
      <c r="R2991" s="2">
        <v>25061</v>
      </c>
      <c r="S2991" s="2">
        <v>12878100</v>
      </c>
      <c r="T2991" s="2">
        <v>713050900</v>
      </c>
      <c r="U2991" s="2">
        <v>1220</v>
      </c>
      <c r="V2991" s="2">
        <v>2475</v>
      </c>
      <c r="W2991" s="2">
        <v>373</v>
      </c>
      <c r="X2991" s="2">
        <v>5824</v>
      </c>
      <c r="Y2991" s="2">
        <v>1192</v>
      </c>
      <c r="Z2991" s="2">
        <v>3111</v>
      </c>
      <c r="AA2991" s="9">
        <f t="shared" si="416"/>
        <v>208047</v>
      </c>
      <c r="AB2991" s="9">
        <f t="shared" si="417"/>
        <v>19206</v>
      </c>
      <c r="AC2991" s="9">
        <f t="shared" si="418"/>
        <v>25641</v>
      </c>
      <c r="AD2991" s="9">
        <f t="shared" si="419"/>
        <v>25061</v>
      </c>
      <c r="AE2991" s="44">
        <f t="shared" si="420"/>
        <v>3.3634261498552415E-4</v>
      </c>
      <c r="AF2991" s="9">
        <f t="shared" si="421"/>
        <v>2976</v>
      </c>
      <c r="AG2991" s="9">
        <f t="shared" si="414"/>
        <v>4303</v>
      </c>
      <c r="AH2991" s="44">
        <f t="shared" si="422"/>
        <v>3.83153373603618E-4</v>
      </c>
      <c r="AI2991">
        <f>AA2991/'Totals and Drop Down Lists'!W$6*Inputs!E$37</f>
        <v>188727.84028630712</v>
      </c>
      <c r="AJ2991">
        <f>AB2991/'Totals and Drop Down Lists'!X$6*Inputs!F$37</f>
        <v>63195.176232029356</v>
      </c>
      <c r="AK2991">
        <f>AC2991/'Totals and Drop Down Lists'!Y$6*Inputs!G$37</f>
        <v>169034.13317892494</v>
      </c>
      <c r="AL2991">
        <f>AD2991/'Totals and Drop Down Lists'!Z$6*Inputs!H$37</f>
        <v>200926.59932731686</v>
      </c>
      <c r="AM2991">
        <f>AE2991/'Totals and Drop Down Lists'!AA$6*Inputs!I$37</f>
        <v>41871.073637394162</v>
      </c>
      <c r="AN2991">
        <f>AF2991/'Totals and Drop Down Lists'!AB$6*Inputs!J$37</f>
        <v>59391.118785665953</v>
      </c>
      <c r="AO2991">
        <f>AG2991/'Totals and Drop Down Lists'!AC$6*Inputs!K$37</f>
        <v>80137.248298631239</v>
      </c>
      <c r="AP2991">
        <f>AH2991/'Totals and Drop Down Lists'!AD$6*Inputs!L$37</f>
        <v>90167.448562242775</v>
      </c>
      <c r="AQ2991">
        <f>IF(OR($D2991="51",$D2991="52",$D2991="61"),(AA2991/'Totals and Drop Down Lists'!W$4)*Inputs!E$38,0)</f>
        <v>0</v>
      </c>
      <c r="AR2991">
        <f>IF(OR($D2991="51",$D2991="52",$D2991="61"),(AB2991/'Totals and Drop Down Lists'!X$4)*Inputs!F$38,0)</f>
        <v>0</v>
      </c>
      <c r="AS2991">
        <f>IF(OR($D2991="51",$D2991="52",$D2991="61"),(AC2991/'Totals and Drop Down Lists'!Y$4)*Inputs!G$38,0)</f>
        <v>0</v>
      </c>
      <c r="AT2991">
        <f>IF(OR($D2991="51",$D2991="52",$D2991="61"),(AD2991/'Totals and Drop Down Lists'!Z$4)*Inputs!H$38,0)</f>
        <v>0</v>
      </c>
      <c r="AU2991">
        <f>IF(OR($D2991="51",$D2991="52",$D2991="61"),(AE2991/'Totals and Drop Down Lists'!AA$4)*Inputs!I$38,0)</f>
        <v>0</v>
      </c>
      <c r="AV2991">
        <f>IF(OR($D2991="51",$D2991="52",$D2991="61"),(AF2991/'Totals and Drop Down Lists'!AB$4)*Inputs!J$38,0)</f>
        <v>0</v>
      </c>
      <c r="AW2991">
        <f>IF(OR($D2991="51",$D2991="52",$D2991="61"),(AG2991/'Totals and Drop Down Lists'!AC$4)*Inputs!K$38,0)</f>
        <v>0</v>
      </c>
      <c r="AX2991">
        <f>IF(OR($D2991="51",$D2991="52",$D2991="61"),(AH2991/'Totals and Drop Down Lists'!AD$4)*Inputs!L$38,0)</f>
        <v>0</v>
      </c>
      <c r="AY2991">
        <f>IF(OR($D2991="51",$D2991="52",$D2991="61"),0,(AA2991/'Totals and Drop Down Lists'!W$5)*Inputs!E$39)</f>
        <v>0</v>
      </c>
      <c r="AZ2991">
        <f>IF(OR($D2991="51",$D2991="52",$D2991="61"),0,(AB2991/'Totals and Drop Down Lists'!X$5)*Inputs!F$39)</f>
        <v>0</v>
      </c>
      <c r="BA2991">
        <f>IF(OR($D2991="51",$D2991="52",$D2991="61"),0,(AC2991/'Totals and Drop Down Lists'!Y$5)*Inputs!G$39)</f>
        <v>0</v>
      </c>
      <c r="BB2991">
        <f>IF(OR($D2991="51",$D2991="52",$D2991="61"),0,(AD2991/'Totals and Drop Down Lists'!Z$5)*Inputs!H$39)</f>
        <v>0</v>
      </c>
      <c r="BC2991">
        <f>IF(OR($D2991="51",$D2991="52",$D2991="61"),0,(AE2991/'Totals and Drop Down Lists'!AA$5)*Inputs!I$39)</f>
        <v>0</v>
      </c>
      <c r="BD2991">
        <f>IF(OR($D2991="51",$D2991="52",$D2991="61"),0,(AF2991/'Totals and Drop Down Lists'!AB$5)*Inputs!J$39)</f>
        <v>0</v>
      </c>
      <c r="BE2991">
        <f>IF(OR($D2991="51",$D2991="52",$D2991="61"),0,(AG2991/'Totals and Drop Down Lists'!AC$5)*Inputs!K$39)</f>
        <v>0</v>
      </c>
      <c r="BF2991">
        <f>IF(OR($D2991="51",$D2991="52",$D2991="61"),0,(AH2991/'Totals and Drop Down Lists'!AD$5)*Inputs!L$39)</f>
        <v>0</v>
      </c>
      <c r="BG2991" s="10">
        <f t="shared" si="415"/>
        <v>893450.6383085124</v>
      </c>
    </row>
    <row r="2992" spans="1:59">
      <c r="A2992" s="1" t="s">
        <v>7652</v>
      </c>
      <c r="B2992" s="1" t="s">
        <v>6998</v>
      </c>
      <c r="C2992" s="1" t="s">
        <v>6752</v>
      </c>
      <c r="D2992" s="1" t="s">
        <v>215</v>
      </c>
      <c r="E2992" s="1" t="s">
        <v>7026</v>
      </c>
      <c r="F2992" s="2">
        <v>364090</v>
      </c>
      <c r="G2992" s="2">
        <v>1864</v>
      </c>
      <c r="H2992" s="2">
        <v>445</v>
      </c>
      <c r="I2992" s="2">
        <v>36383</v>
      </c>
      <c r="J2992" s="2">
        <v>152109</v>
      </c>
      <c r="K2992" s="2">
        <v>36109</v>
      </c>
      <c r="L2992" s="2">
        <v>305</v>
      </c>
      <c r="M2992" s="2">
        <v>48</v>
      </c>
      <c r="N2992" s="2">
        <v>37</v>
      </c>
      <c r="O2992" s="2">
        <v>235</v>
      </c>
      <c r="P2992" s="2">
        <v>115</v>
      </c>
      <c r="Q2992" s="2">
        <v>0</v>
      </c>
      <c r="R2992" s="2">
        <v>38466</v>
      </c>
      <c r="S2992" s="2">
        <v>21966700</v>
      </c>
      <c r="T2992" s="2">
        <v>1241778600</v>
      </c>
      <c r="U2992" s="2">
        <v>1848</v>
      </c>
      <c r="V2992" s="2">
        <v>4733</v>
      </c>
      <c r="W2992" s="2">
        <v>404</v>
      </c>
      <c r="X2992" s="2">
        <v>10586</v>
      </c>
      <c r="Y2992" s="2">
        <v>1739</v>
      </c>
      <c r="Z2992" s="2">
        <v>5224</v>
      </c>
      <c r="AA2992" s="9">
        <f t="shared" si="416"/>
        <v>364090</v>
      </c>
      <c r="AB2992" s="9">
        <f t="shared" si="417"/>
        <v>34074</v>
      </c>
      <c r="AC2992" s="9">
        <f t="shared" si="418"/>
        <v>39206</v>
      </c>
      <c r="AD2992" s="9">
        <f t="shared" si="419"/>
        <v>38466</v>
      </c>
      <c r="AE2992" s="44">
        <f t="shared" si="420"/>
        <v>5.9864836028977926E-4</v>
      </c>
      <c r="AF2992" s="9">
        <f t="shared" si="421"/>
        <v>5449</v>
      </c>
      <c r="AG2992" s="9">
        <f t="shared" si="414"/>
        <v>6963</v>
      </c>
      <c r="AH2992" s="44">
        <f t="shared" si="422"/>
        <v>6.1504661347968931E-4</v>
      </c>
      <c r="AI2992">
        <f>AA2992/'Totals and Drop Down Lists'!W$6*Inputs!E$37</f>
        <v>330280.75083919294</v>
      </c>
      <c r="AJ2992">
        <f>AB2992/'Totals and Drop Down Lists'!X$6*Inputs!F$37</f>
        <v>112116.65286525921</v>
      </c>
      <c r="AK2992">
        <f>AC2992/'Totals and Drop Down Lists'!Y$6*Inputs!G$37</f>
        <v>258459.19525029958</v>
      </c>
      <c r="AL2992">
        <f>AD2992/'Totals and Drop Down Lists'!Z$6*Inputs!H$37</f>
        <v>308401.20385158493</v>
      </c>
      <c r="AM2992">
        <f>AE2992/'Totals and Drop Down Lists'!AA$6*Inputs!I$37</f>
        <v>74525.345465597464</v>
      </c>
      <c r="AN2992">
        <f>AF2992/'Totals and Drop Down Lists'!AB$6*Inputs!J$37</f>
        <v>108744.0209217385</v>
      </c>
      <c r="AO2992">
        <f>AG2992/'Totals and Drop Down Lists'!AC$6*Inputs!K$37</f>
        <v>129675.96093501494</v>
      </c>
      <c r="AP2992">
        <f>AH2992/'Totals and Drop Down Lists'!AD$6*Inputs!L$37</f>
        <v>144738.86361152958</v>
      </c>
      <c r="AQ2992">
        <f>IF(OR($D2992="51",$D2992="52",$D2992="61"),(AA2992/'Totals and Drop Down Lists'!W$4)*Inputs!E$38,0)</f>
        <v>0</v>
      </c>
      <c r="AR2992">
        <f>IF(OR($D2992="51",$D2992="52",$D2992="61"),(AB2992/'Totals and Drop Down Lists'!X$4)*Inputs!F$38,0)</f>
        <v>0</v>
      </c>
      <c r="AS2992">
        <f>IF(OR($D2992="51",$D2992="52",$D2992="61"),(AC2992/'Totals and Drop Down Lists'!Y$4)*Inputs!G$38,0)</f>
        <v>0</v>
      </c>
      <c r="AT2992">
        <f>IF(OR($D2992="51",$D2992="52",$D2992="61"),(AD2992/'Totals and Drop Down Lists'!Z$4)*Inputs!H$38,0)</f>
        <v>0</v>
      </c>
      <c r="AU2992">
        <f>IF(OR($D2992="51",$D2992="52",$D2992="61"),(AE2992/'Totals and Drop Down Lists'!AA$4)*Inputs!I$38,0)</f>
        <v>0</v>
      </c>
      <c r="AV2992">
        <f>IF(OR($D2992="51",$D2992="52",$D2992="61"),(AF2992/'Totals and Drop Down Lists'!AB$4)*Inputs!J$38,0)</f>
        <v>0</v>
      </c>
      <c r="AW2992">
        <f>IF(OR($D2992="51",$D2992="52",$D2992="61"),(AG2992/'Totals and Drop Down Lists'!AC$4)*Inputs!K$38,0)</f>
        <v>0</v>
      </c>
      <c r="AX2992">
        <f>IF(OR($D2992="51",$D2992="52",$D2992="61"),(AH2992/'Totals and Drop Down Lists'!AD$4)*Inputs!L$38,0)</f>
        <v>0</v>
      </c>
      <c r="AY2992">
        <f>IF(OR($D2992="51",$D2992="52",$D2992="61"),0,(AA2992/'Totals and Drop Down Lists'!W$5)*Inputs!E$39)</f>
        <v>0</v>
      </c>
      <c r="AZ2992">
        <f>IF(OR($D2992="51",$D2992="52",$D2992="61"),0,(AB2992/'Totals and Drop Down Lists'!X$5)*Inputs!F$39)</f>
        <v>0</v>
      </c>
      <c r="BA2992">
        <f>IF(OR($D2992="51",$D2992="52",$D2992="61"),0,(AC2992/'Totals and Drop Down Lists'!Y$5)*Inputs!G$39)</f>
        <v>0</v>
      </c>
      <c r="BB2992">
        <f>IF(OR($D2992="51",$D2992="52",$D2992="61"),0,(AD2992/'Totals and Drop Down Lists'!Z$5)*Inputs!H$39)</f>
        <v>0</v>
      </c>
      <c r="BC2992">
        <f>IF(OR($D2992="51",$D2992="52",$D2992="61"),0,(AE2992/'Totals and Drop Down Lists'!AA$5)*Inputs!I$39)</f>
        <v>0</v>
      </c>
      <c r="BD2992">
        <f>IF(OR($D2992="51",$D2992="52",$D2992="61"),0,(AF2992/'Totals and Drop Down Lists'!AB$5)*Inputs!J$39)</f>
        <v>0</v>
      </c>
      <c r="BE2992">
        <f>IF(OR($D2992="51",$D2992="52",$D2992="61"),0,(AG2992/'Totals and Drop Down Lists'!AC$5)*Inputs!K$39)</f>
        <v>0</v>
      </c>
      <c r="BF2992">
        <f>IF(OR($D2992="51",$D2992="52",$D2992="61"),0,(AH2992/'Totals and Drop Down Lists'!AD$5)*Inputs!L$39)</f>
        <v>0</v>
      </c>
      <c r="BG2992" s="10">
        <f t="shared" si="415"/>
        <v>1466941.9937402173</v>
      </c>
    </row>
    <row r="2993" spans="1:59">
      <c r="A2993" s="1" t="s">
        <v>7653</v>
      </c>
      <c r="B2993" s="1" t="s">
        <v>412</v>
      </c>
      <c r="C2993" s="1" t="s">
        <v>413</v>
      </c>
      <c r="D2993" s="1" t="s">
        <v>215</v>
      </c>
      <c r="E2993" s="1" t="s">
        <v>414</v>
      </c>
      <c r="F2993" s="2">
        <v>170382</v>
      </c>
      <c r="G2993" s="2">
        <v>1065</v>
      </c>
      <c r="H2993" s="2">
        <v>109</v>
      </c>
      <c r="I2993" s="2">
        <v>20342</v>
      </c>
      <c r="J2993" s="2">
        <v>70867</v>
      </c>
      <c r="K2993" s="2">
        <v>18849</v>
      </c>
      <c r="L2993" s="2">
        <v>245</v>
      </c>
      <c r="M2993" s="2">
        <v>59</v>
      </c>
      <c r="N2993" s="2">
        <v>51</v>
      </c>
      <c r="O2993" s="2">
        <v>171</v>
      </c>
      <c r="P2993" s="2">
        <v>10</v>
      </c>
      <c r="Q2993" s="2">
        <v>27</v>
      </c>
      <c r="R2993" s="2">
        <v>19204</v>
      </c>
      <c r="S2993" s="2">
        <v>11384100</v>
      </c>
      <c r="T2993" s="2">
        <v>653939800</v>
      </c>
      <c r="U2993" s="2">
        <v>914</v>
      </c>
      <c r="V2993" s="2">
        <v>2476</v>
      </c>
      <c r="W2993" s="2">
        <v>143</v>
      </c>
      <c r="X2993" s="2">
        <v>5429</v>
      </c>
      <c r="Y2993" s="2">
        <v>1169</v>
      </c>
      <c r="Z2993" s="2">
        <v>3097</v>
      </c>
      <c r="AA2993" s="9">
        <f t="shared" si="416"/>
        <v>170382</v>
      </c>
      <c r="AB2993" s="9">
        <f t="shared" si="417"/>
        <v>19168</v>
      </c>
      <c r="AC2993" s="9">
        <f t="shared" si="418"/>
        <v>19767</v>
      </c>
      <c r="AD2993" s="9">
        <f t="shared" si="419"/>
        <v>19204</v>
      </c>
      <c r="AE2993" s="44">
        <f t="shared" si="420"/>
        <v>3.5012922829821255E-4</v>
      </c>
      <c r="AF2993" s="9">
        <f t="shared" si="421"/>
        <v>2810</v>
      </c>
      <c r="AG2993" s="9">
        <f t="shared" si="414"/>
        <v>4266</v>
      </c>
      <c r="AH2993" s="44">
        <f t="shared" si="422"/>
        <v>4.22198031050531E-4</v>
      </c>
      <c r="AI2993">
        <f>AA2993/'Totals and Drop Down Lists'!W$6*Inputs!E$37</f>
        <v>154560.39685100762</v>
      </c>
      <c r="AJ2993">
        <f>AB2993/'Totals and Drop Down Lists'!X$6*Inputs!F$37</f>
        <v>63070.141519084595</v>
      </c>
      <c r="AK2993">
        <f>AC2993/'Totals and Drop Down Lists'!Y$6*Inputs!G$37</f>
        <v>130310.74102210559</v>
      </c>
      <c r="AL2993">
        <f>AD2993/'Totals and Drop Down Lists'!Z$6*Inputs!H$37</f>
        <v>153968.09438896264</v>
      </c>
      <c r="AM2993">
        <f>AE2993/'Totals and Drop Down Lists'!AA$6*Inputs!I$37</f>
        <v>43587.360172333247</v>
      </c>
      <c r="AN2993">
        <f>AF2993/'Totals and Drop Down Lists'!AB$6*Inputs!J$37</f>
        <v>56078.307724368729</v>
      </c>
      <c r="AO2993">
        <f>AG2993/'Totals and Drop Down Lists'!AC$6*Inputs!K$37</f>
        <v>79448.175980004846</v>
      </c>
      <c r="AP2993">
        <f>AH2993/'Totals and Drop Down Lists'!AD$6*Inputs!L$37</f>
        <v>99355.824248103294</v>
      </c>
      <c r="AQ2993">
        <f>IF(OR($D2993="51",$D2993="52",$D2993="61"),(AA2993/'Totals and Drop Down Lists'!W$4)*Inputs!E$38,0)</f>
        <v>0</v>
      </c>
      <c r="AR2993">
        <f>IF(OR($D2993="51",$D2993="52",$D2993="61"),(AB2993/'Totals and Drop Down Lists'!X$4)*Inputs!F$38,0)</f>
        <v>0</v>
      </c>
      <c r="AS2993">
        <f>IF(OR($D2993="51",$D2993="52",$D2993="61"),(AC2993/'Totals and Drop Down Lists'!Y$4)*Inputs!G$38,0)</f>
        <v>0</v>
      </c>
      <c r="AT2993">
        <f>IF(OR($D2993="51",$D2993="52",$D2993="61"),(AD2993/'Totals and Drop Down Lists'!Z$4)*Inputs!H$38,0)</f>
        <v>0</v>
      </c>
      <c r="AU2993">
        <f>IF(OR($D2993="51",$D2993="52",$D2993="61"),(AE2993/'Totals and Drop Down Lists'!AA$4)*Inputs!I$38,0)</f>
        <v>0</v>
      </c>
      <c r="AV2993">
        <f>IF(OR($D2993="51",$D2993="52",$D2993="61"),(AF2993/'Totals and Drop Down Lists'!AB$4)*Inputs!J$38,0)</f>
        <v>0</v>
      </c>
      <c r="AW2993">
        <f>IF(OR($D2993="51",$D2993="52",$D2993="61"),(AG2993/'Totals and Drop Down Lists'!AC$4)*Inputs!K$38,0)</f>
        <v>0</v>
      </c>
      <c r="AX2993">
        <f>IF(OR($D2993="51",$D2993="52",$D2993="61"),(AH2993/'Totals and Drop Down Lists'!AD$4)*Inputs!L$38,0)</f>
        <v>0</v>
      </c>
      <c r="AY2993">
        <f>IF(OR($D2993="51",$D2993="52",$D2993="61"),0,(AA2993/'Totals and Drop Down Lists'!W$5)*Inputs!E$39)</f>
        <v>0</v>
      </c>
      <c r="AZ2993">
        <f>IF(OR($D2993="51",$D2993="52",$D2993="61"),0,(AB2993/'Totals and Drop Down Lists'!X$5)*Inputs!F$39)</f>
        <v>0</v>
      </c>
      <c r="BA2993">
        <f>IF(OR($D2993="51",$D2993="52",$D2993="61"),0,(AC2993/'Totals and Drop Down Lists'!Y$5)*Inputs!G$39)</f>
        <v>0</v>
      </c>
      <c r="BB2993">
        <f>IF(OR($D2993="51",$D2993="52",$D2993="61"),0,(AD2993/'Totals and Drop Down Lists'!Z$5)*Inputs!H$39)</f>
        <v>0</v>
      </c>
      <c r="BC2993">
        <f>IF(OR($D2993="51",$D2993="52",$D2993="61"),0,(AE2993/'Totals and Drop Down Lists'!AA$5)*Inputs!I$39)</f>
        <v>0</v>
      </c>
      <c r="BD2993">
        <f>IF(OR($D2993="51",$D2993="52",$D2993="61"),0,(AF2993/'Totals and Drop Down Lists'!AB$5)*Inputs!J$39)</f>
        <v>0</v>
      </c>
      <c r="BE2993">
        <f>IF(OR($D2993="51",$D2993="52",$D2993="61"),0,(AG2993/'Totals and Drop Down Lists'!AC$5)*Inputs!K$39)</f>
        <v>0</v>
      </c>
      <c r="BF2993">
        <f>IF(OR($D2993="51",$D2993="52",$D2993="61"),0,(AH2993/'Totals and Drop Down Lists'!AD$5)*Inputs!L$39)</f>
        <v>0</v>
      </c>
      <c r="BG2993" s="10">
        <f t="shared" si="415"/>
        <v>780379.04190597055</v>
      </c>
    </row>
    <row r="2994" spans="1:59">
      <c r="A2994" s="1" t="s">
        <v>7654</v>
      </c>
      <c r="B2994" s="1" t="s">
        <v>1316</v>
      </c>
      <c r="C2994" s="1" t="s">
        <v>1317</v>
      </c>
      <c r="D2994" s="1" t="s">
        <v>7</v>
      </c>
      <c r="E2994" s="1" t="s">
        <v>1318</v>
      </c>
      <c r="F2994" s="2">
        <v>101324</v>
      </c>
      <c r="G2994" s="2">
        <v>2135</v>
      </c>
      <c r="H2994" s="2">
        <v>338</v>
      </c>
      <c r="I2994" s="2">
        <v>26827</v>
      </c>
      <c r="J2994" s="2">
        <v>40894</v>
      </c>
      <c r="K2994" s="2">
        <v>19474</v>
      </c>
      <c r="L2994" s="2">
        <v>283</v>
      </c>
      <c r="M2994" s="2">
        <v>34</v>
      </c>
      <c r="N2994" s="2">
        <v>26</v>
      </c>
      <c r="O2994" s="2">
        <v>389</v>
      </c>
      <c r="P2994" s="2">
        <v>174</v>
      </c>
      <c r="Q2994" s="2">
        <v>12</v>
      </c>
      <c r="R2994" s="2">
        <v>19082</v>
      </c>
      <c r="S2994" s="2">
        <v>12456400</v>
      </c>
      <c r="T2994" s="2">
        <v>550307700</v>
      </c>
      <c r="U2994" s="2">
        <v>1412</v>
      </c>
      <c r="V2994" s="2">
        <v>1750</v>
      </c>
      <c r="W2994" s="2">
        <v>500</v>
      </c>
      <c r="X2994" s="2">
        <v>6345</v>
      </c>
      <c r="Y2994" s="2">
        <v>715</v>
      </c>
      <c r="Z2994" s="2">
        <v>4260</v>
      </c>
      <c r="AA2994" s="9">
        <f t="shared" si="416"/>
        <v>101324</v>
      </c>
      <c r="AB2994" s="9">
        <f t="shared" si="417"/>
        <v>24354</v>
      </c>
      <c r="AC2994" s="9">
        <f t="shared" si="418"/>
        <v>20000</v>
      </c>
      <c r="AD2994" s="9">
        <f t="shared" si="419"/>
        <v>19082</v>
      </c>
      <c r="AE2994" s="44">
        <f t="shared" si="420"/>
        <v>6.4765917848443955E-4</v>
      </c>
      <c r="AF2994" s="9">
        <f t="shared" si="421"/>
        <v>4095</v>
      </c>
      <c r="AG2994" s="9">
        <f t="shared" si="414"/>
        <v>4975</v>
      </c>
      <c r="AH2994" s="44">
        <f t="shared" si="422"/>
        <v>8.8153537435654557E-4</v>
      </c>
      <c r="AI2994">
        <f>AA2994/'Totals and Drop Down Lists'!W$6*Inputs!E$37</f>
        <v>91915.094614052519</v>
      </c>
      <c r="AJ2994">
        <f>AB2994/'Totals and Drop Down Lists'!X$6*Inputs!F$37</f>
        <v>80134.089448861967</v>
      </c>
      <c r="AK2994">
        <f>AC2994/'Totals and Drop Down Lists'!Y$6*Inputs!G$37</f>
        <v>131846.75572631718</v>
      </c>
      <c r="AL2994">
        <f>AD2994/'Totals and Drop Down Lists'!Z$6*Inputs!H$37</f>
        <v>152989.95923402338</v>
      </c>
      <c r="AM2994">
        <f>AE2994/'Totals and Drop Down Lists'!AA$6*Inputs!I$37</f>
        <v>80626.670383184479</v>
      </c>
      <c r="AN2994">
        <f>AF2994/'Totals and Drop Down Lists'!AB$6*Inputs!J$37</f>
        <v>81722.658409711716</v>
      </c>
      <c r="AO2994">
        <f>AG2994/'Totals and Drop Down Lists'!AC$6*Inputs!K$37</f>
        <v>92652.291490980802</v>
      </c>
      <c r="AP2994">
        <f>AH2994/'Totals and Drop Down Lists'!AD$6*Inputs!L$37</f>
        <v>207451.63947145967</v>
      </c>
      <c r="AQ2994">
        <f>IF(OR($D2994="51",$D2994="52",$D2994="61"),(AA2994/'Totals and Drop Down Lists'!W$4)*Inputs!E$38,0)</f>
        <v>0</v>
      </c>
      <c r="AR2994">
        <f>IF(OR($D2994="51",$D2994="52",$D2994="61"),(AB2994/'Totals and Drop Down Lists'!X$4)*Inputs!F$38,0)</f>
        <v>0</v>
      </c>
      <c r="AS2994">
        <f>IF(OR($D2994="51",$D2994="52",$D2994="61"),(AC2994/'Totals and Drop Down Lists'!Y$4)*Inputs!G$38,0)</f>
        <v>0</v>
      </c>
      <c r="AT2994">
        <f>IF(OR($D2994="51",$D2994="52",$D2994="61"),(AD2994/'Totals and Drop Down Lists'!Z$4)*Inputs!H$38,0)</f>
        <v>0</v>
      </c>
      <c r="AU2994">
        <f>IF(OR($D2994="51",$D2994="52",$D2994="61"),(AE2994/'Totals and Drop Down Lists'!AA$4)*Inputs!I$38,0)</f>
        <v>0</v>
      </c>
      <c r="AV2994">
        <f>IF(OR($D2994="51",$D2994="52",$D2994="61"),(AF2994/'Totals and Drop Down Lists'!AB$4)*Inputs!J$38,0)</f>
        <v>0</v>
      </c>
      <c r="AW2994">
        <f>IF(OR($D2994="51",$D2994="52",$D2994="61"),(AG2994/'Totals and Drop Down Lists'!AC$4)*Inputs!K$38,0)</f>
        <v>0</v>
      </c>
      <c r="AX2994">
        <f>IF(OR($D2994="51",$D2994="52",$D2994="61"),(AH2994/'Totals and Drop Down Lists'!AD$4)*Inputs!L$38,0)</f>
        <v>0</v>
      </c>
      <c r="AY2994">
        <f>IF(OR($D2994="51",$D2994="52",$D2994="61"),0,(AA2994/'Totals and Drop Down Lists'!W$5)*Inputs!E$39)</f>
        <v>0</v>
      </c>
      <c r="AZ2994">
        <f>IF(OR($D2994="51",$D2994="52",$D2994="61"),0,(AB2994/'Totals and Drop Down Lists'!X$5)*Inputs!F$39)</f>
        <v>0</v>
      </c>
      <c r="BA2994">
        <f>IF(OR($D2994="51",$D2994="52",$D2994="61"),0,(AC2994/'Totals and Drop Down Lists'!Y$5)*Inputs!G$39)</f>
        <v>0</v>
      </c>
      <c r="BB2994">
        <f>IF(OR($D2994="51",$D2994="52",$D2994="61"),0,(AD2994/'Totals and Drop Down Lists'!Z$5)*Inputs!H$39)</f>
        <v>0</v>
      </c>
      <c r="BC2994">
        <f>IF(OR($D2994="51",$D2994="52",$D2994="61"),0,(AE2994/'Totals and Drop Down Lists'!AA$5)*Inputs!I$39)</f>
        <v>0</v>
      </c>
      <c r="BD2994">
        <f>IF(OR($D2994="51",$D2994="52",$D2994="61"),0,(AF2994/'Totals and Drop Down Lists'!AB$5)*Inputs!J$39)</f>
        <v>0</v>
      </c>
      <c r="BE2994">
        <f>IF(OR($D2994="51",$D2994="52",$D2994="61"),0,(AG2994/'Totals and Drop Down Lists'!AC$5)*Inputs!K$39)</f>
        <v>0</v>
      </c>
      <c r="BF2994">
        <f>IF(OR($D2994="51",$D2994="52",$D2994="61"),0,(AH2994/'Totals and Drop Down Lists'!AD$5)*Inputs!L$39)</f>
        <v>0</v>
      </c>
      <c r="BG2994" s="10">
        <f t="shared" si="415"/>
        <v>919339.15877859155</v>
      </c>
    </row>
    <row r="2995" spans="1:59">
      <c r="A2995" s="1" t="s">
        <v>7654</v>
      </c>
      <c r="B2995" s="1" t="s">
        <v>1316</v>
      </c>
      <c r="C2995" s="1" t="s">
        <v>1319</v>
      </c>
      <c r="D2995" s="1" t="s">
        <v>10</v>
      </c>
      <c r="E2995" s="1" t="s">
        <v>1320</v>
      </c>
      <c r="F2995" s="2">
        <v>53789</v>
      </c>
      <c r="G2995" s="2">
        <v>492</v>
      </c>
      <c r="H2995" s="2">
        <v>365</v>
      </c>
      <c r="I2995" s="2">
        <v>5515</v>
      </c>
      <c r="J2995" s="2">
        <v>22326</v>
      </c>
      <c r="K2995" s="2">
        <v>6598</v>
      </c>
      <c r="L2995" s="2">
        <v>57</v>
      </c>
      <c r="M2995" s="2">
        <v>0</v>
      </c>
      <c r="N2995" s="2">
        <v>0</v>
      </c>
      <c r="O2995" s="2">
        <v>67</v>
      </c>
      <c r="P2995" s="2">
        <v>14</v>
      </c>
      <c r="Q2995" s="2">
        <v>0</v>
      </c>
      <c r="R2995" s="2">
        <v>1981</v>
      </c>
      <c r="S2995" s="2">
        <v>5306600</v>
      </c>
      <c r="T2995" s="2">
        <v>273942000</v>
      </c>
      <c r="U2995" s="2">
        <v>413</v>
      </c>
      <c r="V2995" s="2">
        <v>255</v>
      </c>
      <c r="W2995" s="2">
        <v>0</v>
      </c>
      <c r="X2995" s="2">
        <v>1355</v>
      </c>
      <c r="Y2995" s="2">
        <v>70</v>
      </c>
      <c r="Z2995" s="2">
        <v>1010</v>
      </c>
      <c r="AA2995" s="9">
        <f t="shared" si="416"/>
        <v>53789</v>
      </c>
      <c r="AB2995" s="9">
        <f t="shared" si="417"/>
        <v>4658</v>
      </c>
      <c r="AC2995" s="9">
        <f t="shared" si="418"/>
        <v>2119</v>
      </c>
      <c r="AD2995" s="9">
        <f t="shared" si="419"/>
        <v>1981</v>
      </c>
      <c r="AE2995" s="44">
        <f t="shared" si="420"/>
        <v>1.3617879532047794E-4</v>
      </c>
      <c r="AF2995" s="9">
        <f t="shared" si="421"/>
        <v>1100</v>
      </c>
      <c r="AG2995" s="9">
        <f t="shared" si="414"/>
        <v>1080</v>
      </c>
      <c r="AH2995" s="44">
        <f t="shared" si="422"/>
        <v>1.1876165268402004E-4</v>
      </c>
      <c r="AI2995">
        <f>AA2995/'Totals and Drop Down Lists'!W$6*Inputs!E$37</f>
        <v>48794.175360183879</v>
      </c>
      <c r="AJ2995">
        <f>AB2995/'Totals and Drop Down Lists'!X$6*Inputs!F$37</f>
        <v>15326.62349728172</v>
      </c>
      <c r="AK2995">
        <f>AC2995/'Totals and Drop Down Lists'!Y$6*Inputs!G$37</f>
        <v>13969.163769203305</v>
      </c>
      <c r="AL2995">
        <f>AD2995/'Totals and Drop Down Lists'!Z$6*Inputs!H$37</f>
        <v>15882.670015857893</v>
      </c>
      <c r="AM2995">
        <f>AE2995/'Totals and Drop Down Lists'!AA$6*Inputs!I$37</f>
        <v>16952.809762036151</v>
      </c>
      <c r="AN2995">
        <f>AF2995/'Totals and Drop Down Lists'!AB$6*Inputs!J$37</f>
        <v>21952.362454379214</v>
      </c>
      <c r="AO2995">
        <f>AG2995/'Totals and Drop Down Lists'!AC$6*Inputs!K$37</f>
        <v>20113.462273418947</v>
      </c>
      <c r="AP2995">
        <f>AH2995/'Totals and Drop Down Lists'!AD$6*Inputs!L$37</f>
        <v>27948.168924727957</v>
      </c>
      <c r="AQ2995">
        <f>IF(OR($D2995="51",$D2995="52",$D2995="61"),(AA2995/'Totals and Drop Down Lists'!W$4)*Inputs!E$38,0)</f>
        <v>0</v>
      </c>
      <c r="AR2995">
        <f>IF(OR($D2995="51",$D2995="52",$D2995="61"),(AB2995/'Totals and Drop Down Lists'!X$4)*Inputs!F$38,0)</f>
        <v>0</v>
      </c>
      <c r="AS2995">
        <f>IF(OR($D2995="51",$D2995="52",$D2995="61"),(AC2995/'Totals and Drop Down Lists'!Y$4)*Inputs!G$38,0)</f>
        <v>0</v>
      </c>
      <c r="AT2995">
        <f>IF(OR($D2995="51",$D2995="52",$D2995="61"),(AD2995/'Totals and Drop Down Lists'!Z$4)*Inputs!H$38,0)</f>
        <v>0</v>
      </c>
      <c r="AU2995">
        <f>IF(OR($D2995="51",$D2995="52",$D2995="61"),(AE2995/'Totals and Drop Down Lists'!AA$4)*Inputs!I$38,0)</f>
        <v>0</v>
      </c>
      <c r="AV2995">
        <f>IF(OR($D2995="51",$D2995="52",$D2995="61"),(AF2995/'Totals and Drop Down Lists'!AB$4)*Inputs!J$38,0)</f>
        <v>0</v>
      </c>
      <c r="AW2995">
        <f>IF(OR($D2995="51",$D2995="52",$D2995="61"),(AG2995/'Totals and Drop Down Lists'!AC$4)*Inputs!K$38,0)</f>
        <v>0</v>
      </c>
      <c r="AX2995">
        <f>IF(OR($D2995="51",$D2995="52",$D2995="61"),(AH2995/'Totals and Drop Down Lists'!AD$4)*Inputs!L$38,0)</f>
        <v>0</v>
      </c>
      <c r="AY2995">
        <f>IF(OR($D2995="51",$D2995="52",$D2995="61"),0,(AA2995/'Totals and Drop Down Lists'!W$5)*Inputs!E$39)</f>
        <v>0</v>
      </c>
      <c r="AZ2995">
        <f>IF(OR($D2995="51",$D2995="52",$D2995="61"),0,(AB2995/'Totals and Drop Down Lists'!X$5)*Inputs!F$39)</f>
        <v>0</v>
      </c>
      <c r="BA2995">
        <f>IF(OR($D2995="51",$D2995="52",$D2995="61"),0,(AC2995/'Totals and Drop Down Lists'!Y$5)*Inputs!G$39)</f>
        <v>0</v>
      </c>
      <c r="BB2995">
        <f>IF(OR($D2995="51",$D2995="52",$D2995="61"),0,(AD2995/'Totals and Drop Down Lists'!Z$5)*Inputs!H$39)</f>
        <v>0</v>
      </c>
      <c r="BC2995">
        <f>IF(OR($D2995="51",$D2995="52",$D2995="61"),0,(AE2995/'Totals and Drop Down Lists'!AA$5)*Inputs!I$39)</f>
        <v>0</v>
      </c>
      <c r="BD2995">
        <f>IF(OR($D2995="51",$D2995="52",$D2995="61"),0,(AF2995/'Totals and Drop Down Lists'!AB$5)*Inputs!J$39)</f>
        <v>0</v>
      </c>
      <c r="BE2995">
        <f>IF(OR($D2995="51",$D2995="52",$D2995="61"),0,(AG2995/'Totals and Drop Down Lists'!AC$5)*Inputs!K$39)</f>
        <v>0</v>
      </c>
      <c r="BF2995">
        <f>IF(OR($D2995="51",$D2995="52",$D2995="61"),0,(AH2995/'Totals and Drop Down Lists'!AD$5)*Inputs!L$39)</f>
        <v>0</v>
      </c>
      <c r="BG2995" s="10">
        <f t="shared" si="415"/>
        <v>180939.43605708907</v>
      </c>
    </row>
    <row r="2996" spans="1:59">
      <c r="A2996" s="1" t="s">
        <v>7654</v>
      </c>
      <c r="B2996" s="1" t="s">
        <v>1316</v>
      </c>
      <c r="C2996" s="1" t="s">
        <v>547</v>
      </c>
      <c r="D2996" s="1" t="s">
        <v>58</v>
      </c>
      <c r="E2996" s="1" t="s">
        <v>1321</v>
      </c>
      <c r="F2996" s="2">
        <v>125405</v>
      </c>
      <c r="G2996" s="2">
        <v>1757</v>
      </c>
      <c r="H2996" s="2">
        <v>98</v>
      </c>
      <c r="I2996" s="2">
        <v>13066</v>
      </c>
      <c r="J2996" s="2">
        <v>46455</v>
      </c>
      <c r="K2996" s="2">
        <v>9624</v>
      </c>
      <c r="L2996" s="2">
        <v>304</v>
      </c>
      <c r="M2996" s="2">
        <v>37</v>
      </c>
      <c r="N2996" s="2">
        <v>6</v>
      </c>
      <c r="O2996" s="2">
        <v>32</v>
      </c>
      <c r="P2996" s="2">
        <v>2</v>
      </c>
      <c r="Q2996" s="2">
        <v>0</v>
      </c>
      <c r="R2996" s="2">
        <v>11631</v>
      </c>
      <c r="S2996" s="2">
        <v>6312400</v>
      </c>
      <c r="T2996" s="2">
        <v>299549900</v>
      </c>
      <c r="U2996" s="2">
        <v>500</v>
      </c>
      <c r="V2996" s="2">
        <v>846</v>
      </c>
      <c r="W2996" s="2">
        <v>94</v>
      </c>
      <c r="X2996" s="2">
        <v>2639</v>
      </c>
      <c r="Y2996" s="2">
        <v>259</v>
      </c>
      <c r="Z2996" s="2">
        <v>1561</v>
      </c>
      <c r="AA2996" s="9">
        <f t="shared" si="416"/>
        <v>125405</v>
      </c>
      <c r="AB2996" s="9">
        <f t="shared" si="417"/>
        <v>11211</v>
      </c>
      <c r="AC2996" s="9">
        <f t="shared" si="418"/>
        <v>12012</v>
      </c>
      <c r="AD2996" s="9">
        <f t="shared" si="419"/>
        <v>11631</v>
      </c>
      <c r="AE2996" s="44">
        <f t="shared" si="420"/>
        <v>1.392433778744743E-4</v>
      </c>
      <c r="AF2996" s="9">
        <f t="shared" si="421"/>
        <v>1699</v>
      </c>
      <c r="AG2996" s="9">
        <f t="shared" si="414"/>
        <v>1820</v>
      </c>
      <c r="AH2996" s="44">
        <f t="shared" si="422"/>
        <v>1.4029610829688051E-4</v>
      </c>
      <c r="AI2996">
        <f>AA2996/'Totals and Drop Down Lists'!W$6*Inputs!E$37</f>
        <v>113759.94275862833</v>
      </c>
      <c r="AJ2996">
        <f>AB2996/'Totals and Drop Down Lists'!X$6*Inputs!F$37</f>
        <v>36888.530705887802</v>
      </c>
      <c r="AK2996">
        <f>AC2996/'Totals and Drop Down Lists'!Y$6*Inputs!G$37</f>
        <v>79187.161489226099</v>
      </c>
      <c r="AL2996">
        <f>AD2996/'Totals and Drop Down Lists'!Z$6*Inputs!H$37</f>
        <v>93251.557271298923</v>
      </c>
      <c r="AM2996">
        <f>AE2996/'Totals and Drop Down Lists'!AA$6*Inputs!I$37</f>
        <v>17334.317653302849</v>
      </c>
      <c r="AN2996">
        <f>AF2996/'Totals and Drop Down Lists'!AB$6*Inputs!J$37</f>
        <v>33906.421645445713</v>
      </c>
      <c r="AO2996">
        <f>AG2996/'Totals and Drop Down Lists'!AC$6*Inputs!K$37</f>
        <v>33894.908645946743</v>
      </c>
      <c r="AP2996">
        <f>AH2996/'Totals and Drop Down Lists'!AD$6*Inputs!L$37</f>
        <v>33015.870405538204</v>
      </c>
      <c r="AQ2996">
        <f>IF(OR($D2996="51",$D2996="52",$D2996="61"),(AA2996/'Totals and Drop Down Lists'!W$4)*Inputs!E$38,0)</f>
        <v>0</v>
      </c>
      <c r="AR2996">
        <f>IF(OR($D2996="51",$D2996="52",$D2996="61"),(AB2996/'Totals and Drop Down Lists'!X$4)*Inputs!F$38,0)</f>
        <v>0</v>
      </c>
      <c r="AS2996">
        <f>IF(OR($D2996="51",$D2996="52",$D2996="61"),(AC2996/'Totals and Drop Down Lists'!Y$4)*Inputs!G$38,0)</f>
        <v>0</v>
      </c>
      <c r="AT2996">
        <f>IF(OR($D2996="51",$D2996="52",$D2996="61"),(AD2996/'Totals and Drop Down Lists'!Z$4)*Inputs!H$38,0)</f>
        <v>0</v>
      </c>
      <c r="AU2996">
        <f>IF(OR($D2996="51",$D2996="52",$D2996="61"),(AE2996/'Totals and Drop Down Lists'!AA$4)*Inputs!I$38,0)</f>
        <v>0</v>
      </c>
      <c r="AV2996">
        <f>IF(OR($D2996="51",$D2996="52",$D2996="61"),(AF2996/'Totals and Drop Down Lists'!AB$4)*Inputs!J$38,0)</f>
        <v>0</v>
      </c>
      <c r="AW2996">
        <f>IF(OR($D2996="51",$D2996="52",$D2996="61"),(AG2996/'Totals and Drop Down Lists'!AC$4)*Inputs!K$38,0)</f>
        <v>0</v>
      </c>
      <c r="AX2996">
        <f>IF(OR($D2996="51",$D2996="52",$D2996="61"),(AH2996/'Totals and Drop Down Lists'!AD$4)*Inputs!L$38,0)</f>
        <v>0</v>
      </c>
      <c r="AY2996">
        <f>IF(OR($D2996="51",$D2996="52",$D2996="61"),0,(AA2996/'Totals and Drop Down Lists'!W$5)*Inputs!E$39)</f>
        <v>0</v>
      </c>
      <c r="AZ2996">
        <f>IF(OR($D2996="51",$D2996="52",$D2996="61"),0,(AB2996/'Totals and Drop Down Lists'!X$5)*Inputs!F$39)</f>
        <v>0</v>
      </c>
      <c r="BA2996">
        <f>IF(OR($D2996="51",$D2996="52",$D2996="61"),0,(AC2996/'Totals and Drop Down Lists'!Y$5)*Inputs!G$39)</f>
        <v>0</v>
      </c>
      <c r="BB2996">
        <f>IF(OR($D2996="51",$D2996="52",$D2996="61"),0,(AD2996/'Totals and Drop Down Lists'!Z$5)*Inputs!H$39)</f>
        <v>0</v>
      </c>
      <c r="BC2996">
        <f>IF(OR($D2996="51",$D2996="52",$D2996="61"),0,(AE2996/'Totals and Drop Down Lists'!AA$5)*Inputs!I$39)</f>
        <v>0</v>
      </c>
      <c r="BD2996">
        <f>IF(OR($D2996="51",$D2996="52",$D2996="61"),0,(AF2996/'Totals and Drop Down Lists'!AB$5)*Inputs!J$39)</f>
        <v>0</v>
      </c>
      <c r="BE2996">
        <f>IF(OR($D2996="51",$D2996="52",$D2996="61"),0,(AG2996/'Totals and Drop Down Lists'!AC$5)*Inputs!K$39)</f>
        <v>0</v>
      </c>
      <c r="BF2996">
        <f>IF(OR($D2996="51",$D2996="52",$D2996="61"),0,(AH2996/'Totals and Drop Down Lists'!AD$5)*Inputs!L$39)</f>
        <v>0</v>
      </c>
      <c r="BG2996" s="10">
        <f t="shared" si="415"/>
        <v>441238.71057527466</v>
      </c>
    </row>
    <row r="2997" spans="1:59" ht="28.8">
      <c r="A2997" s="1" t="s">
        <v>7655</v>
      </c>
      <c r="B2997" s="1" t="s">
        <v>4923</v>
      </c>
      <c r="C2997" s="1" t="s">
        <v>4924</v>
      </c>
      <c r="D2997" s="1" t="s">
        <v>25</v>
      </c>
      <c r="E2997" s="1" t="s">
        <v>4925</v>
      </c>
      <c r="F2997" s="2">
        <v>25560</v>
      </c>
      <c r="G2997" s="2">
        <v>565</v>
      </c>
      <c r="H2997" s="2">
        <v>10</v>
      </c>
      <c r="I2997" s="2">
        <v>12122</v>
      </c>
      <c r="J2997" s="2">
        <v>8867</v>
      </c>
      <c r="K2997" s="2">
        <v>1823</v>
      </c>
      <c r="L2997" s="2">
        <v>322</v>
      </c>
      <c r="M2997" s="2">
        <v>54</v>
      </c>
      <c r="N2997" s="2">
        <v>0</v>
      </c>
      <c r="O2997" s="2">
        <v>33</v>
      </c>
      <c r="P2997" s="2">
        <v>15</v>
      </c>
      <c r="Q2997" s="2">
        <v>0</v>
      </c>
      <c r="R2997" s="2">
        <v>541</v>
      </c>
      <c r="S2997" s="2">
        <v>579000</v>
      </c>
      <c r="T2997" s="2">
        <v>33618300</v>
      </c>
      <c r="U2997" s="2">
        <v>23</v>
      </c>
      <c r="V2997" s="2">
        <v>330</v>
      </c>
      <c r="W2997" s="2">
        <v>0</v>
      </c>
      <c r="X2997" s="2">
        <v>735</v>
      </c>
      <c r="Y2997" s="2">
        <v>115</v>
      </c>
      <c r="Z2997" s="2">
        <v>325</v>
      </c>
      <c r="AA2997" s="9">
        <f t="shared" si="416"/>
        <v>25560</v>
      </c>
      <c r="AB2997" s="9">
        <f t="shared" si="417"/>
        <v>11547</v>
      </c>
      <c r="AC2997" s="9">
        <f t="shared" si="418"/>
        <v>965</v>
      </c>
      <c r="AD2997" s="9">
        <f t="shared" si="419"/>
        <v>541</v>
      </c>
      <c r="AE2997" s="44">
        <f t="shared" si="420"/>
        <v>2.6175345015069681E-5</v>
      </c>
      <c r="AF2997" s="9">
        <f t="shared" si="421"/>
        <v>405</v>
      </c>
      <c r="AG2997" s="9">
        <f t="shared" si="414"/>
        <v>440</v>
      </c>
      <c r="AH2997" s="44">
        <f t="shared" si="422"/>
        <v>3.3659969877078536E-5</v>
      </c>
      <c r="AI2997">
        <f>AA2997/'Totals and Drop Down Lists'!W$6*Inputs!E$37</f>
        <v>23186.508806750448</v>
      </c>
      <c r="AJ2997">
        <f>AB2997/'Totals and Drop Down Lists'!X$6*Inputs!F$37</f>
        <v>37994.10079929413</v>
      </c>
      <c r="AK2997">
        <f>AC2997/'Totals and Drop Down Lists'!Y$6*Inputs!G$37</f>
        <v>6361.6059637948047</v>
      </c>
      <c r="AL2997">
        <f>AD2997/'Totals and Drop Down Lists'!Z$6*Inputs!H$37</f>
        <v>4337.4681870666936</v>
      </c>
      <c r="AM2997">
        <f>AE2997/'Totals and Drop Down Lists'!AA$6*Inputs!I$37</f>
        <v>3258.5516963330715</v>
      </c>
      <c r="AN2997">
        <f>AF2997/'Totals and Drop Down Lists'!AB$6*Inputs!J$37</f>
        <v>8082.4607218396204</v>
      </c>
      <c r="AO2997">
        <f>AG2997/'Totals and Drop Down Lists'!AC$6*Inputs!K$37</f>
        <v>8194.373518800312</v>
      </c>
      <c r="AP2997">
        <f>AH2997/'Totals and Drop Down Lists'!AD$6*Inputs!L$37</f>
        <v>7921.1976497900823</v>
      </c>
      <c r="AQ2997">
        <f>IF(OR($D2997="51",$D2997="52",$D2997="61"),(AA2997/'Totals and Drop Down Lists'!W$4)*Inputs!E$38,0)</f>
        <v>0</v>
      </c>
      <c r="AR2997">
        <f>IF(OR($D2997="51",$D2997="52",$D2997="61"),(AB2997/'Totals and Drop Down Lists'!X$4)*Inputs!F$38,0)</f>
        <v>0</v>
      </c>
      <c r="AS2997">
        <f>IF(OR($D2997="51",$D2997="52",$D2997="61"),(AC2997/'Totals and Drop Down Lists'!Y$4)*Inputs!G$38,0)</f>
        <v>0</v>
      </c>
      <c r="AT2997">
        <f>IF(OR($D2997="51",$D2997="52",$D2997="61"),(AD2997/'Totals and Drop Down Lists'!Z$4)*Inputs!H$38,0)</f>
        <v>0</v>
      </c>
      <c r="AU2997">
        <f>IF(OR($D2997="51",$D2997="52",$D2997="61"),(AE2997/'Totals and Drop Down Lists'!AA$4)*Inputs!I$38,0)</f>
        <v>0</v>
      </c>
      <c r="AV2997">
        <f>IF(OR($D2997="51",$D2997="52",$D2997="61"),(AF2997/'Totals and Drop Down Lists'!AB$4)*Inputs!J$38,0)</f>
        <v>0</v>
      </c>
      <c r="AW2997">
        <f>IF(OR($D2997="51",$D2997="52",$D2997="61"),(AG2997/'Totals and Drop Down Lists'!AC$4)*Inputs!K$38,0)</f>
        <v>0</v>
      </c>
      <c r="AX2997">
        <f>IF(OR($D2997="51",$D2997="52",$D2997="61"),(AH2997/'Totals and Drop Down Lists'!AD$4)*Inputs!L$38,0)</f>
        <v>0</v>
      </c>
      <c r="AY2997">
        <f>IF(OR($D2997="51",$D2997="52",$D2997="61"),0,(AA2997/'Totals and Drop Down Lists'!W$5)*Inputs!E$39)</f>
        <v>0</v>
      </c>
      <c r="AZ2997">
        <f>IF(OR($D2997="51",$D2997="52",$D2997="61"),0,(AB2997/'Totals and Drop Down Lists'!X$5)*Inputs!F$39)</f>
        <v>0</v>
      </c>
      <c r="BA2997">
        <f>IF(OR($D2997="51",$D2997="52",$D2997="61"),0,(AC2997/'Totals and Drop Down Lists'!Y$5)*Inputs!G$39)</f>
        <v>0</v>
      </c>
      <c r="BB2997">
        <f>IF(OR($D2997="51",$D2997="52",$D2997="61"),0,(AD2997/'Totals and Drop Down Lists'!Z$5)*Inputs!H$39)</f>
        <v>0</v>
      </c>
      <c r="BC2997">
        <f>IF(OR($D2997="51",$D2997="52",$D2997="61"),0,(AE2997/'Totals and Drop Down Lists'!AA$5)*Inputs!I$39)</f>
        <v>0</v>
      </c>
      <c r="BD2997">
        <f>IF(OR($D2997="51",$D2997="52",$D2997="61"),0,(AF2997/'Totals and Drop Down Lists'!AB$5)*Inputs!J$39)</f>
        <v>0</v>
      </c>
      <c r="BE2997">
        <f>IF(OR($D2997="51",$D2997="52",$D2997="61"),0,(AG2997/'Totals and Drop Down Lists'!AC$5)*Inputs!K$39)</f>
        <v>0</v>
      </c>
      <c r="BF2997">
        <f>IF(OR($D2997="51",$D2997="52",$D2997="61"),0,(AH2997/'Totals and Drop Down Lists'!AD$5)*Inputs!L$39)</f>
        <v>0</v>
      </c>
      <c r="BG2997" s="10">
        <f t="shared" si="415"/>
        <v>99336.267343669155</v>
      </c>
    </row>
    <row r="2998" spans="1:59" ht="28.8">
      <c r="A2998" s="1" t="s">
        <v>7655</v>
      </c>
      <c r="B2998" s="1" t="s">
        <v>4923</v>
      </c>
      <c r="C2998" s="1" t="s">
        <v>4926</v>
      </c>
      <c r="D2998" s="1" t="s">
        <v>545</v>
      </c>
      <c r="E2998" s="1" t="s">
        <v>4927</v>
      </c>
      <c r="F2998" s="2">
        <v>95185</v>
      </c>
      <c r="G2998" s="2">
        <v>2579</v>
      </c>
      <c r="H2998" s="2">
        <v>92</v>
      </c>
      <c r="I2998" s="2">
        <v>44420</v>
      </c>
      <c r="J2998" s="2">
        <v>32590</v>
      </c>
      <c r="K2998" s="2">
        <v>8979</v>
      </c>
      <c r="L2998" s="2">
        <v>272</v>
      </c>
      <c r="M2998" s="2">
        <v>109</v>
      </c>
      <c r="N2998" s="2">
        <v>11</v>
      </c>
      <c r="O2998" s="2">
        <v>228</v>
      </c>
      <c r="P2998" s="2">
        <v>65</v>
      </c>
      <c r="Q2998" s="2">
        <v>22</v>
      </c>
      <c r="R2998" s="2">
        <v>861</v>
      </c>
      <c r="S2998" s="2">
        <v>2087800</v>
      </c>
      <c r="T2998" s="2">
        <v>126306800</v>
      </c>
      <c r="U2998" s="2">
        <v>693</v>
      </c>
      <c r="V2998" s="2">
        <v>1919</v>
      </c>
      <c r="W2998" s="2">
        <v>10</v>
      </c>
      <c r="X2998" s="2">
        <v>3564</v>
      </c>
      <c r="Y2998" s="2">
        <v>145</v>
      </c>
      <c r="Z2998" s="2">
        <v>930</v>
      </c>
      <c r="AA2998" s="9">
        <f t="shared" si="416"/>
        <v>95185</v>
      </c>
      <c r="AB2998" s="9">
        <f t="shared" si="417"/>
        <v>41749</v>
      </c>
      <c r="AC2998" s="9">
        <f t="shared" si="418"/>
        <v>1568</v>
      </c>
      <c r="AD2998" s="9">
        <f t="shared" si="419"/>
        <v>861</v>
      </c>
      <c r="AE2998" s="44">
        <f t="shared" si="420"/>
        <v>1.727696162449493E-4</v>
      </c>
      <c r="AF2998" s="9">
        <f t="shared" si="421"/>
        <v>1635</v>
      </c>
      <c r="AG2998" s="9">
        <f t="shared" si="414"/>
        <v>1075</v>
      </c>
      <c r="AH2998" s="44">
        <f t="shared" si="422"/>
        <v>1.1020547268617868E-4</v>
      </c>
      <c r="AI2998">
        <f>AA2998/'Totals and Drop Down Lists'!W$6*Inputs!E$37</f>
        <v>86346.159654559524</v>
      </c>
      <c r="AJ2998">
        <f>AB2998/'Totals and Drop Down Lists'!X$6*Inputs!F$37</f>
        <v>137370.37449291855</v>
      </c>
      <c r="AK2998">
        <f>AC2998/'Totals and Drop Down Lists'!Y$6*Inputs!G$37</f>
        <v>10336.785648943269</v>
      </c>
      <c r="AL2998">
        <f>AD2998/'Totals and Drop Down Lists'!Z$6*Inputs!H$37</f>
        <v>6903.0685934647381</v>
      </c>
      <c r="AM2998">
        <f>AE2998/'Totals and Drop Down Lists'!AA$6*Inputs!I$37</f>
        <v>21507.977288004226</v>
      </c>
      <c r="AN2998">
        <f>AF2998/'Totals and Drop Down Lists'!AB$6*Inputs!J$37</f>
        <v>32629.193284463654</v>
      </c>
      <c r="AO2998">
        <f>AG2998/'Totals and Drop Down Lists'!AC$6*Inputs!K$37</f>
        <v>20020.344392523493</v>
      </c>
      <c r="AP2998">
        <f>AH2998/'Totals and Drop Down Lists'!AD$6*Inputs!L$37</f>
        <v>25934.643864022699</v>
      </c>
      <c r="AQ2998">
        <f>IF(OR($D2998="51",$D2998="52",$D2998="61"),(AA2998/'Totals and Drop Down Lists'!W$4)*Inputs!E$38,0)</f>
        <v>0</v>
      </c>
      <c r="AR2998">
        <f>IF(OR($D2998="51",$D2998="52",$D2998="61"),(AB2998/'Totals and Drop Down Lists'!X$4)*Inputs!F$38,0)</f>
        <v>0</v>
      </c>
      <c r="AS2998">
        <f>IF(OR($D2998="51",$D2998="52",$D2998="61"),(AC2998/'Totals and Drop Down Lists'!Y$4)*Inputs!G$38,0)</f>
        <v>0</v>
      </c>
      <c r="AT2998">
        <f>IF(OR($D2998="51",$D2998="52",$D2998="61"),(AD2998/'Totals and Drop Down Lists'!Z$4)*Inputs!H$38,0)</f>
        <v>0</v>
      </c>
      <c r="AU2998">
        <f>IF(OR($D2998="51",$D2998="52",$D2998="61"),(AE2998/'Totals and Drop Down Lists'!AA$4)*Inputs!I$38,0)</f>
        <v>0</v>
      </c>
      <c r="AV2998">
        <f>IF(OR($D2998="51",$D2998="52",$D2998="61"),(AF2998/'Totals and Drop Down Lists'!AB$4)*Inputs!J$38,0)</f>
        <v>0</v>
      </c>
      <c r="AW2998">
        <f>IF(OR($D2998="51",$D2998="52",$D2998="61"),(AG2998/'Totals and Drop Down Lists'!AC$4)*Inputs!K$38,0)</f>
        <v>0</v>
      </c>
      <c r="AX2998">
        <f>IF(OR($D2998="51",$D2998="52",$D2998="61"),(AH2998/'Totals and Drop Down Lists'!AD$4)*Inputs!L$38,0)</f>
        <v>0</v>
      </c>
      <c r="AY2998">
        <f>IF(OR($D2998="51",$D2998="52",$D2998="61"),0,(AA2998/'Totals and Drop Down Lists'!W$5)*Inputs!E$39)</f>
        <v>0</v>
      </c>
      <c r="AZ2998">
        <f>IF(OR($D2998="51",$D2998="52",$D2998="61"),0,(AB2998/'Totals and Drop Down Lists'!X$5)*Inputs!F$39)</f>
        <v>0</v>
      </c>
      <c r="BA2998">
        <f>IF(OR($D2998="51",$D2998="52",$D2998="61"),0,(AC2998/'Totals and Drop Down Lists'!Y$5)*Inputs!G$39)</f>
        <v>0</v>
      </c>
      <c r="BB2998">
        <f>IF(OR($D2998="51",$D2998="52",$D2998="61"),0,(AD2998/'Totals and Drop Down Lists'!Z$5)*Inputs!H$39)</f>
        <v>0</v>
      </c>
      <c r="BC2998">
        <f>IF(OR($D2998="51",$D2998="52",$D2998="61"),0,(AE2998/'Totals and Drop Down Lists'!AA$5)*Inputs!I$39)</f>
        <v>0</v>
      </c>
      <c r="BD2998">
        <f>IF(OR($D2998="51",$D2998="52",$D2998="61"),0,(AF2998/'Totals and Drop Down Lists'!AB$5)*Inputs!J$39)</f>
        <v>0</v>
      </c>
      <c r="BE2998">
        <f>IF(OR($D2998="51",$D2998="52",$D2998="61"),0,(AG2998/'Totals and Drop Down Lists'!AC$5)*Inputs!K$39)</f>
        <v>0</v>
      </c>
      <c r="BF2998">
        <f>IF(OR($D2998="51",$D2998="52",$D2998="61"),0,(AH2998/'Totals and Drop Down Lists'!AD$5)*Inputs!L$39)</f>
        <v>0</v>
      </c>
      <c r="BG2998" s="10">
        <f t="shared" si="415"/>
        <v>341048.54721890017</v>
      </c>
    </row>
    <row r="2999" spans="1:59" ht="28.8">
      <c r="A2999" s="1" t="s">
        <v>7655</v>
      </c>
      <c r="B2999" s="1" t="s">
        <v>4923</v>
      </c>
      <c r="C2999" s="1" t="s">
        <v>4928</v>
      </c>
      <c r="D2999" s="1" t="s">
        <v>25</v>
      </c>
      <c r="E2999" s="1" t="s">
        <v>4929</v>
      </c>
      <c r="F2999" s="2">
        <v>24884</v>
      </c>
      <c r="G2999" s="2">
        <v>763</v>
      </c>
      <c r="H2999" s="2">
        <v>0</v>
      </c>
      <c r="I2999" s="2">
        <v>13464</v>
      </c>
      <c r="J2999" s="2">
        <v>8184</v>
      </c>
      <c r="K2999" s="2">
        <v>1749</v>
      </c>
      <c r="L2999" s="2">
        <v>108</v>
      </c>
      <c r="M2999" s="2">
        <v>0</v>
      </c>
      <c r="N2999" s="2">
        <v>13</v>
      </c>
      <c r="O2999" s="2">
        <v>56</v>
      </c>
      <c r="P2999" s="2">
        <v>0</v>
      </c>
      <c r="Q2999" s="2">
        <v>0</v>
      </c>
      <c r="R2999" s="2">
        <v>111</v>
      </c>
      <c r="S2999" s="2">
        <v>464700</v>
      </c>
      <c r="T2999" s="2">
        <v>16045200</v>
      </c>
      <c r="U2999" s="2">
        <v>87</v>
      </c>
      <c r="V2999" s="2">
        <v>405</v>
      </c>
      <c r="W2999" s="2">
        <v>0</v>
      </c>
      <c r="X2999" s="2">
        <v>980</v>
      </c>
      <c r="Y2999" s="2">
        <v>30</v>
      </c>
      <c r="Z2999" s="2">
        <v>310</v>
      </c>
      <c r="AA2999" s="9">
        <f t="shared" si="416"/>
        <v>24884</v>
      </c>
      <c r="AB2999" s="9">
        <f t="shared" si="417"/>
        <v>12701</v>
      </c>
      <c r="AC2999" s="9">
        <f t="shared" si="418"/>
        <v>288</v>
      </c>
      <c r="AD2999" s="9">
        <f t="shared" si="419"/>
        <v>111</v>
      </c>
      <c r="AE2999" s="44">
        <f t="shared" si="420"/>
        <v>2.6104163696050868E-5</v>
      </c>
      <c r="AF2999" s="9">
        <f t="shared" si="421"/>
        <v>575</v>
      </c>
      <c r="AG2999" s="9">
        <f t="shared" si="414"/>
        <v>340</v>
      </c>
      <c r="AH2999" s="44">
        <f t="shared" si="422"/>
        <v>2.7036731749869896E-5</v>
      </c>
      <c r="AI2999">
        <f>AA2999/'Totals and Drop Down Lists'!W$6*Inputs!E$37</f>
        <v>22573.281891517141</v>
      </c>
      <c r="AJ2999">
        <f>AB2999/'Totals and Drop Down Lists'!X$6*Inputs!F$37</f>
        <v>41791.207608195611</v>
      </c>
      <c r="AK2999">
        <f>AC2999/'Totals and Drop Down Lists'!Y$6*Inputs!G$37</f>
        <v>1898.5932824589675</v>
      </c>
      <c r="AL2999">
        <f>AD2999/'Totals and Drop Down Lists'!Z$6*Inputs!H$37</f>
        <v>889.9426409693217</v>
      </c>
      <c r="AM2999">
        <f>AE2999/'Totals and Drop Down Lists'!AA$6*Inputs!I$37</f>
        <v>3249.6903801707654</v>
      </c>
      <c r="AN2999">
        <f>AF2999/'Totals and Drop Down Lists'!AB$6*Inputs!J$37</f>
        <v>11475.098555698227</v>
      </c>
      <c r="AO2999">
        <f>AG2999/'Totals and Drop Down Lists'!AC$6*Inputs!K$37</f>
        <v>6332.0159008911505</v>
      </c>
      <c r="AP2999">
        <f>AH2999/'Totals and Drop Down Lists'!AD$6*Inputs!L$37</f>
        <v>6362.5516236992626</v>
      </c>
      <c r="AQ2999">
        <f>IF(OR($D2999="51",$D2999="52",$D2999="61"),(AA2999/'Totals and Drop Down Lists'!W$4)*Inputs!E$38,0)</f>
        <v>0</v>
      </c>
      <c r="AR2999">
        <f>IF(OR($D2999="51",$D2999="52",$D2999="61"),(AB2999/'Totals and Drop Down Lists'!X$4)*Inputs!F$38,0)</f>
        <v>0</v>
      </c>
      <c r="AS2999">
        <f>IF(OR($D2999="51",$D2999="52",$D2999="61"),(AC2999/'Totals and Drop Down Lists'!Y$4)*Inputs!G$38,0)</f>
        <v>0</v>
      </c>
      <c r="AT2999">
        <f>IF(OR($D2999="51",$D2999="52",$D2999="61"),(AD2999/'Totals and Drop Down Lists'!Z$4)*Inputs!H$38,0)</f>
        <v>0</v>
      </c>
      <c r="AU2999">
        <f>IF(OR($D2999="51",$D2999="52",$D2999="61"),(AE2999/'Totals and Drop Down Lists'!AA$4)*Inputs!I$38,0)</f>
        <v>0</v>
      </c>
      <c r="AV2999">
        <f>IF(OR($D2999="51",$D2999="52",$D2999="61"),(AF2999/'Totals and Drop Down Lists'!AB$4)*Inputs!J$38,0)</f>
        <v>0</v>
      </c>
      <c r="AW2999">
        <f>IF(OR($D2999="51",$D2999="52",$D2999="61"),(AG2999/'Totals and Drop Down Lists'!AC$4)*Inputs!K$38,0)</f>
        <v>0</v>
      </c>
      <c r="AX2999">
        <f>IF(OR($D2999="51",$D2999="52",$D2999="61"),(AH2999/'Totals and Drop Down Lists'!AD$4)*Inputs!L$38,0)</f>
        <v>0</v>
      </c>
      <c r="AY2999">
        <f>IF(OR($D2999="51",$D2999="52",$D2999="61"),0,(AA2999/'Totals and Drop Down Lists'!W$5)*Inputs!E$39)</f>
        <v>0</v>
      </c>
      <c r="AZ2999">
        <f>IF(OR($D2999="51",$D2999="52",$D2999="61"),0,(AB2999/'Totals and Drop Down Lists'!X$5)*Inputs!F$39)</f>
        <v>0</v>
      </c>
      <c r="BA2999">
        <f>IF(OR($D2999="51",$D2999="52",$D2999="61"),0,(AC2999/'Totals and Drop Down Lists'!Y$5)*Inputs!G$39)</f>
        <v>0</v>
      </c>
      <c r="BB2999">
        <f>IF(OR($D2999="51",$D2999="52",$D2999="61"),0,(AD2999/'Totals and Drop Down Lists'!Z$5)*Inputs!H$39)</f>
        <v>0</v>
      </c>
      <c r="BC2999">
        <f>IF(OR($D2999="51",$D2999="52",$D2999="61"),0,(AE2999/'Totals and Drop Down Lists'!AA$5)*Inputs!I$39)</f>
        <v>0</v>
      </c>
      <c r="BD2999">
        <f>IF(OR($D2999="51",$D2999="52",$D2999="61"),0,(AF2999/'Totals and Drop Down Lists'!AB$5)*Inputs!J$39)</f>
        <v>0</v>
      </c>
      <c r="BE2999">
        <f>IF(OR($D2999="51",$D2999="52",$D2999="61"),0,(AG2999/'Totals and Drop Down Lists'!AC$5)*Inputs!K$39)</f>
        <v>0</v>
      </c>
      <c r="BF2999">
        <f>IF(OR($D2999="51",$D2999="52",$D2999="61"),0,(AH2999/'Totals and Drop Down Lists'!AD$5)*Inputs!L$39)</f>
        <v>0</v>
      </c>
      <c r="BG2999" s="10">
        <f t="shared" si="415"/>
        <v>94572.381883600465</v>
      </c>
    </row>
    <row r="3000" spans="1:59" ht="28.8">
      <c r="A3000" s="1" t="s">
        <v>7655</v>
      </c>
      <c r="B3000" s="1" t="s">
        <v>4923</v>
      </c>
      <c r="C3000" s="1" t="s">
        <v>4930</v>
      </c>
      <c r="D3000" s="1" t="s">
        <v>25</v>
      </c>
      <c r="E3000" s="1" t="s">
        <v>4931</v>
      </c>
      <c r="F3000" s="2">
        <v>30218</v>
      </c>
      <c r="G3000" s="2">
        <v>951</v>
      </c>
      <c r="H3000" s="2">
        <v>7</v>
      </c>
      <c r="I3000" s="2">
        <v>17444</v>
      </c>
      <c r="J3000" s="2">
        <v>9020</v>
      </c>
      <c r="K3000" s="2">
        <v>2896</v>
      </c>
      <c r="L3000" s="2">
        <v>248</v>
      </c>
      <c r="M3000" s="2">
        <v>17</v>
      </c>
      <c r="N3000" s="2">
        <v>0</v>
      </c>
      <c r="O3000" s="2">
        <v>421</v>
      </c>
      <c r="P3000" s="2">
        <v>70</v>
      </c>
      <c r="Q3000" s="2">
        <v>20</v>
      </c>
      <c r="R3000" s="2">
        <v>289</v>
      </c>
      <c r="S3000" s="2">
        <v>636700</v>
      </c>
      <c r="T3000" s="2">
        <v>43213700</v>
      </c>
      <c r="U3000" s="2">
        <v>97</v>
      </c>
      <c r="V3000" s="2">
        <v>715</v>
      </c>
      <c r="W3000" s="2">
        <v>0</v>
      </c>
      <c r="X3000" s="2">
        <v>1345</v>
      </c>
      <c r="Y3000" s="2">
        <v>10</v>
      </c>
      <c r="Z3000" s="2">
        <v>270</v>
      </c>
      <c r="AA3000" s="9">
        <f t="shared" si="416"/>
        <v>30218</v>
      </c>
      <c r="AB3000" s="9">
        <f t="shared" si="417"/>
        <v>16486</v>
      </c>
      <c r="AC3000" s="9">
        <f t="shared" si="418"/>
        <v>1065</v>
      </c>
      <c r="AD3000" s="9">
        <f t="shared" si="419"/>
        <v>289</v>
      </c>
      <c r="AE3000" s="44">
        <f t="shared" si="420"/>
        <v>6.4936124175904818E-5</v>
      </c>
      <c r="AF3000" s="9">
        <f t="shared" si="421"/>
        <v>630</v>
      </c>
      <c r="AG3000" s="9">
        <f t="shared" si="414"/>
        <v>280</v>
      </c>
      <c r="AH3000" s="44">
        <f t="shared" si="422"/>
        <v>3.3450386305502852E-5</v>
      </c>
      <c r="AI3000">
        <f>AA3000/'Totals and Drop Down Lists'!W$6*Inputs!E$37</f>
        <v>27411.968823254501</v>
      </c>
      <c r="AJ3000">
        <f>AB3000/'Totals and Drop Down Lists'!X$6*Inputs!F$37</f>
        <v>54245.323094930543</v>
      </c>
      <c r="AK3000">
        <f>AC3000/'Totals and Drop Down Lists'!Y$6*Inputs!G$37</f>
        <v>7020.8397424263894</v>
      </c>
      <c r="AL3000">
        <f>AD3000/'Totals and Drop Down Lists'!Z$6*Inputs!H$37</f>
        <v>2317.0578670282339</v>
      </c>
      <c r="AM3000">
        <f>AE3000/'Totals and Drop Down Lists'!AA$6*Inputs!I$37</f>
        <v>8083.8559134509405</v>
      </c>
      <c r="AN3000">
        <f>AF3000/'Totals and Drop Down Lists'!AB$6*Inputs!J$37</f>
        <v>12572.716678417188</v>
      </c>
      <c r="AO3000">
        <f>AG3000/'Totals and Drop Down Lists'!AC$6*Inputs!K$37</f>
        <v>5214.6013301456533</v>
      </c>
      <c r="AP3000">
        <f>AH3000/'Totals and Drop Down Lists'!AD$6*Inputs!L$37</f>
        <v>7871.8763669528553</v>
      </c>
      <c r="AQ3000">
        <f>IF(OR($D3000="51",$D3000="52",$D3000="61"),(AA3000/'Totals and Drop Down Lists'!W$4)*Inputs!E$38,0)</f>
        <v>0</v>
      </c>
      <c r="AR3000">
        <f>IF(OR($D3000="51",$D3000="52",$D3000="61"),(AB3000/'Totals and Drop Down Lists'!X$4)*Inputs!F$38,0)</f>
        <v>0</v>
      </c>
      <c r="AS3000">
        <f>IF(OR($D3000="51",$D3000="52",$D3000="61"),(AC3000/'Totals and Drop Down Lists'!Y$4)*Inputs!G$38,0)</f>
        <v>0</v>
      </c>
      <c r="AT3000">
        <f>IF(OR($D3000="51",$D3000="52",$D3000="61"),(AD3000/'Totals and Drop Down Lists'!Z$4)*Inputs!H$38,0)</f>
        <v>0</v>
      </c>
      <c r="AU3000">
        <f>IF(OR($D3000="51",$D3000="52",$D3000="61"),(AE3000/'Totals and Drop Down Lists'!AA$4)*Inputs!I$38,0)</f>
        <v>0</v>
      </c>
      <c r="AV3000">
        <f>IF(OR($D3000="51",$D3000="52",$D3000="61"),(AF3000/'Totals and Drop Down Lists'!AB$4)*Inputs!J$38,0)</f>
        <v>0</v>
      </c>
      <c r="AW3000">
        <f>IF(OR($D3000="51",$D3000="52",$D3000="61"),(AG3000/'Totals and Drop Down Lists'!AC$4)*Inputs!K$38,0)</f>
        <v>0</v>
      </c>
      <c r="AX3000">
        <f>IF(OR($D3000="51",$D3000="52",$D3000="61"),(AH3000/'Totals and Drop Down Lists'!AD$4)*Inputs!L$38,0)</f>
        <v>0</v>
      </c>
      <c r="AY3000">
        <f>IF(OR($D3000="51",$D3000="52",$D3000="61"),0,(AA3000/'Totals and Drop Down Lists'!W$5)*Inputs!E$39)</f>
        <v>0</v>
      </c>
      <c r="AZ3000">
        <f>IF(OR($D3000="51",$D3000="52",$D3000="61"),0,(AB3000/'Totals and Drop Down Lists'!X$5)*Inputs!F$39)</f>
        <v>0</v>
      </c>
      <c r="BA3000">
        <f>IF(OR($D3000="51",$D3000="52",$D3000="61"),0,(AC3000/'Totals and Drop Down Lists'!Y$5)*Inputs!G$39)</f>
        <v>0</v>
      </c>
      <c r="BB3000">
        <f>IF(OR($D3000="51",$D3000="52",$D3000="61"),0,(AD3000/'Totals and Drop Down Lists'!Z$5)*Inputs!H$39)</f>
        <v>0</v>
      </c>
      <c r="BC3000">
        <f>IF(OR($D3000="51",$D3000="52",$D3000="61"),0,(AE3000/'Totals and Drop Down Lists'!AA$5)*Inputs!I$39)</f>
        <v>0</v>
      </c>
      <c r="BD3000">
        <f>IF(OR($D3000="51",$D3000="52",$D3000="61"),0,(AF3000/'Totals and Drop Down Lists'!AB$5)*Inputs!J$39)</f>
        <v>0</v>
      </c>
      <c r="BE3000">
        <f>IF(OR($D3000="51",$D3000="52",$D3000="61"),0,(AG3000/'Totals and Drop Down Lists'!AC$5)*Inputs!K$39)</f>
        <v>0</v>
      </c>
      <c r="BF3000">
        <f>IF(OR($D3000="51",$D3000="52",$D3000="61"),0,(AH3000/'Totals and Drop Down Lists'!AD$5)*Inputs!L$39)</f>
        <v>0</v>
      </c>
      <c r="BG3000" s="10">
        <f t="shared" si="415"/>
        <v>124738.23981660629</v>
      </c>
    </row>
    <row r="3001" spans="1:59" ht="28.8">
      <c r="A3001" s="1" t="s">
        <v>7655</v>
      </c>
      <c r="B3001" s="1" t="s">
        <v>4923</v>
      </c>
      <c r="C3001" s="1" t="s">
        <v>4932</v>
      </c>
      <c r="D3001" s="1" t="s">
        <v>545</v>
      </c>
      <c r="E3001" s="1" t="s">
        <v>4933</v>
      </c>
      <c r="F3001" s="2">
        <v>204725</v>
      </c>
      <c r="G3001" s="2">
        <v>5370</v>
      </c>
      <c r="H3001" s="2">
        <v>287</v>
      </c>
      <c r="I3001" s="2">
        <v>70734</v>
      </c>
      <c r="J3001" s="2">
        <v>71564</v>
      </c>
      <c r="K3001" s="2">
        <v>21513</v>
      </c>
      <c r="L3001" s="2">
        <v>937</v>
      </c>
      <c r="M3001" s="2">
        <v>108</v>
      </c>
      <c r="N3001" s="2">
        <v>61</v>
      </c>
      <c r="O3001" s="2">
        <v>810</v>
      </c>
      <c r="P3001" s="2">
        <v>264</v>
      </c>
      <c r="Q3001" s="2">
        <v>83</v>
      </c>
      <c r="R3001" s="2">
        <v>901</v>
      </c>
      <c r="S3001" s="2">
        <v>9044500</v>
      </c>
      <c r="T3001" s="2">
        <v>430980100</v>
      </c>
      <c r="U3001" s="2">
        <v>2292</v>
      </c>
      <c r="V3001" s="2">
        <v>2870</v>
      </c>
      <c r="W3001" s="2">
        <v>75</v>
      </c>
      <c r="X3001" s="2">
        <v>7085</v>
      </c>
      <c r="Y3001" s="2">
        <v>720</v>
      </c>
      <c r="Z3001" s="2">
        <v>2725</v>
      </c>
      <c r="AA3001" s="9">
        <f t="shared" si="416"/>
        <v>204725</v>
      </c>
      <c r="AB3001" s="9">
        <f t="shared" si="417"/>
        <v>65077</v>
      </c>
      <c r="AC3001" s="9">
        <f t="shared" si="418"/>
        <v>3164</v>
      </c>
      <c r="AD3001" s="9">
        <f t="shared" si="419"/>
        <v>901</v>
      </c>
      <c r="AE3001" s="44">
        <f t="shared" si="420"/>
        <v>4.5165116348789614E-4</v>
      </c>
      <c r="AF3001" s="9">
        <f t="shared" si="421"/>
        <v>4140</v>
      </c>
      <c r="AG3001" s="9">
        <f t="shared" si="414"/>
        <v>3445</v>
      </c>
      <c r="AH3001" s="44">
        <f t="shared" si="422"/>
        <v>3.8534229777769513E-4</v>
      </c>
      <c r="AI3001">
        <f>AA3001/'Totals and Drop Down Lists'!W$6*Inputs!E$37</f>
        <v>185714.3198537553</v>
      </c>
      <c r="AJ3001">
        <f>AB3001/'Totals and Drop Down Lists'!X$6*Inputs!F$37</f>
        <v>214128.52669227193</v>
      </c>
      <c r="AK3001">
        <f>AC3001/'Totals and Drop Down Lists'!Y$6*Inputs!G$37</f>
        <v>20858.156755903379</v>
      </c>
      <c r="AL3001">
        <f>AD3001/'Totals and Drop Down Lists'!Z$6*Inputs!H$37</f>
        <v>7223.7686442644936</v>
      </c>
      <c r="AM3001">
        <f>AE3001/'Totals and Drop Down Lists'!AA$6*Inputs!I$37</f>
        <v>56225.759931224791</v>
      </c>
      <c r="AN3001">
        <f>AF3001/'Totals and Drop Down Lists'!AB$6*Inputs!J$37</f>
        <v>82620.709601027236</v>
      </c>
      <c r="AO3001">
        <f>AG3001/'Totals and Drop Down Lists'!AC$6*Inputs!K$37</f>
        <v>64158.219936970629</v>
      </c>
      <c r="AP3001">
        <f>AH3001/'Totals and Drop Down Lists'!AD$6*Inputs!L$37</f>
        <v>90682.567889045138</v>
      </c>
      <c r="AQ3001">
        <f>IF(OR($D3001="51",$D3001="52",$D3001="61"),(AA3001/'Totals and Drop Down Lists'!W$4)*Inputs!E$38,0)</f>
        <v>0</v>
      </c>
      <c r="AR3001">
        <f>IF(OR($D3001="51",$D3001="52",$D3001="61"),(AB3001/'Totals and Drop Down Lists'!X$4)*Inputs!F$38,0)</f>
        <v>0</v>
      </c>
      <c r="AS3001">
        <f>IF(OR($D3001="51",$D3001="52",$D3001="61"),(AC3001/'Totals and Drop Down Lists'!Y$4)*Inputs!G$38,0)</f>
        <v>0</v>
      </c>
      <c r="AT3001">
        <f>IF(OR($D3001="51",$D3001="52",$D3001="61"),(AD3001/'Totals and Drop Down Lists'!Z$4)*Inputs!H$38,0)</f>
        <v>0</v>
      </c>
      <c r="AU3001">
        <f>IF(OR($D3001="51",$D3001="52",$D3001="61"),(AE3001/'Totals and Drop Down Lists'!AA$4)*Inputs!I$38,0)</f>
        <v>0</v>
      </c>
      <c r="AV3001">
        <f>IF(OR($D3001="51",$D3001="52",$D3001="61"),(AF3001/'Totals and Drop Down Lists'!AB$4)*Inputs!J$38,0)</f>
        <v>0</v>
      </c>
      <c r="AW3001">
        <f>IF(OR($D3001="51",$D3001="52",$D3001="61"),(AG3001/'Totals and Drop Down Lists'!AC$4)*Inputs!K$38,0)</f>
        <v>0</v>
      </c>
      <c r="AX3001">
        <f>IF(OR($D3001="51",$D3001="52",$D3001="61"),(AH3001/'Totals and Drop Down Lists'!AD$4)*Inputs!L$38,0)</f>
        <v>0</v>
      </c>
      <c r="AY3001">
        <f>IF(OR($D3001="51",$D3001="52",$D3001="61"),0,(AA3001/'Totals and Drop Down Lists'!W$5)*Inputs!E$39)</f>
        <v>0</v>
      </c>
      <c r="AZ3001">
        <f>IF(OR($D3001="51",$D3001="52",$D3001="61"),0,(AB3001/'Totals and Drop Down Lists'!X$5)*Inputs!F$39)</f>
        <v>0</v>
      </c>
      <c r="BA3001">
        <f>IF(OR($D3001="51",$D3001="52",$D3001="61"),0,(AC3001/'Totals and Drop Down Lists'!Y$5)*Inputs!G$39)</f>
        <v>0</v>
      </c>
      <c r="BB3001">
        <f>IF(OR($D3001="51",$D3001="52",$D3001="61"),0,(AD3001/'Totals and Drop Down Lists'!Z$5)*Inputs!H$39)</f>
        <v>0</v>
      </c>
      <c r="BC3001">
        <f>IF(OR($D3001="51",$D3001="52",$D3001="61"),0,(AE3001/'Totals and Drop Down Lists'!AA$5)*Inputs!I$39)</f>
        <v>0</v>
      </c>
      <c r="BD3001">
        <f>IF(OR($D3001="51",$D3001="52",$D3001="61"),0,(AF3001/'Totals and Drop Down Lists'!AB$5)*Inputs!J$39)</f>
        <v>0</v>
      </c>
      <c r="BE3001">
        <f>IF(OR($D3001="51",$D3001="52",$D3001="61"),0,(AG3001/'Totals and Drop Down Lists'!AC$5)*Inputs!K$39)</f>
        <v>0</v>
      </c>
      <c r="BF3001">
        <f>IF(OR($D3001="51",$D3001="52",$D3001="61"),0,(AH3001/'Totals and Drop Down Lists'!AD$5)*Inputs!L$39)</f>
        <v>0</v>
      </c>
      <c r="BG3001" s="10">
        <f t="shared" si="415"/>
        <v>721612.02930446283</v>
      </c>
    </row>
    <row r="3002" spans="1:59" ht="28.8">
      <c r="A3002" s="1" t="s">
        <v>7655</v>
      </c>
      <c r="B3002" s="1" t="s">
        <v>4923</v>
      </c>
      <c r="C3002" s="1" t="s">
        <v>4934</v>
      </c>
      <c r="D3002" s="1" t="s">
        <v>25</v>
      </c>
      <c r="E3002" s="1" t="s">
        <v>4935</v>
      </c>
      <c r="F3002" s="2">
        <v>34806</v>
      </c>
      <c r="G3002" s="2">
        <v>794</v>
      </c>
      <c r="H3002" s="2">
        <v>19</v>
      </c>
      <c r="I3002" s="2">
        <v>15541</v>
      </c>
      <c r="J3002" s="2">
        <v>11321</v>
      </c>
      <c r="K3002" s="2">
        <v>2894</v>
      </c>
      <c r="L3002" s="2">
        <v>185</v>
      </c>
      <c r="M3002" s="2">
        <v>24</v>
      </c>
      <c r="N3002" s="2">
        <v>21</v>
      </c>
      <c r="O3002" s="2">
        <v>71</v>
      </c>
      <c r="P3002" s="2">
        <v>0</v>
      </c>
      <c r="Q3002" s="2">
        <v>14</v>
      </c>
      <c r="R3002" s="2">
        <v>118</v>
      </c>
      <c r="S3002" s="2">
        <v>473400</v>
      </c>
      <c r="T3002" s="2">
        <v>39309200</v>
      </c>
      <c r="U3002" s="2">
        <v>60</v>
      </c>
      <c r="V3002" s="2">
        <v>670</v>
      </c>
      <c r="W3002" s="2">
        <v>0</v>
      </c>
      <c r="X3002" s="2">
        <v>1025</v>
      </c>
      <c r="Y3002" s="2">
        <v>0</v>
      </c>
      <c r="Z3002" s="2">
        <v>230</v>
      </c>
      <c r="AA3002" s="9">
        <f t="shared" si="416"/>
        <v>34806</v>
      </c>
      <c r="AB3002" s="9">
        <f t="shared" si="417"/>
        <v>14728</v>
      </c>
      <c r="AC3002" s="9">
        <f t="shared" si="418"/>
        <v>433</v>
      </c>
      <c r="AD3002" s="9">
        <f t="shared" si="419"/>
        <v>118</v>
      </c>
      <c r="AE3002" s="44">
        <f t="shared" si="420"/>
        <v>5.1666381820723262E-5</v>
      </c>
      <c r="AF3002" s="9">
        <f t="shared" si="421"/>
        <v>355</v>
      </c>
      <c r="AG3002" s="9">
        <f t="shared" si="414"/>
        <v>230</v>
      </c>
      <c r="AH3002" s="44">
        <f t="shared" si="422"/>
        <v>2.1877246424672576E-5</v>
      </c>
      <c r="AI3002">
        <f>AA3002/'Totals and Drop Down Lists'!W$6*Inputs!E$37</f>
        <v>31573.929011258064</v>
      </c>
      <c r="AJ3002">
        <f>AB3002/'Totals and Drop Down Lists'!X$6*Inputs!F$37</f>
        <v>48460.822427643878</v>
      </c>
      <c r="AK3002">
        <f>AC3002/'Totals and Drop Down Lists'!Y$6*Inputs!G$37</f>
        <v>2854.4822614747668</v>
      </c>
      <c r="AL3002">
        <f>AD3002/'Totals and Drop Down Lists'!Z$6*Inputs!H$37</f>
        <v>946.06514985927879</v>
      </c>
      <c r="AM3002">
        <f>AE3002/'Totals and Drop Down Lists'!AA$6*Inputs!I$37</f>
        <v>6431.914308231012</v>
      </c>
      <c r="AN3002">
        <f>AF3002/'Totals and Drop Down Lists'!AB$6*Inputs!J$37</f>
        <v>7084.6260648223833</v>
      </c>
      <c r="AO3002">
        <f>AG3002/'Totals and Drop Down Lists'!AC$6*Inputs!K$37</f>
        <v>4283.4225211910725</v>
      </c>
      <c r="AP3002">
        <f>AH3002/'Totals and Drop Down Lists'!AD$6*Inputs!L$37</f>
        <v>5148.3704113770782</v>
      </c>
      <c r="AQ3002">
        <f>IF(OR($D3002="51",$D3002="52",$D3002="61"),(AA3002/'Totals and Drop Down Lists'!W$4)*Inputs!E$38,0)</f>
        <v>0</v>
      </c>
      <c r="AR3002">
        <f>IF(OR($D3002="51",$D3002="52",$D3002="61"),(AB3002/'Totals and Drop Down Lists'!X$4)*Inputs!F$38,0)</f>
        <v>0</v>
      </c>
      <c r="AS3002">
        <f>IF(OR($D3002="51",$D3002="52",$D3002="61"),(AC3002/'Totals and Drop Down Lists'!Y$4)*Inputs!G$38,0)</f>
        <v>0</v>
      </c>
      <c r="AT3002">
        <f>IF(OR($D3002="51",$D3002="52",$D3002="61"),(AD3002/'Totals and Drop Down Lists'!Z$4)*Inputs!H$38,0)</f>
        <v>0</v>
      </c>
      <c r="AU3002">
        <f>IF(OR($D3002="51",$D3002="52",$D3002="61"),(AE3002/'Totals and Drop Down Lists'!AA$4)*Inputs!I$38,0)</f>
        <v>0</v>
      </c>
      <c r="AV3002">
        <f>IF(OR($D3002="51",$D3002="52",$D3002="61"),(AF3002/'Totals and Drop Down Lists'!AB$4)*Inputs!J$38,0)</f>
        <v>0</v>
      </c>
      <c r="AW3002">
        <f>IF(OR($D3002="51",$D3002="52",$D3002="61"),(AG3002/'Totals and Drop Down Lists'!AC$4)*Inputs!K$38,0)</f>
        <v>0</v>
      </c>
      <c r="AX3002">
        <f>IF(OR($D3002="51",$D3002="52",$D3002="61"),(AH3002/'Totals and Drop Down Lists'!AD$4)*Inputs!L$38,0)</f>
        <v>0</v>
      </c>
      <c r="AY3002">
        <f>IF(OR($D3002="51",$D3002="52",$D3002="61"),0,(AA3002/'Totals and Drop Down Lists'!W$5)*Inputs!E$39)</f>
        <v>0</v>
      </c>
      <c r="AZ3002">
        <f>IF(OR($D3002="51",$D3002="52",$D3002="61"),0,(AB3002/'Totals and Drop Down Lists'!X$5)*Inputs!F$39)</f>
        <v>0</v>
      </c>
      <c r="BA3002">
        <f>IF(OR($D3002="51",$D3002="52",$D3002="61"),0,(AC3002/'Totals and Drop Down Lists'!Y$5)*Inputs!G$39)</f>
        <v>0</v>
      </c>
      <c r="BB3002">
        <f>IF(OR($D3002="51",$D3002="52",$D3002="61"),0,(AD3002/'Totals and Drop Down Lists'!Z$5)*Inputs!H$39)</f>
        <v>0</v>
      </c>
      <c r="BC3002">
        <f>IF(OR($D3002="51",$D3002="52",$D3002="61"),0,(AE3002/'Totals and Drop Down Lists'!AA$5)*Inputs!I$39)</f>
        <v>0</v>
      </c>
      <c r="BD3002">
        <f>IF(OR($D3002="51",$D3002="52",$D3002="61"),0,(AF3002/'Totals and Drop Down Lists'!AB$5)*Inputs!J$39)</f>
        <v>0</v>
      </c>
      <c r="BE3002">
        <f>IF(OR($D3002="51",$D3002="52",$D3002="61"),0,(AG3002/'Totals and Drop Down Lists'!AC$5)*Inputs!K$39)</f>
        <v>0</v>
      </c>
      <c r="BF3002">
        <f>IF(OR($D3002="51",$D3002="52",$D3002="61"),0,(AH3002/'Totals and Drop Down Lists'!AD$5)*Inputs!L$39)</f>
        <v>0</v>
      </c>
      <c r="BG3002" s="10">
        <f t="shared" si="415"/>
        <v>106783.63215585753</v>
      </c>
    </row>
    <row r="3003" spans="1:59" ht="28.8">
      <c r="A3003" s="1" t="s">
        <v>7655</v>
      </c>
      <c r="B3003" s="1" t="s">
        <v>4923</v>
      </c>
      <c r="C3003" s="1" t="s">
        <v>4936</v>
      </c>
      <c r="D3003" s="1" t="s">
        <v>545</v>
      </c>
      <c r="E3003" s="1" t="s">
        <v>4937</v>
      </c>
      <c r="F3003" s="2">
        <v>173994</v>
      </c>
      <c r="G3003" s="2">
        <v>3360</v>
      </c>
      <c r="H3003" s="2">
        <v>299</v>
      </c>
      <c r="I3003" s="2">
        <v>52019</v>
      </c>
      <c r="J3003" s="2">
        <v>62396</v>
      </c>
      <c r="K3003" s="2">
        <v>18051</v>
      </c>
      <c r="L3003" s="2">
        <v>1301</v>
      </c>
      <c r="M3003" s="2">
        <v>203</v>
      </c>
      <c r="N3003" s="2">
        <v>36</v>
      </c>
      <c r="O3003" s="2">
        <v>1029</v>
      </c>
      <c r="P3003" s="2">
        <v>264</v>
      </c>
      <c r="Q3003" s="2">
        <v>117</v>
      </c>
      <c r="R3003" s="2">
        <v>657</v>
      </c>
      <c r="S3003" s="2">
        <v>8481500</v>
      </c>
      <c r="T3003" s="2">
        <v>442078600</v>
      </c>
      <c r="U3003" s="2">
        <v>1572</v>
      </c>
      <c r="V3003" s="2">
        <v>2210</v>
      </c>
      <c r="W3003" s="2">
        <v>40</v>
      </c>
      <c r="X3003" s="2">
        <v>5360</v>
      </c>
      <c r="Y3003" s="2">
        <v>200</v>
      </c>
      <c r="Z3003" s="2">
        <v>1864</v>
      </c>
      <c r="AA3003" s="9">
        <f t="shared" si="416"/>
        <v>173994</v>
      </c>
      <c r="AB3003" s="9">
        <f t="shared" si="417"/>
        <v>48360</v>
      </c>
      <c r="AC3003" s="9">
        <f t="shared" si="418"/>
        <v>3607</v>
      </c>
      <c r="AD3003" s="9">
        <f t="shared" si="419"/>
        <v>657</v>
      </c>
      <c r="AE3003" s="44">
        <f t="shared" si="420"/>
        <v>3.6470487534489578E-4</v>
      </c>
      <c r="AF3003" s="9">
        <f t="shared" si="421"/>
        <v>3110</v>
      </c>
      <c r="AG3003" s="9">
        <f t="shared" si="414"/>
        <v>2064</v>
      </c>
      <c r="AH3003" s="44">
        <f t="shared" si="422"/>
        <v>2.2218017068572311E-4</v>
      </c>
      <c r="AI3003">
        <f>AA3003/'Totals and Drop Down Lists'!W$6*Inputs!E$37</f>
        <v>157836.98800163294</v>
      </c>
      <c r="AJ3003">
        <f>AB3003/'Totals and Drop Down Lists'!X$6*Inputs!F$37</f>
        <v>159123.12415812453</v>
      </c>
      <c r="AK3003">
        <f>AC3003/'Totals and Drop Down Lists'!Y$6*Inputs!G$37</f>
        <v>23778.562395241304</v>
      </c>
      <c r="AL3003">
        <f>AD3003/'Totals and Drop Down Lists'!Z$6*Inputs!H$37</f>
        <v>5267.4983343859849</v>
      </c>
      <c r="AM3003">
        <f>AE3003/'Totals and Drop Down Lists'!AA$6*Inputs!I$37</f>
        <v>45401.873004228211</v>
      </c>
      <c r="AN3003">
        <f>AF3003/'Totals and Drop Down Lists'!AB$6*Inputs!J$37</f>
        <v>62065.315666472146</v>
      </c>
      <c r="AO3003">
        <f>AG3003/'Totals and Drop Down Lists'!AC$6*Inputs!K$37</f>
        <v>38439.061233645101</v>
      </c>
      <c r="AP3003">
        <f>AH3003/'Totals and Drop Down Lists'!AD$6*Inputs!L$37</f>
        <v>52285.639360128262</v>
      </c>
      <c r="AQ3003">
        <f>IF(OR($D3003="51",$D3003="52",$D3003="61"),(AA3003/'Totals and Drop Down Lists'!W$4)*Inputs!E$38,0)</f>
        <v>0</v>
      </c>
      <c r="AR3003">
        <f>IF(OR($D3003="51",$D3003="52",$D3003="61"),(AB3003/'Totals and Drop Down Lists'!X$4)*Inputs!F$38,0)</f>
        <v>0</v>
      </c>
      <c r="AS3003">
        <f>IF(OR($D3003="51",$D3003="52",$D3003="61"),(AC3003/'Totals and Drop Down Lists'!Y$4)*Inputs!G$38,0)</f>
        <v>0</v>
      </c>
      <c r="AT3003">
        <f>IF(OR($D3003="51",$D3003="52",$D3003="61"),(AD3003/'Totals and Drop Down Lists'!Z$4)*Inputs!H$38,0)</f>
        <v>0</v>
      </c>
      <c r="AU3003">
        <f>IF(OR($D3003="51",$D3003="52",$D3003="61"),(AE3003/'Totals and Drop Down Lists'!AA$4)*Inputs!I$38,0)</f>
        <v>0</v>
      </c>
      <c r="AV3003">
        <f>IF(OR($D3003="51",$D3003="52",$D3003="61"),(AF3003/'Totals and Drop Down Lists'!AB$4)*Inputs!J$38,0)</f>
        <v>0</v>
      </c>
      <c r="AW3003">
        <f>IF(OR($D3003="51",$D3003="52",$D3003="61"),(AG3003/'Totals and Drop Down Lists'!AC$4)*Inputs!K$38,0)</f>
        <v>0</v>
      </c>
      <c r="AX3003">
        <f>IF(OR($D3003="51",$D3003="52",$D3003="61"),(AH3003/'Totals and Drop Down Lists'!AD$4)*Inputs!L$38,0)</f>
        <v>0</v>
      </c>
      <c r="AY3003">
        <f>IF(OR($D3003="51",$D3003="52",$D3003="61"),0,(AA3003/'Totals and Drop Down Lists'!W$5)*Inputs!E$39)</f>
        <v>0</v>
      </c>
      <c r="AZ3003">
        <f>IF(OR($D3003="51",$D3003="52",$D3003="61"),0,(AB3003/'Totals and Drop Down Lists'!X$5)*Inputs!F$39)</f>
        <v>0</v>
      </c>
      <c r="BA3003">
        <f>IF(OR($D3003="51",$D3003="52",$D3003="61"),0,(AC3003/'Totals and Drop Down Lists'!Y$5)*Inputs!G$39)</f>
        <v>0</v>
      </c>
      <c r="BB3003">
        <f>IF(OR($D3003="51",$D3003="52",$D3003="61"),0,(AD3003/'Totals and Drop Down Lists'!Z$5)*Inputs!H$39)</f>
        <v>0</v>
      </c>
      <c r="BC3003">
        <f>IF(OR($D3003="51",$D3003="52",$D3003="61"),0,(AE3003/'Totals and Drop Down Lists'!AA$5)*Inputs!I$39)</f>
        <v>0</v>
      </c>
      <c r="BD3003">
        <f>IF(OR($D3003="51",$D3003="52",$D3003="61"),0,(AF3003/'Totals and Drop Down Lists'!AB$5)*Inputs!J$39)</f>
        <v>0</v>
      </c>
      <c r="BE3003">
        <f>IF(OR($D3003="51",$D3003="52",$D3003="61"),0,(AG3003/'Totals and Drop Down Lists'!AC$5)*Inputs!K$39)</f>
        <v>0</v>
      </c>
      <c r="BF3003">
        <f>IF(OR($D3003="51",$D3003="52",$D3003="61"),0,(AH3003/'Totals and Drop Down Lists'!AD$5)*Inputs!L$39)</f>
        <v>0</v>
      </c>
      <c r="BG3003" s="10">
        <f t="shared" si="415"/>
        <v>544198.06215385837</v>
      </c>
    </row>
    <row r="3004" spans="1:59" ht="28.8">
      <c r="A3004" s="1" t="s">
        <v>7655</v>
      </c>
      <c r="B3004" s="1" t="s">
        <v>4923</v>
      </c>
      <c r="C3004" s="1" t="s">
        <v>4938</v>
      </c>
      <c r="D3004" s="1" t="s">
        <v>25</v>
      </c>
      <c r="E3004" s="1" t="s">
        <v>4939</v>
      </c>
      <c r="F3004" s="2">
        <v>27669</v>
      </c>
      <c r="G3004" s="2">
        <v>616</v>
      </c>
      <c r="H3004" s="2">
        <v>23</v>
      </c>
      <c r="I3004" s="2">
        <v>13563</v>
      </c>
      <c r="J3004" s="2">
        <v>9455</v>
      </c>
      <c r="K3004" s="2">
        <v>3592</v>
      </c>
      <c r="L3004" s="2">
        <v>215</v>
      </c>
      <c r="M3004" s="2">
        <v>6</v>
      </c>
      <c r="N3004" s="2">
        <v>0</v>
      </c>
      <c r="O3004" s="2">
        <v>199</v>
      </c>
      <c r="P3004" s="2">
        <v>35</v>
      </c>
      <c r="Q3004" s="2">
        <v>0</v>
      </c>
      <c r="R3004" s="2">
        <v>301</v>
      </c>
      <c r="S3004" s="2">
        <v>897800</v>
      </c>
      <c r="T3004" s="2">
        <v>51705300</v>
      </c>
      <c r="U3004" s="2">
        <v>173</v>
      </c>
      <c r="V3004" s="2">
        <v>775</v>
      </c>
      <c r="W3004" s="2">
        <v>0</v>
      </c>
      <c r="X3004" s="2">
        <v>1715</v>
      </c>
      <c r="Y3004" s="2">
        <v>180</v>
      </c>
      <c r="Z3004" s="2">
        <v>480</v>
      </c>
      <c r="AA3004" s="9">
        <f t="shared" si="416"/>
        <v>27669</v>
      </c>
      <c r="AB3004" s="9">
        <f t="shared" si="417"/>
        <v>12924</v>
      </c>
      <c r="AC3004" s="9">
        <f t="shared" si="418"/>
        <v>756</v>
      </c>
      <c r="AD3004" s="9">
        <f t="shared" si="419"/>
        <v>301</v>
      </c>
      <c r="AE3004" s="44">
        <f t="shared" si="420"/>
        <v>9.5303073939196798E-5</v>
      </c>
      <c r="AF3004" s="9">
        <f t="shared" si="421"/>
        <v>940</v>
      </c>
      <c r="AG3004" s="9">
        <f t="shared" si="414"/>
        <v>660</v>
      </c>
      <c r="AH3004" s="44">
        <f t="shared" si="422"/>
        <v>9.3297459207876936E-5</v>
      </c>
      <c r="AI3004">
        <f>AA3004/'Totals and Drop Down Lists'!W$6*Inputs!E$37</f>
        <v>25099.667925429505</v>
      </c>
      <c r="AJ3004">
        <f>AB3004/'Totals and Drop Down Lists'!X$6*Inputs!F$37</f>
        <v>42524.963949950397</v>
      </c>
      <c r="AK3004">
        <f>AC3004/'Totals and Drop Down Lists'!Y$6*Inputs!G$37</f>
        <v>4983.8073664547892</v>
      </c>
      <c r="AL3004">
        <f>AD3004/'Totals and Drop Down Lists'!Z$6*Inputs!H$37</f>
        <v>2413.2678822681605</v>
      </c>
      <c r="AM3004">
        <f>AE3004/'Totals and Drop Down Lists'!AA$6*Inputs!I$37</f>
        <v>11864.217761849401</v>
      </c>
      <c r="AN3004">
        <f>AF3004/'Totals and Drop Down Lists'!AB$6*Inputs!J$37</f>
        <v>18759.29155192406</v>
      </c>
      <c r="AO3004">
        <f>AG3004/'Totals and Drop Down Lists'!AC$6*Inputs!K$37</f>
        <v>12291.560278200468</v>
      </c>
      <c r="AP3004">
        <f>AH3004/'Totals and Drop Down Lists'!AD$6*Inputs!L$37</f>
        <v>21955.682589962067</v>
      </c>
      <c r="AQ3004">
        <f>IF(OR($D3004="51",$D3004="52",$D3004="61"),(AA3004/'Totals and Drop Down Lists'!W$4)*Inputs!E$38,0)</f>
        <v>0</v>
      </c>
      <c r="AR3004">
        <f>IF(OR($D3004="51",$D3004="52",$D3004="61"),(AB3004/'Totals and Drop Down Lists'!X$4)*Inputs!F$38,0)</f>
        <v>0</v>
      </c>
      <c r="AS3004">
        <f>IF(OR($D3004="51",$D3004="52",$D3004="61"),(AC3004/'Totals and Drop Down Lists'!Y$4)*Inputs!G$38,0)</f>
        <v>0</v>
      </c>
      <c r="AT3004">
        <f>IF(OR($D3004="51",$D3004="52",$D3004="61"),(AD3004/'Totals and Drop Down Lists'!Z$4)*Inputs!H$38,0)</f>
        <v>0</v>
      </c>
      <c r="AU3004">
        <f>IF(OR($D3004="51",$D3004="52",$D3004="61"),(AE3004/'Totals and Drop Down Lists'!AA$4)*Inputs!I$38,0)</f>
        <v>0</v>
      </c>
      <c r="AV3004">
        <f>IF(OR($D3004="51",$D3004="52",$D3004="61"),(AF3004/'Totals and Drop Down Lists'!AB$4)*Inputs!J$38,0)</f>
        <v>0</v>
      </c>
      <c r="AW3004">
        <f>IF(OR($D3004="51",$D3004="52",$D3004="61"),(AG3004/'Totals and Drop Down Lists'!AC$4)*Inputs!K$38,0)</f>
        <v>0</v>
      </c>
      <c r="AX3004">
        <f>IF(OR($D3004="51",$D3004="52",$D3004="61"),(AH3004/'Totals and Drop Down Lists'!AD$4)*Inputs!L$38,0)</f>
        <v>0</v>
      </c>
      <c r="AY3004">
        <f>IF(OR($D3004="51",$D3004="52",$D3004="61"),0,(AA3004/'Totals and Drop Down Lists'!W$5)*Inputs!E$39)</f>
        <v>0</v>
      </c>
      <c r="AZ3004">
        <f>IF(OR($D3004="51",$D3004="52",$D3004="61"),0,(AB3004/'Totals and Drop Down Lists'!X$5)*Inputs!F$39)</f>
        <v>0</v>
      </c>
      <c r="BA3004">
        <f>IF(OR($D3004="51",$D3004="52",$D3004="61"),0,(AC3004/'Totals and Drop Down Lists'!Y$5)*Inputs!G$39)</f>
        <v>0</v>
      </c>
      <c r="BB3004">
        <f>IF(OR($D3004="51",$D3004="52",$D3004="61"),0,(AD3004/'Totals and Drop Down Lists'!Z$5)*Inputs!H$39)</f>
        <v>0</v>
      </c>
      <c r="BC3004">
        <f>IF(OR($D3004="51",$D3004="52",$D3004="61"),0,(AE3004/'Totals and Drop Down Lists'!AA$5)*Inputs!I$39)</f>
        <v>0</v>
      </c>
      <c r="BD3004">
        <f>IF(OR($D3004="51",$D3004="52",$D3004="61"),0,(AF3004/'Totals and Drop Down Lists'!AB$5)*Inputs!J$39)</f>
        <v>0</v>
      </c>
      <c r="BE3004">
        <f>IF(OR($D3004="51",$D3004="52",$D3004="61"),0,(AG3004/'Totals and Drop Down Lists'!AC$5)*Inputs!K$39)</f>
        <v>0</v>
      </c>
      <c r="BF3004">
        <f>IF(OR($D3004="51",$D3004="52",$D3004="61"),0,(AH3004/'Totals and Drop Down Lists'!AD$5)*Inputs!L$39)</f>
        <v>0</v>
      </c>
      <c r="BG3004" s="10">
        <f t="shared" si="415"/>
        <v>139892.45930603886</v>
      </c>
    </row>
    <row r="3005" spans="1:59" ht="28.8">
      <c r="A3005" s="1" t="s">
        <v>7655</v>
      </c>
      <c r="B3005" s="1" t="s">
        <v>4923</v>
      </c>
      <c r="C3005" s="1" t="s">
        <v>4940</v>
      </c>
      <c r="D3005" s="1" t="s">
        <v>25</v>
      </c>
      <c r="E3005" s="1" t="s">
        <v>4941</v>
      </c>
      <c r="F3005" s="2">
        <v>18509</v>
      </c>
      <c r="G3005" s="2">
        <v>369</v>
      </c>
      <c r="H3005" s="2">
        <v>46</v>
      </c>
      <c r="I3005" s="2">
        <v>11188</v>
      </c>
      <c r="J3005" s="2">
        <v>5624</v>
      </c>
      <c r="K3005" s="2">
        <v>1652</v>
      </c>
      <c r="L3005" s="2">
        <v>178</v>
      </c>
      <c r="M3005" s="2">
        <v>37</v>
      </c>
      <c r="N3005" s="2">
        <v>0</v>
      </c>
      <c r="O3005" s="2">
        <v>108</v>
      </c>
      <c r="P3005" s="2">
        <v>0</v>
      </c>
      <c r="Q3005" s="2">
        <v>0</v>
      </c>
      <c r="R3005" s="2">
        <v>167</v>
      </c>
      <c r="S3005" s="2">
        <v>238700</v>
      </c>
      <c r="T3005" s="2">
        <v>15538600</v>
      </c>
      <c r="U3005" s="2">
        <v>55</v>
      </c>
      <c r="V3005" s="2">
        <v>410</v>
      </c>
      <c r="W3005" s="2">
        <v>0</v>
      </c>
      <c r="X3005" s="2">
        <v>670</v>
      </c>
      <c r="Y3005" s="2">
        <v>0</v>
      </c>
      <c r="Z3005" s="2">
        <v>145</v>
      </c>
      <c r="AA3005" s="9">
        <f t="shared" si="416"/>
        <v>18509</v>
      </c>
      <c r="AB3005" s="9">
        <f t="shared" si="417"/>
        <v>10773</v>
      </c>
      <c r="AC3005" s="9">
        <f t="shared" si="418"/>
        <v>490</v>
      </c>
      <c r="AD3005" s="9">
        <f t="shared" si="419"/>
        <v>167</v>
      </c>
      <c r="AE3005" s="44">
        <f t="shared" si="420"/>
        <v>3.3889921268073147E-5</v>
      </c>
      <c r="AF3005" s="9">
        <f t="shared" si="421"/>
        <v>260</v>
      </c>
      <c r="AG3005" s="9">
        <f t="shared" si="414"/>
        <v>145</v>
      </c>
      <c r="AH3005" s="44">
        <f t="shared" si="422"/>
        <v>1.5848341452778E-5</v>
      </c>
      <c r="AI3005">
        <f>AA3005/'Totals and Drop Down Lists'!W$6*Inputs!E$37</f>
        <v>16790.261795936778</v>
      </c>
      <c r="AJ3005">
        <f>AB3005/'Totals and Drop Down Lists'!X$6*Inputs!F$37</f>
        <v>35447.341119840275</v>
      </c>
      <c r="AK3005">
        <f>AC3005/'Totals and Drop Down Lists'!Y$6*Inputs!G$37</f>
        <v>3230.2455152947709</v>
      </c>
      <c r="AL3005">
        <f>AD3005/'Totals and Drop Down Lists'!Z$6*Inputs!H$37</f>
        <v>1338.9227120889793</v>
      </c>
      <c r="AM3005">
        <f>AE3005/'Totals and Drop Down Lists'!AA$6*Inputs!I$37</f>
        <v>4218.9342823598317</v>
      </c>
      <c r="AN3005">
        <f>AF3005/'Totals and Drop Down Lists'!AB$6*Inputs!J$37</f>
        <v>5188.740216489633</v>
      </c>
      <c r="AO3005">
        <f>AG3005/'Totals and Drop Down Lists'!AC$6*Inputs!K$37</f>
        <v>2700.4185459682844</v>
      </c>
      <c r="AP3005">
        <f>AH3005/'Totals and Drop Down Lists'!AD$6*Inputs!L$37</f>
        <v>3729.588752671566</v>
      </c>
      <c r="AQ3005">
        <f>IF(OR($D3005="51",$D3005="52",$D3005="61"),(AA3005/'Totals and Drop Down Lists'!W$4)*Inputs!E$38,0)</f>
        <v>0</v>
      </c>
      <c r="AR3005">
        <f>IF(OR($D3005="51",$D3005="52",$D3005="61"),(AB3005/'Totals and Drop Down Lists'!X$4)*Inputs!F$38,0)</f>
        <v>0</v>
      </c>
      <c r="AS3005">
        <f>IF(OR($D3005="51",$D3005="52",$D3005="61"),(AC3005/'Totals and Drop Down Lists'!Y$4)*Inputs!G$38,0)</f>
        <v>0</v>
      </c>
      <c r="AT3005">
        <f>IF(OR($D3005="51",$D3005="52",$D3005="61"),(AD3005/'Totals and Drop Down Lists'!Z$4)*Inputs!H$38,0)</f>
        <v>0</v>
      </c>
      <c r="AU3005">
        <f>IF(OR($D3005="51",$D3005="52",$D3005="61"),(AE3005/'Totals and Drop Down Lists'!AA$4)*Inputs!I$38,0)</f>
        <v>0</v>
      </c>
      <c r="AV3005">
        <f>IF(OR($D3005="51",$D3005="52",$D3005="61"),(AF3005/'Totals and Drop Down Lists'!AB$4)*Inputs!J$38,0)</f>
        <v>0</v>
      </c>
      <c r="AW3005">
        <f>IF(OR($D3005="51",$D3005="52",$D3005="61"),(AG3005/'Totals and Drop Down Lists'!AC$4)*Inputs!K$38,0)</f>
        <v>0</v>
      </c>
      <c r="AX3005">
        <f>IF(OR($D3005="51",$D3005="52",$D3005="61"),(AH3005/'Totals and Drop Down Lists'!AD$4)*Inputs!L$38,0)</f>
        <v>0</v>
      </c>
      <c r="AY3005">
        <f>IF(OR($D3005="51",$D3005="52",$D3005="61"),0,(AA3005/'Totals and Drop Down Lists'!W$5)*Inputs!E$39)</f>
        <v>0</v>
      </c>
      <c r="AZ3005">
        <f>IF(OR($D3005="51",$D3005="52",$D3005="61"),0,(AB3005/'Totals and Drop Down Lists'!X$5)*Inputs!F$39)</f>
        <v>0</v>
      </c>
      <c r="BA3005">
        <f>IF(OR($D3005="51",$D3005="52",$D3005="61"),0,(AC3005/'Totals and Drop Down Lists'!Y$5)*Inputs!G$39)</f>
        <v>0</v>
      </c>
      <c r="BB3005">
        <f>IF(OR($D3005="51",$D3005="52",$D3005="61"),0,(AD3005/'Totals and Drop Down Lists'!Z$5)*Inputs!H$39)</f>
        <v>0</v>
      </c>
      <c r="BC3005">
        <f>IF(OR($D3005="51",$D3005="52",$D3005="61"),0,(AE3005/'Totals and Drop Down Lists'!AA$5)*Inputs!I$39)</f>
        <v>0</v>
      </c>
      <c r="BD3005">
        <f>IF(OR($D3005="51",$D3005="52",$D3005="61"),0,(AF3005/'Totals and Drop Down Lists'!AB$5)*Inputs!J$39)</f>
        <v>0</v>
      </c>
      <c r="BE3005">
        <f>IF(OR($D3005="51",$D3005="52",$D3005="61"),0,(AG3005/'Totals and Drop Down Lists'!AC$5)*Inputs!K$39)</f>
        <v>0</v>
      </c>
      <c r="BF3005">
        <f>IF(OR($D3005="51",$D3005="52",$D3005="61"),0,(AH3005/'Totals and Drop Down Lists'!AD$5)*Inputs!L$39)</f>
        <v>0</v>
      </c>
      <c r="BG3005" s="10">
        <f t="shared" si="415"/>
        <v>72644.45294065011</v>
      </c>
    </row>
    <row r="3006" spans="1:59" ht="28.8">
      <c r="A3006" s="1" t="s">
        <v>7655</v>
      </c>
      <c r="B3006" s="1" t="s">
        <v>4923</v>
      </c>
      <c r="C3006" s="1" t="s">
        <v>4942</v>
      </c>
      <c r="D3006" s="1" t="s">
        <v>25</v>
      </c>
      <c r="E3006" s="1" t="s">
        <v>4943</v>
      </c>
      <c r="F3006" s="2">
        <v>20676</v>
      </c>
      <c r="G3006" s="2">
        <v>766</v>
      </c>
      <c r="H3006" s="2">
        <v>0</v>
      </c>
      <c r="I3006" s="2">
        <v>12209</v>
      </c>
      <c r="J3006" s="2">
        <v>6239</v>
      </c>
      <c r="K3006" s="2">
        <v>2273</v>
      </c>
      <c r="L3006" s="2">
        <v>161</v>
      </c>
      <c r="M3006" s="2">
        <v>40</v>
      </c>
      <c r="N3006" s="2">
        <v>0</v>
      </c>
      <c r="O3006" s="2">
        <v>198</v>
      </c>
      <c r="P3006" s="2">
        <v>54</v>
      </c>
      <c r="Q3006" s="2">
        <v>9</v>
      </c>
      <c r="R3006" s="2">
        <v>104</v>
      </c>
      <c r="S3006" s="2">
        <v>353400</v>
      </c>
      <c r="T3006" s="2">
        <v>30706700</v>
      </c>
      <c r="U3006" s="2">
        <v>160</v>
      </c>
      <c r="V3006" s="2">
        <v>630</v>
      </c>
      <c r="W3006" s="2">
        <v>10</v>
      </c>
      <c r="X3006" s="2">
        <v>1025</v>
      </c>
      <c r="Y3006" s="2">
        <v>40</v>
      </c>
      <c r="Z3006" s="2">
        <v>144</v>
      </c>
      <c r="AA3006" s="9">
        <f t="shared" si="416"/>
        <v>20676</v>
      </c>
      <c r="AB3006" s="9">
        <f t="shared" si="417"/>
        <v>11443</v>
      </c>
      <c r="AC3006" s="9">
        <f t="shared" si="418"/>
        <v>566</v>
      </c>
      <c r="AD3006" s="9">
        <f t="shared" si="419"/>
        <v>104</v>
      </c>
      <c r="AE3006" s="44">
        <f t="shared" si="420"/>
        <v>5.7833526072456166E-5</v>
      </c>
      <c r="AF3006" s="9">
        <f t="shared" si="421"/>
        <v>385</v>
      </c>
      <c r="AG3006" s="9">
        <f t="shared" si="414"/>
        <v>184</v>
      </c>
      <c r="AH3006" s="44">
        <f t="shared" si="422"/>
        <v>2.4943268370013561E-5</v>
      </c>
      <c r="AI3006">
        <f>AA3006/'Totals and Drop Down Lists'!W$6*Inputs!E$37</f>
        <v>18756.035058230525</v>
      </c>
      <c r="AJ3006">
        <f>AB3006/'Totals and Drop Down Lists'!X$6*Inputs!F$37</f>
        <v>37651.900532287407</v>
      </c>
      <c r="AK3006">
        <f>AC3006/'Totals and Drop Down Lists'!Y$6*Inputs!G$37</f>
        <v>3731.2631870547766</v>
      </c>
      <c r="AL3006">
        <f>AD3006/'Totals and Drop Down Lists'!Z$6*Inputs!H$37</f>
        <v>833.82013207936438</v>
      </c>
      <c r="AM3006">
        <f>AE3006/'Totals and Drop Down Lists'!AA$6*Inputs!I$37</f>
        <v>7199.6580896957958</v>
      </c>
      <c r="AN3006">
        <f>AF3006/'Totals and Drop Down Lists'!AB$6*Inputs!J$37</f>
        <v>7683.3268590327261</v>
      </c>
      <c r="AO3006">
        <f>AG3006/'Totals and Drop Down Lists'!AC$6*Inputs!K$37</f>
        <v>3426.7380169528578</v>
      </c>
      <c r="AP3006">
        <f>AH3006/'Totals and Drop Down Lists'!AD$6*Inputs!L$37</f>
        <v>5869.8970769186981</v>
      </c>
      <c r="AQ3006">
        <f>IF(OR($D3006="51",$D3006="52",$D3006="61"),(AA3006/'Totals and Drop Down Lists'!W$4)*Inputs!E$38,0)</f>
        <v>0</v>
      </c>
      <c r="AR3006">
        <f>IF(OR($D3006="51",$D3006="52",$D3006="61"),(AB3006/'Totals and Drop Down Lists'!X$4)*Inputs!F$38,0)</f>
        <v>0</v>
      </c>
      <c r="AS3006">
        <f>IF(OR($D3006="51",$D3006="52",$D3006="61"),(AC3006/'Totals and Drop Down Lists'!Y$4)*Inputs!G$38,0)</f>
        <v>0</v>
      </c>
      <c r="AT3006">
        <f>IF(OR($D3006="51",$D3006="52",$D3006="61"),(AD3006/'Totals and Drop Down Lists'!Z$4)*Inputs!H$38,0)</f>
        <v>0</v>
      </c>
      <c r="AU3006">
        <f>IF(OR($D3006="51",$D3006="52",$D3006="61"),(AE3006/'Totals and Drop Down Lists'!AA$4)*Inputs!I$38,0)</f>
        <v>0</v>
      </c>
      <c r="AV3006">
        <f>IF(OR($D3006="51",$D3006="52",$D3006="61"),(AF3006/'Totals and Drop Down Lists'!AB$4)*Inputs!J$38,0)</f>
        <v>0</v>
      </c>
      <c r="AW3006">
        <f>IF(OR($D3006="51",$D3006="52",$D3006="61"),(AG3006/'Totals and Drop Down Lists'!AC$4)*Inputs!K$38,0)</f>
        <v>0</v>
      </c>
      <c r="AX3006">
        <f>IF(OR($D3006="51",$D3006="52",$D3006="61"),(AH3006/'Totals and Drop Down Lists'!AD$4)*Inputs!L$38,0)</f>
        <v>0</v>
      </c>
      <c r="AY3006">
        <f>IF(OR($D3006="51",$D3006="52",$D3006="61"),0,(AA3006/'Totals and Drop Down Lists'!W$5)*Inputs!E$39)</f>
        <v>0</v>
      </c>
      <c r="AZ3006">
        <f>IF(OR($D3006="51",$D3006="52",$D3006="61"),0,(AB3006/'Totals and Drop Down Lists'!X$5)*Inputs!F$39)</f>
        <v>0</v>
      </c>
      <c r="BA3006">
        <f>IF(OR($D3006="51",$D3006="52",$D3006="61"),0,(AC3006/'Totals and Drop Down Lists'!Y$5)*Inputs!G$39)</f>
        <v>0</v>
      </c>
      <c r="BB3006">
        <f>IF(OR($D3006="51",$D3006="52",$D3006="61"),0,(AD3006/'Totals and Drop Down Lists'!Z$5)*Inputs!H$39)</f>
        <v>0</v>
      </c>
      <c r="BC3006">
        <f>IF(OR($D3006="51",$D3006="52",$D3006="61"),0,(AE3006/'Totals and Drop Down Lists'!AA$5)*Inputs!I$39)</f>
        <v>0</v>
      </c>
      <c r="BD3006">
        <f>IF(OR($D3006="51",$D3006="52",$D3006="61"),0,(AF3006/'Totals and Drop Down Lists'!AB$5)*Inputs!J$39)</f>
        <v>0</v>
      </c>
      <c r="BE3006">
        <f>IF(OR($D3006="51",$D3006="52",$D3006="61"),0,(AG3006/'Totals and Drop Down Lists'!AC$5)*Inputs!K$39)</f>
        <v>0</v>
      </c>
      <c r="BF3006">
        <f>IF(OR($D3006="51",$D3006="52",$D3006="61"),0,(AH3006/'Totals and Drop Down Lists'!AD$5)*Inputs!L$39)</f>
        <v>0</v>
      </c>
      <c r="BG3006" s="10">
        <f t="shared" si="415"/>
        <v>85152.638952252149</v>
      </c>
    </row>
    <row r="3007" spans="1:59" ht="28.8">
      <c r="A3007" s="1" t="s">
        <v>7655</v>
      </c>
      <c r="B3007" s="1" t="s">
        <v>4923</v>
      </c>
      <c r="C3007" s="1" t="s">
        <v>4944</v>
      </c>
      <c r="D3007" s="1" t="s">
        <v>25</v>
      </c>
      <c r="E3007" s="1" t="s">
        <v>4945</v>
      </c>
      <c r="F3007" s="2">
        <v>36828</v>
      </c>
      <c r="G3007" s="2">
        <v>960</v>
      </c>
      <c r="H3007" s="2">
        <v>100</v>
      </c>
      <c r="I3007" s="2">
        <v>19418</v>
      </c>
      <c r="J3007" s="2">
        <v>10850</v>
      </c>
      <c r="K3007" s="2">
        <v>2994</v>
      </c>
      <c r="L3007" s="2">
        <v>619</v>
      </c>
      <c r="M3007" s="2">
        <v>88</v>
      </c>
      <c r="N3007" s="2">
        <v>9</v>
      </c>
      <c r="O3007" s="2">
        <v>424</v>
      </c>
      <c r="P3007" s="2">
        <v>52</v>
      </c>
      <c r="Q3007" s="2">
        <v>7</v>
      </c>
      <c r="R3007" s="2">
        <v>281</v>
      </c>
      <c r="S3007" s="2">
        <v>437200</v>
      </c>
      <c r="T3007" s="2">
        <v>41489900</v>
      </c>
      <c r="U3007" s="2">
        <v>239</v>
      </c>
      <c r="V3007" s="2">
        <v>1045</v>
      </c>
      <c r="W3007" s="2">
        <v>30</v>
      </c>
      <c r="X3007" s="2">
        <v>1365</v>
      </c>
      <c r="Y3007" s="2">
        <v>15</v>
      </c>
      <c r="Z3007" s="2">
        <v>229</v>
      </c>
      <c r="AA3007" s="9">
        <f t="shared" si="416"/>
        <v>36828</v>
      </c>
      <c r="AB3007" s="9">
        <f t="shared" si="417"/>
        <v>18358</v>
      </c>
      <c r="AC3007" s="9">
        <f t="shared" si="418"/>
        <v>1480</v>
      </c>
      <c r="AD3007" s="9">
        <f t="shared" si="419"/>
        <v>281</v>
      </c>
      <c r="AE3007" s="44">
        <f t="shared" si="420"/>
        <v>5.7699179815353685E-5</v>
      </c>
      <c r="AF3007" s="9">
        <f t="shared" si="421"/>
        <v>290</v>
      </c>
      <c r="AG3007" s="9">
        <f t="shared" si="414"/>
        <v>244</v>
      </c>
      <c r="AH3007" s="44">
        <f t="shared" si="422"/>
        <v>2.5053186447595311E-5</v>
      </c>
      <c r="AI3007">
        <f>AA3007/'Totals and Drop Down Lists'!W$6*Inputs!E$37</f>
        <v>33408.166914515081</v>
      </c>
      <c r="AJ3007">
        <f>AB3007/'Totals and Drop Down Lists'!X$6*Inputs!F$37</f>
        <v>60404.927901051495</v>
      </c>
      <c r="AK3007">
        <f>AC3007/'Totals and Drop Down Lists'!Y$6*Inputs!G$37</f>
        <v>9756.6599237474711</v>
      </c>
      <c r="AL3007">
        <f>AD3007/'Totals and Drop Down Lists'!Z$6*Inputs!H$37</f>
        <v>2252.9178568682828</v>
      </c>
      <c r="AM3007">
        <f>AE3007/'Totals and Drop Down Lists'!AA$6*Inputs!I$37</f>
        <v>7182.9334114260255</v>
      </c>
      <c r="AN3007">
        <f>AF3007/'Totals and Drop Down Lists'!AB$6*Inputs!J$37</f>
        <v>5787.4410106999749</v>
      </c>
      <c r="AO3007">
        <f>AG3007/'Totals and Drop Down Lists'!AC$6*Inputs!K$37</f>
        <v>4544.1525876983551</v>
      </c>
      <c r="AP3007">
        <f>AH3007/'Totals and Drop Down Lists'!AD$6*Inputs!L$37</f>
        <v>5895.7640881189336</v>
      </c>
      <c r="AQ3007">
        <f>IF(OR($D3007="51",$D3007="52",$D3007="61"),(AA3007/'Totals and Drop Down Lists'!W$4)*Inputs!E$38,0)</f>
        <v>0</v>
      </c>
      <c r="AR3007">
        <f>IF(OR($D3007="51",$D3007="52",$D3007="61"),(AB3007/'Totals and Drop Down Lists'!X$4)*Inputs!F$38,0)</f>
        <v>0</v>
      </c>
      <c r="AS3007">
        <f>IF(OR($D3007="51",$D3007="52",$D3007="61"),(AC3007/'Totals and Drop Down Lists'!Y$4)*Inputs!G$38,0)</f>
        <v>0</v>
      </c>
      <c r="AT3007">
        <f>IF(OR($D3007="51",$D3007="52",$D3007="61"),(AD3007/'Totals and Drop Down Lists'!Z$4)*Inputs!H$38,0)</f>
        <v>0</v>
      </c>
      <c r="AU3007">
        <f>IF(OR($D3007="51",$D3007="52",$D3007="61"),(AE3007/'Totals and Drop Down Lists'!AA$4)*Inputs!I$38,0)</f>
        <v>0</v>
      </c>
      <c r="AV3007">
        <f>IF(OR($D3007="51",$D3007="52",$D3007="61"),(AF3007/'Totals and Drop Down Lists'!AB$4)*Inputs!J$38,0)</f>
        <v>0</v>
      </c>
      <c r="AW3007">
        <f>IF(OR($D3007="51",$D3007="52",$D3007="61"),(AG3007/'Totals and Drop Down Lists'!AC$4)*Inputs!K$38,0)</f>
        <v>0</v>
      </c>
      <c r="AX3007">
        <f>IF(OR($D3007="51",$D3007="52",$D3007="61"),(AH3007/'Totals and Drop Down Lists'!AD$4)*Inputs!L$38,0)</f>
        <v>0</v>
      </c>
      <c r="AY3007">
        <f>IF(OR($D3007="51",$D3007="52",$D3007="61"),0,(AA3007/'Totals and Drop Down Lists'!W$5)*Inputs!E$39)</f>
        <v>0</v>
      </c>
      <c r="AZ3007">
        <f>IF(OR($D3007="51",$D3007="52",$D3007="61"),0,(AB3007/'Totals and Drop Down Lists'!X$5)*Inputs!F$39)</f>
        <v>0</v>
      </c>
      <c r="BA3007">
        <f>IF(OR($D3007="51",$D3007="52",$D3007="61"),0,(AC3007/'Totals and Drop Down Lists'!Y$5)*Inputs!G$39)</f>
        <v>0</v>
      </c>
      <c r="BB3007">
        <f>IF(OR($D3007="51",$D3007="52",$D3007="61"),0,(AD3007/'Totals and Drop Down Lists'!Z$5)*Inputs!H$39)</f>
        <v>0</v>
      </c>
      <c r="BC3007">
        <f>IF(OR($D3007="51",$D3007="52",$D3007="61"),0,(AE3007/'Totals and Drop Down Lists'!AA$5)*Inputs!I$39)</f>
        <v>0</v>
      </c>
      <c r="BD3007">
        <f>IF(OR($D3007="51",$D3007="52",$D3007="61"),0,(AF3007/'Totals and Drop Down Lists'!AB$5)*Inputs!J$39)</f>
        <v>0</v>
      </c>
      <c r="BE3007">
        <f>IF(OR($D3007="51",$D3007="52",$D3007="61"),0,(AG3007/'Totals and Drop Down Lists'!AC$5)*Inputs!K$39)</f>
        <v>0</v>
      </c>
      <c r="BF3007">
        <f>IF(OR($D3007="51",$D3007="52",$D3007="61"),0,(AH3007/'Totals and Drop Down Lists'!AD$5)*Inputs!L$39)</f>
        <v>0</v>
      </c>
      <c r="BG3007" s="10">
        <f t="shared" si="415"/>
        <v>129232.96369412562</v>
      </c>
    </row>
    <row r="3008" spans="1:59" ht="28.8">
      <c r="A3008" s="1" t="s">
        <v>7655</v>
      </c>
      <c r="B3008" s="1" t="s">
        <v>4923</v>
      </c>
      <c r="C3008" s="1" t="s">
        <v>4946</v>
      </c>
      <c r="D3008" s="1" t="s">
        <v>25</v>
      </c>
      <c r="E3008" s="1" t="s">
        <v>4947</v>
      </c>
      <c r="F3008" s="2">
        <v>38303</v>
      </c>
      <c r="G3008" s="2">
        <v>568</v>
      </c>
      <c r="H3008" s="2">
        <v>54</v>
      </c>
      <c r="I3008" s="2">
        <v>13665</v>
      </c>
      <c r="J3008" s="2">
        <v>12124</v>
      </c>
      <c r="K3008" s="2">
        <v>2382</v>
      </c>
      <c r="L3008" s="2">
        <v>489</v>
      </c>
      <c r="M3008" s="2">
        <v>122</v>
      </c>
      <c r="N3008" s="2">
        <v>25</v>
      </c>
      <c r="O3008" s="2">
        <v>192</v>
      </c>
      <c r="P3008" s="2">
        <v>71</v>
      </c>
      <c r="Q3008" s="2">
        <v>0</v>
      </c>
      <c r="R3008" s="2">
        <v>233</v>
      </c>
      <c r="S3008" s="2">
        <v>1100200</v>
      </c>
      <c r="T3008" s="2">
        <v>65395400</v>
      </c>
      <c r="U3008" s="2">
        <v>383</v>
      </c>
      <c r="V3008" s="2">
        <v>99</v>
      </c>
      <c r="W3008" s="2">
        <v>0</v>
      </c>
      <c r="X3008" s="2">
        <v>660</v>
      </c>
      <c r="Y3008" s="2">
        <v>20</v>
      </c>
      <c r="Z3008" s="2">
        <v>205</v>
      </c>
      <c r="AA3008" s="9">
        <f t="shared" si="416"/>
        <v>38303</v>
      </c>
      <c r="AB3008" s="9">
        <f t="shared" si="417"/>
        <v>13043</v>
      </c>
      <c r="AC3008" s="9">
        <f t="shared" si="418"/>
        <v>1132</v>
      </c>
      <c r="AD3008" s="9">
        <f t="shared" si="419"/>
        <v>233</v>
      </c>
      <c r="AE3008" s="44">
        <f t="shared" si="420"/>
        <v>3.2683862332478792E-5</v>
      </c>
      <c r="AF3008" s="9">
        <f t="shared" si="421"/>
        <v>561</v>
      </c>
      <c r="AG3008" s="9">
        <f t="shared" si="414"/>
        <v>225</v>
      </c>
      <c r="AH3008" s="44">
        <f t="shared" si="422"/>
        <v>1.644861872458974E-5</v>
      </c>
      <c r="AI3008">
        <f>AA3008/'Totals and Drop Down Lists'!W$6*Inputs!E$37</f>
        <v>34746.199015061131</v>
      </c>
      <c r="AJ3008">
        <f>AB3008/'Totals and Drop Down Lists'!X$6*Inputs!F$37</f>
        <v>42916.520024698475</v>
      </c>
      <c r="AK3008">
        <f>AC3008/'Totals and Drop Down Lists'!Y$6*Inputs!G$37</f>
        <v>7462.5263741095532</v>
      </c>
      <c r="AL3008">
        <f>AD3008/'Totals and Drop Down Lists'!Z$6*Inputs!H$37</f>
        <v>1868.077795908576</v>
      </c>
      <c r="AM3008">
        <f>AE3008/'Totals and Drop Down Lists'!AA$6*Inputs!I$37</f>
        <v>4068.7927889737439</v>
      </c>
      <c r="AN3008">
        <f>AF3008/'Totals and Drop Down Lists'!AB$6*Inputs!J$37</f>
        <v>11195.704851733401</v>
      </c>
      <c r="AO3008">
        <f>AG3008/'Totals and Drop Down Lists'!AC$6*Inputs!K$37</f>
        <v>4190.3046402956143</v>
      </c>
      <c r="AP3008">
        <f>AH3008/'Totals and Drop Down Lists'!AD$6*Inputs!L$37</f>
        <v>3870.8519484516523</v>
      </c>
      <c r="AQ3008">
        <f>IF(OR($D3008="51",$D3008="52",$D3008="61"),(AA3008/'Totals and Drop Down Lists'!W$4)*Inputs!E$38,0)</f>
        <v>0</v>
      </c>
      <c r="AR3008">
        <f>IF(OR($D3008="51",$D3008="52",$D3008="61"),(AB3008/'Totals and Drop Down Lists'!X$4)*Inputs!F$38,0)</f>
        <v>0</v>
      </c>
      <c r="AS3008">
        <f>IF(OR($D3008="51",$D3008="52",$D3008="61"),(AC3008/'Totals and Drop Down Lists'!Y$4)*Inputs!G$38,0)</f>
        <v>0</v>
      </c>
      <c r="AT3008">
        <f>IF(OR($D3008="51",$D3008="52",$D3008="61"),(AD3008/'Totals and Drop Down Lists'!Z$4)*Inputs!H$38,0)</f>
        <v>0</v>
      </c>
      <c r="AU3008">
        <f>IF(OR($D3008="51",$D3008="52",$D3008="61"),(AE3008/'Totals and Drop Down Lists'!AA$4)*Inputs!I$38,0)</f>
        <v>0</v>
      </c>
      <c r="AV3008">
        <f>IF(OR($D3008="51",$D3008="52",$D3008="61"),(AF3008/'Totals and Drop Down Lists'!AB$4)*Inputs!J$38,0)</f>
        <v>0</v>
      </c>
      <c r="AW3008">
        <f>IF(OR($D3008="51",$D3008="52",$D3008="61"),(AG3008/'Totals and Drop Down Lists'!AC$4)*Inputs!K$38,0)</f>
        <v>0</v>
      </c>
      <c r="AX3008">
        <f>IF(OR($D3008="51",$D3008="52",$D3008="61"),(AH3008/'Totals and Drop Down Lists'!AD$4)*Inputs!L$38,0)</f>
        <v>0</v>
      </c>
      <c r="AY3008">
        <f>IF(OR($D3008="51",$D3008="52",$D3008="61"),0,(AA3008/'Totals and Drop Down Lists'!W$5)*Inputs!E$39)</f>
        <v>0</v>
      </c>
      <c r="AZ3008">
        <f>IF(OR($D3008="51",$D3008="52",$D3008="61"),0,(AB3008/'Totals and Drop Down Lists'!X$5)*Inputs!F$39)</f>
        <v>0</v>
      </c>
      <c r="BA3008">
        <f>IF(OR($D3008="51",$D3008="52",$D3008="61"),0,(AC3008/'Totals and Drop Down Lists'!Y$5)*Inputs!G$39)</f>
        <v>0</v>
      </c>
      <c r="BB3008">
        <f>IF(OR($D3008="51",$D3008="52",$D3008="61"),0,(AD3008/'Totals and Drop Down Lists'!Z$5)*Inputs!H$39)</f>
        <v>0</v>
      </c>
      <c r="BC3008">
        <f>IF(OR($D3008="51",$D3008="52",$D3008="61"),0,(AE3008/'Totals and Drop Down Lists'!AA$5)*Inputs!I$39)</f>
        <v>0</v>
      </c>
      <c r="BD3008">
        <f>IF(OR($D3008="51",$D3008="52",$D3008="61"),0,(AF3008/'Totals and Drop Down Lists'!AB$5)*Inputs!J$39)</f>
        <v>0</v>
      </c>
      <c r="BE3008">
        <f>IF(OR($D3008="51",$D3008="52",$D3008="61"),0,(AG3008/'Totals and Drop Down Lists'!AC$5)*Inputs!K$39)</f>
        <v>0</v>
      </c>
      <c r="BF3008">
        <f>IF(OR($D3008="51",$D3008="52",$D3008="61"),0,(AH3008/'Totals and Drop Down Lists'!AD$5)*Inputs!L$39)</f>
        <v>0</v>
      </c>
      <c r="BG3008" s="10">
        <f t="shared" si="415"/>
        <v>110318.97743923216</v>
      </c>
    </row>
    <row r="3009" spans="1:59" ht="28.8">
      <c r="A3009" s="1" t="s">
        <v>7655</v>
      </c>
      <c r="B3009" s="1" t="s">
        <v>4923</v>
      </c>
      <c r="C3009" s="1" t="s">
        <v>4948</v>
      </c>
      <c r="D3009" s="1" t="s">
        <v>25</v>
      </c>
      <c r="E3009" s="1" t="s">
        <v>4949</v>
      </c>
      <c r="F3009" s="2">
        <v>12645</v>
      </c>
      <c r="G3009" s="2">
        <v>437</v>
      </c>
      <c r="H3009" s="2">
        <v>0</v>
      </c>
      <c r="I3009" s="2">
        <v>6920</v>
      </c>
      <c r="J3009" s="2">
        <v>4099</v>
      </c>
      <c r="K3009" s="2">
        <v>1040</v>
      </c>
      <c r="L3009" s="2">
        <v>76</v>
      </c>
      <c r="M3009" s="2">
        <v>0</v>
      </c>
      <c r="N3009" s="2">
        <v>0</v>
      </c>
      <c r="O3009" s="2">
        <v>80</v>
      </c>
      <c r="P3009" s="2">
        <v>14</v>
      </c>
      <c r="Q3009" s="2">
        <v>0</v>
      </c>
      <c r="R3009" s="2">
        <v>39</v>
      </c>
      <c r="S3009" s="2">
        <v>246400</v>
      </c>
      <c r="T3009" s="2">
        <v>16147500</v>
      </c>
      <c r="U3009" s="2">
        <v>22</v>
      </c>
      <c r="V3009" s="2">
        <v>235</v>
      </c>
      <c r="W3009" s="2">
        <v>0</v>
      </c>
      <c r="X3009" s="2">
        <v>390</v>
      </c>
      <c r="Y3009" s="2">
        <v>30</v>
      </c>
      <c r="Z3009" s="2">
        <v>45</v>
      </c>
      <c r="AA3009" s="9">
        <f t="shared" si="416"/>
        <v>12645</v>
      </c>
      <c r="AB3009" s="9">
        <f t="shared" si="417"/>
        <v>6483</v>
      </c>
      <c r="AC3009" s="9">
        <f t="shared" si="418"/>
        <v>209</v>
      </c>
      <c r="AD3009" s="9">
        <f t="shared" si="419"/>
        <v>39</v>
      </c>
      <c r="AE3009" s="44">
        <f t="shared" si="420"/>
        <v>1.8428269133262406E-5</v>
      </c>
      <c r="AF3009" s="9">
        <f t="shared" si="421"/>
        <v>155</v>
      </c>
      <c r="AG3009" s="9">
        <f t="shared" si="414"/>
        <v>75</v>
      </c>
      <c r="AH3009" s="44">
        <f t="shared" si="422"/>
        <v>7.0805626635537802E-6</v>
      </c>
      <c r="AI3009">
        <f>AA3009/'Totals and Drop Down Lists'!W$6*Inputs!E$37</f>
        <v>11470.790448409993</v>
      </c>
      <c r="AJ3009">
        <f>AB3009/'Totals and Drop Down Lists'!X$6*Inputs!F$37</f>
        <v>21331.5801058131</v>
      </c>
      <c r="AK3009">
        <f>AC3009/'Totals and Drop Down Lists'!Y$6*Inputs!G$37</f>
        <v>1377.7985973400146</v>
      </c>
      <c r="AL3009">
        <f>AD3009/'Totals and Drop Down Lists'!Z$6*Inputs!H$37</f>
        <v>312.68254952976162</v>
      </c>
      <c r="AM3009">
        <f>AE3009/'Totals and Drop Down Lists'!AA$6*Inputs!I$37</f>
        <v>2294.1232526296367</v>
      </c>
      <c r="AN3009">
        <f>AF3009/'Totals and Drop Down Lists'!AB$6*Inputs!J$37</f>
        <v>3093.287436753435</v>
      </c>
      <c r="AO3009">
        <f>AG3009/'Totals and Drop Down Lists'!AC$6*Inputs!K$37</f>
        <v>1396.7682134318716</v>
      </c>
      <c r="AP3009">
        <f>AH3009/'Totals and Drop Down Lists'!AD$6*Inputs!L$37</f>
        <v>1666.2681676351385</v>
      </c>
      <c r="AQ3009">
        <f>IF(OR($D3009="51",$D3009="52",$D3009="61"),(AA3009/'Totals and Drop Down Lists'!W$4)*Inputs!E$38,0)</f>
        <v>0</v>
      </c>
      <c r="AR3009">
        <f>IF(OR($D3009="51",$D3009="52",$D3009="61"),(AB3009/'Totals and Drop Down Lists'!X$4)*Inputs!F$38,0)</f>
        <v>0</v>
      </c>
      <c r="AS3009">
        <f>IF(OR($D3009="51",$D3009="52",$D3009="61"),(AC3009/'Totals and Drop Down Lists'!Y$4)*Inputs!G$38,0)</f>
        <v>0</v>
      </c>
      <c r="AT3009">
        <f>IF(OR($D3009="51",$D3009="52",$D3009="61"),(AD3009/'Totals and Drop Down Lists'!Z$4)*Inputs!H$38,0)</f>
        <v>0</v>
      </c>
      <c r="AU3009">
        <f>IF(OR($D3009="51",$D3009="52",$D3009="61"),(AE3009/'Totals and Drop Down Lists'!AA$4)*Inputs!I$38,0)</f>
        <v>0</v>
      </c>
      <c r="AV3009">
        <f>IF(OR($D3009="51",$D3009="52",$D3009="61"),(AF3009/'Totals and Drop Down Lists'!AB$4)*Inputs!J$38,0)</f>
        <v>0</v>
      </c>
      <c r="AW3009">
        <f>IF(OR($D3009="51",$D3009="52",$D3009="61"),(AG3009/'Totals and Drop Down Lists'!AC$4)*Inputs!K$38,0)</f>
        <v>0</v>
      </c>
      <c r="AX3009">
        <f>IF(OR($D3009="51",$D3009="52",$D3009="61"),(AH3009/'Totals and Drop Down Lists'!AD$4)*Inputs!L$38,0)</f>
        <v>0</v>
      </c>
      <c r="AY3009">
        <f>IF(OR($D3009="51",$D3009="52",$D3009="61"),0,(AA3009/'Totals and Drop Down Lists'!W$5)*Inputs!E$39)</f>
        <v>0</v>
      </c>
      <c r="AZ3009">
        <f>IF(OR($D3009="51",$D3009="52",$D3009="61"),0,(AB3009/'Totals and Drop Down Lists'!X$5)*Inputs!F$39)</f>
        <v>0</v>
      </c>
      <c r="BA3009">
        <f>IF(OR($D3009="51",$D3009="52",$D3009="61"),0,(AC3009/'Totals and Drop Down Lists'!Y$5)*Inputs!G$39)</f>
        <v>0</v>
      </c>
      <c r="BB3009">
        <f>IF(OR($D3009="51",$D3009="52",$D3009="61"),0,(AD3009/'Totals and Drop Down Lists'!Z$5)*Inputs!H$39)</f>
        <v>0</v>
      </c>
      <c r="BC3009">
        <f>IF(OR($D3009="51",$D3009="52",$D3009="61"),0,(AE3009/'Totals and Drop Down Lists'!AA$5)*Inputs!I$39)</f>
        <v>0</v>
      </c>
      <c r="BD3009">
        <f>IF(OR($D3009="51",$D3009="52",$D3009="61"),0,(AF3009/'Totals and Drop Down Lists'!AB$5)*Inputs!J$39)</f>
        <v>0</v>
      </c>
      <c r="BE3009">
        <f>IF(OR($D3009="51",$D3009="52",$D3009="61"),0,(AG3009/'Totals and Drop Down Lists'!AC$5)*Inputs!K$39)</f>
        <v>0</v>
      </c>
      <c r="BF3009">
        <f>IF(OR($D3009="51",$D3009="52",$D3009="61"),0,(AH3009/'Totals and Drop Down Lists'!AD$5)*Inputs!L$39)</f>
        <v>0</v>
      </c>
      <c r="BG3009" s="10">
        <f t="shared" si="415"/>
        <v>42943.298771542948</v>
      </c>
    </row>
    <row r="3010" spans="1:59" ht="28.8">
      <c r="A3010" s="1" t="s">
        <v>7655</v>
      </c>
      <c r="B3010" s="1" t="s">
        <v>4923</v>
      </c>
      <c r="C3010" s="1" t="s">
        <v>4950</v>
      </c>
      <c r="D3010" s="1" t="s">
        <v>7</v>
      </c>
      <c r="E3010" s="1" t="s">
        <v>4951</v>
      </c>
      <c r="F3010" s="2">
        <v>96670</v>
      </c>
      <c r="G3010" s="2">
        <v>1621</v>
      </c>
      <c r="H3010" s="2">
        <v>218</v>
      </c>
      <c r="I3010" s="2">
        <v>26045</v>
      </c>
      <c r="J3010" s="2">
        <v>34982</v>
      </c>
      <c r="K3010" s="2">
        <v>8912</v>
      </c>
      <c r="L3010" s="2">
        <v>519</v>
      </c>
      <c r="M3010" s="2">
        <v>129</v>
      </c>
      <c r="N3010" s="2">
        <v>19</v>
      </c>
      <c r="O3010" s="2">
        <v>398</v>
      </c>
      <c r="P3010" s="2">
        <v>104</v>
      </c>
      <c r="Q3010" s="2">
        <v>35</v>
      </c>
      <c r="R3010" s="2">
        <v>421</v>
      </c>
      <c r="S3010" s="2">
        <v>4251300</v>
      </c>
      <c r="T3010" s="2">
        <v>247958600</v>
      </c>
      <c r="U3010" s="2">
        <v>262</v>
      </c>
      <c r="V3010" s="2">
        <v>1035</v>
      </c>
      <c r="W3010" s="2">
        <v>15</v>
      </c>
      <c r="X3010" s="2">
        <v>2540</v>
      </c>
      <c r="Y3010" s="2">
        <v>115</v>
      </c>
      <c r="Z3010" s="2">
        <v>895</v>
      </c>
      <c r="AA3010" s="9">
        <f t="shared" si="416"/>
        <v>96670</v>
      </c>
      <c r="AB3010" s="9">
        <f t="shared" si="417"/>
        <v>24206</v>
      </c>
      <c r="AC3010" s="9">
        <f t="shared" si="418"/>
        <v>1625</v>
      </c>
      <c r="AD3010" s="9">
        <f t="shared" si="419"/>
        <v>421</v>
      </c>
      <c r="AE3010" s="44">
        <f t="shared" si="420"/>
        <v>1.585628729856629E-4</v>
      </c>
      <c r="AF3010" s="9">
        <f t="shared" si="421"/>
        <v>1490</v>
      </c>
      <c r="AG3010" s="9">
        <f t="shared" ref="AG3010:AG3073" si="423">Y3010+Z3010</f>
        <v>1010</v>
      </c>
      <c r="AH3010" s="44">
        <f t="shared" si="422"/>
        <v>9.5742111780081548E-5</v>
      </c>
      <c r="AI3010">
        <f>AA3010/'Totals and Drop Down Lists'!W$6*Inputs!E$37</f>
        <v>87693.263159177062</v>
      </c>
      <c r="AJ3010">
        <f>AB3010/'Totals and Drop Down Lists'!X$6*Inputs!F$37</f>
        <v>79647.112145813939</v>
      </c>
      <c r="AK3010">
        <f>AC3010/'Totals and Drop Down Lists'!Y$6*Inputs!G$37</f>
        <v>10712.548902763272</v>
      </c>
      <c r="AL3010">
        <f>AD3010/'Totals and Drop Down Lists'!Z$6*Inputs!H$37</f>
        <v>3375.3680346674273</v>
      </c>
      <c r="AM3010">
        <f>AE3010/'Totals and Drop Down Lists'!AA$6*Inputs!I$37</f>
        <v>19739.38904894705</v>
      </c>
      <c r="AN3010">
        <f>AF3010/'Totals and Drop Down Lists'!AB$6*Inputs!J$37</f>
        <v>29735.472779113665</v>
      </c>
      <c r="AO3010">
        <f>AG3010/'Totals and Drop Down Lists'!AC$6*Inputs!K$37</f>
        <v>18809.811940882537</v>
      </c>
      <c r="AP3010">
        <f>AH3010/'Totals and Drop Down Lists'!AD$6*Inputs!L$37</f>
        <v>22530.982457437207</v>
      </c>
      <c r="AQ3010">
        <f>IF(OR($D3010="51",$D3010="52",$D3010="61"),(AA3010/'Totals and Drop Down Lists'!W$4)*Inputs!E$38,0)</f>
        <v>0</v>
      </c>
      <c r="AR3010">
        <f>IF(OR($D3010="51",$D3010="52",$D3010="61"),(AB3010/'Totals and Drop Down Lists'!X$4)*Inputs!F$38,0)</f>
        <v>0</v>
      </c>
      <c r="AS3010">
        <f>IF(OR($D3010="51",$D3010="52",$D3010="61"),(AC3010/'Totals and Drop Down Lists'!Y$4)*Inputs!G$38,0)</f>
        <v>0</v>
      </c>
      <c r="AT3010">
        <f>IF(OR($D3010="51",$D3010="52",$D3010="61"),(AD3010/'Totals and Drop Down Lists'!Z$4)*Inputs!H$38,0)</f>
        <v>0</v>
      </c>
      <c r="AU3010">
        <f>IF(OR($D3010="51",$D3010="52",$D3010="61"),(AE3010/'Totals and Drop Down Lists'!AA$4)*Inputs!I$38,0)</f>
        <v>0</v>
      </c>
      <c r="AV3010">
        <f>IF(OR($D3010="51",$D3010="52",$D3010="61"),(AF3010/'Totals and Drop Down Lists'!AB$4)*Inputs!J$38,0)</f>
        <v>0</v>
      </c>
      <c r="AW3010">
        <f>IF(OR($D3010="51",$D3010="52",$D3010="61"),(AG3010/'Totals and Drop Down Lists'!AC$4)*Inputs!K$38,0)</f>
        <v>0</v>
      </c>
      <c r="AX3010">
        <f>IF(OR($D3010="51",$D3010="52",$D3010="61"),(AH3010/'Totals and Drop Down Lists'!AD$4)*Inputs!L$38,0)</f>
        <v>0</v>
      </c>
      <c r="AY3010">
        <f>IF(OR($D3010="51",$D3010="52",$D3010="61"),0,(AA3010/'Totals and Drop Down Lists'!W$5)*Inputs!E$39)</f>
        <v>0</v>
      </c>
      <c r="AZ3010">
        <f>IF(OR($D3010="51",$D3010="52",$D3010="61"),0,(AB3010/'Totals and Drop Down Lists'!X$5)*Inputs!F$39)</f>
        <v>0</v>
      </c>
      <c r="BA3010">
        <f>IF(OR($D3010="51",$D3010="52",$D3010="61"),0,(AC3010/'Totals and Drop Down Lists'!Y$5)*Inputs!G$39)</f>
        <v>0</v>
      </c>
      <c r="BB3010">
        <f>IF(OR($D3010="51",$D3010="52",$D3010="61"),0,(AD3010/'Totals and Drop Down Lists'!Z$5)*Inputs!H$39)</f>
        <v>0</v>
      </c>
      <c r="BC3010">
        <f>IF(OR($D3010="51",$D3010="52",$D3010="61"),0,(AE3010/'Totals and Drop Down Lists'!AA$5)*Inputs!I$39)</f>
        <v>0</v>
      </c>
      <c r="BD3010">
        <f>IF(OR($D3010="51",$D3010="52",$D3010="61"),0,(AF3010/'Totals and Drop Down Lists'!AB$5)*Inputs!J$39)</f>
        <v>0</v>
      </c>
      <c r="BE3010">
        <f>IF(OR($D3010="51",$D3010="52",$D3010="61"),0,(AG3010/'Totals and Drop Down Lists'!AC$5)*Inputs!K$39)</f>
        <v>0</v>
      </c>
      <c r="BF3010">
        <f>IF(OR($D3010="51",$D3010="52",$D3010="61"),0,(AH3010/'Totals and Drop Down Lists'!AD$5)*Inputs!L$39)</f>
        <v>0</v>
      </c>
      <c r="BG3010" s="10">
        <f t="shared" ref="BG3010:BG3073" si="424">SUM(AI3010:BF3010)</f>
        <v>272243.94846880215</v>
      </c>
    </row>
    <row r="3011" spans="1:59" ht="28.8">
      <c r="A3011" s="1" t="s">
        <v>7655</v>
      </c>
      <c r="B3011" s="1" t="s">
        <v>4923</v>
      </c>
      <c r="C3011" s="1" t="s">
        <v>4952</v>
      </c>
      <c r="D3011" s="1" t="s">
        <v>25</v>
      </c>
      <c r="E3011" s="1" t="s">
        <v>4953</v>
      </c>
      <c r="F3011" s="2">
        <v>30051</v>
      </c>
      <c r="G3011" s="2">
        <v>938</v>
      </c>
      <c r="H3011" s="2">
        <v>52</v>
      </c>
      <c r="I3011" s="2">
        <v>18512</v>
      </c>
      <c r="J3011" s="2">
        <v>10116</v>
      </c>
      <c r="K3011" s="2">
        <v>4019</v>
      </c>
      <c r="L3011" s="2">
        <v>64</v>
      </c>
      <c r="M3011" s="2">
        <v>28</v>
      </c>
      <c r="N3011" s="2">
        <v>9</v>
      </c>
      <c r="O3011" s="2">
        <v>335</v>
      </c>
      <c r="P3011" s="2">
        <v>47</v>
      </c>
      <c r="Q3011" s="2">
        <v>24</v>
      </c>
      <c r="R3011" s="2">
        <v>338</v>
      </c>
      <c r="S3011" s="2">
        <v>869000</v>
      </c>
      <c r="T3011" s="2">
        <v>56343900</v>
      </c>
      <c r="U3011" s="2">
        <v>111</v>
      </c>
      <c r="V3011" s="2">
        <v>705</v>
      </c>
      <c r="W3011" s="2">
        <v>15</v>
      </c>
      <c r="X3011" s="2">
        <v>1539</v>
      </c>
      <c r="Y3011" s="2">
        <v>55</v>
      </c>
      <c r="Z3011" s="2">
        <v>384</v>
      </c>
      <c r="AA3011" s="9">
        <f t="shared" ref="AA3011:AA3074" si="425">F3011</f>
        <v>30051</v>
      </c>
      <c r="AB3011" s="9">
        <f t="shared" ref="AB3011:AB3074" si="426">I3011-G3011-H3011</f>
        <v>17522</v>
      </c>
      <c r="AC3011" s="9">
        <f t="shared" ref="AC3011:AC3074" si="427">L3011+M3011+N3011+O3011+P3011+Q3011+R3011</f>
        <v>845</v>
      </c>
      <c r="AD3011" s="9">
        <f t="shared" ref="AD3011:AD3074" si="428">R3011</f>
        <v>338</v>
      </c>
      <c r="AE3011" s="44">
        <f t="shared" ref="AE3011:AE3074" si="429">IF(ISERROR(((K3011^2)*SUM(J:J))/((SUM(K:K)^2)*J3011)), 0, ((K3011^2)*SUM(J:J))/((SUM(K:K)^2)*J3011))</f>
        <v>1.1151235243031441E-4</v>
      </c>
      <c r="AF3011" s="9">
        <f t="shared" ref="AF3011:AF3074" si="430">-IF((W3011+V3011-X3011)&gt;0, 0, (W3011+V3011-X3011))</f>
        <v>819</v>
      </c>
      <c r="AG3011" s="9">
        <f t="shared" si="423"/>
        <v>439</v>
      </c>
      <c r="AH3011" s="44">
        <f t="shared" ref="AH3011:AH3074" si="431">(K3011*SUM(J:J)*AG3011)/(J3011*SUM(K:K)*SUM(AG:AG))</f>
        <v>6.4897025549188266E-5</v>
      </c>
      <c r="AI3011">
        <f>AA3011/'Totals and Drop Down Lists'!W$6*Inputs!E$37</f>
        <v>27260.476375260474</v>
      </c>
      <c r="AJ3011">
        <f>AB3011/'Totals and Drop Down Lists'!X$6*Inputs!F$37</f>
        <v>57654.164216266705</v>
      </c>
      <c r="AK3011">
        <f>AC3011/'Totals and Drop Down Lists'!Y$6*Inputs!G$37</f>
        <v>5570.5254294369015</v>
      </c>
      <c r="AL3011">
        <f>AD3011/'Totals and Drop Down Lists'!Z$6*Inputs!H$37</f>
        <v>2709.9154292579346</v>
      </c>
      <c r="AM3011">
        <f>AE3011/'Totals and Drop Down Lists'!AA$6*Inputs!I$37</f>
        <v>13882.100310987058</v>
      </c>
      <c r="AN3011">
        <f>AF3011/'Totals and Drop Down Lists'!AB$6*Inputs!J$37</f>
        <v>16344.531681942344</v>
      </c>
      <c r="AO3011">
        <f>AG3011/'Totals and Drop Down Lists'!AC$6*Inputs!K$37</f>
        <v>8175.7499426212198</v>
      </c>
      <c r="AP3011">
        <f>AH3011/'Totals and Drop Down Lists'!AD$6*Inputs!L$37</f>
        <v>15272.211120089518</v>
      </c>
      <c r="AQ3011">
        <f>IF(OR($D3011="51",$D3011="52",$D3011="61"),(AA3011/'Totals and Drop Down Lists'!W$4)*Inputs!E$38,0)</f>
        <v>0</v>
      </c>
      <c r="AR3011">
        <f>IF(OR($D3011="51",$D3011="52",$D3011="61"),(AB3011/'Totals and Drop Down Lists'!X$4)*Inputs!F$38,0)</f>
        <v>0</v>
      </c>
      <c r="AS3011">
        <f>IF(OR($D3011="51",$D3011="52",$D3011="61"),(AC3011/'Totals and Drop Down Lists'!Y$4)*Inputs!G$38,0)</f>
        <v>0</v>
      </c>
      <c r="AT3011">
        <f>IF(OR($D3011="51",$D3011="52",$D3011="61"),(AD3011/'Totals and Drop Down Lists'!Z$4)*Inputs!H$38,0)</f>
        <v>0</v>
      </c>
      <c r="AU3011">
        <f>IF(OR($D3011="51",$D3011="52",$D3011="61"),(AE3011/'Totals and Drop Down Lists'!AA$4)*Inputs!I$38,0)</f>
        <v>0</v>
      </c>
      <c r="AV3011">
        <f>IF(OR($D3011="51",$D3011="52",$D3011="61"),(AF3011/'Totals and Drop Down Lists'!AB$4)*Inputs!J$38,0)</f>
        <v>0</v>
      </c>
      <c r="AW3011">
        <f>IF(OR($D3011="51",$D3011="52",$D3011="61"),(AG3011/'Totals and Drop Down Lists'!AC$4)*Inputs!K$38,0)</f>
        <v>0</v>
      </c>
      <c r="AX3011">
        <f>IF(OR($D3011="51",$D3011="52",$D3011="61"),(AH3011/'Totals and Drop Down Lists'!AD$4)*Inputs!L$38,0)</f>
        <v>0</v>
      </c>
      <c r="AY3011">
        <f>IF(OR($D3011="51",$D3011="52",$D3011="61"),0,(AA3011/'Totals and Drop Down Lists'!W$5)*Inputs!E$39)</f>
        <v>0</v>
      </c>
      <c r="AZ3011">
        <f>IF(OR($D3011="51",$D3011="52",$D3011="61"),0,(AB3011/'Totals and Drop Down Lists'!X$5)*Inputs!F$39)</f>
        <v>0</v>
      </c>
      <c r="BA3011">
        <f>IF(OR($D3011="51",$D3011="52",$D3011="61"),0,(AC3011/'Totals and Drop Down Lists'!Y$5)*Inputs!G$39)</f>
        <v>0</v>
      </c>
      <c r="BB3011">
        <f>IF(OR($D3011="51",$D3011="52",$D3011="61"),0,(AD3011/'Totals and Drop Down Lists'!Z$5)*Inputs!H$39)</f>
        <v>0</v>
      </c>
      <c r="BC3011">
        <f>IF(OR($D3011="51",$D3011="52",$D3011="61"),0,(AE3011/'Totals and Drop Down Lists'!AA$5)*Inputs!I$39)</f>
        <v>0</v>
      </c>
      <c r="BD3011">
        <f>IF(OR($D3011="51",$D3011="52",$D3011="61"),0,(AF3011/'Totals and Drop Down Lists'!AB$5)*Inputs!J$39)</f>
        <v>0</v>
      </c>
      <c r="BE3011">
        <f>IF(OR($D3011="51",$D3011="52",$D3011="61"),0,(AG3011/'Totals and Drop Down Lists'!AC$5)*Inputs!K$39)</f>
        <v>0</v>
      </c>
      <c r="BF3011">
        <f>IF(OR($D3011="51",$D3011="52",$D3011="61"),0,(AH3011/'Totals and Drop Down Lists'!AD$5)*Inputs!L$39)</f>
        <v>0</v>
      </c>
      <c r="BG3011" s="10">
        <f t="shared" si="424"/>
        <v>146869.67450586215</v>
      </c>
    </row>
    <row r="3012" spans="1:59" ht="28.8">
      <c r="A3012" s="1" t="s">
        <v>7655</v>
      </c>
      <c r="B3012" s="1" t="s">
        <v>4923</v>
      </c>
      <c r="C3012" s="1" t="s">
        <v>4954</v>
      </c>
      <c r="D3012" s="1" t="s">
        <v>25</v>
      </c>
      <c r="E3012" s="1" t="s">
        <v>4955</v>
      </c>
      <c r="F3012" s="2">
        <v>32609</v>
      </c>
      <c r="G3012" s="2">
        <v>1103</v>
      </c>
      <c r="H3012" s="2">
        <v>63</v>
      </c>
      <c r="I3012" s="2">
        <v>18201</v>
      </c>
      <c r="J3012" s="2">
        <v>9360</v>
      </c>
      <c r="K3012" s="2">
        <v>2078</v>
      </c>
      <c r="L3012" s="2">
        <v>250</v>
      </c>
      <c r="M3012" s="2">
        <v>44</v>
      </c>
      <c r="N3012" s="2">
        <v>0</v>
      </c>
      <c r="O3012" s="2">
        <v>191</v>
      </c>
      <c r="P3012" s="2">
        <v>49</v>
      </c>
      <c r="Q3012" s="2">
        <v>0</v>
      </c>
      <c r="R3012" s="2">
        <v>45</v>
      </c>
      <c r="S3012" s="2">
        <v>510800</v>
      </c>
      <c r="T3012" s="2">
        <v>24565200</v>
      </c>
      <c r="U3012" s="2">
        <v>63</v>
      </c>
      <c r="V3012" s="2">
        <v>470</v>
      </c>
      <c r="W3012" s="2">
        <v>0</v>
      </c>
      <c r="X3012" s="2">
        <v>945</v>
      </c>
      <c r="Y3012" s="2">
        <v>65</v>
      </c>
      <c r="Z3012" s="2">
        <v>224</v>
      </c>
      <c r="AA3012" s="9">
        <f t="shared" si="425"/>
        <v>32609</v>
      </c>
      <c r="AB3012" s="9">
        <f t="shared" si="426"/>
        <v>17035</v>
      </c>
      <c r="AC3012" s="9">
        <f t="shared" si="427"/>
        <v>579</v>
      </c>
      <c r="AD3012" s="9">
        <f t="shared" si="428"/>
        <v>45</v>
      </c>
      <c r="AE3012" s="44">
        <f t="shared" si="429"/>
        <v>3.2218923350659721E-5</v>
      </c>
      <c r="AF3012" s="9">
        <f t="shared" si="430"/>
        <v>475</v>
      </c>
      <c r="AG3012" s="9">
        <f t="shared" si="423"/>
        <v>289</v>
      </c>
      <c r="AH3012" s="44">
        <f t="shared" si="431"/>
        <v>2.3873639057952762E-5</v>
      </c>
      <c r="AI3012">
        <f>AA3012/'Totals and Drop Down Lists'!W$6*Inputs!E$37</f>
        <v>29580.941536749819</v>
      </c>
      <c r="AJ3012">
        <f>AB3012/'Totals and Drop Down Lists'!X$6*Inputs!F$37</f>
        <v>56051.745658264088</v>
      </c>
      <c r="AK3012">
        <f>AC3012/'Totals and Drop Down Lists'!Y$6*Inputs!G$37</f>
        <v>3816.9635782768828</v>
      </c>
      <c r="AL3012">
        <f>AD3012/'Totals and Drop Down Lists'!Z$6*Inputs!H$37</f>
        <v>360.78755714972499</v>
      </c>
      <c r="AM3012">
        <f>AE3012/'Totals and Drop Down Lists'!AA$6*Inputs!I$37</f>
        <v>4010.9128371707907</v>
      </c>
      <c r="AN3012">
        <f>AF3012/'Totals and Drop Down Lists'!AB$6*Inputs!J$37</f>
        <v>9479.4292416637527</v>
      </c>
      <c r="AO3012">
        <f>AG3012/'Totals and Drop Down Lists'!AC$6*Inputs!K$37</f>
        <v>5382.2135157574776</v>
      </c>
      <c r="AP3012">
        <f>AH3012/'Totals and Drop Down Lists'!AD$6*Inputs!L$37</f>
        <v>5618.1813081944874</v>
      </c>
      <c r="AQ3012">
        <f>IF(OR($D3012="51",$D3012="52",$D3012="61"),(AA3012/'Totals and Drop Down Lists'!W$4)*Inputs!E$38,0)</f>
        <v>0</v>
      </c>
      <c r="AR3012">
        <f>IF(OR($D3012="51",$D3012="52",$D3012="61"),(AB3012/'Totals and Drop Down Lists'!X$4)*Inputs!F$38,0)</f>
        <v>0</v>
      </c>
      <c r="AS3012">
        <f>IF(OR($D3012="51",$D3012="52",$D3012="61"),(AC3012/'Totals and Drop Down Lists'!Y$4)*Inputs!G$38,0)</f>
        <v>0</v>
      </c>
      <c r="AT3012">
        <f>IF(OR($D3012="51",$D3012="52",$D3012="61"),(AD3012/'Totals and Drop Down Lists'!Z$4)*Inputs!H$38,0)</f>
        <v>0</v>
      </c>
      <c r="AU3012">
        <f>IF(OR($D3012="51",$D3012="52",$D3012="61"),(AE3012/'Totals and Drop Down Lists'!AA$4)*Inputs!I$38,0)</f>
        <v>0</v>
      </c>
      <c r="AV3012">
        <f>IF(OR($D3012="51",$D3012="52",$D3012="61"),(AF3012/'Totals and Drop Down Lists'!AB$4)*Inputs!J$38,0)</f>
        <v>0</v>
      </c>
      <c r="AW3012">
        <f>IF(OR($D3012="51",$D3012="52",$D3012="61"),(AG3012/'Totals and Drop Down Lists'!AC$4)*Inputs!K$38,0)</f>
        <v>0</v>
      </c>
      <c r="AX3012">
        <f>IF(OR($D3012="51",$D3012="52",$D3012="61"),(AH3012/'Totals and Drop Down Lists'!AD$4)*Inputs!L$38,0)</f>
        <v>0</v>
      </c>
      <c r="AY3012">
        <f>IF(OR($D3012="51",$D3012="52",$D3012="61"),0,(AA3012/'Totals and Drop Down Lists'!W$5)*Inputs!E$39)</f>
        <v>0</v>
      </c>
      <c r="AZ3012">
        <f>IF(OR($D3012="51",$D3012="52",$D3012="61"),0,(AB3012/'Totals and Drop Down Lists'!X$5)*Inputs!F$39)</f>
        <v>0</v>
      </c>
      <c r="BA3012">
        <f>IF(OR($D3012="51",$D3012="52",$D3012="61"),0,(AC3012/'Totals and Drop Down Lists'!Y$5)*Inputs!G$39)</f>
        <v>0</v>
      </c>
      <c r="BB3012">
        <f>IF(OR($D3012="51",$D3012="52",$D3012="61"),0,(AD3012/'Totals and Drop Down Lists'!Z$5)*Inputs!H$39)</f>
        <v>0</v>
      </c>
      <c r="BC3012">
        <f>IF(OR($D3012="51",$D3012="52",$D3012="61"),0,(AE3012/'Totals and Drop Down Lists'!AA$5)*Inputs!I$39)</f>
        <v>0</v>
      </c>
      <c r="BD3012">
        <f>IF(OR($D3012="51",$D3012="52",$D3012="61"),0,(AF3012/'Totals and Drop Down Lists'!AB$5)*Inputs!J$39)</f>
        <v>0</v>
      </c>
      <c r="BE3012">
        <f>IF(OR($D3012="51",$D3012="52",$D3012="61"),0,(AG3012/'Totals and Drop Down Lists'!AC$5)*Inputs!K$39)</f>
        <v>0</v>
      </c>
      <c r="BF3012">
        <f>IF(OR($D3012="51",$D3012="52",$D3012="61"),0,(AH3012/'Totals and Drop Down Lists'!AD$5)*Inputs!L$39)</f>
        <v>0</v>
      </c>
      <c r="BG3012" s="10">
        <f t="shared" si="424"/>
        <v>114301.17523322703</v>
      </c>
    </row>
    <row r="3013" spans="1:59" ht="28.8">
      <c r="A3013" s="1" t="s">
        <v>7655</v>
      </c>
      <c r="B3013" s="1" t="s">
        <v>4923</v>
      </c>
      <c r="C3013" s="1" t="s">
        <v>4956</v>
      </c>
      <c r="D3013" s="1" t="s">
        <v>25</v>
      </c>
      <c r="E3013" s="1" t="s">
        <v>4957</v>
      </c>
      <c r="F3013" s="2">
        <v>30256</v>
      </c>
      <c r="G3013" s="2">
        <v>1184</v>
      </c>
      <c r="H3013" s="2">
        <v>9</v>
      </c>
      <c r="I3013" s="2">
        <v>15515</v>
      </c>
      <c r="J3013" s="2">
        <v>8245</v>
      </c>
      <c r="K3013" s="2">
        <v>2184</v>
      </c>
      <c r="L3013" s="2">
        <v>295</v>
      </c>
      <c r="M3013" s="2">
        <v>45</v>
      </c>
      <c r="N3013" s="2">
        <v>6</v>
      </c>
      <c r="O3013" s="2">
        <v>276</v>
      </c>
      <c r="P3013" s="2">
        <v>17</v>
      </c>
      <c r="Q3013" s="2">
        <v>13</v>
      </c>
      <c r="R3013" s="2">
        <v>135</v>
      </c>
      <c r="S3013" s="2">
        <v>327100</v>
      </c>
      <c r="T3013" s="2">
        <v>36995500</v>
      </c>
      <c r="U3013" s="2">
        <v>210</v>
      </c>
      <c r="V3013" s="2">
        <v>634</v>
      </c>
      <c r="W3013" s="2">
        <v>0</v>
      </c>
      <c r="X3013" s="2">
        <v>884</v>
      </c>
      <c r="Y3013" s="2">
        <v>40</v>
      </c>
      <c r="Z3013" s="2">
        <v>105</v>
      </c>
      <c r="AA3013" s="9">
        <f t="shared" si="425"/>
        <v>30256</v>
      </c>
      <c r="AB3013" s="9">
        <f t="shared" si="426"/>
        <v>14322</v>
      </c>
      <c r="AC3013" s="9">
        <f t="shared" si="427"/>
        <v>787</v>
      </c>
      <c r="AD3013" s="9">
        <f t="shared" si="428"/>
        <v>135</v>
      </c>
      <c r="AE3013" s="44">
        <f t="shared" si="429"/>
        <v>4.0402700488979969E-5</v>
      </c>
      <c r="AF3013" s="9">
        <f t="shared" si="430"/>
        <v>250</v>
      </c>
      <c r="AG3013" s="9">
        <f t="shared" si="423"/>
        <v>145</v>
      </c>
      <c r="AH3013" s="44">
        <f t="shared" si="431"/>
        <v>1.4291606914869887E-5</v>
      </c>
      <c r="AI3013">
        <f>AA3013/'Totals and Drop Down Lists'!W$6*Inputs!E$37</f>
        <v>27446.440158726196</v>
      </c>
      <c r="AJ3013">
        <f>AB3013/'Totals and Drop Down Lists'!X$6*Inputs!F$37</f>
        <v>47124.925231444577</v>
      </c>
      <c r="AK3013">
        <f>AC3013/'Totals and Drop Down Lists'!Y$6*Inputs!G$37</f>
        <v>5188.1698378305809</v>
      </c>
      <c r="AL3013">
        <f>AD3013/'Totals and Drop Down Lists'!Z$6*Inputs!H$37</f>
        <v>1082.362671449175</v>
      </c>
      <c r="AM3013">
        <f>AE3013/'Totals and Drop Down Lists'!AA$6*Inputs!I$37</f>
        <v>5029.7059365982241</v>
      </c>
      <c r="AN3013">
        <f>AF3013/'Totals and Drop Down Lists'!AB$6*Inputs!J$37</f>
        <v>4989.1732850861854</v>
      </c>
      <c r="AO3013">
        <f>AG3013/'Totals and Drop Down Lists'!AC$6*Inputs!K$37</f>
        <v>2700.4185459682844</v>
      </c>
      <c r="AP3013">
        <f>AH3013/'Totals and Drop Down Lists'!AD$6*Inputs!L$37</f>
        <v>3363.2425554510514</v>
      </c>
      <c r="AQ3013">
        <f>IF(OR($D3013="51",$D3013="52",$D3013="61"),(AA3013/'Totals and Drop Down Lists'!W$4)*Inputs!E$38,0)</f>
        <v>0</v>
      </c>
      <c r="AR3013">
        <f>IF(OR($D3013="51",$D3013="52",$D3013="61"),(AB3013/'Totals and Drop Down Lists'!X$4)*Inputs!F$38,0)</f>
        <v>0</v>
      </c>
      <c r="AS3013">
        <f>IF(OR($D3013="51",$D3013="52",$D3013="61"),(AC3013/'Totals and Drop Down Lists'!Y$4)*Inputs!G$38,0)</f>
        <v>0</v>
      </c>
      <c r="AT3013">
        <f>IF(OR($D3013="51",$D3013="52",$D3013="61"),(AD3013/'Totals and Drop Down Lists'!Z$4)*Inputs!H$38,0)</f>
        <v>0</v>
      </c>
      <c r="AU3013">
        <f>IF(OR($D3013="51",$D3013="52",$D3013="61"),(AE3013/'Totals and Drop Down Lists'!AA$4)*Inputs!I$38,0)</f>
        <v>0</v>
      </c>
      <c r="AV3013">
        <f>IF(OR($D3013="51",$D3013="52",$D3013="61"),(AF3013/'Totals and Drop Down Lists'!AB$4)*Inputs!J$38,0)</f>
        <v>0</v>
      </c>
      <c r="AW3013">
        <f>IF(OR($D3013="51",$D3013="52",$D3013="61"),(AG3013/'Totals and Drop Down Lists'!AC$4)*Inputs!K$38,0)</f>
        <v>0</v>
      </c>
      <c r="AX3013">
        <f>IF(OR($D3013="51",$D3013="52",$D3013="61"),(AH3013/'Totals and Drop Down Lists'!AD$4)*Inputs!L$38,0)</f>
        <v>0</v>
      </c>
      <c r="AY3013">
        <f>IF(OR($D3013="51",$D3013="52",$D3013="61"),0,(AA3013/'Totals and Drop Down Lists'!W$5)*Inputs!E$39)</f>
        <v>0</v>
      </c>
      <c r="AZ3013">
        <f>IF(OR($D3013="51",$D3013="52",$D3013="61"),0,(AB3013/'Totals and Drop Down Lists'!X$5)*Inputs!F$39)</f>
        <v>0</v>
      </c>
      <c r="BA3013">
        <f>IF(OR($D3013="51",$D3013="52",$D3013="61"),0,(AC3013/'Totals and Drop Down Lists'!Y$5)*Inputs!G$39)</f>
        <v>0</v>
      </c>
      <c r="BB3013">
        <f>IF(OR($D3013="51",$D3013="52",$D3013="61"),0,(AD3013/'Totals and Drop Down Lists'!Z$5)*Inputs!H$39)</f>
        <v>0</v>
      </c>
      <c r="BC3013">
        <f>IF(OR($D3013="51",$D3013="52",$D3013="61"),0,(AE3013/'Totals and Drop Down Lists'!AA$5)*Inputs!I$39)</f>
        <v>0</v>
      </c>
      <c r="BD3013">
        <f>IF(OR($D3013="51",$D3013="52",$D3013="61"),0,(AF3013/'Totals and Drop Down Lists'!AB$5)*Inputs!J$39)</f>
        <v>0</v>
      </c>
      <c r="BE3013">
        <f>IF(OR($D3013="51",$D3013="52",$D3013="61"),0,(AG3013/'Totals and Drop Down Lists'!AC$5)*Inputs!K$39)</f>
        <v>0</v>
      </c>
      <c r="BF3013">
        <f>IF(OR($D3013="51",$D3013="52",$D3013="61"),0,(AH3013/'Totals and Drop Down Lists'!AD$5)*Inputs!L$39)</f>
        <v>0</v>
      </c>
      <c r="BG3013" s="10">
        <f t="shared" si="424"/>
        <v>96924.438222554279</v>
      </c>
    </row>
    <row r="3014" spans="1:59" ht="28.8">
      <c r="A3014" s="1" t="s">
        <v>7655</v>
      </c>
      <c r="B3014" s="1" t="s">
        <v>4923</v>
      </c>
      <c r="C3014" s="1" t="s">
        <v>4958</v>
      </c>
      <c r="D3014" s="1" t="s">
        <v>25</v>
      </c>
      <c r="E3014" s="1" t="s">
        <v>4959</v>
      </c>
      <c r="F3014" s="2">
        <v>23194</v>
      </c>
      <c r="G3014" s="2">
        <v>866</v>
      </c>
      <c r="H3014" s="2">
        <v>53</v>
      </c>
      <c r="I3014" s="2">
        <v>13915</v>
      </c>
      <c r="J3014" s="2">
        <v>6845</v>
      </c>
      <c r="K3014" s="2">
        <v>1653</v>
      </c>
      <c r="L3014" s="2">
        <v>127</v>
      </c>
      <c r="M3014" s="2">
        <v>23</v>
      </c>
      <c r="N3014" s="2">
        <v>0</v>
      </c>
      <c r="O3014" s="2">
        <v>124</v>
      </c>
      <c r="P3014" s="2">
        <v>18</v>
      </c>
      <c r="Q3014" s="2">
        <v>0</v>
      </c>
      <c r="R3014" s="2">
        <v>52</v>
      </c>
      <c r="S3014" s="2">
        <v>217200</v>
      </c>
      <c r="T3014" s="2">
        <v>18213300</v>
      </c>
      <c r="U3014" s="2">
        <v>92</v>
      </c>
      <c r="V3014" s="2">
        <v>435</v>
      </c>
      <c r="W3014" s="2">
        <v>0</v>
      </c>
      <c r="X3014" s="2">
        <v>795</v>
      </c>
      <c r="Y3014" s="2">
        <v>35</v>
      </c>
      <c r="Z3014" s="2">
        <v>230</v>
      </c>
      <c r="AA3014" s="9">
        <f t="shared" si="425"/>
        <v>23194</v>
      </c>
      <c r="AB3014" s="9">
        <f t="shared" si="426"/>
        <v>12996</v>
      </c>
      <c r="AC3014" s="9">
        <f t="shared" si="427"/>
        <v>344</v>
      </c>
      <c r="AD3014" s="9">
        <f t="shared" si="428"/>
        <v>52</v>
      </c>
      <c r="AE3014" s="44">
        <f t="shared" si="429"/>
        <v>2.7878412552727972E-5</v>
      </c>
      <c r="AF3014" s="9">
        <f t="shared" si="430"/>
        <v>360</v>
      </c>
      <c r="AG3014" s="9">
        <f t="shared" si="423"/>
        <v>265</v>
      </c>
      <c r="AH3014" s="44">
        <f t="shared" si="431"/>
        <v>2.3812026727256186E-5</v>
      </c>
      <c r="AI3014">
        <f>AA3014/'Totals and Drop Down Lists'!W$6*Inputs!E$37</f>
        <v>21040.214603433877</v>
      </c>
      <c r="AJ3014">
        <f>AB3014/'Totals and Drop Down Lists'!X$6*Inputs!F$37</f>
        <v>42761.871827108902</v>
      </c>
      <c r="AK3014">
        <f>AC3014/'Totals and Drop Down Lists'!Y$6*Inputs!G$37</f>
        <v>2267.7641984926559</v>
      </c>
      <c r="AL3014">
        <f>AD3014/'Totals and Drop Down Lists'!Z$6*Inputs!H$37</f>
        <v>416.91006603968219</v>
      </c>
      <c r="AM3014">
        <f>AE3014/'Totals and Drop Down Lists'!AA$6*Inputs!I$37</f>
        <v>3470.5654677126363</v>
      </c>
      <c r="AN3014">
        <f>AF3014/'Totals and Drop Down Lists'!AB$6*Inputs!J$37</f>
        <v>7184.4095305241071</v>
      </c>
      <c r="AO3014">
        <f>AG3014/'Totals and Drop Down Lists'!AC$6*Inputs!K$37</f>
        <v>4935.2476874592785</v>
      </c>
      <c r="AP3014">
        <f>AH3014/'Totals and Drop Down Lists'!AD$6*Inputs!L$37</f>
        <v>5603.6820840153196</v>
      </c>
      <c r="AQ3014">
        <f>IF(OR($D3014="51",$D3014="52",$D3014="61"),(AA3014/'Totals and Drop Down Lists'!W$4)*Inputs!E$38,0)</f>
        <v>0</v>
      </c>
      <c r="AR3014">
        <f>IF(OR($D3014="51",$D3014="52",$D3014="61"),(AB3014/'Totals and Drop Down Lists'!X$4)*Inputs!F$38,0)</f>
        <v>0</v>
      </c>
      <c r="AS3014">
        <f>IF(OR($D3014="51",$D3014="52",$D3014="61"),(AC3014/'Totals and Drop Down Lists'!Y$4)*Inputs!G$38,0)</f>
        <v>0</v>
      </c>
      <c r="AT3014">
        <f>IF(OR($D3014="51",$D3014="52",$D3014="61"),(AD3014/'Totals and Drop Down Lists'!Z$4)*Inputs!H$38,0)</f>
        <v>0</v>
      </c>
      <c r="AU3014">
        <f>IF(OR($D3014="51",$D3014="52",$D3014="61"),(AE3014/'Totals and Drop Down Lists'!AA$4)*Inputs!I$38,0)</f>
        <v>0</v>
      </c>
      <c r="AV3014">
        <f>IF(OR($D3014="51",$D3014="52",$D3014="61"),(AF3014/'Totals and Drop Down Lists'!AB$4)*Inputs!J$38,0)</f>
        <v>0</v>
      </c>
      <c r="AW3014">
        <f>IF(OR($D3014="51",$D3014="52",$D3014="61"),(AG3014/'Totals and Drop Down Lists'!AC$4)*Inputs!K$38,0)</f>
        <v>0</v>
      </c>
      <c r="AX3014">
        <f>IF(OR($D3014="51",$D3014="52",$D3014="61"),(AH3014/'Totals and Drop Down Lists'!AD$4)*Inputs!L$38,0)</f>
        <v>0</v>
      </c>
      <c r="AY3014">
        <f>IF(OR($D3014="51",$D3014="52",$D3014="61"),0,(AA3014/'Totals and Drop Down Lists'!W$5)*Inputs!E$39)</f>
        <v>0</v>
      </c>
      <c r="AZ3014">
        <f>IF(OR($D3014="51",$D3014="52",$D3014="61"),0,(AB3014/'Totals and Drop Down Lists'!X$5)*Inputs!F$39)</f>
        <v>0</v>
      </c>
      <c r="BA3014">
        <f>IF(OR($D3014="51",$D3014="52",$D3014="61"),0,(AC3014/'Totals and Drop Down Lists'!Y$5)*Inputs!G$39)</f>
        <v>0</v>
      </c>
      <c r="BB3014">
        <f>IF(OR($D3014="51",$D3014="52",$D3014="61"),0,(AD3014/'Totals and Drop Down Lists'!Z$5)*Inputs!H$39)</f>
        <v>0</v>
      </c>
      <c r="BC3014">
        <f>IF(OR($D3014="51",$D3014="52",$D3014="61"),0,(AE3014/'Totals and Drop Down Lists'!AA$5)*Inputs!I$39)</f>
        <v>0</v>
      </c>
      <c r="BD3014">
        <f>IF(OR($D3014="51",$D3014="52",$D3014="61"),0,(AF3014/'Totals and Drop Down Lists'!AB$5)*Inputs!J$39)</f>
        <v>0</v>
      </c>
      <c r="BE3014">
        <f>IF(OR($D3014="51",$D3014="52",$D3014="61"),0,(AG3014/'Totals and Drop Down Lists'!AC$5)*Inputs!K$39)</f>
        <v>0</v>
      </c>
      <c r="BF3014">
        <f>IF(OR($D3014="51",$D3014="52",$D3014="61"),0,(AH3014/'Totals and Drop Down Lists'!AD$5)*Inputs!L$39)</f>
        <v>0</v>
      </c>
      <c r="BG3014" s="10">
        <f t="shared" si="424"/>
        <v>87680.665464786463</v>
      </c>
    </row>
    <row r="3015" spans="1:59" ht="28.8">
      <c r="A3015" s="1" t="s">
        <v>7655</v>
      </c>
      <c r="B3015" s="1" t="s">
        <v>4923</v>
      </c>
      <c r="C3015" s="1" t="s">
        <v>4960</v>
      </c>
      <c r="D3015" s="1" t="s">
        <v>7</v>
      </c>
      <c r="E3015" s="1" t="s">
        <v>4961</v>
      </c>
      <c r="F3015" s="2">
        <v>387336</v>
      </c>
      <c r="G3015" s="2">
        <v>10237</v>
      </c>
      <c r="H3015" s="2">
        <v>1778</v>
      </c>
      <c r="I3015" s="2">
        <v>152821</v>
      </c>
      <c r="J3015" s="2">
        <v>148767</v>
      </c>
      <c r="K3015" s="2">
        <v>67326</v>
      </c>
      <c r="L3015" s="2">
        <v>1169</v>
      </c>
      <c r="M3015" s="2">
        <v>408</v>
      </c>
      <c r="N3015" s="2">
        <v>80</v>
      </c>
      <c r="O3015" s="2">
        <v>2286</v>
      </c>
      <c r="P3015" s="2">
        <v>766</v>
      </c>
      <c r="Q3015" s="2">
        <v>110</v>
      </c>
      <c r="R3015" s="2">
        <v>10297</v>
      </c>
      <c r="S3015" s="2">
        <v>27670800</v>
      </c>
      <c r="T3015" s="2">
        <v>1311120700</v>
      </c>
      <c r="U3015" s="2">
        <v>7071</v>
      </c>
      <c r="V3015" s="2">
        <v>8900</v>
      </c>
      <c r="W3015" s="2">
        <v>305</v>
      </c>
      <c r="X3015" s="2">
        <v>24770</v>
      </c>
      <c r="Y3015" s="2">
        <v>1765</v>
      </c>
      <c r="Z3015" s="2">
        <v>8454</v>
      </c>
      <c r="AA3015" s="9">
        <f t="shared" si="425"/>
        <v>387336</v>
      </c>
      <c r="AB3015" s="9">
        <f t="shared" si="426"/>
        <v>140806</v>
      </c>
      <c r="AC3015" s="9">
        <f t="shared" si="427"/>
        <v>15116</v>
      </c>
      <c r="AD3015" s="9">
        <f t="shared" si="428"/>
        <v>10297</v>
      </c>
      <c r="AE3015" s="44">
        <f t="shared" si="429"/>
        <v>2.1279175980218434E-3</v>
      </c>
      <c r="AF3015" s="9">
        <f t="shared" si="430"/>
        <v>15565</v>
      </c>
      <c r="AG3015" s="9">
        <f t="shared" si="423"/>
        <v>10219</v>
      </c>
      <c r="AH3015" s="44">
        <f t="shared" si="431"/>
        <v>1.7208209828634624E-3</v>
      </c>
      <c r="AI3015">
        <f>AA3015/'Totals and Drop Down Lists'!W$6*Inputs!E$37</f>
        <v>351368.13674379856</v>
      </c>
      <c r="AJ3015">
        <f>AB3015/'Totals and Drop Down Lists'!X$6*Inputs!F$37</f>
        <v>463306.25765527051</v>
      </c>
      <c r="AK3015">
        <f>AC3015/'Totals and Drop Down Lists'!Y$6*Inputs!G$37</f>
        <v>99649.777977950522</v>
      </c>
      <c r="AL3015">
        <f>AD3015/'Totals and Drop Down Lists'!Z$6*Inputs!H$37</f>
        <v>82556.210577127073</v>
      </c>
      <c r="AM3015">
        <f>AE3015/'Totals and Drop Down Lists'!AA$6*Inputs!I$37</f>
        <v>264903.0793939514</v>
      </c>
      <c r="AN3015">
        <f>AF3015/'Totals and Drop Down Lists'!AB$6*Inputs!J$37</f>
        <v>310625.92872946593</v>
      </c>
      <c r="AO3015">
        <f>AG3015/'Totals and Drop Down Lists'!AC$6*Inputs!K$37</f>
        <v>190314.32497413724</v>
      </c>
      <c r="AP3015">
        <f>AH3015/'Totals and Drop Down Lists'!AD$6*Inputs!L$37</f>
        <v>404960.64538815309</v>
      </c>
      <c r="AQ3015">
        <f>IF(OR($D3015="51",$D3015="52",$D3015="61"),(AA3015/'Totals and Drop Down Lists'!W$4)*Inputs!E$38,0)</f>
        <v>0</v>
      </c>
      <c r="AR3015">
        <f>IF(OR($D3015="51",$D3015="52",$D3015="61"),(AB3015/'Totals and Drop Down Lists'!X$4)*Inputs!F$38,0)</f>
        <v>0</v>
      </c>
      <c r="AS3015">
        <f>IF(OR($D3015="51",$D3015="52",$D3015="61"),(AC3015/'Totals and Drop Down Lists'!Y$4)*Inputs!G$38,0)</f>
        <v>0</v>
      </c>
      <c r="AT3015">
        <f>IF(OR($D3015="51",$D3015="52",$D3015="61"),(AD3015/'Totals and Drop Down Lists'!Z$4)*Inputs!H$38,0)</f>
        <v>0</v>
      </c>
      <c r="AU3015">
        <f>IF(OR($D3015="51",$D3015="52",$D3015="61"),(AE3015/'Totals and Drop Down Lists'!AA$4)*Inputs!I$38,0)</f>
        <v>0</v>
      </c>
      <c r="AV3015">
        <f>IF(OR($D3015="51",$D3015="52",$D3015="61"),(AF3015/'Totals and Drop Down Lists'!AB$4)*Inputs!J$38,0)</f>
        <v>0</v>
      </c>
      <c r="AW3015">
        <f>IF(OR($D3015="51",$D3015="52",$D3015="61"),(AG3015/'Totals and Drop Down Lists'!AC$4)*Inputs!K$38,0)</f>
        <v>0</v>
      </c>
      <c r="AX3015">
        <f>IF(OR($D3015="51",$D3015="52",$D3015="61"),(AH3015/'Totals and Drop Down Lists'!AD$4)*Inputs!L$38,0)</f>
        <v>0</v>
      </c>
      <c r="AY3015">
        <f>IF(OR($D3015="51",$D3015="52",$D3015="61"),0,(AA3015/'Totals and Drop Down Lists'!W$5)*Inputs!E$39)</f>
        <v>0</v>
      </c>
      <c r="AZ3015">
        <f>IF(OR($D3015="51",$D3015="52",$D3015="61"),0,(AB3015/'Totals and Drop Down Lists'!X$5)*Inputs!F$39)</f>
        <v>0</v>
      </c>
      <c r="BA3015">
        <f>IF(OR($D3015="51",$D3015="52",$D3015="61"),0,(AC3015/'Totals and Drop Down Lists'!Y$5)*Inputs!G$39)</f>
        <v>0</v>
      </c>
      <c r="BB3015">
        <f>IF(OR($D3015="51",$D3015="52",$D3015="61"),0,(AD3015/'Totals and Drop Down Lists'!Z$5)*Inputs!H$39)</f>
        <v>0</v>
      </c>
      <c r="BC3015">
        <f>IF(OR($D3015="51",$D3015="52",$D3015="61"),0,(AE3015/'Totals and Drop Down Lists'!AA$5)*Inputs!I$39)</f>
        <v>0</v>
      </c>
      <c r="BD3015">
        <f>IF(OR($D3015="51",$D3015="52",$D3015="61"),0,(AF3015/'Totals and Drop Down Lists'!AB$5)*Inputs!J$39)</f>
        <v>0</v>
      </c>
      <c r="BE3015">
        <f>IF(OR($D3015="51",$D3015="52",$D3015="61"),0,(AG3015/'Totals and Drop Down Lists'!AC$5)*Inputs!K$39)</f>
        <v>0</v>
      </c>
      <c r="BF3015">
        <f>IF(OR($D3015="51",$D3015="52",$D3015="61"),0,(AH3015/'Totals and Drop Down Lists'!AD$5)*Inputs!L$39)</f>
        <v>0</v>
      </c>
      <c r="BG3015" s="10">
        <f t="shared" si="424"/>
        <v>2167684.3614398539</v>
      </c>
    </row>
    <row r="3016" spans="1:59" ht="28.8">
      <c r="A3016" s="1" t="s">
        <v>7655</v>
      </c>
      <c r="B3016" s="1" t="s">
        <v>4923</v>
      </c>
      <c r="C3016" s="1" t="s">
        <v>4962</v>
      </c>
      <c r="D3016" s="1" t="s">
        <v>10</v>
      </c>
      <c r="E3016" s="1" t="s">
        <v>4963</v>
      </c>
      <c r="F3016" s="2">
        <v>74561</v>
      </c>
      <c r="G3016" s="2">
        <v>1589</v>
      </c>
      <c r="H3016" s="2">
        <v>147</v>
      </c>
      <c r="I3016" s="2">
        <v>26174</v>
      </c>
      <c r="J3016" s="2">
        <v>22108</v>
      </c>
      <c r="K3016" s="2">
        <v>4160</v>
      </c>
      <c r="L3016" s="2">
        <v>831</v>
      </c>
      <c r="M3016" s="2">
        <v>100</v>
      </c>
      <c r="N3016" s="2">
        <v>24</v>
      </c>
      <c r="O3016" s="2">
        <v>517</v>
      </c>
      <c r="P3016" s="2">
        <v>42</v>
      </c>
      <c r="Q3016" s="2">
        <v>18</v>
      </c>
      <c r="R3016" s="2">
        <v>305</v>
      </c>
      <c r="S3016" s="2">
        <v>1612900</v>
      </c>
      <c r="T3016" s="2">
        <v>79103000</v>
      </c>
      <c r="U3016" s="2">
        <v>285</v>
      </c>
      <c r="V3016" s="2">
        <v>750</v>
      </c>
      <c r="W3016" s="2">
        <v>15</v>
      </c>
      <c r="X3016" s="2">
        <v>1520</v>
      </c>
      <c r="Y3016" s="2">
        <v>155</v>
      </c>
      <c r="Z3016" s="2">
        <v>525</v>
      </c>
      <c r="AA3016" s="9">
        <f t="shared" si="425"/>
        <v>74561</v>
      </c>
      <c r="AB3016" s="9">
        <f t="shared" si="426"/>
        <v>24438</v>
      </c>
      <c r="AC3016" s="9">
        <f t="shared" si="427"/>
        <v>1837</v>
      </c>
      <c r="AD3016" s="9">
        <f t="shared" si="428"/>
        <v>305</v>
      </c>
      <c r="AE3016" s="44">
        <f t="shared" si="429"/>
        <v>5.4667975521796714E-5</v>
      </c>
      <c r="AF3016" s="9">
        <f t="shared" si="430"/>
        <v>755</v>
      </c>
      <c r="AG3016" s="9">
        <f t="shared" si="423"/>
        <v>680</v>
      </c>
      <c r="AH3016" s="44">
        <f t="shared" si="431"/>
        <v>4.7610624023585368E-5</v>
      </c>
      <c r="AI3016">
        <f>AA3016/'Totals and Drop Down Lists'!W$6*Inputs!E$37</f>
        <v>67637.295897500793</v>
      </c>
      <c r="AJ3016">
        <f>AB3016/'Totals and Drop Down Lists'!X$6*Inputs!F$37</f>
        <v>80410.481972213543</v>
      </c>
      <c r="AK3016">
        <f>AC3016/'Totals and Drop Down Lists'!Y$6*Inputs!G$37</f>
        <v>12110.124513462233</v>
      </c>
      <c r="AL3016">
        <f>AD3016/'Totals and Drop Down Lists'!Z$6*Inputs!H$37</f>
        <v>2445.3378873481361</v>
      </c>
      <c r="AM3016">
        <f>AE3016/'Totals and Drop Down Lists'!AA$6*Inputs!I$37</f>
        <v>6805.5807581175177</v>
      </c>
      <c r="AN3016">
        <f>AF3016/'Totals and Drop Down Lists'!AB$6*Inputs!J$37</f>
        <v>15067.30332096028</v>
      </c>
      <c r="AO3016">
        <f>AG3016/'Totals and Drop Down Lists'!AC$6*Inputs!K$37</f>
        <v>12664.031801782301</v>
      </c>
      <c r="AP3016">
        <f>AH3016/'Totals and Drop Down Lists'!AD$6*Inputs!L$37</f>
        <v>11204.203821271998</v>
      </c>
      <c r="AQ3016">
        <f>IF(OR($D3016="51",$D3016="52",$D3016="61"),(AA3016/'Totals and Drop Down Lists'!W$4)*Inputs!E$38,0)</f>
        <v>0</v>
      </c>
      <c r="AR3016">
        <f>IF(OR($D3016="51",$D3016="52",$D3016="61"),(AB3016/'Totals and Drop Down Lists'!X$4)*Inputs!F$38,0)</f>
        <v>0</v>
      </c>
      <c r="AS3016">
        <f>IF(OR($D3016="51",$D3016="52",$D3016="61"),(AC3016/'Totals and Drop Down Lists'!Y$4)*Inputs!G$38,0)</f>
        <v>0</v>
      </c>
      <c r="AT3016">
        <f>IF(OR($D3016="51",$D3016="52",$D3016="61"),(AD3016/'Totals and Drop Down Lists'!Z$4)*Inputs!H$38,0)</f>
        <v>0</v>
      </c>
      <c r="AU3016">
        <f>IF(OR($D3016="51",$D3016="52",$D3016="61"),(AE3016/'Totals and Drop Down Lists'!AA$4)*Inputs!I$38,0)</f>
        <v>0</v>
      </c>
      <c r="AV3016">
        <f>IF(OR($D3016="51",$D3016="52",$D3016="61"),(AF3016/'Totals and Drop Down Lists'!AB$4)*Inputs!J$38,0)</f>
        <v>0</v>
      </c>
      <c r="AW3016">
        <f>IF(OR($D3016="51",$D3016="52",$D3016="61"),(AG3016/'Totals and Drop Down Lists'!AC$4)*Inputs!K$38,0)</f>
        <v>0</v>
      </c>
      <c r="AX3016">
        <f>IF(OR($D3016="51",$D3016="52",$D3016="61"),(AH3016/'Totals and Drop Down Lists'!AD$4)*Inputs!L$38,0)</f>
        <v>0</v>
      </c>
      <c r="AY3016">
        <f>IF(OR($D3016="51",$D3016="52",$D3016="61"),0,(AA3016/'Totals and Drop Down Lists'!W$5)*Inputs!E$39)</f>
        <v>0</v>
      </c>
      <c r="AZ3016">
        <f>IF(OR($D3016="51",$D3016="52",$D3016="61"),0,(AB3016/'Totals and Drop Down Lists'!X$5)*Inputs!F$39)</f>
        <v>0</v>
      </c>
      <c r="BA3016">
        <f>IF(OR($D3016="51",$D3016="52",$D3016="61"),0,(AC3016/'Totals and Drop Down Lists'!Y$5)*Inputs!G$39)</f>
        <v>0</v>
      </c>
      <c r="BB3016">
        <f>IF(OR($D3016="51",$D3016="52",$D3016="61"),0,(AD3016/'Totals and Drop Down Lists'!Z$5)*Inputs!H$39)</f>
        <v>0</v>
      </c>
      <c r="BC3016">
        <f>IF(OR($D3016="51",$D3016="52",$D3016="61"),0,(AE3016/'Totals and Drop Down Lists'!AA$5)*Inputs!I$39)</f>
        <v>0</v>
      </c>
      <c r="BD3016">
        <f>IF(OR($D3016="51",$D3016="52",$D3016="61"),0,(AF3016/'Totals and Drop Down Lists'!AB$5)*Inputs!J$39)</f>
        <v>0</v>
      </c>
      <c r="BE3016">
        <f>IF(OR($D3016="51",$D3016="52",$D3016="61"),0,(AG3016/'Totals and Drop Down Lists'!AC$5)*Inputs!K$39)</f>
        <v>0</v>
      </c>
      <c r="BF3016">
        <f>IF(OR($D3016="51",$D3016="52",$D3016="61"),0,(AH3016/'Totals and Drop Down Lists'!AD$5)*Inputs!L$39)</f>
        <v>0</v>
      </c>
      <c r="BG3016" s="10">
        <f t="shared" si="424"/>
        <v>208344.35997265682</v>
      </c>
    </row>
    <row r="3017" spans="1:59" ht="28.8">
      <c r="A3017" s="1" t="s">
        <v>7655</v>
      </c>
      <c r="B3017" s="1" t="s">
        <v>4923</v>
      </c>
      <c r="C3017" s="1" t="s">
        <v>4964</v>
      </c>
      <c r="D3017" s="1" t="s">
        <v>545</v>
      </c>
      <c r="E3017" s="1" t="s">
        <v>4965</v>
      </c>
      <c r="F3017" s="2">
        <v>88195</v>
      </c>
      <c r="G3017" s="2">
        <v>1738</v>
      </c>
      <c r="H3017" s="2">
        <v>60</v>
      </c>
      <c r="I3017" s="2">
        <v>33480</v>
      </c>
      <c r="J3017" s="2">
        <v>29945</v>
      </c>
      <c r="K3017" s="2">
        <v>7466</v>
      </c>
      <c r="L3017" s="2">
        <v>771</v>
      </c>
      <c r="M3017" s="2">
        <v>128</v>
      </c>
      <c r="N3017" s="2">
        <v>87</v>
      </c>
      <c r="O3017" s="2">
        <v>610</v>
      </c>
      <c r="P3017" s="2">
        <v>111</v>
      </c>
      <c r="Q3017" s="2">
        <v>14</v>
      </c>
      <c r="R3017" s="2">
        <v>341</v>
      </c>
      <c r="S3017" s="2">
        <v>2680000</v>
      </c>
      <c r="T3017" s="2">
        <v>154560200</v>
      </c>
      <c r="U3017" s="2">
        <v>748</v>
      </c>
      <c r="V3017" s="2">
        <v>584</v>
      </c>
      <c r="W3017" s="2">
        <v>15</v>
      </c>
      <c r="X3017" s="2">
        <v>2085</v>
      </c>
      <c r="Y3017" s="2">
        <v>80</v>
      </c>
      <c r="Z3017" s="2">
        <v>540</v>
      </c>
      <c r="AA3017" s="9">
        <f t="shared" si="425"/>
        <v>88195</v>
      </c>
      <c r="AB3017" s="9">
        <f t="shared" si="426"/>
        <v>31682</v>
      </c>
      <c r="AC3017" s="9">
        <f t="shared" si="427"/>
        <v>2062</v>
      </c>
      <c r="AD3017" s="9">
        <f t="shared" si="428"/>
        <v>341</v>
      </c>
      <c r="AE3017" s="44">
        <f t="shared" si="429"/>
        <v>1.3000122351100314E-4</v>
      </c>
      <c r="AF3017" s="9">
        <f t="shared" si="430"/>
        <v>1486</v>
      </c>
      <c r="AG3017" s="9">
        <f t="shared" si="423"/>
        <v>620</v>
      </c>
      <c r="AH3017" s="44">
        <f t="shared" si="431"/>
        <v>5.7518353285571689E-5</v>
      </c>
      <c r="AI3017">
        <f>AA3017/'Totals and Drop Down Lists'!W$6*Inputs!E$37</f>
        <v>80005.248208581994</v>
      </c>
      <c r="AJ3017">
        <f>AB3017/'Totals and Drop Down Lists'!X$6*Inputs!F$37</f>
        <v>104246.04672410466</v>
      </c>
      <c r="AK3017">
        <f>AC3017/'Totals and Drop Down Lists'!Y$6*Inputs!G$37</f>
        <v>13593.4005153833</v>
      </c>
      <c r="AL3017">
        <f>AD3017/'Totals and Drop Down Lists'!Z$6*Inputs!H$37</f>
        <v>2733.9679330679164</v>
      </c>
      <c r="AM3017">
        <f>AE3017/'Totals and Drop Down Lists'!AA$6*Inputs!I$37</f>
        <v>16183.767860682252</v>
      </c>
      <c r="AN3017">
        <f>AF3017/'Totals and Drop Down Lists'!AB$6*Inputs!J$37</f>
        <v>29655.646006552284</v>
      </c>
      <c r="AO3017">
        <f>AG3017/'Totals and Drop Down Lists'!AC$6*Inputs!K$37</f>
        <v>11546.617231036804</v>
      </c>
      <c r="AP3017">
        <f>AH3017/'Totals and Drop Down Lists'!AD$6*Inputs!L$37</f>
        <v>13535.788847384745</v>
      </c>
      <c r="AQ3017">
        <f>IF(OR($D3017="51",$D3017="52",$D3017="61"),(AA3017/'Totals and Drop Down Lists'!W$4)*Inputs!E$38,0)</f>
        <v>0</v>
      </c>
      <c r="AR3017">
        <f>IF(OR($D3017="51",$D3017="52",$D3017="61"),(AB3017/'Totals and Drop Down Lists'!X$4)*Inputs!F$38,0)</f>
        <v>0</v>
      </c>
      <c r="AS3017">
        <f>IF(OR($D3017="51",$D3017="52",$D3017="61"),(AC3017/'Totals and Drop Down Lists'!Y$4)*Inputs!G$38,0)</f>
        <v>0</v>
      </c>
      <c r="AT3017">
        <f>IF(OR($D3017="51",$D3017="52",$D3017="61"),(AD3017/'Totals and Drop Down Lists'!Z$4)*Inputs!H$38,0)</f>
        <v>0</v>
      </c>
      <c r="AU3017">
        <f>IF(OR($D3017="51",$D3017="52",$D3017="61"),(AE3017/'Totals and Drop Down Lists'!AA$4)*Inputs!I$38,0)</f>
        <v>0</v>
      </c>
      <c r="AV3017">
        <f>IF(OR($D3017="51",$D3017="52",$D3017="61"),(AF3017/'Totals and Drop Down Lists'!AB$4)*Inputs!J$38,0)</f>
        <v>0</v>
      </c>
      <c r="AW3017">
        <f>IF(OR($D3017="51",$D3017="52",$D3017="61"),(AG3017/'Totals and Drop Down Lists'!AC$4)*Inputs!K$38,0)</f>
        <v>0</v>
      </c>
      <c r="AX3017">
        <f>IF(OR($D3017="51",$D3017="52",$D3017="61"),(AH3017/'Totals and Drop Down Lists'!AD$4)*Inputs!L$38,0)</f>
        <v>0</v>
      </c>
      <c r="AY3017">
        <f>IF(OR($D3017="51",$D3017="52",$D3017="61"),0,(AA3017/'Totals and Drop Down Lists'!W$5)*Inputs!E$39)</f>
        <v>0</v>
      </c>
      <c r="AZ3017">
        <f>IF(OR($D3017="51",$D3017="52",$D3017="61"),0,(AB3017/'Totals and Drop Down Lists'!X$5)*Inputs!F$39)</f>
        <v>0</v>
      </c>
      <c r="BA3017">
        <f>IF(OR($D3017="51",$D3017="52",$D3017="61"),0,(AC3017/'Totals and Drop Down Lists'!Y$5)*Inputs!G$39)</f>
        <v>0</v>
      </c>
      <c r="BB3017">
        <f>IF(OR($D3017="51",$D3017="52",$D3017="61"),0,(AD3017/'Totals and Drop Down Lists'!Z$5)*Inputs!H$39)</f>
        <v>0</v>
      </c>
      <c r="BC3017">
        <f>IF(OR($D3017="51",$D3017="52",$D3017="61"),0,(AE3017/'Totals and Drop Down Lists'!AA$5)*Inputs!I$39)</f>
        <v>0</v>
      </c>
      <c r="BD3017">
        <f>IF(OR($D3017="51",$D3017="52",$D3017="61"),0,(AF3017/'Totals and Drop Down Lists'!AB$5)*Inputs!J$39)</f>
        <v>0</v>
      </c>
      <c r="BE3017">
        <f>IF(OR($D3017="51",$D3017="52",$D3017="61"),0,(AG3017/'Totals and Drop Down Lists'!AC$5)*Inputs!K$39)</f>
        <v>0</v>
      </c>
      <c r="BF3017">
        <f>IF(OR($D3017="51",$D3017="52",$D3017="61"),0,(AH3017/'Totals and Drop Down Lists'!AD$5)*Inputs!L$39)</f>
        <v>0</v>
      </c>
      <c r="BG3017" s="10">
        <f t="shared" si="424"/>
        <v>271500.483326794</v>
      </c>
    </row>
    <row r="3018" spans="1:59" ht="28.8">
      <c r="A3018" s="1" t="s">
        <v>7655</v>
      </c>
      <c r="B3018" s="1" t="s">
        <v>4923</v>
      </c>
      <c r="C3018" s="1" t="s">
        <v>4966</v>
      </c>
      <c r="D3018" s="1" t="s">
        <v>25</v>
      </c>
      <c r="E3018" s="1" t="s">
        <v>4967</v>
      </c>
      <c r="F3018" s="2">
        <v>32593</v>
      </c>
      <c r="G3018" s="2">
        <v>1055</v>
      </c>
      <c r="H3018" s="2">
        <v>58</v>
      </c>
      <c r="I3018" s="2">
        <v>18145</v>
      </c>
      <c r="J3018" s="2">
        <v>10247</v>
      </c>
      <c r="K3018" s="2">
        <v>3540</v>
      </c>
      <c r="L3018" s="2">
        <v>260</v>
      </c>
      <c r="M3018" s="2">
        <v>56</v>
      </c>
      <c r="N3018" s="2">
        <v>19</v>
      </c>
      <c r="O3018" s="2">
        <v>112</v>
      </c>
      <c r="P3018" s="2">
        <v>42</v>
      </c>
      <c r="Q3018" s="2">
        <v>9</v>
      </c>
      <c r="R3018" s="2">
        <v>304</v>
      </c>
      <c r="S3018" s="2">
        <v>672200</v>
      </c>
      <c r="T3018" s="2">
        <v>41085400</v>
      </c>
      <c r="U3018" s="2">
        <v>198</v>
      </c>
      <c r="V3018" s="2">
        <v>550</v>
      </c>
      <c r="W3018" s="2">
        <v>10</v>
      </c>
      <c r="X3018" s="2">
        <v>1445</v>
      </c>
      <c r="Y3018" s="2">
        <v>55</v>
      </c>
      <c r="Z3018" s="2">
        <v>400</v>
      </c>
      <c r="AA3018" s="9">
        <f t="shared" si="425"/>
        <v>32593</v>
      </c>
      <c r="AB3018" s="9">
        <f t="shared" si="426"/>
        <v>17032</v>
      </c>
      <c r="AC3018" s="9">
        <f t="shared" si="427"/>
        <v>802</v>
      </c>
      <c r="AD3018" s="9">
        <f t="shared" si="428"/>
        <v>304</v>
      </c>
      <c r="AE3018" s="44">
        <f t="shared" si="429"/>
        <v>8.5409380889219465E-5</v>
      </c>
      <c r="AF3018" s="9">
        <f t="shared" si="430"/>
        <v>885</v>
      </c>
      <c r="AG3018" s="9">
        <f t="shared" si="423"/>
        <v>455</v>
      </c>
      <c r="AH3018" s="44">
        <f t="shared" si="431"/>
        <v>5.848830138487152E-5</v>
      </c>
      <c r="AI3018">
        <f>AA3018/'Totals and Drop Down Lists'!W$6*Inputs!E$37</f>
        <v>29566.427290235421</v>
      </c>
      <c r="AJ3018">
        <f>AB3018/'Totals and Drop Down Lists'!X$6*Inputs!F$37</f>
        <v>56041.87449671582</v>
      </c>
      <c r="AK3018">
        <f>AC3018/'Totals and Drop Down Lists'!Y$6*Inputs!G$37</f>
        <v>5287.0549046253191</v>
      </c>
      <c r="AL3018">
        <f>AD3018/'Totals and Drop Down Lists'!Z$6*Inputs!H$37</f>
        <v>2437.3203860781423</v>
      </c>
      <c r="AM3018">
        <f>AE3018/'Totals and Drop Down Lists'!AA$6*Inputs!I$37</f>
        <v>10632.558341412283</v>
      </c>
      <c r="AN3018">
        <f>AF3018/'Totals and Drop Down Lists'!AB$6*Inputs!J$37</f>
        <v>17661.673429205097</v>
      </c>
      <c r="AO3018">
        <f>AG3018/'Totals and Drop Down Lists'!AC$6*Inputs!K$37</f>
        <v>8473.7271614866859</v>
      </c>
      <c r="AP3018">
        <f>AH3018/'Totals and Drop Down Lists'!AD$6*Inputs!L$37</f>
        <v>13764.046645375947</v>
      </c>
      <c r="AQ3018">
        <f>IF(OR($D3018="51",$D3018="52",$D3018="61"),(AA3018/'Totals and Drop Down Lists'!W$4)*Inputs!E$38,0)</f>
        <v>0</v>
      </c>
      <c r="AR3018">
        <f>IF(OR($D3018="51",$D3018="52",$D3018="61"),(AB3018/'Totals and Drop Down Lists'!X$4)*Inputs!F$38,0)</f>
        <v>0</v>
      </c>
      <c r="AS3018">
        <f>IF(OR($D3018="51",$D3018="52",$D3018="61"),(AC3018/'Totals and Drop Down Lists'!Y$4)*Inputs!G$38,0)</f>
        <v>0</v>
      </c>
      <c r="AT3018">
        <f>IF(OR($D3018="51",$D3018="52",$D3018="61"),(AD3018/'Totals and Drop Down Lists'!Z$4)*Inputs!H$38,0)</f>
        <v>0</v>
      </c>
      <c r="AU3018">
        <f>IF(OR($D3018="51",$D3018="52",$D3018="61"),(AE3018/'Totals and Drop Down Lists'!AA$4)*Inputs!I$38,0)</f>
        <v>0</v>
      </c>
      <c r="AV3018">
        <f>IF(OR($D3018="51",$D3018="52",$D3018="61"),(AF3018/'Totals and Drop Down Lists'!AB$4)*Inputs!J$38,0)</f>
        <v>0</v>
      </c>
      <c r="AW3018">
        <f>IF(OR($D3018="51",$D3018="52",$D3018="61"),(AG3018/'Totals and Drop Down Lists'!AC$4)*Inputs!K$38,0)</f>
        <v>0</v>
      </c>
      <c r="AX3018">
        <f>IF(OR($D3018="51",$D3018="52",$D3018="61"),(AH3018/'Totals and Drop Down Lists'!AD$4)*Inputs!L$38,0)</f>
        <v>0</v>
      </c>
      <c r="AY3018">
        <f>IF(OR($D3018="51",$D3018="52",$D3018="61"),0,(AA3018/'Totals and Drop Down Lists'!W$5)*Inputs!E$39)</f>
        <v>0</v>
      </c>
      <c r="AZ3018">
        <f>IF(OR($D3018="51",$D3018="52",$D3018="61"),0,(AB3018/'Totals and Drop Down Lists'!X$5)*Inputs!F$39)</f>
        <v>0</v>
      </c>
      <c r="BA3018">
        <f>IF(OR($D3018="51",$D3018="52",$D3018="61"),0,(AC3018/'Totals and Drop Down Lists'!Y$5)*Inputs!G$39)</f>
        <v>0</v>
      </c>
      <c r="BB3018">
        <f>IF(OR($D3018="51",$D3018="52",$D3018="61"),0,(AD3018/'Totals and Drop Down Lists'!Z$5)*Inputs!H$39)</f>
        <v>0</v>
      </c>
      <c r="BC3018">
        <f>IF(OR($D3018="51",$D3018="52",$D3018="61"),0,(AE3018/'Totals and Drop Down Lists'!AA$5)*Inputs!I$39)</f>
        <v>0</v>
      </c>
      <c r="BD3018">
        <f>IF(OR($D3018="51",$D3018="52",$D3018="61"),0,(AF3018/'Totals and Drop Down Lists'!AB$5)*Inputs!J$39)</f>
        <v>0</v>
      </c>
      <c r="BE3018">
        <f>IF(OR($D3018="51",$D3018="52",$D3018="61"),0,(AG3018/'Totals and Drop Down Lists'!AC$5)*Inputs!K$39)</f>
        <v>0</v>
      </c>
      <c r="BF3018">
        <f>IF(OR($D3018="51",$D3018="52",$D3018="61"),0,(AH3018/'Totals and Drop Down Lists'!AD$5)*Inputs!L$39)</f>
        <v>0</v>
      </c>
      <c r="BG3018" s="10">
        <f t="shared" si="424"/>
        <v>143864.6826551347</v>
      </c>
    </row>
    <row r="3019" spans="1:59" ht="28.8">
      <c r="A3019" s="1" t="s">
        <v>7655</v>
      </c>
      <c r="B3019" s="1" t="s">
        <v>4923</v>
      </c>
      <c r="C3019" s="1" t="s">
        <v>4968</v>
      </c>
      <c r="D3019" s="1" t="s">
        <v>25</v>
      </c>
      <c r="E3019" s="1" t="s">
        <v>4969</v>
      </c>
      <c r="F3019" s="2">
        <v>39856</v>
      </c>
      <c r="G3019" s="2">
        <v>934</v>
      </c>
      <c r="H3019" s="2">
        <v>12</v>
      </c>
      <c r="I3019" s="2">
        <v>19791</v>
      </c>
      <c r="J3019" s="2">
        <v>11732</v>
      </c>
      <c r="K3019" s="2">
        <v>2412</v>
      </c>
      <c r="L3019" s="2">
        <v>403</v>
      </c>
      <c r="M3019" s="2">
        <v>77</v>
      </c>
      <c r="N3019" s="2">
        <v>24</v>
      </c>
      <c r="O3019" s="2">
        <v>215</v>
      </c>
      <c r="P3019" s="2">
        <v>65</v>
      </c>
      <c r="Q3019" s="2">
        <v>0</v>
      </c>
      <c r="R3019" s="2">
        <v>237</v>
      </c>
      <c r="S3019" s="2">
        <v>671000</v>
      </c>
      <c r="T3019" s="2">
        <v>39529600</v>
      </c>
      <c r="U3019" s="2">
        <v>174</v>
      </c>
      <c r="V3019" s="2">
        <v>335</v>
      </c>
      <c r="W3019" s="2">
        <v>0</v>
      </c>
      <c r="X3019" s="2">
        <v>905</v>
      </c>
      <c r="Y3019" s="2">
        <v>15</v>
      </c>
      <c r="Z3019" s="2">
        <v>215</v>
      </c>
      <c r="AA3019" s="9">
        <f t="shared" si="425"/>
        <v>39856</v>
      </c>
      <c r="AB3019" s="9">
        <f t="shared" si="426"/>
        <v>18845</v>
      </c>
      <c r="AC3019" s="9">
        <f t="shared" si="427"/>
        <v>1021</v>
      </c>
      <c r="AD3019" s="9">
        <f t="shared" si="428"/>
        <v>237</v>
      </c>
      <c r="AE3019" s="44">
        <f t="shared" si="429"/>
        <v>3.4632061064617186E-5</v>
      </c>
      <c r="AF3019" s="9">
        <f t="shared" si="430"/>
        <v>570</v>
      </c>
      <c r="AG3019" s="9">
        <f t="shared" si="423"/>
        <v>230</v>
      </c>
      <c r="AH3019" s="44">
        <f t="shared" si="431"/>
        <v>1.7594793392510139E-5</v>
      </c>
      <c r="AI3019">
        <f>AA3019/'Totals and Drop Down Lists'!W$6*Inputs!E$37</f>
        <v>36154.988067364866</v>
      </c>
      <c r="AJ3019">
        <f>AB3019/'Totals and Drop Down Lists'!X$6*Inputs!F$37</f>
        <v>62007.346459054112</v>
      </c>
      <c r="AK3019">
        <f>AC3019/'Totals and Drop Down Lists'!Y$6*Inputs!G$37</f>
        <v>6730.7768798284924</v>
      </c>
      <c r="AL3019">
        <f>AD3019/'Totals and Drop Down Lists'!Z$6*Inputs!H$37</f>
        <v>1900.1478009885518</v>
      </c>
      <c r="AM3019">
        <f>AE3019/'Totals and Drop Down Lists'!AA$6*Inputs!I$37</f>
        <v>4311.3227835067155</v>
      </c>
      <c r="AN3019">
        <f>AF3019/'Totals and Drop Down Lists'!AB$6*Inputs!J$37</f>
        <v>11375.315089996502</v>
      </c>
      <c r="AO3019">
        <f>AG3019/'Totals and Drop Down Lists'!AC$6*Inputs!K$37</f>
        <v>4283.4225211910725</v>
      </c>
      <c r="AP3019">
        <f>AH3019/'Totals and Drop Down Lists'!AD$6*Inputs!L$37</f>
        <v>4140.5811288084824</v>
      </c>
      <c r="AQ3019">
        <f>IF(OR($D3019="51",$D3019="52",$D3019="61"),(AA3019/'Totals and Drop Down Lists'!W$4)*Inputs!E$38,0)</f>
        <v>0</v>
      </c>
      <c r="AR3019">
        <f>IF(OR($D3019="51",$D3019="52",$D3019="61"),(AB3019/'Totals and Drop Down Lists'!X$4)*Inputs!F$38,0)</f>
        <v>0</v>
      </c>
      <c r="AS3019">
        <f>IF(OR($D3019="51",$D3019="52",$D3019="61"),(AC3019/'Totals and Drop Down Lists'!Y$4)*Inputs!G$38,0)</f>
        <v>0</v>
      </c>
      <c r="AT3019">
        <f>IF(OR($D3019="51",$D3019="52",$D3019="61"),(AD3019/'Totals and Drop Down Lists'!Z$4)*Inputs!H$38,0)</f>
        <v>0</v>
      </c>
      <c r="AU3019">
        <f>IF(OR($D3019="51",$D3019="52",$D3019="61"),(AE3019/'Totals and Drop Down Lists'!AA$4)*Inputs!I$38,0)</f>
        <v>0</v>
      </c>
      <c r="AV3019">
        <f>IF(OR($D3019="51",$D3019="52",$D3019="61"),(AF3019/'Totals and Drop Down Lists'!AB$4)*Inputs!J$38,0)</f>
        <v>0</v>
      </c>
      <c r="AW3019">
        <f>IF(OR($D3019="51",$D3019="52",$D3019="61"),(AG3019/'Totals and Drop Down Lists'!AC$4)*Inputs!K$38,0)</f>
        <v>0</v>
      </c>
      <c r="AX3019">
        <f>IF(OR($D3019="51",$D3019="52",$D3019="61"),(AH3019/'Totals and Drop Down Lists'!AD$4)*Inputs!L$38,0)</f>
        <v>0</v>
      </c>
      <c r="AY3019">
        <f>IF(OR($D3019="51",$D3019="52",$D3019="61"),0,(AA3019/'Totals and Drop Down Lists'!W$5)*Inputs!E$39)</f>
        <v>0</v>
      </c>
      <c r="AZ3019">
        <f>IF(OR($D3019="51",$D3019="52",$D3019="61"),0,(AB3019/'Totals and Drop Down Lists'!X$5)*Inputs!F$39)</f>
        <v>0</v>
      </c>
      <c r="BA3019">
        <f>IF(OR($D3019="51",$D3019="52",$D3019="61"),0,(AC3019/'Totals and Drop Down Lists'!Y$5)*Inputs!G$39)</f>
        <v>0</v>
      </c>
      <c r="BB3019">
        <f>IF(OR($D3019="51",$D3019="52",$D3019="61"),0,(AD3019/'Totals and Drop Down Lists'!Z$5)*Inputs!H$39)</f>
        <v>0</v>
      </c>
      <c r="BC3019">
        <f>IF(OR($D3019="51",$D3019="52",$D3019="61"),0,(AE3019/'Totals and Drop Down Lists'!AA$5)*Inputs!I$39)</f>
        <v>0</v>
      </c>
      <c r="BD3019">
        <f>IF(OR($D3019="51",$D3019="52",$D3019="61"),0,(AF3019/'Totals and Drop Down Lists'!AB$5)*Inputs!J$39)</f>
        <v>0</v>
      </c>
      <c r="BE3019">
        <f>IF(OR($D3019="51",$D3019="52",$D3019="61"),0,(AG3019/'Totals and Drop Down Lists'!AC$5)*Inputs!K$39)</f>
        <v>0</v>
      </c>
      <c r="BF3019">
        <f>IF(OR($D3019="51",$D3019="52",$D3019="61"),0,(AH3019/'Totals and Drop Down Lists'!AD$5)*Inputs!L$39)</f>
        <v>0</v>
      </c>
      <c r="BG3019" s="10">
        <f t="shared" si="424"/>
        <v>130903.90073073878</v>
      </c>
    </row>
    <row r="3020" spans="1:59" ht="28.8">
      <c r="A3020" s="1" t="s">
        <v>7655</v>
      </c>
      <c r="B3020" s="1" t="s">
        <v>4923</v>
      </c>
      <c r="C3020" s="1" t="s">
        <v>4970</v>
      </c>
      <c r="D3020" s="1" t="s">
        <v>545</v>
      </c>
      <c r="E3020" s="1" t="s">
        <v>4971</v>
      </c>
      <c r="F3020" s="2">
        <v>58782</v>
      </c>
      <c r="G3020" s="2">
        <v>1424</v>
      </c>
      <c r="H3020" s="2">
        <v>35</v>
      </c>
      <c r="I3020" s="2">
        <v>29556</v>
      </c>
      <c r="J3020" s="2">
        <v>17384</v>
      </c>
      <c r="K3020" s="2">
        <v>2951</v>
      </c>
      <c r="L3020" s="2">
        <v>383</v>
      </c>
      <c r="M3020" s="2">
        <v>20</v>
      </c>
      <c r="N3020" s="2">
        <v>0</v>
      </c>
      <c r="O3020" s="2">
        <v>101</v>
      </c>
      <c r="P3020" s="2">
        <v>0</v>
      </c>
      <c r="Q3020" s="2">
        <v>0</v>
      </c>
      <c r="R3020" s="2">
        <v>483</v>
      </c>
      <c r="S3020" s="2">
        <v>1006500</v>
      </c>
      <c r="T3020" s="2">
        <v>40960200</v>
      </c>
      <c r="U3020" s="2">
        <v>88</v>
      </c>
      <c r="V3020" s="2">
        <v>450</v>
      </c>
      <c r="W3020" s="2">
        <v>10</v>
      </c>
      <c r="X3020" s="2">
        <v>1309</v>
      </c>
      <c r="Y3020" s="2">
        <v>45</v>
      </c>
      <c r="Z3020" s="2">
        <v>270</v>
      </c>
      <c r="AA3020" s="9">
        <f t="shared" si="425"/>
        <v>58782</v>
      </c>
      <c r="AB3020" s="9">
        <f t="shared" si="426"/>
        <v>28097</v>
      </c>
      <c r="AC3020" s="9">
        <f t="shared" si="427"/>
        <v>987</v>
      </c>
      <c r="AD3020" s="9">
        <f t="shared" si="428"/>
        <v>483</v>
      </c>
      <c r="AE3020" s="44">
        <f t="shared" si="429"/>
        <v>3.498521052411821E-5</v>
      </c>
      <c r="AF3020" s="9">
        <f t="shared" si="430"/>
        <v>849</v>
      </c>
      <c r="AG3020" s="9">
        <f t="shared" si="423"/>
        <v>315</v>
      </c>
      <c r="AH3020" s="44">
        <f t="shared" si="431"/>
        <v>1.9896703872546942E-5</v>
      </c>
      <c r="AI3020">
        <f>AA3020/'Totals and Drop Down Lists'!W$6*Inputs!E$37</f>
        <v>53323.527413083131</v>
      </c>
      <c r="AJ3020">
        <f>AB3020/'Totals and Drop Down Lists'!X$6*Inputs!F$37</f>
        <v>92450.008673921111</v>
      </c>
      <c r="AK3020">
        <f>AC3020/'Totals and Drop Down Lists'!Y$6*Inputs!G$37</f>
        <v>6506.6373950937532</v>
      </c>
      <c r="AL3020">
        <f>AD3020/'Totals and Drop Down Lists'!Z$6*Inputs!H$37</f>
        <v>3872.4531134070485</v>
      </c>
      <c r="AM3020">
        <f>AE3020/'Totals and Drop Down Lists'!AA$6*Inputs!I$37</f>
        <v>4355.2861302994197</v>
      </c>
      <c r="AN3020">
        <f>AF3020/'Totals and Drop Down Lists'!AB$6*Inputs!J$37</f>
        <v>16943.232476152687</v>
      </c>
      <c r="AO3020">
        <f>AG3020/'Totals and Drop Down Lists'!AC$6*Inputs!K$37</f>
        <v>5866.4264964138601</v>
      </c>
      <c r="AP3020">
        <f>AH3020/'Totals and Drop Down Lists'!AD$6*Inputs!L$37</f>
        <v>4682.289512716201</v>
      </c>
      <c r="AQ3020">
        <f>IF(OR($D3020="51",$D3020="52",$D3020="61"),(AA3020/'Totals and Drop Down Lists'!W$4)*Inputs!E$38,0)</f>
        <v>0</v>
      </c>
      <c r="AR3020">
        <f>IF(OR($D3020="51",$D3020="52",$D3020="61"),(AB3020/'Totals and Drop Down Lists'!X$4)*Inputs!F$38,0)</f>
        <v>0</v>
      </c>
      <c r="AS3020">
        <f>IF(OR($D3020="51",$D3020="52",$D3020="61"),(AC3020/'Totals and Drop Down Lists'!Y$4)*Inputs!G$38,0)</f>
        <v>0</v>
      </c>
      <c r="AT3020">
        <f>IF(OR($D3020="51",$D3020="52",$D3020="61"),(AD3020/'Totals and Drop Down Lists'!Z$4)*Inputs!H$38,0)</f>
        <v>0</v>
      </c>
      <c r="AU3020">
        <f>IF(OR($D3020="51",$D3020="52",$D3020="61"),(AE3020/'Totals and Drop Down Lists'!AA$4)*Inputs!I$38,0)</f>
        <v>0</v>
      </c>
      <c r="AV3020">
        <f>IF(OR($D3020="51",$D3020="52",$D3020="61"),(AF3020/'Totals and Drop Down Lists'!AB$4)*Inputs!J$38,0)</f>
        <v>0</v>
      </c>
      <c r="AW3020">
        <f>IF(OR($D3020="51",$D3020="52",$D3020="61"),(AG3020/'Totals and Drop Down Lists'!AC$4)*Inputs!K$38,0)</f>
        <v>0</v>
      </c>
      <c r="AX3020">
        <f>IF(OR($D3020="51",$D3020="52",$D3020="61"),(AH3020/'Totals and Drop Down Lists'!AD$4)*Inputs!L$38,0)</f>
        <v>0</v>
      </c>
      <c r="AY3020">
        <f>IF(OR($D3020="51",$D3020="52",$D3020="61"),0,(AA3020/'Totals and Drop Down Lists'!W$5)*Inputs!E$39)</f>
        <v>0</v>
      </c>
      <c r="AZ3020">
        <f>IF(OR($D3020="51",$D3020="52",$D3020="61"),0,(AB3020/'Totals and Drop Down Lists'!X$5)*Inputs!F$39)</f>
        <v>0</v>
      </c>
      <c r="BA3020">
        <f>IF(OR($D3020="51",$D3020="52",$D3020="61"),0,(AC3020/'Totals and Drop Down Lists'!Y$5)*Inputs!G$39)</f>
        <v>0</v>
      </c>
      <c r="BB3020">
        <f>IF(OR($D3020="51",$D3020="52",$D3020="61"),0,(AD3020/'Totals and Drop Down Lists'!Z$5)*Inputs!H$39)</f>
        <v>0</v>
      </c>
      <c r="BC3020">
        <f>IF(OR($D3020="51",$D3020="52",$D3020="61"),0,(AE3020/'Totals and Drop Down Lists'!AA$5)*Inputs!I$39)</f>
        <v>0</v>
      </c>
      <c r="BD3020">
        <f>IF(OR($D3020="51",$D3020="52",$D3020="61"),0,(AF3020/'Totals and Drop Down Lists'!AB$5)*Inputs!J$39)</f>
        <v>0</v>
      </c>
      <c r="BE3020">
        <f>IF(OR($D3020="51",$D3020="52",$D3020="61"),0,(AG3020/'Totals and Drop Down Lists'!AC$5)*Inputs!K$39)</f>
        <v>0</v>
      </c>
      <c r="BF3020">
        <f>IF(OR($D3020="51",$D3020="52",$D3020="61"),0,(AH3020/'Totals and Drop Down Lists'!AD$5)*Inputs!L$39)</f>
        <v>0</v>
      </c>
      <c r="BG3020" s="10">
        <f t="shared" si="424"/>
        <v>187999.86121108718</v>
      </c>
    </row>
    <row r="3021" spans="1:59" ht="28.8">
      <c r="A3021" s="1" t="s">
        <v>7656</v>
      </c>
      <c r="B3021" s="1" t="s">
        <v>5688</v>
      </c>
      <c r="C3021" s="1" t="s">
        <v>5689</v>
      </c>
      <c r="D3021" s="1" t="s">
        <v>25</v>
      </c>
      <c r="E3021" s="1" t="s">
        <v>5690</v>
      </c>
      <c r="F3021" s="2">
        <v>19334</v>
      </c>
      <c r="G3021" s="2">
        <v>618</v>
      </c>
      <c r="H3021" s="2">
        <v>26</v>
      </c>
      <c r="I3021" s="2">
        <v>11543</v>
      </c>
      <c r="J3021" s="2">
        <v>6074</v>
      </c>
      <c r="K3021" s="2">
        <v>2301</v>
      </c>
      <c r="L3021" s="2">
        <v>120</v>
      </c>
      <c r="M3021" s="2">
        <v>0</v>
      </c>
      <c r="N3021" s="2">
        <v>0</v>
      </c>
      <c r="O3021" s="2">
        <v>46</v>
      </c>
      <c r="P3021" s="2">
        <v>30</v>
      </c>
      <c r="Q3021" s="2">
        <v>31</v>
      </c>
      <c r="R3021" s="2">
        <v>319</v>
      </c>
      <c r="S3021" s="2">
        <v>410100</v>
      </c>
      <c r="T3021" s="2">
        <v>25402300</v>
      </c>
      <c r="U3021" s="2">
        <v>57</v>
      </c>
      <c r="V3021" s="2">
        <v>465</v>
      </c>
      <c r="W3021" s="2">
        <v>15</v>
      </c>
      <c r="X3021" s="2">
        <v>845</v>
      </c>
      <c r="Y3021" s="2">
        <v>59</v>
      </c>
      <c r="Z3021" s="2">
        <v>195</v>
      </c>
      <c r="AA3021" s="9">
        <f t="shared" si="425"/>
        <v>19334</v>
      </c>
      <c r="AB3021" s="9">
        <f t="shared" si="426"/>
        <v>10899</v>
      </c>
      <c r="AC3021" s="9">
        <f t="shared" si="427"/>
        <v>546</v>
      </c>
      <c r="AD3021" s="9">
        <f t="shared" si="428"/>
        <v>319</v>
      </c>
      <c r="AE3021" s="44">
        <f t="shared" si="429"/>
        <v>6.0877139236598454E-5</v>
      </c>
      <c r="AF3021" s="9">
        <f t="shared" si="430"/>
        <v>365</v>
      </c>
      <c r="AG3021" s="9">
        <f t="shared" si="423"/>
        <v>254</v>
      </c>
      <c r="AH3021" s="44">
        <f t="shared" si="431"/>
        <v>3.5803594846854915E-5</v>
      </c>
      <c r="AI3021">
        <f>AA3021/'Totals and Drop Down Lists'!W$6*Inputs!E$37</f>
        <v>17538.652631835412</v>
      </c>
      <c r="AJ3021">
        <f>AB3021/'Totals and Drop Down Lists'!X$6*Inputs!F$37</f>
        <v>35861.929904867648</v>
      </c>
      <c r="AK3021">
        <f>AC3021/'Totals and Drop Down Lists'!Y$6*Inputs!G$37</f>
        <v>3599.4164313284591</v>
      </c>
      <c r="AL3021">
        <f>AD3021/'Totals and Drop Down Lists'!Z$6*Inputs!H$37</f>
        <v>2557.5829051280507</v>
      </c>
      <c r="AM3021">
        <f>AE3021/'Totals and Drop Down Lists'!AA$6*Inputs!I$37</f>
        <v>7578.5555152421521</v>
      </c>
      <c r="AN3021">
        <f>AF3021/'Totals and Drop Down Lists'!AB$6*Inputs!J$37</f>
        <v>7284.1929962258309</v>
      </c>
      <c r="AO3021">
        <f>AG3021/'Totals and Drop Down Lists'!AC$6*Inputs!K$37</f>
        <v>4730.3883494892707</v>
      </c>
      <c r="AP3021">
        <f>AH3021/'Totals and Drop Down Lists'!AD$6*Inputs!L$37</f>
        <v>8425.656718964321</v>
      </c>
      <c r="AQ3021">
        <f>IF(OR($D3021="51",$D3021="52",$D3021="61"),(AA3021/'Totals and Drop Down Lists'!W$4)*Inputs!E$38,0)</f>
        <v>0</v>
      </c>
      <c r="AR3021">
        <f>IF(OR($D3021="51",$D3021="52",$D3021="61"),(AB3021/'Totals and Drop Down Lists'!X$4)*Inputs!F$38,0)</f>
        <v>0</v>
      </c>
      <c r="AS3021">
        <f>IF(OR($D3021="51",$D3021="52",$D3021="61"),(AC3021/'Totals and Drop Down Lists'!Y$4)*Inputs!G$38,0)</f>
        <v>0</v>
      </c>
      <c r="AT3021">
        <f>IF(OR($D3021="51",$D3021="52",$D3021="61"),(AD3021/'Totals and Drop Down Lists'!Z$4)*Inputs!H$38,0)</f>
        <v>0</v>
      </c>
      <c r="AU3021">
        <f>IF(OR($D3021="51",$D3021="52",$D3021="61"),(AE3021/'Totals and Drop Down Lists'!AA$4)*Inputs!I$38,0)</f>
        <v>0</v>
      </c>
      <c r="AV3021">
        <f>IF(OR($D3021="51",$D3021="52",$D3021="61"),(AF3021/'Totals and Drop Down Lists'!AB$4)*Inputs!J$38,0)</f>
        <v>0</v>
      </c>
      <c r="AW3021">
        <f>IF(OR($D3021="51",$D3021="52",$D3021="61"),(AG3021/'Totals and Drop Down Lists'!AC$4)*Inputs!K$38,0)</f>
        <v>0</v>
      </c>
      <c r="AX3021">
        <f>IF(OR($D3021="51",$D3021="52",$D3021="61"),(AH3021/'Totals and Drop Down Lists'!AD$4)*Inputs!L$38,0)</f>
        <v>0</v>
      </c>
      <c r="AY3021">
        <f>IF(OR($D3021="51",$D3021="52",$D3021="61"),0,(AA3021/'Totals and Drop Down Lists'!W$5)*Inputs!E$39)</f>
        <v>0</v>
      </c>
      <c r="AZ3021">
        <f>IF(OR($D3021="51",$D3021="52",$D3021="61"),0,(AB3021/'Totals and Drop Down Lists'!X$5)*Inputs!F$39)</f>
        <v>0</v>
      </c>
      <c r="BA3021">
        <f>IF(OR($D3021="51",$D3021="52",$D3021="61"),0,(AC3021/'Totals and Drop Down Lists'!Y$5)*Inputs!G$39)</f>
        <v>0</v>
      </c>
      <c r="BB3021">
        <f>IF(OR($D3021="51",$D3021="52",$D3021="61"),0,(AD3021/'Totals and Drop Down Lists'!Z$5)*Inputs!H$39)</f>
        <v>0</v>
      </c>
      <c r="BC3021">
        <f>IF(OR($D3021="51",$D3021="52",$D3021="61"),0,(AE3021/'Totals and Drop Down Lists'!AA$5)*Inputs!I$39)</f>
        <v>0</v>
      </c>
      <c r="BD3021">
        <f>IF(OR($D3021="51",$D3021="52",$D3021="61"),0,(AF3021/'Totals and Drop Down Lists'!AB$5)*Inputs!J$39)</f>
        <v>0</v>
      </c>
      <c r="BE3021">
        <f>IF(OR($D3021="51",$D3021="52",$D3021="61"),0,(AG3021/'Totals and Drop Down Lists'!AC$5)*Inputs!K$39)</f>
        <v>0</v>
      </c>
      <c r="BF3021">
        <f>IF(OR($D3021="51",$D3021="52",$D3021="61"),0,(AH3021/'Totals and Drop Down Lists'!AD$5)*Inputs!L$39)</f>
        <v>0</v>
      </c>
      <c r="BG3021" s="10">
        <f t="shared" si="424"/>
        <v>87576.375453081142</v>
      </c>
    </row>
    <row r="3022" spans="1:59" ht="28.8">
      <c r="A3022" s="1" t="s">
        <v>7656</v>
      </c>
      <c r="B3022" s="1" t="s">
        <v>5688</v>
      </c>
      <c r="C3022" s="1" t="s">
        <v>5691</v>
      </c>
      <c r="D3022" s="1" t="s">
        <v>25</v>
      </c>
      <c r="E3022" s="1" t="s">
        <v>5692</v>
      </c>
      <c r="F3022" s="2">
        <v>41595</v>
      </c>
      <c r="G3022" s="2">
        <v>1444</v>
      </c>
      <c r="H3022" s="2">
        <v>46</v>
      </c>
      <c r="I3022" s="2">
        <v>22590</v>
      </c>
      <c r="J3022" s="2">
        <v>13246</v>
      </c>
      <c r="K3022" s="2">
        <v>2898</v>
      </c>
      <c r="L3022" s="2">
        <v>204</v>
      </c>
      <c r="M3022" s="2">
        <v>101</v>
      </c>
      <c r="N3022" s="2">
        <v>0</v>
      </c>
      <c r="O3022" s="2">
        <v>55</v>
      </c>
      <c r="P3022" s="2">
        <v>68</v>
      </c>
      <c r="Q3022" s="2">
        <v>23</v>
      </c>
      <c r="R3022" s="2">
        <v>58</v>
      </c>
      <c r="S3022" s="2">
        <v>535700</v>
      </c>
      <c r="T3022" s="2">
        <v>53727700</v>
      </c>
      <c r="U3022" s="2">
        <v>363</v>
      </c>
      <c r="V3022" s="2">
        <v>265</v>
      </c>
      <c r="W3022" s="2">
        <v>0</v>
      </c>
      <c r="X3022" s="2">
        <v>1100</v>
      </c>
      <c r="Y3022" s="2">
        <v>20</v>
      </c>
      <c r="Z3022" s="2">
        <v>180</v>
      </c>
      <c r="AA3022" s="9">
        <f t="shared" si="425"/>
        <v>41595</v>
      </c>
      <c r="AB3022" s="9">
        <f t="shared" si="426"/>
        <v>21100</v>
      </c>
      <c r="AC3022" s="9">
        <f t="shared" si="427"/>
        <v>509</v>
      </c>
      <c r="AD3022" s="9">
        <f t="shared" si="428"/>
        <v>58</v>
      </c>
      <c r="AE3022" s="44">
        <f t="shared" si="429"/>
        <v>4.4280018892499682E-5</v>
      </c>
      <c r="AF3022" s="9">
        <f t="shared" si="430"/>
        <v>835</v>
      </c>
      <c r="AG3022" s="9">
        <f t="shared" si="423"/>
        <v>200</v>
      </c>
      <c r="AH3022" s="44">
        <f t="shared" si="431"/>
        <v>1.6281511203230069E-5</v>
      </c>
      <c r="AI3022">
        <f>AA3022/'Totals and Drop Down Lists'!W$6*Inputs!E$37</f>
        <v>37732.505235398472</v>
      </c>
      <c r="AJ3022">
        <f>AB3022/'Totals and Drop Down Lists'!X$6*Inputs!F$37</f>
        <v>69427.169556170964</v>
      </c>
      <c r="AK3022">
        <f>AC3022/'Totals and Drop Down Lists'!Y$6*Inputs!G$37</f>
        <v>3355.4999332347725</v>
      </c>
      <c r="AL3022">
        <f>AD3022/'Totals and Drop Down Lists'!Z$6*Inputs!H$37</f>
        <v>465.01507365964557</v>
      </c>
      <c r="AM3022">
        <f>AE3022/'Totals and Drop Down Lists'!AA$6*Inputs!I$37</f>
        <v>5512.3907857850718</v>
      </c>
      <c r="AN3022">
        <f>AF3022/'Totals and Drop Down Lists'!AB$6*Inputs!J$37</f>
        <v>16663.838772187861</v>
      </c>
      <c r="AO3022">
        <f>AG3022/'Totals and Drop Down Lists'!AC$6*Inputs!K$37</f>
        <v>3724.7152358183239</v>
      </c>
      <c r="AP3022">
        <f>AH3022/'Totals and Drop Down Lists'!AD$6*Inputs!L$37</f>
        <v>3831.5265506485525</v>
      </c>
      <c r="AQ3022">
        <f>IF(OR($D3022="51",$D3022="52",$D3022="61"),(AA3022/'Totals and Drop Down Lists'!W$4)*Inputs!E$38,0)</f>
        <v>0</v>
      </c>
      <c r="AR3022">
        <f>IF(OR($D3022="51",$D3022="52",$D3022="61"),(AB3022/'Totals and Drop Down Lists'!X$4)*Inputs!F$38,0)</f>
        <v>0</v>
      </c>
      <c r="AS3022">
        <f>IF(OR($D3022="51",$D3022="52",$D3022="61"),(AC3022/'Totals and Drop Down Lists'!Y$4)*Inputs!G$38,0)</f>
        <v>0</v>
      </c>
      <c r="AT3022">
        <f>IF(OR($D3022="51",$D3022="52",$D3022="61"),(AD3022/'Totals and Drop Down Lists'!Z$4)*Inputs!H$38,0)</f>
        <v>0</v>
      </c>
      <c r="AU3022">
        <f>IF(OR($D3022="51",$D3022="52",$D3022="61"),(AE3022/'Totals and Drop Down Lists'!AA$4)*Inputs!I$38,0)</f>
        <v>0</v>
      </c>
      <c r="AV3022">
        <f>IF(OR($D3022="51",$D3022="52",$D3022="61"),(AF3022/'Totals and Drop Down Lists'!AB$4)*Inputs!J$38,0)</f>
        <v>0</v>
      </c>
      <c r="AW3022">
        <f>IF(OR($D3022="51",$D3022="52",$D3022="61"),(AG3022/'Totals and Drop Down Lists'!AC$4)*Inputs!K$38,0)</f>
        <v>0</v>
      </c>
      <c r="AX3022">
        <f>IF(OR($D3022="51",$D3022="52",$D3022="61"),(AH3022/'Totals and Drop Down Lists'!AD$4)*Inputs!L$38,0)</f>
        <v>0</v>
      </c>
      <c r="AY3022">
        <f>IF(OR($D3022="51",$D3022="52",$D3022="61"),0,(AA3022/'Totals and Drop Down Lists'!W$5)*Inputs!E$39)</f>
        <v>0</v>
      </c>
      <c r="AZ3022">
        <f>IF(OR($D3022="51",$D3022="52",$D3022="61"),0,(AB3022/'Totals and Drop Down Lists'!X$5)*Inputs!F$39)</f>
        <v>0</v>
      </c>
      <c r="BA3022">
        <f>IF(OR($D3022="51",$D3022="52",$D3022="61"),0,(AC3022/'Totals and Drop Down Lists'!Y$5)*Inputs!G$39)</f>
        <v>0</v>
      </c>
      <c r="BB3022">
        <f>IF(OR($D3022="51",$D3022="52",$D3022="61"),0,(AD3022/'Totals and Drop Down Lists'!Z$5)*Inputs!H$39)</f>
        <v>0</v>
      </c>
      <c r="BC3022">
        <f>IF(OR($D3022="51",$D3022="52",$D3022="61"),0,(AE3022/'Totals and Drop Down Lists'!AA$5)*Inputs!I$39)</f>
        <v>0</v>
      </c>
      <c r="BD3022">
        <f>IF(OR($D3022="51",$D3022="52",$D3022="61"),0,(AF3022/'Totals and Drop Down Lists'!AB$5)*Inputs!J$39)</f>
        <v>0</v>
      </c>
      <c r="BE3022">
        <f>IF(OR($D3022="51",$D3022="52",$D3022="61"),0,(AG3022/'Totals and Drop Down Lists'!AC$5)*Inputs!K$39)</f>
        <v>0</v>
      </c>
      <c r="BF3022">
        <f>IF(OR($D3022="51",$D3022="52",$D3022="61"),0,(AH3022/'Totals and Drop Down Lists'!AD$5)*Inputs!L$39)</f>
        <v>0</v>
      </c>
      <c r="BG3022" s="10">
        <f t="shared" si="424"/>
        <v>140712.66114290367</v>
      </c>
    </row>
    <row r="3023" spans="1:59" ht="28.8">
      <c r="A3023" s="1" t="s">
        <v>7656</v>
      </c>
      <c r="B3023" s="1" t="s">
        <v>5688</v>
      </c>
      <c r="C3023" s="1" t="s">
        <v>5693</v>
      </c>
      <c r="D3023" s="1" t="s">
        <v>7</v>
      </c>
      <c r="E3023" s="1" t="s">
        <v>5694</v>
      </c>
      <c r="F3023" s="2">
        <v>59982</v>
      </c>
      <c r="G3023" s="2">
        <v>1112</v>
      </c>
      <c r="H3023" s="2">
        <v>196</v>
      </c>
      <c r="I3023" s="2">
        <v>29041</v>
      </c>
      <c r="J3023" s="2">
        <v>19565</v>
      </c>
      <c r="K3023" s="2">
        <v>6661</v>
      </c>
      <c r="L3023" s="2">
        <v>206</v>
      </c>
      <c r="M3023" s="2">
        <v>17</v>
      </c>
      <c r="N3023" s="2">
        <v>14</v>
      </c>
      <c r="O3023" s="2">
        <v>232</v>
      </c>
      <c r="P3023" s="2">
        <v>69</v>
      </c>
      <c r="Q3023" s="2">
        <v>31</v>
      </c>
      <c r="R3023" s="2">
        <v>923</v>
      </c>
      <c r="S3023" s="2">
        <v>1669600</v>
      </c>
      <c r="T3023" s="2">
        <v>98120000</v>
      </c>
      <c r="U3023" s="2">
        <v>1112</v>
      </c>
      <c r="V3023" s="2">
        <v>1335</v>
      </c>
      <c r="W3023" s="2">
        <v>30</v>
      </c>
      <c r="X3023" s="2">
        <v>2779</v>
      </c>
      <c r="Y3023" s="2">
        <v>155</v>
      </c>
      <c r="Z3023" s="2">
        <v>1159</v>
      </c>
      <c r="AA3023" s="9">
        <f t="shared" si="425"/>
        <v>59982</v>
      </c>
      <c r="AB3023" s="9">
        <f t="shared" si="426"/>
        <v>27733</v>
      </c>
      <c r="AC3023" s="9">
        <f t="shared" si="427"/>
        <v>1492</v>
      </c>
      <c r="AD3023" s="9">
        <f t="shared" si="428"/>
        <v>923</v>
      </c>
      <c r="AE3023" s="44">
        <f t="shared" si="429"/>
        <v>1.5837798053855426E-4</v>
      </c>
      <c r="AF3023" s="9">
        <f t="shared" si="430"/>
        <v>1414</v>
      </c>
      <c r="AG3023" s="9">
        <f t="shared" si="423"/>
        <v>1314</v>
      </c>
      <c r="AH3023" s="44">
        <f t="shared" si="431"/>
        <v>1.6645852153033866E-4</v>
      </c>
      <c r="AI3023">
        <f>AA3023/'Totals and Drop Down Lists'!W$6*Inputs!E$37</f>
        <v>54412.095901662971</v>
      </c>
      <c r="AJ3023">
        <f>AB3023/'Totals and Drop Down Lists'!X$6*Inputs!F$37</f>
        <v>91252.307739397584</v>
      </c>
      <c r="AK3023">
        <f>AC3023/'Totals and Drop Down Lists'!Y$6*Inputs!G$37</f>
        <v>9835.7679771832609</v>
      </c>
      <c r="AL3023">
        <f>AD3023/'Totals and Drop Down Lists'!Z$6*Inputs!H$37</f>
        <v>7400.1536722043593</v>
      </c>
      <c r="AM3023">
        <f>AE3023/'Totals and Drop Down Lists'!AA$6*Inputs!I$37</f>
        <v>19716.371908320321</v>
      </c>
      <c r="AN3023">
        <f>AF3023/'Totals and Drop Down Lists'!AB$6*Inputs!J$37</f>
        <v>28218.764100447464</v>
      </c>
      <c r="AO3023">
        <f>AG3023/'Totals and Drop Down Lists'!AC$6*Inputs!K$37</f>
        <v>24471.379099326386</v>
      </c>
      <c r="AP3023">
        <f>AH3023/'Totals and Drop Down Lists'!AD$6*Inputs!L$37</f>
        <v>39172.668732289785</v>
      </c>
      <c r="AQ3023">
        <f>IF(OR($D3023="51",$D3023="52",$D3023="61"),(AA3023/'Totals and Drop Down Lists'!W$4)*Inputs!E$38,0)</f>
        <v>0</v>
      </c>
      <c r="AR3023">
        <f>IF(OR($D3023="51",$D3023="52",$D3023="61"),(AB3023/'Totals and Drop Down Lists'!X$4)*Inputs!F$38,0)</f>
        <v>0</v>
      </c>
      <c r="AS3023">
        <f>IF(OR($D3023="51",$D3023="52",$D3023="61"),(AC3023/'Totals and Drop Down Lists'!Y$4)*Inputs!G$38,0)</f>
        <v>0</v>
      </c>
      <c r="AT3023">
        <f>IF(OR($D3023="51",$D3023="52",$D3023="61"),(AD3023/'Totals and Drop Down Lists'!Z$4)*Inputs!H$38,0)</f>
        <v>0</v>
      </c>
      <c r="AU3023">
        <f>IF(OR($D3023="51",$D3023="52",$D3023="61"),(AE3023/'Totals and Drop Down Lists'!AA$4)*Inputs!I$38,0)</f>
        <v>0</v>
      </c>
      <c r="AV3023">
        <f>IF(OR($D3023="51",$D3023="52",$D3023="61"),(AF3023/'Totals and Drop Down Lists'!AB$4)*Inputs!J$38,0)</f>
        <v>0</v>
      </c>
      <c r="AW3023">
        <f>IF(OR($D3023="51",$D3023="52",$D3023="61"),(AG3023/'Totals and Drop Down Lists'!AC$4)*Inputs!K$38,0)</f>
        <v>0</v>
      </c>
      <c r="AX3023">
        <f>IF(OR($D3023="51",$D3023="52",$D3023="61"),(AH3023/'Totals and Drop Down Lists'!AD$4)*Inputs!L$38,0)</f>
        <v>0</v>
      </c>
      <c r="AY3023">
        <f>IF(OR($D3023="51",$D3023="52",$D3023="61"),0,(AA3023/'Totals and Drop Down Lists'!W$5)*Inputs!E$39)</f>
        <v>0</v>
      </c>
      <c r="AZ3023">
        <f>IF(OR($D3023="51",$D3023="52",$D3023="61"),0,(AB3023/'Totals and Drop Down Lists'!X$5)*Inputs!F$39)</f>
        <v>0</v>
      </c>
      <c r="BA3023">
        <f>IF(OR($D3023="51",$D3023="52",$D3023="61"),0,(AC3023/'Totals and Drop Down Lists'!Y$5)*Inputs!G$39)</f>
        <v>0</v>
      </c>
      <c r="BB3023">
        <f>IF(OR($D3023="51",$D3023="52",$D3023="61"),0,(AD3023/'Totals and Drop Down Lists'!Z$5)*Inputs!H$39)</f>
        <v>0</v>
      </c>
      <c r="BC3023">
        <f>IF(OR($D3023="51",$D3023="52",$D3023="61"),0,(AE3023/'Totals and Drop Down Lists'!AA$5)*Inputs!I$39)</f>
        <v>0</v>
      </c>
      <c r="BD3023">
        <f>IF(OR($D3023="51",$D3023="52",$D3023="61"),0,(AF3023/'Totals and Drop Down Lists'!AB$5)*Inputs!J$39)</f>
        <v>0</v>
      </c>
      <c r="BE3023">
        <f>IF(OR($D3023="51",$D3023="52",$D3023="61"),0,(AG3023/'Totals and Drop Down Lists'!AC$5)*Inputs!K$39)</f>
        <v>0</v>
      </c>
      <c r="BF3023">
        <f>IF(OR($D3023="51",$D3023="52",$D3023="61"),0,(AH3023/'Totals and Drop Down Lists'!AD$5)*Inputs!L$39)</f>
        <v>0</v>
      </c>
      <c r="BG3023" s="10">
        <f t="shared" si="424"/>
        <v>274479.5091308321</v>
      </c>
    </row>
    <row r="3024" spans="1:59" ht="28.8">
      <c r="A3024" s="1" t="s">
        <v>7656</v>
      </c>
      <c r="B3024" s="1" t="s">
        <v>5688</v>
      </c>
      <c r="C3024" s="1" t="s">
        <v>5695</v>
      </c>
      <c r="D3024" s="1" t="s">
        <v>25</v>
      </c>
      <c r="E3024" s="1" t="s">
        <v>5696</v>
      </c>
      <c r="F3024" s="2">
        <v>28378</v>
      </c>
      <c r="G3024" s="2">
        <v>815</v>
      </c>
      <c r="H3024" s="2">
        <v>0</v>
      </c>
      <c r="I3024" s="2">
        <v>15171</v>
      </c>
      <c r="J3024" s="2">
        <v>8887</v>
      </c>
      <c r="K3024" s="2">
        <v>3050</v>
      </c>
      <c r="L3024" s="2">
        <v>186</v>
      </c>
      <c r="M3024" s="2">
        <v>22</v>
      </c>
      <c r="N3024" s="2">
        <v>0</v>
      </c>
      <c r="O3024" s="2">
        <v>162</v>
      </c>
      <c r="P3024" s="2">
        <v>37</v>
      </c>
      <c r="Q3024" s="2">
        <v>16</v>
      </c>
      <c r="R3024" s="2">
        <v>149</v>
      </c>
      <c r="S3024" s="2">
        <v>623300</v>
      </c>
      <c r="T3024" s="2">
        <v>39843900</v>
      </c>
      <c r="U3024" s="2">
        <v>156</v>
      </c>
      <c r="V3024" s="2">
        <v>775</v>
      </c>
      <c r="W3024" s="2">
        <v>0</v>
      </c>
      <c r="X3024" s="2">
        <v>1495</v>
      </c>
      <c r="Y3024" s="2">
        <v>45</v>
      </c>
      <c r="Z3024" s="2">
        <v>340</v>
      </c>
      <c r="AA3024" s="9">
        <f t="shared" si="425"/>
        <v>28378</v>
      </c>
      <c r="AB3024" s="9">
        <f t="shared" si="426"/>
        <v>14356</v>
      </c>
      <c r="AC3024" s="9">
        <f t="shared" si="427"/>
        <v>572</v>
      </c>
      <c r="AD3024" s="9">
        <f t="shared" si="428"/>
        <v>149</v>
      </c>
      <c r="AE3024" s="44">
        <f t="shared" si="429"/>
        <v>7.3103855870300394E-5</v>
      </c>
      <c r="AF3024" s="9">
        <f t="shared" si="430"/>
        <v>720</v>
      </c>
      <c r="AG3024" s="9">
        <f t="shared" si="423"/>
        <v>385</v>
      </c>
      <c r="AH3024" s="44">
        <f t="shared" si="431"/>
        <v>4.9165048848032465E-5</v>
      </c>
      <c r="AI3024">
        <f>AA3024/'Totals and Drop Down Lists'!W$6*Inputs!E$37</f>
        <v>25742.830474098755</v>
      </c>
      <c r="AJ3024">
        <f>AB3024/'Totals and Drop Down Lists'!X$6*Inputs!F$37</f>
        <v>47236.798395658305</v>
      </c>
      <c r="AK3024">
        <f>AC3024/'Totals and Drop Down Lists'!Y$6*Inputs!G$37</f>
        <v>3770.8172137726715</v>
      </c>
      <c r="AL3024">
        <f>AD3024/'Totals and Drop Down Lists'!Z$6*Inputs!H$37</f>
        <v>1194.6076892290894</v>
      </c>
      <c r="AM3024">
        <f>AE3024/'Totals and Drop Down Lists'!AA$6*Inputs!I$37</f>
        <v>9100.6515259879798</v>
      </c>
      <c r="AN3024">
        <f>AF3024/'Totals and Drop Down Lists'!AB$6*Inputs!J$37</f>
        <v>14368.819061048214</v>
      </c>
      <c r="AO3024">
        <f>AG3024/'Totals and Drop Down Lists'!AC$6*Inputs!K$37</f>
        <v>7170.076828950273</v>
      </c>
      <c r="AP3024">
        <f>AH3024/'Totals and Drop Down Lists'!AD$6*Inputs!L$37</f>
        <v>11570.006473833801</v>
      </c>
      <c r="AQ3024">
        <f>IF(OR($D3024="51",$D3024="52",$D3024="61"),(AA3024/'Totals and Drop Down Lists'!W$4)*Inputs!E$38,0)</f>
        <v>0</v>
      </c>
      <c r="AR3024">
        <f>IF(OR($D3024="51",$D3024="52",$D3024="61"),(AB3024/'Totals and Drop Down Lists'!X$4)*Inputs!F$38,0)</f>
        <v>0</v>
      </c>
      <c r="AS3024">
        <f>IF(OR($D3024="51",$D3024="52",$D3024="61"),(AC3024/'Totals and Drop Down Lists'!Y$4)*Inputs!G$38,0)</f>
        <v>0</v>
      </c>
      <c r="AT3024">
        <f>IF(OR($D3024="51",$D3024="52",$D3024="61"),(AD3024/'Totals and Drop Down Lists'!Z$4)*Inputs!H$38,0)</f>
        <v>0</v>
      </c>
      <c r="AU3024">
        <f>IF(OR($D3024="51",$D3024="52",$D3024="61"),(AE3024/'Totals and Drop Down Lists'!AA$4)*Inputs!I$38,0)</f>
        <v>0</v>
      </c>
      <c r="AV3024">
        <f>IF(OR($D3024="51",$D3024="52",$D3024="61"),(AF3024/'Totals and Drop Down Lists'!AB$4)*Inputs!J$38,0)</f>
        <v>0</v>
      </c>
      <c r="AW3024">
        <f>IF(OR($D3024="51",$D3024="52",$D3024="61"),(AG3024/'Totals and Drop Down Lists'!AC$4)*Inputs!K$38,0)</f>
        <v>0</v>
      </c>
      <c r="AX3024">
        <f>IF(OR($D3024="51",$D3024="52",$D3024="61"),(AH3024/'Totals and Drop Down Lists'!AD$4)*Inputs!L$38,0)</f>
        <v>0</v>
      </c>
      <c r="AY3024">
        <f>IF(OR($D3024="51",$D3024="52",$D3024="61"),0,(AA3024/'Totals and Drop Down Lists'!W$5)*Inputs!E$39)</f>
        <v>0</v>
      </c>
      <c r="AZ3024">
        <f>IF(OR($D3024="51",$D3024="52",$D3024="61"),0,(AB3024/'Totals and Drop Down Lists'!X$5)*Inputs!F$39)</f>
        <v>0</v>
      </c>
      <c r="BA3024">
        <f>IF(OR($D3024="51",$D3024="52",$D3024="61"),0,(AC3024/'Totals and Drop Down Lists'!Y$5)*Inputs!G$39)</f>
        <v>0</v>
      </c>
      <c r="BB3024">
        <f>IF(OR($D3024="51",$D3024="52",$D3024="61"),0,(AD3024/'Totals and Drop Down Lists'!Z$5)*Inputs!H$39)</f>
        <v>0</v>
      </c>
      <c r="BC3024">
        <f>IF(OR($D3024="51",$D3024="52",$D3024="61"),0,(AE3024/'Totals and Drop Down Lists'!AA$5)*Inputs!I$39)</f>
        <v>0</v>
      </c>
      <c r="BD3024">
        <f>IF(OR($D3024="51",$D3024="52",$D3024="61"),0,(AF3024/'Totals and Drop Down Lists'!AB$5)*Inputs!J$39)</f>
        <v>0</v>
      </c>
      <c r="BE3024">
        <f>IF(OR($D3024="51",$D3024="52",$D3024="61"),0,(AG3024/'Totals and Drop Down Lists'!AC$5)*Inputs!K$39)</f>
        <v>0</v>
      </c>
      <c r="BF3024">
        <f>IF(OR($D3024="51",$D3024="52",$D3024="61"),0,(AH3024/'Totals and Drop Down Lists'!AD$5)*Inputs!L$39)</f>
        <v>0</v>
      </c>
      <c r="BG3024" s="10">
        <f t="shared" si="424"/>
        <v>120154.60766257907</v>
      </c>
    </row>
    <row r="3025" spans="1:59" ht="28.8">
      <c r="A3025" s="1" t="s">
        <v>7656</v>
      </c>
      <c r="B3025" s="1" t="s">
        <v>5688</v>
      </c>
      <c r="C3025" s="1" t="s">
        <v>5697</v>
      </c>
      <c r="D3025" s="1" t="s">
        <v>25</v>
      </c>
      <c r="E3025" s="1" t="s">
        <v>5698</v>
      </c>
      <c r="F3025" s="2">
        <v>29086</v>
      </c>
      <c r="G3025" s="2">
        <v>534</v>
      </c>
      <c r="H3025" s="2">
        <v>7</v>
      </c>
      <c r="I3025" s="2">
        <v>14599</v>
      </c>
      <c r="J3025" s="2">
        <v>9572</v>
      </c>
      <c r="K3025" s="2">
        <v>2249</v>
      </c>
      <c r="L3025" s="2">
        <v>377</v>
      </c>
      <c r="M3025" s="2">
        <v>76</v>
      </c>
      <c r="N3025" s="2">
        <v>0</v>
      </c>
      <c r="O3025" s="2">
        <v>202</v>
      </c>
      <c r="P3025" s="2">
        <v>5</v>
      </c>
      <c r="Q3025" s="2">
        <v>0</v>
      </c>
      <c r="R3025" s="2">
        <v>150</v>
      </c>
      <c r="S3025" s="2">
        <v>373400</v>
      </c>
      <c r="T3025" s="2">
        <v>23690200</v>
      </c>
      <c r="U3025" s="2">
        <v>77</v>
      </c>
      <c r="V3025" s="2">
        <v>440</v>
      </c>
      <c r="W3025" s="2">
        <v>0</v>
      </c>
      <c r="X3025" s="2">
        <v>640</v>
      </c>
      <c r="Y3025" s="2">
        <v>20</v>
      </c>
      <c r="Z3025" s="2">
        <v>49</v>
      </c>
      <c r="AA3025" s="9">
        <f t="shared" si="425"/>
        <v>29086</v>
      </c>
      <c r="AB3025" s="9">
        <f t="shared" si="426"/>
        <v>14058</v>
      </c>
      <c r="AC3025" s="9">
        <f t="shared" si="427"/>
        <v>810</v>
      </c>
      <c r="AD3025" s="9">
        <f t="shared" si="428"/>
        <v>150</v>
      </c>
      <c r="AE3025" s="44">
        <f t="shared" si="429"/>
        <v>3.6903878084838817E-5</v>
      </c>
      <c r="AF3025" s="9">
        <f t="shared" si="430"/>
        <v>200</v>
      </c>
      <c r="AG3025" s="9">
        <f t="shared" si="423"/>
        <v>69</v>
      </c>
      <c r="AH3025" s="44">
        <f t="shared" si="431"/>
        <v>6.0323557082172876E-6</v>
      </c>
      <c r="AI3025">
        <f>AA3025/'Totals and Drop Down Lists'!W$6*Inputs!E$37</f>
        <v>26385.085882360858</v>
      </c>
      <c r="AJ3025">
        <f>AB3025/'Totals and Drop Down Lists'!X$6*Inputs!F$37</f>
        <v>46256.263015196753</v>
      </c>
      <c r="AK3025">
        <f>AC3025/'Totals and Drop Down Lists'!Y$6*Inputs!G$37</f>
        <v>5339.7936069158459</v>
      </c>
      <c r="AL3025">
        <f>AD3025/'Totals and Drop Down Lists'!Z$6*Inputs!H$37</f>
        <v>1202.6251904990831</v>
      </c>
      <c r="AM3025">
        <f>AE3025/'Totals and Drop Down Lists'!AA$6*Inputs!I$37</f>
        <v>4594.1398084872681</v>
      </c>
      <c r="AN3025">
        <f>AF3025/'Totals and Drop Down Lists'!AB$6*Inputs!J$37</f>
        <v>3991.3386280689488</v>
      </c>
      <c r="AO3025">
        <f>AG3025/'Totals and Drop Down Lists'!AC$6*Inputs!K$37</f>
        <v>1285.0267563573218</v>
      </c>
      <c r="AP3025">
        <f>AH3025/'Totals and Drop Down Lists'!AD$6*Inputs!L$37</f>
        <v>1419.5937201704905</v>
      </c>
      <c r="AQ3025">
        <f>IF(OR($D3025="51",$D3025="52",$D3025="61"),(AA3025/'Totals and Drop Down Lists'!W$4)*Inputs!E$38,0)</f>
        <v>0</v>
      </c>
      <c r="AR3025">
        <f>IF(OR($D3025="51",$D3025="52",$D3025="61"),(AB3025/'Totals and Drop Down Lists'!X$4)*Inputs!F$38,0)</f>
        <v>0</v>
      </c>
      <c r="AS3025">
        <f>IF(OR($D3025="51",$D3025="52",$D3025="61"),(AC3025/'Totals and Drop Down Lists'!Y$4)*Inputs!G$38,0)</f>
        <v>0</v>
      </c>
      <c r="AT3025">
        <f>IF(OR($D3025="51",$D3025="52",$D3025="61"),(AD3025/'Totals and Drop Down Lists'!Z$4)*Inputs!H$38,0)</f>
        <v>0</v>
      </c>
      <c r="AU3025">
        <f>IF(OR($D3025="51",$D3025="52",$D3025="61"),(AE3025/'Totals and Drop Down Lists'!AA$4)*Inputs!I$38,0)</f>
        <v>0</v>
      </c>
      <c r="AV3025">
        <f>IF(OR($D3025="51",$D3025="52",$D3025="61"),(AF3025/'Totals and Drop Down Lists'!AB$4)*Inputs!J$38,0)</f>
        <v>0</v>
      </c>
      <c r="AW3025">
        <f>IF(OR($D3025="51",$D3025="52",$D3025="61"),(AG3025/'Totals and Drop Down Lists'!AC$4)*Inputs!K$38,0)</f>
        <v>0</v>
      </c>
      <c r="AX3025">
        <f>IF(OR($D3025="51",$D3025="52",$D3025="61"),(AH3025/'Totals and Drop Down Lists'!AD$4)*Inputs!L$38,0)</f>
        <v>0</v>
      </c>
      <c r="AY3025">
        <f>IF(OR($D3025="51",$D3025="52",$D3025="61"),0,(AA3025/'Totals and Drop Down Lists'!W$5)*Inputs!E$39)</f>
        <v>0</v>
      </c>
      <c r="AZ3025">
        <f>IF(OR($D3025="51",$D3025="52",$D3025="61"),0,(AB3025/'Totals and Drop Down Lists'!X$5)*Inputs!F$39)</f>
        <v>0</v>
      </c>
      <c r="BA3025">
        <f>IF(OR($D3025="51",$D3025="52",$D3025="61"),0,(AC3025/'Totals and Drop Down Lists'!Y$5)*Inputs!G$39)</f>
        <v>0</v>
      </c>
      <c r="BB3025">
        <f>IF(OR($D3025="51",$D3025="52",$D3025="61"),0,(AD3025/'Totals and Drop Down Lists'!Z$5)*Inputs!H$39)</f>
        <v>0</v>
      </c>
      <c r="BC3025">
        <f>IF(OR($D3025="51",$D3025="52",$D3025="61"),0,(AE3025/'Totals and Drop Down Lists'!AA$5)*Inputs!I$39)</f>
        <v>0</v>
      </c>
      <c r="BD3025">
        <f>IF(OR($D3025="51",$D3025="52",$D3025="61"),0,(AF3025/'Totals and Drop Down Lists'!AB$5)*Inputs!J$39)</f>
        <v>0</v>
      </c>
      <c r="BE3025">
        <f>IF(OR($D3025="51",$D3025="52",$D3025="61"),0,(AG3025/'Totals and Drop Down Lists'!AC$5)*Inputs!K$39)</f>
        <v>0</v>
      </c>
      <c r="BF3025">
        <f>IF(OR($D3025="51",$D3025="52",$D3025="61"),0,(AH3025/'Totals and Drop Down Lists'!AD$5)*Inputs!L$39)</f>
        <v>0</v>
      </c>
      <c r="BG3025" s="10">
        <f t="shared" si="424"/>
        <v>90473.866608056574</v>
      </c>
    </row>
    <row r="3026" spans="1:59" ht="28.8">
      <c r="A3026" s="1" t="s">
        <v>7656</v>
      </c>
      <c r="B3026" s="1" t="s">
        <v>5688</v>
      </c>
      <c r="C3026" s="1" t="s">
        <v>5699</v>
      </c>
      <c r="D3026" s="1" t="s">
        <v>25</v>
      </c>
      <c r="E3026" s="1" t="s">
        <v>5700</v>
      </c>
      <c r="F3026" s="2">
        <v>19443</v>
      </c>
      <c r="G3026" s="2">
        <v>614</v>
      </c>
      <c r="H3026" s="2">
        <v>0</v>
      </c>
      <c r="I3026" s="2">
        <v>10037</v>
      </c>
      <c r="J3026" s="2">
        <v>6300</v>
      </c>
      <c r="K3026" s="2">
        <v>1761</v>
      </c>
      <c r="L3026" s="2">
        <v>165</v>
      </c>
      <c r="M3026" s="2">
        <v>22</v>
      </c>
      <c r="N3026" s="2">
        <v>0</v>
      </c>
      <c r="O3026" s="2">
        <v>82</v>
      </c>
      <c r="P3026" s="2">
        <v>16</v>
      </c>
      <c r="Q3026" s="2">
        <v>0</v>
      </c>
      <c r="R3026" s="2">
        <v>232</v>
      </c>
      <c r="S3026" s="2">
        <v>384500</v>
      </c>
      <c r="T3026" s="2">
        <v>20597300</v>
      </c>
      <c r="U3026" s="2">
        <v>92</v>
      </c>
      <c r="V3026" s="2">
        <v>155</v>
      </c>
      <c r="W3026" s="2">
        <v>0</v>
      </c>
      <c r="X3026" s="2">
        <v>594</v>
      </c>
      <c r="Y3026" s="2">
        <v>0</v>
      </c>
      <c r="Z3026" s="2">
        <v>110</v>
      </c>
      <c r="AA3026" s="9">
        <f t="shared" si="425"/>
        <v>19443</v>
      </c>
      <c r="AB3026" s="9">
        <f t="shared" si="426"/>
        <v>9423</v>
      </c>
      <c r="AC3026" s="9">
        <f t="shared" si="427"/>
        <v>517</v>
      </c>
      <c r="AD3026" s="9">
        <f t="shared" si="428"/>
        <v>232</v>
      </c>
      <c r="AE3026" s="44">
        <f t="shared" si="429"/>
        <v>3.4377472903036913E-5</v>
      </c>
      <c r="AF3026" s="9">
        <f t="shared" si="430"/>
        <v>439</v>
      </c>
      <c r="AG3026" s="9">
        <f t="shared" si="423"/>
        <v>110</v>
      </c>
      <c r="AH3026" s="44">
        <f t="shared" si="431"/>
        <v>1.1440962917765884E-5</v>
      </c>
      <c r="AI3026">
        <f>AA3026/'Totals and Drop Down Lists'!W$6*Inputs!E$37</f>
        <v>17637.530936214749</v>
      </c>
      <c r="AJ3026">
        <f>AB3026/'Totals and Drop Down Lists'!X$6*Inputs!F$37</f>
        <v>31005.318423118435</v>
      </c>
      <c r="AK3026">
        <f>AC3026/'Totals and Drop Down Lists'!Y$6*Inputs!G$37</f>
        <v>3408.2386355252993</v>
      </c>
      <c r="AL3026">
        <f>AD3026/'Totals and Drop Down Lists'!Z$6*Inputs!H$37</f>
        <v>1860.0602946385823</v>
      </c>
      <c r="AM3026">
        <f>AE3026/'Totals and Drop Down Lists'!AA$6*Inputs!I$37</f>
        <v>4279.6292686626475</v>
      </c>
      <c r="AN3026">
        <f>AF3026/'Totals and Drop Down Lists'!AB$6*Inputs!J$37</f>
        <v>8760.9882886113428</v>
      </c>
      <c r="AO3026">
        <f>AG3026/'Totals and Drop Down Lists'!AC$6*Inputs!K$37</f>
        <v>2048.593379700078</v>
      </c>
      <c r="AP3026">
        <f>AH3026/'Totals and Drop Down Lists'!AD$6*Inputs!L$37</f>
        <v>2692.400762879362</v>
      </c>
      <c r="AQ3026">
        <f>IF(OR($D3026="51",$D3026="52",$D3026="61"),(AA3026/'Totals and Drop Down Lists'!W$4)*Inputs!E$38,0)</f>
        <v>0</v>
      </c>
      <c r="AR3026">
        <f>IF(OR($D3026="51",$D3026="52",$D3026="61"),(AB3026/'Totals and Drop Down Lists'!X$4)*Inputs!F$38,0)</f>
        <v>0</v>
      </c>
      <c r="AS3026">
        <f>IF(OR($D3026="51",$D3026="52",$D3026="61"),(AC3026/'Totals and Drop Down Lists'!Y$4)*Inputs!G$38,0)</f>
        <v>0</v>
      </c>
      <c r="AT3026">
        <f>IF(OR($D3026="51",$D3026="52",$D3026="61"),(AD3026/'Totals and Drop Down Lists'!Z$4)*Inputs!H$38,0)</f>
        <v>0</v>
      </c>
      <c r="AU3026">
        <f>IF(OR($D3026="51",$D3026="52",$D3026="61"),(AE3026/'Totals and Drop Down Lists'!AA$4)*Inputs!I$38,0)</f>
        <v>0</v>
      </c>
      <c r="AV3026">
        <f>IF(OR($D3026="51",$D3026="52",$D3026="61"),(AF3026/'Totals and Drop Down Lists'!AB$4)*Inputs!J$38,0)</f>
        <v>0</v>
      </c>
      <c r="AW3026">
        <f>IF(OR($D3026="51",$D3026="52",$D3026="61"),(AG3026/'Totals and Drop Down Lists'!AC$4)*Inputs!K$38,0)</f>
        <v>0</v>
      </c>
      <c r="AX3026">
        <f>IF(OR($D3026="51",$D3026="52",$D3026="61"),(AH3026/'Totals and Drop Down Lists'!AD$4)*Inputs!L$38,0)</f>
        <v>0</v>
      </c>
      <c r="AY3026">
        <f>IF(OR($D3026="51",$D3026="52",$D3026="61"),0,(AA3026/'Totals and Drop Down Lists'!W$5)*Inputs!E$39)</f>
        <v>0</v>
      </c>
      <c r="AZ3026">
        <f>IF(OR($D3026="51",$D3026="52",$D3026="61"),0,(AB3026/'Totals and Drop Down Lists'!X$5)*Inputs!F$39)</f>
        <v>0</v>
      </c>
      <c r="BA3026">
        <f>IF(OR($D3026="51",$D3026="52",$D3026="61"),0,(AC3026/'Totals and Drop Down Lists'!Y$5)*Inputs!G$39)</f>
        <v>0</v>
      </c>
      <c r="BB3026">
        <f>IF(OR($D3026="51",$D3026="52",$D3026="61"),0,(AD3026/'Totals and Drop Down Lists'!Z$5)*Inputs!H$39)</f>
        <v>0</v>
      </c>
      <c r="BC3026">
        <f>IF(OR($D3026="51",$D3026="52",$D3026="61"),0,(AE3026/'Totals and Drop Down Lists'!AA$5)*Inputs!I$39)</f>
        <v>0</v>
      </c>
      <c r="BD3026">
        <f>IF(OR($D3026="51",$D3026="52",$D3026="61"),0,(AF3026/'Totals and Drop Down Lists'!AB$5)*Inputs!J$39)</f>
        <v>0</v>
      </c>
      <c r="BE3026">
        <f>IF(OR($D3026="51",$D3026="52",$D3026="61"),0,(AG3026/'Totals and Drop Down Lists'!AC$5)*Inputs!K$39)</f>
        <v>0</v>
      </c>
      <c r="BF3026">
        <f>IF(OR($D3026="51",$D3026="52",$D3026="61"),0,(AH3026/'Totals and Drop Down Lists'!AD$5)*Inputs!L$39)</f>
        <v>0</v>
      </c>
      <c r="BG3026" s="10">
        <f t="shared" si="424"/>
        <v>71692.759989350496</v>
      </c>
    </row>
    <row r="3027" spans="1:59" ht="28.8">
      <c r="A3027" s="1" t="s">
        <v>7656</v>
      </c>
      <c r="B3027" s="1" t="s">
        <v>5688</v>
      </c>
      <c r="C3027" s="1" t="s">
        <v>5701</v>
      </c>
      <c r="D3027" s="1" t="s">
        <v>10</v>
      </c>
      <c r="E3027" s="1" t="s">
        <v>5702</v>
      </c>
      <c r="F3027" s="2">
        <v>50869</v>
      </c>
      <c r="G3027" s="2">
        <v>1370</v>
      </c>
      <c r="H3027" s="2">
        <v>36</v>
      </c>
      <c r="I3027" s="2">
        <v>25022</v>
      </c>
      <c r="J3027" s="2">
        <v>15818</v>
      </c>
      <c r="K3027" s="2">
        <v>5302</v>
      </c>
      <c r="L3027" s="2">
        <v>275</v>
      </c>
      <c r="M3027" s="2">
        <v>26</v>
      </c>
      <c r="N3027" s="2">
        <v>0</v>
      </c>
      <c r="O3027" s="2">
        <v>210</v>
      </c>
      <c r="P3027" s="2">
        <v>48</v>
      </c>
      <c r="Q3027" s="2">
        <v>8</v>
      </c>
      <c r="R3027" s="2">
        <v>438</v>
      </c>
      <c r="S3027" s="2">
        <v>677900</v>
      </c>
      <c r="T3027" s="2">
        <v>76461000</v>
      </c>
      <c r="U3027" s="2">
        <v>202</v>
      </c>
      <c r="V3027" s="2">
        <v>1055</v>
      </c>
      <c r="W3027" s="2">
        <v>0</v>
      </c>
      <c r="X3027" s="2">
        <v>1590</v>
      </c>
      <c r="Y3027" s="2">
        <v>15</v>
      </c>
      <c r="Z3027" s="2">
        <v>335</v>
      </c>
      <c r="AA3027" s="9">
        <f t="shared" si="425"/>
        <v>50869</v>
      </c>
      <c r="AB3027" s="9">
        <f t="shared" si="426"/>
        <v>23616</v>
      </c>
      <c r="AC3027" s="9">
        <f t="shared" si="427"/>
        <v>1005</v>
      </c>
      <c r="AD3027" s="9">
        <f t="shared" si="428"/>
        <v>438</v>
      </c>
      <c r="AE3027" s="44">
        <f t="shared" si="429"/>
        <v>1.2411482564712173E-4</v>
      </c>
      <c r="AF3027" s="9">
        <f t="shared" si="430"/>
        <v>535</v>
      </c>
      <c r="AG3027" s="9">
        <f t="shared" si="423"/>
        <v>350</v>
      </c>
      <c r="AH3027" s="44">
        <f t="shared" si="431"/>
        <v>4.365231523999592E-5</v>
      </c>
      <c r="AI3027">
        <f>AA3027/'Totals and Drop Down Lists'!W$6*Inputs!E$37</f>
        <v>46145.32537130628</v>
      </c>
      <c r="AJ3027">
        <f>AB3027/'Totals and Drop Down Lists'!X$6*Inputs!F$37</f>
        <v>77705.783707987357</v>
      </c>
      <c r="AK3027">
        <f>AC3027/'Totals and Drop Down Lists'!Y$6*Inputs!G$37</f>
        <v>6625.2994752474387</v>
      </c>
      <c r="AL3027">
        <f>AD3027/'Totals and Drop Down Lists'!Z$6*Inputs!H$37</f>
        <v>3511.6655562573233</v>
      </c>
      <c r="AM3027">
        <f>AE3027/'Totals and Drop Down Lists'!AA$6*Inputs!I$37</f>
        <v>15450.974014656567</v>
      </c>
      <c r="AN3027">
        <f>AF3027/'Totals and Drop Down Lists'!AB$6*Inputs!J$37</f>
        <v>10676.830830084436</v>
      </c>
      <c r="AO3027">
        <f>AG3027/'Totals and Drop Down Lists'!AC$6*Inputs!K$37</f>
        <v>6518.2516626820661</v>
      </c>
      <c r="AP3027">
        <f>AH3027/'Totals and Drop Down Lists'!AD$6*Inputs!L$37</f>
        <v>10272.69537523908</v>
      </c>
      <c r="AQ3027">
        <f>IF(OR($D3027="51",$D3027="52",$D3027="61"),(AA3027/'Totals and Drop Down Lists'!W$4)*Inputs!E$38,0)</f>
        <v>0</v>
      </c>
      <c r="AR3027">
        <f>IF(OR($D3027="51",$D3027="52",$D3027="61"),(AB3027/'Totals and Drop Down Lists'!X$4)*Inputs!F$38,0)</f>
        <v>0</v>
      </c>
      <c r="AS3027">
        <f>IF(OR($D3027="51",$D3027="52",$D3027="61"),(AC3027/'Totals and Drop Down Lists'!Y$4)*Inputs!G$38,0)</f>
        <v>0</v>
      </c>
      <c r="AT3027">
        <f>IF(OR($D3027="51",$D3027="52",$D3027="61"),(AD3027/'Totals and Drop Down Lists'!Z$4)*Inputs!H$38,0)</f>
        <v>0</v>
      </c>
      <c r="AU3027">
        <f>IF(OR($D3027="51",$D3027="52",$D3027="61"),(AE3027/'Totals and Drop Down Lists'!AA$4)*Inputs!I$38,0)</f>
        <v>0</v>
      </c>
      <c r="AV3027">
        <f>IF(OR($D3027="51",$D3027="52",$D3027="61"),(AF3027/'Totals and Drop Down Lists'!AB$4)*Inputs!J$38,0)</f>
        <v>0</v>
      </c>
      <c r="AW3027">
        <f>IF(OR($D3027="51",$D3027="52",$D3027="61"),(AG3027/'Totals and Drop Down Lists'!AC$4)*Inputs!K$38,0)</f>
        <v>0</v>
      </c>
      <c r="AX3027">
        <f>IF(OR($D3027="51",$D3027="52",$D3027="61"),(AH3027/'Totals and Drop Down Lists'!AD$4)*Inputs!L$38,0)</f>
        <v>0</v>
      </c>
      <c r="AY3027">
        <f>IF(OR($D3027="51",$D3027="52",$D3027="61"),0,(AA3027/'Totals and Drop Down Lists'!W$5)*Inputs!E$39)</f>
        <v>0</v>
      </c>
      <c r="AZ3027">
        <f>IF(OR($D3027="51",$D3027="52",$D3027="61"),0,(AB3027/'Totals and Drop Down Lists'!X$5)*Inputs!F$39)</f>
        <v>0</v>
      </c>
      <c r="BA3027">
        <f>IF(OR($D3027="51",$D3027="52",$D3027="61"),0,(AC3027/'Totals and Drop Down Lists'!Y$5)*Inputs!G$39)</f>
        <v>0</v>
      </c>
      <c r="BB3027">
        <f>IF(OR($D3027="51",$D3027="52",$D3027="61"),0,(AD3027/'Totals and Drop Down Lists'!Z$5)*Inputs!H$39)</f>
        <v>0</v>
      </c>
      <c r="BC3027">
        <f>IF(OR($D3027="51",$D3027="52",$D3027="61"),0,(AE3027/'Totals and Drop Down Lists'!AA$5)*Inputs!I$39)</f>
        <v>0</v>
      </c>
      <c r="BD3027">
        <f>IF(OR($D3027="51",$D3027="52",$D3027="61"),0,(AF3027/'Totals and Drop Down Lists'!AB$5)*Inputs!J$39)</f>
        <v>0</v>
      </c>
      <c r="BE3027">
        <f>IF(OR($D3027="51",$D3027="52",$D3027="61"),0,(AG3027/'Totals and Drop Down Lists'!AC$5)*Inputs!K$39)</f>
        <v>0</v>
      </c>
      <c r="BF3027">
        <f>IF(OR($D3027="51",$D3027="52",$D3027="61"),0,(AH3027/'Totals and Drop Down Lists'!AD$5)*Inputs!L$39)</f>
        <v>0</v>
      </c>
      <c r="BG3027" s="10">
        <f t="shared" si="424"/>
        <v>176906.82599346052</v>
      </c>
    </row>
    <row r="3028" spans="1:59" ht="28.8">
      <c r="A3028" s="1" t="s">
        <v>7656</v>
      </c>
      <c r="B3028" s="1" t="s">
        <v>5688</v>
      </c>
      <c r="C3028" s="1" t="s">
        <v>5703</v>
      </c>
      <c r="D3028" s="1" t="s">
        <v>7</v>
      </c>
      <c r="E3028" s="1" t="s">
        <v>5704</v>
      </c>
      <c r="F3028" s="2">
        <v>141600</v>
      </c>
      <c r="G3028" s="2">
        <v>2819</v>
      </c>
      <c r="H3028" s="2">
        <v>240</v>
      </c>
      <c r="I3028" s="2">
        <v>52659</v>
      </c>
      <c r="J3028" s="2">
        <v>49025</v>
      </c>
      <c r="K3028" s="2">
        <v>14695</v>
      </c>
      <c r="L3028" s="2">
        <v>775</v>
      </c>
      <c r="M3028" s="2">
        <v>151</v>
      </c>
      <c r="N3028" s="2">
        <v>66</v>
      </c>
      <c r="O3028" s="2">
        <v>536</v>
      </c>
      <c r="P3028" s="2">
        <v>96</v>
      </c>
      <c r="Q3028" s="2">
        <v>0</v>
      </c>
      <c r="R3028" s="2">
        <v>1264</v>
      </c>
      <c r="S3028" s="2">
        <v>5610200</v>
      </c>
      <c r="T3028" s="2">
        <v>258364200</v>
      </c>
      <c r="U3028" s="2">
        <v>1106</v>
      </c>
      <c r="V3028" s="2">
        <v>1895</v>
      </c>
      <c r="W3028" s="2">
        <v>0</v>
      </c>
      <c r="X3028" s="2">
        <v>4725</v>
      </c>
      <c r="Y3028" s="2">
        <v>435</v>
      </c>
      <c r="Z3028" s="2">
        <v>1305</v>
      </c>
      <c r="AA3028" s="9">
        <f t="shared" si="425"/>
        <v>141600</v>
      </c>
      <c r="AB3028" s="9">
        <f t="shared" si="426"/>
        <v>49600</v>
      </c>
      <c r="AC3028" s="9">
        <f t="shared" si="427"/>
        <v>2888</v>
      </c>
      <c r="AD3028" s="9">
        <f t="shared" si="428"/>
        <v>1264</v>
      </c>
      <c r="AE3028" s="44">
        <f t="shared" si="429"/>
        <v>3.0762198089513595E-4</v>
      </c>
      <c r="AF3028" s="9">
        <f t="shared" si="430"/>
        <v>2830</v>
      </c>
      <c r="AG3028" s="9">
        <f t="shared" si="423"/>
        <v>1740</v>
      </c>
      <c r="AH3028" s="44">
        <f t="shared" si="431"/>
        <v>1.940672816624773E-4</v>
      </c>
      <c r="AI3028">
        <f>AA3028/'Totals and Drop Down Lists'!W$6*Inputs!E$37</f>
        <v>128451.08165242033</v>
      </c>
      <c r="AJ3028">
        <f>AB3028/'Totals and Drop Down Lists'!X$6*Inputs!F$37</f>
        <v>163203.20426474311</v>
      </c>
      <c r="AK3028">
        <f>AC3028/'Totals and Drop Down Lists'!Y$6*Inputs!G$37</f>
        <v>19038.6715268802</v>
      </c>
      <c r="AL3028">
        <f>AD3028/'Totals and Drop Down Lists'!Z$6*Inputs!H$37</f>
        <v>10134.121605272276</v>
      </c>
      <c r="AM3028">
        <f>AE3028/'Totals and Drop Down Lists'!AA$6*Inputs!I$37</f>
        <v>38295.660557600357</v>
      </c>
      <c r="AN3028">
        <f>AF3028/'Totals and Drop Down Lists'!AB$6*Inputs!J$37</f>
        <v>56477.441587175621</v>
      </c>
      <c r="AO3028">
        <f>AG3028/'Totals and Drop Down Lists'!AC$6*Inputs!K$37</f>
        <v>32405.022551619419</v>
      </c>
      <c r="AP3028">
        <f>AH3028/'Totals and Drop Down Lists'!AD$6*Inputs!L$37</f>
        <v>45669.835743162228</v>
      </c>
      <c r="AQ3028">
        <f>IF(OR($D3028="51",$D3028="52",$D3028="61"),(AA3028/'Totals and Drop Down Lists'!W$4)*Inputs!E$38,0)</f>
        <v>0</v>
      </c>
      <c r="AR3028">
        <f>IF(OR($D3028="51",$D3028="52",$D3028="61"),(AB3028/'Totals and Drop Down Lists'!X$4)*Inputs!F$38,0)</f>
        <v>0</v>
      </c>
      <c r="AS3028">
        <f>IF(OR($D3028="51",$D3028="52",$D3028="61"),(AC3028/'Totals and Drop Down Lists'!Y$4)*Inputs!G$38,0)</f>
        <v>0</v>
      </c>
      <c r="AT3028">
        <f>IF(OR($D3028="51",$D3028="52",$D3028="61"),(AD3028/'Totals and Drop Down Lists'!Z$4)*Inputs!H$38,0)</f>
        <v>0</v>
      </c>
      <c r="AU3028">
        <f>IF(OR($D3028="51",$D3028="52",$D3028="61"),(AE3028/'Totals and Drop Down Lists'!AA$4)*Inputs!I$38,0)</f>
        <v>0</v>
      </c>
      <c r="AV3028">
        <f>IF(OR($D3028="51",$D3028="52",$D3028="61"),(AF3028/'Totals and Drop Down Lists'!AB$4)*Inputs!J$38,0)</f>
        <v>0</v>
      </c>
      <c r="AW3028">
        <f>IF(OR($D3028="51",$D3028="52",$D3028="61"),(AG3028/'Totals and Drop Down Lists'!AC$4)*Inputs!K$38,0)</f>
        <v>0</v>
      </c>
      <c r="AX3028">
        <f>IF(OR($D3028="51",$D3028="52",$D3028="61"),(AH3028/'Totals and Drop Down Lists'!AD$4)*Inputs!L$38,0)</f>
        <v>0</v>
      </c>
      <c r="AY3028">
        <f>IF(OR($D3028="51",$D3028="52",$D3028="61"),0,(AA3028/'Totals and Drop Down Lists'!W$5)*Inputs!E$39)</f>
        <v>0</v>
      </c>
      <c r="AZ3028">
        <f>IF(OR($D3028="51",$D3028="52",$D3028="61"),0,(AB3028/'Totals and Drop Down Lists'!X$5)*Inputs!F$39)</f>
        <v>0</v>
      </c>
      <c r="BA3028">
        <f>IF(OR($D3028="51",$D3028="52",$D3028="61"),0,(AC3028/'Totals and Drop Down Lists'!Y$5)*Inputs!G$39)</f>
        <v>0</v>
      </c>
      <c r="BB3028">
        <f>IF(OR($D3028="51",$D3028="52",$D3028="61"),0,(AD3028/'Totals and Drop Down Lists'!Z$5)*Inputs!H$39)</f>
        <v>0</v>
      </c>
      <c r="BC3028">
        <f>IF(OR($D3028="51",$D3028="52",$D3028="61"),0,(AE3028/'Totals and Drop Down Lists'!AA$5)*Inputs!I$39)</f>
        <v>0</v>
      </c>
      <c r="BD3028">
        <f>IF(OR($D3028="51",$D3028="52",$D3028="61"),0,(AF3028/'Totals and Drop Down Lists'!AB$5)*Inputs!J$39)</f>
        <v>0</v>
      </c>
      <c r="BE3028">
        <f>IF(OR($D3028="51",$D3028="52",$D3028="61"),0,(AG3028/'Totals and Drop Down Lists'!AC$5)*Inputs!K$39)</f>
        <v>0</v>
      </c>
      <c r="BF3028">
        <f>IF(OR($D3028="51",$D3028="52",$D3028="61"),0,(AH3028/'Totals and Drop Down Lists'!AD$5)*Inputs!L$39)</f>
        <v>0</v>
      </c>
      <c r="BG3028" s="10">
        <f t="shared" si="424"/>
        <v>493675.03948887356</v>
      </c>
    </row>
    <row r="3029" spans="1:59" ht="28.8">
      <c r="A3029" s="1" t="s">
        <v>7656</v>
      </c>
      <c r="B3029" s="1" t="s">
        <v>5688</v>
      </c>
      <c r="C3029" s="1" t="s">
        <v>5705</v>
      </c>
      <c r="D3029" s="1" t="s">
        <v>10</v>
      </c>
      <c r="E3029" s="1" t="s">
        <v>5706</v>
      </c>
      <c r="F3029" s="2">
        <v>47730</v>
      </c>
      <c r="G3029" s="2">
        <v>1014</v>
      </c>
      <c r="H3029" s="2">
        <v>62</v>
      </c>
      <c r="I3029" s="2">
        <v>20366</v>
      </c>
      <c r="J3029" s="2">
        <v>14527</v>
      </c>
      <c r="K3029" s="2">
        <v>3295</v>
      </c>
      <c r="L3029" s="2">
        <v>595</v>
      </c>
      <c r="M3029" s="2">
        <v>150</v>
      </c>
      <c r="N3029" s="2">
        <v>41</v>
      </c>
      <c r="O3029" s="2">
        <v>175</v>
      </c>
      <c r="P3029" s="2">
        <v>68</v>
      </c>
      <c r="Q3029" s="2">
        <v>0</v>
      </c>
      <c r="R3029" s="2">
        <v>224</v>
      </c>
      <c r="S3029" s="2">
        <v>720700</v>
      </c>
      <c r="T3029" s="2">
        <v>53975100</v>
      </c>
      <c r="U3029" s="2">
        <v>160</v>
      </c>
      <c r="V3029" s="2">
        <v>269</v>
      </c>
      <c r="W3029" s="2">
        <v>0</v>
      </c>
      <c r="X3029" s="2">
        <v>1125</v>
      </c>
      <c r="Y3029" s="2">
        <v>20</v>
      </c>
      <c r="Z3029" s="2">
        <v>190</v>
      </c>
      <c r="AA3029" s="9">
        <f t="shared" si="425"/>
        <v>47730</v>
      </c>
      <c r="AB3029" s="9">
        <f t="shared" si="426"/>
        <v>19290</v>
      </c>
      <c r="AC3029" s="9">
        <f t="shared" si="427"/>
        <v>1253</v>
      </c>
      <c r="AD3029" s="9">
        <f t="shared" si="428"/>
        <v>224</v>
      </c>
      <c r="AE3029" s="44">
        <f t="shared" si="429"/>
        <v>5.2195214570117598E-5</v>
      </c>
      <c r="AF3029" s="9">
        <f t="shared" si="430"/>
        <v>856</v>
      </c>
      <c r="AG3029" s="9">
        <f t="shared" si="423"/>
        <v>210</v>
      </c>
      <c r="AH3029" s="44">
        <f t="shared" si="431"/>
        <v>1.7723515256607691E-5</v>
      </c>
      <c r="AI3029">
        <f>AA3029/'Totals and Drop Down Lists'!W$6*Inputs!E$37</f>
        <v>43297.811633262871</v>
      </c>
      <c r="AJ3029">
        <f>AB3029/'Totals and Drop Down Lists'!X$6*Inputs!F$37</f>
        <v>63471.56875538094</v>
      </c>
      <c r="AK3029">
        <f>AC3029/'Totals and Drop Down Lists'!Y$6*Inputs!G$37</f>
        <v>8260.1992462537728</v>
      </c>
      <c r="AL3029">
        <f>AD3029/'Totals and Drop Down Lists'!Z$6*Inputs!H$37</f>
        <v>1795.9202844786309</v>
      </c>
      <c r="AM3029">
        <f>AE3029/'Totals and Drop Down Lists'!AA$6*Inputs!I$37</f>
        <v>6497.74835365136</v>
      </c>
      <c r="AN3029">
        <f>AF3029/'Totals and Drop Down Lists'!AB$6*Inputs!J$37</f>
        <v>17082.929328135098</v>
      </c>
      <c r="AO3029">
        <f>AG3029/'Totals and Drop Down Lists'!AC$6*Inputs!K$37</f>
        <v>3910.9509976092399</v>
      </c>
      <c r="AP3029">
        <f>AH3029/'Totals and Drop Down Lists'!AD$6*Inputs!L$37</f>
        <v>4170.8732333792741</v>
      </c>
      <c r="AQ3029">
        <f>IF(OR($D3029="51",$D3029="52",$D3029="61"),(AA3029/'Totals and Drop Down Lists'!W$4)*Inputs!E$38,0)</f>
        <v>0</v>
      </c>
      <c r="AR3029">
        <f>IF(OR($D3029="51",$D3029="52",$D3029="61"),(AB3029/'Totals and Drop Down Lists'!X$4)*Inputs!F$38,0)</f>
        <v>0</v>
      </c>
      <c r="AS3029">
        <f>IF(OR($D3029="51",$D3029="52",$D3029="61"),(AC3029/'Totals and Drop Down Lists'!Y$4)*Inputs!G$38,0)</f>
        <v>0</v>
      </c>
      <c r="AT3029">
        <f>IF(OR($D3029="51",$D3029="52",$D3029="61"),(AD3029/'Totals and Drop Down Lists'!Z$4)*Inputs!H$38,0)</f>
        <v>0</v>
      </c>
      <c r="AU3029">
        <f>IF(OR($D3029="51",$D3029="52",$D3029="61"),(AE3029/'Totals and Drop Down Lists'!AA$4)*Inputs!I$38,0)</f>
        <v>0</v>
      </c>
      <c r="AV3029">
        <f>IF(OR($D3029="51",$D3029="52",$D3029="61"),(AF3029/'Totals and Drop Down Lists'!AB$4)*Inputs!J$38,0)</f>
        <v>0</v>
      </c>
      <c r="AW3029">
        <f>IF(OR($D3029="51",$D3029="52",$D3029="61"),(AG3029/'Totals and Drop Down Lists'!AC$4)*Inputs!K$38,0)</f>
        <v>0</v>
      </c>
      <c r="AX3029">
        <f>IF(OR($D3029="51",$D3029="52",$D3029="61"),(AH3029/'Totals and Drop Down Lists'!AD$4)*Inputs!L$38,0)</f>
        <v>0</v>
      </c>
      <c r="AY3029">
        <f>IF(OR($D3029="51",$D3029="52",$D3029="61"),0,(AA3029/'Totals and Drop Down Lists'!W$5)*Inputs!E$39)</f>
        <v>0</v>
      </c>
      <c r="AZ3029">
        <f>IF(OR($D3029="51",$D3029="52",$D3029="61"),0,(AB3029/'Totals and Drop Down Lists'!X$5)*Inputs!F$39)</f>
        <v>0</v>
      </c>
      <c r="BA3029">
        <f>IF(OR($D3029="51",$D3029="52",$D3029="61"),0,(AC3029/'Totals and Drop Down Lists'!Y$5)*Inputs!G$39)</f>
        <v>0</v>
      </c>
      <c r="BB3029">
        <f>IF(OR($D3029="51",$D3029="52",$D3029="61"),0,(AD3029/'Totals and Drop Down Lists'!Z$5)*Inputs!H$39)</f>
        <v>0</v>
      </c>
      <c r="BC3029">
        <f>IF(OR($D3029="51",$D3029="52",$D3029="61"),0,(AE3029/'Totals and Drop Down Lists'!AA$5)*Inputs!I$39)</f>
        <v>0</v>
      </c>
      <c r="BD3029">
        <f>IF(OR($D3029="51",$D3029="52",$D3029="61"),0,(AF3029/'Totals and Drop Down Lists'!AB$5)*Inputs!J$39)</f>
        <v>0</v>
      </c>
      <c r="BE3029">
        <f>IF(OR($D3029="51",$D3029="52",$D3029="61"),0,(AG3029/'Totals and Drop Down Lists'!AC$5)*Inputs!K$39)</f>
        <v>0</v>
      </c>
      <c r="BF3029">
        <f>IF(OR($D3029="51",$D3029="52",$D3029="61"),0,(AH3029/'Totals and Drop Down Lists'!AD$5)*Inputs!L$39)</f>
        <v>0</v>
      </c>
      <c r="BG3029" s="10">
        <f t="shared" si="424"/>
        <v>148488.0018321512</v>
      </c>
    </row>
    <row r="3030" spans="1:59" ht="28.8">
      <c r="A3030" s="1" t="s">
        <v>7656</v>
      </c>
      <c r="B3030" s="1" t="s">
        <v>5688</v>
      </c>
      <c r="C3030" s="1" t="s">
        <v>5707</v>
      </c>
      <c r="D3030" s="1" t="s">
        <v>10</v>
      </c>
      <c r="E3030" s="1" t="s">
        <v>5708</v>
      </c>
      <c r="F3030" s="2">
        <v>47700</v>
      </c>
      <c r="G3030" s="2">
        <v>1269</v>
      </c>
      <c r="H3030" s="2">
        <v>46</v>
      </c>
      <c r="I3030" s="2">
        <v>18599</v>
      </c>
      <c r="J3030" s="2">
        <v>16329</v>
      </c>
      <c r="K3030" s="2">
        <v>4885</v>
      </c>
      <c r="L3030" s="2">
        <v>397</v>
      </c>
      <c r="M3030" s="2">
        <v>47</v>
      </c>
      <c r="N3030" s="2">
        <v>0</v>
      </c>
      <c r="O3030" s="2">
        <v>382</v>
      </c>
      <c r="P3030" s="2">
        <v>23</v>
      </c>
      <c r="Q3030" s="2">
        <v>18</v>
      </c>
      <c r="R3030" s="2">
        <v>1017</v>
      </c>
      <c r="S3030" s="2">
        <v>1335400</v>
      </c>
      <c r="T3030" s="2">
        <v>79930300</v>
      </c>
      <c r="U3030" s="2">
        <v>159</v>
      </c>
      <c r="V3030" s="2">
        <v>490</v>
      </c>
      <c r="W3030" s="2">
        <v>0</v>
      </c>
      <c r="X3030" s="2">
        <v>1290</v>
      </c>
      <c r="Y3030" s="2">
        <v>110</v>
      </c>
      <c r="Z3030" s="2">
        <v>385</v>
      </c>
      <c r="AA3030" s="9">
        <f t="shared" si="425"/>
        <v>47700</v>
      </c>
      <c r="AB3030" s="9">
        <f t="shared" si="426"/>
        <v>17284</v>
      </c>
      <c r="AC3030" s="9">
        <f t="shared" si="427"/>
        <v>1884</v>
      </c>
      <c r="AD3030" s="9">
        <f t="shared" si="428"/>
        <v>1017</v>
      </c>
      <c r="AE3030" s="44">
        <f t="shared" si="429"/>
        <v>1.0206229576341239E-4</v>
      </c>
      <c r="AF3030" s="9">
        <f t="shared" si="430"/>
        <v>800</v>
      </c>
      <c r="AG3030" s="9">
        <f t="shared" si="423"/>
        <v>495</v>
      </c>
      <c r="AH3030" s="44">
        <f t="shared" si="431"/>
        <v>5.5101226287190666E-5</v>
      </c>
      <c r="AI3030">
        <f>AA3030/'Totals and Drop Down Lists'!W$6*Inputs!E$37</f>
        <v>43270.597421048376</v>
      </c>
      <c r="AJ3030">
        <f>AB3030/'Totals and Drop Down Lists'!X$6*Inputs!F$37</f>
        <v>56871.052066770564</v>
      </c>
      <c r="AK3030">
        <f>AC3030/'Totals and Drop Down Lists'!Y$6*Inputs!G$37</f>
        <v>12419.964389419079</v>
      </c>
      <c r="AL3030">
        <f>AD3030/'Totals and Drop Down Lists'!Z$6*Inputs!H$37</f>
        <v>8153.7987915837848</v>
      </c>
      <c r="AM3030">
        <f>AE3030/'Totals and Drop Down Lists'!AA$6*Inputs!I$37</f>
        <v>12705.668895674336</v>
      </c>
      <c r="AN3030">
        <f>AF3030/'Totals and Drop Down Lists'!AB$6*Inputs!J$37</f>
        <v>15965.354512275795</v>
      </c>
      <c r="AO3030">
        <f>AG3030/'Totals and Drop Down Lists'!AC$6*Inputs!K$37</f>
        <v>9218.6702086503519</v>
      </c>
      <c r="AP3030">
        <f>AH3030/'Totals and Drop Down Lists'!AD$6*Inputs!L$37</f>
        <v>12966.966570694054</v>
      </c>
      <c r="AQ3030">
        <f>IF(OR($D3030="51",$D3030="52",$D3030="61"),(AA3030/'Totals and Drop Down Lists'!W$4)*Inputs!E$38,0)</f>
        <v>0</v>
      </c>
      <c r="AR3030">
        <f>IF(OR($D3030="51",$D3030="52",$D3030="61"),(AB3030/'Totals and Drop Down Lists'!X$4)*Inputs!F$38,0)</f>
        <v>0</v>
      </c>
      <c r="AS3030">
        <f>IF(OR($D3030="51",$D3030="52",$D3030="61"),(AC3030/'Totals and Drop Down Lists'!Y$4)*Inputs!G$38,0)</f>
        <v>0</v>
      </c>
      <c r="AT3030">
        <f>IF(OR($D3030="51",$D3030="52",$D3030="61"),(AD3030/'Totals and Drop Down Lists'!Z$4)*Inputs!H$38,0)</f>
        <v>0</v>
      </c>
      <c r="AU3030">
        <f>IF(OR($D3030="51",$D3030="52",$D3030="61"),(AE3030/'Totals and Drop Down Lists'!AA$4)*Inputs!I$38,0)</f>
        <v>0</v>
      </c>
      <c r="AV3030">
        <f>IF(OR($D3030="51",$D3030="52",$D3030="61"),(AF3030/'Totals and Drop Down Lists'!AB$4)*Inputs!J$38,0)</f>
        <v>0</v>
      </c>
      <c r="AW3030">
        <f>IF(OR($D3030="51",$D3030="52",$D3030="61"),(AG3030/'Totals and Drop Down Lists'!AC$4)*Inputs!K$38,0)</f>
        <v>0</v>
      </c>
      <c r="AX3030">
        <f>IF(OR($D3030="51",$D3030="52",$D3030="61"),(AH3030/'Totals and Drop Down Lists'!AD$4)*Inputs!L$38,0)</f>
        <v>0</v>
      </c>
      <c r="AY3030">
        <f>IF(OR($D3030="51",$D3030="52",$D3030="61"),0,(AA3030/'Totals and Drop Down Lists'!W$5)*Inputs!E$39)</f>
        <v>0</v>
      </c>
      <c r="AZ3030">
        <f>IF(OR($D3030="51",$D3030="52",$D3030="61"),0,(AB3030/'Totals and Drop Down Lists'!X$5)*Inputs!F$39)</f>
        <v>0</v>
      </c>
      <c r="BA3030">
        <f>IF(OR($D3030="51",$D3030="52",$D3030="61"),0,(AC3030/'Totals and Drop Down Lists'!Y$5)*Inputs!G$39)</f>
        <v>0</v>
      </c>
      <c r="BB3030">
        <f>IF(OR($D3030="51",$D3030="52",$D3030="61"),0,(AD3030/'Totals and Drop Down Lists'!Z$5)*Inputs!H$39)</f>
        <v>0</v>
      </c>
      <c r="BC3030">
        <f>IF(OR($D3030="51",$D3030="52",$D3030="61"),0,(AE3030/'Totals and Drop Down Lists'!AA$5)*Inputs!I$39)</f>
        <v>0</v>
      </c>
      <c r="BD3030">
        <f>IF(OR($D3030="51",$D3030="52",$D3030="61"),0,(AF3030/'Totals and Drop Down Lists'!AB$5)*Inputs!J$39)</f>
        <v>0</v>
      </c>
      <c r="BE3030">
        <f>IF(OR($D3030="51",$D3030="52",$D3030="61"),0,(AG3030/'Totals and Drop Down Lists'!AC$5)*Inputs!K$39)</f>
        <v>0</v>
      </c>
      <c r="BF3030">
        <f>IF(OR($D3030="51",$D3030="52",$D3030="61"),0,(AH3030/'Totals and Drop Down Lists'!AD$5)*Inputs!L$39)</f>
        <v>0</v>
      </c>
      <c r="BG3030" s="10">
        <f t="shared" si="424"/>
        <v>171572.07285611637</v>
      </c>
    </row>
    <row r="3031" spans="1:59" ht="28.8">
      <c r="A3031" s="1" t="s">
        <v>7656</v>
      </c>
      <c r="B3031" s="1" t="s">
        <v>5688</v>
      </c>
      <c r="C3031" s="1" t="s">
        <v>5709</v>
      </c>
      <c r="D3031" s="1" t="s">
        <v>25</v>
      </c>
      <c r="E3031" s="1" t="s">
        <v>5710</v>
      </c>
      <c r="F3031" s="2">
        <v>13419</v>
      </c>
      <c r="G3031" s="2">
        <v>303</v>
      </c>
      <c r="H3031" s="2">
        <v>0</v>
      </c>
      <c r="I3031" s="2">
        <v>5645</v>
      </c>
      <c r="J3031" s="2">
        <v>4512</v>
      </c>
      <c r="K3031" s="2">
        <v>1012</v>
      </c>
      <c r="L3031" s="2">
        <v>151</v>
      </c>
      <c r="M3031" s="2">
        <v>9</v>
      </c>
      <c r="N3031" s="2">
        <v>0</v>
      </c>
      <c r="O3031" s="2">
        <v>71</v>
      </c>
      <c r="P3031" s="2">
        <v>66</v>
      </c>
      <c r="Q3031" s="2">
        <v>0</v>
      </c>
      <c r="R3031" s="2">
        <v>76</v>
      </c>
      <c r="S3031" s="2">
        <v>310900</v>
      </c>
      <c r="T3031" s="2">
        <v>16405300</v>
      </c>
      <c r="U3031" s="2">
        <v>82</v>
      </c>
      <c r="V3031" s="2">
        <v>184</v>
      </c>
      <c r="W3031" s="2">
        <v>0</v>
      </c>
      <c r="X3031" s="2">
        <v>290</v>
      </c>
      <c r="Y3031" s="2">
        <v>50</v>
      </c>
      <c r="Z3031" s="2">
        <v>70</v>
      </c>
      <c r="AA3031" s="9">
        <f t="shared" si="425"/>
        <v>13419</v>
      </c>
      <c r="AB3031" s="9">
        <f t="shared" si="426"/>
        <v>5342</v>
      </c>
      <c r="AC3031" s="9">
        <f t="shared" si="427"/>
        <v>373</v>
      </c>
      <c r="AD3031" s="9">
        <f t="shared" si="428"/>
        <v>76</v>
      </c>
      <c r="AE3031" s="44">
        <f t="shared" si="429"/>
        <v>1.5852133458116035E-5</v>
      </c>
      <c r="AF3031" s="9">
        <f t="shared" si="430"/>
        <v>106</v>
      </c>
      <c r="AG3031" s="9">
        <f t="shared" si="423"/>
        <v>120</v>
      </c>
      <c r="AH3031" s="44">
        <f t="shared" si="431"/>
        <v>1.0014833972381966E-5</v>
      </c>
      <c r="AI3031">
        <f>AA3031/'Totals and Drop Down Lists'!W$6*Inputs!E$37</f>
        <v>12172.917123543984</v>
      </c>
      <c r="AJ3031">
        <f>AB3031/'Totals and Drop Down Lists'!X$6*Inputs!F$37</f>
        <v>17577.248330287453</v>
      </c>
      <c r="AK3031">
        <f>AC3031/'Totals and Drop Down Lists'!Y$6*Inputs!G$37</f>
        <v>2458.9419942958152</v>
      </c>
      <c r="AL3031">
        <f>AD3031/'Totals and Drop Down Lists'!Z$6*Inputs!H$37</f>
        <v>609.33009651953557</v>
      </c>
      <c r="AM3031">
        <f>AE3031/'Totals and Drop Down Lists'!AA$6*Inputs!I$37</f>
        <v>1973.4217959955604</v>
      </c>
      <c r="AN3031">
        <f>AF3031/'Totals and Drop Down Lists'!AB$6*Inputs!J$37</f>
        <v>2115.4094728765426</v>
      </c>
      <c r="AO3031">
        <f>AG3031/'Totals and Drop Down Lists'!AC$6*Inputs!K$37</f>
        <v>2234.8291414909945</v>
      </c>
      <c r="AP3031">
        <f>AH3031/'Totals and Drop Down Lists'!AD$6*Inputs!L$37</f>
        <v>2356.7899678689546</v>
      </c>
      <c r="AQ3031">
        <f>IF(OR($D3031="51",$D3031="52",$D3031="61"),(AA3031/'Totals and Drop Down Lists'!W$4)*Inputs!E$38,0)</f>
        <v>0</v>
      </c>
      <c r="AR3031">
        <f>IF(OR($D3031="51",$D3031="52",$D3031="61"),(AB3031/'Totals and Drop Down Lists'!X$4)*Inputs!F$38,0)</f>
        <v>0</v>
      </c>
      <c r="AS3031">
        <f>IF(OR($D3031="51",$D3031="52",$D3031="61"),(AC3031/'Totals and Drop Down Lists'!Y$4)*Inputs!G$38,0)</f>
        <v>0</v>
      </c>
      <c r="AT3031">
        <f>IF(OR($D3031="51",$D3031="52",$D3031="61"),(AD3031/'Totals and Drop Down Lists'!Z$4)*Inputs!H$38,0)</f>
        <v>0</v>
      </c>
      <c r="AU3031">
        <f>IF(OR($D3031="51",$D3031="52",$D3031="61"),(AE3031/'Totals and Drop Down Lists'!AA$4)*Inputs!I$38,0)</f>
        <v>0</v>
      </c>
      <c r="AV3031">
        <f>IF(OR($D3031="51",$D3031="52",$D3031="61"),(AF3031/'Totals and Drop Down Lists'!AB$4)*Inputs!J$38,0)</f>
        <v>0</v>
      </c>
      <c r="AW3031">
        <f>IF(OR($D3031="51",$D3031="52",$D3031="61"),(AG3031/'Totals and Drop Down Lists'!AC$4)*Inputs!K$38,0)</f>
        <v>0</v>
      </c>
      <c r="AX3031">
        <f>IF(OR($D3031="51",$D3031="52",$D3031="61"),(AH3031/'Totals and Drop Down Lists'!AD$4)*Inputs!L$38,0)</f>
        <v>0</v>
      </c>
      <c r="AY3031">
        <f>IF(OR($D3031="51",$D3031="52",$D3031="61"),0,(AA3031/'Totals and Drop Down Lists'!W$5)*Inputs!E$39)</f>
        <v>0</v>
      </c>
      <c r="AZ3031">
        <f>IF(OR($D3031="51",$D3031="52",$D3031="61"),0,(AB3031/'Totals and Drop Down Lists'!X$5)*Inputs!F$39)</f>
        <v>0</v>
      </c>
      <c r="BA3031">
        <f>IF(OR($D3031="51",$D3031="52",$D3031="61"),0,(AC3031/'Totals and Drop Down Lists'!Y$5)*Inputs!G$39)</f>
        <v>0</v>
      </c>
      <c r="BB3031">
        <f>IF(OR($D3031="51",$D3031="52",$D3031="61"),0,(AD3031/'Totals and Drop Down Lists'!Z$5)*Inputs!H$39)</f>
        <v>0</v>
      </c>
      <c r="BC3031">
        <f>IF(OR($D3031="51",$D3031="52",$D3031="61"),0,(AE3031/'Totals and Drop Down Lists'!AA$5)*Inputs!I$39)</f>
        <v>0</v>
      </c>
      <c r="BD3031">
        <f>IF(OR($D3031="51",$D3031="52",$D3031="61"),0,(AF3031/'Totals and Drop Down Lists'!AB$5)*Inputs!J$39)</f>
        <v>0</v>
      </c>
      <c r="BE3031">
        <f>IF(OR($D3031="51",$D3031="52",$D3031="61"),0,(AG3031/'Totals and Drop Down Lists'!AC$5)*Inputs!K$39)</f>
        <v>0</v>
      </c>
      <c r="BF3031">
        <f>IF(OR($D3031="51",$D3031="52",$D3031="61"),0,(AH3031/'Totals and Drop Down Lists'!AD$5)*Inputs!L$39)</f>
        <v>0</v>
      </c>
      <c r="BG3031" s="10">
        <f t="shared" si="424"/>
        <v>41498.887922878843</v>
      </c>
    </row>
    <row r="3032" spans="1:59" ht="28.8">
      <c r="A3032" s="1" t="s">
        <v>7656</v>
      </c>
      <c r="B3032" s="1" t="s">
        <v>5688</v>
      </c>
      <c r="C3032" s="1" t="s">
        <v>5711</v>
      </c>
      <c r="D3032" s="1" t="s">
        <v>10</v>
      </c>
      <c r="E3032" s="1" t="s">
        <v>5712</v>
      </c>
      <c r="F3032" s="2">
        <v>43238</v>
      </c>
      <c r="G3032" s="2">
        <v>1042</v>
      </c>
      <c r="H3032" s="2">
        <v>40</v>
      </c>
      <c r="I3032" s="2">
        <v>16751</v>
      </c>
      <c r="J3032" s="2">
        <v>13393</v>
      </c>
      <c r="K3032" s="2">
        <v>3218</v>
      </c>
      <c r="L3032" s="2">
        <v>369</v>
      </c>
      <c r="M3032" s="2">
        <v>71</v>
      </c>
      <c r="N3032" s="2">
        <v>0</v>
      </c>
      <c r="O3032" s="2">
        <v>312</v>
      </c>
      <c r="P3032" s="2">
        <v>27</v>
      </c>
      <c r="Q3032" s="2">
        <v>32</v>
      </c>
      <c r="R3032" s="2">
        <v>803</v>
      </c>
      <c r="S3032" s="2">
        <v>892700</v>
      </c>
      <c r="T3032" s="2">
        <v>64509200</v>
      </c>
      <c r="U3032" s="2">
        <v>199</v>
      </c>
      <c r="V3032" s="2">
        <v>260</v>
      </c>
      <c r="W3032" s="2">
        <v>0</v>
      </c>
      <c r="X3032" s="2">
        <v>925</v>
      </c>
      <c r="Y3032" s="2">
        <v>10</v>
      </c>
      <c r="Z3032" s="2">
        <v>235</v>
      </c>
      <c r="AA3032" s="9">
        <f t="shared" si="425"/>
        <v>43238</v>
      </c>
      <c r="AB3032" s="9">
        <f t="shared" si="426"/>
        <v>15669</v>
      </c>
      <c r="AC3032" s="9">
        <f t="shared" si="427"/>
        <v>1614</v>
      </c>
      <c r="AD3032" s="9">
        <f t="shared" si="428"/>
        <v>803</v>
      </c>
      <c r="AE3032" s="44">
        <f t="shared" si="429"/>
        <v>5.3999532088633857E-5</v>
      </c>
      <c r="AF3032" s="9">
        <f t="shared" si="430"/>
        <v>665</v>
      </c>
      <c r="AG3032" s="9">
        <f t="shared" si="423"/>
        <v>245</v>
      </c>
      <c r="AH3032" s="44">
        <f t="shared" si="431"/>
        <v>2.1904096373380487E-5</v>
      </c>
      <c r="AI3032">
        <f>AA3032/'Totals and Drop Down Lists'!W$6*Inputs!E$37</f>
        <v>39222.936924345697</v>
      </c>
      <c r="AJ3032">
        <f>AB3032/'Totals and Drop Down Lists'!X$6*Inputs!F$37</f>
        <v>51557.076766618135</v>
      </c>
      <c r="AK3032">
        <f>AC3032/'Totals and Drop Down Lists'!Y$6*Inputs!G$37</f>
        <v>10640.033187113797</v>
      </c>
      <c r="AL3032">
        <f>AD3032/'Totals and Drop Down Lists'!Z$6*Inputs!H$37</f>
        <v>6438.0535198050929</v>
      </c>
      <c r="AM3032">
        <f>AE3032/'Totals and Drop Down Lists'!AA$6*Inputs!I$37</f>
        <v>6722.3666693717341</v>
      </c>
      <c r="AN3032">
        <f>AF3032/'Totals and Drop Down Lists'!AB$6*Inputs!J$37</f>
        <v>13271.200938329253</v>
      </c>
      <c r="AO3032">
        <f>AG3032/'Totals and Drop Down Lists'!AC$6*Inputs!K$37</f>
        <v>4562.7761638774464</v>
      </c>
      <c r="AP3032">
        <f>AH3032/'Totals and Drop Down Lists'!AD$6*Inputs!L$37</f>
        <v>5154.6890073645018</v>
      </c>
      <c r="AQ3032">
        <f>IF(OR($D3032="51",$D3032="52",$D3032="61"),(AA3032/'Totals and Drop Down Lists'!W$4)*Inputs!E$38,0)</f>
        <v>0</v>
      </c>
      <c r="AR3032">
        <f>IF(OR($D3032="51",$D3032="52",$D3032="61"),(AB3032/'Totals and Drop Down Lists'!X$4)*Inputs!F$38,0)</f>
        <v>0</v>
      </c>
      <c r="AS3032">
        <f>IF(OR($D3032="51",$D3032="52",$D3032="61"),(AC3032/'Totals and Drop Down Lists'!Y$4)*Inputs!G$38,0)</f>
        <v>0</v>
      </c>
      <c r="AT3032">
        <f>IF(OR($D3032="51",$D3032="52",$D3032="61"),(AD3032/'Totals and Drop Down Lists'!Z$4)*Inputs!H$38,0)</f>
        <v>0</v>
      </c>
      <c r="AU3032">
        <f>IF(OR($D3032="51",$D3032="52",$D3032="61"),(AE3032/'Totals and Drop Down Lists'!AA$4)*Inputs!I$38,0)</f>
        <v>0</v>
      </c>
      <c r="AV3032">
        <f>IF(OR($D3032="51",$D3032="52",$D3032="61"),(AF3032/'Totals and Drop Down Lists'!AB$4)*Inputs!J$38,0)</f>
        <v>0</v>
      </c>
      <c r="AW3032">
        <f>IF(OR($D3032="51",$D3032="52",$D3032="61"),(AG3032/'Totals and Drop Down Lists'!AC$4)*Inputs!K$38,0)</f>
        <v>0</v>
      </c>
      <c r="AX3032">
        <f>IF(OR($D3032="51",$D3032="52",$D3032="61"),(AH3032/'Totals and Drop Down Lists'!AD$4)*Inputs!L$38,0)</f>
        <v>0</v>
      </c>
      <c r="AY3032">
        <f>IF(OR($D3032="51",$D3032="52",$D3032="61"),0,(AA3032/'Totals and Drop Down Lists'!W$5)*Inputs!E$39)</f>
        <v>0</v>
      </c>
      <c r="AZ3032">
        <f>IF(OR($D3032="51",$D3032="52",$D3032="61"),0,(AB3032/'Totals and Drop Down Lists'!X$5)*Inputs!F$39)</f>
        <v>0</v>
      </c>
      <c r="BA3032">
        <f>IF(OR($D3032="51",$D3032="52",$D3032="61"),0,(AC3032/'Totals and Drop Down Lists'!Y$5)*Inputs!G$39)</f>
        <v>0</v>
      </c>
      <c r="BB3032">
        <f>IF(OR($D3032="51",$D3032="52",$D3032="61"),0,(AD3032/'Totals and Drop Down Lists'!Z$5)*Inputs!H$39)</f>
        <v>0</v>
      </c>
      <c r="BC3032">
        <f>IF(OR($D3032="51",$D3032="52",$D3032="61"),0,(AE3032/'Totals and Drop Down Lists'!AA$5)*Inputs!I$39)</f>
        <v>0</v>
      </c>
      <c r="BD3032">
        <f>IF(OR($D3032="51",$D3032="52",$D3032="61"),0,(AF3032/'Totals and Drop Down Lists'!AB$5)*Inputs!J$39)</f>
        <v>0</v>
      </c>
      <c r="BE3032">
        <f>IF(OR($D3032="51",$D3032="52",$D3032="61"),0,(AG3032/'Totals and Drop Down Lists'!AC$5)*Inputs!K$39)</f>
        <v>0</v>
      </c>
      <c r="BF3032">
        <f>IF(OR($D3032="51",$D3032="52",$D3032="61"),0,(AH3032/'Totals and Drop Down Lists'!AD$5)*Inputs!L$39)</f>
        <v>0</v>
      </c>
      <c r="BG3032" s="10">
        <f t="shared" si="424"/>
        <v>137569.13317682565</v>
      </c>
    </row>
    <row r="3033" spans="1:59" ht="28.8">
      <c r="A3033" s="1" t="s">
        <v>7656</v>
      </c>
      <c r="B3033" s="1" t="s">
        <v>5688</v>
      </c>
      <c r="C3033" s="1" t="s">
        <v>5713</v>
      </c>
      <c r="D3033" s="1" t="s">
        <v>25</v>
      </c>
      <c r="E3033" s="1" t="s">
        <v>5714</v>
      </c>
      <c r="F3033" s="2">
        <v>40579</v>
      </c>
      <c r="G3033" s="2">
        <v>1139</v>
      </c>
      <c r="H3033" s="2">
        <v>46</v>
      </c>
      <c r="I3033" s="2">
        <v>20729</v>
      </c>
      <c r="J3033" s="2">
        <v>13418</v>
      </c>
      <c r="K3033" s="2">
        <v>2612</v>
      </c>
      <c r="L3033" s="2">
        <v>304</v>
      </c>
      <c r="M3033" s="2">
        <v>55</v>
      </c>
      <c r="N3033" s="2">
        <v>0</v>
      </c>
      <c r="O3033" s="2">
        <v>224</v>
      </c>
      <c r="P3033" s="2">
        <v>46</v>
      </c>
      <c r="Q3033" s="2">
        <v>0</v>
      </c>
      <c r="R3033" s="2">
        <v>1109</v>
      </c>
      <c r="S3033" s="2">
        <v>727700</v>
      </c>
      <c r="T3033" s="2">
        <v>35536400</v>
      </c>
      <c r="U3033" s="2">
        <v>68</v>
      </c>
      <c r="V3033" s="2">
        <v>520</v>
      </c>
      <c r="W3033" s="2">
        <v>0</v>
      </c>
      <c r="X3033" s="2">
        <v>1155</v>
      </c>
      <c r="Y3033" s="2">
        <v>10</v>
      </c>
      <c r="Z3033" s="2">
        <v>385</v>
      </c>
      <c r="AA3033" s="9">
        <f t="shared" si="425"/>
        <v>40579</v>
      </c>
      <c r="AB3033" s="9">
        <f t="shared" si="426"/>
        <v>19544</v>
      </c>
      <c r="AC3033" s="9">
        <f t="shared" si="427"/>
        <v>1738</v>
      </c>
      <c r="AD3033" s="9">
        <f t="shared" si="428"/>
        <v>1109</v>
      </c>
      <c r="AE3033" s="44">
        <f t="shared" si="429"/>
        <v>3.551030018500808E-5</v>
      </c>
      <c r="AF3033" s="9">
        <f t="shared" si="430"/>
        <v>635</v>
      </c>
      <c r="AG3033" s="9">
        <f t="shared" si="423"/>
        <v>395</v>
      </c>
      <c r="AH3033" s="44">
        <f t="shared" si="431"/>
        <v>2.861103489238233E-5</v>
      </c>
      <c r="AI3033">
        <f>AA3033/'Totals and Drop Down Lists'!W$6*Inputs!E$37</f>
        <v>36810.850581734208</v>
      </c>
      <c r="AJ3033">
        <f>AB3033/'Totals and Drop Down Lists'!X$6*Inputs!F$37</f>
        <v>64307.327099801194</v>
      </c>
      <c r="AK3033">
        <f>AC3033/'Totals and Drop Down Lists'!Y$6*Inputs!G$37</f>
        <v>11457.483072616964</v>
      </c>
      <c r="AL3033">
        <f>AD3033/'Totals and Drop Down Lists'!Z$6*Inputs!H$37</f>
        <v>8891.4089084232219</v>
      </c>
      <c r="AM3033">
        <f>AE3033/'Totals and Drop Down Lists'!AA$6*Inputs!I$37</f>
        <v>4420.6542010635139</v>
      </c>
      <c r="AN3033">
        <f>AF3033/'Totals and Drop Down Lists'!AB$6*Inputs!J$37</f>
        <v>12672.500144118912</v>
      </c>
      <c r="AO3033">
        <f>AG3033/'Totals and Drop Down Lists'!AC$6*Inputs!K$37</f>
        <v>7356.3125907411895</v>
      </c>
      <c r="AP3033">
        <f>AH3033/'Totals and Drop Down Lists'!AD$6*Inputs!L$37</f>
        <v>6733.032239043443</v>
      </c>
      <c r="AQ3033">
        <f>IF(OR($D3033="51",$D3033="52",$D3033="61"),(AA3033/'Totals and Drop Down Lists'!W$4)*Inputs!E$38,0)</f>
        <v>0</v>
      </c>
      <c r="AR3033">
        <f>IF(OR($D3033="51",$D3033="52",$D3033="61"),(AB3033/'Totals and Drop Down Lists'!X$4)*Inputs!F$38,0)</f>
        <v>0</v>
      </c>
      <c r="AS3033">
        <f>IF(OR($D3033="51",$D3033="52",$D3033="61"),(AC3033/'Totals and Drop Down Lists'!Y$4)*Inputs!G$38,0)</f>
        <v>0</v>
      </c>
      <c r="AT3033">
        <f>IF(OR($D3033="51",$D3033="52",$D3033="61"),(AD3033/'Totals and Drop Down Lists'!Z$4)*Inputs!H$38,0)</f>
        <v>0</v>
      </c>
      <c r="AU3033">
        <f>IF(OR($D3033="51",$D3033="52",$D3033="61"),(AE3033/'Totals and Drop Down Lists'!AA$4)*Inputs!I$38,0)</f>
        <v>0</v>
      </c>
      <c r="AV3033">
        <f>IF(OR($D3033="51",$D3033="52",$D3033="61"),(AF3033/'Totals and Drop Down Lists'!AB$4)*Inputs!J$38,0)</f>
        <v>0</v>
      </c>
      <c r="AW3033">
        <f>IF(OR($D3033="51",$D3033="52",$D3033="61"),(AG3033/'Totals and Drop Down Lists'!AC$4)*Inputs!K$38,0)</f>
        <v>0</v>
      </c>
      <c r="AX3033">
        <f>IF(OR($D3033="51",$D3033="52",$D3033="61"),(AH3033/'Totals and Drop Down Lists'!AD$4)*Inputs!L$38,0)</f>
        <v>0</v>
      </c>
      <c r="AY3033">
        <f>IF(OR($D3033="51",$D3033="52",$D3033="61"),0,(AA3033/'Totals and Drop Down Lists'!W$5)*Inputs!E$39)</f>
        <v>0</v>
      </c>
      <c r="AZ3033">
        <f>IF(OR($D3033="51",$D3033="52",$D3033="61"),0,(AB3033/'Totals and Drop Down Lists'!X$5)*Inputs!F$39)</f>
        <v>0</v>
      </c>
      <c r="BA3033">
        <f>IF(OR($D3033="51",$D3033="52",$D3033="61"),0,(AC3033/'Totals and Drop Down Lists'!Y$5)*Inputs!G$39)</f>
        <v>0</v>
      </c>
      <c r="BB3033">
        <f>IF(OR($D3033="51",$D3033="52",$D3033="61"),0,(AD3033/'Totals and Drop Down Lists'!Z$5)*Inputs!H$39)</f>
        <v>0</v>
      </c>
      <c r="BC3033">
        <f>IF(OR($D3033="51",$D3033="52",$D3033="61"),0,(AE3033/'Totals and Drop Down Lists'!AA$5)*Inputs!I$39)</f>
        <v>0</v>
      </c>
      <c r="BD3033">
        <f>IF(OR($D3033="51",$D3033="52",$D3033="61"),0,(AF3033/'Totals and Drop Down Lists'!AB$5)*Inputs!J$39)</f>
        <v>0</v>
      </c>
      <c r="BE3033">
        <f>IF(OR($D3033="51",$D3033="52",$D3033="61"),0,(AG3033/'Totals and Drop Down Lists'!AC$5)*Inputs!K$39)</f>
        <v>0</v>
      </c>
      <c r="BF3033">
        <f>IF(OR($D3033="51",$D3033="52",$D3033="61"),0,(AH3033/'Totals and Drop Down Lists'!AD$5)*Inputs!L$39)</f>
        <v>0</v>
      </c>
      <c r="BG3033" s="10">
        <f t="shared" si="424"/>
        <v>152649.56883754267</v>
      </c>
    </row>
    <row r="3034" spans="1:59" ht="28.8">
      <c r="A3034" s="1" t="s">
        <v>7656</v>
      </c>
      <c r="B3034" s="1" t="s">
        <v>5688</v>
      </c>
      <c r="C3034" s="1" t="s">
        <v>5715</v>
      </c>
      <c r="D3034" s="1" t="s">
        <v>25</v>
      </c>
      <c r="E3034" s="1" t="s">
        <v>5716</v>
      </c>
      <c r="F3034" s="2">
        <v>1478</v>
      </c>
      <c r="G3034" s="2">
        <v>49</v>
      </c>
      <c r="H3034" s="2">
        <v>0</v>
      </c>
      <c r="I3034" s="2">
        <v>792</v>
      </c>
      <c r="J3034" s="2">
        <v>460</v>
      </c>
      <c r="K3034" s="2">
        <v>127</v>
      </c>
      <c r="L3034" s="2">
        <v>16</v>
      </c>
      <c r="M3034" s="2">
        <v>4</v>
      </c>
      <c r="N3034" s="2">
        <v>0</v>
      </c>
      <c r="O3034" s="2">
        <v>22</v>
      </c>
      <c r="P3034" s="2">
        <v>8</v>
      </c>
      <c r="Q3034" s="2">
        <v>0</v>
      </c>
      <c r="R3034" s="2">
        <v>9</v>
      </c>
      <c r="S3034" s="2">
        <v>22800</v>
      </c>
      <c r="T3034" s="2">
        <v>1563100</v>
      </c>
      <c r="U3034" s="2">
        <v>70</v>
      </c>
      <c r="V3034" s="2">
        <v>4</v>
      </c>
      <c r="W3034" s="2">
        <v>16</v>
      </c>
      <c r="X3034" s="2">
        <v>29</v>
      </c>
      <c r="Y3034" s="2">
        <v>0</v>
      </c>
      <c r="Z3034" s="2">
        <v>4</v>
      </c>
      <c r="AA3034" s="9">
        <f t="shared" si="425"/>
        <v>1478</v>
      </c>
      <c r="AB3034" s="9">
        <f t="shared" si="426"/>
        <v>743</v>
      </c>
      <c r="AC3034" s="9">
        <f t="shared" si="427"/>
        <v>59</v>
      </c>
      <c r="AD3034" s="9">
        <f t="shared" si="428"/>
        <v>9</v>
      </c>
      <c r="AE3034" s="44">
        <f t="shared" si="429"/>
        <v>2.448755340585899E-6</v>
      </c>
      <c r="AF3034" s="9">
        <f t="shared" si="430"/>
        <v>9</v>
      </c>
      <c r="AG3034" s="9">
        <f t="shared" si="423"/>
        <v>4</v>
      </c>
      <c r="AH3034" s="44">
        <f t="shared" si="431"/>
        <v>4.1091970428697684E-7</v>
      </c>
      <c r="AI3034">
        <f>AA3034/'Totals and Drop Down Lists'!W$6*Inputs!E$37</f>
        <v>1340.7535217674947</v>
      </c>
      <c r="AJ3034">
        <f>AB3034/'Totals and Drop Down Lists'!X$6*Inputs!F$37</f>
        <v>2444.7576767883897</v>
      </c>
      <c r="AK3034">
        <f>AC3034/'Totals and Drop Down Lists'!Y$6*Inputs!G$37</f>
        <v>388.94792939263567</v>
      </c>
      <c r="AL3034">
        <f>AD3034/'Totals and Drop Down Lists'!Z$6*Inputs!H$37</f>
        <v>72.157511429945004</v>
      </c>
      <c r="AM3034">
        <f>AE3034/'Totals and Drop Down Lists'!AA$6*Inputs!I$37</f>
        <v>304.84396153620702</v>
      </c>
      <c r="AN3034">
        <f>AF3034/'Totals and Drop Down Lists'!AB$6*Inputs!J$37</f>
        <v>179.61023826310267</v>
      </c>
      <c r="AO3034">
        <f>AG3034/'Totals and Drop Down Lists'!AC$6*Inputs!K$37</f>
        <v>74.494304716366472</v>
      </c>
      <c r="AP3034">
        <f>AH3034/'Totals and Drop Down Lists'!AD$6*Inputs!L$37</f>
        <v>96.701696636602776</v>
      </c>
      <c r="AQ3034">
        <f>IF(OR($D3034="51",$D3034="52",$D3034="61"),(AA3034/'Totals and Drop Down Lists'!W$4)*Inputs!E$38,0)</f>
        <v>0</v>
      </c>
      <c r="AR3034">
        <f>IF(OR($D3034="51",$D3034="52",$D3034="61"),(AB3034/'Totals and Drop Down Lists'!X$4)*Inputs!F$38,0)</f>
        <v>0</v>
      </c>
      <c r="AS3034">
        <f>IF(OR($D3034="51",$D3034="52",$D3034="61"),(AC3034/'Totals and Drop Down Lists'!Y$4)*Inputs!G$38,0)</f>
        <v>0</v>
      </c>
      <c r="AT3034">
        <f>IF(OR($D3034="51",$D3034="52",$D3034="61"),(AD3034/'Totals and Drop Down Lists'!Z$4)*Inputs!H$38,0)</f>
        <v>0</v>
      </c>
      <c r="AU3034">
        <f>IF(OR($D3034="51",$D3034="52",$D3034="61"),(AE3034/'Totals and Drop Down Lists'!AA$4)*Inputs!I$38,0)</f>
        <v>0</v>
      </c>
      <c r="AV3034">
        <f>IF(OR($D3034="51",$D3034="52",$D3034="61"),(AF3034/'Totals and Drop Down Lists'!AB$4)*Inputs!J$38,0)</f>
        <v>0</v>
      </c>
      <c r="AW3034">
        <f>IF(OR($D3034="51",$D3034="52",$D3034="61"),(AG3034/'Totals and Drop Down Lists'!AC$4)*Inputs!K$38,0)</f>
        <v>0</v>
      </c>
      <c r="AX3034">
        <f>IF(OR($D3034="51",$D3034="52",$D3034="61"),(AH3034/'Totals and Drop Down Lists'!AD$4)*Inputs!L$38,0)</f>
        <v>0</v>
      </c>
      <c r="AY3034">
        <f>IF(OR($D3034="51",$D3034="52",$D3034="61"),0,(AA3034/'Totals and Drop Down Lists'!W$5)*Inputs!E$39)</f>
        <v>0</v>
      </c>
      <c r="AZ3034">
        <f>IF(OR($D3034="51",$D3034="52",$D3034="61"),0,(AB3034/'Totals and Drop Down Lists'!X$5)*Inputs!F$39)</f>
        <v>0</v>
      </c>
      <c r="BA3034">
        <f>IF(OR($D3034="51",$D3034="52",$D3034="61"),0,(AC3034/'Totals and Drop Down Lists'!Y$5)*Inputs!G$39)</f>
        <v>0</v>
      </c>
      <c r="BB3034">
        <f>IF(OR($D3034="51",$D3034="52",$D3034="61"),0,(AD3034/'Totals and Drop Down Lists'!Z$5)*Inputs!H$39)</f>
        <v>0</v>
      </c>
      <c r="BC3034">
        <f>IF(OR($D3034="51",$D3034="52",$D3034="61"),0,(AE3034/'Totals and Drop Down Lists'!AA$5)*Inputs!I$39)</f>
        <v>0</v>
      </c>
      <c r="BD3034">
        <f>IF(OR($D3034="51",$D3034="52",$D3034="61"),0,(AF3034/'Totals and Drop Down Lists'!AB$5)*Inputs!J$39)</f>
        <v>0</v>
      </c>
      <c r="BE3034">
        <f>IF(OR($D3034="51",$D3034="52",$D3034="61"),0,(AG3034/'Totals and Drop Down Lists'!AC$5)*Inputs!K$39)</f>
        <v>0</v>
      </c>
      <c r="BF3034">
        <f>IF(OR($D3034="51",$D3034="52",$D3034="61"),0,(AH3034/'Totals and Drop Down Lists'!AD$5)*Inputs!L$39)</f>
        <v>0</v>
      </c>
      <c r="BG3034" s="10">
        <f t="shared" si="424"/>
        <v>4902.2668405307431</v>
      </c>
    </row>
    <row r="3035" spans="1:59" ht="28.8">
      <c r="A3035" s="1" t="s">
        <v>7656</v>
      </c>
      <c r="B3035" s="1" t="s">
        <v>5688</v>
      </c>
      <c r="C3035" s="1" t="s">
        <v>5717</v>
      </c>
      <c r="D3035" s="1" t="s">
        <v>10</v>
      </c>
      <c r="E3035" s="1" t="s">
        <v>5718</v>
      </c>
      <c r="F3035" s="2">
        <v>36252</v>
      </c>
      <c r="G3035" s="2">
        <v>498</v>
      </c>
      <c r="H3035" s="2">
        <v>40</v>
      </c>
      <c r="I3035" s="2">
        <v>15042</v>
      </c>
      <c r="J3035" s="2">
        <v>12917</v>
      </c>
      <c r="K3035" s="2">
        <v>3398</v>
      </c>
      <c r="L3035" s="2">
        <v>384</v>
      </c>
      <c r="M3035" s="2">
        <v>53</v>
      </c>
      <c r="N3035" s="2">
        <v>0</v>
      </c>
      <c r="O3035" s="2">
        <v>185</v>
      </c>
      <c r="P3035" s="2">
        <v>0</v>
      </c>
      <c r="Q3035" s="2">
        <v>13</v>
      </c>
      <c r="R3035" s="2">
        <v>358</v>
      </c>
      <c r="S3035" s="2">
        <v>914400</v>
      </c>
      <c r="T3035" s="2">
        <v>52529700</v>
      </c>
      <c r="U3035" s="2">
        <v>264</v>
      </c>
      <c r="V3035" s="2">
        <v>290</v>
      </c>
      <c r="W3035" s="2">
        <v>25</v>
      </c>
      <c r="X3035" s="2">
        <v>1160</v>
      </c>
      <c r="Y3035" s="2">
        <v>95</v>
      </c>
      <c r="Z3035" s="2">
        <v>440</v>
      </c>
      <c r="AA3035" s="9">
        <f t="shared" si="425"/>
        <v>36252</v>
      </c>
      <c r="AB3035" s="9">
        <f t="shared" si="426"/>
        <v>14504</v>
      </c>
      <c r="AC3035" s="9">
        <f t="shared" si="427"/>
        <v>993</v>
      </c>
      <c r="AD3035" s="9">
        <f t="shared" si="428"/>
        <v>358</v>
      </c>
      <c r="AE3035" s="44">
        <f t="shared" si="429"/>
        <v>6.2428208967799776E-5</v>
      </c>
      <c r="AF3035" s="9">
        <f t="shared" si="430"/>
        <v>845</v>
      </c>
      <c r="AG3035" s="9">
        <f t="shared" si="423"/>
        <v>535</v>
      </c>
      <c r="AH3035" s="44">
        <f t="shared" si="431"/>
        <v>5.2368071784579038E-5</v>
      </c>
      <c r="AI3035">
        <f>AA3035/'Totals and Drop Down Lists'!W$6*Inputs!E$37</f>
        <v>32885.654039996763</v>
      </c>
      <c r="AJ3035">
        <f>AB3035/'Totals and Drop Down Lists'!X$6*Inputs!F$37</f>
        <v>47723.775698706333</v>
      </c>
      <c r="AK3035">
        <f>AC3035/'Totals and Drop Down Lists'!Y$6*Inputs!G$37</f>
        <v>6546.1914218116481</v>
      </c>
      <c r="AL3035">
        <f>AD3035/'Totals and Drop Down Lists'!Z$6*Inputs!H$37</f>
        <v>2870.2654546578124</v>
      </c>
      <c r="AM3035">
        <f>AE3035/'Totals and Drop Down Lists'!AA$6*Inputs!I$37</f>
        <v>7771.6471784399864</v>
      </c>
      <c r="AN3035">
        <f>AF3035/'Totals and Drop Down Lists'!AB$6*Inputs!J$37</f>
        <v>16863.405703591307</v>
      </c>
      <c r="AO3035">
        <f>AG3035/'Totals and Drop Down Lists'!AC$6*Inputs!K$37</f>
        <v>9963.6132558140162</v>
      </c>
      <c r="AP3035">
        <f>AH3035/'Totals and Drop Down Lists'!AD$6*Inputs!L$37</f>
        <v>12323.773570175556</v>
      </c>
      <c r="AQ3035">
        <f>IF(OR($D3035="51",$D3035="52",$D3035="61"),(AA3035/'Totals and Drop Down Lists'!W$4)*Inputs!E$38,0)</f>
        <v>0</v>
      </c>
      <c r="AR3035">
        <f>IF(OR($D3035="51",$D3035="52",$D3035="61"),(AB3035/'Totals and Drop Down Lists'!X$4)*Inputs!F$38,0)</f>
        <v>0</v>
      </c>
      <c r="AS3035">
        <f>IF(OR($D3035="51",$D3035="52",$D3035="61"),(AC3035/'Totals and Drop Down Lists'!Y$4)*Inputs!G$38,0)</f>
        <v>0</v>
      </c>
      <c r="AT3035">
        <f>IF(OR($D3035="51",$D3035="52",$D3035="61"),(AD3035/'Totals and Drop Down Lists'!Z$4)*Inputs!H$38,0)</f>
        <v>0</v>
      </c>
      <c r="AU3035">
        <f>IF(OR($D3035="51",$D3035="52",$D3035="61"),(AE3035/'Totals and Drop Down Lists'!AA$4)*Inputs!I$38,0)</f>
        <v>0</v>
      </c>
      <c r="AV3035">
        <f>IF(OR($D3035="51",$D3035="52",$D3035="61"),(AF3035/'Totals and Drop Down Lists'!AB$4)*Inputs!J$38,0)</f>
        <v>0</v>
      </c>
      <c r="AW3035">
        <f>IF(OR($D3035="51",$D3035="52",$D3035="61"),(AG3035/'Totals and Drop Down Lists'!AC$4)*Inputs!K$38,0)</f>
        <v>0</v>
      </c>
      <c r="AX3035">
        <f>IF(OR($D3035="51",$D3035="52",$D3035="61"),(AH3035/'Totals and Drop Down Lists'!AD$4)*Inputs!L$38,0)</f>
        <v>0</v>
      </c>
      <c r="AY3035">
        <f>IF(OR($D3035="51",$D3035="52",$D3035="61"),0,(AA3035/'Totals and Drop Down Lists'!W$5)*Inputs!E$39)</f>
        <v>0</v>
      </c>
      <c r="AZ3035">
        <f>IF(OR($D3035="51",$D3035="52",$D3035="61"),0,(AB3035/'Totals and Drop Down Lists'!X$5)*Inputs!F$39)</f>
        <v>0</v>
      </c>
      <c r="BA3035">
        <f>IF(OR($D3035="51",$D3035="52",$D3035="61"),0,(AC3035/'Totals and Drop Down Lists'!Y$5)*Inputs!G$39)</f>
        <v>0</v>
      </c>
      <c r="BB3035">
        <f>IF(OR($D3035="51",$D3035="52",$D3035="61"),0,(AD3035/'Totals and Drop Down Lists'!Z$5)*Inputs!H$39)</f>
        <v>0</v>
      </c>
      <c r="BC3035">
        <f>IF(OR($D3035="51",$D3035="52",$D3035="61"),0,(AE3035/'Totals and Drop Down Lists'!AA$5)*Inputs!I$39)</f>
        <v>0</v>
      </c>
      <c r="BD3035">
        <f>IF(OR($D3035="51",$D3035="52",$D3035="61"),0,(AF3035/'Totals and Drop Down Lists'!AB$5)*Inputs!J$39)</f>
        <v>0</v>
      </c>
      <c r="BE3035">
        <f>IF(OR($D3035="51",$D3035="52",$D3035="61"),0,(AG3035/'Totals and Drop Down Lists'!AC$5)*Inputs!K$39)</f>
        <v>0</v>
      </c>
      <c r="BF3035">
        <f>IF(OR($D3035="51",$D3035="52",$D3035="61"),0,(AH3035/'Totals and Drop Down Lists'!AD$5)*Inputs!L$39)</f>
        <v>0</v>
      </c>
      <c r="BG3035" s="10">
        <f t="shared" si="424"/>
        <v>136948.32632319341</v>
      </c>
    </row>
    <row r="3036" spans="1:59" ht="28.8">
      <c r="A3036" s="1" t="s">
        <v>7656</v>
      </c>
      <c r="B3036" s="1" t="s">
        <v>5688</v>
      </c>
      <c r="C3036" s="1" t="s">
        <v>5719</v>
      </c>
      <c r="D3036" s="1" t="s">
        <v>25</v>
      </c>
      <c r="E3036" s="1" t="s">
        <v>5720</v>
      </c>
      <c r="F3036" s="2">
        <v>19019</v>
      </c>
      <c r="G3036" s="2">
        <v>423</v>
      </c>
      <c r="H3036" s="2">
        <v>17</v>
      </c>
      <c r="I3036" s="2">
        <v>12000</v>
      </c>
      <c r="J3036" s="2">
        <v>5636</v>
      </c>
      <c r="K3036" s="2">
        <v>1646</v>
      </c>
      <c r="L3036" s="2">
        <v>147</v>
      </c>
      <c r="M3036" s="2">
        <v>14</v>
      </c>
      <c r="N3036" s="2">
        <v>21</v>
      </c>
      <c r="O3036" s="2">
        <v>87</v>
      </c>
      <c r="P3036" s="2">
        <v>27</v>
      </c>
      <c r="Q3036" s="2">
        <v>0</v>
      </c>
      <c r="R3036" s="2">
        <v>305</v>
      </c>
      <c r="S3036" s="2">
        <v>141400</v>
      </c>
      <c r="T3036" s="2">
        <v>19749200</v>
      </c>
      <c r="U3036" s="2">
        <v>289</v>
      </c>
      <c r="V3036" s="2">
        <v>415</v>
      </c>
      <c r="W3036" s="2">
        <v>70</v>
      </c>
      <c r="X3036" s="2">
        <v>690</v>
      </c>
      <c r="Y3036" s="2">
        <v>20</v>
      </c>
      <c r="Z3036" s="2">
        <v>129</v>
      </c>
      <c r="AA3036" s="9">
        <f t="shared" si="425"/>
        <v>19019</v>
      </c>
      <c r="AB3036" s="9">
        <f t="shared" si="426"/>
        <v>11560</v>
      </c>
      <c r="AC3036" s="9">
        <f t="shared" si="427"/>
        <v>601</v>
      </c>
      <c r="AD3036" s="9">
        <f t="shared" si="428"/>
        <v>305</v>
      </c>
      <c r="AE3036" s="44">
        <f t="shared" si="429"/>
        <v>3.3572560355558832E-5</v>
      </c>
      <c r="AF3036" s="9">
        <f t="shared" si="430"/>
        <v>205</v>
      </c>
      <c r="AG3036" s="9">
        <f t="shared" si="423"/>
        <v>149</v>
      </c>
      <c r="AH3036" s="44">
        <f t="shared" si="431"/>
        <v>1.6191839905511526E-5</v>
      </c>
      <c r="AI3036">
        <f>AA3036/'Totals and Drop Down Lists'!W$6*Inputs!E$37</f>
        <v>17252.903403583208</v>
      </c>
      <c r="AJ3036">
        <f>AB3036/'Totals and Drop Down Lists'!X$6*Inputs!F$37</f>
        <v>38036.875832669968</v>
      </c>
      <c r="AK3036">
        <f>AC3036/'Totals and Drop Down Lists'!Y$6*Inputs!G$37</f>
        <v>3961.9950095758313</v>
      </c>
      <c r="AL3036">
        <f>AD3036/'Totals and Drop Down Lists'!Z$6*Inputs!H$37</f>
        <v>2445.3378873481361</v>
      </c>
      <c r="AM3036">
        <f>AE3036/'Totals and Drop Down Lists'!AA$6*Inputs!I$37</f>
        <v>4179.4262285317745</v>
      </c>
      <c r="AN3036">
        <f>AF3036/'Totals and Drop Down Lists'!AB$6*Inputs!J$37</f>
        <v>4091.1220937706721</v>
      </c>
      <c r="AO3036">
        <f>AG3036/'Totals and Drop Down Lists'!AC$6*Inputs!K$37</f>
        <v>2774.9128506846509</v>
      </c>
      <c r="AP3036">
        <f>AH3036/'Totals and Drop Down Lists'!AD$6*Inputs!L$37</f>
        <v>3810.4242123120753</v>
      </c>
      <c r="AQ3036">
        <f>IF(OR($D3036="51",$D3036="52",$D3036="61"),(AA3036/'Totals and Drop Down Lists'!W$4)*Inputs!E$38,0)</f>
        <v>0</v>
      </c>
      <c r="AR3036">
        <f>IF(OR($D3036="51",$D3036="52",$D3036="61"),(AB3036/'Totals and Drop Down Lists'!X$4)*Inputs!F$38,0)</f>
        <v>0</v>
      </c>
      <c r="AS3036">
        <f>IF(OR($D3036="51",$D3036="52",$D3036="61"),(AC3036/'Totals and Drop Down Lists'!Y$4)*Inputs!G$38,0)</f>
        <v>0</v>
      </c>
      <c r="AT3036">
        <f>IF(OR($D3036="51",$D3036="52",$D3036="61"),(AD3036/'Totals and Drop Down Lists'!Z$4)*Inputs!H$38,0)</f>
        <v>0</v>
      </c>
      <c r="AU3036">
        <f>IF(OR($D3036="51",$D3036="52",$D3036="61"),(AE3036/'Totals and Drop Down Lists'!AA$4)*Inputs!I$38,0)</f>
        <v>0</v>
      </c>
      <c r="AV3036">
        <f>IF(OR($D3036="51",$D3036="52",$D3036="61"),(AF3036/'Totals and Drop Down Lists'!AB$4)*Inputs!J$38,0)</f>
        <v>0</v>
      </c>
      <c r="AW3036">
        <f>IF(OR($D3036="51",$D3036="52",$D3036="61"),(AG3036/'Totals and Drop Down Lists'!AC$4)*Inputs!K$38,0)</f>
        <v>0</v>
      </c>
      <c r="AX3036">
        <f>IF(OR($D3036="51",$D3036="52",$D3036="61"),(AH3036/'Totals and Drop Down Lists'!AD$4)*Inputs!L$38,0)</f>
        <v>0</v>
      </c>
      <c r="AY3036">
        <f>IF(OR($D3036="51",$D3036="52",$D3036="61"),0,(AA3036/'Totals and Drop Down Lists'!W$5)*Inputs!E$39)</f>
        <v>0</v>
      </c>
      <c r="AZ3036">
        <f>IF(OR($D3036="51",$D3036="52",$D3036="61"),0,(AB3036/'Totals and Drop Down Lists'!X$5)*Inputs!F$39)</f>
        <v>0</v>
      </c>
      <c r="BA3036">
        <f>IF(OR($D3036="51",$D3036="52",$D3036="61"),0,(AC3036/'Totals and Drop Down Lists'!Y$5)*Inputs!G$39)</f>
        <v>0</v>
      </c>
      <c r="BB3036">
        <f>IF(OR($D3036="51",$D3036="52",$D3036="61"),0,(AD3036/'Totals and Drop Down Lists'!Z$5)*Inputs!H$39)</f>
        <v>0</v>
      </c>
      <c r="BC3036">
        <f>IF(OR($D3036="51",$D3036="52",$D3036="61"),0,(AE3036/'Totals and Drop Down Lists'!AA$5)*Inputs!I$39)</f>
        <v>0</v>
      </c>
      <c r="BD3036">
        <f>IF(OR($D3036="51",$D3036="52",$D3036="61"),0,(AF3036/'Totals and Drop Down Lists'!AB$5)*Inputs!J$39)</f>
        <v>0</v>
      </c>
      <c r="BE3036">
        <f>IF(OR($D3036="51",$D3036="52",$D3036="61"),0,(AG3036/'Totals and Drop Down Lists'!AC$5)*Inputs!K$39)</f>
        <v>0</v>
      </c>
      <c r="BF3036">
        <f>IF(OR($D3036="51",$D3036="52",$D3036="61"),0,(AH3036/'Totals and Drop Down Lists'!AD$5)*Inputs!L$39)</f>
        <v>0</v>
      </c>
      <c r="BG3036" s="10">
        <f t="shared" si="424"/>
        <v>76552.997518476317</v>
      </c>
    </row>
    <row r="3037" spans="1:59" ht="28.8">
      <c r="A3037" s="1" t="s">
        <v>7656</v>
      </c>
      <c r="B3037" s="1" t="s">
        <v>5688</v>
      </c>
      <c r="C3037" s="1" t="s">
        <v>5721</v>
      </c>
      <c r="D3037" s="1" t="s">
        <v>10</v>
      </c>
      <c r="E3037" s="1" t="s">
        <v>5722</v>
      </c>
      <c r="F3037" s="2">
        <v>44725</v>
      </c>
      <c r="G3037" s="2">
        <v>995</v>
      </c>
      <c r="H3037" s="2">
        <v>52</v>
      </c>
      <c r="I3037" s="2">
        <v>21311</v>
      </c>
      <c r="J3037" s="2">
        <v>14941</v>
      </c>
      <c r="K3037" s="2">
        <v>4377</v>
      </c>
      <c r="L3037" s="2">
        <v>379</v>
      </c>
      <c r="M3037" s="2">
        <v>13</v>
      </c>
      <c r="N3037" s="2">
        <v>0</v>
      </c>
      <c r="O3037" s="2">
        <v>214</v>
      </c>
      <c r="P3037" s="2">
        <v>108</v>
      </c>
      <c r="Q3037" s="2">
        <v>0</v>
      </c>
      <c r="R3037" s="2">
        <v>700</v>
      </c>
      <c r="S3037" s="2">
        <v>1136000</v>
      </c>
      <c r="T3037" s="2">
        <v>60803300</v>
      </c>
      <c r="U3037" s="2">
        <v>390</v>
      </c>
      <c r="V3037" s="2">
        <v>635</v>
      </c>
      <c r="W3037" s="2">
        <v>0</v>
      </c>
      <c r="X3037" s="2">
        <v>1755</v>
      </c>
      <c r="Y3037" s="2">
        <v>85</v>
      </c>
      <c r="Z3037" s="2">
        <v>470</v>
      </c>
      <c r="AA3037" s="9">
        <f t="shared" si="425"/>
        <v>44725</v>
      </c>
      <c r="AB3037" s="9">
        <f t="shared" si="426"/>
        <v>20264</v>
      </c>
      <c r="AC3037" s="9">
        <f t="shared" si="427"/>
        <v>1414</v>
      </c>
      <c r="AD3037" s="9">
        <f t="shared" si="428"/>
        <v>700</v>
      </c>
      <c r="AE3037" s="44">
        <f t="shared" si="429"/>
        <v>8.9550747101562467E-5</v>
      </c>
      <c r="AF3037" s="9">
        <f t="shared" si="430"/>
        <v>1120</v>
      </c>
      <c r="AG3037" s="9">
        <f t="shared" si="423"/>
        <v>555</v>
      </c>
      <c r="AH3037" s="44">
        <f t="shared" si="431"/>
        <v>6.049799062770837E-5</v>
      </c>
      <c r="AI3037">
        <f>AA3037/'Totals and Drop Down Lists'!W$6*Inputs!E$37</f>
        <v>40571.85470977753</v>
      </c>
      <c r="AJ3037">
        <f>AB3037/'Totals and Drop Down Lists'!X$6*Inputs!F$37</f>
        <v>66676.405871386174</v>
      </c>
      <c r="AK3037">
        <f>AC3037/'Totals and Drop Down Lists'!Y$6*Inputs!G$37</f>
        <v>9321.5656298506237</v>
      </c>
      <c r="AL3037">
        <f>AD3037/'Totals and Drop Down Lists'!Z$6*Inputs!H$37</f>
        <v>5612.2508889957226</v>
      </c>
      <c r="AM3037">
        <f>AE3037/'Totals and Drop Down Lists'!AA$6*Inputs!I$37</f>
        <v>11148.114330783101</v>
      </c>
      <c r="AN3037">
        <f>AF3037/'Totals and Drop Down Lists'!AB$6*Inputs!J$37</f>
        <v>22351.496317186109</v>
      </c>
      <c r="AO3037">
        <f>AG3037/'Totals and Drop Down Lists'!AC$6*Inputs!K$37</f>
        <v>10336.084779395847</v>
      </c>
      <c r="AP3037">
        <f>AH3037/'Totals and Drop Down Lists'!AD$6*Inputs!L$37</f>
        <v>14236.986632110997</v>
      </c>
      <c r="AQ3037">
        <f>IF(OR($D3037="51",$D3037="52",$D3037="61"),(AA3037/'Totals and Drop Down Lists'!W$4)*Inputs!E$38,0)</f>
        <v>0</v>
      </c>
      <c r="AR3037">
        <f>IF(OR($D3037="51",$D3037="52",$D3037="61"),(AB3037/'Totals and Drop Down Lists'!X$4)*Inputs!F$38,0)</f>
        <v>0</v>
      </c>
      <c r="AS3037">
        <f>IF(OR($D3037="51",$D3037="52",$D3037="61"),(AC3037/'Totals and Drop Down Lists'!Y$4)*Inputs!G$38,0)</f>
        <v>0</v>
      </c>
      <c r="AT3037">
        <f>IF(OR($D3037="51",$D3037="52",$D3037="61"),(AD3037/'Totals and Drop Down Lists'!Z$4)*Inputs!H$38,0)</f>
        <v>0</v>
      </c>
      <c r="AU3037">
        <f>IF(OR($D3037="51",$D3037="52",$D3037="61"),(AE3037/'Totals and Drop Down Lists'!AA$4)*Inputs!I$38,0)</f>
        <v>0</v>
      </c>
      <c r="AV3037">
        <f>IF(OR($D3037="51",$D3037="52",$D3037="61"),(AF3037/'Totals and Drop Down Lists'!AB$4)*Inputs!J$38,0)</f>
        <v>0</v>
      </c>
      <c r="AW3037">
        <f>IF(OR($D3037="51",$D3037="52",$D3037="61"),(AG3037/'Totals and Drop Down Lists'!AC$4)*Inputs!K$38,0)</f>
        <v>0</v>
      </c>
      <c r="AX3037">
        <f>IF(OR($D3037="51",$D3037="52",$D3037="61"),(AH3037/'Totals and Drop Down Lists'!AD$4)*Inputs!L$38,0)</f>
        <v>0</v>
      </c>
      <c r="AY3037">
        <f>IF(OR($D3037="51",$D3037="52",$D3037="61"),0,(AA3037/'Totals and Drop Down Lists'!W$5)*Inputs!E$39)</f>
        <v>0</v>
      </c>
      <c r="AZ3037">
        <f>IF(OR($D3037="51",$D3037="52",$D3037="61"),0,(AB3037/'Totals and Drop Down Lists'!X$5)*Inputs!F$39)</f>
        <v>0</v>
      </c>
      <c r="BA3037">
        <f>IF(OR($D3037="51",$D3037="52",$D3037="61"),0,(AC3037/'Totals and Drop Down Lists'!Y$5)*Inputs!G$39)</f>
        <v>0</v>
      </c>
      <c r="BB3037">
        <f>IF(OR($D3037="51",$D3037="52",$D3037="61"),0,(AD3037/'Totals and Drop Down Lists'!Z$5)*Inputs!H$39)</f>
        <v>0</v>
      </c>
      <c r="BC3037">
        <f>IF(OR($D3037="51",$D3037="52",$D3037="61"),0,(AE3037/'Totals and Drop Down Lists'!AA$5)*Inputs!I$39)</f>
        <v>0</v>
      </c>
      <c r="BD3037">
        <f>IF(OR($D3037="51",$D3037="52",$D3037="61"),0,(AF3037/'Totals and Drop Down Lists'!AB$5)*Inputs!J$39)</f>
        <v>0</v>
      </c>
      <c r="BE3037">
        <f>IF(OR($D3037="51",$D3037="52",$D3037="61"),0,(AG3037/'Totals and Drop Down Lists'!AC$5)*Inputs!K$39)</f>
        <v>0</v>
      </c>
      <c r="BF3037">
        <f>IF(OR($D3037="51",$D3037="52",$D3037="61"),0,(AH3037/'Totals and Drop Down Lists'!AD$5)*Inputs!L$39)</f>
        <v>0</v>
      </c>
      <c r="BG3037" s="10">
        <f t="shared" si="424"/>
        <v>180254.75915948607</v>
      </c>
    </row>
    <row r="3038" spans="1:59" ht="28.8">
      <c r="A3038" s="1" t="s">
        <v>7656</v>
      </c>
      <c r="B3038" s="1" t="s">
        <v>5688</v>
      </c>
      <c r="C3038" s="1" t="s">
        <v>5723</v>
      </c>
      <c r="D3038" s="1" t="s">
        <v>25</v>
      </c>
      <c r="E3038" s="1" t="s">
        <v>5724</v>
      </c>
      <c r="F3038" s="2">
        <v>21218</v>
      </c>
      <c r="G3038" s="2">
        <v>726</v>
      </c>
      <c r="H3038" s="2">
        <v>7</v>
      </c>
      <c r="I3038" s="2">
        <v>11232</v>
      </c>
      <c r="J3038" s="2">
        <v>6625</v>
      </c>
      <c r="K3038" s="2">
        <v>1446</v>
      </c>
      <c r="L3038" s="2">
        <v>237</v>
      </c>
      <c r="M3038" s="2">
        <v>16</v>
      </c>
      <c r="N3038" s="2">
        <v>12</v>
      </c>
      <c r="O3038" s="2">
        <v>73</v>
      </c>
      <c r="P3038" s="2">
        <v>0</v>
      </c>
      <c r="Q3038" s="2">
        <v>0</v>
      </c>
      <c r="R3038" s="2">
        <v>159</v>
      </c>
      <c r="S3038" s="2">
        <v>162700</v>
      </c>
      <c r="T3038" s="2">
        <v>14503500</v>
      </c>
      <c r="U3038" s="2">
        <v>159</v>
      </c>
      <c r="V3038" s="2">
        <v>260</v>
      </c>
      <c r="W3038" s="2">
        <v>0</v>
      </c>
      <c r="X3038" s="2">
        <v>625</v>
      </c>
      <c r="Y3038" s="2">
        <v>35</v>
      </c>
      <c r="Z3038" s="2">
        <v>115</v>
      </c>
      <c r="AA3038" s="9">
        <f t="shared" si="425"/>
        <v>21218</v>
      </c>
      <c r="AB3038" s="9">
        <f t="shared" si="426"/>
        <v>10499</v>
      </c>
      <c r="AC3038" s="9">
        <f t="shared" si="427"/>
        <v>497</v>
      </c>
      <c r="AD3038" s="9">
        <f t="shared" si="428"/>
        <v>159</v>
      </c>
      <c r="AE3038" s="44">
        <f t="shared" si="429"/>
        <v>2.2041771163293987E-5</v>
      </c>
      <c r="AF3038" s="9">
        <f t="shared" si="430"/>
        <v>365</v>
      </c>
      <c r="AG3038" s="9">
        <f t="shared" si="423"/>
        <v>150</v>
      </c>
      <c r="AH3038" s="44">
        <f t="shared" si="431"/>
        <v>1.2182172805089534E-5</v>
      </c>
      <c r="AI3038">
        <f>AA3038/'Totals and Drop Down Lists'!W$6*Inputs!E$37</f>
        <v>19247.705158905752</v>
      </c>
      <c r="AJ3038">
        <f>AB3038/'Totals and Drop Down Lists'!X$6*Inputs!F$37</f>
        <v>34545.775031764875</v>
      </c>
      <c r="AK3038">
        <f>AC3038/'Totals and Drop Down Lists'!Y$6*Inputs!G$37</f>
        <v>3276.3918797989818</v>
      </c>
      <c r="AL3038">
        <f>AD3038/'Totals and Drop Down Lists'!Z$6*Inputs!H$37</f>
        <v>1274.7827019290282</v>
      </c>
      <c r="AM3038">
        <f>AE3038/'Totals and Drop Down Lists'!AA$6*Inputs!I$37</f>
        <v>2743.9657728670363</v>
      </c>
      <c r="AN3038">
        <f>AF3038/'Totals and Drop Down Lists'!AB$6*Inputs!J$37</f>
        <v>7284.1929962258309</v>
      </c>
      <c r="AO3038">
        <f>AG3038/'Totals and Drop Down Lists'!AC$6*Inputs!K$37</f>
        <v>2793.5364268637431</v>
      </c>
      <c r="AP3038">
        <f>AH3038/'Totals and Drop Down Lists'!AD$6*Inputs!L$37</f>
        <v>2866.8296182500089</v>
      </c>
      <c r="AQ3038">
        <f>IF(OR($D3038="51",$D3038="52",$D3038="61"),(AA3038/'Totals and Drop Down Lists'!W$4)*Inputs!E$38,0)</f>
        <v>0</v>
      </c>
      <c r="AR3038">
        <f>IF(OR($D3038="51",$D3038="52",$D3038="61"),(AB3038/'Totals and Drop Down Lists'!X$4)*Inputs!F$38,0)</f>
        <v>0</v>
      </c>
      <c r="AS3038">
        <f>IF(OR($D3038="51",$D3038="52",$D3038="61"),(AC3038/'Totals and Drop Down Lists'!Y$4)*Inputs!G$38,0)</f>
        <v>0</v>
      </c>
      <c r="AT3038">
        <f>IF(OR($D3038="51",$D3038="52",$D3038="61"),(AD3038/'Totals and Drop Down Lists'!Z$4)*Inputs!H$38,0)</f>
        <v>0</v>
      </c>
      <c r="AU3038">
        <f>IF(OR($D3038="51",$D3038="52",$D3038="61"),(AE3038/'Totals and Drop Down Lists'!AA$4)*Inputs!I$38,0)</f>
        <v>0</v>
      </c>
      <c r="AV3038">
        <f>IF(OR($D3038="51",$D3038="52",$D3038="61"),(AF3038/'Totals and Drop Down Lists'!AB$4)*Inputs!J$38,0)</f>
        <v>0</v>
      </c>
      <c r="AW3038">
        <f>IF(OR($D3038="51",$D3038="52",$D3038="61"),(AG3038/'Totals and Drop Down Lists'!AC$4)*Inputs!K$38,0)</f>
        <v>0</v>
      </c>
      <c r="AX3038">
        <f>IF(OR($D3038="51",$D3038="52",$D3038="61"),(AH3038/'Totals and Drop Down Lists'!AD$4)*Inputs!L$38,0)</f>
        <v>0</v>
      </c>
      <c r="AY3038">
        <f>IF(OR($D3038="51",$D3038="52",$D3038="61"),0,(AA3038/'Totals and Drop Down Lists'!W$5)*Inputs!E$39)</f>
        <v>0</v>
      </c>
      <c r="AZ3038">
        <f>IF(OR($D3038="51",$D3038="52",$D3038="61"),0,(AB3038/'Totals and Drop Down Lists'!X$5)*Inputs!F$39)</f>
        <v>0</v>
      </c>
      <c r="BA3038">
        <f>IF(OR($D3038="51",$D3038="52",$D3038="61"),0,(AC3038/'Totals and Drop Down Lists'!Y$5)*Inputs!G$39)</f>
        <v>0</v>
      </c>
      <c r="BB3038">
        <f>IF(OR($D3038="51",$D3038="52",$D3038="61"),0,(AD3038/'Totals and Drop Down Lists'!Z$5)*Inputs!H$39)</f>
        <v>0</v>
      </c>
      <c r="BC3038">
        <f>IF(OR($D3038="51",$D3038="52",$D3038="61"),0,(AE3038/'Totals and Drop Down Lists'!AA$5)*Inputs!I$39)</f>
        <v>0</v>
      </c>
      <c r="BD3038">
        <f>IF(OR($D3038="51",$D3038="52",$D3038="61"),0,(AF3038/'Totals and Drop Down Lists'!AB$5)*Inputs!J$39)</f>
        <v>0</v>
      </c>
      <c r="BE3038">
        <f>IF(OR($D3038="51",$D3038="52",$D3038="61"),0,(AG3038/'Totals and Drop Down Lists'!AC$5)*Inputs!K$39)</f>
        <v>0</v>
      </c>
      <c r="BF3038">
        <f>IF(OR($D3038="51",$D3038="52",$D3038="61"),0,(AH3038/'Totals and Drop Down Lists'!AD$5)*Inputs!L$39)</f>
        <v>0</v>
      </c>
      <c r="BG3038" s="10">
        <f t="shared" si="424"/>
        <v>74033.179586605256</v>
      </c>
    </row>
    <row r="3039" spans="1:59" ht="28.8">
      <c r="A3039" s="1" t="s">
        <v>7656</v>
      </c>
      <c r="B3039" s="1" t="s">
        <v>5688</v>
      </c>
      <c r="C3039" s="1" t="s">
        <v>5725</v>
      </c>
      <c r="D3039" s="1" t="s">
        <v>25</v>
      </c>
      <c r="E3039" s="1" t="s">
        <v>5726</v>
      </c>
      <c r="F3039" s="2">
        <v>46084</v>
      </c>
      <c r="G3039" s="2">
        <v>1295</v>
      </c>
      <c r="H3039" s="2">
        <v>83</v>
      </c>
      <c r="I3039" s="2">
        <v>16229</v>
      </c>
      <c r="J3039" s="2">
        <v>14188</v>
      </c>
      <c r="K3039" s="2">
        <v>2660</v>
      </c>
      <c r="L3039" s="2">
        <v>303</v>
      </c>
      <c r="M3039" s="2">
        <v>36</v>
      </c>
      <c r="N3039" s="2">
        <v>8</v>
      </c>
      <c r="O3039" s="2">
        <v>111</v>
      </c>
      <c r="P3039" s="2">
        <v>0</v>
      </c>
      <c r="Q3039" s="2">
        <v>0</v>
      </c>
      <c r="R3039" s="2">
        <v>354</v>
      </c>
      <c r="S3039" s="2">
        <v>882600</v>
      </c>
      <c r="T3039" s="2">
        <v>45777900</v>
      </c>
      <c r="U3039" s="2">
        <v>89</v>
      </c>
      <c r="V3039" s="2">
        <v>140</v>
      </c>
      <c r="W3039" s="2">
        <v>0</v>
      </c>
      <c r="X3039" s="2">
        <v>785</v>
      </c>
      <c r="Y3039" s="2">
        <v>0</v>
      </c>
      <c r="Z3039" s="2">
        <v>325</v>
      </c>
      <c r="AA3039" s="9">
        <f t="shared" si="425"/>
        <v>46084</v>
      </c>
      <c r="AB3039" s="9">
        <f t="shared" si="426"/>
        <v>14851</v>
      </c>
      <c r="AC3039" s="9">
        <f t="shared" si="427"/>
        <v>812</v>
      </c>
      <c r="AD3039" s="9">
        <f t="shared" si="428"/>
        <v>354</v>
      </c>
      <c r="AE3039" s="44">
        <f t="shared" si="429"/>
        <v>3.482874931421348E-5</v>
      </c>
      <c r="AF3039" s="9">
        <f t="shared" si="430"/>
        <v>645</v>
      </c>
      <c r="AG3039" s="9">
        <f t="shared" si="423"/>
        <v>325</v>
      </c>
      <c r="AH3039" s="44">
        <f t="shared" si="431"/>
        <v>2.2672264740165539E-5</v>
      </c>
      <c r="AI3039">
        <f>AA3039/'Totals and Drop Down Lists'!W$6*Inputs!E$37</f>
        <v>41804.6585230942</v>
      </c>
      <c r="AJ3039">
        <f>AB3039/'Totals and Drop Down Lists'!X$6*Inputs!F$37</f>
        <v>48865.540051122982</v>
      </c>
      <c r="AK3039">
        <f>AC3039/'Totals and Drop Down Lists'!Y$6*Inputs!G$37</f>
        <v>5352.9782824884778</v>
      </c>
      <c r="AL3039">
        <f>AD3039/'Totals and Drop Down Lists'!Z$6*Inputs!H$37</f>
        <v>2838.1954495778364</v>
      </c>
      <c r="AM3039">
        <f>AE3039/'Totals and Drop Down Lists'!AA$6*Inputs!I$37</f>
        <v>4335.8083759220899</v>
      </c>
      <c r="AN3039">
        <f>AF3039/'Totals and Drop Down Lists'!AB$6*Inputs!J$37</f>
        <v>12872.06707552236</v>
      </c>
      <c r="AO3039">
        <f>AG3039/'Totals and Drop Down Lists'!AC$6*Inputs!K$37</f>
        <v>6052.6622582047758</v>
      </c>
      <c r="AP3039">
        <f>AH3039/'Totals and Drop Down Lists'!AD$6*Inputs!L$37</f>
        <v>5335.4619992549196</v>
      </c>
      <c r="AQ3039">
        <f>IF(OR($D3039="51",$D3039="52",$D3039="61"),(AA3039/'Totals and Drop Down Lists'!W$4)*Inputs!E$38,0)</f>
        <v>0</v>
      </c>
      <c r="AR3039">
        <f>IF(OR($D3039="51",$D3039="52",$D3039="61"),(AB3039/'Totals and Drop Down Lists'!X$4)*Inputs!F$38,0)</f>
        <v>0</v>
      </c>
      <c r="AS3039">
        <f>IF(OR($D3039="51",$D3039="52",$D3039="61"),(AC3039/'Totals and Drop Down Lists'!Y$4)*Inputs!G$38,0)</f>
        <v>0</v>
      </c>
      <c r="AT3039">
        <f>IF(OR($D3039="51",$D3039="52",$D3039="61"),(AD3039/'Totals and Drop Down Lists'!Z$4)*Inputs!H$38,0)</f>
        <v>0</v>
      </c>
      <c r="AU3039">
        <f>IF(OR($D3039="51",$D3039="52",$D3039="61"),(AE3039/'Totals and Drop Down Lists'!AA$4)*Inputs!I$38,0)</f>
        <v>0</v>
      </c>
      <c r="AV3039">
        <f>IF(OR($D3039="51",$D3039="52",$D3039="61"),(AF3039/'Totals and Drop Down Lists'!AB$4)*Inputs!J$38,0)</f>
        <v>0</v>
      </c>
      <c r="AW3039">
        <f>IF(OR($D3039="51",$D3039="52",$D3039="61"),(AG3039/'Totals and Drop Down Lists'!AC$4)*Inputs!K$38,0)</f>
        <v>0</v>
      </c>
      <c r="AX3039">
        <f>IF(OR($D3039="51",$D3039="52",$D3039="61"),(AH3039/'Totals and Drop Down Lists'!AD$4)*Inputs!L$38,0)</f>
        <v>0</v>
      </c>
      <c r="AY3039">
        <f>IF(OR($D3039="51",$D3039="52",$D3039="61"),0,(AA3039/'Totals and Drop Down Lists'!W$5)*Inputs!E$39)</f>
        <v>0</v>
      </c>
      <c r="AZ3039">
        <f>IF(OR($D3039="51",$D3039="52",$D3039="61"),0,(AB3039/'Totals and Drop Down Lists'!X$5)*Inputs!F$39)</f>
        <v>0</v>
      </c>
      <c r="BA3039">
        <f>IF(OR($D3039="51",$D3039="52",$D3039="61"),0,(AC3039/'Totals and Drop Down Lists'!Y$5)*Inputs!G$39)</f>
        <v>0</v>
      </c>
      <c r="BB3039">
        <f>IF(OR($D3039="51",$D3039="52",$D3039="61"),0,(AD3039/'Totals and Drop Down Lists'!Z$5)*Inputs!H$39)</f>
        <v>0</v>
      </c>
      <c r="BC3039">
        <f>IF(OR($D3039="51",$D3039="52",$D3039="61"),0,(AE3039/'Totals and Drop Down Lists'!AA$5)*Inputs!I$39)</f>
        <v>0</v>
      </c>
      <c r="BD3039">
        <f>IF(OR($D3039="51",$D3039="52",$D3039="61"),0,(AF3039/'Totals and Drop Down Lists'!AB$5)*Inputs!J$39)</f>
        <v>0</v>
      </c>
      <c r="BE3039">
        <f>IF(OR($D3039="51",$D3039="52",$D3039="61"),0,(AG3039/'Totals and Drop Down Lists'!AC$5)*Inputs!K$39)</f>
        <v>0</v>
      </c>
      <c r="BF3039">
        <f>IF(OR($D3039="51",$D3039="52",$D3039="61"),0,(AH3039/'Totals and Drop Down Lists'!AD$5)*Inputs!L$39)</f>
        <v>0</v>
      </c>
      <c r="BG3039" s="10">
        <f t="shared" si="424"/>
        <v>127457.37201518763</v>
      </c>
    </row>
    <row r="3040" spans="1:59" ht="28.8">
      <c r="A3040" s="1" t="s">
        <v>7656</v>
      </c>
      <c r="B3040" s="1" t="s">
        <v>5688</v>
      </c>
      <c r="C3040" s="1" t="s">
        <v>5727</v>
      </c>
      <c r="D3040" s="1" t="s">
        <v>25</v>
      </c>
      <c r="E3040" s="1" t="s">
        <v>5728</v>
      </c>
      <c r="F3040" s="2">
        <v>41932</v>
      </c>
      <c r="G3040" s="2">
        <v>894</v>
      </c>
      <c r="H3040" s="2">
        <v>20</v>
      </c>
      <c r="I3040" s="2">
        <v>19332</v>
      </c>
      <c r="J3040" s="2">
        <v>13708</v>
      </c>
      <c r="K3040" s="2">
        <v>3907</v>
      </c>
      <c r="L3040" s="2">
        <v>223</v>
      </c>
      <c r="M3040" s="2">
        <v>26</v>
      </c>
      <c r="N3040" s="2">
        <v>9</v>
      </c>
      <c r="O3040" s="2">
        <v>118</v>
      </c>
      <c r="P3040" s="2">
        <v>0</v>
      </c>
      <c r="Q3040" s="2">
        <v>36</v>
      </c>
      <c r="R3040" s="2">
        <v>371</v>
      </c>
      <c r="S3040" s="2">
        <v>899500</v>
      </c>
      <c r="T3040" s="2">
        <v>77458800</v>
      </c>
      <c r="U3040" s="2">
        <v>130</v>
      </c>
      <c r="V3040" s="2">
        <v>470</v>
      </c>
      <c r="W3040" s="2">
        <v>0</v>
      </c>
      <c r="X3040" s="2">
        <v>1110</v>
      </c>
      <c r="Y3040" s="2">
        <v>100</v>
      </c>
      <c r="Z3040" s="2">
        <v>335</v>
      </c>
      <c r="AA3040" s="9">
        <f t="shared" si="425"/>
        <v>41932</v>
      </c>
      <c r="AB3040" s="9">
        <f t="shared" si="426"/>
        <v>18418</v>
      </c>
      <c r="AC3040" s="9">
        <f t="shared" si="427"/>
        <v>783</v>
      </c>
      <c r="AD3040" s="9">
        <f t="shared" si="428"/>
        <v>371</v>
      </c>
      <c r="AE3040" s="44">
        <f t="shared" si="429"/>
        <v>7.7769357792977016E-5</v>
      </c>
      <c r="AF3040" s="9">
        <f t="shared" si="430"/>
        <v>640</v>
      </c>
      <c r="AG3040" s="9">
        <f t="shared" si="423"/>
        <v>435</v>
      </c>
      <c r="AH3040" s="44">
        <f t="shared" si="431"/>
        <v>4.6132783439624404E-5</v>
      </c>
      <c r="AI3040">
        <f>AA3040/'Totals and Drop Down Lists'!W$6*Inputs!E$37</f>
        <v>38038.211552607972</v>
      </c>
      <c r="AJ3040">
        <f>AB3040/'Totals and Drop Down Lists'!X$6*Inputs!F$37</f>
        <v>60602.351132016913</v>
      </c>
      <c r="AK3040">
        <f>AC3040/'Totals and Drop Down Lists'!Y$6*Inputs!G$37</f>
        <v>5161.800486685318</v>
      </c>
      <c r="AL3040">
        <f>AD3040/'Totals and Drop Down Lists'!Z$6*Inputs!H$37</f>
        <v>2974.4929711677323</v>
      </c>
      <c r="AM3040">
        <f>AE3040/'Totals and Drop Down Lists'!AA$6*Inputs!I$37</f>
        <v>9681.4568294378678</v>
      </c>
      <c r="AN3040">
        <f>AF3040/'Totals and Drop Down Lists'!AB$6*Inputs!J$37</f>
        <v>12772.283609820635</v>
      </c>
      <c r="AO3040">
        <f>AG3040/'Totals and Drop Down Lists'!AC$6*Inputs!K$37</f>
        <v>8101.2556379048547</v>
      </c>
      <c r="AP3040">
        <f>AH3040/'Totals and Drop Down Lists'!AD$6*Inputs!L$37</f>
        <v>10856.423731058441</v>
      </c>
      <c r="AQ3040">
        <f>IF(OR($D3040="51",$D3040="52",$D3040="61"),(AA3040/'Totals and Drop Down Lists'!W$4)*Inputs!E$38,0)</f>
        <v>0</v>
      </c>
      <c r="AR3040">
        <f>IF(OR($D3040="51",$D3040="52",$D3040="61"),(AB3040/'Totals and Drop Down Lists'!X$4)*Inputs!F$38,0)</f>
        <v>0</v>
      </c>
      <c r="AS3040">
        <f>IF(OR($D3040="51",$D3040="52",$D3040="61"),(AC3040/'Totals and Drop Down Lists'!Y$4)*Inputs!G$38,0)</f>
        <v>0</v>
      </c>
      <c r="AT3040">
        <f>IF(OR($D3040="51",$D3040="52",$D3040="61"),(AD3040/'Totals and Drop Down Lists'!Z$4)*Inputs!H$38,0)</f>
        <v>0</v>
      </c>
      <c r="AU3040">
        <f>IF(OR($D3040="51",$D3040="52",$D3040="61"),(AE3040/'Totals and Drop Down Lists'!AA$4)*Inputs!I$38,0)</f>
        <v>0</v>
      </c>
      <c r="AV3040">
        <f>IF(OR($D3040="51",$D3040="52",$D3040="61"),(AF3040/'Totals and Drop Down Lists'!AB$4)*Inputs!J$38,0)</f>
        <v>0</v>
      </c>
      <c r="AW3040">
        <f>IF(OR($D3040="51",$D3040="52",$D3040="61"),(AG3040/'Totals and Drop Down Lists'!AC$4)*Inputs!K$38,0)</f>
        <v>0</v>
      </c>
      <c r="AX3040">
        <f>IF(OR($D3040="51",$D3040="52",$D3040="61"),(AH3040/'Totals and Drop Down Lists'!AD$4)*Inputs!L$38,0)</f>
        <v>0</v>
      </c>
      <c r="AY3040">
        <f>IF(OR($D3040="51",$D3040="52",$D3040="61"),0,(AA3040/'Totals and Drop Down Lists'!W$5)*Inputs!E$39)</f>
        <v>0</v>
      </c>
      <c r="AZ3040">
        <f>IF(OR($D3040="51",$D3040="52",$D3040="61"),0,(AB3040/'Totals and Drop Down Lists'!X$5)*Inputs!F$39)</f>
        <v>0</v>
      </c>
      <c r="BA3040">
        <f>IF(OR($D3040="51",$D3040="52",$D3040="61"),0,(AC3040/'Totals and Drop Down Lists'!Y$5)*Inputs!G$39)</f>
        <v>0</v>
      </c>
      <c r="BB3040">
        <f>IF(OR($D3040="51",$D3040="52",$D3040="61"),0,(AD3040/'Totals and Drop Down Lists'!Z$5)*Inputs!H$39)</f>
        <v>0</v>
      </c>
      <c r="BC3040">
        <f>IF(OR($D3040="51",$D3040="52",$D3040="61"),0,(AE3040/'Totals and Drop Down Lists'!AA$5)*Inputs!I$39)</f>
        <v>0</v>
      </c>
      <c r="BD3040">
        <f>IF(OR($D3040="51",$D3040="52",$D3040="61"),0,(AF3040/'Totals and Drop Down Lists'!AB$5)*Inputs!J$39)</f>
        <v>0</v>
      </c>
      <c r="BE3040">
        <f>IF(OR($D3040="51",$D3040="52",$D3040="61"),0,(AG3040/'Totals and Drop Down Lists'!AC$5)*Inputs!K$39)</f>
        <v>0</v>
      </c>
      <c r="BF3040">
        <f>IF(OR($D3040="51",$D3040="52",$D3040="61"),0,(AH3040/'Totals and Drop Down Lists'!AD$5)*Inputs!L$39)</f>
        <v>0</v>
      </c>
      <c r="BG3040" s="10">
        <f t="shared" si="424"/>
        <v>148188.27595069972</v>
      </c>
    </row>
    <row r="3041" spans="1:59" ht="28.8">
      <c r="A3041" s="1" t="s">
        <v>7656</v>
      </c>
      <c r="B3041" s="1" t="s">
        <v>5688</v>
      </c>
      <c r="C3041" s="1" t="s">
        <v>5729</v>
      </c>
      <c r="D3041" s="1" t="s">
        <v>25</v>
      </c>
      <c r="E3041" s="1" t="s">
        <v>5730</v>
      </c>
      <c r="F3041" s="2">
        <v>17151</v>
      </c>
      <c r="G3041" s="2">
        <v>211</v>
      </c>
      <c r="H3041" s="2">
        <v>18</v>
      </c>
      <c r="I3041" s="2">
        <v>5564</v>
      </c>
      <c r="J3041" s="2">
        <v>6457</v>
      </c>
      <c r="K3041" s="2">
        <v>1550</v>
      </c>
      <c r="L3041" s="2">
        <v>31</v>
      </c>
      <c r="M3041" s="2">
        <v>7</v>
      </c>
      <c r="N3041" s="2">
        <v>0</v>
      </c>
      <c r="O3041" s="2">
        <v>52</v>
      </c>
      <c r="P3041" s="2">
        <v>0</v>
      </c>
      <c r="Q3041" s="2">
        <v>0</v>
      </c>
      <c r="R3041" s="2">
        <v>260</v>
      </c>
      <c r="S3041" s="2">
        <v>436900</v>
      </c>
      <c r="T3041" s="2">
        <v>21746800</v>
      </c>
      <c r="U3041" s="2">
        <v>85</v>
      </c>
      <c r="V3041" s="2">
        <v>180</v>
      </c>
      <c r="W3041" s="2">
        <v>10</v>
      </c>
      <c r="X3041" s="2">
        <v>430</v>
      </c>
      <c r="Y3041" s="2">
        <v>0</v>
      </c>
      <c r="Z3041" s="2">
        <v>140</v>
      </c>
      <c r="AA3041" s="9">
        <f t="shared" si="425"/>
        <v>17151</v>
      </c>
      <c r="AB3041" s="9">
        <f t="shared" si="426"/>
        <v>5335</v>
      </c>
      <c r="AC3041" s="9">
        <f t="shared" si="427"/>
        <v>350</v>
      </c>
      <c r="AD3041" s="9">
        <f t="shared" si="428"/>
        <v>260</v>
      </c>
      <c r="AE3041" s="44">
        <f t="shared" si="429"/>
        <v>2.5985339535834313E-5</v>
      </c>
      <c r="AF3041" s="9">
        <f t="shared" si="430"/>
        <v>240</v>
      </c>
      <c r="AG3041" s="9">
        <f t="shared" si="423"/>
        <v>140</v>
      </c>
      <c r="AH3041" s="44">
        <f t="shared" si="431"/>
        <v>1.2504894548285517E-5</v>
      </c>
      <c r="AI3041">
        <f>AA3041/'Totals and Drop Down Lists'!W$6*Inputs!E$37</f>
        <v>15558.365123027268</v>
      </c>
      <c r="AJ3041">
        <f>AB3041/'Totals and Drop Down Lists'!X$6*Inputs!F$37</f>
        <v>17554.215620008155</v>
      </c>
      <c r="AK3041">
        <f>AC3041/'Totals and Drop Down Lists'!Y$6*Inputs!G$37</f>
        <v>2307.3182252105507</v>
      </c>
      <c r="AL3041">
        <f>AD3041/'Totals and Drop Down Lists'!Z$6*Inputs!H$37</f>
        <v>2084.5503301984113</v>
      </c>
      <c r="AM3041">
        <f>AE3041/'Totals and Drop Down Lists'!AA$6*Inputs!I$37</f>
        <v>3234.8980376585237</v>
      </c>
      <c r="AN3041">
        <f>AF3041/'Totals and Drop Down Lists'!AB$6*Inputs!J$37</f>
        <v>4789.6063536827387</v>
      </c>
      <c r="AO3041">
        <f>AG3041/'Totals and Drop Down Lists'!AC$6*Inputs!K$37</f>
        <v>2607.3006650728266</v>
      </c>
      <c r="AP3041">
        <f>AH3041/'Totals and Drop Down Lists'!AD$6*Inputs!L$37</f>
        <v>2942.7756967246955</v>
      </c>
      <c r="AQ3041">
        <f>IF(OR($D3041="51",$D3041="52",$D3041="61"),(AA3041/'Totals and Drop Down Lists'!W$4)*Inputs!E$38,0)</f>
        <v>0</v>
      </c>
      <c r="AR3041">
        <f>IF(OR($D3041="51",$D3041="52",$D3041="61"),(AB3041/'Totals and Drop Down Lists'!X$4)*Inputs!F$38,0)</f>
        <v>0</v>
      </c>
      <c r="AS3041">
        <f>IF(OR($D3041="51",$D3041="52",$D3041="61"),(AC3041/'Totals and Drop Down Lists'!Y$4)*Inputs!G$38,0)</f>
        <v>0</v>
      </c>
      <c r="AT3041">
        <f>IF(OR($D3041="51",$D3041="52",$D3041="61"),(AD3041/'Totals and Drop Down Lists'!Z$4)*Inputs!H$38,0)</f>
        <v>0</v>
      </c>
      <c r="AU3041">
        <f>IF(OR($D3041="51",$D3041="52",$D3041="61"),(AE3041/'Totals and Drop Down Lists'!AA$4)*Inputs!I$38,0)</f>
        <v>0</v>
      </c>
      <c r="AV3041">
        <f>IF(OR($D3041="51",$D3041="52",$D3041="61"),(AF3041/'Totals and Drop Down Lists'!AB$4)*Inputs!J$38,0)</f>
        <v>0</v>
      </c>
      <c r="AW3041">
        <f>IF(OR($D3041="51",$D3041="52",$D3041="61"),(AG3041/'Totals and Drop Down Lists'!AC$4)*Inputs!K$38,0)</f>
        <v>0</v>
      </c>
      <c r="AX3041">
        <f>IF(OR($D3041="51",$D3041="52",$D3041="61"),(AH3041/'Totals and Drop Down Lists'!AD$4)*Inputs!L$38,0)</f>
        <v>0</v>
      </c>
      <c r="AY3041">
        <f>IF(OR($D3041="51",$D3041="52",$D3041="61"),0,(AA3041/'Totals and Drop Down Lists'!W$5)*Inputs!E$39)</f>
        <v>0</v>
      </c>
      <c r="AZ3041">
        <f>IF(OR($D3041="51",$D3041="52",$D3041="61"),0,(AB3041/'Totals and Drop Down Lists'!X$5)*Inputs!F$39)</f>
        <v>0</v>
      </c>
      <c r="BA3041">
        <f>IF(OR($D3041="51",$D3041="52",$D3041="61"),0,(AC3041/'Totals and Drop Down Lists'!Y$5)*Inputs!G$39)</f>
        <v>0</v>
      </c>
      <c r="BB3041">
        <f>IF(OR($D3041="51",$D3041="52",$D3041="61"),0,(AD3041/'Totals and Drop Down Lists'!Z$5)*Inputs!H$39)</f>
        <v>0</v>
      </c>
      <c r="BC3041">
        <f>IF(OR($D3041="51",$D3041="52",$D3041="61"),0,(AE3041/'Totals and Drop Down Lists'!AA$5)*Inputs!I$39)</f>
        <v>0</v>
      </c>
      <c r="BD3041">
        <f>IF(OR($D3041="51",$D3041="52",$D3041="61"),0,(AF3041/'Totals and Drop Down Lists'!AB$5)*Inputs!J$39)</f>
        <v>0</v>
      </c>
      <c r="BE3041">
        <f>IF(OR($D3041="51",$D3041="52",$D3041="61"),0,(AG3041/'Totals and Drop Down Lists'!AC$5)*Inputs!K$39)</f>
        <v>0</v>
      </c>
      <c r="BF3041">
        <f>IF(OR($D3041="51",$D3041="52",$D3041="61"),0,(AH3041/'Totals and Drop Down Lists'!AD$5)*Inputs!L$39)</f>
        <v>0</v>
      </c>
      <c r="BG3041" s="10">
        <f t="shared" si="424"/>
        <v>51079.030051583184</v>
      </c>
    </row>
    <row r="3042" spans="1:59" ht="28.8">
      <c r="A3042" s="1" t="s">
        <v>7656</v>
      </c>
      <c r="B3042" s="1" t="s">
        <v>5688</v>
      </c>
      <c r="C3042" s="1" t="s">
        <v>5731</v>
      </c>
      <c r="D3042" s="1" t="s">
        <v>545</v>
      </c>
      <c r="E3042" s="1" t="s">
        <v>5732</v>
      </c>
      <c r="F3042" s="2">
        <v>57823</v>
      </c>
      <c r="G3042" s="2">
        <v>1907</v>
      </c>
      <c r="H3042" s="2">
        <v>72</v>
      </c>
      <c r="I3042" s="2">
        <v>24633</v>
      </c>
      <c r="J3042" s="2">
        <v>18741</v>
      </c>
      <c r="K3042" s="2">
        <v>4203</v>
      </c>
      <c r="L3042" s="2">
        <v>501</v>
      </c>
      <c r="M3042" s="2">
        <v>79</v>
      </c>
      <c r="N3042" s="2">
        <v>13</v>
      </c>
      <c r="O3042" s="2">
        <v>240</v>
      </c>
      <c r="P3042" s="2">
        <v>34</v>
      </c>
      <c r="Q3042" s="2">
        <v>28</v>
      </c>
      <c r="R3042" s="2">
        <v>101</v>
      </c>
      <c r="S3042" s="2">
        <v>1210500</v>
      </c>
      <c r="T3042" s="2">
        <v>73937500</v>
      </c>
      <c r="U3042" s="2">
        <v>555</v>
      </c>
      <c r="V3042" s="2">
        <v>834</v>
      </c>
      <c r="W3042" s="2">
        <v>115</v>
      </c>
      <c r="X3042" s="2">
        <v>1540</v>
      </c>
      <c r="Y3042" s="2">
        <v>110</v>
      </c>
      <c r="Z3042" s="2">
        <v>465</v>
      </c>
      <c r="AA3042" s="9">
        <f t="shared" si="425"/>
        <v>57823</v>
      </c>
      <c r="AB3042" s="9">
        <f t="shared" si="426"/>
        <v>22654</v>
      </c>
      <c r="AC3042" s="9">
        <f t="shared" si="427"/>
        <v>996</v>
      </c>
      <c r="AD3042" s="9">
        <f t="shared" si="428"/>
        <v>101</v>
      </c>
      <c r="AE3042" s="44">
        <f t="shared" si="429"/>
        <v>6.5829689293183345E-5</v>
      </c>
      <c r="AF3042" s="9">
        <f t="shared" si="430"/>
        <v>591</v>
      </c>
      <c r="AG3042" s="9">
        <f t="shared" si="423"/>
        <v>575</v>
      </c>
      <c r="AH3042" s="44">
        <f t="shared" si="431"/>
        <v>4.7982797021074501E-5</v>
      </c>
      <c r="AI3042">
        <f>AA3042/'Totals and Drop Down Lists'!W$6*Inputs!E$37</f>
        <v>52453.579762626418</v>
      </c>
      <c r="AJ3042">
        <f>AB3042/'Totals and Drop Down Lists'!X$6*Inputs!F$37</f>
        <v>74540.43123817521</v>
      </c>
      <c r="AK3042">
        <f>AC3042/'Totals and Drop Down Lists'!Y$6*Inputs!G$37</f>
        <v>6565.9684351705955</v>
      </c>
      <c r="AL3042">
        <f>AD3042/'Totals and Drop Down Lists'!Z$6*Inputs!H$37</f>
        <v>809.76762826938273</v>
      </c>
      <c r="AM3042">
        <f>AE3042/'Totals and Drop Down Lists'!AA$6*Inputs!I$37</f>
        <v>8195.0952544038737</v>
      </c>
      <c r="AN3042">
        <f>AF3042/'Totals and Drop Down Lists'!AB$6*Inputs!J$37</f>
        <v>11794.405645943742</v>
      </c>
      <c r="AO3042">
        <f>AG3042/'Totals and Drop Down Lists'!AC$6*Inputs!K$37</f>
        <v>10708.556302977682</v>
      </c>
      <c r="AP3042">
        <f>AH3042/'Totals and Drop Down Lists'!AD$6*Inputs!L$37</f>
        <v>11291.787258921886</v>
      </c>
      <c r="AQ3042">
        <f>IF(OR($D3042="51",$D3042="52",$D3042="61"),(AA3042/'Totals and Drop Down Lists'!W$4)*Inputs!E$38,0)</f>
        <v>0</v>
      </c>
      <c r="AR3042">
        <f>IF(OR($D3042="51",$D3042="52",$D3042="61"),(AB3042/'Totals and Drop Down Lists'!X$4)*Inputs!F$38,0)</f>
        <v>0</v>
      </c>
      <c r="AS3042">
        <f>IF(OR($D3042="51",$D3042="52",$D3042="61"),(AC3042/'Totals and Drop Down Lists'!Y$4)*Inputs!G$38,0)</f>
        <v>0</v>
      </c>
      <c r="AT3042">
        <f>IF(OR($D3042="51",$D3042="52",$D3042="61"),(AD3042/'Totals and Drop Down Lists'!Z$4)*Inputs!H$38,0)</f>
        <v>0</v>
      </c>
      <c r="AU3042">
        <f>IF(OR($D3042="51",$D3042="52",$D3042="61"),(AE3042/'Totals and Drop Down Lists'!AA$4)*Inputs!I$38,0)</f>
        <v>0</v>
      </c>
      <c r="AV3042">
        <f>IF(OR($D3042="51",$D3042="52",$D3042="61"),(AF3042/'Totals and Drop Down Lists'!AB$4)*Inputs!J$38,0)</f>
        <v>0</v>
      </c>
      <c r="AW3042">
        <f>IF(OR($D3042="51",$D3042="52",$D3042="61"),(AG3042/'Totals and Drop Down Lists'!AC$4)*Inputs!K$38,0)</f>
        <v>0</v>
      </c>
      <c r="AX3042">
        <f>IF(OR($D3042="51",$D3042="52",$D3042="61"),(AH3042/'Totals and Drop Down Lists'!AD$4)*Inputs!L$38,0)</f>
        <v>0</v>
      </c>
      <c r="AY3042">
        <f>IF(OR($D3042="51",$D3042="52",$D3042="61"),0,(AA3042/'Totals and Drop Down Lists'!W$5)*Inputs!E$39)</f>
        <v>0</v>
      </c>
      <c r="AZ3042">
        <f>IF(OR($D3042="51",$D3042="52",$D3042="61"),0,(AB3042/'Totals and Drop Down Lists'!X$5)*Inputs!F$39)</f>
        <v>0</v>
      </c>
      <c r="BA3042">
        <f>IF(OR($D3042="51",$D3042="52",$D3042="61"),0,(AC3042/'Totals and Drop Down Lists'!Y$5)*Inputs!G$39)</f>
        <v>0</v>
      </c>
      <c r="BB3042">
        <f>IF(OR($D3042="51",$D3042="52",$D3042="61"),0,(AD3042/'Totals and Drop Down Lists'!Z$5)*Inputs!H$39)</f>
        <v>0</v>
      </c>
      <c r="BC3042">
        <f>IF(OR($D3042="51",$D3042="52",$D3042="61"),0,(AE3042/'Totals and Drop Down Lists'!AA$5)*Inputs!I$39)</f>
        <v>0</v>
      </c>
      <c r="BD3042">
        <f>IF(OR($D3042="51",$D3042="52",$D3042="61"),0,(AF3042/'Totals and Drop Down Lists'!AB$5)*Inputs!J$39)</f>
        <v>0</v>
      </c>
      <c r="BE3042">
        <f>IF(OR($D3042="51",$D3042="52",$D3042="61"),0,(AG3042/'Totals and Drop Down Lists'!AC$5)*Inputs!K$39)</f>
        <v>0</v>
      </c>
      <c r="BF3042">
        <f>IF(OR($D3042="51",$D3042="52",$D3042="61"),0,(AH3042/'Totals and Drop Down Lists'!AD$5)*Inputs!L$39)</f>
        <v>0</v>
      </c>
      <c r="BG3042" s="10">
        <f t="shared" si="424"/>
        <v>176359.59152648883</v>
      </c>
    </row>
    <row r="3043" spans="1:59" ht="28.8">
      <c r="A3043" s="1" t="s">
        <v>7656</v>
      </c>
      <c r="B3043" s="1" t="s">
        <v>5688</v>
      </c>
      <c r="C3043" s="1" t="s">
        <v>5733</v>
      </c>
      <c r="D3043" s="1" t="s">
        <v>10</v>
      </c>
      <c r="E3043" s="1" t="s">
        <v>5734</v>
      </c>
      <c r="F3043" s="2">
        <v>45315</v>
      </c>
      <c r="G3043" s="2">
        <v>1786</v>
      </c>
      <c r="H3043" s="2">
        <v>83</v>
      </c>
      <c r="I3043" s="2">
        <v>24904</v>
      </c>
      <c r="J3043" s="2">
        <v>15384</v>
      </c>
      <c r="K3043" s="2">
        <v>5677</v>
      </c>
      <c r="L3043" s="2">
        <v>284</v>
      </c>
      <c r="M3043" s="2">
        <v>83</v>
      </c>
      <c r="N3043" s="2">
        <v>9</v>
      </c>
      <c r="O3043" s="2">
        <v>144</v>
      </c>
      <c r="P3043" s="2">
        <v>58</v>
      </c>
      <c r="Q3043" s="2">
        <v>0</v>
      </c>
      <c r="R3043" s="2">
        <v>167</v>
      </c>
      <c r="S3043" s="2">
        <v>1000800</v>
      </c>
      <c r="T3043" s="2">
        <v>73015100</v>
      </c>
      <c r="U3043" s="2">
        <v>374</v>
      </c>
      <c r="V3043" s="2">
        <v>804</v>
      </c>
      <c r="W3043" s="2">
        <v>30</v>
      </c>
      <c r="X3043" s="2">
        <v>2210</v>
      </c>
      <c r="Y3043" s="2">
        <v>40</v>
      </c>
      <c r="Z3043" s="2">
        <v>555</v>
      </c>
      <c r="AA3043" s="9">
        <f t="shared" si="425"/>
        <v>45315</v>
      </c>
      <c r="AB3043" s="9">
        <f t="shared" si="426"/>
        <v>23035</v>
      </c>
      <c r="AC3043" s="9">
        <f t="shared" si="427"/>
        <v>745</v>
      </c>
      <c r="AD3043" s="9">
        <f t="shared" si="428"/>
        <v>167</v>
      </c>
      <c r="AE3043" s="44">
        <f t="shared" si="429"/>
        <v>1.4630672978370506E-4</v>
      </c>
      <c r="AF3043" s="9">
        <f t="shared" si="430"/>
        <v>1376</v>
      </c>
      <c r="AG3043" s="9">
        <f t="shared" si="423"/>
        <v>595</v>
      </c>
      <c r="AH3043" s="44">
        <f t="shared" si="431"/>
        <v>8.1699175750474576E-5</v>
      </c>
      <c r="AI3043">
        <f>AA3043/'Totals and Drop Down Lists'!W$6*Inputs!E$37</f>
        <v>41107.067549995954</v>
      </c>
      <c r="AJ3043">
        <f>AB3043/'Totals and Drop Down Lists'!X$6*Inputs!F$37</f>
        <v>75794.068754805601</v>
      </c>
      <c r="AK3043">
        <f>AC3043/'Totals and Drop Down Lists'!Y$6*Inputs!G$37</f>
        <v>4911.2916508053149</v>
      </c>
      <c r="AL3043">
        <f>AD3043/'Totals and Drop Down Lists'!Z$6*Inputs!H$37</f>
        <v>1338.9227120889793</v>
      </c>
      <c r="AM3043">
        <f>AE3043/'Totals and Drop Down Lists'!AA$6*Inputs!I$37</f>
        <v>18213.629743835769</v>
      </c>
      <c r="AN3043">
        <f>AF3043/'Totals and Drop Down Lists'!AB$6*Inputs!J$37</f>
        <v>27460.409761114366</v>
      </c>
      <c r="AO3043">
        <f>AG3043/'Totals and Drop Down Lists'!AC$6*Inputs!K$37</f>
        <v>11081.027826559513</v>
      </c>
      <c r="AP3043">
        <f>AH3043/'Totals and Drop Down Lists'!AD$6*Inputs!L$37</f>
        <v>19226.259598798395</v>
      </c>
      <c r="AQ3043">
        <f>IF(OR($D3043="51",$D3043="52",$D3043="61"),(AA3043/'Totals and Drop Down Lists'!W$4)*Inputs!E$38,0)</f>
        <v>0</v>
      </c>
      <c r="AR3043">
        <f>IF(OR($D3043="51",$D3043="52",$D3043="61"),(AB3043/'Totals and Drop Down Lists'!X$4)*Inputs!F$38,0)</f>
        <v>0</v>
      </c>
      <c r="AS3043">
        <f>IF(OR($D3043="51",$D3043="52",$D3043="61"),(AC3043/'Totals and Drop Down Lists'!Y$4)*Inputs!G$38,0)</f>
        <v>0</v>
      </c>
      <c r="AT3043">
        <f>IF(OR($D3043="51",$D3043="52",$D3043="61"),(AD3043/'Totals and Drop Down Lists'!Z$4)*Inputs!H$38,0)</f>
        <v>0</v>
      </c>
      <c r="AU3043">
        <f>IF(OR($D3043="51",$D3043="52",$D3043="61"),(AE3043/'Totals and Drop Down Lists'!AA$4)*Inputs!I$38,0)</f>
        <v>0</v>
      </c>
      <c r="AV3043">
        <f>IF(OR($D3043="51",$D3043="52",$D3043="61"),(AF3043/'Totals and Drop Down Lists'!AB$4)*Inputs!J$38,0)</f>
        <v>0</v>
      </c>
      <c r="AW3043">
        <f>IF(OR($D3043="51",$D3043="52",$D3043="61"),(AG3043/'Totals and Drop Down Lists'!AC$4)*Inputs!K$38,0)</f>
        <v>0</v>
      </c>
      <c r="AX3043">
        <f>IF(OR($D3043="51",$D3043="52",$D3043="61"),(AH3043/'Totals and Drop Down Lists'!AD$4)*Inputs!L$38,0)</f>
        <v>0</v>
      </c>
      <c r="AY3043">
        <f>IF(OR($D3043="51",$D3043="52",$D3043="61"),0,(AA3043/'Totals and Drop Down Lists'!W$5)*Inputs!E$39)</f>
        <v>0</v>
      </c>
      <c r="AZ3043">
        <f>IF(OR($D3043="51",$D3043="52",$D3043="61"),0,(AB3043/'Totals and Drop Down Lists'!X$5)*Inputs!F$39)</f>
        <v>0</v>
      </c>
      <c r="BA3043">
        <f>IF(OR($D3043="51",$D3043="52",$D3043="61"),0,(AC3043/'Totals and Drop Down Lists'!Y$5)*Inputs!G$39)</f>
        <v>0</v>
      </c>
      <c r="BB3043">
        <f>IF(OR($D3043="51",$D3043="52",$D3043="61"),0,(AD3043/'Totals and Drop Down Lists'!Z$5)*Inputs!H$39)</f>
        <v>0</v>
      </c>
      <c r="BC3043">
        <f>IF(OR($D3043="51",$D3043="52",$D3043="61"),0,(AE3043/'Totals and Drop Down Lists'!AA$5)*Inputs!I$39)</f>
        <v>0</v>
      </c>
      <c r="BD3043">
        <f>IF(OR($D3043="51",$D3043="52",$D3043="61"),0,(AF3043/'Totals and Drop Down Lists'!AB$5)*Inputs!J$39)</f>
        <v>0</v>
      </c>
      <c r="BE3043">
        <f>IF(OR($D3043="51",$D3043="52",$D3043="61"),0,(AG3043/'Totals and Drop Down Lists'!AC$5)*Inputs!K$39)</f>
        <v>0</v>
      </c>
      <c r="BF3043">
        <f>IF(OR($D3043="51",$D3043="52",$D3043="61"),0,(AH3043/'Totals and Drop Down Lists'!AD$5)*Inputs!L$39)</f>
        <v>0</v>
      </c>
      <c r="BG3043" s="10">
        <f t="shared" si="424"/>
        <v>199132.67759800394</v>
      </c>
    </row>
    <row r="3044" spans="1:59" ht="28.8">
      <c r="A3044" s="1" t="s">
        <v>7656</v>
      </c>
      <c r="B3044" s="1" t="s">
        <v>5688</v>
      </c>
      <c r="C3044" s="1" t="s">
        <v>5735</v>
      </c>
      <c r="D3044" s="1" t="s">
        <v>25</v>
      </c>
      <c r="E3044" s="1" t="s">
        <v>5736</v>
      </c>
      <c r="F3044" s="2">
        <v>16413</v>
      </c>
      <c r="G3044" s="2">
        <v>348</v>
      </c>
      <c r="H3044" s="2">
        <v>0</v>
      </c>
      <c r="I3044" s="2">
        <v>8467</v>
      </c>
      <c r="J3044" s="2">
        <v>4676</v>
      </c>
      <c r="K3044" s="2">
        <v>1355</v>
      </c>
      <c r="L3044" s="2">
        <v>212</v>
      </c>
      <c r="M3044" s="2">
        <v>23</v>
      </c>
      <c r="N3044" s="2">
        <v>0</v>
      </c>
      <c r="O3044" s="2">
        <v>133</v>
      </c>
      <c r="P3044" s="2">
        <v>3</v>
      </c>
      <c r="Q3044" s="2">
        <v>13</v>
      </c>
      <c r="R3044" s="2">
        <v>73</v>
      </c>
      <c r="S3044" s="2">
        <v>325500</v>
      </c>
      <c r="T3044" s="2">
        <v>19132700</v>
      </c>
      <c r="U3044" s="2">
        <v>151</v>
      </c>
      <c r="V3044" s="2">
        <v>205</v>
      </c>
      <c r="W3044" s="2">
        <v>0</v>
      </c>
      <c r="X3044" s="2">
        <v>465</v>
      </c>
      <c r="Y3044" s="2">
        <v>4</v>
      </c>
      <c r="Z3044" s="2">
        <v>165</v>
      </c>
      <c r="AA3044" s="9">
        <f t="shared" si="425"/>
        <v>16413</v>
      </c>
      <c r="AB3044" s="9">
        <f t="shared" si="426"/>
        <v>8119</v>
      </c>
      <c r="AC3044" s="9">
        <f t="shared" si="427"/>
        <v>457</v>
      </c>
      <c r="AD3044" s="9">
        <f t="shared" si="428"/>
        <v>73</v>
      </c>
      <c r="AE3044" s="44">
        <f t="shared" si="429"/>
        <v>2.7422047190151248E-5</v>
      </c>
      <c r="AF3044" s="9">
        <f t="shared" si="430"/>
        <v>260</v>
      </c>
      <c r="AG3044" s="9">
        <f t="shared" si="423"/>
        <v>169</v>
      </c>
      <c r="AH3044" s="44">
        <f t="shared" si="431"/>
        <v>1.8222274461595767E-5</v>
      </c>
      <c r="AI3044">
        <f>AA3044/'Totals and Drop Down Lists'!W$6*Inputs!E$37</f>
        <v>14888.895502550669</v>
      </c>
      <c r="AJ3044">
        <f>AB3044/'Totals and Drop Down Lists'!X$6*Inputs!F$37</f>
        <v>26714.653536803413</v>
      </c>
      <c r="AK3044">
        <f>AC3044/'Totals and Drop Down Lists'!Y$6*Inputs!G$37</f>
        <v>3012.6983683463477</v>
      </c>
      <c r="AL3044">
        <f>AD3044/'Totals and Drop Down Lists'!Z$6*Inputs!H$37</f>
        <v>585.2775927095538</v>
      </c>
      <c r="AM3044">
        <f>AE3044/'Totals and Drop Down Lists'!AA$6*Inputs!I$37</f>
        <v>3413.7528401993836</v>
      </c>
      <c r="AN3044">
        <f>AF3044/'Totals and Drop Down Lists'!AB$6*Inputs!J$37</f>
        <v>5188.740216489633</v>
      </c>
      <c r="AO3044">
        <f>AG3044/'Totals and Drop Down Lists'!AC$6*Inputs!K$37</f>
        <v>3147.3843742664835</v>
      </c>
      <c r="AP3044">
        <f>AH3044/'Totals and Drop Down Lists'!AD$6*Inputs!L$37</f>
        <v>4288.2461917268411</v>
      </c>
      <c r="AQ3044">
        <f>IF(OR($D3044="51",$D3044="52",$D3044="61"),(AA3044/'Totals and Drop Down Lists'!W$4)*Inputs!E$38,0)</f>
        <v>0</v>
      </c>
      <c r="AR3044">
        <f>IF(OR($D3044="51",$D3044="52",$D3044="61"),(AB3044/'Totals and Drop Down Lists'!X$4)*Inputs!F$38,0)</f>
        <v>0</v>
      </c>
      <c r="AS3044">
        <f>IF(OR($D3044="51",$D3044="52",$D3044="61"),(AC3044/'Totals and Drop Down Lists'!Y$4)*Inputs!G$38,0)</f>
        <v>0</v>
      </c>
      <c r="AT3044">
        <f>IF(OR($D3044="51",$D3044="52",$D3044="61"),(AD3044/'Totals and Drop Down Lists'!Z$4)*Inputs!H$38,0)</f>
        <v>0</v>
      </c>
      <c r="AU3044">
        <f>IF(OR($D3044="51",$D3044="52",$D3044="61"),(AE3044/'Totals and Drop Down Lists'!AA$4)*Inputs!I$38,0)</f>
        <v>0</v>
      </c>
      <c r="AV3044">
        <f>IF(OR($D3044="51",$D3044="52",$D3044="61"),(AF3044/'Totals and Drop Down Lists'!AB$4)*Inputs!J$38,0)</f>
        <v>0</v>
      </c>
      <c r="AW3044">
        <f>IF(OR($D3044="51",$D3044="52",$D3044="61"),(AG3044/'Totals and Drop Down Lists'!AC$4)*Inputs!K$38,0)</f>
        <v>0</v>
      </c>
      <c r="AX3044">
        <f>IF(OR($D3044="51",$D3044="52",$D3044="61"),(AH3044/'Totals and Drop Down Lists'!AD$4)*Inputs!L$38,0)</f>
        <v>0</v>
      </c>
      <c r="AY3044">
        <f>IF(OR($D3044="51",$D3044="52",$D3044="61"),0,(AA3044/'Totals and Drop Down Lists'!W$5)*Inputs!E$39)</f>
        <v>0</v>
      </c>
      <c r="AZ3044">
        <f>IF(OR($D3044="51",$D3044="52",$D3044="61"),0,(AB3044/'Totals and Drop Down Lists'!X$5)*Inputs!F$39)</f>
        <v>0</v>
      </c>
      <c r="BA3044">
        <f>IF(OR($D3044="51",$D3044="52",$D3044="61"),0,(AC3044/'Totals and Drop Down Lists'!Y$5)*Inputs!G$39)</f>
        <v>0</v>
      </c>
      <c r="BB3044">
        <f>IF(OR($D3044="51",$D3044="52",$D3044="61"),0,(AD3044/'Totals and Drop Down Lists'!Z$5)*Inputs!H$39)</f>
        <v>0</v>
      </c>
      <c r="BC3044">
        <f>IF(OR($D3044="51",$D3044="52",$D3044="61"),0,(AE3044/'Totals and Drop Down Lists'!AA$5)*Inputs!I$39)</f>
        <v>0</v>
      </c>
      <c r="BD3044">
        <f>IF(OR($D3044="51",$D3044="52",$D3044="61"),0,(AF3044/'Totals and Drop Down Lists'!AB$5)*Inputs!J$39)</f>
        <v>0</v>
      </c>
      <c r="BE3044">
        <f>IF(OR($D3044="51",$D3044="52",$D3044="61"),0,(AG3044/'Totals and Drop Down Lists'!AC$5)*Inputs!K$39)</f>
        <v>0</v>
      </c>
      <c r="BF3044">
        <f>IF(OR($D3044="51",$D3044="52",$D3044="61"),0,(AH3044/'Totals and Drop Down Lists'!AD$5)*Inputs!L$39)</f>
        <v>0</v>
      </c>
      <c r="BG3044" s="10">
        <f t="shared" si="424"/>
        <v>61239.648623092333</v>
      </c>
    </row>
    <row r="3045" spans="1:59" ht="28.8">
      <c r="A3045" s="1" t="s">
        <v>7656</v>
      </c>
      <c r="B3045" s="1" t="s">
        <v>5688</v>
      </c>
      <c r="C3045" s="1" t="s">
        <v>5737</v>
      </c>
      <c r="D3045" s="1" t="s">
        <v>545</v>
      </c>
      <c r="E3045" s="1" t="s">
        <v>5738</v>
      </c>
      <c r="F3045" s="2">
        <v>50365</v>
      </c>
      <c r="G3045" s="2">
        <v>1686</v>
      </c>
      <c r="H3045" s="2">
        <v>107</v>
      </c>
      <c r="I3045" s="2">
        <v>26490</v>
      </c>
      <c r="J3045" s="2">
        <v>16379</v>
      </c>
      <c r="K3045" s="2">
        <v>3612</v>
      </c>
      <c r="L3045" s="2">
        <v>813</v>
      </c>
      <c r="M3045" s="2">
        <v>139</v>
      </c>
      <c r="N3045" s="2">
        <v>10</v>
      </c>
      <c r="O3045" s="2">
        <v>334</v>
      </c>
      <c r="P3045" s="2">
        <v>78</v>
      </c>
      <c r="Q3045" s="2">
        <v>21</v>
      </c>
      <c r="R3045" s="2">
        <v>338</v>
      </c>
      <c r="S3045" s="2">
        <v>939900</v>
      </c>
      <c r="T3045" s="2">
        <v>51470700</v>
      </c>
      <c r="U3045" s="2">
        <v>136</v>
      </c>
      <c r="V3045" s="2">
        <v>489</v>
      </c>
      <c r="W3045" s="2">
        <v>0</v>
      </c>
      <c r="X3045" s="2">
        <v>1314</v>
      </c>
      <c r="Y3045" s="2">
        <v>59</v>
      </c>
      <c r="Z3045" s="2">
        <v>424</v>
      </c>
      <c r="AA3045" s="9">
        <f t="shared" si="425"/>
        <v>50365</v>
      </c>
      <c r="AB3045" s="9">
        <f t="shared" si="426"/>
        <v>24697</v>
      </c>
      <c r="AC3045" s="9">
        <f t="shared" si="427"/>
        <v>1733</v>
      </c>
      <c r="AD3045" s="9">
        <f t="shared" si="428"/>
        <v>338</v>
      </c>
      <c r="AE3045" s="44">
        <f t="shared" si="429"/>
        <v>5.5629337299782599E-5</v>
      </c>
      <c r="AF3045" s="9">
        <f t="shared" si="430"/>
        <v>825</v>
      </c>
      <c r="AG3045" s="9">
        <f t="shared" si="423"/>
        <v>483</v>
      </c>
      <c r="AH3045" s="44">
        <f t="shared" si="431"/>
        <v>3.963314861517408E-5</v>
      </c>
      <c r="AI3045">
        <f>AA3045/'Totals and Drop Down Lists'!W$6*Inputs!E$37</f>
        <v>45688.126606102756</v>
      </c>
      <c r="AJ3045">
        <f>AB3045/'Totals and Drop Down Lists'!X$6*Inputs!F$37</f>
        <v>81262.692252547597</v>
      </c>
      <c r="AK3045">
        <f>AC3045/'Totals and Drop Down Lists'!Y$6*Inputs!G$37</f>
        <v>11424.521383685384</v>
      </c>
      <c r="AL3045">
        <f>AD3045/'Totals and Drop Down Lists'!Z$6*Inputs!H$37</f>
        <v>2709.9154292579346</v>
      </c>
      <c r="AM3045">
        <f>AE3045/'Totals and Drop Down Lists'!AA$6*Inputs!I$37</f>
        <v>6925.2600613183804</v>
      </c>
      <c r="AN3045">
        <f>AF3045/'Totals and Drop Down Lists'!AB$6*Inputs!J$37</f>
        <v>16464.271840784411</v>
      </c>
      <c r="AO3045">
        <f>AG3045/'Totals and Drop Down Lists'!AC$6*Inputs!K$37</f>
        <v>8995.187294501251</v>
      </c>
      <c r="AP3045">
        <f>AH3045/'Totals and Drop Down Lists'!AD$6*Inputs!L$37</f>
        <v>9326.8652589639823</v>
      </c>
      <c r="AQ3045">
        <f>IF(OR($D3045="51",$D3045="52",$D3045="61"),(AA3045/'Totals and Drop Down Lists'!W$4)*Inputs!E$38,0)</f>
        <v>0</v>
      </c>
      <c r="AR3045">
        <f>IF(OR($D3045="51",$D3045="52",$D3045="61"),(AB3045/'Totals and Drop Down Lists'!X$4)*Inputs!F$38,0)</f>
        <v>0</v>
      </c>
      <c r="AS3045">
        <f>IF(OR($D3045="51",$D3045="52",$D3045="61"),(AC3045/'Totals and Drop Down Lists'!Y$4)*Inputs!G$38,0)</f>
        <v>0</v>
      </c>
      <c r="AT3045">
        <f>IF(OR($D3045="51",$D3045="52",$D3045="61"),(AD3045/'Totals and Drop Down Lists'!Z$4)*Inputs!H$38,0)</f>
        <v>0</v>
      </c>
      <c r="AU3045">
        <f>IF(OR($D3045="51",$D3045="52",$D3045="61"),(AE3045/'Totals and Drop Down Lists'!AA$4)*Inputs!I$38,0)</f>
        <v>0</v>
      </c>
      <c r="AV3045">
        <f>IF(OR($D3045="51",$D3045="52",$D3045="61"),(AF3045/'Totals and Drop Down Lists'!AB$4)*Inputs!J$38,0)</f>
        <v>0</v>
      </c>
      <c r="AW3045">
        <f>IF(OR($D3045="51",$D3045="52",$D3045="61"),(AG3045/'Totals and Drop Down Lists'!AC$4)*Inputs!K$38,0)</f>
        <v>0</v>
      </c>
      <c r="AX3045">
        <f>IF(OR($D3045="51",$D3045="52",$D3045="61"),(AH3045/'Totals and Drop Down Lists'!AD$4)*Inputs!L$38,0)</f>
        <v>0</v>
      </c>
      <c r="AY3045">
        <f>IF(OR($D3045="51",$D3045="52",$D3045="61"),0,(AA3045/'Totals and Drop Down Lists'!W$5)*Inputs!E$39)</f>
        <v>0</v>
      </c>
      <c r="AZ3045">
        <f>IF(OR($D3045="51",$D3045="52",$D3045="61"),0,(AB3045/'Totals and Drop Down Lists'!X$5)*Inputs!F$39)</f>
        <v>0</v>
      </c>
      <c r="BA3045">
        <f>IF(OR($D3045="51",$D3045="52",$D3045="61"),0,(AC3045/'Totals and Drop Down Lists'!Y$5)*Inputs!G$39)</f>
        <v>0</v>
      </c>
      <c r="BB3045">
        <f>IF(OR($D3045="51",$D3045="52",$D3045="61"),0,(AD3045/'Totals and Drop Down Lists'!Z$5)*Inputs!H$39)</f>
        <v>0</v>
      </c>
      <c r="BC3045">
        <f>IF(OR($D3045="51",$D3045="52",$D3045="61"),0,(AE3045/'Totals and Drop Down Lists'!AA$5)*Inputs!I$39)</f>
        <v>0</v>
      </c>
      <c r="BD3045">
        <f>IF(OR($D3045="51",$D3045="52",$D3045="61"),0,(AF3045/'Totals and Drop Down Lists'!AB$5)*Inputs!J$39)</f>
        <v>0</v>
      </c>
      <c r="BE3045">
        <f>IF(OR($D3045="51",$D3045="52",$D3045="61"),0,(AG3045/'Totals and Drop Down Lists'!AC$5)*Inputs!K$39)</f>
        <v>0</v>
      </c>
      <c r="BF3045">
        <f>IF(OR($D3045="51",$D3045="52",$D3045="61"),0,(AH3045/'Totals and Drop Down Lists'!AD$5)*Inputs!L$39)</f>
        <v>0</v>
      </c>
      <c r="BG3045" s="10">
        <f t="shared" si="424"/>
        <v>182796.8401271617</v>
      </c>
    </row>
    <row r="3046" spans="1:59" ht="28.8">
      <c r="A3046" s="1" t="s">
        <v>7656</v>
      </c>
      <c r="B3046" s="1" t="s">
        <v>5688</v>
      </c>
      <c r="C3046" s="1" t="s">
        <v>5739</v>
      </c>
      <c r="D3046" s="1" t="s">
        <v>25</v>
      </c>
      <c r="E3046" s="1" t="s">
        <v>5740</v>
      </c>
      <c r="F3046" s="2">
        <v>40346</v>
      </c>
      <c r="G3046" s="2">
        <v>985</v>
      </c>
      <c r="H3046" s="2">
        <v>32</v>
      </c>
      <c r="I3046" s="2">
        <v>18634</v>
      </c>
      <c r="J3046" s="2">
        <v>12641</v>
      </c>
      <c r="K3046" s="2">
        <v>3181</v>
      </c>
      <c r="L3046" s="2">
        <v>73</v>
      </c>
      <c r="M3046" s="2">
        <v>40</v>
      </c>
      <c r="N3046" s="2">
        <v>0</v>
      </c>
      <c r="O3046" s="2">
        <v>190</v>
      </c>
      <c r="P3046" s="2">
        <v>12</v>
      </c>
      <c r="Q3046" s="2">
        <v>11</v>
      </c>
      <c r="R3046" s="2">
        <v>357</v>
      </c>
      <c r="S3046" s="2">
        <v>681100</v>
      </c>
      <c r="T3046" s="2">
        <v>39827200</v>
      </c>
      <c r="U3046" s="2">
        <v>271</v>
      </c>
      <c r="V3046" s="2">
        <v>480</v>
      </c>
      <c r="W3046" s="2">
        <v>20</v>
      </c>
      <c r="X3046" s="2">
        <v>1430</v>
      </c>
      <c r="Y3046" s="2">
        <v>50</v>
      </c>
      <c r="Z3046" s="2">
        <v>279</v>
      </c>
      <c r="AA3046" s="9">
        <f t="shared" si="425"/>
        <v>40346</v>
      </c>
      <c r="AB3046" s="9">
        <f t="shared" si="426"/>
        <v>17617</v>
      </c>
      <c r="AC3046" s="9">
        <f t="shared" si="427"/>
        <v>683</v>
      </c>
      <c r="AD3046" s="9">
        <f t="shared" si="428"/>
        <v>357</v>
      </c>
      <c r="AE3046" s="44">
        <f t="shared" si="429"/>
        <v>5.5903846758120953E-5</v>
      </c>
      <c r="AF3046" s="9">
        <f t="shared" si="430"/>
        <v>930</v>
      </c>
      <c r="AG3046" s="9">
        <f t="shared" si="423"/>
        <v>329</v>
      </c>
      <c r="AH3046" s="44">
        <f t="shared" si="431"/>
        <v>3.0805568085981062E-5</v>
      </c>
      <c r="AI3046">
        <f>AA3046/'Totals and Drop Down Lists'!W$6*Inputs!E$37</f>
        <v>36599.48686686829</v>
      </c>
      <c r="AJ3046">
        <f>AB3046/'Totals and Drop Down Lists'!X$6*Inputs!F$37</f>
        <v>57966.750998628617</v>
      </c>
      <c r="AK3046">
        <f>AC3046/'Totals and Drop Down Lists'!Y$6*Inputs!G$37</f>
        <v>4502.5667080537314</v>
      </c>
      <c r="AL3046">
        <f>AD3046/'Totals and Drop Down Lists'!Z$6*Inputs!H$37</f>
        <v>2862.2479533878181</v>
      </c>
      <c r="AM3046">
        <f>AE3046/'Totals and Drop Down Lists'!AA$6*Inputs!I$37</f>
        <v>6959.4335654541592</v>
      </c>
      <c r="AN3046">
        <f>AF3046/'Totals and Drop Down Lists'!AB$6*Inputs!J$37</f>
        <v>18559.72462052061</v>
      </c>
      <c r="AO3046">
        <f>AG3046/'Totals and Drop Down Lists'!AC$6*Inputs!K$37</f>
        <v>6127.1565629211427</v>
      </c>
      <c r="AP3046">
        <f>AH3046/'Totals and Drop Down Lists'!AD$6*Inputs!L$37</f>
        <v>7249.4715358996809</v>
      </c>
      <c r="AQ3046">
        <f>IF(OR($D3046="51",$D3046="52",$D3046="61"),(AA3046/'Totals and Drop Down Lists'!W$4)*Inputs!E$38,0)</f>
        <v>0</v>
      </c>
      <c r="AR3046">
        <f>IF(OR($D3046="51",$D3046="52",$D3046="61"),(AB3046/'Totals and Drop Down Lists'!X$4)*Inputs!F$38,0)</f>
        <v>0</v>
      </c>
      <c r="AS3046">
        <f>IF(OR($D3046="51",$D3046="52",$D3046="61"),(AC3046/'Totals and Drop Down Lists'!Y$4)*Inputs!G$38,0)</f>
        <v>0</v>
      </c>
      <c r="AT3046">
        <f>IF(OR($D3046="51",$D3046="52",$D3046="61"),(AD3046/'Totals and Drop Down Lists'!Z$4)*Inputs!H$38,0)</f>
        <v>0</v>
      </c>
      <c r="AU3046">
        <f>IF(OR($D3046="51",$D3046="52",$D3046="61"),(AE3046/'Totals and Drop Down Lists'!AA$4)*Inputs!I$38,0)</f>
        <v>0</v>
      </c>
      <c r="AV3046">
        <f>IF(OR($D3046="51",$D3046="52",$D3046="61"),(AF3046/'Totals and Drop Down Lists'!AB$4)*Inputs!J$38,0)</f>
        <v>0</v>
      </c>
      <c r="AW3046">
        <f>IF(OR($D3046="51",$D3046="52",$D3046="61"),(AG3046/'Totals and Drop Down Lists'!AC$4)*Inputs!K$38,0)</f>
        <v>0</v>
      </c>
      <c r="AX3046">
        <f>IF(OR($D3046="51",$D3046="52",$D3046="61"),(AH3046/'Totals and Drop Down Lists'!AD$4)*Inputs!L$38,0)</f>
        <v>0</v>
      </c>
      <c r="AY3046">
        <f>IF(OR($D3046="51",$D3046="52",$D3046="61"),0,(AA3046/'Totals and Drop Down Lists'!W$5)*Inputs!E$39)</f>
        <v>0</v>
      </c>
      <c r="AZ3046">
        <f>IF(OR($D3046="51",$D3046="52",$D3046="61"),0,(AB3046/'Totals and Drop Down Lists'!X$5)*Inputs!F$39)</f>
        <v>0</v>
      </c>
      <c r="BA3046">
        <f>IF(OR($D3046="51",$D3046="52",$D3046="61"),0,(AC3046/'Totals and Drop Down Lists'!Y$5)*Inputs!G$39)</f>
        <v>0</v>
      </c>
      <c r="BB3046">
        <f>IF(OR($D3046="51",$D3046="52",$D3046="61"),0,(AD3046/'Totals and Drop Down Lists'!Z$5)*Inputs!H$39)</f>
        <v>0</v>
      </c>
      <c r="BC3046">
        <f>IF(OR($D3046="51",$D3046="52",$D3046="61"),0,(AE3046/'Totals and Drop Down Lists'!AA$5)*Inputs!I$39)</f>
        <v>0</v>
      </c>
      <c r="BD3046">
        <f>IF(OR($D3046="51",$D3046="52",$D3046="61"),0,(AF3046/'Totals and Drop Down Lists'!AB$5)*Inputs!J$39)</f>
        <v>0</v>
      </c>
      <c r="BE3046">
        <f>IF(OR($D3046="51",$D3046="52",$D3046="61"),0,(AG3046/'Totals and Drop Down Lists'!AC$5)*Inputs!K$39)</f>
        <v>0</v>
      </c>
      <c r="BF3046">
        <f>IF(OR($D3046="51",$D3046="52",$D3046="61"),0,(AH3046/'Totals and Drop Down Lists'!AD$5)*Inputs!L$39)</f>
        <v>0</v>
      </c>
      <c r="BG3046" s="10">
        <f t="shared" si="424"/>
        <v>140826.83881173408</v>
      </c>
    </row>
    <row r="3047" spans="1:59" ht="28.8">
      <c r="A3047" s="1" t="s">
        <v>7656</v>
      </c>
      <c r="B3047" s="1" t="s">
        <v>5688</v>
      </c>
      <c r="C3047" s="1" t="s">
        <v>5741</v>
      </c>
      <c r="D3047" s="1" t="s">
        <v>25</v>
      </c>
      <c r="E3047" s="1" t="s">
        <v>5742</v>
      </c>
      <c r="F3047" s="2">
        <v>25442</v>
      </c>
      <c r="G3047" s="2">
        <v>796</v>
      </c>
      <c r="H3047" s="2">
        <v>38</v>
      </c>
      <c r="I3047" s="2">
        <v>15547</v>
      </c>
      <c r="J3047" s="2">
        <v>8155</v>
      </c>
      <c r="K3047" s="2">
        <v>3258</v>
      </c>
      <c r="L3047" s="2">
        <v>143</v>
      </c>
      <c r="M3047" s="2">
        <v>8</v>
      </c>
      <c r="N3047" s="2">
        <v>33</v>
      </c>
      <c r="O3047" s="2">
        <v>284</v>
      </c>
      <c r="P3047" s="2">
        <v>20</v>
      </c>
      <c r="Q3047" s="2">
        <v>14</v>
      </c>
      <c r="R3047" s="2">
        <v>313</v>
      </c>
      <c r="S3047" s="2">
        <v>212300</v>
      </c>
      <c r="T3047" s="2">
        <v>31497400</v>
      </c>
      <c r="U3047" s="2">
        <v>149</v>
      </c>
      <c r="V3047" s="2">
        <v>879</v>
      </c>
      <c r="W3047" s="2">
        <v>0</v>
      </c>
      <c r="X3047" s="2">
        <v>1250</v>
      </c>
      <c r="Y3047" s="2">
        <v>0</v>
      </c>
      <c r="Z3047" s="2">
        <v>135</v>
      </c>
      <c r="AA3047" s="9">
        <f t="shared" si="425"/>
        <v>25442</v>
      </c>
      <c r="AB3047" s="9">
        <f t="shared" si="426"/>
        <v>14713</v>
      </c>
      <c r="AC3047" s="9">
        <f t="shared" si="427"/>
        <v>815</v>
      </c>
      <c r="AD3047" s="9">
        <f t="shared" si="428"/>
        <v>313</v>
      </c>
      <c r="AE3047" s="44">
        <f t="shared" si="429"/>
        <v>9.0902113437690791E-5</v>
      </c>
      <c r="AF3047" s="9">
        <f t="shared" si="430"/>
        <v>371</v>
      </c>
      <c r="AG3047" s="9">
        <f t="shared" si="423"/>
        <v>135</v>
      </c>
      <c r="AH3047" s="44">
        <f t="shared" si="431"/>
        <v>2.0068363987797661E-5</v>
      </c>
      <c r="AI3047">
        <f>AA3047/'Totals and Drop Down Lists'!W$6*Inputs!E$37</f>
        <v>23079.466238706762</v>
      </c>
      <c r="AJ3047">
        <f>AB3047/'Totals and Drop Down Lists'!X$6*Inputs!F$37</f>
        <v>48411.466619902531</v>
      </c>
      <c r="AK3047">
        <f>AC3047/'Totals and Drop Down Lists'!Y$6*Inputs!G$37</f>
        <v>5372.7552958474253</v>
      </c>
      <c r="AL3047">
        <f>AD3047/'Totals and Drop Down Lists'!Z$6*Inputs!H$37</f>
        <v>2509.4778975080872</v>
      </c>
      <c r="AM3047">
        <f>AE3047/'Totals and Drop Down Lists'!AA$6*Inputs!I$37</f>
        <v>11316.345048063929</v>
      </c>
      <c r="AN3047">
        <f>AF3047/'Totals and Drop Down Lists'!AB$6*Inputs!J$37</f>
        <v>7403.933155067899</v>
      </c>
      <c r="AO3047">
        <f>AG3047/'Totals and Drop Down Lists'!AC$6*Inputs!K$37</f>
        <v>2514.1827841773684</v>
      </c>
      <c r="AP3047">
        <f>AH3047/'Totals and Drop Down Lists'!AD$6*Inputs!L$37</f>
        <v>4722.6862720256213</v>
      </c>
      <c r="AQ3047">
        <f>IF(OR($D3047="51",$D3047="52",$D3047="61"),(AA3047/'Totals and Drop Down Lists'!W$4)*Inputs!E$38,0)</f>
        <v>0</v>
      </c>
      <c r="AR3047">
        <f>IF(OR($D3047="51",$D3047="52",$D3047="61"),(AB3047/'Totals and Drop Down Lists'!X$4)*Inputs!F$38,0)</f>
        <v>0</v>
      </c>
      <c r="AS3047">
        <f>IF(OR($D3047="51",$D3047="52",$D3047="61"),(AC3047/'Totals and Drop Down Lists'!Y$4)*Inputs!G$38,0)</f>
        <v>0</v>
      </c>
      <c r="AT3047">
        <f>IF(OR($D3047="51",$D3047="52",$D3047="61"),(AD3047/'Totals and Drop Down Lists'!Z$4)*Inputs!H$38,0)</f>
        <v>0</v>
      </c>
      <c r="AU3047">
        <f>IF(OR($D3047="51",$D3047="52",$D3047="61"),(AE3047/'Totals and Drop Down Lists'!AA$4)*Inputs!I$38,0)</f>
        <v>0</v>
      </c>
      <c r="AV3047">
        <f>IF(OR($D3047="51",$D3047="52",$D3047="61"),(AF3047/'Totals and Drop Down Lists'!AB$4)*Inputs!J$38,0)</f>
        <v>0</v>
      </c>
      <c r="AW3047">
        <f>IF(OR($D3047="51",$D3047="52",$D3047="61"),(AG3047/'Totals and Drop Down Lists'!AC$4)*Inputs!K$38,0)</f>
        <v>0</v>
      </c>
      <c r="AX3047">
        <f>IF(OR($D3047="51",$D3047="52",$D3047="61"),(AH3047/'Totals and Drop Down Lists'!AD$4)*Inputs!L$38,0)</f>
        <v>0</v>
      </c>
      <c r="AY3047">
        <f>IF(OR($D3047="51",$D3047="52",$D3047="61"),0,(AA3047/'Totals and Drop Down Lists'!W$5)*Inputs!E$39)</f>
        <v>0</v>
      </c>
      <c r="AZ3047">
        <f>IF(OR($D3047="51",$D3047="52",$D3047="61"),0,(AB3047/'Totals and Drop Down Lists'!X$5)*Inputs!F$39)</f>
        <v>0</v>
      </c>
      <c r="BA3047">
        <f>IF(OR($D3047="51",$D3047="52",$D3047="61"),0,(AC3047/'Totals and Drop Down Lists'!Y$5)*Inputs!G$39)</f>
        <v>0</v>
      </c>
      <c r="BB3047">
        <f>IF(OR($D3047="51",$D3047="52",$D3047="61"),0,(AD3047/'Totals and Drop Down Lists'!Z$5)*Inputs!H$39)</f>
        <v>0</v>
      </c>
      <c r="BC3047">
        <f>IF(OR($D3047="51",$D3047="52",$D3047="61"),0,(AE3047/'Totals and Drop Down Lists'!AA$5)*Inputs!I$39)</f>
        <v>0</v>
      </c>
      <c r="BD3047">
        <f>IF(OR($D3047="51",$D3047="52",$D3047="61"),0,(AF3047/'Totals and Drop Down Lists'!AB$5)*Inputs!J$39)</f>
        <v>0</v>
      </c>
      <c r="BE3047">
        <f>IF(OR($D3047="51",$D3047="52",$D3047="61"),0,(AG3047/'Totals and Drop Down Lists'!AC$5)*Inputs!K$39)</f>
        <v>0</v>
      </c>
      <c r="BF3047">
        <f>IF(OR($D3047="51",$D3047="52",$D3047="61"),0,(AH3047/'Totals and Drop Down Lists'!AD$5)*Inputs!L$39)</f>
        <v>0</v>
      </c>
      <c r="BG3047" s="10">
        <f t="shared" si="424"/>
        <v>105330.31331129961</v>
      </c>
    </row>
    <row r="3048" spans="1:59" ht="28.8">
      <c r="A3048" s="1" t="s">
        <v>7656</v>
      </c>
      <c r="B3048" s="1" t="s">
        <v>5688</v>
      </c>
      <c r="C3048" s="1" t="s">
        <v>5743</v>
      </c>
      <c r="D3048" s="1" t="s">
        <v>25</v>
      </c>
      <c r="E3048" s="1" t="s">
        <v>5744</v>
      </c>
      <c r="F3048" s="2">
        <v>9699</v>
      </c>
      <c r="G3048" s="2">
        <v>278</v>
      </c>
      <c r="H3048" s="2">
        <v>0</v>
      </c>
      <c r="I3048" s="2">
        <v>5563</v>
      </c>
      <c r="J3048" s="2">
        <v>3198</v>
      </c>
      <c r="K3048" s="2">
        <v>1061</v>
      </c>
      <c r="L3048" s="2">
        <v>113</v>
      </c>
      <c r="M3048" s="2">
        <v>31</v>
      </c>
      <c r="N3048" s="2">
        <v>0</v>
      </c>
      <c r="O3048" s="2">
        <v>116</v>
      </c>
      <c r="P3048" s="2">
        <v>18</v>
      </c>
      <c r="Q3048" s="2">
        <v>0</v>
      </c>
      <c r="R3048" s="2">
        <v>150</v>
      </c>
      <c r="S3048" s="2">
        <v>145700</v>
      </c>
      <c r="T3048" s="2">
        <v>8908200</v>
      </c>
      <c r="U3048" s="2">
        <v>25</v>
      </c>
      <c r="V3048" s="2">
        <v>249</v>
      </c>
      <c r="W3048" s="2">
        <v>0</v>
      </c>
      <c r="X3048" s="2">
        <v>435</v>
      </c>
      <c r="Y3048" s="2">
        <v>4</v>
      </c>
      <c r="Z3048" s="2">
        <v>175</v>
      </c>
      <c r="AA3048" s="9">
        <f t="shared" si="425"/>
        <v>9699</v>
      </c>
      <c r="AB3048" s="9">
        <f t="shared" si="426"/>
        <v>5285</v>
      </c>
      <c r="AC3048" s="9">
        <f t="shared" si="427"/>
        <v>428</v>
      </c>
      <c r="AD3048" s="9">
        <f t="shared" si="428"/>
        <v>150</v>
      </c>
      <c r="AE3048" s="44">
        <f t="shared" si="429"/>
        <v>2.4583747936372238E-5</v>
      </c>
      <c r="AF3048" s="9">
        <f t="shared" si="430"/>
        <v>186</v>
      </c>
      <c r="AG3048" s="9">
        <f t="shared" si="423"/>
        <v>179</v>
      </c>
      <c r="AH3048" s="44">
        <f t="shared" si="431"/>
        <v>2.2097393108943609E-5</v>
      </c>
      <c r="AI3048">
        <f>AA3048/'Totals and Drop Down Lists'!W$6*Inputs!E$37</f>
        <v>8798.3548089465039</v>
      </c>
      <c r="AJ3048">
        <f>AB3048/'Totals and Drop Down Lists'!X$6*Inputs!F$37</f>
        <v>17389.696260870311</v>
      </c>
      <c r="AK3048">
        <f>AC3048/'Totals and Drop Down Lists'!Y$6*Inputs!G$37</f>
        <v>2821.5205725431874</v>
      </c>
      <c r="AL3048">
        <f>AD3048/'Totals and Drop Down Lists'!Z$6*Inputs!H$37</f>
        <v>1202.6251904990831</v>
      </c>
      <c r="AM3048">
        <f>AE3048/'Totals and Drop Down Lists'!AA$6*Inputs!I$37</f>
        <v>3060.4148099736958</v>
      </c>
      <c r="AN3048">
        <f>AF3048/'Totals and Drop Down Lists'!AB$6*Inputs!J$37</f>
        <v>3711.944924104122</v>
      </c>
      <c r="AO3048">
        <f>AG3048/'Totals and Drop Down Lists'!AC$6*Inputs!K$37</f>
        <v>3333.6201360573996</v>
      </c>
      <c r="AP3048">
        <f>AH3048/'Totals and Drop Down Lists'!AD$6*Inputs!L$37</f>
        <v>5200.1775105641836</v>
      </c>
      <c r="AQ3048">
        <f>IF(OR($D3048="51",$D3048="52",$D3048="61"),(AA3048/'Totals and Drop Down Lists'!W$4)*Inputs!E$38,0)</f>
        <v>0</v>
      </c>
      <c r="AR3048">
        <f>IF(OR($D3048="51",$D3048="52",$D3048="61"),(AB3048/'Totals and Drop Down Lists'!X$4)*Inputs!F$38,0)</f>
        <v>0</v>
      </c>
      <c r="AS3048">
        <f>IF(OR($D3048="51",$D3048="52",$D3048="61"),(AC3048/'Totals and Drop Down Lists'!Y$4)*Inputs!G$38,0)</f>
        <v>0</v>
      </c>
      <c r="AT3048">
        <f>IF(OR($D3048="51",$D3048="52",$D3048="61"),(AD3048/'Totals and Drop Down Lists'!Z$4)*Inputs!H$38,0)</f>
        <v>0</v>
      </c>
      <c r="AU3048">
        <f>IF(OR($D3048="51",$D3048="52",$D3048="61"),(AE3048/'Totals and Drop Down Lists'!AA$4)*Inputs!I$38,0)</f>
        <v>0</v>
      </c>
      <c r="AV3048">
        <f>IF(OR($D3048="51",$D3048="52",$D3048="61"),(AF3048/'Totals and Drop Down Lists'!AB$4)*Inputs!J$38,0)</f>
        <v>0</v>
      </c>
      <c r="AW3048">
        <f>IF(OR($D3048="51",$D3048="52",$D3048="61"),(AG3048/'Totals and Drop Down Lists'!AC$4)*Inputs!K$38,0)</f>
        <v>0</v>
      </c>
      <c r="AX3048">
        <f>IF(OR($D3048="51",$D3048="52",$D3048="61"),(AH3048/'Totals and Drop Down Lists'!AD$4)*Inputs!L$38,0)</f>
        <v>0</v>
      </c>
      <c r="AY3048">
        <f>IF(OR($D3048="51",$D3048="52",$D3048="61"),0,(AA3048/'Totals and Drop Down Lists'!W$5)*Inputs!E$39)</f>
        <v>0</v>
      </c>
      <c r="AZ3048">
        <f>IF(OR($D3048="51",$D3048="52",$D3048="61"),0,(AB3048/'Totals and Drop Down Lists'!X$5)*Inputs!F$39)</f>
        <v>0</v>
      </c>
      <c r="BA3048">
        <f>IF(OR($D3048="51",$D3048="52",$D3048="61"),0,(AC3048/'Totals and Drop Down Lists'!Y$5)*Inputs!G$39)</f>
        <v>0</v>
      </c>
      <c r="BB3048">
        <f>IF(OR($D3048="51",$D3048="52",$D3048="61"),0,(AD3048/'Totals and Drop Down Lists'!Z$5)*Inputs!H$39)</f>
        <v>0</v>
      </c>
      <c r="BC3048">
        <f>IF(OR($D3048="51",$D3048="52",$D3048="61"),0,(AE3048/'Totals and Drop Down Lists'!AA$5)*Inputs!I$39)</f>
        <v>0</v>
      </c>
      <c r="BD3048">
        <f>IF(OR($D3048="51",$D3048="52",$D3048="61"),0,(AF3048/'Totals and Drop Down Lists'!AB$5)*Inputs!J$39)</f>
        <v>0</v>
      </c>
      <c r="BE3048">
        <f>IF(OR($D3048="51",$D3048="52",$D3048="61"),0,(AG3048/'Totals and Drop Down Lists'!AC$5)*Inputs!K$39)</f>
        <v>0</v>
      </c>
      <c r="BF3048">
        <f>IF(OR($D3048="51",$D3048="52",$D3048="61"),0,(AH3048/'Totals and Drop Down Lists'!AD$5)*Inputs!L$39)</f>
        <v>0</v>
      </c>
      <c r="BG3048" s="10">
        <f t="shared" si="424"/>
        <v>45518.354213558487</v>
      </c>
    </row>
    <row r="3049" spans="1:59" ht="28.8">
      <c r="A3049" s="1" t="s">
        <v>7656</v>
      </c>
      <c r="B3049" s="1" t="s">
        <v>5688</v>
      </c>
      <c r="C3049" s="1" t="s">
        <v>5745</v>
      </c>
      <c r="D3049" s="1" t="s">
        <v>25</v>
      </c>
      <c r="E3049" s="1" t="s">
        <v>5746</v>
      </c>
      <c r="F3049" s="2">
        <v>38777</v>
      </c>
      <c r="G3049" s="2">
        <v>780</v>
      </c>
      <c r="H3049" s="2">
        <v>0</v>
      </c>
      <c r="I3049" s="2">
        <v>18924</v>
      </c>
      <c r="J3049" s="2">
        <v>11889</v>
      </c>
      <c r="K3049" s="2">
        <v>3214</v>
      </c>
      <c r="L3049" s="2">
        <v>201</v>
      </c>
      <c r="M3049" s="2">
        <v>26</v>
      </c>
      <c r="N3049" s="2">
        <v>0</v>
      </c>
      <c r="O3049" s="2">
        <v>259</v>
      </c>
      <c r="P3049" s="2">
        <v>25</v>
      </c>
      <c r="Q3049" s="2">
        <v>0</v>
      </c>
      <c r="R3049" s="2">
        <v>246</v>
      </c>
      <c r="S3049" s="2">
        <v>793700</v>
      </c>
      <c r="T3049" s="2">
        <v>56529300</v>
      </c>
      <c r="U3049" s="2">
        <v>149</v>
      </c>
      <c r="V3049" s="2">
        <v>310</v>
      </c>
      <c r="W3049" s="2">
        <v>15</v>
      </c>
      <c r="X3049" s="2">
        <v>1040</v>
      </c>
      <c r="Y3049" s="2">
        <v>29</v>
      </c>
      <c r="Z3049" s="2">
        <v>475</v>
      </c>
      <c r="AA3049" s="9">
        <f t="shared" si="425"/>
        <v>38777</v>
      </c>
      <c r="AB3049" s="9">
        <f t="shared" si="426"/>
        <v>18144</v>
      </c>
      <c r="AC3049" s="9">
        <f t="shared" si="427"/>
        <v>757</v>
      </c>
      <c r="AD3049" s="9">
        <f t="shared" si="428"/>
        <v>246</v>
      </c>
      <c r="AE3049" s="44">
        <f t="shared" si="429"/>
        <v>6.067952937016857E-5</v>
      </c>
      <c r="AF3049" s="9">
        <f t="shared" si="430"/>
        <v>715</v>
      </c>
      <c r="AG3049" s="9">
        <f t="shared" si="423"/>
        <v>504</v>
      </c>
      <c r="AH3049" s="44">
        <f t="shared" si="431"/>
        <v>5.0696989196233664E-5</v>
      </c>
      <c r="AI3049">
        <f>AA3049/'Totals and Drop Down Lists'!W$6*Inputs!E$37</f>
        <v>35176.183568050161</v>
      </c>
      <c r="AJ3049">
        <f>AB3049/'Totals and Drop Down Lists'!X$6*Inputs!F$37</f>
        <v>59700.785043941512</v>
      </c>
      <c r="AK3049">
        <f>AC3049/'Totals and Drop Down Lists'!Y$6*Inputs!G$37</f>
        <v>4990.3997042411056</v>
      </c>
      <c r="AL3049">
        <f>AD3049/'Totals and Drop Down Lists'!Z$6*Inputs!H$37</f>
        <v>1972.3053124184967</v>
      </c>
      <c r="AM3049">
        <f>AE3049/'Totals and Drop Down Lists'!AA$6*Inputs!I$37</f>
        <v>7553.9551913458845</v>
      </c>
      <c r="AN3049">
        <f>AF3049/'Totals and Drop Down Lists'!AB$6*Inputs!J$37</f>
        <v>14269.03559534649</v>
      </c>
      <c r="AO3049">
        <f>AG3049/'Totals and Drop Down Lists'!AC$6*Inputs!K$37</f>
        <v>9386.2823942621762</v>
      </c>
      <c r="AP3049">
        <f>AH3049/'Totals and Drop Down Lists'!AD$6*Inputs!L$37</f>
        <v>11930.517856645623</v>
      </c>
      <c r="AQ3049">
        <f>IF(OR($D3049="51",$D3049="52",$D3049="61"),(AA3049/'Totals and Drop Down Lists'!W$4)*Inputs!E$38,0)</f>
        <v>0</v>
      </c>
      <c r="AR3049">
        <f>IF(OR($D3049="51",$D3049="52",$D3049="61"),(AB3049/'Totals and Drop Down Lists'!X$4)*Inputs!F$38,0)</f>
        <v>0</v>
      </c>
      <c r="AS3049">
        <f>IF(OR($D3049="51",$D3049="52",$D3049="61"),(AC3049/'Totals and Drop Down Lists'!Y$4)*Inputs!G$38,0)</f>
        <v>0</v>
      </c>
      <c r="AT3049">
        <f>IF(OR($D3049="51",$D3049="52",$D3049="61"),(AD3049/'Totals and Drop Down Lists'!Z$4)*Inputs!H$38,0)</f>
        <v>0</v>
      </c>
      <c r="AU3049">
        <f>IF(OR($D3049="51",$D3049="52",$D3049="61"),(AE3049/'Totals and Drop Down Lists'!AA$4)*Inputs!I$38,0)</f>
        <v>0</v>
      </c>
      <c r="AV3049">
        <f>IF(OR($D3049="51",$D3049="52",$D3049="61"),(AF3049/'Totals and Drop Down Lists'!AB$4)*Inputs!J$38,0)</f>
        <v>0</v>
      </c>
      <c r="AW3049">
        <f>IF(OR($D3049="51",$D3049="52",$D3049="61"),(AG3049/'Totals and Drop Down Lists'!AC$4)*Inputs!K$38,0)</f>
        <v>0</v>
      </c>
      <c r="AX3049">
        <f>IF(OR($D3049="51",$D3049="52",$D3049="61"),(AH3049/'Totals and Drop Down Lists'!AD$4)*Inputs!L$38,0)</f>
        <v>0</v>
      </c>
      <c r="AY3049">
        <f>IF(OR($D3049="51",$D3049="52",$D3049="61"),0,(AA3049/'Totals and Drop Down Lists'!W$5)*Inputs!E$39)</f>
        <v>0</v>
      </c>
      <c r="AZ3049">
        <f>IF(OR($D3049="51",$D3049="52",$D3049="61"),0,(AB3049/'Totals and Drop Down Lists'!X$5)*Inputs!F$39)</f>
        <v>0</v>
      </c>
      <c r="BA3049">
        <f>IF(OR($D3049="51",$D3049="52",$D3049="61"),0,(AC3049/'Totals and Drop Down Lists'!Y$5)*Inputs!G$39)</f>
        <v>0</v>
      </c>
      <c r="BB3049">
        <f>IF(OR($D3049="51",$D3049="52",$D3049="61"),0,(AD3049/'Totals and Drop Down Lists'!Z$5)*Inputs!H$39)</f>
        <v>0</v>
      </c>
      <c r="BC3049">
        <f>IF(OR($D3049="51",$D3049="52",$D3049="61"),0,(AE3049/'Totals and Drop Down Lists'!AA$5)*Inputs!I$39)</f>
        <v>0</v>
      </c>
      <c r="BD3049">
        <f>IF(OR($D3049="51",$D3049="52",$D3049="61"),0,(AF3049/'Totals and Drop Down Lists'!AB$5)*Inputs!J$39)</f>
        <v>0</v>
      </c>
      <c r="BE3049">
        <f>IF(OR($D3049="51",$D3049="52",$D3049="61"),0,(AG3049/'Totals and Drop Down Lists'!AC$5)*Inputs!K$39)</f>
        <v>0</v>
      </c>
      <c r="BF3049">
        <f>IF(OR($D3049="51",$D3049="52",$D3049="61"),0,(AH3049/'Totals and Drop Down Lists'!AD$5)*Inputs!L$39)</f>
        <v>0</v>
      </c>
      <c r="BG3049" s="10">
        <f t="shared" si="424"/>
        <v>144979.46466625144</v>
      </c>
    </row>
    <row r="3050" spans="1:59" ht="28.8">
      <c r="A3050" s="1" t="s">
        <v>7656</v>
      </c>
      <c r="B3050" s="1" t="s">
        <v>5688</v>
      </c>
      <c r="C3050" s="1" t="s">
        <v>5747</v>
      </c>
      <c r="D3050" s="1" t="s">
        <v>25</v>
      </c>
      <c r="E3050" s="1" t="s">
        <v>5748</v>
      </c>
      <c r="F3050" s="2">
        <v>29549</v>
      </c>
      <c r="G3050" s="2">
        <v>562</v>
      </c>
      <c r="H3050" s="2">
        <v>40</v>
      </c>
      <c r="I3050" s="2">
        <v>13529</v>
      </c>
      <c r="J3050" s="2">
        <v>9003</v>
      </c>
      <c r="K3050" s="2">
        <v>2210</v>
      </c>
      <c r="L3050" s="2">
        <v>333</v>
      </c>
      <c r="M3050" s="2">
        <v>61</v>
      </c>
      <c r="N3050" s="2">
        <v>8</v>
      </c>
      <c r="O3050" s="2">
        <v>211</v>
      </c>
      <c r="P3050" s="2">
        <v>52</v>
      </c>
      <c r="Q3050" s="2">
        <v>0</v>
      </c>
      <c r="R3050" s="2">
        <v>309</v>
      </c>
      <c r="S3050" s="2">
        <v>450000</v>
      </c>
      <c r="T3050" s="2">
        <v>32726300</v>
      </c>
      <c r="U3050" s="2">
        <v>18</v>
      </c>
      <c r="V3050" s="2">
        <v>214</v>
      </c>
      <c r="W3050" s="2">
        <v>0</v>
      </c>
      <c r="X3050" s="2">
        <v>750</v>
      </c>
      <c r="Y3050" s="2">
        <v>10</v>
      </c>
      <c r="Z3050" s="2">
        <v>170</v>
      </c>
      <c r="AA3050" s="9">
        <f t="shared" si="425"/>
        <v>29549</v>
      </c>
      <c r="AB3050" s="9">
        <f t="shared" si="426"/>
        <v>12927</v>
      </c>
      <c r="AC3050" s="9">
        <f t="shared" si="427"/>
        <v>974</v>
      </c>
      <c r="AD3050" s="9">
        <f t="shared" si="428"/>
        <v>309</v>
      </c>
      <c r="AE3050" s="44">
        <f t="shared" si="429"/>
        <v>3.7887249955263374E-5</v>
      </c>
      <c r="AF3050" s="9">
        <f t="shared" si="430"/>
        <v>536</v>
      </c>
      <c r="AG3050" s="9">
        <f t="shared" si="423"/>
        <v>180</v>
      </c>
      <c r="AH3050" s="44">
        <f t="shared" si="431"/>
        <v>1.6441014597947953E-5</v>
      </c>
      <c r="AI3050">
        <f>AA3050/'Totals and Drop Down Lists'!W$6*Inputs!E$37</f>
        <v>26805.091890871245</v>
      </c>
      <c r="AJ3050">
        <f>AB3050/'Totals and Drop Down Lists'!X$6*Inputs!F$37</f>
        <v>42534.835111498673</v>
      </c>
      <c r="AK3050">
        <f>AC3050/'Totals and Drop Down Lists'!Y$6*Inputs!G$37</f>
        <v>6420.937003871647</v>
      </c>
      <c r="AL3050">
        <f>AD3050/'Totals and Drop Down Lists'!Z$6*Inputs!H$37</f>
        <v>2477.4078924281116</v>
      </c>
      <c r="AM3050">
        <f>AE3050/'Totals and Drop Down Lists'!AA$6*Inputs!I$37</f>
        <v>4716.5591337971491</v>
      </c>
      <c r="AN3050">
        <f>AF3050/'Totals and Drop Down Lists'!AB$6*Inputs!J$37</f>
        <v>10696.787523224781</v>
      </c>
      <c r="AO3050">
        <f>AG3050/'Totals and Drop Down Lists'!AC$6*Inputs!K$37</f>
        <v>3352.2437122364913</v>
      </c>
      <c r="AP3050">
        <f>AH3050/'Totals and Drop Down Lists'!AD$6*Inputs!L$37</f>
        <v>3869.0624700206381</v>
      </c>
      <c r="AQ3050">
        <f>IF(OR($D3050="51",$D3050="52",$D3050="61"),(AA3050/'Totals and Drop Down Lists'!W$4)*Inputs!E$38,0)</f>
        <v>0</v>
      </c>
      <c r="AR3050">
        <f>IF(OR($D3050="51",$D3050="52",$D3050="61"),(AB3050/'Totals and Drop Down Lists'!X$4)*Inputs!F$38,0)</f>
        <v>0</v>
      </c>
      <c r="AS3050">
        <f>IF(OR($D3050="51",$D3050="52",$D3050="61"),(AC3050/'Totals and Drop Down Lists'!Y$4)*Inputs!G$38,0)</f>
        <v>0</v>
      </c>
      <c r="AT3050">
        <f>IF(OR($D3050="51",$D3050="52",$D3050="61"),(AD3050/'Totals and Drop Down Lists'!Z$4)*Inputs!H$38,0)</f>
        <v>0</v>
      </c>
      <c r="AU3050">
        <f>IF(OR($D3050="51",$D3050="52",$D3050="61"),(AE3050/'Totals and Drop Down Lists'!AA$4)*Inputs!I$38,0)</f>
        <v>0</v>
      </c>
      <c r="AV3050">
        <f>IF(OR($D3050="51",$D3050="52",$D3050="61"),(AF3050/'Totals and Drop Down Lists'!AB$4)*Inputs!J$38,0)</f>
        <v>0</v>
      </c>
      <c r="AW3050">
        <f>IF(OR($D3050="51",$D3050="52",$D3050="61"),(AG3050/'Totals and Drop Down Lists'!AC$4)*Inputs!K$38,0)</f>
        <v>0</v>
      </c>
      <c r="AX3050">
        <f>IF(OR($D3050="51",$D3050="52",$D3050="61"),(AH3050/'Totals and Drop Down Lists'!AD$4)*Inputs!L$38,0)</f>
        <v>0</v>
      </c>
      <c r="AY3050">
        <f>IF(OR($D3050="51",$D3050="52",$D3050="61"),0,(AA3050/'Totals and Drop Down Lists'!W$5)*Inputs!E$39)</f>
        <v>0</v>
      </c>
      <c r="AZ3050">
        <f>IF(OR($D3050="51",$D3050="52",$D3050="61"),0,(AB3050/'Totals and Drop Down Lists'!X$5)*Inputs!F$39)</f>
        <v>0</v>
      </c>
      <c r="BA3050">
        <f>IF(OR($D3050="51",$D3050="52",$D3050="61"),0,(AC3050/'Totals and Drop Down Lists'!Y$5)*Inputs!G$39)</f>
        <v>0</v>
      </c>
      <c r="BB3050">
        <f>IF(OR($D3050="51",$D3050="52",$D3050="61"),0,(AD3050/'Totals and Drop Down Lists'!Z$5)*Inputs!H$39)</f>
        <v>0</v>
      </c>
      <c r="BC3050">
        <f>IF(OR($D3050="51",$D3050="52",$D3050="61"),0,(AE3050/'Totals and Drop Down Lists'!AA$5)*Inputs!I$39)</f>
        <v>0</v>
      </c>
      <c r="BD3050">
        <f>IF(OR($D3050="51",$D3050="52",$D3050="61"),0,(AF3050/'Totals and Drop Down Lists'!AB$5)*Inputs!J$39)</f>
        <v>0</v>
      </c>
      <c r="BE3050">
        <f>IF(OR($D3050="51",$D3050="52",$D3050="61"),0,(AG3050/'Totals and Drop Down Lists'!AC$5)*Inputs!K$39)</f>
        <v>0</v>
      </c>
      <c r="BF3050">
        <f>IF(OR($D3050="51",$D3050="52",$D3050="61"),0,(AH3050/'Totals and Drop Down Lists'!AD$5)*Inputs!L$39)</f>
        <v>0</v>
      </c>
      <c r="BG3050" s="10">
        <f t="shared" si="424"/>
        <v>100872.92473794872</v>
      </c>
    </row>
    <row r="3051" spans="1:59" ht="28.8">
      <c r="A3051" s="1" t="s">
        <v>7656</v>
      </c>
      <c r="B3051" s="1" t="s">
        <v>5688</v>
      </c>
      <c r="C3051" s="1" t="s">
        <v>5749</v>
      </c>
      <c r="D3051" s="1" t="s">
        <v>25</v>
      </c>
      <c r="E3051" s="1" t="s">
        <v>5750</v>
      </c>
      <c r="F3051" s="2">
        <v>19918</v>
      </c>
      <c r="G3051" s="2">
        <v>345</v>
      </c>
      <c r="H3051" s="2">
        <v>25</v>
      </c>
      <c r="I3051" s="2">
        <v>8580</v>
      </c>
      <c r="J3051" s="2">
        <v>6862</v>
      </c>
      <c r="K3051" s="2">
        <v>2010</v>
      </c>
      <c r="L3051" s="2">
        <v>187</v>
      </c>
      <c r="M3051" s="2">
        <v>37</v>
      </c>
      <c r="N3051" s="2">
        <v>0</v>
      </c>
      <c r="O3051" s="2">
        <v>87</v>
      </c>
      <c r="P3051" s="2">
        <v>47</v>
      </c>
      <c r="Q3051" s="2">
        <v>0</v>
      </c>
      <c r="R3051" s="2">
        <v>235</v>
      </c>
      <c r="S3051" s="2">
        <v>561500</v>
      </c>
      <c r="T3051" s="2">
        <v>27962700</v>
      </c>
      <c r="U3051" s="2">
        <v>120</v>
      </c>
      <c r="V3051" s="2">
        <v>140</v>
      </c>
      <c r="W3051" s="2">
        <v>15</v>
      </c>
      <c r="X3051" s="2">
        <v>715</v>
      </c>
      <c r="Y3051" s="2">
        <v>70</v>
      </c>
      <c r="Z3051" s="2">
        <v>280</v>
      </c>
      <c r="AA3051" s="9">
        <f t="shared" si="425"/>
        <v>19918</v>
      </c>
      <c r="AB3051" s="9">
        <f t="shared" si="426"/>
        <v>8210</v>
      </c>
      <c r="AC3051" s="9">
        <f t="shared" si="427"/>
        <v>593</v>
      </c>
      <c r="AD3051" s="9">
        <f t="shared" si="428"/>
        <v>235</v>
      </c>
      <c r="AE3051" s="44">
        <f t="shared" si="429"/>
        <v>4.1118492787380666E-5</v>
      </c>
      <c r="AF3051" s="9">
        <f t="shared" si="430"/>
        <v>560</v>
      </c>
      <c r="AG3051" s="9">
        <f t="shared" si="423"/>
        <v>350</v>
      </c>
      <c r="AH3051" s="44">
        <f t="shared" si="431"/>
        <v>3.8147358815153573E-5</v>
      </c>
      <c r="AI3051">
        <f>AA3051/'Totals and Drop Down Lists'!W$6*Inputs!E$37</f>
        <v>18068.42262961093</v>
      </c>
      <c r="AJ3051">
        <f>AB3051/'Totals and Drop Down Lists'!X$6*Inputs!F$37</f>
        <v>27014.078770434291</v>
      </c>
      <c r="AK3051">
        <f>AC3051/'Totals and Drop Down Lists'!Y$6*Inputs!G$37</f>
        <v>3909.2563072853045</v>
      </c>
      <c r="AL3051">
        <f>AD3051/'Totals and Drop Down Lists'!Z$6*Inputs!H$37</f>
        <v>1884.1127984485638</v>
      </c>
      <c r="AM3051">
        <f>AE3051/'Totals and Drop Down Lists'!AA$6*Inputs!I$37</f>
        <v>5118.8144548176742</v>
      </c>
      <c r="AN3051">
        <f>AF3051/'Totals and Drop Down Lists'!AB$6*Inputs!J$37</f>
        <v>11175.748158593055</v>
      </c>
      <c r="AO3051">
        <f>AG3051/'Totals and Drop Down Lists'!AC$6*Inputs!K$37</f>
        <v>6518.2516626820661</v>
      </c>
      <c r="AP3051">
        <f>AH3051/'Totals and Drop Down Lists'!AD$6*Inputs!L$37</f>
        <v>8977.2144804581167</v>
      </c>
      <c r="AQ3051">
        <f>IF(OR($D3051="51",$D3051="52",$D3051="61"),(AA3051/'Totals and Drop Down Lists'!W$4)*Inputs!E$38,0)</f>
        <v>0</v>
      </c>
      <c r="AR3051">
        <f>IF(OR($D3051="51",$D3051="52",$D3051="61"),(AB3051/'Totals and Drop Down Lists'!X$4)*Inputs!F$38,0)</f>
        <v>0</v>
      </c>
      <c r="AS3051">
        <f>IF(OR($D3051="51",$D3051="52",$D3051="61"),(AC3051/'Totals and Drop Down Lists'!Y$4)*Inputs!G$38,0)</f>
        <v>0</v>
      </c>
      <c r="AT3051">
        <f>IF(OR($D3051="51",$D3051="52",$D3051="61"),(AD3051/'Totals and Drop Down Lists'!Z$4)*Inputs!H$38,0)</f>
        <v>0</v>
      </c>
      <c r="AU3051">
        <f>IF(OR($D3051="51",$D3051="52",$D3051="61"),(AE3051/'Totals and Drop Down Lists'!AA$4)*Inputs!I$38,0)</f>
        <v>0</v>
      </c>
      <c r="AV3051">
        <f>IF(OR($D3051="51",$D3051="52",$D3051="61"),(AF3051/'Totals and Drop Down Lists'!AB$4)*Inputs!J$38,0)</f>
        <v>0</v>
      </c>
      <c r="AW3051">
        <f>IF(OR($D3051="51",$D3051="52",$D3051="61"),(AG3051/'Totals and Drop Down Lists'!AC$4)*Inputs!K$38,0)</f>
        <v>0</v>
      </c>
      <c r="AX3051">
        <f>IF(OR($D3051="51",$D3051="52",$D3051="61"),(AH3051/'Totals and Drop Down Lists'!AD$4)*Inputs!L$38,0)</f>
        <v>0</v>
      </c>
      <c r="AY3051">
        <f>IF(OR($D3051="51",$D3051="52",$D3051="61"),0,(AA3051/'Totals and Drop Down Lists'!W$5)*Inputs!E$39)</f>
        <v>0</v>
      </c>
      <c r="AZ3051">
        <f>IF(OR($D3051="51",$D3051="52",$D3051="61"),0,(AB3051/'Totals and Drop Down Lists'!X$5)*Inputs!F$39)</f>
        <v>0</v>
      </c>
      <c r="BA3051">
        <f>IF(OR($D3051="51",$D3051="52",$D3051="61"),0,(AC3051/'Totals and Drop Down Lists'!Y$5)*Inputs!G$39)</f>
        <v>0</v>
      </c>
      <c r="BB3051">
        <f>IF(OR($D3051="51",$D3051="52",$D3051="61"),0,(AD3051/'Totals and Drop Down Lists'!Z$5)*Inputs!H$39)</f>
        <v>0</v>
      </c>
      <c r="BC3051">
        <f>IF(OR($D3051="51",$D3051="52",$D3051="61"),0,(AE3051/'Totals and Drop Down Lists'!AA$5)*Inputs!I$39)</f>
        <v>0</v>
      </c>
      <c r="BD3051">
        <f>IF(OR($D3051="51",$D3051="52",$D3051="61"),0,(AF3051/'Totals and Drop Down Lists'!AB$5)*Inputs!J$39)</f>
        <v>0</v>
      </c>
      <c r="BE3051">
        <f>IF(OR($D3051="51",$D3051="52",$D3051="61"),0,(AG3051/'Totals and Drop Down Lists'!AC$5)*Inputs!K$39)</f>
        <v>0</v>
      </c>
      <c r="BF3051">
        <f>IF(OR($D3051="51",$D3051="52",$D3051="61"),0,(AH3051/'Totals and Drop Down Lists'!AD$5)*Inputs!L$39)</f>
        <v>0</v>
      </c>
      <c r="BG3051" s="10">
        <f t="shared" si="424"/>
        <v>82665.899262330015</v>
      </c>
    </row>
    <row r="3052" spans="1:59" ht="28.8">
      <c r="A3052" s="1" t="s">
        <v>7656</v>
      </c>
      <c r="B3052" s="1" t="s">
        <v>5688</v>
      </c>
      <c r="C3052" s="1" t="s">
        <v>5751</v>
      </c>
      <c r="D3052" s="1" t="s">
        <v>10</v>
      </c>
      <c r="E3052" s="1" t="s">
        <v>5752</v>
      </c>
      <c r="F3052" s="2">
        <v>43497</v>
      </c>
      <c r="G3052" s="2">
        <v>1264</v>
      </c>
      <c r="H3052" s="2">
        <v>30</v>
      </c>
      <c r="I3052" s="2">
        <v>20176</v>
      </c>
      <c r="J3052" s="2">
        <v>15797</v>
      </c>
      <c r="K3052" s="2">
        <v>4303</v>
      </c>
      <c r="L3052" s="2">
        <v>848</v>
      </c>
      <c r="M3052" s="2">
        <v>81</v>
      </c>
      <c r="N3052" s="2">
        <v>41</v>
      </c>
      <c r="O3052" s="2">
        <v>369</v>
      </c>
      <c r="P3052" s="2">
        <v>108</v>
      </c>
      <c r="Q3052" s="2">
        <v>11</v>
      </c>
      <c r="R3052" s="2">
        <v>327</v>
      </c>
      <c r="S3052" s="2">
        <v>1193200</v>
      </c>
      <c r="T3052" s="2">
        <v>60794500</v>
      </c>
      <c r="U3052" s="2">
        <v>691</v>
      </c>
      <c r="V3052" s="2">
        <v>710</v>
      </c>
      <c r="W3052" s="2">
        <v>15</v>
      </c>
      <c r="X3052" s="2">
        <v>2120</v>
      </c>
      <c r="Y3052" s="2">
        <v>145</v>
      </c>
      <c r="Z3052" s="2">
        <v>560</v>
      </c>
      <c r="AA3052" s="9">
        <f t="shared" si="425"/>
        <v>43497</v>
      </c>
      <c r="AB3052" s="9">
        <f t="shared" si="426"/>
        <v>18882</v>
      </c>
      <c r="AC3052" s="9">
        <f t="shared" si="427"/>
        <v>1785</v>
      </c>
      <c r="AD3052" s="9">
        <f t="shared" si="428"/>
        <v>327</v>
      </c>
      <c r="AE3052" s="44">
        <f t="shared" si="429"/>
        <v>8.1858514649675145E-5</v>
      </c>
      <c r="AF3052" s="9">
        <f t="shared" si="430"/>
        <v>1395</v>
      </c>
      <c r="AG3052" s="9">
        <f t="shared" si="423"/>
        <v>705</v>
      </c>
      <c r="AH3052" s="44">
        <f t="shared" si="431"/>
        <v>7.1455708750072547E-5</v>
      </c>
      <c r="AI3052">
        <f>AA3052/'Totals and Drop Down Lists'!W$6*Inputs!E$37</f>
        <v>39457.886289797505</v>
      </c>
      <c r="AJ3052">
        <f>AB3052/'Totals and Drop Down Lists'!X$6*Inputs!F$37</f>
        <v>62129.090784816115</v>
      </c>
      <c r="AK3052">
        <f>AC3052/'Totals and Drop Down Lists'!Y$6*Inputs!G$37</f>
        <v>11767.322948573808</v>
      </c>
      <c r="AL3052">
        <f>AD3052/'Totals and Drop Down Lists'!Z$6*Inputs!H$37</f>
        <v>2621.7229152880013</v>
      </c>
      <c r="AM3052">
        <f>AE3052/'Totals and Drop Down Lists'!AA$6*Inputs!I$37</f>
        <v>10190.513310041826</v>
      </c>
      <c r="AN3052">
        <f>AF3052/'Totals and Drop Down Lists'!AB$6*Inputs!J$37</f>
        <v>27839.586930780915</v>
      </c>
      <c r="AO3052">
        <f>AG3052/'Totals and Drop Down Lists'!AC$6*Inputs!K$37</f>
        <v>13129.621206259591</v>
      </c>
      <c r="AP3052">
        <f>AH3052/'Totals and Drop Down Lists'!AD$6*Inputs!L$37</f>
        <v>16815.665441239711</v>
      </c>
      <c r="AQ3052">
        <f>IF(OR($D3052="51",$D3052="52",$D3052="61"),(AA3052/'Totals and Drop Down Lists'!W$4)*Inputs!E$38,0)</f>
        <v>0</v>
      </c>
      <c r="AR3052">
        <f>IF(OR($D3052="51",$D3052="52",$D3052="61"),(AB3052/'Totals and Drop Down Lists'!X$4)*Inputs!F$38,0)</f>
        <v>0</v>
      </c>
      <c r="AS3052">
        <f>IF(OR($D3052="51",$D3052="52",$D3052="61"),(AC3052/'Totals and Drop Down Lists'!Y$4)*Inputs!G$38,0)</f>
        <v>0</v>
      </c>
      <c r="AT3052">
        <f>IF(OR($D3052="51",$D3052="52",$D3052="61"),(AD3052/'Totals and Drop Down Lists'!Z$4)*Inputs!H$38,0)</f>
        <v>0</v>
      </c>
      <c r="AU3052">
        <f>IF(OR($D3052="51",$D3052="52",$D3052="61"),(AE3052/'Totals and Drop Down Lists'!AA$4)*Inputs!I$38,0)</f>
        <v>0</v>
      </c>
      <c r="AV3052">
        <f>IF(OR($D3052="51",$D3052="52",$D3052="61"),(AF3052/'Totals and Drop Down Lists'!AB$4)*Inputs!J$38,0)</f>
        <v>0</v>
      </c>
      <c r="AW3052">
        <f>IF(OR($D3052="51",$D3052="52",$D3052="61"),(AG3052/'Totals and Drop Down Lists'!AC$4)*Inputs!K$38,0)</f>
        <v>0</v>
      </c>
      <c r="AX3052">
        <f>IF(OR($D3052="51",$D3052="52",$D3052="61"),(AH3052/'Totals and Drop Down Lists'!AD$4)*Inputs!L$38,0)</f>
        <v>0</v>
      </c>
      <c r="AY3052">
        <f>IF(OR($D3052="51",$D3052="52",$D3052="61"),0,(AA3052/'Totals and Drop Down Lists'!W$5)*Inputs!E$39)</f>
        <v>0</v>
      </c>
      <c r="AZ3052">
        <f>IF(OR($D3052="51",$D3052="52",$D3052="61"),0,(AB3052/'Totals and Drop Down Lists'!X$5)*Inputs!F$39)</f>
        <v>0</v>
      </c>
      <c r="BA3052">
        <f>IF(OR($D3052="51",$D3052="52",$D3052="61"),0,(AC3052/'Totals and Drop Down Lists'!Y$5)*Inputs!G$39)</f>
        <v>0</v>
      </c>
      <c r="BB3052">
        <f>IF(OR($D3052="51",$D3052="52",$D3052="61"),0,(AD3052/'Totals and Drop Down Lists'!Z$5)*Inputs!H$39)</f>
        <v>0</v>
      </c>
      <c r="BC3052">
        <f>IF(OR($D3052="51",$D3052="52",$D3052="61"),0,(AE3052/'Totals and Drop Down Lists'!AA$5)*Inputs!I$39)</f>
        <v>0</v>
      </c>
      <c r="BD3052">
        <f>IF(OR($D3052="51",$D3052="52",$D3052="61"),0,(AF3052/'Totals and Drop Down Lists'!AB$5)*Inputs!J$39)</f>
        <v>0</v>
      </c>
      <c r="BE3052">
        <f>IF(OR($D3052="51",$D3052="52",$D3052="61"),0,(AG3052/'Totals and Drop Down Lists'!AC$5)*Inputs!K$39)</f>
        <v>0</v>
      </c>
      <c r="BF3052">
        <f>IF(OR($D3052="51",$D3052="52",$D3052="61"),0,(AH3052/'Totals and Drop Down Lists'!AD$5)*Inputs!L$39)</f>
        <v>0</v>
      </c>
      <c r="BG3052" s="10">
        <f t="shared" si="424"/>
        <v>183951.40982679749</v>
      </c>
    </row>
    <row r="3053" spans="1:59" ht="28.8">
      <c r="A3053" s="1" t="s">
        <v>7656</v>
      </c>
      <c r="B3053" s="1" t="s">
        <v>5688</v>
      </c>
      <c r="C3053" s="1" t="s">
        <v>5753</v>
      </c>
      <c r="D3053" s="1" t="s">
        <v>25</v>
      </c>
      <c r="E3053" s="1" t="s">
        <v>5754</v>
      </c>
      <c r="F3053" s="2">
        <v>6552</v>
      </c>
      <c r="G3053" s="2">
        <v>127</v>
      </c>
      <c r="H3053" s="2">
        <v>0</v>
      </c>
      <c r="I3053" s="2">
        <v>3696</v>
      </c>
      <c r="J3053" s="2">
        <v>1799</v>
      </c>
      <c r="K3053" s="2">
        <v>464</v>
      </c>
      <c r="L3053" s="2">
        <v>35</v>
      </c>
      <c r="M3053" s="2">
        <v>20</v>
      </c>
      <c r="N3053" s="2">
        <v>0</v>
      </c>
      <c r="O3053" s="2">
        <v>54</v>
      </c>
      <c r="P3053" s="2">
        <v>16</v>
      </c>
      <c r="Q3053" s="2">
        <v>0</v>
      </c>
      <c r="R3053" s="2">
        <v>145</v>
      </c>
      <c r="S3053" s="2">
        <v>54200</v>
      </c>
      <c r="T3053" s="2">
        <v>5198000</v>
      </c>
      <c r="U3053" s="2">
        <v>13</v>
      </c>
      <c r="V3053" s="2">
        <v>155</v>
      </c>
      <c r="W3053" s="2">
        <v>0</v>
      </c>
      <c r="X3053" s="2">
        <v>245</v>
      </c>
      <c r="Y3053" s="2">
        <v>28</v>
      </c>
      <c r="Z3053" s="2">
        <v>30</v>
      </c>
      <c r="AA3053" s="9">
        <f t="shared" si="425"/>
        <v>6552</v>
      </c>
      <c r="AB3053" s="9">
        <f t="shared" si="426"/>
        <v>3569</v>
      </c>
      <c r="AC3053" s="9">
        <f t="shared" si="427"/>
        <v>270</v>
      </c>
      <c r="AD3053" s="9">
        <f t="shared" si="428"/>
        <v>145</v>
      </c>
      <c r="AE3053" s="44">
        <f t="shared" si="429"/>
        <v>8.3579656842968028E-6</v>
      </c>
      <c r="AF3053" s="9">
        <f t="shared" si="430"/>
        <v>90</v>
      </c>
      <c r="AG3053" s="9">
        <f t="shared" si="423"/>
        <v>58</v>
      </c>
      <c r="AH3053" s="44">
        <f t="shared" si="431"/>
        <v>5.56629087202286E-6</v>
      </c>
      <c r="AI3053">
        <f>AA3053/'Totals and Drop Down Lists'!W$6*Inputs!E$37</f>
        <v>5943.5839476458896</v>
      </c>
      <c r="AJ3053">
        <f>AB3053/'Totals and Drop Down Lists'!X$6*Inputs!F$37</f>
        <v>11743.391855259439</v>
      </c>
      <c r="AK3053">
        <f>AC3053/'Totals and Drop Down Lists'!Y$6*Inputs!G$37</f>
        <v>1779.9312023052819</v>
      </c>
      <c r="AL3053">
        <f>AD3053/'Totals and Drop Down Lists'!Z$6*Inputs!H$37</f>
        <v>1162.5376841491138</v>
      </c>
      <c r="AM3053">
        <f>AE3053/'Totals and Drop Down Lists'!AA$6*Inputs!I$37</f>
        <v>1040.4777183559293</v>
      </c>
      <c r="AN3053">
        <f>AF3053/'Totals and Drop Down Lists'!AB$6*Inputs!J$37</f>
        <v>1796.1023826310268</v>
      </c>
      <c r="AO3053">
        <f>AG3053/'Totals and Drop Down Lists'!AC$6*Inputs!K$37</f>
        <v>1080.1674183873138</v>
      </c>
      <c r="AP3053">
        <f>AH3053/'Totals and Drop Down Lists'!AD$6*Inputs!L$37</f>
        <v>1309.914724657571</v>
      </c>
      <c r="AQ3053">
        <f>IF(OR($D3053="51",$D3053="52",$D3053="61"),(AA3053/'Totals and Drop Down Lists'!W$4)*Inputs!E$38,0)</f>
        <v>0</v>
      </c>
      <c r="AR3053">
        <f>IF(OR($D3053="51",$D3053="52",$D3053="61"),(AB3053/'Totals and Drop Down Lists'!X$4)*Inputs!F$38,0)</f>
        <v>0</v>
      </c>
      <c r="AS3053">
        <f>IF(OR($D3053="51",$D3053="52",$D3053="61"),(AC3053/'Totals and Drop Down Lists'!Y$4)*Inputs!G$38,0)</f>
        <v>0</v>
      </c>
      <c r="AT3053">
        <f>IF(OR($D3053="51",$D3053="52",$D3053="61"),(AD3053/'Totals and Drop Down Lists'!Z$4)*Inputs!H$38,0)</f>
        <v>0</v>
      </c>
      <c r="AU3053">
        <f>IF(OR($D3053="51",$D3053="52",$D3053="61"),(AE3053/'Totals and Drop Down Lists'!AA$4)*Inputs!I$38,0)</f>
        <v>0</v>
      </c>
      <c r="AV3053">
        <f>IF(OR($D3053="51",$D3053="52",$D3053="61"),(AF3053/'Totals and Drop Down Lists'!AB$4)*Inputs!J$38,0)</f>
        <v>0</v>
      </c>
      <c r="AW3053">
        <f>IF(OR($D3053="51",$D3053="52",$D3053="61"),(AG3053/'Totals and Drop Down Lists'!AC$4)*Inputs!K$38,0)</f>
        <v>0</v>
      </c>
      <c r="AX3053">
        <f>IF(OR($D3053="51",$D3053="52",$D3053="61"),(AH3053/'Totals and Drop Down Lists'!AD$4)*Inputs!L$38,0)</f>
        <v>0</v>
      </c>
      <c r="AY3053">
        <f>IF(OR($D3053="51",$D3053="52",$D3053="61"),0,(AA3053/'Totals and Drop Down Lists'!W$5)*Inputs!E$39)</f>
        <v>0</v>
      </c>
      <c r="AZ3053">
        <f>IF(OR($D3053="51",$D3053="52",$D3053="61"),0,(AB3053/'Totals and Drop Down Lists'!X$5)*Inputs!F$39)</f>
        <v>0</v>
      </c>
      <c r="BA3053">
        <f>IF(OR($D3053="51",$D3053="52",$D3053="61"),0,(AC3053/'Totals and Drop Down Lists'!Y$5)*Inputs!G$39)</f>
        <v>0</v>
      </c>
      <c r="BB3053">
        <f>IF(OR($D3053="51",$D3053="52",$D3053="61"),0,(AD3053/'Totals and Drop Down Lists'!Z$5)*Inputs!H$39)</f>
        <v>0</v>
      </c>
      <c r="BC3053">
        <f>IF(OR($D3053="51",$D3053="52",$D3053="61"),0,(AE3053/'Totals and Drop Down Lists'!AA$5)*Inputs!I$39)</f>
        <v>0</v>
      </c>
      <c r="BD3053">
        <f>IF(OR($D3053="51",$D3053="52",$D3053="61"),0,(AF3053/'Totals and Drop Down Lists'!AB$5)*Inputs!J$39)</f>
        <v>0</v>
      </c>
      <c r="BE3053">
        <f>IF(OR($D3053="51",$D3053="52",$D3053="61"),0,(AG3053/'Totals and Drop Down Lists'!AC$5)*Inputs!K$39)</f>
        <v>0</v>
      </c>
      <c r="BF3053">
        <f>IF(OR($D3053="51",$D3053="52",$D3053="61"),0,(AH3053/'Totals and Drop Down Lists'!AD$5)*Inputs!L$39)</f>
        <v>0</v>
      </c>
      <c r="BG3053" s="10">
        <f t="shared" si="424"/>
        <v>25856.106933391562</v>
      </c>
    </row>
    <row r="3054" spans="1:59" ht="28.8">
      <c r="A3054" s="1" t="s">
        <v>7656</v>
      </c>
      <c r="B3054" s="1" t="s">
        <v>5688</v>
      </c>
      <c r="C3054" s="1" t="s">
        <v>5755</v>
      </c>
      <c r="D3054" s="1" t="s">
        <v>25</v>
      </c>
      <c r="E3054" s="1" t="s">
        <v>5756</v>
      </c>
      <c r="F3054" s="2">
        <v>12070</v>
      </c>
      <c r="G3054" s="2">
        <v>289</v>
      </c>
      <c r="H3054" s="2">
        <v>40</v>
      </c>
      <c r="I3054" s="2">
        <v>6765</v>
      </c>
      <c r="J3054" s="2">
        <v>4133</v>
      </c>
      <c r="K3054" s="2">
        <v>1136</v>
      </c>
      <c r="L3054" s="2">
        <v>167</v>
      </c>
      <c r="M3054" s="2">
        <v>91</v>
      </c>
      <c r="N3054" s="2">
        <v>0</v>
      </c>
      <c r="O3054" s="2">
        <v>142</v>
      </c>
      <c r="P3054" s="2">
        <v>24</v>
      </c>
      <c r="Q3054" s="2">
        <v>0</v>
      </c>
      <c r="R3054" s="2">
        <v>284</v>
      </c>
      <c r="S3054" s="2">
        <v>124300</v>
      </c>
      <c r="T3054" s="2">
        <v>15433000</v>
      </c>
      <c r="U3054" s="2">
        <v>76</v>
      </c>
      <c r="V3054" s="2">
        <v>84</v>
      </c>
      <c r="W3054" s="2">
        <v>0</v>
      </c>
      <c r="X3054" s="2">
        <v>300</v>
      </c>
      <c r="Y3054" s="2">
        <v>0</v>
      </c>
      <c r="Z3054" s="2">
        <v>89</v>
      </c>
      <c r="AA3054" s="9">
        <f t="shared" si="425"/>
        <v>12070</v>
      </c>
      <c r="AB3054" s="9">
        <f t="shared" si="426"/>
        <v>6436</v>
      </c>
      <c r="AC3054" s="9">
        <f t="shared" si="427"/>
        <v>708</v>
      </c>
      <c r="AD3054" s="9">
        <f t="shared" si="428"/>
        <v>284</v>
      </c>
      <c r="AE3054" s="44">
        <f t="shared" si="429"/>
        <v>2.1806554109497087E-5</v>
      </c>
      <c r="AF3054" s="9">
        <f t="shared" si="430"/>
        <v>216</v>
      </c>
      <c r="AG3054" s="9">
        <f t="shared" si="423"/>
        <v>89</v>
      </c>
      <c r="AH3054" s="44">
        <f t="shared" si="431"/>
        <v>9.1023602328035887E-6</v>
      </c>
      <c r="AI3054">
        <f>AA3054/'Totals and Drop Down Lists'!W$6*Inputs!E$37</f>
        <v>10949.184714298823</v>
      </c>
      <c r="AJ3054">
        <f>AB3054/'Totals and Drop Down Lists'!X$6*Inputs!F$37</f>
        <v>21176.93190822352</v>
      </c>
      <c r="AK3054">
        <f>AC3054/'Totals and Drop Down Lists'!Y$6*Inputs!G$37</f>
        <v>4667.3751527116283</v>
      </c>
      <c r="AL3054">
        <f>AD3054/'Totals and Drop Down Lists'!Z$6*Inputs!H$37</f>
        <v>2276.9703606782646</v>
      </c>
      <c r="AM3054">
        <f>AE3054/'Totals and Drop Down Lists'!AA$6*Inputs!I$37</f>
        <v>2714.6837546466431</v>
      </c>
      <c r="AN3054">
        <f>AF3054/'Totals and Drop Down Lists'!AB$6*Inputs!J$37</f>
        <v>4310.6457183144639</v>
      </c>
      <c r="AO3054">
        <f>AG3054/'Totals and Drop Down Lists'!AC$6*Inputs!K$37</f>
        <v>1657.4982799391541</v>
      </c>
      <c r="AP3054">
        <f>AH3054/'Totals and Drop Down Lists'!AD$6*Inputs!L$37</f>
        <v>2142.0576057236935</v>
      </c>
      <c r="AQ3054">
        <f>IF(OR($D3054="51",$D3054="52",$D3054="61"),(AA3054/'Totals and Drop Down Lists'!W$4)*Inputs!E$38,0)</f>
        <v>0</v>
      </c>
      <c r="AR3054">
        <f>IF(OR($D3054="51",$D3054="52",$D3054="61"),(AB3054/'Totals and Drop Down Lists'!X$4)*Inputs!F$38,0)</f>
        <v>0</v>
      </c>
      <c r="AS3054">
        <f>IF(OR($D3054="51",$D3054="52",$D3054="61"),(AC3054/'Totals and Drop Down Lists'!Y$4)*Inputs!G$38,0)</f>
        <v>0</v>
      </c>
      <c r="AT3054">
        <f>IF(OR($D3054="51",$D3054="52",$D3054="61"),(AD3054/'Totals and Drop Down Lists'!Z$4)*Inputs!H$38,0)</f>
        <v>0</v>
      </c>
      <c r="AU3054">
        <f>IF(OR($D3054="51",$D3054="52",$D3054="61"),(AE3054/'Totals and Drop Down Lists'!AA$4)*Inputs!I$38,0)</f>
        <v>0</v>
      </c>
      <c r="AV3054">
        <f>IF(OR($D3054="51",$D3054="52",$D3054="61"),(AF3054/'Totals and Drop Down Lists'!AB$4)*Inputs!J$38,0)</f>
        <v>0</v>
      </c>
      <c r="AW3054">
        <f>IF(OR($D3054="51",$D3054="52",$D3054="61"),(AG3054/'Totals and Drop Down Lists'!AC$4)*Inputs!K$38,0)</f>
        <v>0</v>
      </c>
      <c r="AX3054">
        <f>IF(OR($D3054="51",$D3054="52",$D3054="61"),(AH3054/'Totals and Drop Down Lists'!AD$4)*Inputs!L$38,0)</f>
        <v>0</v>
      </c>
      <c r="AY3054">
        <f>IF(OR($D3054="51",$D3054="52",$D3054="61"),0,(AA3054/'Totals and Drop Down Lists'!W$5)*Inputs!E$39)</f>
        <v>0</v>
      </c>
      <c r="AZ3054">
        <f>IF(OR($D3054="51",$D3054="52",$D3054="61"),0,(AB3054/'Totals and Drop Down Lists'!X$5)*Inputs!F$39)</f>
        <v>0</v>
      </c>
      <c r="BA3054">
        <f>IF(OR($D3054="51",$D3054="52",$D3054="61"),0,(AC3054/'Totals and Drop Down Lists'!Y$5)*Inputs!G$39)</f>
        <v>0</v>
      </c>
      <c r="BB3054">
        <f>IF(OR($D3054="51",$D3054="52",$D3054="61"),0,(AD3054/'Totals and Drop Down Lists'!Z$5)*Inputs!H$39)</f>
        <v>0</v>
      </c>
      <c r="BC3054">
        <f>IF(OR($D3054="51",$D3054="52",$D3054="61"),0,(AE3054/'Totals and Drop Down Lists'!AA$5)*Inputs!I$39)</f>
        <v>0</v>
      </c>
      <c r="BD3054">
        <f>IF(OR($D3054="51",$D3054="52",$D3054="61"),0,(AF3054/'Totals and Drop Down Lists'!AB$5)*Inputs!J$39)</f>
        <v>0</v>
      </c>
      <c r="BE3054">
        <f>IF(OR($D3054="51",$D3054="52",$D3054="61"),0,(AG3054/'Totals and Drop Down Lists'!AC$5)*Inputs!K$39)</f>
        <v>0</v>
      </c>
      <c r="BF3054">
        <f>IF(OR($D3054="51",$D3054="52",$D3054="61"),0,(AH3054/'Totals and Drop Down Lists'!AD$5)*Inputs!L$39)</f>
        <v>0</v>
      </c>
      <c r="BG3054" s="10">
        <f t="shared" si="424"/>
        <v>49895.347494536181</v>
      </c>
    </row>
    <row r="3055" spans="1:59" ht="28.8">
      <c r="A3055" s="1" t="s">
        <v>7656</v>
      </c>
      <c r="B3055" s="1" t="s">
        <v>5688</v>
      </c>
      <c r="C3055" s="1" t="s">
        <v>5757</v>
      </c>
      <c r="D3055" s="1" t="s">
        <v>7</v>
      </c>
      <c r="E3055" s="1" t="s">
        <v>5758</v>
      </c>
      <c r="F3055" s="2">
        <v>87161</v>
      </c>
      <c r="G3055" s="2">
        <v>6851</v>
      </c>
      <c r="H3055" s="2">
        <v>376</v>
      </c>
      <c r="I3055" s="2">
        <v>44034</v>
      </c>
      <c r="J3055" s="2">
        <v>30844</v>
      </c>
      <c r="K3055" s="2">
        <v>12743</v>
      </c>
      <c r="L3055" s="2">
        <v>410</v>
      </c>
      <c r="M3055" s="2">
        <v>55</v>
      </c>
      <c r="N3055" s="2">
        <v>0</v>
      </c>
      <c r="O3055" s="2">
        <v>537</v>
      </c>
      <c r="P3055" s="2">
        <v>62</v>
      </c>
      <c r="Q3055" s="2">
        <v>42</v>
      </c>
      <c r="R3055" s="2">
        <v>1472</v>
      </c>
      <c r="S3055" s="2">
        <v>3716500</v>
      </c>
      <c r="T3055" s="2">
        <v>143810100</v>
      </c>
      <c r="U3055" s="2">
        <v>1843</v>
      </c>
      <c r="V3055" s="2">
        <v>1959</v>
      </c>
      <c r="W3055" s="2">
        <v>90</v>
      </c>
      <c r="X3055" s="2">
        <v>6064</v>
      </c>
      <c r="Y3055" s="2">
        <v>285</v>
      </c>
      <c r="Z3055" s="2">
        <v>2190</v>
      </c>
      <c r="AA3055" s="9">
        <f t="shared" si="425"/>
        <v>87161</v>
      </c>
      <c r="AB3055" s="9">
        <f t="shared" si="426"/>
        <v>36807</v>
      </c>
      <c r="AC3055" s="9">
        <f t="shared" si="427"/>
        <v>2578</v>
      </c>
      <c r="AD3055" s="9">
        <f t="shared" si="428"/>
        <v>1472</v>
      </c>
      <c r="AE3055" s="44">
        <f t="shared" si="429"/>
        <v>3.6767868833894831E-4</v>
      </c>
      <c r="AF3055" s="9">
        <f t="shared" si="430"/>
        <v>4015</v>
      </c>
      <c r="AG3055" s="9">
        <f t="shared" si="423"/>
        <v>2475</v>
      </c>
      <c r="AH3055" s="44">
        <f t="shared" si="431"/>
        <v>3.8047600969645862E-4</v>
      </c>
      <c r="AI3055">
        <f>AA3055/'Totals and Drop Down Lists'!W$6*Inputs!E$37</f>
        <v>79067.265027589048</v>
      </c>
      <c r="AJ3055">
        <f>AB3055/'Totals and Drop Down Lists'!X$6*Inputs!F$37</f>
        <v>121109.28103573386</v>
      </c>
      <c r="AK3055">
        <f>AC3055/'Totals and Drop Down Lists'!Y$6*Inputs!G$37</f>
        <v>16995.046813122284</v>
      </c>
      <c r="AL3055">
        <f>AD3055/'Totals and Drop Down Lists'!Z$6*Inputs!H$37</f>
        <v>11801.761869431006</v>
      </c>
      <c r="AM3055">
        <f>AE3055/'Totals and Drop Down Lists'!AA$6*Inputs!I$37</f>
        <v>45772.081051945184</v>
      </c>
      <c r="AN3055">
        <f>AF3055/'Totals and Drop Down Lists'!AB$6*Inputs!J$37</f>
        <v>80126.122958484149</v>
      </c>
      <c r="AO3055">
        <f>AG3055/'Totals and Drop Down Lists'!AC$6*Inputs!K$37</f>
        <v>46093.351043251758</v>
      </c>
      <c r="AP3055">
        <f>AH3055/'Totals and Drop Down Lists'!AD$6*Inputs!L$37</f>
        <v>89537.384757477892</v>
      </c>
      <c r="AQ3055">
        <f>IF(OR($D3055="51",$D3055="52",$D3055="61"),(AA3055/'Totals and Drop Down Lists'!W$4)*Inputs!E$38,0)</f>
        <v>0</v>
      </c>
      <c r="AR3055">
        <f>IF(OR($D3055="51",$D3055="52",$D3055="61"),(AB3055/'Totals and Drop Down Lists'!X$4)*Inputs!F$38,0)</f>
        <v>0</v>
      </c>
      <c r="AS3055">
        <f>IF(OR($D3055="51",$D3055="52",$D3055="61"),(AC3055/'Totals and Drop Down Lists'!Y$4)*Inputs!G$38,0)</f>
        <v>0</v>
      </c>
      <c r="AT3055">
        <f>IF(OR($D3055="51",$D3055="52",$D3055="61"),(AD3055/'Totals and Drop Down Lists'!Z$4)*Inputs!H$38,0)</f>
        <v>0</v>
      </c>
      <c r="AU3055">
        <f>IF(OR($D3055="51",$D3055="52",$D3055="61"),(AE3055/'Totals and Drop Down Lists'!AA$4)*Inputs!I$38,0)</f>
        <v>0</v>
      </c>
      <c r="AV3055">
        <f>IF(OR($D3055="51",$D3055="52",$D3055="61"),(AF3055/'Totals and Drop Down Lists'!AB$4)*Inputs!J$38,0)</f>
        <v>0</v>
      </c>
      <c r="AW3055">
        <f>IF(OR($D3055="51",$D3055="52",$D3055="61"),(AG3055/'Totals and Drop Down Lists'!AC$4)*Inputs!K$38,0)</f>
        <v>0</v>
      </c>
      <c r="AX3055">
        <f>IF(OR($D3055="51",$D3055="52",$D3055="61"),(AH3055/'Totals and Drop Down Lists'!AD$4)*Inputs!L$38,0)</f>
        <v>0</v>
      </c>
      <c r="AY3055">
        <f>IF(OR($D3055="51",$D3055="52",$D3055="61"),0,(AA3055/'Totals and Drop Down Lists'!W$5)*Inputs!E$39)</f>
        <v>0</v>
      </c>
      <c r="AZ3055">
        <f>IF(OR($D3055="51",$D3055="52",$D3055="61"),0,(AB3055/'Totals and Drop Down Lists'!X$5)*Inputs!F$39)</f>
        <v>0</v>
      </c>
      <c r="BA3055">
        <f>IF(OR($D3055="51",$D3055="52",$D3055="61"),0,(AC3055/'Totals and Drop Down Lists'!Y$5)*Inputs!G$39)</f>
        <v>0</v>
      </c>
      <c r="BB3055">
        <f>IF(OR($D3055="51",$D3055="52",$D3055="61"),0,(AD3055/'Totals and Drop Down Lists'!Z$5)*Inputs!H$39)</f>
        <v>0</v>
      </c>
      <c r="BC3055">
        <f>IF(OR($D3055="51",$D3055="52",$D3055="61"),0,(AE3055/'Totals and Drop Down Lists'!AA$5)*Inputs!I$39)</f>
        <v>0</v>
      </c>
      <c r="BD3055">
        <f>IF(OR($D3055="51",$D3055="52",$D3055="61"),0,(AF3055/'Totals and Drop Down Lists'!AB$5)*Inputs!J$39)</f>
        <v>0</v>
      </c>
      <c r="BE3055">
        <f>IF(OR($D3055="51",$D3055="52",$D3055="61"),0,(AG3055/'Totals and Drop Down Lists'!AC$5)*Inputs!K$39)</f>
        <v>0</v>
      </c>
      <c r="BF3055">
        <f>IF(OR($D3055="51",$D3055="52",$D3055="61"),0,(AH3055/'Totals and Drop Down Lists'!AD$5)*Inputs!L$39)</f>
        <v>0</v>
      </c>
      <c r="BG3055" s="10">
        <f t="shared" si="424"/>
        <v>490502.2945570352</v>
      </c>
    </row>
    <row r="3056" spans="1:59" ht="28.8">
      <c r="A3056" s="1" t="s">
        <v>7656</v>
      </c>
      <c r="B3056" s="1" t="s">
        <v>5688</v>
      </c>
      <c r="C3056" s="1" t="s">
        <v>5759</v>
      </c>
      <c r="D3056" s="1" t="s">
        <v>25</v>
      </c>
      <c r="E3056" s="1" t="s">
        <v>5760</v>
      </c>
      <c r="F3056" s="2">
        <v>39755</v>
      </c>
      <c r="G3056" s="2">
        <v>1148</v>
      </c>
      <c r="H3056" s="2">
        <v>56</v>
      </c>
      <c r="I3056" s="2">
        <v>20853</v>
      </c>
      <c r="J3056" s="2">
        <v>11631</v>
      </c>
      <c r="K3056" s="2">
        <v>2959</v>
      </c>
      <c r="L3056" s="2">
        <v>216</v>
      </c>
      <c r="M3056" s="2">
        <v>16</v>
      </c>
      <c r="N3056" s="2">
        <v>9</v>
      </c>
      <c r="O3056" s="2">
        <v>129</v>
      </c>
      <c r="P3056" s="2">
        <v>23</v>
      </c>
      <c r="Q3056" s="2">
        <v>0</v>
      </c>
      <c r="R3056" s="2">
        <v>371</v>
      </c>
      <c r="S3056" s="2">
        <v>503500</v>
      </c>
      <c r="T3056" s="2">
        <v>40420800</v>
      </c>
      <c r="U3056" s="2">
        <v>243</v>
      </c>
      <c r="V3056" s="2">
        <v>475</v>
      </c>
      <c r="W3056" s="2">
        <v>0</v>
      </c>
      <c r="X3056" s="2">
        <v>925</v>
      </c>
      <c r="Y3056" s="2">
        <v>20</v>
      </c>
      <c r="Z3056" s="2">
        <v>310</v>
      </c>
      <c r="AA3056" s="9">
        <f t="shared" si="425"/>
        <v>39755</v>
      </c>
      <c r="AB3056" s="9">
        <f t="shared" si="426"/>
        <v>19649</v>
      </c>
      <c r="AC3056" s="9">
        <f t="shared" si="427"/>
        <v>764</v>
      </c>
      <c r="AD3056" s="9">
        <f t="shared" si="428"/>
        <v>371</v>
      </c>
      <c r="AE3056" s="44">
        <f t="shared" si="429"/>
        <v>5.2573714276037805E-5</v>
      </c>
      <c r="AF3056" s="9">
        <f t="shared" si="430"/>
        <v>450</v>
      </c>
      <c r="AG3056" s="9">
        <f t="shared" si="423"/>
        <v>330</v>
      </c>
      <c r="AH3056" s="44">
        <f t="shared" si="431"/>
        <v>3.1238698793129543E-5</v>
      </c>
      <c r="AI3056">
        <f>AA3056/'Totals and Drop Down Lists'!W$6*Inputs!E$37</f>
        <v>36063.366886242729</v>
      </c>
      <c r="AJ3056">
        <f>AB3056/'Totals and Drop Down Lists'!X$6*Inputs!F$37</f>
        <v>64652.817753990668</v>
      </c>
      <c r="AK3056">
        <f>AC3056/'Totals and Drop Down Lists'!Y$6*Inputs!G$37</f>
        <v>5036.546068745316</v>
      </c>
      <c r="AL3056">
        <f>AD3056/'Totals and Drop Down Lists'!Z$6*Inputs!H$37</f>
        <v>2974.4929711677323</v>
      </c>
      <c r="AM3056">
        <f>AE3056/'Totals and Drop Down Lists'!AA$6*Inputs!I$37</f>
        <v>6544.8675361522128</v>
      </c>
      <c r="AN3056">
        <f>AF3056/'Totals and Drop Down Lists'!AB$6*Inputs!J$37</f>
        <v>8980.5119131551346</v>
      </c>
      <c r="AO3056">
        <f>AG3056/'Totals and Drop Down Lists'!AC$6*Inputs!K$37</f>
        <v>6145.780139100234</v>
      </c>
      <c r="AP3056">
        <f>AH3056/'Totals and Drop Down Lists'!AD$6*Inputs!L$37</f>
        <v>7351.4001458195862</v>
      </c>
      <c r="AQ3056">
        <f>IF(OR($D3056="51",$D3056="52",$D3056="61"),(AA3056/'Totals and Drop Down Lists'!W$4)*Inputs!E$38,0)</f>
        <v>0</v>
      </c>
      <c r="AR3056">
        <f>IF(OR($D3056="51",$D3056="52",$D3056="61"),(AB3056/'Totals and Drop Down Lists'!X$4)*Inputs!F$38,0)</f>
        <v>0</v>
      </c>
      <c r="AS3056">
        <f>IF(OR($D3056="51",$D3056="52",$D3056="61"),(AC3056/'Totals and Drop Down Lists'!Y$4)*Inputs!G$38,0)</f>
        <v>0</v>
      </c>
      <c r="AT3056">
        <f>IF(OR($D3056="51",$D3056="52",$D3056="61"),(AD3056/'Totals and Drop Down Lists'!Z$4)*Inputs!H$38,0)</f>
        <v>0</v>
      </c>
      <c r="AU3056">
        <f>IF(OR($D3056="51",$D3056="52",$D3056="61"),(AE3056/'Totals and Drop Down Lists'!AA$4)*Inputs!I$38,0)</f>
        <v>0</v>
      </c>
      <c r="AV3056">
        <f>IF(OR($D3056="51",$D3056="52",$D3056="61"),(AF3056/'Totals and Drop Down Lists'!AB$4)*Inputs!J$38,0)</f>
        <v>0</v>
      </c>
      <c r="AW3056">
        <f>IF(OR($D3056="51",$D3056="52",$D3056="61"),(AG3056/'Totals and Drop Down Lists'!AC$4)*Inputs!K$38,0)</f>
        <v>0</v>
      </c>
      <c r="AX3056">
        <f>IF(OR($D3056="51",$D3056="52",$D3056="61"),(AH3056/'Totals and Drop Down Lists'!AD$4)*Inputs!L$38,0)</f>
        <v>0</v>
      </c>
      <c r="AY3056">
        <f>IF(OR($D3056="51",$D3056="52",$D3056="61"),0,(AA3056/'Totals and Drop Down Lists'!W$5)*Inputs!E$39)</f>
        <v>0</v>
      </c>
      <c r="AZ3056">
        <f>IF(OR($D3056="51",$D3056="52",$D3056="61"),0,(AB3056/'Totals and Drop Down Lists'!X$5)*Inputs!F$39)</f>
        <v>0</v>
      </c>
      <c r="BA3056">
        <f>IF(OR($D3056="51",$D3056="52",$D3056="61"),0,(AC3056/'Totals and Drop Down Lists'!Y$5)*Inputs!G$39)</f>
        <v>0</v>
      </c>
      <c r="BB3056">
        <f>IF(OR($D3056="51",$D3056="52",$D3056="61"),0,(AD3056/'Totals and Drop Down Lists'!Z$5)*Inputs!H$39)</f>
        <v>0</v>
      </c>
      <c r="BC3056">
        <f>IF(OR($D3056="51",$D3056="52",$D3056="61"),0,(AE3056/'Totals and Drop Down Lists'!AA$5)*Inputs!I$39)</f>
        <v>0</v>
      </c>
      <c r="BD3056">
        <f>IF(OR($D3056="51",$D3056="52",$D3056="61"),0,(AF3056/'Totals and Drop Down Lists'!AB$5)*Inputs!J$39)</f>
        <v>0</v>
      </c>
      <c r="BE3056">
        <f>IF(OR($D3056="51",$D3056="52",$D3056="61"),0,(AG3056/'Totals and Drop Down Lists'!AC$5)*Inputs!K$39)</f>
        <v>0</v>
      </c>
      <c r="BF3056">
        <f>IF(OR($D3056="51",$D3056="52",$D3056="61"),0,(AH3056/'Totals and Drop Down Lists'!AD$5)*Inputs!L$39)</f>
        <v>0</v>
      </c>
      <c r="BG3056" s="10">
        <f t="shared" si="424"/>
        <v>137749.78341437361</v>
      </c>
    </row>
    <row r="3057" spans="1:59" ht="28.8">
      <c r="A3057" s="1" t="s">
        <v>7656</v>
      </c>
      <c r="B3057" s="1" t="s">
        <v>5688</v>
      </c>
      <c r="C3057" s="1" t="s">
        <v>5761</v>
      </c>
      <c r="D3057" s="1" t="s">
        <v>25</v>
      </c>
      <c r="E3057" s="1" t="s">
        <v>5762</v>
      </c>
      <c r="F3057" s="2">
        <v>26867</v>
      </c>
      <c r="G3057" s="2">
        <v>705</v>
      </c>
      <c r="H3057" s="2">
        <v>0</v>
      </c>
      <c r="I3057" s="2">
        <v>13837</v>
      </c>
      <c r="J3057" s="2">
        <v>8532</v>
      </c>
      <c r="K3057" s="2">
        <v>2047</v>
      </c>
      <c r="L3057" s="2">
        <v>539</v>
      </c>
      <c r="M3057" s="2">
        <v>66</v>
      </c>
      <c r="N3057" s="2">
        <v>0</v>
      </c>
      <c r="O3057" s="2">
        <v>186</v>
      </c>
      <c r="P3057" s="2">
        <v>18</v>
      </c>
      <c r="Q3057" s="2">
        <v>0</v>
      </c>
      <c r="R3057" s="2">
        <v>215</v>
      </c>
      <c r="S3057" s="2">
        <v>492100</v>
      </c>
      <c r="T3057" s="2">
        <v>21403500</v>
      </c>
      <c r="U3057" s="2">
        <v>270</v>
      </c>
      <c r="V3057" s="2">
        <v>250</v>
      </c>
      <c r="W3057" s="2">
        <v>0</v>
      </c>
      <c r="X3057" s="2">
        <v>905</v>
      </c>
      <c r="Y3057" s="2">
        <v>20</v>
      </c>
      <c r="Z3057" s="2">
        <v>265</v>
      </c>
      <c r="AA3057" s="9">
        <f t="shared" si="425"/>
        <v>26867</v>
      </c>
      <c r="AB3057" s="9">
        <f t="shared" si="426"/>
        <v>13132</v>
      </c>
      <c r="AC3057" s="9">
        <f t="shared" si="427"/>
        <v>1024</v>
      </c>
      <c r="AD3057" s="9">
        <f t="shared" si="428"/>
        <v>215</v>
      </c>
      <c r="AE3057" s="44">
        <f t="shared" si="429"/>
        <v>3.4298934155837106E-5</v>
      </c>
      <c r="AF3057" s="9">
        <f t="shared" si="430"/>
        <v>655</v>
      </c>
      <c r="AG3057" s="9">
        <f t="shared" si="423"/>
        <v>285</v>
      </c>
      <c r="AH3057" s="44">
        <f t="shared" si="431"/>
        <v>2.5442685066583605E-5</v>
      </c>
      <c r="AI3057">
        <f>AA3057/'Totals and Drop Down Lists'!W$6*Inputs!E$37</f>
        <v>24372.141318895316</v>
      </c>
      <c r="AJ3057">
        <f>AB3057/'Totals and Drop Down Lists'!X$6*Inputs!F$37</f>
        <v>43209.364483963836</v>
      </c>
      <c r="AK3057">
        <f>AC3057/'Totals and Drop Down Lists'!Y$6*Inputs!G$37</f>
        <v>6750.5538931874398</v>
      </c>
      <c r="AL3057">
        <f>AD3057/'Totals and Drop Down Lists'!Z$6*Inputs!H$37</f>
        <v>1723.7627730486859</v>
      </c>
      <c r="AM3057">
        <f>AE3057/'Totals and Drop Down Lists'!AA$6*Inputs!I$37</f>
        <v>4269.8520310457807</v>
      </c>
      <c r="AN3057">
        <f>AF3057/'Totals and Drop Down Lists'!AB$6*Inputs!J$37</f>
        <v>13071.634006925806</v>
      </c>
      <c r="AO3057">
        <f>AG3057/'Totals and Drop Down Lists'!AC$6*Inputs!K$37</f>
        <v>5307.7192110411115</v>
      </c>
      <c r="AP3057">
        <f>AH3057/'Totals and Drop Down Lists'!AD$6*Inputs!L$37</f>
        <v>5987.4247627004506</v>
      </c>
      <c r="AQ3057">
        <f>IF(OR($D3057="51",$D3057="52",$D3057="61"),(AA3057/'Totals and Drop Down Lists'!W$4)*Inputs!E$38,0)</f>
        <v>0</v>
      </c>
      <c r="AR3057">
        <f>IF(OR($D3057="51",$D3057="52",$D3057="61"),(AB3057/'Totals and Drop Down Lists'!X$4)*Inputs!F$38,0)</f>
        <v>0</v>
      </c>
      <c r="AS3057">
        <f>IF(OR($D3057="51",$D3057="52",$D3057="61"),(AC3057/'Totals and Drop Down Lists'!Y$4)*Inputs!G$38,0)</f>
        <v>0</v>
      </c>
      <c r="AT3057">
        <f>IF(OR($D3057="51",$D3057="52",$D3057="61"),(AD3057/'Totals and Drop Down Lists'!Z$4)*Inputs!H$38,0)</f>
        <v>0</v>
      </c>
      <c r="AU3057">
        <f>IF(OR($D3057="51",$D3057="52",$D3057="61"),(AE3057/'Totals and Drop Down Lists'!AA$4)*Inputs!I$38,0)</f>
        <v>0</v>
      </c>
      <c r="AV3057">
        <f>IF(OR($D3057="51",$D3057="52",$D3057="61"),(AF3057/'Totals and Drop Down Lists'!AB$4)*Inputs!J$38,0)</f>
        <v>0</v>
      </c>
      <c r="AW3057">
        <f>IF(OR($D3057="51",$D3057="52",$D3057="61"),(AG3057/'Totals and Drop Down Lists'!AC$4)*Inputs!K$38,0)</f>
        <v>0</v>
      </c>
      <c r="AX3057">
        <f>IF(OR($D3057="51",$D3057="52",$D3057="61"),(AH3057/'Totals and Drop Down Lists'!AD$4)*Inputs!L$38,0)</f>
        <v>0</v>
      </c>
      <c r="AY3057">
        <f>IF(OR($D3057="51",$D3057="52",$D3057="61"),0,(AA3057/'Totals and Drop Down Lists'!W$5)*Inputs!E$39)</f>
        <v>0</v>
      </c>
      <c r="AZ3057">
        <f>IF(OR($D3057="51",$D3057="52",$D3057="61"),0,(AB3057/'Totals and Drop Down Lists'!X$5)*Inputs!F$39)</f>
        <v>0</v>
      </c>
      <c r="BA3057">
        <f>IF(OR($D3057="51",$D3057="52",$D3057="61"),0,(AC3057/'Totals and Drop Down Lists'!Y$5)*Inputs!G$39)</f>
        <v>0</v>
      </c>
      <c r="BB3057">
        <f>IF(OR($D3057="51",$D3057="52",$D3057="61"),0,(AD3057/'Totals and Drop Down Lists'!Z$5)*Inputs!H$39)</f>
        <v>0</v>
      </c>
      <c r="BC3057">
        <f>IF(OR($D3057="51",$D3057="52",$D3057="61"),0,(AE3057/'Totals and Drop Down Lists'!AA$5)*Inputs!I$39)</f>
        <v>0</v>
      </c>
      <c r="BD3057">
        <f>IF(OR($D3057="51",$D3057="52",$D3057="61"),0,(AF3057/'Totals and Drop Down Lists'!AB$5)*Inputs!J$39)</f>
        <v>0</v>
      </c>
      <c r="BE3057">
        <f>IF(OR($D3057="51",$D3057="52",$D3057="61"),0,(AG3057/'Totals and Drop Down Lists'!AC$5)*Inputs!K$39)</f>
        <v>0</v>
      </c>
      <c r="BF3057">
        <f>IF(OR($D3057="51",$D3057="52",$D3057="61"),0,(AH3057/'Totals and Drop Down Lists'!AD$5)*Inputs!L$39)</f>
        <v>0</v>
      </c>
      <c r="BG3057" s="10">
        <f t="shared" si="424"/>
        <v>104692.45248080841</v>
      </c>
    </row>
    <row r="3058" spans="1:59" ht="28.8">
      <c r="A3058" s="1" t="s">
        <v>7656</v>
      </c>
      <c r="B3058" s="1" t="s">
        <v>5688</v>
      </c>
      <c r="C3058" s="1" t="s">
        <v>5763</v>
      </c>
      <c r="D3058" s="1" t="s">
        <v>25</v>
      </c>
      <c r="E3058" s="1" t="s">
        <v>5764</v>
      </c>
      <c r="F3058" s="2">
        <v>19017</v>
      </c>
      <c r="G3058" s="2">
        <v>507</v>
      </c>
      <c r="H3058" s="2">
        <v>0</v>
      </c>
      <c r="I3058" s="2">
        <v>10561</v>
      </c>
      <c r="J3058" s="2">
        <v>6398</v>
      </c>
      <c r="K3058" s="2">
        <v>1552</v>
      </c>
      <c r="L3058" s="2">
        <v>144</v>
      </c>
      <c r="M3058" s="2">
        <v>0</v>
      </c>
      <c r="N3058" s="2">
        <v>0</v>
      </c>
      <c r="O3058" s="2">
        <v>58</v>
      </c>
      <c r="P3058" s="2">
        <v>8</v>
      </c>
      <c r="Q3058" s="2">
        <v>0</v>
      </c>
      <c r="R3058" s="2">
        <v>241</v>
      </c>
      <c r="S3058" s="2">
        <v>208600</v>
      </c>
      <c r="T3058" s="2">
        <v>16824000</v>
      </c>
      <c r="U3058" s="2">
        <v>162</v>
      </c>
      <c r="V3058" s="2">
        <v>125</v>
      </c>
      <c r="W3058" s="2">
        <v>0</v>
      </c>
      <c r="X3058" s="2">
        <v>510</v>
      </c>
      <c r="Y3058" s="2">
        <v>0</v>
      </c>
      <c r="Z3058" s="2">
        <v>70</v>
      </c>
      <c r="AA3058" s="9">
        <f t="shared" si="425"/>
        <v>19017</v>
      </c>
      <c r="AB3058" s="9">
        <f t="shared" si="426"/>
        <v>10054</v>
      </c>
      <c r="AC3058" s="9">
        <f t="shared" si="427"/>
        <v>451</v>
      </c>
      <c r="AD3058" s="9">
        <f t="shared" si="428"/>
        <v>241</v>
      </c>
      <c r="AE3058" s="44">
        <f t="shared" si="429"/>
        <v>2.6292687764581599E-5</v>
      </c>
      <c r="AF3058" s="9">
        <f t="shared" si="430"/>
        <v>385</v>
      </c>
      <c r="AG3058" s="9">
        <f t="shared" si="423"/>
        <v>70</v>
      </c>
      <c r="AH3058" s="44">
        <f t="shared" si="431"/>
        <v>6.318247111523254E-6</v>
      </c>
      <c r="AI3058">
        <f>AA3058/'Totals and Drop Down Lists'!W$6*Inputs!E$37</f>
        <v>17251.089122768906</v>
      </c>
      <c r="AJ3058">
        <f>AB3058/'Totals and Drop Down Lists'!X$6*Inputs!F$37</f>
        <v>33081.552735438047</v>
      </c>
      <c r="AK3058">
        <f>AC3058/'Totals and Drop Down Lists'!Y$6*Inputs!G$37</f>
        <v>2973.1443416284528</v>
      </c>
      <c r="AL3058">
        <f>AD3058/'Totals and Drop Down Lists'!Z$6*Inputs!H$37</f>
        <v>1932.2178060685271</v>
      </c>
      <c r="AM3058">
        <f>AE3058/'Totals and Drop Down Lists'!AA$6*Inputs!I$37</f>
        <v>3273.1596189890788</v>
      </c>
      <c r="AN3058">
        <f>AF3058/'Totals and Drop Down Lists'!AB$6*Inputs!J$37</f>
        <v>7683.3268590327261</v>
      </c>
      <c r="AO3058">
        <f>AG3058/'Totals and Drop Down Lists'!AC$6*Inputs!K$37</f>
        <v>1303.6503325364133</v>
      </c>
      <c r="AP3058">
        <f>AH3058/'Totals and Drop Down Lists'!AD$6*Inputs!L$37</f>
        <v>1486.8725181085879</v>
      </c>
      <c r="AQ3058">
        <f>IF(OR($D3058="51",$D3058="52",$D3058="61"),(AA3058/'Totals and Drop Down Lists'!W$4)*Inputs!E$38,0)</f>
        <v>0</v>
      </c>
      <c r="AR3058">
        <f>IF(OR($D3058="51",$D3058="52",$D3058="61"),(AB3058/'Totals and Drop Down Lists'!X$4)*Inputs!F$38,0)</f>
        <v>0</v>
      </c>
      <c r="AS3058">
        <f>IF(OR($D3058="51",$D3058="52",$D3058="61"),(AC3058/'Totals and Drop Down Lists'!Y$4)*Inputs!G$38,0)</f>
        <v>0</v>
      </c>
      <c r="AT3058">
        <f>IF(OR($D3058="51",$D3058="52",$D3058="61"),(AD3058/'Totals and Drop Down Lists'!Z$4)*Inputs!H$38,0)</f>
        <v>0</v>
      </c>
      <c r="AU3058">
        <f>IF(OR($D3058="51",$D3058="52",$D3058="61"),(AE3058/'Totals and Drop Down Lists'!AA$4)*Inputs!I$38,0)</f>
        <v>0</v>
      </c>
      <c r="AV3058">
        <f>IF(OR($D3058="51",$D3058="52",$D3058="61"),(AF3058/'Totals and Drop Down Lists'!AB$4)*Inputs!J$38,0)</f>
        <v>0</v>
      </c>
      <c r="AW3058">
        <f>IF(OR($D3058="51",$D3058="52",$D3058="61"),(AG3058/'Totals and Drop Down Lists'!AC$4)*Inputs!K$38,0)</f>
        <v>0</v>
      </c>
      <c r="AX3058">
        <f>IF(OR($D3058="51",$D3058="52",$D3058="61"),(AH3058/'Totals and Drop Down Lists'!AD$4)*Inputs!L$38,0)</f>
        <v>0</v>
      </c>
      <c r="AY3058">
        <f>IF(OR($D3058="51",$D3058="52",$D3058="61"),0,(AA3058/'Totals and Drop Down Lists'!W$5)*Inputs!E$39)</f>
        <v>0</v>
      </c>
      <c r="AZ3058">
        <f>IF(OR($D3058="51",$D3058="52",$D3058="61"),0,(AB3058/'Totals and Drop Down Lists'!X$5)*Inputs!F$39)</f>
        <v>0</v>
      </c>
      <c r="BA3058">
        <f>IF(OR($D3058="51",$D3058="52",$D3058="61"),0,(AC3058/'Totals and Drop Down Lists'!Y$5)*Inputs!G$39)</f>
        <v>0</v>
      </c>
      <c r="BB3058">
        <f>IF(OR($D3058="51",$D3058="52",$D3058="61"),0,(AD3058/'Totals and Drop Down Lists'!Z$5)*Inputs!H$39)</f>
        <v>0</v>
      </c>
      <c r="BC3058">
        <f>IF(OR($D3058="51",$D3058="52",$D3058="61"),0,(AE3058/'Totals and Drop Down Lists'!AA$5)*Inputs!I$39)</f>
        <v>0</v>
      </c>
      <c r="BD3058">
        <f>IF(OR($D3058="51",$D3058="52",$D3058="61"),0,(AF3058/'Totals and Drop Down Lists'!AB$5)*Inputs!J$39)</f>
        <v>0</v>
      </c>
      <c r="BE3058">
        <f>IF(OR($D3058="51",$D3058="52",$D3058="61"),0,(AG3058/'Totals and Drop Down Lists'!AC$5)*Inputs!K$39)</f>
        <v>0</v>
      </c>
      <c r="BF3058">
        <f>IF(OR($D3058="51",$D3058="52",$D3058="61"),0,(AH3058/'Totals and Drop Down Lists'!AD$5)*Inputs!L$39)</f>
        <v>0</v>
      </c>
      <c r="BG3058" s="10">
        <f t="shared" si="424"/>
        <v>68985.013334570744</v>
      </c>
    </row>
    <row r="3059" spans="1:59" ht="28.8">
      <c r="A3059" s="1" t="s">
        <v>7656</v>
      </c>
      <c r="B3059" s="1" t="s">
        <v>5688</v>
      </c>
      <c r="C3059" s="1" t="s">
        <v>5765</v>
      </c>
      <c r="D3059" s="1" t="s">
        <v>25</v>
      </c>
      <c r="E3059" s="1" t="s">
        <v>5766</v>
      </c>
      <c r="F3059" s="2">
        <v>23783</v>
      </c>
      <c r="G3059" s="2">
        <v>799</v>
      </c>
      <c r="H3059" s="2">
        <v>25</v>
      </c>
      <c r="I3059" s="2">
        <v>14281</v>
      </c>
      <c r="J3059" s="2">
        <v>7498</v>
      </c>
      <c r="K3059" s="2">
        <v>1644</v>
      </c>
      <c r="L3059" s="2">
        <v>397</v>
      </c>
      <c r="M3059" s="2">
        <v>66</v>
      </c>
      <c r="N3059" s="2">
        <v>48</v>
      </c>
      <c r="O3059" s="2">
        <v>91</v>
      </c>
      <c r="P3059" s="2">
        <v>47</v>
      </c>
      <c r="Q3059" s="2">
        <v>5</v>
      </c>
      <c r="R3059" s="2">
        <v>116</v>
      </c>
      <c r="S3059" s="2">
        <v>241800</v>
      </c>
      <c r="T3059" s="2">
        <v>18021700</v>
      </c>
      <c r="U3059" s="2">
        <v>105</v>
      </c>
      <c r="V3059" s="2">
        <v>223</v>
      </c>
      <c r="W3059" s="2">
        <v>0</v>
      </c>
      <c r="X3059" s="2">
        <v>625</v>
      </c>
      <c r="Y3059" s="2">
        <v>40</v>
      </c>
      <c r="Z3059" s="2">
        <v>134</v>
      </c>
      <c r="AA3059" s="9">
        <f t="shared" si="425"/>
        <v>23783</v>
      </c>
      <c r="AB3059" s="9">
        <f t="shared" si="426"/>
        <v>13457</v>
      </c>
      <c r="AC3059" s="9">
        <f t="shared" si="427"/>
        <v>770</v>
      </c>
      <c r="AD3059" s="9">
        <f t="shared" si="428"/>
        <v>116</v>
      </c>
      <c r="AE3059" s="44">
        <f t="shared" si="429"/>
        <v>2.5174101346976547E-5</v>
      </c>
      <c r="AF3059" s="9">
        <f t="shared" si="430"/>
        <v>402</v>
      </c>
      <c r="AG3059" s="9">
        <f t="shared" si="423"/>
        <v>174</v>
      </c>
      <c r="AH3059" s="44">
        <f t="shared" si="431"/>
        <v>1.419569669696095E-5</v>
      </c>
      <c r="AI3059">
        <f>AA3059/'Totals and Drop Down Lists'!W$6*Inputs!E$37</f>
        <v>21574.520303245143</v>
      </c>
      <c r="AJ3059">
        <f>AB3059/'Totals and Drop Down Lists'!X$6*Inputs!F$37</f>
        <v>44278.740318359836</v>
      </c>
      <c r="AK3059">
        <f>AC3059/'Totals and Drop Down Lists'!Y$6*Inputs!G$37</f>
        <v>5076.1000954632109</v>
      </c>
      <c r="AL3059">
        <f>AD3059/'Totals and Drop Down Lists'!Z$6*Inputs!H$37</f>
        <v>930.03014731929113</v>
      </c>
      <c r="AM3059">
        <f>AE3059/'Totals and Drop Down Lists'!AA$6*Inputs!I$37</f>
        <v>3133.9075225416937</v>
      </c>
      <c r="AN3059">
        <f>AF3059/'Totals and Drop Down Lists'!AB$6*Inputs!J$37</f>
        <v>8022.5906424185869</v>
      </c>
      <c r="AO3059">
        <f>AG3059/'Totals and Drop Down Lists'!AC$6*Inputs!K$37</f>
        <v>3240.5022551619418</v>
      </c>
      <c r="AP3059">
        <f>AH3059/'Totals and Drop Down Lists'!AD$6*Inputs!L$37</f>
        <v>3340.6720125936004</v>
      </c>
      <c r="AQ3059">
        <f>IF(OR($D3059="51",$D3059="52",$D3059="61"),(AA3059/'Totals and Drop Down Lists'!W$4)*Inputs!E$38,0)</f>
        <v>0</v>
      </c>
      <c r="AR3059">
        <f>IF(OR($D3059="51",$D3059="52",$D3059="61"),(AB3059/'Totals and Drop Down Lists'!X$4)*Inputs!F$38,0)</f>
        <v>0</v>
      </c>
      <c r="AS3059">
        <f>IF(OR($D3059="51",$D3059="52",$D3059="61"),(AC3059/'Totals and Drop Down Lists'!Y$4)*Inputs!G$38,0)</f>
        <v>0</v>
      </c>
      <c r="AT3059">
        <f>IF(OR($D3059="51",$D3059="52",$D3059="61"),(AD3059/'Totals and Drop Down Lists'!Z$4)*Inputs!H$38,0)</f>
        <v>0</v>
      </c>
      <c r="AU3059">
        <f>IF(OR($D3059="51",$D3059="52",$D3059="61"),(AE3059/'Totals and Drop Down Lists'!AA$4)*Inputs!I$38,0)</f>
        <v>0</v>
      </c>
      <c r="AV3059">
        <f>IF(OR($D3059="51",$D3059="52",$D3059="61"),(AF3059/'Totals and Drop Down Lists'!AB$4)*Inputs!J$38,0)</f>
        <v>0</v>
      </c>
      <c r="AW3059">
        <f>IF(OR($D3059="51",$D3059="52",$D3059="61"),(AG3059/'Totals and Drop Down Lists'!AC$4)*Inputs!K$38,0)</f>
        <v>0</v>
      </c>
      <c r="AX3059">
        <f>IF(OR($D3059="51",$D3059="52",$D3059="61"),(AH3059/'Totals and Drop Down Lists'!AD$4)*Inputs!L$38,0)</f>
        <v>0</v>
      </c>
      <c r="AY3059">
        <f>IF(OR($D3059="51",$D3059="52",$D3059="61"),0,(AA3059/'Totals and Drop Down Lists'!W$5)*Inputs!E$39)</f>
        <v>0</v>
      </c>
      <c r="AZ3059">
        <f>IF(OR($D3059="51",$D3059="52",$D3059="61"),0,(AB3059/'Totals and Drop Down Lists'!X$5)*Inputs!F$39)</f>
        <v>0</v>
      </c>
      <c r="BA3059">
        <f>IF(OR($D3059="51",$D3059="52",$D3059="61"),0,(AC3059/'Totals and Drop Down Lists'!Y$5)*Inputs!G$39)</f>
        <v>0</v>
      </c>
      <c r="BB3059">
        <f>IF(OR($D3059="51",$D3059="52",$D3059="61"),0,(AD3059/'Totals and Drop Down Lists'!Z$5)*Inputs!H$39)</f>
        <v>0</v>
      </c>
      <c r="BC3059">
        <f>IF(OR($D3059="51",$D3059="52",$D3059="61"),0,(AE3059/'Totals and Drop Down Lists'!AA$5)*Inputs!I$39)</f>
        <v>0</v>
      </c>
      <c r="BD3059">
        <f>IF(OR($D3059="51",$D3059="52",$D3059="61"),0,(AF3059/'Totals and Drop Down Lists'!AB$5)*Inputs!J$39)</f>
        <v>0</v>
      </c>
      <c r="BE3059">
        <f>IF(OR($D3059="51",$D3059="52",$D3059="61"),0,(AG3059/'Totals and Drop Down Lists'!AC$5)*Inputs!K$39)</f>
        <v>0</v>
      </c>
      <c r="BF3059">
        <f>IF(OR($D3059="51",$D3059="52",$D3059="61"),0,(AH3059/'Totals and Drop Down Lists'!AD$5)*Inputs!L$39)</f>
        <v>0</v>
      </c>
      <c r="BG3059" s="10">
        <f t="shared" si="424"/>
        <v>89597.063297103305</v>
      </c>
    </row>
    <row r="3060" spans="1:59" ht="28.8">
      <c r="A3060" s="1" t="s">
        <v>7656</v>
      </c>
      <c r="B3060" s="1" t="s">
        <v>5688</v>
      </c>
      <c r="C3060" s="1" t="s">
        <v>5767</v>
      </c>
      <c r="D3060" s="1" t="s">
        <v>7</v>
      </c>
      <c r="E3060" s="1" t="s">
        <v>5768</v>
      </c>
      <c r="F3060" s="2">
        <v>162793</v>
      </c>
      <c r="G3060" s="2">
        <v>5052</v>
      </c>
      <c r="H3060" s="2">
        <v>989</v>
      </c>
      <c r="I3060" s="2">
        <v>81201</v>
      </c>
      <c r="J3060" s="2">
        <v>55766</v>
      </c>
      <c r="K3060" s="2">
        <v>18505</v>
      </c>
      <c r="L3060" s="2">
        <v>1407</v>
      </c>
      <c r="M3060" s="2">
        <v>274</v>
      </c>
      <c r="N3060" s="2">
        <v>46</v>
      </c>
      <c r="O3060" s="2">
        <v>855</v>
      </c>
      <c r="P3060" s="2">
        <v>129</v>
      </c>
      <c r="Q3060" s="2">
        <v>85</v>
      </c>
      <c r="R3060" s="2">
        <v>2805</v>
      </c>
      <c r="S3060" s="2">
        <v>5165400</v>
      </c>
      <c r="T3060" s="2">
        <v>247458400</v>
      </c>
      <c r="U3060" s="2">
        <v>1270</v>
      </c>
      <c r="V3060" s="2">
        <v>3795</v>
      </c>
      <c r="W3060" s="2">
        <v>15</v>
      </c>
      <c r="X3060" s="2">
        <v>9040</v>
      </c>
      <c r="Y3060" s="2">
        <v>639</v>
      </c>
      <c r="Z3060" s="2">
        <v>2808</v>
      </c>
      <c r="AA3060" s="9">
        <f t="shared" si="425"/>
        <v>162793</v>
      </c>
      <c r="AB3060" s="9">
        <f t="shared" si="426"/>
        <v>75160</v>
      </c>
      <c r="AC3060" s="9">
        <f t="shared" si="427"/>
        <v>5601</v>
      </c>
      <c r="AD3060" s="9">
        <f t="shared" si="428"/>
        <v>2805</v>
      </c>
      <c r="AE3060" s="44">
        <f t="shared" si="429"/>
        <v>4.2884906782059921E-4</v>
      </c>
      <c r="AF3060" s="9">
        <f t="shared" si="430"/>
        <v>5230</v>
      </c>
      <c r="AG3060" s="9">
        <f t="shared" si="423"/>
        <v>3447</v>
      </c>
      <c r="AH3060" s="44">
        <f t="shared" si="431"/>
        <v>4.2561013845786598E-4</v>
      </c>
      <c r="AI3060">
        <f>AA3060/'Totals and Drop Down Lists'!W$6*Inputs!E$37</f>
        <v>147676.10830114732</v>
      </c>
      <c r="AJ3060">
        <f>AB3060/'Totals and Drop Down Lists'!X$6*Inputs!F$37</f>
        <v>247305.50065600991</v>
      </c>
      <c r="AK3060">
        <f>AC3060/'Totals and Drop Down Lists'!Y$6*Inputs!G$37</f>
        <v>36923.683941155134</v>
      </c>
      <c r="AL3060">
        <f>AD3060/'Totals and Drop Down Lists'!Z$6*Inputs!H$37</f>
        <v>22489.09106233286</v>
      </c>
      <c r="AM3060">
        <f>AE3060/'Totals and Drop Down Lists'!AA$6*Inputs!I$37</f>
        <v>53387.141854792855</v>
      </c>
      <c r="AN3060">
        <f>AF3060/'Totals and Drop Down Lists'!AB$6*Inputs!J$37</f>
        <v>104373.50512400302</v>
      </c>
      <c r="AO3060">
        <f>AG3060/'Totals and Drop Down Lists'!AC$6*Inputs!K$37</f>
        <v>64195.467089328806</v>
      </c>
      <c r="AP3060">
        <f>AH3060/'Totals and Drop Down Lists'!AD$6*Inputs!L$37</f>
        <v>100158.7951739394</v>
      </c>
      <c r="AQ3060">
        <f>IF(OR($D3060="51",$D3060="52",$D3060="61"),(AA3060/'Totals and Drop Down Lists'!W$4)*Inputs!E$38,0)</f>
        <v>0</v>
      </c>
      <c r="AR3060">
        <f>IF(OR($D3060="51",$D3060="52",$D3060="61"),(AB3060/'Totals and Drop Down Lists'!X$4)*Inputs!F$38,0)</f>
        <v>0</v>
      </c>
      <c r="AS3060">
        <f>IF(OR($D3060="51",$D3060="52",$D3060="61"),(AC3060/'Totals and Drop Down Lists'!Y$4)*Inputs!G$38,0)</f>
        <v>0</v>
      </c>
      <c r="AT3060">
        <f>IF(OR($D3060="51",$D3060="52",$D3060="61"),(AD3060/'Totals and Drop Down Lists'!Z$4)*Inputs!H$38,0)</f>
        <v>0</v>
      </c>
      <c r="AU3060">
        <f>IF(OR($D3060="51",$D3060="52",$D3060="61"),(AE3060/'Totals and Drop Down Lists'!AA$4)*Inputs!I$38,0)</f>
        <v>0</v>
      </c>
      <c r="AV3060">
        <f>IF(OR($D3060="51",$D3060="52",$D3060="61"),(AF3060/'Totals and Drop Down Lists'!AB$4)*Inputs!J$38,0)</f>
        <v>0</v>
      </c>
      <c r="AW3060">
        <f>IF(OR($D3060="51",$D3060="52",$D3060="61"),(AG3060/'Totals and Drop Down Lists'!AC$4)*Inputs!K$38,0)</f>
        <v>0</v>
      </c>
      <c r="AX3060">
        <f>IF(OR($D3060="51",$D3060="52",$D3060="61"),(AH3060/'Totals and Drop Down Lists'!AD$4)*Inputs!L$38,0)</f>
        <v>0</v>
      </c>
      <c r="AY3060">
        <f>IF(OR($D3060="51",$D3060="52",$D3060="61"),0,(AA3060/'Totals and Drop Down Lists'!W$5)*Inputs!E$39)</f>
        <v>0</v>
      </c>
      <c r="AZ3060">
        <f>IF(OR($D3060="51",$D3060="52",$D3060="61"),0,(AB3060/'Totals and Drop Down Lists'!X$5)*Inputs!F$39)</f>
        <v>0</v>
      </c>
      <c r="BA3060">
        <f>IF(OR($D3060="51",$D3060="52",$D3060="61"),0,(AC3060/'Totals and Drop Down Lists'!Y$5)*Inputs!G$39)</f>
        <v>0</v>
      </c>
      <c r="BB3060">
        <f>IF(OR($D3060="51",$D3060="52",$D3060="61"),0,(AD3060/'Totals and Drop Down Lists'!Z$5)*Inputs!H$39)</f>
        <v>0</v>
      </c>
      <c r="BC3060">
        <f>IF(OR($D3060="51",$D3060="52",$D3060="61"),0,(AE3060/'Totals and Drop Down Lists'!AA$5)*Inputs!I$39)</f>
        <v>0</v>
      </c>
      <c r="BD3060">
        <f>IF(OR($D3060="51",$D3060="52",$D3060="61"),0,(AF3060/'Totals and Drop Down Lists'!AB$5)*Inputs!J$39)</f>
        <v>0</v>
      </c>
      <c r="BE3060">
        <f>IF(OR($D3060="51",$D3060="52",$D3060="61"),0,(AG3060/'Totals and Drop Down Lists'!AC$5)*Inputs!K$39)</f>
        <v>0</v>
      </c>
      <c r="BF3060">
        <f>IF(OR($D3060="51",$D3060="52",$D3060="61"),0,(AH3060/'Totals and Drop Down Lists'!AD$5)*Inputs!L$39)</f>
        <v>0</v>
      </c>
      <c r="BG3060" s="10">
        <f t="shared" si="424"/>
        <v>776509.29320270929</v>
      </c>
    </row>
    <row r="3061" spans="1:59" ht="28.8">
      <c r="A3061" s="1" t="s">
        <v>7656</v>
      </c>
      <c r="B3061" s="1" t="s">
        <v>5688</v>
      </c>
      <c r="C3061" s="1" t="s">
        <v>5769</v>
      </c>
      <c r="D3061" s="1" t="s">
        <v>25</v>
      </c>
      <c r="E3061" s="1" t="s">
        <v>5770</v>
      </c>
      <c r="F3061" s="2">
        <v>25738</v>
      </c>
      <c r="G3061" s="2">
        <v>717</v>
      </c>
      <c r="H3061" s="2">
        <v>0</v>
      </c>
      <c r="I3061" s="2">
        <v>14663</v>
      </c>
      <c r="J3061" s="2">
        <v>8795</v>
      </c>
      <c r="K3061" s="2">
        <v>3457</v>
      </c>
      <c r="L3061" s="2">
        <v>153</v>
      </c>
      <c r="M3061" s="2">
        <v>15</v>
      </c>
      <c r="N3061" s="2">
        <v>7</v>
      </c>
      <c r="O3061" s="2">
        <v>123</v>
      </c>
      <c r="P3061" s="2">
        <v>45</v>
      </c>
      <c r="Q3061" s="2">
        <v>0</v>
      </c>
      <c r="R3061" s="2">
        <v>117</v>
      </c>
      <c r="S3061" s="2">
        <v>447800</v>
      </c>
      <c r="T3061" s="2">
        <v>39800000</v>
      </c>
      <c r="U3061" s="2">
        <v>47</v>
      </c>
      <c r="V3061" s="2">
        <v>665</v>
      </c>
      <c r="W3061" s="2">
        <v>0</v>
      </c>
      <c r="X3061" s="2">
        <v>1465</v>
      </c>
      <c r="Y3061" s="2">
        <v>70</v>
      </c>
      <c r="Z3061" s="2">
        <v>355</v>
      </c>
      <c r="AA3061" s="9">
        <f t="shared" si="425"/>
        <v>25738</v>
      </c>
      <c r="AB3061" s="9">
        <f t="shared" si="426"/>
        <v>13946</v>
      </c>
      <c r="AC3061" s="9">
        <f t="shared" si="427"/>
        <v>460</v>
      </c>
      <c r="AD3061" s="9">
        <f t="shared" si="428"/>
        <v>117</v>
      </c>
      <c r="AE3061" s="44">
        <f t="shared" si="429"/>
        <v>9.4898358703472007E-5</v>
      </c>
      <c r="AF3061" s="9">
        <f t="shared" si="430"/>
        <v>800</v>
      </c>
      <c r="AG3061" s="9">
        <f t="shared" si="423"/>
        <v>425</v>
      </c>
      <c r="AH3061" s="44">
        <f t="shared" si="431"/>
        <v>6.2158933172542437E-5</v>
      </c>
      <c r="AI3061">
        <f>AA3061/'Totals and Drop Down Lists'!W$6*Inputs!E$37</f>
        <v>23347.979799223125</v>
      </c>
      <c r="AJ3061">
        <f>AB3061/'Totals and Drop Down Lists'!X$6*Inputs!F$37</f>
        <v>45887.73965072797</v>
      </c>
      <c r="AK3061">
        <f>AC3061/'Totals and Drop Down Lists'!Y$6*Inputs!G$37</f>
        <v>3032.4753817052951</v>
      </c>
      <c r="AL3061">
        <f>AD3061/'Totals and Drop Down Lists'!Z$6*Inputs!H$37</f>
        <v>938.04764858928502</v>
      </c>
      <c r="AM3061">
        <f>AE3061/'Totals and Drop Down Lists'!AA$6*Inputs!I$37</f>
        <v>11813.835025073875</v>
      </c>
      <c r="AN3061">
        <f>AF3061/'Totals and Drop Down Lists'!AB$6*Inputs!J$37</f>
        <v>15965.354512275795</v>
      </c>
      <c r="AO3061">
        <f>AG3061/'Totals and Drop Down Lists'!AC$6*Inputs!K$37</f>
        <v>7915.0198761139382</v>
      </c>
      <c r="AP3061">
        <f>AH3061/'Totals and Drop Down Lists'!AD$6*Inputs!L$37</f>
        <v>14627.856090123652</v>
      </c>
      <c r="AQ3061">
        <f>IF(OR($D3061="51",$D3061="52",$D3061="61"),(AA3061/'Totals and Drop Down Lists'!W$4)*Inputs!E$38,0)</f>
        <v>0</v>
      </c>
      <c r="AR3061">
        <f>IF(OR($D3061="51",$D3061="52",$D3061="61"),(AB3061/'Totals and Drop Down Lists'!X$4)*Inputs!F$38,0)</f>
        <v>0</v>
      </c>
      <c r="AS3061">
        <f>IF(OR($D3061="51",$D3061="52",$D3061="61"),(AC3061/'Totals and Drop Down Lists'!Y$4)*Inputs!G$38,0)</f>
        <v>0</v>
      </c>
      <c r="AT3061">
        <f>IF(OR($D3061="51",$D3061="52",$D3061="61"),(AD3061/'Totals and Drop Down Lists'!Z$4)*Inputs!H$38,0)</f>
        <v>0</v>
      </c>
      <c r="AU3061">
        <f>IF(OR($D3061="51",$D3061="52",$D3061="61"),(AE3061/'Totals and Drop Down Lists'!AA$4)*Inputs!I$38,0)</f>
        <v>0</v>
      </c>
      <c r="AV3061">
        <f>IF(OR($D3061="51",$D3061="52",$D3061="61"),(AF3061/'Totals and Drop Down Lists'!AB$4)*Inputs!J$38,0)</f>
        <v>0</v>
      </c>
      <c r="AW3061">
        <f>IF(OR($D3061="51",$D3061="52",$D3061="61"),(AG3061/'Totals and Drop Down Lists'!AC$4)*Inputs!K$38,0)</f>
        <v>0</v>
      </c>
      <c r="AX3061">
        <f>IF(OR($D3061="51",$D3061="52",$D3061="61"),(AH3061/'Totals and Drop Down Lists'!AD$4)*Inputs!L$38,0)</f>
        <v>0</v>
      </c>
      <c r="AY3061">
        <f>IF(OR($D3061="51",$D3061="52",$D3061="61"),0,(AA3061/'Totals and Drop Down Lists'!W$5)*Inputs!E$39)</f>
        <v>0</v>
      </c>
      <c r="AZ3061">
        <f>IF(OR($D3061="51",$D3061="52",$D3061="61"),0,(AB3061/'Totals and Drop Down Lists'!X$5)*Inputs!F$39)</f>
        <v>0</v>
      </c>
      <c r="BA3061">
        <f>IF(OR($D3061="51",$D3061="52",$D3061="61"),0,(AC3061/'Totals and Drop Down Lists'!Y$5)*Inputs!G$39)</f>
        <v>0</v>
      </c>
      <c r="BB3061">
        <f>IF(OR($D3061="51",$D3061="52",$D3061="61"),0,(AD3061/'Totals and Drop Down Lists'!Z$5)*Inputs!H$39)</f>
        <v>0</v>
      </c>
      <c r="BC3061">
        <f>IF(OR($D3061="51",$D3061="52",$D3061="61"),0,(AE3061/'Totals and Drop Down Lists'!AA$5)*Inputs!I$39)</f>
        <v>0</v>
      </c>
      <c r="BD3061">
        <f>IF(OR($D3061="51",$D3061="52",$D3061="61"),0,(AF3061/'Totals and Drop Down Lists'!AB$5)*Inputs!J$39)</f>
        <v>0</v>
      </c>
      <c r="BE3061">
        <f>IF(OR($D3061="51",$D3061="52",$D3061="61"),0,(AG3061/'Totals and Drop Down Lists'!AC$5)*Inputs!K$39)</f>
        <v>0</v>
      </c>
      <c r="BF3061">
        <f>IF(OR($D3061="51",$D3061="52",$D3061="61"),0,(AH3061/'Totals and Drop Down Lists'!AD$5)*Inputs!L$39)</f>
        <v>0</v>
      </c>
      <c r="BG3061" s="10">
        <f t="shared" si="424"/>
        <v>123528.30798383293</v>
      </c>
    </row>
    <row r="3062" spans="1:59" ht="28.8">
      <c r="A3062" s="1" t="s">
        <v>7656</v>
      </c>
      <c r="B3062" s="1" t="s">
        <v>5688</v>
      </c>
      <c r="C3062" s="1" t="s">
        <v>5771</v>
      </c>
      <c r="D3062" s="1" t="s">
        <v>25</v>
      </c>
      <c r="E3062" s="1" t="s">
        <v>5772</v>
      </c>
      <c r="F3062" s="2">
        <v>15094</v>
      </c>
      <c r="G3062" s="2">
        <v>324</v>
      </c>
      <c r="H3062" s="2">
        <v>0</v>
      </c>
      <c r="I3062" s="2">
        <v>8064</v>
      </c>
      <c r="J3062" s="2">
        <v>5641</v>
      </c>
      <c r="K3062" s="2">
        <v>1203</v>
      </c>
      <c r="L3062" s="2">
        <v>80</v>
      </c>
      <c r="M3062" s="2">
        <v>10</v>
      </c>
      <c r="N3062" s="2">
        <v>28</v>
      </c>
      <c r="O3062" s="2">
        <v>50</v>
      </c>
      <c r="P3062" s="2">
        <v>0</v>
      </c>
      <c r="Q3062" s="2">
        <v>0</v>
      </c>
      <c r="R3062" s="2">
        <v>48</v>
      </c>
      <c r="S3062" s="2">
        <v>190500</v>
      </c>
      <c r="T3062" s="2">
        <v>13386800</v>
      </c>
      <c r="U3062" s="2">
        <v>622</v>
      </c>
      <c r="V3062" s="2">
        <v>135</v>
      </c>
      <c r="W3062" s="2">
        <v>60</v>
      </c>
      <c r="X3062" s="2">
        <v>425</v>
      </c>
      <c r="Y3062" s="2">
        <v>10</v>
      </c>
      <c r="Z3062" s="2">
        <v>110</v>
      </c>
      <c r="AA3062" s="9">
        <f t="shared" si="425"/>
        <v>15094</v>
      </c>
      <c r="AB3062" s="9">
        <f t="shared" si="426"/>
        <v>7740</v>
      </c>
      <c r="AC3062" s="9">
        <f t="shared" si="427"/>
        <v>216</v>
      </c>
      <c r="AD3062" s="9">
        <f t="shared" si="428"/>
        <v>48</v>
      </c>
      <c r="AE3062" s="44">
        <f t="shared" si="429"/>
        <v>1.7917232979410518E-5</v>
      </c>
      <c r="AF3062" s="9">
        <f t="shared" si="430"/>
        <v>230</v>
      </c>
      <c r="AG3062" s="9">
        <f t="shared" si="423"/>
        <v>120</v>
      </c>
      <c r="AH3062" s="44">
        <f t="shared" si="431"/>
        <v>9.5223000036987594E-6</v>
      </c>
      <c r="AI3062">
        <f>AA3062/'Totals and Drop Down Lists'!W$6*Inputs!E$37</f>
        <v>13692.377305520004</v>
      </c>
      <c r="AJ3062">
        <f>AB3062/'Totals and Drop Down Lists'!X$6*Inputs!F$37</f>
        <v>25467.596794538542</v>
      </c>
      <c r="AK3062">
        <f>AC3062/'Totals and Drop Down Lists'!Y$6*Inputs!G$37</f>
        <v>1423.9449618442254</v>
      </c>
      <c r="AL3062">
        <f>AD3062/'Totals and Drop Down Lists'!Z$6*Inputs!H$37</f>
        <v>384.84006095970665</v>
      </c>
      <c r="AM3062">
        <f>AE3062/'Totals and Drop Down Lists'!AA$6*Inputs!I$37</f>
        <v>2230.5046938269584</v>
      </c>
      <c r="AN3062">
        <f>AF3062/'Totals and Drop Down Lists'!AB$6*Inputs!J$37</f>
        <v>4590.0394222792911</v>
      </c>
      <c r="AO3062">
        <f>AG3062/'Totals and Drop Down Lists'!AC$6*Inputs!K$37</f>
        <v>2234.8291414909945</v>
      </c>
      <c r="AP3062">
        <f>AH3062/'Totals and Drop Down Lists'!AD$6*Inputs!L$37</f>
        <v>2240.8819938148254</v>
      </c>
      <c r="AQ3062">
        <f>IF(OR($D3062="51",$D3062="52",$D3062="61"),(AA3062/'Totals and Drop Down Lists'!W$4)*Inputs!E$38,0)</f>
        <v>0</v>
      </c>
      <c r="AR3062">
        <f>IF(OR($D3062="51",$D3062="52",$D3062="61"),(AB3062/'Totals and Drop Down Lists'!X$4)*Inputs!F$38,0)</f>
        <v>0</v>
      </c>
      <c r="AS3062">
        <f>IF(OR($D3062="51",$D3062="52",$D3062="61"),(AC3062/'Totals and Drop Down Lists'!Y$4)*Inputs!G$38,0)</f>
        <v>0</v>
      </c>
      <c r="AT3062">
        <f>IF(OR($D3062="51",$D3062="52",$D3062="61"),(AD3062/'Totals and Drop Down Lists'!Z$4)*Inputs!H$38,0)</f>
        <v>0</v>
      </c>
      <c r="AU3062">
        <f>IF(OR($D3062="51",$D3062="52",$D3062="61"),(AE3062/'Totals and Drop Down Lists'!AA$4)*Inputs!I$38,0)</f>
        <v>0</v>
      </c>
      <c r="AV3062">
        <f>IF(OR($D3062="51",$D3062="52",$D3062="61"),(AF3062/'Totals and Drop Down Lists'!AB$4)*Inputs!J$38,0)</f>
        <v>0</v>
      </c>
      <c r="AW3062">
        <f>IF(OR($D3062="51",$D3062="52",$D3062="61"),(AG3062/'Totals and Drop Down Lists'!AC$4)*Inputs!K$38,0)</f>
        <v>0</v>
      </c>
      <c r="AX3062">
        <f>IF(OR($D3062="51",$D3062="52",$D3062="61"),(AH3062/'Totals and Drop Down Lists'!AD$4)*Inputs!L$38,0)</f>
        <v>0</v>
      </c>
      <c r="AY3062">
        <f>IF(OR($D3062="51",$D3062="52",$D3062="61"),0,(AA3062/'Totals and Drop Down Lists'!W$5)*Inputs!E$39)</f>
        <v>0</v>
      </c>
      <c r="AZ3062">
        <f>IF(OR($D3062="51",$D3062="52",$D3062="61"),0,(AB3062/'Totals and Drop Down Lists'!X$5)*Inputs!F$39)</f>
        <v>0</v>
      </c>
      <c r="BA3062">
        <f>IF(OR($D3062="51",$D3062="52",$D3062="61"),0,(AC3062/'Totals and Drop Down Lists'!Y$5)*Inputs!G$39)</f>
        <v>0</v>
      </c>
      <c r="BB3062">
        <f>IF(OR($D3062="51",$D3062="52",$D3062="61"),0,(AD3062/'Totals and Drop Down Lists'!Z$5)*Inputs!H$39)</f>
        <v>0</v>
      </c>
      <c r="BC3062">
        <f>IF(OR($D3062="51",$D3062="52",$D3062="61"),0,(AE3062/'Totals and Drop Down Lists'!AA$5)*Inputs!I$39)</f>
        <v>0</v>
      </c>
      <c r="BD3062">
        <f>IF(OR($D3062="51",$D3062="52",$D3062="61"),0,(AF3062/'Totals and Drop Down Lists'!AB$5)*Inputs!J$39)</f>
        <v>0</v>
      </c>
      <c r="BE3062">
        <f>IF(OR($D3062="51",$D3062="52",$D3062="61"),0,(AG3062/'Totals and Drop Down Lists'!AC$5)*Inputs!K$39)</f>
        <v>0</v>
      </c>
      <c r="BF3062">
        <f>IF(OR($D3062="51",$D3062="52",$D3062="61"),0,(AH3062/'Totals and Drop Down Lists'!AD$5)*Inputs!L$39)</f>
        <v>0</v>
      </c>
      <c r="BG3062" s="10">
        <f t="shared" si="424"/>
        <v>52265.014374274542</v>
      </c>
    </row>
    <row r="3063" spans="1:59" ht="28.8">
      <c r="A3063" s="1" t="s">
        <v>7656</v>
      </c>
      <c r="B3063" s="1" t="s">
        <v>5688</v>
      </c>
      <c r="C3063" s="1" t="s">
        <v>5773</v>
      </c>
      <c r="D3063" s="1" t="s">
        <v>10</v>
      </c>
      <c r="E3063" s="1" t="s">
        <v>5774</v>
      </c>
      <c r="F3063" s="2">
        <v>54035</v>
      </c>
      <c r="G3063" s="2">
        <v>903</v>
      </c>
      <c r="H3063" s="2">
        <v>122</v>
      </c>
      <c r="I3063" s="2">
        <v>21466</v>
      </c>
      <c r="J3063" s="2">
        <v>16845</v>
      </c>
      <c r="K3063" s="2">
        <v>3693</v>
      </c>
      <c r="L3063" s="2">
        <v>680</v>
      </c>
      <c r="M3063" s="2">
        <v>66</v>
      </c>
      <c r="N3063" s="2">
        <v>33</v>
      </c>
      <c r="O3063" s="2">
        <v>300</v>
      </c>
      <c r="P3063" s="2">
        <v>67</v>
      </c>
      <c r="Q3063" s="2">
        <v>29</v>
      </c>
      <c r="R3063" s="2">
        <v>404</v>
      </c>
      <c r="S3063" s="2">
        <v>1048100</v>
      </c>
      <c r="T3063" s="2">
        <v>64559300</v>
      </c>
      <c r="U3063" s="2">
        <v>206</v>
      </c>
      <c r="V3063" s="2">
        <v>365</v>
      </c>
      <c r="W3063" s="2">
        <v>0</v>
      </c>
      <c r="X3063" s="2">
        <v>1190</v>
      </c>
      <c r="Y3063" s="2">
        <v>60</v>
      </c>
      <c r="Z3063" s="2">
        <v>375</v>
      </c>
      <c r="AA3063" s="9">
        <f t="shared" si="425"/>
        <v>54035</v>
      </c>
      <c r="AB3063" s="9">
        <f t="shared" si="426"/>
        <v>20441</v>
      </c>
      <c r="AC3063" s="9">
        <f t="shared" si="427"/>
        <v>1579</v>
      </c>
      <c r="AD3063" s="9">
        <f t="shared" si="428"/>
        <v>404</v>
      </c>
      <c r="AE3063" s="44">
        <f t="shared" si="429"/>
        <v>5.6543590934538557E-5</v>
      </c>
      <c r="AF3063" s="9">
        <f t="shared" si="430"/>
        <v>825</v>
      </c>
      <c r="AG3063" s="9">
        <f t="shared" si="423"/>
        <v>435</v>
      </c>
      <c r="AH3063" s="44">
        <f t="shared" si="431"/>
        <v>3.5485312615621625E-5</v>
      </c>
      <c r="AI3063">
        <f>AA3063/'Totals and Drop Down Lists'!W$6*Inputs!E$37</f>
        <v>49017.331900342739</v>
      </c>
      <c r="AJ3063">
        <f>AB3063/'Totals and Drop Down Lists'!X$6*Inputs!F$37</f>
        <v>67258.804402734153</v>
      </c>
      <c r="AK3063">
        <f>AC3063/'Totals and Drop Down Lists'!Y$6*Inputs!G$37</f>
        <v>10409.301364592742</v>
      </c>
      <c r="AL3063">
        <f>AD3063/'Totals and Drop Down Lists'!Z$6*Inputs!H$37</f>
        <v>3239.0705130775309</v>
      </c>
      <c r="AM3063">
        <f>AE3063/'Totals and Drop Down Lists'!AA$6*Inputs!I$37</f>
        <v>7039.0749023719563</v>
      </c>
      <c r="AN3063">
        <f>AF3063/'Totals and Drop Down Lists'!AB$6*Inputs!J$37</f>
        <v>16464.271840784411</v>
      </c>
      <c r="AO3063">
        <f>AG3063/'Totals and Drop Down Lists'!AC$6*Inputs!K$37</f>
        <v>8101.2556379048547</v>
      </c>
      <c r="AP3063">
        <f>AH3063/'Totals and Drop Down Lists'!AD$6*Inputs!L$37</f>
        <v>8350.7553904360411</v>
      </c>
      <c r="AQ3063">
        <f>IF(OR($D3063="51",$D3063="52",$D3063="61"),(AA3063/'Totals and Drop Down Lists'!W$4)*Inputs!E$38,0)</f>
        <v>0</v>
      </c>
      <c r="AR3063">
        <f>IF(OR($D3063="51",$D3063="52",$D3063="61"),(AB3063/'Totals and Drop Down Lists'!X$4)*Inputs!F$38,0)</f>
        <v>0</v>
      </c>
      <c r="AS3063">
        <f>IF(OR($D3063="51",$D3063="52",$D3063="61"),(AC3063/'Totals and Drop Down Lists'!Y$4)*Inputs!G$38,0)</f>
        <v>0</v>
      </c>
      <c r="AT3063">
        <f>IF(OR($D3063="51",$D3063="52",$D3063="61"),(AD3063/'Totals and Drop Down Lists'!Z$4)*Inputs!H$38,0)</f>
        <v>0</v>
      </c>
      <c r="AU3063">
        <f>IF(OR($D3063="51",$D3063="52",$D3063="61"),(AE3063/'Totals and Drop Down Lists'!AA$4)*Inputs!I$38,0)</f>
        <v>0</v>
      </c>
      <c r="AV3063">
        <f>IF(OR($D3063="51",$D3063="52",$D3063="61"),(AF3063/'Totals and Drop Down Lists'!AB$4)*Inputs!J$38,0)</f>
        <v>0</v>
      </c>
      <c r="AW3063">
        <f>IF(OR($D3063="51",$D3063="52",$D3063="61"),(AG3063/'Totals and Drop Down Lists'!AC$4)*Inputs!K$38,0)</f>
        <v>0</v>
      </c>
      <c r="AX3063">
        <f>IF(OR($D3063="51",$D3063="52",$D3063="61"),(AH3063/'Totals and Drop Down Lists'!AD$4)*Inputs!L$38,0)</f>
        <v>0</v>
      </c>
      <c r="AY3063">
        <f>IF(OR($D3063="51",$D3063="52",$D3063="61"),0,(AA3063/'Totals and Drop Down Lists'!W$5)*Inputs!E$39)</f>
        <v>0</v>
      </c>
      <c r="AZ3063">
        <f>IF(OR($D3063="51",$D3063="52",$D3063="61"),0,(AB3063/'Totals and Drop Down Lists'!X$5)*Inputs!F$39)</f>
        <v>0</v>
      </c>
      <c r="BA3063">
        <f>IF(OR($D3063="51",$D3063="52",$D3063="61"),0,(AC3063/'Totals and Drop Down Lists'!Y$5)*Inputs!G$39)</f>
        <v>0</v>
      </c>
      <c r="BB3063">
        <f>IF(OR($D3063="51",$D3063="52",$D3063="61"),0,(AD3063/'Totals and Drop Down Lists'!Z$5)*Inputs!H$39)</f>
        <v>0</v>
      </c>
      <c r="BC3063">
        <f>IF(OR($D3063="51",$D3063="52",$D3063="61"),0,(AE3063/'Totals and Drop Down Lists'!AA$5)*Inputs!I$39)</f>
        <v>0</v>
      </c>
      <c r="BD3063">
        <f>IF(OR($D3063="51",$D3063="52",$D3063="61"),0,(AF3063/'Totals and Drop Down Lists'!AB$5)*Inputs!J$39)</f>
        <v>0</v>
      </c>
      <c r="BE3063">
        <f>IF(OR($D3063="51",$D3063="52",$D3063="61"),0,(AG3063/'Totals and Drop Down Lists'!AC$5)*Inputs!K$39)</f>
        <v>0</v>
      </c>
      <c r="BF3063">
        <f>IF(OR($D3063="51",$D3063="52",$D3063="61"),0,(AH3063/'Totals and Drop Down Lists'!AD$5)*Inputs!L$39)</f>
        <v>0</v>
      </c>
      <c r="BG3063" s="10">
        <f t="shared" si="424"/>
        <v>169879.86595224444</v>
      </c>
    </row>
    <row r="3064" spans="1:59" ht="28.8">
      <c r="A3064" s="1" t="s">
        <v>7656</v>
      </c>
      <c r="B3064" s="1" t="s">
        <v>5688</v>
      </c>
      <c r="C3064" s="1" t="s">
        <v>5775</v>
      </c>
      <c r="D3064" s="1" t="s">
        <v>25</v>
      </c>
      <c r="E3064" s="1" t="s">
        <v>5776</v>
      </c>
      <c r="F3064" s="2">
        <v>24974</v>
      </c>
      <c r="G3064" s="2">
        <v>685</v>
      </c>
      <c r="H3064" s="2">
        <v>18</v>
      </c>
      <c r="I3064" s="2">
        <v>12362</v>
      </c>
      <c r="J3064" s="2">
        <v>7152</v>
      </c>
      <c r="K3064" s="2">
        <v>1660</v>
      </c>
      <c r="L3064" s="2">
        <v>169</v>
      </c>
      <c r="M3064" s="2">
        <v>30</v>
      </c>
      <c r="N3064" s="2">
        <v>24</v>
      </c>
      <c r="O3064" s="2">
        <v>108</v>
      </c>
      <c r="P3064" s="2">
        <v>36</v>
      </c>
      <c r="Q3064" s="2">
        <v>0</v>
      </c>
      <c r="R3064" s="2">
        <v>314</v>
      </c>
      <c r="S3064" s="2">
        <v>247900</v>
      </c>
      <c r="T3064" s="2">
        <v>17077200</v>
      </c>
      <c r="U3064" s="2">
        <v>464</v>
      </c>
      <c r="V3064" s="2">
        <v>385</v>
      </c>
      <c r="W3064" s="2">
        <v>10</v>
      </c>
      <c r="X3064" s="2">
        <v>670</v>
      </c>
      <c r="Y3064" s="2">
        <v>25</v>
      </c>
      <c r="Z3064" s="2">
        <v>59</v>
      </c>
      <c r="AA3064" s="9">
        <f t="shared" si="425"/>
        <v>24974</v>
      </c>
      <c r="AB3064" s="9">
        <f t="shared" si="426"/>
        <v>11659</v>
      </c>
      <c r="AC3064" s="9">
        <f t="shared" si="427"/>
        <v>681</v>
      </c>
      <c r="AD3064" s="9">
        <f t="shared" si="428"/>
        <v>314</v>
      </c>
      <c r="AE3064" s="44">
        <f t="shared" si="429"/>
        <v>2.6908188180904846E-5</v>
      </c>
      <c r="AF3064" s="9">
        <f t="shared" si="430"/>
        <v>275</v>
      </c>
      <c r="AG3064" s="9">
        <f t="shared" si="423"/>
        <v>84</v>
      </c>
      <c r="AH3064" s="44">
        <f t="shared" si="431"/>
        <v>7.2545579564377631E-6</v>
      </c>
      <c r="AI3064">
        <f>AA3064/'Totals and Drop Down Lists'!W$6*Inputs!E$37</f>
        <v>22654.924528160631</v>
      </c>
      <c r="AJ3064">
        <f>AB3064/'Totals and Drop Down Lists'!X$6*Inputs!F$37</f>
        <v>38362.624163762899</v>
      </c>
      <c r="AK3064">
        <f>AC3064/'Totals and Drop Down Lists'!Y$6*Inputs!G$37</f>
        <v>4489.3820324810995</v>
      </c>
      <c r="AL3064">
        <f>AD3064/'Totals and Drop Down Lists'!Z$6*Inputs!H$37</f>
        <v>2517.4953987780814</v>
      </c>
      <c r="AM3064">
        <f>AE3064/'Totals and Drop Down Lists'!AA$6*Inputs!I$37</f>
        <v>3349.7828659624865</v>
      </c>
      <c r="AN3064">
        <f>AF3064/'Totals and Drop Down Lists'!AB$6*Inputs!J$37</f>
        <v>5488.0906135948035</v>
      </c>
      <c r="AO3064">
        <f>AG3064/'Totals and Drop Down Lists'!AC$6*Inputs!K$37</f>
        <v>1564.3803990436961</v>
      </c>
      <c r="AP3064">
        <f>AH3064/'Totals and Drop Down Lists'!AD$6*Inputs!L$37</f>
        <v>1707.21446408461</v>
      </c>
      <c r="AQ3064">
        <f>IF(OR($D3064="51",$D3064="52",$D3064="61"),(AA3064/'Totals and Drop Down Lists'!W$4)*Inputs!E$38,0)</f>
        <v>0</v>
      </c>
      <c r="AR3064">
        <f>IF(OR($D3064="51",$D3064="52",$D3064="61"),(AB3064/'Totals and Drop Down Lists'!X$4)*Inputs!F$38,0)</f>
        <v>0</v>
      </c>
      <c r="AS3064">
        <f>IF(OR($D3064="51",$D3064="52",$D3064="61"),(AC3064/'Totals and Drop Down Lists'!Y$4)*Inputs!G$38,0)</f>
        <v>0</v>
      </c>
      <c r="AT3064">
        <f>IF(OR($D3064="51",$D3064="52",$D3064="61"),(AD3064/'Totals and Drop Down Lists'!Z$4)*Inputs!H$38,0)</f>
        <v>0</v>
      </c>
      <c r="AU3064">
        <f>IF(OR($D3064="51",$D3064="52",$D3064="61"),(AE3064/'Totals and Drop Down Lists'!AA$4)*Inputs!I$38,0)</f>
        <v>0</v>
      </c>
      <c r="AV3064">
        <f>IF(OR($D3064="51",$D3064="52",$D3064="61"),(AF3064/'Totals and Drop Down Lists'!AB$4)*Inputs!J$38,0)</f>
        <v>0</v>
      </c>
      <c r="AW3064">
        <f>IF(OR($D3064="51",$D3064="52",$D3064="61"),(AG3064/'Totals and Drop Down Lists'!AC$4)*Inputs!K$38,0)</f>
        <v>0</v>
      </c>
      <c r="AX3064">
        <f>IF(OR($D3064="51",$D3064="52",$D3064="61"),(AH3064/'Totals and Drop Down Lists'!AD$4)*Inputs!L$38,0)</f>
        <v>0</v>
      </c>
      <c r="AY3064">
        <f>IF(OR($D3064="51",$D3064="52",$D3064="61"),0,(AA3064/'Totals and Drop Down Lists'!W$5)*Inputs!E$39)</f>
        <v>0</v>
      </c>
      <c r="AZ3064">
        <f>IF(OR($D3064="51",$D3064="52",$D3064="61"),0,(AB3064/'Totals and Drop Down Lists'!X$5)*Inputs!F$39)</f>
        <v>0</v>
      </c>
      <c r="BA3064">
        <f>IF(OR($D3064="51",$D3064="52",$D3064="61"),0,(AC3064/'Totals and Drop Down Lists'!Y$5)*Inputs!G$39)</f>
        <v>0</v>
      </c>
      <c r="BB3064">
        <f>IF(OR($D3064="51",$D3064="52",$D3064="61"),0,(AD3064/'Totals and Drop Down Lists'!Z$5)*Inputs!H$39)</f>
        <v>0</v>
      </c>
      <c r="BC3064">
        <f>IF(OR($D3064="51",$D3064="52",$D3064="61"),0,(AE3064/'Totals and Drop Down Lists'!AA$5)*Inputs!I$39)</f>
        <v>0</v>
      </c>
      <c r="BD3064">
        <f>IF(OR($D3064="51",$D3064="52",$D3064="61"),0,(AF3064/'Totals and Drop Down Lists'!AB$5)*Inputs!J$39)</f>
        <v>0</v>
      </c>
      <c r="BE3064">
        <f>IF(OR($D3064="51",$D3064="52",$D3064="61"),0,(AG3064/'Totals and Drop Down Lists'!AC$5)*Inputs!K$39)</f>
        <v>0</v>
      </c>
      <c r="BF3064">
        <f>IF(OR($D3064="51",$D3064="52",$D3064="61"),0,(AH3064/'Totals and Drop Down Lists'!AD$5)*Inputs!L$39)</f>
        <v>0</v>
      </c>
      <c r="BG3064" s="10">
        <f t="shared" si="424"/>
        <v>80133.894465868318</v>
      </c>
    </row>
    <row r="3065" spans="1:59" ht="28.8">
      <c r="A3065" s="1" t="s">
        <v>7656</v>
      </c>
      <c r="B3065" s="1" t="s">
        <v>5688</v>
      </c>
      <c r="C3065" s="1" t="s">
        <v>5777</v>
      </c>
      <c r="D3065" s="1" t="s">
        <v>25</v>
      </c>
      <c r="E3065" s="1" t="s">
        <v>5778</v>
      </c>
      <c r="F3065" s="2">
        <v>30807</v>
      </c>
      <c r="G3065" s="2">
        <v>788</v>
      </c>
      <c r="H3065" s="2">
        <v>81</v>
      </c>
      <c r="I3065" s="2">
        <v>17739</v>
      </c>
      <c r="J3065" s="2">
        <v>10868</v>
      </c>
      <c r="K3065" s="2">
        <v>2486</v>
      </c>
      <c r="L3065" s="2">
        <v>278</v>
      </c>
      <c r="M3065" s="2">
        <v>60</v>
      </c>
      <c r="N3065" s="2">
        <v>0</v>
      </c>
      <c r="O3065" s="2">
        <v>307</v>
      </c>
      <c r="P3065" s="2">
        <v>27</v>
      </c>
      <c r="Q3065" s="2">
        <v>0</v>
      </c>
      <c r="R3065" s="2">
        <v>691</v>
      </c>
      <c r="S3065" s="2">
        <v>554300</v>
      </c>
      <c r="T3065" s="2">
        <v>29302800</v>
      </c>
      <c r="U3065" s="2">
        <v>114</v>
      </c>
      <c r="V3065" s="2">
        <v>240</v>
      </c>
      <c r="W3065" s="2">
        <v>0</v>
      </c>
      <c r="X3065" s="2">
        <v>1020</v>
      </c>
      <c r="Y3065" s="2">
        <v>4</v>
      </c>
      <c r="Z3065" s="2">
        <v>280</v>
      </c>
      <c r="AA3065" s="9">
        <f t="shared" si="425"/>
        <v>30807</v>
      </c>
      <c r="AB3065" s="9">
        <f t="shared" si="426"/>
        <v>16870</v>
      </c>
      <c r="AC3065" s="9">
        <f t="shared" si="427"/>
        <v>1363</v>
      </c>
      <c r="AD3065" s="9">
        <f t="shared" si="428"/>
        <v>691</v>
      </c>
      <c r="AE3065" s="44">
        <f t="shared" si="429"/>
        <v>3.9714436499534047E-5</v>
      </c>
      <c r="AF3065" s="9">
        <f t="shared" si="430"/>
        <v>780</v>
      </c>
      <c r="AG3065" s="9">
        <f t="shared" si="423"/>
        <v>284</v>
      </c>
      <c r="AH3065" s="44">
        <f t="shared" si="431"/>
        <v>2.4172463933300886E-5</v>
      </c>
      <c r="AI3065">
        <f>AA3065/'Totals and Drop Down Lists'!W$6*Inputs!E$37</f>
        <v>27946.274523065771</v>
      </c>
      <c r="AJ3065">
        <f>AB3065/'Totals and Drop Down Lists'!X$6*Inputs!F$37</f>
        <v>55508.831773109203</v>
      </c>
      <c r="AK3065">
        <f>AC3065/'Totals and Drop Down Lists'!Y$6*Inputs!G$37</f>
        <v>8985.3564027485154</v>
      </c>
      <c r="AL3065">
        <f>AD3065/'Totals and Drop Down Lists'!Z$6*Inputs!H$37</f>
        <v>5540.0933775657777</v>
      </c>
      <c r="AM3065">
        <f>AE3065/'Totals and Drop Down Lists'!AA$6*Inputs!I$37</f>
        <v>4944.0243996770187</v>
      </c>
      <c r="AN3065">
        <f>AF3065/'Totals and Drop Down Lists'!AB$6*Inputs!J$37</f>
        <v>15566.2206494689</v>
      </c>
      <c r="AO3065">
        <f>AG3065/'Totals and Drop Down Lists'!AC$6*Inputs!K$37</f>
        <v>5289.0956348620202</v>
      </c>
      <c r="AP3065">
        <f>AH3065/'Totals and Drop Down Lists'!AD$6*Inputs!L$37</f>
        <v>5688.5037389319632</v>
      </c>
      <c r="AQ3065">
        <f>IF(OR($D3065="51",$D3065="52",$D3065="61"),(AA3065/'Totals and Drop Down Lists'!W$4)*Inputs!E$38,0)</f>
        <v>0</v>
      </c>
      <c r="AR3065">
        <f>IF(OR($D3065="51",$D3065="52",$D3065="61"),(AB3065/'Totals and Drop Down Lists'!X$4)*Inputs!F$38,0)</f>
        <v>0</v>
      </c>
      <c r="AS3065">
        <f>IF(OR($D3065="51",$D3065="52",$D3065="61"),(AC3065/'Totals and Drop Down Lists'!Y$4)*Inputs!G$38,0)</f>
        <v>0</v>
      </c>
      <c r="AT3065">
        <f>IF(OR($D3065="51",$D3065="52",$D3065="61"),(AD3065/'Totals and Drop Down Lists'!Z$4)*Inputs!H$38,0)</f>
        <v>0</v>
      </c>
      <c r="AU3065">
        <f>IF(OR($D3065="51",$D3065="52",$D3065="61"),(AE3065/'Totals and Drop Down Lists'!AA$4)*Inputs!I$38,0)</f>
        <v>0</v>
      </c>
      <c r="AV3065">
        <f>IF(OR($D3065="51",$D3065="52",$D3065="61"),(AF3065/'Totals and Drop Down Lists'!AB$4)*Inputs!J$38,0)</f>
        <v>0</v>
      </c>
      <c r="AW3065">
        <f>IF(OR($D3065="51",$D3065="52",$D3065="61"),(AG3065/'Totals and Drop Down Lists'!AC$4)*Inputs!K$38,0)</f>
        <v>0</v>
      </c>
      <c r="AX3065">
        <f>IF(OR($D3065="51",$D3065="52",$D3065="61"),(AH3065/'Totals and Drop Down Lists'!AD$4)*Inputs!L$38,0)</f>
        <v>0</v>
      </c>
      <c r="AY3065">
        <f>IF(OR($D3065="51",$D3065="52",$D3065="61"),0,(AA3065/'Totals and Drop Down Lists'!W$5)*Inputs!E$39)</f>
        <v>0</v>
      </c>
      <c r="AZ3065">
        <f>IF(OR($D3065="51",$D3065="52",$D3065="61"),0,(AB3065/'Totals and Drop Down Lists'!X$5)*Inputs!F$39)</f>
        <v>0</v>
      </c>
      <c r="BA3065">
        <f>IF(OR($D3065="51",$D3065="52",$D3065="61"),0,(AC3065/'Totals and Drop Down Lists'!Y$5)*Inputs!G$39)</f>
        <v>0</v>
      </c>
      <c r="BB3065">
        <f>IF(OR($D3065="51",$D3065="52",$D3065="61"),0,(AD3065/'Totals and Drop Down Lists'!Z$5)*Inputs!H$39)</f>
        <v>0</v>
      </c>
      <c r="BC3065">
        <f>IF(OR($D3065="51",$D3065="52",$D3065="61"),0,(AE3065/'Totals and Drop Down Lists'!AA$5)*Inputs!I$39)</f>
        <v>0</v>
      </c>
      <c r="BD3065">
        <f>IF(OR($D3065="51",$D3065="52",$D3065="61"),0,(AF3065/'Totals and Drop Down Lists'!AB$5)*Inputs!J$39)</f>
        <v>0</v>
      </c>
      <c r="BE3065">
        <f>IF(OR($D3065="51",$D3065="52",$D3065="61"),0,(AG3065/'Totals and Drop Down Lists'!AC$5)*Inputs!K$39)</f>
        <v>0</v>
      </c>
      <c r="BF3065">
        <f>IF(OR($D3065="51",$D3065="52",$D3065="61"),0,(AH3065/'Totals and Drop Down Lists'!AD$5)*Inputs!L$39)</f>
        <v>0</v>
      </c>
      <c r="BG3065" s="10">
        <f t="shared" si="424"/>
        <v>129468.40049942916</v>
      </c>
    </row>
    <row r="3066" spans="1:59" ht="28.8">
      <c r="A3066" s="1" t="s">
        <v>7656</v>
      </c>
      <c r="B3066" s="1" t="s">
        <v>5688</v>
      </c>
      <c r="C3066" s="1" t="s">
        <v>5779</v>
      </c>
      <c r="D3066" s="1" t="s">
        <v>10</v>
      </c>
      <c r="E3066" s="1" t="s">
        <v>5780</v>
      </c>
      <c r="F3066" s="2">
        <v>35070</v>
      </c>
      <c r="G3066" s="2">
        <v>659</v>
      </c>
      <c r="H3066" s="2">
        <v>58</v>
      </c>
      <c r="I3066" s="2">
        <v>16041</v>
      </c>
      <c r="J3066" s="2">
        <v>12019</v>
      </c>
      <c r="K3066" s="2">
        <v>3450</v>
      </c>
      <c r="L3066" s="2">
        <v>259</v>
      </c>
      <c r="M3066" s="2">
        <v>56</v>
      </c>
      <c r="N3066" s="2">
        <v>0</v>
      </c>
      <c r="O3066" s="2">
        <v>167</v>
      </c>
      <c r="P3066" s="2">
        <v>12</v>
      </c>
      <c r="Q3066" s="2">
        <v>11</v>
      </c>
      <c r="R3066" s="2">
        <v>512</v>
      </c>
      <c r="S3066" s="2">
        <v>564100</v>
      </c>
      <c r="T3066" s="2">
        <v>37788700</v>
      </c>
      <c r="U3066" s="2">
        <v>230</v>
      </c>
      <c r="V3066" s="2">
        <v>975</v>
      </c>
      <c r="W3066" s="2">
        <v>15</v>
      </c>
      <c r="X3066" s="2">
        <v>1269</v>
      </c>
      <c r="Y3066" s="2">
        <v>54</v>
      </c>
      <c r="Z3066" s="2">
        <v>189</v>
      </c>
      <c r="AA3066" s="9">
        <f t="shared" si="425"/>
        <v>35070</v>
      </c>
      <c r="AB3066" s="9">
        <f t="shared" si="426"/>
        <v>15324</v>
      </c>
      <c r="AC3066" s="9">
        <f t="shared" si="427"/>
        <v>1017</v>
      </c>
      <c r="AD3066" s="9">
        <f t="shared" si="428"/>
        <v>512</v>
      </c>
      <c r="AE3066" s="44">
        <f t="shared" si="429"/>
        <v>6.9161697004361722E-5</v>
      </c>
      <c r="AF3066" s="9">
        <f t="shared" si="430"/>
        <v>279</v>
      </c>
      <c r="AG3066" s="9">
        <f t="shared" si="423"/>
        <v>243</v>
      </c>
      <c r="AH3066" s="44">
        <f t="shared" si="431"/>
        <v>2.5954228259477291E-5</v>
      </c>
      <c r="AI3066">
        <f>AA3066/'Totals and Drop Down Lists'!W$6*Inputs!E$37</f>
        <v>31813.414078745631</v>
      </c>
      <c r="AJ3066">
        <f>AB3066/'Totals and Drop Down Lists'!X$6*Inputs!F$37</f>
        <v>50421.893188567003</v>
      </c>
      <c r="AK3066">
        <f>AC3066/'Totals and Drop Down Lists'!Y$6*Inputs!G$37</f>
        <v>6704.4075286832285</v>
      </c>
      <c r="AL3066">
        <f>AD3066/'Totals and Drop Down Lists'!Z$6*Inputs!H$37</f>
        <v>4104.9606502368706</v>
      </c>
      <c r="AM3066">
        <f>AE3066/'Totals and Drop Down Lists'!AA$6*Inputs!I$37</f>
        <v>8609.8947297576578</v>
      </c>
      <c r="AN3066">
        <f>AF3066/'Totals and Drop Down Lists'!AB$6*Inputs!J$37</f>
        <v>5567.9173861561831</v>
      </c>
      <c r="AO3066">
        <f>AG3066/'Totals and Drop Down Lists'!AC$6*Inputs!K$37</f>
        <v>4525.5290115192638</v>
      </c>
      <c r="AP3066">
        <f>AH3066/'Totals and Drop Down Lists'!AD$6*Inputs!L$37</f>
        <v>6107.8061757591386</v>
      </c>
      <c r="AQ3066">
        <f>IF(OR($D3066="51",$D3066="52",$D3066="61"),(AA3066/'Totals and Drop Down Lists'!W$4)*Inputs!E$38,0)</f>
        <v>0</v>
      </c>
      <c r="AR3066">
        <f>IF(OR($D3066="51",$D3066="52",$D3066="61"),(AB3066/'Totals and Drop Down Lists'!X$4)*Inputs!F$38,0)</f>
        <v>0</v>
      </c>
      <c r="AS3066">
        <f>IF(OR($D3066="51",$D3066="52",$D3066="61"),(AC3066/'Totals and Drop Down Lists'!Y$4)*Inputs!G$38,0)</f>
        <v>0</v>
      </c>
      <c r="AT3066">
        <f>IF(OR($D3066="51",$D3066="52",$D3066="61"),(AD3066/'Totals and Drop Down Lists'!Z$4)*Inputs!H$38,0)</f>
        <v>0</v>
      </c>
      <c r="AU3066">
        <f>IF(OR($D3066="51",$D3066="52",$D3066="61"),(AE3066/'Totals and Drop Down Lists'!AA$4)*Inputs!I$38,0)</f>
        <v>0</v>
      </c>
      <c r="AV3066">
        <f>IF(OR($D3066="51",$D3066="52",$D3066="61"),(AF3066/'Totals and Drop Down Lists'!AB$4)*Inputs!J$38,0)</f>
        <v>0</v>
      </c>
      <c r="AW3066">
        <f>IF(OR($D3066="51",$D3066="52",$D3066="61"),(AG3066/'Totals and Drop Down Lists'!AC$4)*Inputs!K$38,0)</f>
        <v>0</v>
      </c>
      <c r="AX3066">
        <f>IF(OR($D3066="51",$D3066="52",$D3066="61"),(AH3066/'Totals and Drop Down Lists'!AD$4)*Inputs!L$38,0)</f>
        <v>0</v>
      </c>
      <c r="AY3066">
        <f>IF(OR($D3066="51",$D3066="52",$D3066="61"),0,(AA3066/'Totals and Drop Down Lists'!W$5)*Inputs!E$39)</f>
        <v>0</v>
      </c>
      <c r="AZ3066">
        <f>IF(OR($D3066="51",$D3066="52",$D3066="61"),0,(AB3066/'Totals and Drop Down Lists'!X$5)*Inputs!F$39)</f>
        <v>0</v>
      </c>
      <c r="BA3066">
        <f>IF(OR($D3066="51",$D3066="52",$D3066="61"),0,(AC3066/'Totals and Drop Down Lists'!Y$5)*Inputs!G$39)</f>
        <v>0</v>
      </c>
      <c r="BB3066">
        <f>IF(OR($D3066="51",$D3066="52",$D3066="61"),0,(AD3066/'Totals and Drop Down Lists'!Z$5)*Inputs!H$39)</f>
        <v>0</v>
      </c>
      <c r="BC3066">
        <f>IF(OR($D3066="51",$D3066="52",$D3066="61"),0,(AE3066/'Totals and Drop Down Lists'!AA$5)*Inputs!I$39)</f>
        <v>0</v>
      </c>
      <c r="BD3066">
        <f>IF(OR($D3066="51",$D3066="52",$D3066="61"),0,(AF3066/'Totals and Drop Down Lists'!AB$5)*Inputs!J$39)</f>
        <v>0</v>
      </c>
      <c r="BE3066">
        <f>IF(OR($D3066="51",$D3066="52",$D3066="61"),0,(AG3066/'Totals and Drop Down Lists'!AC$5)*Inputs!K$39)</f>
        <v>0</v>
      </c>
      <c r="BF3066">
        <f>IF(OR($D3066="51",$D3066="52",$D3066="61"),0,(AH3066/'Totals and Drop Down Lists'!AD$5)*Inputs!L$39)</f>
        <v>0</v>
      </c>
      <c r="BG3066" s="10">
        <f t="shared" si="424"/>
        <v>117855.82274942496</v>
      </c>
    </row>
    <row r="3067" spans="1:59" ht="28.8">
      <c r="A3067" s="1" t="s">
        <v>7656</v>
      </c>
      <c r="B3067" s="1" t="s">
        <v>5688</v>
      </c>
      <c r="C3067" s="1" t="s">
        <v>5781</v>
      </c>
      <c r="D3067" s="1" t="s">
        <v>25</v>
      </c>
      <c r="E3067" s="1" t="s">
        <v>5782</v>
      </c>
      <c r="F3067" s="2">
        <v>40701</v>
      </c>
      <c r="G3067" s="2">
        <v>947</v>
      </c>
      <c r="H3067" s="2">
        <v>73</v>
      </c>
      <c r="I3067" s="2">
        <v>18907</v>
      </c>
      <c r="J3067" s="2">
        <v>13237</v>
      </c>
      <c r="K3067" s="2">
        <v>3953</v>
      </c>
      <c r="L3067" s="2">
        <v>305</v>
      </c>
      <c r="M3067" s="2">
        <v>55</v>
      </c>
      <c r="N3067" s="2">
        <v>15</v>
      </c>
      <c r="O3067" s="2">
        <v>380</v>
      </c>
      <c r="P3067" s="2">
        <v>47</v>
      </c>
      <c r="Q3067" s="2">
        <v>0</v>
      </c>
      <c r="R3067" s="2">
        <v>337</v>
      </c>
      <c r="S3067" s="2">
        <v>1067500</v>
      </c>
      <c r="T3067" s="2">
        <v>72337500</v>
      </c>
      <c r="U3067" s="2">
        <v>269</v>
      </c>
      <c r="V3067" s="2">
        <v>350</v>
      </c>
      <c r="W3067" s="2">
        <v>15</v>
      </c>
      <c r="X3067" s="2">
        <v>1275</v>
      </c>
      <c r="Y3067" s="2">
        <v>50</v>
      </c>
      <c r="Z3067" s="2">
        <v>430</v>
      </c>
      <c r="AA3067" s="9">
        <f t="shared" si="425"/>
        <v>40701</v>
      </c>
      <c r="AB3067" s="9">
        <f t="shared" si="426"/>
        <v>17887</v>
      </c>
      <c r="AC3067" s="9">
        <f t="shared" si="427"/>
        <v>1139</v>
      </c>
      <c r="AD3067" s="9">
        <f t="shared" si="428"/>
        <v>337</v>
      </c>
      <c r="AE3067" s="44">
        <f t="shared" si="429"/>
        <v>8.2444150186924555E-5</v>
      </c>
      <c r="AF3067" s="9">
        <f t="shared" si="430"/>
        <v>910</v>
      </c>
      <c r="AG3067" s="9">
        <f t="shared" si="423"/>
        <v>480</v>
      </c>
      <c r="AH3067" s="44">
        <f t="shared" si="431"/>
        <v>5.3337120910643789E-5</v>
      </c>
      <c r="AI3067">
        <f>AA3067/'Totals and Drop Down Lists'!W$6*Inputs!E$37</f>
        <v>36921.521711406494</v>
      </c>
      <c r="AJ3067">
        <f>AB3067/'Totals and Drop Down Lists'!X$6*Inputs!F$37</f>
        <v>58855.155537972983</v>
      </c>
      <c r="AK3067">
        <f>AC3067/'Totals and Drop Down Lists'!Y$6*Inputs!G$37</f>
        <v>7508.6727386137636</v>
      </c>
      <c r="AL3067">
        <f>AD3067/'Totals and Drop Down Lists'!Z$6*Inputs!H$37</f>
        <v>2701.8979279879404</v>
      </c>
      <c r="AM3067">
        <f>AE3067/'Totals and Drop Down Lists'!AA$6*Inputs!I$37</f>
        <v>10263.4186976208</v>
      </c>
      <c r="AN3067">
        <f>AF3067/'Totals and Drop Down Lists'!AB$6*Inputs!J$37</f>
        <v>18160.590757713715</v>
      </c>
      <c r="AO3067">
        <f>AG3067/'Totals and Drop Down Lists'!AC$6*Inputs!K$37</f>
        <v>8939.3165659639781</v>
      </c>
      <c r="AP3067">
        <f>AH3067/'Totals and Drop Down Lists'!AD$6*Inputs!L$37</f>
        <v>12551.819812877109</v>
      </c>
      <c r="AQ3067">
        <f>IF(OR($D3067="51",$D3067="52",$D3067="61"),(AA3067/'Totals and Drop Down Lists'!W$4)*Inputs!E$38,0)</f>
        <v>0</v>
      </c>
      <c r="AR3067">
        <f>IF(OR($D3067="51",$D3067="52",$D3067="61"),(AB3067/'Totals and Drop Down Lists'!X$4)*Inputs!F$38,0)</f>
        <v>0</v>
      </c>
      <c r="AS3067">
        <f>IF(OR($D3067="51",$D3067="52",$D3067="61"),(AC3067/'Totals and Drop Down Lists'!Y$4)*Inputs!G$38,0)</f>
        <v>0</v>
      </c>
      <c r="AT3067">
        <f>IF(OR($D3067="51",$D3067="52",$D3067="61"),(AD3067/'Totals and Drop Down Lists'!Z$4)*Inputs!H$38,0)</f>
        <v>0</v>
      </c>
      <c r="AU3067">
        <f>IF(OR($D3067="51",$D3067="52",$D3067="61"),(AE3067/'Totals and Drop Down Lists'!AA$4)*Inputs!I$38,0)</f>
        <v>0</v>
      </c>
      <c r="AV3067">
        <f>IF(OR($D3067="51",$D3067="52",$D3067="61"),(AF3067/'Totals and Drop Down Lists'!AB$4)*Inputs!J$38,0)</f>
        <v>0</v>
      </c>
      <c r="AW3067">
        <f>IF(OR($D3067="51",$D3067="52",$D3067="61"),(AG3067/'Totals and Drop Down Lists'!AC$4)*Inputs!K$38,0)</f>
        <v>0</v>
      </c>
      <c r="AX3067">
        <f>IF(OR($D3067="51",$D3067="52",$D3067="61"),(AH3067/'Totals and Drop Down Lists'!AD$4)*Inputs!L$38,0)</f>
        <v>0</v>
      </c>
      <c r="AY3067">
        <f>IF(OR($D3067="51",$D3067="52",$D3067="61"),0,(AA3067/'Totals and Drop Down Lists'!W$5)*Inputs!E$39)</f>
        <v>0</v>
      </c>
      <c r="AZ3067">
        <f>IF(OR($D3067="51",$D3067="52",$D3067="61"),0,(AB3067/'Totals and Drop Down Lists'!X$5)*Inputs!F$39)</f>
        <v>0</v>
      </c>
      <c r="BA3067">
        <f>IF(OR($D3067="51",$D3067="52",$D3067="61"),0,(AC3067/'Totals and Drop Down Lists'!Y$5)*Inputs!G$39)</f>
        <v>0</v>
      </c>
      <c r="BB3067">
        <f>IF(OR($D3067="51",$D3067="52",$D3067="61"),0,(AD3067/'Totals and Drop Down Lists'!Z$5)*Inputs!H$39)</f>
        <v>0</v>
      </c>
      <c r="BC3067">
        <f>IF(OR($D3067="51",$D3067="52",$D3067="61"),0,(AE3067/'Totals and Drop Down Lists'!AA$5)*Inputs!I$39)</f>
        <v>0</v>
      </c>
      <c r="BD3067">
        <f>IF(OR($D3067="51",$D3067="52",$D3067="61"),0,(AF3067/'Totals and Drop Down Lists'!AB$5)*Inputs!J$39)</f>
        <v>0</v>
      </c>
      <c r="BE3067">
        <f>IF(OR($D3067="51",$D3067="52",$D3067="61"),0,(AG3067/'Totals and Drop Down Lists'!AC$5)*Inputs!K$39)</f>
        <v>0</v>
      </c>
      <c r="BF3067">
        <f>IF(OR($D3067="51",$D3067="52",$D3067="61"),0,(AH3067/'Totals and Drop Down Lists'!AD$5)*Inputs!L$39)</f>
        <v>0</v>
      </c>
      <c r="BG3067" s="10">
        <f t="shared" si="424"/>
        <v>155902.3937501568</v>
      </c>
    </row>
    <row r="3068" spans="1:59" ht="28.8">
      <c r="A3068" s="1" t="s">
        <v>7656</v>
      </c>
      <c r="B3068" s="1" t="s">
        <v>5688</v>
      </c>
      <c r="C3068" s="1" t="s">
        <v>5783</v>
      </c>
      <c r="D3068" s="1" t="s">
        <v>10</v>
      </c>
      <c r="E3068" s="1" t="s">
        <v>5784</v>
      </c>
      <c r="F3068" s="2">
        <v>41798</v>
      </c>
      <c r="G3068" s="2">
        <v>1056</v>
      </c>
      <c r="H3068" s="2">
        <v>8</v>
      </c>
      <c r="I3068" s="2">
        <v>22961</v>
      </c>
      <c r="J3068" s="2">
        <v>12881</v>
      </c>
      <c r="K3068" s="2">
        <v>4206</v>
      </c>
      <c r="L3068" s="2">
        <v>191</v>
      </c>
      <c r="M3068" s="2">
        <v>27</v>
      </c>
      <c r="N3068" s="2">
        <v>0</v>
      </c>
      <c r="O3068" s="2">
        <v>159</v>
      </c>
      <c r="P3068" s="2">
        <v>42</v>
      </c>
      <c r="Q3068" s="2">
        <v>21</v>
      </c>
      <c r="R3068" s="2">
        <v>620</v>
      </c>
      <c r="S3068" s="2">
        <v>649000</v>
      </c>
      <c r="T3068" s="2">
        <v>42397000</v>
      </c>
      <c r="U3068" s="2">
        <v>543</v>
      </c>
      <c r="V3068" s="2">
        <v>500</v>
      </c>
      <c r="W3068" s="2">
        <v>0</v>
      </c>
      <c r="X3068" s="2">
        <v>1464</v>
      </c>
      <c r="Y3068" s="2">
        <v>115</v>
      </c>
      <c r="Z3068" s="2">
        <v>400</v>
      </c>
      <c r="AA3068" s="9">
        <f t="shared" si="425"/>
        <v>41798</v>
      </c>
      <c r="AB3068" s="9">
        <f t="shared" si="426"/>
        <v>21897</v>
      </c>
      <c r="AC3068" s="9">
        <f t="shared" si="427"/>
        <v>1060</v>
      </c>
      <c r="AD3068" s="9">
        <f t="shared" si="428"/>
        <v>620</v>
      </c>
      <c r="AE3068" s="44">
        <f t="shared" si="429"/>
        <v>9.5914604958081734E-5</v>
      </c>
      <c r="AF3068" s="9">
        <f t="shared" si="430"/>
        <v>964</v>
      </c>
      <c r="AG3068" s="9">
        <f t="shared" si="423"/>
        <v>515</v>
      </c>
      <c r="AH3068" s="44">
        <f t="shared" si="431"/>
        <v>6.2571707067653472E-5</v>
      </c>
      <c r="AI3068">
        <f>AA3068/'Totals and Drop Down Lists'!W$6*Inputs!E$37</f>
        <v>37916.654738049896</v>
      </c>
      <c r="AJ3068">
        <f>AB3068/'Totals and Drop Down Lists'!X$6*Inputs!F$37</f>
        <v>72049.608140828219</v>
      </c>
      <c r="AK3068">
        <f>AC3068/'Totals and Drop Down Lists'!Y$6*Inputs!G$37</f>
        <v>6987.878053494811</v>
      </c>
      <c r="AL3068">
        <f>AD3068/'Totals and Drop Down Lists'!Z$6*Inputs!H$37</f>
        <v>4970.8507873962108</v>
      </c>
      <c r="AM3068">
        <f>AE3068/'Totals and Drop Down Lists'!AA$6*Inputs!I$37</f>
        <v>11940.3468611144</v>
      </c>
      <c r="AN3068">
        <f>AF3068/'Totals and Drop Down Lists'!AB$6*Inputs!J$37</f>
        <v>19238.252187292332</v>
      </c>
      <c r="AO3068">
        <f>AG3068/'Totals and Drop Down Lists'!AC$6*Inputs!K$37</f>
        <v>9591.1417322321831</v>
      </c>
      <c r="AP3068">
        <f>AH3068/'Totals and Drop Down Lists'!AD$6*Inputs!L$37</f>
        <v>14724.994133318241</v>
      </c>
      <c r="AQ3068">
        <f>IF(OR($D3068="51",$D3068="52",$D3068="61"),(AA3068/'Totals and Drop Down Lists'!W$4)*Inputs!E$38,0)</f>
        <v>0</v>
      </c>
      <c r="AR3068">
        <f>IF(OR($D3068="51",$D3068="52",$D3068="61"),(AB3068/'Totals and Drop Down Lists'!X$4)*Inputs!F$38,0)</f>
        <v>0</v>
      </c>
      <c r="AS3068">
        <f>IF(OR($D3068="51",$D3068="52",$D3068="61"),(AC3068/'Totals and Drop Down Lists'!Y$4)*Inputs!G$38,0)</f>
        <v>0</v>
      </c>
      <c r="AT3068">
        <f>IF(OR($D3068="51",$D3068="52",$D3068="61"),(AD3068/'Totals and Drop Down Lists'!Z$4)*Inputs!H$38,0)</f>
        <v>0</v>
      </c>
      <c r="AU3068">
        <f>IF(OR($D3068="51",$D3068="52",$D3068="61"),(AE3068/'Totals and Drop Down Lists'!AA$4)*Inputs!I$38,0)</f>
        <v>0</v>
      </c>
      <c r="AV3068">
        <f>IF(OR($D3068="51",$D3068="52",$D3068="61"),(AF3068/'Totals and Drop Down Lists'!AB$4)*Inputs!J$38,0)</f>
        <v>0</v>
      </c>
      <c r="AW3068">
        <f>IF(OR($D3068="51",$D3068="52",$D3068="61"),(AG3068/'Totals and Drop Down Lists'!AC$4)*Inputs!K$38,0)</f>
        <v>0</v>
      </c>
      <c r="AX3068">
        <f>IF(OR($D3068="51",$D3068="52",$D3068="61"),(AH3068/'Totals and Drop Down Lists'!AD$4)*Inputs!L$38,0)</f>
        <v>0</v>
      </c>
      <c r="AY3068">
        <f>IF(OR($D3068="51",$D3068="52",$D3068="61"),0,(AA3068/'Totals and Drop Down Lists'!W$5)*Inputs!E$39)</f>
        <v>0</v>
      </c>
      <c r="AZ3068">
        <f>IF(OR($D3068="51",$D3068="52",$D3068="61"),0,(AB3068/'Totals and Drop Down Lists'!X$5)*Inputs!F$39)</f>
        <v>0</v>
      </c>
      <c r="BA3068">
        <f>IF(OR($D3068="51",$D3068="52",$D3068="61"),0,(AC3068/'Totals and Drop Down Lists'!Y$5)*Inputs!G$39)</f>
        <v>0</v>
      </c>
      <c r="BB3068">
        <f>IF(OR($D3068="51",$D3068="52",$D3068="61"),0,(AD3068/'Totals and Drop Down Lists'!Z$5)*Inputs!H$39)</f>
        <v>0</v>
      </c>
      <c r="BC3068">
        <f>IF(OR($D3068="51",$D3068="52",$D3068="61"),0,(AE3068/'Totals and Drop Down Lists'!AA$5)*Inputs!I$39)</f>
        <v>0</v>
      </c>
      <c r="BD3068">
        <f>IF(OR($D3068="51",$D3068="52",$D3068="61"),0,(AF3068/'Totals and Drop Down Lists'!AB$5)*Inputs!J$39)</f>
        <v>0</v>
      </c>
      <c r="BE3068">
        <f>IF(OR($D3068="51",$D3068="52",$D3068="61"),0,(AG3068/'Totals and Drop Down Lists'!AC$5)*Inputs!K$39)</f>
        <v>0</v>
      </c>
      <c r="BF3068">
        <f>IF(OR($D3068="51",$D3068="52",$D3068="61"),0,(AH3068/'Totals and Drop Down Lists'!AD$5)*Inputs!L$39)</f>
        <v>0</v>
      </c>
      <c r="BG3068" s="10">
        <f t="shared" si="424"/>
        <v>177419.7266337263</v>
      </c>
    </row>
    <row r="3069" spans="1:59" ht="28.8">
      <c r="A3069" s="1" t="s">
        <v>7656</v>
      </c>
      <c r="B3069" s="1" t="s">
        <v>5688</v>
      </c>
      <c r="C3069" s="1" t="s">
        <v>5785</v>
      </c>
      <c r="D3069" s="1" t="s">
        <v>25</v>
      </c>
      <c r="E3069" s="1" t="s">
        <v>5786</v>
      </c>
      <c r="F3069" s="2">
        <v>23231</v>
      </c>
      <c r="G3069" s="2">
        <v>489</v>
      </c>
      <c r="H3069" s="2">
        <v>81</v>
      </c>
      <c r="I3069" s="2">
        <v>11382</v>
      </c>
      <c r="J3069" s="2">
        <v>7818</v>
      </c>
      <c r="K3069" s="2">
        <v>1835</v>
      </c>
      <c r="L3069" s="2">
        <v>146</v>
      </c>
      <c r="M3069" s="2">
        <v>24</v>
      </c>
      <c r="N3069" s="2">
        <v>14</v>
      </c>
      <c r="O3069" s="2">
        <v>100</v>
      </c>
      <c r="P3069" s="2">
        <v>0</v>
      </c>
      <c r="Q3069" s="2">
        <v>0</v>
      </c>
      <c r="R3069" s="2">
        <v>724</v>
      </c>
      <c r="S3069" s="2">
        <v>638600</v>
      </c>
      <c r="T3069" s="2">
        <v>29572500</v>
      </c>
      <c r="U3069" s="2">
        <v>39</v>
      </c>
      <c r="V3069" s="2">
        <v>289</v>
      </c>
      <c r="W3069" s="2">
        <v>0</v>
      </c>
      <c r="X3069" s="2">
        <v>749</v>
      </c>
      <c r="Y3069" s="2">
        <v>65</v>
      </c>
      <c r="Z3069" s="2">
        <v>245</v>
      </c>
      <c r="AA3069" s="9">
        <f t="shared" si="425"/>
        <v>23231</v>
      </c>
      <c r="AB3069" s="9">
        <f t="shared" si="426"/>
        <v>10812</v>
      </c>
      <c r="AC3069" s="9">
        <f t="shared" si="427"/>
        <v>1008</v>
      </c>
      <c r="AD3069" s="9">
        <f t="shared" si="428"/>
        <v>724</v>
      </c>
      <c r="AE3069" s="44">
        <f t="shared" si="429"/>
        <v>3.0079613875345452E-5</v>
      </c>
      <c r="AF3069" s="9">
        <f t="shared" si="430"/>
        <v>460</v>
      </c>
      <c r="AG3069" s="9">
        <f t="shared" si="423"/>
        <v>310</v>
      </c>
      <c r="AH3069" s="44">
        <f t="shared" si="431"/>
        <v>2.7074047257307868E-5</v>
      </c>
      <c r="AI3069">
        <f>AA3069/'Totals and Drop Down Lists'!W$6*Inputs!E$37</f>
        <v>21073.778798498421</v>
      </c>
      <c r="AJ3069">
        <f>AB3069/'Totals and Drop Down Lists'!X$6*Inputs!F$37</f>
        <v>35575.666219967796</v>
      </c>
      <c r="AK3069">
        <f>AC3069/'Totals and Drop Down Lists'!Y$6*Inputs!G$37</f>
        <v>6645.0764886063853</v>
      </c>
      <c r="AL3069">
        <f>AD3069/'Totals and Drop Down Lists'!Z$6*Inputs!H$37</f>
        <v>5804.6709194755758</v>
      </c>
      <c r="AM3069">
        <f>AE3069/'Totals and Drop Down Lists'!AA$6*Inputs!I$37</f>
        <v>3744.591590373343</v>
      </c>
      <c r="AN3069">
        <f>AF3069/'Totals and Drop Down Lists'!AB$6*Inputs!J$37</f>
        <v>9180.0788445585822</v>
      </c>
      <c r="AO3069">
        <f>AG3069/'Totals and Drop Down Lists'!AC$6*Inputs!K$37</f>
        <v>5773.3086155184019</v>
      </c>
      <c r="AP3069">
        <f>AH3069/'Totals and Drop Down Lists'!AD$6*Inputs!L$37</f>
        <v>6371.3330786707857</v>
      </c>
      <c r="AQ3069">
        <f>IF(OR($D3069="51",$D3069="52",$D3069="61"),(AA3069/'Totals and Drop Down Lists'!W$4)*Inputs!E$38,0)</f>
        <v>0</v>
      </c>
      <c r="AR3069">
        <f>IF(OR($D3069="51",$D3069="52",$D3069="61"),(AB3069/'Totals and Drop Down Lists'!X$4)*Inputs!F$38,0)</f>
        <v>0</v>
      </c>
      <c r="AS3069">
        <f>IF(OR($D3069="51",$D3069="52",$D3069="61"),(AC3069/'Totals and Drop Down Lists'!Y$4)*Inputs!G$38,0)</f>
        <v>0</v>
      </c>
      <c r="AT3069">
        <f>IF(OR($D3069="51",$D3069="52",$D3069="61"),(AD3069/'Totals and Drop Down Lists'!Z$4)*Inputs!H$38,0)</f>
        <v>0</v>
      </c>
      <c r="AU3069">
        <f>IF(OR($D3069="51",$D3069="52",$D3069="61"),(AE3069/'Totals and Drop Down Lists'!AA$4)*Inputs!I$38,0)</f>
        <v>0</v>
      </c>
      <c r="AV3069">
        <f>IF(OR($D3069="51",$D3069="52",$D3069="61"),(AF3069/'Totals and Drop Down Lists'!AB$4)*Inputs!J$38,0)</f>
        <v>0</v>
      </c>
      <c r="AW3069">
        <f>IF(OR($D3069="51",$D3069="52",$D3069="61"),(AG3069/'Totals and Drop Down Lists'!AC$4)*Inputs!K$38,0)</f>
        <v>0</v>
      </c>
      <c r="AX3069">
        <f>IF(OR($D3069="51",$D3069="52",$D3069="61"),(AH3069/'Totals and Drop Down Lists'!AD$4)*Inputs!L$38,0)</f>
        <v>0</v>
      </c>
      <c r="AY3069">
        <f>IF(OR($D3069="51",$D3069="52",$D3069="61"),0,(AA3069/'Totals and Drop Down Lists'!W$5)*Inputs!E$39)</f>
        <v>0</v>
      </c>
      <c r="AZ3069">
        <f>IF(OR($D3069="51",$D3069="52",$D3069="61"),0,(AB3069/'Totals and Drop Down Lists'!X$5)*Inputs!F$39)</f>
        <v>0</v>
      </c>
      <c r="BA3069">
        <f>IF(OR($D3069="51",$D3069="52",$D3069="61"),0,(AC3069/'Totals and Drop Down Lists'!Y$5)*Inputs!G$39)</f>
        <v>0</v>
      </c>
      <c r="BB3069">
        <f>IF(OR($D3069="51",$D3069="52",$D3069="61"),0,(AD3069/'Totals and Drop Down Lists'!Z$5)*Inputs!H$39)</f>
        <v>0</v>
      </c>
      <c r="BC3069">
        <f>IF(OR($D3069="51",$D3069="52",$D3069="61"),0,(AE3069/'Totals and Drop Down Lists'!AA$5)*Inputs!I$39)</f>
        <v>0</v>
      </c>
      <c r="BD3069">
        <f>IF(OR($D3069="51",$D3069="52",$D3069="61"),0,(AF3069/'Totals and Drop Down Lists'!AB$5)*Inputs!J$39)</f>
        <v>0</v>
      </c>
      <c r="BE3069">
        <f>IF(OR($D3069="51",$D3069="52",$D3069="61"),0,(AG3069/'Totals and Drop Down Lists'!AC$5)*Inputs!K$39)</f>
        <v>0</v>
      </c>
      <c r="BF3069">
        <f>IF(OR($D3069="51",$D3069="52",$D3069="61"),0,(AH3069/'Totals and Drop Down Lists'!AD$5)*Inputs!L$39)</f>
        <v>0</v>
      </c>
      <c r="BG3069" s="10">
        <f t="shared" si="424"/>
        <v>94168.504555669278</v>
      </c>
    </row>
    <row r="3070" spans="1:59" ht="28.8">
      <c r="A3070" s="1" t="s">
        <v>7656</v>
      </c>
      <c r="B3070" s="1" t="s">
        <v>5688</v>
      </c>
      <c r="C3070" s="1" t="s">
        <v>5787</v>
      </c>
      <c r="D3070" s="1" t="s">
        <v>10</v>
      </c>
      <c r="E3070" s="1" t="s">
        <v>5788</v>
      </c>
      <c r="F3070" s="2">
        <v>73970</v>
      </c>
      <c r="G3070" s="2">
        <v>1102</v>
      </c>
      <c r="H3070" s="2">
        <v>108</v>
      </c>
      <c r="I3070" s="2">
        <v>21842</v>
      </c>
      <c r="J3070" s="2">
        <v>24642</v>
      </c>
      <c r="K3070" s="2">
        <v>7306</v>
      </c>
      <c r="L3070" s="2">
        <v>560</v>
      </c>
      <c r="M3070" s="2">
        <v>97</v>
      </c>
      <c r="N3070" s="2">
        <v>0</v>
      </c>
      <c r="O3070" s="2">
        <v>571</v>
      </c>
      <c r="P3070" s="2">
        <v>53</v>
      </c>
      <c r="Q3070" s="2">
        <v>12</v>
      </c>
      <c r="R3070" s="2">
        <v>482</v>
      </c>
      <c r="S3070" s="2">
        <v>2479400</v>
      </c>
      <c r="T3070" s="2">
        <v>145963400</v>
      </c>
      <c r="U3070" s="2">
        <v>393</v>
      </c>
      <c r="V3070" s="2">
        <v>1370</v>
      </c>
      <c r="W3070" s="2">
        <v>0</v>
      </c>
      <c r="X3070" s="2">
        <v>2350</v>
      </c>
      <c r="Y3070" s="2">
        <v>50</v>
      </c>
      <c r="Z3070" s="2">
        <v>510</v>
      </c>
      <c r="AA3070" s="9">
        <f t="shared" si="425"/>
        <v>73970</v>
      </c>
      <c r="AB3070" s="9">
        <f t="shared" si="426"/>
        <v>20632</v>
      </c>
      <c r="AC3070" s="9">
        <f t="shared" si="427"/>
        <v>1775</v>
      </c>
      <c r="AD3070" s="9">
        <f t="shared" si="428"/>
        <v>482</v>
      </c>
      <c r="AE3070" s="44">
        <f t="shared" si="429"/>
        <v>1.5127918232768885E-4</v>
      </c>
      <c r="AF3070" s="9">
        <f t="shared" si="430"/>
        <v>980</v>
      </c>
      <c r="AG3070" s="9">
        <f t="shared" si="423"/>
        <v>560</v>
      </c>
      <c r="AH3070" s="44">
        <f t="shared" si="431"/>
        <v>6.1779277922249782E-5</v>
      </c>
      <c r="AI3070">
        <f>AA3070/'Totals and Drop Down Lists'!W$6*Inputs!E$37</f>
        <v>67101.175916875218</v>
      </c>
      <c r="AJ3070">
        <f>AB3070/'Totals and Drop Down Lists'!X$6*Inputs!F$37</f>
        <v>67887.268354640721</v>
      </c>
      <c r="AK3070">
        <f>AC3070/'Totals and Drop Down Lists'!Y$6*Inputs!G$37</f>
        <v>11701.399570710651</v>
      </c>
      <c r="AL3070">
        <f>AD3070/'Totals and Drop Down Lists'!Z$6*Inputs!H$37</f>
        <v>3864.4356121370542</v>
      </c>
      <c r="AM3070">
        <f>AE3070/'Totals and Drop Down Lists'!AA$6*Inputs!I$37</f>
        <v>18832.647130724294</v>
      </c>
      <c r="AN3070">
        <f>AF3070/'Totals and Drop Down Lists'!AB$6*Inputs!J$37</f>
        <v>19557.559277537846</v>
      </c>
      <c r="AO3070">
        <f>AG3070/'Totals and Drop Down Lists'!AC$6*Inputs!K$37</f>
        <v>10429.202660291307</v>
      </c>
      <c r="AP3070">
        <f>AH3070/'Totals and Drop Down Lists'!AD$6*Inputs!L$37</f>
        <v>14538.511854602024</v>
      </c>
      <c r="AQ3070">
        <f>IF(OR($D3070="51",$D3070="52",$D3070="61"),(AA3070/'Totals and Drop Down Lists'!W$4)*Inputs!E$38,0)</f>
        <v>0</v>
      </c>
      <c r="AR3070">
        <f>IF(OR($D3070="51",$D3070="52",$D3070="61"),(AB3070/'Totals and Drop Down Lists'!X$4)*Inputs!F$38,0)</f>
        <v>0</v>
      </c>
      <c r="AS3070">
        <f>IF(OR($D3070="51",$D3070="52",$D3070="61"),(AC3070/'Totals and Drop Down Lists'!Y$4)*Inputs!G$38,0)</f>
        <v>0</v>
      </c>
      <c r="AT3070">
        <f>IF(OR($D3070="51",$D3070="52",$D3070="61"),(AD3070/'Totals and Drop Down Lists'!Z$4)*Inputs!H$38,0)</f>
        <v>0</v>
      </c>
      <c r="AU3070">
        <f>IF(OR($D3070="51",$D3070="52",$D3070="61"),(AE3070/'Totals and Drop Down Lists'!AA$4)*Inputs!I$38,0)</f>
        <v>0</v>
      </c>
      <c r="AV3070">
        <f>IF(OR($D3070="51",$D3070="52",$D3070="61"),(AF3070/'Totals and Drop Down Lists'!AB$4)*Inputs!J$38,0)</f>
        <v>0</v>
      </c>
      <c r="AW3070">
        <f>IF(OR($D3070="51",$D3070="52",$D3070="61"),(AG3070/'Totals and Drop Down Lists'!AC$4)*Inputs!K$38,0)</f>
        <v>0</v>
      </c>
      <c r="AX3070">
        <f>IF(OR($D3070="51",$D3070="52",$D3070="61"),(AH3070/'Totals and Drop Down Lists'!AD$4)*Inputs!L$38,0)</f>
        <v>0</v>
      </c>
      <c r="AY3070">
        <f>IF(OR($D3070="51",$D3070="52",$D3070="61"),0,(AA3070/'Totals and Drop Down Lists'!W$5)*Inputs!E$39)</f>
        <v>0</v>
      </c>
      <c r="AZ3070">
        <f>IF(OR($D3070="51",$D3070="52",$D3070="61"),0,(AB3070/'Totals and Drop Down Lists'!X$5)*Inputs!F$39)</f>
        <v>0</v>
      </c>
      <c r="BA3070">
        <f>IF(OR($D3070="51",$D3070="52",$D3070="61"),0,(AC3070/'Totals and Drop Down Lists'!Y$5)*Inputs!G$39)</f>
        <v>0</v>
      </c>
      <c r="BB3070">
        <f>IF(OR($D3070="51",$D3070="52",$D3070="61"),0,(AD3070/'Totals and Drop Down Lists'!Z$5)*Inputs!H$39)</f>
        <v>0</v>
      </c>
      <c r="BC3070">
        <f>IF(OR($D3070="51",$D3070="52",$D3070="61"),0,(AE3070/'Totals and Drop Down Lists'!AA$5)*Inputs!I$39)</f>
        <v>0</v>
      </c>
      <c r="BD3070">
        <f>IF(OR($D3070="51",$D3070="52",$D3070="61"),0,(AF3070/'Totals and Drop Down Lists'!AB$5)*Inputs!J$39)</f>
        <v>0</v>
      </c>
      <c r="BE3070">
        <f>IF(OR($D3070="51",$D3070="52",$D3070="61"),0,(AG3070/'Totals and Drop Down Lists'!AC$5)*Inputs!K$39)</f>
        <v>0</v>
      </c>
      <c r="BF3070">
        <f>IF(OR($D3070="51",$D3070="52",$D3070="61"),0,(AH3070/'Totals and Drop Down Lists'!AD$5)*Inputs!L$39)</f>
        <v>0</v>
      </c>
      <c r="BG3070" s="10">
        <f t="shared" si="424"/>
        <v>213912.20037751916</v>
      </c>
    </row>
    <row r="3071" spans="1:59" ht="28.8">
      <c r="A3071" s="1" t="s">
        <v>7656</v>
      </c>
      <c r="B3071" s="1" t="s">
        <v>5688</v>
      </c>
      <c r="C3071" s="1" t="s">
        <v>5789</v>
      </c>
      <c r="D3071" s="1" t="s">
        <v>25</v>
      </c>
      <c r="E3071" s="1" t="s">
        <v>5790</v>
      </c>
      <c r="F3071" s="2">
        <v>9273</v>
      </c>
      <c r="G3071" s="2">
        <v>311</v>
      </c>
      <c r="H3071" s="2">
        <v>0</v>
      </c>
      <c r="I3071" s="2">
        <v>3983</v>
      </c>
      <c r="J3071" s="2">
        <v>2785</v>
      </c>
      <c r="K3071" s="2">
        <v>488</v>
      </c>
      <c r="L3071" s="2">
        <v>128</v>
      </c>
      <c r="M3071" s="2">
        <v>23</v>
      </c>
      <c r="N3071" s="2">
        <v>0</v>
      </c>
      <c r="O3071" s="2">
        <v>32</v>
      </c>
      <c r="P3071" s="2">
        <v>0</v>
      </c>
      <c r="Q3071" s="2">
        <v>0</v>
      </c>
      <c r="R3071" s="2">
        <v>13</v>
      </c>
      <c r="S3071" s="2">
        <v>143000</v>
      </c>
      <c r="T3071" s="2">
        <v>3348600</v>
      </c>
      <c r="U3071" s="2">
        <v>123</v>
      </c>
      <c r="V3071" s="2">
        <v>59</v>
      </c>
      <c r="W3071" s="2">
        <v>15</v>
      </c>
      <c r="X3071" s="2">
        <v>184</v>
      </c>
      <c r="Y3071" s="2">
        <v>20</v>
      </c>
      <c r="Z3071" s="2">
        <v>100</v>
      </c>
      <c r="AA3071" s="9">
        <f t="shared" si="425"/>
        <v>9273</v>
      </c>
      <c r="AB3071" s="9">
        <f t="shared" si="426"/>
        <v>3672</v>
      </c>
      <c r="AC3071" s="9">
        <f t="shared" si="427"/>
        <v>196</v>
      </c>
      <c r="AD3071" s="9">
        <f t="shared" si="428"/>
        <v>13</v>
      </c>
      <c r="AE3071" s="44">
        <f t="shared" si="429"/>
        <v>5.9718684230720298E-6</v>
      </c>
      <c r="AF3071" s="9">
        <f t="shared" si="430"/>
        <v>110</v>
      </c>
      <c r="AG3071" s="9">
        <f t="shared" si="423"/>
        <v>120</v>
      </c>
      <c r="AH3071" s="44">
        <f t="shared" si="431"/>
        <v>7.8239660061641166E-6</v>
      </c>
      <c r="AI3071">
        <f>AA3071/'Totals and Drop Down Lists'!W$6*Inputs!E$37</f>
        <v>8411.9129955006611</v>
      </c>
      <c r="AJ3071">
        <f>AB3071/'Totals and Drop Down Lists'!X$6*Inputs!F$37</f>
        <v>12082.301735083402</v>
      </c>
      <c r="AK3071">
        <f>AC3071/'Totals and Drop Down Lists'!Y$6*Inputs!G$37</f>
        <v>1292.0982061179086</v>
      </c>
      <c r="AL3071">
        <f>AD3071/'Totals and Drop Down Lists'!Z$6*Inputs!H$37</f>
        <v>104.22751650992055</v>
      </c>
      <c r="AM3071">
        <f>AE3071/'Totals and Drop Down Lists'!AA$6*Inputs!I$37</f>
        <v>743.43402041409399</v>
      </c>
      <c r="AN3071">
        <f>AF3071/'Totals and Drop Down Lists'!AB$6*Inputs!J$37</f>
        <v>2195.2362454379218</v>
      </c>
      <c r="AO3071">
        <f>AG3071/'Totals and Drop Down Lists'!AC$6*Inputs!K$37</f>
        <v>2234.8291414909945</v>
      </c>
      <c r="AP3071">
        <f>AH3071/'Totals and Drop Down Lists'!AD$6*Inputs!L$37</f>
        <v>1841.2132086389061</v>
      </c>
      <c r="AQ3071">
        <f>IF(OR($D3071="51",$D3071="52",$D3071="61"),(AA3071/'Totals and Drop Down Lists'!W$4)*Inputs!E$38,0)</f>
        <v>0</v>
      </c>
      <c r="AR3071">
        <f>IF(OR($D3071="51",$D3071="52",$D3071="61"),(AB3071/'Totals and Drop Down Lists'!X$4)*Inputs!F$38,0)</f>
        <v>0</v>
      </c>
      <c r="AS3071">
        <f>IF(OR($D3071="51",$D3071="52",$D3071="61"),(AC3071/'Totals and Drop Down Lists'!Y$4)*Inputs!G$38,0)</f>
        <v>0</v>
      </c>
      <c r="AT3071">
        <f>IF(OR($D3071="51",$D3071="52",$D3071="61"),(AD3071/'Totals and Drop Down Lists'!Z$4)*Inputs!H$38,0)</f>
        <v>0</v>
      </c>
      <c r="AU3071">
        <f>IF(OR($D3071="51",$D3071="52",$D3071="61"),(AE3071/'Totals and Drop Down Lists'!AA$4)*Inputs!I$38,0)</f>
        <v>0</v>
      </c>
      <c r="AV3071">
        <f>IF(OR($D3071="51",$D3071="52",$D3071="61"),(AF3071/'Totals and Drop Down Lists'!AB$4)*Inputs!J$38,0)</f>
        <v>0</v>
      </c>
      <c r="AW3071">
        <f>IF(OR($D3071="51",$D3071="52",$D3071="61"),(AG3071/'Totals and Drop Down Lists'!AC$4)*Inputs!K$38,0)</f>
        <v>0</v>
      </c>
      <c r="AX3071">
        <f>IF(OR($D3071="51",$D3071="52",$D3071="61"),(AH3071/'Totals and Drop Down Lists'!AD$4)*Inputs!L$38,0)</f>
        <v>0</v>
      </c>
      <c r="AY3071">
        <f>IF(OR($D3071="51",$D3071="52",$D3071="61"),0,(AA3071/'Totals and Drop Down Lists'!W$5)*Inputs!E$39)</f>
        <v>0</v>
      </c>
      <c r="AZ3071">
        <f>IF(OR($D3071="51",$D3071="52",$D3071="61"),0,(AB3071/'Totals and Drop Down Lists'!X$5)*Inputs!F$39)</f>
        <v>0</v>
      </c>
      <c r="BA3071">
        <f>IF(OR($D3071="51",$D3071="52",$D3071="61"),0,(AC3071/'Totals and Drop Down Lists'!Y$5)*Inputs!G$39)</f>
        <v>0</v>
      </c>
      <c r="BB3071">
        <f>IF(OR($D3071="51",$D3071="52",$D3071="61"),0,(AD3071/'Totals and Drop Down Lists'!Z$5)*Inputs!H$39)</f>
        <v>0</v>
      </c>
      <c r="BC3071">
        <f>IF(OR($D3071="51",$D3071="52",$D3071="61"),0,(AE3071/'Totals and Drop Down Lists'!AA$5)*Inputs!I$39)</f>
        <v>0</v>
      </c>
      <c r="BD3071">
        <f>IF(OR($D3071="51",$D3071="52",$D3071="61"),0,(AF3071/'Totals and Drop Down Lists'!AB$5)*Inputs!J$39)</f>
        <v>0</v>
      </c>
      <c r="BE3071">
        <f>IF(OR($D3071="51",$D3071="52",$D3071="61"),0,(AG3071/'Totals and Drop Down Lists'!AC$5)*Inputs!K$39)</f>
        <v>0</v>
      </c>
      <c r="BF3071">
        <f>IF(OR($D3071="51",$D3071="52",$D3071="61"),0,(AH3071/'Totals and Drop Down Lists'!AD$5)*Inputs!L$39)</f>
        <v>0</v>
      </c>
      <c r="BG3071" s="10">
        <f t="shared" si="424"/>
        <v>28905.253069193808</v>
      </c>
    </row>
    <row r="3072" spans="1:59" ht="28.8">
      <c r="A3072" s="1" t="s">
        <v>7656</v>
      </c>
      <c r="B3072" s="1" t="s">
        <v>5688</v>
      </c>
      <c r="C3072" s="1" t="s">
        <v>5791</v>
      </c>
      <c r="D3072" s="1" t="s">
        <v>25</v>
      </c>
      <c r="E3072" s="1" t="s">
        <v>5792</v>
      </c>
      <c r="F3072" s="2">
        <v>25618</v>
      </c>
      <c r="G3072" s="2">
        <v>761</v>
      </c>
      <c r="H3072" s="2">
        <v>59</v>
      </c>
      <c r="I3072" s="2">
        <v>13629</v>
      </c>
      <c r="J3072" s="2">
        <v>7823</v>
      </c>
      <c r="K3072" s="2">
        <v>1813</v>
      </c>
      <c r="L3072" s="2">
        <v>608</v>
      </c>
      <c r="M3072" s="2">
        <v>56</v>
      </c>
      <c r="N3072" s="2">
        <v>20</v>
      </c>
      <c r="O3072" s="2">
        <v>196</v>
      </c>
      <c r="P3072" s="2">
        <v>0</v>
      </c>
      <c r="Q3072" s="2">
        <v>0</v>
      </c>
      <c r="R3072" s="2">
        <v>171</v>
      </c>
      <c r="S3072" s="2">
        <v>282300</v>
      </c>
      <c r="T3072" s="2">
        <v>24520000</v>
      </c>
      <c r="U3072" s="2">
        <v>41</v>
      </c>
      <c r="V3072" s="2">
        <v>490</v>
      </c>
      <c r="W3072" s="2">
        <v>0</v>
      </c>
      <c r="X3072" s="2">
        <v>770</v>
      </c>
      <c r="Y3072" s="2">
        <v>95</v>
      </c>
      <c r="Z3072" s="2">
        <v>144</v>
      </c>
      <c r="AA3072" s="9">
        <f t="shared" si="425"/>
        <v>25618</v>
      </c>
      <c r="AB3072" s="9">
        <f t="shared" si="426"/>
        <v>12809</v>
      </c>
      <c r="AC3072" s="9">
        <f t="shared" si="427"/>
        <v>1051</v>
      </c>
      <c r="AD3072" s="9">
        <f t="shared" si="428"/>
        <v>171</v>
      </c>
      <c r="AE3072" s="44">
        <f t="shared" si="429"/>
        <v>2.9343915534428939E-5</v>
      </c>
      <c r="AF3072" s="9">
        <f t="shared" si="430"/>
        <v>280</v>
      </c>
      <c r="AG3072" s="9">
        <f t="shared" si="423"/>
        <v>239</v>
      </c>
      <c r="AH3072" s="44">
        <f t="shared" si="431"/>
        <v>2.0609784992093638E-5</v>
      </c>
      <c r="AI3072">
        <f>AA3072/'Totals and Drop Down Lists'!W$6*Inputs!E$37</f>
        <v>23239.122950365141</v>
      </c>
      <c r="AJ3072">
        <f>AB3072/'Totals and Drop Down Lists'!X$6*Inputs!F$37</f>
        <v>42146.569423933361</v>
      </c>
      <c r="AK3072">
        <f>AC3072/'Totals and Drop Down Lists'!Y$6*Inputs!G$37</f>
        <v>6928.5470134179677</v>
      </c>
      <c r="AL3072">
        <f>AD3072/'Totals and Drop Down Lists'!Z$6*Inputs!H$37</f>
        <v>1370.9927171689549</v>
      </c>
      <c r="AM3072">
        <f>AE3072/'Totals and Drop Down Lists'!AA$6*Inputs!I$37</f>
        <v>3653.0049818528919</v>
      </c>
      <c r="AN3072">
        <f>AF3072/'Totals and Drop Down Lists'!AB$6*Inputs!J$37</f>
        <v>5587.8740792965273</v>
      </c>
      <c r="AO3072">
        <f>AG3072/'Totals and Drop Down Lists'!AC$6*Inputs!K$37</f>
        <v>4451.0347068028968</v>
      </c>
      <c r="AP3072">
        <f>AH3072/'Totals and Drop Down Lists'!AD$6*Inputs!L$37</f>
        <v>4850.0988277242159</v>
      </c>
      <c r="AQ3072">
        <f>IF(OR($D3072="51",$D3072="52",$D3072="61"),(AA3072/'Totals and Drop Down Lists'!W$4)*Inputs!E$38,0)</f>
        <v>0</v>
      </c>
      <c r="AR3072">
        <f>IF(OR($D3072="51",$D3072="52",$D3072="61"),(AB3072/'Totals and Drop Down Lists'!X$4)*Inputs!F$38,0)</f>
        <v>0</v>
      </c>
      <c r="AS3072">
        <f>IF(OR($D3072="51",$D3072="52",$D3072="61"),(AC3072/'Totals and Drop Down Lists'!Y$4)*Inputs!G$38,0)</f>
        <v>0</v>
      </c>
      <c r="AT3072">
        <f>IF(OR($D3072="51",$D3072="52",$D3072="61"),(AD3072/'Totals and Drop Down Lists'!Z$4)*Inputs!H$38,0)</f>
        <v>0</v>
      </c>
      <c r="AU3072">
        <f>IF(OR($D3072="51",$D3072="52",$D3072="61"),(AE3072/'Totals and Drop Down Lists'!AA$4)*Inputs!I$38,0)</f>
        <v>0</v>
      </c>
      <c r="AV3072">
        <f>IF(OR($D3072="51",$D3072="52",$D3072="61"),(AF3072/'Totals and Drop Down Lists'!AB$4)*Inputs!J$38,0)</f>
        <v>0</v>
      </c>
      <c r="AW3072">
        <f>IF(OR($D3072="51",$D3072="52",$D3072="61"),(AG3072/'Totals and Drop Down Lists'!AC$4)*Inputs!K$38,0)</f>
        <v>0</v>
      </c>
      <c r="AX3072">
        <f>IF(OR($D3072="51",$D3072="52",$D3072="61"),(AH3072/'Totals and Drop Down Lists'!AD$4)*Inputs!L$38,0)</f>
        <v>0</v>
      </c>
      <c r="AY3072">
        <f>IF(OR($D3072="51",$D3072="52",$D3072="61"),0,(AA3072/'Totals and Drop Down Lists'!W$5)*Inputs!E$39)</f>
        <v>0</v>
      </c>
      <c r="AZ3072">
        <f>IF(OR($D3072="51",$D3072="52",$D3072="61"),0,(AB3072/'Totals and Drop Down Lists'!X$5)*Inputs!F$39)</f>
        <v>0</v>
      </c>
      <c r="BA3072">
        <f>IF(OR($D3072="51",$D3072="52",$D3072="61"),0,(AC3072/'Totals and Drop Down Lists'!Y$5)*Inputs!G$39)</f>
        <v>0</v>
      </c>
      <c r="BB3072">
        <f>IF(OR($D3072="51",$D3072="52",$D3072="61"),0,(AD3072/'Totals and Drop Down Lists'!Z$5)*Inputs!H$39)</f>
        <v>0</v>
      </c>
      <c r="BC3072">
        <f>IF(OR($D3072="51",$D3072="52",$D3072="61"),0,(AE3072/'Totals and Drop Down Lists'!AA$5)*Inputs!I$39)</f>
        <v>0</v>
      </c>
      <c r="BD3072">
        <f>IF(OR($D3072="51",$D3072="52",$D3072="61"),0,(AF3072/'Totals and Drop Down Lists'!AB$5)*Inputs!J$39)</f>
        <v>0</v>
      </c>
      <c r="BE3072">
        <f>IF(OR($D3072="51",$D3072="52",$D3072="61"),0,(AG3072/'Totals and Drop Down Lists'!AC$5)*Inputs!K$39)</f>
        <v>0</v>
      </c>
      <c r="BF3072">
        <f>IF(OR($D3072="51",$D3072="52",$D3072="61"),0,(AH3072/'Totals and Drop Down Lists'!AD$5)*Inputs!L$39)</f>
        <v>0</v>
      </c>
      <c r="BG3072" s="10">
        <f t="shared" si="424"/>
        <v>92227.244700561947</v>
      </c>
    </row>
    <row r="3073" spans="1:59" ht="28.8">
      <c r="A3073" s="1" t="s">
        <v>7656</v>
      </c>
      <c r="B3073" s="1" t="s">
        <v>5688</v>
      </c>
      <c r="C3073" s="1" t="s">
        <v>5793</v>
      </c>
      <c r="D3073" s="1" t="s">
        <v>25</v>
      </c>
      <c r="E3073" s="1" t="s">
        <v>5794</v>
      </c>
      <c r="F3073" s="2">
        <v>37404</v>
      </c>
      <c r="G3073" s="2">
        <v>542</v>
      </c>
      <c r="H3073" s="2">
        <v>11</v>
      </c>
      <c r="I3073" s="2">
        <v>19161</v>
      </c>
      <c r="J3073" s="2">
        <v>11908</v>
      </c>
      <c r="K3073" s="2">
        <v>3125</v>
      </c>
      <c r="L3073" s="2">
        <v>520</v>
      </c>
      <c r="M3073" s="2">
        <v>48</v>
      </c>
      <c r="N3073" s="2">
        <v>0</v>
      </c>
      <c r="O3073" s="2">
        <v>218</v>
      </c>
      <c r="P3073" s="2">
        <v>46</v>
      </c>
      <c r="Q3073" s="2">
        <v>15</v>
      </c>
      <c r="R3073" s="2">
        <v>366</v>
      </c>
      <c r="S3073" s="2">
        <v>575400</v>
      </c>
      <c r="T3073" s="2">
        <v>39938800</v>
      </c>
      <c r="U3073" s="2">
        <v>159</v>
      </c>
      <c r="V3073" s="2">
        <v>390</v>
      </c>
      <c r="W3073" s="2">
        <v>25</v>
      </c>
      <c r="X3073" s="2">
        <v>1190</v>
      </c>
      <c r="Y3073" s="2">
        <v>29</v>
      </c>
      <c r="Z3073" s="2">
        <v>410</v>
      </c>
      <c r="AA3073" s="9">
        <f t="shared" si="425"/>
        <v>37404</v>
      </c>
      <c r="AB3073" s="9">
        <f t="shared" si="426"/>
        <v>18608</v>
      </c>
      <c r="AC3073" s="9">
        <f t="shared" si="427"/>
        <v>1213</v>
      </c>
      <c r="AD3073" s="9">
        <f t="shared" si="428"/>
        <v>366</v>
      </c>
      <c r="AE3073" s="44">
        <f t="shared" si="429"/>
        <v>5.7273932498433483E-5</v>
      </c>
      <c r="AF3073" s="9">
        <f t="shared" si="430"/>
        <v>775</v>
      </c>
      <c r="AG3073" s="9">
        <f t="shared" si="423"/>
        <v>439</v>
      </c>
      <c r="AH3073" s="44">
        <f t="shared" si="431"/>
        <v>4.286736632532492E-5</v>
      </c>
      <c r="AI3073">
        <f>AA3073/'Totals and Drop Down Lists'!W$6*Inputs!E$37</f>
        <v>33930.679789033406</v>
      </c>
      <c r="AJ3073">
        <f>AB3073/'Totals and Drop Down Lists'!X$6*Inputs!F$37</f>
        <v>61227.524696740722</v>
      </c>
      <c r="AK3073">
        <f>AC3073/'Totals and Drop Down Lists'!Y$6*Inputs!G$37</f>
        <v>7996.5057348011378</v>
      </c>
      <c r="AL3073">
        <f>AD3073/'Totals and Drop Down Lists'!Z$6*Inputs!H$37</f>
        <v>2934.405464817763</v>
      </c>
      <c r="AM3073">
        <f>AE3073/'Totals and Drop Down Lists'!AA$6*Inputs!I$37</f>
        <v>7129.9946492009758</v>
      </c>
      <c r="AN3073">
        <f>AF3073/'Totals and Drop Down Lists'!AB$6*Inputs!J$37</f>
        <v>15466.437183767177</v>
      </c>
      <c r="AO3073">
        <f>AG3073/'Totals and Drop Down Lists'!AC$6*Inputs!K$37</f>
        <v>8175.7499426212198</v>
      </c>
      <c r="AP3073">
        <f>AH3073/'Totals and Drop Down Lists'!AD$6*Inputs!L$37</f>
        <v>10087.973418540858</v>
      </c>
      <c r="AQ3073">
        <f>IF(OR($D3073="51",$D3073="52",$D3073="61"),(AA3073/'Totals and Drop Down Lists'!W$4)*Inputs!E$38,0)</f>
        <v>0</v>
      </c>
      <c r="AR3073">
        <f>IF(OR($D3073="51",$D3073="52",$D3073="61"),(AB3073/'Totals and Drop Down Lists'!X$4)*Inputs!F$38,0)</f>
        <v>0</v>
      </c>
      <c r="AS3073">
        <f>IF(OR($D3073="51",$D3073="52",$D3073="61"),(AC3073/'Totals and Drop Down Lists'!Y$4)*Inputs!G$38,0)</f>
        <v>0</v>
      </c>
      <c r="AT3073">
        <f>IF(OR($D3073="51",$D3073="52",$D3073="61"),(AD3073/'Totals and Drop Down Lists'!Z$4)*Inputs!H$38,0)</f>
        <v>0</v>
      </c>
      <c r="AU3073">
        <f>IF(OR($D3073="51",$D3073="52",$D3073="61"),(AE3073/'Totals and Drop Down Lists'!AA$4)*Inputs!I$38,0)</f>
        <v>0</v>
      </c>
      <c r="AV3073">
        <f>IF(OR($D3073="51",$D3073="52",$D3073="61"),(AF3073/'Totals and Drop Down Lists'!AB$4)*Inputs!J$38,0)</f>
        <v>0</v>
      </c>
      <c r="AW3073">
        <f>IF(OR($D3073="51",$D3073="52",$D3073="61"),(AG3073/'Totals and Drop Down Lists'!AC$4)*Inputs!K$38,0)</f>
        <v>0</v>
      </c>
      <c r="AX3073">
        <f>IF(OR($D3073="51",$D3073="52",$D3073="61"),(AH3073/'Totals and Drop Down Lists'!AD$4)*Inputs!L$38,0)</f>
        <v>0</v>
      </c>
      <c r="AY3073">
        <f>IF(OR($D3073="51",$D3073="52",$D3073="61"),0,(AA3073/'Totals and Drop Down Lists'!W$5)*Inputs!E$39)</f>
        <v>0</v>
      </c>
      <c r="AZ3073">
        <f>IF(OR($D3073="51",$D3073="52",$D3073="61"),0,(AB3073/'Totals and Drop Down Lists'!X$5)*Inputs!F$39)</f>
        <v>0</v>
      </c>
      <c r="BA3073">
        <f>IF(OR($D3073="51",$D3073="52",$D3073="61"),0,(AC3073/'Totals and Drop Down Lists'!Y$5)*Inputs!G$39)</f>
        <v>0</v>
      </c>
      <c r="BB3073">
        <f>IF(OR($D3073="51",$D3073="52",$D3073="61"),0,(AD3073/'Totals and Drop Down Lists'!Z$5)*Inputs!H$39)</f>
        <v>0</v>
      </c>
      <c r="BC3073">
        <f>IF(OR($D3073="51",$D3073="52",$D3073="61"),0,(AE3073/'Totals and Drop Down Lists'!AA$5)*Inputs!I$39)</f>
        <v>0</v>
      </c>
      <c r="BD3073">
        <f>IF(OR($D3073="51",$D3073="52",$D3073="61"),0,(AF3073/'Totals and Drop Down Lists'!AB$5)*Inputs!J$39)</f>
        <v>0</v>
      </c>
      <c r="BE3073">
        <f>IF(OR($D3073="51",$D3073="52",$D3073="61"),0,(AG3073/'Totals and Drop Down Lists'!AC$5)*Inputs!K$39)</f>
        <v>0</v>
      </c>
      <c r="BF3073">
        <f>IF(OR($D3073="51",$D3073="52",$D3073="61"),0,(AH3073/'Totals and Drop Down Lists'!AD$5)*Inputs!L$39)</f>
        <v>0</v>
      </c>
      <c r="BG3073" s="10">
        <f t="shared" si="424"/>
        <v>146949.27087952325</v>
      </c>
    </row>
    <row r="3074" spans="1:59" ht="28.8">
      <c r="A3074" s="1" t="s">
        <v>7656</v>
      </c>
      <c r="B3074" s="1" t="s">
        <v>5688</v>
      </c>
      <c r="C3074" s="1" t="s">
        <v>5795</v>
      </c>
      <c r="D3074" s="1" t="s">
        <v>10</v>
      </c>
      <c r="E3074" s="1" t="s">
        <v>5796</v>
      </c>
      <c r="F3074" s="2">
        <v>41194</v>
      </c>
      <c r="G3074" s="2">
        <v>1529</v>
      </c>
      <c r="H3074" s="2">
        <v>20</v>
      </c>
      <c r="I3074" s="2">
        <v>22137</v>
      </c>
      <c r="J3074" s="2">
        <v>11466</v>
      </c>
      <c r="K3074" s="2">
        <v>2590</v>
      </c>
      <c r="L3074" s="2">
        <v>183</v>
      </c>
      <c r="M3074" s="2">
        <v>25</v>
      </c>
      <c r="N3074" s="2">
        <v>19</v>
      </c>
      <c r="O3074" s="2">
        <v>139</v>
      </c>
      <c r="P3074" s="2">
        <v>32</v>
      </c>
      <c r="Q3074" s="2">
        <v>5</v>
      </c>
      <c r="R3074" s="2">
        <v>470</v>
      </c>
      <c r="S3074" s="2">
        <v>362700</v>
      </c>
      <c r="T3074" s="2">
        <v>27772400</v>
      </c>
      <c r="U3074" s="2">
        <v>392</v>
      </c>
      <c r="V3074" s="2">
        <v>834</v>
      </c>
      <c r="W3074" s="2">
        <v>10</v>
      </c>
      <c r="X3074" s="2">
        <v>1202</v>
      </c>
      <c r="Y3074" s="2">
        <v>29</v>
      </c>
      <c r="Z3074" s="2">
        <v>179</v>
      </c>
      <c r="AA3074" s="9">
        <f t="shared" si="425"/>
        <v>41194</v>
      </c>
      <c r="AB3074" s="9">
        <f t="shared" si="426"/>
        <v>20588</v>
      </c>
      <c r="AC3074" s="9">
        <f t="shared" si="427"/>
        <v>873</v>
      </c>
      <c r="AD3074" s="9">
        <f t="shared" si="428"/>
        <v>470</v>
      </c>
      <c r="AE3074" s="44">
        <f t="shared" si="429"/>
        <v>4.0858590121964425E-5</v>
      </c>
      <c r="AF3074" s="9">
        <f t="shared" si="430"/>
        <v>358</v>
      </c>
      <c r="AG3074" s="9">
        <f t="shared" ref="AG3074:AG3137" si="432">Y3074+Z3074</f>
        <v>208</v>
      </c>
      <c r="AH3074" s="44">
        <f t="shared" si="431"/>
        <v>1.748244811139694E-5</v>
      </c>
      <c r="AI3074">
        <f>AA3074/'Totals and Drop Down Lists'!W$6*Inputs!E$37</f>
        <v>37368.741932131379</v>
      </c>
      <c r="AJ3074">
        <f>AB3074/'Totals and Drop Down Lists'!X$6*Inputs!F$37</f>
        <v>67742.491318599423</v>
      </c>
      <c r="AK3074">
        <f>AC3074/'Totals and Drop Down Lists'!Y$6*Inputs!G$37</f>
        <v>5755.1108874537449</v>
      </c>
      <c r="AL3074">
        <f>AD3074/'Totals and Drop Down Lists'!Z$6*Inputs!H$37</f>
        <v>3768.2255968971276</v>
      </c>
      <c r="AM3074">
        <f>AE3074/'Totals and Drop Down Lists'!AA$6*Inputs!I$37</f>
        <v>5086.4593408435894</v>
      </c>
      <c r="AN3074">
        <f>AF3074/'Totals and Drop Down Lists'!AB$6*Inputs!J$37</f>
        <v>7144.4961442434178</v>
      </c>
      <c r="AO3074">
        <f>AG3074/'Totals and Drop Down Lists'!AC$6*Inputs!K$37</f>
        <v>3873.7038452510569</v>
      </c>
      <c r="AP3074">
        <f>AH3074/'Totals and Drop Down Lists'!AD$6*Inputs!L$37</f>
        <v>4114.1429240219459</v>
      </c>
      <c r="AQ3074">
        <f>IF(OR($D3074="51",$D3074="52",$D3074="61"),(AA3074/'Totals and Drop Down Lists'!W$4)*Inputs!E$38,0)</f>
        <v>0</v>
      </c>
      <c r="AR3074">
        <f>IF(OR($D3074="51",$D3074="52",$D3074="61"),(AB3074/'Totals and Drop Down Lists'!X$4)*Inputs!F$38,0)</f>
        <v>0</v>
      </c>
      <c r="AS3074">
        <f>IF(OR($D3074="51",$D3074="52",$D3074="61"),(AC3074/'Totals and Drop Down Lists'!Y$4)*Inputs!G$38,0)</f>
        <v>0</v>
      </c>
      <c r="AT3074">
        <f>IF(OR($D3074="51",$D3074="52",$D3074="61"),(AD3074/'Totals and Drop Down Lists'!Z$4)*Inputs!H$38,0)</f>
        <v>0</v>
      </c>
      <c r="AU3074">
        <f>IF(OR($D3074="51",$D3074="52",$D3074="61"),(AE3074/'Totals and Drop Down Lists'!AA$4)*Inputs!I$38,0)</f>
        <v>0</v>
      </c>
      <c r="AV3074">
        <f>IF(OR($D3074="51",$D3074="52",$D3074="61"),(AF3074/'Totals and Drop Down Lists'!AB$4)*Inputs!J$38,0)</f>
        <v>0</v>
      </c>
      <c r="AW3074">
        <f>IF(OR($D3074="51",$D3074="52",$D3074="61"),(AG3074/'Totals and Drop Down Lists'!AC$4)*Inputs!K$38,0)</f>
        <v>0</v>
      </c>
      <c r="AX3074">
        <f>IF(OR($D3074="51",$D3074="52",$D3074="61"),(AH3074/'Totals and Drop Down Lists'!AD$4)*Inputs!L$38,0)</f>
        <v>0</v>
      </c>
      <c r="AY3074">
        <f>IF(OR($D3074="51",$D3074="52",$D3074="61"),0,(AA3074/'Totals and Drop Down Lists'!W$5)*Inputs!E$39)</f>
        <v>0</v>
      </c>
      <c r="AZ3074">
        <f>IF(OR($D3074="51",$D3074="52",$D3074="61"),0,(AB3074/'Totals and Drop Down Lists'!X$5)*Inputs!F$39)</f>
        <v>0</v>
      </c>
      <c r="BA3074">
        <f>IF(OR($D3074="51",$D3074="52",$D3074="61"),0,(AC3074/'Totals and Drop Down Lists'!Y$5)*Inputs!G$39)</f>
        <v>0</v>
      </c>
      <c r="BB3074">
        <f>IF(OR($D3074="51",$D3074="52",$D3074="61"),0,(AD3074/'Totals and Drop Down Lists'!Z$5)*Inputs!H$39)</f>
        <v>0</v>
      </c>
      <c r="BC3074">
        <f>IF(OR($D3074="51",$D3074="52",$D3074="61"),0,(AE3074/'Totals and Drop Down Lists'!AA$5)*Inputs!I$39)</f>
        <v>0</v>
      </c>
      <c r="BD3074">
        <f>IF(OR($D3074="51",$D3074="52",$D3074="61"),0,(AF3074/'Totals and Drop Down Lists'!AB$5)*Inputs!J$39)</f>
        <v>0</v>
      </c>
      <c r="BE3074">
        <f>IF(OR($D3074="51",$D3074="52",$D3074="61"),0,(AG3074/'Totals and Drop Down Lists'!AC$5)*Inputs!K$39)</f>
        <v>0</v>
      </c>
      <c r="BF3074">
        <f>IF(OR($D3074="51",$D3074="52",$D3074="61"),0,(AH3074/'Totals and Drop Down Lists'!AD$5)*Inputs!L$39)</f>
        <v>0</v>
      </c>
      <c r="BG3074" s="10">
        <f t="shared" ref="BG3074:BG3137" si="433">SUM(AI3074:BF3074)</f>
        <v>134853.37198944169</v>
      </c>
    </row>
    <row r="3075" spans="1:59" ht="28.8">
      <c r="A3075" s="1" t="s">
        <v>7657</v>
      </c>
      <c r="B3075" s="1" t="s">
        <v>5027</v>
      </c>
      <c r="C3075" s="1" t="s">
        <v>5028</v>
      </c>
      <c r="D3075" s="1" t="s">
        <v>10</v>
      </c>
      <c r="E3075" s="1" t="s">
        <v>5029</v>
      </c>
      <c r="F3075" s="2">
        <v>80470</v>
      </c>
      <c r="G3075" s="2">
        <v>984</v>
      </c>
      <c r="H3075" s="2">
        <v>146</v>
      </c>
      <c r="I3075" s="2">
        <v>7740</v>
      </c>
      <c r="J3075" s="2">
        <v>30033</v>
      </c>
      <c r="K3075" s="2">
        <v>10187</v>
      </c>
      <c r="L3075" s="2">
        <v>172</v>
      </c>
      <c r="M3075" s="2">
        <v>15</v>
      </c>
      <c r="N3075" s="2">
        <v>0</v>
      </c>
      <c r="O3075" s="2">
        <v>248</v>
      </c>
      <c r="P3075" s="2">
        <v>19</v>
      </c>
      <c r="Q3075" s="2">
        <v>57</v>
      </c>
      <c r="R3075" s="2">
        <v>9778</v>
      </c>
      <c r="S3075" s="2">
        <v>9664400</v>
      </c>
      <c r="T3075" s="2">
        <v>463430500</v>
      </c>
      <c r="U3075" s="2">
        <v>756</v>
      </c>
      <c r="V3075" s="2">
        <v>940</v>
      </c>
      <c r="W3075" s="2">
        <v>40</v>
      </c>
      <c r="X3075" s="2">
        <v>2675</v>
      </c>
      <c r="Y3075" s="2">
        <v>235</v>
      </c>
      <c r="Z3075" s="2">
        <v>1570</v>
      </c>
      <c r="AA3075" s="9">
        <f t="shared" ref="AA3075:AA3138" si="434">F3075</f>
        <v>80470</v>
      </c>
      <c r="AB3075" s="9">
        <f t="shared" ref="AB3075:AB3138" si="435">I3075-G3075-H3075</f>
        <v>6610</v>
      </c>
      <c r="AC3075" s="9">
        <f t="shared" ref="AC3075:AC3138" si="436">L3075+M3075+N3075+O3075+P3075+Q3075+R3075</f>
        <v>10289</v>
      </c>
      <c r="AD3075" s="9">
        <f t="shared" ref="AD3075:AD3138" si="437">R3075</f>
        <v>9778</v>
      </c>
      <c r="AE3075" s="44">
        <f t="shared" ref="AE3075:AE3138" si="438">IF(ISERROR(((K3075^2)*SUM(J:J))/((SUM(K:K)^2)*J3075)), 0, ((K3075^2)*SUM(J:J))/((SUM(K:K)^2)*J3075))</f>
        <v>2.4131798047470209E-4</v>
      </c>
      <c r="AF3075" s="9">
        <f t="shared" ref="AF3075:AF3138" si="439">-IF((W3075+V3075-X3075)&gt;0, 0, (W3075+V3075-X3075))</f>
        <v>1695</v>
      </c>
      <c r="AG3075" s="9">
        <f t="shared" si="432"/>
        <v>1805</v>
      </c>
      <c r="AH3075" s="44">
        <f t="shared" ref="AH3075:AH3138" si="440">(K3075*SUM(J:J)*AG3075)/(J3075*SUM(K:K)*SUM(AG:AG))</f>
        <v>2.2781162536122081E-4</v>
      </c>
      <c r="AI3075">
        <f>AA3075/'Totals and Drop Down Lists'!W$6*Inputs!E$37</f>
        <v>72997.588563349316</v>
      </c>
      <c r="AJ3075">
        <f>AB3075/'Totals and Drop Down Lists'!X$6*Inputs!F$37</f>
        <v>21749.459278023227</v>
      </c>
      <c r="AK3075">
        <f>AC3075/'Totals and Drop Down Lists'!Y$6*Inputs!G$37</f>
        <v>67828.563483403879</v>
      </c>
      <c r="AL3075">
        <f>AD3075/'Totals and Drop Down Lists'!Z$6*Inputs!H$37</f>
        <v>78395.127418000237</v>
      </c>
      <c r="AM3075">
        <f>AE3075/'Totals and Drop Down Lists'!AA$6*Inputs!I$37</f>
        <v>30041.5186190973</v>
      </c>
      <c r="AN3075">
        <f>AF3075/'Totals and Drop Down Lists'!AB$6*Inputs!J$37</f>
        <v>33826.594872884336</v>
      </c>
      <c r="AO3075">
        <f>AG3075/'Totals and Drop Down Lists'!AC$6*Inputs!K$37</f>
        <v>33615.555003260371</v>
      </c>
      <c r="AP3075">
        <f>AH3075/'Totals and Drop Down Lists'!AD$6*Inputs!L$37</f>
        <v>53610.889076730899</v>
      </c>
      <c r="AQ3075">
        <f>IF(OR($D3075="51",$D3075="52",$D3075="61"),(AA3075/'Totals and Drop Down Lists'!W$4)*Inputs!E$38,0)</f>
        <v>0</v>
      </c>
      <c r="AR3075">
        <f>IF(OR($D3075="51",$D3075="52",$D3075="61"),(AB3075/'Totals and Drop Down Lists'!X$4)*Inputs!F$38,0)</f>
        <v>0</v>
      </c>
      <c r="AS3075">
        <f>IF(OR($D3075="51",$D3075="52",$D3075="61"),(AC3075/'Totals and Drop Down Lists'!Y$4)*Inputs!G$38,0)</f>
        <v>0</v>
      </c>
      <c r="AT3075">
        <f>IF(OR($D3075="51",$D3075="52",$D3075="61"),(AD3075/'Totals and Drop Down Lists'!Z$4)*Inputs!H$38,0)</f>
        <v>0</v>
      </c>
      <c r="AU3075">
        <f>IF(OR($D3075="51",$D3075="52",$D3075="61"),(AE3075/'Totals and Drop Down Lists'!AA$4)*Inputs!I$38,0)</f>
        <v>0</v>
      </c>
      <c r="AV3075">
        <f>IF(OR($D3075="51",$D3075="52",$D3075="61"),(AF3075/'Totals and Drop Down Lists'!AB$4)*Inputs!J$38,0)</f>
        <v>0</v>
      </c>
      <c r="AW3075">
        <f>IF(OR($D3075="51",$D3075="52",$D3075="61"),(AG3075/'Totals and Drop Down Lists'!AC$4)*Inputs!K$38,0)</f>
        <v>0</v>
      </c>
      <c r="AX3075">
        <f>IF(OR($D3075="51",$D3075="52",$D3075="61"),(AH3075/'Totals and Drop Down Lists'!AD$4)*Inputs!L$38,0)</f>
        <v>0</v>
      </c>
      <c r="AY3075">
        <f>IF(OR($D3075="51",$D3075="52",$D3075="61"),0,(AA3075/'Totals and Drop Down Lists'!W$5)*Inputs!E$39)</f>
        <v>0</v>
      </c>
      <c r="AZ3075">
        <f>IF(OR($D3075="51",$D3075="52",$D3075="61"),0,(AB3075/'Totals and Drop Down Lists'!X$5)*Inputs!F$39)</f>
        <v>0</v>
      </c>
      <c r="BA3075">
        <f>IF(OR($D3075="51",$D3075="52",$D3075="61"),0,(AC3075/'Totals and Drop Down Lists'!Y$5)*Inputs!G$39)</f>
        <v>0</v>
      </c>
      <c r="BB3075">
        <f>IF(OR($D3075="51",$D3075="52",$D3075="61"),0,(AD3075/'Totals and Drop Down Lists'!Z$5)*Inputs!H$39)</f>
        <v>0</v>
      </c>
      <c r="BC3075">
        <f>IF(OR($D3075="51",$D3075="52",$D3075="61"),0,(AE3075/'Totals and Drop Down Lists'!AA$5)*Inputs!I$39)</f>
        <v>0</v>
      </c>
      <c r="BD3075">
        <f>IF(OR($D3075="51",$D3075="52",$D3075="61"),0,(AF3075/'Totals and Drop Down Lists'!AB$5)*Inputs!J$39)</f>
        <v>0</v>
      </c>
      <c r="BE3075">
        <f>IF(OR($D3075="51",$D3075="52",$D3075="61"),0,(AG3075/'Totals and Drop Down Lists'!AC$5)*Inputs!K$39)</f>
        <v>0</v>
      </c>
      <c r="BF3075">
        <f>IF(OR($D3075="51",$D3075="52",$D3075="61"),0,(AH3075/'Totals and Drop Down Lists'!AD$5)*Inputs!L$39)</f>
        <v>0</v>
      </c>
      <c r="BG3075" s="10">
        <f t="shared" si="433"/>
        <v>392065.29631474958</v>
      </c>
    </row>
    <row r="3076" spans="1:59" ht="28.8">
      <c r="A3076" s="1" t="s">
        <v>7657</v>
      </c>
      <c r="B3076" s="1" t="s">
        <v>5027</v>
      </c>
      <c r="C3076" s="1" t="s">
        <v>5030</v>
      </c>
      <c r="D3076" s="1" t="s">
        <v>10</v>
      </c>
      <c r="E3076" s="1" t="s">
        <v>5031</v>
      </c>
      <c r="F3076" s="2">
        <v>47099</v>
      </c>
      <c r="G3076" s="2">
        <v>185</v>
      </c>
      <c r="H3076" s="2">
        <v>86</v>
      </c>
      <c r="I3076" s="2">
        <v>5078</v>
      </c>
      <c r="J3076" s="2">
        <v>20235</v>
      </c>
      <c r="K3076" s="2">
        <v>8637</v>
      </c>
      <c r="L3076" s="2">
        <v>62</v>
      </c>
      <c r="M3076" s="2">
        <v>0</v>
      </c>
      <c r="N3076" s="2">
        <v>9</v>
      </c>
      <c r="O3076" s="2">
        <v>218</v>
      </c>
      <c r="P3076" s="2">
        <v>64</v>
      </c>
      <c r="Q3076" s="2">
        <v>0</v>
      </c>
      <c r="R3076" s="2">
        <v>7072</v>
      </c>
      <c r="S3076" s="2">
        <v>7266300</v>
      </c>
      <c r="T3076" s="2">
        <v>359277700</v>
      </c>
      <c r="U3076" s="2">
        <v>585</v>
      </c>
      <c r="V3076" s="2">
        <v>1260</v>
      </c>
      <c r="W3076" s="2">
        <v>25</v>
      </c>
      <c r="X3076" s="2">
        <v>2305</v>
      </c>
      <c r="Y3076" s="2">
        <v>345</v>
      </c>
      <c r="Z3076" s="2">
        <v>1045</v>
      </c>
      <c r="AA3076" s="9">
        <f t="shared" si="434"/>
        <v>47099</v>
      </c>
      <c r="AB3076" s="9">
        <f t="shared" si="435"/>
        <v>4807</v>
      </c>
      <c r="AC3076" s="9">
        <f t="shared" si="436"/>
        <v>7425</v>
      </c>
      <c r="AD3076" s="9">
        <f t="shared" si="437"/>
        <v>7072</v>
      </c>
      <c r="AE3076" s="44">
        <f t="shared" si="438"/>
        <v>2.5746512886102983E-4</v>
      </c>
      <c r="AF3076" s="9">
        <f t="shared" si="439"/>
        <v>1020</v>
      </c>
      <c r="AG3076" s="9">
        <f t="shared" si="432"/>
        <v>1390</v>
      </c>
      <c r="AH3076" s="44">
        <f t="shared" si="440"/>
        <v>2.2076264939144971E-4</v>
      </c>
      <c r="AI3076">
        <f>AA3076/'Totals and Drop Down Lists'!W$6*Inputs!E$37</f>
        <v>42725.406036351305</v>
      </c>
      <c r="AJ3076">
        <f>AB3076/'Totals and Drop Down Lists'!X$6*Inputs!F$37</f>
        <v>15816.891187512501</v>
      </c>
      <c r="AK3076">
        <f>AC3076/'Totals and Drop Down Lists'!Y$6*Inputs!G$37</f>
        <v>48948.108063395252</v>
      </c>
      <c r="AL3076">
        <f>AD3076/'Totals and Drop Down Lists'!Z$6*Inputs!H$37</f>
        <v>56699.768981396781</v>
      </c>
      <c r="AM3076">
        <f>AE3076/'Totals and Drop Down Lists'!AA$6*Inputs!I$37</f>
        <v>32051.666631851967</v>
      </c>
      <c r="AN3076">
        <f>AF3076/'Totals and Drop Down Lists'!AB$6*Inputs!J$37</f>
        <v>20355.827003151637</v>
      </c>
      <c r="AO3076">
        <f>AG3076/'Totals and Drop Down Lists'!AC$6*Inputs!K$37</f>
        <v>25886.77088893735</v>
      </c>
      <c r="AP3076">
        <f>AH3076/'Totals and Drop Down Lists'!AD$6*Inputs!L$37</f>
        <v>51952.054202870822</v>
      </c>
      <c r="AQ3076">
        <f>IF(OR($D3076="51",$D3076="52",$D3076="61"),(AA3076/'Totals and Drop Down Lists'!W$4)*Inputs!E$38,0)</f>
        <v>0</v>
      </c>
      <c r="AR3076">
        <f>IF(OR($D3076="51",$D3076="52",$D3076="61"),(AB3076/'Totals and Drop Down Lists'!X$4)*Inputs!F$38,0)</f>
        <v>0</v>
      </c>
      <c r="AS3076">
        <f>IF(OR($D3076="51",$D3076="52",$D3076="61"),(AC3076/'Totals and Drop Down Lists'!Y$4)*Inputs!G$38,0)</f>
        <v>0</v>
      </c>
      <c r="AT3076">
        <f>IF(OR($D3076="51",$D3076="52",$D3076="61"),(AD3076/'Totals and Drop Down Lists'!Z$4)*Inputs!H$38,0)</f>
        <v>0</v>
      </c>
      <c r="AU3076">
        <f>IF(OR($D3076="51",$D3076="52",$D3076="61"),(AE3076/'Totals and Drop Down Lists'!AA$4)*Inputs!I$38,0)</f>
        <v>0</v>
      </c>
      <c r="AV3076">
        <f>IF(OR($D3076="51",$D3076="52",$D3076="61"),(AF3076/'Totals and Drop Down Lists'!AB$4)*Inputs!J$38,0)</f>
        <v>0</v>
      </c>
      <c r="AW3076">
        <f>IF(OR($D3076="51",$D3076="52",$D3076="61"),(AG3076/'Totals and Drop Down Lists'!AC$4)*Inputs!K$38,0)</f>
        <v>0</v>
      </c>
      <c r="AX3076">
        <f>IF(OR($D3076="51",$D3076="52",$D3076="61"),(AH3076/'Totals and Drop Down Lists'!AD$4)*Inputs!L$38,0)</f>
        <v>0</v>
      </c>
      <c r="AY3076">
        <f>IF(OR($D3076="51",$D3076="52",$D3076="61"),0,(AA3076/'Totals and Drop Down Lists'!W$5)*Inputs!E$39)</f>
        <v>0</v>
      </c>
      <c r="AZ3076">
        <f>IF(OR($D3076="51",$D3076="52",$D3076="61"),0,(AB3076/'Totals and Drop Down Lists'!X$5)*Inputs!F$39)</f>
        <v>0</v>
      </c>
      <c r="BA3076">
        <f>IF(OR($D3076="51",$D3076="52",$D3076="61"),0,(AC3076/'Totals and Drop Down Lists'!Y$5)*Inputs!G$39)</f>
        <v>0</v>
      </c>
      <c r="BB3076">
        <f>IF(OR($D3076="51",$D3076="52",$D3076="61"),0,(AD3076/'Totals and Drop Down Lists'!Z$5)*Inputs!H$39)</f>
        <v>0</v>
      </c>
      <c r="BC3076">
        <f>IF(OR($D3076="51",$D3076="52",$D3076="61"),0,(AE3076/'Totals and Drop Down Lists'!AA$5)*Inputs!I$39)</f>
        <v>0</v>
      </c>
      <c r="BD3076">
        <f>IF(OR($D3076="51",$D3076="52",$D3076="61"),0,(AF3076/'Totals and Drop Down Lists'!AB$5)*Inputs!J$39)</f>
        <v>0</v>
      </c>
      <c r="BE3076">
        <f>IF(OR($D3076="51",$D3076="52",$D3076="61"),0,(AG3076/'Totals and Drop Down Lists'!AC$5)*Inputs!K$39)</f>
        <v>0</v>
      </c>
      <c r="BF3076">
        <f>IF(OR($D3076="51",$D3076="52",$D3076="61"),0,(AH3076/'Totals and Drop Down Lists'!AD$5)*Inputs!L$39)</f>
        <v>0</v>
      </c>
      <c r="BG3076" s="10">
        <f t="shared" si="433"/>
        <v>294436.49299546762</v>
      </c>
    </row>
    <row r="3077" spans="1:59" ht="28.8">
      <c r="A3077" s="1" t="s">
        <v>7657</v>
      </c>
      <c r="B3077" s="1" t="s">
        <v>5027</v>
      </c>
      <c r="C3077" s="1" t="s">
        <v>5032</v>
      </c>
      <c r="D3077" s="1" t="s">
        <v>545</v>
      </c>
      <c r="E3077" s="1" t="s">
        <v>5033</v>
      </c>
      <c r="F3077" s="2">
        <v>71163</v>
      </c>
      <c r="G3077" s="2">
        <v>479</v>
      </c>
      <c r="H3077" s="2">
        <v>81</v>
      </c>
      <c r="I3077" s="2">
        <v>13599</v>
      </c>
      <c r="J3077" s="2">
        <v>28328</v>
      </c>
      <c r="K3077" s="2">
        <v>15578</v>
      </c>
      <c r="L3077" s="2">
        <v>237</v>
      </c>
      <c r="M3077" s="2">
        <v>51</v>
      </c>
      <c r="N3077" s="2">
        <v>15</v>
      </c>
      <c r="O3077" s="2">
        <v>277</v>
      </c>
      <c r="P3077" s="2">
        <v>136</v>
      </c>
      <c r="Q3077" s="2">
        <v>37</v>
      </c>
      <c r="R3077" s="2">
        <v>15181</v>
      </c>
      <c r="S3077" s="2">
        <v>12271500</v>
      </c>
      <c r="T3077" s="2">
        <v>565528800</v>
      </c>
      <c r="U3077" s="2">
        <v>1426</v>
      </c>
      <c r="V3077" s="2">
        <v>2250</v>
      </c>
      <c r="W3077" s="2">
        <v>260</v>
      </c>
      <c r="X3077" s="2">
        <v>5385</v>
      </c>
      <c r="Y3077" s="2">
        <v>825</v>
      </c>
      <c r="Z3077" s="2">
        <v>2895</v>
      </c>
      <c r="AA3077" s="9">
        <f t="shared" si="434"/>
        <v>71163</v>
      </c>
      <c r="AB3077" s="9">
        <f t="shared" si="435"/>
        <v>13039</v>
      </c>
      <c r="AC3077" s="9">
        <f t="shared" si="436"/>
        <v>15934</v>
      </c>
      <c r="AD3077" s="9">
        <f t="shared" si="437"/>
        <v>15181</v>
      </c>
      <c r="AE3077" s="44">
        <f t="shared" si="438"/>
        <v>5.9827832790595266E-4</v>
      </c>
      <c r="AF3077" s="9">
        <f t="shared" si="439"/>
        <v>2875</v>
      </c>
      <c r="AG3077" s="9">
        <f t="shared" si="432"/>
        <v>3720</v>
      </c>
      <c r="AH3077" s="44">
        <f t="shared" si="440"/>
        <v>7.6118428227074642E-4</v>
      </c>
      <c r="AI3077">
        <f>AA3077/'Totals and Drop Down Lists'!W$6*Inputs!E$37</f>
        <v>64554.832794005568</v>
      </c>
      <c r="AJ3077">
        <f>AB3077/'Totals and Drop Down Lists'!X$6*Inputs!F$37</f>
        <v>42903.358475967449</v>
      </c>
      <c r="AK3077">
        <f>AC3077/'Totals and Drop Down Lists'!Y$6*Inputs!G$37</f>
        <v>105042.3102871569</v>
      </c>
      <c r="AL3077">
        <f>AD3077/'Totals and Drop Down Lists'!Z$6*Inputs!H$37</f>
        <v>121713.68677977723</v>
      </c>
      <c r="AM3077">
        <f>AE3077/'Totals and Drop Down Lists'!AA$6*Inputs!I$37</f>
        <v>74479.280374523296</v>
      </c>
      <c r="AN3077">
        <f>AF3077/'Totals and Drop Down Lists'!AB$6*Inputs!J$37</f>
        <v>57375.492778491134</v>
      </c>
      <c r="AO3077">
        <f>AG3077/'Totals and Drop Down Lists'!AC$6*Inputs!K$37</f>
        <v>69279.703386220819</v>
      </c>
      <c r="AP3077">
        <f>AH3077/'Totals and Drop Down Lists'!AD$6*Inputs!L$37</f>
        <v>179129.42791687095</v>
      </c>
      <c r="AQ3077">
        <f>IF(OR($D3077="51",$D3077="52",$D3077="61"),(AA3077/'Totals and Drop Down Lists'!W$4)*Inputs!E$38,0)</f>
        <v>0</v>
      </c>
      <c r="AR3077">
        <f>IF(OR($D3077="51",$D3077="52",$D3077="61"),(AB3077/'Totals and Drop Down Lists'!X$4)*Inputs!F$38,0)</f>
        <v>0</v>
      </c>
      <c r="AS3077">
        <f>IF(OR($D3077="51",$D3077="52",$D3077="61"),(AC3077/'Totals and Drop Down Lists'!Y$4)*Inputs!G$38,0)</f>
        <v>0</v>
      </c>
      <c r="AT3077">
        <f>IF(OR($D3077="51",$D3077="52",$D3077="61"),(AD3077/'Totals and Drop Down Lists'!Z$4)*Inputs!H$38,0)</f>
        <v>0</v>
      </c>
      <c r="AU3077">
        <f>IF(OR($D3077="51",$D3077="52",$D3077="61"),(AE3077/'Totals and Drop Down Lists'!AA$4)*Inputs!I$38,0)</f>
        <v>0</v>
      </c>
      <c r="AV3077">
        <f>IF(OR($D3077="51",$D3077="52",$D3077="61"),(AF3077/'Totals and Drop Down Lists'!AB$4)*Inputs!J$38,0)</f>
        <v>0</v>
      </c>
      <c r="AW3077">
        <f>IF(OR($D3077="51",$D3077="52",$D3077="61"),(AG3077/'Totals and Drop Down Lists'!AC$4)*Inputs!K$38,0)</f>
        <v>0</v>
      </c>
      <c r="AX3077">
        <f>IF(OR($D3077="51",$D3077="52",$D3077="61"),(AH3077/'Totals and Drop Down Lists'!AD$4)*Inputs!L$38,0)</f>
        <v>0</v>
      </c>
      <c r="AY3077">
        <f>IF(OR($D3077="51",$D3077="52",$D3077="61"),0,(AA3077/'Totals and Drop Down Lists'!W$5)*Inputs!E$39)</f>
        <v>0</v>
      </c>
      <c r="AZ3077">
        <f>IF(OR($D3077="51",$D3077="52",$D3077="61"),0,(AB3077/'Totals and Drop Down Lists'!X$5)*Inputs!F$39)</f>
        <v>0</v>
      </c>
      <c r="BA3077">
        <f>IF(OR($D3077="51",$D3077="52",$D3077="61"),0,(AC3077/'Totals and Drop Down Lists'!Y$5)*Inputs!G$39)</f>
        <v>0</v>
      </c>
      <c r="BB3077">
        <f>IF(OR($D3077="51",$D3077="52",$D3077="61"),0,(AD3077/'Totals and Drop Down Lists'!Z$5)*Inputs!H$39)</f>
        <v>0</v>
      </c>
      <c r="BC3077">
        <f>IF(OR($D3077="51",$D3077="52",$D3077="61"),0,(AE3077/'Totals and Drop Down Lists'!AA$5)*Inputs!I$39)</f>
        <v>0</v>
      </c>
      <c r="BD3077">
        <f>IF(OR($D3077="51",$D3077="52",$D3077="61"),0,(AF3077/'Totals and Drop Down Lists'!AB$5)*Inputs!J$39)</f>
        <v>0</v>
      </c>
      <c r="BE3077">
        <f>IF(OR($D3077="51",$D3077="52",$D3077="61"),0,(AG3077/'Totals and Drop Down Lists'!AC$5)*Inputs!K$39)</f>
        <v>0</v>
      </c>
      <c r="BF3077">
        <f>IF(OR($D3077="51",$D3077="52",$D3077="61"),0,(AH3077/'Totals and Drop Down Lists'!AD$5)*Inputs!L$39)</f>
        <v>0</v>
      </c>
      <c r="BG3077" s="10">
        <f t="shared" si="433"/>
        <v>714478.09279301332</v>
      </c>
    </row>
    <row r="3078" spans="1:59" ht="28.8">
      <c r="A3078" s="1" t="s">
        <v>7657</v>
      </c>
      <c r="B3078" s="1" t="s">
        <v>5027</v>
      </c>
      <c r="C3078" s="1" t="s">
        <v>5034</v>
      </c>
      <c r="D3078" s="1" t="s">
        <v>7</v>
      </c>
      <c r="E3078" s="1" t="s">
        <v>5035</v>
      </c>
      <c r="F3078" s="2">
        <v>178056</v>
      </c>
      <c r="G3078" s="2">
        <v>6107</v>
      </c>
      <c r="H3078" s="2">
        <v>1434</v>
      </c>
      <c r="I3078" s="2">
        <v>47500</v>
      </c>
      <c r="J3078" s="2">
        <v>61016</v>
      </c>
      <c r="K3078" s="2">
        <v>39195</v>
      </c>
      <c r="L3078" s="2">
        <v>595</v>
      </c>
      <c r="M3078" s="2">
        <v>5</v>
      </c>
      <c r="N3078" s="2">
        <v>24</v>
      </c>
      <c r="O3078" s="2">
        <v>1167</v>
      </c>
      <c r="P3078" s="2">
        <v>360</v>
      </c>
      <c r="Q3078" s="2">
        <v>182</v>
      </c>
      <c r="R3078" s="2">
        <v>40250</v>
      </c>
      <c r="S3078" s="2">
        <v>35068500</v>
      </c>
      <c r="T3078" s="2">
        <v>1487365600</v>
      </c>
      <c r="U3078" s="2">
        <v>3853</v>
      </c>
      <c r="V3078" s="2">
        <v>5655</v>
      </c>
      <c r="W3078" s="2">
        <v>295</v>
      </c>
      <c r="X3078" s="2">
        <v>15190</v>
      </c>
      <c r="Y3078" s="2">
        <v>1675</v>
      </c>
      <c r="Z3078" s="2">
        <v>8795</v>
      </c>
      <c r="AA3078" s="9">
        <f t="shared" si="434"/>
        <v>178056</v>
      </c>
      <c r="AB3078" s="9">
        <f t="shared" si="435"/>
        <v>39959</v>
      </c>
      <c r="AC3078" s="9">
        <f t="shared" si="436"/>
        <v>42583</v>
      </c>
      <c r="AD3078" s="9">
        <f t="shared" si="437"/>
        <v>40250</v>
      </c>
      <c r="AE3078" s="44">
        <f t="shared" si="438"/>
        <v>1.7583826508954879E-3</v>
      </c>
      <c r="AF3078" s="9">
        <f t="shared" si="439"/>
        <v>9240</v>
      </c>
      <c r="AG3078" s="9">
        <f t="shared" si="432"/>
        <v>10470</v>
      </c>
      <c r="AH3078" s="44">
        <f t="shared" si="440"/>
        <v>2.5025611795850447E-3</v>
      </c>
      <c r="AI3078">
        <f>AA3078/'Totals and Drop Down Lists'!W$6*Inputs!E$37</f>
        <v>161521.79233547565</v>
      </c>
      <c r="AJ3078">
        <f>AB3078/'Totals and Drop Down Lists'!X$6*Inputs!F$37</f>
        <v>131480.58143578368</v>
      </c>
      <c r="AK3078">
        <f>AC3078/'Totals and Drop Down Lists'!Y$6*Inputs!G$37</f>
        <v>280721.51995468821</v>
      </c>
      <c r="AL3078">
        <f>AD3078/'Totals and Drop Down Lists'!Z$6*Inputs!H$37</f>
        <v>322704.42611725401</v>
      </c>
      <c r="AM3078">
        <f>AE3078/'Totals and Drop Down Lists'!AA$6*Inputs!I$37</f>
        <v>218899.91389146479</v>
      </c>
      <c r="AN3078">
        <f>AF3078/'Totals and Drop Down Lists'!AB$6*Inputs!J$37</f>
        <v>184399.84461678541</v>
      </c>
      <c r="AO3078">
        <f>AG3078/'Totals and Drop Down Lists'!AC$6*Inputs!K$37</f>
        <v>194988.84259508926</v>
      </c>
      <c r="AP3078">
        <f>AH3078/'Totals and Drop Down Lists'!AD$6*Inputs!L$37</f>
        <v>588927.49478317366</v>
      </c>
      <c r="AQ3078">
        <f>IF(OR($D3078="51",$D3078="52",$D3078="61"),(AA3078/'Totals and Drop Down Lists'!W$4)*Inputs!E$38,0)</f>
        <v>0</v>
      </c>
      <c r="AR3078">
        <f>IF(OR($D3078="51",$D3078="52",$D3078="61"),(AB3078/'Totals and Drop Down Lists'!X$4)*Inputs!F$38,0)</f>
        <v>0</v>
      </c>
      <c r="AS3078">
        <f>IF(OR($D3078="51",$D3078="52",$D3078="61"),(AC3078/'Totals and Drop Down Lists'!Y$4)*Inputs!G$38,0)</f>
        <v>0</v>
      </c>
      <c r="AT3078">
        <f>IF(OR($D3078="51",$D3078="52",$D3078="61"),(AD3078/'Totals and Drop Down Lists'!Z$4)*Inputs!H$38,0)</f>
        <v>0</v>
      </c>
      <c r="AU3078">
        <f>IF(OR($D3078="51",$D3078="52",$D3078="61"),(AE3078/'Totals and Drop Down Lists'!AA$4)*Inputs!I$38,0)</f>
        <v>0</v>
      </c>
      <c r="AV3078">
        <f>IF(OR($D3078="51",$D3078="52",$D3078="61"),(AF3078/'Totals and Drop Down Lists'!AB$4)*Inputs!J$38,0)</f>
        <v>0</v>
      </c>
      <c r="AW3078">
        <f>IF(OR($D3078="51",$D3078="52",$D3078="61"),(AG3078/'Totals and Drop Down Lists'!AC$4)*Inputs!K$38,0)</f>
        <v>0</v>
      </c>
      <c r="AX3078">
        <f>IF(OR($D3078="51",$D3078="52",$D3078="61"),(AH3078/'Totals and Drop Down Lists'!AD$4)*Inputs!L$38,0)</f>
        <v>0</v>
      </c>
      <c r="AY3078">
        <f>IF(OR($D3078="51",$D3078="52",$D3078="61"),0,(AA3078/'Totals and Drop Down Lists'!W$5)*Inputs!E$39)</f>
        <v>0</v>
      </c>
      <c r="AZ3078">
        <f>IF(OR($D3078="51",$D3078="52",$D3078="61"),0,(AB3078/'Totals and Drop Down Lists'!X$5)*Inputs!F$39)</f>
        <v>0</v>
      </c>
      <c r="BA3078">
        <f>IF(OR($D3078="51",$D3078="52",$D3078="61"),0,(AC3078/'Totals and Drop Down Lists'!Y$5)*Inputs!G$39)</f>
        <v>0</v>
      </c>
      <c r="BB3078">
        <f>IF(OR($D3078="51",$D3078="52",$D3078="61"),0,(AD3078/'Totals and Drop Down Lists'!Z$5)*Inputs!H$39)</f>
        <v>0</v>
      </c>
      <c r="BC3078">
        <f>IF(OR($D3078="51",$D3078="52",$D3078="61"),0,(AE3078/'Totals and Drop Down Lists'!AA$5)*Inputs!I$39)</f>
        <v>0</v>
      </c>
      <c r="BD3078">
        <f>IF(OR($D3078="51",$D3078="52",$D3078="61"),0,(AF3078/'Totals and Drop Down Lists'!AB$5)*Inputs!J$39)</f>
        <v>0</v>
      </c>
      <c r="BE3078">
        <f>IF(OR($D3078="51",$D3078="52",$D3078="61"),0,(AG3078/'Totals and Drop Down Lists'!AC$5)*Inputs!K$39)</f>
        <v>0</v>
      </c>
      <c r="BF3078">
        <f>IF(OR($D3078="51",$D3078="52",$D3078="61"),0,(AH3078/'Totals and Drop Down Lists'!AD$5)*Inputs!L$39)</f>
        <v>0</v>
      </c>
      <c r="BG3078" s="10">
        <f t="shared" si="433"/>
        <v>2083644.4157297146</v>
      </c>
    </row>
    <row r="3079" spans="1:59" ht="28.8">
      <c r="A3079" s="1" t="s">
        <v>7657</v>
      </c>
      <c r="B3079" s="1" t="s">
        <v>5027</v>
      </c>
      <c r="C3079" s="1" t="s">
        <v>5036</v>
      </c>
      <c r="D3079" s="1" t="s">
        <v>10</v>
      </c>
      <c r="E3079" s="1" t="s">
        <v>5037</v>
      </c>
      <c r="F3079" s="2">
        <v>82378</v>
      </c>
      <c r="G3079" s="2">
        <v>348</v>
      </c>
      <c r="H3079" s="2">
        <v>45</v>
      </c>
      <c r="I3079" s="2">
        <v>5899</v>
      </c>
      <c r="J3079" s="2">
        <v>35445</v>
      </c>
      <c r="K3079" s="2">
        <v>9660</v>
      </c>
      <c r="L3079" s="2">
        <v>109</v>
      </c>
      <c r="M3079" s="2">
        <v>45</v>
      </c>
      <c r="N3079" s="2">
        <v>21</v>
      </c>
      <c r="O3079" s="2">
        <v>116</v>
      </c>
      <c r="P3079" s="2">
        <v>4</v>
      </c>
      <c r="Q3079" s="2">
        <v>0</v>
      </c>
      <c r="R3079" s="2">
        <v>8171</v>
      </c>
      <c r="S3079" s="2">
        <v>9827300</v>
      </c>
      <c r="T3079" s="2">
        <v>440115200</v>
      </c>
      <c r="U3079" s="2">
        <v>209</v>
      </c>
      <c r="V3079" s="2">
        <v>730</v>
      </c>
      <c r="W3079" s="2">
        <v>30</v>
      </c>
      <c r="X3079" s="2">
        <v>2095</v>
      </c>
      <c r="Y3079" s="2">
        <v>185</v>
      </c>
      <c r="Z3079" s="2">
        <v>1260</v>
      </c>
      <c r="AA3079" s="9">
        <f t="shared" si="434"/>
        <v>82378</v>
      </c>
      <c r="AB3079" s="9">
        <f t="shared" si="435"/>
        <v>5506</v>
      </c>
      <c r="AC3079" s="9">
        <f t="shared" si="436"/>
        <v>8466</v>
      </c>
      <c r="AD3079" s="9">
        <f t="shared" si="437"/>
        <v>8171</v>
      </c>
      <c r="AE3079" s="44">
        <f t="shared" si="438"/>
        <v>1.838633031614084E-4</v>
      </c>
      <c r="AF3079" s="9">
        <f t="shared" si="439"/>
        <v>1335</v>
      </c>
      <c r="AG3079" s="9">
        <f t="shared" si="432"/>
        <v>1445</v>
      </c>
      <c r="AH3079" s="44">
        <f t="shared" si="440"/>
        <v>1.4653490230878309E-4</v>
      </c>
      <c r="AI3079">
        <f>AA3079/'Totals and Drop Down Lists'!W$6*Inputs!E$37</f>
        <v>74728.412460191263</v>
      </c>
      <c r="AJ3079">
        <f>AB3079/'Totals and Drop Down Lists'!X$6*Inputs!F$37</f>
        <v>18116.871828259591</v>
      </c>
      <c r="AK3079">
        <f>AC3079/'Totals and Drop Down Lists'!Y$6*Inputs!G$37</f>
        <v>55810.731698950061</v>
      </c>
      <c r="AL3079">
        <f>AD3079/'Totals and Drop Down Lists'!Z$6*Inputs!H$37</f>
        <v>65511.00287712006</v>
      </c>
      <c r="AM3079">
        <f>AE3079/'Totals and Drop Down Lists'!AA$6*Inputs!I$37</f>
        <v>22889.023165313731</v>
      </c>
      <c r="AN3079">
        <f>AF3079/'Totals and Drop Down Lists'!AB$6*Inputs!J$37</f>
        <v>26642.18534236023</v>
      </c>
      <c r="AO3079">
        <f>AG3079/'Totals and Drop Down Lists'!AC$6*Inputs!K$37</f>
        <v>26911.067578787392</v>
      </c>
      <c r="AP3079">
        <f>AH3079/'Totals and Drop Down Lists'!AD$6*Inputs!L$37</f>
        <v>34484.045232939337</v>
      </c>
      <c r="AQ3079">
        <f>IF(OR($D3079="51",$D3079="52",$D3079="61"),(AA3079/'Totals and Drop Down Lists'!W$4)*Inputs!E$38,0)</f>
        <v>0</v>
      </c>
      <c r="AR3079">
        <f>IF(OR($D3079="51",$D3079="52",$D3079="61"),(AB3079/'Totals and Drop Down Lists'!X$4)*Inputs!F$38,0)</f>
        <v>0</v>
      </c>
      <c r="AS3079">
        <f>IF(OR($D3079="51",$D3079="52",$D3079="61"),(AC3079/'Totals and Drop Down Lists'!Y$4)*Inputs!G$38,0)</f>
        <v>0</v>
      </c>
      <c r="AT3079">
        <f>IF(OR($D3079="51",$D3079="52",$D3079="61"),(AD3079/'Totals and Drop Down Lists'!Z$4)*Inputs!H$38,0)</f>
        <v>0</v>
      </c>
      <c r="AU3079">
        <f>IF(OR($D3079="51",$D3079="52",$D3079="61"),(AE3079/'Totals and Drop Down Lists'!AA$4)*Inputs!I$38,0)</f>
        <v>0</v>
      </c>
      <c r="AV3079">
        <f>IF(OR($D3079="51",$D3079="52",$D3079="61"),(AF3079/'Totals and Drop Down Lists'!AB$4)*Inputs!J$38,0)</f>
        <v>0</v>
      </c>
      <c r="AW3079">
        <f>IF(OR($D3079="51",$D3079="52",$D3079="61"),(AG3079/'Totals and Drop Down Lists'!AC$4)*Inputs!K$38,0)</f>
        <v>0</v>
      </c>
      <c r="AX3079">
        <f>IF(OR($D3079="51",$D3079="52",$D3079="61"),(AH3079/'Totals and Drop Down Lists'!AD$4)*Inputs!L$38,0)</f>
        <v>0</v>
      </c>
      <c r="AY3079">
        <f>IF(OR($D3079="51",$D3079="52",$D3079="61"),0,(AA3079/'Totals and Drop Down Lists'!W$5)*Inputs!E$39)</f>
        <v>0</v>
      </c>
      <c r="AZ3079">
        <f>IF(OR($D3079="51",$D3079="52",$D3079="61"),0,(AB3079/'Totals and Drop Down Lists'!X$5)*Inputs!F$39)</f>
        <v>0</v>
      </c>
      <c r="BA3079">
        <f>IF(OR($D3079="51",$D3079="52",$D3079="61"),0,(AC3079/'Totals and Drop Down Lists'!Y$5)*Inputs!G$39)</f>
        <v>0</v>
      </c>
      <c r="BB3079">
        <f>IF(OR($D3079="51",$D3079="52",$D3079="61"),0,(AD3079/'Totals and Drop Down Lists'!Z$5)*Inputs!H$39)</f>
        <v>0</v>
      </c>
      <c r="BC3079">
        <f>IF(OR($D3079="51",$D3079="52",$D3079="61"),0,(AE3079/'Totals and Drop Down Lists'!AA$5)*Inputs!I$39)</f>
        <v>0</v>
      </c>
      <c r="BD3079">
        <f>IF(OR($D3079="51",$D3079="52",$D3079="61"),0,(AF3079/'Totals and Drop Down Lists'!AB$5)*Inputs!J$39)</f>
        <v>0</v>
      </c>
      <c r="BE3079">
        <f>IF(OR($D3079="51",$D3079="52",$D3079="61"),0,(AG3079/'Totals and Drop Down Lists'!AC$5)*Inputs!K$39)</f>
        <v>0</v>
      </c>
      <c r="BF3079">
        <f>IF(OR($D3079="51",$D3079="52",$D3079="61"),0,(AH3079/'Totals and Drop Down Lists'!AD$5)*Inputs!L$39)</f>
        <v>0</v>
      </c>
      <c r="BG3079" s="10">
        <f t="shared" si="433"/>
        <v>325093.34018392174</v>
      </c>
    </row>
    <row r="3080" spans="1:59" ht="28.8">
      <c r="A3080" s="1" t="s">
        <v>7657</v>
      </c>
      <c r="B3080" s="1" t="s">
        <v>5027</v>
      </c>
      <c r="C3080" s="1" t="s">
        <v>5038</v>
      </c>
      <c r="D3080" s="1" t="s">
        <v>545</v>
      </c>
      <c r="E3080" s="1" t="s">
        <v>5039</v>
      </c>
      <c r="F3080" s="2">
        <v>41113</v>
      </c>
      <c r="G3080" s="2">
        <v>305</v>
      </c>
      <c r="H3080" s="2">
        <v>47</v>
      </c>
      <c r="I3080" s="2">
        <v>10382</v>
      </c>
      <c r="J3080" s="2">
        <v>16628</v>
      </c>
      <c r="K3080" s="2">
        <v>9895</v>
      </c>
      <c r="L3080" s="2">
        <v>52</v>
      </c>
      <c r="M3080" s="2">
        <v>0</v>
      </c>
      <c r="N3080" s="2">
        <v>0</v>
      </c>
      <c r="O3080" s="2">
        <v>131</v>
      </c>
      <c r="P3080" s="2">
        <v>75</v>
      </c>
      <c r="Q3080" s="2">
        <v>23</v>
      </c>
      <c r="R3080" s="2">
        <v>10874</v>
      </c>
      <c r="S3080" s="2">
        <v>7313800</v>
      </c>
      <c r="T3080" s="2">
        <v>324977000</v>
      </c>
      <c r="U3080" s="2">
        <v>830</v>
      </c>
      <c r="V3080" s="2">
        <v>1695</v>
      </c>
      <c r="W3080" s="2">
        <v>200</v>
      </c>
      <c r="X3080" s="2">
        <v>3560</v>
      </c>
      <c r="Y3080" s="2">
        <v>660</v>
      </c>
      <c r="Z3080" s="2">
        <v>1735</v>
      </c>
      <c r="AA3080" s="9">
        <f t="shared" si="434"/>
        <v>41113</v>
      </c>
      <c r="AB3080" s="9">
        <f t="shared" si="435"/>
        <v>10030</v>
      </c>
      <c r="AC3080" s="9">
        <f t="shared" si="436"/>
        <v>11155</v>
      </c>
      <c r="AD3080" s="9">
        <f t="shared" si="437"/>
        <v>10874</v>
      </c>
      <c r="AE3080" s="44">
        <f t="shared" si="438"/>
        <v>4.1123244057774023E-4</v>
      </c>
      <c r="AF3080" s="9">
        <f t="shared" si="439"/>
        <v>1665</v>
      </c>
      <c r="AG3080" s="9">
        <f t="shared" si="432"/>
        <v>2395</v>
      </c>
      <c r="AH3080" s="44">
        <f t="shared" si="440"/>
        <v>5.3031313834520457E-4</v>
      </c>
      <c r="AI3080">
        <f>AA3080/'Totals and Drop Down Lists'!W$6*Inputs!E$37</f>
        <v>37295.263559152241</v>
      </c>
      <c r="AJ3080">
        <f>AB3080/'Totals and Drop Down Lists'!X$6*Inputs!F$37</f>
        <v>33002.583443051881</v>
      </c>
      <c r="AK3080">
        <f>AC3080/'Totals and Drop Down Lists'!Y$6*Inputs!G$37</f>
        <v>73537.528006353401</v>
      </c>
      <c r="AL3080">
        <f>AD3080/'Totals and Drop Down Lists'!Z$6*Inputs!H$37</f>
        <v>87182.308809913549</v>
      </c>
      <c r="AM3080">
        <f>AE3080/'Totals and Drop Down Lists'!AA$6*Inputs!I$37</f>
        <v>51194.059373823206</v>
      </c>
      <c r="AN3080">
        <f>AF3080/'Totals and Drop Down Lists'!AB$6*Inputs!J$37</f>
        <v>33227.894078673991</v>
      </c>
      <c r="AO3080">
        <f>AG3080/'Totals and Drop Down Lists'!AC$6*Inputs!K$37</f>
        <v>44603.464948924426</v>
      </c>
      <c r="AP3080">
        <f>AH3080/'Totals and Drop Down Lists'!AD$6*Inputs!L$37</f>
        <v>124798.54261466236</v>
      </c>
      <c r="AQ3080">
        <f>IF(OR($D3080="51",$D3080="52",$D3080="61"),(AA3080/'Totals and Drop Down Lists'!W$4)*Inputs!E$38,0)</f>
        <v>0</v>
      </c>
      <c r="AR3080">
        <f>IF(OR($D3080="51",$D3080="52",$D3080="61"),(AB3080/'Totals and Drop Down Lists'!X$4)*Inputs!F$38,0)</f>
        <v>0</v>
      </c>
      <c r="AS3080">
        <f>IF(OR($D3080="51",$D3080="52",$D3080="61"),(AC3080/'Totals and Drop Down Lists'!Y$4)*Inputs!G$38,0)</f>
        <v>0</v>
      </c>
      <c r="AT3080">
        <f>IF(OR($D3080="51",$D3080="52",$D3080="61"),(AD3080/'Totals and Drop Down Lists'!Z$4)*Inputs!H$38,0)</f>
        <v>0</v>
      </c>
      <c r="AU3080">
        <f>IF(OR($D3080="51",$D3080="52",$D3080="61"),(AE3080/'Totals and Drop Down Lists'!AA$4)*Inputs!I$38,0)</f>
        <v>0</v>
      </c>
      <c r="AV3080">
        <f>IF(OR($D3080="51",$D3080="52",$D3080="61"),(AF3080/'Totals and Drop Down Lists'!AB$4)*Inputs!J$38,0)</f>
        <v>0</v>
      </c>
      <c r="AW3080">
        <f>IF(OR($D3080="51",$D3080="52",$D3080="61"),(AG3080/'Totals and Drop Down Lists'!AC$4)*Inputs!K$38,0)</f>
        <v>0</v>
      </c>
      <c r="AX3080">
        <f>IF(OR($D3080="51",$D3080="52",$D3080="61"),(AH3080/'Totals and Drop Down Lists'!AD$4)*Inputs!L$38,0)</f>
        <v>0</v>
      </c>
      <c r="AY3080">
        <f>IF(OR($D3080="51",$D3080="52",$D3080="61"),0,(AA3080/'Totals and Drop Down Lists'!W$5)*Inputs!E$39)</f>
        <v>0</v>
      </c>
      <c r="AZ3080">
        <f>IF(OR($D3080="51",$D3080="52",$D3080="61"),0,(AB3080/'Totals and Drop Down Lists'!X$5)*Inputs!F$39)</f>
        <v>0</v>
      </c>
      <c r="BA3080">
        <f>IF(OR($D3080="51",$D3080="52",$D3080="61"),0,(AC3080/'Totals and Drop Down Lists'!Y$5)*Inputs!G$39)</f>
        <v>0</v>
      </c>
      <c r="BB3080">
        <f>IF(OR($D3080="51",$D3080="52",$D3080="61"),0,(AD3080/'Totals and Drop Down Lists'!Z$5)*Inputs!H$39)</f>
        <v>0</v>
      </c>
      <c r="BC3080">
        <f>IF(OR($D3080="51",$D3080="52",$D3080="61"),0,(AE3080/'Totals and Drop Down Lists'!AA$5)*Inputs!I$39)</f>
        <v>0</v>
      </c>
      <c r="BD3080">
        <f>IF(OR($D3080="51",$D3080="52",$D3080="61"),0,(AF3080/'Totals and Drop Down Lists'!AB$5)*Inputs!J$39)</f>
        <v>0</v>
      </c>
      <c r="BE3080">
        <f>IF(OR($D3080="51",$D3080="52",$D3080="61"),0,(AG3080/'Totals and Drop Down Lists'!AC$5)*Inputs!K$39)</f>
        <v>0</v>
      </c>
      <c r="BF3080">
        <f>IF(OR($D3080="51",$D3080="52",$D3080="61"),0,(AH3080/'Totals and Drop Down Lists'!AD$5)*Inputs!L$39)</f>
        <v>0</v>
      </c>
      <c r="BG3080" s="10">
        <f t="shared" si="433"/>
        <v>484841.64483455505</v>
      </c>
    </row>
    <row r="3081" spans="1:59" ht="28.8">
      <c r="A3081" s="1" t="s">
        <v>7657</v>
      </c>
      <c r="B3081" s="1" t="s">
        <v>5027</v>
      </c>
      <c r="C3081" s="1" t="s">
        <v>354</v>
      </c>
      <c r="D3081" s="1" t="s">
        <v>25</v>
      </c>
      <c r="E3081" s="1" t="s">
        <v>5040</v>
      </c>
      <c r="F3081" s="2">
        <v>49426</v>
      </c>
      <c r="G3081" s="2">
        <v>392</v>
      </c>
      <c r="H3081" s="2">
        <v>207</v>
      </c>
      <c r="I3081" s="2">
        <v>2961</v>
      </c>
      <c r="J3081" s="2">
        <v>19174</v>
      </c>
      <c r="K3081" s="2">
        <v>5297</v>
      </c>
      <c r="L3081" s="2">
        <v>73</v>
      </c>
      <c r="M3081" s="2">
        <v>13</v>
      </c>
      <c r="N3081" s="2">
        <v>11</v>
      </c>
      <c r="O3081" s="2">
        <v>19</v>
      </c>
      <c r="P3081" s="2">
        <v>54</v>
      </c>
      <c r="Q3081" s="2">
        <v>32</v>
      </c>
      <c r="R3081" s="2">
        <v>6481</v>
      </c>
      <c r="S3081" s="2">
        <v>5079700</v>
      </c>
      <c r="T3081" s="2">
        <v>239591000</v>
      </c>
      <c r="U3081" s="2">
        <v>460</v>
      </c>
      <c r="V3081" s="2">
        <v>420</v>
      </c>
      <c r="W3081" s="2">
        <v>35</v>
      </c>
      <c r="X3081" s="2">
        <v>1565</v>
      </c>
      <c r="Y3081" s="2">
        <v>105</v>
      </c>
      <c r="Z3081" s="2">
        <v>1130</v>
      </c>
      <c r="AA3081" s="9">
        <f t="shared" si="434"/>
        <v>49426</v>
      </c>
      <c r="AB3081" s="9">
        <f t="shared" si="435"/>
        <v>2362</v>
      </c>
      <c r="AC3081" s="9">
        <f t="shared" si="436"/>
        <v>6683</v>
      </c>
      <c r="AD3081" s="9">
        <f t="shared" si="437"/>
        <v>6481</v>
      </c>
      <c r="AE3081" s="44">
        <f t="shared" si="438"/>
        <v>1.0219814401031967E-4</v>
      </c>
      <c r="AF3081" s="9">
        <f t="shared" si="439"/>
        <v>1110</v>
      </c>
      <c r="AG3081" s="9">
        <f t="shared" si="432"/>
        <v>1235</v>
      </c>
      <c r="AH3081" s="44">
        <f t="shared" si="440"/>
        <v>1.2695075668174043E-4</v>
      </c>
      <c r="AI3081">
        <f>AA3081/'Totals and Drop Down Lists'!W$6*Inputs!E$37</f>
        <v>44836.321763789034</v>
      </c>
      <c r="AJ3081">
        <f>AB3081/'Totals and Drop Down Lists'!X$6*Inputs!F$37</f>
        <v>7771.8945256718389</v>
      </c>
      <c r="AK3081">
        <f>AC3081/'Totals and Drop Down Lists'!Y$6*Inputs!G$37</f>
        <v>44056.593425948893</v>
      </c>
      <c r="AL3081">
        <f>AD3081/'Totals and Drop Down Lists'!Z$6*Inputs!H$37</f>
        <v>51961.425730830393</v>
      </c>
      <c r="AM3081">
        <f>AE3081/'Totals and Drop Down Lists'!AA$6*Inputs!I$37</f>
        <v>12722.580555679153</v>
      </c>
      <c r="AN3081">
        <f>AF3081/'Totals and Drop Down Lists'!AB$6*Inputs!J$37</f>
        <v>22151.929385782663</v>
      </c>
      <c r="AO3081">
        <f>AG3081/'Totals and Drop Down Lists'!AC$6*Inputs!K$37</f>
        <v>23000.11658117815</v>
      </c>
      <c r="AP3081">
        <f>AH3081/'Totals and Drop Down Lists'!AD$6*Inputs!L$37</f>
        <v>29875.310023710412</v>
      </c>
      <c r="AQ3081">
        <f>IF(OR($D3081="51",$D3081="52",$D3081="61"),(AA3081/'Totals and Drop Down Lists'!W$4)*Inputs!E$38,0)</f>
        <v>0</v>
      </c>
      <c r="AR3081">
        <f>IF(OR($D3081="51",$D3081="52",$D3081="61"),(AB3081/'Totals and Drop Down Lists'!X$4)*Inputs!F$38,0)</f>
        <v>0</v>
      </c>
      <c r="AS3081">
        <f>IF(OR($D3081="51",$D3081="52",$D3081="61"),(AC3081/'Totals and Drop Down Lists'!Y$4)*Inputs!G$38,0)</f>
        <v>0</v>
      </c>
      <c r="AT3081">
        <f>IF(OR($D3081="51",$D3081="52",$D3081="61"),(AD3081/'Totals and Drop Down Lists'!Z$4)*Inputs!H$38,0)</f>
        <v>0</v>
      </c>
      <c r="AU3081">
        <f>IF(OR($D3081="51",$D3081="52",$D3081="61"),(AE3081/'Totals and Drop Down Lists'!AA$4)*Inputs!I$38,0)</f>
        <v>0</v>
      </c>
      <c r="AV3081">
        <f>IF(OR($D3081="51",$D3081="52",$D3081="61"),(AF3081/'Totals and Drop Down Lists'!AB$4)*Inputs!J$38,0)</f>
        <v>0</v>
      </c>
      <c r="AW3081">
        <f>IF(OR($D3081="51",$D3081="52",$D3081="61"),(AG3081/'Totals and Drop Down Lists'!AC$4)*Inputs!K$38,0)</f>
        <v>0</v>
      </c>
      <c r="AX3081">
        <f>IF(OR($D3081="51",$D3081="52",$D3081="61"),(AH3081/'Totals and Drop Down Lists'!AD$4)*Inputs!L$38,0)</f>
        <v>0</v>
      </c>
      <c r="AY3081">
        <f>IF(OR($D3081="51",$D3081="52",$D3081="61"),0,(AA3081/'Totals and Drop Down Lists'!W$5)*Inputs!E$39)</f>
        <v>0</v>
      </c>
      <c r="AZ3081">
        <f>IF(OR($D3081="51",$D3081="52",$D3081="61"),0,(AB3081/'Totals and Drop Down Lists'!X$5)*Inputs!F$39)</f>
        <v>0</v>
      </c>
      <c r="BA3081">
        <f>IF(OR($D3081="51",$D3081="52",$D3081="61"),0,(AC3081/'Totals and Drop Down Lists'!Y$5)*Inputs!G$39)</f>
        <v>0</v>
      </c>
      <c r="BB3081">
        <f>IF(OR($D3081="51",$D3081="52",$D3081="61"),0,(AD3081/'Totals and Drop Down Lists'!Z$5)*Inputs!H$39)</f>
        <v>0</v>
      </c>
      <c r="BC3081">
        <f>IF(OR($D3081="51",$D3081="52",$D3081="61"),0,(AE3081/'Totals and Drop Down Lists'!AA$5)*Inputs!I$39)</f>
        <v>0</v>
      </c>
      <c r="BD3081">
        <f>IF(OR($D3081="51",$D3081="52",$D3081="61"),0,(AF3081/'Totals and Drop Down Lists'!AB$5)*Inputs!J$39)</f>
        <v>0</v>
      </c>
      <c r="BE3081">
        <f>IF(OR($D3081="51",$D3081="52",$D3081="61"),0,(AG3081/'Totals and Drop Down Lists'!AC$5)*Inputs!K$39)</f>
        <v>0</v>
      </c>
      <c r="BF3081">
        <f>IF(OR($D3081="51",$D3081="52",$D3081="61"),0,(AH3081/'Totals and Drop Down Lists'!AD$5)*Inputs!L$39)</f>
        <v>0</v>
      </c>
      <c r="BG3081" s="10">
        <f t="shared" si="433"/>
        <v>236376.17199259056</v>
      </c>
    </row>
    <row r="3082" spans="1:59" ht="28.8">
      <c r="A3082" s="1" t="s">
        <v>7657</v>
      </c>
      <c r="B3082" s="1" t="s">
        <v>5027</v>
      </c>
      <c r="C3082" s="1" t="s">
        <v>1161</v>
      </c>
      <c r="D3082" s="1" t="s">
        <v>58</v>
      </c>
      <c r="E3082" s="1" t="s">
        <v>5041</v>
      </c>
      <c r="F3082" s="2">
        <v>83250</v>
      </c>
      <c r="G3082" s="2">
        <v>588</v>
      </c>
      <c r="H3082" s="2">
        <v>7</v>
      </c>
      <c r="I3082" s="2">
        <v>8329</v>
      </c>
      <c r="J3082" s="2">
        <v>33435</v>
      </c>
      <c r="K3082" s="2">
        <v>10063</v>
      </c>
      <c r="L3082" s="2">
        <v>79</v>
      </c>
      <c r="M3082" s="2">
        <v>17</v>
      </c>
      <c r="N3082" s="2">
        <v>0</v>
      </c>
      <c r="O3082" s="2">
        <v>125</v>
      </c>
      <c r="P3082" s="2">
        <v>197</v>
      </c>
      <c r="Q3082" s="2">
        <v>0</v>
      </c>
      <c r="R3082" s="2">
        <v>8039</v>
      </c>
      <c r="S3082" s="2">
        <v>9355100</v>
      </c>
      <c r="T3082" s="2">
        <v>423068900</v>
      </c>
      <c r="U3082" s="2">
        <v>840</v>
      </c>
      <c r="V3082" s="2">
        <v>930</v>
      </c>
      <c r="W3082" s="2">
        <v>40</v>
      </c>
      <c r="X3082" s="2">
        <v>2555</v>
      </c>
      <c r="Y3082" s="2">
        <v>140</v>
      </c>
      <c r="Z3082" s="2">
        <v>1595</v>
      </c>
      <c r="AA3082" s="9">
        <f t="shared" si="434"/>
        <v>83250</v>
      </c>
      <c r="AB3082" s="9">
        <f t="shared" si="435"/>
        <v>7734</v>
      </c>
      <c r="AC3082" s="9">
        <f t="shared" si="436"/>
        <v>8457</v>
      </c>
      <c r="AD3082" s="9">
        <f t="shared" si="437"/>
        <v>8039</v>
      </c>
      <c r="AE3082" s="44">
        <f t="shared" si="438"/>
        <v>2.1151900934822325E-4</v>
      </c>
      <c r="AF3082" s="9">
        <f t="shared" si="439"/>
        <v>1585</v>
      </c>
      <c r="AG3082" s="9">
        <f t="shared" si="432"/>
        <v>1735</v>
      </c>
      <c r="AH3082" s="44">
        <f t="shared" si="440"/>
        <v>1.9430174930567021E-4</v>
      </c>
      <c r="AI3082">
        <f>AA3082/'Totals and Drop Down Lists'!W$6*Inputs!E$37</f>
        <v>75519.438895225932</v>
      </c>
      <c r="AJ3082">
        <f>AB3082/'Totals and Drop Down Lists'!X$6*Inputs!F$37</f>
        <v>25447.854471441999</v>
      </c>
      <c r="AK3082">
        <f>AC3082/'Totals and Drop Down Lists'!Y$6*Inputs!G$37</f>
        <v>55751.400658873223</v>
      </c>
      <c r="AL3082">
        <f>AD3082/'Totals and Drop Down Lists'!Z$6*Inputs!H$37</f>
        <v>64452.692709480878</v>
      </c>
      <c r="AM3082">
        <f>AE3082/'Totals and Drop Down Lists'!AA$6*Inputs!I$37</f>
        <v>26331.864062213161</v>
      </c>
      <c r="AN3082">
        <f>AF3082/'Totals and Drop Down Lists'!AB$6*Inputs!J$37</f>
        <v>31631.358627446414</v>
      </c>
      <c r="AO3082">
        <f>AG3082/'Totals and Drop Down Lists'!AC$6*Inputs!K$37</f>
        <v>32311.904670723961</v>
      </c>
      <c r="AP3082">
        <f>AH3082/'Totals and Drop Down Lists'!AD$6*Inputs!L$37</f>
        <v>45725.012992309923</v>
      </c>
      <c r="AQ3082">
        <f>IF(OR($D3082="51",$D3082="52",$D3082="61"),(AA3082/'Totals and Drop Down Lists'!W$4)*Inputs!E$38,0)</f>
        <v>0</v>
      </c>
      <c r="AR3082">
        <f>IF(OR($D3082="51",$D3082="52",$D3082="61"),(AB3082/'Totals and Drop Down Lists'!X$4)*Inputs!F$38,0)</f>
        <v>0</v>
      </c>
      <c r="AS3082">
        <f>IF(OR($D3082="51",$D3082="52",$D3082="61"),(AC3082/'Totals and Drop Down Lists'!Y$4)*Inputs!G$38,0)</f>
        <v>0</v>
      </c>
      <c r="AT3082">
        <f>IF(OR($D3082="51",$D3082="52",$D3082="61"),(AD3082/'Totals and Drop Down Lists'!Z$4)*Inputs!H$38,0)</f>
        <v>0</v>
      </c>
      <c r="AU3082">
        <f>IF(OR($D3082="51",$D3082="52",$D3082="61"),(AE3082/'Totals and Drop Down Lists'!AA$4)*Inputs!I$38,0)</f>
        <v>0</v>
      </c>
      <c r="AV3082">
        <f>IF(OR($D3082="51",$D3082="52",$D3082="61"),(AF3082/'Totals and Drop Down Lists'!AB$4)*Inputs!J$38,0)</f>
        <v>0</v>
      </c>
      <c r="AW3082">
        <f>IF(OR($D3082="51",$D3082="52",$D3082="61"),(AG3082/'Totals and Drop Down Lists'!AC$4)*Inputs!K$38,0)</f>
        <v>0</v>
      </c>
      <c r="AX3082">
        <f>IF(OR($D3082="51",$D3082="52",$D3082="61"),(AH3082/'Totals and Drop Down Lists'!AD$4)*Inputs!L$38,0)</f>
        <v>0</v>
      </c>
      <c r="AY3082">
        <f>IF(OR($D3082="51",$D3082="52",$D3082="61"),0,(AA3082/'Totals and Drop Down Lists'!W$5)*Inputs!E$39)</f>
        <v>0</v>
      </c>
      <c r="AZ3082">
        <f>IF(OR($D3082="51",$D3082="52",$D3082="61"),0,(AB3082/'Totals and Drop Down Lists'!X$5)*Inputs!F$39)</f>
        <v>0</v>
      </c>
      <c r="BA3082">
        <f>IF(OR($D3082="51",$D3082="52",$D3082="61"),0,(AC3082/'Totals and Drop Down Lists'!Y$5)*Inputs!G$39)</f>
        <v>0</v>
      </c>
      <c r="BB3082">
        <f>IF(OR($D3082="51",$D3082="52",$D3082="61"),0,(AD3082/'Totals and Drop Down Lists'!Z$5)*Inputs!H$39)</f>
        <v>0</v>
      </c>
      <c r="BC3082">
        <f>IF(OR($D3082="51",$D3082="52",$D3082="61"),0,(AE3082/'Totals and Drop Down Lists'!AA$5)*Inputs!I$39)</f>
        <v>0</v>
      </c>
      <c r="BD3082">
        <f>IF(OR($D3082="51",$D3082="52",$D3082="61"),0,(AF3082/'Totals and Drop Down Lists'!AB$5)*Inputs!J$39)</f>
        <v>0</v>
      </c>
      <c r="BE3082">
        <f>IF(OR($D3082="51",$D3082="52",$D3082="61"),0,(AG3082/'Totals and Drop Down Lists'!AC$5)*Inputs!K$39)</f>
        <v>0</v>
      </c>
      <c r="BF3082">
        <f>IF(OR($D3082="51",$D3082="52",$D3082="61"),0,(AH3082/'Totals and Drop Down Lists'!AD$5)*Inputs!L$39)</f>
        <v>0</v>
      </c>
      <c r="BG3082" s="10">
        <f t="shared" si="433"/>
        <v>357171.52708771551</v>
      </c>
    </row>
    <row r="3083" spans="1:59" ht="28.8">
      <c r="A3083" s="1" t="s">
        <v>7657</v>
      </c>
      <c r="B3083" s="1" t="s">
        <v>5027</v>
      </c>
      <c r="C3083" s="1" t="s">
        <v>5042</v>
      </c>
      <c r="D3083" s="1" t="s">
        <v>25</v>
      </c>
      <c r="E3083" s="1" t="s">
        <v>5043</v>
      </c>
      <c r="F3083" s="2">
        <v>82545</v>
      </c>
      <c r="G3083" s="2">
        <v>675</v>
      </c>
      <c r="H3083" s="2">
        <v>135</v>
      </c>
      <c r="I3083" s="2">
        <v>6595</v>
      </c>
      <c r="J3083" s="2">
        <v>34774</v>
      </c>
      <c r="K3083" s="2">
        <v>13001</v>
      </c>
      <c r="L3083" s="2">
        <v>62</v>
      </c>
      <c r="M3083" s="2">
        <v>13</v>
      </c>
      <c r="N3083" s="2">
        <v>16</v>
      </c>
      <c r="O3083" s="2">
        <v>147</v>
      </c>
      <c r="P3083" s="2">
        <v>15</v>
      </c>
      <c r="Q3083" s="2">
        <v>0</v>
      </c>
      <c r="R3083" s="2">
        <v>13357</v>
      </c>
      <c r="S3083" s="2">
        <v>15296200</v>
      </c>
      <c r="T3083" s="2">
        <v>756991500</v>
      </c>
      <c r="U3083" s="2">
        <v>470</v>
      </c>
      <c r="V3083" s="2">
        <v>1360</v>
      </c>
      <c r="W3083" s="2">
        <v>45</v>
      </c>
      <c r="X3083" s="2">
        <v>3310</v>
      </c>
      <c r="Y3083" s="2">
        <v>360</v>
      </c>
      <c r="Z3083" s="2">
        <v>1689</v>
      </c>
      <c r="AA3083" s="9">
        <f t="shared" si="434"/>
        <v>82545</v>
      </c>
      <c r="AB3083" s="9">
        <f t="shared" si="435"/>
        <v>5785</v>
      </c>
      <c r="AC3083" s="9">
        <f t="shared" si="436"/>
        <v>13610</v>
      </c>
      <c r="AD3083" s="9">
        <f t="shared" si="437"/>
        <v>13357</v>
      </c>
      <c r="AE3083" s="44">
        <f t="shared" si="438"/>
        <v>3.3946472568512564E-4</v>
      </c>
      <c r="AF3083" s="9">
        <f t="shared" si="439"/>
        <v>1905</v>
      </c>
      <c r="AG3083" s="9">
        <f t="shared" si="432"/>
        <v>2049</v>
      </c>
      <c r="AH3083" s="44">
        <f t="shared" si="440"/>
        <v>2.8504613271570963E-4</v>
      </c>
      <c r="AI3083">
        <f>AA3083/'Totals and Drop Down Lists'!W$6*Inputs!E$37</f>
        <v>74879.904908185272</v>
      </c>
      <c r="AJ3083">
        <f>AB3083/'Totals and Drop Down Lists'!X$6*Inputs!F$37</f>
        <v>19034.889852248769</v>
      </c>
      <c r="AK3083">
        <f>AC3083/'Totals and Drop Down Lists'!Y$6*Inputs!G$37</f>
        <v>89721.717271758855</v>
      </c>
      <c r="AL3083">
        <f>AD3083/'Totals and Drop Down Lists'!Z$6*Inputs!H$37</f>
        <v>107089.76446330837</v>
      </c>
      <c r="AM3083">
        <f>AE3083/'Totals and Drop Down Lists'!AA$6*Inputs!I$37</f>
        <v>42259.74317013457</v>
      </c>
      <c r="AN3083">
        <f>AF3083/'Totals and Drop Down Lists'!AB$6*Inputs!J$37</f>
        <v>38017.500432356734</v>
      </c>
      <c r="AO3083">
        <f>AG3083/'Totals and Drop Down Lists'!AC$6*Inputs!K$37</f>
        <v>38159.707590958729</v>
      </c>
      <c r="AP3083">
        <f>AH3083/'Totals and Drop Down Lists'!AD$6*Inputs!L$37</f>
        <v>67079.880486969778</v>
      </c>
      <c r="AQ3083">
        <f>IF(OR($D3083="51",$D3083="52",$D3083="61"),(AA3083/'Totals and Drop Down Lists'!W$4)*Inputs!E$38,0)</f>
        <v>0</v>
      </c>
      <c r="AR3083">
        <f>IF(OR($D3083="51",$D3083="52",$D3083="61"),(AB3083/'Totals and Drop Down Lists'!X$4)*Inputs!F$38,0)</f>
        <v>0</v>
      </c>
      <c r="AS3083">
        <f>IF(OR($D3083="51",$D3083="52",$D3083="61"),(AC3083/'Totals and Drop Down Lists'!Y$4)*Inputs!G$38,0)</f>
        <v>0</v>
      </c>
      <c r="AT3083">
        <f>IF(OR($D3083="51",$D3083="52",$D3083="61"),(AD3083/'Totals and Drop Down Lists'!Z$4)*Inputs!H$38,0)</f>
        <v>0</v>
      </c>
      <c r="AU3083">
        <f>IF(OR($D3083="51",$D3083="52",$D3083="61"),(AE3083/'Totals and Drop Down Lists'!AA$4)*Inputs!I$38,0)</f>
        <v>0</v>
      </c>
      <c r="AV3083">
        <f>IF(OR($D3083="51",$D3083="52",$D3083="61"),(AF3083/'Totals and Drop Down Lists'!AB$4)*Inputs!J$38,0)</f>
        <v>0</v>
      </c>
      <c r="AW3083">
        <f>IF(OR($D3083="51",$D3083="52",$D3083="61"),(AG3083/'Totals and Drop Down Lists'!AC$4)*Inputs!K$38,0)</f>
        <v>0</v>
      </c>
      <c r="AX3083">
        <f>IF(OR($D3083="51",$D3083="52",$D3083="61"),(AH3083/'Totals and Drop Down Lists'!AD$4)*Inputs!L$38,0)</f>
        <v>0</v>
      </c>
      <c r="AY3083">
        <f>IF(OR($D3083="51",$D3083="52",$D3083="61"),0,(AA3083/'Totals and Drop Down Lists'!W$5)*Inputs!E$39)</f>
        <v>0</v>
      </c>
      <c r="AZ3083">
        <f>IF(OR($D3083="51",$D3083="52",$D3083="61"),0,(AB3083/'Totals and Drop Down Lists'!X$5)*Inputs!F$39)</f>
        <v>0</v>
      </c>
      <c r="BA3083">
        <f>IF(OR($D3083="51",$D3083="52",$D3083="61"),0,(AC3083/'Totals and Drop Down Lists'!Y$5)*Inputs!G$39)</f>
        <v>0</v>
      </c>
      <c r="BB3083">
        <f>IF(OR($D3083="51",$D3083="52",$D3083="61"),0,(AD3083/'Totals and Drop Down Lists'!Z$5)*Inputs!H$39)</f>
        <v>0</v>
      </c>
      <c r="BC3083">
        <f>IF(OR($D3083="51",$D3083="52",$D3083="61"),0,(AE3083/'Totals and Drop Down Lists'!AA$5)*Inputs!I$39)</f>
        <v>0</v>
      </c>
      <c r="BD3083">
        <f>IF(OR($D3083="51",$D3083="52",$D3083="61"),0,(AF3083/'Totals and Drop Down Lists'!AB$5)*Inputs!J$39)</f>
        <v>0</v>
      </c>
      <c r="BE3083">
        <f>IF(OR($D3083="51",$D3083="52",$D3083="61"),0,(AG3083/'Totals and Drop Down Lists'!AC$5)*Inputs!K$39)</f>
        <v>0</v>
      </c>
      <c r="BF3083">
        <f>IF(OR($D3083="51",$D3083="52",$D3083="61"),0,(AH3083/'Totals and Drop Down Lists'!AD$5)*Inputs!L$39)</f>
        <v>0</v>
      </c>
      <c r="BG3083" s="10">
        <f t="shared" si="433"/>
        <v>476243.10817592108</v>
      </c>
    </row>
    <row r="3084" spans="1:59" ht="28.8">
      <c r="A3084" s="1" t="s">
        <v>7657</v>
      </c>
      <c r="B3084" s="1" t="s">
        <v>5027</v>
      </c>
      <c r="C3084" s="1" t="s">
        <v>5044</v>
      </c>
      <c r="D3084" s="1" t="s">
        <v>58</v>
      </c>
      <c r="E3084" s="1" t="s">
        <v>5045</v>
      </c>
      <c r="F3084" s="2">
        <v>209568</v>
      </c>
      <c r="G3084" s="2">
        <v>760</v>
      </c>
      <c r="H3084" s="2">
        <v>154</v>
      </c>
      <c r="I3084" s="2">
        <v>18450</v>
      </c>
      <c r="J3084" s="2">
        <v>81560</v>
      </c>
      <c r="K3084" s="2">
        <v>25145</v>
      </c>
      <c r="L3084" s="2">
        <v>298</v>
      </c>
      <c r="M3084" s="2">
        <v>81</v>
      </c>
      <c r="N3084" s="2">
        <v>37</v>
      </c>
      <c r="O3084" s="2">
        <v>562</v>
      </c>
      <c r="P3084" s="2">
        <v>182</v>
      </c>
      <c r="Q3084" s="2">
        <v>0</v>
      </c>
      <c r="R3084" s="2">
        <v>21674</v>
      </c>
      <c r="S3084" s="2">
        <v>21829300</v>
      </c>
      <c r="T3084" s="2">
        <v>1024557300</v>
      </c>
      <c r="U3084" s="2">
        <v>1768</v>
      </c>
      <c r="V3084" s="2">
        <v>2790</v>
      </c>
      <c r="W3084" s="2">
        <v>180</v>
      </c>
      <c r="X3084" s="2">
        <v>6585</v>
      </c>
      <c r="Y3084" s="2">
        <v>1025</v>
      </c>
      <c r="Z3084" s="2">
        <v>3159</v>
      </c>
      <c r="AA3084" s="9">
        <f t="shared" si="434"/>
        <v>209568</v>
      </c>
      <c r="AB3084" s="9">
        <f t="shared" si="435"/>
        <v>17536</v>
      </c>
      <c r="AC3084" s="9">
        <f t="shared" si="436"/>
        <v>22834</v>
      </c>
      <c r="AD3084" s="9">
        <f t="shared" si="437"/>
        <v>21674</v>
      </c>
      <c r="AE3084" s="44">
        <f t="shared" si="438"/>
        <v>5.4140448450376729E-4</v>
      </c>
      <c r="AF3084" s="9">
        <f t="shared" si="439"/>
        <v>3615</v>
      </c>
      <c r="AG3084" s="9">
        <f t="shared" si="432"/>
        <v>4184</v>
      </c>
      <c r="AH3084" s="44">
        <f t="shared" si="440"/>
        <v>4.799734170854054E-4</v>
      </c>
      <c r="AI3084">
        <f>AA3084/'Totals and Drop Down Lists'!W$6*Inputs!E$37</f>
        <v>190107.60084558208</v>
      </c>
      <c r="AJ3084">
        <f>AB3084/'Totals and Drop Down Lists'!X$6*Inputs!F$37</f>
        <v>57700.229636825308</v>
      </c>
      <c r="AK3084">
        <f>AC3084/'Totals and Drop Down Lists'!Y$6*Inputs!G$37</f>
        <v>150529.44101273635</v>
      </c>
      <c r="AL3084">
        <f>AD3084/'Totals and Drop Down Lists'!Z$6*Inputs!H$37</f>
        <v>173771.32252584753</v>
      </c>
      <c r="AM3084">
        <f>AE3084/'Totals and Drop Down Lists'!AA$6*Inputs!I$37</f>
        <v>67399.092556999734</v>
      </c>
      <c r="AN3084">
        <f>AF3084/'Totals and Drop Down Lists'!AB$6*Inputs!J$37</f>
        <v>72143.445702346246</v>
      </c>
      <c r="AO3084">
        <f>AG3084/'Totals and Drop Down Lists'!AC$6*Inputs!K$37</f>
        <v>77921.042733319337</v>
      </c>
      <c r="AP3084">
        <f>AH3084/'Totals and Drop Down Lists'!AD$6*Inputs!L$37</f>
        <v>112952.10058900426</v>
      </c>
      <c r="AQ3084">
        <f>IF(OR($D3084="51",$D3084="52",$D3084="61"),(AA3084/'Totals and Drop Down Lists'!W$4)*Inputs!E$38,0)</f>
        <v>0</v>
      </c>
      <c r="AR3084">
        <f>IF(OR($D3084="51",$D3084="52",$D3084="61"),(AB3084/'Totals and Drop Down Lists'!X$4)*Inputs!F$38,0)</f>
        <v>0</v>
      </c>
      <c r="AS3084">
        <f>IF(OR($D3084="51",$D3084="52",$D3084="61"),(AC3084/'Totals and Drop Down Lists'!Y$4)*Inputs!G$38,0)</f>
        <v>0</v>
      </c>
      <c r="AT3084">
        <f>IF(OR($D3084="51",$D3084="52",$D3084="61"),(AD3084/'Totals and Drop Down Lists'!Z$4)*Inputs!H$38,0)</f>
        <v>0</v>
      </c>
      <c r="AU3084">
        <f>IF(OR($D3084="51",$D3084="52",$D3084="61"),(AE3084/'Totals and Drop Down Lists'!AA$4)*Inputs!I$38,0)</f>
        <v>0</v>
      </c>
      <c r="AV3084">
        <f>IF(OR($D3084="51",$D3084="52",$D3084="61"),(AF3084/'Totals and Drop Down Lists'!AB$4)*Inputs!J$38,0)</f>
        <v>0</v>
      </c>
      <c r="AW3084">
        <f>IF(OR($D3084="51",$D3084="52",$D3084="61"),(AG3084/'Totals and Drop Down Lists'!AC$4)*Inputs!K$38,0)</f>
        <v>0</v>
      </c>
      <c r="AX3084">
        <f>IF(OR($D3084="51",$D3084="52",$D3084="61"),(AH3084/'Totals and Drop Down Lists'!AD$4)*Inputs!L$38,0)</f>
        <v>0</v>
      </c>
      <c r="AY3084">
        <f>IF(OR($D3084="51",$D3084="52",$D3084="61"),0,(AA3084/'Totals and Drop Down Lists'!W$5)*Inputs!E$39)</f>
        <v>0</v>
      </c>
      <c r="AZ3084">
        <f>IF(OR($D3084="51",$D3084="52",$D3084="61"),0,(AB3084/'Totals and Drop Down Lists'!X$5)*Inputs!F$39)</f>
        <v>0</v>
      </c>
      <c r="BA3084">
        <f>IF(OR($D3084="51",$D3084="52",$D3084="61"),0,(AC3084/'Totals and Drop Down Lists'!Y$5)*Inputs!G$39)</f>
        <v>0</v>
      </c>
      <c r="BB3084">
        <f>IF(OR($D3084="51",$D3084="52",$D3084="61"),0,(AD3084/'Totals and Drop Down Lists'!Z$5)*Inputs!H$39)</f>
        <v>0</v>
      </c>
      <c r="BC3084">
        <f>IF(OR($D3084="51",$D3084="52",$D3084="61"),0,(AE3084/'Totals and Drop Down Lists'!AA$5)*Inputs!I$39)</f>
        <v>0</v>
      </c>
      <c r="BD3084">
        <f>IF(OR($D3084="51",$D3084="52",$D3084="61"),0,(AF3084/'Totals and Drop Down Lists'!AB$5)*Inputs!J$39)</f>
        <v>0</v>
      </c>
      <c r="BE3084">
        <f>IF(OR($D3084="51",$D3084="52",$D3084="61"),0,(AG3084/'Totals and Drop Down Lists'!AC$5)*Inputs!K$39)</f>
        <v>0</v>
      </c>
      <c r="BF3084">
        <f>IF(OR($D3084="51",$D3084="52",$D3084="61"),0,(AH3084/'Totals and Drop Down Lists'!AD$5)*Inputs!L$39)</f>
        <v>0</v>
      </c>
      <c r="BG3084" s="10">
        <f t="shared" si="433"/>
        <v>902524.27560266096</v>
      </c>
    </row>
    <row r="3085" spans="1:59" ht="28.8">
      <c r="A3085" s="1" t="s">
        <v>7657</v>
      </c>
      <c r="B3085" s="1" t="s">
        <v>5027</v>
      </c>
      <c r="C3085" s="1" t="s">
        <v>106</v>
      </c>
      <c r="D3085" s="1" t="s">
        <v>25</v>
      </c>
      <c r="E3085" s="1" t="s">
        <v>5046</v>
      </c>
      <c r="F3085" s="2">
        <v>126627</v>
      </c>
      <c r="G3085" s="2">
        <v>2363</v>
      </c>
      <c r="H3085" s="2">
        <v>318</v>
      </c>
      <c r="I3085" s="2">
        <v>10711</v>
      </c>
      <c r="J3085" s="2">
        <v>49430</v>
      </c>
      <c r="K3085" s="2">
        <v>12586</v>
      </c>
      <c r="L3085" s="2">
        <v>171</v>
      </c>
      <c r="M3085" s="2">
        <v>10</v>
      </c>
      <c r="N3085" s="2">
        <v>27</v>
      </c>
      <c r="O3085" s="2">
        <v>70</v>
      </c>
      <c r="P3085" s="2">
        <v>22</v>
      </c>
      <c r="Q3085" s="2">
        <v>0</v>
      </c>
      <c r="R3085" s="2">
        <v>11579</v>
      </c>
      <c r="S3085" s="2">
        <v>12443500</v>
      </c>
      <c r="T3085" s="2">
        <v>587300700</v>
      </c>
      <c r="U3085" s="2">
        <v>618</v>
      </c>
      <c r="V3085" s="2">
        <v>1074</v>
      </c>
      <c r="W3085" s="2">
        <v>0</v>
      </c>
      <c r="X3085" s="2">
        <v>2529</v>
      </c>
      <c r="Y3085" s="2">
        <v>373</v>
      </c>
      <c r="Z3085" s="2">
        <v>1150</v>
      </c>
      <c r="AA3085" s="9">
        <f t="shared" si="434"/>
        <v>126627</v>
      </c>
      <c r="AB3085" s="9">
        <f t="shared" si="435"/>
        <v>8030</v>
      </c>
      <c r="AC3085" s="9">
        <f t="shared" si="436"/>
        <v>11879</v>
      </c>
      <c r="AD3085" s="9">
        <f t="shared" si="437"/>
        <v>11579</v>
      </c>
      <c r="AE3085" s="44">
        <f t="shared" si="438"/>
        <v>2.2381058907420403E-4</v>
      </c>
      <c r="AF3085" s="9">
        <f t="shared" si="439"/>
        <v>1455</v>
      </c>
      <c r="AG3085" s="9">
        <f t="shared" si="432"/>
        <v>1523</v>
      </c>
      <c r="AH3085" s="44">
        <f t="shared" si="440"/>
        <v>1.4429394479905785E-4</v>
      </c>
      <c r="AI3085">
        <f>AA3085/'Totals and Drop Down Lists'!W$6*Inputs!E$37</f>
        <v>114868.46833616546</v>
      </c>
      <c r="AJ3085">
        <f>AB3085/'Totals and Drop Down Lists'!X$6*Inputs!F$37</f>
        <v>26421.809077538048</v>
      </c>
      <c r="AK3085">
        <f>AC3085/'Totals and Drop Down Lists'!Y$6*Inputs!G$37</f>
        <v>78310.380563646089</v>
      </c>
      <c r="AL3085">
        <f>AD3085/'Totals and Drop Down Lists'!Z$6*Inputs!H$37</f>
        <v>92834.647205259229</v>
      </c>
      <c r="AM3085">
        <f>AE3085/'Totals and Drop Down Lists'!AA$6*Inputs!I$37</f>
        <v>27862.034837179017</v>
      </c>
      <c r="AN3085">
        <f>AF3085/'Totals and Drop Down Lists'!AB$6*Inputs!J$37</f>
        <v>29036.988519201601</v>
      </c>
      <c r="AO3085">
        <f>AG3085/'Totals and Drop Down Lists'!AC$6*Inputs!K$37</f>
        <v>28363.706520756539</v>
      </c>
      <c r="AP3085">
        <f>AH3085/'Totals and Drop Down Lists'!AD$6*Inputs!L$37</f>
        <v>33956.680905991358</v>
      </c>
      <c r="AQ3085">
        <f>IF(OR($D3085="51",$D3085="52",$D3085="61"),(AA3085/'Totals and Drop Down Lists'!W$4)*Inputs!E$38,0)</f>
        <v>0</v>
      </c>
      <c r="AR3085">
        <f>IF(OR($D3085="51",$D3085="52",$D3085="61"),(AB3085/'Totals and Drop Down Lists'!X$4)*Inputs!F$38,0)</f>
        <v>0</v>
      </c>
      <c r="AS3085">
        <f>IF(OR($D3085="51",$D3085="52",$D3085="61"),(AC3085/'Totals and Drop Down Lists'!Y$4)*Inputs!G$38,0)</f>
        <v>0</v>
      </c>
      <c r="AT3085">
        <f>IF(OR($D3085="51",$D3085="52",$D3085="61"),(AD3085/'Totals and Drop Down Lists'!Z$4)*Inputs!H$38,0)</f>
        <v>0</v>
      </c>
      <c r="AU3085">
        <f>IF(OR($D3085="51",$D3085="52",$D3085="61"),(AE3085/'Totals and Drop Down Lists'!AA$4)*Inputs!I$38,0)</f>
        <v>0</v>
      </c>
      <c r="AV3085">
        <f>IF(OR($D3085="51",$D3085="52",$D3085="61"),(AF3085/'Totals and Drop Down Lists'!AB$4)*Inputs!J$38,0)</f>
        <v>0</v>
      </c>
      <c r="AW3085">
        <f>IF(OR($D3085="51",$D3085="52",$D3085="61"),(AG3085/'Totals and Drop Down Lists'!AC$4)*Inputs!K$38,0)</f>
        <v>0</v>
      </c>
      <c r="AX3085">
        <f>IF(OR($D3085="51",$D3085="52",$D3085="61"),(AH3085/'Totals and Drop Down Lists'!AD$4)*Inputs!L$38,0)</f>
        <v>0</v>
      </c>
      <c r="AY3085">
        <f>IF(OR($D3085="51",$D3085="52",$D3085="61"),0,(AA3085/'Totals and Drop Down Lists'!W$5)*Inputs!E$39)</f>
        <v>0</v>
      </c>
      <c r="AZ3085">
        <f>IF(OR($D3085="51",$D3085="52",$D3085="61"),0,(AB3085/'Totals and Drop Down Lists'!X$5)*Inputs!F$39)</f>
        <v>0</v>
      </c>
      <c r="BA3085">
        <f>IF(OR($D3085="51",$D3085="52",$D3085="61"),0,(AC3085/'Totals and Drop Down Lists'!Y$5)*Inputs!G$39)</f>
        <v>0</v>
      </c>
      <c r="BB3085">
        <f>IF(OR($D3085="51",$D3085="52",$D3085="61"),0,(AD3085/'Totals and Drop Down Lists'!Z$5)*Inputs!H$39)</f>
        <v>0</v>
      </c>
      <c r="BC3085">
        <f>IF(OR($D3085="51",$D3085="52",$D3085="61"),0,(AE3085/'Totals and Drop Down Lists'!AA$5)*Inputs!I$39)</f>
        <v>0</v>
      </c>
      <c r="BD3085">
        <f>IF(OR($D3085="51",$D3085="52",$D3085="61"),0,(AF3085/'Totals and Drop Down Lists'!AB$5)*Inputs!J$39)</f>
        <v>0</v>
      </c>
      <c r="BE3085">
        <f>IF(OR($D3085="51",$D3085="52",$D3085="61"),0,(AG3085/'Totals and Drop Down Lists'!AC$5)*Inputs!K$39)</f>
        <v>0</v>
      </c>
      <c r="BF3085">
        <f>IF(OR($D3085="51",$D3085="52",$D3085="61"),0,(AH3085/'Totals and Drop Down Lists'!AD$5)*Inputs!L$39)</f>
        <v>0</v>
      </c>
      <c r="BG3085" s="10">
        <f t="shared" si="433"/>
        <v>431654.7159657373</v>
      </c>
    </row>
    <row r="3086" spans="1:59" ht="28.8">
      <c r="A3086" s="1" t="s">
        <v>7658</v>
      </c>
      <c r="B3086" s="1" t="s">
        <v>701</v>
      </c>
      <c r="C3086" s="1" t="s">
        <v>692</v>
      </c>
      <c r="D3086" s="1" t="s">
        <v>10</v>
      </c>
      <c r="E3086" s="1" t="s">
        <v>702</v>
      </c>
      <c r="F3086" s="2">
        <v>123267</v>
      </c>
      <c r="G3086" s="2">
        <v>5276</v>
      </c>
      <c r="H3086" s="2">
        <v>1519</v>
      </c>
      <c r="I3086" s="2">
        <v>22919</v>
      </c>
      <c r="J3086" s="2">
        <v>51591</v>
      </c>
      <c r="K3086" s="2">
        <v>24317</v>
      </c>
      <c r="L3086" s="2">
        <v>84</v>
      </c>
      <c r="M3086" s="2">
        <v>0</v>
      </c>
      <c r="N3086" s="2">
        <v>7</v>
      </c>
      <c r="O3086" s="2">
        <v>229</v>
      </c>
      <c r="P3086" s="2">
        <v>93</v>
      </c>
      <c r="Q3086" s="2">
        <v>19</v>
      </c>
      <c r="R3086" s="2">
        <v>9117</v>
      </c>
      <c r="S3086" s="2">
        <v>24536400</v>
      </c>
      <c r="T3086" s="2">
        <v>1046724000</v>
      </c>
      <c r="U3086" s="2">
        <v>2302</v>
      </c>
      <c r="V3086" s="2">
        <v>2060</v>
      </c>
      <c r="W3086" s="2">
        <v>160</v>
      </c>
      <c r="X3086" s="2">
        <v>6130</v>
      </c>
      <c r="Y3086" s="2">
        <v>940</v>
      </c>
      <c r="Z3086" s="2">
        <v>3775</v>
      </c>
      <c r="AA3086" s="9">
        <f t="shared" si="434"/>
        <v>123267</v>
      </c>
      <c r="AB3086" s="9">
        <f t="shared" si="435"/>
        <v>16124</v>
      </c>
      <c r="AC3086" s="9">
        <f t="shared" si="436"/>
        <v>9549</v>
      </c>
      <c r="AD3086" s="9">
        <f t="shared" si="437"/>
        <v>9117</v>
      </c>
      <c r="AE3086" s="44">
        <f t="shared" si="438"/>
        <v>8.0046404563827373E-4</v>
      </c>
      <c r="AF3086" s="9">
        <f t="shared" si="439"/>
        <v>3910</v>
      </c>
      <c r="AG3086" s="9">
        <f t="shared" si="432"/>
        <v>4715</v>
      </c>
      <c r="AH3086" s="44">
        <f t="shared" si="440"/>
        <v>8.2693016051118228E-4</v>
      </c>
      <c r="AI3086">
        <f>AA3086/'Totals and Drop Down Lists'!W$6*Inputs!E$37</f>
        <v>111820.47656814194</v>
      </c>
      <c r="AJ3086">
        <f>AB3086/'Totals and Drop Down Lists'!X$6*Inputs!F$37</f>
        <v>53054.20293477254</v>
      </c>
      <c r="AK3086">
        <f>AC3086/'Totals and Drop Down Lists'!Y$6*Inputs!G$37</f>
        <v>62950.233521530143</v>
      </c>
      <c r="AL3086">
        <f>AD3086/'Totals and Drop Down Lists'!Z$6*Inputs!H$37</f>
        <v>73095.559078534279</v>
      </c>
      <c r="AM3086">
        <f>AE3086/'Totals and Drop Down Lists'!AA$6*Inputs!I$37</f>
        <v>99649.249026767284</v>
      </c>
      <c r="AN3086">
        <f>AF3086/'Totals and Drop Down Lists'!AB$6*Inputs!J$37</f>
        <v>78030.670178747954</v>
      </c>
      <c r="AO3086">
        <f>AG3086/'Totals and Drop Down Lists'!AC$6*Inputs!K$37</f>
        <v>87810.161684416991</v>
      </c>
      <c r="AP3086">
        <f>AH3086/'Totals and Drop Down Lists'!AD$6*Inputs!L$37</f>
        <v>194601.39946358837</v>
      </c>
      <c r="AQ3086">
        <f>IF(OR($D3086="51",$D3086="52",$D3086="61"),(AA3086/'Totals and Drop Down Lists'!W$4)*Inputs!E$38,0)</f>
        <v>0</v>
      </c>
      <c r="AR3086">
        <f>IF(OR($D3086="51",$D3086="52",$D3086="61"),(AB3086/'Totals and Drop Down Lists'!X$4)*Inputs!F$38,0)</f>
        <v>0</v>
      </c>
      <c r="AS3086">
        <f>IF(OR($D3086="51",$D3086="52",$D3086="61"),(AC3086/'Totals and Drop Down Lists'!Y$4)*Inputs!G$38,0)</f>
        <v>0</v>
      </c>
      <c r="AT3086">
        <f>IF(OR($D3086="51",$D3086="52",$D3086="61"),(AD3086/'Totals and Drop Down Lists'!Z$4)*Inputs!H$38,0)</f>
        <v>0</v>
      </c>
      <c r="AU3086">
        <f>IF(OR($D3086="51",$D3086="52",$D3086="61"),(AE3086/'Totals and Drop Down Lists'!AA$4)*Inputs!I$38,0)</f>
        <v>0</v>
      </c>
      <c r="AV3086">
        <f>IF(OR($D3086="51",$D3086="52",$D3086="61"),(AF3086/'Totals and Drop Down Lists'!AB$4)*Inputs!J$38,0)</f>
        <v>0</v>
      </c>
      <c r="AW3086">
        <f>IF(OR($D3086="51",$D3086="52",$D3086="61"),(AG3086/'Totals and Drop Down Lists'!AC$4)*Inputs!K$38,0)</f>
        <v>0</v>
      </c>
      <c r="AX3086">
        <f>IF(OR($D3086="51",$D3086="52",$D3086="61"),(AH3086/'Totals and Drop Down Lists'!AD$4)*Inputs!L$38,0)</f>
        <v>0</v>
      </c>
      <c r="AY3086">
        <f>IF(OR($D3086="51",$D3086="52",$D3086="61"),0,(AA3086/'Totals and Drop Down Lists'!W$5)*Inputs!E$39)</f>
        <v>0</v>
      </c>
      <c r="AZ3086">
        <f>IF(OR($D3086="51",$D3086="52",$D3086="61"),0,(AB3086/'Totals and Drop Down Lists'!X$5)*Inputs!F$39)</f>
        <v>0</v>
      </c>
      <c r="BA3086">
        <f>IF(OR($D3086="51",$D3086="52",$D3086="61"),0,(AC3086/'Totals and Drop Down Lists'!Y$5)*Inputs!G$39)</f>
        <v>0</v>
      </c>
      <c r="BB3086">
        <f>IF(OR($D3086="51",$D3086="52",$D3086="61"),0,(AD3086/'Totals and Drop Down Lists'!Z$5)*Inputs!H$39)</f>
        <v>0</v>
      </c>
      <c r="BC3086">
        <f>IF(OR($D3086="51",$D3086="52",$D3086="61"),0,(AE3086/'Totals and Drop Down Lists'!AA$5)*Inputs!I$39)</f>
        <v>0</v>
      </c>
      <c r="BD3086">
        <f>IF(OR($D3086="51",$D3086="52",$D3086="61"),0,(AF3086/'Totals and Drop Down Lists'!AB$5)*Inputs!J$39)</f>
        <v>0</v>
      </c>
      <c r="BE3086">
        <f>IF(OR($D3086="51",$D3086="52",$D3086="61"),0,(AG3086/'Totals and Drop Down Lists'!AC$5)*Inputs!K$39)</f>
        <v>0</v>
      </c>
      <c r="BF3086">
        <f>IF(OR($D3086="51",$D3086="52",$D3086="61"),0,(AH3086/'Totals and Drop Down Lists'!AD$5)*Inputs!L$39)</f>
        <v>0</v>
      </c>
      <c r="BG3086" s="10">
        <f t="shared" si="433"/>
        <v>761011.95245649945</v>
      </c>
    </row>
    <row r="3087" spans="1:59" ht="28.8">
      <c r="A3087" s="1" t="s">
        <v>7658</v>
      </c>
      <c r="B3087" s="1" t="s">
        <v>701</v>
      </c>
      <c r="C3087" s="1" t="s">
        <v>703</v>
      </c>
      <c r="D3087" s="1" t="s">
        <v>10</v>
      </c>
      <c r="E3087" s="1" t="s">
        <v>704</v>
      </c>
      <c r="F3087" s="2">
        <v>44223</v>
      </c>
      <c r="G3087" s="2">
        <v>385</v>
      </c>
      <c r="H3087" s="2">
        <v>0</v>
      </c>
      <c r="I3087" s="2">
        <v>5045</v>
      </c>
      <c r="J3087" s="2">
        <v>16492</v>
      </c>
      <c r="K3087" s="2">
        <v>6129</v>
      </c>
      <c r="L3087" s="2">
        <v>156</v>
      </c>
      <c r="M3087" s="2">
        <v>0</v>
      </c>
      <c r="N3087" s="2">
        <v>0</v>
      </c>
      <c r="O3087" s="2">
        <v>174</v>
      </c>
      <c r="P3087" s="2">
        <v>0</v>
      </c>
      <c r="Q3087" s="2">
        <v>0</v>
      </c>
      <c r="R3087" s="2">
        <v>757</v>
      </c>
      <c r="S3087" s="2">
        <v>6002300</v>
      </c>
      <c r="T3087" s="2">
        <v>257453900</v>
      </c>
      <c r="U3087" s="2">
        <v>655</v>
      </c>
      <c r="V3087" s="2">
        <v>270</v>
      </c>
      <c r="W3087" s="2">
        <v>55</v>
      </c>
      <c r="X3087" s="2">
        <v>950</v>
      </c>
      <c r="Y3087" s="2">
        <v>15</v>
      </c>
      <c r="Z3087" s="2">
        <v>595</v>
      </c>
      <c r="AA3087" s="9">
        <f t="shared" si="434"/>
        <v>44223</v>
      </c>
      <c r="AB3087" s="9">
        <f t="shared" si="435"/>
        <v>4660</v>
      </c>
      <c r="AC3087" s="9">
        <f t="shared" si="436"/>
        <v>1087</v>
      </c>
      <c r="AD3087" s="9">
        <f t="shared" si="437"/>
        <v>757</v>
      </c>
      <c r="AE3087" s="44">
        <f t="shared" si="438"/>
        <v>1.5907491597815277E-4</v>
      </c>
      <c r="AF3087" s="9">
        <f t="shared" si="439"/>
        <v>625</v>
      </c>
      <c r="AG3087" s="9">
        <f t="shared" si="432"/>
        <v>610</v>
      </c>
      <c r="AH3087" s="44">
        <f t="shared" si="440"/>
        <v>8.435235588353882E-5</v>
      </c>
      <c r="AI3087">
        <f>AA3087/'Totals and Drop Down Lists'!W$6*Inputs!E$37</f>
        <v>40116.470225388308</v>
      </c>
      <c r="AJ3087">
        <f>AB3087/'Totals and Drop Down Lists'!X$6*Inputs!F$37</f>
        <v>15333.204271647235</v>
      </c>
      <c r="AK3087">
        <f>AC3087/'Totals and Drop Down Lists'!Y$6*Inputs!G$37</f>
        <v>7165.8711737253388</v>
      </c>
      <c r="AL3087">
        <f>AD3087/'Totals and Drop Down Lists'!Z$6*Inputs!H$37</f>
        <v>6069.248461385373</v>
      </c>
      <c r="AM3087">
        <f>AE3087/'Totals and Drop Down Lists'!AA$6*Inputs!I$37</f>
        <v>19803.132948437687</v>
      </c>
      <c r="AN3087">
        <f>AF3087/'Totals and Drop Down Lists'!AB$6*Inputs!J$37</f>
        <v>12472.933212715465</v>
      </c>
      <c r="AO3087">
        <f>AG3087/'Totals and Drop Down Lists'!AC$6*Inputs!K$37</f>
        <v>11360.381469245887</v>
      </c>
      <c r="AP3087">
        <f>AH3087/'Totals and Drop Down Lists'!AD$6*Inputs!L$37</f>
        <v>19850.632238204998</v>
      </c>
      <c r="AQ3087">
        <f>IF(OR($D3087="51",$D3087="52",$D3087="61"),(AA3087/'Totals and Drop Down Lists'!W$4)*Inputs!E$38,0)</f>
        <v>0</v>
      </c>
      <c r="AR3087">
        <f>IF(OR($D3087="51",$D3087="52",$D3087="61"),(AB3087/'Totals and Drop Down Lists'!X$4)*Inputs!F$38,0)</f>
        <v>0</v>
      </c>
      <c r="AS3087">
        <f>IF(OR($D3087="51",$D3087="52",$D3087="61"),(AC3087/'Totals and Drop Down Lists'!Y$4)*Inputs!G$38,0)</f>
        <v>0</v>
      </c>
      <c r="AT3087">
        <f>IF(OR($D3087="51",$D3087="52",$D3087="61"),(AD3087/'Totals and Drop Down Lists'!Z$4)*Inputs!H$38,0)</f>
        <v>0</v>
      </c>
      <c r="AU3087">
        <f>IF(OR($D3087="51",$D3087="52",$D3087="61"),(AE3087/'Totals and Drop Down Lists'!AA$4)*Inputs!I$38,0)</f>
        <v>0</v>
      </c>
      <c r="AV3087">
        <f>IF(OR($D3087="51",$D3087="52",$D3087="61"),(AF3087/'Totals and Drop Down Lists'!AB$4)*Inputs!J$38,0)</f>
        <v>0</v>
      </c>
      <c r="AW3087">
        <f>IF(OR($D3087="51",$D3087="52",$D3087="61"),(AG3087/'Totals and Drop Down Lists'!AC$4)*Inputs!K$38,0)</f>
        <v>0</v>
      </c>
      <c r="AX3087">
        <f>IF(OR($D3087="51",$D3087="52",$D3087="61"),(AH3087/'Totals and Drop Down Lists'!AD$4)*Inputs!L$38,0)</f>
        <v>0</v>
      </c>
      <c r="AY3087">
        <f>IF(OR($D3087="51",$D3087="52",$D3087="61"),0,(AA3087/'Totals and Drop Down Lists'!W$5)*Inputs!E$39)</f>
        <v>0</v>
      </c>
      <c r="AZ3087">
        <f>IF(OR($D3087="51",$D3087="52",$D3087="61"),0,(AB3087/'Totals and Drop Down Lists'!X$5)*Inputs!F$39)</f>
        <v>0</v>
      </c>
      <c r="BA3087">
        <f>IF(OR($D3087="51",$D3087="52",$D3087="61"),0,(AC3087/'Totals and Drop Down Lists'!Y$5)*Inputs!G$39)</f>
        <v>0</v>
      </c>
      <c r="BB3087">
        <f>IF(OR($D3087="51",$D3087="52",$D3087="61"),0,(AD3087/'Totals and Drop Down Lists'!Z$5)*Inputs!H$39)</f>
        <v>0</v>
      </c>
      <c r="BC3087">
        <f>IF(OR($D3087="51",$D3087="52",$D3087="61"),0,(AE3087/'Totals and Drop Down Lists'!AA$5)*Inputs!I$39)</f>
        <v>0</v>
      </c>
      <c r="BD3087">
        <f>IF(OR($D3087="51",$D3087="52",$D3087="61"),0,(AF3087/'Totals and Drop Down Lists'!AB$5)*Inputs!J$39)</f>
        <v>0</v>
      </c>
      <c r="BE3087">
        <f>IF(OR($D3087="51",$D3087="52",$D3087="61"),0,(AG3087/'Totals and Drop Down Lists'!AC$5)*Inputs!K$39)</f>
        <v>0</v>
      </c>
      <c r="BF3087">
        <f>IF(OR($D3087="51",$D3087="52",$D3087="61"),0,(AH3087/'Totals and Drop Down Lists'!AD$5)*Inputs!L$39)</f>
        <v>0</v>
      </c>
      <c r="BG3087" s="10">
        <f t="shared" si="433"/>
        <v>132171.87400075031</v>
      </c>
    </row>
    <row r="3088" spans="1:59" ht="28.8">
      <c r="A3088" s="1" t="s">
        <v>7658</v>
      </c>
      <c r="B3088" s="1" t="s">
        <v>701</v>
      </c>
      <c r="C3088" s="1" t="s">
        <v>705</v>
      </c>
      <c r="D3088" s="1" t="s">
        <v>25</v>
      </c>
      <c r="E3088" s="1" t="s">
        <v>706</v>
      </c>
      <c r="F3088" s="2">
        <v>165354</v>
      </c>
      <c r="G3088" s="2">
        <v>957</v>
      </c>
      <c r="H3088" s="2">
        <v>91</v>
      </c>
      <c r="I3088" s="2">
        <v>19841</v>
      </c>
      <c r="J3088" s="2">
        <v>64417</v>
      </c>
      <c r="K3088" s="2">
        <v>18398</v>
      </c>
      <c r="L3088" s="2">
        <v>396</v>
      </c>
      <c r="M3088" s="2">
        <v>72</v>
      </c>
      <c r="N3088" s="2">
        <v>62</v>
      </c>
      <c r="O3088" s="2">
        <v>852</v>
      </c>
      <c r="P3088" s="2">
        <v>224</v>
      </c>
      <c r="Q3088" s="2">
        <v>133</v>
      </c>
      <c r="R3088" s="2">
        <v>1133</v>
      </c>
      <c r="S3088" s="2">
        <v>18981400</v>
      </c>
      <c r="T3088" s="2">
        <v>894551200</v>
      </c>
      <c r="U3088" s="2">
        <v>4462</v>
      </c>
      <c r="V3088" s="2">
        <v>800</v>
      </c>
      <c r="W3088" s="2">
        <v>100</v>
      </c>
      <c r="X3088" s="2">
        <v>3050</v>
      </c>
      <c r="Y3088" s="2">
        <v>145</v>
      </c>
      <c r="Z3088" s="2">
        <v>2135</v>
      </c>
      <c r="AA3088" s="9">
        <f t="shared" si="434"/>
        <v>165354</v>
      </c>
      <c r="AB3088" s="9">
        <f t="shared" si="435"/>
        <v>18793</v>
      </c>
      <c r="AC3088" s="9">
        <f t="shared" si="436"/>
        <v>2872</v>
      </c>
      <c r="AD3088" s="9">
        <f t="shared" si="437"/>
        <v>1133</v>
      </c>
      <c r="AE3088" s="44">
        <f t="shared" si="438"/>
        <v>3.6697503434974003E-4</v>
      </c>
      <c r="AF3088" s="9">
        <f t="shared" si="439"/>
        <v>2150</v>
      </c>
      <c r="AG3088" s="9">
        <f t="shared" si="432"/>
        <v>2280</v>
      </c>
      <c r="AH3088" s="44">
        <f t="shared" si="440"/>
        <v>2.4230147207014558E-4</v>
      </c>
      <c r="AI3088">
        <f>AA3088/'Totals and Drop Down Lists'!W$6*Inputs!E$37</f>
        <v>149999.29488385812</v>
      </c>
      <c r="AJ3088">
        <f>AB3088/'Totals and Drop Down Lists'!X$6*Inputs!F$37</f>
        <v>61836.246325550746</v>
      </c>
      <c r="AK3088">
        <f>AC3088/'Totals and Drop Down Lists'!Y$6*Inputs!G$37</f>
        <v>18933.194122299148</v>
      </c>
      <c r="AL3088">
        <f>AD3088/'Totals and Drop Down Lists'!Z$6*Inputs!H$37</f>
        <v>9083.8289389030761</v>
      </c>
      <c r="AM3088">
        <f>AE3088/'Totals and Drop Down Lists'!AA$6*Inputs!I$37</f>
        <v>45684.48362395155</v>
      </c>
      <c r="AN3088">
        <f>AF3088/'Totals and Drop Down Lists'!AB$6*Inputs!J$37</f>
        <v>42906.890251741199</v>
      </c>
      <c r="AO3088">
        <f>AG3088/'Totals and Drop Down Lists'!AC$6*Inputs!K$37</f>
        <v>42461.753688328892</v>
      </c>
      <c r="AP3088">
        <f>AH3088/'Totals and Drop Down Lists'!AD$6*Inputs!L$37</f>
        <v>57020.783384886934</v>
      </c>
      <c r="AQ3088">
        <f>IF(OR($D3088="51",$D3088="52",$D3088="61"),(AA3088/'Totals and Drop Down Lists'!W$4)*Inputs!E$38,0)</f>
        <v>0</v>
      </c>
      <c r="AR3088">
        <f>IF(OR($D3088="51",$D3088="52",$D3088="61"),(AB3088/'Totals and Drop Down Lists'!X$4)*Inputs!F$38,0)</f>
        <v>0</v>
      </c>
      <c r="AS3088">
        <f>IF(OR($D3088="51",$D3088="52",$D3088="61"),(AC3088/'Totals and Drop Down Lists'!Y$4)*Inputs!G$38,0)</f>
        <v>0</v>
      </c>
      <c r="AT3088">
        <f>IF(OR($D3088="51",$D3088="52",$D3088="61"),(AD3088/'Totals and Drop Down Lists'!Z$4)*Inputs!H$38,0)</f>
        <v>0</v>
      </c>
      <c r="AU3088">
        <f>IF(OR($D3088="51",$D3088="52",$D3088="61"),(AE3088/'Totals and Drop Down Lists'!AA$4)*Inputs!I$38,0)</f>
        <v>0</v>
      </c>
      <c r="AV3088">
        <f>IF(OR($D3088="51",$D3088="52",$D3088="61"),(AF3088/'Totals and Drop Down Lists'!AB$4)*Inputs!J$38,0)</f>
        <v>0</v>
      </c>
      <c r="AW3088">
        <f>IF(OR($D3088="51",$D3088="52",$D3088="61"),(AG3088/'Totals and Drop Down Lists'!AC$4)*Inputs!K$38,0)</f>
        <v>0</v>
      </c>
      <c r="AX3088">
        <f>IF(OR($D3088="51",$D3088="52",$D3088="61"),(AH3088/'Totals and Drop Down Lists'!AD$4)*Inputs!L$38,0)</f>
        <v>0</v>
      </c>
      <c r="AY3088">
        <f>IF(OR($D3088="51",$D3088="52",$D3088="61"),0,(AA3088/'Totals and Drop Down Lists'!W$5)*Inputs!E$39)</f>
        <v>0</v>
      </c>
      <c r="AZ3088">
        <f>IF(OR($D3088="51",$D3088="52",$D3088="61"),0,(AB3088/'Totals and Drop Down Lists'!X$5)*Inputs!F$39)</f>
        <v>0</v>
      </c>
      <c r="BA3088">
        <f>IF(OR($D3088="51",$D3088="52",$D3088="61"),0,(AC3088/'Totals and Drop Down Lists'!Y$5)*Inputs!G$39)</f>
        <v>0</v>
      </c>
      <c r="BB3088">
        <f>IF(OR($D3088="51",$D3088="52",$D3088="61"),0,(AD3088/'Totals and Drop Down Lists'!Z$5)*Inputs!H$39)</f>
        <v>0</v>
      </c>
      <c r="BC3088">
        <f>IF(OR($D3088="51",$D3088="52",$D3088="61"),0,(AE3088/'Totals and Drop Down Lists'!AA$5)*Inputs!I$39)</f>
        <v>0</v>
      </c>
      <c r="BD3088">
        <f>IF(OR($D3088="51",$D3088="52",$D3088="61"),0,(AF3088/'Totals and Drop Down Lists'!AB$5)*Inputs!J$39)</f>
        <v>0</v>
      </c>
      <c r="BE3088">
        <f>IF(OR($D3088="51",$D3088="52",$D3088="61"),0,(AG3088/'Totals and Drop Down Lists'!AC$5)*Inputs!K$39)</f>
        <v>0</v>
      </c>
      <c r="BF3088">
        <f>IF(OR($D3088="51",$D3088="52",$D3088="61"),0,(AH3088/'Totals and Drop Down Lists'!AD$5)*Inputs!L$39)</f>
        <v>0</v>
      </c>
      <c r="BG3088" s="10">
        <f t="shared" si="433"/>
        <v>427926.47521951969</v>
      </c>
    </row>
    <row r="3089" spans="1:59" ht="28.8">
      <c r="A3089" s="1" t="s">
        <v>7658</v>
      </c>
      <c r="B3089" s="1" t="s">
        <v>701</v>
      </c>
      <c r="C3089" s="1" t="s">
        <v>707</v>
      </c>
      <c r="D3089" s="1" t="s">
        <v>58</v>
      </c>
      <c r="E3089" s="1" t="s">
        <v>708</v>
      </c>
      <c r="F3089" s="2">
        <v>172311</v>
      </c>
      <c r="G3089" s="2">
        <v>1448</v>
      </c>
      <c r="H3089" s="2">
        <v>91</v>
      </c>
      <c r="I3089" s="2">
        <v>25387</v>
      </c>
      <c r="J3089" s="2">
        <v>60829</v>
      </c>
      <c r="K3089" s="2">
        <v>17733</v>
      </c>
      <c r="L3089" s="2">
        <v>371</v>
      </c>
      <c r="M3089" s="2">
        <v>62</v>
      </c>
      <c r="N3089" s="2">
        <v>0</v>
      </c>
      <c r="O3089" s="2">
        <v>378</v>
      </c>
      <c r="P3089" s="2">
        <v>245</v>
      </c>
      <c r="Q3089" s="2">
        <v>11</v>
      </c>
      <c r="R3089" s="2">
        <v>1141</v>
      </c>
      <c r="S3089" s="2">
        <v>15190700</v>
      </c>
      <c r="T3089" s="2">
        <v>753882200</v>
      </c>
      <c r="U3089" s="2">
        <v>1782</v>
      </c>
      <c r="V3089" s="2">
        <v>1074</v>
      </c>
      <c r="W3089" s="2">
        <v>285</v>
      </c>
      <c r="X3089" s="2">
        <v>3189</v>
      </c>
      <c r="Y3089" s="2">
        <v>250</v>
      </c>
      <c r="Z3089" s="2">
        <v>1748</v>
      </c>
      <c r="AA3089" s="9">
        <f t="shared" si="434"/>
        <v>172311</v>
      </c>
      <c r="AB3089" s="9">
        <f t="shared" si="435"/>
        <v>23848</v>
      </c>
      <c r="AC3089" s="9">
        <f t="shared" si="436"/>
        <v>2208</v>
      </c>
      <c r="AD3089" s="9">
        <f t="shared" si="437"/>
        <v>1141</v>
      </c>
      <c r="AE3089" s="44">
        <f t="shared" si="438"/>
        <v>3.6103519218054833E-4</v>
      </c>
      <c r="AF3089" s="9">
        <f t="shared" si="439"/>
        <v>1830</v>
      </c>
      <c r="AG3089" s="9">
        <f t="shared" si="432"/>
        <v>1998</v>
      </c>
      <c r="AH3089" s="44">
        <f t="shared" si="440"/>
        <v>2.1672953906169045E-4</v>
      </c>
      <c r="AI3089">
        <f>AA3089/'Totals and Drop Down Lists'!W$6*Inputs!E$37</f>
        <v>156310.2706963997</v>
      </c>
      <c r="AJ3089">
        <f>AB3089/'Totals and Drop Down Lists'!X$6*Inputs!F$37</f>
        <v>78469.153534386962</v>
      </c>
      <c r="AK3089">
        <f>AC3089/'Totals and Drop Down Lists'!Y$6*Inputs!G$37</f>
        <v>14555.881832185416</v>
      </c>
      <c r="AL3089">
        <f>AD3089/'Totals and Drop Down Lists'!Z$6*Inputs!H$37</f>
        <v>9147.9689490630262</v>
      </c>
      <c r="AM3089">
        <f>AE3089/'Totals and Drop Down Lists'!AA$6*Inputs!I$37</f>
        <v>44945.036531077429</v>
      </c>
      <c r="AN3089">
        <f>AF3089/'Totals and Drop Down Lists'!AB$6*Inputs!J$37</f>
        <v>36520.748446830876</v>
      </c>
      <c r="AO3089">
        <f>AG3089/'Totals and Drop Down Lists'!AC$6*Inputs!K$37</f>
        <v>37209.905205825053</v>
      </c>
      <c r="AP3089">
        <f>AH3089/'Totals and Drop Down Lists'!AD$6*Inputs!L$37</f>
        <v>51002.942715780984</v>
      </c>
      <c r="AQ3089">
        <f>IF(OR($D3089="51",$D3089="52",$D3089="61"),(AA3089/'Totals and Drop Down Lists'!W$4)*Inputs!E$38,0)</f>
        <v>0</v>
      </c>
      <c r="AR3089">
        <f>IF(OR($D3089="51",$D3089="52",$D3089="61"),(AB3089/'Totals and Drop Down Lists'!X$4)*Inputs!F$38,0)</f>
        <v>0</v>
      </c>
      <c r="AS3089">
        <f>IF(OR($D3089="51",$D3089="52",$D3089="61"),(AC3089/'Totals and Drop Down Lists'!Y$4)*Inputs!G$38,0)</f>
        <v>0</v>
      </c>
      <c r="AT3089">
        <f>IF(OR($D3089="51",$D3089="52",$D3089="61"),(AD3089/'Totals and Drop Down Lists'!Z$4)*Inputs!H$38,0)</f>
        <v>0</v>
      </c>
      <c r="AU3089">
        <f>IF(OR($D3089="51",$D3089="52",$D3089="61"),(AE3089/'Totals and Drop Down Lists'!AA$4)*Inputs!I$38,0)</f>
        <v>0</v>
      </c>
      <c r="AV3089">
        <f>IF(OR($D3089="51",$D3089="52",$D3089="61"),(AF3089/'Totals and Drop Down Lists'!AB$4)*Inputs!J$38,0)</f>
        <v>0</v>
      </c>
      <c r="AW3089">
        <f>IF(OR($D3089="51",$D3089="52",$D3089="61"),(AG3089/'Totals and Drop Down Lists'!AC$4)*Inputs!K$38,0)</f>
        <v>0</v>
      </c>
      <c r="AX3089">
        <f>IF(OR($D3089="51",$D3089="52",$D3089="61"),(AH3089/'Totals and Drop Down Lists'!AD$4)*Inputs!L$38,0)</f>
        <v>0</v>
      </c>
      <c r="AY3089">
        <f>IF(OR($D3089="51",$D3089="52",$D3089="61"),0,(AA3089/'Totals and Drop Down Lists'!W$5)*Inputs!E$39)</f>
        <v>0</v>
      </c>
      <c r="AZ3089">
        <f>IF(OR($D3089="51",$D3089="52",$D3089="61"),0,(AB3089/'Totals and Drop Down Lists'!X$5)*Inputs!F$39)</f>
        <v>0</v>
      </c>
      <c r="BA3089">
        <f>IF(OR($D3089="51",$D3089="52",$D3089="61"),0,(AC3089/'Totals and Drop Down Lists'!Y$5)*Inputs!G$39)</f>
        <v>0</v>
      </c>
      <c r="BB3089">
        <f>IF(OR($D3089="51",$D3089="52",$D3089="61"),0,(AD3089/'Totals and Drop Down Lists'!Z$5)*Inputs!H$39)</f>
        <v>0</v>
      </c>
      <c r="BC3089">
        <f>IF(OR($D3089="51",$D3089="52",$D3089="61"),0,(AE3089/'Totals and Drop Down Lists'!AA$5)*Inputs!I$39)</f>
        <v>0</v>
      </c>
      <c r="BD3089">
        <f>IF(OR($D3089="51",$D3089="52",$D3089="61"),0,(AF3089/'Totals and Drop Down Lists'!AB$5)*Inputs!J$39)</f>
        <v>0</v>
      </c>
      <c r="BE3089">
        <f>IF(OR($D3089="51",$D3089="52",$D3089="61"),0,(AG3089/'Totals and Drop Down Lists'!AC$5)*Inputs!K$39)</f>
        <v>0</v>
      </c>
      <c r="BF3089">
        <f>IF(OR($D3089="51",$D3089="52",$D3089="61"),0,(AH3089/'Totals and Drop Down Lists'!AD$5)*Inputs!L$39)</f>
        <v>0</v>
      </c>
      <c r="BG3089" s="10">
        <f t="shared" si="433"/>
        <v>428161.90791154944</v>
      </c>
    </row>
    <row r="3090" spans="1:59" ht="28.8">
      <c r="A3090" s="1" t="s">
        <v>7658</v>
      </c>
      <c r="B3090" s="1" t="s">
        <v>701</v>
      </c>
      <c r="C3090" s="1" t="s">
        <v>709</v>
      </c>
      <c r="D3090" s="1" t="s">
        <v>215</v>
      </c>
      <c r="E3090" s="1" t="s">
        <v>710</v>
      </c>
      <c r="F3090" s="2">
        <v>242571</v>
      </c>
      <c r="G3090" s="2">
        <v>2917</v>
      </c>
      <c r="H3090" s="2">
        <v>500</v>
      </c>
      <c r="I3090" s="2">
        <v>40442</v>
      </c>
      <c r="J3090" s="2">
        <v>94769</v>
      </c>
      <c r="K3090" s="2">
        <v>33063</v>
      </c>
      <c r="L3090" s="2">
        <v>371</v>
      </c>
      <c r="M3090" s="2">
        <v>166</v>
      </c>
      <c r="N3090" s="2">
        <v>21</v>
      </c>
      <c r="O3090" s="2">
        <v>879</v>
      </c>
      <c r="P3090" s="2">
        <v>128</v>
      </c>
      <c r="Q3090" s="2">
        <v>77</v>
      </c>
      <c r="R3090" s="2">
        <v>3209</v>
      </c>
      <c r="S3090" s="2">
        <v>31905100</v>
      </c>
      <c r="T3090" s="2">
        <v>1452206100</v>
      </c>
      <c r="U3090" s="2">
        <v>6120</v>
      </c>
      <c r="V3090" s="2">
        <v>1382</v>
      </c>
      <c r="W3090" s="2">
        <v>510</v>
      </c>
      <c r="X3090" s="2">
        <v>7219</v>
      </c>
      <c r="Y3090" s="2">
        <v>529</v>
      </c>
      <c r="Z3090" s="2">
        <v>5224</v>
      </c>
      <c r="AA3090" s="9">
        <f t="shared" si="434"/>
        <v>242571</v>
      </c>
      <c r="AB3090" s="9">
        <f t="shared" si="435"/>
        <v>37025</v>
      </c>
      <c r="AC3090" s="9">
        <f t="shared" si="436"/>
        <v>4851</v>
      </c>
      <c r="AD3090" s="9">
        <f t="shared" si="437"/>
        <v>3209</v>
      </c>
      <c r="AE3090" s="44">
        <f t="shared" si="438"/>
        <v>8.0558988056159987E-4</v>
      </c>
      <c r="AF3090" s="9">
        <f t="shared" si="439"/>
        <v>5327</v>
      </c>
      <c r="AG3090" s="9">
        <f t="shared" si="432"/>
        <v>5753</v>
      </c>
      <c r="AH3090" s="44">
        <f t="shared" si="440"/>
        <v>7.4682942273942351E-4</v>
      </c>
      <c r="AI3090">
        <f>AA3090/'Totals and Drop Down Lists'!W$6*Inputs!E$37</f>
        <v>220045.95570274896</v>
      </c>
      <c r="AJ3090">
        <f>AB3090/'Totals and Drop Down Lists'!X$6*Inputs!F$37</f>
        <v>121826.58544157486</v>
      </c>
      <c r="AK3090">
        <f>AC3090/'Totals and Drop Down Lists'!Y$6*Inputs!G$37</f>
        <v>31979.430601418233</v>
      </c>
      <c r="AL3090">
        <f>AD3090/'Totals and Drop Down Lists'!Z$6*Inputs!H$37</f>
        <v>25728.161575410388</v>
      </c>
      <c r="AM3090">
        <f>AE3090/'Totals and Drop Down Lists'!AA$6*Inputs!I$37</f>
        <v>100287.36088641656</v>
      </c>
      <c r="AN3090">
        <f>AF3090/'Totals and Drop Down Lists'!AB$6*Inputs!J$37</f>
        <v>106309.30435861644</v>
      </c>
      <c r="AO3090">
        <f>AG3090/'Totals and Drop Down Lists'!AC$6*Inputs!K$37</f>
        <v>107141.43375831409</v>
      </c>
      <c r="AP3090">
        <f>AH3090/'Totals and Drop Down Lists'!AD$6*Inputs!L$37</f>
        <v>175751.30012894285</v>
      </c>
      <c r="AQ3090">
        <f>IF(OR($D3090="51",$D3090="52",$D3090="61"),(AA3090/'Totals and Drop Down Lists'!W$4)*Inputs!E$38,0)</f>
        <v>0</v>
      </c>
      <c r="AR3090">
        <f>IF(OR($D3090="51",$D3090="52",$D3090="61"),(AB3090/'Totals and Drop Down Lists'!X$4)*Inputs!F$38,0)</f>
        <v>0</v>
      </c>
      <c r="AS3090">
        <f>IF(OR($D3090="51",$D3090="52",$D3090="61"),(AC3090/'Totals and Drop Down Lists'!Y$4)*Inputs!G$38,0)</f>
        <v>0</v>
      </c>
      <c r="AT3090">
        <f>IF(OR($D3090="51",$D3090="52",$D3090="61"),(AD3090/'Totals and Drop Down Lists'!Z$4)*Inputs!H$38,0)</f>
        <v>0</v>
      </c>
      <c r="AU3090">
        <f>IF(OR($D3090="51",$D3090="52",$D3090="61"),(AE3090/'Totals and Drop Down Lists'!AA$4)*Inputs!I$38,0)</f>
        <v>0</v>
      </c>
      <c r="AV3090">
        <f>IF(OR($D3090="51",$D3090="52",$D3090="61"),(AF3090/'Totals and Drop Down Lists'!AB$4)*Inputs!J$38,0)</f>
        <v>0</v>
      </c>
      <c r="AW3090">
        <f>IF(OR($D3090="51",$D3090="52",$D3090="61"),(AG3090/'Totals and Drop Down Lists'!AC$4)*Inputs!K$38,0)</f>
        <v>0</v>
      </c>
      <c r="AX3090">
        <f>IF(OR($D3090="51",$D3090="52",$D3090="61"),(AH3090/'Totals and Drop Down Lists'!AD$4)*Inputs!L$38,0)</f>
        <v>0</v>
      </c>
      <c r="AY3090">
        <f>IF(OR($D3090="51",$D3090="52",$D3090="61"),0,(AA3090/'Totals and Drop Down Lists'!W$5)*Inputs!E$39)</f>
        <v>0</v>
      </c>
      <c r="AZ3090">
        <f>IF(OR($D3090="51",$D3090="52",$D3090="61"),0,(AB3090/'Totals and Drop Down Lists'!X$5)*Inputs!F$39)</f>
        <v>0</v>
      </c>
      <c r="BA3090">
        <f>IF(OR($D3090="51",$D3090="52",$D3090="61"),0,(AC3090/'Totals and Drop Down Lists'!Y$5)*Inputs!G$39)</f>
        <v>0</v>
      </c>
      <c r="BB3090">
        <f>IF(OR($D3090="51",$D3090="52",$D3090="61"),0,(AD3090/'Totals and Drop Down Lists'!Z$5)*Inputs!H$39)</f>
        <v>0</v>
      </c>
      <c r="BC3090">
        <f>IF(OR($D3090="51",$D3090="52",$D3090="61"),0,(AE3090/'Totals and Drop Down Lists'!AA$5)*Inputs!I$39)</f>
        <v>0</v>
      </c>
      <c r="BD3090">
        <f>IF(OR($D3090="51",$D3090="52",$D3090="61"),0,(AF3090/'Totals and Drop Down Lists'!AB$5)*Inputs!J$39)</f>
        <v>0</v>
      </c>
      <c r="BE3090">
        <f>IF(OR($D3090="51",$D3090="52",$D3090="61"),0,(AG3090/'Totals and Drop Down Lists'!AC$5)*Inputs!K$39)</f>
        <v>0</v>
      </c>
      <c r="BF3090">
        <f>IF(OR($D3090="51",$D3090="52",$D3090="61"),0,(AH3090/'Totals and Drop Down Lists'!AD$5)*Inputs!L$39)</f>
        <v>0</v>
      </c>
      <c r="BG3090" s="10">
        <f t="shared" si="433"/>
        <v>889069.53245344246</v>
      </c>
    </row>
    <row r="3091" spans="1:59" ht="28.8">
      <c r="A3091" s="1" t="s">
        <v>7658</v>
      </c>
      <c r="B3091" s="1" t="s">
        <v>701</v>
      </c>
      <c r="C3091" s="1" t="s">
        <v>711</v>
      </c>
      <c r="D3091" s="1" t="s">
        <v>25</v>
      </c>
      <c r="E3091" s="1" t="s">
        <v>712</v>
      </c>
      <c r="F3091" s="2">
        <v>38453</v>
      </c>
      <c r="G3091" s="2">
        <v>280</v>
      </c>
      <c r="H3091" s="2">
        <v>0</v>
      </c>
      <c r="I3091" s="2">
        <v>7810</v>
      </c>
      <c r="J3091" s="2">
        <v>14905</v>
      </c>
      <c r="K3091" s="2">
        <v>3820</v>
      </c>
      <c r="L3091" s="2">
        <v>46</v>
      </c>
      <c r="M3091" s="2">
        <v>22</v>
      </c>
      <c r="N3091" s="2">
        <v>5</v>
      </c>
      <c r="O3091" s="2">
        <v>57</v>
      </c>
      <c r="P3091" s="2">
        <v>42</v>
      </c>
      <c r="Q3091" s="2">
        <v>98</v>
      </c>
      <c r="R3091" s="2">
        <v>728</v>
      </c>
      <c r="S3091" s="2">
        <v>1999100</v>
      </c>
      <c r="T3091" s="2">
        <v>137875300</v>
      </c>
      <c r="U3091" s="2">
        <v>921</v>
      </c>
      <c r="V3091" s="2">
        <v>385</v>
      </c>
      <c r="W3091" s="2">
        <v>55</v>
      </c>
      <c r="X3091" s="2">
        <v>993</v>
      </c>
      <c r="Y3091" s="2">
        <v>95</v>
      </c>
      <c r="Z3091" s="2">
        <v>382</v>
      </c>
      <c r="AA3091" s="9">
        <f t="shared" si="434"/>
        <v>38453</v>
      </c>
      <c r="AB3091" s="9">
        <f t="shared" si="435"/>
        <v>7530</v>
      </c>
      <c r="AC3091" s="9">
        <f t="shared" si="436"/>
        <v>998</v>
      </c>
      <c r="AD3091" s="9">
        <f t="shared" si="437"/>
        <v>728</v>
      </c>
      <c r="AE3091" s="44">
        <f t="shared" si="438"/>
        <v>6.8373928170846013E-5</v>
      </c>
      <c r="AF3091" s="9">
        <f t="shared" si="439"/>
        <v>553</v>
      </c>
      <c r="AG3091" s="9">
        <f t="shared" si="432"/>
        <v>477</v>
      </c>
      <c r="AH3091" s="44">
        <f t="shared" si="440"/>
        <v>4.5488419542398064E-5</v>
      </c>
      <c r="AI3091">
        <f>AA3091/'Totals and Drop Down Lists'!W$6*Inputs!E$37</f>
        <v>34882.270076133609</v>
      </c>
      <c r="AJ3091">
        <f>AB3091/'Totals and Drop Down Lists'!X$6*Inputs!F$37</f>
        <v>24776.61548615959</v>
      </c>
      <c r="AK3091">
        <f>AC3091/'Totals and Drop Down Lists'!Y$6*Inputs!G$37</f>
        <v>6579.1531107432274</v>
      </c>
      <c r="AL3091">
        <f>AD3091/'Totals and Drop Down Lists'!Z$6*Inputs!H$37</f>
        <v>5836.7409245555509</v>
      </c>
      <c r="AM3091">
        <f>AE3091/'Totals and Drop Down Lists'!AA$6*Inputs!I$37</f>
        <v>8511.8258994406897</v>
      </c>
      <c r="AN3091">
        <f>AF3091/'Totals and Drop Down Lists'!AB$6*Inputs!J$37</f>
        <v>11036.051306610641</v>
      </c>
      <c r="AO3091">
        <f>AG3091/'Totals and Drop Down Lists'!AC$6*Inputs!K$37</f>
        <v>8883.4458374267015</v>
      </c>
      <c r="AP3091">
        <f>AH3091/'Totals and Drop Down Lists'!AD$6*Inputs!L$37</f>
        <v>10704.785633729225</v>
      </c>
      <c r="AQ3091">
        <f>IF(OR($D3091="51",$D3091="52",$D3091="61"),(AA3091/'Totals and Drop Down Lists'!W$4)*Inputs!E$38,0)</f>
        <v>0</v>
      </c>
      <c r="AR3091">
        <f>IF(OR($D3091="51",$D3091="52",$D3091="61"),(AB3091/'Totals and Drop Down Lists'!X$4)*Inputs!F$38,0)</f>
        <v>0</v>
      </c>
      <c r="AS3091">
        <f>IF(OR($D3091="51",$D3091="52",$D3091="61"),(AC3091/'Totals and Drop Down Lists'!Y$4)*Inputs!G$38,0)</f>
        <v>0</v>
      </c>
      <c r="AT3091">
        <f>IF(OR($D3091="51",$D3091="52",$D3091="61"),(AD3091/'Totals and Drop Down Lists'!Z$4)*Inputs!H$38,0)</f>
        <v>0</v>
      </c>
      <c r="AU3091">
        <f>IF(OR($D3091="51",$D3091="52",$D3091="61"),(AE3091/'Totals and Drop Down Lists'!AA$4)*Inputs!I$38,0)</f>
        <v>0</v>
      </c>
      <c r="AV3091">
        <f>IF(OR($D3091="51",$D3091="52",$D3091="61"),(AF3091/'Totals and Drop Down Lists'!AB$4)*Inputs!J$38,0)</f>
        <v>0</v>
      </c>
      <c r="AW3091">
        <f>IF(OR($D3091="51",$D3091="52",$D3091="61"),(AG3091/'Totals and Drop Down Lists'!AC$4)*Inputs!K$38,0)</f>
        <v>0</v>
      </c>
      <c r="AX3091">
        <f>IF(OR($D3091="51",$D3091="52",$D3091="61"),(AH3091/'Totals and Drop Down Lists'!AD$4)*Inputs!L$38,0)</f>
        <v>0</v>
      </c>
      <c r="AY3091">
        <f>IF(OR($D3091="51",$D3091="52",$D3091="61"),0,(AA3091/'Totals and Drop Down Lists'!W$5)*Inputs!E$39)</f>
        <v>0</v>
      </c>
      <c r="AZ3091">
        <f>IF(OR($D3091="51",$D3091="52",$D3091="61"),0,(AB3091/'Totals and Drop Down Lists'!X$5)*Inputs!F$39)</f>
        <v>0</v>
      </c>
      <c r="BA3091">
        <f>IF(OR($D3091="51",$D3091="52",$D3091="61"),0,(AC3091/'Totals and Drop Down Lists'!Y$5)*Inputs!G$39)</f>
        <v>0</v>
      </c>
      <c r="BB3091">
        <f>IF(OR($D3091="51",$D3091="52",$D3091="61"),0,(AD3091/'Totals and Drop Down Lists'!Z$5)*Inputs!H$39)</f>
        <v>0</v>
      </c>
      <c r="BC3091">
        <f>IF(OR($D3091="51",$D3091="52",$D3091="61"),0,(AE3091/'Totals and Drop Down Lists'!AA$5)*Inputs!I$39)</f>
        <v>0</v>
      </c>
      <c r="BD3091">
        <f>IF(OR($D3091="51",$D3091="52",$D3091="61"),0,(AF3091/'Totals and Drop Down Lists'!AB$5)*Inputs!J$39)</f>
        <v>0</v>
      </c>
      <c r="BE3091">
        <f>IF(OR($D3091="51",$D3091="52",$D3091="61"),0,(AG3091/'Totals and Drop Down Lists'!AC$5)*Inputs!K$39)</f>
        <v>0</v>
      </c>
      <c r="BF3091">
        <f>IF(OR($D3091="51",$D3091="52",$D3091="61"),0,(AH3091/'Totals and Drop Down Lists'!AD$5)*Inputs!L$39)</f>
        <v>0</v>
      </c>
      <c r="BG3091" s="10">
        <f t="shared" si="433"/>
        <v>111210.88827479922</v>
      </c>
    </row>
    <row r="3092" spans="1:59" ht="28.8">
      <c r="A3092" s="1" t="s">
        <v>7658</v>
      </c>
      <c r="B3092" s="1" t="s">
        <v>701</v>
      </c>
      <c r="C3092" s="1" t="s">
        <v>713</v>
      </c>
      <c r="D3092" s="1" t="s">
        <v>58</v>
      </c>
      <c r="E3092" s="1" t="s">
        <v>714</v>
      </c>
      <c r="F3092" s="2">
        <v>100532</v>
      </c>
      <c r="G3092" s="2">
        <v>916</v>
      </c>
      <c r="H3092" s="2">
        <v>82</v>
      </c>
      <c r="I3092" s="2">
        <v>11847</v>
      </c>
      <c r="J3092" s="2">
        <v>35749</v>
      </c>
      <c r="K3092" s="2">
        <v>9552</v>
      </c>
      <c r="L3092" s="2">
        <v>114</v>
      </c>
      <c r="M3092" s="2">
        <v>0</v>
      </c>
      <c r="N3092" s="2">
        <v>8</v>
      </c>
      <c r="O3092" s="2">
        <v>227</v>
      </c>
      <c r="P3092" s="2">
        <v>85</v>
      </c>
      <c r="Q3092" s="2">
        <v>23</v>
      </c>
      <c r="R3092" s="2">
        <v>688</v>
      </c>
      <c r="S3092" s="2">
        <v>8671900</v>
      </c>
      <c r="T3092" s="2">
        <v>409668300</v>
      </c>
      <c r="U3092" s="2">
        <v>923</v>
      </c>
      <c r="V3092" s="2">
        <v>650</v>
      </c>
      <c r="W3092" s="2">
        <v>44</v>
      </c>
      <c r="X3092" s="2">
        <v>1799</v>
      </c>
      <c r="Y3092" s="2">
        <v>64</v>
      </c>
      <c r="Z3092" s="2">
        <v>994</v>
      </c>
      <c r="AA3092" s="9">
        <f t="shared" si="434"/>
        <v>100532</v>
      </c>
      <c r="AB3092" s="9">
        <f t="shared" si="435"/>
        <v>10849</v>
      </c>
      <c r="AC3092" s="9">
        <f t="shared" si="436"/>
        <v>1145</v>
      </c>
      <c r="AD3092" s="9">
        <f t="shared" si="437"/>
        <v>688</v>
      </c>
      <c r="AE3092" s="44">
        <f t="shared" si="438"/>
        <v>1.7824629672561444E-4</v>
      </c>
      <c r="AF3092" s="9">
        <f t="shared" si="439"/>
        <v>1105</v>
      </c>
      <c r="AG3092" s="9">
        <f t="shared" si="432"/>
        <v>1058</v>
      </c>
      <c r="AH3092" s="44">
        <f t="shared" si="440"/>
        <v>1.0518823547677839E-4</v>
      </c>
      <c r="AI3092">
        <f>AA3092/'Totals and Drop Down Lists'!W$6*Inputs!E$37</f>
        <v>91196.639411589829</v>
      </c>
      <c r="AJ3092">
        <f>AB3092/'Totals and Drop Down Lists'!X$6*Inputs!F$37</f>
        <v>35697.410545729799</v>
      </c>
      <c r="AK3092">
        <f>AC3092/'Totals and Drop Down Lists'!Y$6*Inputs!G$37</f>
        <v>7548.2267653316585</v>
      </c>
      <c r="AL3092">
        <f>AD3092/'Totals and Drop Down Lists'!Z$6*Inputs!H$37</f>
        <v>5516.0408737557955</v>
      </c>
      <c r="AM3092">
        <f>AE3092/'Totals and Drop Down Lists'!AA$6*Inputs!I$37</f>
        <v>22189.765683162776</v>
      </c>
      <c r="AN3092">
        <f>AF3092/'Totals and Drop Down Lists'!AB$6*Inputs!J$37</f>
        <v>22052.14592008094</v>
      </c>
      <c r="AO3092">
        <f>AG3092/'Totals and Drop Down Lists'!AC$6*Inputs!K$37</f>
        <v>19703.743597478933</v>
      </c>
      <c r="AP3092">
        <f>AH3092/'Totals and Drop Down Lists'!AD$6*Inputs!L$37</f>
        <v>24753.937887853524</v>
      </c>
      <c r="AQ3092">
        <f>IF(OR($D3092="51",$D3092="52",$D3092="61"),(AA3092/'Totals and Drop Down Lists'!W$4)*Inputs!E$38,0)</f>
        <v>0</v>
      </c>
      <c r="AR3092">
        <f>IF(OR($D3092="51",$D3092="52",$D3092="61"),(AB3092/'Totals and Drop Down Lists'!X$4)*Inputs!F$38,0)</f>
        <v>0</v>
      </c>
      <c r="AS3092">
        <f>IF(OR($D3092="51",$D3092="52",$D3092="61"),(AC3092/'Totals and Drop Down Lists'!Y$4)*Inputs!G$38,0)</f>
        <v>0</v>
      </c>
      <c r="AT3092">
        <f>IF(OR($D3092="51",$D3092="52",$D3092="61"),(AD3092/'Totals and Drop Down Lists'!Z$4)*Inputs!H$38,0)</f>
        <v>0</v>
      </c>
      <c r="AU3092">
        <f>IF(OR($D3092="51",$D3092="52",$D3092="61"),(AE3092/'Totals and Drop Down Lists'!AA$4)*Inputs!I$38,0)</f>
        <v>0</v>
      </c>
      <c r="AV3092">
        <f>IF(OR($D3092="51",$D3092="52",$D3092="61"),(AF3092/'Totals and Drop Down Lists'!AB$4)*Inputs!J$38,0)</f>
        <v>0</v>
      </c>
      <c r="AW3092">
        <f>IF(OR($D3092="51",$D3092="52",$D3092="61"),(AG3092/'Totals and Drop Down Lists'!AC$4)*Inputs!K$38,0)</f>
        <v>0</v>
      </c>
      <c r="AX3092">
        <f>IF(OR($D3092="51",$D3092="52",$D3092="61"),(AH3092/'Totals and Drop Down Lists'!AD$4)*Inputs!L$38,0)</f>
        <v>0</v>
      </c>
      <c r="AY3092">
        <f>IF(OR($D3092="51",$D3092="52",$D3092="61"),0,(AA3092/'Totals and Drop Down Lists'!W$5)*Inputs!E$39)</f>
        <v>0</v>
      </c>
      <c r="AZ3092">
        <f>IF(OR($D3092="51",$D3092="52",$D3092="61"),0,(AB3092/'Totals and Drop Down Lists'!X$5)*Inputs!F$39)</f>
        <v>0</v>
      </c>
      <c r="BA3092">
        <f>IF(OR($D3092="51",$D3092="52",$D3092="61"),0,(AC3092/'Totals and Drop Down Lists'!Y$5)*Inputs!G$39)</f>
        <v>0</v>
      </c>
      <c r="BB3092">
        <f>IF(OR($D3092="51",$D3092="52",$D3092="61"),0,(AD3092/'Totals and Drop Down Lists'!Z$5)*Inputs!H$39)</f>
        <v>0</v>
      </c>
      <c r="BC3092">
        <f>IF(OR($D3092="51",$D3092="52",$D3092="61"),0,(AE3092/'Totals and Drop Down Lists'!AA$5)*Inputs!I$39)</f>
        <v>0</v>
      </c>
      <c r="BD3092">
        <f>IF(OR($D3092="51",$D3092="52",$D3092="61"),0,(AF3092/'Totals and Drop Down Lists'!AB$5)*Inputs!J$39)</f>
        <v>0</v>
      </c>
      <c r="BE3092">
        <f>IF(OR($D3092="51",$D3092="52",$D3092="61"),0,(AG3092/'Totals and Drop Down Lists'!AC$5)*Inputs!K$39)</f>
        <v>0</v>
      </c>
      <c r="BF3092">
        <f>IF(OR($D3092="51",$D3092="52",$D3092="61"),0,(AH3092/'Totals and Drop Down Lists'!AD$5)*Inputs!L$39)</f>
        <v>0</v>
      </c>
      <c r="BG3092" s="10">
        <f t="shared" si="433"/>
        <v>228657.91068498328</v>
      </c>
    </row>
    <row r="3093" spans="1:59" ht="28.8">
      <c r="A3093" s="1" t="s">
        <v>7658</v>
      </c>
      <c r="B3093" s="1" t="s">
        <v>701</v>
      </c>
      <c r="C3093" s="1" t="s">
        <v>715</v>
      </c>
      <c r="D3093" s="1" t="s">
        <v>25</v>
      </c>
      <c r="E3093" s="1" t="s">
        <v>716</v>
      </c>
      <c r="F3093" s="2">
        <v>20840</v>
      </c>
      <c r="G3093" s="2">
        <v>175</v>
      </c>
      <c r="H3093" s="2">
        <v>6</v>
      </c>
      <c r="I3093" s="2">
        <v>4871</v>
      </c>
      <c r="J3093" s="2">
        <v>7470</v>
      </c>
      <c r="K3093" s="2">
        <v>1800</v>
      </c>
      <c r="L3093" s="2">
        <v>92</v>
      </c>
      <c r="M3093" s="2">
        <v>23</v>
      </c>
      <c r="N3093" s="2">
        <v>0</v>
      </c>
      <c r="O3093" s="2">
        <v>98</v>
      </c>
      <c r="P3093" s="2">
        <v>28</v>
      </c>
      <c r="Q3093" s="2">
        <v>14</v>
      </c>
      <c r="R3093" s="2">
        <v>581</v>
      </c>
      <c r="S3093" s="2">
        <v>816900</v>
      </c>
      <c r="T3093" s="2">
        <v>56146000</v>
      </c>
      <c r="U3093" s="2">
        <v>170</v>
      </c>
      <c r="V3093" s="2">
        <v>154</v>
      </c>
      <c r="W3093" s="2">
        <v>55</v>
      </c>
      <c r="X3093" s="2">
        <v>645</v>
      </c>
      <c r="Y3093" s="2">
        <v>44</v>
      </c>
      <c r="Z3093" s="2">
        <v>299</v>
      </c>
      <c r="AA3093" s="9">
        <f t="shared" si="434"/>
        <v>20840</v>
      </c>
      <c r="AB3093" s="9">
        <f t="shared" si="435"/>
        <v>4690</v>
      </c>
      <c r="AC3093" s="9">
        <f t="shared" si="436"/>
        <v>836</v>
      </c>
      <c r="AD3093" s="9">
        <f t="shared" si="437"/>
        <v>581</v>
      </c>
      <c r="AE3093" s="44">
        <f t="shared" si="438"/>
        <v>3.0291459176729851E-5</v>
      </c>
      <c r="AF3093" s="9">
        <f t="shared" si="439"/>
        <v>436</v>
      </c>
      <c r="AG3093" s="9">
        <f t="shared" si="432"/>
        <v>343</v>
      </c>
      <c r="AH3093" s="44">
        <f t="shared" si="440"/>
        <v>3.0753681312209092E-5</v>
      </c>
      <c r="AI3093">
        <f>AA3093/'Totals and Drop Down Lists'!W$6*Inputs!E$37</f>
        <v>18904.806085003103</v>
      </c>
      <c r="AJ3093">
        <f>AB3093/'Totals and Drop Down Lists'!X$6*Inputs!F$37</f>
        <v>15431.915887129942</v>
      </c>
      <c r="AK3093">
        <f>AC3093/'Totals and Drop Down Lists'!Y$6*Inputs!G$37</f>
        <v>5511.1943893600583</v>
      </c>
      <c r="AL3093">
        <f>AD3093/'Totals and Drop Down Lists'!Z$6*Inputs!H$37</f>
        <v>4658.1682378664491</v>
      </c>
      <c r="AM3093">
        <f>AE3093/'Totals and Drop Down Lists'!AA$6*Inputs!I$37</f>
        <v>3770.9640743191662</v>
      </c>
      <c r="AN3093">
        <f>AF3093/'Totals and Drop Down Lists'!AB$6*Inputs!J$37</f>
        <v>8701.1182091903083</v>
      </c>
      <c r="AO3093">
        <f>AG3093/'Totals and Drop Down Lists'!AC$6*Inputs!K$37</f>
        <v>6387.8866294284253</v>
      </c>
      <c r="AP3093">
        <f>AH3093/'Totals and Drop Down Lists'!AD$6*Inputs!L$37</f>
        <v>7237.2610261470381</v>
      </c>
      <c r="AQ3093">
        <f>IF(OR($D3093="51",$D3093="52",$D3093="61"),(AA3093/'Totals and Drop Down Lists'!W$4)*Inputs!E$38,0)</f>
        <v>0</v>
      </c>
      <c r="AR3093">
        <f>IF(OR($D3093="51",$D3093="52",$D3093="61"),(AB3093/'Totals and Drop Down Lists'!X$4)*Inputs!F$38,0)</f>
        <v>0</v>
      </c>
      <c r="AS3093">
        <f>IF(OR($D3093="51",$D3093="52",$D3093="61"),(AC3093/'Totals and Drop Down Lists'!Y$4)*Inputs!G$38,0)</f>
        <v>0</v>
      </c>
      <c r="AT3093">
        <f>IF(OR($D3093="51",$D3093="52",$D3093="61"),(AD3093/'Totals and Drop Down Lists'!Z$4)*Inputs!H$38,0)</f>
        <v>0</v>
      </c>
      <c r="AU3093">
        <f>IF(OR($D3093="51",$D3093="52",$D3093="61"),(AE3093/'Totals and Drop Down Lists'!AA$4)*Inputs!I$38,0)</f>
        <v>0</v>
      </c>
      <c r="AV3093">
        <f>IF(OR($D3093="51",$D3093="52",$D3093="61"),(AF3093/'Totals and Drop Down Lists'!AB$4)*Inputs!J$38,0)</f>
        <v>0</v>
      </c>
      <c r="AW3093">
        <f>IF(OR($D3093="51",$D3093="52",$D3093="61"),(AG3093/'Totals and Drop Down Lists'!AC$4)*Inputs!K$38,0)</f>
        <v>0</v>
      </c>
      <c r="AX3093">
        <f>IF(OR($D3093="51",$D3093="52",$D3093="61"),(AH3093/'Totals and Drop Down Lists'!AD$4)*Inputs!L$38,0)</f>
        <v>0</v>
      </c>
      <c r="AY3093">
        <f>IF(OR($D3093="51",$D3093="52",$D3093="61"),0,(AA3093/'Totals and Drop Down Lists'!W$5)*Inputs!E$39)</f>
        <v>0</v>
      </c>
      <c r="AZ3093">
        <f>IF(OR($D3093="51",$D3093="52",$D3093="61"),0,(AB3093/'Totals and Drop Down Lists'!X$5)*Inputs!F$39)</f>
        <v>0</v>
      </c>
      <c r="BA3093">
        <f>IF(OR($D3093="51",$D3093="52",$D3093="61"),0,(AC3093/'Totals and Drop Down Lists'!Y$5)*Inputs!G$39)</f>
        <v>0</v>
      </c>
      <c r="BB3093">
        <f>IF(OR($D3093="51",$D3093="52",$D3093="61"),0,(AD3093/'Totals and Drop Down Lists'!Z$5)*Inputs!H$39)</f>
        <v>0</v>
      </c>
      <c r="BC3093">
        <f>IF(OR($D3093="51",$D3093="52",$D3093="61"),0,(AE3093/'Totals and Drop Down Lists'!AA$5)*Inputs!I$39)</f>
        <v>0</v>
      </c>
      <c r="BD3093">
        <f>IF(OR($D3093="51",$D3093="52",$D3093="61"),0,(AF3093/'Totals and Drop Down Lists'!AB$5)*Inputs!J$39)</f>
        <v>0</v>
      </c>
      <c r="BE3093">
        <f>IF(OR($D3093="51",$D3093="52",$D3093="61"),0,(AG3093/'Totals and Drop Down Lists'!AC$5)*Inputs!K$39)</f>
        <v>0</v>
      </c>
      <c r="BF3093">
        <f>IF(OR($D3093="51",$D3093="52",$D3093="61"),0,(AH3093/'Totals and Drop Down Lists'!AD$5)*Inputs!L$39)</f>
        <v>0</v>
      </c>
      <c r="BG3093" s="10">
        <f t="shared" si="433"/>
        <v>70603.31453844448</v>
      </c>
    </row>
    <row r="3094" spans="1:59" ht="28.8">
      <c r="A3094" s="1" t="s">
        <v>7658</v>
      </c>
      <c r="B3094" s="1" t="s">
        <v>701</v>
      </c>
      <c r="C3094" s="1" t="s">
        <v>717</v>
      </c>
      <c r="D3094" s="1" t="s">
        <v>25</v>
      </c>
      <c r="E3094" s="1" t="s">
        <v>718</v>
      </c>
      <c r="F3094" s="2">
        <v>25408</v>
      </c>
      <c r="G3094" s="2">
        <v>454</v>
      </c>
      <c r="H3094" s="2">
        <v>0</v>
      </c>
      <c r="I3094" s="2">
        <v>5806</v>
      </c>
      <c r="J3094" s="2">
        <v>8563</v>
      </c>
      <c r="K3094" s="2">
        <v>2482</v>
      </c>
      <c r="L3094" s="2">
        <v>158</v>
      </c>
      <c r="M3094" s="2">
        <v>0</v>
      </c>
      <c r="N3094" s="2">
        <v>0</v>
      </c>
      <c r="O3094" s="2">
        <v>107</v>
      </c>
      <c r="P3094" s="2">
        <v>22</v>
      </c>
      <c r="Q3094" s="2">
        <v>26</v>
      </c>
      <c r="R3094" s="2">
        <v>288</v>
      </c>
      <c r="S3094" s="2">
        <v>1678000</v>
      </c>
      <c r="T3094" s="2">
        <v>97737000</v>
      </c>
      <c r="U3094" s="2">
        <v>135</v>
      </c>
      <c r="V3094" s="2">
        <v>65</v>
      </c>
      <c r="W3094" s="2">
        <v>0</v>
      </c>
      <c r="X3094" s="2">
        <v>365</v>
      </c>
      <c r="Y3094" s="2">
        <v>19</v>
      </c>
      <c r="Z3094" s="2">
        <v>240</v>
      </c>
      <c r="AA3094" s="9">
        <f t="shared" si="434"/>
        <v>25408</v>
      </c>
      <c r="AB3094" s="9">
        <f t="shared" si="435"/>
        <v>5352</v>
      </c>
      <c r="AC3094" s="9">
        <f t="shared" si="436"/>
        <v>601</v>
      </c>
      <c r="AD3094" s="9">
        <f t="shared" si="437"/>
        <v>288</v>
      </c>
      <c r="AE3094" s="44">
        <f t="shared" si="438"/>
        <v>5.0242749314877383E-5</v>
      </c>
      <c r="AF3094" s="9">
        <f t="shared" si="439"/>
        <v>300</v>
      </c>
      <c r="AG3094" s="9">
        <f t="shared" si="432"/>
        <v>259</v>
      </c>
      <c r="AH3094" s="44">
        <f t="shared" si="440"/>
        <v>2.7933585439838343E-5</v>
      </c>
      <c r="AI3094">
        <f>AA3094/'Totals and Drop Down Lists'!W$6*Inputs!E$37</f>
        <v>23048.623464863667</v>
      </c>
      <c r="AJ3094">
        <f>AB3094/'Totals and Drop Down Lists'!X$6*Inputs!F$37</f>
        <v>17610.152202115019</v>
      </c>
      <c r="AK3094">
        <f>AC3094/'Totals and Drop Down Lists'!Y$6*Inputs!G$37</f>
        <v>3961.9950095758313</v>
      </c>
      <c r="AL3094">
        <f>AD3094/'Totals and Drop Down Lists'!Z$6*Inputs!H$37</f>
        <v>2309.0403657582401</v>
      </c>
      <c r="AM3094">
        <f>AE3094/'Totals and Drop Down Lists'!AA$6*Inputs!I$37</f>
        <v>6254.6872224291537</v>
      </c>
      <c r="AN3094">
        <f>AF3094/'Totals and Drop Down Lists'!AB$6*Inputs!J$37</f>
        <v>5987.0079421034234</v>
      </c>
      <c r="AO3094">
        <f>AG3094/'Totals and Drop Down Lists'!AC$6*Inputs!K$37</f>
        <v>4823.5062303847299</v>
      </c>
      <c r="AP3094">
        <f>AH3094/'Totals and Drop Down Lists'!AD$6*Inputs!L$37</f>
        <v>6573.608120990466</v>
      </c>
      <c r="AQ3094">
        <f>IF(OR($D3094="51",$D3094="52",$D3094="61"),(AA3094/'Totals and Drop Down Lists'!W$4)*Inputs!E$38,0)</f>
        <v>0</v>
      </c>
      <c r="AR3094">
        <f>IF(OR($D3094="51",$D3094="52",$D3094="61"),(AB3094/'Totals and Drop Down Lists'!X$4)*Inputs!F$38,0)</f>
        <v>0</v>
      </c>
      <c r="AS3094">
        <f>IF(OR($D3094="51",$D3094="52",$D3094="61"),(AC3094/'Totals and Drop Down Lists'!Y$4)*Inputs!G$38,0)</f>
        <v>0</v>
      </c>
      <c r="AT3094">
        <f>IF(OR($D3094="51",$D3094="52",$D3094="61"),(AD3094/'Totals and Drop Down Lists'!Z$4)*Inputs!H$38,0)</f>
        <v>0</v>
      </c>
      <c r="AU3094">
        <f>IF(OR($D3094="51",$D3094="52",$D3094="61"),(AE3094/'Totals and Drop Down Lists'!AA$4)*Inputs!I$38,0)</f>
        <v>0</v>
      </c>
      <c r="AV3094">
        <f>IF(OR($D3094="51",$D3094="52",$D3094="61"),(AF3094/'Totals and Drop Down Lists'!AB$4)*Inputs!J$38,0)</f>
        <v>0</v>
      </c>
      <c r="AW3094">
        <f>IF(OR($D3094="51",$D3094="52",$D3094="61"),(AG3094/'Totals and Drop Down Lists'!AC$4)*Inputs!K$38,0)</f>
        <v>0</v>
      </c>
      <c r="AX3094">
        <f>IF(OR($D3094="51",$D3094="52",$D3094="61"),(AH3094/'Totals and Drop Down Lists'!AD$4)*Inputs!L$38,0)</f>
        <v>0</v>
      </c>
      <c r="AY3094">
        <f>IF(OR($D3094="51",$D3094="52",$D3094="61"),0,(AA3094/'Totals and Drop Down Lists'!W$5)*Inputs!E$39)</f>
        <v>0</v>
      </c>
      <c r="AZ3094">
        <f>IF(OR($D3094="51",$D3094="52",$D3094="61"),0,(AB3094/'Totals and Drop Down Lists'!X$5)*Inputs!F$39)</f>
        <v>0</v>
      </c>
      <c r="BA3094">
        <f>IF(OR($D3094="51",$D3094="52",$D3094="61"),0,(AC3094/'Totals and Drop Down Lists'!Y$5)*Inputs!G$39)</f>
        <v>0</v>
      </c>
      <c r="BB3094">
        <f>IF(OR($D3094="51",$D3094="52",$D3094="61"),0,(AD3094/'Totals and Drop Down Lists'!Z$5)*Inputs!H$39)</f>
        <v>0</v>
      </c>
      <c r="BC3094">
        <f>IF(OR($D3094="51",$D3094="52",$D3094="61"),0,(AE3094/'Totals and Drop Down Lists'!AA$5)*Inputs!I$39)</f>
        <v>0</v>
      </c>
      <c r="BD3094">
        <f>IF(OR($D3094="51",$D3094="52",$D3094="61"),0,(AF3094/'Totals and Drop Down Lists'!AB$5)*Inputs!J$39)</f>
        <v>0</v>
      </c>
      <c r="BE3094">
        <f>IF(OR($D3094="51",$D3094="52",$D3094="61"),0,(AG3094/'Totals and Drop Down Lists'!AC$5)*Inputs!K$39)</f>
        <v>0</v>
      </c>
      <c r="BF3094">
        <f>IF(OR($D3094="51",$D3094="52",$D3094="61"),0,(AH3094/'Totals and Drop Down Lists'!AD$5)*Inputs!L$39)</f>
        <v>0</v>
      </c>
      <c r="BG3094" s="10">
        <f t="shared" si="433"/>
        <v>70568.620558220544</v>
      </c>
    </row>
    <row r="3095" spans="1:59" ht="28.8">
      <c r="A3095" s="1" t="s">
        <v>7659</v>
      </c>
      <c r="B3095" s="1" t="s">
        <v>1817</v>
      </c>
      <c r="C3095" s="1" t="s">
        <v>1818</v>
      </c>
      <c r="D3095" s="1" t="s">
        <v>10</v>
      </c>
      <c r="E3095" s="1" t="s">
        <v>1819</v>
      </c>
      <c r="F3095" s="2">
        <v>26699</v>
      </c>
      <c r="G3095" s="2">
        <v>312</v>
      </c>
      <c r="H3095" s="2">
        <v>97</v>
      </c>
      <c r="I3095" s="2">
        <v>6836</v>
      </c>
      <c r="J3095" s="2">
        <v>10814</v>
      </c>
      <c r="K3095" s="2">
        <v>5333</v>
      </c>
      <c r="L3095" s="2">
        <v>24</v>
      </c>
      <c r="M3095" s="2">
        <v>0</v>
      </c>
      <c r="N3095" s="2">
        <v>0</v>
      </c>
      <c r="O3095" s="2">
        <v>73</v>
      </c>
      <c r="P3095" s="2">
        <v>33</v>
      </c>
      <c r="Q3095" s="2">
        <v>0</v>
      </c>
      <c r="R3095" s="2">
        <v>1460</v>
      </c>
      <c r="S3095" s="2">
        <v>3383400</v>
      </c>
      <c r="T3095" s="2">
        <v>127447600</v>
      </c>
      <c r="U3095" s="2">
        <v>861</v>
      </c>
      <c r="V3095" s="2">
        <v>670</v>
      </c>
      <c r="W3095" s="2">
        <v>70</v>
      </c>
      <c r="X3095" s="2">
        <v>1745</v>
      </c>
      <c r="Y3095" s="2">
        <v>270</v>
      </c>
      <c r="Z3095" s="2">
        <v>910</v>
      </c>
      <c r="AA3095" s="9">
        <f t="shared" si="434"/>
        <v>26699</v>
      </c>
      <c r="AB3095" s="9">
        <f t="shared" si="435"/>
        <v>6427</v>
      </c>
      <c r="AC3095" s="9">
        <f t="shared" si="436"/>
        <v>1590</v>
      </c>
      <c r="AD3095" s="9">
        <f t="shared" si="437"/>
        <v>1460</v>
      </c>
      <c r="AE3095" s="44">
        <f t="shared" si="438"/>
        <v>1.8367607404946425E-4</v>
      </c>
      <c r="AF3095" s="9">
        <f t="shared" si="439"/>
        <v>1005</v>
      </c>
      <c r="AG3095" s="9">
        <f t="shared" si="432"/>
        <v>1180</v>
      </c>
      <c r="AH3095" s="44">
        <f t="shared" si="440"/>
        <v>2.1653011774471715E-4</v>
      </c>
      <c r="AI3095">
        <f>AA3095/'Totals and Drop Down Lists'!W$6*Inputs!E$37</f>
        <v>24219.741730494141</v>
      </c>
      <c r="AJ3095">
        <f>AB3095/'Totals and Drop Down Lists'!X$6*Inputs!F$37</f>
        <v>21147.318423578708</v>
      </c>
      <c r="AK3095">
        <f>AC3095/'Totals and Drop Down Lists'!Y$6*Inputs!G$37</f>
        <v>10481.817080242216</v>
      </c>
      <c r="AL3095">
        <f>AD3095/'Totals and Drop Down Lists'!Z$6*Inputs!H$37</f>
        <v>11705.551854191079</v>
      </c>
      <c r="AM3095">
        <f>AE3095/'Totals and Drop Down Lists'!AA$6*Inputs!I$37</f>
        <v>22865.715134799622</v>
      </c>
      <c r="AN3095">
        <f>AF3095/'Totals and Drop Down Lists'!AB$6*Inputs!J$37</f>
        <v>20056.476606046464</v>
      </c>
      <c r="AO3095">
        <f>AG3095/'Totals and Drop Down Lists'!AC$6*Inputs!K$37</f>
        <v>21975.819891328112</v>
      </c>
      <c r="AP3095">
        <f>AH3095/'Totals and Drop Down Lists'!AD$6*Inputs!L$37</f>
        <v>50956.012915395077</v>
      </c>
      <c r="AQ3095">
        <f>IF(OR($D3095="51",$D3095="52",$D3095="61"),(AA3095/'Totals and Drop Down Lists'!W$4)*Inputs!E$38,0)</f>
        <v>0</v>
      </c>
      <c r="AR3095">
        <f>IF(OR($D3095="51",$D3095="52",$D3095="61"),(AB3095/'Totals and Drop Down Lists'!X$4)*Inputs!F$38,0)</f>
        <v>0</v>
      </c>
      <c r="AS3095">
        <f>IF(OR($D3095="51",$D3095="52",$D3095="61"),(AC3095/'Totals and Drop Down Lists'!Y$4)*Inputs!G$38,0)</f>
        <v>0</v>
      </c>
      <c r="AT3095">
        <f>IF(OR($D3095="51",$D3095="52",$D3095="61"),(AD3095/'Totals and Drop Down Lists'!Z$4)*Inputs!H$38,0)</f>
        <v>0</v>
      </c>
      <c r="AU3095">
        <f>IF(OR($D3095="51",$D3095="52",$D3095="61"),(AE3095/'Totals and Drop Down Lists'!AA$4)*Inputs!I$38,0)</f>
        <v>0</v>
      </c>
      <c r="AV3095">
        <f>IF(OR($D3095="51",$D3095="52",$D3095="61"),(AF3095/'Totals and Drop Down Lists'!AB$4)*Inputs!J$38,0)</f>
        <v>0</v>
      </c>
      <c r="AW3095">
        <f>IF(OR($D3095="51",$D3095="52",$D3095="61"),(AG3095/'Totals and Drop Down Lists'!AC$4)*Inputs!K$38,0)</f>
        <v>0</v>
      </c>
      <c r="AX3095">
        <f>IF(OR($D3095="51",$D3095="52",$D3095="61"),(AH3095/'Totals and Drop Down Lists'!AD$4)*Inputs!L$38,0)</f>
        <v>0</v>
      </c>
      <c r="AY3095">
        <f>IF(OR($D3095="51",$D3095="52",$D3095="61"),0,(AA3095/'Totals and Drop Down Lists'!W$5)*Inputs!E$39)</f>
        <v>0</v>
      </c>
      <c r="AZ3095">
        <f>IF(OR($D3095="51",$D3095="52",$D3095="61"),0,(AB3095/'Totals and Drop Down Lists'!X$5)*Inputs!F$39)</f>
        <v>0</v>
      </c>
      <c r="BA3095">
        <f>IF(OR($D3095="51",$D3095="52",$D3095="61"),0,(AC3095/'Totals and Drop Down Lists'!Y$5)*Inputs!G$39)</f>
        <v>0</v>
      </c>
      <c r="BB3095">
        <f>IF(OR($D3095="51",$D3095="52",$D3095="61"),0,(AD3095/'Totals and Drop Down Lists'!Z$5)*Inputs!H$39)</f>
        <v>0</v>
      </c>
      <c r="BC3095">
        <f>IF(OR($D3095="51",$D3095="52",$D3095="61"),0,(AE3095/'Totals and Drop Down Lists'!AA$5)*Inputs!I$39)</f>
        <v>0</v>
      </c>
      <c r="BD3095">
        <f>IF(OR($D3095="51",$D3095="52",$D3095="61"),0,(AF3095/'Totals and Drop Down Lists'!AB$5)*Inputs!J$39)</f>
        <v>0</v>
      </c>
      <c r="BE3095">
        <f>IF(OR($D3095="51",$D3095="52",$D3095="61"),0,(AG3095/'Totals and Drop Down Lists'!AC$5)*Inputs!K$39)</f>
        <v>0</v>
      </c>
      <c r="BF3095">
        <f>IF(OR($D3095="51",$D3095="52",$D3095="61"),0,(AH3095/'Totals and Drop Down Lists'!AD$5)*Inputs!L$39)</f>
        <v>0</v>
      </c>
      <c r="BG3095" s="10">
        <f t="shared" si="433"/>
        <v>183408.45363607543</v>
      </c>
    </row>
    <row r="3096" spans="1:59" ht="28.8">
      <c r="A3096" s="1" t="s">
        <v>7659</v>
      </c>
      <c r="B3096" s="1" t="s">
        <v>1817</v>
      </c>
      <c r="C3096" s="1" t="s">
        <v>1820</v>
      </c>
      <c r="D3096" s="1" t="s">
        <v>10</v>
      </c>
      <c r="E3096" s="1" t="s">
        <v>1821</v>
      </c>
      <c r="F3096" s="2">
        <v>59944</v>
      </c>
      <c r="G3096" s="2">
        <v>807</v>
      </c>
      <c r="H3096" s="2">
        <v>278</v>
      </c>
      <c r="I3096" s="2">
        <v>11107</v>
      </c>
      <c r="J3096" s="2">
        <v>25649</v>
      </c>
      <c r="K3096" s="2">
        <v>14086</v>
      </c>
      <c r="L3096" s="2">
        <v>19</v>
      </c>
      <c r="M3096" s="2">
        <v>13</v>
      </c>
      <c r="N3096" s="2">
        <v>0</v>
      </c>
      <c r="O3096" s="2">
        <v>255</v>
      </c>
      <c r="P3096" s="2">
        <v>90</v>
      </c>
      <c r="Q3096" s="2">
        <v>15</v>
      </c>
      <c r="R3096" s="2">
        <v>2922</v>
      </c>
      <c r="S3096" s="2">
        <v>10608200</v>
      </c>
      <c r="T3096" s="2">
        <v>604175400</v>
      </c>
      <c r="U3096" s="2">
        <v>1342</v>
      </c>
      <c r="V3096" s="2">
        <v>965</v>
      </c>
      <c r="W3096" s="2">
        <v>80</v>
      </c>
      <c r="X3096" s="2">
        <v>3280</v>
      </c>
      <c r="Y3096" s="2">
        <v>310</v>
      </c>
      <c r="Z3096" s="2">
        <v>1915</v>
      </c>
      <c r="AA3096" s="9">
        <f t="shared" si="434"/>
        <v>59944</v>
      </c>
      <c r="AB3096" s="9">
        <f t="shared" si="435"/>
        <v>10022</v>
      </c>
      <c r="AC3096" s="9">
        <f t="shared" si="436"/>
        <v>3314</v>
      </c>
      <c r="AD3096" s="9">
        <f t="shared" si="437"/>
        <v>2922</v>
      </c>
      <c r="AE3096" s="44">
        <f t="shared" si="438"/>
        <v>5.4025739041309935E-4</v>
      </c>
      <c r="AF3096" s="9">
        <f t="shared" si="439"/>
        <v>2235</v>
      </c>
      <c r="AG3096" s="9">
        <f t="shared" si="432"/>
        <v>2225</v>
      </c>
      <c r="AH3096" s="44">
        <f t="shared" si="440"/>
        <v>4.546721446692013E-4</v>
      </c>
      <c r="AI3096">
        <f>AA3096/'Totals and Drop Down Lists'!W$6*Inputs!E$37</f>
        <v>54377.624566191276</v>
      </c>
      <c r="AJ3096">
        <f>AB3096/'Totals and Drop Down Lists'!X$6*Inputs!F$37</f>
        <v>32976.260345589828</v>
      </c>
      <c r="AK3096">
        <f>AC3096/'Totals and Drop Down Lists'!Y$6*Inputs!G$37</f>
        <v>21847.007423850759</v>
      </c>
      <c r="AL3096">
        <f>AD3096/'Totals and Drop Down Lists'!Z$6*Inputs!H$37</f>
        <v>23427.138710922143</v>
      </c>
      <c r="AM3096">
        <f>AE3096/'Totals and Drop Down Lists'!AA$6*Inputs!I$37</f>
        <v>67256.291558852521</v>
      </c>
      <c r="AN3096">
        <f>AF3096/'Totals and Drop Down Lists'!AB$6*Inputs!J$37</f>
        <v>44603.209168670495</v>
      </c>
      <c r="AO3096">
        <f>AG3096/'Totals and Drop Down Lists'!AC$6*Inputs!K$37</f>
        <v>41437.456998478854</v>
      </c>
      <c r="AP3096">
        <f>AH3096/'Totals and Drop Down Lists'!AD$6*Inputs!L$37</f>
        <v>106997.95445245611</v>
      </c>
      <c r="AQ3096">
        <f>IF(OR($D3096="51",$D3096="52",$D3096="61"),(AA3096/'Totals and Drop Down Lists'!W$4)*Inputs!E$38,0)</f>
        <v>0</v>
      </c>
      <c r="AR3096">
        <f>IF(OR($D3096="51",$D3096="52",$D3096="61"),(AB3096/'Totals and Drop Down Lists'!X$4)*Inputs!F$38,0)</f>
        <v>0</v>
      </c>
      <c r="AS3096">
        <f>IF(OR($D3096="51",$D3096="52",$D3096="61"),(AC3096/'Totals and Drop Down Lists'!Y$4)*Inputs!G$38,0)</f>
        <v>0</v>
      </c>
      <c r="AT3096">
        <f>IF(OR($D3096="51",$D3096="52",$D3096="61"),(AD3096/'Totals and Drop Down Lists'!Z$4)*Inputs!H$38,0)</f>
        <v>0</v>
      </c>
      <c r="AU3096">
        <f>IF(OR($D3096="51",$D3096="52",$D3096="61"),(AE3096/'Totals and Drop Down Lists'!AA$4)*Inputs!I$38,0)</f>
        <v>0</v>
      </c>
      <c r="AV3096">
        <f>IF(OR($D3096="51",$D3096="52",$D3096="61"),(AF3096/'Totals and Drop Down Lists'!AB$4)*Inputs!J$38,0)</f>
        <v>0</v>
      </c>
      <c r="AW3096">
        <f>IF(OR($D3096="51",$D3096="52",$D3096="61"),(AG3096/'Totals and Drop Down Lists'!AC$4)*Inputs!K$38,0)</f>
        <v>0</v>
      </c>
      <c r="AX3096">
        <f>IF(OR($D3096="51",$D3096="52",$D3096="61"),(AH3096/'Totals and Drop Down Lists'!AD$4)*Inputs!L$38,0)</f>
        <v>0</v>
      </c>
      <c r="AY3096">
        <f>IF(OR($D3096="51",$D3096="52",$D3096="61"),0,(AA3096/'Totals and Drop Down Lists'!W$5)*Inputs!E$39)</f>
        <v>0</v>
      </c>
      <c r="AZ3096">
        <f>IF(OR($D3096="51",$D3096="52",$D3096="61"),0,(AB3096/'Totals and Drop Down Lists'!X$5)*Inputs!F$39)</f>
        <v>0</v>
      </c>
      <c r="BA3096">
        <f>IF(OR($D3096="51",$D3096="52",$D3096="61"),0,(AC3096/'Totals and Drop Down Lists'!Y$5)*Inputs!G$39)</f>
        <v>0</v>
      </c>
      <c r="BB3096">
        <f>IF(OR($D3096="51",$D3096="52",$D3096="61"),0,(AD3096/'Totals and Drop Down Lists'!Z$5)*Inputs!H$39)</f>
        <v>0</v>
      </c>
      <c r="BC3096">
        <f>IF(OR($D3096="51",$D3096="52",$D3096="61"),0,(AE3096/'Totals and Drop Down Lists'!AA$5)*Inputs!I$39)</f>
        <v>0</v>
      </c>
      <c r="BD3096">
        <f>IF(OR($D3096="51",$D3096="52",$D3096="61"),0,(AF3096/'Totals and Drop Down Lists'!AB$5)*Inputs!J$39)</f>
        <v>0</v>
      </c>
      <c r="BE3096">
        <f>IF(OR($D3096="51",$D3096="52",$D3096="61"),0,(AG3096/'Totals and Drop Down Lists'!AC$5)*Inputs!K$39)</f>
        <v>0</v>
      </c>
      <c r="BF3096">
        <f>IF(OR($D3096="51",$D3096="52",$D3096="61"),0,(AH3096/'Totals and Drop Down Lists'!AD$5)*Inputs!L$39)</f>
        <v>0</v>
      </c>
      <c r="BG3096" s="10">
        <f t="shared" si="433"/>
        <v>392922.94322501193</v>
      </c>
    </row>
    <row r="3097" spans="1:59" ht="28.8">
      <c r="A3097" s="1" t="s">
        <v>7659</v>
      </c>
      <c r="B3097" s="1" t="s">
        <v>1817</v>
      </c>
      <c r="C3097" s="1" t="s">
        <v>1822</v>
      </c>
      <c r="D3097" s="1" t="s">
        <v>10</v>
      </c>
      <c r="E3097" s="1" t="s">
        <v>1823</v>
      </c>
      <c r="F3097" s="2">
        <v>37386</v>
      </c>
      <c r="G3097" s="2">
        <v>633</v>
      </c>
      <c r="H3097" s="2">
        <v>142</v>
      </c>
      <c r="I3097" s="2">
        <v>9266</v>
      </c>
      <c r="J3097" s="2">
        <v>15488</v>
      </c>
      <c r="K3097" s="2">
        <v>7402</v>
      </c>
      <c r="L3097" s="2">
        <v>20</v>
      </c>
      <c r="M3097" s="2">
        <v>0</v>
      </c>
      <c r="N3097" s="2">
        <v>0</v>
      </c>
      <c r="O3097" s="2">
        <v>82</v>
      </c>
      <c r="P3097" s="2">
        <v>37</v>
      </c>
      <c r="Q3097" s="2">
        <v>0</v>
      </c>
      <c r="R3097" s="2">
        <v>2515</v>
      </c>
      <c r="S3097" s="2">
        <v>4580300</v>
      </c>
      <c r="T3097" s="2">
        <v>188561600</v>
      </c>
      <c r="U3097" s="2">
        <v>1063</v>
      </c>
      <c r="V3097" s="2">
        <v>1060</v>
      </c>
      <c r="W3097" s="2">
        <v>150</v>
      </c>
      <c r="X3097" s="2">
        <v>2365</v>
      </c>
      <c r="Y3097" s="2">
        <v>315</v>
      </c>
      <c r="Z3097" s="2">
        <v>1145</v>
      </c>
      <c r="AA3097" s="9">
        <f t="shared" si="434"/>
        <v>37386</v>
      </c>
      <c r="AB3097" s="9">
        <f t="shared" si="435"/>
        <v>8491</v>
      </c>
      <c r="AC3097" s="9">
        <f t="shared" si="436"/>
        <v>2654</v>
      </c>
      <c r="AD3097" s="9">
        <f t="shared" si="437"/>
        <v>2515</v>
      </c>
      <c r="AE3097" s="44">
        <f t="shared" si="438"/>
        <v>2.4705782144714394E-4</v>
      </c>
      <c r="AF3097" s="9">
        <f t="shared" si="439"/>
        <v>1155</v>
      </c>
      <c r="AG3097" s="9">
        <f t="shared" si="432"/>
        <v>1460</v>
      </c>
      <c r="AH3097" s="44">
        <f t="shared" si="440"/>
        <v>2.5963167960620608E-4</v>
      </c>
      <c r="AI3097">
        <f>AA3097/'Totals and Drop Down Lists'!W$6*Inputs!E$37</f>
        <v>33914.351261704709</v>
      </c>
      <c r="AJ3097">
        <f>AB3097/'Totals and Drop Down Lists'!X$6*Inputs!F$37</f>
        <v>27938.677568788986</v>
      </c>
      <c r="AK3097">
        <f>AC3097/'Totals and Drop Down Lists'!Y$6*Inputs!G$37</f>
        <v>17496.064484882292</v>
      </c>
      <c r="AL3097">
        <f>AD3097/'Totals and Drop Down Lists'!Z$6*Inputs!H$37</f>
        <v>20164.015694034628</v>
      </c>
      <c r="AM3097">
        <f>AE3097/'Totals and Drop Down Lists'!AA$6*Inputs!I$37</f>
        <v>30756.067692917128</v>
      </c>
      <c r="AN3097">
        <f>AF3097/'Totals and Drop Down Lists'!AB$6*Inputs!J$37</f>
        <v>23049.980577098177</v>
      </c>
      <c r="AO3097">
        <f>AG3097/'Totals and Drop Down Lists'!AC$6*Inputs!K$37</f>
        <v>27190.421221473764</v>
      </c>
      <c r="AP3097">
        <f>AH3097/'Totals and Drop Down Lists'!AD$6*Inputs!L$37</f>
        <v>61099.09954816127</v>
      </c>
      <c r="AQ3097">
        <f>IF(OR($D3097="51",$D3097="52",$D3097="61"),(AA3097/'Totals and Drop Down Lists'!W$4)*Inputs!E$38,0)</f>
        <v>0</v>
      </c>
      <c r="AR3097">
        <f>IF(OR($D3097="51",$D3097="52",$D3097="61"),(AB3097/'Totals and Drop Down Lists'!X$4)*Inputs!F$38,0)</f>
        <v>0</v>
      </c>
      <c r="AS3097">
        <f>IF(OR($D3097="51",$D3097="52",$D3097="61"),(AC3097/'Totals and Drop Down Lists'!Y$4)*Inputs!G$38,0)</f>
        <v>0</v>
      </c>
      <c r="AT3097">
        <f>IF(OR($D3097="51",$D3097="52",$D3097="61"),(AD3097/'Totals and Drop Down Lists'!Z$4)*Inputs!H$38,0)</f>
        <v>0</v>
      </c>
      <c r="AU3097">
        <f>IF(OR($D3097="51",$D3097="52",$D3097="61"),(AE3097/'Totals and Drop Down Lists'!AA$4)*Inputs!I$38,0)</f>
        <v>0</v>
      </c>
      <c r="AV3097">
        <f>IF(OR($D3097="51",$D3097="52",$D3097="61"),(AF3097/'Totals and Drop Down Lists'!AB$4)*Inputs!J$38,0)</f>
        <v>0</v>
      </c>
      <c r="AW3097">
        <f>IF(OR($D3097="51",$D3097="52",$D3097="61"),(AG3097/'Totals and Drop Down Lists'!AC$4)*Inputs!K$38,0)</f>
        <v>0</v>
      </c>
      <c r="AX3097">
        <f>IF(OR($D3097="51",$D3097="52",$D3097="61"),(AH3097/'Totals and Drop Down Lists'!AD$4)*Inputs!L$38,0)</f>
        <v>0</v>
      </c>
      <c r="AY3097">
        <f>IF(OR($D3097="51",$D3097="52",$D3097="61"),0,(AA3097/'Totals and Drop Down Lists'!W$5)*Inputs!E$39)</f>
        <v>0</v>
      </c>
      <c r="AZ3097">
        <f>IF(OR($D3097="51",$D3097="52",$D3097="61"),0,(AB3097/'Totals and Drop Down Lists'!X$5)*Inputs!F$39)</f>
        <v>0</v>
      </c>
      <c r="BA3097">
        <f>IF(OR($D3097="51",$D3097="52",$D3097="61"),0,(AC3097/'Totals and Drop Down Lists'!Y$5)*Inputs!G$39)</f>
        <v>0</v>
      </c>
      <c r="BB3097">
        <f>IF(OR($D3097="51",$D3097="52",$D3097="61"),0,(AD3097/'Totals and Drop Down Lists'!Z$5)*Inputs!H$39)</f>
        <v>0</v>
      </c>
      <c r="BC3097">
        <f>IF(OR($D3097="51",$D3097="52",$D3097="61"),0,(AE3097/'Totals and Drop Down Lists'!AA$5)*Inputs!I$39)</f>
        <v>0</v>
      </c>
      <c r="BD3097">
        <f>IF(OR($D3097="51",$D3097="52",$D3097="61"),0,(AF3097/'Totals and Drop Down Lists'!AB$5)*Inputs!J$39)</f>
        <v>0</v>
      </c>
      <c r="BE3097">
        <f>IF(OR($D3097="51",$D3097="52",$D3097="61"),0,(AG3097/'Totals and Drop Down Lists'!AC$5)*Inputs!K$39)</f>
        <v>0</v>
      </c>
      <c r="BF3097">
        <f>IF(OR($D3097="51",$D3097="52",$D3097="61"),0,(AH3097/'Totals and Drop Down Lists'!AD$5)*Inputs!L$39)</f>
        <v>0</v>
      </c>
      <c r="BG3097" s="10">
        <f t="shared" si="433"/>
        <v>241608.67804906098</v>
      </c>
    </row>
    <row r="3098" spans="1:59" ht="28.8">
      <c r="A3098" s="1" t="s">
        <v>7659</v>
      </c>
      <c r="B3098" s="1" t="s">
        <v>1817</v>
      </c>
      <c r="C3098" s="1" t="s">
        <v>1824</v>
      </c>
      <c r="D3098" s="1" t="s">
        <v>25</v>
      </c>
      <c r="E3098" s="1" t="s">
        <v>1825</v>
      </c>
      <c r="F3098" s="2">
        <v>25233</v>
      </c>
      <c r="G3098" s="2">
        <v>302</v>
      </c>
      <c r="H3098" s="2">
        <v>2</v>
      </c>
      <c r="I3098" s="2">
        <v>5272</v>
      </c>
      <c r="J3098" s="2">
        <v>9809</v>
      </c>
      <c r="K3098" s="2">
        <v>2318</v>
      </c>
      <c r="L3098" s="2">
        <v>77</v>
      </c>
      <c r="M3098" s="2">
        <v>58</v>
      </c>
      <c r="N3098" s="2">
        <v>25</v>
      </c>
      <c r="O3098" s="2">
        <v>40</v>
      </c>
      <c r="P3098" s="2">
        <v>1</v>
      </c>
      <c r="Q3098" s="2">
        <v>0</v>
      </c>
      <c r="R3098" s="2">
        <v>1054</v>
      </c>
      <c r="S3098" s="2">
        <v>1085600</v>
      </c>
      <c r="T3098" s="2">
        <v>62064200</v>
      </c>
      <c r="U3098" s="2">
        <v>92</v>
      </c>
      <c r="V3098" s="2">
        <v>363</v>
      </c>
      <c r="W3098" s="2">
        <v>85</v>
      </c>
      <c r="X3098" s="2">
        <v>734</v>
      </c>
      <c r="Y3098" s="2">
        <v>48</v>
      </c>
      <c r="Z3098" s="2">
        <v>383</v>
      </c>
      <c r="AA3098" s="9">
        <f t="shared" si="434"/>
        <v>25233</v>
      </c>
      <c r="AB3098" s="9">
        <f t="shared" si="435"/>
        <v>4968</v>
      </c>
      <c r="AC3098" s="9">
        <f t="shared" si="436"/>
        <v>1255</v>
      </c>
      <c r="AD3098" s="9">
        <f t="shared" si="437"/>
        <v>1054</v>
      </c>
      <c r="AE3098" s="44">
        <f t="shared" si="438"/>
        <v>3.8255855174650026E-5</v>
      </c>
      <c r="AF3098" s="9">
        <f t="shared" si="439"/>
        <v>286</v>
      </c>
      <c r="AG3098" s="9">
        <f t="shared" si="432"/>
        <v>431</v>
      </c>
      <c r="AH3098" s="44">
        <f t="shared" si="440"/>
        <v>3.7898066504437057E-5</v>
      </c>
      <c r="AI3098">
        <f>AA3098/'Totals and Drop Down Lists'!W$6*Inputs!E$37</f>
        <v>22889.873893612443</v>
      </c>
      <c r="AJ3098">
        <f>AB3098/'Totals and Drop Down Lists'!X$6*Inputs!F$37</f>
        <v>16346.643523936365</v>
      </c>
      <c r="AK3098">
        <f>AC3098/'Totals and Drop Down Lists'!Y$6*Inputs!G$37</f>
        <v>8273.3839218264038</v>
      </c>
      <c r="AL3098">
        <f>AD3098/'Totals and Drop Down Lists'!Z$6*Inputs!H$37</f>
        <v>8450.446338573558</v>
      </c>
      <c r="AM3098">
        <f>AE3098/'Totals and Drop Down Lists'!AA$6*Inputs!I$37</f>
        <v>4762.4465580973092</v>
      </c>
      <c r="AN3098">
        <f>AF3098/'Totals and Drop Down Lists'!AB$6*Inputs!J$37</f>
        <v>5707.6142381385962</v>
      </c>
      <c r="AO3098">
        <f>AG3098/'Totals and Drop Down Lists'!AC$6*Inputs!K$37</f>
        <v>8026.7613331884886</v>
      </c>
      <c r="AP3098">
        <f>AH3098/'Totals and Drop Down Lists'!AD$6*Inputs!L$37</f>
        <v>8918.5485436503986</v>
      </c>
      <c r="AQ3098">
        <f>IF(OR($D3098="51",$D3098="52",$D3098="61"),(AA3098/'Totals and Drop Down Lists'!W$4)*Inputs!E$38,0)</f>
        <v>0</v>
      </c>
      <c r="AR3098">
        <f>IF(OR($D3098="51",$D3098="52",$D3098="61"),(AB3098/'Totals and Drop Down Lists'!X$4)*Inputs!F$38,0)</f>
        <v>0</v>
      </c>
      <c r="AS3098">
        <f>IF(OR($D3098="51",$D3098="52",$D3098="61"),(AC3098/'Totals and Drop Down Lists'!Y$4)*Inputs!G$38,0)</f>
        <v>0</v>
      </c>
      <c r="AT3098">
        <f>IF(OR($D3098="51",$D3098="52",$D3098="61"),(AD3098/'Totals and Drop Down Lists'!Z$4)*Inputs!H$38,0)</f>
        <v>0</v>
      </c>
      <c r="AU3098">
        <f>IF(OR($D3098="51",$D3098="52",$D3098="61"),(AE3098/'Totals and Drop Down Lists'!AA$4)*Inputs!I$38,0)</f>
        <v>0</v>
      </c>
      <c r="AV3098">
        <f>IF(OR($D3098="51",$D3098="52",$D3098="61"),(AF3098/'Totals and Drop Down Lists'!AB$4)*Inputs!J$38,0)</f>
        <v>0</v>
      </c>
      <c r="AW3098">
        <f>IF(OR($D3098="51",$D3098="52",$D3098="61"),(AG3098/'Totals and Drop Down Lists'!AC$4)*Inputs!K$38,0)</f>
        <v>0</v>
      </c>
      <c r="AX3098">
        <f>IF(OR($D3098="51",$D3098="52",$D3098="61"),(AH3098/'Totals and Drop Down Lists'!AD$4)*Inputs!L$38,0)</f>
        <v>0</v>
      </c>
      <c r="AY3098">
        <f>IF(OR($D3098="51",$D3098="52",$D3098="61"),0,(AA3098/'Totals and Drop Down Lists'!W$5)*Inputs!E$39)</f>
        <v>0</v>
      </c>
      <c r="AZ3098">
        <f>IF(OR($D3098="51",$D3098="52",$D3098="61"),0,(AB3098/'Totals and Drop Down Lists'!X$5)*Inputs!F$39)</f>
        <v>0</v>
      </c>
      <c r="BA3098">
        <f>IF(OR($D3098="51",$D3098="52",$D3098="61"),0,(AC3098/'Totals and Drop Down Lists'!Y$5)*Inputs!G$39)</f>
        <v>0</v>
      </c>
      <c r="BB3098">
        <f>IF(OR($D3098="51",$D3098="52",$D3098="61"),0,(AD3098/'Totals and Drop Down Lists'!Z$5)*Inputs!H$39)</f>
        <v>0</v>
      </c>
      <c r="BC3098">
        <f>IF(OR($D3098="51",$D3098="52",$D3098="61"),0,(AE3098/'Totals and Drop Down Lists'!AA$5)*Inputs!I$39)</f>
        <v>0</v>
      </c>
      <c r="BD3098">
        <f>IF(OR($D3098="51",$D3098="52",$D3098="61"),0,(AF3098/'Totals and Drop Down Lists'!AB$5)*Inputs!J$39)</f>
        <v>0</v>
      </c>
      <c r="BE3098">
        <f>IF(OR($D3098="51",$D3098="52",$D3098="61"),0,(AG3098/'Totals and Drop Down Lists'!AC$5)*Inputs!K$39)</f>
        <v>0</v>
      </c>
      <c r="BF3098">
        <f>IF(OR($D3098="51",$D3098="52",$D3098="61"),0,(AH3098/'Totals and Drop Down Lists'!AD$5)*Inputs!L$39)</f>
        <v>0</v>
      </c>
      <c r="BG3098" s="10">
        <f t="shared" si="433"/>
        <v>83375.718351023563</v>
      </c>
    </row>
    <row r="3099" spans="1:59" ht="28.8">
      <c r="A3099" s="1" t="s">
        <v>7659</v>
      </c>
      <c r="B3099" s="1" t="s">
        <v>1817</v>
      </c>
      <c r="C3099" s="1" t="s">
        <v>1826</v>
      </c>
      <c r="D3099" s="1" t="s">
        <v>58</v>
      </c>
      <c r="E3099" s="1" t="s">
        <v>1827</v>
      </c>
      <c r="F3099" s="2">
        <v>161781</v>
      </c>
      <c r="G3099" s="2">
        <v>1178</v>
      </c>
      <c r="H3099" s="2">
        <v>28</v>
      </c>
      <c r="I3099" s="2">
        <v>24265</v>
      </c>
      <c r="J3099" s="2">
        <v>62482</v>
      </c>
      <c r="K3099" s="2">
        <v>14551</v>
      </c>
      <c r="L3099" s="2">
        <v>592</v>
      </c>
      <c r="M3099" s="2">
        <v>129</v>
      </c>
      <c r="N3099" s="2">
        <v>0</v>
      </c>
      <c r="O3099" s="2">
        <v>202</v>
      </c>
      <c r="P3099" s="2">
        <v>100</v>
      </c>
      <c r="Q3099" s="2">
        <v>75</v>
      </c>
      <c r="R3099" s="2">
        <v>3912</v>
      </c>
      <c r="S3099" s="2">
        <v>8881600</v>
      </c>
      <c r="T3099" s="2">
        <v>471345700</v>
      </c>
      <c r="U3099" s="2">
        <v>1325</v>
      </c>
      <c r="V3099" s="2">
        <v>1098</v>
      </c>
      <c r="W3099" s="2">
        <v>180</v>
      </c>
      <c r="X3099" s="2">
        <v>3364</v>
      </c>
      <c r="Y3099" s="2">
        <v>274</v>
      </c>
      <c r="Z3099" s="2">
        <v>2150</v>
      </c>
      <c r="AA3099" s="9">
        <f t="shared" si="434"/>
        <v>161781</v>
      </c>
      <c r="AB3099" s="9">
        <f t="shared" si="435"/>
        <v>23059</v>
      </c>
      <c r="AC3099" s="9">
        <f t="shared" si="436"/>
        <v>5010</v>
      </c>
      <c r="AD3099" s="9">
        <f t="shared" si="437"/>
        <v>3912</v>
      </c>
      <c r="AE3099" s="44">
        <f t="shared" si="438"/>
        <v>2.3666091803041845E-4</v>
      </c>
      <c r="AF3099" s="9">
        <f t="shared" si="439"/>
        <v>2086</v>
      </c>
      <c r="AG3099" s="9">
        <f t="shared" si="432"/>
        <v>2424</v>
      </c>
      <c r="AH3099" s="44">
        <f t="shared" si="440"/>
        <v>2.1004948447983445E-4</v>
      </c>
      <c r="AI3099">
        <f>AA3099/'Totals and Drop Down Lists'!W$6*Inputs!E$37</f>
        <v>146758.08220911166</v>
      </c>
      <c r="AJ3099">
        <f>AB3099/'Totals and Drop Down Lists'!X$6*Inputs!F$37</f>
        <v>75873.03804719176</v>
      </c>
      <c r="AK3099">
        <f>AC3099/'Totals and Drop Down Lists'!Y$6*Inputs!G$37</f>
        <v>33027.612309442455</v>
      </c>
      <c r="AL3099">
        <f>AD3099/'Totals and Drop Down Lists'!Z$6*Inputs!H$37</f>
        <v>31364.464968216096</v>
      </c>
      <c r="AM3099">
        <f>AE3099/'Totals and Drop Down Lists'!AA$6*Inputs!I$37</f>
        <v>29461.763940829918</v>
      </c>
      <c r="AN3099">
        <f>AF3099/'Totals and Drop Down Lists'!AB$6*Inputs!J$37</f>
        <v>41629.661890759133</v>
      </c>
      <c r="AO3099">
        <f>AG3099/'Totals and Drop Down Lists'!AC$6*Inputs!K$37</f>
        <v>45143.548658118088</v>
      </c>
      <c r="AP3099">
        <f>AH3099/'Totals and Drop Down Lists'!AD$6*Inputs!L$37</f>
        <v>49430.926078585471</v>
      </c>
      <c r="AQ3099">
        <f>IF(OR($D3099="51",$D3099="52",$D3099="61"),(AA3099/'Totals and Drop Down Lists'!W$4)*Inputs!E$38,0)</f>
        <v>0</v>
      </c>
      <c r="AR3099">
        <f>IF(OR($D3099="51",$D3099="52",$D3099="61"),(AB3099/'Totals and Drop Down Lists'!X$4)*Inputs!F$38,0)</f>
        <v>0</v>
      </c>
      <c r="AS3099">
        <f>IF(OR($D3099="51",$D3099="52",$D3099="61"),(AC3099/'Totals and Drop Down Lists'!Y$4)*Inputs!G$38,0)</f>
        <v>0</v>
      </c>
      <c r="AT3099">
        <f>IF(OR($D3099="51",$D3099="52",$D3099="61"),(AD3099/'Totals and Drop Down Lists'!Z$4)*Inputs!H$38,0)</f>
        <v>0</v>
      </c>
      <c r="AU3099">
        <f>IF(OR($D3099="51",$D3099="52",$D3099="61"),(AE3099/'Totals and Drop Down Lists'!AA$4)*Inputs!I$38,0)</f>
        <v>0</v>
      </c>
      <c r="AV3099">
        <f>IF(OR($D3099="51",$D3099="52",$D3099="61"),(AF3099/'Totals and Drop Down Lists'!AB$4)*Inputs!J$38,0)</f>
        <v>0</v>
      </c>
      <c r="AW3099">
        <f>IF(OR($D3099="51",$D3099="52",$D3099="61"),(AG3099/'Totals and Drop Down Lists'!AC$4)*Inputs!K$38,0)</f>
        <v>0</v>
      </c>
      <c r="AX3099">
        <f>IF(OR($D3099="51",$D3099="52",$D3099="61"),(AH3099/'Totals and Drop Down Lists'!AD$4)*Inputs!L$38,0)</f>
        <v>0</v>
      </c>
      <c r="AY3099">
        <f>IF(OR($D3099="51",$D3099="52",$D3099="61"),0,(AA3099/'Totals and Drop Down Lists'!W$5)*Inputs!E$39)</f>
        <v>0</v>
      </c>
      <c r="AZ3099">
        <f>IF(OR($D3099="51",$D3099="52",$D3099="61"),0,(AB3099/'Totals and Drop Down Lists'!X$5)*Inputs!F$39)</f>
        <v>0</v>
      </c>
      <c r="BA3099">
        <f>IF(OR($D3099="51",$D3099="52",$D3099="61"),0,(AC3099/'Totals and Drop Down Lists'!Y$5)*Inputs!G$39)</f>
        <v>0</v>
      </c>
      <c r="BB3099">
        <f>IF(OR($D3099="51",$D3099="52",$D3099="61"),0,(AD3099/'Totals and Drop Down Lists'!Z$5)*Inputs!H$39)</f>
        <v>0</v>
      </c>
      <c r="BC3099">
        <f>IF(OR($D3099="51",$D3099="52",$D3099="61"),0,(AE3099/'Totals and Drop Down Lists'!AA$5)*Inputs!I$39)</f>
        <v>0</v>
      </c>
      <c r="BD3099">
        <f>IF(OR($D3099="51",$D3099="52",$D3099="61"),0,(AF3099/'Totals and Drop Down Lists'!AB$5)*Inputs!J$39)</f>
        <v>0</v>
      </c>
      <c r="BE3099">
        <f>IF(OR($D3099="51",$D3099="52",$D3099="61"),0,(AG3099/'Totals and Drop Down Lists'!AC$5)*Inputs!K$39)</f>
        <v>0</v>
      </c>
      <c r="BF3099">
        <f>IF(OR($D3099="51",$D3099="52",$D3099="61"),0,(AH3099/'Totals and Drop Down Lists'!AD$5)*Inputs!L$39)</f>
        <v>0</v>
      </c>
      <c r="BG3099" s="10">
        <f t="shared" si="433"/>
        <v>452689.09810225456</v>
      </c>
    </row>
    <row r="3100" spans="1:59" ht="28.8">
      <c r="A3100" s="1" t="s">
        <v>7659</v>
      </c>
      <c r="B3100" s="1" t="s">
        <v>1817</v>
      </c>
      <c r="C3100" s="1" t="s">
        <v>1556</v>
      </c>
      <c r="D3100" s="1" t="s">
        <v>25</v>
      </c>
      <c r="E3100" s="1" t="s">
        <v>1828</v>
      </c>
      <c r="F3100" s="2">
        <v>55587</v>
      </c>
      <c r="G3100" s="2">
        <v>626</v>
      </c>
      <c r="H3100" s="2">
        <v>25</v>
      </c>
      <c r="I3100" s="2">
        <v>12550</v>
      </c>
      <c r="J3100" s="2">
        <v>20762</v>
      </c>
      <c r="K3100" s="2">
        <v>6865</v>
      </c>
      <c r="L3100" s="2">
        <v>172</v>
      </c>
      <c r="M3100" s="2">
        <v>51</v>
      </c>
      <c r="N3100" s="2">
        <v>0</v>
      </c>
      <c r="O3100" s="2">
        <v>433</v>
      </c>
      <c r="P3100" s="2">
        <v>34</v>
      </c>
      <c r="Q3100" s="2">
        <v>0</v>
      </c>
      <c r="R3100" s="2">
        <v>1835</v>
      </c>
      <c r="S3100" s="2">
        <v>3721800</v>
      </c>
      <c r="T3100" s="2">
        <v>210032200</v>
      </c>
      <c r="U3100" s="2">
        <v>1000</v>
      </c>
      <c r="V3100" s="2">
        <v>515</v>
      </c>
      <c r="W3100" s="2">
        <v>100</v>
      </c>
      <c r="X3100" s="2">
        <v>1734</v>
      </c>
      <c r="Y3100" s="2">
        <v>115</v>
      </c>
      <c r="Z3100" s="2">
        <v>1059</v>
      </c>
      <c r="AA3100" s="9">
        <f t="shared" si="434"/>
        <v>55587</v>
      </c>
      <c r="AB3100" s="9">
        <f t="shared" si="435"/>
        <v>11899</v>
      </c>
      <c r="AC3100" s="9">
        <f t="shared" si="436"/>
        <v>2525</v>
      </c>
      <c r="AD3100" s="9">
        <f t="shared" si="437"/>
        <v>1835</v>
      </c>
      <c r="AE3100" s="44">
        <f t="shared" si="438"/>
        <v>1.5852862120395816E-4</v>
      </c>
      <c r="AF3100" s="9">
        <f t="shared" si="439"/>
        <v>1119</v>
      </c>
      <c r="AG3100" s="9">
        <f t="shared" si="432"/>
        <v>1174</v>
      </c>
      <c r="AH3100" s="44">
        <f t="shared" si="440"/>
        <v>1.4444101715894585E-4</v>
      </c>
      <c r="AI3100">
        <f>AA3100/'Totals and Drop Down Lists'!W$6*Inputs!E$37</f>
        <v>50425.213812239323</v>
      </c>
      <c r="AJ3100">
        <f>AB3100/'Totals and Drop Down Lists'!X$6*Inputs!F$37</f>
        <v>39152.317087624564</v>
      </c>
      <c r="AK3100">
        <f>AC3100/'Totals and Drop Down Lists'!Y$6*Inputs!G$37</f>
        <v>16645.652910447545</v>
      </c>
      <c r="AL3100">
        <f>AD3100/'Totals and Drop Down Lists'!Z$6*Inputs!H$37</f>
        <v>14712.114830438786</v>
      </c>
      <c r="AM3100">
        <f>AE3100/'Totals and Drop Down Lists'!AA$6*Inputs!I$37</f>
        <v>19735.125066894008</v>
      </c>
      <c r="AN3100">
        <f>AF3100/'Totals and Drop Down Lists'!AB$6*Inputs!J$37</f>
        <v>22331.539624045767</v>
      </c>
      <c r="AO3100">
        <f>AG3100/'Totals and Drop Down Lists'!AC$6*Inputs!K$37</f>
        <v>21864.078434253559</v>
      </c>
      <c r="AP3100">
        <f>AH3100/'Totals and Drop Down Lists'!AD$6*Inputs!L$37</f>
        <v>33991.291431067526</v>
      </c>
      <c r="AQ3100">
        <f>IF(OR($D3100="51",$D3100="52",$D3100="61"),(AA3100/'Totals and Drop Down Lists'!W$4)*Inputs!E$38,0)</f>
        <v>0</v>
      </c>
      <c r="AR3100">
        <f>IF(OR($D3100="51",$D3100="52",$D3100="61"),(AB3100/'Totals and Drop Down Lists'!X$4)*Inputs!F$38,0)</f>
        <v>0</v>
      </c>
      <c r="AS3100">
        <f>IF(OR($D3100="51",$D3100="52",$D3100="61"),(AC3100/'Totals and Drop Down Lists'!Y$4)*Inputs!G$38,0)</f>
        <v>0</v>
      </c>
      <c r="AT3100">
        <f>IF(OR($D3100="51",$D3100="52",$D3100="61"),(AD3100/'Totals and Drop Down Lists'!Z$4)*Inputs!H$38,0)</f>
        <v>0</v>
      </c>
      <c r="AU3100">
        <f>IF(OR($D3100="51",$D3100="52",$D3100="61"),(AE3100/'Totals and Drop Down Lists'!AA$4)*Inputs!I$38,0)</f>
        <v>0</v>
      </c>
      <c r="AV3100">
        <f>IF(OR($D3100="51",$D3100="52",$D3100="61"),(AF3100/'Totals and Drop Down Lists'!AB$4)*Inputs!J$38,0)</f>
        <v>0</v>
      </c>
      <c r="AW3100">
        <f>IF(OR($D3100="51",$D3100="52",$D3100="61"),(AG3100/'Totals and Drop Down Lists'!AC$4)*Inputs!K$38,0)</f>
        <v>0</v>
      </c>
      <c r="AX3100">
        <f>IF(OR($D3100="51",$D3100="52",$D3100="61"),(AH3100/'Totals and Drop Down Lists'!AD$4)*Inputs!L$38,0)</f>
        <v>0</v>
      </c>
      <c r="AY3100">
        <f>IF(OR($D3100="51",$D3100="52",$D3100="61"),0,(AA3100/'Totals and Drop Down Lists'!W$5)*Inputs!E$39)</f>
        <v>0</v>
      </c>
      <c r="AZ3100">
        <f>IF(OR($D3100="51",$D3100="52",$D3100="61"),0,(AB3100/'Totals and Drop Down Lists'!X$5)*Inputs!F$39)</f>
        <v>0</v>
      </c>
      <c r="BA3100">
        <f>IF(OR($D3100="51",$D3100="52",$D3100="61"),0,(AC3100/'Totals and Drop Down Lists'!Y$5)*Inputs!G$39)</f>
        <v>0</v>
      </c>
      <c r="BB3100">
        <f>IF(OR($D3100="51",$D3100="52",$D3100="61"),0,(AD3100/'Totals and Drop Down Lists'!Z$5)*Inputs!H$39)</f>
        <v>0</v>
      </c>
      <c r="BC3100">
        <f>IF(OR($D3100="51",$D3100="52",$D3100="61"),0,(AE3100/'Totals and Drop Down Lists'!AA$5)*Inputs!I$39)</f>
        <v>0</v>
      </c>
      <c r="BD3100">
        <f>IF(OR($D3100="51",$D3100="52",$D3100="61"),0,(AF3100/'Totals and Drop Down Lists'!AB$5)*Inputs!J$39)</f>
        <v>0</v>
      </c>
      <c r="BE3100">
        <f>IF(OR($D3100="51",$D3100="52",$D3100="61"),0,(AG3100/'Totals and Drop Down Lists'!AC$5)*Inputs!K$39)</f>
        <v>0</v>
      </c>
      <c r="BF3100">
        <f>IF(OR($D3100="51",$D3100="52",$D3100="61"),0,(AH3100/'Totals and Drop Down Lists'!AD$5)*Inputs!L$39)</f>
        <v>0</v>
      </c>
      <c r="BG3100" s="10">
        <f t="shared" si="433"/>
        <v>218857.33319701109</v>
      </c>
    </row>
    <row r="3101" spans="1:59" ht="28.8">
      <c r="A3101" s="1" t="s">
        <v>7659</v>
      </c>
      <c r="B3101" s="1" t="s">
        <v>1817</v>
      </c>
      <c r="C3101" s="1" t="s">
        <v>1829</v>
      </c>
      <c r="D3101" s="1" t="s">
        <v>25</v>
      </c>
      <c r="E3101" s="1" t="s">
        <v>1830</v>
      </c>
      <c r="F3101" s="2">
        <v>26698</v>
      </c>
      <c r="G3101" s="2">
        <v>129</v>
      </c>
      <c r="H3101" s="2">
        <v>6</v>
      </c>
      <c r="I3101" s="2">
        <v>4773</v>
      </c>
      <c r="J3101" s="2">
        <v>9108</v>
      </c>
      <c r="K3101" s="2">
        <v>1986</v>
      </c>
      <c r="L3101" s="2">
        <v>99</v>
      </c>
      <c r="M3101" s="2">
        <v>0</v>
      </c>
      <c r="N3101" s="2">
        <v>88</v>
      </c>
      <c r="O3101" s="2">
        <v>16</v>
      </c>
      <c r="P3101" s="2">
        <v>58</v>
      </c>
      <c r="Q3101" s="2">
        <v>13</v>
      </c>
      <c r="R3101" s="2">
        <v>861</v>
      </c>
      <c r="S3101" s="2">
        <v>926500</v>
      </c>
      <c r="T3101" s="2">
        <v>64186300</v>
      </c>
      <c r="U3101" s="2">
        <v>102</v>
      </c>
      <c r="V3101" s="2">
        <v>289</v>
      </c>
      <c r="W3101" s="2">
        <v>40</v>
      </c>
      <c r="X3101" s="2">
        <v>649</v>
      </c>
      <c r="Y3101" s="2">
        <v>75</v>
      </c>
      <c r="Z3101" s="2">
        <v>275</v>
      </c>
      <c r="AA3101" s="9">
        <f t="shared" si="434"/>
        <v>26698</v>
      </c>
      <c r="AB3101" s="9">
        <f t="shared" si="435"/>
        <v>4638</v>
      </c>
      <c r="AC3101" s="9">
        <f t="shared" si="436"/>
        <v>1135</v>
      </c>
      <c r="AD3101" s="9">
        <f t="shared" si="437"/>
        <v>861</v>
      </c>
      <c r="AE3101" s="44">
        <f t="shared" si="438"/>
        <v>3.0243444486772182E-5</v>
      </c>
      <c r="AF3101" s="9">
        <f t="shared" si="439"/>
        <v>320</v>
      </c>
      <c r="AG3101" s="9">
        <f t="shared" si="432"/>
        <v>350</v>
      </c>
      <c r="AH3101" s="44">
        <f t="shared" si="440"/>
        <v>2.8397189060872266E-5</v>
      </c>
      <c r="AI3101">
        <f>AA3101/'Totals and Drop Down Lists'!W$6*Inputs!E$37</f>
        <v>24218.83459008699</v>
      </c>
      <c r="AJ3101">
        <f>AB3101/'Totals and Drop Down Lists'!X$6*Inputs!F$37</f>
        <v>15260.815753626584</v>
      </c>
      <c r="AK3101">
        <f>AC3101/'Totals and Drop Down Lists'!Y$6*Inputs!G$37</f>
        <v>7482.3033874684997</v>
      </c>
      <c r="AL3101">
        <f>AD3101/'Totals and Drop Down Lists'!Z$6*Inputs!H$37</f>
        <v>6903.0685934647381</v>
      </c>
      <c r="AM3101">
        <f>AE3101/'Totals and Drop Down Lists'!AA$6*Inputs!I$37</f>
        <v>3764.9867567586762</v>
      </c>
      <c r="AN3101">
        <f>AF3101/'Totals and Drop Down Lists'!AB$6*Inputs!J$37</f>
        <v>6386.1418049103177</v>
      </c>
      <c r="AO3101">
        <f>AG3101/'Totals and Drop Down Lists'!AC$6*Inputs!K$37</f>
        <v>6518.2516626820661</v>
      </c>
      <c r="AP3101">
        <f>AH3101/'Totals and Drop Down Lists'!AD$6*Inputs!L$37</f>
        <v>6682.7079189635124</v>
      </c>
      <c r="AQ3101">
        <f>IF(OR($D3101="51",$D3101="52",$D3101="61"),(AA3101/'Totals and Drop Down Lists'!W$4)*Inputs!E$38,0)</f>
        <v>0</v>
      </c>
      <c r="AR3101">
        <f>IF(OR($D3101="51",$D3101="52",$D3101="61"),(AB3101/'Totals and Drop Down Lists'!X$4)*Inputs!F$38,0)</f>
        <v>0</v>
      </c>
      <c r="AS3101">
        <f>IF(OR($D3101="51",$D3101="52",$D3101="61"),(AC3101/'Totals and Drop Down Lists'!Y$4)*Inputs!G$38,0)</f>
        <v>0</v>
      </c>
      <c r="AT3101">
        <f>IF(OR($D3101="51",$D3101="52",$D3101="61"),(AD3101/'Totals and Drop Down Lists'!Z$4)*Inputs!H$38,0)</f>
        <v>0</v>
      </c>
      <c r="AU3101">
        <f>IF(OR($D3101="51",$D3101="52",$D3101="61"),(AE3101/'Totals and Drop Down Lists'!AA$4)*Inputs!I$38,0)</f>
        <v>0</v>
      </c>
      <c r="AV3101">
        <f>IF(OR($D3101="51",$D3101="52",$D3101="61"),(AF3101/'Totals and Drop Down Lists'!AB$4)*Inputs!J$38,0)</f>
        <v>0</v>
      </c>
      <c r="AW3101">
        <f>IF(OR($D3101="51",$D3101="52",$D3101="61"),(AG3101/'Totals and Drop Down Lists'!AC$4)*Inputs!K$38,0)</f>
        <v>0</v>
      </c>
      <c r="AX3101">
        <f>IF(OR($D3101="51",$D3101="52",$D3101="61"),(AH3101/'Totals and Drop Down Lists'!AD$4)*Inputs!L$38,0)</f>
        <v>0</v>
      </c>
      <c r="AY3101">
        <f>IF(OR($D3101="51",$D3101="52",$D3101="61"),0,(AA3101/'Totals and Drop Down Lists'!W$5)*Inputs!E$39)</f>
        <v>0</v>
      </c>
      <c r="AZ3101">
        <f>IF(OR($D3101="51",$D3101="52",$D3101="61"),0,(AB3101/'Totals and Drop Down Lists'!X$5)*Inputs!F$39)</f>
        <v>0</v>
      </c>
      <c r="BA3101">
        <f>IF(OR($D3101="51",$D3101="52",$D3101="61"),0,(AC3101/'Totals and Drop Down Lists'!Y$5)*Inputs!G$39)</f>
        <v>0</v>
      </c>
      <c r="BB3101">
        <f>IF(OR($D3101="51",$D3101="52",$D3101="61"),0,(AD3101/'Totals and Drop Down Lists'!Z$5)*Inputs!H$39)</f>
        <v>0</v>
      </c>
      <c r="BC3101">
        <f>IF(OR($D3101="51",$D3101="52",$D3101="61"),0,(AE3101/'Totals and Drop Down Lists'!AA$5)*Inputs!I$39)</f>
        <v>0</v>
      </c>
      <c r="BD3101">
        <f>IF(OR($D3101="51",$D3101="52",$D3101="61"),0,(AF3101/'Totals and Drop Down Lists'!AB$5)*Inputs!J$39)</f>
        <v>0</v>
      </c>
      <c r="BE3101">
        <f>IF(OR($D3101="51",$D3101="52",$D3101="61"),0,(AG3101/'Totals and Drop Down Lists'!AC$5)*Inputs!K$39)</f>
        <v>0</v>
      </c>
      <c r="BF3101">
        <f>IF(OR($D3101="51",$D3101="52",$D3101="61"),0,(AH3101/'Totals and Drop Down Lists'!AD$5)*Inputs!L$39)</f>
        <v>0</v>
      </c>
      <c r="BG3101" s="10">
        <f t="shared" si="433"/>
        <v>77217.110467961393</v>
      </c>
    </row>
    <row r="3102" spans="1:59" ht="28.8">
      <c r="A3102" s="1" t="s">
        <v>7659</v>
      </c>
      <c r="B3102" s="1" t="s">
        <v>1817</v>
      </c>
      <c r="C3102" s="1" t="s">
        <v>1831</v>
      </c>
      <c r="D3102" s="1" t="s">
        <v>215</v>
      </c>
      <c r="E3102" s="1" t="s">
        <v>1832</v>
      </c>
      <c r="F3102" s="2">
        <v>399913</v>
      </c>
      <c r="G3102" s="2">
        <v>2664</v>
      </c>
      <c r="H3102" s="2">
        <v>195</v>
      </c>
      <c r="I3102" s="2">
        <v>59482</v>
      </c>
      <c r="J3102" s="2">
        <v>149500</v>
      </c>
      <c r="K3102" s="2">
        <v>43661</v>
      </c>
      <c r="L3102" s="2">
        <v>549</v>
      </c>
      <c r="M3102" s="2">
        <v>144</v>
      </c>
      <c r="N3102" s="2">
        <v>136</v>
      </c>
      <c r="O3102" s="2">
        <v>1217</v>
      </c>
      <c r="P3102" s="2">
        <v>156</v>
      </c>
      <c r="Q3102" s="2">
        <v>108</v>
      </c>
      <c r="R3102" s="2">
        <v>6010</v>
      </c>
      <c r="S3102" s="2">
        <v>33030700</v>
      </c>
      <c r="T3102" s="2">
        <v>1673026500</v>
      </c>
      <c r="U3102" s="2">
        <v>3539</v>
      </c>
      <c r="V3102" s="2">
        <v>2503</v>
      </c>
      <c r="W3102" s="2">
        <v>240</v>
      </c>
      <c r="X3102" s="2">
        <v>9553</v>
      </c>
      <c r="Y3102" s="2">
        <v>825</v>
      </c>
      <c r="Z3102" s="2">
        <v>5773</v>
      </c>
      <c r="AA3102" s="9">
        <f t="shared" si="434"/>
        <v>399913</v>
      </c>
      <c r="AB3102" s="9">
        <f t="shared" si="435"/>
        <v>56623</v>
      </c>
      <c r="AC3102" s="9">
        <f t="shared" si="436"/>
        <v>8320</v>
      </c>
      <c r="AD3102" s="9">
        <f t="shared" si="437"/>
        <v>6010</v>
      </c>
      <c r="AE3102" s="44">
        <f t="shared" si="438"/>
        <v>8.9051645787882085E-4</v>
      </c>
      <c r="AF3102" s="9">
        <f t="shared" si="439"/>
        <v>6810</v>
      </c>
      <c r="AG3102" s="9">
        <f t="shared" si="432"/>
        <v>6598</v>
      </c>
      <c r="AH3102" s="44">
        <f t="shared" si="440"/>
        <v>7.1699459750544311E-4</v>
      </c>
      <c r="AI3102">
        <f>AA3102/'Totals and Drop Down Lists'!W$6*Inputs!E$37</f>
        <v>362777.24164452241</v>
      </c>
      <c r="AJ3102">
        <f>AB3102/'Totals and Drop Down Lists'!X$6*Inputs!F$37</f>
        <v>186311.59344924495</v>
      </c>
      <c r="AK3102">
        <f>AC3102/'Totals and Drop Down Lists'!Y$6*Inputs!G$37</f>
        <v>54848.250382147948</v>
      </c>
      <c r="AL3102">
        <f>AD3102/'Totals and Drop Down Lists'!Z$6*Inputs!H$37</f>
        <v>48185.182632663273</v>
      </c>
      <c r="AM3102">
        <f>AE3102/'Totals and Drop Down Lists'!AA$6*Inputs!I$37</f>
        <v>110859.81532480005</v>
      </c>
      <c r="AN3102">
        <f>AF3102/'Totals and Drop Down Lists'!AB$6*Inputs!J$37</f>
        <v>135905.08028574768</v>
      </c>
      <c r="AO3102">
        <f>AG3102/'Totals and Drop Down Lists'!AC$6*Inputs!K$37</f>
        <v>122878.35562964651</v>
      </c>
      <c r="AP3102">
        <f>AH3102/'Totals and Drop Down Lists'!AD$6*Inputs!L$37</f>
        <v>168730.27342011518</v>
      </c>
      <c r="AQ3102">
        <f>IF(OR($D3102="51",$D3102="52",$D3102="61"),(AA3102/'Totals and Drop Down Lists'!W$4)*Inputs!E$38,0)</f>
        <v>0</v>
      </c>
      <c r="AR3102">
        <f>IF(OR($D3102="51",$D3102="52",$D3102="61"),(AB3102/'Totals and Drop Down Lists'!X$4)*Inputs!F$38,0)</f>
        <v>0</v>
      </c>
      <c r="AS3102">
        <f>IF(OR($D3102="51",$D3102="52",$D3102="61"),(AC3102/'Totals and Drop Down Lists'!Y$4)*Inputs!G$38,0)</f>
        <v>0</v>
      </c>
      <c r="AT3102">
        <f>IF(OR($D3102="51",$D3102="52",$D3102="61"),(AD3102/'Totals and Drop Down Lists'!Z$4)*Inputs!H$38,0)</f>
        <v>0</v>
      </c>
      <c r="AU3102">
        <f>IF(OR($D3102="51",$D3102="52",$D3102="61"),(AE3102/'Totals and Drop Down Lists'!AA$4)*Inputs!I$38,0)</f>
        <v>0</v>
      </c>
      <c r="AV3102">
        <f>IF(OR($D3102="51",$D3102="52",$D3102="61"),(AF3102/'Totals and Drop Down Lists'!AB$4)*Inputs!J$38,0)</f>
        <v>0</v>
      </c>
      <c r="AW3102">
        <f>IF(OR($D3102="51",$D3102="52",$D3102="61"),(AG3102/'Totals and Drop Down Lists'!AC$4)*Inputs!K$38,0)</f>
        <v>0</v>
      </c>
      <c r="AX3102">
        <f>IF(OR($D3102="51",$D3102="52",$D3102="61"),(AH3102/'Totals and Drop Down Lists'!AD$4)*Inputs!L$38,0)</f>
        <v>0</v>
      </c>
      <c r="AY3102">
        <f>IF(OR($D3102="51",$D3102="52",$D3102="61"),0,(AA3102/'Totals and Drop Down Lists'!W$5)*Inputs!E$39)</f>
        <v>0</v>
      </c>
      <c r="AZ3102">
        <f>IF(OR($D3102="51",$D3102="52",$D3102="61"),0,(AB3102/'Totals and Drop Down Lists'!X$5)*Inputs!F$39)</f>
        <v>0</v>
      </c>
      <c r="BA3102">
        <f>IF(OR($D3102="51",$D3102="52",$D3102="61"),0,(AC3102/'Totals and Drop Down Lists'!Y$5)*Inputs!G$39)</f>
        <v>0</v>
      </c>
      <c r="BB3102">
        <f>IF(OR($D3102="51",$D3102="52",$D3102="61"),0,(AD3102/'Totals and Drop Down Lists'!Z$5)*Inputs!H$39)</f>
        <v>0</v>
      </c>
      <c r="BC3102">
        <f>IF(OR($D3102="51",$D3102="52",$D3102="61"),0,(AE3102/'Totals and Drop Down Lists'!AA$5)*Inputs!I$39)</f>
        <v>0</v>
      </c>
      <c r="BD3102">
        <f>IF(OR($D3102="51",$D3102="52",$D3102="61"),0,(AF3102/'Totals and Drop Down Lists'!AB$5)*Inputs!J$39)</f>
        <v>0</v>
      </c>
      <c r="BE3102">
        <f>IF(OR($D3102="51",$D3102="52",$D3102="61"),0,(AG3102/'Totals and Drop Down Lists'!AC$5)*Inputs!K$39)</f>
        <v>0</v>
      </c>
      <c r="BF3102">
        <f>IF(OR($D3102="51",$D3102="52",$D3102="61"),0,(AH3102/'Totals and Drop Down Lists'!AD$5)*Inputs!L$39)</f>
        <v>0</v>
      </c>
      <c r="BG3102" s="10">
        <f t="shared" si="433"/>
        <v>1190495.7927688882</v>
      </c>
    </row>
    <row r="3103" spans="1:59" ht="28.8">
      <c r="A3103" s="1" t="s">
        <v>7659</v>
      </c>
      <c r="B3103" s="1" t="s">
        <v>1817</v>
      </c>
      <c r="C3103" s="1" t="s">
        <v>1833</v>
      </c>
      <c r="D3103" s="1" t="s">
        <v>25</v>
      </c>
      <c r="E3103" s="1" t="s">
        <v>1834</v>
      </c>
      <c r="F3103" s="2">
        <v>69727</v>
      </c>
      <c r="G3103" s="2">
        <v>956</v>
      </c>
      <c r="H3103" s="2">
        <v>117</v>
      </c>
      <c r="I3103" s="2">
        <v>15499</v>
      </c>
      <c r="J3103" s="2">
        <v>27004</v>
      </c>
      <c r="K3103" s="2">
        <v>9188</v>
      </c>
      <c r="L3103" s="2">
        <v>182</v>
      </c>
      <c r="M3103" s="2">
        <v>41</v>
      </c>
      <c r="N3103" s="2">
        <v>0</v>
      </c>
      <c r="O3103" s="2">
        <v>349</v>
      </c>
      <c r="P3103" s="2">
        <v>84</v>
      </c>
      <c r="Q3103" s="2">
        <v>0</v>
      </c>
      <c r="R3103" s="2">
        <v>2986</v>
      </c>
      <c r="S3103" s="2">
        <v>5480800</v>
      </c>
      <c r="T3103" s="2">
        <v>257959000</v>
      </c>
      <c r="U3103" s="2">
        <v>1179</v>
      </c>
      <c r="V3103" s="2">
        <v>589</v>
      </c>
      <c r="W3103" s="2">
        <v>510</v>
      </c>
      <c r="X3103" s="2">
        <v>1980</v>
      </c>
      <c r="Y3103" s="2">
        <v>313</v>
      </c>
      <c r="Z3103" s="2">
        <v>1184</v>
      </c>
      <c r="AA3103" s="9">
        <f t="shared" si="434"/>
        <v>69727</v>
      </c>
      <c r="AB3103" s="9">
        <f t="shared" si="435"/>
        <v>14426</v>
      </c>
      <c r="AC3103" s="9">
        <f t="shared" si="436"/>
        <v>3642</v>
      </c>
      <c r="AD3103" s="9">
        <f t="shared" si="437"/>
        <v>2986</v>
      </c>
      <c r="AE3103" s="44">
        <f t="shared" si="438"/>
        <v>2.1832811223202741E-4</v>
      </c>
      <c r="AF3103" s="9">
        <f t="shared" si="439"/>
        <v>881</v>
      </c>
      <c r="AG3103" s="9">
        <f t="shared" si="432"/>
        <v>1497</v>
      </c>
      <c r="AH3103" s="44">
        <f t="shared" si="440"/>
        <v>1.8952468079436673E-4</v>
      </c>
      <c r="AI3103">
        <f>AA3103/'Totals and Drop Down Lists'!W$6*Inputs!E$37</f>
        <v>63252.179169338364</v>
      </c>
      <c r="AJ3103">
        <f>AB3103/'Totals and Drop Down Lists'!X$6*Inputs!F$37</f>
        <v>47467.125498451293</v>
      </c>
      <c r="AK3103">
        <f>AC3103/'Totals and Drop Down Lists'!Y$6*Inputs!G$37</f>
        <v>24009.294217762359</v>
      </c>
      <c r="AL3103">
        <f>AD3103/'Totals and Drop Down Lists'!Z$6*Inputs!H$37</f>
        <v>23940.258792201752</v>
      </c>
      <c r="AM3103">
        <f>AE3103/'Totals and Drop Down Lists'!AA$6*Inputs!I$37</f>
        <v>27179.524856741464</v>
      </c>
      <c r="AN3103">
        <f>AF3103/'Totals and Drop Down Lists'!AB$6*Inputs!J$37</f>
        <v>17581.846656643716</v>
      </c>
      <c r="AO3103">
        <f>AG3103/'Totals and Drop Down Lists'!AC$6*Inputs!K$37</f>
        <v>27879.493540100153</v>
      </c>
      <c r="AP3103">
        <f>AH3103/'Totals and Drop Down Lists'!AD$6*Inputs!L$37</f>
        <v>44600.825894020469</v>
      </c>
      <c r="AQ3103">
        <f>IF(OR($D3103="51",$D3103="52",$D3103="61"),(AA3103/'Totals and Drop Down Lists'!W$4)*Inputs!E$38,0)</f>
        <v>0</v>
      </c>
      <c r="AR3103">
        <f>IF(OR($D3103="51",$D3103="52",$D3103="61"),(AB3103/'Totals and Drop Down Lists'!X$4)*Inputs!F$38,0)</f>
        <v>0</v>
      </c>
      <c r="AS3103">
        <f>IF(OR($D3103="51",$D3103="52",$D3103="61"),(AC3103/'Totals and Drop Down Lists'!Y$4)*Inputs!G$38,0)</f>
        <v>0</v>
      </c>
      <c r="AT3103">
        <f>IF(OR($D3103="51",$D3103="52",$D3103="61"),(AD3103/'Totals and Drop Down Lists'!Z$4)*Inputs!H$38,0)</f>
        <v>0</v>
      </c>
      <c r="AU3103">
        <f>IF(OR($D3103="51",$D3103="52",$D3103="61"),(AE3103/'Totals and Drop Down Lists'!AA$4)*Inputs!I$38,0)</f>
        <v>0</v>
      </c>
      <c r="AV3103">
        <f>IF(OR($D3103="51",$D3103="52",$D3103="61"),(AF3103/'Totals and Drop Down Lists'!AB$4)*Inputs!J$38,0)</f>
        <v>0</v>
      </c>
      <c r="AW3103">
        <f>IF(OR($D3103="51",$D3103="52",$D3103="61"),(AG3103/'Totals and Drop Down Lists'!AC$4)*Inputs!K$38,0)</f>
        <v>0</v>
      </c>
      <c r="AX3103">
        <f>IF(OR($D3103="51",$D3103="52",$D3103="61"),(AH3103/'Totals and Drop Down Lists'!AD$4)*Inputs!L$38,0)</f>
        <v>0</v>
      </c>
      <c r="AY3103">
        <f>IF(OR($D3103="51",$D3103="52",$D3103="61"),0,(AA3103/'Totals and Drop Down Lists'!W$5)*Inputs!E$39)</f>
        <v>0</v>
      </c>
      <c r="AZ3103">
        <f>IF(OR($D3103="51",$D3103="52",$D3103="61"),0,(AB3103/'Totals and Drop Down Lists'!X$5)*Inputs!F$39)</f>
        <v>0</v>
      </c>
      <c r="BA3103">
        <f>IF(OR($D3103="51",$D3103="52",$D3103="61"),0,(AC3103/'Totals and Drop Down Lists'!Y$5)*Inputs!G$39)</f>
        <v>0</v>
      </c>
      <c r="BB3103">
        <f>IF(OR($D3103="51",$D3103="52",$D3103="61"),0,(AD3103/'Totals and Drop Down Lists'!Z$5)*Inputs!H$39)</f>
        <v>0</v>
      </c>
      <c r="BC3103">
        <f>IF(OR($D3103="51",$D3103="52",$D3103="61"),0,(AE3103/'Totals and Drop Down Lists'!AA$5)*Inputs!I$39)</f>
        <v>0</v>
      </c>
      <c r="BD3103">
        <f>IF(OR($D3103="51",$D3103="52",$D3103="61"),0,(AF3103/'Totals and Drop Down Lists'!AB$5)*Inputs!J$39)</f>
        <v>0</v>
      </c>
      <c r="BE3103">
        <f>IF(OR($D3103="51",$D3103="52",$D3103="61"),0,(AG3103/'Totals and Drop Down Lists'!AC$5)*Inputs!K$39)</f>
        <v>0</v>
      </c>
      <c r="BF3103">
        <f>IF(OR($D3103="51",$D3103="52",$D3103="61"),0,(AH3103/'Totals and Drop Down Lists'!AD$5)*Inputs!L$39)</f>
        <v>0</v>
      </c>
      <c r="BG3103" s="10">
        <f t="shared" si="433"/>
        <v>275910.54862525954</v>
      </c>
    </row>
    <row r="3104" spans="1:59" ht="28.8">
      <c r="A3104" s="1" t="s">
        <v>7659</v>
      </c>
      <c r="B3104" s="1" t="s">
        <v>1817</v>
      </c>
      <c r="C3104" s="1" t="s">
        <v>1650</v>
      </c>
      <c r="D3104" s="1" t="s">
        <v>25</v>
      </c>
      <c r="E3104" s="1" t="s">
        <v>1835</v>
      </c>
      <c r="F3104" s="2">
        <v>66457</v>
      </c>
      <c r="G3104" s="2">
        <v>570</v>
      </c>
      <c r="H3104" s="2">
        <v>66</v>
      </c>
      <c r="I3104" s="2">
        <v>13249</v>
      </c>
      <c r="J3104" s="2">
        <v>25184</v>
      </c>
      <c r="K3104" s="2">
        <v>7129</v>
      </c>
      <c r="L3104" s="2">
        <v>228</v>
      </c>
      <c r="M3104" s="2">
        <v>32</v>
      </c>
      <c r="N3104" s="2">
        <v>0</v>
      </c>
      <c r="O3104" s="2">
        <v>222</v>
      </c>
      <c r="P3104" s="2">
        <v>53</v>
      </c>
      <c r="Q3104" s="2">
        <v>0</v>
      </c>
      <c r="R3104" s="2">
        <v>2103</v>
      </c>
      <c r="S3104" s="2">
        <v>4044600</v>
      </c>
      <c r="T3104" s="2">
        <v>214065200</v>
      </c>
      <c r="U3104" s="2">
        <v>425</v>
      </c>
      <c r="V3104" s="2">
        <v>415</v>
      </c>
      <c r="W3104" s="2">
        <v>55</v>
      </c>
      <c r="X3104" s="2">
        <v>1324</v>
      </c>
      <c r="Y3104" s="2">
        <v>120</v>
      </c>
      <c r="Z3104" s="2">
        <v>724</v>
      </c>
      <c r="AA3104" s="9">
        <f t="shared" si="434"/>
        <v>66457</v>
      </c>
      <c r="AB3104" s="9">
        <f t="shared" si="435"/>
        <v>12613</v>
      </c>
      <c r="AC3104" s="9">
        <f t="shared" si="436"/>
        <v>2638</v>
      </c>
      <c r="AD3104" s="9">
        <f t="shared" si="437"/>
        <v>2103</v>
      </c>
      <c r="AE3104" s="44">
        <f t="shared" si="438"/>
        <v>1.4093806503437262E-4</v>
      </c>
      <c r="AF3104" s="9">
        <f t="shared" si="439"/>
        <v>854</v>
      </c>
      <c r="AG3104" s="9">
        <f t="shared" si="432"/>
        <v>844</v>
      </c>
      <c r="AH3104" s="44">
        <f t="shared" si="440"/>
        <v>8.8899114881374491E-5</v>
      </c>
      <c r="AI3104">
        <f>AA3104/'Totals and Drop Down Lists'!W$6*Inputs!E$37</f>
        <v>60285.830037958323</v>
      </c>
      <c r="AJ3104">
        <f>AB3104/'Totals and Drop Down Lists'!X$6*Inputs!F$37</f>
        <v>41501.653536113001</v>
      </c>
      <c r="AK3104">
        <f>AC3104/'Totals and Drop Down Lists'!Y$6*Inputs!G$37</f>
        <v>17390.587080301237</v>
      </c>
      <c r="AL3104">
        <f>AD3104/'Totals and Drop Down Lists'!Z$6*Inputs!H$37</f>
        <v>16860.80517079715</v>
      </c>
      <c r="AM3104">
        <f>AE3104/'Totals and Drop Down Lists'!AA$6*Inputs!I$37</f>
        <v>17545.288156899318</v>
      </c>
      <c r="AN3104">
        <f>AF3104/'Totals and Drop Down Lists'!AB$6*Inputs!J$37</f>
        <v>17043.01594185441</v>
      </c>
      <c r="AO3104">
        <f>AG3104/'Totals and Drop Down Lists'!AC$6*Inputs!K$37</f>
        <v>15718.298295153327</v>
      </c>
      <c r="AP3104">
        <f>AH3104/'Totals and Drop Down Lists'!AD$6*Inputs!L$37</f>
        <v>20920.620619636782</v>
      </c>
      <c r="AQ3104">
        <f>IF(OR($D3104="51",$D3104="52",$D3104="61"),(AA3104/'Totals and Drop Down Lists'!W$4)*Inputs!E$38,0)</f>
        <v>0</v>
      </c>
      <c r="AR3104">
        <f>IF(OR($D3104="51",$D3104="52",$D3104="61"),(AB3104/'Totals and Drop Down Lists'!X$4)*Inputs!F$38,0)</f>
        <v>0</v>
      </c>
      <c r="AS3104">
        <f>IF(OR($D3104="51",$D3104="52",$D3104="61"),(AC3104/'Totals and Drop Down Lists'!Y$4)*Inputs!G$38,0)</f>
        <v>0</v>
      </c>
      <c r="AT3104">
        <f>IF(OR($D3104="51",$D3104="52",$D3104="61"),(AD3104/'Totals and Drop Down Lists'!Z$4)*Inputs!H$38,0)</f>
        <v>0</v>
      </c>
      <c r="AU3104">
        <f>IF(OR($D3104="51",$D3104="52",$D3104="61"),(AE3104/'Totals and Drop Down Lists'!AA$4)*Inputs!I$38,0)</f>
        <v>0</v>
      </c>
      <c r="AV3104">
        <f>IF(OR($D3104="51",$D3104="52",$D3104="61"),(AF3104/'Totals and Drop Down Lists'!AB$4)*Inputs!J$38,0)</f>
        <v>0</v>
      </c>
      <c r="AW3104">
        <f>IF(OR($D3104="51",$D3104="52",$D3104="61"),(AG3104/'Totals and Drop Down Lists'!AC$4)*Inputs!K$38,0)</f>
        <v>0</v>
      </c>
      <c r="AX3104">
        <f>IF(OR($D3104="51",$D3104="52",$D3104="61"),(AH3104/'Totals and Drop Down Lists'!AD$4)*Inputs!L$38,0)</f>
        <v>0</v>
      </c>
      <c r="AY3104">
        <f>IF(OR($D3104="51",$D3104="52",$D3104="61"),0,(AA3104/'Totals and Drop Down Lists'!W$5)*Inputs!E$39)</f>
        <v>0</v>
      </c>
      <c r="AZ3104">
        <f>IF(OR($D3104="51",$D3104="52",$D3104="61"),0,(AB3104/'Totals and Drop Down Lists'!X$5)*Inputs!F$39)</f>
        <v>0</v>
      </c>
      <c r="BA3104">
        <f>IF(OR($D3104="51",$D3104="52",$D3104="61"),0,(AC3104/'Totals and Drop Down Lists'!Y$5)*Inputs!G$39)</f>
        <v>0</v>
      </c>
      <c r="BB3104">
        <f>IF(OR($D3104="51",$D3104="52",$D3104="61"),0,(AD3104/'Totals and Drop Down Lists'!Z$5)*Inputs!H$39)</f>
        <v>0</v>
      </c>
      <c r="BC3104">
        <f>IF(OR($D3104="51",$D3104="52",$D3104="61"),0,(AE3104/'Totals and Drop Down Lists'!AA$5)*Inputs!I$39)</f>
        <v>0</v>
      </c>
      <c r="BD3104">
        <f>IF(OR($D3104="51",$D3104="52",$D3104="61"),0,(AF3104/'Totals and Drop Down Lists'!AB$5)*Inputs!J$39)</f>
        <v>0</v>
      </c>
      <c r="BE3104">
        <f>IF(OR($D3104="51",$D3104="52",$D3104="61"),0,(AG3104/'Totals and Drop Down Lists'!AC$5)*Inputs!K$39)</f>
        <v>0</v>
      </c>
      <c r="BF3104">
        <f>IF(OR($D3104="51",$D3104="52",$D3104="61"),0,(AH3104/'Totals and Drop Down Lists'!AD$5)*Inputs!L$39)</f>
        <v>0</v>
      </c>
      <c r="BG3104" s="10">
        <f t="shared" si="433"/>
        <v>207266.09883871354</v>
      </c>
    </row>
    <row r="3105" spans="1:59" ht="28.8">
      <c r="A3105" s="1" t="s">
        <v>7659</v>
      </c>
      <c r="B3105" s="1" t="s">
        <v>1817</v>
      </c>
      <c r="C3105" s="1" t="s">
        <v>1836</v>
      </c>
      <c r="D3105" s="1" t="s">
        <v>25</v>
      </c>
      <c r="E3105" s="1" t="s">
        <v>1837</v>
      </c>
      <c r="F3105" s="2">
        <v>10091</v>
      </c>
      <c r="G3105" s="2">
        <v>68</v>
      </c>
      <c r="H3105" s="2">
        <v>0</v>
      </c>
      <c r="I3105" s="2">
        <v>1510</v>
      </c>
      <c r="J3105" s="2">
        <v>4069</v>
      </c>
      <c r="K3105" s="2">
        <v>844</v>
      </c>
      <c r="L3105" s="2">
        <v>0</v>
      </c>
      <c r="M3105" s="2">
        <v>0</v>
      </c>
      <c r="N3105" s="2">
        <v>0</v>
      </c>
      <c r="O3105" s="2">
        <v>6</v>
      </c>
      <c r="P3105" s="2">
        <v>0</v>
      </c>
      <c r="Q3105" s="2">
        <v>0</v>
      </c>
      <c r="R3105" s="2">
        <v>309</v>
      </c>
      <c r="S3105" s="2">
        <v>346300</v>
      </c>
      <c r="T3105" s="2">
        <v>25775100</v>
      </c>
      <c r="U3105" s="2">
        <v>37</v>
      </c>
      <c r="V3105" s="2">
        <v>163</v>
      </c>
      <c r="W3105" s="2">
        <v>0</v>
      </c>
      <c r="X3105" s="2">
        <v>244</v>
      </c>
      <c r="Y3105" s="2">
        <v>55</v>
      </c>
      <c r="Z3105" s="2">
        <v>84</v>
      </c>
      <c r="AA3105" s="9">
        <f t="shared" si="434"/>
        <v>10091</v>
      </c>
      <c r="AB3105" s="9">
        <f t="shared" si="435"/>
        <v>1442</v>
      </c>
      <c r="AC3105" s="9">
        <f t="shared" si="436"/>
        <v>315</v>
      </c>
      <c r="AD3105" s="9">
        <f t="shared" si="437"/>
        <v>309</v>
      </c>
      <c r="AE3105" s="44">
        <f t="shared" si="438"/>
        <v>1.2226242045012069E-5</v>
      </c>
      <c r="AF3105" s="9">
        <f t="shared" si="439"/>
        <v>81</v>
      </c>
      <c r="AG3105" s="9">
        <f t="shared" si="432"/>
        <v>139</v>
      </c>
      <c r="AH3105" s="44">
        <f t="shared" si="440"/>
        <v>1.072804640277083E-5</v>
      </c>
      <c r="AI3105">
        <f>AA3105/'Totals and Drop Down Lists'!W$6*Inputs!E$37</f>
        <v>9153.9538485492485</v>
      </c>
      <c r="AJ3105">
        <f>AB3105/'Totals and Drop Down Lists'!X$6*Inputs!F$37</f>
        <v>4744.7383175354753</v>
      </c>
      <c r="AK3105">
        <f>AC3105/'Totals and Drop Down Lists'!Y$6*Inputs!G$37</f>
        <v>2076.5864026894956</v>
      </c>
      <c r="AL3105">
        <f>AD3105/'Totals and Drop Down Lists'!Z$6*Inputs!H$37</f>
        <v>2477.4078924281116</v>
      </c>
      <c r="AM3105">
        <f>AE3105/'Totals and Drop Down Lists'!AA$6*Inputs!I$37</f>
        <v>1522.036929508138</v>
      </c>
      <c r="AN3105">
        <f>AF3105/'Totals and Drop Down Lists'!AB$6*Inputs!J$37</f>
        <v>1616.4921443679241</v>
      </c>
      <c r="AO3105">
        <f>AG3105/'Totals and Drop Down Lists'!AC$6*Inputs!K$37</f>
        <v>2588.6770888937349</v>
      </c>
      <c r="AP3105">
        <f>AH3105/'Totals and Drop Down Lists'!AD$6*Inputs!L$37</f>
        <v>2524.6301842455141</v>
      </c>
      <c r="AQ3105">
        <f>IF(OR($D3105="51",$D3105="52",$D3105="61"),(AA3105/'Totals and Drop Down Lists'!W$4)*Inputs!E$38,0)</f>
        <v>0</v>
      </c>
      <c r="AR3105">
        <f>IF(OR($D3105="51",$D3105="52",$D3105="61"),(AB3105/'Totals and Drop Down Lists'!X$4)*Inputs!F$38,0)</f>
        <v>0</v>
      </c>
      <c r="AS3105">
        <f>IF(OR($D3105="51",$D3105="52",$D3105="61"),(AC3105/'Totals and Drop Down Lists'!Y$4)*Inputs!G$38,0)</f>
        <v>0</v>
      </c>
      <c r="AT3105">
        <f>IF(OR($D3105="51",$D3105="52",$D3105="61"),(AD3105/'Totals and Drop Down Lists'!Z$4)*Inputs!H$38,0)</f>
        <v>0</v>
      </c>
      <c r="AU3105">
        <f>IF(OR($D3105="51",$D3105="52",$D3105="61"),(AE3105/'Totals and Drop Down Lists'!AA$4)*Inputs!I$38,0)</f>
        <v>0</v>
      </c>
      <c r="AV3105">
        <f>IF(OR($D3105="51",$D3105="52",$D3105="61"),(AF3105/'Totals and Drop Down Lists'!AB$4)*Inputs!J$38,0)</f>
        <v>0</v>
      </c>
      <c r="AW3105">
        <f>IF(OR($D3105="51",$D3105="52",$D3105="61"),(AG3105/'Totals and Drop Down Lists'!AC$4)*Inputs!K$38,0)</f>
        <v>0</v>
      </c>
      <c r="AX3105">
        <f>IF(OR($D3105="51",$D3105="52",$D3105="61"),(AH3105/'Totals and Drop Down Lists'!AD$4)*Inputs!L$38,0)</f>
        <v>0</v>
      </c>
      <c r="AY3105">
        <f>IF(OR($D3105="51",$D3105="52",$D3105="61"),0,(AA3105/'Totals and Drop Down Lists'!W$5)*Inputs!E$39)</f>
        <v>0</v>
      </c>
      <c r="AZ3105">
        <f>IF(OR($D3105="51",$D3105="52",$D3105="61"),0,(AB3105/'Totals and Drop Down Lists'!X$5)*Inputs!F$39)</f>
        <v>0</v>
      </c>
      <c r="BA3105">
        <f>IF(OR($D3105="51",$D3105="52",$D3105="61"),0,(AC3105/'Totals and Drop Down Lists'!Y$5)*Inputs!G$39)</f>
        <v>0</v>
      </c>
      <c r="BB3105">
        <f>IF(OR($D3105="51",$D3105="52",$D3105="61"),0,(AD3105/'Totals and Drop Down Lists'!Z$5)*Inputs!H$39)</f>
        <v>0</v>
      </c>
      <c r="BC3105">
        <f>IF(OR($D3105="51",$D3105="52",$D3105="61"),0,(AE3105/'Totals and Drop Down Lists'!AA$5)*Inputs!I$39)</f>
        <v>0</v>
      </c>
      <c r="BD3105">
        <f>IF(OR($D3105="51",$D3105="52",$D3105="61"),0,(AF3105/'Totals and Drop Down Lists'!AB$5)*Inputs!J$39)</f>
        <v>0</v>
      </c>
      <c r="BE3105">
        <f>IF(OR($D3105="51",$D3105="52",$D3105="61"),0,(AG3105/'Totals and Drop Down Lists'!AC$5)*Inputs!K$39)</f>
        <v>0</v>
      </c>
      <c r="BF3105">
        <f>IF(OR($D3105="51",$D3105="52",$D3105="61"),0,(AH3105/'Totals and Drop Down Lists'!AD$5)*Inputs!L$39)</f>
        <v>0</v>
      </c>
      <c r="BG3105" s="10">
        <f t="shared" si="433"/>
        <v>26704.52280821764</v>
      </c>
    </row>
    <row r="3106" spans="1:59" ht="28.8">
      <c r="A3106" s="1" t="s">
        <v>7659</v>
      </c>
      <c r="B3106" s="1" t="s">
        <v>1817</v>
      </c>
      <c r="C3106" s="1" t="s">
        <v>1681</v>
      </c>
      <c r="D3106" s="1" t="s">
        <v>25</v>
      </c>
      <c r="E3106" s="1" t="s">
        <v>1838</v>
      </c>
      <c r="F3106" s="2">
        <v>74419</v>
      </c>
      <c r="G3106" s="2">
        <v>1716</v>
      </c>
      <c r="H3106" s="2">
        <v>135</v>
      </c>
      <c r="I3106" s="2">
        <v>14067</v>
      </c>
      <c r="J3106" s="2">
        <v>30106</v>
      </c>
      <c r="K3106" s="2">
        <v>7475</v>
      </c>
      <c r="L3106" s="2">
        <v>266</v>
      </c>
      <c r="M3106" s="2">
        <v>35</v>
      </c>
      <c r="N3106" s="2">
        <v>3</v>
      </c>
      <c r="O3106" s="2">
        <v>261</v>
      </c>
      <c r="P3106" s="2">
        <v>21</v>
      </c>
      <c r="Q3106" s="2">
        <v>26</v>
      </c>
      <c r="R3106" s="2">
        <v>1889</v>
      </c>
      <c r="S3106" s="2">
        <v>4779100</v>
      </c>
      <c r="T3106" s="2">
        <v>233860500</v>
      </c>
      <c r="U3106" s="2">
        <v>656</v>
      </c>
      <c r="V3106" s="2">
        <v>985</v>
      </c>
      <c r="W3106" s="2">
        <v>220</v>
      </c>
      <c r="X3106" s="2">
        <v>1965</v>
      </c>
      <c r="Y3106" s="2">
        <v>335</v>
      </c>
      <c r="Z3106" s="2">
        <v>819</v>
      </c>
      <c r="AA3106" s="9">
        <f t="shared" si="434"/>
        <v>74419</v>
      </c>
      <c r="AB3106" s="9">
        <f t="shared" si="435"/>
        <v>12216</v>
      </c>
      <c r="AC3106" s="9">
        <f t="shared" si="436"/>
        <v>2501</v>
      </c>
      <c r="AD3106" s="9">
        <f t="shared" si="437"/>
        <v>1889</v>
      </c>
      <c r="AE3106" s="44">
        <f t="shared" si="438"/>
        <v>1.2961794228349331E-4</v>
      </c>
      <c r="AF3106" s="9">
        <f t="shared" si="439"/>
        <v>760</v>
      </c>
      <c r="AG3106" s="9">
        <f t="shared" si="432"/>
        <v>1154</v>
      </c>
      <c r="AH3106" s="44">
        <f t="shared" si="440"/>
        <v>1.0661419567411343E-4</v>
      </c>
      <c r="AI3106">
        <f>AA3106/'Totals and Drop Down Lists'!W$6*Inputs!E$37</f>
        <v>67508.481959685509</v>
      </c>
      <c r="AJ3106">
        <f>AB3106/'Totals and Drop Down Lists'!X$6*Inputs!F$37</f>
        <v>40195.369824558504</v>
      </c>
      <c r="AK3106">
        <f>AC3106/'Totals and Drop Down Lists'!Y$6*Inputs!G$37</f>
        <v>16487.436803575965</v>
      </c>
      <c r="AL3106">
        <f>AD3106/'Totals and Drop Down Lists'!Z$6*Inputs!H$37</f>
        <v>15145.059899018455</v>
      </c>
      <c r="AM3106">
        <f>AE3106/'Totals and Drop Down Lists'!AA$6*Inputs!I$37</f>
        <v>16136.053429664984</v>
      </c>
      <c r="AN3106">
        <f>AF3106/'Totals and Drop Down Lists'!AB$6*Inputs!J$37</f>
        <v>15167.086786662003</v>
      </c>
      <c r="AO3106">
        <f>AG3106/'Totals and Drop Down Lists'!AC$6*Inputs!K$37</f>
        <v>21491.60691067173</v>
      </c>
      <c r="AP3106">
        <f>AH3106/'Totals and Drop Down Lists'!AD$6*Inputs!L$37</f>
        <v>25089.508971400937</v>
      </c>
      <c r="AQ3106">
        <f>IF(OR($D3106="51",$D3106="52",$D3106="61"),(AA3106/'Totals and Drop Down Lists'!W$4)*Inputs!E$38,0)</f>
        <v>0</v>
      </c>
      <c r="AR3106">
        <f>IF(OR($D3106="51",$D3106="52",$D3106="61"),(AB3106/'Totals and Drop Down Lists'!X$4)*Inputs!F$38,0)</f>
        <v>0</v>
      </c>
      <c r="AS3106">
        <f>IF(OR($D3106="51",$D3106="52",$D3106="61"),(AC3106/'Totals and Drop Down Lists'!Y$4)*Inputs!G$38,0)</f>
        <v>0</v>
      </c>
      <c r="AT3106">
        <f>IF(OR($D3106="51",$D3106="52",$D3106="61"),(AD3106/'Totals and Drop Down Lists'!Z$4)*Inputs!H$38,0)</f>
        <v>0</v>
      </c>
      <c r="AU3106">
        <f>IF(OR($D3106="51",$D3106="52",$D3106="61"),(AE3106/'Totals and Drop Down Lists'!AA$4)*Inputs!I$38,0)</f>
        <v>0</v>
      </c>
      <c r="AV3106">
        <f>IF(OR($D3106="51",$D3106="52",$D3106="61"),(AF3106/'Totals and Drop Down Lists'!AB$4)*Inputs!J$38,0)</f>
        <v>0</v>
      </c>
      <c r="AW3106">
        <f>IF(OR($D3106="51",$D3106="52",$D3106="61"),(AG3106/'Totals and Drop Down Lists'!AC$4)*Inputs!K$38,0)</f>
        <v>0</v>
      </c>
      <c r="AX3106">
        <f>IF(OR($D3106="51",$D3106="52",$D3106="61"),(AH3106/'Totals and Drop Down Lists'!AD$4)*Inputs!L$38,0)</f>
        <v>0</v>
      </c>
      <c r="AY3106">
        <f>IF(OR($D3106="51",$D3106="52",$D3106="61"),0,(AA3106/'Totals and Drop Down Lists'!W$5)*Inputs!E$39)</f>
        <v>0</v>
      </c>
      <c r="AZ3106">
        <f>IF(OR($D3106="51",$D3106="52",$D3106="61"),0,(AB3106/'Totals and Drop Down Lists'!X$5)*Inputs!F$39)</f>
        <v>0</v>
      </c>
      <c r="BA3106">
        <f>IF(OR($D3106="51",$D3106="52",$D3106="61"),0,(AC3106/'Totals and Drop Down Lists'!Y$5)*Inputs!G$39)</f>
        <v>0</v>
      </c>
      <c r="BB3106">
        <f>IF(OR($D3106="51",$D3106="52",$D3106="61"),0,(AD3106/'Totals and Drop Down Lists'!Z$5)*Inputs!H$39)</f>
        <v>0</v>
      </c>
      <c r="BC3106">
        <f>IF(OR($D3106="51",$D3106="52",$D3106="61"),0,(AE3106/'Totals and Drop Down Lists'!AA$5)*Inputs!I$39)</f>
        <v>0</v>
      </c>
      <c r="BD3106">
        <f>IF(OR($D3106="51",$D3106="52",$D3106="61"),0,(AF3106/'Totals and Drop Down Lists'!AB$5)*Inputs!J$39)</f>
        <v>0</v>
      </c>
      <c r="BE3106">
        <f>IF(OR($D3106="51",$D3106="52",$D3106="61"),0,(AG3106/'Totals and Drop Down Lists'!AC$5)*Inputs!K$39)</f>
        <v>0</v>
      </c>
      <c r="BF3106">
        <f>IF(OR($D3106="51",$D3106="52",$D3106="61"),0,(AH3106/'Totals and Drop Down Lists'!AD$5)*Inputs!L$39)</f>
        <v>0</v>
      </c>
      <c r="BG3106" s="10">
        <f t="shared" si="433"/>
        <v>217220.60458523806</v>
      </c>
    </row>
    <row r="3107" spans="1:59" ht="28.8">
      <c r="A3107" s="1" t="s">
        <v>7659</v>
      </c>
      <c r="B3107" s="1" t="s">
        <v>1817</v>
      </c>
      <c r="C3107" s="1" t="s">
        <v>92</v>
      </c>
      <c r="D3107" s="1" t="s">
        <v>25</v>
      </c>
      <c r="E3107" s="1" t="s">
        <v>1839</v>
      </c>
      <c r="F3107" s="2">
        <v>119483</v>
      </c>
      <c r="G3107" s="2">
        <v>5595</v>
      </c>
      <c r="H3107" s="2">
        <v>762</v>
      </c>
      <c r="I3107" s="2">
        <v>21033</v>
      </c>
      <c r="J3107" s="2">
        <v>43971</v>
      </c>
      <c r="K3107" s="2">
        <v>13489</v>
      </c>
      <c r="L3107" s="2">
        <v>224</v>
      </c>
      <c r="M3107" s="2">
        <v>54</v>
      </c>
      <c r="N3107" s="2">
        <v>50</v>
      </c>
      <c r="O3107" s="2">
        <v>274</v>
      </c>
      <c r="P3107" s="2">
        <v>70</v>
      </c>
      <c r="Q3107" s="2">
        <v>49</v>
      </c>
      <c r="R3107" s="2">
        <v>2892</v>
      </c>
      <c r="S3107" s="2">
        <v>9461500</v>
      </c>
      <c r="T3107" s="2">
        <v>403328600</v>
      </c>
      <c r="U3107" s="2">
        <v>1387</v>
      </c>
      <c r="V3107" s="2">
        <v>900</v>
      </c>
      <c r="W3107" s="2">
        <v>225</v>
      </c>
      <c r="X3107" s="2">
        <v>3914</v>
      </c>
      <c r="Y3107" s="2">
        <v>260</v>
      </c>
      <c r="Z3107" s="2">
        <v>2764</v>
      </c>
      <c r="AA3107" s="9">
        <f t="shared" si="434"/>
        <v>119483</v>
      </c>
      <c r="AB3107" s="9">
        <f t="shared" si="435"/>
        <v>14676</v>
      </c>
      <c r="AC3107" s="9">
        <f t="shared" si="436"/>
        <v>3613</v>
      </c>
      <c r="AD3107" s="9">
        <f t="shared" si="437"/>
        <v>2892</v>
      </c>
      <c r="AE3107" s="44">
        <f t="shared" si="438"/>
        <v>2.8899408420610378E-4</v>
      </c>
      <c r="AF3107" s="9">
        <f t="shared" si="439"/>
        <v>2789</v>
      </c>
      <c r="AG3107" s="9">
        <f t="shared" si="432"/>
        <v>3024</v>
      </c>
      <c r="AH3107" s="44">
        <f t="shared" si="440"/>
        <v>3.4518052522776492E-4</v>
      </c>
      <c r="AI3107">
        <f>AA3107/'Totals and Drop Down Lists'!W$6*Inputs!E$37</f>
        <v>108387.85726748686</v>
      </c>
      <c r="AJ3107">
        <f>AB3107/'Totals and Drop Down Lists'!X$6*Inputs!F$37</f>
        <v>48289.722294140527</v>
      </c>
      <c r="AK3107">
        <f>AC3107/'Totals and Drop Down Lists'!Y$6*Inputs!G$37</f>
        <v>23818.116421959199</v>
      </c>
      <c r="AL3107">
        <f>AD3107/'Totals and Drop Down Lists'!Z$6*Inputs!H$37</f>
        <v>23186.613672822325</v>
      </c>
      <c r="AM3107">
        <f>AE3107/'Totals and Drop Down Lists'!AA$6*Inputs!I$37</f>
        <v>35976.685800239306</v>
      </c>
      <c r="AN3107">
        <f>AF3107/'Totals and Drop Down Lists'!AB$6*Inputs!J$37</f>
        <v>55659.217168421485</v>
      </c>
      <c r="AO3107">
        <f>AG3107/'Totals and Drop Down Lists'!AC$6*Inputs!K$37</f>
        <v>56317.69436557305</v>
      </c>
      <c r="AP3107">
        <f>AH3107/'Totals and Drop Down Lists'!AD$6*Inputs!L$37</f>
        <v>81231.301607593472</v>
      </c>
      <c r="AQ3107">
        <f>IF(OR($D3107="51",$D3107="52",$D3107="61"),(AA3107/'Totals and Drop Down Lists'!W$4)*Inputs!E$38,0)</f>
        <v>0</v>
      </c>
      <c r="AR3107">
        <f>IF(OR($D3107="51",$D3107="52",$D3107="61"),(AB3107/'Totals and Drop Down Lists'!X$4)*Inputs!F$38,0)</f>
        <v>0</v>
      </c>
      <c r="AS3107">
        <f>IF(OR($D3107="51",$D3107="52",$D3107="61"),(AC3107/'Totals and Drop Down Lists'!Y$4)*Inputs!G$38,0)</f>
        <v>0</v>
      </c>
      <c r="AT3107">
        <f>IF(OR($D3107="51",$D3107="52",$D3107="61"),(AD3107/'Totals and Drop Down Lists'!Z$4)*Inputs!H$38,0)</f>
        <v>0</v>
      </c>
      <c r="AU3107">
        <f>IF(OR($D3107="51",$D3107="52",$D3107="61"),(AE3107/'Totals and Drop Down Lists'!AA$4)*Inputs!I$38,0)</f>
        <v>0</v>
      </c>
      <c r="AV3107">
        <f>IF(OR($D3107="51",$D3107="52",$D3107="61"),(AF3107/'Totals and Drop Down Lists'!AB$4)*Inputs!J$38,0)</f>
        <v>0</v>
      </c>
      <c r="AW3107">
        <f>IF(OR($D3107="51",$D3107="52",$D3107="61"),(AG3107/'Totals and Drop Down Lists'!AC$4)*Inputs!K$38,0)</f>
        <v>0</v>
      </c>
      <c r="AX3107">
        <f>IF(OR($D3107="51",$D3107="52",$D3107="61"),(AH3107/'Totals and Drop Down Lists'!AD$4)*Inputs!L$38,0)</f>
        <v>0</v>
      </c>
      <c r="AY3107">
        <f>IF(OR($D3107="51",$D3107="52",$D3107="61"),0,(AA3107/'Totals and Drop Down Lists'!W$5)*Inputs!E$39)</f>
        <v>0</v>
      </c>
      <c r="AZ3107">
        <f>IF(OR($D3107="51",$D3107="52",$D3107="61"),0,(AB3107/'Totals and Drop Down Lists'!X$5)*Inputs!F$39)</f>
        <v>0</v>
      </c>
      <c r="BA3107">
        <f>IF(OR($D3107="51",$D3107="52",$D3107="61"),0,(AC3107/'Totals and Drop Down Lists'!Y$5)*Inputs!G$39)</f>
        <v>0</v>
      </c>
      <c r="BB3107">
        <f>IF(OR($D3107="51",$D3107="52",$D3107="61"),0,(AD3107/'Totals and Drop Down Lists'!Z$5)*Inputs!H$39)</f>
        <v>0</v>
      </c>
      <c r="BC3107">
        <f>IF(OR($D3107="51",$D3107="52",$D3107="61"),0,(AE3107/'Totals and Drop Down Lists'!AA$5)*Inputs!I$39)</f>
        <v>0</v>
      </c>
      <c r="BD3107">
        <f>IF(OR($D3107="51",$D3107="52",$D3107="61"),0,(AF3107/'Totals and Drop Down Lists'!AB$5)*Inputs!J$39)</f>
        <v>0</v>
      </c>
      <c r="BE3107">
        <f>IF(OR($D3107="51",$D3107="52",$D3107="61"),0,(AG3107/'Totals and Drop Down Lists'!AC$5)*Inputs!K$39)</f>
        <v>0</v>
      </c>
      <c r="BF3107">
        <f>IF(OR($D3107="51",$D3107="52",$D3107="61"),0,(AH3107/'Totals and Drop Down Lists'!AD$5)*Inputs!L$39)</f>
        <v>0</v>
      </c>
      <c r="BG3107" s="10">
        <f t="shared" si="433"/>
        <v>432867.2085982362</v>
      </c>
    </row>
    <row r="3108" spans="1:59" ht="28.8">
      <c r="A3108" s="1" t="s">
        <v>7659</v>
      </c>
      <c r="B3108" s="1" t="s">
        <v>1817</v>
      </c>
      <c r="C3108" s="1" t="s">
        <v>1840</v>
      </c>
      <c r="D3108" s="1" t="s">
        <v>25</v>
      </c>
      <c r="E3108" s="1" t="s">
        <v>1841</v>
      </c>
      <c r="F3108" s="2">
        <v>19895</v>
      </c>
      <c r="G3108" s="2">
        <v>181</v>
      </c>
      <c r="H3108" s="2">
        <v>49</v>
      </c>
      <c r="I3108" s="2">
        <v>4226</v>
      </c>
      <c r="J3108" s="2">
        <v>7020</v>
      </c>
      <c r="K3108" s="2">
        <v>1911</v>
      </c>
      <c r="L3108" s="2">
        <v>28</v>
      </c>
      <c r="M3108" s="2">
        <v>59</v>
      </c>
      <c r="N3108" s="2">
        <v>13</v>
      </c>
      <c r="O3108" s="2">
        <v>69</v>
      </c>
      <c r="P3108" s="2">
        <v>36</v>
      </c>
      <c r="Q3108" s="2">
        <v>0</v>
      </c>
      <c r="R3108" s="2">
        <v>1317</v>
      </c>
      <c r="S3108" s="2">
        <v>868600</v>
      </c>
      <c r="T3108" s="2">
        <v>66395700</v>
      </c>
      <c r="U3108" s="2">
        <v>137</v>
      </c>
      <c r="V3108" s="2">
        <v>294</v>
      </c>
      <c r="W3108" s="2">
        <v>104</v>
      </c>
      <c r="X3108" s="2">
        <v>515</v>
      </c>
      <c r="Y3108" s="2">
        <v>50</v>
      </c>
      <c r="Z3108" s="2">
        <v>190</v>
      </c>
      <c r="AA3108" s="9">
        <f t="shared" si="434"/>
        <v>19895</v>
      </c>
      <c r="AB3108" s="9">
        <f t="shared" si="435"/>
        <v>3996</v>
      </c>
      <c r="AC3108" s="9">
        <f t="shared" si="436"/>
        <v>1522</v>
      </c>
      <c r="AD3108" s="9">
        <f t="shared" si="437"/>
        <v>1317</v>
      </c>
      <c r="AE3108" s="44">
        <f t="shared" si="438"/>
        <v>3.6331225540977464E-5</v>
      </c>
      <c r="AF3108" s="9">
        <f t="shared" si="439"/>
        <v>117</v>
      </c>
      <c r="AG3108" s="9">
        <f t="shared" si="432"/>
        <v>240</v>
      </c>
      <c r="AH3108" s="44">
        <f t="shared" si="440"/>
        <v>2.4310052846793855E-5</v>
      </c>
      <c r="AI3108">
        <f>AA3108/'Totals and Drop Down Lists'!W$6*Inputs!E$37</f>
        <v>18047.558400246486</v>
      </c>
      <c r="AJ3108">
        <f>AB3108/'Totals and Drop Down Lists'!X$6*Inputs!F$37</f>
        <v>13148.387182296643</v>
      </c>
      <c r="AK3108">
        <f>AC3108/'Totals and Drop Down Lists'!Y$6*Inputs!G$37</f>
        <v>10033.538110772737</v>
      </c>
      <c r="AL3108">
        <f>AD3108/'Totals and Drop Down Lists'!Z$6*Inputs!H$37</f>
        <v>10559.04917258195</v>
      </c>
      <c r="AM3108">
        <f>AE3108/'Totals and Drop Down Lists'!AA$6*Inputs!I$37</f>
        <v>4522.8506653208815</v>
      </c>
      <c r="AN3108">
        <f>AF3108/'Totals and Drop Down Lists'!AB$6*Inputs!J$37</f>
        <v>2334.9330974203349</v>
      </c>
      <c r="AO3108">
        <f>AG3108/'Totals and Drop Down Lists'!AC$6*Inputs!K$37</f>
        <v>4469.658282981989</v>
      </c>
      <c r="AP3108">
        <f>AH3108/'Totals and Drop Down Lists'!AD$6*Inputs!L$37</f>
        <v>5720.8825254305175</v>
      </c>
      <c r="AQ3108">
        <f>IF(OR($D3108="51",$D3108="52",$D3108="61"),(AA3108/'Totals and Drop Down Lists'!W$4)*Inputs!E$38,0)</f>
        <v>0</v>
      </c>
      <c r="AR3108">
        <f>IF(OR($D3108="51",$D3108="52",$D3108="61"),(AB3108/'Totals and Drop Down Lists'!X$4)*Inputs!F$38,0)</f>
        <v>0</v>
      </c>
      <c r="AS3108">
        <f>IF(OR($D3108="51",$D3108="52",$D3108="61"),(AC3108/'Totals and Drop Down Lists'!Y$4)*Inputs!G$38,0)</f>
        <v>0</v>
      </c>
      <c r="AT3108">
        <f>IF(OR($D3108="51",$D3108="52",$D3108="61"),(AD3108/'Totals and Drop Down Lists'!Z$4)*Inputs!H$38,0)</f>
        <v>0</v>
      </c>
      <c r="AU3108">
        <f>IF(OR($D3108="51",$D3108="52",$D3108="61"),(AE3108/'Totals and Drop Down Lists'!AA$4)*Inputs!I$38,0)</f>
        <v>0</v>
      </c>
      <c r="AV3108">
        <f>IF(OR($D3108="51",$D3108="52",$D3108="61"),(AF3108/'Totals and Drop Down Lists'!AB$4)*Inputs!J$38,0)</f>
        <v>0</v>
      </c>
      <c r="AW3108">
        <f>IF(OR($D3108="51",$D3108="52",$D3108="61"),(AG3108/'Totals and Drop Down Lists'!AC$4)*Inputs!K$38,0)</f>
        <v>0</v>
      </c>
      <c r="AX3108">
        <f>IF(OR($D3108="51",$D3108="52",$D3108="61"),(AH3108/'Totals and Drop Down Lists'!AD$4)*Inputs!L$38,0)</f>
        <v>0</v>
      </c>
      <c r="AY3108">
        <f>IF(OR($D3108="51",$D3108="52",$D3108="61"),0,(AA3108/'Totals and Drop Down Lists'!W$5)*Inputs!E$39)</f>
        <v>0</v>
      </c>
      <c r="AZ3108">
        <f>IF(OR($D3108="51",$D3108="52",$D3108="61"),0,(AB3108/'Totals and Drop Down Lists'!X$5)*Inputs!F$39)</f>
        <v>0</v>
      </c>
      <c r="BA3108">
        <f>IF(OR($D3108="51",$D3108="52",$D3108="61"),0,(AC3108/'Totals and Drop Down Lists'!Y$5)*Inputs!G$39)</f>
        <v>0</v>
      </c>
      <c r="BB3108">
        <f>IF(OR($D3108="51",$D3108="52",$D3108="61"),0,(AD3108/'Totals and Drop Down Lists'!Z$5)*Inputs!H$39)</f>
        <v>0</v>
      </c>
      <c r="BC3108">
        <f>IF(OR($D3108="51",$D3108="52",$D3108="61"),0,(AE3108/'Totals and Drop Down Lists'!AA$5)*Inputs!I$39)</f>
        <v>0</v>
      </c>
      <c r="BD3108">
        <f>IF(OR($D3108="51",$D3108="52",$D3108="61"),0,(AF3108/'Totals and Drop Down Lists'!AB$5)*Inputs!J$39)</f>
        <v>0</v>
      </c>
      <c r="BE3108">
        <f>IF(OR($D3108="51",$D3108="52",$D3108="61"),0,(AG3108/'Totals and Drop Down Lists'!AC$5)*Inputs!K$39)</f>
        <v>0</v>
      </c>
      <c r="BF3108">
        <f>IF(OR($D3108="51",$D3108="52",$D3108="61"),0,(AH3108/'Totals and Drop Down Lists'!AD$5)*Inputs!L$39)</f>
        <v>0</v>
      </c>
      <c r="BG3108" s="10">
        <f t="shared" si="433"/>
        <v>68836.857437051542</v>
      </c>
    </row>
    <row r="3109" spans="1:59" ht="28.8">
      <c r="A3109" s="1" t="s">
        <v>7659</v>
      </c>
      <c r="B3109" s="1" t="s">
        <v>1817</v>
      </c>
      <c r="C3109" s="1" t="s">
        <v>1842</v>
      </c>
      <c r="D3109" s="1" t="s">
        <v>15</v>
      </c>
      <c r="E3109" s="1" t="s">
        <v>1843</v>
      </c>
      <c r="F3109" s="2">
        <v>249403</v>
      </c>
      <c r="G3109" s="2">
        <v>2787</v>
      </c>
      <c r="H3109" s="2">
        <v>277</v>
      </c>
      <c r="I3109" s="2">
        <v>40747</v>
      </c>
      <c r="J3109" s="2">
        <v>91862</v>
      </c>
      <c r="K3109" s="2">
        <v>25230</v>
      </c>
      <c r="L3109" s="2">
        <v>763</v>
      </c>
      <c r="M3109" s="2">
        <v>100</v>
      </c>
      <c r="N3109" s="2">
        <v>197</v>
      </c>
      <c r="O3109" s="2">
        <v>911</v>
      </c>
      <c r="P3109" s="2">
        <v>215</v>
      </c>
      <c r="Q3109" s="2">
        <v>7</v>
      </c>
      <c r="R3109" s="2">
        <v>6940</v>
      </c>
      <c r="S3109" s="2">
        <v>16616400</v>
      </c>
      <c r="T3109" s="2">
        <v>857625400</v>
      </c>
      <c r="U3109" s="2">
        <v>3070</v>
      </c>
      <c r="V3109" s="2">
        <v>964</v>
      </c>
      <c r="W3109" s="2">
        <v>415</v>
      </c>
      <c r="X3109" s="2">
        <v>4734</v>
      </c>
      <c r="Y3109" s="2">
        <v>470</v>
      </c>
      <c r="Z3109" s="2">
        <v>3072</v>
      </c>
      <c r="AA3109" s="9">
        <f t="shared" si="434"/>
        <v>249403</v>
      </c>
      <c r="AB3109" s="9">
        <f t="shared" si="435"/>
        <v>37683</v>
      </c>
      <c r="AC3109" s="9">
        <f t="shared" si="436"/>
        <v>9133</v>
      </c>
      <c r="AD3109" s="9">
        <f t="shared" si="437"/>
        <v>6940</v>
      </c>
      <c r="AE3109" s="44">
        <f t="shared" si="438"/>
        <v>4.8394319839870222E-4</v>
      </c>
      <c r="AF3109" s="9">
        <f t="shared" si="439"/>
        <v>3355</v>
      </c>
      <c r="AG3109" s="9">
        <f t="shared" si="432"/>
        <v>3542</v>
      </c>
      <c r="AH3109" s="44">
        <f t="shared" si="440"/>
        <v>3.6197701730653292E-4</v>
      </c>
      <c r="AI3109">
        <f>AA3109/'Totals and Drop Down Lists'!W$6*Inputs!E$37</f>
        <v>226243.53896439681</v>
      </c>
      <c r="AJ3109">
        <f>AB3109/'Totals and Drop Down Lists'!X$6*Inputs!F$37</f>
        <v>123991.66020782893</v>
      </c>
      <c r="AK3109">
        <f>AC3109/'Totals and Drop Down Lists'!Y$6*Inputs!G$37</f>
        <v>60207.821002422745</v>
      </c>
      <c r="AL3109">
        <f>AD3109/'Totals and Drop Down Lists'!Z$6*Inputs!H$37</f>
        <v>55641.458813757585</v>
      </c>
      <c r="AM3109">
        <f>AE3109/'Totals and Drop Down Lists'!AA$6*Inputs!I$37</f>
        <v>60245.774379021896</v>
      </c>
      <c r="AN3109">
        <f>AF3109/'Totals and Drop Down Lists'!AB$6*Inputs!J$37</f>
        <v>66954.705485856612</v>
      </c>
      <c r="AO3109">
        <f>AG3109/'Totals and Drop Down Lists'!AC$6*Inputs!K$37</f>
        <v>65964.706826342517</v>
      </c>
      <c r="AP3109">
        <f>AH3109/'Totals and Drop Down Lists'!AD$6*Inputs!L$37</f>
        <v>85184.018560844735</v>
      </c>
      <c r="AQ3109">
        <f>IF(OR($D3109="51",$D3109="52",$D3109="61"),(AA3109/'Totals and Drop Down Lists'!W$4)*Inputs!E$38,0)</f>
        <v>0</v>
      </c>
      <c r="AR3109">
        <f>IF(OR($D3109="51",$D3109="52",$D3109="61"),(AB3109/'Totals and Drop Down Lists'!X$4)*Inputs!F$38,0)</f>
        <v>0</v>
      </c>
      <c r="AS3109">
        <f>IF(OR($D3109="51",$D3109="52",$D3109="61"),(AC3109/'Totals and Drop Down Lists'!Y$4)*Inputs!G$38,0)</f>
        <v>0</v>
      </c>
      <c r="AT3109">
        <f>IF(OR($D3109="51",$D3109="52",$D3109="61"),(AD3109/'Totals and Drop Down Lists'!Z$4)*Inputs!H$38,0)</f>
        <v>0</v>
      </c>
      <c r="AU3109">
        <f>IF(OR($D3109="51",$D3109="52",$D3109="61"),(AE3109/'Totals and Drop Down Lists'!AA$4)*Inputs!I$38,0)</f>
        <v>0</v>
      </c>
      <c r="AV3109">
        <f>IF(OR($D3109="51",$D3109="52",$D3109="61"),(AF3109/'Totals and Drop Down Lists'!AB$4)*Inputs!J$38,0)</f>
        <v>0</v>
      </c>
      <c r="AW3109">
        <f>IF(OR($D3109="51",$D3109="52",$D3109="61"),(AG3109/'Totals and Drop Down Lists'!AC$4)*Inputs!K$38,0)</f>
        <v>0</v>
      </c>
      <c r="AX3109">
        <f>IF(OR($D3109="51",$D3109="52",$D3109="61"),(AH3109/'Totals and Drop Down Lists'!AD$4)*Inputs!L$38,0)</f>
        <v>0</v>
      </c>
      <c r="AY3109">
        <f>IF(OR($D3109="51",$D3109="52",$D3109="61"),0,(AA3109/'Totals and Drop Down Lists'!W$5)*Inputs!E$39)</f>
        <v>0</v>
      </c>
      <c r="AZ3109">
        <f>IF(OR($D3109="51",$D3109="52",$D3109="61"),0,(AB3109/'Totals and Drop Down Lists'!X$5)*Inputs!F$39)</f>
        <v>0</v>
      </c>
      <c r="BA3109">
        <f>IF(OR($D3109="51",$D3109="52",$D3109="61"),0,(AC3109/'Totals and Drop Down Lists'!Y$5)*Inputs!G$39)</f>
        <v>0</v>
      </c>
      <c r="BB3109">
        <f>IF(OR($D3109="51",$D3109="52",$D3109="61"),0,(AD3109/'Totals and Drop Down Lists'!Z$5)*Inputs!H$39)</f>
        <v>0</v>
      </c>
      <c r="BC3109">
        <f>IF(OR($D3109="51",$D3109="52",$D3109="61"),0,(AE3109/'Totals and Drop Down Lists'!AA$5)*Inputs!I$39)</f>
        <v>0</v>
      </c>
      <c r="BD3109">
        <f>IF(OR($D3109="51",$D3109="52",$D3109="61"),0,(AF3109/'Totals and Drop Down Lists'!AB$5)*Inputs!J$39)</f>
        <v>0</v>
      </c>
      <c r="BE3109">
        <f>IF(OR($D3109="51",$D3109="52",$D3109="61"),0,(AG3109/'Totals and Drop Down Lists'!AC$5)*Inputs!K$39)</f>
        <v>0</v>
      </c>
      <c r="BF3109">
        <f>IF(OR($D3109="51",$D3109="52",$D3109="61"),0,(AH3109/'Totals and Drop Down Lists'!AD$5)*Inputs!L$39)</f>
        <v>0</v>
      </c>
      <c r="BG3109" s="10">
        <f t="shared" si="433"/>
        <v>744433.6842404718</v>
      </c>
    </row>
    <row r="3110" spans="1:59" ht="28.8">
      <c r="A3110" s="1" t="s">
        <v>7659</v>
      </c>
      <c r="B3110" s="1" t="s">
        <v>1817</v>
      </c>
      <c r="C3110" s="1" t="s">
        <v>1296</v>
      </c>
      <c r="D3110" s="1" t="s">
        <v>25</v>
      </c>
      <c r="E3110" s="1" t="s">
        <v>1844</v>
      </c>
      <c r="F3110" s="2">
        <v>28594</v>
      </c>
      <c r="G3110" s="2">
        <v>147</v>
      </c>
      <c r="H3110" s="2">
        <v>0</v>
      </c>
      <c r="I3110" s="2">
        <v>5657</v>
      </c>
      <c r="J3110" s="2">
        <v>11854</v>
      </c>
      <c r="K3110" s="2">
        <v>3186</v>
      </c>
      <c r="L3110" s="2">
        <v>44</v>
      </c>
      <c r="M3110" s="2">
        <v>13</v>
      </c>
      <c r="N3110" s="2">
        <v>0</v>
      </c>
      <c r="O3110" s="2">
        <v>91</v>
      </c>
      <c r="P3110" s="2">
        <v>0</v>
      </c>
      <c r="Q3110" s="2">
        <v>0</v>
      </c>
      <c r="R3110" s="2">
        <v>1571</v>
      </c>
      <c r="S3110" s="2">
        <v>1583600</v>
      </c>
      <c r="T3110" s="2">
        <v>83298300</v>
      </c>
      <c r="U3110" s="2">
        <v>383</v>
      </c>
      <c r="V3110" s="2">
        <v>298</v>
      </c>
      <c r="W3110" s="2">
        <v>224</v>
      </c>
      <c r="X3110" s="2">
        <v>909</v>
      </c>
      <c r="Y3110" s="2">
        <v>110</v>
      </c>
      <c r="Z3110" s="2">
        <v>523</v>
      </c>
      <c r="AA3110" s="9">
        <f t="shared" si="434"/>
        <v>28594</v>
      </c>
      <c r="AB3110" s="9">
        <f t="shared" si="435"/>
        <v>5510</v>
      </c>
      <c r="AC3110" s="9">
        <f t="shared" si="436"/>
        <v>1719</v>
      </c>
      <c r="AD3110" s="9">
        <f t="shared" si="437"/>
        <v>1571</v>
      </c>
      <c r="AE3110" s="44">
        <f t="shared" si="438"/>
        <v>5.9802922223484381E-5</v>
      </c>
      <c r="AF3110" s="9">
        <f t="shared" si="439"/>
        <v>387</v>
      </c>
      <c r="AG3110" s="9">
        <f t="shared" si="432"/>
        <v>633</v>
      </c>
      <c r="AH3110" s="44">
        <f t="shared" si="440"/>
        <v>6.3304654794219133E-5</v>
      </c>
      <c r="AI3110">
        <f>AA3110/'Totals and Drop Down Lists'!W$6*Inputs!E$37</f>
        <v>25938.772802043128</v>
      </c>
      <c r="AJ3110">
        <f>AB3110/'Totals and Drop Down Lists'!X$6*Inputs!F$37</f>
        <v>18130.033376990614</v>
      </c>
      <c r="AK3110">
        <f>AC3110/'Totals and Drop Down Lists'!Y$6*Inputs!G$37</f>
        <v>11332.228654676961</v>
      </c>
      <c r="AL3110">
        <f>AD3110/'Totals and Drop Down Lists'!Z$6*Inputs!H$37</f>
        <v>12595.494495160399</v>
      </c>
      <c r="AM3110">
        <f>AE3110/'Totals and Drop Down Lists'!AA$6*Inputs!I$37</f>
        <v>7444.8269371356373</v>
      </c>
      <c r="AN3110">
        <f>AF3110/'Totals and Drop Down Lists'!AB$6*Inputs!J$37</f>
        <v>7723.2402453134155</v>
      </c>
      <c r="AO3110">
        <f>AG3110/'Totals and Drop Down Lists'!AC$6*Inputs!K$37</f>
        <v>11788.723721364995</v>
      </c>
      <c r="AP3110">
        <f>AH3110/'Totals and Drop Down Lists'!AD$6*Inputs!L$37</f>
        <v>14897.478655149156</v>
      </c>
      <c r="AQ3110">
        <f>IF(OR($D3110="51",$D3110="52",$D3110="61"),(AA3110/'Totals and Drop Down Lists'!W$4)*Inputs!E$38,0)</f>
        <v>0</v>
      </c>
      <c r="AR3110">
        <f>IF(OR($D3110="51",$D3110="52",$D3110="61"),(AB3110/'Totals and Drop Down Lists'!X$4)*Inputs!F$38,0)</f>
        <v>0</v>
      </c>
      <c r="AS3110">
        <f>IF(OR($D3110="51",$D3110="52",$D3110="61"),(AC3110/'Totals and Drop Down Lists'!Y$4)*Inputs!G$38,0)</f>
        <v>0</v>
      </c>
      <c r="AT3110">
        <f>IF(OR($D3110="51",$D3110="52",$D3110="61"),(AD3110/'Totals and Drop Down Lists'!Z$4)*Inputs!H$38,0)</f>
        <v>0</v>
      </c>
      <c r="AU3110">
        <f>IF(OR($D3110="51",$D3110="52",$D3110="61"),(AE3110/'Totals and Drop Down Lists'!AA$4)*Inputs!I$38,0)</f>
        <v>0</v>
      </c>
      <c r="AV3110">
        <f>IF(OR($D3110="51",$D3110="52",$D3110="61"),(AF3110/'Totals and Drop Down Lists'!AB$4)*Inputs!J$38,0)</f>
        <v>0</v>
      </c>
      <c r="AW3110">
        <f>IF(OR($D3110="51",$D3110="52",$D3110="61"),(AG3110/'Totals and Drop Down Lists'!AC$4)*Inputs!K$38,0)</f>
        <v>0</v>
      </c>
      <c r="AX3110">
        <f>IF(OR($D3110="51",$D3110="52",$D3110="61"),(AH3110/'Totals and Drop Down Lists'!AD$4)*Inputs!L$38,0)</f>
        <v>0</v>
      </c>
      <c r="AY3110">
        <f>IF(OR($D3110="51",$D3110="52",$D3110="61"),0,(AA3110/'Totals and Drop Down Lists'!W$5)*Inputs!E$39)</f>
        <v>0</v>
      </c>
      <c r="AZ3110">
        <f>IF(OR($D3110="51",$D3110="52",$D3110="61"),0,(AB3110/'Totals and Drop Down Lists'!X$5)*Inputs!F$39)</f>
        <v>0</v>
      </c>
      <c r="BA3110">
        <f>IF(OR($D3110="51",$D3110="52",$D3110="61"),0,(AC3110/'Totals and Drop Down Lists'!Y$5)*Inputs!G$39)</f>
        <v>0</v>
      </c>
      <c r="BB3110">
        <f>IF(OR($D3110="51",$D3110="52",$D3110="61"),0,(AD3110/'Totals and Drop Down Lists'!Z$5)*Inputs!H$39)</f>
        <v>0</v>
      </c>
      <c r="BC3110">
        <f>IF(OR($D3110="51",$D3110="52",$D3110="61"),0,(AE3110/'Totals and Drop Down Lists'!AA$5)*Inputs!I$39)</f>
        <v>0</v>
      </c>
      <c r="BD3110">
        <f>IF(OR($D3110="51",$D3110="52",$D3110="61"),0,(AF3110/'Totals and Drop Down Lists'!AB$5)*Inputs!J$39)</f>
        <v>0</v>
      </c>
      <c r="BE3110">
        <f>IF(OR($D3110="51",$D3110="52",$D3110="61"),0,(AG3110/'Totals and Drop Down Lists'!AC$5)*Inputs!K$39)</f>
        <v>0</v>
      </c>
      <c r="BF3110">
        <f>IF(OR($D3110="51",$D3110="52",$D3110="61"),0,(AH3110/'Totals and Drop Down Lists'!AD$5)*Inputs!L$39)</f>
        <v>0</v>
      </c>
      <c r="BG3110" s="10">
        <f t="shared" si="433"/>
        <v>109850.7988878343</v>
      </c>
    </row>
    <row r="3111" spans="1:59">
      <c r="A3111" s="1" t="s">
        <v>7660</v>
      </c>
      <c r="B3111" s="1" t="s">
        <v>938</v>
      </c>
      <c r="C3111" s="1" t="s">
        <v>939</v>
      </c>
      <c r="D3111" s="1" t="s">
        <v>10</v>
      </c>
      <c r="E3111" s="1" t="s">
        <v>940</v>
      </c>
      <c r="F3111" s="2">
        <v>29825</v>
      </c>
      <c r="G3111" s="2">
        <v>526</v>
      </c>
      <c r="H3111" s="2">
        <v>15</v>
      </c>
      <c r="I3111" s="2">
        <v>4760</v>
      </c>
      <c r="J3111" s="2">
        <v>12304</v>
      </c>
      <c r="K3111" s="2">
        <v>3952</v>
      </c>
      <c r="L3111" s="2">
        <v>52</v>
      </c>
      <c r="M3111" s="2">
        <v>0</v>
      </c>
      <c r="N3111" s="2">
        <v>10</v>
      </c>
      <c r="O3111" s="2">
        <v>80</v>
      </c>
      <c r="P3111" s="2">
        <v>13</v>
      </c>
      <c r="Q3111" s="2">
        <v>0</v>
      </c>
      <c r="R3111" s="2">
        <v>828</v>
      </c>
      <c r="S3111" s="2">
        <v>3305400</v>
      </c>
      <c r="T3111" s="2">
        <v>163189500</v>
      </c>
      <c r="U3111" s="2">
        <v>287</v>
      </c>
      <c r="V3111" s="2">
        <v>180</v>
      </c>
      <c r="W3111" s="2">
        <v>0</v>
      </c>
      <c r="X3111" s="2">
        <v>970</v>
      </c>
      <c r="Y3111" s="2">
        <v>160</v>
      </c>
      <c r="Z3111" s="2">
        <v>620</v>
      </c>
      <c r="AA3111" s="9">
        <f t="shared" si="434"/>
        <v>29825</v>
      </c>
      <c r="AB3111" s="9">
        <f t="shared" si="435"/>
        <v>4219</v>
      </c>
      <c r="AC3111" s="9">
        <f t="shared" si="436"/>
        <v>983</v>
      </c>
      <c r="AD3111" s="9">
        <f t="shared" si="437"/>
        <v>828</v>
      </c>
      <c r="AE3111" s="44">
        <f t="shared" si="438"/>
        <v>8.8650938033109819E-5</v>
      </c>
      <c r="AF3111" s="9">
        <f t="shared" si="439"/>
        <v>790</v>
      </c>
      <c r="AG3111" s="9">
        <f t="shared" si="432"/>
        <v>780</v>
      </c>
      <c r="AH3111" s="44">
        <f t="shared" si="440"/>
        <v>9.3221546299128948E-5</v>
      </c>
      <c r="AI3111">
        <f>AA3111/'Totals and Drop Down Lists'!W$6*Inputs!E$37</f>
        <v>27055.462643244606</v>
      </c>
      <c r="AJ3111">
        <f>AB3111/'Totals and Drop Down Lists'!X$6*Inputs!F$37</f>
        <v>13882.143524051435</v>
      </c>
      <c r="AK3111">
        <f>AC3111/'Totals and Drop Down Lists'!Y$6*Inputs!G$37</f>
        <v>6480.2680439484902</v>
      </c>
      <c r="AL3111">
        <f>AD3111/'Totals and Drop Down Lists'!Z$6*Inputs!H$37</f>
        <v>6638.49105155494</v>
      </c>
      <c r="AM3111">
        <f>AE3111/'Totals and Drop Down Lists'!AA$6*Inputs!I$37</f>
        <v>11036.097684404831</v>
      </c>
      <c r="AN3111">
        <f>AF3111/'Totals and Drop Down Lists'!AB$6*Inputs!J$37</f>
        <v>15765.787580872347</v>
      </c>
      <c r="AO3111">
        <f>AG3111/'Totals and Drop Down Lists'!AC$6*Inputs!K$37</f>
        <v>14526.389419691463</v>
      </c>
      <c r="AP3111">
        <f>AH3111/'Totals and Drop Down Lists'!AD$6*Inputs!L$37</f>
        <v>21937.818012050699</v>
      </c>
      <c r="AQ3111">
        <f>IF(OR($D3111="51",$D3111="52",$D3111="61"),(AA3111/'Totals and Drop Down Lists'!W$4)*Inputs!E$38,0)</f>
        <v>0</v>
      </c>
      <c r="AR3111">
        <f>IF(OR($D3111="51",$D3111="52",$D3111="61"),(AB3111/'Totals and Drop Down Lists'!X$4)*Inputs!F$38,0)</f>
        <v>0</v>
      </c>
      <c r="AS3111">
        <f>IF(OR($D3111="51",$D3111="52",$D3111="61"),(AC3111/'Totals and Drop Down Lists'!Y$4)*Inputs!G$38,0)</f>
        <v>0</v>
      </c>
      <c r="AT3111">
        <f>IF(OR($D3111="51",$D3111="52",$D3111="61"),(AD3111/'Totals and Drop Down Lists'!Z$4)*Inputs!H$38,0)</f>
        <v>0</v>
      </c>
      <c r="AU3111">
        <f>IF(OR($D3111="51",$D3111="52",$D3111="61"),(AE3111/'Totals and Drop Down Lists'!AA$4)*Inputs!I$38,0)</f>
        <v>0</v>
      </c>
      <c r="AV3111">
        <f>IF(OR($D3111="51",$D3111="52",$D3111="61"),(AF3111/'Totals and Drop Down Lists'!AB$4)*Inputs!J$38,0)</f>
        <v>0</v>
      </c>
      <c r="AW3111">
        <f>IF(OR($D3111="51",$D3111="52",$D3111="61"),(AG3111/'Totals and Drop Down Lists'!AC$4)*Inputs!K$38,0)</f>
        <v>0</v>
      </c>
      <c r="AX3111">
        <f>IF(OR($D3111="51",$D3111="52",$D3111="61"),(AH3111/'Totals and Drop Down Lists'!AD$4)*Inputs!L$38,0)</f>
        <v>0</v>
      </c>
      <c r="AY3111">
        <f>IF(OR($D3111="51",$D3111="52",$D3111="61"),0,(AA3111/'Totals and Drop Down Lists'!W$5)*Inputs!E$39)</f>
        <v>0</v>
      </c>
      <c r="AZ3111">
        <f>IF(OR($D3111="51",$D3111="52",$D3111="61"),0,(AB3111/'Totals and Drop Down Lists'!X$5)*Inputs!F$39)</f>
        <v>0</v>
      </c>
      <c r="BA3111">
        <f>IF(OR($D3111="51",$D3111="52",$D3111="61"),0,(AC3111/'Totals and Drop Down Lists'!Y$5)*Inputs!G$39)</f>
        <v>0</v>
      </c>
      <c r="BB3111">
        <f>IF(OR($D3111="51",$D3111="52",$D3111="61"),0,(AD3111/'Totals and Drop Down Lists'!Z$5)*Inputs!H$39)</f>
        <v>0</v>
      </c>
      <c r="BC3111">
        <f>IF(OR($D3111="51",$D3111="52",$D3111="61"),0,(AE3111/'Totals and Drop Down Lists'!AA$5)*Inputs!I$39)</f>
        <v>0</v>
      </c>
      <c r="BD3111">
        <f>IF(OR($D3111="51",$D3111="52",$D3111="61"),0,(AF3111/'Totals and Drop Down Lists'!AB$5)*Inputs!J$39)</f>
        <v>0</v>
      </c>
      <c r="BE3111">
        <f>IF(OR($D3111="51",$D3111="52",$D3111="61"),0,(AG3111/'Totals and Drop Down Lists'!AC$5)*Inputs!K$39)</f>
        <v>0</v>
      </c>
      <c r="BF3111">
        <f>IF(OR($D3111="51",$D3111="52",$D3111="61"),0,(AH3111/'Totals and Drop Down Lists'!AD$5)*Inputs!L$39)</f>
        <v>0</v>
      </c>
      <c r="BG3111" s="10">
        <f t="shared" si="433"/>
        <v>117322.45795981881</v>
      </c>
    </row>
    <row r="3112" spans="1:59">
      <c r="A3112" s="1" t="s">
        <v>7660</v>
      </c>
      <c r="B3112" s="1" t="s">
        <v>938</v>
      </c>
      <c r="C3112" s="1" t="s">
        <v>941</v>
      </c>
      <c r="D3112" s="1" t="s">
        <v>10</v>
      </c>
      <c r="E3112" s="1" t="s">
        <v>942</v>
      </c>
      <c r="F3112" s="2">
        <v>131004</v>
      </c>
      <c r="G3112" s="2">
        <v>5133</v>
      </c>
      <c r="H3112" s="2">
        <v>1345</v>
      </c>
      <c r="I3112" s="2">
        <v>24612</v>
      </c>
      <c r="J3112" s="2">
        <v>45112</v>
      </c>
      <c r="K3112" s="2">
        <v>24000</v>
      </c>
      <c r="L3112" s="2">
        <v>43</v>
      </c>
      <c r="M3112" s="2">
        <v>19</v>
      </c>
      <c r="N3112" s="2">
        <v>29</v>
      </c>
      <c r="O3112" s="2">
        <v>338</v>
      </c>
      <c r="P3112" s="2">
        <v>206</v>
      </c>
      <c r="Q3112" s="2">
        <v>153</v>
      </c>
      <c r="R3112" s="2">
        <v>6205</v>
      </c>
      <c r="S3112" s="2">
        <v>19309400</v>
      </c>
      <c r="T3112" s="2">
        <v>797733500</v>
      </c>
      <c r="U3112" s="2">
        <v>3186</v>
      </c>
      <c r="V3112" s="2">
        <v>1770</v>
      </c>
      <c r="W3112" s="2">
        <v>95</v>
      </c>
      <c r="X3112" s="2">
        <v>6310</v>
      </c>
      <c r="Y3112" s="2">
        <v>645</v>
      </c>
      <c r="Z3112" s="2">
        <v>4100</v>
      </c>
      <c r="AA3112" s="9">
        <f t="shared" si="434"/>
        <v>131004</v>
      </c>
      <c r="AB3112" s="9">
        <f t="shared" si="435"/>
        <v>18134</v>
      </c>
      <c r="AC3112" s="9">
        <f t="shared" si="436"/>
        <v>6993</v>
      </c>
      <c r="AD3112" s="9">
        <f t="shared" si="437"/>
        <v>6205</v>
      </c>
      <c r="AE3112" s="44">
        <f t="shared" si="438"/>
        <v>8.9171523733590273E-4</v>
      </c>
      <c r="AF3112" s="9">
        <f t="shared" si="439"/>
        <v>4445</v>
      </c>
      <c r="AG3112" s="9">
        <f t="shared" si="432"/>
        <v>4745</v>
      </c>
      <c r="AH3112" s="44">
        <f t="shared" si="440"/>
        <v>9.3930463030998733E-4</v>
      </c>
      <c r="AI3112">
        <f>AA3112/'Totals and Drop Down Lists'!W$6*Inputs!E$37</f>
        <v>118839.0218982604</v>
      </c>
      <c r="AJ3112">
        <f>AB3112/'Totals and Drop Down Lists'!X$6*Inputs!F$37</f>
        <v>59667.881172113943</v>
      </c>
      <c r="AK3112">
        <f>AC3112/'Totals and Drop Down Lists'!Y$6*Inputs!G$37</f>
        <v>46100.218139706805</v>
      </c>
      <c r="AL3112">
        <f>AD3112/'Totals and Drop Down Lists'!Z$6*Inputs!H$37</f>
        <v>49748.595380312079</v>
      </c>
      <c r="AM3112">
        <f>AE3112/'Totals and Drop Down Lists'!AA$6*Inputs!I$37</f>
        <v>111009.05060063515</v>
      </c>
      <c r="AN3112">
        <f>AF3112/'Totals and Drop Down Lists'!AB$6*Inputs!J$37</f>
        <v>88707.501008832376</v>
      </c>
      <c r="AO3112">
        <f>AG3112/'Totals and Drop Down Lists'!AC$6*Inputs!K$37</f>
        <v>88368.868969789735</v>
      </c>
      <c r="AP3112">
        <f>AH3112/'Totals and Drop Down Lists'!AD$6*Inputs!L$37</f>
        <v>221046.47322085462</v>
      </c>
      <c r="AQ3112">
        <f>IF(OR($D3112="51",$D3112="52",$D3112="61"),(AA3112/'Totals and Drop Down Lists'!W$4)*Inputs!E$38,0)</f>
        <v>0</v>
      </c>
      <c r="AR3112">
        <f>IF(OR($D3112="51",$D3112="52",$D3112="61"),(AB3112/'Totals and Drop Down Lists'!X$4)*Inputs!F$38,0)</f>
        <v>0</v>
      </c>
      <c r="AS3112">
        <f>IF(OR($D3112="51",$D3112="52",$D3112="61"),(AC3112/'Totals and Drop Down Lists'!Y$4)*Inputs!G$38,0)</f>
        <v>0</v>
      </c>
      <c r="AT3112">
        <f>IF(OR($D3112="51",$D3112="52",$D3112="61"),(AD3112/'Totals and Drop Down Lists'!Z$4)*Inputs!H$38,0)</f>
        <v>0</v>
      </c>
      <c r="AU3112">
        <f>IF(OR($D3112="51",$D3112="52",$D3112="61"),(AE3112/'Totals and Drop Down Lists'!AA$4)*Inputs!I$38,0)</f>
        <v>0</v>
      </c>
      <c r="AV3112">
        <f>IF(OR($D3112="51",$D3112="52",$D3112="61"),(AF3112/'Totals and Drop Down Lists'!AB$4)*Inputs!J$38,0)</f>
        <v>0</v>
      </c>
      <c r="AW3112">
        <f>IF(OR($D3112="51",$D3112="52",$D3112="61"),(AG3112/'Totals and Drop Down Lists'!AC$4)*Inputs!K$38,0)</f>
        <v>0</v>
      </c>
      <c r="AX3112">
        <f>IF(OR($D3112="51",$D3112="52",$D3112="61"),(AH3112/'Totals and Drop Down Lists'!AD$4)*Inputs!L$38,0)</f>
        <v>0</v>
      </c>
      <c r="AY3112">
        <f>IF(OR($D3112="51",$D3112="52",$D3112="61"),0,(AA3112/'Totals and Drop Down Lists'!W$5)*Inputs!E$39)</f>
        <v>0</v>
      </c>
      <c r="AZ3112">
        <f>IF(OR($D3112="51",$D3112="52",$D3112="61"),0,(AB3112/'Totals and Drop Down Lists'!X$5)*Inputs!F$39)</f>
        <v>0</v>
      </c>
      <c r="BA3112">
        <f>IF(OR($D3112="51",$D3112="52",$D3112="61"),0,(AC3112/'Totals and Drop Down Lists'!Y$5)*Inputs!G$39)</f>
        <v>0</v>
      </c>
      <c r="BB3112">
        <f>IF(OR($D3112="51",$D3112="52",$D3112="61"),0,(AD3112/'Totals and Drop Down Lists'!Z$5)*Inputs!H$39)</f>
        <v>0</v>
      </c>
      <c r="BC3112">
        <f>IF(OR($D3112="51",$D3112="52",$D3112="61"),0,(AE3112/'Totals and Drop Down Lists'!AA$5)*Inputs!I$39)</f>
        <v>0</v>
      </c>
      <c r="BD3112">
        <f>IF(OR($D3112="51",$D3112="52",$D3112="61"),0,(AF3112/'Totals and Drop Down Lists'!AB$5)*Inputs!J$39)</f>
        <v>0</v>
      </c>
      <c r="BE3112">
        <f>IF(OR($D3112="51",$D3112="52",$D3112="61"),0,(AG3112/'Totals and Drop Down Lists'!AC$5)*Inputs!K$39)</f>
        <v>0</v>
      </c>
      <c r="BF3112">
        <f>IF(OR($D3112="51",$D3112="52",$D3112="61"),0,(AH3112/'Totals and Drop Down Lists'!AD$5)*Inputs!L$39)</f>
        <v>0</v>
      </c>
      <c r="BG3112" s="10">
        <f t="shared" si="433"/>
        <v>783487.61039050505</v>
      </c>
    </row>
    <row r="3113" spans="1:59">
      <c r="A3113" s="1" t="s">
        <v>7660</v>
      </c>
      <c r="B3113" s="1" t="s">
        <v>938</v>
      </c>
      <c r="C3113" s="1" t="s">
        <v>943</v>
      </c>
      <c r="D3113" s="1" t="s">
        <v>10</v>
      </c>
      <c r="E3113" s="1" t="s">
        <v>944</v>
      </c>
      <c r="F3113" s="2">
        <v>67390</v>
      </c>
      <c r="G3113" s="2">
        <v>1872</v>
      </c>
      <c r="H3113" s="2">
        <v>223</v>
      </c>
      <c r="I3113" s="2">
        <v>12010</v>
      </c>
      <c r="J3113" s="2">
        <v>26307</v>
      </c>
      <c r="K3113" s="2">
        <v>12444</v>
      </c>
      <c r="L3113" s="2">
        <v>195</v>
      </c>
      <c r="M3113" s="2">
        <v>23</v>
      </c>
      <c r="N3113" s="2">
        <v>0</v>
      </c>
      <c r="O3113" s="2">
        <v>214</v>
      </c>
      <c r="P3113" s="2">
        <v>83</v>
      </c>
      <c r="Q3113" s="2">
        <v>0</v>
      </c>
      <c r="R3113" s="2">
        <v>1141</v>
      </c>
      <c r="S3113" s="2">
        <v>9947100</v>
      </c>
      <c r="T3113" s="2">
        <v>425633200</v>
      </c>
      <c r="U3113" s="2">
        <v>1016</v>
      </c>
      <c r="V3113" s="2">
        <v>775</v>
      </c>
      <c r="W3113" s="2">
        <v>55</v>
      </c>
      <c r="X3113" s="2">
        <v>3480</v>
      </c>
      <c r="Y3113" s="2">
        <v>325</v>
      </c>
      <c r="Z3113" s="2">
        <v>2435</v>
      </c>
      <c r="AA3113" s="9">
        <f t="shared" si="434"/>
        <v>67390</v>
      </c>
      <c r="AB3113" s="9">
        <f t="shared" si="435"/>
        <v>9915</v>
      </c>
      <c r="AC3113" s="9">
        <f t="shared" si="436"/>
        <v>1656</v>
      </c>
      <c r="AD3113" s="9">
        <f t="shared" si="437"/>
        <v>1141</v>
      </c>
      <c r="AE3113" s="44">
        <f t="shared" si="438"/>
        <v>4.1109715004583218E-4</v>
      </c>
      <c r="AF3113" s="9">
        <f t="shared" si="439"/>
        <v>2650</v>
      </c>
      <c r="AG3113" s="9">
        <f t="shared" si="432"/>
        <v>2760</v>
      </c>
      <c r="AH3113" s="44">
        <f t="shared" si="440"/>
        <v>4.857903080694675E-4</v>
      </c>
      <c r="AI3113">
        <f>AA3113/'Totals and Drop Down Lists'!W$6*Inputs!E$37</f>
        <v>61132.192037829132</v>
      </c>
      <c r="AJ3113">
        <f>AB3113/'Totals and Drop Down Lists'!X$6*Inputs!F$37</f>
        <v>32624.188917034837</v>
      </c>
      <c r="AK3113">
        <f>AC3113/'Totals and Drop Down Lists'!Y$6*Inputs!G$37</f>
        <v>10916.911374139063</v>
      </c>
      <c r="AL3113">
        <f>AD3113/'Totals and Drop Down Lists'!Z$6*Inputs!H$37</f>
        <v>9147.9689490630262</v>
      </c>
      <c r="AM3113">
        <f>AE3113/'Totals and Drop Down Lists'!AA$6*Inputs!I$37</f>
        <v>51177.217143396323</v>
      </c>
      <c r="AN3113">
        <f>AF3113/'Totals and Drop Down Lists'!AB$6*Inputs!J$37</f>
        <v>52885.236821913561</v>
      </c>
      <c r="AO3113">
        <f>AG3113/'Totals and Drop Down Lists'!AC$6*Inputs!K$37</f>
        <v>51401.07025429287</v>
      </c>
      <c r="AP3113">
        <f>AH3113/'Totals and Drop Down Lists'!AD$6*Inputs!L$37</f>
        <v>114320.98901523589</v>
      </c>
      <c r="AQ3113">
        <f>IF(OR($D3113="51",$D3113="52",$D3113="61"),(AA3113/'Totals and Drop Down Lists'!W$4)*Inputs!E$38,0)</f>
        <v>0</v>
      </c>
      <c r="AR3113">
        <f>IF(OR($D3113="51",$D3113="52",$D3113="61"),(AB3113/'Totals and Drop Down Lists'!X$4)*Inputs!F$38,0)</f>
        <v>0</v>
      </c>
      <c r="AS3113">
        <f>IF(OR($D3113="51",$D3113="52",$D3113="61"),(AC3113/'Totals and Drop Down Lists'!Y$4)*Inputs!G$38,0)</f>
        <v>0</v>
      </c>
      <c r="AT3113">
        <f>IF(OR($D3113="51",$D3113="52",$D3113="61"),(AD3113/'Totals and Drop Down Lists'!Z$4)*Inputs!H$38,0)</f>
        <v>0</v>
      </c>
      <c r="AU3113">
        <f>IF(OR($D3113="51",$D3113="52",$D3113="61"),(AE3113/'Totals and Drop Down Lists'!AA$4)*Inputs!I$38,0)</f>
        <v>0</v>
      </c>
      <c r="AV3113">
        <f>IF(OR($D3113="51",$D3113="52",$D3113="61"),(AF3113/'Totals and Drop Down Lists'!AB$4)*Inputs!J$38,0)</f>
        <v>0</v>
      </c>
      <c r="AW3113">
        <f>IF(OR($D3113="51",$D3113="52",$D3113="61"),(AG3113/'Totals and Drop Down Lists'!AC$4)*Inputs!K$38,0)</f>
        <v>0</v>
      </c>
      <c r="AX3113">
        <f>IF(OR($D3113="51",$D3113="52",$D3113="61"),(AH3113/'Totals and Drop Down Lists'!AD$4)*Inputs!L$38,0)</f>
        <v>0</v>
      </c>
      <c r="AY3113">
        <f>IF(OR($D3113="51",$D3113="52",$D3113="61"),0,(AA3113/'Totals and Drop Down Lists'!W$5)*Inputs!E$39)</f>
        <v>0</v>
      </c>
      <c r="AZ3113">
        <f>IF(OR($D3113="51",$D3113="52",$D3113="61"),0,(AB3113/'Totals and Drop Down Lists'!X$5)*Inputs!F$39)</f>
        <v>0</v>
      </c>
      <c r="BA3113">
        <f>IF(OR($D3113="51",$D3113="52",$D3113="61"),0,(AC3113/'Totals and Drop Down Lists'!Y$5)*Inputs!G$39)</f>
        <v>0</v>
      </c>
      <c r="BB3113">
        <f>IF(OR($D3113="51",$D3113="52",$D3113="61"),0,(AD3113/'Totals and Drop Down Lists'!Z$5)*Inputs!H$39)</f>
        <v>0</v>
      </c>
      <c r="BC3113">
        <f>IF(OR($D3113="51",$D3113="52",$D3113="61"),0,(AE3113/'Totals and Drop Down Lists'!AA$5)*Inputs!I$39)</f>
        <v>0</v>
      </c>
      <c r="BD3113">
        <f>IF(OR($D3113="51",$D3113="52",$D3113="61"),0,(AF3113/'Totals and Drop Down Lists'!AB$5)*Inputs!J$39)</f>
        <v>0</v>
      </c>
      <c r="BE3113">
        <f>IF(OR($D3113="51",$D3113="52",$D3113="61"),0,(AG3113/'Totals and Drop Down Lists'!AC$5)*Inputs!K$39)</f>
        <v>0</v>
      </c>
      <c r="BF3113">
        <f>IF(OR($D3113="51",$D3113="52",$D3113="61"),0,(AH3113/'Totals and Drop Down Lists'!AD$5)*Inputs!L$39)</f>
        <v>0</v>
      </c>
      <c r="BG3113" s="10">
        <f t="shared" si="433"/>
        <v>383605.7745129047</v>
      </c>
    </row>
    <row r="3114" spans="1:59">
      <c r="A3114" s="1" t="s">
        <v>7660</v>
      </c>
      <c r="B3114" s="1" t="s">
        <v>938</v>
      </c>
      <c r="C3114" s="1" t="s">
        <v>945</v>
      </c>
      <c r="D3114" s="1" t="s">
        <v>58</v>
      </c>
      <c r="E3114" s="1" t="s">
        <v>946</v>
      </c>
      <c r="F3114" s="2">
        <v>131885</v>
      </c>
      <c r="G3114" s="2">
        <v>788</v>
      </c>
      <c r="H3114" s="2">
        <v>76</v>
      </c>
      <c r="I3114" s="2">
        <v>25329</v>
      </c>
      <c r="J3114" s="2">
        <v>51084</v>
      </c>
      <c r="K3114" s="2">
        <v>12955</v>
      </c>
      <c r="L3114" s="2">
        <v>285</v>
      </c>
      <c r="M3114" s="2">
        <v>17</v>
      </c>
      <c r="N3114" s="2">
        <v>0</v>
      </c>
      <c r="O3114" s="2">
        <v>324</v>
      </c>
      <c r="P3114" s="2">
        <v>32</v>
      </c>
      <c r="Q3114" s="2">
        <v>104</v>
      </c>
      <c r="R3114" s="2">
        <v>2249</v>
      </c>
      <c r="S3114" s="2">
        <v>7918900</v>
      </c>
      <c r="T3114" s="2">
        <v>415281500</v>
      </c>
      <c r="U3114" s="2">
        <v>784</v>
      </c>
      <c r="V3114" s="2">
        <v>1301</v>
      </c>
      <c r="W3114" s="2">
        <v>140</v>
      </c>
      <c r="X3114" s="2">
        <v>4224</v>
      </c>
      <c r="Y3114" s="2">
        <v>501</v>
      </c>
      <c r="Z3114" s="2">
        <v>2269</v>
      </c>
      <c r="AA3114" s="9">
        <f t="shared" si="434"/>
        <v>131885</v>
      </c>
      <c r="AB3114" s="9">
        <f t="shared" si="435"/>
        <v>24465</v>
      </c>
      <c r="AC3114" s="9">
        <f t="shared" si="436"/>
        <v>3011</v>
      </c>
      <c r="AD3114" s="9">
        <f t="shared" si="437"/>
        <v>2249</v>
      </c>
      <c r="AE3114" s="44">
        <f t="shared" si="438"/>
        <v>2.2944876494724299E-4</v>
      </c>
      <c r="AF3114" s="9">
        <f t="shared" si="439"/>
        <v>2783</v>
      </c>
      <c r="AG3114" s="9">
        <f t="shared" si="432"/>
        <v>2770</v>
      </c>
      <c r="AH3114" s="44">
        <f t="shared" si="440"/>
        <v>2.613866341768701E-4</v>
      </c>
      <c r="AI3114">
        <f>AA3114/'Totals and Drop Down Lists'!W$6*Inputs!E$37</f>
        <v>119638.21259695942</v>
      </c>
      <c r="AJ3114">
        <f>AB3114/'Totals and Drop Down Lists'!X$6*Inputs!F$37</f>
        <v>80499.322426147992</v>
      </c>
      <c r="AK3114">
        <f>AC3114/'Totals and Drop Down Lists'!Y$6*Inputs!G$37</f>
        <v>19849.529074597049</v>
      </c>
      <c r="AL3114">
        <f>AD3114/'Totals and Drop Down Lists'!Z$6*Inputs!H$37</f>
        <v>18031.360356216257</v>
      </c>
      <c r="AM3114">
        <f>AE3114/'Totals and Drop Down Lists'!AA$6*Inputs!I$37</f>
        <v>28563.927688820058</v>
      </c>
      <c r="AN3114">
        <f>AF3114/'Totals and Drop Down Lists'!AB$6*Inputs!J$37</f>
        <v>55539.477009579416</v>
      </c>
      <c r="AO3114">
        <f>AG3114/'Totals and Drop Down Lists'!AC$6*Inputs!K$37</f>
        <v>51587.306016083785</v>
      </c>
      <c r="AP3114">
        <f>AH3114/'Totals and Drop Down Lists'!AD$6*Inputs!L$37</f>
        <v>61512.092847662076</v>
      </c>
      <c r="AQ3114">
        <f>IF(OR($D3114="51",$D3114="52",$D3114="61"),(AA3114/'Totals and Drop Down Lists'!W$4)*Inputs!E$38,0)</f>
        <v>0</v>
      </c>
      <c r="AR3114">
        <f>IF(OR($D3114="51",$D3114="52",$D3114="61"),(AB3114/'Totals and Drop Down Lists'!X$4)*Inputs!F$38,0)</f>
        <v>0</v>
      </c>
      <c r="AS3114">
        <f>IF(OR($D3114="51",$D3114="52",$D3114="61"),(AC3114/'Totals and Drop Down Lists'!Y$4)*Inputs!G$38,0)</f>
        <v>0</v>
      </c>
      <c r="AT3114">
        <f>IF(OR($D3114="51",$D3114="52",$D3114="61"),(AD3114/'Totals and Drop Down Lists'!Z$4)*Inputs!H$38,0)</f>
        <v>0</v>
      </c>
      <c r="AU3114">
        <f>IF(OR($D3114="51",$D3114="52",$D3114="61"),(AE3114/'Totals and Drop Down Lists'!AA$4)*Inputs!I$38,0)</f>
        <v>0</v>
      </c>
      <c r="AV3114">
        <f>IF(OR($D3114="51",$D3114="52",$D3114="61"),(AF3114/'Totals and Drop Down Lists'!AB$4)*Inputs!J$38,0)</f>
        <v>0</v>
      </c>
      <c r="AW3114">
        <f>IF(OR($D3114="51",$D3114="52",$D3114="61"),(AG3114/'Totals and Drop Down Lists'!AC$4)*Inputs!K$38,0)</f>
        <v>0</v>
      </c>
      <c r="AX3114">
        <f>IF(OR($D3114="51",$D3114="52",$D3114="61"),(AH3114/'Totals and Drop Down Lists'!AD$4)*Inputs!L$38,0)</f>
        <v>0</v>
      </c>
      <c r="AY3114">
        <f>IF(OR($D3114="51",$D3114="52",$D3114="61"),0,(AA3114/'Totals and Drop Down Lists'!W$5)*Inputs!E$39)</f>
        <v>0</v>
      </c>
      <c r="AZ3114">
        <f>IF(OR($D3114="51",$D3114="52",$D3114="61"),0,(AB3114/'Totals and Drop Down Lists'!X$5)*Inputs!F$39)</f>
        <v>0</v>
      </c>
      <c r="BA3114">
        <f>IF(OR($D3114="51",$D3114="52",$D3114="61"),0,(AC3114/'Totals and Drop Down Lists'!Y$5)*Inputs!G$39)</f>
        <v>0</v>
      </c>
      <c r="BB3114">
        <f>IF(OR($D3114="51",$D3114="52",$D3114="61"),0,(AD3114/'Totals and Drop Down Lists'!Z$5)*Inputs!H$39)</f>
        <v>0</v>
      </c>
      <c r="BC3114">
        <f>IF(OR($D3114="51",$D3114="52",$D3114="61"),0,(AE3114/'Totals and Drop Down Lists'!AA$5)*Inputs!I$39)</f>
        <v>0</v>
      </c>
      <c r="BD3114">
        <f>IF(OR($D3114="51",$D3114="52",$D3114="61"),0,(AF3114/'Totals and Drop Down Lists'!AB$5)*Inputs!J$39)</f>
        <v>0</v>
      </c>
      <c r="BE3114">
        <f>IF(OR($D3114="51",$D3114="52",$D3114="61"),0,(AG3114/'Totals and Drop Down Lists'!AC$5)*Inputs!K$39)</f>
        <v>0</v>
      </c>
      <c r="BF3114">
        <f>IF(OR($D3114="51",$D3114="52",$D3114="61"),0,(AH3114/'Totals and Drop Down Lists'!AD$5)*Inputs!L$39)</f>
        <v>0</v>
      </c>
      <c r="BG3114" s="10">
        <f t="shared" si="433"/>
        <v>435221.22801606613</v>
      </c>
    </row>
    <row r="3115" spans="1:59">
      <c r="A3115" s="1" t="s">
        <v>7660</v>
      </c>
      <c r="B3115" s="1" t="s">
        <v>938</v>
      </c>
      <c r="C3115" s="1" t="s">
        <v>947</v>
      </c>
      <c r="D3115" s="1" t="s">
        <v>25</v>
      </c>
      <c r="E3115" s="1" t="s">
        <v>948</v>
      </c>
      <c r="F3115" s="2">
        <v>10214</v>
      </c>
      <c r="G3115" s="2">
        <v>182</v>
      </c>
      <c r="H3115" s="2">
        <v>0</v>
      </c>
      <c r="I3115" s="2">
        <v>3258</v>
      </c>
      <c r="J3115" s="2">
        <v>3424</v>
      </c>
      <c r="K3115" s="2">
        <v>1251</v>
      </c>
      <c r="L3115" s="2">
        <v>30</v>
      </c>
      <c r="M3115" s="2">
        <v>0</v>
      </c>
      <c r="N3115" s="2">
        <v>0</v>
      </c>
      <c r="O3115" s="2">
        <v>36</v>
      </c>
      <c r="P3115" s="2">
        <v>33</v>
      </c>
      <c r="Q3115" s="2">
        <v>0</v>
      </c>
      <c r="R3115" s="2">
        <v>378</v>
      </c>
      <c r="S3115" s="2">
        <v>508300</v>
      </c>
      <c r="T3115" s="2">
        <v>28776800</v>
      </c>
      <c r="U3115" s="2">
        <v>88</v>
      </c>
      <c r="V3115" s="2">
        <v>223</v>
      </c>
      <c r="W3115" s="2">
        <v>40</v>
      </c>
      <c r="X3115" s="2">
        <v>448</v>
      </c>
      <c r="Y3115" s="2">
        <v>84</v>
      </c>
      <c r="Z3115" s="2">
        <v>110</v>
      </c>
      <c r="AA3115" s="9">
        <f t="shared" si="434"/>
        <v>10214</v>
      </c>
      <c r="AB3115" s="9">
        <f t="shared" si="435"/>
        <v>3076</v>
      </c>
      <c r="AC3115" s="9">
        <f t="shared" si="436"/>
        <v>477</v>
      </c>
      <c r="AD3115" s="9">
        <f t="shared" si="437"/>
        <v>378</v>
      </c>
      <c r="AE3115" s="44">
        <f t="shared" si="438"/>
        <v>3.1921011844110492E-5</v>
      </c>
      <c r="AF3115" s="9">
        <f t="shared" si="439"/>
        <v>185</v>
      </c>
      <c r="AG3115" s="9">
        <f t="shared" si="432"/>
        <v>194</v>
      </c>
      <c r="AH3115" s="44">
        <f t="shared" si="440"/>
        <v>2.6374022352421328E-5</v>
      </c>
      <c r="AI3115">
        <f>AA3115/'Totals and Drop Down Lists'!W$6*Inputs!E$37</f>
        <v>9265.5321186286801</v>
      </c>
      <c r="AJ3115">
        <f>AB3115/'Totals and Drop Down Lists'!X$6*Inputs!F$37</f>
        <v>10121.230974160278</v>
      </c>
      <c r="AK3115">
        <f>AC3115/'Totals and Drop Down Lists'!Y$6*Inputs!G$37</f>
        <v>3144.5451240726647</v>
      </c>
      <c r="AL3115">
        <f>AD3115/'Totals and Drop Down Lists'!Z$6*Inputs!H$37</f>
        <v>3030.6154800576901</v>
      </c>
      <c r="AM3115">
        <f>AE3115/'Totals and Drop Down Lists'!AA$6*Inputs!I$37</f>
        <v>3973.8260272561843</v>
      </c>
      <c r="AN3115">
        <f>AF3115/'Totals and Drop Down Lists'!AB$6*Inputs!J$37</f>
        <v>3691.9882309637774</v>
      </c>
      <c r="AO3115">
        <f>AG3115/'Totals and Drop Down Lists'!AC$6*Inputs!K$37</f>
        <v>3612.9737787437743</v>
      </c>
      <c r="AP3115">
        <f>AH3115/'Totals and Drop Down Lists'!AD$6*Inputs!L$37</f>
        <v>6206.5962814712793</v>
      </c>
      <c r="AQ3115">
        <f>IF(OR($D3115="51",$D3115="52",$D3115="61"),(AA3115/'Totals and Drop Down Lists'!W$4)*Inputs!E$38,0)</f>
        <v>0</v>
      </c>
      <c r="AR3115">
        <f>IF(OR($D3115="51",$D3115="52",$D3115="61"),(AB3115/'Totals and Drop Down Lists'!X$4)*Inputs!F$38,0)</f>
        <v>0</v>
      </c>
      <c r="AS3115">
        <f>IF(OR($D3115="51",$D3115="52",$D3115="61"),(AC3115/'Totals and Drop Down Lists'!Y$4)*Inputs!G$38,0)</f>
        <v>0</v>
      </c>
      <c r="AT3115">
        <f>IF(OR($D3115="51",$D3115="52",$D3115="61"),(AD3115/'Totals and Drop Down Lists'!Z$4)*Inputs!H$38,0)</f>
        <v>0</v>
      </c>
      <c r="AU3115">
        <f>IF(OR($D3115="51",$D3115="52",$D3115="61"),(AE3115/'Totals and Drop Down Lists'!AA$4)*Inputs!I$38,0)</f>
        <v>0</v>
      </c>
      <c r="AV3115">
        <f>IF(OR($D3115="51",$D3115="52",$D3115="61"),(AF3115/'Totals and Drop Down Lists'!AB$4)*Inputs!J$38,0)</f>
        <v>0</v>
      </c>
      <c r="AW3115">
        <f>IF(OR($D3115="51",$D3115="52",$D3115="61"),(AG3115/'Totals and Drop Down Lists'!AC$4)*Inputs!K$38,0)</f>
        <v>0</v>
      </c>
      <c r="AX3115">
        <f>IF(OR($D3115="51",$D3115="52",$D3115="61"),(AH3115/'Totals and Drop Down Lists'!AD$4)*Inputs!L$38,0)</f>
        <v>0</v>
      </c>
      <c r="AY3115">
        <f>IF(OR($D3115="51",$D3115="52",$D3115="61"),0,(AA3115/'Totals and Drop Down Lists'!W$5)*Inputs!E$39)</f>
        <v>0</v>
      </c>
      <c r="AZ3115">
        <f>IF(OR($D3115="51",$D3115="52",$D3115="61"),0,(AB3115/'Totals and Drop Down Lists'!X$5)*Inputs!F$39)</f>
        <v>0</v>
      </c>
      <c r="BA3115">
        <f>IF(OR($D3115="51",$D3115="52",$D3115="61"),0,(AC3115/'Totals and Drop Down Lists'!Y$5)*Inputs!G$39)</f>
        <v>0</v>
      </c>
      <c r="BB3115">
        <f>IF(OR($D3115="51",$D3115="52",$D3115="61"),0,(AD3115/'Totals and Drop Down Lists'!Z$5)*Inputs!H$39)</f>
        <v>0</v>
      </c>
      <c r="BC3115">
        <f>IF(OR($D3115="51",$D3115="52",$D3115="61"),0,(AE3115/'Totals and Drop Down Lists'!AA$5)*Inputs!I$39)</f>
        <v>0</v>
      </c>
      <c r="BD3115">
        <f>IF(OR($D3115="51",$D3115="52",$D3115="61"),0,(AF3115/'Totals and Drop Down Lists'!AB$5)*Inputs!J$39)</f>
        <v>0</v>
      </c>
      <c r="BE3115">
        <f>IF(OR($D3115="51",$D3115="52",$D3115="61"),0,(AG3115/'Totals and Drop Down Lists'!AC$5)*Inputs!K$39)</f>
        <v>0</v>
      </c>
      <c r="BF3115">
        <f>IF(OR($D3115="51",$D3115="52",$D3115="61"),0,(AH3115/'Totals and Drop Down Lists'!AD$5)*Inputs!L$39)</f>
        <v>0</v>
      </c>
      <c r="BG3115" s="10">
        <f t="shared" si="433"/>
        <v>43047.308015354334</v>
      </c>
    </row>
    <row r="3116" spans="1:59">
      <c r="A3116" s="1" t="s">
        <v>7660</v>
      </c>
      <c r="B3116" s="1" t="s">
        <v>938</v>
      </c>
      <c r="C3116" s="1" t="s">
        <v>949</v>
      </c>
      <c r="D3116" s="1" t="s">
        <v>25</v>
      </c>
      <c r="E3116" s="1" t="s">
        <v>950</v>
      </c>
      <c r="F3116" s="2">
        <v>15814</v>
      </c>
      <c r="G3116" s="2">
        <v>169</v>
      </c>
      <c r="H3116" s="2">
        <v>16</v>
      </c>
      <c r="I3116" s="2">
        <v>4088</v>
      </c>
      <c r="J3116" s="2">
        <v>5883</v>
      </c>
      <c r="K3116" s="2">
        <v>1419</v>
      </c>
      <c r="L3116" s="2">
        <v>25</v>
      </c>
      <c r="M3116" s="2">
        <v>45</v>
      </c>
      <c r="N3116" s="2">
        <v>2</v>
      </c>
      <c r="O3116" s="2">
        <v>66</v>
      </c>
      <c r="P3116" s="2">
        <v>0</v>
      </c>
      <c r="Q3116" s="2">
        <v>0</v>
      </c>
      <c r="R3116" s="2">
        <v>741</v>
      </c>
      <c r="S3116" s="2">
        <v>638700</v>
      </c>
      <c r="T3116" s="2">
        <v>30229700</v>
      </c>
      <c r="U3116" s="2">
        <v>174</v>
      </c>
      <c r="V3116" s="2">
        <v>234</v>
      </c>
      <c r="W3116" s="2">
        <v>85</v>
      </c>
      <c r="X3116" s="2">
        <v>558</v>
      </c>
      <c r="Y3116" s="2">
        <v>85</v>
      </c>
      <c r="Z3116" s="2">
        <v>248</v>
      </c>
      <c r="AA3116" s="9">
        <f t="shared" si="434"/>
        <v>15814</v>
      </c>
      <c r="AB3116" s="9">
        <f t="shared" si="435"/>
        <v>3903</v>
      </c>
      <c r="AC3116" s="9">
        <f t="shared" si="436"/>
        <v>879</v>
      </c>
      <c r="AD3116" s="9">
        <f t="shared" si="437"/>
        <v>741</v>
      </c>
      <c r="AE3116" s="44">
        <f t="shared" si="438"/>
        <v>2.3903512800548154E-5</v>
      </c>
      <c r="AF3116" s="9">
        <f t="shared" si="439"/>
        <v>239</v>
      </c>
      <c r="AG3116" s="9">
        <f t="shared" si="432"/>
        <v>333</v>
      </c>
      <c r="AH3116" s="44">
        <f t="shared" si="440"/>
        <v>2.9886762120370073E-5</v>
      </c>
      <c r="AI3116">
        <f>AA3116/'Totals and Drop Down Lists'!W$6*Inputs!E$37</f>
        <v>14345.518398667904</v>
      </c>
      <c r="AJ3116">
        <f>AB3116/'Totals and Drop Down Lists'!X$6*Inputs!F$37</f>
        <v>12842.381174300248</v>
      </c>
      <c r="AK3116">
        <f>AC3116/'Totals and Drop Down Lists'!Y$6*Inputs!G$37</f>
        <v>5794.6649141716407</v>
      </c>
      <c r="AL3116">
        <f>AD3116/'Totals and Drop Down Lists'!Z$6*Inputs!H$37</f>
        <v>5940.9684410654718</v>
      </c>
      <c r="AM3116">
        <f>AE3116/'Totals and Drop Down Lists'!AA$6*Inputs!I$37</f>
        <v>2975.7327798239962</v>
      </c>
      <c r="AN3116">
        <f>AF3116/'Totals and Drop Down Lists'!AB$6*Inputs!J$37</f>
        <v>4769.6496605423936</v>
      </c>
      <c r="AO3116">
        <f>AG3116/'Totals and Drop Down Lists'!AC$6*Inputs!K$37</f>
        <v>6201.6508676375088</v>
      </c>
      <c r="AP3116">
        <f>AH3116/'Totals and Drop Down Lists'!AD$6*Inputs!L$37</f>
        <v>7033.2490115780838</v>
      </c>
      <c r="AQ3116">
        <f>IF(OR($D3116="51",$D3116="52",$D3116="61"),(AA3116/'Totals and Drop Down Lists'!W$4)*Inputs!E$38,0)</f>
        <v>0</v>
      </c>
      <c r="AR3116">
        <f>IF(OR($D3116="51",$D3116="52",$D3116="61"),(AB3116/'Totals and Drop Down Lists'!X$4)*Inputs!F$38,0)</f>
        <v>0</v>
      </c>
      <c r="AS3116">
        <f>IF(OR($D3116="51",$D3116="52",$D3116="61"),(AC3116/'Totals and Drop Down Lists'!Y$4)*Inputs!G$38,0)</f>
        <v>0</v>
      </c>
      <c r="AT3116">
        <f>IF(OR($D3116="51",$D3116="52",$D3116="61"),(AD3116/'Totals and Drop Down Lists'!Z$4)*Inputs!H$38,0)</f>
        <v>0</v>
      </c>
      <c r="AU3116">
        <f>IF(OR($D3116="51",$D3116="52",$D3116="61"),(AE3116/'Totals and Drop Down Lists'!AA$4)*Inputs!I$38,0)</f>
        <v>0</v>
      </c>
      <c r="AV3116">
        <f>IF(OR($D3116="51",$D3116="52",$D3116="61"),(AF3116/'Totals and Drop Down Lists'!AB$4)*Inputs!J$38,0)</f>
        <v>0</v>
      </c>
      <c r="AW3116">
        <f>IF(OR($D3116="51",$D3116="52",$D3116="61"),(AG3116/'Totals and Drop Down Lists'!AC$4)*Inputs!K$38,0)</f>
        <v>0</v>
      </c>
      <c r="AX3116">
        <f>IF(OR($D3116="51",$D3116="52",$D3116="61"),(AH3116/'Totals and Drop Down Lists'!AD$4)*Inputs!L$38,0)</f>
        <v>0</v>
      </c>
      <c r="AY3116">
        <f>IF(OR($D3116="51",$D3116="52",$D3116="61"),0,(AA3116/'Totals and Drop Down Lists'!W$5)*Inputs!E$39)</f>
        <v>0</v>
      </c>
      <c r="AZ3116">
        <f>IF(OR($D3116="51",$D3116="52",$D3116="61"),0,(AB3116/'Totals and Drop Down Lists'!X$5)*Inputs!F$39)</f>
        <v>0</v>
      </c>
      <c r="BA3116">
        <f>IF(OR($D3116="51",$D3116="52",$D3116="61"),0,(AC3116/'Totals and Drop Down Lists'!Y$5)*Inputs!G$39)</f>
        <v>0</v>
      </c>
      <c r="BB3116">
        <f>IF(OR($D3116="51",$D3116="52",$D3116="61"),0,(AD3116/'Totals and Drop Down Lists'!Z$5)*Inputs!H$39)</f>
        <v>0</v>
      </c>
      <c r="BC3116">
        <f>IF(OR($D3116="51",$D3116="52",$D3116="61"),0,(AE3116/'Totals and Drop Down Lists'!AA$5)*Inputs!I$39)</f>
        <v>0</v>
      </c>
      <c r="BD3116">
        <f>IF(OR($D3116="51",$D3116="52",$D3116="61"),0,(AF3116/'Totals and Drop Down Lists'!AB$5)*Inputs!J$39)</f>
        <v>0</v>
      </c>
      <c r="BE3116">
        <f>IF(OR($D3116="51",$D3116="52",$D3116="61"),0,(AG3116/'Totals and Drop Down Lists'!AC$5)*Inputs!K$39)</f>
        <v>0</v>
      </c>
      <c r="BF3116">
        <f>IF(OR($D3116="51",$D3116="52",$D3116="61"),0,(AH3116/'Totals and Drop Down Lists'!AD$5)*Inputs!L$39)</f>
        <v>0</v>
      </c>
      <c r="BG3116" s="10">
        <f t="shared" si="433"/>
        <v>59903.81524778725</v>
      </c>
    </row>
    <row r="3117" spans="1:59">
      <c r="A3117" s="1" t="s">
        <v>7660</v>
      </c>
      <c r="B3117" s="1" t="s">
        <v>938</v>
      </c>
      <c r="C3117" s="1" t="s">
        <v>951</v>
      </c>
      <c r="D3117" s="1" t="s">
        <v>25</v>
      </c>
      <c r="E3117" s="1" t="s">
        <v>952</v>
      </c>
      <c r="F3117" s="2">
        <v>22399</v>
      </c>
      <c r="G3117" s="2">
        <v>263</v>
      </c>
      <c r="H3117" s="2">
        <v>9</v>
      </c>
      <c r="I3117" s="2">
        <v>6412</v>
      </c>
      <c r="J3117" s="2">
        <v>8416</v>
      </c>
      <c r="K3117" s="2">
        <v>2135</v>
      </c>
      <c r="L3117" s="2">
        <v>63</v>
      </c>
      <c r="M3117" s="2">
        <v>0</v>
      </c>
      <c r="N3117" s="2">
        <v>0</v>
      </c>
      <c r="O3117" s="2">
        <v>74</v>
      </c>
      <c r="P3117" s="2">
        <v>139</v>
      </c>
      <c r="Q3117" s="2">
        <v>30</v>
      </c>
      <c r="R3117" s="2">
        <v>750</v>
      </c>
      <c r="S3117" s="2">
        <v>1165100</v>
      </c>
      <c r="T3117" s="2">
        <v>62695700</v>
      </c>
      <c r="U3117" s="2">
        <v>257</v>
      </c>
      <c r="V3117" s="2">
        <v>222</v>
      </c>
      <c r="W3117" s="2">
        <v>95</v>
      </c>
      <c r="X3117" s="2">
        <v>747</v>
      </c>
      <c r="Y3117" s="2">
        <v>4</v>
      </c>
      <c r="Z3117" s="2">
        <v>488</v>
      </c>
      <c r="AA3117" s="9">
        <f t="shared" si="434"/>
        <v>22399</v>
      </c>
      <c r="AB3117" s="9">
        <f t="shared" si="435"/>
        <v>6140</v>
      </c>
      <c r="AC3117" s="9">
        <f t="shared" si="436"/>
        <v>1056</v>
      </c>
      <c r="AD3117" s="9">
        <f t="shared" si="437"/>
        <v>750</v>
      </c>
      <c r="AE3117" s="44">
        <f t="shared" si="438"/>
        <v>3.7825599321350548E-5</v>
      </c>
      <c r="AF3117" s="9">
        <f t="shared" si="439"/>
        <v>430</v>
      </c>
      <c r="AG3117" s="9">
        <f t="shared" si="432"/>
        <v>492</v>
      </c>
      <c r="AH3117" s="44">
        <f t="shared" si="440"/>
        <v>4.6441724905662927E-5</v>
      </c>
      <c r="AI3117">
        <f>AA3117/'Totals and Drop Down Lists'!W$6*Inputs!E$37</f>
        <v>20319.037979749737</v>
      </c>
      <c r="AJ3117">
        <f>AB3117/'Totals and Drop Down Lists'!X$6*Inputs!F$37</f>
        <v>20202.977302127474</v>
      </c>
      <c r="AK3117">
        <f>AC3117/'Totals and Drop Down Lists'!Y$6*Inputs!G$37</f>
        <v>6961.5087023495471</v>
      </c>
      <c r="AL3117">
        <f>AD3117/'Totals and Drop Down Lists'!Z$6*Inputs!H$37</f>
        <v>6013.1259524954166</v>
      </c>
      <c r="AM3117">
        <f>AE3117/'Totals and Drop Down Lists'!AA$6*Inputs!I$37</f>
        <v>4708.8842864321578</v>
      </c>
      <c r="AN3117">
        <f>AF3117/'Totals and Drop Down Lists'!AB$6*Inputs!J$37</f>
        <v>8581.3780503482394</v>
      </c>
      <c r="AO3117">
        <f>AG3117/'Totals and Drop Down Lists'!AC$6*Inputs!K$37</f>
        <v>9162.7994801130753</v>
      </c>
      <c r="AP3117">
        <f>AH3117/'Totals and Drop Down Lists'!AD$6*Inputs!L$37</f>
        <v>10929.12689816298</v>
      </c>
      <c r="AQ3117">
        <f>IF(OR($D3117="51",$D3117="52",$D3117="61"),(AA3117/'Totals and Drop Down Lists'!W$4)*Inputs!E$38,0)</f>
        <v>0</v>
      </c>
      <c r="AR3117">
        <f>IF(OR($D3117="51",$D3117="52",$D3117="61"),(AB3117/'Totals and Drop Down Lists'!X$4)*Inputs!F$38,0)</f>
        <v>0</v>
      </c>
      <c r="AS3117">
        <f>IF(OR($D3117="51",$D3117="52",$D3117="61"),(AC3117/'Totals and Drop Down Lists'!Y$4)*Inputs!G$38,0)</f>
        <v>0</v>
      </c>
      <c r="AT3117">
        <f>IF(OR($D3117="51",$D3117="52",$D3117="61"),(AD3117/'Totals and Drop Down Lists'!Z$4)*Inputs!H$38,0)</f>
        <v>0</v>
      </c>
      <c r="AU3117">
        <f>IF(OR($D3117="51",$D3117="52",$D3117="61"),(AE3117/'Totals and Drop Down Lists'!AA$4)*Inputs!I$38,0)</f>
        <v>0</v>
      </c>
      <c r="AV3117">
        <f>IF(OR($D3117="51",$D3117="52",$D3117="61"),(AF3117/'Totals and Drop Down Lists'!AB$4)*Inputs!J$38,0)</f>
        <v>0</v>
      </c>
      <c r="AW3117">
        <f>IF(OR($D3117="51",$D3117="52",$D3117="61"),(AG3117/'Totals and Drop Down Lists'!AC$4)*Inputs!K$38,0)</f>
        <v>0</v>
      </c>
      <c r="AX3117">
        <f>IF(OR($D3117="51",$D3117="52",$D3117="61"),(AH3117/'Totals and Drop Down Lists'!AD$4)*Inputs!L$38,0)</f>
        <v>0</v>
      </c>
      <c r="AY3117">
        <f>IF(OR($D3117="51",$D3117="52",$D3117="61"),0,(AA3117/'Totals and Drop Down Lists'!W$5)*Inputs!E$39)</f>
        <v>0</v>
      </c>
      <c r="AZ3117">
        <f>IF(OR($D3117="51",$D3117="52",$D3117="61"),0,(AB3117/'Totals and Drop Down Lists'!X$5)*Inputs!F$39)</f>
        <v>0</v>
      </c>
      <c r="BA3117">
        <f>IF(OR($D3117="51",$D3117="52",$D3117="61"),0,(AC3117/'Totals and Drop Down Lists'!Y$5)*Inputs!G$39)</f>
        <v>0</v>
      </c>
      <c r="BB3117">
        <f>IF(OR($D3117="51",$D3117="52",$D3117="61"),0,(AD3117/'Totals and Drop Down Lists'!Z$5)*Inputs!H$39)</f>
        <v>0</v>
      </c>
      <c r="BC3117">
        <f>IF(OR($D3117="51",$D3117="52",$D3117="61"),0,(AE3117/'Totals and Drop Down Lists'!AA$5)*Inputs!I$39)</f>
        <v>0</v>
      </c>
      <c r="BD3117">
        <f>IF(OR($D3117="51",$D3117="52",$D3117="61"),0,(AF3117/'Totals and Drop Down Lists'!AB$5)*Inputs!J$39)</f>
        <v>0</v>
      </c>
      <c r="BE3117">
        <f>IF(OR($D3117="51",$D3117="52",$D3117="61"),0,(AG3117/'Totals and Drop Down Lists'!AC$5)*Inputs!K$39)</f>
        <v>0</v>
      </c>
      <c r="BF3117">
        <f>IF(OR($D3117="51",$D3117="52",$D3117="61"),0,(AH3117/'Totals and Drop Down Lists'!AD$5)*Inputs!L$39)</f>
        <v>0</v>
      </c>
      <c r="BG3117" s="10">
        <f t="shared" si="433"/>
        <v>86878.838651778628</v>
      </c>
    </row>
    <row r="3118" spans="1:59">
      <c r="A3118" s="1" t="s">
        <v>7660</v>
      </c>
      <c r="B3118" s="1" t="s">
        <v>938</v>
      </c>
      <c r="C3118" s="1" t="s">
        <v>410</v>
      </c>
      <c r="D3118" s="1" t="s">
        <v>25</v>
      </c>
      <c r="E3118" s="1" t="s">
        <v>953</v>
      </c>
      <c r="F3118" s="2">
        <v>15109</v>
      </c>
      <c r="G3118" s="2">
        <v>108</v>
      </c>
      <c r="H3118" s="2">
        <v>0</v>
      </c>
      <c r="I3118" s="2">
        <v>2727</v>
      </c>
      <c r="J3118" s="2">
        <v>6163</v>
      </c>
      <c r="K3118" s="2">
        <v>1224</v>
      </c>
      <c r="L3118" s="2">
        <v>97</v>
      </c>
      <c r="M3118" s="2">
        <v>0</v>
      </c>
      <c r="N3118" s="2">
        <v>3</v>
      </c>
      <c r="O3118" s="2">
        <v>0</v>
      </c>
      <c r="P3118" s="2">
        <v>0</v>
      </c>
      <c r="Q3118" s="2">
        <v>0</v>
      </c>
      <c r="R3118" s="2">
        <v>484</v>
      </c>
      <c r="S3118" s="2">
        <v>661800</v>
      </c>
      <c r="T3118" s="2">
        <v>35034200</v>
      </c>
      <c r="U3118" s="2">
        <v>42</v>
      </c>
      <c r="V3118" s="2">
        <v>224</v>
      </c>
      <c r="W3118" s="2">
        <v>0</v>
      </c>
      <c r="X3118" s="2">
        <v>380</v>
      </c>
      <c r="Y3118" s="2">
        <v>35</v>
      </c>
      <c r="Z3118" s="2">
        <v>133</v>
      </c>
      <c r="AA3118" s="9">
        <f t="shared" si="434"/>
        <v>15109</v>
      </c>
      <c r="AB3118" s="9">
        <f t="shared" si="435"/>
        <v>2619</v>
      </c>
      <c r="AC3118" s="9">
        <f t="shared" si="436"/>
        <v>584</v>
      </c>
      <c r="AD3118" s="9">
        <f t="shared" si="437"/>
        <v>484</v>
      </c>
      <c r="AE3118" s="44">
        <f t="shared" si="438"/>
        <v>1.6977215204153746E-5</v>
      </c>
      <c r="AF3118" s="9">
        <f t="shared" si="439"/>
        <v>156</v>
      </c>
      <c r="AG3118" s="9">
        <f t="shared" si="432"/>
        <v>168</v>
      </c>
      <c r="AH3118" s="44">
        <f t="shared" si="440"/>
        <v>1.2415082736157302E-5</v>
      </c>
      <c r="AI3118">
        <f>AA3118/'Totals and Drop Down Lists'!W$6*Inputs!E$37</f>
        <v>13705.984411627251</v>
      </c>
      <c r="AJ3118">
        <f>AB3118/'Totals and Drop Down Lists'!X$6*Inputs!F$37</f>
        <v>8617.524031640367</v>
      </c>
      <c r="AK3118">
        <f>AC3118/'Totals and Drop Down Lists'!Y$6*Inputs!G$37</f>
        <v>3849.9252672084617</v>
      </c>
      <c r="AL3118">
        <f>AD3118/'Totals and Drop Down Lists'!Z$6*Inputs!H$37</f>
        <v>3880.4706146770422</v>
      </c>
      <c r="AM3118">
        <f>AE3118/'Totals and Drop Down Lists'!AA$6*Inputs!I$37</f>
        <v>2113.4824916598918</v>
      </c>
      <c r="AN3118">
        <f>AF3118/'Totals and Drop Down Lists'!AB$6*Inputs!J$37</f>
        <v>3113.2441298937802</v>
      </c>
      <c r="AO3118">
        <f>AG3118/'Totals and Drop Down Lists'!AC$6*Inputs!K$37</f>
        <v>3128.7607980873922</v>
      </c>
      <c r="AP3118">
        <f>AH3118/'Totals and Drop Down Lists'!AD$6*Inputs!L$37</f>
        <v>2921.6402911449695</v>
      </c>
      <c r="AQ3118">
        <f>IF(OR($D3118="51",$D3118="52",$D3118="61"),(AA3118/'Totals and Drop Down Lists'!W$4)*Inputs!E$38,0)</f>
        <v>0</v>
      </c>
      <c r="AR3118">
        <f>IF(OR($D3118="51",$D3118="52",$D3118="61"),(AB3118/'Totals and Drop Down Lists'!X$4)*Inputs!F$38,0)</f>
        <v>0</v>
      </c>
      <c r="AS3118">
        <f>IF(OR($D3118="51",$D3118="52",$D3118="61"),(AC3118/'Totals and Drop Down Lists'!Y$4)*Inputs!G$38,0)</f>
        <v>0</v>
      </c>
      <c r="AT3118">
        <f>IF(OR($D3118="51",$D3118="52",$D3118="61"),(AD3118/'Totals and Drop Down Lists'!Z$4)*Inputs!H$38,0)</f>
        <v>0</v>
      </c>
      <c r="AU3118">
        <f>IF(OR($D3118="51",$D3118="52",$D3118="61"),(AE3118/'Totals and Drop Down Lists'!AA$4)*Inputs!I$38,0)</f>
        <v>0</v>
      </c>
      <c r="AV3118">
        <f>IF(OR($D3118="51",$D3118="52",$D3118="61"),(AF3118/'Totals and Drop Down Lists'!AB$4)*Inputs!J$38,0)</f>
        <v>0</v>
      </c>
      <c r="AW3118">
        <f>IF(OR($D3118="51",$D3118="52",$D3118="61"),(AG3118/'Totals and Drop Down Lists'!AC$4)*Inputs!K$38,0)</f>
        <v>0</v>
      </c>
      <c r="AX3118">
        <f>IF(OR($D3118="51",$D3118="52",$D3118="61"),(AH3118/'Totals and Drop Down Lists'!AD$4)*Inputs!L$38,0)</f>
        <v>0</v>
      </c>
      <c r="AY3118">
        <f>IF(OR($D3118="51",$D3118="52",$D3118="61"),0,(AA3118/'Totals and Drop Down Lists'!W$5)*Inputs!E$39)</f>
        <v>0</v>
      </c>
      <c r="AZ3118">
        <f>IF(OR($D3118="51",$D3118="52",$D3118="61"),0,(AB3118/'Totals and Drop Down Lists'!X$5)*Inputs!F$39)</f>
        <v>0</v>
      </c>
      <c r="BA3118">
        <f>IF(OR($D3118="51",$D3118="52",$D3118="61"),0,(AC3118/'Totals and Drop Down Lists'!Y$5)*Inputs!G$39)</f>
        <v>0</v>
      </c>
      <c r="BB3118">
        <f>IF(OR($D3118="51",$D3118="52",$D3118="61"),0,(AD3118/'Totals and Drop Down Lists'!Z$5)*Inputs!H$39)</f>
        <v>0</v>
      </c>
      <c r="BC3118">
        <f>IF(OR($D3118="51",$D3118="52",$D3118="61"),0,(AE3118/'Totals and Drop Down Lists'!AA$5)*Inputs!I$39)</f>
        <v>0</v>
      </c>
      <c r="BD3118">
        <f>IF(OR($D3118="51",$D3118="52",$D3118="61"),0,(AF3118/'Totals and Drop Down Lists'!AB$5)*Inputs!J$39)</f>
        <v>0</v>
      </c>
      <c r="BE3118">
        <f>IF(OR($D3118="51",$D3118="52",$D3118="61"),0,(AG3118/'Totals and Drop Down Lists'!AC$5)*Inputs!K$39)</f>
        <v>0</v>
      </c>
      <c r="BF3118">
        <f>IF(OR($D3118="51",$D3118="52",$D3118="61"),0,(AH3118/'Totals and Drop Down Lists'!AD$5)*Inputs!L$39)</f>
        <v>0</v>
      </c>
      <c r="BG3118" s="10">
        <f t="shared" si="433"/>
        <v>41331.032035939155</v>
      </c>
    </row>
    <row r="3119" spans="1:59">
      <c r="A3119" s="1" t="s">
        <v>7660</v>
      </c>
      <c r="B3119" s="1" t="s">
        <v>938</v>
      </c>
      <c r="C3119" s="1" t="s">
        <v>764</v>
      </c>
      <c r="D3119" s="1" t="s">
        <v>25</v>
      </c>
      <c r="E3119" s="1" t="s">
        <v>954</v>
      </c>
      <c r="F3119" s="2">
        <v>32879</v>
      </c>
      <c r="G3119" s="2">
        <v>295</v>
      </c>
      <c r="H3119" s="2">
        <v>0</v>
      </c>
      <c r="I3119" s="2">
        <v>7950</v>
      </c>
      <c r="J3119" s="2">
        <v>12368</v>
      </c>
      <c r="K3119" s="2">
        <v>3012</v>
      </c>
      <c r="L3119" s="2">
        <v>98</v>
      </c>
      <c r="M3119" s="2">
        <v>4</v>
      </c>
      <c r="N3119" s="2">
        <v>29</v>
      </c>
      <c r="O3119" s="2">
        <v>114</v>
      </c>
      <c r="P3119" s="2">
        <v>5</v>
      </c>
      <c r="Q3119" s="2">
        <v>0</v>
      </c>
      <c r="R3119" s="2">
        <v>1083</v>
      </c>
      <c r="S3119" s="2">
        <v>1575200</v>
      </c>
      <c r="T3119" s="2">
        <v>73728600</v>
      </c>
      <c r="U3119" s="2">
        <v>604</v>
      </c>
      <c r="V3119" s="2">
        <v>300</v>
      </c>
      <c r="W3119" s="2">
        <v>35</v>
      </c>
      <c r="X3119" s="2">
        <v>859</v>
      </c>
      <c r="Y3119" s="2">
        <v>94</v>
      </c>
      <c r="Z3119" s="2">
        <v>414</v>
      </c>
      <c r="AA3119" s="9">
        <f t="shared" si="434"/>
        <v>32879</v>
      </c>
      <c r="AB3119" s="9">
        <f t="shared" si="435"/>
        <v>7655</v>
      </c>
      <c r="AC3119" s="9">
        <f t="shared" si="436"/>
        <v>1333</v>
      </c>
      <c r="AD3119" s="9">
        <f t="shared" si="437"/>
        <v>1083</v>
      </c>
      <c r="AE3119" s="44">
        <f t="shared" si="438"/>
        <v>5.1227863591924991E-5</v>
      </c>
      <c r="AF3119" s="9">
        <f t="shared" si="439"/>
        <v>524</v>
      </c>
      <c r="AG3119" s="9">
        <f t="shared" si="432"/>
        <v>508</v>
      </c>
      <c r="AH3119" s="44">
        <f t="shared" si="440"/>
        <v>4.6033107105731901E-5</v>
      </c>
      <c r="AI3119">
        <f>AA3119/'Totals and Drop Down Lists'!W$6*Inputs!E$37</f>
        <v>29825.869446680284</v>
      </c>
      <c r="AJ3119">
        <f>AB3119/'Totals and Drop Down Lists'!X$6*Inputs!F$37</f>
        <v>25187.913884004203</v>
      </c>
      <c r="AK3119">
        <f>AC3119/'Totals and Drop Down Lists'!Y$6*Inputs!G$37</f>
        <v>8787.5862691590391</v>
      </c>
      <c r="AL3119">
        <f>AD3119/'Totals and Drop Down Lists'!Z$6*Inputs!H$37</f>
        <v>8682.953875403382</v>
      </c>
      <c r="AM3119">
        <f>AE3119/'Totals and Drop Down Lists'!AA$6*Inputs!I$37</f>
        <v>6377.3234588075975</v>
      </c>
      <c r="AN3119">
        <f>AF3119/'Totals and Drop Down Lists'!AB$6*Inputs!J$37</f>
        <v>10457.307205540645</v>
      </c>
      <c r="AO3119">
        <f>AG3119/'Totals and Drop Down Lists'!AC$6*Inputs!K$37</f>
        <v>9460.7766989785414</v>
      </c>
      <c r="AP3119">
        <f>AH3119/'Totals and Drop Down Lists'!AD$6*Inputs!L$37</f>
        <v>10832.966908469105</v>
      </c>
      <c r="AQ3119">
        <f>IF(OR($D3119="51",$D3119="52",$D3119="61"),(AA3119/'Totals and Drop Down Lists'!W$4)*Inputs!E$38,0)</f>
        <v>0</v>
      </c>
      <c r="AR3119">
        <f>IF(OR($D3119="51",$D3119="52",$D3119="61"),(AB3119/'Totals and Drop Down Lists'!X$4)*Inputs!F$38,0)</f>
        <v>0</v>
      </c>
      <c r="AS3119">
        <f>IF(OR($D3119="51",$D3119="52",$D3119="61"),(AC3119/'Totals and Drop Down Lists'!Y$4)*Inputs!G$38,0)</f>
        <v>0</v>
      </c>
      <c r="AT3119">
        <f>IF(OR($D3119="51",$D3119="52",$D3119="61"),(AD3119/'Totals and Drop Down Lists'!Z$4)*Inputs!H$38,0)</f>
        <v>0</v>
      </c>
      <c r="AU3119">
        <f>IF(OR($D3119="51",$D3119="52",$D3119="61"),(AE3119/'Totals and Drop Down Lists'!AA$4)*Inputs!I$38,0)</f>
        <v>0</v>
      </c>
      <c r="AV3119">
        <f>IF(OR($D3119="51",$D3119="52",$D3119="61"),(AF3119/'Totals and Drop Down Lists'!AB$4)*Inputs!J$38,0)</f>
        <v>0</v>
      </c>
      <c r="AW3119">
        <f>IF(OR($D3119="51",$D3119="52",$D3119="61"),(AG3119/'Totals and Drop Down Lists'!AC$4)*Inputs!K$38,0)</f>
        <v>0</v>
      </c>
      <c r="AX3119">
        <f>IF(OR($D3119="51",$D3119="52",$D3119="61"),(AH3119/'Totals and Drop Down Lists'!AD$4)*Inputs!L$38,0)</f>
        <v>0</v>
      </c>
      <c r="AY3119">
        <f>IF(OR($D3119="51",$D3119="52",$D3119="61"),0,(AA3119/'Totals and Drop Down Lists'!W$5)*Inputs!E$39)</f>
        <v>0</v>
      </c>
      <c r="AZ3119">
        <f>IF(OR($D3119="51",$D3119="52",$D3119="61"),0,(AB3119/'Totals and Drop Down Lists'!X$5)*Inputs!F$39)</f>
        <v>0</v>
      </c>
      <c r="BA3119">
        <f>IF(OR($D3119="51",$D3119="52",$D3119="61"),0,(AC3119/'Totals and Drop Down Lists'!Y$5)*Inputs!G$39)</f>
        <v>0</v>
      </c>
      <c r="BB3119">
        <f>IF(OR($D3119="51",$D3119="52",$D3119="61"),0,(AD3119/'Totals and Drop Down Lists'!Z$5)*Inputs!H$39)</f>
        <v>0</v>
      </c>
      <c r="BC3119">
        <f>IF(OR($D3119="51",$D3119="52",$D3119="61"),0,(AE3119/'Totals and Drop Down Lists'!AA$5)*Inputs!I$39)</f>
        <v>0</v>
      </c>
      <c r="BD3119">
        <f>IF(OR($D3119="51",$D3119="52",$D3119="61"),0,(AF3119/'Totals and Drop Down Lists'!AB$5)*Inputs!J$39)</f>
        <v>0</v>
      </c>
      <c r="BE3119">
        <f>IF(OR($D3119="51",$D3119="52",$D3119="61"),0,(AG3119/'Totals and Drop Down Lists'!AC$5)*Inputs!K$39)</f>
        <v>0</v>
      </c>
      <c r="BF3119">
        <f>IF(OR($D3119="51",$D3119="52",$D3119="61"),0,(AH3119/'Totals and Drop Down Lists'!AD$5)*Inputs!L$39)</f>
        <v>0</v>
      </c>
      <c r="BG3119" s="10">
        <f t="shared" si="433"/>
        <v>109612.69774704281</v>
      </c>
    </row>
    <row r="3120" spans="1:59">
      <c r="A3120" s="1" t="s">
        <v>7660</v>
      </c>
      <c r="B3120" s="1" t="s">
        <v>938</v>
      </c>
      <c r="C3120" s="1" t="s">
        <v>498</v>
      </c>
      <c r="D3120" s="1" t="s">
        <v>25</v>
      </c>
      <c r="E3120" s="1" t="s">
        <v>955</v>
      </c>
      <c r="F3120" s="2">
        <v>23589</v>
      </c>
      <c r="G3120" s="2">
        <v>53</v>
      </c>
      <c r="H3120" s="2">
        <v>16</v>
      </c>
      <c r="I3120" s="2">
        <v>5271</v>
      </c>
      <c r="J3120" s="2">
        <v>9408</v>
      </c>
      <c r="K3120" s="2">
        <v>2485</v>
      </c>
      <c r="L3120" s="2">
        <v>20</v>
      </c>
      <c r="M3120" s="2">
        <v>0</v>
      </c>
      <c r="N3120" s="2">
        <v>0</v>
      </c>
      <c r="O3120" s="2">
        <v>24</v>
      </c>
      <c r="P3120" s="2">
        <v>0</v>
      </c>
      <c r="Q3120" s="2">
        <v>0</v>
      </c>
      <c r="R3120" s="2">
        <v>995</v>
      </c>
      <c r="S3120" s="2">
        <v>1159900</v>
      </c>
      <c r="T3120" s="2">
        <v>64873000</v>
      </c>
      <c r="U3120" s="2">
        <v>110</v>
      </c>
      <c r="V3120" s="2">
        <v>489</v>
      </c>
      <c r="W3120" s="2">
        <v>4</v>
      </c>
      <c r="X3120" s="2">
        <v>1169</v>
      </c>
      <c r="Y3120" s="2">
        <v>113</v>
      </c>
      <c r="Z3120" s="2">
        <v>594</v>
      </c>
      <c r="AA3120" s="9">
        <f t="shared" si="434"/>
        <v>23589</v>
      </c>
      <c r="AB3120" s="9">
        <f t="shared" si="435"/>
        <v>5202</v>
      </c>
      <c r="AC3120" s="9">
        <f t="shared" si="436"/>
        <v>1039</v>
      </c>
      <c r="AD3120" s="9">
        <f t="shared" si="437"/>
        <v>995</v>
      </c>
      <c r="AE3120" s="44">
        <f t="shared" si="438"/>
        <v>4.5840702379634334E-5</v>
      </c>
      <c r="AF3120" s="9">
        <f t="shared" si="439"/>
        <v>676</v>
      </c>
      <c r="AG3120" s="9">
        <f t="shared" si="432"/>
        <v>707</v>
      </c>
      <c r="AH3120" s="44">
        <f t="shared" si="440"/>
        <v>6.9486363585921046E-5</v>
      </c>
      <c r="AI3120">
        <f>AA3120/'Totals and Drop Down Lists'!W$6*Inputs!E$37</f>
        <v>21398.535064258074</v>
      </c>
      <c r="AJ3120">
        <f>AB3120/'Totals and Drop Down Lists'!X$6*Inputs!F$37</f>
        <v>17116.594124701485</v>
      </c>
      <c r="AK3120">
        <f>AC3120/'Totals and Drop Down Lists'!Y$6*Inputs!G$37</f>
        <v>6849.438959982177</v>
      </c>
      <c r="AL3120">
        <f>AD3120/'Totals and Drop Down Lists'!Z$6*Inputs!H$37</f>
        <v>7977.4137636439191</v>
      </c>
      <c r="AM3120">
        <f>AE3120/'Totals and Drop Down Lists'!AA$6*Inputs!I$37</f>
        <v>5706.6792592135498</v>
      </c>
      <c r="AN3120">
        <f>AF3120/'Totals and Drop Down Lists'!AB$6*Inputs!J$37</f>
        <v>13490.724562873045</v>
      </c>
      <c r="AO3120">
        <f>AG3120/'Totals and Drop Down Lists'!AC$6*Inputs!K$37</f>
        <v>13166.868358617774</v>
      </c>
      <c r="AP3120">
        <f>AH3120/'Totals and Drop Down Lists'!AD$6*Inputs!L$37</f>
        <v>16352.219622872382</v>
      </c>
      <c r="AQ3120">
        <f>IF(OR($D3120="51",$D3120="52",$D3120="61"),(AA3120/'Totals and Drop Down Lists'!W$4)*Inputs!E$38,0)</f>
        <v>0</v>
      </c>
      <c r="AR3120">
        <f>IF(OR($D3120="51",$D3120="52",$D3120="61"),(AB3120/'Totals and Drop Down Lists'!X$4)*Inputs!F$38,0)</f>
        <v>0</v>
      </c>
      <c r="AS3120">
        <f>IF(OR($D3120="51",$D3120="52",$D3120="61"),(AC3120/'Totals and Drop Down Lists'!Y$4)*Inputs!G$38,0)</f>
        <v>0</v>
      </c>
      <c r="AT3120">
        <f>IF(OR($D3120="51",$D3120="52",$D3120="61"),(AD3120/'Totals and Drop Down Lists'!Z$4)*Inputs!H$38,0)</f>
        <v>0</v>
      </c>
      <c r="AU3120">
        <f>IF(OR($D3120="51",$D3120="52",$D3120="61"),(AE3120/'Totals and Drop Down Lists'!AA$4)*Inputs!I$38,0)</f>
        <v>0</v>
      </c>
      <c r="AV3120">
        <f>IF(OR($D3120="51",$D3120="52",$D3120="61"),(AF3120/'Totals and Drop Down Lists'!AB$4)*Inputs!J$38,0)</f>
        <v>0</v>
      </c>
      <c r="AW3120">
        <f>IF(OR($D3120="51",$D3120="52",$D3120="61"),(AG3120/'Totals and Drop Down Lists'!AC$4)*Inputs!K$38,0)</f>
        <v>0</v>
      </c>
      <c r="AX3120">
        <f>IF(OR($D3120="51",$D3120="52",$D3120="61"),(AH3120/'Totals and Drop Down Lists'!AD$4)*Inputs!L$38,0)</f>
        <v>0</v>
      </c>
      <c r="AY3120">
        <f>IF(OR($D3120="51",$D3120="52",$D3120="61"),0,(AA3120/'Totals and Drop Down Lists'!W$5)*Inputs!E$39)</f>
        <v>0</v>
      </c>
      <c r="AZ3120">
        <f>IF(OR($D3120="51",$D3120="52",$D3120="61"),0,(AB3120/'Totals and Drop Down Lists'!X$5)*Inputs!F$39)</f>
        <v>0</v>
      </c>
      <c r="BA3120">
        <f>IF(OR($D3120="51",$D3120="52",$D3120="61"),0,(AC3120/'Totals and Drop Down Lists'!Y$5)*Inputs!G$39)</f>
        <v>0</v>
      </c>
      <c r="BB3120">
        <f>IF(OR($D3120="51",$D3120="52",$D3120="61"),0,(AD3120/'Totals and Drop Down Lists'!Z$5)*Inputs!H$39)</f>
        <v>0</v>
      </c>
      <c r="BC3120">
        <f>IF(OR($D3120="51",$D3120="52",$D3120="61"),0,(AE3120/'Totals and Drop Down Lists'!AA$5)*Inputs!I$39)</f>
        <v>0</v>
      </c>
      <c r="BD3120">
        <f>IF(OR($D3120="51",$D3120="52",$D3120="61"),0,(AF3120/'Totals and Drop Down Lists'!AB$5)*Inputs!J$39)</f>
        <v>0</v>
      </c>
      <c r="BE3120">
        <f>IF(OR($D3120="51",$D3120="52",$D3120="61"),0,(AG3120/'Totals and Drop Down Lists'!AC$5)*Inputs!K$39)</f>
        <v>0</v>
      </c>
      <c r="BF3120">
        <f>IF(OR($D3120="51",$D3120="52",$D3120="61"),0,(AH3120/'Totals and Drop Down Lists'!AD$5)*Inputs!L$39)</f>
        <v>0</v>
      </c>
      <c r="BG3120" s="10">
        <f t="shared" si="433"/>
        <v>102058.47371616241</v>
      </c>
    </row>
    <row r="3121" spans="1:59">
      <c r="A3121" s="1" t="s">
        <v>7660</v>
      </c>
      <c r="B3121" s="1" t="s">
        <v>938</v>
      </c>
      <c r="C3121" s="1" t="s">
        <v>956</v>
      </c>
      <c r="D3121" s="1" t="s">
        <v>25</v>
      </c>
      <c r="E3121" s="1" t="s">
        <v>957</v>
      </c>
      <c r="F3121" s="2">
        <v>61918</v>
      </c>
      <c r="G3121" s="2">
        <v>293</v>
      </c>
      <c r="H3121" s="2">
        <v>45</v>
      </c>
      <c r="I3121" s="2">
        <v>10234</v>
      </c>
      <c r="J3121" s="2">
        <v>24084</v>
      </c>
      <c r="K3121" s="2">
        <v>5747</v>
      </c>
      <c r="L3121" s="2">
        <v>197</v>
      </c>
      <c r="M3121" s="2">
        <v>29</v>
      </c>
      <c r="N3121" s="2">
        <v>8</v>
      </c>
      <c r="O3121" s="2">
        <v>63</v>
      </c>
      <c r="P3121" s="2">
        <v>38</v>
      </c>
      <c r="Q3121" s="2">
        <v>13</v>
      </c>
      <c r="R3121" s="2">
        <v>1161</v>
      </c>
      <c r="S3121" s="2">
        <v>3586100</v>
      </c>
      <c r="T3121" s="2">
        <v>201152800</v>
      </c>
      <c r="U3121" s="2">
        <v>173</v>
      </c>
      <c r="V3121" s="2">
        <v>504</v>
      </c>
      <c r="W3121" s="2">
        <v>60</v>
      </c>
      <c r="X3121" s="2">
        <v>1220</v>
      </c>
      <c r="Y3121" s="2">
        <v>230</v>
      </c>
      <c r="Z3121" s="2">
        <v>460</v>
      </c>
      <c r="AA3121" s="9">
        <f t="shared" si="434"/>
        <v>61918</v>
      </c>
      <c r="AB3121" s="9">
        <f t="shared" si="435"/>
        <v>9896</v>
      </c>
      <c r="AC3121" s="9">
        <f t="shared" si="436"/>
        <v>1509</v>
      </c>
      <c r="AD3121" s="9">
        <f t="shared" si="437"/>
        <v>1161</v>
      </c>
      <c r="AE3121" s="44">
        <f t="shared" si="438"/>
        <v>9.5774426848518372E-5</v>
      </c>
      <c r="AF3121" s="9">
        <f t="shared" si="439"/>
        <v>656</v>
      </c>
      <c r="AG3121" s="9">
        <f t="shared" si="432"/>
        <v>690</v>
      </c>
      <c r="AH3121" s="44">
        <f t="shared" si="440"/>
        <v>6.1265044830505062E-5</v>
      </c>
      <c r="AI3121">
        <f>AA3121/'Totals and Drop Down Lists'!W$6*Inputs!E$37</f>
        <v>56168.319729905095</v>
      </c>
      <c r="AJ3121">
        <f>AB3121/'Totals and Drop Down Lists'!X$6*Inputs!F$37</f>
        <v>32561.671560562456</v>
      </c>
      <c r="AK3121">
        <f>AC3121/'Totals and Drop Down Lists'!Y$6*Inputs!G$37</f>
        <v>9947.8377195506309</v>
      </c>
      <c r="AL3121">
        <f>AD3121/'Totals and Drop Down Lists'!Z$6*Inputs!H$37</f>
        <v>9308.3189744629053</v>
      </c>
      <c r="AM3121">
        <f>AE3121/'Totals and Drop Down Lists'!AA$6*Inputs!I$37</f>
        <v>11922.896179320387</v>
      </c>
      <c r="AN3121">
        <f>AF3121/'Totals and Drop Down Lists'!AB$6*Inputs!J$37</f>
        <v>13091.590700066152</v>
      </c>
      <c r="AO3121">
        <f>AG3121/'Totals and Drop Down Lists'!AC$6*Inputs!K$37</f>
        <v>12850.267563573218</v>
      </c>
      <c r="AP3121">
        <f>AH3121/'Totals and Drop Down Lists'!AD$6*Inputs!L$37</f>
        <v>14417.497427891367</v>
      </c>
      <c r="AQ3121">
        <f>IF(OR($D3121="51",$D3121="52",$D3121="61"),(AA3121/'Totals and Drop Down Lists'!W$4)*Inputs!E$38,0)</f>
        <v>0</v>
      </c>
      <c r="AR3121">
        <f>IF(OR($D3121="51",$D3121="52",$D3121="61"),(AB3121/'Totals and Drop Down Lists'!X$4)*Inputs!F$38,0)</f>
        <v>0</v>
      </c>
      <c r="AS3121">
        <f>IF(OR($D3121="51",$D3121="52",$D3121="61"),(AC3121/'Totals and Drop Down Lists'!Y$4)*Inputs!G$38,0)</f>
        <v>0</v>
      </c>
      <c r="AT3121">
        <f>IF(OR($D3121="51",$D3121="52",$D3121="61"),(AD3121/'Totals and Drop Down Lists'!Z$4)*Inputs!H$38,0)</f>
        <v>0</v>
      </c>
      <c r="AU3121">
        <f>IF(OR($D3121="51",$D3121="52",$D3121="61"),(AE3121/'Totals and Drop Down Lists'!AA$4)*Inputs!I$38,0)</f>
        <v>0</v>
      </c>
      <c r="AV3121">
        <f>IF(OR($D3121="51",$D3121="52",$D3121="61"),(AF3121/'Totals and Drop Down Lists'!AB$4)*Inputs!J$38,0)</f>
        <v>0</v>
      </c>
      <c r="AW3121">
        <f>IF(OR($D3121="51",$D3121="52",$D3121="61"),(AG3121/'Totals and Drop Down Lists'!AC$4)*Inputs!K$38,0)</f>
        <v>0</v>
      </c>
      <c r="AX3121">
        <f>IF(OR($D3121="51",$D3121="52",$D3121="61"),(AH3121/'Totals and Drop Down Lists'!AD$4)*Inputs!L$38,0)</f>
        <v>0</v>
      </c>
      <c r="AY3121">
        <f>IF(OR($D3121="51",$D3121="52",$D3121="61"),0,(AA3121/'Totals and Drop Down Lists'!W$5)*Inputs!E$39)</f>
        <v>0</v>
      </c>
      <c r="AZ3121">
        <f>IF(OR($D3121="51",$D3121="52",$D3121="61"),0,(AB3121/'Totals and Drop Down Lists'!X$5)*Inputs!F$39)</f>
        <v>0</v>
      </c>
      <c r="BA3121">
        <f>IF(OR($D3121="51",$D3121="52",$D3121="61"),0,(AC3121/'Totals and Drop Down Lists'!Y$5)*Inputs!G$39)</f>
        <v>0</v>
      </c>
      <c r="BB3121">
        <f>IF(OR($D3121="51",$D3121="52",$D3121="61"),0,(AD3121/'Totals and Drop Down Lists'!Z$5)*Inputs!H$39)</f>
        <v>0</v>
      </c>
      <c r="BC3121">
        <f>IF(OR($D3121="51",$D3121="52",$D3121="61"),0,(AE3121/'Totals and Drop Down Lists'!AA$5)*Inputs!I$39)</f>
        <v>0</v>
      </c>
      <c r="BD3121">
        <f>IF(OR($D3121="51",$D3121="52",$D3121="61"),0,(AF3121/'Totals and Drop Down Lists'!AB$5)*Inputs!J$39)</f>
        <v>0</v>
      </c>
      <c r="BE3121">
        <f>IF(OR($D3121="51",$D3121="52",$D3121="61"),0,(AG3121/'Totals and Drop Down Lists'!AC$5)*Inputs!K$39)</f>
        <v>0</v>
      </c>
      <c r="BF3121">
        <f>IF(OR($D3121="51",$D3121="52",$D3121="61"),0,(AH3121/'Totals and Drop Down Lists'!AD$5)*Inputs!L$39)</f>
        <v>0</v>
      </c>
      <c r="BG3121" s="10">
        <f t="shared" si="433"/>
        <v>160268.39985533222</v>
      </c>
    </row>
    <row r="3122" spans="1:59">
      <c r="A3122" s="1" t="s">
        <v>7660</v>
      </c>
      <c r="B3122" s="1" t="s">
        <v>938</v>
      </c>
      <c r="C3122" s="1" t="s">
        <v>958</v>
      </c>
      <c r="D3122" s="1" t="s">
        <v>25</v>
      </c>
      <c r="E3122" s="1" t="s">
        <v>959</v>
      </c>
      <c r="F3122" s="2">
        <v>77946</v>
      </c>
      <c r="G3122" s="2">
        <v>541</v>
      </c>
      <c r="H3122" s="2">
        <v>26</v>
      </c>
      <c r="I3122" s="2">
        <v>16014</v>
      </c>
      <c r="J3122" s="2">
        <v>28956</v>
      </c>
      <c r="K3122" s="2">
        <v>7233</v>
      </c>
      <c r="L3122" s="2">
        <v>68</v>
      </c>
      <c r="M3122" s="2">
        <v>0</v>
      </c>
      <c r="N3122" s="2">
        <v>15</v>
      </c>
      <c r="O3122" s="2">
        <v>237</v>
      </c>
      <c r="P3122" s="2">
        <v>117</v>
      </c>
      <c r="Q3122" s="2">
        <v>0</v>
      </c>
      <c r="R3122" s="2">
        <v>1245</v>
      </c>
      <c r="S3122" s="2">
        <v>4422000</v>
      </c>
      <c r="T3122" s="2">
        <v>225537400</v>
      </c>
      <c r="U3122" s="2">
        <v>1275</v>
      </c>
      <c r="V3122" s="2">
        <v>530</v>
      </c>
      <c r="W3122" s="2">
        <v>175</v>
      </c>
      <c r="X3122" s="2">
        <v>2120</v>
      </c>
      <c r="Y3122" s="2">
        <v>184</v>
      </c>
      <c r="Z3122" s="2">
        <v>1260</v>
      </c>
      <c r="AA3122" s="9">
        <f t="shared" si="434"/>
        <v>77946</v>
      </c>
      <c r="AB3122" s="9">
        <f t="shared" si="435"/>
        <v>15447</v>
      </c>
      <c r="AC3122" s="9">
        <f t="shared" si="436"/>
        <v>1682</v>
      </c>
      <c r="AD3122" s="9">
        <f t="shared" si="437"/>
        <v>1245</v>
      </c>
      <c r="AE3122" s="44">
        <f t="shared" si="438"/>
        <v>1.26181053244851E-4</v>
      </c>
      <c r="AF3122" s="9">
        <f t="shared" si="439"/>
        <v>1415</v>
      </c>
      <c r="AG3122" s="9">
        <f t="shared" si="432"/>
        <v>1444</v>
      </c>
      <c r="AH3122" s="44">
        <f t="shared" si="440"/>
        <v>1.3421411025937407E-4</v>
      </c>
      <c r="AI3122">
        <f>AA3122/'Totals and Drop Down Lists'!W$6*Inputs!E$37</f>
        <v>70707.96617570307</v>
      </c>
      <c r="AJ3122">
        <f>AB3122/'Totals and Drop Down Lists'!X$6*Inputs!F$37</f>
        <v>50826.610812046107</v>
      </c>
      <c r="AK3122">
        <f>AC3122/'Totals and Drop Down Lists'!Y$6*Inputs!G$37</f>
        <v>11088.312156583275</v>
      </c>
      <c r="AL3122">
        <f>AD3122/'Totals and Drop Down Lists'!Z$6*Inputs!H$37</f>
        <v>9981.7890811423913</v>
      </c>
      <c r="AM3122">
        <f>AE3122/'Totals and Drop Down Lists'!AA$6*Inputs!I$37</f>
        <v>15708.197345990486</v>
      </c>
      <c r="AN3122">
        <f>AF3122/'Totals and Drop Down Lists'!AB$6*Inputs!J$37</f>
        <v>28238.72079358781</v>
      </c>
      <c r="AO3122">
        <f>AG3122/'Totals and Drop Down Lists'!AC$6*Inputs!K$37</f>
        <v>26892.444002608299</v>
      </c>
      <c r="AP3122">
        <f>AH3122/'Totals and Drop Down Lists'!AD$6*Inputs!L$37</f>
        <v>31584.594360531082</v>
      </c>
      <c r="AQ3122">
        <f>IF(OR($D3122="51",$D3122="52",$D3122="61"),(AA3122/'Totals and Drop Down Lists'!W$4)*Inputs!E$38,0)</f>
        <v>0</v>
      </c>
      <c r="AR3122">
        <f>IF(OR($D3122="51",$D3122="52",$D3122="61"),(AB3122/'Totals and Drop Down Lists'!X$4)*Inputs!F$38,0)</f>
        <v>0</v>
      </c>
      <c r="AS3122">
        <f>IF(OR($D3122="51",$D3122="52",$D3122="61"),(AC3122/'Totals and Drop Down Lists'!Y$4)*Inputs!G$38,0)</f>
        <v>0</v>
      </c>
      <c r="AT3122">
        <f>IF(OR($D3122="51",$D3122="52",$D3122="61"),(AD3122/'Totals and Drop Down Lists'!Z$4)*Inputs!H$38,0)</f>
        <v>0</v>
      </c>
      <c r="AU3122">
        <f>IF(OR($D3122="51",$D3122="52",$D3122="61"),(AE3122/'Totals and Drop Down Lists'!AA$4)*Inputs!I$38,0)</f>
        <v>0</v>
      </c>
      <c r="AV3122">
        <f>IF(OR($D3122="51",$D3122="52",$D3122="61"),(AF3122/'Totals and Drop Down Lists'!AB$4)*Inputs!J$38,0)</f>
        <v>0</v>
      </c>
      <c r="AW3122">
        <f>IF(OR($D3122="51",$D3122="52",$D3122="61"),(AG3122/'Totals and Drop Down Lists'!AC$4)*Inputs!K$38,0)</f>
        <v>0</v>
      </c>
      <c r="AX3122">
        <f>IF(OR($D3122="51",$D3122="52",$D3122="61"),(AH3122/'Totals and Drop Down Lists'!AD$4)*Inputs!L$38,0)</f>
        <v>0</v>
      </c>
      <c r="AY3122">
        <f>IF(OR($D3122="51",$D3122="52",$D3122="61"),0,(AA3122/'Totals and Drop Down Lists'!W$5)*Inputs!E$39)</f>
        <v>0</v>
      </c>
      <c r="AZ3122">
        <f>IF(OR($D3122="51",$D3122="52",$D3122="61"),0,(AB3122/'Totals and Drop Down Lists'!X$5)*Inputs!F$39)</f>
        <v>0</v>
      </c>
      <c r="BA3122">
        <f>IF(OR($D3122="51",$D3122="52",$D3122="61"),0,(AC3122/'Totals and Drop Down Lists'!Y$5)*Inputs!G$39)</f>
        <v>0</v>
      </c>
      <c r="BB3122">
        <f>IF(OR($D3122="51",$D3122="52",$D3122="61"),0,(AD3122/'Totals and Drop Down Lists'!Z$5)*Inputs!H$39)</f>
        <v>0</v>
      </c>
      <c r="BC3122">
        <f>IF(OR($D3122="51",$D3122="52",$D3122="61"),0,(AE3122/'Totals and Drop Down Lists'!AA$5)*Inputs!I$39)</f>
        <v>0</v>
      </c>
      <c r="BD3122">
        <f>IF(OR($D3122="51",$D3122="52",$D3122="61"),0,(AF3122/'Totals and Drop Down Lists'!AB$5)*Inputs!J$39)</f>
        <v>0</v>
      </c>
      <c r="BE3122">
        <f>IF(OR($D3122="51",$D3122="52",$D3122="61"),0,(AG3122/'Totals and Drop Down Lists'!AC$5)*Inputs!K$39)</f>
        <v>0</v>
      </c>
      <c r="BF3122">
        <f>IF(OR($D3122="51",$D3122="52",$D3122="61"),0,(AH3122/'Totals and Drop Down Lists'!AD$5)*Inputs!L$39)</f>
        <v>0</v>
      </c>
      <c r="BG3122" s="10">
        <f t="shared" si="433"/>
        <v>245028.63472819253</v>
      </c>
    </row>
    <row r="3123" spans="1:59">
      <c r="A3123" s="1" t="s">
        <v>7660</v>
      </c>
      <c r="B3123" s="1" t="s">
        <v>938</v>
      </c>
      <c r="C3123" s="1" t="s">
        <v>960</v>
      </c>
      <c r="D3123" s="1" t="s">
        <v>15</v>
      </c>
      <c r="E3123" s="1" t="s">
        <v>961</v>
      </c>
      <c r="F3123" s="2">
        <v>266138</v>
      </c>
      <c r="G3123" s="2">
        <v>3409</v>
      </c>
      <c r="H3123" s="2">
        <v>424</v>
      </c>
      <c r="I3123" s="2">
        <v>34817</v>
      </c>
      <c r="J3123" s="2">
        <v>103482</v>
      </c>
      <c r="K3123" s="2">
        <v>26478</v>
      </c>
      <c r="L3123" s="2">
        <v>427</v>
      </c>
      <c r="M3123" s="2">
        <v>79</v>
      </c>
      <c r="N3123" s="2">
        <v>14</v>
      </c>
      <c r="O3123" s="2">
        <v>579</v>
      </c>
      <c r="P3123" s="2">
        <v>229</v>
      </c>
      <c r="Q3123" s="2">
        <v>0</v>
      </c>
      <c r="R3123" s="2">
        <v>2399</v>
      </c>
      <c r="S3123" s="2">
        <v>21386500</v>
      </c>
      <c r="T3123" s="2">
        <v>1054643300</v>
      </c>
      <c r="U3123" s="2">
        <v>2262</v>
      </c>
      <c r="V3123" s="2">
        <v>1216</v>
      </c>
      <c r="W3123" s="2">
        <v>193</v>
      </c>
      <c r="X3123" s="2">
        <v>5609</v>
      </c>
      <c r="Y3123" s="2">
        <v>303</v>
      </c>
      <c r="Z3123" s="2">
        <v>3906</v>
      </c>
      <c r="AA3123" s="9">
        <f t="shared" si="434"/>
        <v>266138</v>
      </c>
      <c r="AB3123" s="9">
        <f t="shared" si="435"/>
        <v>30984</v>
      </c>
      <c r="AC3123" s="9">
        <f t="shared" si="436"/>
        <v>3727</v>
      </c>
      <c r="AD3123" s="9">
        <f t="shared" si="437"/>
        <v>2399</v>
      </c>
      <c r="AE3123" s="44">
        <f t="shared" si="438"/>
        <v>4.7315270562393869E-4</v>
      </c>
      <c r="AF3123" s="9">
        <f t="shared" si="439"/>
        <v>4200</v>
      </c>
      <c r="AG3123" s="9">
        <f t="shared" si="432"/>
        <v>4209</v>
      </c>
      <c r="AH3123" s="44">
        <f t="shared" si="440"/>
        <v>4.0072863413965647E-4</v>
      </c>
      <c r="AI3123">
        <f>AA3123/'Totals and Drop Down Lists'!W$6*Inputs!E$37</f>
        <v>241424.53367804972</v>
      </c>
      <c r="AJ3123">
        <f>AB3123/'Totals and Drop Down Lists'!X$6*Inputs!F$37</f>
        <v>101949.35647054033</v>
      </c>
      <c r="AK3123">
        <f>AC3123/'Totals and Drop Down Lists'!Y$6*Inputs!G$37</f>
        <v>24569.642929599206</v>
      </c>
      <c r="AL3123">
        <f>AD3123/'Totals and Drop Down Lists'!Z$6*Inputs!H$37</f>
        <v>19233.985546715339</v>
      </c>
      <c r="AM3123">
        <f>AE3123/'Totals and Drop Down Lists'!AA$6*Inputs!I$37</f>
        <v>58902.472943444547</v>
      </c>
      <c r="AN3123">
        <f>AF3123/'Totals and Drop Down Lists'!AB$6*Inputs!J$37</f>
        <v>83818.111189447911</v>
      </c>
      <c r="AO3123">
        <f>AG3123/'Totals and Drop Down Lists'!AC$6*Inputs!K$37</f>
        <v>78386.632137796623</v>
      </c>
      <c r="AP3123">
        <f>AH3123/'Totals and Drop Down Lists'!AD$6*Inputs!L$37</f>
        <v>94303.433025714301</v>
      </c>
      <c r="AQ3123">
        <f>IF(OR($D3123="51",$D3123="52",$D3123="61"),(AA3123/'Totals and Drop Down Lists'!W$4)*Inputs!E$38,0)</f>
        <v>0</v>
      </c>
      <c r="AR3123">
        <f>IF(OR($D3123="51",$D3123="52",$D3123="61"),(AB3123/'Totals and Drop Down Lists'!X$4)*Inputs!F$38,0)</f>
        <v>0</v>
      </c>
      <c r="AS3123">
        <f>IF(OR($D3123="51",$D3123="52",$D3123="61"),(AC3123/'Totals and Drop Down Lists'!Y$4)*Inputs!G$38,0)</f>
        <v>0</v>
      </c>
      <c r="AT3123">
        <f>IF(OR($D3123="51",$D3123="52",$D3123="61"),(AD3123/'Totals and Drop Down Lists'!Z$4)*Inputs!H$38,0)</f>
        <v>0</v>
      </c>
      <c r="AU3123">
        <f>IF(OR($D3123="51",$D3123="52",$D3123="61"),(AE3123/'Totals and Drop Down Lists'!AA$4)*Inputs!I$38,0)</f>
        <v>0</v>
      </c>
      <c r="AV3123">
        <f>IF(OR($D3123="51",$D3123="52",$D3123="61"),(AF3123/'Totals and Drop Down Lists'!AB$4)*Inputs!J$38,0)</f>
        <v>0</v>
      </c>
      <c r="AW3123">
        <f>IF(OR($D3123="51",$D3123="52",$D3123="61"),(AG3123/'Totals and Drop Down Lists'!AC$4)*Inputs!K$38,0)</f>
        <v>0</v>
      </c>
      <c r="AX3123">
        <f>IF(OR($D3123="51",$D3123="52",$D3123="61"),(AH3123/'Totals and Drop Down Lists'!AD$4)*Inputs!L$38,0)</f>
        <v>0</v>
      </c>
      <c r="AY3123">
        <f>IF(OR($D3123="51",$D3123="52",$D3123="61"),0,(AA3123/'Totals and Drop Down Lists'!W$5)*Inputs!E$39)</f>
        <v>0</v>
      </c>
      <c r="AZ3123">
        <f>IF(OR($D3123="51",$D3123="52",$D3123="61"),0,(AB3123/'Totals and Drop Down Lists'!X$5)*Inputs!F$39)</f>
        <v>0</v>
      </c>
      <c r="BA3123">
        <f>IF(OR($D3123="51",$D3123="52",$D3123="61"),0,(AC3123/'Totals and Drop Down Lists'!Y$5)*Inputs!G$39)</f>
        <v>0</v>
      </c>
      <c r="BB3123">
        <f>IF(OR($D3123="51",$D3123="52",$D3123="61"),0,(AD3123/'Totals and Drop Down Lists'!Z$5)*Inputs!H$39)</f>
        <v>0</v>
      </c>
      <c r="BC3123">
        <f>IF(OR($D3123="51",$D3123="52",$D3123="61"),0,(AE3123/'Totals and Drop Down Lists'!AA$5)*Inputs!I$39)</f>
        <v>0</v>
      </c>
      <c r="BD3123">
        <f>IF(OR($D3123="51",$D3123="52",$D3123="61"),0,(AF3123/'Totals and Drop Down Lists'!AB$5)*Inputs!J$39)</f>
        <v>0</v>
      </c>
      <c r="BE3123">
        <f>IF(OR($D3123="51",$D3123="52",$D3123="61"),0,(AG3123/'Totals and Drop Down Lists'!AC$5)*Inputs!K$39)</f>
        <v>0</v>
      </c>
      <c r="BF3123">
        <f>IF(OR($D3123="51",$D3123="52",$D3123="61"),0,(AH3123/'Totals and Drop Down Lists'!AD$5)*Inputs!L$39)</f>
        <v>0</v>
      </c>
      <c r="BG3123" s="10">
        <f t="shared" si="433"/>
        <v>702588.16792130796</v>
      </c>
    </row>
    <row r="3124" spans="1:59">
      <c r="A3124" s="1" t="s">
        <v>7660</v>
      </c>
      <c r="B3124" s="1" t="s">
        <v>938</v>
      </c>
      <c r="C3124" s="1" t="s">
        <v>962</v>
      </c>
      <c r="D3124" s="1" t="s">
        <v>25</v>
      </c>
      <c r="E3124" s="1" t="s">
        <v>963</v>
      </c>
      <c r="F3124" s="2">
        <v>37514</v>
      </c>
      <c r="G3124" s="2">
        <v>214</v>
      </c>
      <c r="H3124" s="2">
        <v>19</v>
      </c>
      <c r="I3124" s="2">
        <v>6251</v>
      </c>
      <c r="J3124" s="2">
        <v>14254</v>
      </c>
      <c r="K3124" s="2">
        <v>4064</v>
      </c>
      <c r="L3124" s="2">
        <v>65</v>
      </c>
      <c r="M3124" s="2">
        <v>18</v>
      </c>
      <c r="N3124" s="2">
        <v>0</v>
      </c>
      <c r="O3124" s="2">
        <v>131</v>
      </c>
      <c r="P3124" s="2">
        <v>15</v>
      </c>
      <c r="Q3124" s="2">
        <v>0</v>
      </c>
      <c r="R3124" s="2">
        <v>2865</v>
      </c>
      <c r="S3124" s="2">
        <v>2132200</v>
      </c>
      <c r="T3124" s="2">
        <v>116011700</v>
      </c>
      <c r="U3124" s="2">
        <v>330</v>
      </c>
      <c r="V3124" s="2">
        <v>462</v>
      </c>
      <c r="W3124" s="2">
        <v>184</v>
      </c>
      <c r="X3124" s="2">
        <v>1147</v>
      </c>
      <c r="Y3124" s="2">
        <v>104</v>
      </c>
      <c r="Z3124" s="2">
        <v>646</v>
      </c>
      <c r="AA3124" s="9">
        <f t="shared" si="434"/>
        <v>37514</v>
      </c>
      <c r="AB3124" s="9">
        <f t="shared" si="435"/>
        <v>6018</v>
      </c>
      <c r="AC3124" s="9">
        <f t="shared" si="436"/>
        <v>3094</v>
      </c>
      <c r="AD3124" s="9">
        <f t="shared" si="437"/>
        <v>2865</v>
      </c>
      <c r="AE3124" s="44">
        <f t="shared" si="438"/>
        <v>8.0921966860501051E-5</v>
      </c>
      <c r="AF3124" s="9">
        <f t="shared" si="439"/>
        <v>501</v>
      </c>
      <c r="AG3124" s="9">
        <f t="shared" si="432"/>
        <v>750</v>
      </c>
      <c r="AH3124" s="44">
        <f t="shared" si="440"/>
        <v>7.9566324107763174E-5</v>
      </c>
      <c r="AI3124">
        <f>AA3124/'Totals and Drop Down Lists'!W$6*Inputs!E$37</f>
        <v>34030.465233819887</v>
      </c>
      <c r="AJ3124">
        <f>AB3124/'Totals and Drop Down Lists'!X$6*Inputs!F$37</f>
        <v>19801.550065831132</v>
      </c>
      <c r="AK3124">
        <f>AC3124/'Totals and Drop Down Lists'!Y$6*Inputs!G$37</f>
        <v>20396.69311086127</v>
      </c>
      <c r="AL3124">
        <f>AD3124/'Totals and Drop Down Lists'!Z$6*Inputs!H$37</f>
        <v>22970.141138532494</v>
      </c>
      <c r="AM3124">
        <f>AE3124/'Totals and Drop Down Lists'!AA$6*Inputs!I$37</f>
        <v>10073.923084187945</v>
      </c>
      <c r="AN3124">
        <f>AF3124/'Totals and Drop Down Lists'!AB$6*Inputs!J$37</f>
        <v>9998.3032633127168</v>
      </c>
      <c r="AO3124">
        <f>AG3124/'Totals and Drop Down Lists'!AC$6*Inputs!K$37</f>
        <v>13967.682134318715</v>
      </c>
      <c r="AP3124">
        <f>AH3124/'Totals and Drop Down Lists'!AD$6*Inputs!L$37</f>
        <v>18724.335815702518</v>
      </c>
      <c r="AQ3124">
        <f>IF(OR($D3124="51",$D3124="52",$D3124="61"),(AA3124/'Totals and Drop Down Lists'!W$4)*Inputs!E$38,0)</f>
        <v>0</v>
      </c>
      <c r="AR3124">
        <f>IF(OR($D3124="51",$D3124="52",$D3124="61"),(AB3124/'Totals and Drop Down Lists'!X$4)*Inputs!F$38,0)</f>
        <v>0</v>
      </c>
      <c r="AS3124">
        <f>IF(OR($D3124="51",$D3124="52",$D3124="61"),(AC3124/'Totals and Drop Down Lists'!Y$4)*Inputs!G$38,0)</f>
        <v>0</v>
      </c>
      <c r="AT3124">
        <f>IF(OR($D3124="51",$D3124="52",$D3124="61"),(AD3124/'Totals and Drop Down Lists'!Z$4)*Inputs!H$38,0)</f>
        <v>0</v>
      </c>
      <c r="AU3124">
        <f>IF(OR($D3124="51",$D3124="52",$D3124="61"),(AE3124/'Totals and Drop Down Lists'!AA$4)*Inputs!I$38,0)</f>
        <v>0</v>
      </c>
      <c r="AV3124">
        <f>IF(OR($D3124="51",$D3124="52",$D3124="61"),(AF3124/'Totals and Drop Down Lists'!AB$4)*Inputs!J$38,0)</f>
        <v>0</v>
      </c>
      <c r="AW3124">
        <f>IF(OR($D3124="51",$D3124="52",$D3124="61"),(AG3124/'Totals and Drop Down Lists'!AC$4)*Inputs!K$38,0)</f>
        <v>0</v>
      </c>
      <c r="AX3124">
        <f>IF(OR($D3124="51",$D3124="52",$D3124="61"),(AH3124/'Totals and Drop Down Lists'!AD$4)*Inputs!L$38,0)</f>
        <v>0</v>
      </c>
      <c r="AY3124">
        <f>IF(OR($D3124="51",$D3124="52",$D3124="61"),0,(AA3124/'Totals and Drop Down Lists'!W$5)*Inputs!E$39)</f>
        <v>0</v>
      </c>
      <c r="AZ3124">
        <f>IF(OR($D3124="51",$D3124="52",$D3124="61"),0,(AB3124/'Totals and Drop Down Lists'!X$5)*Inputs!F$39)</f>
        <v>0</v>
      </c>
      <c r="BA3124">
        <f>IF(OR($D3124="51",$D3124="52",$D3124="61"),0,(AC3124/'Totals and Drop Down Lists'!Y$5)*Inputs!G$39)</f>
        <v>0</v>
      </c>
      <c r="BB3124">
        <f>IF(OR($D3124="51",$D3124="52",$D3124="61"),0,(AD3124/'Totals and Drop Down Lists'!Z$5)*Inputs!H$39)</f>
        <v>0</v>
      </c>
      <c r="BC3124">
        <f>IF(OR($D3124="51",$D3124="52",$D3124="61"),0,(AE3124/'Totals and Drop Down Lists'!AA$5)*Inputs!I$39)</f>
        <v>0</v>
      </c>
      <c r="BD3124">
        <f>IF(OR($D3124="51",$D3124="52",$D3124="61"),0,(AF3124/'Totals and Drop Down Lists'!AB$5)*Inputs!J$39)</f>
        <v>0</v>
      </c>
      <c r="BE3124">
        <f>IF(OR($D3124="51",$D3124="52",$D3124="61"),0,(AG3124/'Totals and Drop Down Lists'!AC$5)*Inputs!K$39)</f>
        <v>0</v>
      </c>
      <c r="BF3124">
        <f>IF(OR($D3124="51",$D3124="52",$D3124="61"),0,(AH3124/'Totals and Drop Down Lists'!AD$5)*Inputs!L$39)</f>
        <v>0</v>
      </c>
      <c r="BG3124" s="10">
        <f t="shared" si="433"/>
        <v>149963.09384656665</v>
      </c>
    </row>
    <row r="3125" spans="1:59">
      <c r="A3125" s="1" t="s">
        <v>7660</v>
      </c>
      <c r="B3125" s="1" t="s">
        <v>938</v>
      </c>
      <c r="C3125" s="1" t="s">
        <v>964</v>
      </c>
      <c r="D3125" s="1" t="s">
        <v>25</v>
      </c>
      <c r="E3125" s="1" t="s">
        <v>965</v>
      </c>
      <c r="F3125" s="2">
        <v>91836</v>
      </c>
      <c r="G3125" s="2">
        <v>1052</v>
      </c>
      <c r="H3125" s="2">
        <v>139</v>
      </c>
      <c r="I3125" s="2">
        <v>20992</v>
      </c>
      <c r="J3125" s="2">
        <v>34180</v>
      </c>
      <c r="K3125" s="2">
        <v>10860</v>
      </c>
      <c r="L3125" s="2">
        <v>153</v>
      </c>
      <c r="M3125" s="2">
        <v>94</v>
      </c>
      <c r="N3125" s="2">
        <v>30</v>
      </c>
      <c r="O3125" s="2">
        <v>303</v>
      </c>
      <c r="P3125" s="2">
        <v>155</v>
      </c>
      <c r="Q3125" s="2">
        <v>38</v>
      </c>
      <c r="R3125" s="2">
        <v>2423</v>
      </c>
      <c r="S3125" s="2">
        <v>5851200</v>
      </c>
      <c r="T3125" s="2">
        <v>305532000</v>
      </c>
      <c r="U3125" s="2">
        <v>1783</v>
      </c>
      <c r="V3125" s="2">
        <v>1142</v>
      </c>
      <c r="W3125" s="2">
        <v>504</v>
      </c>
      <c r="X3125" s="2">
        <v>3665</v>
      </c>
      <c r="Y3125" s="2">
        <v>208</v>
      </c>
      <c r="Z3125" s="2">
        <v>1870</v>
      </c>
      <c r="AA3125" s="9">
        <f t="shared" si="434"/>
        <v>91836</v>
      </c>
      <c r="AB3125" s="9">
        <f t="shared" si="435"/>
        <v>19801</v>
      </c>
      <c r="AC3125" s="9">
        <f t="shared" si="436"/>
        <v>3196</v>
      </c>
      <c r="AD3125" s="9">
        <f t="shared" si="437"/>
        <v>2423</v>
      </c>
      <c r="AE3125" s="44">
        <f t="shared" si="438"/>
        <v>2.4098131951250521E-4</v>
      </c>
      <c r="AF3125" s="9">
        <f t="shared" si="439"/>
        <v>2019</v>
      </c>
      <c r="AG3125" s="9">
        <f t="shared" si="432"/>
        <v>2078</v>
      </c>
      <c r="AH3125" s="44">
        <f t="shared" si="440"/>
        <v>2.4567128440570833E-4</v>
      </c>
      <c r="AI3125">
        <f>AA3125/'Totals and Drop Down Lists'!W$6*Inputs!E$37</f>
        <v>83308.14643101464</v>
      </c>
      <c r="AJ3125">
        <f>AB3125/'Totals and Drop Down Lists'!X$6*Inputs!F$37</f>
        <v>65152.956605769723</v>
      </c>
      <c r="AK3125">
        <f>AC3125/'Totals and Drop Down Lists'!Y$6*Inputs!G$37</f>
        <v>21069.111565065487</v>
      </c>
      <c r="AL3125">
        <f>AD3125/'Totals and Drop Down Lists'!Z$6*Inputs!H$37</f>
        <v>19426.405577195193</v>
      </c>
      <c r="AM3125">
        <f>AE3125/'Totals and Drop Down Lists'!AA$6*Inputs!I$37</f>
        <v>29999.607914622378</v>
      </c>
      <c r="AN3125">
        <f>AF3125/'Totals and Drop Down Lists'!AB$6*Inputs!J$37</f>
        <v>40292.563450356036</v>
      </c>
      <c r="AO3125">
        <f>AG3125/'Totals and Drop Down Lists'!AC$6*Inputs!K$37</f>
        <v>38699.791300152385</v>
      </c>
      <c r="AP3125">
        <f>AH3125/'Totals and Drop Down Lists'!AD$6*Inputs!L$37</f>
        <v>57813.80101532962</v>
      </c>
      <c r="AQ3125">
        <f>IF(OR($D3125="51",$D3125="52",$D3125="61"),(AA3125/'Totals and Drop Down Lists'!W$4)*Inputs!E$38,0)</f>
        <v>0</v>
      </c>
      <c r="AR3125">
        <f>IF(OR($D3125="51",$D3125="52",$D3125="61"),(AB3125/'Totals and Drop Down Lists'!X$4)*Inputs!F$38,0)</f>
        <v>0</v>
      </c>
      <c r="AS3125">
        <f>IF(OR($D3125="51",$D3125="52",$D3125="61"),(AC3125/'Totals and Drop Down Lists'!Y$4)*Inputs!G$38,0)</f>
        <v>0</v>
      </c>
      <c r="AT3125">
        <f>IF(OR($D3125="51",$D3125="52",$D3125="61"),(AD3125/'Totals and Drop Down Lists'!Z$4)*Inputs!H$38,0)</f>
        <v>0</v>
      </c>
      <c r="AU3125">
        <f>IF(OR($D3125="51",$D3125="52",$D3125="61"),(AE3125/'Totals and Drop Down Lists'!AA$4)*Inputs!I$38,0)</f>
        <v>0</v>
      </c>
      <c r="AV3125">
        <f>IF(OR($D3125="51",$D3125="52",$D3125="61"),(AF3125/'Totals and Drop Down Lists'!AB$4)*Inputs!J$38,0)</f>
        <v>0</v>
      </c>
      <c r="AW3125">
        <f>IF(OR($D3125="51",$D3125="52",$D3125="61"),(AG3125/'Totals and Drop Down Lists'!AC$4)*Inputs!K$38,0)</f>
        <v>0</v>
      </c>
      <c r="AX3125">
        <f>IF(OR($D3125="51",$D3125="52",$D3125="61"),(AH3125/'Totals and Drop Down Lists'!AD$4)*Inputs!L$38,0)</f>
        <v>0</v>
      </c>
      <c r="AY3125">
        <f>IF(OR($D3125="51",$D3125="52",$D3125="61"),0,(AA3125/'Totals and Drop Down Lists'!W$5)*Inputs!E$39)</f>
        <v>0</v>
      </c>
      <c r="AZ3125">
        <f>IF(OR($D3125="51",$D3125="52",$D3125="61"),0,(AB3125/'Totals and Drop Down Lists'!X$5)*Inputs!F$39)</f>
        <v>0</v>
      </c>
      <c r="BA3125">
        <f>IF(OR($D3125="51",$D3125="52",$D3125="61"),0,(AC3125/'Totals and Drop Down Lists'!Y$5)*Inputs!G$39)</f>
        <v>0</v>
      </c>
      <c r="BB3125">
        <f>IF(OR($D3125="51",$D3125="52",$D3125="61"),0,(AD3125/'Totals and Drop Down Lists'!Z$5)*Inputs!H$39)</f>
        <v>0</v>
      </c>
      <c r="BC3125">
        <f>IF(OR($D3125="51",$D3125="52",$D3125="61"),0,(AE3125/'Totals and Drop Down Lists'!AA$5)*Inputs!I$39)</f>
        <v>0</v>
      </c>
      <c r="BD3125">
        <f>IF(OR($D3125="51",$D3125="52",$D3125="61"),0,(AF3125/'Totals and Drop Down Lists'!AB$5)*Inputs!J$39)</f>
        <v>0</v>
      </c>
      <c r="BE3125">
        <f>IF(OR($D3125="51",$D3125="52",$D3125="61"),0,(AG3125/'Totals and Drop Down Lists'!AC$5)*Inputs!K$39)</f>
        <v>0</v>
      </c>
      <c r="BF3125">
        <f>IF(OR($D3125="51",$D3125="52",$D3125="61"),0,(AH3125/'Totals and Drop Down Lists'!AD$5)*Inputs!L$39)</f>
        <v>0</v>
      </c>
      <c r="BG3125" s="10">
        <f t="shared" si="433"/>
        <v>355762.38385950547</v>
      </c>
    </row>
    <row r="3126" spans="1:59">
      <c r="A3126" s="1" t="s">
        <v>7660</v>
      </c>
      <c r="B3126" s="1" t="s">
        <v>938</v>
      </c>
      <c r="C3126" s="1" t="s">
        <v>966</v>
      </c>
      <c r="D3126" s="1" t="s">
        <v>15</v>
      </c>
      <c r="E3126" s="1" t="s">
        <v>967</v>
      </c>
      <c r="F3126" s="2">
        <v>259141</v>
      </c>
      <c r="G3126" s="2">
        <v>5999</v>
      </c>
      <c r="H3126" s="2">
        <v>648</v>
      </c>
      <c r="I3126" s="2">
        <v>37374</v>
      </c>
      <c r="J3126" s="2">
        <v>99022</v>
      </c>
      <c r="K3126" s="2">
        <v>32677</v>
      </c>
      <c r="L3126" s="2">
        <v>332</v>
      </c>
      <c r="M3126" s="2">
        <v>58</v>
      </c>
      <c r="N3126" s="2">
        <v>0</v>
      </c>
      <c r="O3126" s="2">
        <v>571</v>
      </c>
      <c r="P3126" s="2">
        <v>89</v>
      </c>
      <c r="Q3126" s="2">
        <v>53</v>
      </c>
      <c r="R3126" s="2">
        <v>1801</v>
      </c>
      <c r="S3126" s="2">
        <v>29076000</v>
      </c>
      <c r="T3126" s="2">
        <v>1284722800</v>
      </c>
      <c r="U3126" s="2">
        <v>3187</v>
      </c>
      <c r="V3126" s="2">
        <v>989</v>
      </c>
      <c r="W3126" s="2">
        <v>210</v>
      </c>
      <c r="X3126" s="2">
        <v>6224</v>
      </c>
      <c r="Y3126" s="2">
        <v>286</v>
      </c>
      <c r="Z3126" s="2">
        <v>4834</v>
      </c>
      <c r="AA3126" s="9">
        <f t="shared" si="434"/>
        <v>259141</v>
      </c>
      <c r="AB3126" s="9">
        <f t="shared" si="435"/>
        <v>30727</v>
      </c>
      <c r="AC3126" s="9">
        <f t="shared" si="436"/>
        <v>2904</v>
      </c>
      <c r="AD3126" s="9">
        <f t="shared" si="437"/>
        <v>1801</v>
      </c>
      <c r="AE3126" s="44">
        <f t="shared" si="438"/>
        <v>7.530927183221405E-4</v>
      </c>
      <c r="AF3126" s="9">
        <f t="shared" si="439"/>
        <v>5025</v>
      </c>
      <c r="AG3126" s="9">
        <f t="shared" si="432"/>
        <v>5120</v>
      </c>
      <c r="AH3126" s="44">
        <f t="shared" si="440"/>
        <v>6.2868273181073797E-4</v>
      </c>
      <c r="AI3126">
        <f>AA3126/'Totals and Drop Down Lists'!W$6*Inputs!E$37</f>
        <v>235077.27224922215</v>
      </c>
      <c r="AJ3126">
        <f>AB3126/'Totals and Drop Down Lists'!X$6*Inputs!F$37</f>
        <v>101103.7269645718</v>
      </c>
      <c r="AK3126">
        <f>AC3126/'Totals and Drop Down Lists'!Y$6*Inputs!G$37</f>
        <v>19144.148931461255</v>
      </c>
      <c r="AL3126">
        <f>AD3126/'Totals and Drop Down Lists'!Z$6*Inputs!H$37</f>
        <v>14439.519787258992</v>
      </c>
      <c r="AM3126">
        <f>AE3126/'Totals and Drop Down Lists'!AA$6*Inputs!I$37</f>
        <v>93752.023263566603</v>
      </c>
      <c r="AN3126">
        <f>AF3126/'Totals and Drop Down Lists'!AB$6*Inputs!J$37</f>
        <v>100282.38303023233</v>
      </c>
      <c r="AO3126">
        <f>AG3126/'Totals and Drop Down Lists'!AC$6*Inputs!K$37</f>
        <v>95352.710036949095</v>
      </c>
      <c r="AP3126">
        <f>AH3126/'Totals and Drop Down Lists'!AD$6*Inputs!L$37</f>
        <v>147947.85009816682</v>
      </c>
      <c r="AQ3126">
        <f>IF(OR($D3126="51",$D3126="52",$D3126="61"),(AA3126/'Totals and Drop Down Lists'!W$4)*Inputs!E$38,0)</f>
        <v>0</v>
      </c>
      <c r="AR3126">
        <f>IF(OR($D3126="51",$D3126="52",$D3126="61"),(AB3126/'Totals and Drop Down Lists'!X$4)*Inputs!F$38,0)</f>
        <v>0</v>
      </c>
      <c r="AS3126">
        <f>IF(OR($D3126="51",$D3126="52",$D3126="61"),(AC3126/'Totals and Drop Down Lists'!Y$4)*Inputs!G$38,0)</f>
        <v>0</v>
      </c>
      <c r="AT3126">
        <f>IF(OR($D3126="51",$D3126="52",$D3126="61"),(AD3126/'Totals and Drop Down Lists'!Z$4)*Inputs!H$38,0)</f>
        <v>0</v>
      </c>
      <c r="AU3126">
        <f>IF(OR($D3126="51",$D3126="52",$D3126="61"),(AE3126/'Totals and Drop Down Lists'!AA$4)*Inputs!I$38,0)</f>
        <v>0</v>
      </c>
      <c r="AV3126">
        <f>IF(OR($D3126="51",$D3126="52",$D3126="61"),(AF3126/'Totals and Drop Down Lists'!AB$4)*Inputs!J$38,0)</f>
        <v>0</v>
      </c>
      <c r="AW3126">
        <f>IF(OR($D3126="51",$D3126="52",$D3126="61"),(AG3126/'Totals and Drop Down Lists'!AC$4)*Inputs!K$38,0)</f>
        <v>0</v>
      </c>
      <c r="AX3126">
        <f>IF(OR($D3126="51",$D3126="52",$D3126="61"),(AH3126/'Totals and Drop Down Lists'!AD$4)*Inputs!L$38,0)</f>
        <v>0</v>
      </c>
      <c r="AY3126">
        <f>IF(OR($D3126="51",$D3126="52",$D3126="61"),0,(AA3126/'Totals and Drop Down Lists'!W$5)*Inputs!E$39)</f>
        <v>0</v>
      </c>
      <c r="AZ3126">
        <f>IF(OR($D3126="51",$D3126="52",$D3126="61"),0,(AB3126/'Totals and Drop Down Lists'!X$5)*Inputs!F$39)</f>
        <v>0</v>
      </c>
      <c r="BA3126">
        <f>IF(OR($D3126="51",$D3126="52",$D3126="61"),0,(AC3126/'Totals and Drop Down Lists'!Y$5)*Inputs!G$39)</f>
        <v>0</v>
      </c>
      <c r="BB3126">
        <f>IF(OR($D3126="51",$D3126="52",$D3126="61"),0,(AD3126/'Totals and Drop Down Lists'!Z$5)*Inputs!H$39)</f>
        <v>0</v>
      </c>
      <c r="BC3126">
        <f>IF(OR($D3126="51",$D3126="52",$D3126="61"),0,(AE3126/'Totals and Drop Down Lists'!AA$5)*Inputs!I$39)</f>
        <v>0</v>
      </c>
      <c r="BD3126">
        <f>IF(OR($D3126="51",$D3126="52",$D3126="61"),0,(AF3126/'Totals and Drop Down Lists'!AB$5)*Inputs!J$39)</f>
        <v>0</v>
      </c>
      <c r="BE3126">
        <f>IF(OR($D3126="51",$D3126="52",$D3126="61"),0,(AG3126/'Totals and Drop Down Lists'!AC$5)*Inputs!K$39)</f>
        <v>0</v>
      </c>
      <c r="BF3126">
        <f>IF(OR($D3126="51",$D3126="52",$D3126="61"),0,(AH3126/'Totals and Drop Down Lists'!AD$5)*Inputs!L$39)</f>
        <v>0</v>
      </c>
      <c r="BG3126" s="10">
        <f t="shared" si="433"/>
        <v>807099.63436142914</v>
      </c>
    </row>
    <row r="3127" spans="1:59">
      <c r="A3127" s="1" t="s">
        <v>7660</v>
      </c>
      <c r="B3127" s="1" t="s">
        <v>938</v>
      </c>
      <c r="C3127" s="1" t="s">
        <v>968</v>
      </c>
      <c r="D3127" s="1" t="s">
        <v>58</v>
      </c>
      <c r="E3127" s="1" t="s">
        <v>969</v>
      </c>
      <c r="F3127" s="2">
        <v>163544</v>
      </c>
      <c r="G3127" s="2">
        <v>717</v>
      </c>
      <c r="H3127" s="2">
        <v>161</v>
      </c>
      <c r="I3127" s="2">
        <v>18298</v>
      </c>
      <c r="J3127" s="2">
        <v>60176</v>
      </c>
      <c r="K3127" s="2">
        <v>12102</v>
      </c>
      <c r="L3127" s="2">
        <v>298</v>
      </c>
      <c r="M3127" s="2">
        <v>49</v>
      </c>
      <c r="N3127" s="2">
        <v>0</v>
      </c>
      <c r="O3127" s="2">
        <v>345</v>
      </c>
      <c r="P3127" s="2">
        <v>46</v>
      </c>
      <c r="Q3127" s="2">
        <v>0</v>
      </c>
      <c r="R3127" s="2">
        <v>2004</v>
      </c>
      <c r="S3127" s="2">
        <v>9723900</v>
      </c>
      <c r="T3127" s="2">
        <v>579756300</v>
      </c>
      <c r="U3127" s="2">
        <v>519</v>
      </c>
      <c r="V3127" s="2">
        <v>1132</v>
      </c>
      <c r="W3127" s="2">
        <v>215</v>
      </c>
      <c r="X3127" s="2">
        <v>2798</v>
      </c>
      <c r="Y3127" s="2">
        <v>279</v>
      </c>
      <c r="Z3127" s="2">
        <v>1534</v>
      </c>
      <c r="AA3127" s="9">
        <f t="shared" si="434"/>
        <v>163544</v>
      </c>
      <c r="AB3127" s="9">
        <f t="shared" si="435"/>
        <v>17420</v>
      </c>
      <c r="AC3127" s="9">
        <f t="shared" si="436"/>
        <v>2742</v>
      </c>
      <c r="AD3127" s="9">
        <f t="shared" si="437"/>
        <v>2004</v>
      </c>
      <c r="AE3127" s="44">
        <f t="shared" si="438"/>
        <v>1.6997567208686264E-4</v>
      </c>
      <c r="AF3127" s="9">
        <f t="shared" si="439"/>
        <v>1451</v>
      </c>
      <c r="AG3127" s="9">
        <f t="shared" si="432"/>
        <v>1813</v>
      </c>
      <c r="AH3127" s="44">
        <f t="shared" si="440"/>
        <v>1.3566965571931009E-4</v>
      </c>
      <c r="AI3127">
        <f>AA3127/'Totals and Drop Down Lists'!W$6*Inputs!E$37</f>
        <v>148357.37074691686</v>
      </c>
      <c r="AJ3127">
        <f>AB3127/'Totals and Drop Down Lists'!X$6*Inputs!F$37</f>
        <v>57318.544723625499</v>
      </c>
      <c r="AK3127">
        <f>AC3127/'Totals and Drop Down Lists'!Y$6*Inputs!G$37</f>
        <v>18076.190210078086</v>
      </c>
      <c r="AL3127">
        <f>AD3127/'Totals and Drop Down Lists'!Z$6*Inputs!H$37</f>
        <v>16067.072545067753</v>
      </c>
      <c r="AM3127">
        <f>AE3127/'Totals and Drop Down Lists'!AA$6*Inputs!I$37</f>
        <v>21160.160994826365</v>
      </c>
      <c r="AN3127">
        <f>AF3127/'Totals and Drop Down Lists'!AB$6*Inputs!J$37</f>
        <v>28957.16174664022</v>
      </c>
      <c r="AO3127">
        <f>AG3127/'Totals and Drop Down Lists'!AC$6*Inputs!K$37</f>
        <v>33764.543612693102</v>
      </c>
      <c r="AP3127">
        <f>AH3127/'Totals and Drop Down Lists'!AD$6*Inputs!L$37</f>
        <v>31927.127741235596</v>
      </c>
      <c r="AQ3127">
        <f>IF(OR($D3127="51",$D3127="52",$D3127="61"),(AA3127/'Totals and Drop Down Lists'!W$4)*Inputs!E$38,0)</f>
        <v>0</v>
      </c>
      <c r="AR3127">
        <f>IF(OR($D3127="51",$D3127="52",$D3127="61"),(AB3127/'Totals and Drop Down Lists'!X$4)*Inputs!F$38,0)</f>
        <v>0</v>
      </c>
      <c r="AS3127">
        <f>IF(OR($D3127="51",$D3127="52",$D3127="61"),(AC3127/'Totals and Drop Down Lists'!Y$4)*Inputs!G$38,0)</f>
        <v>0</v>
      </c>
      <c r="AT3127">
        <f>IF(OR($D3127="51",$D3127="52",$D3127="61"),(AD3127/'Totals and Drop Down Lists'!Z$4)*Inputs!H$38,0)</f>
        <v>0</v>
      </c>
      <c r="AU3127">
        <f>IF(OR($D3127="51",$D3127="52",$D3127="61"),(AE3127/'Totals and Drop Down Lists'!AA$4)*Inputs!I$38,0)</f>
        <v>0</v>
      </c>
      <c r="AV3127">
        <f>IF(OR($D3127="51",$D3127="52",$D3127="61"),(AF3127/'Totals and Drop Down Lists'!AB$4)*Inputs!J$38,0)</f>
        <v>0</v>
      </c>
      <c r="AW3127">
        <f>IF(OR($D3127="51",$D3127="52",$D3127="61"),(AG3127/'Totals and Drop Down Lists'!AC$4)*Inputs!K$38,0)</f>
        <v>0</v>
      </c>
      <c r="AX3127">
        <f>IF(OR($D3127="51",$D3127="52",$D3127="61"),(AH3127/'Totals and Drop Down Lists'!AD$4)*Inputs!L$38,0)</f>
        <v>0</v>
      </c>
      <c r="AY3127">
        <f>IF(OR($D3127="51",$D3127="52",$D3127="61"),0,(AA3127/'Totals and Drop Down Lists'!W$5)*Inputs!E$39)</f>
        <v>0</v>
      </c>
      <c r="AZ3127">
        <f>IF(OR($D3127="51",$D3127="52",$D3127="61"),0,(AB3127/'Totals and Drop Down Lists'!X$5)*Inputs!F$39)</f>
        <v>0</v>
      </c>
      <c r="BA3127">
        <f>IF(OR($D3127="51",$D3127="52",$D3127="61"),0,(AC3127/'Totals and Drop Down Lists'!Y$5)*Inputs!G$39)</f>
        <v>0</v>
      </c>
      <c r="BB3127">
        <f>IF(OR($D3127="51",$D3127="52",$D3127="61"),0,(AD3127/'Totals and Drop Down Lists'!Z$5)*Inputs!H$39)</f>
        <v>0</v>
      </c>
      <c r="BC3127">
        <f>IF(OR($D3127="51",$D3127="52",$D3127="61"),0,(AE3127/'Totals and Drop Down Lists'!AA$5)*Inputs!I$39)</f>
        <v>0</v>
      </c>
      <c r="BD3127">
        <f>IF(OR($D3127="51",$D3127="52",$D3127="61"),0,(AF3127/'Totals and Drop Down Lists'!AB$5)*Inputs!J$39)</f>
        <v>0</v>
      </c>
      <c r="BE3127">
        <f>IF(OR($D3127="51",$D3127="52",$D3127="61"),0,(AG3127/'Totals and Drop Down Lists'!AC$5)*Inputs!K$39)</f>
        <v>0</v>
      </c>
      <c r="BF3127">
        <f>IF(OR($D3127="51",$D3127="52",$D3127="61"),0,(AH3127/'Totals and Drop Down Lists'!AD$5)*Inputs!L$39)</f>
        <v>0</v>
      </c>
      <c r="BG3127" s="10">
        <f t="shared" si="433"/>
        <v>355628.17232108349</v>
      </c>
    </row>
    <row r="3128" spans="1:59" ht="28.8">
      <c r="A3128" s="1" t="s">
        <v>7661</v>
      </c>
      <c r="B3128" s="1" t="s">
        <v>3780</v>
      </c>
      <c r="C3128" s="1" t="s">
        <v>1362</v>
      </c>
      <c r="D3128" s="1" t="s">
        <v>10</v>
      </c>
      <c r="E3128" s="1" t="s">
        <v>3781</v>
      </c>
      <c r="F3128" s="2">
        <v>37306</v>
      </c>
      <c r="G3128" s="2">
        <v>474</v>
      </c>
      <c r="H3128" s="2">
        <v>16</v>
      </c>
      <c r="I3128" s="2">
        <v>7173</v>
      </c>
      <c r="J3128" s="2">
        <v>14972</v>
      </c>
      <c r="K3128" s="2">
        <v>6134</v>
      </c>
      <c r="L3128" s="2">
        <v>57</v>
      </c>
      <c r="M3128" s="2">
        <v>24</v>
      </c>
      <c r="N3128" s="2">
        <v>9</v>
      </c>
      <c r="O3128" s="2">
        <v>155</v>
      </c>
      <c r="P3128" s="2">
        <v>18</v>
      </c>
      <c r="Q3128" s="2">
        <v>0</v>
      </c>
      <c r="R3128" s="2">
        <v>1253</v>
      </c>
      <c r="S3128" s="2">
        <v>3900500</v>
      </c>
      <c r="T3128" s="2">
        <v>178456200</v>
      </c>
      <c r="U3128" s="2">
        <v>890</v>
      </c>
      <c r="V3128" s="2">
        <v>685</v>
      </c>
      <c r="W3128" s="2">
        <v>25</v>
      </c>
      <c r="X3128" s="2">
        <v>1515</v>
      </c>
      <c r="Y3128" s="2">
        <v>220</v>
      </c>
      <c r="Z3128" s="2">
        <v>710</v>
      </c>
      <c r="AA3128" s="9">
        <f t="shared" si="434"/>
        <v>37306</v>
      </c>
      <c r="AB3128" s="9">
        <f t="shared" si="435"/>
        <v>6683</v>
      </c>
      <c r="AC3128" s="9">
        <f t="shared" si="436"/>
        <v>1516</v>
      </c>
      <c r="AD3128" s="9">
        <f t="shared" si="437"/>
        <v>1253</v>
      </c>
      <c r="AE3128" s="44">
        <f t="shared" si="438"/>
        <v>1.7551066461697577E-4</v>
      </c>
      <c r="AF3128" s="9">
        <f t="shared" si="439"/>
        <v>805</v>
      </c>
      <c r="AG3128" s="9">
        <f t="shared" si="432"/>
        <v>930</v>
      </c>
      <c r="AH3128" s="44">
        <f t="shared" si="440"/>
        <v>1.4177445551854327E-4</v>
      </c>
      <c r="AI3128">
        <f>AA3128/'Totals and Drop Down Lists'!W$6*Inputs!E$37</f>
        <v>33841.780029132715</v>
      </c>
      <c r="AJ3128">
        <f>AB3128/'Totals and Drop Down Lists'!X$6*Inputs!F$37</f>
        <v>21989.657542364483</v>
      </c>
      <c r="AK3128">
        <f>AC3128/'Totals and Drop Down Lists'!Y$6*Inputs!G$37</f>
        <v>9993.9840840548422</v>
      </c>
      <c r="AL3128">
        <f>AD3128/'Totals and Drop Down Lists'!Z$6*Inputs!H$37</f>
        <v>10045.929091302343</v>
      </c>
      <c r="AM3128">
        <f>AE3128/'Totals and Drop Down Lists'!AA$6*Inputs!I$37</f>
        <v>21849.208619138761</v>
      </c>
      <c r="AN3128">
        <f>AF3128/'Totals and Drop Down Lists'!AB$6*Inputs!J$37</f>
        <v>16065.137977977518</v>
      </c>
      <c r="AO3128">
        <f>AG3128/'Totals and Drop Down Lists'!AC$6*Inputs!K$37</f>
        <v>17319.925846555205</v>
      </c>
      <c r="AP3128">
        <f>AH3128/'Totals and Drop Down Lists'!AD$6*Inputs!L$37</f>
        <v>33363.769722756049</v>
      </c>
      <c r="AQ3128">
        <f>IF(OR($D3128="51",$D3128="52",$D3128="61"),(AA3128/'Totals and Drop Down Lists'!W$4)*Inputs!E$38,0)</f>
        <v>0</v>
      </c>
      <c r="AR3128">
        <f>IF(OR($D3128="51",$D3128="52",$D3128="61"),(AB3128/'Totals and Drop Down Lists'!X$4)*Inputs!F$38,0)</f>
        <v>0</v>
      </c>
      <c r="AS3128">
        <f>IF(OR($D3128="51",$D3128="52",$D3128="61"),(AC3128/'Totals and Drop Down Lists'!Y$4)*Inputs!G$38,0)</f>
        <v>0</v>
      </c>
      <c r="AT3128">
        <f>IF(OR($D3128="51",$D3128="52",$D3128="61"),(AD3128/'Totals and Drop Down Lists'!Z$4)*Inputs!H$38,0)</f>
        <v>0</v>
      </c>
      <c r="AU3128">
        <f>IF(OR($D3128="51",$D3128="52",$D3128="61"),(AE3128/'Totals and Drop Down Lists'!AA$4)*Inputs!I$38,0)</f>
        <v>0</v>
      </c>
      <c r="AV3128">
        <f>IF(OR($D3128="51",$D3128="52",$D3128="61"),(AF3128/'Totals and Drop Down Lists'!AB$4)*Inputs!J$38,0)</f>
        <v>0</v>
      </c>
      <c r="AW3128">
        <f>IF(OR($D3128="51",$D3128="52",$D3128="61"),(AG3128/'Totals and Drop Down Lists'!AC$4)*Inputs!K$38,0)</f>
        <v>0</v>
      </c>
      <c r="AX3128">
        <f>IF(OR($D3128="51",$D3128="52",$D3128="61"),(AH3128/'Totals and Drop Down Lists'!AD$4)*Inputs!L$38,0)</f>
        <v>0</v>
      </c>
      <c r="AY3128">
        <f>IF(OR($D3128="51",$D3128="52",$D3128="61"),0,(AA3128/'Totals and Drop Down Lists'!W$5)*Inputs!E$39)</f>
        <v>0</v>
      </c>
      <c r="AZ3128">
        <f>IF(OR($D3128="51",$D3128="52",$D3128="61"),0,(AB3128/'Totals and Drop Down Lists'!X$5)*Inputs!F$39)</f>
        <v>0</v>
      </c>
      <c r="BA3128">
        <f>IF(OR($D3128="51",$D3128="52",$D3128="61"),0,(AC3128/'Totals and Drop Down Lists'!Y$5)*Inputs!G$39)</f>
        <v>0</v>
      </c>
      <c r="BB3128">
        <f>IF(OR($D3128="51",$D3128="52",$D3128="61"),0,(AD3128/'Totals and Drop Down Lists'!Z$5)*Inputs!H$39)</f>
        <v>0</v>
      </c>
      <c r="BC3128">
        <f>IF(OR($D3128="51",$D3128="52",$D3128="61"),0,(AE3128/'Totals and Drop Down Lists'!AA$5)*Inputs!I$39)</f>
        <v>0</v>
      </c>
      <c r="BD3128">
        <f>IF(OR($D3128="51",$D3128="52",$D3128="61"),0,(AF3128/'Totals and Drop Down Lists'!AB$5)*Inputs!J$39)</f>
        <v>0</v>
      </c>
      <c r="BE3128">
        <f>IF(OR($D3128="51",$D3128="52",$D3128="61"),0,(AG3128/'Totals and Drop Down Lists'!AC$5)*Inputs!K$39)</f>
        <v>0</v>
      </c>
      <c r="BF3128">
        <f>IF(OR($D3128="51",$D3128="52",$D3128="61"),0,(AH3128/'Totals and Drop Down Lists'!AD$5)*Inputs!L$39)</f>
        <v>0</v>
      </c>
      <c r="BG3128" s="10">
        <f t="shared" si="433"/>
        <v>164469.39291328192</v>
      </c>
    </row>
    <row r="3129" spans="1:59" ht="28.8">
      <c r="A3129" s="1" t="s">
        <v>7661</v>
      </c>
      <c r="B3129" s="1" t="s">
        <v>3780</v>
      </c>
      <c r="C3129" s="1" t="s">
        <v>3782</v>
      </c>
      <c r="D3129" s="1" t="s">
        <v>10</v>
      </c>
      <c r="E3129" s="1" t="s">
        <v>3783</v>
      </c>
      <c r="F3129" s="2">
        <v>40811</v>
      </c>
      <c r="G3129" s="2">
        <v>381</v>
      </c>
      <c r="H3129" s="2">
        <v>26</v>
      </c>
      <c r="I3129" s="2">
        <v>7930</v>
      </c>
      <c r="J3129" s="2">
        <v>15975</v>
      </c>
      <c r="K3129" s="2">
        <v>7491</v>
      </c>
      <c r="L3129" s="2">
        <v>23</v>
      </c>
      <c r="M3129" s="2">
        <v>4</v>
      </c>
      <c r="N3129" s="2">
        <v>0</v>
      </c>
      <c r="O3129" s="2">
        <v>171</v>
      </c>
      <c r="P3129" s="2">
        <v>10</v>
      </c>
      <c r="Q3129" s="2">
        <v>16</v>
      </c>
      <c r="R3129" s="2">
        <v>1342</v>
      </c>
      <c r="S3129" s="2">
        <v>5265700</v>
      </c>
      <c r="T3129" s="2">
        <v>249642700</v>
      </c>
      <c r="U3129" s="2">
        <v>638</v>
      </c>
      <c r="V3129" s="2">
        <v>474</v>
      </c>
      <c r="W3129" s="2">
        <v>50</v>
      </c>
      <c r="X3129" s="2">
        <v>1519</v>
      </c>
      <c r="Y3129" s="2">
        <v>60</v>
      </c>
      <c r="Z3129" s="2">
        <v>894</v>
      </c>
      <c r="AA3129" s="9">
        <f t="shared" si="434"/>
        <v>40811</v>
      </c>
      <c r="AB3129" s="9">
        <f t="shared" si="435"/>
        <v>7523</v>
      </c>
      <c r="AC3129" s="9">
        <f t="shared" si="436"/>
        <v>1566</v>
      </c>
      <c r="AD3129" s="9">
        <f t="shared" si="437"/>
        <v>1342</v>
      </c>
      <c r="AE3129" s="44">
        <f t="shared" si="438"/>
        <v>2.4532087963964925E-4</v>
      </c>
      <c r="AF3129" s="9">
        <f t="shared" si="439"/>
        <v>995</v>
      </c>
      <c r="AG3129" s="9">
        <f t="shared" si="432"/>
        <v>954</v>
      </c>
      <c r="AH3129" s="44">
        <f t="shared" si="440"/>
        <v>1.6645559260809373E-4</v>
      </c>
      <c r="AI3129">
        <f>AA3129/'Totals and Drop Down Lists'!W$6*Inputs!E$37</f>
        <v>37021.307156192983</v>
      </c>
      <c r="AJ3129">
        <f>AB3129/'Totals and Drop Down Lists'!X$6*Inputs!F$37</f>
        <v>24753.582775880292</v>
      </c>
      <c r="AK3129">
        <f>AC3129/'Totals and Drop Down Lists'!Y$6*Inputs!G$37</f>
        <v>10323.600973370636</v>
      </c>
      <c r="AL3129">
        <f>AD3129/'Totals and Drop Down Lists'!Z$6*Inputs!H$37</f>
        <v>10759.486704331799</v>
      </c>
      <c r="AM3129">
        <f>AE3129/'Totals and Drop Down Lists'!AA$6*Inputs!I$37</f>
        <v>30539.836935691765</v>
      </c>
      <c r="AN3129">
        <f>AF3129/'Totals and Drop Down Lists'!AB$6*Inputs!J$37</f>
        <v>19856.909674643019</v>
      </c>
      <c r="AO3129">
        <f>AG3129/'Totals and Drop Down Lists'!AC$6*Inputs!K$37</f>
        <v>17766.891674853403</v>
      </c>
      <c r="AP3129">
        <f>AH3129/'Totals and Drop Down Lists'!AD$6*Inputs!L$37</f>
        <v>39171.97946928427</v>
      </c>
      <c r="AQ3129">
        <f>IF(OR($D3129="51",$D3129="52",$D3129="61"),(AA3129/'Totals and Drop Down Lists'!W$4)*Inputs!E$38,0)</f>
        <v>0</v>
      </c>
      <c r="AR3129">
        <f>IF(OR($D3129="51",$D3129="52",$D3129="61"),(AB3129/'Totals and Drop Down Lists'!X$4)*Inputs!F$38,0)</f>
        <v>0</v>
      </c>
      <c r="AS3129">
        <f>IF(OR($D3129="51",$D3129="52",$D3129="61"),(AC3129/'Totals and Drop Down Lists'!Y$4)*Inputs!G$38,0)</f>
        <v>0</v>
      </c>
      <c r="AT3129">
        <f>IF(OR($D3129="51",$D3129="52",$D3129="61"),(AD3129/'Totals and Drop Down Lists'!Z$4)*Inputs!H$38,0)</f>
        <v>0</v>
      </c>
      <c r="AU3129">
        <f>IF(OR($D3129="51",$D3129="52",$D3129="61"),(AE3129/'Totals and Drop Down Lists'!AA$4)*Inputs!I$38,0)</f>
        <v>0</v>
      </c>
      <c r="AV3129">
        <f>IF(OR($D3129="51",$D3129="52",$D3129="61"),(AF3129/'Totals and Drop Down Lists'!AB$4)*Inputs!J$38,0)</f>
        <v>0</v>
      </c>
      <c r="AW3129">
        <f>IF(OR($D3129="51",$D3129="52",$D3129="61"),(AG3129/'Totals and Drop Down Lists'!AC$4)*Inputs!K$38,0)</f>
        <v>0</v>
      </c>
      <c r="AX3129">
        <f>IF(OR($D3129="51",$D3129="52",$D3129="61"),(AH3129/'Totals and Drop Down Lists'!AD$4)*Inputs!L$38,0)</f>
        <v>0</v>
      </c>
      <c r="AY3129">
        <f>IF(OR($D3129="51",$D3129="52",$D3129="61"),0,(AA3129/'Totals and Drop Down Lists'!W$5)*Inputs!E$39)</f>
        <v>0</v>
      </c>
      <c r="AZ3129">
        <f>IF(OR($D3129="51",$D3129="52",$D3129="61"),0,(AB3129/'Totals and Drop Down Lists'!X$5)*Inputs!F$39)</f>
        <v>0</v>
      </c>
      <c r="BA3129">
        <f>IF(OR($D3129="51",$D3129="52",$D3129="61"),0,(AC3129/'Totals and Drop Down Lists'!Y$5)*Inputs!G$39)</f>
        <v>0</v>
      </c>
      <c r="BB3129">
        <f>IF(OR($D3129="51",$D3129="52",$D3129="61"),0,(AD3129/'Totals and Drop Down Lists'!Z$5)*Inputs!H$39)</f>
        <v>0</v>
      </c>
      <c r="BC3129">
        <f>IF(OR($D3129="51",$D3129="52",$D3129="61"),0,(AE3129/'Totals and Drop Down Lists'!AA$5)*Inputs!I$39)</f>
        <v>0</v>
      </c>
      <c r="BD3129">
        <f>IF(OR($D3129="51",$D3129="52",$D3129="61"),0,(AF3129/'Totals and Drop Down Lists'!AB$5)*Inputs!J$39)</f>
        <v>0</v>
      </c>
      <c r="BE3129">
        <f>IF(OR($D3129="51",$D3129="52",$D3129="61"),0,(AG3129/'Totals and Drop Down Lists'!AC$5)*Inputs!K$39)</f>
        <v>0</v>
      </c>
      <c r="BF3129">
        <f>IF(OR($D3129="51",$D3129="52",$D3129="61"),0,(AH3129/'Totals and Drop Down Lists'!AD$5)*Inputs!L$39)</f>
        <v>0</v>
      </c>
      <c r="BG3129" s="10">
        <f t="shared" si="433"/>
        <v>190193.59536424815</v>
      </c>
    </row>
    <row r="3130" spans="1:59" ht="28.8">
      <c r="A3130" s="1" t="s">
        <v>7661</v>
      </c>
      <c r="B3130" s="1" t="s">
        <v>3780</v>
      </c>
      <c r="C3130" s="1" t="s">
        <v>3784</v>
      </c>
      <c r="D3130" s="1" t="s">
        <v>25</v>
      </c>
      <c r="E3130" s="1" t="s">
        <v>3785</v>
      </c>
      <c r="F3130" s="2">
        <v>46452</v>
      </c>
      <c r="G3130" s="2">
        <v>350</v>
      </c>
      <c r="H3130" s="2">
        <v>36</v>
      </c>
      <c r="I3130" s="2">
        <v>12237</v>
      </c>
      <c r="J3130" s="2">
        <v>17622</v>
      </c>
      <c r="K3130" s="2">
        <v>5330</v>
      </c>
      <c r="L3130" s="2">
        <v>118</v>
      </c>
      <c r="M3130" s="2">
        <v>34</v>
      </c>
      <c r="N3130" s="2">
        <v>0</v>
      </c>
      <c r="O3130" s="2">
        <v>150</v>
      </c>
      <c r="P3130" s="2">
        <v>7</v>
      </c>
      <c r="Q3130" s="2">
        <v>0</v>
      </c>
      <c r="R3130" s="2">
        <v>1830</v>
      </c>
      <c r="S3130" s="2">
        <v>2345200</v>
      </c>
      <c r="T3130" s="2">
        <v>139991100</v>
      </c>
      <c r="U3130" s="2">
        <v>554</v>
      </c>
      <c r="V3130" s="2">
        <v>622</v>
      </c>
      <c r="W3130" s="2">
        <v>143</v>
      </c>
      <c r="X3130" s="2">
        <v>1729</v>
      </c>
      <c r="Y3130" s="2">
        <v>197</v>
      </c>
      <c r="Z3130" s="2">
        <v>964</v>
      </c>
      <c r="AA3130" s="9">
        <f t="shared" si="434"/>
        <v>46452</v>
      </c>
      <c r="AB3130" s="9">
        <f t="shared" si="435"/>
        <v>11851</v>
      </c>
      <c r="AC3130" s="9">
        <f t="shared" si="436"/>
        <v>2139</v>
      </c>
      <c r="AD3130" s="9">
        <f t="shared" si="437"/>
        <v>1830</v>
      </c>
      <c r="AE3130" s="44">
        <f t="shared" si="438"/>
        <v>1.1258875249416995E-4</v>
      </c>
      <c r="AF3130" s="9">
        <f t="shared" si="439"/>
        <v>964</v>
      </c>
      <c r="AG3130" s="9">
        <f t="shared" si="432"/>
        <v>1161</v>
      </c>
      <c r="AH3130" s="44">
        <f t="shared" si="440"/>
        <v>1.3066381018638903E-4</v>
      </c>
      <c r="AI3130">
        <f>AA3130/'Totals and Drop Down Lists'!W$6*Inputs!E$37</f>
        <v>42138.486192925346</v>
      </c>
      <c r="AJ3130">
        <f>AB3130/'Totals and Drop Down Lists'!X$6*Inputs!F$37</f>
        <v>38994.378502852232</v>
      </c>
      <c r="AK3130">
        <f>AC3130/'Totals and Drop Down Lists'!Y$6*Inputs!G$37</f>
        <v>14101.010524929623</v>
      </c>
      <c r="AL3130">
        <f>AD3130/'Totals and Drop Down Lists'!Z$6*Inputs!H$37</f>
        <v>14672.027324088816</v>
      </c>
      <c r="AM3130">
        <f>AE3130/'Totals and Drop Down Lists'!AA$6*Inputs!I$37</f>
        <v>14016.100655662176</v>
      </c>
      <c r="AN3130">
        <f>AF3130/'Totals and Drop Down Lists'!AB$6*Inputs!J$37</f>
        <v>19238.252187292332</v>
      </c>
      <c r="AO3130">
        <f>AG3130/'Totals and Drop Down Lists'!AC$6*Inputs!K$37</f>
        <v>21621.971943925371</v>
      </c>
      <c r="AP3130">
        <f>AH3130/'Totals and Drop Down Lists'!AD$6*Inputs!L$37</f>
        <v>30749.102567256206</v>
      </c>
      <c r="AQ3130">
        <f>IF(OR($D3130="51",$D3130="52",$D3130="61"),(AA3130/'Totals and Drop Down Lists'!W$4)*Inputs!E$38,0)</f>
        <v>0</v>
      </c>
      <c r="AR3130">
        <f>IF(OR($D3130="51",$D3130="52",$D3130="61"),(AB3130/'Totals and Drop Down Lists'!X$4)*Inputs!F$38,0)</f>
        <v>0</v>
      </c>
      <c r="AS3130">
        <f>IF(OR($D3130="51",$D3130="52",$D3130="61"),(AC3130/'Totals and Drop Down Lists'!Y$4)*Inputs!G$38,0)</f>
        <v>0</v>
      </c>
      <c r="AT3130">
        <f>IF(OR($D3130="51",$D3130="52",$D3130="61"),(AD3130/'Totals and Drop Down Lists'!Z$4)*Inputs!H$38,0)</f>
        <v>0</v>
      </c>
      <c r="AU3130">
        <f>IF(OR($D3130="51",$D3130="52",$D3130="61"),(AE3130/'Totals and Drop Down Lists'!AA$4)*Inputs!I$38,0)</f>
        <v>0</v>
      </c>
      <c r="AV3130">
        <f>IF(OR($D3130="51",$D3130="52",$D3130="61"),(AF3130/'Totals and Drop Down Lists'!AB$4)*Inputs!J$38,0)</f>
        <v>0</v>
      </c>
      <c r="AW3130">
        <f>IF(OR($D3130="51",$D3130="52",$D3130="61"),(AG3130/'Totals and Drop Down Lists'!AC$4)*Inputs!K$38,0)</f>
        <v>0</v>
      </c>
      <c r="AX3130">
        <f>IF(OR($D3130="51",$D3130="52",$D3130="61"),(AH3130/'Totals and Drop Down Lists'!AD$4)*Inputs!L$38,0)</f>
        <v>0</v>
      </c>
      <c r="AY3130">
        <f>IF(OR($D3130="51",$D3130="52",$D3130="61"),0,(AA3130/'Totals and Drop Down Lists'!W$5)*Inputs!E$39)</f>
        <v>0</v>
      </c>
      <c r="AZ3130">
        <f>IF(OR($D3130="51",$D3130="52",$D3130="61"),0,(AB3130/'Totals and Drop Down Lists'!X$5)*Inputs!F$39)</f>
        <v>0</v>
      </c>
      <c r="BA3130">
        <f>IF(OR($D3130="51",$D3130="52",$D3130="61"),0,(AC3130/'Totals and Drop Down Lists'!Y$5)*Inputs!G$39)</f>
        <v>0</v>
      </c>
      <c r="BB3130">
        <f>IF(OR($D3130="51",$D3130="52",$D3130="61"),0,(AD3130/'Totals and Drop Down Lists'!Z$5)*Inputs!H$39)</f>
        <v>0</v>
      </c>
      <c r="BC3130">
        <f>IF(OR($D3130="51",$D3130="52",$D3130="61"),0,(AE3130/'Totals and Drop Down Lists'!AA$5)*Inputs!I$39)</f>
        <v>0</v>
      </c>
      <c r="BD3130">
        <f>IF(OR($D3130="51",$D3130="52",$D3130="61"),0,(AF3130/'Totals and Drop Down Lists'!AB$5)*Inputs!J$39)</f>
        <v>0</v>
      </c>
      <c r="BE3130">
        <f>IF(OR($D3130="51",$D3130="52",$D3130="61"),0,(AG3130/'Totals and Drop Down Lists'!AC$5)*Inputs!K$39)</f>
        <v>0</v>
      </c>
      <c r="BF3130">
        <f>IF(OR($D3130="51",$D3130="52",$D3130="61"),0,(AH3130/'Totals and Drop Down Lists'!AD$5)*Inputs!L$39)</f>
        <v>0</v>
      </c>
      <c r="BG3130" s="10">
        <f t="shared" si="433"/>
        <v>195531.32989893208</v>
      </c>
    </row>
    <row r="3131" spans="1:59" ht="28.8">
      <c r="A3131" s="1" t="s">
        <v>7661</v>
      </c>
      <c r="B3131" s="1" t="s">
        <v>3780</v>
      </c>
      <c r="C3131" s="1" t="s">
        <v>3786</v>
      </c>
      <c r="D3131" s="1" t="s">
        <v>25</v>
      </c>
      <c r="E3131" s="1" t="s">
        <v>3787</v>
      </c>
      <c r="F3131" s="2">
        <v>34652</v>
      </c>
      <c r="G3131" s="2">
        <v>145</v>
      </c>
      <c r="H3131" s="2">
        <v>20</v>
      </c>
      <c r="I3131" s="2">
        <v>8203</v>
      </c>
      <c r="J3131" s="2">
        <v>12690</v>
      </c>
      <c r="K3131" s="2">
        <v>3440</v>
      </c>
      <c r="L3131" s="2">
        <v>79</v>
      </c>
      <c r="M3131" s="2">
        <v>14</v>
      </c>
      <c r="N3131" s="2">
        <v>9</v>
      </c>
      <c r="O3131" s="2">
        <v>73</v>
      </c>
      <c r="P3131" s="2">
        <v>0</v>
      </c>
      <c r="Q3131" s="2">
        <v>0</v>
      </c>
      <c r="R3131" s="2">
        <v>882</v>
      </c>
      <c r="S3131" s="2">
        <v>1443300</v>
      </c>
      <c r="T3131" s="2">
        <v>83521700</v>
      </c>
      <c r="U3131" s="2">
        <v>151</v>
      </c>
      <c r="V3131" s="2">
        <v>383</v>
      </c>
      <c r="W3131" s="2">
        <v>130</v>
      </c>
      <c r="X3131" s="2">
        <v>1147</v>
      </c>
      <c r="Y3131" s="2">
        <v>100</v>
      </c>
      <c r="Z3131" s="2">
        <v>407</v>
      </c>
      <c r="AA3131" s="9">
        <f t="shared" si="434"/>
        <v>34652</v>
      </c>
      <c r="AB3131" s="9">
        <f t="shared" si="435"/>
        <v>8038</v>
      </c>
      <c r="AC3131" s="9">
        <f t="shared" si="436"/>
        <v>1057</v>
      </c>
      <c r="AD3131" s="9">
        <f t="shared" si="437"/>
        <v>882</v>
      </c>
      <c r="AE3131" s="44">
        <f t="shared" si="438"/>
        <v>6.5125496758255147E-5</v>
      </c>
      <c r="AF3131" s="9">
        <f t="shared" si="439"/>
        <v>634</v>
      </c>
      <c r="AG3131" s="9">
        <f t="shared" si="432"/>
        <v>507</v>
      </c>
      <c r="AH3131" s="44">
        <f t="shared" si="440"/>
        <v>5.1139428003372686E-5</v>
      </c>
      <c r="AI3131">
        <f>AA3131/'Totals and Drop Down Lists'!W$6*Inputs!E$37</f>
        <v>31434.229388556985</v>
      </c>
      <c r="AJ3131">
        <f>AB3131/'Totals and Drop Down Lists'!X$6*Inputs!F$37</f>
        <v>26448.132175000104</v>
      </c>
      <c r="AK3131">
        <f>AC3131/'Totals and Drop Down Lists'!Y$6*Inputs!G$37</f>
        <v>6968.1010401358626</v>
      </c>
      <c r="AL3131">
        <f>AD3131/'Totals and Drop Down Lists'!Z$6*Inputs!H$37</f>
        <v>7071.4361201346101</v>
      </c>
      <c r="AM3131">
        <f>AE3131/'Totals and Drop Down Lists'!AA$6*Inputs!I$37</f>
        <v>8107.4307832034256</v>
      </c>
      <c r="AN3131">
        <f>AF3131/'Totals and Drop Down Lists'!AB$6*Inputs!J$37</f>
        <v>12652.543450978566</v>
      </c>
      <c r="AO3131">
        <f>AG3131/'Totals and Drop Down Lists'!AC$6*Inputs!K$37</f>
        <v>9442.153122799451</v>
      </c>
      <c r="AP3131">
        <f>AH3131/'Totals and Drop Down Lists'!AD$6*Inputs!L$37</f>
        <v>12034.636940889726</v>
      </c>
      <c r="AQ3131">
        <f>IF(OR($D3131="51",$D3131="52",$D3131="61"),(AA3131/'Totals and Drop Down Lists'!W$4)*Inputs!E$38,0)</f>
        <v>0</v>
      </c>
      <c r="AR3131">
        <f>IF(OR($D3131="51",$D3131="52",$D3131="61"),(AB3131/'Totals and Drop Down Lists'!X$4)*Inputs!F$38,0)</f>
        <v>0</v>
      </c>
      <c r="AS3131">
        <f>IF(OR($D3131="51",$D3131="52",$D3131="61"),(AC3131/'Totals and Drop Down Lists'!Y$4)*Inputs!G$38,0)</f>
        <v>0</v>
      </c>
      <c r="AT3131">
        <f>IF(OR($D3131="51",$D3131="52",$D3131="61"),(AD3131/'Totals and Drop Down Lists'!Z$4)*Inputs!H$38,0)</f>
        <v>0</v>
      </c>
      <c r="AU3131">
        <f>IF(OR($D3131="51",$D3131="52",$D3131="61"),(AE3131/'Totals and Drop Down Lists'!AA$4)*Inputs!I$38,0)</f>
        <v>0</v>
      </c>
      <c r="AV3131">
        <f>IF(OR($D3131="51",$D3131="52",$D3131="61"),(AF3131/'Totals and Drop Down Lists'!AB$4)*Inputs!J$38,0)</f>
        <v>0</v>
      </c>
      <c r="AW3131">
        <f>IF(OR($D3131="51",$D3131="52",$D3131="61"),(AG3131/'Totals and Drop Down Lists'!AC$4)*Inputs!K$38,0)</f>
        <v>0</v>
      </c>
      <c r="AX3131">
        <f>IF(OR($D3131="51",$D3131="52",$D3131="61"),(AH3131/'Totals and Drop Down Lists'!AD$4)*Inputs!L$38,0)</f>
        <v>0</v>
      </c>
      <c r="AY3131">
        <f>IF(OR($D3131="51",$D3131="52",$D3131="61"),0,(AA3131/'Totals and Drop Down Lists'!W$5)*Inputs!E$39)</f>
        <v>0</v>
      </c>
      <c r="AZ3131">
        <f>IF(OR($D3131="51",$D3131="52",$D3131="61"),0,(AB3131/'Totals and Drop Down Lists'!X$5)*Inputs!F$39)</f>
        <v>0</v>
      </c>
      <c r="BA3131">
        <f>IF(OR($D3131="51",$D3131="52",$D3131="61"),0,(AC3131/'Totals and Drop Down Lists'!Y$5)*Inputs!G$39)</f>
        <v>0</v>
      </c>
      <c r="BB3131">
        <f>IF(OR($D3131="51",$D3131="52",$D3131="61"),0,(AD3131/'Totals and Drop Down Lists'!Z$5)*Inputs!H$39)</f>
        <v>0</v>
      </c>
      <c r="BC3131">
        <f>IF(OR($D3131="51",$D3131="52",$D3131="61"),0,(AE3131/'Totals and Drop Down Lists'!AA$5)*Inputs!I$39)</f>
        <v>0</v>
      </c>
      <c r="BD3131">
        <f>IF(OR($D3131="51",$D3131="52",$D3131="61"),0,(AF3131/'Totals and Drop Down Lists'!AB$5)*Inputs!J$39)</f>
        <v>0</v>
      </c>
      <c r="BE3131">
        <f>IF(OR($D3131="51",$D3131="52",$D3131="61"),0,(AG3131/'Totals and Drop Down Lists'!AC$5)*Inputs!K$39)</f>
        <v>0</v>
      </c>
      <c r="BF3131">
        <f>IF(OR($D3131="51",$D3131="52",$D3131="61"),0,(AH3131/'Totals and Drop Down Lists'!AD$5)*Inputs!L$39)</f>
        <v>0</v>
      </c>
      <c r="BG3131" s="10">
        <f t="shared" si="433"/>
        <v>114158.66302169874</v>
      </c>
    </row>
    <row r="3132" spans="1:59" ht="28.8">
      <c r="A3132" s="1" t="s">
        <v>7661</v>
      </c>
      <c r="B3132" s="1" t="s">
        <v>3780</v>
      </c>
      <c r="C3132" s="1" t="s">
        <v>3788</v>
      </c>
      <c r="D3132" s="1" t="s">
        <v>25</v>
      </c>
      <c r="E3132" s="1" t="s">
        <v>3789</v>
      </c>
      <c r="F3132" s="2">
        <v>68346</v>
      </c>
      <c r="G3132" s="2">
        <v>437</v>
      </c>
      <c r="H3132" s="2">
        <v>43</v>
      </c>
      <c r="I3132" s="2">
        <v>16130</v>
      </c>
      <c r="J3132" s="2">
        <v>26609</v>
      </c>
      <c r="K3132" s="2">
        <v>8056</v>
      </c>
      <c r="L3132" s="2">
        <v>172</v>
      </c>
      <c r="M3132" s="2">
        <v>46</v>
      </c>
      <c r="N3132" s="2">
        <v>20</v>
      </c>
      <c r="O3132" s="2">
        <v>300</v>
      </c>
      <c r="P3132" s="2">
        <v>14</v>
      </c>
      <c r="Q3132" s="2">
        <v>0</v>
      </c>
      <c r="R3132" s="2">
        <v>2300</v>
      </c>
      <c r="S3132" s="2">
        <v>3983500</v>
      </c>
      <c r="T3132" s="2">
        <v>233420800</v>
      </c>
      <c r="U3132" s="2">
        <v>554</v>
      </c>
      <c r="V3132" s="2">
        <v>514</v>
      </c>
      <c r="W3132" s="2">
        <v>250</v>
      </c>
      <c r="X3132" s="2">
        <v>1989</v>
      </c>
      <c r="Y3132" s="2">
        <v>410</v>
      </c>
      <c r="Z3132" s="2">
        <v>1082</v>
      </c>
      <c r="AA3132" s="9">
        <f t="shared" si="434"/>
        <v>68346</v>
      </c>
      <c r="AB3132" s="9">
        <f t="shared" si="435"/>
        <v>15650</v>
      </c>
      <c r="AC3132" s="9">
        <f t="shared" si="436"/>
        <v>2852</v>
      </c>
      <c r="AD3132" s="9">
        <f t="shared" si="437"/>
        <v>2300</v>
      </c>
      <c r="AE3132" s="44">
        <f t="shared" si="438"/>
        <v>1.7033588352120859E-4</v>
      </c>
      <c r="AF3132" s="9">
        <f t="shared" si="439"/>
        <v>1225</v>
      </c>
      <c r="AG3132" s="9">
        <f t="shared" si="432"/>
        <v>1492</v>
      </c>
      <c r="AH3132" s="44">
        <f t="shared" si="440"/>
        <v>1.6807797748045203E-4</v>
      </c>
      <c r="AI3132">
        <f>AA3132/'Totals and Drop Down Lists'!W$6*Inputs!E$37</f>
        <v>61999.418267064408</v>
      </c>
      <c r="AJ3132">
        <f>AB3132/'Totals and Drop Down Lists'!X$6*Inputs!F$37</f>
        <v>51494.559410145761</v>
      </c>
      <c r="AK3132">
        <f>AC3132/'Totals and Drop Down Lists'!Y$6*Inputs!G$37</f>
        <v>18801.347366572827</v>
      </c>
      <c r="AL3132">
        <f>AD3132/'Totals and Drop Down Lists'!Z$6*Inputs!H$37</f>
        <v>18440.252920985942</v>
      </c>
      <c r="AM3132">
        <f>AE3132/'Totals and Drop Down Lists'!AA$6*Inputs!I$37</f>
        <v>21205.003482279761</v>
      </c>
      <c r="AN3132">
        <f>AF3132/'Totals and Drop Down Lists'!AB$6*Inputs!J$37</f>
        <v>24446.949096922308</v>
      </c>
      <c r="AO3132">
        <f>AG3132/'Totals and Drop Down Lists'!AC$6*Inputs!K$37</f>
        <v>27786.375659204696</v>
      </c>
      <c r="AP3132">
        <f>AH3132/'Totals and Drop Down Lists'!AD$6*Inputs!L$37</f>
        <v>39553.775153740033</v>
      </c>
      <c r="AQ3132">
        <f>IF(OR($D3132="51",$D3132="52",$D3132="61"),(AA3132/'Totals and Drop Down Lists'!W$4)*Inputs!E$38,0)</f>
        <v>0</v>
      </c>
      <c r="AR3132">
        <f>IF(OR($D3132="51",$D3132="52",$D3132="61"),(AB3132/'Totals and Drop Down Lists'!X$4)*Inputs!F$38,0)</f>
        <v>0</v>
      </c>
      <c r="AS3132">
        <f>IF(OR($D3132="51",$D3132="52",$D3132="61"),(AC3132/'Totals and Drop Down Lists'!Y$4)*Inputs!G$38,0)</f>
        <v>0</v>
      </c>
      <c r="AT3132">
        <f>IF(OR($D3132="51",$D3132="52",$D3132="61"),(AD3132/'Totals and Drop Down Lists'!Z$4)*Inputs!H$38,0)</f>
        <v>0</v>
      </c>
      <c r="AU3132">
        <f>IF(OR($D3132="51",$D3132="52",$D3132="61"),(AE3132/'Totals and Drop Down Lists'!AA$4)*Inputs!I$38,0)</f>
        <v>0</v>
      </c>
      <c r="AV3132">
        <f>IF(OR($D3132="51",$D3132="52",$D3132="61"),(AF3132/'Totals and Drop Down Lists'!AB$4)*Inputs!J$38,0)</f>
        <v>0</v>
      </c>
      <c r="AW3132">
        <f>IF(OR($D3132="51",$D3132="52",$D3132="61"),(AG3132/'Totals and Drop Down Lists'!AC$4)*Inputs!K$38,0)</f>
        <v>0</v>
      </c>
      <c r="AX3132">
        <f>IF(OR($D3132="51",$D3132="52",$D3132="61"),(AH3132/'Totals and Drop Down Lists'!AD$4)*Inputs!L$38,0)</f>
        <v>0</v>
      </c>
      <c r="AY3132">
        <f>IF(OR($D3132="51",$D3132="52",$D3132="61"),0,(AA3132/'Totals and Drop Down Lists'!W$5)*Inputs!E$39)</f>
        <v>0</v>
      </c>
      <c r="AZ3132">
        <f>IF(OR($D3132="51",$D3132="52",$D3132="61"),0,(AB3132/'Totals and Drop Down Lists'!X$5)*Inputs!F$39)</f>
        <v>0</v>
      </c>
      <c r="BA3132">
        <f>IF(OR($D3132="51",$D3132="52",$D3132="61"),0,(AC3132/'Totals and Drop Down Lists'!Y$5)*Inputs!G$39)</f>
        <v>0</v>
      </c>
      <c r="BB3132">
        <f>IF(OR($D3132="51",$D3132="52",$D3132="61"),0,(AD3132/'Totals and Drop Down Lists'!Z$5)*Inputs!H$39)</f>
        <v>0</v>
      </c>
      <c r="BC3132">
        <f>IF(OR($D3132="51",$D3132="52",$D3132="61"),0,(AE3132/'Totals and Drop Down Lists'!AA$5)*Inputs!I$39)</f>
        <v>0</v>
      </c>
      <c r="BD3132">
        <f>IF(OR($D3132="51",$D3132="52",$D3132="61"),0,(AF3132/'Totals and Drop Down Lists'!AB$5)*Inputs!J$39)</f>
        <v>0</v>
      </c>
      <c r="BE3132">
        <f>IF(OR($D3132="51",$D3132="52",$D3132="61"),0,(AG3132/'Totals and Drop Down Lists'!AC$5)*Inputs!K$39)</f>
        <v>0</v>
      </c>
      <c r="BF3132">
        <f>IF(OR($D3132="51",$D3132="52",$D3132="61"),0,(AH3132/'Totals and Drop Down Lists'!AD$5)*Inputs!L$39)</f>
        <v>0</v>
      </c>
      <c r="BG3132" s="10">
        <f t="shared" si="433"/>
        <v>263727.68135691574</v>
      </c>
    </row>
    <row r="3133" spans="1:59" ht="28.8">
      <c r="A3133" s="1" t="s">
        <v>7661</v>
      </c>
      <c r="B3133" s="1" t="s">
        <v>3780</v>
      </c>
      <c r="C3133" s="1" t="s">
        <v>3790</v>
      </c>
      <c r="D3133" s="1" t="s">
        <v>25</v>
      </c>
      <c r="E3133" s="1" t="s">
        <v>3791</v>
      </c>
      <c r="F3133" s="2">
        <v>31661</v>
      </c>
      <c r="G3133" s="2">
        <v>285</v>
      </c>
      <c r="H3133" s="2">
        <v>20</v>
      </c>
      <c r="I3133" s="2">
        <v>9757</v>
      </c>
      <c r="J3133" s="2">
        <v>11744</v>
      </c>
      <c r="K3133" s="2">
        <v>4268</v>
      </c>
      <c r="L3133" s="2">
        <v>95</v>
      </c>
      <c r="M3133" s="2">
        <v>39</v>
      </c>
      <c r="N3133" s="2">
        <v>0</v>
      </c>
      <c r="O3133" s="2">
        <v>356</v>
      </c>
      <c r="P3133" s="2">
        <v>52</v>
      </c>
      <c r="Q3133" s="2">
        <v>0</v>
      </c>
      <c r="R3133" s="2">
        <v>880</v>
      </c>
      <c r="S3133" s="2">
        <v>1803900</v>
      </c>
      <c r="T3133" s="2">
        <v>106623000</v>
      </c>
      <c r="U3133" s="2">
        <v>372</v>
      </c>
      <c r="V3133" s="2">
        <v>519</v>
      </c>
      <c r="W3133" s="2">
        <v>89</v>
      </c>
      <c r="X3133" s="2">
        <v>1305</v>
      </c>
      <c r="Y3133" s="2">
        <v>78</v>
      </c>
      <c r="Z3133" s="2">
        <v>600</v>
      </c>
      <c r="AA3133" s="9">
        <f t="shared" si="434"/>
        <v>31661</v>
      </c>
      <c r="AB3133" s="9">
        <f t="shared" si="435"/>
        <v>9452</v>
      </c>
      <c r="AC3133" s="9">
        <f t="shared" si="436"/>
        <v>1422</v>
      </c>
      <c r="AD3133" s="9">
        <f t="shared" si="437"/>
        <v>880</v>
      </c>
      <c r="AE3133" s="44">
        <f t="shared" si="438"/>
        <v>1.0832496686846984E-4</v>
      </c>
      <c r="AF3133" s="9">
        <f t="shared" si="439"/>
        <v>697</v>
      </c>
      <c r="AG3133" s="9">
        <f t="shared" si="432"/>
        <v>678</v>
      </c>
      <c r="AH3133" s="44">
        <f t="shared" si="440"/>
        <v>9.1683070247306611E-5</v>
      </c>
      <c r="AI3133">
        <f>AA3133/'Totals and Drop Down Lists'!W$6*Inputs!E$37</f>
        <v>28720.972430771752</v>
      </c>
      <c r="AJ3133">
        <f>AB3133/'Totals and Drop Down Lists'!X$6*Inputs!F$37</f>
        <v>31100.739651418386</v>
      </c>
      <c r="AK3133">
        <f>AC3133/'Totals and Drop Down Lists'!Y$6*Inputs!G$37</f>
        <v>9374.3043321411515</v>
      </c>
      <c r="AL3133">
        <f>AD3133/'Totals and Drop Down Lists'!Z$6*Inputs!H$37</f>
        <v>7055.4011175946216</v>
      </c>
      <c r="AM3133">
        <f>AE3133/'Totals and Drop Down Lists'!AA$6*Inputs!I$37</f>
        <v>13485.304753051276</v>
      </c>
      <c r="AN3133">
        <f>AF3133/'Totals and Drop Down Lists'!AB$6*Inputs!J$37</f>
        <v>13909.815118820285</v>
      </c>
      <c r="AO3133">
        <f>AG3133/'Totals and Drop Down Lists'!AC$6*Inputs!K$37</f>
        <v>12626.784649424118</v>
      </c>
      <c r="AP3133">
        <f>AH3133/'Totals and Drop Down Lists'!AD$6*Inputs!L$37</f>
        <v>21575.768582700141</v>
      </c>
      <c r="AQ3133">
        <f>IF(OR($D3133="51",$D3133="52",$D3133="61"),(AA3133/'Totals and Drop Down Lists'!W$4)*Inputs!E$38,0)</f>
        <v>0</v>
      </c>
      <c r="AR3133">
        <f>IF(OR($D3133="51",$D3133="52",$D3133="61"),(AB3133/'Totals and Drop Down Lists'!X$4)*Inputs!F$38,0)</f>
        <v>0</v>
      </c>
      <c r="AS3133">
        <f>IF(OR($D3133="51",$D3133="52",$D3133="61"),(AC3133/'Totals and Drop Down Lists'!Y$4)*Inputs!G$38,0)</f>
        <v>0</v>
      </c>
      <c r="AT3133">
        <f>IF(OR($D3133="51",$D3133="52",$D3133="61"),(AD3133/'Totals and Drop Down Lists'!Z$4)*Inputs!H$38,0)</f>
        <v>0</v>
      </c>
      <c r="AU3133">
        <f>IF(OR($D3133="51",$D3133="52",$D3133="61"),(AE3133/'Totals and Drop Down Lists'!AA$4)*Inputs!I$38,0)</f>
        <v>0</v>
      </c>
      <c r="AV3133">
        <f>IF(OR($D3133="51",$D3133="52",$D3133="61"),(AF3133/'Totals and Drop Down Lists'!AB$4)*Inputs!J$38,0)</f>
        <v>0</v>
      </c>
      <c r="AW3133">
        <f>IF(OR($D3133="51",$D3133="52",$D3133="61"),(AG3133/'Totals and Drop Down Lists'!AC$4)*Inputs!K$38,0)</f>
        <v>0</v>
      </c>
      <c r="AX3133">
        <f>IF(OR($D3133="51",$D3133="52",$D3133="61"),(AH3133/'Totals and Drop Down Lists'!AD$4)*Inputs!L$38,0)</f>
        <v>0</v>
      </c>
      <c r="AY3133">
        <f>IF(OR($D3133="51",$D3133="52",$D3133="61"),0,(AA3133/'Totals and Drop Down Lists'!W$5)*Inputs!E$39)</f>
        <v>0</v>
      </c>
      <c r="AZ3133">
        <f>IF(OR($D3133="51",$D3133="52",$D3133="61"),0,(AB3133/'Totals and Drop Down Lists'!X$5)*Inputs!F$39)</f>
        <v>0</v>
      </c>
      <c r="BA3133">
        <f>IF(OR($D3133="51",$D3133="52",$D3133="61"),0,(AC3133/'Totals and Drop Down Lists'!Y$5)*Inputs!G$39)</f>
        <v>0</v>
      </c>
      <c r="BB3133">
        <f>IF(OR($D3133="51",$D3133="52",$D3133="61"),0,(AD3133/'Totals and Drop Down Lists'!Z$5)*Inputs!H$39)</f>
        <v>0</v>
      </c>
      <c r="BC3133">
        <f>IF(OR($D3133="51",$D3133="52",$D3133="61"),0,(AE3133/'Totals and Drop Down Lists'!AA$5)*Inputs!I$39)</f>
        <v>0</v>
      </c>
      <c r="BD3133">
        <f>IF(OR($D3133="51",$D3133="52",$D3133="61"),0,(AF3133/'Totals and Drop Down Lists'!AB$5)*Inputs!J$39)</f>
        <v>0</v>
      </c>
      <c r="BE3133">
        <f>IF(OR($D3133="51",$D3133="52",$D3133="61"),0,(AG3133/'Totals and Drop Down Lists'!AC$5)*Inputs!K$39)</f>
        <v>0</v>
      </c>
      <c r="BF3133">
        <f>IF(OR($D3133="51",$D3133="52",$D3133="61"),0,(AH3133/'Totals and Drop Down Lists'!AD$5)*Inputs!L$39)</f>
        <v>0</v>
      </c>
      <c r="BG3133" s="10">
        <f t="shared" si="433"/>
        <v>137849.09063592175</v>
      </c>
    </row>
    <row r="3134" spans="1:59" ht="28.8">
      <c r="A3134" s="1" t="s">
        <v>7661</v>
      </c>
      <c r="B3134" s="1" t="s">
        <v>3780</v>
      </c>
      <c r="C3134" s="1" t="s">
        <v>3792</v>
      </c>
      <c r="D3134" s="1" t="s">
        <v>58</v>
      </c>
      <c r="E3134" s="1" t="s">
        <v>3793</v>
      </c>
      <c r="F3134" s="2">
        <v>100087</v>
      </c>
      <c r="G3134" s="2">
        <v>1174</v>
      </c>
      <c r="H3134" s="2">
        <v>99</v>
      </c>
      <c r="I3134" s="2">
        <v>19391</v>
      </c>
      <c r="J3134" s="2">
        <v>36360</v>
      </c>
      <c r="K3134" s="2">
        <v>11434</v>
      </c>
      <c r="L3134" s="2">
        <v>215</v>
      </c>
      <c r="M3134" s="2">
        <v>50</v>
      </c>
      <c r="N3134" s="2">
        <v>9</v>
      </c>
      <c r="O3134" s="2">
        <v>340</v>
      </c>
      <c r="P3134" s="2">
        <v>120</v>
      </c>
      <c r="Q3134" s="2">
        <v>0</v>
      </c>
      <c r="R3134" s="2">
        <v>1745</v>
      </c>
      <c r="S3134" s="2">
        <v>6715400</v>
      </c>
      <c r="T3134" s="2">
        <v>407585500</v>
      </c>
      <c r="U3134" s="2">
        <v>762</v>
      </c>
      <c r="V3134" s="2">
        <v>884</v>
      </c>
      <c r="W3134" s="2">
        <v>95</v>
      </c>
      <c r="X3134" s="2">
        <v>2505</v>
      </c>
      <c r="Y3134" s="2">
        <v>224</v>
      </c>
      <c r="Z3134" s="2">
        <v>1430</v>
      </c>
      <c r="AA3134" s="9">
        <f t="shared" si="434"/>
        <v>100087</v>
      </c>
      <c r="AB3134" s="9">
        <f t="shared" si="435"/>
        <v>18118</v>
      </c>
      <c r="AC3134" s="9">
        <f t="shared" si="436"/>
        <v>2479</v>
      </c>
      <c r="AD3134" s="9">
        <f t="shared" si="437"/>
        <v>1745</v>
      </c>
      <c r="AE3134" s="44">
        <f t="shared" si="438"/>
        <v>2.5111247419870656E-4</v>
      </c>
      <c r="AF3134" s="9">
        <f t="shared" si="439"/>
        <v>1526</v>
      </c>
      <c r="AG3134" s="9">
        <f t="shared" si="432"/>
        <v>1654</v>
      </c>
      <c r="AH3134" s="44">
        <f t="shared" si="440"/>
        <v>1.9353561855505258E-4</v>
      </c>
      <c r="AI3134">
        <f>AA3134/'Totals and Drop Down Lists'!W$6*Inputs!E$37</f>
        <v>90792.961930408143</v>
      </c>
      <c r="AJ3134">
        <f>AB3134/'Totals and Drop Down Lists'!X$6*Inputs!F$37</f>
        <v>59615.23497718983</v>
      </c>
      <c r="AK3134">
        <f>AC3134/'Totals and Drop Down Lists'!Y$6*Inputs!G$37</f>
        <v>16342.405372277015</v>
      </c>
      <c r="AL3134">
        <f>AD3134/'Totals and Drop Down Lists'!Z$6*Inputs!H$37</f>
        <v>13990.539716139336</v>
      </c>
      <c r="AM3134">
        <f>AE3134/'Totals and Drop Down Lists'!AA$6*Inputs!I$37</f>
        <v>31260.828779888066</v>
      </c>
      <c r="AN3134">
        <f>AF3134/'Totals and Drop Down Lists'!AB$6*Inputs!J$37</f>
        <v>30453.913732166075</v>
      </c>
      <c r="AO3134">
        <f>AG3134/'Totals and Drop Down Lists'!AC$6*Inputs!K$37</f>
        <v>30803.395000217537</v>
      </c>
      <c r="AP3134">
        <f>AH3134/'Totals and Drop Down Lists'!AD$6*Inputs!L$37</f>
        <v>45544.719512446856</v>
      </c>
      <c r="AQ3134">
        <f>IF(OR($D3134="51",$D3134="52",$D3134="61"),(AA3134/'Totals and Drop Down Lists'!W$4)*Inputs!E$38,0)</f>
        <v>0</v>
      </c>
      <c r="AR3134">
        <f>IF(OR($D3134="51",$D3134="52",$D3134="61"),(AB3134/'Totals and Drop Down Lists'!X$4)*Inputs!F$38,0)</f>
        <v>0</v>
      </c>
      <c r="AS3134">
        <f>IF(OR($D3134="51",$D3134="52",$D3134="61"),(AC3134/'Totals and Drop Down Lists'!Y$4)*Inputs!G$38,0)</f>
        <v>0</v>
      </c>
      <c r="AT3134">
        <f>IF(OR($D3134="51",$D3134="52",$D3134="61"),(AD3134/'Totals and Drop Down Lists'!Z$4)*Inputs!H$38,0)</f>
        <v>0</v>
      </c>
      <c r="AU3134">
        <f>IF(OR($D3134="51",$D3134="52",$D3134="61"),(AE3134/'Totals and Drop Down Lists'!AA$4)*Inputs!I$38,0)</f>
        <v>0</v>
      </c>
      <c r="AV3134">
        <f>IF(OR($D3134="51",$D3134="52",$D3134="61"),(AF3134/'Totals and Drop Down Lists'!AB$4)*Inputs!J$38,0)</f>
        <v>0</v>
      </c>
      <c r="AW3134">
        <f>IF(OR($D3134="51",$D3134="52",$D3134="61"),(AG3134/'Totals and Drop Down Lists'!AC$4)*Inputs!K$38,0)</f>
        <v>0</v>
      </c>
      <c r="AX3134">
        <f>IF(OR($D3134="51",$D3134="52",$D3134="61"),(AH3134/'Totals and Drop Down Lists'!AD$4)*Inputs!L$38,0)</f>
        <v>0</v>
      </c>
      <c r="AY3134">
        <f>IF(OR($D3134="51",$D3134="52",$D3134="61"),0,(AA3134/'Totals and Drop Down Lists'!W$5)*Inputs!E$39)</f>
        <v>0</v>
      </c>
      <c r="AZ3134">
        <f>IF(OR($D3134="51",$D3134="52",$D3134="61"),0,(AB3134/'Totals and Drop Down Lists'!X$5)*Inputs!F$39)</f>
        <v>0</v>
      </c>
      <c r="BA3134">
        <f>IF(OR($D3134="51",$D3134="52",$D3134="61"),0,(AC3134/'Totals and Drop Down Lists'!Y$5)*Inputs!G$39)</f>
        <v>0</v>
      </c>
      <c r="BB3134">
        <f>IF(OR($D3134="51",$D3134="52",$D3134="61"),0,(AD3134/'Totals and Drop Down Lists'!Z$5)*Inputs!H$39)</f>
        <v>0</v>
      </c>
      <c r="BC3134">
        <f>IF(OR($D3134="51",$D3134="52",$D3134="61"),0,(AE3134/'Totals and Drop Down Lists'!AA$5)*Inputs!I$39)</f>
        <v>0</v>
      </c>
      <c r="BD3134">
        <f>IF(OR($D3134="51",$D3134="52",$D3134="61"),0,(AF3134/'Totals and Drop Down Lists'!AB$5)*Inputs!J$39)</f>
        <v>0</v>
      </c>
      <c r="BE3134">
        <f>IF(OR($D3134="51",$D3134="52",$D3134="61"),0,(AG3134/'Totals and Drop Down Lists'!AC$5)*Inputs!K$39)</f>
        <v>0</v>
      </c>
      <c r="BF3134">
        <f>IF(OR($D3134="51",$D3134="52",$D3134="61"),0,(AH3134/'Totals and Drop Down Lists'!AD$5)*Inputs!L$39)</f>
        <v>0</v>
      </c>
      <c r="BG3134" s="10">
        <f t="shared" si="433"/>
        <v>318803.99902073288</v>
      </c>
    </row>
    <row r="3135" spans="1:59" ht="28.8">
      <c r="A3135" s="1" t="s">
        <v>7661</v>
      </c>
      <c r="B3135" s="1" t="s">
        <v>3780</v>
      </c>
      <c r="C3135" s="1" t="s">
        <v>3794</v>
      </c>
      <c r="D3135" s="1" t="s">
        <v>25</v>
      </c>
      <c r="E3135" s="1" t="s">
        <v>3795</v>
      </c>
      <c r="F3135" s="2">
        <v>60280</v>
      </c>
      <c r="G3135" s="2">
        <v>535</v>
      </c>
      <c r="H3135" s="2">
        <v>75</v>
      </c>
      <c r="I3135" s="2">
        <v>12663</v>
      </c>
      <c r="J3135" s="2">
        <v>23115</v>
      </c>
      <c r="K3135" s="2">
        <v>5124</v>
      </c>
      <c r="L3135" s="2">
        <v>125</v>
      </c>
      <c r="M3135" s="2">
        <v>0</v>
      </c>
      <c r="N3135" s="2">
        <v>0</v>
      </c>
      <c r="O3135" s="2">
        <v>145</v>
      </c>
      <c r="P3135" s="2">
        <v>177</v>
      </c>
      <c r="Q3135" s="2">
        <v>0</v>
      </c>
      <c r="R3135" s="2">
        <v>1160</v>
      </c>
      <c r="S3135" s="2">
        <v>3642900</v>
      </c>
      <c r="T3135" s="2">
        <v>186103100</v>
      </c>
      <c r="U3135" s="2">
        <v>883</v>
      </c>
      <c r="V3135" s="2">
        <v>590</v>
      </c>
      <c r="W3135" s="2">
        <v>200</v>
      </c>
      <c r="X3135" s="2">
        <v>1435</v>
      </c>
      <c r="Y3135" s="2">
        <v>140</v>
      </c>
      <c r="Z3135" s="2">
        <v>630</v>
      </c>
      <c r="AA3135" s="9">
        <f t="shared" si="434"/>
        <v>60280</v>
      </c>
      <c r="AB3135" s="9">
        <f t="shared" si="435"/>
        <v>12053</v>
      </c>
      <c r="AC3135" s="9">
        <f t="shared" si="436"/>
        <v>1607</v>
      </c>
      <c r="AD3135" s="9">
        <f t="shared" si="437"/>
        <v>1160</v>
      </c>
      <c r="AE3135" s="44">
        <f t="shared" si="438"/>
        <v>7.9326835595833024E-5</v>
      </c>
      <c r="AF3135" s="9">
        <f t="shared" si="439"/>
        <v>645</v>
      </c>
      <c r="AG3135" s="9">
        <f t="shared" si="432"/>
        <v>770</v>
      </c>
      <c r="AH3135" s="44">
        <f t="shared" si="440"/>
        <v>6.3512182194154482E-5</v>
      </c>
      <c r="AI3135">
        <f>AA3135/'Totals and Drop Down Lists'!W$6*Inputs!E$37</f>
        <v>54682.423742993626</v>
      </c>
      <c r="AJ3135">
        <f>AB3135/'Totals and Drop Down Lists'!X$6*Inputs!F$37</f>
        <v>39659.036713769128</v>
      </c>
      <c r="AK3135">
        <f>AC3135/'Totals and Drop Down Lists'!Y$6*Inputs!G$37</f>
        <v>10593.886822609586</v>
      </c>
      <c r="AL3135">
        <f>AD3135/'Totals and Drop Down Lists'!Z$6*Inputs!H$37</f>
        <v>9300.3014731929106</v>
      </c>
      <c r="AM3135">
        <f>AE3135/'Totals and Drop Down Lists'!AA$6*Inputs!I$37</f>
        <v>9875.3462293130451</v>
      </c>
      <c r="AN3135">
        <f>AF3135/'Totals and Drop Down Lists'!AB$6*Inputs!J$37</f>
        <v>12872.06707552236</v>
      </c>
      <c r="AO3135">
        <f>AG3135/'Totals and Drop Down Lists'!AC$6*Inputs!K$37</f>
        <v>14340.153657900546</v>
      </c>
      <c r="AP3135">
        <f>AH3135/'Totals and Drop Down Lists'!AD$6*Inputs!L$37</f>
        <v>14946.316059301271</v>
      </c>
      <c r="AQ3135">
        <f>IF(OR($D3135="51",$D3135="52",$D3135="61"),(AA3135/'Totals and Drop Down Lists'!W$4)*Inputs!E$38,0)</f>
        <v>0</v>
      </c>
      <c r="AR3135">
        <f>IF(OR($D3135="51",$D3135="52",$D3135="61"),(AB3135/'Totals and Drop Down Lists'!X$4)*Inputs!F$38,0)</f>
        <v>0</v>
      </c>
      <c r="AS3135">
        <f>IF(OR($D3135="51",$D3135="52",$D3135="61"),(AC3135/'Totals and Drop Down Lists'!Y$4)*Inputs!G$38,0)</f>
        <v>0</v>
      </c>
      <c r="AT3135">
        <f>IF(OR($D3135="51",$D3135="52",$D3135="61"),(AD3135/'Totals and Drop Down Lists'!Z$4)*Inputs!H$38,0)</f>
        <v>0</v>
      </c>
      <c r="AU3135">
        <f>IF(OR($D3135="51",$D3135="52",$D3135="61"),(AE3135/'Totals and Drop Down Lists'!AA$4)*Inputs!I$38,0)</f>
        <v>0</v>
      </c>
      <c r="AV3135">
        <f>IF(OR($D3135="51",$D3135="52",$D3135="61"),(AF3135/'Totals and Drop Down Lists'!AB$4)*Inputs!J$38,0)</f>
        <v>0</v>
      </c>
      <c r="AW3135">
        <f>IF(OR($D3135="51",$D3135="52",$D3135="61"),(AG3135/'Totals and Drop Down Lists'!AC$4)*Inputs!K$38,0)</f>
        <v>0</v>
      </c>
      <c r="AX3135">
        <f>IF(OR($D3135="51",$D3135="52",$D3135="61"),(AH3135/'Totals and Drop Down Lists'!AD$4)*Inputs!L$38,0)</f>
        <v>0</v>
      </c>
      <c r="AY3135">
        <f>IF(OR($D3135="51",$D3135="52",$D3135="61"),0,(AA3135/'Totals and Drop Down Lists'!W$5)*Inputs!E$39)</f>
        <v>0</v>
      </c>
      <c r="AZ3135">
        <f>IF(OR($D3135="51",$D3135="52",$D3135="61"),0,(AB3135/'Totals and Drop Down Lists'!X$5)*Inputs!F$39)</f>
        <v>0</v>
      </c>
      <c r="BA3135">
        <f>IF(OR($D3135="51",$D3135="52",$D3135="61"),0,(AC3135/'Totals and Drop Down Lists'!Y$5)*Inputs!G$39)</f>
        <v>0</v>
      </c>
      <c r="BB3135">
        <f>IF(OR($D3135="51",$D3135="52",$D3135="61"),0,(AD3135/'Totals and Drop Down Lists'!Z$5)*Inputs!H$39)</f>
        <v>0</v>
      </c>
      <c r="BC3135">
        <f>IF(OR($D3135="51",$D3135="52",$D3135="61"),0,(AE3135/'Totals and Drop Down Lists'!AA$5)*Inputs!I$39)</f>
        <v>0</v>
      </c>
      <c r="BD3135">
        <f>IF(OR($D3135="51",$D3135="52",$D3135="61"),0,(AF3135/'Totals and Drop Down Lists'!AB$5)*Inputs!J$39)</f>
        <v>0</v>
      </c>
      <c r="BE3135">
        <f>IF(OR($D3135="51",$D3135="52",$D3135="61"),0,(AG3135/'Totals and Drop Down Lists'!AC$5)*Inputs!K$39)</f>
        <v>0</v>
      </c>
      <c r="BF3135">
        <f>IF(OR($D3135="51",$D3135="52",$D3135="61"),0,(AH3135/'Totals and Drop Down Lists'!AD$5)*Inputs!L$39)</f>
        <v>0</v>
      </c>
      <c r="BG3135" s="10">
        <f t="shared" si="433"/>
        <v>166269.53177460245</v>
      </c>
    </row>
    <row r="3136" spans="1:59" ht="28.8">
      <c r="A3136" s="1" t="s">
        <v>7661</v>
      </c>
      <c r="B3136" s="1" t="s">
        <v>3780</v>
      </c>
      <c r="C3136" s="1" t="s">
        <v>3796</v>
      </c>
      <c r="D3136" s="1" t="s">
        <v>215</v>
      </c>
      <c r="E3136" s="1" t="s">
        <v>3797</v>
      </c>
      <c r="F3136" s="2">
        <v>276688</v>
      </c>
      <c r="G3136" s="2">
        <v>4798</v>
      </c>
      <c r="H3136" s="2">
        <v>268</v>
      </c>
      <c r="I3136" s="2">
        <v>50844</v>
      </c>
      <c r="J3136" s="2">
        <v>113490</v>
      </c>
      <c r="K3136" s="2">
        <v>34579</v>
      </c>
      <c r="L3136" s="2">
        <v>534</v>
      </c>
      <c r="M3136" s="2">
        <v>178</v>
      </c>
      <c r="N3136" s="2">
        <v>98</v>
      </c>
      <c r="O3136" s="2">
        <v>1010</v>
      </c>
      <c r="P3136" s="2">
        <v>1544</v>
      </c>
      <c r="Q3136" s="2">
        <v>1151</v>
      </c>
      <c r="R3136" s="2">
        <v>2533</v>
      </c>
      <c r="S3136" s="2">
        <v>27725900</v>
      </c>
      <c r="T3136" s="2">
        <v>1245816200</v>
      </c>
      <c r="U3136" s="2">
        <v>21258</v>
      </c>
      <c r="V3136" s="2">
        <v>1134</v>
      </c>
      <c r="W3136" s="2">
        <v>765</v>
      </c>
      <c r="X3136" s="2">
        <v>6110</v>
      </c>
      <c r="Y3136" s="2">
        <v>299</v>
      </c>
      <c r="Z3136" s="2">
        <v>4490</v>
      </c>
      <c r="AA3136" s="9">
        <f t="shared" si="434"/>
        <v>276688</v>
      </c>
      <c r="AB3136" s="9">
        <f t="shared" si="435"/>
        <v>45778</v>
      </c>
      <c r="AC3136" s="9">
        <f t="shared" si="436"/>
        <v>7048</v>
      </c>
      <c r="AD3136" s="9">
        <f t="shared" si="437"/>
        <v>2533</v>
      </c>
      <c r="AE3136" s="44">
        <f t="shared" si="438"/>
        <v>7.3580553291037834E-4</v>
      </c>
      <c r="AF3136" s="9">
        <f t="shared" si="439"/>
        <v>4211</v>
      </c>
      <c r="AG3136" s="9">
        <f t="shared" si="432"/>
        <v>4789</v>
      </c>
      <c r="AH3136" s="44">
        <f t="shared" si="440"/>
        <v>5.4293864778753561E-4</v>
      </c>
      <c r="AI3136">
        <f>AA3136/'Totals and Drop Down Lists'!W$6*Inputs!E$37</f>
        <v>250994.86497348078</v>
      </c>
      <c r="AJ3136">
        <f>AB3136/'Totals and Drop Down Lists'!X$6*Inputs!F$37</f>
        <v>150627.34445224618</v>
      </c>
      <c r="AK3136">
        <f>AC3136/'Totals and Drop Down Lists'!Y$6*Inputs!G$37</f>
        <v>46462.796717954174</v>
      </c>
      <c r="AL3136">
        <f>AD3136/'Totals and Drop Down Lists'!Z$6*Inputs!H$37</f>
        <v>20308.330716894521</v>
      </c>
      <c r="AM3136">
        <f>AE3136/'Totals and Drop Down Lists'!AA$6*Inputs!I$37</f>
        <v>91599.952782131091</v>
      </c>
      <c r="AN3136">
        <f>AF3136/'Totals and Drop Down Lists'!AB$6*Inputs!J$37</f>
        <v>84037.634813991695</v>
      </c>
      <c r="AO3136">
        <f>AG3136/'Totals and Drop Down Lists'!AC$6*Inputs!K$37</f>
        <v>89188.306321669763</v>
      </c>
      <c r="AP3136">
        <f>AH3136/'Totals and Drop Down Lists'!AD$6*Inputs!L$37</f>
        <v>127769.70260343283</v>
      </c>
      <c r="AQ3136">
        <f>IF(OR($D3136="51",$D3136="52",$D3136="61"),(AA3136/'Totals and Drop Down Lists'!W$4)*Inputs!E$38,0)</f>
        <v>0</v>
      </c>
      <c r="AR3136">
        <f>IF(OR($D3136="51",$D3136="52",$D3136="61"),(AB3136/'Totals and Drop Down Lists'!X$4)*Inputs!F$38,0)</f>
        <v>0</v>
      </c>
      <c r="AS3136">
        <f>IF(OR($D3136="51",$D3136="52",$D3136="61"),(AC3136/'Totals and Drop Down Lists'!Y$4)*Inputs!G$38,0)</f>
        <v>0</v>
      </c>
      <c r="AT3136">
        <f>IF(OR($D3136="51",$D3136="52",$D3136="61"),(AD3136/'Totals and Drop Down Lists'!Z$4)*Inputs!H$38,0)</f>
        <v>0</v>
      </c>
      <c r="AU3136">
        <f>IF(OR($D3136="51",$D3136="52",$D3136="61"),(AE3136/'Totals and Drop Down Lists'!AA$4)*Inputs!I$38,0)</f>
        <v>0</v>
      </c>
      <c r="AV3136">
        <f>IF(OR($D3136="51",$D3136="52",$D3136="61"),(AF3136/'Totals and Drop Down Lists'!AB$4)*Inputs!J$38,0)</f>
        <v>0</v>
      </c>
      <c r="AW3136">
        <f>IF(OR($D3136="51",$D3136="52",$D3136="61"),(AG3136/'Totals and Drop Down Lists'!AC$4)*Inputs!K$38,0)</f>
        <v>0</v>
      </c>
      <c r="AX3136">
        <f>IF(OR($D3136="51",$D3136="52",$D3136="61"),(AH3136/'Totals and Drop Down Lists'!AD$4)*Inputs!L$38,0)</f>
        <v>0</v>
      </c>
      <c r="AY3136">
        <f>IF(OR($D3136="51",$D3136="52",$D3136="61"),0,(AA3136/'Totals and Drop Down Lists'!W$5)*Inputs!E$39)</f>
        <v>0</v>
      </c>
      <c r="AZ3136">
        <f>IF(OR($D3136="51",$D3136="52",$D3136="61"),0,(AB3136/'Totals and Drop Down Lists'!X$5)*Inputs!F$39)</f>
        <v>0</v>
      </c>
      <c r="BA3136">
        <f>IF(OR($D3136="51",$D3136="52",$D3136="61"),0,(AC3136/'Totals and Drop Down Lists'!Y$5)*Inputs!G$39)</f>
        <v>0</v>
      </c>
      <c r="BB3136">
        <f>IF(OR($D3136="51",$D3136="52",$D3136="61"),0,(AD3136/'Totals and Drop Down Lists'!Z$5)*Inputs!H$39)</f>
        <v>0</v>
      </c>
      <c r="BC3136">
        <f>IF(OR($D3136="51",$D3136="52",$D3136="61"),0,(AE3136/'Totals and Drop Down Lists'!AA$5)*Inputs!I$39)</f>
        <v>0</v>
      </c>
      <c r="BD3136">
        <f>IF(OR($D3136="51",$D3136="52",$D3136="61"),0,(AF3136/'Totals and Drop Down Lists'!AB$5)*Inputs!J$39)</f>
        <v>0</v>
      </c>
      <c r="BE3136">
        <f>IF(OR($D3136="51",$D3136="52",$D3136="61"),0,(AG3136/'Totals and Drop Down Lists'!AC$5)*Inputs!K$39)</f>
        <v>0</v>
      </c>
      <c r="BF3136">
        <f>IF(OR($D3136="51",$D3136="52",$D3136="61"),0,(AH3136/'Totals and Drop Down Lists'!AD$5)*Inputs!L$39)</f>
        <v>0</v>
      </c>
      <c r="BG3136" s="10">
        <f t="shared" si="433"/>
        <v>860988.93338180101</v>
      </c>
    </row>
    <row r="3137" spans="1:59" ht="28.8">
      <c r="A3137" s="1" t="s">
        <v>7661</v>
      </c>
      <c r="B3137" s="1" t="s">
        <v>3780</v>
      </c>
      <c r="C3137" s="1" t="s">
        <v>80</v>
      </c>
      <c r="D3137" s="1" t="s">
        <v>25</v>
      </c>
      <c r="E3137" s="1" t="s">
        <v>3798</v>
      </c>
      <c r="F3137" s="2">
        <v>18890</v>
      </c>
      <c r="G3137" s="2">
        <v>175</v>
      </c>
      <c r="H3137" s="2">
        <v>21</v>
      </c>
      <c r="I3137" s="2">
        <v>4809</v>
      </c>
      <c r="J3137" s="2">
        <v>6737</v>
      </c>
      <c r="K3137" s="2">
        <v>1804</v>
      </c>
      <c r="L3137" s="2">
        <v>48</v>
      </c>
      <c r="M3137" s="2">
        <v>45</v>
      </c>
      <c r="N3137" s="2">
        <v>5</v>
      </c>
      <c r="O3137" s="2">
        <v>83</v>
      </c>
      <c r="P3137" s="2">
        <v>32</v>
      </c>
      <c r="Q3137" s="2">
        <v>0</v>
      </c>
      <c r="R3137" s="2">
        <v>746</v>
      </c>
      <c r="S3137" s="2">
        <v>810500</v>
      </c>
      <c r="T3137" s="2">
        <v>43088900</v>
      </c>
      <c r="U3137" s="2">
        <v>35</v>
      </c>
      <c r="V3137" s="2">
        <v>224</v>
      </c>
      <c r="W3137" s="2">
        <v>15</v>
      </c>
      <c r="X3137" s="2">
        <v>490</v>
      </c>
      <c r="Y3137" s="2">
        <v>139</v>
      </c>
      <c r="Z3137" s="2">
        <v>159</v>
      </c>
      <c r="AA3137" s="9">
        <f t="shared" si="434"/>
        <v>18890</v>
      </c>
      <c r="AB3137" s="9">
        <f t="shared" si="435"/>
        <v>4613</v>
      </c>
      <c r="AC3137" s="9">
        <f t="shared" si="436"/>
        <v>959</v>
      </c>
      <c r="AD3137" s="9">
        <f t="shared" si="437"/>
        <v>746</v>
      </c>
      <c r="AE3137" s="44">
        <f t="shared" si="438"/>
        <v>3.373667714310691E-5</v>
      </c>
      <c r="AF3137" s="9">
        <f t="shared" si="439"/>
        <v>251</v>
      </c>
      <c r="AG3137" s="9">
        <f t="shared" si="432"/>
        <v>298</v>
      </c>
      <c r="AH3137" s="44">
        <f t="shared" si="440"/>
        <v>2.9691855357135894E-5</v>
      </c>
      <c r="AI3137">
        <f>AA3137/'Totals and Drop Down Lists'!W$6*Inputs!E$37</f>
        <v>17135.882291060876</v>
      </c>
      <c r="AJ3137">
        <f>AB3137/'Totals and Drop Down Lists'!X$6*Inputs!F$37</f>
        <v>15178.55607405766</v>
      </c>
      <c r="AK3137">
        <f>AC3137/'Totals and Drop Down Lists'!Y$6*Inputs!G$37</f>
        <v>6322.0519370769098</v>
      </c>
      <c r="AL3137">
        <f>AD3137/'Totals and Drop Down Lists'!Z$6*Inputs!H$37</f>
        <v>5981.0559474154416</v>
      </c>
      <c r="AM3137">
        <f>AE3137/'Totals and Drop Down Lists'!AA$6*Inputs!I$37</f>
        <v>4199.8570207965431</v>
      </c>
      <c r="AN3137">
        <f>AF3137/'Totals and Drop Down Lists'!AB$6*Inputs!J$37</f>
        <v>5009.1299782265305</v>
      </c>
      <c r="AO3137">
        <f>AG3137/'Totals and Drop Down Lists'!AC$6*Inputs!K$37</f>
        <v>5549.8257013693019</v>
      </c>
      <c r="AP3137">
        <f>AH3137/'Totals and Drop Down Lists'!AD$6*Inputs!L$37</f>
        <v>6987.3816207130039</v>
      </c>
      <c r="AQ3137">
        <f>IF(OR($D3137="51",$D3137="52",$D3137="61"),(AA3137/'Totals and Drop Down Lists'!W$4)*Inputs!E$38,0)</f>
        <v>0</v>
      </c>
      <c r="AR3137">
        <f>IF(OR($D3137="51",$D3137="52",$D3137="61"),(AB3137/'Totals and Drop Down Lists'!X$4)*Inputs!F$38,0)</f>
        <v>0</v>
      </c>
      <c r="AS3137">
        <f>IF(OR($D3137="51",$D3137="52",$D3137="61"),(AC3137/'Totals and Drop Down Lists'!Y$4)*Inputs!G$38,0)</f>
        <v>0</v>
      </c>
      <c r="AT3137">
        <f>IF(OR($D3137="51",$D3137="52",$D3137="61"),(AD3137/'Totals and Drop Down Lists'!Z$4)*Inputs!H$38,0)</f>
        <v>0</v>
      </c>
      <c r="AU3137">
        <f>IF(OR($D3137="51",$D3137="52",$D3137="61"),(AE3137/'Totals and Drop Down Lists'!AA$4)*Inputs!I$38,0)</f>
        <v>0</v>
      </c>
      <c r="AV3137">
        <f>IF(OR($D3137="51",$D3137="52",$D3137="61"),(AF3137/'Totals and Drop Down Lists'!AB$4)*Inputs!J$38,0)</f>
        <v>0</v>
      </c>
      <c r="AW3137">
        <f>IF(OR($D3137="51",$D3137="52",$D3137="61"),(AG3137/'Totals and Drop Down Lists'!AC$4)*Inputs!K$38,0)</f>
        <v>0</v>
      </c>
      <c r="AX3137">
        <f>IF(OR($D3137="51",$D3137="52",$D3137="61"),(AH3137/'Totals and Drop Down Lists'!AD$4)*Inputs!L$38,0)</f>
        <v>0</v>
      </c>
      <c r="AY3137">
        <f>IF(OR($D3137="51",$D3137="52",$D3137="61"),0,(AA3137/'Totals and Drop Down Lists'!W$5)*Inputs!E$39)</f>
        <v>0</v>
      </c>
      <c r="AZ3137">
        <f>IF(OR($D3137="51",$D3137="52",$D3137="61"),0,(AB3137/'Totals and Drop Down Lists'!X$5)*Inputs!F$39)</f>
        <v>0</v>
      </c>
      <c r="BA3137">
        <f>IF(OR($D3137="51",$D3137="52",$D3137="61"),0,(AC3137/'Totals and Drop Down Lists'!Y$5)*Inputs!G$39)</f>
        <v>0</v>
      </c>
      <c r="BB3137">
        <f>IF(OR($D3137="51",$D3137="52",$D3137="61"),0,(AD3137/'Totals and Drop Down Lists'!Z$5)*Inputs!H$39)</f>
        <v>0</v>
      </c>
      <c r="BC3137">
        <f>IF(OR($D3137="51",$D3137="52",$D3137="61"),0,(AE3137/'Totals and Drop Down Lists'!AA$5)*Inputs!I$39)</f>
        <v>0</v>
      </c>
      <c r="BD3137">
        <f>IF(OR($D3137="51",$D3137="52",$D3137="61"),0,(AF3137/'Totals and Drop Down Lists'!AB$5)*Inputs!J$39)</f>
        <v>0</v>
      </c>
      <c r="BE3137">
        <f>IF(OR($D3137="51",$D3137="52",$D3137="61"),0,(AG3137/'Totals and Drop Down Lists'!AC$5)*Inputs!K$39)</f>
        <v>0</v>
      </c>
      <c r="BF3137">
        <f>IF(OR($D3137="51",$D3137="52",$D3137="61"),0,(AH3137/'Totals and Drop Down Lists'!AD$5)*Inputs!L$39)</f>
        <v>0</v>
      </c>
      <c r="BG3137" s="10">
        <f t="shared" si="433"/>
        <v>66363.740570716269</v>
      </c>
    </row>
    <row r="3138" spans="1:59" ht="28.8">
      <c r="A3138" s="1" t="s">
        <v>7661</v>
      </c>
      <c r="B3138" s="1" t="s">
        <v>3780</v>
      </c>
      <c r="C3138" s="1" t="s">
        <v>753</v>
      </c>
      <c r="D3138" s="1" t="s">
        <v>25</v>
      </c>
      <c r="E3138" s="1" t="s">
        <v>3799</v>
      </c>
      <c r="F3138" s="2">
        <v>32695</v>
      </c>
      <c r="G3138" s="2">
        <v>365</v>
      </c>
      <c r="H3138" s="2">
        <v>40</v>
      </c>
      <c r="I3138" s="2">
        <v>8869</v>
      </c>
      <c r="J3138" s="2">
        <v>12049</v>
      </c>
      <c r="K3138" s="2">
        <v>3969</v>
      </c>
      <c r="L3138" s="2">
        <v>42</v>
      </c>
      <c r="M3138" s="2">
        <v>26</v>
      </c>
      <c r="N3138" s="2">
        <v>0</v>
      </c>
      <c r="O3138" s="2">
        <v>86</v>
      </c>
      <c r="P3138" s="2">
        <v>33</v>
      </c>
      <c r="Q3138" s="2">
        <v>9</v>
      </c>
      <c r="R3138" s="2">
        <v>976</v>
      </c>
      <c r="S3138" s="2">
        <v>1758000</v>
      </c>
      <c r="T3138" s="2">
        <v>97986500</v>
      </c>
      <c r="U3138" s="2">
        <v>264</v>
      </c>
      <c r="V3138" s="2">
        <v>504</v>
      </c>
      <c r="W3138" s="2">
        <v>25</v>
      </c>
      <c r="X3138" s="2">
        <v>1339</v>
      </c>
      <c r="Y3138" s="2">
        <v>115</v>
      </c>
      <c r="Z3138" s="2">
        <v>673</v>
      </c>
      <c r="AA3138" s="9">
        <f t="shared" si="434"/>
        <v>32695</v>
      </c>
      <c r="AB3138" s="9">
        <f t="shared" si="435"/>
        <v>8464</v>
      </c>
      <c r="AC3138" s="9">
        <f t="shared" si="436"/>
        <v>1172</v>
      </c>
      <c r="AD3138" s="9">
        <f t="shared" si="437"/>
        <v>976</v>
      </c>
      <c r="AE3138" s="44">
        <f t="shared" si="438"/>
        <v>9.1307610886707402E-5</v>
      </c>
      <c r="AF3138" s="9">
        <f t="shared" si="439"/>
        <v>810</v>
      </c>
      <c r="AG3138" s="9">
        <f t="shared" ref="AG3138:AG3201" si="441">Y3138+Z3138</f>
        <v>788</v>
      </c>
      <c r="AH3138" s="44">
        <f t="shared" si="440"/>
        <v>9.6584491644855885E-5</v>
      </c>
      <c r="AI3138">
        <f>AA3138/'Totals and Drop Down Lists'!W$6*Inputs!E$37</f>
        <v>29658.955611764708</v>
      </c>
      <c r="AJ3138">
        <f>AB3138/'Totals and Drop Down Lists'!X$6*Inputs!F$37</f>
        <v>27849.837114854548</v>
      </c>
      <c r="AK3138">
        <f>AC3138/'Totals and Drop Down Lists'!Y$6*Inputs!G$37</f>
        <v>7726.2198855621873</v>
      </c>
      <c r="AL3138">
        <f>AD3138/'Totals and Drop Down Lists'!Z$6*Inputs!H$37</f>
        <v>7825.0812395140356</v>
      </c>
      <c r="AM3138">
        <f>AE3138/'Totals and Drop Down Lists'!AA$6*Inputs!I$37</f>
        <v>11366.825162063997</v>
      </c>
      <c r="AN3138">
        <f>AF3138/'Totals and Drop Down Lists'!AB$6*Inputs!J$37</f>
        <v>16164.921443679241</v>
      </c>
      <c r="AO3138">
        <f>AG3138/'Totals and Drop Down Lists'!AC$6*Inputs!K$37</f>
        <v>14675.378029124195</v>
      </c>
      <c r="AP3138">
        <f>AH3138/'Totals and Drop Down Lists'!AD$6*Inputs!L$37</f>
        <v>22729.219634399891</v>
      </c>
      <c r="AQ3138">
        <f>IF(OR($D3138="51",$D3138="52",$D3138="61"),(AA3138/'Totals and Drop Down Lists'!W$4)*Inputs!E$38,0)</f>
        <v>0</v>
      </c>
      <c r="AR3138">
        <f>IF(OR($D3138="51",$D3138="52",$D3138="61"),(AB3138/'Totals and Drop Down Lists'!X$4)*Inputs!F$38,0)</f>
        <v>0</v>
      </c>
      <c r="AS3138">
        <f>IF(OR($D3138="51",$D3138="52",$D3138="61"),(AC3138/'Totals and Drop Down Lists'!Y$4)*Inputs!G$38,0)</f>
        <v>0</v>
      </c>
      <c r="AT3138">
        <f>IF(OR($D3138="51",$D3138="52",$D3138="61"),(AD3138/'Totals and Drop Down Lists'!Z$4)*Inputs!H$38,0)</f>
        <v>0</v>
      </c>
      <c r="AU3138">
        <f>IF(OR($D3138="51",$D3138="52",$D3138="61"),(AE3138/'Totals and Drop Down Lists'!AA$4)*Inputs!I$38,0)</f>
        <v>0</v>
      </c>
      <c r="AV3138">
        <f>IF(OR($D3138="51",$D3138="52",$D3138="61"),(AF3138/'Totals and Drop Down Lists'!AB$4)*Inputs!J$38,0)</f>
        <v>0</v>
      </c>
      <c r="AW3138">
        <f>IF(OR($D3138="51",$D3138="52",$D3138="61"),(AG3138/'Totals and Drop Down Lists'!AC$4)*Inputs!K$38,0)</f>
        <v>0</v>
      </c>
      <c r="AX3138">
        <f>IF(OR($D3138="51",$D3138="52",$D3138="61"),(AH3138/'Totals and Drop Down Lists'!AD$4)*Inputs!L$38,0)</f>
        <v>0</v>
      </c>
      <c r="AY3138">
        <f>IF(OR($D3138="51",$D3138="52",$D3138="61"),0,(AA3138/'Totals and Drop Down Lists'!W$5)*Inputs!E$39)</f>
        <v>0</v>
      </c>
      <c r="AZ3138">
        <f>IF(OR($D3138="51",$D3138="52",$D3138="61"),0,(AB3138/'Totals and Drop Down Lists'!X$5)*Inputs!F$39)</f>
        <v>0</v>
      </c>
      <c r="BA3138">
        <f>IF(OR($D3138="51",$D3138="52",$D3138="61"),0,(AC3138/'Totals and Drop Down Lists'!Y$5)*Inputs!G$39)</f>
        <v>0</v>
      </c>
      <c r="BB3138">
        <f>IF(OR($D3138="51",$D3138="52",$D3138="61"),0,(AD3138/'Totals and Drop Down Lists'!Z$5)*Inputs!H$39)</f>
        <v>0</v>
      </c>
      <c r="BC3138">
        <f>IF(OR($D3138="51",$D3138="52",$D3138="61"),0,(AE3138/'Totals and Drop Down Lists'!AA$5)*Inputs!I$39)</f>
        <v>0</v>
      </c>
      <c r="BD3138">
        <f>IF(OR($D3138="51",$D3138="52",$D3138="61"),0,(AF3138/'Totals and Drop Down Lists'!AB$5)*Inputs!J$39)</f>
        <v>0</v>
      </c>
      <c r="BE3138">
        <f>IF(OR($D3138="51",$D3138="52",$D3138="61"),0,(AG3138/'Totals and Drop Down Lists'!AC$5)*Inputs!K$39)</f>
        <v>0</v>
      </c>
      <c r="BF3138">
        <f>IF(OR($D3138="51",$D3138="52",$D3138="61"),0,(AH3138/'Totals and Drop Down Lists'!AD$5)*Inputs!L$39)</f>
        <v>0</v>
      </c>
      <c r="BG3138" s="10">
        <f t="shared" ref="BG3138:BG3201" si="442">SUM(AI3138:BF3138)</f>
        <v>137996.43812096279</v>
      </c>
    </row>
    <row r="3139" spans="1:59" ht="28.8">
      <c r="A3139" s="1" t="s">
        <v>7661</v>
      </c>
      <c r="B3139" s="1" t="s">
        <v>3780</v>
      </c>
      <c r="C3139" s="1" t="s">
        <v>3800</v>
      </c>
      <c r="D3139" s="1" t="s">
        <v>25</v>
      </c>
      <c r="E3139" s="1" t="s">
        <v>3801</v>
      </c>
      <c r="F3139" s="2">
        <v>28542</v>
      </c>
      <c r="G3139" s="2">
        <v>277</v>
      </c>
      <c r="H3139" s="2">
        <v>8</v>
      </c>
      <c r="I3139" s="2">
        <v>7734</v>
      </c>
      <c r="J3139" s="2">
        <v>9779</v>
      </c>
      <c r="K3139" s="2">
        <v>3318</v>
      </c>
      <c r="L3139" s="2">
        <v>68</v>
      </c>
      <c r="M3139" s="2">
        <v>4</v>
      </c>
      <c r="N3139" s="2">
        <v>0</v>
      </c>
      <c r="O3139" s="2">
        <v>168</v>
      </c>
      <c r="P3139" s="2">
        <v>9</v>
      </c>
      <c r="Q3139" s="2">
        <v>0</v>
      </c>
      <c r="R3139" s="2">
        <v>1190</v>
      </c>
      <c r="S3139" s="2">
        <v>1480300</v>
      </c>
      <c r="T3139" s="2">
        <v>87727600</v>
      </c>
      <c r="U3139" s="2">
        <v>523</v>
      </c>
      <c r="V3139" s="2">
        <v>537</v>
      </c>
      <c r="W3139" s="2">
        <v>175</v>
      </c>
      <c r="X3139" s="2">
        <v>1144</v>
      </c>
      <c r="Y3139" s="2">
        <v>125</v>
      </c>
      <c r="Z3139" s="2">
        <v>468</v>
      </c>
      <c r="AA3139" s="9">
        <f t="shared" ref="AA3139:AA3202" si="443">F3139</f>
        <v>28542</v>
      </c>
      <c r="AB3139" s="9">
        <f t="shared" ref="AB3139:AB3202" si="444">I3139-G3139-H3139</f>
        <v>7449</v>
      </c>
      <c r="AC3139" s="9">
        <f t="shared" ref="AC3139:AC3202" si="445">L3139+M3139+N3139+O3139+P3139+Q3139+R3139</f>
        <v>1439</v>
      </c>
      <c r="AD3139" s="9">
        <f t="shared" ref="AD3139:AD3202" si="446">R3139</f>
        <v>1190</v>
      </c>
      <c r="AE3139" s="44">
        <f t="shared" ref="AE3139:AE3202" si="447">IF(ISERROR(((K3139^2)*SUM(J:J))/((SUM(K:K)^2)*J3139)), 0, ((K3139^2)*SUM(J:J))/((SUM(K:K)^2)*J3139))</f>
        <v>7.8623813239416722E-5</v>
      </c>
      <c r="AF3139" s="9">
        <f t="shared" ref="AF3139:AF3202" si="448">-IF((W3139+V3139-X3139)&gt;0, 0, (W3139+V3139-X3139))</f>
        <v>432</v>
      </c>
      <c r="AG3139" s="9">
        <f t="shared" si="441"/>
        <v>593</v>
      </c>
      <c r="AH3139" s="44">
        <f t="shared" ref="AH3139:AH3202" si="449">(K3139*SUM(J:J)*AG3139)/(J3139*SUM(K:K)*SUM(AG:AG))</f>
        <v>7.4866531864372379E-5</v>
      </c>
      <c r="AI3139">
        <f>AA3139/'Totals and Drop Down Lists'!W$6*Inputs!E$37</f>
        <v>25891.601500871337</v>
      </c>
      <c r="AJ3139">
        <f>AB3139/'Totals and Drop Down Lists'!X$6*Inputs!F$37</f>
        <v>24510.094124356277</v>
      </c>
      <c r="AK3139">
        <f>AC3139/'Totals and Drop Down Lists'!Y$6*Inputs!G$37</f>
        <v>9486.3740745085215</v>
      </c>
      <c r="AL3139">
        <f>AD3139/'Totals and Drop Down Lists'!Z$6*Inputs!H$37</f>
        <v>9540.8265112927274</v>
      </c>
      <c r="AM3139">
        <f>AE3139/'Totals and Drop Down Lists'!AA$6*Inputs!I$37</f>
        <v>9787.8274328753469</v>
      </c>
      <c r="AN3139">
        <f>AF3139/'Totals and Drop Down Lists'!AB$6*Inputs!J$37</f>
        <v>8621.2914366289278</v>
      </c>
      <c r="AO3139">
        <f>AG3139/'Totals and Drop Down Lists'!AC$6*Inputs!K$37</f>
        <v>11043.780674201331</v>
      </c>
      <c r="AP3139">
        <f>AH3139/'Totals and Drop Down Lists'!AD$6*Inputs!L$37</f>
        <v>17618.334134512665</v>
      </c>
      <c r="AQ3139">
        <f>IF(OR($D3139="51",$D3139="52",$D3139="61"),(AA3139/'Totals and Drop Down Lists'!W$4)*Inputs!E$38,0)</f>
        <v>0</v>
      </c>
      <c r="AR3139">
        <f>IF(OR($D3139="51",$D3139="52",$D3139="61"),(AB3139/'Totals and Drop Down Lists'!X$4)*Inputs!F$38,0)</f>
        <v>0</v>
      </c>
      <c r="AS3139">
        <f>IF(OR($D3139="51",$D3139="52",$D3139="61"),(AC3139/'Totals and Drop Down Lists'!Y$4)*Inputs!G$38,0)</f>
        <v>0</v>
      </c>
      <c r="AT3139">
        <f>IF(OR($D3139="51",$D3139="52",$D3139="61"),(AD3139/'Totals and Drop Down Lists'!Z$4)*Inputs!H$38,0)</f>
        <v>0</v>
      </c>
      <c r="AU3139">
        <f>IF(OR($D3139="51",$D3139="52",$D3139="61"),(AE3139/'Totals and Drop Down Lists'!AA$4)*Inputs!I$38,0)</f>
        <v>0</v>
      </c>
      <c r="AV3139">
        <f>IF(OR($D3139="51",$D3139="52",$D3139="61"),(AF3139/'Totals and Drop Down Lists'!AB$4)*Inputs!J$38,0)</f>
        <v>0</v>
      </c>
      <c r="AW3139">
        <f>IF(OR($D3139="51",$D3139="52",$D3139="61"),(AG3139/'Totals and Drop Down Lists'!AC$4)*Inputs!K$38,0)</f>
        <v>0</v>
      </c>
      <c r="AX3139">
        <f>IF(OR($D3139="51",$D3139="52",$D3139="61"),(AH3139/'Totals and Drop Down Lists'!AD$4)*Inputs!L$38,0)</f>
        <v>0</v>
      </c>
      <c r="AY3139">
        <f>IF(OR($D3139="51",$D3139="52",$D3139="61"),0,(AA3139/'Totals and Drop Down Lists'!W$5)*Inputs!E$39)</f>
        <v>0</v>
      </c>
      <c r="AZ3139">
        <f>IF(OR($D3139="51",$D3139="52",$D3139="61"),0,(AB3139/'Totals and Drop Down Lists'!X$5)*Inputs!F$39)</f>
        <v>0</v>
      </c>
      <c r="BA3139">
        <f>IF(OR($D3139="51",$D3139="52",$D3139="61"),0,(AC3139/'Totals and Drop Down Lists'!Y$5)*Inputs!G$39)</f>
        <v>0</v>
      </c>
      <c r="BB3139">
        <f>IF(OR($D3139="51",$D3139="52",$D3139="61"),0,(AD3139/'Totals and Drop Down Lists'!Z$5)*Inputs!H$39)</f>
        <v>0</v>
      </c>
      <c r="BC3139">
        <f>IF(OR($D3139="51",$D3139="52",$D3139="61"),0,(AE3139/'Totals and Drop Down Lists'!AA$5)*Inputs!I$39)</f>
        <v>0</v>
      </c>
      <c r="BD3139">
        <f>IF(OR($D3139="51",$D3139="52",$D3139="61"),0,(AF3139/'Totals and Drop Down Lists'!AB$5)*Inputs!J$39)</f>
        <v>0</v>
      </c>
      <c r="BE3139">
        <f>IF(OR($D3139="51",$D3139="52",$D3139="61"),0,(AG3139/'Totals and Drop Down Lists'!AC$5)*Inputs!K$39)</f>
        <v>0</v>
      </c>
      <c r="BF3139">
        <f>IF(OR($D3139="51",$D3139="52",$D3139="61"),0,(AH3139/'Totals and Drop Down Lists'!AD$5)*Inputs!L$39)</f>
        <v>0</v>
      </c>
      <c r="BG3139" s="10">
        <f t="shared" si="442"/>
        <v>116500.12988924715</v>
      </c>
    </row>
    <row r="3140" spans="1:59" ht="28.8">
      <c r="A3140" s="1" t="s">
        <v>7661</v>
      </c>
      <c r="B3140" s="1" t="s">
        <v>3780</v>
      </c>
      <c r="C3140" s="1" t="s">
        <v>98</v>
      </c>
      <c r="D3140" s="1" t="s">
        <v>58</v>
      </c>
      <c r="E3140" s="1" t="s">
        <v>3802</v>
      </c>
      <c r="F3140" s="2">
        <v>66834</v>
      </c>
      <c r="G3140" s="2">
        <v>569</v>
      </c>
      <c r="H3140" s="2">
        <v>25</v>
      </c>
      <c r="I3140" s="2">
        <v>10811</v>
      </c>
      <c r="J3140" s="2">
        <v>23398</v>
      </c>
      <c r="K3140" s="2">
        <v>6148</v>
      </c>
      <c r="L3140" s="2">
        <v>337</v>
      </c>
      <c r="M3140" s="2">
        <v>0</v>
      </c>
      <c r="N3140" s="2">
        <v>26</v>
      </c>
      <c r="O3140" s="2">
        <v>371</v>
      </c>
      <c r="P3140" s="2">
        <v>30</v>
      </c>
      <c r="Q3140" s="2">
        <v>13</v>
      </c>
      <c r="R3140" s="2">
        <v>754</v>
      </c>
      <c r="S3140" s="2">
        <v>4140800</v>
      </c>
      <c r="T3140" s="2">
        <v>208680500</v>
      </c>
      <c r="U3140" s="2">
        <v>546</v>
      </c>
      <c r="V3140" s="2">
        <v>334</v>
      </c>
      <c r="W3140" s="2">
        <v>55</v>
      </c>
      <c r="X3140" s="2">
        <v>1270</v>
      </c>
      <c r="Y3140" s="2">
        <v>53</v>
      </c>
      <c r="Z3140" s="2">
        <v>795</v>
      </c>
      <c r="AA3140" s="9">
        <f t="shared" si="443"/>
        <v>66834</v>
      </c>
      <c r="AB3140" s="9">
        <f t="shared" si="444"/>
        <v>10217</v>
      </c>
      <c r="AC3140" s="9">
        <f t="shared" si="445"/>
        <v>1531</v>
      </c>
      <c r="AD3140" s="9">
        <f t="shared" si="446"/>
        <v>754</v>
      </c>
      <c r="AE3140" s="44">
        <f t="shared" si="447"/>
        <v>1.1281965490462405E-4</v>
      </c>
      <c r="AF3140" s="9">
        <f t="shared" si="448"/>
        <v>881</v>
      </c>
      <c r="AG3140" s="9">
        <f t="shared" si="441"/>
        <v>848</v>
      </c>
      <c r="AH3140" s="44">
        <f t="shared" si="449"/>
        <v>8.2909073266098417E-5</v>
      </c>
      <c r="AI3140">
        <f>AA3140/'Totals and Drop Down Lists'!W$6*Inputs!E$37</f>
        <v>60627.821971453814</v>
      </c>
      <c r="AJ3140">
        <f>AB3140/'Totals and Drop Down Lists'!X$6*Inputs!F$37</f>
        <v>33617.885846227422</v>
      </c>
      <c r="AK3140">
        <f>AC3140/'Totals and Drop Down Lists'!Y$6*Inputs!G$37</f>
        <v>10092.869150849581</v>
      </c>
      <c r="AL3140">
        <f>AD3140/'Totals and Drop Down Lists'!Z$6*Inputs!H$37</f>
        <v>6045.1959575753917</v>
      </c>
      <c r="AM3140">
        <f>AE3140/'Totals and Drop Down Lists'!AA$6*Inputs!I$37</f>
        <v>14044.845546735796</v>
      </c>
      <c r="AN3140">
        <f>AF3140/'Totals and Drop Down Lists'!AB$6*Inputs!J$37</f>
        <v>17581.846656643716</v>
      </c>
      <c r="AO3140">
        <f>AG3140/'Totals and Drop Down Lists'!AC$6*Inputs!K$37</f>
        <v>15792.792599869694</v>
      </c>
      <c r="AP3140">
        <f>AH3140/'Totals and Drop Down Lists'!AD$6*Inputs!L$37</f>
        <v>19510.984671109669</v>
      </c>
      <c r="AQ3140">
        <f>IF(OR($D3140="51",$D3140="52",$D3140="61"),(AA3140/'Totals and Drop Down Lists'!W$4)*Inputs!E$38,0)</f>
        <v>0</v>
      </c>
      <c r="AR3140">
        <f>IF(OR($D3140="51",$D3140="52",$D3140="61"),(AB3140/'Totals and Drop Down Lists'!X$4)*Inputs!F$38,0)</f>
        <v>0</v>
      </c>
      <c r="AS3140">
        <f>IF(OR($D3140="51",$D3140="52",$D3140="61"),(AC3140/'Totals and Drop Down Lists'!Y$4)*Inputs!G$38,0)</f>
        <v>0</v>
      </c>
      <c r="AT3140">
        <f>IF(OR($D3140="51",$D3140="52",$D3140="61"),(AD3140/'Totals and Drop Down Lists'!Z$4)*Inputs!H$38,0)</f>
        <v>0</v>
      </c>
      <c r="AU3140">
        <f>IF(OR($D3140="51",$D3140="52",$D3140="61"),(AE3140/'Totals and Drop Down Lists'!AA$4)*Inputs!I$38,0)</f>
        <v>0</v>
      </c>
      <c r="AV3140">
        <f>IF(OR($D3140="51",$D3140="52",$D3140="61"),(AF3140/'Totals and Drop Down Lists'!AB$4)*Inputs!J$38,0)</f>
        <v>0</v>
      </c>
      <c r="AW3140">
        <f>IF(OR($D3140="51",$D3140="52",$D3140="61"),(AG3140/'Totals and Drop Down Lists'!AC$4)*Inputs!K$38,0)</f>
        <v>0</v>
      </c>
      <c r="AX3140">
        <f>IF(OR($D3140="51",$D3140="52",$D3140="61"),(AH3140/'Totals and Drop Down Lists'!AD$4)*Inputs!L$38,0)</f>
        <v>0</v>
      </c>
      <c r="AY3140">
        <f>IF(OR($D3140="51",$D3140="52",$D3140="61"),0,(AA3140/'Totals and Drop Down Lists'!W$5)*Inputs!E$39)</f>
        <v>0</v>
      </c>
      <c r="AZ3140">
        <f>IF(OR($D3140="51",$D3140="52",$D3140="61"),0,(AB3140/'Totals and Drop Down Lists'!X$5)*Inputs!F$39)</f>
        <v>0</v>
      </c>
      <c r="BA3140">
        <f>IF(OR($D3140="51",$D3140="52",$D3140="61"),0,(AC3140/'Totals and Drop Down Lists'!Y$5)*Inputs!G$39)</f>
        <v>0</v>
      </c>
      <c r="BB3140">
        <f>IF(OR($D3140="51",$D3140="52",$D3140="61"),0,(AD3140/'Totals and Drop Down Lists'!Z$5)*Inputs!H$39)</f>
        <v>0</v>
      </c>
      <c r="BC3140">
        <f>IF(OR($D3140="51",$D3140="52",$D3140="61"),0,(AE3140/'Totals and Drop Down Lists'!AA$5)*Inputs!I$39)</f>
        <v>0</v>
      </c>
      <c r="BD3140">
        <f>IF(OR($D3140="51",$D3140="52",$D3140="61"),0,(AF3140/'Totals and Drop Down Lists'!AB$5)*Inputs!J$39)</f>
        <v>0</v>
      </c>
      <c r="BE3140">
        <f>IF(OR($D3140="51",$D3140="52",$D3140="61"),0,(AG3140/'Totals and Drop Down Lists'!AC$5)*Inputs!K$39)</f>
        <v>0</v>
      </c>
      <c r="BF3140">
        <f>IF(OR($D3140="51",$D3140="52",$D3140="61"),0,(AH3140/'Totals and Drop Down Lists'!AD$5)*Inputs!L$39)</f>
        <v>0</v>
      </c>
      <c r="BG3140" s="10">
        <f t="shared" si="442"/>
        <v>177314.2424004651</v>
      </c>
    </row>
    <row r="3141" spans="1:59" ht="28.8">
      <c r="A3141" s="1" t="s">
        <v>7661</v>
      </c>
      <c r="B3141" s="1" t="s">
        <v>3780</v>
      </c>
      <c r="C3141" s="1" t="s">
        <v>3803</v>
      </c>
      <c r="D3141" s="1" t="s">
        <v>25</v>
      </c>
      <c r="E3141" s="1" t="s">
        <v>3804</v>
      </c>
      <c r="F3141" s="2">
        <v>33944</v>
      </c>
      <c r="G3141" s="2">
        <v>372</v>
      </c>
      <c r="H3141" s="2">
        <v>11</v>
      </c>
      <c r="I3141" s="2">
        <v>9853</v>
      </c>
      <c r="J3141" s="2">
        <v>11621</v>
      </c>
      <c r="K3141" s="2">
        <v>2989</v>
      </c>
      <c r="L3141" s="2">
        <v>117</v>
      </c>
      <c r="M3141" s="2">
        <v>0</v>
      </c>
      <c r="N3141" s="2">
        <v>8</v>
      </c>
      <c r="O3141" s="2">
        <v>102</v>
      </c>
      <c r="P3141" s="2">
        <v>12</v>
      </c>
      <c r="Q3141" s="2">
        <v>7</v>
      </c>
      <c r="R3141" s="2">
        <v>1396</v>
      </c>
      <c r="S3141" s="2">
        <v>1226000</v>
      </c>
      <c r="T3141" s="2">
        <v>65177500</v>
      </c>
      <c r="U3141" s="2">
        <v>118</v>
      </c>
      <c r="V3141" s="2">
        <v>443</v>
      </c>
      <c r="W3141" s="2">
        <v>69</v>
      </c>
      <c r="X3141" s="2">
        <v>920</v>
      </c>
      <c r="Y3141" s="2">
        <v>124</v>
      </c>
      <c r="Z3141" s="2">
        <v>297</v>
      </c>
      <c r="AA3141" s="9">
        <f t="shared" si="443"/>
        <v>33944</v>
      </c>
      <c r="AB3141" s="9">
        <f t="shared" si="444"/>
        <v>9470</v>
      </c>
      <c r="AC3141" s="9">
        <f t="shared" si="445"/>
        <v>1642</v>
      </c>
      <c r="AD3141" s="9">
        <f t="shared" si="446"/>
        <v>1396</v>
      </c>
      <c r="AE3141" s="44">
        <f t="shared" si="447"/>
        <v>5.3691324156392122E-5</v>
      </c>
      <c r="AF3141" s="9">
        <f t="shared" si="448"/>
        <v>408</v>
      </c>
      <c r="AG3141" s="9">
        <f t="shared" si="441"/>
        <v>421</v>
      </c>
      <c r="AH3141" s="44">
        <f t="shared" si="449"/>
        <v>4.0291700401762735E-5</v>
      </c>
      <c r="AI3141">
        <f>AA3141/'Totals and Drop Down Lists'!W$6*Inputs!E$37</f>
        <v>30791.973980294886</v>
      </c>
      <c r="AJ3141">
        <f>AB3141/'Totals and Drop Down Lists'!X$6*Inputs!F$37</f>
        <v>31159.966620708012</v>
      </c>
      <c r="AK3141">
        <f>AC3141/'Totals and Drop Down Lists'!Y$6*Inputs!G$37</f>
        <v>10824.61864513064</v>
      </c>
      <c r="AL3141">
        <f>AD3141/'Totals and Drop Down Lists'!Z$6*Inputs!H$37</f>
        <v>11192.431772911468</v>
      </c>
      <c r="AM3141">
        <f>AE3141/'Totals and Drop Down Lists'!AA$6*Inputs!I$37</f>
        <v>6683.9980641116535</v>
      </c>
      <c r="AN3141">
        <f>AF3141/'Totals and Drop Down Lists'!AB$6*Inputs!J$37</f>
        <v>8142.3308012606549</v>
      </c>
      <c r="AO3141">
        <f>AG3141/'Totals and Drop Down Lists'!AC$6*Inputs!K$37</f>
        <v>7840.5255713975712</v>
      </c>
      <c r="AP3141">
        <f>AH3141/'Totals and Drop Down Lists'!AD$6*Inputs!L$37</f>
        <v>9481.842191006439</v>
      </c>
      <c r="AQ3141">
        <f>IF(OR($D3141="51",$D3141="52",$D3141="61"),(AA3141/'Totals and Drop Down Lists'!W$4)*Inputs!E$38,0)</f>
        <v>0</v>
      </c>
      <c r="AR3141">
        <f>IF(OR($D3141="51",$D3141="52",$D3141="61"),(AB3141/'Totals and Drop Down Lists'!X$4)*Inputs!F$38,0)</f>
        <v>0</v>
      </c>
      <c r="AS3141">
        <f>IF(OR($D3141="51",$D3141="52",$D3141="61"),(AC3141/'Totals and Drop Down Lists'!Y$4)*Inputs!G$38,0)</f>
        <v>0</v>
      </c>
      <c r="AT3141">
        <f>IF(OR($D3141="51",$D3141="52",$D3141="61"),(AD3141/'Totals and Drop Down Lists'!Z$4)*Inputs!H$38,0)</f>
        <v>0</v>
      </c>
      <c r="AU3141">
        <f>IF(OR($D3141="51",$D3141="52",$D3141="61"),(AE3141/'Totals and Drop Down Lists'!AA$4)*Inputs!I$38,0)</f>
        <v>0</v>
      </c>
      <c r="AV3141">
        <f>IF(OR($D3141="51",$D3141="52",$D3141="61"),(AF3141/'Totals and Drop Down Lists'!AB$4)*Inputs!J$38,0)</f>
        <v>0</v>
      </c>
      <c r="AW3141">
        <f>IF(OR($D3141="51",$D3141="52",$D3141="61"),(AG3141/'Totals and Drop Down Lists'!AC$4)*Inputs!K$38,0)</f>
        <v>0</v>
      </c>
      <c r="AX3141">
        <f>IF(OR($D3141="51",$D3141="52",$D3141="61"),(AH3141/'Totals and Drop Down Lists'!AD$4)*Inputs!L$38,0)</f>
        <v>0</v>
      </c>
      <c r="AY3141">
        <f>IF(OR($D3141="51",$D3141="52",$D3141="61"),0,(AA3141/'Totals and Drop Down Lists'!W$5)*Inputs!E$39)</f>
        <v>0</v>
      </c>
      <c r="AZ3141">
        <f>IF(OR($D3141="51",$D3141="52",$D3141="61"),0,(AB3141/'Totals and Drop Down Lists'!X$5)*Inputs!F$39)</f>
        <v>0</v>
      </c>
      <c r="BA3141">
        <f>IF(OR($D3141="51",$D3141="52",$D3141="61"),0,(AC3141/'Totals and Drop Down Lists'!Y$5)*Inputs!G$39)</f>
        <v>0</v>
      </c>
      <c r="BB3141">
        <f>IF(OR($D3141="51",$D3141="52",$D3141="61"),0,(AD3141/'Totals and Drop Down Lists'!Z$5)*Inputs!H$39)</f>
        <v>0</v>
      </c>
      <c r="BC3141">
        <f>IF(OR($D3141="51",$D3141="52",$D3141="61"),0,(AE3141/'Totals and Drop Down Lists'!AA$5)*Inputs!I$39)</f>
        <v>0</v>
      </c>
      <c r="BD3141">
        <f>IF(OR($D3141="51",$D3141="52",$D3141="61"),0,(AF3141/'Totals and Drop Down Lists'!AB$5)*Inputs!J$39)</f>
        <v>0</v>
      </c>
      <c r="BE3141">
        <f>IF(OR($D3141="51",$D3141="52",$D3141="61"),0,(AG3141/'Totals and Drop Down Lists'!AC$5)*Inputs!K$39)</f>
        <v>0</v>
      </c>
      <c r="BF3141">
        <f>IF(OR($D3141="51",$D3141="52",$D3141="61"),0,(AH3141/'Totals and Drop Down Lists'!AD$5)*Inputs!L$39)</f>
        <v>0</v>
      </c>
      <c r="BG3141" s="10">
        <f t="shared" si="442"/>
        <v>116117.68764682132</v>
      </c>
    </row>
    <row r="3142" spans="1:59" ht="28.8">
      <c r="A3142" s="1" t="s">
        <v>7662</v>
      </c>
      <c r="B3142" s="1" t="s">
        <v>5491</v>
      </c>
      <c r="C3142" s="1" t="s">
        <v>5492</v>
      </c>
      <c r="D3142" s="1" t="s">
        <v>10</v>
      </c>
      <c r="E3142" s="1" t="s">
        <v>5493</v>
      </c>
      <c r="F3142" s="2">
        <v>69000</v>
      </c>
      <c r="G3142" s="2">
        <v>1347</v>
      </c>
      <c r="H3142" s="2">
        <v>94</v>
      </c>
      <c r="I3142" s="2">
        <v>10652</v>
      </c>
      <c r="J3142" s="2">
        <v>28101</v>
      </c>
      <c r="K3142" s="2">
        <v>11970</v>
      </c>
      <c r="L3142" s="2">
        <v>83</v>
      </c>
      <c r="M3142" s="2">
        <v>23</v>
      </c>
      <c r="N3142" s="2">
        <v>0</v>
      </c>
      <c r="O3142" s="2">
        <v>223</v>
      </c>
      <c r="P3142" s="2">
        <v>66</v>
      </c>
      <c r="Q3142" s="2">
        <v>128</v>
      </c>
      <c r="R3142" s="2">
        <v>2384</v>
      </c>
      <c r="S3142" s="2">
        <v>8964500</v>
      </c>
      <c r="T3142" s="2">
        <v>428595300</v>
      </c>
      <c r="U3142" s="2">
        <v>642</v>
      </c>
      <c r="V3142" s="2">
        <v>1010</v>
      </c>
      <c r="W3142" s="2">
        <v>0</v>
      </c>
      <c r="X3142" s="2">
        <v>2990</v>
      </c>
      <c r="Y3142" s="2">
        <v>505</v>
      </c>
      <c r="Z3142" s="2">
        <v>1690</v>
      </c>
      <c r="AA3142" s="9">
        <f t="shared" si="443"/>
        <v>69000</v>
      </c>
      <c r="AB3142" s="9">
        <f t="shared" si="444"/>
        <v>9211</v>
      </c>
      <c r="AC3142" s="9">
        <f t="shared" si="445"/>
        <v>2907</v>
      </c>
      <c r="AD3142" s="9">
        <f t="shared" si="446"/>
        <v>2384</v>
      </c>
      <c r="AE3142" s="44">
        <f t="shared" si="447"/>
        <v>3.560920778341956E-4</v>
      </c>
      <c r="AF3142" s="9">
        <f t="shared" si="448"/>
        <v>1980</v>
      </c>
      <c r="AG3142" s="9">
        <f t="shared" si="441"/>
        <v>2195</v>
      </c>
      <c r="AH3142" s="44">
        <f t="shared" si="449"/>
        <v>3.4790284989018593E-4</v>
      </c>
      <c r="AI3142">
        <f>AA3142/'Totals and Drop Down Lists'!W$6*Inputs!E$37</f>
        <v>62592.68809334041</v>
      </c>
      <c r="AJ3142">
        <f>AB3142/'Totals and Drop Down Lists'!X$6*Inputs!F$37</f>
        <v>30307.756340373966</v>
      </c>
      <c r="AK3142">
        <f>AC3142/'Totals and Drop Down Lists'!Y$6*Inputs!G$37</f>
        <v>19163.925944820203</v>
      </c>
      <c r="AL3142">
        <f>AD3142/'Totals and Drop Down Lists'!Z$6*Inputs!H$37</f>
        <v>19113.72302766543</v>
      </c>
      <c r="AM3142">
        <f>AE3142/'Totals and Drop Down Lists'!AA$6*Inputs!I$37</f>
        <v>44329.671437352677</v>
      </c>
      <c r="AN3142">
        <f>AF3142/'Totals and Drop Down Lists'!AB$6*Inputs!J$37</f>
        <v>39514.252417882592</v>
      </c>
      <c r="AO3142">
        <f>AG3142/'Totals and Drop Down Lists'!AC$6*Inputs!K$37</f>
        <v>40878.749713106103</v>
      </c>
      <c r="AP3142">
        <f>AH3142/'Totals and Drop Down Lists'!AD$6*Inputs!L$37</f>
        <v>81871.946022804885</v>
      </c>
      <c r="AQ3142">
        <f>IF(OR($D3142="51",$D3142="52",$D3142="61"),(AA3142/'Totals and Drop Down Lists'!W$4)*Inputs!E$38,0)</f>
        <v>0</v>
      </c>
      <c r="AR3142">
        <f>IF(OR($D3142="51",$D3142="52",$D3142="61"),(AB3142/'Totals and Drop Down Lists'!X$4)*Inputs!F$38,0)</f>
        <v>0</v>
      </c>
      <c r="AS3142">
        <f>IF(OR($D3142="51",$D3142="52",$D3142="61"),(AC3142/'Totals and Drop Down Lists'!Y$4)*Inputs!G$38,0)</f>
        <v>0</v>
      </c>
      <c r="AT3142">
        <f>IF(OR($D3142="51",$D3142="52",$D3142="61"),(AD3142/'Totals and Drop Down Lists'!Z$4)*Inputs!H$38,0)</f>
        <v>0</v>
      </c>
      <c r="AU3142">
        <f>IF(OR($D3142="51",$D3142="52",$D3142="61"),(AE3142/'Totals and Drop Down Lists'!AA$4)*Inputs!I$38,0)</f>
        <v>0</v>
      </c>
      <c r="AV3142">
        <f>IF(OR($D3142="51",$D3142="52",$D3142="61"),(AF3142/'Totals and Drop Down Lists'!AB$4)*Inputs!J$38,0)</f>
        <v>0</v>
      </c>
      <c r="AW3142">
        <f>IF(OR($D3142="51",$D3142="52",$D3142="61"),(AG3142/'Totals and Drop Down Lists'!AC$4)*Inputs!K$38,0)</f>
        <v>0</v>
      </c>
      <c r="AX3142">
        <f>IF(OR($D3142="51",$D3142="52",$D3142="61"),(AH3142/'Totals and Drop Down Lists'!AD$4)*Inputs!L$38,0)</f>
        <v>0</v>
      </c>
      <c r="AY3142">
        <f>IF(OR($D3142="51",$D3142="52",$D3142="61"),0,(AA3142/'Totals and Drop Down Lists'!W$5)*Inputs!E$39)</f>
        <v>0</v>
      </c>
      <c r="AZ3142">
        <f>IF(OR($D3142="51",$D3142="52",$D3142="61"),0,(AB3142/'Totals and Drop Down Lists'!X$5)*Inputs!F$39)</f>
        <v>0</v>
      </c>
      <c r="BA3142">
        <f>IF(OR($D3142="51",$D3142="52",$D3142="61"),0,(AC3142/'Totals and Drop Down Lists'!Y$5)*Inputs!G$39)</f>
        <v>0</v>
      </c>
      <c r="BB3142">
        <f>IF(OR($D3142="51",$D3142="52",$D3142="61"),0,(AD3142/'Totals and Drop Down Lists'!Z$5)*Inputs!H$39)</f>
        <v>0</v>
      </c>
      <c r="BC3142">
        <f>IF(OR($D3142="51",$D3142="52",$D3142="61"),0,(AE3142/'Totals and Drop Down Lists'!AA$5)*Inputs!I$39)</f>
        <v>0</v>
      </c>
      <c r="BD3142">
        <f>IF(OR($D3142="51",$D3142="52",$D3142="61"),0,(AF3142/'Totals and Drop Down Lists'!AB$5)*Inputs!J$39)</f>
        <v>0</v>
      </c>
      <c r="BE3142">
        <f>IF(OR($D3142="51",$D3142="52",$D3142="61"),0,(AG3142/'Totals and Drop Down Lists'!AC$5)*Inputs!K$39)</f>
        <v>0</v>
      </c>
      <c r="BF3142">
        <f>IF(OR($D3142="51",$D3142="52",$D3142="61"),0,(AH3142/'Totals and Drop Down Lists'!AD$5)*Inputs!L$39)</f>
        <v>0</v>
      </c>
      <c r="BG3142" s="10">
        <f t="shared" si="442"/>
        <v>337772.71299734624</v>
      </c>
    </row>
    <row r="3143" spans="1:59" ht="28.8">
      <c r="A3143" s="1" t="s">
        <v>7662</v>
      </c>
      <c r="B3143" s="1" t="s">
        <v>5491</v>
      </c>
      <c r="C3143" s="1" t="s">
        <v>5494</v>
      </c>
      <c r="D3143" s="1" t="s">
        <v>10</v>
      </c>
      <c r="E3143" s="1" t="s">
        <v>5495</v>
      </c>
      <c r="F3143" s="2">
        <v>157675</v>
      </c>
      <c r="G3143" s="2">
        <v>2208</v>
      </c>
      <c r="H3143" s="2">
        <v>234</v>
      </c>
      <c r="I3143" s="2">
        <v>17088</v>
      </c>
      <c r="J3143" s="2">
        <v>62778</v>
      </c>
      <c r="K3143" s="2">
        <v>24099</v>
      </c>
      <c r="L3143" s="2">
        <v>254</v>
      </c>
      <c r="M3143" s="2">
        <v>54</v>
      </c>
      <c r="N3143" s="2">
        <v>0</v>
      </c>
      <c r="O3143" s="2">
        <v>592</v>
      </c>
      <c r="P3143" s="2">
        <v>169</v>
      </c>
      <c r="Q3143" s="2">
        <v>73</v>
      </c>
      <c r="R3143" s="2">
        <v>7015</v>
      </c>
      <c r="S3143" s="2">
        <v>17656600</v>
      </c>
      <c r="T3143" s="2">
        <v>919408300</v>
      </c>
      <c r="U3143" s="2">
        <v>1650</v>
      </c>
      <c r="V3143" s="2">
        <v>1345</v>
      </c>
      <c r="W3143" s="2">
        <v>160</v>
      </c>
      <c r="X3143" s="2">
        <v>5210</v>
      </c>
      <c r="Y3143" s="2">
        <v>765</v>
      </c>
      <c r="Z3143" s="2">
        <v>3380</v>
      </c>
      <c r="AA3143" s="9">
        <f t="shared" si="443"/>
        <v>157675</v>
      </c>
      <c r="AB3143" s="9">
        <f t="shared" si="444"/>
        <v>14646</v>
      </c>
      <c r="AC3143" s="9">
        <f t="shared" si="445"/>
        <v>8157</v>
      </c>
      <c r="AD3143" s="9">
        <f t="shared" si="446"/>
        <v>7015</v>
      </c>
      <c r="AE3143" s="44">
        <f t="shared" si="447"/>
        <v>6.4608008381865703E-4</v>
      </c>
      <c r="AF3143" s="9">
        <f t="shared" si="448"/>
        <v>3705</v>
      </c>
      <c r="AG3143" s="9">
        <f t="shared" si="441"/>
        <v>4145</v>
      </c>
      <c r="AH3143" s="44">
        <f t="shared" si="449"/>
        <v>5.9206197176225417E-4</v>
      </c>
      <c r="AI3143">
        <f>AA3143/'Totals and Drop Down Lists'!W$6*Inputs!E$37</f>
        <v>143033.36369735433</v>
      </c>
      <c r="AJ3143">
        <f>AB3143/'Totals and Drop Down Lists'!X$6*Inputs!F$37</f>
        <v>48191.010678657818</v>
      </c>
      <c r="AK3143">
        <f>AC3143/'Totals and Drop Down Lists'!Y$6*Inputs!G$37</f>
        <v>53773.699322978457</v>
      </c>
      <c r="AL3143">
        <f>AD3143/'Totals and Drop Down Lists'!Z$6*Inputs!H$37</f>
        <v>56242.771409007131</v>
      </c>
      <c r="AM3143">
        <f>AE3143/'Totals and Drop Down Lists'!AA$6*Inputs!I$37</f>
        <v>80430.089914086799</v>
      </c>
      <c r="AN3143">
        <f>AF3143/'Totals and Drop Down Lists'!AB$6*Inputs!J$37</f>
        <v>73939.548084977272</v>
      </c>
      <c r="AO3143">
        <f>AG3143/'Totals and Drop Down Lists'!AC$6*Inputs!K$37</f>
        <v>77194.723262334766</v>
      </c>
      <c r="AP3143">
        <f>AH3143/'Totals and Drop Down Lists'!AD$6*Inputs!L$37</f>
        <v>139329.88996662456</v>
      </c>
      <c r="AQ3143">
        <f>IF(OR($D3143="51",$D3143="52",$D3143="61"),(AA3143/'Totals and Drop Down Lists'!W$4)*Inputs!E$38,0)</f>
        <v>0</v>
      </c>
      <c r="AR3143">
        <f>IF(OR($D3143="51",$D3143="52",$D3143="61"),(AB3143/'Totals and Drop Down Lists'!X$4)*Inputs!F$38,0)</f>
        <v>0</v>
      </c>
      <c r="AS3143">
        <f>IF(OR($D3143="51",$D3143="52",$D3143="61"),(AC3143/'Totals and Drop Down Lists'!Y$4)*Inputs!G$38,0)</f>
        <v>0</v>
      </c>
      <c r="AT3143">
        <f>IF(OR($D3143="51",$D3143="52",$D3143="61"),(AD3143/'Totals and Drop Down Lists'!Z$4)*Inputs!H$38,0)</f>
        <v>0</v>
      </c>
      <c r="AU3143">
        <f>IF(OR($D3143="51",$D3143="52",$D3143="61"),(AE3143/'Totals and Drop Down Lists'!AA$4)*Inputs!I$38,0)</f>
        <v>0</v>
      </c>
      <c r="AV3143">
        <f>IF(OR($D3143="51",$D3143="52",$D3143="61"),(AF3143/'Totals and Drop Down Lists'!AB$4)*Inputs!J$38,0)</f>
        <v>0</v>
      </c>
      <c r="AW3143">
        <f>IF(OR($D3143="51",$D3143="52",$D3143="61"),(AG3143/'Totals and Drop Down Lists'!AC$4)*Inputs!K$38,0)</f>
        <v>0</v>
      </c>
      <c r="AX3143">
        <f>IF(OR($D3143="51",$D3143="52",$D3143="61"),(AH3143/'Totals and Drop Down Lists'!AD$4)*Inputs!L$38,0)</f>
        <v>0</v>
      </c>
      <c r="AY3143">
        <f>IF(OR($D3143="51",$D3143="52",$D3143="61"),0,(AA3143/'Totals and Drop Down Lists'!W$5)*Inputs!E$39)</f>
        <v>0</v>
      </c>
      <c r="AZ3143">
        <f>IF(OR($D3143="51",$D3143="52",$D3143="61"),0,(AB3143/'Totals and Drop Down Lists'!X$5)*Inputs!F$39)</f>
        <v>0</v>
      </c>
      <c r="BA3143">
        <f>IF(OR($D3143="51",$D3143="52",$D3143="61"),0,(AC3143/'Totals and Drop Down Lists'!Y$5)*Inputs!G$39)</f>
        <v>0</v>
      </c>
      <c r="BB3143">
        <f>IF(OR($D3143="51",$D3143="52",$D3143="61"),0,(AD3143/'Totals and Drop Down Lists'!Z$5)*Inputs!H$39)</f>
        <v>0</v>
      </c>
      <c r="BC3143">
        <f>IF(OR($D3143="51",$D3143="52",$D3143="61"),0,(AE3143/'Totals and Drop Down Lists'!AA$5)*Inputs!I$39)</f>
        <v>0</v>
      </c>
      <c r="BD3143">
        <f>IF(OR($D3143="51",$D3143="52",$D3143="61"),0,(AF3143/'Totals and Drop Down Lists'!AB$5)*Inputs!J$39)</f>
        <v>0</v>
      </c>
      <c r="BE3143">
        <f>IF(OR($D3143="51",$D3143="52",$D3143="61"),0,(AG3143/'Totals and Drop Down Lists'!AC$5)*Inputs!K$39)</f>
        <v>0</v>
      </c>
      <c r="BF3143">
        <f>IF(OR($D3143="51",$D3143="52",$D3143="61"),0,(AH3143/'Totals and Drop Down Lists'!AD$5)*Inputs!L$39)</f>
        <v>0</v>
      </c>
      <c r="BG3143" s="10">
        <f t="shared" si="442"/>
        <v>672135.09633602109</v>
      </c>
    </row>
    <row r="3144" spans="1:59" ht="28.8">
      <c r="A3144" s="1" t="s">
        <v>7662</v>
      </c>
      <c r="B3144" s="1" t="s">
        <v>5491</v>
      </c>
      <c r="C3144" s="1" t="s">
        <v>5496</v>
      </c>
      <c r="D3144" s="1" t="s">
        <v>25</v>
      </c>
      <c r="E3144" s="1" t="s">
        <v>5497</v>
      </c>
      <c r="F3144" s="2">
        <v>2722</v>
      </c>
      <c r="G3144" s="2">
        <v>3</v>
      </c>
      <c r="H3144" s="2">
        <v>0</v>
      </c>
      <c r="I3144" s="2">
        <v>169</v>
      </c>
      <c r="J3144" s="2">
        <v>1102</v>
      </c>
      <c r="K3144" s="2">
        <v>214</v>
      </c>
      <c r="L3144" s="2">
        <v>4</v>
      </c>
      <c r="M3144" s="2">
        <v>2</v>
      </c>
      <c r="N3144" s="2">
        <v>0</v>
      </c>
      <c r="O3144" s="2">
        <v>0</v>
      </c>
      <c r="P3144" s="2">
        <v>0</v>
      </c>
      <c r="Q3144" s="2">
        <v>0</v>
      </c>
      <c r="R3144" s="2">
        <v>567</v>
      </c>
      <c r="S3144" s="2">
        <v>69700</v>
      </c>
      <c r="T3144" s="2">
        <v>5107500</v>
      </c>
      <c r="U3144" s="2">
        <v>21</v>
      </c>
      <c r="V3144" s="2">
        <v>16</v>
      </c>
      <c r="W3144" s="2">
        <v>0</v>
      </c>
      <c r="X3144" s="2">
        <v>38</v>
      </c>
      <c r="Y3144" s="2">
        <v>4</v>
      </c>
      <c r="Z3144" s="2">
        <v>18</v>
      </c>
      <c r="AA3144" s="9">
        <f t="shared" si="443"/>
        <v>2722</v>
      </c>
      <c r="AB3144" s="9">
        <f t="shared" si="444"/>
        <v>166</v>
      </c>
      <c r="AC3144" s="9">
        <f t="shared" si="445"/>
        <v>573</v>
      </c>
      <c r="AD3144" s="9">
        <f t="shared" si="446"/>
        <v>567</v>
      </c>
      <c r="AE3144" s="44">
        <f t="shared" si="447"/>
        <v>2.9022962328587966E-6</v>
      </c>
      <c r="AF3144" s="9">
        <f t="shared" si="448"/>
        <v>22</v>
      </c>
      <c r="AG3144" s="9">
        <f t="shared" si="441"/>
        <v>22</v>
      </c>
      <c r="AH3144" s="44">
        <f t="shared" si="449"/>
        <v>1.5896662210087246E-6</v>
      </c>
      <c r="AI3144">
        <f>AA3144/'Totals and Drop Down Lists'!W$6*Inputs!E$37</f>
        <v>2469.2361882619216</v>
      </c>
      <c r="AJ3144">
        <f>AB3144/'Totals and Drop Down Lists'!X$6*Inputs!F$37</f>
        <v>546.20427233764838</v>
      </c>
      <c r="AK3144">
        <f>AC3144/'Totals and Drop Down Lists'!Y$6*Inputs!G$37</f>
        <v>3777.4095515589875</v>
      </c>
      <c r="AL3144">
        <f>AD3144/'Totals and Drop Down Lists'!Z$6*Inputs!H$37</f>
        <v>4545.9232200865354</v>
      </c>
      <c r="AM3144">
        <f>AE3144/'Totals and Drop Down Lists'!AA$6*Inputs!I$37</f>
        <v>361.30497257623023</v>
      </c>
      <c r="AN3144">
        <f>AF3144/'Totals and Drop Down Lists'!AB$6*Inputs!J$37</f>
        <v>439.04724908758431</v>
      </c>
      <c r="AO3144">
        <f>AG3144/'Totals and Drop Down Lists'!AC$6*Inputs!K$37</f>
        <v>409.7186759400156</v>
      </c>
      <c r="AP3144">
        <f>AH3144/'Totals and Drop Down Lists'!AD$6*Inputs!L$37</f>
        <v>374.09600720943661</v>
      </c>
      <c r="AQ3144">
        <f>IF(OR($D3144="51",$D3144="52",$D3144="61"),(AA3144/'Totals and Drop Down Lists'!W$4)*Inputs!E$38,0)</f>
        <v>0</v>
      </c>
      <c r="AR3144">
        <f>IF(OR($D3144="51",$D3144="52",$D3144="61"),(AB3144/'Totals and Drop Down Lists'!X$4)*Inputs!F$38,0)</f>
        <v>0</v>
      </c>
      <c r="AS3144">
        <f>IF(OR($D3144="51",$D3144="52",$D3144="61"),(AC3144/'Totals and Drop Down Lists'!Y$4)*Inputs!G$38,0)</f>
        <v>0</v>
      </c>
      <c r="AT3144">
        <f>IF(OR($D3144="51",$D3144="52",$D3144="61"),(AD3144/'Totals and Drop Down Lists'!Z$4)*Inputs!H$38,0)</f>
        <v>0</v>
      </c>
      <c r="AU3144">
        <f>IF(OR($D3144="51",$D3144="52",$D3144="61"),(AE3144/'Totals and Drop Down Lists'!AA$4)*Inputs!I$38,0)</f>
        <v>0</v>
      </c>
      <c r="AV3144">
        <f>IF(OR($D3144="51",$D3144="52",$D3144="61"),(AF3144/'Totals and Drop Down Lists'!AB$4)*Inputs!J$38,0)</f>
        <v>0</v>
      </c>
      <c r="AW3144">
        <f>IF(OR($D3144="51",$D3144="52",$D3144="61"),(AG3144/'Totals and Drop Down Lists'!AC$4)*Inputs!K$38,0)</f>
        <v>0</v>
      </c>
      <c r="AX3144">
        <f>IF(OR($D3144="51",$D3144="52",$D3144="61"),(AH3144/'Totals and Drop Down Lists'!AD$4)*Inputs!L$38,0)</f>
        <v>0</v>
      </c>
      <c r="AY3144">
        <f>IF(OR($D3144="51",$D3144="52",$D3144="61"),0,(AA3144/'Totals and Drop Down Lists'!W$5)*Inputs!E$39)</f>
        <v>0</v>
      </c>
      <c r="AZ3144">
        <f>IF(OR($D3144="51",$D3144="52",$D3144="61"),0,(AB3144/'Totals and Drop Down Lists'!X$5)*Inputs!F$39)</f>
        <v>0</v>
      </c>
      <c r="BA3144">
        <f>IF(OR($D3144="51",$D3144="52",$D3144="61"),0,(AC3144/'Totals and Drop Down Lists'!Y$5)*Inputs!G$39)</f>
        <v>0</v>
      </c>
      <c r="BB3144">
        <f>IF(OR($D3144="51",$D3144="52",$D3144="61"),0,(AD3144/'Totals and Drop Down Lists'!Z$5)*Inputs!H$39)</f>
        <v>0</v>
      </c>
      <c r="BC3144">
        <f>IF(OR($D3144="51",$D3144="52",$D3144="61"),0,(AE3144/'Totals and Drop Down Lists'!AA$5)*Inputs!I$39)</f>
        <v>0</v>
      </c>
      <c r="BD3144">
        <f>IF(OR($D3144="51",$D3144="52",$D3144="61"),0,(AF3144/'Totals and Drop Down Lists'!AB$5)*Inputs!J$39)</f>
        <v>0</v>
      </c>
      <c r="BE3144">
        <f>IF(OR($D3144="51",$D3144="52",$D3144="61"),0,(AG3144/'Totals and Drop Down Lists'!AC$5)*Inputs!K$39)</f>
        <v>0</v>
      </c>
      <c r="BF3144">
        <f>IF(OR($D3144="51",$D3144="52",$D3144="61"),0,(AH3144/'Totals and Drop Down Lists'!AD$5)*Inputs!L$39)</f>
        <v>0</v>
      </c>
      <c r="BG3144" s="10">
        <f t="shared" si="442"/>
        <v>12922.94013705836</v>
      </c>
    </row>
    <row r="3145" spans="1:59" ht="28.8">
      <c r="A3145" s="1" t="s">
        <v>7662</v>
      </c>
      <c r="B3145" s="1" t="s">
        <v>5491</v>
      </c>
      <c r="C3145" s="1" t="s">
        <v>5498</v>
      </c>
      <c r="D3145" s="1" t="s">
        <v>25</v>
      </c>
      <c r="E3145" s="1" t="s">
        <v>5499</v>
      </c>
      <c r="F3145" s="2">
        <v>17663</v>
      </c>
      <c r="G3145" s="2">
        <v>72</v>
      </c>
      <c r="H3145" s="2">
        <v>41</v>
      </c>
      <c r="I3145" s="2">
        <v>3525</v>
      </c>
      <c r="J3145" s="2">
        <v>7343</v>
      </c>
      <c r="K3145" s="2">
        <v>2584</v>
      </c>
      <c r="L3145" s="2">
        <v>14</v>
      </c>
      <c r="M3145" s="2">
        <v>0</v>
      </c>
      <c r="N3145" s="2">
        <v>0</v>
      </c>
      <c r="O3145" s="2">
        <v>238</v>
      </c>
      <c r="P3145" s="2">
        <v>63</v>
      </c>
      <c r="Q3145" s="2">
        <v>18</v>
      </c>
      <c r="R3145" s="2">
        <v>2321</v>
      </c>
      <c r="S3145" s="2">
        <v>1289600</v>
      </c>
      <c r="T3145" s="2">
        <v>71790300</v>
      </c>
      <c r="U3145" s="2">
        <v>186</v>
      </c>
      <c r="V3145" s="2">
        <v>204</v>
      </c>
      <c r="W3145" s="2">
        <v>105</v>
      </c>
      <c r="X3145" s="2">
        <v>364</v>
      </c>
      <c r="Y3145" s="2">
        <v>64</v>
      </c>
      <c r="Z3145" s="2">
        <v>167</v>
      </c>
      <c r="AA3145" s="9">
        <f t="shared" si="443"/>
        <v>17663</v>
      </c>
      <c r="AB3145" s="9">
        <f t="shared" si="444"/>
        <v>3412</v>
      </c>
      <c r="AC3145" s="9">
        <f t="shared" si="445"/>
        <v>2654</v>
      </c>
      <c r="AD3145" s="9">
        <f t="shared" si="446"/>
        <v>2321</v>
      </c>
      <c r="AE3145" s="44">
        <f t="shared" si="447"/>
        <v>6.350490583364863E-5</v>
      </c>
      <c r="AF3145" s="9">
        <f t="shared" si="448"/>
        <v>55</v>
      </c>
      <c r="AG3145" s="9">
        <f t="shared" si="441"/>
        <v>231</v>
      </c>
      <c r="AH3145" s="44">
        <f t="shared" si="449"/>
        <v>3.0246981960737225E-5</v>
      </c>
      <c r="AI3145">
        <f>AA3145/'Totals and Drop Down Lists'!W$6*Inputs!E$37</f>
        <v>16022.821011487997</v>
      </c>
      <c r="AJ3145">
        <f>AB3145/'Totals and Drop Down Lists'!X$6*Inputs!F$37</f>
        <v>11226.801067566603</v>
      </c>
      <c r="AK3145">
        <f>AC3145/'Totals and Drop Down Lists'!Y$6*Inputs!G$37</f>
        <v>17496.064484882292</v>
      </c>
      <c r="AL3145">
        <f>AD3145/'Totals and Drop Down Lists'!Z$6*Inputs!H$37</f>
        <v>18608.620447655816</v>
      </c>
      <c r="AM3145">
        <f>AE3145/'Totals and Drop Down Lists'!AA$6*Inputs!I$37</f>
        <v>7905.6844718024377</v>
      </c>
      <c r="AN3145">
        <f>AF3145/'Totals and Drop Down Lists'!AB$6*Inputs!J$37</f>
        <v>1097.6181227189609</v>
      </c>
      <c r="AO3145">
        <f>AG3145/'Totals and Drop Down Lists'!AC$6*Inputs!K$37</f>
        <v>4302.0460973701638</v>
      </c>
      <c r="AP3145">
        <f>AH3145/'Totals and Drop Down Lists'!AD$6*Inputs!L$37</f>
        <v>7118.0195138495992</v>
      </c>
      <c r="AQ3145">
        <f>IF(OR($D3145="51",$D3145="52",$D3145="61"),(AA3145/'Totals and Drop Down Lists'!W$4)*Inputs!E$38,0)</f>
        <v>0</v>
      </c>
      <c r="AR3145">
        <f>IF(OR($D3145="51",$D3145="52",$D3145="61"),(AB3145/'Totals and Drop Down Lists'!X$4)*Inputs!F$38,0)</f>
        <v>0</v>
      </c>
      <c r="AS3145">
        <f>IF(OR($D3145="51",$D3145="52",$D3145="61"),(AC3145/'Totals and Drop Down Lists'!Y$4)*Inputs!G$38,0)</f>
        <v>0</v>
      </c>
      <c r="AT3145">
        <f>IF(OR($D3145="51",$D3145="52",$D3145="61"),(AD3145/'Totals and Drop Down Lists'!Z$4)*Inputs!H$38,0)</f>
        <v>0</v>
      </c>
      <c r="AU3145">
        <f>IF(OR($D3145="51",$D3145="52",$D3145="61"),(AE3145/'Totals and Drop Down Lists'!AA$4)*Inputs!I$38,0)</f>
        <v>0</v>
      </c>
      <c r="AV3145">
        <f>IF(OR($D3145="51",$D3145="52",$D3145="61"),(AF3145/'Totals and Drop Down Lists'!AB$4)*Inputs!J$38,0)</f>
        <v>0</v>
      </c>
      <c r="AW3145">
        <f>IF(OR($D3145="51",$D3145="52",$D3145="61"),(AG3145/'Totals and Drop Down Lists'!AC$4)*Inputs!K$38,0)</f>
        <v>0</v>
      </c>
      <c r="AX3145">
        <f>IF(OR($D3145="51",$D3145="52",$D3145="61"),(AH3145/'Totals and Drop Down Lists'!AD$4)*Inputs!L$38,0)</f>
        <v>0</v>
      </c>
      <c r="AY3145">
        <f>IF(OR($D3145="51",$D3145="52",$D3145="61"),0,(AA3145/'Totals and Drop Down Lists'!W$5)*Inputs!E$39)</f>
        <v>0</v>
      </c>
      <c r="AZ3145">
        <f>IF(OR($D3145="51",$D3145="52",$D3145="61"),0,(AB3145/'Totals and Drop Down Lists'!X$5)*Inputs!F$39)</f>
        <v>0</v>
      </c>
      <c r="BA3145">
        <f>IF(OR($D3145="51",$D3145="52",$D3145="61"),0,(AC3145/'Totals and Drop Down Lists'!Y$5)*Inputs!G$39)</f>
        <v>0</v>
      </c>
      <c r="BB3145">
        <f>IF(OR($D3145="51",$D3145="52",$D3145="61"),0,(AD3145/'Totals and Drop Down Lists'!Z$5)*Inputs!H$39)</f>
        <v>0</v>
      </c>
      <c r="BC3145">
        <f>IF(OR($D3145="51",$D3145="52",$D3145="61"),0,(AE3145/'Totals and Drop Down Lists'!AA$5)*Inputs!I$39)</f>
        <v>0</v>
      </c>
      <c r="BD3145">
        <f>IF(OR($D3145="51",$D3145="52",$D3145="61"),0,(AF3145/'Totals and Drop Down Lists'!AB$5)*Inputs!J$39)</f>
        <v>0</v>
      </c>
      <c r="BE3145">
        <f>IF(OR($D3145="51",$D3145="52",$D3145="61"),0,(AG3145/'Totals and Drop Down Lists'!AC$5)*Inputs!K$39)</f>
        <v>0</v>
      </c>
      <c r="BF3145">
        <f>IF(OR($D3145="51",$D3145="52",$D3145="61"),0,(AH3145/'Totals and Drop Down Lists'!AD$5)*Inputs!L$39)</f>
        <v>0</v>
      </c>
      <c r="BG3145" s="10">
        <f t="shared" si="442"/>
        <v>83777.67521733389</v>
      </c>
    </row>
    <row r="3146" spans="1:59" ht="28.8">
      <c r="A3146" s="1" t="s">
        <v>7662</v>
      </c>
      <c r="B3146" s="1" t="s">
        <v>5491</v>
      </c>
      <c r="C3146" s="1" t="s">
        <v>5500</v>
      </c>
      <c r="D3146" s="1" t="s">
        <v>25</v>
      </c>
      <c r="E3146" s="1" t="s">
        <v>5501</v>
      </c>
      <c r="F3146" s="2">
        <v>3431</v>
      </c>
      <c r="G3146" s="2">
        <v>12</v>
      </c>
      <c r="H3146" s="2">
        <v>0</v>
      </c>
      <c r="I3146" s="2">
        <v>1317</v>
      </c>
      <c r="J3146" s="2">
        <v>1059</v>
      </c>
      <c r="K3146" s="2">
        <v>504</v>
      </c>
      <c r="L3146" s="2">
        <v>20</v>
      </c>
      <c r="M3146" s="2">
        <v>22</v>
      </c>
      <c r="N3146" s="2">
        <v>0</v>
      </c>
      <c r="O3146" s="2">
        <v>47</v>
      </c>
      <c r="P3146" s="2">
        <v>44</v>
      </c>
      <c r="Q3146" s="2">
        <v>22</v>
      </c>
      <c r="R3146" s="2">
        <v>182</v>
      </c>
      <c r="S3146" s="2">
        <v>231300</v>
      </c>
      <c r="T3146" s="2">
        <v>17517100</v>
      </c>
      <c r="U3146" s="2">
        <v>23</v>
      </c>
      <c r="V3146" s="2">
        <v>145</v>
      </c>
      <c r="W3146" s="2">
        <v>4</v>
      </c>
      <c r="X3146" s="2">
        <v>180</v>
      </c>
      <c r="Y3146" s="2">
        <v>10</v>
      </c>
      <c r="Z3146" s="2">
        <v>89</v>
      </c>
      <c r="AA3146" s="9">
        <f t="shared" si="443"/>
        <v>3431</v>
      </c>
      <c r="AB3146" s="9">
        <f t="shared" si="444"/>
        <v>1305</v>
      </c>
      <c r="AC3146" s="9">
        <f t="shared" si="445"/>
        <v>337</v>
      </c>
      <c r="AD3146" s="9">
        <f t="shared" si="446"/>
        <v>182</v>
      </c>
      <c r="AE3146" s="44">
        <f t="shared" si="447"/>
        <v>1.6751777605225198E-5</v>
      </c>
      <c r="AF3146" s="9">
        <f t="shared" si="448"/>
        <v>31</v>
      </c>
      <c r="AG3146" s="9">
        <f t="shared" si="441"/>
        <v>99</v>
      </c>
      <c r="AH3146" s="44">
        <f t="shared" si="449"/>
        <v>1.7531571903272622E-5</v>
      </c>
      <c r="AI3146">
        <f>AA3146/'Totals and Drop Down Lists'!W$6*Inputs!E$37</f>
        <v>3112.3987369311731</v>
      </c>
      <c r="AJ3146">
        <f>AB3146/'Totals and Drop Down Lists'!X$6*Inputs!F$37</f>
        <v>4293.9552734977779</v>
      </c>
      <c r="AK3146">
        <f>AC3146/'Totals and Drop Down Lists'!Y$6*Inputs!G$37</f>
        <v>2221.6178339884445</v>
      </c>
      <c r="AL3146">
        <f>AD3146/'Totals and Drop Down Lists'!Z$6*Inputs!H$37</f>
        <v>1459.1852311388877</v>
      </c>
      <c r="AM3146">
        <f>AE3146/'Totals and Drop Down Lists'!AA$6*Inputs!I$37</f>
        <v>2085.4179114229191</v>
      </c>
      <c r="AN3146">
        <f>AF3146/'Totals and Drop Down Lists'!AB$6*Inputs!J$37</f>
        <v>618.65748735068701</v>
      </c>
      <c r="AO3146">
        <f>AG3146/'Totals and Drop Down Lists'!AC$6*Inputs!K$37</f>
        <v>1843.7340417300704</v>
      </c>
      <c r="AP3146">
        <f>AH3146/'Totals and Drop Down Lists'!AD$6*Inputs!L$37</f>
        <v>4125.7032214962283</v>
      </c>
      <c r="AQ3146">
        <f>IF(OR($D3146="51",$D3146="52",$D3146="61"),(AA3146/'Totals and Drop Down Lists'!W$4)*Inputs!E$38,0)</f>
        <v>0</v>
      </c>
      <c r="AR3146">
        <f>IF(OR($D3146="51",$D3146="52",$D3146="61"),(AB3146/'Totals and Drop Down Lists'!X$4)*Inputs!F$38,0)</f>
        <v>0</v>
      </c>
      <c r="AS3146">
        <f>IF(OR($D3146="51",$D3146="52",$D3146="61"),(AC3146/'Totals and Drop Down Lists'!Y$4)*Inputs!G$38,0)</f>
        <v>0</v>
      </c>
      <c r="AT3146">
        <f>IF(OR($D3146="51",$D3146="52",$D3146="61"),(AD3146/'Totals and Drop Down Lists'!Z$4)*Inputs!H$38,0)</f>
        <v>0</v>
      </c>
      <c r="AU3146">
        <f>IF(OR($D3146="51",$D3146="52",$D3146="61"),(AE3146/'Totals and Drop Down Lists'!AA$4)*Inputs!I$38,0)</f>
        <v>0</v>
      </c>
      <c r="AV3146">
        <f>IF(OR($D3146="51",$D3146="52",$D3146="61"),(AF3146/'Totals and Drop Down Lists'!AB$4)*Inputs!J$38,0)</f>
        <v>0</v>
      </c>
      <c r="AW3146">
        <f>IF(OR($D3146="51",$D3146="52",$D3146="61"),(AG3146/'Totals and Drop Down Lists'!AC$4)*Inputs!K$38,0)</f>
        <v>0</v>
      </c>
      <c r="AX3146">
        <f>IF(OR($D3146="51",$D3146="52",$D3146="61"),(AH3146/'Totals and Drop Down Lists'!AD$4)*Inputs!L$38,0)</f>
        <v>0</v>
      </c>
      <c r="AY3146">
        <f>IF(OR($D3146="51",$D3146="52",$D3146="61"),0,(AA3146/'Totals and Drop Down Lists'!W$5)*Inputs!E$39)</f>
        <v>0</v>
      </c>
      <c r="AZ3146">
        <f>IF(OR($D3146="51",$D3146="52",$D3146="61"),0,(AB3146/'Totals and Drop Down Lists'!X$5)*Inputs!F$39)</f>
        <v>0</v>
      </c>
      <c r="BA3146">
        <f>IF(OR($D3146="51",$D3146="52",$D3146="61"),0,(AC3146/'Totals and Drop Down Lists'!Y$5)*Inputs!G$39)</f>
        <v>0</v>
      </c>
      <c r="BB3146">
        <f>IF(OR($D3146="51",$D3146="52",$D3146="61"),0,(AD3146/'Totals and Drop Down Lists'!Z$5)*Inputs!H$39)</f>
        <v>0</v>
      </c>
      <c r="BC3146">
        <f>IF(OR($D3146="51",$D3146="52",$D3146="61"),0,(AE3146/'Totals and Drop Down Lists'!AA$5)*Inputs!I$39)</f>
        <v>0</v>
      </c>
      <c r="BD3146">
        <f>IF(OR($D3146="51",$D3146="52",$D3146="61"),0,(AF3146/'Totals and Drop Down Lists'!AB$5)*Inputs!J$39)</f>
        <v>0</v>
      </c>
      <c r="BE3146">
        <f>IF(OR($D3146="51",$D3146="52",$D3146="61"),0,(AG3146/'Totals and Drop Down Lists'!AC$5)*Inputs!K$39)</f>
        <v>0</v>
      </c>
      <c r="BF3146">
        <f>IF(OR($D3146="51",$D3146="52",$D3146="61"),0,(AH3146/'Totals and Drop Down Lists'!AD$5)*Inputs!L$39)</f>
        <v>0</v>
      </c>
      <c r="BG3146" s="10">
        <f t="shared" si="442"/>
        <v>19760.669737556189</v>
      </c>
    </row>
    <row r="3147" spans="1:59" ht="28.8">
      <c r="A3147" s="1" t="s">
        <v>7662</v>
      </c>
      <c r="B3147" s="1" t="s">
        <v>5491</v>
      </c>
      <c r="C3147" s="1" t="s">
        <v>5502</v>
      </c>
      <c r="D3147" s="1" t="s">
        <v>25</v>
      </c>
      <c r="E3147" s="1" t="s">
        <v>5503</v>
      </c>
      <c r="F3147" s="2">
        <v>7048</v>
      </c>
      <c r="G3147" s="2">
        <v>21</v>
      </c>
      <c r="H3147" s="2">
        <v>3</v>
      </c>
      <c r="I3147" s="2">
        <v>847</v>
      </c>
      <c r="J3147" s="2">
        <v>2501</v>
      </c>
      <c r="K3147" s="2">
        <v>560</v>
      </c>
      <c r="L3147" s="2">
        <v>9</v>
      </c>
      <c r="M3147" s="2">
        <v>0</v>
      </c>
      <c r="N3147" s="2">
        <v>0</v>
      </c>
      <c r="O3147" s="2">
        <v>12</v>
      </c>
      <c r="P3147" s="2">
        <v>10</v>
      </c>
      <c r="Q3147" s="2">
        <v>4</v>
      </c>
      <c r="R3147" s="2">
        <v>1109</v>
      </c>
      <c r="S3147" s="2">
        <v>203100</v>
      </c>
      <c r="T3147" s="2">
        <v>18764900</v>
      </c>
      <c r="U3147" s="2">
        <v>43</v>
      </c>
      <c r="V3147" s="2">
        <v>93</v>
      </c>
      <c r="W3147" s="2">
        <v>25</v>
      </c>
      <c r="X3147" s="2">
        <v>148</v>
      </c>
      <c r="Y3147" s="2">
        <v>67</v>
      </c>
      <c r="Z3147" s="2">
        <v>26</v>
      </c>
      <c r="AA3147" s="9">
        <f t="shared" si="443"/>
        <v>7048</v>
      </c>
      <c r="AB3147" s="9">
        <f t="shared" si="444"/>
        <v>823</v>
      </c>
      <c r="AC3147" s="9">
        <f t="shared" si="445"/>
        <v>1144</v>
      </c>
      <c r="AD3147" s="9">
        <f t="shared" si="446"/>
        <v>1109</v>
      </c>
      <c r="AE3147" s="44">
        <f t="shared" si="447"/>
        <v>8.7570564287536758E-6</v>
      </c>
      <c r="AF3147" s="9">
        <f t="shared" si="448"/>
        <v>30</v>
      </c>
      <c r="AG3147" s="9">
        <f t="shared" si="441"/>
        <v>93</v>
      </c>
      <c r="AH3147" s="44">
        <f t="shared" si="449"/>
        <v>7.7483346595710116E-6</v>
      </c>
      <c r="AI3147">
        <f>AA3147/'Totals and Drop Down Lists'!W$6*Inputs!E$37</f>
        <v>6393.525589592221</v>
      </c>
      <c r="AJ3147">
        <f>AB3147/'Totals and Drop Down Lists'!X$6*Inputs!F$37</f>
        <v>2707.988651408943</v>
      </c>
      <c r="AK3147">
        <f>AC3147/'Totals and Drop Down Lists'!Y$6*Inputs!G$37</f>
        <v>7541.634427545343</v>
      </c>
      <c r="AL3147">
        <f>AD3147/'Totals and Drop Down Lists'!Z$6*Inputs!H$37</f>
        <v>8891.4089084232219</v>
      </c>
      <c r="AM3147">
        <f>AE3147/'Totals and Drop Down Lists'!AA$6*Inputs!I$37</f>
        <v>1090.1602658674167</v>
      </c>
      <c r="AN3147">
        <f>AF3147/'Totals and Drop Down Lists'!AB$6*Inputs!J$37</f>
        <v>598.70079421034234</v>
      </c>
      <c r="AO3147">
        <f>AG3147/'Totals and Drop Down Lists'!AC$6*Inputs!K$37</f>
        <v>1731.9925846555207</v>
      </c>
      <c r="AP3147">
        <f>AH3147/'Totals and Drop Down Lists'!AD$6*Inputs!L$37</f>
        <v>1823.4148907238409</v>
      </c>
      <c r="AQ3147">
        <f>IF(OR($D3147="51",$D3147="52",$D3147="61"),(AA3147/'Totals and Drop Down Lists'!W$4)*Inputs!E$38,0)</f>
        <v>0</v>
      </c>
      <c r="AR3147">
        <f>IF(OR($D3147="51",$D3147="52",$D3147="61"),(AB3147/'Totals and Drop Down Lists'!X$4)*Inputs!F$38,0)</f>
        <v>0</v>
      </c>
      <c r="AS3147">
        <f>IF(OR($D3147="51",$D3147="52",$D3147="61"),(AC3147/'Totals and Drop Down Lists'!Y$4)*Inputs!G$38,0)</f>
        <v>0</v>
      </c>
      <c r="AT3147">
        <f>IF(OR($D3147="51",$D3147="52",$D3147="61"),(AD3147/'Totals and Drop Down Lists'!Z$4)*Inputs!H$38,0)</f>
        <v>0</v>
      </c>
      <c r="AU3147">
        <f>IF(OR($D3147="51",$D3147="52",$D3147="61"),(AE3147/'Totals and Drop Down Lists'!AA$4)*Inputs!I$38,0)</f>
        <v>0</v>
      </c>
      <c r="AV3147">
        <f>IF(OR($D3147="51",$D3147="52",$D3147="61"),(AF3147/'Totals and Drop Down Lists'!AB$4)*Inputs!J$38,0)</f>
        <v>0</v>
      </c>
      <c r="AW3147">
        <f>IF(OR($D3147="51",$D3147="52",$D3147="61"),(AG3147/'Totals and Drop Down Lists'!AC$4)*Inputs!K$38,0)</f>
        <v>0</v>
      </c>
      <c r="AX3147">
        <f>IF(OR($D3147="51",$D3147="52",$D3147="61"),(AH3147/'Totals and Drop Down Lists'!AD$4)*Inputs!L$38,0)</f>
        <v>0</v>
      </c>
      <c r="AY3147">
        <f>IF(OR($D3147="51",$D3147="52",$D3147="61"),0,(AA3147/'Totals and Drop Down Lists'!W$5)*Inputs!E$39)</f>
        <v>0</v>
      </c>
      <c r="AZ3147">
        <f>IF(OR($D3147="51",$D3147="52",$D3147="61"),0,(AB3147/'Totals and Drop Down Lists'!X$5)*Inputs!F$39)</f>
        <v>0</v>
      </c>
      <c r="BA3147">
        <f>IF(OR($D3147="51",$D3147="52",$D3147="61"),0,(AC3147/'Totals and Drop Down Lists'!Y$5)*Inputs!G$39)</f>
        <v>0</v>
      </c>
      <c r="BB3147">
        <f>IF(OR($D3147="51",$D3147="52",$D3147="61"),0,(AD3147/'Totals and Drop Down Lists'!Z$5)*Inputs!H$39)</f>
        <v>0</v>
      </c>
      <c r="BC3147">
        <f>IF(OR($D3147="51",$D3147="52",$D3147="61"),0,(AE3147/'Totals and Drop Down Lists'!AA$5)*Inputs!I$39)</f>
        <v>0</v>
      </c>
      <c r="BD3147">
        <f>IF(OR($D3147="51",$D3147="52",$D3147="61"),0,(AF3147/'Totals and Drop Down Lists'!AB$5)*Inputs!J$39)</f>
        <v>0</v>
      </c>
      <c r="BE3147">
        <f>IF(OR($D3147="51",$D3147="52",$D3147="61"),0,(AG3147/'Totals and Drop Down Lists'!AC$5)*Inputs!K$39)</f>
        <v>0</v>
      </c>
      <c r="BF3147">
        <f>IF(OR($D3147="51",$D3147="52",$D3147="61"),0,(AH3147/'Totals and Drop Down Lists'!AD$5)*Inputs!L$39)</f>
        <v>0</v>
      </c>
      <c r="BG3147" s="10">
        <f t="shared" si="442"/>
        <v>30778.826112426847</v>
      </c>
    </row>
    <row r="3148" spans="1:59" ht="28.8">
      <c r="A3148" s="1" t="s">
        <v>7662</v>
      </c>
      <c r="B3148" s="1" t="s">
        <v>5491</v>
      </c>
      <c r="C3148" s="1" t="s">
        <v>5504</v>
      </c>
      <c r="D3148" s="1" t="s">
        <v>25</v>
      </c>
      <c r="E3148" s="1" t="s">
        <v>5505</v>
      </c>
      <c r="F3148" s="2">
        <v>32295</v>
      </c>
      <c r="G3148" s="2">
        <v>2873</v>
      </c>
      <c r="H3148" s="2">
        <v>145</v>
      </c>
      <c r="I3148" s="2">
        <v>5131</v>
      </c>
      <c r="J3148" s="2">
        <v>11979</v>
      </c>
      <c r="K3148" s="2">
        <v>5029</v>
      </c>
      <c r="L3148" s="2">
        <v>10</v>
      </c>
      <c r="M3148" s="2">
        <v>2</v>
      </c>
      <c r="N3148" s="2">
        <v>2</v>
      </c>
      <c r="O3148" s="2">
        <v>49</v>
      </c>
      <c r="P3148" s="2">
        <v>11</v>
      </c>
      <c r="Q3148" s="2">
        <v>0</v>
      </c>
      <c r="R3148" s="2">
        <v>2257</v>
      </c>
      <c r="S3148" s="2">
        <v>3241600</v>
      </c>
      <c r="T3148" s="2">
        <v>164982800</v>
      </c>
      <c r="U3148" s="2">
        <v>356</v>
      </c>
      <c r="V3148" s="2">
        <v>568</v>
      </c>
      <c r="W3148" s="2">
        <v>50</v>
      </c>
      <c r="X3148" s="2">
        <v>1468</v>
      </c>
      <c r="Y3148" s="2">
        <v>274</v>
      </c>
      <c r="Z3148" s="2">
        <v>848</v>
      </c>
      <c r="AA3148" s="9">
        <f t="shared" si="443"/>
        <v>32295</v>
      </c>
      <c r="AB3148" s="9">
        <f t="shared" si="444"/>
        <v>2113</v>
      </c>
      <c r="AC3148" s="9">
        <f t="shared" si="445"/>
        <v>2331</v>
      </c>
      <c r="AD3148" s="9">
        <f t="shared" si="446"/>
        <v>2257</v>
      </c>
      <c r="AE3148" s="44">
        <f t="shared" si="447"/>
        <v>1.4744786628642542E-4</v>
      </c>
      <c r="AF3148" s="9">
        <f t="shared" si="448"/>
        <v>850</v>
      </c>
      <c r="AG3148" s="9">
        <f t="shared" si="441"/>
        <v>1122</v>
      </c>
      <c r="AH3148" s="44">
        <f t="shared" si="449"/>
        <v>1.7526896171622086E-4</v>
      </c>
      <c r="AI3148">
        <f>AA3148/'Totals and Drop Down Lists'!W$6*Inputs!E$37</f>
        <v>29296.099448904763</v>
      </c>
      <c r="AJ3148">
        <f>AB3148/'Totals and Drop Down Lists'!X$6*Inputs!F$37</f>
        <v>6952.5881171653664</v>
      </c>
      <c r="AK3148">
        <f>AC3148/'Totals and Drop Down Lists'!Y$6*Inputs!G$37</f>
        <v>15366.739379902268</v>
      </c>
      <c r="AL3148">
        <f>AD3148/'Totals and Drop Down Lists'!Z$6*Inputs!H$37</f>
        <v>18095.500366376207</v>
      </c>
      <c r="AM3148">
        <f>AE3148/'Totals and Drop Down Lists'!AA$6*Inputs!I$37</f>
        <v>18355.689085729686</v>
      </c>
      <c r="AN3148">
        <f>AF3148/'Totals and Drop Down Lists'!AB$6*Inputs!J$37</f>
        <v>16963.189169293029</v>
      </c>
      <c r="AO3148">
        <f>AG3148/'Totals and Drop Down Lists'!AC$6*Inputs!K$37</f>
        <v>20895.652472940797</v>
      </c>
      <c r="AP3148">
        <f>AH3148/'Totals and Drop Down Lists'!AD$6*Inputs!L$37</f>
        <v>41246.028819921667</v>
      </c>
      <c r="AQ3148">
        <f>IF(OR($D3148="51",$D3148="52",$D3148="61"),(AA3148/'Totals and Drop Down Lists'!W$4)*Inputs!E$38,0)</f>
        <v>0</v>
      </c>
      <c r="AR3148">
        <f>IF(OR($D3148="51",$D3148="52",$D3148="61"),(AB3148/'Totals and Drop Down Lists'!X$4)*Inputs!F$38,0)</f>
        <v>0</v>
      </c>
      <c r="AS3148">
        <f>IF(OR($D3148="51",$D3148="52",$D3148="61"),(AC3148/'Totals and Drop Down Lists'!Y$4)*Inputs!G$38,0)</f>
        <v>0</v>
      </c>
      <c r="AT3148">
        <f>IF(OR($D3148="51",$D3148="52",$D3148="61"),(AD3148/'Totals and Drop Down Lists'!Z$4)*Inputs!H$38,0)</f>
        <v>0</v>
      </c>
      <c r="AU3148">
        <f>IF(OR($D3148="51",$D3148="52",$D3148="61"),(AE3148/'Totals and Drop Down Lists'!AA$4)*Inputs!I$38,0)</f>
        <v>0</v>
      </c>
      <c r="AV3148">
        <f>IF(OR($D3148="51",$D3148="52",$D3148="61"),(AF3148/'Totals and Drop Down Lists'!AB$4)*Inputs!J$38,0)</f>
        <v>0</v>
      </c>
      <c r="AW3148">
        <f>IF(OR($D3148="51",$D3148="52",$D3148="61"),(AG3148/'Totals and Drop Down Lists'!AC$4)*Inputs!K$38,0)</f>
        <v>0</v>
      </c>
      <c r="AX3148">
        <f>IF(OR($D3148="51",$D3148="52",$D3148="61"),(AH3148/'Totals and Drop Down Lists'!AD$4)*Inputs!L$38,0)</f>
        <v>0</v>
      </c>
      <c r="AY3148">
        <f>IF(OR($D3148="51",$D3148="52",$D3148="61"),0,(AA3148/'Totals and Drop Down Lists'!W$5)*Inputs!E$39)</f>
        <v>0</v>
      </c>
      <c r="AZ3148">
        <f>IF(OR($D3148="51",$D3148="52",$D3148="61"),0,(AB3148/'Totals and Drop Down Lists'!X$5)*Inputs!F$39)</f>
        <v>0</v>
      </c>
      <c r="BA3148">
        <f>IF(OR($D3148="51",$D3148="52",$D3148="61"),0,(AC3148/'Totals and Drop Down Lists'!Y$5)*Inputs!G$39)</f>
        <v>0</v>
      </c>
      <c r="BB3148">
        <f>IF(OR($D3148="51",$D3148="52",$D3148="61"),0,(AD3148/'Totals and Drop Down Lists'!Z$5)*Inputs!H$39)</f>
        <v>0</v>
      </c>
      <c r="BC3148">
        <f>IF(OR($D3148="51",$D3148="52",$D3148="61"),0,(AE3148/'Totals and Drop Down Lists'!AA$5)*Inputs!I$39)</f>
        <v>0</v>
      </c>
      <c r="BD3148">
        <f>IF(OR($D3148="51",$D3148="52",$D3148="61"),0,(AF3148/'Totals and Drop Down Lists'!AB$5)*Inputs!J$39)</f>
        <v>0</v>
      </c>
      <c r="BE3148">
        <f>IF(OR($D3148="51",$D3148="52",$D3148="61"),0,(AG3148/'Totals and Drop Down Lists'!AC$5)*Inputs!K$39)</f>
        <v>0</v>
      </c>
      <c r="BF3148">
        <f>IF(OR($D3148="51",$D3148="52",$D3148="61"),0,(AH3148/'Totals and Drop Down Lists'!AD$5)*Inputs!L$39)</f>
        <v>0</v>
      </c>
      <c r="BG3148" s="10">
        <f t="shared" si="442"/>
        <v>167171.48686023377</v>
      </c>
    </row>
    <row r="3149" spans="1:59" ht="28.8">
      <c r="A3149" s="1" t="s">
        <v>7662</v>
      </c>
      <c r="B3149" s="1" t="s">
        <v>5491</v>
      </c>
      <c r="C3149" s="1" t="s">
        <v>2109</v>
      </c>
      <c r="D3149" s="1" t="s">
        <v>25</v>
      </c>
      <c r="E3149" s="1" t="s">
        <v>5506</v>
      </c>
      <c r="F3149" s="2">
        <v>36982</v>
      </c>
      <c r="G3149" s="2">
        <v>782</v>
      </c>
      <c r="H3149" s="2">
        <v>50</v>
      </c>
      <c r="I3149" s="2">
        <v>3141</v>
      </c>
      <c r="J3149" s="2">
        <v>15590</v>
      </c>
      <c r="K3149" s="2">
        <v>4647</v>
      </c>
      <c r="L3149" s="2">
        <v>16</v>
      </c>
      <c r="M3149" s="2">
        <v>8</v>
      </c>
      <c r="N3149" s="2">
        <v>2</v>
      </c>
      <c r="O3149" s="2">
        <v>50</v>
      </c>
      <c r="P3149" s="2">
        <v>23</v>
      </c>
      <c r="Q3149" s="2">
        <v>5</v>
      </c>
      <c r="R3149" s="2">
        <v>4238</v>
      </c>
      <c r="S3149" s="2">
        <v>2434700</v>
      </c>
      <c r="T3149" s="2">
        <v>159680200</v>
      </c>
      <c r="U3149" s="2">
        <v>320</v>
      </c>
      <c r="V3149" s="2">
        <v>648</v>
      </c>
      <c r="W3149" s="2">
        <v>110</v>
      </c>
      <c r="X3149" s="2">
        <v>1187</v>
      </c>
      <c r="Y3149" s="2">
        <v>175</v>
      </c>
      <c r="Z3149" s="2">
        <v>546</v>
      </c>
      <c r="AA3149" s="9">
        <f t="shared" si="443"/>
        <v>36982</v>
      </c>
      <c r="AB3149" s="9">
        <f t="shared" si="444"/>
        <v>2309</v>
      </c>
      <c r="AC3149" s="9">
        <f t="shared" si="445"/>
        <v>4342</v>
      </c>
      <c r="AD3149" s="9">
        <f t="shared" si="446"/>
        <v>4238</v>
      </c>
      <c r="AE3149" s="44">
        <f t="shared" si="447"/>
        <v>9.6737534758317792E-5</v>
      </c>
      <c r="AF3149" s="9">
        <f t="shared" si="448"/>
        <v>429</v>
      </c>
      <c r="AG3149" s="9">
        <f t="shared" si="441"/>
        <v>721</v>
      </c>
      <c r="AH3149" s="44">
        <f t="shared" si="449"/>
        <v>7.9967387551376274E-5</v>
      </c>
      <c r="AI3149">
        <f>AA3149/'Totals and Drop Down Lists'!W$6*Inputs!E$37</f>
        <v>33547.866537216163</v>
      </c>
      <c r="AJ3149">
        <f>AB3149/'Totals and Drop Down Lists'!X$6*Inputs!F$37</f>
        <v>7597.5040049857225</v>
      </c>
      <c r="AK3149">
        <f>AC3149/'Totals and Drop Down Lists'!Y$6*Inputs!G$37</f>
        <v>28623.930668183461</v>
      </c>
      <c r="AL3149">
        <f>AD3149/'Totals and Drop Down Lists'!Z$6*Inputs!H$37</f>
        <v>33978.170382234101</v>
      </c>
      <c r="AM3149">
        <f>AE3149/'Totals and Drop Down Lists'!AA$6*Inputs!I$37</f>
        <v>12042.792857336355</v>
      </c>
      <c r="AN3149">
        <f>AF3149/'Totals and Drop Down Lists'!AB$6*Inputs!J$37</f>
        <v>8561.4213572078952</v>
      </c>
      <c r="AO3149">
        <f>AG3149/'Totals and Drop Down Lists'!AC$6*Inputs!K$37</f>
        <v>13427.598425125057</v>
      </c>
      <c r="AP3149">
        <f>AH3149/'Totals and Drop Down Lists'!AD$6*Inputs!L$37</f>
        <v>18818.718039411171</v>
      </c>
      <c r="AQ3149">
        <f>IF(OR($D3149="51",$D3149="52",$D3149="61"),(AA3149/'Totals and Drop Down Lists'!W$4)*Inputs!E$38,0)</f>
        <v>0</v>
      </c>
      <c r="AR3149">
        <f>IF(OR($D3149="51",$D3149="52",$D3149="61"),(AB3149/'Totals and Drop Down Lists'!X$4)*Inputs!F$38,0)</f>
        <v>0</v>
      </c>
      <c r="AS3149">
        <f>IF(OR($D3149="51",$D3149="52",$D3149="61"),(AC3149/'Totals and Drop Down Lists'!Y$4)*Inputs!G$38,0)</f>
        <v>0</v>
      </c>
      <c r="AT3149">
        <f>IF(OR($D3149="51",$D3149="52",$D3149="61"),(AD3149/'Totals and Drop Down Lists'!Z$4)*Inputs!H$38,0)</f>
        <v>0</v>
      </c>
      <c r="AU3149">
        <f>IF(OR($D3149="51",$D3149="52",$D3149="61"),(AE3149/'Totals and Drop Down Lists'!AA$4)*Inputs!I$38,0)</f>
        <v>0</v>
      </c>
      <c r="AV3149">
        <f>IF(OR($D3149="51",$D3149="52",$D3149="61"),(AF3149/'Totals and Drop Down Lists'!AB$4)*Inputs!J$38,0)</f>
        <v>0</v>
      </c>
      <c r="AW3149">
        <f>IF(OR($D3149="51",$D3149="52",$D3149="61"),(AG3149/'Totals and Drop Down Lists'!AC$4)*Inputs!K$38,0)</f>
        <v>0</v>
      </c>
      <c r="AX3149">
        <f>IF(OR($D3149="51",$D3149="52",$D3149="61"),(AH3149/'Totals and Drop Down Lists'!AD$4)*Inputs!L$38,0)</f>
        <v>0</v>
      </c>
      <c r="AY3149">
        <f>IF(OR($D3149="51",$D3149="52",$D3149="61"),0,(AA3149/'Totals and Drop Down Lists'!W$5)*Inputs!E$39)</f>
        <v>0</v>
      </c>
      <c r="AZ3149">
        <f>IF(OR($D3149="51",$D3149="52",$D3149="61"),0,(AB3149/'Totals and Drop Down Lists'!X$5)*Inputs!F$39)</f>
        <v>0</v>
      </c>
      <c r="BA3149">
        <f>IF(OR($D3149="51",$D3149="52",$D3149="61"),0,(AC3149/'Totals and Drop Down Lists'!Y$5)*Inputs!G$39)</f>
        <v>0</v>
      </c>
      <c r="BB3149">
        <f>IF(OR($D3149="51",$D3149="52",$D3149="61"),0,(AD3149/'Totals and Drop Down Lists'!Z$5)*Inputs!H$39)</f>
        <v>0</v>
      </c>
      <c r="BC3149">
        <f>IF(OR($D3149="51",$D3149="52",$D3149="61"),0,(AE3149/'Totals and Drop Down Lists'!AA$5)*Inputs!I$39)</f>
        <v>0</v>
      </c>
      <c r="BD3149">
        <f>IF(OR($D3149="51",$D3149="52",$D3149="61"),0,(AF3149/'Totals and Drop Down Lists'!AB$5)*Inputs!J$39)</f>
        <v>0</v>
      </c>
      <c r="BE3149">
        <f>IF(OR($D3149="51",$D3149="52",$D3149="61"),0,(AG3149/'Totals and Drop Down Lists'!AC$5)*Inputs!K$39)</f>
        <v>0</v>
      </c>
      <c r="BF3149">
        <f>IF(OR($D3149="51",$D3149="52",$D3149="61"),0,(AH3149/'Totals and Drop Down Lists'!AD$5)*Inputs!L$39)</f>
        <v>0</v>
      </c>
      <c r="BG3149" s="10">
        <f t="shared" si="442"/>
        <v>156598.00227169992</v>
      </c>
    </row>
    <row r="3150" spans="1:59" ht="28.8">
      <c r="A3150" s="1" t="s">
        <v>7662</v>
      </c>
      <c r="B3150" s="1" t="s">
        <v>5491</v>
      </c>
      <c r="C3150" s="1" t="s">
        <v>5507</v>
      </c>
      <c r="D3150" s="1" t="s">
        <v>25</v>
      </c>
      <c r="E3150" s="1" t="s">
        <v>5508</v>
      </c>
      <c r="F3150" s="2">
        <v>5286</v>
      </c>
      <c r="G3150" s="2">
        <v>32</v>
      </c>
      <c r="H3150" s="2">
        <v>4</v>
      </c>
      <c r="I3150" s="2">
        <v>670</v>
      </c>
      <c r="J3150" s="2">
        <v>2094</v>
      </c>
      <c r="K3150" s="2">
        <v>627</v>
      </c>
      <c r="L3150" s="2">
        <v>23</v>
      </c>
      <c r="M3150" s="2">
        <v>0</v>
      </c>
      <c r="N3150" s="2">
        <v>0</v>
      </c>
      <c r="O3150" s="2">
        <v>10</v>
      </c>
      <c r="P3150" s="2">
        <v>0</v>
      </c>
      <c r="Q3150" s="2">
        <v>0</v>
      </c>
      <c r="R3150" s="2">
        <v>557</v>
      </c>
      <c r="S3150" s="2">
        <v>273200</v>
      </c>
      <c r="T3150" s="2">
        <v>18607600</v>
      </c>
      <c r="U3150" s="2">
        <v>32</v>
      </c>
      <c r="V3150" s="2">
        <v>91</v>
      </c>
      <c r="W3150" s="2">
        <v>40</v>
      </c>
      <c r="X3150" s="2">
        <v>170</v>
      </c>
      <c r="Y3150" s="2">
        <v>34</v>
      </c>
      <c r="Z3150" s="2">
        <v>88</v>
      </c>
      <c r="AA3150" s="9">
        <f t="shared" si="443"/>
        <v>5286</v>
      </c>
      <c r="AB3150" s="9">
        <f t="shared" si="444"/>
        <v>634</v>
      </c>
      <c r="AC3150" s="9">
        <f t="shared" si="445"/>
        <v>590</v>
      </c>
      <c r="AD3150" s="9">
        <f t="shared" si="446"/>
        <v>557</v>
      </c>
      <c r="AE3150" s="44">
        <f t="shared" si="447"/>
        <v>1.3111554673924921E-5</v>
      </c>
      <c r="AF3150" s="9">
        <f t="shared" si="448"/>
        <v>39</v>
      </c>
      <c r="AG3150" s="9">
        <f t="shared" si="441"/>
        <v>122</v>
      </c>
      <c r="AH3150" s="44">
        <f t="shared" si="449"/>
        <v>1.3592576329327593E-5</v>
      </c>
      <c r="AI3150">
        <f>AA3150/'Totals and Drop Down Lists'!W$6*Inputs!E$37</f>
        <v>4795.144192194165</v>
      </c>
      <c r="AJ3150">
        <f>AB3150/'Totals and Drop Down Lists'!X$6*Inputs!F$37</f>
        <v>2086.1054738678854</v>
      </c>
      <c r="AK3150">
        <f>AC3150/'Totals and Drop Down Lists'!Y$6*Inputs!G$37</f>
        <v>3889.4792939263571</v>
      </c>
      <c r="AL3150">
        <f>AD3150/'Totals and Drop Down Lists'!Z$6*Inputs!H$37</f>
        <v>4465.7482073865958</v>
      </c>
      <c r="AM3150">
        <f>AE3150/'Totals and Drop Down Lists'!AA$6*Inputs!I$37</f>
        <v>1632.2489235455885</v>
      </c>
      <c r="AN3150">
        <f>AF3150/'Totals and Drop Down Lists'!AB$6*Inputs!J$37</f>
        <v>778.31103247344504</v>
      </c>
      <c r="AO3150">
        <f>AG3150/'Totals and Drop Down Lists'!AC$6*Inputs!K$37</f>
        <v>2272.0762938491775</v>
      </c>
      <c r="AP3150">
        <f>AH3150/'Totals and Drop Down Lists'!AD$6*Inputs!L$37</f>
        <v>3198.7397513323926</v>
      </c>
      <c r="AQ3150">
        <f>IF(OR($D3150="51",$D3150="52",$D3150="61"),(AA3150/'Totals and Drop Down Lists'!W$4)*Inputs!E$38,0)</f>
        <v>0</v>
      </c>
      <c r="AR3150">
        <f>IF(OR($D3150="51",$D3150="52",$D3150="61"),(AB3150/'Totals and Drop Down Lists'!X$4)*Inputs!F$38,0)</f>
        <v>0</v>
      </c>
      <c r="AS3150">
        <f>IF(OR($D3150="51",$D3150="52",$D3150="61"),(AC3150/'Totals and Drop Down Lists'!Y$4)*Inputs!G$38,0)</f>
        <v>0</v>
      </c>
      <c r="AT3150">
        <f>IF(OR($D3150="51",$D3150="52",$D3150="61"),(AD3150/'Totals and Drop Down Lists'!Z$4)*Inputs!H$38,0)</f>
        <v>0</v>
      </c>
      <c r="AU3150">
        <f>IF(OR($D3150="51",$D3150="52",$D3150="61"),(AE3150/'Totals and Drop Down Lists'!AA$4)*Inputs!I$38,0)</f>
        <v>0</v>
      </c>
      <c r="AV3150">
        <f>IF(OR($D3150="51",$D3150="52",$D3150="61"),(AF3150/'Totals and Drop Down Lists'!AB$4)*Inputs!J$38,0)</f>
        <v>0</v>
      </c>
      <c r="AW3150">
        <f>IF(OR($D3150="51",$D3150="52",$D3150="61"),(AG3150/'Totals and Drop Down Lists'!AC$4)*Inputs!K$38,0)</f>
        <v>0</v>
      </c>
      <c r="AX3150">
        <f>IF(OR($D3150="51",$D3150="52",$D3150="61"),(AH3150/'Totals and Drop Down Lists'!AD$4)*Inputs!L$38,0)</f>
        <v>0</v>
      </c>
      <c r="AY3150">
        <f>IF(OR($D3150="51",$D3150="52",$D3150="61"),0,(AA3150/'Totals and Drop Down Lists'!W$5)*Inputs!E$39)</f>
        <v>0</v>
      </c>
      <c r="AZ3150">
        <f>IF(OR($D3150="51",$D3150="52",$D3150="61"),0,(AB3150/'Totals and Drop Down Lists'!X$5)*Inputs!F$39)</f>
        <v>0</v>
      </c>
      <c r="BA3150">
        <f>IF(OR($D3150="51",$D3150="52",$D3150="61"),0,(AC3150/'Totals and Drop Down Lists'!Y$5)*Inputs!G$39)</f>
        <v>0</v>
      </c>
      <c r="BB3150">
        <f>IF(OR($D3150="51",$D3150="52",$D3150="61"),0,(AD3150/'Totals and Drop Down Lists'!Z$5)*Inputs!H$39)</f>
        <v>0</v>
      </c>
      <c r="BC3150">
        <f>IF(OR($D3150="51",$D3150="52",$D3150="61"),0,(AE3150/'Totals and Drop Down Lists'!AA$5)*Inputs!I$39)</f>
        <v>0</v>
      </c>
      <c r="BD3150">
        <f>IF(OR($D3150="51",$D3150="52",$D3150="61"),0,(AF3150/'Totals and Drop Down Lists'!AB$5)*Inputs!J$39)</f>
        <v>0</v>
      </c>
      <c r="BE3150">
        <f>IF(OR($D3150="51",$D3150="52",$D3150="61"),0,(AG3150/'Totals and Drop Down Lists'!AC$5)*Inputs!K$39)</f>
        <v>0</v>
      </c>
      <c r="BF3150">
        <f>IF(OR($D3150="51",$D3150="52",$D3150="61"),0,(AH3150/'Totals and Drop Down Lists'!AD$5)*Inputs!L$39)</f>
        <v>0</v>
      </c>
      <c r="BG3150" s="10">
        <f t="shared" si="442"/>
        <v>23117.853168575606</v>
      </c>
    </row>
    <row r="3151" spans="1:59" ht="28.8">
      <c r="A3151" s="1" t="s">
        <v>7662</v>
      </c>
      <c r="B3151" s="1" t="s">
        <v>5491</v>
      </c>
      <c r="C3151" s="1" t="s">
        <v>3846</v>
      </c>
      <c r="D3151" s="1" t="s">
        <v>25</v>
      </c>
      <c r="E3151" s="1" t="s">
        <v>5509</v>
      </c>
      <c r="F3151" s="2">
        <v>1966</v>
      </c>
      <c r="G3151" s="2">
        <v>0</v>
      </c>
      <c r="H3151" s="2">
        <v>3</v>
      </c>
      <c r="I3151" s="2">
        <v>699</v>
      </c>
      <c r="J3151" s="2">
        <v>542</v>
      </c>
      <c r="K3151" s="2">
        <v>340</v>
      </c>
      <c r="L3151" s="2">
        <v>11</v>
      </c>
      <c r="M3151" s="2">
        <v>3</v>
      </c>
      <c r="N3151" s="2">
        <v>5</v>
      </c>
      <c r="O3151" s="2">
        <v>46</v>
      </c>
      <c r="P3151" s="2">
        <v>21</v>
      </c>
      <c r="Q3151" s="2">
        <v>0</v>
      </c>
      <c r="R3151" s="2">
        <v>53</v>
      </c>
      <c r="S3151" s="2">
        <v>148100</v>
      </c>
      <c r="T3151" s="2">
        <v>12674700</v>
      </c>
      <c r="U3151" s="2">
        <v>15</v>
      </c>
      <c r="V3151" s="2">
        <v>64</v>
      </c>
      <c r="W3151" s="2">
        <v>4</v>
      </c>
      <c r="X3151" s="2">
        <v>84</v>
      </c>
      <c r="Y3151" s="2">
        <v>20</v>
      </c>
      <c r="Z3151" s="2">
        <v>28</v>
      </c>
      <c r="AA3151" s="9">
        <f t="shared" si="443"/>
        <v>1966</v>
      </c>
      <c r="AB3151" s="9">
        <f t="shared" si="444"/>
        <v>696</v>
      </c>
      <c r="AC3151" s="9">
        <f t="shared" si="445"/>
        <v>139</v>
      </c>
      <c r="AD3151" s="9">
        <f t="shared" si="446"/>
        <v>53</v>
      </c>
      <c r="AE3151" s="44">
        <f t="shared" si="447"/>
        <v>1.4895474195822447E-5</v>
      </c>
      <c r="AF3151" s="9">
        <f t="shared" si="448"/>
        <v>16</v>
      </c>
      <c r="AG3151" s="9">
        <f t="shared" si="441"/>
        <v>48</v>
      </c>
      <c r="AH3151" s="44">
        <f t="shared" si="449"/>
        <v>1.1203970436205918E-5</v>
      </c>
      <c r="AI3151">
        <f>AA3151/'Totals and Drop Down Lists'!W$6*Inputs!E$37</f>
        <v>1783.4380404566268</v>
      </c>
      <c r="AJ3151">
        <f>AB3151/'Totals and Drop Down Lists'!X$6*Inputs!F$37</f>
        <v>2290.1094791988144</v>
      </c>
      <c r="AK3151">
        <f>AC3151/'Totals and Drop Down Lists'!Y$6*Inputs!G$37</f>
        <v>916.33495229790435</v>
      </c>
      <c r="AL3151">
        <f>AD3151/'Totals and Drop Down Lists'!Z$6*Inputs!H$37</f>
        <v>424.92756730967614</v>
      </c>
      <c r="AM3151">
        <f>AE3151/'Totals and Drop Down Lists'!AA$6*Inputs!I$37</f>
        <v>1854.3279059182832</v>
      </c>
      <c r="AN3151">
        <f>AF3151/'Totals and Drop Down Lists'!AB$6*Inputs!J$37</f>
        <v>319.30709024551589</v>
      </c>
      <c r="AO3151">
        <f>AG3151/'Totals and Drop Down Lists'!AC$6*Inputs!K$37</f>
        <v>893.93165659639772</v>
      </c>
      <c r="AP3151">
        <f>AH3151/'Totals and Drop Down Lists'!AD$6*Inputs!L$37</f>
        <v>2636.6293437483814</v>
      </c>
      <c r="AQ3151">
        <f>IF(OR($D3151="51",$D3151="52",$D3151="61"),(AA3151/'Totals and Drop Down Lists'!W$4)*Inputs!E$38,0)</f>
        <v>0</v>
      </c>
      <c r="AR3151">
        <f>IF(OR($D3151="51",$D3151="52",$D3151="61"),(AB3151/'Totals and Drop Down Lists'!X$4)*Inputs!F$38,0)</f>
        <v>0</v>
      </c>
      <c r="AS3151">
        <f>IF(OR($D3151="51",$D3151="52",$D3151="61"),(AC3151/'Totals and Drop Down Lists'!Y$4)*Inputs!G$38,0)</f>
        <v>0</v>
      </c>
      <c r="AT3151">
        <f>IF(OR($D3151="51",$D3151="52",$D3151="61"),(AD3151/'Totals and Drop Down Lists'!Z$4)*Inputs!H$38,0)</f>
        <v>0</v>
      </c>
      <c r="AU3151">
        <f>IF(OR($D3151="51",$D3151="52",$D3151="61"),(AE3151/'Totals and Drop Down Lists'!AA$4)*Inputs!I$38,0)</f>
        <v>0</v>
      </c>
      <c r="AV3151">
        <f>IF(OR($D3151="51",$D3151="52",$D3151="61"),(AF3151/'Totals and Drop Down Lists'!AB$4)*Inputs!J$38,0)</f>
        <v>0</v>
      </c>
      <c r="AW3151">
        <f>IF(OR($D3151="51",$D3151="52",$D3151="61"),(AG3151/'Totals and Drop Down Lists'!AC$4)*Inputs!K$38,0)</f>
        <v>0</v>
      </c>
      <c r="AX3151">
        <f>IF(OR($D3151="51",$D3151="52",$D3151="61"),(AH3151/'Totals and Drop Down Lists'!AD$4)*Inputs!L$38,0)</f>
        <v>0</v>
      </c>
      <c r="AY3151">
        <f>IF(OR($D3151="51",$D3151="52",$D3151="61"),0,(AA3151/'Totals and Drop Down Lists'!W$5)*Inputs!E$39)</f>
        <v>0</v>
      </c>
      <c r="AZ3151">
        <f>IF(OR($D3151="51",$D3151="52",$D3151="61"),0,(AB3151/'Totals and Drop Down Lists'!X$5)*Inputs!F$39)</f>
        <v>0</v>
      </c>
      <c r="BA3151">
        <f>IF(OR($D3151="51",$D3151="52",$D3151="61"),0,(AC3151/'Totals and Drop Down Lists'!Y$5)*Inputs!G$39)</f>
        <v>0</v>
      </c>
      <c r="BB3151">
        <f>IF(OR($D3151="51",$D3151="52",$D3151="61"),0,(AD3151/'Totals and Drop Down Lists'!Z$5)*Inputs!H$39)</f>
        <v>0</v>
      </c>
      <c r="BC3151">
        <f>IF(OR($D3151="51",$D3151="52",$D3151="61"),0,(AE3151/'Totals and Drop Down Lists'!AA$5)*Inputs!I$39)</f>
        <v>0</v>
      </c>
      <c r="BD3151">
        <f>IF(OR($D3151="51",$D3151="52",$D3151="61"),0,(AF3151/'Totals and Drop Down Lists'!AB$5)*Inputs!J$39)</f>
        <v>0</v>
      </c>
      <c r="BE3151">
        <f>IF(OR($D3151="51",$D3151="52",$D3151="61"),0,(AG3151/'Totals and Drop Down Lists'!AC$5)*Inputs!K$39)</f>
        <v>0</v>
      </c>
      <c r="BF3151">
        <f>IF(OR($D3151="51",$D3151="52",$D3151="61"),0,(AH3151/'Totals and Drop Down Lists'!AD$5)*Inputs!L$39)</f>
        <v>0</v>
      </c>
      <c r="BG3151" s="10">
        <f t="shared" si="442"/>
        <v>11119.006035771601</v>
      </c>
    </row>
    <row r="3152" spans="1:59" ht="28.8">
      <c r="A3152" s="1" t="s">
        <v>7662</v>
      </c>
      <c r="B3152" s="1" t="s">
        <v>5491</v>
      </c>
      <c r="C3152" s="1" t="s">
        <v>774</v>
      </c>
      <c r="D3152" s="1" t="s">
        <v>25</v>
      </c>
      <c r="E3152" s="1" t="s">
        <v>5510</v>
      </c>
      <c r="F3152" s="2">
        <v>10197</v>
      </c>
      <c r="G3152" s="2">
        <v>47</v>
      </c>
      <c r="H3152" s="2">
        <v>19</v>
      </c>
      <c r="I3152" s="2">
        <v>1028</v>
      </c>
      <c r="J3152" s="2">
        <v>4015</v>
      </c>
      <c r="K3152" s="2">
        <v>1125</v>
      </c>
      <c r="L3152" s="2">
        <v>45</v>
      </c>
      <c r="M3152" s="2">
        <v>12</v>
      </c>
      <c r="N3152" s="2">
        <v>0</v>
      </c>
      <c r="O3152" s="2">
        <v>0</v>
      </c>
      <c r="P3152" s="2">
        <v>0</v>
      </c>
      <c r="Q3152" s="2">
        <v>0</v>
      </c>
      <c r="R3152" s="2">
        <v>1081</v>
      </c>
      <c r="S3152" s="2">
        <v>556700</v>
      </c>
      <c r="T3152" s="2">
        <v>36146400</v>
      </c>
      <c r="U3152" s="2">
        <v>41</v>
      </c>
      <c r="V3152" s="2">
        <v>194</v>
      </c>
      <c r="W3152" s="2">
        <v>45</v>
      </c>
      <c r="X3152" s="2">
        <v>388</v>
      </c>
      <c r="Y3152" s="2">
        <v>44</v>
      </c>
      <c r="Z3152" s="2">
        <v>175</v>
      </c>
      <c r="AA3152" s="9">
        <f t="shared" si="443"/>
        <v>10197</v>
      </c>
      <c r="AB3152" s="9">
        <f t="shared" si="444"/>
        <v>962</v>
      </c>
      <c r="AC3152" s="9">
        <f t="shared" si="445"/>
        <v>1138</v>
      </c>
      <c r="AD3152" s="9">
        <f t="shared" si="446"/>
        <v>1081</v>
      </c>
      <c r="AE3152" s="44">
        <f t="shared" si="447"/>
        <v>2.2014827215342079E-5</v>
      </c>
      <c r="AF3152" s="9">
        <f t="shared" si="448"/>
        <v>149</v>
      </c>
      <c r="AG3152" s="9">
        <f t="shared" si="441"/>
        <v>219</v>
      </c>
      <c r="AH3152" s="44">
        <f t="shared" si="449"/>
        <v>2.283295779905267E-5</v>
      </c>
      <c r="AI3152">
        <f>AA3152/'Totals and Drop Down Lists'!W$6*Inputs!E$37</f>
        <v>9250.1107317071328</v>
      </c>
      <c r="AJ3152">
        <f>AB3152/'Totals and Drop Down Lists'!X$6*Inputs!F$37</f>
        <v>3165.3524698121551</v>
      </c>
      <c r="AK3152">
        <f>AC3152/'Totals and Drop Down Lists'!Y$6*Inputs!G$37</f>
        <v>7502.0804008274481</v>
      </c>
      <c r="AL3152">
        <f>AD3152/'Totals and Drop Down Lists'!Z$6*Inputs!H$37</f>
        <v>8666.9188728633944</v>
      </c>
      <c r="AM3152">
        <f>AE3152/'Totals and Drop Down Lists'!AA$6*Inputs!I$37</f>
        <v>2740.6115382904127</v>
      </c>
      <c r="AN3152">
        <f>AF3152/'Totals and Drop Down Lists'!AB$6*Inputs!J$37</f>
        <v>2973.5472779113666</v>
      </c>
      <c r="AO3152">
        <f>AG3152/'Totals and Drop Down Lists'!AC$6*Inputs!K$37</f>
        <v>4078.5631832210643</v>
      </c>
      <c r="AP3152">
        <f>AH3152/'Totals and Drop Down Lists'!AD$6*Inputs!L$37</f>
        <v>5373.2778821877537</v>
      </c>
      <c r="AQ3152">
        <f>IF(OR($D3152="51",$D3152="52",$D3152="61"),(AA3152/'Totals and Drop Down Lists'!W$4)*Inputs!E$38,0)</f>
        <v>0</v>
      </c>
      <c r="AR3152">
        <f>IF(OR($D3152="51",$D3152="52",$D3152="61"),(AB3152/'Totals and Drop Down Lists'!X$4)*Inputs!F$38,0)</f>
        <v>0</v>
      </c>
      <c r="AS3152">
        <f>IF(OR($D3152="51",$D3152="52",$D3152="61"),(AC3152/'Totals and Drop Down Lists'!Y$4)*Inputs!G$38,0)</f>
        <v>0</v>
      </c>
      <c r="AT3152">
        <f>IF(OR($D3152="51",$D3152="52",$D3152="61"),(AD3152/'Totals and Drop Down Lists'!Z$4)*Inputs!H$38,0)</f>
        <v>0</v>
      </c>
      <c r="AU3152">
        <f>IF(OR($D3152="51",$D3152="52",$D3152="61"),(AE3152/'Totals and Drop Down Lists'!AA$4)*Inputs!I$38,0)</f>
        <v>0</v>
      </c>
      <c r="AV3152">
        <f>IF(OR($D3152="51",$D3152="52",$D3152="61"),(AF3152/'Totals and Drop Down Lists'!AB$4)*Inputs!J$38,0)</f>
        <v>0</v>
      </c>
      <c r="AW3152">
        <f>IF(OR($D3152="51",$D3152="52",$D3152="61"),(AG3152/'Totals and Drop Down Lists'!AC$4)*Inputs!K$38,0)</f>
        <v>0</v>
      </c>
      <c r="AX3152">
        <f>IF(OR($D3152="51",$D3152="52",$D3152="61"),(AH3152/'Totals and Drop Down Lists'!AD$4)*Inputs!L$38,0)</f>
        <v>0</v>
      </c>
      <c r="AY3152">
        <f>IF(OR($D3152="51",$D3152="52",$D3152="61"),0,(AA3152/'Totals and Drop Down Lists'!W$5)*Inputs!E$39)</f>
        <v>0</v>
      </c>
      <c r="AZ3152">
        <f>IF(OR($D3152="51",$D3152="52",$D3152="61"),0,(AB3152/'Totals and Drop Down Lists'!X$5)*Inputs!F$39)</f>
        <v>0</v>
      </c>
      <c r="BA3152">
        <f>IF(OR($D3152="51",$D3152="52",$D3152="61"),0,(AC3152/'Totals and Drop Down Lists'!Y$5)*Inputs!G$39)</f>
        <v>0</v>
      </c>
      <c r="BB3152">
        <f>IF(OR($D3152="51",$D3152="52",$D3152="61"),0,(AD3152/'Totals and Drop Down Lists'!Z$5)*Inputs!H$39)</f>
        <v>0</v>
      </c>
      <c r="BC3152">
        <f>IF(OR($D3152="51",$D3152="52",$D3152="61"),0,(AE3152/'Totals and Drop Down Lists'!AA$5)*Inputs!I$39)</f>
        <v>0</v>
      </c>
      <c r="BD3152">
        <f>IF(OR($D3152="51",$D3152="52",$D3152="61"),0,(AF3152/'Totals and Drop Down Lists'!AB$5)*Inputs!J$39)</f>
        <v>0</v>
      </c>
      <c r="BE3152">
        <f>IF(OR($D3152="51",$D3152="52",$D3152="61"),0,(AG3152/'Totals and Drop Down Lists'!AC$5)*Inputs!K$39)</f>
        <v>0</v>
      </c>
      <c r="BF3152">
        <f>IF(OR($D3152="51",$D3152="52",$D3152="61"),0,(AH3152/'Totals and Drop Down Lists'!AD$5)*Inputs!L$39)</f>
        <v>0</v>
      </c>
      <c r="BG3152" s="10">
        <f t="shared" si="442"/>
        <v>43750.462356820724</v>
      </c>
    </row>
    <row r="3153" spans="1:59" ht="28.8">
      <c r="A3153" s="1" t="s">
        <v>7662</v>
      </c>
      <c r="B3153" s="1" t="s">
        <v>5491</v>
      </c>
      <c r="C3153" s="1" t="s">
        <v>2715</v>
      </c>
      <c r="D3153" s="1" t="s">
        <v>25</v>
      </c>
      <c r="E3153" s="1" t="s">
        <v>5511</v>
      </c>
      <c r="F3153" s="2">
        <v>1435</v>
      </c>
      <c r="G3153" s="2">
        <v>0</v>
      </c>
      <c r="H3153" s="2">
        <v>0</v>
      </c>
      <c r="I3153" s="2">
        <v>202</v>
      </c>
      <c r="J3153" s="2">
        <v>679</v>
      </c>
      <c r="K3153" s="2">
        <v>143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354</v>
      </c>
      <c r="S3153" s="2">
        <v>44100</v>
      </c>
      <c r="T3153" s="2">
        <v>3864900</v>
      </c>
      <c r="U3153" s="2">
        <v>0</v>
      </c>
      <c r="V3153" s="2">
        <v>12</v>
      </c>
      <c r="W3153" s="2">
        <v>0</v>
      </c>
      <c r="X3153" s="2">
        <v>34</v>
      </c>
      <c r="Y3153" s="2">
        <v>8</v>
      </c>
      <c r="Z3153" s="2">
        <v>23</v>
      </c>
      <c r="AA3153" s="9">
        <f t="shared" si="443"/>
        <v>1435</v>
      </c>
      <c r="AB3153" s="9">
        <f t="shared" si="444"/>
        <v>202</v>
      </c>
      <c r="AC3153" s="9">
        <f t="shared" si="445"/>
        <v>354</v>
      </c>
      <c r="AD3153" s="9">
        <f t="shared" si="446"/>
        <v>354</v>
      </c>
      <c r="AE3153" s="44">
        <f t="shared" si="447"/>
        <v>2.1032848160084579E-6</v>
      </c>
      <c r="AF3153" s="9">
        <f t="shared" si="448"/>
        <v>22</v>
      </c>
      <c r="AG3153" s="9">
        <f t="shared" si="441"/>
        <v>31</v>
      </c>
      <c r="AH3153" s="44">
        <f t="shared" si="449"/>
        <v>2.4292882150334488E-6</v>
      </c>
      <c r="AI3153">
        <f>AA3153/'Totals and Drop Down Lists'!W$6*Inputs!E$37</f>
        <v>1301.7464842600507</v>
      </c>
      <c r="AJ3153">
        <f>AB3153/'Totals and Drop Down Lists'!X$6*Inputs!F$37</f>
        <v>664.65821091689736</v>
      </c>
      <c r="AK3153">
        <f>AC3153/'Totals and Drop Down Lists'!Y$6*Inputs!G$37</f>
        <v>2333.6875763558141</v>
      </c>
      <c r="AL3153">
        <f>AD3153/'Totals and Drop Down Lists'!Z$6*Inputs!H$37</f>
        <v>2838.1954495778364</v>
      </c>
      <c r="AM3153">
        <f>AE3153/'Totals and Drop Down Lists'!AA$6*Inputs!I$37</f>
        <v>261.83656036358485</v>
      </c>
      <c r="AN3153">
        <f>AF3153/'Totals and Drop Down Lists'!AB$6*Inputs!J$37</f>
        <v>439.04724908758431</v>
      </c>
      <c r="AO3153">
        <f>AG3153/'Totals and Drop Down Lists'!AC$6*Inputs!K$37</f>
        <v>577.33086155184026</v>
      </c>
      <c r="AP3153">
        <f>AH3153/'Totals and Drop Down Lists'!AD$6*Inputs!L$37</f>
        <v>571.68417469944131</v>
      </c>
      <c r="AQ3153">
        <f>IF(OR($D3153="51",$D3153="52",$D3153="61"),(AA3153/'Totals and Drop Down Lists'!W$4)*Inputs!E$38,0)</f>
        <v>0</v>
      </c>
      <c r="AR3153">
        <f>IF(OR($D3153="51",$D3153="52",$D3153="61"),(AB3153/'Totals and Drop Down Lists'!X$4)*Inputs!F$38,0)</f>
        <v>0</v>
      </c>
      <c r="AS3153">
        <f>IF(OR($D3153="51",$D3153="52",$D3153="61"),(AC3153/'Totals and Drop Down Lists'!Y$4)*Inputs!G$38,0)</f>
        <v>0</v>
      </c>
      <c r="AT3153">
        <f>IF(OR($D3153="51",$D3153="52",$D3153="61"),(AD3153/'Totals and Drop Down Lists'!Z$4)*Inputs!H$38,0)</f>
        <v>0</v>
      </c>
      <c r="AU3153">
        <f>IF(OR($D3153="51",$D3153="52",$D3153="61"),(AE3153/'Totals and Drop Down Lists'!AA$4)*Inputs!I$38,0)</f>
        <v>0</v>
      </c>
      <c r="AV3153">
        <f>IF(OR($D3153="51",$D3153="52",$D3153="61"),(AF3153/'Totals and Drop Down Lists'!AB$4)*Inputs!J$38,0)</f>
        <v>0</v>
      </c>
      <c r="AW3153">
        <f>IF(OR($D3153="51",$D3153="52",$D3153="61"),(AG3153/'Totals and Drop Down Lists'!AC$4)*Inputs!K$38,0)</f>
        <v>0</v>
      </c>
      <c r="AX3153">
        <f>IF(OR($D3153="51",$D3153="52",$D3153="61"),(AH3153/'Totals and Drop Down Lists'!AD$4)*Inputs!L$38,0)</f>
        <v>0</v>
      </c>
      <c r="AY3153">
        <f>IF(OR($D3153="51",$D3153="52",$D3153="61"),0,(AA3153/'Totals and Drop Down Lists'!W$5)*Inputs!E$39)</f>
        <v>0</v>
      </c>
      <c r="AZ3153">
        <f>IF(OR($D3153="51",$D3153="52",$D3153="61"),0,(AB3153/'Totals and Drop Down Lists'!X$5)*Inputs!F$39)</f>
        <v>0</v>
      </c>
      <c r="BA3153">
        <f>IF(OR($D3153="51",$D3153="52",$D3153="61"),0,(AC3153/'Totals and Drop Down Lists'!Y$5)*Inputs!G$39)</f>
        <v>0</v>
      </c>
      <c r="BB3153">
        <f>IF(OR($D3153="51",$D3153="52",$D3153="61"),0,(AD3153/'Totals and Drop Down Lists'!Z$5)*Inputs!H$39)</f>
        <v>0</v>
      </c>
      <c r="BC3153">
        <f>IF(OR($D3153="51",$D3153="52",$D3153="61"),0,(AE3153/'Totals and Drop Down Lists'!AA$5)*Inputs!I$39)</f>
        <v>0</v>
      </c>
      <c r="BD3153">
        <f>IF(OR($D3153="51",$D3153="52",$D3153="61"),0,(AF3153/'Totals and Drop Down Lists'!AB$5)*Inputs!J$39)</f>
        <v>0</v>
      </c>
      <c r="BE3153">
        <f>IF(OR($D3153="51",$D3153="52",$D3153="61"),0,(AG3153/'Totals and Drop Down Lists'!AC$5)*Inputs!K$39)</f>
        <v>0</v>
      </c>
      <c r="BF3153">
        <f>IF(OR($D3153="51",$D3153="52",$D3153="61"),0,(AH3153/'Totals and Drop Down Lists'!AD$5)*Inputs!L$39)</f>
        <v>0</v>
      </c>
      <c r="BG3153" s="10">
        <f t="shared" si="442"/>
        <v>8988.1865668130504</v>
      </c>
    </row>
    <row r="3154" spans="1:59" ht="28.8">
      <c r="A3154" s="1" t="s">
        <v>7662</v>
      </c>
      <c r="B3154" s="1" t="s">
        <v>5491</v>
      </c>
      <c r="C3154" s="1" t="s">
        <v>5512</v>
      </c>
      <c r="D3154" s="1" t="s">
        <v>25</v>
      </c>
      <c r="E3154" s="1" t="s">
        <v>5513</v>
      </c>
      <c r="F3154" s="2">
        <v>9176</v>
      </c>
      <c r="G3154" s="2">
        <v>19</v>
      </c>
      <c r="H3154" s="2">
        <v>0</v>
      </c>
      <c r="I3154" s="2">
        <v>2095</v>
      </c>
      <c r="J3154" s="2">
        <v>3191</v>
      </c>
      <c r="K3154" s="2">
        <v>933</v>
      </c>
      <c r="L3154" s="2">
        <v>17</v>
      </c>
      <c r="M3154" s="2">
        <v>4</v>
      </c>
      <c r="N3154" s="2">
        <v>7</v>
      </c>
      <c r="O3154" s="2">
        <v>64</v>
      </c>
      <c r="P3154" s="2">
        <v>15</v>
      </c>
      <c r="Q3154" s="2">
        <v>8</v>
      </c>
      <c r="R3154" s="2">
        <v>1297</v>
      </c>
      <c r="S3154" s="2">
        <v>322300</v>
      </c>
      <c r="T3154" s="2">
        <v>20049800</v>
      </c>
      <c r="U3154" s="2">
        <v>64</v>
      </c>
      <c r="V3154" s="2">
        <v>261</v>
      </c>
      <c r="W3154" s="2">
        <v>42</v>
      </c>
      <c r="X3154" s="2">
        <v>341</v>
      </c>
      <c r="Y3154" s="2">
        <v>57</v>
      </c>
      <c r="Z3154" s="2">
        <v>110</v>
      </c>
      <c r="AA3154" s="9">
        <f t="shared" si="443"/>
        <v>9176</v>
      </c>
      <c r="AB3154" s="9">
        <f t="shared" si="444"/>
        <v>2076</v>
      </c>
      <c r="AC3154" s="9">
        <f t="shared" si="445"/>
        <v>1412</v>
      </c>
      <c r="AD3154" s="9">
        <f t="shared" si="446"/>
        <v>1297</v>
      </c>
      <c r="AE3154" s="44">
        <f t="shared" si="447"/>
        <v>1.9051635734228807E-5</v>
      </c>
      <c r="AF3154" s="9">
        <f t="shared" si="448"/>
        <v>38</v>
      </c>
      <c r="AG3154" s="9">
        <f t="shared" si="441"/>
        <v>167</v>
      </c>
      <c r="AH3154" s="44">
        <f t="shared" si="449"/>
        <v>1.8168639049135948E-5</v>
      </c>
      <c r="AI3154">
        <f>AA3154/'Totals and Drop Down Lists'!W$6*Inputs!E$37</f>
        <v>8323.920376007125</v>
      </c>
      <c r="AJ3154">
        <f>AB3154/'Totals and Drop Down Lists'!X$6*Inputs!F$37</f>
        <v>6830.8437914033611</v>
      </c>
      <c r="AK3154">
        <f>AC3154/'Totals and Drop Down Lists'!Y$6*Inputs!G$37</f>
        <v>9308.3809542779927</v>
      </c>
      <c r="AL3154">
        <f>AD3154/'Totals and Drop Down Lists'!Z$6*Inputs!H$37</f>
        <v>10398.699147182073</v>
      </c>
      <c r="AM3154">
        <f>AE3154/'Totals and Drop Down Lists'!AA$6*Inputs!I$37</f>
        <v>2371.7257558190695</v>
      </c>
      <c r="AN3154">
        <f>AF3154/'Totals and Drop Down Lists'!AB$6*Inputs!J$37</f>
        <v>758.35433933310026</v>
      </c>
      <c r="AO3154">
        <f>AG3154/'Totals and Drop Down Lists'!AC$6*Inputs!K$37</f>
        <v>3110.1372219083</v>
      </c>
      <c r="AP3154">
        <f>AH3154/'Totals and Drop Down Lists'!AD$6*Inputs!L$37</f>
        <v>4275.6241749908268</v>
      </c>
      <c r="AQ3154">
        <f>IF(OR($D3154="51",$D3154="52",$D3154="61"),(AA3154/'Totals and Drop Down Lists'!W$4)*Inputs!E$38,0)</f>
        <v>0</v>
      </c>
      <c r="AR3154">
        <f>IF(OR($D3154="51",$D3154="52",$D3154="61"),(AB3154/'Totals and Drop Down Lists'!X$4)*Inputs!F$38,0)</f>
        <v>0</v>
      </c>
      <c r="AS3154">
        <f>IF(OR($D3154="51",$D3154="52",$D3154="61"),(AC3154/'Totals and Drop Down Lists'!Y$4)*Inputs!G$38,0)</f>
        <v>0</v>
      </c>
      <c r="AT3154">
        <f>IF(OR($D3154="51",$D3154="52",$D3154="61"),(AD3154/'Totals and Drop Down Lists'!Z$4)*Inputs!H$38,0)</f>
        <v>0</v>
      </c>
      <c r="AU3154">
        <f>IF(OR($D3154="51",$D3154="52",$D3154="61"),(AE3154/'Totals and Drop Down Lists'!AA$4)*Inputs!I$38,0)</f>
        <v>0</v>
      </c>
      <c r="AV3154">
        <f>IF(OR($D3154="51",$D3154="52",$D3154="61"),(AF3154/'Totals and Drop Down Lists'!AB$4)*Inputs!J$38,0)</f>
        <v>0</v>
      </c>
      <c r="AW3154">
        <f>IF(OR($D3154="51",$D3154="52",$D3154="61"),(AG3154/'Totals and Drop Down Lists'!AC$4)*Inputs!K$38,0)</f>
        <v>0</v>
      </c>
      <c r="AX3154">
        <f>IF(OR($D3154="51",$D3154="52",$D3154="61"),(AH3154/'Totals and Drop Down Lists'!AD$4)*Inputs!L$38,0)</f>
        <v>0</v>
      </c>
      <c r="AY3154">
        <f>IF(OR($D3154="51",$D3154="52",$D3154="61"),0,(AA3154/'Totals and Drop Down Lists'!W$5)*Inputs!E$39)</f>
        <v>0</v>
      </c>
      <c r="AZ3154">
        <f>IF(OR($D3154="51",$D3154="52",$D3154="61"),0,(AB3154/'Totals and Drop Down Lists'!X$5)*Inputs!F$39)</f>
        <v>0</v>
      </c>
      <c r="BA3154">
        <f>IF(OR($D3154="51",$D3154="52",$D3154="61"),0,(AC3154/'Totals and Drop Down Lists'!Y$5)*Inputs!G$39)</f>
        <v>0</v>
      </c>
      <c r="BB3154">
        <f>IF(OR($D3154="51",$D3154="52",$D3154="61"),0,(AD3154/'Totals and Drop Down Lists'!Z$5)*Inputs!H$39)</f>
        <v>0</v>
      </c>
      <c r="BC3154">
        <f>IF(OR($D3154="51",$D3154="52",$D3154="61"),0,(AE3154/'Totals and Drop Down Lists'!AA$5)*Inputs!I$39)</f>
        <v>0</v>
      </c>
      <c r="BD3154">
        <f>IF(OR($D3154="51",$D3154="52",$D3154="61"),0,(AF3154/'Totals and Drop Down Lists'!AB$5)*Inputs!J$39)</f>
        <v>0</v>
      </c>
      <c r="BE3154">
        <f>IF(OR($D3154="51",$D3154="52",$D3154="61"),0,(AG3154/'Totals and Drop Down Lists'!AC$5)*Inputs!K$39)</f>
        <v>0</v>
      </c>
      <c r="BF3154">
        <f>IF(OR($D3154="51",$D3154="52",$D3154="61"),0,(AH3154/'Totals and Drop Down Lists'!AD$5)*Inputs!L$39)</f>
        <v>0</v>
      </c>
      <c r="BG3154" s="10">
        <f t="shared" si="442"/>
        <v>45377.68576092185</v>
      </c>
    </row>
    <row r="3155" spans="1:59" ht="28.8">
      <c r="A3155" s="1" t="s">
        <v>7662</v>
      </c>
      <c r="B3155" s="1" t="s">
        <v>5491</v>
      </c>
      <c r="C3155" s="1" t="s">
        <v>286</v>
      </c>
      <c r="D3155" s="1" t="s">
        <v>25</v>
      </c>
      <c r="E3155" s="1" t="s">
        <v>5514</v>
      </c>
      <c r="F3155" s="2">
        <v>3635</v>
      </c>
      <c r="G3155" s="2">
        <v>0</v>
      </c>
      <c r="H3155" s="2">
        <v>0</v>
      </c>
      <c r="I3155" s="2">
        <v>531</v>
      </c>
      <c r="J3155" s="2">
        <v>1431</v>
      </c>
      <c r="K3155" s="2">
        <v>302</v>
      </c>
      <c r="L3155" s="2">
        <v>10</v>
      </c>
      <c r="M3155" s="2">
        <v>2</v>
      </c>
      <c r="N3155" s="2">
        <v>0</v>
      </c>
      <c r="O3155" s="2">
        <v>2</v>
      </c>
      <c r="P3155" s="2">
        <v>13</v>
      </c>
      <c r="Q3155" s="2">
        <v>0</v>
      </c>
      <c r="R3155" s="2">
        <v>850</v>
      </c>
      <c r="S3155" s="2">
        <v>129000</v>
      </c>
      <c r="T3155" s="2">
        <v>6777900</v>
      </c>
      <c r="U3155" s="2">
        <v>53</v>
      </c>
      <c r="V3155" s="2">
        <v>54</v>
      </c>
      <c r="W3155" s="2">
        <v>20</v>
      </c>
      <c r="X3155" s="2">
        <v>96</v>
      </c>
      <c r="Y3155" s="2">
        <v>15</v>
      </c>
      <c r="Z3155" s="2">
        <v>28</v>
      </c>
      <c r="AA3155" s="9">
        <f t="shared" si="443"/>
        <v>3635</v>
      </c>
      <c r="AB3155" s="9">
        <f t="shared" si="444"/>
        <v>531</v>
      </c>
      <c r="AC3155" s="9">
        <f t="shared" si="445"/>
        <v>877</v>
      </c>
      <c r="AD3155" s="9">
        <f t="shared" si="446"/>
        <v>850</v>
      </c>
      <c r="AE3155" s="44">
        <f t="shared" si="447"/>
        <v>4.4511275360785187E-6</v>
      </c>
      <c r="AF3155" s="9">
        <f t="shared" si="448"/>
        <v>22</v>
      </c>
      <c r="AG3155" s="9">
        <f t="shared" si="441"/>
        <v>43</v>
      </c>
      <c r="AH3155" s="44">
        <f t="shared" si="449"/>
        <v>3.3766562515345163E-6</v>
      </c>
      <c r="AI3155">
        <f>AA3155/'Totals and Drop Down Lists'!W$6*Inputs!E$37</f>
        <v>3297.4553799897449</v>
      </c>
      <c r="AJ3155">
        <f>AB3155/'Totals and Drop Down Lists'!X$6*Inputs!F$37</f>
        <v>1747.1955940439232</v>
      </c>
      <c r="AK3155">
        <f>AC3155/'Totals and Drop Down Lists'!Y$6*Inputs!G$37</f>
        <v>5781.4802385990088</v>
      </c>
      <c r="AL3155">
        <f>AD3155/'Totals and Drop Down Lists'!Z$6*Inputs!H$37</f>
        <v>6814.8760794948057</v>
      </c>
      <c r="AM3155">
        <f>AE3155/'Totals and Drop Down Lists'!AA$6*Inputs!I$37</f>
        <v>554.11797532881121</v>
      </c>
      <c r="AN3155">
        <f>AF3155/'Totals and Drop Down Lists'!AB$6*Inputs!J$37</f>
        <v>439.04724908758431</v>
      </c>
      <c r="AO3155">
        <f>AG3155/'Totals and Drop Down Lists'!AC$6*Inputs!K$37</f>
        <v>800.81377570093969</v>
      </c>
      <c r="AP3155">
        <f>AH3155/'Totals and Drop Down Lists'!AD$6*Inputs!L$37</f>
        <v>794.62820856587405</v>
      </c>
      <c r="AQ3155">
        <f>IF(OR($D3155="51",$D3155="52",$D3155="61"),(AA3155/'Totals and Drop Down Lists'!W$4)*Inputs!E$38,0)</f>
        <v>0</v>
      </c>
      <c r="AR3155">
        <f>IF(OR($D3155="51",$D3155="52",$D3155="61"),(AB3155/'Totals and Drop Down Lists'!X$4)*Inputs!F$38,0)</f>
        <v>0</v>
      </c>
      <c r="AS3155">
        <f>IF(OR($D3155="51",$D3155="52",$D3155="61"),(AC3155/'Totals and Drop Down Lists'!Y$4)*Inputs!G$38,0)</f>
        <v>0</v>
      </c>
      <c r="AT3155">
        <f>IF(OR($D3155="51",$D3155="52",$D3155="61"),(AD3155/'Totals and Drop Down Lists'!Z$4)*Inputs!H$38,0)</f>
        <v>0</v>
      </c>
      <c r="AU3155">
        <f>IF(OR($D3155="51",$D3155="52",$D3155="61"),(AE3155/'Totals and Drop Down Lists'!AA$4)*Inputs!I$38,0)</f>
        <v>0</v>
      </c>
      <c r="AV3155">
        <f>IF(OR($D3155="51",$D3155="52",$D3155="61"),(AF3155/'Totals and Drop Down Lists'!AB$4)*Inputs!J$38,0)</f>
        <v>0</v>
      </c>
      <c r="AW3155">
        <f>IF(OR($D3155="51",$D3155="52",$D3155="61"),(AG3155/'Totals and Drop Down Lists'!AC$4)*Inputs!K$38,0)</f>
        <v>0</v>
      </c>
      <c r="AX3155">
        <f>IF(OR($D3155="51",$D3155="52",$D3155="61"),(AH3155/'Totals and Drop Down Lists'!AD$4)*Inputs!L$38,0)</f>
        <v>0</v>
      </c>
      <c r="AY3155">
        <f>IF(OR($D3155="51",$D3155="52",$D3155="61"),0,(AA3155/'Totals and Drop Down Lists'!W$5)*Inputs!E$39)</f>
        <v>0</v>
      </c>
      <c r="AZ3155">
        <f>IF(OR($D3155="51",$D3155="52",$D3155="61"),0,(AB3155/'Totals and Drop Down Lists'!X$5)*Inputs!F$39)</f>
        <v>0</v>
      </c>
      <c r="BA3155">
        <f>IF(OR($D3155="51",$D3155="52",$D3155="61"),0,(AC3155/'Totals and Drop Down Lists'!Y$5)*Inputs!G$39)</f>
        <v>0</v>
      </c>
      <c r="BB3155">
        <f>IF(OR($D3155="51",$D3155="52",$D3155="61"),0,(AD3155/'Totals and Drop Down Lists'!Z$5)*Inputs!H$39)</f>
        <v>0</v>
      </c>
      <c r="BC3155">
        <f>IF(OR($D3155="51",$D3155="52",$D3155="61"),0,(AE3155/'Totals and Drop Down Lists'!AA$5)*Inputs!I$39)</f>
        <v>0</v>
      </c>
      <c r="BD3155">
        <f>IF(OR($D3155="51",$D3155="52",$D3155="61"),0,(AF3155/'Totals and Drop Down Lists'!AB$5)*Inputs!J$39)</f>
        <v>0</v>
      </c>
      <c r="BE3155">
        <f>IF(OR($D3155="51",$D3155="52",$D3155="61"),0,(AG3155/'Totals and Drop Down Lists'!AC$5)*Inputs!K$39)</f>
        <v>0</v>
      </c>
      <c r="BF3155">
        <f>IF(OR($D3155="51",$D3155="52",$D3155="61"),0,(AH3155/'Totals and Drop Down Lists'!AD$5)*Inputs!L$39)</f>
        <v>0</v>
      </c>
      <c r="BG3155" s="10">
        <f t="shared" si="442"/>
        <v>20229.614500810694</v>
      </c>
    </row>
    <row r="3156" spans="1:59" ht="28.8">
      <c r="A3156" s="1" t="s">
        <v>7662</v>
      </c>
      <c r="B3156" s="1" t="s">
        <v>5491</v>
      </c>
      <c r="C3156" s="1" t="s">
        <v>41</v>
      </c>
      <c r="D3156" s="1" t="s">
        <v>25</v>
      </c>
      <c r="E3156" s="1" t="s">
        <v>5515</v>
      </c>
      <c r="F3156" s="2">
        <v>13953</v>
      </c>
      <c r="G3156" s="2">
        <v>1042</v>
      </c>
      <c r="H3156" s="2">
        <v>541</v>
      </c>
      <c r="I3156" s="2">
        <v>2836</v>
      </c>
      <c r="J3156" s="2">
        <v>5145</v>
      </c>
      <c r="K3156" s="2">
        <v>2272</v>
      </c>
      <c r="L3156" s="2">
        <v>18</v>
      </c>
      <c r="M3156" s="2">
        <v>0</v>
      </c>
      <c r="N3156" s="2">
        <v>0</v>
      </c>
      <c r="O3156" s="2">
        <v>25</v>
      </c>
      <c r="P3156" s="2">
        <v>0</v>
      </c>
      <c r="Q3156" s="2">
        <v>0</v>
      </c>
      <c r="R3156" s="2">
        <v>1443</v>
      </c>
      <c r="S3156" s="2">
        <v>1393400</v>
      </c>
      <c r="T3156" s="2">
        <v>53098800</v>
      </c>
      <c r="U3156" s="2">
        <v>77</v>
      </c>
      <c r="V3156" s="2">
        <v>223</v>
      </c>
      <c r="W3156" s="2">
        <v>35</v>
      </c>
      <c r="X3156" s="2">
        <v>1004</v>
      </c>
      <c r="Y3156" s="2">
        <v>114</v>
      </c>
      <c r="Z3156" s="2">
        <v>733</v>
      </c>
      <c r="AA3156" s="9">
        <f t="shared" si="443"/>
        <v>13953</v>
      </c>
      <c r="AB3156" s="9">
        <f t="shared" si="444"/>
        <v>1253</v>
      </c>
      <c r="AC3156" s="9">
        <f t="shared" si="445"/>
        <v>1486</v>
      </c>
      <c r="AD3156" s="9">
        <f t="shared" si="446"/>
        <v>1443</v>
      </c>
      <c r="AE3156" s="44">
        <f t="shared" si="447"/>
        <v>7.006918416680386E-5</v>
      </c>
      <c r="AF3156" s="9">
        <f t="shared" si="448"/>
        <v>746</v>
      </c>
      <c r="AG3156" s="9">
        <f t="shared" si="441"/>
        <v>847</v>
      </c>
      <c r="AH3156" s="44">
        <f t="shared" si="449"/>
        <v>1.3917378692665123E-4</v>
      </c>
      <c r="AI3156">
        <f>AA3156/'Totals and Drop Down Lists'!W$6*Inputs!E$37</f>
        <v>12657.33010096201</v>
      </c>
      <c r="AJ3156">
        <f>AB3156/'Totals and Drop Down Lists'!X$6*Inputs!F$37</f>
        <v>4122.8551399944181</v>
      </c>
      <c r="AK3156">
        <f>AC3156/'Totals and Drop Down Lists'!Y$6*Inputs!G$37</f>
        <v>9796.2139504653678</v>
      </c>
      <c r="AL3156">
        <f>AD3156/'Totals and Drop Down Lists'!Z$6*Inputs!H$37</f>
        <v>11569.254332601182</v>
      </c>
      <c r="AM3156">
        <f>AE3156/'Totals and Drop Down Lists'!AA$6*Inputs!I$37</f>
        <v>8722.8672170686696</v>
      </c>
      <c r="AN3156">
        <f>AF3156/'Totals and Drop Down Lists'!AB$6*Inputs!J$37</f>
        <v>14887.693082697177</v>
      </c>
      <c r="AO3156">
        <f>AG3156/'Totals and Drop Down Lists'!AC$6*Inputs!K$37</f>
        <v>15774.169023690602</v>
      </c>
      <c r="AP3156">
        <f>AH3156/'Totals and Drop Down Lists'!AD$6*Inputs!L$37</f>
        <v>32751.754619557567</v>
      </c>
      <c r="AQ3156">
        <f>IF(OR($D3156="51",$D3156="52",$D3156="61"),(AA3156/'Totals and Drop Down Lists'!W$4)*Inputs!E$38,0)</f>
        <v>0</v>
      </c>
      <c r="AR3156">
        <f>IF(OR($D3156="51",$D3156="52",$D3156="61"),(AB3156/'Totals and Drop Down Lists'!X$4)*Inputs!F$38,0)</f>
        <v>0</v>
      </c>
      <c r="AS3156">
        <f>IF(OR($D3156="51",$D3156="52",$D3156="61"),(AC3156/'Totals and Drop Down Lists'!Y$4)*Inputs!G$38,0)</f>
        <v>0</v>
      </c>
      <c r="AT3156">
        <f>IF(OR($D3156="51",$D3156="52",$D3156="61"),(AD3156/'Totals and Drop Down Lists'!Z$4)*Inputs!H$38,0)</f>
        <v>0</v>
      </c>
      <c r="AU3156">
        <f>IF(OR($D3156="51",$D3156="52",$D3156="61"),(AE3156/'Totals and Drop Down Lists'!AA$4)*Inputs!I$38,0)</f>
        <v>0</v>
      </c>
      <c r="AV3156">
        <f>IF(OR($D3156="51",$D3156="52",$D3156="61"),(AF3156/'Totals and Drop Down Lists'!AB$4)*Inputs!J$38,0)</f>
        <v>0</v>
      </c>
      <c r="AW3156">
        <f>IF(OR($D3156="51",$D3156="52",$D3156="61"),(AG3156/'Totals and Drop Down Lists'!AC$4)*Inputs!K$38,0)</f>
        <v>0</v>
      </c>
      <c r="AX3156">
        <f>IF(OR($D3156="51",$D3156="52",$D3156="61"),(AH3156/'Totals and Drop Down Lists'!AD$4)*Inputs!L$38,0)</f>
        <v>0</v>
      </c>
      <c r="AY3156">
        <f>IF(OR($D3156="51",$D3156="52",$D3156="61"),0,(AA3156/'Totals and Drop Down Lists'!W$5)*Inputs!E$39)</f>
        <v>0</v>
      </c>
      <c r="AZ3156">
        <f>IF(OR($D3156="51",$D3156="52",$D3156="61"),0,(AB3156/'Totals and Drop Down Lists'!X$5)*Inputs!F$39)</f>
        <v>0</v>
      </c>
      <c r="BA3156">
        <f>IF(OR($D3156="51",$D3156="52",$D3156="61"),0,(AC3156/'Totals and Drop Down Lists'!Y$5)*Inputs!G$39)</f>
        <v>0</v>
      </c>
      <c r="BB3156">
        <f>IF(OR($D3156="51",$D3156="52",$D3156="61"),0,(AD3156/'Totals and Drop Down Lists'!Z$5)*Inputs!H$39)</f>
        <v>0</v>
      </c>
      <c r="BC3156">
        <f>IF(OR($D3156="51",$D3156="52",$D3156="61"),0,(AE3156/'Totals and Drop Down Lists'!AA$5)*Inputs!I$39)</f>
        <v>0</v>
      </c>
      <c r="BD3156">
        <f>IF(OR($D3156="51",$D3156="52",$D3156="61"),0,(AF3156/'Totals and Drop Down Lists'!AB$5)*Inputs!J$39)</f>
        <v>0</v>
      </c>
      <c r="BE3156">
        <f>IF(OR($D3156="51",$D3156="52",$D3156="61"),0,(AG3156/'Totals and Drop Down Lists'!AC$5)*Inputs!K$39)</f>
        <v>0</v>
      </c>
      <c r="BF3156">
        <f>IF(OR($D3156="51",$D3156="52",$D3156="61"),0,(AH3156/'Totals and Drop Down Lists'!AD$5)*Inputs!L$39)</f>
        <v>0</v>
      </c>
      <c r="BG3156" s="10">
        <f t="shared" si="442"/>
        <v>110282.137467037</v>
      </c>
    </row>
    <row r="3157" spans="1:59" ht="28.8">
      <c r="A3157" s="1" t="s">
        <v>7662</v>
      </c>
      <c r="B3157" s="1" t="s">
        <v>5491</v>
      </c>
      <c r="C3157" s="1" t="s">
        <v>5516</v>
      </c>
      <c r="D3157" s="1" t="s">
        <v>25</v>
      </c>
      <c r="E3157" s="1" t="s">
        <v>5517</v>
      </c>
      <c r="F3157" s="2">
        <v>27439</v>
      </c>
      <c r="G3157" s="2">
        <v>455</v>
      </c>
      <c r="H3157" s="2">
        <v>0</v>
      </c>
      <c r="I3157" s="2">
        <v>2989</v>
      </c>
      <c r="J3157" s="2">
        <v>11566</v>
      </c>
      <c r="K3157" s="2">
        <v>3532</v>
      </c>
      <c r="L3157" s="2">
        <v>40</v>
      </c>
      <c r="M3157" s="2">
        <v>0</v>
      </c>
      <c r="N3157" s="2">
        <v>0</v>
      </c>
      <c r="O3157" s="2">
        <v>74</v>
      </c>
      <c r="P3157" s="2">
        <v>8</v>
      </c>
      <c r="Q3157" s="2">
        <v>42</v>
      </c>
      <c r="R3157" s="2">
        <v>2583</v>
      </c>
      <c r="S3157" s="2">
        <v>2023900</v>
      </c>
      <c r="T3157" s="2">
        <v>117682000</v>
      </c>
      <c r="U3157" s="2">
        <v>46</v>
      </c>
      <c r="V3157" s="2">
        <v>337</v>
      </c>
      <c r="W3157" s="2">
        <v>4</v>
      </c>
      <c r="X3157" s="2">
        <v>858</v>
      </c>
      <c r="Y3157" s="2">
        <v>180</v>
      </c>
      <c r="Z3157" s="2">
        <v>443</v>
      </c>
      <c r="AA3157" s="9">
        <f t="shared" si="443"/>
        <v>27439</v>
      </c>
      <c r="AB3157" s="9">
        <f t="shared" si="444"/>
        <v>2534</v>
      </c>
      <c r="AC3157" s="9">
        <f t="shared" si="445"/>
        <v>2747</v>
      </c>
      <c r="AD3157" s="9">
        <f t="shared" si="446"/>
        <v>2583</v>
      </c>
      <c r="AE3157" s="44">
        <f t="shared" si="447"/>
        <v>7.5327575217236804E-5</v>
      </c>
      <c r="AF3157" s="9">
        <f t="shared" si="448"/>
        <v>517</v>
      </c>
      <c r="AG3157" s="9">
        <f t="shared" si="441"/>
        <v>623</v>
      </c>
      <c r="AH3157" s="44">
        <f t="shared" si="449"/>
        <v>7.0790770598712558E-5</v>
      </c>
      <c r="AI3157">
        <f>AA3157/'Totals and Drop Down Lists'!W$6*Inputs!E$37</f>
        <v>24891.025631785036</v>
      </c>
      <c r="AJ3157">
        <f>AB3157/'Totals and Drop Down Lists'!X$6*Inputs!F$37</f>
        <v>8337.8411211060284</v>
      </c>
      <c r="AK3157">
        <f>AC3157/'Totals and Drop Down Lists'!Y$6*Inputs!G$37</f>
        <v>18109.151899009667</v>
      </c>
      <c r="AL3157">
        <f>AD3157/'Totals and Drop Down Lists'!Z$6*Inputs!H$37</f>
        <v>20709.205780394215</v>
      </c>
      <c r="AM3157">
        <f>AE3157/'Totals and Drop Down Lists'!AA$6*Inputs!I$37</f>
        <v>9377.4809028675027</v>
      </c>
      <c r="AN3157">
        <f>AF3157/'Totals and Drop Down Lists'!AB$6*Inputs!J$37</f>
        <v>10317.610353558232</v>
      </c>
      <c r="AO3157">
        <f>AG3157/'Totals and Drop Down Lists'!AC$6*Inputs!K$37</f>
        <v>11602.487959574079</v>
      </c>
      <c r="AP3157">
        <f>AH3157/'Totals and Drop Down Lists'!AD$6*Inputs!L$37</f>
        <v>16659.185606556461</v>
      </c>
      <c r="AQ3157">
        <f>IF(OR($D3157="51",$D3157="52",$D3157="61"),(AA3157/'Totals and Drop Down Lists'!W$4)*Inputs!E$38,0)</f>
        <v>0</v>
      </c>
      <c r="AR3157">
        <f>IF(OR($D3157="51",$D3157="52",$D3157="61"),(AB3157/'Totals and Drop Down Lists'!X$4)*Inputs!F$38,0)</f>
        <v>0</v>
      </c>
      <c r="AS3157">
        <f>IF(OR($D3157="51",$D3157="52",$D3157="61"),(AC3157/'Totals and Drop Down Lists'!Y$4)*Inputs!G$38,0)</f>
        <v>0</v>
      </c>
      <c r="AT3157">
        <f>IF(OR($D3157="51",$D3157="52",$D3157="61"),(AD3157/'Totals and Drop Down Lists'!Z$4)*Inputs!H$38,0)</f>
        <v>0</v>
      </c>
      <c r="AU3157">
        <f>IF(OR($D3157="51",$D3157="52",$D3157="61"),(AE3157/'Totals and Drop Down Lists'!AA$4)*Inputs!I$38,0)</f>
        <v>0</v>
      </c>
      <c r="AV3157">
        <f>IF(OR($D3157="51",$D3157="52",$D3157="61"),(AF3157/'Totals and Drop Down Lists'!AB$4)*Inputs!J$38,0)</f>
        <v>0</v>
      </c>
      <c r="AW3157">
        <f>IF(OR($D3157="51",$D3157="52",$D3157="61"),(AG3157/'Totals and Drop Down Lists'!AC$4)*Inputs!K$38,0)</f>
        <v>0</v>
      </c>
      <c r="AX3157">
        <f>IF(OR($D3157="51",$D3157="52",$D3157="61"),(AH3157/'Totals and Drop Down Lists'!AD$4)*Inputs!L$38,0)</f>
        <v>0</v>
      </c>
      <c r="AY3157">
        <f>IF(OR($D3157="51",$D3157="52",$D3157="61"),0,(AA3157/'Totals and Drop Down Lists'!W$5)*Inputs!E$39)</f>
        <v>0</v>
      </c>
      <c r="AZ3157">
        <f>IF(OR($D3157="51",$D3157="52",$D3157="61"),0,(AB3157/'Totals and Drop Down Lists'!X$5)*Inputs!F$39)</f>
        <v>0</v>
      </c>
      <c r="BA3157">
        <f>IF(OR($D3157="51",$D3157="52",$D3157="61"),0,(AC3157/'Totals and Drop Down Lists'!Y$5)*Inputs!G$39)</f>
        <v>0</v>
      </c>
      <c r="BB3157">
        <f>IF(OR($D3157="51",$D3157="52",$D3157="61"),0,(AD3157/'Totals and Drop Down Lists'!Z$5)*Inputs!H$39)</f>
        <v>0</v>
      </c>
      <c r="BC3157">
        <f>IF(OR($D3157="51",$D3157="52",$D3157="61"),0,(AE3157/'Totals and Drop Down Lists'!AA$5)*Inputs!I$39)</f>
        <v>0</v>
      </c>
      <c r="BD3157">
        <f>IF(OR($D3157="51",$D3157="52",$D3157="61"),0,(AF3157/'Totals and Drop Down Lists'!AB$5)*Inputs!J$39)</f>
        <v>0</v>
      </c>
      <c r="BE3157">
        <f>IF(OR($D3157="51",$D3157="52",$D3157="61"),0,(AG3157/'Totals and Drop Down Lists'!AC$5)*Inputs!K$39)</f>
        <v>0</v>
      </c>
      <c r="BF3157">
        <f>IF(OR($D3157="51",$D3157="52",$D3157="61"),0,(AH3157/'Totals and Drop Down Lists'!AD$5)*Inputs!L$39)</f>
        <v>0</v>
      </c>
      <c r="BG3157" s="10">
        <f t="shared" si="442"/>
        <v>120003.98925485124</v>
      </c>
    </row>
    <row r="3158" spans="1:59" ht="28.8">
      <c r="A3158" s="1" t="s">
        <v>7662</v>
      </c>
      <c r="B3158" s="1" t="s">
        <v>5491</v>
      </c>
      <c r="C3158" s="1" t="s">
        <v>5518</v>
      </c>
      <c r="D3158" s="1" t="s">
        <v>25</v>
      </c>
      <c r="E3158" s="1" t="s">
        <v>5519</v>
      </c>
      <c r="F3158" s="2">
        <v>4078</v>
      </c>
      <c r="G3158" s="2">
        <v>35</v>
      </c>
      <c r="H3158" s="2">
        <v>0</v>
      </c>
      <c r="I3158" s="2">
        <v>1782</v>
      </c>
      <c r="J3158" s="2">
        <v>1185</v>
      </c>
      <c r="K3158" s="2">
        <v>558</v>
      </c>
      <c r="L3158" s="2">
        <v>27</v>
      </c>
      <c r="M3158" s="2">
        <v>9</v>
      </c>
      <c r="N3158" s="2">
        <v>0</v>
      </c>
      <c r="O3158" s="2">
        <v>70</v>
      </c>
      <c r="P3158" s="2">
        <v>29</v>
      </c>
      <c r="Q3158" s="2">
        <v>0</v>
      </c>
      <c r="R3158" s="2">
        <v>213</v>
      </c>
      <c r="S3158" s="2">
        <v>191500</v>
      </c>
      <c r="T3158" s="2">
        <v>13617400</v>
      </c>
      <c r="U3158" s="2">
        <v>24</v>
      </c>
      <c r="V3158" s="2">
        <v>159</v>
      </c>
      <c r="W3158" s="2">
        <v>22</v>
      </c>
      <c r="X3158" s="2">
        <v>214</v>
      </c>
      <c r="Y3158" s="2">
        <v>43</v>
      </c>
      <c r="Z3158" s="2">
        <v>64</v>
      </c>
      <c r="AA3158" s="9">
        <f t="shared" si="443"/>
        <v>4078</v>
      </c>
      <c r="AB3158" s="9">
        <f t="shared" si="444"/>
        <v>1747</v>
      </c>
      <c r="AC3158" s="9">
        <f t="shared" si="445"/>
        <v>348</v>
      </c>
      <c r="AD3158" s="9">
        <f t="shared" si="446"/>
        <v>213</v>
      </c>
      <c r="AE3158" s="44">
        <f t="shared" si="447"/>
        <v>1.8350412594786101E-5</v>
      </c>
      <c r="AF3158" s="9">
        <f t="shared" si="448"/>
        <v>33</v>
      </c>
      <c r="AG3158" s="9">
        <f t="shared" si="441"/>
        <v>107</v>
      </c>
      <c r="AH3158" s="44">
        <f t="shared" si="449"/>
        <v>1.8747817298768714E-5</v>
      </c>
      <c r="AI3158">
        <f>AA3158/'Totals and Drop Down Lists'!W$6*Inputs!E$37</f>
        <v>3699.3185803571332</v>
      </c>
      <c r="AJ3158">
        <f>AB3158/'Totals and Drop Down Lists'!X$6*Inputs!F$37</f>
        <v>5748.3064082763349</v>
      </c>
      <c r="AK3158">
        <f>AC3158/'Totals and Drop Down Lists'!Y$6*Inputs!G$37</f>
        <v>2294.1335496379193</v>
      </c>
      <c r="AL3158">
        <f>AD3158/'Totals and Drop Down Lists'!Z$6*Inputs!H$37</f>
        <v>1707.7277705086983</v>
      </c>
      <c r="AM3158">
        <f>AE3158/'Totals and Drop Down Lists'!AA$6*Inputs!I$37</f>
        <v>2284.430942733567</v>
      </c>
      <c r="AN3158">
        <f>AF3158/'Totals and Drop Down Lists'!AB$6*Inputs!J$37</f>
        <v>658.57087363137646</v>
      </c>
      <c r="AO3158">
        <f>AG3158/'Totals and Drop Down Lists'!AC$6*Inputs!K$37</f>
        <v>1992.7226511628032</v>
      </c>
      <c r="AP3158">
        <f>AH3158/'Totals and Drop Down Lists'!AD$6*Inputs!L$37</f>
        <v>4411.9221398004966</v>
      </c>
      <c r="AQ3158">
        <f>IF(OR($D3158="51",$D3158="52",$D3158="61"),(AA3158/'Totals and Drop Down Lists'!W$4)*Inputs!E$38,0)</f>
        <v>0</v>
      </c>
      <c r="AR3158">
        <f>IF(OR($D3158="51",$D3158="52",$D3158="61"),(AB3158/'Totals and Drop Down Lists'!X$4)*Inputs!F$38,0)</f>
        <v>0</v>
      </c>
      <c r="AS3158">
        <f>IF(OR($D3158="51",$D3158="52",$D3158="61"),(AC3158/'Totals and Drop Down Lists'!Y$4)*Inputs!G$38,0)</f>
        <v>0</v>
      </c>
      <c r="AT3158">
        <f>IF(OR($D3158="51",$D3158="52",$D3158="61"),(AD3158/'Totals and Drop Down Lists'!Z$4)*Inputs!H$38,0)</f>
        <v>0</v>
      </c>
      <c r="AU3158">
        <f>IF(OR($D3158="51",$D3158="52",$D3158="61"),(AE3158/'Totals and Drop Down Lists'!AA$4)*Inputs!I$38,0)</f>
        <v>0</v>
      </c>
      <c r="AV3158">
        <f>IF(OR($D3158="51",$D3158="52",$D3158="61"),(AF3158/'Totals and Drop Down Lists'!AB$4)*Inputs!J$38,0)</f>
        <v>0</v>
      </c>
      <c r="AW3158">
        <f>IF(OR($D3158="51",$D3158="52",$D3158="61"),(AG3158/'Totals and Drop Down Lists'!AC$4)*Inputs!K$38,0)</f>
        <v>0</v>
      </c>
      <c r="AX3158">
        <f>IF(OR($D3158="51",$D3158="52",$D3158="61"),(AH3158/'Totals and Drop Down Lists'!AD$4)*Inputs!L$38,0)</f>
        <v>0</v>
      </c>
      <c r="AY3158">
        <f>IF(OR($D3158="51",$D3158="52",$D3158="61"),0,(AA3158/'Totals and Drop Down Lists'!W$5)*Inputs!E$39)</f>
        <v>0</v>
      </c>
      <c r="AZ3158">
        <f>IF(OR($D3158="51",$D3158="52",$D3158="61"),0,(AB3158/'Totals and Drop Down Lists'!X$5)*Inputs!F$39)</f>
        <v>0</v>
      </c>
      <c r="BA3158">
        <f>IF(OR($D3158="51",$D3158="52",$D3158="61"),0,(AC3158/'Totals and Drop Down Lists'!Y$5)*Inputs!G$39)</f>
        <v>0</v>
      </c>
      <c r="BB3158">
        <f>IF(OR($D3158="51",$D3158="52",$D3158="61"),0,(AD3158/'Totals and Drop Down Lists'!Z$5)*Inputs!H$39)</f>
        <v>0</v>
      </c>
      <c r="BC3158">
        <f>IF(OR($D3158="51",$D3158="52",$D3158="61"),0,(AE3158/'Totals and Drop Down Lists'!AA$5)*Inputs!I$39)</f>
        <v>0</v>
      </c>
      <c r="BD3158">
        <f>IF(OR($D3158="51",$D3158="52",$D3158="61"),0,(AF3158/'Totals and Drop Down Lists'!AB$5)*Inputs!J$39)</f>
        <v>0</v>
      </c>
      <c r="BE3158">
        <f>IF(OR($D3158="51",$D3158="52",$D3158="61"),0,(AG3158/'Totals and Drop Down Lists'!AC$5)*Inputs!K$39)</f>
        <v>0</v>
      </c>
      <c r="BF3158">
        <f>IF(OR($D3158="51",$D3158="52",$D3158="61"),0,(AH3158/'Totals and Drop Down Lists'!AD$5)*Inputs!L$39)</f>
        <v>0</v>
      </c>
      <c r="BG3158" s="10">
        <f t="shared" si="442"/>
        <v>22797.132916108327</v>
      </c>
    </row>
    <row r="3159" spans="1:59" ht="28.8">
      <c r="A3159" s="1" t="s">
        <v>7662</v>
      </c>
      <c r="B3159" s="1" t="s">
        <v>5491</v>
      </c>
      <c r="C3159" s="1" t="s">
        <v>839</v>
      </c>
      <c r="D3159" s="1" t="s">
        <v>25</v>
      </c>
      <c r="E3159" s="1" t="s">
        <v>5520</v>
      </c>
      <c r="F3159" s="2">
        <v>8306</v>
      </c>
      <c r="G3159" s="2">
        <v>0</v>
      </c>
      <c r="H3159" s="2">
        <v>0</v>
      </c>
      <c r="I3159" s="2">
        <v>816</v>
      </c>
      <c r="J3159" s="2">
        <v>3731</v>
      </c>
      <c r="K3159" s="2">
        <v>745</v>
      </c>
      <c r="L3159" s="2">
        <v>31</v>
      </c>
      <c r="M3159" s="2">
        <v>14</v>
      </c>
      <c r="N3159" s="2">
        <v>0</v>
      </c>
      <c r="O3159" s="2">
        <v>0</v>
      </c>
      <c r="P3159" s="2">
        <v>0</v>
      </c>
      <c r="Q3159" s="2">
        <v>0</v>
      </c>
      <c r="R3159" s="2">
        <v>700</v>
      </c>
      <c r="S3159" s="2">
        <v>392100</v>
      </c>
      <c r="T3159" s="2">
        <v>29869000</v>
      </c>
      <c r="U3159" s="2">
        <v>24</v>
      </c>
      <c r="V3159" s="2">
        <v>90</v>
      </c>
      <c r="W3159" s="2">
        <v>14</v>
      </c>
      <c r="X3159" s="2">
        <v>174</v>
      </c>
      <c r="Y3159" s="2">
        <v>30</v>
      </c>
      <c r="Z3159" s="2">
        <v>35</v>
      </c>
      <c r="AA3159" s="9">
        <f t="shared" si="443"/>
        <v>8306</v>
      </c>
      <c r="AB3159" s="9">
        <f t="shared" si="444"/>
        <v>816</v>
      </c>
      <c r="AC3159" s="9">
        <f t="shared" si="445"/>
        <v>745</v>
      </c>
      <c r="AD3159" s="9">
        <f t="shared" si="446"/>
        <v>700</v>
      </c>
      <c r="AE3159" s="44">
        <f t="shared" si="447"/>
        <v>1.038922333715903E-5</v>
      </c>
      <c r="AF3159" s="9">
        <f t="shared" si="448"/>
        <v>70</v>
      </c>
      <c r="AG3159" s="9">
        <f t="shared" si="441"/>
        <v>65</v>
      </c>
      <c r="AH3159" s="44">
        <f t="shared" si="449"/>
        <v>4.8294254526580619E-6</v>
      </c>
      <c r="AI3159">
        <f>AA3159/'Totals and Drop Down Lists'!W$6*Inputs!E$37</f>
        <v>7534.7082217867464</v>
      </c>
      <c r="AJ3159">
        <f>AB3159/'Totals and Drop Down Lists'!X$6*Inputs!F$37</f>
        <v>2684.955941129645</v>
      </c>
      <c r="AK3159">
        <f>AC3159/'Totals and Drop Down Lists'!Y$6*Inputs!G$37</f>
        <v>4911.2916508053149</v>
      </c>
      <c r="AL3159">
        <f>AD3159/'Totals and Drop Down Lists'!Z$6*Inputs!H$37</f>
        <v>5612.2508889957226</v>
      </c>
      <c r="AM3159">
        <f>AE3159/'Totals and Drop Down Lists'!AA$6*Inputs!I$37</f>
        <v>1293.3476639712815</v>
      </c>
      <c r="AN3159">
        <f>AF3159/'Totals and Drop Down Lists'!AB$6*Inputs!J$37</f>
        <v>1396.9685198241318</v>
      </c>
      <c r="AO3159">
        <f>AG3159/'Totals and Drop Down Lists'!AC$6*Inputs!K$37</f>
        <v>1210.5324516409553</v>
      </c>
      <c r="AP3159">
        <f>AH3159/'Totals and Drop Down Lists'!AD$6*Inputs!L$37</f>
        <v>1136.5082525365501</v>
      </c>
      <c r="AQ3159">
        <f>IF(OR($D3159="51",$D3159="52",$D3159="61"),(AA3159/'Totals and Drop Down Lists'!W$4)*Inputs!E$38,0)</f>
        <v>0</v>
      </c>
      <c r="AR3159">
        <f>IF(OR($D3159="51",$D3159="52",$D3159="61"),(AB3159/'Totals and Drop Down Lists'!X$4)*Inputs!F$38,0)</f>
        <v>0</v>
      </c>
      <c r="AS3159">
        <f>IF(OR($D3159="51",$D3159="52",$D3159="61"),(AC3159/'Totals and Drop Down Lists'!Y$4)*Inputs!G$38,0)</f>
        <v>0</v>
      </c>
      <c r="AT3159">
        <f>IF(OR($D3159="51",$D3159="52",$D3159="61"),(AD3159/'Totals and Drop Down Lists'!Z$4)*Inputs!H$38,0)</f>
        <v>0</v>
      </c>
      <c r="AU3159">
        <f>IF(OR($D3159="51",$D3159="52",$D3159="61"),(AE3159/'Totals and Drop Down Lists'!AA$4)*Inputs!I$38,0)</f>
        <v>0</v>
      </c>
      <c r="AV3159">
        <f>IF(OR($D3159="51",$D3159="52",$D3159="61"),(AF3159/'Totals and Drop Down Lists'!AB$4)*Inputs!J$38,0)</f>
        <v>0</v>
      </c>
      <c r="AW3159">
        <f>IF(OR($D3159="51",$D3159="52",$D3159="61"),(AG3159/'Totals and Drop Down Lists'!AC$4)*Inputs!K$38,0)</f>
        <v>0</v>
      </c>
      <c r="AX3159">
        <f>IF(OR($D3159="51",$D3159="52",$D3159="61"),(AH3159/'Totals and Drop Down Lists'!AD$4)*Inputs!L$38,0)</f>
        <v>0</v>
      </c>
      <c r="AY3159">
        <f>IF(OR($D3159="51",$D3159="52",$D3159="61"),0,(AA3159/'Totals and Drop Down Lists'!W$5)*Inputs!E$39)</f>
        <v>0</v>
      </c>
      <c r="AZ3159">
        <f>IF(OR($D3159="51",$D3159="52",$D3159="61"),0,(AB3159/'Totals and Drop Down Lists'!X$5)*Inputs!F$39)</f>
        <v>0</v>
      </c>
      <c r="BA3159">
        <f>IF(OR($D3159="51",$D3159="52",$D3159="61"),0,(AC3159/'Totals and Drop Down Lists'!Y$5)*Inputs!G$39)</f>
        <v>0</v>
      </c>
      <c r="BB3159">
        <f>IF(OR($D3159="51",$D3159="52",$D3159="61"),0,(AD3159/'Totals and Drop Down Lists'!Z$5)*Inputs!H$39)</f>
        <v>0</v>
      </c>
      <c r="BC3159">
        <f>IF(OR($D3159="51",$D3159="52",$D3159="61"),0,(AE3159/'Totals and Drop Down Lists'!AA$5)*Inputs!I$39)</f>
        <v>0</v>
      </c>
      <c r="BD3159">
        <f>IF(OR($D3159="51",$D3159="52",$D3159="61"),0,(AF3159/'Totals and Drop Down Lists'!AB$5)*Inputs!J$39)</f>
        <v>0</v>
      </c>
      <c r="BE3159">
        <f>IF(OR($D3159="51",$D3159="52",$D3159="61"),0,(AG3159/'Totals and Drop Down Lists'!AC$5)*Inputs!K$39)</f>
        <v>0</v>
      </c>
      <c r="BF3159">
        <f>IF(OR($D3159="51",$D3159="52",$D3159="61"),0,(AH3159/'Totals and Drop Down Lists'!AD$5)*Inputs!L$39)</f>
        <v>0</v>
      </c>
      <c r="BG3159" s="10">
        <f t="shared" si="442"/>
        <v>25780.563590690348</v>
      </c>
    </row>
    <row r="3160" spans="1:59" ht="28.8">
      <c r="A3160" s="1" t="s">
        <v>7662</v>
      </c>
      <c r="B3160" s="1" t="s">
        <v>5491</v>
      </c>
      <c r="C3160" s="1" t="s">
        <v>5521</v>
      </c>
      <c r="D3160" s="1" t="s">
        <v>25</v>
      </c>
      <c r="E3160" s="1" t="s">
        <v>5522</v>
      </c>
      <c r="F3160" s="2">
        <v>19622</v>
      </c>
      <c r="G3160" s="2">
        <v>241</v>
      </c>
      <c r="H3160" s="2">
        <v>52</v>
      </c>
      <c r="I3160" s="2">
        <v>2282</v>
      </c>
      <c r="J3160" s="2">
        <v>8471</v>
      </c>
      <c r="K3160" s="2">
        <v>3177</v>
      </c>
      <c r="L3160" s="2">
        <v>0</v>
      </c>
      <c r="M3160" s="2">
        <v>0</v>
      </c>
      <c r="N3160" s="2">
        <v>0</v>
      </c>
      <c r="O3160" s="2">
        <v>74</v>
      </c>
      <c r="P3160" s="2">
        <v>0</v>
      </c>
      <c r="Q3160" s="2">
        <v>0</v>
      </c>
      <c r="R3160" s="2">
        <v>2094</v>
      </c>
      <c r="S3160" s="2">
        <v>1955900</v>
      </c>
      <c r="T3160" s="2">
        <v>111730600</v>
      </c>
      <c r="U3160" s="2">
        <v>11</v>
      </c>
      <c r="V3160" s="2">
        <v>228</v>
      </c>
      <c r="W3160" s="2">
        <v>0</v>
      </c>
      <c r="X3160" s="2">
        <v>498</v>
      </c>
      <c r="Y3160" s="2">
        <v>104</v>
      </c>
      <c r="Z3160" s="2">
        <v>260</v>
      </c>
      <c r="AA3160" s="9">
        <f t="shared" si="443"/>
        <v>19622</v>
      </c>
      <c r="AB3160" s="9">
        <f t="shared" si="444"/>
        <v>1989</v>
      </c>
      <c r="AC3160" s="9">
        <f t="shared" si="445"/>
        <v>2168</v>
      </c>
      <c r="AD3160" s="9">
        <f t="shared" si="446"/>
        <v>2094</v>
      </c>
      <c r="AE3160" s="44">
        <f t="shared" si="447"/>
        <v>8.3213834320186171E-5</v>
      </c>
      <c r="AF3160" s="9">
        <f t="shared" si="448"/>
        <v>270</v>
      </c>
      <c r="AG3160" s="9">
        <f t="shared" si="441"/>
        <v>364</v>
      </c>
      <c r="AH3160" s="44">
        <f t="shared" si="449"/>
        <v>5.0796641952818837E-5</v>
      </c>
      <c r="AI3160">
        <f>AA3160/'Totals and Drop Down Lists'!W$6*Inputs!E$37</f>
        <v>17799.909069094574</v>
      </c>
      <c r="AJ3160">
        <f>AB3160/'Totals and Drop Down Lists'!X$6*Inputs!F$37</f>
        <v>6544.5801065035093</v>
      </c>
      <c r="AK3160">
        <f>AC3160/'Totals and Drop Down Lists'!Y$6*Inputs!G$37</f>
        <v>14292.188320732783</v>
      </c>
      <c r="AL3160">
        <f>AD3160/'Totals and Drop Down Lists'!Z$6*Inputs!H$37</f>
        <v>16788.647659367205</v>
      </c>
      <c r="AM3160">
        <f>AE3160/'Totals and Drop Down Lists'!AA$6*Inputs!I$37</f>
        <v>10359.236175351709</v>
      </c>
      <c r="AN3160">
        <f>AF3160/'Totals and Drop Down Lists'!AB$6*Inputs!J$37</f>
        <v>5388.3071478930806</v>
      </c>
      <c r="AO3160">
        <f>AG3160/'Totals and Drop Down Lists'!AC$6*Inputs!K$37</f>
        <v>6778.9817291893496</v>
      </c>
      <c r="AP3160">
        <f>AH3160/'Totals and Drop Down Lists'!AD$6*Inputs!L$37</f>
        <v>11953.96913078937</v>
      </c>
      <c r="AQ3160">
        <f>IF(OR($D3160="51",$D3160="52",$D3160="61"),(AA3160/'Totals and Drop Down Lists'!W$4)*Inputs!E$38,0)</f>
        <v>0</v>
      </c>
      <c r="AR3160">
        <f>IF(OR($D3160="51",$D3160="52",$D3160="61"),(AB3160/'Totals and Drop Down Lists'!X$4)*Inputs!F$38,0)</f>
        <v>0</v>
      </c>
      <c r="AS3160">
        <f>IF(OR($D3160="51",$D3160="52",$D3160="61"),(AC3160/'Totals and Drop Down Lists'!Y$4)*Inputs!G$38,0)</f>
        <v>0</v>
      </c>
      <c r="AT3160">
        <f>IF(OR($D3160="51",$D3160="52",$D3160="61"),(AD3160/'Totals and Drop Down Lists'!Z$4)*Inputs!H$38,0)</f>
        <v>0</v>
      </c>
      <c r="AU3160">
        <f>IF(OR($D3160="51",$D3160="52",$D3160="61"),(AE3160/'Totals and Drop Down Lists'!AA$4)*Inputs!I$38,0)</f>
        <v>0</v>
      </c>
      <c r="AV3160">
        <f>IF(OR($D3160="51",$D3160="52",$D3160="61"),(AF3160/'Totals and Drop Down Lists'!AB$4)*Inputs!J$38,0)</f>
        <v>0</v>
      </c>
      <c r="AW3160">
        <f>IF(OR($D3160="51",$D3160="52",$D3160="61"),(AG3160/'Totals and Drop Down Lists'!AC$4)*Inputs!K$38,0)</f>
        <v>0</v>
      </c>
      <c r="AX3160">
        <f>IF(OR($D3160="51",$D3160="52",$D3160="61"),(AH3160/'Totals and Drop Down Lists'!AD$4)*Inputs!L$38,0)</f>
        <v>0</v>
      </c>
      <c r="AY3160">
        <f>IF(OR($D3160="51",$D3160="52",$D3160="61"),0,(AA3160/'Totals and Drop Down Lists'!W$5)*Inputs!E$39)</f>
        <v>0</v>
      </c>
      <c r="AZ3160">
        <f>IF(OR($D3160="51",$D3160="52",$D3160="61"),0,(AB3160/'Totals and Drop Down Lists'!X$5)*Inputs!F$39)</f>
        <v>0</v>
      </c>
      <c r="BA3160">
        <f>IF(OR($D3160="51",$D3160="52",$D3160="61"),0,(AC3160/'Totals and Drop Down Lists'!Y$5)*Inputs!G$39)</f>
        <v>0</v>
      </c>
      <c r="BB3160">
        <f>IF(OR($D3160="51",$D3160="52",$D3160="61"),0,(AD3160/'Totals and Drop Down Lists'!Z$5)*Inputs!H$39)</f>
        <v>0</v>
      </c>
      <c r="BC3160">
        <f>IF(OR($D3160="51",$D3160="52",$D3160="61"),0,(AE3160/'Totals and Drop Down Lists'!AA$5)*Inputs!I$39)</f>
        <v>0</v>
      </c>
      <c r="BD3160">
        <f>IF(OR($D3160="51",$D3160="52",$D3160="61"),0,(AF3160/'Totals and Drop Down Lists'!AB$5)*Inputs!J$39)</f>
        <v>0</v>
      </c>
      <c r="BE3160">
        <f>IF(OR($D3160="51",$D3160="52",$D3160="61"),0,(AG3160/'Totals and Drop Down Lists'!AC$5)*Inputs!K$39)</f>
        <v>0</v>
      </c>
      <c r="BF3160">
        <f>IF(OR($D3160="51",$D3160="52",$D3160="61"),0,(AH3160/'Totals and Drop Down Lists'!AD$5)*Inputs!L$39)</f>
        <v>0</v>
      </c>
      <c r="BG3160" s="10">
        <f t="shared" si="442"/>
        <v>89905.819338921574</v>
      </c>
    </row>
    <row r="3161" spans="1:59" ht="28.8">
      <c r="A3161" s="1" t="s">
        <v>7662</v>
      </c>
      <c r="B3161" s="1" t="s">
        <v>5491</v>
      </c>
      <c r="C3161" s="1" t="s">
        <v>5523</v>
      </c>
      <c r="D3161" s="1" t="s">
        <v>25</v>
      </c>
      <c r="E3161" s="1" t="s">
        <v>5524</v>
      </c>
      <c r="F3161" s="2">
        <v>5669</v>
      </c>
      <c r="G3161" s="2">
        <v>57</v>
      </c>
      <c r="H3161" s="2">
        <v>0</v>
      </c>
      <c r="I3161" s="2">
        <v>1134</v>
      </c>
      <c r="J3161" s="2">
        <v>2511</v>
      </c>
      <c r="K3161" s="2">
        <v>741</v>
      </c>
      <c r="L3161" s="2">
        <v>7</v>
      </c>
      <c r="M3161" s="2">
        <v>0</v>
      </c>
      <c r="N3161" s="2">
        <v>0</v>
      </c>
      <c r="O3161" s="2">
        <v>48</v>
      </c>
      <c r="P3161" s="2">
        <v>0</v>
      </c>
      <c r="Q3161" s="2">
        <v>0</v>
      </c>
      <c r="R3161" s="2">
        <v>1239</v>
      </c>
      <c r="S3161" s="2">
        <v>242700</v>
      </c>
      <c r="T3161" s="2">
        <v>13170300</v>
      </c>
      <c r="U3161" s="2">
        <v>57</v>
      </c>
      <c r="V3161" s="2">
        <v>173</v>
      </c>
      <c r="W3161" s="2">
        <v>39</v>
      </c>
      <c r="X3161" s="2">
        <v>278</v>
      </c>
      <c r="Y3161" s="2">
        <v>28</v>
      </c>
      <c r="Z3161" s="2">
        <v>143</v>
      </c>
      <c r="AA3161" s="9">
        <f t="shared" si="443"/>
        <v>5669</v>
      </c>
      <c r="AB3161" s="9">
        <f t="shared" si="444"/>
        <v>1077</v>
      </c>
      <c r="AC3161" s="9">
        <f t="shared" si="445"/>
        <v>1294</v>
      </c>
      <c r="AD3161" s="9">
        <f t="shared" si="446"/>
        <v>1239</v>
      </c>
      <c r="AE3161" s="44">
        <f t="shared" si="447"/>
        <v>1.5271633366366813E-5</v>
      </c>
      <c r="AF3161" s="9">
        <f t="shared" si="448"/>
        <v>66</v>
      </c>
      <c r="AG3161" s="9">
        <f t="shared" si="441"/>
        <v>171</v>
      </c>
      <c r="AH3161" s="44">
        <f t="shared" si="449"/>
        <v>1.8776675116853776E-5</v>
      </c>
      <c r="AI3161">
        <f>AA3161/'Totals and Drop Down Lists'!W$6*Inputs!E$37</f>
        <v>5142.5789681325623</v>
      </c>
      <c r="AJ3161">
        <f>AB3161/'Totals and Drop Down Lists'!X$6*Inputs!F$37</f>
        <v>3543.7469958291999</v>
      </c>
      <c r="AK3161">
        <f>AC3161/'Totals and Drop Down Lists'!Y$6*Inputs!G$37</f>
        <v>8530.4850954927206</v>
      </c>
      <c r="AL3161">
        <f>AD3161/'Totals and Drop Down Lists'!Z$6*Inputs!H$37</f>
        <v>9933.6840735224268</v>
      </c>
      <c r="AM3161">
        <f>AE3161/'Totals and Drop Down Lists'!AA$6*Inputs!I$37</f>
        <v>1901.1557166907069</v>
      </c>
      <c r="AN3161">
        <f>AF3161/'Totals and Drop Down Lists'!AB$6*Inputs!J$37</f>
        <v>1317.1417472627529</v>
      </c>
      <c r="AO3161">
        <f>AG3161/'Totals and Drop Down Lists'!AC$6*Inputs!K$37</f>
        <v>3184.6315266246665</v>
      </c>
      <c r="AP3161">
        <f>AH3161/'Totals and Drop Down Lists'!AD$6*Inputs!L$37</f>
        <v>4418.7132475058279</v>
      </c>
      <c r="AQ3161">
        <f>IF(OR($D3161="51",$D3161="52",$D3161="61"),(AA3161/'Totals and Drop Down Lists'!W$4)*Inputs!E$38,0)</f>
        <v>0</v>
      </c>
      <c r="AR3161">
        <f>IF(OR($D3161="51",$D3161="52",$D3161="61"),(AB3161/'Totals and Drop Down Lists'!X$4)*Inputs!F$38,0)</f>
        <v>0</v>
      </c>
      <c r="AS3161">
        <f>IF(OR($D3161="51",$D3161="52",$D3161="61"),(AC3161/'Totals and Drop Down Lists'!Y$4)*Inputs!G$38,0)</f>
        <v>0</v>
      </c>
      <c r="AT3161">
        <f>IF(OR($D3161="51",$D3161="52",$D3161="61"),(AD3161/'Totals and Drop Down Lists'!Z$4)*Inputs!H$38,0)</f>
        <v>0</v>
      </c>
      <c r="AU3161">
        <f>IF(OR($D3161="51",$D3161="52",$D3161="61"),(AE3161/'Totals and Drop Down Lists'!AA$4)*Inputs!I$38,0)</f>
        <v>0</v>
      </c>
      <c r="AV3161">
        <f>IF(OR($D3161="51",$D3161="52",$D3161="61"),(AF3161/'Totals and Drop Down Lists'!AB$4)*Inputs!J$38,0)</f>
        <v>0</v>
      </c>
      <c r="AW3161">
        <f>IF(OR($D3161="51",$D3161="52",$D3161="61"),(AG3161/'Totals and Drop Down Lists'!AC$4)*Inputs!K$38,0)</f>
        <v>0</v>
      </c>
      <c r="AX3161">
        <f>IF(OR($D3161="51",$D3161="52",$D3161="61"),(AH3161/'Totals and Drop Down Lists'!AD$4)*Inputs!L$38,0)</f>
        <v>0</v>
      </c>
      <c r="AY3161">
        <f>IF(OR($D3161="51",$D3161="52",$D3161="61"),0,(AA3161/'Totals and Drop Down Lists'!W$5)*Inputs!E$39)</f>
        <v>0</v>
      </c>
      <c r="AZ3161">
        <f>IF(OR($D3161="51",$D3161="52",$D3161="61"),0,(AB3161/'Totals and Drop Down Lists'!X$5)*Inputs!F$39)</f>
        <v>0</v>
      </c>
      <c r="BA3161">
        <f>IF(OR($D3161="51",$D3161="52",$D3161="61"),0,(AC3161/'Totals and Drop Down Lists'!Y$5)*Inputs!G$39)</f>
        <v>0</v>
      </c>
      <c r="BB3161">
        <f>IF(OR($D3161="51",$D3161="52",$D3161="61"),0,(AD3161/'Totals and Drop Down Lists'!Z$5)*Inputs!H$39)</f>
        <v>0</v>
      </c>
      <c r="BC3161">
        <f>IF(OR($D3161="51",$D3161="52",$D3161="61"),0,(AE3161/'Totals and Drop Down Lists'!AA$5)*Inputs!I$39)</f>
        <v>0</v>
      </c>
      <c r="BD3161">
        <f>IF(OR($D3161="51",$D3161="52",$D3161="61"),0,(AF3161/'Totals and Drop Down Lists'!AB$5)*Inputs!J$39)</f>
        <v>0</v>
      </c>
      <c r="BE3161">
        <f>IF(OR($D3161="51",$D3161="52",$D3161="61"),0,(AG3161/'Totals and Drop Down Lists'!AC$5)*Inputs!K$39)</f>
        <v>0</v>
      </c>
      <c r="BF3161">
        <f>IF(OR($D3161="51",$D3161="52",$D3161="61"),0,(AH3161/'Totals and Drop Down Lists'!AD$5)*Inputs!L$39)</f>
        <v>0</v>
      </c>
      <c r="BG3161" s="10">
        <f t="shared" si="442"/>
        <v>37972.13737106086</v>
      </c>
    </row>
    <row r="3162" spans="1:59" ht="28.8">
      <c r="A3162" s="1" t="s">
        <v>7662</v>
      </c>
      <c r="B3162" s="1" t="s">
        <v>5491</v>
      </c>
      <c r="C3162" s="1" t="s">
        <v>3866</v>
      </c>
      <c r="D3162" s="1" t="s">
        <v>25</v>
      </c>
      <c r="E3162" s="1" t="s">
        <v>5525</v>
      </c>
      <c r="F3162" s="2">
        <v>4362</v>
      </c>
      <c r="G3162" s="2">
        <v>3</v>
      </c>
      <c r="H3162" s="2">
        <v>0</v>
      </c>
      <c r="I3162" s="2">
        <v>203</v>
      </c>
      <c r="J3162" s="2">
        <v>1789</v>
      </c>
      <c r="K3162" s="2">
        <v>268</v>
      </c>
      <c r="L3162" s="2">
        <v>5</v>
      </c>
      <c r="M3162" s="2">
        <v>0</v>
      </c>
      <c r="N3162" s="2">
        <v>7</v>
      </c>
      <c r="O3162" s="2">
        <v>12</v>
      </c>
      <c r="P3162" s="2">
        <v>0</v>
      </c>
      <c r="Q3162" s="2">
        <v>0</v>
      </c>
      <c r="R3162" s="2">
        <v>747</v>
      </c>
      <c r="S3162" s="2">
        <v>92300</v>
      </c>
      <c r="T3162" s="2">
        <v>7901300</v>
      </c>
      <c r="U3162" s="2">
        <v>77</v>
      </c>
      <c r="V3162" s="2">
        <v>45</v>
      </c>
      <c r="W3162" s="2">
        <v>45</v>
      </c>
      <c r="X3162" s="2">
        <v>61</v>
      </c>
      <c r="Y3162" s="2">
        <v>4</v>
      </c>
      <c r="Z3162" s="2">
        <v>22</v>
      </c>
      <c r="AA3162" s="9">
        <f t="shared" si="443"/>
        <v>4362</v>
      </c>
      <c r="AB3162" s="9">
        <f t="shared" si="444"/>
        <v>200</v>
      </c>
      <c r="AC3162" s="9">
        <f t="shared" si="445"/>
        <v>771</v>
      </c>
      <c r="AD3162" s="9">
        <f t="shared" si="446"/>
        <v>747</v>
      </c>
      <c r="AE3162" s="44">
        <f t="shared" si="447"/>
        <v>2.803851661457113E-6</v>
      </c>
      <c r="AF3162" s="9">
        <f t="shared" si="448"/>
        <v>0</v>
      </c>
      <c r="AG3162" s="9">
        <f t="shared" si="441"/>
        <v>26</v>
      </c>
      <c r="AH3162" s="44">
        <f t="shared" si="449"/>
        <v>1.4492686163441517E-6</v>
      </c>
      <c r="AI3162">
        <f>AA3162/'Totals and Drop Down Lists'!W$6*Inputs!E$37</f>
        <v>3956.9464559876938</v>
      </c>
      <c r="AJ3162">
        <f>AB3162/'Totals and Drop Down Lists'!X$6*Inputs!F$37</f>
        <v>658.07743655138347</v>
      </c>
      <c r="AK3162">
        <f>AC3162/'Totals and Drop Down Lists'!Y$6*Inputs!G$37</f>
        <v>5082.6924332495273</v>
      </c>
      <c r="AL3162">
        <f>AD3162/'Totals and Drop Down Lists'!Z$6*Inputs!H$37</f>
        <v>5989.0734486854344</v>
      </c>
      <c r="AM3162">
        <f>AE3162/'Totals and Drop Down Lists'!AA$6*Inputs!I$37</f>
        <v>349.04967183612325</v>
      </c>
      <c r="AN3162">
        <f>AF3162/'Totals and Drop Down Lists'!AB$6*Inputs!J$37</f>
        <v>0</v>
      </c>
      <c r="AO3162">
        <f>AG3162/'Totals and Drop Down Lists'!AC$6*Inputs!K$37</f>
        <v>484.21298065638211</v>
      </c>
      <c r="AP3162">
        <f>AH3162/'Totals and Drop Down Lists'!AD$6*Inputs!L$37</f>
        <v>341.0562516729205</v>
      </c>
      <c r="AQ3162">
        <f>IF(OR($D3162="51",$D3162="52",$D3162="61"),(AA3162/'Totals and Drop Down Lists'!W$4)*Inputs!E$38,0)</f>
        <v>0</v>
      </c>
      <c r="AR3162">
        <f>IF(OR($D3162="51",$D3162="52",$D3162="61"),(AB3162/'Totals and Drop Down Lists'!X$4)*Inputs!F$38,0)</f>
        <v>0</v>
      </c>
      <c r="AS3162">
        <f>IF(OR($D3162="51",$D3162="52",$D3162="61"),(AC3162/'Totals and Drop Down Lists'!Y$4)*Inputs!G$38,0)</f>
        <v>0</v>
      </c>
      <c r="AT3162">
        <f>IF(OR($D3162="51",$D3162="52",$D3162="61"),(AD3162/'Totals and Drop Down Lists'!Z$4)*Inputs!H$38,0)</f>
        <v>0</v>
      </c>
      <c r="AU3162">
        <f>IF(OR($D3162="51",$D3162="52",$D3162="61"),(AE3162/'Totals and Drop Down Lists'!AA$4)*Inputs!I$38,0)</f>
        <v>0</v>
      </c>
      <c r="AV3162">
        <f>IF(OR($D3162="51",$D3162="52",$D3162="61"),(AF3162/'Totals and Drop Down Lists'!AB$4)*Inputs!J$38,0)</f>
        <v>0</v>
      </c>
      <c r="AW3162">
        <f>IF(OR($D3162="51",$D3162="52",$D3162="61"),(AG3162/'Totals and Drop Down Lists'!AC$4)*Inputs!K$38,0)</f>
        <v>0</v>
      </c>
      <c r="AX3162">
        <f>IF(OR($D3162="51",$D3162="52",$D3162="61"),(AH3162/'Totals and Drop Down Lists'!AD$4)*Inputs!L$38,0)</f>
        <v>0</v>
      </c>
      <c r="AY3162">
        <f>IF(OR($D3162="51",$D3162="52",$D3162="61"),0,(AA3162/'Totals and Drop Down Lists'!W$5)*Inputs!E$39)</f>
        <v>0</v>
      </c>
      <c r="AZ3162">
        <f>IF(OR($D3162="51",$D3162="52",$D3162="61"),0,(AB3162/'Totals and Drop Down Lists'!X$5)*Inputs!F$39)</f>
        <v>0</v>
      </c>
      <c r="BA3162">
        <f>IF(OR($D3162="51",$D3162="52",$D3162="61"),0,(AC3162/'Totals and Drop Down Lists'!Y$5)*Inputs!G$39)</f>
        <v>0</v>
      </c>
      <c r="BB3162">
        <f>IF(OR($D3162="51",$D3162="52",$D3162="61"),0,(AD3162/'Totals and Drop Down Lists'!Z$5)*Inputs!H$39)</f>
        <v>0</v>
      </c>
      <c r="BC3162">
        <f>IF(OR($D3162="51",$D3162="52",$D3162="61"),0,(AE3162/'Totals and Drop Down Lists'!AA$5)*Inputs!I$39)</f>
        <v>0</v>
      </c>
      <c r="BD3162">
        <f>IF(OR($D3162="51",$D3162="52",$D3162="61"),0,(AF3162/'Totals and Drop Down Lists'!AB$5)*Inputs!J$39)</f>
        <v>0</v>
      </c>
      <c r="BE3162">
        <f>IF(OR($D3162="51",$D3162="52",$D3162="61"),0,(AG3162/'Totals and Drop Down Lists'!AC$5)*Inputs!K$39)</f>
        <v>0</v>
      </c>
      <c r="BF3162">
        <f>IF(OR($D3162="51",$D3162="52",$D3162="61"),0,(AH3162/'Totals and Drop Down Lists'!AD$5)*Inputs!L$39)</f>
        <v>0</v>
      </c>
      <c r="BG3162" s="10">
        <f t="shared" si="442"/>
        <v>16861.108678639463</v>
      </c>
    </row>
    <row r="3163" spans="1:59" ht="28.8">
      <c r="A3163" s="1" t="s">
        <v>7662</v>
      </c>
      <c r="B3163" s="1" t="s">
        <v>5491</v>
      </c>
      <c r="C3163" s="1" t="s">
        <v>4663</v>
      </c>
      <c r="D3163" s="1" t="s">
        <v>25</v>
      </c>
      <c r="E3163" s="1" t="s">
        <v>5526</v>
      </c>
      <c r="F3163" s="2">
        <v>5419</v>
      </c>
      <c r="G3163" s="2">
        <v>66</v>
      </c>
      <c r="H3163" s="2">
        <v>0</v>
      </c>
      <c r="I3163" s="2">
        <v>1763</v>
      </c>
      <c r="J3163" s="2">
        <v>1687</v>
      </c>
      <c r="K3163" s="2">
        <v>706</v>
      </c>
      <c r="L3163" s="2">
        <v>20</v>
      </c>
      <c r="M3163" s="2">
        <v>20</v>
      </c>
      <c r="N3163" s="2">
        <v>0</v>
      </c>
      <c r="O3163" s="2">
        <v>70</v>
      </c>
      <c r="P3163" s="2">
        <v>31</v>
      </c>
      <c r="Q3163" s="2">
        <v>0</v>
      </c>
      <c r="R3163" s="2">
        <v>296</v>
      </c>
      <c r="S3163" s="2">
        <v>288800</v>
      </c>
      <c r="T3163" s="2">
        <v>18467600</v>
      </c>
      <c r="U3163" s="2">
        <v>55</v>
      </c>
      <c r="V3163" s="2">
        <v>189</v>
      </c>
      <c r="W3163" s="2">
        <v>78</v>
      </c>
      <c r="X3163" s="2">
        <v>325</v>
      </c>
      <c r="Y3163" s="2">
        <v>46</v>
      </c>
      <c r="Z3163" s="2">
        <v>143</v>
      </c>
      <c r="AA3163" s="9">
        <f t="shared" si="443"/>
        <v>5419</v>
      </c>
      <c r="AB3163" s="9">
        <f t="shared" si="444"/>
        <v>1697</v>
      </c>
      <c r="AC3163" s="9">
        <f t="shared" si="445"/>
        <v>437</v>
      </c>
      <c r="AD3163" s="9">
        <f t="shared" si="446"/>
        <v>296</v>
      </c>
      <c r="AE3163" s="44">
        <f t="shared" si="447"/>
        <v>2.063431734399722E-5</v>
      </c>
      <c r="AF3163" s="9">
        <f t="shared" si="448"/>
        <v>58</v>
      </c>
      <c r="AG3163" s="9">
        <f t="shared" si="441"/>
        <v>189</v>
      </c>
      <c r="AH3163" s="44">
        <f t="shared" si="449"/>
        <v>2.9430829919907558E-5</v>
      </c>
      <c r="AI3163">
        <f>AA3163/'Totals and Drop Down Lists'!W$6*Inputs!E$37</f>
        <v>4915.7938663450968</v>
      </c>
      <c r="AJ3163">
        <f>AB3163/'Totals and Drop Down Lists'!X$6*Inputs!F$37</f>
        <v>5583.7870491384892</v>
      </c>
      <c r="AK3163">
        <f>AC3163/'Totals and Drop Down Lists'!Y$6*Inputs!G$37</f>
        <v>2880.8516126200302</v>
      </c>
      <c r="AL3163">
        <f>AD3163/'Totals and Drop Down Lists'!Z$6*Inputs!H$37</f>
        <v>2373.1803759181912</v>
      </c>
      <c r="AM3163">
        <f>AE3163/'Totals and Drop Down Lists'!AA$6*Inputs!I$37</f>
        <v>2568.7527612433296</v>
      </c>
      <c r="AN3163">
        <f>AF3163/'Totals and Drop Down Lists'!AB$6*Inputs!J$37</f>
        <v>1157.4882021399951</v>
      </c>
      <c r="AO3163">
        <f>AG3163/'Totals and Drop Down Lists'!AC$6*Inputs!K$37</f>
        <v>3519.8558978483156</v>
      </c>
      <c r="AP3163">
        <f>AH3163/'Totals and Drop Down Lists'!AD$6*Inputs!L$37</f>
        <v>6925.9545283103889</v>
      </c>
      <c r="AQ3163">
        <f>IF(OR($D3163="51",$D3163="52",$D3163="61"),(AA3163/'Totals and Drop Down Lists'!W$4)*Inputs!E$38,0)</f>
        <v>0</v>
      </c>
      <c r="AR3163">
        <f>IF(OR($D3163="51",$D3163="52",$D3163="61"),(AB3163/'Totals and Drop Down Lists'!X$4)*Inputs!F$38,0)</f>
        <v>0</v>
      </c>
      <c r="AS3163">
        <f>IF(OR($D3163="51",$D3163="52",$D3163="61"),(AC3163/'Totals and Drop Down Lists'!Y$4)*Inputs!G$38,0)</f>
        <v>0</v>
      </c>
      <c r="AT3163">
        <f>IF(OR($D3163="51",$D3163="52",$D3163="61"),(AD3163/'Totals and Drop Down Lists'!Z$4)*Inputs!H$38,0)</f>
        <v>0</v>
      </c>
      <c r="AU3163">
        <f>IF(OR($D3163="51",$D3163="52",$D3163="61"),(AE3163/'Totals and Drop Down Lists'!AA$4)*Inputs!I$38,0)</f>
        <v>0</v>
      </c>
      <c r="AV3163">
        <f>IF(OR($D3163="51",$D3163="52",$D3163="61"),(AF3163/'Totals and Drop Down Lists'!AB$4)*Inputs!J$38,0)</f>
        <v>0</v>
      </c>
      <c r="AW3163">
        <f>IF(OR($D3163="51",$D3163="52",$D3163="61"),(AG3163/'Totals and Drop Down Lists'!AC$4)*Inputs!K$38,0)</f>
        <v>0</v>
      </c>
      <c r="AX3163">
        <f>IF(OR($D3163="51",$D3163="52",$D3163="61"),(AH3163/'Totals and Drop Down Lists'!AD$4)*Inputs!L$38,0)</f>
        <v>0</v>
      </c>
      <c r="AY3163">
        <f>IF(OR($D3163="51",$D3163="52",$D3163="61"),0,(AA3163/'Totals and Drop Down Lists'!W$5)*Inputs!E$39)</f>
        <v>0</v>
      </c>
      <c r="AZ3163">
        <f>IF(OR($D3163="51",$D3163="52",$D3163="61"),0,(AB3163/'Totals and Drop Down Lists'!X$5)*Inputs!F$39)</f>
        <v>0</v>
      </c>
      <c r="BA3163">
        <f>IF(OR($D3163="51",$D3163="52",$D3163="61"),0,(AC3163/'Totals and Drop Down Lists'!Y$5)*Inputs!G$39)</f>
        <v>0</v>
      </c>
      <c r="BB3163">
        <f>IF(OR($D3163="51",$D3163="52",$D3163="61"),0,(AD3163/'Totals and Drop Down Lists'!Z$5)*Inputs!H$39)</f>
        <v>0</v>
      </c>
      <c r="BC3163">
        <f>IF(OR($D3163="51",$D3163="52",$D3163="61"),0,(AE3163/'Totals and Drop Down Lists'!AA$5)*Inputs!I$39)</f>
        <v>0</v>
      </c>
      <c r="BD3163">
        <f>IF(OR($D3163="51",$D3163="52",$D3163="61"),0,(AF3163/'Totals and Drop Down Lists'!AB$5)*Inputs!J$39)</f>
        <v>0</v>
      </c>
      <c r="BE3163">
        <f>IF(OR($D3163="51",$D3163="52",$D3163="61"),0,(AG3163/'Totals and Drop Down Lists'!AC$5)*Inputs!K$39)</f>
        <v>0</v>
      </c>
      <c r="BF3163">
        <f>IF(OR($D3163="51",$D3163="52",$D3163="61"),0,(AH3163/'Totals and Drop Down Lists'!AD$5)*Inputs!L$39)</f>
        <v>0</v>
      </c>
      <c r="BG3163" s="10">
        <f t="shared" si="442"/>
        <v>29925.664293563837</v>
      </c>
    </row>
    <row r="3164" spans="1:59" ht="28.8">
      <c r="A3164" s="1" t="s">
        <v>7662</v>
      </c>
      <c r="B3164" s="1" t="s">
        <v>5491</v>
      </c>
      <c r="C3164" s="1" t="s">
        <v>1586</v>
      </c>
      <c r="D3164" s="1" t="s">
        <v>25</v>
      </c>
      <c r="E3164" s="1" t="s">
        <v>5527</v>
      </c>
      <c r="F3164" s="2">
        <v>3000</v>
      </c>
      <c r="G3164" s="2">
        <v>9</v>
      </c>
      <c r="H3164" s="2">
        <v>0</v>
      </c>
      <c r="I3164" s="2">
        <v>349</v>
      </c>
      <c r="J3164" s="2">
        <v>1258</v>
      </c>
      <c r="K3164" s="2">
        <v>270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571</v>
      </c>
      <c r="S3164" s="2">
        <v>75400</v>
      </c>
      <c r="T3164" s="2">
        <v>4388100</v>
      </c>
      <c r="U3164" s="2">
        <v>22</v>
      </c>
      <c r="V3164" s="2">
        <v>38</v>
      </c>
      <c r="W3164" s="2">
        <v>0</v>
      </c>
      <c r="X3164" s="2">
        <v>57</v>
      </c>
      <c r="Y3164" s="2">
        <v>16</v>
      </c>
      <c r="Z3164" s="2">
        <v>20</v>
      </c>
      <c r="AA3164" s="9">
        <f t="shared" si="443"/>
        <v>3000</v>
      </c>
      <c r="AB3164" s="9">
        <f t="shared" si="444"/>
        <v>340</v>
      </c>
      <c r="AC3164" s="9">
        <f t="shared" si="445"/>
        <v>571</v>
      </c>
      <c r="AD3164" s="9">
        <f t="shared" si="446"/>
        <v>571</v>
      </c>
      <c r="AE3164" s="44">
        <f t="shared" si="447"/>
        <v>4.0470882361914708E-6</v>
      </c>
      <c r="AF3164" s="9">
        <f t="shared" si="448"/>
        <v>19</v>
      </c>
      <c r="AG3164" s="9">
        <f t="shared" si="441"/>
        <v>36</v>
      </c>
      <c r="AH3164" s="44">
        <f t="shared" si="449"/>
        <v>2.8749924605484438E-6</v>
      </c>
      <c r="AI3164">
        <f>AA3164/'Totals and Drop Down Lists'!W$6*Inputs!E$37</f>
        <v>2721.4212214495833</v>
      </c>
      <c r="AJ3164">
        <f>AB3164/'Totals and Drop Down Lists'!X$6*Inputs!F$37</f>
        <v>1118.7316421373519</v>
      </c>
      <c r="AK3164">
        <f>AC3164/'Totals and Drop Down Lists'!Y$6*Inputs!G$37</f>
        <v>3764.224875986356</v>
      </c>
      <c r="AL3164">
        <f>AD3164/'Totals and Drop Down Lists'!Z$6*Inputs!H$37</f>
        <v>4577.9932251665105</v>
      </c>
      <c r="AM3164">
        <f>AE3164/'Totals and Drop Down Lists'!AA$6*Inputs!I$37</f>
        <v>503.81938536660891</v>
      </c>
      <c r="AN3164">
        <f>AF3164/'Totals and Drop Down Lists'!AB$6*Inputs!J$37</f>
        <v>379.17716966655013</v>
      </c>
      <c r="AO3164">
        <f>AG3164/'Totals and Drop Down Lists'!AC$6*Inputs!K$37</f>
        <v>670.44874244729829</v>
      </c>
      <c r="AP3164">
        <f>AH3164/'Totals and Drop Down Lists'!AD$6*Inputs!L$37</f>
        <v>676.57171425957074</v>
      </c>
      <c r="AQ3164">
        <f>IF(OR($D3164="51",$D3164="52",$D3164="61"),(AA3164/'Totals and Drop Down Lists'!W$4)*Inputs!E$38,0)</f>
        <v>0</v>
      </c>
      <c r="AR3164">
        <f>IF(OR($D3164="51",$D3164="52",$D3164="61"),(AB3164/'Totals and Drop Down Lists'!X$4)*Inputs!F$38,0)</f>
        <v>0</v>
      </c>
      <c r="AS3164">
        <f>IF(OR($D3164="51",$D3164="52",$D3164="61"),(AC3164/'Totals and Drop Down Lists'!Y$4)*Inputs!G$38,0)</f>
        <v>0</v>
      </c>
      <c r="AT3164">
        <f>IF(OR($D3164="51",$D3164="52",$D3164="61"),(AD3164/'Totals and Drop Down Lists'!Z$4)*Inputs!H$38,0)</f>
        <v>0</v>
      </c>
      <c r="AU3164">
        <f>IF(OR($D3164="51",$D3164="52",$D3164="61"),(AE3164/'Totals and Drop Down Lists'!AA$4)*Inputs!I$38,0)</f>
        <v>0</v>
      </c>
      <c r="AV3164">
        <f>IF(OR($D3164="51",$D3164="52",$D3164="61"),(AF3164/'Totals and Drop Down Lists'!AB$4)*Inputs!J$38,0)</f>
        <v>0</v>
      </c>
      <c r="AW3164">
        <f>IF(OR($D3164="51",$D3164="52",$D3164="61"),(AG3164/'Totals and Drop Down Lists'!AC$4)*Inputs!K$38,0)</f>
        <v>0</v>
      </c>
      <c r="AX3164">
        <f>IF(OR($D3164="51",$D3164="52",$D3164="61"),(AH3164/'Totals and Drop Down Lists'!AD$4)*Inputs!L$38,0)</f>
        <v>0</v>
      </c>
      <c r="AY3164">
        <f>IF(OR($D3164="51",$D3164="52",$D3164="61"),0,(AA3164/'Totals and Drop Down Lists'!W$5)*Inputs!E$39)</f>
        <v>0</v>
      </c>
      <c r="AZ3164">
        <f>IF(OR($D3164="51",$D3164="52",$D3164="61"),0,(AB3164/'Totals and Drop Down Lists'!X$5)*Inputs!F$39)</f>
        <v>0</v>
      </c>
      <c r="BA3164">
        <f>IF(OR($D3164="51",$D3164="52",$D3164="61"),0,(AC3164/'Totals and Drop Down Lists'!Y$5)*Inputs!G$39)</f>
        <v>0</v>
      </c>
      <c r="BB3164">
        <f>IF(OR($D3164="51",$D3164="52",$D3164="61"),0,(AD3164/'Totals and Drop Down Lists'!Z$5)*Inputs!H$39)</f>
        <v>0</v>
      </c>
      <c r="BC3164">
        <f>IF(OR($D3164="51",$D3164="52",$D3164="61"),0,(AE3164/'Totals and Drop Down Lists'!AA$5)*Inputs!I$39)</f>
        <v>0</v>
      </c>
      <c r="BD3164">
        <f>IF(OR($D3164="51",$D3164="52",$D3164="61"),0,(AF3164/'Totals and Drop Down Lists'!AB$5)*Inputs!J$39)</f>
        <v>0</v>
      </c>
      <c r="BE3164">
        <f>IF(OR($D3164="51",$D3164="52",$D3164="61"),0,(AG3164/'Totals and Drop Down Lists'!AC$5)*Inputs!K$39)</f>
        <v>0</v>
      </c>
      <c r="BF3164">
        <f>IF(OR($D3164="51",$D3164="52",$D3164="61"),0,(AH3164/'Totals and Drop Down Lists'!AD$5)*Inputs!L$39)</f>
        <v>0</v>
      </c>
      <c r="BG3164" s="10">
        <f t="shared" si="442"/>
        <v>14412.387976479833</v>
      </c>
    </row>
    <row r="3165" spans="1:59" ht="28.8">
      <c r="A3165" s="1" t="s">
        <v>7662</v>
      </c>
      <c r="B3165" s="1" t="s">
        <v>5491</v>
      </c>
      <c r="C3165" s="1" t="s">
        <v>5528</v>
      </c>
      <c r="D3165" s="1" t="s">
        <v>25</v>
      </c>
      <c r="E3165" s="1" t="s">
        <v>5529</v>
      </c>
      <c r="F3165" s="2">
        <v>4051</v>
      </c>
      <c r="G3165" s="2">
        <v>26</v>
      </c>
      <c r="H3165" s="2">
        <v>1</v>
      </c>
      <c r="I3165" s="2">
        <v>491</v>
      </c>
      <c r="J3165" s="2">
        <v>1589</v>
      </c>
      <c r="K3165" s="2">
        <v>347</v>
      </c>
      <c r="L3165" s="2">
        <v>5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700</v>
      </c>
      <c r="S3165" s="2">
        <v>150600</v>
      </c>
      <c r="T3165" s="2">
        <v>10607000</v>
      </c>
      <c r="U3165" s="2">
        <v>10</v>
      </c>
      <c r="V3165" s="2">
        <v>42</v>
      </c>
      <c r="W3165" s="2">
        <v>0</v>
      </c>
      <c r="X3165" s="2">
        <v>79</v>
      </c>
      <c r="Y3165" s="2">
        <v>4</v>
      </c>
      <c r="Z3165" s="2">
        <v>44</v>
      </c>
      <c r="AA3165" s="9">
        <f t="shared" si="443"/>
        <v>4051</v>
      </c>
      <c r="AB3165" s="9">
        <f t="shared" si="444"/>
        <v>464</v>
      </c>
      <c r="AC3165" s="9">
        <f t="shared" si="445"/>
        <v>705</v>
      </c>
      <c r="AD3165" s="9">
        <f t="shared" si="446"/>
        <v>700</v>
      </c>
      <c r="AE3165" s="44">
        <f t="shared" si="447"/>
        <v>5.2921340739266794E-6</v>
      </c>
      <c r="AF3165" s="9">
        <f t="shared" si="448"/>
        <v>37</v>
      </c>
      <c r="AG3165" s="9">
        <f t="shared" si="441"/>
        <v>48</v>
      </c>
      <c r="AH3165" s="44">
        <f t="shared" si="449"/>
        <v>3.900298996444289E-6</v>
      </c>
      <c r="AI3165">
        <f>AA3165/'Totals and Drop Down Lists'!W$6*Inputs!E$37</f>
        <v>3674.8257893640871</v>
      </c>
      <c r="AJ3165">
        <f>AB3165/'Totals and Drop Down Lists'!X$6*Inputs!F$37</f>
        <v>1526.7396527992096</v>
      </c>
      <c r="AK3165">
        <f>AC3165/'Totals and Drop Down Lists'!Y$6*Inputs!G$37</f>
        <v>4647.5981393526799</v>
      </c>
      <c r="AL3165">
        <f>AD3165/'Totals and Drop Down Lists'!Z$6*Inputs!H$37</f>
        <v>5612.2508889957226</v>
      </c>
      <c r="AM3165">
        <f>AE3165/'Totals and Drop Down Lists'!AA$6*Inputs!I$37</f>
        <v>658.81433287269795</v>
      </c>
      <c r="AN3165">
        <f>AF3165/'Totals and Drop Down Lists'!AB$6*Inputs!J$37</f>
        <v>738.39764619275536</v>
      </c>
      <c r="AO3165">
        <f>AG3165/'Totals and Drop Down Lists'!AC$6*Inputs!K$37</f>
        <v>893.93165659639772</v>
      </c>
      <c r="AP3165">
        <f>AH3165/'Totals and Drop Down Lists'!AD$6*Inputs!L$37</f>
        <v>917.85700810005017</v>
      </c>
      <c r="AQ3165">
        <f>IF(OR($D3165="51",$D3165="52",$D3165="61"),(AA3165/'Totals and Drop Down Lists'!W$4)*Inputs!E$38,0)</f>
        <v>0</v>
      </c>
      <c r="AR3165">
        <f>IF(OR($D3165="51",$D3165="52",$D3165="61"),(AB3165/'Totals and Drop Down Lists'!X$4)*Inputs!F$38,0)</f>
        <v>0</v>
      </c>
      <c r="AS3165">
        <f>IF(OR($D3165="51",$D3165="52",$D3165="61"),(AC3165/'Totals and Drop Down Lists'!Y$4)*Inputs!G$38,0)</f>
        <v>0</v>
      </c>
      <c r="AT3165">
        <f>IF(OR($D3165="51",$D3165="52",$D3165="61"),(AD3165/'Totals and Drop Down Lists'!Z$4)*Inputs!H$38,0)</f>
        <v>0</v>
      </c>
      <c r="AU3165">
        <f>IF(OR($D3165="51",$D3165="52",$D3165="61"),(AE3165/'Totals and Drop Down Lists'!AA$4)*Inputs!I$38,0)</f>
        <v>0</v>
      </c>
      <c r="AV3165">
        <f>IF(OR($D3165="51",$D3165="52",$D3165="61"),(AF3165/'Totals and Drop Down Lists'!AB$4)*Inputs!J$38,0)</f>
        <v>0</v>
      </c>
      <c r="AW3165">
        <f>IF(OR($D3165="51",$D3165="52",$D3165="61"),(AG3165/'Totals and Drop Down Lists'!AC$4)*Inputs!K$38,0)</f>
        <v>0</v>
      </c>
      <c r="AX3165">
        <f>IF(OR($D3165="51",$D3165="52",$D3165="61"),(AH3165/'Totals and Drop Down Lists'!AD$4)*Inputs!L$38,0)</f>
        <v>0</v>
      </c>
      <c r="AY3165">
        <f>IF(OR($D3165="51",$D3165="52",$D3165="61"),0,(AA3165/'Totals and Drop Down Lists'!W$5)*Inputs!E$39)</f>
        <v>0</v>
      </c>
      <c r="AZ3165">
        <f>IF(OR($D3165="51",$D3165="52",$D3165="61"),0,(AB3165/'Totals and Drop Down Lists'!X$5)*Inputs!F$39)</f>
        <v>0</v>
      </c>
      <c r="BA3165">
        <f>IF(OR($D3165="51",$D3165="52",$D3165="61"),0,(AC3165/'Totals and Drop Down Lists'!Y$5)*Inputs!G$39)</f>
        <v>0</v>
      </c>
      <c r="BB3165">
        <f>IF(OR($D3165="51",$D3165="52",$D3165="61"),0,(AD3165/'Totals and Drop Down Lists'!Z$5)*Inputs!H$39)</f>
        <v>0</v>
      </c>
      <c r="BC3165">
        <f>IF(OR($D3165="51",$D3165="52",$D3165="61"),0,(AE3165/'Totals and Drop Down Lists'!AA$5)*Inputs!I$39)</f>
        <v>0</v>
      </c>
      <c r="BD3165">
        <f>IF(OR($D3165="51",$D3165="52",$D3165="61"),0,(AF3165/'Totals and Drop Down Lists'!AB$5)*Inputs!J$39)</f>
        <v>0</v>
      </c>
      <c r="BE3165">
        <f>IF(OR($D3165="51",$D3165="52",$D3165="61"),0,(AG3165/'Totals and Drop Down Lists'!AC$5)*Inputs!K$39)</f>
        <v>0</v>
      </c>
      <c r="BF3165">
        <f>IF(OR($D3165="51",$D3165="52",$D3165="61"),0,(AH3165/'Totals and Drop Down Lists'!AD$5)*Inputs!L$39)</f>
        <v>0</v>
      </c>
      <c r="BG3165" s="10">
        <f t="shared" si="442"/>
        <v>18670.415114273601</v>
      </c>
    </row>
    <row r="3166" spans="1:59" ht="28.8">
      <c r="A3166" s="1" t="s">
        <v>7662</v>
      </c>
      <c r="B3166" s="1" t="s">
        <v>5491</v>
      </c>
      <c r="C3166" s="1" t="s">
        <v>5530</v>
      </c>
      <c r="D3166" s="1" t="s">
        <v>25</v>
      </c>
      <c r="E3166" s="1" t="s">
        <v>5531</v>
      </c>
      <c r="F3166" s="2">
        <v>7001</v>
      </c>
      <c r="G3166" s="2">
        <v>26</v>
      </c>
      <c r="H3166" s="2">
        <v>6</v>
      </c>
      <c r="I3166" s="2">
        <v>1163</v>
      </c>
      <c r="J3166" s="2">
        <v>3138</v>
      </c>
      <c r="K3166" s="2">
        <v>1032</v>
      </c>
      <c r="L3166" s="2">
        <v>8</v>
      </c>
      <c r="M3166" s="2">
        <v>0</v>
      </c>
      <c r="N3166" s="2">
        <v>0</v>
      </c>
      <c r="O3166" s="2">
        <v>15</v>
      </c>
      <c r="P3166" s="2">
        <v>0</v>
      </c>
      <c r="Q3166" s="2">
        <v>0</v>
      </c>
      <c r="R3166" s="2">
        <v>883</v>
      </c>
      <c r="S3166" s="2">
        <v>523600</v>
      </c>
      <c r="T3166" s="2">
        <v>30190000</v>
      </c>
      <c r="U3166" s="2">
        <v>202</v>
      </c>
      <c r="V3166" s="2">
        <v>105</v>
      </c>
      <c r="W3166" s="2">
        <v>40</v>
      </c>
      <c r="X3166" s="2">
        <v>285</v>
      </c>
      <c r="Y3166" s="2">
        <v>64</v>
      </c>
      <c r="Z3166" s="2">
        <v>150</v>
      </c>
      <c r="AA3166" s="9">
        <f t="shared" si="443"/>
        <v>7001</v>
      </c>
      <c r="AB3166" s="9">
        <f t="shared" si="444"/>
        <v>1131</v>
      </c>
      <c r="AC3166" s="9">
        <f t="shared" si="445"/>
        <v>906</v>
      </c>
      <c r="AD3166" s="9">
        <f t="shared" si="446"/>
        <v>883</v>
      </c>
      <c r="AE3166" s="44">
        <f t="shared" si="447"/>
        <v>2.3702941315361122E-5</v>
      </c>
      <c r="AF3166" s="9">
        <f t="shared" si="448"/>
        <v>140</v>
      </c>
      <c r="AG3166" s="9">
        <f t="shared" si="441"/>
        <v>214</v>
      </c>
      <c r="AH3166" s="44">
        <f t="shared" si="449"/>
        <v>2.6187353919248883E-5</v>
      </c>
      <c r="AI3166">
        <f>AA3166/'Totals and Drop Down Lists'!W$6*Inputs!E$37</f>
        <v>6350.8899904561777</v>
      </c>
      <c r="AJ3166">
        <f>AB3166/'Totals and Drop Down Lists'!X$6*Inputs!F$37</f>
        <v>3721.4279036980738</v>
      </c>
      <c r="AK3166">
        <f>AC3166/'Totals and Drop Down Lists'!Y$6*Inputs!G$37</f>
        <v>5972.6580344021686</v>
      </c>
      <c r="AL3166">
        <f>AD3166/'Totals and Drop Down Lists'!Z$6*Inputs!H$37</f>
        <v>7079.4536214046038</v>
      </c>
      <c r="AM3166">
        <f>AE3166/'Totals and Drop Down Lists'!AA$6*Inputs!I$37</f>
        <v>2950.7637659326429</v>
      </c>
      <c r="AN3166">
        <f>AF3166/'Totals and Drop Down Lists'!AB$6*Inputs!J$37</f>
        <v>2793.9370396482636</v>
      </c>
      <c r="AO3166">
        <f>AG3166/'Totals and Drop Down Lists'!AC$6*Inputs!K$37</f>
        <v>3985.4453023256065</v>
      </c>
      <c r="AP3166">
        <f>AH3166/'Totals and Drop Down Lists'!AD$6*Inputs!L$37</f>
        <v>6162.6676160703491</v>
      </c>
      <c r="AQ3166">
        <f>IF(OR($D3166="51",$D3166="52",$D3166="61"),(AA3166/'Totals and Drop Down Lists'!W$4)*Inputs!E$38,0)</f>
        <v>0</v>
      </c>
      <c r="AR3166">
        <f>IF(OR($D3166="51",$D3166="52",$D3166="61"),(AB3166/'Totals and Drop Down Lists'!X$4)*Inputs!F$38,0)</f>
        <v>0</v>
      </c>
      <c r="AS3166">
        <f>IF(OR($D3166="51",$D3166="52",$D3166="61"),(AC3166/'Totals and Drop Down Lists'!Y$4)*Inputs!G$38,0)</f>
        <v>0</v>
      </c>
      <c r="AT3166">
        <f>IF(OR($D3166="51",$D3166="52",$D3166="61"),(AD3166/'Totals and Drop Down Lists'!Z$4)*Inputs!H$38,0)</f>
        <v>0</v>
      </c>
      <c r="AU3166">
        <f>IF(OR($D3166="51",$D3166="52",$D3166="61"),(AE3166/'Totals and Drop Down Lists'!AA$4)*Inputs!I$38,0)</f>
        <v>0</v>
      </c>
      <c r="AV3166">
        <f>IF(OR($D3166="51",$D3166="52",$D3166="61"),(AF3166/'Totals and Drop Down Lists'!AB$4)*Inputs!J$38,0)</f>
        <v>0</v>
      </c>
      <c r="AW3166">
        <f>IF(OR($D3166="51",$D3166="52",$D3166="61"),(AG3166/'Totals and Drop Down Lists'!AC$4)*Inputs!K$38,0)</f>
        <v>0</v>
      </c>
      <c r="AX3166">
        <f>IF(OR($D3166="51",$D3166="52",$D3166="61"),(AH3166/'Totals and Drop Down Lists'!AD$4)*Inputs!L$38,0)</f>
        <v>0</v>
      </c>
      <c r="AY3166">
        <f>IF(OR($D3166="51",$D3166="52",$D3166="61"),0,(AA3166/'Totals and Drop Down Lists'!W$5)*Inputs!E$39)</f>
        <v>0</v>
      </c>
      <c r="AZ3166">
        <f>IF(OR($D3166="51",$D3166="52",$D3166="61"),0,(AB3166/'Totals and Drop Down Lists'!X$5)*Inputs!F$39)</f>
        <v>0</v>
      </c>
      <c r="BA3166">
        <f>IF(OR($D3166="51",$D3166="52",$D3166="61"),0,(AC3166/'Totals and Drop Down Lists'!Y$5)*Inputs!G$39)</f>
        <v>0</v>
      </c>
      <c r="BB3166">
        <f>IF(OR($D3166="51",$D3166="52",$D3166="61"),0,(AD3166/'Totals and Drop Down Lists'!Z$5)*Inputs!H$39)</f>
        <v>0</v>
      </c>
      <c r="BC3166">
        <f>IF(OR($D3166="51",$D3166="52",$D3166="61"),0,(AE3166/'Totals and Drop Down Lists'!AA$5)*Inputs!I$39)</f>
        <v>0</v>
      </c>
      <c r="BD3166">
        <f>IF(OR($D3166="51",$D3166="52",$D3166="61"),0,(AF3166/'Totals and Drop Down Lists'!AB$5)*Inputs!J$39)</f>
        <v>0</v>
      </c>
      <c r="BE3166">
        <f>IF(OR($D3166="51",$D3166="52",$D3166="61"),0,(AG3166/'Totals and Drop Down Lists'!AC$5)*Inputs!K$39)</f>
        <v>0</v>
      </c>
      <c r="BF3166">
        <f>IF(OR($D3166="51",$D3166="52",$D3166="61"),0,(AH3166/'Totals and Drop Down Lists'!AD$5)*Inputs!L$39)</f>
        <v>0</v>
      </c>
      <c r="BG3166" s="10">
        <f t="shared" si="442"/>
        <v>39017.243273937886</v>
      </c>
    </row>
    <row r="3167" spans="1:59" ht="28.8">
      <c r="A3167" s="1" t="s">
        <v>7662</v>
      </c>
      <c r="B3167" s="1" t="s">
        <v>5491</v>
      </c>
      <c r="C3167" s="1" t="s">
        <v>5532</v>
      </c>
      <c r="D3167" s="1" t="s">
        <v>25</v>
      </c>
      <c r="E3167" s="1" t="s">
        <v>5533</v>
      </c>
      <c r="F3167" s="2">
        <v>2370</v>
      </c>
      <c r="G3167" s="2">
        <v>69</v>
      </c>
      <c r="H3167" s="2">
        <v>1</v>
      </c>
      <c r="I3167" s="2">
        <v>307</v>
      </c>
      <c r="J3167" s="2">
        <v>930</v>
      </c>
      <c r="K3167" s="2">
        <v>199</v>
      </c>
      <c r="L3167" s="2">
        <v>8</v>
      </c>
      <c r="M3167" s="2">
        <v>6</v>
      </c>
      <c r="N3167" s="2">
        <v>19</v>
      </c>
      <c r="O3167" s="2">
        <v>6</v>
      </c>
      <c r="P3167" s="2">
        <v>0</v>
      </c>
      <c r="Q3167" s="2">
        <v>0</v>
      </c>
      <c r="R3167" s="2">
        <v>464</v>
      </c>
      <c r="S3167" s="2">
        <v>90500</v>
      </c>
      <c r="T3167" s="2">
        <v>4153400</v>
      </c>
      <c r="U3167" s="2">
        <v>7</v>
      </c>
      <c r="V3167" s="2">
        <v>34</v>
      </c>
      <c r="W3167" s="2">
        <v>4</v>
      </c>
      <c r="X3167" s="2">
        <v>51</v>
      </c>
      <c r="Y3167" s="2">
        <v>0</v>
      </c>
      <c r="Z3167" s="2">
        <v>38</v>
      </c>
      <c r="AA3167" s="9">
        <f t="shared" si="443"/>
        <v>2370</v>
      </c>
      <c r="AB3167" s="9">
        <f t="shared" si="444"/>
        <v>237</v>
      </c>
      <c r="AC3167" s="9">
        <f t="shared" si="445"/>
        <v>503</v>
      </c>
      <c r="AD3167" s="9">
        <f t="shared" si="446"/>
        <v>464</v>
      </c>
      <c r="AE3167" s="44">
        <f t="shared" si="447"/>
        <v>2.9738495284703509E-6</v>
      </c>
      <c r="AF3167" s="9">
        <f t="shared" si="448"/>
        <v>13</v>
      </c>
      <c r="AG3167" s="9">
        <f t="shared" si="441"/>
        <v>38</v>
      </c>
      <c r="AH3167" s="44">
        <f t="shared" si="449"/>
        <v>3.0255533184242116E-6</v>
      </c>
      <c r="AI3167">
        <f>AA3167/'Totals and Drop Down Lists'!W$6*Inputs!E$37</f>
        <v>2149.9227649451705</v>
      </c>
      <c r="AJ3167">
        <f>AB3167/'Totals and Drop Down Lists'!X$6*Inputs!F$37</f>
        <v>779.82176231338951</v>
      </c>
      <c r="AK3167">
        <f>AC3167/'Totals and Drop Down Lists'!Y$6*Inputs!G$37</f>
        <v>3315.9459065168771</v>
      </c>
      <c r="AL3167">
        <f>AD3167/'Totals and Drop Down Lists'!Z$6*Inputs!H$37</f>
        <v>3720.1205892771645</v>
      </c>
      <c r="AM3167">
        <f>AE3167/'Totals and Drop Down Lists'!AA$6*Inputs!I$37</f>
        <v>370.21259586291535</v>
      </c>
      <c r="AN3167">
        <f>AF3167/'Totals and Drop Down Lists'!AB$6*Inputs!J$37</f>
        <v>259.43701082448166</v>
      </c>
      <c r="AO3167">
        <f>AG3167/'Totals and Drop Down Lists'!AC$6*Inputs!K$37</f>
        <v>707.69589480548154</v>
      </c>
      <c r="AP3167">
        <f>AH3167/'Totals and Drop Down Lists'!AD$6*Inputs!L$37</f>
        <v>712.00318724992701</v>
      </c>
      <c r="AQ3167">
        <f>IF(OR($D3167="51",$D3167="52",$D3167="61"),(AA3167/'Totals and Drop Down Lists'!W$4)*Inputs!E$38,0)</f>
        <v>0</v>
      </c>
      <c r="AR3167">
        <f>IF(OR($D3167="51",$D3167="52",$D3167="61"),(AB3167/'Totals and Drop Down Lists'!X$4)*Inputs!F$38,0)</f>
        <v>0</v>
      </c>
      <c r="AS3167">
        <f>IF(OR($D3167="51",$D3167="52",$D3167="61"),(AC3167/'Totals and Drop Down Lists'!Y$4)*Inputs!G$38,0)</f>
        <v>0</v>
      </c>
      <c r="AT3167">
        <f>IF(OR($D3167="51",$D3167="52",$D3167="61"),(AD3167/'Totals and Drop Down Lists'!Z$4)*Inputs!H$38,0)</f>
        <v>0</v>
      </c>
      <c r="AU3167">
        <f>IF(OR($D3167="51",$D3167="52",$D3167="61"),(AE3167/'Totals and Drop Down Lists'!AA$4)*Inputs!I$38,0)</f>
        <v>0</v>
      </c>
      <c r="AV3167">
        <f>IF(OR($D3167="51",$D3167="52",$D3167="61"),(AF3167/'Totals and Drop Down Lists'!AB$4)*Inputs!J$38,0)</f>
        <v>0</v>
      </c>
      <c r="AW3167">
        <f>IF(OR($D3167="51",$D3167="52",$D3167="61"),(AG3167/'Totals and Drop Down Lists'!AC$4)*Inputs!K$38,0)</f>
        <v>0</v>
      </c>
      <c r="AX3167">
        <f>IF(OR($D3167="51",$D3167="52",$D3167="61"),(AH3167/'Totals and Drop Down Lists'!AD$4)*Inputs!L$38,0)</f>
        <v>0</v>
      </c>
      <c r="AY3167">
        <f>IF(OR($D3167="51",$D3167="52",$D3167="61"),0,(AA3167/'Totals and Drop Down Lists'!W$5)*Inputs!E$39)</f>
        <v>0</v>
      </c>
      <c r="AZ3167">
        <f>IF(OR($D3167="51",$D3167="52",$D3167="61"),0,(AB3167/'Totals and Drop Down Lists'!X$5)*Inputs!F$39)</f>
        <v>0</v>
      </c>
      <c r="BA3167">
        <f>IF(OR($D3167="51",$D3167="52",$D3167="61"),0,(AC3167/'Totals and Drop Down Lists'!Y$5)*Inputs!G$39)</f>
        <v>0</v>
      </c>
      <c r="BB3167">
        <f>IF(OR($D3167="51",$D3167="52",$D3167="61"),0,(AD3167/'Totals and Drop Down Lists'!Z$5)*Inputs!H$39)</f>
        <v>0</v>
      </c>
      <c r="BC3167">
        <f>IF(OR($D3167="51",$D3167="52",$D3167="61"),0,(AE3167/'Totals and Drop Down Lists'!AA$5)*Inputs!I$39)</f>
        <v>0</v>
      </c>
      <c r="BD3167">
        <f>IF(OR($D3167="51",$D3167="52",$D3167="61"),0,(AF3167/'Totals and Drop Down Lists'!AB$5)*Inputs!J$39)</f>
        <v>0</v>
      </c>
      <c r="BE3167">
        <f>IF(OR($D3167="51",$D3167="52",$D3167="61"),0,(AG3167/'Totals and Drop Down Lists'!AC$5)*Inputs!K$39)</f>
        <v>0</v>
      </c>
      <c r="BF3167">
        <f>IF(OR($D3167="51",$D3167="52",$D3167="61"),0,(AH3167/'Totals and Drop Down Lists'!AD$5)*Inputs!L$39)</f>
        <v>0</v>
      </c>
      <c r="BG3167" s="10">
        <f t="shared" si="442"/>
        <v>12015.159711795408</v>
      </c>
    </row>
    <row r="3168" spans="1:59" ht="28.8">
      <c r="A3168" s="1" t="s">
        <v>7662</v>
      </c>
      <c r="B3168" s="1" t="s">
        <v>5491</v>
      </c>
      <c r="C3168" s="1" t="s">
        <v>2137</v>
      </c>
      <c r="D3168" s="1" t="s">
        <v>25</v>
      </c>
      <c r="E3168" s="1" t="s">
        <v>5534</v>
      </c>
      <c r="F3168" s="2">
        <v>7307</v>
      </c>
      <c r="G3168" s="2">
        <v>12</v>
      </c>
      <c r="H3168" s="2">
        <v>0</v>
      </c>
      <c r="I3168" s="2">
        <v>821</v>
      </c>
      <c r="J3168" s="2">
        <v>3159</v>
      </c>
      <c r="K3168" s="2">
        <v>738</v>
      </c>
      <c r="L3168" s="2">
        <v>26</v>
      </c>
      <c r="M3168" s="2">
        <v>9</v>
      </c>
      <c r="N3168" s="2">
        <v>0</v>
      </c>
      <c r="O3168" s="2">
        <v>0</v>
      </c>
      <c r="P3168" s="2">
        <v>0</v>
      </c>
      <c r="Q3168" s="2">
        <v>0</v>
      </c>
      <c r="R3168" s="2">
        <v>1081</v>
      </c>
      <c r="S3168" s="2">
        <v>222400</v>
      </c>
      <c r="T3168" s="2">
        <v>19035100</v>
      </c>
      <c r="U3168" s="2">
        <v>68</v>
      </c>
      <c r="V3168" s="2">
        <v>73</v>
      </c>
      <c r="W3168" s="2">
        <v>55</v>
      </c>
      <c r="X3168" s="2">
        <v>162</v>
      </c>
      <c r="Y3168" s="2">
        <v>53</v>
      </c>
      <c r="Z3168" s="2">
        <v>58</v>
      </c>
      <c r="AA3168" s="9">
        <f t="shared" si="443"/>
        <v>7307</v>
      </c>
      <c r="AB3168" s="9">
        <f t="shared" si="444"/>
        <v>809</v>
      </c>
      <c r="AC3168" s="9">
        <f t="shared" si="445"/>
        <v>1116</v>
      </c>
      <c r="AD3168" s="9">
        <f t="shared" si="446"/>
        <v>1081</v>
      </c>
      <c r="AE3168" s="44">
        <f t="shared" si="447"/>
        <v>1.2040898172976864E-5</v>
      </c>
      <c r="AF3168" s="9">
        <f t="shared" si="448"/>
        <v>34</v>
      </c>
      <c r="AG3168" s="9">
        <f t="shared" si="441"/>
        <v>111</v>
      </c>
      <c r="AH3168" s="44">
        <f t="shared" si="449"/>
        <v>9.6489665537902347E-6</v>
      </c>
      <c r="AI3168">
        <f>AA3168/'Totals and Drop Down Lists'!W$6*Inputs!E$37</f>
        <v>6628.4749550440347</v>
      </c>
      <c r="AJ3168">
        <f>AB3168/'Totals and Drop Down Lists'!X$6*Inputs!F$37</f>
        <v>2661.923230850346</v>
      </c>
      <c r="AK3168">
        <f>AC3168/'Totals and Drop Down Lists'!Y$6*Inputs!G$37</f>
        <v>7357.0489695284987</v>
      </c>
      <c r="AL3168">
        <f>AD3168/'Totals and Drop Down Lists'!Z$6*Inputs!H$37</f>
        <v>8666.9188728633944</v>
      </c>
      <c r="AM3168">
        <f>AE3168/'Totals and Drop Down Lists'!AA$6*Inputs!I$37</f>
        <v>1498.9635912855642</v>
      </c>
      <c r="AN3168">
        <f>AF3168/'Totals and Drop Down Lists'!AB$6*Inputs!J$37</f>
        <v>678.52756677172124</v>
      </c>
      <c r="AO3168">
        <f>AG3168/'Totals and Drop Down Lists'!AC$6*Inputs!K$37</f>
        <v>2067.2169558791697</v>
      </c>
      <c r="AP3168">
        <f>AH3168/'Totals and Drop Down Lists'!AD$6*Inputs!L$37</f>
        <v>2270.6904215274972</v>
      </c>
      <c r="AQ3168">
        <f>IF(OR($D3168="51",$D3168="52",$D3168="61"),(AA3168/'Totals and Drop Down Lists'!W$4)*Inputs!E$38,0)</f>
        <v>0</v>
      </c>
      <c r="AR3168">
        <f>IF(OR($D3168="51",$D3168="52",$D3168="61"),(AB3168/'Totals and Drop Down Lists'!X$4)*Inputs!F$38,0)</f>
        <v>0</v>
      </c>
      <c r="AS3168">
        <f>IF(OR($D3168="51",$D3168="52",$D3168="61"),(AC3168/'Totals and Drop Down Lists'!Y$4)*Inputs!G$38,0)</f>
        <v>0</v>
      </c>
      <c r="AT3168">
        <f>IF(OR($D3168="51",$D3168="52",$D3168="61"),(AD3168/'Totals and Drop Down Lists'!Z$4)*Inputs!H$38,0)</f>
        <v>0</v>
      </c>
      <c r="AU3168">
        <f>IF(OR($D3168="51",$D3168="52",$D3168="61"),(AE3168/'Totals and Drop Down Lists'!AA$4)*Inputs!I$38,0)</f>
        <v>0</v>
      </c>
      <c r="AV3168">
        <f>IF(OR($D3168="51",$D3168="52",$D3168="61"),(AF3168/'Totals and Drop Down Lists'!AB$4)*Inputs!J$38,0)</f>
        <v>0</v>
      </c>
      <c r="AW3168">
        <f>IF(OR($D3168="51",$D3168="52",$D3168="61"),(AG3168/'Totals and Drop Down Lists'!AC$4)*Inputs!K$38,0)</f>
        <v>0</v>
      </c>
      <c r="AX3168">
        <f>IF(OR($D3168="51",$D3168="52",$D3168="61"),(AH3168/'Totals and Drop Down Lists'!AD$4)*Inputs!L$38,0)</f>
        <v>0</v>
      </c>
      <c r="AY3168">
        <f>IF(OR($D3168="51",$D3168="52",$D3168="61"),0,(AA3168/'Totals and Drop Down Lists'!W$5)*Inputs!E$39)</f>
        <v>0</v>
      </c>
      <c r="AZ3168">
        <f>IF(OR($D3168="51",$D3168="52",$D3168="61"),0,(AB3168/'Totals and Drop Down Lists'!X$5)*Inputs!F$39)</f>
        <v>0</v>
      </c>
      <c r="BA3168">
        <f>IF(OR($D3168="51",$D3168="52",$D3168="61"),0,(AC3168/'Totals and Drop Down Lists'!Y$5)*Inputs!G$39)</f>
        <v>0</v>
      </c>
      <c r="BB3168">
        <f>IF(OR($D3168="51",$D3168="52",$D3168="61"),0,(AD3168/'Totals and Drop Down Lists'!Z$5)*Inputs!H$39)</f>
        <v>0</v>
      </c>
      <c r="BC3168">
        <f>IF(OR($D3168="51",$D3168="52",$D3168="61"),0,(AE3168/'Totals and Drop Down Lists'!AA$5)*Inputs!I$39)</f>
        <v>0</v>
      </c>
      <c r="BD3168">
        <f>IF(OR($D3168="51",$D3168="52",$D3168="61"),0,(AF3168/'Totals and Drop Down Lists'!AB$5)*Inputs!J$39)</f>
        <v>0</v>
      </c>
      <c r="BE3168">
        <f>IF(OR($D3168="51",$D3168="52",$D3168="61"),0,(AG3168/'Totals and Drop Down Lists'!AC$5)*Inputs!K$39)</f>
        <v>0</v>
      </c>
      <c r="BF3168">
        <f>IF(OR($D3168="51",$D3168="52",$D3168="61"),0,(AH3168/'Totals and Drop Down Lists'!AD$5)*Inputs!L$39)</f>
        <v>0</v>
      </c>
      <c r="BG3168" s="10">
        <f t="shared" si="442"/>
        <v>31829.764563750228</v>
      </c>
    </row>
    <row r="3169" spans="1:59" ht="28.8">
      <c r="A3169" s="1" t="s">
        <v>7662</v>
      </c>
      <c r="B3169" s="1" t="s">
        <v>5491</v>
      </c>
      <c r="C3169" s="1" t="s">
        <v>5535</v>
      </c>
      <c r="D3169" s="1" t="s">
        <v>25</v>
      </c>
      <c r="E3169" s="1" t="s">
        <v>5536</v>
      </c>
      <c r="F3169" s="2">
        <v>4247</v>
      </c>
      <c r="G3169" s="2">
        <v>7</v>
      </c>
      <c r="H3169" s="2">
        <v>0</v>
      </c>
      <c r="I3169" s="2">
        <v>804</v>
      </c>
      <c r="J3169" s="2">
        <v>1986</v>
      </c>
      <c r="K3169" s="2">
        <v>572</v>
      </c>
      <c r="L3169" s="2">
        <v>5</v>
      </c>
      <c r="M3169" s="2">
        <v>0</v>
      </c>
      <c r="N3169" s="2">
        <v>0</v>
      </c>
      <c r="O3169" s="2">
        <v>16</v>
      </c>
      <c r="P3169" s="2">
        <v>17</v>
      </c>
      <c r="Q3169" s="2">
        <v>4</v>
      </c>
      <c r="R3169" s="2">
        <v>767</v>
      </c>
      <c r="S3169" s="2">
        <v>213400</v>
      </c>
      <c r="T3169" s="2">
        <v>13753100</v>
      </c>
      <c r="U3169" s="2">
        <v>53</v>
      </c>
      <c r="V3169" s="2">
        <v>108</v>
      </c>
      <c r="W3169" s="2">
        <v>15</v>
      </c>
      <c r="X3169" s="2">
        <v>176</v>
      </c>
      <c r="Y3169" s="2">
        <v>37</v>
      </c>
      <c r="Z3169" s="2">
        <v>63</v>
      </c>
      <c r="AA3169" s="9">
        <f t="shared" si="443"/>
        <v>4247</v>
      </c>
      <c r="AB3169" s="9">
        <f t="shared" si="444"/>
        <v>797</v>
      </c>
      <c r="AC3169" s="9">
        <f t="shared" si="445"/>
        <v>809</v>
      </c>
      <c r="AD3169" s="9">
        <f t="shared" si="446"/>
        <v>767</v>
      </c>
      <c r="AE3169" s="44">
        <f t="shared" si="447"/>
        <v>1.150558219592945E-5</v>
      </c>
      <c r="AF3169" s="9">
        <f t="shared" si="448"/>
        <v>53</v>
      </c>
      <c r="AG3169" s="9">
        <f t="shared" si="441"/>
        <v>100</v>
      </c>
      <c r="AH3169" s="44">
        <f t="shared" si="449"/>
        <v>1.0716867738737039E-5</v>
      </c>
      <c r="AI3169">
        <f>AA3169/'Totals and Drop Down Lists'!W$6*Inputs!E$37</f>
        <v>3852.6253091654598</v>
      </c>
      <c r="AJ3169">
        <f>AB3169/'Totals and Drop Down Lists'!X$6*Inputs!F$37</f>
        <v>2622.4385846572632</v>
      </c>
      <c r="AK3169">
        <f>AC3169/'Totals and Drop Down Lists'!Y$6*Inputs!G$37</f>
        <v>5333.2012691295295</v>
      </c>
      <c r="AL3169">
        <f>AD3169/'Totals and Drop Down Lists'!Z$6*Inputs!H$37</f>
        <v>6149.4234740853126</v>
      </c>
      <c r="AM3169">
        <f>AE3169/'Totals and Drop Down Lists'!AA$6*Inputs!I$37</f>
        <v>1432.3224530664584</v>
      </c>
      <c r="AN3169">
        <f>AF3169/'Totals and Drop Down Lists'!AB$6*Inputs!J$37</f>
        <v>1057.7047364382713</v>
      </c>
      <c r="AO3169">
        <f>AG3169/'Totals and Drop Down Lists'!AC$6*Inputs!K$37</f>
        <v>1862.3576179091619</v>
      </c>
      <c r="AP3169">
        <f>AH3169/'Totals and Drop Down Lists'!AD$6*Inputs!L$37</f>
        <v>2521.9995102551447</v>
      </c>
      <c r="AQ3169">
        <f>IF(OR($D3169="51",$D3169="52",$D3169="61"),(AA3169/'Totals and Drop Down Lists'!W$4)*Inputs!E$38,0)</f>
        <v>0</v>
      </c>
      <c r="AR3169">
        <f>IF(OR($D3169="51",$D3169="52",$D3169="61"),(AB3169/'Totals and Drop Down Lists'!X$4)*Inputs!F$38,0)</f>
        <v>0</v>
      </c>
      <c r="AS3169">
        <f>IF(OR($D3169="51",$D3169="52",$D3169="61"),(AC3169/'Totals and Drop Down Lists'!Y$4)*Inputs!G$38,0)</f>
        <v>0</v>
      </c>
      <c r="AT3169">
        <f>IF(OR($D3169="51",$D3169="52",$D3169="61"),(AD3169/'Totals and Drop Down Lists'!Z$4)*Inputs!H$38,0)</f>
        <v>0</v>
      </c>
      <c r="AU3169">
        <f>IF(OR($D3169="51",$D3169="52",$D3169="61"),(AE3169/'Totals and Drop Down Lists'!AA$4)*Inputs!I$38,0)</f>
        <v>0</v>
      </c>
      <c r="AV3169">
        <f>IF(OR($D3169="51",$D3169="52",$D3169="61"),(AF3169/'Totals and Drop Down Lists'!AB$4)*Inputs!J$38,0)</f>
        <v>0</v>
      </c>
      <c r="AW3169">
        <f>IF(OR($D3169="51",$D3169="52",$D3169="61"),(AG3169/'Totals and Drop Down Lists'!AC$4)*Inputs!K$38,0)</f>
        <v>0</v>
      </c>
      <c r="AX3169">
        <f>IF(OR($D3169="51",$D3169="52",$D3169="61"),(AH3169/'Totals and Drop Down Lists'!AD$4)*Inputs!L$38,0)</f>
        <v>0</v>
      </c>
      <c r="AY3169">
        <f>IF(OR($D3169="51",$D3169="52",$D3169="61"),0,(AA3169/'Totals and Drop Down Lists'!W$5)*Inputs!E$39)</f>
        <v>0</v>
      </c>
      <c r="AZ3169">
        <f>IF(OR($D3169="51",$D3169="52",$D3169="61"),0,(AB3169/'Totals and Drop Down Lists'!X$5)*Inputs!F$39)</f>
        <v>0</v>
      </c>
      <c r="BA3169">
        <f>IF(OR($D3169="51",$D3169="52",$D3169="61"),0,(AC3169/'Totals and Drop Down Lists'!Y$5)*Inputs!G$39)</f>
        <v>0</v>
      </c>
      <c r="BB3169">
        <f>IF(OR($D3169="51",$D3169="52",$D3169="61"),0,(AD3169/'Totals and Drop Down Lists'!Z$5)*Inputs!H$39)</f>
        <v>0</v>
      </c>
      <c r="BC3169">
        <f>IF(OR($D3169="51",$D3169="52",$D3169="61"),0,(AE3169/'Totals and Drop Down Lists'!AA$5)*Inputs!I$39)</f>
        <v>0</v>
      </c>
      <c r="BD3169">
        <f>IF(OR($D3169="51",$D3169="52",$D3169="61"),0,(AF3169/'Totals and Drop Down Lists'!AB$5)*Inputs!J$39)</f>
        <v>0</v>
      </c>
      <c r="BE3169">
        <f>IF(OR($D3169="51",$D3169="52",$D3169="61"),0,(AG3169/'Totals and Drop Down Lists'!AC$5)*Inputs!K$39)</f>
        <v>0</v>
      </c>
      <c r="BF3169">
        <f>IF(OR($D3169="51",$D3169="52",$D3169="61"),0,(AH3169/'Totals and Drop Down Lists'!AD$5)*Inputs!L$39)</f>
        <v>0</v>
      </c>
      <c r="BG3169" s="10">
        <f t="shared" si="442"/>
        <v>24832.0729547066</v>
      </c>
    </row>
    <row r="3170" spans="1:59" ht="28.8">
      <c r="A3170" s="1" t="s">
        <v>7662</v>
      </c>
      <c r="B3170" s="1" t="s">
        <v>5491</v>
      </c>
      <c r="C3170" s="1" t="s">
        <v>5537</v>
      </c>
      <c r="D3170" s="1" t="s">
        <v>25</v>
      </c>
      <c r="E3170" s="1" t="s">
        <v>5538</v>
      </c>
      <c r="F3170" s="2">
        <v>1944</v>
      </c>
      <c r="G3170" s="2">
        <v>8</v>
      </c>
      <c r="H3170" s="2">
        <v>0</v>
      </c>
      <c r="I3170" s="2">
        <v>281</v>
      </c>
      <c r="J3170" s="2">
        <v>807</v>
      </c>
      <c r="K3170" s="2">
        <v>181</v>
      </c>
      <c r="L3170" s="2">
        <v>4</v>
      </c>
      <c r="M3170" s="2">
        <v>0</v>
      </c>
      <c r="N3170" s="2">
        <v>0</v>
      </c>
      <c r="O3170" s="2">
        <v>3</v>
      </c>
      <c r="P3170" s="2">
        <v>0</v>
      </c>
      <c r="Q3170" s="2">
        <v>0</v>
      </c>
      <c r="R3170" s="2">
        <v>248</v>
      </c>
      <c r="S3170" s="2">
        <v>39500</v>
      </c>
      <c r="T3170" s="2">
        <v>6169300</v>
      </c>
      <c r="U3170" s="2">
        <v>38</v>
      </c>
      <c r="V3170" s="2">
        <v>12</v>
      </c>
      <c r="W3170" s="2">
        <v>39</v>
      </c>
      <c r="X3170" s="2">
        <v>24</v>
      </c>
      <c r="Y3170" s="2">
        <v>0</v>
      </c>
      <c r="Z3170" s="2">
        <v>8</v>
      </c>
      <c r="AA3170" s="9">
        <f t="shared" si="443"/>
        <v>1944</v>
      </c>
      <c r="AB3170" s="9">
        <f t="shared" si="444"/>
        <v>273</v>
      </c>
      <c r="AC3170" s="9">
        <f t="shared" si="445"/>
        <v>255</v>
      </c>
      <c r="AD3170" s="9">
        <f t="shared" si="446"/>
        <v>248</v>
      </c>
      <c r="AE3170" s="44">
        <f t="shared" si="447"/>
        <v>2.8351719334081739E-6</v>
      </c>
      <c r="AF3170" s="9">
        <f t="shared" si="448"/>
        <v>0</v>
      </c>
      <c r="AG3170" s="9">
        <f t="shared" si="441"/>
        <v>8</v>
      </c>
      <c r="AH3170" s="44">
        <f t="shared" si="449"/>
        <v>6.6764578791740957E-7</v>
      </c>
      <c r="AI3170">
        <f>AA3170/'Totals and Drop Down Lists'!W$6*Inputs!E$37</f>
        <v>1763.4809514993299</v>
      </c>
      <c r="AJ3170">
        <f>AB3170/'Totals and Drop Down Lists'!X$6*Inputs!F$37</f>
        <v>898.2757008926385</v>
      </c>
      <c r="AK3170">
        <f>AC3170/'Totals and Drop Down Lists'!Y$6*Inputs!G$37</f>
        <v>1681.0461355105442</v>
      </c>
      <c r="AL3170">
        <f>AD3170/'Totals and Drop Down Lists'!Z$6*Inputs!H$37</f>
        <v>1988.3403149584844</v>
      </c>
      <c r="AM3170">
        <f>AE3170/'Totals and Drop Down Lists'!AA$6*Inputs!I$37</f>
        <v>352.94871214435932</v>
      </c>
      <c r="AN3170">
        <f>AF3170/'Totals and Drop Down Lists'!AB$6*Inputs!J$37</f>
        <v>0</v>
      </c>
      <c r="AO3170">
        <f>AG3170/'Totals and Drop Down Lists'!AC$6*Inputs!K$37</f>
        <v>148.98860943273294</v>
      </c>
      <c r="AP3170">
        <f>AH3170/'Totals and Drop Down Lists'!AD$6*Inputs!L$37</f>
        <v>157.11702254804999</v>
      </c>
      <c r="AQ3170">
        <f>IF(OR($D3170="51",$D3170="52",$D3170="61"),(AA3170/'Totals and Drop Down Lists'!W$4)*Inputs!E$38,0)</f>
        <v>0</v>
      </c>
      <c r="AR3170">
        <f>IF(OR($D3170="51",$D3170="52",$D3170="61"),(AB3170/'Totals and Drop Down Lists'!X$4)*Inputs!F$38,0)</f>
        <v>0</v>
      </c>
      <c r="AS3170">
        <f>IF(OR($D3170="51",$D3170="52",$D3170="61"),(AC3170/'Totals and Drop Down Lists'!Y$4)*Inputs!G$38,0)</f>
        <v>0</v>
      </c>
      <c r="AT3170">
        <f>IF(OR($D3170="51",$D3170="52",$D3170="61"),(AD3170/'Totals and Drop Down Lists'!Z$4)*Inputs!H$38,0)</f>
        <v>0</v>
      </c>
      <c r="AU3170">
        <f>IF(OR($D3170="51",$D3170="52",$D3170="61"),(AE3170/'Totals and Drop Down Lists'!AA$4)*Inputs!I$38,0)</f>
        <v>0</v>
      </c>
      <c r="AV3170">
        <f>IF(OR($D3170="51",$D3170="52",$D3170="61"),(AF3170/'Totals and Drop Down Lists'!AB$4)*Inputs!J$38,0)</f>
        <v>0</v>
      </c>
      <c r="AW3170">
        <f>IF(OR($D3170="51",$D3170="52",$D3170="61"),(AG3170/'Totals and Drop Down Lists'!AC$4)*Inputs!K$38,0)</f>
        <v>0</v>
      </c>
      <c r="AX3170">
        <f>IF(OR($D3170="51",$D3170="52",$D3170="61"),(AH3170/'Totals and Drop Down Lists'!AD$4)*Inputs!L$38,0)</f>
        <v>0</v>
      </c>
      <c r="AY3170">
        <f>IF(OR($D3170="51",$D3170="52",$D3170="61"),0,(AA3170/'Totals and Drop Down Lists'!W$5)*Inputs!E$39)</f>
        <v>0</v>
      </c>
      <c r="AZ3170">
        <f>IF(OR($D3170="51",$D3170="52",$D3170="61"),0,(AB3170/'Totals and Drop Down Lists'!X$5)*Inputs!F$39)</f>
        <v>0</v>
      </c>
      <c r="BA3170">
        <f>IF(OR($D3170="51",$D3170="52",$D3170="61"),0,(AC3170/'Totals and Drop Down Lists'!Y$5)*Inputs!G$39)</f>
        <v>0</v>
      </c>
      <c r="BB3170">
        <f>IF(OR($D3170="51",$D3170="52",$D3170="61"),0,(AD3170/'Totals and Drop Down Lists'!Z$5)*Inputs!H$39)</f>
        <v>0</v>
      </c>
      <c r="BC3170">
        <f>IF(OR($D3170="51",$D3170="52",$D3170="61"),0,(AE3170/'Totals and Drop Down Lists'!AA$5)*Inputs!I$39)</f>
        <v>0</v>
      </c>
      <c r="BD3170">
        <f>IF(OR($D3170="51",$D3170="52",$D3170="61"),0,(AF3170/'Totals and Drop Down Lists'!AB$5)*Inputs!J$39)</f>
        <v>0</v>
      </c>
      <c r="BE3170">
        <f>IF(OR($D3170="51",$D3170="52",$D3170="61"),0,(AG3170/'Totals and Drop Down Lists'!AC$5)*Inputs!K$39)</f>
        <v>0</v>
      </c>
      <c r="BF3170">
        <f>IF(OR($D3170="51",$D3170="52",$D3170="61"),0,(AH3170/'Totals and Drop Down Lists'!AD$5)*Inputs!L$39)</f>
        <v>0</v>
      </c>
      <c r="BG3170" s="10">
        <f t="shared" si="442"/>
        <v>6990.1974469861398</v>
      </c>
    </row>
    <row r="3171" spans="1:59" ht="28.8">
      <c r="A3171" s="1" t="s">
        <v>7662</v>
      </c>
      <c r="B3171" s="1" t="s">
        <v>5491</v>
      </c>
      <c r="C3171" s="1" t="s">
        <v>5539</v>
      </c>
      <c r="D3171" s="1" t="s">
        <v>25</v>
      </c>
      <c r="E3171" s="1" t="s">
        <v>5540</v>
      </c>
      <c r="F3171" s="2">
        <v>5925</v>
      </c>
      <c r="G3171" s="2">
        <v>19</v>
      </c>
      <c r="H3171" s="2">
        <v>0</v>
      </c>
      <c r="I3171" s="2">
        <v>416</v>
      </c>
      <c r="J3171" s="2">
        <v>2041</v>
      </c>
      <c r="K3171" s="2">
        <v>455</v>
      </c>
      <c r="L3171" s="2">
        <v>43</v>
      </c>
      <c r="M3171" s="2">
        <v>4</v>
      </c>
      <c r="N3171" s="2">
        <v>0</v>
      </c>
      <c r="O3171" s="2">
        <v>3</v>
      </c>
      <c r="P3171" s="2">
        <v>42</v>
      </c>
      <c r="Q3171" s="2">
        <v>16</v>
      </c>
      <c r="R3171" s="2">
        <v>823</v>
      </c>
      <c r="S3171" s="2">
        <v>129600</v>
      </c>
      <c r="T3171" s="2">
        <v>14118300</v>
      </c>
      <c r="U3171" s="2">
        <v>36</v>
      </c>
      <c r="V3171" s="2">
        <v>52</v>
      </c>
      <c r="W3171" s="2">
        <v>18</v>
      </c>
      <c r="X3171" s="2">
        <v>77</v>
      </c>
      <c r="Y3171" s="2">
        <v>29</v>
      </c>
      <c r="Z3171" s="2">
        <v>18</v>
      </c>
      <c r="AA3171" s="9">
        <f t="shared" si="443"/>
        <v>5925</v>
      </c>
      <c r="AB3171" s="9">
        <f t="shared" si="444"/>
        <v>397</v>
      </c>
      <c r="AC3171" s="9">
        <f t="shared" si="445"/>
        <v>931</v>
      </c>
      <c r="AD3171" s="9">
        <f t="shared" si="446"/>
        <v>823</v>
      </c>
      <c r="AE3171" s="44">
        <f t="shared" si="447"/>
        <v>7.0839514248623679E-6</v>
      </c>
      <c r="AF3171" s="9">
        <f t="shared" si="448"/>
        <v>7</v>
      </c>
      <c r="AG3171" s="9">
        <f t="shared" si="441"/>
        <v>47</v>
      </c>
      <c r="AH3171" s="44">
        <f t="shared" si="449"/>
        <v>3.8986777199703523E-6</v>
      </c>
      <c r="AI3171">
        <f>AA3171/'Totals and Drop Down Lists'!W$6*Inputs!E$37</f>
        <v>5374.8069123629266</v>
      </c>
      <c r="AJ3171">
        <f>AB3171/'Totals and Drop Down Lists'!X$6*Inputs!F$37</f>
        <v>1306.2837115544962</v>
      </c>
      <c r="AK3171">
        <f>AC3171/'Totals and Drop Down Lists'!Y$6*Inputs!G$37</f>
        <v>6137.4664790600646</v>
      </c>
      <c r="AL3171">
        <f>AD3171/'Totals and Drop Down Lists'!Z$6*Inputs!H$37</f>
        <v>6598.4035452049702</v>
      </c>
      <c r="AM3171">
        <f>AE3171/'Totals and Drop Down Lists'!AA$6*Inputs!I$37</f>
        <v>881.8765108515953</v>
      </c>
      <c r="AN3171">
        <f>AF3171/'Totals and Drop Down Lists'!AB$6*Inputs!J$37</f>
        <v>139.69685198241319</v>
      </c>
      <c r="AO3171">
        <f>AG3171/'Totals and Drop Down Lists'!AC$6*Inputs!K$37</f>
        <v>875.30808041730609</v>
      </c>
      <c r="AP3171">
        <f>AH3171/'Totals and Drop Down Lists'!AD$6*Inputs!L$37</f>
        <v>917.47547325489415</v>
      </c>
      <c r="AQ3171">
        <f>IF(OR($D3171="51",$D3171="52",$D3171="61"),(AA3171/'Totals and Drop Down Lists'!W$4)*Inputs!E$38,0)</f>
        <v>0</v>
      </c>
      <c r="AR3171">
        <f>IF(OR($D3171="51",$D3171="52",$D3171="61"),(AB3171/'Totals and Drop Down Lists'!X$4)*Inputs!F$38,0)</f>
        <v>0</v>
      </c>
      <c r="AS3171">
        <f>IF(OR($D3171="51",$D3171="52",$D3171="61"),(AC3171/'Totals and Drop Down Lists'!Y$4)*Inputs!G$38,0)</f>
        <v>0</v>
      </c>
      <c r="AT3171">
        <f>IF(OR($D3171="51",$D3171="52",$D3171="61"),(AD3171/'Totals and Drop Down Lists'!Z$4)*Inputs!H$38,0)</f>
        <v>0</v>
      </c>
      <c r="AU3171">
        <f>IF(OR($D3171="51",$D3171="52",$D3171="61"),(AE3171/'Totals and Drop Down Lists'!AA$4)*Inputs!I$38,0)</f>
        <v>0</v>
      </c>
      <c r="AV3171">
        <f>IF(OR($D3171="51",$D3171="52",$D3171="61"),(AF3171/'Totals and Drop Down Lists'!AB$4)*Inputs!J$38,0)</f>
        <v>0</v>
      </c>
      <c r="AW3171">
        <f>IF(OR($D3171="51",$D3171="52",$D3171="61"),(AG3171/'Totals and Drop Down Lists'!AC$4)*Inputs!K$38,0)</f>
        <v>0</v>
      </c>
      <c r="AX3171">
        <f>IF(OR($D3171="51",$D3171="52",$D3171="61"),(AH3171/'Totals and Drop Down Lists'!AD$4)*Inputs!L$38,0)</f>
        <v>0</v>
      </c>
      <c r="AY3171">
        <f>IF(OR($D3171="51",$D3171="52",$D3171="61"),0,(AA3171/'Totals and Drop Down Lists'!W$5)*Inputs!E$39)</f>
        <v>0</v>
      </c>
      <c r="AZ3171">
        <f>IF(OR($D3171="51",$D3171="52",$D3171="61"),0,(AB3171/'Totals and Drop Down Lists'!X$5)*Inputs!F$39)</f>
        <v>0</v>
      </c>
      <c r="BA3171">
        <f>IF(OR($D3171="51",$D3171="52",$D3171="61"),0,(AC3171/'Totals and Drop Down Lists'!Y$5)*Inputs!G$39)</f>
        <v>0</v>
      </c>
      <c r="BB3171">
        <f>IF(OR($D3171="51",$D3171="52",$D3171="61"),0,(AD3171/'Totals and Drop Down Lists'!Z$5)*Inputs!H$39)</f>
        <v>0</v>
      </c>
      <c r="BC3171">
        <f>IF(OR($D3171="51",$D3171="52",$D3171="61"),0,(AE3171/'Totals and Drop Down Lists'!AA$5)*Inputs!I$39)</f>
        <v>0</v>
      </c>
      <c r="BD3171">
        <f>IF(OR($D3171="51",$D3171="52",$D3171="61"),0,(AF3171/'Totals and Drop Down Lists'!AB$5)*Inputs!J$39)</f>
        <v>0</v>
      </c>
      <c r="BE3171">
        <f>IF(OR($D3171="51",$D3171="52",$D3171="61"),0,(AG3171/'Totals and Drop Down Lists'!AC$5)*Inputs!K$39)</f>
        <v>0</v>
      </c>
      <c r="BF3171">
        <f>IF(OR($D3171="51",$D3171="52",$D3171="61"),0,(AH3171/'Totals and Drop Down Lists'!AD$5)*Inputs!L$39)</f>
        <v>0</v>
      </c>
      <c r="BG3171" s="10">
        <f t="shared" si="442"/>
        <v>22231.31756468867</v>
      </c>
    </row>
    <row r="3172" spans="1:59" ht="28.8">
      <c r="A3172" s="1" t="s">
        <v>7662</v>
      </c>
      <c r="B3172" s="1" t="s">
        <v>5491</v>
      </c>
      <c r="C3172" s="1" t="s">
        <v>5541</v>
      </c>
      <c r="D3172" s="1" t="s">
        <v>25</v>
      </c>
      <c r="E3172" s="1" t="s">
        <v>5542</v>
      </c>
      <c r="F3172" s="2">
        <v>3433</v>
      </c>
      <c r="G3172" s="2">
        <v>42</v>
      </c>
      <c r="H3172" s="2">
        <v>0</v>
      </c>
      <c r="I3172" s="2">
        <v>420</v>
      </c>
      <c r="J3172" s="2">
        <v>1429</v>
      </c>
      <c r="K3172" s="2">
        <v>379</v>
      </c>
      <c r="L3172" s="2">
        <v>2</v>
      </c>
      <c r="M3172" s="2">
        <v>0</v>
      </c>
      <c r="N3172" s="2">
        <v>0</v>
      </c>
      <c r="O3172" s="2">
        <v>10</v>
      </c>
      <c r="P3172" s="2">
        <v>5</v>
      </c>
      <c r="Q3172" s="2">
        <v>0</v>
      </c>
      <c r="R3172" s="2">
        <v>657</v>
      </c>
      <c r="S3172" s="2">
        <v>128400</v>
      </c>
      <c r="T3172" s="2">
        <v>9029200</v>
      </c>
      <c r="U3172" s="2">
        <v>26</v>
      </c>
      <c r="V3172" s="2">
        <v>53</v>
      </c>
      <c r="W3172" s="2">
        <v>4</v>
      </c>
      <c r="X3172" s="2">
        <v>83</v>
      </c>
      <c r="Y3172" s="2">
        <v>19</v>
      </c>
      <c r="Z3172" s="2">
        <v>35</v>
      </c>
      <c r="AA3172" s="9">
        <f t="shared" si="443"/>
        <v>3433</v>
      </c>
      <c r="AB3172" s="9">
        <f t="shared" si="444"/>
        <v>378</v>
      </c>
      <c r="AC3172" s="9">
        <f t="shared" si="445"/>
        <v>674</v>
      </c>
      <c r="AD3172" s="9">
        <f t="shared" si="446"/>
        <v>657</v>
      </c>
      <c r="AE3172" s="44">
        <f t="shared" si="447"/>
        <v>7.020078638348226E-6</v>
      </c>
      <c r="AF3172" s="9">
        <f t="shared" si="448"/>
        <v>26</v>
      </c>
      <c r="AG3172" s="9">
        <f t="shared" si="441"/>
        <v>54</v>
      </c>
      <c r="AH3172" s="44">
        <f t="shared" si="449"/>
        <v>5.3290749371168969E-6</v>
      </c>
      <c r="AI3172">
        <f>AA3172/'Totals and Drop Down Lists'!W$6*Inputs!E$37</f>
        <v>3114.2130177454733</v>
      </c>
      <c r="AJ3172">
        <f>AB3172/'Totals and Drop Down Lists'!X$6*Inputs!F$37</f>
        <v>1243.7663550821148</v>
      </c>
      <c r="AK3172">
        <f>AC3172/'Totals and Drop Down Lists'!Y$6*Inputs!G$37</f>
        <v>4443.2356679768891</v>
      </c>
      <c r="AL3172">
        <f>AD3172/'Totals and Drop Down Lists'!Z$6*Inputs!H$37</f>
        <v>5267.4983343859849</v>
      </c>
      <c r="AM3172">
        <f>AE3172/'Totals and Drop Down Lists'!AA$6*Inputs!I$37</f>
        <v>873.92502915286889</v>
      </c>
      <c r="AN3172">
        <f>AF3172/'Totals and Drop Down Lists'!AB$6*Inputs!J$37</f>
        <v>518.87402164896332</v>
      </c>
      <c r="AO3172">
        <f>AG3172/'Totals and Drop Down Lists'!AC$6*Inputs!K$37</f>
        <v>1005.6731136709475</v>
      </c>
      <c r="AP3172">
        <f>AH3172/'Totals and Drop Down Lists'!AD$6*Inputs!L$37</f>
        <v>1254.0907202710002</v>
      </c>
      <c r="AQ3172">
        <f>IF(OR($D3172="51",$D3172="52",$D3172="61"),(AA3172/'Totals and Drop Down Lists'!W$4)*Inputs!E$38,0)</f>
        <v>0</v>
      </c>
      <c r="AR3172">
        <f>IF(OR($D3172="51",$D3172="52",$D3172="61"),(AB3172/'Totals and Drop Down Lists'!X$4)*Inputs!F$38,0)</f>
        <v>0</v>
      </c>
      <c r="AS3172">
        <f>IF(OR($D3172="51",$D3172="52",$D3172="61"),(AC3172/'Totals and Drop Down Lists'!Y$4)*Inputs!G$38,0)</f>
        <v>0</v>
      </c>
      <c r="AT3172">
        <f>IF(OR($D3172="51",$D3172="52",$D3172="61"),(AD3172/'Totals and Drop Down Lists'!Z$4)*Inputs!H$38,0)</f>
        <v>0</v>
      </c>
      <c r="AU3172">
        <f>IF(OR($D3172="51",$D3172="52",$D3172="61"),(AE3172/'Totals and Drop Down Lists'!AA$4)*Inputs!I$38,0)</f>
        <v>0</v>
      </c>
      <c r="AV3172">
        <f>IF(OR($D3172="51",$D3172="52",$D3172="61"),(AF3172/'Totals and Drop Down Lists'!AB$4)*Inputs!J$38,0)</f>
        <v>0</v>
      </c>
      <c r="AW3172">
        <f>IF(OR($D3172="51",$D3172="52",$D3172="61"),(AG3172/'Totals and Drop Down Lists'!AC$4)*Inputs!K$38,0)</f>
        <v>0</v>
      </c>
      <c r="AX3172">
        <f>IF(OR($D3172="51",$D3172="52",$D3172="61"),(AH3172/'Totals and Drop Down Lists'!AD$4)*Inputs!L$38,0)</f>
        <v>0</v>
      </c>
      <c r="AY3172">
        <f>IF(OR($D3172="51",$D3172="52",$D3172="61"),0,(AA3172/'Totals and Drop Down Lists'!W$5)*Inputs!E$39)</f>
        <v>0</v>
      </c>
      <c r="AZ3172">
        <f>IF(OR($D3172="51",$D3172="52",$D3172="61"),0,(AB3172/'Totals and Drop Down Lists'!X$5)*Inputs!F$39)</f>
        <v>0</v>
      </c>
      <c r="BA3172">
        <f>IF(OR($D3172="51",$D3172="52",$D3172="61"),0,(AC3172/'Totals and Drop Down Lists'!Y$5)*Inputs!G$39)</f>
        <v>0</v>
      </c>
      <c r="BB3172">
        <f>IF(OR($D3172="51",$D3172="52",$D3172="61"),0,(AD3172/'Totals and Drop Down Lists'!Z$5)*Inputs!H$39)</f>
        <v>0</v>
      </c>
      <c r="BC3172">
        <f>IF(OR($D3172="51",$D3172="52",$D3172="61"),0,(AE3172/'Totals and Drop Down Lists'!AA$5)*Inputs!I$39)</f>
        <v>0</v>
      </c>
      <c r="BD3172">
        <f>IF(OR($D3172="51",$D3172="52",$D3172="61"),0,(AF3172/'Totals and Drop Down Lists'!AB$5)*Inputs!J$39)</f>
        <v>0</v>
      </c>
      <c r="BE3172">
        <f>IF(OR($D3172="51",$D3172="52",$D3172="61"),0,(AG3172/'Totals and Drop Down Lists'!AC$5)*Inputs!K$39)</f>
        <v>0</v>
      </c>
      <c r="BF3172">
        <f>IF(OR($D3172="51",$D3172="52",$D3172="61"),0,(AH3172/'Totals and Drop Down Lists'!AD$5)*Inputs!L$39)</f>
        <v>0</v>
      </c>
      <c r="BG3172" s="10">
        <f t="shared" si="442"/>
        <v>17721.276259934242</v>
      </c>
    </row>
    <row r="3173" spans="1:59" ht="28.8">
      <c r="A3173" s="1" t="s">
        <v>7662</v>
      </c>
      <c r="B3173" s="1" t="s">
        <v>5491</v>
      </c>
      <c r="C3173" s="1" t="s">
        <v>5543</v>
      </c>
      <c r="D3173" s="1" t="s">
        <v>25</v>
      </c>
      <c r="E3173" s="1" t="s">
        <v>5544</v>
      </c>
      <c r="F3173" s="2">
        <v>3377</v>
      </c>
      <c r="G3173" s="2">
        <v>27</v>
      </c>
      <c r="H3173" s="2">
        <v>0</v>
      </c>
      <c r="I3173" s="2">
        <v>534</v>
      </c>
      <c r="J3173" s="2">
        <v>1037</v>
      </c>
      <c r="K3173" s="2">
        <v>171</v>
      </c>
      <c r="L3173" s="2">
        <v>11</v>
      </c>
      <c r="M3173" s="2">
        <v>0</v>
      </c>
      <c r="N3173" s="2">
        <v>5</v>
      </c>
      <c r="O3173" s="2">
        <v>3</v>
      </c>
      <c r="P3173" s="2">
        <v>0</v>
      </c>
      <c r="Q3173" s="2">
        <v>0</v>
      </c>
      <c r="R3173" s="2">
        <v>467</v>
      </c>
      <c r="S3173" s="2">
        <v>46000</v>
      </c>
      <c r="T3173" s="2">
        <v>4805300</v>
      </c>
      <c r="U3173" s="2">
        <v>8</v>
      </c>
      <c r="V3173" s="2">
        <v>22</v>
      </c>
      <c r="W3173" s="2">
        <v>0</v>
      </c>
      <c r="X3173" s="2">
        <v>34</v>
      </c>
      <c r="Y3173" s="2">
        <v>8</v>
      </c>
      <c r="Z3173" s="2">
        <v>18</v>
      </c>
      <c r="AA3173" s="9">
        <f t="shared" si="443"/>
        <v>3377</v>
      </c>
      <c r="AB3173" s="9">
        <f t="shared" si="444"/>
        <v>507</v>
      </c>
      <c r="AC3173" s="9">
        <f t="shared" si="445"/>
        <v>486</v>
      </c>
      <c r="AD3173" s="9">
        <f t="shared" si="446"/>
        <v>467</v>
      </c>
      <c r="AE3173" s="44">
        <f t="shared" si="447"/>
        <v>1.969288071796338E-6</v>
      </c>
      <c r="AF3173" s="9">
        <f t="shared" si="448"/>
        <v>12</v>
      </c>
      <c r="AG3173" s="9">
        <f t="shared" si="441"/>
        <v>26</v>
      </c>
      <c r="AH3173" s="44">
        <f t="shared" si="449"/>
        <v>1.5952978808107E-6</v>
      </c>
      <c r="AI3173">
        <f>AA3173/'Totals and Drop Down Lists'!W$6*Inputs!E$37</f>
        <v>3063.4131549450808</v>
      </c>
      <c r="AJ3173">
        <f>AB3173/'Totals and Drop Down Lists'!X$6*Inputs!F$37</f>
        <v>1668.2263016577572</v>
      </c>
      <c r="AK3173">
        <f>AC3173/'Totals and Drop Down Lists'!Y$6*Inputs!G$37</f>
        <v>3203.8761641495075</v>
      </c>
      <c r="AL3173">
        <f>AD3173/'Totals and Drop Down Lists'!Z$6*Inputs!H$37</f>
        <v>3744.1730930871458</v>
      </c>
      <c r="AM3173">
        <f>AE3173/'Totals and Drop Down Lists'!AA$6*Inputs!I$37</f>
        <v>245.15539272647706</v>
      </c>
      <c r="AN3173">
        <f>AF3173/'Totals and Drop Down Lists'!AB$6*Inputs!J$37</f>
        <v>239.48031768413688</v>
      </c>
      <c r="AO3173">
        <f>AG3173/'Totals and Drop Down Lists'!AC$6*Inputs!K$37</f>
        <v>484.21298065638211</v>
      </c>
      <c r="AP3173">
        <f>AH3173/'Totals and Drop Down Lists'!AD$6*Inputs!L$37</f>
        <v>375.4213051984346</v>
      </c>
      <c r="AQ3173">
        <f>IF(OR($D3173="51",$D3173="52",$D3173="61"),(AA3173/'Totals and Drop Down Lists'!W$4)*Inputs!E$38,0)</f>
        <v>0</v>
      </c>
      <c r="AR3173">
        <f>IF(OR($D3173="51",$D3173="52",$D3173="61"),(AB3173/'Totals and Drop Down Lists'!X$4)*Inputs!F$38,0)</f>
        <v>0</v>
      </c>
      <c r="AS3173">
        <f>IF(OR($D3173="51",$D3173="52",$D3173="61"),(AC3173/'Totals and Drop Down Lists'!Y$4)*Inputs!G$38,0)</f>
        <v>0</v>
      </c>
      <c r="AT3173">
        <f>IF(OR($D3173="51",$D3173="52",$D3173="61"),(AD3173/'Totals and Drop Down Lists'!Z$4)*Inputs!H$38,0)</f>
        <v>0</v>
      </c>
      <c r="AU3173">
        <f>IF(OR($D3173="51",$D3173="52",$D3173="61"),(AE3173/'Totals and Drop Down Lists'!AA$4)*Inputs!I$38,0)</f>
        <v>0</v>
      </c>
      <c r="AV3173">
        <f>IF(OR($D3173="51",$D3173="52",$D3173="61"),(AF3173/'Totals and Drop Down Lists'!AB$4)*Inputs!J$38,0)</f>
        <v>0</v>
      </c>
      <c r="AW3173">
        <f>IF(OR($D3173="51",$D3173="52",$D3173="61"),(AG3173/'Totals and Drop Down Lists'!AC$4)*Inputs!K$38,0)</f>
        <v>0</v>
      </c>
      <c r="AX3173">
        <f>IF(OR($D3173="51",$D3173="52",$D3173="61"),(AH3173/'Totals and Drop Down Lists'!AD$4)*Inputs!L$38,0)</f>
        <v>0</v>
      </c>
      <c r="AY3173">
        <f>IF(OR($D3173="51",$D3173="52",$D3173="61"),0,(AA3173/'Totals and Drop Down Lists'!W$5)*Inputs!E$39)</f>
        <v>0</v>
      </c>
      <c r="AZ3173">
        <f>IF(OR($D3173="51",$D3173="52",$D3173="61"),0,(AB3173/'Totals and Drop Down Lists'!X$5)*Inputs!F$39)</f>
        <v>0</v>
      </c>
      <c r="BA3173">
        <f>IF(OR($D3173="51",$D3173="52",$D3173="61"),0,(AC3173/'Totals and Drop Down Lists'!Y$5)*Inputs!G$39)</f>
        <v>0</v>
      </c>
      <c r="BB3173">
        <f>IF(OR($D3173="51",$D3173="52",$D3173="61"),0,(AD3173/'Totals and Drop Down Lists'!Z$5)*Inputs!H$39)</f>
        <v>0</v>
      </c>
      <c r="BC3173">
        <f>IF(OR($D3173="51",$D3173="52",$D3173="61"),0,(AE3173/'Totals and Drop Down Lists'!AA$5)*Inputs!I$39)</f>
        <v>0</v>
      </c>
      <c r="BD3173">
        <f>IF(OR($D3173="51",$D3173="52",$D3173="61"),0,(AF3173/'Totals and Drop Down Lists'!AB$5)*Inputs!J$39)</f>
        <v>0</v>
      </c>
      <c r="BE3173">
        <f>IF(OR($D3173="51",$D3173="52",$D3173="61"),0,(AG3173/'Totals and Drop Down Lists'!AC$5)*Inputs!K$39)</f>
        <v>0</v>
      </c>
      <c r="BF3173">
        <f>IF(OR($D3173="51",$D3173="52",$D3173="61"),0,(AH3173/'Totals and Drop Down Lists'!AD$5)*Inputs!L$39)</f>
        <v>0</v>
      </c>
      <c r="BG3173" s="10">
        <f t="shared" si="442"/>
        <v>13023.958710104922</v>
      </c>
    </row>
    <row r="3174" spans="1:59" ht="28.8">
      <c r="A3174" s="1" t="s">
        <v>7662</v>
      </c>
      <c r="B3174" s="1" t="s">
        <v>5491</v>
      </c>
      <c r="C3174" s="1" t="s">
        <v>4056</v>
      </c>
      <c r="D3174" s="1" t="s">
        <v>25</v>
      </c>
      <c r="E3174" s="1" t="s">
        <v>5545</v>
      </c>
      <c r="F3174" s="2">
        <v>1330</v>
      </c>
      <c r="G3174" s="2">
        <v>0</v>
      </c>
      <c r="H3174" s="2">
        <v>5</v>
      </c>
      <c r="I3174" s="2">
        <v>225</v>
      </c>
      <c r="J3174" s="2">
        <v>527</v>
      </c>
      <c r="K3174" s="2">
        <v>136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160</v>
      </c>
      <c r="S3174" s="2">
        <v>25400</v>
      </c>
      <c r="T3174" s="2">
        <v>4906100</v>
      </c>
      <c r="U3174" s="2">
        <v>5</v>
      </c>
      <c r="V3174" s="2">
        <v>14</v>
      </c>
      <c r="W3174" s="2">
        <v>14</v>
      </c>
      <c r="X3174" s="2">
        <v>19</v>
      </c>
      <c r="Y3174" s="2">
        <v>0</v>
      </c>
      <c r="Z3174" s="2">
        <v>19</v>
      </c>
      <c r="AA3174" s="9">
        <f t="shared" si="443"/>
        <v>1330</v>
      </c>
      <c r="AB3174" s="9">
        <f t="shared" si="444"/>
        <v>220</v>
      </c>
      <c r="AC3174" s="9">
        <f t="shared" si="445"/>
        <v>160</v>
      </c>
      <c r="AD3174" s="9">
        <f t="shared" si="446"/>
        <v>160</v>
      </c>
      <c r="AE3174" s="44">
        <f t="shared" si="447"/>
        <v>2.4511110479349572E-6</v>
      </c>
      <c r="AF3174" s="9">
        <f t="shared" si="448"/>
        <v>0</v>
      </c>
      <c r="AG3174" s="9">
        <f t="shared" si="441"/>
        <v>19</v>
      </c>
      <c r="AH3174" s="44">
        <f t="shared" si="449"/>
        <v>1.8244542623663593E-6</v>
      </c>
      <c r="AI3174">
        <f>AA3174/'Totals and Drop Down Lists'!W$6*Inputs!E$37</f>
        <v>1206.4967415093151</v>
      </c>
      <c r="AJ3174">
        <f>AB3174/'Totals and Drop Down Lists'!X$6*Inputs!F$37</f>
        <v>723.88518020652191</v>
      </c>
      <c r="AK3174">
        <f>AC3174/'Totals and Drop Down Lists'!Y$6*Inputs!G$37</f>
        <v>1054.7740458105375</v>
      </c>
      <c r="AL3174">
        <f>AD3174/'Totals and Drop Down Lists'!Z$6*Inputs!H$37</f>
        <v>1282.8002031990222</v>
      </c>
      <c r="AM3174">
        <f>AE3174/'Totals and Drop Down Lists'!AA$6*Inputs!I$37</f>
        <v>305.13722201372576</v>
      </c>
      <c r="AN3174">
        <f>AF3174/'Totals and Drop Down Lists'!AB$6*Inputs!J$37</f>
        <v>0</v>
      </c>
      <c r="AO3174">
        <f>AG3174/'Totals and Drop Down Lists'!AC$6*Inputs!K$37</f>
        <v>353.84794740274077</v>
      </c>
      <c r="AP3174">
        <f>AH3174/'Totals and Drop Down Lists'!AD$6*Inputs!L$37</f>
        <v>429.34865562809676</v>
      </c>
      <c r="AQ3174">
        <f>IF(OR($D3174="51",$D3174="52",$D3174="61"),(AA3174/'Totals and Drop Down Lists'!W$4)*Inputs!E$38,0)</f>
        <v>0</v>
      </c>
      <c r="AR3174">
        <f>IF(OR($D3174="51",$D3174="52",$D3174="61"),(AB3174/'Totals and Drop Down Lists'!X$4)*Inputs!F$38,0)</f>
        <v>0</v>
      </c>
      <c r="AS3174">
        <f>IF(OR($D3174="51",$D3174="52",$D3174="61"),(AC3174/'Totals and Drop Down Lists'!Y$4)*Inputs!G$38,0)</f>
        <v>0</v>
      </c>
      <c r="AT3174">
        <f>IF(OR($D3174="51",$D3174="52",$D3174="61"),(AD3174/'Totals and Drop Down Lists'!Z$4)*Inputs!H$38,0)</f>
        <v>0</v>
      </c>
      <c r="AU3174">
        <f>IF(OR($D3174="51",$D3174="52",$D3174="61"),(AE3174/'Totals and Drop Down Lists'!AA$4)*Inputs!I$38,0)</f>
        <v>0</v>
      </c>
      <c r="AV3174">
        <f>IF(OR($D3174="51",$D3174="52",$D3174="61"),(AF3174/'Totals and Drop Down Lists'!AB$4)*Inputs!J$38,0)</f>
        <v>0</v>
      </c>
      <c r="AW3174">
        <f>IF(OR($D3174="51",$D3174="52",$D3174="61"),(AG3174/'Totals and Drop Down Lists'!AC$4)*Inputs!K$38,0)</f>
        <v>0</v>
      </c>
      <c r="AX3174">
        <f>IF(OR($D3174="51",$D3174="52",$D3174="61"),(AH3174/'Totals and Drop Down Lists'!AD$4)*Inputs!L$38,0)</f>
        <v>0</v>
      </c>
      <c r="AY3174">
        <f>IF(OR($D3174="51",$D3174="52",$D3174="61"),0,(AA3174/'Totals and Drop Down Lists'!W$5)*Inputs!E$39)</f>
        <v>0</v>
      </c>
      <c r="AZ3174">
        <f>IF(OR($D3174="51",$D3174="52",$D3174="61"),0,(AB3174/'Totals and Drop Down Lists'!X$5)*Inputs!F$39)</f>
        <v>0</v>
      </c>
      <c r="BA3174">
        <f>IF(OR($D3174="51",$D3174="52",$D3174="61"),0,(AC3174/'Totals and Drop Down Lists'!Y$5)*Inputs!G$39)</f>
        <v>0</v>
      </c>
      <c r="BB3174">
        <f>IF(OR($D3174="51",$D3174="52",$D3174="61"),0,(AD3174/'Totals and Drop Down Lists'!Z$5)*Inputs!H$39)</f>
        <v>0</v>
      </c>
      <c r="BC3174">
        <f>IF(OR($D3174="51",$D3174="52",$D3174="61"),0,(AE3174/'Totals and Drop Down Lists'!AA$5)*Inputs!I$39)</f>
        <v>0</v>
      </c>
      <c r="BD3174">
        <f>IF(OR($D3174="51",$D3174="52",$D3174="61"),0,(AF3174/'Totals and Drop Down Lists'!AB$5)*Inputs!J$39)</f>
        <v>0</v>
      </c>
      <c r="BE3174">
        <f>IF(OR($D3174="51",$D3174="52",$D3174="61"),0,(AG3174/'Totals and Drop Down Lists'!AC$5)*Inputs!K$39)</f>
        <v>0</v>
      </c>
      <c r="BF3174">
        <f>IF(OR($D3174="51",$D3174="52",$D3174="61"),0,(AH3174/'Totals and Drop Down Lists'!AD$5)*Inputs!L$39)</f>
        <v>0</v>
      </c>
      <c r="BG3174" s="10">
        <f t="shared" si="442"/>
        <v>5356.2899957699592</v>
      </c>
    </row>
    <row r="3175" spans="1:59" ht="28.8">
      <c r="A3175" s="1" t="s">
        <v>7662</v>
      </c>
      <c r="B3175" s="1" t="s">
        <v>5491</v>
      </c>
      <c r="C3175" s="1" t="s">
        <v>5546</v>
      </c>
      <c r="D3175" s="1" t="s">
        <v>25</v>
      </c>
      <c r="E3175" s="1" t="s">
        <v>5547</v>
      </c>
      <c r="F3175" s="2">
        <v>17238</v>
      </c>
      <c r="G3175" s="2">
        <v>0</v>
      </c>
      <c r="H3175" s="2">
        <v>0</v>
      </c>
      <c r="I3175" s="2">
        <v>1855</v>
      </c>
      <c r="J3175" s="2">
        <v>6992</v>
      </c>
      <c r="K3175" s="2">
        <v>2277</v>
      </c>
      <c r="L3175" s="2">
        <v>24</v>
      </c>
      <c r="M3175" s="2">
        <v>2</v>
      </c>
      <c r="N3175" s="2">
        <v>0</v>
      </c>
      <c r="O3175" s="2">
        <v>18</v>
      </c>
      <c r="P3175" s="2">
        <v>50</v>
      </c>
      <c r="Q3175" s="2">
        <v>2</v>
      </c>
      <c r="R3175" s="2">
        <v>882</v>
      </c>
      <c r="S3175" s="2">
        <v>1436200</v>
      </c>
      <c r="T3175" s="2">
        <v>79486800</v>
      </c>
      <c r="U3175" s="2">
        <v>102</v>
      </c>
      <c r="V3175" s="2">
        <v>378</v>
      </c>
      <c r="W3175" s="2">
        <v>119</v>
      </c>
      <c r="X3175" s="2">
        <v>733</v>
      </c>
      <c r="Y3175" s="2">
        <v>309</v>
      </c>
      <c r="Z3175" s="2">
        <v>179</v>
      </c>
      <c r="AA3175" s="9">
        <f t="shared" si="443"/>
        <v>17238</v>
      </c>
      <c r="AB3175" s="9">
        <f t="shared" si="444"/>
        <v>1855</v>
      </c>
      <c r="AC3175" s="9">
        <f t="shared" si="445"/>
        <v>978</v>
      </c>
      <c r="AD3175" s="9">
        <f t="shared" si="446"/>
        <v>882</v>
      </c>
      <c r="AE3175" s="44">
        <f t="shared" si="447"/>
        <v>5.1786961162798415E-5</v>
      </c>
      <c r="AF3175" s="9">
        <f t="shared" si="448"/>
        <v>236</v>
      </c>
      <c r="AG3175" s="9">
        <f t="shared" si="441"/>
        <v>488</v>
      </c>
      <c r="AH3175" s="44">
        <f t="shared" si="449"/>
        <v>5.9133354917476401E-5</v>
      </c>
      <c r="AI3175">
        <f>AA3175/'Totals and Drop Down Lists'!W$6*Inputs!E$37</f>
        <v>15637.286338449305</v>
      </c>
      <c r="AJ3175">
        <f>AB3175/'Totals and Drop Down Lists'!X$6*Inputs!F$37</f>
        <v>6103.6682240140826</v>
      </c>
      <c r="AK3175">
        <f>AC3175/'Totals and Drop Down Lists'!Y$6*Inputs!G$37</f>
        <v>6447.3063550169099</v>
      </c>
      <c r="AL3175">
        <f>AD3175/'Totals and Drop Down Lists'!Z$6*Inputs!H$37</f>
        <v>7071.4361201346101</v>
      </c>
      <c r="AM3175">
        <f>AE3175/'Totals and Drop Down Lists'!AA$6*Inputs!I$37</f>
        <v>6446.9251521925917</v>
      </c>
      <c r="AN3175">
        <f>AF3175/'Totals and Drop Down Lists'!AB$6*Inputs!J$37</f>
        <v>4709.7795811213591</v>
      </c>
      <c r="AO3175">
        <f>AG3175/'Totals and Drop Down Lists'!AC$6*Inputs!K$37</f>
        <v>9088.3051753967102</v>
      </c>
      <c r="AP3175">
        <f>AH3175/'Totals and Drop Down Lists'!AD$6*Inputs!L$37</f>
        <v>13915.847034536073</v>
      </c>
      <c r="AQ3175">
        <f>IF(OR($D3175="51",$D3175="52",$D3175="61"),(AA3175/'Totals and Drop Down Lists'!W$4)*Inputs!E$38,0)</f>
        <v>0</v>
      </c>
      <c r="AR3175">
        <f>IF(OR($D3175="51",$D3175="52",$D3175="61"),(AB3175/'Totals and Drop Down Lists'!X$4)*Inputs!F$38,0)</f>
        <v>0</v>
      </c>
      <c r="AS3175">
        <f>IF(OR($D3175="51",$D3175="52",$D3175="61"),(AC3175/'Totals and Drop Down Lists'!Y$4)*Inputs!G$38,0)</f>
        <v>0</v>
      </c>
      <c r="AT3175">
        <f>IF(OR($D3175="51",$D3175="52",$D3175="61"),(AD3175/'Totals and Drop Down Lists'!Z$4)*Inputs!H$38,0)</f>
        <v>0</v>
      </c>
      <c r="AU3175">
        <f>IF(OR($D3175="51",$D3175="52",$D3175="61"),(AE3175/'Totals and Drop Down Lists'!AA$4)*Inputs!I$38,0)</f>
        <v>0</v>
      </c>
      <c r="AV3175">
        <f>IF(OR($D3175="51",$D3175="52",$D3175="61"),(AF3175/'Totals and Drop Down Lists'!AB$4)*Inputs!J$38,0)</f>
        <v>0</v>
      </c>
      <c r="AW3175">
        <f>IF(OR($D3175="51",$D3175="52",$D3175="61"),(AG3175/'Totals and Drop Down Lists'!AC$4)*Inputs!K$38,0)</f>
        <v>0</v>
      </c>
      <c r="AX3175">
        <f>IF(OR($D3175="51",$D3175="52",$D3175="61"),(AH3175/'Totals and Drop Down Lists'!AD$4)*Inputs!L$38,0)</f>
        <v>0</v>
      </c>
      <c r="AY3175">
        <f>IF(OR($D3175="51",$D3175="52",$D3175="61"),0,(AA3175/'Totals and Drop Down Lists'!W$5)*Inputs!E$39)</f>
        <v>0</v>
      </c>
      <c r="AZ3175">
        <f>IF(OR($D3175="51",$D3175="52",$D3175="61"),0,(AB3175/'Totals and Drop Down Lists'!X$5)*Inputs!F$39)</f>
        <v>0</v>
      </c>
      <c r="BA3175">
        <f>IF(OR($D3175="51",$D3175="52",$D3175="61"),0,(AC3175/'Totals and Drop Down Lists'!Y$5)*Inputs!G$39)</f>
        <v>0</v>
      </c>
      <c r="BB3175">
        <f>IF(OR($D3175="51",$D3175="52",$D3175="61"),0,(AD3175/'Totals and Drop Down Lists'!Z$5)*Inputs!H$39)</f>
        <v>0</v>
      </c>
      <c r="BC3175">
        <f>IF(OR($D3175="51",$D3175="52",$D3175="61"),0,(AE3175/'Totals and Drop Down Lists'!AA$5)*Inputs!I$39)</f>
        <v>0</v>
      </c>
      <c r="BD3175">
        <f>IF(OR($D3175="51",$D3175="52",$D3175="61"),0,(AF3175/'Totals and Drop Down Lists'!AB$5)*Inputs!J$39)</f>
        <v>0</v>
      </c>
      <c r="BE3175">
        <f>IF(OR($D3175="51",$D3175="52",$D3175="61"),0,(AG3175/'Totals and Drop Down Lists'!AC$5)*Inputs!K$39)</f>
        <v>0</v>
      </c>
      <c r="BF3175">
        <f>IF(OR($D3175="51",$D3175="52",$D3175="61"),0,(AH3175/'Totals and Drop Down Lists'!AD$5)*Inputs!L$39)</f>
        <v>0</v>
      </c>
      <c r="BG3175" s="10">
        <f t="shared" si="442"/>
        <v>69420.55398086163</v>
      </c>
    </row>
    <row r="3176" spans="1:59" ht="28.8">
      <c r="A3176" s="1" t="s">
        <v>7662</v>
      </c>
      <c r="B3176" s="1" t="s">
        <v>5491</v>
      </c>
      <c r="C3176" s="1" t="s">
        <v>5548</v>
      </c>
      <c r="D3176" s="1" t="s">
        <v>25</v>
      </c>
      <c r="E3176" s="1" t="s">
        <v>5549</v>
      </c>
      <c r="F3176" s="2">
        <v>7239</v>
      </c>
      <c r="G3176" s="2">
        <v>2</v>
      </c>
      <c r="H3176" s="2">
        <v>0</v>
      </c>
      <c r="I3176" s="2">
        <v>923</v>
      </c>
      <c r="J3176" s="2">
        <v>2937</v>
      </c>
      <c r="K3176" s="2">
        <v>671</v>
      </c>
      <c r="L3176" s="2">
        <v>11</v>
      </c>
      <c r="M3176" s="2">
        <v>4</v>
      </c>
      <c r="N3176" s="2">
        <v>5</v>
      </c>
      <c r="O3176" s="2">
        <v>0</v>
      </c>
      <c r="P3176" s="2">
        <v>6</v>
      </c>
      <c r="Q3176" s="2">
        <v>0</v>
      </c>
      <c r="R3176" s="2">
        <v>1222</v>
      </c>
      <c r="S3176" s="2">
        <v>237200</v>
      </c>
      <c r="T3176" s="2">
        <v>13276500</v>
      </c>
      <c r="U3176" s="2">
        <v>42</v>
      </c>
      <c r="V3176" s="2">
        <v>109</v>
      </c>
      <c r="W3176" s="2">
        <v>14</v>
      </c>
      <c r="X3176" s="2">
        <v>154</v>
      </c>
      <c r="Y3176" s="2">
        <v>32</v>
      </c>
      <c r="Z3176" s="2">
        <v>50</v>
      </c>
      <c r="AA3176" s="9">
        <f t="shared" si="443"/>
        <v>7239</v>
      </c>
      <c r="AB3176" s="9">
        <f t="shared" si="444"/>
        <v>921</v>
      </c>
      <c r="AC3176" s="9">
        <f t="shared" si="445"/>
        <v>1248</v>
      </c>
      <c r="AD3176" s="9">
        <f t="shared" si="446"/>
        <v>1222</v>
      </c>
      <c r="AE3176" s="44">
        <f t="shared" si="447"/>
        <v>1.0706237660393941E-5</v>
      </c>
      <c r="AF3176" s="9">
        <f t="shared" si="448"/>
        <v>31</v>
      </c>
      <c r="AG3176" s="9">
        <f t="shared" si="441"/>
        <v>82</v>
      </c>
      <c r="AH3176" s="44">
        <f t="shared" si="449"/>
        <v>6.9708142822553806E-6</v>
      </c>
      <c r="AI3176">
        <f>AA3176/'Totals and Drop Down Lists'!W$6*Inputs!E$37</f>
        <v>6566.7894073578445</v>
      </c>
      <c r="AJ3176">
        <f>AB3176/'Totals and Drop Down Lists'!X$6*Inputs!F$37</f>
        <v>3030.4465953191211</v>
      </c>
      <c r="AK3176">
        <f>AC3176/'Totals and Drop Down Lists'!Y$6*Inputs!G$37</f>
        <v>8227.2375573221925</v>
      </c>
      <c r="AL3176">
        <f>AD3176/'Totals and Drop Down Lists'!Z$6*Inputs!H$37</f>
        <v>9797.3865519325318</v>
      </c>
      <c r="AM3176">
        <f>AE3176/'Totals and Drop Down Lists'!AA$6*Inputs!I$37</f>
        <v>1332.8125711251039</v>
      </c>
      <c r="AN3176">
        <f>AF3176/'Totals and Drop Down Lists'!AB$6*Inputs!J$37</f>
        <v>618.65748735068701</v>
      </c>
      <c r="AO3176">
        <f>AG3176/'Totals and Drop Down Lists'!AC$6*Inputs!K$37</f>
        <v>1527.1332466855129</v>
      </c>
      <c r="AP3176">
        <f>AH3176/'Totals and Drop Down Lists'!AD$6*Inputs!L$37</f>
        <v>1640.4410910458291</v>
      </c>
      <c r="AQ3176">
        <f>IF(OR($D3176="51",$D3176="52",$D3176="61"),(AA3176/'Totals and Drop Down Lists'!W$4)*Inputs!E$38,0)</f>
        <v>0</v>
      </c>
      <c r="AR3176">
        <f>IF(OR($D3176="51",$D3176="52",$D3176="61"),(AB3176/'Totals and Drop Down Lists'!X$4)*Inputs!F$38,0)</f>
        <v>0</v>
      </c>
      <c r="AS3176">
        <f>IF(OR($D3176="51",$D3176="52",$D3176="61"),(AC3176/'Totals and Drop Down Lists'!Y$4)*Inputs!G$38,0)</f>
        <v>0</v>
      </c>
      <c r="AT3176">
        <f>IF(OR($D3176="51",$D3176="52",$D3176="61"),(AD3176/'Totals and Drop Down Lists'!Z$4)*Inputs!H$38,0)</f>
        <v>0</v>
      </c>
      <c r="AU3176">
        <f>IF(OR($D3176="51",$D3176="52",$D3176="61"),(AE3176/'Totals and Drop Down Lists'!AA$4)*Inputs!I$38,0)</f>
        <v>0</v>
      </c>
      <c r="AV3176">
        <f>IF(OR($D3176="51",$D3176="52",$D3176="61"),(AF3176/'Totals and Drop Down Lists'!AB$4)*Inputs!J$38,0)</f>
        <v>0</v>
      </c>
      <c r="AW3176">
        <f>IF(OR($D3176="51",$D3176="52",$D3176="61"),(AG3176/'Totals and Drop Down Lists'!AC$4)*Inputs!K$38,0)</f>
        <v>0</v>
      </c>
      <c r="AX3176">
        <f>IF(OR($D3176="51",$D3176="52",$D3176="61"),(AH3176/'Totals and Drop Down Lists'!AD$4)*Inputs!L$38,0)</f>
        <v>0</v>
      </c>
      <c r="AY3176">
        <f>IF(OR($D3176="51",$D3176="52",$D3176="61"),0,(AA3176/'Totals and Drop Down Lists'!W$5)*Inputs!E$39)</f>
        <v>0</v>
      </c>
      <c r="AZ3176">
        <f>IF(OR($D3176="51",$D3176="52",$D3176="61"),0,(AB3176/'Totals and Drop Down Lists'!X$5)*Inputs!F$39)</f>
        <v>0</v>
      </c>
      <c r="BA3176">
        <f>IF(OR($D3176="51",$D3176="52",$D3176="61"),0,(AC3176/'Totals and Drop Down Lists'!Y$5)*Inputs!G$39)</f>
        <v>0</v>
      </c>
      <c r="BB3176">
        <f>IF(OR($D3176="51",$D3176="52",$D3176="61"),0,(AD3176/'Totals and Drop Down Lists'!Z$5)*Inputs!H$39)</f>
        <v>0</v>
      </c>
      <c r="BC3176">
        <f>IF(OR($D3176="51",$D3176="52",$D3176="61"),0,(AE3176/'Totals and Drop Down Lists'!AA$5)*Inputs!I$39)</f>
        <v>0</v>
      </c>
      <c r="BD3176">
        <f>IF(OR($D3176="51",$D3176="52",$D3176="61"),0,(AF3176/'Totals and Drop Down Lists'!AB$5)*Inputs!J$39)</f>
        <v>0</v>
      </c>
      <c r="BE3176">
        <f>IF(OR($D3176="51",$D3176="52",$D3176="61"),0,(AG3176/'Totals and Drop Down Lists'!AC$5)*Inputs!K$39)</f>
        <v>0</v>
      </c>
      <c r="BF3176">
        <f>IF(OR($D3176="51",$D3176="52",$D3176="61"),0,(AH3176/'Totals and Drop Down Lists'!AD$5)*Inputs!L$39)</f>
        <v>0</v>
      </c>
      <c r="BG3176" s="10">
        <f t="shared" si="442"/>
        <v>32740.904508138821</v>
      </c>
    </row>
    <row r="3177" spans="1:59" ht="28.8">
      <c r="A3177" s="1" t="s">
        <v>7662</v>
      </c>
      <c r="B3177" s="1" t="s">
        <v>5491</v>
      </c>
      <c r="C3177" s="1" t="s">
        <v>4233</v>
      </c>
      <c r="D3177" s="1" t="s">
        <v>25</v>
      </c>
      <c r="E3177" s="1" t="s">
        <v>5550</v>
      </c>
      <c r="F3177" s="2">
        <v>1387</v>
      </c>
      <c r="G3177" s="2">
        <v>2</v>
      </c>
      <c r="H3177" s="2">
        <v>0</v>
      </c>
      <c r="I3177" s="2">
        <v>110</v>
      </c>
      <c r="J3177" s="2">
        <v>549</v>
      </c>
      <c r="K3177" s="2">
        <v>130</v>
      </c>
      <c r="L3177" s="2">
        <v>5</v>
      </c>
      <c r="M3177" s="2">
        <v>0</v>
      </c>
      <c r="N3177" s="2">
        <v>0</v>
      </c>
      <c r="O3177" s="2">
        <v>2</v>
      </c>
      <c r="P3177" s="2">
        <v>0</v>
      </c>
      <c r="Q3177" s="2">
        <v>0</v>
      </c>
      <c r="R3177" s="2">
        <v>254</v>
      </c>
      <c r="S3177" s="2">
        <v>43600</v>
      </c>
      <c r="T3177" s="2">
        <v>4893200</v>
      </c>
      <c r="U3177" s="2">
        <v>0</v>
      </c>
      <c r="V3177" s="2">
        <v>19</v>
      </c>
      <c r="W3177" s="2">
        <v>0</v>
      </c>
      <c r="X3177" s="2">
        <v>24</v>
      </c>
      <c r="Y3177" s="2">
        <v>4</v>
      </c>
      <c r="Z3177" s="2">
        <v>20</v>
      </c>
      <c r="AA3177" s="9">
        <f t="shared" si="443"/>
        <v>1387</v>
      </c>
      <c r="AB3177" s="9">
        <f t="shared" si="444"/>
        <v>108</v>
      </c>
      <c r="AC3177" s="9">
        <f t="shared" si="445"/>
        <v>261</v>
      </c>
      <c r="AD3177" s="9">
        <f t="shared" si="446"/>
        <v>254</v>
      </c>
      <c r="AE3177" s="44">
        <f t="shared" si="447"/>
        <v>2.1498598354178795E-6</v>
      </c>
      <c r="AF3177" s="9">
        <f t="shared" si="448"/>
        <v>5</v>
      </c>
      <c r="AG3177" s="9">
        <f t="shared" si="441"/>
        <v>24</v>
      </c>
      <c r="AH3177" s="44">
        <f t="shared" si="449"/>
        <v>2.1146248712500506E-6</v>
      </c>
      <c r="AI3177">
        <f>AA3177/'Totals and Drop Down Lists'!W$6*Inputs!E$37</f>
        <v>1258.2037447168573</v>
      </c>
      <c r="AJ3177">
        <f>AB3177/'Totals and Drop Down Lists'!X$6*Inputs!F$37</f>
        <v>355.36181573774707</v>
      </c>
      <c r="AK3177">
        <f>AC3177/'Totals and Drop Down Lists'!Y$6*Inputs!G$37</f>
        <v>1720.6001622284393</v>
      </c>
      <c r="AL3177">
        <f>AD3177/'Totals and Drop Down Lists'!Z$6*Inputs!H$37</f>
        <v>2036.4453225784478</v>
      </c>
      <c r="AM3177">
        <f>AE3177/'Totals and Drop Down Lists'!AA$6*Inputs!I$37</f>
        <v>267.6346542727938</v>
      </c>
      <c r="AN3177">
        <f>AF3177/'Totals and Drop Down Lists'!AB$6*Inputs!J$37</f>
        <v>99.783465701723713</v>
      </c>
      <c r="AO3177">
        <f>AG3177/'Totals and Drop Down Lists'!AC$6*Inputs!K$37</f>
        <v>446.96582829819886</v>
      </c>
      <c r="AP3177">
        <f>AH3177/'Totals and Drop Down Lists'!AD$6*Inputs!L$37</f>
        <v>497.63447862560525</v>
      </c>
      <c r="AQ3177">
        <f>IF(OR($D3177="51",$D3177="52",$D3177="61"),(AA3177/'Totals and Drop Down Lists'!W$4)*Inputs!E$38,0)</f>
        <v>0</v>
      </c>
      <c r="AR3177">
        <f>IF(OR($D3177="51",$D3177="52",$D3177="61"),(AB3177/'Totals and Drop Down Lists'!X$4)*Inputs!F$38,0)</f>
        <v>0</v>
      </c>
      <c r="AS3177">
        <f>IF(OR($D3177="51",$D3177="52",$D3177="61"),(AC3177/'Totals and Drop Down Lists'!Y$4)*Inputs!G$38,0)</f>
        <v>0</v>
      </c>
      <c r="AT3177">
        <f>IF(OR($D3177="51",$D3177="52",$D3177="61"),(AD3177/'Totals and Drop Down Lists'!Z$4)*Inputs!H$38,0)</f>
        <v>0</v>
      </c>
      <c r="AU3177">
        <f>IF(OR($D3177="51",$D3177="52",$D3177="61"),(AE3177/'Totals and Drop Down Lists'!AA$4)*Inputs!I$38,0)</f>
        <v>0</v>
      </c>
      <c r="AV3177">
        <f>IF(OR($D3177="51",$D3177="52",$D3177="61"),(AF3177/'Totals and Drop Down Lists'!AB$4)*Inputs!J$38,0)</f>
        <v>0</v>
      </c>
      <c r="AW3177">
        <f>IF(OR($D3177="51",$D3177="52",$D3177="61"),(AG3177/'Totals and Drop Down Lists'!AC$4)*Inputs!K$38,0)</f>
        <v>0</v>
      </c>
      <c r="AX3177">
        <f>IF(OR($D3177="51",$D3177="52",$D3177="61"),(AH3177/'Totals and Drop Down Lists'!AD$4)*Inputs!L$38,0)</f>
        <v>0</v>
      </c>
      <c r="AY3177">
        <f>IF(OR($D3177="51",$D3177="52",$D3177="61"),0,(AA3177/'Totals and Drop Down Lists'!W$5)*Inputs!E$39)</f>
        <v>0</v>
      </c>
      <c r="AZ3177">
        <f>IF(OR($D3177="51",$D3177="52",$D3177="61"),0,(AB3177/'Totals and Drop Down Lists'!X$5)*Inputs!F$39)</f>
        <v>0</v>
      </c>
      <c r="BA3177">
        <f>IF(OR($D3177="51",$D3177="52",$D3177="61"),0,(AC3177/'Totals and Drop Down Lists'!Y$5)*Inputs!G$39)</f>
        <v>0</v>
      </c>
      <c r="BB3177">
        <f>IF(OR($D3177="51",$D3177="52",$D3177="61"),0,(AD3177/'Totals and Drop Down Lists'!Z$5)*Inputs!H$39)</f>
        <v>0</v>
      </c>
      <c r="BC3177">
        <f>IF(OR($D3177="51",$D3177="52",$D3177="61"),0,(AE3177/'Totals and Drop Down Lists'!AA$5)*Inputs!I$39)</f>
        <v>0</v>
      </c>
      <c r="BD3177">
        <f>IF(OR($D3177="51",$D3177="52",$D3177="61"),0,(AF3177/'Totals and Drop Down Lists'!AB$5)*Inputs!J$39)</f>
        <v>0</v>
      </c>
      <c r="BE3177">
        <f>IF(OR($D3177="51",$D3177="52",$D3177="61"),0,(AG3177/'Totals and Drop Down Lists'!AC$5)*Inputs!K$39)</f>
        <v>0</v>
      </c>
      <c r="BF3177">
        <f>IF(OR($D3177="51",$D3177="52",$D3177="61"),0,(AH3177/'Totals and Drop Down Lists'!AD$5)*Inputs!L$39)</f>
        <v>0</v>
      </c>
      <c r="BG3177" s="10">
        <f t="shared" si="442"/>
        <v>6682.6294721598133</v>
      </c>
    </row>
    <row r="3178" spans="1:59" ht="28.8">
      <c r="A3178" s="1" t="s">
        <v>7662</v>
      </c>
      <c r="B3178" s="1" t="s">
        <v>5491</v>
      </c>
      <c r="C3178" s="1" t="s">
        <v>76</v>
      </c>
      <c r="D3178" s="1" t="s">
        <v>25</v>
      </c>
      <c r="E3178" s="1" t="s">
        <v>5551</v>
      </c>
      <c r="F3178" s="2">
        <v>3116</v>
      </c>
      <c r="G3178" s="2">
        <v>49</v>
      </c>
      <c r="H3178" s="2">
        <v>0</v>
      </c>
      <c r="I3178" s="2">
        <v>685</v>
      </c>
      <c r="J3178" s="2">
        <v>1056</v>
      </c>
      <c r="K3178" s="2">
        <v>394</v>
      </c>
      <c r="L3178" s="2">
        <v>34</v>
      </c>
      <c r="M3178" s="2">
        <v>0</v>
      </c>
      <c r="N3178" s="2">
        <v>11</v>
      </c>
      <c r="O3178" s="2">
        <v>44</v>
      </c>
      <c r="P3178" s="2">
        <v>25</v>
      </c>
      <c r="Q3178" s="2">
        <v>0</v>
      </c>
      <c r="R3178" s="2">
        <v>206</v>
      </c>
      <c r="S3178" s="2">
        <v>136000</v>
      </c>
      <c r="T3178" s="2">
        <v>5813600</v>
      </c>
      <c r="U3178" s="2">
        <v>5</v>
      </c>
      <c r="V3178" s="2">
        <v>59</v>
      </c>
      <c r="W3178" s="2">
        <v>14</v>
      </c>
      <c r="X3178" s="2">
        <v>89</v>
      </c>
      <c r="Y3178" s="2">
        <v>19</v>
      </c>
      <c r="Z3178" s="2">
        <v>30</v>
      </c>
      <c r="AA3178" s="9">
        <f t="shared" si="443"/>
        <v>3116</v>
      </c>
      <c r="AB3178" s="9">
        <f t="shared" si="444"/>
        <v>636</v>
      </c>
      <c r="AC3178" s="9">
        <f t="shared" si="445"/>
        <v>320</v>
      </c>
      <c r="AD3178" s="9">
        <f t="shared" si="446"/>
        <v>206</v>
      </c>
      <c r="AE3178" s="44">
        <f t="shared" si="447"/>
        <v>1.0266544912957263E-5</v>
      </c>
      <c r="AF3178" s="9">
        <f t="shared" si="448"/>
        <v>16</v>
      </c>
      <c r="AG3178" s="9">
        <f t="shared" si="441"/>
        <v>49</v>
      </c>
      <c r="AH3178" s="44">
        <f t="shared" si="449"/>
        <v>6.802671038094303E-6</v>
      </c>
      <c r="AI3178">
        <f>AA3178/'Totals and Drop Down Lists'!W$6*Inputs!E$37</f>
        <v>2826.6495086789669</v>
      </c>
      <c r="AJ3178">
        <f>AB3178/'Totals and Drop Down Lists'!X$6*Inputs!F$37</f>
        <v>2092.6862482333995</v>
      </c>
      <c r="AK3178">
        <f>AC3178/'Totals and Drop Down Lists'!Y$6*Inputs!G$37</f>
        <v>2109.5480916210749</v>
      </c>
      <c r="AL3178">
        <f>AD3178/'Totals and Drop Down Lists'!Z$6*Inputs!H$37</f>
        <v>1651.6052616187412</v>
      </c>
      <c r="AM3178">
        <f>AE3178/'Totals and Drop Down Lists'!AA$6*Inputs!I$37</f>
        <v>1278.0755066394108</v>
      </c>
      <c r="AN3178">
        <f>AF3178/'Totals and Drop Down Lists'!AB$6*Inputs!J$37</f>
        <v>319.30709024551589</v>
      </c>
      <c r="AO3178">
        <f>AG3178/'Totals and Drop Down Lists'!AC$6*Inputs!K$37</f>
        <v>912.55523277548934</v>
      </c>
      <c r="AP3178">
        <f>AH3178/'Totals and Drop Down Lists'!AD$6*Inputs!L$37</f>
        <v>1600.8719566900734</v>
      </c>
      <c r="AQ3178">
        <f>IF(OR($D3178="51",$D3178="52",$D3178="61"),(AA3178/'Totals and Drop Down Lists'!W$4)*Inputs!E$38,0)</f>
        <v>0</v>
      </c>
      <c r="AR3178">
        <f>IF(OR($D3178="51",$D3178="52",$D3178="61"),(AB3178/'Totals and Drop Down Lists'!X$4)*Inputs!F$38,0)</f>
        <v>0</v>
      </c>
      <c r="AS3178">
        <f>IF(OR($D3178="51",$D3178="52",$D3178="61"),(AC3178/'Totals and Drop Down Lists'!Y$4)*Inputs!G$38,0)</f>
        <v>0</v>
      </c>
      <c r="AT3178">
        <f>IF(OR($D3178="51",$D3178="52",$D3178="61"),(AD3178/'Totals and Drop Down Lists'!Z$4)*Inputs!H$38,0)</f>
        <v>0</v>
      </c>
      <c r="AU3178">
        <f>IF(OR($D3178="51",$D3178="52",$D3178="61"),(AE3178/'Totals and Drop Down Lists'!AA$4)*Inputs!I$38,0)</f>
        <v>0</v>
      </c>
      <c r="AV3178">
        <f>IF(OR($D3178="51",$D3178="52",$D3178="61"),(AF3178/'Totals and Drop Down Lists'!AB$4)*Inputs!J$38,0)</f>
        <v>0</v>
      </c>
      <c r="AW3178">
        <f>IF(OR($D3178="51",$D3178="52",$D3178="61"),(AG3178/'Totals and Drop Down Lists'!AC$4)*Inputs!K$38,0)</f>
        <v>0</v>
      </c>
      <c r="AX3178">
        <f>IF(OR($D3178="51",$D3178="52",$D3178="61"),(AH3178/'Totals and Drop Down Lists'!AD$4)*Inputs!L$38,0)</f>
        <v>0</v>
      </c>
      <c r="AY3178">
        <f>IF(OR($D3178="51",$D3178="52",$D3178="61"),0,(AA3178/'Totals and Drop Down Lists'!W$5)*Inputs!E$39)</f>
        <v>0</v>
      </c>
      <c r="AZ3178">
        <f>IF(OR($D3178="51",$D3178="52",$D3178="61"),0,(AB3178/'Totals and Drop Down Lists'!X$5)*Inputs!F$39)</f>
        <v>0</v>
      </c>
      <c r="BA3178">
        <f>IF(OR($D3178="51",$D3178="52",$D3178="61"),0,(AC3178/'Totals and Drop Down Lists'!Y$5)*Inputs!G$39)</f>
        <v>0</v>
      </c>
      <c r="BB3178">
        <f>IF(OR($D3178="51",$D3178="52",$D3178="61"),0,(AD3178/'Totals and Drop Down Lists'!Z$5)*Inputs!H$39)</f>
        <v>0</v>
      </c>
      <c r="BC3178">
        <f>IF(OR($D3178="51",$D3178="52",$D3178="61"),0,(AE3178/'Totals and Drop Down Lists'!AA$5)*Inputs!I$39)</f>
        <v>0</v>
      </c>
      <c r="BD3178">
        <f>IF(OR($D3178="51",$D3178="52",$D3178="61"),0,(AF3178/'Totals and Drop Down Lists'!AB$5)*Inputs!J$39)</f>
        <v>0</v>
      </c>
      <c r="BE3178">
        <f>IF(OR($D3178="51",$D3178="52",$D3178="61"),0,(AG3178/'Totals and Drop Down Lists'!AC$5)*Inputs!K$39)</f>
        <v>0</v>
      </c>
      <c r="BF3178">
        <f>IF(OR($D3178="51",$D3178="52",$D3178="61"),0,(AH3178/'Totals and Drop Down Lists'!AD$5)*Inputs!L$39)</f>
        <v>0</v>
      </c>
      <c r="BG3178" s="10">
        <f t="shared" si="442"/>
        <v>12791.298896502671</v>
      </c>
    </row>
    <row r="3179" spans="1:59" ht="28.8">
      <c r="A3179" s="1" t="s">
        <v>7662</v>
      </c>
      <c r="B3179" s="1" t="s">
        <v>5491</v>
      </c>
      <c r="C3179" s="1" t="s">
        <v>5552</v>
      </c>
      <c r="D3179" s="1" t="s">
        <v>25</v>
      </c>
      <c r="E3179" s="1" t="s">
        <v>5553</v>
      </c>
      <c r="F3179" s="2">
        <v>2055</v>
      </c>
      <c r="G3179" s="2">
        <v>11</v>
      </c>
      <c r="H3179" s="2">
        <v>0</v>
      </c>
      <c r="I3179" s="2">
        <v>244</v>
      </c>
      <c r="J3179" s="2">
        <v>882</v>
      </c>
      <c r="K3179" s="2">
        <v>241</v>
      </c>
      <c r="L3179" s="2">
        <v>6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550</v>
      </c>
      <c r="S3179" s="2">
        <v>66600</v>
      </c>
      <c r="T3179" s="2">
        <v>6500200</v>
      </c>
      <c r="U3179" s="2">
        <v>8</v>
      </c>
      <c r="V3179" s="2">
        <v>39</v>
      </c>
      <c r="W3179" s="2">
        <v>10</v>
      </c>
      <c r="X3179" s="2">
        <v>54</v>
      </c>
      <c r="Y3179" s="2">
        <v>10</v>
      </c>
      <c r="Z3179" s="2">
        <v>15</v>
      </c>
      <c r="AA3179" s="9">
        <f t="shared" si="443"/>
        <v>2055</v>
      </c>
      <c r="AB3179" s="9">
        <f t="shared" si="444"/>
        <v>233</v>
      </c>
      <c r="AC3179" s="9">
        <f t="shared" si="445"/>
        <v>556</v>
      </c>
      <c r="AD3179" s="9">
        <f t="shared" si="446"/>
        <v>550</v>
      </c>
      <c r="AE3179" s="44">
        <f t="shared" si="447"/>
        <v>4.5989775118676834E-6</v>
      </c>
      <c r="AF3179" s="9">
        <f t="shared" si="448"/>
        <v>5</v>
      </c>
      <c r="AG3179" s="9">
        <f t="shared" si="441"/>
        <v>25</v>
      </c>
      <c r="AH3179" s="44">
        <f t="shared" si="449"/>
        <v>2.5417893308679191E-6</v>
      </c>
      <c r="AI3179">
        <f>AA3179/'Totals and Drop Down Lists'!W$6*Inputs!E$37</f>
        <v>1864.1735366929645</v>
      </c>
      <c r="AJ3179">
        <f>AB3179/'Totals and Drop Down Lists'!X$6*Inputs!F$37</f>
        <v>766.66021358236185</v>
      </c>
      <c r="AK3179">
        <f>AC3179/'Totals and Drop Down Lists'!Y$6*Inputs!G$37</f>
        <v>3665.3398091916174</v>
      </c>
      <c r="AL3179">
        <f>AD3179/'Totals and Drop Down Lists'!Z$6*Inputs!H$37</f>
        <v>4409.6256984966385</v>
      </c>
      <c r="AM3179">
        <f>AE3179/'Totals and Drop Down Lists'!AA$6*Inputs!I$37</f>
        <v>572.52372276530991</v>
      </c>
      <c r="AN3179">
        <f>AF3179/'Totals and Drop Down Lists'!AB$6*Inputs!J$37</f>
        <v>99.783465701723713</v>
      </c>
      <c r="AO3179">
        <f>AG3179/'Totals and Drop Down Lists'!AC$6*Inputs!K$37</f>
        <v>465.58940447729049</v>
      </c>
      <c r="AP3179">
        <f>AH3179/'Totals and Drop Down Lists'!AD$6*Inputs!L$37</f>
        <v>598.15905205676222</v>
      </c>
      <c r="AQ3179">
        <f>IF(OR($D3179="51",$D3179="52",$D3179="61"),(AA3179/'Totals and Drop Down Lists'!W$4)*Inputs!E$38,0)</f>
        <v>0</v>
      </c>
      <c r="AR3179">
        <f>IF(OR($D3179="51",$D3179="52",$D3179="61"),(AB3179/'Totals and Drop Down Lists'!X$4)*Inputs!F$38,0)</f>
        <v>0</v>
      </c>
      <c r="AS3179">
        <f>IF(OR($D3179="51",$D3179="52",$D3179="61"),(AC3179/'Totals and Drop Down Lists'!Y$4)*Inputs!G$38,0)</f>
        <v>0</v>
      </c>
      <c r="AT3179">
        <f>IF(OR($D3179="51",$D3179="52",$D3179="61"),(AD3179/'Totals and Drop Down Lists'!Z$4)*Inputs!H$38,0)</f>
        <v>0</v>
      </c>
      <c r="AU3179">
        <f>IF(OR($D3179="51",$D3179="52",$D3179="61"),(AE3179/'Totals and Drop Down Lists'!AA$4)*Inputs!I$38,0)</f>
        <v>0</v>
      </c>
      <c r="AV3179">
        <f>IF(OR($D3179="51",$D3179="52",$D3179="61"),(AF3179/'Totals and Drop Down Lists'!AB$4)*Inputs!J$38,0)</f>
        <v>0</v>
      </c>
      <c r="AW3179">
        <f>IF(OR($D3179="51",$D3179="52",$D3179="61"),(AG3179/'Totals and Drop Down Lists'!AC$4)*Inputs!K$38,0)</f>
        <v>0</v>
      </c>
      <c r="AX3179">
        <f>IF(OR($D3179="51",$D3179="52",$D3179="61"),(AH3179/'Totals and Drop Down Lists'!AD$4)*Inputs!L$38,0)</f>
        <v>0</v>
      </c>
      <c r="AY3179">
        <f>IF(OR($D3179="51",$D3179="52",$D3179="61"),0,(AA3179/'Totals and Drop Down Lists'!W$5)*Inputs!E$39)</f>
        <v>0</v>
      </c>
      <c r="AZ3179">
        <f>IF(OR($D3179="51",$D3179="52",$D3179="61"),0,(AB3179/'Totals and Drop Down Lists'!X$5)*Inputs!F$39)</f>
        <v>0</v>
      </c>
      <c r="BA3179">
        <f>IF(OR($D3179="51",$D3179="52",$D3179="61"),0,(AC3179/'Totals and Drop Down Lists'!Y$5)*Inputs!G$39)</f>
        <v>0</v>
      </c>
      <c r="BB3179">
        <f>IF(OR($D3179="51",$D3179="52",$D3179="61"),0,(AD3179/'Totals and Drop Down Lists'!Z$5)*Inputs!H$39)</f>
        <v>0</v>
      </c>
      <c r="BC3179">
        <f>IF(OR($D3179="51",$D3179="52",$D3179="61"),0,(AE3179/'Totals and Drop Down Lists'!AA$5)*Inputs!I$39)</f>
        <v>0</v>
      </c>
      <c r="BD3179">
        <f>IF(OR($D3179="51",$D3179="52",$D3179="61"),0,(AF3179/'Totals and Drop Down Lists'!AB$5)*Inputs!J$39)</f>
        <v>0</v>
      </c>
      <c r="BE3179">
        <f>IF(OR($D3179="51",$D3179="52",$D3179="61"),0,(AG3179/'Totals and Drop Down Lists'!AC$5)*Inputs!K$39)</f>
        <v>0</v>
      </c>
      <c r="BF3179">
        <f>IF(OR($D3179="51",$D3179="52",$D3179="61"),0,(AH3179/'Totals and Drop Down Lists'!AD$5)*Inputs!L$39)</f>
        <v>0</v>
      </c>
      <c r="BG3179" s="10">
        <f t="shared" si="442"/>
        <v>12441.854902964669</v>
      </c>
    </row>
    <row r="3180" spans="1:59" ht="28.8">
      <c r="A3180" s="1" t="s">
        <v>7662</v>
      </c>
      <c r="B3180" s="1" t="s">
        <v>5491</v>
      </c>
      <c r="C3180" s="1" t="s">
        <v>1645</v>
      </c>
      <c r="D3180" s="1" t="s">
        <v>25</v>
      </c>
      <c r="E3180" s="1" t="s">
        <v>5554</v>
      </c>
      <c r="F3180" s="2">
        <v>981</v>
      </c>
      <c r="G3180" s="2">
        <v>0</v>
      </c>
      <c r="H3180" s="2">
        <v>0</v>
      </c>
      <c r="I3180" s="2">
        <v>141</v>
      </c>
      <c r="J3180" s="2">
        <v>438</v>
      </c>
      <c r="K3180" s="2">
        <v>109</v>
      </c>
      <c r="L3180" s="2">
        <v>4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123</v>
      </c>
      <c r="S3180" s="2">
        <v>32400</v>
      </c>
      <c r="T3180" s="2">
        <v>1614400</v>
      </c>
      <c r="U3180" s="2">
        <v>0</v>
      </c>
      <c r="V3180" s="2">
        <v>12</v>
      </c>
      <c r="W3180" s="2">
        <v>0</v>
      </c>
      <c r="X3180" s="2">
        <v>33</v>
      </c>
      <c r="Y3180" s="2">
        <v>0</v>
      </c>
      <c r="Z3180" s="2">
        <v>25</v>
      </c>
      <c r="AA3180" s="9">
        <f t="shared" si="443"/>
        <v>981</v>
      </c>
      <c r="AB3180" s="9">
        <f t="shared" si="444"/>
        <v>141</v>
      </c>
      <c r="AC3180" s="9">
        <f t="shared" si="445"/>
        <v>127</v>
      </c>
      <c r="AD3180" s="9">
        <f t="shared" si="446"/>
        <v>123</v>
      </c>
      <c r="AE3180" s="44">
        <f t="shared" si="447"/>
        <v>1.8944130262388619E-6</v>
      </c>
      <c r="AF3180" s="9">
        <f t="shared" si="448"/>
        <v>21</v>
      </c>
      <c r="AG3180" s="9">
        <f t="shared" si="441"/>
        <v>25</v>
      </c>
      <c r="AH3180" s="44">
        <f t="shared" si="449"/>
        <v>2.3149599527366945E-6</v>
      </c>
      <c r="AI3180">
        <f>AA3180/'Totals and Drop Down Lists'!W$6*Inputs!E$37</f>
        <v>889.90473941401376</v>
      </c>
      <c r="AJ3180">
        <f>AB3180/'Totals and Drop Down Lists'!X$6*Inputs!F$37</f>
        <v>463.94459276872539</v>
      </c>
      <c r="AK3180">
        <f>AC3180/'Totals and Drop Down Lists'!Y$6*Inputs!G$37</f>
        <v>837.22689886211413</v>
      </c>
      <c r="AL3180">
        <f>AD3180/'Totals and Drop Down Lists'!Z$6*Inputs!H$37</f>
        <v>986.15265620924833</v>
      </c>
      <c r="AM3180">
        <f>AE3180/'Totals and Drop Down Lists'!AA$6*Inputs!I$37</f>
        <v>235.83424694697106</v>
      </c>
      <c r="AN3180">
        <f>AF3180/'Totals and Drop Down Lists'!AB$6*Inputs!J$37</f>
        <v>419.09055594723958</v>
      </c>
      <c r="AO3180">
        <f>AG3180/'Totals and Drop Down Lists'!AC$6*Inputs!K$37</f>
        <v>465.58940447729049</v>
      </c>
      <c r="AP3180">
        <f>AH3180/'Totals and Drop Down Lists'!AD$6*Inputs!L$37</f>
        <v>544.77931513133058</v>
      </c>
      <c r="AQ3180">
        <f>IF(OR($D3180="51",$D3180="52",$D3180="61"),(AA3180/'Totals and Drop Down Lists'!W$4)*Inputs!E$38,0)</f>
        <v>0</v>
      </c>
      <c r="AR3180">
        <f>IF(OR($D3180="51",$D3180="52",$D3180="61"),(AB3180/'Totals and Drop Down Lists'!X$4)*Inputs!F$38,0)</f>
        <v>0</v>
      </c>
      <c r="AS3180">
        <f>IF(OR($D3180="51",$D3180="52",$D3180="61"),(AC3180/'Totals and Drop Down Lists'!Y$4)*Inputs!G$38,0)</f>
        <v>0</v>
      </c>
      <c r="AT3180">
        <f>IF(OR($D3180="51",$D3180="52",$D3180="61"),(AD3180/'Totals and Drop Down Lists'!Z$4)*Inputs!H$38,0)</f>
        <v>0</v>
      </c>
      <c r="AU3180">
        <f>IF(OR($D3180="51",$D3180="52",$D3180="61"),(AE3180/'Totals and Drop Down Lists'!AA$4)*Inputs!I$38,0)</f>
        <v>0</v>
      </c>
      <c r="AV3180">
        <f>IF(OR($D3180="51",$D3180="52",$D3180="61"),(AF3180/'Totals and Drop Down Lists'!AB$4)*Inputs!J$38,0)</f>
        <v>0</v>
      </c>
      <c r="AW3180">
        <f>IF(OR($D3180="51",$D3180="52",$D3180="61"),(AG3180/'Totals and Drop Down Lists'!AC$4)*Inputs!K$38,0)</f>
        <v>0</v>
      </c>
      <c r="AX3180">
        <f>IF(OR($D3180="51",$D3180="52",$D3180="61"),(AH3180/'Totals and Drop Down Lists'!AD$4)*Inputs!L$38,0)</f>
        <v>0</v>
      </c>
      <c r="AY3180">
        <f>IF(OR($D3180="51",$D3180="52",$D3180="61"),0,(AA3180/'Totals and Drop Down Lists'!W$5)*Inputs!E$39)</f>
        <v>0</v>
      </c>
      <c r="AZ3180">
        <f>IF(OR($D3180="51",$D3180="52",$D3180="61"),0,(AB3180/'Totals and Drop Down Lists'!X$5)*Inputs!F$39)</f>
        <v>0</v>
      </c>
      <c r="BA3180">
        <f>IF(OR($D3180="51",$D3180="52",$D3180="61"),0,(AC3180/'Totals and Drop Down Lists'!Y$5)*Inputs!G$39)</f>
        <v>0</v>
      </c>
      <c r="BB3180">
        <f>IF(OR($D3180="51",$D3180="52",$D3180="61"),0,(AD3180/'Totals and Drop Down Lists'!Z$5)*Inputs!H$39)</f>
        <v>0</v>
      </c>
      <c r="BC3180">
        <f>IF(OR($D3180="51",$D3180="52",$D3180="61"),0,(AE3180/'Totals and Drop Down Lists'!AA$5)*Inputs!I$39)</f>
        <v>0</v>
      </c>
      <c r="BD3180">
        <f>IF(OR($D3180="51",$D3180="52",$D3180="61"),0,(AF3180/'Totals and Drop Down Lists'!AB$5)*Inputs!J$39)</f>
        <v>0</v>
      </c>
      <c r="BE3180">
        <f>IF(OR($D3180="51",$D3180="52",$D3180="61"),0,(AG3180/'Totals and Drop Down Lists'!AC$5)*Inputs!K$39)</f>
        <v>0</v>
      </c>
      <c r="BF3180">
        <f>IF(OR($D3180="51",$D3180="52",$D3180="61"),0,(AH3180/'Totals and Drop Down Lists'!AD$5)*Inputs!L$39)</f>
        <v>0</v>
      </c>
      <c r="BG3180" s="10">
        <f t="shared" si="442"/>
        <v>4842.5224097569335</v>
      </c>
    </row>
    <row r="3181" spans="1:59" ht="28.8">
      <c r="A3181" s="1" t="s">
        <v>7662</v>
      </c>
      <c r="B3181" s="1" t="s">
        <v>5491</v>
      </c>
      <c r="C3181" s="1" t="s">
        <v>5555</v>
      </c>
      <c r="D3181" s="1" t="s">
        <v>25</v>
      </c>
      <c r="E3181" s="1" t="s">
        <v>5556</v>
      </c>
      <c r="F3181" s="2">
        <v>5142</v>
      </c>
      <c r="G3181" s="2">
        <v>9</v>
      </c>
      <c r="H3181" s="2">
        <v>36</v>
      </c>
      <c r="I3181" s="2">
        <v>465</v>
      </c>
      <c r="J3181" s="2">
        <v>2311</v>
      </c>
      <c r="K3181" s="2">
        <v>534</v>
      </c>
      <c r="L3181" s="2">
        <v>7</v>
      </c>
      <c r="M3181" s="2">
        <v>0</v>
      </c>
      <c r="N3181" s="2">
        <v>0</v>
      </c>
      <c r="O3181" s="2">
        <v>16</v>
      </c>
      <c r="P3181" s="2">
        <v>3</v>
      </c>
      <c r="Q3181" s="2">
        <v>0</v>
      </c>
      <c r="R3181" s="2">
        <v>1137</v>
      </c>
      <c r="S3181" s="2">
        <v>170700</v>
      </c>
      <c r="T3181" s="2">
        <v>15883900</v>
      </c>
      <c r="U3181" s="2">
        <v>33</v>
      </c>
      <c r="V3181" s="2">
        <v>72</v>
      </c>
      <c r="W3181" s="2">
        <v>18</v>
      </c>
      <c r="X3181" s="2">
        <v>122</v>
      </c>
      <c r="Y3181" s="2">
        <v>8</v>
      </c>
      <c r="Z3181" s="2">
        <v>48</v>
      </c>
      <c r="AA3181" s="9">
        <f t="shared" si="443"/>
        <v>5142</v>
      </c>
      <c r="AB3181" s="9">
        <f t="shared" si="444"/>
        <v>420</v>
      </c>
      <c r="AC3181" s="9">
        <f t="shared" si="445"/>
        <v>1163</v>
      </c>
      <c r="AD3181" s="9">
        <f t="shared" si="446"/>
        <v>1137</v>
      </c>
      <c r="AE3181" s="44">
        <f t="shared" si="447"/>
        <v>8.6174417116083103E-6</v>
      </c>
      <c r="AF3181" s="9">
        <f t="shared" si="448"/>
        <v>32</v>
      </c>
      <c r="AG3181" s="9">
        <f t="shared" si="441"/>
        <v>56</v>
      </c>
      <c r="AH3181" s="44">
        <f t="shared" si="449"/>
        <v>4.8148240910630839E-6</v>
      </c>
      <c r="AI3181">
        <f>AA3181/'Totals and Drop Down Lists'!W$6*Inputs!E$37</f>
        <v>4664.5159735645857</v>
      </c>
      <c r="AJ3181">
        <f>AB3181/'Totals and Drop Down Lists'!X$6*Inputs!F$37</f>
        <v>1381.9626167579054</v>
      </c>
      <c r="AK3181">
        <f>AC3181/'Totals and Drop Down Lists'!Y$6*Inputs!G$37</f>
        <v>7666.8888454853441</v>
      </c>
      <c r="AL3181">
        <f>AD3181/'Totals and Drop Down Lists'!Z$6*Inputs!H$37</f>
        <v>9115.898943983053</v>
      </c>
      <c r="AM3181">
        <f>AE3181/'Totals and Drop Down Lists'!AA$6*Inputs!I$37</f>
        <v>1072.779720429518</v>
      </c>
      <c r="AN3181">
        <f>AF3181/'Totals and Drop Down Lists'!AB$6*Inputs!J$37</f>
        <v>638.61418049103179</v>
      </c>
      <c r="AO3181">
        <f>AG3181/'Totals and Drop Down Lists'!AC$6*Inputs!K$37</f>
        <v>1042.9202660291307</v>
      </c>
      <c r="AP3181">
        <f>AH3181/'Totals and Drop Down Lists'!AD$6*Inputs!L$37</f>
        <v>1133.0721154404014</v>
      </c>
      <c r="AQ3181">
        <f>IF(OR($D3181="51",$D3181="52",$D3181="61"),(AA3181/'Totals and Drop Down Lists'!W$4)*Inputs!E$38,0)</f>
        <v>0</v>
      </c>
      <c r="AR3181">
        <f>IF(OR($D3181="51",$D3181="52",$D3181="61"),(AB3181/'Totals and Drop Down Lists'!X$4)*Inputs!F$38,0)</f>
        <v>0</v>
      </c>
      <c r="AS3181">
        <f>IF(OR($D3181="51",$D3181="52",$D3181="61"),(AC3181/'Totals and Drop Down Lists'!Y$4)*Inputs!G$38,0)</f>
        <v>0</v>
      </c>
      <c r="AT3181">
        <f>IF(OR($D3181="51",$D3181="52",$D3181="61"),(AD3181/'Totals and Drop Down Lists'!Z$4)*Inputs!H$38,0)</f>
        <v>0</v>
      </c>
      <c r="AU3181">
        <f>IF(OR($D3181="51",$D3181="52",$D3181="61"),(AE3181/'Totals and Drop Down Lists'!AA$4)*Inputs!I$38,0)</f>
        <v>0</v>
      </c>
      <c r="AV3181">
        <f>IF(OR($D3181="51",$D3181="52",$D3181="61"),(AF3181/'Totals and Drop Down Lists'!AB$4)*Inputs!J$38,0)</f>
        <v>0</v>
      </c>
      <c r="AW3181">
        <f>IF(OR($D3181="51",$D3181="52",$D3181="61"),(AG3181/'Totals and Drop Down Lists'!AC$4)*Inputs!K$38,0)</f>
        <v>0</v>
      </c>
      <c r="AX3181">
        <f>IF(OR($D3181="51",$D3181="52",$D3181="61"),(AH3181/'Totals and Drop Down Lists'!AD$4)*Inputs!L$38,0)</f>
        <v>0</v>
      </c>
      <c r="AY3181">
        <f>IF(OR($D3181="51",$D3181="52",$D3181="61"),0,(AA3181/'Totals and Drop Down Lists'!W$5)*Inputs!E$39)</f>
        <v>0</v>
      </c>
      <c r="AZ3181">
        <f>IF(OR($D3181="51",$D3181="52",$D3181="61"),0,(AB3181/'Totals and Drop Down Lists'!X$5)*Inputs!F$39)</f>
        <v>0</v>
      </c>
      <c r="BA3181">
        <f>IF(OR($D3181="51",$D3181="52",$D3181="61"),0,(AC3181/'Totals and Drop Down Lists'!Y$5)*Inputs!G$39)</f>
        <v>0</v>
      </c>
      <c r="BB3181">
        <f>IF(OR($D3181="51",$D3181="52",$D3181="61"),0,(AD3181/'Totals and Drop Down Lists'!Z$5)*Inputs!H$39)</f>
        <v>0</v>
      </c>
      <c r="BC3181">
        <f>IF(OR($D3181="51",$D3181="52",$D3181="61"),0,(AE3181/'Totals and Drop Down Lists'!AA$5)*Inputs!I$39)</f>
        <v>0</v>
      </c>
      <c r="BD3181">
        <f>IF(OR($D3181="51",$D3181="52",$D3181="61"),0,(AF3181/'Totals and Drop Down Lists'!AB$5)*Inputs!J$39)</f>
        <v>0</v>
      </c>
      <c r="BE3181">
        <f>IF(OR($D3181="51",$D3181="52",$D3181="61"),0,(AG3181/'Totals and Drop Down Lists'!AC$5)*Inputs!K$39)</f>
        <v>0</v>
      </c>
      <c r="BF3181">
        <f>IF(OR($D3181="51",$D3181="52",$D3181="61"),0,(AH3181/'Totals and Drop Down Lists'!AD$5)*Inputs!L$39)</f>
        <v>0</v>
      </c>
      <c r="BG3181" s="10">
        <f t="shared" si="442"/>
        <v>26716.652662180972</v>
      </c>
    </row>
    <row r="3182" spans="1:59" ht="28.8">
      <c r="A3182" s="1" t="s">
        <v>7662</v>
      </c>
      <c r="B3182" s="1" t="s">
        <v>5491</v>
      </c>
      <c r="C3182" s="1" t="s">
        <v>785</v>
      </c>
      <c r="D3182" s="1" t="s">
        <v>25</v>
      </c>
      <c r="E3182" s="1" t="s">
        <v>5557</v>
      </c>
      <c r="F3182" s="2">
        <v>11564</v>
      </c>
      <c r="G3182" s="2">
        <v>509</v>
      </c>
      <c r="H3182" s="2">
        <v>3</v>
      </c>
      <c r="I3182" s="2">
        <v>1776</v>
      </c>
      <c r="J3182" s="2">
        <v>4655</v>
      </c>
      <c r="K3182" s="2">
        <v>1278</v>
      </c>
      <c r="L3182" s="2">
        <v>0</v>
      </c>
      <c r="M3182" s="2">
        <v>0</v>
      </c>
      <c r="N3182" s="2">
        <v>0</v>
      </c>
      <c r="O3182" s="2">
        <v>4</v>
      </c>
      <c r="P3182" s="2">
        <v>0</v>
      </c>
      <c r="Q3182" s="2">
        <v>1</v>
      </c>
      <c r="R3182" s="2">
        <v>1589</v>
      </c>
      <c r="S3182" s="2">
        <v>585500</v>
      </c>
      <c r="T3182" s="2">
        <v>32924400</v>
      </c>
      <c r="U3182" s="2">
        <v>4</v>
      </c>
      <c r="V3182" s="2">
        <v>239</v>
      </c>
      <c r="W3182" s="2">
        <v>4</v>
      </c>
      <c r="X3182" s="2">
        <v>358</v>
      </c>
      <c r="Y3182" s="2">
        <v>114</v>
      </c>
      <c r="Z3182" s="2">
        <v>130</v>
      </c>
      <c r="AA3182" s="9">
        <f t="shared" si="443"/>
        <v>11564</v>
      </c>
      <c r="AB3182" s="9">
        <f t="shared" si="444"/>
        <v>1264</v>
      </c>
      <c r="AC3182" s="9">
        <f t="shared" si="445"/>
        <v>1594</v>
      </c>
      <c r="AD3182" s="9">
        <f t="shared" si="446"/>
        <v>1589</v>
      </c>
      <c r="AE3182" s="44">
        <f t="shared" si="447"/>
        <v>2.4504046518859658E-5</v>
      </c>
      <c r="AF3182" s="9">
        <f t="shared" si="448"/>
        <v>115</v>
      </c>
      <c r="AG3182" s="9">
        <f t="shared" si="441"/>
        <v>244</v>
      </c>
      <c r="AH3182" s="44">
        <f t="shared" si="449"/>
        <v>2.4925970755567046E-5</v>
      </c>
      <c r="AI3182">
        <f>AA3182/'Totals and Drop Down Lists'!W$6*Inputs!E$37</f>
        <v>10490.171668280993</v>
      </c>
      <c r="AJ3182">
        <f>AB3182/'Totals and Drop Down Lists'!X$6*Inputs!F$37</f>
        <v>4159.0493990047435</v>
      </c>
      <c r="AK3182">
        <f>AC3182/'Totals and Drop Down Lists'!Y$6*Inputs!G$37</f>
        <v>10508.186431387479</v>
      </c>
      <c r="AL3182">
        <f>AD3182/'Totals and Drop Down Lists'!Z$6*Inputs!H$37</f>
        <v>12739.809518020289</v>
      </c>
      <c r="AM3182">
        <f>AE3182/'Totals and Drop Down Lists'!AA$6*Inputs!I$37</f>
        <v>3050.4928322849109</v>
      </c>
      <c r="AN3182">
        <f>AF3182/'Totals and Drop Down Lists'!AB$6*Inputs!J$37</f>
        <v>2295.0197111396456</v>
      </c>
      <c r="AO3182">
        <f>AG3182/'Totals and Drop Down Lists'!AC$6*Inputs!K$37</f>
        <v>4544.1525876983551</v>
      </c>
      <c r="AP3182">
        <f>AH3182/'Totals and Drop Down Lists'!AD$6*Inputs!L$37</f>
        <v>5865.8264308842217</v>
      </c>
      <c r="AQ3182">
        <f>IF(OR($D3182="51",$D3182="52",$D3182="61"),(AA3182/'Totals and Drop Down Lists'!W$4)*Inputs!E$38,0)</f>
        <v>0</v>
      </c>
      <c r="AR3182">
        <f>IF(OR($D3182="51",$D3182="52",$D3182="61"),(AB3182/'Totals and Drop Down Lists'!X$4)*Inputs!F$38,0)</f>
        <v>0</v>
      </c>
      <c r="AS3182">
        <f>IF(OR($D3182="51",$D3182="52",$D3182="61"),(AC3182/'Totals and Drop Down Lists'!Y$4)*Inputs!G$38,0)</f>
        <v>0</v>
      </c>
      <c r="AT3182">
        <f>IF(OR($D3182="51",$D3182="52",$D3182="61"),(AD3182/'Totals and Drop Down Lists'!Z$4)*Inputs!H$38,0)</f>
        <v>0</v>
      </c>
      <c r="AU3182">
        <f>IF(OR($D3182="51",$D3182="52",$D3182="61"),(AE3182/'Totals and Drop Down Lists'!AA$4)*Inputs!I$38,0)</f>
        <v>0</v>
      </c>
      <c r="AV3182">
        <f>IF(OR($D3182="51",$D3182="52",$D3182="61"),(AF3182/'Totals and Drop Down Lists'!AB$4)*Inputs!J$38,0)</f>
        <v>0</v>
      </c>
      <c r="AW3182">
        <f>IF(OR($D3182="51",$D3182="52",$D3182="61"),(AG3182/'Totals and Drop Down Lists'!AC$4)*Inputs!K$38,0)</f>
        <v>0</v>
      </c>
      <c r="AX3182">
        <f>IF(OR($D3182="51",$D3182="52",$D3182="61"),(AH3182/'Totals and Drop Down Lists'!AD$4)*Inputs!L$38,0)</f>
        <v>0</v>
      </c>
      <c r="AY3182">
        <f>IF(OR($D3182="51",$D3182="52",$D3182="61"),0,(AA3182/'Totals and Drop Down Lists'!W$5)*Inputs!E$39)</f>
        <v>0</v>
      </c>
      <c r="AZ3182">
        <f>IF(OR($D3182="51",$D3182="52",$D3182="61"),0,(AB3182/'Totals and Drop Down Lists'!X$5)*Inputs!F$39)</f>
        <v>0</v>
      </c>
      <c r="BA3182">
        <f>IF(OR($D3182="51",$D3182="52",$D3182="61"),0,(AC3182/'Totals and Drop Down Lists'!Y$5)*Inputs!G$39)</f>
        <v>0</v>
      </c>
      <c r="BB3182">
        <f>IF(OR($D3182="51",$D3182="52",$D3182="61"),0,(AD3182/'Totals and Drop Down Lists'!Z$5)*Inputs!H$39)</f>
        <v>0</v>
      </c>
      <c r="BC3182">
        <f>IF(OR($D3182="51",$D3182="52",$D3182="61"),0,(AE3182/'Totals and Drop Down Lists'!AA$5)*Inputs!I$39)</f>
        <v>0</v>
      </c>
      <c r="BD3182">
        <f>IF(OR($D3182="51",$D3182="52",$D3182="61"),0,(AF3182/'Totals and Drop Down Lists'!AB$5)*Inputs!J$39)</f>
        <v>0</v>
      </c>
      <c r="BE3182">
        <f>IF(OR($D3182="51",$D3182="52",$D3182="61"),0,(AG3182/'Totals and Drop Down Lists'!AC$5)*Inputs!K$39)</f>
        <v>0</v>
      </c>
      <c r="BF3182">
        <f>IF(OR($D3182="51",$D3182="52",$D3182="61"),0,(AH3182/'Totals and Drop Down Lists'!AD$5)*Inputs!L$39)</f>
        <v>0</v>
      </c>
      <c r="BG3182" s="10">
        <f t="shared" si="442"/>
        <v>53652.708578700636</v>
      </c>
    </row>
    <row r="3183" spans="1:59" ht="28.8">
      <c r="A3183" s="1" t="s">
        <v>7662</v>
      </c>
      <c r="B3183" s="1" t="s">
        <v>5491</v>
      </c>
      <c r="C3183" s="1" t="s">
        <v>648</v>
      </c>
      <c r="D3183" s="1" t="s">
        <v>25</v>
      </c>
      <c r="E3183" s="1" t="s">
        <v>5558</v>
      </c>
      <c r="F3183" s="2">
        <v>24305</v>
      </c>
      <c r="G3183" s="2">
        <v>871</v>
      </c>
      <c r="H3183" s="2">
        <v>43</v>
      </c>
      <c r="I3183" s="2">
        <v>3377</v>
      </c>
      <c r="J3183" s="2">
        <v>10597</v>
      </c>
      <c r="K3183" s="2">
        <v>3735</v>
      </c>
      <c r="L3183" s="2">
        <v>109</v>
      </c>
      <c r="M3183" s="2">
        <v>0</v>
      </c>
      <c r="N3183" s="2">
        <v>0</v>
      </c>
      <c r="O3183" s="2">
        <v>4</v>
      </c>
      <c r="P3183" s="2">
        <v>61</v>
      </c>
      <c r="Q3183" s="2">
        <v>0</v>
      </c>
      <c r="R3183" s="2">
        <v>2942</v>
      </c>
      <c r="S3183" s="2">
        <v>2235000</v>
      </c>
      <c r="T3183" s="2">
        <v>128190300</v>
      </c>
      <c r="U3183" s="2">
        <v>332</v>
      </c>
      <c r="V3183" s="2">
        <v>394</v>
      </c>
      <c r="W3183" s="2">
        <v>50</v>
      </c>
      <c r="X3183" s="2">
        <v>1148</v>
      </c>
      <c r="Y3183" s="2">
        <v>144</v>
      </c>
      <c r="Z3183" s="2">
        <v>734</v>
      </c>
      <c r="AA3183" s="9">
        <f t="shared" si="443"/>
        <v>24305</v>
      </c>
      <c r="AB3183" s="9">
        <f t="shared" si="444"/>
        <v>2463</v>
      </c>
      <c r="AC3183" s="9">
        <f t="shared" si="445"/>
        <v>3116</v>
      </c>
      <c r="AD3183" s="9">
        <f t="shared" si="446"/>
        <v>2942</v>
      </c>
      <c r="AE3183" s="44">
        <f t="shared" si="447"/>
        <v>9.1937790833822959E-5</v>
      </c>
      <c r="AF3183" s="9">
        <f t="shared" si="448"/>
        <v>704</v>
      </c>
      <c r="AG3183" s="9">
        <f t="shared" si="441"/>
        <v>878</v>
      </c>
      <c r="AH3183" s="44">
        <f t="shared" si="449"/>
        <v>1.1514717142040078E-4</v>
      </c>
      <c r="AI3183">
        <f>AA3183/'Totals and Drop Down Lists'!W$6*Inputs!E$37</f>
        <v>22048.047595777374</v>
      </c>
      <c r="AJ3183">
        <f>AB3183/'Totals and Drop Down Lists'!X$6*Inputs!F$37</f>
        <v>8104.2236311302886</v>
      </c>
      <c r="AK3183">
        <f>AC3183/'Totals and Drop Down Lists'!Y$6*Inputs!G$37</f>
        <v>20541.724542160217</v>
      </c>
      <c r="AL3183">
        <f>AD3183/'Totals and Drop Down Lists'!Z$6*Inputs!H$37</f>
        <v>23587.488736322022</v>
      </c>
      <c r="AM3183">
        <f>AE3183/'Totals and Drop Down Lists'!AA$6*Inputs!I$37</f>
        <v>11445.275854289304</v>
      </c>
      <c r="AN3183">
        <f>AF3183/'Totals and Drop Down Lists'!AB$6*Inputs!J$37</f>
        <v>14049.511970802698</v>
      </c>
      <c r="AO3183">
        <f>AG3183/'Totals and Drop Down Lists'!AC$6*Inputs!K$37</f>
        <v>16351.49988524244</v>
      </c>
      <c r="AP3183">
        <f>AH3183/'Totals and Drop Down Lists'!AD$6*Inputs!L$37</f>
        <v>27097.573377698427</v>
      </c>
      <c r="AQ3183">
        <f>IF(OR($D3183="51",$D3183="52",$D3183="61"),(AA3183/'Totals and Drop Down Lists'!W$4)*Inputs!E$38,0)</f>
        <v>0</v>
      </c>
      <c r="AR3183">
        <f>IF(OR($D3183="51",$D3183="52",$D3183="61"),(AB3183/'Totals and Drop Down Lists'!X$4)*Inputs!F$38,0)</f>
        <v>0</v>
      </c>
      <c r="AS3183">
        <f>IF(OR($D3183="51",$D3183="52",$D3183="61"),(AC3183/'Totals and Drop Down Lists'!Y$4)*Inputs!G$38,0)</f>
        <v>0</v>
      </c>
      <c r="AT3183">
        <f>IF(OR($D3183="51",$D3183="52",$D3183="61"),(AD3183/'Totals and Drop Down Lists'!Z$4)*Inputs!H$38,0)</f>
        <v>0</v>
      </c>
      <c r="AU3183">
        <f>IF(OR($D3183="51",$D3183="52",$D3183="61"),(AE3183/'Totals and Drop Down Lists'!AA$4)*Inputs!I$38,0)</f>
        <v>0</v>
      </c>
      <c r="AV3183">
        <f>IF(OR($D3183="51",$D3183="52",$D3183="61"),(AF3183/'Totals and Drop Down Lists'!AB$4)*Inputs!J$38,0)</f>
        <v>0</v>
      </c>
      <c r="AW3183">
        <f>IF(OR($D3183="51",$D3183="52",$D3183="61"),(AG3183/'Totals and Drop Down Lists'!AC$4)*Inputs!K$38,0)</f>
        <v>0</v>
      </c>
      <c r="AX3183">
        <f>IF(OR($D3183="51",$D3183="52",$D3183="61"),(AH3183/'Totals and Drop Down Lists'!AD$4)*Inputs!L$38,0)</f>
        <v>0</v>
      </c>
      <c r="AY3183">
        <f>IF(OR($D3183="51",$D3183="52",$D3183="61"),0,(AA3183/'Totals and Drop Down Lists'!W$5)*Inputs!E$39)</f>
        <v>0</v>
      </c>
      <c r="AZ3183">
        <f>IF(OR($D3183="51",$D3183="52",$D3183="61"),0,(AB3183/'Totals and Drop Down Lists'!X$5)*Inputs!F$39)</f>
        <v>0</v>
      </c>
      <c r="BA3183">
        <f>IF(OR($D3183="51",$D3183="52",$D3183="61"),0,(AC3183/'Totals and Drop Down Lists'!Y$5)*Inputs!G$39)</f>
        <v>0</v>
      </c>
      <c r="BB3183">
        <f>IF(OR($D3183="51",$D3183="52",$D3183="61"),0,(AD3183/'Totals and Drop Down Lists'!Z$5)*Inputs!H$39)</f>
        <v>0</v>
      </c>
      <c r="BC3183">
        <f>IF(OR($D3183="51",$D3183="52",$D3183="61"),0,(AE3183/'Totals and Drop Down Lists'!AA$5)*Inputs!I$39)</f>
        <v>0</v>
      </c>
      <c r="BD3183">
        <f>IF(OR($D3183="51",$D3183="52",$D3183="61"),0,(AF3183/'Totals and Drop Down Lists'!AB$5)*Inputs!J$39)</f>
        <v>0</v>
      </c>
      <c r="BE3183">
        <f>IF(OR($D3183="51",$D3183="52",$D3183="61"),0,(AG3183/'Totals and Drop Down Lists'!AC$5)*Inputs!K$39)</f>
        <v>0</v>
      </c>
      <c r="BF3183">
        <f>IF(OR($D3183="51",$D3183="52",$D3183="61"),0,(AH3183/'Totals and Drop Down Lists'!AD$5)*Inputs!L$39)</f>
        <v>0</v>
      </c>
      <c r="BG3183" s="10">
        <f t="shared" si="442"/>
        <v>143225.34559342277</v>
      </c>
    </row>
    <row r="3184" spans="1:59" ht="28.8">
      <c r="A3184" s="1" t="s">
        <v>7662</v>
      </c>
      <c r="B3184" s="1" t="s">
        <v>5491</v>
      </c>
      <c r="C3184" s="1" t="s">
        <v>652</v>
      </c>
      <c r="D3184" s="1" t="s">
        <v>58</v>
      </c>
      <c r="E3184" s="1" t="s">
        <v>5559</v>
      </c>
      <c r="F3184" s="2">
        <v>24793</v>
      </c>
      <c r="G3184" s="2">
        <v>137</v>
      </c>
      <c r="H3184" s="2">
        <v>39</v>
      </c>
      <c r="I3184" s="2">
        <v>1351</v>
      </c>
      <c r="J3184" s="2">
        <v>8639</v>
      </c>
      <c r="K3184" s="2">
        <v>1636</v>
      </c>
      <c r="L3184" s="2">
        <v>48</v>
      </c>
      <c r="M3184" s="2">
        <v>0</v>
      </c>
      <c r="N3184" s="2">
        <v>0</v>
      </c>
      <c r="O3184" s="2">
        <v>0</v>
      </c>
      <c r="P3184" s="2">
        <v>9</v>
      </c>
      <c r="Q3184" s="2">
        <v>0</v>
      </c>
      <c r="R3184" s="2">
        <v>1834</v>
      </c>
      <c r="S3184" s="2">
        <v>908700</v>
      </c>
      <c r="T3184" s="2">
        <v>61625500</v>
      </c>
      <c r="U3184" s="2">
        <v>151</v>
      </c>
      <c r="V3184" s="2">
        <v>216</v>
      </c>
      <c r="W3184" s="2">
        <v>20</v>
      </c>
      <c r="X3184" s="2">
        <v>418</v>
      </c>
      <c r="Y3184" s="2">
        <v>103</v>
      </c>
      <c r="Z3184" s="2">
        <v>154</v>
      </c>
      <c r="AA3184" s="9">
        <f t="shared" si="443"/>
        <v>24793</v>
      </c>
      <c r="AB3184" s="9">
        <f t="shared" si="444"/>
        <v>1175</v>
      </c>
      <c r="AC3184" s="9">
        <f t="shared" si="445"/>
        <v>1891</v>
      </c>
      <c r="AD3184" s="9">
        <f t="shared" si="446"/>
        <v>1834</v>
      </c>
      <c r="AE3184" s="44">
        <f t="shared" si="447"/>
        <v>2.1637092942909099E-5</v>
      </c>
      <c r="AF3184" s="9">
        <f t="shared" si="448"/>
        <v>182</v>
      </c>
      <c r="AG3184" s="9">
        <f t="shared" si="441"/>
        <v>257</v>
      </c>
      <c r="AH3184" s="44">
        <f t="shared" si="449"/>
        <v>1.810939889267023E-5</v>
      </c>
      <c r="AI3184">
        <f>AA3184/'Totals and Drop Down Lists'!W$6*Inputs!E$37</f>
        <v>22490.732114466507</v>
      </c>
      <c r="AJ3184">
        <f>AB3184/'Totals and Drop Down Lists'!X$6*Inputs!F$37</f>
        <v>3866.204939739378</v>
      </c>
      <c r="AK3184">
        <f>AC3184/'Totals and Drop Down Lists'!Y$6*Inputs!G$37</f>
        <v>12466.110753923289</v>
      </c>
      <c r="AL3184">
        <f>AD3184/'Totals and Drop Down Lists'!Z$6*Inputs!H$37</f>
        <v>14704.097329168791</v>
      </c>
      <c r="AM3184">
        <f>AE3184/'Totals and Drop Down Lists'!AA$6*Inputs!I$37</f>
        <v>2693.5876441071273</v>
      </c>
      <c r="AN3184">
        <f>AF3184/'Totals and Drop Down Lists'!AB$6*Inputs!J$37</f>
        <v>3632.1181515427429</v>
      </c>
      <c r="AO3184">
        <f>AG3184/'Totals and Drop Down Lists'!AC$6*Inputs!K$37</f>
        <v>4786.2590780265464</v>
      </c>
      <c r="AP3184">
        <f>AH3184/'Totals and Drop Down Lists'!AD$6*Inputs!L$37</f>
        <v>4261.6831943576562</v>
      </c>
      <c r="AQ3184">
        <f>IF(OR($D3184="51",$D3184="52",$D3184="61"),(AA3184/'Totals and Drop Down Lists'!W$4)*Inputs!E$38,0)</f>
        <v>0</v>
      </c>
      <c r="AR3184">
        <f>IF(OR($D3184="51",$D3184="52",$D3184="61"),(AB3184/'Totals and Drop Down Lists'!X$4)*Inputs!F$38,0)</f>
        <v>0</v>
      </c>
      <c r="AS3184">
        <f>IF(OR($D3184="51",$D3184="52",$D3184="61"),(AC3184/'Totals and Drop Down Lists'!Y$4)*Inputs!G$38,0)</f>
        <v>0</v>
      </c>
      <c r="AT3184">
        <f>IF(OR($D3184="51",$D3184="52",$D3184="61"),(AD3184/'Totals and Drop Down Lists'!Z$4)*Inputs!H$38,0)</f>
        <v>0</v>
      </c>
      <c r="AU3184">
        <f>IF(OR($D3184="51",$D3184="52",$D3184="61"),(AE3184/'Totals and Drop Down Lists'!AA$4)*Inputs!I$38,0)</f>
        <v>0</v>
      </c>
      <c r="AV3184">
        <f>IF(OR($D3184="51",$D3184="52",$D3184="61"),(AF3184/'Totals and Drop Down Lists'!AB$4)*Inputs!J$38,0)</f>
        <v>0</v>
      </c>
      <c r="AW3184">
        <f>IF(OR($D3184="51",$D3184="52",$D3184="61"),(AG3184/'Totals and Drop Down Lists'!AC$4)*Inputs!K$38,0)</f>
        <v>0</v>
      </c>
      <c r="AX3184">
        <f>IF(OR($D3184="51",$D3184="52",$D3184="61"),(AH3184/'Totals and Drop Down Lists'!AD$4)*Inputs!L$38,0)</f>
        <v>0</v>
      </c>
      <c r="AY3184">
        <f>IF(OR($D3184="51",$D3184="52",$D3184="61"),0,(AA3184/'Totals and Drop Down Lists'!W$5)*Inputs!E$39)</f>
        <v>0</v>
      </c>
      <c r="AZ3184">
        <f>IF(OR($D3184="51",$D3184="52",$D3184="61"),0,(AB3184/'Totals and Drop Down Lists'!X$5)*Inputs!F$39)</f>
        <v>0</v>
      </c>
      <c r="BA3184">
        <f>IF(OR($D3184="51",$D3184="52",$D3184="61"),0,(AC3184/'Totals and Drop Down Lists'!Y$5)*Inputs!G$39)</f>
        <v>0</v>
      </c>
      <c r="BB3184">
        <f>IF(OR($D3184="51",$D3184="52",$D3184="61"),0,(AD3184/'Totals and Drop Down Lists'!Z$5)*Inputs!H$39)</f>
        <v>0</v>
      </c>
      <c r="BC3184">
        <f>IF(OR($D3184="51",$D3184="52",$D3184="61"),0,(AE3184/'Totals and Drop Down Lists'!AA$5)*Inputs!I$39)</f>
        <v>0</v>
      </c>
      <c r="BD3184">
        <f>IF(OR($D3184="51",$D3184="52",$D3184="61"),0,(AF3184/'Totals and Drop Down Lists'!AB$5)*Inputs!J$39)</f>
        <v>0</v>
      </c>
      <c r="BE3184">
        <f>IF(OR($D3184="51",$D3184="52",$D3184="61"),0,(AG3184/'Totals and Drop Down Lists'!AC$5)*Inputs!K$39)</f>
        <v>0</v>
      </c>
      <c r="BF3184">
        <f>IF(OR($D3184="51",$D3184="52",$D3184="61"),0,(AH3184/'Totals and Drop Down Lists'!AD$5)*Inputs!L$39)</f>
        <v>0</v>
      </c>
      <c r="BG3184" s="10">
        <f t="shared" si="442"/>
        <v>68900.79320533204</v>
      </c>
    </row>
    <row r="3185" spans="1:59" ht="28.8">
      <c r="A3185" s="1" t="s">
        <v>7662</v>
      </c>
      <c r="B3185" s="1" t="s">
        <v>5491</v>
      </c>
      <c r="C3185" s="1" t="s">
        <v>5560</v>
      </c>
      <c r="D3185" s="1" t="s">
        <v>25</v>
      </c>
      <c r="E3185" s="1" t="s">
        <v>5561</v>
      </c>
      <c r="F3185" s="2">
        <v>3804</v>
      </c>
      <c r="G3185" s="2">
        <v>9</v>
      </c>
      <c r="H3185" s="2">
        <v>0</v>
      </c>
      <c r="I3185" s="2">
        <v>639</v>
      </c>
      <c r="J3185" s="2">
        <v>1423</v>
      </c>
      <c r="K3185" s="2">
        <v>489</v>
      </c>
      <c r="L3185" s="2">
        <v>20</v>
      </c>
      <c r="M3185" s="2">
        <v>15</v>
      </c>
      <c r="N3185" s="2">
        <v>0</v>
      </c>
      <c r="O3185" s="2">
        <v>47</v>
      </c>
      <c r="P3185" s="2">
        <v>9</v>
      </c>
      <c r="Q3185" s="2">
        <v>12</v>
      </c>
      <c r="R3185" s="2">
        <v>326</v>
      </c>
      <c r="S3185" s="2">
        <v>142400</v>
      </c>
      <c r="T3185" s="2">
        <v>15157600</v>
      </c>
      <c r="U3185" s="2">
        <v>14</v>
      </c>
      <c r="V3185" s="2">
        <v>89</v>
      </c>
      <c r="W3185" s="2">
        <v>19</v>
      </c>
      <c r="X3185" s="2">
        <v>103</v>
      </c>
      <c r="Y3185" s="2">
        <v>8</v>
      </c>
      <c r="Z3185" s="2">
        <v>15</v>
      </c>
      <c r="AA3185" s="9">
        <f t="shared" si="443"/>
        <v>3804</v>
      </c>
      <c r="AB3185" s="9">
        <f t="shared" si="444"/>
        <v>630</v>
      </c>
      <c r="AC3185" s="9">
        <f t="shared" si="445"/>
        <v>429</v>
      </c>
      <c r="AD3185" s="9">
        <f t="shared" si="446"/>
        <v>326</v>
      </c>
      <c r="AE3185" s="44">
        <f t="shared" si="447"/>
        <v>1.1735689326409423E-5</v>
      </c>
      <c r="AF3185" s="9">
        <f t="shared" si="448"/>
        <v>0</v>
      </c>
      <c r="AG3185" s="9">
        <f t="shared" si="441"/>
        <v>23</v>
      </c>
      <c r="AH3185" s="44">
        <f t="shared" si="449"/>
        <v>2.9409177689548934E-6</v>
      </c>
      <c r="AI3185">
        <f>AA3185/'Totals and Drop Down Lists'!W$6*Inputs!E$37</f>
        <v>3450.7621087980715</v>
      </c>
      <c r="AJ3185">
        <f>AB3185/'Totals and Drop Down Lists'!X$6*Inputs!F$37</f>
        <v>2072.9439251368581</v>
      </c>
      <c r="AK3185">
        <f>AC3185/'Totals and Drop Down Lists'!Y$6*Inputs!G$37</f>
        <v>2828.1129103295034</v>
      </c>
      <c r="AL3185">
        <f>AD3185/'Totals and Drop Down Lists'!Z$6*Inputs!H$37</f>
        <v>2613.705414018008</v>
      </c>
      <c r="AM3185">
        <f>AE3185/'Totals and Drop Down Lists'!AA$6*Inputs!I$37</f>
        <v>1460.9683402527464</v>
      </c>
      <c r="AN3185">
        <f>AF3185/'Totals and Drop Down Lists'!AB$6*Inputs!J$37</f>
        <v>0</v>
      </c>
      <c r="AO3185">
        <f>AG3185/'Totals and Drop Down Lists'!AC$6*Inputs!K$37</f>
        <v>428.34225211910723</v>
      </c>
      <c r="AP3185">
        <f>AH3185/'Totals and Drop Down Lists'!AD$6*Inputs!L$37</f>
        <v>692.08591109093697</v>
      </c>
      <c r="AQ3185">
        <f>IF(OR($D3185="51",$D3185="52",$D3185="61"),(AA3185/'Totals and Drop Down Lists'!W$4)*Inputs!E$38,0)</f>
        <v>0</v>
      </c>
      <c r="AR3185">
        <f>IF(OR($D3185="51",$D3185="52",$D3185="61"),(AB3185/'Totals and Drop Down Lists'!X$4)*Inputs!F$38,0)</f>
        <v>0</v>
      </c>
      <c r="AS3185">
        <f>IF(OR($D3185="51",$D3185="52",$D3185="61"),(AC3185/'Totals and Drop Down Lists'!Y$4)*Inputs!G$38,0)</f>
        <v>0</v>
      </c>
      <c r="AT3185">
        <f>IF(OR($D3185="51",$D3185="52",$D3185="61"),(AD3185/'Totals and Drop Down Lists'!Z$4)*Inputs!H$38,0)</f>
        <v>0</v>
      </c>
      <c r="AU3185">
        <f>IF(OR($D3185="51",$D3185="52",$D3185="61"),(AE3185/'Totals and Drop Down Lists'!AA$4)*Inputs!I$38,0)</f>
        <v>0</v>
      </c>
      <c r="AV3185">
        <f>IF(OR($D3185="51",$D3185="52",$D3185="61"),(AF3185/'Totals and Drop Down Lists'!AB$4)*Inputs!J$38,0)</f>
        <v>0</v>
      </c>
      <c r="AW3185">
        <f>IF(OR($D3185="51",$D3185="52",$D3185="61"),(AG3185/'Totals and Drop Down Lists'!AC$4)*Inputs!K$38,0)</f>
        <v>0</v>
      </c>
      <c r="AX3185">
        <f>IF(OR($D3185="51",$D3185="52",$D3185="61"),(AH3185/'Totals and Drop Down Lists'!AD$4)*Inputs!L$38,0)</f>
        <v>0</v>
      </c>
      <c r="AY3185">
        <f>IF(OR($D3185="51",$D3185="52",$D3185="61"),0,(AA3185/'Totals and Drop Down Lists'!W$5)*Inputs!E$39)</f>
        <v>0</v>
      </c>
      <c r="AZ3185">
        <f>IF(OR($D3185="51",$D3185="52",$D3185="61"),0,(AB3185/'Totals and Drop Down Lists'!X$5)*Inputs!F$39)</f>
        <v>0</v>
      </c>
      <c r="BA3185">
        <f>IF(OR($D3185="51",$D3185="52",$D3185="61"),0,(AC3185/'Totals and Drop Down Lists'!Y$5)*Inputs!G$39)</f>
        <v>0</v>
      </c>
      <c r="BB3185">
        <f>IF(OR($D3185="51",$D3185="52",$D3185="61"),0,(AD3185/'Totals and Drop Down Lists'!Z$5)*Inputs!H$39)</f>
        <v>0</v>
      </c>
      <c r="BC3185">
        <f>IF(OR($D3185="51",$D3185="52",$D3185="61"),0,(AE3185/'Totals and Drop Down Lists'!AA$5)*Inputs!I$39)</f>
        <v>0</v>
      </c>
      <c r="BD3185">
        <f>IF(OR($D3185="51",$D3185="52",$D3185="61"),0,(AF3185/'Totals and Drop Down Lists'!AB$5)*Inputs!J$39)</f>
        <v>0</v>
      </c>
      <c r="BE3185">
        <f>IF(OR($D3185="51",$D3185="52",$D3185="61"),0,(AG3185/'Totals and Drop Down Lists'!AC$5)*Inputs!K$39)</f>
        <v>0</v>
      </c>
      <c r="BF3185">
        <f>IF(OR($D3185="51",$D3185="52",$D3185="61"),0,(AH3185/'Totals and Drop Down Lists'!AD$5)*Inputs!L$39)</f>
        <v>0</v>
      </c>
      <c r="BG3185" s="10">
        <f t="shared" si="442"/>
        <v>13546.920861745231</v>
      </c>
    </row>
    <row r="3186" spans="1:59" ht="28.8">
      <c r="A3186" s="1" t="s">
        <v>7662</v>
      </c>
      <c r="B3186" s="1" t="s">
        <v>5491</v>
      </c>
      <c r="C3186" s="1" t="s">
        <v>5562</v>
      </c>
      <c r="D3186" s="1" t="s">
        <v>25</v>
      </c>
      <c r="E3186" s="1" t="s">
        <v>5563</v>
      </c>
      <c r="F3186" s="2">
        <v>5605</v>
      </c>
      <c r="G3186" s="2">
        <v>49</v>
      </c>
      <c r="H3186" s="2">
        <v>0</v>
      </c>
      <c r="I3186" s="2">
        <v>426</v>
      </c>
      <c r="J3186" s="2">
        <v>2186</v>
      </c>
      <c r="K3186" s="2">
        <v>435</v>
      </c>
      <c r="L3186" s="2">
        <v>9</v>
      </c>
      <c r="M3186" s="2">
        <v>0</v>
      </c>
      <c r="N3186" s="2">
        <v>0</v>
      </c>
      <c r="O3186" s="2">
        <v>10</v>
      </c>
      <c r="P3186" s="2">
        <v>22</v>
      </c>
      <c r="Q3186" s="2">
        <v>0</v>
      </c>
      <c r="R3186" s="2">
        <v>905</v>
      </c>
      <c r="S3186" s="2">
        <v>160000</v>
      </c>
      <c r="T3186" s="2">
        <v>11946000</v>
      </c>
      <c r="U3186" s="2">
        <v>36</v>
      </c>
      <c r="V3186" s="2">
        <v>60</v>
      </c>
      <c r="W3186" s="2">
        <v>29</v>
      </c>
      <c r="X3186" s="2">
        <v>69</v>
      </c>
      <c r="Y3186" s="2">
        <v>15</v>
      </c>
      <c r="Z3186" s="2">
        <v>4</v>
      </c>
      <c r="AA3186" s="9">
        <f t="shared" si="443"/>
        <v>5605</v>
      </c>
      <c r="AB3186" s="9">
        <f t="shared" si="444"/>
        <v>377</v>
      </c>
      <c r="AC3186" s="9">
        <f t="shared" si="445"/>
        <v>946</v>
      </c>
      <c r="AD3186" s="9">
        <f t="shared" si="446"/>
        <v>905</v>
      </c>
      <c r="AE3186" s="44">
        <f t="shared" si="447"/>
        <v>6.0453874797383177E-6</v>
      </c>
      <c r="AF3186" s="9">
        <f t="shared" si="448"/>
        <v>0</v>
      </c>
      <c r="AG3186" s="9">
        <f t="shared" si="441"/>
        <v>19</v>
      </c>
      <c r="AH3186" s="44">
        <f t="shared" si="449"/>
        <v>1.4068370155541143E-6</v>
      </c>
      <c r="AI3186">
        <f>AA3186/'Totals and Drop Down Lists'!W$6*Inputs!E$37</f>
        <v>5084.5219820749717</v>
      </c>
      <c r="AJ3186">
        <f>AB3186/'Totals and Drop Down Lists'!X$6*Inputs!F$37</f>
        <v>1240.4759678993578</v>
      </c>
      <c r="AK3186">
        <f>AC3186/'Totals and Drop Down Lists'!Y$6*Inputs!G$37</f>
        <v>6236.3515458548027</v>
      </c>
      <c r="AL3186">
        <f>AD3186/'Totals and Drop Down Lists'!Z$6*Inputs!H$37</f>
        <v>7255.8386493444686</v>
      </c>
      <c r="AM3186">
        <f>AE3186/'Totals and Drop Down Lists'!AA$6*Inputs!I$37</f>
        <v>752.58636001744287</v>
      </c>
      <c r="AN3186">
        <f>AF3186/'Totals and Drop Down Lists'!AB$6*Inputs!J$37</f>
        <v>0</v>
      </c>
      <c r="AO3186">
        <f>AG3186/'Totals and Drop Down Lists'!AC$6*Inputs!K$37</f>
        <v>353.84794740274077</v>
      </c>
      <c r="AP3186">
        <f>AH3186/'Totals and Drop Down Lists'!AD$6*Inputs!L$37</f>
        <v>331.07082691816584</v>
      </c>
      <c r="AQ3186">
        <f>IF(OR($D3186="51",$D3186="52",$D3186="61"),(AA3186/'Totals and Drop Down Lists'!W$4)*Inputs!E$38,0)</f>
        <v>0</v>
      </c>
      <c r="AR3186">
        <f>IF(OR($D3186="51",$D3186="52",$D3186="61"),(AB3186/'Totals and Drop Down Lists'!X$4)*Inputs!F$38,0)</f>
        <v>0</v>
      </c>
      <c r="AS3186">
        <f>IF(OR($D3186="51",$D3186="52",$D3186="61"),(AC3186/'Totals and Drop Down Lists'!Y$4)*Inputs!G$38,0)</f>
        <v>0</v>
      </c>
      <c r="AT3186">
        <f>IF(OR($D3186="51",$D3186="52",$D3186="61"),(AD3186/'Totals and Drop Down Lists'!Z$4)*Inputs!H$38,0)</f>
        <v>0</v>
      </c>
      <c r="AU3186">
        <f>IF(OR($D3186="51",$D3186="52",$D3186="61"),(AE3186/'Totals and Drop Down Lists'!AA$4)*Inputs!I$38,0)</f>
        <v>0</v>
      </c>
      <c r="AV3186">
        <f>IF(OR($D3186="51",$D3186="52",$D3186="61"),(AF3186/'Totals and Drop Down Lists'!AB$4)*Inputs!J$38,0)</f>
        <v>0</v>
      </c>
      <c r="AW3186">
        <f>IF(OR($D3186="51",$D3186="52",$D3186="61"),(AG3186/'Totals and Drop Down Lists'!AC$4)*Inputs!K$38,0)</f>
        <v>0</v>
      </c>
      <c r="AX3186">
        <f>IF(OR($D3186="51",$D3186="52",$D3186="61"),(AH3186/'Totals and Drop Down Lists'!AD$4)*Inputs!L$38,0)</f>
        <v>0</v>
      </c>
      <c r="AY3186">
        <f>IF(OR($D3186="51",$D3186="52",$D3186="61"),0,(AA3186/'Totals and Drop Down Lists'!W$5)*Inputs!E$39)</f>
        <v>0</v>
      </c>
      <c r="AZ3186">
        <f>IF(OR($D3186="51",$D3186="52",$D3186="61"),0,(AB3186/'Totals and Drop Down Lists'!X$5)*Inputs!F$39)</f>
        <v>0</v>
      </c>
      <c r="BA3186">
        <f>IF(OR($D3186="51",$D3186="52",$D3186="61"),0,(AC3186/'Totals and Drop Down Lists'!Y$5)*Inputs!G$39)</f>
        <v>0</v>
      </c>
      <c r="BB3186">
        <f>IF(OR($D3186="51",$D3186="52",$D3186="61"),0,(AD3186/'Totals and Drop Down Lists'!Z$5)*Inputs!H$39)</f>
        <v>0</v>
      </c>
      <c r="BC3186">
        <f>IF(OR($D3186="51",$D3186="52",$D3186="61"),0,(AE3186/'Totals and Drop Down Lists'!AA$5)*Inputs!I$39)</f>
        <v>0</v>
      </c>
      <c r="BD3186">
        <f>IF(OR($D3186="51",$D3186="52",$D3186="61"),0,(AF3186/'Totals and Drop Down Lists'!AB$5)*Inputs!J$39)</f>
        <v>0</v>
      </c>
      <c r="BE3186">
        <f>IF(OR($D3186="51",$D3186="52",$D3186="61"),0,(AG3186/'Totals and Drop Down Lists'!AC$5)*Inputs!K$39)</f>
        <v>0</v>
      </c>
      <c r="BF3186">
        <f>IF(OR($D3186="51",$D3186="52",$D3186="61"),0,(AH3186/'Totals and Drop Down Lists'!AD$5)*Inputs!L$39)</f>
        <v>0</v>
      </c>
      <c r="BG3186" s="10">
        <f t="shared" si="442"/>
        <v>21254.69327951195</v>
      </c>
    </row>
    <row r="3187" spans="1:59" ht="28.8">
      <c r="A3187" s="1" t="s">
        <v>7662</v>
      </c>
      <c r="B3187" s="1" t="s">
        <v>5491</v>
      </c>
      <c r="C3187" s="1" t="s">
        <v>2578</v>
      </c>
      <c r="D3187" s="1" t="s">
        <v>25</v>
      </c>
      <c r="E3187" s="1" t="s">
        <v>5564</v>
      </c>
      <c r="F3187" s="2">
        <v>2432</v>
      </c>
      <c r="G3187" s="2">
        <v>1</v>
      </c>
      <c r="H3187" s="2">
        <v>21</v>
      </c>
      <c r="I3187" s="2">
        <v>468</v>
      </c>
      <c r="J3187" s="2">
        <v>1045</v>
      </c>
      <c r="K3187" s="2">
        <v>264</v>
      </c>
      <c r="L3187" s="2">
        <v>4</v>
      </c>
      <c r="M3187" s="2">
        <v>0</v>
      </c>
      <c r="N3187" s="2">
        <v>0</v>
      </c>
      <c r="O3187" s="2">
        <v>15</v>
      </c>
      <c r="P3187" s="2">
        <v>0</v>
      </c>
      <c r="Q3187" s="2">
        <v>0</v>
      </c>
      <c r="R3187" s="2">
        <v>516</v>
      </c>
      <c r="S3187" s="2">
        <v>23500</v>
      </c>
      <c r="T3187" s="2">
        <v>7693000</v>
      </c>
      <c r="U3187" s="2">
        <v>35</v>
      </c>
      <c r="V3187" s="2">
        <v>59</v>
      </c>
      <c r="W3187" s="2">
        <v>14</v>
      </c>
      <c r="X3187" s="2">
        <v>70</v>
      </c>
      <c r="Y3187" s="2">
        <v>14</v>
      </c>
      <c r="Z3187" s="2">
        <v>8</v>
      </c>
      <c r="AA3187" s="9">
        <f t="shared" si="443"/>
        <v>2432</v>
      </c>
      <c r="AB3187" s="9">
        <f t="shared" si="444"/>
        <v>446</v>
      </c>
      <c r="AC3187" s="9">
        <f t="shared" si="445"/>
        <v>535</v>
      </c>
      <c r="AD3187" s="9">
        <f t="shared" si="446"/>
        <v>516</v>
      </c>
      <c r="AE3187" s="44">
        <f t="shared" si="447"/>
        <v>4.657869848985997E-6</v>
      </c>
      <c r="AF3187" s="9">
        <f t="shared" si="448"/>
        <v>0</v>
      </c>
      <c r="AG3187" s="9">
        <f t="shared" si="441"/>
        <v>22</v>
      </c>
      <c r="AH3187" s="44">
        <f t="shared" si="449"/>
        <v>2.0680517566767705E-6</v>
      </c>
      <c r="AI3187">
        <f>AA3187/'Totals and Drop Down Lists'!W$6*Inputs!E$37</f>
        <v>2206.1654701884622</v>
      </c>
      <c r="AJ3187">
        <f>AB3187/'Totals and Drop Down Lists'!X$6*Inputs!F$37</f>
        <v>1467.5126835095853</v>
      </c>
      <c r="AK3187">
        <f>AC3187/'Totals and Drop Down Lists'!Y$6*Inputs!G$37</f>
        <v>3526.9007156789849</v>
      </c>
      <c r="AL3187">
        <f>AD3187/'Totals and Drop Down Lists'!Z$6*Inputs!H$37</f>
        <v>4137.0306553168466</v>
      </c>
      <c r="AM3187">
        <f>AE3187/'Totals and Drop Down Lists'!AA$6*Inputs!I$37</f>
        <v>579.85519155425675</v>
      </c>
      <c r="AN3187">
        <f>AF3187/'Totals and Drop Down Lists'!AB$6*Inputs!J$37</f>
        <v>0</v>
      </c>
      <c r="AO3187">
        <f>AG3187/'Totals and Drop Down Lists'!AC$6*Inputs!K$37</f>
        <v>409.7186759400156</v>
      </c>
      <c r="AP3187">
        <f>AH3187/'Totals and Drop Down Lists'!AD$6*Inputs!L$37</f>
        <v>486.67443180891183</v>
      </c>
      <c r="AQ3187">
        <f>IF(OR($D3187="51",$D3187="52",$D3187="61"),(AA3187/'Totals and Drop Down Lists'!W$4)*Inputs!E$38,0)</f>
        <v>0</v>
      </c>
      <c r="AR3187">
        <f>IF(OR($D3187="51",$D3187="52",$D3187="61"),(AB3187/'Totals and Drop Down Lists'!X$4)*Inputs!F$38,0)</f>
        <v>0</v>
      </c>
      <c r="AS3187">
        <f>IF(OR($D3187="51",$D3187="52",$D3187="61"),(AC3187/'Totals and Drop Down Lists'!Y$4)*Inputs!G$38,0)</f>
        <v>0</v>
      </c>
      <c r="AT3187">
        <f>IF(OR($D3187="51",$D3187="52",$D3187="61"),(AD3187/'Totals and Drop Down Lists'!Z$4)*Inputs!H$38,0)</f>
        <v>0</v>
      </c>
      <c r="AU3187">
        <f>IF(OR($D3187="51",$D3187="52",$D3187="61"),(AE3187/'Totals and Drop Down Lists'!AA$4)*Inputs!I$38,0)</f>
        <v>0</v>
      </c>
      <c r="AV3187">
        <f>IF(OR($D3187="51",$D3187="52",$D3187="61"),(AF3187/'Totals and Drop Down Lists'!AB$4)*Inputs!J$38,0)</f>
        <v>0</v>
      </c>
      <c r="AW3187">
        <f>IF(OR($D3187="51",$D3187="52",$D3187="61"),(AG3187/'Totals and Drop Down Lists'!AC$4)*Inputs!K$38,0)</f>
        <v>0</v>
      </c>
      <c r="AX3187">
        <f>IF(OR($D3187="51",$D3187="52",$D3187="61"),(AH3187/'Totals and Drop Down Lists'!AD$4)*Inputs!L$38,0)</f>
        <v>0</v>
      </c>
      <c r="AY3187">
        <f>IF(OR($D3187="51",$D3187="52",$D3187="61"),0,(AA3187/'Totals and Drop Down Lists'!W$5)*Inputs!E$39)</f>
        <v>0</v>
      </c>
      <c r="AZ3187">
        <f>IF(OR($D3187="51",$D3187="52",$D3187="61"),0,(AB3187/'Totals and Drop Down Lists'!X$5)*Inputs!F$39)</f>
        <v>0</v>
      </c>
      <c r="BA3187">
        <f>IF(OR($D3187="51",$D3187="52",$D3187="61"),0,(AC3187/'Totals and Drop Down Lists'!Y$5)*Inputs!G$39)</f>
        <v>0</v>
      </c>
      <c r="BB3187">
        <f>IF(OR($D3187="51",$D3187="52",$D3187="61"),0,(AD3187/'Totals and Drop Down Lists'!Z$5)*Inputs!H$39)</f>
        <v>0</v>
      </c>
      <c r="BC3187">
        <f>IF(OR($D3187="51",$D3187="52",$D3187="61"),0,(AE3187/'Totals and Drop Down Lists'!AA$5)*Inputs!I$39)</f>
        <v>0</v>
      </c>
      <c r="BD3187">
        <f>IF(OR($D3187="51",$D3187="52",$D3187="61"),0,(AF3187/'Totals and Drop Down Lists'!AB$5)*Inputs!J$39)</f>
        <v>0</v>
      </c>
      <c r="BE3187">
        <f>IF(OR($D3187="51",$D3187="52",$D3187="61"),0,(AG3187/'Totals and Drop Down Lists'!AC$5)*Inputs!K$39)</f>
        <v>0</v>
      </c>
      <c r="BF3187">
        <f>IF(OR($D3187="51",$D3187="52",$D3187="61"),0,(AH3187/'Totals and Drop Down Lists'!AD$5)*Inputs!L$39)</f>
        <v>0</v>
      </c>
      <c r="BG3187" s="10">
        <f t="shared" si="442"/>
        <v>12813.857823997063</v>
      </c>
    </row>
    <row r="3188" spans="1:59" ht="28.8">
      <c r="A3188" s="1" t="s">
        <v>7662</v>
      </c>
      <c r="B3188" s="1" t="s">
        <v>5491</v>
      </c>
      <c r="C3188" s="1" t="s">
        <v>86</v>
      </c>
      <c r="D3188" s="1" t="s">
        <v>25</v>
      </c>
      <c r="E3188" s="1" t="s">
        <v>5565</v>
      </c>
      <c r="F3188" s="2">
        <v>4657</v>
      </c>
      <c r="G3188" s="2">
        <v>112</v>
      </c>
      <c r="H3188" s="2">
        <v>20</v>
      </c>
      <c r="I3188" s="2">
        <v>853</v>
      </c>
      <c r="J3188" s="2">
        <v>1683</v>
      </c>
      <c r="K3188" s="2">
        <v>454</v>
      </c>
      <c r="L3188" s="2">
        <v>0</v>
      </c>
      <c r="M3188" s="2">
        <v>6</v>
      </c>
      <c r="N3188" s="2">
        <v>0</v>
      </c>
      <c r="O3188" s="2">
        <v>26</v>
      </c>
      <c r="P3188" s="2">
        <v>0</v>
      </c>
      <c r="Q3188" s="2">
        <v>0</v>
      </c>
      <c r="R3188" s="2">
        <v>644</v>
      </c>
      <c r="S3188" s="2">
        <v>156500</v>
      </c>
      <c r="T3188" s="2">
        <v>16294500</v>
      </c>
      <c r="U3188" s="2">
        <v>26</v>
      </c>
      <c r="V3188" s="2">
        <v>59</v>
      </c>
      <c r="W3188" s="2">
        <v>8</v>
      </c>
      <c r="X3188" s="2">
        <v>110</v>
      </c>
      <c r="Y3188" s="2">
        <v>23</v>
      </c>
      <c r="Z3188" s="2">
        <v>40</v>
      </c>
      <c r="AA3188" s="9">
        <f t="shared" si="443"/>
        <v>4657</v>
      </c>
      <c r="AB3188" s="9">
        <f t="shared" si="444"/>
        <v>721</v>
      </c>
      <c r="AC3188" s="9">
        <f t="shared" si="445"/>
        <v>676</v>
      </c>
      <c r="AD3188" s="9">
        <f t="shared" si="446"/>
        <v>644</v>
      </c>
      <c r="AE3188" s="44">
        <f t="shared" si="447"/>
        <v>8.5530965731280219E-6</v>
      </c>
      <c r="AF3188" s="9">
        <f t="shared" si="448"/>
        <v>43</v>
      </c>
      <c r="AG3188" s="9">
        <f t="shared" si="441"/>
        <v>63</v>
      </c>
      <c r="AH3188" s="44">
        <f t="shared" si="449"/>
        <v>6.3235851751973324E-6</v>
      </c>
      <c r="AI3188">
        <f>AA3188/'Totals and Drop Down Lists'!W$6*Inputs!E$37</f>
        <v>4224.5528760969028</v>
      </c>
      <c r="AJ3188">
        <f>AB3188/'Totals and Drop Down Lists'!X$6*Inputs!F$37</f>
        <v>2372.3691587677376</v>
      </c>
      <c r="AK3188">
        <f>AC3188/'Totals and Drop Down Lists'!Y$6*Inputs!G$37</f>
        <v>4456.420343549521</v>
      </c>
      <c r="AL3188">
        <f>AD3188/'Totals and Drop Down Lists'!Z$6*Inputs!H$37</f>
        <v>5163.270817876064</v>
      </c>
      <c r="AM3188">
        <f>AE3188/'Totals and Drop Down Lists'!AA$6*Inputs!I$37</f>
        <v>1064.7694359413854</v>
      </c>
      <c r="AN3188">
        <f>AF3188/'Totals and Drop Down Lists'!AB$6*Inputs!J$37</f>
        <v>858.13780503482394</v>
      </c>
      <c r="AO3188">
        <f>AG3188/'Totals and Drop Down Lists'!AC$6*Inputs!K$37</f>
        <v>1173.285299282772</v>
      </c>
      <c r="AP3188">
        <f>AH3188/'Totals and Drop Down Lists'!AD$6*Inputs!L$37</f>
        <v>1488.1287241475104</v>
      </c>
      <c r="AQ3188">
        <f>IF(OR($D3188="51",$D3188="52",$D3188="61"),(AA3188/'Totals and Drop Down Lists'!W$4)*Inputs!E$38,0)</f>
        <v>0</v>
      </c>
      <c r="AR3188">
        <f>IF(OR($D3188="51",$D3188="52",$D3188="61"),(AB3188/'Totals and Drop Down Lists'!X$4)*Inputs!F$38,0)</f>
        <v>0</v>
      </c>
      <c r="AS3188">
        <f>IF(OR($D3188="51",$D3188="52",$D3188="61"),(AC3188/'Totals and Drop Down Lists'!Y$4)*Inputs!G$38,0)</f>
        <v>0</v>
      </c>
      <c r="AT3188">
        <f>IF(OR($D3188="51",$D3188="52",$D3188="61"),(AD3188/'Totals and Drop Down Lists'!Z$4)*Inputs!H$38,0)</f>
        <v>0</v>
      </c>
      <c r="AU3188">
        <f>IF(OR($D3188="51",$D3188="52",$D3188="61"),(AE3188/'Totals and Drop Down Lists'!AA$4)*Inputs!I$38,0)</f>
        <v>0</v>
      </c>
      <c r="AV3188">
        <f>IF(OR($D3188="51",$D3188="52",$D3188="61"),(AF3188/'Totals and Drop Down Lists'!AB$4)*Inputs!J$38,0)</f>
        <v>0</v>
      </c>
      <c r="AW3188">
        <f>IF(OR($D3188="51",$D3188="52",$D3188="61"),(AG3188/'Totals and Drop Down Lists'!AC$4)*Inputs!K$38,0)</f>
        <v>0</v>
      </c>
      <c r="AX3188">
        <f>IF(OR($D3188="51",$D3188="52",$D3188="61"),(AH3188/'Totals and Drop Down Lists'!AD$4)*Inputs!L$38,0)</f>
        <v>0</v>
      </c>
      <c r="AY3188">
        <f>IF(OR($D3188="51",$D3188="52",$D3188="61"),0,(AA3188/'Totals and Drop Down Lists'!W$5)*Inputs!E$39)</f>
        <v>0</v>
      </c>
      <c r="AZ3188">
        <f>IF(OR($D3188="51",$D3188="52",$D3188="61"),0,(AB3188/'Totals and Drop Down Lists'!X$5)*Inputs!F$39)</f>
        <v>0</v>
      </c>
      <c r="BA3188">
        <f>IF(OR($D3188="51",$D3188="52",$D3188="61"),0,(AC3188/'Totals and Drop Down Lists'!Y$5)*Inputs!G$39)</f>
        <v>0</v>
      </c>
      <c r="BB3188">
        <f>IF(OR($D3188="51",$D3188="52",$D3188="61"),0,(AD3188/'Totals and Drop Down Lists'!Z$5)*Inputs!H$39)</f>
        <v>0</v>
      </c>
      <c r="BC3188">
        <f>IF(OR($D3188="51",$D3188="52",$D3188="61"),0,(AE3188/'Totals and Drop Down Lists'!AA$5)*Inputs!I$39)</f>
        <v>0</v>
      </c>
      <c r="BD3188">
        <f>IF(OR($D3188="51",$D3188="52",$D3188="61"),0,(AF3188/'Totals and Drop Down Lists'!AB$5)*Inputs!J$39)</f>
        <v>0</v>
      </c>
      <c r="BE3188">
        <f>IF(OR($D3188="51",$D3188="52",$D3188="61"),0,(AG3188/'Totals and Drop Down Lists'!AC$5)*Inputs!K$39)</f>
        <v>0</v>
      </c>
      <c r="BF3188">
        <f>IF(OR($D3188="51",$D3188="52",$D3188="61"),0,(AH3188/'Totals and Drop Down Lists'!AD$5)*Inputs!L$39)</f>
        <v>0</v>
      </c>
      <c r="BG3188" s="10">
        <f t="shared" si="442"/>
        <v>20800.934460696717</v>
      </c>
    </row>
    <row r="3189" spans="1:59" ht="28.8">
      <c r="A3189" s="1" t="s">
        <v>7662</v>
      </c>
      <c r="B3189" s="1" t="s">
        <v>5491</v>
      </c>
      <c r="C3189" s="1" t="s">
        <v>2582</v>
      </c>
      <c r="D3189" s="1" t="s">
        <v>25</v>
      </c>
      <c r="E3189" s="1" t="s">
        <v>5566</v>
      </c>
      <c r="F3189" s="2">
        <v>25914</v>
      </c>
      <c r="G3189" s="2">
        <v>149</v>
      </c>
      <c r="H3189" s="2">
        <v>12</v>
      </c>
      <c r="I3189" s="2">
        <v>2760</v>
      </c>
      <c r="J3189" s="2">
        <v>10083</v>
      </c>
      <c r="K3189" s="2">
        <v>2800</v>
      </c>
      <c r="L3189" s="2">
        <v>131</v>
      </c>
      <c r="M3189" s="2">
        <v>27</v>
      </c>
      <c r="N3189" s="2">
        <v>0</v>
      </c>
      <c r="O3189" s="2">
        <v>82</v>
      </c>
      <c r="P3189" s="2">
        <v>97</v>
      </c>
      <c r="Q3189" s="2">
        <v>0</v>
      </c>
      <c r="R3189" s="2">
        <v>1146</v>
      </c>
      <c r="S3189" s="2">
        <v>1828600</v>
      </c>
      <c r="T3189" s="2">
        <v>96703200</v>
      </c>
      <c r="U3189" s="2">
        <v>388</v>
      </c>
      <c r="V3189" s="2">
        <v>249</v>
      </c>
      <c r="W3189" s="2">
        <v>0</v>
      </c>
      <c r="X3189" s="2">
        <v>548</v>
      </c>
      <c r="Y3189" s="2">
        <v>200</v>
      </c>
      <c r="Z3189" s="2">
        <v>124</v>
      </c>
      <c r="AA3189" s="9">
        <f t="shared" si="443"/>
        <v>25914</v>
      </c>
      <c r="AB3189" s="9">
        <f t="shared" si="444"/>
        <v>2599</v>
      </c>
      <c r="AC3189" s="9">
        <f t="shared" si="445"/>
        <v>1483</v>
      </c>
      <c r="AD3189" s="9">
        <f t="shared" si="446"/>
        <v>1146</v>
      </c>
      <c r="AE3189" s="44">
        <f t="shared" si="447"/>
        <v>5.4302782228287572E-5</v>
      </c>
      <c r="AF3189" s="9">
        <f t="shared" si="448"/>
        <v>299</v>
      </c>
      <c r="AG3189" s="9">
        <f t="shared" si="441"/>
        <v>324</v>
      </c>
      <c r="AH3189" s="44">
        <f t="shared" si="449"/>
        <v>3.3478374303401235E-5</v>
      </c>
      <c r="AI3189">
        <f>AA3189/'Totals and Drop Down Lists'!W$6*Inputs!E$37</f>
        <v>23507.636510881497</v>
      </c>
      <c r="AJ3189">
        <f>AB3189/'Totals and Drop Down Lists'!X$6*Inputs!F$37</f>
        <v>8551.7162879852276</v>
      </c>
      <c r="AK3189">
        <f>AC3189/'Totals and Drop Down Lists'!Y$6*Inputs!G$37</f>
        <v>9776.4369371064186</v>
      </c>
      <c r="AL3189">
        <f>AD3189/'Totals and Drop Down Lists'!Z$6*Inputs!H$37</f>
        <v>9188.0564554129978</v>
      </c>
      <c r="AM3189">
        <f>AE3189/'Totals and Drop Down Lists'!AA$6*Inputs!I$37</f>
        <v>6760.1180822533197</v>
      </c>
      <c r="AN3189">
        <f>AF3189/'Totals and Drop Down Lists'!AB$6*Inputs!J$37</f>
        <v>5967.0512489630773</v>
      </c>
      <c r="AO3189">
        <f>AG3189/'Totals and Drop Down Lists'!AC$6*Inputs!K$37</f>
        <v>6034.0386820256845</v>
      </c>
      <c r="AP3189">
        <f>AH3189/'Totals and Drop Down Lists'!AD$6*Inputs!L$37</f>
        <v>7878.4627799527661</v>
      </c>
      <c r="AQ3189">
        <f>IF(OR($D3189="51",$D3189="52",$D3189="61"),(AA3189/'Totals and Drop Down Lists'!W$4)*Inputs!E$38,0)</f>
        <v>0</v>
      </c>
      <c r="AR3189">
        <f>IF(OR($D3189="51",$D3189="52",$D3189="61"),(AB3189/'Totals and Drop Down Lists'!X$4)*Inputs!F$38,0)</f>
        <v>0</v>
      </c>
      <c r="AS3189">
        <f>IF(OR($D3189="51",$D3189="52",$D3189="61"),(AC3189/'Totals and Drop Down Lists'!Y$4)*Inputs!G$38,0)</f>
        <v>0</v>
      </c>
      <c r="AT3189">
        <f>IF(OR($D3189="51",$D3189="52",$D3189="61"),(AD3189/'Totals and Drop Down Lists'!Z$4)*Inputs!H$38,0)</f>
        <v>0</v>
      </c>
      <c r="AU3189">
        <f>IF(OR($D3189="51",$D3189="52",$D3189="61"),(AE3189/'Totals and Drop Down Lists'!AA$4)*Inputs!I$38,0)</f>
        <v>0</v>
      </c>
      <c r="AV3189">
        <f>IF(OR($D3189="51",$D3189="52",$D3189="61"),(AF3189/'Totals and Drop Down Lists'!AB$4)*Inputs!J$38,0)</f>
        <v>0</v>
      </c>
      <c r="AW3189">
        <f>IF(OR($D3189="51",$D3189="52",$D3189="61"),(AG3189/'Totals and Drop Down Lists'!AC$4)*Inputs!K$38,0)</f>
        <v>0</v>
      </c>
      <c r="AX3189">
        <f>IF(OR($D3189="51",$D3189="52",$D3189="61"),(AH3189/'Totals and Drop Down Lists'!AD$4)*Inputs!L$38,0)</f>
        <v>0</v>
      </c>
      <c r="AY3189">
        <f>IF(OR($D3189="51",$D3189="52",$D3189="61"),0,(AA3189/'Totals and Drop Down Lists'!W$5)*Inputs!E$39)</f>
        <v>0</v>
      </c>
      <c r="AZ3189">
        <f>IF(OR($D3189="51",$D3189="52",$D3189="61"),0,(AB3189/'Totals and Drop Down Lists'!X$5)*Inputs!F$39)</f>
        <v>0</v>
      </c>
      <c r="BA3189">
        <f>IF(OR($D3189="51",$D3189="52",$D3189="61"),0,(AC3189/'Totals and Drop Down Lists'!Y$5)*Inputs!G$39)</f>
        <v>0</v>
      </c>
      <c r="BB3189">
        <f>IF(OR($D3189="51",$D3189="52",$D3189="61"),0,(AD3189/'Totals and Drop Down Lists'!Z$5)*Inputs!H$39)</f>
        <v>0</v>
      </c>
      <c r="BC3189">
        <f>IF(OR($D3189="51",$D3189="52",$D3189="61"),0,(AE3189/'Totals and Drop Down Lists'!AA$5)*Inputs!I$39)</f>
        <v>0</v>
      </c>
      <c r="BD3189">
        <f>IF(OR($D3189="51",$D3189="52",$D3189="61"),0,(AF3189/'Totals and Drop Down Lists'!AB$5)*Inputs!J$39)</f>
        <v>0</v>
      </c>
      <c r="BE3189">
        <f>IF(OR($D3189="51",$D3189="52",$D3189="61"),0,(AG3189/'Totals and Drop Down Lists'!AC$5)*Inputs!K$39)</f>
        <v>0</v>
      </c>
      <c r="BF3189">
        <f>IF(OR($D3189="51",$D3189="52",$D3189="61"),0,(AH3189/'Totals and Drop Down Lists'!AD$5)*Inputs!L$39)</f>
        <v>0</v>
      </c>
      <c r="BG3189" s="10">
        <f t="shared" si="442"/>
        <v>77663.516984580987</v>
      </c>
    </row>
    <row r="3190" spans="1:59" ht="28.8">
      <c r="A3190" s="1" t="s">
        <v>7662</v>
      </c>
      <c r="B3190" s="1" t="s">
        <v>5491</v>
      </c>
      <c r="C3190" s="1" t="s">
        <v>5567</v>
      </c>
      <c r="D3190" s="1" t="s">
        <v>25</v>
      </c>
      <c r="E3190" s="1" t="s">
        <v>5568</v>
      </c>
      <c r="F3190" s="2">
        <v>2072</v>
      </c>
      <c r="G3190" s="2">
        <v>11</v>
      </c>
      <c r="H3190" s="2">
        <v>3</v>
      </c>
      <c r="I3190" s="2">
        <v>745</v>
      </c>
      <c r="J3190" s="2">
        <v>698</v>
      </c>
      <c r="K3190" s="2">
        <v>232</v>
      </c>
      <c r="L3190" s="2">
        <v>14</v>
      </c>
      <c r="M3190" s="2">
        <v>0</v>
      </c>
      <c r="N3190" s="2">
        <v>0</v>
      </c>
      <c r="O3190" s="2">
        <v>15</v>
      </c>
      <c r="P3190" s="2">
        <v>20</v>
      </c>
      <c r="Q3190" s="2">
        <v>11</v>
      </c>
      <c r="R3190" s="2">
        <v>179</v>
      </c>
      <c r="S3190" s="2">
        <v>71900</v>
      </c>
      <c r="T3190" s="2">
        <v>6464300</v>
      </c>
      <c r="U3190" s="2">
        <v>34</v>
      </c>
      <c r="V3190" s="2">
        <v>69</v>
      </c>
      <c r="W3190" s="2">
        <v>34</v>
      </c>
      <c r="X3190" s="2">
        <v>94</v>
      </c>
      <c r="Y3190" s="2">
        <v>33</v>
      </c>
      <c r="Z3190" s="2">
        <v>58</v>
      </c>
      <c r="AA3190" s="9">
        <f t="shared" si="443"/>
        <v>2072</v>
      </c>
      <c r="AB3190" s="9">
        <f t="shared" si="444"/>
        <v>731</v>
      </c>
      <c r="AC3190" s="9">
        <f t="shared" si="445"/>
        <v>239</v>
      </c>
      <c r="AD3190" s="9">
        <f t="shared" si="446"/>
        <v>179</v>
      </c>
      <c r="AE3190" s="44">
        <f t="shared" si="447"/>
        <v>5.3853797514505547E-6</v>
      </c>
      <c r="AF3190" s="9">
        <f t="shared" si="448"/>
        <v>0</v>
      </c>
      <c r="AG3190" s="9">
        <f t="shared" si="441"/>
        <v>91</v>
      </c>
      <c r="AH3190" s="44">
        <f t="shared" si="449"/>
        <v>1.1254469819780535E-5</v>
      </c>
      <c r="AI3190">
        <f>AA3190/'Totals and Drop Down Lists'!W$6*Inputs!E$37</f>
        <v>1879.594923614512</v>
      </c>
      <c r="AJ3190">
        <f>AB3190/'Totals and Drop Down Lists'!X$6*Inputs!F$37</f>
        <v>2405.2730305953069</v>
      </c>
      <c r="AK3190">
        <f>AC3190/'Totals and Drop Down Lists'!Y$6*Inputs!G$37</f>
        <v>1575.5687309294904</v>
      </c>
      <c r="AL3190">
        <f>AD3190/'Totals and Drop Down Lists'!Z$6*Inputs!H$37</f>
        <v>1435.1327273289062</v>
      </c>
      <c r="AM3190">
        <f>AE3190/'Totals and Drop Down Lists'!AA$6*Inputs!I$37</f>
        <v>670.4224266913742</v>
      </c>
      <c r="AN3190">
        <f>AF3190/'Totals and Drop Down Lists'!AB$6*Inputs!J$37</f>
        <v>0</v>
      </c>
      <c r="AO3190">
        <f>AG3190/'Totals and Drop Down Lists'!AC$6*Inputs!K$37</f>
        <v>1694.7454322973374</v>
      </c>
      <c r="AP3190">
        <f>AH3190/'Totals and Drop Down Lists'!AD$6*Inputs!L$37</f>
        <v>2648.513359092065</v>
      </c>
      <c r="AQ3190">
        <f>IF(OR($D3190="51",$D3190="52",$D3190="61"),(AA3190/'Totals and Drop Down Lists'!W$4)*Inputs!E$38,0)</f>
        <v>0</v>
      </c>
      <c r="AR3190">
        <f>IF(OR($D3190="51",$D3190="52",$D3190="61"),(AB3190/'Totals and Drop Down Lists'!X$4)*Inputs!F$38,0)</f>
        <v>0</v>
      </c>
      <c r="AS3190">
        <f>IF(OR($D3190="51",$D3190="52",$D3190="61"),(AC3190/'Totals and Drop Down Lists'!Y$4)*Inputs!G$38,0)</f>
        <v>0</v>
      </c>
      <c r="AT3190">
        <f>IF(OR($D3190="51",$D3190="52",$D3190="61"),(AD3190/'Totals and Drop Down Lists'!Z$4)*Inputs!H$38,0)</f>
        <v>0</v>
      </c>
      <c r="AU3190">
        <f>IF(OR($D3190="51",$D3190="52",$D3190="61"),(AE3190/'Totals and Drop Down Lists'!AA$4)*Inputs!I$38,0)</f>
        <v>0</v>
      </c>
      <c r="AV3190">
        <f>IF(OR($D3190="51",$D3190="52",$D3190="61"),(AF3190/'Totals and Drop Down Lists'!AB$4)*Inputs!J$38,0)</f>
        <v>0</v>
      </c>
      <c r="AW3190">
        <f>IF(OR($D3190="51",$D3190="52",$D3190="61"),(AG3190/'Totals and Drop Down Lists'!AC$4)*Inputs!K$38,0)</f>
        <v>0</v>
      </c>
      <c r="AX3190">
        <f>IF(OR($D3190="51",$D3190="52",$D3190="61"),(AH3190/'Totals and Drop Down Lists'!AD$4)*Inputs!L$38,0)</f>
        <v>0</v>
      </c>
      <c r="AY3190">
        <f>IF(OR($D3190="51",$D3190="52",$D3190="61"),0,(AA3190/'Totals and Drop Down Lists'!W$5)*Inputs!E$39)</f>
        <v>0</v>
      </c>
      <c r="AZ3190">
        <f>IF(OR($D3190="51",$D3190="52",$D3190="61"),0,(AB3190/'Totals and Drop Down Lists'!X$5)*Inputs!F$39)</f>
        <v>0</v>
      </c>
      <c r="BA3190">
        <f>IF(OR($D3190="51",$D3190="52",$D3190="61"),0,(AC3190/'Totals and Drop Down Lists'!Y$5)*Inputs!G$39)</f>
        <v>0</v>
      </c>
      <c r="BB3190">
        <f>IF(OR($D3190="51",$D3190="52",$D3190="61"),0,(AD3190/'Totals and Drop Down Lists'!Z$5)*Inputs!H$39)</f>
        <v>0</v>
      </c>
      <c r="BC3190">
        <f>IF(OR($D3190="51",$D3190="52",$D3190="61"),0,(AE3190/'Totals and Drop Down Lists'!AA$5)*Inputs!I$39)</f>
        <v>0</v>
      </c>
      <c r="BD3190">
        <f>IF(OR($D3190="51",$D3190="52",$D3190="61"),0,(AF3190/'Totals and Drop Down Lists'!AB$5)*Inputs!J$39)</f>
        <v>0</v>
      </c>
      <c r="BE3190">
        <f>IF(OR($D3190="51",$D3190="52",$D3190="61"),0,(AG3190/'Totals and Drop Down Lists'!AC$5)*Inputs!K$39)</f>
        <v>0</v>
      </c>
      <c r="BF3190">
        <f>IF(OR($D3190="51",$D3190="52",$D3190="61"),0,(AH3190/'Totals and Drop Down Lists'!AD$5)*Inputs!L$39)</f>
        <v>0</v>
      </c>
      <c r="BG3190" s="10">
        <f t="shared" si="442"/>
        <v>12309.250630548993</v>
      </c>
    </row>
    <row r="3191" spans="1:59" ht="28.8">
      <c r="A3191" s="1" t="s">
        <v>7662</v>
      </c>
      <c r="B3191" s="1" t="s">
        <v>5491</v>
      </c>
      <c r="C3191" s="1" t="s">
        <v>5569</v>
      </c>
      <c r="D3191" s="1" t="s">
        <v>25</v>
      </c>
      <c r="E3191" s="1" t="s">
        <v>5570</v>
      </c>
      <c r="F3191" s="2">
        <v>2355</v>
      </c>
      <c r="G3191" s="2">
        <v>0</v>
      </c>
      <c r="H3191" s="2">
        <v>0</v>
      </c>
      <c r="I3191" s="2">
        <v>216</v>
      </c>
      <c r="J3191" s="2">
        <v>1053</v>
      </c>
      <c r="K3191" s="2">
        <v>246</v>
      </c>
      <c r="L3191" s="2">
        <v>1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704</v>
      </c>
      <c r="S3191" s="2">
        <v>136800</v>
      </c>
      <c r="T3191" s="2">
        <v>6987400</v>
      </c>
      <c r="U3191" s="2">
        <v>14</v>
      </c>
      <c r="V3191" s="2">
        <v>25</v>
      </c>
      <c r="W3191" s="2">
        <v>4</v>
      </c>
      <c r="X3191" s="2">
        <v>25</v>
      </c>
      <c r="Y3191" s="2">
        <v>0</v>
      </c>
      <c r="Z3191" s="2">
        <v>4</v>
      </c>
      <c r="AA3191" s="9">
        <f t="shared" si="443"/>
        <v>2355</v>
      </c>
      <c r="AB3191" s="9">
        <f t="shared" si="444"/>
        <v>216</v>
      </c>
      <c r="AC3191" s="9">
        <f t="shared" si="445"/>
        <v>705</v>
      </c>
      <c r="AD3191" s="9">
        <f t="shared" si="446"/>
        <v>704</v>
      </c>
      <c r="AE3191" s="44">
        <f t="shared" si="447"/>
        <v>4.0136327243256212E-6</v>
      </c>
      <c r="AF3191" s="9">
        <f t="shared" si="448"/>
        <v>0</v>
      </c>
      <c r="AG3191" s="9">
        <f t="shared" si="441"/>
        <v>4</v>
      </c>
      <c r="AH3191" s="44">
        <f t="shared" si="449"/>
        <v>3.4771050644289131E-7</v>
      </c>
      <c r="AI3191">
        <f>AA3191/'Totals and Drop Down Lists'!W$6*Inputs!E$37</f>
        <v>2136.3156588379229</v>
      </c>
      <c r="AJ3191">
        <f>AB3191/'Totals and Drop Down Lists'!X$6*Inputs!F$37</f>
        <v>710.72363147549413</v>
      </c>
      <c r="AK3191">
        <f>AC3191/'Totals and Drop Down Lists'!Y$6*Inputs!G$37</f>
        <v>4647.5981393526799</v>
      </c>
      <c r="AL3191">
        <f>AD3191/'Totals and Drop Down Lists'!Z$6*Inputs!H$37</f>
        <v>5644.3208940756977</v>
      </c>
      <c r="AM3191">
        <f>AE3191/'Totals and Drop Down Lists'!AA$6*Inputs!I$37</f>
        <v>499.65453042852141</v>
      </c>
      <c r="AN3191">
        <f>AF3191/'Totals and Drop Down Lists'!AB$6*Inputs!J$37</f>
        <v>0</v>
      </c>
      <c r="AO3191">
        <f>AG3191/'Totals and Drop Down Lists'!AC$6*Inputs!K$37</f>
        <v>74.494304716366472</v>
      </c>
      <c r="AP3191">
        <f>AH3191/'Totals and Drop Down Lists'!AD$6*Inputs!L$37</f>
        <v>81.826681856846733</v>
      </c>
      <c r="AQ3191">
        <f>IF(OR($D3191="51",$D3191="52",$D3191="61"),(AA3191/'Totals and Drop Down Lists'!W$4)*Inputs!E$38,0)</f>
        <v>0</v>
      </c>
      <c r="AR3191">
        <f>IF(OR($D3191="51",$D3191="52",$D3191="61"),(AB3191/'Totals and Drop Down Lists'!X$4)*Inputs!F$38,0)</f>
        <v>0</v>
      </c>
      <c r="AS3191">
        <f>IF(OR($D3191="51",$D3191="52",$D3191="61"),(AC3191/'Totals and Drop Down Lists'!Y$4)*Inputs!G$38,0)</f>
        <v>0</v>
      </c>
      <c r="AT3191">
        <f>IF(OR($D3191="51",$D3191="52",$D3191="61"),(AD3191/'Totals and Drop Down Lists'!Z$4)*Inputs!H$38,0)</f>
        <v>0</v>
      </c>
      <c r="AU3191">
        <f>IF(OR($D3191="51",$D3191="52",$D3191="61"),(AE3191/'Totals and Drop Down Lists'!AA$4)*Inputs!I$38,0)</f>
        <v>0</v>
      </c>
      <c r="AV3191">
        <f>IF(OR($D3191="51",$D3191="52",$D3191="61"),(AF3191/'Totals and Drop Down Lists'!AB$4)*Inputs!J$38,0)</f>
        <v>0</v>
      </c>
      <c r="AW3191">
        <f>IF(OR($D3191="51",$D3191="52",$D3191="61"),(AG3191/'Totals and Drop Down Lists'!AC$4)*Inputs!K$38,0)</f>
        <v>0</v>
      </c>
      <c r="AX3191">
        <f>IF(OR($D3191="51",$D3191="52",$D3191="61"),(AH3191/'Totals and Drop Down Lists'!AD$4)*Inputs!L$38,0)</f>
        <v>0</v>
      </c>
      <c r="AY3191">
        <f>IF(OR($D3191="51",$D3191="52",$D3191="61"),0,(AA3191/'Totals and Drop Down Lists'!W$5)*Inputs!E$39)</f>
        <v>0</v>
      </c>
      <c r="AZ3191">
        <f>IF(OR($D3191="51",$D3191="52",$D3191="61"),0,(AB3191/'Totals and Drop Down Lists'!X$5)*Inputs!F$39)</f>
        <v>0</v>
      </c>
      <c r="BA3191">
        <f>IF(OR($D3191="51",$D3191="52",$D3191="61"),0,(AC3191/'Totals and Drop Down Lists'!Y$5)*Inputs!G$39)</f>
        <v>0</v>
      </c>
      <c r="BB3191">
        <f>IF(OR($D3191="51",$D3191="52",$D3191="61"),0,(AD3191/'Totals and Drop Down Lists'!Z$5)*Inputs!H$39)</f>
        <v>0</v>
      </c>
      <c r="BC3191">
        <f>IF(OR($D3191="51",$D3191="52",$D3191="61"),0,(AE3191/'Totals and Drop Down Lists'!AA$5)*Inputs!I$39)</f>
        <v>0</v>
      </c>
      <c r="BD3191">
        <f>IF(OR($D3191="51",$D3191="52",$D3191="61"),0,(AF3191/'Totals and Drop Down Lists'!AB$5)*Inputs!J$39)</f>
        <v>0</v>
      </c>
      <c r="BE3191">
        <f>IF(OR($D3191="51",$D3191="52",$D3191="61"),0,(AG3191/'Totals and Drop Down Lists'!AC$5)*Inputs!K$39)</f>
        <v>0</v>
      </c>
      <c r="BF3191">
        <f>IF(OR($D3191="51",$D3191="52",$D3191="61"),0,(AH3191/'Totals and Drop Down Lists'!AD$5)*Inputs!L$39)</f>
        <v>0</v>
      </c>
      <c r="BG3191" s="10">
        <f t="shared" si="442"/>
        <v>13794.933840743528</v>
      </c>
    </row>
    <row r="3192" spans="1:59" ht="28.8">
      <c r="A3192" s="1" t="s">
        <v>7662</v>
      </c>
      <c r="B3192" s="1" t="s">
        <v>5491</v>
      </c>
      <c r="C3192" s="1" t="s">
        <v>5571</v>
      </c>
      <c r="D3192" s="1" t="s">
        <v>58</v>
      </c>
      <c r="E3192" s="1" t="s">
        <v>5572</v>
      </c>
      <c r="F3192" s="2">
        <v>37333</v>
      </c>
      <c r="G3192" s="2">
        <v>85</v>
      </c>
      <c r="H3192" s="2">
        <v>3</v>
      </c>
      <c r="I3192" s="2">
        <v>2110</v>
      </c>
      <c r="J3192" s="2">
        <v>13456</v>
      </c>
      <c r="K3192" s="2">
        <v>2322</v>
      </c>
      <c r="L3192" s="2">
        <v>65</v>
      </c>
      <c r="M3192" s="2">
        <v>2</v>
      </c>
      <c r="N3192" s="2">
        <v>0</v>
      </c>
      <c r="O3192" s="2">
        <v>56</v>
      </c>
      <c r="P3192" s="2">
        <v>53</v>
      </c>
      <c r="Q3192" s="2">
        <v>0</v>
      </c>
      <c r="R3192" s="2">
        <v>2094</v>
      </c>
      <c r="S3192" s="2">
        <v>1485600</v>
      </c>
      <c r="T3192" s="2">
        <v>85648600</v>
      </c>
      <c r="U3192" s="2">
        <v>131</v>
      </c>
      <c r="V3192" s="2">
        <v>169</v>
      </c>
      <c r="W3192" s="2">
        <v>10</v>
      </c>
      <c r="X3192" s="2">
        <v>435</v>
      </c>
      <c r="Y3192" s="2">
        <v>38</v>
      </c>
      <c r="Z3192" s="2">
        <v>307</v>
      </c>
      <c r="AA3192" s="9">
        <f t="shared" si="443"/>
        <v>37333</v>
      </c>
      <c r="AB3192" s="9">
        <f t="shared" si="444"/>
        <v>2022</v>
      </c>
      <c r="AC3192" s="9">
        <f t="shared" si="445"/>
        <v>2270</v>
      </c>
      <c r="AD3192" s="9">
        <f t="shared" si="446"/>
        <v>2094</v>
      </c>
      <c r="AE3192" s="44">
        <f t="shared" si="447"/>
        <v>2.7983642137595961E-5</v>
      </c>
      <c r="AF3192" s="9">
        <f t="shared" si="448"/>
        <v>256</v>
      </c>
      <c r="AG3192" s="9">
        <f t="shared" si="441"/>
        <v>345</v>
      </c>
      <c r="AH3192" s="44">
        <f t="shared" si="449"/>
        <v>2.2152177279657609E-5</v>
      </c>
      <c r="AI3192">
        <f>AA3192/'Totals and Drop Down Lists'!W$6*Inputs!E$37</f>
        <v>33866.272820125763</v>
      </c>
      <c r="AJ3192">
        <f>AB3192/'Totals and Drop Down Lists'!X$6*Inputs!F$37</f>
        <v>6653.1628835344873</v>
      </c>
      <c r="AK3192">
        <f>AC3192/'Totals and Drop Down Lists'!Y$6*Inputs!G$37</f>
        <v>14964.606774936999</v>
      </c>
      <c r="AL3192">
        <f>AD3192/'Totals and Drop Down Lists'!Z$6*Inputs!H$37</f>
        <v>16788.647659367205</v>
      </c>
      <c r="AM3192">
        <f>AE3192/'Totals and Drop Down Lists'!AA$6*Inputs!I$37</f>
        <v>3483.6654303713372</v>
      </c>
      <c r="AN3192">
        <f>AF3192/'Totals and Drop Down Lists'!AB$6*Inputs!J$37</f>
        <v>5108.9134439282543</v>
      </c>
      <c r="AO3192">
        <f>AG3192/'Totals and Drop Down Lists'!AC$6*Inputs!K$37</f>
        <v>6425.1337817866088</v>
      </c>
      <c r="AP3192">
        <f>AH3192/'Totals and Drop Down Lists'!AD$6*Inputs!L$37</f>
        <v>5213.0698644756749</v>
      </c>
      <c r="AQ3192">
        <f>IF(OR($D3192="51",$D3192="52",$D3192="61"),(AA3192/'Totals and Drop Down Lists'!W$4)*Inputs!E$38,0)</f>
        <v>0</v>
      </c>
      <c r="AR3192">
        <f>IF(OR($D3192="51",$D3192="52",$D3192="61"),(AB3192/'Totals and Drop Down Lists'!X$4)*Inputs!F$38,0)</f>
        <v>0</v>
      </c>
      <c r="AS3192">
        <f>IF(OR($D3192="51",$D3192="52",$D3192="61"),(AC3192/'Totals and Drop Down Lists'!Y$4)*Inputs!G$38,0)</f>
        <v>0</v>
      </c>
      <c r="AT3192">
        <f>IF(OR($D3192="51",$D3192="52",$D3192="61"),(AD3192/'Totals and Drop Down Lists'!Z$4)*Inputs!H$38,0)</f>
        <v>0</v>
      </c>
      <c r="AU3192">
        <f>IF(OR($D3192="51",$D3192="52",$D3192="61"),(AE3192/'Totals and Drop Down Lists'!AA$4)*Inputs!I$38,0)</f>
        <v>0</v>
      </c>
      <c r="AV3192">
        <f>IF(OR($D3192="51",$D3192="52",$D3192="61"),(AF3192/'Totals and Drop Down Lists'!AB$4)*Inputs!J$38,0)</f>
        <v>0</v>
      </c>
      <c r="AW3192">
        <f>IF(OR($D3192="51",$D3192="52",$D3192="61"),(AG3192/'Totals and Drop Down Lists'!AC$4)*Inputs!K$38,0)</f>
        <v>0</v>
      </c>
      <c r="AX3192">
        <f>IF(OR($D3192="51",$D3192="52",$D3192="61"),(AH3192/'Totals and Drop Down Lists'!AD$4)*Inputs!L$38,0)</f>
        <v>0</v>
      </c>
      <c r="AY3192">
        <f>IF(OR($D3192="51",$D3192="52",$D3192="61"),0,(AA3192/'Totals and Drop Down Lists'!W$5)*Inputs!E$39)</f>
        <v>0</v>
      </c>
      <c r="AZ3192">
        <f>IF(OR($D3192="51",$D3192="52",$D3192="61"),0,(AB3192/'Totals and Drop Down Lists'!X$5)*Inputs!F$39)</f>
        <v>0</v>
      </c>
      <c r="BA3192">
        <f>IF(OR($D3192="51",$D3192="52",$D3192="61"),0,(AC3192/'Totals and Drop Down Lists'!Y$5)*Inputs!G$39)</f>
        <v>0</v>
      </c>
      <c r="BB3192">
        <f>IF(OR($D3192="51",$D3192="52",$D3192="61"),0,(AD3192/'Totals and Drop Down Lists'!Z$5)*Inputs!H$39)</f>
        <v>0</v>
      </c>
      <c r="BC3192">
        <f>IF(OR($D3192="51",$D3192="52",$D3192="61"),0,(AE3192/'Totals and Drop Down Lists'!AA$5)*Inputs!I$39)</f>
        <v>0</v>
      </c>
      <c r="BD3192">
        <f>IF(OR($D3192="51",$D3192="52",$D3192="61"),0,(AF3192/'Totals and Drop Down Lists'!AB$5)*Inputs!J$39)</f>
        <v>0</v>
      </c>
      <c r="BE3192">
        <f>IF(OR($D3192="51",$D3192="52",$D3192="61"),0,(AG3192/'Totals and Drop Down Lists'!AC$5)*Inputs!K$39)</f>
        <v>0</v>
      </c>
      <c r="BF3192">
        <f>IF(OR($D3192="51",$D3192="52",$D3192="61"),0,(AH3192/'Totals and Drop Down Lists'!AD$5)*Inputs!L$39)</f>
        <v>0</v>
      </c>
      <c r="BG3192" s="10">
        <f t="shared" si="442"/>
        <v>92503.472658526342</v>
      </c>
    </row>
    <row r="3193" spans="1:59" ht="28.8">
      <c r="A3193" s="1" t="s">
        <v>7662</v>
      </c>
      <c r="B3193" s="1" t="s">
        <v>5491</v>
      </c>
      <c r="C3193" s="1" t="s">
        <v>5573</v>
      </c>
      <c r="D3193" s="1" t="s">
        <v>25</v>
      </c>
      <c r="E3193" s="1" t="s">
        <v>5574</v>
      </c>
      <c r="F3193" s="2">
        <v>6460</v>
      </c>
      <c r="G3193" s="2">
        <v>4</v>
      </c>
      <c r="H3193" s="2">
        <v>0</v>
      </c>
      <c r="I3193" s="2">
        <v>764</v>
      </c>
      <c r="J3193" s="2">
        <v>2686</v>
      </c>
      <c r="K3193" s="2">
        <v>786</v>
      </c>
      <c r="L3193" s="2">
        <v>28</v>
      </c>
      <c r="M3193" s="2">
        <v>0</v>
      </c>
      <c r="N3193" s="2">
        <v>0</v>
      </c>
      <c r="O3193" s="2">
        <v>4</v>
      </c>
      <c r="P3193" s="2">
        <v>15</v>
      </c>
      <c r="Q3193" s="2">
        <v>0</v>
      </c>
      <c r="R3193" s="2">
        <v>1096</v>
      </c>
      <c r="S3193" s="2">
        <v>312600</v>
      </c>
      <c r="T3193" s="2">
        <v>30788100</v>
      </c>
      <c r="U3193" s="2">
        <v>29</v>
      </c>
      <c r="V3193" s="2">
        <v>79</v>
      </c>
      <c r="W3193" s="2">
        <v>8</v>
      </c>
      <c r="X3193" s="2">
        <v>124</v>
      </c>
      <c r="Y3193" s="2">
        <v>35</v>
      </c>
      <c r="Z3193" s="2">
        <v>35</v>
      </c>
      <c r="AA3193" s="9">
        <f t="shared" si="443"/>
        <v>6460</v>
      </c>
      <c r="AB3193" s="9">
        <f t="shared" si="444"/>
        <v>760</v>
      </c>
      <c r="AC3193" s="9">
        <f t="shared" si="445"/>
        <v>1143</v>
      </c>
      <c r="AD3193" s="9">
        <f t="shared" si="446"/>
        <v>1096</v>
      </c>
      <c r="AE3193" s="44">
        <f t="shared" si="447"/>
        <v>1.6063303673620425E-5</v>
      </c>
      <c r="AF3193" s="9">
        <f t="shared" si="448"/>
        <v>37</v>
      </c>
      <c r="AG3193" s="9">
        <f t="shared" si="441"/>
        <v>70</v>
      </c>
      <c r="AH3193" s="44">
        <f t="shared" si="449"/>
        <v>7.6219424280315808E-6</v>
      </c>
      <c r="AI3193">
        <f>AA3193/'Totals and Drop Down Lists'!W$6*Inputs!E$37</f>
        <v>5860.1270301881023</v>
      </c>
      <c r="AJ3193">
        <f>AB3193/'Totals and Drop Down Lists'!X$6*Inputs!F$37</f>
        <v>2500.694258895257</v>
      </c>
      <c r="AK3193">
        <f>AC3193/'Totals and Drop Down Lists'!Y$6*Inputs!G$37</f>
        <v>7535.0420897590266</v>
      </c>
      <c r="AL3193">
        <f>AD3193/'Totals and Drop Down Lists'!Z$6*Inputs!H$37</f>
        <v>8787.1813919133019</v>
      </c>
      <c r="AM3193">
        <f>AE3193/'Totals and Drop Down Lists'!AA$6*Inputs!I$37</f>
        <v>1999.7102389387455</v>
      </c>
      <c r="AN3193">
        <f>AF3193/'Totals and Drop Down Lists'!AB$6*Inputs!J$37</f>
        <v>738.39764619275536</v>
      </c>
      <c r="AO3193">
        <f>AG3193/'Totals and Drop Down Lists'!AC$6*Inputs!K$37</f>
        <v>1303.6503325364133</v>
      </c>
      <c r="AP3193">
        <f>AH3193/'Totals and Drop Down Lists'!AD$6*Inputs!L$37</f>
        <v>1793.671018371072</v>
      </c>
      <c r="AQ3193">
        <f>IF(OR($D3193="51",$D3193="52",$D3193="61"),(AA3193/'Totals and Drop Down Lists'!W$4)*Inputs!E$38,0)</f>
        <v>0</v>
      </c>
      <c r="AR3193">
        <f>IF(OR($D3193="51",$D3193="52",$D3193="61"),(AB3193/'Totals and Drop Down Lists'!X$4)*Inputs!F$38,0)</f>
        <v>0</v>
      </c>
      <c r="AS3193">
        <f>IF(OR($D3193="51",$D3193="52",$D3193="61"),(AC3193/'Totals and Drop Down Lists'!Y$4)*Inputs!G$38,0)</f>
        <v>0</v>
      </c>
      <c r="AT3193">
        <f>IF(OR($D3193="51",$D3193="52",$D3193="61"),(AD3193/'Totals and Drop Down Lists'!Z$4)*Inputs!H$38,0)</f>
        <v>0</v>
      </c>
      <c r="AU3193">
        <f>IF(OR($D3193="51",$D3193="52",$D3193="61"),(AE3193/'Totals and Drop Down Lists'!AA$4)*Inputs!I$38,0)</f>
        <v>0</v>
      </c>
      <c r="AV3193">
        <f>IF(OR($D3193="51",$D3193="52",$D3193="61"),(AF3193/'Totals and Drop Down Lists'!AB$4)*Inputs!J$38,0)</f>
        <v>0</v>
      </c>
      <c r="AW3193">
        <f>IF(OR($D3193="51",$D3193="52",$D3193="61"),(AG3193/'Totals and Drop Down Lists'!AC$4)*Inputs!K$38,0)</f>
        <v>0</v>
      </c>
      <c r="AX3193">
        <f>IF(OR($D3193="51",$D3193="52",$D3193="61"),(AH3193/'Totals and Drop Down Lists'!AD$4)*Inputs!L$38,0)</f>
        <v>0</v>
      </c>
      <c r="AY3193">
        <f>IF(OR($D3193="51",$D3193="52",$D3193="61"),0,(AA3193/'Totals and Drop Down Lists'!W$5)*Inputs!E$39)</f>
        <v>0</v>
      </c>
      <c r="AZ3193">
        <f>IF(OR($D3193="51",$D3193="52",$D3193="61"),0,(AB3193/'Totals and Drop Down Lists'!X$5)*Inputs!F$39)</f>
        <v>0</v>
      </c>
      <c r="BA3193">
        <f>IF(OR($D3193="51",$D3193="52",$D3193="61"),0,(AC3193/'Totals and Drop Down Lists'!Y$5)*Inputs!G$39)</f>
        <v>0</v>
      </c>
      <c r="BB3193">
        <f>IF(OR($D3193="51",$D3193="52",$D3193="61"),0,(AD3193/'Totals and Drop Down Lists'!Z$5)*Inputs!H$39)</f>
        <v>0</v>
      </c>
      <c r="BC3193">
        <f>IF(OR($D3193="51",$D3193="52",$D3193="61"),0,(AE3193/'Totals and Drop Down Lists'!AA$5)*Inputs!I$39)</f>
        <v>0</v>
      </c>
      <c r="BD3193">
        <f>IF(OR($D3193="51",$D3193="52",$D3193="61"),0,(AF3193/'Totals and Drop Down Lists'!AB$5)*Inputs!J$39)</f>
        <v>0</v>
      </c>
      <c r="BE3193">
        <f>IF(OR($D3193="51",$D3193="52",$D3193="61"),0,(AG3193/'Totals and Drop Down Lists'!AC$5)*Inputs!K$39)</f>
        <v>0</v>
      </c>
      <c r="BF3193">
        <f>IF(OR($D3193="51",$D3193="52",$D3193="61"),0,(AH3193/'Totals and Drop Down Lists'!AD$5)*Inputs!L$39)</f>
        <v>0</v>
      </c>
      <c r="BG3193" s="10">
        <f t="shared" si="442"/>
        <v>30518.474006794673</v>
      </c>
    </row>
    <row r="3194" spans="1:59" ht="28.8">
      <c r="A3194" s="1" t="s">
        <v>7662</v>
      </c>
      <c r="B3194" s="1" t="s">
        <v>5491</v>
      </c>
      <c r="C3194" s="1" t="s">
        <v>4451</v>
      </c>
      <c r="D3194" s="1" t="s">
        <v>58</v>
      </c>
      <c r="E3194" s="1" t="s">
        <v>5575</v>
      </c>
      <c r="F3194" s="2">
        <v>33752</v>
      </c>
      <c r="G3194" s="2">
        <v>195</v>
      </c>
      <c r="H3194" s="2">
        <v>0</v>
      </c>
      <c r="I3194" s="2">
        <v>2788</v>
      </c>
      <c r="J3194" s="2">
        <v>12622</v>
      </c>
      <c r="K3194" s="2">
        <v>2136</v>
      </c>
      <c r="L3194" s="2">
        <v>167</v>
      </c>
      <c r="M3194" s="2">
        <v>5</v>
      </c>
      <c r="N3194" s="2">
        <v>0</v>
      </c>
      <c r="O3194" s="2">
        <v>7</v>
      </c>
      <c r="P3194" s="2">
        <v>18</v>
      </c>
      <c r="Q3194" s="2">
        <v>0</v>
      </c>
      <c r="R3194" s="2">
        <v>1080</v>
      </c>
      <c r="S3194" s="2">
        <v>1401500</v>
      </c>
      <c r="T3194" s="2">
        <v>90360100</v>
      </c>
      <c r="U3194" s="2">
        <v>73</v>
      </c>
      <c r="V3194" s="2">
        <v>208</v>
      </c>
      <c r="W3194" s="2">
        <v>20</v>
      </c>
      <c r="X3194" s="2">
        <v>451</v>
      </c>
      <c r="Y3194" s="2">
        <v>59</v>
      </c>
      <c r="Z3194" s="2">
        <v>253</v>
      </c>
      <c r="AA3194" s="9">
        <f t="shared" si="443"/>
        <v>33752</v>
      </c>
      <c r="AB3194" s="9">
        <f t="shared" si="444"/>
        <v>2593</v>
      </c>
      <c r="AC3194" s="9">
        <f t="shared" si="445"/>
        <v>1277</v>
      </c>
      <c r="AD3194" s="9">
        <f t="shared" si="446"/>
        <v>1080</v>
      </c>
      <c r="AE3194" s="44">
        <f t="shared" si="447"/>
        <v>2.5244693767107342E-5</v>
      </c>
      <c r="AF3194" s="9">
        <f t="shared" si="448"/>
        <v>223</v>
      </c>
      <c r="AG3194" s="9">
        <f t="shared" si="441"/>
        <v>312</v>
      </c>
      <c r="AH3194" s="44">
        <f t="shared" si="449"/>
        <v>1.9646208683406511E-5</v>
      </c>
      <c r="AI3194">
        <f>AA3194/'Totals and Drop Down Lists'!W$6*Inputs!E$37</f>
        <v>30617.803022122112</v>
      </c>
      <c r="AJ3194">
        <f>AB3194/'Totals and Drop Down Lists'!X$6*Inputs!F$37</f>
        <v>8531.9739648886862</v>
      </c>
      <c r="AK3194">
        <f>AC3194/'Totals and Drop Down Lists'!Y$6*Inputs!G$37</f>
        <v>8418.4153531253523</v>
      </c>
      <c r="AL3194">
        <f>AD3194/'Totals and Drop Down Lists'!Z$6*Inputs!H$37</f>
        <v>8658.9013715933997</v>
      </c>
      <c r="AM3194">
        <f>AE3194/'Totals and Drop Down Lists'!AA$6*Inputs!I$37</f>
        <v>3142.6955270640037</v>
      </c>
      <c r="AN3194">
        <f>AF3194/'Totals and Drop Down Lists'!AB$6*Inputs!J$37</f>
        <v>4450.342570296878</v>
      </c>
      <c r="AO3194">
        <f>AG3194/'Totals and Drop Down Lists'!AC$6*Inputs!K$37</f>
        <v>5810.5557678765854</v>
      </c>
      <c r="AP3194">
        <f>AH3194/'Totals and Drop Down Lists'!AD$6*Inputs!L$37</f>
        <v>4623.3405026383844</v>
      </c>
      <c r="AQ3194">
        <f>IF(OR($D3194="51",$D3194="52",$D3194="61"),(AA3194/'Totals and Drop Down Lists'!W$4)*Inputs!E$38,0)</f>
        <v>0</v>
      </c>
      <c r="AR3194">
        <f>IF(OR($D3194="51",$D3194="52",$D3194="61"),(AB3194/'Totals and Drop Down Lists'!X$4)*Inputs!F$38,0)</f>
        <v>0</v>
      </c>
      <c r="AS3194">
        <f>IF(OR($D3194="51",$D3194="52",$D3194="61"),(AC3194/'Totals and Drop Down Lists'!Y$4)*Inputs!G$38,0)</f>
        <v>0</v>
      </c>
      <c r="AT3194">
        <f>IF(OR($D3194="51",$D3194="52",$D3194="61"),(AD3194/'Totals and Drop Down Lists'!Z$4)*Inputs!H$38,0)</f>
        <v>0</v>
      </c>
      <c r="AU3194">
        <f>IF(OR($D3194="51",$D3194="52",$D3194="61"),(AE3194/'Totals and Drop Down Lists'!AA$4)*Inputs!I$38,0)</f>
        <v>0</v>
      </c>
      <c r="AV3194">
        <f>IF(OR($D3194="51",$D3194="52",$D3194="61"),(AF3194/'Totals and Drop Down Lists'!AB$4)*Inputs!J$38,0)</f>
        <v>0</v>
      </c>
      <c r="AW3194">
        <f>IF(OR($D3194="51",$D3194="52",$D3194="61"),(AG3194/'Totals and Drop Down Lists'!AC$4)*Inputs!K$38,0)</f>
        <v>0</v>
      </c>
      <c r="AX3194">
        <f>IF(OR($D3194="51",$D3194="52",$D3194="61"),(AH3194/'Totals and Drop Down Lists'!AD$4)*Inputs!L$38,0)</f>
        <v>0</v>
      </c>
      <c r="AY3194">
        <f>IF(OR($D3194="51",$D3194="52",$D3194="61"),0,(AA3194/'Totals and Drop Down Lists'!W$5)*Inputs!E$39)</f>
        <v>0</v>
      </c>
      <c r="AZ3194">
        <f>IF(OR($D3194="51",$D3194="52",$D3194="61"),0,(AB3194/'Totals and Drop Down Lists'!X$5)*Inputs!F$39)</f>
        <v>0</v>
      </c>
      <c r="BA3194">
        <f>IF(OR($D3194="51",$D3194="52",$D3194="61"),0,(AC3194/'Totals and Drop Down Lists'!Y$5)*Inputs!G$39)</f>
        <v>0</v>
      </c>
      <c r="BB3194">
        <f>IF(OR($D3194="51",$D3194="52",$D3194="61"),0,(AD3194/'Totals and Drop Down Lists'!Z$5)*Inputs!H$39)</f>
        <v>0</v>
      </c>
      <c r="BC3194">
        <f>IF(OR($D3194="51",$D3194="52",$D3194="61"),0,(AE3194/'Totals and Drop Down Lists'!AA$5)*Inputs!I$39)</f>
        <v>0</v>
      </c>
      <c r="BD3194">
        <f>IF(OR($D3194="51",$D3194="52",$D3194="61"),0,(AF3194/'Totals and Drop Down Lists'!AB$5)*Inputs!J$39)</f>
        <v>0</v>
      </c>
      <c r="BE3194">
        <f>IF(OR($D3194="51",$D3194="52",$D3194="61"),0,(AG3194/'Totals and Drop Down Lists'!AC$5)*Inputs!K$39)</f>
        <v>0</v>
      </c>
      <c r="BF3194">
        <f>IF(OR($D3194="51",$D3194="52",$D3194="61"),0,(AH3194/'Totals and Drop Down Lists'!AD$5)*Inputs!L$39)</f>
        <v>0</v>
      </c>
      <c r="BG3194" s="10">
        <f t="shared" si="442"/>
        <v>74254.028079605414</v>
      </c>
    </row>
    <row r="3195" spans="1:59" ht="28.8">
      <c r="A3195" s="1" t="s">
        <v>7662</v>
      </c>
      <c r="B3195" s="1" t="s">
        <v>5491</v>
      </c>
      <c r="C3195" s="1" t="s">
        <v>3930</v>
      </c>
      <c r="D3195" s="1" t="s">
        <v>25</v>
      </c>
      <c r="E3195" s="1" t="s">
        <v>5576</v>
      </c>
      <c r="F3195" s="2">
        <v>2943</v>
      </c>
      <c r="G3195" s="2">
        <v>0</v>
      </c>
      <c r="H3195" s="2">
        <v>0</v>
      </c>
      <c r="I3195" s="2">
        <v>408</v>
      </c>
      <c r="J3195" s="2">
        <v>1364</v>
      </c>
      <c r="K3195" s="2">
        <v>393</v>
      </c>
      <c r="L3195" s="2">
        <v>2</v>
      </c>
      <c r="M3195" s="2">
        <v>6</v>
      </c>
      <c r="N3195" s="2">
        <v>0</v>
      </c>
      <c r="O3195" s="2">
        <v>5</v>
      </c>
      <c r="P3195" s="2">
        <v>4</v>
      </c>
      <c r="Q3195" s="2">
        <v>0</v>
      </c>
      <c r="R3195" s="2">
        <v>481</v>
      </c>
      <c r="S3195" s="2">
        <v>113100</v>
      </c>
      <c r="T3195" s="2">
        <v>10546300</v>
      </c>
      <c r="U3195" s="2">
        <v>19</v>
      </c>
      <c r="V3195" s="2">
        <v>117</v>
      </c>
      <c r="W3195" s="2">
        <v>14</v>
      </c>
      <c r="X3195" s="2">
        <v>142</v>
      </c>
      <c r="Y3195" s="2">
        <v>30</v>
      </c>
      <c r="Z3195" s="2">
        <v>28</v>
      </c>
      <c r="AA3195" s="9">
        <f t="shared" si="443"/>
        <v>2943</v>
      </c>
      <c r="AB3195" s="9">
        <f t="shared" si="444"/>
        <v>408</v>
      </c>
      <c r="AC3195" s="9">
        <f t="shared" si="445"/>
        <v>498</v>
      </c>
      <c r="AD3195" s="9">
        <f t="shared" si="446"/>
        <v>481</v>
      </c>
      <c r="AE3195" s="44">
        <f t="shared" si="447"/>
        <v>7.9079973730470061E-6</v>
      </c>
      <c r="AF3195" s="9">
        <f t="shared" si="448"/>
        <v>11</v>
      </c>
      <c r="AG3195" s="9">
        <f t="shared" si="441"/>
        <v>58</v>
      </c>
      <c r="AH3195" s="44">
        <f t="shared" si="449"/>
        <v>6.2180936687169237E-6</v>
      </c>
      <c r="AI3195">
        <f>AA3195/'Totals and Drop Down Lists'!W$6*Inputs!E$37</f>
        <v>2669.7142182420412</v>
      </c>
      <c r="AJ3195">
        <f>AB3195/'Totals and Drop Down Lists'!X$6*Inputs!F$37</f>
        <v>1342.4779705648225</v>
      </c>
      <c r="AK3195">
        <f>AC3195/'Totals and Drop Down Lists'!Y$6*Inputs!G$37</f>
        <v>3282.9842175852978</v>
      </c>
      <c r="AL3195">
        <f>AD3195/'Totals and Drop Down Lists'!Z$6*Inputs!H$37</f>
        <v>3856.4181108670605</v>
      </c>
      <c r="AM3195">
        <f>AE3195/'Totals and Drop Down Lists'!AA$6*Inputs!I$37</f>
        <v>984.46145560657465</v>
      </c>
      <c r="AN3195">
        <f>AF3195/'Totals and Drop Down Lists'!AB$6*Inputs!J$37</f>
        <v>219.52362454379215</v>
      </c>
      <c r="AO3195">
        <f>AG3195/'Totals and Drop Down Lists'!AC$6*Inputs!K$37</f>
        <v>1080.1674183873138</v>
      </c>
      <c r="AP3195">
        <f>AH3195/'Totals and Drop Down Lists'!AD$6*Inputs!L$37</f>
        <v>1463.303417521955</v>
      </c>
      <c r="AQ3195">
        <f>IF(OR($D3195="51",$D3195="52",$D3195="61"),(AA3195/'Totals and Drop Down Lists'!W$4)*Inputs!E$38,0)</f>
        <v>0</v>
      </c>
      <c r="AR3195">
        <f>IF(OR($D3195="51",$D3195="52",$D3195="61"),(AB3195/'Totals and Drop Down Lists'!X$4)*Inputs!F$38,0)</f>
        <v>0</v>
      </c>
      <c r="AS3195">
        <f>IF(OR($D3195="51",$D3195="52",$D3195="61"),(AC3195/'Totals and Drop Down Lists'!Y$4)*Inputs!G$38,0)</f>
        <v>0</v>
      </c>
      <c r="AT3195">
        <f>IF(OR($D3195="51",$D3195="52",$D3195="61"),(AD3195/'Totals and Drop Down Lists'!Z$4)*Inputs!H$38,0)</f>
        <v>0</v>
      </c>
      <c r="AU3195">
        <f>IF(OR($D3195="51",$D3195="52",$D3195="61"),(AE3195/'Totals and Drop Down Lists'!AA$4)*Inputs!I$38,0)</f>
        <v>0</v>
      </c>
      <c r="AV3195">
        <f>IF(OR($D3195="51",$D3195="52",$D3195="61"),(AF3195/'Totals and Drop Down Lists'!AB$4)*Inputs!J$38,0)</f>
        <v>0</v>
      </c>
      <c r="AW3195">
        <f>IF(OR($D3195="51",$D3195="52",$D3195="61"),(AG3195/'Totals and Drop Down Lists'!AC$4)*Inputs!K$38,0)</f>
        <v>0</v>
      </c>
      <c r="AX3195">
        <f>IF(OR($D3195="51",$D3195="52",$D3195="61"),(AH3195/'Totals and Drop Down Lists'!AD$4)*Inputs!L$38,0)</f>
        <v>0</v>
      </c>
      <c r="AY3195">
        <f>IF(OR($D3195="51",$D3195="52",$D3195="61"),0,(AA3195/'Totals and Drop Down Lists'!W$5)*Inputs!E$39)</f>
        <v>0</v>
      </c>
      <c r="AZ3195">
        <f>IF(OR($D3195="51",$D3195="52",$D3195="61"),0,(AB3195/'Totals and Drop Down Lists'!X$5)*Inputs!F$39)</f>
        <v>0</v>
      </c>
      <c r="BA3195">
        <f>IF(OR($D3195="51",$D3195="52",$D3195="61"),0,(AC3195/'Totals and Drop Down Lists'!Y$5)*Inputs!G$39)</f>
        <v>0</v>
      </c>
      <c r="BB3195">
        <f>IF(OR($D3195="51",$D3195="52",$D3195="61"),0,(AD3195/'Totals and Drop Down Lists'!Z$5)*Inputs!H$39)</f>
        <v>0</v>
      </c>
      <c r="BC3195">
        <f>IF(OR($D3195="51",$D3195="52",$D3195="61"),0,(AE3195/'Totals and Drop Down Lists'!AA$5)*Inputs!I$39)</f>
        <v>0</v>
      </c>
      <c r="BD3195">
        <f>IF(OR($D3195="51",$D3195="52",$D3195="61"),0,(AF3195/'Totals and Drop Down Lists'!AB$5)*Inputs!J$39)</f>
        <v>0</v>
      </c>
      <c r="BE3195">
        <f>IF(OR($D3195="51",$D3195="52",$D3195="61"),0,(AG3195/'Totals and Drop Down Lists'!AC$5)*Inputs!K$39)</f>
        <v>0</v>
      </c>
      <c r="BF3195">
        <f>IF(OR($D3195="51",$D3195="52",$D3195="61"),0,(AH3195/'Totals and Drop Down Lists'!AD$5)*Inputs!L$39)</f>
        <v>0</v>
      </c>
      <c r="BG3195" s="10">
        <f t="shared" si="442"/>
        <v>14899.050433318858</v>
      </c>
    </row>
    <row r="3196" spans="1:59" ht="28.8">
      <c r="A3196" s="1" t="s">
        <v>7662</v>
      </c>
      <c r="B3196" s="1" t="s">
        <v>5491</v>
      </c>
      <c r="C3196" s="1" t="s">
        <v>5577</v>
      </c>
      <c r="D3196" s="1" t="s">
        <v>25</v>
      </c>
      <c r="E3196" s="1" t="s">
        <v>5578</v>
      </c>
      <c r="F3196" s="2">
        <v>2323</v>
      </c>
      <c r="G3196" s="2">
        <v>10</v>
      </c>
      <c r="H3196" s="2">
        <v>2</v>
      </c>
      <c r="I3196" s="2">
        <v>293</v>
      </c>
      <c r="J3196" s="2">
        <v>1051</v>
      </c>
      <c r="K3196" s="2">
        <v>195</v>
      </c>
      <c r="L3196" s="2">
        <v>1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459</v>
      </c>
      <c r="S3196" s="2">
        <v>80900</v>
      </c>
      <c r="T3196" s="2">
        <v>6868400</v>
      </c>
      <c r="U3196" s="2">
        <v>7</v>
      </c>
      <c r="V3196" s="2">
        <v>28</v>
      </c>
      <c r="W3196" s="2">
        <v>0</v>
      </c>
      <c r="X3196" s="2">
        <v>54</v>
      </c>
      <c r="Y3196" s="2">
        <v>19</v>
      </c>
      <c r="Z3196" s="2">
        <v>15</v>
      </c>
      <c r="AA3196" s="9">
        <f t="shared" si="443"/>
        <v>2323</v>
      </c>
      <c r="AB3196" s="9">
        <f t="shared" si="444"/>
        <v>281</v>
      </c>
      <c r="AC3196" s="9">
        <f t="shared" si="445"/>
        <v>460</v>
      </c>
      <c r="AD3196" s="9">
        <f t="shared" si="446"/>
        <v>459</v>
      </c>
      <c r="AE3196" s="44">
        <f t="shared" si="447"/>
        <v>2.5267501062796718E-6</v>
      </c>
      <c r="AF3196" s="9">
        <f t="shared" si="448"/>
        <v>26</v>
      </c>
      <c r="AG3196" s="9">
        <f t="shared" si="441"/>
        <v>34</v>
      </c>
      <c r="AH3196" s="44">
        <f t="shared" si="449"/>
        <v>2.3472637872712568E-6</v>
      </c>
      <c r="AI3196">
        <f>AA3196/'Totals and Drop Down Lists'!W$6*Inputs!E$37</f>
        <v>2107.2871658091271</v>
      </c>
      <c r="AJ3196">
        <f>AB3196/'Totals and Drop Down Lists'!X$6*Inputs!F$37</f>
        <v>924.59879835469383</v>
      </c>
      <c r="AK3196">
        <f>AC3196/'Totals and Drop Down Lists'!Y$6*Inputs!G$37</f>
        <v>3032.4753817052951</v>
      </c>
      <c r="AL3196">
        <f>AD3196/'Totals and Drop Down Lists'!Z$6*Inputs!H$37</f>
        <v>3680.0330829271952</v>
      </c>
      <c r="AM3196">
        <f>AE3196/'Totals and Drop Down Lists'!AA$6*Inputs!I$37</f>
        <v>314.5534792487806</v>
      </c>
      <c r="AN3196">
        <f>AF3196/'Totals and Drop Down Lists'!AB$6*Inputs!J$37</f>
        <v>518.87402164896332</v>
      </c>
      <c r="AO3196">
        <f>AG3196/'Totals and Drop Down Lists'!AC$6*Inputs!K$37</f>
        <v>633.20159008911503</v>
      </c>
      <c r="AP3196">
        <f>AH3196/'Totals and Drop Down Lists'!AD$6*Inputs!L$37</f>
        <v>552.38137357430719</v>
      </c>
      <c r="AQ3196">
        <f>IF(OR($D3196="51",$D3196="52",$D3196="61"),(AA3196/'Totals and Drop Down Lists'!W$4)*Inputs!E$38,0)</f>
        <v>0</v>
      </c>
      <c r="AR3196">
        <f>IF(OR($D3196="51",$D3196="52",$D3196="61"),(AB3196/'Totals and Drop Down Lists'!X$4)*Inputs!F$38,0)</f>
        <v>0</v>
      </c>
      <c r="AS3196">
        <f>IF(OR($D3196="51",$D3196="52",$D3196="61"),(AC3196/'Totals and Drop Down Lists'!Y$4)*Inputs!G$38,0)</f>
        <v>0</v>
      </c>
      <c r="AT3196">
        <f>IF(OR($D3196="51",$D3196="52",$D3196="61"),(AD3196/'Totals and Drop Down Lists'!Z$4)*Inputs!H$38,0)</f>
        <v>0</v>
      </c>
      <c r="AU3196">
        <f>IF(OR($D3196="51",$D3196="52",$D3196="61"),(AE3196/'Totals and Drop Down Lists'!AA$4)*Inputs!I$38,0)</f>
        <v>0</v>
      </c>
      <c r="AV3196">
        <f>IF(OR($D3196="51",$D3196="52",$D3196="61"),(AF3196/'Totals and Drop Down Lists'!AB$4)*Inputs!J$38,0)</f>
        <v>0</v>
      </c>
      <c r="AW3196">
        <f>IF(OR($D3196="51",$D3196="52",$D3196="61"),(AG3196/'Totals and Drop Down Lists'!AC$4)*Inputs!K$38,0)</f>
        <v>0</v>
      </c>
      <c r="AX3196">
        <f>IF(OR($D3196="51",$D3196="52",$D3196="61"),(AH3196/'Totals and Drop Down Lists'!AD$4)*Inputs!L$38,0)</f>
        <v>0</v>
      </c>
      <c r="AY3196">
        <f>IF(OR($D3196="51",$D3196="52",$D3196="61"),0,(AA3196/'Totals and Drop Down Lists'!W$5)*Inputs!E$39)</f>
        <v>0</v>
      </c>
      <c r="AZ3196">
        <f>IF(OR($D3196="51",$D3196="52",$D3196="61"),0,(AB3196/'Totals and Drop Down Lists'!X$5)*Inputs!F$39)</f>
        <v>0</v>
      </c>
      <c r="BA3196">
        <f>IF(OR($D3196="51",$D3196="52",$D3196="61"),0,(AC3196/'Totals and Drop Down Lists'!Y$5)*Inputs!G$39)</f>
        <v>0</v>
      </c>
      <c r="BB3196">
        <f>IF(OR($D3196="51",$D3196="52",$D3196="61"),0,(AD3196/'Totals and Drop Down Lists'!Z$5)*Inputs!H$39)</f>
        <v>0</v>
      </c>
      <c r="BC3196">
        <f>IF(OR($D3196="51",$D3196="52",$D3196="61"),0,(AE3196/'Totals and Drop Down Lists'!AA$5)*Inputs!I$39)</f>
        <v>0</v>
      </c>
      <c r="BD3196">
        <f>IF(OR($D3196="51",$D3196="52",$D3196="61"),0,(AF3196/'Totals and Drop Down Lists'!AB$5)*Inputs!J$39)</f>
        <v>0</v>
      </c>
      <c r="BE3196">
        <f>IF(OR($D3196="51",$D3196="52",$D3196="61"),0,(AG3196/'Totals and Drop Down Lists'!AC$5)*Inputs!K$39)</f>
        <v>0</v>
      </c>
      <c r="BF3196">
        <f>IF(OR($D3196="51",$D3196="52",$D3196="61"),0,(AH3196/'Totals and Drop Down Lists'!AD$5)*Inputs!L$39)</f>
        <v>0</v>
      </c>
      <c r="BG3196" s="10">
        <f t="shared" si="442"/>
        <v>11763.404893357478</v>
      </c>
    </row>
    <row r="3197" spans="1:59" ht="28.8">
      <c r="A3197" s="1" t="s">
        <v>7662</v>
      </c>
      <c r="B3197" s="1" t="s">
        <v>5491</v>
      </c>
      <c r="C3197" s="1" t="s">
        <v>5579</v>
      </c>
      <c r="D3197" s="1" t="s">
        <v>25</v>
      </c>
      <c r="E3197" s="1" t="s">
        <v>5580</v>
      </c>
      <c r="F3197" s="2">
        <v>10210</v>
      </c>
      <c r="G3197" s="2">
        <v>65</v>
      </c>
      <c r="H3197" s="2">
        <v>0</v>
      </c>
      <c r="I3197" s="2">
        <v>1959</v>
      </c>
      <c r="J3197" s="2">
        <v>3646</v>
      </c>
      <c r="K3197" s="2">
        <v>1102</v>
      </c>
      <c r="L3197" s="2">
        <v>36</v>
      </c>
      <c r="M3197" s="2">
        <v>0</v>
      </c>
      <c r="N3197" s="2">
        <v>4</v>
      </c>
      <c r="O3197" s="2">
        <v>35</v>
      </c>
      <c r="P3197" s="2">
        <v>7</v>
      </c>
      <c r="Q3197" s="2">
        <v>0</v>
      </c>
      <c r="R3197" s="2">
        <v>1232</v>
      </c>
      <c r="S3197" s="2">
        <v>461300</v>
      </c>
      <c r="T3197" s="2">
        <v>25062700</v>
      </c>
      <c r="U3197" s="2">
        <v>89</v>
      </c>
      <c r="V3197" s="2">
        <v>166</v>
      </c>
      <c r="W3197" s="2">
        <v>63</v>
      </c>
      <c r="X3197" s="2">
        <v>283</v>
      </c>
      <c r="Y3197" s="2">
        <v>68</v>
      </c>
      <c r="Z3197" s="2">
        <v>130</v>
      </c>
      <c r="AA3197" s="9">
        <f t="shared" si="443"/>
        <v>10210</v>
      </c>
      <c r="AB3197" s="9">
        <f t="shared" si="444"/>
        <v>1894</v>
      </c>
      <c r="AC3197" s="9">
        <f t="shared" si="445"/>
        <v>1314</v>
      </c>
      <c r="AD3197" s="9">
        <f t="shared" si="446"/>
        <v>1232</v>
      </c>
      <c r="AE3197" s="44">
        <f t="shared" si="447"/>
        <v>2.3261746074653862E-5</v>
      </c>
      <c r="AF3197" s="9">
        <f t="shared" si="448"/>
        <v>54</v>
      </c>
      <c r="AG3197" s="9">
        <f t="shared" si="441"/>
        <v>198</v>
      </c>
      <c r="AH3197" s="44">
        <f t="shared" si="449"/>
        <v>2.2267999698967131E-5</v>
      </c>
      <c r="AI3197">
        <f>AA3197/'Totals and Drop Down Lists'!W$6*Inputs!E$37</f>
        <v>9261.9035570000815</v>
      </c>
      <c r="AJ3197">
        <f>AB3197/'Totals and Drop Down Lists'!X$6*Inputs!F$37</f>
        <v>6231.993324141602</v>
      </c>
      <c r="AK3197">
        <f>AC3197/'Totals and Drop Down Lists'!Y$6*Inputs!G$37</f>
        <v>8662.3318512190399</v>
      </c>
      <c r="AL3197">
        <f>AD3197/'Totals and Drop Down Lists'!Z$6*Inputs!H$37</f>
        <v>9877.5615646324713</v>
      </c>
      <c r="AM3197">
        <f>AE3197/'Totals and Drop Down Lists'!AA$6*Inputs!I$37</f>
        <v>2895.8396570357768</v>
      </c>
      <c r="AN3197">
        <f>AF3197/'Totals and Drop Down Lists'!AB$6*Inputs!J$37</f>
        <v>1077.661429578616</v>
      </c>
      <c r="AO3197">
        <f>AG3197/'Totals and Drop Down Lists'!AC$6*Inputs!K$37</f>
        <v>3687.4680834601409</v>
      </c>
      <c r="AP3197">
        <f>AH3197/'Totals and Drop Down Lists'!AD$6*Inputs!L$37</f>
        <v>5240.3263438777067</v>
      </c>
      <c r="AQ3197">
        <f>IF(OR($D3197="51",$D3197="52",$D3197="61"),(AA3197/'Totals and Drop Down Lists'!W$4)*Inputs!E$38,0)</f>
        <v>0</v>
      </c>
      <c r="AR3197">
        <f>IF(OR($D3197="51",$D3197="52",$D3197="61"),(AB3197/'Totals and Drop Down Lists'!X$4)*Inputs!F$38,0)</f>
        <v>0</v>
      </c>
      <c r="AS3197">
        <f>IF(OR($D3197="51",$D3197="52",$D3197="61"),(AC3197/'Totals and Drop Down Lists'!Y$4)*Inputs!G$38,0)</f>
        <v>0</v>
      </c>
      <c r="AT3197">
        <f>IF(OR($D3197="51",$D3197="52",$D3197="61"),(AD3197/'Totals and Drop Down Lists'!Z$4)*Inputs!H$38,0)</f>
        <v>0</v>
      </c>
      <c r="AU3197">
        <f>IF(OR($D3197="51",$D3197="52",$D3197="61"),(AE3197/'Totals and Drop Down Lists'!AA$4)*Inputs!I$38,0)</f>
        <v>0</v>
      </c>
      <c r="AV3197">
        <f>IF(OR($D3197="51",$D3197="52",$D3197="61"),(AF3197/'Totals and Drop Down Lists'!AB$4)*Inputs!J$38,0)</f>
        <v>0</v>
      </c>
      <c r="AW3197">
        <f>IF(OR($D3197="51",$D3197="52",$D3197="61"),(AG3197/'Totals and Drop Down Lists'!AC$4)*Inputs!K$38,0)</f>
        <v>0</v>
      </c>
      <c r="AX3197">
        <f>IF(OR($D3197="51",$D3197="52",$D3197="61"),(AH3197/'Totals and Drop Down Lists'!AD$4)*Inputs!L$38,0)</f>
        <v>0</v>
      </c>
      <c r="AY3197">
        <f>IF(OR($D3197="51",$D3197="52",$D3197="61"),0,(AA3197/'Totals and Drop Down Lists'!W$5)*Inputs!E$39)</f>
        <v>0</v>
      </c>
      <c r="AZ3197">
        <f>IF(OR($D3197="51",$D3197="52",$D3197="61"),0,(AB3197/'Totals and Drop Down Lists'!X$5)*Inputs!F$39)</f>
        <v>0</v>
      </c>
      <c r="BA3197">
        <f>IF(OR($D3197="51",$D3197="52",$D3197="61"),0,(AC3197/'Totals and Drop Down Lists'!Y$5)*Inputs!G$39)</f>
        <v>0</v>
      </c>
      <c r="BB3197">
        <f>IF(OR($D3197="51",$D3197="52",$D3197="61"),0,(AD3197/'Totals and Drop Down Lists'!Z$5)*Inputs!H$39)</f>
        <v>0</v>
      </c>
      <c r="BC3197">
        <f>IF(OR($D3197="51",$D3197="52",$D3197="61"),0,(AE3197/'Totals and Drop Down Lists'!AA$5)*Inputs!I$39)</f>
        <v>0</v>
      </c>
      <c r="BD3197">
        <f>IF(OR($D3197="51",$D3197="52",$D3197="61"),0,(AF3197/'Totals and Drop Down Lists'!AB$5)*Inputs!J$39)</f>
        <v>0</v>
      </c>
      <c r="BE3197">
        <f>IF(OR($D3197="51",$D3197="52",$D3197="61"),0,(AG3197/'Totals and Drop Down Lists'!AC$5)*Inputs!K$39)</f>
        <v>0</v>
      </c>
      <c r="BF3197">
        <f>IF(OR($D3197="51",$D3197="52",$D3197="61"),0,(AH3197/'Totals and Drop Down Lists'!AD$5)*Inputs!L$39)</f>
        <v>0</v>
      </c>
      <c r="BG3197" s="10">
        <f t="shared" si="442"/>
        <v>46935.085810945435</v>
      </c>
    </row>
    <row r="3198" spans="1:59" ht="28.8">
      <c r="A3198" s="1" t="s">
        <v>7662</v>
      </c>
      <c r="B3198" s="1" t="s">
        <v>5491</v>
      </c>
      <c r="C3198" s="1" t="s">
        <v>5581</v>
      </c>
      <c r="D3198" s="1" t="s">
        <v>25</v>
      </c>
      <c r="E3198" s="1" t="s">
        <v>5582</v>
      </c>
      <c r="F3198" s="2">
        <v>2348</v>
      </c>
      <c r="G3198" s="2">
        <v>0</v>
      </c>
      <c r="H3198" s="2">
        <v>0</v>
      </c>
      <c r="I3198" s="2">
        <v>277</v>
      </c>
      <c r="J3198" s="2">
        <v>1051</v>
      </c>
      <c r="K3198" s="2">
        <v>276</v>
      </c>
      <c r="L3198" s="2">
        <v>0</v>
      </c>
      <c r="M3198" s="2">
        <v>2</v>
      </c>
      <c r="N3198" s="2">
        <v>0</v>
      </c>
      <c r="O3198" s="2">
        <v>15</v>
      </c>
      <c r="P3198" s="2">
        <v>0</v>
      </c>
      <c r="Q3198" s="2">
        <v>0</v>
      </c>
      <c r="R3198" s="2">
        <v>579</v>
      </c>
      <c r="S3198" s="2">
        <v>73900</v>
      </c>
      <c r="T3198" s="2">
        <v>8211900</v>
      </c>
      <c r="U3198" s="2">
        <v>11</v>
      </c>
      <c r="V3198" s="2">
        <v>54</v>
      </c>
      <c r="W3198" s="2">
        <v>15</v>
      </c>
      <c r="X3198" s="2">
        <v>59</v>
      </c>
      <c r="Y3198" s="2">
        <v>8</v>
      </c>
      <c r="Z3198" s="2">
        <v>12</v>
      </c>
      <c r="AA3198" s="9">
        <f t="shared" si="443"/>
        <v>2348</v>
      </c>
      <c r="AB3198" s="9">
        <f t="shared" si="444"/>
        <v>277</v>
      </c>
      <c r="AC3198" s="9">
        <f t="shared" si="445"/>
        <v>596</v>
      </c>
      <c r="AD3198" s="9">
        <f t="shared" si="446"/>
        <v>579</v>
      </c>
      <c r="AE3198" s="44">
        <f t="shared" si="447"/>
        <v>5.0618728756334067E-6</v>
      </c>
      <c r="AF3198" s="9">
        <f t="shared" si="448"/>
        <v>0</v>
      </c>
      <c r="AG3198" s="9">
        <f t="shared" si="441"/>
        <v>20</v>
      </c>
      <c r="AH3198" s="44">
        <f t="shared" si="449"/>
        <v>1.954282972207743E-6</v>
      </c>
      <c r="AI3198">
        <f>AA3198/'Totals and Drop Down Lists'!W$6*Inputs!E$37</f>
        <v>2129.965675987874</v>
      </c>
      <c r="AJ3198">
        <f>AB3198/'Totals and Drop Down Lists'!X$6*Inputs!F$37</f>
        <v>911.43724962366628</v>
      </c>
      <c r="AK3198">
        <f>AC3198/'Totals and Drop Down Lists'!Y$6*Inputs!G$37</f>
        <v>3929.0333206442519</v>
      </c>
      <c r="AL3198">
        <f>AD3198/'Totals and Drop Down Lists'!Z$6*Inputs!H$37</f>
        <v>4642.1332353264625</v>
      </c>
      <c r="AM3198">
        <f>AE3198/'Totals and Drop Down Lists'!AA$6*Inputs!I$37</f>
        <v>630.14926588442108</v>
      </c>
      <c r="AN3198">
        <f>AF3198/'Totals and Drop Down Lists'!AB$6*Inputs!J$37</f>
        <v>0</v>
      </c>
      <c r="AO3198">
        <f>AG3198/'Totals and Drop Down Lists'!AC$6*Inputs!K$37</f>
        <v>372.4715235818324</v>
      </c>
      <c r="AP3198">
        <f>AH3198/'Totals and Drop Down Lists'!AD$6*Inputs!L$37</f>
        <v>459.90123410711544</v>
      </c>
      <c r="AQ3198">
        <f>IF(OR($D3198="51",$D3198="52",$D3198="61"),(AA3198/'Totals and Drop Down Lists'!W$4)*Inputs!E$38,0)</f>
        <v>0</v>
      </c>
      <c r="AR3198">
        <f>IF(OR($D3198="51",$D3198="52",$D3198="61"),(AB3198/'Totals and Drop Down Lists'!X$4)*Inputs!F$38,0)</f>
        <v>0</v>
      </c>
      <c r="AS3198">
        <f>IF(OR($D3198="51",$D3198="52",$D3198="61"),(AC3198/'Totals and Drop Down Lists'!Y$4)*Inputs!G$38,0)</f>
        <v>0</v>
      </c>
      <c r="AT3198">
        <f>IF(OR($D3198="51",$D3198="52",$D3198="61"),(AD3198/'Totals and Drop Down Lists'!Z$4)*Inputs!H$38,0)</f>
        <v>0</v>
      </c>
      <c r="AU3198">
        <f>IF(OR($D3198="51",$D3198="52",$D3198="61"),(AE3198/'Totals and Drop Down Lists'!AA$4)*Inputs!I$38,0)</f>
        <v>0</v>
      </c>
      <c r="AV3198">
        <f>IF(OR($D3198="51",$D3198="52",$D3198="61"),(AF3198/'Totals and Drop Down Lists'!AB$4)*Inputs!J$38,0)</f>
        <v>0</v>
      </c>
      <c r="AW3198">
        <f>IF(OR($D3198="51",$D3198="52",$D3198="61"),(AG3198/'Totals and Drop Down Lists'!AC$4)*Inputs!K$38,0)</f>
        <v>0</v>
      </c>
      <c r="AX3198">
        <f>IF(OR($D3198="51",$D3198="52",$D3198="61"),(AH3198/'Totals and Drop Down Lists'!AD$4)*Inputs!L$38,0)</f>
        <v>0</v>
      </c>
      <c r="AY3198">
        <f>IF(OR($D3198="51",$D3198="52",$D3198="61"),0,(AA3198/'Totals and Drop Down Lists'!W$5)*Inputs!E$39)</f>
        <v>0</v>
      </c>
      <c r="AZ3198">
        <f>IF(OR($D3198="51",$D3198="52",$D3198="61"),0,(AB3198/'Totals and Drop Down Lists'!X$5)*Inputs!F$39)</f>
        <v>0</v>
      </c>
      <c r="BA3198">
        <f>IF(OR($D3198="51",$D3198="52",$D3198="61"),0,(AC3198/'Totals and Drop Down Lists'!Y$5)*Inputs!G$39)</f>
        <v>0</v>
      </c>
      <c r="BB3198">
        <f>IF(OR($D3198="51",$D3198="52",$D3198="61"),0,(AD3198/'Totals and Drop Down Lists'!Z$5)*Inputs!H$39)</f>
        <v>0</v>
      </c>
      <c r="BC3198">
        <f>IF(OR($D3198="51",$D3198="52",$D3198="61"),0,(AE3198/'Totals and Drop Down Lists'!AA$5)*Inputs!I$39)</f>
        <v>0</v>
      </c>
      <c r="BD3198">
        <f>IF(OR($D3198="51",$D3198="52",$D3198="61"),0,(AF3198/'Totals and Drop Down Lists'!AB$5)*Inputs!J$39)</f>
        <v>0</v>
      </c>
      <c r="BE3198">
        <f>IF(OR($D3198="51",$D3198="52",$D3198="61"),0,(AG3198/'Totals and Drop Down Lists'!AC$5)*Inputs!K$39)</f>
        <v>0</v>
      </c>
      <c r="BF3198">
        <f>IF(OR($D3198="51",$D3198="52",$D3198="61"),0,(AH3198/'Totals and Drop Down Lists'!AD$5)*Inputs!L$39)</f>
        <v>0</v>
      </c>
      <c r="BG3198" s="10">
        <f t="shared" si="442"/>
        <v>13075.091505155624</v>
      </c>
    </row>
    <row r="3199" spans="1:59" ht="28.8">
      <c r="A3199" s="1" t="s">
        <v>7662</v>
      </c>
      <c r="B3199" s="1" t="s">
        <v>5491</v>
      </c>
      <c r="C3199" s="1" t="s">
        <v>3557</v>
      </c>
      <c r="D3199" s="1" t="s">
        <v>25</v>
      </c>
      <c r="E3199" s="1" t="s">
        <v>5583</v>
      </c>
      <c r="F3199" s="2">
        <v>13829</v>
      </c>
      <c r="G3199" s="2">
        <v>237</v>
      </c>
      <c r="H3199" s="2">
        <v>38</v>
      </c>
      <c r="I3199" s="2">
        <v>7247</v>
      </c>
      <c r="J3199" s="2">
        <v>2867</v>
      </c>
      <c r="K3199" s="2">
        <v>1361</v>
      </c>
      <c r="L3199" s="2">
        <v>208</v>
      </c>
      <c r="M3199" s="2">
        <v>45</v>
      </c>
      <c r="N3199" s="2">
        <v>23</v>
      </c>
      <c r="O3199" s="2">
        <v>325</v>
      </c>
      <c r="P3199" s="2">
        <v>90</v>
      </c>
      <c r="Q3199" s="2">
        <v>53</v>
      </c>
      <c r="R3199" s="2">
        <v>186</v>
      </c>
      <c r="S3199" s="2">
        <v>522800</v>
      </c>
      <c r="T3199" s="2">
        <v>38276200</v>
      </c>
      <c r="U3199" s="2">
        <v>90</v>
      </c>
      <c r="V3199" s="2">
        <v>225</v>
      </c>
      <c r="W3199" s="2">
        <v>25</v>
      </c>
      <c r="X3199" s="2">
        <v>415</v>
      </c>
      <c r="Y3199" s="2">
        <v>109</v>
      </c>
      <c r="Z3199" s="2">
        <v>143</v>
      </c>
      <c r="AA3199" s="9">
        <f t="shared" si="443"/>
        <v>13829</v>
      </c>
      <c r="AB3199" s="9">
        <f t="shared" si="444"/>
        <v>6972</v>
      </c>
      <c r="AC3199" s="9">
        <f t="shared" si="445"/>
        <v>930</v>
      </c>
      <c r="AD3199" s="9">
        <f t="shared" si="446"/>
        <v>186</v>
      </c>
      <c r="AE3199" s="44">
        <f t="shared" si="447"/>
        <v>4.5121584642842416E-5</v>
      </c>
      <c r="AF3199" s="9">
        <f t="shared" si="448"/>
        <v>165</v>
      </c>
      <c r="AG3199" s="9">
        <f t="shared" si="441"/>
        <v>252</v>
      </c>
      <c r="AH3199" s="44">
        <f t="shared" si="449"/>
        <v>4.4512507447363287E-5</v>
      </c>
      <c r="AI3199">
        <f>AA3199/'Totals and Drop Down Lists'!W$6*Inputs!E$37</f>
        <v>12544.844690475427</v>
      </c>
      <c r="AJ3199">
        <f>AB3199/'Totals and Drop Down Lists'!X$6*Inputs!F$37</f>
        <v>22940.579438181227</v>
      </c>
      <c r="AK3199">
        <f>AC3199/'Totals and Drop Down Lists'!Y$6*Inputs!G$37</f>
        <v>6130.874141273749</v>
      </c>
      <c r="AL3199">
        <f>AD3199/'Totals and Drop Down Lists'!Z$6*Inputs!H$37</f>
        <v>1491.2552362188633</v>
      </c>
      <c r="AM3199">
        <f>AE3199/'Totals and Drop Down Lists'!AA$6*Inputs!I$37</f>
        <v>5617.1567593291193</v>
      </c>
      <c r="AN3199">
        <f>AF3199/'Totals and Drop Down Lists'!AB$6*Inputs!J$37</f>
        <v>3292.8543681568826</v>
      </c>
      <c r="AO3199">
        <f>AG3199/'Totals and Drop Down Lists'!AC$6*Inputs!K$37</f>
        <v>4693.1411971310881</v>
      </c>
      <c r="AP3199">
        <f>AH3199/'Totals and Drop Down Lists'!AD$6*Inputs!L$37</f>
        <v>10475.124329164144</v>
      </c>
      <c r="AQ3199">
        <f>IF(OR($D3199="51",$D3199="52",$D3199="61"),(AA3199/'Totals and Drop Down Lists'!W$4)*Inputs!E$38,0)</f>
        <v>0</v>
      </c>
      <c r="AR3199">
        <f>IF(OR($D3199="51",$D3199="52",$D3199="61"),(AB3199/'Totals and Drop Down Lists'!X$4)*Inputs!F$38,0)</f>
        <v>0</v>
      </c>
      <c r="AS3199">
        <f>IF(OR($D3199="51",$D3199="52",$D3199="61"),(AC3199/'Totals and Drop Down Lists'!Y$4)*Inputs!G$38,0)</f>
        <v>0</v>
      </c>
      <c r="AT3199">
        <f>IF(OR($D3199="51",$D3199="52",$D3199="61"),(AD3199/'Totals and Drop Down Lists'!Z$4)*Inputs!H$38,0)</f>
        <v>0</v>
      </c>
      <c r="AU3199">
        <f>IF(OR($D3199="51",$D3199="52",$D3199="61"),(AE3199/'Totals and Drop Down Lists'!AA$4)*Inputs!I$38,0)</f>
        <v>0</v>
      </c>
      <c r="AV3199">
        <f>IF(OR($D3199="51",$D3199="52",$D3199="61"),(AF3199/'Totals and Drop Down Lists'!AB$4)*Inputs!J$38,0)</f>
        <v>0</v>
      </c>
      <c r="AW3199">
        <f>IF(OR($D3199="51",$D3199="52",$D3199="61"),(AG3199/'Totals and Drop Down Lists'!AC$4)*Inputs!K$38,0)</f>
        <v>0</v>
      </c>
      <c r="AX3199">
        <f>IF(OR($D3199="51",$D3199="52",$D3199="61"),(AH3199/'Totals and Drop Down Lists'!AD$4)*Inputs!L$38,0)</f>
        <v>0</v>
      </c>
      <c r="AY3199">
        <f>IF(OR($D3199="51",$D3199="52",$D3199="61"),0,(AA3199/'Totals and Drop Down Lists'!W$5)*Inputs!E$39)</f>
        <v>0</v>
      </c>
      <c r="AZ3199">
        <f>IF(OR($D3199="51",$D3199="52",$D3199="61"),0,(AB3199/'Totals and Drop Down Lists'!X$5)*Inputs!F$39)</f>
        <v>0</v>
      </c>
      <c r="BA3199">
        <f>IF(OR($D3199="51",$D3199="52",$D3199="61"),0,(AC3199/'Totals and Drop Down Lists'!Y$5)*Inputs!G$39)</f>
        <v>0</v>
      </c>
      <c r="BB3199">
        <f>IF(OR($D3199="51",$D3199="52",$D3199="61"),0,(AD3199/'Totals and Drop Down Lists'!Z$5)*Inputs!H$39)</f>
        <v>0</v>
      </c>
      <c r="BC3199">
        <f>IF(OR($D3199="51",$D3199="52",$D3199="61"),0,(AE3199/'Totals and Drop Down Lists'!AA$5)*Inputs!I$39)</f>
        <v>0</v>
      </c>
      <c r="BD3199">
        <f>IF(OR($D3199="51",$D3199="52",$D3199="61"),0,(AF3199/'Totals and Drop Down Lists'!AB$5)*Inputs!J$39)</f>
        <v>0</v>
      </c>
      <c r="BE3199">
        <f>IF(OR($D3199="51",$D3199="52",$D3199="61"),0,(AG3199/'Totals and Drop Down Lists'!AC$5)*Inputs!K$39)</f>
        <v>0</v>
      </c>
      <c r="BF3199">
        <f>IF(OR($D3199="51",$D3199="52",$D3199="61"),0,(AH3199/'Totals and Drop Down Lists'!AD$5)*Inputs!L$39)</f>
        <v>0</v>
      </c>
      <c r="BG3199" s="10">
        <f t="shared" si="442"/>
        <v>67185.830159930512</v>
      </c>
    </row>
    <row r="3200" spans="1:59" ht="28.8">
      <c r="A3200" s="1" t="s">
        <v>7662</v>
      </c>
      <c r="B3200" s="1" t="s">
        <v>5491</v>
      </c>
      <c r="C3200" s="1" t="s">
        <v>5584</v>
      </c>
      <c r="D3200" s="1" t="s">
        <v>25</v>
      </c>
      <c r="E3200" s="1" t="s">
        <v>5585</v>
      </c>
      <c r="F3200" s="2">
        <v>6522</v>
      </c>
      <c r="G3200" s="2">
        <v>9</v>
      </c>
      <c r="H3200" s="2">
        <v>0</v>
      </c>
      <c r="I3200" s="2">
        <v>830</v>
      </c>
      <c r="J3200" s="2">
        <v>2624</v>
      </c>
      <c r="K3200" s="2">
        <v>691</v>
      </c>
      <c r="L3200" s="2">
        <v>11</v>
      </c>
      <c r="M3200" s="2">
        <v>0</v>
      </c>
      <c r="N3200" s="2">
        <v>4</v>
      </c>
      <c r="O3200" s="2">
        <v>0</v>
      </c>
      <c r="P3200" s="2">
        <v>9</v>
      </c>
      <c r="Q3200" s="2">
        <v>0</v>
      </c>
      <c r="R3200" s="2">
        <v>1230</v>
      </c>
      <c r="S3200" s="2">
        <v>222900</v>
      </c>
      <c r="T3200" s="2">
        <v>16028900</v>
      </c>
      <c r="U3200" s="2">
        <v>35</v>
      </c>
      <c r="V3200" s="2">
        <v>114</v>
      </c>
      <c r="W3200" s="2">
        <v>39</v>
      </c>
      <c r="X3200" s="2">
        <v>210</v>
      </c>
      <c r="Y3200" s="2">
        <v>66</v>
      </c>
      <c r="Z3200" s="2">
        <v>74</v>
      </c>
      <c r="AA3200" s="9">
        <f t="shared" si="443"/>
        <v>6522</v>
      </c>
      <c r="AB3200" s="9">
        <f t="shared" si="444"/>
        <v>821</v>
      </c>
      <c r="AC3200" s="9">
        <f t="shared" si="445"/>
        <v>1254</v>
      </c>
      <c r="AD3200" s="9">
        <f t="shared" si="446"/>
        <v>1230</v>
      </c>
      <c r="AE3200" s="44">
        <f t="shared" si="447"/>
        <v>1.2708317308081641E-5</v>
      </c>
      <c r="AF3200" s="9">
        <f t="shared" si="448"/>
        <v>57</v>
      </c>
      <c r="AG3200" s="9">
        <f t="shared" si="441"/>
        <v>140</v>
      </c>
      <c r="AH3200" s="44">
        <f t="shared" si="449"/>
        <v>1.3718080235029307E-5</v>
      </c>
      <c r="AI3200">
        <f>AA3200/'Totals and Drop Down Lists'!W$6*Inputs!E$37</f>
        <v>5916.3697354313936</v>
      </c>
      <c r="AJ3200">
        <f>AB3200/'Totals and Drop Down Lists'!X$6*Inputs!F$37</f>
        <v>2701.4078770434294</v>
      </c>
      <c r="AK3200">
        <f>AC3200/'Totals and Drop Down Lists'!Y$6*Inputs!G$37</f>
        <v>8266.7915840400874</v>
      </c>
      <c r="AL3200">
        <f>AD3200/'Totals and Drop Down Lists'!Z$6*Inputs!H$37</f>
        <v>9861.526562092482</v>
      </c>
      <c r="AM3200">
        <f>AE3200/'Totals and Drop Down Lists'!AA$6*Inputs!I$37</f>
        <v>1582.050165831525</v>
      </c>
      <c r="AN3200">
        <f>AF3200/'Totals and Drop Down Lists'!AB$6*Inputs!J$37</f>
        <v>1137.5315089996504</v>
      </c>
      <c r="AO3200">
        <f>AG3200/'Totals and Drop Down Lists'!AC$6*Inputs!K$37</f>
        <v>2607.3006650728266</v>
      </c>
      <c r="AP3200">
        <f>AH3200/'Totals and Drop Down Lists'!AD$6*Inputs!L$37</f>
        <v>3228.2745740465648</v>
      </c>
      <c r="AQ3200">
        <f>IF(OR($D3200="51",$D3200="52",$D3200="61"),(AA3200/'Totals and Drop Down Lists'!W$4)*Inputs!E$38,0)</f>
        <v>0</v>
      </c>
      <c r="AR3200">
        <f>IF(OR($D3200="51",$D3200="52",$D3200="61"),(AB3200/'Totals and Drop Down Lists'!X$4)*Inputs!F$38,0)</f>
        <v>0</v>
      </c>
      <c r="AS3200">
        <f>IF(OR($D3200="51",$D3200="52",$D3200="61"),(AC3200/'Totals and Drop Down Lists'!Y$4)*Inputs!G$38,0)</f>
        <v>0</v>
      </c>
      <c r="AT3200">
        <f>IF(OR($D3200="51",$D3200="52",$D3200="61"),(AD3200/'Totals and Drop Down Lists'!Z$4)*Inputs!H$38,0)</f>
        <v>0</v>
      </c>
      <c r="AU3200">
        <f>IF(OR($D3200="51",$D3200="52",$D3200="61"),(AE3200/'Totals and Drop Down Lists'!AA$4)*Inputs!I$38,0)</f>
        <v>0</v>
      </c>
      <c r="AV3200">
        <f>IF(OR($D3200="51",$D3200="52",$D3200="61"),(AF3200/'Totals and Drop Down Lists'!AB$4)*Inputs!J$38,0)</f>
        <v>0</v>
      </c>
      <c r="AW3200">
        <f>IF(OR($D3200="51",$D3200="52",$D3200="61"),(AG3200/'Totals and Drop Down Lists'!AC$4)*Inputs!K$38,0)</f>
        <v>0</v>
      </c>
      <c r="AX3200">
        <f>IF(OR($D3200="51",$D3200="52",$D3200="61"),(AH3200/'Totals and Drop Down Lists'!AD$4)*Inputs!L$38,0)</f>
        <v>0</v>
      </c>
      <c r="AY3200">
        <f>IF(OR($D3200="51",$D3200="52",$D3200="61"),0,(AA3200/'Totals and Drop Down Lists'!W$5)*Inputs!E$39)</f>
        <v>0</v>
      </c>
      <c r="AZ3200">
        <f>IF(OR($D3200="51",$D3200="52",$D3200="61"),0,(AB3200/'Totals and Drop Down Lists'!X$5)*Inputs!F$39)</f>
        <v>0</v>
      </c>
      <c r="BA3200">
        <f>IF(OR($D3200="51",$D3200="52",$D3200="61"),0,(AC3200/'Totals and Drop Down Lists'!Y$5)*Inputs!G$39)</f>
        <v>0</v>
      </c>
      <c r="BB3200">
        <f>IF(OR($D3200="51",$D3200="52",$D3200="61"),0,(AD3200/'Totals and Drop Down Lists'!Z$5)*Inputs!H$39)</f>
        <v>0</v>
      </c>
      <c r="BC3200">
        <f>IF(OR($D3200="51",$D3200="52",$D3200="61"),0,(AE3200/'Totals and Drop Down Lists'!AA$5)*Inputs!I$39)</f>
        <v>0</v>
      </c>
      <c r="BD3200">
        <f>IF(OR($D3200="51",$D3200="52",$D3200="61"),0,(AF3200/'Totals and Drop Down Lists'!AB$5)*Inputs!J$39)</f>
        <v>0</v>
      </c>
      <c r="BE3200">
        <f>IF(OR($D3200="51",$D3200="52",$D3200="61"),0,(AG3200/'Totals and Drop Down Lists'!AC$5)*Inputs!K$39)</f>
        <v>0</v>
      </c>
      <c r="BF3200">
        <f>IF(OR($D3200="51",$D3200="52",$D3200="61"),0,(AH3200/'Totals and Drop Down Lists'!AD$5)*Inputs!L$39)</f>
        <v>0</v>
      </c>
      <c r="BG3200" s="10">
        <f t="shared" si="442"/>
        <v>35301.252672557959</v>
      </c>
    </row>
    <row r="3201" spans="1:59" ht="28.8">
      <c r="A3201" s="1" t="s">
        <v>7662</v>
      </c>
      <c r="B3201" s="1" t="s">
        <v>5491</v>
      </c>
      <c r="C3201" s="1" t="s">
        <v>5586</v>
      </c>
      <c r="D3201" s="1" t="s">
        <v>25</v>
      </c>
      <c r="E3201" s="1" t="s">
        <v>5587</v>
      </c>
      <c r="F3201" s="2">
        <v>2966</v>
      </c>
      <c r="G3201" s="2">
        <v>0</v>
      </c>
      <c r="H3201" s="2">
        <v>0</v>
      </c>
      <c r="I3201" s="2">
        <v>299</v>
      </c>
      <c r="J3201" s="2">
        <v>1273</v>
      </c>
      <c r="K3201" s="2">
        <v>271</v>
      </c>
      <c r="L3201" s="2">
        <v>7</v>
      </c>
      <c r="M3201" s="2">
        <v>0</v>
      </c>
      <c r="N3201" s="2">
        <v>0</v>
      </c>
      <c r="O3201" s="2">
        <v>0</v>
      </c>
      <c r="P3201" s="2">
        <v>15</v>
      </c>
      <c r="Q3201" s="2">
        <v>0</v>
      </c>
      <c r="R3201" s="2">
        <v>221</v>
      </c>
      <c r="S3201" s="2">
        <v>138000</v>
      </c>
      <c r="T3201" s="2">
        <v>11044200</v>
      </c>
      <c r="U3201" s="2">
        <v>38</v>
      </c>
      <c r="V3201" s="2">
        <v>20</v>
      </c>
      <c r="W3201" s="2">
        <v>0</v>
      </c>
      <c r="X3201" s="2">
        <v>55</v>
      </c>
      <c r="Y3201" s="2">
        <v>0</v>
      </c>
      <c r="Z3201" s="2">
        <v>35</v>
      </c>
      <c r="AA3201" s="9">
        <f t="shared" si="443"/>
        <v>2966</v>
      </c>
      <c r="AB3201" s="9">
        <f t="shared" si="444"/>
        <v>299</v>
      </c>
      <c r="AC3201" s="9">
        <f t="shared" si="445"/>
        <v>243</v>
      </c>
      <c r="AD3201" s="9">
        <f t="shared" si="446"/>
        <v>221</v>
      </c>
      <c r="AE3201" s="44">
        <f t="shared" si="447"/>
        <v>4.0290806806330634E-6</v>
      </c>
      <c r="AF3201" s="9">
        <f t="shared" si="448"/>
        <v>35</v>
      </c>
      <c r="AG3201" s="9">
        <f t="shared" si="441"/>
        <v>35</v>
      </c>
      <c r="AH3201" s="44">
        <f t="shared" si="449"/>
        <v>2.772426350079032E-6</v>
      </c>
      <c r="AI3201">
        <f>AA3201/'Totals and Drop Down Lists'!W$6*Inputs!E$37</f>
        <v>2690.5784476064882</v>
      </c>
      <c r="AJ3201">
        <f>AB3201/'Totals and Drop Down Lists'!X$6*Inputs!F$37</f>
        <v>983.82576764431826</v>
      </c>
      <c r="AK3201">
        <f>AC3201/'Totals and Drop Down Lists'!Y$6*Inputs!G$37</f>
        <v>1601.9380820747538</v>
      </c>
      <c r="AL3201">
        <f>AD3201/'Totals and Drop Down Lists'!Z$6*Inputs!H$37</f>
        <v>1771.8677806686494</v>
      </c>
      <c r="AM3201">
        <f>AE3201/'Totals and Drop Down Lists'!AA$6*Inputs!I$37</f>
        <v>501.57763647359991</v>
      </c>
      <c r="AN3201">
        <f>AF3201/'Totals and Drop Down Lists'!AB$6*Inputs!J$37</f>
        <v>698.48425991206591</v>
      </c>
      <c r="AO3201">
        <f>AG3201/'Totals and Drop Down Lists'!AC$6*Inputs!K$37</f>
        <v>651.82516626820666</v>
      </c>
      <c r="AP3201">
        <f>AH3201/'Totals and Drop Down Lists'!AD$6*Inputs!L$37</f>
        <v>652.4348408112179</v>
      </c>
      <c r="AQ3201">
        <f>IF(OR($D3201="51",$D3201="52",$D3201="61"),(AA3201/'Totals and Drop Down Lists'!W$4)*Inputs!E$38,0)</f>
        <v>0</v>
      </c>
      <c r="AR3201">
        <f>IF(OR($D3201="51",$D3201="52",$D3201="61"),(AB3201/'Totals and Drop Down Lists'!X$4)*Inputs!F$38,0)</f>
        <v>0</v>
      </c>
      <c r="AS3201">
        <f>IF(OR($D3201="51",$D3201="52",$D3201="61"),(AC3201/'Totals and Drop Down Lists'!Y$4)*Inputs!G$38,0)</f>
        <v>0</v>
      </c>
      <c r="AT3201">
        <f>IF(OR($D3201="51",$D3201="52",$D3201="61"),(AD3201/'Totals and Drop Down Lists'!Z$4)*Inputs!H$38,0)</f>
        <v>0</v>
      </c>
      <c r="AU3201">
        <f>IF(OR($D3201="51",$D3201="52",$D3201="61"),(AE3201/'Totals and Drop Down Lists'!AA$4)*Inputs!I$38,0)</f>
        <v>0</v>
      </c>
      <c r="AV3201">
        <f>IF(OR($D3201="51",$D3201="52",$D3201="61"),(AF3201/'Totals and Drop Down Lists'!AB$4)*Inputs!J$38,0)</f>
        <v>0</v>
      </c>
      <c r="AW3201">
        <f>IF(OR($D3201="51",$D3201="52",$D3201="61"),(AG3201/'Totals and Drop Down Lists'!AC$4)*Inputs!K$38,0)</f>
        <v>0</v>
      </c>
      <c r="AX3201">
        <f>IF(OR($D3201="51",$D3201="52",$D3201="61"),(AH3201/'Totals and Drop Down Lists'!AD$4)*Inputs!L$38,0)</f>
        <v>0</v>
      </c>
      <c r="AY3201">
        <f>IF(OR($D3201="51",$D3201="52",$D3201="61"),0,(AA3201/'Totals and Drop Down Lists'!W$5)*Inputs!E$39)</f>
        <v>0</v>
      </c>
      <c r="AZ3201">
        <f>IF(OR($D3201="51",$D3201="52",$D3201="61"),0,(AB3201/'Totals and Drop Down Lists'!X$5)*Inputs!F$39)</f>
        <v>0</v>
      </c>
      <c r="BA3201">
        <f>IF(OR($D3201="51",$D3201="52",$D3201="61"),0,(AC3201/'Totals and Drop Down Lists'!Y$5)*Inputs!G$39)</f>
        <v>0</v>
      </c>
      <c r="BB3201">
        <f>IF(OR($D3201="51",$D3201="52",$D3201="61"),0,(AD3201/'Totals and Drop Down Lists'!Z$5)*Inputs!H$39)</f>
        <v>0</v>
      </c>
      <c r="BC3201">
        <f>IF(OR($D3201="51",$D3201="52",$D3201="61"),0,(AE3201/'Totals and Drop Down Lists'!AA$5)*Inputs!I$39)</f>
        <v>0</v>
      </c>
      <c r="BD3201">
        <f>IF(OR($D3201="51",$D3201="52",$D3201="61"),0,(AF3201/'Totals and Drop Down Lists'!AB$5)*Inputs!J$39)</f>
        <v>0</v>
      </c>
      <c r="BE3201">
        <f>IF(OR($D3201="51",$D3201="52",$D3201="61"),0,(AG3201/'Totals and Drop Down Lists'!AC$5)*Inputs!K$39)</f>
        <v>0</v>
      </c>
      <c r="BF3201">
        <f>IF(OR($D3201="51",$D3201="52",$D3201="61"),0,(AH3201/'Totals and Drop Down Lists'!AD$5)*Inputs!L$39)</f>
        <v>0</v>
      </c>
      <c r="BG3201" s="10">
        <f t="shared" si="442"/>
        <v>9552.5319814593004</v>
      </c>
    </row>
    <row r="3202" spans="1:59" ht="28.8">
      <c r="A3202" s="1" t="s">
        <v>7662</v>
      </c>
      <c r="B3202" s="1" t="s">
        <v>5491</v>
      </c>
      <c r="C3202" s="1" t="s">
        <v>5588</v>
      </c>
      <c r="D3202" s="1" t="s">
        <v>25</v>
      </c>
      <c r="E3202" s="1" t="s">
        <v>5589</v>
      </c>
      <c r="F3202" s="2">
        <v>1420</v>
      </c>
      <c r="G3202" s="2">
        <v>0</v>
      </c>
      <c r="H3202" s="2">
        <v>0</v>
      </c>
      <c r="I3202" s="2">
        <v>81</v>
      </c>
      <c r="J3202" s="2">
        <v>606</v>
      </c>
      <c r="K3202" s="2">
        <v>167</v>
      </c>
      <c r="L3202" s="2">
        <v>0</v>
      </c>
      <c r="M3202" s="2">
        <v>0</v>
      </c>
      <c r="N3202" s="2">
        <v>0</v>
      </c>
      <c r="O3202" s="2">
        <v>14</v>
      </c>
      <c r="P3202" s="2">
        <v>0</v>
      </c>
      <c r="Q3202" s="2">
        <v>0</v>
      </c>
      <c r="R3202" s="2">
        <v>214</v>
      </c>
      <c r="S3202" s="2">
        <v>51900</v>
      </c>
      <c r="T3202" s="2">
        <v>9221000</v>
      </c>
      <c r="U3202" s="2">
        <v>23</v>
      </c>
      <c r="V3202" s="2">
        <v>12</v>
      </c>
      <c r="W3202" s="2">
        <v>10</v>
      </c>
      <c r="X3202" s="2">
        <v>18</v>
      </c>
      <c r="Y3202" s="2">
        <v>0</v>
      </c>
      <c r="Z3202" s="2">
        <v>4</v>
      </c>
      <c r="AA3202" s="9">
        <f t="shared" si="443"/>
        <v>1420</v>
      </c>
      <c r="AB3202" s="9">
        <f t="shared" si="444"/>
        <v>81</v>
      </c>
      <c r="AC3202" s="9">
        <f t="shared" si="445"/>
        <v>228</v>
      </c>
      <c r="AD3202" s="9">
        <f t="shared" si="446"/>
        <v>214</v>
      </c>
      <c r="AE3202" s="44">
        <f t="shared" si="447"/>
        <v>3.2140757202660876E-6</v>
      </c>
      <c r="AF3202" s="9">
        <f t="shared" si="448"/>
        <v>0</v>
      </c>
      <c r="AG3202" s="9">
        <f t="shared" ref="AG3202:AG3265" si="450">Y3202+Z3202</f>
        <v>4</v>
      </c>
      <c r="AH3202" s="44">
        <f t="shared" si="449"/>
        <v>4.1016153014897695E-7</v>
      </c>
      <c r="AI3202">
        <f>AA3202/'Totals and Drop Down Lists'!W$6*Inputs!E$37</f>
        <v>1288.1393781528027</v>
      </c>
      <c r="AJ3202">
        <f>AB3202/'Totals and Drop Down Lists'!X$6*Inputs!F$37</f>
        <v>266.52136180331036</v>
      </c>
      <c r="AK3202">
        <f>AC3202/'Totals and Drop Down Lists'!Y$6*Inputs!G$37</f>
        <v>1503.0530152800159</v>
      </c>
      <c r="AL3202">
        <f>AD3202/'Totals and Drop Down Lists'!Z$6*Inputs!H$37</f>
        <v>1715.7452717786921</v>
      </c>
      <c r="AM3202">
        <f>AE3202/'Totals and Drop Down Lists'!AA$6*Inputs!I$37</f>
        <v>400.11819841863962</v>
      </c>
      <c r="AN3202">
        <f>AF3202/'Totals and Drop Down Lists'!AB$6*Inputs!J$37</f>
        <v>0</v>
      </c>
      <c r="AO3202">
        <f>AG3202/'Totals and Drop Down Lists'!AC$6*Inputs!K$37</f>
        <v>74.494304716366472</v>
      </c>
      <c r="AP3202">
        <f>AH3202/'Totals and Drop Down Lists'!AD$6*Inputs!L$37</f>
        <v>96.523275585663399</v>
      </c>
      <c r="AQ3202">
        <f>IF(OR($D3202="51",$D3202="52",$D3202="61"),(AA3202/'Totals and Drop Down Lists'!W$4)*Inputs!E$38,0)</f>
        <v>0</v>
      </c>
      <c r="AR3202">
        <f>IF(OR($D3202="51",$D3202="52",$D3202="61"),(AB3202/'Totals and Drop Down Lists'!X$4)*Inputs!F$38,0)</f>
        <v>0</v>
      </c>
      <c r="AS3202">
        <f>IF(OR($D3202="51",$D3202="52",$D3202="61"),(AC3202/'Totals and Drop Down Lists'!Y$4)*Inputs!G$38,0)</f>
        <v>0</v>
      </c>
      <c r="AT3202">
        <f>IF(OR($D3202="51",$D3202="52",$D3202="61"),(AD3202/'Totals and Drop Down Lists'!Z$4)*Inputs!H$38,0)</f>
        <v>0</v>
      </c>
      <c r="AU3202">
        <f>IF(OR($D3202="51",$D3202="52",$D3202="61"),(AE3202/'Totals and Drop Down Lists'!AA$4)*Inputs!I$38,0)</f>
        <v>0</v>
      </c>
      <c r="AV3202">
        <f>IF(OR($D3202="51",$D3202="52",$D3202="61"),(AF3202/'Totals and Drop Down Lists'!AB$4)*Inputs!J$38,0)</f>
        <v>0</v>
      </c>
      <c r="AW3202">
        <f>IF(OR($D3202="51",$D3202="52",$D3202="61"),(AG3202/'Totals and Drop Down Lists'!AC$4)*Inputs!K$38,0)</f>
        <v>0</v>
      </c>
      <c r="AX3202">
        <f>IF(OR($D3202="51",$D3202="52",$D3202="61"),(AH3202/'Totals and Drop Down Lists'!AD$4)*Inputs!L$38,0)</f>
        <v>0</v>
      </c>
      <c r="AY3202">
        <f>IF(OR($D3202="51",$D3202="52",$D3202="61"),0,(AA3202/'Totals and Drop Down Lists'!W$5)*Inputs!E$39)</f>
        <v>0</v>
      </c>
      <c r="AZ3202">
        <f>IF(OR($D3202="51",$D3202="52",$D3202="61"),0,(AB3202/'Totals and Drop Down Lists'!X$5)*Inputs!F$39)</f>
        <v>0</v>
      </c>
      <c r="BA3202">
        <f>IF(OR($D3202="51",$D3202="52",$D3202="61"),0,(AC3202/'Totals and Drop Down Lists'!Y$5)*Inputs!G$39)</f>
        <v>0</v>
      </c>
      <c r="BB3202">
        <f>IF(OR($D3202="51",$D3202="52",$D3202="61"),0,(AD3202/'Totals and Drop Down Lists'!Z$5)*Inputs!H$39)</f>
        <v>0</v>
      </c>
      <c r="BC3202">
        <f>IF(OR($D3202="51",$D3202="52",$D3202="61"),0,(AE3202/'Totals and Drop Down Lists'!AA$5)*Inputs!I$39)</f>
        <v>0</v>
      </c>
      <c r="BD3202">
        <f>IF(OR($D3202="51",$D3202="52",$D3202="61"),0,(AF3202/'Totals and Drop Down Lists'!AB$5)*Inputs!J$39)</f>
        <v>0</v>
      </c>
      <c r="BE3202">
        <f>IF(OR($D3202="51",$D3202="52",$D3202="61"),0,(AG3202/'Totals and Drop Down Lists'!AC$5)*Inputs!K$39)</f>
        <v>0</v>
      </c>
      <c r="BF3202">
        <f>IF(OR($D3202="51",$D3202="52",$D3202="61"),0,(AH3202/'Totals and Drop Down Lists'!AD$5)*Inputs!L$39)</f>
        <v>0</v>
      </c>
      <c r="BG3202" s="10">
        <f t="shared" ref="BG3202:BG3265" si="451">SUM(AI3202:BF3202)</f>
        <v>5344.5948057354899</v>
      </c>
    </row>
    <row r="3203" spans="1:59" ht="28.8">
      <c r="A3203" s="1" t="s">
        <v>7662</v>
      </c>
      <c r="B3203" s="1" t="s">
        <v>5491</v>
      </c>
      <c r="C3203" s="1" t="s">
        <v>2842</v>
      </c>
      <c r="D3203" s="1" t="s">
        <v>25</v>
      </c>
      <c r="E3203" s="1" t="s">
        <v>5590</v>
      </c>
      <c r="F3203" s="2">
        <v>9783</v>
      </c>
      <c r="G3203" s="2">
        <v>218</v>
      </c>
      <c r="H3203" s="2">
        <v>17</v>
      </c>
      <c r="I3203" s="2">
        <v>4270</v>
      </c>
      <c r="J3203" s="2">
        <v>2680</v>
      </c>
      <c r="K3203" s="2">
        <v>1435</v>
      </c>
      <c r="L3203" s="2">
        <v>100</v>
      </c>
      <c r="M3203" s="2">
        <v>50</v>
      </c>
      <c r="N3203" s="2">
        <v>17</v>
      </c>
      <c r="O3203" s="2">
        <v>207</v>
      </c>
      <c r="P3203" s="2">
        <v>66</v>
      </c>
      <c r="Q3203" s="2">
        <v>10</v>
      </c>
      <c r="R3203" s="2">
        <v>234</v>
      </c>
      <c r="S3203" s="2">
        <v>535500</v>
      </c>
      <c r="T3203" s="2">
        <v>26560400</v>
      </c>
      <c r="U3203" s="2">
        <v>107</v>
      </c>
      <c r="V3203" s="2">
        <v>290</v>
      </c>
      <c r="W3203" s="2">
        <v>87</v>
      </c>
      <c r="X3203" s="2">
        <v>490</v>
      </c>
      <c r="Y3203" s="2">
        <v>38</v>
      </c>
      <c r="Z3203" s="2">
        <v>219</v>
      </c>
      <c r="AA3203" s="9">
        <f t="shared" ref="AA3203:AA3266" si="452">F3203</f>
        <v>9783</v>
      </c>
      <c r="AB3203" s="9">
        <f t="shared" ref="AB3203:AB3266" si="453">I3203-G3203-H3203</f>
        <v>4035</v>
      </c>
      <c r="AC3203" s="9">
        <f t="shared" ref="AC3203:AC3266" si="454">L3203+M3203+N3203+O3203+P3203+Q3203+R3203</f>
        <v>684</v>
      </c>
      <c r="AD3203" s="9">
        <f t="shared" ref="AD3203:AD3266" si="455">R3203</f>
        <v>234</v>
      </c>
      <c r="AE3203" s="44">
        <f t="shared" ref="AE3203:AE3266" si="456">IF(ISERROR(((K3203^2)*SUM(J:J))/((SUM(K:K)^2)*J3203)), 0, ((K3203^2)*SUM(J:J))/((SUM(K:K)^2)*J3203))</f>
        <v>5.3661745355780751E-5</v>
      </c>
      <c r="AF3203" s="9">
        <f t="shared" ref="AF3203:AF3266" si="457">-IF((W3203+V3203-X3203)&gt;0, 0, (W3203+V3203-X3203))</f>
        <v>113</v>
      </c>
      <c r="AG3203" s="9">
        <f t="shared" si="450"/>
        <v>257</v>
      </c>
      <c r="AH3203" s="44">
        <f t="shared" ref="AH3203:AH3266" si="458">(K3203*SUM(J:J)*AG3203)/(J3203*SUM(K:K)*SUM(AG:AG))</f>
        <v>5.1203696731076795E-5</v>
      </c>
      <c r="AI3203">
        <f>AA3203/'Totals and Drop Down Lists'!W$6*Inputs!E$37</f>
        <v>8874.5546031470913</v>
      </c>
      <c r="AJ3203">
        <f>AB3203/'Totals and Drop Down Lists'!X$6*Inputs!F$37</f>
        <v>13276.712282424161</v>
      </c>
      <c r="AK3203">
        <f>AC3203/'Totals and Drop Down Lists'!Y$6*Inputs!G$37</f>
        <v>4509.1590458400478</v>
      </c>
      <c r="AL3203">
        <f>AD3203/'Totals and Drop Down Lists'!Z$6*Inputs!H$37</f>
        <v>1876.09529717857</v>
      </c>
      <c r="AM3203">
        <f>AE3203/'Totals and Drop Down Lists'!AA$6*Inputs!I$37</f>
        <v>6680.3158184391632</v>
      </c>
      <c r="AN3203">
        <f>AF3203/'Totals and Drop Down Lists'!AB$6*Inputs!J$37</f>
        <v>2255.1063248589562</v>
      </c>
      <c r="AO3203">
        <f>AG3203/'Totals and Drop Down Lists'!AC$6*Inputs!K$37</f>
        <v>4786.2590780265464</v>
      </c>
      <c r="AP3203">
        <f>AH3203/'Totals and Drop Down Lists'!AD$6*Inputs!L$37</f>
        <v>12049.761294735077</v>
      </c>
      <c r="AQ3203">
        <f>IF(OR($D3203="51",$D3203="52",$D3203="61"),(AA3203/'Totals and Drop Down Lists'!W$4)*Inputs!E$38,0)</f>
        <v>0</v>
      </c>
      <c r="AR3203">
        <f>IF(OR($D3203="51",$D3203="52",$D3203="61"),(AB3203/'Totals and Drop Down Lists'!X$4)*Inputs!F$38,0)</f>
        <v>0</v>
      </c>
      <c r="AS3203">
        <f>IF(OR($D3203="51",$D3203="52",$D3203="61"),(AC3203/'Totals and Drop Down Lists'!Y$4)*Inputs!G$38,0)</f>
        <v>0</v>
      </c>
      <c r="AT3203">
        <f>IF(OR($D3203="51",$D3203="52",$D3203="61"),(AD3203/'Totals and Drop Down Lists'!Z$4)*Inputs!H$38,0)</f>
        <v>0</v>
      </c>
      <c r="AU3203">
        <f>IF(OR($D3203="51",$D3203="52",$D3203="61"),(AE3203/'Totals and Drop Down Lists'!AA$4)*Inputs!I$38,0)</f>
        <v>0</v>
      </c>
      <c r="AV3203">
        <f>IF(OR($D3203="51",$D3203="52",$D3203="61"),(AF3203/'Totals and Drop Down Lists'!AB$4)*Inputs!J$38,0)</f>
        <v>0</v>
      </c>
      <c r="AW3203">
        <f>IF(OR($D3203="51",$D3203="52",$D3203="61"),(AG3203/'Totals and Drop Down Lists'!AC$4)*Inputs!K$38,0)</f>
        <v>0</v>
      </c>
      <c r="AX3203">
        <f>IF(OR($D3203="51",$D3203="52",$D3203="61"),(AH3203/'Totals and Drop Down Lists'!AD$4)*Inputs!L$38,0)</f>
        <v>0</v>
      </c>
      <c r="AY3203">
        <f>IF(OR($D3203="51",$D3203="52",$D3203="61"),0,(AA3203/'Totals and Drop Down Lists'!W$5)*Inputs!E$39)</f>
        <v>0</v>
      </c>
      <c r="AZ3203">
        <f>IF(OR($D3203="51",$D3203="52",$D3203="61"),0,(AB3203/'Totals and Drop Down Lists'!X$5)*Inputs!F$39)</f>
        <v>0</v>
      </c>
      <c r="BA3203">
        <f>IF(OR($D3203="51",$D3203="52",$D3203="61"),0,(AC3203/'Totals and Drop Down Lists'!Y$5)*Inputs!G$39)</f>
        <v>0</v>
      </c>
      <c r="BB3203">
        <f>IF(OR($D3203="51",$D3203="52",$D3203="61"),0,(AD3203/'Totals and Drop Down Lists'!Z$5)*Inputs!H$39)</f>
        <v>0</v>
      </c>
      <c r="BC3203">
        <f>IF(OR($D3203="51",$D3203="52",$D3203="61"),0,(AE3203/'Totals and Drop Down Lists'!AA$5)*Inputs!I$39)</f>
        <v>0</v>
      </c>
      <c r="BD3203">
        <f>IF(OR($D3203="51",$D3203="52",$D3203="61"),0,(AF3203/'Totals and Drop Down Lists'!AB$5)*Inputs!J$39)</f>
        <v>0</v>
      </c>
      <c r="BE3203">
        <f>IF(OR($D3203="51",$D3203="52",$D3203="61"),0,(AG3203/'Totals and Drop Down Lists'!AC$5)*Inputs!K$39)</f>
        <v>0</v>
      </c>
      <c r="BF3203">
        <f>IF(OR($D3203="51",$D3203="52",$D3203="61"),0,(AH3203/'Totals and Drop Down Lists'!AD$5)*Inputs!L$39)</f>
        <v>0</v>
      </c>
      <c r="BG3203" s="10">
        <f t="shared" si="451"/>
        <v>54307.963744649613</v>
      </c>
    </row>
    <row r="3204" spans="1:59" ht="28.8">
      <c r="A3204" s="1" t="s">
        <v>7662</v>
      </c>
      <c r="B3204" s="1" t="s">
        <v>5491</v>
      </c>
      <c r="C3204" s="1" t="s">
        <v>5591</v>
      </c>
      <c r="D3204" s="1" t="s">
        <v>25</v>
      </c>
      <c r="E3204" s="1" t="s">
        <v>5592</v>
      </c>
      <c r="F3204" s="2">
        <v>5571</v>
      </c>
      <c r="G3204" s="2">
        <v>51</v>
      </c>
      <c r="H3204" s="2">
        <v>0</v>
      </c>
      <c r="I3204" s="2">
        <v>1116</v>
      </c>
      <c r="J3204" s="2">
        <v>2530</v>
      </c>
      <c r="K3204" s="2">
        <v>792</v>
      </c>
      <c r="L3204" s="2">
        <v>22</v>
      </c>
      <c r="M3204" s="2">
        <v>0</v>
      </c>
      <c r="N3204" s="2">
        <v>0</v>
      </c>
      <c r="O3204" s="2">
        <v>81</v>
      </c>
      <c r="P3204" s="2">
        <v>0</v>
      </c>
      <c r="Q3204" s="2">
        <v>0</v>
      </c>
      <c r="R3204" s="2">
        <v>650</v>
      </c>
      <c r="S3204" s="2">
        <v>361700</v>
      </c>
      <c r="T3204" s="2">
        <v>24198700</v>
      </c>
      <c r="U3204" s="2">
        <v>37</v>
      </c>
      <c r="V3204" s="2">
        <v>104</v>
      </c>
      <c r="W3204" s="2">
        <v>44</v>
      </c>
      <c r="X3204" s="2">
        <v>189</v>
      </c>
      <c r="Y3204" s="2">
        <v>50</v>
      </c>
      <c r="Z3204" s="2">
        <v>90</v>
      </c>
      <c r="AA3204" s="9">
        <f t="shared" si="452"/>
        <v>5571</v>
      </c>
      <c r="AB3204" s="9">
        <f t="shared" si="453"/>
        <v>1065</v>
      </c>
      <c r="AC3204" s="9">
        <f t="shared" si="454"/>
        <v>753</v>
      </c>
      <c r="AD3204" s="9">
        <f t="shared" si="455"/>
        <v>650</v>
      </c>
      <c r="AE3204" s="44">
        <f t="shared" si="456"/>
        <v>1.7315124873404466E-5</v>
      </c>
      <c r="AF3204" s="9">
        <f t="shared" si="457"/>
        <v>41</v>
      </c>
      <c r="AG3204" s="9">
        <f t="shared" si="450"/>
        <v>140</v>
      </c>
      <c r="AH3204" s="44">
        <f t="shared" si="458"/>
        <v>1.6307364642569789E-5</v>
      </c>
      <c r="AI3204">
        <f>AA3204/'Totals and Drop Down Lists'!W$6*Inputs!E$37</f>
        <v>5053.6792082318761</v>
      </c>
      <c r="AJ3204">
        <f>AB3204/'Totals and Drop Down Lists'!X$6*Inputs!F$37</f>
        <v>3504.2623496361171</v>
      </c>
      <c r="AK3204">
        <f>AC3204/'Totals and Drop Down Lists'!Y$6*Inputs!G$37</f>
        <v>4964.0303530958417</v>
      </c>
      <c r="AL3204">
        <f>AD3204/'Totals and Drop Down Lists'!Z$6*Inputs!H$37</f>
        <v>5211.3758254960276</v>
      </c>
      <c r="AM3204">
        <f>AE3204/'Totals and Drop Down Lists'!AA$6*Inputs!I$37</f>
        <v>2155.5486468647368</v>
      </c>
      <c r="AN3204">
        <f>AF3204/'Totals and Drop Down Lists'!AB$6*Inputs!J$37</f>
        <v>818.22441875413449</v>
      </c>
      <c r="AO3204">
        <f>AG3204/'Totals and Drop Down Lists'!AC$6*Inputs!K$37</f>
        <v>2607.3006650728266</v>
      </c>
      <c r="AP3204">
        <f>AH3204/'Totals and Drop Down Lists'!AD$6*Inputs!L$37</f>
        <v>3837.6106381769923</v>
      </c>
      <c r="AQ3204">
        <f>IF(OR($D3204="51",$D3204="52",$D3204="61"),(AA3204/'Totals and Drop Down Lists'!W$4)*Inputs!E$38,0)</f>
        <v>0</v>
      </c>
      <c r="AR3204">
        <f>IF(OR($D3204="51",$D3204="52",$D3204="61"),(AB3204/'Totals and Drop Down Lists'!X$4)*Inputs!F$38,0)</f>
        <v>0</v>
      </c>
      <c r="AS3204">
        <f>IF(OR($D3204="51",$D3204="52",$D3204="61"),(AC3204/'Totals and Drop Down Lists'!Y$4)*Inputs!G$38,0)</f>
        <v>0</v>
      </c>
      <c r="AT3204">
        <f>IF(OR($D3204="51",$D3204="52",$D3204="61"),(AD3204/'Totals and Drop Down Lists'!Z$4)*Inputs!H$38,0)</f>
        <v>0</v>
      </c>
      <c r="AU3204">
        <f>IF(OR($D3204="51",$D3204="52",$D3204="61"),(AE3204/'Totals and Drop Down Lists'!AA$4)*Inputs!I$38,0)</f>
        <v>0</v>
      </c>
      <c r="AV3204">
        <f>IF(OR($D3204="51",$D3204="52",$D3204="61"),(AF3204/'Totals and Drop Down Lists'!AB$4)*Inputs!J$38,0)</f>
        <v>0</v>
      </c>
      <c r="AW3204">
        <f>IF(OR($D3204="51",$D3204="52",$D3204="61"),(AG3204/'Totals and Drop Down Lists'!AC$4)*Inputs!K$38,0)</f>
        <v>0</v>
      </c>
      <c r="AX3204">
        <f>IF(OR($D3204="51",$D3204="52",$D3204="61"),(AH3204/'Totals and Drop Down Lists'!AD$4)*Inputs!L$38,0)</f>
        <v>0</v>
      </c>
      <c r="AY3204">
        <f>IF(OR($D3204="51",$D3204="52",$D3204="61"),0,(AA3204/'Totals and Drop Down Lists'!W$5)*Inputs!E$39)</f>
        <v>0</v>
      </c>
      <c r="AZ3204">
        <f>IF(OR($D3204="51",$D3204="52",$D3204="61"),0,(AB3204/'Totals and Drop Down Lists'!X$5)*Inputs!F$39)</f>
        <v>0</v>
      </c>
      <c r="BA3204">
        <f>IF(OR($D3204="51",$D3204="52",$D3204="61"),0,(AC3204/'Totals and Drop Down Lists'!Y$5)*Inputs!G$39)</f>
        <v>0</v>
      </c>
      <c r="BB3204">
        <f>IF(OR($D3204="51",$D3204="52",$D3204="61"),0,(AD3204/'Totals and Drop Down Lists'!Z$5)*Inputs!H$39)</f>
        <v>0</v>
      </c>
      <c r="BC3204">
        <f>IF(OR($D3204="51",$D3204="52",$D3204="61"),0,(AE3204/'Totals and Drop Down Lists'!AA$5)*Inputs!I$39)</f>
        <v>0</v>
      </c>
      <c r="BD3204">
        <f>IF(OR($D3204="51",$D3204="52",$D3204="61"),0,(AF3204/'Totals and Drop Down Lists'!AB$5)*Inputs!J$39)</f>
        <v>0</v>
      </c>
      <c r="BE3204">
        <f>IF(OR($D3204="51",$D3204="52",$D3204="61"),0,(AG3204/'Totals and Drop Down Lists'!AC$5)*Inputs!K$39)</f>
        <v>0</v>
      </c>
      <c r="BF3204">
        <f>IF(OR($D3204="51",$D3204="52",$D3204="61"),0,(AH3204/'Totals and Drop Down Lists'!AD$5)*Inputs!L$39)</f>
        <v>0</v>
      </c>
      <c r="BG3204" s="10">
        <f t="shared" si="451"/>
        <v>28152.032105328552</v>
      </c>
    </row>
    <row r="3205" spans="1:59" ht="28.8">
      <c r="A3205" s="1" t="s">
        <v>7662</v>
      </c>
      <c r="B3205" s="1" t="s">
        <v>5491</v>
      </c>
      <c r="C3205" s="1" t="s">
        <v>1741</v>
      </c>
      <c r="D3205" s="1" t="s">
        <v>25</v>
      </c>
      <c r="E3205" s="1" t="s">
        <v>5593</v>
      </c>
      <c r="F3205" s="2">
        <v>8344</v>
      </c>
      <c r="G3205" s="2">
        <v>46</v>
      </c>
      <c r="H3205" s="2">
        <v>13</v>
      </c>
      <c r="I3205" s="2">
        <v>748</v>
      </c>
      <c r="J3205" s="2">
        <v>3461</v>
      </c>
      <c r="K3205" s="2">
        <v>744</v>
      </c>
      <c r="L3205" s="2">
        <v>9</v>
      </c>
      <c r="M3205" s="2">
        <v>10</v>
      </c>
      <c r="N3205" s="2">
        <v>0</v>
      </c>
      <c r="O3205" s="2">
        <v>20</v>
      </c>
      <c r="P3205" s="2">
        <v>3</v>
      </c>
      <c r="Q3205" s="2">
        <v>0</v>
      </c>
      <c r="R3205" s="2">
        <v>1520</v>
      </c>
      <c r="S3205" s="2">
        <v>298800</v>
      </c>
      <c r="T3205" s="2">
        <v>22956700</v>
      </c>
      <c r="U3205" s="2">
        <v>91</v>
      </c>
      <c r="V3205" s="2">
        <v>127</v>
      </c>
      <c r="W3205" s="2">
        <v>71</v>
      </c>
      <c r="X3205" s="2">
        <v>163</v>
      </c>
      <c r="Y3205" s="2">
        <v>41</v>
      </c>
      <c r="Z3205" s="2">
        <v>56</v>
      </c>
      <c r="AA3205" s="9">
        <f t="shared" si="452"/>
        <v>8344</v>
      </c>
      <c r="AB3205" s="9">
        <f t="shared" si="453"/>
        <v>689</v>
      </c>
      <c r="AC3205" s="9">
        <f t="shared" si="454"/>
        <v>1562</v>
      </c>
      <c r="AD3205" s="9">
        <f t="shared" si="455"/>
        <v>1520</v>
      </c>
      <c r="AE3205" s="44">
        <f t="shared" si="456"/>
        <v>1.1169662679288081E-5</v>
      </c>
      <c r="AF3205" s="9">
        <f t="shared" si="457"/>
        <v>0</v>
      </c>
      <c r="AG3205" s="9">
        <f t="shared" si="450"/>
        <v>97</v>
      </c>
      <c r="AH3205" s="44">
        <f t="shared" si="458"/>
        <v>7.758792848507651E-6</v>
      </c>
      <c r="AI3205">
        <f>AA3205/'Totals and Drop Down Lists'!W$6*Inputs!E$37</f>
        <v>7569.1795572584406</v>
      </c>
      <c r="AJ3205">
        <f>AB3205/'Totals and Drop Down Lists'!X$6*Inputs!F$37</f>
        <v>2267.0767689195163</v>
      </c>
      <c r="AK3205">
        <f>AC3205/'Totals and Drop Down Lists'!Y$6*Inputs!G$37</f>
        <v>10297.231622225372</v>
      </c>
      <c r="AL3205">
        <f>AD3205/'Totals and Drop Down Lists'!Z$6*Inputs!H$37</f>
        <v>12186.601930390711</v>
      </c>
      <c r="AM3205">
        <f>AE3205/'Totals and Drop Down Lists'!AA$6*Inputs!I$37</f>
        <v>1390.5040506670657</v>
      </c>
      <c r="AN3205">
        <f>AF3205/'Totals and Drop Down Lists'!AB$6*Inputs!J$37</f>
        <v>0</v>
      </c>
      <c r="AO3205">
        <f>AG3205/'Totals and Drop Down Lists'!AC$6*Inputs!K$37</f>
        <v>1806.4868893718872</v>
      </c>
      <c r="AP3205">
        <f>AH3205/'Totals and Drop Down Lists'!AD$6*Inputs!L$37</f>
        <v>1825.8760153751252</v>
      </c>
      <c r="AQ3205">
        <f>IF(OR($D3205="51",$D3205="52",$D3205="61"),(AA3205/'Totals and Drop Down Lists'!W$4)*Inputs!E$38,0)</f>
        <v>0</v>
      </c>
      <c r="AR3205">
        <f>IF(OR($D3205="51",$D3205="52",$D3205="61"),(AB3205/'Totals and Drop Down Lists'!X$4)*Inputs!F$38,0)</f>
        <v>0</v>
      </c>
      <c r="AS3205">
        <f>IF(OR($D3205="51",$D3205="52",$D3205="61"),(AC3205/'Totals and Drop Down Lists'!Y$4)*Inputs!G$38,0)</f>
        <v>0</v>
      </c>
      <c r="AT3205">
        <f>IF(OR($D3205="51",$D3205="52",$D3205="61"),(AD3205/'Totals and Drop Down Lists'!Z$4)*Inputs!H$38,0)</f>
        <v>0</v>
      </c>
      <c r="AU3205">
        <f>IF(OR($D3205="51",$D3205="52",$D3205="61"),(AE3205/'Totals and Drop Down Lists'!AA$4)*Inputs!I$38,0)</f>
        <v>0</v>
      </c>
      <c r="AV3205">
        <f>IF(OR($D3205="51",$D3205="52",$D3205="61"),(AF3205/'Totals and Drop Down Lists'!AB$4)*Inputs!J$38,0)</f>
        <v>0</v>
      </c>
      <c r="AW3205">
        <f>IF(OR($D3205="51",$D3205="52",$D3205="61"),(AG3205/'Totals and Drop Down Lists'!AC$4)*Inputs!K$38,0)</f>
        <v>0</v>
      </c>
      <c r="AX3205">
        <f>IF(OR($D3205="51",$D3205="52",$D3205="61"),(AH3205/'Totals and Drop Down Lists'!AD$4)*Inputs!L$38,0)</f>
        <v>0</v>
      </c>
      <c r="AY3205">
        <f>IF(OR($D3205="51",$D3205="52",$D3205="61"),0,(AA3205/'Totals and Drop Down Lists'!W$5)*Inputs!E$39)</f>
        <v>0</v>
      </c>
      <c r="AZ3205">
        <f>IF(OR($D3205="51",$D3205="52",$D3205="61"),0,(AB3205/'Totals and Drop Down Lists'!X$5)*Inputs!F$39)</f>
        <v>0</v>
      </c>
      <c r="BA3205">
        <f>IF(OR($D3205="51",$D3205="52",$D3205="61"),0,(AC3205/'Totals and Drop Down Lists'!Y$5)*Inputs!G$39)</f>
        <v>0</v>
      </c>
      <c r="BB3205">
        <f>IF(OR($D3205="51",$D3205="52",$D3205="61"),0,(AD3205/'Totals and Drop Down Lists'!Z$5)*Inputs!H$39)</f>
        <v>0</v>
      </c>
      <c r="BC3205">
        <f>IF(OR($D3205="51",$D3205="52",$D3205="61"),0,(AE3205/'Totals and Drop Down Lists'!AA$5)*Inputs!I$39)</f>
        <v>0</v>
      </c>
      <c r="BD3205">
        <f>IF(OR($D3205="51",$D3205="52",$D3205="61"),0,(AF3205/'Totals and Drop Down Lists'!AB$5)*Inputs!J$39)</f>
        <v>0</v>
      </c>
      <c r="BE3205">
        <f>IF(OR($D3205="51",$D3205="52",$D3205="61"),0,(AG3205/'Totals and Drop Down Lists'!AC$5)*Inputs!K$39)</f>
        <v>0</v>
      </c>
      <c r="BF3205">
        <f>IF(OR($D3205="51",$D3205="52",$D3205="61"),0,(AH3205/'Totals and Drop Down Lists'!AD$5)*Inputs!L$39)</f>
        <v>0</v>
      </c>
      <c r="BG3205" s="10">
        <f t="shared" si="451"/>
        <v>37342.956834208118</v>
      </c>
    </row>
    <row r="3206" spans="1:59" ht="28.8">
      <c r="A3206" s="1" t="s">
        <v>7662</v>
      </c>
      <c r="B3206" s="1" t="s">
        <v>5491</v>
      </c>
      <c r="C3206" s="1" t="s">
        <v>1296</v>
      </c>
      <c r="D3206" s="1" t="s">
        <v>25</v>
      </c>
      <c r="E3206" s="1" t="s">
        <v>5594</v>
      </c>
      <c r="F3206" s="2">
        <v>14575</v>
      </c>
      <c r="G3206" s="2">
        <v>18</v>
      </c>
      <c r="H3206" s="2">
        <v>0</v>
      </c>
      <c r="I3206" s="2">
        <v>631</v>
      </c>
      <c r="J3206" s="2">
        <v>5758</v>
      </c>
      <c r="K3206" s="2">
        <v>1428</v>
      </c>
      <c r="L3206" s="2">
        <v>4</v>
      </c>
      <c r="M3206" s="2">
        <v>0</v>
      </c>
      <c r="N3206" s="2">
        <v>0</v>
      </c>
      <c r="O3206" s="2">
        <v>15</v>
      </c>
      <c r="P3206" s="2">
        <v>19</v>
      </c>
      <c r="Q3206" s="2">
        <v>0</v>
      </c>
      <c r="R3206" s="2">
        <v>1304</v>
      </c>
      <c r="S3206" s="2">
        <v>980800</v>
      </c>
      <c r="T3206" s="2">
        <v>81532600</v>
      </c>
      <c r="U3206" s="2">
        <v>147</v>
      </c>
      <c r="V3206" s="2">
        <v>79</v>
      </c>
      <c r="W3206" s="2">
        <v>19</v>
      </c>
      <c r="X3206" s="2">
        <v>110</v>
      </c>
      <c r="Y3206" s="2">
        <v>28</v>
      </c>
      <c r="Z3206" s="2">
        <v>37</v>
      </c>
      <c r="AA3206" s="9">
        <f t="shared" si="452"/>
        <v>14575</v>
      </c>
      <c r="AB3206" s="9">
        <f t="shared" si="453"/>
        <v>613</v>
      </c>
      <c r="AC3206" s="9">
        <f t="shared" si="454"/>
        <v>1342</v>
      </c>
      <c r="AD3206" s="9">
        <f t="shared" si="455"/>
        <v>1304</v>
      </c>
      <c r="AE3206" s="44">
        <f t="shared" si="456"/>
        <v>2.4733213152024129E-5</v>
      </c>
      <c r="AF3206" s="9">
        <f t="shared" si="457"/>
        <v>12</v>
      </c>
      <c r="AG3206" s="9">
        <f t="shared" si="450"/>
        <v>65</v>
      </c>
      <c r="AH3206" s="44">
        <f t="shared" si="458"/>
        <v>5.9982006540307859E-6</v>
      </c>
      <c r="AI3206">
        <f>AA3206/'Totals and Drop Down Lists'!W$6*Inputs!E$37</f>
        <v>13221.571434209225</v>
      </c>
      <c r="AJ3206">
        <f>AB3206/'Totals and Drop Down Lists'!X$6*Inputs!F$37</f>
        <v>2017.0073430299904</v>
      </c>
      <c r="AK3206">
        <f>AC3206/'Totals and Drop Down Lists'!Y$6*Inputs!G$37</f>
        <v>8846.9173092358833</v>
      </c>
      <c r="AL3206">
        <f>AD3206/'Totals and Drop Down Lists'!Z$6*Inputs!H$37</f>
        <v>10454.821656072032</v>
      </c>
      <c r="AM3206">
        <f>AE3206/'Totals and Drop Down Lists'!AA$6*Inputs!I$37</f>
        <v>3079.0216375713785</v>
      </c>
      <c r="AN3206">
        <f>AF3206/'Totals and Drop Down Lists'!AB$6*Inputs!J$37</f>
        <v>239.48031768413688</v>
      </c>
      <c r="AO3206">
        <f>AG3206/'Totals and Drop Down Lists'!AC$6*Inputs!K$37</f>
        <v>1210.5324516409553</v>
      </c>
      <c r="AP3206">
        <f>AH3206/'Totals and Drop Down Lists'!AD$6*Inputs!L$37</f>
        <v>1411.5560143751918</v>
      </c>
      <c r="AQ3206">
        <f>IF(OR($D3206="51",$D3206="52",$D3206="61"),(AA3206/'Totals and Drop Down Lists'!W$4)*Inputs!E$38,0)</f>
        <v>0</v>
      </c>
      <c r="AR3206">
        <f>IF(OR($D3206="51",$D3206="52",$D3206="61"),(AB3206/'Totals and Drop Down Lists'!X$4)*Inputs!F$38,0)</f>
        <v>0</v>
      </c>
      <c r="AS3206">
        <f>IF(OR($D3206="51",$D3206="52",$D3206="61"),(AC3206/'Totals and Drop Down Lists'!Y$4)*Inputs!G$38,0)</f>
        <v>0</v>
      </c>
      <c r="AT3206">
        <f>IF(OR($D3206="51",$D3206="52",$D3206="61"),(AD3206/'Totals and Drop Down Lists'!Z$4)*Inputs!H$38,0)</f>
        <v>0</v>
      </c>
      <c r="AU3206">
        <f>IF(OR($D3206="51",$D3206="52",$D3206="61"),(AE3206/'Totals and Drop Down Lists'!AA$4)*Inputs!I$38,0)</f>
        <v>0</v>
      </c>
      <c r="AV3206">
        <f>IF(OR($D3206="51",$D3206="52",$D3206="61"),(AF3206/'Totals and Drop Down Lists'!AB$4)*Inputs!J$38,0)</f>
        <v>0</v>
      </c>
      <c r="AW3206">
        <f>IF(OR($D3206="51",$D3206="52",$D3206="61"),(AG3206/'Totals and Drop Down Lists'!AC$4)*Inputs!K$38,0)</f>
        <v>0</v>
      </c>
      <c r="AX3206">
        <f>IF(OR($D3206="51",$D3206="52",$D3206="61"),(AH3206/'Totals and Drop Down Lists'!AD$4)*Inputs!L$38,0)</f>
        <v>0</v>
      </c>
      <c r="AY3206">
        <f>IF(OR($D3206="51",$D3206="52",$D3206="61"),0,(AA3206/'Totals and Drop Down Lists'!W$5)*Inputs!E$39)</f>
        <v>0</v>
      </c>
      <c r="AZ3206">
        <f>IF(OR($D3206="51",$D3206="52",$D3206="61"),0,(AB3206/'Totals and Drop Down Lists'!X$5)*Inputs!F$39)</f>
        <v>0</v>
      </c>
      <c r="BA3206">
        <f>IF(OR($D3206="51",$D3206="52",$D3206="61"),0,(AC3206/'Totals and Drop Down Lists'!Y$5)*Inputs!G$39)</f>
        <v>0</v>
      </c>
      <c r="BB3206">
        <f>IF(OR($D3206="51",$D3206="52",$D3206="61"),0,(AD3206/'Totals and Drop Down Lists'!Z$5)*Inputs!H$39)</f>
        <v>0</v>
      </c>
      <c r="BC3206">
        <f>IF(OR($D3206="51",$D3206="52",$D3206="61"),0,(AE3206/'Totals and Drop Down Lists'!AA$5)*Inputs!I$39)</f>
        <v>0</v>
      </c>
      <c r="BD3206">
        <f>IF(OR($D3206="51",$D3206="52",$D3206="61"),0,(AF3206/'Totals and Drop Down Lists'!AB$5)*Inputs!J$39)</f>
        <v>0</v>
      </c>
      <c r="BE3206">
        <f>IF(OR($D3206="51",$D3206="52",$D3206="61"),0,(AG3206/'Totals and Drop Down Lists'!AC$5)*Inputs!K$39)</f>
        <v>0</v>
      </c>
      <c r="BF3206">
        <f>IF(OR($D3206="51",$D3206="52",$D3206="61"),0,(AH3206/'Totals and Drop Down Lists'!AD$5)*Inputs!L$39)</f>
        <v>0</v>
      </c>
      <c r="BG3206" s="10">
        <f t="shared" si="451"/>
        <v>40480.908163818793</v>
      </c>
    </row>
    <row r="3207" spans="1:59" ht="28.8">
      <c r="A3207" s="1" t="s">
        <v>7662</v>
      </c>
      <c r="B3207" s="1" t="s">
        <v>5491</v>
      </c>
      <c r="C3207" s="1" t="s">
        <v>5595</v>
      </c>
      <c r="D3207" s="1" t="s">
        <v>25</v>
      </c>
      <c r="E3207" s="1" t="s">
        <v>5596</v>
      </c>
      <c r="F3207" s="2">
        <v>5477</v>
      </c>
      <c r="G3207" s="2">
        <v>11</v>
      </c>
      <c r="H3207" s="2">
        <v>0</v>
      </c>
      <c r="I3207" s="2">
        <v>576</v>
      </c>
      <c r="J3207" s="2">
        <v>2342</v>
      </c>
      <c r="K3207" s="2">
        <v>839</v>
      </c>
      <c r="L3207" s="2">
        <v>13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734</v>
      </c>
      <c r="S3207" s="2">
        <v>351100</v>
      </c>
      <c r="T3207" s="2">
        <v>31417500</v>
      </c>
      <c r="U3207" s="2">
        <v>55</v>
      </c>
      <c r="V3207" s="2">
        <v>67</v>
      </c>
      <c r="W3207" s="2">
        <v>4</v>
      </c>
      <c r="X3207" s="2">
        <v>157</v>
      </c>
      <c r="Y3207" s="2">
        <v>15</v>
      </c>
      <c r="Z3207" s="2">
        <v>103</v>
      </c>
      <c r="AA3207" s="9">
        <f t="shared" si="452"/>
        <v>5477</v>
      </c>
      <c r="AB3207" s="9">
        <f t="shared" si="453"/>
        <v>565</v>
      </c>
      <c r="AC3207" s="9">
        <f t="shared" si="454"/>
        <v>747</v>
      </c>
      <c r="AD3207" s="9">
        <f t="shared" si="455"/>
        <v>734</v>
      </c>
      <c r="AE3207" s="44">
        <f t="shared" si="456"/>
        <v>2.0990984931170616E-5</v>
      </c>
      <c r="AF3207" s="9">
        <f t="shared" si="457"/>
        <v>86</v>
      </c>
      <c r="AG3207" s="9">
        <f t="shared" si="450"/>
        <v>118</v>
      </c>
      <c r="AH3207" s="44">
        <f t="shared" si="458"/>
        <v>1.5729255380485142E-5</v>
      </c>
      <c r="AI3207">
        <f>AA3207/'Totals and Drop Down Lists'!W$6*Inputs!E$37</f>
        <v>4968.4080099597895</v>
      </c>
      <c r="AJ3207">
        <f>AB3207/'Totals and Drop Down Lists'!X$6*Inputs!F$37</f>
        <v>1859.0687582576584</v>
      </c>
      <c r="AK3207">
        <f>AC3207/'Totals and Drop Down Lists'!Y$6*Inputs!G$37</f>
        <v>4924.4763263779469</v>
      </c>
      <c r="AL3207">
        <f>AD3207/'Totals and Drop Down Lists'!Z$6*Inputs!H$37</f>
        <v>5884.8459321755145</v>
      </c>
      <c r="AM3207">
        <f>AE3207/'Totals and Drop Down Lists'!AA$6*Inputs!I$37</f>
        <v>2613.1540774644441</v>
      </c>
      <c r="AN3207">
        <f>AF3207/'Totals and Drop Down Lists'!AB$6*Inputs!J$37</f>
        <v>1716.2756100696479</v>
      </c>
      <c r="AO3207">
        <f>AG3207/'Totals and Drop Down Lists'!AC$6*Inputs!K$37</f>
        <v>2197.581989132811</v>
      </c>
      <c r="AP3207">
        <f>AH3207/'Totals and Drop Down Lists'!AD$6*Inputs!L$37</f>
        <v>3701.5642381097964</v>
      </c>
      <c r="AQ3207">
        <f>IF(OR($D3207="51",$D3207="52",$D3207="61"),(AA3207/'Totals and Drop Down Lists'!W$4)*Inputs!E$38,0)</f>
        <v>0</v>
      </c>
      <c r="AR3207">
        <f>IF(OR($D3207="51",$D3207="52",$D3207="61"),(AB3207/'Totals and Drop Down Lists'!X$4)*Inputs!F$38,0)</f>
        <v>0</v>
      </c>
      <c r="AS3207">
        <f>IF(OR($D3207="51",$D3207="52",$D3207="61"),(AC3207/'Totals and Drop Down Lists'!Y$4)*Inputs!G$38,0)</f>
        <v>0</v>
      </c>
      <c r="AT3207">
        <f>IF(OR($D3207="51",$D3207="52",$D3207="61"),(AD3207/'Totals and Drop Down Lists'!Z$4)*Inputs!H$38,0)</f>
        <v>0</v>
      </c>
      <c r="AU3207">
        <f>IF(OR($D3207="51",$D3207="52",$D3207="61"),(AE3207/'Totals and Drop Down Lists'!AA$4)*Inputs!I$38,0)</f>
        <v>0</v>
      </c>
      <c r="AV3207">
        <f>IF(OR($D3207="51",$D3207="52",$D3207="61"),(AF3207/'Totals and Drop Down Lists'!AB$4)*Inputs!J$38,0)</f>
        <v>0</v>
      </c>
      <c r="AW3207">
        <f>IF(OR($D3207="51",$D3207="52",$D3207="61"),(AG3207/'Totals and Drop Down Lists'!AC$4)*Inputs!K$38,0)</f>
        <v>0</v>
      </c>
      <c r="AX3207">
        <f>IF(OR($D3207="51",$D3207="52",$D3207="61"),(AH3207/'Totals and Drop Down Lists'!AD$4)*Inputs!L$38,0)</f>
        <v>0</v>
      </c>
      <c r="AY3207">
        <f>IF(OR($D3207="51",$D3207="52",$D3207="61"),0,(AA3207/'Totals and Drop Down Lists'!W$5)*Inputs!E$39)</f>
        <v>0</v>
      </c>
      <c r="AZ3207">
        <f>IF(OR($D3207="51",$D3207="52",$D3207="61"),0,(AB3207/'Totals and Drop Down Lists'!X$5)*Inputs!F$39)</f>
        <v>0</v>
      </c>
      <c r="BA3207">
        <f>IF(OR($D3207="51",$D3207="52",$D3207="61"),0,(AC3207/'Totals and Drop Down Lists'!Y$5)*Inputs!G$39)</f>
        <v>0</v>
      </c>
      <c r="BB3207">
        <f>IF(OR($D3207="51",$D3207="52",$D3207="61"),0,(AD3207/'Totals and Drop Down Lists'!Z$5)*Inputs!H$39)</f>
        <v>0</v>
      </c>
      <c r="BC3207">
        <f>IF(OR($D3207="51",$D3207="52",$D3207="61"),0,(AE3207/'Totals and Drop Down Lists'!AA$5)*Inputs!I$39)</f>
        <v>0</v>
      </c>
      <c r="BD3207">
        <f>IF(OR($D3207="51",$D3207="52",$D3207="61"),0,(AF3207/'Totals and Drop Down Lists'!AB$5)*Inputs!J$39)</f>
        <v>0</v>
      </c>
      <c r="BE3207">
        <f>IF(OR($D3207="51",$D3207="52",$D3207="61"),0,(AG3207/'Totals and Drop Down Lists'!AC$5)*Inputs!K$39)</f>
        <v>0</v>
      </c>
      <c r="BF3207">
        <f>IF(OR($D3207="51",$D3207="52",$D3207="61"),0,(AH3207/'Totals and Drop Down Lists'!AD$5)*Inputs!L$39)</f>
        <v>0</v>
      </c>
      <c r="BG3207" s="10">
        <f t="shared" si="451"/>
        <v>27865.374941547612</v>
      </c>
    </row>
    <row r="3208" spans="1:59" ht="28.8">
      <c r="A3208" s="1" t="s">
        <v>7662</v>
      </c>
      <c r="B3208" s="1" t="s">
        <v>5491</v>
      </c>
      <c r="C3208" s="1" t="s">
        <v>5597</v>
      </c>
      <c r="D3208" s="1" t="s">
        <v>25</v>
      </c>
      <c r="E3208" s="1" t="s">
        <v>5598</v>
      </c>
      <c r="F3208" s="2">
        <v>22518</v>
      </c>
      <c r="G3208" s="2">
        <v>107</v>
      </c>
      <c r="H3208" s="2">
        <v>82</v>
      </c>
      <c r="I3208" s="2">
        <v>2772</v>
      </c>
      <c r="J3208" s="2">
        <v>8698</v>
      </c>
      <c r="K3208" s="2">
        <v>2457</v>
      </c>
      <c r="L3208" s="2">
        <v>14</v>
      </c>
      <c r="M3208" s="2">
        <v>0</v>
      </c>
      <c r="N3208" s="2">
        <v>0</v>
      </c>
      <c r="O3208" s="2">
        <v>8</v>
      </c>
      <c r="P3208" s="2">
        <v>28</v>
      </c>
      <c r="Q3208" s="2">
        <v>9</v>
      </c>
      <c r="R3208" s="2">
        <v>1991</v>
      </c>
      <c r="S3208" s="2">
        <v>1355500</v>
      </c>
      <c r="T3208" s="2">
        <v>76029500</v>
      </c>
      <c r="U3208" s="2">
        <v>173</v>
      </c>
      <c r="V3208" s="2">
        <v>391</v>
      </c>
      <c r="W3208" s="2">
        <v>55</v>
      </c>
      <c r="X3208" s="2">
        <v>781</v>
      </c>
      <c r="Y3208" s="2">
        <v>292</v>
      </c>
      <c r="Z3208" s="2">
        <v>288</v>
      </c>
      <c r="AA3208" s="9">
        <f t="shared" si="452"/>
        <v>22518</v>
      </c>
      <c r="AB3208" s="9">
        <f t="shared" si="453"/>
        <v>2583</v>
      </c>
      <c r="AC3208" s="9">
        <f t="shared" si="454"/>
        <v>2050</v>
      </c>
      <c r="AD3208" s="9">
        <f t="shared" si="455"/>
        <v>1991</v>
      </c>
      <c r="AE3208" s="44">
        <f t="shared" si="456"/>
        <v>4.84715263351899E-5</v>
      </c>
      <c r="AF3208" s="9">
        <f t="shared" si="457"/>
        <v>335</v>
      </c>
      <c r="AG3208" s="9">
        <f t="shared" si="450"/>
        <v>580</v>
      </c>
      <c r="AH3208" s="44">
        <f t="shared" si="458"/>
        <v>6.0962789786038167E-5</v>
      </c>
      <c r="AI3208">
        <f>AA3208/'Totals and Drop Down Lists'!W$6*Inputs!E$37</f>
        <v>20426.98768820057</v>
      </c>
      <c r="AJ3208">
        <f>AB3208/'Totals and Drop Down Lists'!X$6*Inputs!F$37</f>
        <v>8499.0700930611183</v>
      </c>
      <c r="AK3208">
        <f>AC3208/'Totals and Drop Down Lists'!Y$6*Inputs!G$37</f>
        <v>13514.292461947511</v>
      </c>
      <c r="AL3208">
        <f>AD3208/'Totals and Drop Down Lists'!Z$6*Inputs!H$37</f>
        <v>15962.845028557833</v>
      </c>
      <c r="AM3208">
        <f>AE3208/'Totals and Drop Down Lists'!AA$6*Inputs!I$37</f>
        <v>6034.1888243479852</v>
      </c>
      <c r="AN3208">
        <f>AF3208/'Totals and Drop Down Lists'!AB$6*Inputs!J$37</f>
        <v>6685.4922020154891</v>
      </c>
      <c r="AO3208">
        <f>AG3208/'Totals and Drop Down Lists'!AC$6*Inputs!K$37</f>
        <v>10801.674183873138</v>
      </c>
      <c r="AP3208">
        <f>AH3208/'Totals and Drop Down Lists'!AD$6*Inputs!L$37</f>
        <v>14346.367775767147</v>
      </c>
      <c r="AQ3208">
        <f>IF(OR($D3208="51",$D3208="52",$D3208="61"),(AA3208/'Totals and Drop Down Lists'!W$4)*Inputs!E$38,0)</f>
        <v>0</v>
      </c>
      <c r="AR3208">
        <f>IF(OR($D3208="51",$D3208="52",$D3208="61"),(AB3208/'Totals and Drop Down Lists'!X$4)*Inputs!F$38,0)</f>
        <v>0</v>
      </c>
      <c r="AS3208">
        <f>IF(OR($D3208="51",$D3208="52",$D3208="61"),(AC3208/'Totals and Drop Down Lists'!Y$4)*Inputs!G$38,0)</f>
        <v>0</v>
      </c>
      <c r="AT3208">
        <f>IF(OR($D3208="51",$D3208="52",$D3208="61"),(AD3208/'Totals and Drop Down Lists'!Z$4)*Inputs!H$38,0)</f>
        <v>0</v>
      </c>
      <c r="AU3208">
        <f>IF(OR($D3208="51",$D3208="52",$D3208="61"),(AE3208/'Totals and Drop Down Lists'!AA$4)*Inputs!I$38,0)</f>
        <v>0</v>
      </c>
      <c r="AV3208">
        <f>IF(OR($D3208="51",$D3208="52",$D3208="61"),(AF3208/'Totals and Drop Down Lists'!AB$4)*Inputs!J$38,0)</f>
        <v>0</v>
      </c>
      <c r="AW3208">
        <f>IF(OR($D3208="51",$D3208="52",$D3208="61"),(AG3208/'Totals and Drop Down Lists'!AC$4)*Inputs!K$38,0)</f>
        <v>0</v>
      </c>
      <c r="AX3208">
        <f>IF(OR($D3208="51",$D3208="52",$D3208="61"),(AH3208/'Totals and Drop Down Lists'!AD$4)*Inputs!L$38,0)</f>
        <v>0</v>
      </c>
      <c r="AY3208">
        <f>IF(OR($D3208="51",$D3208="52",$D3208="61"),0,(AA3208/'Totals and Drop Down Lists'!W$5)*Inputs!E$39)</f>
        <v>0</v>
      </c>
      <c r="AZ3208">
        <f>IF(OR($D3208="51",$D3208="52",$D3208="61"),0,(AB3208/'Totals and Drop Down Lists'!X$5)*Inputs!F$39)</f>
        <v>0</v>
      </c>
      <c r="BA3208">
        <f>IF(OR($D3208="51",$D3208="52",$D3208="61"),0,(AC3208/'Totals and Drop Down Lists'!Y$5)*Inputs!G$39)</f>
        <v>0</v>
      </c>
      <c r="BB3208">
        <f>IF(OR($D3208="51",$D3208="52",$D3208="61"),0,(AD3208/'Totals and Drop Down Lists'!Z$5)*Inputs!H$39)</f>
        <v>0</v>
      </c>
      <c r="BC3208">
        <f>IF(OR($D3208="51",$D3208="52",$D3208="61"),0,(AE3208/'Totals and Drop Down Lists'!AA$5)*Inputs!I$39)</f>
        <v>0</v>
      </c>
      <c r="BD3208">
        <f>IF(OR($D3208="51",$D3208="52",$D3208="61"),0,(AF3208/'Totals and Drop Down Lists'!AB$5)*Inputs!J$39)</f>
        <v>0</v>
      </c>
      <c r="BE3208">
        <f>IF(OR($D3208="51",$D3208="52",$D3208="61"),0,(AG3208/'Totals and Drop Down Lists'!AC$5)*Inputs!K$39)</f>
        <v>0</v>
      </c>
      <c r="BF3208">
        <f>IF(OR($D3208="51",$D3208="52",$D3208="61"),0,(AH3208/'Totals and Drop Down Lists'!AD$5)*Inputs!L$39)</f>
        <v>0</v>
      </c>
      <c r="BG3208" s="10">
        <f t="shared" si="451"/>
        <v>96270.918257770798</v>
      </c>
    </row>
    <row r="3209" spans="1:59" ht="28.8">
      <c r="A3209" s="1" t="s">
        <v>7662</v>
      </c>
      <c r="B3209" s="1" t="s">
        <v>5491</v>
      </c>
      <c r="C3209" s="1" t="s">
        <v>5599</v>
      </c>
      <c r="D3209" s="1" t="s">
        <v>25</v>
      </c>
      <c r="E3209" s="1" t="s">
        <v>5600</v>
      </c>
      <c r="F3209" s="2">
        <v>2821</v>
      </c>
      <c r="G3209" s="2">
        <v>19</v>
      </c>
      <c r="H3209" s="2">
        <v>4</v>
      </c>
      <c r="I3209" s="2">
        <v>1172</v>
      </c>
      <c r="J3209" s="2">
        <v>803</v>
      </c>
      <c r="K3209" s="2">
        <v>388</v>
      </c>
      <c r="L3209" s="2">
        <v>18</v>
      </c>
      <c r="M3209" s="2">
        <v>9</v>
      </c>
      <c r="N3209" s="2">
        <v>0</v>
      </c>
      <c r="O3209" s="2">
        <v>51</v>
      </c>
      <c r="P3209" s="2">
        <v>12</v>
      </c>
      <c r="Q3209" s="2">
        <v>0</v>
      </c>
      <c r="R3209" s="2">
        <v>107</v>
      </c>
      <c r="S3209" s="2">
        <v>148800</v>
      </c>
      <c r="T3209" s="2">
        <v>10471700</v>
      </c>
      <c r="U3209" s="2">
        <v>10</v>
      </c>
      <c r="V3209" s="2">
        <v>123</v>
      </c>
      <c r="W3209" s="2">
        <v>15</v>
      </c>
      <c r="X3209" s="2">
        <v>204</v>
      </c>
      <c r="Y3209" s="2">
        <v>40</v>
      </c>
      <c r="Z3209" s="2">
        <v>75</v>
      </c>
      <c r="AA3209" s="9">
        <f t="shared" si="452"/>
        <v>2821</v>
      </c>
      <c r="AB3209" s="9">
        <f t="shared" si="453"/>
        <v>1149</v>
      </c>
      <c r="AC3209" s="9">
        <f t="shared" si="454"/>
        <v>197</v>
      </c>
      <c r="AD3209" s="9">
        <f t="shared" si="455"/>
        <v>107</v>
      </c>
      <c r="AE3209" s="44">
        <f t="shared" si="456"/>
        <v>1.309313638837119E-5</v>
      </c>
      <c r="AF3209" s="9">
        <f t="shared" si="457"/>
        <v>66</v>
      </c>
      <c r="AG3209" s="9">
        <f t="shared" si="450"/>
        <v>115</v>
      </c>
      <c r="AH3209" s="44">
        <f t="shared" si="458"/>
        <v>2.0675932562023952E-5</v>
      </c>
      <c r="AI3209">
        <f>AA3209/'Totals and Drop Down Lists'!W$6*Inputs!E$37</f>
        <v>2559.0430885697583</v>
      </c>
      <c r="AJ3209">
        <f>AB3209/'Totals and Drop Down Lists'!X$6*Inputs!F$37</f>
        <v>3780.6548729876981</v>
      </c>
      <c r="AK3209">
        <f>AC3209/'Totals and Drop Down Lists'!Y$6*Inputs!G$37</f>
        <v>1298.6905439042243</v>
      </c>
      <c r="AL3209">
        <f>AD3209/'Totals and Drop Down Lists'!Z$6*Inputs!H$37</f>
        <v>857.87263588934604</v>
      </c>
      <c r="AM3209">
        <f>AE3209/'Totals and Drop Down Lists'!AA$6*Inputs!I$37</f>
        <v>1629.9560431422888</v>
      </c>
      <c r="AN3209">
        <f>AF3209/'Totals and Drop Down Lists'!AB$6*Inputs!J$37</f>
        <v>1317.1417472627529</v>
      </c>
      <c r="AO3209">
        <f>AG3209/'Totals and Drop Down Lists'!AC$6*Inputs!K$37</f>
        <v>2141.7112605955363</v>
      </c>
      <c r="AP3209">
        <f>AH3209/'Totals and Drop Down Lists'!AD$6*Inputs!L$37</f>
        <v>4865.6653293397785</v>
      </c>
      <c r="AQ3209">
        <f>IF(OR($D3209="51",$D3209="52",$D3209="61"),(AA3209/'Totals and Drop Down Lists'!W$4)*Inputs!E$38,0)</f>
        <v>0</v>
      </c>
      <c r="AR3209">
        <f>IF(OR($D3209="51",$D3209="52",$D3209="61"),(AB3209/'Totals and Drop Down Lists'!X$4)*Inputs!F$38,0)</f>
        <v>0</v>
      </c>
      <c r="AS3209">
        <f>IF(OR($D3209="51",$D3209="52",$D3209="61"),(AC3209/'Totals and Drop Down Lists'!Y$4)*Inputs!G$38,0)</f>
        <v>0</v>
      </c>
      <c r="AT3209">
        <f>IF(OR($D3209="51",$D3209="52",$D3209="61"),(AD3209/'Totals and Drop Down Lists'!Z$4)*Inputs!H$38,0)</f>
        <v>0</v>
      </c>
      <c r="AU3209">
        <f>IF(OR($D3209="51",$D3209="52",$D3209="61"),(AE3209/'Totals and Drop Down Lists'!AA$4)*Inputs!I$38,0)</f>
        <v>0</v>
      </c>
      <c r="AV3209">
        <f>IF(OR($D3209="51",$D3209="52",$D3209="61"),(AF3209/'Totals and Drop Down Lists'!AB$4)*Inputs!J$38,0)</f>
        <v>0</v>
      </c>
      <c r="AW3209">
        <f>IF(OR($D3209="51",$D3209="52",$D3209="61"),(AG3209/'Totals and Drop Down Lists'!AC$4)*Inputs!K$38,0)</f>
        <v>0</v>
      </c>
      <c r="AX3209">
        <f>IF(OR($D3209="51",$D3209="52",$D3209="61"),(AH3209/'Totals and Drop Down Lists'!AD$4)*Inputs!L$38,0)</f>
        <v>0</v>
      </c>
      <c r="AY3209">
        <f>IF(OR($D3209="51",$D3209="52",$D3209="61"),0,(AA3209/'Totals and Drop Down Lists'!W$5)*Inputs!E$39)</f>
        <v>0</v>
      </c>
      <c r="AZ3209">
        <f>IF(OR($D3209="51",$D3209="52",$D3209="61"),0,(AB3209/'Totals and Drop Down Lists'!X$5)*Inputs!F$39)</f>
        <v>0</v>
      </c>
      <c r="BA3209">
        <f>IF(OR($D3209="51",$D3209="52",$D3209="61"),0,(AC3209/'Totals and Drop Down Lists'!Y$5)*Inputs!G$39)</f>
        <v>0</v>
      </c>
      <c r="BB3209">
        <f>IF(OR($D3209="51",$D3209="52",$D3209="61"),0,(AD3209/'Totals and Drop Down Lists'!Z$5)*Inputs!H$39)</f>
        <v>0</v>
      </c>
      <c r="BC3209">
        <f>IF(OR($D3209="51",$D3209="52",$D3209="61"),0,(AE3209/'Totals and Drop Down Lists'!AA$5)*Inputs!I$39)</f>
        <v>0</v>
      </c>
      <c r="BD3209">
        <f>IF(OR($D3209="51",$D3209="52",$D3209="61"),0,(AF3209/'Totals and Drop Down Lists'!AB$5)*Inputs!J$39)</f>
        <v>0</v>
      </c>
      <c r="BE3209">
        <f>IF(OR($D3209="51",$D3209="52",$D3209="61"),0,(AG3209/'Totals and Drop Down Lists'!AC$5)*Inputs!K$39)</f>
        <v>0</v>
      </c>
      <c r="BF3209">
        <f>IF(OR($D3209="51",$D3209="52",$D3209="61"),0,(AH3209/'Totals and Drop Down Lists'!AD$5)*Inputs!L$39)</f>
        <v>0</v>
      </c>
      <c r="BG3209" s="10">
        <f t="shared" si="451"/>
        <v>18450.735521691382</v>
      </c>
    </row>
    <row r="3210" spans="1:59" ht="28.8">
      <c r="A3210" s="1" t="s">
        <v>7663</v>
      </c>
      <c r="B3210" s="1" t="s">
        <v>736</v>
      </c>
      <c r="C3210" s="1" t="s">
        <v>737</v>
      </c>
      <c r="D3210" s="1" t="s">
        <v>7</v>
      </c>
      <c r="E3210" s="1" t="s">
        <v>738</v>
      </c>
      <c r="F3210" s="2">
        <v>170246</v>
      </c>
      <c r="G3210" s="2">
        <v>3642</v>
      </c>
      <c r="H3210" s="2">
        <v>706</v>
      </c>
      <c r="I3210" s="2">
        <v>39146</v>
      </c>
      <c r="J3210" s="2">
        <v>70139</v>
      </c>
      <c r="K3210" s="2">
        <v>32557</v>
      </c>
      <c r="L3210" s="2">
        <v>130</v>
      </c>
      <c r="M3210" s="2">
        <v>44</v>
      </c>
      <c r="N3210" s="2">
        <v>10</v>
      </c>
      <c r="O3210" s="2">
        <v>803</v>
      </c>
      <c r="P3210" s="2">
        <v>254</v>
      </c>
      <c r="Q3210" s="2">
        <v>67</v>
      </c>
      <c r="R3210" s="2">
        <v>12738</v>
      </c>
      <c r="S3210" s="2">
        <v>23629900</v>
      </c>
      <c r="T3210" s="2">
        <v>1134527800</v>
      </c>
      <c r="U3210" s="2">
        <v>3088</v>
      </c>
      <c r="V3210" s="2">
        <v>3410</v>
      </c>
      <c r="W3210" s="2">
        <v>345</v>
      </c>
      <c r="X3210" s="2">
        <v>9545</v>
      </c>
      <c r="Y3210" s="2">
        <v>1125</v>
      </c>
      <c r="Z3210" s="2">
        <v>5495</v>
      </c>
      <c r="AA3210" s="9">
        <f t="shared" si="452"/>
        <v>170246</v>
      </c>
      <c r="AB3210" s="9">
        <f t="shared" si="453"/>
        <v>34798</v>
      </c>
      <c r="AC3210" s="9">
        <f t="shared" si="454"/>
        <v>14046</v>
      </c>
      <c r="AD3210" s="9">
        <f t="shared" si="455"/>
        <v>12738</v>
      </c>
      <c r="AE3210" s="44">
        <f t="shared" si="456"/>
        <v>1.0554191630490839E-3</v>
      </c>
      <c r="AF3210" s="9">
        <f t="shared" si="457"/>
        <v>5790</v>
      </c>
      <c r="AG3210" s="9">
        <f t="shared" si="450"/>
        <v>6620</v>
      </c>
      <c r="AH3210" s="44">
        <f t="shared" si="458"/>
        <v>1.1433886731032578E-3</v>
      </c>
      <c r="AI3210">
        <f>AA3210/'Totals and Drop Down Lists'!W$6*Inputs!E$37</f>
        <v>154437.02575563523</v>
      </c>
      <c r="AJ3210">
        <f>AB3210/'Totals and Drop Down Lists'!X$6*Inputs!F$37</f>
        <v>114498.89318557522</v>
      </c>
      <c r="AK3210">
        <f>AC3210/'Totals and Drop Down Lists'!Y$6*Inputs!G$37</f>
        <v>92595.976546592559</v>
      </c>
      <c r="AL3210">
        <f>AD3210/'Totals and Drop Down Lists'!Z$6*Inputs!H$37</f>
        <v>102126.93117718215</v>
      </c>
      <c r="AM3210">
        <f>AE3210/'Totals and Drop Down Lists'!AA$6*Inputs!I$37</f>
        <v>131388.44596378924</v>
      </c>
      <c r="AN3210">
        <f>AF3210/'Totals and Drop Down Lists'!AB$6*Inputs!J$37</f>
        <v>115549.25328259605</v>
      </c>
      <c r="AO3210">
        <f>AG3210/'Totals and Drop Down Lists'!AC$6*Inputs!K$37</f>
        <v>123288.07430558652</v>
      </c>
      <c r="AP3210">
        <f>AH3210/'Totals and Drop Down Lists'!AD$6*Inputs!L$37</f>
        <v>269073.55244989943</v>
      </c>
      <c r="AQ3210">
        <f>IF(OR($D3210="51",$D3210="52",$D3210="61"),(AA3210/'Totals and Drop Down Lists'!W$4)*Inputs!E$38,0)</f>
        <v>0</v>
      </c>
      <c r="AR3210">
        <f>IF(OR($D3210="51",$D3210="52",$D3210="61"),(AB3210/'Totals and Drop Down Lists'!X$4)*Inputs!F$38,0)</f>
        <v>0</v>
      </c>
      <c r="AS3210">
        <f>IF(OR($D3210="51",$D3210="52",$D3210="61"),(AC3210/'Totals and Drop Down Lists'!Y$4)*Inputs!G$38,0)</f>
        <v>0</v>
      </c>
      <c r="AT3210">
        <f>IF(OR($D3210="51",$D3210="52",$D3210="61"),(AD3210/'Totals and Drop Down Lists'!Z$4)*Inputs!H$38,0)</f>
        <v>0</v>
      </c>
      <c r="AU3210">
        <f>IF(OR($D3210="51",$D3210="52",$D3210="61"),(AE3210/'Totals and Drop Down Lists'!AA$4)*Inputs!I$38,0)</f>
        <v>0</v>
      </c>
      <c r="AV3210">
        <f>IF(OR($D3210="51",$D3210="52",$D3210="61"),(AF3210/'Totals and Drop Down Lists'!AB$4)*Inputs!J$38,0)</f>
        <v>0</v>
      </c>
      <c r="AW3210">
        <f>IF(OR($D3210="51",$D3210="52",$D3210="61"),(AG3210/'Totals and Drop Down Lists'!AC$4)*Inputs!K$38,0)</f>
        <v>0</v>
      </c>
      <c r="AX3210">
        <f>IF(OR($D3210="51",$D3210="52",$D3210="61"),(AH3210/'Totals and Drop Down Lists'!AD$4)*Inputs!L$38,0)</f>
        <v>0</v>
      </c>
      <c r="AY3210">
        <f>IF(OR($D3210="51",$D3210="52",$D3210="61"),0,(AA3210/'Totals and Drop Down Lists'!W$5)*Inputs!E$39)</f>
        <v>0</v>
      </c>
      <c r="AZ3210">
        <f>IF(OR($D3210="51",$D3210="52",$D3210="61"),0,(AB3210/'Totals and Drop Down Lists'!X$5)*Inputs!F$39)</f>
        <v>0</v>
      </c>
      <c r="BA3210">
        <f>IF(OR($D3210="51",$D3210="52",$D3210="61"),0,(AC3210/'Totals and Drop Down Lists'!Y$5)*Inputs!G$39)</f>
        <v>0</v>
      </c>
      <c r="BB3210">
        <f>IF(OR($D3210="51",$D3210="52",$D3210="61"),0,(AD3210/'Totals and Drop Down Lists'!Z$5)*Inputs!H$39)</f>
        <v>0</v>
      </c>
      <c r="BC3210">
        <f>IF(OR($D3210="51",$D3210="52",$D3210="61"),0,(AE3210/'Totals and Drop Down Lists'!AA$5)*Inputs!I$39)</f>
        <v>0</v>
      </c>
      <c r="BD3210">
        <f>IF(OR($D3210="51",$D3210="52",$D3210="61"),0,(AF3210/'Totals and Drop Down Lists'!AB$5)*Inputs!J$39)</f>
        <v>0</v>
      </c>
      <c r="BE3210">
        <f>IF(OR($D3210="51",$D3210="52",$D3210="61"),0,(AG3210/'Totals and Drop Down Lists'!AC$5)*Inputs!K$39)</f>
        <v>0</v>
      </c>
      <c r="BF3210">
        <f>IF(OR($D3210="51",$D3210="52",$D3210="61"),0,(AH3210/'Totals and Drop Down Lists'!AD$5)*Inputs!L$39)</f>
        <v>0</v>
      </c>
      <c r="BG3210" s="10">
        <f t="shared" si="451"/>
        <v>1102958.1526668563</v>
      </c>
    </row>
    <row r="3211" spans="1:59" ht="28.8">
      <c r="A3211" s="1" t="s">
        <v>7663</v>
      </c>
      <c r="B3211" s="1" t="s">
        <v>736</v>
      </c>
      <c r="C3211" s="1" t="s">
        <v>739</v>
      </c>
      <c r="D3211" s="1" t="s">
        <v>10</v>
      </c>
      <c r="E3211" s="1" t="s">
        <v>740</v>
      </c>
      <c r="F3211" s="2">
        <v>41898</v>
      </c>
      <c r="G3211" s="2">
        <v>1284</v>
      </c>
      <c r="H3211" s="2">
        <v>185</v>
      </c>
      <c r="I3211" s="2">
        <v>10623</v>
      </c>
      <c r="J3211" s="2">
        <v>15872</v>
      </c>
      <c r="K3211" s="2">
        <v>8150</v>
      </c>
      <c r="L3211" s="2">
        <v>53</v>
      </c>
      <c r="M3211" s="2">
        <v>9</v>
      </c>
      <c r="N3211" s="2">
        <v>0</v>
      </c>
      <c r="O3211" s="2">
        <v>348</v>
      </c>
      <c r="P3211" s="2">
        <v>88</v>
      </c>
      <c r="Q3211" s="2">
        <v>52</v>
      </c>
      <c r="R3211" s="2">
        <v>1436</v>
      </c>
      <c r="S3211" s="2">
        <v>5668500</v>
      </c>
      <c r="T3211" s="2">
        <v>235045500</v>
      </c>
      <c r="U3211" s="2">
        <v>758</v>
      </c>
      <c r="V3211" s="2">
        <v>445</v>
      </c>
      <c r="W3211" s="2">
        <v>95</v>
      </c>
      <c r="X3211" s="2">
        <v>1830</v>
      </c>
      <c r="Y3211" s="2">
        <v>184</v>
      </c>
      <c r="Z3211" s="2">
        <v>1110</v>
      </c>
      <c r="AA3211" s="9">
        <f t="shared" si="452"/>
        <v>41898</v>
      </c>
      <c r="AB3211" s="9">
        <f t="shared" si="453"/>
        <v>9154</v>
      </c>
      <c r="AC3211" s="9">
        <f t="shared" si="454"/>
        <v>1986</v>
      </c>
      <c r="AD3211" s="9">
        <f t="shared" si="455"/>
        <v>1436</v>
      </c>
      <c r="AE3211" s="44">
        <f t="shared" si="456"/>
        <v>2.9226670852025598E-4</v>
      </c>
      <c r="AF3211" s="9">
        <f t="shared" si="457"/>
        <v>1290</v>
      </c>
      <c r="AG3211" s="9">
        <f t="shared" si="450"/>
        <v>1294</v>
      </c>
      <c r="AH3211" s="44">
        <f t="shared" si="458"/>
        <v>2.4723577683416248E-4</v>
      </c>
      <c r="AI3211">
        <f>AA3211/'Totals and Drop Down Lists'!W$6*Inputs!E$37</f>
        <v>38007.368778764874</v>
      </c>
      <c r="AJ3211">
        <f>AB3211/'Totals and Drop Down Lists'!X$6*Inputs!F$37</f>
        <v>30120.204270956823</v>
      </c>
      <c r="AK3211">
        <f>AC3211/'Totals and Drop Down Lists'!Y$6*Inputs!G$37</f>
        <v>13092.382843623296</v>
      </c>
      <c r="AL3211">
        <f>AD3211/'Totals and Drop Down Lists'!Z$6*Inputs!H$37</f>
        <v>11513.131823711225</v>
      </c>
      <c r="AM3211">
        <f>AE3211/'Totals and Drop Down Lists'!AA$6*Inputs!I$37</f>
        <v>36384.092675075219</v>
      </c>
      <c r="AN3211">
        <f>AF3211/'Totals and Drop Down Lists'!AB$6*Inputs!J$37</f>
        <v>25744.13415104472</v>
      </c>
      <c r="AO3211">
        <f>AG3211/'Totals and Drop Down Lists'!AC$6*Inputs!K$37</f>
        <v>24098.907575744557</v>
      </c>
      <c r="AP3211">
        <f>AH3211/'Totals and Drop Down Lists'!AD$6*Inputs!L$37</f>
        <v>58181.972876226762</v>
      </c>
      <c r="AQ3211">
        <f>IF(OR($D3211="51",$D3211="52",$D3211="61"),(AA3211/'Totals and Drop Down Lists'!W$4)*Inputs!E$38,0)</f>
        <v>0</v>
      </c>
      <c r="AR3211">
        <f>IF(OR($D3211="51",$D3211="52",$D3211="61"),(AB3211/'Totals and Drop Down Lists'!X$4)*Inputs!F$38,0)</f>
        <v>0</v>
      </c>
      <c r="AS3211">
        <f>IF(OR($D3211="51",$D3211="52",$D3211="61"),(AC3211/'Totals and Drop Down Lists'!Y$4)*Inputs!G$38,0)</f>
        <v>0</v>
      </c>
      <c r="AT3211">
        <f>IF(OR($D3211="51",$D3211="52",$D3211="61"),(AD3211/'Totals and Drop Down Lists'!Z$4)*Inputs!H$38,0)</f>
        <v>0</v>
      </c>
      <c r="AU3211">
        <f>IF(OR($D3211="51",$D3211="52",$D3211="61"),(AE3211/'Totals and Drop Down Lists'!AA$4)*Inputs!I$38,0)</f>
        <v>0</v>
      </c>
      <c r="AV3211">
        <f>IF(OR($D3211="51",$D3211="52",$D3211="61"),(AF3211/'Totals and Drop Down Lists'!AB$4)*Inputs!J$38,0)</f>
        <v>0</v>
      </c>
      <c r="AW3211">
        <f>IF(OR($D3211="51",$D3211="52",$D3211="61"),(AG3211/'Totals and Drop Down Lists'!AC$4)*Inputs!K$38,0)</f>
        <v>0</v>
      </c>
      <c r="AX3211">
        <f>IF(OR($D3211="51",$D3211="52",$D3211="61"),(AH3211/'Totals and Drop Down Lists'!AD$4)*Inputs!L$38,0)</f>
        <v>0</v>
      </c>
      <c r="AY3211">
        <f>IF(OR($D3211="51",$D3211="52",$D3211="61"),0,(AA3211/'Totals and Drop Down Lists'!W$5)*Inputs!E$39)</f>
        <v>0</v>
      </c>
      <c r="AZ3211">
        <f>IF(OR($D3211="51",$D3211="52",$D3211="61"),0,(AB3211/'Totals and Drop Down Lists'!X$5)*Inputs!F$39)</f>
        <v>0</v>
      </c>
      <c r="BA3211">
        <f>IF(OR($D3211="51",$D3211="52",$D3211="61"),0,(AC3211/'Totals and Drop Down Lists'!Y$5)*Inputs!G$39)</f>
        <v>0</v>
      </c>
      <c r="BB3211">
        <f>IF(OR($D3211="51",$D3211="52",$D3211="61"),0,(AD3211/'Totals and Drop Down Lists'!Z$5)*Inputs!H$39)</f>
        <v>0</v>
      </c>
      <c r="BC3211">
        <f>IF(OR($D3211="51",$D3211="52",$D3211="61"),0,(AE3211/'Totals and Drop Down Lists'!AA$5)*Inputs!I$39)</f>
        <v>0</v>
      </c>
      <c r="BD3211">
        <f>IF(OR($D3211="51",$D3211="52",$D3211="61"),0,(AF3211/'Totals and Drop Down Lists'!AB$5)*Inputs!J$39)</f>
        <v>0</v>
      </c>
      <c r="BE3211">
        <f>IF(OR($D3211="51",$D3211="52",$D3211="61"),0,(AG3211/'Totals and Drop Down Lists'!AC$5)*Inputs!K$39)</f>
        <v>0</v>
      </c>
      <c r="BF3211">
        <f>IF(OR($D3211="51",$D3211="52",$D3211="61"),0,(AH3211/'Totals and Drop Down Lists'!AD$5)*Inputs!L$39)</f>
        <v>0</v>
      </c>
      <c r="BG3211" s="10">
        <f t="shared" si="451"/>
        <v>237142.19499514747</v>
      </c>
    </row>
    <row r="3212" spans="1:59" ht="28.8">
      <c r="A3212" s="1" t="s">
        <v>7663</v>
      </c>
      <c r="B3212" s="1" t="s">
        <v>736</v>
      </c>
      <c r="C3212" s="1" t="s">
        <v>741</v>
      </c>
      <c r="D3212" s="1" t="s">
        <v>25</v>
      </c>
      <c r="E3212" s="1" t="s">
        <v>742</v>
      </c>
      <c r="F3212" s="2">
        <v>12853</v>
      </c>
      <c r="G3212" s="2">
        <v>49</v>
      </c>
      <c r="H3212" s="2">
        <v>0</v>
      </c>
      <c r="I3212" s="2">
        <v>2604</v>
      </c>
      <c r="J3212" s="2">
        <v>4556</v>
      </c>
      <c r="K3212" s="2">
        <v>920</v>
      </c>
      <c r="L3212" s="2">
        <v>57</v>
      </c>
      <c r="M3212" s="2">
        <v>9</v>
      </c>
      <c r="N3212" s="2">
        <v>7</v>
      </c>
      <c r="O3212" s="2">
        <v>38</v>
      </c>
      <c r="P3212" s="2">
        <v>27</v>
      </c>
      <c r="Q3212" s="2">
        <v>0</v>
      </c>
      <c r="R3212" s="2">
        <v>456</v>
      </c>
      <c r="S3212" s="2">
        <v>391900</v>
      </c>
      <c r="T3212" s="2">
        <v>23246600</v>
      </c>
      <c r="U3212" s="2">
        <v>111</v>
      </c>
      <c r="V3212" s="2">
        <v>160</v>
      </c>
      <c r="W3212" s="2">
        <v>35</v>
      </c>
      <c r="X3212" s="2">
        <v>275</v>
      </c>
      <c r="Y3212" s="2">
        <v>30</v>
      </c>
      <c r="Z3212" s="2">
        <v>105</v>
      </c>
      <c r="AA3212" s="9">
        <f t="shared" si="452"/>
        <v>12853</v>
      </c>
      <c r="AB3212" s="9">
        <f t="shared" si="453"/>
        <v>2555</v>
      </c>
      <c r="AC3212" s="9">
        <f t="shared" si="454"/>
        <v>594</v>
      </c>
      <c r="AD3212" s="9">
        <f t="shared" si="455"/>
        <v>456</v>
      </c>
      <c r="AE3212" s="44">
        <f t="shared" si="456"/>
        <v>1.2974413209176448E-5</v>
      </c>
      <c r="AF3212" s="9">
        <f t="shared" si="457"/>
        <v>80</v>
      </c>
      <c r="AG3212" s="9">
        <f t="shared" si="450"/>
        <v>135</v>
      </c>
      <c r="AH3212" s="44">
        <f t="shared" si="458"/>
        <v>1.0143526467357903E-5</v>
      </c>
      <c r="AI3212">
        <f>AA3212/'Totals and Drop Down Lists'!W$6*Inputs!E$37</f>
        <v>11659.475653097164</v>
      </c>
      <c r="AJ3212">
        <f>AB3212/'Totals and Drop Down Lists'!X$6*Inputs!F$37</f>
        <v>8406.9392519439243</v>
      </c>
      <c r="AK3212">
        <f>AC3212/'Totals and Drop Down Lists'!Y$6*Inputs!G$37</f>
        <v>3915.8486450716205</v>
      </c>
      <c r="AL3212">
        <f>AD3212/'Totals and Drop Down Lists'!Z$6*Inputs!H$37</f>
        <v>3655.9805791172134</v>
      </c>
      <c r="AM3212">
        <f>AE3212/'Totals and Drop Down Lists'!AA$6*Inputs!I$37</f>
        <v>1615.1762716918511</v>
      </c>
      <c r="AN3212">
        <f>AF3212/'Totals and Drop Down Lists'!AB$6*Inputs!J$37</f>
        <v>1596.5354512275794</v>
      </c>
      <c r="AO3212">
        <f>AG3212/'Totals and Drop Down Lists'!AC$6*Inputs!K$37</f>
        <v>2514.1827841773684</v>
      </c>
      <c r="AP3212">
        <f>AH3212/'Totals and Drop Down Lists'!AD$6*Inputs!L$37</f>
        <v>2387.0751610070265</v>
      </c>
      <c r="AQ3212">
        <f>IF(OR($D3212="51",$D3212="52",$D3212="61"),(AA3212/'Totals and Drop Down Lists'!W$4)*Inputs!E$38,0)</f>
        <v>0</v>
      </c>
      <c r="AR3212">
        <f>IF(OR($D3212="51",$D3212="52",$D3212="61"),(AB3212/'Totals and Drop Down Lists'!X$4)*Inputs!F$38,0)</f>
        <v>0</v>
      </c>
      <c r="AS3212">
        <f>IF(OR($D3212="51",$D3212="52",$D3212="61"),(AC3212/'Totals and Drop Down Lists'!Y$4)*Inputs!G$38,0)</f>
        <v>0</v>
      </c>
      <c r="AT3212">
        <f>IF(OR($D3212="51",$D3212="52",$D3212="61"),(AD3212/'Totals and Drop Down Lists'!Z$4)*Inputs!H$38,0)</f>
        <v>0</v>
      </c>
      <c r="AU3212">
        <f>IF(OR($D3212="51",$D3212="52",$D3212="61"),(AE3212/'Totals and Drop Down Lists'!AA$4)*Inputs!I$38,0)</f>
        <v>0</v>
      </c>
      <c r="AV3212">
        <f>IF(OR($D3212="51",$D3212="52",$D3212="61"),(AF3212/'Totals and Drop Down Lists'!AB$4)*Inputs!J$38,0)</f>
        <v>0</v>
      </c>
      <c r="AW3212">
        <f>IF(OR($D3212="51",$D3212="52",$D3212="61"),(AG3212/'Totals and Drop Down Lists'!AC$4)*Inputs!K$38,0)</f>
        <v>0</v>
      </c>
      <c r="AX3212">
        <f>IF(OR($D3212="51",$D3212="52",$D3212="61"),(AH3212/'Totals and Drop Down Lists'!AD$4)*Inputs!L$38,0)</f>
        <v>0</v>
      </c>
      <c r="AY3212">
        <f>IF(OR($D3212="51",$D3212="52",$D3212="61"),0,(AA3212/'Totals and Drop Down Lists'!W$5)*Inputs!E$39)</f>
        <v>0</v>
      </c>
      <c r="AZ3212">
        <f>IF(OR($D3212="51",$D3212="52",$D3212="61"),0,(AB3212/'Totals and Drop Down Lists'!X$5)*Inputs!F$39)</f>
        <v>0</v>
      </c>
      <c r="BA3212">
        <f>IF(OR($D3212="51",$D3212="52",$D3212="61"),0,(AC3212/'Totals and Drop Down Lists'!Y$5)*Inputs!G$39)</f>
        <v>0</v>
      </c>
      <c r="BB3212">
        <f>IF(OR($D3212="51",$D3212="52",$D3212="61"),0,(AD3212/'Totals and Drop Down Lists'!Z$5)*Inputs!H$39)</f>
        <v>0</v>
      </c>
      <c r="BC3212">
        <f>IF(OR($D3212="51",$D3212="52",$D3212="61"),0,(AE3212/'Totals and Drop Down Lists'!AA$5)*Inputs!I$39)</f>
        <v>0</v>
      </c>
      <c r="BD3212">
        <f>IF(OR($D3212="51",$D3212="52",$D3212="61"),0,(AF3212/'Totals and Drop Down Lists'!AB$5)*Inputs!J$39)</f>
        <v>0</v>
      </c>
      <c r="BE3212">
        <f>IF(OR($D3212="51",$D3212="52",$D3212="61"),0,(AG3212/'Totals and Drop Down Lists'!AC$5)*Inputs!K$39)</f>
        <v>0</v>
      </c>
      <c r="BF3212">
        <f>IF(OR($D3212="51",$D3212="52",$D3212="61"),0,(AH3212/'Totals and Drop Down Lists'!AD$5)*Inputs!L$39)</f>
        <v>0</v>
      </c>
      <c r="BG3212" s="10">
        <f t="shared" si="451"/>
        <v>35751.213797333752</v>
      </c>
    </row>
    <row r="3213" spans="1:59" ht="28.8">
      <c r="A3213" s="1" t="s">
        <v>7663</v>
      </c>
      <c r="B3213" s="1" t="s">
        <v>736</v>
      </c>
      <c r="C3213" s="1" t="s">
        <v>743</v>
      </c>
      <c r="D3213" s="1" t="s">
        <v>58</v>
      </c>
      <c r="E3213" s="1" t="s">
        <v>744</v>
      </c>
      <c r="F3213" s="2">
        <v>58172</v>
      </c>
      <c r="G3213" s="2">
        <v>422</v>
      </c>
      <c r="H3213" s="2">
        <v>76</v>
      </c>
      <c r="I3213" s="2">
        <v>8495</v>
      </c>
      <c r="J3213" s="2">
        <v>21731</v>
      </c>
      <c r="K3213" s="2">
        <v>4250</v>
      </c>
      <c r="L3213" s="2">
        <v>241</v>
      </c>
      <c r="M3213" s="2">
        <v>90</v>
      </c>
      <c r="N3213" s="2">
        <v>12</v>
      </c>
      <c r="O3213" s="2">
        <v>126</v>
      </c>
      <c r="P3213" s="2">
        <v>26</v>
      </c>
      <c r="Q3213" s="2">
        <v>0</v>
      </c>
      <c r="R3213" s="2">
        <v>809</v>
      </c>
      <c r="S3213" s="2">
        <v>2572800</v>
      </c>
      <c r="T3213" s="2">
        <v>144469600</v>
      </c>
      <c r="U3213" s="2">
        <v>255</v>
      </c>
      <c r="V3213" s="2">
        <v>205</v>
      </c>
      <c r="W3213" s="2">
        <v>0</v>
      </c>
      <c r="X3213" s="2">
        <v>750</v>
      </c>
      <c r="Y3213" s="2">
        <v>50</v>
      </c>
      <c r="Z3213" s="2">
        <v>525</v>
      </c>
      <c r="AA3213" s="9">
        <f t="shared" si="452"/>
        <v>58172</v>
      </c>
      <c r="AB3213" s="9">
        <f t="shared" si="453"/>
        <v>7997</v>
      </c>
      <c r="AC3213" s="9">
        <f t="shared" si="454"/>
        <v>1304</v>
      </c>
      <c r="AD3213" s="9">
        <f t="shared" si="455"/>
        <v>809</v>
      </c>
      <c r="AE3213" s="44">
        <f t="shared" si="456"/>
        <v>5.8048891949690008E-5</v>
      </c>
      <c r="AF3213" s="9">
        <f t="shared" si="457"/>
        <v>545</v>
      </c>
      <c r="AG3213" s="9">
        <f t="shared" si="450"/>
        <v>575</v>
      </c>
      <c r="AH3213" s="44">
        <f t="shared" si="458"/>
        <v>4.1843513999341075E-5</v>
      </c>
      <c r="AI3213">
        <f>AA3213/'Totals and Drop Down Lists'!W$6*Inputs!E$37</f>
        <v>52770.171764721716</v>
      </c>
      <c r="AJ3213">
        <f>AB3213/'Totals and Drop Down Lists'!X$6*Inputs!F$37</f>
        <v>26313.226300507067</v>
      </c>
      <c r="AK3213">
        <f>AC3213/'Totals and Drop Down Lists'!Y$6*Inputs!G$37</f>
        <v>8596.4084733558793</v>
      </c>
      <c r="AL3213">
        <f>AD3213/'Totals and Drop Down Lists'!Z$6*Inputs!H$37</f>
        <v>6486.1585274250565</v>
      </c>
      <c r="AM3213">
        <f>AE3213/'Totals and Drop Down Lists'!AA$6*Inputs!I$37</f>
        <v>7226.4688478420048</v>
      </c>
      <c r="AN3213">
        <f>AF3213/'Totals and Drop Down Lists'!AB$6*Inputs!J$37</f>
        <v>10876.397761487884</v>
      </c>
      <c r="AO3213">
        <f>AG3213/'Totals and Drop Down Lists'!AC$6*Inputs!K$37</f>
        <v>10708.556302977682</v>
      </c>
      <c r="AP3213">
        <f>AH3213/'Totals and Drop Down Lists'!AD$6*Inputs!L$37</f>
        <v>9847.0303437867096</v>
      </c>
      <c r="AQ3213">
        <f>IF(OR($D3213="51",$D3213="52",$D3213="61"),(AA3213/'Totals and Drop Down Lists'!W$4)*Inputs!E$38,0)</f>
        <v>0</v>
      </c>
      <c r="AR3213">
        <f>IF(OR($D3213="51",$D3213="52",$D3213="61"),(AB3213/'Totals and Drop Down Lists'!X$4)*Inputs!F$38,0)</f>
        <v>0</v>
      </c>
      <c r="AS3213">
        <f>IF(OR($D3213="51",$D3213="52",$D3213="61"),(AC3213/'Totals and Drop Down Lists'!Y$4)*Inputs!G$38,0)</f>
        <v>0</v>
      </c>
      <c r="AT3213">
        <f>IF(OR($D3213="51",$D3213="52",$D3213="61"),(AD3213/'Totals and Drop Down Lists'!Z$4)*Inputs!H$38,0)</f>
        <v>0</v>
      </c>
      <c r="AU3213">
        <f>IF(OR($D3213="51",$D3213="52",$D3213="61"),(AE3213/'Totals and Drop Down Lists'!AA$4)*Inputs!I$38,0)</f>
        <v>0</v>
      </c>
      <c r="AV3213">
        <f>IF(OR($D3213="51",$D3213="52",$D3213="61"),(AF3213/'Totals and Drop Down Lists'!AB$4)*Inputs!J$38,0)</f>
        <v>0</v>
      </c>
      <c r="AW3213">
        <f>IF(OR($D3213="51",$D3213="52",$D3213="61"),(AG3213/'Totals and Drop Down Lists'!AC$4)*Inputs!K$38,0)</f>
        <v>0</v>
      </c>
      <c r="AX3213">
        <f>IF(OR($D3213="51",$D3213="52",$D3213="61"),(AH3213/'Totals and Drop Down Lists'!AD$4)*Inputs!L$38,0)</f>
        <v>0</v>
      </c>
      <c r="AY3213">
        <f>IF(OR($D3213="51",$D3213="52",$D3213="61"),0,(AA3213/'Totals and Drop Down Lists'!W$5)*Inputs!E$39)</f>
        <v>0</v>
      </c>
      <c r="AZ3213">
        <f>IF(OR($D3213="51",$D3213="52",$D3213="61"),0,(AB3213/'Totals and Drop Down Lists'!X$5)*Inputs!F$39)</f>
        <v>0</v>
      </c>
      <c r="BA3213">
        <f>IF(OR($D3213="51",$D3213="52",$D3213="61"),0,(AC3213/'Totals and Drop Down Lists'!Y$5)*Inputs!G$39)</f>
        <v>0</v>
      </c>
      <c r="BB3213">
        <f>IF(OR($D3213="51",$D3213="52",$D3213="61"),0,(AD3213/'Totals and Drop Down Lists'!Z$5)*Inputs!H$39)</f>
        <v>0</v>
      </c>
      <c r="BC3213">
        <f>IF(OR($D3213="51",$D3213="52",$D3213="61"),0,(AE3213/'Totals and Drop Down Lists'!AA$5)*Inputs!I$39)</f>
        <v>0</v>
      </c>
      <c r="BD3213">
        <f>IF(OR($D3213="51",$D3213="52",$D3213="61"),0,(AF3213/'Totals and Drop Down Lists'!AB$5)*Inputs!J$39)</f>
        <v>0</v>
      </c>
      <c r="BE3213">
        <f>IF(OR($D3213="51",$D3213="52",$D3213="61"),0,(AG3213/'Totals and Drop Down Lists'!AC$5)*Inputs!K$39)</f>
        <v>0</v>
      </c>
      <c r="BF3213">
        <f>IF(OR($D3213="51",$D3213="52",$D3213="61"),0,(AH3213/'Totals and Drop Down Lists'!AD$5)*Inputs!L$39)</f>
        <v>0</v>
      </c>
      <c r="BG3213" s="10">
        <f t="shared" si="451"/>
        <v>132824.418322104</v>
      </c>
    </row>
    <row r="3214" spans="1:59" ht="28.8">
      <c r="A3214" s="1" t="s">
        <v>7663</v>
      </c>
      <c r="B3214" s="1" t="s">
        <v>736</v>
      </c>
      <c r="C3214" s="1" t="s">
        <v>745</v>
      </c>
      <c r="D3214" s="1" t="s">
        <v>25</v>
      </c>
      <c r="E3214" s="1" t="s">
        <v>746</v>
      </c>
      <c r="F3214" s="2">
        <v>40985</v>
      </c>
      <c r="G3214" s="2">
        <v>312</v>
      </c>
      <c r="H3214" s="2">
        <v>36</v>
      </c>
      <c r="I3214" s="2">
        <v>5864</v>
      </c>
      <c r="J3214" s="2">
        <v>16067</v>
      </c>
      <c r="K3214" s="2">
        <v>3762</v>
      </c>
      <c r="L3214" s="2">
        <v>29</v>
      </c>
      <c r="M3214" s="2">
        <v>40</v>
      </c>
      <c r="N3214" s="2">
        <v>2</v>
      </c>
      <c r="O3214" s="2">
        <v>44</v>
      </c>
      <c r="P3214" s="2">
        <v>0</v>
      </c>
      <c r="Q3214" s="2">
        <v>0</v>
      </c>
      <c r="R3214" s="2">
        <v>1525</v>
      </c>
      <c r="S3214" s="2">
        <v>2164400</v>
      </c>
      <c r="T3214" s="2">
        <v>121965400</v>
      </c>
      <c r="U3214" s="2">
        <v>188</v>
      </c>
      <c r="V3214" s="2">
        <v>234</v>
      </c>
      <c r="W3214" s="2">
        <v>20</v>
      </c>
      <c r="X3214" s="2">
        <v>858</v>
      </c>
      <c r="Y3214" s="2">
        <v>145</v>
      </c>
      <c r="Z3214" s="2">
        <v>524</v>
      </c>
      <c r="AA3214" s="9">
        <f t="shared" si="452"/>
        <v>40985</v>
      </c>
      <c r="AB3214" s="9">
        <f t="shared" si="453"/>
        <v>5516</v>
      </c>
      <c r="AC3214" s="9">
        <f t="shared" si="454"/>
        <v>1640</v>
      </c>
      <c r="AD3214" s="9">
        <f t="shared" si="455"/>
        <v>1525</v>
      </c>
      <c r="AE3214" s="44">
        <f t="shared" si="456"/>
        <v>6.151748537618449E-5</v>
      </c>
      <c r="AF3214" s="9">
        <f t="shared" si="457"/>
        <v>604</v>
      </c>
      <c r="AG3214" s="9">
        <f t="shared" si="450"/>
        <v>669</v>
      </c>
      <c r="AH3214" s="44">
        <f t="shared" si="458"/>
        <v>5.8285590617015874E-5</v>
      </c>
      <c r="AI3214">
        <f>AA3214/'Totals and Drop Down Lists'!W$6*Inputs!E$37</f>
        <v>37179.149587037056</v>
      </c>
      <c r="AJ3214">
        <f>AB3214/'Totals and Drop Down Lists'!X$6*Inputs!F$37</f>
        <v>18149.775700087157</v>
      </c>
      <c r="AK3214">
        <f>AC3214/'Totals and Drop Down Lists'!Y$6*Inputs!G$37</f>
        <v>10811.433969558009</v>
      </c>
      <c r="AL3214">
        <f>AD3214/'Totals and Drop Down Lists'!Z$6*Inputs!H$37</f>
        <v>12226.68943674068</v>
      </c>
      <c r="AM3214">
        <f>AE3214/'Totals and Drop Down Lists'!AA$6*Inputs!I$37</f>
        <v>7658.2717901637279</v>
      </c>
      <c r="AN3214">
        <f>AF3214/'Totals and Drop Down Lists'!AB$6*Inputs!J$37</f>
        <v>12053.842656768225</v>
      </c>
      <c r="AO3214">
        <f>AG3214/'Totals and Drop Down Lists'!AC$6*Inputs!K$37</f>
        <v>12459.172463812292</v>
      </c>
      <c r="AP3214">
        <f>AH3214/'Totals and Drop Down Lists'!AD$6*Inputs!L$37</f>
        <v>13716.342738813075</v>
      </c>
      <c r="AQ3214">
        <f>IF(OR($D3214="51",$D3214="52",$D3214="61"),(AA3214/'Totals and Drop Down Lists'!W$4)*Inputs!E$38,0)</f>
        <v>0</v>
      </c>
      <c r="AR3214">
        <f>IF(OR($D3214="51",$D3214="52",$D3214="61"),(AB3214/'Totals and Drop Down Lists'!X$4)*Inputs!F$38,0)</f>
        <v>0</v>
      </c>
      <c r="AS3214">
        <f>IF(OR($D3214="51",$D3214="52",$D3214="61"),(AC3214/'Totals and Drop Down Lists'!Y$4)*Inputs!G$38,0)</f>
        <v>0</v>
      </c>
      <c r="AT3214">
        <f>IF(OR($D3214="51",$D3214="52",$D3214="61"),(AD3214/'Totals and Drop Down Lists'!Z$4)*Inputs!H$38,0)</f>
        <v>0</v>
      </c>
      <c r="AU3214">
        <f>IF(OR($D3214="51",$D3214="52",$D3214="61"),(AE3214/'Totals and Drop Down Lists'!AA$4)*Inputs!I$38,0)</f>
        <v>0</v>
      </c>
      <c r="AV3214">
        <f>IF(OR($D3214="51",$D3214="52",$D3214="61"),(AF3214/'Totals and Drop Down Lists'!AB$4)*Inputs!J$38,0)</f>
        <v>0</v>
      </c>
      <c r="AW3214">
        <f>IF(OR($D3214="51",$D3214="52",$D3214="61"),(AG3214/'Totals and Drop Down Lists'!AC$4)*Inputs!K$38,0)</f>
        <v>0</v>
      </c>
      <c r="AX3214">
        <f>IF(OR($D3214="51",$D3214="52",$D3214="61"),(AH3214/'Totals and Drop Down Lists'!AD$4)*Inputs!L$38,0)</f>
        <v>0</v>
      </c>
      <c r="AY3214">
        <f>IF(OR($D3214="51",$D3214="52",$D3214="61"),0,(AA3214/'Totals and Drop Down Lists'!W$5)*Inputs!E$39)</f>
        <v>0</v>
      </c>
      <c r="AZ3214">
        <f>IF(OR($D3214="51",$D3214="52",$D3214="61"),0,(AB3214/'Totals and Drop Down Lists'!X$5)*Inputs!F$39)</f>
        <v>0</v>
      </c>
      <c r="BA3214">
        <f>IF(OR($D3214="51",$D3214="52",$D3214="61"),0,(AC3214/'Totals and Drop Down Lists'!Y$5)*Inputs!G$39)</f>
        <v>0</v>
      </c>
      <c r="BB3214">
        <f>IF(OR($D3214="51",$D3214="52",$D3214="61"),0,(AD3214/'Totals and Drop Down Lists'!Z$5)*Inputs!H$39)</f>
        <v>0</v>
      </c>
      <c r="BC3214">
        <f>IF(OR($D3214="51",$D3214="52",$D3214="61"),0,(AE3214/'Totals and Drop Down Lists'!AA$5)*Inputs!I$39)</f>
        <v>0</v>
      </c>
      <c r="BD3214">
        <f>IF(OR($D3214="51",$D3214="52",$D3214="61"),0,(AF3214/'Totals and Drop Down Lists'!AB$5)*Inputs!J$39)</f>
        <v>0</v>
      </c>
      <c r="BE3214">
        <f>IF(OR($D3214="51",$D3214="52",$D3214="61"),0,(AG3214/'Totals and Drop Down Lists'!AC$5)*Inputs!K$39)</f>
        <v>0</v>
      </c>
      <c r="BF3214">
        <f>IF(OR($D3214="51",$D3214="52",$D3214="61"),0,(AH3214/'Totals and Drop Down Lists'!AD$5)*Inputs!L$39)</f>
        <v>0</v>
      </c>
      <c r="BG3214" s="10">
        <f t="shared" si="451"/>
        <v>124254.67834298023</v>
      </c>
    </row>
    <row r="3215" spans="1:59" ht="28.8">
      <c r="A3215" s="1" t="s">
        <v>7663</v>
      </c>
      <c r="B3215" s="1" t="s">
        <v>736</v>
      </c>
      <c r="C3215" s="1" t="s">
        <v>747</v>
      </c>
      <c r="D3215" s="1" t="s">
        <v>25</v>
      </c>
      <c r="E3215" s="1" t="s">
        <v>748</v>
      </c>
      <c r="F3215" s="2">
        <v>13657</v>
      </c>
      <c r="G3215" s="2">
        <v>70</v>
      </c>
      <c r="H3215" s="2">
        <v>0</v>
      </c>
      <c r="I3215" s="2">
        <v>3972</v>
      </c>
      <c r="J3215" s="2">
        <v>5359</v>
      </c>
      <c r="K3215" s="2">
        <v>1199</v>
      </c>
      <c r="L3215" s="2">
        <v>36</v>
      </c>
      <c r="M3215" s="2">
        <v>12</v>
      </c>
      <c r="N3215" s="2">
        <v>0</v>
      </c>
      <c r="O3215" s="2">
        <v>78</v>
      </c>
      <c r="P3215" s="2">
        <v>53</v>
      </c>
      <c r="Q3215" s="2">
        <v>0</v>
      </c>
      <c r="R3215" s="2">
        <v>636</v>
      </c>
      <c r="S3215" s="2">
        <v>363700</v>
      </c>
      <c r="T3215" s="2">
        <v>31509500</v>
      </c>
      <c r="U3215" s="2">
        <v>185</v>
      </c>
      <c r="V3215" s="2">
        <v>189</v>
      </c>
      <c r="W3215" s="2">
        <v>4</v>
      </c>
      <c r="X3215" s="2">
        <v>345</v>
      </c>
      <c r="Y3215" s="2">
        <v>10</v>
      </c>
      <c r="Z3215" s="2">
        <v>137</v>
      </c>
      <c r="AA3215" s="9">
        <f t="shared" si="452"/>
        <v>13657</v>
      </c>
      <c r="AB3215" s="9">
        <f t="shared" si="453"/>
        <v>3902</v>
      </c>
      <c r="AC3215" s="9">
        <f t="shared" si="454"/>
        <v>815</v>
      </c>
      <c r="AD3215" s="9">
        <f t="shared" si="455"/>
        <v>636</v>
      </c>
      <c r="AE3215" s="44">
        <f t="shared" si="456"/>
        <v>1.8734857541445644E-5</v>
      </c>
      <c r="AF3215" s="9">
        <f t="shared" si="457"/>
        <v>152</v>
      </c>
      <c r="AG3215" s="9">
        <f t="shared" si="450"/>
        <v>147</v>
      </c>
      <c r="AH3215" s="44">
        <f t="shared" si="458"/>
        <v>1.223781397041204E-5</v>
      </c>
      <c r="AI3215">
        <f>AA3215/'Totals and Drop Down Lists'!W$6*Inputs!E$37</f>
        <v>12388.816540445652</v>
      </c>
      <c r="AJ3215">
        <f>AB3215/'Totals and Drop Down Lists'!X$6*Inputs!F$37</f>
        <v>12839.090787117493</v>
      </c>
      <c r="AK3215">
        <f>AC3215/'Totals and Drop Down Lists'!Y$6*Inputs!G$37</f>
        <v>5372.7552958474253</v>
      </c>
      <c r="AL3215">
        <f>AD3215/'Totals and Drop Down Lists'!Z$6*Inputs!H$37</f>
        <v>5099.1308077161129</v>
      </c>
      <c r="AM3215">
        <f>AE3215/'Totals and Drop Down Lists'!AA$6*Inputs!I$37</f>
        <v>2332.2902443917847</v>
      </c>
      <c r="AN3215">
        <f>AF3215/'Totals and Drop Down Lists'!AB$6*Inputs!J$37</f>
        <v>3033.417357332401</v>
      </c>
      <c r="AO3215">
        <f>AG3215/'Totals and Drop Down Lists'!AC$6*Inputs!K$37</f>
        <v>2737.6656983264679</v>
      </c>
      <c r="AP3215">
        <f>AH3215/'Totals and Drop Down Lists'!AD$6*Inputs!L$37</f>
        <v>2879.9236486247764</v>
      </c>
      <c r="AQ3215">
        <f>IF(OR($D3215="51",$D3215="52",$D3215="61"),(AA3215/'Totals and Drop Down Lists'!W$4)*Inputs!E$38,0)</f>
        <v>0</v>
      </c>
      <c r="AR3215">
        <f>IF(OR($D3215="51",$D3215="52",$D3215="61"),(AB3215/'Totals and Drop Down Lists'!X$4)*Inputs!F$38,0)</f>
        <v>0</v>
      </c>
      <c r="AS3215">
        <f>IF(OR($D3215="51",$D3215="52",$D3215="61"),(AC3215/'Totals and Drop Down Lists'!Y$4)*Inputs!G$38,0)</f>
        <v>0</v>
      </c>
      <c r="AT3215">
        <f>IF(OR($D3215="51",$D3215="52",$D3215="61"),(AD3215/'Totals and Drop Down Lists'!Z$4)*Inputs!H$38,0)</f>
        <v>0</v>
      </c>
      <c r="AU3215">
        <f>IF(OR($D3215="51",$D3215="52",$D3215="61"),(AE3215/'Totals and Drop Down Lists'!AA$4)*Inputs!I$38,0)</f>
        <v>0</v>
      </c>
      <c r="AV3215">
        <f>IF(OR($D3215="51",$D3215="52",$D3215="61"),(AF3215/'Totals and Drop Down Lists'!AB$4)*Inputs!J$38,0)</f>
        <v>0</v>
      </c>
      <c r="AW3215">
        <f>IF(OR($D3215="51",$D3215="52",$D3215="61"),(AG3215/'Totals and Drop Down Lists'!AC$4)*Inputs!K$38,0)</f>
        <v>0</v>
      </c>
      <c r="AX3215">
        <f>IF(OR($D3215="51",$D3215="52",$D3215="61"),(AH3215/'Totals and Drop Down Lists'!AD$4)*Inputs!L$38,0)</f>
        <v>0</v>
      </c>
      <c r="AY3215">
        <f>IF(OR($D3215="51",$D3215="52",$D3215="61"),0,(AA3215/'Totals and Drop Down Lists'!W$5)*Inputs!E$39)</f>
        <v>0</v>
      </c>
      <c r="AZ3215">
        <f>IF(OR($D3215="51",$D3215="52",$D3215="61"),0,(AB3215/'Totals and Drop Down Lists'!X$5)*Inputs!F$39)</f>
        <v>0</v>
      </c>
      <c r="BA3215">
        <f>IF(OR($D3215="51",$D3215="52",$D3215="61"),0,(AC3215/'Totals and Drop Down Lists'!Y$5)*Inputs!G$39)</f>
        <v>0</v>
      </c>
      <c r="BB3215">
        <f>IF(OR($D3215="51",$D3215="52",$D3215="61"),0,(AD3215/'Totals and Drop Down Lists'!Z$5)*Inputs!H$39)</f>
        <v>0</v>
      </c>
      <c r="BC3215">
        <f>IF(OR($D3215="51",$D3215="52",$D3215="61"),0,(AE3215/'Totals and Drop Down Lists'!AA$5)*Inputs!I$39)</f>
        <v>0</v>
      </c>
      <c r="BD3215">
        <f>IF(OR($D3215="51",$D3215="52",$D3215="61"),0,(AF3215/'Totals and Drop Down Lists'!AB$5)*Inputs!J$39)</f>
        <v>0</v>
      </c>
      <c r="BE3215">
        <f>IF(OR($D3215="51",$D3215="52",$D3215="61"),0,(AG3215/'Totals and Drop Down Lists'!AC$5)*Inputs!K$39)</f>
        <v>0</v>
      </c>
      <c r="BF3215">
        <f>IF(OR($D3215="51",$D3215="52",$D3215="61"),0,(AH3215/'Totals and Drop Down Lists'!AD$5)*Inputs!L$39)</f>
        <v>0</v>
      </c>
      <c r="BG3215" s="10">
        <f t="shared" si="451"/>
        <v>46683.090379802117</v>
      </c>
    </row>
    <row r="3216" spans="1:59" ht="28.8">
      <c r="A3216" s="1" t="s">
        <v>7663</v>
      </c>
      <c r="B3216" s="1" t="s">
        <v>736</v>
      </c>
      <c r="C3216" s="1" t="s">
        <v>749</v>
      </c>
      <c r="D3216" s="1" t="s">
        <v>58</v>
      </c>
      <c r="E3216" s="1" t="s">
        <v>750</v>
      </c>
      <c r="F3216" s="2">
        <v>170727</v>
      </c>
      <c r="G3216" s="2">
        <v>1241</v>
      </c>
      <c r="H3216" s="2">
        <v>163</v>
      </c>
      <c r="I3216" s="2">
        <v>15917</v>
      </c>
      <c r="J3216" s="2">
        <v>65357</v>
      </c>
      <c r="K3216" s="2">
        <v>14959</v>
      </c>
      <c r="L3216" s="2">
        <v>191</v>
      </c>
      <c r="M3216" s="2">
        <v>68</v>
      </c>
      <c r="N3216" s="2">
        <v>35</v>
      </c>
      <c r="O3216" s="2">
        <v>426</v>
      </c>
      <c r="P3216" s="2">
        <v>96</v>
      </c>
      <c r="Q3216" s="2">
        <v>65</v>
      </c>
      <c r="R3216" s="2">
        <v>3282</v>
      </c>
      <c r="S3216" s="2">
        <v>11570600</v>
      </c>
      <c r="T3216" s="2">
        <v>566956700</v>
      </c>
      <c r="U3216" s="2">
        <v>1008</v>
      </c>
      <c r="V3216" s="2">
        <v>435</v>
      </c>
      <c r="W3216" s="2">
        <v>0</v>
      </c>
      <c r="X3216" s="2">
        <v>2490</v>
      </c>
      <c r="Y3216" s="2">
        <v>230</v>
      </c>
      <c r="Z3216" s="2">
        <v>1625</v>
      </c>
      <c r="AA3216" s="9">
        <f t="shared" si="452"/>
        <v>170727</v>
      </c>
      <c r="AB3216" s="9">
        <f t="shared" si="453"/>
        <v>14513</v>
      </c>
      <c r="AC3216" s="9">
        <f t="shared" si="454"/>
        <v>4163</v>
      </c>
      <c r="AD3216" s="9">
        <f t="shared" si="455"/>
        <v>3282</v>
      </c>
      <c r="AE3216" s="44">
        <f t="shared" si="456"/>
        <v>2.3911609035049222E-4</v>
      </c>
      <c r="AF3216" s="9">
        <f t="shared" si="457"/>
        <v>2055</v>
      </c>
      <c r="AG3216" s="9">
        <f t="shared" si="450"/>
        <v>1855</v>
      </c>
      <c r="AH3216" s="44">
        <f t="shared" si="458"/>
        <v>1.5798121636630651E-4</v>
      </c>
      <c r="AI3216">
        <f>AA3216/'Totals and Drop Down Lists'!W$6*Inputs!E$37</f>
        <v>154873.36029147435</v>
      </c>
      <c r="AJ3216">
        <f>AB3216/'Totals and Drop Down Lists'!X$6*Inputs!F$37</f>
        <v>47753.389183351144</v>
      </c>
      <c r="AK3216">
        <f>AC3216/'Totals and Drop Down Lists'!Y$6*Inputs!G$37</f>
        <v>27443.902204432921</v>
      </c>
      <c r="AL3216">
        <f>AD3216/'Totals and Drop Down Lists'!Z$6*Inputs!H$37</f>
        <v>26313.439168119945</v>
      </c>
      <c r="AM3216">
        <f>AE3216/'Totals and Drop Down Lists'!AA$6*Inputs!I$37</f>
        <v>29767.406747973833</v>
      </c>
      <c r="AN3216">
        <f>AF3216/'Totals and Drop Down Lists'!AB$6*Inputs!J$37</f>
        <v>41011.004403408449</v>
      </c>
      <c r="AO3216">
        <f>AG3216/'Totals and Drop Down Lists'!AC$6*Inputs!K$37</f>
        <v>34546.733812214952</v>
      </c>
      <c r="AP3216">
        <f>AH3216/'Totals and Drop Down Lists'!AD$6*Inputs!L$37</f>
        <v>37177.705279051159</v>
      </c>
      <c r="AQ3216">
        <f>IF(OR($D3216="51",$D3216="52",$D3216="61"),(AA3216/'Totals and Drop Down Lists'!W$4)*Inputs!E$38,0)</f>
        <v>0</v>
      </c>
      <c r="AR3216">
        <f>IF(OR($D3216="51",$D3216="52",$D3216="61"),(AB3216/'Totals and Drop Down Lists'!X$4)*Inputs!F$38,0)</f>
        <v>0</v>
      </c>
      <c r="AS3216">
        <f>IF(OR($D3216="51",$D3216="52",$D3216="61"),(AC3216/'Totals and Drop Down Lists'!Y$4)*Inputs!G$38,0)</f>
        <v>0</v>
      </c>
      <c r="AT3216">
        <f>IF(OR($D3216="51",$D3216="52",$D3216="61"),(AD3216/'Totals and Drop Down Lists'!Z$4)*Inputs!H$38,0)</f>
        <v>0</v>
      </c>
      <c r="AU3216">
        <f>IF(OR($D3216="51",$D3216="52",$D3216="61"),(AE3216/'Totals and Drop Down Lists'!AA$4)*Inputs!I$38,0)</f>
        <v>0</v>
      </c>
      <c r="AV3216">
        <f>IF(OR($D3216="51",$D3216="52",$D3216="61"),(AF3216/'Totals and Drop Down Lists'!AB$4)*Inputs!J$38,0)</f>
        <v>0</v>
      </c>
      <c r="AW3216">
        <f>IF(OR($D3216="51",$D3216="52",$D3216="61"),(AG3216/'Totals and Drop Down Lists'!AC$4)*Inputs!K$38,0)</f>
        <v>0</v>
      </c>
      <c r="AX3216">
        <f>IF(OR($D3216="51",$D3216="52",$D3216="61"),(AH3216/'Totals and Drop Down Lists'!AD$4)*Inputs!L$38,0)</f>
        <v>0</v>
      </c>
      <c r="AY3216">
        <f>IF(OR($D3216="51",$D3216="52",$D3216="61"),0,(AA3216/'Totals and Drop Down Lists'!W$5)*Inputs!E$39)</f>
        <v>0</v>
      </c>
      <c r="AZ3216">
        <f>IF(OR($D3216="51",$D3216="52",$D3216="61"),0,(AB3216/'Totals and Drop Down Lists'!X$5)*Inputs!F$39)</f>
        <v>0</v>
      </c>
      <c r="BA3216">
        <f>IF(OR($D3216="51",$D3216="52",$D3216="61"),0,(AC3216/'Totals and Drop Down Lists'!Y$5)*Inputs!G$39)</f>
        <v>0</v>
      </c>
      <c r="BB3216">
        <f>IF(OR($D3216="51",$D3216="52",$D3216="61"),0,(AD3216/'Totals and Drop Down Lists'!Z$5)*Inputs!H$39)</f>
        <v>0</v>
      </c>
      <c r="BC3216">
        <f>IF(OR($D3216="51",$D3216="52",$D3216="61"),0,(AE3216/'Totals and Drop Down Lists'!AA$5)*Inputs!I$39)</f>
        <v>0</v>
      </c>
      <c r="BD3216">
        <f>IF(OR($D3216="51",$D3216="52",$D3216="61"),0,(AF3216/'Totals and Drop Down Lists'!AB$5)*Inputs!J$39)</f>
        <v>0</v>
      </c>
      <c r="BE3216">
        <f>IF(OR($D3216="51",$D3216="52",$D3216="61"),0,(AG3216/'Totals and Drop Down Lists'!AC$5)*Inputs!K$39)</f>
        <v>0</v>
      </c>
      <c r="BF3216">
        <f>IF(OR($D3216="51",$D3216="52",$D3216="61"),0,(AH3216/'Totals and Drop Down Lists'!AD$5)*Inputs!L$39)</f>
        <v>0</v>
      </c>
      <c r="BG3216" s="10">
        <f t="shared" si="451"/>
        <v>398886.94109002681</v>
      </c>
    </row>
    <row r="3217" spans="1:59" ht="28.8">
      <c r="A3217" s="1" t="s">
        <v>7663</v>
      </c>
      <c r="B3217" s="1" t="s">
        <v>736</v>
      </c>
      <c r="C3217" s="1" t="s">
        <v>751</v>
      </c>
      <c r="D3217" s="1" t="s">
        <v>25</v>
      </c>
      <c r="E3217" s="1" t="s">
        <v>752</v>
      </c>
      <c r="F3217" s="2">
        <v>52338</v>
      </c>
      <c r="G3217" s="2">
        <v>350</v>
      </c>
      <c r="H3217" s="2">
        <v>27</v>
      </c>
      <c r="I3217" s="2">
        <v>9393</v>
      </c>
      <c r="J3217" s="2">
        <v>20313</v>
      </c>
      <c r="K3217" s="2">
        <v>5132</v>
      </c>
      <c r="L3217" s="2">
        <v>132</v>
      </c>
      <c r="M3217" s="2">
        <v>18</v>
      </c>
      <c r="N3217" s="2">
        <v>0</v>
      </c>
      <c r="O3217" s="2">
        <v>98</v>
      </c>
      <c r="P3217" s="2">
        <v>49</v>
      </c>
      <c r="Q3217" s="2">
        <v>0</v>
      </c>
      <c r="R3217" s="2">
        <v>2303</v>
      </c>
      <c r="S3217" s="2">
        <v>2675600</v>
      </c>
      <c r="T3217" s="2">
        <v>154741700</v>
      </c>
      <c r="U3217" s="2">
        <v>456</v>
      </c>
      <c r="V3217" s="2">
        <v>609</v>
      </c>
      <c r="W3217" s="2">
        <v>130</v>
      </c>
      <c r="X3217" s="2">
        <v>1320</v>
      </c>
      <c r="Y3217" s="2">
        <v>254</v>
      </c>
      <c r="Z3217" s="2">
        <v>579</v>
      </c>
      <c r="AA3217" s="9">
        <f t="shared" si="452"/>
        <v>52338</v>
      </c>
      <c r="AB3217" s="9">
        <f t="shared" si="453"/>
        <v>9016</v>
      </c>
      <c r="AC3217" s="9">
        <f t="shared" si="454"/>
        <v>2600</v>
      </c>
      <c r="AD3217" s="9">
        <f t="shared" si="455"/>
        <v>2303</v>
      </c>
      <c r="AE3217" s="44">
        <f t="shared" si="456"/>
        <v>9.0551367385208539E-5</v>
      </c>
      <c r="AF3217" s="9">
        <f t="shared" si="457"/>
        <v>581</v>
      </c>
      <c r="AG3217" s="9">
        <f t="shared" si="450"/>
        <v>833</v>
      </c>
      <c r="AH3217" s="44">
        <f t="shared" si="458"/>
        <v>7.8308457043482619E-5</v>
      </c>
      <c r="AI3217">
        <f>AA3217/'Totals and Drop Down Lists'!W$6*Inputs!E$37</f>
        <v>47477.914629409424</v>
      </c>
      <c r="AJ3217">
        <f>AB3217/'Totals and Drop Down Lists'!X$6*Inputs!F$37</f>
        <v>29666.130839736368</v>
      </c>
      <c r="AK3217">
        <f>AC3217/'Totals and Drop Down Lists'!Y$6*Inputs!G$37</f>
        <v>17140.078244421235</v>
      </c>
      <c r="AL3217">
        <f>AD3217/'Totals and Drop Down Lists'!Z$6*Inputs!H$37</f>
        <v>18464.305424795926</v>
      </c>
      <c r="AM3217">
        <f>AE3217/'Totals and Drop Down Lists'!AA$6*Inputs!I$37</f>
        <v>11272.68089984964</v>
      </c>
      <c r="AN3217">
        <f>AF3217/'Totals and Drop Down Lists'!AB$6*Inputs!J$37</f>
        <v>11594.838714540294</v>
      </c>
      <c r="AO3217">
        <f>AG3217/'Totals and Drop Down Lists'!AC$6*Inputs!K$37</f>
        <v>15513.438957183318</v>
      </c>
      <c r="AP3217">
        <f>AH3217/'Totals and Drop Down Lists'!AD$6*Inputs!L$37</f>
        <v>18428.322073868705</v>
      </c>
      <c r="AQ3217">
        <f>IF(OR($D3217="51",$D3217="52",$D3217="61"),(AA3217/'Totals and Drop Down Lists'!W$4)*Inputs!E$38,0)</f>
        <v>0</v>
      </c>
      <c r="AR3217">
        <f>IF(OR($D3217="51",$D3217="52",$D3217="61"),(AB3217/'Totals and Drop Down Lists'!X$4)*Inputs!F$38,0)</f>
        <v>0</v>
      </c>
      <c r="AS3217">
        <f>IF(OR($D3217="51",$D3217="52",$D3217="61"),(AC3217/'Totals and Drop Down Lists'!Y$4)*Inputs!G$38,0)</f>
        <v>0</v>
      </c>
      <c r="AT3217">
        <f>IF(OR($D3217="51",$D3217="52",$D3217="61"),(AD3217/'Totals and Drop Down Lists'!Z$4)*Inputs!H$38,0)</f>
        <v>0</v>
      </c>
      <c r="AU3217">
        <f>IF(OR($D3217="51",$D3217="52",$D3217="61"),(AE3217/'Totals and Drop Down Lists'!AA$4)*Inputs!I$38,0)</f>
        <v>0</v>
      </c>
      <c r="AV3217">
        <f>IF(OR($D3217="51",$D3217="52",$D3217="61"),(AF3217/'Totals and Drop Down Lists'!AB$4)*Inputs!J$38,0)</f>
        <v>0</v>
      </c>
      <c r="AW3217">
        <f>IF(OR($D3217="51",$D3217="52",$D3217="61"),(AG3217/'Totals and Drop Down Lists'!AC$4)*Inputs!K$38,0)</f>
        <v>0</v>
      </c>
      <c r="AX3217">
        <f>IF(OR($D3217="51",$D3217="52",$D3217="61"),(AH3217/'Totals and Drop Down Lists'!AD$4)*Inputs!L$38,0)</f>
        <v>0</v>
      </c>
      <c r="AY3217">
        <f>IF(OR($D3217="51",$D3217="52",$D3217="61"),0,(AA3217/'Totals and Drop Down Lists'!W$5)*Inputs!E$39)</f>
        <v>0</v>
      </c>
      <c r="AZ3217">
        <f>IF(OR($D3217="51",$D3217="52",$D3217="61"),0,(AB3217/'Totals and Drop Down Lists'!X$5)*Inputs!F$39)</f>
        <v>0</v>
      </c>
      <c r="BA3217">
        <f>IF(OR($D3217="51",$D3217="52",$D3217="61"),0,(AC3217/'Totals and Drop Down Lists'!Y$5)*Inputs!G$39)</f>
        <v>0</v>
      </c>
      <c r="BB3217">
        <f>IF(OR($D3217="51",$D3217="52",$D3217="61"),0,(AD3217/'Totals and Drop Down Lists'!Z$5)*Inputs!H$39)</f>
        <v>0</v>
      </c>
      <c r="BC3217">
        <f>IF(OR($D3217="51",$D3217="52",$D3217="61"),0,(AE3217/'Totals and Drop Down Lists'!AA$5)*Inputs!I$39)</f>
        <v>0</v>
      </c>
      <c r="BD3217">
        <f>IF(OR($D3217="51",$D3217="52",$D3217="61"),0,(AF3217/'Totals and Drop Down Lists'!AB$5)*Inputs!J$39)</f>
        <v>0</v>
      </c>
      <c r="BE3217">
        <f>IF(OR($D3217="51",$D3217="52",$D3217="61"),0,(AG3217/'Totals and Drop Down Lists'!AC$5)*Inputs!K$39)</f>
        <v>0</v>
      </c>
      <c r="BF3217">
        <f>IF(OR($D3217="51",$D3217="52",$D3217="61"),0,(AH3217/'Totals and Drop Down Lists'!AD$5)*Inputs!L$39)</f>
        <v>0</v>
      </c>
      <c r="BG3217" s="10">
        <f t="shared" si="451"/>
        <v>169557.70978380492</v>
      </c>
    </row>
    <row r="3218" spans="1:59" ht="28.8">
      <c r="A3218" s="1" t="s">
        <v>7663</v>
      </c>
      <c r="B3218" s="1" t="s">
        <v>736</v>
      </c>
      <c r="C3218" s="1" t="s">
        <v>753</v>
      </c>
      <c r="D3218" s="1" t="s">
        <v>25</v>
      </c>
      <c r="E3218" s="1" t="s">
        <v>754</v>
      </c>
      <c r="F3218" s="2">
        <v>28214</v>
      </c>
      <c r="G3218" s="2">
        <v>241</v>
      </c>
      <c r="H3218" s="2">
        <v>41</v>
      </c>
      <c r="I3218" s="2">
        <v>5056</v>
      </c>
      <c r="J3218" s="2">
        <v>11226</v>
      </c>
      <c r="K3218" s="2">
        <v>2941</v>
      </c>
      <c r="L3218" s="2">
        <v>34</v>
      </c>
      <c r="M3218" s="2">
        <v>27</v>
      </c>
      <c r="N3218" s="2">
        <v>0</v>
      </c>
      <c r="O3218" s="2">
        <v>137</v>
      </c>
      <c r="P3218" s="2">
        <v>33</v>
      </c>
      <c r="Q3218" s="2">
        <v>7</v>
      </c>
      <c r="R3218" s="2">
        <v>948</v>
      </c>
      <c r="S3218" s="2">
        <v>1425400</v>
      </c>
      <c r="T3218" s="2">
        <v>90763600</v>
      </c>
      <c r="U3218" s="2">
        <v>340</v>
      </c>
      <c r="V3218" s="2">
        <v>468</v>
      </c>
      <c r="W3218" s="2">
        <v>155</v>
      </c>
      <c r="X3218" s="2">
        <v>869</v>
      </c>
      <c r="Y3218" s="2">
        <v>74</v>
      </c>
      <c r="Z3218" s="2">
        <v>353</v>
      </c>
      <c r="AA3218" s="9">
        <f t="shared" si="452"/>
        <v>28214</v>
      </c>
      <c r="AB3218" s="9">
        <f t="shared" si="453"/>
        <v>4774</v>
      </c>
      <c r="AC3218" s="9">
        <f t="shared" si="454"/>
        <v>1186</v>
      </c>
      <c r="AD3218" s="9">
        <f t="shared" si="455"/>
        <v>948</v>
      </c>
      <c r="AE3218" s="44">
        <f t="shared" si="456"/>
        <v>5.3809728038942927E-5</v>
      </c>
      <c r="AF3218" s="9">
        <f t="shared" si="457"/>
        <v>246</v>
      </c>
      <c r="AG3218" s="9">
        <f t="shared" si="450"/>
        <v>427</v>
      </c>
      <c r="AH3218" s="44">
        <f t="shared" si="458"/>
        <v>4.1624492162018638E-5</v>
      </c>
      <c r="AI3218">
        <f>AA3218/'Totals and Drop Down Lists'!W$6*Inputs!E$37</f>
        <v>25594.059447326181</v>
      </c>
      <c r="AJ3218">
        <f>AB3218/'Totals and Drop Down Lists'!X$6*Inputs!F$37</f>
        <v>15708.308410481524</v>
      </c>
      <c r="AK3218">
        <f>AC3218/'Totals and Drop Down Lists'!Y$6*Inputs!G$37</f>
        <v>7818.512614570609</v>
      </c>
      <c r="AL3218">
        <f>AD3218/'Totals and Drop Down Lists'!Z$6*Inputs!H$37</f>
        <v>7600.5912039542072</v>
      </c>
      <c r="AM3218">
        <f>AE3218/'Totals and Drop Down Lists'!AA$6*Inputs!I$37</f>
        <v>6698.7380865303167</v>
      </c>
      <c r="AN3218">
        <f>AF3218/'Totals and Drop Down Lists'!AB$6*Inputs!J$37</f>
        <v>4909.3465125248067</v>
      </c>
      <c r="AO3218">
        <f>AG3218/'Totals and Drop Down Lists'!AC$6*Inputs!K$37</f>
        <v>7952.2670284721216</v>
      </c>
      <c r="AP3218">
        <f>AH3218/'Totals and Drop Down Lists'!AD$6*Inputs!L$37</f>
        <v>9795.4879547297114</v>
      </c>
      <c r="AQ3218">
        <f>IF(OR($D3218="51",$D3218="52",$D3218="61"),(AA3218/'Totals and Drop Down Lists'!W$4)*Inputs!E$38,0)</f>
        <v>0</v>
      </c>
      <c r="AR3218">
        <f>IF(OR($D3218="51",$D3218="52",$D3218="61"),(AB3218/'Totals and Drop Down Lists'!X$4)*Inputs!F$38,0)</f>
        <v>0</v>
      </c>
      <c r="AS3218">
        <f>IF(OR($D3218="51",$D3218="52",$D3218="61"),(AC3218/'Totals and Drop Down Lists'!Y$4)*Inputs!G$38,0)</f>
        <v>0</v>
      </c>
      <c r="AT3218">
        <f>IF(OR($D3218="51",$D3218="52",$D3218="61"),(AD3218/'Totals and Drop Down Lists'!Z$4)*Inputs!H$38,0)</f>
        <v>0</v>
      </c>
      <c r="AU3218">
        <f>IF(OR($D3218="51",$D3218="52",$D3218="61"),(AE3218/'Totals and Drop Down Lists'!AA$4)*Inputs!I$38,0)</f>
        <v>0</v>
      </c>
      <c r="AV3218">
        <f>IF(OR($D3218="51",$D3218="52",$D3218="61"),(AF3218/'Totals and Drop Down Lists'!AB$4)*Inputs!J$38,0)</f>
        <v>0</v>
      </c>
      <c r="AW3218">
        <f>IF(OR($D3218="51",$D3218="52",$D3218="61"),(AG3218/'Totals and Drop Down Lists'!AC$4)*Inputs!K$38,0)</f>
        <v>0</v>
      </c>
      <c r="AX3218">
        <f>IF(OR($D3218="51",$D3218="52",$D3218="61"),(AH3218/'Totals and Drop Down Lists'!AD$4)*Inputs!L$38,0)</f>
        <v>0</v>
      </c>
      <c r="AY3218">
        <f>IF(OR($D3218="51",$D3218="52",$D3218="61"),0,(AA3218/'Totals and Drop Down Lists'!W$5)*Inputs!E$39)</f>
        <v>0</v>
      </c>
      <c r="AZ3218">
        <f>IF(OR($D3218="51",$D3218="52",$D3218="61"),0,(AB3218/'Totals and Drop Down Lists'!X$5)*Inputs!F$39)</f>
        <v>0</v>
      </c>
      <c r="BA3218">
        <f>IF(OR($D3218="51",$D3218="52",$D3218="61"),0,(AC3218/'Totals and Drop Down Lists'!Y$5)*Inputs!G$39)</f>
        <v>0</v>
      </c>
      <c r="BB3218">
        <f>IF(OR($D3218="51",$D3218="52",$D3218="61"),0,(AD3218/'Totals and Drop Down Lists'!Z$5)*Inputs!H$39)</f>
        <v>0</v>
      </c>
      <c r="BC3218">
        <f>IF(OR($D3218="51",$D3218="52",$D3218="61"),0,(AE3218/'Totals and Drop Down Lists'!AA$5)*Inputs!I$39)</f>
        <v>0</v>
      </c>
      <c r="BD3218">
        <f>IF(OR($D3218="51",$D3218="52",$D3218="61"),0,(AF3218/'Totals and Drop Down Lists'!AB$5)*Inputs!J$39)</f>
        <v>0</v>
      </c>
      <c r="BE3218">
        <f>IF(OR($D3218="51",$D3218="52",$D3218="61"),0,(AG3218/'Totals and Drop Down Lists'!AC$5)*Inputs!K$39)</f>
        <v>0</v>
      </c>
      <c r="BF3218">
        <f>IF(OR($D3218="51",$D3218="52",$D3218="61"),0,(AH3218/'Totals and Drop Down Lists'!AD$5)*Inputs!L$39)</f>
        <v>0</v>
      </c>
      <c r="BG3218" s="10">
        <f t="shared" si="451"/>
        <v>86077.311258589485</v>
      </c>
    </row>
    <row r="3219" spans="1:59" ht="28.8">
      <c r="A3219" s="1" t="s">
        <v>7663</v>
      </c>
      <c r="B3219" s="1" t="s">
        <v>736</v>
      </c>
      <c r="C3219" s="1" t="s">
        <v>755</v>
      </c>
      <c r="D3219" s="1" t="s">
        <v>25</v>
      </c>
      <c r="E3219" s="1" t="s">
        <v>756</v>
      </c>
      <c r="F3219" s="2">
        <v>11706</v>
      </c>
      <c r="G3219" s="2">
        <v>70</v>
      </c>
      <c r="H3219" s="2">
        <v>0</v>
      </c>
      <c r="I3219" s="2">
        <v>2380</v>
      </c>
      <c r="J3219" s="2">
        <v>4776</v>
      </c>
      <c r="K3219" s="2">
        <v>950</v>
      </c>
      <c r="L3219" s="2">
        <v>128</v>
      </c>
      <c r="M3219" s="2">
        <v>18</v>
      </c>
      <c r="N3219" s="2">
        <v>0</v>
      </c>
      <c r="O3219" s="2">
        <v>22</v>
      </c>
      <c r="P3219" s="2">
        <v>0</v>
      </c>
      <c r="Q3219" s="2">
        <v>0</v>
      </c>
      <c r="R3219" s="2">
        <v>243</v>
      </c>
      <c r="S3219" s="2">
        <v>438100</v>
      </c>
      <c r="T3219" s="2">
        <v>28358900</v>
      </c>
      <c r="U3219" s="2">
        <v>16</v>
      </c>
      <c r="V3219" s="2">
        <v>70</v>
      </c>
      <c r="W3219" s="2">
        <v>15</v>
      </c>
      <c r="X3219" s="2">
        <v>260</v>
      </c>
      <c r="Y3219" s="2">
        <v>14</v>
      </c>
      <c r="Z3219" s="2">
        <v>150</v>
      </c>
      <c r="AA3219" s="9">
        <f t="shared" si="452"/>
        <v>11706</v>
      </c>
      <c r="AB3219" s="9">
        <f t="shared" si="453"/>
        <v>2310</v>
      </c>
      <c r="AC3219" s="9">
        <f t="shared" si="454"/>
        <v>411</v>
      </c>
      <c r="AD3219" s="9">
        <f t="shared" si="455"/>
        <v>243</v>
      </c>
      <c r="AE3219" s="44">
        <f t="shared" si="456"/>
        <v>1.3197105191937068E-5</v>
      </c>
      <c r="AF3219" s="9">
        <f t="shared" si="457"/>
        <v>175</v>
      </c>
      <c r="AG3219" s="9">
        <f t="shared" si="450"/>
        <v>164</v>
      </c>
      <c r="AH3219" s="44">
        <f t="shared" si="458"/>
        <v>1.2138198112791259E-5</v>
      </c>
      <c r="AI3219">
        <f>AA3219/'Totals and Drop Down Lists'!W$6*Inputs!E$37</f>
        <v>10618.985606096274</v>
      </c>
      <c r="AJ3219">
        <f>AB3219/'Totals and Drop Down Lists'!X$6*Inputs!F$37</f>
        <v>7600.79439216848</v>
      </c>
      <c r="AK3219">
        <f>AC3219/'Totals and Drop Down Lists'!Y$6*Inputs!G$37</f>
        <v>2709.4508301758183</v>
      </c>
      <c r="AL3219">
        <f>AD3219/'Totals and Drop Down Lists'!Z$6*Inputs!H$37</f>
        <v>1948.2528086085151</v>
      </c>
      <c r="AM3219">
        <f>AE3219/'Totals and Drop Down Lists'!AA$6*Inputs!I$37</f>
        <v>1642.8990519557451</v>
      </c>
      <c r="AN3219">
        <f>AF3219/'Totals and Drop Down Lists'!AB$6*Inputs!J$37</f>
        <v>3492.4212995603298</v>
      </c>
      <c r="AO3219">
        <f>AG3219/'Totals and Drop Down Lists'!AC$6*Inputs!K$37</f>
        <v>3054.2664933710257</v>
      </c>
      <c r="AP3219">
        <f>AH3219/'Totals and Drop Down Lists'!AD$6*Inputs!L$37</f>
        <v>2856.4810579109658</v>
      </c>
      <c r="AQ3219">
        <f>IF(OR($D3219="51",$D3219="52",$D3219="61"),(AA3219/'Totals and Drop Down Lists'!W$4)*Inputs!E$38,0)</f>
        <v>0</v>
      </c>
      <c r="AR3219">
        <f>IF(OR($D3219="51",$D3219="52",$D3219="61"),(AB3219/'Totals and Drop Down Lists'!X$4)*Inputs!F$38,0)</f>
        <v>0</v>
      </c>
      <c r="AS3219">
        <f>IF(OR($D3219="51",$D3219="52",$D3219="61"),(AC3219/'Totals and Drop Down Lists'!Y$4)*Inputs!G$38,0)</f>
        <v>0</v>
      </c>
      <c r="AT3219">
        <f>IF(OR($D3219="51",$D3219="52",$D3219="61"),(AD3219/'Totals and Drop Down Lists'!Z$4)*Inputs!H$38,0)</f>
        <v>0</v>
      </c>
      <c r="AU3219">
        <f>IF(OR($D3219="51",$D3219="52",$D3219="61"),(AE3219/'Totals and Drop Down Lists'!AA$4)*Inputs!I$38,0)</f>
        <v>0</v>
      </c>
      <c r="AV3219">
        <f>IF(OR($D3219="51",$D3219="52",$D3219="61"),(AF3219/'Totals and Drop Down Lists'!AB$4)*Inputs!J$38,0)</f>
        <v>0</v>
      </c>
      <c r="AW3219">
        <f>IF(OR($D3219="51",$D3219="52",$D3219="61"),(AG3219/'Totals and Drop Down Lists'!AC$4)*Inputs!K$38,0)</f>
        <v>0</v>
      </c>
      <c r="AX3219">
        <f>IF(OR($D3219="51",$D3219="52",$D3219="61"),(AH3219/'Totals and Drop Down Lists'!AD$4)*Inputs!L$38,0)</f>
        <v>0</v>
      </c>
      <c r="AY3219">
        <f>IF(OR($D3219="51",$D3219="52",$D3219="61"),0,(AA3219/'Totals and Drop Down Lists'!W$5)*Inputs!E$39)</f>
        <v>0</v>
      </c>
      <c r="AZ3219">
        <f>IF(OR($D3219="51",$D3219="52",$D3219="61"),0,(AB3219/'Totals and Drop Down Lists'!X$5)*Inputs!F$39)</f>
        <v>0</v>
      </c>
      <c r="BA3219">
        <f>IF(OR($D3219="51",$D3219="52",$D3219="61"),0,(AC3219/'Totals and Drop Down Lists'!Y$5)*Inputs!G$39)</f>
        <v>0</v>
      </c>
      <c r="BB3219">
        <f>IF(OR($D3219="51",$D3219="52",$D3219="61"),0,(AD3219/'Totals and Drop Down Lists'!Z$5)*Inputs!H$39)</f>
        <v>0</v>
      </c>
      <c r="BC3219">
        <f>IF(OR($D3219="51",$D3219="52",$D3219="61"),0,(AE3219/'Totals and Drop Down Lists'!AA$5)*Inputs!I$39)</f>
        <v>0</v>
      </c>
      <c r="BD3219">
        <f>IF(OR($D3219="51",$D3219="52",$D3219="61"),0,(AF3219/'Totals and Drop Down Lists'!AB$5)*Inputs!J$39)</f>
        <v>0</v>
      </c>
      <c r="BE3219">
        <f>IF(OR($D3219="51",$D3219="52",$D3219="61"),0,(AG3219/'Totals and Drop Down Lists'!AC$5)*Inputs!K$39)</f>
        <v>0</v>
      </c>
      <c r="BF3219">
        <f>IF(OR($D3219="51",$D3219="52",$D3219="61"),0,(AH3219/'Totals and Drop Down Lists'!AD$5)*Inputs!L$39)</f>
        <v>0</v>
      </c>
      <c r="BG3219" s="10">
        <f t="shared" si="451"/>
        <v>33923.551539847154</v>
      </c>
    </row>
    <row r="3220" spans="1:59" ht="28.8">
      <c r="A3220" s="1" t="s">
        <v>7663</v>
      </c>
      <c r="B3220" s="1" t="s">
        <v>736</v>
      </c>
      <c r="C3220" s="1" t="s">
        <v>757</v>
      </c>
      <c r="D3220" s="1" t="s">
        <v>25</v>
      </c>
      <c r="E3220" s="1" t="s">
        <v>758</v>
      </c>
      <c r="F3220" s="2">
        <v>16723</v>
      </c>
      <c r="G3220" s="2">
        <v>93</v>
      </c>
      <c r="H3220" s="2">
        <v>5</v>
      </c>
      <c r="I3220" s="2">
        <v>2838</v>
      </c>
      <c r="J3220" s="2">
        <v>6740</v>
      </c>
      <c r="K3220" s="2">
        <v>1386</v>
      </c>
      <c r="L3220" s="2">
        <v>57</v>
      </c>
      <c r="M3220" s="2">
        <v>9</v>
      </c>
      <c r="N3220" s="2">
        <v>0</v>
      </c>
      <c r="O3220" s="2">
        <v>87</v>
      </c>
      <c r="P3220" s="2">
        <v>6</v>
      </c>
      <c r="Q3220" s="2">
        <v>0</v>
      </c>
      <c r="R3220" s="2">
        <v>746</v>
      </c>
      <c r="S3220" s="2">
        <v>709400</v>
      </c>
      <c r="T3220" s="2">
        <v>43695300</v>
      </c>
      <c r="U3220" s="2">
        <v>294</v>
      </c>
      <c r="V3220" s="2">
        <v>60</v>
      </c>
      <c r="W3220" s="2">
        <v>24</v>
      </c>
      <c r="X3220" s="2">
        <v>240</v>
      </c>
      <c r="Y3220" s="2">
        <v>49</v>
      </c>
      <c r="Z3220" s="2">
        <v>125</v>
      </c>
      <c r="AA3220" s="9">
        <f t="shared" si="452"/>
        <v>16723</v>
      </c>
      <c r="AB3220" s="9">
        <f t="shared" si="453"/>
        <v>2740</v>
      </c>
      <c r="AC3220" s="9">
        <f t="shared" si="454"/>
        <v>905</v>
      </c>
      <c r="AD3220" s="9">
        <f t="shared" si="455"/>
        <v>746</v>
      </c>
      <c r="AE3220" s="44">
        <f t="shared" si="456"/>
        <v>1.9905007701742872E-5</v>
      </c>
      <c r="AF3220" s="9">
        <f t="shared" si="457"/>
        <v>156</v>
      </c>
      <c r="AG3220" s="9">
        <f t="shared" si="450"/>
        <v>174</v>
      </c>
      <c r="AH3220" s="44">
        <f t="shared" si="458"/>
        <v>1.331385026511883E-5</v>
      </c>
      <c r="AI3220">
        <f>AA3220/'Totals and Drop Down Lists'!W$6*Inputs!E$37</f>
        <v>15170.109028767127</v>
      </c>
      <c r="AJ3220">
        <f>AB3220/'Totals and Drop Down Lists'!X$6*Inputs!F$37</f>
        <v>9015.6608807539542</v>
      </c>
      <c r="AK3220">
        <f>AC3220/'Totals and Drop Down Lists'!Y$6*Inputs!G$37</f>
        <v>5966.0656966158522</v>
      </c>
      <c r="AL3220">
        <f>AD3220/'Totals and Drop Down Lists'!Z$6*Inputs!H$37</f>
        <v>5981.0559474154416</v>
      </c>
      <c r="AM3220">
        <f>AE3220/'Totals and Drop Down Lists'!AA$6*Inputs!I$37</f>
        <v>2477.9614776689668</v>
      </c>
      <c r="AN3220">
        <f>AF3220/'Totals and Drop Down Lists'!AB$6*Inputs!J$37</f>
        <v>3113.2441298937802</v>
      </c>
      <c r="AO3220">
        <f>AG3220/'Totals and Drop Down Lists'!AC$6*Inputs!K$37</f>
        <v>3240.5022551619418</v>
      </c>
      <c r="AP3220">
        <f>AH3220/'Totals and Drop Down Lists'!AD$6*Inputs!L$37</f>
        <v>3133.1471719923511</v>
      </c>
      <c r="AQ3220">
        <f>IF(OR($D3220="51",$D3220="52",$D3220="61"),(AA3220/'Totals and Drop Down Lists'!W$4)*Inputs!E$38,0)</f>
        <v>0</v>
      </c>
      <c r="AR3220">
        <f>IF(OR($D3220="51",$D3220="52",$D3220="61"),(AB3220/'Totals and Drop Down Lists'!X$4)*Inputs!F$38,0)</f>
        <v>0</v>
      </c>
      <c r="AS3220">
        <f>IF(OR($D3220="51",$D3220="52",$D3220="61"),(AC3220/'Totals and Drop Down Lists'!Y$4)*Inputs!G$38,0)</f>
        <v>0</v>
      </c>
      <c r="AT3220">
        <f>IF(OR($D3220="51",$D3220="52",$D3220="61"),(AD3220/'Totals and Drop Down Lists'!Z$4)*Inputs!H$38,0)</f>
        <v>0</v>
      </c>
      <c r="AU3220">
        <f>IF(OR($D3220="51",$D3220="52",$D3220="61"),(AE3220/'Totals and Drop Down Lists'!AA$4)*Inputs!I$38,0)</f>
        <v>0</v>
      </c>
      <c r="AV3220">
        <f>IF(OR($D3220="51",$D3220="52",$D3220="61"),(AF3220/'Totals and Drop Down Lists'!AB$4)*Inputs!J$38,0)</f>
        <v>0</v>
      </c>
      <c r="AW3220">
        <f>IF(OR($D3220="51",$D3220="52",$D3220="61"),(AG3220/'Totals and Drop Down Lists'!AC$4)*Inputs!K$38,0)</f>
        <v>0</v>
      </c>
      <c r="AX3220">
        <f>IF(OR($D3220="51",$D3220="52",$D3220="61"),(AH3220/'Totals and Drop Down Lists'!AD$4)*Inputs!L$38,0)</f>
        <v>0</v>
      </c>
      <c r="AY3220">
        <f>IF(OR($D3220="51",$D3220="52",$D3220="61"),0,(AA3220/'Totals and Drop Down Lists'!W$5)*Inputs!E$39)</f>
        <v>0</v>
      </c>
      <c r="AZ3220">
        <f>IF(OR($D3220="51",$D3220="52",$D3220="61"),0,(AB3220/'Totals and Drop Down Lists'!X$5)*Inputs!F$39)</f>
        <v>0</v>
      </c>
      <c r="BA3220">
        <f>IF(OR($D3220="51",$D3220="52",$D3220="61"),0,(AC3220/'Totals and Drop Down Lists'!Y$5)*Inputs!G$39)</f>
        <v>0</v>
      </c>
      <c r="BB3220">
        <f>IF(OR($D3220="51",$D3220="52",$D3220="61"),0,(AD3220/'Totals and Drop Down Lists'!Z$5)*Inputs!H$39)</f>
        <v>0</v>
      </c>
      <c r="BC3220">
        <f>IF(OR($D3220="51",$D3220="52",$D3220="61"),0,(AE3220/'Totals and Drop Down Lists'!AA$5)*Inputs!I$39)</f>
        <v>0</v>
      </c>
      <c r="BD3220">
        <f>IF(OR($D3220="51",$D3220="52",$D3220="61"),0,(AF3220/'Totals and Drop Down Lists'!AB$5)*Inputs!J$39)</f>
        <v>0</v>
      </c>
      <c r="BE3220">
        <f>IF(OR($D3220="51",$D3220="52",$D3220="61"),0,(AG3220/'Totals and Drop Down Lists'!AC$5)*Inputs!K$39)</f>
        <v>0</v>
      </c>
      <c r="BF3220">
        <f>IF(OR($D3220="51",$D3220="52",$D3220="61"),0,(AH3220/'Totals and Drop Down Lists'!AD$5)*Inputs!L$39)</f>
        <v>0</v>
      </c>
      <c r="BG3220" s="10">
        <f t="shared" si="451"/>
        <v>48097.746588269409</v>
      </c>
    </row>
    <row r="3221" spans="1:59" ht="28.8">
      <c r="A3221" s="1" t="s">
        <v>7663</v>
      </c>
      <c r="B3221" s="1" t="s">
        <v>736</v>
      </c>
      <c r="C3221" s="1" t="s">
        <v>759</v>
      </c>
      <c r="D3221" s="1" t="s">
        <v>25</v>
      </c>
      <c r="E3221" s="1" t="s">
        <v>760</v>
      </c>
      <c r="F3221" s="2">
        <v>32080</v>
      </c>
      <c r="G3221" s="2">
        <v>60</v>
      </c>
      <c r="H3221" s="2">
        <v>0</v>
      </c>
      <c r="I3221" s="2">
        <v>6993</v>
      </c>
      <c r="J3221" s="2">
        <v>12096</v>
      </c>
      <c r="K3221" s="2">
        <v>3598</v>
      </c>
      <c r="L3221" s="2">
        <v>110</v>
      </c>
      <c r="M3221" s="2">
        <v>23</v>
      </c>
      <c r="N3221" s="2">
        <v>0</v>
      </c>
      <c r="O3221" s="2">
        <v>123</v>
      </c>
      <c r="P3221" s="2">
        <v>32</v>
      </c>
      <c r="Q3221" s="2">
        <v>0</v>
      </c>
      <c r="R3221" s="2">
        <v>812</v>
      </c>
      <c r="S3221" s="2">
        <v>1750900</v>
      </c>
      <c r="T3221" s="2">
        <v>108776600</v>
      </c>
      <c r="U3221" s="2">
        <v>309</v>
      </c>
      <c r="V3221" s="2">
        <v>309</v>
      </c>
      <c r="W3221" s="2">
        <v>55</v>
      </c>
      <c r="X3221" s="2">
        <v>900</v>
      </c>
      <c r="Y3221" s="2">
        <v>64</v>
      </c>
      <c r="Z3221" s="2">
        <v>535</v>
      </c>
      <c r="AA3221" s="9">
        <f t="shared" si="452"/>
        <v>32080</v>
      </c>
      <c r="AB3221" s="9">
        <f t="shared" si="453"/>
        <v>6933</v>
      </c>
      <c r="AC3221" s="9">
        <f t="shared" si="454"/>
        <v>1100</v>
      </c>
      <c r="AD3221" s="9">
        <f t="shared" si="455"/>
        <v>812</v>
      </c>
      <c r="AE3221" s="44">
        <f t="shared" si="456"/>
        <v>7.4743998273031458E-5</v>
      </c>
      <c r="AF3221" s="9">
        <f t="shared" si="457"/>
        <v>536</v>
      </c>
      <c r="AG3221" s="9">
        <f t="shared" si="450"/>
        <v>599</v>
      </c>
      <c r="AH3221" s="44">
        <f t="shared" si="458"/>
        <v>6.6297520999751742E-5</v>
      </c>
      <c r="AI3221">
        <f>AA3221/'Totals and Drop Down Lists'!W$6*Inputs!E$37</f>
        <v>29101.064261367541</v>
      </c>
      <c r="AJ3221">
        <f>AB3221/'Totals and Drop Down Lists'!X$6*Inputs!F$37</f>
        <v>22812.25433805371</v>
      </c>
      <c r="AK3221">
        <f>AC3221/'Totals and Drop Down Lists'!Y$6*Inputs!G$37</f>
        <v>7251.571564947445</v>
      </c>
      <c r="AL3221">
        <f>AD3221/'Totals and Drop Down Lists'!Z$6*Inputs!H$37</f>
        <v>6510.2110312350378</v>
      </c>
      <c r="AM3221">
        <f>AE3221/'Totals and Drop Down Lists'!AA$6*Inputs!I$37</f>
        <v>9304.8317881992389</v>
      </c>
      <c r="AN3221">
        <f>AF3221/'Totals and Drop Down Lists'!AB$6*Inputs!J$37</f>
        <v>10696.787523224781</v>
      </c>
      <c r="AO3221">
        <f>AG3221/'Totals and Drop Down Lists'!AC$6*Inputs!K$37</f>
        <v>11155.52213127588</v>
      </c>
      <c r="AP3221">
        <f>AH3221/'Totals and Drop Down Lists'!AD$6*Inputs!L$37</f>
        <v>15601.789587095203</v>
      </c>
      <c r="AQ3221">
        <f>IF(OR($D3221="51",$D3221="52",$D3221="61"),(AA3221/'Totals and Drop Down Lists'!W$4)*Inputs!E$38,0)</f>
        <v>0</v>
      </c>
      <c r="AR3221">
        <f>IF(OR($D3221="51",$D3221="52",$D3221="61"),(AB3221/'Totals and Drop Down Lists'!X$4)*Inputs!F$38,0)</f>
        <v>0</v>
      </c>
      <c r="AS3221">
        <f>IF(OR($D3221="51",$D3221="52",$D3221="61"),(AC3221/'Totals and Drop Down Lists'!Y$4)*Inputs!G$38,0)</f>
        <v>0</v>
      </c>
      <c r="AT3221">
        <f>IF(OR($D3221="51",$D3221="52",$D3221="61"),(AD3221/'Totals and Drop Down Lists'!Z$4)*Inputs!H$38,0)</f>
        <v>0</v>
      </c>
      <c r="AU3221">
        <f>IF(OR($D3221="51",$D3221="52",$D3221="61"),(AE3221/'Totals and Drop Down Lists'!AA$4)*Inputs!I$38,0)</f>
        <v>0</v>
      </c>
      <c r="AV3221">
        <f>IF(OR($D3221="51",$D3221="52",$D3221="61"),(AF3221/'Totals and Drop Down Lists'!AB$4)*Inputs!J$38,0)</f>
        <v>0</v>
      </c>
      <c r="AW3221">
        <f>IF(OR($D3221="51",$D3221="52",$D3221="61"),(AG3221/'Totals and Drop Down Lists'!AC$4)*Inputs!K$38,0)</f>
        <v>0</v>
      </c>
      <c r="AX3221">
        <f>IF(OR($D3221="51",$D3221="52",$D3221="61"),(AH3221/'Totals and Drop Down Lists'!AD$4)*Inputs!L$38,0)</f>
        <v>0</v>
      </c>
      <c r="AY3221">
        <f>IF(OR($D3221="51",$D3221="52",$D3221="61"),0,(AA3221/'Totals and Drop Down Lists'!W$5)*Inputs!E$39)</f>
        <v>0</v>
      </c>
      <c r="AZ3221">
        <f>IF(OR($D3221="51",$D3221="52",$D3221="61"),0,(AB3221/'Totals and Drop Down Lists'!X$5)*Inputs!F$39)</f>
        <v>0</v>
      </c>
      <c r="BA3221">
        <f>IF(OR($D3221="51",$D3221="52",$D3221="61"),0,(AC3221/'Totals and Drop Down Lists'!Y$5)*Inputs!G$39)</f>
        <v>0</v>
      </c>
      <c r="BB3221">
        <f>IF(OR($D3221="51",$D3221="52",$D3221="61"),0,(AD3221/'Totals and Drop Down Lists'!Z$5)*Inputs!H$39)</f>
        <v>0</v>
      </c>
      <c r="BC3221">
        <f>IF(OR($D3221="51",$D3221="52",$D3221="61"),0,(AE3221/'Totals and Drop Down Lists'!AA$5)*Inputs!I$39)</f>
        <v>0</v>
      </c>
      <c r="BD3221">
        <f>IF(OR($D3221="51",$D3221="52",$D3221="61"),0,(AF3221/'Totals and Drop Down Lists'!AB$5)*Inputs!J$39)</f>
        <v>0</v>
      </c>
      <c r="BE3221">
        <f>IF(OR($D3221="51",$D3221="52",$D3221="61"),0,(AG3221/'Totals and Drop Down Lists'!AC$5)*Inputs!K$39)</f>
        <v>0</v>
      </c>
      <c r="BF3221">
        <f>IF(OR($D3221="51",$D3221="52",$D3221="61"),0,(AH3221/'Totals and Drop Down Lists'!AD$5)*Inputs!L$39)</f>
        <v>0</v>
      </c>
      <c r="BG3221" s="10">
        <f t="shared" si="451"/>
        <v>112434.03222539884</v>
      </c>
    </row>
    <row r="3222" spans="1:59" ht="28.8">
      <c r="A3222" s="1" t="s">
        <v>7663</v>
      </c>
      <c r="B3222" s="1" t="s">
        <v>736</v>
      </c>
      <c r="C3222" s="1" t="s">
        <v>761</v>
      </c>
      <c r="D3222" s="1" t="s">
        <v>25</v>
      </c>
      <c r="E3222" s="1" t="s">
        <v>762</v>
      </c>
      <c r="F3222" s="2">
        <v>14333</v>
      </c>
      <c r="G3222" s="2">
        <v>76</v>
      </c>
      <c r="H3222" s="2">
        <v>0</v>
      </c>
      <c r="I3222" s="2">
        <v>2448</v>
      </c>
      <c r="J3222" s="2">
        <v>5616</v>
      </c>
      <c r="K3222" s="2">
        <v>1477</v>
      </c>
      <c r="L3222" s="2">
        <v>34</v>
      </c>
      <c r="M3222" s="2">
        <v>20</v>
      </c>
      <c r="N3222" s="2">
        <v>0</v>
      </c>
      <c r="O3222" s="2">
        <v>71</v>
      </c>
      <c r="P3222" s="2">
        <v>69</v>
      </c>
      <c r="Q3222" s="2">
        <v>0</v>
      </c>
      <c r="R3222" s="2">
        <v>273</v>
      </c>
      <c r="S3222" s="2">
        <v>831000</v>
      </c>
      <c r="T3222" s="2">
        <v>47140400</v>
      </c>
      <c r="U3222" s="2">
        <v>82</v>
      </c>
      <c r="V3222" s="2">
        <v>55</v>
      </c>
      <c r="W3222" s="2">
        <v>45</v>
      </c>
      <c r="X3222" s="2">
        <v>365</v>
      </c>
      <c r="Y3222" s="2">
        <v>65</v>
      </c>
      <c r="Z3222" s="2">
        <v>225</v>
      </c>
      <c r="AA3222" s="9">
        <f t="shared" si="452"/>
        <v>14333</v>
      </c>
      <c r="AB3222" s="9">
        <f t="shared" si="453"/>
        <v>2372</v>
      </c>
      <c r="AC3222" s="9">
        <f t="shared" si="454"/>
        <v>467</v>
      </c>
      <c r="AD3222" s="9">
        <f t="shared" si="455"/>
        <v>273</v>
      </c>
      <c r="AE3222" s="44">
        <f t="shared" si="456"/>
        <v>2.7128743380258983E-5</v>
      </c>
      <c r="AF3222" s="9">
        <f t="shared" si="457"/>
        <v>265</v>
      </c>
      <c r="AG3222" s="9">
        <f t="shared" si="450"/>
        <v>290</v>
      </c>
      <c r="AH3222" s="44">
        <f t="shared" si="458"/>
        <v>2.8379352367508317E-5</v>
      </c>
      <c r="AI3222">
        <f>AA3222/'Totals and Drop Down Lists'!W$6*Inputs!E$37</f>
        <v>13002.043455678959</v>
      </c>
      <c r="AJ3222">
        <f>AB3222/'Totals and Drop Down Lists'!X$6*Inputs!F$37</f>
        <v>7804.7983974994086</v>
      </c>
      <c r="AK3222">
        <f>AC3222/'Totals and Drop Down Lists'!Y$6*Inputs!G$37</f>
        <v>3078.6217462095065</v>
      </c>
      <c r="AL3222">
        <f>AD3222/'Totals and Drop Down Lists'!Z$6*Inputs!H$37</f>
        <v>2188.7778467083317</v>
      </c>
      <c r="AM3222">
        <f>AE3222/'Totals and Drop Down Lists'!AA$6*Inputs!I$37</f>
        <v>3377.2396394482507</v>
      </c>
      <c r="AN3222">
        <f>AF3222/'Totals and Drop Down Lists'!AB$6*Inputs!J$37</f>
        <v>5288.5236821913568</v>
      </c>
      <c r="AO3222">
        <f>AG3222/'Totals and Drop Down Lists'!AC$6*Inputs!K$37</f>
        <v>5400.8370919365689</v>
      </c>
      <c r="AP3222">
        <f>AH3222/'Totals and Drop Down Lists'!AD$6*Inputs!L$37</f>
        <v>6678.5104115364265</v>
      </c>
      <c r="AQ3222">
        <f>IF(OR($D3222="51",$D3222="52",$D3222="61"),(AA3222/'Totals and Drop Down Lists'!W$4)*Inputs!E$38,0)</f>
        <v>0</v>
      </c>
      <c r="AR3222">
        <f>IF(OR($D3222="51",$D3222="52",$D3222="61"),(AB3222/'Totals and Drop Down Lists'!X$4)*Inputs!F$38,0)</f>
        <v>0</v>
      </c>
      <c r="AS3222">
        <f>IF(OR($D3222="51",$D3222="52",$D3222="61"),(AC3222/'Totals and Drop Down Lists'!Y$4)*Inputs!G$38,0)</f>
        <v>0</v>
      </c>
      <c r="AT3222">
        <f>IF(OR($D3222="51",$D3222="52",$D3222="61"),(AD3222/'Totals and Drop Down Lists'!Z$4)*Inputs!H$38,0)</f>
        <v>0</v>
      </c>
      <c r="AU3222">
        <f>IF(OR($D3222="51",$D3222="52",$D3222="61"),(AE3222/'Totals and Drop Down Lists'!AA$4)*Inputs!I$38,0)</f>
        <v>0</v>
      </c>
      <c r="AV3222">
        <f>IF(OR($D3222="51",$D3222="52",$D3222="61"),(AF3222/'Totals and Drop Down Lists'!AB$4)*Inputs!J$38,0)</f>
        <v>0</v>
      </c>
      <c r="AW3222">
        <f>IF(OR($D3222="51",$D3222="52",$D3222="61"),(AG3222/'Totals and Drop Down Lists'!AC$4)*Inputs!K$38,0)</f>
        <v>0</v>
      </c>
      <c r="AX3222">
        <f>IF(OR($D3222="51",$D3222="52",$D3222="61"),(AH3222/'Totals and Drop Down Lists'!AD$4)*Inputs!L$38,0)</f>
        <v>0</v>
      </c>
      <c r="AY3222">
        <f>IF(OR($D3222="51",$D3222="52",$D3222="61"),0,(AA3222/'Totals and Drop Down Lists'!W$5)*Inputs!E$39)</f>
        <v>0</v>
      </c>
      <c r="AZ3222">
        <f>IF(OR($D3222="51",$D3222="52",$D3222="61"),0,(AB3222/'Totals and Drop Down Lists'!X$5)*Inputs!F$39)</f>
        <v>0</v>
      </c>
      <c r="BA3222">
        <f>IF(OR($D3222="51",$D3222="52",$D3222="61"),0,(AC3222/'Totals and Drop Down Lists'!Y$5)*Inputs!G$39)</f>
        <v>0</v>
      </c>
      <c r="BB3222">
        <f>IF(OR($D3222="51",$D3222="52",$D3222="61"),0,(AD3222/'Totals and Drop Down Lists'!Z$5)*Inputs!H$39)</f>
        <v>0</v>
      </c>
      <c r="BC3222">
        <f>IF(OR($D3222="51",$D3222="52",$D3222="61"),0,(AE3222/'Totals and Drop Down Lists'!AA$5)*Inputs!I$39)</f>
        <v>0</v>
      </c>
      <c r="BD3222">
        <f>IF(OR($D3222="51",$D3222="52",$D3222="61"),0,(AF3222/'Totals and Drop Down Lists'!AB$5)*Inputs!J$39)</f>
        <v>0</v>
      </c>
      <c r="BE3222">
        <f>IF(OR($D3222="51",$D3222="52",$D3222="61"),0,(AG3222/'Totals and Drop Down Lists'!AC$5)*Inputs!K$39)</f>
        <v>0</v>
      </c>
      <c r="BF3222">
        <f>IF(OR($D3222="51",$D3222="52",$D3222="61"),0,(AH3222/'Totals and Drop Down Lists'!AD$5)*Inputs!L$39)</f>
        <v>0</v>
      </c>
      <c r="BG3222" s="10">
        <f t="shared" si="451"/>
        <v>46819.352271208816</v>
      </c>
    </row>
    <row r="3223" spans="1:59" ht="28.8">
      <c r="A3223" s="1" t="s">
        <v>7664</v>
      </c>
      <c r="B3223" s="1" t="s">
        <v>3132</v>
      </c>
      <c r="C3223" s="1" t="s">
        <v>3133</v>
      </c>
      <c r="D3223" s="1" t="s">
        <v>7</v>
      </c>
      <c r="E3223" s="1" t="s">
        <v>3134</v>
      </c>
      <c r="F3223" s="2">
        <v>650932</v>
      </c>
      <c r="G3223" s="2">
        <v>9792</v>
      </c>
      <c r="H3223" s="2">
        <v>2745</v>
      </c>
      <c r="I3223" s="2">
        <v>170736</v>
      </c>
      <c r="J3223" s="2">
        <v>245182</v>
      </c>
      <c r="K3223" s="2">
        <v>120013</v>
      </c>
      <c r="L3223" s="2">
        <v>1511</v>
      </c>
      <c r="M3223" s="2">
        <v>242</v>
      </c>
      <c r="N3223" s="2">
        <v>52</v>
      </c>
      <c r="O3223" s="2">
        <v>4910</v>
      </c>
      <c r="P3223" s="2">
        <v>1329</v>
      </c>
      <c r="Q3223" s="2">
        <v>289</v>
      </c>
      <c r="R3223" s="2">
        <v>26959</v>
      </c>
      <c r="S3223" s="2">
        <v>98685500</v>
      </c>
      <c r="T3223" s="2">
        <v>4000556600</v>
      </c>
      <c r="U3223" s="2">
        <v>19392</v>
      </c>
      <c r="V3223" s="2">
        <v>5535</v>
      </c>
      <c r="W3223" s="2">
        <v>895</v>
      </c>
      <c r="X3223" s="2">
        <v>32225</v>
      </c>
      <c r="Y3223" s="2">
        <v>2215</v>
      </c>
      <c r="Z3223" s="2">
        <v>22655</v>
      </c>
      <c r="AA3223" s="9">
        <f t="shared" si="452"/>
        <v>650932</v>
      </c>
      <c r="AB3223" s="9">
        <f t="shared" si="453"/>
        <v>158199</v>
      </c>
      <c r="AC3223" s="9">
        <f t="shared" si="454"/>
        <v>35292</v>
      </c>
      <c r="AD3223" s="9">
        <f t="shared" si="455"/>
        <v>26959</v>
      </c>
      <c r="AE3223" s="44">
        <f t="shared" si="456"/>
        <v>4.1026435587978435E-3</v>
      </c>
      <c r="AF3223" s="9">
        <f t="shared" si="457"/>
        <v>25795</v>
      </c>
      <c r="AG3223" s="9">
        <f t="shared" si="450"/>
        <v>24870</v>
      </c>
      <c r="AH3223" s="44">
        <f t="shared" si="458"/>
        <v>4.5296701749893836E-3</v>
      </c>
      <c r="AI3223">
        <f>AA3223/'Totals and Drop Down Lists'!W$6*Inputs!E$37</f>
        <v>590486.71950687328</v>
      </c>
      <c r="AJ3223">
        <f>AB3223/'Totals and Drop Down Lists'!X$6*Inputs!F$37</f>
        <v>520535.96192496159</v>
      </c>
      <c r="AK3223">
        <f>AC3223/'Totals and Drop Down Lists'!Y$6*Inputs!G$37</f>
        <v>232656.7851546593</v>
      </c>
      <c r="AL3223">
        <f>AD3223/'Totals and Drop Down Lists'!Z$6*Inputs!H$37</f>
        <v>216143.81673776527</v>
      </c>
      <c r="AM3223">
        <f>AE3223/'Totals and Drop Down Lists'!AA$6*Inputs!I$37</f>
        <v>510735.43138682767</v>
      </c>
      <c r="AN3223">
        <f>AF3223/'Totals and Drop Down Lists'!AB$6*Inputs!J$37</f>
        <v>514782.89955519268</v>
      </c>
      <c r="AO3223">
        <f>AG3223/'Totals and Drop Down Lists'!AC$6*Inputs!K$37</f>
        <v>463168.33957400854</v>
      </c>
      <c r="AP3223">
        <f>AH3223/'Totals and Drop Down Lists'!AD$6*Inputs!L$37</f>
        <v>1065966.8703055987</v>
      </c>
      <c r="AQ3223">
        <f>IF(OR($D3223="51",$D3223="52",$D3223="61"),(AA3223/'Totals and Drop Down Lists'!W$4)*Inputs!E$38,0)</f>
        <v>0</v>
      </c>
      <c r="AR3223">
        <f>IF(OR($D3223="51",$D3223="52",$D3223="61"),(AB3223/'Totals and Drop Down Lists'!X$4)*Inputs!F$38,0)</f>
        <v>0</v>
      </c>
      <c r="AS3223">
        <f>IF(OR($D3223="51",$D3223="52",$D3223="61"),(AC3223/'Totals and Drop Down Lists'!Y$4)*Inputs!G$38,0)</f>
        <v>0</v>
      </c>
      <c r="AT3223">
        <f>IF(OR($D3223="51",$D3223="52",$D3223="61"),(AD3223/'Totals and Drop Down Lists'!Z$4)*Inputs!H$38,0)</f>
        <v>0</v>
      </c>
      <c r="AU3223">
        <f>IF(OR($D3223="51",$D3223="52",$D3223="61"),(AE3223/'Totals and Drop Down Lists'!AA$4)*Inputs!I$38,0)</f>
        <v>0</v>
      </c>
      <c r="AV3223">
        <f>IF(OR($D3223="51",$D3223="52",$D3223="61"),(AF3223/'Totals and Drop Down Lists'!AB$4)*Inputs!J$38,0)</f>
        <v>0</v>
      </c>
      <c r="AW3223">
        <f>IF(OR($D3223="51",$D3223="52",$D3223="61"),(AG3223/'Totals and Drop Down Lists'!AC$4)*Inputs!K$38,0)</f>
        <v>0</v>
      </c>
      <c r="AX3223">
        <f>IF(OR($D3223="51",$D3223="52",$D3223="61"),(AH3223/'Totals and Drop Down Lists'!AD$4)*Inputs!L$38,0)</f>
        <v>0</v>
      </c>
      <c r="AY3223">
        <f>IF(OR($D3223="51",$D3223="52",$D3223="61"),0,(AA3223/'Totals and Drop Down Lists'!W$5)*Inputs!E$39)</f>
        <v>0</v>
      </c>
      <c r="AZ3223">
        <f>IF(OR($D3223="51",$D3223="52",$D3223="61"),0,(AB3223/'Totals and Drop Down Lists'!X$5)*Inputs!F$39)</f>
        <v>0</v>
      </c>
      <c r="BA3223">
        <f>IF(OR($D3223="51",$D3223="52",$D3223="61"),0,(AC3223/'Totals and Drop Down Lists'!Y$5)*Inputs!G$39)</f>
        <v>0</v>
      </c>
      <c r="BB3223">
        <f>IF(OR($D3223="51",$D3223="52",$D3223="61"),0,(AD3223/'Totals and Drop Down Lists'!Z$5)*Inputs!H$39)</f>
        <v>0</v>
      </c>
      <c r="BC3223">
        <f>IF(OR($D3223="51",$D3223="52",$D3223="61"),0,(AE3223/'Totals and Drop Down Lists'!AA$5)*Inputs!I$39)</f>
        <v>0</v>
      </c>
      <c r="BD3223">
        <f>IF(OR($D3223="51",$D3223="52",$D3223="61"),0,(AF3223/'Totals and Drop Down Lists'!AB$5)*Inputs!J$39)</f>
        <v>0</v>
      </c>
      <c r="BE3223">
        <f>IF(OR($D3223="51",$D3223="52",$D3223="61"),0,(AG3223/'Totals and Drop Down Lists'!AC$5)*Inputs!K$39)</f>
        <v>0</v>
      </c>
      <c r="BF3223">
        <f>IF(OR($D3223="51",$D3223="52",$D3223="61"),0,(AH3223/'Totals and Drop Down Lists'!AD$5)*Inputs!L$39)</f>
        <v>0</v>
      </c>
      <c r="BG3223" s="10">
        <f t="shared" si="451"/>
        <v>4114476.824145887</v>
      </c>
    </row>
    <row r="3224" spans="1:59" ht="28.8">
      <c r="A3224" s="1" t="s">
        <v>7664</v>
      </c>
      <c r="B3224" s="1" t="s">
        <v>3132</v>
      </c>
      <c r="C3224" s="1" t="s">
        <v>442</v>
      </c>
      <c r="D3224" s="1" t="s">
        <v>15</v>
      </c>
      <c r="E3224" s="1" t="s">
        <v>3135</v>
      </c>
      <c r="F3224" s="2">
        <v>281987</v>
      </c>
      <c r="G3224" s="2">
        <v>965</v>
      </c>
      <c r="H3224" s="2">
        <v>155</v>
      </c>
      <c r="I3224" s="2">
        <v>19559</v>
      </c>
      <c r="J3224" s="2">
        <v>98335</v>
      </c>
      <c r="K3224" s="2">
        <v>20173</v>
      </c>
      <c r="L3224" s="2">
        <v>423</v>
      </c>
      <c r="M3224" s="2">
        <v>153</v>
      </c>
      <c r="N3224" s="2">
        <v>17</v>
      </c>
      <c r="O3224" s="2">
        <v>771</v>
      </c>
      <c r="P3224" s="2">
        <v>32</v>
      </c>
      <c r="Q3224" s="2">
        <v>52</v>
      </c>
      <c r="R3224" s="2">
        <v>1373</v>
      </c>
      <c r="S3224" s="2">
        <v>22428600</v>
      </c>
      <c r="T3224" s="2">
        <v>1133312400</v>
      </c>
      <c r="U3224" s="2">
        <v>1493</v>
      </c>
      <c r="V3224" s="2">
        <v>380</v>
      </c>
      <c r="W3224" s="2">
        <v>40</v>
      </c>
      <c r="X3224" s="2">
        <v>2100</v>
      </c>
      <c r="Y3224" s="2">
        <v>40</v>
      </c>
      <c r="Z3224" s="2">
        <v>1480</v>
      </c>
      <c r="AA3224" s="9">
        <f t="shared" si="452"/>
        <v>281987</v>
      </c>
      <c r="AB3224" s="9">
        <f t="shared" si="453"/>
        <v>18439</v>
      </c>
      <c r="AC3224" s="9">
        <f t="shared" si="454"/>
        <v>2821</v>
      </c>
      <c r="AD3224" s="9">
        <f t="shared" si="455"/>
        <v>1373</v>
      </c>
      <c r="AE3224" s="44">
        <f t="shared" si="456"/>
        <v>2.8902049524187693E-4</v>
      </c>
      <c r="AF3224" s="9">
        <f t="shared" si="457"/>
        <v>1680</v>
      </c>
      <c r="AG3224" s="9">
        <f t="shared" si="450"/>
        <v>1520</v>
      </c>
      <c r="AH3224" s="44">
        <f t="shared" si="458"/>
        <v>1.1602645964063796E-4</v>
      </c>
      <c r="AI3224">
        <f>AA3224/'Totals and Drop Down Lists'!W$6*Inputs!E$37</f>
        <v>255801.80199096786</v>
      </c>
      <c r="AJ3224">
        <f>AB3224/'Totals and Drop Down Lists'!X$6*Inputs!F$37</f>
        <v>60671.449262854803</v>
      </c>
      <c r="AK3224">
        <f>AC3224/'Totals and Drop Down Lists'!Y$6*Inputs!G$37</f>
        <v>18596.984895197038</v>
      </c>
      <c r="AL3224">
        <f>AD3224/'Totals and Drop Down Lists'!Z$6*Inputs!H$37</f>
        <v>11008.029243701611</v>
      </c>
      <c r="AM3224">
        <f>AE3224/'Totals and Drop Down Lists'!AA$6*Inputs!I$37</f>
        <v>35979.973692924992</v>
      </c>
      <c r="AN3224">
        <f>AF3224/'Totals and Drop Down Lists'!AB$6*Inputs!J$37</f>
        <v>33527.244475779167</v>
      </c>
      <c r="AO3224">
        <f>AG3224/'Totals and Drop Down Lists'!AC$6*Inputs!K$37</f>
        <v>28307.835792219263</v>
      </c>
      <c r="AP3224">
        <f>AH3224/'Totals and Drop Down Lists'!AD$6*Inputs!L$37</f>
        <v>27304.496194595358</v>
      </c>
      <c r="AQ3224">
        <f>IF(OR($D3224="51",$D3224="52",$D3224="61"),(AA3224/'Totals and Drop Down Lists'!W$4)*Inputs!E$38,0)</f>
        <v>0</v>
      </c>
      <c r="AR3224">
        <f>IF(OR($D3224="51",$D3224="52",$D3224="61"),(AB3224/'Totals and Drop Down Lists'!X$4)*Inputs!F$38,0)</f>
        <v>0</v>
      </c>
      <c r="AS3224">
        <f>IF(OR($D3224="51",$D3224="52",$D3224="61"),(AC3224/'Totals and Drop Down Lists'!Y$4)*Inputs!G$38,0)</f>
        <v>0</v>
      </c>
      <c r="AT3224">
        <f>IF(OR($D3224="51",$D3224="52",$D3224="61"),(AD3224/'Totals and Drop Down Lists'!Z$4)*Inputs!H$38,0)</f>
        <v>0</v>
      </c>
      <c r="AU3224">
        <f>IF(OR($D3224="51",$D3224="52",$D3224="61"),(AE3224/'Totals and Drop Down Lists'!AA$4)*Inputs!I$38,0)</f>
        <v>0</v>
      </c>
      <c r="AV3224">
        <f>IF(OR($D3224="51",$D3224="52",$D3224="61"),(AF3224/'Totals and Drop Down Lists'!AB$4)*Inputs!J$38,0)</f>
        <v>0</v>
      </c>
      <c r="AW3224">
        <f>IF(OR($D3224="51",$D3224="52",$D3224="61"),(AG3224/'Totals and Drop Down Lists'!AC$4)*Inputs!K$38,0)</f>
        <v>0</v>
      </c>
      <c r="AX3224">
        <f>IF(OR($D3224="51",$D3224="52",$D3224="61"),(AH3224/'Totals and Drop Down Lists'!AD$4)*Inputs!L$38,0)</f>
        <v>0</v>
      </c>
      <c r="AY3224">
        <f>IF(OR($D3224="51",$D3224="52",$D3224="61"),0,(AA3224/'Totals and Drop Down Lists'!W$5)*Inputs!E$39)</f>
        <v>0</v>
      </c>
      <c r="AZ3224">
        <f>IF(OR($D3224="51",$D3224="52",$D3224="61"),0,(AB3224/'Totals and Drop Down Lists'!X$5)*Inputs!F$39)</f>
        <v>0</v>
      </c>
      <c r="BA3224">
        <f>IF(OR($D3224="51",$D3224="52",$D3224="61"),0,(AC3224/'Totals and Drop Down Lists'!Y$5)*Inputs!G$39)</f>
        <v>0</v>
      </c>
      <c r="BB3224">
        <f>IF(OR($D3224="51",$D3224="52",$D3224="61"),0,(AD3224/'Totals and Drop Down Lists'!Z$5)*Inputs!H$39)</f>
        <v>0</v>
      </c>
      <c r="BC3224">
        <f>IF(OR($D3224="51",$D3224="52",$D3224="61"),0,(AE3224/'Totals and Drop Down Lists'!AA$5)*Inputs!I$39)</f>
        <v>0</v>
      </c>
      <c r="BD3224">
        <f>IF(OR($D3224="51",$D3224="52",$D3224="61"),0,(AF3224/'Totals and Drop Down Lists'!AB$5)*Inputs!J$39)</f>
        <v>0</v>
      </c>
      <c r="BE3224">
        <f>IF(OR($D3224="51",$D3224="52",$D3224="61"),0,(AG3224/'Totals and Drop Down Lists'!AC$5)*Inputs!K$39)</f>
        <v>0</v>
      </c>
      <c r="BF3224">
        <f>IF(OR($D3224="51",$D3224="52",$D3224="61"),0,(AH3224/'Totals and Drop Down Lists'!AD$5)*Inputs!L$39)</f>
        <v>0</v>
      </c>
      <c r="BG3224" s="10">
        <f t="shared" si="451"/>
        <v>471197.81554824009</v>
      </c>
    </row>
    <row r="3225" spans="1:59">
      <c r="A3225" s="1" t="s">
        <v>7665</v>
      </c>
      <c r="B3225" s="1" t="s">
        <v>2863</v>
      </c>
      <c r="C3225" s="1" t="s">
        <v>2864</v>
      </c>
      <c r="D3225" s="1" t="s">
        <v>7</v>
      </c>
      <c r="E3225" s="1" t="s">
        <v>2865</v>
      </c>
      <c r="F3225" s="2">
        <v>180830</v>
      </c>
      <c r="G3225" s="2">
        <v>7607</v>
      </c>
      <c r="H3225" s="2">
        <v>1383</v>
      </c>
      <c r="I3225" s="2">
        <v>39583</v>
      </c>
      <c r="J3225" s="2">
        <v>83300</v>
      </c>
      <c r="K3225" s="2">
        <v>41728</v>
      </c>
      <c r="L3225" s="2">
        <v>179</v>
      </c>
      <c r="M3225" s="2">
        <v>0</v>
      </c>
      <c r="N3225" s="2">
        <v>17</v>
      </c>
      <c r="O3225" s="2">
        <v>439</v>
      </c>
      <c r="P3225" s="2">
        <v>212</v>
      </c>
      <c r="Q3225" s="2">
        <v>13</v>
      </c>
      <c r="R3225" s="2">
        <v>7770</v>
      </c>
      <c r="S3225" s="2">
        <v>30039300</v>
      </c>
      <c r="T3225" s="2">
        <v>1238568000</v>
      </c>
      <c r="U3225" s="2">
        <v>2412</v>
      </c>
      <c r="V3225" s="2">
        <v>4335</v>
      </c>
      <c r="W3225" s="2">
        <v>180</v>
      </c>
      <c r="X3225" s="2">
        <v>13105</v>
      </c>
      <c r="Y3225" s="2">
        <v>1035</v>
      </c>
      <c r="Z3225" s="2">
        <v>7840</v>
      </c>
      <c r="AA3225" s="9">
        <f t="shared" si="452"/>
        <v>180830</v>
      </c>
      <c r="AB3225" s="9">
        <f t="shared" si="453"/>
        <v>30593</v>
      </c>
      <c r="AC3225" s="9">
        <f t="shared" si="454"/>
        <v>8630</v>
      </c>
      <c r="AD3225" s="9">
        <f t="shared" si="455"/>
        <v>7770</v>
      </c>
      <c r="AE3225" s="44">
        <f t="shared" si="456"/>
        <v>1.4598422343534657E-3</v>
      </c>
      <c r="AF3225" s="9">
        <f t="shared" si="457"/>
        <v>8590</v>
      </c>
      <c r="AG3225" s="9">
        <f t="shared" si="450"/>
        <v>8875</v>
      </c>
      <c r="AH3225" s="44">
        <f t="shared" si="458"/>
        <v>1.6542533254042891E-3</v>
      </c>
      <c r="AI3225">
        <f>AA3225/'Totals and Drop Down Lists'!W$6*Inputs!E$37</f>
        <v>164038.19982490939</v>
      </c>
      <c r="AJ3225">
        <f>AB3225/'Totals and Drop Down Lists'!X$6*Inputs!F$37</f>
        <v>100662.81508208238</v>
      </c>
      <c r="AK3225">
        <f>AC3225/'Totals and Drop Down Lists'!Y$6*Inputs!G$37</f>
        <v>56891.87509590586</v>
      </c>
      <c r="AL3225">
        <f>AD3225/'Totals and Drop Down Lists'!Z$6*Inputs!H$37</f>
        <v>62295.984867852516</v>
      </c>
      <c r="AM3225">
        <f>AE3225/'Totals and Drop Down Lists'!AA$6*Inputs!I$37</f>
        <v>181734.8113804216</v>
      </c>
      <c r="AN3225">
        <f>AF3225/'Totals and Drop Down Lists'!AB$6*Inputs!J$37</f>
        <v>171427.99407556132</v>
      </c>
      <c r="AO3225">
        <f>AG3225/'Totals and Drop Down Lists'!AC$6*Inputs!K$37</f>
        <v>165284.23858943812</v>
      </c>
      <c r="AP3225">
        <f>AH3225/'Totals and Drop Down Lists'!AD$6*Inputs!L$37</f>
        <v>389295.28461263119</v>
      </c>
      <c r="AQ3225">
        <f>IF(OR($D3225="51",$D3225="52",$D3225="61"),(AA3225/'Totals and Drop Down Lists'!W$4)*Inputs!E$38,0)</f>
        <v>0</v>
      </c>
      <c r="AR3225">
        <f>IF(OR($D3225="51",$D3225="52",$D3225="61"),(AB3225/'Totals and Drop Down Lists'!X$4)*Inputs!F$38,0)</f>
        <v>0</v>
      </c>
      <c r="AS3225">
        <f>IF(OR($D3225="51",$D3225="52",$D3225="61"),(AC3225/'Totals and Drop Down Lists'!Y$4)*Inputs!G$38,0)</f>
        <v>0</v>
      </c>
      <c r="AT3225">
        <f>IF(OR($D3225="51",$D3225="52",$D3225="61"),(AD3225/'Totals and Drop Down Lists'!Z$4)*Inputs!H$38,0)</f>
        <v>0</v>
      </c>
      <c r="AU3225">
        <f>IF(OR($D3225="51",$D3225="52",$D3225="61"),(AE3225/'Totals and Drop Down Lists'!AA$4)*Inputs!I$38,0)</f>
        <v>0</v>
      </c>
      <c r="AV3225">
        <f>IF(OR($D3225="51",$D3225="52",$D3225="61"),(AF3225/'Totals and Drop Down Lists'!AB$4)*Inputs!J$38,0)</f>
        <v>0</v>
      </c>
      <c r="AW3225">
        <f>IF(OR($D3225="51",$D3225="52",$D3225="61"),(AG3225/'Totals and Drop Down Lists'!AC$4)*Inputs!K$38,0)</f>
        <v>0</v>
      </c>
      <c r="AX3225">
        <f>IF(OR($D3225="51",$D3225="52",$D3225="61"),(AH3225/'Totals and Drop Down Lists'!AD$4)*Inputs!L$38,0)</f>
        <v>0</v>
      </c>
      <c r="AY3225">
        <f>IF(OR($D3225="51",$D3225="52",$D3225="61"),0,(AA3225/'Totals and Drop Down Lists'!W$5)*Inputs!E$39)</f>
        <v>0</v>
      </c>
      <c r="AZ3225">
        <f>IF(OR($D3225="51",$D3225="52",$D3225="61"),0,(AB3225/'Totals and Drop Down Lists'!X$5)*Inputs!F$39)</f>
        <v>0</v>
      </c>
      <c r="BA3225">
        <f>IF(OR($D3225="51",$D3225="52",$D3225="61"),0,(AC3225/'Totals and Drop Down Lists'!Y$5)*Inputs!G$39)</f>
        <v>0</v>
      </c>
      <c r="BB3225">
        <f>IF(OR($D3225="51",$D3225="52",$D3225="61"),0,(AD3225/'Totals and Drop Down Lists'!Z$5)*Inputs!H$39)</f>
        <v>0</v>
      </c>
      <c r="BC3225">
        <f>IF(OR($D3225="51",$D3225="52",$D3225="61"),0,(AE3225/'Totals and Drop Down Lists'!AA$5)*Inputs!I$39)</f>
        <v>0</v>
      </c>
      <c r="BD3225">
        <f>IF(OR($D3225="51",$D3225="52",$D3225="61"),0,(AF3225/'Totals and Drop Down Lists'!AB$5)*Inputs!J$39)</f>
        <v>0</v>
      </c>
      <c r="BE3225">
        <f>IF(OR($D3225="51",$D3225="52",$D3225="61"),0,(AG3225/'Totals and Drop Down Lists'!AC$5)*Inputs!K$39)</f>
        <v>0</v>
      </c>
      <c r="BF3225">
        <f>IF(OR($D3225="51",$D3225="52",$D3225="61"),0,(AH3225/'Totals and Drop Down Lists'!AD$5)*Inputs!L$39)</f>
        <v>0</v>
      </c>
      <c r="BG3225" s="10">
        <f t="shared" si="451"/>
        <v>1291631.2035288024</v>
      </c>
    </row>
    <row r="3226" spans="1:59">
      <c r="A3226" s="1" t="s">
        <v>7665</v>
      </c>
      <c r="B3226" s="1" t="s">
        <v>2863</v>
      </c>
      <c r="C3226" s="1" t="s">
        <v>2157</v>
      </c>
      <c r="D3226" s="1" t="s">
        <v>15</v>
      </c>
      <c r="E3226" s="1" t="s">
        <v>2866</v>
      </c>
      <c r="F3226" s="2">
        <v>256153</v>
      </c>
      <c r="G3226" s="2">
        <v>1583</v>
      </c>
      <c r="H3226" s="2">
        <v>565</v>
      </c>
      <c r="I3226" s="2">
        <v>22409</v>
      </c>
      <c r="J3226" s="2">
        <v>97800</v>
      </c>
      <c r="K3226" s="2">
        <v>21222</v>
      </c>
      <c r="L3226" s="2">
        <v>291</v>
      </c>
      <c r="M3226" s="2">
        <v>102</v>
      </c>
      <c r="N3226" s="2">
        <v>47</v>
      </c>
      <c r="O3226" s="2">
        <v>536</v>
      </c>
      <c r="P3226" s="2">
        <v>133</v>
      </c>
      <c r="Q3226" s="2">
        <v>0</v>
      </c>
      <c r="R3226" s="2">
        <v>2953</v>
      </c>
      <c r="S3226" s="2">
        <v>17360200</v>
      </c>
      <c r="T3226" s="2">
        <v>1005234900</v>
      </c>
      <c r="U3226" s="2">
        <v>1216</v>
      </c>
      <c r="V3226" s="2">
        <v>1009</v>
      </c>
      <c r="W3226" s="2">
        <v>190</v>
      </c>
      <c r="X3226" s="2">
        <v>3195</v>
      </c>
      <c r="Y3226" s="2">
        <v>270</v>
      </c>
      <c r="Z3226" s="2">
        <v>1850</v>
      </c>
      <c r="AA3226" s="9">
        <f t="shared" si="452"/>
        <v>256153</v>
      </c>
      <c r="AB3226" s="9">
        <f t="shared" si="453"/>
        <v>20261</v>
      </c>
      <c r="AC3226" s="9">
        <f t="shared" si="454"/>
        <v>4062</v>
      </c>
      <c r="AD3226" s="9">
        <f t="shared" si="455"/>
        <v>2953</v>
      </c>
      <c r="AE3226" s="44">
        <f t="shared" si="456"/>
        <v>3.2161000555719951E-4</v>
      </c>
      <c r="AF3226" s="9">
        <f t="shared" si="457"/>
        <v>1996</v>
      </c>
      <c r="AG3226" s="9">
        <f t="shared" si="450"/>
        <v>2120</v>
      </c>
      <c r="AH3226" s="44">
        <f t="shared" si="458"/>
        <v>1.7117266120118276E-4</v>
      </c>
      <c r="AI3226">
        <f>AA3226/'Totals and Drop Down Lists'!W$6*Inputs!E$37</f>
        <v>232366.73671265837</v>
      </c>
      <c r="AJ3226">
        <f>AB3226/'Totals and Drop Down Lists'!X$6*Inputs!F$37</f>
        <v>66666.534709837899</v>
      </c>
      <c r="AK3226">
        <f>AC3226/'Totals and Drop Down Lists'!Y$6*Inputs!G$37</f>
        <v>26778.076088015019</v>
      </c>
      <c r="AL3226">
        <f>AD3226/'Totals and Drop Down Lists'!Z$6*Inputs!H$37</f>
        <v>23675.681250291953</v>
      </c>
      <c r="AM3226">
        <f>AE3226/'Totals and Drop Down Lists'!AA$6*Inputs!I$37</f>
        <v>40037.02066057796</v>
      </c>
      <c r="AN3226">
        <f>AF3226/'Totals and Drop Down Lists'!AB$6*Inputs!J$37</f>
        <v>39833.559508128106</v>
      </c>
      <c r="AO3226">
        <f>AG3226/'Totals and Drop Down Lists'!AC$6*Inputs!K$37</f>
        <v>39481.981499674228</v>
      </c>
      <c r="AP3226">
        <f>AH3226/'Totals and Drop Down Lists'!AD$6*Inputs!L$37</f>
        <v>40282.046792277331</v>
      </c>
      <c r="AQ3226">
        <f>IF(OR($D3226="51",$D3226="52",$D3226="61"),(AA3226/'Totals and Drop Down Lists'!W$4)*Inputs!E$38,0)</f>
        <v>0</v>
      </c>
      <c r="AR3226">
        <f>IF(OR($D3226="51",$D3226="52",$D3226="61"),(AB3226/'Totals and Drop Down Lists'!X$4)*Inputs!F$38,0)</f>
        <v>0</v>
      </c>
      <c r="AS3226">
        <f>IF(OR($D3226="51",$D3226="52",$D3226="61"),(AC3226/'Totals and Drop Down Lists'!Y$4)*Inputs!G$38,0)</f>
        <v>0</v>
      </c>
      <c r="AT3226">
        <f>IF(OR($D3226="51",$D3226="52",$D3226="61"),(AD3226/'Totals and Drop Down Lists'!Z$4)*Inputs!H$38,0)</f>
        <v>0</v>
      </c>
      <c r="AU3226">
        <f>IF(OR($D3226="51",$D3226="52",$D3226="61"),(AE3226/'Totals and Drop Down Lists'!AA$4)*Inputs!I$38,0)</f>
        <v>0</v>
      </c>
      <c r="AV3226">
        <f>IF(OR($D3226="51",$D3226="52",$D3226="61"),(AF3226/'Totals and Drop Down Lists'!AB$4)*Inputs!J$38,0)</f>
        <v>0</v>
      </c>
      <c r="AW3226">
        <f>IF(OR($D3226="51",$D3226="52",$D3226="61"),(AG3226/'Totals and Drop Down Lists'!AC$4)*Inputs!K$38,0)</f>
        <v>0</v>
      </c>
      <c r="AX3226">
        <f>IF(OR($D3226="51",$D3226="52",$D3226="61"),(AH3226/'Totals and Drop Down Lists'!AD$4)*Inputs!L$38,0)</f>
        <v>0</v>
      </c>
      <c r="AY3226">
        <f>IF(OR($D3226="51",$D3226="52",$D3226="61"),0,(AA3226/'Totals and Drop Down Lists'!W$5)*Inputs!E$39)</f>
        <v>0</v>
      </c>
      <c r="AZ3226">
        <f>IF(OR($D3226="51",$D3226="52",$D3226="61"),0,(AB3226/'Totals and Drop Down Lists'!X$5)*Inputs!F$39)</f>
        <v>0</v>
      </c>
      <c r="BA3226">
        <f>IF(OR($D3226="51",$D3226="52",$D3226="61"),0,(AC3226/'Totals and Drop Down Lists'!Y$5)*Inputs!G$39)</f>
        <v>0</v>
      </c>
      <c r="BB3226">
        <f>IF(OR($D3226="51",$D3226="52",$D3226="61"),0,(AD3226/'Totals and Drop Down Lists'!Z$5)*Inputs!H$39)</f>
        <v>0</v>
      </c>
      <c r="BC3226">
        <f>IF(OR($D3226="51",$D3226="52",$D3226="61"),0,(AE3226/'Totals and Drop Down Lists'!AA$5)*Inputs!I$39)</f>
        <v>0</v>
      </c>
      <c r="BD3226">
        <f>IF(OR($D3226="51",$D3226="52",$D3226="61"),0,(AF3226/'Totals and Drop Down Lists'!AB$5)*Inputs!J$39)</f>
        <v>0</v>
      </c>
      <c r="BE3226">
        <f>IF(OR($D3226="51",$D3226="52",$D3226="61"),0,(AG3226/'Totals and Drop Down Lists'!AC$5)*Inputs!K$39)</f>
        <v>0</v>
      </c>
      <c r="BF3226">
        <f>IF(OR($D3226="51",$D3226="52",$D3226="61"),0,(AH3226/'Totals and Drop Down Lists'!AD$5)*Inputs!L$39)</f>
        <v>0</v>
      </c>
      <c r="BG3226" s="10">
        <f t="shared" si="451"/>
        <v>509121.63722146081</v>
      </c>
    </row>
    <row r="3227" spans="1:59">
      <c r="A3227" s="1" t="s">
        <v>7666</v>
      </c>
      <c r="B3227" s="1" t="s">
        <v>630</v>
      </c>
      <c r="C3227" s="1" t="s">
        <v>631</v>
      </c>
      <c r="D3227" s="1" t="s">
        <v>10</v>
      </c>
      <c r="E3227" s="1" t="s">
        <v>632</v>
      </c>
      <c r="F3227" s="2">
        <v>137145</v>
      </c>
      <c r="G3227" s="2">
        <v>3261</v>
      </c>
      <c r="H3227" s="2">
        <v>270</v>
      </c>
      <c r="I3227" s="2">
        <v>24168</v>
      </c>
      <c r="J3227" s="2">
        <v>49516</v>
      </c>
      <c r="K3227" s="2">
        <v>22247</v>
      </c>
      <c r="L3227" s="2">
        <v>234</v>
      </c>
      <c r="M3227" s="2">
        <v>35</v>
      </c>
      <c r="N3227" s="2">
        <v>19</v>
      </c>
      <c r="O3227" s="2">
        <v>812</v>
      </c>
      <c r="P3227" s="2">
        <v>134</v>
      </c>
      <c r="Q3227" s="2">
        <v>15</v>
      </c>
      <c r="R3227" s="2">
        <v>1394</v>
      </c>
      <c r="S3227" s="2">
        <v>19190600</v>
      </c>
      <c r="T3227" s="2">
        <v>913823300</v>
      </c>
      <c r="U3227" s="2">
        <v>2766</v>
      </c>
      <c r="V3227" s="2">
        <v>575</v>
      </c>
      <c r="W3227" s="2">
        <v>150</v>
      </c>
      <c r="X3227" s="2">
        <v>3760</v>
      </c>
      <c r="Y3227" s="2">
        <v>184</v>
      </c>
      <c r="Z3227" s="2">
        <v>2525</v>
      </c>
      <c r="AA3227" s="9">
        <f t="shared" si="452"/>
        <v>137145</v>
      </c>
      <c r="AB3227" s="9">
        <f t="shared" si="453"/>
        <v>20637</v>
      </c>
      <c r="AC3227" s="9">
        <f t="shared" si="454"/>
        <v>2643</v>
      </c>
      <c r="AD3227" s="9">
        <f t="shared" si="455"/>
        <v>1394</v>
      </c>
      <c r="AE3227" s="44">
        <f t="shared" si="456"/>
        <v>6.9806062425093666E-4</v>
      </c>
      <c r="AF3227" s="9">
        <f t="shared" si="457"/>
        <v>3035</v>
      </c>
      <c r="AG3227" s="9">
        <f t="shared" si="450"/>
        <v>2709</v>
      </c>
      <c r="AH3227" s="44">
        <f t="shared" si="458"/>
        <v>4.5288297198129693E-4</v>
      </c>
      <c r="AI3227">
        <f>AA3227/'Totals and Drop Down Lists'!W$6*Inputs!E$37</f>
        <v>124409.7711385677</v>
      </c>
      <c r="AJ3227">
        <f>AB3227/'Totals and Drop Down Lists'!X$6*Inputs!F$37</f>
        <v>67903.720290554498</v>
      </c>
      <c r="AK3227">
        <f>AC3227/'Totals and Drop Down Lists'!Y$6*Inputs!G$37</f>
        <v>17423.548769232817</v>
      </c>
      <c r="AL3227">
        <f>AD3227/'Totals and Drop Down Lists'!Z$6*Inputs!H$37</f>
        <v>11176.396770371482</v>
      </c>
      <c r="AM3227">
        <f>AE3227/'Totals and Drop Down Lists'!AA$6*Inputs!I$37</f>
        <v>86901.113623779951</v>
      </c>
      <c r="AN3227">
        <f>AF3227/'Totals and Drop Down Lists'!AB$6*Inputs!J$37</f>
        <v>60568.563680946289</v>
      </c>
      <c r="AO3227">
        <f>AG3227/'Totals and Drop Down Lists'!AC$6*Inputs!K$37</f>
        <v>50451.267869159201</v>
      </c>
      <c r="AP3227">
        <f>AH3227/'Totals and Drop Down Lists'!AD$6*Inputs!L$37</f>
        <v>106576.90860653727</v>
      </c>
      <c r="AQ3227">
        <f>IF(OR($D3227="51",$D3227="52",$D3227="61"),(AA3227/'Totals and Drop Down Lists'!W$4)*Inputs!E$38,0)</f>
        <v>0</v>
      </c>
      <c r="AR3227">
        <f>IF(OR($D3227="51",$D3227="52",$D3227="61"),(AB3227/'Totals and Drop Down Lists'!X$4)*Inputs!F$38,0)</f>
        <v>0</v>
      </c>
      <c r="AS3227">
        <f>IF(OR($D3227="51",$D3227="52",$D3227="61"),(AC3227/'Totals and Drop Down Lists'!Y$4)*Inputs!G$38,0)</f>
        <v>0</v>
      </c>
      <c r="AT3227">
        <f>IF(OR($D3227="51",$D3227="52",$D3227="61"),(AD3227/'Totals and Drop Down Lists'!Z$4)*Inputs!H$38,0)</f>
        <v>0</v>
      </c>
      <c r="AU3227">
        <f>IF(OR($D3227="51",$D3227="52",$D3227="61"),(AE3227/'Totals and Drop Down Lists'!AA$4)*Inputs!I$38,0)</f>
        <v>0</v>
      </c>
      <c r="AV3227">
        <f>IF(OR($D3227="51",$D3227="52",$D3227="61"),(AF3227/'Totals and Drop Down Lists'!AB$4)*Inputs!J$38,0)</f>
        <v>0</v>
      </c>
      <c r="AW3227">
        <f>IF(OR($D3227="51",$D3227="52",$D3227="61"),(AG3227/'Totals and Drop Down Lists'!AC$4)*Inputs!K$38,0)</f>
        <v>0</v>
      </c>
      <c r="AX3227">
        <f>IF(OR($D3227="51",$D3227="52",$D3227="61"),(AH3227/'Totals and Drop Down Lists'!AD$4)*Inputs!L$38,0)</f>
        <v>0</v>
      </c>
      <c r="AY3227">
        <f>IF(OR($D3227="51",$D3227="52",$D3227="61"),0,(AA3227/'Totals and Drop Down Lists'!W$5)*Inputs!E$39)</f>
        <v>0</v>
      </c>
      <c r="AZ3227">
        <f>IF(OR($D3227="51",$D3227="52",$D3227="61"),0,(AB3227/'Totals and Drop Down Lists'!X$5)*Inputs!F$39)</f>
        <v>0</v>
      </c>
      <c r="BA3227">
        <f>IF(OR($D3227="51",$D3227="52",$D3227="61"),0,(AC3227/'Totals and Drop Down Lists'!Y$5)*Inputs!G$39)</f>
        <v>0</v>
      </c>
      <c r="BB3227">
        <f>IF(OR($D3227="51",$D3227="52",$D3227="61"),0,(AD3227/'Totals and Drop Down Lists'!Z$5)*Inputs!H$39)</f>
        <v>0</v>
      </c>
      <c r="BC3227">
        <f>IF(OR($D3227="51",$D3227="52",$D3227="61"),0,(AE3227/'Totals and Drop Down Lists'!AA$5)*Inputs!I$39)</f>
        <v>0</v>
      </c>
      <c r="BD3227">
        <f>IF(OR($D3227="51",$D3227="52",$D3227="61"),0,(AF3227/'Totals and Drop Down Lists'!AB$5)*Inputs!J$39)</f>
        <v>0</v>
      </c>
      <c r="BE3227">
        <f>IF(OR($D3227="51",$D3227="52",$D3227="61"),0,(AG3227/'Totals and Drop Down Lists'!AC$5)*Inputs!K$39)</f>
        <v>0</v>
      </c>
      <c r="BF3227">
        <f>IF(OR($D3227="51",$D3227="52",$D3227="61"),0,(AH3227/'Totals and Drop Down Lists'!AD$5)*Inputs!L$39)</f>
        <v>0</v>
      </c>
      <c r="BG3227" s="10">
        <f t="shared" si="451"/>
        <v>525411.29074914916</v>
      </c>
    </row>
    <row r="3228" spans="1:59">
      <c r="A3228" s="1" t="s">
        <v>7666</v>
      </c>
      <c r="B3228" s="1" t="s">
        <v>630</v>
      </c>
      <c r="C3228" s="1" t="s">
        <v>633</v>
      </c>
      <c r="D3228" s="1" t="s">
        <v>10</v>
      </c>
      <c r="E3228" s="1" t="s">
        <v>634</v>
      </c>
      <c r="F3228" s="2">
        <v>64833</v>
      </c>
      <c r="G3228" s="2">
        <v>425</v>
      </c>
      <c r="H3228" s="2">
        <v>116</v>
      </c>
      <c r="I3228" s="2">
        <v>5382</v>
      </c>
      <c r="J3228" s="2">
        <v>25077</v>
      </c>
      <c r="K3228" s="2">
        <v>8025</v>
      </c>
      <c r="L3228" s="2">
        <v>88</v>
      </c>
      <c r="M3228" s="2">
        <v>0</v>
      </c>
      <c r="N3228" s="2">
        <v>0</v>
      </c>
      <c r="O3228" s="2">
        <v>171</v>
      </c>
      <c r="P3228" s="2">
        <v>43</v>
      </c>
      <c r="Q3228" s="2">
        <v>0</v>
      </c>
      <c r="R3228" s="2">
        <v>590</v>
      </c>
      <c r="S3228" s="2">
        <v>8896900</v>
      </c>
      <c r="T3228" s="2">
        <v>494008400</v>
      </c>
      <c r="U3228" s="2">
        <v>258</v>
      </c>
      <c r="V3228" s="2">
        <v>190</v>
      </c>
      <c r="W3228" s="2">
        <v>0</v>
      </c>
      <c r="X3228" s="2">
        <v>880</v>
      </c>
      <c r="Y3228" s="2">
        <v>125</v>
      </c>
      <c r="Z3228" s="2">
        <v>605</v>
      </c>
      <c r="AA3228" s="9">
        <f t="shared" si="452"/>
        <v>64833</v>
      </c>
      <c r="AB3228" s="9">
        <f t="shared" si="453"/>
        <v>4841</v>
      </c>
      <c r="AC3228" s="9">
        <f t="shared" si="454"/>
        <v>892</v>
      </c>
      <c r="AD3228" s="9">
        <f t="shared" si="455"/>
        <v>590</v>
      </c>
      <c r="AE3228" s="44">
        <f t="shared" si="456"/>
        <v>1.7935367840484772E-4</v>
      </c>
      <c r="AF3228" s="9">
        <f t="shared" si="457"/>
        <v>690</v>
      </c>
      <c r="AG3228" s="9">
        <f t="shared" si="450"/>
        <v>730</v>
      </c>
      <c r="AH3228" s="44">
        <f t="shared" si="458"/>
        <v>8.6924741443128692E-5</v>
      </c>
      <c r="AI3228">
        <f>AA3228/'Totals and Drop Down Lists'!W$6*Inputs!E$37</f>
        <v>58812.634016746946</v>
      </c>
      <c r="AJ3228">
        <f>AB3228/'Totals and Drop Down Lists'!X$6*Inputs!F$37</f>
        <v>15928.764351726239</v>
      </c>
      <c r="AK3228">
        <f>AC3228/'Totals and Drop Down Lists'!Y$6*Inputs!G$37</f>
        <v>5880.3653053937469</v>
      </c>
      <c r="AL3228">
        <f>AD3228/'Totals and Drop Down Lists'!Z$6*Inputs!H$37</f>
        <v>4730.325749296394</v>
      </c>
      <c r="AM3228">
        <f>AE3228/'Totals and Drop Down Lists'!AA$6*Inputs!I$37</f>
        <v>22327.622909009318</v>
      </c>
      <c r="AN3228">
        <f>AF3228/'Totals and Drop Down Lists'!AB$6*Inputs!J$37</f>
        <v>13770.118266837871</v>
      </c>
      <c r="AO3228">
        <f>AG3228/'Totals and Drop Down Lists'!AC$6*Inputs!K$37</f>
        <v>13595.210610736882</v>
      </c>
      <c r="AP3228">
        <f>AH3228/'Totals and Drop Down Lists'!AD$6*Inputs!L$37</f>
        <v>20455.99149798416</v>
      </c>
      <c r="AQ3228">
        <f>IF(OR($D3228="51",$D3228="52",$D3228="61"),(AA3228/'Totals and Drop Down Lists'!W$4)*Inputs!E$38,0)</f>
        <v>0</v>
      </c>
      <c r="AR3228">
        <f>IF(OR($D3228="51",$D3228="52",$D3228="61"),(AB3228/'Totals and Drop Down Lists'!X$4)*Inputs!F$38,0)</f>
        <v>0</v>
      </c>
      <c r="AS3228">
        <f>IF(OR($D3228="51",$D3228="52",$D3228="61"),(AC3228/'Totals and Drop Down Lists'!Y$4)*Inputs!G$38,0)</f>
        <v>0</v>
      </c>
      <c r="AT3228">
        <f>IF(OR($D3228="51",$D3228="52",$D3228="61"),(AD3228/'Totals and Drop Down Lists'!Z$4)*Inputs!H$38,0)</f>
        <v>0</v>
      </c>
      <c r="AU3228">
        <f>IF(OR($D3228="51",$D3228="52",$D3228="61"),(AE3228/'Totals and Drop Down Lists'!AA$4)*Inputs!I$38,0)</f>
        <v>0</v>
      </c>
      <c r="AV3228">
        <f>IF(OR($D3228="51",$D3228="52",$D3228="61"),(AF3228/'Totals and Drop Down Lists'!AB$4)*Inputs!J$38,0)</f>
        <v>0</v>
      </c>
      <c r="AW3228">
        <f>IF(OR($D3228="51",$D3228="52",$D3228="61"),(AG3228/'Totals and Drop Down Lists'!AC$4)*Inputs!K$38,0)</f>
        <v>0</v>
      </c>
      <c r="AX3228">
        <f>IF(OR($D3228="51",$D3228="52",$D3228="61"),(AH3228/'Totals and Drop Down Lists'!AD$4)*Inputs!L$38,0)</f>
        <v>0</v>
      </c>
      <c r="AY3228">
        <f>IF(OR($D3228="51",$D3228="52",$D3228="61"),0,(AA3228/'Totals and Drop Down Lists'!W$5)*Inputs!E$39)</f>
        <v>0</v>
      </c>
      <c r="AZ3228">
        <f>IF(OR($D3228="51",$D3228="52",$D3228="61"),0,(AB3228/'Totals and Drop Down Lists'!X$5)*Inputs!F$39)</f>
        <v>0</v>
      </c>
      <c r="BA3228">
        <f>IF(OR($D3228="51",$D3228="52",$D3228="61"),0,(AC3228/'Totals and Drop Down Lists'!Y$5)*Inputs!G$39)</f>
        <v>0</v>
      </c>
      <c r="BB3228">
        <f>IF(OR($D3228="51",$D3228="52",$D3228="61"),0,(AD3228/'Totals and Drop Down Lists'!Z$5)*Inputs!H$39)</f>
        <v>0</v>
      </c>
      <c r="BC3228">
        <f>IF(OR($D3228="51",$D3228="52",$D3228="61"),0,(AE3228/'Totals and Drop Down Lists'!AA$5)*Inputs!I$39)</f>
        <v>0</v>
      </c>
      <c r="BD3228">
        <f>IF(OR($D3228="51",$D3228="52",$D3228="61"),0,(AF3228/'Totals and Drop Down Lists'!AB$5)*Inputs!J$39)</f>
        <v>0</v>
      </c>
      <c r="BE3228">
        <f>IF(OR($D3228="51",$D3228="52",$D3228="61"),0,(AG3228/'Totals and Drop Down Lists'!AC$5)*Inputs!K$39)</f>
        <v>0</v>
      </c>
      <c r="BF3228">
        <f>IF(OR($D3228="51",$D3228="52",$D3228="61"),0,(AH3228/'Totals and Drop Down Lists'!AD$5)*Inputs!L$39)</f>
        <v>0</v>
      </c>
      <c r="BG3228" s="10">
        <f t="shared" si="451"/>
        <v>155501.03270773156</v>
      </c>
    </row>
    <row r="3229" spans="1:59">
      <c r="A3229" s="1" t="s">
        <v>7666</v>
      </c>
      <c r="B3229" s="1" t="s">
        <v>630</v>
      </c>
      <c r="C3229" s="1" t="s">
        <v>635</v>
      </c>
      <c r="D3229" s="1" t="s">
        <v>10</v>
      </c>
      <c r="E3229" s="1" t="s">
        <v>636</v>
      </c>
      <c r="F3229" s="2">
        <v>52373</v>
      </c>
      <c r="G3229" s="2">
        <v>123</v>
      </c>
      <c r="H3229" s="2">
        <v>10</v>
      </c>
      <c r="I3229" s="2">
        <v>4858</v>
      </c>
      <c r="J3229" s="2">
        <v>19798</v>
      </c>
      <c r="K3229" s="2">
        <v>5814</v>
      </c>
      <c r="L3229" s="2">
        <v>75</v>
      </c>
      <c r="M3229" s="2">
        <v>0</v>
      </c>
      <c r="N3229" s="2">
        <v>6</v>
      </c>
      <c r="O3229" s="2">
        <v>72</v>
      </c>
      <c r="P3229" s="2">
        <v>36</v>
      </c>
      <c r="Q3229" s="2">
        <v>0</v>
      </c>
      <c r="R3229" s="2">
        <v>216</v>
      </c>
      <c r="S3229" s="2">
        <v>5607500</v>
      </c>
      <c r="T3229" s="2">
        <v>251285900</v>
      </c>
      <c r="U3229" s="2">
        <v>582</v>
      </c>
      <c r="V3229" s="2">
        <v>250</v>
      </c>
      <c r="W3229" s="2">
        <v>0</v>
      </c>
      <c r="X3229" s="2">
        <v>1005</v>
      </c>
      <c r="Y3229" s="2">
        <v>185</v>
      </c>
      <c r="Z3229" s="2">
        <v>700</v>
      </c>
      <c r="AA3229" s="9">
        <f t="shared" si="452"/>
        <v>52373</v>
      </c>
      <c r="AB3229" s="9">
        <f t="shared" si="453"/>
        <v>4725</v>
      </c>
      <c r="AC3229" s="9">
        <f t="shared" si="454"/>
        <v>405</v>
      </c>
      <c r="AD3229" s="9">
        <f t="shared" si="455"/>
        <v>216</v>
      </c>
      <c r="AE3229" s="44">
        <f t="shared" si="456"/>
        <v>1.1924070110129505E-4</v>
      </c>
      <c r="AF3229" s="9">
        <f t="shared" si="457"/>
        <v>755</v>
      </c>
      <c r="AG3229" s="9">
        <f t="shared" si="450"/>
        <v>885</v>
      </c>
      <c r="AH3229" s="44">
        <f t="shared" si="458"/>
        <v>9.6704807446045329E-5</v>
      </c>
      <c r="AI3229">
        <f>AA3229/'Totals and Drop Down Lists'!W$6*Inputs!E$37</f>
        <v>47509.664543659666</v>
      </c>
      <c r="AJ3229">
        <f>AB3229/'Totals and Drop Down Lists'!X$6*Inputs!F$37</f>
        <v>15547.079438526434</v>
      </c>
      <c r="AK3229">
        <f>AC3229/'Totals and Drop Down Lists'!Y$6*Inputs!G$37</f>
        <v>2669.8968034579229</v>
      </c>
      <c r="AL3229">
        <f>AD3229/'Totals and Drop Down Lists'!Z$6*Inputs!H$37</f>
        <v>1731.7802743186801</v>
      </c>
      <c r="AM3229">
        <f>AE3229/'Totals and Drop Down Lists'!AA$6*Inputs!I$37</f>
        <v>14844.197416380661</v>
      </c>
      <c r="AN3229">
        <f>AF3229/'Totals and Drop Down Lists'!AB$6*Inputs!J$37</f>
        <v>15067.30332096028</v>
      </c>
      <c r="AO3229">
        <f>AG3229/'Totals and Drop Down Lists'!AC$6*Inputs!K$37</f>
        <v>16481.864918496081</v>
      </c>
      <c r="AP3229">
        <f>AH3229/'Totals and Drop Down Lists'!AD$6*Inputs!L$37</f>
        <v>22757.533540951048</v>
      </c>
      <c r="AQ3229">
        <f>IF(OR($D3229="51",$D3229="52",$D3229="61"),(AA3229/'Totals and Drop Down Lists'!W$4)*Inputs!E$38,0)</f>
        <v>0</v>
      </c>
      <c r="AR3229">
        <f>IF(OR($D3229="51",$D3229="52",$D3229="61"),(AB3229/'Totals and Drop Down Lists'!X$4)*Inputs!F$38,0)</f>
        <v>0</v>
      </c>
      <c r="AS3229">
        <f>IF(OR($D3229="51",$D3229="52",$D3229="61"),(AC3229/'Totals and Drop Down Lists'!Y$4)*Inputs!G$38,0)</f>
        <v>0</v>
      </c>
      <c r="AT3229">
        <f>IF(OR($D3229="51",$D3229="52",$D3229="61"),(AD3229/'Totals and Drop Down Lists'!Z$4)*Inputs!H$38,0)</f>
        <v>0</v>
      </c>
      <c r="AU3229">
        <f>IF(OR($D3229="51",$D3229="52",$D3229="61"),(AE3229/'Totals and Drop Down Lists'!AA$4)*Inputs!I$38,0)</f>
        <v>0</v>
      </c>
      <c r="AV3229">
        <f>IF(OR($D3229="51",$D3229="52",$D3229="61"),(AF3229/'Totals and Drop Down Lists'!AB$4)*Inputs!J$38,0)</f>
        <v>0</v>
      </c>
      <c r="AW3229">
        <f>IF(OR($D3229="51",$D3229="52",$D3229="61"),(AG3229/'Totals and Drop Down Lists'!AC$4)*Inputs!K$38,0)</f>
        <v>0</v>
      </c>
      <c r="AX3229">
        <f>IF(OR($D3229="51",$D3229="52",$D3229="61"),(AH3229/'Totals and Drop Down Lists'!AD$4)*Inputs!L$38,0)</f>
        <v>0</v>
      </c>
      <c r="AY3229">
        <f>IF(OR($D3229="51",$D3229="52",$D3229="61"),0,(AA3229/'Totals and Drop Down Lists'!W$5)*Inputs!E$39)</f>
        <v>0</v>
      </c>
      <c r="AZ3229">
        <f>IF(OR($D3229="51",$D3229="52",$D3229="61"),0,(AB3229/'Totals and Drop Down Lists'!X$5)*Inputs!F$39)</f>
        <v>0</v>
      </c>
      <c r="BA3229">
        <f>IF(OR($D3229="51",$D3229="52",$D3229="61"),0,(AC3229/'Totals and Drop Down Lists'!Y$5)*Inputs!G$39)</f>
        <v>0</v>
      </c>
      <c r="BB3229">
        <f>IF(OR($D3229="51",$D3229="52",$D3229="61"),0,(AD3229/'Totals and Drop Down Lists'!Z$5)*Inputs!H$39)</f>
        <v>0</v>
      </c>
      <c r="BC3229">
        <f>IF(OR($D3229="51",$D3229="52",$D3229="61"),0,(AE3229/'Totals and Drop Down Lists'!AA$5)*Inputs!I$39)</f>
        <v>0</v>
      </c>
      <c r="BD3229">
        <f>IF(OR($D3229="51",$D3229="52",$D3229="61"),0,(AF3229/'Totals and Drop Down Lists'!AB$5)*Inputs!J$39)</f>
        <v>0</v>
      </c>
      <c r="BE3229">
        <f>IF(OR($D3229="51",$D3229="52",$D3229="61"),0,(AG3229/'Totals and Drop Down Lists'!AC$5)*Inputs!K$39)</f>
        <v>0</v>
      </c>
      <c r="BF3229">
        <f>IF(OR($D3229="51",$D3229="52",$D3229="61"),0,(AH3229/'Totals and Drop Down Lists'!AD$5)*Inputs!L$39)</f>
        <v>0</v>
      </c>
      <c r="BG3229" s="10">
        <f t="shared" si="451"/>
        <v>136609.3202567508</v>
      </c>
    </row>
    <row r="3230" spans="1:59">
      <c r="A3230" s="1" t="s">
        <v>7666</v>
      </c>
      <c r="B3230" s="1" t="s">
        <v>630</v>
      </c>
      <c r="C3230" s="1" t="s">
        <v>637</v>
      </c>
      <c r="D3230" s="1" t="s">
        <v>25</v>
      </c>
      <c r="E3230" s="1" t="s">
        <v>638</v>
      </c>
      <c r="F3230" s="2">
        <v>45339</v>
      </c>
      <c r="G3230" s="2">
        <v>197</v>
      </c>
      <c r="H3230" s="2">
        <v>8</v>
      </c>
      <c r="I3230" s="2">
        <v>8958</v>
      </c>
      <c r="J3230" s="2">
        <v>16402</v>
      </c>
      <c r="K3230" s="2">
        <v>4922</v>
      </c>
      <c r="L3230" s="2">
        <v>166</v>
      </c>
      <c r="M3230" s="2">
        <v>40</v>
      </c>
      <c r="N3230" s="2">
        <v>47</v>
      </c>
      <c r="O3230" s="2">
        <v>481</v>
      </c>
      <c r="P3230" s="2">
        <v>104</v>
      </c>
      <c r="Q3230" s="2">
        <v>39</v>
      </c>
      <c r="R3230" s="2">
        <v>1451</v>
      </c>
      <c r="S3230" s="2">
        <v>3038700</v>
      </c>
      <c r="T3230" s="2">
        <v>141122500</v>
      </c>
      <c r="U3230" s="2">
        <v>546</v>
      </c>
      <c r="V3230" s="2">
        <v>204</v>
      </c>
      <c r="W3230" s="2">
        <v>0</v>
      </c>
      <c r="X3230" s="2">
        <v>1033</v>
      </c>
      <c r="Y3230" s="2">
        <v>110</v>
      </c>
      <c r="Z3230" s="2">
        <v>594</v>
      </c>
      <c r="AA3230" s="9">
        <f t="shared" si="452"/>
        <v>45339</v>
      </c>
      <c r="AB3230" s="9">
        <f t="shared" si="453"/>
        <v>8753</v>
      </c>
      <c r="AC3230" s="9">
        <f t="shared" si="454"/>
        <v>2328</v>
      </c>
      <c r="AD3230" s="9">
        <f t="shared" si="455"/>
        <v>1451</v>
      </c>
      <c r="AE3230" s="44">
        <f t="shared" si="456"/>
        <v>1.0315307933879395E-4</v>
      </c>
      <c r="AF3230" s="9">
        <f t="shared" si="457"/>
        <v>829</v>
      </c>
      <c r="AG3230" s="9">
        <f t="shared" si="450"/>
        <v>704</v>
      </c>
      <c r="AH3230" s="44">
        <f t="shared" si="458"/>
        <v>7.8608325887452024E-5</v>
      </c>
      <c r="AI3230">
        <f>AA3230/'Totals and Drop Down Lists'!W$6*Inputs!E$37</f>
        <v>41128.838919767557</v>
      </c>
      <c r="AJ3230">
        <f>AB3230/'Totals and Drop Down Lists'!X$6*Inputs!F$37</f>
        <v>28800.7590106713</v>
      </c>
      <c r="AK3230">
        <f>AC3230/'Totals and Drop Down Lists'!Y$6*Inputs!G$37</f>
        <v>15346.962366543321</v>
      </c>
      <c r="AL3230">
        <f>AD3230/'Totals and Drop Down Lists'!Z$6*Inputs!H$37</f>
        <v>11633.394342761134</v>
      </c>
      <c r="AM3230">
        <f>AE3230/'Totals and Drop Down Lists'!AA$6*Inputs!I$37</f>
        <v>12841.459834355201</v>
      </c>
      <c r="AN3230">
        <f>AF3230/'Totals and Drop Down Lists'!AB$6*Inputs!J$37</f>
        <v>16544.098613345792</v>
      </c>
      <c r="AO3230">
        <f>AG3230/'Totals and Drop Down Lists'!AC$6*Inputs!K$37</f>
        <v>13110.997630080499</v>
      </c>
      <c r="AP3230">
        <f>AH3230/'Totals and Drop Down Lists'!AD$6*Inputs!L$37</f>
        <v>18498.890181646879</v>
      </c>
      <c r="AQ3230">
        <f>IF(OR($D3230="51",$D3230="52",$D3230="61"),(AA3230/'Totals and Drop Down Lists'!W$4)*Inputs!E$38,0)</f>
        <v>0</v>
      </c>
      <c r="AR3230">
        <f>IF(OR($D3230="51",$D3230="52",$D3230="61"),(AB3230/'Totals and Drop Down Lists'!X$4)*Inputs!F$38,0)</f>
        <v>0</v>
      </c>
      <c r="AS3230">
        <f>IF(OR($D3230="51",$D3230="52",$D3230="61"),(AC3230/'Totals and Drop Down Lists'!Y$4)*Inputs!G$38,0)</f>
        <v>0</v>
      </c>
      <c r="AT3230">
        <f>IF(OR($D3230="51",$D3230="52",$D3230="61"),(AD3230/'Totals and Drop Down Lists'!Z$4)*Inputs!H$38,0)</f>
        <v>0</v>
      </c>
      <c r="AU3230">
        <f>IF(OR($D3230="51",$D3230="52",$D3230="61"),(AE3230/'Totals and Drop Down Lists'!AA$4)*Inputs!I$38,0)</f>
        <v>0</v>
      </c>
      <c r="AV3230">
        <f>IF(OR($D3230="51",$D3230="52",$D3230="61"),(AF3230/'Totals and Drop Down Lists'!AB$4)*Inputs!J$38,0)</f>
        <v>0</v>
      </c>
      <c r="AW3230">
        <f>IF(OR($D3230="51",$D3230="52",$D3230="61"),(AG3230/'Totals and Drop Down Lists'!AC$4)*Inputs!K$38,0)</f>
        <v>0</v>
      </c>
      <c r="AX3230">
        <f>IF(OR($D3230="51",$D3230="52",$D3230="61"),(AH3230/'Totals and Drop Down Lists'!AD$4)*Inputs!L$38,0)</f>
        <v>0</v>
      </c>
      <c r="AY3230">
        <f>IF(OR($D3230="51",$D3230="52",$D3230="61"),0,(AA3230/'Totals and Drop Down Lists'!W$5)*Inputs!E$39)</f>
        <v>0</v>
      </c>
      <c r="AZ3230">
        <f>IF(OR($D3230="51",$D3230="52",$D3230="61"),0,(AB3230/'Totals and Drop Down Lists'!X$5)*Inputs!F$39)</f>
        <v>0</v>
      </c>
      <c r="BA3230">
        <f>IF(OR($D3230="51",$D3230="52",$D3230="61"),0,(AC3230/'Totals and Drop Down Lists'!Y$5)*Inputs!G$39)</f>
        <v>0</v>
      </c>
      <c r="BB3230">
        <f>IF(OR($D3230="51",$D3230="52",$D3230="61"),0,(AD3230/'Totals and Drop Down Lists'!Z$5)*Inputs!H$39)</f>
        <v>0</v>
      </c>
      <c r="BC3230">
        <f>IF(OR($D3230="51",$D3230="52",$D3230="61"),0,(AE3230/'Totals and Drop Down Lists'!AA$5)*Inputs!I$39)</f>
        <v>0</v>
      </c>
      <c r="BD3230">
        <f>IF(OR($D3230="51",$D3230="52",$D3230="61"),0,(AF3230/'Totals and Drop Down Lists'!AB$5)*Inputs!J$39)</f>
        <v>0</v>
      </c>
      <c r="BE3230">
        <f>IF(OR($D3230="51",$D3230="52",$D3230="61"),0,(AG3230/'Totals and Drop Down Lists'!AC$5)*Inputs!K$39)</f>
        <v>0</v>
      </c>
      <c r="BF3230">
        <f>IF(OR($D3230="51",$D3230="52",$D3230="61"),0,(AH3230/'Totals and Drop Down Lists'!AD$5)*Inputs!L$39)</f>
        <v>0</v>
      </c>
      <c r="BG3230" s="10">
        <f t="shared" si="451"/>
        <v>157905.40089917168</v>
      </c>
    </row>
    <row r="3231" spans="1:59">
      <c r="A3231" s="1" t="s">
        <v>7666</v>
      </c>
      <c r="B3231" s="1" t="s">
        <v>630</v>
      </c>
      <c r="C3231" s="1" t="s">
        <v>639</v>
      </c>
      <c r="D3231" s="1" t="s">
        <v>25</v>
      </c>
      <c r="E3231" s="1" t="s">
        <v>640</v>
      </c>
      <c r="F3231" s="2">
        <v>39213</v>
      </c>
      <c r="G3231" s="2">
        <v>244</v>
      </c>
      <c r="H3231" s="2">
        <v>58</v>
      </c>
      <c r="I3231" s="2">
        <v>5370</v>
      </c>
      <c r="J3231" s="2">
        <v>14421</v>
      </c>
      <c r="K3231" s="2">
        <v>2735</v>
      </c>
      <c r="L3231" s="2">
        <v>94</v>
      </c>
      <c r="M3231" s="2">
        <v>15</v>
      </c>
      <c r="N3231" s="2">
        <v>5</v>
      </c>
      <c r="O3231" s="2">
        <v>100</v>
      </c>
      <c r="P3231" s="2">
        <v>7</v>
      </c>
      <c r="Q3231" s="2">
        <v>14</v>
      </c>
      <c r="R3231" s="2">
        <v>493</v>
      </c>
      <c r="S3231" s="2">
        <v>2106300</v>
      </c>
      <c r="T3231" s="2">
        <v>103122400</v>
      </c>
      <c r="U3231" s="2">
        <v>148</v>
      </c>
      <c r="V3231" s="2">
        <v>153</v>
      </c>
      <c r="W3231" s="2">
        <v>0</v>
      </c>
      <c r="X3231" s="2">
        <v>530</v>
      </c>
      <c r="Y3231" s="2">
        <v>64</v>
      </c>
      <c r="Z3231" s="2">
        <v>309</v>
      </c>
      <c r="AA3231" s="9">
        <f t="shared" si="452"/>
        <v>39213</v>
      </c>
      <c r="AB3231" s="9">
        <f t="shared" si="453"/>
        <v>5068</v>
      </c>
      <c r="AC3231" s="9">
        <f t="shared" si="454"/>
        <v>728</v>
      </c>
      <c r="AD3231" s="9">
        <f t="shared" si="455"/>
        <v>493</v>
      </c>
      <c r="AE3231" s="44">
        <f t="shared" si="456"/>
        <v>3.622555688132486E-5</v>
      </c>
      <c r="AF3231" s="9">
        <f t="shared" si="457"/>
        <v>377</v>
      </c>
      <c r="AG3231" s="9">
        <f t="shared" si="450"/>
        <v>373</v>
      </c>
      <c r="AH3231" s="44">
        <f t="shared" si="458"/>
        <v>2.6322181047538015E-5</v>
      </c>
      <c r="AI3231">
        <f>AA3231/'Totals and Drop Down Lists'!W$6*Inputs!E$37</f>
        <v>35571.696785567496</v>
      </c>
      <c r="AJ3231">
        <f>AB3231/'Totals and Drop Down Lists'!X$6*Inputs!F$37</f>
        <v>16675.682242212057</v>
      </c>
      <c r="AK3231">
        <f>AC3231/'Totals and Drop Down Lists'!Y$6*Inputs!G$37</f>
        <v>4799.2219084379458</v>
      </c>
      <c r="AL3231">
        <f>AD3231/'Totals and Drop Down Lists'!Z$6*Inputs!H$37</f>
        <v>3952.6281261069871</v>
      </c>
      <c r="AM3231">
        <f>AE3231/'Totals and Drop Down Lists'!AA$6*Inputs!I$37</f>
        <v>4509.6960425274856</v>
      </c>
      <c r="AN3231">
        <f>AF3231/'Totals and Drop Down Lists'!AB$6*Inputs!J$37</f>
        <v>7523.673313909967</v>
      </c>
      <c r="AO3231">
        <f>AG3231/'Totals and Drop Down Lists'!AC$6*Inputs!K$37</f>
        <v>6946.5939148011739</v>
      </c>
      <c r="AP3231">
        <f>AH3231/'Totals and Drop Down Lists'!AD$6*Inputs!L$37</f>
        <v>6194.3964719080695</v>
      </c>
      <c r="AQ3231">
        <f>IF(OR($D3231="51",$D3231="52",$D3231="61"),(AA3231/'Totals and Drop Down Lists'!W$4)*Inputs!E$38,0)</f>
        <v>0</v>
      </c>
      <c r="AR3231">
        <f>IF(OR($D3231="51",$D3231="52",$D3231="61"),(AB3231/'Totals and Drop Down Lists'!X$4)*Inputs!F$38,0)</f>
        <v>0</v>
      </c>
      <c r="AS3231">
        <f>IF(OR($D3231="51",$D3231="52",$D3231="61"),(AC3231/'Totals and Drop Down Lists'!Y$4)*Inputs!G$38,0)</f>
        <v>0</v>
      </c>
      <c r="AT3231">
        <f>IF(OR($D3231="51",$D3231="52",$D3231="61"),(AD3231/'Totals and Drop Down Lists'!Z$4)*Inputs!H$38,0)</f>
        <v>0</v>
      </c>
      <c r="AU3231">
        <f>IF(OR($D3231="51",$D3231="52",$D3231="61"),(AE3231/'Totals and Drop Down Lists'!AA$4)*Inputs!I$38,0)</f>
        <v>0</v>
      </c>
      <c r="AV3231">
        <f>IF(OR($D3231="51",$D3231="52",$D3231="61"),(AF3231/'Totals and Drop Down Lists'!AB$4)*Inputs!J$38,0)</f>
        <v>0</v>
      </c>
      <c r="AW3231">
        <f>IF(OR($D3231="51",$D3231="52",$D3231="61"),(AG3231/'Totals and Drop Down Lists'!AC$4)*Inputs!K$38,0)</f>
        <v>0</v>
      </c>
      <c r="AX3231">
        <f>IF(OR($D3231="51",$D3231="52",$D3231="61"),(AH3231/'Totals and Drop Down Lists'!AD$4)*Inputs!L$38,0)</f>
        <v>0</v>
      </c>
      <c r="AY3231">
        <f>IF(OR($D3231="51",$D3231="52",$D3231="61"),0,(AA3231/'Totals and Drop Down Lists'!W$5)*Inputs!E$39)</f>
        <v>0</v>
      </c>
      <c r="AZ3231">
        <f>IF(OR($D3231="51",$D3231="52",$D3231="61"),0,(AB3231/'Totals and Drop Down Lists'!X$5)*Inputs!F$39)</f>
        <v>0</v>
      </c>
      <c r="BA3231">
        <f>IF(OR($D3231="51",$D3231="52",$D3231="61"),0,(AC3231/'Totals and Drop Down Lists'!Y$5)*Inputs!G$39)</f>
        <v>0</v>
      </c>
      <c r="BB3231">
        <f>IF(OR($D3231="51",$D3231="52",$D3231="61"),0,(AD3231/'Totals and Drop Down Lists'!Z$5)*Inputs!H$39)</f>
        <v>0</v>
      </c>
      <c r="BC3231">
        <f>IF(OR($D3231="51",$D3231="52",$D3231="61"),0,(AE3231/'Totals and Drop Down Lists'!AA$5)*Inputs!I$39)</f>
        <v>0</v>
      </c>
      <c r="BD3231">
        <f>IF(OR($D3231="51",$D3231="52",$D3231="61"),0,(AF3231/'Totals and Drop Down Lists'!AB$5)*Inputs!J$39)</f>
        <v>0</v>
      </c>
      <c r="BE3231">
        <f>IF(OR($D3231="51",$D3231="52",$D3231="61"),0,(AG3231/'Totals and Drop Down Lists'!AC$5)*Inputs!K$39)</f>
        <v>0</v>
      </c>
      <c r="BF3231">
        <f>IF(OR($D3231="51",$D3231="52",$D3231="61"),0,(AH3231/'Totals and Drop Down Lists'!AD$5)*Inputs!L$39)</f>
        <v>0</v>
      </c>
      <c r="BG3231" s="10">
        <f t="shared" si="451"/>
        <v>86173.588805471183</v>
      </c>
    </row>
    <row r="3232" spans="1:59">
      <c r="A3232" s="1" t="s">
        <v>7666</v>
      </c>
      <c r="B3232" s="1" t="s">
        <v>630</v>
      </c>
      <c r="C3232" s="1" t="s">
        <v>45</v>
      </c>
      <c r="D3232" s="1" t="s">
        <v>25</v>
      </c>
      <c r="E3232" s="1" t="s">
        <v>641</v>
      </c>
      <c r="F3232" s="2">
        <v>53011</v>
      </c>
      <c r="G3232" s="2">
        <v>319</v>
      </c>
      <c r="H3232" s="2">
        <v>12</v>
      </c>
      <c r="I3232" s="2">
        <v>10928</v>
      </c>
      <c r="J3232" s="2">
        <v>21019</v>
      </c>
      <c r="K3232" s="2">
        <v>6766</v>
      </c>
      <c r="L3232" s="2">
        <v>176</v>
      </c>
      <c r="M3232" s="2">
        <v>32</v>
      </c>
      <c r="N3232" s="2">
        <v>0</v>
      </c>
      <c r="O3232" s="2">
        <v>381</v>
      </c>
      <c r="P3232" s="2">
        <v>78</v>
      </c>
      <c r="Q3232" s="2">
        <v>0</v>
      </c>
      <c r="R3232" s="2">
        <v>910</v>
      </c>
      <c r="S3232" s="2">
        <v>3843300</v>
      </c>
      <c r="T3232" s="2">
        <v>190540100</v>
      </c>
      <c r="U3232" s="2">
        <v>291</v>
      </c>
      <c r="V3232" s="2">
        <v>533</v>
      </c>
      <c r="W3232" s="2">
        <v>25</v>
      </c>
      <c r="X3232" s="2">
        <v>1720</v>
      </c>
      <c r="Y3232" s="2">
        <v>43</v>
      </c>
      <c r="Z3232" s="2">
        <v>954</v>
      </c>
      <c r="AA3232" s="9">
        <f t="shared" si="452"/>
        <v>53011</v>
      </c>
      <c r="AB3232" s="9">
        <f t="shared" si="453"/>
        <v>10597</v>
      </c>
      <c r="AC3232" s="9">
        <f t="shared" si="454"/>
        <v>1577</v>
      </c>
      <c r="AD3232" s="9">
        <f t="shared" si="455"/>
        <v>910</v>
      </c>
      <c r="AE3232" s="44">
        <f t="shared" si="456"/>
        <v>1.5210648228116964E-4</v>
      </c>
      <c r="AF3232" s="9">
        <f t="shared" si="457"/>
        <v>1162</v>
      </c>
      <c r="AG3232" s="9">
        <f t="shared" si="450"/>
        <v>997</v>
      </c>
      <c r="AH3232" s="44">
        <f t="shared" si="458"/>
        <v>1.1941700859721888E-4</v>
      </c>
      <c r="AI3232">
        <f>AA3232/'Totals and Drop Down Lists'!W$6*Inputs!E$37</f>
        <v>48088.420123421289</v>
      </c>
      <c r="AJ3232">
        <f>AB3232/'Totals and Drop Down Lists'!X$6*Inputs!F$37</f>
        <v>34868.232975675055</v>
      </c>
      <c r="AK3232">
        <f>AC3232/'Totals and Drop Down Lists'!Y$6*Inputs!G$37</f>
        <v>10396.116689020109</v>
      </c>
      <c r="AL3232">
        <f>AD3232/'Totals and Drop Down Lists'!Z$6*Inputs!H$37</f>
        <v>7295.9261556944384</v>
      </c>
      <c r="AM3232">
        <f>AE3232/'Totals and Drop Down Lists'!AA$6*Inputs!I$37</f>
        <v>18935.637164484655</v>
      </c>
      <c r="AN3232">
        <f>AF3232/'Totals and Drop Down Lists'!AB$6*Inputs!J$37</f>
        <v>23189.677429080588</v>
      </c>
      <c r="AO3232">
        <f>AG3232/'Totals and Drop Down Lists'!AC$6*Inputs!K$37</f>
        <v>18567.705450554346</v>
      </c>
      <c r="AP3232">
        <f>AH3232/'Totals and Drop Down Lists'!AD$6*Inputs!L$37</f>
        <v>28102.393772176256</v>
      </c>
      <c r="AQ3232">
        <f>IF(OR($D3232="51",$D3232="52",$D3232="61"),(AA3232/'Totals and Drop Down Lists'!W$4)*Inputs!E$38,0)</f>
        <v>0</v>
      </c>
      <c r="AR3232">
        <f>IF(OR($D3232="51",$D3232="52",$D3232="61"),(AB3232/'Totals and Drop Down Lists'!X$4)*Inputs!F$38,0)</f>
        <v>0</v>
      </c>
      <c r="AS3232">
        <f>IF(OR($D3232="51",$D3232="52",$D3232="61"),(AC3232/'Totals and Drop Down Lists'!Y$4)*Inputs!G$38,0)</f>
        <v>0</v>
      </c>
      <c r="AT3232">
        <f>IF(OR($D3232="51",$D3232="52",$D3232="61"),(AD3232/'Totals and Drop Down Lists'!Z$4)*Inputs!H$38,0)</f>
        <v>0</v>
      </c>
      <c r="AU3232">
        <f>IF(OR($D3232="51",$D3232="52",$D3232="61"),(AE3232/'Totals and Drop Down Lists'!AA$4)*Inputs!I$38,0)</f>
        <v>0</v>
      </c>
      <c r="AV3232">
        <f>IF(OR($D3232="51",$D3232="52",$D3232="61"),(AF3232/'Totals and Drop Down Lists'!AB$4)*Inputs!J$38,0)</f>
        <v>0</v>
      </c>
      <c r="AW3232">
        <f>IF(OR($D3232="51",$D3232="52",$D3232="61"),(AG3232/'Totals and Drop Down Lists'!AC$4)*Inputs!K$38,0)</f>
        <v>0</v>
      </c>
      <c r="AX3232">
        <f>IF(OR($D3232="51",$D3232="52",$D3232="61"),(AH3232/'Totals and Drop Down Lists'!AD$4)*Inputs!L$38,0)</f>
        <v>0</v>
      </c>
      <c r="AY3232">
        <f>IF(OR($D3232="51",$D3232="52",$D3232="61"),0,(AA3232/'Totals and Drop Down Lists'!W$5)*Inputs!E$39)</f>
        <v>0</v>
      </c>
      <c r="AZ3232">
        <f>IF(OR($D3232="51",$D3232="52",$D3232="61"),0,(AB3232/'Totals and Drop Down Lists'!X$5)*Inputs!F$39)</f>
        <v>0</v>
      </c>
      <c r="BA3232">
        <f>IF(OR($D3232="51",$D3232="52",$D3232="61"),0,(AC3232/'Totals and Drop Down Lists'!Y$5)*Inputs!G$39)</f>
        <v>0</v>
      </c>
      <c r="BB3232">
        <f>IF(OR($D3232="51",$D3232="52",$D3232="61"),0,(AD3232/'Totals and Drop Down Lists'!Z$5)*Inputs!H$39)</f>
        <v>0</v>
      </c>
      <c r="BC3232">
        <f>IF(OR($D3232="51",$D3232="52",$D3232="61"),0,(AE3232/'Totals and Drop Down Lists'!AA$5)*Inputs!I$39)</f>
        <v>0</v>
      </c>
      <c r="BD3232">
        <f>IF(OR($D3232="51",$D3232="52",$D3232="61"),0,(AF3232/'Totals and Drop Down Lists'!AB$5)*Inputs!J$39)</f>
        <v>0</v>
      </c>
      <c r="BE3232">
        <f>IF(OR($D3232="51",$D3232="52",$D3232="61"),0,(AG3232/'Totals and Drop Down Lists'!AC$5)*Inputs!K$39)</f>
        <v>0</v>
      </c>
      <c r="BF3232">
        <f>IF(OR($D3232="51",$D3232="52",$D3232="61"),0,(AH3232/'Totals and Drop Down Lists'!AD$5)*Inputs!L$39)</f>
        <v>0</v>
      </c>
      <c r="BG3232" s="10">
        <f t="shared" si="451"/>
        <v>189444.10976010674</v>
      </c>
    </row>
    <row r="3233" spans="1:59">
      <c r="A3233" s="1" t="s">
        <v>7666</v>
      </c>
      <c r="B3233" s="1" t="s">
        <v>630</v>
      </c>
      <c r="C3233" s="1" t="s">
        <v>642</v>
      </c>
      <c r="D3233" s="1" t="s">
        <v>25</v>
      </c>
      <c r="E3233" s="1" t="s">
        <v>643</v>
      </c>
      <c r="F3233" s="2">
        <v>49926</v>
      </c>
      <c r="G3233" s="2">
        <v>179</v>
      </c>
      <c r="H3233" s="2">
        <v>21</v>
      </c>
      <c r="I3233" s="2">
        <v>7573</v>
      </c>
      <c r="J3233" s="2">
        <v>18647</v>
      </c>
      <c r="K3233" s="2">
        <v>4932</v>
      </c>
      <c r="L3233" s="2">
        <v>91</v>
      </c>
      <c r="M3233" s="2">
        <v>0</v>
      </c>
      <c r="N3233" s="2">
        <v>0</v>
      </c>
      <c r="O3233" s="2">
        <v>125</v>
      </c>
      <c r="P3233" s="2">
        <v>35</v>
      </c>
      <c r="Q3233" s="2">
        <v>0</v>
      </c>
      <c r="R3233" s="2">
        <v>1359</v>
      </c>
      <c r="S3233" s="2">
        <v>3023800</v>
      </c>
      <c r="T3233" s="2">
        <v>166112800</v>
      </c>
      <c r="U3233" s="2">
        <v>381</v>
      </c>
      <c r="V3233" s="2">
        <v>591</v>
      </c>
      <c r="W3233" s="2">
        <v>44</v>
      </c>
      <c r="X3233" s="2">
        <v>1410</v>
      </c>
      <c r="Y3233" s="2">
        <v>388</v>
      </c>
      <c r="Z3233" s="2">
        <v>676</v>
      </c>
      <c r="AA3233" s="9">
        <f t="shared" si="452"/>
        <v>49926</v>
      </c>
      <c r="AB3233" s="9">
        <f t="shared" si="453"/>
        <v>7373</v>
      </c>
      <c r="AC3233" s="9">
        <f t="shared" si="454"/>
        <v>1610</v>
      </c>
      <c r="AD3233" s="9">
        <f t="shared" si="455"/>
        <v>1359</v>
      </c>
      <c r="AE3233" s="44">
        <f t="shared" si="456"/>
        <v>9.1103057172557052E-5</v>
      </c>
      <c r="AF3233" s="9">
        <f t="shared" si="457"/>
        <v>775</v>
      </c>
      <c r="AG3233" s="9">
        <f t="shared" si="450"/>
        <v>1064</v>
      </c>
      <c r="AH3233" s="44">
        <f t="shared" si="458"/>
        <v>1.0471449710795418E-4</v>
      </c>
      <c r="AI3233">
        <f>AA3233/'Totals and Drop Down Lists'!W$6*Inputs!E$37</f>
        <v>45289.891967363961</v>
      </c>
      <c r="AJ3233">
        <f>AB3233/'Totals and Drop Down Lists'!X$6*Inputs!F$37</f>
        <v>24260.024698466754</v>
      </c>
      <c r="AK3233">
        <f>AC3233/'Totals and Drop Down Lists'!Y$6*Inputs!G$37</f>
        <v>10613.663835968533</v>
      </c>
      <c r="AL3233">
        <f>AD3233/'Totals and Drop Down Lists'!Z$6*Inputs!H$37</f>
        <v>10895.784225921694</v>
      </c>
      <c r="AM3233">
        <f>AE3233/'Totals and Drop Down Lists'!AA$6*Inputs!I$37</f>
        <v>11341.360403076022</v>
      </c>
      <c r="AN3233">
        <f>AF3233/'Totals and Drop Down Lists'!AB$6*Inputs!J$37</f>
        <v>15466.437183767177</v>
      </c>
      <c r="AO3233">
        <f>AG3233/'Totals and Drop Down Lists'!AC$6*Inputs!K$37</f>
        <v>19815.485054553483</v>
      </c>
      <c r="AP3233">
        <f>AH3233/'Totals and Drop Down Lists'!AD$6*Inputs!L$37</f>
        <v>24642.453080604748</v>
      </c>
      <c r="AQ3233">
        <f>IF(OR($D3233="51",$D3233="52",$D3233="61"),(AA3233/'Totals and Drop Down Lists'!W$4)*Inputs!E$38,0)</f>
        <v>0</v>
      </c>
      <c r="AR3233">
        <f>IF(OR($D3233="51",$D3233="52",$D3233="61"),(AB3233/'Totals and Drop Down Lists'!X$4)*Inputs!F$38,0)</f>
        <v>0</v>
      </c>
      <c r="AS3233">
        <f>IF(OR($D3233="51",$D3233="52",$D3233="61"),(AC3233/'Totals and Drop Down Lists'!Y$4)*Inputs!G$38,0)</f>
        <v>0</v>
      </c>
      <c r="AT3233">
        <f>IF(OR($D3233="51",$D3233="52",$D3233="61"),(AD3233/'Totals and Drop Down Lists'!Z$4)*Inputs!H$38,0)</f>
        <v>0</v>
      </c>
      <c r="AU3233">
        <f>IF(OR($D3233="51",$D3233="52",$D3233="61"),(AE3233/'Totals and Drop Down Lists'!AA$4)*Inputs!I$38,0)</f>
        <v>0</v>
      </c>
      <c r="AV3233">
        <f>IF(OR($D3233="51",$D3233="52",$D3233="61"),(AF3233/'Totals and Drop Down Lists'!AB$4)*Inputs!J$38,0)</f>
        <v>0</v>
      </c>
      <c r="AW3233">
        <f>IF(OR($D3233="51",$D3233="52",$D3233="61"),(AG3233/'Totals and Drop Down Lists'!AC$4)*Inputs!K$38,0)</f>
        <v>0</v>
      </c>
      <c r="AX3233">
        <f>IF(OR($D3233="51",$D3233="52",$D3233="61"),(AH3233/'Totals and Drop Down Lists'!AD$4)*Inputs!L$38,0)</f>
        <v>0</v>
      </c>
      <c r="AY3233">
        <f>IF(OR($D3233="51",$D3233="52",$D3233="61"),0,(AA3233/'Totals and Drop Down Lists'!W$5)*Inputs!E$39)</f>
        <v>0</v>
      </c>
      <c r="AZ3233">
        <f>IF(OR($D3233="51",$D3233="52",$D3233="61"),0,(AB3233/'Totals and Drop Down Lists'!X$5)*Inputs!F$39)</f>
        <v>0</v>
      </c>
      <c r="BA3233">
        <f>IF(OR($D3233="51",$D3233="52",$D3233="61"),0,(AC3233/'Totals and Drop Down Lists'!Y$5)*Inputs!G$39)</f>
        <v>0</v>
      </c>
      <c r="BB3233">
        <f>IF(OR($D3233="51",$D3233="52",$D3233="61"),0,(AD3233/'Totals and Drop Down Lists'!Z$5)*Inputs!H$39)</f>
        <v>0</v>
      </c>
      <c r="BC3233">
        <f>IF(OR($D3233="51",$D3233="52",$D3233="61"),0,(AE3233/'Totals and Drop Down Lists'!AA$5)*Inputs!I$39)</f>
        <v>0</v>
      </c>
      <c r="BD3233">
        <f>IF(OR($D3233="51",$D3233="52",$D3233="61"),0,(AF3233/'Totals and Drop Down Lists'!AB$5)*Inputs!J$39)</f>
        <v>0</v>
      </c>
      <c r="BE3233">
        <f>IF(OR($D3233="51",$D3233="52",$D3233="61"),0,(AG3233/'Totals and Drop Down Lists'!AC$5)*Inputs!K$39)</f>
        <v>0</v>
      </c>
      <c r="BF3233">
        <f>IF(OR($D3233="51",$D3233="52",$D3233="61"),0,(AH3233/'Totals and Drop Down Lists'!AD$5)*Inputs!L$39)</f>
        <v>0</v>
      </c>
      <c r="BG3233" s="10">
        <f t="shared" si="451"/>
        <v>162325.10044972238</v>
      </c>
    </row>
    <row r="3234" spans="1:59">
      <c r="A3234" s="1" t="s">
        <v>7666</v>
      </c>
      <c r="B3234" s="1" t="s">
        <v>630</v>
      </c>
      <c r="C3234" s="1" t="s">
        <v>644</v>
      </c>
      <c r="D3234" s="1" t="s">
        <v>25</v>
      </c>
      <c r="E3234" s="1" t="s">
        <v>645</v>
      </c>
      <c r="F3234" s="2">
        <v>29214</v>
      </c>
      <c r="G3234" s="2">
        <v>276</v>
      </c>
      <c r="H3234" s="2">
        <v>0</v>
      </c>
      <c r="I3234" s="2">
        <v>5554</v>
      </c>
      <c r="J3234" s="2">
        <v>11766</v>
      </c>
      <c r="K3234" s="2">
        <v>3209</v>
      </c>
      <c r="L3234" s="2">
        <v>42</v>
      </c>
      <c r="M3234" s="2">
        <v>24</v>
      </c>
      <c r="N3234" s="2">
        <v>7</v>
      </c>
      <c r="O3234" s="2">
        <v>32</v>
      </c>
      <c r="P3234" s="2">
        <v>44</v>
      </c>
      <c r="Q3234" s="2">
        <v>0</v>
      </c>
      <c r="R3234" s="2">
        <v>1916</v>
      </c>
      <c r="S3234" s="2">
        <v>1529900</v>
      </c>
      <c r="T3234" s="2">
        <v>74954100</v>
      </c>
      <c r="U3234" s="2">
        <v>427</v>
      </c>
      <c r="V3234" s="2">
        <v>419</v>
      </c>
      <c r="W3234" s="2">
        <v>40</v>
      </c>
      <c r="X3234" s="2">
        <v>957</v>
      </c>
      <c r="Y3234" s="2">
        <v>120</v>
      </c>
      <c r="Z3234" s="2">
        <v>443</v>
      </c>
      <c r="AA3234" s="9">
        <f t="shared" si="452"/>
        <v>29214</v>
      </c>
      <c r="AB3234" s="9">
        <f t="shared" si="453"/>
        <v>5278</v>
      </c>
      <c r="AC3234" s="9">
        <f t="shared" si="454"/>
        <v>2065</v>
      </c>
      <c r="AD3234" s="9">
        <f t="shared" si="455"/>
        <v>1916</v>
      </c>
      <c r="AE3234" s="44">
        <f t="shared" si="456"/>
        <v>6.1123241262485105E-5</v>
      </c>
      <c r="AF3234" s="9">
        <f t="shared" si="457"/>
        <v>498</v>
      </c>
      <c r="AG3234" s="9">
        <f t="shared" si="450"/>
        <v>563</v>
      </c>
      <c r="AH3234" s="44">
        <f t="shared" si="458"/>
        <v>5.7134752997947882E-5</v>
      </c>
      <c r="AI3234">
        <f>AA3234/'Totals and Drop Down Lists'!W$6*Inputs!E$37</f>
        <v>26501.199854476039</v>
      </c>
      <c r="AJ3234">
        <f>AB3234/'Totals and Drop Down Lists'!X$6*Inputs!F$37</f>
        <v>17366.663550591013</v>
      </c>
      <c r="AK3234">
        <f>AC3234/'Totals and Drop Down Lists'!Y$6*Inputs!G$37</f>
        <v>13613.177528742248</v>
      </c>
      <c r="AL3234">
        <f>AD3234/'Totals and Drop Down Lists'!Z$6*Inputs!H$37</f>
        <v>15361.532433308292</v>
      </c>
      <c r="AM3234">
        <f>AE3234/'Totals and Drop Down Lists'!AA$6*Inputs!I$37</f>
        <v>7609.1925965666678</v>
      </c>
      <c r="AN3234">
        <f>AF3234/'Totals and Drop Down Lists'!AB$6*Inputs!J$37</f>
        <v>9938.4331838916823</v>
      </c>
      <c r="AO3234">
        <f>AG3234/'Totals and Drop Down Lists'!AC$6*Inputs!K$37</f>
        <v>10485.073388828581</v>
      </c>
      <c r="AP3234">
        <f>AH3234/'Totals and Drop Down Lists'!AD$6*Inputs!L$37</f>
        <v>13445.516226586778</v>
      </c>
      <c r="AQ3234">
        <f>IF(OR($D3234="51",$D3234="52",$D3234="61"),(AA3234/'Totals and Drop Down Lists'!W$4)*Inputs!E$38,0)</f>
        <v>0</v>
      </c>
      <c r="AR3234">
        <f>IF(OR($D3234="51",$D3234="52",$D3234="61"),(AB3234/'Totals and Drop Down Lists'!X$4)*Inputs!F$38,0)</f>
        <v>0</v>
      </c>
      <c r="AS3234">
        <f>IF(OR($D3234="51",$D3234="52",$D3234="61"),(AC3234/'Totals and Drop Down Lists'!Y$4)*Inputs!G$38,0)</f>
        <v>0</v>
      </c>
      <c r="AT3234">
        <f>IF(OR($D3234="51",$D3234="52",$D3234="61"),(AD3234/'Totals and Drop Down Lists'!Z$4)*Inputs!H$38,0)</f>
        <v>0</v>
      </c>
      <c r="AU3234">
        <f>IF(OR($D3234="51",$D3234="52",$D3234="61"),(AE3234/'Totals and Drop Down Lists'!AA$4)*Inputs!I$38,0)</f>
        <v>0</v>
      </c>
      <c r="AV3234">
        <f>IF(OR($D3234="51",$D3234="52",$D3234="61"),(AF3234/'Totals and Drop Down Lists'!AB$4)*Inputs!J$38,0)</f>
        <v>0</v>
      </c>
      <c r="AW3234">
        <f>IF(OR($D3234="51",$D3234="52",$D3234="61"),(AG3234/'Totals and Drop Down Lists'!AC$4)*Inputs!K$38,0)</f>
        <v>0</v>
      </c>
      <c r="AX3234">
        <f>IF(OR($D3234="51",$D3234="52",$D3234="61"),(AH3234/'Totals and Drop Down Lists'!AD$4)*Inputs!L$38,0)</f>
        <v>0</v>
      </c>
      <c r="AY3234">
        <f>IF(OR($D3234="51",$D3234="52",$D3234="61"),0,(AA3234/'Totals and Drop Down Lists'!W$5)*Inputs!E$39)</f>
        <v>0</v>
      </c>
      <c r="AZ3234">
        <f>IF(OR($D3234="51",$D3234="52",$D3234="61"),0,(AB3234/'Totals and Drop Down Lists'!X$5)*Inputs!F$39)</f>
        <v>0</v>
      </c>
      <c r="BA3234">
        <f>IF(OR($D3234="51",$D3234="52",$D3234="61"),0,(AC3234/'Totals and Drop Down Lists'!Y$5)*Inputs!G$39)</f>
        <v>0</v>
      </c>
      <c r="BB3234">
        <f>IF(OR($D3234="51",$D3234="52",$D3234="61"),0,(AD3234/'Totals and Drop Down Lists'!Z$5)*Inputs!H$39)</f>
        <v>0</v>
      </c>
      <c r="BC3234">
        <f>IF(OR($D3234="51",$D3234="52",$D3234="61"),0,(AE3234/'Totals and Drop Down Lists'!AA$5)*Inputs!I$39)</f>
        <v>0</v>
      </c>
      <c r="BD3234">
        <f>IF(OR($D3234="51",$D3234="52",$D3234="61"),0,(AF3234/'Totals and Drop Down Lists'!AB$5)*Inputs!J$39)</f>
        <v>0</v>
      </c>
      <c r="BE3234">
        <f>IF(OR($D3234="51",$D3234="52",$D3234="61"),0,(AG3234/'Totals and Drop Down Lists'!AC$5)*Inputs!K$39)</f>
        <v>0</v>
      </c>
      <c r="BF3234">
        <f>IF(OR($D3234="51",$D3234="52",$D3234="61"),0,(AH3234/'Totals and Drop Down Lists'!AD$5)*Inputs!L$39)</f>
        <v>0</v>
      </c>
      <c r="BG3234" s="10">
        <f t="shared" si="451"/>
        <v>114320.78876299132</v>
      </c>
    </row>
    <row r="3235" spans="1:59">
      <c r="A3235" s="1" t="s">
        <v>7666</v>
      </c>
      <c r="B3235" s="1" t="s">
        <v>630</v>
      </c>
      <c r="C3235" s="1" t="s">
        <v>646</v>
      </c>
      <c r="D3235" s="1" t="s">
        <v>25</v>
      </c>
      <c r="E3235" s="1" t="s">
        <v>647</v>
      </c>
      <c r="F3235" s="2">
        <v>24428</v>
      </c>
      <c r="G3235" s="2">
        <v>73</v>
      </c>
      <c r="H3235" s="2">
        <v>0</v>
      </c>
      <c r="I3235" s="2">
        <v>3976</v>
      </c>
      <c r="J3235" s="2">
        <v>8846</v>
      </c>
      <c r="K3235" s="2">
        <v>1957</v>
      </c>
      <c r="L3235" s="2">
        <v>120</v>
      </c>
      <c r="M3235" s="2">
        <v>35</v>
      </c>
      <c r="N3235" s="2">
        <v>0</v>
      </c>
      <c r="O3235" s="2">
        <v>195</v>
      </c>
      <c r="P3235" s="2">
        <v>0</v>
      </c>
      <c r="Q3235" s="2">
        <v>0</v>
      </c>
      <c r="R3235" s="2">
        <v>709</v>
      </c>
      <c r="S3235" s="2">
        <v>900600</v>
      </c>
      <c r="T3235" s="2">
        <v>46557000</v>
      </c>
      <c r="U3235" s="2">
        <v>106</v>
      </c>
      <c r="V3235" s="2">
        <v>260</v>
      </c>
      <c r="W3235" s="2">
        <v>0</v>
      </c>
      <c r="X3235" s="2">
        <v>405</v>
      </c>
      <c r="Y3235" s="2">
        <v>20</v>
      </c>
      <c r="Z3235" s="2">
        <v>140</v>
      </c>
      <c r="AA3235" s="9">
        <f t="shared" si="452"/>
        <v>24428</v>
      </c>
      <c r="AB3235" s="9">
        <f t="shared" si="453"/>
        <v>3903</v>
      </c>
      <c r="AC3235" s="9">
        <f t="shared" si="454"/>
        <v>1059</v>
      </c>
      <c r="AD3235" s="9">
        <f t="shared" si="455"/>
        <v>709</v>
      </c>
      <c r="AE3235" s="44">
        <f t="shared" si="456"/>
        <v>3.0236429255007885E-5</v>
      </c>
      <c r="AF3235" s="9">
        <f t="shared" si="457"/>
        <v>145</v>
      </c>
      <c r="AG3235" s="9">
        <f t="shared" si="450"/>
        <v>160</v>
      </c>
      <c r="AH3235" s="44">
        <f t="shared" si="458"/>
        <v>1.31708850547949E-5</v>
      </c>
      <c r="AI3235">
        <f>AA3235/'Totals and Drop Down Lists'!W$6*Inputs!E$37</f>
        <v>22159.625865856808</v>
      </c>
      <c r="AJ3235">
        <f>AB3235/'Totals and Drop Down Lists'!X$6*Inputs!F$37</f>
        <v>12842.381174300248</v>
      </c>
      <c r="AK3235">
        <f>AC3235/'Totals and Drop Down Lists'!Y$6*Inputs!G$37</f>
        <v>6981.2857157084945</v>
      </c>
      <c r="AL3235">
        <f>AD3235/'Totals and Drop Down Lists'!Z$6*Inputs!H$37</f>
        <v>5684.4084004256674</v>
      </c>
      <c r="AM3235">
        <f>AE3235/'Totals and Drop Down Lists'!AA$6*Inputs!I$37</f>
        <v>3764.1134351137252</v>
      </c>
      <c r="AN3235">
        <f>AF3235/'Totals and Drop Down Lists'!AB$6*Inputs!J$37</f>
        <v>2893.7205053499874</v>
      </c>
      <c r="AO3235">
        <f>AG3235/'Totals and Drop Down Lists'!AC$6*Inputs!K$37</f>
        <v>2979.7721886546592</v>
      </c>
      <c r="AP3235">
        <f>AH3235/'Totals and Drop Down Lists'!AD$6*Inputs!L$37</f>
        <v>3099.5031820495433</v>
      </c>
      <c r="AQ3235">
        <f>IF(OR($D3235="51",$D3235="52",$D3235="61"),(AA3235/'Totals and Drop Down Lists'!W$4)*Inputs!E$38,0)</f>
        <v>0</v>
      </c>
      <c r="AR3235">
        <f>IF(OR($D3235="51",$D3235="52",$D3235="61"),(AB3235/'Totals and Drop Down Lists'!X$4)*Inputs!F$38,0)</f>
        <v>0</v>
      </c>
      <c r="AS3235">
        <f>IF(OR($D3235="51",$D3235="52",$D3235="61"),(AC3235/'Totals and Drop Down Lists'!Y$4)*Inputs!G$38,0)</f>
        <v>0</v>
      </c>
      <c r="AT3235">
        <f>IF(OR($D3235="51",$D3235="52",$D3235="61"),(AD3235/'Totals and Drop Down Lists'!Z$4)*Inputs!H$38,0)</f>
        <v>0</v>
      </c>
      <c r="AU3235">
        <f>IF(OR($D3235="51",$D3235="52",$D3235="61"),(AE3235/'Totals and Drop Down Lists'!AA$4)*Inputs!I$38,0)</f>
        <v>0</v>
      </c>
      <c r="AV3235">
        <f>IF(OR($D3235="51",$D3235="52",$D3235="61"),(AF3235/'Totals and Drop Down Lists'!AB$4)*Inputs!J$38,0)</f>
        <v>0</v>
      </c>
      <c r="AW3235">
        <f>IF(OR($D3235="51",$D3235="52",$D3235="61"),(AG3235/'Totals and Drop Down Lists'!AC$4)*Inputs!K$38,0)</f>
        <v>0</v>
      </c>
      <c r="AX3235">
        <f>IF(OR($D3235="51",$D3235="52",$D3235="61"),(AH3235/'Totals and Drop Down Lists'!AD$4)*Inputs!L$38,0)</f>
        <v>0</v>
      </c>
      <c r="AY3235">
        <f>IF(OR($D3235="51",$D3235="52",$D3235="61"),0,(AA3235/'Totals and Drop Down Lists'!W$5)*Inputs!E$39)</f>
        <v>0</v>
      </c>
      <c r="AZ3235">
        <f>IF(OR($D3235="51",$D3235="52",$D3235="61"),0,(AB3235/'Totals and Drop Down Lists'!X$5)*Inputs!F$39)</f>
        <v>0</v>
      </c>
      <c r="BA3235">
        <f>IF(OR($D3235="51",$D3235="52",$D3235="61"),0,(AC3235/'Totals and Drop Down Lists'!Y$5)*Inputs!G$39)</f>
        <v>0</v>
      </c>
      <c r="BB3235">
        <f>IF(OR($D3235="51",$D3235="52",$D3235="61"),0,(AD3235/'Totals and Drop Down Lists'!Z$5)*Inputs!H$39)</f>
        <v>0</v>
      </c>
      <c r="BC3235">
        <f>IF(OR($D3235="51",$D3235="52",$D3235="61"),0,(AE3235/'Totals and Drop Down Lists'!AA$5)*Inputs!I$39)</f>
        <v>0</v>
      </c>
      <c r="BD3235">
        <f>IF(OR($D3235="51",$D3235="52",$D3235="61"),0,(AF3235/'Totals and Drop Down Lists'!AB$5)*Inputs!J$39)</f>
        <v>0</v>
      </c>
      <c r="BE3235">
        <f>IF(OR($D3235="51",$D3235="52",$D3235="61"),0,(AG3235/'Totals and Drop Down Lists'!AC$5)*Inputs!K$39)</f>
        <v>0</v>
      </c>
      <c r="BF3235">
        <f>IF(OR($D3235="51",$D3235="52",$D3235="61"),0,(AH3235/'Totals and Drop Down Lists'!AD$5)*Inputs!L$39)</f>
        <v>0</v>
      </c>
      <c r="BG3235" s="10">
        <f t="shared" si="451"/>
        <v>60404.810467459123</v>
      </c>
    </row>
    <row r="3236" spans="1:59">
      <c r="A3236" s="1" t="s">
        <v>7666</v>
      </c>
      <c r="B3236" s="1" t="s">
        <v>630</v>
      </c>
      <c r="C3236" s="1" t="s">
        <v>648</v>
      </c>
      <c r="D3236" s="1" t="s">
        <v>25</v>
      </c>
      <c r="E3236" s="1" t="s">
        <v>649</v>
      </c>
      <c r="F3236" s="2">
        <v>41927</v>
      </c>
      <c r="G3236" s="2">
        <v>120</v>
      </c>
      <c r="H3236" s="2">
        <v>0</v>
      </c>
      <c r="I3236" s="2">
        <v>7490</v>
      </c>
      <c r="J3236" s="2">
        <v>15862</v>
      </c>
      <c r="K3236" s="2">
        <v>3907</v>
      </c>
      <c r="L3236" s="2">
        <v>191</v>
      </c>
      <c r="M3236" s="2">
        <v>102</v>
      </c>
      <c r="N3236" s="2">
        <v>1</v>
      </c>
      <c r="O3236" s="2">
        <v>43</v>
      </c>
      <c r="P3236" s="2">
        <v>41</v>
      </c>
      <c r="Q3236" s="2">
        <v>0</v>
      </c>
      <c r="R3236" s="2">
        <v>1325</v>
      </c>
      <c r="S3236" s="2">
        <v>1979500</v>
      </c>
      <c r="T3236" s="2">
        <v>105124300</v>
      </c>
      <c r="U3236" s="2">
        <v>138</v>
      </c>
      <c r="V3236" s="2">
        <v>332</v>
      </c>
      <c r="W3236" s="2">
        <v>10</v>
      </c>
      <c r="X3236" s="2">
        <v>822</v>
      </c>
      <c r="Y3236" s="2">
        <v>24</v>
      </c>
      <c r="Z3236" s="2">
        <v>528</v>
      </c>
      <c r="AA3236" s="9">
        <f t="shared" si="452"/>
        <v>41927</v>
      </c>
      <c r="AB3236" s="9">
        <f t="shared" si="453"/>
        <v>7370</v>
      </c>
      <c r="AC3236" s="9">
        <f t="shared" si="454"/>
        <v>1703</v>
      </c>
      <c r="AD3236" s="9">
        <f t="shared" si="455"/>
        <v>1325</v>
      </c>
      <c r="AE3236" s="44">
        <f t="shared" si="456"/>
        <v>6.7208571215869931E-5</v>
      </c>
      <c r="AF3236" s="9">
        <f t="shared" si="457"/>
        <v>480</v>
      </c>
      <c r="AG3236" s="9">
        <f t="shared" si="450"/>
        <v>552</v>
      </c>
      <c r="AH3236" s="44">
        <f t="shared" si="458"/>
        <v>5.0591275593297502E-5</v>
      </c>
      <c r="AI3236">
        <f>AA3236/'Totals and Drop Down Lists'!W$6*Inputs!E$37</f>
        <v>38033.675850572225</v>
      </c>
      <c r="AJ3236">
        <f>AB3236/'Totals and Drop Down Lists'!X$6*Inputs!F$37</f>
        <v>24250.153536918482</v>
      </c>
      <c r="AK3236">
        <f>AC3236/'Totals and Drop Down Lists'!Y$6*Inputs!G$37</f>
        <v>11226.751250095907</v>
      </c>
      <c r="AL3236">
        <f>AD3236/'Totals and Drop Down Lists'!Z$6*Inputs!H$37</f>
        <v>10623.189182741904</v>
      </c>
      <c r="AM3236">
        <f>AE3236/'Totals and Drop Down Lists'!AA$6*Inputs!I$37</f>
        <v>8366.7513691800723</v>
      </c>
      <c r="AN3236">
        <f>AF3236/'Totals and Drop Down Lists'!AB$6*Inputs!J$37</f>
        <v>9579.2127073654774</v>
      </c>
      <c r="AO3236">
        <f>AG3236/'Totals and Drop Down Lists'!AC$6*Inputs!K$37</f>
        <v>10280.214050858574</v>
      </c>
      <c r="AP3236">
        <f>AH3236/'Totals and Drop Down Lists'!AD$6*Inputs!L$37</f>
        <v>11905.640284081337</v>
      </c>
      <c r="AQ3236">
        <f>IF(OR($D3236="51",$D3236="52",$D3236="61"),(AA3236/'Totals and Drop Down Lists'!W$4)*Inputs!E$38,0)</f>
        <v>0</v>
      </c>
      <c r="AR3236">
        <f>IF(OR($D3236="51",$D3236="52",$D3236="61"),(AB3236/'Totals and Drop Down Lists'!X$4)*Inputs!F$38,0)</f>
        <v>0</v>
      </c>
      <c r="AS3236">
        <f>IF(OR($D3236="51",$D3236="52",$D3236="61"),(AC3236/'Totals and Drop Down Lists'!Y$4)*Inputs!G$38,0)</f>
        <v>0</v>
      </c>
      <c r="AT3236">
        <f>IF(OR($D3236="51",$D3236="52",$D3236="61"),(AD3236/'Totals and Drop Down Lists'!Z$4)*Inputs!H$38,0)</f>
        <v>0</v>
      </c>
      <c r="AU3236">
        <f>IF(OR($D3236="51",$D3236="52",$D3236="61"),(AE3236/'Totals and Drop Down Lists'!AA$4)*Inputs!I$38,0)</f>
        <v>0</v>
      </c>
      <c r="AV3236">
        <f>IF(OR($D3236="51",$D3236="52",$D3236="61"),(AF3236/'Totals and Drop Down Lists'!AB$4)*Inputs!J$38,0)</f>
        <v>0</v>
      </c>
      <c r="AW3236">
        <f>IF(OR($D3236="51",$D3236="52",$D3236="61"),(AG3236/'Totals and Drop Down Lists'!AC$4)*Inputs!K$38,0)</f>
        <v>0</v>
      </c>
      <c r="AX3236">
        <f>IF(OR($D3236="51",$D3236="52",$D3236="61"),(AH3236/'Totals and Drop Down Lists'!AD$4)*Inputs!L$38,0)</f>
        <v>0</v>
      </c>
      <c r="AY3236">
        <f>IF(OR($D3236="51",$D3236="52",$D3236="61"),0,(AA3236/'Totals and Drop Down Lists'!W$5)*Inputs!E$39)</f>
        <v>0</v>
      </c>
      <c r="AZ3236">
        <f>IF(OR($D3236="51",$D3236="52",$D3236="61"),0,(AB3236/'Totals and Drop Down Lists'!X$5)*Inputs!F$39)</f>
        <v>0</v>
      </c>
      <c r="BA3236">
        <f>IF(OR($D3236="51",$D3236="52",$D3236="61"),0,(AC3236/'Totals and Drop Down Lists'!Y$5)*Inputs!G$39)</f>
        <v>0</v>
      </c>
      <c r="BB3236">
        <f>IF(OR($D3236="51",$D3236="52",$D3236="61"),0,(AD3236/'Totals and Drop Down Lists'!Z$5)*Inputs!H$39)</f>
        <v>0</v>
      </c>
      <c r="BC3236">
        <f>IF(OR($D3236="51",$D3236="52",$D3236="61"),0,(AE3236/'Totals and Drop Down Lists'!AA$5)*Inputs!I$39)</f>
        <v>0</v>
      </c>
      <c r="BD3236">
        <f>IF(OR($D3236="51",$D3236="52",$D3236="61"),0,(AF3236/'Totals and Drop Down Lists'!AB$5)*Inputs!J$39)</f>
        <v>0</v>
      </c>
      <c r="BE3236">
        <f>IF(OR($D3236="51",$D3236="52",$D3236="61"),0,(AG3236/'Totals and Drop Down Lists'!AC$5)*Inputs!K$39)</f>
        <v>0</v>
      </c>
      <c r="BF3236">
        <f>IF(OR($D3236="51",$D3236="52",$D3236="61"),0,(AH3236/'Totals and Drop Down Lists'!AD$5)*Inputs!L$39)</f>
        <v>0</v>
      </c>
      <c r="BG3236" s="10">
        <f t="shared" si="451"/>
        <v>124265.58823181398</v>
      </c>
    </row>
    <row r="3237" spans="1:59">
      <c r="A3237" s="1" t="s">
        <v>7666</v>
      </c>
      <c r="B3237" s="1" t="s">
        <v>630</v>
      </c>
      <c r="C3237" s="1" t="s">
        <v>650</v>
      </c>
      <c r="D3237" s="1" t="s">
        <v>25</v>
      </c>
      <c r="E3237" s="1" t="s">
        <v>651</v>
      </c>
      <c r="F3237" s="2">
        <v>12049</v>
      </c>
      <c r="G3237" s="2">
        <v>7</v>
      </c>
      <c r="H3237" s="2">
        <v>0</v>
      </c>
      <c r="I3237" s="2">
        <v>2352</v>
      </c>
      <c r="J3237" s="2">
        <v>4750</v>
      </c>
      <c r="K3237" s="2">
        <v>1218</v>
      </c>
      <c r="L3237" s="2">
        <v>25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223</v>
      </c>
      <c r="S3237" s="2">
        <v>621800</v>
      </c>
      <c r="T3237" s="2">
        <v>41270200</v>
      </c>
      <c r="U3237" s="2">
        <v>52</v>
      </c>
      <c r="V3237" s="2">
        <v>210</v>
      </c>
      <c r="W3237" s="2">
        <v>35</v>
      </c>
      <c r="X3237" s="2">
        <v>240</v>
      </c>
      <c r="Y3237" s="2">
        <v>25</v>
      </c>
      <c r="Z3237" s="2">
        <v>20</v>
      </c>
      <c r="AA3237" s="9">
        <f t="shared" si="452"/>
        <v>12049</v>
      </c>
      <c r="AB3237" s="9">
        <f t="shared" si="453"/>
        <v>2345</v>
      </c>
      <c r="AC3237" s="9">
        <f t="shared" si="454"/>
        <v>248</v>
      </c>
      <c r="AD3237" s="9">
        <f t="shared" si="455"/>
        <v>223</v>
      </c>
      <c r="AE3237" s="44">
        <f t="shared" si="456"/>
        <v>2.181206347805272E-5</v>
      </c>
      <c r="AF3237" s="9">
        <f t="shared" si="457"/>
        <v>0</v>
      </c>
      <c r="AG3237" s="9">
        <f t="shared" si="450"/>
        <v>45</v>
      </c>
      <c r="AH3237" s="44">
        <f t="shared" si="458"/>
        <v>4.2935574539187034E-6</v>
      </c>
      <c r="AI3237">
        <f>AA3237/'Totals and Drop Down Lists'!W$6*Inputs!E$37</f>
        <v>10930.134765748677</v>
      </c>
      <c r="AJ3237">
        <f>AB3237/'Totals and Drop Down Lists'!X$6*Inputs!F$37</f>
        <v>7715.9579435649712</v>
      </c>
      <c r="AK3237">
        <f>AC3237/'Totals and Drop Down Lists'!Y$6*Inputs!G$37</f>
        <v>1634.8997710063329</v>
      </c>
      <c r="AL3237">
        <f>AD3237/'Totals and Drop Down Lists'!Z$6*Inputs!H$37</f>
        <v>1787.9027832086372</v>
      </c>
      <c r="AM3237">
        <f>AE3237/'Totals and Drop Down Lists'!AA$6*Inputs!I$37</f>
        <v>2715.3696123590189</v>
      </c>
      <c r="AN3237">
        <f>AF3237/'Totals and Drop Down Lists'!AB$6*Inputs!J$37</f>
        <v>0</v>
      </c>
      <c r="AO3237">
        <f>AG3237/'Totals and Drop Down Lists'!AC$6*Inputs!K$37</f>
        <v>838.06092805912283</v>
      </c>
      <c r="AP3237">
        <f>AH3237/'Totals and Drop Down Lists'!AD$6*Inputs!L$37</f>
        <v>1010.4024851305476</v>
      </c>
      <c r="AQ3237">
        <f>IF(OR($D3237="51",$D3237="52",$D3237="61"),(AA3237/'Totals and Drop Down Lists'!W$4)*Inputs!E$38,0)</f>
        <v>0</v>
      </c>
      <c r="AR3237">
        <f>IF(OR($D3237="51",$D3237="52",$D3237="61"),(AB3237/'Totals and Drop Down Lists'!X$4)*Inputs!F$38,0)</f>
        <v>0</v>
      </c>
      <c r="AS3237">
        <f>IF(OR($D3237="51",$D3237="52",$D3237="61"),(AC3237/'Totals and Drop Down Lists'!Y$4)*Inputs!G$38,0)</f>
        <v>0</v>
      </c>
      <c r="AT3237">
        <f>IF(OR($D3237="51",$D3237="52",$D3237="61"),(AD3237/'Totals and Drop Down Lists'!Z$4)*Inputs!H$38,0)</f>
        <v>0</v>
      </c>
      <c r="AU3237">
        <f>IF(OR($D3237="51",$D3237="52",$D3237="61"),(AE3237/'Totals and Drop Down Lists'!AA$4)*Inputs!I$38,0)</f>
        <v>0</v>
      </c>
      <c r="AV3237">
        <f>IF(OR($D3237="51",$D3237="52",$D3237="61"),(AF3237/'Totals and Drop Down Lists'!AB$4)*Inputs!J$38,0)</f>
        <v>0</v>
      </c>
      <c r="AW3237">
        <f>IF(OR($D3237="51",$D3237="52",$D3237="61"),(AG3237/'Totals and Drop Down Lists'!AC$4)*Inputs!K$38,0)</f>
        <v>0</v>
      </c>
      <c r="AX3237">
        <f>IF(OR($D3237="51",$D3237="52",$D3237="61"),(AH3237/'Totals and Drop Down Lists'!AD$4)*Inputs!L$38,0)</f>
        <v>0</v>
      </c>
      <c r="AY3237">
        <f>IF(OR($D3237="51",$D3237="52",$D3237="61"),0,(AA3237/'Totals and Drop Down Lists'!W$5)*Inputs!E$39)</f>
        <v>0</v>
      </c>
      <c r="AZ3237">
        <f>IF(OR($D3237="51",$D3237="52",$D3237="61"),0,(AB3237/'Totals and Drop Down Lists'!X$5)*Inputs!F$39)</f>
        <v>0</v>
      </c>
      <c r="BA3237">
        <f>IF(OR($D3237="51",$D3237="52",$D3237="61"),0,(AC3237/'Totals and Drop Down Lists'!Y$5)*Inputs!G$39)</f>
        <v>0</v>
      </c>
      <c r="BB3237">
        <f>IF(OR($D3237="51",$D3237="52",$D3237="61"),0,(AD3237/'Totals and Drop Down Lists'!Z$5)*Inputs!H$39)</f>
        <v>0</v>
      </c>
      <c r="BC3237">
        <f>IF(OR($D3237="51",$D3237="52",$D3237="61"),0,(AE3237/'Totals and Drop Down Lists'!AA$5)*Inputs!I$39)</f>
        <v>0</v>
      </c>
      <c r="BD3237">
        <f>IF(OR($D3237="51",$D3237="52",$D3237="61"),0,(AF3237/'Totals and Drop Down Lists'!AB$5)*Inputs!J$39)</f>
        <v>0</v>
      </c>
      <c r="BE3237">
        <f>IF(OR($D3237="51",$D3237="52",$D3237="61"),0,(AG3237/'Totals and Drop Down Lists'!AC$5)*Inputs!K$39)</f>
        <v>0</v>
      </c>
      <c r="BF3237">
        <f>IF(OR($D3237="51",$D3237="52",$D3237="61"),0,(AH3237/'Totals and Drop Down Lists'!AD$5)*Inputs!L$39)</f>
        <v>0</v>
      </c>
      <c r="BG3237" s="10">
        <f t="shared" si="451"/>
        <v>26632.728289077309</v>
      </c>
    </row>
    <row r="3238" spans="1:59">
      <c r="A3238" s="1" t="s">
        <v>7666</v>
      </c>
      <c r="B3238" s="1" t="s">
        <v>630</v>
      </c>
      <c r="C3238" s="1" t="s">
        <v>652</v>
      </c>
      <c r="D3238" s="1" t="s">
        <v>25</v>
      </c>
      <c r="E3238" s="1" t="s">
        <v>653</v>
      </c>
      <c r="F3238" s="2">
        <v>33411</v>
      </c>
      <c r="G3238" s="2">
        <v>92</v>
      </c>
      <c r="H3238" s="2">
        <v>30</v>
      </c>
      <c r="I3238" s="2">
        <v>5380</v>
      </c>
      <c r="J3238" s="2">
        <v>13438</v>
      </c>
      <c r="K3238" s="2">
        <v>3200</v>
      </c>
      <c r="L3238" s="2">
        <v>40</v>
      </c>
      <c r="M3238" s="2">
        <v>0</v>
      </c>
      <c r="N3238" s="2">
        <v>20</v>
      </c>
      <c r="O3238" s="2">
        <v>8</v>
      </c>
      <c r="P3238" s="2">
        <v>18</v>
      </c>
      <c r="Q3238" s="2">
        <v>0</v>
      </c>
      <c r="R3238" s="2">
        <v>1416</v>
      </c>
      <c r="S3238" s="2">
        <v>1494000</v>
      </c>
      <c r="T3238" s="2">
        <v>95189300</v>
      </c>
      <c r="U3238" s="2">
        <v>250</v>
      </c>
      <c r="V3238" s="2">
        <v>249</v>
      </c>
      <c r="W3238" s="2">
        <v>55</v>
      </c>
      <c r="X3238" s="2">
        <v>840</v>
      </c>
      <c r="Y3238" s="2">
        <v>154</v>
      </c>
      <c r="Z3238" s="2">
        <v>518</v>
      </c>
      <c r="AA3238" s="9">
        <f t="shared" si="452"/>
        <v>33411</v>
      </c>
      <c r="AB3238" s="9">
        <f t="shared" si="453"/>
        <v>5258</v>
      </c>
      <c r="AC3238" s="9">
        <f t="shared" si="454"/>
        <v>1502</v>
      </c>
      <c r="AD3238" s="9">
        <f t="shared" si="455"/>
        <v>1416</v>
      </c>
      <c r="AE3238" s="44">
        <f t="shared" si="456"/>
        <v>5.3218313289606244E-5</v>
      </c>
      <c r="AF3238" s="9">
        <f t="shared" si="457"/>
        <v>536</v>
      </c>
      <c r="AG3238" s="9">
        <f t="shared" si="450"/>
        <v>672</v>
      </c>
      <c r="AH3238" s="44">
        <f t="shared" si="458"/>
        <v>5.954368396552744E-5</v>
      </c>
      <c r="AI3238">
        <f>AA3238/'Totals and Drop Down Lists'!W$6*Inputs!E$37</f>
        <v>30308.468143284012</v>
      </c>
      <c r="AJ3238">
        <f>AB3238/'Totals and Drop Down Lists'!X$6*Inputs!F$37</f>
        <v>17300.855806935873</v>
      </c>
      <c r="AK3238">
        <f>AC3238/'Totals and Drop Down Lists'!Y$6*Inputs!G$37</f>
        <v>9901.6913550464214</v>
      </c>
      <c r="AL3238">
        <f>AD3238/'Totals and Drop Down Lists'!Z$6*Inputs!H$37</f>
        <v>11352.781798311345</v>
      </c>
      <c r="AM3238">
        <f>AE3238/'Totals and Drop Down Lists'!AA$6*Inputs!I$37</f>
        <v>6625.1132485930157</v>
      </c>
      <c r="AN3238">
        <f>AF3238/'Totals and Drop Down Lists'!AB$6*Inputs!J$37</f>
        <v>10696.787523224781</v>
      </c>
      <c r="AO3238">
        <f>AG3238/'Totals and Drop Down Lists'!AC$6*Inputs!K$37</f>
        <v>12515.043192349569</v>
      </c>
      <c r="AP3238">
        <f>AH3238/'Totals and Drop Down Lists'!AD$6*Inputs!L$37</f>
        <v>14012.409732094391</v>
      </c>
      <c r="AQ3238">
        <f>IF(OR($D3238="51",$D3238="52",$D3238="61"),(AA3238/'Totals and Drop Down Lists'!W$4)*Inputs!E$38,0)</f>
        <v>0</v>
      </c>
      <c r="AR3238">
        <f>IF(OR($D3238="51",$D3238="52",$D3238="61"),(AB3238/'Totals and Drop Down Lists'!X$4)*Inputs!F$38,0)</f>
        <v>0</v>
      </c>
      <c r="AS3238">
        <f>IF(OR($D3238="51",$D3238="52",$D3238="61"),(AC3238/'Totals and Drop Down Lists'!Y$4)*Inputs!G$38,0)</f>
        <v>0</v>
      </c>
      <c r="AT3238">
        <f>IF(OR($D3238="51",$D3238="52",$D3238="61"),(AD3238/'Totals and Drop Down Lists'!Z$4)*Inputs!H$38,0)</f>
        <v>0</v>
      </c>
      <c r="AU3238">
        <f>IF(OR($D3238="51",$D3238="52",$D3238="61"),(AE3238/'Totals and Drop Down Lists'!AA$4)*Inputs!I$38,0)</f>
        <v>0</v>
      </c>
      <c r="AV3238">
        <f>IF(OR($D3238="51",$D3238="52",$D3238="61"),(AF3238/'Totals and Drop Down Lists'!AB$4)*Inputs!J$38,0)</f>
        <v>0</v>
      </c>
      <c r="AW3238">
        <f>IF(OR($D3238="51",$D3238="52",$D3238="61"),(AG3238/'Totals and Drop Down Lists'!AC$4)*Inputs!K$38,0)</f>
        <v>0</v>
      </c>
      <c r="AX3238">
        <f>IF(OR($D3238="51",$D3238="52",$D3238="61"),(AH3238/'Totals and Drop Down Lists'!AD$4)*Inputs!L$38,0)</f>
        <v>0</v>
      </c>
      <c r="AY3238">
        <f>IF(OR($D3238="51",$D3238="52",$D3238="61"),0,(AA3238/'Totals and Drop Down Lists'!W$5)*Inputs!E$39)</f>
        <v>0</v>
      </c>
      <c r="AZ3238">
        <f>IF(OR($D3238="51",$D3238="52",$D3238="61"),0,(AB3238/'Totals and Drop Down Lists'!X$5)*Inputs!F$39)</f>
        <v>0</v>
      </c>
      <c r="BA3238">
        <f>IF(OR($D3238="51",$D3238="52",$D3238="61"),0,(AC3238/'Totals and Drop Down Lists'!Y$5)*Inputs!G$39)</f>
        <v>0</v>
      </c>
      <c r="BB3238">
        <f>IF(OR($D3238="51",$D3238="52",$D3238="61"),0,(AD3238/'Totals and Drop Down Lists'!Z$5)*Inputs!H$39)</f>
        <v>0</v>
      </c>
      <c r="BC3238">
        <f>IF(OR($D3238="51",$D3238="52",$D3238="61"),0,(AE3238/'Totals and Drop Down Lists'!AA$5)*Inputs!I$39)</f>
        <v>0</v>
      </c>
      <c r="BD3238">
        <f>IF(OR($D3238="51",$D3238="52",$D3238="61"),0,(AF3238/'Totals and Drop Down Lists'!AB$5)*Inputs!J$39)</f>
        <v>0</v>
      </c>
      <c r="BE3238">
        <f>IF(OR($D3238="51",$D3238="52",$D3238="61"),0,(AG3238/'Totals and Drop Down Lists'!AC$5)*Inputs!K$39)</f>
        <v>0</v>
      </c>
      <c r="BF3238">
        <f>IF(OR($D3238="51",$D3238="52",$D3238="61"),0,(AH3238/'Totals and Drop Down Lists'!AD$5)*Inputs!L$39)</f>
        <v>0</v>
      </c>
      <c r="BG3238" s="10">
        <f t="shared" si="451"/>
        <v>112713.15079983941</v>
      </c>
    </row>
    <row r="3239" spans="1:59">
      <c r="A3239" s="1" t="s">
        <v>7666</v>
      </c>
      <c r="B3239" s="1" t="s">
        <v>630</v>
      </c>
      <c r="C3239" s="1" t="s">
        <v>86</v>
      </c>
      <c r="D3239" s="1" t="s">
        <v>25</v>
      </c>
      <c r="E3239" s="1" t="s">
        <v>654</v>
      </c>
      <c r="F3239" s="2">
        <v>30818</v>
      </c>
      <c r="G3239" s="2">
        <v>157</v>
      </c>
      <c r="H3239" s="2">
        <v>0</v>
      </c>
      <c r="I3239" s="2">
        <v>4943</v>
      </c>
      <c r="J3239" s="2">
        <v>11578</v>
      </c>
      <c r="K3239" s="2">
        <v>2926</v>
      </c>
      <c r="L3239" s="2">
        <v>168</v>
      </c>
      <c r="M3239" s="2">
        <v>0</v>
      </c>
      <c r="N3239" s="2">
        <v>0</v>
      </c>
      <c r="O3239" s="2">
        <v>46</v>
      </c>
      <c r="P3239" s="2">
        <v>31</v>
      </c>
      <c r="Q3239" s="2">
        <v>10</v>
      </c>
      <c r="R3239" s="2">
        <v>1185</v>
      </c>
      <c r="S3239" s="2">
        <v>1633600</v>
      </c>
      <c r="T3239" s="2">
        <v>82185600</v>
      </c>
      <c r="U3239" s="2">
        <v>228</v>
      </c>
      <c r="V3239" s="2">
        <v>199</v>
      </c>
      <c r="W3239" s="2">
        <v>20</v>
      </c>
      <c r="X3239" s="2">
        <v>695</v>
      </c>
      <c r="Y3239" s="2">
        <v>64</v>
      </c>
      <c r="Z3239" s="2">
        <v>423</v>
      </c>
      <c r="AA3239" s="9">
        <f t="shared" si="452"/>
        <v>30818</v>
      </c>
      <c r="AB3239" s="9">
        <f t="shared" si="453"/>
        <v>4786</v>
      </c>
      <c r="AC3239" s="9">
        <f t="shared" si="454"/>
        <v>1440</v>
      </c>
      <c r="AD3239" s="9">
        <f t="shared" si="455"/>
        <v>1185</v>
      </c>
      <c r="AE3239" s="44">
        <f t="shared" si="456"/>
        <v>5.1642931186454792E-5</v>
      </c>
      <c r="AF3239" s="9">
        <f t="shared" si="457"/>
        <v>476</v>
      </c>
      <c r="AG3239" s="9">
        <f t="shared" si="450"/>
        <v>487</v>
      </c>
      <c r="AH3239" s="44">
        <f t="shared" si="458"/>
        <v>4.5795291110700451E-5</v>
      </c>
      <c r="AI3239">
        <f>AA3239/'Totals and Drop Down Lists'!W$6*Inputs!E$37</f>
        <v>27956.253067544421</v>
      </c>
      <c r="AJ3239">
        <f>AB3239/'Totals and Drop Down Lists'!X$6*Inputs!F$37</f>
        <v>15747.793056674607</v>
      </c>
      <c r="AK3239">
        <f>AC3239/'Totals and Drop Down Lists'!Y$6*Inputs!G$37</f>
        <v>9492.9664122948379</v>
      </c>
      <c r="AL3239">
        <f>AD3239/'Totals and Drop Down Lists'!Z$6*Inputs!H$37</f>
        <v>9500.7390049427595</v>
      </c>
      <c r="AM3239">
        <f>AE3239/'Totals and Drop Down Lists'!AA$6*Inputs!I$37</f>
        <v>6428.9949540054376</v>
      </c>
      <c r="AN3239">
        <f>AF3239/'Totals and Drop Down Lists'!AB$6*Inputs!J$37</f>
        <v>9499.3859348040969</v>
      </c>
      <c r="AO3239">
        <f>AG3239/'Totals and Drop Down Lists'!AC$6*Inputs!K$37</f>
        <v>9069.6815992176198</v>
      </c>
      <c r="AP3239">
        <f>AH3239/'Totals and Drop Down Lists'!AD$6*Inputs!L$37</f>
        <v>10777.001691987778</v>
      </c>
      <c r="AQ3239">
        <f>IF(OR($D3239="51",$D3239="52",$D3239="61"),(AA3239/'Totals and Drop Down Lists'!W$4)*Inputs!E$38,0)</f>
        <v>0</v>
      </c>
      <c r="AR3239">
        <f>IF(OR($D3239="51",$D3239="52",$D3239="61"),(AB3239/'Totals and Drop Down Lists'!X$4)*Inputs!F$38,0)</f>
        <v>0</v>
      </c>
      <c r="AS3239">
        <f>IF(OR($D3239="51",$D3239="52",$D3239="61"),(AC3239/'Totals and Drop Down Lists'!Y$4)*Inputs!G$38,0)</f>
        <v>0</v>
      </c>
      <c r="AT3239">
        <f>IF(OR($D3239="51",$D3239="52",$D3239="61"),(AD3239/'Totals and Drop Down Lists'!Z$4)*Inputs!H$38,0)</f>
        <v>0</v>
      </c>
      <c r="AU3239">
        <f>IF(OR($D3239="51",$D3239="52",$D3239="61"),(AE3239/'Totals and Drop Down Lists'!AA$4)*Inputs!I$38,0)</f>
        <v>0</v>
      </c>
      <c r="AV3239">
        <f>IF(OR($D3239="51",$D3239="52",$D3239="61"),(AF3239/'Totals and Drop Down Lists'!AB$4)*Inputs!J$38,0)</f>
        <v>0</v>
      </c>
      <c r="AW3239">
        <f>IF(OR($D3239="51",$D3239="52",$D3239="61"),(AG3239/'Totals and Drop Down Lists'!AC$4)*Inputs!K$38,0)</f>
        <v>0</v>
      </c>
      <c r="AX3239">
        <f>IF(OR($D3239="51",$D3239="52",$D3239="61"),(AH3239/'Totals and Drop Down Lists'!AD$4)*Inputs!L$38,0)</f>
        <v>0</v>
      </c>
      <c r="AY3239">
        <f>IF(OR($D3239="51",$D3239="52",$D3239="61"),0,(AA3239/'Totals and Drop Down Lists'!W$5)*Inputs!E$39)</f>
        <v>0</v>
      </c>
      <c r="AZ3239">
        <f>IF(OR($D3239="51",$D3239="52",$D3239="61"),0,(AB3239/'Totals and Drop Down Lists'!X$5)*Inputs!F$39)</f>
        <v>0</v>
      </c>
      <c r="BA3239">
        <f>IF(OR($D3239="51",$D3239="52",$D3239="61"),0,(AC3239/'Totals and Drop Down Lists'!Y$5)*Inputs!G$39)</f>
        <v>0</v>
      </c>
      <c r="BB3239">
        <f>IF(OR($D3239="51",$D3239="52",$D3239="61"),0,(AD3239/'Totals and Drop Down Lists'!Z$5)*Inputs!H$39)</f>
        <v>0</v>
      </c>
      <c r="BC3239">
        <f>IF(OR($D3239="51",$D3239="52",$D3239="61"),0,(AE3239/'Totals and Drop Down Lists'!AA$5)*Inputs!I$39)</f>
        <v>0</v>
      </c>
      <c r="BD3239">
        <f>IF(OR($D3239="51",$D3239="52",$D3239="61"),0,(AF3239/'Totals and Drop Down Lists'!AB$5)*Inputs!J$39)</f>
        <v>0</v>
      </c>
      <c r="BE3239">
        <f>IF(OR($D3239="51",$D3239="52",$D3239="61"),0,(AG3239/'Totals and Drop Down Lists'!AC$5)*Inputs!K$39)</f>
        <v>0</v>
      </c>
      <c r="BF3239">
        <f>IF(OR($D3239="51",$D3239="52",$D3239="61"),0,(AH3239/'Totals and Drop Down Lists'!AD$5)*Inputs!L$39)</f>
        <v>0</v>
      </c>
      <c r="BG3239" s="10">
        <f t="shared" si="451"/>
        <v>98472.815721471576</v>
      </c>
    </row>
    <row r="3240" spans="1:59">
      <c r="A3240" s="1" t="s">
        <v>7666</v>
      </c>
      <c r="B3240" s="1" t="s">
        <v>630</v>
      </c>
      <c r="C3240" s="1" t="s">
        <v>655</v>
      </c>
      <c r="D3240" s="1" t="s">
        <v>25</v>
      </c>
      <c r="E3240" s="1" t="s">
        <v>656</v>
      </c>
      <c r="F3240" s="2">
        <v>81821</v>
      </c>
      <c r="G3240" s="2">
        <v>686</v>
      </c>
      <c r="H3240" s="2">
        <v>45</v>
      </c>
      <c r="I3240" s="2">
        <v>12423</v>
      </c>
      <c r="J3240" s="2">
        <v>32144</v>
      </c>
      <c r="K3240" s="2">
        <v>9537</v>
      </c>
      <c r="L3240" s="2">
        <v>135</v>
      </c>
      <c r="M3240" s="2">
        <v>51</v>
      </c>
      <c r="N3240" s="2">
        <v>14</v>
      </c>
      <c r="O3240" s="2">
        <v>325</v>
      </c>
      <c r="P3240" s="2">
        <v>53</v>
      </c>
      <c r="Q3240" s="2">
        <v>37</v>
      </c>
      <c r="R3240" s="2">
        <v>3202</v>
      </c>
      <c r="S3240" s="2">
        <v>5961700</v>
      </c>
      <c r="T3240" s="2">
        <v>311726700</v>
      </c>
      <c r="U3240" s="2">
        <v>531</v>
      </c>
      <c r="V3240" s="2">
        <v>690</v>
      </c>
      <c r="W3240" s="2">
        <v>45</v>
      </c>
      <c r="X3240" s="2">
        <v>2315</v>
      </c>
      <c r="Y3240" s="2">
        <v>280</v>
      </c>
      <c r="Z3240" s="2">
        <v>1485</v>
      </c>
      <c r="AA3240" s="9">
        <f t="shared" si="452"/>
        <v>81821</v>
      </c>
      <c r="AB3240" s="9">
        <f t="shared" si="453"/>
        <v>11692</v>
      </c>
      <c r="AC3240" s="9">
        <f t="shared" si="454"/>
        <v>3817</v>
      </c>
      <c r="AD3240" s="9">
        <f t="shared" si="455"/>
        <v>3202</v>
      </c>
      <c r="AE3240" s="44">
        <f t="shared" si="456"/>
        <v>1.9761478391269152E-4</v>
      </c>
      <c r="AF3240" s="9">
        <f t="shared" si="457"/>
        <v>1580</v>
      </c>
      <c r="AG3240" s="9">
        <f t="shared" si="450"/>
        <v>1765</v>
      </c>
      <c r="AH3240" s="44">
        <f t="shared" si="458"/>
        <v>1.9485325241282335E-4</v>
      </c>
      <c r="AI3240">
        <f>AA3240/'Totals and Drop Down Lists'!W$6*Inputs!E$37</f>
        <v>74223.135253408778</v>
      </c>
      <c r="AJ3240">
        <f>AB3240/'Totals and Drop Down Lists'!X$6*Inputs!F$37</f>
        <v>38471.206940793883</v>
      </c>
      <c r="AK3240">
        <f>AC3240/'Totals and Drop Down Lists'!Y$6*Inputs!G$37</f>
        <v>25162.953330367633</v>
      </c>
      <c r="AL3240">
        <f>AD3240/'Totals and Drop Down Lists'!Z$6*Inputs!H$37</f>
        <v>25672.039066520432</v>
      </c>
      <c r="AM3240">
        <f>AE3240/'Totals and Drop Down Lists'!AA$6*Inputs!I$37</f>
        <v>24600.936070507039</v>
      </c>
      <c r="AN3240">
        <f>AF3240/'Totals and Drop Down Lists'!AB$6*Inputs!J$37</f>
        <v>31531.575161744695</v>
      </c>
      <c r="AO3240">
        <f>AG3240/'Totals and Drop Down Lists'!AC$6*Inputs!K$37</f>
        <v>32870.611956096705</v>
      </c>
      <c r="AP3240">
        <f>AH3240/'Totals and Drop Down Lists'!AD$6*Inputs!L$37</f>
        <v>45854.798168356916</v>
      </c>
      <c r="AQ3240">
        <f>IF(OR($D3240="51",$D3240="52",$D3240="61"),(AA3240/'Totals and Drop Down Lists'!W$4)*Inputs!E$38,0)</f>
        <v>0</v>
      </c>
      <c r="AR3240">
        <f>IF(OR($D3240="51",$D3240="52",$D3240="61"),(AB3240/'Totals and Drop Down Lists'!X$4)*Inputs!F$38,0)</f>
        <v>0</v>
      </c>
      <c r="AS3240">
        <f>IF(OR($D3240="51",$D3240="52",$D3240="61"),(AC3240/'Totals and Drop Down Lists'!Y$4)*Inputs!G$38,0)</f>
        <v>0</v>
      </c>
      <c r="AT3240">
        <f>IF(OR($D3240="51",$D3240="52",$D3240="61"),(AD3240/'Totals and Drop Down Lists'!Z$4)*Inputs!H$38,0)</f>
        <v>0</v>
      </c>
      <c r="AU3240">
        <f>IF(OR($D3240="51",$D3240="52",$D3240="61"),(AE3240/'Totals and Drop Down Lists'!AA$4)*Inputs!I$38,0)</f>
        <v>0</v>
      </c>
      <c r="AV3240">
        <f>IF(OR($D3240="51",$D3240="52",$D3240="61"),(AF3240/'Totals and Drop Down Lists'!AB$4)*Inputs!J$38,0)</f>
        <v>0</v>
      </c>
      <c r="AW3240">
        <f>IF(OR($D3240="51",$D3240="52",$D3240="61"),(AG3240/'Totals and Drop Down Lists'!AC$4)*Inputs!K$38,0)</f>
        <v>0</v>
      </c>
      <c r="AX3240">
        <f>IF(OR($D3240="51",$D3240="52",$D3240="61"),(AH3240/'Totals and Drop Down Lists'!AD$4)*Inputs!L$38,0)</f>
        <v>0</v>
      </c>
      <c r="AY3240">
        <f>IF(OR($D3240="51",$D3240="52",$D3240="61"),0,(AA3240/'Totals and Drop Down Lists'!W$5)*Inputs!E$39)</f>
        <v>0</v>
      </c>
      <c r="AZ3240">
        <f>IF(OR($D3240="51",$D3240="52",$D3240="61"),0,(AB3240/'Totals and Drop Down Lists'!X$5)*Inputs!F$39)</f>
        <v>0</v>
      </c>
      <c r="BA3240">
        <f>IF(OR($D3240="51",$D3240="52",$D3240="61"),0,(AC3240/'Totals and Drop Down Lists'!Y$5)*Inputs!G$39)</f>
        <v>0</v>
      </c>
      <c r="BB3240">
        <f>IF(OR($D3240="51",$D3240="52",$D3240="61"),0,(AD3240/'Totals and Drop Down Lists'!Z$5)*Inputs!H$39)</f>
        <v>0</v>
      </c>
      <c r="BC3240">
        <f>IF(OR($D3240="51",$D3240="52",$D3240="61"),0,(AE3240/'Totals and Drop Down Lists'!AA$5)*Inputs!I$39)</f>
        <v>0</v>
      </c>
      <c r="BD3240">
        <f>IF(OR($D3240="51",$D3240="52",$D3240="61"),0,(AF3240/'Totals and Drop Down Lists'!AB$5)*Inputs!J$39)</f>
        <v>0</v>
      </c>
      <c r="BE3240">
        <f>IF(OR($D3240="51",$D3240="52",$D3240="61"),0,(AG3240/'Totals and Drop Down Lists'!AC$5)*Inputs!K$39)</f>
        <v>0</v>
      </c>
      <c r="BF3240">
        <f>IF(OR($D3240="51",$D3240="52",$D3240="61"),0,(AH3240/'Totals and Drop Down Lists'!AD$5)*Inputs!L$39)</f>
        <v>0</v>
      </c>
      <c r="BG3240" s="10">
        <f t="shared" si="451"/>
        <v>298387.2559477961</v>
      </c>
    </row>
    <row r="3241" spans="1:59">
      <c r="A3241" s="1" t="s">
        <v>7666</v>
      </c>
      <c r="B3241" s="1" t="s">
        <v>630</v>
      </c>
      <c r="C3241" s="1" t="s">
        <v>314</v>
      </c>
      <c r="D3241" s="1" t="s">
        <v>58</v>
      </c>
      <c r="E3241" s="1" t="s">
        <v>657</v>
      </c>
      <c r="F3241" s="2">
        <v>40495</v>
      </c>
      <c r="G3241" s="2">
        <v>298</v>
      </c>
      <c r="H3241" s="2">
        <v>19</v>
      </c>
      <c r="I3241" s="2">
        <v>4349</v>
      </c>
      <c r="J3241" s="2">
        <v>14510</v>
      </c>
      <c r="K3241" s="2">
        <v>2607</v>
      </c>
      <c r="L3241" s="2">
        <v>87</v>
      </c>
      <c r="M3241" s="2">
        <v>26</v>
      </c>
      <c r="N3241" s="2">
        <v>0</v>
      </c>
      <c r="O3241" s="2">
        <v>52</v>
      </c>
      <c r="P3241" s="2">
        <v>11</v>
      </c>
      <c r="Q3241" s="2">
        <v>0</v>
      </c>
      <c r="R3241" s="2">
        <v>989</v>
      </c>
      <c r="S3241" s="2">
        <v>1902400</v>
      </c>
      <c r="T3241" s="2">
        <v>102815700</v>
      </c>
      <c r="U3241" s="2">
        <v>128</v>
      </c>
      <c r="V3241" s="2">
        <v>129</v>
      </c>
      <c r="W3241" s="2">
        <v>0</v>
      </c>
      <c r="X3241" s="2">
        <v>360</v>
      </c>
      <c r="Y3241" s="2">
        <v>45</v>
      </c>
      <c r="Z3241" s="2">
        <v>165</v>
      </c>
      <c r="AA3241" s="9">
        <f t="shared" si="452"/>
        <v>40495</v>
      </c>
      <c r="AB3241" s="9">
        <f t="shared" si="453"/>
        <v>4032</v>
      </c>
      <c r="AC3241" s="9">
        <f t="shared" si="454"/>
        <v>1165</v>
      </c>
      <c r="AD3241" s="9">
        <f t="shared" si="455"/>
        <v>989</v>
      </c>
      <c r="AE3241" s="44">
        <f t="shared" si="456"/>
        <v>3.2712251448634647E-5</v>
      </c>
      <c r="AF3241" s="9">
        <f t="shared" si="457"/>
        <v>231</v>
      </c>
      <c r="AG3241" s="9">
        <f t="shared" si="450"/>
        <v>210</v>
      </c>
      <c r="AH3241" s="44">
        <f t="shared" si="458"/>
        <v>1.4039252976871228E-5</v>
      </c>
      <c r="AI3241">
        <f>AA3241/'Totals and Drop Down Lists'!W$6*Inputs!E$37</f>
        <v>36734.650787533625</v>
      </c>
      <c r="AJ3241">
        <f>AB3241/'Totals and Drop Down Lists'!X$6*Inputs!F$37</f>
        <v>13266.841120875892</v>
      </c>
      <c r="AK3241">
        <f>AC3241/'Totals and Drop Down Lists'!Y$6*Inputs!G$37</f>
        <v>7680.073521057976</v>
      </c>
      <c r="AL3241">
        <f>AD3241/'Totals and Drop Down Lists'!Z$6*Inputs!H$37</f>
        <v>7929.3087560239555</v>
      </c>
      <c r="AM3241">
        <f>AE3241/'Totals and Drop Down Lists'!AA$6*Inputs!I$37</f>
        <v>4072.3269316012356</v>
      </c>
      <c r="AN3241">
        <f>AF3241/'Totals and Drop Down Lists'!AB$6*Inputs!J$37</f>
        <v>4609.9961154196353</v>
      </c>
      <c r="AO3241">
        <f>AG3241/'Totals and Drop Down Lists'!AC$6*Inputs!K$37</f>
        <v>3910.9509976092399</v>
      </c>
      <c r="AP3241">
        <f>AH3241/'Totals and Drop Down Lists'!AD$6*Inputs!L$37</f>
        <v>3303.8561261734822</v>
      </c>
      <c r="AQ3241">
        <f>IF(OR($D3241="51",$D3241="52",$D3241="61"),(AA3241/'Totals and Drop Down Lists'!W$4)*Inputs!E$38,0)</f>
        <v>0</v>
      </c>
      <c r="AR3241">
        <f>IF(OR($D3241="51",$D3241="52",$D3241="61"),(AB3241/'Totals and Drop Down Lists'!X$4)*Inputs!F$38,0)</f>
        <v>0</v>
      </c>
      <c r="AS3241">
        <f>IF(OR($D3241="51",$D3241="52",$D3241="61"),(AC3241/'Totals and Drop Down Lists'!Y$4)*Inputs!G$38,0)</f>
        <v>0</v>
      </c>
      <c r="AT3241">
        <f>IF(OR($D3241="51",$D3241="52",$D3241="61"),(AD3241/'Totals and Drop Down Lists'!Z$4)*Inputs!H$38,0)</f>
        <v>0</v>
      </c>
      <c r="AU3241">
        <f>IF(OR($D3241="51",$D3241="52",$D3241="61"),(AE3241/'Totals and Drop Down Lists'!AA$4)*Inputs!I$38,0)</f>
        <v>0</v>
      </c>
      <c r="AV3241">
        <f>IF(OR($D3241="51",$D3241="52",$D3241="61"),(AF3241/'Totals and Drop Down Lists'!AB$4)*Inputs!J$38,0)</f>
        <v>0</v>
      </c>
      <c r="AW3241">
        <f>IF(OR($D3241="51",$D3241="52",$D3241="61"),(AG3241/'Totals and Drop Down Lists'!AC$4)*Inputs!K$38,0)</f>
        <v>0</v>
      </c>
      <c r="AX3241">
        <f>IF(OR($D3241="51",$D3241="52",$D3241="61"),(AH3241/'Totals and Drop Down Lists'!AD$4)*Inputs!L$38,0)</f>
        <v>0</v>
      </c>
      <c r="AY3241">
        <f>IF(OR($D3241="51",$D3241="52",$D3241="61"),0,(AA3241/'Totals and Drop Down Lists'!W$5)*Inputs!E$39)</f>
        <v>0</v>
      </c>
      <c r="AZ3241">
        <f>IF(OR($D3241="51",$D3241="52",$D3241="61"),0,(AB3241/'Totals and Drop Down Lists'!X$5)*Inputs!F$39)</f>
        <v>0</v>
      </c>
      <c r="BA3241">
        <f>IF(OR($D3241="51",$D3241="52",$D3241="61"),0,(AC3241/'Totals and Drop Down Lists'!Y$5)*Inputs!G$39)</f>
        <v>0</v>
      </c>
      <c r="BB3241">
        <f>IF(OR($D3241="51",$D3241="52",$D3241="61"),0,(AD3241/'Totals and Drop Down Lists'!Z$5)*Inputs!H$39)</f>
        <v>0</v>
      </c>
      <c r="BC3241">
        <f>IF(OR($D3241="51",$D3241="52",$D3241="61"),0,(AE3241/'Totals and Drop Down Lists'!AA$5)*Inputs!I$39)</f>
        <v>0</v>
      </c>
      <c r="BD3241">
        <f>IF(OR($D3241="51",$D3241="52",$D3241="61"),0,(AF3241/'Totals and Drop Down Lists'!AB$5)*Inputs!J$39)</f>
        <v>0</v>
      </c>
      <c r="BE3241">
        <f>IF(OR($D3241="51",$D3241="52",$D3241="61"),0,(AG3241/'Totals and Drop Down Lists'!AC$5)*Inputs!K$39)</f>
        <v>0</v>
      </c>
      <c r="BF3241">
        <f>IF(OR($D3241="51",$D3241="52",$D3241="61"),0,(AH3241/'Totals and Drop Down Lists'!AD$5)*Inputs!L$39)</f>
        <v>0</v>
      </c>
      <c r="BG3241" s="10">
        <f t="shared" si="451"/>
        <v>81508.00435629503</v>
      </c>
    </row>
    <row r="3242" spans="1:59">
      <c r="A3242" s="1" t="s">
        <v>7666</v>
      </c>
      <c r="B3242" s="1" t="s">
        <v>630</v>
      </c>
      <c r="C3242" s="1" t="s">
        <v>658</v>
      </c>
      <c r="D3242" s="1" t="s">
        <v>25</v>
      </c>
      <c r="E3242" s="1" t="s">
        <v>659</v>
      </c>
      <c r="F3242" s="2">
        <v>6347</v>
      </c>
      <c r="G3242" s="2">
        <v>0</v>
      </c>
      <c r="H3242" s="2">
        <v>0</v>
      </c>
      <c r="I3242" s="2">
        <v>810</v>
      </c>
      <c r="J3242" s="2">
        <v>2416</v>
      </c>
      <c r="K3242" s="2">
        <v>395</v>
      </c>
      <c r="L3242" s="2">
        <v>47</v>
      </c>
      <c r="M3242" s="2">
        <v>0</v>
      </c>
      <c r="N3242" s="2">
        <v>9</v>
      </c>
      <c r="O3242" s="2">
        <v>11</v>
      </c>
      <c r="P3242" s="2">
        <v>0</v>
      </c>
      <c r="Q3242" s="2">
        <v>0</v>
      </c>
      <c r="R3242" s="2">
        <v>164</v>
      </c>
      <c r="S3242" s="2">
        <v>182000</v>
      </c>
      <c r="T3242" s="2">
        <v>13922900</v>
      </c>
      <c r="U3242" s="2">
        <v>97</v>
      </c>
      <c r="V3242" s="2">
        <v>20</v>
      </c>
      <c r="W3242" s="2">
        <v>0</v>
      </c>
      <c r="X3242" s="2">
        <v>35</v>
      </c>
      <c r="Y3242" s="2">
        <v>15</v>
      </c>
      <c r="Z3242" s="2">
        <v>0</v>
      </c>
      <c r="AA3242" s="9">
        <f t="shared" si="452"/>
        <v>6347</v>
      </c>
      <c r="AB3242" s="9">
        <f t="shared" si="453"/>
        <v>810</v>
      </c>
      <c r="AC3242" s="9">
        <f t="shared" si="454"/>
        <v>231</v>
      </c>
      <c r="AD3242" s="9">
        <f t="shared" si="455"/>
        <v>164</v>
      </c>
      <c r="AE3242" s="44">
        <f t="shared" si="456"/>
        <v>4.5101714058831157E-6</v>
      </c>
      <c r="AF3242" s="9">
        <f t="shared" si="457"/>
        <v>15</v>
      </c>
      <c r="AG3242" s="9">
        <f t="shared" si="450"/>
        <v>15</v>
      </c>
      <c r="AH3242" s="44">
        <f t="shared" si="458"/>
        <v>9.1252025052321419E-7</v>
      </c>
      <c r="AI3242">
        <f>AA3242/'Totals and Drop Down Lists'!W$6*Inputs!E$37</f>
        <v>5757.6201641801681</v>
      </c>
      <c r="AJ3242">
        <f>AB3242/'Totals and Drop Down Lists'!X$6*Inputs!F$37</f>
        <v>2665.2136180331036</v>
      </c>
      <c r="AK3242">
        <f>AC3242/'Totals and Drop Down Lists'!Y$6*Inputs!G$37</f>
        <v>1522.8300286389635</v>
      </c>
      <c r="AL3242">
        <f>AD3242/'Totals and Drop Down Lists'!Z$6*Inputs!H$37</f>
        <v>1314.8702082789978</v>
      </c>
      <c r="AM3242">
        <f>AE3242/'Totals and Drop Down Lists'!AA$6*Inputs!I$37</f>
        <v>561.46830832343153</v>
      </c>
      <c r="AN3242">
        <f>AF3242/'Totals and Drop Down Lists'!AB$6*Inputs!J$37</f>
        <v>299.35039710517117</v>
      </c>
      <c r="AO3242">
        <f>AG3242/'Totals and Drop Down Lists'!AC$6*Inputs!K$37</f>
        <v>279.35364268637431</v>
      </c>
      <c r="AP3242">
        <f>AH3242/'Totals and Drop Down Lists'!AD$6*Inputs!L$37</f>
        <v>214.74330756167942</v>
      </c>
      <c r="AQ3242">
        <f>IF(OR($D3242="51",$D3242="52",$D3242="61"),(AA3242/'Totals and Drop Down Lists'!W$4)*Inputs!E$38,0)</f>
        <v>0</v>
      </c>
      <c r="AR3242">
        <f>IF(OR($D3242="51",$D3242="52",$D3242="61"),(AB3242/'Totals and Drop Down Lists'!X$4)*Inputs!F$38,0)</f>
        <v>0</v>
      </c>
      <c r="AS3242">
        <f>IF(OR($D3242="51",$D3242="52",$D3242="61"),(AC3242/'Totals and Drop Down Lists'!Y$4)*Inputs!G$38,0)</f>
        <v>0</v>
      </c>
      <c r="AT3242">
        <f>IF(OR($D3242="51",$D3242="52",$D3242="61"),(AD3242/'Totals and Drop Down Lists'!Z$4)*Inputs!H$38,0)</f>
        <v>0</v>
      </c>
      <c r="AU3242">
        <f>IF(OR($D3242="51",$D3242="52",$D3242="61"),(AE3242/'Totals and Drop Down Lists'!AA$4)*Inputs!I$38,0)</f>
        <v>0</v>
      </c>
      <c r="AV3242">
        <f>IF(OR($D3242="51",$D3242="52",$D3242="61"),(AF3242/'Totals and Drop Down Lists'!AB$4)*Inputs!J$38,0)</f>
        <v>0</v>
      </c>
      <c r="AW3242">
        <f>IF(OR($D3242="51",$D3242="52",$D3242="61"),(AG3242/'Totals and Drop Down Lists'!AC$4)*Inputs!K$38,0)</f>
        <v>0</v>
      </c>
      <c r="AX3242">
        <f>IF(OR($D3242="51",$D3242="52",$D3242="61"),(AH3242/'Totals and Drop Down Lists'!AD$4)*Inputs!L$38,0)</f>
        <v>0</v>
      </c>
      <c r="AY3242">
        <f>IF(OR($D3242="51",$D3242="52",$D3242="61"),0,(AA3242/'Totals and Drop Down Lists'!W$5)*Inputs!E$39)</f>
        <v>0</v>
      </c>
      <c r="AZ3242">
        <f>IF(OR($D3242="51",$D3242="52",$D3242="61"),0,(AB3242/'Totals and Drop Down Lists'!X$5)*Inputs!F$39)</f>
        <v>0</v>
      </c>
      <c r="BA3242">
        <f>IF(OR($D3242="51",$D3242="52",$D3242="61"),0,(AC3242/'Totals and Drop Down Lists'!Y$5)*Inputs!G$39)</f>
        <v>0</v>
      </c>
      <c r="BB3242">
        <f>IF(OR($D3242="51",$D3242="52",$D3242="61"),0,(AD3242/'Totals and Drop Down Lists'!Z$5)*Inputs!H$39)</f>
        <v>0</v>
      </c>
      <c r="BC3242">
        <f>IF(OR($D3242="51",$D3242="52",$D3242="61"),0,(AE3242/'Totals and Drop Down Lists'!AA$5)*Inputs!I$39)</f>
        <v>0</v>
      </c>
      <c r="BD3242">
        <f>IF(OR($D3242="51",$D3242="52",$D3242="61"),0,(AF3242/'Totals and Drop Down Lists'!AB$5)*Inputs!J$39)</f>
        <v>0</v>
      </c>
      <c r="BE3242">
        <f>IF(OR($D3242="51",$D3242="52",$D3242="61"),0,(AG3242/'Totals and Drop Down Lists'!AC$5)*Inputs!K$39)</f>
        <v>0</v>
      </c>
      <c r="BF3242">
        <f>IF(OR($D3242="51",$D3242="52",$D3242="61"),0,(AH3242/'Totals and Drop Down Lists'!AD$5)*Inputs!L$39)</f>
        <v>0</v>
      </c>
      <c r="BG3242" s="10">
        <f t="shared" si="451"/>
        <v>12615.449674807887</v>
      </c>
    </row>
    <row r="3243" spans="1:59">
      <c r="A3243" s="1" t="s">
        <v>7666</v>
      </c>
      <c r="B3243" s="1" t="s">
        <v>630</v>
      </c>
      <c r="C3243" s="1" t="s">
        <v>90</v>
      </c>
      <c r="D3243" s="1" t="s">
        <v>25</v>
      </c>
      <c r="E3243" s="1" t="s">
        <v>660</v>
      </c>
      <c r="F3243" s="2">
        <v>7861</v>
      </c>
      <c r="G3243" s="2">
        <v>73</v>
      </c>
      <c r="H3243" s="2">
        <v>0</v>
      </c>
      <c r="I3243" s="2">
        <v>1620</v>
      </c>
      <c r="J3243" s="2">
        <v>3187</v>
      </c>
      <c r="K3243" s="2">
        <v>810</v>
      </c>
      <c r="L3243" s="2">
        <v>11</v>
      </c>
      <c r="M3243" s="2">
        <v>0</v>
      </c>
      <c r="N3243" s="2">
        <v>6</v>
      </c>
      <c r="O3243" s="2">
        <v>30</v>
      </c>
      <c r="P3243" s="2">
        <v>16</v>
      </c>
      <c r="Q3243" s="2">
        <v>7</v>
      </c>
      <c r="R3243" s="2">
        <v>339</v>
      </c>
      <c r="S3243" s="2">
        <v>362400</v>
      </c>
      <c r="T3243" s="2">
        <v>18726200</v>
      </c>
      <c r="U3243" s="2">
        <v>51</v>
      </c>
      <c r="V3243" s="2">
        <v>40</v>
      </c>
      <c r="W3243" s="2">
        <v>0</v>
      </c>
      <c r="X3243" s="2">
        <v>225</v>
      </c>
      <c r="Y3243" s="2">
        <v>10</v>
      </c>
      <c r="Z3243" s="2">
        <v>149</v>
      </c>
      <c r="AA3243" s="9">
        <f t="shared" si="452"/>
        <v>7861</v>
      </c>
      <c r="AB3243" s="9">
        <f t="shared" si="453"/>
        <v>1547</v>
      </c>
      <c r="AC3243" s="9">
        <f t="shared" si="454"/>
        <v>409</v>
      </c>
      <c r="AD3243" s="9">
        <f t="shared" si="455"/>
        <v>339</v>
      </c>
      <c r="AE3243" s="44">
        <f t="shared" si="456"/>
        <v>1.4377512711063643E-5</v>
      </c>
      <c r="AF3243" s="9">
        <f t="shared" si="457"/>
        <v>185</v>
      </c>
      <c r="AG3243" s="9">
        <f t="shared" si="450"/>
        <v>159</v>
      </c>
      <c r="AH3243" s="44">
        <f t="shared" si="458"/>
        <v>1.5036652597631548E-5</v>
      </c>
      <c r="AI3243">
        <f>AA3243/'Totals and Drop Down Lists'!W$6*Inputs!E$37</f>
        <v>7131.0307406050579</v>
      </c>
      <c r="AJ3243">
        <f>AB3243/'Totals and Drop Down Lists'!X$6*Inputs!F$37</f>
        <v>5090.2289717249514</v>
      </c>
      <c r="AK3243">
        <f>AC3243/'Totals and Drop Down Lists'!Y$6*Inputs!G$37</f>
        <v>2696.2661546031864</v>
      </c>
      <c r="AL3243">
        <f>AD3243/'Totals and Drop Down Lists'!Z$6*Inputs!H$37</f>
        <v>2717.932930527928</v>
      </c>
      <c r="AM3243">
        <f>AE3243/'Totals and Drop Down Lists'!AA$6*Inputs!I$37</f>
        <v>1789.8472171699862</v>
      </c>
      <c r="AN3243">
        <f>AF3243/'Totals and Drop Down Lists'!AB$6*Inputs!J$37</f>
        <v>3691.9882309637774</v>
      </c>
      <c r="AO3243">
        <f>AG3243/'Totals and Drop Down Lists'!AC$6*Inputs!K$37</f>
        <v>2961.1486124755675</v>
      </c>
      <c r="AP3243">
        <f>AH3243/'Totals and Drop Down Lists'!AD$6*Inputs!L$37</f>
        <v>3538.5740882132591</v>
      </c>
      <c r="AQ3243">
        <f>IF(OR($D3243="51",$D3243="52",$D3243="61"),(AA3243/'Totals and Drop Down Lists'!W$4)*Inputs!E$38,0)</f>
        <v>0</v>
      </c>
      <c r="AR3243">
        <f>IF(OR($D3243="51",$D3243="52",$D3243="61"),(AB3243/'Totals and Drop Down Lists'!X$4)*Inputs!F$38,0)</f>
        <v>0</v>
      </c>
      <c r="AS3243">
        <f>IF(OR($D3243="51",$D3243="52",$D3243="61"),(AC3243/'Totals and Drop Down Lists'!Y$4)*Inputs!G$38,0)</f>
        <v>0</v>
      </c>
      <c r="AT3243">
        <f>IF(OR($D3243="51",$D3243="52",$D3243="61"),(AD3243/'Totals and Drop Down Lists'!Z$4)*Inputs!H$38,0)</f>
        <v>0</v>
      </c>
      <c r="AU3243">
        <f>IF(OR($D3243="51",$D3243="52",$D3243="61"),(AE3243/'Totals and Drop Down Lists'!AA$4)*Inputs!I$38,0)</f>
        <v>0</v>
      </c>
      <c r="AV3243">
        <f>IF(OR($D3243="51",$D3243="52",$D3243="61"),(AF3243/'Totals and Drop Down Lists'!AB$4)*Inputs!J$38,0)</f>
        <v>0</v>
      </c>
      <c r="AW3243">
        <f>IF(OR($D3243="51",$D3243="52",$D3243="61"),(AG3243/'Totals and Drop Down Lists'!AC$4)*Inputs!K$38,0)</f>
        <v>0</v>
      </c>
      <c r="AX3243">
        <f>IF(OR($D3243="51",$D3243="52",$D3243="61"),(AH3243/'Totals and Drop Down Lists'!AD$4)*Inputs!L$38,0)</f>
        <v>0</v>
      </c>
      <c r="AY3243">
        <f>IF(OR($D3243="51",$D3243="52",$D3243="61"),0,(AA3243/'Totals and Drop Down Lists'!W$5)*Inputs!E$39)</f>
        <v>0</v>
      </c>
      <c r="AZ3243">
        <f>IF(OR($D3243="51",$D3243="52",$D3243="61"),0,(AB3243/'Totals and Drop Down Lists'!X$5)*Inputs!F$39)</f>
        <v>0</v>
      </c>
      <c r="BA3243">
        <f>IF(OR($D3243="51",$D3243="52",$D3243="61"),0,(AC3243/'Totals and Drop Down Lists'!Y$5)*Inputs!G$39)</f>
        <v>0</v>
      </c>
      <c r="BB3243">
        <f>IF(OR($D3243="51",$D3243="52",$D3243="61"),0,(AD3243/'Totals and Drop Down Lists'!Z$5)*Inputs!H$39)</f>
        <v>0</v>
      </c>
      <c r="BC3243">
        <f>IF(OR($D3243="51",$D3243="52",$D3243="61"),0,(AE3243/'Totals and Drop Down Lists'!AA$5)*Inputs!I$39)</f>
        <v>0</v>
      </c>
      <c r="BD3243">
        <f>IF(OR($D3243="51",$D3243="52",$D3243="61"),0,(AF3243/'Totals and Drop Down Lists'!AB$5)*Inputs!J$39)</f>
        <v>0</v>
      </c>
      <c r="BE3243">
        <f>IF(OR($D3243="51",$D3243="52",$D3243="61"),0,(AG3243/'Totals and Drop Down Lists'!AC$5)*Inputs!K$39)</f>
        <v>0</v>
      </c>
      <c r="BF3243">
        <f>IF(OR($D3243="51",$D3243="52",$D3243="61"),0,(AH3243/'Totals and Drop Down Lists'!AD$5)*Inputs!L$39)</f>
        <v>0</v>
      </c>
      <c r="BG3243" s="10">
        <f t="shared" si="451"/>
        <v>29617.016946283715</v>
      </c>
    </row>
    <row r="3244" spans="1:59">
      <c r="A3244" s="1" t="s">
        <v>7666</v>
      </c>
      <c r="B3244" s="1" t="s">
        <v>630</v>
      </c>
      <c r="C3244" s="1" t="s">
        <v>531</v>
      </c>
      <c r="D3244" s="1" t="s">
        <v>25</v>
      </c>
      <c r="E3244" s="1" t="s">
        <v>661</v>
      </c>
      <c r="F3244" s="2">
        <v>66623</v>
      </c>
      <c r="G3244" s="2">
        <v>289</v>
      </c>
      <c r="H3244" s="2">
        <v>0</v>
      </c>
      <c r="I3244" s="2">
        <v>8579</v>
      </c>
      <c r="J3244" s="2">
        <v>24136</v>
      </c>
      <c r="K3244" s="2">
        <v>5629</v>
      </c>
      <c r="L3244" s="2">
        <v>189</v>
      </c>
      <c r="M3244" s="2">
        <v>21</v>
      </c>
      <c r="N3244" s="2">
        <v>7</v>
      </c>
      <c r="O3244" s="2">
        <v>174</v>
      </c>
      <c r="P3244" s="2">
        <v>11</v>
      </c>
      <c r="Q3244" s="2">
        <v>14</v>
      </c>
      <c r="R3244" s="2">
        <v>1741</v>
      </c>
      <c r="S3244" s="2">
        <v>3910000</v>
      </c>
      <c r="T3244" s="2">
        <v>199134200</v>
      </c>
      <c r="U3244" s="2">
        <v>404</v>
      </c>
      <c r="V3244" s="2">
        <v>793</v>
      </c>
      <c r="W3244" s="2">
        <v>55</v>
      </c>
      <c r="X3244" s="2">
        <v>1481</v>
      </c>
      <c r="Y3244" s="2">
        <v>199</v>
      </c>
      <c r="Z3244" s="2">
        <v>623</v>
      </c>
      <c r="AA3244" s="9">
        <f t="shared" si="452"/>
        <v>66623</v>
      </c>
      <c r="AB3244" s="9">
        <f t="shared" si="453"/>
        <v>8290</v>
      </c>
      <c r="AC3244" s="9">
        <f t="shared" si="454"/>
        <v>2157</v>
      </c>
      <c r="AD3244" s="9">
        <f t="shared" si="455"/>
        <v>1741</v>
      </c>
      <c r="AE3244" s="44">
        <f t="shared" si="456"/>
        <v>9.1683880429558275E-5</v>
      </c>
      <c r="AF3244" s="9">
        <f t="shared" si="457"/>
        <v>633</v>
      </c>
      <c r="AG3244" s="9">
        <f t="shared" si="450"/>
        <v>822</v>
      </c>
      <c r="AH3244" s="44">
        <f t="shared" si="458"/>
        <v>7.13327316364517E-5</v>
      </c>
      <c r="AI3244">
        <f>AA3244/'Totals and Drop Down Lists'!W$6*Inputs!E$37</f>
        <v>60436.415345545196</v>
      </c>
      <c r="AJ3244">
        <f>AB3244/'Totals and Drop Down Lists'!X$6*Inputs!F$37</f>
        <v>27277.309745054848</v>
      </c>
      <c r="AK3244">
        <f>AC3244/'Totals and Drop Down Lists'!Y$6*Inputs!G$37</f>
        <v>14219.672605083309</v>
      </c>
      <c r="AL3244">
        <f>AD3244/'Totals and Drop Down Lists'!Z$6*Inputs!H$37</f>
        <v>13958.469711059359</v>
      </c>
      <c r="AM3244">
        <f>AE3244/'Totals and Drop Down Lists'!AA$6*Inputs!I$37</f>
        <v>11413.666713013155</v>
      </c>
      <c r="AN3244">
        <f>AF3244/'Totals and Drop Down Lists'!AB$6*Inputs!J$37</f>
        <v>12632.586757838222</v>
      </c>
      <c r="AO3244">
        <f>AG3244/'Totals and Drop Down Lists'!AC$6*Inputs!K$37</f>
        <v>15308.579619213311</v>
      </c>
      <c r="AP3244">
        <f>AH3244/'Totals and Drop Down Lists'!AD$6*Inputs!L$37</f>
        <v>16786.725248276118</v>
      </c>
      <c r="AQ3244">
        <f>IF(OR($D3244="51",$D3244="52",$D3244="61"),(AA3244/'Totals and Drop Down Lists'!W$4)*Inputs!E$38,0)</f>
        <v>0</v>
      </c>
      <c r="AR3244">
        <f>IF(OR($D3244="51",$D3244="52",$D3244="61"),(AB3244/'Totals and Drop Down Lists'!X$4)*Inputs!F$38,0)</f>
        <v>0</v>
      </c>
      <c r="AS3244">
        <f>IF(OR($D3244="51",$D3244="52",$D3244="61"),(AC3244/'Totals and Drop Down Lists'!Y$4)*Inputs!G$38,0)</f>
        <v>0</v>
      </c>
      <c r="AT3244">
        <f>IF(OR($D3244="51",$D3244="52",$D3244="61"),(AD3244/'Totals and Drop Down Lists'!Z$4)*Inputs!H$38,0)</f>
        <v>0</v>
      </c>
      <c r="AU3244">
        <f>IF(OR($D3244="51",$D3244="52",$D3244="61"),(AE3244/'Totals and Drop Down Lists'!AA$4)*Inputs!I$38,0)</f>
        <v>0</v>
      </c>
      <c r="AV3244">
        <f>IF(OR($D3244="51",$D3244="52",$D3244="61"),(AF3244/'Totals and Drop Down Lists'!AB$4)*Inputs!J$38,0)</f>
        <v>0</v>
      </c>
      <c r="AW3244">
        <f>IF(OR($D3244="51",$D3244="52",$D3244="61"),(AG3244/'Totals and Drop Down Lists'!AC$4)*Inputs!K$38,0)</f>
        <v>0</v>
      </c>
      <c r="AX3244">
        <f>IF(OR($D3244="51",$D3244="52",$D3244="61"),(AH3244/'Totals and Drop Down Lists'!AD$4)*Inputs!L$38,0)</f>
        <v>0</v>
      </c>
      <c r="AY3244">
        <f>IF(OR($D3244="51",$D3244="52",$D3244="61"),0,(AA3244/'Totals and Drop Down Lists'!W$5)*Inputs!E$39)</f>
        <v>0</v>
      </c>
      <c r="AZ3244">
        <f>IF(OR($D3244="51",$D3244="52",$D3244="61"),0,(AB3244/'Totals and Drop Down Lists'!X$5)*Inputs!F$39)</f>
        <v>0</v>
      </c>
      <c r="BA3244">
        <f>IF(OR($D3244="51",$D3244="52",$D3244="61"),0,(AC3244/'Totals and Drop Down Lists'!Y$5)*Inputs!G$39)</f>
        <v>0</v>
      </c>
      <c r="BB3244">
        <f>IF(OR($D3244="51",$D3244="52",$D3244="61"),0,(AD3244/'Totals and Drop Down Lists'!Z$5)*Inputs!H$39)</f>
        <v>0</v>
      </c>
      <c r="BC3244">
        <f>IF(OR($D3244="51",$D3244="52",$D3244="61"),0,(AE3244/'Totals and Drop Down Lists'!AA$5)*Inputs!I$39)</f>
        <v>0</v>
      </c>
      <c r="BD3244">
        <f>IF(OR($D3244="51",$D3244="52",$D3244="61"),0,(AF3244/'Totals and Drop Down Lists'!AB$5)*Inputs!J$39)</f>
        <v>0</v>
      </c>
      <c r="BE3244">
        <f>IF(OR($D3244="51",$D3244="52",$D3244="61"),0,(AG3244/'Totals and Drop Down Lists'!AC$5)*Inputs!K$39)</f>
        <v>0</v>
      </c>
      <c r="BF3244">
        <f>IF(OR($D3244="51",$D3244="52",$D3244="61"),0,(AH3244/'Totals and Drop Down Lists'!AD$5)*Inputs!L$39)</f>
        <v>0</v>
      </c>
      <c r="BG3244" s="10">
        <f t="shared" si="451"/>
        <v>172033.42574508348</v>
      </c>
    </row>
    <row r="3245" spans="1:59">
      <c r="A3245" s="1" t="s">
        <v>7666</v>
      </c>
      <c r="B3245" s="1" t="s">
        <v>630</v>
      </c>
      <c r="C3245" s="1" t="s">
        <v>662</v>
      </c>
      <c r="D3245" s="1" t="s">
        <v>58</v>
      </c>
      <c r="E3245" s="1" t="s">
        <v>663</v>
      </c>
      <c r="F3245" s="2">
        <v>111351</v>
      </c>
      <c r="G3245" s="2">
        <v>1019</v>
      </c>
      <c r="H3245" s="2">
        <v>90</v>
      </c>
      <c r="I3245" s="2">
        <v>11937</v>
      </c>
      <c r="J3245" s="2">
        <v>41037</v>
      </c>
      <c r="K3245" s="2">
        <v>10675</v>
      </c>
      <c r="L3245" s="2">
        <v>287</v>
      </c>
      <c r="M3245" s="2">
        <v>29</v>
      </c>
      <c r="N3245" s="2">
        <v>59</v>
      </c>
      <c r="O3245" s="2">
        <v>260</v>
      </c>
      <c r="P3245" s="2">
        <v>22</v>
      </c>
      <c r="Q3245" s="2">
        <v>45</v>
      </c>
      <c r="R3245" s="2">
        <v>2263</v>
      </c>
      <c r="S3245" s="2">
        <v>7645700</v>
      </c>
      <c r="T3245" s="2">
        <v>415293700</v>
      </c>
      <c r="U3245" s="2">
        <v>860</v>
      </c>
      <c r="V3245" s="2">
        <v>680</v>
      </c>
      <c r="W3245" s="2">
        <v>45</v>
      </c>
      <c r="X3245" s="2">
        <v>2095</v>
      </c>
      <c r="Y3245" s="2">
        <v>298</v>
      </c>
      <c r="Z3245" s="2">
        <v>1410</v>
      </c>
      <c r="AA3245" s="9">
        <f t="shared" si="452"/>
        <v>111351</v>
      </c>
      <c r="AB3245" s="9">
        <f t="shared" si="453"/>
        <v>10828</v>
      </c>
      <c r="AC3245" s="9">
        <f t="shared" si="454"/>
        <v>2965</v>
      </c>
      <c r="AD3245" s="9">
        <f t="shared" si="455"/>
        <v>2263</v>
      </c>
      <c r="AE3245" s="44">
        <f t="shared" si="456"/>
        <v>1.9393489039676767E-4</v>
      </c>
      <c r="AF3245" s="9">
        <f t="shared" si="457"/>
        <v>1370</v>
      </c>
      <c r="AG3245" s="9">
        <f t="shared" si="450"/>
        <v>1708</v>
      </c>
      <c r="AH3245" s="44">
        <f t="shared" si="458"/>
        <v>1.6532222136654714E-4</v>
      </c>
      <c r="AI3245">
        <f>AA3245/'Totals and Drop Down Lists'!W$6*Inputs!E$37</f>
        <v>101010.99147654418</v>
      </c>
      <c r="AJ3245">
        <f>AB3245/'Totals and Drop Down Lists'!X$6*Inputs!F$37</f>
        <v>35628.312414891901</v>
      </c>
      <c r="AK3245">
        <f>AC3245/'Totals and Drop Down Lists'!Y$6*Inputs!G$37</f>
        <v>19546.281536426523</v>
      </c>
      <c r="AL3245">
        <f>AD3245/'Totals and Drop Down Lists'!Z$6*Inputs!H$37</f>
        <v>18143.605373996168</v>
      </c>
      <c r="AM3245">
        <f>AE3245/'Totals and Drop Down Lists'!AA$6*Inputs!I$37</f>
        <v>24142.828517321585</v>
      </c>
      <c r="AN3245">
        <f>AF3245/'Totals and Drop Down Lists'!AB$6*Inputs!J$37</f>
        <v>27340.669602272297</v>
      </c>
      <c r="AO3245">
        <f>AG3245/'Totals and Drop Down Lists'!AC$6*Inputs!K$37</f>
        <v>31809.068113888487</v>
      </c>
      <c r="AP3245">
        <f>AH3245/'Totals and Drop Down Lists'!AD$6*Inputs!L$37</f>
        <v>38905.263318091515</v>
      </c>
      <c r="AQ3245">
        <f>IF(OR($D3245="51",$D3245="52",$D3245="61"),(AA3245/'Totals and Drop Down Lists'!W$4)*Inputs!E$38,0)</f>
        <v>0</v>
      </c>
      <c r="AR3245">
        <f>IF(OR($D3245="51",$D3245="52",$D3245="61"),(AB3245/'Totals and Drop Down Lists'!X$4)*Inputs!F$38,0)</f>
        <v>0</v>
      </c>
      <c r="AS3245">
        <f>IF(OR($D3245="51",$D3245="52",$D3245="61"),(AC3245/'Totals and Drop Down Lists'!Y$4)*Inputs!G$38,0)</f>
        <v>0</v>
      </c>
      <c r="AT3245">
        <f>IF(OR($D3245="51",$D3245="52",$D3245="61"),(AD3245/'Totals and Drop Down Lists'!Z$4)*Inputs!H$38,0)</f>
        <v>0</v>
      </c>
      <c r="AU3245">
        <f>IF(OR($D3245="51",$D3245="52",$D3245="61"),(AE3245/'Totals and Drop Down Lists'!AA$4)*Inputs!I$38,0)</f>
        <v>0</v>
      </c>
      <c r="AV3245">
        <f>IF(OR($D3245="51",$D3245="52",$D3245="61"),(AF3245/'Totals and Drop Down Lists'!AB$4)*Inputs!J$38,0)</f>
        <v>0</v>
      </c>
      <c r="AW3245">
        <f>IF(OR($D3245="51",$D3245="52",$D3245="61"),(AG3245/'Totals and Drop Down Lists'!AC$4)*Inputs!K$38,0)</f>
        <v>0</v>
      </c>
      <c r="AX3245">
        <f>IF(OR($D3245="51",$D3245="52",$D3245="61"),(AH3245/'Totals and Drop Down Lists'!AD$4)*Inputs!L$38,0)</f>
        <v>0</v>
      </c>
      <c r="AY3245">
        <f>IF(OR($D3245="51",$D3245="52",$D3245="61"),0,(AA3245/'Totals and Drop Down Lists'!W$5)*Inputs!E$39)</f>
        <v>0</v>
      </c>
      <c r="AZ3245">
        <f>IF(OR($D3245="51",$D3245="52",$D3245="61"),0,(AB3245/'Totals and Drop Down Lists'!X$5)*Inputs!F$39)</f>
        <v>0</v>
      </c>
      <c r="BA3245">
        <f>IF(OR($D3245="51",$D3245="52",$D3245="61"),0,(AC3245/'Totals and Drop Down Lists'!Y$5)*Inputs!G$39)</f>
        <v>0</v>
      </c>
      <c r="BB3245">
        <f>IF(OR($D3245="51",$D3245="52",$D3245="61"),0,(AD3245/'Totals and Drop Down Lists'!Z$5)*Inputs!H$39)</f>
        <v>0</v>
      </c>
      <c r="BC3245">
        <f>IF(OR($D3245="51",$D3245="52",$D3245="61"),0,(AE3245/'Totals and Drop Down Lists'!AA$5)*Inputs!I$39)</f>
        <v>0</v>
      </c>
      <c r="BD3245">
        <f>IF(OR($D3245="51",$D3245="52",$D3245="61"),0,(AF3245/'Totals and Drop Down Lists'!AB$5)*Inputs!J$39)</f>
        <v>0</v>
      </c>
      <c r="BE3245">
        <f>IF(OR($D3245="51",$D3245="52",$D3245="61"),0,(AG3245/'Totals and Drop Down Lists'!AC$5)*Inputs!K$39)</f>
        <v>0</v>
      </c>
      <c r="BF3245">
        <f>IF(OR($D3245="51",$D3245="52",$D3245="61"),0,(AH3245/'Totals and Drop Down Lists'!AD$5)*Inputs!L$39)</f>
        <v>0</v>
      </c>
      <c r="BG3245" s="10">
        <f t="shared" si="451"/>
        <v>296527.02035343263</v>
      </c>
    </row>
    <row r="3246" spans="1:59">
      <c r="A3246" s="1" t="s">
        <v>7666</v>
      </c>
      <c r="B3246" s="1" t="s">
        <v>630</v>
      </c>
      <c r="C3246" s="1" t="s">
        <v>664</v>
      </c>
      <c r="D3246" s="1" t="s">
        <v>25</v>
      </c>
      <c r="E3246" s="1" t="s">
        <v>665</v>
      </c>
      <c r="F3246" s="2">
        <v>7843</v>
      </c>
      <c r="G3246" s="2">
        <v>45</v>
      </c>
      <c r="H3246" s="2">
        <v>0</v>
      </c>
      <c r="I3246" s="2">
        <v>1047</v>
      </c>
      <c r="J3246" s="2">
        <v>2899</v>
      </c>
      <c r="K3246" s="2">
        <v>713</v>
      </c>
      <c r="L3246" s="2">
        <v>9</v>
      </c>
      <c r="M3246" s="2">
        <v>0</v>
      </c>
      <c r="N3246" s="2">
        <v>0</v>
      </c>
      <c r="O3246" s="2">
        <v>3</v>
      </c>
      <c r="P3246" s="2">
        <v>0</v>
      </c>
      <c r="Q3246" s="2">
        <v>0</v>
      </c>
      <c r="R3246" s="2">
        <v>453</v>
      </c>
      <c r="S3246" s="2">
        <v>316900</v>
      </c>
      <c r="T3246" s="2">
        <v>17688900</v>
      </c>
      <c r="U3246" s="2">
        <v>55</v>
      </c>
      <c r="V3246" s="2">
        <v>70</v>
      </c>
      <c r="W3246" s="2">
        <v>25</v>
      </c>
      <c r="X3246" s="2">
        <v>200</v>
      </c>
      <c r="Y3246" s="2">
        <v>44</v>
      </c>
      <c r="Z3246" s="2">
        <v>128</v>
      </c>
      <c r="AA3246" s="9">
        <f t="shared" si="452"/>
        <v>7843</v>
      </c>
      <c r="AB3246" s="9">
        <f t="shared" si="453"/>
        <v>1002</v>
      </c>
      <c r="AC3246" s="9">
        <f t="shared" si="454"/>
        <v>465</v>
      </c>
      <c r="AD3246" s="9">
        <f t="shared" si="455"/>
        <v>453</v>
      </c>
      <c r="AE3246" s="44">
        <f t="shared" si="456"/>
        <v>1.2246912932120684E-5</v>
      </c>
      <c r="AF3246" s="9">
        <f t="shared" si="457"/>
        <v>105</v>
      </c>
      <c r="AG3246" s="9">
        <f t="shared" si="450"/>
        <v>172</v>
      </c>
      <c r="AH3246" s="44">
        <f t="shared" si="458"/>
        <v>1.5740584231646089E-5</v>
      </c>
      <c r="AI3246">
        <f>AA3246/'Totals and Drop Down Lists'!W$6*Inputs!E$37</f>
        <v>7114.7022132763605</v>
      </c>
      <c r="AJ3246">
        <f>AB3246/'Totals and Drop Down Lists'!X$6*Inputs!F$37</f>
        <v>3296.9679571224315</v>
      </c>
      <c r="AK3246">
        <f>AC3246/'Totals and Drop Down Lists'!Y$6*Inputs!G$37</f>
        <v>3065.4370706368745</v>
      </c>
      <c r="AL3246">
        <f>AD3246/'Totals and Drop Down Lists'!Z$6*Inputs!H$37</f>
        <v>3631.9280753072317</v>
      </c>
      <c r="AM3246">
        <f>AE3246/'Totals and Drop Down Lists'!AA$6*Inputs!I$37</f>
        <v>1524.6102348156212</v>
      </c>
      <c r="AN3246">
        <f>AF3246/'Totals and Drop Down Lists'!AB$6*Inputs!J$37</f>
        <v>2095.452779736198</v>
      </c>
      <c r="AO3246">
        <f>AG3246/'Totals and Drop Down Lists'!AC$6*Inputs!K$37</f>
        <v>3203.2551028037587</v>
      </c>
      <c r="AP3246">
        <f>AH3246/'Totals and Drop Down Lists'!AD$6*Inputs!L$37</f>
        <v>3704.2302556231398</v>
      </c>
      <c r="AQ3246">
        <f>IF(OR($D3246="51",$D3246="52",$D3246="61"),(AA3246/'Totals and Drop Down Lists'!W$4)*Inputs!E$38,0)</f>
        <v>0</v>
      </c>
      <c r="AR3246">
        <f>IF(OR($D3246="51",$D3246="52",$D3246="61"),(AB3246/'Totals and Drop Down Lists'!X$4)*Inputs!F$38,0)</f>
        <v>0</v>
      </c>
      <c r="AS3246">
        <f>IF(OR($D3246="51",$D3246="52",$D3246="61"),(AC3246/'Totals and Drop Down Lists'!Y$4)*Inputs!G$38,0)</f>
        <v>0</v>
      </c>
      <c r="AT3246">
        <f>IF(OR($D3246="51",$D3246="52",$D3246="61"),(AD3246/'Totals and Drop Down Lists'!Z$4)*Inputs!H$38,0)</f>
        <v>0</v>
      </c>
      <c r="AU3246">
        <f>IF(OR($D3246="51",$D3246="52",$D3246="61"),(AE3246/'Totals and Drop Down Lists'!AA$4)*Inputs!I$38,0)</f>
        <v>0</v>
      </c>
      <c r="AV3246">
        <f>IF(OR($D3246="51",$D3246="52",$D3246="61"),(AF3246/'Totals and Drop Down Lists'!AB$4)*Inputs!J$38,0)</f>
        <v>0</v>
      </c>
      <c r="AW3246">
        <f>IF(OR($D3246="51",$D3246="52",$D3246="61"),(AG3246/'Totals and Drop Down Lists'!AC$4)*Inputs!K$38,0)</f>
        <v>0</v>
      </c>
      <c r="AX3246">
        <f>IF(OR($D3246="51",$D3246="52",$D3246="61"),(AH3246/'Totals and Drop Down Lists'!AD$4)*Inputs!L$38,0)</f>
        <v>0</v>
      </c>
      <c r="AY3246">
        <f>IF(OR($D3246="51",$D3246="52",$D3246="61"),0,(AA3246/'Totals and Drop Down Lists'!W$5)*Inputs!E$39)</f>
        <v>0</v>
      </c>
      <c r="AZ3246">
        <f>IF(OR($D3246="51",$D3246="52",$D3246="61"),0,(AB3246/'Totals and Drop Down Lists'!X$5)*Inputs!F$39)</f>
        <v>0</v>
      </c>
      <c r="BA3246">
        <f>IF(OR($D3246="51",$D3246="52",$D3246="61"),0,(AC3246/'Totals and Drop Down Lists'!Y$5)*Inputs!G$39)</f>
        <v>0</v>
      </c>
      <c r="BB3246">
        <f>IF(OR($D3246="51",$D3246="52",$D3246="61"),0,(AD3246/'Totals and Drop Down Lists'!Z$5)*Inputs!H$39)</f>
        <v>0</v>
      </c>
      <c r="BC3246">
        <f>IF(OR($D3246="51",$D3246="52",$D3246="61"),0,(AE3246/'Totals and Drop Down Lists'!AA$5)*Inputs!I$39)</f>
        <v>0</v>
      </c>
      <c r="BD3246">
        <f>IF(OR($D3246="51",$D3246="52",$D3246="61"),0,(AF3246/'Totals and Drop Down Lists'!AB$5)*Inputs!J$39)</f>
        <v>0</v>
      </c>
      <c r="BE3246">
        <f>IF(OR($D3246="51",$D3246="52",$D3246="61"),0,(AG3246/'Totals and Drop Down Lists'!AC$5)*Inputs!K$39)</f>
        <v>0</v>
      </c>
      <c r="BF3246">
        <f>IF(OR($D3246="51",$D3246="52",$D3246="61"),0,(AH3246/'Totals and Drop Down Lists'!AD$5)*Inputs!L$39)</f>
        <v>0</v>
      </c>
      <c r="BG3246" s="10">
        <f t="shared" si="451"/>
        <v>27636.583689321618</v>
      </c>
    </row>
    <row r="3247" spans="1:59">
      <c r="A3247" s="1" t="s">
        <v>7666</v>
      </c>
      <c r="B3247" s="1" t="s">
        <v>630</v>
      </c>
      <c r="C3247" s="1" t="s">
        <v>666</v>
      </c>
      <c r="D3247" s="1" t="s">
        <v>25</v>
      </c>
      <c r="E3247" s="1" t="s">
        <v>667</v>
      </c>
      <c r="F3247" s="2">
        <v>16996</v>
      </c>
      <c r="G3247" s="2">
        <v>100</v>
      </c>
      <c r="H3247" s="2">
        <v>0</v>
      </c>
      <c r="I3247" s="2">
        <v>3004</v>
      </c>
      <c r="J3247" s="2">
        <v>6093</v>
      </c>
      <c r="K3247" s="2">
        <v>1058</v>
      </c>
      <c r="L3247" s="2">
        <v>20</v>
      </c>
      <c r="M3247" s="2">
        <v>0</v>
      </c>
      <c r="N3247" s="2">
        <v>0</v>
      </c>
      <c r="O3247" s="2">
        <v>8</v>
      </c>
      <c r="P3247" s="2">
        <v>0</v>
      </c>
      <c r="Q3247" s="2">
        <v>0</v>
      </c>
      <c r="R3247" s="2">
        <v>501</v>
      </c>
      <c r="S3247" s="2">
        <v>329700</v>
      </c>
      <c r="T3247" s="2">
        <v>23943600</v>
      </c>
      <c r="U3247" s="2">
        <v>49</v>
      </c>
      <c r="V3247" s="2">
        <v>224</v>
      </c>
      <c r="W3247" s="2">
        <v>10</v>
      </c>
      <c r="X3247" s="2">
        <v>348</v>
      </c>
      <c r="Y3247" s="2">
        <v>48</v>
      </c>
      <c r="Z3247" s="2">
        <v>100</v>
      </c>
      <c r="AA3247" s="9">
        <f t="shared" si="452"/>
        <v>16996</v>
      </c>
      <c r="AB3247" s="9">
        <f t="shared" si="453"/>
        <v>2904</v>
      </c>
      <c r="AC3247" s="9">
        <f t="shared" si="454"/>
        <v>529</v>
      </c>
      <c r="AD3247" s="9">
        <f t="shared" si="455"/>
        <v>501</v>
      </c>
      <c r="AE3247" s="44">
        <f t="shared" si="456"/>
        <v>1.2830274356373368E-5</v>
      </c>
      <c r="AF3247" s="9">
        <f t="shared" si="457"/>
        <v>114</v>
      </c>
      <c r="AG3247" s="9">
        <f t="shared" si="450"/>
        <v>148</v>
      </c>
      <c r="AH3247" s="44">
        <f t="shared" si="458"/>
        <v>9.5624084721569971E-6</v>
      </c>
      <c r="AI3247">
        <f>AA3247/'Totals and Drop Down Lists'!W$6*Inputs!E$37</f>
        <v>15417.758359919038</v>
      </c>
      <c r="AJ3247">
        <f>AB3247/'Totals and Drop Down Lists'!X$6*Inputs!F$37</f>
        <v>9555.2843787260881</v>
      </c>
      <c r="AK3247">
        <f>AC3247/'Totals and Drop Down Lists'!Y$6*Inputs!G$37</f>
        <v>3487.3466889610895</v>
      </c>
      <c r="AL3247">
        <f>AD3247/'Totals and Drop Down Lists'!Z$6*Inputs!H$37</f>
        <v>4016.7681362669382</v>
      </c>
      <c r="AM3247">
        <f>AE3247/'Totals and Drop Down Lists'!AA$6*Inputs!I$37</f>
        <v>1597.2325195449905</v>
      </c>
      <c r="AN3247">
        <f>AF3247/'Totals and Drop Down Lists'!AB$6*Inputs!J$37</f>
        <v>2275.0630179993009</v>
      </c>
      <c r="AO3247">
        <f>AG3247/'Totals and Drop Down Lists'!AC$6*Inputs!K$37</f>
        <v>2756.2892745055597</v>
      </c>
      <c r="AP3247">
        <f>AH3247/'Totals and Drop Down Lists'!AD$6*Inputs!L$37</f>
        <v>2250.3207160492266</v>
      </c>
      <c r="AQ3247">
        <f>IF(OR($D3247="51",$D3247="52",$D3247="61"),(AA3247/'Totals and Drop Down Lists'!W$4)*Inputs!E$38,0)</f>
        <v>0</v>
      </c>
      <c r="AR3247">
        <f>IF(OR($D3247="51",$D3247="52",$D3247="61"),(AB3247/'Totals and Drop Down Lists'!X$4)*Inputs!F$38,0)</f>
        <v>0</v>
      </c>
      <c r="AS3247">
        <f>IF(OR($D3247="51",$D3247="52",$D3247="61"),(AC3247/'Totals and Drop Down Lists'!Y$4)*Inputs!G$38,0)</f>
        <v>0</v>
      </c>
      <c r="AT3247">
        <f>IF(OR($D3247="51",$D3247="52",$D3247="61"),(AD3247/'Totals and Drop Down Lists'!Z$4)*Inputs!H$38,0)</f>
        <v>0</v>
      </c>
      <c r="AU3247">
        <f>IF(OR($D3247="51",$D3247="52",$D3247="61"),(AE3247/'Totals and Drop Down Lists'!AA$4)*Inputs!I$38,0)</f>
        <v>0</v>
      </c>
      <c r="AV3247">
        <f>IF(OR($D3247="51",$D3247="52",$D3247="61"),(AF3247/'Totals and Drop Down Lists'!AB$4)*Inputs!J$38,0)</f>
        <v>0</v>
      </c>
      <c r="AW3247">
        <f>IF(OR($D3247="51",$D3247="52",$D3247="61"),(AG3247/'Totals and Drop Down Lists'!AC$4)*Inputs!K$38,0)</f>
        <v>0</v>
      </c>
      <c r="AX3247">
        <f>IF(OR($D3247="51",$D3247="52",$D3247="61"),(AH3247/'Totals and Drop Down Lists'!AD$4)*Inputs!L$38,0)</f>
        <v>0</v>
      </c>
      <c r="AY3247">
        <f>IF(OR($D3247="51",$D3247="52",$D3247="61"),0,(AA3247/'Totals and Drop Down Lists'!W$5)*Inputs!E$39)</f>
        <v>0</v>
      </c>
      <c r="AZ3247">
        <f>IF(OR($D3247="51",$D3247="52",$D3247="61"),0,(AB3247/'Totals and Drop Down Lists'!X$5)*Inputs!F$39)</f>
        <v>0</v>
      </c>
      <c r="BA3247">
        <f>IF(OR($D3247="51",$D3247="52",$D3247="61"),0,(AC3247/'Totals and Drop Down Lists'!Y$5)*Inputs!G$39)</f>
        <v>0</v>
      </c>
      <c r="BB3247">
        <f>IF(OR($D3247="51",$D3247="52",$D3247="61"),0,(AD3247/'Totals and Drop Down Lists'!Z$5)*Inputs!H$39)</f>
        <v>0</v>
      </c>
      <c r="BC3247">
        <f>IF(OR($D3247="51",$D3247="52",$D3247="61"),0,(AE3247/'Totals and Drop Down Lists'!AA$5)*Inputs!I$39)</f>
        <v>0</v>
      </c>
      <c r="BD3247">
        <f>IF(OR($D3247="51",$D3247="52",$D3247="61"),0,(AF3247/'Totals and Drop Down Lists'!AB$5)*Inputs!J$39)</f>
        <v>0</v>
      </c>
      <c r="BE3247">
        <f>IF(OR($D3247="51",$D3247="52",$D3247="61"),0,(AG3247/'Totals and Drop Down Lists'!AC$5)*Inputs!K$39)</f>
        <v>0</v>
      </c>
      <c r="BF3247">
        <f>IF(OR($D3247="51",$D3247="52",$D3247="61"),0,(AH3247/'Totals and Drop Down Lists'!AD$5)*Inputs!L$39)</f>
        <v>0</v>
      </c>
      <c r="BG3247" s="10">
        <f t="shared" si="451"/>
        <v>41356.063091972232</v>
      </c>
    </row>
    <row r="3248" spans="1:59">
      <c r="A3248" s="1" t="s">
        <v>7666</v>
      </c>
      <c r="B3248" s="1" t="s">
        <v>630</v>
      </c>
      <c r="C3248" s="1" t="s">
        <v>668</v>
      </c>
      <c r="D3248" s="1" t="s">
        <v>58</v>
      </c>
      <c r="E3248" s="1" t="s">
        <v>669</v>
      </c>
      <c r="F3248" s="2">
        <v>124102</v>
      </c>
      <c r="G3248" s="2">
        <v>74</v>
      </c>
      <c r="H3248" s="2">
        <v>53</v>
      </c>
      <c r="I3248" s="2">
        <v>5422</v>
      </c>
      <c r="J3248" s="2">
        <v>41287</v>
      </c>
      <c r="K3248" s="2">
        <v>4360</v>
      </c>
      <c r="L3248" s="2">
        <v>107</v>
      </c>
      <c r="M3248" s="2">
        <v>32</v>
      </c>
      <c r="N3248" s="2">
        <v>0</v>
      </c>
      <c r="O3248" s="2">
        <v>143</v>
      </c>
      <c r="P3248" s="2">
        <v>7</v>
      </c>
      <c r="Q3248" s="2">
        <v>18</v>
      </c>
      <c r="R3248" s="2">
        <v>1260</v>
      </c>
      <c r="S3248" s="2">
        <v>4910300</v>
      </c>
      <c r="T3248" s="2">
        <v>253624900</v>
      </c>
      <c r="U3248" s="2">
        <v>165</v>
      </c>
      <c r="V3248" s="2">
        <v>304</v>
      </c>
      <c r="W3248" s="2">
        <v>15</v>
      </c>
      <c r="X3248" s="2">
        <v>678</v>
      </c>
      <c r="Y3248" s="2">
        <v>45</v>
      </c>
      <c r="Z3248" s="2">
        <v>308</v>
      </c>
      <c r="AA3248" s="9">
        <f t="shared" si="452"/>
        <v>124102</v>
      </c>
      <c r="AB3248" s="9">
        <f t="shared" si="453"/>
        <v>5295</v>
      </c>
      <c r="AC3248" s="9">
        <f t="shared" si="454"/>
        <v>1567</v>
      </c>
      <c r="AD3248" s="9">
        <f t="shared" si="455"/>
        <v>1260</v>
      </c>
      <c r="AE3248" s="44">
        <f t="shared" si="456"/>
        <v>3.2155512601743753E-5</v>
      </c>
      <c r="AF3248" s="9">
        <f t="shared" si="457"/>
        <v>359</v>
      </c>
      <c r="AG3248" s="9">
        <f t="shared" si="450"/>
        <v>353</v>
      </c>
      <c r="AH3248" s="44">
        <f t="shared" si="458"/>
        <v>1.3870718361999905E-5</v>
      </c>
      <c r="AI3248">
        <f>AA3248/'Totals and Drop Down Lists'!W$6*Inputs!E$37</f>
        <v>112577.93880811206</v>
      </c>
      <c r="AJ3248">
        <f>AB3248/'Totals and Drop Down Lists'!X$6*Inputs!F$37</f>
        <v>17422.600132697877</v>
      </c>
      <c r="AK3248">
        <f>AC3248/'Totals and Drop Down Lists'!Y$6*Inputs!G$37</f>
        <v>10330.193311156952</v>
      </c>
      <c r="AL3248">
        <f>AD3248/'Totals and Drop Down Lists'!Z$6*Inputs!H$37</f>
        <v>10102.051600192299</v>
      </c>
      <c r="AM3248">
        <f>AE3248/'Totals and Drop Down Lists'!AA$6*Inputs!I$37</f>
        <v>4003.0188742325022</v>
      </c>
      <c r="AN3248">
        <f>AF3248/'Totals and Drop Down Lists'!AB$6*Inputs!J$37</f>
        <v>7164.452837383762</v>
      </c>
      <c r="AO3248">
        <f>AG3248/'Totals and Drop Down Lists'!AC$6*Inputs!K$37</f>
        <v>6574.1223912193418</v>
      </c>
      <c r="AP3248">
        <f>AH3248/'Totals and Drop Down Lists'!AD$6*Inputs!L$37</f>
        <v>3264.1948905840795</v>
      </c>
      <c r="AQ3248">
        <f>IF(OR($D3248="51",$D3248="52",$D3248="61"),(AA3248/'Totals and Drop Down Lists'!W$4)*Inputs!E$38,0)</f>
        <v>0</v>
      </c>
      <c r="AR3248">
        <f>IF(OR($D3248="51",$D3248="52",$D3248="61"),(AB3248/'Totals and Drop Down Lists'!X$4)*Inputs!F$38,0)</f>
        <v>0</v>
      </c>
      <c r="AS3248">
        <f>IF(OR($D3248="51",$D3248="52",$D3248="61"),(AC3248/'Totals and Drop Down Lists'!Y$4)*Inputs!G$38,0)</f>
        <v>0</v>
      </c>
      <c r="AT3248">
        <f>IF(OR($D3248="51",$D3248="52",$D3248="61"),(AD3248/'Totals and Drop Down Lists'!Z$4)*Inputs!H$38,0)</f>
        <v>0</v>
      </c>
      <c r="AU3248">
        <f>IF(OR($D3248="51",$D3248="52",$D3248="61"),(AE3248/'Totals and Drop Down Lists'!AA$4)*Inputs!I$38,0)</f>
        <v>0</v>
      </c>
      <c r="AV3248">
        <f>IF(OR($D3248="51",$D3248="52",$D3248="61"),(AF3248/'Totals and Drop Down Lists'!AB$4)*Inputs!J$38,0)</f>
        <v>0</v>
      </c>
      <c r="AW3248">
        <f>IF(OR($D3248="51",$D3248="52",$D3248="61"),(AG3248/'Totals and Drop Down Lists'!AC$4)*Inputs!K$38,0)</f>
        <v>0</v>
      </c>
      <c r="AX3248">
        <f>IF(OR($D3248="51",$D3248="52",$D3248="61"),(AH3248/'Totals and Drop Down Lists'!AD$4)*Inputs!L$38,0)</f>
        <v>0</v>
      </c>
      <c r="AY3248">
        <f>IF(OR($D3248="51",$D3248="52",$D3248="61"),0,(AA3248/'Totals and Drop Down Lists'!W$5)*Inputs!E$39)</f>
        <v>0</v>
      </c>
      <c r="AZ3248">
        <f>IF(OR($D3248="51",$D3248="52",$D3248="61"),0,(AB3248/'Totals and Drop Down Lists'!X$5)*Inputs!F$39)</f>
        <v>0</v>
      </c>
      <c r="BA3248">
        <f>IF(OR($D3248="51",$D3248="52",$D3248="61"),0,(AC3248/'Totals and Drop Down Lists'!Y$5)*Inputs!G$39)</f>
        <v>0</v>
      </c>
      <c r="BB3248">
        <f>IF(OR($D3248="51",$D3248="52",$D3248="61"),0,(AD3248/'Totals and Drop Down Lists'!Z$5)*Inputs!H$39)</f>
        <v>0</v>
      </c>
      <c r="BC3248">
        <f>IF(OR($D3248="51",$D3248="52",$D3248="61"),0,(AE3248/'Totals and Drop Down Lists'!AA$5)*Inputs!I$39)</f>
        <v>0</v>
      </c>
      <c r="BD3248">
        <f>IF(OR($D3248="51",$D3248="52",$D3248="61"),0,(AF3248/'Totals and Drop Down Lists'!AB$5)*Inputs!J$39)</f>
        <v>0</v>
      </c>
      <c r="BE3248">
        <f>IF(OR($D3248="51",$D3248="52",$D3248="61"),0,(AG3248/'Totals and Drop Down Lists'!AC$5)*Inputs!K$39)</f>
        <v>0</v>
      </c>
      <c r="BF3248">
        <f>IF(OR($D3248="51",$D3248="52",$D3248="61"),0,(AH3248/'Totals and Drop Down Lists'!AD$5)*Inputs!L$39)</f>
        <v>0</v>
      </c>
      <c r="BG3248" s="10">
        <f t="shared" si="451"/>
        <v>171438.57284557886</v>
      </c>
    </row>
    <row r="3249" spans="1:59" ht="28.8">
      <c r="A3249" s="1" t="s">
        <v>7667</v>
      </c>
      <c r="B3249" s="1" t="s">
        <v>3820</v>
      </c>
      <c r="C3249" s="1" t="s">
        <v>3821</v>
      </c>
      <c r="D3249" s="1" t="s">
        <v>7</v>
      </c>
      <c r="E3249" s="1" t="s">
        <v>3822</v>
      </c>
      <c r="F3249" s="2">
        <v>638395</v>
      </c>
      <c r="G3249" s="2">
        <v>7845</v>
      </c>
      <c r="H3249" s="2">
        <v>3200</v>
      </c>
      <c r="I3249" s="2">
        <v>113690</v>
      </c>
      <c r="J3249" s="2">
        <v>256745</v>
      </c>
      <c r="K3249" s="2">
        <v>116371</v>
      </c>
      <c r="L3249" s="2">
        <v>1284</v>
      </c>
      <c r="M3249" s="2">
        <v>249</v>
      </c>
      <c r="N3249" s="2">
        <v>45</v>
      </c>
      <c r="O3249" s="2">
        <v>3545</v>
      </c>
      <c r="P3249" s="2">
        <v>944</v>
      </c>
      <c r="Q3249" s="2">
        <v>340</v>
      </c>
      <c r="R3249" s="2">
        <v>19598</v>
      </c>
      <c r="S3249" s="2">
        <v>99841600</v>
      </c>
      <c r="T3249" s="2">
        <v>4765616700</v>
      </c>
      <c r="U3249" s="2">
        <v>10040</v>
      </c>
      <c r="V3249" s="2">
        <v>8165</v>
      </c>
      <c r="W3249" s="2">
        <v>540</v>
      </c>
      <c r="X3249" s="2">
        <v>29569</v>
      </c>
      <c r="Y3249" s="2">
        <v>2989</v>
      </c>
      <c r="Z3249" s="2">
        <v>18954</v>
      </c>
      <c r="AA3249" s="9">
        <f t="shared" si="452"/>
        <v>638395</v>
      </c>
      <c r="AB3249" s="9">
        <f t="shared" si="453"/>
        <v>102645</v>
      </c>
      <c r="AC3249" s="9">
        <f t="shared" si="454"/>
        <v>26005</v>
      </c>
      <c r="AD3249" s="9">
        <f t="shared" si="455"/>
        <v>19598</v>
      </c>
      <c r="AE3249" s="44">
        <f t="shared" si="456"/>
        <v>3.6836921103899807E-3</v>
      </c>
      <c r="AF3249" s="9">
        <f t="shared" si="457"/>
        <v>20864</v>
      </c>
      <c r="AG3249" s="9">
        <f t="shared" si="450"/>
        <v>21943</v>
      </c>
      <c r="AH3249" s="44">
        <f t="shared" si="458"/>
        <v>3.7007509652181823E-3</v>
      </c>
      <c r="AI3249">
        <f>AA3249/'Totals and Drop Down Lists'!W$6*Inputs!E$37</f>
        <v>579113.90022243559</v>
      </c>
      <c r="AJ3249">
        <f>AB3249/'Totals and Drop Down Lists'!X$6*Inputs!F$37</f>
        <v>337741.79237408383</v>
      </c>
      <c r="AK3249">
        <f>AC3249/'Totals and Drop Down Lists'!Y$6*Inputs!G$37</f>
        <v>171433.74413314392</v>
      </c>
      <c r="AL3249">
        <f>AD3249/'Totals and Drop Down Lists'!Z$6*Inputs!H$37</f>
        <v>157126.98988934024</v>
      </c>
      <c r="AM3249">
        <f>AE3249/'Totals and Drop Down Lists'!AA$6*Inputs!I$37</f>
        <v>458580.43774282106</v>
      </c>
      <c r="AN3249">
        <f>AF3249/'Totals and Drop Down Lists'!AB$6*Inputs!J$37</f>
        <v>416376.44568015274</v>
      </c>
      <c r="AO3249">
        <f>AG3249/'Totals and Drop Down Lists'!AC$6*Inputs!K$37</f>
        <v>408657.13209780742</v>
      </c>
      <c r="AP3249">
        <f>AH3249/'Totals and Drop Down Lists'!AD$6*Inputs!L$37</f>
        <v>870897.38806055451</v>
      </c>
      <c r="AQ3249">
        <f>IF(OR($D3249="51",$D3249="52",$D3249="61"),(AA3249/'Totals and Drop Down Lists'!W$4)*Inputs!E$38,0)</f>
        <v>0</v>
      </c>
      <c r="AR3249">
        <f>IF(OR($D3249="51",$D3249="52",$D3249="61"),(AB3249/'Totals and Drop Down Lists'!X$4)*Inputs!F$38,0)</f>
        <v>0</v>
      </c>
      <c r="AS3249">
        <f>IF(OR($D3249="51",$D3249="52",$D3249="61"),(AC3249/'Totals and Drop Down Lists'!Y$4)*Inputs!G$38,0)</f>
        <v>0</v>
      </c>
      <c r="AT3249">
        <f>IF(OR($D3249="51",$D3249="52",$D3249="61"),(AD3249/'Totals and Drop Down Lists'!Z$4)*Inputs!H$38,0)</f>
        <v>0</v>
      </c>
      <c r="AU3249">
        <f>IF(OR($D3249="51",$D3249="52",$D3249="61"),(AE3249/'Totals and Drop Down Lists'!AA$4)*Inputs!I$38,0)</f>
        <v>0</v>
      </c>
      <c r="AV3249">
        <f>IF(OR($D3249="51",$D3249="52",$D3249="61"),(AF3249/'Totals and Drop Down Lists'!AB$4)*Inputs!J$38,0)</f>
        <v>0</v>
      </c>
      <c r="AW3249">
        <f>IF(OR($D3249="51",$D3249="52",$D3249="61"),(AG3249/'Totals and Drop Down Lists'!AC$4)*Inputs!K$38,0)</f>
        <v>0</v>
      </c>
      <c r="AX3249">
        <f>IF(OR($D3249="51",$D3249="52",$D3249="61"),(AH3249/'Totals and Drop Down Lists'!AD$4)*Inputs!L$38,0)</f>
        <v>0</v>
      </c>
      <c r="AY3249">
        <f>IF(OR($D3249="51",$D3249="52",$D3249="61"),0,(AA3249/'Totals and Drop Down Lists'!W$5)*Inputs!E$39)</f>
        <v>0</v>
      </c>
      <c r="AZ3249">
        <f>IF(OR($D3249="51",$D3249="52",$D3249="61"),0,(AB3249/'Totals and Drop Down Lists'!X$5)*Inputs!F$39)</f>
        <v>0</v>
      </c>
      <c r="BA3249">
        <f>IF(OR($D3249="51",$D3249="52",$D3249="61"),0,(AC3249/'Totals and Drop Down Lists'!Y$5)*Inputs!G$39)</f>
        <v>0</v>
      </c>
      <c r="BB3249">
        <f>IF(OR($D3249="51",$D3249="52",$D3249="61"),0,(AD3249/'Totals and Drop Down Lists'!Z$5)*Inputs!H$39)</f>
        <v>0</v>
      </c>
      <c r="BC3249">
        <f>IF(OR($D3249="51",$D3249="52",$D3249="61"),0,(AE3249/'Totals and Drop Down Lists'!AA$5)*Inputs!I$39)</f>
        <v>0</v>
      </c>
      <c r="BD3249">
        <f>IF(OR($D3249="51",$D3249="52",$D3249="61"),0,(AF3249/'Totals and Drop Down Lists'!AB$5)*Inputs!J$39)</f>
        <v>0</v>
      </c>
      <c r="BE3249">
        <f>IF(OR($D3249="51",$D3249="52",$D3249="61"),0,(AG3249/'Totals and Drop Down Lists'!AC$5)*Inputs!K$39)</f>
        <v>0</v>
      </c>
      <c r="BF3249">
        <f>IF(OR($D3249="51",$D3249="52",$D3249="61"),0,(AH3249/'Totals and Drop Down Lists'!AD$5)*Inputs!L$39)</f>
        <v>0</v>
      </c>
      <c r="BG3249" s="10">
        <f t="shared" si="451"/>
        <v>3399927.8302003387</v>
      </c>
    </row>
    <row r="3250" spans="1:59">
      <c r="A3250" s="1" t="s">
        <v>7668</v>
      </c>
      <c r="B3250" s="1" t="s">
        <v>6540</v>
      </c>
      <c r="C3250" s="1" t="s">
        <v>6541</v>
      </c>
      <c r="D3250" s="1" t="s">
        <v>25</v>
      </c>
      <c r="E3250" s="1" t="s">
        <v>6542</v>
      </c>
      <c r="F3250" s="2">
        <v>13790</v>
      </c>
      <c r="G3250" s="2">
        <v>40</v>
      </c>
      <c r="H3250" s="2">
        <v>10</v>
      </c>
      <c r="I3250" s="2">
        <v>2418</v>
      </c>
      <c r="J3250" s="2">
        <v>5383</v>
      </c>
      <c r="K3250" s="2">
        <v>1228</v>
      </c>
      <c r="L3250" s="2">
        <v>35</v>
      </c>
      <c r="M3250" s="2">
        <v>4</v>
      </c>
      <c r="N3250" s="2">
        <v>20</v>
      </c>
      <c r="O3250" s="2">
        <v>39</v>
      </c>
      <c r="P3250" s="2">
        <v>7</v>
      </c>
      <c r="Q3250" s="2">
        <v>0</v>
      </c>
      <c r="R3250" s="2">
        <v>471</v>
      </c>
      <c r="S3250" s="2">
        <v>607800</v>
      </c>
      <c r="T3250" s="2">
        <v>42973300</v>
      </c>
      <c r="U3250" s="2">
        <v>76</v>
      </c>
      <c r="V3250" s="2">
        <v>194</v>
      </c>
      <c r="W3250" s="2">
        <v>15</v>
      </c>
      <c r="X3250" s="2">
        <v>340</v>
      </c>
      <c r="Y3250" s="2">
        <v>65</v>
      </c>
      <c r="Z3250" s="2">
        <v>140</v>
      </c>
      <c r="AA3250" s="9">
        <f t="shared" si="452"/>
        <v>13790</v>
      </c>
      <c r="AB3250" s="9">
        <f t="shared" si="453"/>
        <v>2368</v>
      </c>
      <c r="AC3250" s="9">
        <f t="shared" si="454"/>
        <v>576</v>
      </c>
      <c r="AD3250" s="9">
        <f t="shared" si="455"/>
        <v>471</v>
      </c>
      <c r="AE3250" s="44">
        <f t="shared" si="456"/>
        <v>1.9564472358135842E-5</v>
      </c>
      <c r="AF3250" s="9">
        <f t="shared" si="457"/>
        <v>131</v>
      </c>
      <c r="AG3250" s="9">
        <f t="shared" si="450"/>
        <v>205</v>
      </c>
      <c r="AH3250" s="44">
        <f t="shared" si="458"/>
        <v>1.7401189412393947E-5</v>
      </c>
      <c r="AI3250">
        <f>AA3250/'Totals and Drop Down Lists'!W$6*Inputs!E$37</f>
        <v>12509.466214596583</v>
      </c>
      <c r="AJ3250">
        <f>AB3250/'Totals and Drop Down Lists'!X$6*Inputs!F$37</f>
        <v>7791.6368487683803</v>
      </c>
      <c r="AK3250">
        <f>AC3250/'Totals and Drop Down Lists'!Y$6*Inputs!G$37</f>
        <v>3797.1865649179349</v>
      </c>
      <c r="AL3250">
        <f>AD3250/'Totals and Drop Down Lists'!Z$6*Inputs!H$37</f>
        <v>3776.2430981671218</v>
      </c>
      <c r="AM3250">
        <f>AE3250/'Totals and Drop Down Lists'!AA$6*Inputs!I$37</f>
        <v>2435.5684539692525</v>
      </c>
      <c r="AN3250">
        <f>AF3250/'Totals and Drop Down Lists'!AB$6*Inputs!J$37</f>
        <v>2614.3268013851612</v>
      </c>
      <c r="AO3250">
        <f>AG3250/'Totals and Drop Down Lists'!AC$6*Inputs!K$37</f>
        <v>3817.8331167137817</v>
      </c>
      <c r="AP3250">
        <f>AH3250/'Totals and Drop Down Lists'!AD$6*Inputs!L$37</f>
        <v>4095.0203217760709</v>
      </c>
      <c r="AQ3250">
        <f>IF(OR($D3250="51",$D3250="52",$D3250="61"),(AA3250/'Totals and Drop Down Lists'!W$4)*Inputs!E$38,0)</f>
        <v>0</v>
      </c>
      <c r="AR3250">
        <f>IF(OR($D3250="51",$D3250="52",$D3250="61"),(AB3250/'Totals and Drop Down Lists'!X$4)*Inputs!F$38,0)</f>
        <v>0</v>
      </c>
      <c r="AS3250">
        <f>IF(OR($D3250="51",$D3250="52",$D3250="61"),(AC3250/'Totals and Drop Down Lists'!Y$4)*Inputs!G$38,0)</f>
        <v>0</v>
      </c>
      <c r="AT3250">
        <f>IF(OR($D3250="51",$D3250="52",$D3250="61"),(AD3250/'Totals and Drop Down Lists'!Z$4)*Inputs!H$38,0)</f>
        <v>0</v>
      </c>
      <c r="AU3250">
        <f>IF(OR($D3250="51",$D3250="52",$D3250="61"),(AE3250/'Totals and Drop Down Lists'!AA$4)*Inputs!I$38,0)</f>
        <v>0</v>
      </c>
      <c r="AV3250">
        <f>IF(OR($D3250="51",$D3250="52",$D3250="61"),(AF3250/'Totals and Drop Down Lists'!AB$4)*Inputs!J$38,0)</f>
        <v>0</v>
      </c>
      <c r="AW3250">
        <f>IF(OR($D3250="51",$D3250="52",$D3250="61"),(AG3250/'Totals and Drop Down Lists'!AC$4)*Inputs!K$38,0)</f>
        <v>0</v>
      </c>
      <c r="AX3250">
        <f>IF(OR($D3250="51",$D3250="52",$D3250="61"),(AH3250/'Totals and Drop Down Lists'!AD$4)*Inputs!L$38,0)</f>
        <v>0</v>
      </c>
      <c r="AY3250">
        <f>IF(OR($D3250="51",$D3250="52",$D3250="61"),0,(AA3250/'Totals and Drop Down Lists'!W$5)*Inputs!E$39)</f>
        <v>0</v>
      </c>
      <c r="AZ3250">
        <f>IF(OR($D3250="51",$D3250="52",$D3250="61"),0,(AB3250/'Totals and Drop Down Lists'!X$5)*Inputs!F$39)</f>
        <v>0</v>
      </c>
      <c r="BA3250">
        <f>IF(OR($D3250="51",$D3250="52",$D3250="61"),0,(AC3250/'Totals and Drop Down Lists'!Y$5)*Inputs!G$39)</f>
        <v>0</v>
      </c>
      <c r="BB3250">
        <f>IF(OR($D3250="51",$D3250="52",$D3250="61"),0,(AD3250/'Totals and Drop Down Lists'!Z$5)*Inputs!H$39)</f>
        <v>0</v>
      </c>
      <c r="BC3250">
        <f>IF(OR($D3250="51",$D3250="52",$D3250="61"),0,(AE3250/'Totals and Drop Down Lists'!AA$5)*Inputs!I$39)</f>
        <v>0</v>
      </c>
      <c r="BD3250">
        <f>IF(OR($D3250="51",$D3250="52",$D3250="61"),0,(AF3250/'Totals and Drop Down Lists'!AB$5)*Inputs!J$39)</f>
        <v>0</v>
      </c>
      <c r="BE3250">
        <f>IF(OR($D3250="51",$D3250="52",$D3250="61"),0,(AG3250/'Totals and Drop Down Lists'!AC$5)*Inputs!K$39)</f>
        <v>0</v>
      </c>
      <c r="BF3250">
        <f>IF(OR($D3250="51",$D3250="52",$D3250="61"),0,(AH3250/'Totals and Drop Down Lists'!AD$5)*Inputs!L$39)</f>
        <v>0</v>
      </c>
      <c r="BG3250" s="10">
        <f t="shared" si="451"/>
        <v>40837.281420294283</v>
      </c>
    </row>
    <row r="3251" spans="1:59">
      <c r="A3251" s="1" t="s">
        <v>7668</v>
      </c>
      <c r="B3251" s="1" t="s">
        <v>6540</v>
      </c>
      <c r="C3251" s="1" t="s">
        <v>41</v>
      </c>
      <c r="D3251" s="1" t="s">
        <v>25</v>
      </c>
      <c r="E3251" s="1" t="s">
        <v>6543</v>
      </c>
      <c r="F3251" s="2">
        <v>7816</v>
      </c>
      <c r="G3251" s="2">
        <v>54</v>
      </c>
      <c r="H3251" s="2">
        <v>0</v>
      </c>
      <c r="I3251" s="2">
        <v>1590</v>
      </c>
      <c r="J3251" s="2">
        <v>3281</v>
      </c>
      <c r="K3251" s="2">
        <v>731</v>
      </c>
      <c r="L3251" s="2">
        <v>0</v>
      </c>
      <c r="M3251" s="2">
        <v>0</v>
      </c>
      <c r="N3251" s="2">
        <v>0</v>
      </c>
      <c r="O3251" s="2">
        <v>50</v>
      </c>
      <c r="P3251" s="2">
        <v>0</v>
      </c>
      <c r="Q3251" s="2">
        <v>0</v>
      </c>
      <c r="R3251" s="2">
        <v>298</v>
      </c>
      <c r="S3251" s="2">
        <v>255200</v>
      </c>
      <c r="T3251" s="2">
        <v>17302600</v>
      </c>
      <c r="U3251" s="2">
        <v>68</v>
      </c>
      <c r="V3251" s="2">
        <v>135</v>
      </c>
      <c r="W3251" s="2">
        <v>25</v>
      </c>
      <c r="X3251" s="2">
        <v>280</v>
      </c>
      <c r="Y3251" s="2">
        <v>24</v>
      </c>
      <c r="Z3251" s="2">
        <v>125</v>
      </c>
      <c r="AA3251" s="9">
        <f t="shared" si="452"/>
        <v>7816</v>
      </c>
      <c r="AB3251" s="9">
        <f t="shared" si="453"/>
        <v>1536</v>
      </c>
      <c r="AC3251" s="9">
        <f t="shared" si="454"/>
        <v>348</v>
      </c>
      <c r="AD3251" s="9">
        <f t="shared" si="455"/>
        <v>298</v>
      </c>
      <c r="AE3251" s="44">
        <f t="shared" si="456"/>
        <v>1.1374290330034312E-5</v>
      </c>
      <c r="AF3251" s="9">
        <f t="shared" si="457"/>
        <v>120</v>
      </c>
      <c r="AG3251" s="9">
        <f t="shared" si="450"/>
        <v>149</v>
      </c>
      <c r="AH3251" s="44">
        <f t="shared" si="458"/>
        <v>1.2352319069689772E-5</v>
      </c>
      <c r="AI3251">
        <f>AA3251/'Totals and Drop Down Lists'!W$6*Inputs!E$37</f>
        <v>7090.2094222833139</v>
      </c>
      <c r="AJ3251">
        <f>AB3251/'Totals and Drop Down Lists'!X$6*Inputs!F$37</f>
        <v>5054.0347127146251</v>
      </c>
      <c r="AK3251">
        <f>AC3251/'Totals and Drop Down Lists'!Y$6*Inputs!G$37</f>
        <v>2294.1335496379193</v>
      </c>
      <c r="AL3251">
        <f>AD3251/'Totals and Drop Down Lists'!Z$6*Inputs!H$37</f>
        <v>2389.2153784581787</v>
      </c>
      <c r="AM3251">
        <f>AE3251/'Totals and Drop Down Lists'!AA$6*Inputs!I$37</f>
        <v>1415.9780139738302</v>
      </c>
      <c r="AN3251">
        <f>AF3251/'Totals and Drop Down Lists'!AB$6*Inputs!J$37</f>
        <v>2394.8031768413693</v>
      </c>
      <c r="AO3251">
        <f>AG3251/'Totals and Drop Down Lists'!AC$6*Inputs!K$37</f>
        <v>2774.9128506846509</v>
      </c>
      <c r="AP3251">
        <f>AH3251/'Totals and Drop Down Lists'!AD$6*Inputs!L$37</f>
        <v>2906.8701232235371</v>
      </c>
      <c r="AQ3251">
        <f>IF(OR($D3251="51",$D3251="52",$D3251="61"),(AA3251/'Totals and Drop Down Lists'!W$4)*Inputs!E$38,0)</f>
        <v>0</v>
      </c>
      <c r="AR3251">
        <f>IF(OR($D3251="51",$D3251="52",$D3251="61"),(AB3251/'Totals and Drop Down Lists'!X$4)*Inputs!F$38,0)</f>
        <v>0</v>
      </c>
      <c r="AS3251">
        <f>IF(OR($D3251="51",$D3251="52",$D3251="61"),(AC3251/'Totals and Drop Down Lists'!Y$4)*Inputs!G$38,0)</f>
        <v>0</v>
      </c>
      <c r="AT3251">
        <f>IF(OR($D3251="51",$D3251="52",$D3251="61"),(AD3251/'Totals and Drop Down Lists'!Z$4)*Inputs!H$38,0)</f>
        <v>0</v>
      </c>
      <c r="AU3251">
        <f>IF(OR($D3251="51",$D3251="52",$D3251="61"),(AE3251/'Totals and Drop Down Lists'!AA$4)*Inputs!I$38,0)</f>
        <v>0</v>
      </c>
      <c r="AV3251">
        <f>IF(OR($D3251="51",$D3251="52",$D3251="61"),(AF3251/'Totals and Drop Down Lists'!AB$4)*Inputs!J$38,0)</f>
        <v>0</v>
      </c>
      <c r="AW3251">
        <f>IF(OR($D3251="51",$D3251="52",$D3251="61"),(AG3251/'Totals and Drop Down Lists'!AC$4)*Inputs!K$38,0)</f>
        <v>0</v>
      </c>
      <c r="AX3251">
        <f>IF(OR($D3251="51",$D3251="52",$D3251="61"),(AH3251/'Totals and Drop Down Lists'!AD$4)*Inputs!L$38,0)</f>
        <v>0</v>
      </c>
      <c r="AY3251">
        <f>IF(OR($D3251="51",$D3251="52",$D3251="61"),0,(AA3251/'Totals and Drop Down Lists'!W$5)*Inputs!E$39)</f>
        <v>0</v>
      </c>
      <c r="AZ3251">
        <f>IF(OR($D3251="51",$D3251="52",$D3251="61"),0,(AB3251/'Totals and Drop Down Lists'!X$5)*Inputs!F$39)</f>
        <v>0</v>
      </c>
      <c r="BA3251">
        <f>IF(OR($D3251="51",$D3251="52",$D3251="61"),0,(AC3251/'Totals and Drop Down Lists'!Y$5)*Inputs!G$39)</f>
        <v>0</v>
      </c>
      <c r="BB3251">
        <f>IF(OR($D3251="51",$D3251="52",$D3251="61"),0,(AD3251/'Totals and Drop Down Lists'!Z$5)*Inputs!H$39)</f>
        <v>0</v>
      </c>
      <c r="BC3251">
        <f>IF(OR($D3251="51",$D3251="52",$D3251="61"),0,(AE3251/'Totals and Drop Down Lists'!AA$5)*Inputs!I$39)</f>
        <v>0</v>
      </c>
      <c r="BD3251">
        <f>IF(OR($D3251="51",$D3251="52",$D3251="61"),0,(AF3251/'Totals and Drop Down Lists'!AB$5)*Inputs!J$39)</f>
        <v>0</v>
      </c>
      <c r="BE3251">
        <f>IF(OR($D3251="51",$D3251="52",$D3251="61"),0,(AG3251/'Totals and Drop Down Lists'!AC$5)*Inputs!K$39)</f>
        <v>0</v>
      </c>
      <c r="BF3251">
        <f>IF(OR($D3251="51",$D3251="52",$D3251="61"),0,(AH3251/'Totals and Drop Down Lists'!AD$5)*Inputs!L$39)</f>
        <v>0</v>
      </c>
      <c r="BG3251" s="10">
        <f t="shared" si="451"/>
        <v>26320.157227817421</v>
      </c>
    </row>
    <row r="3252" spans="1:59">
      <c r="A3252" s="1" t="s">
        <v>7668</v>
      </c>
      <c r="B3252" s="1" t="s">
        <v>6540</v>
      </c>
      <c r="C3252" s="1" t="s">
        <v>587</v>
      </c>
      <c r="D3252" s="1" t="s">
        <v>25</v>
      </c>
      <c r="E3252" s="1" t="s">
        <v>6544</v>
      </c>
      <c r="F3252" s="2">
        <v>56589</v>
      </c>
      <c r="G3252" s="2">
        <v>328</v>
      </c>
      <c r="H3252" s="2">
        <v>3</v>
      </c>
      <c r="I3252" s="2">
        <v>9830</v>
      </c>
      <c r="J3252" s="2">
        <v>23764</v>
      </c>
      <c r="K3252" s="2">
        <v>5125</v>
      </c>
      <c r="L3252" s="2">
        <v>100</v>
      </c>
      <c r="M3252" s="2">
        <v>34</v>
      </c>
      <c r="N3252" s="2">
        <v>0</v>
      </c>
      <c r="O3252" s="2">
        <v>144</v>
      </c>
      <c r="P3252" s="2">
        <v>8</v>
      </c>
      <c r="Q3252" s="2">
        <v>0</v>
      </c>
      <c r="R3252" s="2">
        <v>869</v>
      </c>
      <c r="S3252" s="2">
        <v>2597400</v>
      </c>
      <c r="T3252" s="2">
        <v>137761100</v>
      </c>
      <c r="U3252" s="2">
        <v>241</v>
      </c>
      <c r="V3252" s="2">
        <v>468</v>
      </c>
      <c r="W3252" s="2">
        <v>79</v>
      </c>
      <c r="X3252" s="2">
        <v>900</v>
      </c>
      <c r="Y3252" s="2">
        <v>89</v>
      </c>
      <c r="Z3252" s="2">
        <v>327</v>
      </c>
      <c r="AA3252" s="9">
        <f t="shared" si="452"/>
        <v>56589</v>
      </c>
      <c r="AB3252" s="9">
        <f t="shared" si="453"/>
        <v>9499</v>
      </c>
      <c r="AC3252" s="9">
        <f t="shared" si="454"/>
        <v>1155</v>
      </c>
      <c r="AD3252" s="9">
        <f t="shared" si="455"/>
        <v>869</v>
      </c>
      <c r="AE3252" s="44">
        <f t="shared" si="456"/>
        <v>7.7190522683026592E-5</v>
      </c>
      <c r="AF3252" s="9">
        <f t="shared" si="457"/>
        <v>353</v>
      </c>
      <c r="AG3252" s="9">
        <f t="shared" si="450"/>
        <v>416</v>
      </c>
      <c r="AH3252" s="44">
        <f t="shared" si="458"/>
        <v>3.3382491182017192E-5</v>
      </c>
      <c r="AI3252">
        <f>AA3252/'Totals and Drop Down Lists'!W$6*Inputs!E$37</f>
        <v>51334.168500203486</v>
      </c>
      <c r="AJ3252">
        <f>AB3252/'Totals and Drop Down Lists'!X$6*Inputs!F$37</f>
        <v>31255.387849007959</v>
      </c>
      <c r="AK3252">
        <f>AC3252/'Totals and Drop Down Lists'!Y$6*Inputs!G$37</f>
        <v>7614.1501431948172</v>
      </c>
      <c r="AL3252">
        <f>AD3252/'Totals and Drop Down Lists'!Z$6*Inputs!H$37</f>
        <v>6967.2086036246892</v>
      </c>
      <c r="AM3252">
        <f>AE3252/'Totals and Drop Down Lists'!AA$6*Inputs!I$37</f>
        <v>9609.398022635507</v>
      </c>
      <c r="AN3252">
        <f>AF3252/'Totals and Drop Down Lists'!AB$6*Inputs!J$37</f>
        <v>7044.712678541694</v>
      </c>
      <c r="AO3252">
        <f>AG3252/'Totals and Drop Down Lists'!AC$6*Inputs!K$37</f>
        <v>7747.4076905021138</v>
      </c>
      <c r="AP3252">
        <f>AH3252/'Totals and Drop Down Lists'!AD$6*Inputs!L$37</f>
        <v>7855.8986137180536</v>
      </c>
      <c r="AQ3252">
        <f>IF(OR($D3252="51",$D3252="52",$D3252="61"),(AA3252/'Totals and Drop Down Lists'!W$4)*Inputs!E$38,0)</f>
        <v>0</v>
      </c>
      <c r="AR3252">
        <f>IF(OR($D3252="51",$D3252="52",$D3252="61"),(AB3252/'Totals and Drop Down Lists'!X$4)*Inputs!F$38,0)</f>
        <v>0</v>
      </c>
      <c r="AS3252">
        <f>IF(OR($D3252="51",$D3252="52",$D3252="61"),(AC3252/'Totals and Drop Down Lists'!Y$4)*Inputs!G$38,0)</f>
        <v>0</v>
      </c>
      <c r="AT3252">
        <f>IF(OR($D3252="51",$D3252="52",$D3252="61"),(AD3252/'Totals and Drop Down Lists'!Z$4)*Inputs!H$38,0)</f>
        <v>0</v>
      </c>
      <c r="AU3252">
        <f>IF(OR($D3252="51",$D3252="52",$D3252="61"),(AE3252/'Totals and Drop Down Lists'!AA$4)*Inputs!I$38,0)</f>
        <v>0</v>
      </c>
      <c r="AV3252">
        <f>IF(OR($D3252="51",$D3252="52",$D3252="61"),(AF3252/'Totals and Drop Down Lists'!AB$4)*Inputs!J$38,0)</f>
        <v>0</v>
      </c>
      <c r="AW3252">
        <f>IF(OR($D3252="51",$D3252="52",$D3252="61"),(AG3252/'Totals and Drop Down Lists'!AC$4)*Inputs!K$38,0)</f>
        <v>0</v>
      </c>
      <c r="AX3252">
        <f>IF(OR($D3252="51",$D3252="52",$D3252="61"),(AH3252/'Totals and Drop Down Lists'!AD$4)*Inputs!L$38,0)</f>
        <v>0</v>
      </c>
      <c r="AY3252">
        <f>IF(OR($D3252="51",$D3252="52",$D3252="61"),0,(AA3252/'Totals and Drop Down Lists'!W$5)*Inputs!E$39)</f>
        <v>0</v>
      </c>
      <c r="AZ3252">
        <f>IF(OR($D3252="51",$D3252="52",$D3252="61"),0,(AB3252/'Totals and Drop Down Lists'!X$5)*Inputs!F$39)</f>
        <v>0</v>
      </c>
      <c r="BA3252">
        <f>IF(OR($D3252="51",$D3252="52",$D3252="61"),0,(AC3252/'Totals and Drop Down Lists'!Y$5)*Inputs!G$39)</f>
        <v>0</v>
      </c>
      <c r="BB3252">
        <f>IF(OR($D3252="51",$D3252="52",$D3252="61"),0,(AD3252/'Totals and Drop Down Lists'!Z$5)*Inputs!H$39)</f>
        <v>0</v>
      </c>
      <c r="BC3252">
        <f>IF(OR($D3252="51",$D3252="52",$D3252="61"),0,(AE3252/'Totals and Drop Down Lists'!AA$5)*Inputs!I$39)</f>
        <v>0</v>
      </c>
      <c r="BD3252">
        <f>IF(OR($D3252="51",$D3252="52",$D3252="61"),0,(AF3252/'Totals and Drop Down Lists'!AB$5)*Inputs!J$39)</f>
        <v>0</v>
      </c>
      <c r="BE3252">
        <f>IF(OR($D3252="51",$D3252="52",$D3252="61"),0,(AG3252/'Totals and Drop Down Lists'!AC$5)*Inputs!K$39)</f>
        <v>0</v>
      </c>
      <c r="BF3252">
        <f>IF(OR($D3252="51",$D3252="52",$D3252="61"),0,(AH3252/'Totals and Drop Down Lists'!AD$5)*Inputs!L$39)</f>
        <v>0</v>
      </c>
      <c r="BG3252" s="10">
        <f t="shared" si="451"/>
        <v>129428.3321014283</v>
      </c>
    </row>
    <row r="3253" spans="1:59">
      <c r="A3253" s="1" t="s">
        <v>7668</v>
      </c>
      <c r="B3253" s="1" t="s">
        <v>6540</v>
      </c>
      <c r="C3253" s="1" t="s">
        <v>1151</v>
      </c>
      <c r="D3253" s="1" t="s">
        <v>25</v>
      </c>
      <c r="E3253" s="1" t="s">
        <v>6545</v>
      </c>
      <c r="F3253" s="2">
        <v>18875</v>
      </c>
      <c r="G3253" s="2">
        <v>54</v>
      </c>
      <c r="H3253" s="2">
        <v>24</v>
      </c>
      <c r="I3253" s="2">
        <v>3521</v>
      </c>
      <c r="J3253" s="2">
        <v>7037</v>
      </c>
      <c r="K3253" s="2">
        <v>1929</v>
      </c>
      <c r="L3253" s="2">
        <v>31</v>
      </c>
      <c r="M3253" s="2">
        <v>9</v>
      </c>
      <c r="N3253" s="2">
        <v>0</v>
      </c>
      <c r="O3253" s="2">
        <v>93</v>
      </c>
      <c r="P3253" s="2">
        <v>0</v>
      </c>
      <c r="Q3253" s="2">
        <v>0</v>
      </c>
      <c r="R3253" s="2">
        <v>541</v>
      </c>
      <c r="S3253" s="2">
        <v>902100</v>
      </c>
      <c r="T3253" s="2">
        <v>57578700</v>
      </c>
      <c r="U3253" s="2">
        <v>178</v>
      </c>
      <c r="V3253" s="2">
        <v>153</v>
      </c>
      <c r="W3253" s="2">
        <v>58</v>
      </c>
      <c r="X3253" s="2">
        <v>425</v>
      </c>
      <c r="Y3253" s="2">
        <v>110</v>
      </c>
      <c r="Z3253" s="2">
        <v>128</v>
      </c>
      <c r="AA3253" s="9">
        <f t="shared" si="452"/>
        <v>18875</v>
      </c>
      <c r="AB3253" s="9">
        <f t="shared" si="453"/>
        <v>3443</v>
      </c>
      <c r="AC3253" s="9">
        <f t="shared" si="454"/>
        <v>674</v>
      </c>
      <c r="AD3253" s="9">
        <f t="shared" si="455"/>
        <v>541</v>
      </c>
      <c r="AE3253" s="44">
        <f t="shared" si="456"/>
        <v>3.6929437293174001E-5</v>
      </c>
      <c r="AF3253" s="9">
        <f t="shared" si="457"/>
        <v>214</v>
      </c>
      <c r="AG3253" s="9">
        <f t="shared" si="450"/>
        <v>238</v>
      </c>
      <c r="AH3253" s="44">
        <f t="shared" si="458"/>
        <v>2.4275753557875036E-5</v>
      </c>
      <c r="AI3253">
        <f>AA3253/'Totals and Drop Down Lists'!W$6*Inputs!E$37</f>
        <v>17122.275184953625</v>
      </c>
      <c r="AJ3253">
        <f>AB3253/'Totals and Drop Down Lists'!X$6*Inputs!F$37</f>
        <v>11328.803070232068</v>
      </c>
      <c r="AK3253">
        <f>AC3253/'Totals and Drop Down Lists'!Y$6*Inputs!G$37</f>
        <v>4443.2356679768891</v>
      </c>
      <c r="AL3253">
        <f>AD3253/'Totals and Drop Down Lists'!Z$6*Inputs!H$37</f>
        <v>4337.4681870666936</v>
      </c>
      <c r="AM3253">
        <f>AE3253/'Totals and Drop Down Lists'!AA$6*Inputs!I$37</f>
        <v>4597.3216577285903</v>
      </c>
      <c r="AN3253">
        <f>AF3253/'Totals and Drop Down Lists'!AB$6*Inputs!J$37</f>
        <v>4270.7323320337746</v>
      </c>
      <c r="AO3253">
        <f>AG3253/'Totals and Drop Down Lists'!AC$6*Inputs!K$37</f>
        <v>4432.4111306238046</v>
      </c>
      <c r="AP3253">
        <f>AH3253/'Totals and Drop Down Lists'!AD$6*Inputs!L$37</f>
        <v>5712.8108768887805</v>
      </c>
      <c r="AQ3253">
        <f>IF(OR($D3253="51",$D3253="52",$D3253="61"),(AA3253/'Totals and Drop Down Lists'!W$4)*Inputs!E$38,0)</f>
        <v>0</v>
      </c>
      <c r="AR3253">
        <f>IF(OR($D3253="51",$D3253="52",$D3253="61"),(AB3253/'Totals and Drop Down Lists'!X$4)*Inputs!F$38,0)</f>
        <v>0</v>
      </c>
      <c r="AS3253">
        <f>IF(OR($D3253="51",$D3253="52",$D3253="61"),(AC3253/'Totals and Drop Down Lists'!Y$4)*Inputs!G$38,0)</f>
        <v>0</v>
      </c>
      <c r="AT3253">
        <f>IF(OR($D3253="51",$D3253="52",$D3253="61"),(AD3253/'Totals and Drop Down Lists'!Z$4)*Inputs!H$38,0)</f>
        <v>0</v>
      </c>
      <c r="AU3253">
        <f>IF(OR($D3253="51",$D3253="52",$D3253="61"),(AE3253/'Totals and Drop Down Lists'!AA$4)*Inputs!I$38,0)</f>
        <v>0</v>
      </c>
      <c r="AV3253">
        <f>IF(OR($D3253="51",$D3253="52",$D3253="61"),(AF3253/'Totals and Drop Down Lists'!AB$4)*Inputs!J$38,0)</f>
        <v>0</v>
      </c>
      <c r="AW3253">
        <f>IF(OR($D3253="51",$D3253="52",$D3253="61"),(AG3253/'Totals and Drop Down Lists'!AC$4)*Inputs!K$38,0)</f>
        <v>0</v>
      </c>
      <c r="AX3253">
        <f>IF(OR($D3253="51",$D3253="52",$D3253="61"),(AH3253/'Totals and Drop Down Lists'!AD$4)*Inputs!L$38,0)</f>
        <v>0</v>
      </c>
      <c r="AY3253">
        <f>IF(OR($D3253="51",$D3253="52",$D3253="61"),0,(AA3253/'Totals and Drop Down Lists'!W$5)*Inputs!E$39)</f>
        <v>0</v>
      </c>
      <c r="AZ3253">
        <f>IF(OR($D3253="51",$D3253="52",$D3253="61"),0,(AB3253/'Totals and Drop Down Lists'!X$5)*Inputs!F$39)</f>
        <v>0</v>
      </c>
      <c r="BA3253">
        <f>IF(OR($D3253="51",$D3253="52",$D3253="61"),0,(AC3253/'Totals and Drop Down Lists'!Y$5)*Inputs!G$39)</f>
        <v>0</v>
      </c>
      <c r="BB3253">
        <f>IF(OR($D3253="51",$D3253="52",$D3253="61"),0,(AD3253/'Totals and Drop Down Lists'!Z$5)*Inputs!H$39)</f>
        <v>0</v>
      </c>
      <c r="BC3253">
        <f>IF(OR($D3253="51",$D3253="52",$D3253="61"),0,(AE3253/'Totals and Drop Down Lists'!AA$5)*Inputs!I$39)</f>
        <v>0</v>
      </c>
      <c r="BD3253">
        <f>IF(OR($D3253="51",$D3253="52",$D3253="61"),0,(AF3253/'Totals and Drop Down Lists'!AB$5)*Inputs!J$39)</f>
        <v>0</v>
      </c>
      <c r="BE3253">
        <f>IF(OR($D3253="51",$D3253="52",$D3253="61"),0,(AG3253/'Totals and Drop Down Lists'!AC$5)*Inputs!K$39)</f>
        <v>0</v>
      </c>
      <c r="BF3253">
        <f>IF(OR($D3253="51",$D3253="52",$D3253="61"),0,(AH3253/'Totals and Drop Down Lists'!AD$5)*Inputs!L$39)</f>
        <v>0</v>
      </c>
      <c r="BG3253" s="10">
        <f t="shared" si="451"/>
        <v>56245.058107504236</v>
      </c>
    </row>
    <row r="3254" spans="1:59">
      <c r="A3254" s="1" t="s">
        <v>7668</v>
      </c>
      <c r="B3254" s="1" t="s">
        <v>6540</v>
      </c>
      <c r="C3254" s="1" t="s">
        <v>6546</v>
      </c>
      <c r="D3254" s="1" t="s">
        <v>25</v>
      </c>
      <c r="E3254" s="1" t="s">
        <v>6547</v>
      </c>
      <c r="F3254" s="2">
        <v>17943</v>
      </c>
      <c r="G3254" s="2">
        <v>103</v>
      </c>
      <c r="H3254" s="2">
        <v>0</v>
      </c>
      <c r="I3254" s="2">
        <v>4562</v>
      </c>
      <c r="J3254" s="2">
        <v>7348</v>
      </c>
      <c r="K3254" s="2">
        <v>1727</v>
      </c>
      <c r="L3254" s="2">
        <v>81</v>
      </c>
      <c r="M3254" s="2">
        <v>0</v>
      </c>
      <c r="N3254" s="2">
        <v>0</v>
      </c>
      <c r="O3254" s="2">
        <v>84</v>
      </c>
      <c r="P3254" s="2">
        <v>0</v>
      </c>
      <c r="Q3254" s="2">
        <v>0</v>
      </c>
      <c r="R3254" s="2">
        <v>397</v>
      </c>
      <c r="S3254" s="2">
        <v>653300</v>
      </c>
      <c r="T3254" s="2">
        <v>42827300</v>
      </c>
      <c r="U3254" s="2">
        <v>166</v>
      </c>
      <c r="V3254" s="2">
        <v>224</v>
      </c>
      <c r="W3254" s="2">
        <v>65</v>
      </c>
      <c r="X3254" s="2">
        <v>505</v>
      </c>
      <c r="Y3254" s="2">
        <v>80</v>
      </c>
      <c r="Z3254" s="2">
        <v>215</v>
      </c>
      <c r="AA3254" s="9">
        <f t="shared" si="452"/>
        <v>17943</v>
      </c>
      <c r="AB3254" s="9">
        <f t="shared" si="453"/>
        <v>4459</v>
      </c>
      <c r="AC3254" s="9">
        <f t="shared" si="454"/>
        <v>562</v>
      </c>
      <c r="AD3254" s="9">
        <f t="shared" si="455"/>
        <v>397</v>
      </c>
      <c r="AE3254" s="44">
        <f t="shared" si="456"/>
        <v>2.8347274776559651E-5</v>
      </c>
      <c r="AF3254" s="9">
        <f t="shared" si="457"/>
        <v>216</v>
      </c>
      <c r="AG3254" s="9">
        <f t="shared" si="450"/>
        <v>295</v>
      </c>
      <c r="AH3254" s="44">
        <f t="shared" si="458"/>
        <v>2.5798609104223483E-5</v>
      </c>
      <c r="AI3254">
        <f>AA3254/'Totals and Drop Down Lists'!W$6*Inputs!E$37</f>
        <v>16276.820325489956</v>
      </c>
      <c r="AJ3254">
        <f>AB3254/'Totals and Drop Down Lists'!X$6*Inputs!F$37</f>
        <v>14671.836447913096</v>
      </c>
      <c r="AK3254">
        <f>AC3254/'Totals and Drop Down Lists'!Y$6*Inputs!G$37</f>
        <v>3704.8938359095127</v>
      </c>
      <c r="AL3254">
        <f>AD3254/'Totals and Drop Down Lists'!Z$6*Inputs!H$37</f>
        <v>3182.948004187574</v>
      </c>
      <c r="AM3254">
        <f>AE3254/'Totals and Drop Down Lists'!AA$6*Inputs!I$37</f>
        <v>3528.9338213650381</v>
      </c>
      <c r="AN3254">
        <f>AF3254/'Totals and Drop Down Lists'!AB$6*Inputs!J$37</f>
        <v>4310.6457183144639</v>
      </c>
      <c r="AO3254">
        <f>AG3254/'Totals and Drop Down Lists'!AC$6*Inputs!K$37</f>
        <v>5493.954972832028</v>
      </c>
      <c r="AP3254">
        <f>AH3254/'Totals and Drop Down Lists'!AD$6*Inputs!L$37</f>
        <v>6071.1843341068616</v>
      </c>
      <c r="AQ3254">
        <f>IF(OR($D3254="51",$D3254="52",$D3254="61"),(AA3254/'Totals and Drop Down Lists'!W$4)*Inputs!E$38,0)</f>
        <v>0</v>
      </c>
      <c r="AR3254">
        <f>IF(OR($D3254="51",$D3254="52",$D3254="61"),(AB3254/'Totals and Drop Down Lists'!X$4)*Inputs!F$38,0)</f>
        <v>0</v>
      </c>
      <c r="AS3254">
        <f>IF(OR($D3254="51",$D3254="52",$D3254="61"),(AC3254/'Totals and Drop Down Lists'!Y$4)*Inputs!G$38,0)</f>
        <v>0</v>
      </c>
      <c r="AT3254">
        <f>IF(OR($D3254="51",$D3254="52",$D3254="61"),(AD3254/'Totals and Drop Down Lists'!Z$4)*Inputs!H$38,0)</f>
        <v>0</v>
      </c>
      <c r="AU3254">
        <f>IF(OR($D3254="51",$D3254="52",$D3254="61"),(AE3254/'Totals and Drop Down Lists'!AA$4)*Inputs!I$38,0)</f>
        <v>0</v>
      </c>
      <c r="AV3254">
        <f>IF(OR($D3254="51",$D3254="52",$D3254="61"),(AF3254/'Totals and Drop Down Lists'!AB$4)*Inputs!J$38,0)</f>
        <v>0</v>
      </c>
      <c r="AW3254">
        <f>IF(OR($D3254="51",$D3254="52",$D3254="61"),(AG3254/'Totals and Drop Down Lists'!AC$4)*Inputs!K$38,0)</f>
        <v>0</v>
      </c>
      <c r="AX3254">
        <f>IF(OR($D3254="51",$D3254="52",$D3254="61"),(AH3254/'Totals and Drop Down Lists'!AD$4)*Inputs!L$38,0)</f>
        <v>0</v>
      </c>
      <c r="AY3254">
        <f>IF(OR($D3254="51",$D3254="52",$D3254="61"),0,(AA3254/'Totals and Drop Down Lists'!W$5)*Inputs!E$39)</f>
        <v>0</v>
      </c>
      <c r="AZ3254">
        <f>IF(OR($D3254="51",$D3254="52",$D3254="61"),0,(AB3254/'Totals and Drop Down Lists'!X$5)*Inputs!F$39)</f>
        <v>0</v>
      </c>
      <c r="BA3254">
        <f>IF(OR($D3254="51",$D3254="52",$D3254="61"),0,(AC3254/'Totals and Drop Down Lists'!Y$5)*Inputs!G$39)</f>
        <v>0</v>
      </c>
      <c r="BB3254">
        <f>IF(OR($D3254="51",$D3254="52",$D3254="61"),0,(AD3254/'Totals and Drop Down Lists'!Z$5)*Inputs!H$39)</f>
        <v>0</v>
      </c>
      <c r="BC3254">
        <f>IF(OR($D3254="51",$D3254="52",$D3254="61"),0,(AE3254/'Totals and Drop Down Lists'!AA$5)*Inputs!I$39)</f>
        <v>0</v>
      </c>
      <c r="BD3254">
        <f>IF(OR($D3254="51",$D3254="52",$D3254="61"),0,(AF3254/'Totals and Drop Down Lists'!AB$5)*Inputs!J$39)</f>
        <v>0</v>
      </c>
      <c r="BE3254">
        <f>IF(OR($D3254="51",$D3254="52",$D3254="61"),0,(AG3254/'Totals and Drop Down Lists'!AC$5)*Inputs!K$39)</f>
        <v>0</v>
      </c>
      <c r="BF3254">
        <f>IF(OR($D3254="51",$D3254="52",$D3254="61"),0,(AH3254/'Totals and Drop Down Lists'!AD$5)*Inputs!L$39)</f>
        <v>0</v>
      </c>
      <c r="BG3254" s="10">
        <f t="shared" si="451"/>
        <v>57241.217460118532</v>
      </c>
    </row>
    <row r="3255" spans="1:59">
      <c r="A3255" s="1" t="s">
        <v>7668</v>
      </c>
      <c r="B3255" s="1" t="s">
        <v>6540</v>
      </c>
      <c r="C3255" s="1" t="s">
        <v>76</v>
      </c>
      <c r="D3255" s="1" t="s">
        <v>25</v>
      </c>
      <c r="E3255" s="1" t="s">
        <v>6548</v>
      </c>
      <c r="F3255" s="2">
        <v>11527</v>
      </c>
      <c r="G3255" s="2">
        <v>43</v>
      </c>
      <c r="H3255" s="2">
        <v>0</v>
      </c>
      <c r="I3255" s="2">
        <v>2509</v>
      </c>
      <c r="J3255" s="2">
        <v>4493</v>
      </c>
      <c r="K3255" s="2">
        <v>902</v>
      </c>
      <c r="L3255" s="2">
        <v>16</v>
      </c>
      <c r="M3255" s="2">
        <v>0</v>
      </c>
      <c r="N3255" s="2">
        <v>0</v>
      </c>
      <c r="O3255" s="2">
        <v>20</v>
      </c>
      <c r="P3255" s="2">
        <v>0</v>
      </c>
      <c r="Q3255" s="2">
        <v>0</v>
      </c>
      <c r="R3255" s="2">
        <v>678</v>
      </c>
      <c r="S3255" s="2">
        <v>433900</v>
      </c>
      <c r="T3255" s="2">
        <v>24835800</v>
      </c>
      <c r="U3255" s="2">
        <v>229</v>
      </c>
      <c r="V3255" s="2">
        <v>120</v>
      </c>
      <c r="W3255" s="2">
        <v>114</v>
      </c>
      <c r="X3255" s="2">
        <v>370</v>
      </c>
      <c r="Y3255" s="2">
        <v>16</v>
      </c>
      <c r="Z3255" s="2">
        <v>225</v>
      </c>
      <c r="AA3255" s="9">
        <f t="shared" si="452"/>
        <v>11527</v>
      </c>
      <c r="AB3255" s="9">
        <f t="shared" si="453"/>
        <v>2466</v>
      </c>
      <c r="AC3255" s="9">
        <f t="shared" si="454"/>
        <v>714</v>
      </c>
      <c r="AD3255" s="9">
        <f t="shared" si="455"/>
        <v>678</v>
      </c>
      <c r="AE3255" s="44">
        <f t="shared" si="456"/>
        <v>1.2646560978917833E-5</v>
      </c>
      <c r="AF3255" s="9">
        <f t="shared" si="457"/>
        <v>136</v>
      </c>
      <c r="AG3255" s="9">
        <f t="shared" si="450"/>
        <v>241</v>
      </c>
      <c r="AH3255" s="44">
        <f t="shared" si="458"/>
        <v>1.800272501422306E-5</v>
      </c>
      <c r="AI3255">
        <f>AA3255/'Totals and Drop Down Lists'!W$6*Inputs!E$37</f>
        <v>10456.607473216449</v>
      </c>
      <c r="AJ3255">
        <f>AB3255/'Totals and Drop Down Lists'!X$6*Inputs!F$37</f>
        <v>8114.0947926785593</v>
      </c>
      <c r="AK3255">
        <f>AC3255/'Totals and Drop Down Lists'!Y$6*Inputs!G$37</f>
        <v>4706.9291794295232</v>
      </c>
      <c r="AL3255">
        <f>AD3255/'Totals and Drop Down Lists'!Z$6*Inputs!H$37</f>
        <v>5435.8658610558559</v>
      </c>
      <c r="AM3255">
        <f>AE3255/'Totals and Drop Down Lists'!AA$6*Inputs!I$37</f>
        <v>1574.3621605334029</v>
      </c>
      <c r="AN3255">
        <f>AF3255/'Totals and Drop Down Lists'!AB$6*Inputs!J$37</f>
        <v>2714.110267086885</v>
      </c>
      <c r="AO3255">
        <f>AG3255/'Totals and Drop Down Lists'!AC$6*Inputs!K$37</f>
        <v>4488.2818591610803</v>
      </c>
      <c r="AP3255">
        <f>AH3255/'Totals and Drop Down Lists'!AD$6*Inputs!L$37</f>
        <v>4236.5796402446995</v>
      </c>
      <c r="AQ3255">
        <f>IF(OR($D3255="51",$D3255="52",$D3255="61"),(AA3255/'Totals and Drop Down Lists'!W$4)*Inputs!E$38,0)</f>
        <v>0</v>
      </c>
      <c r="AR3255">
        <f>IF(OR($D3255="51",$D3255="52",$D3255="61"),(AB3255/'Totals and Drop Down Lists'!X$4)*Inputs!F$38,0)</f>
        <v>0</v>
      </c>
      <c r="AS3255">
        <f>IF(OR($D3255="51",$D3255="52",$D3255="61"),(AC3255/'Totals and Drop Down Lists'!Y$4)*Inputs!G$38,0)</f>
        <v>0</v>
      </c>
      <c r="AT3255">
        <f>IF(OR($D3255="51",$D3255="52",$D3255="61"),(AD3255/'Totals and Drop Down Lists'!Z$4)*Inputs!H$38,0)</f>
        <v>0</v>
      </c>
      <c r="AU3255">
        <f>IF(OR($D3255="51",$D3255="52",$D3255="61"),(AE3255/'Totals and Drop Down Lists'!AA$4)*Inputs!I$38,0)</f>
        <v>0</v>
      </c>
      <c r="AV3255">
        <f>IF(OR($D3255="51",$D3255="52",$D3255="61"),(AF3255/'Totals and Drop Down Lists'!AB$4)*Inputs!J$38,0)</f>
        <v>0</v>
      </c>
      <c r="AW3255">
        <f>IF(OR($D3255="51",$D3255="52",$D3255="61"),(AG3255/'Totals and Drop Down Lists'!AC$4)*Inputs!K$38,0)</f>
        <v>0</v>
      </c>
      <c r="AX3255">
        <f>IF(OR($D3255="51",$D3255="52",$D3255="61"),(AH3255/'Totals and Drop Down Lists'!AD$4)*Inputs!L$38,0)</f>
        <v>0</v>
      </c>
      <c r="AY3255">
        <f>IF(OR($D3255="51",$D3255="52",$D3255="61"),0,(AA3255/'Totals and Drop Down Lists'!W$5)*Inputs!E$39)</f>
        <v>0</v>
      </c>
      <c r="AZ3255">
        <f>IF(OR($D3255="51",$D3255="52",$D3255="61"),0,(AB3255/'Totals and Drop Down Lists'!X$5)*Inputs!F$39)</f>
        <v>0</v>
      </c>
      <c r="BA3255">
        <f>IF(OR($D3255="51",$D3255="52",$D3255="61"),0,(AC3255/'Totals and Drop Down Lists'!Y$5)*Inputs!G$39)</f>
        <v>0</v>
      </c>
      <c r="BB3255">
        <f>IF(OR($D3255="51",$D3255="52",$D3255="61"),0,(AD3255/'Totals and Drop Down Lists'!Z$5)*Inputs!H$39)</f>
        <v>0</v>
      </c>
      <c r="BC3255">
        <f>IF(OR($D3255="51",$D3255="52",$D3255="61"),0,(AE3255/'Totals and Drop Down Lists'!AA$5)*Inputs!I$39)</f>
        <v>0</v>
      </c>
      <c r="BD3255">
        <f>IF(OR($D3255="51",$D3255="52",$D3255="61"),0,(AF3255/'Totals and Drop Down Lists'!AB$5)*Inputs!J$39)</f>
        <v>0</v>
      </c>
      <c r="BE3255">
        <f>IF(OR($D3255="51",$D3255="52",$D3255="61"),0,(AG3255/'Totals and Drop Down Lists'!AC$5)*Inputs!K$39)</f>
        <v>0</v>
      </c>
      <c r="BF3255">
        <f>IF(OR($D3255="51",$D3255="52",$D3255="61"),0,(AH3255/'Totals and Drop Down Lists'!AD$5)*Inputs!L$39)</f>
        <v>0</v>
      </c>
      <c r="BG3255" s="10">
        <f t="shared" si="451"/>
        <v>41726.831233406454</v>
      </c>
    </row>
    <row r="3256" spans="1:59">
      <c r="A3256" s="1" t="s">
        <v>7668</v>
      </c>
      <c r="B3256" s="1" t="s">
        <v>6540</v>
      </c>
      <c r="C3256" s="1" t="s">
        <v>82</v>
      </c>
      <c r="D3256" s="1" t="s">
        <v>25</v>
      </c>
      <c r="E3256" s="1" t="s">
        <v>6549</v>
      </c>
      <c r="F3256" s="2">
        <v>22416</v>
      </c>
      <c r="G3256" s="2">
        <v>133</v>
      </c>
      <c r="H3256" s="2">
        <v>7</v>
      </c>
      <c r="I3256" s="2">
        <v>4677</v>
      </c>
      <c r="J3256" s="2">
        <v>8544</v>
      </c>
      <c r="K3256" s="2">
        <v>2298</v>
      </c>
      <c r="L3256" s="2">
        <v>28</v>
      </c>
      <c r="M3256" s="2">
        <v>69</v>
      </c>
      <c r="N3256" s="2">
        <v>34</v>
      </c>
      <c r="O3256" s="2">
        <v>135</v>
      </c>
      <c r="P3256" s="2">
        <v>2</v>
      </c>
      <c r="Q3256" s="2">
        <v>0</v>
      </c>
      <c r="R3256" s="2">
        <v>687</v>
      </c>
      <c r="S3256" s="2">
        <v>946700</v>
      </c>
      <c r="T3256" s="2">
        <v>50543700</v>
      </c>
      <c r="U3256" s="2">
        <v>254</v>
      </c>
      <c r="V3256" s="2">
        <v>175</v>
      </c>
      <c r="W3256" s="2">
        <v>85</v>
      </c>
      <c r="X3256" s="2">
        <v>575</v>
      </c>
      <c r="Y3256" s="2">
        <v>65</v>
      </c>
      <c r="Z3256" s="2">
        <v>304</v>
      </c>
      <c r="AA3256" s="9">
        <f t="shared" si="452"/>
        <v>22416</v>
      </c>
      <c r="AB3256" s="9">
        <f t="shared" si="453"/>
        <v>4537</v>
      </c>
      <c r="AC3256" s="9">
        <f t="shared" si="454"/>
        <v>955</v>
      </c>
      <c r="AD3256" s="9">
        <f t="shared" si="455"/>
        <v>687</v>
      </c>
      <c r="AE3256" s="44">
        <f t="shared" si="456"/>
        <v>4.3165283237307114E-5</v>
      </c>
      <c r="AF3256" s="9">
        <f t="shared" si="457"/>
        <v>315</v>
      </c>
      <c r="AG3256" s="9">
        <f t="shared" si="450"/>
        <v>369</v>
      </c>
      <c r="AH3256" s="44">
        <f t="shared" si="458"/>
        <v>3.6928888572132631E-5</v>
      </c>
      <c r="AI3256">
        <f>AA3256/'Totals and Drop Down Lists'!W$6*Inputs!E$37</f>
        <v>20334.459366671283</v>
      </c>
      <c r="AJ3256">
        <f>AB3256/'Totals and Drop Down Lists'!X$6*Inputs!F$37</f>
        <v>14928.486648168135</v>
      </c>
      <c r="AK3256">
        <f>AC3256/'Totals and Drop Down Lists'!Y$6*Inputs!G$37</f>
        <v>6295.6825859316459</v>
      </c>
      <c r="AL3256">
        <f>AD3256/'Totals and Drop Down Lists'!Z$6*Inputs!H$37</f>
        <v>5508.0233724858017</v>
      </c>
      <c r="AM3256">
        <f>AE3256/'Totals and Drop Down Lists'!AA$6*Inputs!I$37</f>
        <v>5373.6180682488002</v>
      </c>
      <c r="AN3256">
        <f>AF3256/'Totals and Drop Down Lists'!AB$6*Inputs!J$37</f>
        <v>6286.3583392085939</v>
      </c>
      <c r="AO3256">
        <f>AG3256/'Totals and Drop Down Lists'!AC$6*Inputs!K$37</f>
        <v>6872.099610084807</v>
      </c>
      <c r="AP3256">
        <f>AH3256/'Totals and Drop Down Lists'!AD$6*Inputs!L$37</f>
        <v>8690.4719889881762</v>
      </c>
      <c r="AQ3256">
        <f>IF(OR($D3256="51",$D3256="52",$D3256="61"),(AA3256/'Totals and Drop Down Lists'!W$4)*Inputs!E$38,0)</f>
        <v>0</v>
      </c>
      <c r="AR3256">
        <f>IF(OR($D3256="51",$D3256="52",$D3256="61"),(AB3256/'Totals and Drop Down Lists'!X$4)*Inputs!F$38,0)</f>
        <v>0</v>
      </c>
      <c r="AS3256">
        <f>IF(OR($D3256="51",$D3256="52",$D3256="61"),(AC3256/'Totals and Drop Down Lists'!Y$4)*Inputs!G$38,0)</f>
        <v>0</v>
      </c>
      <c r="AT3256">
        <f>IF(OR($D3256="51",$D3256="52",$D3256="61"),(AD3256/'Totals and Drop Down Lists'!Z$4)*Inputs!H$38,0)</f>
        <v>0</v>
      </c>
      <c r="AU3256">
        <f>IF(OR($D3256="51",$D3256="52",$D3256="61"),(AE3256/'Totals and Drop Down Lists'!AA$4)*Inputs!I$38,0)</f>
        <v>0</v>
      </c>
      <c r="AV3256">
        <f>IF(OR($D3256="51",$D3256="52",$D3256="61"),(AF3256/'Totals and Drop Down Lists'!AB$4)*Inputs!J$38,0)</f>
        <v>0</v>
      </c>
      <c r="AW3256">
        <f>IF(OR($D3256="51",$D3256="52",$D3256="61"),(AG3256/'Totals and Drop Down Lists'!AC$4)*Inputs!K$38,0)</f>
        <v>0</v>
      </c>
      <c r="AX3256">
        <f>IF(OR($D3256="51",$D3256="52",$D3256="61"),(AH3256/'Totals and Drop Down Lists'!AD$4)*Inputs!L$38,0)</f>
        <v>0</v>
      </c>
      <c r="AY3256">
        <f>IF(OR($D3256="51",$D3256="52",$D3256="61"),0,(AA3256/'Totals and Drop Down Lists'!W$5)*Inputs!E$39)</f>
        <v>0</v>
      </c>
      <c r="AZ3256">
        <f>IF(OR($D3256="51",$D3256="52",$D3256="61"),0,(AB3256/'Totals and Drop Down Lists'!X$5)*Inputs!F$39)</f>
        <v>0</v>
      </c>
      <c r="BA3256">
        <f>IF(OR($D3256="51",$D3256="52",$D3256="61"),0,(AC3256/'Totals and Drop Down Lists'!Y$5)*Inputs!G$39)</f>
        <v>0</v>
      </c>
      <c r="BB3256">
        <f>IF(OR($D3256="51",$D3256="52",$D3256="61"),0,(AD3256/'Totals and Drop Down Lists'!Z$5)*Inputs!H$39)</f>
        <v>0</v>
      </c>
      <c r="BC3256">
        <f>IF(OR($D3256="51",$D3256="52",$D3256="61"),0,(AE3256/'Totals and Drop Down Lists'!AA$5)*Inputs!I$39)</f>
        <v>0</v>
      </c>
      <c r="BD3256">
        <f>IF(OR($D3256="51",$D3256="52",$D3256="61"),0,(AF3256/'Totals and Drop Down Lists'!AB$5)*Inputs!J$39)</f>
        <v>0</v>
      </c>
      <c r="BE3256">
        <f>IF(OR($D3256="51",$D3256="52",$D3256="61"),0,(AG3256/'Totals and Drop Down Lists'!AC$5)*Inputs!K$39)</f>
        <v>0</v>
      </c>
      <c r="BF3256">
        <f>IF(OR($D3256="51",$D3256="52",$D3256="61"),0,(AH3256/'Totals and Drop Down Lists'!AD$5)*Inputs!L$39)</f>
        <v>0</v>
      </c>
      <c r="BG3256" s="10">
        <f t="shared" si="451"/>
        <v>74289.199979787241</v>
      </c>
    </row>
    <row r="3257" spans="1:59">
      <c r="A3257" s="1" t="s">
        <v>7668</v>
      </c>
      <c r="B3257" s="1" t="s">
        <v>6540</v>
      </c>
      <c r="C3257" s="1" t="s">
        <v>887</v>
      </c>
      <c r="D3257" s="1" t="s">
        <v>25</v>
      </c>
      <c r="E3257" s="1" t="s">
        <v>6550</v>
      </c>
      <c r="F3257" s="2">
        <v>21964</v>
      </c>
      <c r="G3257" s="2">
        <v>79</v>
      </c>
      <c r="H3257" s="2">
        <v>0</v>
      </c>
      <c r="I3257" s="2">
        <v>3936</v>
      </c>
      <c r="J3257" s="2">
        <v>7455</v>
      </c>
      <c r="K3257" s="2">
        <v>1449</v>
      </c>
      <c r="L3257" s="2">
        <v>53</v>
      </c>
      <c r="M3257" s="2">
        <v>6</v>
      </c>
      <c r="N3257" s="2">
        <v>10</v>
      </c>
      <c r="O3257" s="2">
        <v>103</v>
      </c>
      <c r="P3257" s="2">
        <v>0</v>
      </c>
      <c r="Q3257" s="2">
        <v>0</v>
      </c>
      <c r="R3257" s="2">
        <v>500</v>
      </c>
      <c r="S3257" s="2">
        <v>662400</v>
      </c>
      <c r="T3257" s="2">
        <v>44706900</v>
      </c>
      <c r="U3257" s="2">
        <v>99</v>
      </c>
      <c r="V3257" s="2">
        <v>93</v>
      </c>
      <c r="W3257" s="2">
        <v>35</v>
      </c>
      <c r="X3257" s="2">
        <v>304</v>
      </c>
      <c r="Y3257" s="2">
        <v>19</v>
      </c>
      <c r="Z3257" s="2">
        <v>173</v>
      </c>
      <c r="AA3257" s="9">
        <f t="shared" si="452"/>
        <v>21964</v>
      </c>
      <c r="AB3257" s="9">
        <f t="shared" si="453"/>
        <v>3857</v>
      </c>
      <c r="AC3257" s="9">
        <f t="shared" si="454"/>
        <v>672</v>
      </c>
      <c r="AD3257" s="9">
        <f t="shared" si="455"/>
        <v>500</v>
      </c>
      <c r="AE3257" s="44">
        <f t="shared" si="456"/>
        <v>1.9669119056004385E-5</v>
      </c>
      <c r="AF3257" s="9">
        <f t="shared" si="457"/>
        <v>176</v>
      </c>
      <c r="AG3257" s="9">
        <f t="shared" si="450"/>
        <v>192</v>
      </c>
      <c r="AH3257" s="44">
        <f t="shared" si="458"/>
        <v>1.3885868645343131E-5</v>
      </c>
      <c r="AI3257">
        <f>AA3257/'Totals and Drop Down Lists'!W$6*Inputs!E$37</f>
        <v>19924.43190263955</v>
      </c>
      <c r="AJ3257">
        <f>AB3257/'Totals and Drop Down Lists'!X$6*Inputs!F$37</f>
        <v>12691.023363893431</v>
      </c>
      <c r="AK3257">
        <f>AC3257/'Totals and Drop Down Lists'!Y$6*Inputs!G$37</f>
        <v>4430.0509924042581</v>
      </c>
      <c r="AL3257">
        <f>AD3257/'Totals and Drop Down Lists'!Z$6*Inputs!H$37</f>
        <v>4008.7506349969444</v>
      </c>
      <c r="AM3257">
        <f>AE3257/'Totals and Drop Down Lists'!AA$6*Inputs!I$37</f>
        <v>2448.5958534040592</v>
      </c>
      <c r="AN3257">
        <f>AF3257/'Totals and Drop Down Lists'!AB$6*Inputs!J$37</f>
        <v>3512.3779927006744</v>
      </c>
      <c r="AO3257">
        <f>AG3257/'Totals and Drop Down Lists'!AC$6*Inputs!K$37</f>
        <v>3575.7266263855909</v>
      </c>
      <c r="AP3257">
        <f>AH3257/'Totals and Drop Down Lists'!AD$6*Inputs!L$37</f>
        <v>3267.7602053853188</v>
      </c>
      <c r="AQ3257">
        <f>IF(OR($D3257="51",$D3257="52",$D3257="61"),(AA3257/'Totals and Drop Down Lists'!W$4)*Inputs!E$38,0)</f>
        <v>0</v>
      </c>
      <c r="AR3257">
        <f>IF(OR($D3257="51",$D3257="52",$D3257="61"),(AB3257/'Totals and Drop Down Lists'!X$4)*Inputs!F$38,0)</f>
        <v>0</v>
      </c>
      <c r="AS3257">
        <f>IF(OR($D3257="51",$D3257="52",$D3257="61"),(AC3257/'Totals and Drop Down Lists'!Y$4)*Inputs!G$38,0)</f>
        <v>0</v>
      </c>
      <c r="AT3257">
        <f>IF(OR($D3257="51",$D3257="52",$D3257="61"),(AD3257/'Totals and Drop Down Lists'!Z$4)*Inputs!H$38,0)</f>
        <v>0</v>
      </c>
      <c r="AU3257">
        <f>IF(OR($D3257="51",$D3257="52",$D3257="61"),(AE3257/'Totals and Drop Down Lists'!AA$4)*Inputs!I$38,0)</f>
        <v>0</v>
      </c>
      <c r="AV3257">
        <f>IF(OR($D3257="51",$D3257="52",$D3257="61"),(AF3257/'Totals and Drop Down Lists'!AB$4)*Inputs!J$38,0)</f>
        <v>0</v>
      </c>
      <c r="AW3257">
        <f>IF(OR($D3257="51",$D3257="52",$D3257="61"),(AG3257/'Totals and Drop Down Lists'!AC$4)*Inputs!K$38,0)</f>
        <v>0</v>
      </c>
      <c r="AX3257">
        <f>IF(OR($D3257="51",$D3257="52",$D3257="61"),(AH3257/'Totals and Drop Down Lists'!AD$4)*Inputs!L$38,0)</f>
        <v>0</v>
      </c>
      <c r="AY3257">
        <f>IF(OR($D3257="51",$D3257="52",$D3257="61"),0,(AA3257/'Totals and Drop Down Lists'!W$5)*Inputs!E$39)</f>
        <v>0</v>
      </c>
      <c r="AZ3257">
        <f>IF(OR($D3257="51",$D3257="52",$D3257="61"),0,(AB3257/'Totals and Drop Down Lists'!X$5)*Inputs!F$39)</f>
        <v>0</v>
      </c>
      <c r="BA3257">
        <f>IF(OR($D3257="51",$D3257="52",$D3257="61"),0,(AC3257/'Totals and Drop Down Lists'!Y$5)*Inputs!G$39)</f>
        <v>0</v>
      </c>
      <c r="BB3257">
        <f>IF(OR($D3257="51",$D3257="52",$D3257="61"),0,(AD3257/'Totals and Drop Down Lists'!Z$5)*Inputs!H$39)</f>
        <v>0</v>
      </c>
      <c r="BC3257">
        <f>IF(OR($D3257="51",$D3257="52",$D3257="61"),0,(AE3257/'Totals and Drop Down Lists'!AA$5)*Inputs!I$39)</f>
        <v>0</v>
      </c>
      <c r="BD3257">
        <f>IF(OR($D3257="51",$D3257="52",$D3257="61"),0,(AF3257/'Totals and Drop Down Lists'!AB$5)*Inputs!J$39)</f>
        <v>0</v>
      </c>
      <c r="BE3257">
        <f>IF(OR($D3257="51",$D3257="52",$D3257="61"),0,(AG3257/'Totals and Drop Down Lists'!AC$5)*Inputs!K$39)</f>
        <v>0</v>
      </c>
      <c r="BF3257">
        <f>IF(OR($D3257="51",$D3257="52",$D3257="61"),0,(AH3257/'Totals and Drop Down Lists'!AD$5)*Inputs!L$39)</f>
        <v>0</v>
      </c>
      <c r="BG3257" s="10">
        <f t="shared" si="451"/>
        <v>53858.717571809837</v>
      </c>
    </row>
    <row r="3258" spans="1:59">
      <c r="A3258" s="1" t="s">
        <v>7668</v>
      </c>
      <c r="B3258" s="1" t="s">
        <v>6540</v>
      </c>
      <c r="C3258" s="1" t="s">
        <v>6551</v>
      </c>
      <c r="D3258" s="1" t="s">
        <v>25</v>
      </c>
      <c r="E3258" s="1" t="s">
        <v>6552</v>
      </c>
      <c r="F3258" s="2">
        <v>22109</v>
      </c>
      <c r="G3258" s="2">
        <v>198</v>
      </c>
      <c r="H3258" s="2">
        <v>6</v>
      </c>
      <c r="I3258" s="2">
        <v>4896</v>
      </c>
      <c r="J3258" s="2">
        <v>8815</v>
      </c>
      <c r="K3258" s="2">
        <v>1774</v>
      </c>
      <c r="L3258" s="2">
        <v>66</v>
      </c>
      <c r="M3258" s="2">
        <v>42</v>
      </c>
      <c r="N3258" s="2">
        <v>0</v>
      </c>
      <c r="O3258" s="2">
        <v>118</v>
      </c>
      <c r="P3258" s="2">
        <v>19</v>
      </c>
      <c r="Q3258" s="2">
        <v>0</v>
      </c>
      <c r="R3258" s="2">
        <v>581</v>
      </c>
      <c r="S3258" s="2">
        <v>635000</v>
      </c>
      <c r="T3258" s="2">
        <v>39321200</v>
      </c>
      <c r="U3258" s="2">
        <v>345</v>
      </c>
      <c r="V3258" s="2">
        <v>260</v>
      </c>
      <c r="W3258" s="2">
        <v>130</v>
      </c>
      <c r="X3258" s="2">
        <v>465</v>
      </c>
      <c r="Y3258" s="2">
        <v>39</v>
      </c>
      <c r="Z3258" s="2">
        <v>169</v>
      </c>
      <c r="AA3258" s="9">
        <f t="shared" si="452"/>
        <v>22109</v>
      </c>
      <c r="AB3258" s="9">
        <f t="shared" si="453"/>
        <v>4692</v>
      </c>
      <c r="AC3258" s="9">
        <f t="shared" si="454"/>
        <v>826</v>
      </c>
      <c r="AD3258" s="9">
        <f t="shared" si="455"/>
        <v>581</v>
      </c>
      <c r="AE3258" s="44">
        <f t="shared" si="456"/>
        <v>2.4933353837982924E-5</v>
      </c>
      <c r="AF3258" s="9">
        <f t="shared" si="457"/>
        <v>75</v>
      </c>
      <c r="AG3258" s="9">
        <f t="shared" si="450"/>
        <v>208</v>
      </c>
      <c r="AH3258" s="44">
        <f t="shared" si="458"/>
        <v>1.5575633521324084E-5</v>
      </c>
      <c r="AI3258">
        <f>AA3258/'Totals and Drop Down Lists'!W$6*Inputs!E$37</f>
        <v>20055.967261676276</v>
      </c>
      <c r="AJ3258">
        <f>AB3258/'Totals and Drop Down Lists'!X$6*Inputs!F$37</f>
        <v>15438.496661495457</v>
      </c>
      <c r="AK3258">
        <f>AC3258/'Totals and Drop Down Lists'!Y$6*Inputs!G$37</f>
        <v>5445.2710114968995</v>
      </c>
      <c r="AL3258">
        <f>AD3258/'Totals and Drop Down Lists'!Z$6*Inputs!H$37</f>
        <v>4658.1682378664491</v>
      </c>
      <c r="AM3258">
        <f>AE3258/'Totals and Drop Down Lists'!AA$6*Inputs!I$37</f>
        <v>3103.9370215466738</v>
      </c>
      <c r="AN3258">
        <f>AF3258/'Totals and Drop Down Lists'!AB$6*Inputs!J$37</f>
        <v>1496.7519855258558</v>
      </c>
      <c r="AO3258">
        <f>AG3258/'Totals and Drop Down Lists'!AC$6*Inputs!K$37</f>
        <v>3873.7038452510569</v>
      </c>
      <c r="AP3258">
        <f>AH3258/'Totals and Drop Down Lists'!AD$6*Inputs!L$37</f>
        <v>3665.412419965372</v>
      </c>
      <c r="AQ3258">
        <f>IF(OR($D3258="51",$D3258="52",$D3258="61"),(AA3258/'Totals and Drop Down Lists'!W$4)*Inputs!E$38,0)</f>
        <v>0</v>
      </c>
      <c r="AR3258">
        <f>IF(OR($D3258="51",$D3258="52",$D3258="61"),(AB3258/'Totals and Drop Down Lists'!X$4)*Inputs!F$38,0)</f>
        <v>0</v>
      </c>
      <c r="AS3258">
        <f>IF(OR($D3258="51",$D3258="52",$D3258="61"),(AC3258/'Totals and Drop Down Lists'!Y$4)*Inputs!G$38,0)</f>
        <v>0</v>
      </c>
      <c r="AT3258">
        <f>IF(OR($D3258="51",$D3258="52",$D3258="61"),(AD3258/'Totals and Drop Down Lists'!Z$4)*Inputs!H$38,0)</f>
        <v>0</v>
      </c>
      <c r="AU3258">
        <f>IF(OR($D3258="51",$D3258="52",$D3258="61"),(AE3258/'Totals and Drop Down Lists'!AA$4)*Inputs!I$38,0)</f>
        <v>0</v>
      </c>
      <c r="AV3258">
        <f>IF(OR($D3258="51",$D3258="52",$D3258="61"),(AF3258/'Totals and Drop Down Lists'!AB$4)*Inputs!J$38,0)</f>
        <v>0</v>
      </c>
      <c r="AW3258">
        <f>IF(OR($D3258="51",$D3258="52",$D3258="61"),(AG3258/'Totals and Drop Down Lists'!AC$4)*Inputs!K$38,0)</f>
        <v>0</v>
      </c>
      <c r="AX3258">
        <f>IF(OR($D3258="51",$D3258="52",$D3258="61"),(AH3258/'Totals and Drop Down Lists'!AD$4)*Inputs!L$38,0)</f>
        <v>0</v>
      </c>
      <c r="AY3258">
        <f>IF(OR($D3258="51",$D3258="52",$D3258="61"),0,(AA3258/'Totals and Drop Down Lists'!W$5)*Inputs!E$39)</f>
        <v>0</v>
      </c>
      <c r="AZ3258">
        <f>IF(OR($D3258="51",$D3258="52",$D3258="61"),0,(AB3258/'Totals and Drop Down Lists'!X$5)*Inputs!F$39)</f>
        <v>0</v>
      </c>
      <c r="BA3258">
        <f>IF(OR($D3258="51",$D3258="52",$D3258="61"),0,(AC3258/'Totals and Drop Down Lists'!Y$5)*Inputs!G$39)</f>
        <v>0</v>
      </c>
      <c r="BB3258">
        <f>IF(OR($D3258="51",$D3258="52",$D3258="61"),0,(AD3258/'Totals and Drop Down Lists'!Z$5)*Inputs!H$39)</f>
        <v>0</v>
      </c>
      <c r="BC3258">
        <f>IF(OR($D3258="51",$D3258="52",$D3258="61"),0,(AE3258/'Totals and Drop Down Lists'!AA$5)*Inputs!I$39)</f>
        <v>0</v>
      </c>
      <c r="BD3258">
        <f>IF(OR($D3258="51",$D3258="52",$D3258="61"),0,(AF3258/'Totals and Drop Down Lists'!AB$5)*Inputs!J$39)</f>
        <v>0</v>
      </c>
      <c r="BE3258">
        <f>IF(OR($D3258="51",$D3258="52",$D3258="61"),0,(AG3258/'Totals and Drop Down Lists'!AC$5)*Inputs!K$39)</f>
        <v>0</v>
      </c>
      <c r="BF3258">
        <f>IF(OR($D3258="51",$D3258="52",$D3258="61"),0,(AH3258/'Totals and Drop Down Lists'!AD$5)*Inputs!L$39)</f>
        <v>0</v>
      </c>
      <c r="BG3258" s="10">
        <f t="shared" si="451"/>
        <v>57737.708444824049</v>
      </c>
    </row>
    <row r="3259" spans="1:59">
      <c r="A3259" s="1" t="s">
        <v>7668</v>
      </c>
      <c r="B3259" s="1" t="s">
        <v>6540</v>
      </c>
      <c r="C3259" s="1" t="s">
        <v>6553</v>
      </c>
      <c r="D3259" s="1" t="s">
        <v>25</v>
      </c>
      <c r="E3259" s="1" t="s">
        <v>6554</v>
      </c>
      <c r="F3259" s="2">
        <v>5095</v>
      </c>
      <c r="G3259" s="2">
        <v>2</v>
      </c>
      <c r="H3259" s="2">
        <v>0</v>
      </c>
      <c r="I3259" s="2">
        <v>949</v>
      </c>
      <c r="J3259" s="2">
        <v>2388</v>
      </c>
      <c r="K3259" s="2">
        <v>474</v>
      </c>
      <c r="L3259" s="2">
        <v>36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211</v>
      </c>
      <c r="S3259" s="2">
        <v>47300</v>
      </c>
      <c r="T3259" s="2">
        <v>13051800</v>
      </c>
      <c r="U3259" s="2">
        <v>134</v>
      </c>
      <c r="V3259" s="2">
        <v>115</v>
      </c>
      <c r="W3259" s="2">
        <v>50</v>
      </c>
      <c r="X3259" s="2">
        <v>255</v>
      </c>
      <c r="Y3259" s="2">
        <v>15</v>
      </c>
      <c r="Z3259" s="2">
        <v>160</v>
      </c>
      <c r="AA3259" s="9">
        <f t="shared" si="452"/>
        <v>5095</v>
      </c>
      <c r="AB3259" s="9">
        <f t="shared" si="453"/>
        <v>947</v>
      </c>
      <c r="AC3259" s="9">
        <f t="shared" si="454"/>
        <v>247</v>
      </c>
      <c r="AD3259" s="9">
        <f t="shared" si="455"/>
        <v>211</v>
      </c>
      <c r="AE3259" s="44">
        <f t="shared" si="456"/>
        <v>6.5707984622795619E-6</v>
      </c>
      <c r="AF3259" s="9">
        <f t="shared" si="457"/>
        <v>90</v>
      </c>
      <c r="AG3259" s="9">
        <f t="shared" si="450"/>
        <v>175</v>
      </c>
      <c r="AH3259" s="44">
        <f t="shared" si="458"/>
        <v>1.2925077451296982E-5</v>
      </c>
      <c r="AI3259">
        <f>AA3259/'Totals and Drop Down Lists'!W$6*Inputs!E$37</f>
        <v>4621.8803744285415</v>
      </c>
      <c r="AJ3259">
        <f>AB3259/'Totals and Drop Down Lists'!X$6*Inputs!F$37</f>
        <v>3115.996662070801</v>
      </c>
      <c r="AK3259">
        <f>AC3259/'Totals and Drop Down Lists'!Y$6*Inputs!G$37</f>
        <v>1628.3074332200172</v>
      </c>
      <c r="AL3259">
        <f>AD3259/'Totals and Drop Down Lists'!Z$6*Inputs!H$37</f>
        <v>1691.6927679687105</v>
      </c>
      <c r="AM3259">
        <f>AE3259/'Totals and Drop Down Lists'!AA$6*Inputs!I$37</f>
        <v>817.99443190517229</v>
      </c>
      <c r="AN3259">
        <f>AF3259/'Totals and Drop Down Lists'!AB$6*Inputs!J$37</f>
        <v>1796.1023826310268</v>
      </c>
      <c r="AO3259">
        <f>AG3259/'Totals and Drop Down Lists'!AC$6*Inputs!K$37</f>
        <v>3259.1258313410331</v>
      </c>
      <c r="AP3259">
        <f>AH3259/'Totals and Drop Down Lists'!AD$6*Inputs!L$37</f>
        <v>3041.6573010746415</v>
      </c>
      <c r="AQ3259">
        <f>IF(OR($D3259="51",$D3259="52",$D3259="61"),(AA3259/'Totals and Drop Down Lists'!W$4)*Inputs!E$38,0)</f>
        <v>0</v>
      </c>
      <c r="AR3259">
        <f>IF(OR($D3259="51",$D3259="52",$D3259="61"),(AB3259/'Totals and Drop Down Lists'!X$4)*Inputs!F$38,0)</f>
        <v>0</v>
      </c>
      <c r="AS3259">
        <f>IF(OR($D3259="51",$D3259="52",$D3259="61"),(AC3259/'Totals and Drop Down Lists'!Y$4)*Inputs!G$38,0)</f>
        <v>0</v>
      </c>
      <c r="AT3259">
        <f>IF(OR($D3259="51",$D3259="52",$D3259="61"),(AD3259/'Totals and Drop Down Lists'!Z$4)*Inputs!H$38,0)</f>
        <v>0</v>
      </c>
      <c r="AU3259">
        <f>IF(OR($D3259="51",$D3259="52",$D3259="61"),(AE3259/'Totals and Drop Down Lists'!AA$4)*Inputs!I$38,0)</f>
        <v>0</v>
      </c>
      <c r="AV3259">
        <f>IF(OR($D3259="51",$D3259="52",$D3259="61"),(AF3259/'Totals and Drop Down Lists'!AB$4)*Inputs!J$38,0)</f>
        <v>0</v>
      </c>
      <c r="AW3259">
        <f>IF(OR($D3259="51",$D3259="52",$D3259="61"),(AG3259/'Totals and Drop Down Lists'!AC$4)*Inputs!K$38,0)</f>
        <v>0</v>
      </c>
      <c r="AX3259">
        <f>IF(OR($D3259="51",$D3259="52",$D3259="61"),(AH3259/'Totals and Drop Down Lists'!AD$4)*Inputs!L$38,0)</f>
        <v>0</v>
      </c>
      <c r="AY3259">
        <f>IF(OR($D3259="51",$D3259="52",$D3259="61"),0,(AA3259/'Totals and Drop Down Lists'!W$5)*Inputs!E$39)</f>
        <v>0</v>
      </c>
      <c r="AZ3259">
        <f>IF(OR($D3259="51",$D3259="52",$D3259="61"),0,(AB3259/'Totals and Drop Down Lists'!X$5)*Inputs!F$39)</f>
        <v>0</v>
      </c>
      <c r="BA3259">
        <f>IF(OR($D3259="51",$D3259="52",$D3259="61"),0,(AC3259/'Totals and Drop Down Lists'!Y$5)*Inputs!G$39)</f>
        <v>0</v>
      </c>
      <c r="BB3259">
        <f>IF(OR($D3259="51",$D3259="52",$D3259="61"),0,(AD3259/'Totals and Drop Down Lists'!Z$5)*Inputs!H$39)</f>
        <v>0</v>
      </c>
      <c r="BC3259">
        <f>IF(OR($D3259="51",$D3259="52",$D3259="61"),0,(AE3259/'Totals and Drop Down Lists'!AA$5)*Inputs!I$39)</f>
        <v>0</v>
      </c>
      <c r="BD3259">
        <f>IF(OR($D3259="51",$D3259="52",$D3259="61"),0,(AF3259/'Totals and Drop Down Lists'!AB$5)*Inputs!J$39)</f>
        <v>0</v>
      </c>
      <c r="BE3259">
        <f>IF(OR($D3259="51",$D3259="52",$D3259="61"),0,(AG3259/'Totals and Drop Down Lists'!AC$5)*Inputs!K$39)</f>
        <v>0</v>
      </c>
      <c r="BF3259">
        <f>IF(OR($D3259="51",$D3259="52",$D3259="61"),0,(AH3259/'Totals and Drop Down Lists'!AD$5)*Inputs!L$39)</f>
        <v>0</v>
      </c>
      <c r="BG3259" s="10">
        <f t="shared" si="451"/>
        <v>19972.757184639944</v>
      </c>
    </row>
    <row r="3260" spans="1:59">
      <c r="A3260" s="1" t="s">
        <v>7668</v>
      </c>
      <c r="B3260" s="1" t="s">
        <v>6540</v>
      </c>
      <c r="C3260" s="1" t="s">
        <v>699</v>
      </c>
      <c r="D3260" s="1" t="s">
        <v>25</v>
      </c>
      <c r="E3260" s="1" t="s">
        <v>6555</v>
      </c>
      <c r="F3260" s="2">
        <v>72702</v>
      </c>
      <c r="G3260" s="2">
        <v>2702</v>
      </c>
      <c r="H3260" s="2">
        <v>126</v>
      </c>
      <c r="I3260" s="2">
        <v>18500</v>
      </c>
      <c r="J3260" s="2">
        <v>28980</v>
      </c>
      <c r="K3260" s="2">
        <v>10687</v>
      </c>
      <c r="L3260" s="2">
        <v>127</v>
      </c>
      <c r="M3260" s="2">
        <v>24</v>
      </c>
      <c r="N3260" s="2">
        <v>0</v>
      </c>
      <c r="O3260" s="2">
        <v>265</v>
      </c>
      <c r="P3260" s="2">
        <v>14</v>
      </c>
      <c r="Q3260" s="2">
        <v>14</v>
      </c>
      <c r="R3260" s="2">
        <v>1267</v>
      </c>
      <c r="S3260" s="2">
        <v>6085900</v>
      </c>
      <c r="T3260" s="2">
        <v>320998000</v>
      </c>
      <c r="U3260" s="2">
        <v>1195</v>
      </c>
      <c r="V3260" s="2">
        <v>435</v>
      </c>
      <c r="W3260" s="2">
        <v>180</v>
      </c>
      <c r="X3260" s="2">
        <v>3060</v>
      </c>
      <c r="Y3260" s="2">
        <v>99</v>
      </c>
      <c r="Z3260" s="2">
        <v>1964</v>
      </c>
      <c r="AA3260" s="9">
        <f t="shared" si="452"/>
        <v>72702</v>
      </c>
      <c r="AB3260" s="9">
        <f t="shared" si="453"/>
        <v>15672</v>
      </c>
      <c r="AC3260" s="9">
        <f t="shared" si="454"/>
        <v>1711</v>
      </c>
      <c r="AD3260" s="9">
        <f t="shared" si="455"/>
        <v>1267</v>
      </c>
      <c r="AE3260" s="44">
        <f t="shared" si="456"/>
        <v>2.7523839938076752E-4</v>
      </c>
      <c r="AF3260" s="9">
        <f t="shared" si="457"/>
        <v>2445</v>
      </c>
      <c r="AG3260" s="9">
        <f t="shared" si="450"/>
        <v>2063</v>
      </c>
      <c r="AH3260" s="44">
        <f t="shared" si="458"/>
        <v>2.8307905851930647E-4</v>
      </c>
      <c r="AI3260">
        <f>AA3260/'Totals and Drop Down Lists'!W$6*Inputs!E$37</f>
        <v>65950.921880609196</v>
      </c>
      <c r="AJ3260">
        <f>AB3260/'Totals and Drop Down Lists'!X$6*Inputs!F$37</f>
        <v>51566.94792816641</v>
      </c>
      <c r="AK3260">
        <f>AC3260/'Totals and Drop Down Lists'!Y$6*Inputs!G$37</f>
        <v>11279.489952386435</v>
      </c>
      <c r="AL3260">
        <f>AD3260/'Totals and Drop Down Lists'!Z$6*Inputs!H$37</f>
        <v>10158.174109082256</v>
      </c>
      <c r="AM3260">
        <f>AE3260/'Totals and Drop Down Lists'!AA$6*Inputs!I$37</f>
        <v>34264.24953259826</v>
      </c>
      <c r="AN3260">
        <f>AF3260/'Totals and Drop Down Lists'!AB$6*Inputs!J$37</f>
        <v>48794.114728142893</v>
      </c>
      <c r="AO3260">
        <f>AG3260/'Totals and Drop Down Lists'!AC$6*Inputs!K$37</f>
        <v>38420.437657466013</v>
      </c>
      <c r="AP3260">
        <f>AH3260/'Totals and Drop Down Lists'!AD$6*Inputs!L$37</f>
        <v>66616.969095236112</v>
      </c>
      <c r="AQ3260">
        <f>IF(OR($D3260="51",$D3260="52",$D3260="61"),(AA3260/'Totals and Drop Down Lists'!W$4)*Inputs!E$38,0)</f>
        <v>0</v>
      </c>
      <c r="AR3260">
        <f>IF(OR($D3260="51",$D3260="52",$D3260="61"),(AB3260/'Totals and Drop Down Lists'!X$4)*Inputs!F$38,0)</f>
        <v>0</v>
      </c>
      <c r="AS3260">
        <f>IF(OR($D3260="51",$D3260="52",$D3260="61"),(AC3260/'Totals and Drop Down Lists'!Y$4)*Inputs!G$38,0)</f>
        <v>0</v>
      </c>
      <c r="AT3260">
        <f>IF(OR($D3260="51",$D3260="52",$D3260="61"),(AD3260/'Totals and Drop Down Lists'!Z$4)*Inputs!H$38,0)</f>
        <v>0</v>
      </c>
      <c r="AU3260">
        <f>IF(OR($D3260="51",$D3260="52",$D3260="61"),(AE3260/'Totals and Drop Down Lists'!AA$4)*Inputs!I$38,0)</f>
        <v>0</v>
      </c>
      <c r="AV3260">
        <f>IF(OR($D3260="51",$D3260="52",$D3260="61"),(AF3260/'Totals and Drop Down Lists'!AB$4)*Inputs!J$38,0)</f>
        <v>0</v>
      </c>
      <c r="AW3260">
        <f>IF(OR($D3260="51",$D3260="52",$D3260="61"),(AG3260/'Totals and Drop Down Lists'!AC$4)*Inputs!K$38,0)</f>
        <v>0</v>
      </c>
      <c r="AX3260">
        <f>IF(OR($D3260="51",$D3260="52",$D3260="61"),(AH3260/'Totals and Drop Down Lists'!AD$4)*Inputs!L$38,0)</f>
        <v>0</v>
      </c>
      <c r="AY3260">
        <f>IF(OR($D3260="51",$D3260="52",$D3260="61"),0,(AA3260/'Totals and Drop Down Lists'!W$5)*Inputs!E$39)</f>
        <v>0</v>
      </c>
      <c r="AZ3260">
        <f>IF(OR($D3260="51",$D3260="52",$D3260="61"),0,(AB3260/'Totals and Drop Down Lists'!X$5)*Inputs!F$39)</f>
        <v>0</v>
      </c>
      <c r="BA3260">
        <f>IF(OR($D3260="51",$D3260="52",$D3260="61"),0,(AC3260/'Totals and Drop Down Lists'!Y$5)*Inputs!G$39)</f>
        <v>0</v>
      </c>
      <c r="BB3260">
        <f>IF(OR($D3260="51",$D3260="52",$D3260="61"),0,(AD3260/'Totals and Drop Down Lists'!Z$5)*Inputs!H$39)</f>
        <v>0</v>
      </c>
      <c r="BC3260">
        <f>IF(OR($D3260="51",$D3260="52",$D3260="61"),0,(AE3260/'Totals and Drop Down Lists'!AA$5)*Inputs!I$39)</f>
        <v>0</v>
      </c>
      <c r="BD3260">
        <f>IF(OR($D3260="51",$D3260="52",$D3260="61"),0,(AF3260/'Totals and Drop Down Lists'!AB$5)*Inputs!J$39)</f>
        <v>0</v>
      </c>
      <c r="BE3260">
        <f>IF(OR($D3260="51",$D3260="52",$D3260="61"),0,(AG3260/'Totals and Drop Down Lists'!AC$5)*Inputs!K$39)</f>
        <v>0</v>
      </c>
      <c r="BF3260">
        <f>IF(OR($D3260="51",$D3260="52",$D3260="61"),0,(AH3260/'Totals and Drop Down Lists'!AD$5)*Inputs!L$39)</f>
        <v>0</v>
      </c>
      <c r="BG3260" s="10">
        <f t="shared" si="451"/>
        <v>327051.30488368752</v>
      </c>
    </row>
    <row r="3261" spans="1:59">
      <c r="A3261" s="1" t="s">
        <v>7668</v>
      </c>
      <c r="B3261" s="1" t="s">
        <v>6540</v>
      </c>
      <c r="C3261" s="1" t="s">
        <v>6556</v>
      </c>
      <c r="D3261" s="1" t="s">
        <v>58</v>
      </c>
      <c r="E3261" s="1" t="s">
        <v>6557</v>
      </c>
      <c r="F3261" s="2">
        <v>50726</v>
      </c>
      <c r="G3261" s="2">
        <v>384</v>
      </c>
      <c r="H3261" s="2">
        <v>10</v>
      </c>
      <c r="I3261" s="2">
        <v>7889</v>
      </c>
      <c r="J3261" s="2">
        <v>20848</v>
      </c>
      <c r="K3261" s="2">
        <v>5436</v>
      </c>
      <c r="L3261" s="2">
        <v>91</v>
      </c>
      <c r="M3261" s="2">
        <v>21</v>
      </c>
      <c r="N3261" s="2">
        <v>25</v>
      </c>
      <c r="O3261" s="2">
        <v>130</v>
      </c>
      <c r="P3261" s="2">
        <v>0</v>
      </c>
      <c r="Q3261" s="2">
        <v>15</v>
      </c>
      <c r="R3261" s="2">
        <v>1834</v>
      </c>
      <c r="S3261" s="2">
        <v>3203900</v>
      </c>
      <c r="T3261" s="2">
        <v>171360500</v>
      </c>
      <c r="U3261" s="2">
        <v>774</v>
      </c>
      <c r="V3261" s="2">
        <v>600</v>
      </c>
      <c r="W3261" s="2">
        <v>30</v>
      </c>
      <c r="X3261" s="2">
        <v>1470</v>
      </c>
      <c r="Y3261" s="2">
        <v>105</v>
      </c>
      <c r="Z3261" s="2">
        <v>850</v>
      </c>
      <c r="AA3261" s="9">
        <f t="shared" si="452"/>
        <v>50726</v>
      </c>
      <c r="AB3261" s="9">
        <f t="shared" si="453"/>
        <v>7495</v>
      </c>
      <c r="AC3261" s="9">
        <f t="shared" si="454"/>
        <v>2116</v>
      </c>
      <c r="AD3261" s="9">
        <f t="shared" si="455"/>
        <v>1834</v>
      </c>
      <c r="AE3261" s="44">
        <f t="shared" si="456"/>
        <v>9.8989762823176733E-5</v>
      </c>
      <c r="AF3261" s="9">
        <f t="shared" si="457"/>
        <v>840</v>
      </c>
      <c r="AG3261" s="9">
        <f t="shared" si="450"/>
        <v>955</v>
      </c>
      <c r="AH3261" s="44">
        <f t="shared" si="458"/>
        <v>9.2655138075048072E-5</v>
      </c>
      <c r="AI3261">
        <f>AA3261/'Totals and Drop Down Lists'!W$6*Inputs!E$37</f>
        <v>46015.604293083852</v>
      </c>
      <c r="AJ3261">
        <f>AB3261/'Totals and Drop Down Lists'!X$6*Inputs!F$37</f>
        <v>24661.451934763096</v>
      </c>
      <c r="AK3261">
        <f>AC3261/'Totals and Drop Down Lists'!Y$6*Inputs!G$37</f>
        <v>13949.386755844358</v>
      </c>
      <c r="AL3261">
        <f>AD3261/'Totals and Drop Down Lists'!Z$6*Inputs!H$37</f>
        <v>14704.097329168791</v>
      </c>
      <c r="AM3261">
        <f>AE3261/'Totals and Drop Down Lists'!AA$6*Inputs!I$37</f>
        <v>12323.171265989607</v>
      </c>
      <c r="AN3261">
        <f>AF3261/'Totals and Drop Down Lists'!AB$6*Inputs!J$37</f>
        <v>16763.622237889584</v>
      </c>
      <c r="AO3261">
        <f>AG3261/'Totals and Drop Down Lists'!AC$6*Inputs!K$37</f>
        <v>17785.515251032495</v>
      </c>
      <c r="AP3261">
        <f>AH3261/'Totals and Drop Down Lists'!AD$6*Inputs!L$37</f>
        <v>21804.52521619272</v>
      </c>
      <c r="AQ3261">
        <f>IF(OR($D3261="51",$D3261="52",$D3261="61"),(AA3261/'Totals and Drop Down Lists'!W$4)*Inputs!E$38,0)</f>
        <v>0</v>
      </c>
      <c r="AR3261">
        <f>IF(OR($D3261="51",$D3261="52",$D3261="61"),(AB3261/'Totals and Drop Down Lists'!X$4)*Inputs!F$38,0)</f>
        <v>0</v>
      </c>
      <c r="AS3261">
        <f>IF(OR($D3261="51",$D3261="52",$D3261="61"),(AC3261/'Totals and Drop Down Lists'!Y$4)*Inputs!G$38,0)</f>
        <v>0</v>
      </c>
      <c r="AT3261">
        <f>IF(OR($D3261="51",$D3261="52",$D3261="61"),(AD3261/'Totals and Drop Down Lists'!Z$4)*Inputs!H$38,0)</f>
        <v>0</v>
      </c>
      <c r="AU3261">
        <f>IF(OR($D3261="51",$D3261="52",$D3261="61"),(AE3261/'Totals and Drop Down Lists'!AA$4)*Inputs!I$38,0)</f>
        <v>0</v>
      </c>
      <c r="AV3261">
        <f>IF(OR($D3261="51",$D3261="52",$D3261="61"),(AF3261/'Totals and Drop Down Lists'!AB$4)*Inputs!J$38,0)</f>
        <v>0</v>
      </c>
      <c r="AW3261">
        <f>IF(OR($D3261="51",$D3261="52",$D3261="61"),(AG3261/'Totals and Drop Down Lists'!AC$4)*Inputs!K$38,0)</f>
        <v>0</v>
      </c>
      <c r="AX3261">
        <f>IF(OR($D3261="51",$D3261="52",$D3261="61"),(AH3261/'Totals and Drop Down Lists'!AD$4)*Inputs!L$38,0)</f>
        <v>0</v>
      </c>
      <c r="AY3261">
        <f>IF(OR($D3261="51",$D3261="52",$D3261="61"),0,(AA3261/'Totals and Drop Down Lists'!W$5)*Inputs!E$39)</f>
        <v>0</v>
      </c>
      <c r="AZ3261">
        <f>IF(OR($D3261="51",$D3261="52",$D3261="61"),0,(AB3261/'Totals and Drop Down Lists'!X$5)*Inputs!F$39)</f>
        <v>0</v>
      </c>
      <c r="BA3261">
        <f>IF(OR($D3261="51",$D3261="52",$D3261="61"),0,(AC3261/'Totals and Drop Down Lists'!Y$5)*Inputs!G$39)</f>
        <v>0</v>
      </c>
      <c r="BB3261">
        <f>IF(OR($D3261="51",$D3261="52",$D3261="61"),0,(AD3261/'Totals and Drop Down Lists'!Z$5)*Inputs!H$39)</f>
        <v>0</v>
      </c>
      <c r="BC3261">
        <f>IF(OR($D3261="51",$D3261="52",$D3261="61"),0,(AE3261/'Totals and Drop Down Lists'!AA$5)*Inputs!I$39)</f>
        <v>0</v>
      </c>
      <c r="BD3261">
        <f>IF(OR($D3261="51",$D3261="52",$D3261="61"),0,(AF3261/'Totals and Drop Down Lists'!AB$5)*Inputs!J$39)</f>
        <v>0</v>
      </c>
      <c r="BE3261">
        <f>IF(OR($D3261="51",$D3261="52",$D3261="61"),0,(AG3261/'Totals and Drop Down Lists'!AC$5)*Inputs!K$39)</f>
        <v>0</v>
      </c>
      <c r="BF3261">
        <f>IF(OR($D3261="51",$D3261="52",$D3261="61"),0,(AH3261/'Totals and Drop Down Lists'!AD$5)*Inputs!L$39)</f>
        <v>0</v>
      </c>
      <c r="BG3261" s="10">
        <f t="shared" si="451"/>
        <v>168007.37428396451</v>
      </c>
    </row>
    <row r="3262" spans="1:59">
      <c r="A3262" s="1" t="s">
        <v>7668</v>
      </c>
      <c r="B3262" s="1" t="s">
        <v>6540</v>
      </c>
      <c r="C3262" s="1" t="s">
        <v>1064</v>
      </c>
      <c r="D3262" s="1" t="s">
        <v>25</v>
      </c>
      <c r="E3262" s="1" t="s">
        <v>6558</v>
      </c>
      <c r="F3262" s="2">
        <v>22154</v>
      </c>
      <c r="G3262" s="2">
        <v>104</v>
      </c>
      <c r="H3262" s="2">
        <v>21</v>
      </c>
      <c r="I3262" s="2">
        <v>6128</v>
      </c>
      <c r="J3262" s="2">
        <v>8206</v>
      </c>
      <c r="K3262" s="2">
        <v>1843</v>
      </c>
      <c r="L3262" s="2">
        <v>54</v>
      </c>
      <c r="M3262" s="2">
        <v>0</v>
      </c>
      <c r="N3262" s="2">
        <v>11</v>
      </c>
      <c r="O3262" s="2">
        <v>9</v>
      </c>
      <c r="P3262" s="2">
        <v>0</v>
      </c>
      <c r="Q3262" s="2">
        <v>0</v>
      </c>
      <c r="R3262" s="2">
        <v>529</v>
      </c>
      <c r="S3262" s="2">
        <v>636400</v>
      </c>
      <c r="T3262" s="2">
        <v>39925000</v>
      </c>
      <c r="U3262" s="2">
        <v>220</v>
      </c>
      <c r="V3262" s="2">
        <v>249</v>
      </c>
      <c r="W3262" s="2">
        <v>59</v>
      </c>
      <c r="X3262" s="2">
        <v>594</v>
      </c>
      <c r="Y3262" s="2">
        <v>94</v>
      </c>
      <c r="Z3262" s="2">
        <v>345</v>
      </c>
      <c r="AA3262" s="9">
        <f t="shared" si="452"/>
        <v>22154</v>
      </c>
      <c r="AB3262" s="9">
        <f t="shared" si="453"/>
        <v>6003</v>
      </c>
      <c r="AC3262" s="9">
        <f t="shared" si="454"/>
        <v>603</v>
      </c>
      <c r="AD3262" s="9">
        <f t="shared" si="455"/>
        <v>529</v>
      </c>
      <c r="AE3262" s="44">
        <f t="shared" si="456"/>
        <v>2.8907793502240782E-5</v>
      </c>
      <c r="AF3262" s="9">
        <f t="shared" si="457"/>
        <v>286</v>
      </c>
      <c r="AG3262" s="9">
        <f t="shared" si="450"/>
        <v>439</v>
      </c>
      <c r="AH3262" s="44">
        <f t="shared" si="458"/>
        <v>3.6686765956080104E-5</v>
      </c>
      <c r="AI3262">
        <f>AA3262/'Totals and Drop Down Lists'!W$6*Inputs!E$37</f>
        <v>20096.788579998025</v>
      </c>
      <c r="AJ3262">
        <f>AB3262/'Totals and Drop Down Lists'!X$6*Inputs!F$37</f>
        <v>19752.194258089778</v>
      </c>
      <c r="AK3262">
        <f>AC3262/'Totals and Drop Down Lists'!Y$6*Inputs!G$37</f>
        <v>3975.1796851484632</v>
      </c>
      <c r="AL3262">
        <f>AD3262/'Totals and Drop Down Lists'!Z$6*Inputs!H$37</f>
        <v>4241.2581718267666</v>
      </c>
      <c r="AM3262">
        <f>AE3262/'Totals and Drop Down Lists'!AA$6*Inputs!I$37</f>
        <v>3598.7124333888019</v>
      </c>
      <c r="AN3262">
        <f>AF3262/'Totals and Drop Down Lists'!AB$6*Inputs!J$37</f>
        <v>5707.6142381385962</v>
      </c>
      <c r="AO3262">
        <f>AG3262/'Totals and Drop Down Lists'!AC$6*Inputs!K$37</f>
        <v>8175.7499426212198</v>
      </c>
      <c r="AP3262">
        <f>AH3262/'Totals and Drop Down Lists'!AD$6*Inputs!L$37</f>
        <v>8633.4932957736492</v>
      </c>
      <c r="AQ3262">
        <f>IF(OR($D3262="51",$D3262="52",$D3262="61"),(AA3262/'Totals and Drop Down Lists'!W$4)*Inputs!E$38,0)</f>
        <v>0</v>
      </c>
      <c r="AR3262">
        <f>IF(OR($D3262="51",$D3262="52",$D3262="61"),(AB3262/'Totals and Drop Down Lists'!X$4)*Inputs!F$38,0)</f>
        <v>0</v>
      </c>
      <c r="AS3262">
        <f>IF(OR($D3262="51",$D3262="52",$D3262="61"),(AC3262/'Totals and Drop Down Lists'!Y$4)*Inputs!G$38,0)</f>
        <v>0</v>
      </c>
      <c r="AT3262">
        <f>IF(OR($D3262="51",$D3262="52",$D3262="61"),(AD3262/'Totals and Drop Down Lists'!Z$4)*Inputs!H$38,0)</f>
        <v>0</v>
      </c>
      <c r="AU3262">
        <f>IF(OR($D3262="51",$D3262="52",$D3262="61"),(AE3262/'Totals and Drop Down Lists'!AA$4)*Inputs!I$38,0)</f>
        <v>0</v>
      </c>
      <c r="AV3262">
        <f>IF(OR($D3262="51",$D3262="52",$D3262="61"),(AF3262/'Totals and Drop Down Lists'!AB$4)*Inputs!J$38,0)</f>
        <v>0</v>
      </c>
      <c r="AW3262">
        <f>IF(OR($D3262="51",$D3262="52",$D3262="61"),(AG3262/'Totals and Drop Down Lists'!AC$4)*Inputs!K$38,0)</f>
        <v>0</v>
      </c>
      <c r="AX3262">
        <f>IF(OR($D3262="51",$D3262="52",$D3262="61"),(AH3262/'Totals and Drop Down Lists'!AD$4)*Inputs!L$38,0)</f>
        <v>0</v>
      </c>
      <c r="AY3262">
        <f>IF(OR($D3262="51",$D3262="52",$D3262="61"),0,(AA3262/'Totals and Drop Down Lists'!W$5)*Inputs!E$39)</f>
        <v>0</v>
      </c>
      <c r="AZ3262">
        <f>IF(OR($D3262="51",$D3262="52",$D3262="61"),0,(AB3262/'Totals and Drop Down Lists'!X$5)*Inputs!F$39)</f>
        <v>0</v>
      </c>
      <c r="BA3262">
        <f>IF(OR($D3262="51",$D3262="52",$D3262="61"),0,(AC3262/'Totals and Drop Down Lists'!Y$5)*Inputs!G$39)</f>
        <v>0</v>
      </c>
      <c r="BB3262">
        <f>IF(OR($D3262="51",$D3262="52",$D3262="61"),0,(AD3262/'Totals and Drop Down Lists'!Z$5)*Inputs!H$39)</f>
        <v>0</v>
      </c>
      <c r="BC3262">
        <f>IF(OR($D3262="51",$D3262="52",$D3262="61"),0,(AE3262/'Totals and Drop Down Lists'!AA$5)*Inputs!I$39)</f>
        <v>0</v>
      </c>
      <c r="BD3262">
        <f>IF(OR($D3262="51",$D3262="52",$D3262="61"),0,(AF3262/'Totals and Drop Down Lists'!AB$5)*Inputs!J$39)</f>
        <v>0</v>
      </c>
      <c r="BE3262">
        <f>IF(OR($D3262="51",$D3262="52",$D3262="61"),0,(AG3262/'Totals and Drop Down Lists'!AC$5)*Inputs!K$39)</f>
        <v>0</v>
      </c>
      <c r="BF3262">
        <f>IF(OR($D3262="51",$D3262="52",$D3262="61"),0,(AH3262/'Totals and Drop Down Lists'!AD$5)*Inputs!L$39)</f>
        <v>0</v>
      </c>
      <c r="BG3262" s="10">
        <f t="shared" si="451"/>
        <v>74180.990604985287</v>
      </c>
    </row>
    <row r="3263" spans="1:59">
      <c r="A3263" s="1" t="s">
        <v>7668</v>
      </c>
      <c r="B3263" s="1" t="s">
        <v>6540</v>
      </c>
      <c r="C3263" s="1" t="s">
        <v>2634</v>
      </c>
      <c r="D3263" s="1" t="s">
        <v>25</v>
      </c>
      <c r="E3263" s="1" t="s">
        <v>6559</v>
      </c>
      <c r="F3263" s="2">
        <v>19134</v>
      </c>
      <c r="G3263" s="2">
        <v>98</v>
      </c>
      <c r="H3263" s="2">
        <v>0</v>
      </c>
      <c r="I3263" s="2">
        <v>3650</v>
      </c>
      <c r="J3263" s="2">
        <v>7263</v>
      </c>
      <c r="K3263" s="2">
        <v>1920</v>
      </c>
      <c r="L3263" s="2">
        <v>67</v>
      </c>
      <c r="M3263" s="2">
        <v>16</v>
      </c>
      <c r="N3263" s="2">
        <v>0</v>
      </c>
      <c r="O3263" s="2">
        <v>68</v>
      </c>
      <c r="P3263" s="2">
        <v>10</v>
      </c>
      <c r="Q3263" s="2">
        <v>7</v>
      </c>
      <c r="R3263" s="2">
        <v>853</v>
      </c>
      <c r="S3263" s="2">
        <v>905400</v>
      </c>
      <c r="T3263" s="2">
        <v>49423700</v>
      </c>
      <c r="U3263" s="2">
        <v>275</v>
      </c>
      <c r="V3263" s="2">
        <v>248</v>
      </c>
      <c r="W3263" s="2">
        <v>95</v>
      </c>
      <c r="X3263" s="2">
        <v>735</v>
      </c>
      <c r="Y3263" s="2">
        <v>149</v>
      </c>
      <c r="Z3263" s="2">
        <v>365</v>
      </c>
      <c r="AA3263" s="9">
        <f t="shared" si="452"/>
        <v>19134</v>
      </c>
      <c r="AB3263" s="9">
        <f t="shared" si="453"/>
        <v>3552</v>
      </c>
      <c r="AC3263" s="9">
        <f t="shared" si="454"/>
        <v>1021</v>
      </c>
      <c r="AD3263" s="9">
        <f t="shared" si="455"/>
        <v>853</v>
      </c>
      <c r="AE3263" s="44">
        <f t="shared" si="456"/>
        <v>3.5447221511064619E-5</v>
      </c>
      <c r="AF3263" s="9">
        <f t="shared" si="457"/>
        <v>392</v>
      </c>
      <c r="AG3263" s="9">
        <f t="shared" si="450"/>
        <v>514</v>
      </c>
      <c r="AH3263" s="44">
        <f t="shared" si="458"/>
        <v>5.0559106444132373E-5</v>
      </c>
      <c r="AI3263">
        <f>AA3263/'Totals and Drop Down Lists'!W$6*Inputs!E$37</f>
        <v>17357.224550405441</v>
      </c>
      <c r="AJ3263">
        <f>AB3263/'Totals and Drop Down Lists'!X$6*Inputs!F$37</f>
        <v>11687.455273152571</v>
      </c>
      <c r="AK3263">
        <f>AC3263/'Totals and Drop Down Lists'!Y$6*Inputs!G$37</f>
        <v>6730.7768798284924</v>
      </c>
      <c r="AL3263">
        <f>AD3263/'Totals and Drop Down Lists'!Z$6*Inputs!H$37</f>
        <v>6838.928583304787</v>
      </c>
      <c r="AM3263">
        <f>AE3263/'Totals and Drop Down Lists'!AA$6*Inputs!I$37</f>
        <v>4412.8015779228217</v>
      </c>
      <c r="AN3263">
        <f>AF3263/'Totals and Drop Down Lists'!AB$6*Inputs!J$37</f>
        <v>7823.0237110151393</v>
      </c>
      <c r="AO3263">
        <f>AG3263/'Totals and Drop Down Lists'!AC$6*Inputs!K$37</f>
        <v>9572.5181560530928</v>
      </c>
      <c r="AP3263">
        <f>AH3263/'Totals and Drop Down Lists'!AD$6*Inputs!L$37</f>
        <v>11898.069921134098</v>
      </c>
      <c r="AQ3263">
        <f>IF(OR($D3263="51",$D3263="52",$D3263="61"),(AA3263/'Totals and Drop Down Lists'!W$4)*Inputs!E$38,0)</f>
        <v>0</v>
      </c>
      <c r="AR3263">
        <f>IF(OR($D3263="51",$D3263="52",$D3263="61"),(AB3263/'Totals and Drop Down Lists'!X$4)*Inputs!F$38,0)</f>
        <v>0</v>
      </c>
      <c r="AS3263">
        <f>IF(OR($D3263="51",$D3263="52",$D3263="61"),(AC3263/'Totals and Drop Down Lists'!Y$4)*Inputs!G$38,0)</f>
        <v>0</v>
      </c>
      <c r="AT3263">
        <f>IF(OR($D3263="51",$D3263="52",$D3263="61"),(AD3263/'Totals and Drop Down Lists'!Z$4)*Inputs!H$38,0)</f>
        <v>0</v>
      </c>
      <c r="AU3263">
        <f>IF(OR($D3263="51",$D3263="52",$D3263="61"),(AE3263/'Totals and Drop Down Lists'!AA$4)*Inputs!I$38,0)</f>
        <v>0</v>
      </c>
      <c r="AV3263">
        <f>IF(OR($D3263="51",$D3263="52",$D3263="61"),(AF3263/'Totals and Drop Down Lists'!AB$4)*Inputs!J$38,0)</f>
        <v>0</v>
      </c>
      <c r="AW3263">
        <f>IF(OR($D3263="51",$D3263="52",$D3263="61"),(AG3263/'Totals and Drop Down Lists'!AC$4)*Inputs!K$38,0)</f>
        <v>0</v>
      </c>
      <c r="AX3263">
        <f>IF(OR($D3263="51",$D3263="52",$D3263="61"),(AH3263/'Totals and Drop Down Lists'!AD$4)*Inputs!L$38,0)</f>
        <v>0</v>
      </c>
      <c r="AY3263">
        <f>IF(OR($D3263="51",$D3263="52",$D3263="61"),0,(AA3263/'Totals and Drop Down Lists'!W$5)*Inputs!E$39)</f>
        <v>0</v>
      </c>
      <c r="AZ3263">
        <f>IF(OR($D3263="51",$D3263="52",$D3263="61"),0,(AB3263/'Totals and Drop Down Lists'!X$5)*Inputs!F$39)</f>
        <v>0</v>
      </c>
      <c r="BA3263">
        <f>IF(OR($D3263="51",$D3263="52",$D3263="61"),0,(AC3263/'Totals and Drop Down Lists'!Y$5)*Inputs!G$39)</f>
        <v>0</v>
      </c>
      <c r="BB3263">
        <f>IF(OR($D3263="51",$D3263="52",$D3263="61"),0,(AD3263/'Totals and Drop Down Lists'!Z$5)*Inputs!H$39)</f>
        <v>0</v>
      </c>
      <c r="BC3263">
        <f>IF(OR($D3263="51",$D3263="52",$D3263="61"),0,(AE3263/'Totals and Drop Down Lists'!AA$5)*Inputs!I$39)</f>
        <v>0</v>
      </c>
      <c r="BD3263">
        <f>IF(OR($D3263="51",$D3263="52",$D3263="61"),0,(AF3263/'Totals and Drop Down Lists'!AB$5)*Inputs!J$39)</f>
        <v>0</v>
      </c>
      <c r="BE3263">
        <f>IF(OR($D3263="51",$D3263="52",$D3263="61"),0,(AG3263/'Totals and Drop Down Lists'!AC$5)*Inputs!K$39)</f>
        <v>0</v>
      </c>
      <c r="BF3263">
        <f>IF(OR($D3263="51",$D3263="52",$D3263="61"),0,(AH3263/'Totals and Drop Down Lists'!AD$5)*Inputs!L$39)</f>
        <v>0</v>
      </c>
      <c r="BG3263" s="10">
        <f t="shared" si="451"/>
        <v>76320.798652816447</v>
      </c>
    </row>
    <row r="3264" spans="1:59">
      <c r="A3264" s="1" t="s">
        <v>7668</v>
      </c>
      <c r="B3264" s="1" t="s">
        <v>6540</v>
      </c>
      <c r="C3264" s="1" t="s">
        <v>1191</v>
      </c>
      <c r="D3264" s="1" t="s">
        <v>25</v>
      </c>
      <c r="E3264" s="1" t="s">
        <v>6560</v>
      </c>
      <c r="F3264" s="2">
        <v>5562</v>
      </c>
      <c r="G3264" s="2">
        <v>40</v>
      </c>
      <c r="H3264" s="2">
        <v>0</v>
      </c>
      <c r="I3264" s="2">
        <v>1232</v>
      </c>
      <c r="J3264" s="2">
        <v>2097</v>
      </c>
      <c r="K3264" s="2">
        <v>307</v>
      </c>
      <c r="L3264" s="2">
        <v>50</v>
      </c>
      <c r="M3264" s="2">
        <v>0</v>
      </c>
      <c r="N3264" s="2">
        <v>0</v>
      </c>
      <c r="O3264" s="2">
        <v>6</v>
      </c>
      <c r="P3264" s="2">
        <v>0</v>
      </c>
      <c r="Q3264" s="2">
        <v>12</v>
      </c>
      <c r="R3264" s="2">
        <v>159</v>
      </c>
      <c r="S3264" s="2">
        <v>84500</v>
      </c>
      <c r="T3264" s="2">
        <v>7123300</v>
      </c>
      <c r="U3264" s="2">
        <v>36</v>
      </c>
      <c r="V3264" s="2">
        <v>39</v>
      </c>
      <c r="W3264" s="2">
        <v>45</v>
      </c>
      <c r="X3264" s="2">
        <v>89</v>
      </c>
      <c r="Y3264" s="2">
        <v>4</v>
      </c>
      <c r="Z3264" s="2">
        <v>45</v>
      </c>
      <c r="AA3264" s="9">
        <f t="shared" si="452"/>
        <v>5562</v>
      </c>
      <c r="AB3264" s="9">
        <f t="shared" si="453"/>
        <v>1192</v>
      </c>
      <c r="AC3264" s="9">
        <f t="shared" si="454"/>
        <v>227</v>
      </c>
      <c r="AD3264" s="9">
        <f t="shared" si="455"/>
        <v>159</v>
      </c>
      <c r="AE3264" s="44">
        <f t="shared" si="456"/>
        <v>3.1388756170673951E-6</v>
      </c>
      <c r="AF3264" s="9">
        <f t="shared" si="457"/>
        <v>5</v>
      </c>
      <c r="AG3264" s="9">
        <f t="shared" si="450"/>
        <v>49</v>
      </c>
      <c r="AH3264" s="44">
        <f t="shared" si="458"/>
        <v>2.6692368469119147E-6</v>
      </c>
      <c r="AI3264">
        <f>AA3264/'Totals and Drop Down Lists'!W$6*Inputs!E$37</f>
        <v>5045.514944567527</v>
      </c>
      <c r="AJ3264">
        <f>AB3264/'Totals and Drop Down Lists'!X$6*Inputs!F$37</f>
        <v>3922.1415218462457</v>
      </c>
      <c r="AK3264">
        <f>AC3264/'Totals and Drop Down Lists'!Y$6*Inputs!G$37</f>
        <v>1496.4606774937001</v>
      </c>
      <c r="AL3264">
        <f>AD3264/'Totals and Drop Down Lists'!Z$6*Inputs!H$37</f>
        <v>1274.7827019290282</v>
      </c>
      <c r="AM3264">
        <f>AE3264/'Totals and Drop Down Lists'!AA$6*Inputs!I$37</f>
        <v>390.75658642454954</v>
      </c>
      <c r="AN3264">
        <f>AF3264/'Totals and Drop Down Lists'!AB$6*Inputs!J$37</f>
        <v>99.783465701723713</v>
      </c>
      <c r="AO3264">
        <f>AG3264/'Totals and Drop Down Lists'!AC$6*Inputs!K$37</f>
        <v>912.55523277548934</v>
      </c>
      <c r="AP3264">
        <f>AH3264/'Totals and Drop Down Lists'!AD$6*Inputs!L$37</f>
        <v>628.1512644160116</v>
      </c>
      <c r="AQ3264">
        <f>IF(OR($D3264="51",$D3264="52",$D3264="61"),(AA3264/'Totals and Drop Down Lists'!W$4)*Inputs!E$38,0)</f>
        <v>0</v>
      </c>
      <c r="AR3264">
        <f>IF(OR($D3264="51",$D3264="52",$D3264="61"),(AB3264/'Totals and Drop Down Lists'!X$4)*Inputs!F$38,0)</f>
        <v>0</v>
      </c>
      <c r="AS3264">
        <f>IF(OR($D3264="51",$D3264="52",$D3264="61"),(AC3264/'Totals and Drop Down Lists'!Y$4)*Inputs!G$38,0)</f>
        <v>0</v>
      </c>
      <c r="AT3264">
        <f>IF(OR($D3264="51",$D3264="52",$D3264="61"),(AD3264/'Totals and Drop Down Lists'!Z$4)*Inputs!H$38,0)</f>
        <v>0</v>
      </c>
      <c r="AU3264">
        <f>IF(OR($D3264="51",$D3264="52",$D3264="61"),(AE3264/'Totals and Drop Down Lists'!AA$4)*Inputs!I$38,0)</f>
        <v>0</v>
      </c>
      <c r="AV3264">
        <f>IF(OR($D3264="51",$D3264="52",$D3264="61"),(AF3264/'Totals and Drop Down Lists'!AB$4)*Inputs!J$38,0)</f>
        <v>0</v>
      </c>
      <c r="AW3264">
        <f>IF(OR($D3264="51",$D3264="52",$D3264="61"),(AG3264/'Totals and Drop Down Lists'!AC$4)*Inputs!K$38,0)</f>
        <v>0</v>
      </c>
      <c r="AX3264">
        <f>IF(OR($D3264="51",$D3264="52",$D3264="61"),(AH3264/'Totals and Drop Down Lists'!AD$4)*Inputs!L$38,0)</f>
        <v>0</v>
      </c>
      <c r="AY3264">
        <f>IF(OR($D3264="51",$D3264="52",$D3264="61"),0,(AA3264/'Totals and Drop Down Lists'!W$5)*Inputs!E$39)</f>
        <v>0</v>
      </c>
      <c r="AZ3264">
        <f>IF(OR($D3264="51",$D3264="52",$D3264="61"),0,(AB3264/'Totals and Drop Down Lists'!X$5)*Inputs!F$39)</f>
        <v>0</v>
      </c>
      <c r="BA3264">
        <f>IF(OR($D3264="51",$D3264="52",$D3264="61"),0,(AC3264/'Totals and Drop Down Lists'!Y$5)*Inputs!G$39)</f>
        <v>0</v>
      </c>
      <c r="BB3264">
        <f>IF(OR($D3264="51",$D3264="52",$D3264="61"),0,(AD3264/'Totals and Drop Down Lists'!Z$5)*Inputs!H$39)</f>
        <v>0</v>
      </c>
      <c r="BC3264">
        <f>IF(OR($D3264="51",$D3264="52",$D3264="61"),0,(AE3264/'Totals and Drop Down Lists'!AA$5)*Inputs!I$39)</f>
        <v>0</v>
      </c>
      <c r="BD3264">
        <f>IF(OR($D3264="51",$D3264="52",$D3264="61"),0,(AF3264/'Totals and Drop Down Lists'!AB$5)*Inputs!J$39)</f>
        <v>0</v>
      </c>
      <c r="BE3264">
        <f>IF(OR($D3264="51",$D3264="52",$D3264="61"),0,(AG3264/'Totals and Drop Down Lists'!AC$5)*Inputs!K$39)</f>
        <v>0</v>
      </c>
      <c r="BF3264">
        <f>IF(OR($D3264="51",$D3264="52",$D3264="61"),0,(AH3264/'Totals and Drop Down Lists'!AD$5)*Inputs!L$39)</f>
        <v>0</v>
      </c>
      <c r="BG3264" s="10">
        <f t="shared" si="451"/>
        <v>13770.146395154276</v>
      </c>
    </row>
    <row r="3265" spans="1:59">
      <c r="A3265" s="1" t="s">
        <v>7668</v>
      </c>
      <c r="B3265" s="1" t="s">
        <v>6540</v>
      </c>
      <c r="C3265" s="1" t="s">
        <v>1752</v>
      </c>
      <c r="D3265" s="1" t="s">
        <v>25</v>
      </c>
      <c r="E3265" s="1" t="s">
        <v>6561</v>
      </c>
      <c r="F3265" s="2">
        <v>39861</v>
      </c>
      <c r="G3265" s="2">
        <v>105</v>
      </c>
      <c r="H3265" s="2">
        <v>0</v>
      </c>
      <c r="I3265" s="2">
        <v>8439</v>
      </c>
      <c r="J3265" s="2">
        <v>15366</v>
      </c>
      <c r="K3265" s="2">
        <v>4618</v>
      </c>
      <c r="L3265" s="2">
        <v>175</v>
      </c>
      <c r="M3265" s="2">
        <v>21</v>
      </c>
      <c r="N3265" s="2">
        <v>0</v>
      </c>
      <c r="O3265" s="2">
        <v>43</v>
      </c>
      <c r="P3265" s="2">
        <v>32</v>
      </c>
      <c r="Q3265" s="2">
        <v>0</v>
      </c>
      <c r="R3265" s="2">
        <v>994</v>
      </c>
      <c r="S3265" s="2">
        <v>2272700</v>
      </c>
      <c r="T3265" s="2">
        <v>126513600</v>
      </c>
      <c r="U3265" s="2">
        <v>689</v>
      </c>
      <c r="V3265" s="2">
        <v>492</v>
      </c>
      <c r="W3265" s="2">
        <v>60</v>
      </c>
      <c r="X3265" s="2">
        <v>1253</v>
      </c>
      <c r="Y3265" s="2">
        <v>103</v>
      </c>
      <c r="Z3265" s="2">
        <v>564</v>
      </c>
      <c r="AA3265" s="9">
        <f t="shared" si="452"/>
        <v>39861</v>
      </c>
      <c r="AB3265" s="9">
        <f t="shared" si="453"/>
        <v>8334</v>
      </c>
      <c r="AC3265" s="9">
        <f t="shared" si="454"/>
        <v>1265</v>
      </c>
      <c r="AD3265" s="9">
        <f t="shared" si="455"/>
        <v>994</v>
      </c>
      <c r="AE3265" s="44">
        <f t="shared" si="456"/>
        <v>9.6926563279895736E-5</v>
      </c>
      <c r="AF3265" s="9">
        <f t="shared" si="457"/>
        <v>701</v>
      </c>
      <c r="AG3265" s="9">
        <f t="shared" si="450"/>
        <v>667</v>
      </c>
      <c r="AH3265" s="44">
        <f t="shared" si="458"/>
        <v>7.4588181672309437E-5</v>
      </c>
      <c r="AI3265">
        <f>AA3265/'Totals and Drop Down Lists'!W$6*Inputs!E$37</f>
        <v>36159.523769400614</v>
      </c>
      <c r="AJ3265">
        <f>AB3265/'Totals and Drop Down Lists'!X$6*Inputs!F$37</f>
        <v>27422.08678109615</v>
      </c>
      <c r="AK3265">
        <f>AC3265/'Totals and Drop Down Lists'!Y$6*Inputs!G$37</f>
        <v>8339.3072996895626</v>
      </c>
      <c r="AL3265">
        <f>AD3265/'Totals and Drop Down Lists'!Z$6*Inputs!H$37</f>
        <v>7969.3962623739253</v>
      </c>
      <c r="AM3265">
        <f>AE3265/'Totals and Drop Down Lists'!AA$6*Inputs!I$37</f>
        <v>12066.324895186803</v>
      </c>
      <c r="AN3265">
        <f>AF3265/'Totals and Drop Down Lists'!AB$6*Inputs!J$37</f>
        <v>13989.641891381663</v>
      </c>
      <c r="AO3265">
        <f>AG3265/'Totals and Drop Down Lists'!AC$6*Inputs!K$37</f>
        <v>12421.92531145411</v>
      </c>
      <c r="AP3265">
        <f>AH3265/'Totals and Drop Down Lists'!AD$6*Inputs!L$37</f>
        <v>17552.83000913051</v>
      </c>
      <c r="AQ3265">
        <f>IF(OR($D3265="51",$D3265="52",$D3265="61"),(AA3265/'Totals and Drop Down Lists'!W$4)*Inputs!E$38,0)</f>
        <v>0</v>
      </c>
      <c r="AR3265">
        <f>IF(OR($D3265="51",$D3265="52",$D3265="61"),(AB3265/'Totals and Drop Down Lists'!X$4)*Inputs!F$38,0)</f>
        <v>0</v>
      </c>
      <c r="AS3265">
        <f>IF(OR($D3265="51",$D3265="52",$D3265="61"),(AC3265/'Totals and Drop Down Lists'!Y$4)*Inputs!G$38,0)</f>
        <v>0</v>
      </c>
      <c r="AT3265">
        <f>IF(OR($D3265="51",$D3265="52",$D3265="61"),(AD3265/'Totals and Drop Down Lists'!Z$4)*Inputs!H$38,0)</f>
        <v>0</v>
      </c>
      <c r="AU3265">
        <f>IF(OR($D3265="51",$D3265="52",$D3265="61"),(AE3265/'Totals and Drop Down Lists'!AA$4)*Inputs!I$38,0)</f>
        <v>0</v>
      </c>
      <c r="AV3265">
        <f>IF(OR($D3265="51",$D3265="52",$D3265="61"),(AF3265/'Totals and Drop Down Lists'!AB$4)*Inputs!J$38,0)</f>
        <v>0</v>
      </c>
      <c r="AW3265">
        <f>IF(OR($D3265="51",$D3265="52",$D3265="61"),(AG3265/'Totals and Drop Down Lists'!AC$4)*Inputs!K$38,0)</f>
        <v>0</v>
      </c>
      <c r="AX3265">
        <f>IF(OR($D3265="51",$D3265="52",$D3265="61"),(AH3265/'Totals and Drop Down Lists'!AD$4)*Inputs!L$38,0)</f>
        <v>0</v>
      </c>
      <c r="AY3265">
        <f>IF(OR($D3265="51",$D3265="52",$D3265="61"),0,(AA3265/'Totals and Drop Down Lists'!W$5)*Inputs!E$39)</f>
        <v>0</v>
      </c>
      <c r="AZ3265">
        <f>IF(OR($D3265="51",$D3265="52",$D3265="61"),0,(AB3265/'Totals and Drop Down Lists'!X$5)*Inputs!F$39)</f>
        <v>0</v>
      </c>
      <c r="BA3265">
        <f>IF(OR($D3265="51",$D3265="52",$D3265="61"),0,(AC3265/'Totals and Drop Down Lists'!Y$5)*Inputs!G$39)</f>
        <v>0</v>
      </c>
      <c r="BB3265">
        <f>IF(OR($D3265="51",$D3265="52",$D3265="61"),0,(AD3265/'Totals and Drop Down Lists'!Z$5)*Inputs!H$39)</f>
        <v>0</v>
      </c>
      <c r="BC3265">
        <f>IF(OR($D3265="51",$D3265="52",$D3265="61"),0,(AE3265/'Totals and Drop Down Lists'!AA$5)*Inputs!I$39)</f>
        <v>0</v>
      </c>
      <c r="BD3265">
        <f>IF(OR($D3265="51",$D3265="52",$D3265="61"),0,(AF3265/'Totals and Drop Down Lists'!AB$5)*Inputs!J$39)</f>
        <v>0</v>
      </c>
      <c r="BE3265">
        <f>IF(OR($D3265="51",$D3265="52",$D3265="61"),0,(AG3265/'Totals and Drop Down Lists'!AC$5)*Inputs!K$39)</f>
        <v>0</v>
      </c>
      <c r="BF3265">
        <f>IF(OR($D3265="51",$D3265="52",$D3265="61"),0,(AH3265/'Totals and Drop Down Lists'!AD$5)*Inputs!L$39)</f>
        <v>0</v>
      </c>
      <c r="BG3265" s="10">
        <f t="shared" si="451"/>
        <v>135921.03621971331</v>
      </c>
    </row>
    <row r="3266" spans="1:59">
      <c r="A3266" s="1" t="s">
        <v>7668</v>
      </c>
      <c r="B3266" s="1" t="s">
        <v>6540</v>
      </c>
      <c r="C3266" s="1" t="s">
        <v>1193</v>
      </c>
      <c r="D3266" s="1" t="s">
        <v>25</v>
      </c>
      <c r="E3266" s="1" t="s">
        <v>6562</v>
      </c>
      <c r="F3266" s="2">
        <v>25986</v>
      </c>
      <c r="G3266" s="2">
        <v>149</v>
      </c>
      <c r="H3266" s="2">
        <v>0</v>
      </c>
      <c r="I3266" s="2">
        <v>5065</v>
      </c>
      <c r="J3266" s="2">
        <v>9729</v>
      </c>
      <c r="K3266" s="2">
        <v>2512</v>
      </c>
      <c r="L3266" s="2">
        <v>187</v>
      </c>
      <c r="M3266" s="2">
        <v>11</v>
      </c>
      <c r="N3266" s="2">
        <v>0</v>
      </c>
      <c r="O3266" s="2">
        <v>41</v>
      </c>
      <c r="P3266" s="2">
        <v>0</v>
      </c>
      <c r="Q3266" s="2">
        <v>0</v>
      </c>
      <c r="R3266" s="2">
        <v>1048</v>
      </c>
      <c r="S3266" s="2">
        <v>1143100</v>
      </c>
      <c r="T3266" s="2">
        <v>68296800</v>
      </c>
      <c r="U3266" s="2">
        <v>203</v>
      </c>
      <c r="V3266" s="2">
        <v>324</v>
      </c>
      <c r="W3266" s="2">
        <v>0</v>
      </c>
      <c r="X3266" s="2">
        <v>645</v>
      </c>
      <c r="Y3266" s="2">
        <v>30</v>
      </c>
      <c r="Z3266" s="2">
        <v>304</v>
      </c>
      <c r="AA3266" s="9">
        <f t="shared" si="452"/>
        <v>25986</v>
      </c>
      <c r="AB3266" s="9">
        <f t="shared" si="453"/>
        <v>4916</v>
      </c>
      <c r="AC3266" s="9">
        <f t="shared" si="454"/>
        <v>1287</v>
      </c>
      <c r="AD3266" s="9">
        <f t="shared" si="455"/>
        <v>1048</v>
      </c>
      <c r="AE3266" s="44">
        <f t="shared" si="456"/>
        <v>4.5296730159970783E-5</v>
      </c>
      <c r="AF3266" s="9">
        <f t="shared" si="457"/>
        <v>321</v>
      </c>
      <c r="AG3266" s="9">
        <f t="shared" ref="AG3266:AG3329" si="459">Y3266+Z3266</f>
        <v>334</v>
      </c>
      <c r="AH3266" s="44">
        <f t="shared" si="458"/>
        <v>3.20884681273997E-5</v>
      </c>
      <c r="AI3266">
        <f>AA3266/'Totals and Drop Down Lists'!W$6*Inputs!E$37</f>
        <v>23572.95062019629</v>
      </c>
      <c r="AJ3266">
        <f>AB3266/'Totals and Drop Down Lists'!X$6*Inputs!F$37</f>
        <v>16175.543390433006</v>
      </c>
      <c r="AK3266">
        <f>AC3266/'Totals and Drop Down Lists'!Y$6*Inputs!G$37</f>
        <v>8484.3387309885111</v>
      </c>
      <c r="AL3266">
        <f>AD3266/'Totals and Drop Down Lists'!Z$6*Inputs!H$37</f>
        <v>8402.3413309535954</v>
      </c>
      <c r="AM3266">
        <f>AE3266/'Totals and Drop Down Lists'!AA$6*Inputs!I$37</f>
        <v>5638.9605109746162</v>
      </c>
      <c r="AN3266">
        <f>AF3266/'Totals and Drop Down Lists'!AB$6*Inputs!J$37</f>
        <v>6406.0984980506628</v>
      </c>
      <c r="AO3266">
        <f>AG3266/'Totals and Drop Down Lists'!AC$6*Inputs!K$37</f>
        <v>6220.2744438166001</v>
      </c>
      <c r="AP3266">
        <f>AH3266/'Totals and Drop Down Lists'!AD$6*Inputs!L$37</f>
        <v>7551.3762859666449</v>
      </c>
      <c r="AQ3266">
        <f>IF(OR($D3266="51",$D3266="52",$D3266="61"),(AA3266/'Totals and Drop Down Lists'!W$4)*Inputs!E$38,0)</f>
        <v>0</v>
      </c>
      <c r="AR3266">
        <f>IF(OR($D3266="51",$D3266="52",$D3266="61"),(AB3266/'Totals and Drop Down Lists'!X$4)*Inputs!F$38,0)</f>
        <v>0</v>
      </c>
      <c r="AS3266">
        <f>IF(OR($D3266="51",$D3266="52",$D3266="61"),(AC3266/'Totals and Drop Down Lists'!Y$4)*Inputs!G$38,0)</f>
        <v>0</v>
      </c>
      <c r="AT3266">
        <f>IF(OR($D3266="51",$D3266="52",$D3266="61"),(AD3266/'Totals and Drop Down Lists'!Z$4)*Inputs!H$38,0)</f>
        <v>0</v>
      </c>
      <c r="AU3266">
        <f>IF(OR($D3266="51",$D3266="52",$D3266="61"),(AE3266/'Totals and Drop Down Lists'!AA$4)*Inputs!I$38,0)</f>
        <v>0</v>
      </c>
      <c r="AV3266">
        <f>IF(OR($D3266="51",$D3266="52",$D3266="61"),(AF3266/'Totals and Drop Down Lists'!AB$4)*Inputs!J$38,0)</f>
        <v>0</v>
      </c>
      <c r="AW3266">
        <f>IF(OR($D3266="51",$D3266="52",$D3266="61"),(AG3266/'Totals and Drop Down Lists'!AC$4)*Inputs!K$38,0)</f>
        <v>0</v>
      </c>
      <c r="AX3266">
        <f>IF(OR($D3266="51",$D3266="52",$D3266="61"),(AH3266/'Totals and Drop Down Lists'!AD$4)*Inputs!L$38,0)</f>
        <v>0</v>
      </c>
      <c r="AY3266">
        <f>IF(OR($D3266="51",$D3266="52",$D3266="61"),0,(AA3266/'Totals and Drop Down Lists'!W$5)*Inputs!E$39)</f>
        <v>0</v>
      </c>
      <c r="AZ3266">
        <f>IF(OR($D3266="51",$D3266="52",$D3266="61"),0,(AB3266/'Totals and Drop Down Lists'!X$5)*Inputs!F$39)</f>
        <v>0</v>
      </c>
      <c r="BA3266">
        <f>IF(OR($D3266="51",$D3266="52",$D3266="61"),0,(AC3266/'Totals and Drop Down Lists'!Y$5)*Inputs!G$39)</f>
        <v>0</v>
      </c>
      <c r="BB3266">
        <f>IF(OR($D3266="51",$D3266="52",$D3266="61"),0,(AD3266/'Totals and Drop Down Lists'!Z$5)*Inputs!H$39)</f>
        <v>0</v>
      </c>
      <c r="BC3266">
        <f>IF(OR($D3266="51",$D3266="52",$D3266="61"),0,(AE3266/'Totals and Drop Down Lists'!AA$5)*Inputs!I$39)</f>
        <v>0</v>
      </c>
      <c r="BD3266">
        <f>IF(OR($D3266="51",$D3266="52",$D3266="61"),0,(AF3266/'Totals and Drop Down Lists'!AB$5)*Inputs!J$39)</f>
        <v>0</v>
      </c>
      <c r="BE3266">
        <f>IF(OR($D3266="51",$D3266="52",$D3266="61"),0,(AG3266/'Totals and Drop Down Lists'!AC$5)*Inputs!K$39)</f>
        <v>0</v>
      </c>
      <c r="BF3266">
        <f>IF(OR($D3266="51",$D3266="52",$D3266="61"),0,(AH3266/'Totals and Drop Down Lists'!AD$5)*Inputs!L$39)</f>
        <v>0</v>
      </c>
      <c r="BG3266" s="10">
        <f t="shared" ref="BG3266:BG3329" si="460">SUM(AI3266:BF3266)</f>
        <v>82451.883811379928</v>
      </c>
    </row>
    <row r="3267" spans="1:59">
      <c r="A3267" s="1" t="s">
        <v>7668</v>
      </c>
      <c r="B3267" s="1" t="s">
        <v>6540</v>
      </c>
      <c r="C3267" s="1" t="s">
        <v>2652</v>
      </c>
      <c r="D3267" s="1" t="s">
        <v>25</v>
      </c>
      <c r="E3267" s="1" t="s">
        <v>6563</v>
      </c>
      <c r="F3267" s="2">
        <v>116948</v>
      </c>
      <c r="G3267" s="2">
        <v>425</v>
      </c>
      <c r="H3267" s="2">
        <v>108</v>
      </c>
      <c r="I3267" s="2">
        <v>11796</v>
      </c>
      <c r="J3267" s="2">
        <v>42800</v>
      </c>
      <c r="K3267" s="2">
        <v>8923</v>
      </c>
      <c r="L3267" s="2">
        <v>212</v>
      </c>
      <c r="M3267" s="2">
        <v>9</v>
      </c>
      <c r="N3267" s="2">
        <v>12</v>
      </c>
      <c r="O3267" s="2">
        <v>210</v>
      </c>
      <c r="P3267" s="2">
        <v>110</v>
      </c>
      <c r="Q3267" s="2">
        <v>45</v>
      </c>
      <c r="R3267" s="2">
        <v>1669</v>
      </c>
      <c r="S3267" s="2">
        <v>7122400</v>
      </c>
      <c r="T3267" s="2">
        <v>318276400</v>
      </c>
      <c r="U3267" s="2">
        <v>992</v>
      </c>
      <c r="V3267" s="2">
        <v>544</v>
      </c>
      <c r="W3267" s="2">
        <v>160</v>
      </c>
      <c r="X3267" s="2">
        <v>1915</v>
      </c>
      <c r="Y3267" s="2">
        <v>235</v>
      </c>
      <c r="Z3267" s="2">
        <v>1234</v>
      </c>
      <c r="AA3267" s="9">
        <f t="shared" ref="AA3267:AA3330" si="461">F3267</f>
        <v>116948</v>
      </c>
      <c r="AB3267" s="9">
        <f t="shared" ref="AB3267:AB3330" si="462">I3267-G3267-H3267</f>
        <v>11263</v>
      </c>
      <c r="AC3267" s="9">
        <f t="shared" ref="AC3267:AC3330" si="463">L3267+M3267+N3267+O3267+P3267+Q3267+R3267</f>
        <v>2267</v>
      </c>
      <c r="AD3267" s="9">
        <f t="shared" ref="AD3267:AD3330" si="464">R3267</f>
        <v>1669</v>
      </c>
      <c r="AE3267" s="44">
        <f t="shared" ref="AE3267:AE3330" si="465">IF(ISERROR(((K3267^2)*SUM(J:J))/((SUM(K:K)^2)*J3267)), 0, ((K3267^2)*SUM(J:J))/((SUM(K:K)^2)*J3267))</f>
        <v>1.2991933917671551E-4</v>
      </c>
      <c r="AF3267" s="9">
        <f t="shared" ref="AF3267:AF3330" si="466">-IF((W3267+V3267-X3267)&gt;0, 0, (W3267+V3267-X3267))</f>
        <v>1211</v>
      </c>
      <c r="AG3267" s="9">
        <f t="shared" si="459"/>
        <v>1469</v>
      </c>
      <c r="AH3267" s="44">
        <f t="shared" ref="AH3267:AH3330" si="467">(K3267*SUM(J:J)*AG3267)/(J3267*SUM(K:K)*SUM(AG:AG))</f>
        <v>1.1395673720191284E-4</v>
      </c>
      <c r="AI3267">
        <f>AA3267/'Totals and Drop Down Lists'!W$6*Inputs!E$37</f>
        <v>106088.25633536196</v>
      </c>
      <c r="AJ3267">
        <f>AB3267/'Totals and Drop Down Lists'!X$6*Inputs!F$37</f>
        <v>37059.630839391168</v>
      </c>
      <c r="AK3267">
        <f>AC3267/'Totals and Drop Down Lists'!Y$6*Inputs!G$37</f>
        <v>14944.829761578054</v>
      </c>
      <c r="AL3267">
        <f>AD3267/'Totals and Drop Down Lists'!Z$6*Inputs!H$37</f>
        <v>13381.209619619802</v>
      </c>
      <c r="AM3267">
        <f>AE3267/'Totals and Drop Down Lists'!AA$6*Inputs!I$37</f>
        <v>16173.574133102253</v>
      </c>
      <c r="AN3267">
        <f>AF3267/'Totals and Drop Down Lists'!AB$6*Inputs!J$37</f>
        <v>24167.555392957482</v>
      </c>
      <c r="AO3267">
        <f>AG3267/'Totals and Drop Down Lists'!AC$6*Inputs!K$37</f>
        <v>27358.033407085586</v>
      </c>
      <c r="AP3267">
        <f>AH3267/'Totals and Drop Down Lists'!AD$6*Inputs!L$37</f>
        <v>26817.428601331958</v>
      </c>
      <c r="AQ3267">
        <f>IF(OR($D3267="51",$D3267="52",$D3267="61"),(AA3267/'Totals and Drop Down Lists'!W$4)*Inputs!E$38,0)</f>
        <v>0</v>
      </c>
      <c r="AR3267">
        <f>IF(OR($D3267="51",$D3267="52",$D3267="61"),(AB3267/'Totals and Drop Down Lists'!X$4)*Inputs!F$38,0)</f>
        <v>0</v>
      </c>
      <c r="AS3267">
        <f>IF(OR($D3267="51",$D3267="52",$D3267="61"),(AC3267/'Totals and Drop Down Lists'!Y$4)*Inputs!G$38,0)</f>
        <v>0</v>
      </c>
      <c r="AT3267">
        <f>IF(OR($D3267="51",$D3267="52",$D3267="61"),(AD3267/'Totals and Drop Down Lists'!Z$4)*Inputs!H$38,0)</f>
        <v>0</v>
      </c>
      <c r="AU3267">
        <f>IF(OR($D3267="51",$D3267="52",$D3267="61"),(AE3267/'Totals and Drop Down Lists'!AA$4)*Inputs!I$38,0)</f>
        <v>0</v>
      </c>
      <c r="AV3267">
        <f>IF(OR($D3267="51",$D3267="52",$D3267="61"),(AF3267/'Totals and Drop Down Lists'!AB$4)*Inputs!J$38,0)</f>
        <v>0</v>
      </c>
      <c r="AW3267">
        <f>IF(OR($D3267="51",$D3267="52",$D3267="61"),(AG3267/'Totals and Drop Down Lists'!AC$4)*Inputs!K$38,0)</f>
        <v>0</v>
      </c>
      <c r="AX3267">
        <f>IF(OR($D3267="51",$D3267="52",$D3267="61"),(AH3267/'Totals and Drop Down Lists'!AD$4)*Inputs!L$38,0)</f>
        <v>0</v>
      </c>
      <c r="AY3267">
        <f>IF(OR($D3267="51",$D3267="52",$D3267="61"),0,(AA3267/'Totals and Drop Down Lists'!W$5)*Inputs!E$39)</f>
        <v>0</v>
      </c>
      <c r="AZ3267">
        <f>IF(OR($D3267="51",$D3267="52",$D3267="61"),0,(AB3267/'Totals and Drop Down Lists'!X$5)*Inputs!F$39)</f>
        <v>0</v>
      </c>
      <c r="BA3267">
        <f>IF(OR($D3267="51",$D3267="52",$D3267="61"),0,(AC3267/'Totals and Drop Down Lists'!Y$5)*Inputs!G$39)</f>
        <v>0</v>
      </c>
      <c r="BB3267">
        <f>IF(OR($D3267="51",$D3267="52",$D3267="61"),0,(AD3267/'Totals and Drop Down Lists'!Z$5)*Inputs!H$39)</f>
        <v>0</v>
      </c>
      <c r="BC3267">
        <f>IF(OR($D3267="51",$D3267="52",$D3267="61"),0,(AE3267/'Totals and Drop Down Lists'!AA$5)*Inputs!I$39)</f>
        <v>0</v>
      </c>
      <c r="BD3267">
        <f>IF(OR($D3267="51",$D3267="52",$D3267="61"),0,(AF3267/'Totals and Drop Down Lists'!AB$5)*Inputs!J$39)</f>
        <v>0</v>
      </c>
      <c r="BE3267">
        <f>IF(OR($D3267="51",$D3267="52",$D3267="61"),0,(AG3267/'Totals and Drop Down Lists'!AC$5)*Inputs!K$39)</f>
        <v>0</v>
      </c>
      <c r="BF3267">
        <f>IF(OR($D3267="51",$D3267="52",$D3267="61"),0,(AH3267/'Totals and Drop Down Lists'!AD$5)*Inputs!L$39)</f>
        <v>0</v>
      </c>
      <c r="BG3267" s="10">
        <f t="shared" si="460"/>
        <v>265990.51809042826</v>
      </c>
    </row>
    <row r="3268" spans="1:59" ht="28.8">
      <c r="A3268" s="1" t="s">
        <v>7669</v>
      </c>
      <c r="B3268" s="1" t="s">
        <v>2410</v>
      </c>
      <c r="C3268" s="1" t="s">
        <v>2397</v>
      </c>
      <c r="D3268" s="1" t="s">
        <v>10</v>
      </c>
      <c r="E3268" s="1" t="s">
        <v>2411</v>
      </c>
      <c r="F3268" s="2">
        <v>66665</v>
      </c>
      <c r="G3268" s="2">
        <v>1111</v>
      </c>
      <c r="H3268" s="2">
        <v>181</v>
      </c>
      <c r="I3268" s="2">
        <v>14879</v>
      </c>
      <c r="J3268" s="2">
        <v>24262</v>
      </c>
      <c r="K3268" s="2">
        <v>10105</v>
      </c>
      <c r="L3268" s="2">
        <v>147</v>
      </c>
      <c r="M3268" s="2">
        <v>0</v>
      </c>
      <c r="N3268" s="2">
        <v>0</v>
      </c>
      <c r="O3268" s="2">
        <v>158</v>
      </c>
      <c r="P3268" s="2">
        <v>47</v>
      </c>
      <c r="Q3268" s="2">
        <v>0</v>
      </c>
      <c r="R3268" s="2">
        <v>2528</v>
      </c>
      <c r="S3268" s="2">
        <v>7381500</v>
      </c>
      <c r="T3268" s="2">
        <v>291764100</v>
      </c>
      <c r="U3268" s="2">
        <v>1800</v>
      </c>
      <c r="V3268" s="2">
        <v>845</v>
      </c>
      <c r="W3268" s="2">
        <v>210</v>
      </c>
      <c r="X3268" s="2">
        <v>3015</v>
      </c>
      <c r="Y3268" s="2">
        <v>315</v>
      </c>
      <c r="Z3268" s="2">
        <v>1935</v>
      </c>
      <c r="AA3268" s="9">
        <f t="shared" si="461"/>
        <v>66665</v>
      </c>
      <c r="AB3268" s="9">
        <f t="shared" si="462"/>
        <v>13587</v>
      </c>
      <c r="AC3268" s="9">
        <f t="shared" si="463"/>
        <v>2880</v>
      </c>
      <c r="AD3268" s="9">
        <f t="shared" si="464"/>
        <v>2528</v>
      </c>
      <c r="AE3268" s="44">
        <f t="shared" si="465"/>
        <v>2.9392858454735794E-4</v>
      </c>
      <c r="AF3268" s="9">
        <f t="shared" si="466"/>
        <v>1960</v>
      </c>
      <c r="AG3268" s="9">
        <f t="shared" si="459"/>
        <v>2250</v>
      </c>
      <c r="AH3268" s="44">
        <f t="shared" si="467"/>
        <v>3.4869307616213272E-4</v>
      </c>
      <c r="AI3268">
        <f>AA3268/'Totals and Drop Down Lists'!W$6*Inputs!E$37</f>
        <v>60474.515242645488</v>
      </c>
      <c r="AJ3268">
        <f>AB3268/'Totals and Drop Down Lists'!X$6*Inputs!F$37</f>
        <v>44706.490652118242</v>
      </c>
      <c r="AK3268">
        <f>AC3268/'Totals and Drop Down Lists'!Y$6*Inputs!G$37</f>
        <v>18985.932824589676</v>
      </c>
      <c r="AL3268">
        <f>AD3268/'Totals and Drop Down Lists'!Z$6*Inputs!H$37</f>
        <v>20268.243210544551</v>
      </c>
      <c r="AM3268">
        <f>AE3268/'Totals and Drop Down Lists'!AA$6*Inputs!I$37</f>
        <v>36590.97854206535</v>
      </c>
      <c r="AN3268">
        <f>AF3268/'Totals and Drop Down Lists'!AB$6*Inputs!J$37</f>
        <v>39115.118555075693</v>
      </c>
      <c r="AO3268">
        <f>AG3268/'Totals and Drop Down Lists'!AC$6*Inputs!K$37</f>
        <v>41903.046402956148</v>
      </c>
      <c r="AP3268">
        <f>AH3268/'Totals and Drop Down Lists'!AD$6*Inputs!L$37</f>
        <v>82057.909899510851</v>
      </c>
      <c r="AQ3268">
        <f>IF(OR($D3268="51",$D3268="52",$D3268="61"),(AA3268/'Totals and Drop Down Lists'!W$4)*Inputs!E$38,0)</f>
        <v>0</v>
      </c>
      <c r="AR3268">
        <f>IF(OR($D3268="51",$D3268="52",$D3268="61"),(AB3268/'Totals and Drop Down Lists'!X$4)*Inputs!F$38,0)</f>
        <v>0</v>
      </c>
      <c r="AS3268">
        <f>IF(OR($D3268="51",$D3268="52",$D3268="61"),(AC3268/'Totals and Drop Down Lists'!Y$4)*Inputs!G$38,0)</f>
        <v>0</v>
      </c>
      <c r="AT3268">
        <f>IF(OR($D3268="51",$D3268="52",$D3268="61"),(AD3268/'Totals and Drop Down Lists'!Z$4)*Inputs!H$38,0)</f>
        <v>0</v>
      </c>
      <c r="AU3268">
        <f>IF(OR($D3268="51",$D3268="52",$D3268="61"),(AE3268/'Totals and Drop Down Lists'!AA$4)*Inputs!I$38,0)</f>
        <v>0</v>
      </c>
      <c r="AV3268">
        <f>IF(OR($D3268="51",$D3268="52",$D3268="61"),(AF3268/'Totals and Drop Down Lists'!AB$4)*Inputs!J$38,0)</f>
        <v>0</v>
      </c>
      <c r="AW3268">
        <f>IF(OR($D3268="51",$D3268="52",$D3268="61"),(AG3268/'Totals and Drop Down Lists'!AC$4)*Inputs!K$38,0)</f>
        <v>0</v>
      </c>
      <c r="AX3268">
        <f>IF(OR($D3268="51",$D3268="52",$D3268="61"),(AH3268/'Totals and Drop Down Lists'!AD$4)*Inputs!L$38,0)</f>
        <v>0</v>
      </c>
      <c r="AY3268">
        <f>IF(OR($D3268="51",$D3268="52",$D3268="61"),0,(AA3268/'Totals and Drop Down Lists'!W$5)*Inputs!E$39)</f>
        <v>0</v>
      </c>
      <c r="AZ3268">
        <f>IF(OR($D3268="51",$D3268="52",$D3268="61"),0,(AB3268/'Totals and Drop Down Lists'!X$5)*Inputs!F$39)</f>
        <v>0</v>
      </c>
      <c r="BA3268">
        <f>IF(OR($D3268="51",$D3268="52",$D3268="61"),0,(AC3268/'Totals and Drop Down Lists'!Y$5)*Inputs!G$39)</f>
        <v>0</v>
      </c>
      <c r="BB3268">
        <f>IF(OR($D3268="51",$D3268="52",$D3268="61"),0,(AD3268/'Totals and Drop Down Lists'!Z$5)*Inputs!H$39)</f>
        <v>0</v>
      </c>
      <c r="BC3268">
        <f>IF(OR($D3268="51",$D3268="52",$D3268="61"),0,(AE3268/'Totals and Drop Down Lists'!AA$5)*Inputs!I$39)</f>
        <v>0</v>
      </c>
      <c r="BD3268">
        <f>IF(OR($D3268="51",$D3268="52",$D3268="61"),0,(AF3268/'Totals and Drop Down Lists'!AB$5)*Inputs!J$39)</f>
        <v>0</v>
      </c>
      <c r="BE3268">
        <f>IF(OR($D3268="51",$D3268="52",$D3268="61"),0,(AG3268/'Totals and Drop Down Lists'!AC$5)*Inputs!K$39)</f>
        <v>0</v>
      </c>
      <c r="BF3268">
        <f>IF(OR($D3268="51",$D3268="52",$D3268="61"),0,(AH3268/'Totals and Drop Down Lists'!AD$5)*Inputs!L$39)</f>
        <v>0</v>
      </c>
      <c r="BG3268" s="10">
        <f t="shared" si="460"/>
        <v>344102.23532950599</v>
      </c>
    </row>
    <row r="3269" spans="1:59" ht="28.8">
      <c r="A3269" s="1" t="s">
        <v>7669</v>
      </c>
      <c r="B3269" s="1" t="s">
        <v>2410</v>
      </c>
      <c r="C3269" s="1" t="s">
        <v>1352</v>
      </c>
      <c r="D3269" s="1" t="s">
        <v>25</v>
      </c>
      <c r="E3269" s="1" t="s">
        <v>2412</v>
      </c>
      <c r="F3269" s="2">
        <v>16398</v>
      </c>
      <c r="G3269" s="2">
        <v>73</v>
      </c>
      <c r="H3269" s="2">
        <v>0</v>
      </c>
      <c r="I3269" s="2">
        <v>3579</v>
      </c>
      <c r="J3269" s="2">
        <v>6892</v>
      </c>
      <c r="K3269" s="2">
        <v>1469</v>
      </c>
      <c r="L3269" s="2">
        <v>88</v>
      </c>
      <c r="M3269" s="2">
        <v>0</v>
      </c>
      <c r="N3269" s="2">
        <v>11</v>
      </c>
      <c r="O3269" s="2">
        <v>92</v>
      </c>
      <c r="P3269" s="2">
        <v>33</v>
      </c>
      <c r="Q3269" s="2">
        <v>0</v>
      </c>
      <c r="R3269" s="2">
        <v>412</v>
      </c>
      <c r="S3269" s="2">
        <v>571500</v>
      </c>
      <c r="T3269" s="2">
        <v>31882900</v>
      </c>
      <c r="U3269" s="2">
        <v>111</v>
      </c>
      <c r="V3269" s="2">
        <v>154</v>
      </c>
      <c r="W3269" s="2">
        <v>65</v>
      </c>
      <c r="X3269" s="2">
        <v>475</v>
      </c>
      <c r="Y3269" s="2">
        <v>19</v>
      </c>
      <c r="Z3269" s="2">
        <v>315</v>
      </c>
      <c r="AA3269" s="9">
        <f t="shared" si="461"/>
        <v>16398</v>
      </c>
      <c r="AB3269" s="9">
        <f t="shared" si="462"/>
        <v>3506</v>
      </c>
      <c r="AC3269" s="9">
        <f t="shared" si="463"/>
        <v>636</v>
      </c>
      <c r="AD3269" s="9">
        <f t="shared" si="464"/>
        <v>412</v>
      </c>
      <c r="AE3269" s="44">
        <f t="shared" si="465"/>
        <v>2.1867246910779954E-5</v>
      </c>
      <c r="AF3269" s="9">
        <f t="shared" si="466"/>
        <v>256</v>
      </c>
      <c r="AG3269" s="9">
        <f t="shared" si="459"/>
        <v>334</v>
      </c>
      <c r="AH3269" s="44">
        <f t="shared" si="467"/>
        <v>2.6489519471854421E-5</v>
      </c>
      <c r="AI3269">
        <f>AA3269/'Totals and Drop Down Lists'!W$6*Inputs!E$37</f>
        <v>14875.288396443422</v>
      </c>
      <c r="AJ3269">
        <f>AB3269/'Totals and Drop Down Lists'!X$6*Inputs!F$37</f>
        <v>11536.097462745753</v>
      </c>
      <c r="AK3269">
        <f>AC3269/'Totals and Drop Down Lists'!Y$6*Inputs!G$37</f>
        <v>4192.726832096886</v>
      </c>
      <c r="AL3269">
        <f>AD3269/'Totals and Drop Down Lists'!Z$6*Inputs!H$37</f>
        <v>3303.2105232374824</v>
      </c>
      <c r="AM3269">
        <f>AE3269/'Totals and Drop Down Lists'!AA$6*Inputs!I$37</f>
        <v>2722.2393620497787</v>
      </c>
      <c r="AN3269">
        <f>AF3269/'Totals and Drop Down Lists'!AB$6*Inputs!J$37</f>
        <v>5108.9134439282543</v>
      </c>
      <c r="AO3269">
        <f>AG3269/'Totals and Drop Down Lists'!AC$6*Inputs!K$37</f>
        <v>6220.2744438166001</v>
      </c>
      <c r="AP3269">
        <f>AH3269/'Totals and Drop Down Lists'!AD$6*Inputs!L$37</f>
        <v>6233.7762080829762</v>
      </c>
      <c r="AQ3269">
        <f>IF(OR($D3269="51",$D3269="52",$D3269="61"),(AA3269/'Totals and Drop Down Lists'!W$4)*Inputs!E$38,0)</f>
        <v>0</v>
      </c>
      <c r="AR3269">
        <f>IF(OR($D3269="51",$D3269="52",$D3269="61"),(AB3269/'Totals and Drop Down Lists'!X$4)*Inputs!F$38,0)</f>
        <v>0</v>
      </c>
      <c r="AS3269">
        <f>IF(OR($D3269="51",$D3269="52",$D3269="61"),(AC3269/'Totals and Drop Down Lists'!Y$4)*Inputs!G$38,0)</f>
        <v>0</v>
      </c>
      <c r="AT3269">
        <f>IF(OR($D3269="51",$D3269="52",$D3269="61"),(AD3269/'Totals and Drop Down Lists'!Z$4)*Inputs!H$38,0)</f>
        <v>0</v>
      </c>
      <c r="AU3269">
        <f>IF(OR($D3269="51",$D3269="52",$D3269="61"),(AE3269/'Totals and Drop Down Lists'!AA$4)*Inputs!I$38,0)</f>
        <v>0</v>
      </c>
      <c r="AV3269">
        <f>IF(OR($D3269="51",$D3269="52",$D3269="61"),(AF3269/'Totals and Drop Down Lists'!AB$4)*Inputs!J$38,0)</f>
        <v>0</v>
      </c>
      <c r="AW3269">
        <f>IF(OR($D3269="51",$D3269="52",$D3269="61"),(AG3269/'Totals and Drop Down Lists'!AC$4)*Inputs!K$38,0)</f>
        <v>0</v>
      </c>
      <c r="AX3269">
        <f>IF(OR($D3269="51",$D3269="52",$D3269="61"),(AH3269/'Totals and Drop Down Lists'!AD$4)*Inputs!L$38,0)</f>
        <v>0</v>
      </c>
      <c r="AY3269">
        <f>IF(OR($D3269="51",$D3269="52",$D3269="61"),0,(AA3269/'Totals and Drop Down Lists'!W$5)*Inputs!E$39)</f>
        <v>0</v>
      </c>
      <c r="AZ3269">
        <f>IF(OR($D3269="51",$D3269="52",$D3269="61"),0,(AB3269/'Totals and Drop Down Lists'!X$5)*Inputs!F$39)</f>
        <v>0</v>
      </c>
      <c r="BA3269">
        <f>IF(OR($D3269="51",$D3269="52",$D3269="61"),0,(AC3269/'Totals and Drop Down Lists'!Y$5)*Inputs!G$39)</f>
        <v>0</v>
      </c>
      <c r="BB3269">
        <f>IF(OR($D3269="51",$D3269="52",$D3269="61"),0,(AD3269/'Totals and Drop Down Lists'!Z$5)*Inputs!H$39)</f>
        <v>0</v>
      </c>
      <c r="BC3269">
        <f>IF(OR($D3269="51",$D3269="52",$D3269="61"),0,(AE3269/'Totals and Drop Down Lists'!AA$5)*Inputs!I$39)</f>
        <v>0</v>
      </c>
      <c r="BD3269">
        <f>IF(OR($D3269="51",$D3269="52",$D3269="61"),0,(AF3269/'Totals and Drop Down Lists'!AB$5)*Inputs!J$39)</f>
        <v>0</v>
      </c>
      <c r="BE3269">
        <f>IF(OR($D3269="51",$D3269="52",$D3269="61"),0,(AG3269/'Totals and Drop Down Lists'!AC$5)*Inputs!K$39)</f>
        <v>0</v>
      </c>
      <c r="BF3269">
        <f>IF(OR($D3269="51",$D3269="52",$D3269="61"),0,(AH3269/'Totals and Drop Down Lists'!AD$5)*Inputs!L$39)</f>
        <v>0</v>
      </c>
      <c r="BG3269" s="10">
        <f t="shared" si="460"/>
        <v>54192.52667240116</v>
      </c>
    </row>
    <row r="3270" spans="1:59" ht="28.8">
      <c r="A3270" s="1" t="s">
        <v>7669</v>
      </c>
      <c r="B3270" s="1" t="s">
        <v>2410</v>
      </c>
      <c r="C3270" s="1" t="s">
        <v>612</v>
      </c>
      <c r="D3270" s="1" t="s">
        <v>25</v>
      </c>
      <c r="E3270" s="1" t="s">
        <v>2413</v>
      </c>
      <c r="F3270" s="2">
        <v>28525</v>
      </c>
      <c r="G3270" s="2">
        <v>340</v>
      </c>
      <c r="H3270" s="2">
        <v>34</v>
      </c>
      <c r="I3270" s="2">
        <v>5534</v>
      </c>
      <c r="J3270" s="2">
        <v>11022</v>
      </c>
      <c r="K3270" s="2">
        <v>2670</v>
      </c>
      <c r="L3270" s="2">
        <v>132</v>
      </c>
      <c r="M3270" s="2">
        <v>0</v>
      </c>
      <c r="N3270" s="2">
        <v>0</v>
      </c>
      <c r="O3270" s="2">
        <v>37</v>
      </c>
      <c r="P3270" s="2">
        <v>15</v>
      </c>
      <c r="Q3270" s="2">
        <v>15</v>
      </c>
      <c r="R3270" s="2">
        <v>1438</v>
      </c>
      <c r="S3270" s="2">
        <v>1255400</v>
      </c>
      <c r="T3270" s="2">
        <v>66131500</v>
      </c>
      <c r="U3270" s="2">
        <v>404</v>
      </c>
      <c r="V3270" s="2">
        <v>343</v>
      </c>
      <c r="W3270" s="2">
        <v>260</v>
      </c>
      <c r="X3270" s="2">
        <v>767</v>
      </c>
      <c r="Y3270" s="2">
        <v>63</v>
      </c>
      <c r="Z3270" s="2">
        <v>438</v>
      </c>
      <c r="AA3270" s="9">
        <f t="shared" si="461"/>
        <v>28525</v>
      </c>
      <c r="AB3270" s="9">
        <f t="shared" si="462"/>
        <v>5160</v>
      </c>
      <c r="AC3270" s="9">
        <f t="shared" si="463"/>
        <v>1637</v>
      </c>
      <c r="AD3270" s="9">
        <f t="shared" si="464"/>
        <v>1438</v>
      </c>
      <c r="AE3270" s="44">
        <f t="shared" si="465"/>
        <v>4.5170812455831076E-5</v>
      </c>
      <c r="AF3270" s="9">
        <f t="shared" si="466"/>
        <v>164</v>
      </c>
      <c r="AG3270" s="9">
        <f t="shared" si="459"/>
        <v>501</v>
      </c>
      <c r="AH3270" s="44">
        <f t="shared" si="467"/>
        <v>4.5158516535904168E-5</v>
      </c>
      <c r="AI3270">
        <f>AA3270/'Totals and Drop Down Lists'!W$6*Inputs!E$37</f>
        <v>25876.180113949787</v>
      </c>
      <c r="AJ3270">
        <f>AB3270/'Totals and Drop Down Lists'!X$6*Inputs!F$37</f>
        <v>16978.397863025693</v>
      </c>
      <c r="AK3270">
        <f>AC3270/'Totals and Drop Down Lists'!Y$6*Inputs!G$37</f>
        <v>10791.656956199062</v>
      </c>
      <c r="AL3270">
        <f>AD3270/'Totals and Drop Down Lists'!Z$6*Inputs!H$37</f>
        <v>11529.166826251212</v>
      </c>
      <c r="AM3270">
        <f>AE3270/'Totals and Drop Down Lists'!AA$6*Inputs!I$37</f>
        <v>5623.2850977876424</v>
      </c>
      <c r="AN3270">
        <f>AF3270/'Totals and Drop Down Lists'!AB$6*Inputs!J$37</f>
        <v>3272.897675016538</v>
      </c>
      <c r="AO3270">
        <f>AG3270/'Totals and Drop Down Lists'!AC$6*Inputs!K$37</f>
        <v>9330.4116657248996</v>
      </c>
      <c r="AP3270">
        <f>AH3270/'Totals and Drop Down Lists'!AD$6*Inputs!L$37</f>
        <v>10627.149589215778</v>
      </c>
      <c r="AQ3270">
        <f>IF(OR($D3270="51",$D3270="52",$D3270="61"),(AA3270/'Totals and Drop Down Lists'!W$4)*Inputs!E$38,0)</f>
        <v>0</v>
      </c>
      <c r="AR3270">
        <f>IF(OR($D3270="51",$D3270="52",$D3270="61"),(AB3270/'Totals and Drop Down Lists'!X$4)*Inputs!F$38,0)</f>
        <v>0</v>
      </c>
      <c r="AS3270">
        <f>IF(OR($D3270="51",$D3270="52",$D3270="61"),(AC3270/'Totals and Drop Down Lists'!Y$4)*Inputs!G$38,0)</f>
        <v>0</v>
      </c>
      <c r="AT3270">
        <f>IF(OR($D3270="51",$D3270="52",$D3270="61"),(AD3270/'Totals and Drop Down Lists'!Z$4)*Inputs!H$38,0)</f>
        <v>0</v>
      </c>
      <c r="AU3270">
        <f>IF(OR($D3270="51",$D3270="52",$D3270="61"),(AE3270/'Totals and Drop Down Lists'!AA$4)*Inputs!I$38,0)</f>
        <v>0</v>
      </c>
      <c r="AV3270">
        <f>IF(OR($D3270="51",$D3270="52",$D3270="61"),(AF3270/'Totals and Drop Down Lists'!AB$4)*Inputs!J$38,0)</f>
        <v>0</v>
      </c>
      <c r="AW3270">
        <f>IF(OR($D3270="51",$D3270="52",$D3270="61"),(AG3270/'Totals and Drop Down Lists'!AC$4)*Inputs!K$38,0)</f>
        <v>0</v>
      </c>
      <c r="AX3270">
        <f>IF(OR($D3270="51",$D3270="52",$D3270="61"),(AH3270/'Totals and Drop Down Lists'!AD$4)*Inputs!L$38,0)</f>
        <v>0</v>
      </c>
      <c r="AY3270">
        <f>IF(OR($D3270="51",$D3270="52",$D3270="61"),0,(AA3270/'Totals and Drop Down Lists'!W$5)*Inputs!E$39)</f>
        <v>0</v>
      </c>
      <c r="AZ3270">
        <f>IF(OR($D3270="51",$D3270="52",$D3270="61"),0,(AB3270/'Totals and Drop Down Lists'!X$5)*Inputs!F$39)</f>
        <v>0</v>
      </c>
      <c r="BA3270">
        <f>IF(OR($D3270="51",$D3270="52",$D3270="61"),0,(AC3270/'Totals and Drop Down Lists'!Y$5)*Inputs!G$39)</f>
        <v>0</v>
      </c>
      <c r="BB3270">
        <f>IF(OR($D3270="51",$D3270="52",$D3270="61"),0,(AD3270/'Totals and Drop Down Lists'!Z$5)*Inputs!H$39)</f>
        <v>0</v>
      </c>
      <c r="BC3270">
        <f>IF(OR($D3270="51",$D3270="52",$D3270="61"),0,(AE3270/'Totals and Drop Down Lists'!AA$5)*Inputs!I$39)</f>
        <v>0</v>
      </c>
      <c r="BD3270">
        <f>IF(OR($D3270="51",$D3270="52",$D3270="61"),0,(AF3270/'Totals and Drop Down Lists'!AB$5)*Inputs!J$39)</f>
        <v>0</v>
      </c>
      <c r="BE3270">
        <f>IF(OR($D3270="51",$D3270="52",$D3270="61"),0,(AG3270/'Totals and Drop Down Lists'!AC$5)*Inputs!K$39)</f>
        <v>0</v>
      </c>
      <c r="BF3270">
        <f>IF(OR($D3270="51",$D3270="52",$D3270="61"),0,(AH3270/'Totals and Drop Down Lists'!AD$5)*Inputs!L$39)</f>
        <v>0</v>
      </c>
      <c r="BG3270" s="10">
        <f t="shared" si="460"/>
        <v>94029.145787170608</v>
      </c>
    </row>
    <row r="3271" spans="1:59" ht="28.8">
      <c r="A3271" s="1" t="s">
        <v>7669</v>
      </c>
      <c r="B3271" s="1" t="s">
        <v>2410</v>
      </c>
      <c r="C3271" s="1" t="s">
        <v>764</v>
      </c>
      <c r="D3271" s="1" t="s">
        <v>25</v>
      </c>
      <c r="E3271" s="1" t="s">
        <v>2414</v>
      </c>
      <c r="F3271" s="2">
        <v>17151</v>
      </c>
      <c r="G3271" s="2">
        <v>169</v>
      </c>
      <c r="H3271" s="2">
        <v>23</v>
      </c>
      <c r="I3271" s="2">
        <v>3185</v>
      </c>
      <c r="J3271" s="2">
        <v>5936</v>
      </c>
      <c r="K3271" s="2">
        <v>1627</v>
      </c>
      <c r="L3271" s="2">
        <v>49</v>
      </c>
      <c r="M3271" s="2">
        <v>0</v>
      </c>
      <c r="N3271" s="2">
        <v>0</v>
      </c>
      <c r="O3271" s="2">
        <v>29</v>
      </c>
      <c r="P3271" s="2">
        <v>0</v>
      </c>
      <c r="Q3271" s="2">
        <v>0</v>
      </c>
      <c r="R3271" s="2">
        <v>371</v>
      </c>
      <c r="S3271" s="2">
        <v>844300</v>
      </c>
      <c r="T3271" s="2">
        <v>52218300</v>
      </c>
      <c r="U3271" s="2">
        <v>115</v>
      </c>
      <c r="V3271" s="2">
        <v>129</v>
      </c>
      <c r="W3271" s="2">
        <v>20</v>
      </c>
      <c r="X3271" s="2">
        <v>488</v>
      </c>
      <c r="Y3271" s="2">
        <v>40</v>
      </c>
      <c r="Z3271" s="2">
        <v>293</v>
      </c>
      <c r="AA3271" s="9">
        <f t="shared" si="461"/>
        <v>17151</v>
      </c>
      <c r="AB3271" s="9">
        <f t="shared" si="462"/>
        <v>2993</v>
      </c>
      <c r="AC3271" s="9">
        <f t="shared" si="463"/>
        <v>449</v>
      </c>
      <c r="AD3271" s="9">
        <f t="shared" si="464"/>
        <v>371</v>
      </c>
      <c r="AE3271" s="44">
        <f t="shared" si="465"/>
        <v>3.1144187084644216E-5</v>
      </c>
      <c r="AF3271" s="9">
        <f t="shared" si="466"/>
        <v>339</v>
      </c>
      <c r="AG3271" s="9">
        <f t="shared" si="459"/>
        <v>333</v>
      </c>
      <c r="AH3271" s="44">
        <f t="shared" si="467"/>
        <v>3.3961665525599476E-5</v>
      </c>
      <c r="AI3271">
        <f>AA3271/'Totals and Drop Down Lists'!W$6*Inputs!E$37</f>
        <v>15558.365123027268</v>
      </c>
      <c r="AJ3271">
        <f>AB3271/'Totals and Drop Down Lists'!X$6*Inputs!F$37</f>
        <v>9848.1288379914531</v>
      </c>
      <c r="AK3271">
        <f>AC3271/'Totals and Drop Down Lists'!Y$6*Inputs!G$37</f>
        <v>2959.9596660558209</v>
      </c>
      <c r="AL3271">
        <f>AD3271/'Totals and Drop Down Lists'!Z$6*Inputs!H$37</f>
        <v>2974.4929711677323</v>
      </c>
      <c r="AM3271">
        <f>AE3271/'Totals and Drop Down Lists'!AA$6*Inputs!I$37</f>
        <v>3877.1196176079052</v>
      </c>
      <c r="AN3271">
        <f>AF3271/'Totals and Drop Down Lists'!AB$6*Inputs!J$37</f>
        <v>6765.3189745768677</v>
      </c>
      <c r="AO3271">
        <f>AG3271/'Totals and Drop Down Lists'!AC$6*Inputs!K$37</f>
        <v>6201.6508676375088</v>
      </c>
      <c r="AP3271">
        <f>AH3271/'Totals and Drop Down Lists'!AD$6*Inputs!L$37</f>
        <v>7992.195659317219</v>
      </c>
      <c r="AQ3271">
        <f>IF(OR($D3271="51",$D3271="52",$D3271="61"),(AA3271/'Totals and Drop Down Lists'!W$4)*Inputs!E$38,0)</f>
        <v>0</v>
      </c>
      <c r="AR3271">
        <f>IF(OR($D3271="51",$D3271="52",$D3271="61"),(AB3271/'Totals and Drop Down Lists'!X$4)*Inputs!F$38,0)</f>
        <v>0</v>
      </c>
      <c r="AS3271">
        <f>IF(OR($D3271="51",$D3271="52",$D3271="61"),(AC3271/'Totals and Drop Down Lists'!Y$4)*Inputs!G$38,0)</f>
        <v>0</v>
      </c>
      <c r="AT3271">
        <f>IF(OR($D3271="51",$D3271="52",$D3271="61"),(AD3271/'Totals and Drop Down Lists'!Z$4)*Inputs!H$38,0)</f>
        <v>0</v>
      </c>
      <c r="AU3271">
        <f>IF(OR($D3271="51",$D3271="52",$D3271="61"),(AE3271/'Totals and Drop Down Lists'!AA$4)*Inputs!I$38,0)</f>
        <v>0</v>
      </c>
      <c r="AV3271">
        <f>IF(OR($D3271="51",$D3271="52",$D3271="61"),(AF3271/'Totals and Drop Down Lists'!AB$4)*Inputs!J$38,0)</f>
        <v>0</v>
      </c>
      <c r="AW3271">
        <f>IF(OR($D3271="51",$D3271="52",$D3271="61"),(AG3271/'Totals and Drop Down Lists'!AC$4)*Inputs!K$38,0)</f>
        <v>0</v>
      </c>
      <c r="AX3271">
        <f>IF(OR($D3271="51",$D3271="52",$D3271="61"),(AH3271/'Totals and Drop Down Lists'!AD$4)*Inputs!L$38,0)</f>
        <v>0</v>
      </c>
      <c r="AY3271">
        <f>IF(OR($D3271="51",$D3271="52",$D3271="61"),0,(AA3271/'Totals and Drop Down Lists'!W$5)*Inputs!E$39)</f>
        <v>0</v>
      </c>
      <c r="AZ3271">
        <f>IF(OR($D3271="51",$D3271="52",$D3271="61"),0,(AB3271/'Totals and Drop Down Lists'!X$5)*Inputs!F$39)</f>
        <v>0</v>
      </c>
      <c r="BA3271">
        <f>IF(OR($D3271="51",$D3271="52",$D3271="61"),0,(AC3271/'Totals and Drop Down Lists'!Y$5)*Inputs!G$39)</f>
        <v>0</v>
      </c>
      <c r="BB3271">
        <f>IF(OR($D3271="51",$D3271="52",$D3271="61"),0,(AD3271/'Totals and Drop Down Lists'!Z$5)*Inputs!H$39)</f>
        <v>0</v>
      </c>
      <c r="BC3271">
        <f>IF(OR($D3271="51",$D3271="52",$D3271="61"),0,(AE3271/'Totals and Drop Down Lists'!AA$5)*Inputs!I$39)</f>
        <v>0</v>
      </c>
      <c r="BD3271">
        <f>IF(OR($D3271="51",$D3271="52",$D3271="61"),0,(AF3271/'Totals and Drop Down Lists'!AB$5)*Inputs!J$39)</f>
        <v>0</v>
      </c>
      <c r="BE3271">
        <f>IF(OR($D3271="51",$D3271="52",$D3271="61"),0,(AG3271/'Totals and Drop Down Lists'!AC$5)*Inputs!K$39)</f>
        <v>0</v>
      </c>
      <c r="BF3271">
        <f>IF(OR($D3271="51",$D3271="52",$D3271="61"),0,(AH3271/'Totals and Drop Down Lists'!AD$5)*Inputs!L$39)</f>
        <v>0</v>
      </c>
      <c r="BG3271" s="10">
        <f t="shared" si="460"/>
        <v>56177.231717381779</v>
      </c>
    </row>
    <row r="3272" spans="1:59" ht="28.8">
      <c r="A3272" s="1" t="s">
        <v>7669</v>
      </c>
      <c r="B3272" s="1" t="s">
        <v>2410</v>
      </c>
      <c r="C3272" s="1" t="s">
        <v>2415</v>
      </c>
      <c r="D3272" s="1" t="s">
        <v>25</v>
      </c>
      <c r="E3272" s="1" t="s">
        <v>2416</v>
      </c>
      <c r="F3272" s="2">
        <v>14576</v>
      </c>
      <c r="G3272" s="2">
        <v>65</v>
      </c>
      <c r="H3272" s="2">
        <v>0</v>
      </c>
      <c r="I3272" s="2">
        <v>2697</v>
      </c>
      <c r="J3272" s="2">
        <v>5619</v>
      </c>
      <c r="K3272" s="2">
        <v>1780</v>
      </c>
      <c r="L3272" s="2">
        <v>26</v>
      </c>
      <c r="M3272" s="2">
        <v>33</v>
      </c>
      <c r="N3272" s="2">
        <v>0</v>
      </c>
      <c r="O3272" s="2">
        <v>49</v>
      </c>
      <c r="P3272" s="2">
        <v>0</v>
      </c>
      <c r="Q3272" s="2">
        <v>26</v>
      </c>
      <c r="R3272" s="2">
        <v>624</v>
      </c>
      <c r="S3272" s="2">
        <v>906600</v>
      </c>
      <c r="T3272" s="2">
        <v>50515600</v>
      </c>
      <c r="U3272" s="2">
        <v>69</v>
      </c>
      <c r="V3272" s="2">
        <v>72</v>
      </c>
      <c r="W3272" s="2">
        <v>4</v>
      </c>
      <c r="X3272" s="2">
        <v>282</v>
      </c>
      <c r="Y3272" s="2">
        <v>12</v>
      </c>
      <c r="Z3272" s="2">
        <v>197</v>
      </c>
      <c r="AA3272" s="9">
        <f t="shared" si="461"/>
        <v>14576</v>
      </c>
      <c r="AB3272" s="9">
        <f t="shared" si="462"/>
        <v>2632</v>
      </c>
      <c r="AC3272" s="9">
        <f t="shared" si="463"/>
        <v>758</v>
      </c>
      <c r="AD3272" s="9">
        <f t="shared" si="464"/>
        <v>624</v>
      </c>
      <c r="AE3272" s="44">
        <f t="shared" si="465"/>
        <v>3.9380094907213238E-5</v>
      </c>
      <c r="AF3272" s="9">
        <f t="shared" si="466"/>
        <v>206</v>
      </c>
      <c r="AG3272" s="9">
        <f t="shared" si="459"/>
        <v>209</v>
      </c>
      <c r="AH3272" s="44">
        <f t="shared" si="467"/>
        <v>2.4635327642176824E-5</v>
      </c>
      <c r="AI3272">
        <f>AA3272/'Totals and Drop Down Lists'!W$6*Inputs!E$37</f>
        <v>13222.478574616376</v>
      </c>
      <c r="AJ3272">
        <f>AB3272/'Totals and Drop Down Lists'!X$6*Inputs!F$37</f>
        <v>8660.2990650162064</v>
      </c>
      <c r="AK3272">
        <f>AC3272/'Totals and Drop Down Lists'!Y$6*Inputs!G$37</f>
        <v>4996.9920420274211</v>
      </c>
      <c r="AL3272">
        <f>AD3272/'Totals and Drop Down Lists'!Z$6*Inputs!H$37</f>
        <v>5002.9207924761859</v>
      </c>
      <c r="AM3272">
        <f>AE3272/'Totals and Drop Down Lists'!AA$6*Inputs!I$37</f>
        <v>4902.4024320512081</v>
      </c>
      <c r="AN3272">
        <f>AF3272/'Totals and Drop Down Lists'!AB$6*Inputs!J$37</f>
        <v>4111.0787869110172</v>
      </c>
      <c r="AO3272">
        <f>AG3272/'Totals and Drop Down Lists'!AC$6*Inputs!K$37</f>
        <v>3892.3274214301482</v>
      </c>
      <c r="AP3272">
        <f>AH3272/'Totals and Drop Down Lists'!AD$6*Inputs!L$37</f>
        <v>5797.4294134441661</v>
      </c>
      <c r="AQ3272">
        <f>IF(OR($D3272="51",$D3272="52",$D3272="61"),(AA3272/'Totals and Drop Down Lists'!W$4)*Inputs!E$38,0)</f>
        <v>0</v>
      </c>
      <c r="AR3272">
        <f>IF(OR($D3272="51",$D3272="52",$D3272="61"),(AB3272/'Totals and Drop Down Lists'!X$4)*Inputs!F$38,0)</f>
        <v>0</v>
      </c>
      <c r="AS3272">
        <f>IF(OR($D3272="51",$D3272="52",$D3272="61"),(AC3272/'Totals and Drop Down Lists'!Y$4)*Inputs!G$38,0)</f>
        <v>0</v>
      </c>
      <c r="AT3272">
        <f>IF(OR($D3272="51",$D3272="52",$D3272="61"),(AD3272/'Totals and Drop Down Lists'!Z$4)*Inputs!H$38,0)</f>
        <v>0</v>
      </c>
      <c r="AU3272">
        <f>IF(OR($D3272="51",$D3272="52",$D3272="61"),(AE3272/'Totals and Drop Down Lists'!AA$4)*Inputs!I$38,0)</f>
        <v>0</v>
      </c>
      <c r="AV3272">
        <f>IF(OR($D3272="51",$D3272="52",$D3272="61"),(AF3272/'Totals and Drop Down Lists'!AB$4)*Inputs!J$38,0)</f>
        <v>0</v>
      </c>
      <c r="AW3272">
        <f>IF(OR($D3272="51",$D3272="52",$D3272="61"),(AG3272/'Totals and Drop Down Lists'!AC$4)*Inputs!K$38,0)</f>
        <v>0</v>
      </c>
      <c r="AX3272">
        <f>IF(OR($D3272="51",$D3272="52",$D3272="61"),(AH3272/'Totals and Drop Down Lists'!AD$4)*Inputs!L$38,0)</f>
        <v>0</v>
      </c>
      <c r="AY3272">
        <f>IF(OR($D3272="51",$D3272="52",$D3272="61"),0,(AA3272/'Totals and Drop Down Lists'!W$5)*Inputs!E$39)</f>
        <v>0</v>
      </c>
      <c r="AZ3272">
        <f>IF(OR($D3272="51",$D3272="52",$D3272="61"),0,(AB3272/'Totals and Drop Down Lists'!X$5)*Inputs!F$39)</f>
        <v>0</v>
      </c>
      <c r="BA3272">
        <f>IF(OR($D3272="51",$D3272="52",$D3272="61"),0,(AC3272/'Totals and Drop Down Lists'!Y$5)*Inputs!G$39)</f>
        <v>0</v>
      </c>
      <c r="BB3272">
        <f>IF(OR($D3272="51",$D3272="52",$D3272="61"),0,(AD3272/'Totals and Drop Down Lists'!Z$5)*Inputs!H$39)</f>
        <v>0</v>
      </c>
      <c r="BC3272">
        <f>IF(OR($D3272="51",$D3272="52",$D3272="61"),0,(AE3272/'Totals and Drop Down Lists'!AA$5)*Inputs!I$39)</f>
        <v>0</v>
      </c>
      <c r="BD3272">
        <f>IF(OR($D3272="51",$D3272="52",$D3272="61"),0,(AF3272/'Totals and Drop Down Lists'!AB$5)*Inputs!J$39)</f>
        <v>0</v>
      </c>
      <c r="BE3272">
        <f>IF(OR($D3272="51",$D3272="52",$D3272="61"),0,(AG3272/'Totals and Drop Down Lists'!AC$5)*Inputs!K$39)</f>
        <v>0</v>
      </c>
      <c r="BF3272">
        <f>IF(OR($D3272="51",$D3272="52",$D3272="61"),0,(AH3272/'Totals and Drop Down Lists'!AD$5)*Inputs!L$39)</f>
        <v>0</v>
      </c>
      <c r="BG3272" s="10">
        <f t="shared" si="460"/>
        <v>50585.928527972726</v>
      </c>
    </row>
    <row r="3273" spans="1:59" ht="28.8">
      <c r="A3273" s="1" t="s">
        <v>7669</v>
      </c>
      <c r="B3273" s="1" t="s">
        <v>2410</v>
      </c>
      <c r="C3273" s="1" t="s">
        <v>1578</v>
      </c>
      <c r="D3273" s="1" t="s">
        <v>25</v>
      </c>
      <c r="E3273" s="1" t="s">
        <v>2417</v>
      </c>
      <c r="F3273" s="2">
        <v>11695</v>
      </c>
      <c r="G3273" s="2">
        <v>83</v>
      </c>
      <c r="H3273" s="2">
        <v>3</v>
      </c>
      <c r="I3273" s="2">
        <v>2589</v>
      </c>
      <c r="J3273" s="2">
        <v>5066</v>
      </c>
      <c r="K3273" s="2">
        <v>1156</v>
      </c>
      <c r="L3273" s="2">
        <v>18</v>
      </c>
      <c r="M3273" s="2">
        <v>2</v>
      </c>
      <c r="N3273" s="2">
        <v>28</v>
      </c>
      <c r="O3273" s="2">
        <v>69</v>
      </c>
      <c r="P3273" s="2">
        <v>0</v>
      </c>
      <c r="Q3273" s="2">
        <v>0</v>
      </c>
      <c r="R3273" s="2">
        <v>355</v>
      </c>
      <c r="S3273" s="2">
        <v>437000</v>
      </c>
      <c r="T3273" s="2">
        <v>23490300</v>
      </c>
      <c r="U3273" s="2">
        <v>79</v>
      </c>
      <c r="V3273" s="2">
        <v>99</v>
      </c>
      <c r="W3273" s="2">
        <v>85</v>
      </c>
      <c r="X3273" s="2">
        <v>354</v>
      </c>
      <c r="Y3273" s="2">
        <v>33</v>
      </c>
      <c r="Z3273" s="2">
        <v>187</v>
      </c>
      <c r="AA3273" s="9">
        <f t="shared" si="461"/>
        <v>11695</v>
      </c>
      <c r="AB3273" s="9">
        <f t="shared" si="462"/>
        <v>2503</v>
      </c>
      <c r="AC3273" s="9">
        <f t="shared" si="463"/>
        <v>472</v>
      </c>
      <c r="AD3273" s="9">
        <f t="shared" si="464"/>
        <v>355</v>
      </c>
      <c r="AE3273" s="44">
        <f t="shared" si="465"/>
        <v>1.8422402582591681E-5</v>
      </c>
      <c r="AF3273" s="9">
        <f t="shared" si="466"/>
        <v>170</v>
      </c>
      <c r="AG3273" s="9">
        <f t="shared" si="459"/>
        <v>220</v>
      </c>
      <c r="AH3273" s="44">
        <f t="shared" si="467"/>
        <v>1.8679550263048009E-5</v>
      </c>
      <c r="AI3273">
        <f>AA3273/'Totals and Drop Down Lists'!W$6*Inputs!E$37</f>
        <v>10609.007061617625</v>
      </c>
      <c r="AJ3273">
        <f>AB3273/'Totals and Drop Down Lists'!X$6*Inputs!F$37</f>
        <v>8235.8391184405646</v>
      </c>
      <c r="AK3273">
        <f>AC3273/'Totals and Drop Down Lists'!Y$6*Inputs!G$37</f>
        <v>3111.5834351410854</v>
      </c>
      <c r="AL3273">
        <f>AD3273/'Totals and Drop Down Lists'!Z$6*Inputs!H$37</f>
        <v>2846.2129508478306</v>
      </c>
      <c r="AM3273">
        <f>AE3273/'Totals and Drop Down Lists'!AA$6*Inputs!I$37</f>
        <v>2293.3929295477933</v>
      </c>
      <c r="AN3273">
        <f>AF3273/'Totals and Drop Down Lists'!AB$6*Inputs!J$37</f>
        <v>3392.637833858606</v>
      </c>
      <c r="AO3273">
        <f>AG3273/'Totals and Drop Down Lists'!AC$6*Inputs!K$37</f>
        <v>4097.186759400156</v>
      </c>
      <c r="AP3273">
        <f>AH3273/'Totals and Drop Down Lists'!AD$6*Inputs!L$37</f>
        <v>4395.8568644932475</v>
      </c>
      <c r="AQ3273">
        <f>IF(OR($D3273="51",$D3273="52",$D3273="61"),(AA3273/'Totals and Drop Down Lists'!W$4)*Inputs!E$38,0)</f>
        <v>0</v>
      </c>
      <c r="AR3273">
        <f>IF(OR($D3273="51",$D3273="52",$D3273="61"),(AB3273/'Totals and Drop Down Lists'!X$4)*Inputs!F$38,0)</f>
        <v>0</v>
      </c>
      <c r="AS3273">
        <f>IF(OR($D3273="51",$D3273="52",$D3273="61"),(AC3273/'Totals and Drop Down Lists'!Y$4)*Inputs!G$38,0)</f>
        <v>0</v>
      </c>
      <c r="AT3273">
        <f>IF(OR($D3273="51",$D3273="52",$D3273="61"),(AD3273/'Totals and Drop Down Lists'!Z$4)*Inputs!H$38,0)</f>
        <v>0</v>
      </c>
      <c r="AU3273">
        <f>IF(OR($D3273="51",$D3273="52",$D3273="61"),(AE3273/'Totals and Drop Down Lists'!AA$4)*Inputs!I$38,0)</f>
        <v>0</v>
      </c>
      <c r="AV3273">
        <f>IF(OR($D3273="51",$D3273="52",$D3273="61"),(AF3273/'Totals and Drop Down Lists'!AB$4)*Inputs!J$38,0)</f>
        <v>0</v>
      </c>
      <c r="AW3273">
        <f>IF(OR($D3273="51",$D3273="52",$D3273="61"),(AG3273/'Totals and Drop Down Lists'!AC$4)*Inputs!K$38,0)</f>
        <v>0</v>
      </c>
      <c r="AX3273">
        <f>IF(OR($D3273="51",$D3273="52",$D3273="61"),(AH3273/'Totals and Drop Down Lists'!AD$4)*Inputs!L$38,0)</f>
        <v>0</v>
      </c>
      <c r="AY3273">
        <f>IF(OR($D3273="51",$D3273="52",$D3273="61"),0,(AA3273/'Totals and Drop Down Lists'!W$5)*Inputs!E$39)</f>
        <v>0</v>
      </c>
      <c r="AZ3273">
        <f>IF(OR($D3273="51",$D3273="52",$D3273="61"),0,(AB3273/'Totals and Drop Down Lists'!X$5)*Inputs!F$39)</f>
        <v>0</v>
      </c>
      <c r="BA3273">
        <f>IF(OR($D3273="51",$D3273="52",$D3273="61"),0,(AC3273/'Totals and Drop Down Lists'!Y$5)*Inputs!G$39)</f>
        <v>0</v>
      </c>
      <c r="BB3273">
        <f>IF(OR($D3273="51",$D3273="52",$D3273="61"),0,(AD3273/'Totals and Drop Down Lists'!Z$5)*Inputs!H$39)</f>
        <v>0</v>
      </c>
      <c r="BC3273">
        <f>IF(OR($D3273="51",$D3273="52",$D3273="61"),0,(AE3273/'Totals and Drop Down Lists'!AA$5)*Inputs!I$39)</f>
        <v>0</v>
      </c>
      <c r="BD3273">
        <f>IF(OR($D3273="51",$D3273="52",$D3273="61"),0,(AF3273/'Totals and Drop Down Lists'!AB$5)*Inputs!J$39)</f>
        <v>0</v>
      </c>
      <c r="BE3273">
        <f>IF(OR($D3273="51",$D3273="52",$D3273="61"),0,(AG3273/'Totals and Drop Down Lists'!AC$5)*Inputs!K$39)</f>
        <v>0</v>
      </c>
      <c r="BF3273">
        <f>IF(OR($D3273="51",$D3273="52",$D3273="61"),0,(AH3273/'Totals and Drop Down Lists'!AD$5)*Inputs!L$39)</f>
        <v>0</v>
      </c>
      <c r="BG3273" s="10">
        <f t="shared" si="460"/>
        <v>38981.716953346906</v>
      </c>
    </row>
    <row r="3274" spans="1:59" ht="28.8">
      <c r="A3274" s="1" t="s">
        <v>7669</v>
      </c>
      <c r="B3274" s="1" t="s">
        <v>2410</v>
      </c>
      <c r="C3274" s="1" t="s">
        <v>2418</v>
      </c>
      <c r="D3274" s="1" t="s">
        <v>25</v>
      </c>
      <c r="E3274" s="1" t="s">
        <v>2419</v>
      </c>
      <c r="F3274" s="2">
        <v>38239</v>
      </c>
      <c r="G3274" s="2">
        <v>279</v>
      </c>
      <c r="H3274" s="2">
        <v>0</v>
      </c>
      <c r="I3274" s="2">
        <v>6718</v>
      </c>
      <c r="J3274" s="2">
        <v>15100</v>
      </c>
      <c r="K3274" s="2">
        <v>5504</v>
      </c>
      <c r="L3274" s="2">
        <v>92</v>
      </c>
      <c r="M3274" s="2">
        <v>50</v>
      </c>
      <c r="N3274" s="2">
        <v>30</v>
      </c>
      <c r="O3274" s="2">
        <v>86</v>
      </c>
      <c r="P3274" s="2">
        <v>11</v>
      </c>
      <c r="Q3274" s="2">
        <v>0</v>
      </c>
      <c r="R3274" s="2">
        <v>1160</v>
      </c>
      <c r="S3274" s="2">
        <v>3034900</v>
      </c>
      <c r="T3274" s="2">
        <v>179111900</v>
      </c>
      <c r="U3274" s="2">
        <v>299</v>
      </c>
      <c r="V3274" s="2">
        <v>439</v>
      </c>
      <c r="W3274" s="2">
        <v>65</v>
      </c>
      <c r="X3274" s="2">
        <v>1215</v>
      </c>
      <c r="Y3274" s="2">
        <v>130</v>
      </c>
      <c r="Z3274" s="2">
        <v>740</v>
      </c>
      <c r="AA3274" s="9">
        <f t="shared" si="461"/>
        <v>38239</v>
      </c>
      <c r="AB3274" s="9">
        <f t="shared" si="462"/>
        <v>6439</v>
      </c>
      <c r="AC3274" s="9">
        <f t="shared" si="463"/>
        <v>1429</v>
      </c>
      <c r="AD3274" s="9">
        <f t="shared" si="464"/>
        <v>1160</v>
      </c>
      <c r="AE3274" s="44">
        <f t="shared" si="465"/>
        <v>1.4011211509187948E-4</v>
      </c>
      <c r="AF3274" s="9">
        <f t="shared" si="466"/>
        <v>711</v>
      </c>
      <c r="AG3274" s="9">
        <f t="shared" si="459"/>
        <v>870</v>
      </c>
      <c r="AH3274" s="44">
        <f t="shared" si="467"/>
        <v>1.1799723123646651E-4</v>
      </c>
      <c r="AI3274">
        <f>AA3274/'Totals and Drop Down Lists'!W$6*Inputs!E$37</f>
        <v>34688.142029003538</v>
      </c>
      <c r="AJ3274">
        <f>AB3274/'Totals and Drop Down Lists'!X$6*Inputs!F$37</f>
        <v>21186.803069771791</v>
      </c>
      <c r="AK3274">
        <f>AC3274/'Totals and Drop Down Lists'!Y$6*Inputs!G$37</f>
        <v>9420.4506966453628</v>
      </c>
      <c r="AL3274">
        <f>AD3274/'Totals and Drop Down Lists'!Z$6*Inputs!H$37</f>
        <v>9300.3014731929106</v>
      </c>
      <c r="AM3274">
        <f>AE3274/'Totals and Drop Down Lists'!AA$6*Inputs!I$37</f>
        <v>17442.46618512979</v>
      </c>
      <c r="AN3274">
        <f>AF3274/'Totals and Drop Down Lists'!AB$6*Inputs!J$37</f>
        <v>14189.208822785111</v>
      </c>
      <c r="AO3274">
        <f>AG3274/'Totals and Drop Down Lists'!AC$6*Inputs!K$37</f>
        <v>16202.511275809709</v>
      </c>
      <c r="AP3274">
        <f>AH3274/'Totals and Drop Down Lists'!AD$6*Inputs!L$37</f>
        <v>27768.277694999513</v>
      </c>
      <c r="AQ3274">
        <f>IF(OR($D3274="51",$D3274="52",$D3274="61"),(AA3274/'Totals and Drop Down Lists'!W$4)*Inputs!E$38,0)</f>
        <v>0</v>
      </c>
      <c r="AR3274">
        <f>IF(OR($D3274="51",$D3274="52",$D3274="61"),(AB3274/'Totals and Drop Down Lists'!X$4)*Inputs!F$38,0)</f>
        <v>0</v>
      </c>
      <c r="AS3274">
        <f>IF(OR($D3274="51",$D3274="52",$D3274="61"),(AC3274/'Totals and Drop Down Lists'!Y$4)*Inputs!G$38,0)</f>
        <v>0</v>
      </c>
      <c r="AT3274">
        <f>IF(OR($D3274="51",$D3274="52",$D3274="61"),(AD3274/'Totals and Drop Down Lists'!Z$4)*Inputs!H$38,0)</f>
        <v>0</v>
      </c>
      <c r="AU3274">
        <f>IF(OR($D3274="51",$D3274="52",$D3274="61"),(AE3274/'Totals and Drop Down Lists'!AA$4)*Inputs!I$38,0)</f>
        <v>0</v>
      </c>
      <c r="AV3274">
        <f>IF(OR($D3274="51",$D3274="52",$D3274="61"),(AF3274/'Totals and Drop Down Lists'!AB$4)*Inputs!J$38,0)</f>
        <v>0</v>
      </c>
      <c r="AW3274">
        <f>IF(OR($D3274="51",$D3274="52",$D3274="61"),(AG3274/'Totals and Drop Down Lists'!AC$4)*Inputs!K$38,0)</f>
        <v>0</v>
      </c>
      <c r="AX3274">
        <f>IF(OR($D3274="51",$D3274="52",$D3274="61"),(AH3274/'Totals and Drop Down Lists'!AD$4)*Inputs!L$38,0)</f>
        <v>0</v>
      </c>
      <c r="AY3274">
        <f>IF(OR($D3274="51",$D3274="52",$D3274="61"),0,(AA3274/'Totals and Drop Down Lists'!W$5)*Inputs!E$39)</f>
        <v>0</v>
      </c>
      <c r="AZ3274">
        <f>IF(OR($D3274="51",$D3274="52",$D3274="61"),0,(AB3274/'Totals and Drop Down Lists'!X$5)*Inputs!F$39)</f>
        <v>0</v>
      </c>
      <c r="BA3274">
        <f>IF(OR($D3274="51",$D3274="52",$D3274="61"),0,(AC3274/'Totals and Drop Down Lists'!Y$5)*Inputs!G$39)</f>
        <v>0</v>
      </c>
      <c r="BB3274">
        <f>IF(OR($D3274="51",$D3274="52",$D3274="61"),0,(AD3274/'Totals and Drop Down Lists'!Z$5)*Inputs!H$39)</f>
        <v>0</v>
      </c>
      <c r="BC3274">
        <f>IF(OR($D3274="51",$D3274="52",$D3274="61"),0,(AE3274/'Totals and Drop Down Lists'!AA$5)*Inputs!I$39)</f>
        <v>0</v>
      </c>
      <c r="BD3274">
        <f>IF(OR($D3274="51",$D3274="52",$D3274="61"),0,(AF3274/'Totals and Drop Down Lists'!AB$5)*Inputs!J$39)</f>
        <v>0</v>
      </c>
      <c r="BE3274">
        <f>IF(OR($D3274="51",$D3274="52",$D3274="61"),0,(AG3274/'Totals and Drop Down Lists'!AC$5)*Inputs!K$39)</f>
        <v>0</v>
      </c>
      <c r="BF3274">
        <f>IF(OR($D3274="51",$D3274="52",$D3274="61"),0,(AH3274/'Totals and Drop Down Lists'!AD$5)*Inputs!L$39)</f>
        <v>0</v>
      </c>
      <c r="BG3274" s="10">
        <f t="shared" si="460"/>
        <v>150198.1612473377</v>
      </c>
    </row>
    <row r="3275" spans="1:59" ht="28.8">
      <c r="A3275" s="1" t="s">
        <v>7669</v>
      </c>
      <c r="B3275" s="1" t="s">
        <v>2410</v>
      </c>
      <c r="C3275" s="1" t="s">
        <v>64</v>
      </c>
      <c r="D3275" s="1" t="s">
        <v>25</v>
      </c>
      <c r="E3275" s="1" t="s">
        <v>2420</v>
      </c>
      <c r="F3275" s="2">
        <v>38502</v>
      </c>
      <c r="G3275" s="2">
        <v>150</v>
      </c>
      <c r="H3275" s="2">
        <v>15</v>
      </c>
      <c r="I3275" s="2">
        <v>5321</v>
      </c>
      <c r="J3275" s="2">
        <v>14535</v>
      </c>
      <c r="K3275" s="2">
        <v>2787</v>
      </c>
      <c r="L3275" s="2">
        <v>76</v>
      </c>
      <c r="M3275" s="2">
        <v>17</v>
      </c>
      <c r="N3275" s="2">
        <v>40</v>
      </c>
      <c r="O3275" s="2">
        <v>119</v>
      </c>
      <c r="P3275" s="2">
        <v>0</v>
      </c>
      <c r="Q3275" s="2">
        <v>0</v>
      </c>
      <c r="R3275" s="2">
        <v>440</v>
      </c>
      <c r="S3275" s="2">
        <v>1538200</v>
      </c>
      <c r="T3275" s="2">
        <v>96294800</v>
      </c>
      <c r="U3275" s="2">
        <v>182</v>
      </c>
      <c r="V3275" s="2">
        <v>398</v>
      </c>
      <c r="W3275" s="2">
        <v>60</v>
      </c>
      <c r="X3275" s="2">
        <v>723</v>
      </c>
      <c r="Y3275" s="2">
        <v>62</v>
      </c>
      <c r="Z3275" s="2">
        <v>367</v>
      </c>
      <c r="AA3275" s="9">
        <f t="shared" si="461"/>
        <v>38502</v>
      </c>
      <c r="AB3275" s="9">
        <f t="shared" si="462"/>
        <v>5156</v>
      </c>
      <c r="AC3275" s="9">
        <f t="shared" si="463"/>
        <v>692</v>
      </c>
      <c r="AD3275" s="9">
        <f t="shared" si="464"/>
        <v>440</v>
      </c>
      <c r="AE3275" s="44">
        <f t="shared" si="465"/>
        <v>3.732112162376266E-5</v>
      </c>
      <c r="AF3275" s="9">
        <f t="shared" si="466"/>
        <v>265</v>
      </c>
      <c r="AG3275" s="9">
        <f t="shared" si="459"/>
        <v>429</v>
      </c>
      <c r="AH3275" s="44">
        <f t="shared" si="467"/>
        <v>3.0607672874246759E-5</v>
      </c>
      <c r="AI3275">
        <f>AA3275/'Totals and Drop Down Lists'!W$6*Inputs!E$37</f>
        <v>34926.719956083951</v>
      </c>
      <c r="AJ3275">
        <f>AB3275/'Totals and Drop Down Lists'!X$6*Inputs!F$37</f>
        <v>16965.236314294667</v>
      </c>
      <c r="AK3275">
        <f>AC3275/'Totals and Drop Down Lists'!Y$6*Inputs!G$37</f>
        <v>4561.8977481305747</v>
      </c>
      <c r="AL3275">
        <f>AD3275/'Totals and Drop Down Lists'!Z$6*Inputs!H$37</f>
        <v>3527.7005587973108</v>
      </c>
      <c r="AM3275">
        <f>AE3275/'Totals and Drop Down Lists'!AA$6*Inputs!I$37</f>
        <v>4646.0821855891381</v>
      </c>
      <c r="AN3275">
        <f>AF3275/'Totals and Drop Down Lists'!AB$6*Inputs!J$37</f>
        <v>5288.5236821913568</v>
      </c>
      <c r="AO3275">
        <f>AG3275/'Totals and Drop Down Lists'!AC$6*Inputs!K$37</f>
        <v>7989.5141808303042</v>
      </c>
      <c r="AP3275">
        <f>AH3275/'Totals and Drop Down Lists'!AD$6*Inputs!L$37</f>
        <v>7202.9008737208678</v>
      </c>
      <c r="AQ3275">
        <f>IF(OR($D3275="51",$D3275="52",$D3275="61"),(AA3275/'Totals and Drop Down Lists'!W$4)*Inputs!E$38,0)</f>
        <v>0</v>
      </c>
      <c r="AR3275">
        <f>IF(OR($D3275="51",$D3275="52",$D3275="61"),(AB3275/'Totals and Drop Down Lists'!X$4)*Inputs!F$38,0)</f>
        <v>0</v>
      </c>
      <c r="AS3275">
        <f>IF(OR($D3275="51",$D3275="52",$D3275="61"),(AC3275/'Totals and Drop Down Lists'!Y$4)*Inputs!G$38,0)</f>
        <v>0</v>
      </c>
      <c r="AT3275">
        <f>IF(OR($D3275="51",$D3275="52",$D3275="61"),(AD3275/'Totals and Drop Down Lists'!Z$4)*Inputs!H$38,0)</f>
        <v>0</v>
      </c>
      <c r="AU3275">
        <f>IF(OR($D3275="51",$D3275="52",$D3275="61"),(AE3275/'Totals and Drop Down Lists'!AA$4)*Inputs!I$38,0)</f>
        <v>0</v>
      </c>
      <c r="AV3275">
        <f>IF(OR($D3275="51",$D3275="52",$D3275="61"),(AF3275/'Totals and Drop Down Lists'!AB$4)*Inputs!J$38,0)</f>
        <v>0</v>
      </c>
      <c r="AW3275">
        <f>IF(OR($D3275="51",$D3275="52",$D3275="61"),(AG3275/'Totals and Drop Down Lists'!AC$4)*Inputs!K$38,0)</f>
        <v>0</v>
      </c>
      <c r="AX3275">
        <f>IF(OR($D3275="51",$D3275="52",$D3275="61"),(AH3275/'Totals and Drop Down Lists'!AD$4)*Inputs!L$38,0)</f>
        <v>0</v>
      </c>
      <c r="AY3275">
        <f>IF(OR($D3275="51",$D3275="52",$D3275="61"),0,(AA3275/'Totals and Drop Down Lists'!W$5)*Inputs!E$39)</f>
        <v>0</v>
      </c>
      <c r="AZ3275">
        <f>IF(OR($D3275="51",$D3275="52",$D3275="61"),0,(AB3275/'Totals and Drop Down Lists'!X$5)*Inputs!F$39)</f>
        <v>0</v>
      </c>
      <c r="BA3275">
        <f>IF(OR($D3275="51",$D3275="52",$D3275="61"),0,(AC3275/'Totals and Drop Down Lists'!Y$5)*Inputs!G$39)</f>
        <v>0</v>
      </c>
      <c r="BB3275">
        <f>IF(OR($D3275="51",$D3275="52",$D3275="61"),0,(AD3275/'Totals and Drop Down Lists'!Z$5)*Inputs!H$39)</f>
        <v>0</v>
      </c>
      <c r="BC3275">
        <f>IF(OR($D3275="51",$D3275="52",$D3275="61"),0,(AE3275/'Totals and Drop Down Lists'!AA$5)*Inputs!I$39)</f>
        <v>0</v>
      </c>
      <c r="BD3275">
        <f>IF(OR($D3275="51",$D3275="52",$D3275="61"),0,(AF3275/'Totals and Drop Down Lists'!AB$5)*Inputs!J$39)</f>
        <v>0</v>
      </c>
      <c r="BE3275">
        <f>IF(OR($D3275="51",$D3275="52",$D3275="61"),0,(AG3275/'Totals and Drop Down Lists'!AC$5)*Inputs!K$39)</f>
        <v>0</v>
      </c>
      <c r="BF3275">
        <f>IF(OR($D3275="51",$D3275="52",$D3275="61"),0,(AH3275/'Totals and Drop Down Lists'!AD$5)*Inputs!L$39)</f>
        <v>0</v>
      </c>
      <c r="BG3275" s="10">
        <f t="shared" si="460"/>
        <v>85108.575499638173</v>
      </c>
    </row>
    <row r="3276" spans="1:59" ht="28.8">
      <c r="A3276" s="1" t="s">
        <v>7669</v>
      </c>
      <c r="B3276" s="1" t="s">
        <v>2410</v>
      </c>
      <c r="C3276" s="1" t="s">
        <v>2135</v>
      </c>
      <c r="D3276" s="1" t="s">
        <v>25</v>
      </c>
      <c r="E3276" s="1" t="s">
        <v>2421</v>
      </c>
      <c r="F3276" s="2">
        <v>49664</v>
      </c>
      <c r="G3276" s="2">
        <v>390</v>
      </c>
      <c r="H3276" s="2">
        <v>11</v>
      </c>
      <c r="I3276" s="2">
        <v>9097</v>
      </c>
      <c r="J3276" s="2">
        <v>19205</v>
      </c>
      <c r="K3276" s="2">
        <v>5242</v>
      </c>
      <c r="L3276" s="2">
        <v>43</v>
      </c>
      <c r="M3276" s="2">
        <v>5</v>
      </c>
      <c r="N3276" s="2">
        <v>54</v>
      </c>
      <c r="O3276" s="2">
        <v>245</v>
      </c>
      <c r="P3276" s="2">
        <v>12</v>
      </c>
      <c r="Q3276" s="2">
        <v>9</v>
      </c>
      <c r="R3276" s="2">
        <v>2162</v>
      </c>
      <c r="S3276" s="2">
        <v>2852300</v>
      </c>
      <c r="T3276" s="2">
        <v>149123800</v>
      </c>
      <c r="U3276" s="2">
        <v>594</v>
      </c>
      <c r="V3276" s="2">
        <v>376</v>
      </c>
      <c r="W3276" s="2">
        <v>130</v>
      </c>
      <c r="X3276" s="2">
        <v>1327</v>
      </c>
      <c r="Y3276" s="2">
        <v>185</v>
      </c>
      <c r="Z3276" s="2">
        <v>782</v>
      </c>
      <c r="AA3276" s="9">
        <f t="shared" si="461"/>
        <v>49664</v>
      </c>
      <c r="AB3276" s="9">
        <f t="shared" si="462"/>
        <v>8696</v>
      </c>
      <c r="AC3276" s="9">
        <f t="shared" si="463"/>
        <v>2530</v>
      </c>
      <c r="AD3276" s="9">
        <f t="shared" si="464"/>
        <v>2162</v>
      </c>
      <c r="AE3276" s="44">
        <f t="shared" si="465"/>
        <v>9.9925310784541293E-5</v>
      </c>
      <c r="AF3276" s="9">
        <f t="shared" si="466"/>
        <v>821</v>
      </c>
      <c r="AG3276" s="9">
        <f t="shared" si="459"/>
        <v>967</v>
      </c>
      <c r="AH3276" s="44">
        <f t="shared" si="467"/>
        <v>9.8211029935713426E-5</v>
      </c>
      <c r="AI3276">
        <f>AA3276/'Totals and Drop Down Lists'!W$6*Inputs!E$37</f>
        <v>45052.2211806907</v>
      </c>
      <c r="AJ3276">
        <f>AB3276/'Totals and Drop Down Lists'!X$6*Inputs!F$37</f>
        <v>28613.206941254157</v>
      </c>
      <c r="AK3276">
        <f>AC3276/'Totals and Drop Down Lists'!Y$6*Inputs!G$37</f>
        <v>16678.614599379125</v>
      </c>
      <c r="AL3276">
        <f>AD3276/'Totals and Drop Down Lists'!Z$6*Inputs!H$37</f>
        <v>17333.837745726789</v>
      </c>
      <c r="AM3276">
        <f>AE3276/'Totals and Drop Down Lists'!AA$6*Inputs!I$37</f>
        <v>12439.63702392901</v>
      </c>
      <c r="AN3276">
        <f>AF3276/'Totals and Drop Down Lists'!AB$6*Inputs!J$37</f>
        <v>16384.445068223034</v>
      </c>
      <c r="AO3276">
        <f>AG3276/'Totals and Drop Down Lists'!AC$6*Inputs!K$37</f>
        <v>18008.998165181598</v>
      </c>
      <c r="AP3276">
        <f>AH3276/'Totals and Drop Down Lists'!AD$6*Inputs!L$37</f>
        <v>23111.992742453323</v>
      </c>
      <c r="AQ3276">
        <f>IF(OR($D3276="51",$D3276="52",$D3276="61"),(AA3276/'Totals and Drop Down Lists'!W$4)*Inputs!E$38,0)</f>
        <v>0</v>
      </c>
      <c r="AR3276">
        <f>IF(OR($D3276="51",$D3276="52",$D3276="61"),(AB3276/'Totals and Drop Down Lists'!X$4)*Inputs!F$38,0)</f>
        <v>0</v>
      </c>
      <c r="AS3276">
        <f>IF(OR($D3276="51",$D3276="52",$D3276="61"),(AC3276/'Totals and Drop Down Lists'!Y$4)*Inputs!G$38,0)</f>
        <v>0</v>
      </c>
      <c r="AT3276">
        <f>IF(OR($D3276="51",$D3276="52",$D3276="61"),(AD3276/'Totals and Drop Down Lists'!Z$4)*Inputs!H$38,0)</f>
        <v>0</v>
      </c>
      <c r="AU3276">
        <f>IF(OR($D3276="51",$D3276="52",$D3276="61"),(AE3276/'Totals and Drop Down Lists'!AA$4)*Inputs!I$38,0)</f>
        <v>0</v>
      </c>
      <c r="AV3276">
        <f>IF(OR($D3276="51",$D3276="52",$D3276="61"),(AF3276/'Totals and Drop Down Lists'!AB$4)*Inputs!J$38,0)</f>
        <v>0</v>
      </c>
      <c r="AW3276">
        <f>IF(OR($D3276="51",$D3276="52",$D3276="61"),(AG3276/'Totals and Drop Down Lists'!AC$4)*Inputs!K$38,0)</f>
        <v>0</v>
      </c>
      <c r="AX3276">
        <f>IF(OR($D3276="51",$D3276="52",$D3276="61"),(AH3276/'Totals and Drop Down Lists'!AD$4)*Inputs!L$38,0)</f>
        <v>0</v>
      </c>
      <c r="AY3276">
        <f>IF(OR($D3276="51",$D3276="52",$D3276="61"),0,(AA3276/'Totals and Drop Down Lists'!W$5)*Inputs!E$39)</f>
        <v>0</v>
      </c>
      <c r="AZ3276">
        <f>IF(OR($D3276="51",$D3276="52",$D3276="61"),0,(AB3276/'Totals and Drop Down Lists'!X$5)*Inputs!F$39)</f>
        <v>0</v>
      </c>
      <c r="BA3276">
        <f>IF(OR($D3276="51",$D3276="52",$D3276="61"),0,(AC3276/'Totals and Drop Down Lists'!Y$5)*Inputs!G$39)</f>
        <v>0</v>
      </c>
      <c r="BB3276">
        <f>IF(OR($D3276="51",$D3276="52",$D3276="61"),0,(AD3276/'Totals and Drop Down Lists'!Z$5)*Inputs!H$39)</f>
        <v>0</v>
      </c>
      <c r="BC3276">
        <f>IF(OR($D3276="51",$D3276="52",$D3276="61"),0,(AE3276/'Totals and Drop Down Lists'!AA$5)*Inputs!I$39)</f>
        <v>0</v>
      </c>
      <c r="BD3276">
        <f>IF(OR($D3276="51",$D3276="52",$D3276="61"),0,(AF3276/'Totals and Drop Down Lists'!AB$5)*Inputs!J$39)</f>
        <v>0</v>
      </c>
      <c r="BE3276">
        <f>IF(OR($D3276="51",$D3276="52",$D3276="61"),0,(AG3276/'Totals and Drop Down Lists'!AC$5)*Inputs!K$39)</f>
        <v>0</v>
      </c>
      <c r="BF3276">
        <f>IF(OR($D3276="51",$D3276="52",$D3276="61"),0,(AH3276/'Totals and Drop Down Lists'!AD$5)*Inputs!L$39)</f>
        <v>0</v>
      </c>
      <c r="BG3276" s="10">
        <f t="shared" si="460"/>
        <v>177622.95346683776</v>
      </c>
    </row>
    <row r="3277" spans="1:59" ht="28.8">
      <c r="A3277" s="1" t="s">
        <v>7669</v>
      </c>
      <c r="B3277" s="1" t="s">
        <v>2410</v>
      </c>
      <c r="C3277" s="1" t="s">
        <v>2422</v>
      </c>
      <c r="D3277" s="1" t="s">
        <v>25</v>
      </c>
      <c r="E3277" s="1" t="s">
        <v>2423</v>
      </c>
      <c r="F3277" s="2">
        <v>26897</v>
      </c>
      <c r="G3277" s="2">
        <v>358</v>
      </c>
      <c r="H3277" s="2">
        <v>25</v>
      </c>
      <c r="I3277" s="2">
        <v>5771</v>
      </c>
      <c r="J3277" s="2">
        <v>8690</v>
      </c>
      <c r="K3277" s="2">
        <v>2587</v>
      </c>
      <c r="L3277" s="2">
        <v>38</v>
      </c>
      <c r="M3277" s="2">
        <v>10</v>
      </c>
      <c r="N3277" s="2">
        <v>16</v>
      </c>
      <c r="O3277" s="2">
        <v>90</v>
      </c>
      <c r="P3277" s="2">
        <v>11</v>
      </c>
      <c r="Q3277" s="2">
        <v>5</v>
      </c>
      <c r="R3277" s="2">
        <v>1161</v>
      </c>
      <c r="S3277" s="2">
        <v>1323100</v>
      </c>
      <c r="T3277" s="2">
        <v>68146400</v>
      </c>
      <c r="U3277" s="2">
        <v>293</v>
      </c>
      <c r="V3277" s="2">
        <v>163</v>
      </c>
      <c r="W3277" s="2">
        <v>19</v>
      </c>
      <c r="X3277" s="2">
        <v>807</v>
      </c>
      <c r="Y3277" s="2">
        <v>66</v>
      </c>
      <c r="Z3277" s="2">
        <v>611</v>
      </c>
      <c r="AA3277" s="9">
        <f t="shared" si="461"/>
        <v>26897</v>
      </c>
      <c r="AB3277" s="9">
        <f t="shared" si="462"/>
        <v>5388</v>
      </c>
      <c r="AC3277" s="9">
        <f t="shared" si="463"/>
        <v>1331</v>
      </c>
      <c r="AD3277" s="9">
        <f t="shared" si="464"/>
        <v>1161</v>
      </c>
      <c r="AE3277" s="44">
        <f t="shared" si="465"/>
        <v>5.3785952864175497E-5</v>
      </c>
      <c r="AF3277" s="9">
        <f t="shared" si="466"/>
        <v>625</v>
      </c>
      <c r="AG3277" s="9">
        <f t="shared" si="459"/>
        <v>677</v>
      </c>
      <c r="AH3277" s="44">
        <f t="shared" si="467"/>
        <v>7.4992254020258878E-5</v>
      </c>
      <c r="AI3277">
        <f>AA3277/'Totals and Drop Down Lists'!W$6*Inputs!E$37</f>
        <v>24399.355531109813</v>
      </c>
      <c r="AJ3277">
        <f>AB3277/'Totals and Drop Down Lists'!X$6*Inputs!F$37</f>
        <v>17728.606140694272</v>
      </c>
      <c r="AK3277">
        <f>AC3277/'Totals and Drop Down Lists'!Y$6*Inputs!G$37</f>
        <v>8774.4015935864081</v>
      </c>
      <c r="AL3277">
        <f>AD3277/'Totals and Drop Down Lists'!Z$6*Inputs!H$37</f>
        <v>9308.3189744629053</v>
      </c>
      <c r="AM3277">
        <f>AE3277/'Totals and Drop Down Lists'!AA$6*Inputs!I$37</f>
        <v>6695.778330468861</v>
      </c>
      <c r="AN3277">
        <f>AF3277/'Totals and Drop Down Lists'!AB$6*Inputs!J$37</f>
        <v>12472.933212715465</v>
      </c>
      <c r="AO3277">
        <f>AG3277/'Totals and Drop Down Lists'!AC$6*Inputs!K$37</f>
        <v>12608.161073245024</v>
      </c>
      <c r="AP3277">
        <f>AH3277/'Totals and Drop Down Lists'!AD$6*Inputs!L$37</f>
        <v>17647.920318022971</v>
      </c>
      <c r="AQ3277">
        <f>IF(OR($D3277="51",$D3277="52",$D3277="61"),(AA3277/'Totals and Drop Down Lists'!W$4)*Inputs!E$38,0)</f>
        <v>0</v>
      </c>
      <c r="AR3277">
        <f>IF(OR($D3277="51",$D3277="52",$D3277="61"),(AB3277/'Totals and Drop Down Lists'!X$4)*Inputs!F$38,0)</f>
        <v>0</v>
      </c>
      <c r="AS3277">
        <f>IF(OR($D3277="51",$D3277="52",$D3277="61"),(AC3277/'Totals and Drop Down Lists'!Y$4)*Inputs!G$38,0)</f>
        <v>0</v>
      </c>
      <c r="AT3277">
        <f>IF(OR($D3277="51",$D3277="52",$D3277="61"),(AD3277/'Totals and Drop Down Lists'!Z$4)*Inputs!H$38,0)</f>
        <v>0</v>
      </c>
      <c r="AU3277">
        <f>IF(OR($D3277="51",$D3277="52",$D3277="61"),(AE3277/'Totals and Drop Down Lists'!AA$4)*Inputs!I$38,0)</f>
        <v>0</v>
      </c>
      <c r="AV3277">
        <f>IF(OR($D3277="51",$D3277="52",$D3277="61"),(AF3277/'Totals and Drop Down Lists'!AB$4)*Inputs!J$38,0)</f>
        <v>0</v>
      </c>
      <c r="AW3277">
        <f>IF(OR($D3277="51",$D3277="52",$D3277="61"),(AG3277/'Totals and Drop Down Lists'!AC$4)*Inputs!K$38,0)</f>
        <v>0</v>
      </c>
      <c r="AX3277">
        <f>IF(OR($D3277="51",$D3277="52",$D3277="61"),(AH3277/'Totals and Drop Down Lists'!AD$4)*Inputs!L$38,0)</f>
        <v>0</v>
      </c>
      <c r="AY3277">
        <f>IF(OR($D3277="51",$D3277="52",$D3277="61"),0,(AA3277/'Totals and Drop Down Lists'!W$5)*Inputs!E$39)</f>
        <v>0</v>
      </c>
      <c r="AZ3277">
        <f>IF(OR($D3277="51",$D3277="52",$D3277="61"),0,(AB3277/'Totals and Drop Down Lists'!X$5)*Inputs!F$39)</f>
        <v>0</v>
      </c>
      <c r="BA3277">
        <f>IF(OR($D3277="51",$D3277="52",$D3277="61"),0,(AC3277/'Totals and Drop Down Lists'!Y$5)*Inputs!G$39)</f>
        <v>0</v>
      </c>
      <c r="BB3277">
        <f>IF(OR($D3277="51",$D3277="52",$D3277="61"),0,(AD3277/'Totals and Drop Down Lists'!Z$5)*Inputs!H$39)</f>
        <v>0</v>
      </c>
      <c r="BC3277">
        <f>IF(OR($D3277="51",$D3277="52",$D3277="61"),0,(AE3277/'Totals and Drop Down Lists'!AA$5)*Inputs!I$39)</f>
        <v>0</v>
      </c>
      <c r="BD3277">
        <f>IF(OR($D3277="51",$D3277="52",$D3277="61"),0,(AF3277/'Totals and Drop Down Lists'!AB$5)*Inputs!J$39)</f>
        <v>0</v>
      </c>
      <c r="BE3277">
        <f>IF(OR($D3277="51",$D3277="52",$D3277="61"),0,(AG3277/'Totals and Drop Down Lists'!AC$5)*Inputs!K$39)</f>
        <v>0</v>
      </c>
      <c r="BF3277">
        <f>IF(OR($D3277="51",$D3277="52",$D3277="61"),0,(AH3277/'Totals and Drop Down Lists'!AD$5)*Inputs!L$39)</f>
        <v>0</v>
      </c>
      <c r="BG3277" s="10">
        <f t="shared" si="460"/>
        <v>109635.47517430571</v>
      </c>
    </row>
    <row r="3278" spans="1:59" ht="28.8">
      <c r="A3278" s="1" t="s">
        <v>7669</v>
      </c>
      <c r="B3278" s="1" t="s">
        <v>2410</v>
      </c>
      <c r="C3278" s="1" t="s">
        <v>2309</v>
      </c>
      <c r="D3278" s="1" t="s">
        <v>25</v>
      </c>
      <c r="E3278" s="1" t="s">
        <v>2424</v>
      </c>
      <c r="F3278" s="2">
        <v>26011</v>
      </c>
      <c r="G3278" s="2">
        <v>112</v>
      </c>
      <c r="H3278" s="2">
        <v>0</v>
      </c>
      <c r="I3278" s="2">
        <v>5795</v>
      </c>
      <c r="J3278" s="2">
        <v>9934</v>
      </c>
      <c r="K3278" s="2">
        <v>2192</v>
      </c>
      <c r="L3278" s="2">
        <v>98</v>
      </c>
      <c r="M3278" s="2">
        <v>27</v>
      </c>
      <c r="N3278" s="2">
        <v>13</v>
      </c>
      <c r="O3278" s="2">
        <v>25</v>
      </c>
      <c r="P3278" s="2">
        <v>1</v>
      </c>
      <c r="Q3278" s="2">
        <v>0</v>
      </c>
      <c r="R3278" s="2">
        <v>650</v>
      </c>
      <c r="S3278" s="2">
        <v>939900</v>
      </c>
      <c r="T3278" s="2">
        <v>49170100</v>
      </c>
      <c r="U3278" s="2">
        <v>282</v>
      </c>
      <c r="V3278" s="2">
        <v>310</v>
      </c>
      <c r="W3278" s="2">
        <v>125</v>
      </c>
      <c r="X3278" s="2">
        <v>685</v>
      </c>
      <c r="Y3278" s="2">
        <v>55</v>
      </c>
      <c r="Z3278" s="2">
        <v>299</v>
      </c>
      <c r="AA3278" s="9">
        <f t="shared" si="461"/>
        <v>26011</v>
      </c>
      <c r="AB3278" s="9">
        <f t="shared" si="462"/>
        <v>5683</v>
      </c>
      <c r="AC3278" s="9">
        <f t="shared" si="463"/>
        <v>814</v>
      </c>
      <c r="AD3278" s="9">
        <f t="shared" si="464"/>
        <v>650</v>
      </c>
      <c r="AE3278" s="44">
        <f t="shared" si="465"/>
        <v>3.3779462121044247E-5</v>
      </c>
      <c r="AF3278" s="9">
        <f t="shared" si="466"/>
        <v>250</v>
      </c>
      <c r="AG3278" s="9">
        <f t="shared" si="459"/>
        <v>354</v>
      </c>
      <c r="AH3278" s="44">
        <f t="shared" si="467"/>
        <v>2.906502778658678E-5</v>
      </c>
      <c r="AI3278">
        <f>AA3278/'Totals and Drop Down Lists'!W$6*Inputs!E$37</f>
        <v>23595.629130375033</v>
      </c>
      <c r="AJ3278">
        <f>AB3278/'Totals and Drop Down Lists'!X$6*Inputs!F$37</f>
        <v>18699.270359607563</v>
      </c>
      <c r="AK3278">
        <f>AC3278/'Totals and Drop Down Lists'!Y$6*Inputs!G$37</f>
        <v>5366.1629580611097</v>
      </c>
      <c r="AL3278">
        <f>AD3278/'Totals and Drop Down Lists'!Z$6*Inputs!H$37</f>
        <v>5211.3758254960276</v>
      </c>
      <c r="AM3278">
        <f>AE3278/'Totals and Drop Down Lists'!AA$6*Inputs!I$37</f>
        <v>4205.1832949050604</v>
      </c>
      <c r="AN3278">
        <f>AF3278/'Totals and Drop Down Lists'!AB$6*Inputs!J$37</f>
        <v>4989.1732850861854</v>
      </c>
      <c r="AO3278">
        <f>AG3278/'Totals and Drop Down Lists'!AC$6*Inputs!K$37</f>
        <v>6592.7459673984331</v>
      </c>
      <c r="AP3278">
        <f>AH3278/'Totals and Drop Down Lists'!AD$6*Inputs!L$37</f>
        <v>6839.8703455458071</v>
      </c>
      <c r="AQ3278">
        <f>IF(OR($D3278="51",$D3278="52",$D3278="61"),(AA3278/'Totals and Drop Down Lists'!W$4)*Inputs!E$38,0)</f>
        <v>0</v>
      </c>
      <c r="AR3278">
        <f>IF(OR($D3278="51",$D3278="52",$D3278="61"),(AB3278/'Totals and Drop Down Lists'!X$4)*Inputs!F$38,0)</f>
        <v>0</v>
      </c>
      <c r="AS3278">
        <f>IF(OR($D3278="51",$D3278="52",$D3278="61"),(AC3278/'Totals and Drop Down Lists'!Y$4)*Inputs!G$38,0)</f>
        <v>0</v>
      </c>
      <c r="AT3278">
        <f>IF(OR($D3278="51",$D3278="52",$D3278="61"),(AD3278/'Totals and Drop Down Lists'!Z$4)*Inputs!H$38,0)</f>
        <v>0</v>
      </c>
      <c r="AU3278">
        <f>IF(OR($D3278="51",$D3278="52",$D3278="61"),(AE3278/'Totals and Drop Down Lists'!AA$4)*Inputs!I$38,0)</f>
        <v>0</v>
      </c>
      <c r="AV3278">
        <f>IF(OR($D3278="51",$D3278="52",$D3278="61"),(AF3278/'Totals and Drop Down Lists'!AB$4)*Inputs!J$38,0)</f>
        <v>0</v>
      </c>
      <c r="AW3278">
        <f>IF(OR($D3278="51",$D3278="52",$D3278="61"),(AG3278/'Totals and Drop Down Lists'!AC$4)*Inputs!K$38,0)</f>
        <v>0</v>
      </c>
      <c r="AX3278">
        <f>IF(OR($D3278="51",$D3278="52",$D3278="61"),(AH3278/'Totals and Drop Down Lists'!AD$4)*Inputs!L$38,0)</f>
        <v>0</v>
      </c>
      <c r="AY3278">
        <f>IF(OR($D3278="51",$D3278="52",$D3278="61"),0,(AA3278/'Totals and Drop Down Lists'!W$5)*Inputs!E$39)</f>
        <v>0</v>
      </c>
      <c r="AZ3278">
        <f>IF(OR($D3278="51",$D3278="52",$D3278="61"),0,(AB3278/'Totals and Drop Down Lists'!X$5)*Inputs!F$39)</f>
        <v>0</v>
      </c>
      <c r="BA3278">
        <f>IF(OR($D3278="51",$D3278="52",$D3278="61"),0,(AC3278/'Totals and Drop Down Lists'!Y$5)*Inputs!G$39)</f>
        <v>0</v>
      </c>
      <c r="BB3278">
        <f>IF(OR($D3278="51",$D3278="52",$D3278="61"),0,(AD3278/'Totals and Drop Down Lists'!Z$5)*Inputs!H$39)</f>
        <v>0</v>
      </c>
      <c r="BC3278">
        <f>IF(OR($D3278="51",$D3278="52",$D3278="61"),0,(AE3278/'Totals and Drop Down Lists'!AA$5)*Inputs!I$39)</f>
        <v>0</v>
      </c>
      <c r="BD3278">
        <f>IF(OR($D3278="51",$D3278="52",$D3278="61"),0,(AF3278/'Totals and Drop Down Lists'!AB$5)*Inputs!J$39)</f>
        <v>0</v>
      </c>
      <c r="BE3278">
        <f>IF(OR($D3278="51",$D3278="52",$D3278="61"),0,(AG3278/'Totals and Drop Down Lists'!AC$5)*Inputs!K$39)</f>
        <v>0</v>
      </c>
      <c r="BF3278">
        <f>IF(OR($D3278="51",$D3278="52",$D3278="61"),0,(AH3278/'Totals and Drop Down Lists'!AD$5)*Inputs!L$39)</f>
        <v>0</v>
      </c>
      <c r="BG3278" s="10">
        <f t="shared" si="460"/>
        <v>75499.411166475213</v>
      </c>
    </row>
    <row r="3279" spans="1:59" ht="28.8">
      <c r="A3279" s="1" t="s">
        <v>7669</v>
      </c>
      <c r="B3279" s="1" t="s">
        <v>2410</v>
      </c>
      <c r="C3279" s="1" t="s">
        <v>2425</v>
      </c>
      <c r="D3279" s="1" t="s">
        <v>25</v>
      </c>
      <c r="E3279" s="1" t="s">
        <v>2426</v>
      </c>
      <c r="F3279" s="2">
        <v>18531</v>
      </c>
      <c r="G3279" s="2">
        <v>131</v>
      </c>
      <c r="H3279" s="2">
        <v>15</v>
      </c>
      <c r="I3279" s="2">
        <v>3869</v>
      </c>
      <c r="J3279" s="2">
        <v>7099</v>
      </c>
      <c r="K3279" s="2">
        <v>2781</v>
      </c>
      <c r="L3279" s="2">
        <v>59</v>
      </c>
      <c r="M3279" s="2">
        <v>15</v>
      </c>
      <c r="N3279" s="2">
        <v>0</v>
      </c>
      <c r="O3279" s="2">
        <v>94</v>
      </c>
      <c r="P3279" s="2">
        <v>8</v>
      </c>
      <c r="Q3279" s="2">
        <v>0</v>
      </c>
      <c r="R3279" s="2">
        <v>628</v>
      </c>
      <c r="S3279" s="2">
        <v>1532000</v>
      </c>
      <c r="T3279" s="2">
        <v>67961700</v>
      </c>
      <c r="U3279" s="2">
        <v>377</v>
      </c>
      <c r="V3279" s="2">
        <v>208</v>
      </c>
      <c r="W3279" s="2">
        <v>105</v>
      </c>
      <c r="X3279" s="2">
        <v>484</v>
      </c>
      <c r="Y3279" s="2">
        <v>80</v>
      </c>
      <c r="Z3279" s="2">
        <v>249</v>
      </c>
      <c r="AA3279" s="9">
        <f t="shared" si="461"/>
        <v>18531</v>
      </c>
      <c r="AB3279" s="9">
        <f t="shared" si="462"/>
        <v>3723</v>
      </c>
      <c r="AC3279" s="9">
        <f t="shared" si="463"/>
        <v>804</v>
      </c>
      <c r="AD3279" s="9">
        <f t="shared" si="464"/>
        <v>628</v>
      </c>
      <c r="AE3279" s="44">
        <f t="shared" si="465"/>
        <v>7.6085270242254085E-5</v>
      </c>
      <c r="AF3279" s="9">
        <f t="shared" si="466"/>
        <v>171</v>
      </c>
      <c r="AG3279" s="9">
        <f t="shared" si="459"/>
        <v>329</v>
      </c>
      <c r="AH3279" s="44">
        <f t="shared" si="467"/>
        <v>4.7956866320898583E-5</v>
      </c>
      <c r="AI3279">
        <f>AA3279/'Totals and Drop Down Lists'!W$6*Inputs!E$37</f>
        <v>16810.218884894075</v>
      </c>
      <c r="AJ3279">
        <f>AB3279/'Totals and Drop Down Lists'!X$6*Inputs!F$37</f>
        <v>12250.111481404005</v>
      </c>
      <c r="AK3279">
        <f>AC3279/'Totals and Drop Down Lists'!Y$6*Inputs!G$37</f>
        <v>5300.239580197951</v>
      </c>
      <c r="AL3279">
        <f>AD3279/'Totals and Drop Down Lists'!Z$6*Inputs!H$37</f>
        <v>5034.9907975561628</v>
      </c>
      <c r="AM3279">
        <f>AE3279/'Totals and Drop Down Lists'!AA$6*Inputs!I$37</f>
        <v>9471.8058643016975</v>
      </c>
      <c r="AN3279">
        <f>AF3279/'Totals and Drop Down Lists'!AB$6*Inputs!J$37</f>
        <v>3412.5945269989511</v>
      </c>
      <c r="AO3279">
        <f>AG3279/'Totals and Drop Down Lists'!AC$6*Inputs!K$37</f>
        <v>6127.1565629211427</v>
      </c>
      <c r="AP3279">
        <f>AH3279/'Totals and Drop Down Lists'!AD$6*Inputs!L$37</f>
        <v>11285.684989607889</v>
      </c>
      <c r="AQ3279">
        <f>IF(OR($D3279="51",$D3279="52",$D3279="61"),(AA3279/'Totals and Drop Down Lists'!W$4)*Inputs!E$38,0)</f>
        <v>0</v>
      </c>
      <c r="AR3279">
        <f>IF(OR($D3279="51",$D3279="52",$D3279="61"),(AB3279/'Totals and Drop Down Lists'!X$4)*Inputs!F$38,0)</f>
        <v>0</v>
      </c>
      <c r="AS3279">
        <f>IF(OR($D3279="51",$D3279="52",$D3279="61"),(AC3279/'Totals and Drop Down Lists'!Y$4)*Inputs!G$38,0)</f>
        <v>0</v>
      </c>
      <c r="AT3279">
        <f>IF(OR($D3279="51",$D3279="52",$D3279="61"),(AD3279/'Totals and Drop Down Lists'!Z$4)*Inputs!H$38,0)</f>
        <v>0</v>
      </c>
      <c r="AU3279">
        <f>IF(OR($D3279="51",$D3279="52",$D3279="61"),(AE3279/'Totals and Drop Down Lists'!AA$4)*Inputs!I$38,0)</f>
        <v>0</v>
      </c>
      <c r="AV3279">
        <f>IF(OR($D3279="51",$D3279="52",$D3279="61"),(AF3279/'Totals and Drop Down Lists'!AB$4)*Inputs!J$38,0)</f>
        <v>0</v>
      </c>
      <c r="AW3279">
        <f>IF(OR($D3279="51",$D3279="52",$D3279="61"),(AG3279/'Totals and Drop Down Lists'!AC$4)*Inputs!K$38,0)</f>
        <v>0</v>
      </c>
      <c r="AX3279">
        <f>IF(OR($D3279="51",$D3279="52",$D3279="61"),(AH3279/'Totals and Drop Down Lists'!AD$4)*Inputs!L$38,0)</f>
        <v>0</v>
      </c>
      <c r="AY3279">
        <f>IF(OR($D3279="51",$D3279="52",$D3279="61"),0,(AA3279/'Totals and Drop Down Lists'!W$5)*Inputs!E$39)</f>
        <v>0</v>
      </c>
      <c r="AZ3279">
        <f>IF(OR($D3279="51",$D3279="52",$D3279="61"),0,(AB3279/'Totals and Drop Down Lists'!X$5)*Inputs!F$39)</f>
        <v>0</v>
      </c>
      <c r="BA3279">
        <f>IF(OR($D3279="51",$D3279="52",$D3279="61"),0,(AC3279/'Totals and Drop Down Lists'!Y$5)*Inputs!G$39)</f>
        <v>0</v>
      </c>
      <c r="BB3279">
        <f>IF(OR($D3279="51",$D3279="52",$D3279="61"),0,(AD3279/'Totals and Drop Down Lists'!Z$5)*Inputs!H$39)</f>
        <v>0</v>
      </c>
      <c r="BC3279">
        <f>IF(OR($D3279="51",$D3279="52",$D3279="61"),0,(AE3279/'Totals and Drop Down Lists'!AA$5)*Inputs!I$39)</f>
        <v>0</v>
      </c>
      <c r="BD3279">
        <f>IF(OR($D3279="51",$D3279="52",$D3279="61"),0,(AF3279/'Totals and Drop Down Lists'!AB$5)*Inputs!J$39)</f>
        <v>0</v>
      </c>
      <c r="BE3279">
        <f>IF(OR($D3279="51",$D3279="52",$D3279="61"),0,(AG3279/'Totals and Drop Down Lists'!AC$5)*Inputs!K$39)</f>
        <v>0</v>
      </c>
      <c r="BF3279">
        <f>IF(OR($D3279="51",$D3279="52",$D3279="61"),0,(AH3279/'Totals and Drop Down Lists'!AD$5)*Inputs!L$39)</f>
        <v>0</v>
      </c>
      <c r="BG3279" s="10">
        <f t="shared" si="460"/>
        <v>69692.802687881878</v>
      </c>
    </row>
    <row r="3280" spans="1:59" ht="28.8">
      <c r="A3280" s="1" t="s">
        <v>7669</v>
      </c>
      <c r="B3280" s="1" t="s">
        <v>2410</v>
      </c>
      <c r="C3280" s="1" t="s">
        <v>2427</v>
      </c>
      <c r="D3280" s="1" t="s">
        <v>25</v>
      </c>
      <c r="E3280" s="1" t="s">
        <v>2428</v>
      </c>
      <c r="F3280" s="2">
        <v>27934</v>
      </c>
      <c r="G3280" s="2">
        <v>78</v>
      </c>
      <c r="H3280" s="2">
        <v>6</v>
      </c>
      <c r="I3280" s="2">
        <v>5169</v>
      </c>
      <c r="J3280" s="2">
        <v>10930</v>
      </c>
      <c r="K3280" s="2">
        <v>2654</v>
      </c>
      <c r="L3280" s="2">
        <v>76</v>
      </c>
      <c r="M3280" s="2">
        <v>29</v>
      </c>
      <c r="N3280" s="2">
        <v>11</v>
      </c>
      <c r="O3280" s="2">
        <v>89</v>
      </c>
      <c r="P3280" s="2">
        <v>33</v>
      </c>
      <c r="Q3280" s="2">
        <v>0</v>
      </c>
      <c r="R3280" s="2">
        <v>491</v>
      </c>
      <c r="S3280" s="2">
        <v>1183000</v>
      </c>
      <c r="T3280" s="2">
        <v>75578900</v>
      </c>
      <c r="U3280" s="2">
        <v>401</v>
      </c>
      <c r="V3280" s="2">
        <v>219</v>
      </c>
      <c r="W3280" s="2">
        <v>124</v>
      </c>
      <c r="X3280" s="2">
        <v>603</v>
      </c>
      <c r="Y3280" s="2">
        <v>125</v>
      </c>
      <c r="Z3280" s="2">
        <v>327</v>
      </c>
      <c r="AA3280" s="9">
        <f t="shared" si="461"/>
        <v>27934</v>
      </c>
      <c r="AB3280" s="9">
        <f t="shared" si="462"/>
        <v>5085</v>
      </c>
      <c r="AC3280" s="9">
        <f t="shared" si="463"/>
        <v>729</v>
      </c>
      <c r="AD3280" s="9">
        <f t="shared" si="464"/>
        <v>491</v>
      </c>
      <c r="AE3280" s="44">
        <f t="shared" si="465"/>
        <v>4.500673010144797E-5</v>
      </c>
      <c r="AF3280" s="9">
        <f t="shared" si="466"/>
        <v>260</v>
      </c>
      <c r="AG3280" s="9">
        <f t="shared" si="459"/>
        <v>452</v>
      </c>
      <c r="AH3280" s="44">
        <f t="shared" si="467"/>
        <v>4.0838546607497638E-5</v>
      </c>
      <c r="AI3280">
        <f>AA3280/'Totals and Drop Down Lists'!W$6*Inputs!E$37</f>
        <v>25340.060133324219</v>
      </c>
      <c r="AJ3280">
        <f>AB3280/'Totals and Drop Down Lists'!X$6*Inputs!F$37</f>
        <v>16731.618824318924</v>
      </c>
      <c r="AK3280">
        <f>AC3280/'Totals and Drop Down Lists'!Y$6*Inputs!G$37</f>
        <v>4805.8142462242613</v>
      </c>
      <c r="AL3280">
        <f>AD3280/'Totals and Drop Down Lists'!Z$6*Inputs!H$37</f>
        <v>3936.5931235669996</v>
      </c>
      <c r="AM3280">
        <f>AE3280/'Totals and Drop Down Lists'!AA$6*Inputs!I$37</f>
        <v>5602.8585920852129</v>
      </c>
      <c r="AN3280">
        <f>AF3280/'Totals and Drop Down Lists'!AB$6*Inputs!J$37</f>
        <v>5188.740216489633</v>
      </c>
      <c r="AO3280">
        <f>AG3280/'Totals and Drop Down Lists'!AC$6*Inputs!K$37</f>
        <v>8417.8564329494111</v>
      </c>
      <c r="AP3280">
        <f>AH3280/'Totals and Drop Down Lists'!AD$6*Inputs!L$37</f>
        <v>9610.5314588662332</v>
      </c>
      <c r="AQ3280">
        <f>IF(OR($D3280="51",$D3280="52",$D3280="61"),(AA3280/'Totals and Drop Down Lists'!W$4)*Inputs!E$38,0)</f>
        <v>0</v>
      </c>
      <c r="AR3280">
        <f>IF(OR($D3280="51",$D3280="52",$D3280="61"),(AB3280/'Totals and Drop Down Lists'!X$4)*Inputs!F$38,0)</f>
        <v>0</v>
      </c>
      <c r="AS3280">
        <f>IF(OR($D3280="51",$D3280="52",$D3280="61"),(AC3280/'Totals and Drop Down Lists'!Y$4)*Inputs!G$38,0)</f>
        <v>0</v>
      </c>
      <c r="AT3280">
        <f>IF(OR($D3280="51",$D3280="52",$D3280="61"),(AD3280/'Totals and Drop Down Lists'!Z$4)*Inputs!H$38,0)</f>
        <v>0</v>
      </c>
      <c r="AU3280">
        <f>IF(OR($D3280="51",$D3280="52",$D3280="61"),(AE3280/'Totals and Drop Down Lists'!AA$4)*Inputs!I$38,0)</f>
        <v>0</v>
      </c>
      <c r="AV3280">
        <f>IF(OR($D3280="51",$D3280="52",$D3280="61"),(AF3280/'Totals and Drop Down Lists'!AB$4)*Inputs!J$38,0)</f>
        <v>0</v>
      </c>
      <c r="AW3280">
        <f>IF(OR($D3280="51",$D3280="52",$D3280="61"),(AG3280/'Totals and Drop Down Lists'!AC$4)*Inputs!K$38,0)</f>
        <v>0</v>
      </c>
      <c r="AX3280">
        <f>IF(OR($D3280="51",$D3280="52",$D3280="61"),(AH3280/'Totals and Drop Down Lists'!AD$4)*Inputs!L$38,0)</f>
        <v>0</v>
      </c>
      <c r="AY3280">
        <f>IF(OR($D3280="51",$D3280="52",$D3280="61"),0,(AA3280/'Totals and Drop Down Lists'!W$5)*Inputs!E$39)</f>
        <v>0</v>
      </c>
      <c r="AZ3280">
        <f>IF(OR($D3280="51",$D3280="52",$D3280="61"),0,(AB3280/'Totals and Drop Down Lists'!X$5)*Inputs!F$39)</f>
        <v>0</v>
      </c>
      <c r="BA3280">
        <f>IF(OR($D3280="51",$D3280="52",$D3280="61"),0,(AC3280/'Totals and Drop Down Lists'!Y$5)*Inputs!G$39)</f>
        <v>0</v>
      </c>
      <c r="BB3280">
        <f>IF(OR($D3280="51",$D3280="52",$D3280="61"),0,(AD3280/'Totals and Drop Down Lists'!Z$5)*Inputs!H$39)</f>
        <v>0</v>
      </c>
      <c r="BC3280">
        <f>IF(OR($D3280="51",$D3280="52",$D3280="61"),0,(AE3280/'Totals and Drop Down Lists'!AA$5)*Inputs!I$39)</f>
        <v>0</v>
      </c>
      <c r="BD3280">
        <f>IF(OR($D3280="51",$D3280="52",$D3280="61"),0,(AF3280/'Totals and Drop Down Lists'!AB$5)*Inputs!J$39)</f>
        <v>0</v>
      </c>
      <c r="BE3280">
        <f>IF(OR($D3280="51",$D3280="52",$D3280="61"),0,(AG3280/'Totals and Drop Down Lists'!AC$5)*Inputs!K$39)</f>
        <v>0</v>
      </c>
      <c r="BF3280">
        <f>IF(OR($D3280="51",$D3280="52",$D3280="61"),0,(AH3280/'Totals and Drop Down Lists'!AD$5)*Inputs!L$39)</f>
        <v>0</v>
      </c>
      <c r="BG3280" s="10">
        <f t="shared" si="460"/>
        <v>79634.073027824896</v>
      </c>
    </row>
    <row r="3281" spans="1:59" ht="28.8">
      <c r="A3281" s="1" t="s">
        <v>7669</v>
      </c>
      <c r="B3281" s="1" t="s">
        <v>2410</v>
      </c>
      <c r="C3281" s="1" t="s">
        <v>72</v>
      </c>
      <c r="D3281" s="1" t="s">
        <v>25</v>
      </c>
      <c r="E3281" s="1" t="s">
        <v>2429</v>
      </c>
      <c r="F3281" s="2">
        <v>32293</v>
      </c>
      <c r="G3281" s="2">
        <v>274</v>
      </c>
      <c r="H3281" s="2">
        <v>55</v>
      </c>
      <c r="I3281" s="2">
        <v>6075</v>
      </c>
      <c r="J3281" s="2">
        <v>13473</v>
      </c>
      <c r="K3281" s="2">
        <v>3616</v>
      </c>
      <c r="L3281" s="2">
        <v>101</v>
      </c>
      <c r="M3281" s="2">
        <v>32</v>
      </c>
      <c r="N3281" s="2">
        <v>13</v>
      </c>
      <c r="O3281" s="2">
        <v>18</v>
      </c>
      <c r="P3281" s="2">
        <v>12</v>
      </c>
      <c r="Q3281" s="2">
        <v>0</v>
      </c>
      <c r="R3281" s="2">
        <v>1235</v>
      </c>
      <c r="S3281" s="2">
        <v>1797000</v>
      </c>
      <c r="T3281" s="2">
        <v>106970800</v>
      </c>
      <c r="U3281" s="2">
        <v>275</v>
      </c>
      <c r="V3281" s="2">
        <v>228</v>
      </c>
      <c r="W3281" s="2">
        <v>60</v>
      </c>
      <c r="X3281" s="2">
        <v>789</v>
      </c>
      <c r="Y3281" s="2">
        <v>78</v>
      </c>
      <c r="Z3281" s="2">
        <v>430</v>
      </c>
      <c r="AA3281" s="9">
        <f t="shared" si="461"/>
        <v>32293</v>
      </c>
      <c r="AB3281" s="9">
        <f t="shared" si="462"/>
        <v>5746</v>
      </c>
      <c r="AC3281" s="9">
        <f t="shared" si="463"/>
        <v>1411</v>
      </c>
      <c r="AD3281" s="9">
        <f t="shared" si="464"/>
        <v>1235</v>
      </c>
      <c r="AE3281" s="44">
        <f t="shared" si="465"/>
        <v>6.7777932936270851E-5</v>
      </c>
      <c r="AF3281" s="9">
        <f t="shared" si="466"/>
        <v>501</v>
      </c>
      <c r="AG3281" s="9">
        <f t="shared" si="459"/>
        <v>508</v>
      </c>
      <c r="AH3281" s="44">
        <f t="shared" si="467"/>
        <v>5.0731641009633027E-5</v>
      </c>
      <c r="AI3281">
        <f>AA3281/'Totals and Drop Down Lists'!W$6*Inputs!E$37</f>
        <v>29294.285168090464</v>
      </c>
      <c r="AJ3281">
        <f>AB3281/'Totals and Drop Down Lists'!X$6*Inputs!F$37</f>
        <v>18906.564752121249</v>
      </c>
      <c r="AK3281">
        <f>AC3281/'Totals and Drop Down Lists'!Y$6*Inputs!G$37</f>
        <v>9301.7886164916763</v>
      </c>
      <c r="AL3281">
        <f>AD3281/'Totals and Drop Down Lists'!Z$6*Inputs!H$37</f>
        <v>9901.6140684424536</v>
      </c>
      <c r="AM3281">
        <f>AE3281/'Totals and Drop Down Lists'!AA$6*Inputs!I$37</f>
        <v>8437.6308398717247</v>
      </c>
      <c r="AN3281">
        <f>AF3281/'Totals and Drop Down Lists'!AB$6*Inputs!J$37</f>
        <v>9998.3032633127168</v>
      </c>
      <c r="AO3281">
        <f>AG3281/'Totals and Drop Down Lists'!AC$6*Inputs!K$37</f>
        <v>9460.7766989785414</v>
      </c>
      <c r="AP3281">
        <f>AH3281/'Totals and Drop Down Lists'!AD$6*Inputs!L$37</f>
        <v>11938.672464741305</v>
      </c>
      <c r="AQ3281">
        <f>IF(OR($D3281="51",$D3281="52",$D3281="61"),(AA3281/'Totals and Drop Down Lists'!W$4)*Inputs!E$38,0)</f>
        <v>0</v>
      </c>
      <c r="AR3281">
        <f>IF(OR($D3281="51",$D3281="52",$D3281="61"),(AB3281/'Totals and Drop Down Lists'!X$4)*Inputs!F$38,0)</f>
        <v>0</v>
      </c>
      <c r="AS3281">
        <f>IF(OR($D3281="51",$D3281="52",$D3281="61"),(AC3281/'Totals and Drop Down Lists'!Y$4)*Inputs!G$38,0)</f>
        <v>0</v>
      </c>
      <c r="AT3281">
        <f>IF(OR($D3281="51",$D3281="52",$D3281="61"),(AD3281/'Totals and Drop Down Lists'!Z$4)*Inputs!H$38,0)</f>
        <v>0</v>
      </c>
      <c r="AU3281">
        <f>IF(OR($D3281="51",$D3281="52",$D3281="61"),(AE3281/'Totals and Drop Down Lists'!AA$4)*Inputs!I$38,0)</f>
        <v>0</v>
      </c>
      <c r="AV3281">
        <f>IF(OR($D3281="51",$D3281="52",$D3281="61"),(AF3281/'Totals and Drop Down Lists'!AB$4)*Inputs!J$38,0)</f>
        <v>0</v>
      </c>
      <c r="AW3281">
        <f>IF(OR($D3281="51",$D3281="52",$D3281="61"),(AG3281/'Totals and Drop Down Lists'!AC$4)*Inputs!K$38,0)</f>
        <v>0</v>
      </c>
      <c r="AX3281">
        <f>IF(OR($D3281="51",$D3281="52",$D3281="61"),(AH3281/'Totals and Drop Down Lists'!AD$4)*Inputs!L$38,0)</f>
        <v>0</v>
      </c>
      <c r="AY3281">
        <f>IF(OR($D3281="51",$D3281="52",$D3281="61"),0,(AA3281/'Totals and Drop Down Lists'!W$5)*Inputs!E$39)</f>
        <v>0</v>
      </c>
      <c r="AZ3281">
        <f>IF(OR($D3281="51",$D3281="52",$D3281="61"),0,(AB3281/'Totals and Drop Down Lists'!X$5)*Inputs!F$39)</f>
        <v>0</v>
      </c>
      <c r="BA3281">
        <f>IF(OR($D3281="51",$D3281="52",$D3281="61"),0,(AC3281/'Totals and Drop Down Lists'!Y$5)*Inputs!G$39)</f>
        <v>0</v>
      </c>
      <c r="BB3281">
        <f>IF(OR($D3281="51",$D3281="52",$D3281="61"),0,(AD3281/'Totals and Drop Down Lists'!Z$5)*Inputs!H$39)</f>
        <v>0</v>
      </c>
      <c r="BC3281">
        <f>IF(OR($D3281="51",$D3281="52",$D3281="61"),0,(AE3281/'Totals and Drop Down Lists'!AA$5)*Inputs!I$39)</f>
        <v>0</v>
      </c>
      <c r="BD3281">
        <f>IF(OR($D3281="51",$D3281="52",$D3281="61"),0,(AF3281/'Totals and Drop Down Lists'!AB$5)*Inputs!J$39)</f>
        <v>0</v>
      </c>
      <c r="BE3281">
        <f>IF(OR($D3281="51",$D3281="52",$D3281="61"),0,(AG3281/'Totals and Drop Down Lists'!AC$5)*Inputs!K$39)</f>
        <v>0</v>
      </c>
      <c r="BF3281">
        <f>IF(OR($D3281="51",$D3281="52",$D3281="61"),0,(AH3281/'Totals and Drop Down Lists'!AD$5)*Inputs!L$39)</f>
        <v>0</v>
      </c>
      <c r="BG3281" s="10">
        <f t="shared" si="460"/>
        <v>107239.63587205013</v>
      </c>
    </row>
    <row r="3282" spans="1:59" ht="28.8">
      <c r="A3282" s="1" t="s">
        <v>7669</v>
      </c>
      <c r="B3282" s="1" t="s">
        <v>2410</v>
      </c>
      <c r="C3282" s="1" t="s">
        <v>74</v>
      </c>
      <c r="D3282" s="1" t="s">
        <v>25</v>
      </c>
      <c r="E3282" s="1" t="s">
        <v>2430</v>
      </c>
      <c r="F3282" s="2">
        <v>8375</v>
      </c>
      <c r="G3282" s="2">
        <v>63</v>
      </c>
      <c r="H3282" s="2">
        <v>10</v>
      </c>
      <c r="I3282" s="2">
        <v>1913</v>
      </c>
      <c r="J3282" s="2">
        <v>3423</v>
      </c>
      <c r="K3282" s="2">
        <v>1025</v>
      </c>
      <c r="L3282" s="2">
        <v>0</v>
      </c>
      <c r="M3282" s="2">
        <v>0</v>
      </c>
      <c r="N3282" s="2">
        <v>0</v>
      </c>
      <c r="O3282" s="2">
        <v>75</v>
      </c>
      <c r="P3282" s="2">
        <v>33</v>
      </c>
      <c r="Q3282" s="2">
        <v>0</v>
      </c>
      <c r="R3282" s="2">
        <v>324</v>
      </c>
      <c r="S3282" s="2">
        <v>503000</v>
      </c>
      <c r="T3282" s="2">
        <v>24078700</v>
      </c>
      <c r="U3282" s="2">
        <v>53</v>
      </c>
      <c r="V3282" s="2">
        <v>76</v>
      </c>
      <c r="W3282" s="2">
        <v>4</v>
      </c>
      <c r="X3282" s="2">
        <v>206</v>
      </c>
      <c r="Y3282" s="2">
        <v>19</v>
      </c>
      <c r="Z3282" s="2">
        <v>104</v>
      </c>
      <c r="AA3282" s="9">
        <f t="shared" si="461"/>
        <v>8375</v>
      </c>
      <c r="AB3282" s="9">
        <f t="shared" si="462"/>
        <v>1840</v>
      </c>
      <c r="AC3282" s="9">
        <f t="shared" si="463"/>
        <v>432</v>
      </c>
      <c r="AD3282" s="9">
        <f t="shared" si="464"/>
        <v>324</v>
      </c>
      <c r="AE3282" s="44">
        <f t="shared" si="465"/>
        <v>2.143564804019216E-5</v>
      </c>
      <c r="AF3282" s="9">
        <f t="shared" si="466"/>
        <v>126</v>
      </c>
      <c r="AG3282" s="9">
        <f t="shared" si="459"/>
        <v>123</v>
      </c>
      <c r="AH3282" s="44">
        <f t="shared" si="467"/>
        <v>1.3704814576631378E-5</v>
      </c>
      <c r="AI3282">
        <f>AA3282/'Totals and Drop Down Lists'!W$6*Inputs!E$37</f>
        <v>7597.3009098800867</v>
      </c>
      <c r="AJ3282">
        <f>AB3282/'Totals and Drop Down Lists'!X$6*Inputs!F$37</f>
        <v>6054.3124162727281</v>
      </c>
      <c r="AK3282">
        <f>AC3282/'Totals and Drop Down Lists'!Y$6*Inputs!G$37</f>
        <v>2847.8899236884508</v>
      </c>
      <c r="AL3282">
        <f>AD3282/'Totals and Drop Down Lists'!Z$6*Inputs!H$37</f>
        <v>2597.67041147802</v>
      </c>
      <c r="AM3282">
        <f>AE3282/'Totals and Drop Down Lists'!AA$6*Inputs!I$37</f>
        <v>2668.5098990348838</v>
      </c>
      <c r="AN3282">
        <f>AF3282/'Totals and Drop Down Lists'!AB$6*Inputs!J$37</f>
        <v>2514.5433356834374</v>
      </c>
      <c r="AO3282">
        <f>AG3282/'Totals and Drop Down Lists'!AC$6*Inputs!K$37</f>
        <v>2290.6998700282688</v>
      </c>
      <c r="AP3282">
        <f>AH3282/'Totals and Drop Down Lists'!AD$6*Inputs!L$37</f>
        <v>3225.1527678622956</v>
      </c>
      <c r="AQ3282">
        <f>IF(OR($D3282="51",$D3282="52",$D3282="61"),(AA3282/'Totals and Drop Down Lists'!W$4)*Inputs!E$38,0)</f>
        <v>0</v>
      </c>
      <c r="AR3282">
        <f>IF(OR($D3282="51",$D3282="52",$D3282="61"),(AB3282/'Totals and Drop Down Lists'!X$4)*Inputs!F$38,0)</f>
        <v>0</v>
      </c>
      <c r="AS3282">
        <f>IF(OR($D3282="51",$D3282="52",$D3282="61"),(AC3282/'Totals and Drop Down Lists'!Y$4)*Inputs!G$38,0)</f>
        <v>0</v>
      </c>
      <c r="AT3282">
        <f>IF(OR($D3282="51",$D3282="52",$D3282="61"),(AD3282/'Totals and Drop Down Lists'!Z$4)*Inputs!H$38,0)</f>
        <v>0</v>
      </c>
      <c r="AU3282">
        <f>IF(OR($D3282="51",$D3282="52",$D3282="61"),(AE3282/'Totals and Drop Down Lists'!AA$4)*Inputs!I$38,0)</f>
        <v>0</v>
      </c>
      <c r="AV3282">
        <f>IF(OR($D3282="51",$D3282="52",$D3282="61"),(AF3282/'Totals and Drop Down Lists'!AB$4)*Inputs!J$38,0)</f>
        <v>0</v>
      </c>
      <c r="AW3282">
        <f>IF(OR($D3282="51",$D3282="52",$D3282="61"),(AG3282/'Totals and Drop Down Lists'!AC$4)*Inputs!K$38,0)</f>
        <v>0</v>
      </c>
      <c r="AX3282">
        <f>IF(OR($D3282="51",$D3282="52",$D3282="61"),(AH3282/'Totals and Drop Down Lists'!AD$4)*Inputs!L$38,0)</f>
        <v>0</v>
      </c>
      <c r="AY3282">
        <f>IF(OR($D3282="51",$D3282="52",$D3282="61"),0,(AA3282/'Totals and Drop Down Lists'!W$5)*Inputs!E$39)</f>
        <v>0</v>
      </c>
      <c r="AZ3282">
        <f>IF(OR($D3282="51",$D3282="52",$D3282="61"),0,(AB3282/'Totals and Drop Down Lists'!X$5)*Inputs!F$39)</f>
        <v>0</v>
      </c>
      <c r="BA3282">
        <f>IF(OR($D3282="51",$D3282="52",$D3282="61"),0,(AC3282/'Totals and Drop Down Lists'!Y$5)*Inputs!G$39)</f>
        <v>0</v>
      </c>
      <c r="BB3282">
        <f>IF(OR($D3282="51",$D3282="52",$D3282="61"),0,(AD3282/'Totals and Drop Down Lists'!Z$5)*Inputs!H$39)</f>
        <v>0</v>
      </c>
      <c r="BC3282">
        <f>IF(OR($D3282="51",$D3282="52",$D3282="61"),0,(AE3282/'Totals and Drop Down Lists'!AA$5)*Inputs!I$39)</f>
        <v>0</v>
      </c>
      <c r="BD3282">
        <f>IF(OR($D3282="51",$D3282="52",$D3282="61"),0,(AF3282/'Totals and Drop Down Lists'!AB$5)*Inputs!J$39)</f>
        <v>0</v>
      </c>
      <c r="BE3282">
        <f>IF(OR($D3282="51",$D3282="52",$D3282="61"),0,(AG3282/'Totals and Drop Down Lists'!AC$5)*Inputs!K$39)</f>
        <v>0</v>
      </c>
      <c r="BF3282">
        <f>IF(OR($D3282="51",$D3282="52",$D3282="61"),0,(AH3282/'Totals and Drop Down Lists'!AD$5)*Inputs!L$39)</f>
        <v>0</v>
      </c>
      <c r="BG3282" s="10">
        <f t="shared" si="460"/>
        <v>29796.079533928169</v>
      </c>
    </row>
    <row r="3283" spans="1:59" ht="28.8">
      <c r="A3283" s="1" t="s">
        <v>7669</v>
      </c>
      <c r="B3283" s="1" t="s">
        <v>2410</v>
      </c>
      <c r="C3283" s="1" t="s">
        <v>2431</v>
      </c>
      <c r="D3283" s="1" t="s">
        <v>25</v>
      </c>
      <c r="E3283" s="1" t="s">
        <v>2432</v>
      </c>
      <c r="F3283" s="2">
        <v>18392</v>
      </c>
      <c r="G3283" s="2">
        <v>131</v>
      </c>
      <c r="H3283" s="2">
        <v>0</v>
      </c>
      <c r="I3283" s="2">
        <v>2521</v>
      </c>
      <c r="J3283" s="2">
        <v>7396</v>
      </c>
      <c r="K3283" s="2">
        <v>1645</v>
      </c>
      <c r="L3283" s="2">
        <v>46</v>
      </c>
      <c r="M3283" s="2">
        <v>10</v>
      </c>
      <c r="N3283" s="2">
        <v>9</v>
      </c>
      <c r="O3283" s="2">
        <v>6</v>
      </c>
      <c r="P3283" s="2">
        <v>16</v>
      </c>
      <c r="Q3283" s="2">
        <v>0</v>
      </c>
      <c r="R3283" s="2">
        <v>433</v>
      </c>
      <c r="S3283" s="2">
        <v>732800</v>
      </c>
      <c r="T3283" s="2">
        <v>49140000</v>
      </c>
      <c r="U3283" s="2">
        <v>65</v>
      </c>
      <c r="V3283" s="2">
        <v>188</v>
      </c>
      <c r="W3283" s="2">
        <v>8</v>
      </c>
      <c r="X3283" s="2">
        <v>488</v>
      </c>
      <c r="Y3283" s="2">
        <v>24</v>
      </c>
      <c r="Z3283" s="2">
        <v>206</v>
      </c>
      <c r="AA3283" s="9">
        <f t="shared" si="461"/>
        <v>18392</v>
      </c>
      <c r="AB3283" s="9">
        <f t="shared" si="462"/>
        <v>2390</v>
      </c>
      <c r="AC3283" s="9">
        <f t="shared" si="463"/>
        <v>520</v>
      </c>
      <c r="AD3283" s="9">
        <f t="shared" si="464"/>
        <v>433</v>
      </c>
      <c r="AE3283" s="44">
        <f t="shared" si="465"/>
        <v>2.5552340615621671E-5</v>
      </c>
      <c r="AF3283" s="9">
        <f t="shared" si="466"/>
        <v>292</v>
      </c>
      <c r="AG3283" s="9">
        <f t="shared" si="459"/>
        <v>230</v>
      </c>
      <c r="AH3283" s="44">
        <f t="shared" si="467"/>
        <v>1.9034782648476126E-5</v>
      </c>
      <c r="AI3283">
        <f>AA3283/'Totals and Drop Down Lists'!W$6*Inputs!E$37</f>
        <v>16684.126368300243</v>
      </c>
      <c r="AJ3283">
        <f>AB3283/'Totals and Drop Down Lists'!X$6*Inputs!F$37</f>
        <v>7864.0253667890329</v>
      </c>
      <c r="AK3283">
        <f>AC3283/'Totals and Drop Down Lists'!Y$6*Inputs!G$37</f>
        <v>3428.0156488842467</v>
      </c>
      <c r="AL3283">
        <f>AD3283/'Totals and Drop Down Lists'!Z$6*Inputs!H$37</f>
        <v>3471.5780499073535</v>
      </c>
      <c r="AM3283">
        <f>AE3283/'Totals and Drop Down Lists'!AA$6*Inputs!I$37</f>
        <v>3180.9942833753621</v>
      </c>
      <c r="AN3283">
        <f>AF3283/'Totals and Drop Down Lists'!AB$6*Inputs!J$37</f>
        <v>5827.3543969806642</v>
      </c>
      <c r="AO3283">
        <f>AG3283/'Totals and Drop Down Lists'!AC$6*Inputs!K$37</f>
        <v>4283.4225211910725</v>
      </c>
      <c r="AP3283">
        <f>AH3283/'Totals and Drop Down Lists'!AD$6*Inputs!L$37</f>
        <v>4479.4536694475701</v>
      </c>
      <c r="AQ3283">
        <f>IF(OR($D3283="51",$D3283="52",$D3283="61"),(AA3283/'Totals and Drop Down Lists'!W$4)*Inputs!E$38,0)</f>
        <v>0</v>
      </c>
      <c r="AR3283">
        <f>IF(OR($D3283="51",$D3283="52",$D3283="61"),(AB3283/'Totals and Drop Down Lists'!X$4)*Inputs!F$38,0)</f>
        <v>0</v>
      </c>
      <c r="AS3283">
        <f>IF(OR($D3283="51",$D3283="52",$D3283="61"),(AC3283/'Totals and Drop Down Lists'!Y$4)*Inputs!G$38,0)</f>
        <v>0</v>
      </c>
      <c r="AT3283">
        <f>IF(OR($D3283="51",$D3283="52",$D3283="61"),(AD3283/'Totals and Drop Down Lists'!Z$4)*Inputs!H$38,0)</f>
        <v>0</v>
      </c>
      <c r="AU3283">
        <f>IF(OR($D3283="51",$D3283="52",$D3283="61"),(AE3283/'Totals and Drop Down Lists'!AA$4)*Inputs!I$38,0)</f>
        <v>0</v>
      </c>
      <c r="AV3283">
        <f>IF(OR($D3283="51",$D3283="52",$D3283="61"),(AF3283/'Totals and Drop Down Lists'!AB$4)*Inputs!J$38,0)</f>
        <v>0</v>
      </c>
      <c r="AW3283">
        <f>IF(OR($D3283="51",$D3283="52",$D3283="61"),(AG3283/'Totals and Drop Down Lists'!AC$4)*Inputs!K$38,0)</f>
        <v>0</v>
      </c>
      <c r="AX3283">
        <f>IF(OR($D3283="51",$D3283="52",$D3283="61"),(AH3283/'Totals and Drop Down Lists'!AD$4)*Inputs!L$38,0)</f>
        <v>0</v>
      </c>
      <c r="AY3283">
        <f>IF(OR($D3283="51",$D3283="52",$D3283="61"),0,(AA3283/'Totals and Drop Down Lists'!W$5)*Inputs!E$39)</f>
        <v>0</v>
      </c>
      <c r="AZ3283">
        <f>IF(OR($D3283="51",$D3283="52",$D3283="61"),0,(AB3283/'Totals and Drop Down Lists'!X$5)*Inputs!F$39)</f>
        <v>0</v>
      </c>
      <c r="BA3283">
        <f>IF(OR($D3283="51",$D3283="52",$D3283="61"),0,(AC3283/'Totals and Drop Down Lists'!Y$5)*Inputs!G$39)</f>
        <v>0</v>
      </c>
      <c r="BB3283">
        <f>IF(OR($D3283="51",$D3283="52",$D3283="61"),0,(AD3283/'Totals and Drop Down Lists'!Z$5)*Inputs!H$39)</f>
        <v>0</v>
      </c>
      <c r="BC3283">
        <f>IF(OR($D3283="51",$D3283="52",$D3283="61"),0,(AE3283/'Totals and Drop Down Lists'!AA$5)*Inputs!I$39)</f>
        <v>0</v>
      </c>
      <c r="BD3283">
        <f>IF(OR($D3283="51",$D3283="52",$D3283="61"),0,(AF3283/'Totals and Drop Down Lists'!AB$5)*Inputs!J$39)</f>
        <v>0</v>
      </c>
      <c r="BE3283">
        <f>IF(OR($D3283="51",$D3283="52",$D3283="61"),0,(AG3283/'Totals and Drop Down Lists'!AC$5)*Inputs!K$39)</f>
        <v>0</v>
      </c>
      <c r="BF3283">
        <f>IF(OR($D3283="51",$D3283="52",$D3283="61"),0,(AH3283/'Totals and Drop Down Lists'!AD$5)*Inputs!L$39)</f>
        <v>0</v>
      </c>
      <c r="BG3283" s="10">
        <f t="shared" si="460"/>
        <v>49218.97030487554</v>
      </c>
    </row>
    <row r="3284" spans="1:59" ht="28.8">
      <c r="A3284" s="1" t="s">
        <v>7669</v>
      </c>
      <c r="B3284" s="1" t="s">
        <v>2410</v>
      </c>
      <c r="C3284" s="1" t="s">
        <v>785</v>
      </c>
      <c r="D3284" s="1" t="s">
        <v>25</v>
      </c>
      <c r="E3284" s="1" t="s">
        <v>2433</v>
      </c>
      <c r="F3284" s="2">
        <v>7773</v>
      </c>
      <c r="G3284" s="2">
        <v>19</v>
      </c>
      <c r="H3284" s="2">
        <v>17</v>
      </c>
      <c r="I3284" s="2">
        <v>1683</v>
      </c>
      <c r="J3284" s="2">
        <v>2201</v>
      </c>
      <c r="K3284" s="2">
        <v>981</v>
      </c>
      <c r="L3284" s="2">
        <v>7</v>
      </c>
      <c r="M3284" s="2">
        <v>0</v>
      </c>
      <c r="N3284" s="2">
        <v>0</v>
      </c>
      <c r="O3284" s="2">
        <v>63</v>
      </c>
      <c r="P3284" s="2">
        <v>0</v>
      </c>
      <c r="Q3284" s="2">
        <v>10</v>
      </c>
      <c r="R3284" s="2">
        <v>173</v>
      </c>
      <c r="S3284" s="2">
        <v>344600</v>
      </c>
      <c r="T3284" s="2">
        <v>16014800</v>
      </c>
      <c r="U3284" s="2">
        <v>49</v>
      </c>
      <c r="V3284" s="2">
        <v>190</v>
      </c>
      <c r="W3284" s="2">
        <v>20</v>
      </c>
      <c r="X3284" s="2">
        <v>405</v>
      </c>
      <c r="Y3284" s="2">
        <v>105</v>
      </c>
      <c r="Z3284" s="2">
        <v>165</v>
      </c>
      <c r="AA3284" s="9">
        <f t="shared" si="461"/>
        <v>7773</v>
      </c>
      <c r="AB3284" s="9">
        <f t="shared" si="462"/>
        <v>1647</v>
      </c>
      <c r="AC3284" s="9">
        <f t="shared" si="463"/>
        <v>253</v>
      </c>
      <c r="AD3284" s="9">
        <f t="shared" si="464"/>
        <v>173</v>
      </c>
      <c r="AE3284" s="44">
        <f t="shared" si="465"/>
        <v>3.0536113287097836E-5</v>
      </c>
      <c r="AF3284" s="9">
        <f t="shared" si="466"/>
        <v>195</v>
      </c>
      <c r="AG3284" s="9">
        <f t="shared" si="459"/>
        <v>270</v>
      </c>
      <c r="AH3284" s="44">
        <f t="shared" si="467"/>
        <v>4.4777909606465671E-5</v>
      </c>
      <c r="AI3284">
        <f>AA3284/'Totals and Drop Down Lists'!W$6*Inputs!E$37</f>
        <v>7051.2023847758701</v>
      </c>
      <c r="AJ3284">
        <f>AB3284/'Totals and Drop Down Lists'!X$6*Inputs!F$37</f>
        <v>5419.2676900006436</v>
      </c>
      <c r="AK3284">
        <f>AC3284/'Totals and Drop Down Lists'!Y$6*Inputs!G$37</f>
        <v>1667.8614599379125</v>
      </c>
      <c r="AL3284">
        <f>AD3284/'Totals and Drop Down Lists'!Z$6*Inputs!H$37</f>
        <v>1387.0277197089429</v>
      </c>
      <c r="AM3284">
        <f>AE3284/'Totals and Drop Down Lists'!AA$6*Inputs!I$37</f>
        <v>3801.4209055813899</v>
      </c>
      <c r="AN3284">
        <f>AF3284/'Totals and Drop Down Lists'!AB$6*Inputs!J$37</f>
        <v>3891.555162367225</v>
      </c>
      <c r="AO3284">
        <f>AG3284/'Totals and Drop Down Lists'!AC$6*Inputs!K$37</f>
        <v>5028.3655683547368</v>
      </c>
      <c r="AP3284">
        <f>AH3284/'Totals and Drop Down Lists'!AD$6*Inputs!L$37</f>
        <v>10537.581395127314</v>
      </c>
      <c r="AQ3284">
        <f>IF(OR($D3284="51",$D3284="52",$D3284="61"),(AA3284/'Totals and Drop Down Lists'!W$4)*Inputs!E$38,0)</f>
        <v>0</v>
      </c>
      <c r="AR3284">
        <f>IF(OR($D3284="51",$D3284="52",$D3284="61"),(AB3284/'Totals and Drop Down Lists'!X$4)*Inputs!F$38,0)</f>
        <v>0</v>
      </c>
      <c r="AS3284">
        <f>IF(OR($D3284="51",$D3284="52",$D3284="61"),(AC3284/'Totals and Drop Down Lists'!Y$4)*Inputs!G$38,0)</f>
        <v>0</v>
      </c>
      <c r="AT3284">
        <f>IF(OR($D3284="51",$D3284="52",$D3284="61"),(AD3284/'Totals and Drop Down Lists'!Z$4)*Inputs!H$38,0)</f>
        <v>0</v>
      </c>
      <c r="AU3284">
        <f>IF(OR($D3284="51",$D3284="52",$D3284="61"),(AE3284/'Totals and Drop Down Lists'!AA$4)*Inputs!I$38,0)</f>
        <v>0</v>
      </c>
      <c r="AV3284">
        <f>IF(OR($D3284="51",$D3284="52",$D3284="61"),(AF3284/'Totals and Drop Down Lists'!AB$4)*Inputs!J$38,0)</f>
        <v>0</v>
      </c>
      <c r="AW3284">
        <f>IF(OR($D3284="51",$D3284="52",$D3284="61"),(AG3284/'Totals and Drop Down Lists'!AC$4)*Inputs!K$38,0)</f>
        <v>0</v>
      </c>
      <c r="AX3284">
        <f>IF(OR($D3284="51",$D3284="52",$D3284="61"),(AH3284/'Totals and Drop Down Lists'!AD$4)*Inputs!L$38,0)</f>
        <v>0</v>
      </c>
      <c r="AY3284">
        <f>IF(OR($D3284="51",$D3284="52",$D3284="61"),0,(AA3284/'Totals and Drop Down Lists'!W$5)*Inputs!E$39)</f>
        <v>0</v>
      </c>
      <c r="AZ3284">
        <f>IF(OR($D3284="51",$D3284="52",$D3284="61"),0,(AB3284/'Totals and Drop Down Lists'!X$5)*Inputs!F$39)</f>
        <v>0</v>
      </c>
      <c r="BA3284">
        <f>IF(OR($D3284="51",$D3284="52",$D3284="61"),0,(AC3284/'Totals and Drop Down Lists'!Y$5)*Inputs!G$39)</f>
        <v>0</v>
      </c>
      <c r="BB3284">
        <f>IF(OR($D3284="51",$D3284="52",$D3284="61"),0,(AD3284/'Totals and Drop Down Lists'!Z$5)*Inputs!H$39)</f>
        <v>0</v>
      </c>
      <c r="BC3284">
        <f>IF(OR($D3284="51",$D3284="52",$D3284="61"),0,(AE3284/'Totals and Drop Down Lists'!AA$5)*Inputs!I$39)</f>
        <v>0</v>
      </c>
      <c r="BD3284">
        <f>IF(OR($D3284="51",$D3284="52",$D3284="61"),0,(AF3284/'Totals and Drop Down Lists'!AB$5)*Inputs!J$39)</f>
        <v>0</v>
      </c>
      <c r="BE3284">
        <f>IF(OR($D3284="51",$D3284="52",$D3284="61"),0,(AG3284/'Totals and Drop Down Lists'!AC$5)*Inputs!K$39)</f>
        <v>0</v>
      </c>
      <c r="BF3284">
        <f>IF(OR($D3284="51",$D3284="52",$D3284="61"),0,(AH3284/'Totals and Drop Down Lists'!AD$5)*Inputs!L$39)</f>
        <v>0</v>
      </c>
      <c r="BG3284" s="10">
        <f t="shared" si="460"/>
        <v>38784.282285854038</v>
      </c>
    </row>
    <row r="3285" spans="1:59" ht="28.8">
      <c r="A3285" s="1" t="s">
        <v>7669</v>
      </c>
      <c r="B3285" s="1" t="s">
        <v>2410</v>
      </c>
      <c r="C3285" s="1" t="s">
        <v>1367</v>
      </c>
      <c r="D3285" s="1" t="s">
        <v>25</v>
      </c>
      <c r="E3285" s="1" t="s">
        <v>2434</v>
      </c>
      <c r="F3285" s="2">
        <v>27794</v>
      </c>
      <c r="G3285" s="2">
        <v>222</v>
      </c>
      <c r="H3285" s="2">
        <v>0</v>
      </c>
      <c r="I3285" s="2">
        <v>6463</v>
      </c>
      <c r="J3285" s="2">
        <v>9686</v>
      </c>
      <c r="K3285" s="2">
        <v>3530</v>
      </c>
      <c r="L3285" s="2">
        <v>67</v>
      </c>
      <c r="M3285" s="2">
        <v>0</v>
      </c>
      <c r="N3285" s="2">
        <v>0</v>
      </c>
      <c r="O3285" s="2">
        <v>113</v>
      </c>
      <c r="P3285" s="2">
        <v>30</v>
      </c>
      <c r="Q3285" s="2">
        <v>0</v>
      </c>
      <c r="R3285" s="2">
        <v>644</v>
      </c>
      <c r="S3285" s="2">
        <v>1970900</v>
      </c>
      <c r="T3285" s="2">
        <v>91968300</v>
      </c>
      <c r="U3285" s="2">
        <v>312</v>
      </c>
      <c r="V3285" s="2">
        <v>260</v>
      </c>
      <c r="W3285" s="2">
        <v>25</v>
      </c>
      <c r="X3285" s="2">
        <v>800</v>
      </c>
      <c r="Y3285" s="2">
        <v>45</v>
      </c>
      <c r="Z3285" s="2">
        <v>469</v>
      </c>
      <c r="AA3285" s="9">
        <f t="shared" si="461"/>
        <v>27794</v>
      </c>
      <c r="AB3285" s="9">
        <f t="shared" si="462"/>
        <v>6241</v>
      </c>
      <c r="AC3285" s="9">
        <f t="shared" si="463"/>
        <v>854</v>
      </c>
      <c r="AD3285" s="9">
        <f t="shared" si="464"/>
        <v>644</v>
      </c>
      <c r="AE3285" s="44">
        <f t="shared" si="465"/>
        <v>8.9846410694103122E-5</v>
      </c>
      <c r="AF3285" s="9">
        <f t="shared" si="466"/>
        <v>515</v>
      </c>
      <c r="AG3285" s="9">
        <f t="shared" si="459"/>
        <v>514</v>
      </c>
      <c r="AH3285" s="44">
        <f t="shared" si="467"/>
        <v>6.9701872605337762E-5</v>
      </c>
      <c r="AI3285">
        <f>AA3285/'Totals and Drop Down Lists'!W$6*Inputs!E$37</f>
        <v>25213.060476323237</v>
      </c>
      <c r="AJ3285">
        <f>AB3285/'Totals and Drop Down Lists'!X$6*Inputs!F$37</f>
        <v>20535.306407585922</v>
      </c>
      <c r="AK3285">
        <f>AC3285/'Totals and Drop Down Lists'!Y$6*Inputs!G$37</f>
        <v>5629.8564695137438</v>
      </c>
      <c r="AL3285">
        <f>AD3285/'Totals and Drop Down Lists'!Z$6*Inputs!H$37</f>
        <v>5163.270817876064</v>
      </c>
      <c r="AM3285">
        <f>AE3285/'Totals and Drop Down Lists'!AA$6*Inputs!I$37</f>
        <v>11184.921299343117</v>
      </c>
      <c r="AN3285">
        <f>AF3285/'Totals and Drop Down Lists'!AB$6*Inputs!J$37</f>
        <v>10277.696967277543</v>
      </c>
      <c r="AO3285">
        <f>AG3285/'Totals and Drop Down Lists'!AC$6*Inputs!K$37</f>
        <v>9572.5181560530928</v>
      </c>
      <c r="AP3285">
        <f>AH3285/'Totals and Drop Down Lists'!AD$6*Inputs!L$37</f>
        <v>16402.935340811116</v>
      </c>
      <c r="AQ3285">
        <f>IF(OR($D3285="51",$D3285="52",$D3285="61"),(AA3285/'Totals and Drop Down Lists'!W$4)*Inputs!E$38,0)</f>
        <v>0</v>
      </c>
      <c r="AR3285">
        <f>IF(OR($D3285="51",$D3285="52",$D3285="61"),(AB3285/'Totals and Drop Down Lists'!X$4)*Inputs!F$38,0)</f>
        <v>0</v>
      </c>
      <c r="AS3285">
        <f>IF(OR($D3285="51",$D3285="52",$D3285="61"),(AC3285/'Totals and Drop Down Lists'!Y$4)*Inputs!G$38,0)</f>
        <v>0</v>
      </c>
      <c r="AT3285">
        <f>IF(OR($D3285="51",$D3285="52",$D3285="61"),(AD3285/'Totals and Drop Down Lists'!Z$4)*Inputs!H$38,0)</f>
        <v>0</v>
      </c>
      <c r="AU3285">
        <f>IF(OR($D3285="51",$D3285="52",$D3285="61"),(AE3285/'Totals and Drop Down Lists'!AA$4)*Inputs!I$38,0)</f>
        <v>0</v>
      </c>
      <c r="AV3285">
        <f>IF(OR($D3285="51",$D3285="52",$D3285="61"),(AF3285/'Totals and Drop Down Lists'!AB$4)*Inputs!J$38,0)</f>
        <v>0</v>
      </c>
      <c r="AW3285">
        <f>IF(OR($D3285="51",$D3285="52",$D3285="61"),(AG3285/'Totals and Drop Down Lists'!AC$4)*Inputs!K$38,0)</f>
        <v>0</v>
      </c>
      <c r="AX3285">
        <f>IF(OR($D3285="51",$D3285="52",$D3285="61"),(AH3285/'Totals and Drop Down Lists'!AD$4)*Inputs!L$38,0)</f>
        <v>0</v>
      </c>
      <c r="AY3285">
        <f>IF(OR($D3285="51",$D3285="52",$D3285="61"),0,(AA3285/'Totals and Drop Down Lists'!W$5)*Inputs!E$39)</f>
        <v>0</v>
      </c>
      <c r="AZ3285">
        <f>IF(OR($D3285="51",$D3285="52",$D3285="61"),0,(AB3285/'Totals and Drop Down Lists'!X$5)*Inputs!F$39)</f>
        <v>0</v>
      </c>
      <c r="BA3285">
        <f>IF(OR($D3285="51",$D3285="52",$D3285="61"),0,(AC3285/'Totals and Drop Down Lists'!Y$5)*Inputs!G$39)</f>
        <v>0</v>
      </c>
      <c r="BB3285">
        <f>IF(OR($D3285="51",$D3285="52",$D3285="61"),0,(AD3285/'Totals and Drop Down Lists'!Z$5)*Inputs!H$39)</f>
        <v>0</v>
      </c>
      <c r="BC3285">
        <f>IF(OR($D3285="51",$D3285="52",$D3285="61"),0,(AE3285/'Totals and Drop Down Lists'!AA$5)*Inputs!I$39)</f>
        <v>0</v>
      </c>
      <c r="BD3285">
        <f>IF(OR($D3285="51",$D3285="52",$D3285="61"),0,(AF3285/'Totals and Drop Down Lists'!AB$5)*Inputs!J$39)</f>
        <v>0</v>
      </c>
      <c r="BE3285">
        <f>IF(OR($D3285="51",$D3285="52",$D3285="61"),0,(AG3285/'Totals and Drop Down Lists'!AC$5)*Inputs!K$39)</f>
        <v>0</v>
      </c>
      <c r="BF3285">
        <f>IF(OR($D3285="51",$D3285="52",$D3285="61"),0,(AH3285/'Totals and Drop Down Lists'!AD$5)*Inputs!L$39)</f>
        <v>0</v>
      </c>
      <c r="BG3285" s="10">
        <f t="shared" si="460"/>
        <v>103979.56593478384</v>
      </c>
    </row>
    <row r="3286" spans="1:59" ht="28.8">
      <c r="A3286" s="1" t="s">
        <v>7669</v>
      </c>
      <c r="B3286" s="1" t="s">
        <v>2410</v>
      </c>
      <c r="C3286" s="1" t="s">
        <v>2435</v>
      </c>
      <c r="D3286" s="1" t="s">
        <v>25</v>
      </c>
      <c r="E3286" s="1" t="s">
        <v>2436</v>
      </c>
      <c r="F3286" s="2">
        <v>26066</v>
      </c>
      <c r="G3286" s="2">
        <v>219</v>
      </c>
      <c r="H3286" s="2">
        <v>5</v>
      </c>
      <c r="I3286" s="2">
        <v>5786</v>
      </c>
      <c r="J3286" s="2">
        <v>9736</v>
      </c>
      <c r="K3286" s="2">
        <v>2581</v>
      </c>
      <c r="L3286" s="2">
        <v>92</v>
      </c>
      <c r="M3286" s="2">
        <v>23</v>
      </c>
      <c r="N3286" s="2">
        <v>4</v>
      </c>
      <c r="O3286" s="2">
        <v>74</v>
      </c>
      <c r="P3286" s="2">
        <v>29</v>
      </c>
      <c r="Q3286" s="2">
        <v>0</v>
      </c>
      <c r="R3286" s="2">
        <v>776</v>
      </c>
      <c r="S3286" s="2">
        <v>1176300</v>
      </c>
      <c r="T3286" s="2">
        <v>78582700</v>
      </c>
      <c r="U3286" s="2">
        <v>176</v>
      </c>
      <c r="V3286" s="2">
        <v>270</v>
      </c>
      <c r="W3286" s="2">
        <v>49</v>
      </c>
      <c r="X3286" s="2">
        <v>906</v>
      </c>
      <c r="Y3286" s="2">
        <v>88</v>
      </c>
      <c r="Z3286" s="2">
        <v>414</v>
      </c>
      <c r="AA3286" s="9">
        <f t="shared" si="461"/>
        <v>26066</v>
      </c>
      <c r="AB3286" s="9">
        <f t="shared" si="462"/>
        <v>5562</v>
      </c>
      <c r="AC3286" s="9">
        <f t="shared" si="463"/>
        <v>998</v>
      </c>
      <c r="AD3286" s="9">
        <f t="shared" si="464"/>
        <v>776</v>
      </c>
      <c r="AE3286" s="44">
        <f t="shared" si="465"/>
        <v>4.7784960330611597E-5</v>
      </c>
      <c r="AF3286" s="9">
        <f t="shared" si="466"/>
        <v>587</v>
      </c>
      <c r="AG3286" s="9">
        <f t="shared" si="459"/>
        <v>502</v>
      </c>
      <c r="AH3286" s="44">
        <f t="shared" si="467"/>
        <v>4.9517902773395109E-5</v>
      </c>
      <c r="AI3286">
        <f>AA3286/'Totals and Drop Down Lists'!W$6*Inputs!E$37</f>
        <v>23645.521852768277</v>
      </c>
      <c r="AJ3286">
        <f>AB3286/'Totals and Drop Down Lists'!X$6*Inputs!F$37</f>
        <v>18301.133510493975</v>
      </c>
      <c r="AK3286">
        <f>AC3286/'Totals and Drop Down Lists'!Y$6*Inputs!G$37</f>
        <v>6579.1531107432274</v>
      </c>
      <c r="AL3286">
        <f>AD3286/'Totals and Drop Down Lists'!Z$6*Inputs!H$37</f>
        <v>6221.5809855152584</v>
      </c>
      <c r="AM3286">
        <f>AE3286/'Totals and Drop Down Lists'!AA$6*Inputs!I$37</f>
        <v>5948.7186684598682</v>
      </c>
      <c r="AN3286">
        <f>AF3286/'Totals and Drop Down Lists'!AB$6*Inputs!J$37</f>
        <v>11714.578873382363</v>
      </c>
      <c r="AO3286">
        <f>AG3286/'Totals and Drop Down Lists'!AC$6*Inputs!K$37</f>
        <v>9349.0352419039937</v>
      </c>
      <c r="AP3286">
        <f>AH3286/'Totals and Drop Down Lists'!AD$6*Inputs!L$37</f>
        <v>11653.043555997236</v>
      </c>
      <c r="AQ3286">
        <f>IF(OR($D3286="51",$D3286="52",$D3286="61"),(AA3286/'Totals and Drop Down Lists'!W$4)*Inputs!E$38,0)</f>
        <v>0</v>
      </c>
      <c r="AR3286">
        <f>IF(OR($D3286="51",$D3286="52",$D3286="61"),(AB3286/'Totals and Drop Down Lists'!X$4)*Inputs!F$38,0)</f>
        <v>0</v>
      </c>
      <c r="AS3286">
        <f>IF(OR($D3286="51",$D3286="52",$D3286="61"),(AC3286/'Totals and Drop Down Lists'!Y$4)*Inputs!G$38,0)</f>
        <v>0</v>
      </c>
      <c r="AT3286">
        <f>IF(OR($D3286="51",$D3286="52",$D3286="61"),(AD3286/'Totals and Drop Down Lists'!Z$4)*Inputs!H$38,0)</f>
        <v>0</v>
      </c>
      <c r="AU3286">
        <f>IF(OR($D3286="51",$D3286="52",$D3286="61"),(AE3286/'Totals and Drop Down Lists'!AA$4)*Inputs!I$38,0)</f>
        <v>0</v>
      </c>
      <c r="AV3286">
        <f>IF(OR($D3286="51",$D3286="52",$D3286="61"),(AF3286/'Totals and Drop Down Lists'!AB$4)*Inputs!J$38,0)</f>
        <v>0</v>
      </c>
      <c r="AW3286">
        <f>IF(OR($D3286="51",$D3286="52",$D3286="61"),(AG3286/'Totals and Drop Down Lists'!AC$4)*Inputs!K$38,0)</f>
        <v>0</v>
      </c>
      <c r="AX3286">
        <f>IF(OR($D3286="51",$D3286="52",$D3286="61"),(AH3286/'Totals and Drop Down Lists'!AD$4)*Inputs!L$38,0)</f>
        <v>0</v>
      </c>
      <c r="AY3286">
        <f>IF(OR($D3286="51",$D3286="52",$D3286="61"),0,(AA3286/'Totals and Drop Down Lists'!W$5)*Inputs!E$39)</f>
        <v>0</v>
      </c>
      <c r="AZ3286">
        <f>IF(OR($D3286="51",$D3286="52",$D3286="61"),0,(AB3286/'Totals and Drop Down Lists'!X$5)*Inputs!F$39)</f>
        <v>0</v>
      </c>
      <c r="BA3286">
        <f>IF(OR($D3286="51",$D3286="52",$D3286="61"),0,(AC3286/'Totals and Drop Down Lists'!Y$5)*Inputs!G$39)</f>
        <v>0</v>
      </c>
      <c r="BB3286">
        <f>IF(OR($D3286="51",$D3286="52",$D3286="61"),0,(AD3286/'Totals and Drop Down Lists'!Z$5)*Inputs!H$39)</f>
        <v>0</v>
      </c>
      <c r="BC3286">
        <f>IF(OR($D3286="51",$D3286="52",$D3286="61"),0,(AE3286/'Totals and Drop Down Lists'!AA$5)*Inputs!I$39)</f>
        <v>0</v>
      </c>
      <c r="BD3286">
        <f>IF(OR($D3286="51",$D3286="52",$D3286="61"),0,(AF3286/'Totals and Drop Down Lists'!AB$5)*Inputs!J$39)</f>
        <v>0</v>
      </c>
      <c r="BE3286">
        <f>IF(OR($D3286="51",$D3286="52",$D3286="61"),0,(AG3286/'Totals and Drop Down Lists'!AC$5)*Inputs!K$39)</f>
        <v>0</v>
      </c>
      <c r="BF3286">
        <f>IF(OR($D3286="51",$D3286="52",$D3286="61"),0,(AH3286/'Totals and Drop Down Lists'!AD$5)*Inputs!L$39)</f>
        <v>0</v>
      </c>
      <c r="BG3286" s="10">
        <f t="shared" si="460"/>
        <v>93412.765799264205</v>
      </c>
    </row>
    <row r="3287" spans="1:59" ht="28.8">
      <c r="A3287" s="1" t="s">
        <v>7669</v>
      </c>
      <c r="B3287" s="1" t="s">
        <v>2410</v>
      </c>
      <c r="C3287" s="1" t="s">
        <v>527</v>
      </c>
      <c r="D3287" s="1" t="s">
        <v>58</v>
      </c>
      <c r="E3287" s="1" t="s">
        <v>2437</v>
      </c>
      <c r="F3287" s="2">
        <v>31596</v>
      </c>
      <c r="G3287" s="2">
        <v>208</v>
      </c>
      <c r="H3287" s="2">
        <v>13</v>
      </c>
      <c r="I3287" s="2">
        <v>3993</v>
      </c>
      <c r="J3287" s="2">
        <v>11451</v>
      </c>
      <c r="K3287" s="2">
        <v>1921</v>
      </c>
      <c r="L3287" s="2">
        <v>107</v>
      </c>
      <c r="M3287" s="2">
        <v>6</v>
      </c>
      <c r="N3287" s="2">
        <v>8</v>
      </c>
      <c r="O3287" s="2">
        <v>17</v>
      </c>
      <c r="P3287" s="2">
        <v>0</v>
      </c>
      <c r="Q3287" s="2">
        <v>3</v>
      </c>
      <c r="R3287" s="2">
        <v>690</v>
      </c>
      <c r="S3287" s="2">
        <v>1090100</v>
      </c>
      <c r="T3287" s="2">
        <v>76661600</v>
      </c>
      <c r="U3287" s="2">
        <v>158</v>
      </c>
      <c r="V3287" s="2">
        <v>153</v>
      </c>
      <c r="W3287" s="2">
        <v>0</v>
      </c>
      <c r="X3287" s="2">
        <v>479</v>
      </c>
      <c r="Y3287" s="2">
        <v>65</v>
      </c>
      <c r="Z3287" s="2">
        <v>304</v>
      </c>
      <c r="AA3287" s="9">
        <f t="shared" si="461"/>
        <v>31596</v>
      </c>
      <c r="AB3287" s="9">
        <f t="shared" si="462"/>
        <v>3772</v>
      </c>
      <c r="AC3287" s="9">
        <f t="shared" si="463"/>
        <v>831</v>
      </c>
      <c r="AD3287" s="9">
        <f t="shared" si="464"/>
        <v>690</v>
      </c>
      <c r="AE3287" s="44">
        <f t="shared" si="465"/>
        <v>2.2506455336542571E-5</v>
      </c>
      <c r="AF3287" s="9">
        <f t="shared" si="466"/>
        <v>326</v>
      </c>
      <c r="AG3287" s="9">
        <f t="shared" si="459"/>
        <v>369</v>
      </c>
      <c r="AH3287" s="44">
        <f t="shared" si="467"/>
        <v>2.3033577831715494E-5</v>
      </c>
      <c r="AI3287">
        <f>AA3287/'Totals and Drop Down Lists'!W$6*Inputs!E$37</f>
        <v>28662.008304307008</v>
      </c>
      <c r="AJ3287">
        <f>AB3287/'Totals and Drop Down Lists'!X$6*Inputs!F$37</f>
        <v>12411.340453359093</v>
      </c>
      <c r="AK3287">
        <f>AC3287/'Totals and Drop Down Lists'!Y$6*Inputs!G$37</f>
        <v>5478.2327004284798</v>
      </c>
      <c r="AL3287">
        <f>AD3287/'Totals and Drop Down Lists'!Z$6*Inputs!H$37</f>
        <v>5532.075876295783</v>
      </c>
      <c r="AM3287">
        <f>AE3287/'Totals and Drop Down Lists'!AA$6*Inputs!I$37</f>
        <v>2801.814003716584</v>
      </c>
      <c r="AN3287">
        <f>AF3287/'Totals and Drop Down Lists'!AB$6*Inputs!J$37</f>
        <v>6505.8819637523866</v>
      </c>
      <c r="AO3287">
        <f>AG3287/'Totals and Drop Down Lists'!AC$6*Inputs!K$37</f>
        <v>6872.099610084807</v>
      </c>
      <c r="AP3287">
        <f>AH3287/'Totals and Drop Down Lists'!AD$6*Inputs!L$37</f>
        <v>5420.4897762278533</v>
      </c>
      <c r="AQ3287">
        <f>IF(OR($D3287="51",$D3287="52",$D3287="61"),(AA3287/'Totals and Drop Down Lists'!W$4)*Inputs!E$38,0)</f>
        <v>0</v>
      </c>
      <c r="AR3287">
        <f>IF(OR($D3287="51",$D3287="52",$D3287="61"),(AB3287/'Totals and Drop Down Lists'!X$4)*Inputs!F$38,0)</f>
        <v>0</v>
      </c>
      <c r="AS3287">
        <f>IF(OR($D3287="51",$D3287="52",$D3287="61"),(AC3287/'Totals and Drop Down Lists'!Y$4)*Inputs!G$38,0)</f>
        <v>0</v>
      </c>
      <c r="AT3287">
        <f>IF(OR($D3287="51",$D3287="52",$D3287="61"),(AD3287/'Totals and Drop Down Lists'!Z$4)*Inputs!H$38,0)</f>
        <v>0</v>
      </c>
      <c r="AU3287">
        <f>IF(OR($D3287="51",$D3287="52",$D3287="61"),(AE3287/'Totals and Drop Down Lists'!AA$4)*Inputs!I$38,0)</f>
        <v>0</v>
      </c>
      <c r="AV3287">
        <f>IF(OR($D3287="51",$D3287="52",$D3287="61"),(AF3287/'Totals and Drop Down Lists'!AB$4)*Inputs!J$38,0)</f>
        <v>0</v>
      </c>
      <c r="AW3287">
        <f>IF(OR($D3287="51",$D3287="52",$D3287="61"),(AG3287/'Totals and Drop Down Lists'!AC$4)*Inputs!K$38,0)</f>
        <v>0</v>
      </c>
      <c r="AX3287">
        <f>IF(OR($D3287="51",$D3287="52",$D3287="61"),(AH3287/'Totals and Drop Down Lists'!AD$4)*Inputs!L$38,0)</f>
        <v>0</v>
      </c>
      <c r="AY3287">
        <f>IF(OR($D3287="51",$D3287="52",$D3287="61"),0,(AA3287/'Totals and Drop Down Lists'!W$5)*Inputs!E$39)</f>
        <v>0</v>
      </c>
      <c r="AZ3287">
        <f>IF(OR($D3287="51",$D3287="52",$D3287="61"),0,(AB3287/'Totals and Drop Down Lists'!X$5)*Inputs!F$39)</f>
        <v>0</v>
      </c>
      <c r="BA3287">
        <f>IF(OR($D3287="51",$D3287="52",$D3287="61"),0,(AC3287/'Totals and Drop Down Lists'!Y$5)*Inputs!G$39)</f>
        <v>0</v>
      </c>
      <c r="BB3287">
        <f>IF(OR($D3287="51",$D3287="52",$D3287="61"),0,(AD3287/'Totals and Drop Down Lists'!Z$5)*Inputs!H$39)</f>
        <v>0</v>
      </c>
      <c r="BC3287">
        <f>IF(OR($D3287="51",$D3287="52",$D3287="61"),0,(AE3287/'Totals and Drop Down Lists'!AA$5)*Inputs!I$39)</f>
        <v>0</v>
      </c>
      <c r="BD3287">
        <f>IF(OR($D3287="51",$D3287="52",$D3287="61"),0,(AF3287/'Totals and Drop Down Lists'!AB$5)*Inputs!J$39)</f>
        <v>0</v>
      </c>
      <c r="BE3287">
        <f>IF(OR($D3287="51",$D3287="52",$D3287="61"),0,(AG3287/'Totals and Drop Down Lists'!AC$5)*Inputs!K$39)</f>
        <v>0</v>
      </c>
      <c r="BF3287">
        <f>IF(OR($D3287="51",$D3287="52",$D3287="61"),0,(AH3287/'Totals and Drop Down Lists'!AD$5)*Inputs!L$39)</f>
        <v>0</v>
      </c>
      <c r="BG3287" s="10">
        <f t="shared" si="460"/>
        <v>73683.942688171999</v>
      </c>
    </row>
    <row r="3288" spans="1:59" ht="28.8">
      <c r="A3288" s="1" t="s">
        <v>7669</v>
      </c>
      <c r="B3288" s="1" t="s">
        <v>2410</v>
      </c>
      <c r="C3288" s="1" t="s">
        <v>2438</v>
      </c>
      <c r="D3288" s="1" t="s">
        <v>25</v>
      </c>
      <c r="E3288" s="1" t="s">
        <v>2439</v>
      </c>
      <c r="F3288" s="2">
        <v>31566</v>
      </c>
      <c r="G3288" s="2">
        <v>212</v>
      </c>
      <c r="H3288" s="2">
        <v>14</v>
      </c>
      <c r="I3288" s="2">
        <v>5553</v>
      </c>
      <c r="J3288" s="2">
        <v>12462</v>
      </c>
      <c r="K3288" s="2">
        <v>3941</v>
      </c>
      <c r="L3288" s="2">
        <v>26</v>
      </c>
      <c r="M3288" s="2">
        <v>30</v>
      </c>
      <c r="N3288" s="2">
        <v>0</v>
      </c>
      <c r="O3288" s="2">
        <v>3</v>
      </c>
      <c r="P3288" s="2">
        <v>10</v>
      </c>
      <c r="Q3288" s="2">
        <v>29</v>
      </c>
      <c r="R3288" s="2">
        <v>1506</v>
      </c>
      <c r="S3288" s="2">
        <v>2060200</v>
      </c>
      <c r="T3288" s="2">
        <v>123107300</v>
      </c>
      <c r="U3288" s="2">
        <v>462</v>
      </c>
      <c r="V3288" s="2">
        <v>426</v>
      </c>
      <c r="W3288" s="2">
        <v>124</v>
      </c>
      <c r="X3288" s="2">
        <v>1008</v>
      </c>
      <c r="Y3288" s="2">
        <v>180</v>
      </c>
      <c r="Z3288" s="2">
        <v>479</v>
      </c>
      <c r="AA3288" s="9">
        <f t="shared" si="461"/>
        <v>31566</v>
      </c>
      <c r="AB3288" s="9">
        <f t="shared" si="462"/>
        <v>5327</v>
      </c>
      <c r="AC3288" s="9">
        <f t="shared" si="463"/>
        <v>1604</v>
      </c>
      <c r="AD3288" s="9">
        <f t="shared" si="464"/>
        <v>1506</v>
      </c>
      <c r="AE3288" s="44">
        <f t="shared" si="465"/>
        <v>8.7040406126289249E-5</v>
      </c>
      <c r="AF3288" s="9">
        <f t="shared" si="466"/>
        <v>458</v>
      </c>
      <c r="AG3288" s="9">
        <f t="shared" si="459"/>
        <v>659</v>
      </c>
      <c r="AH3288" s="44">
        <f t="shared" si="467"/>
        <v>7.7545247928493332E-5</v>
      </c>
      <c r="AI3288">
        <f>AA3288/'Totals and Drop Down Lists'!W$6*Inputs!E$37</f>
        <v>28634.794092092514</v>
      </c>
      <c r="AJ3288">
        <f>AB3288/'Totals and Drop Down Lists'!X$6*Inputs!F$37</f>
        <v>17527.892522546103</v>
      </c>
      <c r="AK3288">
        <f>AC3288/'Totals and Drop Down Lists'!Y$6*Inputs!G$37</f>
        <v>10574.109809250638</v>
      </c>
      <c r="AL3288">
        <f>AD3288/'Totals and Drop Down Lists'!Z$6*Inputs!H$37</f>
        <v>12074.356912610796</v>
      </c>
      <c r="AM3288">
        <f>AE3288/'Totals and Drop Down Lists'!AA$6*Inputs!I$37</f>
        <v>10835.603613593259</v>
      </c>
      <c r="AN3288">
        <f>AF3288/'Totals and Drop Down Lists'!AB$6*Inputs!J$37</f>
        <v>9140.165458277892</v>
      </c>
      <c r="AO3288">
        <f>AG3288/'Totals and Drop Down Lists'!AC$6*Inputs!K$37</f>
        <v>12272.936702021376</v>
      </c>
      <c r="AP3288">
        <f>AH3288/'Totals and Drop Down Lists'!AD$6*Inputs!L$37</f>
        <v>18248.716142252342</v>
      </c>
      <c r="AQ3288">
        <f>IF(OR($D3288="51",$D3288="52",$D3288="61"),(AA3288/'Totals and Drop Down Lists'!W$4)*Inputs!E$38,0)</f>
        <v>0</v>
      </c>
      <c r="AR3288">
        <f>IF(OR($D3288="51",$D3288="52",$D3288="61"),(AB3288/'Totals and Drop Down Lists'!X$4)*Inputs!F$38,0)</f>
        <v>0</v>
      </c>
      <c r="AS3288">
        <f>IF(OR($D3288="51",$D3288="52",$D3288="61"),(AC3288/'Totals and Drop Down Lists'!Y$4)*Inputs!G$38,0)</f>
        <v>0</v>
      </c>
      <c r="AT3288">
        <f>IF(OR($D3288="51",$D3288="52",$D3288="61"),(AD3288/'Totals and Drop Down Lists'!Z$4)*Inputs!H$38,0)</f>
        <v>0</v>
      </c>
      <c r="AU3288">
        <f>IF(OR($D3288="51",$D3288="52",$D3288="61"),(AE3288/'Totals and Drop Down Lists'!AA$4)*Inputs!I$38,0)</f>
        <v>0</v>
      </c>
      <c r="AV3288">
        <f>IF(OR($D3288="51",$D3288="52",$D3288="61"),(AF3288/'Totals and Drop Down Lists'!AB$4)*Inputs!J$38,0)</f>
        <v>0</v>
      </c>
      <c r="AW3288">
        <f>IF(OR($D3288="51",$D3288="52",$D3288="61"),(AG3288/'Totals and Drop Down Lists'!AC$4)*Inputs!K$38,0)</f>
        <v>0</v>
      </c>
      <c r="AX3288">
        <f>IF(OR($D3288="51",$D3288="52",$D3288="61"),(AH3288/'Totals and Drop Down Lists'!AD$4)*Inputs!L$38,0)</f>
        <v>0</v>
      </c>
      <c r="AY3288">
        <f>IF(OR($D3288="51",$D3288="52",$D3288="61"),0,(AA3288/'Totals and Drop Down Lists'!W$5)*Inputs!E$39)</f>
        <v>0</v>
      </c>
      <c r="AZ3288">
        <f>IF(OR($D3288="51",$D3288="52",$D3288="61"),0,(AB3288/'Totals and Drop Down Lists'!X$5)*Inputs!F$39)</f>
        <v>0</v>
      </c>
      <c r="BA3288">
        <f>IF(OR($D3288="51",$D3288="52",$D3288="61"),0,(AC3288/'Totals and Drop Down Lists'!Y$5)*Inputs!G$39)</f>
        <v>0</v>
      </c>
      <c r="BB3288">
        <f>IF(OR($D3288="51",$D3288="52",$D3288="61"),0,(AD3288/'Totals and Drop Down Lists'!Z$5)*Inputs!H$39)</f>
        <v>0</v>
      </c>
      <c r="BC3288">
        <f>IF(OR($D3288="51",$D3288="52",$D3288="61"),0,(AE3288/'Totals and Drop Down Lists'!AA$5)*Inputs!I$39)</f>
        <v>0</v>
      </c>
      <c r="BD3288">
        <f>IF(OR($D3288="51",$D3288="52",$D3288="61"),0,(AF3288/'Totals and Drop Down Lists'!AB$5)*Inputs!J$39)</f>
        <v>0</v>
      </c>
      <c r="BE3288">
        <f>IF(OR($D3288="51",$D3288="52",$D3288="61"),0,(AG3288/'Totals and Drop Down Lists'!AC$5)*Inputs!K$39)</f>
        <v>0</v>
      </c>
      <c r="BF3288">
        <f>IF(OR($D3288="51",$D3288="52",$D3288="61"),0,(AH3288/'Totals and Drop Down Lists'!AD$5)*Inputs!L$39)</f>
        <v>0</v>
      </c>
      <c r="BG3288" s="10">
        <f t="shared" si="460"/>
        <v>119308.57525264492</v>
      </c>
    </row>
    <row r="3289" spans="1:59" ht="28.8">
      <c r="A3289" s="1" t="s">
        <v>7669</v>
      </c>
      <c r="B3289" s="1" t="s">
        <v>2410</v>
      </c>
      <c r="C3289" s="1" t="s">
        <v>1714</v>
      </c>
      <c r="D3289" s="1" t="s">
        <v>25</v>
      </c>
      <c r="E3289" s="1" t="s">
        <v>2440</v>
      </c>
      <c r="F3289" s="2">
        <v>13313</v>
      </c>
      <c r="G3289" s="2">
        <v>28</v>
      </c>
      <c r="H3289" s="2">
        <v>0</v>
      </c>
      <c r="I3289" s="2">
        <v>2638</v>
      </c>
      <c r="J3289" s="2">
        <v>5292</v>
      </c>
      <c r="K3289" s="2">
        <v>1128</v>
      </c>
      <c r="L3289" s="2">
        <v>22</v>
      </c>
      <c r="M3289" s="2">
        <v>0</v>
      </c>
      <c r="N3289" s="2">
        <v>0</v>
      </c>
      <c r="O3289" s="2">
        <v>22</v>
      </c>
      <c r="P3289" s="2">
        <v>0</v>
      </c>
      <c r="Q3289" s="2">
        <v>0</v>
      </c>
      <c r="R3289" s="2">
        <v>671</v>
      </c>
      <c r="S3289" s="2">
        <v>578300</v>
      </c>
      <c r="T3289" s="2">
        <v>30600300</v>
      </c>
      <c r="U3289" s="2">
        <v>72</v>
      </c>
      <c r="V3289" s="2">
        <v>164</v>
      </c>
      <c r="W3289" s="2">
        <v>45</v>
      </c>
      <c r="X3289" s="2">
        <v>299</v>
      </c>
      <c r="Y3289" s="2">
        <v>18</v>
      </c>
      <c r="Z3289" s="2">
        <v>119</v>
      </c>
      <c r="AA3289" s="9">
        <f t="shared" si="461"/>
        <v>13313</v>
      </c>
      <c r="AB3289" s="9">
        <f t="shared" si="462"/>
        <v>2610</v>
      </c>
      <c r="AC3289" s="9">
        <f t="shared" si="463"/>
        <v>715</v>
      </c>
      <c r="AD3289" s="9">
        <f t="shared" si="464"/>
        <v>671</v>
      </c>
      <c r="AE3289" s="44">
        <f t="shared" si="465"/>
        <v>1.679168001716066E-5</v>
      </c>
      <c r="AF3289" s="9">
        <f t="shared" si="466"/>
        <v>90</v>
      </c>
      <c r="AG3289" s="9">
        <f t="shared" si="459"/>
        <v>137</v>
      </c>
      <c r="AH3289" s="44">
        <f t="shared" si="467"/>
        <v>1.0865780249930975E-5</v>
      </c>
      <c r="AI3289">
        <f>AA3289/'Totals and Drop Down Lists'!W$6*Inputs!E$37</f>
        <v>12076.7602403861</v>
      </c>
      <c r="AJ3289">
        <f>AB3289/'Totals and Drop Down Lists'!X$6*Inputs!F$37</f>
        <v>8587.9105469955557</v>
      </c>
      <c r="AK3289">
        <f>AC3289/'Totals and Drop Down Lists'!Y$6*Inputs!G$37</f>
        <v>4713.5215172158387</v>
      </c>
      <c r="AL3289">
        <f>AD3289/'Totals and Drop Down Lists'!Z$6*Inputs!H$37</f>
        <v>5379.7433521658995</v>
      </c>
      <c r="AM3289">
        <f>AE3289/'Totals and Drop Down Lists'!AA$6*Inputs!I$37</f>
        <v>2090.3853367624979</v>
      </c>
      <c r="AN3289">
        <f>AF3289/'Totals and Drop Down Lists'!AB$6*Inputs!J$37</f>
        <v>1796.1023826310268</v>
      </c>
      <c r="AO3289">
        <f>AG3289/'Totals and Drop Down Lists'!AC$6*Inputs!K$37</f>
        <v>2551.4299365355519</v>
      </c>
      <c r="AP3289">
        <f>AH3289/'Totals and Drop Down Lists'!AD$6*Inputs!L$37</f>
        <v>2557.0430779707826</v>
      </c>
      <c r="AQ3289">
        <f>IF(OR($D3289="51",$D3289="52",$D3289="61"),(AA3289/'Totals and Drop Down Lists'!W$4)*Inputs!E$38,0)</f>
        <v>0</v>
      </c>
      <c r="AR3289">
        <f>IF(OR($D3289="51",$D3289="52",$D3289="61"),(AB3289/'Totals and Drop Down Lists'!X$4)*Inputs!F$38,0)</f>
        <v>0</v>
      </c>
      <c r="AS3289">
        <f>IF(OR($D3289="51",$D3289="52",$D3289="61"),(AC3289/'Totals and Drop Down Lists'!Y$4)*Inputs!G$38,0)</f>
        <v>0</v>
      </c>
      <c r="AT3289">
        <f>IF(OR($D3289="51",$D3289="52",$D3289="61"),(AD3289/'Totals and Drop Down Lists'!Z$4)*Inputs!H$38,0)</f>
        <v>0</v>
      </c>
      <c r="AU3289">
        <f>IF(OR($D3289="51",$D3289="52",$D3289="61"),(AE3289/'Totals and Drop Down Lists'!AA$4)*Inputs!I$38,0)</f>
        <v>0</v>
      </c>
      <c r="AV3289">
        <f>IF(OR($D3289="51",$D3289="52",$D3289="61"),(AF3289/'Totals and Drop Down Lists'!AB$4)*Inputs!J$38,0)</f>
        <v>0</v>
      </c>
      <c r="AW3289">
        <f>IF(OR($D3289="51",$D3289="52",$D3289="61"),(AG3289/'Totals and Drop Down Lists'!AC$4)*Inputs!K$38,0)</f>
        <v>0</v>
      </c>
      <c r="AX3289">
        <f>IF(OR($D3289="51",$D3289="52",$D3289="61"),(AH3289/'Totals and Drop Down Lists'!AD$4)*Inputs!L$38,0)</f>
        <v>0</v>
      </c>
      <c r="AY3289">
        <f>IF(OR($D3289="51",$D3289="52",$D3289="61"),0,(AA3289/'Totals and Drop Down Lists'!W$5)*Inputs!E$39)</f>
        <v>0</v>
      </c>
      <c r="AZ3289">
        <f>IF(OR($D3289="51",$D3289="52",$D3289="61"),0,(AB3289/'Totals and Drop Down Lists'!X$5)*Inputs!F$39)</f>
        <v>0</v>
      </c>
      <c r="BA3289">
        <f>IF(OR($D3289="51",$D3289="52",$D3289="61"),0,(AC3289/'Totals and Drop Down Lists'!Y$5)*Inputs!G$39)</f>
        <v>0</v>
      </c>
      <c r="BB3289">
        <f>IF(OR($D3289="51",$D3289="52",$D3289="61"),0,(AD3289/'Totals and Drop Down Lists'!Z$5)*Inputs!H$39)</f>
        <v>0</v>
      </c>
      <c r="BC3289">
        <f>IF(OR($D3289="51",$D3289="52",$D3289="61"),0,(AE3289/'Totals and Drop Down Lists'!AA$5)*Inputs!I$39)</f>
        <v>0</v>
      </c>
      <c r="BD3289">
        <f>IF(OR($D3289="51",$D3289="52",$D3289="61"),0,(AF3289/'Totals and Drop Down Lists'!AB$5)*Inputs!J$39)</f>
        <v>0</v>
      </c>
      <c r="BE3289">
        <f>IF(OR($D3289="51",$D3289="52",$D3289="61"),0,(AG3289/'Totals and Drop Down Lists'!AC$5)*Inputs!K$39)</f>
        <v>0</v>
      </c>
      <c r="BF3289">
        <f>IF(OR($D3289="51",$D3289="52",$D3289="61"),0,(AH3289/'Totals and Drop Down Lists'!AD$5)*Inputs!L$39)</f>
        <v>0</v>
      </c>
      <c r="BG3289" s="10">
        <f t="shared" si="460"/>
        <v>39752.896390663256</v>
      </c>
    </row>
    <row r="3290" spans="1:59" ht="28.8">
      <c r="A3290" s="1" t="s">
        <v>7669</v>
      </c>
      <c r="B3290" s="1" t="s">
        <v>2410</v>
      </c>
      <c r="C3290" s="1" t="s">
        <v>2211</v>
      </c>
      <c r="D3290" s="1" t="s">
        <v>25</v>
      </c>
      <c r="E3290" s="1" t="s">
        <v>2441</v>
      </c>
      <c r="F3290" s="2">
        <v>61298</v>
      </c>
      <c r="G3290" s="2">
        <v>447</v>
      </c>
      <c r="H3290" s="2">
        <v>10</v>
      </c>
      <c r="I3290" s="2">
        <v>8095</v>
      </c>
      <c r="J3290" s="2">
        <v>21574</v>
      </c>
      <c r="K3290" s="2">
        <v>5614</v>
      </c>
      <c r="L3290" s="2">
        <v>66</v>
      </c>
      <c r="M3290" s="2">
        <v>22</v>
      </c>
      <c r="N3290" s="2">
        <v>0</v>
      </c>
      <c r="O3290" s="2">
        <v>165</v>
      </c>
      <c r="P3290" s="2">
        <v>22</v>
      </c>
      <c r="Q3290" s="2">
        <v>23</v>
      </c>
      <c r="R3290" s="2">
        <v>1144</v>
      </c>
      <c r="S3290" s="2">
        <v>3943100</v>
      </c>
      <c r="T3290" s="2">
        <v>195308400</v>
      </c>
      <c r="U3290" s="2">
        <v>388</v>
      </c>
      <c r="V3290" s="2">
        <v>492</v>
      </c>
      <c r="W3290" s="2">
        <v>10</v>
      </c>
      <c r="X3290" s="2">
        <v>1672</v>
      </c>
      <c r="Y3290" s="2">
        <v>225</v>
      </c>
      <c r="Z3290" s="2">
        <v>1067</v>
      </c>
      <c r="AA3290" s="9">
        <f t="shared" si="461"/>
        <v>61298</v>
      </c>
      <c r="AB3290" s="9">
        <f t="shared" si="462"/>
        <v>7638</v>
      </c>
      <c r="AC3290" s="9">
        <f t="shared" si="463"/>
        <v>1442</v>
      </c>
      <c r="AD3290" s="9">
        <f t="shared" si="464"/>
        <v>1144</v>
      </c>
      <c r="AE3290" s="44">
        <f t="shared" si="465"/>
        <v>1.0202578104520632E-4</v>
      </c>
      <c r="AF3290" s="9">
        <f t="shared" si="466"/>
        <v>1170</v>
      </c>
      <c r="AG3290" s="9">
        <f t="shared" si="459"/>
        <v>1292</v>
      </c>
      <c r="AH3290" s="44">
        <f t="shared" si="467"/>
        <v>1.2509943085759102E-4</v>
      </c>
      <c r="AI3290">
        <f>AA3290/'Totals and Drop Down Lists'!W$6*Inputs!E$37</f>
        <v>55605.892677472184</v>
      </c>
      <c r="AJ3290">
        <f>AB3290/'Totals and Drop Down Lists'!X$6*Inputs!F$37</f>
        <v>25131.977301897336</v>
      </c>
      <c r="AK3290">
        <f>AC3290/'Totals and Drop Down Lists'!Y$6*Inputs!G$37</f>
        <v>9506.151087867469</v>
      </c>
      <c r="AL3290">
        <f>AD3290/'Totals and Drop Down Lists'!Z$6*Inputs!H$37</f>
        <v>9172.0214528730085</v>
      </c>
      <c r="AM3290">
        <f>AE3290/'Totals and Drop Down Lists'!AA$6*Inputs!I$37</f>
        <v>12701.123202126342</v>
      </c>
      <c r="AN3290">
        <f>AF3290/'Totals and Drop Down Lists'!AB$6*Inputs!J$37</f>
        <v>23349.330974203345</v>
      </c>
      <c r="AO3290">
        <f>AG3290/'Totals and Drop Down Lists'!AC$6*Inputs!K$37</f>
        <v>24061.660423386373</v>
      </c>
      <c r="AP3290">
        <f>AH3290/'Totals and Drop Down Lists'!AD$6*Inputs!L$37</f>
        <v>29439.637685891885</v>
      </c>
      <c r="AQ3290">
        <f>IF(OR($D3290="51",$D3290="52",$D3290="61"),(AA3290/'Totals and Drop Down Lists'!W$4)*Inputs!E$38,0)</f>
        <v>0</v>
      </c>
      <c r="AR3290">
        <f>IF(OR($D3290="51",$D3290="52",$D3290="61"),(AB3290/'Totals and Drop Down Lists'!X$4)*Inputs!F$38,0)</f>
        <v>0</v>
      </c>
      <c r="AS3290">
        <f>IF(OR($D3290="51",$D3290="52",$D3290="61"),(AC3290/'Totals and Drop Down Lists'!Y$4)*Inputs!G$38,0)</f>
        <v>0</v>
      </c>
      <c r="AT3290">
        <f>IF(OR($D3290="51",$D3290="52",$D3290="61"),(AD3290/'Totals and Drop Down Lists'!Z$4)*Inputs!H$38,0)</f>
        <v>0</v>
      </c>
      <c r="AU3290">
        <f>IF(OR($D3290="51",$D3290="52",$D3290="61"),(AE3290/'Totals and Drop Down Lists'!AA$4)*Inputs!I$38,0)</f>
        <v>0</v>
      </c>
      <c r="AV3290">
        <f>IF(OR($D3290="51",$D3290="52",$D3290="61"),(AF3290/'Totals and Drop Down Lists'!AB$4)*Inputs!J$38,0)</f>
        <v>0</v>
      </c>
      <c r="AW3290">
        <f>IF(OR($D3290="51",$D3290="52",$D3290="61"),(AG3290/'Totals and Drop Down Lists'!AC$4)*Inputs!K$38,0)</f>
        <v>0</v>
      </c>
      <c r="AX3290">
        <f>IF(OR($D3290="51",$D3290="52",$D3290="61"),(AH3290/'Totals and Drop Down Lists'!AD$4)*Inputs!L$38,0)</f>
        <v>0</v>
      </c>
      <c r="AY3290">
        <f>IF(OR($D3290="51",$D3290="52",$D3290="61"),0,(AA3290/'Totals and Drop Down Lists'!W$5)*Inputs!E$39)</f>
        <v>0</v>
      </c>
      <c r="AZ3290">
        <f>IF(OR($D3290="51",$D3290="52",$D3290="61"),0,(AB3290/'Totals and Drop Down Lists'!X$5)*Inputs!F$39)</f>
        <v>0</v>
      </c>
      <c r="BA3290">
        <f>IF(OR($D3290="51",$D3290="52",$D3290="61"),0,(AC3290/'Totals and Drop Down Lists'!Y$5)*Inputs!G$39)</f>
        <v>0</v>
      </c>
      <c r="BB3290">
        <f>IF(OR($D3290="51",$D3290="52",$D3290="61"),0,(AD3290/'Totals and Drop Down Lists'!Z$5)*Inputs!H$39)</f>
        <v>0</v>
      </c>
      <c r="BC3290">
        <f>IF(OR($D3290="51",$D3290="52",$D3290="61"),0,(AE3290/'Totals and Drop Down Lists'!AA$5)*Inputs!I$39)</f>
        <v>0</v>
      </c>
      <c r="BD3290">
        <f>IF(OR($D3290="51",$D3290="52",$D3290="61"),0,(AF3290/'Totals and Drop Down Lists'!AB$5)*Inputs!J$39)</f>
        <v>0</v>
      </c>
      <c r="BE3290">
        <f>IF(OR($D3290="51",$D3290="52",$D3290="61"),0,(AG3290/'Totals and Drop Down Lists'!AC$5)*Inputs!K$39)</f>
        <v>0</v>
      </c>
      <c r="BF3290">
        <f>IF(OR($D3290="51",$D3290="52",$D3290="61"),0,(AH3290/'Totals and Drop Down Lists'!AD$5)*Inputs!L$39)</f>
        <v>0</v>
      </c>
      <c r="BG3290" s="10">
        <f t="shared" si="460"/>
        <v>188967.79480571795</v>
      </c>
    </row>
    <row r="3291" spans="1:59" ht="28.8">
      <c r="A3291" s="1" t="s">
        <v>7669</v>
      </c>
      <c r="B3291" s="1" t="s">
        <v>2410</v>
      </c>
      <c r="C3291" s="1" t="s">
        <v>2442</v>
      </c>
      <c r="D3291" s="1" t="s">
        <v>25</v>
      </c>
      <c r="E3291" s="1" t="s">
        <v>2443</v>
      </c>
      <c r="F3291" s="2">
        <v>34779</v>
      </c>
      <c r="G3291" s="2">
        <v>1574</v>
      </c>
      <c r="H3291" s="2">
        <v>61</v>
      </c>
      <c r="I3291" s="2">
        <v>6753</v>
      </c>
      <c r="J3291" s="2">
        <v>13797</v>
      </c>
      <c r="K3291" s="2">
        <v>4744</v>
      </c>
      <c r="L3291" s="2">
        <v>35</v>
      </c>
      <c r="M3291" s="2">
        <v>3</v>
      </c>
      <c r="N3291" s="2">
        <v>0</v>
      </c>
      <c r="O3291" s="2">
        <v>105</v>
      </c>
      <c r="P3291" s="2">
        <v>0</v>
      </c>
      <c r="Q3291" s="2">
        <v>0</v>
      </c>
      <c r="R3291" s="2">
        <v>1406</v>
      </c>
      <c r="S3291" s="2">
        <v>2493300</v>
      </c>
      <c r="T3291" s="2">
        <v>124346300</v>
      </c>
      <c r="U3291" s="2">
        <v>259</v>
      </c>
      <c r="V3291" s="2">
        <v>375</v>
      </c>
      <c r="W3291" s="2">
        <v>15</v>
      </c>
      <c r="X3291" s="2">
        <v>1680</v>
      </c>
      <c r="Y3291" s="2">
        <v>189</v>
      </c>
      <c r="Z3291" s="2">
        <v>955</v>
      </c>
      <c r="AA3291" s="9">
        <f t="shared" si="461"/>
        <v>34779</v>
      </c>
      <c r="AB3291" s="9">
        <f t="shared" si="462"/>
        <v>5118</v>
      </c>
      <c r="AC3291" s="9">
        <f t="shared" si="463"/>
        <v>1549</v>
      </c>
      <c r="AD3291" s="9">
        <f t="shared" si="464"/>
        <v>1406</v>
      </c>
      <c r="AE3291" s="44">
        <f t="shared" si="465"/>
        <v>1.1392013274733073E-4</v>
      </c>
      <c r="AF3291" s="9">
        <f t="shared" si="466"/>
        <v>1290</v>
      </c>
      <c r="AG3291" s="9">
        <f t="shared" si="459"/>
        <v>1144</v>
      </c>
      <c r="AH3291" s="44">
        <f t="shared" si="467"/>
        <v>1.4636496284322836E-4</v>
      </c>
      <c r="AI3291">
        <f>AA3291/'Totals and Drop Down Lists'!W$6*Inputs!E$37</f>
        <v>31549.436220265019</v>
      </c>
      <c r="AJ3291">
        <f>AB3291/'Totals and Drop Down Lists'!X$6*Inputs!F$37</f>
        <v>16840.201601349905</v>
      </c>
      <c r="AK3291">
        <f>AC3291/'Totals and Drop Down Lists'!Y$6*Inputs!G$37</f>
        <v>10211.531231003266</v>
      </c>
      <c r="AL3291">
        <f>AD3291/'Totals and Drop Down Lists'!Z$6*Inputs!H$37</f>
        <v>11272.606785611408</v>
      </c>
      <c r="AM3291">
        <f>AE3291/'Totals and Drop Down Lists'!AA$6*Inputs!I$37</f>
        <v>14181.843318458166</v>
      </c>
      <c r="AN3291">
        <f>AF3291/'Totals and Drop Down Lists'!AB$6*Inputs!J$37</f>
        <v>25744.13415104472</v>
      </c>
      <c r="AO3291">
        <f>AG3291/'Totals and Drop Down Lists'!AC$6*Inputs!K$37</f>
        <v>21305.371148880811</v>
      </c>
      <c r="AP3291">
        <f>AH3291/'Totals and Drop Down Lists'!AD$6*Inputs!L$37</f>
        <v>34444.053393966387</v>
      </c>
      <c r="AQ3291">
        <f>IF(OR($D3291="51",$D3291="52",$D3291="61"),(AA3291/'Totals and Drop Down Lists'!W$4)*Inputs!E$38,0)</f>
        <v>0</v>
      </c>
      <c r="AR3291">
        <f>IF(OR($D3291="51",$D3291="52",$D3291="61"),(AB3291/'Totals and Drop Down Lists'!X$4)*Inputs!F$38,0)</f>
        <v>0</v>
      </c>
      <c r="AS3291">
        <f>IF(OR($D3291="51",$D3291="52",$D3291="61"),(AC3291/'Totals and Drop Down Lists'!Y$4)*Inputs!G$38,0)</f>
        <v>0</v>
      </c>
      <c r="AT3291">
        <f>IF(OR($D3291="51",$D3291="52",$D3291="61"),(AD3291/'Totals and Drop Down Lists'!Z$4)*Inputs!H$38,0)</f>
        <v>0</v>
      </c>
      <c r="AU3291">
        <f>IF(OR($D3291="51",$D3291="52",$D3291="61"),(AE3291/'Totals and Drop Down Lists'!AA$4)*Inputs!I$38,0)</f>
        <v>0</v>
      </c>
      <c r="AV3291">
        <f>IF(OR($D3291="51",$D3291="52",$D3291="61"),(AF3291/'Totals and Drop Down Lists'!AB$4)*Inputs!J$38,0)</f>
        <v>0</v>
      </c>
      <c r="AW3291">
        <f>IF(OR($D3291="51",$D3291="52",$D3291="61"),(AG3291/'Totals and Drop Down Lists'!AC$4)*Inputs!K$38,0)</f>
        <v>0</v>
      </c>
      <c r="AX3291">
        <f>IF(OR($D3291="51",$D3291="52",$D3291="61"),(AH3291/'Totals and Drop Down Lists'!AD$4)*Inputs!L$38,0)</f>
        <v>0</v>
      </c>
      <c r="AY3291">
        <f>IF(OR($D3291="51",$D3291="52",$D3291="61"),0,(AA3291/'Totals and Drop Down Lists'!W$5)*Inputs!E$39)</f>
        <v>0</v>
      </c>
      <c r="AZ3291">
        <f>IF(OR($D3291="51",$D3291="52",$D3291="61"),0,(AB3291/'Totals and Drop Down Lists'!X$5)*Inputs!F$39)</f>
        <v>0</v>
      </c>
      <c r="BA3291">
        <f>IF(OR($D3291="51",$D3291="52",$D3291="61"),0,(AC3291/'Totals and Drop Down Lists'!Y$5)*Inputs!G$39)</f>
        <v>0</v>
      </c>
      <c r="BB3291">
        <f>IF(OR($D3291="51",$D3291="52",$D3291="61"),0,(AD3291/'Totals and Drop Down Lists'!Z$5)*Inputs!H$39)</f>
        <v>0</v>
      </c>
      <c r="BC3291">
        <f>IF(OR($D3291="51",$D3291="52",$D3291="61"),0,(AE3291/'Totals and Drop Down Lists'!AA$5)*Inputs!I$39)</f>
        <v>0</v>
      </c>
      <c r="BD3291">
        <f>IF(OR($D3291="51",$D3291="52",$D3291="61"),0,(AF3291/'Totals and Drop Down Lists'!AB$5)*Inputs!J$39)</f>
        <v>0</v>
      </c>
      <c r="BE3291">
        <f>IF(OR($D3291="51",$D3291="52",$D3291="61"),0,(AG3291/'Totals and Drop Down Lists'!AC$5)*Inputs!K$39)</f>
        <v>0</v>
      </c>
      <c r="BF3291">
        <f>IF(OR($D3291="51",$D3291="52",$D3291="61"),0,(AH3291/'Totals and Drop Down Lists'!AD$5)*Inputs!L$39)</f>
        <v>0</v>
      </c>
      <c r="BG3291" s="10">
        <f t="shared" si="460"/>
        <v>165549.17785057967</v>
      </c>
    </row>
    <row r="3292" spans="1:59">
      <c r="A3292" s="1" t="s">
        <v>7670</v>
      </c>
      <c r="B3292" s="1" t="s">
        <v>217</v>
      </c>
      <c r="C3292" s="1" t="s">
        <v>218</v>
      </c>
      <c r="D3292" s="1" t="s">
        <v>10</v>
      </c>
      <c r="E3292" s="1" t="s">
        <v>219</v>
      </c>
      <c r="F3292" s="2">
        <v>26681</v>
      </c>
      <c r="G3292" s="2">
        <v>177</v>
      </c>
      <c r="H3292" s="2">
        <v>23</v>
      </c>
      <c r="I3292" s="2">
        <v>4705</v>
      </c>
      <c r="J3292" s="2">
        <v>11274</v>
      </c>
      <c r="K3292" s="2">
        <v>3501</v>
      </c>
      <c r="L3292" s="2">
        <v>78</v>
      </c>
      <c r="M3292" s="2">
        <v>52</v>
      </c>
      <c r="N3292" s="2">
        <v>13</v>
      </c>
      <c r="O3292" s="2">
        <v>20</v>
      </c>
      <c r="P3292" s="2">
        <v>27</v>
      </c>
      <c r="Q3292" s="2">
        <v>0</v>
      </c>
      <c r="R3292" s="2">
        <v>1644</v>
      </c>
      <c r="S3292" s="2">
        <v>2044600</v>
      </c>
      <c r="T3292" s="2">
        <v>93689100</v>
      </c>
      <c r="U3292" s="2">
        <v>241</v>
      </c>
      <c r="V3292" s="2">
        <v>445</v>
      </c>
      <c r="W3292" s="2">
        <v>115</v>
      </c>
      <c r="X3292" s="2">
        <v>985</v>
      </c>
      <c r="Y3292" s="2">
        <v>90</v>
      </c>
      <c r="Z3292" s="2">
        <v>545</v>
      </c>
      <c r="AA3292" s="9">
        <f t="shared" si="461"/>
        <v>26681</v>
      </c>
      <c r="AB3292" s="9">
        <f t="shared" si="462"/>
        <v>4505</v>
      </c>
      <c r="AC3292" s="9">
        <f t="shared" si="463"/>
        <v>1834</v>
      </c>
      <c r="AD3292" s="9">
        <f t="shared" si="464"/>
        <v>1644</v>
      </c>
      <c r="AE3292" s="44">
        <f t="shared" si="465"/>
        <v>7.5928002902235414E-5</v>
      </c>
      <c r="AF3292" s="9">
        <f t="shared" si="466"/>
        <v>425</v>
      </c>
      <c r="AG3292" s="9">
        <f t="shared" si="459"/>
        <v>635</v>
      </c>
      <c r="AH3292" s="44">
        <f t="shared" si="467"/>
        <v>7.3373441875776655E-5</v>
      </c>
      <c r="AI3292">
        <f>AA3292/'Totals and Drop Down Lists'!W$6*Inputs!E$37</f>
        <v>24203.413203165444</v>
      </c>
      <c r="AJ3292">
        <f>AB3292/'Totals and Drop Down Lists'!X$6*Inputs!F$37</f>
        <v>14823.194258319912</v>
      </c>
      <c r="AK3292">
        <f>AC3292/'Totals and Drop Down Lists'!Y$6*Inputs!G$37</f>
        <v>12090.347500103286</v>
      </c>
      <c r="AL3292">
        <f>AD3292/'Totals and Drop Down Lists'!Z$6*Inputs!H$37</f>
        <v>13180.772087869953</v>
      </c>
      <c r="AM3292">
        <f>AE3292/'Totals and Drop Down Lists'!AA$6*Inputs!I$37</f>
        <v>9452.2277553101794</v>
      </c>
      <c r="AN3292">
        <f>AF3292/'Totals and Drop Down Lists'!AB$6*Inputs!J$37</f>
        <v>8481.5945846465147</v>
      </c>
      <c r="AO3292">
        <f>AG3292/'Totals and Drop Down Lists'!AC$6*Inputs!K$37</f>
        <v>11825.970873723178</v>
      </c>
      <c r="AP3292">
        <f>AH3292/'Totals and Drop Down Lists'!AD$6*Inputs!L$37</f>
        <v>17266.965403293343</v>
      </c>
      <c r="AQ3292">
        <f>IF(OR($D3292="51",$D3292="52",$D3292="61"),(AA3292/'Totals and Drop Down Lists'!W$4)*Inputs!E$38,0)</f>
        <v>0</v>
      </c>
      <c r="AR3292">
        <f>IF(OR($D3292="51",$D3292="52",$D3292="61"),(AB3292/'Totals and Drop Down Lists'!X$4)*Inputs!F$38,0)</f>
        <v>0</v>
      </c>
      <c r="AS3292">
        <f>IF(OR($D3292="51",$D3292="52",$D3292="61"),(AC3292/'Totals and Drop Down Lists'!Y$4)*Inputs!G$38,0)</f>
        <v>0</v>
      </c>
      <c r="AT3292">
        <f>IF(OR($D3292="51",$D3292="52",$D3292="61"),(AD3292/'Totals and Drop Down Lists'!Z$4)*Inputs!H$38,0)</f>
        <v>0</v>
      </c>
      <c r="AU3292">
        <f>IF(OR($D3292="51",$D3292="52",$D3292="61"),(AE3292/'Totals and Drop Down Lists'!AA$4)*Inputs!I$38,0)</f>
        <v>0</v>
      </c>
      <c r="AV3292">
        <f>IF(OR($D3292="51",$D3292="52",$D3292="61"),(AF3292/'Totals and Drop Down Lists'!AB$4)*Inputs!J$38,0)</f>
        <v>0</v>
      </c>
      <c r="AW3292">
        <f>IF(OR($D3292="51",$D3292="52",$D3292="61"),(AG3292/'Totals and Drop Down Lists'!AC$4)*Inputs!K$38,0)</f>
        <v>0</v>
      </c>
      <c r="AX3292">
        <f>IF(OR($D3292="51",$D3292="52",$D3292="61"),(AH3292/'Totals and Drop Down Lists'!AD$4)*Inputs!L$38,0)</f>
        <v>0</v>
      </c>
      <c r="AY3292">
        <f>IF(OR($D3292="51",$D3292="52",$D3292="61"),0,(AA3292/'Totals and Drop Down Lists'!W$5)*Inputs!E$39)</f>
        <v>0</v>
      </c>
      <c r="AZ3292">
        <f>IF(OR($D3292="51",$D3292="52",$D3292="61"),0,(AB3292/'Totals and Drop Down Lists'!X$5)*Inputs!F$39)</f>
        <v>0</v>
      </c>
      <c r="BA3292">
        <f>IF(OR($D3292="51",$D3292="52",$D3292="61"),0,(AC3292/'Totals and Drop Down Lists'!Y$5)*Inputs!G$39)</f>
        <v>0</v>
      </c>
      <c r="BB3292">
        <f>IF(OR($D3292="51",$D3292="52",$D3292="61"),0,(AD3292/'Totals and Drop Down Lists'!Z$5)*Inputs!H$39)</f>
        <v>0</v>
      </c>
      <c r="BC3292">
        <f>IF(OR($D3292="51",$D3292="52",$D3292="61"),0,(AE3292/'Totals and Drop Down Lists'!AA$5)*Inputs!I$39)</f>
        <v>0</v>
      </c>
      <c r="BD3292">
        <f>IF(OR($D3292="51",$D3292="52",$D3292="61"),0,(AF3292/'Totals and Drop Down Lists'!AB$5)*Inputs!J$39)</f>
        <v>0</v>
      </c>
      <c r="BE3292">
        <f>IF(OR($D3292="51",$D3292="52",$D3292="61"),0,(AG3292/'Totals and Drop Down Lists'!AC$5)*Inputs!K$39)</f>
        <v>0</v>
      </c>
      <c r="BF3292">
        <f>IF(OR($D3292="51",$D3292="52",$D3292="61"),0,(AH3292/'Totals and Drop Down Lists'!AD$5)*Inputs!L$39)</f>
        <v>0</v>
      </c>
      <c r="BG3292" s="10">
        <f t="shared" si="460"/>
        <v>111324.48566643181</v>
      </c>
    </row>
    <row r="3293" spans="1:59">
      <c r="A3293" s="1" t="s">
        <v>7670</v>
      </c>
      <c r="B3293" s="1" t="s">
        <v>217</v>
      </c>
      <c r="C3293" s="1" t="s">
        <v>220</v>
      </c>
      <c r="D3293" s="1" t="s">
        <v>10</v>
      </c>
      <c r="E3293" s="1" t="s">
        <v>221</v>
      </c>
      <c r="F3293" s="2">
        <v>63831</v>
      </c>
      <c r="G3293" s="2">
        <v>2884</v>
      </c>
      <c r="H3293" s="2">
        <v>778</v>
      </c>
      <c r="I3293" s="2">
        <v>14057</v>
      </c>
      <c r="J3293" s="2">
        <v>27230</v>
      </c>
      <c r="K3293" s="2">
        <v>12229</v>
      </c>
      <c r="L3293" s="2">
        <v>21</v>
      </c>
      <c r="M3293" s="2">
        <v>0</v>
      </c>
      <c r="N3293" s="2">
        <v>0</v>
      </c>
      <c r="O3293" s="2">
        <v>121</v>
      </c>
      <c r="P3293" s="2">
        <v>44</v>
      </c>
      <c r="Q3293" s="2">
        <v>10</v>
      </c>
      <c r="R3293" s="2">
        <v>3075</v>
      </c>
      <c r="S3293" s="2">
        <v>8048200</v>
      </c>
      <c r="T3293" s="2">
        <v>373451200</v>
      </c>
      <c r="U3293" s="2">
        <v>966</v>
      </c>
      <c r="V3293" s="2">
        <v>585</v>
      </c>
      <c r="W3293" s="2">
        <v>125</v>
      </c>
      <c r="X3293" s="2">
        <v>3375</v>
      </c>
      <c r="Y3293" s="2">
        <v>105</v>
      </c>
      <c r="Z3293" s="2">
        <v>2325</v>
      </c>
      <c r="AA3293" s="9">
        <f t="shared" si="461"/>
        <v>63831</v>
      </c>
      <c r="AB3293" s="9">
        <f t="shared" si="462"/>
        <v>10395</v>
      </c>
      <c r="AC3293" s="9">
        <f t="shared" si="463"/>
        <v>3271</v>
      </c>
      <c r="AD3293" s="9">
        <f t="shared" si="464"/>
        <v>3075</v>
      </c>
      <c r="AE3293" s="44">
        <f t="shared" si="465"/>
        <v>3.8355710728168758E-4</v>
      </c>
      <c r="AF3293" s="9">
        <f t="shared" si="466"/>
        <v>2665</v>
      </c>
      <c r="AG3293" s="9">
        <f t="shared" si="459"/>
        <v>2430</v>
      </c>
      <c r="AH3293" s="44">
        <f t="shared" si="467"/>
        <v>4.0606977380149679E-4</v>
      </c>
      <c r="AI3293">
        <f>AA3293/'Totals and Drop Down Lists'!W$6*Inputs!E$37</f>
        <v>57903.679328782782</v>
      </c>
      <c r="AJ3293">
        <f>AB3293/'Totals and Drop Down Lists'!X$6*Inputs!F$37</f>
        <v>34203.574764758159</v>
      </c>
      <c r="AK3293">
        <f>AC3293/'Totals and Drop Down Lists'!Y$6*Inputs!G$37</f>
        <v>21563.536899039173</v>
      </c>
      <c r="AL3293">
        <f>AD3293/'Totals and Drop Down Lists'!Z$6*Inputs!H$37</f>
        <v>24653.81640523121</v>
      </c>
      <c r="AM3293">
        <f>AE3293/'Totals and Drop Down Lists'!AA$6*Inputs!I$37</f>
        <v>47748.775110845345</v>
      </c>
      <c r="AN3293">
        <f>AF3293/'Totals and Drop Down Lists'!AB$6*Inputs!J$37</f>
        <v>53184.587219018737</v>
      </c>
      <c r="AO3293">
        <f>AG3293/'Totals and Drop Down Lists'!AC$6*Inputs!K$37</f>
        <v>45255.290115192634</v>
      </c>
      <c r="AP3293">
        <f>AH3293/'Totals and Drop Down Lists'!AD$6*Inputs!L$37</f>
        <v>95560.362936557169</v>
      </c>
      <c r="AQ3293">
        <f>IF(OR($D3293="51",$D3293="52",$D3293="61"),(AA3293/'Totals and Drop Down Lists'!W$4)*Inputs!E$38,0)</f>
        <v>0</v>
      </c>
      <c r="AR3293">
        <f>IF(OR($D3293="51",$D3293="52",$D3293="61"),(AB3293/'Totals and Drop Down Lists'!X$4)*Inputs!F$38,0)</f>
        <v>0</v>
      </c>
      <c r="AS3293">
        <f>IF(OR($D3293="51",$D3293="52",$D3293="61"),(AC3293/'Totals and Drop Down Lists'!Y$4)*Inputs!G$38,0)</f>
        <v>0</v>
      </c>
      <c r="AT3293">
        <f>IF(OR($D3293="51",$D3293="52",$D3293="61"),(AD3293/'Totals and Drop Down Lists'!Z$4)*Inputs!H$38,0)</f>
        <v>0</v>
      </c>
      <c r="AU3293">
        <f>IF(OR($D3293="51",$D3293="52",$D3293="61"),(AE3293/'Totals and Drop Down Lists'!AA$4)*Inputs!I$38,0)</f>
        <v>0</v>
      </c>
      <c r="AV3293">
        <f>IF(OR($D3293="51",$D3293="52",$D3293="61"),(AF3293/'Totals and Drop Down Lists'!AB$4)*Inputs!J$38,0)</f>
        <v>0</v>
      </c>
      <c r="AW3293">
        <f>IF(OR($D3293="51",$D3293="52",$D3293="61"),(AG3293/'Totals and Drop Down Lists'!AC$4)*Inputs!K$38,0)</f>
        <v>0</v>
      </c>
      <c r="AX3293">
        <f>IF(OR($D3293="51",$D3293="52",$D3293="61"),(AH3293/'Totals and Drop Down Lists'!AD$4)*Inputs!L$38,0)</f>
        <v>0</v>
      </c>
      <c r="AY3293">
        <f>IF(OR($D3293="51",$D3293="52",$D3293="61"),0,(AA3293/'Totals and Drop Down Lists'!W$5)*Inputs!E$39)</f>
        <v>0</v>
      </c>
      <c r="AZ3293">
        <f>IF(OR($D3293="51",$D3293="52",$D3293="61"),0,(AB3293/'Totals and Drop Down Lists'!X$5)*Inputs!F$39)</f>
        <v>0</v>
      </c>
      <c r="BA3293">
        <f>IF(OR($D3293="51",$D3293="52",$D3293="61"),0,(AC3293/'Totals and Drop Down Lists'!Y$5)*Inputs!G$39)</f>
        <v>0</v>
      </c>
      <c r="BB3293">
        <f>IF(OR($D3293="51",$D3293="52",$D3293="61"),0,(AD3293/'Totals and Drop Down Lists'!Z$5)*Inputs!H$39)</f>
        <v>0</v>
      </c>
      <c r="BC3293">
        <f>IF(OR($D3293="51",$D3293="52",$D3293="61"),0,(AE3293/'Totals and Drop Down Lists'!AA$5)*Inputs!I$39)</f>
        <v>0</v>
      </c>
      <c r="BD3293">
        <f>IF(OR($D3293="51",$D3293="52",$D3293="61"),0,(AF3293/'Totals and Drop Down Lists'!AB$5)*Inputs!J$39)</f>
        <v>0</v>
      </c>
      <c r="BE3293">
        <f>IF(OR($D3293="51",$D3293="52",$D3293="61"),0,(AG3293/'Totals and Drop Down Lists'!AC$5)*Inputs!K$39)</f>
        <v>0</v>
      </c>
      <c r="BF3293">
        <f>IF(OR($D3293="51",$D3293="52",$D3293="61"),0,(AH3293/'Totals and Drop Down Lists'!AD$5)*Inputs!L$39)</f>
        <v>0</v>
      </c>
      <c r="BG3293" s="10">
        <f t="shared" si="460"/>
        <v>380073.62277942523</v>
      </c>
    </row>
    <row r="3294" spans="1:59">
      <c r="A3294" s="1" t="s">
        <v>7670</v>
      </c>
      <c r="B3294" s="1" t="s">
        <v>217</v>
      </c>
      <c r="C3294" s="1" t="s">
        <v>222</v>
      </c>
      <c r="D3294" s="1" t="s">
        <v>10</v>
      </c>
      <c r="E3294" s="1" t="s">
        <v>223</v>
      </c>
      <c r="F3294" s="2">
        <v>51876</v>
      </c>
      <c r="G3294" s="2">
        <v>514</v>
      </c>
      <c r="H3294" s="2">
        <v>27</v>
      </c>
      <c r="I3294" s="2">
        <v>9974</v>
      </c>
      <c r="J3294" s="2">
        <v>23021</v>
      </c>
      <c r="K3294" s="2">
        <v>8172</v>
      </c>
      <c r="L3294" s="2">
        <v>84</v>
      </c>
      <c r="M3294" s="2">
        <v>19</v>
      </c>
      <c r="N3294" s="2">
        <v>33</v>
      </c>
      <c r="O3294" s="2">
        <v>32</v>
      </c>
      <c r="P3294" s="2">
        <v>7</v>
      </c>
      <c r="Q3294" s="2">
        <v>23</v>
      </c>
      <c r="R3294" s="2">
        <v>2476</v>
      </c>
      <c r="S3294" s="2">
        <v>4913300</v>
      </c>
      <c r="T3294" s="2">
        <v>225147300</v>
      </c>
      <c r="U3294" s="2">
        <v>637</v>
      </c>
      <c r="V3294" s="2">
        <v>1095</v>
      </c>
      <c r="W3294" s="2">
        <v>120</v>
      </c>
      <c r="X3294" s="2">
        <v>1970</v>
      </c>
      <c r="Y3294" s="2">
        <v>325</v>
      </c>
      <c r="Z3294" s="2">
        <v>810</v>
      </c>
      <c r="AA3294" s="9">
        <f t="shared" si="461"/>
        <v>51876</v>
      </c>
      <c r="AB3294" s="9">
        <f t="shared" si="462"/>
        <v>9433</v>
      </c>
      <c r="AC3294" s="9">
        <f t="shared" si="463"/>
        <v>2674</v>
      </c>
      <c r="AD3294" s="9">
        <f t="shared" si="464"/>
        <v>2476</v>
      </c>
      <c r="AE3294" s="44">
        <f t="shared" si="465"/>
        <v>2.0259481067521503E-4</v>
      </c>
      <c r="AF3294" s="9">
        <f t="shared" si="466"/>
        <v>755</v>
      </c>
      <c r="AG3294" s="9">
        <f t="shared" si="459"/>
        <v>1135</v>
      </c>
      <c r="AH3294" s="44">
        <f t="shared" si="467"/>
        <v>1.4991708216209821E-4</v>
      </c>
      <c r="AI3294">
        <f>AA3294/'Totals and Drop Down Lists'!W$6*Inputs!E$37</f>
        <v>47058.815761306192</v>
      </c>
      <c r="AJ3294">
        <f>AB3294/'Totals and Drop Down Lists'!X$6*Inputs!F$37</f>
        <v>31038.222294946005</v>
      </c>
      <c r="AK3294">
        <f>AC3294/'Totals and Drop Down Lists'!Y$6*Inputs!G$37</f>
        <v>17627.911240608606</v>
      </c>
      <c r="AL3294">
        <f>AD3294/'Totals and Drop Down Lists'!Z$6*Inputs!H$37</f>
        <v>19851.333144504868</v>
      </c>
      <c r="AM3294">
        <f>AE3294/'Totals and Drop Down Lists'!AA$6*Inputs!I$37</f>
        <v>25220.896366941051</v>
      </c>
      <c r="AN3294">
        <f>AF3294/'Totals and Drop Down Lists'!AB$6*Inputs!J$37</f>
        <v>15067.30332096028</v>
      </c>
      <c r="AO3294">
        <f>AG3294/'Totals and Drop Down Lists'!AC$6*Inputs!K$37</f>
        <v>21137.758963268985</v>
      </c>
      <c r="AP3294">
        <f>AH3294/'Totals and Drop Down Lists'!AD$6*Inputs!L$37</f>
        <v>35279.973310209869</v>
      </c>
      <c r="AQ3294">
        <f>IF(OR($D3294="51",$D3294="52",$D3294="61"),(AA3294/'Totals and Drop Down Lists'!W$4)*Inputs!E$38,0)</f>
        <v>0</v>
      </c>
      <c r="AR3294">
        <f>IF(OR($D3294="51",$D3294="52",$D3294="61"),(AB3294/'Totals and Drop Down Lists'!X$4)*Inputs!F$38,0)</f>
        <v>0</v>
      </c>
      <c r="AS3294">
        <f>IF(OR($D3294="51",$D3294="52",$D3294="61"),(AC3294/'Totals and Drop Down Lists'!Y$4)*Inputs!G$38,0)</f>
        <v>0</v>
      </c>
      <c r="AT3294">
        <f>IF(OR($D3294="51",$D3294="52",$D3294="61"),(AD3294/'Totals and Drop Down Lists'!Z$4)*Inputs!H$38,0)</f>
        <v>0</v>
      </c>
      <c r="AU3294">
        <f>IF(OR($D3294="51",$D3294="52",$D3294="61"),(AE3294/'Totals and Drop Down Lists'!AA$4)*Inputs!I$38,0)</f>
        <v>0</v>
      </c>
      <c r="AV3294">
        <f>IF(OR($D3294="51",$D3294="52",$D3294="61"),(AF3294/'Totals and Drop Down Lists'!AB$4)*Inputs!J$38,0)</f>
        <v>0</v>
      </c>
      <c r="AW3294">
        <f>IF(OR($D3294="51",$D3294="52",$D3294="61"),(AG3294/'Totals and Drop Down Lists'!AC$4)*Inputs!K$38,0)</f>
        <v>0</v>
      </c>
      <c r="AX3294">
        <f>IF(OR($D3294="51",$D3294="52",$D3294="61"),(AH3294/'Totals and Drop Down Lists'!AD$4)*Inputs!L$38,0)</f>
        <v>0</v>
      </c>
      <c r="AY3294">
        <f>IF(OR($D3294="51",$D3294="52",$D3294="61"),0,(AA3294/'Totals and Drop Down Lists'!W$5)*Inputs!E$39)</f>
        <v>0</v>
      </c>
      <c r="AZ3294">
        <f>IF(OR($D3294="51",$D3294="52",$D3294="61"),0,(AB3294/'Totals and Drop Down Lists'!X$5)*Inputs!F$39)</f>
        <v>0</v>
      </c>
      <c r="BA3294">
        <f>IF(OR($D3294="51",$D3294="52",$D3294="61"),0,(AC3294/'Totals and Drop Down Lists'!Y$5)*Inputs!G$39)</f>
        <v>0</v>
      </c>
      <c r="BB3294">
        <f>IF(OR($D3294="51",$D3294="52",$D3294="61"),0,(AD3294/'Totals and Drop Down Lists'!Z$5)*Inputs!H$39)</f>
        <v>0</v>
      </c>
      <c r="BC3294">
        <f>IF(OR($D3294="51",$D3294="52",$D3294="61"),0,(AE3294/'Totals and Drop Down Lists'!AA$5)*Inputs!I$39)</f>
        <v>0</v>
      </c>
      <c r="BD3294">
        <f>IF(OR($D3294="51",$D3294="52",$D3294="61"),0,(AF3294/'Totals and Drop Down Lists'!AB$5)*Inputs!J$39)</f>
        <v>0</v>
      </c>
      <c r="BE3294">
        <f>IF(OR($D3294="51",$D3294="52",$D3294="61"),0,(AG3294/'Totals and Drop Down Lists'!AC$5)*Inputs!K$39)</f>
        <v>0</v>
      </c>
      <c r="BF3294">
        <f>IF(OR($D3294="51",$D3294="52",$D3294="61"),0,(AH3294/'Totals and Drop Down Lists'!AD$5)*Inputs!L$39)</f>
        <v>0</v>
      </c>
      <c r="BG3294" s="10">
        <f t="shared" si="460"/>
        <v>212282.21440274586</v>
      </c>
    </row>
    <row r="3295" spans="1:59">
      <c r="A3295" s="1" t="s">
        <v>7670</v>
      </c>
      <c r="B3295" s="1" t="s">
        <v>217</v>
      </c>
      <c r="C3295" s="1" t="s">
        <v>224</v>
      </c>
      <c r="D3295" s="1" t="s">
        <v>58</v>
      </c>
      <c r="E3295" s="1" t="s">
        <v>225</v>
      </c>
      <c r="F3295" s="2">
        <v>56239</v>
      </c>
      <c r="G3295" s="2">
        <v>919</v>
      </c>
      <c r="H3295" s="2">
        <v>281</v>
      </c>
      <c r="I3295" s="2">
        <v>12533</v>
      </c>
      <c r="J3295" s="2">
        <v>23470</v>
      </c>
      <c r="K3295" s="2">
        <v>6372</v>
      </c>
      <c r="L3295" s="2">
        <v>108</v>
      </c>
      <c r="M3295" s="2">
        <v>75</v>
      </c>
      <c r="N3295" s="2">
        <v>23</v>
      </c>
      <c r="O3295" s="2">
        <v>77</v>
      </c>
      <c r="P3295" s="2">
        <v>12</v>
      </c>
      <c r="Q3295" s="2">
        <v>23</v>
      </c>
      <c r="R3295" s="2">
        <v>3031</v>
      </c>
      <c r="S3295" s="2">
        <v>3003100</v>
      </c>
      <c r="T3295" s="2">
        <v>176908400</v>
      </c>
      <c r="U3295" s="2">
        <v>414</v>
      </c>
      <c r="V3295" s="2">
        <v>618</v>
      </c>
      <c r="W3295" s="2">
        <v>109</v>
      </c>
      <c r="X3295" s="2">
        <v>1909</v>
      </c>
      <c r="Y3295" s="2">
        <v>170</v>
      </c>
      <c r="Z3295" s="2">
        <v>1169</v>
      </c>
      <c r="AA3295" s="9">
        <f t="shared" si="461"/>
        <v>56239</v>
      </c>
      <c r="AB3295" s="9">
        <f t="shared" si="462"/>
        <v>11333</v>
      </c>
      <c r="AC3295" s="9">
        <f t="shared" si="463"/>
        <v>3349</v>
      </c>
      <c r="AD3295" s="9">
        <f t="shared" si="464"/>
        <v>3031</v>
      </c>
      <c r="AE3295" s="44">
        <f t="shared" si="465"/>
        <v>1.2081872007450939E-4</v>
      </c>
      <c r="AF3295" s="9">
        <f t="shared" si="466"/>
        <v>1182</v>
      </c>
      <c r="AG3295" s="9">
        <f t="shared" si="459"/>
        <v>1339</v>
      </c>
      <c r="AH3295" s="44">
        <f t="shared" si="467"/>
        <v>1.3526777325888407E-4</v>
      </c>
      <c r="AI3295">
        <f>AA3295/'Totals and Drop Down Lists'!W$6*Inputs!E$37</f>
        <v>51016.669357701037</v>
      </c>
      <c r="AJ3295">
        <f>AB3295/'Totals and Drop Down Lists'!X$6*Inputs!F$37</f>
        <v>37289.957942184148</v>
      </c>
      <c r="AK3295">
        <f>AC3295/'Totals and Drop Down Lists'!Y$6*Inputs!G$37</f>
        <v>22077.739246371813</v>
      </c>
      <c r="AL3295">
        <f>AD3295/'Totals and Drop Down Lists'!Z$6*Inputs!H$37</f>
        <v>24301.046349351476</v>
      </c>
      <c r="AM3295">
        <f>AE3295/'Totals and Drop Down Lists'!AA$6*Inputs!I$37</f>
        <v>15040.643973209348</v>
      </c>
      <c r="AN3295">
        <f>AF3295/'Totals and Drop Down Lists'!AB$6*Inputs!J$37</f>
        <v>23588.811291887483</v>
      </c>
      <c r="AO3295">
        <f>AG3295/'Totals and Drop Down Lists'!AC$6*Inputs!K$37</f>
        <v>24936.968503803677</v>
      </c>
      <c r="AP3295">
        <f>AH3295/'Totals and Drop Down Lists'!AD$6*Inputs!L$37</f>
        <v>31832.552778374851</v>
      </c>
      <c r="AQ3295">
        <f>IF(OR($D3295="51",$D3295="52",$D3295="61"),(AA3295/'Totals and Drop Down Lists'!W$4)*Inputs!E$38,0)</f>
        <v>0</v>
      </c>
      <c r="AR3295">
        <f>IF(OR($D3295="51",$D3295="52",$D3295="61"),(AB3295/'Totals and Drop Down Lists'!X$4)*Inputs!F$38,0)</f>
        <v>0</v>
      </c>
      <c r="AS3295">
        <f>IF(OR($D3295="51",$D3295="52",$D3295="61"),(AC3295/'Totals and Drop Down Lists'!Y$4)*Inputs!G$38,0)</f>
        <v>0</v>
      </c>
      <c r="AT3295">
        <f>IF(OR($D3295="51",$D3295="52",$D3295="61"),(AD3295/'Totals and Drop Down Lists'!Z$4)*Inputs!H$38,0)</f>
        <v>0</v>
      </c>
      <c r="AU3295">
        <f>IF(OR($D3295="51",$D3295="52",$D3295="61"),(AE3295/'Totals and Drop Down Lists'!AA$4)*Inputs!I$38,0)</f>
        <v>0</v>
      </c>
      <c r="AV3295">
        <f>IF(OR($D3295="51",$D3295="52",$D3295="61"),(AF3295/'Totals and Drop Down Lists'!AB$4)*Inputs!J$38,0)</f>
        <v>0</v>
      </c>
      <c r="AW3295">
        <f>IF(OR($D3295="51",$D3295="52",$D3295="61"),(AG3295/'Totals and Drop Down Lists'!AC$4)*Inputs!K$38,0)</f>
        <v>0</v>
      </c>
      <c r="AX3295">
        <f>IF(OR($D3295="51",$D3295="52",$D3295="61"),(AH3295/'Totals and Drop Down Lists'!AD$4)*Inputs!L$38,0)</f>
        <v>0</v>
      </c>
      <c r="AY3295">
        <f>IF(OR($D3295="51",$D3295="52",$D3295="61"),0,(AA3295/'Totals and Drop Down Lists'!W$5)*Inputs!E$39)</f>
        <v>0</v>
      </c>
      <c r="AZ3295">
        <f>IF(OR($D3295="51",$D3295="52",$D3295="61"),0,(AB3295/'Totals and Drop Down Lists'!X$5)*Inputs!F$39)</f>
        <v>0</v>
      </c>
      <c r="BA3295">
        <f>IF(OR($D3295="51",$D3295="52",$D3295="61"),0,(AC3295/'Totals and Drop Down Lists'!Y$5)*Inputs!G$39)</f>
        <v>0</v>
      </c>
      <c r="BB3295">
        <f>IF(OR($D3295="51",$D3295="52",$D3295="61"),0,(AD3295/'Totals and Drop Down Lists'!Z$5)*Inputs!H$39)</f>
        <v>0</v>
      </c>
      <c r="BC3295">
        <f>IF(OR($D3295="51",$D3295="52",$D3295="61"),0,(AE3295/'Totals and Drop Down Lists'!AA$5)*Inputs!I$39)</f>
        <v>0</v>
      </c>
      <c r="BD3295">
        <f>IF(OR($D3295="51",$D3295="52",$D3295="61"),0,(AF3295/'Totals and Drop Down Lists'!AB$5)*Inputs!J$39)</f>
        <v>0</v>
      </c>
      <c r="BE3295">
        <f>IF(OR($D3295="51",$D3295="52",$D3295="61"),0,(AG3295/'Totals and Drop Down Lists'!AC$5)*Inputs!K$39)</f>
        <v>0</v>
      </c>
      <c r="BF3295">
        <f>IF(OR($D3295="51",$D3295="52",$D3295="61"),0,(AH3295/'Totals and Drop Down Lists'!AD$5)*Inputs!L$39)</f>
        <v>0</v>
      </c>
      <c r="BG3295" s="10">
        <f t="shared" si="460"/>
        <v>230084.38944288381</v>
      </c>
    </row>
    <row r="3296" spans="1:59">
      <c r="A3296" s="1" t="s">
        <v>7670</v>
      </c>
      <c r="B3296" s="1" t="s">
        <v>217</v>
      </c>
      <c r="C3296" s="1" t="s">
        <v>68</v>
      </c>
      <c r="D3296" s="1" t="s">
        <v>25</v>
      </c>
      <c r="E3296" s="1" t="s">
        <v>226</v>
      </c>
      <c r="F3296" s="2">
        <v>68679</v>
      </c>
      <c r="G3296" s="2">
        <v>308</v>
      </c>
      <c r="H3296" s="2">
        <v>55</v>
      </c>
      <c r="I3296" s="2">
        <v>14750</v>
      </c>
      <c r="J3296" s="2">
        <v>28677</v>
      </c>
      <c r="K3296" s="2">
        <v>7820</v>
      </c>
      <c r="L3296" s="2">
        <v>134</v>
      </c>
      <c r="M3296" s="2">
        <v>76</v>
      </c>
      <c r="N3296" s="2">
        <v>3</v>
      </c>
      <c r="O3296" s="2">
        <v>261</v>
      </c>
      <c r="P3296" s="2">
        <v>16</v>
      </c>
      <c r="Q3296" s="2">
        <v>24</v>
      </c>
      <c r="R3296" s="2">
        <v>3141</v>
      </c>
      <c r="S3296" s="2">
        <v>3545500</v>
      </c>
      <c r="T3296" s="2">
        <v>230634200</v>
      </c>
      <c r="U3296" s="2">
        <v>525</v>
      </c>
      <c r="V3296" s="2">
        <v>844</v>
      </c>
      <c r="W3296" s="2">
        <v>50</v>
      </c>
      <c r="X3296" s="2">
        <v>1559</v>
      </c>
      <c r="Y3296" s="2">
        <v>285</v>
      </c>
      <c r="Z3296" s="2">
        <v>688</v>
      </c>
      <c r="AA3296" s="9">
        <f t="shared" si="461"/>
        <v>68679</v>
      </c>
      <c r="AB3296" s="9">
        <f t="shared" si="462"/>
        <v>14387</v>
      </c>
      <c r="AC3296" s="9">
        <f t="shared" si="463"/>
        <v>3655</v>
      </c>
      <c r="AD3296" s="9">
        <f t="shared" si="464"/>
        <v>3141</v>
      </c>
      <c r="AE3296" s="44">
        <f t="shared" si="465"/>
        <v>1.4892773199699482E-4</v>
      </c>
      <c r="AF3296" s="9">
        <f t="shared" si="466"/>
        <v>665</v>
      </c>
      <c r="AG3296" s="9">
        <f t="shared" si="459"/>
        <v>973</v>
      </c>
      <c r="AH3296" s="44">
        <f t="shared" si="467"/>
        <v>9.8727232538549999E-5</v>
      </c>
      <c r="AI3296">
        <f>AA3296/'Totals and Drop Down Lists'!W$6*Inputs!E$37</f>
        <v>62301.496022645304</v>
      </c>
      <c r="AJ3296">
        <f>AB3296/'Totals and Drop Down Lists'!X$6*Inputs!F$37</f>
        <v>47338.800398323772</v>
      </c>
      <c r="AK3296">
        <f>AC3296/'Totals and Drop Down Lists'!Y$6*Inputs!G$37</f>
        <v>24094.994608984463</v>
      </c>
      <c r="AL3296">
        <f>AD3296/'Totals and Drop Down Lists'!Z$6*Inputs!H$37</f>
        <v>25182.971489050808</v>
      </c>
      <c r="AM3296">
        <f>AE3296/'Totals and Drop Down Lists'!AA$6*Inputs!I$37</f>
        <v>18539.916606656148</v>
      </c>
      <c r="AN3296">
        <f>AF3296/'Totals and Drop Down Lists'!AB$6*Inputs!J$37</f>
        <v>13271.200938329253</v>
      </c>
      <c r="AO3296">
        <f>AG3296/'Totals and Drop Down Lists'!AC$6*Inputs!K$37</f>
        <v>18120.739622256144</v>
      </c>
      <c r="AP3296">
        <f>AH3296/'Totals and Drop Down Lists'!AD$6*Inputs!L$37</f>
        <v>23233.470654030098</v>
      </c>
      <c r="AQ3296">
        <f>IF(OR($D3296="51",$D3296="52",$D3296="61"),(AA3296/'Totals and Drop Down Lists'!W$4)*Inputs!E$38,0)</f>
        <v>0</v>
      </c>
      <c r="AR3296">
        <f>IF(OR($D3296="51",$D3296="52",$D3296="61"),(AB3296/'Totals and Drop Down Lists'!X$4)*Inputs!F$38,0)</f>
        <v>0</v>
      </c>
      <c r="AS3296">
        <f>IF(OR($D3296="51",$D3296="52",$D3296="61"),(AC3296/'Totals and Drop Down Lists'!Y$4)*Inputs!G$38,0)</f>
        <v>0</v>
      </c>
      <c r="AT3296">
        <f>IF(OR($D3296="51",$D3296="52",$D3296="61"),(AD3296/'Totals and Drop Down Lists'!Z$4)*Inputs!H$38,0)</f>
        <v>0</v>
      </c>
      <c r="AU3296">
        <f>IF(OR($D3296="51",$D3296="52",$D3296="61"),(AE3296/'Totals and Drop Down Lists'!AA$4)*Inputs!I$38,0)</f>
        <v>0</v>
      </c>
      <c r="AV3296">
        <f>IF(OR($D3296="51",$D3296="52",$D3296="61"),(AF3296/'Totals and Drop Down Lists'!AB$4)*Inputs!J$38,0)</f>
        <v>0</v>
      </c>
      <c r="AW3296">
        <f>IF(OR($D3296="51",$D3296="52",$D3296="61"),(AG3296/'Totals and Drop Down Lists'!AC$4)*Inputs!K$38,0)</f>
        <v>0</v>
      </c>
      <c r="AX3296">
        <f>IF(OR($D3296="51",$D3296="52",$D3296="61"),(AH3296/'Totals and Drop Down Lists'!AD$4)*Inputs!L$38,0)</f>
        <v>0</v>
      </c>
      <c r="AY3296">
        <f>IF(OR($D3296="51",$D3296="52",$D3296="61"),0,(AA3296/'Totals and Drop Down Lists'!W$5)*Inputs!E$39)</f>
        <v>0</v>
      </c>
      <c r="AZ3296">
        <f>IF(OR($D3296="51",$D3296="52",$D3296="61"),0,(AB3296/'Totals and Drop Down Lists'!X$5)*Inputs!F$39)</f>
        <v>0</v>
      </c>
      <c r="BA3296">
        <f>IF(OR($D3296="51",$D3296="52",$D3296="61"),0,(AC3296/'Totals and Drop Down Lists'!Y$5)*Inputs!G$39)</f>
        <v>0</v>
      </c>
      <c r="BB3296">
        <f>IF(OR($D3296="51",$D3296="52",$D3296="61"),0,(AD3296/'Totals and Drop Down Lists'!Z$5)*Inputs!H$39)</f>
        <v>0</v>
      </c>
      <c r="BC3296">
        <f>IF(OR($D3296="51",$D3296="52",$D3296="61"),0,(AE3296/'Totals and Drop Down Lists'!AA$5)*Inputs!I$39)</f>
        <v>0</v>
      </c>
      <c r="BD3296">
        <f>IF(OR($D3296="51",$D3296="52",$D3296="61"),0,(AF3296/'Totals and Drop Down Lists'!AB$5)*Inputs!J$39)</f>
        <v>0</v>
      </c>
      <c r="BE3296">
        <f>IF(OR($D3296="51",$D3296="52",$D3296="61"),0,(AG3296/'Totals and Drop Down Lists'!AC$5)*Inputs!K$39)</f>
        <v>0</v>
      </c>
      <c r="BF3296">
        <f>IF(OR($D3296="51",$D3296="52",$D3296="61"),0,(AH3296/'Totals and Drop Down Lists'!AD$5)*Inputs!L$39)</f>
        <v>0</v>
      </c>
      <c r="BG3296" s="10">
        <f t="shared" si="460"/>
        <v>232083.59034027599</v>
      </c>
    </row>
    <row r="3297" spans="1:59">
      <c r="A3297" s="1" t="s">
        <v>7670</v>
      </c>
      <c r="B3297" s="1" t="s">
        <v>217</v>
      </c>
      <c r="C3297" s="1" t="s">
        <v>227</v>
      </c>
      <c r="D3297" s="1" t="s">
        <v>25</v>
      </c>
      <c r="E3297" s="1" t="s">
        <v>228</v>
      </c>
      <c r="F3297" s="2">
        <v>6737</v>
      </c>
      <c r="G3297" s="2">
        <v>27</v>
      </c>
      <c r="H3297" s="2">
        <v>0</v>
      </c>
      <c r="I3297" s="2">
        <v>2025</v>
      </c>
      <c r="J3297" s="2">
        <v>2835</v>
      </c>
      <c r="K3297" s="2">
        <v>717</v>
      </c>
      <c r="L3297" s="2">
        <v>20</v>
      </c>
      <c r="M3297" s="2">
        <v>7</v>
      </c>
      <c r="N3297" s="2">
        <v>0</v>
      </c>
      <c r="O3297" s="2">
        <v>5</v>
      </c>
      <c r="P3297" s="2">
        <v>0</v>
      </c>
      <c r="Q3297" s="2">
        <v>0</v>
      </c>
      <c r="R3297" s="2">
        <v>387</v>
      </c>
      <c r="S3297" s="2">
        <v>157600</v>
      </c>
      <c r="T3297" s="2">
        <v>12675000</v>
      </c>
      <c r="U3297" s="2">
        <v>40</v>
      </c>
      <c r="V3297" s="2">
        <v>268</v>
      </c>
      <c r="W3297" s="2">
        <v>20</v>
      </c>
      <c r="X3297" s="2">
        <v>333</v>
      </c>
      <c r="Y3297" s="2">
        <v>39</v>
      </c>
      <c r="Z3297" s="2">
        <v>44</v>
      </c>
      <c r="AA3297" s="9">
        <f t="shared" si="461"/>
        <v>6737</v>
      </c>
      <c r="AB3297" s="9">
        <f t="shared" si="462"/>
        <v>1998</v>
      </c>
      <c r="AC3297" s="9">
        <f t="shared" si="463"/>
        <v>419</v>
      </c>
      <c r="AD3297" s="9">
        <f t="shared" si="464"/>
        <v>387</v>
      </c>
      <c r="AE3297" s="44">
        <f t="shared" si="465"/>
        <v>1.266429545763852E-5</v>
      </c>
      <c r="AF3297" s="9">
        <f t="shared" si="466"/>
        <v>45</v>
      </c>
      <c r="AG3297" s="9">
        <f t="shared" si="459"/>
        <v>83</v>
      </c>
      <c r="AH3297" s="44">
        <f t="shared" si="467"/>
        <v>7.8107955672473221E-6</v>
      </c>
      <c r="AI3297">
        <f>AA3297/'Totals and Drop Down Lists'!W$6*Inputs!E$37</f>
        <v>6111.4049229686143</v>
      </c>
      <c r="AJ3297">
        <f>AB3297/'Totals and Drop Down Lists'!X$6*Inputs!F$37</f>
        <v>6574.1935911483215</v>
      </c>
      <c r="AK3297">
        <f>AC3297/'Totals and Drop Down Lists'!Y$6*Inputs!G$37</f>
        <v>2762.1895324663451</v>
      </c>
      <c r="AL3297">
        <f>AD3297/'Totals and Drop Down Lists'!Z$6*Inputs!H$37</f>
        <v>3102.772991487635</v>
      </c>
      <c r="AM3297">
        <f>AE3297/'Totals and Drop Down Lists'!AA$6*Inputs!I$37</f>
        <v>1576.5699142682861</v>
      </c>
      <c r="AN3297">
        <f>AF3297/'Totals and Drop Down Lists'!AB$6*Inputs!J$37</f>
        <v>898.05119131551339</v>
      </c>
      <c r="AO3297">
        <f>AG3297/'Totals and Drop Down Lists'!AC$6*Inputs!K$37</f>
        <v>1545.7568228646044</v>
      </c>
      <c r="AP3297">
        <f>AH3297/'Totals and Drop Down Lists'!AD$6*Inputs!L$37</f>
        <v>1838.1138104464715</v>
      </c>
      <c r="AQ3297">
        <f>IF(OR($D3297="51",$D3297="52",$D3297="61"),(AA3297/'Totals and Drop Down Lists'!W$4)*Inputs!E$38,0)</f>
        <v>0</v>
      </c>
      <c r="AR3297">
        <f>IF(OR($D3297="51",$D3297="52",$D3297="61"),(AB3297/'Totals and Drop Down Lists'!X$4)*Inputs!F$38,0)</f>
        <v>0</v>
      </c>
      <c r="AS3297">
        <f>IF(OR($D3297="51",$D3297="52",$D3297="61"),(AC3297/'Totals and Drop Down Lists'!Y$4)*Inputs!G$38,0)</f>
        <v>0</v>
      </c>
      <c r="AT3297">
        <f>IF(OR($D3297="51",$D3297="52",$D3297="61"),(AD3297/'Totals and Drop Down Lists'!Z$4)*Inputs!H$38,0)</f>
        <v>0</v>
      </c>
      <c r="AU3297">
        <f>IF(OR($D3297="51",$D3297="52",$D3297="61"),(AE3297/'Totals and Drop Down Lists'!AA$4)*Inputs!I$38,0)</f>
        <v>0</v>
      </c>
      <c r="AV3297">
        <f>IF(OR($D3297="51",$D3297="52",$D3297="61"),(AF3297/'Totals and Drop Down Lists'!AB$4)*Inputs!J$38,0)</f>
        <v>0</v>
      </c>
      <c r="AW3297">
        <f>IF(OR($D3297="51",$D3297="52",$D3297="61"),(AG3297/'Totals and Drop Down Lists'!AC$4)*Inputs!K$38,0)</f>
        <v>0</v>
      </c>
      <c r="AX3297">
        <f>IF(OR($D3297="51",$D3297="52",$D3297="61"),(AH3297/'Totals and Drop Down Lists'!AD$4)*Inputs!L$38,0)</f>
        <v>0</v>
      </c>
      <c r="AY3297">
        <f>IF(OR($D3297="51",$D3297="52",$D3297="61"),0,(AA3297/'Totals and Drop Down Lists'!W$5)*Inputs!E$39)</f>
        <v>0</v>
      </c>
      <c r="AZ3297">
        <f>IF(OR($D3297="51",$D3297="52",$D3297="61"),0,(AB3297/'Totals and Drop Down Lists'!X$5)*Inputs!F$39)</f>
        <v>0</v>
      </c>
      <c r="BA3297">
        <f>IF(OR($D3297="51",$D3297="52",$D3297="61"),0,(AC3297/'Totals and Drop Down Lists'!Y$5)*Inputs!G$39)</f>
        <v>0</v>
      </c>
      <c r="BB3297">
        <f>IF(OR($D3297="51",$D3297="52",$D3297="61"),0,(AD3297/'Totals and Drop Down Lists'!Z$5)*Inputs!H$39)</f>
        <v>0</v>
      </c>
      <c r="BC3297">
        <f>IF(OR($D3297="51",$D3297="52",$D3297="61"),0,(AE3297/'Totals and Drop Down Lists'!AA$5)*Inputs!I$39)</f>
        <v>0</v>
      </c>
      <c r="BD3297">
        <f>IF(OR($D3297="51",$D3297="52",$D3297="61"),0,(AF3297/'Totals and Drop Down Lists'!AB$5)*Inputs!J$39)</f>
        <v>0</v>
      </c>
      <c r="BE3297">
        <f>IF(OR($D3297="51",$D3297="52",$D3297="61"),0,(AG3297/'Totals and Drop Down Lists'!AC$5)*Inputs!K$39)</f>
        <v>0</v>
      </c>
      <c r="BF3297">
        <f>IF(OR($D3297="51",$D3297="52",$D3297="61"),0,(AH3297/'Totals and Drop Down Lists'!AD$5)*Inputs!L$39)</f>
        <v>0</v>
      </c>
      <c r="BG3297" s="10">
        <f t="shared" si="460"/>
        <v>24409.052776965793</v>
      </c>
    </row>
    <row r="3298" spans="1:59">
      <c r="A3298" s="1" t="s">
        <v>7670</v>
      </c>
      <c r="B3298" s="1" t="s">
        <v>217</v>
      </c>
      <c r="C3298" s="1" t="s">
        <v>229</v>
      </c>
      <c r="D3298" s="1" t="s">
        <v>58</v>
      </c>
      <c r="E3298" s="1" t="s">
        <v>230</v>
      </c>
      <c r="F3298" s="2">
        <v>53885</v>
      </c>
      <c r="G3298" s="2">
        <v>273</v>
      </c>
      <c r="H3298" s="2">
        <v>0</v>
      </c>
      <c r="I3298" s="2">
        <v>8790</v>
      </c>
      <c r="J3298" s="2">
        <v>22093</v>
      </c>
      <c r="K3298" s="2">
        <v>4693</v>
      </c>
      <c r="L3298" s="2">
        <v>27</v>
      </c>
      <c r="M3298" s="2">
        <v>8</v>
      </c>
      <c r="N3298" s="2">
        <v>21</v>
      </c>
      <c r="O3298" s="2">
        <v>62</v>
      </c>
      <c r="P3298" s="2">
        <v>35</v>
      </c>
      <c r="Q3298" s="2">
        <v>0</v>
      </c>
      <c r="R3298" s="2">
        <v>2263</v>
      </c>
      <c r="S3298" s="2">
        <v>2374200</v>
      </c>
      <c r="T3298" s="2">
        <v>144333600</v>
      </c>
      <c r="U3298" s="2">
        <v>339</v>
      </c>
      <c r="V3298" s="2">
        <v>535</v>
      </c>
      <c r="W3298" s="2">
        <v>40</v>
      </c>
      <c r="X3298" s="2">
        <v>1340</v>
      </c>
      <c r="Y3298" s="2">
        <v>303</v>
      </c>
      <c r="Z3298" s="2">
        <v>519</v>
      </c>
      <c r="AA3298" s="9">
        <f t="shared" si="461"/>
        <v>53885</v>
      </c>
      <c r="AB3298" s="9">
        <f t="shared" si="462"/>
        <v>8517</v>
      </c>
      <c r="AC3298" s="9">
        <f t="shared" si="463"/>
        <v>2416</v>
      </c>
      <c r="AD3298" s="9">
        <f t="shared" si="464"/>
        <v>2263</v>
      </c>
      <c r="AE3298" s="44">
        <f t="shared" si="465"/>
        <v>6.9621311774186346E-5</v>
      </c>
      <c r="AF3298" s="9">
        <f t="shared" si="466"/>
        <v>765</v>
      </c>
      <c r="AG3298" s="9">
        <f t="shared" si="459"/>
        <v>822</v>
      </c>
      <c r="AH3298" s="44">
        <f t="shared" si="467"/>
        <v>6.4970882450685912E-5</v>
      </c>
      <c r="AI3298">
        <f>AA3298/'Totals and Drop Down Lists'!W$6*Inputs!E$37</f>
        <v>48881.26083927026</v>
      </c>
      <c r="AJ3298">
        <f>AB3298/'Totals and Drop Down Lists'!X$6*Inputs!F$37</f>
        <v>28024.227635540668</v>
      </c>
      <c r="AK3298">
        <f>AC3298/'Totals and Drop Down Lists'!Y$6*Inputs!G$37</f>
        <v>15927.088091739115</v>
      </c>
      <c r="AL3298">
        <f>AD3298/'Totals and Drop Down Lists'!Z$6*Inputs!H$37</f>
        <v>18143.605373996168</v>
      </c>
      <c r="AM3298">
        <f>AE3298/'Totals and Drop Down Lists'!AA$6*Inputs!I$37</f>
        <v>8667.1118738682508</v>
      </c>
      <c r="AN3298">
        <f>AF3298/'Totals and Drop Down Lists'!AB$6*Inputs!J$37</f>
        <v>15266.870252363728</v>
      </c>
      <c r="AO3298">
        <f>AG3298/'Totals and Drop Down Lists'!AC$6*Inputs!K$37</f>
        <v>15308.579619213311</v>
      </c>
      <c r="AP3298">
        <f>AH3298/'Totals and Drop Down Lists'!AD$6*Inputs!L$37</f>
        <v>15289.591858001655</v>
      </c>
      <c r="AQ3298">
        <f>IF(OR($D3298="51",$D3298="52",$D3298="61"),(AA3298/'Totals and Drop Down Lists'!W$4)*Inputs!E$38,0)</f>
        <v>0</v>
      </c>
      <c r="AR3298">
        <f>IF(OR($D3298="51",$D3298="52",$D3298="61"),(AB3298/'Totals and Drop Down Lists'!X$4)*Inputs!F$38,0)</f>
        <v>0</v>
      </c>
      <c r="AS3298">
        <f>IF(OR($D3298="51",$D3298="52",$D3298="61"),(AC3298/'Totals and Drop Down Lists'!Y$4)*Inputs!G$38,0)</f>
        <v>0</v>
      </c>
      <c r="AT3298">
        <f>IF(OR($D3298="51",$D3298="52",$D3298="61"),(AD3298/'Totals and Drop Down Lists'!Z$4)*Inputs!H$38,0)</f>
        <v>0</v>
      </c>
      <c r="AU3298">
        <f>IF(OR($D3298="51",$D3298="52",$D3298="61"),(AE3298/'Totals and Drop Down Lists'!AA$4)*Inputs!I$38,0)</f>
        <v>0</v>
      </c>
      <c r="AV3298">
        <f>IF(OR($D3298="51",$D3298="52",$D3298="61"),(AF3298/'Totals and Drop Down Lists'!AB$4)*Inputs!J$38,0)</f>
        <v>0</v>
      </c>
      <c r="AW3298">
        <f>IF(OR($D3298="51",$D3298="52",$D3298="61"),(AG3298/'Totals and Drop Down Lists'!AC$4)*Inputs!K$38,0)</f>
        <v>0</v>
      </c>
      <c r="AX3298">
        <f>IF(OR($D3298="51",$D3298="52",$D3298="61"),(AH3298/'Totals and Drop Down Lists'!AD$4)*Inputs!L$38,0)</f>
        <v>0</v>
      </c>
      <c r="AY3298">
        <f>IF(OR($D3298="51",$D3298="52",$D3298="61"),0,(AA3298/'Totals and Drop Down Lists'!W$5)*Inputs!E$39)</f>
        <v>0</v>
      </c>
      <c r="AZ3298">
        <f>IF(OR($D3298="51",$D3298="52",$D3298="61"),0,(AB3298/'Totals and Drop Down Lists'!X$5)*Inputs!F$39)</f>
        <v>0</v>
      </c>
      <c r="BA3298">
        <f>IF(OR($D3298="51",$D3298="52",$D3298="61"),0,(AC3298/'Totals and Drop Down Lists'!Y$5)*Inputs!G$39)</f>
        <v>0</v>
      </c>
      <c r="BB3298">
        <f>IF(OR($D3298="51",$D3298="52",$D3298="61"),0,(AD3298/'Totals and Drop Down Lists'!Z$5)*Inputs!H$39)</f>
        <v>0</v>
      </c>
      <c r="BC3298">
        <f>IF(OR($D3298="51",$D3298="52",$D3298="61"),0,(AE3298/'Totals and Drop Down Lists'!AA$5)*Inputs!I$39)</f>
        <v>0</v>
      </c>
      <c r="BD3298">
        <f>IF(OR($D3298="51",$D3298="52",$D3298="61"),0,(AF3298/'Totals and Drop Down Lists'!AB$5)*Inputs!J$39)</f>
        <v>0</v>
      </c>
      <c r="BE3298">
        <f>IF(OR($D3298="51",$D3298="52",$D3298="61"),0,(AG3298/'Totals and Drop Down Lists'!AC$5)*Inputs!K$39)</f>
        <v>0</v>
      </c>
      <c r="BF3298">
        <f>IF(OR($D3298="51",$D3298="52",$D3298="61"),0,(AH3298/'Totals and Drop Down Lists'!AD$5)*Inputs!L$39)</f>
        <v>0</v>
      </c>
      <c r="BG3298" s="10">
        <f t="shared" si="460"/>
        <v>165508.33554399316</v>
      </c>
    </row>
    <row r="3299" spans="1:59">
      <c r="A3299" s="1" t="s">
        <v>7670</v>
      </c>
      <c r="B3299" s="1" t="s">
        <v>217</v>
      </c>
      <c r="C3299" s="1" t="s">
        <v>231</v>
      </c>
      <c r="D3299" s="1" t="s">
        <v>25</v>
      </c>
      <c r="E3299" s="1" t="s">
        <v>232</v>
      </c>
      <c r="F3299" s="2">
        <v>18158</v>
      </c>
      <c r="G3299" s="2">
        <v>66</v>
      </c>
      <c r="H3299" s="2">
        <v>0</v>
      </c>
      <c r="I3299" s="2">
        <v>4316</v>
      </c>
      <c r="J3299" s="2">
        <v>6921</v>
      </c>
      <c r="K3299" s="2">
        <v>1671</v>
      </c>
      <c r="L3299" s="2">
        <v>108</v>
      </c>
      <c r="M3299" s="2">
        <v>41</v>
      </c>
      <c r="N3299" s="2">
        <v>53</v>
      </c>
      <c r="O3299" s="2">
        <v>47</v>
      </c>
      <c r="P3299" s="2">
        <v>40</v>
      </c>
      <c r="Q3299" s="2">
        <v>0</v>
      </c>
      <c r="R3299" s="2">
        <v>836</v>
      </c>
      <c r="S3299" s="2">
        <v>709400</v>
      </c>
      <c r="T3299" s="2">
        <v>42040200</v>
      </c>
      <c r="U3299" s="2">
        <v>76</v>
      </c>
      <c r="V3299" s="2">
        <v>174</v>
      </c>
      <c r="W3299" s="2">
        <v>10</v>
      </c>
      <c r="X3299" s="2">
        <v>434</v>
      </c>
      <c r="Y3299" s="2">
        <v>8</v>
      </c>
      <c r="Z3299" s="2">
        <v>235</v>
      </c>
      <c r="AA3299" s="9">
        <f t="shared" si="461"/>
        <v>18158</v>
      </c>
      <c r="AB3299" s="9">
        <f t="shared" si="462"/>
        <v>4250</v>
      </c>
      <c r="AC3299" s="9">
        <f t="shared" si="463"/>
        <v>1125</v>
      </c>
      <c r="AD3299" s="9">
        <f t="shared" si="464"/>
        <v>836</v>
      </c>
      <c r="AE3299" s="44">
        <f t="shared" si="465"/>
        <v>2.8176032300392449E-5</v>
      </c>
      <c r="AF3299" s="9">
        <f t="shared" si="466"/>
        <v>250</v>
      </c>
      <c r="AG3299" s="9">
        <f t="shared" si="459"/>
        <v>243</v>
      </c>
      <c r="AH3299" s="44">
        <f t="shared" si="467"/>
        <v>2.1830564229096858E-5</v>
      </c>
      <c r="AI3299">
        <f>AA3299/'Totals and Drop Down Lists'!W$6*Inputs!E$37</f>
        <v>16471.855513027178</v>
      </c>
      <c r="AJ3299">
        <f>AB3299/'Totals and Drop Down Lists'!X$6*Inputs!F$37</f>
        <v>13984.1455267169</v>
      </c>
      <c r="AK3299">
        <f>AC3299/'Totals and Drop Down Lists'!Y$6*Inputs!G$37</f>
        <v>7416.3800096053419</v>
      </c>
      <c r="AL3299">
        <f>AD3299/'Totals and Drop Down Lists'!Z$6*Inputs!H$37</f>
        <v>6702.6310617148911</v>
      </c>
      <c r="AM3299">
        <f>AE3299/'Totals and Drop Down Lists'!AA$6*Inputs!I$37</f>
        <v>3507.6159567532191</v>
      </c>
      <c r="AN3299">
        <f>AF3299/'Totals and Drop Down Lists'!AB$6*Inputs!J$37</f>
        <v>4989.1732850861854</v>
      </c>
      <c r="AO3299">
        <f>AG3299/'Totals and Drop Down Lists'!AC$6*Inputs!K$37</f>
        <v>4525.5290115192638</v>
      </c>
      <c r="AP3299">
        <f>AH3299/'Totals and Drop Down Lists'!AD$6*Inputs!L$37</f>
        <v>5137.3846945380019</v>
      </c>
      <c r="AQ3299">
        <f>IF(OR($D3299="51",$D3299="52",$D3299="61"),(AA3299/'Totals and Drop Down Lists'!W$4)*Inputs!E$38,0)</f>
        <v>0</v>
      </c>
      <c r="AR3299">
        <f>IF(OR($D3299="51",$D3299="52",$D3299="61"),(AB3299/'Totals and Drop Down Lists'!X$4)*Inputs!F$38,0)</f>
        <v>0</v>
      </c>
      <c r="AS3299">
        <f>IF(OR($D3299="51",$D3299="52",$D3299="61"),(AC3299/'Totals and Drop Down Lists'!Y$4)*Inputs!G$38,0)</f>
        <v>0</v>
      </c>
      <c r="AT3299">
        <f>IF(OR($D3299="51",$D3299="52",$D3299="61"),(AD3299/'Totals and Drop Down Lists'!Z$4)*Inputs!H$38,0)</f>
        <v>0</v>
      </c>
      <c r="AU3299">
        <f>IF(OR($D3299="51",$D3299="52",$D3299="61"),(AE3299/'Totals and Drop Down Lists'!AA$4)*Inputs!I$38,0)</f>
        <v>0</v>
      </c>
      <c r="AV3299">
        <f>IF(OR($D3299="51",$D3299="52",$D3299="61"),(AF3299/'Totals and Drop Down Lists'!AB$4)*Inputs!J$38,0)</f>
        <v>0</v>
      </c>
      <c r="AW3299">
        <f>IF(OR($D3299="51",$D3299="52",$D3299="61"),(AG3299/'Totals and Drop Down Lists'!AC$4)*Inputs!K$38,0)</f>
        <v>0</v>
      </c>
      <c r="AX3299">
        <f>IF(OR($D3299="51",$D3299="52",$D3299="61"),(AH3299/'Totals and Drop Down Lists'!AD$4)*Inputs!L$38,0)</f>
        <v>0</v>
      </c>
      <c r="AY3299">
        <f>IF(OR($D3299="51",$D3299="52",$D3299="61"),0,(AA3299/'Totals and Drop Down Lists'!W$5)*Inputs!E$39)</f>
        <v>0</v>
      </c>
      <c r="AZ3299">
        <f>IF(OR($D3299="51",$D3299="52",$D3299="61"),0,(AB3299/'Totals and Drop Down Lists'!X$5)*Inputs!F$39)</f>
        <v>0</v>
      </c>
      <c r="BA3299">
        <f>IF(OR($D3299="51",$D3299="52",$D3299="61"),0,(AC3299/'Totals and Drop Down Lists'!Y$5)*Inputs!G$39)</f>
        <v>0</v>
      </c>
      <c r="BB3299">
        <f>IF(OR($D3299="51",$D3299="52",$D3299="61"),0,(AD3299/'Totals and Drop Down Lists'!Z$5)*Inputs!H$39)</f>
        <v>0</v>
      </c>
      <c r="BC3299">
        <f>IF(OR($D3299="51",$D3299="52",$D3299="61"),0,(AE3299/'Totals and Drop Down Lists'!AA$5)*Inputs!I$39)</f>
        <v>0</v>
      </c>
      <c r="BD3299">
        <f>IF(OR($D3299="51",$D3299="52",$D3299="61"),0,(AF3299/'Totals and Drop Down Lists'!AB$5)*Inputs!J$39)</f>
        <v>0</v>
      </c>
      <c r="BE3299">
        <f>IF(OR($D3299="51",$D3299="52",$D3299="61"),0,(AG3299/'Totals and Drop Down Lists'!AC$5)*Inputs!K$39)</f>
        <v>0</v>
      </c>
      <c r="BF3299">
        <f>IF(OR($D3299="51",$D3299="52",$D3299="61"),0,(AH3299/'Totals and Drop Down Lists'!AD$5)*Inputs!L$39)</f>
        <v>0</v>
      </c>
      <c r="BG3299" s="10">
        <f t="shared" si="460"/>
        <v>62734.715058960981</v>
      </c>
    </row>
    <row r="3300" spans="1:59">
      <c r="A3300" s="1" t="s">
        <v>7670</v>
      </c>
      <c r="B3300" s="1" t="s">
        <v>217</v>
      </c>
      <c r="C3300" s="1" t="s">
        <v>233</v>
      </c>
      <c r="D3300" s="1" t="s">
        <v>58</v>
      </c>
      <c r="E3300" s="1" t="s">
        <v>234</v>
      </c>
      <c r="F3300" s="2">
        <v>80767</v>
      </c>
      <c r="G3300" s="2">
        <v>697</v>
      </c>
      <c r="H3300" s="2">
        <v>54</v>
      </c>
      <c r="I3300" s="2">
        <v>13700</v>
      </c>
      <c r="J3300" s="2">
        <v>33099</v>
      </c>
      <c r="K3300" s="2">
        <v>6134</v>
      </c>
      <c r="L3300" s="2">
        <v>228</v>
      </c>
      <c r="M3300" s="2">
        <v>85</v>
      </c>
      <c r="N3300" s="2">
        <v>13</v>
      </c>
      <c r="O3300" s="2">
        <v>70</v>
      </c>
      <c r="P3300" s="2">
        <v>55</v>
      </c>
      <c r="Q3300" s="2">
        <v>0</v>
      </c>
      <c r="R3300" s="2">
        <v>1775</v>
      </c>
      <c r="S3300" s="2">
        <v>3355200</v>
      </c>
      <c r="T3300" s="2">
        <v>178217600</v>
      </c>
      <c r="U3300" s="2">
        <v>493</v>
      </c>
      <c r="V3300" s="2">
        <v>310</v>
      </c>
      <c r="W3300" s="2">
        <v>105</v>
      </c>
      <c r="X3300" s="2">
        <v>1094</v>
      </c>
      <c r="Y3300" s="2">
        <v>24</v>
      </c>
      <c r="Z3300" s="2">
        <v>714</v>
      </c>
      <c r="AA3300" s="9">
        <f t="shared" si="461"/>
        <v>80767</v>
      </c>
      <c r="AB3300" s="9">
        <f t="shared" si="462"/>
        <v>12949</v>
      </c>
      <c r="AC3300" s="9">
        <f t="shared" si="463"/>
        <v>2226</v>
      </c>
      <c r="AD3300" s="9">
        <f t="shared" si="464"/>
        <v>1775</v>
      </c>
      <c r="AE3300" s="44">
        <f t="shared" si="465"/>
        <v>7.9390485230531452E-5</v>
      </c>
      <c r="AF3300" s="9">
        <f t="shared" si="466"/>
        <v>679</v>
      </c>
      <c r="AG3300" s="9">
        <f t="shared" si="459"/>
        <v>738</v>
      </c>
      <c r="AH3300" s="44">
        <f t="shared" si="467"/>
        <v>5.0890456530098165E-5</v>
      </c>
      <c r="AI3300">
        <f>AA3300/'Totals and Drop Down Lists'!W$6*Inputs!E$37</f>
        <v>73267.009264272827</v>
      </c>
      <c r="AJ3300">
        <f>AB3300/'Totals and Drop Down Lists'!X$6*Inputs!F$37</f>
        <v>42607.223629519329</v>
      </c>
      <c r="AK3300">
        <f>AC3300/'Totals and Drop Down Lists'!Y$6*Inputs!G$37</f>
        <v>14674.543912339102</v>
      </c>
      <c r="AL3300">
        <f>AD3300/'Totals and Drop Down Lists'!Z$6*Inputs!H$37</f>
        <v>14231.064754239153</v>
      </c>
      <c r="AM3300">
        <f>AE3300/'Totals and Drop Down Lists'!AA$6*Inputs!I$37</f>
        <v>9883.2699309872023</v>
      </c>
      <c r="AN3300">
        <f>AF3300/'Totals and Drop Down Lists'!AB$6*Inputs!J$37</f>
        <v>13550.59464229408</v>
      </c>
      <c r="AO3300">
        <f>AG3300/'Totals and Drop Down Lists'!AC$6*Inputs!K$37</f>
        <v>13744.199220169614</v>
      </c>
      <c r="AP3300">
        <f>AH3300/'Totals and Drop Down Lists'!AD$6*Inputs!L$37</f>
        <v>11976.046506728053</v>
      </c>
      <c r="AQ3300">
        <f>IF(OR($D3300="51",$D3300="52",$D3300="61"),(AA3300/'Totals and Drop Down Lists'!W$4)*Inputs!E$38,0)</f>
        <v>0</v>
      </c>
      <c r="AR3300">
        <f>IF(OR($D3300="51",$D3300="52",$D3300="61"),(AB3300/'Totals and Drop Down Lists'!X$4)*Inputs!F$38,0)</f>
        <v>0</v>
      </c>
      <c r="AS3300">
        <f>IF(OR($D3300="51",$D3300="52",$D3300="61"),(AC3300/'Totals and Drop Down Lists'!Y$4)*Inputs!G$38,0)</f>
        <v>0</v>
      </c>
      <c r="AT3300">
        <f>IF(OR($D3300="51",$D3300="52",$D3300="61"),(AD3300/'Totals and Drop Down Lists'!Z$4)*Inputs!H$38,0)</f>
        <v>0</v>
      </c>
      <c r="AU3300">
        <f>IF(OR($D3300="51",$D3300="52",$D3300="61"),(AE3300/'Totals and Drop Down Lists'!AA$4)*Inputs!I$38,0)</f>
        <v>0</v>
      </c>
      <c r="AV3300">
        <f>IF(OR($D3300="51",$D3300="52",$D3300="61"),(AF3300/'Totals and Drop Down Lists'!AB$4)*Inputs!J$38,0)</f>
        <v>0</v>
      </c>
      <c r="AW3300">
        <f>IF(OR($D3300="51",$D3300="52",$D3300="61"),(AG3300/'Totals and Drop Down Lists'!AC$4)*Inputs!K$38,0)</f>
        <v>0</v>
      </c>
      <c r="AX3300">
        <f>IF(OR($D3300="51",$D3300="52",$D3300="61"),(AH3300/'Totals and Drop Down Lists'!AD$4)*Inputs!L$38,0)</f>
        <v>0</v>
      </c>
      <c r="AY3300">
        <f>IF(OR($D3300="51",$D3300="52",$D3300="61"),0,(AA3300/'Totals and Drop Down Lists'!W$5)*Inputs!E$39)</f>
        <v>0</v>
      </c>
      <c r="AZ3300">
        <f>IF(OR($D3300="51",$D3300="52",$D3300="61"),0,(AB3300/'Totals and Drop Down Lists'!X$5)*Inputs!F$39)</f>
        <v>0</v>
      </c>
      <c r="BA3300">
        <f>IF(OR($D3300="51",$D3300="52",$D3300="61"),0,(AC3300/'Totals and Drop Down Lists'!Y$5)*Inputs!G$39)</f>
        <v>0</v>
      </c>
      <c r="BB3300">
        <f>IF(OR($D3300="51",$D3300="52",$D3300="61"),0,(AD3300/'Totals and Drop Down Lists'!Z$5)*Inputs!H$39)</f>
        <v>0</v>
      </c>
      <c r="BC3300">
        <f>IF(OR($D3300="51",$D3300="52",$D3300="61"),0,(AE3300/'Totals and Drop Down Lists'!AA$5)*Inputs!I$39)</f>
        <v>0</v>
      </c>
      <c r="BD3300">
        <f>IF(OR($D3300="51",$D3300="52",$D3300="61"),0,(AF3300/'Totals and Drop Down Lists'!AB$5)*Inputs!J$39)</f>
        <v>0</v>
      </c>
      <c r="BE3300">
        <f>IF(OR($D3300="51",$D3300="52",$D3300="61"),0,(AG3300/'Totals and Drop Down Lists'!AC$5)*Inputs!K$39)</f>
        <v>0</v>
      </c>
      <c r="BF3300">
        <f>IF(OR($D3300="51",$D3300="52",$D3300="61"),0,(AH3300/'Totals and Drop Down Lists'!AD$5)*Inputs!L$39)</f>
        <v>0</v>
      </c>
      <c r="BG3300" s="10">
        <f t="shared" si="460"/>
        <v>193933.95186054936</v>
      </c>
    </row>
    <row r="3301" spans="1:59">
      <c r="A3301" s="1" t="s">
        <v>7670</v>
      </c>
      <c r="B3301" s="1" t="s">
        <v>217</v>
      </c>
      <c r="C3301" s="1" t="s">
        <v>235</v>
      </c>
      <c r="D3301" s="1" t="s">
        <v>25</v>
      </c>
      <c r="E3301" s="1" t="s">
        <v>236</v>
      </c>
      <c r="F3301" s="2">
        <v>18254</v>
      </c>
      <c r="G3301" s="2">
        <v>79</v>
      </c>
      <c r="H3301" s="2">
        <v>78</v>
      </c>
      <c r="I3301" s="2">
        <v>3891</v>
      </c>
      <c r="J3301" s="2">
        <v>7601</v>
      </c>
      <c r="K3301" s="2">
        <v>1896</v>
      </c>
      <c r="L3301" s="2">
        <v>39</v>
      </c>
      <c r="M3301" s="2">
        <v>34</v>
      </c>
      <c r="N3301" s="2">
        <v>0</v>
      </c>
      <c r="O3301" s="2">
        <v>25</v>
      </c>
      <c r="P3301" s="2">
        <v>0</v>
      </c>
      <c r="Q3301" s="2">
        <v>0</v>
      </c>
      <c r="R3301" s="2">
        <v>1119</v>
      </c>
      <c r="S3301" s="2">
        <v>878700</v>
      </c>
      <c r="T3301" s="2">
        <v>49082100</v>
      </c>
      <c r="U3301" s="2">
        <v>86</v>
      </c>
      <c r="V3301" s="2">
        <v>140</v>
      </c>
      <c r="W3301" s="2">
        <v>20</v>
      </c>
      <c r="X3301" s="2">
        <v>480</v>
      </c>
      <c r="Y3301" s="2">
        <v>75</v>
      </c>
      <c r="Z3301" s="2">
        <v>245</v>
      </c>
      <c r="AA3301" s="9">
        <f t="shared" si="461"/>
        <v>18254</v>
      </c>
      <c r="AB3301" s="9">
        <f t="shared" si="462"/>
        <v>3734</v>
      </c>
      <c r="AC3301" s="9">
        <f t="shared" si="463"/>
        <v>1217</v>
      </c>
      <c r="AD3301" s="9">
        <f t="shared" si="464"/>
        <v>1119</v>
      </c>
      <c r="AE3301" s="44">
        <f t="shared" si="465"/>
        <v>3.3029478706325155E-5</v>
      </c>
      <c r="AF3301" s="9">
        <f t="shared" si="466"/>
        <v>320</v>
      </c>
      <c r="AG3301" s="9">
        <f t="shared" si="459"/>
        <v>320</v>
      </c>
      <c r="AH3301" s="44">
        <f t="shared" si="467"/>
        <v>2.9700835409425387E-5</v>
      </c>
      <c r="AI3301">
        <f>AA3301/'Totals and Drop Down Lists'!W$6*Inputs!E$37</f>
        <v>16558.940992113563</v>
      </c>
      <c r="AJ3301">
        <f>AB3301/'Totals and Drop Down Lists'!X$6*Inputs!F$37</f>
        <v>12286.305740414331</v>
      </c>
      <c r="AK3301">
        <f>AC3301/'Totals and Drop Down Lists'!Y$6*Inputs!G$37</f>
        <v>8022.8750859464008</v>
      </c>
      <c r="AL3301">
        <f>AD3301/'Totals and Drop Down Lists'!Z$6*Inputs!H$37</f>
        <v>8971.5839211231614</v>
      </c>
      <c r="AM3301">
        <f>AE3301/'Totals and Drop Down Lists'!AA$6*Inputs!I$37</f>
        <v>4111.8183468271045</v>
      </c>
      <c r="AN3301">
        <f>AF3301/'Totals and Drop Down Lists'!AB$6*Inputs!J$37</f>
        <v>6386.1418049103177</v>
      </c>
      <c r="AO3301">
        <f>AG3301/'Totals and Drop Down Lists'!AC$6*Inputs!K$37</f>
        <v>5959.5443773093184</v>
      </c>
      <c r="AP3301">
        <f>AH3301/'Totals and Drop Down Lists'!AD$6*Inputs!L$37</f>
        <v>6989.4948956015523</v>
      </c>
      <c r="AQ3301">
        <f>IF(OR($D3301="51",$D3301="52",$D3301="61"),(AA3301/'Totals and Drop Down Lists'!W$4)*Inputs!E$38,0)</f>
        <v>0</v>
      </c>
      <c r="AR3301">
        <f>IF(OR($D3301="51",$D3301="52",$D3301="61"),(AB3301/'Totals and Drop Down Lists'!X$4)*Inputs!F$38,0)</f>
        <v>0</v>
      </c>
      <c r="AS3301">
        <f>IF(OR($D3301="51",$D3301="52",$D3301="61"),(AC3301/'Totals and Drop Down Lists'!Y$4)*Inputs!G$38,0)</f>
        <v>0</v>
      </c>
      <c r="AT3301">
        <f>IF(OR($D3301="51",$D3301="52",$D3301="61"),(AD3301/'Totals and Drop Down Lists'!Z$4)*Inputs!H$38,0)</f>
        <v>0</v>
      </c>
      <c r="AU3301">
        <f>IF(OR($D3301="51",$D3301="52",$D3301="61"),(AE3301/'Totals and Drop Down Lists'!AA$4)*Inputs!I$38,0)</f>
        <v>0</v>
      </c>
      <c r="AV3301">
        <f>IF(OR($D3301="51",$D3301="52",$D3301="61"),(AF3301/'Totals and Drop Down Lists'!AB$4)*Inputs!J$38,0)</f>
        <v>0</v>
      </c>
      <c r="AW3301">
        <f>IF(OR($D3301="51",$D3301="52",$D3301="61"),(AG3301/'Totals and Drop Down Lists'!AC$4)*Inputs!K$38,0)</f>
        <v>0</v>
      </c>
      <c r="AX3301">
        <f>IF(OR($D3301="51",$D3301="52",$D3301="61"),(AH3301/'Totals and Drop Down Lists'!AD$4)*Inputs!L$38,0)</f>
        <v>0</v>
      </c>
      <c r="AY3301">
        <f>IF(OR($D3301="51",$D3301="52",$D3301="61"),0,(AA3301/'Totals and Drop Down Lists'!W$5)*Inputs!E$39)</f>
        <v>0</v>
      </c>
      <c r="AZ3301">
        <f>IF(OR($D3301="51",$D3301="52",$D3301="61"),0,(AB3301/'Totals and Drop Down Lists'!X$5)*Inputs!F$39)</f>
        <v>0</v>
      </c>
      <c r="BA3301">
        <f>IF(OR($D3301="51",$D3301="52",$D3301="61"),0,(AC3301/'Totals and Drop Down Lists'!Y$5)*Inputs!G$39)</f>
        <v>0</v>
      </c>
      <c r="BB3301">
        <f>IF(OR($D3301="51",$D3301="52",$D3301="61"),0,(AD3301/'Totals and Drop Down Lists'!Z$5)*Inputs!H$39)</f>
        <v>0</v>
      </c>
      <c r="BC3301">
        <f>IF(OR($D3301="51",$D3301="52",$D3301="61"),0,(AE3301/'Totals and Drop Down Lists'!AA$5)*Inputs!I$39)</f>
        <v>0</v>
      </c>
      <c r="BD3301">
        <f>IF(OR($D3301="51",$D3301="52",$D3301="61"),0,(AF3301/'Totals and Drop Down Lists'!AB$5)*Inputs!J$39)</f>
        <v>0</v>
      </c>
      <c r="BE3301">
        <f>IF(OR($D3301="51",$D3301="52",$D3301="61"),0,(AG3301/'Totals and Drop Down Lists'!AC$5)*Inputs!K$39)</f>
        <v>0</v>
      </c>
      <c r="BF3301">
        <f>IF(OR($D3301="51",$D3301="52",$D3301="61"),0,(AH3301/'Totals and Drop Down Lists'!AD$5)*Inputs!L$39)</f>
        <v>0</v>
      </c>
      <c r="BG3301" s="10">
        <f t="shared" si="460"/>
        <v>69286.705164245752</v>
      </c>
    </row>
    <row r="3302" spans="1:59">
      <c r="A3302" s="1" t="s">
        <v>7670</v>
      </c>
      <c r="B3302" s="1" t="s">
        <v>217</v>
      </c>
      <c r="C3302" s="1" t="s">
        <v>106</v>
      </c>
      <c r="D3302" s="1" t="s">
        <v>58</v>
      </c>
      <c r="E3302" s="1" t="s">
        <v>237</v>
      </c>
      <c r="F3302" s="2">
        <v>61550</v>
      </c>
      <c r="G3302" s="2">
        <v>366</v>
      </c>
      <c r="H3302" s="2">
        <v>50</v>
      </c>
      <c r="I3302" s="2">
        <v>8126</v>
      </c>
      <c r="J3302" s="2">
        <v>25250</v>
      </c>
      <c r="K3302" s="2">
        <v>5646</v>
      </c>
      <c r="L3302" s="2">
        <v>130</v>
      </c>
      <c r="M3302" s="2">
        <v>15</v>
      </c>
      <c r="N3302" s="2">
        <v>10</v>
      </c>
      <c r="O3302" s="2">
        <v>169</v>
      </c>
      <c r="P3302" s="2">
        <v>0</v>
      </c>
      <c r="Q3302" s="2">
        <v>0</v>
      </c>
      <c r="R3302" s="2">
        <v>1917</v>
      </c>
      <c r="S3302" s="2">
        <v>3307700</v>
      </c>
      <c r="T3302" s="2">
        <v>200788600</v>
      </c>
      <c r="U3302" s="2">
        <v>163</v>
      </c>
      <c r="V3302" s="2">
        <v>315</v>
      </c>
      <c r="W3302" s="2">
        <v>30</v>
      </c>
      <c r="X3302" s="2">
        <v>1280</v>
      </c>
      <c r="Y3302" s="2">
        <v>0</v>
      </c>
      <c r="Z3302" s="2">
        <v>820</v>
      </c>
      <c r="AA3302" s="9">
        <f t="shared" si="461"/>
        <v>61550</v>
      </c>
      <c r="AB3302" s="9">
        <f t="shared" si="462"/>
        <v>7710</v>
      </c>
      <c r="AC3302" s="9">
        <f t="shared" si="463"/>
        <v>2241</v>
      </c>
      <c r="AD3302" s="9">
        <f t="shared" si="464"/>
        <v>1917</v>
      </c>
      <c r="AE3302" s="44">
        <f t="shared" si="465"/>
        <v>8.8169047910946683E-5</v>
      </c>
      <c r="AF3302" s="9">
        <f t="shared" si="466"/>
        <v>935</v>
      </c>
      <c r="AG3302" s="9">
        <f t="shared" si="459"/>
        <v>820</v>
      </c>
      <c r="AH3302" s="44">
        <f t="shared" si="467"/>
        <v>6.8225139138730111E-5</v>
      </c>
      <c r="AI3302">
        <f>AA3302/'Totals and Drop Down Lists'!W$6*Inputs!E$37</f>
        <v>55834.49206007395</v>
      </c>
      <c r="AJ3302">
        <f>AB3302/'Totals and Drop Down Lists'!X$6*Inputs!F$37</f>
        <v>25368.885179055833</v>
      </c>
      <c r="AK3302">
        <f>AC3302/'Totals and Drop Down Lists'!Y$6*Inputs!G$37</f>
        <v>14773.42897913384</v>
      </c>
      <c r="AL3302">
        <f>AD3302/'Totals and Drop Down Lists'!Z$6*Inputs!H$37</f>
        <v>15369.549934578286</v>
      </c>
      <c r="AM3302">
        <f>AE3302/'Totals and Drop Down Lists'!AA$6*Inputs!I$37</f>
        <v>10976.10749615261</v>
      </c>
      <c r="AN3302">
        <f>AF3302/'Totals and Drop Down Lists'!AB$6*Inputs!J$37</f>
        <v>18659.508086222333</v>
      </c>
      <c r="AO3302">
        <f>AG3302/'Totals and Drop Down Lists'!AC$6*Inputs!K$37</f>
        <v>15271.332466855127</v>
      </c>
      <c r="AP3302">
        <f>AH3302/'Totals and Drop Down Lists'!AD$6*Inputs!L$37</f>
        <v>16055.415788423625</v>
      </c>
      <c r="AQ3302">
        <f>IF(OR($D3302="51",$D3302="52",$D3302="61"),(AA3302/'Totals and Drop Down Lists'!W$4)*Inputs!E$38,0)</f>
        <v>0</v>
      </c>
      <c r="AR3302">
        <f>IF(OR($D3302="51",$D3302="52",$D3302="61"),(AB3302/'Totals and Drop Down Lists'!X$4)*Inputs!F$38,0)</f>
        <v>0</v>
      </c>
      <c r="AS3302">
        <f>IF(OR($D3302="51",$D3302="52",$D3302="61"),(AC3302/'Totals and Drop Down Lists'!Y$4)*Inputs!G$38,0)</f>
        <v>0</v>
      </c>
      <c r="AT3302">
        <f>IF(OR($D3302="51",$D3302="52",$D3302="61"),(AD3302/'Totals and Drop Down Lists'!Z$4)*Inputs!H$38,0)</f>
        <v>0</v>
      </c>
      <c r="AU3302">
        <f>IF(OR($D3302="51",$D3302="52",$D3302="61"),(AE3302/'Totals and Drop Down Lists'!AA$4)*Inputs!I$38,0)</f>
        <v>0</v>
      </c>
      <c r="AV3302">
        <f>IF(OR($D3302="51",$D3302="52",$D3302="61"),(AF3302/'Totals and Drop Down Lists'!AB$4)*Inputs!J$38,0)</f>
        <v>0</v>
      </c>
      <c r="AW3302">
        <f>IF(OR($D3302="51",$D3302="52",$D3302="61"),(AG3302/'Totals and Drop Down Lists'!AC$4)*Inputs!K$38,0)</f>
        <v>0</v>
      </c>
      <c r="AX3302">
        <f>IF(OR($D3302="51",$D3302="52",$D3302="61"),(AH3302/'Totals and Drop Down Lists'!AD$4)*Inputs!L$38,0)</f>
        <v>0</v>
      </c>
      <c r="AY3302">
        <f>IF(OR($D3302="51",$D3302="52",$D3302="61"),0,(AA3302/'Totals and Drop Down Lists'!W$5)*Inputs!E$39)</f>
        <v>0</v>
      </c>
      <c r="AZ3302">
        <f>IF(OR($D3302="51",$D3302="52",$D3302="61"),0,(AB3302/'Totals and Drop Down Lists'!X$5)*Inputs!F$39)</f>
        <v>0</v>
      </c>
      <c r="BA3302">
        <f>IF(OR($D3302="51",$D3302="52",$D3302="61"),0,(AC3302/'Totals and Drop Down Lists'!Y$5)*Inputs!G$39)</f>
        <v>0</v>
      </c>
      <c r="BB3302">
        <f>IF(OR($D3302="51",$D3302="52",$D3302="61"),0,(AD3302/'Totals and Drop Down Lists'!Z$5)*Inputs!H$39)</f>
        <v>0</v>
      </c>
      <c r="BC3302">
        <f>IF(OR($D3302="51",$D3302="52",$D3302="61"),0,(AE3302/'Totals and Drop Down Lists'!AA$5)*Inputs!I$39)</f>
        <v>0</v>
      </c>
      <c r="BD3302">
        <f>IF(OR($D3302="51",$D3302="52",$D3302="61"),0,(AF3302/'Totals and Drop Down Lists'!AB$5)*Inputs!J$39)</f>
        <v>0</v>
      </c>
      <c r="BE3302">
        <f>IF(OR($D3302="51",$D3302="52",$D3302="61"),0,(AG3302/'Totals and Drop Down Lists'!AC$5)*Inputs!K$39)</f>
        <v>0</v>
      </c>
      <c r="BF3302">
        <f>IF(OR($D3302="51",$D3302="52",$D3302="61"),0,(AH3302/'Totals and Drop Down Lists'!AD$5)*Inputs!L$39)</f>
        <v>0</v>
      </c>
      <c r="BG3302" s="10">
        <f t="shared" si="460"/>
        <v>172308.71999049559</v>
      </c>
    </row>
    <row r="3303" spans="1:59" ht="28.8">
      <c r="A3303" s="1" t="s">
        <v>7671</v>
      </c>
      <c r="B3303" s="1" t="s">
        <v>3775</v>
      </c>
      <c r="C3303" s="1" t="s">
        <v>3776</v>
      </c>
      <c r="D3303" s="1" t="s">
        <v>10</v>
      </c>
      <c r="E3303" s="1" t="s">
        <v>3777</v>
      </c>
      <c r="F3303" s="2">
        <v>111814</v>
      </c>
      <c r="G3303" s="2">
        <v>5617</v>
      </c>
      <c r="H3303" s="2">
        <v>444</v>
      </c>
      <c r="I3303" s="2">
        <v>18766</v>
      </c>
      <c r="J3303" s="2">
        <v>42537</v>
      </c>
      <c r="K3303" s="2">
        <v>20077</v>
      </c>
      <c r="L3303" s="2">
        <v>50</v>
      </c>
      <c r="M3303" s="2">
        <v>14</v>
      </c>
      <c r="N3303" s="2">
        <v>17</v>
      </c>
      <c r="O3303" s="2">
        <v>457</v>
      </c>
      <c r="P3303" s="2">
        <v>77</v>
      </c>
      <c r="Q3303" s="2">
        <v>61</v>
      </c>
      <c r="R3303" s="2">
        <v>1188</v>
      </c>
      <c r="S3303" s="2">
        <v>17096500</v>
      </c>
      <c r="T3303" s="2">
        <v>771634300</v>
      </c>
      <c r="U3303" s="2">
        <v>1843</v>
      </c>
      <c r="V3303" s="2">
        <v>1040</v>
      </c>
      <c r="W3303" s="2">
        <v>175</v>
      </c>
      <c r="X3303" s="2">
        <v>4585</v>
      </c>
      <c r="Y3303" s="2">
        <v>315</v>
      </c>
      <c r="Z3303" s="2">
        <v>3530</v>
      </c>
      <c r="AA3303" s="9">
        <f t="shared" si="461"/>
        <v>111814</v>
      </c>
      <c r="AB3303" s="9">
        <f t="shared" si="462"/>
        <v>12705</v>
      </c>
      <c r="AC3303" s="9">
        <f t="shared" si="463"/>
        <v>1864</v>
      </c>
      <c r="AD3303" s="9">
        <f t="shared" si="464"/>
        <v>1188</v>
      </c>
      <c r="AE3303" s="44">
        <f t="shared" si="465"/>
        <v>6.6179970112978208E-4</v>
      </c>
      <c r="AF3303" s="9">
        <f t="shared" si="466"/>
        <v>3370</v>
      </c>
      <c r="AG3303" s="9">
        <f t="shared" si="459"/>
        <v>3845</v>
      </c>
      <c r="AH3303" s="44">
        <f t="shared" si="467"/>
        <v>6.7527301071667256E-4</v>
      </c>
      <c r="AI3303">
        <f>AA3303/'Totals and Drop Down Lists'!W$6*Inputs!E$37</f>
        <v>101430.99748505457</v>
      </c>
      <c r="AJ3303">
        <f>AB3303/'Totals and Drop Down Lists'!X$6*Inputs!F$37</f>
        <v>41804.369156926638</v>
      </c>
      <c r="AK3303">
        <f>AC3303/'Totals and Drop Down Lists'!Y$6*Inputs!G$37</f>
        <v>12288.117633692762</v>
      </c>
      <c r="AL3303">
        <f>AD3303/'Totals and Drop Down Lists'!Z$6*Inputs!H$37</f>
        <v>9524.7915087527381</v>
      </c>
      <c r="AM3303">
        <f>AE3303/'Totals and Drop Down Lists'!AA$6*Inputs!I$37</f>
        <v>82387.01486103145</v>
      </c>
      <c r="AN3303">
        <f>AF3303/'Totals and Drop Down Lists'!AB$6*Inputs!J$37</f>
        <v>67254.05588296178</v>
      </c>
      <c r="AO3303">
        <f>AG3303/'Totals and Drop Down Lists'!AC$6*Inputs!K$37</f>
        <v>71607.650408607282</v>
      </c>
      <c r="AP3303">
        <f>AH3303/'Totals and Drop Down Lists'!AD$6*Inputs!L$37</f>
        <v>158911.9361957027</v>
      </c>
      <c r="AQ3303">
        <f>IF(OR($D3303="51",$D3303="52",$D3303="61"),(AA3303/'Totals and Drop Down Lists'!W$4)*Inputs!E$38,0)</f>
        <v>0</v>
      </c>
      <c r="AR3303">
        <f>IF(OR($D3303="51",$D3303="52",$D3303="61"),(AB3303/'Totals and Drop Down Lists'!X$4)*Inputs!F$38,0)</f>
        <v>0</v>
      </c>
      <c r="AS3303">
        <f>IF(OR($D3303="51",$D3303="52",$D3303="61"),(AC3303/'Totals and Drop Down Lists'!Y$4)*Inputs!G$38,0)</f>
        <v>0</v>
      </c>
      <c r="AT3303">
        <f>IF(OR($D3303="51",$D3303="52",$D3303="61"),(AD3303/'Totals and Drop Down Lists'!Z$4)*Inputs!H$38,0)</f>
        <v>0</v>
      </c>
      <c r="AU3303">
        <f>IF(OR($D3303="51",$D3303="52",$D3303="61"),(AE3303/'Totals and Drop Down Lists'!AA$4)*Inputs!I$38,0)</f>
        <v>0</v>
      </c>
      <c r="AV3303">
        <f>IF(OR($D3303="51",$D3303="52",$D3303="61"),(AF3303/'Totals and Drop Down Lists'!AB$4)*Inputs!J$38,0)</f>
        <v>0</v>
      </c>
      <c r="AW3303">
        <f>IF(OR($D3303="51",$D3303="52",$D3303="61"),(AG3303/'Totals and Drop Down Lists'!AC$4)*Inputs!K$38,0)</f>
        <v>0</v>
      </c>
      <c r="AX3303">
        <f>IF(OR($D3303="51",$D3303="52",$D3303="61"),(AH3303/'Totals and Drop Down Lists'!AD$4)*Inputs!L$38,0)</f>
        <v>0</v>
      </c>
      <c r="AY3303">
        <f>IF(OR($D3303="51",$D3303="52",$D3303="61"),0,(AA3303/'Totals and Drop Down Lists'!W$5)*Inputs!E$39)</f>
        <v>0</v>
      </c>
      <c r="AZ3303">
        <f>IF(OR($D3303="51",$D3303="52",$D3303="61"),0,(AB3303/'Totals and Drop Down Lists'!X$5)*Inputs!F$39)</f>
        <v>0</v>
      </c>
      <c r="BA3303">
        <f>IF(OR($D3303="51",$D3303="52",$D3303="61"),0,(AC3303/'Totals and Drop Down Lists'!Y$5)*Inputs!G$39)</f>
        <v>0</v>
      </c>
      <c r="BB3303">
        <f>IF(OR($D3303="51",$D3303="52",$D3303="61"),0,(AD3303/'Totals and Drop Down Lists'!Z$5)*Inputs!H$39)</f>
        <v>0</v>
      </c>
      <c r="BC3303">
        <f>IF(OR($D3303="51",$D3303="52",$D3303="61"),0,(AE3303/'Totals and Drop Down Lists'!AA$5)*Inputs!I$39)</f>
        <v>0</v>
      </c>
      <c r="BD3303">
        <f>IF(OR($D3303="51",$D3303="52",$D3303="61"),0,(AF3303/'Totals and Drop Down Lists'!AB$5)*Inputs!J$39)</f>
        <v>0</v>
      </c>
      <c r="BE3303">
        <f>IF(OR($D3303="51",$D3303="52",$D3303="61"),0,(AG3303/'Totals and Drop Down Lists'!AC$5)*Inputs!K$39)</f>
        <v>0</v>
      </c>
      <c r="BF3303">
        <f>IF(OR($D3303="51",$D3303="52",$D3303="61"),0,(AH3303/'Totals and Drop Down Lists'!AD$5)*Inputs!L$39)</f>
        <v>0</v>
      </c>
      <c r="BG3303" s="10">
        <f t="shared" si="460"/>
        <v>545208.93313272996</v>
      </c>
    </row>
    <row r="3304" spans="1:59" ht="28.8">
      <c r="A3304" s="1" t="s">
        <v>7671</v>
      </c>
      <c r="B3304" s="1" t="s">
        <v>3775</v>
      </c>
      <c r="C3304" s="1" t="s">
        <v>3778</v>
      </c>
      <c r="D3304" s="1" t="s">
        <v>58</v>
      </c>
      <c r="E3304" s="1" t="s">
        <v>3779</v>
      </c>
      <c r="F3304" s="2">
        <v>157593</v>
      </c>
      <c r="G3304" s="2">
        <v>621</v>
      </c>
      <c r="H3304" s="2">
        <v>46</v>
      </c>
      <c r="I3304" s="2">
        <v>15502</v>
      </c>
      <c r="J3304" s="2">
        <v>54194</v>
      </c>
      <c r="K3304" s="2">
        <v>11235</v>
      </c>
      <c r="L3304" s="2">
        <v>483</v>
      </c>
      <c r="M3304" s="2">
        <v>126</v>
      </c>
      <c r="N3304" s="2">
        <v>24</v>
      </c>
      <c r="O3304" s="2">
        <v>463</v>
      </c>
      <c r="P3304" s="2">
        <v>75</v>
      </c>
      <c r="Q3304" s="2">
        <v>116</v>
      </c>
      <c r="R3304" s="2">
        <v>1302</v>
      </c>
      <c r="S3304" s="2">
        <v>9505600</v>
      </c>
      <c r="T3304" s="2">
        <v>491900800</v>
      </c>
      <c r="U3304" s="2">
        <v>834</v>
      </c>
      <c r="V3304" s="2">
        <v>692</v>
      </c>
      <c r="W3304" s="2">
        <v>35</v>
      </c>
      <c r="X3304" s="2">
        <v>1953</v>
      </c>
      <c r="Y3304" s="2">
        <v>255</v>
      </c>
      <c r="Z3304" s="2">
        <v>1059</v>
      </c>
      <c r="AA3304" s="9">
        <f t="shared" si="461"/>
        <v>157593</v>
      </c>
      <c r="AB3304" s="9">
        <f t="shared" si="462"/>
        <v>14835</v>
      </c>
      <c r="AC3304" s="9">
        <f t="shared" si="463"/>
        <v>2589</v>
      </c>
      <c r="AD3304" s="9">
        <f t="shared" si="464"/>
        <v>1302</v>
      </c>
      <c r="AE3304" s="44">
        <f t="shared" si="465"/>
        <v>1.6266373212869319E-4</v>
      </c>
      <c r="AF3304" s="9">
        <f t="shared" si="466"/>
        <v>1226</v>
      </c>
      <c r="AG3304" s="9">
        <f t="shared" si="459"/>
        <v>1314</v>
      </c>
      <c r="AH3304" s="44">
        <f t="shared" si="467"/>
        <v>1.0136040129436344E-4</v>
      </c>
      <c r="AI3304">
        <f>AA3304/'Totals and Drop Down Lists'!W$6*Inputs!E$37</f>
        <v>142958.97818396805</v>
      </c>
      <c r="AJ3304">
        <f>AB3304/'Totals and Drop Down Lists'!X$6*Inputs!F$37</f>
        <v>48812.893856198869</v>
      </c>
      <c r="AK3304">
        <f>AC3304/'Totals and Drop Down Lists'!Y$6*Inputs!G$37</f>
        <v>17067.562528771759</v>
      </c>
      <c r="AL3304">
        <f>AD3304/'Totals and Drop Down Lists'!Z$6*Inputs!H$37</f>
        <v>10438.786653532043</v>
      </c>
      <c r="AM3304">
        <f>AE3304/'Totals and Drop Down Lists'!AA$6*Inputs!I$37</f>
        <v>20249.902339574208</v>
      </c>
      <c r="AN3304">
        <f>AF3304/'Totals and Drop Down Lists'!AB$6*Inputs!J$37</f>
        <v>24466.905790062654</v>
      </c>
      <c r="AO3304">
        <f>AG3304/'Totals and Drop Down Lists'!AC$6*Inputs!K$37</f>
        <v>24471.379099326386</v>
      </c>
      <c r="AP3304">
        <f>AH3304/'Totals and Drop Down Lists'!AD$6*Inputs!L$37</f>
        <v>23853.134017848304</v>
      </c>
      <c r="AQ3304">
        <f>IF(OR($D3304="51",$D3304="52",$D3304="61"),(AA3304/'Totals and Drop Down Lists'!W$4)*Inputs!E$38,0)</f>
        <v>0</v>
      </c>
      <c r="AR3304">
        <f>IF(OR($D3304="51",$D3304="52",$D3304="61"),(AB3304/'Totals and Drop Down Lists'!X$4)*Inputs!F$38,0)</f>
        <v>0</v>
      </c>
      <c r="AS3304">
        <f>IF(OR($D3304="51",$D3304="52",$D3304="61"),(AC3304/'Totals and Drop Down Lists'!Y$4)*Inputs!G$38,0)</f>
        <v>0</v>
      </c>
      <c r="AT3304">
        <f>IF(OR($D3304="51",$D3304="52",$D3304="61"),(AD3304/'Totals and Drop Down Lists'!Z$4)*Inputs!H$38,0)</f>
        <v>0</v>
      </c>
      <c r="AU3304">
        <f>IF(OR($D3304="51",$D3304="52",$D3304="61"),(AE3304/'Totals and Drop Down Lists'!AA$4)*Inputs!I$38,0)</f>
        <v>0</v>
      </c>
      <c r="AV3304">
        <f>IF(OR($D3304="51",$D3304="52",$D3304="61"),(AF3304/'Totals and Drop Down Lists'!AB$4)*Inputs!J$38,0)</f>
        <v>0</v>
      </c>
      <c r="AW3304">
        <f>IF(OR($D3304="51",$D3304="52",$D3304="61"),(AG3304/'Totals and Drop Down Lists'!AC$4)*Inputs!K$38,0)</f>
        <v>0</v>
      </c>
      <c r="AX3304">
        <f>IF(OR($D3304="51",$D3304="52",$D3304="61"),(AH3304/'Totals and Drop Down Lists'!AD$4)*Inputs!L$38,0)</f>
        <v>0</v>
      </c>
      <c r="AY3304">
        <f>IF(OR($D3304="51",$D3304="52",$D3304="61"),0,(AA3304/'Totals and Drop Down Lists'!W$5)*Inputs!E$39)</f>
        <v>0</v>
      </c>
      <c r="AZ3304">
        <f>IF(OR($D3304="51",$D3304="52",$D3304="61"),0,(AB3304/'Totals and Drop Down Lists'!X$5)*Inputs!F$39)</f>
        <v>0</v>
      </c>
      <c r="BA3304">
        <f>IF(OR($D3304="51",$D3304="52",$D3304="61"),0,(AC3304/'Totals and Drop Down Lists'!Y$5)*Inputs!G$39)</f>
        <v>0</v>
      </c>
      <c r="BB3304">
        <f>IF(OR($D3304="51",$D3304="52",$D3304="61"),0,(AD3304/'Totals and Drop Down Lists'!Z$5)*Inputs!H$39)</f>
        <v>0</v>
      </c>
      <c r="BC3304">
        <f>IF(OR($D3304="51",$D3304="52",$D3304="61"),0,(AE3304/'Totals and Drop Down Lists'!AA$5)*Inputs!I$39)</f>
        <v>0</v>
      </c>
      <c r="BD3304">
        <f>IF(OR($D3304="51",$D3304="52",$D3304="61"),0,(AF3304/'Totals and Drop Down Lists'!AB$5)*Inputs!J$39)</f>
        <v>0</v>
      </c>
      <c r="BE3304">
        <f>IF(OR($D3304="51",$D3304="52",$D3304="61"),0,(AG3304/'Totals and Drop Down Lists'!AC$5)*Inputs!K$39)</f>
        <v>0</v>
      </c>
      <c r="BF3304">
        <f>IF(OR($D3304="51",$D3304="52",$D3304="61"),0,(AH3304/'Totals and Drop Down Lists'!AD$5)*Inputs!L$39)</f>
        <v>0</v>
      </c>
      <c r="BG3304" s="10">
        <f t="shared" si="460"/>
        <v>312319.54246928229</v>
      </c>
    </row>
    <row r="3305" spans="1:59" ht="43.2">
      <c r="A3305" s="1" t="s">
        <v>7672</v>
      </c>
      <c r="B3305" s="1" t="s">
        <v>3754</v>
      </c>
      <c r="C3305" s="1" t="s">
        <v>3755</v>
      </c>
      <c r="D3305" s="1" t="s">
        <v>10</v>
      </c>
      <c r="E3305" s="1" t="s">
        <v>3756</v>
      </c>
      <c r="F3305" s="2">
        <v>29107</v>
      </c>
      <c r="G3305" s="2">
        <v>204</v>
      </c>
      <c r="H3305" s="2">
        <v>18</v>
      </c>
      <c r="I3305" s="2">
        <v>7386</v>
      </c>
      <c r="J3305" s="2">
        <v>11020</v>
      </c>
      <c r="K3305" s="2">
        <v>5072</v>
      </c>
      <c r="L3305" s="2">
        <v>81</v>
      </c>
      <c r="M3305" s="2">
        <v>0</v>
      </c>
      <c r="N3305" s="2">
        <v>8</v>
      </c>
      <c r="O3305" s="2">
        <v>90</v>
      </c>
      <c r="P3305" s="2">
        <v>7</v>
      </c>
      <c r="Q3305" s="2">
        <v>0</v>
      </c>
      <c r="R3305" s="2">
        <v>651</v>
      </c>
      <c r="S3305" s="2">
        <v>3079300</v>
      </c>
      <c r="T3305" s="2">
        <v>148692300</v>
      </c>
      <c r="U3305" s="2">
        <v>513</v>
      </c>
      <c r="V3305" s="2">
        <v>280</v>
      </c>
      <c r="W3305" s="2">
        <v>0</v>
      </c>
      <c r="X3305" s="2">
        <v>1025</v>
      </c>
      <c r="Y3305" s="2">
        <v>45</v>
      </c>
      <c r="Z3305" s="2">
        <v>650</v>
      </c>
      <c r="AA3305" s="9">
        <f t="shared" si="461"/>
        <v>29107</v>
      </c>
      <c r="AB3305" s="9">
        <f t="shared" si="462"/>
        <v>7164</v>
      </c>
      <c r="AC3305" s="9">
        <f t="shared" si="463"/>
        <v>837</v>
      </c>
      <c r="AD3305" s="9">
        <f t="shared" si="464"/>
        <v>651</v>
      </c>
      <c r="AE3305" s="44">
        <f t="shared" si="465"/>
        <v>1.6303193425801248E-4</v>
      </c>
      <c r="AF3305" s="9">
        <f t="shared" si="466"/>
        <v>745</v>
      </c>
      <c r="AG3305" s="9">
        <f t="shared" si="459"/>
        <v>695</v>
      </c>
      <c r="AH3305" s="44">
        <f t="shared" si="467"/>
        <v>1.1902372590706444E-4</v>
      </c>
      <c r="AI3305">
        <f>AA3305/'Totals and Drop Down Lists'!W$6*Inputs!E$37</f>
        <v>26404.135830911007</v>
      </c>
      <c r="AJ3305">
        <f>AB3305/'Totals and Drop Down Lists'!X$6*Inputs!F$37</f>
        <v>23572.333777270556</v>
      </c>
      <c r="AK3305">
        <f>AC3305/'Totals and Drop Down Lists'!Y$6*Inputs!G$37</f>
        <v>5517.7867271463747</v>
      </c>
      <c r="AL3305">
        <f>AD3305/'Totals and Drop Down Lists'!Z$6*Inputs!H$37</f>
        <v>5219.3933267660213</v>
      </c>
      <c r="AM3305">
        <f>AE3305/'Totals and Drop Down Lists'!AA$6*Inputs!I$37</f>
        <v>20295.739583453749</v>
      </c>
      <c r="AN3305">
        <f>AF3305/'Totals and Drop Down Lists'!AB$6*Inputs!J$37</f>
        <v>14867.736389556832</v>
      </c>
      <c r="AO3305">
        <f>AG3305/'Totals and Drop Down Lists'!AC$6*Inputs!K$37</f>
        <v>12943.385444468675</v>
      </c>
      <c r="AP3305">
        <f>AH3305/'Totals and Drop Down Lists'!AD$6*Inputs!L$37</f>
        <v>28009.842592471374</v>
      </c>
      <c r="AQ3305">
        <f>IF(OR($D3305="51",$D3305="52",$D3305="61"),(AA3305/'Totals and Drop Down Lists'!W$4)*Inputs!E$38,0)</f>
        <v>0</v>
      </c>
      <c r="AR3305">
        <f>IF(OR($D3305="51",$D3305="52",$D3305="61"),(AB3305/'Totals and Drop Down Lists'!X$4)*Inputs!F$38,0)</f>
        <v>0</v>
      </c>
      <c r="AS3305">
        <f>IF(OR($D3305="51",$D3305="52",$D3305="61"),(AC3305/'Totals and Drop Down Lists'!Y$4)*Inputs!G$38,0)</f>
        <v>0</v>
      </c>
      <c r="AT3305">
        <f>IF(OR($D3305="51",$D3305="52",$D3305="61"),(AD3305/'Totals and Drop Down Lists'!Z$4)*Inputs!H$38,0)</f>
        <v>0</v>
      </c>
      <c r="AU3305">
        <f>IF(OR($D3305="51",$D3305="52",$D3305="61"),(AE3305/'Totals and Drop Down Lists'!AA$4)*Inputs!I$38,0)</f>
        <v>0</v>
      </c>
      <c r="AV3305">
        <f>IF(OR($D3305="51",$D3305="52",$D3305="61"),(AF3305/'Totals and Drop Down Lists'!AB$4)*Inputs!J$38,0)</f>
        <v>0</v>
      </c>
      <c r="AW3305">
        <f>IF(OR($D3305="51",$D3305="52",$D3305="61"),(AG3305/'Totals and Drop Down Lists'!AC$4)*Inputs!K$38,0)</f>
        <v>0</v>
      </c>
      <c r="AX3305">
        <f>IF(OR($D3305="51",$D3305="52",$D3305="61"),(AH3305/'Totals and Drop Down Lists'!AD$4)*Inputs!L$38,0)</f>
        <v>0</v>
      </c>
      <c r="AY3305">
        <f>IF(OR($D3305="51",$D3305="52",$D3305="61"),0,(AA3305/'Totals and Drop Down Lists'!W$5)*Inputs!E$39)</f>
        <v>0</v>
      </c>
      <c r="AZ3305">
        <f>IF(OR($D3305="51",$D3305="52",$D3305="61"),0,(AB3305/'Totals and Drop Down Lists'!X$5)*Inputs!F$39)</f>
        <v>0</v>
      </c>
      <c r="BA3305">
        <f>IF(OR($D3305="51",$D3305="52",$D3305="61"),0,(AC3305/'Totals and Drop Down Lists'!Y$5)*Inputs!G$39)</f>
        <v>0</v>
      </c>
      <c r="BB3305">
        <f>IF(OR($D3305="51",$D3305="52",$D3305="61"),0,(AD3305/'Totals and Drop Down Lists'!Z$5)*Inputs!H$39)</f>
        <v>0</v>
      </c>
      <c r="BC3305">
        <f>IF(OR($D3305="51",$D3305="52",$D3305="61"),0,(AE3305/'Totals and Drop Down Lists'!AA$5)*Inputs!I$39)</f>
        <v>0</v>
      </c>
      <c r="BD3305">
        <f>IF(OR($D3305="51",$D3305="52",$D3305="61"),0,(AF3305/'Totals and Drop Down Lists'!AB$5)*Inputs!J$39)</f>
        <v>0</v>
      </c>
      <c r="BE3305">
        <f>IF(OR($D3305="51",$D3305="52",$D3305="61"),0,(AG3305/'Totals and Drop Down Lists'!AC$5)*Inputs!K$39)</f>
        <v>0</v>
      </c>
      <c r="BF3305">
        <f>IF(OR($D3305="51",$D3305="52",$D3305="61"),0,(AH3305/'Totals and Drop Down Lists'!AD$5)*Inputs!L$39)</f>
        <v>0</v>
      </c>
      <c r="BG3305" s="10">
        <f t="shared" si="460"/>
        <v>136830.35367204458</v>
      </c>
    </row>
    <row r="3306" spans="1:59" ht="43.2">
      <c r="A3306" s="1" t="s">
        <v>7672</v>
      </c>
      <c r="B3306" s="1" t="s">
        <v>3754</v>
      </c>
      <c r="C3306" s="1" t="s">
        <v>3757</v>
      </c>
      <c r="D3306" s="1" t="s">
        <v>10</v>
      </c>
      <c r="E3306" s="1" t="s">
        <v>3758</v>
      </c>
      <c r="F3306" s="2">
        <v>29340</v>
      </c>
      <c r="G3306" s="2">
        <v>252</v>
      </c>
      <c r="H3306" s="2">
        <v>0</v>
      </c>
      <c r="I3306" s="2">
        <v>5123</v>
      </c>
      <c r="J3306" s="2">
        <v>12458</v>
      </c>
      <c r="K3306" s="2">
        <v>4814</v>
      </c>
      <c r="L3306" s="2">
        <v>19</v>
      </c>
      <c r="M3306" s="2">
        <v>0</v>
      </c>
      <c r="N3306" s="2">
        <v>0</v>
      </c>
      <c r="O3306" s="2">
        <v>136</v>
      </c>
      <c r="P3306" s="2">
        <v>48</v>
      </c>
      <c r="Q3306" s="2">
        <v>0</v>
      </c>
      <c r="R3306" s="2">
        <v>200</v>
      </c>
      <c r="S3306" s="2">
        <v>3529400</v>
      </c>
      <c r="T3306" s="2">
        <v>180501800</v>
      </c>
      <c r="U3306" s="2">
        <v>493</v>
      </c>
      <c r="V3306" s="2">
        <v>455</v>
      </c>
      <c r="W3306" s="2">
        <v>75</v>
      </c>
      <c r="X3306" s="2">
        <v>1325</v>
      </c>
      <c r="Y3306" s="2">
        <v>105</v>
      </c>
      <c r="Z3306" s="2">
        <v>915</v>
      </c>
      <c r="AA3306" s="9">
        <f t="shared" si="461"/>
        <v>29340</v>
      </c>
      <c r="AB3306" s="9">
        <f t="shared" si="462"/>
        <v>4871</v>
      </c>
      <c r="AC3306" s="9">
        <f t="shared" si="463"/>
        <v>403</v>
      </c>
      <c r="AD3306" s="9">
        <f t="shared" si="464"/>
        <v>200</v>
      </c>
      <c r="AE3306" s="44">
        <f t="shared" si="465"/>
        <v>1.2991509980135517E-4</v>
      </c>
      <c r="AF3306" s="9">
        <f t="shared" si="466"/>
        <v>795</v>
      </c>
      <c r="AG3306" s="9">
        <f t="shared" si="459"/>
        <v>1020</v>
      </c>
      <c r="AH3306" s="44">
        <f t="shared" si="467"/>
        <v>1.4665910065070261E-4</v>
      </c>
      <c r="AI3306">
        <f>AA3306/'Totals and Drop Down Lists'!W$6*Inputs!E$37</f>
        <v>26615.499545776926</v>
      </c>
      <c r="AJ3306">
        <f>AB3306/'Totals and Drop Down Lists'!X$6*Inputs!F$37</f>
        <v>16027.475967208946</v>
      </c>
      <c r="AK3306">
        <f>AC3306/'Totals and Drop Down Lists'!Y$6*Inputs!G$37</f>
        <v>2656.7121278852915</v>
      </c>
      <c r="AL3306">
        <f>AD3306/'Totals and Drop Down Lists'!Z$6*Inputs!H$37</f>
        <v>1603.5002539987779</v>
      </c>
      <c r="AM3306">
        <f>AE3306/'Totals and Drop Down Lists'!AA$6*Inputs!I$37</f>
        <v>16173.046376017721</v>
      </c>
      <c r="AN3306">
        <f>AF3306/'Totals and Drop Down Lists'!AB$6*Inputs!J$37</f>
        <v>15865.57104657407</v>
      </c>
      <c r="AO3306">
        <f>AG3306/'Totals and Drop Down Lists'!AC$6*Inputs!K$37</f>
        <v>18996.047702673452</v>
      </c>
      <c r="AP3306">
        <f>AH3306/'Totals and Drop Down Lists'!AD$6*Inputs!L$37</f>
        <v>34513.272817447389</v>
      </c>
      <c r="AQ3306">
        <f>IF(OR($D3306="51",$D3306="52",$D3306="61"),(AA3306/'Totals and Drop Down Lists'!W$4)*Inputs!E$38,0)</f>
        <v>0</v>
      </c>
      <c r="AR3306">
        <f>IF(OR($D3306="51",$D3306="52",$D3306="61"),(AB3306/'Totals and Drop Down Lists'!X$4)*Inputs!F$38,0)</f>
        <v>0</v>
      </c>
      <c r="AS3306">
        <f>IF(OR($D3306="51",$D3306="52",$D3306="61"),(AC3306/'Totals and Drop Down Lists'!Y$4)*Inputs!G$38,0)</f>
        <v>0</v>
      </c>
      <c r="AT3306">
        <f>IF(OR($D3306="51",$D3306="52",$D3306="61"),(AD3306/'Totals and Drop Down Lists'!Z$4)*Inputs!H$38,0)</f>
        <v>0</v>
      </c>
      <c r="AU3306">
        <f>IF(OR($D3306="51",$D3306="52",$D3306="61"),(AE3306/'Totals and Drop Down Lists'!AA$4)*Inputs!I$38,0)</f>
        <v>0</v>
      </c>
      <c r="AV3306">
        <f>IF(OR($D3306="51",$D3306="52",$D3306="61"),(AF3306/'Totals and Drop Down Lists'!AB$4)*Inputs!J$38,0)</f>
        <v>0</v>
      </c>
      <c r="AW3306">
        <f>IF(OR($D3306="51",$D3306="52",$D3306="61"),(AG3306/'Totals and Drop Down Lists'!AC$4)*Inputs!K$38,0)</f>
        <v>0</v>
      </c>
      <c r="AX3306">
        <f>IF(OR($D3306="51",$D3306="52",$D3306="61"),(AH3306/'Totals and Drop Down Lists'!AD$4)*Inputs!L$38,0)</f>
        <v>0</v>
      </c>
      <c r="AY3306">
        <f>IF(OR($D3306="51",$D3306="52",$D3306="61"),0,(AA3306/'Totals and Drop Down Lists'!W$5)*Inputs!E$39)</f>
        <v>0</v>
      </c>
      <c r="AZ3306">
        <f>IF(OR($D3306="51",$D3306="52",$D3306="61"),0,(AB3306/'Totals and Drop Down Lists'!X$5)*Inputs!F$39)</f>
        <v>0</v>
      </c>
      <c r="BA3306">
        <f>IF(OR($D3306="51",$D3306="52",$D3306="61"),0,(AC3306/'Totals and Drop Down Lists'!Y$5)*Inputs!G$39)</f>
        <v>0</v>
      </c>
      <c r="BB3306">
        <f>IF(OR($D3306="51",$D3306="52",$D3306="61"),0,(AD3306/'Totals and Drop Down Lists'!Z$5)*Inputs!H$39)</f>
        <v>0</v>
      </c>
      <c r="BC3306">
        <f>IF(OR($D3306="51",$D3306="52",$D3306="61"),0,(AE3306/'Totals and Drop Down Lists'!AA$5)*Inputs!I$39)</f>
        <v>0</v>
      </c>
      <c r="BD3306">
        <f>IF(OR($D3306="51",$D3306="52",$D3306="61"),0,(AF3306/'Totals and Drop Down Lists'!AB$5)*Inputs!J$39)</f>
        <v>0</v>
      </c>
      <c r="BE3306">
        <f>IF(OR($D3306="51",$D3306="52",$D3306="61"),0,(AG3306/'Totals and Drop Down Lists'!AC$5)*Inputs!K$39)</f>
        <v>0</v>
      </c>
      <c r="BF3306">
        <f>IF(OR($D3306="51",$D3306="52",$D3306="61"),0,(AH3306/'Totals and Drop Down Lists'!AD$5)*Inputs!L$39)</f>
        <v>0</v>
      </c>
      <c r="BG3306" s="10">
        <f t="shared" si="460"/>
        <v>132451.12583758257</v>
      </c>
    </row>
    <row r="3307" spans="1:59" ht="43.2">
      <c r="A3307" s="1" t="s">
        <v>7672</v>
      </c>
      <c r="B3307" s="1" t="s">
        <v>3754</v>
      </c>
      <c r="C3307" s="1" t="s">
        <v>1826</v>
      </c>
      <c r="D3307" s="1" t="s">
        <v>58</v>
      </c>
      <c r="E3307" s="1" t="s">
        <v>3759</v>
      </c>
      <c r="F3307" s="2">
        <v>48962</v>
      </c>
      <c r="G3307" s="2">
        <v>210</v>
      </c>
      <c r="H3307" s="2">
        <v>20</v>
      </c>
      <c r="I3307" s="2">
        <v>8436</v>
      </c>
      <c r="J3307" s="2">
        <v>19359</v>
      </c>
      <c r="K3307" s="2">
        <v>5048</v>
      </c>
      <c r="L3307" s="2">
        <v>116</v>
      </c>
      <c r="M3307" s="2">
        <v>12</v>
      </c>
      <c r="N3307" s="2">
        <v>0</v>
      </c>
      <c r="O3307" s="2">
        <v>92</v>
      </c>
      <c r="P3307" s="2">
        <v>18</v>
      </c>
      <c r="Q3307" s="2">
        <v>0</v>
      </c>
      <c r="R3307" s="2">
        <v>1479</v>
      </c>
      <c r="S3307" s="2">
        <v>2769500</v>
      </c>
      <c r="T3307" s="2">
        <v>159696200</v>
      </c>
      <c r="U3307" s="2">
        <v>209</v>
      </c>
      <c r="V3307" s="2">
        <v>760</v>
      </c>
      <c r="W3307" s="2">
        <v>60</v>
      </c>
      <c r="X3307" s="2">
        <v>1350</v>
      </c>
      <c r="Y3307" s="2">
        <v>235</v>
      </c>
      <c r="Z3307" s="2">
        <v>605</v>
      </c>
      <c r="AA3307" s="9">
        <f t="shared" si="461"/>
        <v>48962</v>
      </c>
      <c r="AB3307" s="9">
        <f t="shared" si="462"/>
        <v>8206</v>
      </c>
      <c r="AC3307" s="9">
        <f t="shared" si="463"/>
        <v>1717</v>
      </c>
      <c r="AD3307" s="9">
        <f t="shared" si="464"/>
        <v>1479</v>
      </c>
      <c r="AE3307" s="44">
        <f t="shared" si="465"/>
        <v>9.1928793127567208E-5</v>
      </c>
      <c r="AF3307" s="9">
        <f t="shared" si="466"/>
        <v>530</v>
      </c>
      <c r="AG3307" s="9">
        <f t="shared" si="459"/>
        <v>840</v>
      </c>
      <c r="AH3307" s="44">
        <f t="shared" si="467"/>
        <v>8.1501724626828313E-5</v>
      </c>
      <c r="AI3307">
        <f>AA3307/'Totals and Drop Down Lists'!W$6*Inputs!E$37</f>
        <v>44415.408614871492</v>
      </c>
      <c r="AJ3307">
        <f>AB3307/'Totals and Drop Down Lists'!X$6*Inputs!F$37</f>
        <v>27000.917221703265</v>
      </c>
      <c r="AK3307">
        <f>AC3307/'Totals and Drop Down Lists'!Y$6*Inputs!G$37</f>
        <v>11319.04397910433</v>
      </c>
      <c r="AL3307">
        <f>AD3307/'Totals and Drop Down Lists'!Z$6*Inputs!H$37</f>
        <v>11857.884378320961</v>
      </c>
      <c r="AM3307">
        <f>AE3307/'Totals and Drop Down Lists'!AA$6*Inputs!I$37</f>
        <v>11444.155735682811</v>
      </c>
      <c r="AN3307">
        <f>AF3307/'Totals and Drop Down Lists'!AB$6*Inputs!J$37</f>
        <v>10577.047364382714</v>
      </c>
      <c r="AO3307">
        <f>AG3307/'Totals and Drop Down Lists'!AC$6*Inputs!K$37</f>
        <v>15643.80399043696</v>
      </c>
      <c r="AP3307">
        <f>AH3307/'Totals and Drop Down Lists'!AD$6*Inputs!L$37</f>
        <v>19179.793443828952</v>
      </c>
      <c r="AQ3307">
        <f>IF(OR($D3307="51",$D3307="52",$D3307="61"),(AA3307/'Totals and Drop Down Lists'!W$4)*Inputs!E$38,0)</f>
        <v>0</v>
      </c>
      <c r="AR3307">
        <f>IF(OR($D3307="51",$D3307="52",$D3307="61"),(AB3307/'Totals and Drop Down Lists'!X$4)*Inputs!F$38,0)</f>
        <v>0</v>
      </c>
      <c r="AS3307">
        <f>IF(OR($D3307="51",$D3307="52",$D3307="61"),(AC3307/'Totals and Drop Down Lists'!Y$4)*Inputs!G$38,0)</f>
        <v>0</v>
      </c>
      <c r="AT3307">
        <f>IF(OR($D3307="51",$D3307="52",$D3307="61"),(AD3307/'Totals and Drop Down Lists'!Z$4)*Inputs!H$38,0)</f>
        <v>0</v>
      </c>
      <c r="AU3307">
        <f>IF(OR($D3307="51",$D3307="52",$D3307="61"),(AE3307/'Totals and Drop Down Lists'!AA$4)*Inputs!I$38,0)</f>
        <v>0</v>
      </c>
      <c r="AV3307">
        <f>IF(OR($D3307="51",$D3307="52",$D3307="61"),(AF3307/'Totals and Drop Down Lists'!AB$4)*Inputs!J$38,0)</f>
        <v>0</v>
      </c>
      <c r="AW3307">
        <f>IF(OR($D3307="51",$D3307="52",$D3307="61"),(AG3307/'Totals and Drop Down Lists'!AC$4)*Inputs!K$38,0)</f>
        <v>0</v>
      </c>
      <c r="AX3307">
        <f>IF(OR($D3307="51",$D3307="52",$D3307="61"),(AH3307/'Totals and Drop Down Lists'!AD$4)*Inputs!L$38,0)</f>
        <v>0</v>
      </c>
      <c r="AY3307">
        <f>IF(OR($D3307="51",$D3307="52",$D3307="61"),0,(AA3307/'Totals and Drop Down Lists'!W$5)*Inputs!E$39)</f>
        <v>0</v>
      </c>
      <c r="AZ3307">
        <f>IF(OR($D3307="51",$D3307="52",$D3307="61"),0,(AB3307/'Totals and Drop Down Lists'!X$5)*Inputs!F$39)</f>
        <v>0</v>
      </c>
      <c r="BA3307">
        <f>IF(OR($D3307="51",$D3307="52",$D3307="61"),0,(AC3307/'Totals and Drop Down Lists'!Y$5)*Inputs!G$39)</f>
        <v>0</v>
      </c>
      <c r="BB3307">
        <f>IF(OR($D3307="51",$D3307="52",$D3307="61"),0,(AD3307/'Totals and Drop Down Lists'!Z$5)*Inputs!H$39)</f>
        <v>0</v>
      </c>
      <c r="BC3307">
        <f>IF(OR($D3307="51",$D3307="52",$D3307="61"),0,(AE3307/'Totals and Drop Down Lists'!AA$5)*Inputs!I$39)</f>
        <v>0</v>
      </c>
      <c r="BD3307">
        <f>IF(OR($D3307="51",$D3307="52",$D3307="61"),0,(AF3307/'Totals and Drop Down Lists'!AB$5)*Inputs!J$39)</f>
        <v>0</v>
      </c>
      <c r="BE3307">
        <f>IF(OR($D3307="51",$D3307="52",$D3307="61"),0,(AG3307/'Totals and Drop Down Lists'!AC$5)*Inputs!K$39)</f>
        <v>0</v>
      </c>
      <c r="BF3307">
        <f>IF(OR($D3307="51",$D3307="52",$D3307="61"),0,(AH3307/'Totals and Drop Down Lists'!AD$5)*Inputs!L$39)</f>
        <v>0</v>
      </c>
      <c r="BG3307" s="10">
        <f t="shared" si="460"/>
        <v>151438.05472833151</v>
      </c>
    </row>
    <row r="3308" spans="1:59" ht="43.2">
      <c r="A3308" s="1" t="s">
        <v>7672</v>
      </c>
      <c r="B3308" s="1" t="s">
        <v>3754</v>
      </c>
      <c r="C3308" s="1" t="s">
        <v>29</v>
      </c>
      <c r="D3308" s="1" t="s">
        <v>25</v>
      </c>
      <c r="E3308" s="1" t="s">
        <v>3760</v>
      </c>
      <c r="F3308" s="2">
        <v>123722</v>
      </c>
      <c r="G3308" s="2">
        <v>765</v>
      </c>
      <c r="H3308" s="2">
        <v>87</v>
      </c>
      <c r="I3308" s="2">
        <v>16633</v>
      </c>
      <c r="J3308" s="2">
        <v>48728</v>
      </c>
      <c r="K3308" s="2">
        <v>13024</v>
      </c>
      <c r="L3308" s="2">
        <v>200</v>
      </c>
      <c r="M3308" s="2">
        <v>57</v>
      </c>
      <c r="N3308" s="2">
        <v>23</v>
      </c>
      <c r="O3308" s="2">
        <v>107</v>
      </c>
      <c r="P3308" s="2">
        <v>178</v>
      </c>
      <c r="Q3308" s="2">
        <v>24</v>
      </c>
      <c r="R3308" s="2">
        <v>3626</v>
      </c>
      <c r="S3308" s="2">
        <v>8951500</v>
      </c>
      <c r="T3308" s="2">
        <v>447596700</v>
      </c>
      <c r="U3308" s="2">
        <v>915</v>
      </c>
      <c r="V3308" s="2">
        <v>905</v>
      </c>
      <c r="W3308" s="2">
        <v>44</v>
      </c>
      <c r="X3308" s="2">
        <v>3069</v>
      </c>
      <c r="Y3308" s="2">
        <v>118</v>
      </c>
      <c r="Z3308" s="2">
        <v>2014</v>
      </c>
      <c r="AA3308" s="9">
        <f t="shared" si="461"/>
        <v>123722</v>
      </c>
      <c r="AB3308" s="9">
        <f t="shared" si="462"/>
        <v>15781</v>
      </c>
      <c r="AC3308" s="9">
        <f t="shared" si="463"/>
        <v>4215</v>
      </c>
      <c r="AD3308" s="9">
        <f t="shared" si="464"/>
        <v>3626</v>
      </c>
      <c r="AE3308" s="44">
        <f t="shared" si="465"/>
        <v>2.4311176399819813E-4</v>
      </c>
      <c r="AF3308" s="9">
        <f t="shared" si="466"/>
        <v>2120</v>
      </c>
      <c r="AG3308" s="9">
        <f t="shared" si="459"/>
        <v>2132</v>
      </c>
      <c r="AH3308" s="44">
        <f t="shared" si="467"/>
        <v>2.1203330738658928E-4</v>
      </c>
      <c r="AI3308">
        <f>AA3308/'Totals and Drop Down Lists'!W$6*Inputs!E$37</f>
        <v>112233.22545339512</v>
      </c>
      <c r="AJ3308">
        <f>AB3308/'Totals and Drop Down Lists'!X$6*Inputs!F$37</f>
        <v>51925.600131086918</v>
      </c>
      <c r="AK3308">
        <f>AC3308/'Totals and Drop Down Lists'!Y$6*Inputs!G$37</f>
        <v>27786.70376932135</v>
      </c>
      <c r="AL3308">
        <f>AD3308/'Totals and Drop Down Lists'!Z$6*Inputs!H$37</f>
        <v>29071.459604997839</v>
      </c>
      <c r="AM3308">
        <f>AE3308/'Totals and Drop Down Lists'!AA$6*Inputs!I$37</f>
        <v>30264.825564620929</v>
      </c>
      <c r="AN3308">
        <f>AF3308/'Totals and Drop Down Lists'!AB$6*Inputs!J$37</f>
        <v>42308.189457530854</v>
      </c>
      <c r="AO3308">
        <f>AG3308/'Totals and Drop Down Lists'!AC$6*Inputs!K$37</f>
        <v>39705.464413823327</v>
      </c>
      <c r="AP3308">
        <f>AH3308/'Totals and Drop Down Lists'!AD$6*Inputs!L$37</f>
        <v>49897.778942802892</v>
      </c>
      <c r="AQ3308">
        <f>IF(OR($D3308="51",$D3308="52",$D3308="61"),(AA3308/'Totals and Drop Down Lists'!W$4)*Inputs!E$38,0)</f>
        <v>0</v>
      </c>
      <c r="AR3308">
        <f>IF(OR($D3308="51",$D3308="52",$D3308="61"),(AB3308/'Totals and Drop Down Lists'!X$4)*Inputs!F$38,0)</f>
        <v>0</v>
      </c>
      <c r="AS3308">
        <f>IF(OR($D3308="51",$D3308="52",$D3308="61"),(AC3308/'Totals and Drop Down Lists'!Y$4)*Inputs!G$38,0)</f>
        <v>0</v>
      </c>
      <c r="AT3308">
        <f>IF(OR($D3308="51",$D3308="52",$D3308="61"),(AD3308/'Totals and Drop Down Lists'!Z$4)*Inputs!H$38,0)</f>
        <v>0</v>
      </c>
      <c r="AU3308">
        <f>IF(OR($D3308="51",$D3308="52",$D3308="61"),(AE3308/'Totals and Drop Down Lists'!AA$4)*Inputs!I$38,0)</f>
        <v>0</v>
      </c>
      <c r="AV3308">
        <f>IF(OR($D3308="51",$D3308="52",$D3308="61"),(AF3308/'Totals and Drop Down Lists'!AB$4)*Inputs!J$38,0)</f>
        <v>0</v>
      </c>
      <c r="AW3308">
        <f>IF(OR($D3308="51",$D3308="52",$D3308="61"),(AG3308/'Totals and Drop Down Lists'!AC$4)*Inputs!K$38,0)</f>
        <v>0</v>
      </c>
      <c r="AX3308">
        <f>IF(OR($D3308="51",$D3308="52",$D3308="61"),(AH3308/'Totals and Drop Down Lists'!AD$4)*Inputs!L$38,0)</f>
        <v>0</v>
      </c>
      <c r="AY3308">
        <f>IF(OR($D3308="51",$D3308="52",$D3308="61"),0,(AA3308/'Totals and Drop Down Lists'!W$5)*Inputs!E$39)</f>
        <v>0</v>
      </c>
      <c r="AZ3308">
        <f>IF(OR($D3308="51",$D3308="52",$D3308="61"),0,(AB3308/'Totals and Drop Down Lists'!X$5)*Inputs!F$39)</f>
        <v>0</v>
      </c>
      <c r="BA3308">
        <f>IF(OR($D3308="51",$D3308="52",$D3308="61"),0,(AC3308/'Totals and Drop Down Lists'!Y$5)*Inputs!G$39)</f>
        <v>0</v>
      </c>
      <c r="BB3308">
        <f>IF(OR($D3308="51",$D3308="52",$D3308="61"),0,(AD3308/'Totals and Drop Down Lists'!Z$5)*Inputs!H$39)</f>
        <v>0</v>
      </c>
      <c r="BC3308">
        <f>IF(OR($D3308="51",$D3308="52",$D3308="61"),0,(AE3308/'Totals and Drop Down Lists'!AA$5)*Inputs!I$39)</f>
        <v>0</v>
      </c>
      <c r="BD3308">
        <f>IF(OR($D3308="51",$D3308="52",$D3308="61"),0,(AF3308/'Totals and Drop Down Lists'!AB$5)*Inputs!J$39)</f>
        <v>0</v>
      </c>
      <c r="BE3308">
        <f>IF(OR($D3308="51",$D3308="52",$D3308="61"),0,(AG3308/'Totals and Drop Down Lists'!AC$5)*Inputs!K$39)</f>
        <v>0</v>
      </c>
      <c r="BF3308">
        <f>IF(OR($D3308="51",$D3308="52",$D3308="61"),0,(AH3308/'Totals and Drop Down Lists'!AD$5)*Inputs!L$39)</f>
        <v>0</v>
      </c>
      <c r="BG3308" s="10">
        <f t="shared" si="460"/>
        <v>383193.24733757926</v>
      </c>
    </row>
    <row r="3309" spans="1:59" ht="43.2">
      <c r="A3309" s="1" t="s">
        <v>7672</v>
      </c>
      <c r="B3309" s="1" t="s">
        <v>3754</v>
      </c>
      <c r="C3309" s="1" t="s">
        <v>2715</v>
      </c>
      <c r="D3309" s="1" t="s">
        <v>25</v>
      </c>
      <c r="E3309" s="1" t="s">
        <v>3761</v>
      </c>
      <c r="F3309" s="2">
        <v>40553</v>
      </c>
      <c r="G3309" s="2">
        <v>278</v>
      </c>
      <c r="H3309" s="2">
        <v>24</v>
      </c>
      <c r="I3309" s="2">
        <v>9478</v>
      </c>
      <c r="J3309" s="2">
        <v>15959</v>
      </c>
      <c r="K3309" s="2">
        <v>4913</v>
      </c>
      <c r="L3309" s="2">
        <v>82</v>
      </c>
      <c r="M3309" s="2">
        <v>6</v>
      </c>
      <c r="N3309" s="2">
        <v>0</v>
      </c>
      <c r="O3309" s="2">
        <v>99</v>
      </c>
      <c r="P3309" s="2">
        <v>19</v>
      </c>
      <c r="Q3309" s="2">
        <v>0</v>
      </c>
      <c r="R3309" s="2">
        <v>1538</v>
      </c>
      <c r="S3309" s="2">
        <v>2052000</v>
      </c>
      <c r="T3309" s="2">
        <v>116654100</v>
      </c>
      <c r="U3309" s="2">
        <v>317</v>
      </c>
      <c r="V3309" s="2">
        <v>700</v>
      </c>
      <c r="W3309" s="2">
        <v>70</v>
      </c>
      <c r="X3309" s="2">
        <v>1550</v>
      </c>
      <c r="Y3309" s="2">
        <v>310</v>
      </c>
      <c r="Z3309" s="2">
        <v>689</v>
      </c>
      <c r="AA3309" s="9">
        <f t="shared" si="461"/>
        <v>40553</v>
      </c>
      <c r="AB3309" s="9">
        <f t="shared" si="462"/>
        <v>9176</v>
      </c>
      <c r="AC3309" s="9">
        <f t="shared" si="463"/>
        <v>1744</v>
      </c>
      <c r="AD3309" s="9">
        <f t="shared" si="464"/>
        <v>1538</v>
      </c>
      <c r="AE3309" s="44">
        <f t="shared" si="465"/>
        <v>1.0562911460110805E-4</v>
      </c>
      <c r="AF3309" s="9">
        <f t="shared" si="466"/>
        <v>780</v>
      </c>
      <c r="AG3309" s="9">
        <f t="shared" si="459"/>
        <v>999</v>
      </c>
      <c r="AH3309" s="44">
        <f t="shared" si="467"/>
        <v>1.1443468116640272E-4</v>
      </c>
      <c r="AI3309">
        <f>AA3309/'Totals and Drop Down Lists'!W$6*Inputs!E$37</f>
        <v>36787.264931148318</v>
      </c>
      <c r="AJ3309">
        <f>AB3309/'Totals and Drop Down Lists'!X$6*Inputs!F$37</f>
        <v>30192.592788977476</v>
      </c>
      <c r="AK3309">
        <f>AC3309/'Totals and Drop Down Lists'!Y$6*Inputs!G$37</f>
        <v>11497.037099334857</v>
      </c>
      <c r="AL3309">
        <f>AD3309/'Totals and Drop Down Lists'!Z$6*Inputs!H$37</f>
        <v>12330.9169532506</v>
      </c>
      <c r="AM3309">
        <f>AE3309/'Totals and Drop Down Lists'!AA$6*Inputs!I$37</f>
        <v>13149.69985562518</v>
      </c>
      <c r="AN3309">
        <f>AF3309/'Totals and Drop Down Lists'!AB$6*Inputs!J$37</f>
        <v>15566.2206494689</v>
      </c>
      <c r="AO3309">
        <f>AG3309/'Totals and Drop Down Lists'!AC$6*Inputs!K$37</f>
        <v>18604.952602912526</v>
      </c>
      <c r="AP3309">
        <f>AH3309/'Totals and Drop Down Lists'!AD$6*Inputs!L$37</f>
        <v>26929.903111026237</v>
      </c>
      <c r="AQ3309">
        <f>IF(OR($D3309="51",$D3309="52",$D3309="61"),(AA3309/'Totals and Drop Down Lists'!W$4)*Inputs!E$38,0)</f>
        <v>0</v>
      </c>
      <c r="AR3309">
        <f>IF(OR($D3309="51",$D3309="52",$D3309="61"),(AB3309/'Totals and Drop Down Lists'!X$4)*Inputs!F$38,0)</f>
        <v>0</v>
      </c>
      <c r="AS3309">
        <f>IF(OR($D3309="51",$D3309="52",$D3309="61"),(AC3309/'Totals and Drop Down Lists'!Y$4)*Inputs!G$38,0)</f>
        <v>0</v>
      </c>
      <c r="AT3309">
        <f>IF(OR($D3309="51",$D3309="52",$D3309="61"),(AD3309/'Totals and Drop Down Lists'!Z$4)*Inputs!H$38,0)</f>
        <v>0</v>
      </c>
      <c r="AU3309">
        <f>IF(OR($D3309="51",$D3309="52",$D3309="61"),(AE3309/'Totals and Drop Down Lists'!AA$4)*Inputs!I$38,0)</f>
        <v>0</v>
      </c>
      <c r="AV3309">
        <f>IF(OR($D3309="51",$D3309="52",$D3309="61"),(AF3309/'Totals and Drop Down Lists'!AB$4)*Inputs!J$38,0)</f>
        <v>0</v>
      </c>
      <c r="AW3309">
        <f>IF(OR($D3309="51",$D3309="52",$D3309="61"),(AG3309/'Totals and Drop Down Lists'!AC$4)*Inputs!K$38,0)</f>
        <v>0</v>
      </c>
      <c r="AX3309">
        <f>IF(OR($D3309="51",$D3309="52",$D3309="61"),(AH3309/'Totals and Drop Down Lists'!AD$4)*Inputs!L$38,0)</f>
        <v>0</v>
      </c>
      <c r="AY3309">
        <f>IF(OR($D3309="51",$D3309="52",$D3309="61"),0,(AA3309/'Totals and Drop Down Lists'!W$5)*Inputs!E$39)</f>
        <v>0</v>
      </c>
      <c r="AZ3309">
        <f>IF(OR($D3309="51",$D3309="52",$D3309="61"),0,(AB3309/'Totals and Drop Down Lists'!X$5)*Inputs!F$39)</f>
        <v>0</v>
      </c>
      <c r="BA3309">
        <f>IF(OR($D3309="51",$D3309="52",$D3309="61"),0,(AC3309/'Totals and Drop Down Lists'!Y$5)*Inputs!G$39)</f>
        <v>0</v>
      </c>
      <c r="BB3309">
        <f>IF(OR($D3309="51",$D3309="52",$D3309="61"),0,(AD3309/'Totals and Drop Down Lists'!Z$5)*Inputs!H$39)</f>
        <v>0</v>
      </c>
      <c r="BC3309">
        <f>IF(OR($D3309="51",$D3309="52",$D3309="61"),0,(AE3309/'Totals and Drop Down Lists'!AA$5)*Inputs!I$39)</f>
        <v>0</v>
      </c>
      <c r="BD3309">
        <f>IF(OR($D3309="51",$D3309="52",$D3309="61"),0,(AF3309/'Totals and Drop Down Lists'!AB$5)*Inputs!J$39)</f>
        <v>0</v>
      </c>
      <c r="BE3309">
        <f>IF(OR($D3309="51",$D3309="52",$D3309="61"),0,(AG3309/'Totals and Drop Down Lists'!AC$5)*Inputs!K$39)</f>
        <v>0</v>
      </c>
      <c r="BF3309">
        <f>IF(OR($D3309="51",$D3309="52",$D3309="61"),0,(AH3309/'Totals and Drop Down Lists'!AD$5)*Inputs!L$39)</f>
        <v>0</v>
      </c>
      <c r="BG3309" s="10">
        <f t="shared" si="460"/>
        <v>165058.58799174411</v>
      </c>
    </row>
    <row r="3310" spans="1:59" ht="43.2">
      <c r="A3310" s="1" t="s">
        <v>7672</v>
      </c>
      <c r="B3310" s="1" t="s">
        <v>3754</v>
      </c>
      <c r="C3310" s="1" t="s">
        <v>3342</v>
      </c>
      <c r="D3310" s="1" t="s">
        <v>25</v>
      </c>
      <c r="E3310" s="1" t="s">
        <v>3762</v>
      </c>
      <c r="F3310" s="2">
        <v>31915</v>
      </c>
      <c r="G3310" s="2">
        <v>243</v>
      </c>
      <c r="H3310" s="2">
        <v>103</v>
      </c>
      <c r="I3310" s="2">
        <v>7078</v>
      </c>
      <c r="J3310" s="2">
        <v>12553</v>
      </c>
      <c r="K3310" s="2">
        <v>3144</v>
      </c>
      <c r="L3310" s="2">
        <v>64</v>
      </c>
      <c r="M3310" s="2">
        <v>0</v>
      </c>
      <c r="N3310" s="2">
        <v>0</v>
      </c>
      <c r="O3310" s="2">
        <v>55</v>
      </c>
      <c r="P3310" s="2">
        <v>1</v>
      </c>
      <c r="Q3310" s="2">
        <v>0</v>
      </c>
      <c r="R3310" s="2">
        <v>1155</v>
      </c>
      <c r="S3310" s="2">
        <v>1331900</v>
      </c>
      <c r="T3310" s="2">
        <v>80740200</v>
      </c>
      <c r="U3310" s="2">
        <v>114</v>
      </c>
      <c r="V3310" s="2">
        <v>338</v>
      </c>
      <c r="W3310" s="2">
        <v>0</v>
      </c>
      <c r="X3310" s="2">
        <v>944</v>
      </c>
      <c r="Y3310" s="2">
        <v>140</v>
      </c>
      <c r="Z3310" s="2">
        <v>455</v>
      </c>
      <c r="AA3310" s="9">
        <f t="shared" si="461"/>
        <v>31915</v>
      </c>
      <c r="AB3310" s="9">
        <f t="shared" si="462"/>
        <v>6732</v>
      </c>
      <c r="AC3310" s="9">
        <f t="shared" si="463"/>
        <v>1275</v>
      </c>
      <c r="AD3310" s="9">
        <f t="shared" si="464"/>
        <v>1155</v>
      </c>
      <c r="AE3310" s="44">
        <f t="shared" si="465"/>
        <v>5.499374959591423E-5</v>
      </c>
      <c r="AF3310" s="9">
        <f t="shared" si="466"/>
        <v>606</v>
      </c>
      <c r="AG3310" s="9">
        <f t="shared" si="459"/>
        <v>595</v>
      </c>
      <c r="AH3310" s="44">
        <f t="shared" si="467"/>
        <v>5.5450192806305751E-5</v>
      </c>
      <c r="AI3310">
        <f>AA3310/'Totals and Drop Down Lists'!W$6*Inputs!E$37</f>
        <v>28951.386094187819</v>
      </c>
      <c r="AJ3310">
        <f>AB3310/'Totals and Drop Down Lists'!X$6*Inputs!F$37</f>
        <v>22150.886514319569</v>
      </c>
      <c r="AK3310">
        <f>AC3310/'Totals and Drop Down Lists'!Y$6*Inputs!G$37</f>
        <v>8405.2306775527213</v>
      </c>
      <c r="AL3310">
        <f>AD3310/'Totals and Drop Down Lists'!Z$6*Inputs!H$37</f>
        <v>9260.2139668429427</v>
      </c>
      <c r="AM3310">
        <f>AE3310/'Totals and Drop Down Lists'!AA$6*Inputs!I$37</f>
        <v>6846.136160968018</v>
      </c>
      <c r="AN3310">
        <f>AF3310/'Totals and Drop Down Lists'!AB$6*Inputs!J$37</f>
        <v>12093.756043048914</v>
      </c>
      <c r="AO3310">
        <f>AG3310/'Totals and Drop Down Lists'!AC$6*Inputs!K$37</f>
        <v>11081.027826559513</v>
      </c>
      <c r="AP3310">
        <f>AH3310/'Totals and Drop Down Lists'!AD$6*Inputs!L$37</f>
        <v>13049.088829898812</v>
      </c>
      <c r="AQ3310">
        <f>IF(OR($D3310="51",$D3310="52",$D3310="61"),(AA3310/'Totals and Drop Down Lists'!W$4)*Inputs!E$38,0)</f>
        <v>0</v>
      </c>
      <c r="AR3310">
        <f>IF(OR($D3310="51",$D3310="52",$D3310="61"),(AB3310/'Totals and Drop Down Lists'!X$4)*Inputs!F$38,0)</f>
        <v>0</v>
      </c>
      <c r="AS3310">
        <f>IF(OR($D3310="51",$D3310="52",$D3310="61"),(AC3310/'Totals and Drop Down Lists'!Y$4)*Inputs!G$38,0)</f>
        <v>0</v>
      </c>
      <c r="AT3310">
        <f>IF(OR($D3310="51",$D3310="52",$D3310="61"),(AD3310/'Totals and Drop Down Lists'!Z$4)*Inputs!H$38,0)</f>
        <v>0</v>
      </c>
      <c r="AU3310">
        <f>IF(OR($D3310="51",$D3310="52",$D3310="61"),(AE3310/'Totals and Drop Down Lists'!AA$4)*Inputs!I$38,0)</f>
        <v>0</v>
      </c>
      <c r="AV3310">
        <f>IF(OR($D3310="51",$D3310="52",$D3310="61"),(AF3310/'Totals and Drop Down Lists'!AB$4)*Inputs!J$38,0)</f>
        <v>0</v>
      </c>
      <c r="AW3310">
        <f>IF(OR($D3310="51",$D3310="52",$D3310="61"),(AG3310/'Totals and Drop Down Lists'!AC$4)*Inputs!K$38,0)</f>
        <v>0</v>
      </c>
      <c r="AX3310">
        <f>IF(OR($D3310="51",$D3310="52",$D3310="61"),(AH3310/'Totals and Drop Down Lists'!AD$4)*Inputs!L$38,0)</f>
        <v>0</v>
      </c>
      <c r="AY3310">
        <f>IF(OR($D3310="51",$D3310="52",$D3310="61"),0,(AA3310/'Totals and Drop Down Lists'!W$5)*Inputs!E$39)</f>
        <v>0</v>
      </c>
      <c r="AZ3310">
        <f>IF(OR($D3310="51",$D3310="52",$D3310="61"),0,(AB3310/'Totals and Drop Down Lists'!X$5)*Inputs!F$39)</f>
        <v>0</v>
      </c>
      <c r="BA3310">
        <f>IF(OR($D3310="51",$D3310="52",$D3310="61"),0,(AC3310/'Totals and Drop Down Lists'!Y$5)*Inputs!G$39)</f>
        <v>0</v>
      </c>
      <c r="BB3310">
        <f>IF(OR($D3310="51",$D3310="52",$D3310="61"),0,(AD3310/'Totals and Drop Down Lists'!Z$5)*Inputs!H$39)</f>
        <v>0</v>
      </c>
      <c r="BC3310">
        <f>IF(OR($D3310="51",$D3310="52",$D3310="61"),0,(AE3310/'Totals and Drop Down Lists'!AA$5)*Inputs!I$39)</f>
        <v>0</v>
      </c>
      <c r="BD3310">
        <f>IF(OR($D3310="51",$D3310="52",$D3310="61"),0,(AF3310/'Totals and Drop Down Lists'!AB$5)*Inputs!J$39)</f>
        <v>0</v>
      </c>
      <c r="BE3310">
        <f>IF(OR($D3310="51",$D3310="52",$D3310="61"),0,(AG3310/'Totals and Drop Down Lists'!AC$5)*Inputs!K$39)</f>
        <v>0</v>
      </c>
      <c r="BF3310">
        <f>IF(OR($D3310="51",$D3310="52",$D3310="61"),0,(AH3310/'Totals and Drop Down Lists'!AD$5)*Inputs!L$39)</f>
        <v>0</v>
      </c>
      <c r="BG3310" s="10">
        <f t="shared" si="460"/>
        <v>111837.7261133783</v>
      </c>
    </row>
    <row r="3311" spans="1:59" ht="43.2">
      <c r="A3311" s="1" t="s">
        <v>7672</v>
      </c>
      <c r="B3311" s="1" t="s">
        <v>3754</v>
      </c>
      <c r="C3311" s="1" t="s">
        <v>3763</v>
      </c>
      <c r="D3311" s="1" t="s">
        <v>25</v>
      </c>
      <c r="E3311" s="1" t="s">
        <v>3764</v>
      </c>
      <c r="F3311" s="2">
        <v>35596</v>
      </c>
      <c r="G3311" s="2">
        <v>121</v>
      </c>
      <c r="H3311" s="2">
        <v>0</v>
      </c>
      <c r="I3311" s="2">
        <v>9176</v>
      </c>
      <c r="J3311" s="2">
        <v>14917</v>
      </c>
      <c r="K3311" s="2">
        <v>4400</v>
      </c>
      <c r="L3311" s="2">
        <v>87</v>
      </c>
      <c r="M3311" s="2">
        <v>15</v>
      </c>
      <c r="N3311" s="2">
        <v>11</v>
      </c>
      <c r="O3311" s="2">
        <v>157</v>
      </c>
      <c r="P3311" s="2">
        <v>13</v>
      </c>
      <c r="Q3311" s="2">
        <v>0</v>
      </c>
      <c r="R3311" s="2">
        <v>1310</v>
      </c>
      <c r="S3311" s="2">
        <v>1688900</v>
      </c>
      <c r="T3311" s="2">
        <v>116637700</v>
      </c>
      <c r="U3311" s="2">
        <v>354</v>
      </c>
      <c r="V3311" s="2">
        <v>415</v>
      </c>
      <c r="W3311" s="2">
        <v>25</v>
      </c>
      <c r="X3311" s="2">
        <v>1404</v>
      </c>
      <c r="Y3311" s="2">
        <v>120</v>
      </c>
      <c r="Z3311" s="2">
        <v>649</v>
      </c>
      <c r="AA3311" s="9">
        <f t="shared" si="461"/>
        <v>35596</v>
      </c>
      <c r="AB3311" s="9">
        <f t="shared" si="462"/>
        <v>9055</v>
      </c>
      <c r="AC3311" s="9">
        <f t="shared" si="463"/>
        <v>1593</v>
      </c>
      <c r="AD3311" s="9">
        <f t="shared" si="464"/>
        <v>1310</v>
      </c>
      <c r="AE3311" s="44">
        <f t="shared" si="465"/>
        <v>9.063994831010046E-5</v>
      </c>
      <c r="AF3311" s="9">
        <f t="shared" si="466"/>
        <v>964</v>
      </c>
      <c r="AG3311" s="9">
        <f t="shared" si="459"/>
        <v>769</v>
      </c>
      <c r="AH3311" s="44">
        <f t="shared" si="467"/>
        <v>8.4401198344183085E-5</v>
      </c>
      <c r="AI3311">
        <f>AA3311/'Totals and Drop Down Lists'!W$6*Inputs!E$37</f>
        <v>32290.569932906456</v>
      </c>
      <c r="AJ3311">
        <f>AB3311/'Totals and Drop Down Lists'!X$6*Inputs!F$37</f>
        <v>29794.455939863888</v>
      </c>
      <c r="AK3311">
        <f>AC3311/'Totals and Drop Down Lists'!Y$6*Inputs!G$37</f>
        <v>10501.594093601163</v>
      </c>
      <c r="AL3311">
        <f>AD3311/'Totals and Drop Down Lists'!Z$6*Inputs!H$37</f>
        <v>10502.926663691995</v>
      </c>
      <c r="AM3311">
        <f>AE3311/'Totals and Drop Down Lists'!AA$6*Inputs!I$37</f>
        <v>11283.708281643581</v>
      </c>
      <c r="AN3311">
        <f>AF3311/'Totals and Drop Down Lists'!AB$6*Inputs!J$37</f>
        <v>19238.252187292332</v>
      </c>
      <c r="AO3311">
        <f>AG3311/'Totals and Drop Down Lists'!AC$6*Inputs!K$37</f>
        <v>14321.530081721456</v>
      </c>
      <c r="AP3311">
        <f>AH3311/'Totals and Drop Down Lists'!AD$6*Inputs!L$37</f>
        <v>19862.126330026182</v>
      </c>
      <c r="AQ3311">
        <f>IF(OR($D3311="51",$D3311="52",$D3311="61"),(AA3311/'Totals and Drop Down Lists'!W$4)*Inputs!E$38,0)</f>
        <v>0</v>
      </c>
      <c r="AR3311">
        <f>IF(OR($D3311="51",$D3311="52",$D3311="61"),(AB3311/'Totals and Drop Down Lists'!X$4)*Inputs!F$38,0)</f>
        <v>0</v>
      </c>
      <c r="AS3311">
        <f>IF(OR($D3311="51",$D3311="52",$D3311="61"),(AC3311/'Totals and Drop Down Lists'!Y$4)*Inputs!G$38,0)</f>
        <v>0</v>
      </c>
      <c r="AT3311">
        <f>IF(OR($D3311="51",$D3311="52",$D3311="61"),(AD3311/'Totals and Drop Down Lists'!Z$4)*Inputs!H$38,0)</f>
        <v>0</v>
      </c>
      <c r="AU3311">
        <f>IF(OR($D3311="51",$D3311="52",$D3311="61"),(AE3311/'Totals and Drop Down Lists'!AA$4)*Inputs!I$38,0)</f>
        <v>0</v>
      </c>
      <c r="AV3311">
        <f>IF(OR($D3311="51",$D3311="52",$D3311="61"),(AF3311/'Totals and Drop Down Lists'!AB$4)*Inputs!J$38,0)</f>
        <v>0</v>
      </c>
      <c r="AW3311">
        <f>IF(OR($D3311="51",$D3311="52",$D3311="61"),(AG3311/'Totals and Drop Down Lists'!AC$4)*Inputs!K$38,0)</f>
        <v>0</v>
      </c>
      <c r="AX3311">
        <f>IF(OR($D3311="51",$D3311="52",$D3311="61"),(AH3311/'Totals and Drop Down Lists'!AD$4)*Inputs!L$38,0)</f>
        <v>0</v>
      </c>
      <c r="AY3311">
        <f>IF(OR($D3311="51",$D3311="52",$D3311="61"),0,(AA3311/'Totals and Drop Down Lists'!W$5)*Inputs!E$39)</f>
        <v>0</v>
      </c>
      <c r="AZ3311">
        <f>IF(OR($D3311="51",$D3311="52",$D3311="61"),0,(AB3311/'Totals and Drop Down Lists'!X$5)*Inputs!F$39)</f>
        <v>0</v>
      </c>
      <c r="BA3311">
        <f>IF(OR($D3311="51",$D3311="52",$D3311="61"),0,(AC3311/'Totals and Drop Down Lists'!Y$5)*Inputs!G$39)</f>
        <v>0</v>
      </c>
      <c r="BB3311">
        <f>IF(OR($D3311="51",$D3311="52",$D3311="61"),0,(AD3311/'Totals and Drop Down Lists'!Z$5)*Inputs!H$39)</f>
        <v>0</v>
      </c>
      <c r="BC3311">
        <f>IF(OR($D3311="51",$D3311="52",$D3311="61"),0,(AE3311/'Totals and Drop Down Lists'!AA$5)*Inputs!I$39)</f>
        <v>0</v>
      </c>
      <c r="BD3311">
        <f>IF(OR($D3311="51",$D3311="52",$D3311="61"),0,(AF3311/'Totals and Drop Down Lists'!AB$5)*Inputs!J$39)</f>
        <v>0</v>
      </c>
      <c r="BE3311">
        <f>IF(OR($D3311="51",$D3311="52",$D3311="61"),0,(AG3311/'Totals and Drop Down Lists'!AC$5)*Inputs!K$39)</f>
        <v>0</v>
      </c>
      <c r="BF3311">
        <f>IF(OR($D3311="51",$D3311="52",$D3311="61"),0,(AH3311/'Totals and Drop Down Lists'!AD$5)*Inputs!L$39)</f>
        <v>0</v>
      </c>
      <c r="BG3311" s="10">
        <f t="shared" si="460"/>
        <v>147795.16351074708</v>
      </c>
    </row>
    <row r="3312" spans="1:59" ht="43.2">
      <c r="A3312" s="1" t="s">
        <v>7672</v>
      </c>
      <c r="B3312" s="1" t="s">
        <v>3754</v>
      </c>
      <c r="C3312" s="1" t="s">
        <v>3765</v>
      </c>
      <c r="D3312" s="1" t="s">
        <v>25</v>
      </c>
      <c r="E3312" s="1" t="s">
        <v>3766</v>
      </c>
      <c r="F3312" s="2">
        <v>22653</v>
      </c>
      <c r="G3312" s="2">
        <v>206</v>
      </c>
      <c r="H3312" s="2">
        <v>24</v>
      </c>
      <c r="I3312" s="2">
        <v>4562</v>
      </c>
      <c r="J3312" s="2">
        <v>9003</v>
      </c>
      <c r="K3312" s="2">
        <v>1710</v>
      </c>
      <c r="L3312" s="2">
        <v>97</v>
      </c>
      <c r="M3312" s="2">
        <v>13</v>
      </c>
      <c r="N3312" s="2">
        <v>8</v>
      </c>
      <c r="O3312" s="2">
        <v>25</v>
      </c>
      <c r="P3312" s="2">
        <v>8</v>
      </c>
      <c r="Q3312" s="2">
        <v>0</v>
      </c>
      <c r="R3312" s="2">
        <v>770</v>
      </c>
      <c r="S3312" s="2">
        <v>801800</v>
      </c>
      <c r="T3312" s="2">
        <v>43137500</v>
      </c>
      <c r="U3312" s="2">
        <v>129</v>
      </c>
      <c r="V3312" s="2">
        <v>73</v>
      </c>
      <c r="W3312" s="2">
        <v>20</v>
      </c>
      <c r="X3312" s="2">
        <v>294</v>
      </c>
      <c r="Y3312" s="2">
        <v>60</v>
      </c>
      <c r="Z3312" s="2">
        <v>169</v>
      </c>
      <c r="AA3312" s="9">
        <f t="shared" si="461"/>
        <v>22653</v>
      </c>
      <c r="AB3312" s="9">
        <f t="shared" si="462"/>
        <v>4332</v>
      </c>
      <c r="AC3312" s="9">
        <f t="shared" si="463"/>
        <v>921</v>
      </c>
      <c r="AD3312" s="9">
        <f t="shared" si="464"/>
        <v>770</v>
      </c>
      <c r="AE3312" s="44">
        <f t="shared" si="465"/>
        <v>2.2683013778216177E-5</v>
      </c>
      <c r="AF3312" s="9">
        <f t="shared" si="466"/>
        <v>201</v>
      </c>
      <c r="AG3312" s="9">
        <f t="shared" si="459"/>
        <v>229</v>
      </c>
      <c r="AH3312" s="44">
        <f t="shared" si="467"/>
        <v>1.6184356225265055E-5</v>
      </c>
      <c r="AI3312">
        <f>AA3312/'Totals and Drop Down Lists'!W$6*Inputs!E$37</f>
        <v>20549.451643165805</v>
      </c>
      <c r="AJ3312">
        <f>AB3312/'Totals and Drop Down Lists'!X$6*Inputs!F$37</f>
        <v>14253.957275702965</v>
      </c>
      <c r="AK3312">
        <f>AC3312/'Totals and Drop Down Lists'!Y$6*Inputs!G$37</f>
        <v>6071.5431011969058</v>
      </c>
      <c r="AL3312">
        <f>AD3312/'Totals and Drop Down Lists'!Z$6*Inputs!H$37</f>
        <v>6173.4759778952948</v>
      </c>
      <c r="AM3312">
        <f>AE3312/'Totals and Drop Down Lists'!AA$6*Inputs!I$37</f>
        <v>2823.7936494208229</v>
      </c>
      <c r="AN3312">
        <f>AF3312/'Totals and Drop Down Lists'!AB$6*Inputs!J$37</f>
        <v>4011.2953212092934</v>
      </c>
      <c r="AO3312">
        <f>AG3312/'Totals and Drop Down Lists'!AC$6*Inputs!K$37</f>
        <v>4264.7989450119812</v>
      </c>
      <c r="AP3312">
        <f>AH3312/'Totals and Drop Down Lists'!AD$6*Inputs!L$37</f>
        <v>3808.663078520316</v>
      </c>
      <c r="AQ3312">
        <f>IF(OR($D3312="51",$D3312="52",$D3312="61"),(AA3312/'Totals and Drop Down Lists'!W$4)*Inputs!E$38,0)</f>
        <v>0</v>
      </c>
      <c r="AR3312">
        <f>IF(OR($D3312="51",$D3312="52",$D3312="61"),(AB3312/'Totals and Drop Down Lists'!X$4)*Inputs!F$38,0)</f>
        <v>0</v>
      </c>
      <c r="AS3312">
        <f>IF(OR($D3312="51",$D3312="52",$D3312="61"),(AC3312/'Totals and Drop Down Lists'!Y$4)*Inputs!G$38,0)</f>
        <v>0</v>
      </c>
      <c r="AT3312">
        <f>IF(OR($D3312="51",$D3312="52",$D3312="61"),(AD3312/'Totals and Drop Down Lists'!Z$4)*Inputs!H$38,0)</f>
        <v>0</v>
      </c>
      <c r="AU3312">
        <f>IF(OR($D3312="51",$D3312="52",$D3312="61"),(AE3312/'Totals and Drop Down Lists'!AA$4)*Inputs!I$38,0)</f>
        <v>0</v>
      </c>
      <c r="AV3312">
        <f>IF(OR($D3312="51",$D3312="52",$D3312="61"),(AF3312/'Totals and Drop Down Lists'!AB$4)*Inputs!J$38,0)</f>
        <v>0</v>
      </c>
      <c r="AW3312">
        <f>IF(OR($D3312="51",$D3312="52",$D3312="61"),(AG3312/'Totals and Drop Down Lists'!AC$4)*Inputs!K$38,0)</f>
        <v>0</v>
      </c>
      <c r="AX3312">
        <f>IF(OR($D3312="51",$D3312="52",$D3312="61"),(AH3312/'Totals and Drop Down Lists'!AD$4)*Inputs!L$38,0)</f>
        <v>0</v>
      </c>
      <c r="AY3312">
        <f>IF(OR($D3312="51",$D3312="52",$D3312="61"),0,(AA3312/'Totals and Drop Down Lists'!W$5)*Inputs!E$39)</f>
        <v>0</v>
      </c>
      <c r="AZ3312">
        <f>IF(OR($D3312="51",$D3312="52",$D3312="61"),0,(AB3312/'Totals and Drop Down Lists'!X$5)*Inputs!F$39)</f>
        <v>0</v>
      </c>
      <c r="BA3312">
        <f>IF(OR($D3312="51",$D3312="52",$D3312="61"),0,(AC3312/'Totals and Drop Down Lists'!Y$5)*Inputs!G$39)</f>
        <v>0</v>
      </c>
      <c r="BB3312">
        <f>IF(OR($D3312="51",$D3312="52",$D3312="61"),0,(AD3312/'Totals and Drop Down Lists'!Z$5)*Inputs!H$39)</f>
        <v>0</v>
      </c>
      <c r="BC3312">
        <f>IF(OR($D3312="51",$D3312="52",$D3312="61"),0,(AE3312/'Totals and Drop Down Lists'!AA$5)*Inputs!I$39)</f>
        <v>0</v>
      </c>
      <c r="BD3312">
        <f>IF(OR($D3312="51",$D3312="52",$D3312="61"),0,(AF3312/'Totals and Drop Down Lists'!AB$5)*Inputs!J$39)</f>
        <v>0</v>
      </c>
      <c r="BE3312">
        <f>IF(OR($D3312="51",$D3312="52",$D3312="61"),0,(AG3312/'Totals and Drop Down Lists'!AC$5)*Inputs!K$39)</f>
        <v>0</v>
      </c>
      <c r="BF3312">
        <f>IF(OR($D3312="51",$D3312="52",$D3312="61"),0,(AH3312/'Totals and Drop Down Lists'!AD$5)*Inputs!L$39)</f>
        <v>0</v>
      </c>
      <c r="BG3312" s="10">
        <f t="shared" si="460"/>
        <v>61956.978992123382</v>
      </c>
    </row>
    <row r="3313" spans="1:59" ht="43.2">
      <c r="A3313" s="1" t="s">
        <v>7672</v>
      </c>
      <c r="B3313" s="1" t="s">
        <v>3754</v>
      </c>
      <c r="C3313" s="1" t="s">
        <v>3767</v>
      </c>
      <c r="D3313" s="1" t="s">
        <v>58</v>
      </c>
      <c r="E3313" s="1" t="s">
        <v>3768</v>
      </c>
      <c r="F3313" s="2">
        <v>33614</v>
      </c>
      <c r="G3313" s="2">
        <v>122</v>
      </c>
      <c r="H3313" s="2">
        <v>0</v>
      </c>
      <c r="I3313" s="2">
        <v>4475</v>
      </c>
      <c r="J3313" s="2">
        <v>13295</v>
      </c>
      <c r="K3313" s="2">
        <v>2329</v>
      </c>
      <c r="L3313" s="2">
        <v>56</v>
      </c>
      <c r="M3313" s="2">
        <v>0</v>
      </c>
      <c r="N3313" s="2">
        <v>0</v>
      </c>
      <c r="O3313" s="2">
        <v>64</v>
      </c>
      <c r="P3313" s="2">
        <v>10</v>
      </c>
      <c r="Q3313" s="2">
        <v>0</v>
      </c>
      <c r="R3313" s="2">
        <v>712</v>
      </c>
      <c r="S3313" s="2">
        <v>1198000</v>
      </c>
      <c r="T3313" s="2">
        <v>68518400</v>
      </c>
      <c r="U3313" s="2">
        <v>81</v>
      </c>
      <c r="V3313" s="2">
        <v>99</v>
      </c>
      <c r="W3313" s="2">
        <v>0</v>
      </c>
      <c r="X3313" s="2">
        <v>375</v>
      </c>
      <c r="Y3313" s="2">
        <v>35</v>
      </c>
      <c r="Z3313" s="2">
        <v>250</v>
      </c>
      <c r="AA3313" s="9">
        <f t="shared" si="461"/>
        <v>33614</v>
      </c>
      <c r="AB3313" s="9">
        <f t="shared" si="462"/>
        <v>4353</v>
      </c>
      <c r="AC3313" s="9">
        <f t="shared" si="463"/>
        <v>842</v>
      </c>
      <c r="AD3313" s="9">
        <f t="shared" si="464"/>
        <v>712</v>
      </c>
      <c r="AE3313" s="44">
        <f t="shared" si="465"/>
        <v>2.849354082518131E-5</v>
      </c>
      <c r="AF3313" s="9">
        <f t="shared" si="466"/>
        <v>276</v>
      </c>
      <c r="AG3313" s="9">
        <f t="shared" si="459"/>
        <v>285</v>
      </c>
      <c r="AH3313" s="44">
        <f t="shared" si="467"/>
        <v>1.8577064679661822E-5</v>
      </c>
      <c r="AI3313">
        <f>AA3313/'Totals and Drop Down Lists'!W$6*Inputs!E$37</f>
        <v>30492.617645935428</v>
      </c>
      <c r="AJ3313">
        <f>AB3313/'Totals and Drop Down Lists'!X$6*Inputs!F$37</f>
        <v>14323.055406540863</v>
      </c>
      <c r="AK3313">
        <f>AC3313/'Totals and Drop Down Lists'!Y$6*Inputs!G$37</f>
        <v>5550.7484160779532</v>
      </c>
      <c r="AL3313">
        <f>AD3313/'Totals and Drop Down Lists'!Z$6*Inputs!H$37</f>
        <v>5708.4609042356497</v>
      </c>
      <c r="AM3313">
        <f>AE3313/'Totals and Drop Down Lists'!AA$6*Inputs!I$37</f>
        <v>3547.1423867374388</v>
      </c>
      <c r="AN3313">
        <f>AF3313/'Totals and Drop Down Lists'!AB$6*Inputs!J$37</f>
        <v>5508.0473067351486</v>
      </c>
      <c r="AO3313">
        <f>AG3313/'Totals and Drop Down Lists'!AC$6*Inputs!K$37</f>
        <v>5307.7192110411115</v>
      </c>
      <c r="AP3313">
        <f>AH3313/'Totals and Drop Down Lists'!AD$6*Inputs!L$37</f>
        <v>4371.7389414760655</v>
      </c>
      <c r="AQ3313">
        <f>IF(OR($D3313="51",$D3313="52",$D3313="61"),(AA3313/'Totals and Drop Down Lists'!W$4)*Inputs!E$38,0)</f>
        <v>0</v>
      </c>
      <c r="AR3313">
        <f>IF(OR($D3313="51",$D3313="52",$D3313="61"),(AB3313/'Totals and Drop Down Lists'!X$4)*Inputs!F$38,0)</f>
        <v>0</v>
      </c>
      <c r="AS3313">
        <f>IF(OR($D3313="51",$D3313="52",$D3313="61"),(AC3313/'Totals and Drop Down Lists'!Y$4)*Inputs!G$38,0)</f>
        <v>0</v>
      </c>
      <c r="AT3313">
        <f>IF(OR($D3313="51",$D3313="52",$D3313="61"),(AD3313/'Totals and Drop Down Lists'!Z$4)*Inputs!H$38,0)</f>
        <v>0</v>
      </c>
      <c r="AU3313">
        <f>IF(OR($D3313="51",$D3313="52",$D3313="61"),(AE3313/'Totals and Drop Down Lists'!AA$4)*Inputs!I$38,0)</f>
        <v>0</v>
      </c>
      <c r="AV3313">
        <f>IF(OR($D3313="51",$D3313="52",$D3313="61"),(AF3313/'Totals and Drop Down Lists'!AB$4)*Inputs!J$38,0)</f>
        <v>0</v>
      </c>
      <c r="AW3313">
        <f>IF(OR($D3313="51",$D3313="52",$D3313="61"),(AG3313/'Totals and Drop Down Lists'!AC$4)*Inputs!K$38,0)</f>
        <v>0</v>
      </c>
      <c r="AX3313">
        <f>IF(OR($D3313="51",$D3313="52",$D3313="61"),(AH3313/'Totals and Drop Down Lists'!AD$4)*Inputs!L$38,0)</f>
        <v>0</v>
      </c>
      <c r="AY3313">
        <f>IF(OR($D3313="51",$D3313="52",$D3313="61"),0,(AA3313/'Totals and Drop Down Lists'!W$5)*Inputs!E$39)</f>
        <v>0</v>
      </c>
      <c r="AZ3313">
        <f>IF(OR($D3313="51",$D3313="52",$D3313="61"),0,(AB3313/'Totals and Drop Down Lists'!X$5)*Inputs!F$39)</f>
        <v>0</v>
      </c>
      <c r="BA3313">
        <f>IF(OR($D3313="51",$D3313="52",$D3313="61"),0,(AC3313/'Totals and Drop Down Lists'!Y$5)*Inputs!G$39)</f>
        <v>0</v>
      </c>
      <c r="BB3313">
        <f>IF(OR($D3313="51",$D3313="52",$D3313="61"),0,(AD3313/'Totals and Drop Down Lists'!Z$5)*Inputs!H$39)</f>
        <v>0</v>
      </c>
      <c r="BC3313">
        <f>IF(OR($D3313="51",$D3313="52",$D3313="61"),0,(AE3313/'Totals and Drop Down Lists'!AA$5)*Inputs!I$39)</f>
        <v>0</v>
      </c>
      <c r="BD3313">
        <f>IF(OR($D3313="51",$D3313="52",$D3313="61"),0,(AF3313/'Totals and Drop Down Lists'!AB$5)*Inputs!J$39)</f>
        <v>0</v>
      </c>
      <c r="BE3313">
        <f>IF(OR($D3313="51",$D3313="52",$D3313="61"),0,(AG3313/'Totals and Drop Down Lists'!AC$5)*Inputs!K$39)</f>
        <v>0</v>
      </c>
      <c r="BF3313">
        <f>IF(OR($D3313="51",$D3313="52",$D3313="61"),0,(AH3313/'Totals and Drop Down Lists'!AD$5)*Inputs!L$39)</f>
        <v>0</v>
      </c>
      <c r="BG3313" s="10">
        <f t="shared" si="460"/>
        <v>74809.530218779648</v>
      </c>
    </row>
    <row r="3314" spans="1:59" ht="43.2">
      <c r="A3314" s="1" t="s">
        <v>7672</v>
      </c>
      <c r="B3314" s="1" t="s">
        <v>3754</v>
      </c>
      <c r="C3314" s="1" t="s">
        <v>438</v>
      </c>
      <c r="D3314" s="1" t="s">
        <v>58</v>
      </c>
      <c r="E3314" s="1" t="s">
        <v>3769</v>
      </c>
      <c r="F3314" s="2">
        <v>51759</v>
      </c>
      <c r="G3314" s="2">
        <v>529</v>
      </c>
      <c r="H3314" s="2">
        <v>11</v>
      </c>
      <c r="I3314" s="2">
        <v>9117</v>
      </c>
      <c r="J3314" s="2">
        <v>19797</v>
      </c>
      <c r="K3314" s="2">
        <v>5039</v>
      </c>
      <c r="L3314" s="2">
        <v>70</v>
      </c>
      <c r="M3314" s="2">
        <v>6</v>
      </c>
      <c r="N3314" s="2">
        <v>19</v>
      </c>
      <c r="O3314" s="2">
        <v>231</v>
      </c>
      <c r="P3314" s="2">
        <v>6</v>
      </c>
      <c r="Q3314" s="2">
        <v>10</v>
      </c>
      <c r="R3314" s="2">
        <v>1589</v>
      </c>
      <c r="S3314" s="2">
        <v>2886000</v>
      </c>
      <c r="T3314" s="2">
        <v>169828300</v>
      </c>
      <c r="U3314" s="2">
        <v>232</v>
      </c>
      <c r="V3314" s="2">
        <v>320</v>
      </c>
      <c r="W3314" s="2">
        <v>15</v>
      </c>
      <c r="X3314" s="2">
        <v>958</v>
      </c>
      <c r="Y3314" s="2">
        <v>104</v>
      </c>
      <c r="Z3314" s="2">
        <v>543</v>
      </c>
      <c r="AA3314" s="9">
        <f t="shared" si="461"/>
        <v>51759</v>
      </c>
      <c r="AB3314" s="9">
        <f t="shared" si="462"/>
        <v>8577</v>
      </c>
      <c r="AC3314" s="9">
        <f t="shared" si="463"/>
        <v>1931</v>
      </c>
      <c r="AD3314" s="9">
        <f t="shared" si="464"/>
        <v>1589</v>
      </c>
      <c r="AE3314" s="44">
        <f t="shared" si="465"/>
        <v>8.9574649932854639E-5</v>
      </c>
      <c r="AF3314" s="9">
        <f t="shared" si="466"/>
        <v>623</v>
      </c>
      <c r="AG3314" s="9">
        <f t="shared" si="459"/>
        <v>647</v>
      </c>
      <c r="AH3314" s="44">
        <f t="shared" si="467"/>
        <v>6.1277401742117129E-5</v>
      </c>
      <c r="AI3314">
        <f>AA3314/'Totals and Drop Down Lists'!W$6*Inputs!E$37</f>
        <v>46952.680333669654</v>
      </c>
      <c r="AJ3314">
        <f>AB3314/'Totals and Drop Down Lists'!X$6*Inputs!F$37</f>
        <v>28221.650866506083</v>
      </c>
      <c r="AK3314">
        <f>AC3314/'Totals and Drop Down Lists'!Y$6*Inputs!G$37</f>
        <v>12729.804265375924</v>
      </c>
      <c r="AL3314">
        <f>AD3314/'Totals and Drop Down Lists'!Z$6*Inputs!H$37</f>
        <v>12739.809518020289</v>
      </c>
      <c r="AM3314">
        <f>AE3314/'Totals and Drop Down Lists'!AA$6*Inputs!I$37</f>
        <v>11151.089978722388</v>
      </c>
      <c r="AN3314">
        <f>AF3314/'Totals and Drop Down Lists'!AB$6*Inputs!J$37</f>
        <v>12433.019826434775</v>
      </c>
      <c r="AO3314">
        <f>AG3314/'Totals and Drop Down Lists'!AC$6*Inputs!K$37</f>
        <v>12049.453787872279</v>
      </c>
      <c r="AP3314">
        <f>AH3314/'Totals and Drop Down Lists'!AD$6*Inputs!L$37</f>
        <v>14420.405378777172</v>
      </c>
      <c r="AQ3314">
        <f>IF(OR($D3314="51",$D3314="52",$D3314="61"),(AA3314/'Totals and Drop Down Lists'!W$4)*Inputs!E$38,0)</f>
        <v>0</v>
      </c>
      <c r="AR3314">
        <f>IF(OR($D3314="51",$D3314="52",$D3314="61"),(AB3314/'Totals and Drop Down Lists'!X$4)*Inputs!F$38,0)</f>
        <v>0</v>
      </c>
      <c r="AS3314">
        <f>IF(OR($D3314="51",$D3314="52",$D3314="61"),(AC3314/'Totals and Drop Down Lists'!Y$4)*Inputs!G$38,0)</f>
        <v>0</v>
      </c>
      <c r="AT3314">
        <f>IF(OR($D3314="51",$D3314="52",$D3314="61"),(AD3314/'Totals and Drop Down Lists'!Z$4)*Inputs!H$38,0)</f>
        <v>0</v>
      </c>
      <c r="AU3314">
        <f>IF(OR($D3314="51",$D3314="52",$D3314="61"),(AE3314/'Totals and Drop Down Lists'!AA$4)*Inputs!I$38,0)</f>
        <v>0</v>
      </c>
      <c r="AV3314">
        <f>IF(OR($D3314="51",$D3314="52",$D3314="61"),(AF3314/'Totals and Drop Down Lists'!AB$4)*Inputs!J$38,0)</f>
        <v>0</v>
      </c>
      <c r="AW3314">
        <f>IF(OR($D3314="51",$D3314="52",$D3314="61"),(AG3314/'Totals and Drop Down Lists'!AC$4)*Inputs!K$38,0)</f>
        <v>0</v>
      </c>
      <c r="AX3314">
        <f>IF(OR($D3314="51",$D3314="52",$D3314="61"),(AH3314/'Totals and Drop Down Lists'!AD$4)*Inputs!L$38,0)</f>
        <v>0</v>
      </c>
      <c r="AY3314">
        <f>IF(OR($D3314="51",$D3314="52",$D3314="61"),0,(AA3314/'Totals and Drop Down Lists'!W$5)*Inputs!E$39)</f>
        <v>0</v>
      </c>
      <c r="AZ3314">
        <f>IF(OR($D3314="51",$D3314="52",$D3314="61"),0,(AB3314/'Totals and Drop Down Lists'!X$5)*Inputs!F$39)</f>
        <v>0</v>
      </c>
      <c r="BA3314">
        <f>IF(OR($D3314="51",$D3314="52",$D3314="61"),0,(AC3314/'Totals and Drop Down Lists'!Y$5)*Inputs!G$39)</f>
        <v>0</v>
      </c>
      <c r="BB3314">
        <f>IF(OR($D3314="51",$D3314="52",$D3314="61"),0,(AD3314/'Totals and Drop Down Lists'!Z$5)*Inputs!H$39)</f>
        <v>0</v>
      </c>
      <c r="BC3314">
        <f>IF(OR($D3314="51",$D3314="52",$D3314="61"),0,(AE3314/'Totals and Drop Down Lists'!AA$5)*Inputs!I$39)</f>
        <v>0</v>
      </c>
      <c r="BD3314">
        <f>IF(OR($D3314="51",$D3314="52",$D3314="61"),0,(AF3314/'Totals and Drop Down Lists'!AB$5)*Inputs!J$39)</f>
        <v>0</v>
      </c>
      <c r="BE3314">
        <f>IF(OR($D3314="51",$D3314="52",$D3314="61"),0,(AG3314/'Totals and Drop Down Lists'!AC$5)*Inputs!K$39)</f>
        <v>0</v>
      </c>
      <c r="BF3314">
        <f>IF(OR($D3314="51",$D3314="52",$D3314="61"),0,(AH3314/'Totals and Drop Down Lists'!AD$5)*Inputs!L$39)</f>
        <v>0</v>
      </c>
      <c r="BG3314" s="10">
        <f t="shared" si="460"/>
        <v>150697.91395537858</v>
      </c>
    </row>
    <row r="3315" spans="1:59" ht="43.2">
      <c r="A3315" s="1" t="s">
        <v>7672</v>
      </c>
      <c r="B3315" s="1" t="s">
        <v>3754</v>
      </c>
      <c r="C3315" s="1" t="s">
        <v>3770</v>
      </c>
      <c r="D3315" s="1" t="s">
        <v>25</v>
      </c>
      <c r="E3315" s="1" t="s">
        <v>3771</v>
      </c>
      <c r="F3315" s="2">
        <v>49188</v>
      </c>
      <c r="G3315" s="2">
        <v>79</v>
      </c>
      <c r="H3315" s="2">
        <v>0</v>
      </c>
      <c r="I3315" s="2">
        <v>7852</v>
      </c>
      <c r="J3315" s="2">
        <v>19543</v>
      </c>
      <c r="K3315" s="2">
        <v>4526</v>
      </c>
      <c r="L3315" s="2">
        <v>74</v>
      </c>
      <c r="M3315" s="2">
        <v>19</v>
      </c>
      <c r="N3315" s="2">
        <v>20</v>
      </c>
      <c r="O3315" s="2">
        <v>220</v>
      </c>
      <c r="P3315" s="2">
        <v>78</v>
      </c>
      <c r="Q3315" s="2">
        <v>0</v>
      </c>
      <c r="R3315" s="2">
        <v>1752</v>
      </c>
      <c r="S3315" s="2">
        <v>3078800</v>
      </c>
      <c r="T3315" s="2">
        <v>171278100</v>
      </c>
      <c r="U3315" s="2">
        <v>314</v>
      </c>
      <c r="V3315" s="2">
        <v>520</v>
      </c>
      <c r="W3315" s="2">
        <v>85</v>
      </c>
      <c r="X3315" s="2">
        <v>1169</v>
      </c>
      <c r="Y3315" s="2">
        <v>205</v>
      </c>
      <c r="Z3315" s="2">
        <v>464</v>
      </c>
      <c r="AA3315" s="9">
        <f t="shared" si="461"/>
        <v>49188</v>
      </c>
      <c r="AB3315" s="9">
        <f t="shared" si="462"/>
        <v>7773</v>
      </c>
      <c r="AC3315" s="9">
        <f t="shared" si="463"/>
        <v>2163</v>
      </c>
      <c r="AD3315" s="9">
        <f t="shared" si="464"/>
        <v>1752</v>
      </c>
      <c r="AE3315" s="44">
        <f t="shared" si="465"/>
        <v>7.3203804608371612E-5</v>
      </c>
      <c r="AF3315" s="9">
        <f t="shared" si="466"/>
        <v>564</v>
      </c>
      <c r="AG3315" s="9">
        <f t="shared" si="459"/>
        <v>669</v>
      </c>
      <c r="AH3315" s="44">
        <f t="shared" si="467"/>
        <v>5.7650160625253907E-5</v>
      </c>
      <c r="AI3315">
        <f>AA3315/'Totals and Drop Down Lists'!W$6*Inputs!E$37</f>
        <v>44620.422346887368</v>
      </c>
      <c r="AJ3315">
        <f>AB3315/'Totals and Drop Down Lists'!X$6*Inputs!F$37</f>
        <v>25576.179571569519</v>
      </c>
      <c r="AK3315">
        <f>AC3315/'Totals and Drop Down Lists'!Y$6*Inputs!G$37</f>
        <v>14259.226631801203</v>
      </c>
      <c r="AL3315">
        <f>AD3315/'Totals and Drop Down Lists'!Z$6*Inputs!H$37</f>
        <v>14046.662225029293</v>
      </c>
      <c r="AM3315">
        <f>AE3315/'Totals and Drop Down Lists'!AA$6*Inputs!I$37</f>
        <v>9113.0940794596063</v>
      </c>
      <c r="AN3315">
        <f>AF3315/'Totals and Drop Down Lists'!AB$6*Inputs!J$37</f>
        <v>11255.574931154433</v>
      </c>
      <c r="AO3315">
        <f>AG3315/'Totals and Drop Down Lists'!AC$6*Inputs!K$37</f>
        <v>12459.172463812292</v>
      </c>
      <c r="AP3315">
        <f>AH3315/'Totals and Drop Down Lists'!AD$6*Inputs!L$37</f>
        <v>13566.807056644251</v>
      </c>
      <c r="AQ3315">
        <f>IF(OR($D3315="51",$D3315="52",$D3315="61"),(AA3315/'Totals and Drop Down Lists'!W$4)*Inputs!E$38,0)</f>
        <v>0</v>
      </c>
      <c r="AR3315">
        <f>IF(OR($D3315="51",$D3315="52",$D3315="61"),(AB3315/'Totals and Drop Down Lists'!X$4)*Inputs!F$38,0)</f>
        <v>0</v>
      </c>
      <c r="AS3315">
        <f>IF(OR($D3315="51",$D3315="52",$D3315="61"),(AC3315/'Totals and Drop Down Lists'!Y$4)*Inputs!G$38,0)</f>
        <v>0</v>
      </c>
      <c r="AT3315">
        <f>IF(OR($D3315="51",$D3315="52",$D3315="61"),(AD3315/'Totals and Drop Down Lists'!Z$4)*Inputs!H$38,0)</f>
        <v>0</v>
      </c>
      <c r="AU3315">
        <f>IF(OR($D3315="51",$D3315="52",$D3315="61"),(AE3315/'Totals and Drop Down Lists'!AA$4)*Inputs!I$38,0)</f>
        <v>0</v>
      </c>
      <c r="AV3315">
        <f>IF(OR($D3315="51",$D3315="52",$D3315="61"),(AF3315/'Totals and Drop Down Lists'!AB$4)*Inputs!J$38,0)</f>
        <v>0</v>
      </c>
      <c r="AW3315">
        <f>IF(OR($D3315="51",$D3315="52",$D3315="61"),(AG3315/'Totals and Drop Down Lists'!AC$4)*Inputs!K$38,0)</f>
        <v>0</v>
      </c>
      <c r="AX3315">
        <f>IF(OR($D3315="51",$D3315="52",$D3315="61"),(AH3315/'Totals and Drop Down Lists'!AD$4)*Inputs!L$38,0)</f>
        <v>0</v>
      </c>
      <c r="AY3315">
        <f>IF(OR($D3315="51",$D3315="52",$D3315="61"),0,(AA3315/'Totals and Drop Down Lists'!W$5)*Inputs!E$39)</f>
        <v>0</v>
      </c>
      <c r="AZ3315">
        <f>IF(OR($D3315="51",$D3315="52",$D3315="61"),0,(AB3315/'Totals and Drop Down Lists'!X$5)*Inputs!F$39)</f>
        <v>0</v>
      </c>
      <c r="BA3315">
        <f>IF(OR($D3315="51",$D3315="52",$D3315="61"),0,(AC3315/'Totals and Drop Down Lists'!Y$5)*Inputs!G$39)</f>
        <v>0</v>
      </c>
      <c r="BB3315">
        <f>IF(OR($D3315="51",$D3315="52",$D3315="61"),0,(AD3315/'Totals and Drop Down Lists'!Z$5)*Inputs!H$39)</f>
        <v>0</v>
      </c>
      <c r="BC3315">
        <f>IF(OR($D3315="51",$D3315="52",$D3315="61"),0,(AE3315/'Totals and Drop Down Lists'!AA$5)*Inputs!I$39)</f>
        <v>0</v>
      </c>
      <c r="BD3315">
        <f>IF(OR($D3315="51",$D3315="52",$D3315="61"),0,(AF3315/'Totals and Drop Down Lists'!AB$5)*Inputs!J$39)</f>
        <v>0</v>
      </c>
      <c r="BE3315">
        <f>IF(OR($D3315="51",$D3315="52",$D3315="61"),0,(AG3315/'Totals and Drop Down Lists'!AC$5)*Inputs!K$39)</f>
        <v>0</v>
      </c>
      <c r="BF3315">
        <f>IF(OR($D3315="51",$D3315="52",$D3315="61"),0,(AH3315/'Totals and Drop Down Lists'!AD$5)*Inputs!L$39)</f>
        <v>0</v>
      </c>
      <c r="BG3315" s="10">
        <f t="shared" si="460"/>
        <v>144897.13930635797</v>
      </c>
    </row>
    <row r="3316" spans="1:59" ht="43.2">
      <c r="A3316" s="1" t="s">
        <v>7672</v>
      </c>
      <c r="B3316" s="1" t="s">
        <v>3754</v>
      </c>
      <c r="C3316" s="1" t="s">
        <v>88</v>
      </c>
      <c r="D3316" s="1" t="s">
        <v>25</v>
      </c>
      <c r="E3316" s="1" t="s">
        <v>3772</v>
      </c>
      <c r="F3316" s="2">
        <v>44857</v>
      </c>
      <c r="G3316" s="2">
        <v>157</v>
      </c>
      <c r="H3316" s="2">
        <v>76</v>
      </c>
      <c r="I3316" s="2">
        <v>8677</v>
      </c>
      <c r="J3316" s="2">
        <v>17523</v>
      </c>
      <c r="K3316" s="2">
        <v>4620</v>
      </c>
      <c r="L3316" s="2">
        <v>50</v>
      </c>
      <c r="M3316" s="2">
        <v>29</v>
      </c>
      <c r="N3316" s="2">
        <v>0</v>
      </c>
      <c r="O3316" s="2">
        <v>172</v>
      </c>
      <c r="P3316" s="2">
        <v>117</v>
      </c>
      <c r="Q3316" s="2">
        <v>0</v>
      </c>
      <c r="R3316" s="2">
        <v>1235</v>
      </c>
      <c r="S3316" s="2">
        <v>2448400</v>
      </c>
      <c r="T3316" s="2">
        <v>141886300</v>
      </c>
      <c r="U3316" s="2">
        <v>331</v>
      </c>
      <c r="V3316" s="2">
        <v>270</v>
      </c>
      <c r="W3316" s="2">
        <v>20</v>
      </c>
      <c r="X3316" s="2">
        <v>890</v>
      </c>
      <c r="Y3316" s="2">
        <v>54</v>
      </c>
      <c r="Z3316" s="2">
        <v>519</v>
      </c>
      <c r="AA3316" s="9">
        <f t="shared" si="461"/>
        <v>44857</v>
      </c>
      <c r="AB3316" s="9">
        <f t="shared" si="462"/>
        <v>8444</v>
      </c>
      <c r="AC3316" s="9">
        <f t="shared" si="463"/>
        <v>1603</v>
      </c>
      <c r="AD3316" s="9">
        <f t="shared" si="464"/>
        <v>1235</v>
      </c>
      <c r="AE3316" s="44">
        <f t="shared" si="465"/>
        <v>8.5068989905170332E-5</v>
      </c>
      <c r="AF3316" s="9">
        <f t="shared" si="466"/>
        <v>600</v>
      </c>
      <c r="AG3316" s="9">
        <f t="shared" si="459"/>
        <v>573</v>
      </c>
      <c r="AH3316" s="44">
        <f t="shared" si="467"/>
        <v>5.6213318326121381E-5</v>
      </c>
      <c r="AI3316">
        <f>AA3316/'Totals and Drop Down Lists'!W$6*Inputs!E$37</f>
        <v>40691.597243521319</v>
      </c>
      <c r="AJ3316">
        <f>AB3316/'Totals and Drop Down Lists'!X$6*Inputs!F$37</f>
        <v>27784.029371199413</v>
      </c>
      <c r="AK3316">
        <f>AC3316/'Totals and Drop Down Lists'!Y$6*Inputs!G$37</f>
        <v>10567.517471464322</v>
      </c>
      <c r="AL3316">
        <f>AD3316/'Totals and Drop Down Lists'!Z$6*Inputs!H$37</f>
        <v>9901.6140684424536</v>
      </c>
      <c r="AM3316">
        <f>AE3316/'Totals and Drop Down Lists'!AA$6*Inputs!I$37</f>
        <v>10590.183288940148</v>
      </c>
      <c r="AN3316">
        <f>AF3316/'Totals and Drop Down Lists'!AB$6*Inputs!J$37</f>
        <v>11974.015884206847</v>
      </c>
      <c r="AO3316">
        <f>AG3316/'Totals and Drop Down Lists'!AC$6*Inputs!K$37</f>
        <v>10671.309150619496</v>
      </c>
      <c r="AP3316">
        <f>AH3316/'Totals and Drop Down Lists'!AD$6*Inputs!L$37</f>
        <v>13228.675089070564</v>
      </c>
      <c r="AQ3316">
        <f>IF(OR($D3316="51",$D3316="52",$D3316="61"),(AA3316/'Totals and Drop Down Lists'!W$4)*Inputs!E$38,0)</f>
        <v>0</v>
      </c>
      <c r="AR3316">
        <f>IF(OR($D3316="51",$D3316="52",$D3316="61"),(AB3316/'Totals and Drop Down Lists'!X$4)*Inputs!F$38,0)</f>
        <v>0</v>
      </c>
      <c r="AS3316">
        <f>IF(OR($D3316="51",$D3316="52",$D3316="61"),(AC3316/'Totals and Drop Down Lists'!Y$4)*Inputs!G$38,0)</f>
        <v>0</v>
      </c>
      <c r="AT3316">
        <f>IF(OR($D3316="51",$D3316="52",$D3316="61"),(AD3316/'Totals and Drop Down Lists'!Z$4)*Inputs!H$38,0)</f>
        <v>0</v>
      </c>
      <c r="AU3316">
        <f>IF(OR($D3316="51",$D3316="52",$D3316="61"),(AE3316/'Totals and Drop Down Lists'!AA$4)*Inputs!I$38,0)</f>
        <v>0</v>
      </c>
      <c r="AV3316">
        <f>IF(OR($D3316="51",$D3316="52",$D3316="61"),(AF3316/'Totals and Drop Down Lists'!AB$4)*Inputs!J$38,0)</f>
        <v>0</v>
      </c>
      <c r="AW3316">
        <f>IF(OR($D3316="51",$D3316="52",$D3316="61"),(AG3316/'Totals and Drop Down Lists'!AC$4)*Inputs!K$38,0)</f>
        <v>0</v>
      </c>
      <c r="AX3316">
        <f>IF(OR($D3316="51",$D3316="52",$D3316="61"),(AH3316/'Totals and Drop Down Lists'!AD$4)*Inputs!L$38,0)</f>
        <v>0</v>
      </c>
      <c r="AY3316">
        <f>IF(OR($D3316="51",$D3316="52",$D3316="61"),0,(AA3316/'Totals and Drop Down Lists'!W$5)*Inputs!E$39)</f>
        <v>0</v>
      </c>
      <c r="AZ3316">
        <f>IF(OR($D3316="51",$D3316="52",$D3316="61"),0,(AB3316/'Totals and Drop Down Lists'!X$5)*Inputs!F$39)</f>
        <v>0</v>
      </c>
      <c r="BA3316">
        <f>IF(OR($D3316="51",$D3316="52",$D3316="61"),0,(AC3316/'Totals and Drop Down Lists'!Y$5)*Inputs!G$39)</f>
        <v>0</v>
      </c>
      <c r="BB3316">
        <f>IF(OR($D3316="51",$D3316="52",$D3316="61"),0,(AD3316/'Totals and Drop Down Lists'!Z$5)*Inputs!H$39)</f>
        <v>0</v>
      </c>
      <c r="BC3316">
        <f>IF(OR($D3316="51",$D3316="52",$D3316="61"),0,(AE3316/'Totals and Drop Down Lists'!AA$5)*Inputs!I$39)</f>
        <v>0</v>
      </c>
      <c r="BD3316">
        <f>IF(OR($D3316="51",$D3316="52",$D3316="61"),0,(AF3316/'Totals and Drop Down Lists'!AB$5)*Inputs!J$39)</f>
        <v>0</v>
      </c>
      <c r="BE3316">
        <f>IF(OR($D3316="51",$D3316="52",$D3316="61"),0,(AG3316/'Totals and Drop Down Lists'!AC$5)*Inputs!K$39)</f>
        <v>0</v>
      </c>
      <c r="BF3316">
        <f>IF(OR($D3316="51",$D3316="52",$D3316="61"),0,(AH3316/'Totals and Drop Down Lists'!AD$5)*Inputs!L$39)</f>
        <v>0</v>
      </c>
      <c r="BG3316" s="10">
        <f t="shared" si="460"/>
        <v>135408.94156746456</v>
      </c>
    </row>
    <row r="3317" spans="1:59" ht="43.2">
      <c r="A3317" s="1" t="s">
        <v>7672</v>
      </c>
      <c r="B3317" s="1" t="s">
        <v>3754</v>
      </c>
      <c r="C3317" s="1" t="s">
        <v>326</v>
      </c>
      <c r="D3317" s="1" t="s">
        <v>25</v>
      </c>
      <c r="E3317" s="1" t="s">
        <v>3773</v>
      </c>
      <c r="F3317" s="2">
        <v>91295</v>
      </c>
      <c r="G3317" s="2">
        <v>470</v>
      </c>
      <c r="H3317" s="2">
        <v>0</v>
      </c>
      <c r="I3317" s="2">
        <v>13051</v>
      </c>
      <c r="J3317" s="2">
        <v>36815</v>
      </c>
      <c r="K3317" s="2">
        <v>12238</v>
      </c>
      <c r="L3317" s="2">
        <v>193</v>
      </c>
      <c r="M3317" s="2">
        <v>48</v>
      </c>
      <c r="N3317" s="2">
        <v>25</v>
      </c>
      <c r="O3317" s="2">
        <v>527</v>
      </c>
      <c r="P3317" s="2">
        <v>56</v>
      </c>
      <c r="Q3317" s="2">
        <v>0</v>
      </c>
      <c r="R3317" s="2">
        <v>1790</v>
      </c>
      <c r="S3317" s="2">
        <v>8105300</v>
      </c>
      <c r="T3317" s="2">
        <v>421134300</v>
      </c>
      <c r="U3317" s="2">
        <v>4628</v>
      </c>
      <c r="V3317" s="2">
        <v>290</v>
      </c>
      <c r="W3317" s="2">
        <v>129</v>
      </c>
      <c r="X3317" s="2">
        <v>1513</v>
      </c>
      <c r="Y3317" s="2">
        <v>95</v>
      </c>
      <c r="Z3317" s="2">
        <v>992</v>
      </c>
      <c r="AA3317" s="9">
        <f t="shared" si="461"/>
        <v>91295</v>
      </c>
      <c r="AB3317" s="9">
        <f t="shared" si="462"/>
        <v>12581</v>
      </c>
      <c r="AC3317" s="9">
        <f t="shared" si="463"/>
        <v>2639</v>
      </c>
      <c r="AD3317" s="9">
        <f t="shared" si="464"/>
        <v>1790</v>
      </c>
      <c r="AE3317" s="44">
        <f t="shared" si="465"/>
        <v>2.8411350562984247E-4</v>
      </c>
      <c r="AF3317" s="9">
        <f t="shared" si="466"/>
        <v>1094</v>
      </c>
      <c r="AG3317" s="9">
        <f t="shared" si="459"/>
        <v>1087</v>
      </c>
      <c r="AH3317" s="44">
        <f t="shared" si="467"/>
        <v>1.344516927710928E-4</v>
      </c>
      <c r="AI3317">
        <f>AA3317/'Totals and Drop Down Lists'!W$6*Inputs!E$37</f>
        <v>82817.383470746572</v>
      </c>
      <c r="AJ3317">
        <f>AB3317/'Totals and Drop Down Lists'!X$6*Inputs!F$37</f>
        <v>41396.361146264782</v>
      </c>
      <c r="AK3317">
        <f>AC3317/'Totals and Drop Down Lists'!Y$6*Inputs!G$37</f>
        <v>17397.179418087551</v>
      </c>
      <c r="AL3317">
        <f>AD3317/'Totals and Drop Down Lists'!Z$6*Inputs!H$37</f>
        <v>14351.32727328906</v>
      </c>
      <c r="AM3317">
        <f>AE3317/'Totals and Drop Down Lists'!AA$6*Inputs!I$37</f>
        <v>35369.105743907399</v>
      </c>
      <c r="AN3317">
        <f>AF3317/'Totals and Drop Down Lists'!AB$6*Inputs!J$37</f>
        <v>21832.622295537149</v>
      </c>
      <c r="AO3317">
        <f>AG3317/'Totals and Drop Down Lists'!AC$6*Inputs!K$37</f>
        <v>20243.827306672589</v>
      </c>
      <c r="AP3317">
        <f>AH3317/'Totals and Drop Down Lists'!AD$6*Inputs!L$37</f>
        <v>31640.504631405664</v>
      </c>
      <c r="AQ3317">
        <f>IF(OR($D3317="51",$D3317="52",$D3317="61"),(AA3317/'Totals and Drop Down Lists'!W$4)*Inputs!E$38,0)</f>
        <v>0</v>
      </c>
      <c r="AR3317">
        <f>IF(OR($D3317="51",$D3317="52",$D3317="61"),(AB3317/'Totals and Drop Down Lists'!X$4)*Inputs!F$38,0)</f>
        <v>0</v>
      </c>
      <c r="AS3317">
        <f>IF(OR($D3317="51",$D3317="52",$D3317="61"),(AC3317/'Totals and Drop Down Lists'!Y$4)*Inputs!G$38,0)</f>
        <v>0</v>
      </c>
      <c r="AT3317">
        <f>IF(OR($D3317="51",$D3317="52",$D3317="61"),(AD3317/'Totals and Drop Down Lists'!Z$4)*Inputs!H$38,0)</f>
        <v>0</v>
      </c>
      <c r="AU3317">
        <f>IF(OR($D3317="51",$D3317="52",$D3317="61"),(AE3317/'Totals and Drop Down Lists'!AA$4)*Inputs!I$38,0)</f>
        <v>0</v>
      </c>
      <c r="AV3317">
        <f>IF(OR($D3317="51",$D3317="52",$D3317="61"),(AF3317/'Totals and Drop Down Lists'!AB$4)*Inputs!J$38,0)</f>
        <v>0</v>
      </c>
      <c r="AW3317">
        <f>IF(OR($D3317="51",$D3317="52",$D3317="61"),(AG3317/'Totals and Drop Down Lists'!AC$4)*Inputs!K$38,0)</f>
        <v>0</v>
      </c>
      <c r="AX3317">
        <f>IF(OR($D3317="51",$D3317="52",$D3317="61"),(AH3317/'Totals and Drop Down Lists'!AD$4)*Inputs!L$38,0)</f>
        <v>0</v>
      </c>
      <c r="AY3317">
        <f>IF(OR($D3317="51",$D3317="52",$D3317="61"),0,(AA3317/'Totals and Drop Down Lists'!W$5)*Inputs!E$39)</f>
        <v>0</v>
      </c>
      <c r="AZ3317">
        <f>IF(OR($D3317="51",$D3317="52",$D3317="61"),0,(AB3317/'Totals and Drop Down Lists'!X$5)*Inputs!F$39)</f>
        <v>0</v>
      </c>
      <c r="BA3317">
        <f>IF(OR($D3317="51",$D3317="52",$D3317="61"),0,(AC3317/'Totals and Drop Down Lists'!Y$5)*Inputs!G$39)</f>
        <v>0</v>
      </c>
      <c r="BB3317">
        <f>IF(OR($D3317="51",$D3317="52",$D3317="61"),0,(AD3317/'Totals and Drop Down Lists'!Z$5)*Inputs!H$39)</f>
        <v>0</v>
      </c>
      <c r="BC3317">
        <f>IF(OR($D3317="51",$D3317="52",$D3317="61"),0,(AE3317/'Totals and Drop Down Lists'!AA$5)*Inputs!I$39)</f>
        <v>0</v>
      </c>
      <c r="BD3317">
        <f>IF(OR($D3317="51",$D3317="52",$D3317="61"),0,(AF3317/'Totals and Drop Down Lists'!AB$5)*Inputs!J$39)</f>
        <v>0</v>
      </c>
      <c r="BE3317">
        <f>IF(OR($D3317="51",$D3317="52",$D3317="61"),0,(AG3317/'Totals and Drop Down Lists'!AC$5)*Inputs!K$39)</f>
        <v>0</v>
      </c>
      <c r="BF3317">
        <f>IF(OR($D3317="51",$D3317="52",$D3317="61"),0,(AH3317/'Totals and Drop Down Lists'!AD$5)*Inputs!L$39)</f>
        <v>0</v>
      </c>
      <c r="BG3317" s="10">
        <f t="shared" si="460"/>
        <v>265048.31128591072</v>
      </c>
    </row>
    <row r="3318" spans="1:59" ht="43.2">
      <c r="A3318" s="1" t="s">
        <v>7672</v>
      </c>
      <c r="B3318" s="1" t="s">
        <v>3754</v>
      </c>
      <c r="C3318" s="1" t="s">
        <v>1296</v>
      </c>
      <c r="D3318" s="1" t="s">
        <v>25</v>
      </c>
      <c r="E3318" s="1" t="s">
        <v>3774</v>
      </c>
      <c r="F3318" s="2">
        <v>19177</v>
      </c>
      <c r="G3318" s="2">
        <v>46</v>
      </c>
      <c r="H3318" s="2">
        <v>0</v>
      </c>
      <c r="I3318" s="2">
        <v>4461</v>
      </c>
      <c r="J3318" s="2">
        <v>7406</v>
      </c>
      <c r="K3318" s="2">
        <v>1357</v>
      </c>
      <c r="L3318" s="2">
        <v>146</v>
      </c>
      <c r="M3318" s="2">
        <v>32</v>
      </c>
      <c r="N3318" s="2">
        <v>8</v>
      </c>
      <c r="O3318" s="2">
        <v>5</v>
      </c>
      <c r="P3318" s="2">
        <v>0</v>
      </c>
      <c r="Q3318" s="2">
        <v>0</v>
      </c>
      <c r="R3318" s="2">
        <v>358</v>
      </c>
      <c r="S3318" s="2">
        <v>479000</v>
      </c>
      <c r="T3318" s="2">
        <v>30035400</v>
      </c>
      <c r="U3318" s="2">
        <v>92</v>
      </c>
      <c r="V3318" s="2">
        <v>295</v>
      </c>
      <c r="W3318" s="2">
        <v>4</v>
      </c>
      <c r="X3318" s="2">
        <v>515</v>
      </c>
      <c r="Y3318" s="2">
        <v>54</v>
      </c>
      <c r="Z3318" s="2">
        <v>240</v>
      </c>
      <c r="AA3318" s="9">
        <f t="shared" si="461"/>
        <v>19177</v>
      </c>
      <c r="AB3318" s="9">
        <f t="shared" si="462"/>
        <v>4415</v>
      </c>
      <c r="AC3318" s="9">
        <f t="shared" si="463"/>
        <v>549</v>
      </c>
      <c r="AD3318" s="9">
        <f t="shared" si="464"/>
        <v>358</v>
      </c>
      <c r="AE3318" s="44">
        <f t="shared" si="465"/>
        <v>1.7364879483568094E-5</v>
      </c>
      <c r="AF3318" s="9">
        <f t="shared" si="466"/>
        <v>216</v>
      </c>
      <c r="AG3318" s="9">
        <f t="shared" si="459"/>
        <v>294</v>
      </c>
      <c r="AH3318" s="44">
        <f t="shared" si="467"/>
        <v>2.0044469039825368E-5</v>
      </c>
      <c r="AI3318">
        <f>AA3318/'Totals and Drop Down Lists'!W$6*Inputs!E$37</f>
        <v>17396.231587912887</v>
      </c>
      <c r="AJ3318">
        <f>AB3318/'Totals and Drop Down Lists'!X$6*Inputs!F$37</f>
        <v>14527.059411871791</v>
      </c>
      <c r="AK3318">
        <f>AC3318/'Totals and Drop Down Lists'!Y$6*Inputs!G$37</f>
        <v>3619.1934446874066</v>
      </c>
      <c r="AL3318">
        <f>AD3318/'Totals and Drop Down Lists'!Z$6*Inputs!H$37</f>
        <v>2870.2654546578124</v>
      </c>
      <c r="AM3318">
        <f>AE3318/'Totals and Drop Down Lists'!AA$6*Inputs!I$37</f>
        <v>2161.7425659613427</v>
      </c>
      <c r="AN3318">
        <f>AF3318/'Totals and Drop Down Lists'!AB$6*Inputs!J$37</f>
        <v>4310.6457183144639</v>
      </c>
      <c r="AO3318">
        <f>AG3318/'Totals and Drop Down Lists'!AC$6*Inputs!K$37</f>
        <v>5475.3313966529358</v>
      </c>
      <c r="AP3318">
        <f>AH3318/'Totals and Drop Down Lists'!AD$6*Inputs!L$37</f>
        <v>4717.0630760925533</v>
      </c>
      <c r="AQ3318">
        <f>IF(OR($D3318="51",$D3318="52",$D3318="61"),(AA3318/'Totals and Drop Down Lists'!W$4)*Inputs!E$38,0)</f>
        <v>0</v>
      </c>
      <c r="AR3318">
        <f>IF(OR($D3318="51",$D3318="52",$D3318="61"),(AB3318/'Totals and Drop Down Lists'!X$4)*Inputs!F$38,0)</f>
        <v>0</v>
      </c>
      <c r="AS3318">
        <f>IF(OR($D3318="51",$D3318="52",$D3318="61"),(AC3318/'Totals and Drop Down Lists'!Y$4)*Inputs!G$38,0)</f>
        <v>0</v>
      </c>
      <c r="AT3318">
        <f>IF(OR($D3318="51",$D3318="52",$D3318="61"),(AD3318/'Totals and Drop Down Lists'!Z$4)*Inputs!H$38,0)</f>
        <v>0</v>
      </c>
      <c r="AU3318">
        <f>IF(OR($D3318="51",$D3318="52",$D3318="61"),(AE3318/'Totals and Drop Down Lists'!AA$4)*Inputs!I$38,0)</f>
        <v>0</v>
      </c>
      <c r="AV3318">
        <f>IF(OR($D3318="51",$D3318="52",$D3318="61"),(AF3318/'Totals and Drop Down Lists'!AB$4)*Inputs!J$38,0)</f>
        <v>0</v>
      </c>
      <c r="AW3318">
        <f>IF(OR($D3318="51",$D3318="52",$D3318="61"),(AG3318/'Totals and Drop Down Lists'!AC$4)*Inputs!K$38,0)</f>
        <v>0</v>
      </c>
      <c r="AX3318">
        <f>IF(OR($D3318="51",$D3318="52",$D3318="61"),(AH3318/'Totals and Drop Down Lists'!AD$4)*Inputs!L$38,0)</f>
        <v>0</v>
      </c>
      <c r="AY3318">
        <f>IF(OR($D3318="51",$D3318="52",$D3318="61"),0,(AA3318/'Totals and Drop Down Lists'!W$5)*Inputs!E$39)</f>
        <v>0</v>
      </c>
      <c r="AZ3318">
        <f>IF(OR($D3318="51",$D3318="52",$D3318="61"),0,(AB3318/'Totals and Drop Down Lists'!X$5)*Inputs!F$39)</f>
        <v>0</v>
      </c>
      <c r="BA3318">
        <f>IF(OR($D3318="51",$D3318="52",$D3318="61"),0,(AC3318/'Totals and Drop Down Lists'!Y$5)*Inputs!G$39)</f>
        <v>0</v>
      </c>
      <c r="BB3318">
        <f>IF(OR($D3318="51",$D3318="52",$D3318="61"),0,(AD3318/'Totals and Drop Down Lists'!Z$5)*Inputs!H$39)</f>
        <v>0</v>
      </c>
      <c r="BC3318">
        <f>IF(OR($D3318="51",$D3318="52",$D3318="61"),0,(AE3318/'Totals and Drop Down Lists'!AA$5)*Inputs!I$39)</f>
        <v>0</v>
      </c>
      <c r="BD3318">
        <f>IF(OR($D3318="51",$D3318="52",$D3318="61"),0,(AF3318/'Totals and Drop Down Lists'!AB$5)*Inputs!J$39)</f>
        <v>0</v>
      </c>
      <c r="BE3318">
        <f>IF(OR($D3318="51",$D3318="52",$D3318="61"),0,(AG3318/'Totals and Drop Down Lists'!AC$5)*Inputs!K$39)</f>
        <v>0</v>
      </c>
      <c r="BF3318">
        <f>IF(OR($D3318="51",$D3318="52",$D3318="61"),0,(AH3318/'Totals and Drop Down Lists'!AD$5)*Inputs!L$39)</f>
        <v>0</v>
      </c>
      <c r="BG3318" s="10">
        <f t="shared" si="460"/>
        <v>55077.532656151205</v>
      </c>
    </row>
    <row r="3319" spans="1:59" ht="28.8">
      <c r="A3319" s="1" t="s">
        <v>7673</v>
      </c>
      <c r="B3319" s="1" t="s">
        <v>5244</v>
      </c>
      <c r="C3319" s="1" t="s">
        <v>5245</v>
      </c>
      <c r="D3319" s="1" t="s">
        <v>7</v>
      </c>
      <c r="E3319" s="1" t="s">
        <v>5246</v>
      </c>
      <c r="F3319" s="2">
        <v>1359033</v>
      </c>
      <c r="G3319" s="2">
        <v>21374</v>
      </c>
      <c r="H3319" s="2">
        <v>3985</v>
      </c>
      <c r="I3319" s="2">
        <v>265645</v>
      </c>
      <c r="J3319" s="2">
        <v>477134</v>
      </c>
      <c r="K3319" s="2">
        <v>211240</v>
      </c>
      <c r="L3319" s="2">
        <v>7072</v>
      </c>
      <c r="M3319" s="2">
        <v>1606</v>
      </c>
      <c r="N3319" s="2">
        <v>487</v>
      </c>
      <c r="O3319" s="2">
        <v>9257</v>
      </c>
      <c r="P3319" s="2">
        <v>3184</v>
      </c>
      <c r="Q3319" s="2">
        <v>962</v>
      </c>
      <c r="R3319" s="2">
        <v>30005</v>
      </c>
      <c r="S3319" s="2">
        <v>176000000</v>
      </c>
      <c r="T3319" s="2">
        <v>8465465400</v>
      </c>
      <c r="U3319" s="2">
        <v>20782</v>
      </c>
      <c r="V3319" s="2">
        <v>12895</v>
      </c>
      <c r="W3319" s="2">
        <v>624</v>
      </c>
      <c r="X3319" s="2">
        <v>49220</v>
      </c>
      <c r="Y3319" s="2">
        <v>4910</v>
      </c>
      <c r="Z3319" s="2">
        <v>30430</v>
      </c>
      <c r="AA3319" s="9">
        <f t="shared" si="461"/>
        <v>1359033</v>
      </c>
      <c r="AB3319" s="9">
        <f t="shared" si="462"/>
        <v>240286</v>
      </c>
      <c r="AC3319" s="9">
        <f t="shared" si="463"/>
        <v>52573</v>
      </c>
      <c r="AD3319" s="9">
        <f t="shared" si="464"/>
        <v>30005</v>
      </c>
      <c r="AE3319" s="44">
        <f t="shared" si="465"/>
        <v>6.5314219075537239E-3</v>
      </c>
      <c r="AF3319" s="9">
        <f t="shared" si="466"/>
        <v>35701</v>
      </c>
      <c r="AG3319" s="9">
        <f t="shared" si="459"/>
        <v>35340</v>
      </c>
      <c r="AH3319" s="44">
        <f t="shared" si="467"/>
        <v>5.8217483039150605E-3</v>
      </c>
      <c r="AI3319">
        <f>AA3319/'Totals and Drop Down Lists'!W$6*Inputs!E$37</f>
        <v>1232833.7489500972</v>
      </c>
      <c r="AJ3319">
        <f>AB3319/'Totals and Drop Down Lists'!X$6*Inputs!F$37</f>
        <v>790633.97459592868</v>
      </c>
      <c r="AK3319">
        <f>AC3319/'Totals and Drop Down Lists'!Y$6*Inputs!G$37</f>
        <v>346578.97443998366</v>
      </c>
      <c r="AL3319">
        <f>AD3319/'Totals and Drop Down Lists'!Z$6*Inputs!H$37</f>
        <v>240565.12560616664</v>
      </c>
      <c r="AM3319">
        <f>AE3319/'Totals and Drop Down Lists'!AA$6*Inputs!I$37</f>
        <v>813092.47018800059</v>
      </c>
      <c r="AN3319">
        <f>AF3319/'Totals and Drop Down Lists'!AB$6*Inputs!J$37</f>
        <v>712473.90180344763</v>
      </c>
      <c r="AO3319">
        <f>AG3319/'Totals and Drop Down Lists'!AC$6*Inputs!K$37</f>
        <v>658157.18216909782</v>
      </c>
      <c r="AP3319">
        <f>AH3319/'Totals and Drop Down Lists'!AD$6*Inputs!L$37</f>
        <v>1370031.4988708443</v>
      </c>
      <c r="AQ3319">
        <f>IF(OR($D3319="51",$D3319="52",$D3319="61"),(AA3319/'Totals and Drop Down Lists'!W$4)*Inputs!E$38,0)</f>
        <v>0</v>
      </c>
      <c r="AR3319">
        <f>IF(OR($D3319="51",$D3319="52",$D3319="61"),(AB3319/'Totals and Drop Down Lists'!X$4)*Inputs!F$38,0)</f>
        <v>0</v>
      </c>
      <c r="AS3319">
        <f>IF(OR($D3319="51",$D3319="52",$D3319="61"),(AC3319/'Totals and Drop Down Lists'!Y$4)*Inputs!G$38,0)</f>
        <v>0</v>
      </c>
      <c r="AT3319">
        <f>IF(OR($D3319="51",$D3319="52",$D3319="61"),(AD3319/'Totals and Drop Down Lists'!Z$4)*Inputs!H$38,0)</f>
        <v>0</v>
      </c>
      <c r="AU3319">
        <f>IF(OR($D3319="51",$D3319="52",$D3319="61"),(AE3319/'Totals and Drop Down Lists'!AA$4)*Inputs!I$38,0)</f>
        <v>0</v>
      </c>
      <c r="AV3319">
        <f>IF(OR($D3319="51",$D3319="52",$D3319="61"),(AF3319/'Totals and Drop Down Lists'!AB$4)*Inputs!J$38,0)</f>
        <v>0</v>
      </c>
      <c r="AW3319">
        <f>IF(OR($D3319="51",$D3319="52",$D3319="61"),(AG3319/'Totals and Drop Down Lists'!AC$4)*Inputs!K$38,0)</f>
        <v>0</v>
      </c>
      <c r="AX3319">
        <f>IF(OR($D3319="51",$D3319="52",$D3319="61"),(AH3319/'Totals and Drop Down Lists'!AD$4)*Inputs!L$38,0)</f>
        <v>0</v>
      </c>
      <c r="AY3319">
        <f>IF(OR($D3319="51",$D3319="52",$D3319="61"),0,(AA3319/'Totals and Drop Down Lists'!W$5)*Inputs!E$39)</f>
        <v>0</v>
      </c>
      <c r="AZ3319">
        <f>IF(OR($D3319="51",$D3319="52",$D3319="61"),0,(AB3319/'Totals and Drop Down Lists'!X$5)*Inputs!F$39)</f>
        <v>0</v>
      </c>
      <c r="BA3319">
        <f>IF(OR($D3319="51",$D3319="52",$D3319="61"),0,(AC3319/'Totals and Drop Down Lists'!Y$5)*Inputs!G$39)</f>
        <v>0</v>
      </c>
      <c r="BB3319">
        <f>IF(OR($D3319="51",$D3319="52",$D3319="61"),0,(AD3319/'Totals and Drop Down Lists'!Z$5)*Inputs!H$39)</f>
        <v>0</v>
      </c>
      <c r="BC3319">
        <f>IF(OR($D3319="51",$D3319="52",$D3319="61"),0,(AE3319/'Totals and Drop Down Lists'!AA$5)*Inputs!I$39)</f>
        <v>0</v>
      </c>
      <c r="BD3319">
        <f>IF(OR($D3319="51",$D3319="52",$D3319="61"),0,(AF3319/'Totals and Drop Down Lists'!AB$5)*Inputs!J$39)</f>
        <v>0</v>
      </c>
      <c r="BE3319">
        <f>IF(OR($D3319="51",$D3319="52",$D3319="61"),0,(AG3319/'Totals and Drop Down Lists'!AC$5)*Inputs!K$39)</f>
        <v>0</v>
      </c>
      <c r="BF3319">
        <f>IF(OR($D3319="51",$D3319="52",$D3319="61"),0,(AH3319/'Totals and Drop Down Lists'!AD$5)*Inputs!L$39)</f>
        <v>0</v>
      </c>
      <c r="BG3319" s="10">
        <f t="shared" si="460"/>
        <v>6164366.8766235663</v>
      </c>
    </row>
    <row r="3320" spans="1:59" ht="28.8">
      <c r="A3320" s="1" t="s">
        <v>7673</v>
      </c>
      <c r="B3320" s="1" t="s">
        <v>5244</v>
      </c>
      <c r="C3320" s="1" t="s">
        <v>5247</v>
      </c>
      <c r="D3320" s="1" t="s">
        <v>215</v>
      </c>
      <c r="E3320" s="1" t="s">
        <v>5248</v>
      </c>
      <c r="F3320" s="2">
        <v>394268</v>
      </c>
      <c r="G3320" s="2">
        <v>2104</v>
      </c>
      <c r="H3320" s="2">
        <v>277</v>
      </c>
      <c r="I3320" s="2">
        <v>36914</v>
      </c>
      <c r="J3320" s="2">
        <v>127579</v>
      </c>
      <c r="K3320" s="2">
        <v>32656</v>
      </c>
      <c r="L3320" s="2">
        <v>1657</v>
      </c>
      <c r="M3320" s="2">
        <v>374</v>
      </c>
      <c r="N3320" s="2">
        <v>119</v>
      </c>
      <c r="O3320" s="2">
        <v>1771</v>
      </c>
      <c r="P3320" s="2">
        <v>509</v>
      </c>
      <c r="Q3320" s="2">
        <v>159</v>
      </c>
      <c r="R3320" s="2">
        <v>3843</v>
      </c>
      <c r="S3320" s="2">
        <v>33066800</v>
      </c>
      <c r="T3320" s="2">
        <v>1802136600</v>
      </c>
      <c r="U3320" s="2">
        <v>2488</v>
      </c>
      <c r="V3320" s="2">
        <v>998</v>
      </c>
      <c r="W3320" s="2">
        <v>0</v>
      </c>
      <c r="X3320" s="2">
        <v>4464</v>
      </c>
      <c r="Y3320" s="2">
        <v>352</v>
      </c>
      <c r="Z3320" s="2">
        <v>3049</v>
      </c>
      <c r="AA3320" s="9">
        <f t="shared" si="461"/>
        <v>394268</v>
      </c>
      <c r="AB3320" s="9">
        <f t="shared" si="462"/>
        <v>34533</v>
      </c>
      <c r="AC3320" s="9">
        <f t="shared" si="463"/>
        <v>8432</v>
      </c>
      <c r="AD3320" s="9">
        <f t="shared" si="464"/>
        <v>3843</v>
      </c>
      <c r="AE3320" s="44">
        <f t="shared" si="465"/>
        <v>5.837710675405366E-4</v>
      </c>
      <c r="AF3320" s="9">
        <f t="shared" si="466"/>
        <v>3466</v>
      </c>
      <c r="AG3320" s="9">
        <f t="shared" si="459"/>
        <v>3401</v>
      </c>
      <c r="AH3320" s="44">
        <f t="shared" si="467"/>
        <v>3.2392279557793305E-4</v>
      </c>
      <c r="AI3320">
        <f>AA3320/'Totals and Drop Down Lists'!W$6*Inputs!E$37</f>
        <v>357656.43404616142</v>
      </c>
      <c r="AJ3320">
        <f>AB3320/'Totals and Drop Down Lists'!X$6*Inputs!F$37</f>
        <v>113626.94058214464</v>
      </c>
      <c r="AK3320">
        <f>AC3320/'Totals and Drop Down Lists'!Y$6*Inputs!G$37</f>
        <v>55586.592214215329</v>
      </c>
      <c r="AL3320">
        <f>AD3320/'Totals and Drop Down Lists'!Z$6*Inputs!H$37</f>
        <v>30811.257380586514</v>
      </c>
      <c r="AM3320">
        <f>AE3320/'Totals and Drop Down Lists'!AA$6*Inputs!I$37</f>
        <v>72673.280956152463</v>
      </c>
      <c r="AN3320">
        <f>AF3320/'Totals and Drop Down Lists'!AB$6*Inputs!J$37</f>
        <v>69169.898424434883</v>
      </c>
      <c r="AO3320">
        <f>AG3320/'Totals and Drop Down Lists'!AC$6*Inputs!K$37</f>
        <v>63338.782585090594</v>
      </c>
      <c r="AP3320">
        <f>AH3320/'Totals and Drop Down Lists'!AD$6*Inputs!L$37</f>
        <v>76228.722022494447</v>
      </c>
      <c r="AQ3320">
        <f>IF(OR($D3320="51",$D3320="52",$D3320="61"),(AA3320/'Totals and Drop Down Lists'!W$4)*Inputs!E$38,0)</f>
        <v>0</v>
      </c>
      <c r="AR3320">
        <f>IF(OR($D3320="51",$D3320="52",$D3320="61"),(AB3320/'Totals and Drop Down Lists'!X$4)*Inputs!F$38,0)</f>
        <v>0</v>
      </c>
      <c r="AS3320">
        <f>IF(OR($D3320="51",$D3320="52",$D3320="61"),(AC3320/'Totals and Drop Down Lists'!Y$4)*Inputs!G$38,0)</f>
        <v>0</v>
      </c>
      <c r="AT3320">
        <f>IF(OR($D3320="51",$D3320="52",$D3320="61"),(AD3320/'Totals and Drop Down Lists'!Z$4)*Inputs!H$38,0)</f>
        <v>0</v>
      </c>
      <c r="AU3320">
        <f>IF(OR($D3320="51",$D3320="52",$D3320="61"),(AE3320/'Totals and Drop Down Lists'!AA$4)*Inputs!I$38,0)</f>
        <v>0</v>
      </c>
      <c r="AV3320">
        <f>IF(OR($D3320="51",$D3320="52",$D3320="61"),(AF3320/'Totals and Drop Down Lists'!AB$4)*Inputs!J$38,0)</f>
        <v>0</v>
      </c>
      <c r="AW3320">
        <f>IF(OR($D3320="51",$D3320="52",$D3320="61"),(AG3320/'Totals and Drop Down Lists'!AC$4)*Inputs!K$38,0)</f>
        <v>0</v>
      </c>
      <c r="AX3320">
        <f>IF(OR($D3320="51",$D3320="52",$D3320="61"),(AH3320/'Totals and Drop Down Lists'!AD$4)*Inputs!L$38,0)</f>
        <v>0</v>
      </c>
      <c r="AY3320">
        <f>IF(OR($D3320="51",$D3320="52",$D3320="61"),0,(AA3320/'Totals and Drop Down Lists'!W$5)*Inputs!E$39)</f>
        <v>0</v>
      </c>
      <c r="AZ3320">
        <f>IF(OR($D3320="51",$D3320="52",$D3320="61"),0,(AB3320/'Totals and Drop Down Lists'!X$5)*Inputs!F$39)</f>
        <v>0</v>
      </c>
      <c r="BA3320">
        <f>IF(OR($D3320="51",$D3320="52",$D3320="61"),0,(AC3320/'Totals and Drop Down Lists'!Y$5)*Inputs!G$39)</f>
        <v>0</v>
      </c>
      <c r="BB3320">
        <f>IF(OR($D3320="51",$D3320="52",$D3320="61"),0,(AD3320/'Totals and Drop Down Lists'!Z$5)*Inputs!H$39)</f>
        <v>0</v>
      </c>
      <c r="BC3320">
        <f>IF(OR($D3320="51",$D3320="52",$D3320="61"),0,(AE3320/'Totals and Drop Down Lists'!AA$5)*Inputs!I$39)</f>
        <v>0</v>
      </c>
      <c r="BD3320">
        <f>IF(OR($D3320="51",$D3320="52",$D3320="61"),0,(AF3320/'Totals and Drop Down Lists'!AB$5)*Inputs!J$39)</f>
        <v>0</v>
      </c>
      <c r="BE3320">
        <f>IF(OR($D3320="51",$D3320="52",$D3320="61"),0,(AG3320/'Totals and Drop Down Lists'!AC$5)*Inputs!K$39)</f>
        <v>0</v>
      </c>
      <c r="BF3320">
        <f>IF(OR($D3320="51",$D3320="52",$D3320="61"),0,(AH3320/'Totals and Drop Down Lists'!AD$5)*Inputs!L$39)</f>
        <v>0</v>
      </c>
      <c r="BG3320" s="10">
        <f t="shared" si="460"/>
        <v>839091.90821128036</v>
      </c>
    </row>
    <row r="3321" spans="1:59">
      <c r="A3321" s="1" t="s">
        <v>7674</v>
      </c>
      <c r="B3321" s="1" t="s">
        <v>370</v>
      </c>
      <c r="C3321" s="1" t="s">
        <v>371</v>
      </c>
      <c r="D3321" s="1" t="s">
        <v>7</v>
      </c>
      <c r="E3321" s="1" t="s">
        <v>372</v>
      </c>
      <c r="F3321" s="2">
        <v>836800</v>
      </c>
      <c r="G3321" s="2">
        <v>29463</v>
      </c>
      <c r="H3321" s="2">
        <v>4855</v>
      </c>
      <c r="I3321" s="2">
        <v>155996</v>
      </c>
      <c r="J3321" s="2">
        <v>337791</v>
      </c>
      <c r="K3321" s="2">
        <v>185737</v>
      </c>
      <c r="L3321" s="2">
        <v>2414</v>
      </c>
      <c r="M3321" s="2">
        <v>639</v>
      </c>
      <c r="N3321" s="2">
        <v>366</v>
      </c>
      <c r="O3321" s="2">
        <v>7601</v>
      </c>
      <c r="P3321" s="2">
        <v>3355</v>
      </c>
      <c r="Q3321" s="2">
        <v>923</v>
      </c>
      <c r="R3321" s="2">
        <v>10987</v>
      </c>
      <c r="S3321" s="2">
        <v>193981200</v>
      </c>
      <c r="T3321" s="2">
        <v>9030841600</v>
      </c>
      <c r="U3321" s="2">
        <v>10875</v>
      </c>
      <c r="V3321" s="2">
        <v>5750</v>
      </c>
      <c r="W3321" s="2">
        <v>255</v>
      </c>
      <c r="X3321" s="2">
        <v>43415</v>
      </c>
      <c r="Y3321" s="2">
        <v>3745</v>
      </c>
      <c r="Z3321" s="2">
        <v>32960</v>
      </c>
      <c r="AA3321" s="9">
        <f t="shared" si="461"/>
        <v>836800</v>
      </c>
      <c r="AB3321" s="9">
        <f t="shared" si="462"/>
        <v>121678</v>
      </c>
      <c r="AC3321" s="9">
        <f t="shared" si="463"/>
        <v>26285</v>
      </c>
      <c r="AD3321" s="9">
        <f t="shared" si="464"/>
        <v>10987</v>
      </c>
      <c r="AE3321" s="44">
        <f t="shared" si="465"/>
        <v>7.1325457327303561E-3</v>
      </c>
      <c r="AF3321" s="9">
        <f t="shared" si="466"/>
        <v>37410</v>
      </c>
      <c r="AG3321" s="9">
        <f t="shared" si="459"/>
        <v>36705</v>
      </c>
      <c r="AH3321" s="44">
        <f t="shared" si="467"/>
        <v>7.5097705354063744E-3</v>
      </c>
      <c r="AI3321">
        <f>AA3321/'Totals and Drop Down Lists'!W$6*Inputs!E$37</f>
        <v>759095.09270300367</v>
      </c>
      <c r="AJ3321">
        <f>AB3321/'Totals and Drop Down Lists'!X$6*Inputs!F$37</f>
        <v>400367.73162349622</v>
      </c>
      <c r="AK3321">
        <f>AC3321/'Totals and Drop Down Lists'!Y$6*Inputs!G$37</f>
        <v>173279.59871331236</v>
      </c>
      <c r="AL3321">
        <f>AD3321/'Totals and Drop Down Lists'!Z$6*Inputs!H$37</f>
        <v>88088.286453422857</v>
      </c>
      <c r="AM3321">
        <f>AE3321/'Totals and Drop Down Lists'!AA$6*Inputs!I$37</f>
        <v>887925.98466919735</v>
      </c>
      <c r="AN3321">
        <f>AF3321/'Totals and Drop Down Lists'!AB$6*Inputs!J$37</f>
        <v>746579.89038029674</v>
      </c>
      <c r="AO3321">
        <f>AG3321/'Totals and Drop Down Lists'!AC$6*Inputs!K$37</f>
        <v>683578.36365355784</v>
      </c>
      <c r="AP3321">
        <f>AH3321/'Totals and Drop Down Lists'!AD$6*Inputs!L$37</f>
        <v>1767273.6170816445</v>
      </c>
      <c r="AQ3321">
        <f>IF(OR($D3321="51",$D3321="52",$D3321="61"),(AA3321/'Totals and Drop Down Lists'!W$4)*Inputs!E$38,0)</f>
        <v>0</v>
      </c>
      <c r="AR3321">
        <f>IF(OR($D3321="51",$D3321="52",$D3321="61"),(AB3321/'Totals and Drop Down Lists'!X$4)*Inputs!F$38,0)</f>
        <v>0</v>
      </c>
      <c r="AS3321">
        <f>IF(OR($D3321="51",$D3321="52",$D3321="61"),(AC3321/'Totals and Drop Down Lists'!Y$4)*Inputs!G$38,0)</f>
        <v>0</v>
      </c>
      <c r="AT3321">
        <f>IF(OR($D3321="51",$D3321="52",$D3321="61"),(AD3321/'Totals and Drop Down Lists'!Z$4)*Inputs!H$38,0)</f>
        <v>0</v>
      </c>
      <c r="AU3321">
        <f>IF(OR($D3321="51",$D3321="52",$D3321="61"),(AE3321/'Totals and Drop Down Lists'!AA$4)*Inputs!I$38,0)</f>
        <v>0</v>
      </c>
      <c r="AV3321">
        <f>IF(OR($D3321="51",$D3321="52",$D3321="61"),(AF3321/'Totals and Drop Down Lists'!AB$4)*Inputs!J$38,0)</f>
        <v>0</v>
      </c>
      <c r="AW3321">
        <f>IF(OR($D3321="51",$D3321="52",$D3321="61"),(AG3321/'Totals and Drop Down Lists'!AC$4)*Inputs!K$38,0)</f>
        <v>0</v>
      </c>
      <c r="AX3321">
        <f>IF(OR($D3321="51",$D3321="52",$D3321="61"),(AH3321/'Totals and Drop Down Lists'!AD$4)*Inputs!L$38,0)</f>
        <v>0</v>
      </c>
      <c r="AY3321">
        <f>IF(OR($D3321="51",$D3321="52",$D3321="61"),0,(AA3321/'Totals and Drop Down Lists'!W$5)*Inputs!E$39)</f>
        <v>0</v>
      </c>
      <c r="AZ3321">
        <f>IF(OR($D3321="51",$D3321="52",$D3321="61"),0,(AB3321/'Totals and Drop Down Lists'!X$5)*Inputs!F$39)</f>
        <v>0</v>
      </c>
      <c r="BA3321">
        <f>IF(OR($D3321="51",$D3321="52",$D3321="61"),0,(AC3321/'Totals and Drop Down Lists'!Y$5)*Inputs!G$39)</f>
        <v>0</v>
      </c>
      <c r="BB3321">
        <f>IF(OR($D3321="51",$D3321="52",$D3321="61"),0,(AD3321/'Totals and Drop Down Lists'!Z$5)*Inputs!H$39)</f>
        <v>0</v>
      </c>
      <c r="BC3321">
        <f>IF(OR($D3321="51",$D3321="52",$D3321="61"),0,(AE3321/'Totals and Drop Down Lists'!AA$5)*Inputs!I$39)</f>
        <v>0</v>
      </c>
      <c r="BD3321">
        <f>IF(OR($D3321="51",$D3321="52",$D3321="61"),0,(AF3321/'Totals and Drop Down Lists'!AB$5)*Inputs!J$39)</f>
        <v>0</v>
      </c>
      <c r="BE3321">
        <f>IF(OR($D3321="51",$D3321="52",$D3321="61"),0,(AG3321/'Totals and Drop Down Lists'!AC$5)*Inputs!K$39)</f>
        <v>0</v>
      </c>
      <c r="BF3321">
        <f>IF(OR($D3321="51",$D3321="52",$D3321="61"),0,(AH3321/'Totals and Drop Down Lists'!AD$5)*Inputs!L$39)</f>
        <v>0</v>
      </c>
      <c r="BG3321" s="10">
        <f t="shared" si="460"/>
        <v>5506188.5652779313</v>
      </c>
    </row>
    <row r="3322" spans="1:59">
      <c r="A3322" s="1" t="s">
        <v>7674</v>
      </c>
      <c r="B3322" s="1" t="s">
        <v>370</v>
      </c>
      <c r="C3322" s="1" t="s">
        <v>373</v>
      </c>
      <c r="D3322" s="1" t="s">
        <v>10</v>
      </c>
      <c r="E3322" s="1" t="s">
        <v>374</v>
      </c>
      <c r="F3322" s="2">
        <v>50127</v>
      </c>
      <c r="G3322" s="2">
        <v>141</v>
      </c>
      <c r="H3322" s="2">
        <v>0</v>
      </c>
      <c r="I3322" s="2">
        <v>4977</v>
      </c>
      <c r="J3322" s="2">
        <v>17183</v>
      </c>
      <c r="K3322" s="2">
        <v>4002</v>
      </c>
      <c r="L3322" s="2">
        <v>258</v>
      </c>
      <c r="M3322" s="2">
        <v>0</v>
      </c>
      <c r="N3322" s="2">
        <v>31</v>
      </c>
      <c r="O3322" s="2">
        <v>12</v>
      </c>
      <c r="P3322" s="2">
        <v>9</v>
      </c>
      <c r="Q3322" s="2">
        <v>0</v>
      </c>
      <c r="R3322" s="2">
        <v>11</v>
      </c>
      <c r="S3322" s="2">
        <v>4705000</v>
      </c>
      <c r="T3322" s="2">
        <v>205036400</v>
      </c>
      <c r="U3322" s="2">
        <v>195</v>
      </c>
      <c r="V3322" s="2">
        <v>130</v>
      </c>
      <c r="W3322" s="2">
        <v>0</v>
      </c>
      <c r="X3322" s="2">
        <v>830</v>
      </c>
      <c r="Y3322" s="2">
        <v>25</v>
      </c>
      <c r="Z3322" s="2">
        <v>635</v>
      </c>
      <c r="AA3322" s="9">
        <f t="shared" si="461"/>
        <v>50127</v>
      </c>
      <c r="AB3322" s="9">
        <f t="shared" si="462"/>
        <v>4836</v>
      </c>
      <c r="AC3322" s="9">
        <f t="shared" si="463"/>
        <v>321</v>
      </c>
      <c r="AD3322" s="9">
        <f t="shared" si="464"/>
        <v>11</v>
      </c>
      <c r="AE3322" s="44">
        <f t="shared" si="465"/>
        <v>6.5095499591405571E-5</v>
      </c>
      <c r="AF3322" s="9">
        <f t="shared" si="466"/>
        <v>700</v>
      </c>
      <c r="AG3322" s="9">
        <f t="shared" si="459"/>
        <v>660</v>
      </c>
      <c r="AH3322" s="44">
        <f t="shared" si="467"/>
        <v>5.7196982291432038E-5</v>
      </c>
      <c r="AI3322">
        <f>AA3322/'Totals and Drop Down Lists'!W$6*Inputs!E$37</f>
        <v>45472.22718920109</v>
      </c>
      <c r="AJ3322">
        <f>AB3322/'Totals and Drop Down Lists'!X$6*Inputs!F$37</f>
        <v>15912.312415812454</v>
      </c>
      <c r="AK3322">
        <f>AC3322/'Totals and Drop Down Lists'!Y$6*Inputs!G$37</f>
        <v>2116.1404294073909</v>
      </c>
      <c r="AL3322">
        <f>AD3322/'Totals and Drop Down Lists'!Z$6*Inputs!H$37</f>
        <v>88.192513969932776</v>
      </c>
      <c r="AM3322">
        <f>AE3322/'Totals and Drop Down Lists'!AA$6*Inputs!I$37</f>
        <v>8103.6964553897296</v>
      </c>
      <c r="AN3322">
        <f>AF3322/'Totals and Drop Down Lists'!AB$6*Inputs!J$37</f>
        <v>13969.685198241319</v>
      </c>
      <c r="AO3322">
        <f>AG3322/'Totals and Drop Down Lists'!AC$6*Inputs!K$37</f>
        <v>12291.560278200468</v>
      </c>
      <c r="AP3322">
        <f>AH3322/'Totals and Drop Down Lists'!AD$6*Inputs!L$37</f>
        <v>13460.160640562635</v>
      </c>
      <c r="AQ3322">
        <f>IF(OR($D3322="51",$D3322="52",$D3322="61"),(AA3322/'Totals and Drop Down Lists'!W$4)*Inputs!E$38,0)</f>
        <v>0</v>
      </c>
      <c r="AR3322">
        <f>IF(OR($D3322="51",$D3322="52",$D3322="61"),(AB3322/'Totals and Drop Down Lists'!X$4)*Inputs!F$38,0)</f>
        <v>0</v>
      </c>
      <c r="AS3322">
        <f>IF(OR($D3322="51",$D3322="52",$D3322="61"),(AC3322/'Totals and Drop Down Lists'!Y$4)*Inputs!G$38,0)</f>
        <v>0</v>
      </c>
      <c r="AT3322">
        <f>IF(OR($D3322="51",$D3322="52",$D3322="61"),(AD3322/'Totals and Drop Down Lists'!Z$4)*Inputs!H$38,0)</f>
        <v>0</v>
      </c>
      <c r="AU3322">
        <f>IF(OR($D3322="51",$D3322="52",$D3322="61"),(AE3322/'Totals and Drop Down Lists'!AA$4)*Inputs!I$38,0)</f>
        <v>0</v>
      </c>
      <c r="AV3322">
        <f>IF(OR($D3322="51",$D3322="52",$D3322="61"),(AF3322/'Totals and Drop Down Lists'!AB$4)*Inputs!J$38,0)</f>
        <v>0</v>
      </c>
      <c r="AW3322">
        <f>IF(OR($D3322="51",$D3322="52",$D3322="61"),(AG3322/'Totals and Drop Down Lists'!AC$4)*Inputs!K$38,0)</f>
        <v>0</v>
      </c>
      <c r="AX3322">
        <f>IF(OR($D3322="51",$D3322="52",$D3322="61"),(AH3322/'Totals and Drop Down Lists'!AD$4)*Inputs!L$38,0)</f>
        <v>0</v>
      </c>
      <c r="AY3322">
        <f>IF(OR($D3322="51",$D3322="52",$D3322="61"),0,(AA3322/'Totals and Drop Down Lists'!W$5)*Inputs!E$39)</f>
        <v>0</v>
      </c>
      <c r="AZ3322">
        <f>IF(OR($D3322="51",$D3322="52",$D3322="61"),0,(AB3322/'Totals and Drop Down Lists'!X$5)*Inputs!F$39)</f>
        <v>0</v>
      </c>
      <c r="BA3322">
        <f>IF(OR($D3322="51",$D3322="52",$D3322="61"),0,(AC3322/'Totals and Drop Down Lists'!Y$5)*Inputs!G$39)</f>
        <v>0</v>
      </c>
      <c r="BB3322">
        <f>IF(OR($D3322="51",$D3322="52",$D3322="61"),0,(AD3322/'Totals and Drop Down Lists'!Z$5)*Inputs!H$39)</f>
        <v>0</v>
      </c>
      <c r="BC3322">
        <f>IF(OR($D3322="51",$D3322="52",$D3322="61"),0,(AE3322/'Totals and Drop Down Lists'!AA$5)*Inputs!I$39)</f>
        <v>0</v>
      </c>
      <c r="BD3322">
        <f>IF(OR($D3322="51",$D3322="52",$D3322="61"),0,(AF3322/'Totals and Drop Down Lists'!AB$5)*Inputs!J$39)</f>
        <v>0</v>
      </c>
      <c r="BE3322">
        <f>IF(OR($D3322="51",$D3322="52",$D3322="61"),0,(AG3322/'Totals and Drop Down Lists'!AC$5)*Inputs!K$39)</f>
        <v>0</v>
      </c>
      <c r="BF3322">
        <f>IF(OR($D3322="51",$D3322="52",$D3322="61"),0,(AH3322/'Totals and Drop Down Lists'!AD$5)*Inputs!L$39)</f>
        <v>0</v>
      </c>
      <c r="BG3322" s="10">
        <f t="shared" si="460"/>
        <v>111413.97512078502</v>
      </c>
    </row>
    <row r="3323" spans="1:59">
      <c r="A3323" s="1" t="s">
        <v>7674</v>
      </c>
      <c r="B3323" s="1" t="s">
        <v>370</v>
      </c>
      <c r="C3323" s="1" t="s">
        <v>375</v>
      </c>
      <c r="D3323" s="1" t="s">
        <v>15</v>
      </c>
      <c r="E3323" s="1" t="s">
        <v>376</v>
      </c>
      <c r="F3323" s="2">
        <v>225966</v>
      </c>
      <c r="G3323" s="2">
        <v>1113</v>
      </c>
      <c r="H3323" s="2">
        <v>190</v>
      </c>
      <c r="I3323" s="2">
        <v>22776</v>
      </c>
      <c r="J3323" s="2">
        <v>77690</v>
      </c>
      <c r="K3323" s="2">
        <v>19317</v>
      </c>
      <c r="L3323" s="2">
        <v>1134</v>
      </c>
      <c r="M3323" s="2">
        <v>184</v>
      </c>
      <c r="N3323" s="2">
        <v>78</v>
      </c>
      <c r="O3323" s="2">
        <v>1121</v>
      </c>
      <c r="P3323" s="2">
        <v>343</v>
      </c>
      <c r="Q3323" s="2">
        <v>69</v>
      </c>
      <c r="R3323" s="2">
        <v>702</v>
      </c>
      <c r="S3323" s="2">
        <v>21992100</v>
      </c>
      <c r="T3323" s="2">
        <v>1048613100</v>
      </c>
      <c r="U3323" s="2">
        <v>1370</v>
      </c>
      <c r="V3323" s="2">
        <v>366</v>
      </c>
      <c r="W3323" s="2">
        <v>15</v>
      </c>
      <c r="X3323" s="2">
        <v>3482</v>
      </c>
      <c r="Y3323" s="2">
        <v>289</v>
      </c>
      <c r="Z3323" s="2">
        <v>2556</v>
      </c>
      <c r="AA3323" s="9">
        <f t="shared" si="461"/>
        <v>225966</v>
      </c>
      <c r="AB3323" s="9">
        <f t="shared" si="462"/>
        <v>21473</v>
      </c>
      <c r="AC3323" s="9">
        <f t="shared" si="463"/>
        <v>3631</v>
      </c>
      <c r="AD3323" s="9">
        <f t="shared" si="464"/>
        <v>702</v>
      </c>
      <c r="AE3323" s="44">
        <f t="shared" si="465"/>
        <v>3.3543627307752207E-4</v>
      </c>
      <c r="AF3323" s="9">
        <f t="shared" si="466"/>
        <v>3101</v>
      </c>
      <c r="AG3323" s="9">
        <f t="shared" si="459"/>
        <v>2845</v>
      </c>
      <c r="AH3323" s="44">
        <f t="shared" si="467"/>
        <v>2.632133516863428E-4</v>
      </c>
      <c r="AI3323">
        <f>AA3323/'Totals and Drop Down Lists'!W$6*Inputs!E$37</f>
        <v>204982.88924202553</v>
      </c>
      <c r="AJ3323">
        <f>AB3323/'Totals and Drop Down Lists'!X$6*Inputs!F$37</f>
        <v>70654.483975339288</v>
      </c>
      <c r="AK3323">
        <f>AC3323/'Totals and Drop Down Lists'!Y$6*Inputs!G$37</f>
        <v>23936.778502112884</v>
      </c>
      <c r="AL3323">
        <f>AD3323/'Totals and Drop Down Lists'!Z$6*Inputs!H$37</f>
        <v>5628.2858915357101</v>
      </c>
      <c r="AM3323">
        <f>AE3323/'Totals and Drop Down Lists'!AA$6*Inputs!I$37</f>
        <v>41758.243722064391</v>
      </c>
      <c r="AN3323">
        <f>AF3323/'Totals and Drop Down Lists'!AB$6*Inputs!J$37</f>
        <v>61885.705428209047</v>
      </c>
      <c r="AO3323">
        <f>AG3323/'Totals and Drop Down Lists'!AC$6*Inputs!K$37</f>
        <v>52984.07422951566</v>
      </c>
      <c r="AP3323">
        <f>AH3323/'Totals and Drop Down Lists'!AD$6*Inputs!L$37</f>
        <v>61941.974113025863</v>
      </c>
      <c r="AQ3323">
        <f>IF(OR($D3323="51",$D3323="52",$D3323="61"),(AA3323/'Totals and Drop Down Lists'!W$4)*Inputs!E$38,0)</f>
        <v>0</v>
      </c>
      <c r="AR3323">
        <f>IF(OR($D3323="51",$D3323="52",$D3323="61"),(AB3323/'Totals and Drop Down Lists'!X$4)*Inputs!F$38,0)</f>
        <v>0</v>
      </c>
      <c r="AS3323">
        <f>IF(OR($D3323="51",$D3323="52",$D3323="61"),(AC3323/'Totals and Drop Down Lists'!Y$4)*Inputs!G$38,0)</f>
        <v>0</v>
      </c>
      <c r="AT3323">
        <f>IF(OR($D3323="51",$D3323="52",$D3323="61"),(AD3323/'Totals and Drop Down Lists'!Z$4)*Inputs!H$38,0)</f>
        <v>0</v>
      </c>
      <c r="AU3323">
        <f>IF(OR($D3323="51",$D3323="52",$D3323="61"),(AE3323/'Totals and Drop Down Lists'!AA$4)*Inputs!I$38,0)</f>
        <v>0</v>
      </c>
      <c r="AV3323">
        <f>IF(OR($D3323="51",$D3323="52",$D3323="61"),(AF3323/'Totals and Drop Down Lists'!AB$4)*Inputs!J$38,0)</f>
        <v>0</v>
      </c>
      <c r="AW3323">
        <f>IF(OR($D3323="51",$D3323="52",$D3323="61"),(AG3323/'Totals and Drop Down Lists'!AC$4)*Inputs!K$38,0)</f>
        <v>0</v>
      </c>
      <c r="AX3323">
        <f>IF(OR($D3323="51",$D3323="52",$D3323="61"),(AH3323/'Totals and Drop Down Lists'!AD$4)*Inputs!L$38,0)</f>
        <v>0</v>
      </c>
      <c r="AY3323">
        <f>IF(OR($D3323="51",$D3323="52",$D3323="61"),0,(AA3323/'Totals and Drop Down Lists'!W$5)*Inputs!E$39)</f>
        <v>0</v>
      </c>
      <c r="AZ3323">
        <f>IF(OR($D3323="51",$D3323="52",$D3323="61"),0,(AB3323/'Totals and Drop Down Lists'!X$5)*Inputs!F$39)</f>
        <v>0</v>
      </c>
      <c r="BA3323">
        <f>IF(OR($D3323="51",$D3323="52",$D3323="61"),0,(AC3323/'Totals and Drop Down Lists'!Y$5)*Inputs!G$39)</f>
        <v>0</v>
      </c>
      <c r="BB3323">
        <f>IF(OR($D3323="51",$D3323="52",$D3323="61"),0,(AD3323/'Totals and Drop Down Lists'!Z$5)*Inputs!H$39)</f>
        <v>0</v>
      </c>
      <c r="BC3323">
        <f>IF(OR($D3323="51",$D3323="52",$D3323="61"),0,(AE3323/'Totals and Drop Down Lists'!AA$5)*Inputs!I$39)</f>
        <v>0</v>
      </c>
      <c r="BD3323">
        <f>IF(OR($D3323="51",$D3323="52",$D3323="61"),0,(AF3323/'Totals and Drop Down Lists'!AB$5)*Inputs!J$39)</f>
        <v>0</v>
      </c>
      <c r="BE3323">
        <f>IF(OR($D3323="51",$D3323="52",$D3323="61"),0,(AG3323/'Totals and Drop Down Lists'!AC$5)*Inputs!K$39)</f>
        <v>0</v>
      </c>
      <c r="BF3323">
        <f>IF(OR($D3323="51",$D3323="52",$D3323="61"),0,(AH3323/'Totals and Drop Down Lists'!AD$5)*Inputs!L$39)</f>
        <v>0</v>
      </c>
      <c r="BG3323" s="10">
        <f t="shared" si="460"/>
        <v>523772.43510382844</v>
      </c>
    </row>
    <row r="3324" spans="1:59" ht="28.8">
      <c r="A3324" s="1" t="s">
        <v>7675</v>
      </c>
      <c r="B3324" s="1" t="s">
        <v>1067</v>
      </c>
      <c r="C3324" s="1" t="s">
        <v>1068</v>
      </c>
      <c r="D3324" s="1" t="s">
        <v>10</v>
      </c>
      <c r="E3324" s="1" t="s">
        <v>1069</v>
      </c>
      <c r="F3324" s="2">
        <v>87213</v>
      </c>
      <c r="G3324" s="2">
        <v>314</v>
      </c>
      <c r="H3324" s="2">
        <v>76</v>
      </c>
      <c r="I3324" s="2">
        <v>4622</v>
      </c>
      <c r="J3324" s="2">
        <v>28482</v>
      </c>
      <c r="K3324" s="2">
        <v>6268</v>
      </c>
      <c r="L3324" s="2">
        <v>124</v>
      </c>
      <c r="M3324" s="2">
        <v>25</v>
      </c>
      <c r="N3324" s="2">
        <v>0</v>
      </c>
      <c r="O3324" s="2">
        <v>282</v>
      </c>
      <c r="P3324" s="2">
        <v>32</v>
      </c>
      <c r="Q3324" s="2">
        <v>0</v>
      </c>
      <c r="R3324" s="2">
        <v>59</v>
      </c>
      <c r="S3324" s="2">
        <v>8080200</v>
      </c>
      <c r="T3324" s="2">
        <v>438209900</v>
      </c>
      <c r="U3324" s="2">
        <v>486</v>
      </c>
      <c r="V3324" s="2">
        <v>130</v>
      </c>
      <c r="W3324" s="2">
        <v>50</v>
      </c>
      <c r="X3324" s="2">
        <v>590</v>
      </c>
      <c r="Y3324" s="2">
        <v>25</v>
      </c>
      <c r="Z3324" s="2">
        <v>380</v>
      </c>
      <c r="AA3324" s="9">
        <f t="shared" si="461"/>
        <v>87213</v>
      </c>
      <c r="AB3324" s="9">
        <f t="shared" si="462"/>
        <v>4232</v>
      </c>
      <c r="AC3324" s="9">
        <f t="shared" si="463"/>
        <v>522</v>
      </c>
      <c r="AD3324" s="9">
        <f t="shared" si="464"/>
        <v>59</v>
      </c>
      <c r="AE3324" s="44">
        <f t="shared" si="465"/>
        <v>9.6334817601759627E-5</v>
      </c>
      <c r="AF3324" s="9">
        <f t="shared" si="466"/>
        <v>410</v>
      </c>
      <c r="AG3324" s="9">
        <f t="shared" si="459"/>
        <v>405</v>
      </c>
      <c r="AH3324" s="44">
        <f t="shared" si="467"/>
        <v>3.3163825033264872E-5</v>
      </c>
      <c r="AI3324">
        <f>AA3324/'Totals and Drop Down Lists'!W$6*Inputs!E$37</f>
        <v>79114.436328760828</v>
      </c>
      <c r="AJ3324">
        <f>AB3324/'Totals and Drop Down Lists'!X$6*Inputs!F$37</f>
        <v>13924.918557427274</v>
      </c>
      <c r="AK3324">
        <f>AC3324/'Totals and Drop Down Lists'!Y$6*Inputs!G$37</f>
        <v>3441.2003244568787</v>
      </c>
      <c r="AL3324">
        <f>AD3324/'Totals and Drop Down Lists'!Z$6*Inputs!H$37</f>
        <v>473.0325749296394</v>
      </c>
      <c r="AM3324">
        <f>AE3324/'Totals and Drop Down Lists'!AA$6*Inputs!I$37</f>
        <v>11992.658860138246</v>
      </c>
      <c r="AN3324">
        <f>AF3324/'Totals and Drop Down Lists'!AB$6*Inputs!J$37</f>
        <v>8182.2441875413442</v>
      </c>
      <c r="AO3324">
        <f>AG3324/'Totals and Drop Down Lists'!AC$6*Inputs!K$37</f>
        <v>7542.548352532106</v>
      </c>
      <c r="AP3324">
        <f>AH3324/'Totals and Drop Down Lists'!AD$6*Inputs!L$37</f>
        <v>7804.439928819912</v>
      </c>
      <c r="AQ3324">
        <f>IF(OR($D3324="51",$D3324="52",$D3324="61"),(AA3324/'Totals and Drop Down Lists'!W$4)*Inputs!E$38,0)</f>
        <v>0</v>
      </c>
      <c r="AR3324">
        <f>IF(OR($D3324="51",$D3324="52",$D3324="61"),(AB3324/'Totals and Drop Down Lists'!X$4)*Inputs!F$38,0)</f>
        <v>0</v>
      </c>
      <c r="AS3324">
        <f>IF(OR($D3324="51",$D3324="52",$D3324="61"),(AC3324/'Totals and Drop Down Lists'!Y$4)*Inputs!G$38,0)</f>
        <v>0</v>
      </c>
      <c r="AT3324">
        <f>IF(OR($D3324="51",$D3324="52",$D3324="61"),(AD3324/'Totals and Drop Down Lists'!Z$4)*Inputs!H$38,0)</f>
        <v>0</v>
      </c>
      <c r="AU3324">
        <f>IF(OR($D3324="51",$D3324="52",$D3324="61"),(AE3324/'Totals and Drop Down Lists'!AA$4)*Inputs!I$38,0)</f>
        <v>0</v>
      </c>
      <c r="AV3324">
        <f>IF(OR($D3324="51",$D3324="52",$D3324="61"),(AF3324/'Totals and Drop Down Lists'!AB$4)*Inputs!J$38,0)</f>
        <v>0</v>
      </c>
      <c r="AW3324">
        <f>IF(OR($D3324="51",$D3324="52",$D3324="61"),(AG3324/'Totals and Drop Down Lists'!AC$4)*Inputs!K$38,0)</f>
        <v>0</v>
      </c>
      <c r="AX3324">
        <f>IF(OR($D3324="51",$D3324="52",$D3324="61"),(AH3324/'Totals and Drop Down Lists'!AD$4)*Inputs!L$38,0)</f>
        <v>0</v>
      </c>
      <c r="AY3324">
        <f>IF(OR($D3324="51",$D3324="52",$D3324="61"),0,(AA3324/'Totals and Drop Down Lists'!W$5)*Inputs!E$39)</f>
        <v>0</v>
      </c>
      <c r="AZ3324">
        <f>IF(OR($D3324="51",$D3324="52",$D3324="61"),0,(AB3324/'Totals and Drop Down Lists'!X$5)*Inputs!F$39)</f>
        <v>0</v>
      </c>
      <c r="BA3324">
        <f>IF(OR($D3324="51",$D3324="52",$D3324="61"),0,(AC3324/'Totals and Drop Down Lists'!Y$5)*Inputs!G$39)</f>
        <v>0</v>
      </c>
      <c r="BB3324">
        <f>IF(OR($D3324="51",$D3324="52",$D3324="61"),0,(AD3324/'Totals and Drop Down Lists'!Z$5)*Inputs!H$39)</f>
        <v>0</v>
      </c>
      <c r="BC3324">
        <f>IF(OR($D3324="51",$D3324="52",$D3324="61"),0,(AE3324/'Totals and Drop Down Lists'!AA$5)*Inputs!I$39)</f>
        <v>0</v>
      </c>
      <c r="BD3324">
        <f>IF(OR($D3324="51",$D3324="52",$D3324="61"),0,(AF3324/'Totals and Drop Down Lists'!AB$5)*Inputs!J$39)</f>
        <v>0</v>
      </c>
      <c r="BE3324">
        <f>IF(OR($D3324="51",$D3324="52",$D3324="61"),0,(AG3324/'Totals and Drop Down Lists'!AC$5)*Inputs!K$39)</f>
        <v>0</v>
      </c>
      <c r="BF3324">
        <f>IF(OR($D3324="51",$D3324="52",$D3324="61"),0,(AH3324/'Totals and Drop Down Lists'!AD$5)*Inputs!L$39)</f>
        <v>0</v>
      </c>
      <c r="BG3324" s="10">
        <f t="shared" si="460"/>
        <v>132475.47911460625</v>
      </c>
    </row>
    <row r="3325" spans="1:59" ht="28.8">
      <c r="A3325" s="1" t="s">
        <v>7675</v>
      </c>
      <c r="B3325" s="1" t="s">
        <v>1067</v>
      </c>
      <c r="C3325" s="1" t="s">
        <v>1070</v>
      </c>
      <c r="D3325" s="1" t="s">
        <v>7</v>
      </c>
      <c r="E3325" s="1" t="s">
        <v>1071</v>
      </c>
      <c r="F3325" s="2">
        <v>1222167</v>
      </c>
      <c r="G3325" s="2">
        <v>13016</v>
      </c>
      <c r="H3325" s="2">
        <v>3995</v>
      </c>
      <c r="I3325" s="2">
        <v>286669</v>
      </c>
      <c r="J3325" s="2">
        <v>462000</v>
      </c>
      <c r="K3325" s="2">
        <v>260434</v>
      </c>
      <c r="L3325" s="2">
        <v>6695</v>
      </c>
      <c r="M3325" s="2">
        <v>1494</v>
      </c>
      <c r="N3325" s="2">
        <v>484</v>
      </c>
      <c r="O3325" s="2">
        <v>17029</v>
      </c>
      <c r="P3325" s="2">
        <v>6645</v>
      </c>
      <c r="Q3325" s="2">
        <v>2079</v>
      </c>
      <c r="R3325" s="2">
        <v>29971</v>
      </c>
      <c r="S3325" s="2">
        <v>235648400</v>
      </c>
      <c r="T3325" s="2">
        <v>11838686900</v>
      </c>
      <c r="U3325" s="2">
        <v>32816</v>
      </c>
      <c r="V3325" s="2">
        <v>10430</v>
      </c>
      <c r="W3325" s="2">
        <v>1415</v>
      </c>
      <c r="X3325" s="2">
        <v>63295</v>
      </c>
      <c r="Y3325" s="2">
        <v>8095</v>
      </c>
      <c r="Z3325" s="2">
        <v>40600</v>
      </c>
      <c r="AA3325" s="9">
        <f t="shared" si="461"/>
        <v>1222167</v>
      </c>
      <c r="AB3325" s="9">
        <f t="shared" si="462"/>
        <v>269658</v>
      </c>
      <c r="AC3325" s="9">
        <f t="shared" si="463"/>
        <v>64397</v>
      </c>
      <c r="AD3325" s="9">
        <f t="shared" si="464"/>
        <v>29971</v>
      </c>
      <c r="AE3325" s="44">
        <f t="shared" si="465"/>
        <v>1.0252957874089599E-2</v>
      </c>
      <c r="AF3325" s="9">
        <f t="shared" si="466"/>
        <v>51450</v>
      </c>
      <c r="AG3325" s="9">
        <f t="shared" si="459"/>
        <v>48695</v>
      </c>
      <c r="AH3325" s="44">
        <f t="shared" si="467"/>
        <v>1.0213889668021057E-2</v>
      </c>
      <c r="AI3325">
        <f>AA3325/'Totals and Drop Down Lists'!W$6*Inputs!E$37</f>
        <v>1108677.0699851243</v>
      </c>
      <c r="AJ3325">
        <f>AB3325/'Totals and Drop Down Lists'!X$6*Inputs!F$37</f>
        <v>887279.22692786483</v>
      </c>
      <c r="AK3325">
        <f>AC3325/'Totals and Drop Down Lists'!Y$6*Inputs!G$37</f>
        <v>424526.77642538236</v>
      </c>
      <c r="AL3325">
        <f>AD3325/'Totals and Drop Down Lists'!Z$6*Inputs!H$37</f>
        <v>240292.53056298682</v>
      </c>
      <c r="AM3325">
        <f>AE3325/'Totals and Drop Down Lists'!AA$6*Inputs!I$37</f>
        <v>1276384.0649974809</v>
      </c>
      <c r="AN3325">
        <f>AF3325/'Totals and Drop Down Lists'!AB$6*Inputs!J$37</f>
        <v>1026771.8620707371</v>
      </c>
      <c r="AO3325">
        <f>AG3325/'Totals and Drop Down Lists'!AC$6*Inputs!K$37</f>
        <v>906875.04204086633</v>
      </c>
      <c r="AP3325">
        <f>AH3325/'Totals and Drop Down Lists'!AD$6*Inputs!L$37</f>
        <v>2403633.7266195361</v>
      </c>
      <c r="AQ3325">
        <f>IF(OR($D3325="51",$D3325="52",$D3325="61"),(AA3325/'Totals and Drop Down Lists'!W$4)*Inputs!E$38,0)</f>
        <v>0</v>
      </c>
      <c r="AR3325">
        <f>IF(OR($D3325="51",$D3325="52",$D3325="61"),(AB3325/'Totals and Drop Down Lists'!X$4)*Inputs!F$38,0)</f>
        <v>0</v>
      </c>
      <c r="AS3325">
        <f>IF(OR($D3325="51",$D3325="52",$D3325="61"),(AC3325/'Totals and Drop Down Lists'!Y$4)*Inputs!G$38,0)</f>
        <v>0</v>
      </c>
      <c r="AT3325">
        <f>IF(OR($D3325="51",$D3325="52",$D3325="61"),(AD3325/'Totals and Drop Down Lists'!Z$4)*Inputs!H$38,0)</f>
        <v>0</v>
      </c>
      <c r="AU3325">
        <f>IF(OR($D3325="51",$D3325="52",$D3325="61"),(AE3325/'Totals and Drop Down Lists'!AA$4)*Inputs!I$38,0)</f>
        <v>0</v>
      </c>
      <c r="AV3325">
        <f>IF(OR($D3325="51",$D3325="52",$D3325="61"),(AF3325/'Totals and Drop Down Lists'!AB$4)*Inputs!J$38,0)</f>
        <v>0</v>
      </c>
      <c r="AW3325">
        <f>IF(OR($D3325="51",$D3325="52",$D3325="61"),(AG3325/'Totals and Drop Down Lists'!AC$4)*Inputs!K$38,0)</f>
        <v>0</v>
      </c>
      <c r="AX3325">
        <f>IF(OR($D3325="51",$D3325="52",$D3325="61"),(AH3325/'Totals and Drop Down Lists'!AD$4)*Inputs!L$38,0)</f>
        <v>0</v>
      </c>
      <c r="AY3325">
        <f>IF(OR($D3325="51",$D3325="52",$D3325="61"),0,(AA3325/'Totals and Drop Down Lists'!W$5)*Inputs!E$39)</f>
        <v>0</v>
      </c>
      <c r="AZ3325">
        <f>IF(OR($D3325="51",$D3325="52",$D3325="61"),0,(AB3325/'Totals and Drop Down Lists'!X$5)*Inputs!F$39)</f>
        <v>0</v>
      </c>
      <c r="BA3325">
        <f>IF(OR($D3325="51",$D3325="52",$D3325="61"),0,(AC3325/'Totals and Drop Down Lists'!Y$5)*Inputs!G$39)</f>
        <v>0</v>
      </c>
      <c r="BB3325">
        <f>IF(OR($D3325="51",$D3325="52",$D3325="61"),0,(AD3325/'Totals and Drop Down Lists'!Z$5)*Inputs!H$39)</f>
        <v>0</v>
      </c>
      <c r="BC3325">
        <f>IF(OR($D3325="51",$D3325="52",$D3325="61"),0,(AE3325/'Totals and Drop Down Lists'!AA$5)*Inputs!I$39)</f>
        <v>0</v>
      </c>
      <c r="BD3325">
        <f>IF(OR($D3325="51",$D3325="52",$D3325="61"),0,(AF3325/'Totals and Drop Down Lists'!AB$5)*Inputs!J$39)</f>
        <v>0</v>
      </c>
      <c r="BE3325">
        <f>IF(OR($D3325="51",$D3325="52",$D3325="61"),0,(AG3325/'Totals and Drop Down Lists'!AC$5)*Inputs!K$39)</f>
        <v>0</v>
      </c>
      <c r="BF3325">
        <f>IF(OR($D3325="51",$D3325="52",$D3325="61"),0,(AH3325/'Totals and Drop Down Lists'!AD$5)*Inputs!L$39)</f>
        <v>0</v>
      </c>
      <c r="BG3325" s="10">
        <f t="shared" si="460"/>
        <v>8274440.2996299788</v>
      </c>
    </row>
    <row r="3326" spans="1:59" ht="28.8">
      <c r="A3326" s="1" t="s">
        <v>7675</v>
      </c>
      <c r="B3326" s="1" t="s">
        <v>1067</v>
      </c>
      <c r="C3326" s="1" t="s">
        <v>1072</v>
      </c>
      <c r="D3326" s="1" t="s">
        <v>10</v>
      </c>
      <c r="E3326" s="1" t="s">
        <v>1073</v>
      </c>
      <c r="F3326" s="2">
        <v>123663</v>
      </c>
      <c r="G3326" s="2">
        <v>449</v>
      </c>
      <c r="H3326" s="2">
        <v>27</v>
      </c>
      <c r="I3326" s="2">
        <v>5409</v>
      </c>
      <c r="J3326" s="2">
        <v>41556</v>
      </c>
      <c r="K3326" s="2">
        <v>10162</v>
      </c>
      <c r="L3326" s="2">
        <v>73</v>
      </c>
      <c r="M3326" s="2">
        <v>6</v>
      </c>
      <c r="N3326" s="2">
        <v>44</v>
      </c>
      <c r="O3326" s="2">
        <v>329</v>
      </c>
      <c r="P3326" s="2">
        <v>68</v>
      </c>
      <c r="Q3326" s="2">
        <v>13</v>
      </c>
      <c r="R3326" s="2">
        <v>88</v>
      </c>
      <c r="S3326" s="2">
        <v>13328700</v>
      </c>
      <c r="T3326" s="2">
        <v>762850500</v>
      </c>
      <c r="U3326" s="2">
        <v>426</v>
      </c>
      <c r="V3326" s="2">
        <v>79</v>
      </c>
      <c r="W3326" s="2">
        <v>50</v>
      </c>
      <c r="X3326" s="2">
        <v>725</v>
      </c>
      <c r="Y3326" s="2">
        <v>155</v>
      </c>
      <c r="Z3326" s="2">
        <v>500</v>
      </c>
      <c r="AA3326" s="9">
        <f t="shared" si="461"/>
        <v>123663</v>
      </c>
      <c r="AB3326" s="9">
        <f t="shared" si="462"/>
        <v>4933</v>
      </c>
      <c r="AC3326" s="9">
        <f t="shared" si="463"/>
        <v>621</v>
      </c>
      <c r="AD3326" s="9">
        <f t="shared" si="464"/>
        <v>88</v>
      </c>
      <c r="AE3326" s="44">
        <f t="shared" si="465"/>
        <v>1.7354832622124269E-4</v>
      </c>
      <c r="AF3326" s="9">
        <f t="shared" si="466"/>
        <v>596</v>
      </c>
      <c r="AG3326" s="9">
        <f t="shared" si="459"/>
        <v>655</v>
      </c>
      <c r="AH3326" s="44">
        <f t="shared" si="467"/>
        <v>5.9598844436400939E-5</v>
      </c>
      <c r="AI3326">
        <f>AA3326/'Totals and Drop Down Lists'!W$6*Inputs!E$37</f>
        <v>112179.70416937326</v>
      </c>
      <c r="AJ3326">
        <f>AB3326/'Totals and Drop Down Lists'!X$6*Inputs!F$37</f>
        <v>16231.479972539873</v>
      </c>
      <c r="AK3326">
        <f>AC3326/'Totals and Drop Down Lists'!Y$6*Inputs!G$37</f>
        <v>4093.8417653021484</v>
      </c>
      <c r="AL3326">
        <f>AD3326/'Totals and Drop Down Lists'!Z$6*Inputs!H$37</f>
        <v>705.54011175946221</v>
      </c>
      <c r="AM3326">
        <f>AE3326/'Totals and Drop Down Lists'!AA$6*Inputs!I$37</f>
        <v>21604.918387070597</v>
      </c>
      <c r="AN3326">
        <f>AF3326/'Totals and Drop Down Lists'!AB$6*Inputs!J$37</f>
        <v>11894.189111645466</v>
      </c>
      <c r="AO3326">
        <f>AG3326/'Totals and Drop Down Lists'!AC$6*Inputs!K$37</f>
        <v>12198.442397305011</v>
      </c>
      <c r="AP3326">
        <f>AH3326/'Totals and Drop Down Lists'!AD$6*Inputs!L$37</f>
        <v>14025.390640688194</v>
      </c>
      <c r="AQ3326">
        <f>IF(OR($D3326="51",$D3326="52",$D3326="61"),(AA3326/'Totals and Drop Down Lists'!W$4)*Inputs!E$38,0)</f>
        <v>0</v>
      </c>
      <c r="AR3326">
        <f>IF(OR($D3326="51",$D3326="52",$D3326="61"),(AB3326/'Totals and Drop Down Lists'!X$4)*Inputs!F$38,0)</f>
        <v>0</v>
      </c>
      <c r="AS3326">
        <f>IF(OR($D3326="51",$D3326="52",$D3326="61"),(AC3326/'Totals and Drop Down Lists'!Y$4)*Inputs!G$38,0)</f>
        <v>0</v>
      </c>
      <c r="AT3326">
        <f>IF(OR($D3326="51",$D3326="52",$D3326="61"),(AD3326/'Totals and Drop Down Lists'!Z$4)*Inputs!H$38,0)</f>
        <v>0</v>
      </c>
      <c r="AU3326">
        <f>IF(OR($D3326="51",$D3326="52",$D3326="61"),(AE3326/'Totals and Drop Down Lists'!AA$4)*Inputs!I$38,0)</f>
        <v>0</v>
      </c>
      <c r="AV3326">
        <f>IF(OR($D3326="51",$D3326="52",$D3326="61"),(AF3326/'Totals and Drop Down Lists'!AB$4)*Inputs!J$38,0)</f>
        <v>0</v>
      </c>
      <c r="AW3326">
        <f>IF(OR($D3326="51",$D3326="52",$D3326="61"),(AG3326/'Totals and Drop Down Lists'!AC$4)*Inputs!K$38,0)</f>
        <v>0</v>
      </c>
      <c r="AX3326">
        <f>IF(OR($D3326="51",$D3326="52",$D3326="61"),(AH3326/'Totals and Drop Down Lists'!AD$4)*Inputs!L$38,0)</f>
        <v>0</v>
      </c>
      <c r="AY3326">
        <f>IF(OR($D3326="51",$D3326="52",$D3326="61"),0,(AA3326/'Totals and Drop Down Lists'!W$5)*Inputs!E$39)</f>
        <v>0</v>
      </c>
      <c r="AZ3326">
        <f>IF(OR($D3326="51",$D3326="52",$D3326="61"),0,(AB3326/'Totals and Drop Down Lists'!X$5)*Inputs!F$39)</f>
        <v>0</v>
      </c>
      <c r="BA3326">
        <f>IF(OR($D3326="51",$D3326="52",$D3326="61"),0,(AC3326/'Totals and Drop Down Lists'!Y$5)*Inputs!G$39)</f>
        <v>0</v>
      </c>
      <c r="BB3326">
        <f>IF(OR($D3326="51",$D3326="52",$D3326="61"),0,(AD3326/'Totals and Drop Down Lists'!Z$5)*Inputs!H$39)</f>
        <v>0</v>
      </c>
      <c r="BC3326">
        <f>IF(OR($D3326="51",$D3326="52",$D3326="61"),0,(AE3326/'Totals and Drop Down Lists'!AA$5)*Inputs!I$39)</f>
        <v>0</v>
      </c>
      <c r="BD3326">
        <f>IF(OR($D3326="51",$D3326="52",$D3326="61"),0,(AF3326/'Totals and Drop Down Lists'!AB$5)*Inputs!J$39)</f>
        <v>0</v>
      </c>
      <c r="BE3326">
        <f>IF(OR($D3326="51",$D3326="52",$D3326="61"),0,(AG3326/'Totals and Drop Down Lists'!AC$5)*Inputs!K$39)</f>
        <v>0</v>
      </c>
      <c r="BF3326">
        <f>IF(OR($D3326="51",$D3326="52",$D3326="61"),0,(AH3326/'Totals and Drop Down Lists'!AD$5)*Inputs!L$39)</f>
        <v>0</v>
      </c>
      <c r="BG3326" s="10">
        <f t="shared" si="460"/>
        <v>192933.50655568403</v>
      </c>
    </row>
    <row r="3327" spans="1:59" ht="28.8">
      <c r="A3327" s="1" t="s">
        <v>7675</v>
      </c>
      <c r="B3327" s="1" t="s">
        <v>1067</v>
      </c>
      <c r="C3327" s="1" t="s">
        <v>1074</v>
      </c>
      <c r="D3327" s="1" t="s">
        <v>545</v>
      </c>
      <c r="E3327" s="1" t="s">
        <v>1075</v>
      </c>
      <c r="F3327" s="2">
        <v>230177</v>
      </c>
      <c r="G3327" s="2">
        <v>1537</v>
      </c>
      <c r="H3327" s="2">
        <v>78</v>
      </c>
      <c r="I3327" s="2">
        <v>37085</v>
      </c>
      <c r="J3327" s="2">
        <v>74189</v>
      </c>
      <c r="K3327" s="2">
        <v>26949</v>
      </c>
      <c r="L3327" s="2">
        <v>1583</v>
      </c>
      <c r="M3327" s="2">
        <v>284</v>
      </c>
      <c r="N3327" s="2">
        <v>70</v>
      </c>
      <c r="O3327" s="2">
        <v>2280</v>
      </c>
      <c r="P3327" s="2">
        <v>388</v>
      </c>
      <c r="Q3327" s="2">
        <v>176</v>
      </c>
      <c r="R3327" s="2">
        <v>408</v>
      </c>
      <c r="S3327" s="2">
        <v>26163600</v>
      </c>
      <c r="T3327" s="2">
        <v>1165965200</v>
      </c>
      <c r="U3327" s="2">
        <v>1902</v>
      </c>
      <c r="V3327" s="2">
        <v>680</v>
      </c>
      <c r="W3327" s="2">
        <v>0</v>
      </c>
      <c r="X3327" s="2">
        <v>4670</v>
      </c>
      <c r="Y3327" s="2">
        <v>380</v>
      </c>
      <c r="Z3327" s="2">
        <v>3480</v>
      </c>
      <c r="AA3327" s="9">
        <f t="shared" si="461"/>
        <v>230177</v>
      </c>
      <c r="AB3327" s="9">
        <f t="shared" si="462"/>
        <v>35470</v>
      </c>
      <c r="AC3327" s="9">
        <f t="shared" si="463"/>
        <v>5189</v>
      </c>
      <c r="AD3327" s="9">
        <f t="shared" si="464"/>
        <v>408</v>
      </c>
      <c r="AE3327" s="44">
        <f t="shared" si="465"/>
        <v>6.8366221463497117E-4</v>
      </c>
      <c r="AF3327" s="9">
        <f t="shared" si="466"/>
        <v>3990</v>
      </c>
      <c r="AG3327" s="9">
        <f t="shared" si="459"/>
        <v>3860</v>
      </c>
      <c r="AH3327" s="44">
        <f t="shared" si="467"/>
        <v>5.2172485634926265E-4</v>
      </c>
      <c r="AI3327">
        <f>AA3327/'Totals and Drop Down Lists'!W$6*Inputs!E$37</f>
        <v>208802.85749653357</v>
      </c>
      <c r="AJ3327">
        <f>AB3327/'Totals and Drop Down Lists'!X$6*Inputs!F$37</f>
        <v>116710.03337238787</v>
      </c>
      <c r="AK3327">
        <f>AC3327/'Totals and Drop Down Lists'!Y$6*Inputs!G$37</f>
        <v>34207.640773192994</v>
      </c>
      <c r="AL3327">
        <f>AD3327/'Totals and Drop Down Lists'!Z$6*Inputs!H$37</f>
        <v>3271.1405181575064</v>
      </c>
      <c r="AM3327">
        <f>AE3327/'Totals and Drop Down Lists'!AA$6*Inputs!I$37</f>
        <v>85108.664964494252</v>
      </c>
      <c r="AN3327">
        <f>AF3327/'Totals and Drop Down Lists'!AB$6*Inputs!J$37</f>
        <v>79627.20562997552</v>
      </c>
      <c r="AO3327">
        <f>AG3327/'Totals and Drop Down Lists'!AC$6*Inputs!K$37</f>
        <v>71887.004051293654</v>
      </c>
      <c r="AP3327">
        <f>AH3327/'Totals and Drop Down Lists'!AD$6*Inputs!L$37</f>
        <v>122777.46299366378</v>
      </c>
      <c r="AQ3327">
        <f>IF(OR($D3327="51",$D3327="52",$D3327="61"),(AA3327/'Totals and Drop Down Lists'!W$4)*Inputs!E$38,0)</f>
        <v>0</v>
      </c>
      <c r="AR3327">
        <f>IF(OR($D3327="51",$D3327="52",$D3327="61"),(AB3327/'Totals and Drop Down Lists'!X$4)*Inputs!F$38,0)</f>
        <v>0</v>
      </c>
      <c r="AS3327">
        <f>IF(OR($D3327="51",$D3327="52",$D3327="61"),(AC3327/'Totals and Drop Down Lists'!Y$4)*Inputs!G$38,0)</f>
        <v>0</v>
      </c>
      <c r="AT3327">
        <f>IF(OR($D3327="51",$D3327="52",$D3327="61"),(AD3327/'Totals and Drop Down Lists'!Z$4)*Inputs!H$38,0)</f>
        <v>0</v>
      </c>
      <c r="AU3327">
        <f>IF(OR($D3327="51",$D3327="52",$D3327="61"),(AE3327/'Totals and Drop Down Lists'!AA$4)*Inputs!I$38,0)</f>
        <v>0</v>
      </c>
      <c r="AV3327">
        <f>IF(OR($D3327="51",$D3327="52",$D3327="61"),(AF3327/'Totals and Drop Down Lists'!AB$4)*Inputs!J$38,0)</f>
        <v>0</v>
      </c>
      <c r="AW3327">
        <f>IF(OR($D3327="51",$D3327="52",$D3327="61"),(AG3327/'Totals and Drop Down Lists'!AC$4)*Inputs!K$38,0)</f>
        <v>0</v>
      </c>
      <c r="AX3327">
        <f>IF(OR($D3327="51",$D3327="52",$D3327="61"),(AH3327/'Totals and Drop Down Lists'!AD$4)*Inputs!L$38,0)</f>
        <v>0</v>
      </c>
      <c r="AY3327">
        <f>IF(OR($D3327="51",$D3327="52",$D3327="61"),0,(AA3327/'Totals and Drop Down Lists'!W$5)*Inputs!E$39)</f>
        <v>0</v>
      </c>
      <c r="AZ3327">
        <f>IF(OR($D3327="51",$D3327="52",$D3327="61"),0,(AB3327/'Totals and Drop Down Lists'!X$5)*Inputs!F$39)</f>
        <v>0</v>
      </c>
      <c r="BA3327">
        <f>IF(OR($D3327="51",$D3327="52",$D3327="61"),0,(AC3327/'Totals and Drop Down Lists'!Y$5)*Inputs!G$39)</f>
        <v>0</v>
      </c>
      <c r="BB3327">
        <f>IF(OR($D3327="51",$D3327="52",$D3327="61"),0,(AD3327/'Totals and Drop Down Lists'!Z$5)*Inputs!H$39)</f>
        <v>0</v>
      </c>
      <c r="BC3327">
        <f>IF(OR($D3327="51",$D3327="52",$D3327="61"),0,(AE3327/'Totals and Drop Down Lists'!AA$5)*Inputs!I$39)</f>
        <v>0</v>
      </c>
      <c r="BD3327">
        <f>IF(OR($D3327="51",$D3327="52",$D3327="61"),0,(AF3327/'Totals and Drop Down Lists'!AB$5)*Inputs!J$39)</f>
        <v>0</v>
      </c>
      <c r="BE3327">
        <f>IF(OR($D3327="51",$D3327="52",$D3327="61"),0,(AG3327/'Totals and Drop Down Lists'!AC$5)*Inputs!K$39)</f>
        <v>0</v>
      </c>
      <c r="BF3327">
        <f>IF(OR($D3327="51",$D3327="52",$D3327="61"),0,(AH3327/'Totals and Drop Down Lists'!AD$5)*Inputs!L$39)</f>
        <v>0</v>
      </c>
      <c r="BG3327" s="10">
        <f t="shared" si="460"/>
        <v>722392.00979969907</v>
      </c>
    </row>
    <row r="3328" spans="1:59" ht="28.8">
      <c r="A3328" s="1" t="s">
        <v>7675</v>
      </c>
      <c r="B3328" s="1" t="s">
        <v>1067</v>
      </c>
      <c r="C3328" s="1" t="s">
        <v>1076</v>
      </c>
      <c r="D3328" s="1" t="s">
        <v>10</v>
      </c>
      <c r="E3328" s="1" t="s">
        <v>1077</v>
      </c>
      <c r="F3328" s="2">
        <v>178195</v>
      </c>
      <c r="G3328" s="2">
        <v>1368</v>
      </c>
      <c r="H3328" s="2">
        <v>187</v>
      </c>
      <c r="I3328" s="2">
        <v>27655</v>
      </c>
      <c r="J3328" s="2">
        <v>57600</v>
      </c>
      <c r="K3328" s="2">
        <v>21998</v>
      </c>
      <c r="L3328" s="2">
        <v>1439</v>
      </c>
      <c r="M3328" s="2">
        <v>200</v>
      </c>
      <c r="N3328" s="2">
        <v>48</v>
      </c>
      <c r="O3328" s="2">
        <v>1457</v>
      </c>
      <c r="P3328" s="2">
        <v>250</v>
      </c>
      <c r="Q3328" s="2">
        <v>121</v>
      </c>
      <c r="R3328" s="2">
        <v>660</v>
      </c>
      <c r="S3328" s="2">
        <v>20653100</v>
      </c>
      <c r="T3328" s="2">
        <v>961234400</v>
      </c>
      <c r="U3328" s="2">
        <v>1654</v>
      </c>
      <c r="V3328" s="2">
        <v>835</v>
      </c>
      <c r="W3328" s="2">
        <v>35</v>
      </c>
      <c r="X3328" s="2">
        <v>4280</v>
      </c>
      <c r="Y3328" s="2">
        <v>469</v>
      </c>
      <c r="Z3328" s="2">
        <v>3065</v>
      </c>
      <c r="AA3328" s="9">
        <f t="shared" si="461"/>
        <v>178195</v>
      </c>
      <c r="AB3328" s="9">
        <f t="shared" si="462"/>
        <v>26100</v>
      </c>
      <c r="AC3328" s="9">
        <f t="shared" si="463"/>
        <v>4175</v>
      </c>
      <c r="AD3328" s="9">
        <f t="shared" si="464"/>
        <v>660</v>
      </c>
      <c r="AE3328" s="44">
        <f t="shared" si="465"/>
        <v>5.8673189587506234E-4</v>
      </c>
      <c r="AF3328" s="9">
        <f t="shared" si="466"/>
        <v>3410</v>
      </c>
      <c r="AG3328" s="9">
        <f t="shared" si="459"/>
        <v>3534</v>
      </c>
      <c r="AH3328" s="44">
        <f t="shared" si="467"/>
        <v>5.0220189340960018E-4</v>
      </c>
      <c r="AI3328">
        <f>AA3328/'Totals and Drop Down Lists'!W$6*Inputs!E$37</f>
        <v>161647.88485206949</v>
      </c>
      <c r="AJ3328">
        <f>AB3328/'Totals and Drop Down Lists'!X$6*Inputs!F$37</f>
        <v>85879.105469955553</v>
      </c>
      <c r="AK3328">
        <f>AC3328/'Totals and Drop Down Lists'!Y$6*Inputs!G$37</f>
        <v>27523.010257868711</v>
      </c>
      <c r="AL3328">
        <f>AD3328/'Totals and Drop Down Lists'!Z$6*Inputs!H$37</f>
        <v>5291.5508381959662</v>
      </c>
      <c r="AM3328">
        <f>AE3328/'Totals and Drop Down Lists'!AA$6*Inputs!I$37</f>
        <v>73041.872552040324</v>
      </c>
      <c r="AN3328">
        <f>AF3328/'Totals and Drop Down Lists'!AB$6*Inputs!J$37</f>
        <v>68052.323608575563</v>
      </c>
      <c r="AO3328">
        <f>AG3328/'Totals and Drop Down Lists'!AC$6*Inputs!K$37</f>
        <v>65815.71821690978</v>
      </c>
      <c r="AP3328">
        <f>AH3328/'Totals and Drop Down Lists'!AD$6*Inputs!L$37</f>
        <v>118183.12590069145</v>
      </c>
      <c r="AQ3328">
        <f>IF(OR($D3328="51",$D3328="52",$D3328="61"),(AA3328/'Totals and Drop Down Lists'!W$4)*Inputs!E$38,0)</f>
        <v>0</v>
      </c>
      <c r="AR3328">
        <f>IF(OR($D3328="51",$D3328="52",$D3328="61"),(AB3328/'Totals and Drop Down Lists'!X$4)*Inputs!F$38,0)</f>
        <v>0</v>
      </c>
      <c r="AS3328">
        <f>IF(OR($D3328="51",$D3328="52",$D3328="61"),(AC3328/'Totals and Drop Down Lists'!Y$4)*Inputs!G$38,0)</f>
        <v>0</v>
      </c>
      <c r="AT3328">
        <f>IF(OR($D3328="51",$D3328="52",$D3328="61"),(AD3328/'Totals and Drop Down Lists'!Z$4)*Inputs!H$38,0)</f>
        <v>0</v>
      </c>
      <c r="AU3328">
        <f>IF(OR($D3328="51",$D3328="52",$D3328="61"),(AE3328/'Totals and Drop Down Lists'!AA$4)*Inputs!I$38,0)</f>
        <v>0</v>
      </c>
      <c r="AV3328">
        <f>IF(OR($D3328="51",$D3328="52",$D3328="61"),(AF3328/'Totals and Drop Down Lists'!AB$4)*Inputs!J$38,0)</f>
        <v>0</v>
      </c>
      <c r="AW3328">
        <f>IF(OR($D3328="51",$D3328="52",$D3328="61"),(AG3328/'Totals and Drop Down Lists'!AC$4)*Inputs!K$38,0)</f>
        <v>0</v>
      </c>
      <c r="AX3328">
        <f>IF(OR($D3328="51",$D3328="52",$D3328="61"),(AH3328/'Totals and Drop Down Lists'!AD$4)*Inputs!L$38,0)</f>
        <v>0</v>
      </c>
      <c r="AY3328">
        <f>IF(OR($D3328="51",$D3328="52",$D3328="61"),0,(AA3328/'Totals and Drop Down Lists'!W$5)*Inputs!E$39)</f>
        <v>0</v>
      </c>
      <c r="AZ3328">
        <f>IF(OR($D3328="51",$D3328="52",$D3328="61"),0,(AB3328/'Totals and Drop Down Lists'!X$5)*Inputs!F$39)</f>
        <v>0</v>
      </c>
      <c r="BA3328">
        <f>IF(OR($D3328="51",$D3328="52",$D3328="61"),0,(AC3328/'Totals and Drop Down Lists'!Y$5)*Inputs!G$39)</f>
        <v>0</v>
      </c>
      <c r="BB3328">
        <f>IF(OR($D3328="51",$D3328="52",$D3328="61"),0,(AD3328/'Totals and Drop Down Lists'!Z$5)*Inputs!H$39)</f>
        <v>0</v>
      </c>
      <c r="BC3328">
        <f>IF(OR($D3328="51",$D3328="52",$D3328="61"),0,(AE3328/'Totals and Drop Down Lists'!AA$5)*Inputs!I$39)</f>
        <v>0</v>
      </c>
      <c r="BD3328">
        <f>IF(OR($D3328="51",$D3328="52",$D3328="61"),0,(AF3328/'Totals and Drop Down Lists'!AB$5)*Inputs!J$39)</f>
        <v>0</v>
      </c>
      <c r="BE3328">
        <f>IF(OR($D3328="51",$D3328="52",$D3328="61"),0,(AG3328/'Totals and Drop Down Lists'!AC$5)*Inputs!K$39)</f>
        <v>0</v>
      </c>
      <c r="BF3328">
        <f>IF(OR($D3328="51",$D3328="52",$D3328="61"),0,(AH3328/'Totals and Drop Down Lists'!AD$5)*Inputs!L$39)</f>
        <v>0</v>
      </c>
      <c r="BG3328" s="10">
        <f t="shared" si="460"/>
        <v>605434.59169630683</v>
      </c>
    </row>
    <row r="3329" spans="1:59" ht="28.8">
      <c r="A3329" s="1" t="s">
        <v>7675</v>
      </c>
      <c r="B3329" s="1" t="s">
        <v>1067</v>
      </c>
      <c r="C3329" s="1" t="s">
        <v>1078</v>
      </c>
      <c r="D3329" s="1" t="s">
        <v>7</v>
      </c>
      <c r="E3329" s="1" t="s">
        <v>1079</v>
      </c>
      <c r="F3329" s="2">
        <v>220856</v>
      </c>
      <c r="G3329" s="2">
        <v>1768</v>
      </c>
      <c r="H3329" s="2">
        <v>664</v>
      </c>
      <c r="I3329" s="2">
        <v>35421</v>
      </c>
      <c r="J3329" s="2">
        <v>82236</v>
      </c>
      <c r="K3329" s="2">
        <v>50334</v>
      </c>
      <c r="L3329" s="2">
        <v>1289</v>
      </c>
      <c r="M3329" s="2">
        <v>212</v>
      </c>
      <c r="N3329" s="2">
        <v>87</v>
      </c>
      <c r="O3329" s="2">
        <v>3736</v>
      </c>
      <c r="P3329" s="2">
        <v>809</v>
      </c>
      <c r="Q3329" s="2">
        <v>213</v>
      </c>
      <c r="R3329" s="2">
        <v>553</v>
      </c>
      <c r="S3329" s="2">
        <v>47985700</v>
      </c>
      <c r="T3329" s="2">
        <v>2653955900</v>
      </c>
      <c r="U3329" s="2">
        <v>4752</v>
      </c>
      <c r="V3329" s="2">
        <v>540</v>
      </c>
      <c r="W3329" s="2">
        <v>20</v>
      </c>
      <c r="X3329" s="2">
        <v>7855</v>
      </c>
      <c r="Y3329" s="2">
        <v>1020</v>
      </c>
      <c r="Z3329" s="2">
        <v>5540</v>
      </c>
      <c r="AA3329" s="9">
        <f t="shared" si="461"/>
        <v>220856</v>
      </c>
      <c r="AB3329" s="9">
        <f t="shared" si="462"/>
        <v>32989</v>
      </c>
      <c r="AC3329" s="9">
        <f t="shared" si="463"/>
        <v>6899</v>
      </c>
      <c r="AD3329" s="9">
        <f t="shared" si="464"/>
        <v>553</v>
      </c>
      <c r="AE3329" s="44">
        <f t="shared" si="465"/>
        <v>2.1515760316530839E-3</v>
      </c>
      <c r="AF3329" s="9">
        <f t="shared" si="466"/>
        <v>7295</v>
      </c>
      <c r="AG3329" s="9">
        <f t="shared" si="459"/>
        <v>6560</v>
      </c>
      <c r="AH3329" s="44">
        <f t="shared" si="467"/>
        <v>1.4940130554951772E-3</v>
      </c>
      <c r="AI3329">
        <f>AA3329/'Totals and Drop Down Lists'!W$6*Inputs!E$37</f>
        <v>200347.40176148969</v>
      </c>
      <c r="AJ3329">
        <f>AB3329/'Totals and Drop Down Lists'!X$6*Inputs!F$37</f>
        <v>108546.58277196795</v>
      </c>
      <c r="AK3329">
        <f>AC3329/'Totals and Drop Down Lists'!Y$6*Inputs!G$37</f>
        <v>45480.538387793109</v>
      </c>
      <c r="AL3329">
        <f>AD3329/'Totals and Drop Down Lists'!Z$6*Inputs!H$37</f>
        <v>4433.6782023066207</v>
      </c>
      <c r="AM3329">
        <f>AE3329/'Totals and Drop Down Lists'!AA$6*Inputs!I$37</f>
        <v>267848.30242720188</v>
      </c>
      <c r="AN3329">
        <f>AF3329/'Totals and Drop Down Lists'!AB$6*Inputs!J$37</f>
        <v>145584.0764588149</v>
      </c>
      <c r="AO3329">
        <f>AG3329/'Totals and Drop Down Lists'!AC$6*Inputs!K$37</f>
        <v>122170.65973484101</v>
      </c>
      <c r="AP3329">
        <f>AH3329/'Totals and Drop Down Lists'!AD$6*Inputs!L$37</f>
        <v>351585.95646881318</v>
      </c>
      <c r="AQ3329">
        <f>IF(OR($D3329="51",$D3329="52",$D3329="61"),(AA3329/'Totals and Drop Down Lists'!W$4)*Inputs!E$38,0)</f>
        <v>0</v>
      </c>
      <c r="AR3329">
        <f>IF(OR($D3329="51",$D3329="52",$D3329="61"),(AB3329/'Totals and Drop Down Lists'!X$4)*Inputs!F$38,0)</f>
        <v>0</v>
      </c>
      <c r="AS3329">
        <f>IF(OR($D3329="51",$D3329="52",$D3329="61"),(AC3329/'Totals and Drop Down Lists'!Y$4)*Inputs!G$38,0)</f>
        <v>0</v>
      </c>
      <c r="AT3329">
        <f>IF(OR($D3329="51",$D3329="52",$D3329="61"),(AD3329/'Totals and Drop Down Lists'!Z$4)*Inputs!H$38,0)</f>
        <v>0</v>
      </c>
      <c r="AU3329">
        <f>IF(OR($D3329="51",$D3329="52",$D3329="61"),(AE3329/'Totals and Drop Down Lists'!AA$4)*Inputs!I$38,0)</f>
        <v>0</v>
      </c>
      <c r="AV3329">
        <f>IF(OR($D3329="51",$D3329="52",$D3329="61"),(AF3329/'Totals and Drop Down Lists'!AB$4)*Inputs!J$38,0)</f>
        <v>0</v>
      </c>
      <c r="AW3329">
        <f>IF(OR($D3329="51",$D3329="52",$D3329="61"),(AG3329/'Totals and Drop Down Lists'!AC$4)*Inputs!K$38,0)</f>
        <v>0</v>
      </c>
      <c r="AX3329">
        <f>IF(OR($D3329="51",$D3329="52",$D3329="61"),(AH3329/'Totals and Drop Down Lists'!AD$4)*Inputs!L$38,0)</f>
        <v>0</v>
      </c>
      <c r="AY3329">
        <f>IF(OR($D3329="51",$D3329="52",$D3329="61"),0,(AA3329/'Totals and Drop Down Lists'!W$5)*Inputs!E$39)</f>
        <v>0</v>
      </c>
      <c r="AZ3329">
        <f>IF(OR($D3329="51",$D3329="52",$D3329="61"),0,(AB3329/'Totals and Drop Down Lists'!X$5)*Inputs!F$39)</f>
        <v>0</v>
      </c>
      <c r="BA3329">
        <f>IF(OR($D3329="51",$D3329="52",$D3329="61"),0,(AC3329/'Totals and Drop Down Lists'!Y$5)*Inputs!G$39)</f>
        <v>0</v>
      </c>
      <c r="BB3329">
        <f>IF(OR($D3329="51",$D3329="52",$D3329="61"),0,(AD3329/'Totals and Drop Down Lists'!Z$5)*Inputs!H$39)</f>
        <v>0</v>
      </c>
      <c r="BC3329">
        <f>IF(OR($D3329="51",$D3329="52",$D3329="61"),0,(AE3329/'Totals and Drop Down Lists'!AA$5)*Inputs!I$39)</f>
        <v>0</v>
      </c>
      <c r="BD3329">
        <f>IF(OR($D3329="51",$D3329="52",$D3329="61"),0,(AF3329/'Totals and Drop Down Lists'!AB$5)*Inputs!J$39)</f>
        <v>0</v>
      </c>
      <c r="BE3329">
        <f>IF(OR($D3329="51",$D3329="52",$D3329="61"),0,(AG3329/'Totals and Drop Down Lists'!AC$5)*Inputs!K$39)</f>
        <v>0</v>
      </c>
      <c r="BF3329">
        <f>IF(OR($D3329="51",$D3329="52",$D3329="61"),0,(AH3329/'Totals and Drop Down Lists'!AD$5)*Inputs!L$39)</f>
        <v>0</v>
      </c>
      <c r="BG3329" s="10">
        <f t="shared" si="460"/>
        <v>1245997.1962132284</v>
      </c>
    </row>
    <row r="3330" spans="1:59" ht="28.8">
      <c r="A3330" s="1" t="s">
        <v>7675</v>
      </c>
      <c r="B3330" s="1" t="s">
        <v>1067</v>
      </c>
      <c r="C3330" s="1" t="s">
        <v>1080</v>
      </c>
      <c r="D3330" s="1" t="s">
        <v>10</v>
      </c>
      <c r="E3330" s="1" t="s">
        <v>1081</v>
      </c>
      <c r="F3330" s="2">
        <v>137643</v>
      </c>
      <c r="G3330" s="2">
        <v>674</v>
      </c>
      <c r="H3330" s="2">
        <v>73</v>
      </c>
      <c r="I3330" s="2">
        <v>12080</v>
      </c>
      <c r="J3330" s="2">
        <v>45317</v>
      </c>
      <c r="K3330" s="2">
        <v>13642</v>
      </c>
      <c r="L3330" s="2">
        <v>337</v>
      </c>
      <c r="M3330" s="2">
        <v>36</v>
      </c>
      <c r="N3330" s="2">
        <v>72</v>
      </c>
      <c r="O3330" s="2">
        <v>673</v>
      </c>
      <c r="P3330" s="2">
        <v>55</v>
      </c>
      <c r="Q3330" s="2">
        <v>0</v>
      </c>
      <c r="R3330" s="2">
        <v>981</v>
      </c>
      <c r="S3330" s="2">
        <v>16089900</v>
      </c>
      <c r="T3330" s="2">
        <v>821467500</v>
      </c>
      <c r="U3330" s="2">
        <v>1419</v>
      </c>
      <c r="V3330" s="2">
        <v>215</v>
      </c>
      <c r="W3330" s="2">
        <v>45</v>
      </c>
      <c r="X3330" s="2">
        <v>1765</v>
      </c>
      <c r="Y3330" s="2">
        <v>135</v>
      </c>
      <c r="Z3330" s="2">
        <v>1345</v>
      </c>
      <c r="AA3330" s="9">
        <f t="shared" si="461"/>
        <v>137643</v>
      </c>
      <c r="AB3330" s="9">
        <f t="shared" si="462"/>
        <v>11333</v>
      </c>
      <c r="AC3330" s="9">
        <f t="shared" si="463"/>
        <v>2154</v>
      </c>
      <c r="AD3330" s="9">
        <f t="shared" si="464"/>
        <v>981</v>
      </c>
      <c r="AE3330" s="44">
        <f t="shared" si="465"/>
        <v>2.8680764575307236E-4</v>
      </c>
      <c r="AF3330" s="9">
        <f t="shared" si="466"/>
        <v>1505</v>
      </c>
      <c r="AG3330" s="9">
        <f t="shared" ref="AG3330:AG3393" si="468">Y3330+Z3330</f>
        <v>1480</v>
      </c>
      <c r="AH3330" s="44">
        <f t="shared" si="467"/>
        <v>1.657790685564761E-4</v>
      </c>
      <c r="AI3330">
        <f>AA3330/'Totals and Drop Down Lists'!W$6*Inputs!E$37</f>
        <v>124861.52706132832</v>
      </c>
      <c r="AJ3330">
        <f>AB3330/'Totals and Drop Down Lists'!X$6*Inputs!F$37</f>
        <v>37289.957942184148</v>
      </c>
      <c r="AK3330">
        <f>AC3330/'Totals and Drop Down Lists'!Y$6*Inputs!G$37</f>
        <v>14199.895591724362</v>
      </c>
      <c r="AL3330">
        <f>AD3330/'Totals and Drop Down Lists'!Z$6*Inputs!H$37</f>
        <v>7865.1687458640054</v>
      </c>
      <c r="AM3330">
        <f>AE3330/'Totals and Drop Down Lists'!AA$6*Inputs!I$37</f>
        <v>35704.49749762279</v>
      </c>
      <c r="AN3330">
        <f>AF3330/'Totals and Drop Down Lists'!AB$6*Inputs!J$37</f>
        <v>30034.823176218837</v>
      </c>
      <c r="AO3330">
        <f>AG3330/'Totals and Drop Down Lists'!AC$6*Inputs!K$37</f>
        <v>27562.892745055597</v>
      </c>
      <c r="AP3330">
        <f>AH3330/'Totals and Drop Down Lists'!AD$6*Inputs!L$37</f>
        <v>39012.773125747124</v>
      </c>
      <c r="AQ3330">
        <f>IF(OR($D3330="51",$D3330="52",$D3330="61"),(AA3330/'Totals and Drop Down Lists'!W$4)*Inputs!E$38,0)</f>
        <v>0</v>
      </c>
      <c r="AR3330">
        <f>IF(OR($D3330="51",$D3330="52",$D3330="61"),(AB3330/'Totals and Drop Down Lists'!X$4)*Inputs!F$38,0)</f>
        <v>0</v>
      </c>
      <c r="AS3330">
        <f>IF(OR($D3330="51",$D3330="52",$D3330="61"),(AC3330/'Totals and Drop Down Lists'!Y$4)*Inputs!G$38,0)</f>
        <v>0</v>
      </c>
      <c r="AT3330">
        <f>IF(OR($D3330="51",$D3330="52",$D3330="61"),(AD3330/'Totals and Drop Down Lists'!Z$4)*Inputs!H$38,0)</f>
        <v>0</v>
      </c>
      <c r="AU3330">
        <f>IF(OR($D3330="51",$D3330="52",$D3330="61"),(AE3330/'Totals and Drop Down Lists'!AA$4)*Inputs!I$38,0)</f>
        <v>0</v>
      </c>
      <c r="AV3330">
        <f>IF(OR($D3330="51",$D3330="52",$D3330="61"),(AF3330/'Totals and Drop Down Lists'!AB$4)*Inputs!J$38,0)</f>
        <v>0</v>
      </c>
      <c r="AW3330">
        <f>IF(OR($D3330="51",$D3330="52",$D3330="61"),(AG3330/'Totals and Drop Down Lists'!AC$4)*Inputs!K$38,0)</f>
        <v>0</v>
      </c>
      <c r="AX3330">
        <f>IF(OR($D3330="51",$D3330="52",$D3330="61"),(AH3330/'Totals and Drop Down Lists'!AD$4)*Inputs!L$38,0)</f>
        <v>0</v>
      </c>
      <c r="AY3330">
        <f>IF(OR($D3330="51",$D3330="52",$D3330="61"),0,(AA3330/'Totals and Drop Down Lists'!W$5)*Inputs!E$39)</f>
        <v>0</v>
      </c>
      <c r="AZ3330">
        <f>IF(OR($D3330="51",$D3330="52",$D3330="61"),0,(AB3330/'Totals and Drop Down Lists'!X$5)*Inputs!F$39)</f>
        <v>0</v>
      </c>
      <c r="BA3330">
        <f>IF(OR($D3330="51",$D3330="52",$D3330="61"),0,(AC3330/'Totals and Drop Down Lists'!Y$5)*Inputs!G$39)</f>
        <v>0</v>
      </c>
      <c r="BB3330">
        <f>IF(OR($D3330="51",$D3330="52",$D3330="61"),0,(AD3330/'Totals and Drop Down Lists'!Z$5)*Inputs!H$39)</f>
        <v>0</v>
      </c>
      <c r="BC3330">
        <f>IF(OR($D3330="51",$D3330="52",$D3330="61"),0,(AE3330/'Totals and Drop Down Lists'!AA$5)*Inputs!I$39)</f>
        <v>0</v>
      </c>
      <c r="BD3330">
        <f>IF(OR($D3330="51",$D3330="52",$D3330="61"),0,(AF3330/'Totals and Drop Down Lists'!AB$5)*Inputs!J$39)</f>
        <v>0</v>
      </c>
      <c r="BE3330">
        <f>IF(OR($D3330="51",$D3330="52",$D3330="61"),0,(AG3330/'Totals and Drop Down Lists'!AC$5)*Inputs!K$39)</f>
        <v>0</v>
      </c>
      <c r="BF3330">
        <f>IF(OR($D3330="51",$D3330="52",$D3330="61"),0,(AH3330/'Totals and Drop Down Lists'!AD$5)*Inputs!L$39)</f>
        <v>0</v>
      </c>
      <c r="BG3330" s="10">
        <f t="shared" ref="BG3330:BG3393" si="469">SUM(AI3330:BF3330)</f>
        <v>316531.53588574519</v>
      </c>
    </row>
    <row r="3331" spans="1:59" ht="28.8">
      <c r="A3331" s="1" t="s">
        <v>7675</v>
      </c>
      <c r="B3331" s="1" t="s">
        <v>1067</v>
      </c>
      <c r="C3331" s="1" t="s">
        <v>1082</v>
      </c>
      <c r="D3331" s="1" t="s">
        <v>10</v>
      </c>
      <c r="E3331" s="1" t="s">
        <v>1083</v>
      </c>
      <c r="F3331" s="2">
        <v>141201</v>
      </c>
      <c r="G3331" s="2">
        <v>979</v>
      </c>
      <c r="H3331" s="2">
        <v>135</v>
      </c>
      <c r="I3331" s="2">
        <v>20386</v>
      </c>
      <c r="J3331" s="2">
        <v>47765</v>
      </c>
      <c r="K3331" s="2">
        <v>18973</v>
      </c>
      <c r="L3331" s="2">
        <v>973</v>
      </c>
      <c r="M3331" s="2">
        <v>47</v>
      </c>
      <c r="N3331" s="2">
        <v>5</v>
      </c>
      <c r="O3331" s="2">
        <v>769</v>
      </c>
      <c r="P3331" s="2">
        <v>250</v>
      </c>
      <c r="Q3331" s="2">
        <v>146</v>
      </c>
      <c r="R3331" s="2">
        <v>379</v>
      </c>
      <c r="S3331" s="2">
        <v>18726900</v>
      </c>
      <c r="T3331" s="2">
        <v>816934300</v>
      </c>
      <c r="U3331" s="2">
        <v>1692</v>
      </c>
      <c r="V3331" s="2">
        <v>500</v>
      </c>
      <c r="W3331" s="2">
        <v>0</v>
      </c>
      <c r="X3331" s="2">
        <v>3315</v>
      </c>
      <c r="Y3331" s="2">
        <v>285</v>
      </c>
      <c r="Z3331" s="2">
        <v>2365</v>
      </c>
      <c r="AA3331" s="9">
        <f t="shared" ref="AA3331:AA3394" si="470">F3331</f>
        <v>141201</v>
      </c>
      <c r="AB3331" s="9">
        <f t="shared" ref="AB3331:AB3394" si="471">I3331-G3331-H3331</f>
        <v>19272</v>
      </c>
      <c r="AC3331" s="9">
        <f t="shared" ref="AC3331:AC3394" si="472">L3331+M3331+N3331+O3331+P3331+Q3331+R3331</f>
        <v>2569</v>
      </c>
      <c r="AD3331" s="9">
        <f t="shared" ref="AD3331:AD3394" si="473">R3331</f>
        <v>379</v>
      </c>
      <c r="AE3331" s="44">
        <f t="shared" ref="AE3331:AE3394" si="474">IF(ISERROR(((K3331^2)*SUM(J:J))/((SUM(K:K)^2)*J3331)), 0, ((K3331^2)*SUM(J:J))/((SUM(K:K)^2)*J3331))</f>
        <v>5.2632986966113333E-4</v>
      </c>
      <c r="AF3331" s="9">
        <f t="shared" ref="AF3331:AF3394" si="475">-IF((W3331+V3331-X3331)&gt;0, 0, (W3331+V3331-X3331))</f>
        <v>2815</v>
      </c>
      <c r="AG3331" s="9">
        <f t="shared" si="468"/>
        <v>2650</v>
      </c>
      <c r="AH3331" s="44">
        <f t="shared" ref="AH3331:AH3394" si="476">(K3331*SUM(J:J)*AG3331)/(J3331*SUM(K:K)*SUM(AG:AG))</f>
        <v>3.9167259453325349E-4</v>
      </c>
      <c r="AI3331">
        <f>AA3331/'Totals and Drop Down Lists'!W$6*Inputs!E$37</f>
        <v>128089.13262996754</v>
      </c>
      <c r="AJ3331">
        <f>AB3331/'Totals and Drop Down Lists'!X$6*Inputs!F$37</f>
        <v>63412.341786091318</v>
      </c>
      <c r="AK3331">
        <f>AC3331/'Totals and Drop Down Lists'!Y$6*Inputs!G$37</f>
        <v>16935.715773045442</v>
      </c>
      <c r="AL3331">
        <f>AD3331/'Totals and Drop Down Lists'!Z$6*Inputs!H$37</f>
        <v>3038.6329813276839</v>
      </c>
      <c r="AM3331">
        <f>AE3331/'Totals and Drop Down Lists'!AA$6*Inputs!I$37</f>
        <v>65522.463548337109</v>
      </c>
      <c r="AN3331">
        <f>AF3331/'Totals and Drop Down Lists'!AB$6*Inputs!J$37</f>
        <v>56178.091190070452</v>
      </c>
      <c r="AO3331">
        <f>AG3331/'Totals and Drop Down Lists'!AC$6*Inputs!K$37</f>
        <v>49352.476874592787</v>
      </c>
      <c r="AP3331">
        <f>AH3331/'Totals and Drop Down Lists'!AD$6*Inputs!L$37</f>
        <v>92172.276048788583</v>
      </c>
      <c r="AQ3331">
        <f>IF(OR($D3331="51",$D3331="52",$D3331="61"),(AA3331/'Totals and Drop Down Lists'!W$4)*Inputs!E$38,0)</f>
        <v>0</v>
      </c>
      <c r="AR3331">
        <f>IF(OR($D3331="51",$D3331="52",$D3331="61"),(AB3331/'Totals and Drop Down Lists'!X$4)*Inputs!F$38,0)</f>
        <v>0</v>
      </c>
      <c r="AS3331">
        <f>IF(OR($D3331="51",$D3331="52",$D3331="61"),(AC3331/'Totals and Drop Down Lists'!Y$4)*Inputs!G$38,0)</f>
        <v>0</v>
      </c>
      <c r="AT3331">
        <f>IF(OR($D3331="51",$D3331="52",$D3331="61"),(AD3331/'Totals and Drop Down Lists'!Z$4)*Inputs!H$38,0)</f>
        <v>0</v>
      </c>
      <c r="AU3331">
        <f>IF(OR($D3331="51",$D3331="52",$D3331="61"),(AE3331/'Totals and Drop Down Lists'!AA$4)*Inputs!I$38,0)</f>
        <v>0</v>
      </c>
      <c r="AV3331">
        <f>IF(OR($D3331="51",$D3331="52",$D3331="61"),(AF3331/'Totals and Drop Down Lists'!AB$4)*Inputs!J$38,0)</f>
        <v>0</v>
      </c>
      <c r="AW3331">
        <f>IF(OR($D3331="51",$D3331="52",$D3331="61"),(AG3331/'Totals and Drop Down Lists'!AC$4)*Inputs!K$38,0)</f>
        <v>0</v>
      </c>
      <c r="AX3331">
        <f>IF(OR($D3331="51",$D3331="52",$D3331="61"),(AH3331/'Totals and Drop Down Lists'!AD$4)*Inputs!L$38,0)</f>
        <v>0</v>
      </c>
      <c r="AY3331">
        <f>IF(OR($D3331="51",$D3331="52",$D3331="61"),0,(AA3331/'Totals and Drop Down Lists'!W$5)*Inputs!E$39)</f>
        <v>0</v>
      </c>
      <c r="AZ3331">
        <f>IF(OR($D3331="51",$D3331="52",$D3331="61"),0,(AB3331/'Totals and Drop Down Lists'!X$5)*Inputs!F$39)</f>
        <v>0</v>
      </c>
      <c r="BA3331">
        <f>IF(OR($D3331="51",$D3331="52",$D3331="61"),0,(AC3331/'Totals and Drop Down Lists'!Y$5)*Inputs!G$39)</f>
        <v>0</v>
      </c>
      <c r="BB3331">
        <f>IF(OR($D3331="51",$D3331="52",$D3331="61"),0,(AD3331/'Totals and Drop Down Lists'!Z$5)*Inputs!H$39)</f>
        <v>0</v>
      </c>
      <c r="BC3331">
        <f>IF(OR($D3331="51",$D3331="52",$D3331="61"),0,(AE3331/'Totals and Drop Down Lists'!AA$5)*Inputs!I$39)</f>
        <v>0</v>
      </c>
      <c r="BD3331">
        <f>IF(OR($D3331="51",$D3331="52",$D3331="61"),0,(AF3331/'Totals and Drop Down Lists'!AB$5)*Inputs!J$39)</f>
        <v>0</v>
      </c>
      <c r="BE3331">
        <f>IF(OR($D3331="51",$D3331="52",$D3331="61"),0,(AG3331/'Totals and Drop Down Lists'!AC$5)*Inputs!K$39)</f>
        <v>0</v>
      </c>
      <c r="BF3331">
        <f>IF(OR($D3331="51",$D3331="52",$D3331="61"),0,(AH3331/'Totals and Drop Down Lists'!AD$5)*Inputs!L$39)</f>
        <v>0</v>
      </c>
      <c r="BG3331" s="10">
        <f t="shared" si="469"/>
        <v>474701.13083222089</v>
      </c>
    </row>
    <row r="3332" spans="1:59" ht="28.8">
      <c r="A3332" s="1" t="s">
        <v>7675</v>
      </c>
      <c r="B3332" s="1" t="s">
        <v>1067</v>
      </c>
      <c r="C3332" s="1" t="s">
        <v>1084</v>
      </c>
      <c r="D3332" s="1" t="s">
        <v>10</v>
      </c>
      <c r="E3332" s="1" t="s">
        <v>1085</v>
      </c>
      <c r="F3332" s="2">
        <v>266740</v>
      </c>
      <c r="G3332" s="2">
        <v>1496</v>
      </c>
      <c r="H3332" s="2">
        <v>382</v>
      </c>
      <c r="I3332" s="2">
        <v>20494</v>
      </c>
      <c r="J3332" s="2">
        <v>100136</v>
      </c>
      <c r="K3332" s="2">
        <v>36011</v>
      </c>
      <c r="L3332" s="2">
        <v>431</v>
      </c>
      <c r="M3332" s="2">
        <v>132</v>
      </c>
      <c r="N3332" s="2">
        <v>38</v>
      </c>
      <c r="O3332" s="2">
        <v>1031</v>
      </c>
      <c r="P3332" s="2">
        <v>207</v>
      </c>
      <c r="Q3332" s="2">
        <v>38</v>
      </c>
      <c r="R3332" s="2">
        <v>368</v>
      </c>
      <c r="S3332" s="2">
        <v>41661500</v>
      </c>
      <c r="T3332" s="2">
        <v>2235714300</v>
      </c>
      <c r="U3332" s="2">
        <v>3049</v>
      </c>
      <c r="V3332" s="2">
        <v>535</v>
      </c>
      <c r="W3332" s="2">
        <v>0</v>
      </c>
      <c r="X3332" s="2">
        <v>4130</v>
      </c>
      <c r="Y3332" s="2">
        <v>370</v>
      </c>
      <c r="Z3332" s="2">
        <v>2975</v>
      </c>
      <c r="AA3332" s="9">
        <f t="shared" si="470"/>
        <v>266740</v>
      </c>
      <c r="AB3332" s="9">
        <f t="shared" si="471"/>
        <v>18616</v>
      </c>
      <c r="AC3332" s="9">
        <f t="shared" si="472"/>
        <v>2245</v>
      </c>
      <c r="AD3332" s="9">
        <f t="shared" si="473"/>
        <v>368</v>
      </c>
      <c r="AE3332" s="44">
        <f t="shared" si="474"/>
        <v>9.0443197925822066E-4</v>
      </c>
      <c r="AF3332" s="9">
        <f t="shared" si="475"/>
        <v>3595</v>
      </c>
      <c r="AG3332" s="9">
        <f t="shared" si="468"/>
        <v>3345</v>
      </c>
      <c r="AH3332" s="44">
        <f t="shared" si="476"/>
        <v>4.4760213643201577E-4</v>
      </c>
      <c r="AI3332">
        <f>AA3332/'Totals and Drop Down Lists'!W$6*Inputs!E$37</f>
        <v>241970.63220315392</v>
      </c>
      <c r="AJ3332">
        <f>AB3332/'Totals and Drop Down Lists'!X$6*Inputs!F$37</f>
        <v>61253.847794202775</v>
      </c>
      <c r="AK3332">
        <f>AC3332/'Totals and Drop Down Lists'!Y$6*Inputs!G$37</f>
        <v>14799.798330279104</v>
      </c>
      <c r="AL3332">
        <f>AD3332/'Totals and Drop Down Lists'!Z$6*Inputs!H$37</f>
        <v>2950.4404673577515</v>
      </c>
      <c r="AM3332">
        <f>AE3332/'Totals and Drop Down Lists'!AA$6*Inputs!I$37</f>
        <v>112592.14954121999</v>
      </c>
      <c r="AN3332">
        <f>AF3332/'Totals and Drop Down Lists'!AB$6*Inputs!J$37</f>
        <v>71744.311839539354</v>
      </c>
      <c r="AO3332">
        <f>AG3332/'Totals and Drop Down Lists'!AC$6*Inputs!K$37</f>
        <v>62295.862319061467</v>
      </c>
      <c r="AP3332">
        <f>AH3332/'Totals and Drop Down Lists'!AD$6*Inputs!L$37</f>
        <v>105334.17005701827</v>
      </c>
      <c r="AQ3332">
        <f>IF(OR($D3332="51",$D3332="52",$D3332="61"),(AA3332/'Totals and Drop Down Lists'!W$4)*Inputs!E$38,0)</f>
        <v>0</v>
      </c>
      <c r="AR3332">
        <f>IF(OR($D3332="51",$D3332="52",$D3332="61"),(AB3332/'Totals and Drop Down Lists'!X$4)*Inputs!F$38,0)</f>
        <v>0</v>
      </c>
      <c r="AS3332">
        <f>IF(OR($D3332="51",$D3332="52",$D3332="61"),(AC3332/'Totals and Drop Down Lists'!Y$4)*Inputs!G$38,0)</f>
        <v>0</v>
      </c>
      <c r="AT3332">
        <f>IF(OR($D3332="51",$D3332="52",$D3332="61"),(AD3332/'Totals and Drop Down Lists'!Z$4)*Inputs!H$38,0)</f>
        <v>0</v>
      </c>
      <c r="AU3332">
        <f>IF(OR($D3332="51",$D3332="52",$D3332="61"),(AE3332/'Totals and Drop Down Lists'!AA$4)*Inputs!I$38,0)</f>
        <v>0</v>
      </c>
      <c r="AV3332">
        <f>IF(OR($D3332="51",$D3332="52",$D3332="61"),(AF3332/'Totals and Drop Down Lists'!AB$4)*Inputs!J$38,0)</f>
        <v>0</v>
      </c>
      <c r="AW3332">
        <f>IF(OR($D3332="51",$D3332="52",$D3332="61"),(AG3332/'Totals and Drop Down Lists'!AC$4)*Inputs!K$38,0)</f>
        <v>0</v>
      </c>
      <c r="AX3332">
        <f>IF(OR($D3332="51",$D3332="52",$D3332="61"),(AH3332/'Totals and Drop Down Lists'!AD$4)*Inputs!L$38,0)</f>
        <v>0</v>
      </c>
      <c r="AY3332">
        <f>IF(OR($D3332="51",$D3332="52",$D3332="61"),0,(AA3332/'Totals and Drop Down Lists'!W$5)*Inputs!E$39)</f>
        <v>0</v>
      </c>
      <c r="AZ3332">
        <f>IF(OR($D3332="51",$D3332="52",$D3332="61"),0,(AB3332/'Totals and Drop Down Lists'!X$5)*Inputs!F$39)</f>
        <v>0</v>
      </c>
      <c r="BA3332">
        <f>IF(OR($D3332="51",$D3332="52",$D3332="61"),0,(AC3332/'Totals and Drop Down Lists'!Y$5)*Inputs!G$39)</f>
        <v>0</v>
      </c>
      <c r="BB3332">
        <f>IF(OR($D3332="51",$D3332="52",$D3332="61"),0,(AD3332/'Totals and Drop Down Lists'!Z$5)*Inputs!H$39)</f>
        <v>0</v>
      </c>
      <c r="BC3332">
        <f>IF(OR($D3332="51",$D3332="52",$D3332="61"),0,(AE3332/'Totals and Drop Down Lists'!AA$5)*Inputs!I$39)</f>
        <v>0</v>
      </c>
      <c r="BD3332">
        <f>IF(OR($D3332="51",$D3332="52",$D3332="61"),0,(AF3332/'Totals and Drop Down Lists'!AB$5)*Inputs!J$39)</f>
        <v>0</v>
      </c>
      <c r="BE3332">
        <f>IF(OR($D3332="51",$D3332="52",$D3332="61"),0,(AG3332/'Totals and Drop Down Lists'!AC$5)*Inputs!K$39)</f>
        <v>0</v>
      </c>
      <c r="BF3332">
        <f>IF(OR($D3332="51",$D3332="52",$D3332="61"),0,(AH3332/'Totals and Drop Down Lists'!AD$5)*Inputs!L$39)</f>
        <v>0</v>
      </c>
      <c r="BG3332" s="10">
        <f t="shared" si="469"/>
        <v>672941.21255183266</v>
      </c>
    </row>
    <row r="3333" spans="1:59" ht="28.8">
      <c r="A3333" s="1" t="s">
        <v>7675</v>
      </c>
      <c r="B3333" s="1" t="s">
        <v>1067</v>
      </c>
      <c r="C3333" s="1" t="s">
        <v>1086</v>
      </c>
      <c r="D3333" s="1" t="s">
        <v>58</v>
      </c>
      <c r="E3333" s="1" t="s">
        <v>1087</v>
      </c>
      <c r="F3333" s="2">
        <v>199860</v>
      </c>
      <c r="G3333" s="2">
        <v>1563</v>
      </c>
      <c r="H3333" s="2">
        <v>286</v>
      </c>
      <c r="I3333" s="2">
        <v>16199</v>
      </c>
      <c r="J3333" s="2">
        <v>66635</v>
      </c>
      <c r="K3333" s="2">
        <v>12575</v>
      </c>
      <c r="L3333" s="2">
        <v>689</v>
      </c>
      <c r="M3333" s="2">
        <v>66</v>
      </c>
      <c r="N3333" s="2">
        <v>66</v>
      </c>
      <c r="O3333" s="2">
        <v>465</v>
      </c>
      <c r="P3333" s="2">
        <v>141</v>
      </c>
      <c r="Q3333" s="2">
        <v>91</v>
      </c>
      <c r="R3333" s="2">
        <v>1052</v>
      </c>
      <c r="S3333" s="2">
        <v>14033400</v>
      </c>
      <c r="T3333" s="2">
        <v>765873700</v>
      </c>
      <c r="U3333" s="2">
        <v>879</v>
      </c>
      <c r="V3333" s="2">
        <v>332</v>
      </c>
      <c r="W3333" s="2">
        <v>20</v>
      </c>
      <c r="X3333" s="2">
        <v>1725</v>
      </c>
      <c r="Y3333" s="2">
        <v>208</v>
      </c>
      <c r="Z3333" s="2">
        <v>1254</v>
      </c>
      <c r="AA3333" s="9">
        <f t="shared" si="470"/>
        <v>199860</v>
      </c>
      <c r="AB3333" s="9">
        <f t="shared" si="471"/>
        <v>14350</v>
      </c>
      <c r="AC3333" s="9">
        <f t="shared" si="472"/>
        <v>2570</v>
      </c>
      <c r="AD3333" s="9">
        <f t="shared" si="473"/>
        <v>1052</v>
      </c>
      <c r="AE3333" s="44">
        <f t="shared" si="474"/>
        <v>1.6573314485113637E-4</v>
      </c>
      <c r="AF3333" s="9">
        <f t="shared" si="475"/>
        <v>1373</v>
      </c>
      <c r="AG3333" s="9">
        <f t="shared" si="468"/>
        <v>1462</v>
      </c>
      <c r="AH3333" s="44">
        <f t="shared" si="476"/>
        <v>1.0266065967120806E-4</v>
      </c>
      <c r="AI3333">
        <f>AA3333/'Totals and Drop Down Lists'!W$6*Inputs!E$37</f>
        <v>181301.08177297126</v>
      </c>
      <c r="AJ3333">
        <f>AB3333/'Totals and Drop Down Lists'!X$6*Inputs!F$37</f>
        <v>47217.056072561762</v>
      </c>
      <c r="AK3333">
        <f>AC3333/'Totals and Drop Down Lists'!Y$6*Inputs!G$37</f>
        <v>16942.30811083176</v>
      </c>
      <c r="AL3333">
        <f>AD3333/'Totals and Drop Down Lists'!Z$6*Inputs!H$37</f>
        <v>8434.4113360335723</v>
      </c>
      <c r="AM3333">
        <f>AE3333/'Totals and Drop Down Lists'!AA$6*Inputs!I$37</f>
        <v>20632.011535372974</v>
      </c>
      <c r="AN3333">
        <f>AF3333/'Totals and Drop Down Lists'!AB$6*Inputs!J$37</f>
        <v>27400.539681693332</v>
      </c>
      <c r="AO3333">
        <f>AG3333/'Totals and Drop Down Lists'!AC$6*Inputs!K$37</f>
        <v>27227.668373831948</v>
      </c>
      <c r="AP3333">
        <f>AH3333/'Totals and Drop Down Lists'!AD$6*Inputs!L$37</f>
        <v>24159.123703412322</v>
      </c>
      <c r="AQ3333">
        <f>IF(OR($D3333="51",$D3333="52",$D3333="61"),(AA3333/'Totals and Drop Down Lists'!W$4)*Inputs!E$38,0)</f>
        <v>0</v>
      </c>
      <c r="AR3333">
        <f>IF(OR($D3333="51",$D3333="52",$D3333="61"),(AB3333/'Totals and Drop Down Lists'!X$4)*Inputs!F$38,0)</f>
        <v>0</v>
      </c>
      <c r="AS3333">
        <f>IF(OR($D3333="51",$D3333="52",$D3333="61"),(AC3333/'Totals and Drop Down Lists'!Y$4)*Inputs!G$38,0)</f>
        <v>0</v>
      </c>
      <c r="AT3333">
        <f>IF(OR($D3333="51",$D3333="52",$D3333="61"),(AD3333/'Totals and Drop Down Lists'!Z$4)*Inputs!H$38,0)</f>
        <v>0</v>
      </c>
      <c r="AU3333">
        <f>IF(OR($D3333="51",$D3333="52",$D3333="61"),(AE3333/'Totals and Drop Down Lists'!AA$4)*Inputs!I$38,0)</f>
        <v>0</v>
      </c>
      <c r="AV3333">
        <f>IF(OR($D3333="51",$D3333="52",$D3333="61"),(AF3333/'Totals and Drop Down Lists'!AB$4)*Inputs!J$38,0)</f>
        <v>0</v>
      </c>
      <c r="AW3333">
        <f>IF(OR($D3333="51",$D3333="52",$D3333="61"),(AG3333/'Totals and Drop Down Lists'!AC$4)*Inputs!K$38,0)</f>
        <v>0</v>
      </c>
      <c r="AX3333">
        <f>IF(OR($D3333="51",$D3333="52",$D3333="61"),(AH3333/'Totals and Drop Down Lists'!AD$4)*Inputs!L$38,0)</f>
        <v>0</v>
      </c>
      <c r="AY3333">
        <f>IF(OR($D3333="51",$D3333="52",$D3333="61"),0,(AA3333/'Totals and Drop Down Lists'!W$5)*Inputs!E$39)</f>
        <v>0</v>
      </c>
      <c r="AZ3333">
        <f>IF(OR($D3333="51",$D3333="52",$D3333="61"),0,(AB3333/'Totals and Drop Down Lists'!X$5)*Inputs!F$39)</f>
        <v>0</v>
      </c>
      <c r="BA3333">
        <f>IF(OR($D3333="51",$D3333="52",$D3333="61"),0,(AC3333/'Totals and Drop Down Lists'!Y$5)*Inputs!G$39)</f>
        <v>0</v>
      </c>
      <c r="BB3333">
        <f>IF(OR($D3333="51",$D3333="52",$D3333="61"),0,(AD3333/'Totals and Drop Down Lists'!Z$5)*Inputs!H$39)</f>
        <v>0</v>
      </c>
      <c r="BC3333">
        <f>IF(OR($D3333="51",$D3333="52",$D3333="61"),0,(AE3333/'Totals and Drop Down Lists'!AA$5)*Inputs!I$39)</f>
        <v>0</v>
      </c>
      <c r="BD3333">
        <f>IF(OR($D3333="51",$D3333="52",$D3333="61"),0,(AF3333/'Totals and Drop Down Lists'!AB$5)*Inputs!J$39)</f>
        <v>0</v>
      </c>
      <c r="BE3333">
        <f>IF(OR($D3333="51",$D3333="52",$D3333="61"),0,(AG3333/'Totals and Drop Down Lists'!AC$5)*Inputs!K$39)</f>
        <v>0</v>
      </c>
      <c r="BF3333">
        <f>IF(OR($D3333="51",$D3333="52",$D3333="61"),0,(AH3333/'Totals and Drop Down Lists'!AD$5)*Inputs!L$39)</f>
        <v>0</v>
      </c>
      <c r="BG3333" s="10">
        <f t="shared" si="469"/>
        <v>353314.2005867089</v>
      </c>
    </row>
    <row r="3334" spans="1:59" ht="28.8">
      <c r="A3334" s="1" t="s">
        <v>7675</v>
      </c>
      <c r="B3334" s="1" t="s">
        <v>1067</v>
      </c>
      <c r="C3334" s="1" t="s">
        <v>60</v>
      </c>
      <c r="D3334" s="1" t="s">
        <v>215</v>
      </c>
      <c r="E3334" s="1" t="s">
        <v>1088</v>
      </c>
      <c r="F3334" s="2">
        <v>447726</v>
      </c>
      <c r="G3334" s="2">
        <v>4577</v>
      </c>
      <c r="H3334" s="2">
        <v>1051</v>
      </c>
      <c r="I3334" s="2">
        <v>53970</v>
      </c>
      <c r="J3334" s="2">
        <v>157217</v>
      </c>
      <c r="K3334" s="2">
        <v>54291</v>
      </c>
      <c r="L3334" s="2">
        <v>1831</v>
      </c>
      <c r="M3334" s="2">
        <v>374</v>
      </c>
      <c r="N3334" s="2">
        <v>113</v>
      </c>
      <c r="O3334" s="2">
        <v>2362</v>
      </c>
      <c r="P3334" s="2">
        <v>463</v>
      </c>
      <c r="Q3334" s="2">
        <v>111</v>
      </c>
      <c r="R3334" s="2">
        <v>4935</v>
      </c>
      <c r="S3334" s="2">
        <v>57844000</v>
      </c>
      <c r="T3334" s="2">
        <v>2828271700</v>
      </c>
      <c r="U3334" s="2">
        <v>4709</v>
      </c>
      <c r="V3334" s="2">
        <v>1418</v>
      </c>
      <c r="W3334" s="2">
        <v>155</v>
      </c>
      <c r="X3334" s="2">
        <v>9474</v>
      </c>
      <c r="Y3334" s="2">
        <v>780</v>
      </c>
      <c r="Z3334" s="2">
        <v>6579</v>
      </c>
      <c r="AA3334" s="9">
        <f t="shared" si="470"/>
        <v>447726</v>
      </c>
      <c r="AB3334" s="9">
        <f t="shared" si="471"/>
        <v>48342</v>
      </c>
      <c r="AC3334" s="9">
        <f t="shared" si="472"/>
        <v>10189</v>
      </c>
      <c r="AD3334" s="9">
        <f t="shared" si="473"/>
        <v>4935</v>
      </c>
      <c r="AE3334" s="44">
        <f t="shared" si="474"/>
        <v>1.3093385759280732E-3</v>
      </c>
      <c r="AF3334" s="9">
        <f t="shared" si="475"/>
        <v>7901</v>
      </c>
      <c r="AG3334" s="9">
        <f t="shared" si="468"/>
        <v>7359</v>
      </c>
      <c r="AH3334" s="44">
        <f t="shared" si="476"/>
        <v>9.4557988599039508E-4</v>
      </c>
      <c r="AI3334">
        <f>AA3334/'Totals and Drop Down Lists'!W$6*Inputs!E$37</f>
        <v>406150.34593157866</v>
      </c>
      <c r="AJ3334">
        <f>AB3334/'Totals and Drop Down Lists'!X$6*Inputs!F$37</f>
        <v>159063.8971888349</v>
      </c>
      <c r="AK3334">
        <f>AC3334/'Totals and Drop Down Lists'!Y$6*Inputs!G$37</f>
        <v>67169.329704772288</v>
      </c>
      <c r="AL3334">
        <f>AD3334/'Totals and Drop Down Lists'!Z$6*Inputs!H$37</f>
        <v>39566.368767419837</v>
      </c>
      <c r="AM3334">
        <f>AE3334/'Totals and Drop Down Lists'!AA$6*Inputs!I$37</f>
        <v>162998.7087164816</v>
      </c>
      <c r="AN3334">
        <f>AF3334/'Totals and Drop Down Lists'!AB$6*Inputs!J$37</f>
        <v>157677.8325018638</v>
      </c>
      <c r="AO3334">
        <f>AG3334/'Totals and Drop Down Lists'!AC$6*Inputs!K$37</f>
        <v>137050.89710193523</v>
      </c>
      <c r="AP3334">
        <f>AH3334/'Totals and Drop Down Lists'!AD$6*Inputs!L$37</f>
        <v>222523.22856938886</v>
      </c>
      <c r="AQ3334">
        <f>IF(OR($D3334="51",$D3334="52",$D3334="61"),(AA3334/'Totals and Drop Down Lists'!W$4)*Inputs!E$38,0)</f>
        <v>0</v>
      </c>
      <c r="AR3334">
        <f>IF(OR($D3334="51",$D3334="52",$D3334="61"),(AB3334/'Totals and Drop Down Lists'!X$4)*Inputs!F$38,0)</f>
        <v>0</v>
      </c>
      <c r="AS3334">
        <f>IF(OR($D3334="51",$D3334="52",$D3334="61"),(AC3334/'Totals and Drop Down Lists'!Y$4)*Inputs!G$38,0)</f>
        <v>0</v>
      </c>
      <c r="AT3334">
        <f>IF(OR($D3334="51",$D3334="52",$D3334="61"),(AD3334/'Totals and Drop Down Lists'!Z$4)*Inputs!H$38,0)</f>
        <v>0</v>
      </c>
      <c r="AU3334">
        <f>IF(OR($D3334="51",$D3334="52",$D3334="61"),(AE3334/'Totals and Drop Down Lists'!AA$4)*Inputs!I$38,0)</f>
        <v>0</v>
      </c>
      <c r="AV3334">
        <f>IF(OR($D3334="51",$D3334="52",$D3334="61"),(AF3334/'Totals and Drop Down Lists'!AB$4)*Inputs!J$38,0)</f>
        <v>0</v>
      </c>
      <c r="AW3334">
        <f>IF(OR($D3334="51",$D3334="52",$D3334="61"),(AG3334/'Totals and Drop Down Lists'!AC$4)*Inputs!K$38,0)</f>
        <v>0</v>
      </c>
      <c r="AX3334">
        <f>IF(OR($D3334="51",$D3334="52",$D3334="61"),(AH3334/'Totals and Drop Down Lists'!AD$4)*Inputs!L$38,0)</f>
        <v>0</v>
      </c>
      <c r="AY3334">
        <f>IF(OR($D3334="51",$D3334="52",$D3334="61"),0,(AA3334/'Totals and Drop Down Lists'!W$5)*Inputs!E$39)</f>
        <v>0</v>
      </c>
      <c r="AZ3334">
        <f>IF(OR($D3334="51",$D3334="52",$D3334="61"),0,(AB3334/'Totals and Drop Down Lists'!X$5)*Inputs!F$39)</f>
        <v>0</v>
      </c>
      <c r="BA3334">
        <f>IF(OR($D3334="51",$D3334="52",$D3334="61"),0,(AC3334/'Totals and Drop Down Lists'!Y$5)*Inputs!G$39)</f>
        <v>0</v>
      </c>
      <c r="BB3334">
        <f>IF(OR($D3334="51",$D3334="52",$D3334="61"),0,(AD3334/'Totals and Drop Down Lists'!Z$5)*Inputs!H$39)</f>
        <v>0</v>
      </c>
      <c r="BC3334">
        <f>IF(OR($D3334="51",$D3334="52",$D3334="61"),0,(AE3334/'Totals and Drop Down Lists'!AA$5)*Inputs!I$39)</f>
        <v>0</v>
      </c>
      <c r="BD3334">
        <f>IF(OR($D3334="51",$D3334="52",$D3334="61"),0,(AF3334/'Totals and Drop Down Lists'!AB$5)*Inputs!J$39)</f>
        <v>0</v>
      </c>
      <c r="BE3334">
        <f>IF(OR($D3334="51",$D3334="52",$D3334="61"),0,(AG3334/'Totals and Drop Down Lists'!AC$5)*Inputs!K$39)</f>
        <v>0</v>
      </c>
      <c r="BF3334">
        <f>IF(OR($D3334="51",$D3334="52",$D3334="61"),0,(AH3334/'Totals and Drop Down Lists'!AD$5)*Inputs!L$39)</f>
        <v>0</v>
      </c>
      <c r="BG3334" s="10">
        <f t="shared" si="469"/>
        <v>1352200.6084822752</v>
      </c>
    </row>
    <row r="3335" spans="1:59" ht="43.2">
      <c r="A3335" s="1" t="s">
        <v>7676</v>
      </c>
      <c r="B3335" s="1" t="s">
        <v>1393</v>
      </c>
      <c r="C3335" s="1" t="s">
        <v>1394</v>
      </c>
      <c r="D3335" s="1" t="s">
        <v>7</v>
      </c>
      <c r="E3335" s="1" t="s">
        <v>1395</v>
      </c>
      <c r="F3335" s="2">
        <v>371267</v>
      </c>
      <c r="G3335" s="2">
        <v>6029</v>
      </c>
      <c r="H3335" s="2">
        <v>1105</v>
      </c>
      <c r="I3335" s="2">
        <v>61097</v>
      </c>
      <c r="J3335" s="2">
        <v>133470</v>
      </c>
      <c r="K3335" s="2">
        <v>56844</v>
      </c>
      <c r="L3335" s="2">
        <v>1921</v>
      </c>
      <c r="M3335" s="2">
        <v>135</v>
      </c>
      <c r="N3335" s="2">
        <v>141</v>
      </c>
      <c r="O3335" s="2">
        <v>2993</v>
      </c>
      <c r="P3335" s="2">
        <v>1361</v>
      </c>
      <c r="Q3335" s="2">
        <v>185</v>
      </c>
      <c r="R3335" s="2">
        <v>815</v>
      </c>
      <c r="S3335" s="2">
        <v>50687000</v>
      </c>
      <c r="T3335" s="2">
        <v>2299900400</v>
      </c>
      <c r="U3335" s="2">
        <v>7814</v>
      </c>
      <c r="V3335" s="2">
        <v>1160</v>
      </c>
      <c r="W3335" s="2">
        <v>255</v>
      </c>
      <c r="X3335" s="2">
        <v>12690</v>
      </c>
      <c r="Y3335" s="2">
        <v>1400</v>
      </c>
      <c r="Z3335" s="2">
        <v>9375</v>
      </c>
      <c r="AA3335" s="9">
        <f t="shared" si="470"/>
        <v>371267</v>
      </c>
      <c r="AB3335" s="9">
        <f t="shared" si="471"/>
        <v>53963</v>
      </c>
      <c r="AC3335" s="9">
        <f t="shared" si="472"/>
        <v>7551</v>
      </c>
      <c r="AD3335" s="9">
        <f t="shared" si="473"/>
        <v>815</v>
      </c>
      <c r="AE3335" s="44">
        <f t="shared" si="474"/>
        <v>1.6907577508962039E-3</v>
      </c>
      <c r="AF3335" s="9">
        <f t="shared" si="475"/>
        <v>11275</v>
      </c>
      <c r="AG3335" s="9">
        <f t="shared" si="468"/>
        <v>10775</v>
      </c>
      <c r="AH3335" s="44">
        <f t="shared" si="476"/>
        <v>1.7075339034395988E-3</v>
      </c>
      <c r="AI3335">
        <f>AA3335/'Totals and Drop Down Lists'!W$6*Inputs!E$37</f>
        <v>336791.29754130752</v>
      </c>
      <c r="AJ3335">
        <f>AB3335/'Totals and Drop Down Lists'!X$6*Inputs!F$37</f>
        <v>177559.16354311156</v>
      </c>
      <c r="AK3335">
        <f>AC3335/'Totals and Drop Down Lists'!Y$6*Inputs!G$37</f>
        <v>49778.742624471051</v>
      </c>
      <c r="AL3335">
        <f>AD3335/'Totals and Drop Down Lists'!Z$6*Inputs!H$37</f>
        <v>6534.26353504502</v>
      </c>
      <c r="AM3335">
        <f>AE3335/'Totals and Drop Down Lists'!AA$6*Inputs!I$37</f>
        <v>210481.33402250201</v>
      </c>
      <c r="AN3335">
        <f>AF3335/'Totals and Drop Down Lists'!AB$6*Inputs!J$37</f>
        <v>225011.71515738696</v>
      </c>
      <c r="AO3335">
        <f>AG3335/'Totals and Drop Down Lists'!AC$6*Inputs!K$37</f>
        <v>200669.03332971217</v>
      </c>
      <c r="AP3335">
        <f>AH3335/'Totals and Drop Down Lists'!AD$6*Inputs!L$37</f>
        <v>401833.79819579853</v>
      </c>
      <c r="AQ3335">
        <f>IF(OR($D3335="51",$D3335="52",$D3335="61"),(AA3335/'Totals and Drop Down Lists'!W$4)*Inputs!E$38,0)</f>
        <v>0</v>
      </c>
      <c r="AR3335">
        <f>IF(OR($D3335="51",$D3335="52",$D3335="61"),(AB3335/'Totals and Drop Down Lists'!X$4)*Inputs!F$38,0)</f>
        <v>0</v>
      </c>
      <c r="AS3335">
        <f>IF(OR($D3335="51",$D3335="52",$D3335="61"),(AC3335/'Totals and Drop Down Lists'!Y$4)*Inputs!G$38,0)</f>
        <v>0</v>
      </c>
      <c r="AT3335">
        <f>IF(OR($D3335="51",$D3335="52",$D3335="61"),(AD3335/'Totals and Drop Down Lists'!Z$4)*Inputs!H$38,0)</f>
        <v>0</v>
      </c>
      <c r="AU3335">
        <f>IF(OR($D3335="51",$D3335="52",$D3335="61"),(AE3335/'Totals and Drop Down Lists'!AA$4)*Inputs!I$38,0)</f>
        <v>0</v>
      </c>
      <c r="AV3335">
        <f>IF(OR($D3335="51",$D3335="52",$D3335="61"),(AF3335/'Totals and Drop Down Lists'!AB$4)*Inputs!J$38,0)</f>
        <v>0</v>
      </c>
      <c r="AW3335">
        <f>IF(OR($D3335="51",$D3335="52",$D3335="61"),(AG3335/'Totals and Drop Down Lists'!AC$4)*Inputs!K$38,0)</f>
        <v>0</v>
      </c>
      <c r="AX3335">
        <f>IF(OR($D3335="51",$D3335="52",$D3335="61"),(AH3335/'Totals and Drop Down Lists'!AD$4)*Inputs!L$38,0)</f>
        <v>0</v>
      </c>
      <c r="AY3335">
        <f>IF(OR($D3335="51",$D3335="52",$D3335="61"),0,(AA3335/'Totals and Drop Down Lists'!W$5)*Inputs!E$39)</f>
        <v>0</v>
      </c>
      <c r="AZ3335">
        <f>IF(OR($D3335="51",$D3335="52",$D3335="61"),0,(AB3335/'Totals and Drop Down Lists'!X$5)*Inputs!F$39)</f>
        <v>0</v>
      </c>
      <c r="BA3335">
        <f>IF(OR($D3335="51",$D3335="52",$D3335="61"),0,(AC3335/'Totals and Drop Down Lists'!Y$5)*Inputs!G$39)</f>
        <v>0</v>
      </c>
      <c r="BB3335">
        <f>IF(OR($D3335="51",$D3335="52",$D3335="61"),0,(AD3335/'Totals and Drop Down Lists'!Z$5)*Inputs!H$39)</f>
        <v>0</v>
      </c>
      <c r="BC3335">
        <f>IF(OR($D3335="51",$D3335="52",$D3335="61"),0,(AE3335/'Totals and Drop Down Lists'!AA$5)*Inputs!I$39)</f>
        <v>0</v>
      </c>
      <c r="BD3335">
        <f>IF(OR($D3335="51",$D3335="52",$D3335="61"),0,(AF3335/'Totals and Drop Down Lists'!AB$5)*Inputs!J$39)</f>
        <v>0</v>
      </c>
      <c r="BE3335">
        <f>IF(OR($D3335="51",$D3335="52",$D3335="61"),0,(AG3335/'Totals and Drop Down Lists'!AC$5)*Inputs!K$39)</f>
        <v>0</v>
      </c>
      <c r="BF3335">
        <f>IF(OR($D3335="51",$D3335="52",$D3335="61"),0,(AH3335/'Totals and Drop Down Lists'!AD$5)*Inputs!L$39)</f>
        <v>0</v>
      </c>
      <c r="BG3335" s="10">
        <f t="shared" si="469"/>
        <v>1608659.3479493349</v>
      </c>
    </row>
    <row r="3336" spans="1:59" ht="43.2">
      <c r="A3336" s="1" t="s">
        <v>7676</v>
      </c>
      <c r="B3336" s="1" t="s">
        <v>1393</v>
      </c>
      <c r="C3336" s="1" t="s">
        <v>1396</v>
      </c>
      <c r="D3336" s="1" t="s">
        <v>7</v>
      </c>
      <c r="E3336" s="1" t="s">
        <v>1397</v>
      </c>
      <c r="F3336" s="2">
        <v>761092</v>
      </c>
      <c r="G3336" s="2">
        <v>7725</v>
      </c>
      <c r="H3336" s="2">
        <v>1850</v>
      </c>
      <c r="I3336" s="2">
        <v>144181</v>
      </c>
      <c r="J3336" s="2">
        <v>265174</v>
      </c>
      <c r="K3336" s="2">
        <v>110177</v>
      </c>
      <c r="L3336" s="2">
        <v>4017</v>
      </c>
      <c r="M3336" s="2">
        <v>919</v>
      </c>
      <c r="N3336" s="2">
        <v>295</v>
      </c>
      <c r="O3336" s="2">
        <v>6115</v>
      </c>
      <c r="P3336" s="2">
        <v>1543</v>
      </c>
      <c r="Q3336" s="2">
        <v>422</v>
      </c>
      <c r="R3336" s="2">
        <v>21200</v>
      </c>
      <c r="S3336" s="2">
        <v>99414200</v>
      </c>
      <c r="T3336" s="2">
        <v>4764929500</v>
      </c>
      <c r="U3336" s="2">
        <v>15357</v>
      </c>
      <c r="V3336" s="2">
        <v>5740</v>
      </c>
      <c r="W3336" s="2">
        <v>1400</v>
      </c>
      <c r="X3336" s="2">
        <v>27745</v>
      </c>
      <c r="Y3336" s="2">
        <v>4205</v>
      </c>
      <c r="Z3336" s="2">
        <v>18155</v>
      </c>
      <c r="AA3336" s="9">
        <f t="shared" si="470"/>
        <v>761092</v>
      </c>
      <c r="AB3336" s="9">
        <f t="shared" si="471"/>
        <v>134606</v>
      </c>
      <c r="AC3336" s="9">
        <f t="shared" si="472"/>
        <v>34511</v>
      </c>
      <c r="AD3336" s="9">
        <f t="shared" si="473"/>
        <v>21200</v>
      </c>
      <c r="AE3336" s="44">
        <f t="shared" si="474"/>
        <v>3.1970301491946484E-3</v>
      </c>
      <c r="AF3336" s="9">
        <f t="shared" si="475"/>
        <v>20605</v>
      </c>
      <c r="AG3336" s="9">
        <f t="shared" si="468"/>
        <v>22360</v>
      </c>
      <c r="AH3336" s="44">
        <f t="shared" si="476"/>
        <v>3.4568687339560666E-3</v>
      </c>
      <c r="AI3336">
        <f>AA3336/'Totals and Drop Down Lists'!W$6*Inputs!E$37</f>
        <v>690417.30675850215</v>
      </c>
      <c r="AJ3336">
        <f>AB3336/'Totals and Drop Down Lists'!X$6*Inputs!F$37</f>
        <v>442905.85712217767</v>
      </c>
      <c r="AK3336">
        <f>AC3336/'Totals and Drop Down Lists'!Y$6*Inputs!G$37</f>
        <v>227508.16934354661</v>
      </c>
      <c r="AL3336">
        <f>AD3336/'Totals and Drop Down Lists'!Z$6*Inputs!H$37</f>
        <v>169971.02692387046</v>
      </c>
      <c r="AM3336">
        <f>AE3336/'Totals and Drop Down Lists'!AA$6*Inputs!I$37</f>
        <v>397996.20634946815</v>
      </c>
      <c r="AN3336">
        <f>AF3336/'Totals and Drop Down Lists'!AB$6*Inputs!J$37</f>
        <v>411207.66215680342</v>
      </c>
      <c r="AO3336">
        <f>AG3336/'Totals and Drop Down Lists'!AC$6*Inputs!K$37</f>
        <v>416423.16336448863</v>
      </c>
      <c r="AP3336">
        <f>AH3336/'Totals and Drop Down Lists'!AD$6*Inputs!L$37</f>
        <v>813504.60475879174</v>
      </c>
      <c r="AQ3336">
        <f>IF(OR($D3336="51",$D3336="52",$D3336="61"),(AA3336/'Totals and Drop Down Lists'!W$4)*Inputs!E$38,0)</f>
        <v>0</v>
      </c>
      <c r="AR3336">
        <f>IF(OR($D3336="51",$D3336="52",$D3336="61"),(AB3336/'Totals and Drop Down Lists'!X$4)*Inputs!F$38,0)</f>
        <v>0</v>
      </c>
      <c r="AS3336">
        <f>IF(OR($D3336="51",$D3336="52",$D3336="61"),(AC3336/'Totals and Drop Down Lists'!Y$4)*Inputs!G$38,0)</f>
        <v>0</v>
      </c>
      <c r="AT3336">
        <f>IF(OR($D3336="51",$D3336="52",$D3336="61"),(AD3336/'Totals and Drop Down Lists'!Z$4)*Inputs!H$38,0)</f>
        <v>0</v>
      </c>
      <c r="AU3336">
        <f>IF(OR($D3336="51",$D3336="52",$D3336="61"),(AE3336/'Totals and Drop Down Lists'!AA$4)*Inputs!I$38,0)</f>
        <v>0</v>
      </c>
      <c r="AV3336">
        <f>IF(OR($D3336="51",$D3336="52",$D3336="61"),(AF3336/'Totals and Drop Down Lists'!AB$4)*Inputs!J$38,0)</f>
        <v>0</v>
      </c>
      <c r="AW3336">
        <f>IF(OR($D3336="51",$D3336="52",$D3336="61"),(AG3336/'Totals and Drop Down Lists'!AC$4)*Inputs!K$38,0)</f>
        <v>0</v>
      </c>
      <c r="AX3336">
        <f>IF(OR($D3336="51",$D3336="52",$D3336="61"),(AH3336/'Totals and Drop Down Lists'!AD$4)*Inputs!L$38,0)</f>
        <v>0</v>
      </c>
      <c r="AY3336">
        <f>IF(OR($D3336="51",$D3336="52",$D3336="61"),0,(AA3336/'Totals and Drop Down Lists'!W$5)*Inputs!E$39)</f>
        <v>0</v>
      </c>
      <c r="AZ3336">
        <f>IF(OR($D3336="51",$D3336="52",$D3336="61"),0,(AB3336/'Totals and Drop Down Lists'!X$5)*Inputs!F$39)</f>
        <v>0</v>
      </c>
      <c r="BA3336">
        <f>IF(OR($D3336="51",$D3336="52",$D3336="61"),0,(AC3336/'Totals and Drop Down Lists'!Y$5)*Inputs!G$39)</f>
        <v>0</v>
      </c>
      <c r="BB3336">
        <f>IF(OR($D3336="51",$D3336="52",$D3336="61"),0,(AD3336/'Totals and Drop Down Lists'!Z$5)*Inputs!H$39)</f>
        <v>0</v>
      </c>
      <c r="BC3336">
        <f>IF(OR($D3336="51",$D3336="52",$D3336="61"),0,(AE3336/'Totals and Drop Down Lists'!AA$5)*Inputs!I$39)</f>
        <v>0</v>
      </c>
      <c r="BD3336">
        <f>IF(OR($D3336="51",$D3336="52",$D3336="61"),0,(AF3336/'Totals and Drop Down Lists'!AB$5)*Inputs!J$39)</f>
        <v>0</v>
      </c>
      <c r="BE3336">
        <f>IF(OR($D3336="51",$D3336="52",$D3336="61"),0,(AG3336/'Totals and Drop Down Lists'!AC$5)*Inputs!K$39)</f>
        <v>0</v>
      </c>
      <c r="BF3336">
        <f>IF(OR($D3336="51",$D3336="52",$D3336="61"),0,(AH3336/'Totals and Drop Down Lists'!AD$5)*Inputs!L$39)</f>
        <v>0</v>
      </c>
      <c r="BG3336" s="10">
        <f t="shared" si="469"/>
        <v>3569933.9967776486</v>
      </c>
    </row>
    <row r="3337" spans="1:59" ht="43.2">
      <c r="A3337" s="1" t="s">
        <v>7676</v>
      </c>
      <c r="B3337" s="1" t="s">
        <v>1393</v>
      </c>
      <c r="C3337" s="1" t="s">
        <v>1398</v>
      </c>
      <c r="D3337" s="1" t="s">
        <v>58</v>
      </c>
      <c r="E3337" s="1" t="s">
        <v>1399</v>
      </c>
      <c r="F3337" s="2">
        <v>118478</v>
      </c>
      <c r="G3337" s="2">
        <v>656</v>
      </c>
      <c r="H3337" s="2">
        <v>25</v>
      </c>
      <c r="I3337" s="2">
        <v>12553</v>
      </c>
      <c r="J3337" s="2">
        <v>42322</v>
      </c>
      <c r="K3337" s="2">
        <v>8818</v>
      </c>
      <c r="L3337" s="2">
        <v>587</v>
      </c>
      <c r="M3337" s="2">
        <v>227</v>
      </c>
      <c r="N3337" s="2">
        <v>102</v>
      </c>
      <c r="O3337" s="2">
        <v>179</v>
      </c>
      <c r="P3337" s="2">
        <v>111</v>
      </c>
      <c r="Q3337" s="2">
        <v>31</v>
      </c>
      <c r="R3337" s="2">
        <v>1732</v>
      </c>
      <c r="S3337" s="2">
        <v>7103100</v>
      </c>
      <c r="T3337" s="2">
        <v>393827700</v>
      </c>
      <c r="U3337" s="2">
        <v>149</v>
      </c>
      <c r="V3337" s="2">
        <v>553</v>
      </c>
      <c r="W3337" s="2">
        <v>35</v>
      </c>
      <c r="X3337" s="2">
        <v>1941</v>
      </c>
      <c r="Y3337" s="2">
        <v>188</v>
      </c>
      <c r="Z3337" s="2">
        <v>1247</v>
      </c>
      <c r="AA3337" s="9">
        <f t="shared" si="470"/>
        <v>118478</v>
      </c>
      <c r="AB3337" s="9">
        <f t="shared" si="471"/>
        <v>11872</v>
      </c>
      <c r="AC3337" s="9">
        <f t="shared" si="472"/>
        <v>2969</v>
      </c>
      <c r="AD3337" s="9">
        <f t="shared" si="473"/>
        <v>1732</v>
      </c>
      <c r="AE3337" s="44">
        <f t="shared" si="474"/>
        <v>1.2831274385118291E-4</v>
      </c>
      <c r="AF3337" s="9">
        <f t="shared" si="475"/>
        <v>1353</v>
      </c>
      <c r="AG3337" s="9">
        <f t="shared" si="468"/>
        <v>1435</v>
      </c>
      <c r="AH3337" s="44">
        <f t="shared" si="476"/>
        <v>1.1125176224781974E-4</v>
      </c>
      <c r="AI3337">
        <f>AA3337/'Totals and Drop Down Lists'!W$6*Inputs!E$37</f>
        <v>107476.18115830125</v>
      </c>
      <c r="AJ3337">
        <f>AB3337/'Totals and Drop Down Lists'!X$6*Inputs!F$37</f>
        <v>39063.476633690123</v>
      </c>
      <c r="AK3337">
        <f>AC3337/'Totals and Drop Down Lists'!Y$6*Inputs!G$37</f>
        <v>19572.650887571788</v>
      </c>
      <c r="AL3337">
        <f>AD3337/'Totals and Drop Down Lists'!Z$6*Inputs!H$37</f>
        <v>13886.312199629414</v>
      </c>
      <c r="AM3337">
        <f>AE3337/'Totals and Drop Down Lists'!AA$6*Inputs!I$37</f>
        <v>15973.570124737855</v>
      </c>
      <c r="AN3337">
        <f>AF3337/'Totals and Drop Down Lists'!AB$6*Inputs!J$37</f>
        <v>27001.405818886433</v>
      </c>
      <c r="AO3337">
        <f>AG3337/'Totals and Drop Down Lists'!AC$6*Inputs!K$37</f>
        <v>26724.831816996473</v>
      </c>
      <c r="AP3337">
        <f>AH3337/'Totals and Drop Down Lists'!AD$6*Inputs!L$37</f>
        <v>26180.867091403386</v>
      </c>
      <c r="AQ3337">
        <f>IF(OR($D3337="51",$D3337="52",$D3337="61"),(AA3337/'Totals and Drop Down Lists'!W$4)*Inputs!E$38,0)</f>
        <v>0</v>
      </c>
      <c r="AR3337">
        <f>IF(OR($D3337="51",$D3337="52",$D3337="61"),(AB3337/'Totals and Drop Down Lists'!X$4)*Inputs!F$38,0)</f>
        <v>0</v>
      </c>
      <c r="AS3337">
        <f>IF(OR($D3337="51",$D3337="52",$D3337="61"),(AC3337/'Totals and Drop Down Lists'!Y$4)*Inputs!G$38,0)</f>
        <v>0</v>
      </c>
      <c r="AT3337">
        <f>IF(OR($D3337="51",$D3337="52",$D3337="61"),(AD3337/'Totals and Drop Down Lists'!Z$4)*Inputs!H$38,0)</f>
        <v>0</v>
      </c>
      <c r="AU3337">
        <f>IF(OR($D3337="51",$D3337="52",$D3337="61"),(AE3337/'Totals and Drop Down Lists'!AA$4)*Inputs!I$38,0)</f>
        <v>0</v>
      </c>
      <c r="AV3337">
        <f>IF(OR($D3337="51",$D3337="52",$D3337="61"),(AF3337/'Totals and Drop Down Lists'!AB$4)*Inputs!J$38,0)</f>
        <v>0</v>
      </c>
      <c r="AW3337">
        <f>IF(OR($D3337="51",$D3337="52",$D3337="61"),(AG3337/'Totals and Drop Down Lists'!AC$4)*Inputs!K$38,0)</f>
        <v>0</v>
      </c>
      <c r="AX3337">
        <f>IF(OR($D3337="51",$D3337="52",$D3337="61"),(AH3337/'Totals and Drop Down Lists'!AD$4)*Inputs!L$38,0)</f>
        <v>0</v>
      </c>
      <c r="AY3337">
        <f>IF(OR($D3337="51",$D3337="52",$D3337="61"),0,(AA3337/'Totals and Drop Down Lists'!W$5)*Inputs!E$39)</f>
        <v>0</v>
      </c>
      <c r="AZ3337">
        <f>IF(OR($D3337="51",$D3337="52",$D3337="61"),0,(AB3337/'Totals and Drop Down Lists'!X$5)*Inputs!F$39)</f>
        <v>0</v>
      </c>
      <c r="BA3337">
        <f>IF(OR($D3337="51",$D3337="52",$D3337="61"),0,(AC3337/'Totals and Drop Down Lists'!Y$5)*Inputs!G$39)</f>
        <v>0</v>
      </c>
      <c r="BB3337">
        <f>IF(OR($D3337="51",$D3337="52",$D3337="61"),0,(AD3337/'Totals and Drop Down Lists'!Z$5)*Inputs!H$39)</f>
        <v>0</v>
      </c>
      <c r="BC3337">
        <f>IF(OR($D3337="51",$D3337="52",$D3337="61"),0,(AE3337/'Totals and Drop Down Lists'!AA$5)*Inputs!I$39)</f>
        <v>0</v>
      </c>
      <c r="BD3337">
        <f>IF(OR($D3337="51",$D3337="52",$D3337="61"),0,(AF3337/'Totals and Drop Down Lists'!AB$5)*Inputs!J$39)</f>
        <v>0</v>
      </c>
      <c r="BE3337">
        <f>IF(OR($D3337="51",$D3337="52",$D3337="61"),0,(AG3337/'Totals and Drop Down Lists'!AC$5)*Inputs!K$39)</f>
        <v>0</v>
      </c>
      <c r="BF3337">
        <f>IF(OR($D3337="51",$D3337="52",$D3337="61"),0,(AH3337/'Totals and Drop Down Lists'!AD$5)*Inputs!L$39)</f>
        <v>0</v>
      </c>
      <c r="BG3337" s="10">
        <f t="shared" si="469"/>
        <v>275879.29573121673</v>
      </c>
    </row>
    <row r="3338" spans="1:59" ht="43.2">
      <c r="A3338" s="1" t="s">
        <v>7676</v>
      </c>
      <c r="B3338" s="1" t="s">
        <v>1393</v>
      </c>
      <c r="C3338" s="1" t="s">
        <v>1400</v>
      </c>
      <c r="D3338" s="1" t="s">
        <v>215</v>
      </c>
      <c r="E3338" s="1" t="s">
        <v>1401</v>
      </c>
      <c r="F3338" s="2">
        <v>670435</v>
      </c>
      <c r="G3338" s="2">
        <v>3224</v>
      </c>
      <c r="H3338" s="2">
        <v>449</v>
      </c>
      <c r="I3338" s="2">
        <v>65658</v>
      </c>
      <c r="J3338" s="2">
        <v>244797</v>
      </c>
      <c r="K3338" s="2">
        <v>77355</v>
      </c>
      <c r="L3338" s="2">
        <v>1997</v>
      </c>
      <c r="M3338" s="2">
        <v>523</v>
      </c>
      <c r="N3338" s="2">
        <v>173</v>
      </c>
      <c r="O3338" s="2">
        <v>2737</v>
      </c>
      <c r="P3338" s="2">
        <v>773</v>
      </c>
      <c r="Q3338" s="2">
        <v>331</v>
      </c>
      <c r="R3338" s="2">
        <v>2601</v>
      </c>
      <c r="S3338" s="2">
        <v>76200600</v>
      </c>
      <c r="T3338" s="2">
        <v>3863997900</v>
      </c>
      <c r="U3338" s="2">
        <v>8374</v>
      </c>
      <c r="V3338" s="2">
        <v>1491</v>
      </c>
      <c r="W3338" s="2">
        <v>195</v>
      </c>
      <c r="X3338" s="2">
        <v>11687</v>
      </c>
      <c r="Y3338" s="2">
        <v>964</v>
      </c>
      <c r="Z3338" s="2">
        <v>8967</v>
      </c>
      <c r="AA3338" s="9">
        <f t="shared" si="470"/>
        <v>670435</v>
      </c>
      <c r="AB3338" s="9">
        <f t="shared" si="471"/>
        <v>61985</v>
      </c>
      <c r="AC3338" s="9">
        <f t="shared" si="472"/>
        <v>9135</v>
      </c>
      <c r="AD3338" s="9">
        <f t="shared" si="473"/>
        <v>2601</v>
      </c>
      <c r="AE3338" s="44">
        <f t="shared" si="474"/>
        <v>1.7071295331883567E-3</v>
      </c>
      <c r="AF3338" s="9">
        <f t="shared" si="475"/>
        <v>10001</v>
      </c>
      <c r="AG3338" s="9">
        <f t="shared" si="468"/>
        <v>9931</v>
      </c>
      <c r="AH3338" s="44">
        <f t="shared" si="476"/>
        <v>1.1676867910119628E-3</v>
      </c>
      <c r="AI3338">
        <f>AA3338/'Totals and Drop Down Lists'!W$6*Inputs!E$37</f>
        <v>608178.67886751704</v>
      </c>
      <c r="AJ3338">
        <f>AB3338/'Totals and Drop Down Lists'!X$6*Inputs!F$37</f>
        <v>203954.64952318755</v>
      </c>
      <c r="AK3338">
        <f>AC3338/'Totals and Drop Down Lists'!Y$6*Inputs!G$37</f>
        <v>60221.005677995374</v>
      </c>
      <c r="AL3338">
        <f>AD3338/'Totals and Drop Down Lists'!Z$6*Inputs!H$37</f>
        <v>20853.520803254105</v>
      </c>
      <c r="AM3338">
        <f>AE3338/'Totals and Drop Down Lists'!AA$6*Inputs!I$37</f>
        <v>212519.44656426131</v>
      </c>
      <c r="AN3338">
        <f>AF3338/'Totals and Drop Down Lists'!AB$6*Inputs!J$37</f>
        <v>199586.88809658776</v>
      </c>
      <c r="AO3338">
        <f>AG3338/'Totals and Drop Down Lists'!AC$6*Inputs!K$37</f>
        <v>184950.73503455886</v>
      </c>
      <c r="AP3338">
        <f>AH3338/'Totals and Drop Down Lists'!AD$6*Inputs!L$37</f>
        <v>274791.62632743496</v>
      </c>
      <c r="AQ3338">
        <f>IF(OR($D3338="51",$D3338="52",$D3338="61"),(AA3338/'Totals and Drop Down Lists'!W$4)*Inputs!E$38,0)</f>
        <v>0</v>
      </c>
      <c r="AR3338">
        <f>IF(OR($D3338="51",$D3338="52",$D3338="61"),(AB3338/'Totals and Drop Down Lists'!X$4)*Inputs!F$38,0)</f>
        <v>0</v>
      </c>
      <c r="AS3338">
        <f>IF(OR($D3338="51",$D3338="52",$D3338="61"),(AC3338/'Totals and Drop Down Lists'!Y$4)*Inputs!G$38,0)</f>
        <v>0</v>
      </c>
      <c r="AT3338">
        <f>IF(OR($D3338="51",$D3338="52",$D3338="61"),(AD3338/'Totals and Drop Down Lists'!Z$4)*Inputs!H$38,0)</f>
        <v>0</v>
      </c>
      <c r="AU3338">
        <f>IF(OR($D3338="51",$D3338="52",$D3338="61"),(AE3338/'Totals and Drop Down Lists'!AA$4)*Inputs!I$38,0)</f>
        <v>0</v>
      </c>
      <c r="AV3338">
        <f>IF(OR($D3338="51",$D3338="52",$D3338="61"),(AF3338/'Totals and Drop Down Lists'!AB$4)*Inputs!J$38,0)</f>
        <v>0</v>
      </c>
      <c r="AW3338">
        <f>IF(OR($D3338="51",$D3338="52",$D3338="61"),(AG3338/'Totals and Drop Down Lists'!AC$4)*Inputs!K$38,0)</f>
        <v>0</v>
      </c>
      <c r="AX3338">
        <f>IF(OR($D3338="51",$D3338="52",$D3338="61"),(AH3338/'Totals and Drop Down Lists'!AD$4)*Inputs!L$38,0)</f>
        <v>0</v>
      </c>
      <c r="AY3338">
        <f>IF(OR($D3338="51",$D3338="52",$D3338="61"),0,(AA3338/'Totals and Drop Down Lists'!W$5)*Inputs!E$39)</f>
        <v>0</v>
      </c>
      <c r="AZ3338">
        <f>IF(OR($D3338="51",$D3338="52",$D3338="61"),0,(AB3338/'Totals and Drop Down Lists'!X$5)*Inputs!F$39)</f>
        <v>0</v>
      </c>
      <c r="BA3338">
        <f>IF(OR($D3338="51",$D3338="52",$D3338="61"),0,(AC3338/'Totals and Drop Down Lists'!Y$5)*Inputs!G$39)</f>
        <v>0</v>
      </c>
      <c r="BB3338">
        <f>IF(OR($D3338="51",$D3338="52",$D3338="61"),0,(AD3338/'Totals and Drop Down Lists'!Z$5)*Inputs!H$39)</f>
        <v>0</v>
      </c>
      <c r="BC3338">
        <f>IF(OR($D3338="51",$D3338="52",$D3338="61"),0,(AE3338/'Totals and Drop Down Lists'!AA$5)*Inputs!I$39)</f>
        <v>0</v>
      </c>
      <c r="BD3338">
        <f>IF(OR($D3338="51",$D3338="52",$D3338="61"),0,(AF3338/'Totals and Drop Down Lists'!AB$5)*Inputs!J$39)</f>
        <v>0</v>
      </c>
      <c r="BE3338">
        <f>IF(OR($D3338="51",$D3338="52",$D3338="61"),0,(AG3338/'Totals and Drop Down Lists'!AC$5)*Inputs!K$39)</f>
        <v>0</v>
      </c>
      <c r="BF3338">
        <f>IF(OR($D3338="51",$D3338="52",$D3338="61"),0,(AH3338/'Totals and Drop Down Lists'!AD$5)*Inputs!L$39)</f>
        <v>0</v>
      </c>
      <c r="BG3338" s="10">
        <f t="shared" si="469"/>
        <v>1765056.5508947971</v>
      </c>
    </row>
    <row r="3339" spans="1:59">
      <c r="A3339" s="1" t="s">
        <v>7677</v>
      </c>
      <c r="B3339" s="1" t="s">
        <v>1306</v>
      </c>
      <c r="C3339" s="1" t="s">
        <v>1307</v>
      </c>
      <c r="D3339" s="1" t="s">
        <v>7</v>
      </c>
      <c r="E3339" s="1" t="s">
        <v>1308</v>
      </c>
      <c r="F3339" s="2">
        <v>660795</v>
      </c>
      <c r="G3339" s="2">
        <v>11157</v>
      </c>
      <c r="H3339" s="2">
        <v>1115</v>
      </c>
      <c r="I3339" s="2">
        <v>140275</v>
      </c>
      <c r="J3339" s="2">
        <v>216908</v>
      </c>
      <c r="K3339" s="2">
        <v>88240</v>
      </c>
      <c r="L3339" s="2">
        <v>3874</v>
      </c>
      <c r="M3339" s="2">
        <v>757</v>
      </c>
      <c r="N3339" s="2">
        <v>657</v>
      </c>
      <c r="O3339" s="2">
        <v>5095</v>
      </c>
      <c r="P3339" s="2">
        <v>1854</v>
      </c>
      <c r="Q3339" s="2">
        <v>568</v>
      </c>
      <c r="R3339" s="2">
        <v>12231</v>
      </c>
      <c r="S3339" s="2">
        <v>63892200</v>
      </c>
      <c r="T3339" s="2">
        <v>3296419500</v>
      </c>
      <c r="U3339" s="2">
        <v>6565</v>
      </c>
      <c r="V3339" s="2">
        <v>6920</v>
      </c>
      <c r="W3339" s="2">
        <v>550</v>
      </c>
      <c r="X3339" s="2">
        <v>20239</v>
      </c>
      <c r="Y3339" s="2">
        <v>3145</v>
      </c>
      <c r="Z3339" s="2">
        <v>11290</v>
      </c>
      <c r="AA3339" s="9">
        <f t="shared" si="470"/>
        <v>660795</v>
      </c>
      <c r="AB3339" s="9">
        <f t="shared" si="471"/>
        <v>128003</v>
      </c>
      <c r="AC3339" s="9">
        <f t="shared" si="472"/>
        <v>25036</v>
      </c>
      <c r="AD3339" s="9">
        <f t="shared" si="473"/>
        <v>12231</v>
      </c>
      <c r="AE3339" s="44">
        <f t="shared" si="474"/>
        <v>2.5069819947635733E-3</v>
      </c>
      <c r="AF3339" s="9">
        <f t="shared" si="475"/>
        <v>12769</v>
      </c>
      <c r="AG3339" s="9">
        <f t="shared" si="468"/>
        <v>14435</v>
      </c>
      <c r="AH3339" s="44">
        <f t="shared" si="476"/>
        <v>2.1850320118772066E-3</v>
      </c>
      <c r="AI3339">
        <f>AA3339/'Totals and Drop Down Lists'!W$6*Inputs!E$37</f>
        <v>599433.84534259245</v>
      </c>
      <c r="AJ3339">
        <f>AB3339/'Totals and Drop Down Lists'!X$6*Inputs!F$37</f>
        <v>421179.43055443373</v>
      </c>
      <c r="AK3339">
        <f>AC3339/'Totals and Drop Down Lists'!Y$6*Inputs!G$37</f>
        <v>165045.76881820385</v>
      </c>
      <c r="AL3339">
        <f>AD3339/'Totals and Drop Down Lists'!Z$6*Inputs!H$37</f>
        <v>98062.058033295252</v>
      </c>
      <c r="AM3339">
        <f>AE3339/'Totals and Drop Down Lists'!AA$6*Inputs!I$37</f>
        <v>312092.55988832907</v>
      </c>
      <c r="AN3339">
        <f>AF3339/'Totals and Drop Down Lists'!AB$6*Inputs!J$37</f>
        <v>254827.014709062</v>
      </c>
      <c r="AO3339">
        <f>AG3339/'Totals and Drop Down Lists'!AC$6*Inputs!K$37</f>
        <v>268831.32214518753</v>
      </c>
      <c r="AP3339">
        <f>AH3339/'Totals and Drop Down Lists'!AD$6*Inputs!L$37</f>
        <v>514203.38462584652</v>
      </c>
      <c r="AQ3339">
        <f>IF(OR($D3339="51",$D3339="52",$D3339="61"),(AA3339/'Totals and Drop Down Lists'!W$4)*Inputs!E$38,0)</f>
        <v>0</v>
      </c>
      <c r="AR3339">
        <f>IF(OR($D3339="51",$D3339="52",$D3339="61"),(AB3339/'Totals and Drop Down Lists'!X$4)*Inputs!F$38,0)</f>
        <v>0</v>
      </c>
      <c r="AS3339">
        <f>IF(OR($D3339="51",$D3339="52",$D3339="61"),(AC3339/'Totals and Drop Down Lists'!Y$4)*Inputs!G$38,0)</f>
        <v>0</v>
      </c>
      <c r="AT3339">
        <f>IF(OR($D3339="51",$D3339="52",$D3339="61"),(AD3339/'Totals and Drop Down Lists'!Z$4)*Inputs!H$38,0)</f>
        <v>0</v>
      </c>
      <c r="AU3339">
        <f>IF(OR($D3339="51",$D3339="52",$D3339="61"),(AE3339/'Totals and Drop Down Lists'!AA$4)*Inputs!I$38,0)</f>
        <v>0</v>
      </c>
      <c r="AV3339">
        <f>IF(OR($D3339="51",$D3339="52",$D3339="61"),(AF3339/'Totals and Drop Down Lists'!AB$4)*Inputs!J$38,0)</f>
        <v>0</v>
      </c>
      <c r="AW3339">
        <f>IF(OR($D3339="51",$D3339="52",$D3339="61"),(AG3339/'Totals and Drop Down Lists'!AC$4)*Inputs!K$38,0)</f>
        <v>0</v>
      </c>
      <c r="AX3339">
        <f>IF(OR($D3339="51",$D3339="52",$D3339="61"),(AH3339/'Totals and Drop Down Lists'!AD$4)*Inputs!L$38,0)</f>
        <v>0</v>
      </c>
      <c r="AY3339">
        <f>IF(OR($D3339="51",$D3339="52",$D3339="61"),0,(AA3339/'Totals and Drop Down Lists'!W$5)*Inputs!E$39)</f>
        <v>0</v>
      </c>
      <c r="AZ3339">
        <f>IF(OR($D3339="51",$D3339="52",$D3339="61"),0,(AB3339/'Totals and Drop Down Lists'!X$5)*Inputs!F$39)</f>
        <v>0</v>
      </c>
      <c r="BA3339">
        <f>IF(OR($D3339="51",$D3339="52",$D3339="61"),0,(AC3339/'Totals and Drop Down Lists'!Y$5)*Inputs!G$39)</f>
        <v>0</v>
      </c>
      <c r="BB3339">
        <f>IF(OR($D3339="51",$D3339="52",$D3339="61"),0,(AD3339/'Totals and Drop Down Lists'!Z$5)*Inputs!H$39)</f>
        <v>0</v>
      </c>
      <c r="BC3339">
        <f>IF(OR($D3339="51",$D3339="52",$D3339="61"),0,(AE3339/'Totals and Drop Down Lists'!AA$5)*Inputs!I$39)</f>
        <v>0</v>
      </c>
      <c r="BD3339">
        <f>IF(OR($D3339="51",$D3339="52",$D3339="61"),0,(AF3339/'Totals and Drop Down Lists'!AB$5)*Inputs!J$39)</f>
        <v>0</v>
      </c>
      <c r="BE3339">
        <f>IF(OR($D3339="51",$D3339="52",$D3339="61"),0,(AG3339/'Totals and Drop Down Lists'!AC$5)*Inputs!K$39)</f>
        <v>0</v>
      </c>
      <c r="BF3339">
        <f>IF(OR($D3339="51",$D3339="52",$D3339="61"),0,(AH3339/'Totals and Drop Down Lists'!AD$5)*Inputs!L$39)</f>
        <v>0</v>
      </c>
      <c r="BG3339" s="10">
        <f t="shared" si="469"/>
        <v>2633675.3841169504</v>
      </c>
    </row>
    <row r="3340" spans="1:59">
      <c r="A3340" s="1" t="s">
        <v>7677</v>
      </c>
      <c r="B3340" s="1" t="s">
        <v>1306</v>
      </c>
      <c r="C3340" s="1" t="s">
        <v>926</v>
      </c>
      <c r="D3340" s="1" t="s">
        <v>58</v>
      </c>
      <c r="E3340" s="1" t="s">
        <v>1309</v>
      </c>
      <c r="F3340" s="2">
        <v>152220</v>
      </c>
      <c r="G3340" s="2">
        <v>2199</v>
      </c>
      <c r="H3340" s="2">
        <v>111</v>
      </c>
      <c r="I3340" s="2">
        <v>45948</v>
      </c>
      <c r="J3340" s="2">
        <v>38665</v>
      </c>
      <c r="K3340" s="2">
        <v>9519</v>
      </c>
      <c r="L3340" s="2">
        <v>2357</v>
      </c>
      <c r="M3340" s="2">
        <v>712</v>
      </c>
      <c r="N3340" s="2">
        <v>267</v>
      </c>
      <c r="O3340" s="2">
        <v>1170</v>
      </c>
      <c r="P3340" s="2">
        <v>297</v>
      </c>
      <c r="Q3340" s="2">
        <v>190</v>
      </c>
      <c r="R3340" s="2">
        <v>912</v>
      </c>
      <c r="S3340" s="2">
        <v>6435300</v>
      </c>
      <c r="T3340" s="2">
        <v>238105300</v>
      </c>
      <c r="U3340" s="2">
        <v>514</v>
      </c>
      <c r="V3340" s="2">
        <v>534</v>
      </c>
      <c r="W3340" s="2">
        <v>70</v>
      </c>
      <c r="X3340" s="2">
        <v>2513</v>
      </c>
      <c r="Y3340" s="2">
        <v>453</v>
      </c>
      <c r="Z3340" s="2">
        <v>1548</v>
      </c>
      <c r="AA3340" s="9">
        <f t="shared" si="470"/>
        <v>152220</v>
      </c>
      <c r="AB3340" s="9">
        <f t="shared" si="471"/>
        <v>43638</v>
      </c>
      <c r="AC3340" s="9">
        <f t="shared" si="472"/>
        <v>5905</v>
      </c>
      <c r="AD3340" s="9">
        <f t="shared" si="473"/>
        <v>912</v>
      </c>
      <c r="AE3340" s="44">
        <f t="shared" si="474"/>
        <v>1.6366673738982487E-4</v>
      </c>
      <c r="AF3340" s="9">
        <f t="shared" si="475"/>
        <v>1909</v>
      </c>
      <c r="AG3340" s="9">
        <f t="shared" si="468"/>
        <v>2001</v>
      </c>
      <c r="AH3340" s="44">
        <f t="shared" si="476"/>
        <v>1.8330380802008487E-4</v>
      </c>
      <c r="AI3340">
        <f>AA3340/'Totals and Drop Down Lists'!W$6*Inputs!E$37</f>
        <v>138084.91277635185</v>
      </c>
      <c r="AJ3340">
        <f>AB3340/'Totals and Drop Down Lists'!X$6*Inputs!F$37</f>
        <v>143585.91588114636</v>
      </c>
      <c r="AK3340">
        <f>AC3340/'Totals and Drop Down Lists'!Y$6*Inputs!G$37</f>
        <v>38927.754628195151</v>
      </c>
      <c r="AL3340">
        <f>AD3340/'Totals and Drop Down Lists'!Z$6*Inputs!H$37</f>
        <v>7311.9611582344269</v>
      </c>
      <c r="AM3340">
        <f>AE3340/'Totals and Drop Down Lists'!AA$6*Inputs!I$37</f>
        <v>20374.765812938549</v>
      </c>
      <c r="AN3340">
        <f>AF3340/'Totals and Drop Down Lists'!AB$6*Inputs!J$37</f>
        <v>38097.327204918111</v>
      </c>
      <c r="AO3340">
        <f>AG3340/'Totals and Drop Down Lists'!AC$6*Inputs!K$37</f>
        <v>37265.775934362333</v>
      </c>
      <c r="AP3340">
        <f>AH3340/'Totals and Drop Down Lists'!AD$6*Inputs!L$37</f>
        <v>43136.868469838671</v>
      </c>
      <c r="AQ3340">
        <f>IF(OR($D3340="51",$D3340="52",$D3340="61"),(AA3340/'Totals and Drop Down Lists'!W$4)*Inputs!E$38,0)</f>
        <v>0</v>
      </c>
      <c r="AR3340">
        <f>IF(OR($D3340="51",$D3340="52",$D3340="61"),(AB3340/'Totals and Drop Down Lists'!X$4)*Inputs!F$38,0)</f>
        <v>0</v>
      </c>
      <c r="AS3340">
        <f>IF(OR($D3340="51",$D3340="52",$D3340="61"),(AC3340/'Totals and Drop Down Lists'!Y$4)*Inputs!G$38,0)</f>
        <v>0</v>
      </c>
      <c r="AT3340">
        <f>IF(OR($D3340="51",$D3340="52",$D3340="61"),(AD3340/'Totals and Drop Down Lists'!Z$4)*Inputs!H$38,0)</f>
        <v>0</v>
      </c>
      <c r="AU3340">
        <f>IF(OR($D3340="51",$D3340="52",$D3340="61"),(AE3340/'Totals and Drop Down Lists'!AA$4)*Inputs!I$38,0)</f>
        <v>0</v>
      </c>
      <c r="AV3340">
        <f>IF(OR($D3340="51",$D3340="52",$D3340="61"),(AF3340/'Totals and Drop Down Lists'!AB$4)*Inputs!J$38,0)</f>
        <v>0</v>
      </c>
      <c r="AW3340">
        <f>IF(OR($D3340="51",$D3340="52",$D3340="61"),(AG3340/'Totals and Drop Down Lists'!AC$4)*Inputs!K$38,0)</f>
        <v>0</v>
      </c>
      <c r="AX3340">
        <f>IF(OR($D3340="51",$D3340="52",$D3340="61"),(AH3340/'Totals and Drop Down Lists'!AD$4)*Inputs!L$38,0)</f>
        <v>0</v>
      </c>
      <c r="AY3340">
        <f>IF(OR($D3340="51",$D3340="52",$D3340="61"),0,(AA3340/'Totals and Drop Down Lists'!W$5)*Inputs!E$39)</f>
        <v>0</v>
      </c>
      <c r="AZ3340">
        <f>IF(OR($D3340="51",$D3340="52",$D3340="61"),0,(AB3340/'Totals and Drop Down Lists'!X$5)*Inputs!F$39)</f>
        <v>0</v>
      </c>
      <c r="BA3340">
        <f>IF(OR($D3340="51",$D3340="52",$D3340="61"),0,(AC3340/'Totals and Drop Down Lists'!Y$5)*Inputs!G$39)</f>
        <v>0</v>
      </c>
      <c r="BB3340">
        <f>IF(OR($D3340="51",$D3340="52",$D3340="61"),0,(AD3340/'Totals and Drop Down Lists'!Z$5)*Inputs!H$39)</f>
        <v>0</v>
      </c>
      <c r="BC3340">
        <f>IF(OR($D3340="51",$D3340="52",$D3340="61"),0,(AE3340/'Totals and Drop Down Lists'!AA$5)*Inputs!I$39)</f>
        <v>0</v>
      </c>
      <c r="BD3340">
        <f>IF(OR($D3340="51",$D3340="52",$D3340="61"),0,(AF3340/'Totals and Drop Down Lists'!AB$5)*Inputs!J$39)</f>
        <v>0</v>
      </c>
      <c r="BE3340">
        <f>IF(OR($D3340="51",$D3340="52",$D3340="61"),0,(AG3340/'Totals and Drop Down Lists'!AC$5)*Inputs!K$39)</f>
        <v>0</v>
      </c>
      <c r="BF3340">
        <f>IF(OR($D3340="51",$D3340="52",$D3340="61"),0,(AH3340/'Totals and Drop Down Lists'!AD$5)*Inputs!L$39)</f>
        <v>0</v>
      </c>
      <c r="BG3340" s="10">
        <f t="shared" si="469"/>
        <v>466785.28186598554</v>
      </c>
    </row>
    <row r="3341" spans="1:59" ht="28.8">
      <c r="A3341" s="1" t="s">
        <v>7678</v>
      </c>
      <c r="B3341" s="1" t="s">
        <v>6788</v>
      </c>
      <c r="C3341" s="1" t="s">
        <v>6789</v>
      </c>
      <c r="D3341" s="1" t="s">
        <v>7</v>
      </c>
      <c r="E3341" s="1" t="s">
        <v>6790</v>
      </c>
      <c r="F3341" s="2">
        <v>126406</v>
      </c>
      <c r="G3341" s="2">
        <v>8339</v>
      </c>
      <c r="H3341" s="2">
        <v>924</v>
      </c>
      <c r="I3341" s="2">
        <v>36314</v>
      </c>
      <c r="J3341" s="2">
        <v>45439</v>
      </c>
      <c r="K3341" s="2">
        <v>24144</v>
      </c>
      <c r="L3341" s="2">
        <v>630</v>
      </c>
      <c r="M3341" s="2">
        <v>98</v>
      </c>
      <c r="N3341" s="2">
        <v>56</v>
      </c>
      <c r="O3341" s="2">
        <v>878</v>
      </c>
      <c r="P3341" s="2">
        <v>174</v>
      </c>
      <c r="Q3341" s="2">
        <v>21</v>
      </c>
      <c r="R3341" s="2">
        <v>3104</v>
      </c>
      <c r="S3341" s="2">
        <v>18284500</v>
      </c>
      <c r="T3341" s="2">
        <v>720835400</v>
      </c>
      <c r="U3341" s="2">
        <v>2357</v>
      </c>
      <c r="V3341" s="2">
        <v>1390</v>
      </c>
      <c r="W3341" s="2">
        <v>140</v>
      </c>
      <c r="X3341" s="2">
        <v>7465</v>
      </c>
      <c r="Y3341" s="2">
        <v>625</v>
      </c>
      <c r="Z3341" s="2">
        <v>5155</v>
      </c>
      <c r="AA3341" s="9">
        <f t="shared" si="470"/>
        <v>126406</v>
      </c>
      <c r="AB3341" s="9">
        <f t="shared" si="471"/>
        <v>27051</v>
      </c>
      <c r="AC3341" s="9">
        <f t="shared" si="472"/>
        <v>4961</v>
      </c>
      <c r="AD3341" s="9">
        <f t="shared" si="473"/>
        <v>3104</v>
      </c>
      <c r="AE3341" s="44">
        <f t="shared" si="474"/>
        <v>8.9595349048654093E-4</v>
      </c>
      <c r="AF3341" s="9">
        <f t="shared" si="475"/>
        <v>5935</v>
      </c>
      <c r="AG3341" s="9">
        <f t="shared" si="468"/>
        <v>5780</v>
      </c>
      <c r="AH3341" s="44">
        <f t="shared" si="476"/>
        <v>1.1427714507449168E-3</v>
      </c>
      <c r="AI3341">
        <f>AA3341/'Totals and Drop Down Lists'!W$6*Inputs!E$37</f>
        <v>114667.99030618534</v>
      </c>
      <c r="AJ3341">
        <f>AB3341/'Totals and Drop Down Lists'!X$6*Inputs!F$37</f>
        <v>89008.263680757373</v>
      </c>
      <c r="AK3341">
        <f>AC3341/'Totals and Drop Down Lists'!Y$6*Inputs!G$37</f>
        <v>32704.587757912977</v>
      </c>
      <c r="AL3341">
        <f>AD3341/'Totals and Drop Down Lists'!Z$6*Inputs!H$37</f>
        <v>24886.323942061033</v>
      </c>
      <c r="AM3341">
        <f>AE3341/'Totals and Drop Down Lists'!AA$6*Inputs!I$37</f>
        <v>111536.66798201256</v>
      </c>
      <c r="AN3341">
        <f>AF3341/'Totals and Drop Down Lists'!AB$6*Inputs!J$37</f>
        <v>118442.97378794604</v>
      </c>
      <c r="AO3341">
        <f>AG3341/'Totals and Drop Down Lists'!AC$6*Inputs!K$37</f>
        <v>107644.27031514957</v>
      </c>
      <c r="AP3341">
        <f>AH3341/'Totals and Drop Down Lists'!AD$6*Inputs!L$37</f>
        <v>268928.30156844755</v>
      </c>
      <c r="AQ3341">
        <f>IF(OR($D3341="51",$D3341="52",$D3341="61"),(AA3341/'Totals and Drop Down Lists'!W$4)*Inputs!E$38,0)</f>
        <v>0</v>
      </c>
      <c r="AR3341">
        <f>IF(OR($D3341="51",$D3341="52",$D3341="61"),(AB3341/'Totals and Drop Down Lists'!X$4)*Inputs!F$38,0)</f>
        <v>0</v>
      </c>
      <c r="AS3341">
        <f>IF(OR($D3341="51",$D3341="52",$D3341="61"),(AC3341/'Totals and Drop Down Lists'!Y$4)*Inputs!G$38,0)</f>
        <v>0</v>
      </c>
      <c r="AT3341">
        <f>IF(OR($D3341="51",$D3341="52",$D3341="61"),(AD3341/'Totals and Drop Down Lists'!Z$4)*Inputs!H$38,0)</f>
        <v>0</v>
      </c>
      <c r="AU3341">
        <f>IF(OR($D3341="51",$D3341="52",$D3341="61"),(AE3341/'Totals and Drop Down Lists'!AA$4)*Inputs!I$38,0)</f>
        <v>0</v>
      </c>
      <c r="AV3341">
        <f>IF(OR($D3341="51",$D3341="52",$D3341="61"),(AF3341/'Totals and Drop Down Lists'!AB$4)*Inputs!J$38,0)</f>
        <v>0</v>
      </c>
      <c r="AW3341">
        <f>IF(OR($D3341="51",$D3341="52",$D3341="61"),(AG3341/'Totals and Drop Down Lists'!AC$4)*Inputs!K$38,0)</f>
        <v>0</v>
      </c>
      <c r="AX3341">
        <f>IF(OR($D3341="51",$D3341="52",$D3341="61"),(AH3341/'Totals and Drop Down Lists'!AD$4)*Inputs!L$38,0)</f>
        <v>0</v>
      </c>
      <c r="AY3341">
        <f>IF(OR($D3341="51",$D3341="52",$D3341="61"),0,(AA3341/'Totals and Drop Down Lists'!W$5)*Inputs!E$39)</f>
        <v>0</v>
      </c>
      <c r="AZ3341">
        <f>IF(OR($D3341="51",$D3341="52",$D3341="61"),0,(AB3341/'Totals and Drop Down Lists'!X$5)*Inputs!F$39)</f>
        <v>0</v>
      </c>
      <c r="BA3341">
        <f>IF(OR($D3341="51",$D3341="52",$D3341="61"),0,(AC3341/'Totals and Drop Down Lists'!Y$5)*Inputs!G$39)</f>
        <v>0</v>
      </c>
      <c r="BB3341">
        <f>IF(OR($D3341="51",$D3341="52",$D3341="61"),0,(AD3341/'Totals and Drop Down Lists'!Z$5)*Inputs!H$39)</f>
        <v>0</v>
      </c>
      <c r="BC3341">
        <f>IF(OR($D3341="51",$D3341="52",$D3341="61"),0,(AE3341/'Totals and Drop Down Lists'!AA$5)*Inputs!I$39)</f>
        <v>0</v>
      </c>
      <c r="BD3341">
        <f>IF(OR($D3341="51",$D3341="52",$D3341="61"),0,(AF3341/'Totals and Drop Down Lists'!AB$5)*Inputs!J$39)</f>
        <v>0</v>
      </c>
      <c r="BE3341">
        <f>IF(OR($D3341="51",$D3341="52",$D3341="61"),0,(AG3341/'Totals and Drop Down Lists'!AC$5)*Inputs!K$39)</f>
        <v>0</v>
      </c>
      <c r="BF3341">
        <f>IF(OR($D3341="51",$D3341="52",$D3341="61"),0,(AH3341/'Totals and Drop Down Lists'!AD$5)*Inputs!L$39)</f>
        <v>0</v>
      </c>
      <c r="BG3341" s="10">
        <f t="shared" si="469"/>
        <v>867819.3793404724</v>
      </c>
    </row>
    <row r="3342" spans="1:59" ht="28.8">
      <c r="A3342" s="1" t="s">
        <v>7678</v>
      </c>
      <c r="B3342" s="1" t="s">
        <v>6788</v>
      </c>
      <c r="C3342" s="1" t="s">
        <v>6791</v>
      </c>
      <c r="D3342" s="1" t="s">
        <v>25</v>
      </c>
      <c r="E3342" s="1" t="s">
        <v>6792</v>
      </c>
      <c r="F3342" s="2">
        <v>18094</v>
      </c>
      <c r="G3342" s="2">
        <v>89</v>
      </c>
      <c r="H3342" s="2">
        <v>0</v>
      </c>
      <c r="I3342" s="2">
        <v>2599</v>
      </c>
      <c r="J3342" s="2">
        <v>7012</v>
      </c>
      <c r="K3342" s="2">
        <v>1623</v>
      </c>
      <c r="L3342" s="2">
        <v>98</v>
      </c>
      <c r="M3342" s="2">
        <v>30</v>
      </c>
      <c r="N3342" s="2">
        <v>6</v>
      </c>
      <c r="O3342" s="2">
        <v>44</v>
      </c>
      <c r="P3342" s="2">
        <v>39</v>
      </c>
      <c r="Q3342" s="2">
        <v>0</v>
      </c>
      <c r="R3342" s="2">
        <v>1186</v>
      </c>
      <c r="S3342" s="2">
        <v>797100</v>
      </c>
      <c r="T3342" s="2">
        <v>73627200</v>
      </c>
      <c r="U3342" s="2">
        <v>131</v>
      </c>
      <c r="V3342" s="2">
        <v>119</v>
      </c>
      <c r="W3342" s="2">
        <v>44</v>
      </c>
      <c r="X3342" s="2">
        <v>296</v>
      </c>
      <c r="Y3342" s="2">
        <v>48</v>
      </c>
      <c r="Z3342" s="2">
        <v>136</v>
      </c>
      <c r="AA3342" s="9">
        <f t="shared" si="470"/>
        <v>18094</v>
      </c>
      <c r="AB3342" s="9">
        <f t="shared" si="471"/>
        <v>2510</v>
      </c>
      <c r="AC3342" s="9">
        <f t="shared" si="472"/>
        <v>1403</v>
      </c>
      <c r="AD3342" s="9">
        <f t="shared" si="473"/>
        <v>1186</v>
      </c>
      <c r="AE3342" s="44">
        <f t="shared" si="474"/>
        <v>2.6235595006926378E-5</v>
      </c>
      <c r="AF3342" s="9">
        <f t="shared" si="475"/>
        <v>133</v>
      </c>
      <c r="AG3342" s="9">
        <f t="shared" si="468"/>
        <v>184</v>
      </c>
      <c r="AH3342" s="44">
        <f t="shared" si="476"/>
        <v>1.584694394538752E-5</v>
      </c>
      <c r="AI3342">
        <f>AA3342/'Totals and Drop Down Lists'!W$6*Inputs!E$37</f>
        <v>16413.798526969586</v>
      </c>
      <c r="AJ3342">
        <f>AB3342/'Totals and Drop Down Lists'!X$6*Inputs!F$37</f>
        <v>8258.8718287198626</v>
      </c>
      <c r="AK3342">
        <f>AC3342/'Totals and Drop Down Lists'!Y$6*Inputs!G$37</f>
        <v>9249.0499142011504</v>
      </c>
      <c r="AL3342">
        <f>AD3342/'Totals and Drop Down Lists'!Z$6*Inputs!H$37</f>
        <v>9508.7565062127524</v>
      </c>
      <c r="AM3342">
        <f>AE3342/'Totals and Drop Down Lists'!AA$6*Inputs!I$37</f>
        <v>3266.0521786784111</v>
      </c>
      <c r="AN3342">
        <f>AF3342/'Totals and Drop Down Lists'!AB$6*Inputs!J$37</f>
        <v>2654.2401876658505</v>
      </c>
      <c r="AO3342">
        <f>AG3342/'Totals and Drop Down Lists'!AC$6*Inputs!K$37</f>
        <v>3426.7380169528578</v>
      </c>
      <c r="AP3342">
        <f>AH3342/'Totals and Drop Down Lists'!AD$6*Inputs!L$37</f>
        <v>3729.2598773844679</v>
      </c>
      <c r="AQ3342">
        <f>IF(OR($D3342="51",$D3342="52",$D3342="61"),(AA3342/'Totals and Drop Down Lists'!W$4)*Inputs!E$38,0)</f>
        <v>0</v>
      </c>
      <c r="AR3342">
        <f>IF(OR($D3342="51",$D3342="52",$D3342="61"),(AB3342/'Totals and Drop Down Lists'!X$4)*Inputs!F$38,0)</f>
        <v>0</v>
      </c>
      <c r="AS3342">
        <f>IF(OR($D3342="51",$D3342="52",$D3342="61"),(AC3342/'Totals and Drop Down Lists'!Y$4)*Inputs!G$38,0)</f>
        <v>0</v>
      </c>
      <c r="AT3342">
        <f>IF(OR($D3342="51",$D3342="52",$D3342="61"),(AD3342/'Totals and Drop Down Lists'!Z$4)*Inputs!H$38,0)</f>
        <v>0</v>
      </c>
      <c r="AU3342">
        <f>IF(OR($D3342="51",$D3342="52",$D3342="61"),(AE3342/'Totals and Drop Down Lists'!AA$4)*Inputs!I$38,0)</f>
        <v>0</v>
      </c>
      <c r="AV3342">
        <f>IF(OR($D3342="51",$D3342="52",$D3342="61"),(AF3342/'Totals and Drop Down Lists'!AB$4)*Inputs!J$38,0)</f>
        <v>0</v>
      </c>
      <c r="AW3342">
        <f>IF(OR($D3342="51",$D3342="52",$D3342="61"),(AG3342/'Totals and Drop Down Lists'!AC$4)*Inputs!K$38,0)</f>
        <v>0</v>
      </c>
      <c r="AX3342">
        <f>IF(OR($D3342="51",$D3342="52",$D3342="61"),(AH3342/'Totals and Drop Down Lists'!AD$4)*Inputs!L$38,0)</f>
        <v>0</v>
      </c>
      <c r="AY3342">
        <f>IF(OR($D3342="51",$D3342="52",$D3342="61"),0,(AA3342/'Totals and Drop Down Lists'!W$5)*Inputs!E$39)</f>
        <v>0</v>
      </c>
      <c r="AZ3342">
        <f>IF(OR($D3342="51",$D3342="52",$D3342="61"),0,(AB3342/'Totals and Drop Down Lists'!X$5)*Inputs!F$39)</f>
        <v>0</v>
      </c>
      <c r="BA3342">
        <f>IF(OR($D3342="51",$D3342="52",$D3342="61"),0,(AC3342/'Totals and Drop Down Lists'!Y$5)*Inputs!G$39)</f>
        <v>0</v>
      </c>
      <c r="BB3342">
        <f>IF(OR($D3342="51",$D3342="52",$D3342="61"),0,(AD3342/'Totals and Drop Down Lists'!Z$5)*Inputs!H$39)</f>
        <v>0</v>
      </c>
      <c r="BC3342">
        <f>IF(OR($D3342="51",$D3342="52",$D3342="61"),0,(AE3342/'Totals and Drop Down Lists'!AA$5)*Inputs!I$39)</f>
        <v>0</v>
      </c>
      <c r="BD3342">
        <f>IF(OR($D3342="51",$D3342="52",$D3342="61"),0,(AF3342/'Totals and Drop Down Lists'!AB$5)*Inputs!J$39)</f>
        <v>0</v>
      </c>
      <c r="BE3342">
        <f>IF(OR($D3342="51",$D3342="52",$D3342="61"),0,(AG3342/'Totals and Drop Down Lists'!AC$5)*Inputs!K$39)</f>
        <v>0</v>
      </c>
      <c r="BF3342">
        <f>IF(OR($D3342="51",$D3342="52",$D3342="61"),0,(AH3342/'Totals and Drop Down Lists'!AD$5)*Inputs!L$39)</f>
        <v>0</v>
      </c>
      <c r="BG3342" s="10">
        <f t="shared" si="469"/>
        <v>56506.767036784935</v>
      </c>
    </row>
    <row r="3343" spans="1:59" ht="28.8">
      <c r="A3343" s="1" t="s">
        <v>7678</v>
      </c>
      <c r="B3343" s="1" t="s">
        <v>6788</v>
      </c>
      <c r="C3343" s="1" t="s">
        <v>6793</v>
      </c>
      <c r="D3343" s="1" t="s">
        <v>25</v>
      </c>
      <c r="E3343" s="1" t="s">
        <v>6794</v>
      </c>
      <c r="F3343" s="2">
        <v>17719</v>
      </c>
      <c r="G3343" s="2">
        <v>205</v>
      </c>
      <c r="H3343" s="2">
        <v>13</v>
      </c>
      <c r="I3343" s="2">
        <v>3326</v>
      </c>
      <c r="J3343" s="2">
        <v>5600</v>
      </c>
      <c r="K3343" s="2">
        <v>1570</v>
      </c>
      <c r="L3343" s="2">
        <v>68</v>
      </c>
      <c r="M3343" s="2">
        <v>16</v>
      </c>
      <c r="N3343" s="2">
        <v>5</v>
      </c>
      <c r="O3343" s="2">
        <v>32</v>
      </c>
      <c r="P3343" s="2">
        <v>19</v>
      </c>
      <c r="Q3343" s="2">
        <v>23</v>
      </c>
      <c r="R3343" s="2">
        <v>1090</v>
      </c>
      <c r="S3343" s="2">
        <v>718300</v>
      </c>
      <c r="T3343" s="2">
        <v>43823800</v>
      </c>
      <c r="U3343" s="2">
        <v>329</v>
      </c>
      <c r="V3343" s="2">
        <v>164</v>
      </c>
      <c r="W3343" s="2">
        <v>78</v>
      </c>
      <c r="X3343" s="2">
        <v>397</v>
      </c>
      <c r="Y3343" s="2">
        <v>105</v>
      </c>
      <c r="Z3343" s="2">
        <v>172</v>
      </c>
      <c r="AA3343" s="9">
        <f t="shared" si="470"/>
        <v>17719</v>
      </c>
      <c r="AB3343" s="9">
        <f t="shared" si="471"/>
        <v>3108</v>
      </c>
      <c r="AC3343" s="9">
        <f t="shared" si="472"/>
        <v>1253</v>
      </c>
      <c r="AD3343" s="9">
        <f t="shared" si="473"/>
        <v>1090</v>
      </c>
      <c r="AE3343" s="44">
        <f t="shared" si="474"/>
        <v>3.0740226543412089E-5</v>
      </c>
      <c r="AF3343" s="9">
        <f t="shared" si="475"/>
        <v>155</v>
      </c>
      <c r="AG3343" s="9">
        <f t="shared" si="468"/>
        <v>277</v>
      </c>
      <c r="AH3343" s="44">
        <f t="shared" si="476"/>
        <v>2.8896316187706394E-5</v>
      </c>
      <c r="AI3343">
        <f>AA3343/'Totals and Drop Down Lists'!W$6*Inputs!E$37</f>
        <v>16073.620874288388</v>
      </c>
      <c r="AJ3343">
        <f>AB3343/'Totals and Drop Down Lists'!X$6*Inputs!F$37</f>
        <v>10226.523364008501</v>
      </c>
      <c r="AK3343">
        <f>AC3343/'Totals and Drop Down Lists'!Y$6*Inputs!G$37</f>
        <v>8260.1992462537728</v>
      </c>
      <c r="AL3343">
        <f>AD3343/'Totals and Drop Down Lists'!Z$6*Inputs!H$37</f>
        <v>8739.0763842933375</v>
      </c>
      <c r="AM3343">
        <f>AE3343/'Totals and Drop Down Lists'!AA$6*Inputs!I$37</f>
        <v>3826.8308322594889</v>
      </c>
      <c r="AN3343">
        <f>AF3343/'Totals and Drop Down Lists'!AB$6*Inputs!J$37</f>
        <v>3093.287436753435</v>
      </c>
      <c r="AO3343">
        <f>AG3343/'Totals and Drop Down Lists'!AC$6*Inputs!K$37</f>
        <v>5158.7306016083785</v>
      </c>
      <c r="AP3343">
        <f>AH3343/'Totals and Drop Down Lists'!AD$6*Inputs!L$37</f>
        <v>6800.1674603256488</v>
      </c>
      <c r="AQ3343">
        <f>IF(OR($D3343="51",$D3343="52",$D3343="61"),(AA3343/'Totals and Drop Down Lists'!W$4)*Inputs!E$38,0)</f>
        <v>0</v>
      </c>
      <c r="AR3343">
        <f>IF(OR($D3343="51",$D3343="52",$D3343="61"),(AB3343/'Totals and Drop Down Lists'!X$4)*Inputs!F$38,0)</f>
        <v>0</v>
      </c>
      <c r="AS3343">
        <f>IF(OR($D3343="51",$D3343="52",$D3343="61"),(AC3343/'Totals and Drop Down Lists'!Y$4)*Inputs!G$38,0)</f>
        <v>0</v>
      </c>
      <c r="AT3343">
        <f>IF(OR($D3343="51",$D3343="52",$D3343="61"),(AD3343/'Totals and Drop Down Lists'!Z$4)*Inputs!H$38,0)</f>
        <v>0</v>
      </c>
      <c r="AU3343">
        <f>IF(OR($D3343="51",$D3343="52",$D3343="61"),(AE3343/'Totals and Drop Down Lists'!AA$4)*Inputs!I$38,0)</f>
        <v>0</v>
      </c>
      <c r="AV3343">
        <f>IF(OR($D3343="51",$D3343="52",$D3343="61"),(AF3343/'Totals and Drop Down Lists'!AB$4)*Inputs!J$38,0)</f>
        <v>0</v>
      </c>
      <c r="AW3343">
        <f>IF(OR($D3343="51",$D3343="52",$D3343="61"),(AG3343/'Totals and Drop Down Lists'!AC$4)*Inputs!K$38,0)</f>
        <v>0</v>
      </c>
      <c r="AX3343">
        <f>IF(OR($D3343="51",$D3343="52",$D3343="61"),(AH3343/'Totals and Drop Down Lists'!AD$4)*Inputs!L$38,0)</f>
        <v>0</v>
      </c>
      <c r="AY3343">
        <f>IF(OR($D3343="51",$D3343="52",$D3343="61"),0,(AA3343/'Totals and Drop Down Lists'!W$5)*Inputs!E$39)</f>
        <v>0</v>
      </c>
      <c r="AZ3343">
        <f>IF(OR($D3343="51",$D3343="52",$D3343="61"),0,(AB3343/'Totals and Drop Down Lists'!X$5)*Inputs!F$39)</f>
        <v>0</v>
      </c>
      <c r="BA3343">
        <f>IF(OR($D3343="51",$D3343="52",$D3343="61"),0,(AC3343/'Totals and Drop Down Lists'!Y$5)*Inputs!G$39)</f>
        <v>0</v>
      </c>
      <c r="BB3343">
        <f>IF(OR($D3343="51",$D3343="52",$D3343="61"),0,(AD3343/'Totals and Drop Down Lists'!Z$5)*Inputs!H$39)</f>
        <v>0</v>
      </c>
      <c r="BC3343">
        <f>IF(OR($D3343="51",$D3343="52",$D3343="61"),0,(AE3343/'Totals and Drop Down Lists'!AA$5)*Inputs!I$39)</f>
        <v>0</v>
      </c>
      <c r="BD3343">
        <f>IF(OR($D3343="51",$D3343="52",$D3343="61"),0,(AF3343/'Totals and Drop Down Lists'!AB$5)*Inputs!J$39)</f>
        <v>0</v>
      </c>
      <c r="BE3343">
        <f>IF(OR($D3343="51",$D3343="52",$D3343="61"),0,(AG3343/'Totals and Drop Down Lists'!AC$5)*Inputs!K$39)</f>
        <v>0</v>
      </c>
      <c r="BF3343">
        <f>IF(OR($D3343="51",$D3343="52",$D3343="61"),0,(AH3343/'Totals and Drop Down Lists'!AD$5)*Inputs!L$39)</f>
        <v>0</v>
      </c>
      <c r="BG3343" s="10">
        <f t="shared" si="469"/>
        <v>62178.436199790951</v>
      </c>
    </row>
    <row r="3344" spans="1:59" ht="28.8">
      <c r="A3344" s="1" t="s">
        <v>7678</v>
      </c>
      <c r="B3344" s="1" t="s">
        <v>6788</v>
      </c>
      <c r="C3344" s="1" t="s">
        <v>6795</v>
      </c>
      <c r="D3344" s="1" t="s">
        <v>25</v>
      </c>
      <c r="E3344" s="1" t="s">
        <v>6796</v>
      </c>
      <c r="F3344" s="2">
        <v>19657</v>
      </c>
      <c r="G3344" s="2">
        <v>68</v>
      </c>
      <c r="H3344" s="2">
        <v>19</v>
      </c>
      <c r="I3344" s="2">
        <v>2820</v>
      </c>
      <c r="J3344" s="2">
        <v>7251</v>
      </c>
      <c r="K3344" s="2">
        <v>1492</v>
      </c>
      <c r="L3344" s="2">
        <v>146</v>
      </c>
      <c r="M3344" s="2">
        <v>17</v>
      </c>
      <c r="N3344" s="2">
        <v>0</v>
      </c>
      <c r="O3344" s="2">
        <v>23</v>
      </c>
      <c r="P3344" s="2">
        <v>39</v>
      </c>
      <c r="Q3344" s="2">
        <v>0</v>
      </c>
      <c r="R3344" s="2">
        <v>856</v>
      </c>
      <c r="S3344" s="2">
        <v>856800</v>
      </c>
      <c r="T3344" s="2">
        <v>55728500</v>
      </c>
      <c r="U3344" s="2">
        <v>115</v>
      </c>
      <c r="V3344" s="2">
        <v>133</v>
      </c>
      <c r="W3344" s="2">
        <v>15</v>
      </c>
      <c r="X3344" s="2">
        <v>255</v>
      </c>
      <c r="Y3344" s="2">
        <v>55</v>
      </c>
      <c r="Z3344" s="2">
        <v>90</v>
      </c>
      <c r="AA3344" s="9">
        <f t="shared" si="470"/>
        <v>19657</v>
      </c>
      <c r="AB3344" s="9">
        <f t="shared" si="471"/>
        <v>2733</v>
      </c>
      <c r="AC3344" s="9">
        <f t="shared" si="472"/>
        <v>1081</v>
      </c>
      <c r="AD3344" s="9">
        <f t="shared" si="473"/>
        <v>856</v>
      </c>
      <c r="AE3344" s="44">
        <f t="shared" si="474"/>
        <v>2.1440530512287198E-5</v>
      </c>
      <c r="AF3344" s="9">
        <f t="shared" si="475"/>
        <v>107</v>
      </c>
      <c r="AG3344" s="9">
        <f t="shared" si="468"/>
        <v>145</v>
      </c>
      <c r="AH3344" s="44">
        <f t="shared" si="476"/>
        <v>1.1101713274331018E-5</v>
      </c>
      <c r="AI3344">
        <f>AA3344/'Totals and Drop Down Lists'!W$6*Inputs!E$37</f>
        <v>17831.65898334482</v>
      </c>
      <c r="AJ3344">
        <f>AB3344/'Totals and Drop Down Lists'!X$6*Inputs!F$37</f>
        <v>8992.6281704746561</v>
      </c>
      <c r="AK3344">
        <f>AC3344/'Totals and Drop Down Lists'!Y$6*Inputs!G$37</f>
        <v>7126.317147007444</v>
      </c>
      <c r="AL3344">
        <f>AD3344/'Totals and Drop Down Lists'!Z$6*Inputs!H$37</f>
        <v>6862.9810871147683</v>
      </c>
      <c r="AM3344">
        <f>AE3344/'Totals and Drop Down Lists'!AA$6*Inputs!I$37</f>
        <v>2669.1177148141383</v>
      </c>
      <c r="AN3344">
        <f>AF3344/'Totals and Drop Down Lists'!AB$6*Inputs!J$37</f>
        <v>2135.3661660168873</v>
      </c>
      <c r="AO3344">
        <f>AG3344/'Totals and Drop Down Lists'!AC$6*Inputs!K$37</f>
        <v>2700.4185459682844</v>
      </c>
      <c r="AP3344">
        <f>AH3344/'Totals and Drop Down Lists'!AD$6*Inputs!L$37</f>
        <v>2612.5651751446762</v>
      </c>
      <c r="AQ3344">
        <f>IF(OR($D3344="51",$D3344="52",$D3344="61"),(AA3344/'Totals and Drop Down Lists'!W$4)*Inputs!E$38,0)</f>
        <v>0</v>
      </c>
      <c r="AR3344">
        <f>IF(OR($D3344="51",$D3344="52",$D3344="61"),(AB3344/'Totals and Drop Down Lists'!X$4)*Inputs!F$38,0)</f>
        <v>0</v>
      </c>
      <c r="AS3344">
        <f>IF(OR($D3344="51",$D3344="52",$D3344="61"),(AC3344/'Totals and Drop Down Lists'!Y$4)*Inputs!G$38,0)</f>
        <v>0</v>
      </c>
      <c r="AT3344">
        <f>IF(OR($D3344="51",$D3344="52",$D3344="61"),(AD3344/'Totals and Drop Down Lists'!Z$4)*Inputs!H$38,0)</f>
        <v>0</v>
      </c>
      <c r="AU3344">
        <f>IF(OR($D3344="51",$D3344="52",$D3344="61"),(AE3344/'Totals and Drop Down Lists'!AA$4)*Inputs!I$38,0)</f>
        <v>0</v>
      </c>
      <c r="AV3344">
        <f>IF(OR($D3344="51",$D3344="52",$D3344="61"),(AF3344/'Totals and Drop Down Lists'!AB$4)*Inputs!J$38,0)</f>
        <v>0</v>
      </c>
      <c r="AW3344">
        <f>IF(OR($D3344="51",$D3344="52",$D3344="61"),(AG3344/'Totals and Drop Down Lists'!AC$4)*Inputs!K$38,0)</f>
        <v>0</v>
      </c>
      <c r="AX3344">
        <f>IF(OR($D3344="51",$D3344="52",$D3344="61"),(AH3344/'Totals and Drop Down Lists'!AD$4)*Inputs!L$38,0)</f>
        <v>0</v>
      </c>
      <c r="AY3344">
        <f>IF(OR($D3344="51",$D3344="52",$D3344="61"),0,(AA3344/'Totals and Drop Down Lists'!W$5)*Inputs!E$39)</f>
        <v>0</v>
      </c>
      <c r="AZ3344">
        <f>IF(OR($D3344="51",$D3344="52",$D3344="61"),0,(AB3344/'Totals and Drop Down Lists'!X$5)*Inputs!F$39)</f>
        <v>0</v>
      </c>
      <c r="BA3344">
        <f>IF(OR($D3344="51",$D3344="52",$D3344="61"),0,(AC3344/'Totals and Drop Down Lists'!Y$5)*Inputs!G$39)</f>
        <v>0</v>
      </c>
      <c r="BB3344">
        <f>IF(OR($D3344="51",$D3344="52",$D3344="61"),0,(AD3344/'Totals and Drop Down Lists'!Z$5)*Inputs!H$39)</f>
        <v>0</v>
      </c>
      <c r="BC3344">
        <f>IF(OR($D3344="51",$D3344="52",$D3344="61"),0,(AE3344/'Totals and Drop Down Lists'!AA$5)*Inputs!I$39)</f>
        <v>0</v>
      </c>
      <c r="BD3344">
        <f>IF(OR($D3344="51",$D3344="52",$D3344="61"),0,(AF3344/'Totals and Drop Down Lists'!AB$5)*Inputs!J$39)</f>
        <v>0</v>
      </c>
      <c r="BE3344">
        <f>IF(OR($D3344="51",$D3344="52",$D3344="61"),0,(AG3344/'Totals and Drop Down Lists'!AC$5)*Inputs!K$39)</f>
        <v>0</v>
      </c>
      <c r="BF3344">
        <f>IF(OR($D3344="51",$D3344="52",$D3344="61"),0,(AH3344/'Totals and Drop Down Lists'!AD$5)*Inputs!L$39)</f>
        <v>0</v>
      </c>
      <c r="BG3344" s="10">
        <f t="shared" si="469"/>
        <v>50931.052989885677</v>
      </c>
    </row>
    <row r="3345" spans="1:59" ht="28.8">
      <c r="A3345" s="1" t="s">
        <v>7678</v>
      </c>
      <c r="B3345" s="1" t="s">
        <v>6788</v>
      </c>
      <c r="C3345" s="1" t="s">
        <v>3660</v>
      </c>
      <c r="D3345" s="1" t="s">
        <v>25</v>
      </c>
      <c r="E3345" s="1" t="s">
        <v>6797</v>
      </c>
      <c r="F3345" s="2">
        <v>35051</v>
      </c>
      <c r="G3345" s="2">
        <v>134</v>
      </c>
      <c r="H3345" s="2">
        <v>12</v>
      </c>
      <c r="I3345" s="2">
        <v>5753</v>
      </c>
      <c r="J3345" s="2">
        <v>13395</v>
      </c>
      <c r="K3345" s="2">
        <v>3738</v>
      </c>
      <c r="L3345" s="2">
        <v>225</v>
      </c>
      <c r="M3345" s="2">
        <v>47</v>
      </c>
      <c r="N3345" s="2">
        <v>12</v>
      </c>
      <c r="O3345" s="2">
        <v>168</v>
      </c>
      <c r="P3345" s="2">
        <v>29</v>
      </c>
      <c r="Q3345" s="2">
        <v>4</v>
      </c>
      <c r="R3345" s="2">
        <v>1878</v>
      </c>
      <c r="S3345" s="2">
        <v>2180000</v>
      </c>
      <c r="T3345" s="2">
        <v>138732800</v>
      </c>
      <c r="U3345" s="2">
        <v>196</v>
      </c>
      <c r="V3345" s="2">
        <v>276</v>
      </c>
      <c r="W3345" s="2">
        <v>0</v>
      </c>
      <c r="X3345" s="2">
        <v>702</v>
      </c>
      <c r="Y3345" s="2">
        <v>115</v>
      </c>
      <c r="Z3345" s="2">
        <v>357</v>
      </c>
      <c r="AA3345" s="9">
        <f t="shared" si="470"/>
        <v>35051</v>
      </c>
      <c r="AB3345" s="9">
        <f t="shared" si="471"/>
        <v>5607</v>
      </c>
      <c r="AC3345" s="9">
        <f t="shared" si="472"/>
        <v>2363</v>
      </c>
      <c r="AD3345" s="9">
        <f t="shared" si="473"/>
        <v>1878</v>
      </c>
      <c r="AE3345" s="44">
        <f t="shared" si="474"/>
        <v>7.2850353264711722E-5</v>
      </c>
      <c r="AF3345" s="9">
        <f t="shared" si="475"/>
        <v>426</v>
      </c>
      <c r="AG3345" s="9">
        <f t="shared" si="468"/>
        <v>472</v>
      </c>
      <c r="AH3345" s="44">
        <f t="shared" si="476"/>
        <v>4.9010559909844007E-5</v>
      </c>
      <c r="AI3345">
        <f>AA3345/'Totals and Drop Down Lists'!W$6*Inputs!E$37</f>
        <v>31796.17841100978</v>
      </c>
      <c r="AJ3345">
        <f>AB3345/'Totals and Drop Down Lists'!X$6*Inputs!F$37</f>
        <v>18449.200933718035</v>
      </c>
      <c r="AK3345">
        <f>AC3345/'Totals and Drop Down Lists'!Y$6*Inputs!G$37</f>
        <v>15577.694189064376</v>
      </c>
      <c r="AL3345">
        <f>AD3345/'Totals and Drop Down Lists'!Z$6*Inputs!H$37</f>
        <v>15056.867385048523</v>
      </c>
      <c r="AM3345">
        <f>AE3345/'Totals and Drop Down Lists'!AA$6*Inputs!I$37</f>
        <v>9069.0931513040832</v>
      </c>
      <c r="AN3345">
        <f>AF3345/'Totals and Drop Down Lists'!AB$6*Inputs!J$37</f>
        <v>8501.5512777868607</v>
      </c>
      <c r="AO3345">
        <f>AG3345/'Totals and Drop Down Lists'!AC$6*Inputs!K$37</f>
        <v>8790.3279565312441</v>
      </c>
      <c r="AP3345">
        <f>AH3345/'Totals and Drop Down Lists'!AD$6*Inputs!L$37</f>
        <v>11533.650606060717</v>
      </c>
      <c r="AQ3345">
        <f>IF(OR($D3345="51",$D3345="52",$D3345="61"),(AA3345/'Totals and Drop Down Lists'!W$4)*Inputs!E$38,0)</f>
        <v>0</v>
      </c>
      <c r="AR3345">
        <f>IF(OR($D3345="51",$D3345="52",$D3345="61"),(AB3345/'Totals and Drop Down Lists'!X$4)*Inputs!F$38,0)</f>
        <v>0</v>
      </c>
      <c r="AS3345">
        <f>IF(OR($D3345="51",$D3345="52",$D3345="61"),(AC3345/'Totals and Drop Down Lists'!Y$4)*Inputs!G$38,0)</f>
        <v>0</v>
      </c>
      <c r="AT3345">
        <f>IF(OR($D3345="51",$D3345="52",$D3345="61"),(AD3345/'Totals and Drop Down Lists'!Z$4)*Inputs!H$38,0)</f>
        <v>0</v>
      </c>
      <c r="AU3345">
        <f>IF(OR($D3345="51",$D3345="52",$D3345="61"),(AE3345/'Totals and Drop Down Lists'!AA$4)*Inputs!I$38,0)</f>
        <v>0</v>
      </c>
      <c r="AV3345">
        <f>IF(OR($D3345="51",$D3345="52",$D3345="61"),(AF3345/'Totals and Drop Down Lists'!AB$4)*Inputs!J$38,0)</f>
        <v>0</v>
      </c>
      <c r="AW3345">
        <f>IF(OR($D3345="51",$D3345="52",$D3345="61"),(AG3345/'Totals and Drop Down Lists'!AC$4)*Inputs!K$38,0)</f>
        <v>0</v>
      </c>
      <c r="AX3345">
        <f>IF(OR($D3345="51",$D3345="52",$D3345="61"),(AH3345/'Totals and Drop Down Lists'!AD$4)*Inputs!L$38,0)</f>
        <v>0</v>
      </c>
      <c r="AY3345">
        <f>IF(OR($D3345="51",$D3345="52",$D3345="61"),0,(AA3345/'Totals and Drop Down Lists'!W$5)*Inputs!E$39)</f>
        <v>0</v>
      </c>
      <c r="AZ3345">
        <f>IF(OR($D3345="51",$D3345="52",$D3345="61"),0,(AB3345/'Totals and Drop Down Lists'!X$5)*Inputs!F$39)</f>
        <v>0</v>
      </c>
      <c r="BA3345">
        <f>IF(OR($D3345="51",$D3345="52",$D3345="61"),0,(AC3345/'Totals and Drop Down Lists'!Y$5)*Inputs!G$39)</f>
        <v>0</v>
      </c>
      <c r="BB3345">
        <f>IF(OR($D3345="51",$D3345="52",$D3345="61"),0,(AD3345/'Totals and Drop Down Lists'!Z$5)*Inputs!H$39)</f>
        <v>0</v>
      </c>
      <c r="BC3345">
        <f>IF(OR($D3345="51",$D3345="52",$D3345="61"),0,(AE3345/'Totals and Drop Down Lists'!AA$5)*Inputs!I$39)</f>
        <v>0</v>
      </c>
      <c r="BD3345">
        <f>IF(OR($D3345="51",$D3345="52",$D3345="61"),0,(AF3345/'Totals and Drop Down Lists'!AB$5)*Inputs!J$39)</f>
        <v>0</v>
      </c>
      <c r="BE3345">
        <f>IF(OR($D3345="51",$D3345="52",$D3345="61"),0,(AG3345/'Totals and Drop Down Lists'!AC$5)*Inputs!K$39)</f>
        <v>0</v>
      </c>
      <c r="BF3345">
        <f>IF(OR($D3345="51",$D3345="52",$D3345="61"),0,(AH3345/'Totals and Drop Down Lists'!AD$5)*Inputs!L$39)</f>
        <v>0</v>
      </c>
      <c r="BG3345" s="10">
        <f t="shared" si="469"/>
        <v>118774.56391052362</v>
      </c>
    </row>
    <row r="3346" spans="1:59" ht="28.8">
      <c r="A3346" s="1" t="s">
        <v>7678</v>
      </c>
      <c r="B3346" s="1" t="s">
        <v>6788</v>
      </c>
      <c r="C3346" s="1" t="s">
        <v>1971</v>
      </c>
      <c r="D3346" s="1" t="s">
        <v>25</v>
      </c>
      <c r="E3346" s="1" t="s">
        <v>6798</v>
      </c>
      <c r="F3346" s="2">
        <v>23417</v>
      </c>
      <c r="G3346" s="2">
        <v>151</v>
      </c>
      <c r="H3346" s="2">
        <v>0</v>
      </c>
      <c r="I3346" s="2">
        <v>4643</v>
      </c>
      <c r="J3346" s="2">
        <v>7929</v>
      </c>
      <c r="K3346" s="2">
        <v>1968</v>
      </c>
      <c r="L3346" s="2">
        <v>98</v>
      </c>
      <c r="M3346" s="2">
        <v>33</v>
      </c>
      <c r="N3346" s="2">
        <v>0</v>
      </c>
      <c r="O3346" s="2">
        <v>104</v>
      </c>
      <c r="P3346" s="2">
        <v>36</v>
      </c>
      <c r="Q3346" s="2">
        <v>0</v>
      </c>
      <c r="R3346" s="2">
        <v>1047</v>
      </c>
      <c r="S3346" s="2">
        <v>1078800</v>
      </c>
      <c r="T3346" s="2">
        <v>65470900</v>
      </c>
      <c r="U3346" s="2">
        <v>28</v>
      </c>
      <c r="V3346" s="2">
        <v>172</v>
      </c>
      <c r="W3346" s="2">
        <v>15</v>
      </c>
      <c r="X3346" s="2">
        <v>412</v>
      </c>
      <c r="Y3346" s="2">
        <v>59</v>
      </c>
      <c r="Z3346" s="2">
        <v>189</v>
      </c>
      <c r="AA3346" s="9">
        <f t="shared" si="470"/>
        <v>23417</v>
      </c>
      <c r="AB3346" s="9">
        <f t="shared" si="471"/>
        <v>4492</v>
      </c>
      <c r="AC3346" s="9">
        <f t="shared" si="472"/>
        <v>1318</v>
      </c>
      <c r="AD3346" s="9">
        <f t="shared" si="473"/>
        <v>1047</v>
      </c>
      <c r="AE3346" s="44">
        <f t="shared" si="474"/>
        <v>3.4113600272134222E-5</v>
      </c>
      <c r="AF3346" s="9">
        <f t="shared" si="475"/>
        <v>225</v>
      </c>
      <c r="AG3346" s="9">
        <f t="shared" si="468"/>
        <v>248</v>
      </c>
      <c r="AH3346" s="44">
        <f t="shared" si="476"/>
        <v>2.2903900238245028E-5</v>
      </c>
      <c r="AI3346">
        <f>AA3346/'Totals and Drop Down Lists'!W$6*Inputs!E$37</f>
        <v>21242.506914228295</v>
      </c>
      <c r="AJ3346">
        <f>AB3346/'Totals and Drop Down Lists'!X$6*Inputs!F$37</f>
        <v>14780.419224944073</v>
      </c>
      <c r="AK3346">
        <f>AC3346/'Totals and Drop Down Lists'!Y$6*Inputs!G$37</f>
        <v>8688.7012023643019</v>
      </c>
      <c r="AL3346">
        <f>AD3346/'Totals and Drop Down Lists'!Z$6*Inputs!H$37</f>
        <v>8394.3238296836025</v>
      </c>
      <c r="AM3346">
        <f>AE3346/'Totals and Drop Down Lists'!AA$6*Inputs!I$37</f>
        <v>4246.779936264209</v>
      </c>
      <c r="AN3346">
        <f>AF3346/'Totals and Drop Down Lists'!AB$6*Inputs!J$37</f>
        <v>4490.2559565775673</v>
      </c>
      <c r="AO3346">
        <f>AG3346/'Totals and Drop Down Lists'!AC$6*Inputs!K$37</f>
        <v>4618.6468924147221</v>
      </c>
      <c r="AP3346">
        <f>AH3346/'Totals and Drop Down Lists'!AD$6*Inputs!L$37</f>
        <v>5389.9727599506587</v>
      </c>
      <c r="AQ3346">
        <f>IF(OR($D3346="51",$D3346="52",$D3346="61"),(AA3346/'Totals and Drop Down Lists'!W$4)*Inputs!E$38,0)</f>
        <v>0</v>
      </c>
      <c r="AR3346">
        <f>IF(OR($D3346="51",$D3346="52",$D3346="61"),(AB3346/'Totals and Drop Down Lists'!X$4)*Inputs!F$38,0)</f>
        <v>0</v>
      </c>
      <c r="AS3346">
        <f>IF(OR($D3346="51",$D3346="52",$D3346="61"),(AC3346/'Totals and Drop Down Lists'!Y$4)*Inputs!G$38,0)</f>
        <v>0</v>
      </c>
      <c r="AT3346">
        <f>IF(OR($D3346="51",$D3346="52",$D3346="61"),(AD3346/'Totals and Drop Down Lists'!Z$4)*Inputs!H$38,0)</f>
        <v>0</v>
      </c>
      <c r="AU3346">
        <f>IF(OR($D3346="51",$D3346="52",$D3346="61"),(AE3346/'Totals and Drop Down Lists'!AA$4)*Inputs!I$38,0)</f>
        <v>0</v>
      </c>
      <c r="AV3346">
        <f>IF(OR($D3346="51",$D3346="52",$D3346="61"),(AF3346/'Totals and Drop Down Lists'!AB$4)*Inputs!J$38,0)</f>
        <v>0</v>
      </c>
      <c r="AW3346">
        <f>IF(OR($D3346="51",$D3346="52",$D3346="61"),(AG3346/'Totals and Drop Down Lists'!AC$4)*Inputs!K$38,0)</f>
        <v>0</v>
      </c>
      <c r="AX3346">
        <f>IF(OR($D3346="51",$D3346="52",$D3346="61"),(AH3346/'Totals and Drop Down Lists'!AD$4)*Inputs!L$38,0)</f>
        <v>0</v>
      </c>
      <c r="AY3346">
        <f>IF(OR($D3346="51",$D3346="52",$D3346="61"),0,(AA3346/'Totals and Drop Down Lists'!W$5)*Inputs!E$39)</f>
        <v>0</v>
      </c>
      <c r="AZ3346">
        <f>IF(OR($D3346="51",$D3346="52",$D3346="61"),0,(AB3346/'Totals and Drop Down Lists'!X$5)*Inputs!F$39)</f>
        <v>0</v>
      </c>
      <c r="BA3346">
        <f>IF(OR($D3346="51",$D3346="52",$D3346="61"),0,(AC3346/'Totals and Drop Down Lists'!Y$5)*Inputs!G$39)</f>
        <v>0</v>
      </c>
      <c r="BB3346">
        <f>IF(OR($D3346="51",$D3346="52",$D3346="61"),0,(AD3346/'Totals and Drop Down Lists'!Z$5)*Inputs!H$39)</f>
        <v>0</v>
      </c>
      <c r="BC3346">
        <f>IF(OR($D3346="51",$D3346="52",$D3346="61"),0,(AE3346/'Totals and Drop Down Lists'!AA$5)*Inputs!I$39)</f>
        <v>0</v>
      </c>
      <c r="BD3346">
        <f>IF(OR($D3346="51",$D3346="52",$D3346="61"),0,(AF3346/'Totals and Drop Down Lists'!AB$5)*Inputs!J$39)</f>
        <v>0</v>
      </c>
      <c r="BE3346">
        <f>IF(OR($D3346="51",$D3346="52",$D3346="61"),0,(AG3346/'Totals and Drop Down Lists'!AC$5)*Inputs!K$39)</f>
        <v>0</v>
      </c>
      <c r="BF3346">
        <f>IF(OR($D3346="51",$D3346="52",$D3346="61"),0,(AH3346/'Totals and Drop Down Lists'!AD$5)*Inputs!L$39)</f>
        <v>0</v>
      </c>
      <c r="BG3346" s="10">
        <f t="shared" si="469"/>
        <v>71851.606716427443</v>
      </c>
    </row>
    <row r="3347" spans="1:59" ht="28.8">
      <c r="A3347" s="1" t="s">
        <v>7678</v>
      </c>
      <c r="B3347" s="1" t="s">
        <v>6788</v>
      </c>
      <c r="C3347" s="1" t="s">
        <v>6799</v>
      </c>
      <c r="D3347" s="1" t="s">
        <v>58</v>
      </c>
      <c r="E3347" s="1" t="s">
        <v>6800</v>
      </c>
      <c r="F3347" s="2">
        <v>110910</v>
      </c>
      <c r="G3347" s="2">
        <v>884</v>
      </c>
      <c r="H3347" s="2">
        <v>24</v>
      </c>
      <c r="I3347" s="2">
        <v>13979</v>
      </c>
      <c r="J3347" s="2">
        <v>39423</v>
      </c>
      <c r="K3347" s="2">
        <v>10149</v>
      </c>
      <c r="L3347" s="2">
        <v>374</v>
      </c>
      <c r="M3347" s="2">
        <v>60</v>
      </c>
      <c r="N3347" s="2">
        <v>5</v>
      </c>
      <c r="O3347" s="2">
        <v>565</v>
      </c>
      <c r="P3347" s="2">
        <v>17</v>
      </c>
      <c r="Q3347" s="2">
        <v>32</v>
      </c>
      <c r="R3347" s="2">
        <v>2381</v>
      </c>
      <c r="S3347" s="2">
        <v>7883000</v>
      </c>
      <c r="T3347" s="2">
        <v>448300800</v>
      </c>
      <c r="U3347" s="2">
        <v>512</v>
      </c>
      <c r="V3347" s="2">
        <v>298</v>
      </c>
      <c r="W3347" s="2">
        <v>95</v>
      </c>
      <c r="X3347" s="2">
        <v>1512</v>
      </c>
      <c r="Y3347" s="2">
        <v>179</v>
      </c>
      <c r="Z3347" s="2">
        <v>972</v>
      </c>
      <c r="AA3347" s="9">
        <f t="shared" si="470"/>
        <v>110910</v>
      </c>
      <c r="AB3347" s="9">
        <f t="shared" si="471"/>
        <v>13071</v>
      </c>
      <c r="AC3347" s="9">
        <f t="shared" si="472"/>
        <v>3434</v>
      </c>
      <c r="AD3347" s="9">
        <f t="shared" si="473"/>
        <v>2381</v>
      </c>
      <c r="AE3347" s="44">
        <f t="shared" si="474"/>
        <v>1.8247048271067108E-4</v>
      </c>
      <c r="AF3347" s="9">
        <f t="shared" si="475"/>
        <v>1119</v>
      </c>
      <c r="AG3347" s="9">
        <f t="shared" si="468"/>
        <v>1151</v>
      </c>
      <c r="AH3347" s="44">
        <f t="shared" si="476"/>
        <v>1.1025543128756143E-4</v>
      </c>
      <c r="AI3347">
        <f>AA3347/'Totals and Drop Down Lists'!W$6*Inputs!E$37</f>
        <v>100610.9425569911</v>
      </c>
      <c r="AJ3347">
        <f>AB3347/'Totals and Drop Down Lists'!X$6*Inputs!F$37</f>
        <v>43008.650865815674</v>
      </c>
      <c r="AK3347">
        <f>AC3347/'Totals and Drop Down Lists'!Y$6*Inputs!G$37</f>
        <v>22638.08795820866</v>
      </c>
      <c r="AL3347">
        <f>AD3347/'Totals and Drop Down Lists'!Z$6*Inputs!H$37</f>
        <v>19089.67052385545</v>
      </c>
      <c r="AM3347">
        <f>AE3347/'Totals and Drop Down Lists'!AA$6*Inputs!I$37</f>
        <v>22715.631852235543</v>
      </c>
      <c r="AN3347">
        <f>AF3347/'Totals and Drop Down Lists'!AB$6*Inputs!J$37</f>
        <v>22331.539624045767</v>
      </c>
      <c r="AO3347">
        <f>AG3347/'Totals and Drop Down Lists'!AC$6*Inputs!K$37</f>
        <v>21435.736182134453</v>
      </c>
      <c r="AP3347">
        <f>AH3347/'Totals and Drop Down Lists'!AD$6*Inputs!L$37</f>
        <v>25946.40061714235</v>
      </c>
      <c r="AQ3347">
        <f>IF(OR($D3347="51",$D3347="52",$D3347="61"),(AA3347/'Totals and Drop Down Lists'!W$4)*Inputs!E$38,0)</f>
        <v>0</v>
      </c>
      <c r="AR3347">
        <f>IF(OR($D3347="51",$D3347="52",$D3347="61"),(AB3347/'Totals and Drop Down Lists'!X$4)*Inputs!F$38,0)</f>
        <v>0</v>
      </c>
      <c r="AS3347">
        <f>IF(OR($D3347="51",$D3347="52",$D3347="61"),(AC3347/'Totals and Drop Down Lists'!Y$4)*Inputs!G$38,0)</f>
        <v>0</v>
      </c>
      <c r="AT3347">
        <f>IF(OR($D3347="51",$D3347="52",$D3347="61"),(AD3347/'Totals and Drop Down Lists'!Z$4)*Inputs!H$38,0)</f>
        <v>0</v>
      </c>
      <c r="AU3347">
        <f>IF(OR($D3347="51",$D3347="52",$D3347="61"),(AE3347/'Totals and Drop Down Lists'!AA$4)*Inputs!I$38,0)</f>
        <v>0</v>
      </c>
      <c r="AV3347">
        <f>IF(OR($D3347="51",$D3347="52",$D3347="61"),(AF3347/'Totals and Drop Down Lists'!AB$4)*Inputs!J$38,0)</f>
        <v>0</v>
      </c>
      <c r="AW3347">
        <f>IF(OR($D3347="51",$D3347="52",$D3347="61"),(AG3347/'Totals and Drop Down Lists'!AC$4)*Inputs!K$38,0)</f>
        <v>0</v>
      </c>
      <c r="AX3347">
        <f>IF(OR($D3347="51",$D3347="52",$D3347="61"),(AH3347/'Totals and Drop Down Lists'!AD$4)*Inputs!L$38,0)</f>
        <v>0</v>
      </c>
      <c r="AY3347">
        <f>IF(OR($D3347="51",$D3347="52",$D3347="61"),0,(AA3347/'Totals and Drop Down Lists'!W$5)*Inputs!E$39)</f>
        <v>0</v>
      </c>
      <c r="AZ3347">
        <f>IF(OR($D3347="51",$D3347="52",$D3347="61"),0,(AB3347/'Totals and Drop Down Lists'!X$5)*Inputs!F$39)</f>
        <v>0</v>
      </c>
      <c r="BA3347">
        <f>IF(OR($D3347="51",$D3347="52",$D3347="61"),0,(AC3347/'Totals and Drop Down Lists'!Y$5)*Inputs!G$39)</f>
        <v>0</v>
      </c>
      <c r="BB3347">
        <f>IF(OR($D3347="51",$D3347="52",$D3347="61"),0,(AD3347/'Totals and Drop Down Lists'!Z$5)*Inputs!H$39)</f>
        <v>0</v>
      </c>
      <c r="BC3347">
        <f>IF(OR($D3347="51",$D3347="52",$D3347="61"),0,(AE3347/'Totals and Drop Down Lists'!AA$5)*Inputs!I$39)</f>
        <v>0</v>
      </c>
      <c r="BD3347">
        <f>IF(OR($D3347="51",$D3347="52",$D3347="61"),0,(AF3347/'Totals and Drop Down Lists'!AB$5)*Inputs!J$39)</f>
        <v>0</v>
      </c>
      <c r="BE3347">
        <f>IF(OR($D3347="51",$D3347="52",$D3347="61"),0,(AG3347/'Totals and Drop Down Lists'!AC$5)*Inputs!K$39)</f>
        <v>0</v>
      </c>
      <c r="BF3347">
        <f>IF(OR($D3347="51",$D3347="52",$D3347="61"),0,(AH3347/'Totals and Drop Down Lists'!AD$5)*Inputs!L$39)</f>
        <v>0</v>
      </c>
      <c r="BG3347" s="10">
        <f t="shared" si="469"/>
        <v>277776.660180429</v>
      </c>
    </row>
    <row r="3348" spans="1:59">
      <c r="A3348" s="1" t="s">
        <v>7679</v>
      </c>
      <c r="B3348" s="1" t="s">
        <v>5992</v>
      </c>
      <c r="C3348" s="1" t="s">
        <v>5993</v>
      </c>
      <c r="D3348" s="1" t="s">
        <v>10</v>
      </c>
      <c r="E3348" s="1" t="s">
        <v>5994</v>
      </c>
      <c r="F3348" s="2">
        <v>119721</v>
      </c>
      <c r="G3348" s="2">
        <v>3242</v>
      </c>
      <c r="H3348" s="2">
        <v>599</v>
      </c>
      <c r="I3348" s="2">
        <v>20778</v>
      </c>
      <c r="J3348" s="2">
        <v>42136</v>
      </c>
      <c r="K3348" s="2">
        <v>18297</v>
      </c>
      <c r="L3348" s="2">
        <v>257</v>
      </c>
      <c r="M3348" s="2">
        <v>47</v>
      </c>
      <c r="N3348" s="2">
        <v>24</v>
      </c>
      <c r="O3348" s="2">
        <v>395</v>
      </c>
      <c r="P3348" s="2">
        <v>220</v>
      </c>
      <c r="Q3348" s="2">
        <v>39</v>
      </c>
      <c r="R3348" s="2">
        <v>3989</v>
      </c>
      <c r="S3348" s="2">
        <v>13918200</v>
      </c>
      <c r="T3348" s="2">
        <v>681425300</v>
      </c>
      <c r="U3348" s="2">
        <v>2056</v>
      </c>
      <c r="V3348" s="2">
        <v>745</v>
      </c>
      <c r="W3348" s="2">
        <v>120</v>
      </c>
      <c r="X3348" s="2">
        <v>3749</v>
      </c>
      <c r="Y3348" s="2">
        <v>260</v>
      </c>
      <c r="Z3348" s="2">
        <v>2499</v>
      </c>
      <c r="AA3348" s="9">
        <f t="shared" si="470"/>
        <v>119721</v>
      </c>
      <c r="AB3348" s="9">
        <f t="shared" si="471"/>
        <v>16937</v>
      </c>
      <c r="AC3348" s="9">
        <f t="shared" si="472"/>
        <v>4971</v>
      </c>
      <c r="AD3348" s="9">
        <f t="shared" si="473"/>
        <v>3989</v>
      </c>
      <c r="AE3348" s="44">
        <f t="shared" si="474"/>
        <v>5.5488406972551113E-4</v>
      </c>
      <c r="AF3348" s="9">
        <f t="shared" si="475"/>
        <v>2884</v>
      </c>
      <c r="AG3348" s="9">
        <f t="shared" si="468"/>
        <v>2759</v>
      </c>
      <c r="AH3348" s="44">
        <f t="shared" si="476"/>
        <v>4.4578902217673965E-4</v>
      </c>
      <c r="AI3348">
        <f>AA3348/'Totals and Drop Down Lists'!W$6*Inputs!E$37</f>
        <v>108603.75668438851</v>
      </c>
      <c r="AJ3348">
        <f>AB3348/'Totals and Drop Down Lists'!X$6*Inputs!F$37</f>
        <v>55729.287714353908</v>
      </c>
      <c r="AK3348">
        <f>AC3348/'Totals and Drop Down Lists'!Y$6*Inputs!G$37</f>
        <v>32770.511135776134</v>
      </c>
      <c r="AL3348">
        <f>AD3348/'Totals and Drop Down Lists'!Z$6*Inputs!H$37</f>
        <v>31981.812566005625</v>
      </c>
      <c r="AM3348">
        <f>AE3348/'Totals and Drop Down Lists'!AA$6*Inputs!I$37</f>
        <v>69077.157364355357</v>
      </c>
      <c r="AN3348">
        <f>AF3348/'Totals and Drop Down Lists'!AB$6*Inputs!J$37</f>
        <v>57555.103016754234</v>
      </c>
      <c r="AO3348">
        <f>AG3348/'Totals and Drop Down Lists'!AC$6*Inputs!K$37</f>
        <v>51382.446678113782</v>
      </c>
      <c r="AP3348">
        <f>AH3348/'Totals and Drop Down Lists'!AD$6*Inputs!L$37</f>
        <v>104907.49004422735</v>
      </c>
      <c r="AQ3348">
        <f>IF(OR($D3348="51",$D3348="52",$D3348="61"),(AA3348/'Totals and Drop Down Lists'!W$4)*Inputs!E$38,0)</f>
        <v>0</v>
      </c>
      <c r="AR3348">
        <f>IF(OR($D3348="51",$D3348="52",$D3348="61"),(AB3348/'Totals and Drop Down Lists'!X$4)*Inputs!F$38,0)</f>
        <v>0</v>
      </c>
      <c r="AS3348">
        <f>IF(OR($D3348="51",$D3348="52",$D3348="61"),(AC3348/'Totals and Drop Down Lists'!Y$4)*Inputs!G$38,0)</f>
        <v>0</v>
      </c>
      <c r="AT3348">
        <f>IF(OR($D3348="51",$D3348="52",$D3348="61"),(AD3348/'Totals and Drop Down Lists'!Z$4)*Inputs!H$38,0)</f>
        <v>0</v>
      </c>
      <c r="AU3348">
        <f>IF(OR($D3348="51",$D3348="52",$D3348="61"),(AE3348/'Totals and Drop Down Lists'!AA$4)*Inputs!I$38,0)</f>
        <v>0</v>
      </c>
      <c r="AV3348">
        <f>IF(OR($D3348="51",$D3348="52",$D3348="61"),(AF3348/'Totals and Drop Down Lists'!AB$4)*Inputs!J$38,0)</f>
        <v>0</v>
      </c>
      <c r="AW3348">
        <f>IF(OR($D3348="51",$D3348="52",$D3348="61"),(AG3348/'Totals and Drop Down Lists'!AC$4)*Inputs!K$38,0)</f>
        <v>0</v>
      </c>
      <c r="AX3348">
        <f>IF(OR($D3348="51",$D3348="52",$D3348="61"),(AH3348/'Totals and Drop Down Lists'!AD$4)*Inputs!L$38,0)</f>
        <v>0</v>
      </c>
      <c r="AY3348">
        <f>IF(OR($D3348="51",$D3348="52",$D3348="61"),0,(AA3348/'Totals and Drop Down Lists'!W$5)*Inputs!E$39)</f>
        <v>0</v>
      </c>
      <c r="AZ3348">
        <f>IF(OR($D3348="51",$D3348="52",$D3348="61"),0,(AB3348/'Totals and Drop Down Lists'!X$5)*Inputs!F$39)</f>
        <v>0</v>
      </c>
      <c r="BA3348">
        <f>IF(OR($D3348="51",$D3348="52",$D3348="61"),0,(AC3348/'Totals and Drop Down Lists'!Y$5)*Inputs!G$39)</f>
        <v>0</v>
      </c>
      <c r="BB3348">
        <f>IF(OR($D3348="51",$D3348="52",$D3348="61"),0,(AD3348/'Totals and Drop Down Lists'!Z$5)*Inputs!H$39)</f>
        <v>0</v>
      </c>
      <c r="BC3348">
        <f>IF(OR($D3348="51",$D3348="52",$D3348="61"),0,(AE3348/'Totals and Drop Down Lists'!AA$5)*Inputs!I$39)</f>
        <v>0</v>
      </c>
      <c r="BD3348">
        <f>IF(OR($D3348="51",$D3348="52",$D3348="61"),0,(AF3348/'Totals and Drop Down Lists'!AB$5)*Inputs!J$39)</f>
        <v>0</v>
      </c>
      <c r="BE3348">
        <f>IF(OR($D3348="51",$D3348="52",$D3348="61"),0,(AG3348/'Totals and Drop Down Lists'!AC$5)*Inputs!K$39)</f>
        <v>0</v>
      </c>
      <c r="BF3348">
        <f>IF(OR($D3348="51",$D3348="52",$D3348="61"),0,(AH3348/'Totals and Drop Down Lists'!AD$5)*Inputs!L$39)</f>
        <v>0</v>
      </c>
      <c r="BG3348" s="10">
        <f t="shared" si="469"/>
        <v>512007.56520397484</v>
      </c>
    </row>
    <row r="3349" spans="1:59">
      <c r="A3349" s="1" t="s">
        <v>7679</v>
      </c>
      <c r="B3349" s="1" t="s">
        <v>5992</v>
      </c>
      <c r="C3349" s="1" t="s">
        <v>5995</v>
      </c>
      <c r="D3349" s="1" t="s">
        <v>7</v>
      </c>
      <c r="E3349" s="1" t="s">
        <v>5996</v>
      </c>
      <c r="F3349" s="2">
        <v>117478</v>
      </c>
      <c r="G3349" s="2">
        <v>1786</v>
      </c>
      <c r="H3349" s="2">
        <v>490</v>
      </c>
      <c r="I3349" s="2">
        <v>25884</v>
      </c>
      <c r="J3349" s="2">
        <v>45190</v>
      </c>
      <c r="K3349" s="2">
        <v>19110</v>
      </c>
      <c r="L3349" s="2">
        <v>503</v>
      </c>
      <c r="M3349" s="2">
        <v>33</v>
      </c>
      <c r="N3349" s="2">
        <v>8</v>
      </c>
      <c r="O3349" s="2">
        <v>489</v>
      </c>
      <c r="P3349" s="2">
        <v>111</v>
      </c>
      <c r="Q3349" s="2">
        <v>80</v>
      </c>
      <c r="R3349" s="2">
        <v>3216</v>
      </c>
      <c r="S3349" s="2">
        <v>14011200</v>
      </c>
      <c r="T3349" s="2">
        <v>673992700</v>
      </c>
      <c r="U3349" s="2">
        <v>2382</v>
      </c>
      <c r="V3349" s="2">
        <v>1155</v>
      </c>
      <c r="W3349" s="2">
        <v>85</v>
      </c>
      <c r="X3349" s="2">
        <v>4935</v>
      </c>
      <c r="Y3349" s="2">
        <v>535</v>
      </c>
      <c r="Z3349" s="2">
        <v>3450</v>
      </c>
      <c r="AA3349" s="9">
        <f t="shared" si="470"/>
        <v>117478</v>
      </c>
      <c r="AB3349" s="9">
        <f t="shared" si="471"/>
        <v>23608</v>
      </c>
      <c r="AC3349" s="9">
        <f t="shared" si="472"/>
        <v>4440</v>
      </c>
      <c r="AD3349" s="9">
        <f t="shared" si="473"/>
        <v>3216</v>
      </c>
      <c r="AE3349" s="44">
        <f t="shared" si="474"/>
        <v>5.6438416308400487E-4</v>
      </c>
      <c r="AF3349" s="9">
        <f t="shared" si="475"/>
        <v>3695</v>
      </c>
      <c r="AG3349" s="9">
        <f t="shared" si="468"/>
        <v>3985</v>
      </c>
      <c r="AH3349" s="44">
        <f t="shared" si="476"/>
        <v>6.2704362633068163E-4</v>
      </c>
      <c r="AI3349">
        <f>AA3349/'Totals and Drop Down Lists'!W$6*Inputs!E$37</f>
        <v>106569.04075115138</v>
      </c>
      <c r="AJ3349">
        <f>AB3349/'Totals and Drop Down Lists'!X$6*Inputs!F$37</f>
        <v>77679.460610525304</v>
      </c>
      <c r="AK3349">
        <f>AC3349/'Totals and Drop Down Lists'!Y$6*Inputs!G$37</f>
        <v>29269.979771242415</v>
      </c>
      <c r="AL3349">
        <f>AD3349/'Totals and Drop Down Lists'!Z$6*Inputs!H$37</f>
        <v>25784.284084300347</v>
      </c>
      <c r="AM3349">
        <f>AE3349/'Totals and Drop Down Lists'!AA$6*Inputs!I$37</f>
        <v>70259.817814898415</v>
      </c>
      <c r="AN3349">
        <f>AF3349/'Totals and Drop Down Lists'!AB$6*Inputs!J$37</f>
        <v>73739.981153573826</v>
      </c>
      <c r="AO3349">
        <f>AG3349/'Totals and Drop Down Lists'!AC$6*Inputs!K$37</f>
        <v>74214.951073680102</v>
      </c>
      <c r="AP3349">
        <f>AH3349/'Totals and Drop Down Lists'!AD$6*Inputs!L$37</f>
        <v>147562.11955462224</v>
      </c>
      <c r="AQ3349">
        <f>IF(OR($D3349="51",$D3349="52",$D3349="61"),(AA3349/'Totals and Drop Down Lists'!W$4)*Inputs!E$38,0)</f>
        <v>0</v>
      </c>
      <c r="AR3349">
        <f>IF(OR($D3349="51",$D3349="52",$D3349="61"),(AB3349/'Totals and Drop Down Lists'!X$4)*Inputs!F$38,0)</f>
        <v>0</v>
      </c>
      <c r="AS3349">
        <f>IF(OR($D3349="51",$D3349="52",$D3349="61"),(AC3349/'Totals and Drop Down Lists'!Y$4)*Inputs!G$38,0)</f>
        <v>0</v>
      </c>
      <c r="AT3349">
        <f>IF(OR($D3349="51",$D3349="52",$D3349="61"),(AD3349/'Totals and Drop Down Lists'!Z$4)*Inputs!H$38,0)</f>
        <v>0</v>
      </c>
      <c r="AU3349">
        <f>IF(OR($D3349="51",$D3349="52",$D3349="61"),(AE3349/'Totals and Drop Down Lists'!AA$4)*Inputs!I$38,0)</f>
        <v>0</v>
      </c>
      <c r="AV3349">
        <f>IF(OR($D3349="51",$D3349="52",$D3349="61"),(AF3349/'Totals and Drop Down Lists'!AB$4)*Inputs!J$38,0)</f>
        <v>0</v>
      </c>
      <c r="AW3349">
        <f>IF(OR($D3349="51",$D3349="52",$D3349="61"),(AG3349/'Totals and Drop Down Lists'!AC$4)*Inputs!K$38,0)</f>
        <v>0</v>
      </c>
      <c r="AX3349">
        <f>IF(OR($D3349="51",$D3349="52",$D3349="61"),(AH3349/'Totals and Drop Down Lists'!AD$4)*Inputs!L$38,0)</f>
        <v>0</v>
      </c>
      <c r="AY3349">
        <f>IF(OR($D3349="51",$D3349="52",$D3349="61"),0,(AA3349/'Totals and Drop Down Lists'!W$5)*Inputs!E$39)</f>
        <v>0</v>
      </c>
      <c r="AZ3349">
        <f>IF(OR($D3349="51",$D3349="52",$D3349="61"),0,(AB3349/'Totals and Drop Down Lists'!X$5)*Inputs!F$39)</f>
        <v>0</v>
      </c>
      <c r="BA3349">
        <f>IF(OR($D3349="51",$D3349="52",$D3349="61"),0,(AC3349/'Totals and Drop Down Lists'!Y$5)*Inputs!G$39)</f>
        <v>0</v>
      </c>
      <c r="BB3349">
        <f>IF(OR($D3349="51",$D3349="52",$D3349="61"),0,(AD3349/'Totals and Drop Down Lists'!Z$5)*Inputs!H$39)</f>
        <v>0</v>
      </c>
      <c r="BC3349">
        <f>IF(OR($D3349="51",$D3349="52",$D3349="61"),0,(AE3349/'Totals and Drop Down Lists'!AA$5)*Inputs!I$39)</f>
        <v>0</v>
      </c>
      <c r="BD3349">
        <f>IF(OR($D3349="51",$D3349="52",$D3349="61"),0,(AF3349/'Totals and Drop Down Lists'!AB$5)*Inputs!J$39)</f>
        <v>0</v>
      </c>
      <c r="BE3349">
        <f>IF(OR($D3349="51",$D3349="52",$D3349="61"),0,(AG3349/'Totals and Drop Down Lists'!AC$5)*Inputs!K$39)</f>
        <v>0</v>
      </c>
      <c r="BF3349">
        <f>IF(OR($D3349="51",$D3349="52",$D3349="61"),0,(AH3349/'Totals and Drop Down Lists'!AD$5)*Inputs!L$39)</f>
        <v>0</v>
      </c>
      <c r="BG3349" s="10">
        <f t="shared" si="469"/>
        <v>605079.63481399394</v>
      </c>
    </row>
    <row r="3350" spans="1:59">
      <c r="A3350" s="1" t="s">
        <v>7679</v>
      </c>
      <c r="B3350" s="1" t="s">
        <v>5992</v>
      </c>
      <c r="C3350" s="1" t="s">
        <v>5997</v>
      </c>
      <c r="D3350" s="1" t="s">
        <v>7</v>
      </c>
      <c r="E3350" s="1" t="s">
        <v>5998</v>
      </c>
      <c r="F3350" s="2">
        <v>177795</v>
      </c>
      <c r="G3350" s="2">
        <v>2366</v>
      </c>
      <c r="H3350" s="2">
        <v>109</v>
      </c>
      <c r="I3350" s="2">
        <v>62048</v>
      </c>
      <c r="J3350" s="2">
        <v>49344</v>
      </c>
      <c r="K3350" s="2">
        <v>18692</v>
      </c>
      <c r="L3350" s="2">
        <v>1816</v>
      </c>
      <c r="M3350" s="2">
        <v>456</v>
      </c>
      <c r="N3350" s="2">
        <v>306</v>
      </c>
      <c r="O3350" s="2">
        <v>1997</v>
      </c>
      <c r="P3350" s="2">
        <v>837</v>
      </c>
      <c r="Q3350" s="2">
        <v>712</v>
      </c>
      <c r="R3350" s="2">
        <v>1197</v>
      </c>
      <c r="S3350" s="2">
        <v>11225600</v>
      </c>
      <c r="T3350" s="2">
        <v>581419500</v>
      </c>
      <c r="U3350" s="2">
        <v>1247</v>
      </c>
      <c r="V3350" s="2">
        <v>2485</v>
      </c>
      <c r="W3350" s="2">
        <v>200</v>
      </c>
      <c r="X3350" s="2">
        <v>6700</v>
      </c>
      <c r="Y3350" s="2">
        <v>1330</v>
      </c>
      <c r="Z3350" s="2">
        <v>3370</v>
      </c>
      <c r="AA3350" s="9">
        <f t="shared" si="470"/>
        <v>177795</v>
      </c>
      <c r="AB3350" s="9">
        <f t="shared" si="471"/>
        <v>59573</v>
      </c>
      <c r="AC3350" s="9">
        <f t="shared" si="472"/>
        <v>7321</v>
      </c>
      <c r="AD3350" s="9">
        <f t="shared" si="473"/>
        <v>1197</v>
      </c>
      <c r="AE3350" s="44">
        <f t="shared" si="474"/>
        <v>4.9450760914701152E-4</v>
      </c>
      <c r="AF3350" s="9">
        <f t="shared" si="475"/>
        <v>4015</v>
      </c>
      <c r="AG3350" s="9">
        <f t="shared" si="468"/>
        <v>4700</v>
      </c>
      <c r="AH3350" s="44">
        <f t="shared" si="476"/>
        <v>6.6247632821733575E-4</v>
      </c>
      <c r="AI3350">
        <f>AA3350/'Totals and Drop Down Lists'!W$6*Inputs!E$37</f>
        <v>161285.02868920955</v>
      </c>
      <c r="AJ3350">
        <f>AB3350/'Totals and Drop Down Lists'!X$6*Inputs!F$37</f>
        <v>196018.23563837784</v>
      </c>
      <c r="AK3350">
        <f>AC3350/'Totals and Drop Down Lists'!Y$6*Inputs!G$37</f>
        <v>48262.504933618409</v>
      </c>
      <c r="AL3350">
        <f>AD3350/'Totals and Drop Down Lists'!Z$6*Inputs!H$37</f>
        <v>9596.9490201826866</v>
      </c>
      <c r="AM3350">
        <f>AE3350/'Totals and Drop Down Lists'!AA$6*Inputs!I$37</f>
        <v>61560.931009998239</v>
      </c>
      <c r="AN3350">
        <f>AF3350/'Totals and Drop Down Lists'!AB$6*Inputs!J$37</f>
        <v>80126.122958484149</v>
      </c>
      <c r="AO3350">
        <f>AG3350/'Totals and Drop Down Lists'!AC$6*Inputs!K$37</f>
        <v>87530.808041730619</v>
      </c>
      <c r="AP3350">
        <f>AH3350/'Totals and Drop Down Lists'!AD$6*Inputs!L$37</f>
        <v>155900.49406699531</v>
      </c>
      <c r="AQ3350">
        <f>IF(OR($D3350="51",$D3350="52",$D3350="61"),(AA3350/'Totals and Drop Down Lists'!W$4)*Inputs!E$38,0)</f>
        <v>0</v>
      </c>
      <c r="AR3350">
        <f>IF(OR($D3350="51",$D3350="52",$D3350="61"),(AB3350/'Totals and Drop Down Lists'!X$4)*Inputs!F$38,0)</f>
        <v>0</v>
      </c>
      <c r="AS3350">
        <f>IF(OR($D3350="51",$D3350="52",$D3350="61"),(AC3350/'Totals and Drop Down Lists'!Y$4)*Inputs!G$38,0)</f>
        <v>0</v>
      </c>
      <c r="AT3350">
        <f>IF(OR($D3350="51",$D3350="52",$D3350="61"),(AD3350/'Totals and Drop Down Lists'!Z$4)*Inputs!H$38,0)</f>
        <v>0</v>
      </c>
      <c r="AU3350">
        <f>IF(OR($D3350="51",$D3350="52",$D3350="61"),(AE3350/'Totals and Drop Down Lists'!AA$4)*Inputs!I$38,0)</f>
        <v>0</v>
      </c>
      <c r="AV3350">
        <f>IF(OR($D3350="51",$D3350="52",$D3350="61"),(AF3350/'Totals and Drop Down Lists'!AB$4)*Inputs!J$38,0)</f>
        <v>0</v>
      </c>
      <c r="AW3350">
        <f>IF(OR($D3350="51",$D3350="52",$D3350="61"),(AG3350/'Totals and Drop Down Lists'!AC$4)*Inputs!K$38,0)</f>
        <v>0</v>
      </c>
      <c r="AX3350">
        <f>IF(OR($D3350="51",$D3350="52",$D3350="61"),(AH3350/'Totals and Drop Down Lists'!AD$4)*Inputs!L$38,0)</f>
        <v>0</v>
      </c>
      <c r="AY3350">
        <f>IF(OR($D3350="51",$D3350="52",$D3350="61"),0,(AA3350/'Totals and Drop Down Lists'!W$5)*Inputs!E$39)</f>
        <v>0</v>
      </c>
      <c r="AZ3350">
        <f>IF(OR($D3350="51",$D3350="52",$D3350="61"),0,(AB3350/'Totals and Drop Down Lists'!X$5)*Inputs!F$39)</f>
        <v>0</v>
      </c>
      <c r="BA3350">
        <f>IF(OR($D3350="51",$D3350="52",$D3350="61"),0,(AC3350/'Totals and Drop Down Lists'!Y$5)*Inputs!G$39)</f>
        <v>0</v>
      </c>
      <c r="BB3350">
        <f>IF(OR($D3350="51",$D3350="52",$D3350="61"),0,(AD3350/'Totals and Drop Down Lists'!Z$5)*Inputs!H$39)</f>
        <v>0</v>
      </c>
      <c r="BC3350">
        <f>IF(OR($D3350="51",$D3350="52",$D3350="61"),0,(AE3350/'Totals and Drop Down Lists'!AA$5)*Inputs!I$39)</f>
        <v>0</v>
      </c>
      <c r="BD3350">
        <f>IF(OR($D3350="51",$D3350="52",$D3350="61"),0,(AF3350/'Totals and Drop Down Lists'!AB$5)*Inputs!J$39)</f>
        <v>0</v>
      </c>
      <c r="BE3350">
        <f>IF(OR($D3350="51",$D3350="52",$D3350="61"),0,(AG3350/'Totals and Drop Down Lists'!AC$5)*Inputs!K$39)</f>
        <v>0</v>
      </c>
      <c r="BF3350">
        <f>IF(OR($D3350="51",$D3350="52",$D3350="61"),0,(AH3350/'Totals and Drop Down Lists'!AD$5)*Inputs!L$39)</f>
        <v>0</v>
      </c>
      <c r="BG3350" s="10">
        <f t="shared" si="469"/>
        <v>800281.07435859693</v>
      </c>
    </row>
    <row r="3351" spans="1:59">
      <c r="A3351" s="1" t="s">
        <v>7679</v>
      </c>
      <c r="B3351" s="1" t="s">
        <v>5992</v>
      </c>
      <c r="C3351" s="1" t="s">
        <v>5999</v>
      </c>
      <c r="D3351" s="1" t="s">
        <v>10</v>
      </c>
      <c r="E3351" s="1" t="s">
        <v>6000</v>
      </c>
      <c r="F3351" s="2">
        <v>59429</v>
      </c>
      <c r="G3351" s="2">
        <v>426</v>
      </c>
      <c r="H3351" s="2">
        <v>15</v>
      </c>
      <c r="I3351" s="2">
        <v>12946</v>
      </c>
      <c r="J3351" s="2">
        <v>20222</v>
      </c>
      <c r="K3351" s="2">
        <v>10162</v>
      </c>
      <c r="L3351" s="2">
        <v>419</v>
      </c>
      <c r="M3351" s="2">
        <v>164</v>
      </c>
      <c r="N3351" s="2">
        <v>68</v>
      </c>
      <c r="O3351" s="2">
        <v>697</v>
      </c>
      <c r="P3351" s="2">
        <v>191</v>
      </c>
      <c r="Q3351" s="2">
        <v>110</v>
      </c>
      <c r="R3351" s="2">
        <v>247</v>
      </c>
      <c r="S3351" s="2">
        <v>8732800</v>
      </c>
      <c r="T3351" s="2">
        <v>417332300</v>
      </c>
      <c r="U3351" s="2">
        <v>1406</v>
      </c>
      <c r="V3351" s="2">
        <v>575</v>
      </c>
      <c r="W3351" s="2">
        <v>20</v>
      </c>
      <c r="X3351" s="2">
        <v>2035</v>
      </c>
      <c r="Y3351" s="2">
        <v>270</v>
      </c>
      <c r="Z3351" s="2">
        <v>1380</v>
      </c>
      <c r="AA3351" s="9">
        <f t="shared" si="470"/>
        <v>59429</v>
      </c>
      <c r="AB3351" s="9">
        <f t="shared" si="471"/>
        <v>12505</v>
      </c>
      <c r="AC3351" s="9">
        <f t="shared" si="472"/>
        <v>1896</v>
      </c>
      <c r="AD3351" s="9">
        <f t="shared" si="473"/>
        <v>247</v>
      </c>
      <c r="AE3351" s="44">
        <f t="shared" si="474"/>
        <v>3.5664000813223027E-4</v>
      </c>
      <c r="AF3351" s="9">
        <f t="shared" si="475"/>
        <v>1440</v>
      </c>
      <c r="AG3351" s="9">
        <f t="shared" si="468"/>
        <v>1650</v>
      </c>
      <c r="AH3351" s="44">
        <f t="shared" si="476"/>
        <v>3.0852482527973671E-4</v>
      </c>
      <c r="AI3351">
        <f>AA3351/'Totals and Drop Down Lists'!W$6*Inputs!E$37</f>
        <v>53910.447256509091</v>
      </c>
      <c r="AJ3351">
        <f>AB3351/'Totals and Drop Down Lists'!X$6*Inputs!F$37</f>
        <v>41146.291720375251</v>
      </c>
      <c r="AK3351">
        <f>AC3351/'Totals and Drop Down Lists'!Y$6*Inputs!G$37</f>
        <v>12499.072442854869</v>
      </c>
      <c r="AL3351">
        <f>AD3351/'Totals and Drop Down Lists'!Z$6*Inputs!H$37</f>
        <v>1980.3228136884907</v>
      </c>
      <c r="AM3351">
        <f>AE3351/'Totals and Drop Down Lists'!AA$6*Inputs!I$37</f>
        <v>44397.882924196703</v>
      </c>
      <c r="AN3351">
        <f>AF3351/'Totals and Drop Down Lists'!AB$6*Inputs!J$37</f>
        <v>28737.638122096429</v>
      </c>
      <c r="AO3351">
        <f>AG3351/'Totals and Drop Down Lists'!AC$6*Inputs!K$37</f>
        <v>30728.900695501172</v>
      </c>
      <c r="AP3351">
        <f>AH3351/'Totals and Drop Down Lists'!AD$6*Inputs!L$37</f>
        <v>72605.119072669215</v>
      </c>
      <c r="AQ3351">
        <f>IF(OR($D3351="51",$D3351="52",$D3351="61"),(AA3351/'Totals and Drop Down Lists'!W$4)*Inputs!E$38,0)</f>
        <v>0</v>
      </c>
      <c r="AR3351">
        <f>IF(OR($D3351="51",$D3351="52",$D3351="61"),(AB3351/'Totals and Drop Down Lists'!X$4)*Inputs!F$38,0)</f>
        <v>0</v>
      </c>
      <c r="AS3351">
        <f>IF(OR($D3351="51",$D3351="52",$D3351="61"),(AC3351/'Totals and Drop Down Lists'!Y$4)*Inputs!G$38,0)</f>
        <v>0</v>
      </c>
      <c r="AT3351">
        <f>IF(OR($D3351="51",$D3351="52",$D3351="61"),(AD3351/'Totals and Drop Down Lists'!Z$4)*Inputs!H$38,0)</f>
        <v>0</v>
      </c>
      <c r="AU3351">
        <f>IF(OR($D3351="51",$D3351="52",$D3351="61"),(AE3351/'Totals and Drop Down Lists'!AA$4)*Inputs!I$38,0)</f>
        <v>0</v>
      </c>
      <c r="AV3351">
        <f>IF(OR($D3351="51",$D3351="52",$D3351="61"),(AF3351/'Totals and Drop Down Lists'!AB$4)*Inputs!J$38,0)</f>
        <v>0</v>
      </c>
      <c r="AW3351">
        <f>IF(OR($D3351="51",$D3351="52",$D3351="61"),(AG3351/'Totals and Drop Down Lists'!AC$4)*Inputs!K$38,0)</f>
        <v>0</v>
      </c>
      <c r="AX3351">
        <f>IF(OR($D3351="51",$D3351="52",$D3351="61"),(AH3351/'Totals and Drop Down Lists'!AD$4)*Inputs!L$38,0)</f>
        <v>0</v>
      </c>
      <c r="AY3351">
        <f>IF(OR($D3351="51",$D3351="52",$D3351="61"),0,(AA3351/'Totals and Drop Down Lists'!W$5)*Inputs!E$39)</f>
        <v>0</v>
      </c>
      <c r="AZ3351">
        <f>IF(OR($D3351="51",$D3351="52",$D3351="61"),0,(AB3351/'Totals and Drop Down Lists'!X$5)*Inputs!F$39)</f>
        <v>0</v>
      </c>
      <c r="BA3351">
        <f>IF(OR($D3351="51",$D3351="52",$D3351="61"),0,(AC3351/'Totals and Drop Down Lists'!Y$5)*Inputs!G$39)</f>
        <v>0</v>
      </c>
      <c r="BB3351">
        <f>IF(OR($D3351="51",$D3351="52",$D3351="61"),0,(AD3351/'Totals and Drop Down Lists'!Z$5)*Inputs!H$39)</f>
        <v>0</v>
      </c>
      <c r="BC3351">
        <f>IF(OR($D3351="51",$D3351="52",$D3351="61"),0,(AE3351/'Totals and Drop Down Lists'!AA$5)*Inputs!I$39)</f>
        <v>0</v>
      </c>
      <c r="BD3351">
        <f>IF(OR($D3351="51",$D3351="52",$D3351="61"),0,(AF3351/'Totals and Drop Down Lists'!AB$5)*Inputs!J$39)</f>
        <v>0</v>
      </c>
      <c r="BE3351">
        <f>IF(OR($D3351="51",$D3351="52",$D3351="61"),0,(AG3351/'Totals and Drop Down Lists'!AC$5)*Inputs!K$39)</f>
        <v>0</v>
      </c>
      <c r="BF3351">
        <f>IF(OR($D3351="51",$D3351="52",$D3351="61"),0,(AH3351/'Totals and Drop Down Lists'!AD$5)*Inputs!L$39)</f>
        <v>0</v>
      </c>
      <c r="BG3351" s="10">
        <f t="shared" si="469"/>
        <v>286005.67504789121</v>
      </c>
    </row>
    <row r="3352" spans="1:59">
      <c r="A3352" s="1" t="s">
        <v>7679</v>
      </c>
      <c r="B3352" s="1" t="s">
        <v>5992</v>
      </c>
      <c r="C3352" s="1" t="s">
        <v>6001</v>
      </c>
      <c r="D3352" s="1" t="s">
        <v>7</v>
      </c>
      <c r="E3352" s="1" t="s">
        <v>6002</v>
      </c>
      <c r="F3352" s="2">
        <v>308993</v>
      </c>
      <c r="G3352" s="2">
        <v>3863</v>
      </c>
      <c r="H3352" s="2">
        <v>316</v>
      </c>
      <c r="I3352" s="2">
        <v>55002</v>
      </c>
      <c r="J3352" s="2">
        <v>111741</v>
      </c>
      <c r="K3352" s="2">
        <v>47719</v>
      </c>
      <c r="L3352" s="2">
        <v>1261</v>
      </c>
      <c r="M3352" s="2">
        <v>260</v>
      </c>
      <c r="N3352" s="2">
        <v>56</v>
      </c>
      <c r="O3352" s="2">
        <v>2222</v>
      </c>
      <c r="P3352" s="2">
        <v>600</v>
      </c>
      <c r="Q3352" s="2">
        <v>226</v>
      </c>
      <c r="R3352" s="2">
        <v>3990</v>
      </c>
      <c r="S3352" s="2">
        <v>40675200</v>
      </c>
      <c r="T3352" s="2">
        <v>1978134800</v>
      </c>
      <c r="U3352" s="2">
        <v>3315</v>
      </c>
      <c r="V3352" s="2">
        <v>2465</v>
      </c>
      <c r="W3352" s="2">
        <v>205</v>
      </c>
      <c r="X3352" s="2">
        <v>9620</v>
      </c>
      <c r="Y3352" s="2">
        <v>1215</v>
      </c>
      <c r="Z3352" s="2">
        <v>6240</v>
      </c>
      <c r="AA3352" s="9">
        <f t="shared" si="470"/>
        <v>308993</v>
      </c>
      <c r="AB3352" s="9">
        <f t="shared" si="471"/>
        <v>50823</v>
      </c>
      <c r="AC3352" s="9">
        <f t="shared" si="472"/>
        <v>8615</v>
      </c>
      <c r="AD3352" s="9">
        <f t="shared" si="473"/>
        <v>3990</v>
      </c>
      <c r="AE3352" s="44">
        <f t="shared" si="474"/>
        <v>1.4231998860709638E-3</v>
      </c>
      <c r="AF3352" s="9">
        <f t="shared" si="475"/>
        <v>6950</v>
      </c>
      <c r="AG3352" s="9">
        <f t="shared" si="468"/>
        <v>7455</v>
      </c>
      <c r="AH3352" s="44">
        <f t="shared" si="476"/>
        <v>1.1846157826353283E-3</v>
      </c>
      <c r="AI3352">
        <f>AA3352/'Totals and Drop Down Lists'!W$6*Inputs!E$37</f>
        <v>280300.03582645702</v>
      </c>
      <c r="AJ3352">
        <f>AB3352/'Totals and Drop Down Lists'!X$6*Inputs!F$37</f>
        <v>167227.34778925483</v>
      </c>
      <c r="AK3352">
        <f>AC3352/'Totals and Drop Down Lists'!Y$6*Inputs!G$37</f>
        <v>56792.990029111126</v>
      </c>
      <c r="AL3352">
        <f>AD3352/'Totals and Drop Down Lists'!Z$6*Inputs!H$37</f>
        <v>31989.83006727562</v>
      </c>
      <c r="AM3352">
        <f>AE3352/'Totals and Drop Down Lists'!AA$6*Inputs!I$37</f>
        <v>177173.22924712661</v>
      </c>
      <c r="AN3352">
        <f>AF3352/'Totals and Drop Down Lists'!AB$6*Inputs!J$37</f>
        <v>138699.01732539595</v>
      </c>
      <c r="AO3352">
        <f>AG3352/'Totals and Drop Down Lists'!AC$6*Inputs!K$37</f>
        <v>138838.76041512802</v>
      </c>
      <c r="AP3352">
        <f>AH3352/'Totals and Drop Down Lists'!AD$6*Inputs!L$37</f>
        <v>278775.52438646549</v>
      </c>
      <c r="AQ3352">
        <f>IF(OR($D3352="51",$D3352="52",$D3352="61"),(AA3352/'Totals and Drop Down Lists'!W$4)*Inputs!E$38,0)</f>
        <v>0</v>
      </c>
      <c r="AR3352">
        <f>IF(OR($D3352="51",$D3352="52",$D3352="61"),(AB3352/'Totals and Drop Down Lists'!X$4)*Inputs!F$38,0)</f>
        <v>0</v>
      </c>
      <c r="AS3352">
        <f>IF(OR($D3352="51",$D3352="52",$D3352="61"),(AC3352/'Totals and Drop Down Lists'!Y$4)*Inputs!G$38,0)</f>
        <v>0</v>
      </c>
      <c r="AT3352">
        <f>IF(OR($D3352="51",$D3352="52",$D3352="61"),(AD3352/'Totals and Drop Down Lists'!Z$4)*Inputs!H$38,0)</f>
        <v>0</v>
      </c>
      <c r="AU3352">
        <f>IF(OR($D3352="51",$D3352="52",$D3352="61"),(AE3352/'Totals and Drop Down Lists'!AA$4)*Inputs!I$38,0)</f>
        <v>0</v>
      </c>
      <c r="AV3352">
        <f>IF(OR($D3352="51",$D3352="52",$D3352="61"),(AF3352/'Totals and Drop Down Lists'!AB$4)*Inputs!J$38,0)</f>
        <v>0</v>
      </c>
      <c r="AW3352">
        <f>IF(OR($D3352="51",$D3352="52",$D3352="61"),(AG3352/'Totals and Drop Down Lists'!AC$4)*Inputs!K$38,0)</f>
        <v>0</v>
      </c>
      <c r="AX3352">
        <f>IF(OR($D3352="51",$D3352="52",$D3352="61"),(AH3352/'Totals and Drop Down Lists'!AD$4)*Inputs!L$38,0)</f>
        <v>0</v>
      </c>
      <c r="AY3352">
        <f>IF(OR($D3352="51",$D3352="52",$D3352="61"),0,(AA3352/'Totals and Drop Down Lists'!W$5)*Inputs!E$39)</f>
        <v>0</v>
      </c>
      <c r="AZ3352">
        <f>IF(OR($D3352="51",$D3352="52",$D3352="61"),0,(AB3352/'Totals and Drop Down Lists'!X$5)*Inputs!F$39)</f>
        <v>0</v>
      </c>
      <c r="BA3352">
        <f>IF(OR($D3352="51",$D3352="52",$D3352="61"),0,(AC3352/'Totals and Drop Down Lists'!Y$5)*Inputs!G$39)</f>
        <v>0</v>
      </c>
      <c r="BB3352">
        <f>IF(OR($D3352="51",$D3352="52",$D3352="61"),0,(AD3352/'Totals and Drop Down Lists'!Z$5)*Inputs!H$39)</f>
        <v>0</v>
      </c>
      <c r="BC3352">
        <f>IF(OR($D3352="51",$D3352="52",$D3352="61"),0,(AE3352/'Totals and Drop Down Lists'!AA$5)*Inputs!I$39)</f>
        <v>0</v>
      </c>
      <c r="BD3352">
        <f>IF(OR($D3352="51",$D3352="52",$D3352="61"),0,(AF3352/'Totals and Drop Down Lists'!AB$5)*Inputs!J$39)</f>
        <v>0</v>
      </c>
      <c r="BE3352">
        <f>IF(OR($D3352="51",$D3352="52",$D3352="61"),0,(AG3352/'Totals and Drop Down Lists'!AC$5)*Inputs!K$39)</f>
        <v>0</v>
      </c>
      <c r="BF3352">
        <f>IF(OR($D3352="51",$D3352="52",$D3352="61"),0,(AH3352/'Totals and Drop Down Lists'!AD$5)*Inputs!L$39)</f>
        <v>0</v>
      </c>
      <c r="BG3352" s="10">
        <f t="shared" si="469"/>
        <v>1269796.7350862147</v>
      </c>
    </row>
    <row r="3353" spans="1:59">
      <c r="A3353" s="1" t="s">
        <v>7679</v>
      </c>
      <c r="B3353" s="1" t="s">
        <v>5992</v>
      </c>
      <c r="C3353" s="1" t="s">
        <v>6003</v>
      </c>
      <c r="D3353" s="1" t="s">
        <v>10</v>
      </c>
      <c r="E3353" s="1" t="s">
        <v>6004</v>
      </c>
      <c r="F3353" s="2">
        <v>22697</v>
      </c>
      <c r="G3353" s="2">
        <v>266</v>
      </c>
      <c r="H3353" s="2">
        <v>0</v>
      </c>
      <c r="I3353" s="2">
        <v>4936</v>
      </c>
      <c r="J3353" s="2">
        <v>9031</v>
      </c>
      <c r="K3353" s="2">
        <v>3554</v>
      </c>
      <c r="L3353" s="2">
        <v>25</v>
      </c>
      <c r="M3353" s="2">
        <v>10</v>
      </c>
      <c r="N3353" s="2">
        <v>0</v>
      </c>
      <c r="O3353" s="2">
        <v>99</v>
      </c>
      <c r="P3353" s="2">
        <v>22</v>
      </c>
      <c r="Q3353" s="2">
        <v>26</v>
      </c>
      <c r="R3353" s="2">
        <v>1751</v>
      </c>
      <c r="S3353" s="2">
        <v>2376300</v>
      </c>
      <c r="T3353" s="2">
        <v>122452000</v>
      </c>
      <c r="U3353" s="2">
        <v>479</v>
      </c>
      <c r="V3353" s="2">
        <v>415</v>
      </c>
      <c r="W3353" s="2">
        <v>35</v>
      </c>
      <c r="X3353" s="2">
        <v>1130</v>
      </c>
      <c r="Y3353" s="2">
        <v>185</v>
      </c>
      <c r="Z3353" s="2">
        <v>665</v>
      </c>
      <c r="AA3353" s="9">
        <f t="shared" si="470"/>
        <v>22697</v>
      </c>
      <c r="AB3353" s="9">
        <f t="shared" si="471"/>
        <v>4670</v>
      </c>
      <c r="AC3353" s="9">
        <f t="shared" si="472"/>
        <v>1933</v>
      </c>
      <c r="AD3353" s="9">
        <f t="shared" si="473"/>
        <v>1751</v>
      </c>
      <c r="AE3353" s="44">
        <f t="shared" si="474"/>
        <v>9.7677557362395041E-5</v>
      </c>
      <c r="AF3353" s="9">
        <f t="shared" si="475"/>
        <v>680</v>
      </c>
      <c r="AG3353" s="9">
        <f t="shared" si="468"/>
        <v>850</v>
      </c>
      <c r="AH3353" s="44">
        <f t="shared" si="476"/>
        <v>1.2446624661011091E-4</v>
      </c>
      <c r="AI3353">
        <f>AA3353/'Totals and Drop Down Lists'!W$6*Inputs!E$37</f>
        <v>20589.365821080399</v>
      </c>
      <c r="AJ3353">
        <f>AB3353/'Totals and Drop Down Lists'!X$6*Inputs!F$37</f>
        <v>15366.108143474807</v>
      </c>
      <c r="AK3353">
        <f>AC3353/'Totals and Drop Down Lists'!Y$6*Inputs!G$37</f>
        <v>12742.988940948557</v>
      </c>
      <c r="AL3353">
        <f>AD3353/'Totals and Drop Down Lists'!Z$6*Inputs!H$37</f>
        <v>14038.644723759298</v>
      </c>
      <c r="AM3353">
        <f>AE3353/'Totals and Drop Down Lists'!AA$6*Inputs!I$37</f>
        <v>12159.815660640146</v>
      </c>
      <c r="AN3353">
        <f>AF3353/'Totals and Drop Down Lists'!AB$6*Inputs!J$37</f>
        <v>13570.551335434424</v>
      </c>
      <c r="AO3353">
        <f>AG3353/'Totals and Drop Down Lists'!AC$6*Inputs!K$37</f>
        <v>15830.039752227876</v>
      </c>
      <c r="AP3353">
        <f>AH3353/'Totals and Drop Down Lists'!AD$6*Inputs!L$37</f>
        <v>29290.630494520658</v>
      </c>
      <c r="AQ3353">
        <f>IF(OR($D3353="51",$D3353="52",$D3353="61"),(AA3353/'Totals and Drop Down Lists'!W$4)*Inputs!E$38,0)</f>
        <v>0</v>
      </c>
      <c r="AR3353">
        <f>IF(OR($D3353="51",$D3353="52",$D3353="61"),(AB3353/'Totals and Drop Down Lists'!X$4)*Inputs!F$38,0)</f>
        <v>0</v>
      </c>
      <c r="AS3353">
        <f>IF(OR($D3353="51",$D3353="52",$D3353="61"),(AC3353/'Totals and Drop Down Lists'!Y$4)*Inputs!G$38,0)</f>
        <v>0</v>
      </c>
      <c r="AT3353">
        <f>IF(OR($D3353="51",$D3353="52",$D3353="61"),(AD3353/'Totals and Drop Down Lists'!Z$4)*Inputs!H$38,0)</f>
        <v>0</v>
      </c>
      <c r="AU3353">
        <f>IF(OR($D3353="51",$D3353="52",$D3353="61"),(AE3353/'Totals and Drop Down Lists'!AA$4)*Inputs!I$38,0)</f>
        <v>0</v>
      </c>
      <c r="AV3353">
        <f>IF(OR($D3353="51",$D3353="52",$D3353="61"),(AF3353/'Totals and Drop Down Lists'!AB$4)*Inputs!J$38,0)</f>
        <v>0</v>
      </c>
      <c r="AW3353">
        <f>IF(OR($D3353="51",$D3353="52",$D3353="61"),(AG3353/'Totals and Drop Down Lists'!AC$4)*Inputs!K$38,0)</f>
        <v>0</v>
      </c>
      <c r="AX3353">
        <f>IF(OR($D3353="51",$D3353="52",$D3353="61"),(AH3353/'Totals and Drop Down Lists'!AD$4)*Inputs!L$38,0)</f>
        <v>0</v>
      </c>
      <c r="AY3353">
        <f>IF(OR($D3353="51",$D3353="52",$D3353="61"),0,(AA3353/'Totals and Drop Down Lists'!W$5)*Inputs!E$39)</f>
        <v>0</v>
      </c>
      <c r="AZ3353">
        <f>IF(OR($D3353="51",$D3353="52",$D3353="61"),0,(AB3353/'Totals and Drop Down Lists'!X$5)*Inputs!F$39)</f>
        <v>0</v>
      </c>
      <c r="BA3353">
        <f>IF(OR($D3353="51",$D3353="52",$D3353="61"),0,(AC3353/'Totals and Drop Down Lists'!Y$5)*Inputs!G$39)</f>
        <v>0</v>
      </c>
      <c r="BB3353">
        <f>IF(OR($D3353="51",$D3353="52",$D3353="61"),0,(AD3353/'Totals and Drop Down Lists'!Z$5)*Inputs!H$39)</f>
        <v>0</v>
      </c>
      <c r="BC3353">
        <f>IF(OR($D3353="51",$D3353="52",$D3353="61"),0,(AE3353/'Totals and Drop Down Lists'!AA$5)*Inputs!I$39)</f>
        <v>0</v>
      </c>
      <c r="BD3353">
        <f>IF(OR($D3353="51",$D3353="52",$D3353="61"),0,(AF3353/'Totals and Drop Down Lists'!AB$5)*Inputs!J$39)</f>
        <v>0</v>
      </c>
      <c r="BE3353">
        <f>IF(OR($D3353="51",$D3353="52",$D3353="61"),0,(AG3353/'Totals and Drop Down Lists'!AC$5)*Inputs!K$39)</f>
        <v>0</v>
      </c>
      <c r="BF3353">
        <f>IF(OR($D3353="51",$D3353="52",$D3353="61"),0,(AH3353/'Totals and Drop Down Lists'!AD$5)*Inputs!L$39)</f>
        <v>0</v>
      </c>
      <c r="BG3353" s="10">
        <f t="shared" si="469"/>
        <v>133588.14487208618</v>
      </c>
    </row>
    <row r="3354" spans="1:59">
      <c r="A3354" s="1" t="s">
        <v>7679</v>
      </c>
      <c r="B3354" s="1" t="s">
        <v>5992</v>
      </c>
      <c r="C3354" s="1" t="s">
        <v>6005</v>
      </c>
      <c r="D3354" s="1" t="s">
        <v>10</v>
      </c>
      <c r="E3354" s="1" t="s">
        <v>6006</v>
      </c>
      <c r="F3354" s="2">
        <v>117895</v>
      </c>
      <c r="G3354" s="2">
        <v>8697</v>
      </c>
      <c r="H3354" s="2">
        <v>1518</v>
      </c>
      <c r="I3354" s="2">
        <v>22089</v>
      </c>
      <c r="J3354" s="2">
        <v>41274</v>
      </c>
      <c r="K3354" s="2">
        <v>21313</v>
      </c>
      <c r="L3354" s="2">
        <v>280</v>
      </c>
      <c r="M3354" s="2">
        <v>14</v>
      </c>
      <c r="N3354" s="2">
        <v>31</v>
      </c>
      <c r="O3354" s="2">
        <v>706</v>
      </c>
      <c r="P3354" s="2">
        <v>142</v>
      </c>
      <c r="Q3354" s="2">
        <v>46</v>
      </c>
      <c r="R3354" s="2">
        <v>919</v>
      </c>
      <c r="S3354" s="2">
        <v>19389900</v>
      </c>
      <c r="T3354" s="2">
        <v>778787500</v>
      </c>
      <c r="U3354" s="2">
        <v>1518</v>
      </c>
      <c r="V3354" s="2">
        <v>470</v>
      </c>
      <c r="W3354" s="2">
        <v>80</v>
      </c>
      <c r="X3354" s="2">
        <v>6145</v>
      </c>
      <c r="Y3354" s="2">
        <v>325</v>
      </c>
      <c r="Z3354" s="2">
        <v>4810</v>
      </c>
      <c r="AA3354" s="9">
        <f t="shared" si="470"/>
        <v>117895</v>
      </c>
      <c r="AB3354" s="9">
        <f t="shared" si="471"/>
        <v>11874</v>
      </c>
      <c r="AC3354" s="9">
        <f t="shared" si="472"/>
        <v>2138</v>
      </c>
      <c r="AD3354" s="9">
        <f t="shared" si="473"/>
        <v>919</v>
      </c>
      <c r="AE3354" s="44">
        <f t="shared" si="474"/>
        <v>7.6861418635141372E-4</v>
      </c>
      <c r="AF3354" s="9">
        <f t="shared" si="475"/>
        <v>5595</v>
      </c>
      <c r="AG3354" s="9">
        <f t="shared" si="468"/>
        <v>5135</v>
      </c>
      <c r="AH3354" s="44">
        <f t="shared" si="476"/>
        <v>9.8664191028087879E-4</v>
      </c>
      <c r="AI3354">
        <f>AA3354/'Totals and Drop Down Lists'!W$6*Inputs!E$37</f>
        <v>106947.31830093286</v>
      </c>
      <c r="AJ3354">
        <f>AB3354/'Totals and Drop Down Lists'!X$6*Inputs!F$37</f>
        <v>39070.05740805564</v>
      </c>
      <c r="AK3354">
        <f>AC3354/'Totals and Drop Down Lists'!Y$6*Inputs!G$37</f>
        <v>14094.418187143308</v>
      </c>
      <c r="AL3354">
        <f>AD3354/'Totals and Drop Down Lists'!Z$6*Inputs!H$37</f>
        <v>7368.0836671243842</v>
      </c>
      <c r="AM3354">
        <f>AE3354/'Totals and Drop Down Lists'!AA$6*Inputs!I$37</f>
        <v>95684.280735139546</v>
      </c>
      <c r="AN3354">
        <f>AF3354/'Totals and Drop Down Lists'!AB$6*Inputs!J$37</f>
        <v>111657.69812022883</v>
      </c>
      <c r="AO3354">
        <f>AG3354/'Totals and Drop Down Lists'!AC$6*Inputs!K$37</f>
        <v>95632.063679635467</v>
      </c>
      <c r="AP3354">
        <f>AH3354/'Totals and Drop Down Lists'!AD$6*Inputs!L$37</f>
        <v>232186.35101106684</v>
      </c>
      <c r="AQ3354">
        <f>IF(OR($D3354="51",$D3354="52",$D3354="61"),(AA3354/'Totals and Drop Down Lists'!W$4)*Inputs!E$38,0)</f>
        <v>0</v>
      </c>
      <c r="AR3354">
        <f>IF(OR($D3354="51",$D3354="52",$D3354="61"),(AB3354/'Totals and Drop Down Lists'!X$4)*Inputs!F$38,0)</f>
        <v>0</v>
      </c>
      <c r="AS3354">
        <f>IF(OR($D3354="51",$D3354="52",$D3354="61"),(AC3354/'Totals and Drop Down Lists'!Y$4)*Inputs!G$38,0)</f>
        <v>0</v>
      </c>
      <c r="AT3354">
        <f>IF(OR($D3354="51",$D3354="52",$D3354="61"),(AD3354/'Totals and Drop Down Lists'!Z$4)*Inputs!H$38,0)</f>
        <v>0</v>
      </c>
      <c r="AU3354">
        <f>IF(OR($D3354="51",$D3354="52",$D3354="61"),(AE3354/'Totals and Drop Down Lists'!AA$4)*Inputs!I$38,0)</f>
        <v>0</v>
      </c>
      <c r="AV3354">
        <f>IF(OR($D3354="51",$D3354="52",$D3354="61"),(AF3354/'Totals and Drop Down Lists'!AB$4)*Inputs!J$38,0)</f>
        <v>0</v>
      </c>
      <c r="AW3354">
        <f>IF(OR($D3354="51",$D3354="52",$D3354="61"),(AG3354/'Totals and Drop Down Lists'!AC$4)*Inputs!K$38,0)</f>
        <v>0</v>
      </c>
      <c r="AX3354">
        <f>IF(OR($D3354="51",$D3354="52",$D3354="61"),(AH3354/'Totals and Drop Down Lists'!AD$4)*Inputs!L$38,0)</f>
        <v>0</v>
      </c>
      <c r="AY3354">
        <f>IF(OR($D3354="51",$D3354="52",$D3354="61"),0,(AA3354/'Totals and Drop Down Lists'!W$5)*Inputs!E$39)</f>
        <v>0</v>
      </c>
      <c r="AZ3354">
        <f>IF(OR($D3354="51",$D3354="52",$D3354="61"),0,(AB3354/'Totals and Drop Down Lists'!X$5)*Inputs!F$39)</f>
        <v>0</v>
      </c>
      <c r="BA3354">
        <f>IF(OR($D3354="51",$D3354="52",$D3354="61"),0,(AC3354/'Totals and Drop Down Lists'!Y$5)*Inputs!G$39)</f>
        <v>0</v>
      </c>
      <c r="BB3354">
        <f>IF(OR($D3354="51",$D3354="52",$D3354="61"),0,(AD3354/'Totals and Drop Down Lists'!Z$5)*Inputs!H$39)</f>
        <v>0</v>
      </c>
      <c r="BC3354">
        <f>IF(OR($D3354="51",$D3354="52",$D3354="61"),0,(AE3354/'Totals and Drop Down Lists'!AA$5)*Inputs!I$39)</f>
        <v>0</v>
      </c>
      <c r="BD3354">
        <f>IF(OR($D3354="51",$D3354="52",$D3354="61"),0,(AF3354/'Totals and Drop Down Lists'!AB$5)*Inputs!J$39)</f>
        <v>0</v>
      </c>
      <c r="BE3354">
        <f>IF(OR($D3354="51",$D3354="52",$D3354="61"),0,(AG3354/'Totals and Drop Down Lists'!AC$5)*Inputs!K$39)</f>
        <v>0</v>
      </c>
      <c r="BF3354">
        <f>IF(OR($D3354="51",$D3354="52",$D3354="61"),0,(AH3354/'Totals and Drop Down Lists'!AD$5)*Inputs!L$39)</f>
        <v>0</v>
      </c>
      <c r="BG3354" s="10">
        <f t="shared" si="469"/>
        <v>702640.27110932686</v>
      </c>
    </row>
    <row r="3355" spans="1:59">
      <c r="A3355" s="1" t="s">
        <v>7679</v>
      </c>
      <c r="B3355" s="1" t="s">
        <v>5992</v>
      </c>
      <c r="C3355" s="1" t="s">
        <v>6007</v>
      </c>
      <c r="D3355" s="1" t="s">
        <v>10</v>
      </c>
      <c r="E3355" s="1" t="s">
        <v>6008</v>
      </c>
      <c r="F3355" s="2">
        <v>77415</v>
      </c>
      <c r="G3355" s="2">
        <v>2422</v>
      </c>
      <c r="H3355" s="2">
        <v>69</v>
      </c>
      <c r="I3355" s="2">
        <v>19727</v>
      </c>
      <c r="J3355" s="2">
        <v>23508</v>
      </c>
      <c r="K3355" s="2">
        <v>10219</v>
      </c>
      <c r="L3355" s="2">
        <v>799</v>
      </c>
      <c r="M3355" s="2">
        <v>154</v>
      </c>
      <c r="N3355" s="2">
        <v>221</v>
      </c>
      <c r="O3355" s="2">
        <v>827</v>
      </c>
      <c r="P3355" s="2">
        <v>277</v>
      </c>
      <c r="Q3355" s="2">
        <v>41</v>
      </c>
      <c r="R3355" s="2">
        <v>492</v>
      </c>
      <c r="S3355" s="2">
        <v>6512900</v>
      </c>
      <c r="T3355" s="2">
        <v>367775100</v>
      </c>
      <c r="U3355" s="2">
        <v>590</v>
      </c>
      <c r="V3355" s="2">
        <v>885</v>
      </c>
      <c r="W3355" s="2">
        <v>15</v>
      </c>
      <c r="X3355" s="2">
        <v>3355</v>
      </c>
      <c r="Y3355" s="2">
        <v>505</v>
      </c>
      <c r="Z3355" s="2">
        <v>2295</v>
      </c>
      <c r="AA3355" s="9">
        <f t="shared" si="470"/>
        <v>77415</v>
      </c>
      <c r="AB3355" s="9">
        <f t="shared" si="471"/>
        <v>17236</v>
      </c>
      <c r="AC3355" s="9">
        <f t="shared" si="472"/>
        <v>2811</v>
      </c>
      <c r="AD3355" s="9">
        <f t="shared" si="473"/>
        <v>492</v>
      </c>
      <c r="AE3355" s="44">
        <f t="shared" si="474"/>
        <v>3.1023936456132294E-4</v>
      </c>
      <c r="AF3355" s="9">
        <f t="shared" si="475"/>
        <v>2455</v>
      </c>
      <c r="AG3355" s="9">
        <f t="shared" si="468"/>
        <v>2800</v>
      </c>
      <c r="AH3355" s="44">
        <f t="shared" si="476"/>
        <v>4.5289949325710344E-4</v>
      </c>
      <c r="AI3355">
        <f>AA3355/'Totals and Drop Down Lists'!W$6*Inputs!E$37</f>
        <v>70226.274619506497</v>
      </c>
      <c r="AJ3355">
        <f>AB3355/'Totals and Drop Down Lists'!X$6*Inputs!F$37</f>
        <v>56713.113481998233</v>
      </c>
      <c r="AK3355">
        <f>AC3355/'Totals and Drop Down Lists'!Y$6*Inputs!G$37</f>
        <v>18531.061517333881</v>
      </c>
      <c r="AL3355">
        <f>AD3355/'Totals and Drop Down Lists'!Z$6*Inputs!H$37</f>
        <v>3944.6106248369933</v>
      </c>
      <c r="AM3355">
        <f>AE3355/'Totals and Drop Down Lists'!AA$6*Inputs!I$37</f>
        <v>38621.496949842665</v>
      </c>
      <c r="AN3355">
        <f>AF3355/'Totals and Drop Down Lists'!AB$6*Inputs!J$37</f>
        <v>48993.681659546339</v>
      </c>
      <c r="AO3355">
        <f>AG3355/'Totals and Drop Down Lists'!AC$6*Inputs!K$37</f>
        <v>52146.013301456529</v>
      </c>
      <c r="AP3355">
        <f>AH3355/'Totals and Drop Down Lists'!AD$6*Inputs!L$37</f>
        <v>106580.79655687021</v>
      </c>
      <c r="AQ3355">
        <f>IF(OR($D3355="51",$D3355="52",$D3355="61"),(AA3355/'Totals and Drop Down Lists'!W$4)*Inputs!E$38,0)</f>
        <v>0</v>
      </c>
      <c r="AR3355">
        <f>IF(OR($D3355="51",$D3355="52",$D3355="61"),(AB3355/'Totals and Drop Down Lists'!X$4)*Inputs!F$38,0)</f>
        <v>0</v>
      </c>
      <c r="AS3355">
        <f>IF(OR($D3355="51",$D3355="52",$D3355="61"),(AC3355/'Totals and Drop Down Lists'!Y$4)*Inputs!G$38,0)</f>
        <v>0</v>
      </c>
      <c r="AT3355">
        <f>IF(OR($D3355="51",$D3355="52",$D3355="61"),(AD3355/'Totals and Drop Down Lists'!Z$4)*Inputs!H$38,0)</f>
        <v>0</v>
      </c>
      <c r="AU3355">
        <f>IF(OR($D3355="51",$D3355="52",$D3355="61"),(AE3355/'Totals and Drop Down Lists'!AA$4)*Inputs!I$38,0)</f>
        <v>0</v>
      </c>
      <c r="AV3355">
        <f>IF(OR($D3355="51",$D3355="52",$D3355="61"),(AF3355/'Totals and Drop Down Lists'!AB$4)*Inputs!J$38,0)</f>
        <v>0</v>
      </c>
      <c r="AW3355">
        <f>IF(OR($D3355="51",$D3355="52",$D3355="61"),(AG3355/'Totals and Drop Down Lists'!AC$4)*Inputs!K$38,0)</f>
        <v>0</v>
      </c>
      <c r="AX3355">
        <f>IF(OR($D3355="51",$D3355="52",$D3355="61"),(AH3355/'Totals and Drop Down Lists'!AD$4)*Inputs!L$38,0)</f>
        <v>0</v>
      </c>
      <c r="AY3355">
        <f>IF(OR($D3355="51",$D3355="52",$D3355="61"),0,(AA3355/'Totals and Drop Down Lists'!W$5)*Inputs!E$39)</f>
        <v>0</v>
      </c>
      <c r="AZ3355">
        <f>IF(OR($D3355="51",$D3355="52",$D3355="61"),0,(AB3355/'Totals and Drop Down Lists'!X$5)*Inputs!F$39)</f>
        <v>0</v>
      </c>
      <c r="BA3355">
        <f>IF(OR($D3355="51",$D3355="52",$D3355="61"),0,(AC3355/'Totals and Drop Down Lists'!Y$5)*Inputs!G$39)</f>
        <v>0</v>
      </c>
      <c r="BB3355">
        <f>IF(OR($D3355="51",$D3355="52",$D3355="61"),0,(AD3355/'Totals and Drop Down Lists'!Z$5)*Inputs!H$39)</f>
        <v>0</v>
      </c>
      <c r="BC3355">
        <f>IF(OR($D3355="51",$D3355="52",$D3355="61"),0,(AE3355/'Totals and Drop Down Lists'!AA$5)*Inputs!I$39)</f>
        <v>0</v>
      </c>
      <c r="BD3355">
        <f>IF(OR($D3355="51",$D3355="52",$D3355="61"),0,(AF3355/'Totals and Drop Down Lists'!AB$5)*Inputs!J$39)</f>
        <v>0</v>
      </c>
      <c r="BE3355">
        <f>IF(OR($D3355="51",$D3355="52",$D3355="61"),0,(AG3355/'Totals and Drop Down Lists'!AC$5)*Inputs!K$39)</f>
        <v>0</v>
      </c>
      <c r="BF3355">
        <f>IF(OR($D3355="51",$D3355="52",$D3355="61"),0,(AH3355/'Totals and Drop Down Lists'!AD$5)*Inputs!L$39)</f>
        <v>0</v>
      </c>
      <c r="BG3355" s="10">
        <f t="shared" si="469"/>
        <v>395757.04871139134</v>
      </c>
    </row>
    <row r="3356" spans="1:59">
      <c r="A3356" s="1" t="s">
        <v>7679</v>
      </c>
      <c r="B3356" s="1" t="s">
        <v>5992</v>
      </c>
      <c r="C3356" s="1" t="s">
        <v>6009</v>
      </c>
      <c r="D3356" s="1" t="s">
        <v>10</v>
      </c>
      <c r="E3356" s="1" t="s">
        <v>6010</v>
      </c>
      <c r="F3356" s="2">
        <v>66523</v>
      </c>
      <c r="G3356" s="2">
        <v>111</v>
      </c>
      <c r="H3356" s="2">
        <v>18</v>
      </c>
      <c r="I3356" s="2">
        <v>2039</v>
      </c>
      <c r="J3356" s="2">
        <v>21382</v>
      </c>
      <c r="K3356" s="2">
        <v>2072</v>
      </c>
      <c r="L3356" s="2">
        <v>67</v>
      </c>
      <c r="M3356" s="2">
        <v>0</v>
      </c>
      <c r="N3356" s="2">
        <v>0</v>
      </c>
      <c r="O3356" s="2">
        <v>47</v>
      </c>
      <c r="P3356" s="2">
        <v>0</v>
      </c>
      <c r="Q3356" s="2">
        <v>0</v>
      </c>
      <c r="R3356" s="2">
        <v>87</v>
      </c>
      <c r="S3356" s="2">
        <v>3035000</v>
      </c>
      <c r="T3356" s="2">
        <v>176833700</v>
      </c>
      <c r="U3356" s="2">
        <v>69</v>
      </c>
      <c r="V3356" s="2">
        <v>60</v>
      </c>
      <c r="W3356" s="2">
        <v>0</v>
      </c>
      <c r="X3356" s="2">
        <v>185</v>
      </c>
      <c r="Y3356" s="2">
        <v>10</v>
      </c>
      <c r="Z3356" s="2">
        <v>115</v>
      </c>
      <c r="AA3356" s="9">
        <f t="shared" si="470"/>
        <v>66523</v>
      </c>
      <c r="AB3356" s="9">
        <f t="shared" si="471"/>
        <v>1910</v>
      </c>
      <c r="AC3356" s="9">
        <f t="shared" si="472"/>
        <v>201</v>
      </c>
      <c r="AD3356" s="9">
        <f t="shared" si="473"/>
        <v>87</v>
      </c>
      <c r="AE3356" s="44">
        <f t="shared" si="474"/>
        <v>1.4022548890496876E-5</v>
      </c>
      <c r="AF3356" s="9">
        <f t="shared" si="475"/>
        <v>125</v>
      </c>
      <c r="AG3356" s="9">
        <f t="shared" si="468"/>
        <v>125</v>
      </c>
      <c r="AH3356" s="44">
        <f t="shared" si="476"/>
        <v>4.5071553275687793E-6</v>
      </c>
      <c r="AI3356">
        <f>AA3356/'Totals and Drop Down Lists'!W$6*Inputs!E$37</f>
        <v>60345.701304830211</v>
      </c>
      <c r="AJ3356">
        <f>AB3356/'Totals and Drop Down Lists'!X$6*Inputs!F$37</f>
        <v>6284.6395190657122</v>
      </c>
      <c r="AK3356">
        <f>AC3356/'Totals and Drop Down Lists'!Y$6*Inputs!G$37</f>
        <v>1325.0598950494877</v>
      </c>
      <c r="AL3356">
        <f>AD3356/'Totals and Drop Down Lists'!Z$6*Inputs!H$37</f>
        <v>697.52261048946832</v>
      </c>
      <c r="AM3356">
        <f>AE3356/'Totals and Drop Down Lists'!AA$6*Inputs!I$37</f>
        <v>1745.6580017468925</v>
      </c>
      <c r="AN3356">
        <f>AF3356/'Totals and Drop Down Lists'!AB$6*Inputs!J$37</f>
        <v>2494.5866425430927</v>
      </c>
      <c r="AO3356">
        <f>AG3356/'Totals and Drop Down Lists'!AC$6*Inputs!K$37</f>
        <v>2327.9470223864523</v>
      </c>
      <c r="AP3356">
        <f>AH3356/'Totals and Drop Down Lists'!AD$6*Inputs!L$37</f>
        <v>1060.6684533098389</v>
      </c>
      <c r="AQ3356">
        <f>IF(OR($D3356="51",$D3356="52",$D3356="61"),(AA3356/'Totals and Drop Down Lists'!W$4)*Inputs!E$38,0)</f>
        <v>0</v>
      </c>
      <c r="AR3356">
        <f>IF(OR($D3356="51",$D3356="52",$D3356="61"),(AB3356/'Totals and Drop Down Lists'!X$4)*Inputs!F$38,0)</f>
        <v>0</v>
      </c>
      <c r="AS3356">
        <f>IF(OR($D3356="51",$D3356="52",$D3356="61"),(AC3356/'Totals and Drop Down Lists'!Y$4)*Inputs!G$38,0)</f>
        <v>0</v>
      </c>
      <c r="AT3356">
        <f>IF(OR($D3356="51",$D3356="52",$D3356="61"),(AD3356/'Totals and Drop Down Lists'!Z$4)*Inputs!H$38,0)</f>
        <v>0</v>
      </c>
      <c r="AU3356">
        <f>IF(OR($D3356="51",$D3356="52",$D3356="61"),(AE3356/'Totals and Drop Down Lists'!AA$4)*Inputs!I$38,0)</f>
        <v>0</v>
      </c>
      <c r="AV3356">
        <f>IF(OR($D3356="51",$D3356="52",$D3356="61"),(AF3356/'Totals and Drop Down Lists'!AB$4)*Inputs!J$38,0)</f>
        <v>0</v>
      </c>
      <c r="AW3356">
        <f>IF(OR($D3356="51",$D3356="52",$D3356="61"),(AG3356/'Totals and Drop Down Lists'!AC$4)*Inputs!K$38,0)</f>
        <v>0</v>
      </c>
      <c r="AX3356">
        <f>IF(OR($D3356="51",$D3356="52",$D3356="61"),(AH3356/'Totals and Drop Down Lists'!AD$4)*Inputs!L$38,0)</f>
        <v>0</v>
      </c>
      <c r="AY3356">
        <f>IF(OR($D3356="51",$D3356="52",$D3356="61"),0,(AA3356/'Totals and Drop Down Lists'!W$5)*Inputs!E$39)</f>
        <v>0</v>
      </c>
      <c r="AZ3356">
        <f>IF(OR($D3356="51",$D3356="52",$D3356="61"),0,(AB3356/'Totals and Drop Down Lists'!X$5)*Inputs!F$39)</f>
        <v>0</v>
      </c>
      <c r="BA3356">
        <f>IF(OR($D3356="51",$D3356="52",$D3356="61"),0,(AC3356/'Totals and Drop Down Lists'!Y$5)*Inputs!G$39)</f>
        <v>0</v>
      </c>
      <c r="BB3356">
        <f>IF(OR($D3356="51",$D3356="52",$D3356="61"),0,(AD3356/'Totals and Drop Down Lists'!Z$5)*Inputs!H$39)</f>
        <v>0</v>
      </c>
      <c r="BC3356">
        <f>IF(OR($D3356="51",$D3356="52",$D3356="61"),0,(AE3356/'Totals and Drop Down Lists'!AA$5)*Inputs!I$39)</f>
        <v>0</v>
      </c>
      <c r="BD3356">
        <f>IF(OR($D3356="51",$D3356="52",$D3356="61"),0,(AF3356/'Totals and Drop Down Lists'!AB$5)*Inputs!J$39)</f>
        <v>0</v>
      </c>
      <c r="BE3356">
        <f>IF(OR($D3356="51",$D3356="52",$D3356="61"),0,(AG3356/'Totals and Drop Down Lists'!AC$5)*Inputs!K$39)</f>
        <v>0</v>
      </c>
      <c r="BF3356">
        <f>IF(OR($D3356="51",$D3356="52",$D3356="61"),0,(AH3356/'Totals and Drop Down Lists'!AD$5)*Inputs!L$39)</f>
        <v>0</v>
      </c>
      <c r="BG3356" s="10">
        <f t="shared" si="469"/>
        <v>76281.783449421157</v>
      </c>
    </row>
    <row r="3357" spans="1:59">
      <c r="A3357" s="1" t="s">
        <v>7679</v>
      </c>
      <c r="B3357" s="1" t="s">
        <v>5992</v>
      </c>
      <c r="C3357" s="1" t="s">
        <v>6011</v>
      </c>
      <c r="D3357" s="1" t="s">
        <v>10</v>
      </c>
      <c r="E3357" s="1" t="s">
        <v>6012</v>
      </c>
      <c r="F3357" s="2">
        <v>48178</v>
      </c>
      <c r="G3357" s="2">
        <v>1129</v>
      </c>
      <c r="H3357" s="2">
        <v>759</v>
      </c>
      <c r="I3357" s="2">
        <v>10538</v>
      </c>
      <c r="J3357" s="2">
        <v>20355</v>
      </c>
      <c r="K3357" s="2">
        <v>10761</v>
      </c>
      <c r="L3357" s="2">
        <v>225</v>
      </c>
      <c r="M3357" s="2">
        <v>15</v>
      </c>
      <c r="N3357" s="2">
        <v>5</v>
      </c>
      <c r="O3357" s="2">
        <v>462</v>
      </c>
      <c r="P3357" s="2">
        <v>136</v>
      </c>
      <c r="Q3357" s="2">
        <v>0</v>
      </c>
      <c r="R3357" s="2">
        <v>6685</v>
      </c>
      <c r="S3357" s="2">
        <v>9067400</v>
      </c>
      <c r="T3357" s="2">
        <v>390207100</v>
      </c>
      <c r="U3357" s="2">
        <v>2687</v>
      </c>
      <c r="V3357" s="2">
        <v>710</v>
      </c>
      <c r="W3357" s="2">
        <v>140</v>
      </c>
      <c r="X3357" s="2">
        <v>3815</v>
      </c>
      <c r="Y3357" s="2">
        <v>395</v>
      </c>
      <c r="Z3357" s="2">
        <v>2710</v>
      </c>
      <c r="AA3357" s="9">
        <f t="shared" si="470"/>
        <v>48178</v>
      </c>
      <c r="AB3357" s="9">
        <f t="shared" si="471"/>
        <v>8650</v>
      </c>
      <c r="AC3357" s="9">
        <f t="shared" si="472"/>
        <v>7528</v>
      </c>
      <c r="AD3357" s="9">
        <f t="shared" si="473"/>
        <v>6685</v>
      </c>
      <c r="AE3357" s="44">
        <f t="shared" si="474"/>
        <v>3.9731040797679271E-4</v>
      </c>
      <c r="AF3357" s="9">
        <f t="shared" si="475"/>
        <v>2965</v>
      </c>
      <c r="AG3357" s="9">
        <f t="shared" si="468"/>
        <v>3105</v>
      </c>
      <c r="AH3357" s="44">
        <f t="shared" si="476"/>
        <v>6.107932311032008E-4</v>
      </c>
      <c r="AI3357">
        <f>AA3357/'Totals and Drop Down Lists'!W$6*Inputs!E$37</f>
        <v>43704.210535666003</v>
      </c>
      <c r="AJ3357">
        <f>AB3357/'Totals and Drop Down Lists'!X$6*Inputs!F$37</f>
        <v>28461.849130847335</v>
      </c>
      <c r="AK3357">
        <f>AC3357/'Totals and Drop Down Lists'!Y$6*Inputs!G$37</f>
        <v>49627.118855385786</v>
      </c>
      <c r="AL3357">
        <f>AD3357/'Totals and Drop Down Lists'!Z$6*Inputs!H$37</f>
        <v>53596.995989909148</v>
      </c>
      <c r="AM3357">
        <f>AE3357/'Totals and Drop Down Lists'!AA$6*Inputs!I$37</f>
        <v>49460.914579662749</v>
      </c>
      <c r="AN3357">
        <f>AF3357/'Totals and Drop Down Lists'!AB$6*Inputs!J$37</f>
        <v>59171.595161122161</v>
      </c>
      <c r="AO3357">
        <f>AG3357/'Totals and Drop Down Lists'!AC$6*Inputs!K$37</f>
        <v>57826.204036079478</v>
      </c>
      <c r="AP3357">
        <f>AH3357/'Totals and Drop Down Lists'!AD$6*Inputs!L$37</f>
        <v>143737.91552371674</v>
      </c>
      <c r="AQ3357">
        <f>IF(OR($D3357="51",$D3357="52",$D3357="61"),(AA3357/'Totals and Drop Down Lists'!W$4)*Inputs!E$38,0)</f>
        <v>0</v>
      </c>
      <c r="AR3357">
        <f>IF(OR($D3357="51",$D3357="52",$D3357="61"),(AB3357/'Totals and Drop Down Lists'!X$4)*Inputs!F$38,0)</f>
        <v>0</v>
      </c>
      <c r="AS3357">
        <f>IF(OR($D3357="51",$D3357="52",$D3357="61"),(AC3357/'Totals and Drop Down Lists'!Y$4)*Inputs!G$38,0)</f>
        <v>0</v>
      </c>
      <c r="AT3357">
        <f>IF(OR($D3357="51",$D3357="52",$D3357="61"),(AD3357/'Totals and Drop Down Lists'!Z$4)*Inputs!H$38,0)</f>
        <v>0</v>
      </c>
      <c r="AU3357">
        <f>IF(OR($D3357="51",$D3357="52",$D3357="61"),(AE3357/'Totals and Drop Down Lists'!AA$4)*Inputs!I$38,0)</f>
        <v>0</v>
      </c>
      <c r="AV3357">
        <f>IF(OR($D3357="51",$D3357="52",$D3357="61"),(AF3357/'Totals and Drop Down Lists'!AB$4)*Inputs!J$38,0)</f>
        <v>0</v>
      </c>
      <c r="AW3357">
        <f>IF(OR($D3357="51",$D3357="52",$D3357="61"),(AG3357/'Totals and Drop Down Lists'!AC$4)*Inputs!K$38,0)</f>
        <v>0</v>
      </c>
      <c r="AX3357">
        <f>IF(OR($D3357="51",$D3357="52",$D3357="61"),(AH3357/'Totals and Drop Down Lists'!AD$4)*Inputs!L$38,0)</f>
        <v>0</v>
      </c>
      <c r="AY3357">
        <f>IF(OR($D3357="51",$D3357="52",$D3357="61"),0,(AA3357/'Totals and Drop Down Lists'!W$5)*Inputs!E$39)</f>
        <v>0</v>
      </c>
      <c r="AZ3357">
        <f>IF(OR($D3357="51",$D3357="52",$D3357="61"),0,(AB3357/'Totals and Drop Down Lists'!X$5)*Inputs!F$39)</f>
        <v>0</v>
      </c>
      <c r="BA3357">
        <f>IF(OR($D3357="51",$D3357="52",$D3357="61"),0,(AC3357/'Totals and Drop Down Lists'!Y$5)*Inputs!G$39)</f>
        <v>0</v>
      </c>
      <c r="BB3357">
        <f>IF(OR($D3357="51",$D3357="52",$D3357="61"),0,(AD3357/'Totals and Drop Down Lists'!Z$5)*Inputs!H$39)</f>
        <v>0</v>
      </c>
      <c r="BC3357">
        <f>IF(OR($D3357="51",$D3357="52",$D3357="61"),0,(AE3357/'Totals and Drop Down Lists'!AA$5)*Inputs!I$39)</f>
        <v>0</v>
      </c>
      <c r="BD3357">
        <f>IF(OR($D3357="51",$D3357="52",$D3357="61"),0,(AF3357/'Totals and Drop Down Lists'!AB$5)*Inputs!J$39)</f>
        <v>0</v>
      </c>
      <c r="BE3357">
        <f>IF(OR($D3357="51",$D3357="52",$D3357="61"),0,(AG3357/'Totals and Drop Down Lists'!AC$5)*Inputs!K$39)</f>
        <v>0</v>
      </c>
      <c r="BF3357">
        <f>IF(OR($D3357="51",$D3357="52",$D3357="61"),0,(AH3357/'Totals and Drop Down Lists'!AD$5)*Inputs!L$39)</f>
        <v>0</v>
      </c>
      <c r="BG3357" s="10">
        <f t="shared" si="469"/>
        <v>485586.80381238938</v>
      </c>
    </row>
    <row r="3358" spans="1:59">
      <c r="A3358" s="1" t="s">
        <v>7679</v>
      </c>
      <c r="B3358" s="1" t="s">
        <v>5992</v>
      </c>
      <c r="C3358" s="1" t="s">
        <v>6013</v>
      </c>
      <c r="D3358" s="1" t="s">
        <v>10</v>
      </c>
      <c r="E3358" s="1" t="s">
        <v>6014</v>
      </c>
      <c r="F3358" s="2">
        <v>65296</v>
      </c>
      <c r="G3358" s="2">
        <v>963</v>
      </c>
      <c r="H3358" s="2">
        <v>0</v>
      </c>
      <c r="I3358" s="2">
        <v>21061</v>
      </c>
      <c r="J3358" s="2">
        <v>20676</v>
      </c>
      <c r="K3358" s="2">
        <v>8516</v>
      </c>
      <c r="L3358" s="2">
        <v>342</v>
      </c>
      <c r="M3358" s="2">
        <v>42</v>
      </c>
      <c r="N3358" s="2">
        <v>91</v>
      </c>
      <c r="O3358" s="2">
        <v>792</v>
      </c>
      <c r="P3358" s="2">
        <v>159</v>
      </c>
      <c r="Q3358" s="2">
        <v>119</v>
      </c>
      <c r="R3358" s="2">
        <v>870</v>
      </c>
      <c r="S3358" s="2">
        <v>5914300</v>
      </c>
      <c r="T3358" s="2">
        <v>300352500</v>
      </c>
      <c r="U3358" s="2">
        <v>1040</v>
      </c>
      <c r="V3358" s="2">
        <v>820</v>
      </c>
      <c r="W3358" s="2">
        <v>160</v>
      </c>
      <c r="X3358" s="2">
        <v>2615</v>
      </c>
      <c r="Y3358" s="2">
        <v>210</v>
      </c>
      <c r="Z3358" s="2">
        <v>1050</v>
      </c>
      <c r="AA3358" s="9">
        <f t="shared" si="470"/>
        <v>65296</v>
      </c>
      <c r="AB3358" s="9">
        <f t="shared" si="471"/>
        <v>20098</v>
      </c>
      <c r="AC3358" s="9">
        <f t="shared" si="472"/>
        <v>2415</v>
      </c>
      <c r="AD3358" s="9">
        <f t="shared" si="473"/>
        <v>870</v>
      </c>
      <c r="AE3358" s="44">
        <f t="shared" si="474"/>
        <v>2.4496304281044205E-4</v>
      </c>
      <c r="AF3358" s="9">
        <f t="shared" si="475"/>
        <v>1635</v>
      </c>
      <c r="AG3358" s="9">
        <f t="shared" si="468"/>
        <v>1260</v>
      </c>
      <c r="AH3358" s="44">
        <f t="shared" si="476"/>
        <v>1.9310377356662674E-4</v>
      </c>
      <c r="AI3358">
        <f>AA3358/'Totals and Drop Down Lists'!W$6*Inputs!E$37</f>
        <v>59232.640025257329</v>
      </c>
      <c r="AJ3358">
        <f>AB3358/'Totals and Drop Down Lists'!X$6*Inputs!F$37</f>
        <v>66130.201599048523</v>
      </c>
      <c r="AK3358">
        <f>AC3358/'Totals and Drop Down Lists'!Y$6*Inputs!G$37</f>
        <v>15920.495753952799</v>
      </c>
      <c r="AL3358">
        <f>AD3358/'Totals and Drop Down Lists'!Z$6*Inputs!H$37</f>
        <v>6975.226104894683</v>
      </c>
      <c r="AM3358">
        <f>AE3358/'Totals and Drop Down Lists'!AA$6*Inputs!I$37</f>
        <v>30495.290061289448</v>
      </c>
      <c r="AN3358">
        <f>AF3358/'Totals and Drop Down Lists'!AB$6*Inputs!J$37</f>
        <v>32629.193284463654</v>
      </c>
      <c r="AO3358">
        <f>AG3358/'Totals and Drop Down Lists'!AC$6*Inputs!K$37</f>
        <v>23465.705985655441</v>
      </c>
      <c r="AP3358">
        <f>AH3358/'Totals and Drop Down Lists'!AD$6*Inputs!L$37</f>
        <v>45443.093470597014</v>
      </c>
      <c r="AQ3358">
        <f>IF(OR($D3358="51",$D3358="52",$D3358="61"),(AA3358/'Totals and Drop Down Lists'!W$4)*Inputs!E$38,0)</f>
        <v>0</v>
      </c>
      <c r="AR3358">
        <f>IF(OR($D3358="51",$D3358="52",$D3358="61"),(AB3358/'Totals and Drop Down Lists'!X$4)*Inputs!F$38,0)</f>
        <v>0</v>
      </c>
      <c r="AS3358">
        <f>IF(OR($D3358="51",$D3358="52",$D3358="61"),(AC3358/'Totals and Drop Down Lists'!Y$4)*Inputs!G$38,0)</f>
        <v>0</v>
      </c>
      <c r="AT3358">
        <f>IF(OR($D3358="51",$D3358="52",$D3358="61"),(AD3358/'Totals and Drop Down Lists'!Z$4)*Inputs!H$38,0)</f>
        <v>0</v>
      </c>
      <c r="AU3358">
        <f>IF(OR($D3358="51",$D3358="52",$D3358="61"),(AE3358/'Totals and Drop Down Lists'!AA$4)*Inputs!I$38,0)</f>
        <v>0</v>
      </c>
      <c r="AV3358">
        <f>IF(OR($D3358="51",$D3358="52",$D3358="61"),(AF3358/'Totals and Drop Down Lists'!AB$4)*Inputs!J$38,0)</f>
        <v>0</v>
      </c>
      <c r="AW3358">
        <f>IF(OR($D3358="51",$D3358="52",$D3358="61"),(AG3358/'Totals and Drop Down Lists'!AC$4)*Inputs!K$38,0)</f>
        <v>0</v>
      </c>
      <c r="AX3358">
        <f>IF(OR($D3358="51",$D3358="52",$D3358="61"),(AH3358/'Totals and Drop Down Lists'!AD$4)*Inputs!L$38,0)</f>
        <v>0</v>
      </c>
      <c r="AY3358">
        <f>IF(OR($D3358="51",$D3358="52",$D3358="61"),0,(AA3358/'Totals and Drop Down Lists'!W$5)*Inputs!E$39)</f>
        <v>0</v>
      </c>
      <c r="AZ3358">
        <f>IF(OR($D3358="51",$D3358="52",$D3358="61"),0,(AB3358/'Totals and Drop Down Lists'!X$5)*Inputs!F$39)</f>
        <v>0</v>
      </c>
      <c r="BA3358">
        <f>IF(OR($D3358="51",$D3358="52",$D3358="61"),0,(AC3358/'Totals and Drop Down Lists'!Y$5)*Inputs!G$39)</f>
        <v>0</v>
      </c>
      <c r="BB3358">
        <f>IF(OR($D3358="51",$D3358="52",$D3358="61"),0,(AD3358/'Totals and Drop Down Lists'!Z$5)*Inputs!H$39)</f>
        <v>0</v>
      </c>
      <c r="BC3358">
        <f>IF(OR($D3358="51",$D3358="52",$D3358="61"),0,(AE3358/'Totals and Drop Down Lists'!AA$5)*Inputs!I$39)</f>
        <v>0</v>
      </c>
      <c r="BD3358">
        <f>IF(OR($D3358="51",$D3358="52",$D3358="61"),0,(AF3358/'Totals and Drop Down Lists'!AB$5)*Inputs!J$39)</f>
        <v>0</v>
      </c>
      <c r="BE3358">
        <f>IF(OR($D3358="51",$D3358="52",$D3358="61"),0,(AG3358/'Totals and Drop Down Lists'!AC$5)*Inputs!K$39)</f>
        <v>0</v>
      </c>
      <c r="BF3358">
        <f>IF(OR($D3358="51",$D3358="52",$D3358="61"),0,(AH3358/'Totals and Drop Down Lists'!AD$5)*Inputs!L$39)</f>
        <v>0</v>
      </c>
      <c r="BG3358" s="10">
        <f t="shared" si="469"/>
        <v>280291.84628515888</v>
      </c>
    </row>
    <row r="3359" spans="1:59">
      <c r="A3359" s="1" t="s">
        <v>7679</v>
      </c>
      <c r="B3359" s="1" t="s">
        <v>5992</v>
      </c>
      <c r="C3359" s="1" t="s">
        <v>6015</v>
      </c>
      <c r="D3359" s="1" t="s">
        <v>10</v>
      </c>
      <c r="E3359" s="1" t="s">
        <v>6016</v>
      </c>
      <c r="F3359" s="2">
        <v>131237</v>
      </c>
      <c r="G3359" s="2">
        <v>1935</v>
      </c>
      <c r="H3359" s="2">
        <v>227</v>
      </c>
      <c r="I3359" s="2">
        <v>21624</v>
      </c>
      <c r="J3359" s="2">
        <v>44307</v>
      </c>
      <c r="K3359" s="2">
        <v>22596</v>
      </c>
      <c r="L3359" s="2">
        <v>217</v>
      </c>
      <c r="M3359" s="2">
        <v>32</v>
      </c>
      <c r="N3359" s="2">
        <v>20</v>
      </c>
      <c r="O3359" s="2">
        <v>709</v>
      </c>
      <c r="P3359" s="2">
        <v>216</v>
      </c>
      <c r="Q3359" s="2">
        <v>193</v>
      </c>
      <c r="R3359" s="2">
        <v>231</v>
      </c>
      <c r="S3359" s="2">
        <v>19812700</v>
      </c>
      <c r="T3359" s="2">
        <v>948657500</v>
      </c>
      <c r="U3359" s="2">
        <v>6485</v>
      </c>
      <c r="V3359" s="2">
        <v>350</v>
      </c>
      <c r="W3359" s="2">
        <v>400</v>
      </c>
      <c r="X3359" s="2">
        <v>3410</v>
      </c>
      <c r="Y3359" s="2">
        <v>170</v>
      </c>
      <c r="Z3359" s="2">
        <v>2665</v>
      </c>
      <c r="AA3359" s="9">
        <f t="shared" si="470"/>
        <v>131237</v>
      </c>
      <c r="AB3359" s="9">
        <f t="shared" si="471"/>
        <v>19462</v>
      </c>
      <c r="AC3359" s="9">
        <f t="shared" si="472"/>
        <v>1618</v>
      </c>
      <c r="AD3359" s="9">
        <f t="shared" si="473"/>
        <v>231</v>
      </c>
      <c r="AE3359" s="44">
        <f t="shared" si="474"/>
        <v>8.0479741517512334E-4</v>
      </c>
      <c r="AF3359" s="9">
        <f t="shared" si="475"/>
        <v>2660</v>
      </c>
      <c r="AG3359" s="9">
        <f t="shared" si="468"/>
        <v>2835</v>
      </c>
      <c r="AH3359" s="44">
        <f t="shared" si="476"/>
        <v>5.3797658082347277E-4</v>
      </c>
      <c r="AI3359">
        <f>AA3359/'Totals and Drop Down Lists'!W$6*Inputs!E$37</f>
        <v>119050.38561312632</v>
      </c>
      <c r="AJ3359">
        <f>AB3359/'Totals and Drop Down Lists'!X$6*Inputs!F$37</f>
        <v>64037.515350815134</v>
      </c>
      <c r="AK3359">
        <f>AC3359/'Totals and Drop Down Lists'!Y$6*Inputs!G$37</f>
        <v>10666.402538259059</v>
      </c>
      <c r="AL3359">
        <f>AD3359/'Totals and Drop Down Lists'!Z$6*Inputs!H$37</f>
        <v>1852.0427933685885</v>
      </c>
      <c r="AM3359">
        <f>AE3359/'Totals and Drop Down Lists'!AA$6*Inputs!I$37</f>
        <v>100188.70738527259</v>
      </c>
      <c r="AN3359">
        <f>AF3359/'Totals and Drop Down Lists'!AB$6*Inputs!J$37</f>
        <v>53084.803753317014</v>
      </c>
      <c r="AO3359">
        <f>AG3359/'Totals and Drop Down Lists'!AC$6*Inputs!K$37</f>
        <v>52797.838467724738</v>
      </c>
      <c r="AP3359">
        <f>AH3359/'Totals and Drop Down Lists'!AD$6*Inputs!L$37</f>
        <v>126601.97983608118</v>
      </c>
      <c r="AQ3359">
        <f>IF(OR($D3359="51",$D3359="52",$D3359="61"),(AA3359/'Totals and Drop Down Lists'!W$4)*Inputs!E$38,0)</f>
        <v>0</v>
      </c>
      <c r="AR3359">
        <f>IF(OR($D3359="51",$D3359="52",$D3359="61"),(AB3359/'Totals and Drop Down Lists'!X$4)*Inputs!F$38,0)</f>
        <v>0</v>
      </c>
      <c r="AS3359">
        <f>IF(OR($D3359="51",$D3359="52",$D3359="61"),(AC3359/'Totals and Drop Down Lists'!Y$4)*Inputs!G$38,0)</f>
        <v>0</v>
      </c>
      <c r="AT3359">
        <f>IF(OR($D3359="51",$D3359="52",$D3359="61"),(AD3359/'Totals and Drop Down Lists'!Z$4)*Inputs!H$38,0)</f>
        <v>0</v>
      </c>
      <c r="AU3359">
        <f>IF(OR($D3359="51",$D3359="52",$D3359="61"),(AE3359/'Totals and Drop Down Lists'!AA$4)*Inputs!I$38,0)</f>
        <v>0</v>
      </c>
      <c r="AV3359">
        <f>IF(OR($D3359="51",$D3359="52",$D3359="61"),(AF3359/'Totals and Drop Down Lists'!AB$4)*Inputs!J$38,0)</f>
        <v>0</v>
      </c>
      <c r="AW3359">
        <f>IF(OR($D3359="51",$D3359="52",$D3359="61"),(AG3359/'Totals and Drop Down Lists'!AC$4)*Inputs!K$38,0)</f>
        <v>0</v>
      </c>
      <c r="AX3359">
        <f>IF(OR($D3359="51",$D3359="52",$D3359="61"),(AH3359/'Totals and Drop Down Lists'!AD$4)*Inputs!L$38,0)</f>
        <v>0</v>
      </c>
      <c r="AY3359">
        <f>IF(OR($D3359="51",$D3359="52",$D3359="61"),0,(AA3359/'Totals and Drop Down Lists'!W$5)*Inputs!E$39)</f>
        <v>0</v>
      </c>
      <c r="AZ3359">
        <f>IF(OR($D3359="51",$D3359="52",$D3359="61"),0,(AB3359/'Totals and Drop Down Lists'!X$5)*Inputs!F$39)</f>
        <v>0</v>
      </c>
      <c r="BA3359">
        <f>IF(OR($D3359="51",$D3359="52",$D3359="61"),0,(AC3359/'Totals and Drop Down Lists'!Y$5)*Inputs!G$39)</f>
        <v>0</v>
      </c>
      <c r="BB3359">
        <f>IF(OR($D3359="51",$D3359="52",$D3359="61"),0,(AD3359/'Totals and Drop Down Lists'!Z$5)*Inputs!H$39)</f>
        <v>0</v>
      </c>
      <c r="BC3359">
        <f>IF(OR($D3359="51",$D3359="52",$D3359="61"),0,(AE3359/'Totals and Drop Down Lists'!AA$5)*Inputs!I$39)</f>
        <v>0</v>
      </c>
      <c r="BD3359">
        <f>IF(OR($D3359="51",$D3359="52",$D3359="61"),0,(AF3359/'Totals and Drop Down Lists'!AB$5)*Inputs!J$39)</f>
        <v>0</v>
      </c>
      <c r="BE3359">
        <f>IF(OR($D3359="51",$D3359="52",$D3359="61"),0,(AG3359/'Totals and Drop Down Lists'!AC$5)*Inputs!K$39)</f>
        <v>0</v>
      </c>
      <c r="BF3359">
        <f>IF(OR($D3359="51",$D3359="52",$D3359="61"),0,(AH3359/'Totals and Drop Down Lists'!AD$5)*Inputs!L$39)</f>
        <v>0</v>
      </c>
      <c r="BG3359" s="10">
        <f t="shared" si="469"/>
        <v>528279.67573796457</v>
      </c>
    </row>
    <row r="3360" spans="1:59">
      <c r="A3360" s="1" t="s">
        <v>7679</v>
      </c>
      <c r="B3360" s="1" t="s">
        <v>5992</v>
      </c>
      <c r="C3360" s="1" t="s">
        <v>6017</v>
      </c>
      <c r="D3360" s="1" t="s">
        <v>7</v>
      </c>
      <c r="E3360" s="1" t="s">
        <v>6018</v>
      </c>
      <c r="F3360" s="2">
        <v>240524</v>
      </c>
      <c r="G3360" s="2">
        <v>2770</v>
      </c>
      <c r="H3360" s="2">
        <v>164</v>
      </c>
      <c r="I3360" s="2">
        <v>73013</v>
      </c>
      <c r="J3360" s="2">
        <v>64012</v>
      </c>
      <c r="K3360" s="2">
        <v>23562</v>
      </c>
      <c r="L3360" s="2">
        <v>3366</v>
      </c>
      <c r="M3360" s="2">
        <v>741</v>
      </c>
      <c r="N3360" s="2">
        <v>368</v>
      </c>
      <c r="O3360" s="2">
        <v>3662</v>
      </c>
      <c r="P3360" s="2">
        <v>1456</v>
      </c>
      <c r="Q3360" s="2">
        <v>548</v>
      </c>
      <c r="R3360" s="2">
        <v>2428</v>
      </c>
      <c r="S3360" s="2">
        <v>17434800</v>
      </c>
      <c r="T3360" s="2">
        <v>763522300</v>
      </c>
      <c r="U3360" s="2">
        <v>1185</v>
      </c>
      <c r="V3360" s="2">
        <v>1015</v>
      </c>
      <c r="W3360" s="2">
        <v>20</v>
      </c>
      <c r="X3360" s="2">
        <v>6770</v>
      </c>
      <c r="Y3360" s="2">
        <v>1010</v>
      </c>
      <c r="Z3360" s="2">
        <v>4475</v>
      </c>
      <c r="AA3360" s="9">
        <f t="shared" si="470"/>
        <v>240524</v>
      </c>
      <c r="AB3360" s="9">
        <f t="shared" si="471"/>
        <v>70079</v>
      </c>
      <c r="AC3360" s="9">
        <f t="shared" si="472"/>
        <v>12569</v>
      </c>
      <c r="AD3360" s="9">
        <f t="shared" si="473"/>
        <v>2428</v>
      </c>
      <c r="AE3360" s="44">
        <f t="shared" si="474"/>
        <v>6.0570156067482465E-4</v>
      </c>
      <c r="AF3360" s="9">
        <f t="shared" si="475"/>
        <v>5735</v>
      </c>
      <c r="AG3360" s="9">
        <f t="shared" si="468"/>
        <v>5485</v>
      </c>
      <c r="AH3360" s="44">
        <f t="shared" si="476"/>
        <v>7.5123960091934771E-4</v>
      </c>
      <c r="AI3360">
        <f>AA3360/'Totals and Drop Down Lists'!W$6*Inputs!E$37</f>
        <v>218189.03928931316</v>
      </c>
      <c r="AJ3360">
        <f>AB3360/'Totals and Drop Down Lists'!X$6*Inputs!F$37</f>
        <v>230587.04338042202</v>
      </c>
      <c r="AK3360">
        <f>AC3360/'Totals and Drop Down Lists'!Y$6*Inputs!G$37</f>
        <v>82859.093636204037</v>
      </c>
      <c r="AL3360">
        <f>AD3360/'Totals and Drop Down Lists'!Z$6*Inputs!H$37</f>
        <v>19466.493083545163</v>
      </c>
      <c r="AM3360">
        <f>AE3360/'Totals and Drop Down Lists'!AA$6*Inputs!I$37</f>
        <v>75403.393799479381</v>
      </c>
      <c r="AN3360">
        <f>AF3360/'Totals and Drop Down Lists'!AB$6*Inputs!J$37</f>
        <v>114451.6351598771</v>
      </c>
      <c r="AO3360">
        <f>AG3360/'Totals and Drop Down Lists'!AC$6*Inputs!K$37</f>
        <v>102150.31534231752</v>
      </c>
      <c r="AP3360">
        <f>AH3360/'Totals and Drop Down Lists'!AD$6*Inputs!L$37</f>
        <v>176789.14695891758</v>
      </c>
      <c r="AQ3360">
        <f>IF(OR($D3360="51",$D3360="52",$D3360="61"),(AA3360/'Totals and Drop Down Lists'!W$4)*Inputs!E$38,0)</f>
        <v>0</v>
      </c>
      <c r="AR3360">
        <f>IF(OR($D3360="51",$D3360="52",$D3360="61"),(AB3360/'Totals and Drop Down Lists'!X$4)*Inputs!F$38,0)</f>
        <v>0</v>
      </c>
      <c r="AS3360">
        <f>IF(OR($D3360="51",$D3360="52",$D3360="61"),(AC3360/'Totals and Drop Down Lists'!Y$4)*Inputs!G$38,0)</f>
        <v>0</v>
      </c>
      <c r="AT3360">
        <f>IF(OR($D3360="51",$D3360="52",$D3360="61"),(AD3360/'Totals and Drop Down Lists'!Z$4)*Inputs!H$38,0)</f>
        <v>0</v>
      </c>
      <c r="AU3360">
        <f>IF(OR($D3360="51",$D3360="52",$D3360="61"),(AE3360/'Totals and Drop Down Lists'!AA$4)*Inputs!I$38,0)</f>
        <v>0</v>
      </c>
      <c r="AV3360">
        <f>IF(OR($D3360="51",$D3360="52",$D3360="61"),(AF3360/'Totals and Drop Down Lists'!AB$4)*Inputs!J$38,0)</f>
        <v>0</v>
      </c>
      <c r="AW3360">
        <f>IF(OR($D3360="51",$D3360="52",$D3360="61"),(AG3360/'Totals and Drop Down Lists'!AC$4)*Inputs!K$38,0)</f>
        <v>0</v>
      </c>
      <c r="AX3360">
        <f>IF(OR($D3360="51",$D3360="52",$D3360="61"),(AH3360/'Totals and Drop Down Lists'!AD$4)*Inputs!L$38,0)</f>
        <v>0</v>
      </c>
      <c r="AY3360">
        <f>IF(OR($D3360="51",$D3360="52",$D3360="61"),0,(AA3360/'Totals and Drop Down Lists'!W$5)*Inputs!E$39)</f>
        <v>0</v>
      </c>
      <c r="AZ3360">
        <f>IF(OR($D3360="51",$D3360="52",$D3360="61"),0,(AB3360/'Totals and Drop Down Lists'!X$5)*Inputs!F$39)</f>
        <v>0</v>
      </c>
      <c r="BA3360">
        <f>IF(OR($D3360="51",$D3360="52",$D3360="61"),0,(AC3360/'Totals and Drop Down Lists'!Y$5)*Inputs!G$39)</f>
        <v>0</v>
      </c>
      <c r="BB3360">
        <f>IF(OR($D3360="51",$D3360="52",$D3360="61"),0,(AD3360/'Totals and Drop Down Lists'!Z$5)*Inputs!H$39)</f>
        <v>0</v>
      </c>
      <c r="BC3360">
        <f>IF(OR($D3360="51",$D3360="52",$D3360="61"),0,(AE3360/'Totals and Drop Down Lists'!AA$5)*Inputs!I$39)</f>
        <v>0</v>
      </c>
      <c r="BD3360">
        <f>IF(OR($D3360="51",$D3360="52",$D3360="61"),0,(AF3360/'Totals and Drop Down Lists'!AB$5)*Inputs!J$39)</f>
        <v>0</v>
      </c>
      <c r="BE3360">
        <f>IF(OR($D3360="51",$D3360="52",$D3360="61"),0,(AG3360/'Totals and Drop Down Lists'!AC$5)*Inputs!K$39)</f>
        <v>0</v>
      </c>
      <c r="BF3360">
        <f>IF(OR($D3360="51",$D3360="52",$D3360="61"),0,(AH3360/'Totals and Drop Down Lists'!AD$5)*Inputs!L$39)</f>
        <v>0</v>
      </c>
      <c r="BG3360" s="10">
        <f t="shared" si="469"/>
        <v>1019896.160650076</v>
      </c>
    </row>
    <row r="3361" spans="1:59">
      <c r="A3361" s="1" t="s">
        <v>7679</v>
      </c>
      <c r="B3361" s="1" t="s">
        <v>5992</v>
      </c>
      <c r="C3361" s="1" t="s">
        <v>6019</v>
      </c>
      <c r="D3361" s="1" t="s">
        <v>10</v>
      </c>
      <c r="E3361" s="1" t="s">
        <v>6020</v>
      </c>
      <c r="F3361" s="2">
        <v>86136</v>
      </c>
      <c r="G3361" s="2">
        <v>246</v>
      </c>
      <c r="H3361" s="2">
        <v>57</v>
      </c>
      <c r="I3361" s="2">
        <v>4298</v>
      </c>
      <c r="J3361" s="2">
        <v>31239</v>
      </c>
      <c r="K3361" s="2">
        <v>8086</v>
      </c>
      <c r="L3361" s="2">
        <v>189</v>
      </c>
      <c r="M3361" s="2">
        <v>0</v>
      </c>
      <c r="N3361" s="2">
        <v>0</v>
      </c>
      <c r="O3361" s="2">
        <v>212</v>
      </c>
      <c r="P3361" s="2">
        <v>0</v>
      </c>
      <c r="Q3361" s="2">
        <v>75</v>
      </c>
      <c r="R3361" s="2">
        <v>157</v>
      </c>
      <c r="S3361" s="2">
        <v>9236400</v>
      </c>
      <c r="T3361" s="2">
        <v>515958000</v>
      </c>
      <c r="U3361" s="2">
        <v>292</v>
      </c>
      <c r="V3361" s="2">
        <v>80</v>
      </c>
      <c r="W3361" s="2">
        <v>30</v>
      </c>
      <c r="X3361" s="2">
        <v>525</v>
      </c>
      <c r="Y3361" s="2">
        <v>30</v>
      </c>
      <c r="Z3361" s="2">
        <v>365</v>
      </c>
      <c r="AA3361" s="9">
        <f t="shared" si="470"/>
        <v>86136</v>
      </c>
      <c r="AB3361" s="9">
        <f t="shared" si="471"/>
        <v>3995</v>
      </c>
      <c r="AC3361" s="9">
        <f t="shared" si="472"/>
        <v>633</v>
      </c>
      <c r="AD3361" s="9">
        <f t="shared" si="473"/>
        <v>157</v>
      </c>
      <c r="AE3361" s="44">
        <f t="shared" si="474"/>
        <v>1.4617265550710012E-4</v>
      </c>
      <c r="AF3361" s="9">
        <f t="shared" si="475"/>
        <v>415</v>
      </c>
      <c r="AG3361" s="9">
        <f t="shared" si="468"/>
        <v>395</v>
      </c>
      <c r="AH3361" s="44">
        <f t="shared" si="476"/>
        <v>3.8043879359530059E-5</v>
      </c>
      <c r="AI3361">
        <f>AA3361/'Totals and Drop Down Lists'!W$6*Inputs!E$37</f>
        <v>78137.44611026044</v>
      </c>
      <c r="AJ3361">
        <f>AB3361/'Totals and Drop Down Lists'!X$6*Inputs!F$37</f>
        <v>13145.096795113886</v>
      </c>
      <c r="AK3361">
        <f>AC3361/'Totals and Drop Down Lists'!Y$6*Inputs!G$37</f>
        <v>4172.9498187379386</v>
      </c>
      <c r="AL3361">
        <f>AD3361/'Totals and Drop Down Lists'!Z$6*Inputs!H$37</f>
        <v>1258.7476993890407</v>
      </c>
      <c r="AM3361">
        <f>AE3361/'Totals and Drop Down Lists'!AA$6*Inputs!I$37</f>
        <v>18196.938924241447</v>
      </c>
      <c r="AN3361">
        <f>AF3361/'Totals and Drop Down Lists'!AB$6*Inputs!J$37</f>
        <v>8282.0276532430689</v>
      </c>
      <c r="AO3361">
        <f>AG3361/'Totals and Drop Down Lists'!AC$6*Inputs!K$37</f>
        <v>7356.3125907411895</v>
      </c>
      <c r="AP3361">
        <f>AH3361/'Totals and Drop Down Lists'!AD$6*Inputs!L$37</f>
        <v>8952.8626695777184</v>
      </c>
      <c r="AQ3361">
        <f>IF(OR($D3361="51",$D3361="52",$D3361="61"),(AA3361/'Totals and Drop Down Lists'!W$4)*Inputs!E$38,0)</f>
        <v>0</v>
      </c>
      <c r="AR3361">
        <f>IF(OR($D3361="51",$D3361="52",$D3361="61"),(AB3361/'Totals and Drop Down Lists'!X$4)*Inputs!F$38,0)</f>
        <v>0</v>
      </c>
      <c r="AS3361">
        <f>IF(OR($D3361="51",$D3361="52",$D3361="61"),(AC3361/'Totals and Drop Down Lists'!Y$4)*Inputs!G$38,0)</f>
        <v>0</v>
      </c>
      <c r="AT3361">
        <f>IF(OR($D3361="51",$D3361="52",$D3361="61"),(AD3361/'Totals and Drop Down Lists'!Z$4)*Inputs!H$38,0)</f>
        <v>0</v>
      </c>
      <c r="AU3361">
        <f>IF(OR($D3361="51",$D3361="52",$D3361="61"),(AE3361/'Totals and Drop Down Lists'!AA$4)*Inputs!I$38,0)</f>
        <v>0</v>
      </c>
      <c r="AV3361">
        <f>IF(OR($D3361="51",$D3361="52",$D3361="61"),(AF3361/'Totals and Drop Down Lists'!AB$4)*Inputs!J$38,0)</f>
        <v>0</v>
      </c>
      <c r="AW3361">
        <f>IF(OR($D3361="51",$D3361="52",$D3361="61"),(AG3361/'Totals and Drop Down Lists'!AC$4)*Inputs!K$38,0)</f>
        <v>0</v>
      </c>
      <c r="AX3361">
        <f>IF(OR($D3361="51",$D3361="52",$D3361="61"),(AH3361/'Totals and Drop Down Lists'!AD$4)*Inputs!L$38,0)</f>
        <v>0</v>
      </c>
      <c r="AY3361">
        <f>IF(OR($D3361="51",$D3361="52",$D3361="61"),0,(AA3361/'Totals and Drop Down Lists'!W$5)*Inputs!E$39)</f>
        <v>0</v>
      </c>
      <c r="AZ3361">
        <f>IF(OR($D3361="51",$D3361="52",$D3361="61"),0,(AB3361/'Totals and Drop Down Lists'!X$5)*Inputs!F$39)</f>
        <v>0</v>
      </c>
      <c r="BA3361">
        <f>IF(OR($D3361="51",$D3361="52",$D3361="61"),0,(AC3361/'Totals and Drop Down Lists'!Y$5)*Inputs!G$39)</f>
        <v>0</v>
      </c>
      <c r="BB3361">
        <f>IF(OR($D3361="51",$D3361="52",$D3361="61"),0,(AD3361/'Totals and Drop Down Lists'!Z$5)*Inputs!H$39)</f>
        <v>0</v>
      </c>
      <c r="BC3361">
        <f>IF(OR($D3361="51",$D3361="52",$D3361="61"),0,(AE3361/'Totals and Drop Down Lists'!AA$5)*Inputs!I$39)</f>
        <v>0</v>
      </c>
      <c r="BD3361">
        <f>IF(OR($D3361="51",$D3361="52",$D3361="61"),0,(AF3361/'Totals and Drop Down Lists'!AB$5)*Inputs!J$39)</f>
        <v>0</v>
      </c>
      <c r="BE3361">
        <f>IF(OR($D3361="51",$D3361="52",$D3361="61"),0,(AG3361/'Totals and Drop Down Lists'!AC$5)*Inputs!K$39)</f>
        <v>0</v>
      </c>
      <c r="BF3361">
        <f>IF(OR($D3361="51",$D3361="52",$D3361="61"),0,(AH3361/'Totals and Drop Down Lists'!AD$5)*Inputs!L$39)</f>
        <v>0</v>
      </c>
      <c r="BG3361" s="10">
        <f t="shared" si="469"/>
        <v>139502.38226130474</v>
      </c>
    </row>
    <row r="3362" spans="1:59">
      <c r="A3362" s="1" t="s">
        <v>7679</v>
      </c>
      <c r="B3362" s="1" t="s">
        <v>5992</v>
      </c>
      <c r="C3362" s="1" t="s">
        <v>6021</v>
      </c>
      <c r="D3362" s="1" t="s">
        <v>10</v>
      </c>
      <c r="E3362" s="1" t="s">
        <v>6022</v>
      </c>
      <c r="F3362" s="2">
        <v>97462</v>
      </c>
      <c r="G3362" s="2">
        <v>566</v>
      </c>
      <c r="H3362" s="2">
        <v>140</v>
      </c>
      <c r="I3362" s="2">
        <v>9495</v>
      </c>
      <c r="J3362" s="2">
        <v>37321</v>
      </c>
      <c r="K3362" s="2">
        <v>20563</v>
      </c>
      <c r="L3362" s="2">
        <v>323</v>
      </c>
      <c r="M3362" s="2">
        <v>90</v>
      </c>
      <c r="N3362" s="2">
        <v>21</v>
      </c>
      <c r="O3362" s="2">
        <v>950</v>
      </c>
      <c r="P3362" s="2">
        <v>130</v>
      </c>
      <c r="Q3362" s="2">
        <v>73</v>
      </c>
      <c r="R3362" s="2">
        <v>398</v>
      </c>
      <c r="S3362" s="2">
        <v>20914700</v>
      </c>
      <c r="T3362" s="2">
        <v>1048789400</v>
      </c>
      <c r="U3362" s="2">
        <v>1345</v>
      </c>
      <c r="V3362" s="2">
        <v>220</v>
      </c>
      <c r="W3362" s="2">
        <v>35</v>
      </c>
      <c r="X3362" s="2">
        <v>1650</v>
      </c>
      <c r="Y3362" s="2">
        <v>200</v>
      </c>
      <c r="Z3362" s="2">
        <v>1290</v>
      </c>
      <c r="AA3362" s="9">
        <f t="shared" si="470"/>
        <v>97462</v>
      </c>
      <c r="AB3362" s="9">
        <f t="shared" si="471"/>
        <v>8789</v>
      </c>
      <c r="AC3362" s="9">
        <f t="shared" si="472"/>
        <v>1985</v>
      </c>
      <c r="AD3362" s="9">
        <f t="shared" si="473"/>
        <v>398</v>
      </c>
      <c r="AE3362" s="44">
        <f t="shared" si="474"/>
        <v>7.912531737751772E-4</v>
      </c>
      <c r="AF3362" s="9">
        <f t="shared" si="475"/>
        <v>1395</v>
      </c>
      <c r="AG3362" s="9">
        <f t="shared" si="468"/>
        <v>1490</v>
      </c>
      <c r="AH3362" s="44">
        <f t="shared" si="476"/>
        <v>3.0547140207736362E-4</v>
      </c>
      <c r="AI3362">
        <f>AA3362/'Totals and Drop Down Lists'!W$6*Inputs!E$37</f>
        <v>88411.718361639767</v>
      </c>
      <c r="AJ3362">
        <f>AB3362/'Totals and Drop Down Lists'!X$6*Inputs!F$37</f>
        <v>28919.212949250548</v>
      </c>
      <c r="AK3362">
        <f>AC3362/'Totals and Drop Down Lists'!Y$6*Inputs!G$37</f>
        <v>13085.79050583698</v>
      </c>
      <c r="AL3362">
        <f>AD3362/'Totals and Drop Down Lists'!Z$6*Inputs!H$37</f>
        <v>3190.9655054575674</v>
      </c>
      <c r="AM3362">
        <f>AE3362/'Totals and Drop Down Lists'!AA$6*Inputs!I$37</f>
        <v>98502.593572295897</v>
      </c>
      <c r="AN3362">
        <f>AF3362/'Totals and Drop Down Lists'!AB$6*Inputs!J$37</f>
        <v>27839.586930780915</v>
      </c>
      <c r="AO3362">
        <f>AG3362/'Totals and Drop Down Lists'!AC$6*Inputs!K$37</f>
        <v>27749.128506846511</v>
      </c>
      <c r="AP3362">
        <f>AH3362/'Totals and Drop Down Lists'!AD$6*Inputs!L$37</f>
        <v>71886.557268164383</v>
      </c>
      <c r="AQ3362">
        <f>IF(OR($D3362="51",$D3362="52",$D3362="61"),(AA3362/'Totals and Drop Down Lists'!W$4)*Inputs!E$38,0)</f>
        <v>0</v>
      </c>
      <c r="AR3362">
        <f>IF(OR($D3362="51",$D3362="52",$D3362="61"),(AB3362/'Totals and Drop Down Lists'!X$4)*Inputs!F$38,0)</f>
        <v>0</v>
      </c>
      <c r="AS3362">
        <f>IF(OR($D3362="51",$D3362="52",$D3362="61"),(AC3362/'Totals and Drop Down Lists'!Y$4)*Inputs!G$38,0)</f>
        <v>0</v>
      </c>
      <c r="AT3362">
        <f>IF(OR($D3362="51",$D3362="52",$D3362="61"),(AD3362/'Totals and Drop Down Lists'!Z$4)*Inputs!H$38,0)</f>
        <v>0</v>
      </c>
      <c r="AU3362">
        <f>IF(OR($D3362="51",$D3362="52",$D3362="61"),(AE3362/'Totals and Drop Down Lists'!AA$4)*Inputs!I$38,0)</f>
        <v>0</v>
      </c>
      <c r="AV3362">
        <f>IF(OR($D3362="51",$D3362="52",$D3362="61"),(AF3362/'Totals and Drop Down Lists'!AB$4)*Inputs!J$38,0)</f>
        <v>0</v>
      </c>
      <c r="AW3362">
        <f>IF(OR($D3362="51",$D3362="52",$D3362="61"),(AG3362/'Totals and Drop Down Lists'!AC$4)*Inputs!K$38,0)</f>
        <v>0</v>
      </c>
      <c r="AX3362">
        <f>IF(OR($D3362="51",$D3362="52",$D3362="61"),(AH3362/'Totals and Drop Down Lists'!AD$4)*Inputs!L$38,0)</f>
        <v>0</v>
      </c>
      <c r="AY3362">
        <f>IF(OR($D3362="51",$D3362="52",$D3362="61"),0,(AA3362/'Totals and Drop Down Lists'!W$5)*Inputs!E$39)</f>
        <v>0</v>
      </c>
      <c r="AZ3362">
        <f>IF(OR($D3362="51",$D3362="52",$D3362="61"),0,(AB3362/'Totals and Drop Down Lists'!X$5)*Inputs!F$39)</f>
        <v>0</v>
      </c>
      <c r="BA3362">
        <f>IF(OR($D3362="51",$D3362="52",$D3362="61"),0,(AC3362/'Totals and Drop Down Lists'!Y$5)*Inputs!G$39)</f>
        <v>0</v>
      </c>
      <c r="BB3362">
        <f>IF(OR($D3362="51",$D3362="52",$D3362="61"),0,(AD3362/'Totals and Drop Down Lists'!Z$5)*Inputs!H$39)</f>
        <v>0</v>
      </c>
      <c r="BC3362">
        <f>IF(OR($D3362="51",$D3362="52",$D3362="61"),0,(AE3362/'Totals and Drop Down Lists'!AA$5)*Inputs!I$39)</f>
        <v>0</v>
      </c>
      <c r="BD3362">
        <f>IF(OR($D3362="51",$D3362="52",$D3362="61"),0,(AF3362/'Totals and Drop Down Lists'!AB$5)*Inputs!J$39)</f>
        <v>0</v>
      </c>
      <c r="BE3362">
        <f>IF(OR($D3362="51",$D3362="52",$D3362="61"),0,(AG3362/'Totals and Drop Down Lists'!AC$5)*Inputs!K$39)</f>
        <v>0</v>
      </c>
      <c r="BF3362">
        <f>IF(OR($D3362="51",$D3362="52",$D3362="61"),0,(AH3362/'Totals and Drop Down Lists'!AD$5)*Inputs!L$39)</f>
        <v>0</v>
      </c>
      <c r="BG3362" s="10">
        <f t="shared" si="469"/>
        <v>359585.55360027251</v>
      </c>
    </row>
    <row r="3363" spans="1:59">
      <c r="A3363" s="1" t="s">
        <v>7679</v>
      </c>
      <c r="B3363" s="1" t="s">
        <v>5992</v>
      </c>
      <c r="C3363" s="1" t="s">
        <v>6023</v>
      </c>
      <c r="D3363" s="1" t="s">
        <v>10</v>
      </c>
      <c r="E3363" s="1" t="s">
        <v>6024</v>
      </c>
      <c r="F3363" s="2">
        <v>81435</v>
      </c>
      <c r="G3363" s="2">
        <v>589</v>
      </c>
      <c r="H3363" s="2">
        <v>83</v>
      </c>
      <c r="I3363" s="2">
        <v>13485</v>
      </c>
      <c r="J3363" s="2">
        <v>30100</v>
      </c>
      <c r="K3363" s="2">
        <v>13137</v>
      </c>
      <c r="L3363" s="2">
        <v>319</v>
      </c>
      <c r="M3363" s="2">
        <v>115</v>
      </c>
      <c r="N3363" s="2">
        <v>0</v>
      </c>
      <c r="O3363" s="2">
        <v>294</v>
      </c>
      <c r="P3363" s="2">
        <v>308</v>
      </c>
      <c r="Q3363" s="2">
        <v>23</v>
      </c>
      <c r="R3363" s="2">
        <v>760</v>
      </c>
      <c r="S3363" s="2">
        <v>10241000</v>
      </c>
      <c r="T3363" s="2">
        <v>487789800</v>
      </c>
      <c r="U3363" s="2">
        <v>1109</v>
      </c>
      <c r="V3363" s="2">
        <v>530</v>
      </c>
      <c r="W3363" s="2">
        <v>35</v>
      </c>
      <c r="X3363" s="2">
        <v>2375</v>
      </c>
      <c r="Y3363" s="2">
        <v>245</v>
      </c>
      <c r="Z3363" s="2">
        <v>1565</v>
      </c>
      <c r="AA3363" s="9">
        <f t="shared" si="470"/>
        <v>81435</v>
      </c>
      <c r="AB3363" s="9">
        <f t="shared" si="471"/>
        <v>12813</v>
      </c>
      <c r="AC3363" s="9">
        <f t="shared" si="472"/>
        <v>1819</v>
      </c>
      <c r="AD3363" s="9">
        <f t="shared" si="473"/>
        <v>760</v>
      </c>
      <c r="AE3363" s="44">
        <f t="shared" si="474"/>
        <v>4.0042546646800299E-4</v>
      </c>
      <c r="AF3363" s="9">
        <f t="shared" si="475"/>
        <v>1810</v>
      </c>
      <c r="AG3363" s="9">
        <f t="shared" si="468"/>
        <v>1810</v>
      </c>
      <c r="AH3363" s="44">
        <f t="shared" si="476"/>
        <v>2.939404572968399E-4</v>
      </c>
      <c r="AI3363">
        <f>AA3363/'Totals and Drop Down Lists'!W$6*Inputs!E$37</f>
        <v>73872.979056248936</v>
      </c>
      <c r="AJ3363">
        <f>AB3363/'Totals and Drop Down Lists'!X$6*Inputs!F$37</f>
        <v>42159.73097266438</v>
      </c>
      <c r="AK3363">
        <f>AC3363/'Totals and Drop Down Lists'!Y$6*Inputs!G$37</f>
        <v>11991.462433308548</v>
      </c>
      <c r="AL3363">
        <f>AD3363/'Totals and Drop Down Lists'!Z$6*Inputs!H$37</f>
        <v>6093.3009651953553</v>
      </c>
      <c r="AM3363">
        <f>AE3363/'Totals and Drop Down Lists'!AA$6*Inputs!I$37</f>
        <v>49848.706187561947</v>
      </c>
      <c r="AN3363">
        <f>AF3363/'Totals and Drop Down Lists'!AB$6*Inputs!J$37</f>
        <v>36121.614584023984</v>
      </c>
      <c r="AO3363">
        <f>AG3363/'Totals and Drop Down Lists'!AC$6*Inputs!K$37</f>
        <v>33708.672884155829</v>
      </c>
      <c r="AP3363">
        <f>AH3363/'Totals and Drop Down Lists'!AD$6*Inputs!L$37</f>
        <v>69172.981081706093</v>
      </c>
      <c r="AQ3363">
        <f>IF(OR($D3363="51",$D3363="52",$D3363="61"),(AA3363/'Totals and Drop Down Lists'!W$4)*Inputs!E$38,0)</f>
        <v>0</v>
      </c>
      <c r="AR3363">
        <f>IF(OR($D3363="51",$D3363="52",$D3363="61"),(AB3363/'Totals and Drop Down Lists'!X$4)*Inputs!F$38,0)</f>
        <v>0</v>
      </c>
      <c r="AS3363">
        <f>IF(OR($D3363="51",$D3363="52",$D3363="61"),(AC3363/'Totals and Drop Down Lists'!Y$4)*Inputs!G$38,0)</f>
        <v>0</v>
      </c>
      <c r="AT3363">
        <f>IF(OR($D3363="51",$D3363="52",$D3363="61"),(AD3363/'Totals and Drop Down Lists'!Z$4)*Inputs!H$38,0)</f>
        <v>0</v>
      </c>
      <c r="AU3363">
        <f>IF(OR($D3363="51",$D3363="52",$D3363="61"),(AE3363/'Totals and Drop Down Lists'!AA$4)*Inputs!I$38,0)</f>
        <v>0</v>
      </c>
      <c r="AV3363">
        <f>IF(OR($D3363="51",$D3363="52",$D3363="61"),(AF3363/'Totals and Drop Down Lists'!AB$4)*Inputs!J$38,0)</f>
        <v>0</v>
      </c>
      <c r="AW3363">
        <f>IF(OR($D3363="51",$D3363="52",$D3363="61"),(AG3363/'Totals and Drop Down Lists'!AC$4)*Inputs!K$38,0)</f>
        <v>0</v>
      </c>
      <c r="AX3363">
        <f>IF(OR($D3363="51",$D3363="52",$D3363="61"),(AH3363/'Totals and Drop Down Lists'!AD$4)*Inputs!L$38,0)</f>
        <v>0</v>
      </c>
      <c r="AY3363">
        <f>IF(OR($D3363="51",$D3363="52",$D3363="61"),0,(AA3363/'Totals and Drop Down Lists'!W$5)*Inputs!E$39)</f>
        <v>0</v>
      </c>
      <c r="AZ3363">
        <f>IF(OR($D3363="51",$D3363="52",$D3363="61"),0,(AB3363/'Totals and Drop Down Lists'!X$5)*Inputs!F$39)</f>
        <v>0</v>
      </c>
      <c r="BA3363">
        <f>IF(OR($D3363="51",$D3363="52",$D3363="61"),0,(AC3363/'Totals and Drop Down Lists'!Y$5)*Inputs!G$39)</f>
        <v>0</v>
      </c>
      <c r="BB3363">
        <f>IF(OR($D3363="51",$D3363="52",$D3363="61"),0,(AD3363/'Totals and Drop Down Lists'!Z$5)*Inputs!H$39)</f>
        <v>0</v>
      </c>
      <c r="BC3363">
        <f>IF(OR($D3363="51",$D3363="52",$D3363="61"),0,(AE3363/'Totals and Drop Down Lists'!AA$5)*Inputs!I$39)</f>
        <v>0</v>
      </c>
      <c r="BD3363">
        <f>IF(OR($D3363="51",$D3363="52",$D3363="61"),0,(AF3363/'Totals and Drop Down Lists'!AB$5)*Inputs!J$39)</f>
        <v>0</v>
      </c>
      <c r="BE3363">
        <f>IF(OR($D3363="51",$D3363="52",$D3363="61"),0,(AG3363/'Totals and Drop Down Lists'!AC$5)*Inputs!K$39)</f>
        <v>0</v>
      </c>
      <c r="BF3363">
        <f>IF(OR($D3363="51",$D3363="52",$D3363="61"),0,(AH3363/'Totals and Drop Down Lists'!AD$5)*Inputs!L$39)</f>
        <v>0</v>
      </c>
      <c r="BG3363" s="10">
        <f t="shared" si="469"/>
        <v>322969.44816486503</v>
      </c>
    </row>
    <row r="3364" spans="1:59">
      <c r="A3364" s="1" t="s">
        <v>7679</v>
      </c>
      <c r="B3364" s="1" t="s">
        <v>5992</v>
      </c>
      <c r="C3364" s="1" t="s">
        <v>6025</v>
      </c>
      <c r="D3364" s="1" t="s">
        <v>7</v>
      </c>
      <c r="E3364" s="1" t="s">
        <v>6026</v>
      </c>
      <c r="F3364" s="2">
        <v>233162</v>
      </c>
      <c r="G3364" s="2">
        <v>13809</v>
      </c>
      <c r="H3364" s="2">
        <v>2004</v>
      </c>
      <c r="I3364" s="2">
        <v>48318</v>
      </c>
      <c r="J3364" s="2">
        <v>88346</v>
      </c>
      <c r="K3364" s="2">
        <v>39932</v>
      </c>
      <c r="L3364" s="2">
        <v>1130</v>
      </c>
      <c r="M3364" s="2">
        <v>83</v>
      </c>
      <c r="N3364" s="2">
        <v>95</v>
      </c>
      <c r="O3364" s="2">
        <v>1310</v>
      </c>
      <c r="P3364" s="2">
        <v>381</v>
      </c>
      <c r="Q3364" s="2">
        <v>137</v>
      </c>
      <c r="R3364" s="2">
        <v>2817</v>
      </c>
      <c r="S3364" s="2">
        <v>33038200</v>
      </c>
      <c r="T3364" s="2">
        <v>1411224600</v>
      </c>
      <c r="U3364" s="2">
        <v>3413</v>
      </c>
      <c r="V3364" s="2">
        <v>1390</v>
      </c>
      <c r="W3364" s="2">
        <v>50</v>
      </c>
      <c r="X3364" s="2">
        <v>10160</v>
      </c>
      <c r="Y3364" s="2">
        <v>465</v>
      </c>
      <c r="Z3364" s="2">
        <v>7490</v>
      </c>
      <c r="AA3364" s="9">
        <f t="shared" si="470"/>
        <v>233162</v>
      </c>
      <c r="AB3364" s="9">
        <f t="shared" si="471"/>
        <v>32505</v>
      </c>
      <c r="AC3364" s="9">
        <f t="shared" si="472"/>
        <v>5953</v>
      </c>
      <c r="AD3364" s="9">
        <f t="shared" si="473"/>
        <v>2817</v>
      </c>
      <c r="AE3364" s="44">
        <f t="shared" si="474"/>
        <v>1.2605237125248542E-3</v>
      </c>
      <c r="AF3364" s="9">
        <f t="shared" si="475"/>
        <v>8720</v>
      </c>
      <c r="AG3364" s="9">
        <f t="shared" si="468"/>
        <v>7955</v>
      </c>
      <c r="AH3364" s="44">
        <f t="shared" si="476"/>
        <v>1.3379055083276804E-3</v>
      </c>
      <c r="AI3364">
        <f>AA3364/'Totals and Drop Down Lists'!W$6*Inputs!E$37</f>
        <v>211510.67161187591</v>
      </c>
      <c r="AJ3364">
        <f>AB3364/'Totals and Drop Down Lists'!X$6*Inputs!F$37</f>
        <v>106954.0353755136</v>
      </c>
      <c r="AK3364">
        <f>AC3364/'Totals and Drop Down Lists'!Y$6*Inputs!G$37</f>
        <v>39244.18684193831</v>
      </c>
      <c r="AL3364">
        <f>AD3364/'Totals and Drop Down Lists'!Z$6*Inputs!H$37</f>
        <v>22585.301077572785</v>
      </c>
      <c r="AM3364">
        <f>AE3364/'Totals and Drop Down Lists'!AA$6*Inputs!I$37</f>
        <v>156921.77808358069</v>
      </c>
      <c r="AN3364">
        <f>AF3364/'Totals and Drop Down Lists'!AB$6*Inputs!J$37</f>
        <v>174022.36418380614</v>
      </c>
      <c r="AO3364">
        <f>AG3364/'Totals and Drop Down Lists'!AC$6*Inputs!K$37</f>
        <v>148150.54850467382</v>
      </c>
      <c r="AP3364">
        <f>AH3364/'Totals and Drop Down Lists'!AD$6*Inputs!L$37</f>
        <v>314849.18159190723</v>
      </c>
      <c r="AQ3364">
        <f>IF(OR($D3364="51",$D3364="52",$D3364="61"),(AA3364/'Totals and Drop Down Lists'!W$4)*Inputs!E$38,0)</f>
        <v>0</v>
      </c>
      <c r="AR3364">
        <f>IF(OR($D3364="51",$D3364="52",$D3364="61"),(AB3364/'Totals and Drop Down Lists'!X$4)*Inputs!F$38,0)</f>
        <v>0</v>
      </c>
      <c r="AS3364">
        <f>IF(OR($D3364="51",$D3364="52",$D3364="61"),(AC3364/'Totals and Drop Down Lists'!Y$4)*Inputs!G$38,0)</f>
        <v>0</v>
      </c>
      <c r="AT3364">
        <f>IF(OR($D3364="51",$D3364="52",$D3364="61"),(AD3364/'Totals and Drop Down Lists'!Z$4)*Inputs!H$38,0)</f>
        <v>0</v>
      </c>
      <c r="AU3364">
        <f>IF(OR($D3364="51",$D3364="52",$D3364="61"),(AE3364/'Totals and Drop Down Lists'!AA$4)*Inputs!I$38,0)</f>
        <v>0</v>
      </c>
      <c r="AV3364">
        <f>IF(OR($D3364="51",$D3364="52",$D3364="61"),(AF3364/'Totals and Drop Down Lists'!AB$4)*Inputs!J$38,0)</f>
        <v>0</v>
      </c>
      <c r="AW3364">
        <f>IF(OR($D3364="51",$D3364="52",$D3364="61"),(AG3364/'Totals and Drop Down Lists'!AC$4)*Inputs!K$38,0)</f>
        <v>0</v>
      </c>
      <c r="AX3364">
        <f>IF(OR($D3364="51",$D3364="52",$D3364="61"),(AH3364/'Totals and Drop Down Lists'!AD$4)*Inputs!L$38,0)</f>
        <v>0</v>
      </c>
      <c r="AY3364">
        <f>IF(OR($D3364="51",$D3364="52",$D3364="61"),0,(AA3364/'Totals and Drop Down Lists'!W$5)*Inputs!E$39)</f>
        <v>0</v>
      </c>
      <c r="AZ3364">
        <f>IF(OR($D3364="51",$D3364="52",$D3364="61"),0,(AB3364/'Totals and Drop Down Lists'!X$5)*Inputs!F$39)</f>
        <v>0</v>
      </c>
      <c r="BA3364">
        <f>IF(OR($D3364="51",$D3364="52",$D3364="61"),0,(AC3364/'Totals and Drop Down Lists'!Y$5)*Inputs!G$39)</f>
        <v>0</v>
      </c>
      <c r="BB3364">
        <f>IF(OR($D3364="51",$D3364="52",$D3364="61"),0,(AD3364/'Totals and Drop Down Lists'!Z$5)*Inputs!H$39)</f>
        <v>0</v>
      </c>
      <c r="BC3364">
        <f>IF(OR($D3364="51",$D3364="52",$D3364="61"),0,(AE3364/'Totals and Drop Down Lists'!AA$5)*Inputs!I$39)</f>
        <v>0</v>
      </c>
      <c r="BD3364">
        <f>IF(OR($D3364="51",$D3364="52",$D3364="61"),0,(AF3364/'Totals and Drop Down Lists'!AB$5)*Inputs!J$39)</f>
        <v>0</v>
      </c>
      <c r="BE3364">
        <f>IF(OR($D3364="51",$D3364="52",$D3364="61"),0,(AG3364/'Totals and Drop Down Lists'!AC$5)*Inputs!K$39)</f>
        <v>0</v>
      </c>
      <c r="BF3364">
        <f>IF(OR($D3364="51",$D3364="52",$D3364="61"),0,(AH3364/'Totals and Drop Down Lists'!AD$5)*Inputs!L$39)</f>
        <v>0</v>
      </c>
      <c r="BG3364" s="10">
        <f t="shared" si="469"/>
        <v>1174238.0672708685</v>
      </c>
    </row>
    <row r="3365" spans="1:59">
      <c r="A3365" s="1" t="s">
        <v>7679</v>
      </c>
      <c r="B3365" s="1" t="s">
        <v>5992</v>
      </c>
      <c r="C3365" s="1" t="s">
        <v>6027</v>
      </c>
      <c r="D3365" s="1" t="s">
        <v>7</v>
      </c>
      <c r="E3365" s="1" t="s">
        <v>6028</v>
      </c>
      <c r="F3365" s="2">
        <v>132796</v>
      </c>
      <c r="G3365" s="2">
        <v>2086</v>
      </c>
      <c r="H3365" s="2">
        <v>98</v>
      </c>
      <c r="I3365" s="2">
        <v>35049</v>
      </c>
      <c r="J3365" s="2">
        <v>42061</v>
      </c>
      <c r="K3365" s="2">
        <v>16246</v>
      </c>
      <c r="L3365" s="2">
        <v>716</v>
      </c>
      <c r="M3365" s="2">
        <v>187</v>
      </c>
      <c r="N3365" s="2">
        <v>281</v>
      </c>
      <c r="O3365" s="2">
        <v>1105</v>
      </c>
      <c r="P3365" s="2">
        <v>368</v>
      </c>
      <c r="Q3365" s="2">
        <v>156</v>
      </c>
      <c r="R3365" s="2">
        <v>930</v>
      </c>
      <c r="S3365" s="2">
        <v>11830100</v>
      </c>
      <c r="T3365" s="2">
        <v>631919600</v>
      </c>
      <c r="U3365" s="2">
        <v>1355</v>
      </c>
      <c r="V3365" s="2">
        <v>975</v>
      </c>
      <c r="W3365" s="2">
        <v>90</v>
      </c>
      <c r="X3365" s="2">
        <v>4605</v>
      </c>
      <c r="Y3365" s="2">
        <v>690</v>
      </c>
      <c r="Z3365" s="2">
        <v>2745</v>
      </c>
      <c r="AA3365" s="9">
        <f t="shared" si="470"/>
        <v>132796</v>
      </c>
      <c r="AB3365" s="9">
        <f t="shared" si="471"/>
        <v>32865</v>
      </c>
      <c r="AC3365" s="9">
        <f t="shared" si="472"/>
        <v>3743</v>
      </c>
      <c r="AD3365" s="9">
        <f t="shared" si="473"/>
        <v>930</v>
      </c>
      <c r="AE3365" s="44">
        <f t="shared" si="474"/>
        <v>4.3823704844519779E-4</v>
      </c>
      <c r="AF3365" s="9">
        <f t="shared" si="475"/>
        <v>3540</v>
      </c>
      <c r="AG3365" s="9">
        <f t="shared" si="468"/>
        <v>3435</v>
      </c>
      <c r="AH3365" s="44">
        <f t="shared" si="476"/>
        <v>4.9367903305737911E-4</v>
      </c>
      <c r="AI3365">
        <f>AA3365/'Totals and Drop Down Lists'!W$6*Inputs!E$37</f>
        <v>120464.61750787294</v>
      </c>
      <c r="AJ3365">
        <f>AB3365/'Totals and Drop Down Lists'!X$6*Inputs!F$37</f>
        <v>108138.5747613061</v>
      </c>
      <c r="AK3365">
        <f>AC3365/'Totals and Drop Down Lists'!Y$6*Inputs!G$37</f>
        <v>24675.120334180257</v>
      </c>
      <c r="AL3365">
        <f>AD3365/'Totals and Drop Down Lists'!Z$6*Inputs!H$37</f>
        <v>7456.2761810943166</v>
      </c>
      <c r="AM3365">
        <f>AE3365/'Totals and Drop Down Lists'!AA$6*Inputs!I$37</f>
        <v>54555.845463926402</v>
      </c>
      <c r="AN3365">
        <f>AF3365/'Totals and Drop Down Lists'!AB$6*Inputs!J$37</f>
        <v>70646.693716820388</v>
      </c>
      <c r="AO3365">
        <f>AG3365/'Totals and Drop Down Lists'!AC$6*Inputs!K$37</f>
        <v>63971.984175179714</v>
      </c>
      <c r="AP3365">
        <f>AH3365/'Totals and Drop Down Lists'!AD$6*Inputs!L$37</f>
        <v>116177.44194915958</v>
      </c>
      <c r="AQ3365">
        <f>IF(OR($D3365="51",$D3365="52",$D3365="61"),(AA3365/'Totals and Drop Down Lists'!W$4)*Inputs!E$38,0)</f>
        <v>0</v>
      </c>
      <c r="AR3365">
        <f>IF(OR($D3365="51",$D3365="52",$D3365="61"),(AB3365/'Totals and Drop Down Lists'!X$4)*Inputs!F$38,0)</f>
        <v>0</v>
      </c>
      <c r="AS3365">
        <f>IF(OR($D3365="51",$D3365="52",$D3365="61"),(AC3365/'Totals and Drop Down Lists'!Y$4)*Inputs!G$38,0)</f>
        <v>0</v>
      </c>
      <c r="AT3365">
        <f>IF(OR($D3365="51",$D3365="52",$D3365="61"),(AD3365/'Totals and Drop Down Lists'!Z$4)*Inputs!H$38,0)</f>
        <v>0</v>
      </c>
      <c r="AU3365">
        <f>IF(OR($D3365="51",$D3365="52",$D3365="61"),(AE3365/'Totals and Drop Down Lists'!AA$4)*Inputs!I$38,0)</f>
        <v>0</v>
      </c>
      <c r="AV3365">
        <f>IF(OR($D3365="51",$D3365="52",$D3365="61"),(AF3365/'Totals and Drop Down Lists'!AB$4)*Inputs!J$38,0)</f>
        <v>0</v>
      </c>
      <c r="AW3365">
        <f>IF(OR($D3365="51",$D3365="52",$D3365="61"),(AG3365/'Totals and Drop Down Lists'!AC$4)*Inputs!K$38,0)</f>
        <v>0</v>
      </c>
      <c r="AX3365">
        <f>IF(OR($D3365="51",$D3365="52",$D3365="61"),(AH3365/'Totals and Drop Down Lists'!AD$4)*Inputs!L$38,0)</f>
        <v>0</v>
      </c>
      <c r="AY3365">
        <f>IF(OR($D3365="51",$D3365="52",$D3365="61"),0,(AA3365/'Totals and Drop Down Lists'!W$5)*Inputs!E$39)</f>
        <v>0</v>
      </c>
      <c r="AZ3365">
        <f>IF(OR($D3365="51",$D3365="52",$D3365="61"),0,(AB3365/'Totals and Drop Down Lists'!X$5)*Inputs!F$39)</f>
        <v>0</v>
      </c>
      <c r="BA3365">
        <f>IF(OR($D3365="51",$D3365="52",$D3365="61"),0,(AC3365/'Totals and Drop Down Lists'!Y$5)*Inputs!G$39)</f>
        <v>0</v>
      </c>
      <c r="BB3365">
        <f>IF(OR($D3365="51",$D3365="52",$D3365="61"),0,(AD3365/'Totals and Drop Down Lists'!Z$5)*Inputs!H$39)</f>
        <v>0</v>
      </c>
      <c r="BC3365">
        <f>IF(OR($D3365="51",$D3365="52",$D3365="61"),0,(AE3365/'Totals and Drop Down Lists'!AA$5)*Inputs!I$39)</f>
        <v>0</v>
      </c>
      <c r="BD3365">
        <f>IF(OR($D3365="51",$D3365="52",$D3365="61"),0,(AF3365/'Totals and Drop Down Lists'!AB$5)*Inputs!J$39)</f>
        <v>0</v>
      </c>
      <c r="BE3365">
        <f>IF(OR($D3365="51",$D3365="52",$D3365="61"),0,(AG3365/'Totals and Drop Down Lists'!AC$5)*Inputs!K$39)</f>
        <v>0</v>
      </c>
      <c r="BF3365">
        <f>IF(OR($D3365="51",$D3365="52",$D3365="61"),0,(AH3365/'Totals and Drop Down Lists'!AD$5)*Inputs!L$39)</f>
        <v>0</v>
      </c>
      <c r="BG3365" s="10">
        <f t="shared" si="469"/>
        <v>566086.55408953968</v>
      </c>
    </row>
    <row r="3366" spans="1:59">
      <c r="A3366" s="1" t="s">
        <v>7679</v>
      </c>
      <c r="B3366" s="1" t="s">
        <v>5992</v>
      </c>
      <c r="C3366" s="1" t="s">
        <v>6029</v>
      </c>
      <c r="D3366" s="1" t="s">
        <v>10</v>
      </c>
      <c r="E3366" s="1" t="s">
        <v>6030</v>
      </c>
      <c r="F3366" s="2">
        <v>24173</v>
      </c>
      <c r="G3366" s="2">
        <v>245</v>
      </c>
      <c r="H3366" s="2">
        <v>19</v>
      </c>
      <c r="I3366" s="2">
        <v>5246</v>
      </c>
      <c r="J3366" s="2">
        <v>8287</v>
      </c>
      <c r="K3366" s="2">
        <v>3145</v>
      </c>
      <c r="L3366" s="2">
        <v>122</v>
      </c>
      <c r="M3366" s="2">
        <v>0</v>
      </c>
      <c r="N3366" s="2">
        <v>60</v>
      </c>
      <c r="O3366" s="2">
        <v>120</v>
      </c>
      <c r="P3366" s="2">
        <v>36</v>
      </c>
      <c r="Q3366" s="2">
        <v>12</v>
      </c>
      <c r="R3366" s="2">
        <v>1729</v>
      </c>
      <c r="S3366" s="2">
        <v>1982500</v>
      </c>
      <c r="T3366" s="2">
        <v>130451100</v>
      </c>
      <c r="U3366" s="2">
        <v>274</v>
      </c>
      <c r="V3366" s="2">
        <v>345</v>
      </c>
      <c r="W3366" s="2">
        <v>25</v>
      </c>
      <c r="X3366" s="2">
        <v>1020</v>
      </c>
      <c r="Y3366" s="2">
        <v>115</v>
      </c>
      <c r="Z3366" s="2">
        <v>555</v>
      </c>
      <c r="AA3366" s="9">
        <f t="shared" si="470"/>
        <v>24173</v>
      </c>
      <c r="AB3366" s="9">
        <f t="shared" si="471"/>
        <v>4982</v>
      </c>
      <c r="AC3366" s="9">
        <f t="shared" si="472"/>
        <v>2079</v>
      </c>
      <c r="AD3366" s="9">
        <f t="shared" si="473"/>
        <v>1729</v>
      </c>
      <c r="AE3366" s="44">
        <f t="shared" si="474"/>
        <v>8.3356552901772834E-5</v>
      </c>
      <c r="AF3366" s="9">
        <f t="shared" si="475"/>
        <v>650</v>
      </c>
      <c r="AG3366" s="9">
        <f t="shared" si="468"/>
        <v>670</v>
      </c>
      <c r="AH3366" s="44">
        <f t="shared" si="476"/>
        <v>9.4612648510431277E-5</v>
      </c>
      <c r="AI3366">
        <f>AA3366/'Totals and Drop Down Lists'!W$6*Inputs!E$37</f>
        <v>21928.305062033593</v>
      </c>
      <c r="AJ3366">
        <f>AB3366/'Totals and Drop Down Lists'!X$6*Inputs!F$37</f>
        <v>16392.708944494963</v>
      </c>
      <c r="AK3366">
        <f>AC3366/'Totals and Drop Down Lists'!Y$6*Inputs!G$37</f>
        <v>13705.47025775067</v>
      </c>
      <c r="AL3366">
        <f>AD3366/'Totals and Drop Down Lists'!Z$6*Inputs!H$37</f>
        <v>13862.259695819435</v>
      </c>
      <c r="AM3366">
        <f>AE3366/'Totals and Drop Down Lists'!AA$6*Inputs!I$37</f>
        <v>10377.003118857505</v>
      </c>
      <c r="AN3366">
        <f>AF3366/'Totals and Drop Down Lists'!AB$6*Inputs!J$37</f>
        <v>12971.850541224083</v>
      </c>
      <c r="AO3366">
        <f>AG3366/'Totals and Drop Down Lists'!AC$6*Inputs!K$37</f>
        <v>12477.796039991386</v>
      </c>
      <c r="AP3366">
        <f>AH3366/'Totals and Drop Down Lists'!AD$6*Inputs!L$37</f>
        <v>22265.185968915379</v>
      </c>
      <c r="AQ3366">
        <f>IF(OR($D3366="51",$D3366="52",$D3366="61"),(AA3366/'Totals and Drop Down Lists'!W$4)*Inputs!E$38,0)</f>
        <v>0</v>
      </c>
      <c r="AR3366">
        <f>IF(OR($D3366="51",$D3366="52",$D3366="61"),(AB3366/'Totals and Drop Down Lists'!X$4)*Inputs!F$38,0)</f>
        <v>0</v>
      </c>
      <c r="AS3366">
        <f>IF(OR($D3366="51",$D3366="52",$D3366="61"),(AC3366/'Totals and Drop Down Lists'!Y$4)*Inputs!G$38,0)</f>
        <v>0</v>
      </c>
      <c r="AT3366">
        <f>IF(OR($D3366="51",$D3366="52",$D3366="61"),(AD3366/'Totals and Drop Down Lists'!Z$4)*Inputs!H$38,0)</f>
        <v>0</v>
      </c>
      <c r="AU3366">
        <f>IF(OR($D3366="51",$D3366="52",$D3366="61"),(AE3366/'Totals and Drop Down Lists'!AA$4)*Inputs!I$38,0)</f>
        <v>0</v>
      </c>
      <c r="AV3366">
        <f>IF(OR($D3366="51",$D3366="52",$D3366="61"),(AF3366/'Totals and Drop Down Lists'!AB$4)*Inputs!J$38,0)</f>
        <v>0</v>
      </c>
      <c r="AW3366">
        <f>IF(OR($D3366="51",$D3366="52",$D3366="61"),(AG3366/'Totals and Drop Down Lists'!AC$4)*Inputs!K$38,0)</f>
        <v>0</v>
      </c>
      <c r="AX3366">
        <f>IF(OR($D3366="51",$D3366="52",$D3366="61"),(AH3366/'Totals and Drop Down Lists'!AD$4)*Inputs!L$38,0)</f>
        <v>0</v>
      </c>
      <c r="AY3366">
        <f>IF(OR($D3366="51",$D3366="52",$D3366="61"),0,(AA3366/'Totals and Drop Down Lists'!W$5)*Inputs!E$39)</f>
        <v>0</v>
      </c>
      <c r="AZ3366">
        <f>IF(OR($D3366="51",$D3366="52",$D3366="61"),0,(AB3366/'Totals and Drop Down Lists'!X$5)*Inputs!F$39)</f>
        <v>0</v>
      </c>
      <c r="BA3366">
        <f>IF(OR($D3366="51",$D3366="52",$D3366="61"),0,(AC3366/'Totals and Drop Down Lists'!Y$5)*Inputs!G$39)</f>
        <v>0</v>
      </c>
      <c r="BB3366">
        <f>IF(OR($D3366="51",$D3366="52",$D3366="61"),0,(AD3366/'Totals and Drop Down Lists'!Z$5)*Inputs!H$39)</f>
        <v>0</v>
      </c>
      <c r="BC3366">
        <f>IF(OR($D3366="51",$D3366="52",$D3366="61"),0,(AE3366/'Totals and Drop Down Lists'!AA$5)*Inputs!I$39)</f>
        <v>0</v>
      </c>
      <c r="BD3366">
        <f>IF(OR($D3366="51",$D3366="52",$D3366="61"),0,(AF3366/'Totals and Drop Down Lists'!AB$5)*Inputs!J$39)</f>
        <v>0</v>
      </c>
      <c r="BE3366">
        <f>IF(OR($D3366="51",$D3366="52",$D3366="61"),0,(AG3366/'Totals and Drop Down Lists'!AC$5)*Inputs!K$39)</f>
        <v>0</v>
      </c>
      <c r="BF3366">
        <f>IF(OR($D3366="51",$D3366="52",$D3366="61"),0,(AH3366/'Totals and Drop Down Lists'!AD$5)*Inputs!L$39)</f>
        <v>0</v>
      </c>
      <c r="BG3366" s="10">
        <f t="shared" si="469"/>
        <v>123980.57962908701</v>
      </c>
    </row>
    <row r="3367" spans="1:59">
      <c r="A3367" s="1" t="s">
        <v>7679</v>
      </c>
      <c r="B3367" s="1" t="s">
        <v>5992</v>
      </c>
      <c r="C3367" s="1" t="s">
        <v>3188</v>
      </c>
      <c r="D3367" s="1" t="s">
        <v>10</v>
      </c>
      <c r="E3367" s="1" t="s">
        <v>6031</v>
      </c>
      <c r="F3367" s="2">
        <v>115903</v>
      </c>
      <c r="G3367" s="2">
        <v>650</v>
      </c>
      <c r="H3367" s="2">
        <v>34</v>
      </c>
      <c r="I3367" s="2">
        <v>12937</v>
      </c>
      <c r="J3367" s="2">
        <v>41472</v>
      </c>
      <c r="K3367" s="2">
        <v>14705</v>
      </c>
      <c r="L3367" s="2">
        <v>635</v>
      </c>
      <c r="M3367" s="2">
        <v>195</v>
      </c>
      <c r="N3367" s="2">
        <v>37</v>
      </c>
      <c r="O3367" s="2">
        <v>430</v>
      </c>
      <c r="P3367" s="2">
        <v>217</v>
      </c>
      <c r="Q3367" s="2">
        <v>23</v>
      </c>
      <c r="R3367" s="2">
        <v>764</v>
      </c>
      <c r="S3367" s="2">
        <v>14573300</v>
      </c>
      <c r="T3367" s="2">
        <v>773653700</v>
      </c>
      <c r="U3367" s="2">
        <v>1153</v>
      </c>
      <c r="V3367" s="2">
        <v>485</v>
      </c>
      <c r="W3367" s="2">
        <v>190</v>
      </c>
      <c r="X3367" s="2">
        <v>2565</v>
      </c>
      <c r="Y3367" s="2">
        <v>360</v>
      </c>
      <c r="Z3367" s="2">
        <v>1745</v>
      </c>
      <c r="AA3367" s="9">
        <f t="shared" si="470"/>
        <v>115903</v>
      </c>
      <c r="AB3367" s="9">
        <f t="shared" si="471"/>
        <v>12253</v>
      </c>
      <c r="AC3367" s="9">
        <f t="shared" si="472"/>
        <v>2301</v>
      </c>
      <c r="AD3367" s="9">
        <f t="shared" si="473"/>
        <v>764</v>
      </c>
      <c r="AE3367" s="44">
        <f t="shared" si="474"/>
        <v>3.6414207595797973E-4</v>
      </c>
      <c r="AF3367" s="9">
        <f t="shared" si="475"/>
        <v>1890</v>
      </c>
      <c r="AG3367" s="9">
        <f t="shared" si="468"/>
        <v>2105</v>
      </c>
      <c r="AH3367" s="44">
        <f t="shared" si="476"/>
        <v>2.7772388731331572E-4</v>
      </c>
      <c r="AI3367">
        <f>AA3367/'Totals and Drop Down Lists'!W$6*Inputs!E$37</f>
        <v>105140.29460989035</v>
      </c>
      <c r="AJ3367">
        <f>AB3367/'Totals and Drop Down Lists'!X$6*Inputs!F$37</f>
        <v>40317.114150320514</v>
      </c>
      <c r="AK3367">
        <f>AC3367/'Totals and Drop Down Lists'!Y$6*Inputs!G$37</f>
        <v>15168.96924631279</v>
      </c>
      <c r="AL3367">
        <f>AD3367/'Totals and Drop Down Lists'!Z$6*Inputs!H$37</f>
        <v>6125.3709702753313</v>
      </c>
      <c r="AM3367">
        <f>AE3367/'Totals and Drop Down Lists'!AA$6*Inputs!I$37</f>
        <v>45331.810474168924</v>
      </c>
      <c r="AN3367">
        <f>AF3367/'Totals and Drop Down Lists'!AB$6*Inputs!J$37</f>
        <v>37718.150035251558</v>
      </c>
      <c r="AO3367">
        <f>AG3367/'Totals and Drop Down Lists'!AC$6*Inputs!K$37</f>
        <v>39202.627856987856</v>
      </c>
      <c r="AP3367">
        <f>AH3367/'Totals and Drop Down Lists'!AD$6*Inputs!L$37</f>
        <v>65356.737142384496</v>
      </c>
      <c r="AQ3367">
        <f>IF(OR($D3367="51",$D3367="52",$D3367="61"),(AA3367/'Totals and Drop Down Lists'!W$4)*Inputs!E$38,0)</f>
        <v>0</v>
      </c>
      <c r="AR3367">
        <f>IF(OR($D3367="51",$D3367="52",$D3367="61"),(AB3367/'Totals and Drop Down Lists'!X$4)*Inputs!F$38,0)</f>
        <v>0</v>
      </c>
      <c r="AS3367">
        <f>IF(OR($D3367="51",$D3367="52",$D3367="61"),(AC3367/'Totals and Drop Down Lists'!Y$4)*Inputs!G$38,0)</f>
        <v>0</v>
      </c>
      <c r="AT3367">
        <f>IF(OR($D3367="51",$D3367="52",$D3367="61"),(AD3367/'Totals and Drop Down Lists'!Z$4)*Inputs!H$38,0)</f>
        <v>0</v>
      </c>
      <c r="AU3367">
        <f>IF(OR($D3367="51",$D3367="52",$D3367="61"),(AE3367/'Totals and Drop Down Lists'!AA$4)*Inputs!I$38,0)</f>
        <v>0</v>
      </c>
      <c r="AV3367">
        <f>IF(OR($D3367="51",$D3367="52",$D3367="61"),(AF3367/'Totals and Drop Down Lists'!AB$4)*Inputs!J$38,0)</f>
        <v>0</v>
      </c>
      <c r="AW3367">
        <f>IF(OR($D3367="51",$D3367="52",$D3367="61"),(AG3367/'Totals and Drop Down Lists'!AC$4)*Inputs!K$38,0)</f>
        <v>0</v>
      </c>
      <c r="AX3367">
        <f>IF(OR($D3367="51",$D3367="52",$D3367="61"),(AH3367/'Totals and Drop Down Lists'!AD$4)*Inputs!L$38,0)</f>
        <v>0</v>
      </c>
      <c r="AY3367">
        <f>IF(OR($D3367="51",$D3367="52",$D3367="61"),0,(AA3367/'Totals and Drop Down Lists'!W$5)*Inputs!E$39)</f>
        <v>0</v>
      </c>
      <c r="AZ3367">
        <f>IF(OR($D3367="51",$D3367="52",$D3367="61"),0,(AB3367/'Totals and Drop Down Lists'!X$5)*Inputs!F$39)</f>
        <v>0</v>
      </c>
      <c r="BA3367">
        <f>IF(OR($D3367="51",$D3367="52",$D3367="61"),0,(AC3367/'Totals and Drop Down Lists'!Y$5)*Inputs!G$39)</f>
        <v>0</v>
      </c>
      <c r="BB3367">
        <f>IF(OR($D3367="51",$D3367="52",$D3367="61"),0,(AD3367/'Totals and Drop Down Lists'!Z$5)*Inputs!H$39)</f>
        <v>0</v>
      </c>
      <c r="BC3367">
        <f>IF(OR($D3367="51",$D3367="52",$D3367="61"),0,(AE3367/'Totals and Drop Down Lists'!AA$5)*Inputs!I$39)</f>
        <v>0</v>
      </c>
      <c r="BD3367">
        <f>IF(OR($D3367="51",$D3367="52",$D3367="61"),0,(AF3367/'Totals and Drop Down Lists'!AB$5)*Inputs!J$39)</f>
        <v>0</v>
      </c>
      <c r="BE3367">
        <f>IF(OR($D3367="51",$D3367="52",$D3367="61"),0,(AG3367/'Totals and Drop Down Lists'!AC$5)*Inputs!K$39)</f>
        <v>0</v>
      </c>
      <c r="BF3367">
        <f>IF(OR($D3367="51",$D3367="52",$D3367="61"),0,(AH3367/'Totals and Drop Down Lists'!AD$5)*Inputs!L$39)</f>
        <v>0</v>
      </c>
      <c r="BG3367" s="10">
        <f t="shared" si="469"/>
        <v>354361.07448559185</v>
      </c>
    </row>
    <row r="3368" spans="1:59">
      <c r="A3368" s="1" t="s">
        <v>7679</v>
      </c>
      <c r="B3368" s="1" t="s">
        <v>5992</v>
      </c>
      <c r="C3368" s="1" t="s">
        <v>6032</v>
      </c>
      <c r="D3368" s="1" t="s">
        <v>10</v>
      </c>
      <c r="E3368" s="1" t="s">
        <v>6033</v>
      </c>
      <c r="F3368" s="2">
        <v>78707</v>
      </c>
      <c r="G3368" s="2">
        <v>933</v>
      </c>
      <c r="H3368" s="2">
        <v>19</v>
      </c>
      <c r="I3368" s="2">
        <v>20558</v>
      </c>
      <c r="J3368" s="2">
        <v>22854</v>
      </c>
      <c r="K3368" s="2">
        <v>6216</v>
      </c>
      <c r="L3368" s="2">
        <v>857</v>
      </c>
      <c r="M3368" s="2">
        <v>235</v>
      </c>
      <c r="N3368" s="2">
        <v>113</v>
      </c>
      <c r="O3368" s="2">
        <v>580</v>
      </c>
      <c r="P3368" s="2">
        <v>420</v>
      </c>
      <c r="Q3368" s="2">
        <v>32</v>
      </c>
      <c r="R3368" s="2">
        <v>497</v>
      </c>
      <c r="S3368" s="2">
        <v>4233100</v>
      </c>
      <c r="T3368" s="2">
        <v>199289800</v>
      </c>
      <c r="U3368" s="2">
        <v>525</v>
      </c>
      <c r="V3368" s="2">
        <v>470</v>
      </c>
      <c r="W3368" s="2">
        <v>40</v>
      </c>
      <c r="X3368" s="2">
        <v>1960</v>
      </c>
      <c r="Y3368" s="2">
        <v>325</v>
      </c>
      <c r="Z3368" s="2">
        <v>1285</v>
      </c>
      <c r="AA3368" s="9">
        <f t="shared" si="470"/>
        <v>78707</v>
      </c>
      <c r="AB3368" s="9">
        <f t="shared" si="471"/>
        <v>19606</v>
      </c>
      <c r="AC3368" s="9">
        <f t="shared" si="472"/>
        <v>2734</v>
      </c>
      <c r="AD3368" s="9">
        <f t="shared" si="473"/>
        <v>497</v>
      </c>
      <c r="AE3368" s="44">
        <f t="shared" si="474"/>
        <v>1.1807435299682498E-4</v>
      </c>
      <c r="AF3368" s="9">
        <f t="shared" si="475"/>
        <v>1450</v>
      </c>
      <c r="AG3368" s="9">
        <f t="shared" si="468"/>
        <v>1610</v>
      </c>
      <c r="AH3368" s="44">
        <f t="shared" si="476"/>
        <v>1.6293926205792781E-4</v>
      </c>
      <c r="AI3368">
        <f>AA3368/'Totals and Drop Down Lists'!W$6*Inputs!E$37</f>
        <v>71398.300025544115</v>
      </c>
      <c r="AJ3368">
        <f>AB3368/'Totals and Drop Down Lists'!X$6*Inputs!F$37</f>
        <v>64511.331105132129</v>
      </c>
      <c r="AK3368">
        <f>AC3368/'Totals and Drop Down Lists'!Y$6*Inputs!G$37</f>
        <v>18023.451507787559</v>
      </c>
      <c r="AL3368">
        <f>AD3368/'Totals and Drop Down Lists'!Z$6*Inputs!H$37</f>
        <v>3984.6981311869627</v>
      </c>
      <c r="AM3368">
        <f>AE3368/'Totals and Drop Down Lists'!AA$6*Inputs!I$37</f>
        <v>14698.999498563428</v>
      </c>
      <c r="AN3368">
        <f>AF3368/'Totals and Drop Down Lists'!AB$6*Inputs!J$37</f>
        <v>28937.205053499874</v>
      </c>
      <c r="AO3368">
        <f>AG3368/'Totals and Drop Down Lists'!AC$6*Inputs!K$37</f>
        <v>29983.957648337506</v>
      </c>
      <c r="AP3368">
        <f>AH3368/'Totals and Drop Down Lists'!AD$6*Inputs!L$37</f>
        <v>38344.481720724885</v>
      </c>
      <c r="AQ3368">
        <f>IF(OR($D3368="51",$D3368="52",$D3368="61"),(AA3368/'Totals and Drop Down Lists'!W$4)*Inputs!E$38,0)</f>
        <v>0</v>
      </c>
      <c r="AR3368">
        <f>IF(OR($D3368="51",$D3368="52",$D3368="61"),(AB3368/'Totals and Drop Down Lists'!X$4)*Inputs!F$38,0)</f>
        <v>0</v>
      </c>
      <c r="AS3368">
        <f>IF(OR($D3368="51",$D3368="52",$D3368="61"),(AC3368/'Totals and Drop Down Lists'!Y$4)*Inputs!G$38,0)</f>
        <v>0</v>
      </c>
      <c r="AT3368">
        <f>IF(OR($D3368="51",$D3368="52",$D3368="61"),(AD3368/'Totals and Drop Down Lists'!Z$4)*Inputs!H$38,0)</f>
        <v>0</v>
      </c>
      <c r="AU3368">
        <f>IF(OR($D3368="51",$D3368="52",$D3368="61"),(AE3368/'Totals and Drop Down Lists'!AA$4)*Inputs!I$38,0)</f>
        <v>0</v>
      </c>
      <c r="AV3368">
        <f>IF(OR($D3368="51",$D3368="52",$D3368="61"),(AF3368/'Totals and Drop Down Lists'!AB$4)*Inputs!J$38,0)</f>
        <v>0</v>
      </c>
      <c r="AW3368">
        <f>IF(OR($D3368="51",$D3368="52",$D3368="61"),(AG3368/'Totals and Drop Down Lists'!AC$4)*Inputs!K$38,0)</f>
        <v>0</v>
      </c>
      <c r="AX3368">
        <f>IF(OR($D3368="51",$D3368="52",$D3368="61"),(AH3368/'Totals and Drop Down Lists'!AD$4)*Inputs!L$38,0)</f>
        <v>0</v>
      </c>
      <c r="AY3368">
        <f>IF(OR($D3368="51",$D3368="52",$D3368="61"),0,(AA3368/'Totals and Drop Down Lists'!W$5)*Inputs!E$39)</f>
        <v>0</v>
      </c>
      <c r="AZ3368">
        <f>IF(OR($D3368="51",$D3368="52",$D3368="61"),0,(AB3368/'Totals and Drop Down Lists'!X$5)*Inputs!F$39)</f>
        <v>0</v>
      </c>
      <c r="BA3368">
        <f>IF(OR($D3368="51",$D3368="52",$D3368="61"),0,(AC3368/'Totals and Drop Down Lists'!Y$5)*Inputs!G$39)</f>
        <v>0</v>
      </c>
      <c r="BB3368">
        <f>IF(OR($D3368="51",$D3368="52",$D3368="61"),0,(AD3368/'Totals and Drop Down Lists'!Z$5)*Inputs!H$39)</f>
        <v>0</v>
      </c>
      <c r="BC3368">
        <f>IF(OR($D3368="51",$D3368="52",$D3368="61"),0,(AE3368/'Totals and Drop Down Lists'!AA$5)*Inputs!I$39)</f>
        <v>0</v>
      </c>
      <c r="BD3368">
        <f>IF(OR($D3368="51",$D3368="52",$D3368="61"),0,(AF3368/'Totals and Drop Down Lists'!AB$5)*Inputs!J$39)</f>
        <v>0</v>
      </c>
      <c r="BE3368">
        <f>IF(OR($D3368="51",$D3368="52",$D3368="61"),0,(AG3368/'Totals and Drop Down Lists'!AC$5)*Inputs!K$39)</f>
        <v>0</v>
      </c>
      <c r="BF3368">
        <f>IF(OR($D3368="51",$D3368="52",$D3368="61"),0,(AH3368/'Totals and Drop Down Lists'!AD$5)*Inputs!L$39)</f>
        <v>0</v>
      </c>
      <c r="BG3368" s="10">
        <f t="shared" si="469"/>
        <v>269882.4246907765</v>
      </c>
    </row>
    <row r="3369" spans="1:59">
      <c r="A3369" s="1" t="s">
        <v>7679</v>
      </c>
      <c r="B3369" s="1" t="s">
        <v>5992</v>
      </c>
      <c r="C3369" s="1" t="s">
        <v>6034</v>
      </c>
      <c r="D3369" s="1" t="s">
        <v>10</v>
      </c>
      <c r="E3369" s="1" t="s">
        <v>6035</v>
      </c>
      <c r="F3369" s="2">
        <v>59620</v>
      </c>
      <c r="G3369" s="2">
        <v>332</v>
      </c>
      <c r="H3369" s="2">
        <v>28</v>
      </c>
      <c r="I3369" s="2">
        <v>7013</v>
      </c>
      <c r="J3369" s="2">
        <v>21386</v>
      </c>
      <c r="K3369" s="2">
        <v>7569</v>
      </c>
      <c r="L3369" s="2">
        <v>307</v>
      </c>
      <c r="M3369" s="2">
        <v>53</v>
      </c>
      <c r="N3369" s="2">
        <v>16</v>
      </c>
      <c r="O3369" s="2">
        <v>390</v>
      </c>
      <c r="P3369" s="2">
        <v>27</v>
      </c>
      <c r="Q3369" s="2">
        <v>23</v>
      </c>
      <c r="R3369" s="2">
        <v>1314</v>
      </c>
      <c r="S3369" s="2">
        <v>7169300</v>
      </c>
      <c r="T3369" s="2">
        <v>348573600</v>
      </c>
      <c r="U3369" s="2">
        <v>631</v>
      </c>
      <c r="V3369" s="2">
        <v>390</v>
      </c>
      <c r="W3369" s="2">
        <v>55</v>
      </c>
      <c r="X3369" s="2">
        <v>1185</v>
      </c>
      <c r="Y3369" s="2">
        <v>290</v>
      </c>
      <c r="Z3369" s="2">
        <v>670</v>
      </c>
      <c r="AA3369" s="9">
        <f t="shared" si="470"/>
        <v>59620</v>
      </c>
      <c r="AB3369" s="9">
        <f t="shared" si="471"/>
        <v>6653</v>
      </c>
      <c r="AC3369" s="9">
        <f t="shared" si="472"/>
        <v>2130</v>
      </c>
      <c r="AD3369" s="9">
        <f t="shared" si="473"/>
        <v>1314</v>
      </c>
      <c r="AE3369" s="44">
        <f t="shared" si="474"/>
        <v>1.8708683756743397E-4</v>
      </c>
      <c r="AF3369" s="9">
        <f t="shared" si="475"/>
        <v>740</v>
      </c>
      <c r="AG3369" s="9">
        <f t="shared" si="468"/>
        <v>960</v>
      </c>
      <c r="AH3369" s="44">
        <f t="shared" si="476"/>
        <v>1.2642450506254857E-4</v>
      </c>
      <c r="AI3369">
        <f>AA3369/'Totals and Drop Down Lists'!W$6*Inputs!E$37</f>
        <v>54083.711074274717</v>
      </c>
      <c r="AJ3369">
        <f>AB3369/'Totals and Drop Down Lists'!X$6*Inputs!F$37</f>
        <v>21890.94592688177</v>
      </c>
      <c r="AK3369">
        <f>AC3369/'Totals and Drop Down Lists'!Y$6*Inputs!G$37</f>
        <v>14041.679484852779</v>
      </c>
      <c r="AL3369">
        <f>AD3369/'Totals and Drop Down Lists'!Z$6*Inputs!H$37</f>
        <v>10534.99666877197</v>
      </c>
      <c r="AM3369">
        <f>AE3369/'Totals and Drop Down Lists'!AA$6*Inputs!I$37</f>
        <v>23290.31886937781</v>
      </c>
      <c r="AN3369">
        <f>AF3369/'Totals and Drop Down Lists'!AB$6*Inputs!J$37</f>
        <v>14767.952923855109</v>
      </c>
      <c r="AO3369">
        <f>AG3369/'Totals and Drop Down Lists'!AC$6*Inputs!K$37</f>
        <v>17878.633131927956</v>
      </c>
      <c r="AP3369">
        <f>AH3369/'Totals and Drop Down Lists'!AD$6*Inputs!L$37</f>
        <v>29751.467278028707</v>
      </c>
      <c r="AQ3369">
        <f>IF(OR($D3369="51",$D3369="52",$D3369="61"),(AA3369/'Totals and Drop Down Lists'!W$4)*Inputs!E$38,0)</f>
        <v>0</v>
      </c>
      <c r="AR3369">
        <f>IF(OR($D3369="51",$D3369="52",$D3369="61"),(AB3369/'Totals and Drop Down Lists'!X$4)*Inputs!F$38,0)</f>
        <v>0</v>
      </c>
      <c r="AS3369">
        <f>IF(OR($D3369="51",$D3369="52",$D3369="61"),(AC3369/'Totals and Drop Down Lists'!Y$4)*Inputs!G$38,0)</f>
        <v>0</v>
      </c>
      <c r="AT3369">
        <f>IF(OR($D3369="51",$D3369="52",$D3369="61"),(AD3369/'Totals and Drop Down Lists'!Z$4)*Inputs!H$38,0)</f>
        <v>0</v>
      </c>
      <c r="AU3369">
        <f>IF(OR($D3369="51",$D3369="52",$D3369="61"),(AE3369/'Totals and Drop Down Lists'!AA$4)*Inputs!I$38,0)</f>
        <v>0</v>
      </c>
      <c r="AV3369">
        <f>IF(OR($D3369="51",$D3369="52",$D3369="61"),(AF3369/'Totals and Drop Down Lists'!AB$4)*Inputs!J$38,0)</f>
        <v>0</v>
      </c>
      <c r="AW3369">
        <f>IF(OR($D3369="51",$D3369="52",$D3369="61"),(AG3369/'Totals and Drop Down Lists'!AC$4)*Inputs!K$38,0)</f>
        <v>0</v>
      </c>
      <c r="AX3369">
        <f>IF(OR($D3369="51",$D3369="52",$D3369="61"),(AH3369/'Totals and Drop Down Lists'!AD$4)*Inputs!L$38,0)</f>
        <v>0</v>
      </c>
      <c r="AY3369">
        <f>IF(OR($D3369="51",$D3369="52",$D3369="61"),0,(AA3369/'Totals and Drop Down Lists'!W$5)*Inputs!E$39)</f>
        <v>0</v>
      </c>
      <c r="AZ3369">
        <f>IF(OR($D3369="51",$D3369="52",$D3369="61"),0,(AB3369/'Totals and Drop Down Lists'!X$5)*Inputs!F$39)</f>
        <v>0</v>
      </c>
      <c r="BA3369">
        <f>IF(OR($D3369="51",$D3369="52",$D3369="61"),0,(AC3369/'Totals and Drop Down Lists'!Y$5)*Inputs!G$39)</f>
        <v>0</v>
      </c>
      <c r="BB3369">
        <f>IF(OR($D3369="51",$D3369="52",$D3369="61"),0,(AD3369/'Totals and Drop Down Lists'!Z$5)*Inputs!H$39)</f>
        <v>0</v>
      </c>
      <c r="BC3369">
        <f>IF(OR($D3369="51",$D3369="52",$D3369="61"),0,(AE3369/'Totals and Drop Down Lists'!AA$5)*Inputs!I$39)</f>
        <v>0</v>
      </c>
      <c r="BD3369">
        <f>IF(OR($D3369="51",$D3369="52",$D3369="61"),0,(AF3369/'Totals and Drop Down Lists'!AB$5)*Inputs!J$39)</f>
        <v>0</v>
      </c>
      <c r="BE3369">
        <f>IF(OR($D3369="51",$D3369="52",$D3369="61"),0,(AG3369/'Totals and Drop Down Lists'!AC$5)*Inputs!K$39)</f>
        <v>0</v>
      </c>
      <c r="BF3369">
        <f>IF(OR($D3369="51",$D3369="52",$D3369="61"),0,(AH3369/'Totals and Drop Down Lists'!AD$5)*Inputs!L$39)</f>
        <v>0</v>
      </c>
      <c r="BG3369" s="10">
        <f t="shared" si="469"/>
        <v>186239.70535797084</v>
      </c>
    </row>
    <row r="3370" spans="1:59">
      <c r="A3370" s="1" t="s">
        <v>7679</v>
      </c>
      <c r="B3370" s="1" t="s">
        <v>5992</v>
      </c>
      <c r="C3370" s="1" t="s">
        <v>6036</v>
      </c>
      <c r="D3370" s="1" t="s">
        <v>10</v>
      </c>
      <c r="E3370" s="1" t="s">
        <v>6037</v>
      </c>
      <c r="F3370" s="2">
        <v>104223</v>
      </c>
      <c r="G3370" s="2">
        <v>1117</v>
      </c>
      <c r="H3370" s="2">
        <v>180</v>
      </c>
      <c r="I3370" s="2">
        <v>15364</v>
      </c>
      <c r="J3370" s="2">
        <v>37732</v>
      </c>
      <c r="K3370" s="2">
        <v>14646</v>
      </c>
      <c r="L3370" s="2">
        <v>678</v>
      </c>
      <c r="M3370" s="2">
        <v>167</v>
      </c>
      <c r="N3370" s="2">
        <v>48</v>
      </c>
      <c r="O3370" s="2">
        <v>595</v>
      </c>
      <c r="P3370" s="2">
        <v>275</v>
      </c>
      <c r="Q3370" s="2">
        <v>18</v>
      </c>
      <c r="R3370" s="2">
        <v>844</v>
      </c>
      <c r="S3370" s="2">
        <v>11889600</v>
      </c>
      <c r="T3370" s="2">
        <v>697552100</v>
      </c>
      <c r="U3370" s="2">
        <v>725</v>
      </c>
      <c r="V3370" s="2">
        <v>620</v>
      </c>
      <c r="W3370" s="2">
        <v>60</v>
      </c>
      <c r="X3370" s="2">
        <v>2205</v>
      </c>
      <c r="Y3370" s="2">
        <v>125</v>
      </c>
      <c r="Z3370" s="2">
        <v>1490</v>
      </c>
      <c r="AA3370" s="9">
        <f t="shared" si="470"/>
        <v>104223</v>
      </c>
      <c r="AB3370" s="9">
        <f t="shared" si="471"/>
        <v>14067</v>
      </c>
      <c r="AC3370" s="9">
        <f t="shared" si="472"/>
        <v>2625</v>
      </c>
      <c r="AD3370" s="9">
        <f t="shared" si="473"/>
        <v>844</v>
      </c>
      <c r="AE3370" s="44">
        <f t="shared" si="474"/>
        <v>3.9703063630992525E-4</v>
      </c>
      <c r="AF3370" s="9">
        <f t="shared" si="475"/>
        <v>1525</v>
      </c>
      <c r="AG3370" s="9">
        <f t="shared" si="468"/>
        <v>1615</v>
      </c>
      <c r="AH3370" s="44">
        <f t="shared" si="476"/>
        <v>2.3325599633148794E-4</v>
      </c>
      <c r="AI3370">
        <f>AA3370/'Totals and Drop Down Lists'!W$6*Inputs!E$37</f>
        <v>94544.894654379968</v>
      </c>
      <c r="AJ3370">
        <f>AB3370/'Totals and Drop Down Lists'!X$6*Inputs!F$37</f>
        <v>46285.876499841565</v>
      </c>
      <c r="AK3370">
        <f>AC3370/'Totals and Drop Down Lists'!Y$6*Inputs!G$37</f>
        <v>17304.886689079129</v>
      </c>
      <c r="AL3370">
        <f>AD3370/'Totals and Drop Down Lists'!Z$6*Inputs!H$37</f>
        <v>6766.7710718748422</v>
      </c>
      <c r="AM3370">
        <f>AE3370/'Totals and Drop Down Lists'!AA$6*Inputs!I$37</f>
        <v>49426.085986605729</v>
      </c>
      <c r="AN3370">
        <f>AF3370/'Totals and Drop Down Lists'!AB$6*Inputs!J$37</f>
        <v>30433.957039025732</v>
      </c>
      <c r="AO3370">
        <f>AG3370/'Totals and Drop Down Lists'!AC$6*Inputs!K$37</f>
        <v>30077.075529232963</v>
      </c>
      <c r="AP3370">
        <f>AH3370/'Totals and Drop Down Lists'!AD$6*Inputs!L$37</f>
        <v>54892.112401996943</v>
      </c>
      <c r="AQ3370">
        <f>IF(OR($D3370="51",$D3370="52",$D3370="61"),(AA3370/'Totals and Drop Down Lists'!W$4)*Inputs!E$38,0)</f>
        <v>0</v>
      </c>
      <c r="AR3370">
        <f>IF(OR($D3370="51",$D3370="52",$D3370="61"),(AB3370/'Totals and Drop Down Lists'!X$4)*Inputs!F$38,0)</f>
        <v>0</v>
      </c>
      <c r="AS3370">
        <f>IF(OR($D3370="51",$D3370="52",$D3370="61"),(AC3370/'Totals and Drop Down Lists'!Y$4)*Inputs!G$38,0)</f>
        <v>0</v>
      </c>
      <c r="AT3370">
        <f>IF(OR($D3370="51",$D3370="52",$D3370="61"),(AD3370/'Totals and Drop Down Lists'!Z$4)*Inputs!H$38,0)</f>
        <v>0</v>
      </c>
      <c r="AU3370">
        <f>IF(OR($D3370="51",$D3370="52",$D3370="61"),(AE3370/'Totals and Drop Down Lists'!AA$4)*Inputs!I$38,0)</f>
        <v>0</v>
      </c>
      <c r="AV3370">
        <f>IF(OR($D3370="51",$D3370="52",$D3370="61"),(AF3370/'Totals and Drop Down Lists'!AB$4)*Inputs!J$38,0)</f>
        <v>0</v>
      </c>
      <c r="AW3370">
        <f>IF(OR($D3370="51",$D3370="52",$D3370="61"),(AG3370/'Totals and Drop Down Lists'!AC$4)*Inputs!K$38,0)</f>
        <v>0</v>
      </c>
      <c r="AX3370">
        <f>IF(OR($D3370="51",$D3370="52",$D3370="61"),(AH3370/'Totals and Drop Down Lists'!AD$4)*Inputs!L$38,0)</f>
        <v>0</v>
      </c>
      <c r="AY3370">
        <f>IF(OR($D3370="51",$D3370="52",$D3370="61"),0,(AA3370/'Totals and Drop Down Lists'!W$5)*Inputs!E$39)</f>
        <v>0</v>
      </c>
      <c r="AZ3370">
        <f>IF(OR($D3370="51",$D3370="52",$D3370="61"),0,(AB3370/'Totals and Drop Down Lists'!X$5)*Inputs!F$39)</f>
        <v>0</v>
      </c>
      <c r="BA3370">
        <f>IF(OR($D3370="51",$D3370="52",$D3370="61"),0,(AC3370/'Totals and Drop Down Lists'!Y$5)*Inputs!G$39)</f>
        <v>0</v>
      </c>
      <c r="BB3370">
        <f>IF(OR($D3370="51",$D3370="52",$D3370="61"),0,(AD3370/'Totals and Drop Down Lists'!Z$5)*Inputs!H$39)</f>
        <v>0</v>
      </c>
      <c r="BC3370">
        <f>IF(OR($D3370="51",$D3370="52",$D3370="61"),0,(AE3370/'Totals and Drop Down Lists'!AA$5)*Inputs!I$39)</f>
        <v>0</v>
      </c>
      <c r="BD3370">
        <f>IF(OR($D3370="51",$D3370="52",$D3370="61"),0,(AF3370/'Totals and Drop Down Lists'!AB$5)*Inputs!J$39)</f>
        <v>0</v>
      </c>
      <c r="BE3370">
        <f>IF(OR($D3370="51",$D3370="52",$D3370="61"),0,(AG3370/'Totals and Drop Down Lists'!AC$5)*Inputs!K$39)</f>
        <v>0</v>
      </c>
      <c r="BF3370">
        <f>IF(OR($D3370="51",$D3370="52",$D3370="61"),0,(AH3370/'Totals and Drop Down Lists'!AD$5)*Inputs!L$39)</f>
        <v>0</v>
      </c>
      <c r="BG3370" s="10">
        <f t="shared" si="469"/>
        <v>329731.65987203689</v>
      </c>
    </row>
    <row r="3371" spans="1:59">
      <c r="A3371" s="1" t="s">
        <v>7679</v>
      </c>
      <c r="B3371" s="1" t="s">
        <v>5992</v>
      </c>
      <c r="C3371" s="1" t="s">
        <v>5353</v>
      </c>
      <c r="D3371" s="1" t="s">
        <v>10</v>
      </c>
      <c r="E3371" s="1" t="s">
        <v>6038</v>
      </c>
      <c r="F3371" s="2">
        <v>18789</v>
      </c>
      <c r="G3371" s="2">
        <v>228</v>
      </c>
      <c r="H3371" s="2">
        <v>15</v>
      </c>
      <c r="I3371" s="2">
        <v>3345</v>
      </c>
      <c r="J3371" s="2">
        <v>7730</v>
      </c>
      <c r="K3371" s="2">
        <v>2910</v>
      </c>
      <c r="L3371" s="2">
        <v>21</v>
      </c>
      <c r="M3371" s="2">
        <v>0</v>
      </c>
      <c r="N3371" s="2">
        <v>0</v>
      </c>
      <c r="O3371" s="2">
        <v>34</v>
      </c>
      <c r="P3371" s="2">
        <v>0</v>
      </c>
      <c r="Q3371" s="2">
        <v>0</v>
      </c>
      <c r="R3371" s="2">
        <v>718</v>
      </c>
      <c r="S3371" s="2">
        <v>1875100</v>
      </c>
      <c r="T3371" s="2">
        <v>110837700</v>
      </c>
      <c r="U3371" s="2">
        <v>503</v>
      </c>
      <c r="V3371" s="2">
        <v>325</v>
      </c>
      <c r="W3371" s="2">
        <v>25</v>
      </c>
      <c r="X3371" s="2">
        <v>805</v>
      </c>
      <c r="Y3371" s="2">
        <v>305</v>
      </c>
      <c r="Z3371" s="2">
        <v>305</v>
      </c>
      <c r="AA3371" s="9">
        <f t="shared" si="470"/>
        <v>18789</v>
      </c>
      <c r="AB3371" s="9">
        <f t="shared" si="471"/>
        <v>3102</v>
      </c>
      <c r="AC3371" s="9">
        <f t="shared" si="472"/>
        <v>773</v>
      </c>
      <c r="AD3371" s="9">
        <f t="shared" si="473"/>
        <v>718</v>
      </c>
      <c r="AE3371" s="44">
        <f t="shared" si="474"/>
        <v>7.6507193304300292E-5</v>
      </c>
      <c r="AF3371" s="9">
        <f t="shared" si="475"/>
        <v>455</v>
      </c>
      <c r="AG3371" s="9">
        <f t="shared" si="468"/>
        <v>610</v>
      </c>
      <c r="AH3371" s="44">
        <f t="shared" si="476"/>
        <v>8.5446527196604346E-5</v>
      </c>
      <c r="AI3371">
        <f>AA3371/'Totals and Drop Down Lists'!W$6*Inputs!E$37</f>
        <v>17044.26110993874</v>
      </c>
      <c r="AJ3371">
        <f>AB3371/'Totals and Drop Down Lists'!X$6*Inputs!F$37</f>
        <v>10206.781040911959</v>
      </c>
      <c r="AK3371">
        <f>AC3371/'Totals and Drop Down Lists'!Y$6*Inputs!G$37</f>
        <v>5095.8771088221592</v>
      </c>
      <c r="AL3371">
        <f>AD3371/'Totals and Drop Down Lists'!Z$6*Inputs!H$37</f>
        <v>5756.5659118556123</v>
      </c>
      <c r="AM3371">
        <f>AE3371/'Totals and Drop Down Lists'!AA$6*Inputs!I$37</f>
        <v>9524.3307921970591</v>
      </c>
      <c r="AN3371">
        <f>AF3371/'Totals and Drop Down Lists'!AB$6*Inputs!J$37</f>
        <v>9080.2953788568575</v>
      </c>
      <c r="AO3371">
        <f>AG3371/'Totals and Drop Down Lists'!AC$6*Inputs!K$37</f>
        <v>11360.381469245887</v>
      </c>
      <c r="AP3371">
        <f>AH3371/'Totals and Drop Down Lists'!AD$6*Inputs!L$37</f>
        <v>20108.123473793548</v>
      </c>
      <c r="AQ3371">
        <f>IF(OR($D3371="51",$D3371="52",$D3371="61"),(AA3371/'Totals and Drop Down Lists'!W$4)*Inputs!E$38,0)</f>
        <v>0</v>
      </c>
      <c r="AR3371">
        <f>IF(OR($D3371="51",$D3371="52",$D3371="61"),(AB3371/'Totals and Drop Down Lists'!X$4)*Inputs!F$38,0)</f>
        <v>0</v>
      </c>
      <c r="AS3371">
        <f>IF(OR($D3371="51",$D3371="52",$D3371="61"),(AC3371/'Totals and Drop Down Lists'!Y$4)*Inputs!G$38,0)</f>
        <v>0</v>
      </c>
      <c r="AT3371">
        <f>IF(OR($D3371="51",$D3371="52",$D3371="61"),(AD3371/'Totals and Drop Down Lists'!Z$4)*Inputs!H$38,0)</f>
        <v>0</v>
      </c>
      <c r="AU3371">
        <f>IF(OR($D3371="51",$D3371="52",$D3371="61"),(AE3371/'Totals and Drop Down Lists'!AA$4)*Inputs!I$38,0)</f>
        <v>0</v>
      </c>
      <c r="AV3371">
        <f>IF(OR($D3371="51",$D3371="52",$D3371="61"),(AF3371/'Totals and Drop Down Lists'!AB$4)*Inputs!J$38,0)</f>
        <v>0</v>
      </c>
      <c r="AW3371">
        <f>IF(OR($D3371="51",$D3371="52",$D3371="61"),(AG3371/'Totals and Drop Down Lists'!AC$4)*Inputs!K$38,0)</f>
        <v>0</v>
      </c>
      <c r="AX3371">
        <f>IF(OR($D3371="51",$D3371="52",$D3371="61"),(AH3371/'Totals and Drop Down Lists'!AD$4)*Inputs!L$38,0)</f>
        <v>0</v>
      </c>
      <c r="AY3371">
        <f>IF(OR($D3371="51",$D3371="52",$D3371="61"),0,(AA3371/'Totals and Drop Down Lists'!W$5)*Inputs!E$39)</f>
        <v>0</v>
      </c>
      <c r="AZ3371">
        <f>IF(OR($D3371="51",$D3371="52",$D3371="61"),0,(AB3371/'Totals and Drop Down Lists'!X$5)*Inputs!F$39)</f>
        <v>0</v>
      </c>
      <c r="BA3371">
        <f>IF(OR($D3371="51",$D3371="52",$D3371="61"),0,(AC3371/'Totals and Drop Down Lists'!Y$5)*Inputs!G$39)</f>
        <v>0</v>
      </c>
      <c r="BB3371">
        <f>IF(OR($D3371="51",$D3371="52",$D3371="61"),0,(AD3371/'Totals and Drop Down Lists'!Z$5)*Inputs!H$39)</f>
        <v>0</v>
      </c>
      <c r="BC3371">
        <f>IF(OR($D3371="51",$D3371="52",$D3371="61"),0,(AE3371/'Totals and Drop Down Lists'!AA$5)*Inputs!I$39)</f>
        <v>0</v>
      </c>
      <c r="BD3371">
        <f>IF(OR($D3371="51",$D3371="52",$D3371="61"),0,(AF3371/'Totals and Drop Down Lists'!AB$5)*Inputs!J$39)</f>
        <v>0</v>
      </c>
      <c r="BE3371">
        <f>IF(OR($D3371="51",$D3371="52",$D3371="61"),0,(AG3371/'Totals and Drop Down Lists'!AC$5)*Inputs!K$39)</f>
        <v>0</v>
      </c>
      <c r="BF3371">
        <f>IF(OR($D3371="51",$D3371="52",$D3371="61"),0,(AH3371/'Totals and Drop Down Lists'!AD$5)*Inputs!L$39)</f>
        <v>0</v>
      </c>
      <c r="BG3371" s="10">
        <f t="shared" si="469"/>
        <v>88176.616285621814</v>
      </c>
    </row>
    <row r="3372" spans="1:59">
      <c r="A3372" s="1" t="s">
        <v>7679</v>
      </c>
      <c r="B3372" s="1" t="s">
        <v>5992</v>
      </c>
      <c r="C3372" s="1" t="s">
        <v>6039</v>
      </c>
      <c r="D3372" s="1" t="s">
        <v>10</v>
      </c>
      <c r="E3372" s="1" t="s">
        <v>6040</v>
      </c>
      <c r="F3372" s="2">
        <v>94098</v>
      </c>
      <c r="G3372" s="2">
        <v>379</v>
      </c>
      <c r="H3372" s="2">
        <v>7</v>
      </c>
      <c r="I3372" s="2">
        <v>4247</v>
      </c>
      <c r="J3372" s="2">
        <v>32296</v>
      </c>
      <c r="K3372" s="2">
        <v>6563</v>
      </c>
      <c r="L3372" s="2">
        <v>165</v>
      </c>
      <c r="M3372" s="2">
        <v>31</v>
      </c>
      <c r="N3372" s="2">
        <v>36</v>
      </c>
      <c r="O3372" s="2">
        <v>107</v>
      </c>
      <c r="P3372" s="2">
        <v>45</v>
      </c>
      <c r="Q3372" s="2">
        <v>41</v>
      </c>
      <c r="R3372" s="2">
        <v>135</v>
      </c>
      <c r="S3372" s="2">
        <v>7507000</v>
      </c>
      <c r="T3372" s="2">
        <v>396900000</v>
      </c>
      <c r="U3372" s="2">
        <v>573</v>
      </c>
      <c r="V3372" s="2">
        <v>185</v>
      </c>
      <c r="W3372" s="2">
        <v>70</v>
      </c>
      <c r="X3372" s="2">
        <v>880</v>
      </c>
      <c r="Y3372" s="2">
        <v>130</v>
      </c>
      <c r="Z3372" s="2">
        <v>540</v>
      </c>
      <c r="AA3372" s="9">
        <f t="shared" si="470"/>
        <v>94098</v>
      </c>
      <c r="AB3372" s="9">
        <f t="shared" si="471"/>
        <v>3861</v>
      </c>
      <c r="AC3372" s="9">
        <f t="shared" si="472"/>
        <v>560</v>
      </c>
      <c r="AD3372" s="9">
        <f t="shared" si="473"/>
        <v>135</v>
      </c>
      <c r="AE3372" s="44">
        <f t="shared" si="474"/>
        <v>9.3143350924930661E-5</v>
      </c>
      <c r="AF3372" s="9">
        <f t="shared" si="475"/>
        <v>625</v>
      </c>
      <c r="AG3372" s="9">
        <f t="shared" si="468"/>
        <v>670</v>
      </c>
      <c r="AH3372" s="44">
        <f t="shared" si="476"/>
        <v>5.0661676437366225E-5</v>
      </c>
      <c r="AI3372">
        <f>AA3372/'Totals and Drop Down Lists'!W$6*Inputs!E$37</f>
        <v>85360.098031987625</v>
      </c>
      <c r="AJ3372">
        <f>AB3372/'Totals and Drop Down Lists'!X$6*Inputs!F$37</f>
        <v>12704.184912624458</v>
      </c>
      <c r="AK3372">
        <f>AC3372/'Totals and Drop Down Lists'!Y$6*Inputs!G$37</f>
        <v>3691.7091603368808</v>
      </c>
      <c r="AL3372">
        <f>AD3372/'Totals and Drop Down Lists'!Z$6*Inputs!H$37</f>
        <v>1082.362671449175</v>
      </c>
      <c r="AM3372">
        <f>AE3372/'Totals and Drop Down Lists'!AA$6*Inputs!I$37</f>
        <v>11595.35524684932</v>
      </c>
      <c r="AN3372">
        <f>AF3372/'Totals and Drop Down Lists'!AB$6*Inputs!J$37</f>
        <v>12472.933212715465</v>
      </c>
      <c r="AO3372">
        <f>AG3372/'Totals and Drop Down Lists'!AC$6*Inputs!K$37</f>
        <v>12477.796039991386</v>
      </c>
      <c r="AP3372">
        <f>AH3372/'Totals and Drop Down Lists'!AD$6*Inputs!L$37</f>
        <v>11922.207708313055</v>
      </c>
      <c r="AQ3372">
        <f>IF(OR($D3372="51",$D3372="52",$D3372="61"),(AA3372/'Totals and Drop Down Lists'!W$4)*Inputs!E$38,0)</f>
        <v>0</v>
      </c>
      <c r="AR3372">
        <f>IF(OR($D3372="51",$D3372="52",$D3372="61"),(AB3372/'Totals and Drop Down Lists'!X$4)*Inputs!F$38,0)</f>
        <v>0</v>
      </c>
      <c r="AS3372">
        <f>IF(OR($D3372="51",$D3372="52",$D3372="61"),(AC3372/'Totals and Drop Down Lists'!Y$4)*Inputs!G$38,0)</f>
        <v>0</v>
      </c>
      <c r="AT3372">
        <f>IF(OR($D3372="51",$D3372="52",$D3372="61"),(AD3372/'Totals and Drop Down Lists'!Z$4)*Inputs!H$38,0)</f>
        <v>0</v>
      </c>
      <c r="AU3372">
        <f>IF(OR($D3372="51",$D3372="52",$D3372="61"),(AE3372/'Totals and Drop Down Lists'!AA$4)*Inputs!I$38,0)</f>
        <v>0</v>
      </c>
      <c r="AV3372">
        <f>IF(OR($D3372="51",$D3372="52",$D3372="61"),(AF3372/'Totals and Drop Down Lists'!AB$4)*Inputs!J$38,0)</f>
        <v>0</v>
      </c>
      <c r="AW3372">
        <f>IF(OR($D3372="51",$D3372="52",$D3372="61"),(AG3372/'Totals and Drop Down Lists'!AC$4)*Inputs!K$38,0)</f>
        <v>0</v>
      </c>
      <c r="AX3372">
        <f>IF(OR($D3372="51",$D3372="52",$D3372="61"),(AH3372/'Totals and Drop Down Lists'!AD$4)*Inputs!L$38,0)</f>
        <v>0</v>
      </c>
      <c r="AY3372">
        <f>IF(OR($D3372="51",$D3372="52",$D3372="61"),0,(AA3372/'Totals and Drop Down Lists'!W$5)*Inputs!E$39)</f>
        <v>0</v>
      </c>
      <c r="AZ3372">
        <f>IF(OR($D3372="51",$D3372="52",$D3372="61"),0,(AB3372/'Totals and Drop Down Lists'!X$5)*Inputs!F$39)</f>
        <v>0</v>
      </c>
      <c r="BA3372">
        <f>IF(OR($D3372="51",$D3372="52",$D3372="61"),0,(AC3372/'Totals and Drop Down Lists'!Y$5)*Inputs!G$39)</f>
        <v>0</v>
      </c>
      <c r="BB3372">
        <f>IF(OR($D3372="51",$D3372="52",$D3372="61"),0,(AD3372/'Totals and Drop Down Lists'!Z$5)*Inputs!H$39)</f>
        <v>0</v>
      </c>
      <c r="BC3372">
        <f>IF(OR($D3372="51",$D3372="52",$D3372="61"),0,(AE3372/'Totals and Drop Down Lists'!AA$5)*Inputs!I$39)</f>
        <v>0</v>
      </c>
      <c r="BD3372">
        <f>IF(OR($D3372="51",$D3372="52",$D3372="61"),0,(AF3372/'Totals and Drop Down Lists'!AB$5)*Inputs!J$39)</f>
        <v>0</v>
      </c>
      <c r="BE3372">
        <f>IF(OR($D3372="51",$D3372="52",$D3372="61"),0,(AG3372/'Totals and Drop Down Lists'!AC$5)*Inputs!K$39)</f>
        <v>0</v>
      </c>
      <c r="BF3372">
        <f>IF(OR($D3372="51",$D3372="52",$D3372="61"),0,(AH3372/'Totals and Drop Down Lists'!AD$5)*Inputs!L$39)</f>
        <v>0</v>
      </c>
      <c r="BG3372" s="10">
        <f t="shared" si="469"/>
        <v>151306.64698426734</v>
      </c>
    </row>
    <row r="3373" spans="1:59">
      <c r="A3373" s="1" t="s">
        <v>7679</v>
      </c>
      <c r="B3373" s="1" t="s">
        <v>5992</v>
      </c>
      <c r="C3373" s="1" t="s">
        <v>6041</v>
      </c>
      <c r="D3373" s="1" t="s">
        <v>10</v>
      </c>
      <c r="E3373" s="1" t="s">
        <v>6042</v>
      </c>
      <c r="F3373" s="2">
        <v>71634</v>
      </c>
      <c r="G3373" s="2">
        <v>651</v>
      </c>
      <c r="H3373" s="2">
        <v>66</v>
      </c>
      <c r="I3373" s="2">
        <v>25599</v>
      </c>
      <c r="J3373" s="2">
        <v>19895</v>
      </c>
      <c r="K3373" s="2">
        <v>7698</v>
      </c>
      <c r="L3373" s="2">
        <v>1053</v>
      </c>
      <c r="M3373" s="2">
        <v>209</v>
      </c>
      <c r="N3373" s="2">
        <v>121</v>
      </c>
      <c r="O3373" s="2">
        <v>1169</v>
      </c>
      <c r="P3373" s="2">
        <v>527</v>
      </c>
      <c r="Q3373" s="2">
        <v>91</v>
      </c>
      <c r="R3373" s="2">
        <v>497</v>
      </c>
      <c r="S3373" s="2">
        <v>4674600</v>
      </c>
      <c r="T3373" s="2">
        <v>221722700</v>
      </c>
      <c r="U3373" s="2">
        <v>406</v>
      </c>
      <c r="V3373" s="2">
        <v>1185</v>
      </c>
      <c r="W3373" s="2">
        <v>25</v>
      </c>
      <c r="X3373" s="2">
        <v>3340</v>
      </c>
      <c r="Y3373" s="2">
        <v>515</v>
      </c>
      <c r="Z3373" s="2">
        <v>1740</v>
      </c>
      <c r="AA3373" s="9">
        <f t="shared" si="470"/>
        <v>71634</v>
      </c>
      <c r="AB3373" s="9">
        <f t="shared" si="471"/>
        <v>24882</v>
      </c>
      <c r="AC3373" s="9">
        <f t="shared" si="472"/>
        <v>3667</v>
      </c>
      <c r="AD3373" s="9">
        <f t="shared" si="473"/>
        <v>497</v>
      </c>
      <c r="AE3373" s="44">
        <f t="shared" si="474"/>
        <v>2.0802122808823411E-4</v>
      </c>
      <c r="AF3373" s="9">
        <f t="shared" si="475"/>
        <v>2130</v>
      </c>
      <c r="AG3373" s="9">
        <f t="shared" si="468"/>
        <v>2255</v>
      </c>
      <c r="AH3373" s="44">
        <f t="shared" si="476"/>
        <v>3.2466210174869549E-4</v>
      </c>
      <c r="AI3373">
        <f>AA3373/'Totals and Drop Down Lists'!W$6*Inputs!E$37</f>
        <v>64982.095925773152</v>
      </c>
      <c r="AJ3373">
        <f>AB3373/'Totals and Drop Down Lists'!X$6*Inputs!F$37</f>
        <v>81871.413881357628</v>
      </c>
      <c r="AK3373">
        <f>AC3373/'Totals and Drop Down Lists'!Y$6*Inputs!G$37</f>
        <v>24174.102662420257</v>
      </c>
      <c r="AL3373">
        <f>AD3373/'Totals and Drop Down Lists'!Z$6*Inputs!H$37</f>
        <v>3984.6981311869627</v>
      </c>
      <c r="AM3373">
        <f>AE3373/'Totals and Drop Down Lists'!AA$6*Inputs!I$37</f>
        <v>25896.427545461316</v>
      </c>
      <c r="AN3373">
        <f>AF3373/'Totals and Drop Down Lists'!AB$6*Inputs!J$37</f>
        <v>42507.756388934307</v>
      </c>
      <c r="AO3373">
        <f>AG3373/'Totals and Drop Down Lists'!AC$6*Inputs!K$37</f>
        <v>41996.164283851598</v>
      </c>
      <c r="AP3373">
        <f>AH3373/'Totals and Drop Down Lists'!AD$6*Inputs!L$37</f>
        <v>76402.702876419906</v>
      </c>
      <c r="AQ3373">
        <f>IF(OR($D3373="51",$D3373="52",$D3373="61"),(AA3373/'Totals and Drop Down Lists'!W$4)*Inputs!E$38,0)</f>
        <v>0</v>
      </c>
      <c r="AR3373">
        <f>IF(OR($D3373="51",$D3373="52",$D3373="61"),(AB3373/'Totals and Drop Down Lists'!X$4)*Inputs!F$38,0)</f>
        <v>0</v>
      </c>
      <c r="AS3373">
        <f>IF(OR($D3373="51",$D3373="52",$D3373="61"),(AC3373/'Totals and Drop Down Lists'!Y$4)*Inputs!G$38,0)</f>
        <v>0</v>
      </c>
      <c r="AT3373">
        <f>IF(OR($D3373="51",$D3373="52",$D3373="61"),(AD3373/'Totals and Drop Down Lists'!Z$4)*Inputs!H$38,0)</f>
        <v>0</v>
      </c>
      <c r="AU3373">
        <f>IF(OR($D3373="51",$D3373="52",$D3373="61"),(AE3373/'Totals and Drop Down Lists'!AA$4)*Inputs!I$38,0)</f>
        <v>0</v>
      </c>
      <c r="AV3373">
        <f>IF(OR($D3373="51",$D3373="52",$D3373="61"),(AF3373/'Totals and Drop Down Lists'!AB$4)*Inputs!J$38,0)</f>
        <v>0</v>
      </c>
      <c r="AW3373">
        <f>IF(OR($D3373="51",$D3373="52",$D3373="61"),(AG3373/'Totals and Drop Down Lists'!AC$4)*Inputs!K$38,0)</f>
        <v>0</v>
      </c>
      <c r="AX3373">
        <f>IF(OR($D3373="51",$D3373="52",$D3373="61"),(AH3373/'Totals and Drop Down Lists'!AD$4)*Inputs!L$38,0)</f>
        <v>0</v>
      </c>
      <c r="AY3373">
        <f>IF(OR($D3373="51",$D3373="52",$D3373="61"),0,(AA3373/'Totals and Drop Down Lists'!W$5)*Inputs!E$39)</f>
        <v>0</v>
      </c>
      <c r="AZ3373">
        <f>IF(OR($D3373="51",$D3373="52",$D3373="61"),0,(AB3373/'Totals and Drop Down Lists'!X$5)*Inputs!F$39)</f>
        <v>0</v>
      </c>
      <c r="BA3373">
        <f>IF(OR($D3373="51",$D3373="52",$D3373="61"),0,(AC3373/'Totals and Drop Down Lists'!Y$5)*Inputs!G$39)</f>
        <v>0</v>
      </c>
      <c r="BB3373">
        <f>IF(OR($D3373="51",$D3373="52",$D3373="61"),0,(AD3373/'Totals and Drop Down Lists'!Z$5)*Inputs!H$39)</f>
        <v>0</v>
      </c>
      <c r="BC3373">
        <f>IF(OR($D3373="51",$D3373="52",$D3373="61"),0,(AE3373/'Totals and Drop Down Lists'!AA$5)*Inputs!I$39)</f>
        <v>0</v>
      </c>
      <c r="BD3373">
        <f>IF(OR($D3373="51",$D3373="52",$D3373="61"),0,(AF3373/'Totals and Drop Down Lists'!AB$5)*Inputs!J$39)</f>
        <v>0</v>
      </c>
      <c r="BE3373">
        <f>IF(OR($D3373="51",$D3373="52",$D3373="61"),0,(AG3373/'Totals and Drop Down Lists'!AC$5)*Inputs!K$39)</f>
        <v>0</v>
      </c>
      <c r="BF3373">
        <f>IF(OR($D3373="51",$D3373="52",$D3373="61"),0,(AH3373/'Totals and Drop Down Lists'!AD$5)*Inputs!L$39)</f>
        <v>0</v>
      </c>
      <c r="BG3373" s="10">
        <f t="shared" si="469"/>
        <v>361815.3616954051</v>
      </c>
    </row>
    <row r="3374" spans="1:59">
      <c r="A3374" s="1" t="s">
        <v>7679</v>
      </c>
      <c r="B3374" s="1" t="s">
        <v>5992</v>
      </c>
      <c r="C3374" s="1" t="s">
        <v>6043</v>
      </c>
      <c r="D3374" s="1" t="s">
        <v>10</v>
      </c>
      <c r="E3374" s="1" t="s">
        <v>6044</v>
      </c>
      <c r="F3374" s="2">
        <v>54193</v>
      </c>
      <c r="G3374" s="2">
        <v>622</v>
      </c>
      <c r="H3374" s="2">
        <v>8</v>
      </c>
      <c r="I3374" s="2">
        <v>16083</v>
      </c>
      <c r="J3374" s="2">
        <v>20416</v>
      </c>
      <c r="K3374" s="2">
        <v>8223</v>
      </c>
      <c r="L3374" s="2">
        <v>577</v>
      </c>
      <c r="M3374" s="2">
        <v>48</v>
      </c>
      <c r="N3374" s="2">
        <v>12</v>
      </c>
      <c r="O3374" s="2">
        <v>382</v>
      </c>
      <c r="P3374" s="2">
        <v>74</v>
      </c>
      <c r="Q3374" s="2">
        <v>26</v>
      </c>
      <c r="R3374" s="2">
        <v>2049</v>
      </c>
      <c r="S3374" s="2">
        <v>4744800</v>
      </c>
      <c r="T3374" s="2">
        <v>251002900</v>
      </c>
      <c r="U3374" s="2">
        <v>872</v>
      </c>
      <c r="V3374" s="2">
        <v>1275</v>
      </c>
      <c r="W3374" s="2">
        <v>125</v>
      </c>
      <c r="X3374" s="2">
        <v>2390</v>
      </c>
      <c r="Y3374" s="2">
        <v>255</v>
      </c>
      <c r="Z3374" s="2">
        <v>1125</v>
      </c>
      <c r="AA3374" s="9">
        <f t="shared" si="470"/>
        <v>54193</v>
      </c>
      <c r="AB3374" s="9">
        <f t="shared" si="471"/>
        <v>15453</v>
      </c>
      <c r="AC3374" s="9">
        <f t="shared" si="472"/>
        <v>3168</v>
      </c>
      <c r="AD3374" s="9">
        <f t="shared" si="473"/>
        <v>2049</v>
      </c>
      <c r="AE3374" s="44">
        <f t="shared" si="474"/>
        <v>2.3130536676437683E-4</v>
      </c>
      <c r="AF3374" s="9">
        <f t="shared" si="475"/>
        <v>990</v>
      </c>
      <c r="AG3374" s="9">
        <f t="shared" si="468"/>
        <v>1380</v>
      </c>
      <c r="AH3374" s="44">
        <f t="shared" si="476"/>
        <v>2.0681870093759732E-4</v>
      </c>
      <c r="AI3374">
        <f>AA3374/'Totals and Drop Down Lists'!W$6*Inputs!E$37</f>
        <v>49160.660084672425</v>
      </c>
      <c r="AJ3374">
        <f>AB3374/'Totals and Drop Down Lists'!X$6*Inputs!F$37</f>
        <v>50846.35313514265</v>
      </c>
      <c r="AK3374">
        <f>AC3374/'Totals and Drop Down Lists'!Y$6*Inputs!G$37</f>
        <v>20884.526107048645</v>
      </c>
      <c r="AL3374">
        <f>AD3374/'Totals and Drop Down Lists'!Z$6*Inputs!H$37</f>
        <v>16427.860102217477</v>
      </c>
      <c r="AM3374">
        <f>AE3374/'Totals and Drop Down Lists'!AA$6*Inputs!I$37</f>
        <v>28795.054842909278</v>
      </c>
      <c r="AN3374">
        <f>AF3374/'Totals and Drop Down Lists'!AB$6*Inputs!J$37</f>
        <v>19757.126208941296</v>
      </c>
      <c r="AO3374">
        <f>AG3374/'Totals and Drop Down Lists'!AC$6*Inputs!K$37</f>
        <v>25700.535127146435</v>
      </c>
      <c r="AP3374">
        <f>AH3374/'Totals and Drop Down Lists'!AD$6*Inputs!L$37</f>
        <v>48670.626081431394</v>
      </c>
      <c r="AQ3374">
        <f>IF(OR($D3374="51",$D3374="52",$D3374="61"),(AA3374/'Totals and Drop Down Lists'!W$4)*Inputs!E$38,0)</f>
        <v>0</v>
      </c>
      <c r="AR3374">
        <f>IF(OR($D3374="51",$D3374="52",$D3374="61"),(AB3374/'Totals and Drop Down Lists'!X$4)*Inputs!F$38,0)</f>
        <v>0</v>
      </c>
      <c r="AS3374">
        <f>IF(OR($D3374="51",$D3374="52",$D3374="61"),(AC3374/'Totals and Drop Down Lists'!Y$4)*Inputs!G$38,0)</f>
        <v>0</v>
      </c>
      <c r="AT3374">
        <f>IF(OR($D3374="51",$D3374="52",$D3374="61"),(AD3374/'Totals and Drop Down Lists'!Z$4)*Inputs!H$38,0)</f>
        <v>0</v>
      </c>
      <c r="AU3374">
        <f>IF(OR($D3374="51",$D3374="52",$D3374="61"),(AE3374/'Totals and Drop Down Lists'!AA$4)*Inputs!I$38,0)</f>
        <v>0</v>
      </c>
      <c r="AV3374">
        <f>IF(OR($D3374="51",$D3374="52",$D3374="61"),(AF3374/'Totals and Drop Down Lists'!AB$4)*Inputs!J$38,0)</f>
        <v>0</v>
      </c>
      <c r="AW3374">
        <f>IF(OR($D3374="51",$D3374="52",$D3374="61"),(AG3374/'Totals and Drop Down Lists'!AC$4)*Inputs!K$38,0)</f>
        <v>0</v>
      </c>
      <c r="AX3374">
        <f>IF(OR($D3374="51",$D3374="52",$D3374="61"),(AH3374/'Totals and Drop Down Lists'!AD$4)*Inputs!L$38,0)</f>
        <v>0</v>
      </c>
      <c r="AY3374">
        <f>IF(OR($D3374="51",$D3374="52",$D3374="61"),0,(AA3374/'Totals and Drop Down Lists'!W$5)*Inputs!E$39)</f>
        <v>0</v>
      </c>
      <c r="AZ3374">
        <f>IF(OR($D3374="51",$D3374="52",$D3374="61"),0,(AB3374/'Totals and Drop Down Lists'!X$5)*Inputs!F$39)</f>
        <v>0</v>
      </c>
      <c r="BA3374">
        <f>IF(OR($D3374="51",$D3374="52",$D3374="61"),0,(AC3374/'Totals and Drop Down Lists'!Y$5)*Inputs!G$39)</f>
        <v>0</v>
      </c>
      <c r="BB3374">
        <f>IF(OR($D3374="51",$D3374="52",$D3374="61"),0,(AD3374/'Totals and Drop Down Lists'!Z$5)*Inputs!H$39)</f>
        <v>0</v>
      </c>
      <c r="BC3374">
        <f>IF(OR($D3374="51",$D3374="52",$D3374="61"),0,(AE3374/'Totals and Drop Down Lists'!AA$5)*Inputs!I$39)</f>
        <v>0</v>
      </c>
      <c r="BD3374">
        <f>IF(OR($D3374="51",$D3374="52",$D3374="61"),0,(AF3374/'Totals and Drop Down Lists'!AB$5)*Inputs!J$39)</f>
        <v>0</v>
      </c>
      <c r="BE3374">
        <f>IF(OR($D3374="51",$D3374="52",$D3374="61"),0,(AG3374/'Totals and Drop Down Lists'!AC$5)*Inputs!K$39)</f>
        <v>0</v>
      </c>
      <c r="BF3374">
        <f>IF(OR($D3374="51",$D3374="52",$D3374="61"),0,(AH3374/'Totals and Drop Down Lists'!AD$5)*Inputs!L$39)</f>
        <v>0</v>
      </c>
      <c r="BG3374" s="10">
        <f t="shared" si="469"/>
        <v>260242.7416895096</v>
      </c>
    </row>
    <row r="3375" spans="1:59">
      <c r="A3375" s="1" t="s">
        <v>7679</v>
      </c>
      <c r="B3375" s="1" t="s">
        <v>5992</v>
      </c>
      <c r="C3375" s="1" t="s">
        <v>6045</v>
      </c>
      <c r="D3375" s="1" t="s">
        <v>10</v>
      </c>
      <c r="E3375" s="1" t="s">
        <v>6046</v>
      </c>
      <c r="F3375" s="2">
        <v>104070</v>
      </c>
      <c r="G3375" s="2">
        <v>807</v>
      </c>
      <c r="H3375" s="2">
        <v>41</v>
      </c>
      <c r="I3375" s="2">
        <v>8918</v>
      </c>
      <c r="J3375" s="2">
        <v>35018</v>
      </c>
      <c r="K3375" s="2">
        <v>14172</v>
      </c>
      <c r="L3375" s="2">
        <v>537</v>
      </c>
      <c r="M3375" s="2">
        <v>31</v>
      </c>
      <c r="N3375" s="2">
        <v>0</v>
      </c>
      <c r="O3375" s="2">
        <v>651</v>
      </c>
      <c r="P3375" s="2">
        <v>106</v>
      </c>
      <c r="Q3375" s="2">
        <v>42</v>
      </c>
      <c r="R3375" s="2">
        <v>89</v>
      </c>
      <c r="S3375" s="2">
        <v>15543400</v>
      </c>
      <c r="T3375" s="2">
        <v>769632400</v>
      </c>
      <c r="U3375" s="2">
        <v>1172</v>
      </c>
      <c r="V3375" s="2">
        <v>220</v>
      </c>
      <c r="W3375" s="2">
        <v>35</v>
      </c>
      <c r="X3375" s="2">
        <v>1600</v>
      </c>
      <c r="Y3375" s="2">
        <v>60</v>
      </c>
      <c r="Z3375" s="2">
        <v>1235</v>
      </c>
      <c r="AA3375" s="9">
        <f t="shared" si="470"/>
        <v>104070</v>
      </c>
      <c r="AB3375" s="9">
        <f t="shared" si="471"/>
        <v>8070</v>
      </c>
      <c r="AC3375" s="9">
        <f t="shared" si="472"/>
        <v>1456</v>
      </c>
      <c r="AD3375" s="9">
        <f t="shared" si="473"/>
        <v>89</v>
      </c>
      <c r="AE3375" s="44">
        <f t="shared" si="474"/>
        <v>4.0055922201176275E-4</v>
      </c>
      <c r="AF3375" s="9">
        <f t="shared" si="475"/>
        <v>1345</v>
      </c>
      <c r="AG3375" s="9">
        <f t="shared" si="468"/>
        <v>1295</v>
      </c>
      <c r="AH3375" s="44">
        <f t="shared" si="476"/>
        <v>1.9501169629531669E-4</v>
      </c>
      <c r="AI3375">
        <f>AA3375/'Totals and Drop Down Lists'!W$6*Inputs!E$37</f>
        <v>94406.102172086044</v>
      </c>
      <c r="AJ3375">
        <f>AB3375/'Totals and Drop Down Lists'!X$6*Inputs!F$37</f>
        <v>26553.424564848323</v>
      </c>
      <c r="AK3375">
        <f>AC3375/'Totals and Drop Down Lists'!Y$6*Inputs!G$37</f>
        <v>9598.4438168758916</v>
      </c>
      <c r="AL3375">
        <f>AD3375/'Totals and Drop Down Lists'!Z$6*Inputs!H$37</f>
        <v>713.55761302945621</v>
      </c>
      <c r="AM3375">
        <f>AE3375/'Totals and Drop Down Lists'!AA$6*Inputs!I$37</f>
        <v>49865.357328311431</v>
      </c>
      <c r="AN3375">
        <f>AF3375/'Totals and Drop Down Lists'!AB$6*Inputs!J$37</f>
        <v>26841.752273763675</v>
      </c>
      <c r="AO3375">
        <f>AG3375/'Totals and Drop Down Lists'!AC$6*Inputs!K$37</f>
        <v>24117.531151923646</v>
      </c>
      <c r="AP3375">
        <f>AH3375/'Totals and Drop Down Lists'!AD$6*Inputs!L$37</f>
        <v>45892.084752813564</v>
      </c>
      <c r="AQ3375">
        <f>IF(OR($D3375="51",$D3375="52",$D3375="61"),(AA3375/'Totals and Drop Down Lists'!W$4)*Inputs!E$38,0)</f>
        <v>0</v>
      </c>
      <c r="AR3375">
        <f>IF(OR($D3375="51",$D3375="52",$D3375="61"),(AB3375/'Totals and Drop Down Lists'!X$4)*Inputs!F$38,0)</f>
        <v>0</v>
      </c>
      <c r="AS3375">
        <f>IF(OR($D3375="51",$D3375="52",$D3375="61"),(AC3375/'Totals and Drop Down Lists'!Y$4)*Inputs!G$38,0)</f>
        <v>0</v>
      </c>
      <c r="AT3375">
        <f>IF(OR($D3375="51",$D3375="52",$D3375="61"),(AD3375/'Totals and Drop Down Lists'!Z$4)*Inputs!H$38,0)</f>
        <v>0</v>
      </c>
      <c r="AU3375">
        <f>IF(OR($D3375="51",$D3375="52",$D3375="61"),(AE3375/'Totals and Drop Down Lists'!AA$4)*Inputs!I$38,0)</f>
        <v>0</v>
      </c>
      <c r="AV3375">
        <f>IF(OR($D3375="51",$D3375="52",$D3375="61"),(AF3375/'Totals and Drop Down Lists'!AB$4)*Inputs!J$38,0)</f>
        <v>0</v>
      </c>
      <c r="AW3375">
        <f>IF(OR($D3375="51",$D3375="52",$D3375="61"),(AG3375/'Totals and Drop Down Lists'!AC$4)*Inputs!K$38,0)</f>
        <v>0</v>
      </c>
      <c r="AX3375">
        <f>IF(OR($D3375="51",$D3375="52",$D3375="61"),(AH3375/'Totals and Drop Down Lists'!AD$4)*Inputs!L$38,0)</f>
        <v>0</v>
      </c>
      <c r="AY3375">
        <f>IF(OR($D3375="51",$D3375="52",$D3375="61"),0,(AA3375/'Totals and Drop Down Lists'!W$5)*Inputs!E$39)</f>
        <v>0</v>
      </c>
      <c r="AZ3375">
        <f>IF(OR($D3375="51",$D3375="52",$D3375="61"),0,(AB3375/'Totals and Drop Down Lists'!X$5)*Inputs!F$39)</f>
        <v>0</v>
      </c>
      <c r="BA3375">
        <f>IF(OR($D3375="51",$D3375="52",$D3375="61"),0,(AC3375/'Totals and Drop Down Lists'!Y$5)*Inputs!G$39)</f>
        <v>0</v>
      </c>
      <c r="BB3375">
        <f>IF(OR($D3375="51",$D3375="52",$D3375="61"),0,(AD3375/'Totals and Drop Down Lists'!Z$5)*Inputs!H$39)</f>
        <v>0</v>
      </c>
      <c r="BC3375">
        <f>IF(OR($D3375="51",$D3375="52",$D3375="61"),0,(AE3375/'Totals and Drop Down Lists'!AA$5)*Inputs!I$39)</f>
        <v>0</v>
      </c>
      <c r="BD3375">
        <f>IF(OR($D3375="51",$D3375="52",$D3375="61"),0,(AF3375/'Totals and Drop Down Lists'!AB$5)*Inputs!J$39)</f>
        <v>0</v>
      </c>
      <c r="BE3375">
        <f>IF(OR($D3375="51",$D3375="52",$D3375="61"),0,(AG3375/'Totals and Drop Down Lists'!AC$5)*Inputs!K$39)</f>
        <v>0</v>
      </c>
      <c r="BF3375">
        <f>IF(OR($D3375="51",$D3375="52",$D3375="61"),0,(AH3375/'Totals and Drop Down Lists'!AD$5)*Inputs!L$39)</f>
        <v>0</v>
      </c>
      <c r="BG3375" s="10">
        <f t="shared" si="469"/>
        <v>277988.25367365201</v>
      </c>
    </row>
    <row r="3376" spans="1:59">
      <c r="A3376" s="1" t="s">
        <v>7679</v>
      </c>
      <c r="B3376" s="1" t="s">
        <v>5992</v>
      </c>
      <c r="C3376" s="1" t="s">
        <v>6047</v>
      </c>
      <c r="D3376" s="1" t="s">
        <v>10</v>
      </c>
      <c r="E3376" s="1" t="s">
        <v>6048</v>
      </c>
      <c r="F3376" s="2">
        <v>94812</v>
      </c>
      <c r="G3376" s="2">
        <v>1716</v>
      </c>
      <c r="H3376" s="2">
        <v>275</v>
      </c>
      <c r="I3376" s="2">
        <v>15625</v>
      </c>
      <c r="J3376" s="2">
        <v>35973</v>
      </c>
      <c r="K3376" s="2">
        <v>14276</v>
      </c>
      <c r="L3376" s="2">
        <v>493</v>
      </c>
      <c r="M3376" s="2">
        <v>86</v>
      </c>
      <c r="N3376" s="2">
        <v>14</v>
      </c>
      <c r="O3376" s="2">
        <v>441</v>
      </c>
      <c r="P3376" s="2">
        <v>60</v>
      </c>
      <c r="Q3376" s="2">
        <v>89</v>
      </c>
      <c r="R3376" s="2">
        <v>2774</v>
      </c>
      <c r="S3376" s="2">
        <v>10390700</v>
      </c>
      <c r="T3376" s="2">
        <v>534449700</v>
      </c>
      <c r="U3376" s="2">
        <v>775</v>
      </c>
      <c r="V3376" s="2">
        <v>795</v>
      </c>
      <c r="W3376" s="2">
        <v>70</v>
      </c>
      <c r="X3376" s="2">
        <v>2700</v>
      </c>
      <c r="Y3376" s="2">
        <v>325</v>
      </c>
      <c r="Z3376" s="2">
        <v>1590</v>
      </c>
      <c r="AA3376" s="9">
        <f t="shared" si="470"/>
        <v>94812</v>
      </c>
      <c r="AB3376" s="9">
        <f t="shared" si="471"/>
        <v>13634</v>
      </c>
      <c r="AC3376" s="9">
        <f t="shared" si="472"/>
        <v>3957</v>
      </c>
      <c r="AD3376" s="9">
        <f t="shared" si="473"/>
        <v>2774</v>
      </c>
      <c r="AE3376" s="44">
        <f t="shared" si="474"/>
        <v>3.9566916531545146E-4</v>
      </c>
      <c r="AF3376" s="9">
        <f t="shared" si="475"/>
        <v>1835</v>
      </c>
      <c r="AG3376" s="9">
        <f t="shared" si="468"/>
        <v>1915</v>
      </c>
      <c r="AH3376" s="44">
        <f t="shared" si="476"/>
        <v>2.8278068762208888E-4</v>
      </c>
      <c r="AI3376">
        <f>AA3376/'Totals and Drop Down Lists'!W$6*Inputs!E$37</f>
        <v>86007.796282692623</v>
      </c>
      <c r="AJ3376">
        <f>AB3376/'Totals and Drop Down Lists'!X$6*Inputs!F$37</f>
        <v>44861.138849707808</v>
      </c>
      <c r="AK3376">
        <f>AC3376/'Totals and Drop Down Lists'!Y$6*Inputs!G$37</f>
        <v>26085.880620451855</v>
      </c>
      <c r="AL3376">
        <f>AD3376/'Totals and Drop Down Lists'!Z$6*Inputs!H$37</f>
        <v>22240.548522963047</v>
      </c>
      <c r="AM3376">
        <f>AE3376/'Totals and Drop Down Lists'!AA$6*Inputs!I$37</f>
        <v>49256.597346971881</v>
      </c>
      <c r="AN3376">
        <f>AF3376/'Totals and Drop Down Lists'!AB$6*Inputs!J$37</f>
        <v>36620.531912532599</v>
      </c>
      <c r="AO3376">
        <f>AG3376/'Totals and Drop Down Lists'!AC$6*Inputs!K$37</f>
        <v>35664.148382960448</v>
      </c>
      <c r="AP3376">
        <f>AH3376/'Totals and Drop Down Lists'!AD$6*Inputs!L$37</f>
        <v>66546.753499130806</v>
      </c>
      <c r="AQ3376">
        <f>IF(OR($D3376="51",$D3376="52",$D3376="61"),(AA3376/'Totals and Drop Down Lists'!W$4)*Inputs!E$38,0)</f>
        <v>0</v>
      </c>
      <c r="AR3376">
        <f>IF(OR($D3376="51",$D3376="52",$D3376="61"),(AB3376/'Totals and Drop Down Lists'!X$4)*Inputs!F$38,0)</f>
        <v>0</v>
      </c>
      <c r="AS3376">
        <f>IF(OR($D3376="51",$D3376="52",$D3376="61"),(AC3376/'Totals and Drop Down Lists'!Y$4)*Inputs!G$38,0)</f>
        <v>0</v>
      </c>
      <c r="AT3376">
        <f>IF(OR($D3376="51",$D3376="52",$D3376="61"),(AD3376/'Totals and Drop Down Lists'!Z$4)*Inputs!H$38,0)</f>
        <v>0</v>
      </c>
      <c r="AU3376">
        <f>IF(OR($D3376="51",$D3376="52",$D3376="61"),(AE3376/'Totals and Drop Down Lists'!AA$4)*Inputs!I$38,0)</f>
        <v>0</v>
      </c>
      <c r="AV3376">
        <f>IF(OR($D3376="51",$D3376="52",$D3376="61"),(AF3376/'Totals and Drop Down Lists'!AB$4)*Inputs!J$38,0)</f>
        <v>0</v>
      </c>
      <c r="AW3376">
        <f>IF(OR($D3376="51",$D3376="52",$D3376="61"),(AG3376/'Totals and Drop Down Lists'!AC$4)*Inputs!K$38,0)</f>
        <v>0</v>
      </c>
      <c r="AX3376">
        <f>IF(OR($D3376="51",$D3376="52",$D3376="61"),(AH3376/'Totals and Drop Down Lists'!AD$4)*Inputs!L$38,0)</f>
        <v>0</v>
      </c>
      <c r="AY3376">
        <f>IF(OR($D3376="51",$D3376="52",$D3376="61"),0,(AA3376/'Totals and Drop Down Lists'!W$5)*Inputs!E$39)</f>
        <v>0</v>
      </c>
      <c r="AZ3376">
        <f>IF(OR($D3376="51",$D3376="52",$D3376="61"),0,(AB3376/'Totals and Drop Down Lists'!X$5)*Inputs!F$39)</f>
        <v>0</v>
      </c>
      <c r="BA3376">
        <f>IF(OR($D3376="51",$D3376="52",$D3376="61"),0,(AC3376/'Totals and Drop Down Lists'!Y$5)*Inputs!G$39)</f>
        <v>0</v>
      </c>
      <c r="BB3376">
        <f>IF(OR($D3376="51",$D3376="52",$D3376="61"),0,(AD3376/'Totals and Drop Down Lists'!Z$5)*Inputs!H$39)</f>
        <v>0</v>
      </c>
      <c r="BC3376">
        <f>IF(OR($D3376="51",$D3376="52",$D3376="61"),0,(AE3376/'Totals and Drop Down Lists'!AA$5)*Inputs!I$39)</f>
        <v>0</v>
      </c>
      <c r="BD3376">
        <f>IF(OR($D3376="51",$D3376="52",$D3376="61"),0,(AF3376/'Totals and Drop Down Lists'!AB$5)*Inputs!J$39)</f>
        <v>0</v>
      </c>
      <c r="BE3376">
        <f>IF(OR($D3376="51",$D3376="52",$D3376="61"),0,(AG3376/'Totals and Drop Down Lists'!AC$5)*Inputs!K$39)</f>
        <v>0</v>
      </c>
      <c r="BF3376">
        <f>IF(OR($D3376="51",$D3376="52",$D3376="61"),0,(AH3376/'Totals and Drop Down Lists'!AD$5)*Inputs!L$39)</f>
        <v>0</v>
      </c>
      <c r="BG3376" s="10">
        <f t="shared" si="469"/>
        <v>367283.39541741111</v>
      </c>
    </row>
    <row r="3377" spans="1:59">
      <c r="A3377" s="1" t="s">
        <v>7679</v>
      </c>
      <c r="B3377" s="1" t="s">
        <v>5992</v>
      </c>
      <c r="C3377" s="1" t="s">
        <v>6049</v>
      </c>
      <c r="D3377" s="1" t="s">
        <v>10</v>
      </c>
      <c r="E3377" s="1" t="s">
        <v>6050</v>
      </c>
      <c r="F3377" s="2">
        <v>24347</v>
      </c>
      <c r="G3377" s="2">
        <v>246</v>
      </c>
      <c r="H3377" s="2">
        <v>12</v>
      </c>
      <c r="I3377" s="2">
        <v>8771</v>
      </c>
      <c r="J3377" s="2">
        <v>7269</v>
      </c>
      <c r="K3377" s="2">
        <v>2504</v>
      </c>
      <c r="L3377" s="2">
        <v>344</v>
      </c>
      <c r="M3377" s="2">
        <v>92</v>
      </c>
      <c r="N3377" s="2">
        <v>10</v>
      </c>
      <c r="O3377" s="2">
        <v>234</v>
      </c>
      <c r="P3377" s="2">
        <v>113</v>
      </c>
      <c r="Q3377" s="2">
        <v>51</v>
      </c>
      <c r="R3377" s="2">
        <v>771</v>
      </c>
      <c r="S3377" s="2">
        <v>1211100</v>
      </c>
      <c r="T3377" s="2">
        <v>58303400</v>
      </c>
      <c r="U3377" s="2">
        <v>284</v>
      </c>
      <c r="V3377" s="2">
        <v>345</v>
      </c>
      <c r="W3377" s="2">
        <v>85</v>
      </c>
      <c r="X3377" s="2">
        <v>1015</v>
      </c>
      <c r="Y3377" s="2">
        <v>165</v>
      </c>
      <c r="Z3377" s="2">
        <v>525</v>
      </c>
      <c r="AA3377" s="9">
        <f t="shared" si="470"/>
        <v>24347</v>
      </c>
      <c r="AB3377" s="9">
        <f t="shared" si="471"/>
        <v>8513</v>
      </c>
      <c r="AC3377" s="9">
        <f t="shared" si="472"/>
        <v>1615</v>
      </c>
      <c r="AD3377" s="9">
        <f t="shared" si="473"/>
        <v>771</v>
      </c>
      <c r="AE3377" s="44">
        <f t="shared" si="474"/>
        <v>6.0240666212759553E-5</v>
      </c>
      <c r="AF3377" s="9">
        <f t="shared" si="475"/>
        <v>585</v>
      </c>
      <c r="AG3377" s="9">
        <f t="shared" si="468"/>
        <v>690</v>
      </c>
      <c r="AH3377" s="44">
        <f t="shared" si="476"/>
        <v>8.8442260198978647E-5</v>
      </c>
      <c r="AI3377">
        <f>AA3377/'Totals and Drop Down Lists'!W$6*Inputs!E$37</f>
        <v>22086.147492877666</v>
      </c>
      <c r="AJ3377">
        <f>AB3377/'Totals and Drop Down Lists'!X$6*Inputs!F$37</f>
        <v>28011.066086809638</v>
      </c>
      <c r="AK3377">
        <f>AC3377/'Totals and Drop Down Lists'!Y$6*Inputs!G$37</f>
        <v>10646.625524900113</v>
      </c>
      <c r="AL3377">
        <f>AD3377/'Totals and Drop Down Lists'!Z$6*Inputs!H$37</f>
        <v>6181.4934791652886</v>
      </c>
      <c r="AM3377">
        <f>AE3377/'Totals and Drop Down Lists'!AA$6*Inputs!I$37</f>
        <v>7499.3214019837988</v>
      </c>
      <c r="AN3377">
        <f>AF3377/'Totals and Drop Down Lists'!AB$6*Inputs!J$37</f>
        <v>11674.665487101673</v>
      </c>
      <c r="AO3377">
        <f>AG3377/'Totals and Drop Down Lists'!AC$6*Inputs!K$37</f>
        <v>12850.267563573218</v>
      </c>
      <c r="AP3377">
        <f>AH3377/'Totals and Drop Down Lists'!AD$6*Inputs!L$37</f>
        <v>20813.109048779617</v>
      </c>
      <c r="AQ3377">
        <f>IF(OR($D3377="51",$D3377="52",$D3377="61"),(AA3377/'Totals and Drop Down Lists'!W$4)*Inputs!E$38,0)</f>
        <v>0</v>
      </c>
      <c r="AR3377">
        <f>IF(OR($D3377="51",$D3377="52",$D3377="61"),(AB3377/'Totals and Drop Down Lists'!X$4)*Inputs!F$38,0)</f>
        <v>0</v>
      </c>
      <c r="AS3377">
        <f>IF(OR($D3377="51",$D3377="52",$D3377="61"),(AC3377/'Totals and Drop Down Lists'!Y$4)*Inputs!G$38,0)</f>
        <v>0</v>
      </c>
      <c r="AT3377">
        <f>IF(OR($D3377="51",$D3377="52",$D3377="61"),(AD3377/'Totals and Drop Down Lists'!Z$4)*Inputs!H$38,0)</f>
        <v>0</v>
      </c>
      <c r="AU3377">
        <f>IF(OR($D3377="51",$D3377="52",$D3377="61"),(AE3377/'Totals and Drop Down Lists'!AA$4)*Inputs!I$38,0)</f>
        <v>0</v>
      </c>
      <c r="AV3377">
        <f>IF(OR($D3377="51",$D3377="52",$D3377="61"),(AF3377/'Totals and Drop Down Lists'!AB$4)*Inputs!J$38,0)</f>
        <v>0</v>
      </c>
      <c r="AW3377">
        <f>IF(OR($D3377="51",$D3377="52",$D3377="61"),(AG3377/'Totals and Drop Down Lists'!AC$4)*Inputs!K$38,0)</f>
        <v>0</v>
      </c>
      <c r="AX3377">
        <f>IF(OR($D3377="51",$D3377="52",$D3377="61"),(AH3377/'Totals and Drop Down Lists'!AD$4)*Inputs!L$38,0)</f>
        <v>0</v>
      </c>
      <c r="AY3377">
        <f>IF(OR($D3377="51",$D3377="52",$D3377="61"),0,(AA3377/'Totals and Drop Down Lists'!W$5)*Inputs!E$39)</f>
        <v>0</v>
      </c>
      <c r="AZ3377">
        <f>IF(OR($D3377="51",$D3377="52",$D3377="61"),0,(AB3377/'Totals and Drop Down Lists'!X$5)*Inputs!F$39)</f>
        <v>0</v>
      </c>
      <c r="BA3377">
        <f>IF(OR($D3377="51",$D3377="52",$D3377="61"),0,(AC3377/'Totals and Drop Down Lists'!Y$5)*Inputs!G$39)</f>
        <v>0</v>
      </c>
      <c r="BB3377">
        <f>IF(OR($D3377="51",$D3377="52",$D3377="61"),0,(AD3377/'Totals and Drop Down Lists'!Z$5)*Inputs!H$39)</f>
        <v>0</v>
      </c>
      <c r="BC3377">
        <f>IF(OR($D3377="51",$D3377="52",$D3377="61"),0,(AE3377/'Totals and Drop Down Lists'!AA$5)*Inputs!I$39)</f>
        <v>0</v>
      </c>
      <c r="BD3377">
        <f>IF(OR($D3377="51",$D3377="52",$D3377="61"),0,(AF3377/'Totals and Drop Down Lists'!AB$5)*Inputs!J$39)</f>
        <v>0</v>
      </c>
      <c r="BE3377">
        <f>IF(OR($D3377="51",$D3377="52",$D3377="61"),0,(AG3377/'Totals and Drop Down Lists'!AC$5)*Inputs!K$39)</f>
        <v>0</v>
      </c>
      <c r="BF3377">
        <f>IF(OR($D3377="51",$D3377="52",$D3377="61"),0,(AH3377/'Totals and Drop Down Lists'!AD$5)*Inputs!L$39)</f>
        <v>0</v>
      </c>
      <c r="BG3377" s="10">
        <f t="shared" si="469"/>
        <v>119762.69608519103</v>
      </c>
    </row>
    <row r="3378" spans="1:59">
      <c r="A3378" s="1" t="s">
        <v>7679</v>
      </c>
      <c r="B3378" s="1" t="s">
        <v>5992</v>
      </c>
      <c r="C3378" s="1" t="s">
        <v>6051</v>
      </c>
      <c r="D3378" s="1" t="s">
        <v>10</v>
      </c>
      <c r="E3378" s="1" t="s">
        <v>6052</v>
      </c>
      <c r="F3378" s="2">
        <v>48291</v>
      </c>
      <c r="G3378" s="2">
        <v>8885</v>
      </c>
      <c r="H3378" s="2">
        <v>551</v>
      </c>
      <c r="I3378" s="2">
        <v>15673</v>
      </c>
      <c r="J3378" s="2">
        <v>17381</v>
      </c>
      <c r="K3378" s="2">
        <v>12413</v>
      </c>
      <c r="L3378" s="2">
        <v>110</v>
      </c>
      <c r="M3378" s="2">
        <v>9</v>
      </c>
      <c r="N3378" s="2">
        <v>12</v>
      </c>
      <c r="O3378" s="2">
        <v>232</v>
      </c>
      <c r="P3378" s="2">
        <v>159</v>
      </c>
      <c r="Q3378" s="2">
        <v>0</v>
      </c>
      <c r="R3378" s="2">
        <v>766</v>
      </c>
      <c r="S3378" s="2">
        <v>11788100</v>
      </c>
      <c r="T3378" s="2">
        <v>342948700</v>
      </c>
      <c r="U3378" s="2">
        <v>841</v>
      </c>
      <c r="V3378" s="2">
        <v>500</v>
      </c>
      <c r="W3378" s="2">
        <v>0</v>
      </c>
      <c r="X3378" s="2">
        <v>4869</v>
      </c>
      <c r="Y3378" s="2">
        <v>330</v>
      </c>
      <c r="Z3378" s="2">
        <v>3789</v>
      </c>
      <c r="AA3378" s="9">
        <f t="shared" si="470"/>
        <v>48291</v>
      </c>
      <c r="AB3378" s="9">
        <f t="shared" si="471"/>
        <v>6237</v>
      </c>
      <c r="AC3378" s="9">
        <f t="shared" si="472"/>
        <v>1288</v>
      </c>
      <c r="AD3378" s="9">
        <f t="shared" si="473"/>
        <v>766</v>
      </c>
      <c r="AE3378" s="44">
        <f t="shared" si="474"/>
        <v>6.1911957732079784E-4</v>
      </c>
      <c r="AF3378" s="9">
        <f t="shared" si="475"/>
        <v>4369</v>
      </c>
      <c r="AG3378" s="9">
        <f t="shared" si="468"/>
        <v>4119</v>
      </c>
      <c r="AH3378" s="44">
        <f t="shared" si="476"/>
        <v>1.0945733602915201E-3</v>
      </c>
      <c r="AI3378">
        <f>AA3378/'Totals and Drop Down Lists'!W$6*Inputs!E$37</f>
        <v>43806.717401673937</v>
      </c>
      <c r="AJ3378">
        <f>AB3378/'Totals and Drop Down Lists'!X$6*Inputs!F$37</f>
        <v>20522.144858854896</v>
      </c>
      <c r="AK3378">
        <f>AC3378/'Totals and Drop Down Lists'!Y$6*Inputs!G$37</f>
        <v>8490.9310687748257</v>
      </c>
      <c r="AL3378">
        <f>AD3378/'Totals and Drop Down Lists'!Z$6*Inputs!H$37</f>
        <v>6141.4059728153188</v>
      </c>
      <c r="AM3378">
        <f>AE3378/'Totals and Drop Down Lists'!AA$6*Inputs!I$37</f>
        <v>77073.793974834814</v>
      </c>
      <c r="AN3378">
        <f>AF3378/'Totals and Drop Down Lists'!AB$6*Inputs!J$37</f>
        <v>87190.792330166179</v>
      </c>
      <c r="AO3378">
        <f>AG3378/'Totals and Drop Down Lists'!AC$6*Inputs!K$37</f>
        <v>76710.510281678376</v>
      </c>
      <c r="AP3378">
        <f>AH3378/'Totals and Drop Down Lists'!AD$6*Inputs!L$37</f>
        <v>257585.84932567828</v>
      </c>
      <c r="AQ3378">
        <f>IF(OR($D3378="51",$D3378="52",$D3378="61"),(AA3378/'Totals and Drop Down Lists'!W$4)*Inputs!E$38,0)</f>
        <v>0</v>
      </c>
      <c r="AR3378">
        <f>IF(OR($D3378="51",$D3378="52",$D3378="61"),(AB3378/'Totals and Drop Down Lists'!X$4)*Inputs!F$38,0)</f>
        <v>0</v>
      </c>
      <c r="AS3378">
        <f>IF(OR($D3378="51",$D3378="52",$D3378="61"),(AC3378/'Totals and Drop Down Lists'!Y$4)*Inputs!G$38,0)</f>
        <v>0</v>
      </c>
      <c r="AT3378">
        <f>IF(OR($D3378="51",$D3378="52",$D3378="61"),(AD3378/'Totals and Drop Down Lists'!Z$4)*Inputs!H$38,0)</f>
        <v>0</v>
      </c>
      <c r="AU3378">
        <f>IF(OR($D3378="51",$D3378="52",$D3378="61"),(AE3378/'Totals and Drop Down Lists'!AA$4)*Inputs!I$38,0)</f>
        <v>0</v>
      </c>
      <c r="AV3378">
        <f>IF(OR($D3378="51",$D3378="52",$D3378="61"),(AF3378/'Totals and Drop Down Lists'!AB$4)*Inputs!J$38,0)</f>
        <v>0</v>
      </c>
      <c r="AW3378">
        <f>IF(OR($D3378="51",$D3378="52",$D3378="61"),(AG3378/'Totals and Drop Down Lists'!AC$4)*Inputs!K$38,0)</f>
        <v>0</v>
      </c>
      <c r="AX3378">
        <f>IF(OR($D3378="51",$D3378="52",$D3378="61"),(AH3378/'Totals and Drop Down Lists'!AD$4)*Inputs!L$38,0)</f>
        <v>0</v>
      </c>
      <c r="AY3378">
        <f>IF(OR($D3378="51",$D3378="52",$D3378="61"),0,(AA3378/'Totals and Drop Down Lists'!W$5)*Inputs!E$39)</f>
        <v>0</v>
      </c>
      <c r="AZ3378">
        <f>IF(OR($D3378="51",$D3378="52",$D3378="61"),0,(AB3378/'Totals and Drop Down Lists'!X$5)*Inputs!F$39)</f>
        <v>0</v>
      </c>
      <c r="BA3378">
        <f>IF(OR($D3378="51",$D3378="52",$D3378="61"),0,(AC3378/'Totals and Drop Down Lists'!Y$5)*Inputs!G$39)</f>
        <v>0</v>
      </c>
      <c r="BB3378">
        <f>IF(OR($D3378="51",$D3378="52",$D3378="61"),0,(AD3378/'Totals and Drop Down Lists'!Z$5)*Inputs!H$39)</f>
        <v>0</v>
      </c>
      <c r="BC3378">
        <f>IF(OR($D3378="51",$D3378="52",$D3378="61"),0,(AE3378/'Totals and Drop Down Lists'!AA$5)*Inputs!I$39)</f>
        <v>0</v>
      </c>
      <c r="BD3378">
        <f>IF(OR($D3378="51",$D3378="52",$D3378="61"),0,(AF3378/'Totals and Drop Down Lists'!AB$5)*Inputs!J$39)</f>
        <v>0</v>
      </c>
      <c r="BE3378">
        <f>IF(OR($D3378="51",$D3378="52",$D3378="61"),0,(AG3378/'Totals and Drop Down Lists'!AC$5)*Inputs!K$39)</f>
        <v>0</v>
      </c>
      <c r="BF3378">
        <f>IF(OR($D3378="51",$D3378="52",$D3378="61"),0,(AH3378/'Totals and Drop Down Lists'!AD$5)*Inputs!L$39)</f>
        <v>0</v>
      </c>
      <c r="BG3378" s="10">
        <f t="shared" si="469"/>
        <v>577522.14521447662</v>
      </c>
    </row>
    <row r="3379" spans="1:59">
      <c r="A3379" s="1" t="s">
        <v>7679</v>
      </c>
      <c r="B3379" s="1" t="s">
        <v>5992</v>
      </c>
      <c r="C3379" s="1" t="s">
        <v>6053</v>
      </c>
      <c r="D3379" s="1" t="s">
        <v>10</v>
      </c>
      <c r="E3379" s="1" t="s">
        <v>6054</v>
      </c>
      <c r="F3379" s="2">
        <v>38805</v>
      </c>
      <c r="G3379" s="2">
        <v>646</v>
      </c>
      <c r="H3379" s="2">
        <v>69</v>
      </c>
      <c r="I3379" s="2">
        <v>7362</v>
      </c>
      <c r="J3379" s="2">
        <v>14900</v>
      </c>
      <c r="K3379" s="2">
        <v>6896</v>
      </c>
      <c r="L3379" s="2">
        <v>254</v>
      </c>
      <c r="M3379" s="2">
        <v>21</v>
      </c>
      <c r="N3379" s="2">
        <v>45</v>
      </c>
      <c r="O3379" s="2">
        <v>206</v>
      </c>
      <c r="P3379" s="2">
        <v>60</v>
      </c>
      <c r="Q3379" s="2">
        <v>24</v>
      </c>
      <c r="R3379" s="2">
        <v>1574</v>
      </c>
      <c r="S3379" s="2">
        <v>5201200</v>
      </c>
      <c r="T3379" s="2">
        <v>280634700</v>
      </c>
      <c r="U3379" s="2">
        <v>842</v>
      </c>
      <c r="V3379" s="2">
        <v>375</v>
      </c>
      <c r="W3379" s="2">
        <v>80</v>
      </c>
      <c r="X3379" s="2">
        <v>1415</v>
      </c>
      <c r="Y3379" s="2">
        <v>160</v>
      </c>
      <c r="Z3379" s="2">
        <v>900</v>
      </c>
      <c r="AA3379" s="9">
        <f t="shared" si="470"/>
        <v>38805</v>
      </c>
      <c r="AB3379" s="9">
        <f t="shared" si="471"/>
        <v>6647</v>
      </c>
      <c r="AC3379" s="9">
        <f t="shared" si="472"/>
        <v>2184</v>
      </c>
      <c r="AD3379" s="9">
        <f t="shared" si="473"/>
        <v>1574</v>
      </c>
      <c r="AE3379" s="44">
        <f t="shared" si="474"/>
        <v>2.2289689728604526E-4</v>
      </c>
      <c r="AF3379" s="9">
        <f t="shared" si="475"/>
        <v>960</v>
      </c>
      <c r="AG3379" s="9">
        <f t="shared" si="468"/>
        <v>1060</v>
      </c>
      <c r="AH3379" s="44">
        <f t="shared" si="476"/>
        <v>1.8254415685938212E-4</v>
      </c>
      <c r="AI3379">
        <f>AA3379/'Totals and Drop Down Lists'!W$6*Inputs!E$37</f>
        <v>35201.58349945036</v>
      </c>
      <c r="AJ3379">
        <f>AB3379/'Totals and Drop Down Lists'!X$6*Inputs!F$37</f>
        <v>21871.20360378523</v>
      </c>
      <c r="AK3379">
        <f>AC3379/'Totals and Drop Down Lists'!Y$6*Inputs!G$37</f>
        <v>14397.665725313836</v>
      </c>
      <c r="AL3379">
        <f>AD3379/'Totals and Drop Down Lists'!Z$6*Inputs!H$37</f>
        <v>12619.54699897038</v>
      </c>
      <c r="AM3379">
        <f>AE3379/'Totals and Drop Down Lists'!AA$6*Inputs!I$37</f>
        <v>27748.289940043327</v>
      </c>
      <c r="AN3379">
        <f>AF3379/'Totals and Drop Down Lists'!AB$6*Inputs!J$37</f>
        <v>19158.425414730955</v>
      </c>
      <c r="AO3379">
        <f>AG3379/'Totals and Drop Down Lists'!AC$6*Inputs!K$37</f>
        <v>19740.990749837114</v>
      </c>
      <c r="AP3379">
        <f>AH3379/'Totals and Drop Down Lists'!AD$6*Inputs!L$37</f>
        <v>42958.099831280961</v>
      </c>
      <c r="AQ3379">
        <f>IF(OR($D3379="51",$D3379="52",$D3379="61"),(AA3379/'Totals and Drop Down Lists'!W$4)*Inputs!E$38,0)</f>
        <v>0</v>
      </c>
      <c r="AR3379">
        <f>IF(OR($D3379="51",$D3379="52",$D3379="61"),(AB3379/'Totals and Drop Down Lists'!X$4)*Inputs!F$38,0)</f>
        <v>0</v>
      </c>
      <c r="AS3379">
        <f>IF(OR($D3379="51",$D3379="52",$D3379="61"),(AC3379/'Totals and Drop Down Lists'!Y$4)*Inputs!G$38,0)</f>
        <v>0</v>
      </c>
      <c r="AT3379">
        <f>IF(OR($D3379="51",$D3379="52",$D3379="61"),(AD3379/'Totals and Drop Down Lists'!Z$4)*Inputs!H$38,0)</f>
        <v>0</v>
      </c>
      <c r="AU3379">
        <f>IF(OR($D3379="51",$D3379="52",$D3379="61"),(AE3379/'Totals and Drop Down Lists'!AA$4)*Inputs!I$38,0)</f>
        <v>0</v>
      </c>
      <c r="AV3379">
        <f>IF(OR($D3379="51",$D3379="52",$D3379="61"),(AF3379/'Totals and Drop Down Lists'!AB$4)*Inputs!J$38,0)</f>
        <v>0</v>
      </c>
      <c r="AW3379">
        <f>IF(OR($D3379="51",$D3379="52",$D3379="61"),(AG3379/'Totals and Drop Down Lists'!AC$4)*Inputs!K$38,0)</f>
        <v>0</v>
      </c>
      <c r="AX3379">
        <f>IF(OR($D3379="51",$D3379="52",$D3379="61"),(AH3379/'Totals and Drop Down Lists'!AD$4)*Inputs!L$38,0)</f>
        <v>0</v>
      </c>
      <c r="AY3379">
        <f>IF(OR($D3379="51",$D3379="52",$D3379="61"),0,(AA3379/'Totals and Drop Down Lists'!W$5)*Inputs!E$39)</f>
        <v>0</v>
      </c>
      <c r="AZ3379">
        <f>IF(OR($D3379="51",$D3379="52",$D3379="61"),0,(AB3379/'Totals and Drop Down Lists'!X$5)*Inputs!F$39)</f>
        <v>0</v>
      </c>
      <c r="BA3379">
        <f>IF(OR($D3379="51",$D3379="52",$D3379="61"),0,(AC3379/'Totals and Drop Down Lists'!Y$5)*Inputs!G$39)</f>
        <v>0</v>
      </c>
      <c r="BB3379">
        <f>IF(OR($D3379="51",$D3379="52",$D3379="61"),0,(AD3379/'Totals and Drop Down Lists'!Z$5)*Inputs!H$39)</f>
        <v>0</v>
      </c>
      <c r="BC3379">
        <f>IF(OR($D3379="51",$D3379="52",$D3379="61"),0,(AE3379/'Totals and Drop Down Lists'!AA$5)*Inputs!I$39)</f>
        <v>0</v>
      </c>
      <c r="BD3379">
        <f>IF(OR($D3379="51",$D3379="52",$D3379="61"),0,(AF3379/'Totals and Drop Down Lists'!AB$5)*Inputs!J$39)</f>
        <v>0</v>
      </c>
      <c r="BE3379">
        <f>IF(OR($D3379="51",$D3379="52",$D3379="61"),0,(AG3379/'Totals and Drop Down Lists'!AC$5)*Inputs!K$39)</f>
        <v>0</v>
      </c>
      <c r="BF3379">
        <f>IF(OR($D3379="51",$D3379="52",$D3379="61"),0,(AH3379/'Totals and Drop Down Lists'!AD$5)*Inputs!L$39)</f>
        <v>0</v>
      </c>
      <c r="BG3379" s="10">
        <f t="shared" si="469"/>
        <v>193695.80576341218</v>
      </c>
    </row>
    <row r="3380" spans="1:59">
      <c r="A3380" s="1" t="s">
        <v>7679</v>
      </c>
      <c r="B3380" s="1" t="s">
        <v>5992</v>
      </c>
      <c r="C3380" s="1" t="s">
        <v>6055</v>
      </c>
      <c r="D3380" s="1" t="s">
        <v>10</v>
      </c>
      <c r="E3380" s="1" t="s">
        <v>6056</v>
      </c>
      <c r="F3380" s="2">
        <v>67669</v>
      </c>
      <c r="G3380" s="2">
        <v>713</v>
      </c>
      <c r="H3380" s="2">
        <v>111</v>
      </c>
      <c r="I3380" s="2">
        <v>10390</v>
      </c>
      <c r="J3380" s="2">
        <v>23943</v>
      </c>
      <c r="K3380" s="2">
        <v>9805</v>
      </c>
      <c r="L3380" s="2">
        <v>136</v>
      </c>
      <c r="M3380" s="2">
        <v>14</v>
      </c>
      <c r="N3380" s="2">
        <v>17</v>
      </c>
      <c r="O3380" s="2">
        <v>137</v>
      </c>
      <c r="P3380" s="2">
        <v>87</v>
      </c>
      <c r="Q3380" s="2">
        <v>31</v>
      </c>
      <c r="R3380" s="2">
        <v>1484</v>
      </c>
      <c r="S3380" s="2">
        <v>7678200</v>
      </c>
      <c r="T3380" s="2">
        <v>363106400</v>
      </c>
      <c r="U3380" s="2">
        <v>2952</v>
      </c>
      <c r="V3380" s="2">
        <v>545</v>
      </c>
      <c r="W3380" s="2">
        <v>160</v>
      </c>
      <c r="X3380" s="2">
        <v>1890</v>
      </c>
      <c r="Y3380" s="2">
        <v>225</v>
      </c>
      <c r="Z3380" s="2">
        <v>990</v>
      </c>
      <c r="AA3380" s="9">
        <f t="shared" si="470"/>
        <v>67669</v>
      </c>
      <c r="AB3380" s="9">
        <f t="shared" si="471"/>
        <v>9566</v>
      </c>
      <c r="AC3380" s="9">
        <f t="shared" si="472"/>
        <v>1906</v>
      </c>
      <c r="AD3380" s="9">
        <f t="shared" si="473"/>
        <v>1484</v>
      </c>
      <c r="AE3380" s="44">
        <f t="shared" si="474"/>
        <v>2.8042221566541311E-4</v>
      </c>
      <c r="AF3380" s="9">
        <f t="shared" si="475"/>
        <v>1185</v>
      </c>
      <c r="AG3380" s="9">
        <f t="shared" si="468"/>
        <v>1215</v>
      </c>
      <c r="AH3380" s="44">
        <f t="shared" si="476"/>
        <v>1.8513835334545739E-4</v>
      </c>
      <c r="AI3380">
        <f>AA3380/'Totals and Drop Down Lists'!W$6*Inputs!E$37</f>
        <v>61385.284211423954</v>
      </c>
      <c r="AJ3380">
        <f>AB3380/'Totals and Drop Down Lists'!X$6*Inputs!F$37</f>
        <v>31475.843790252675</v>
      </c>
      <c r="AK3380">
        <f>AC3380/'Totals and Drop Down Lists'!Y$6*Inputs!G$37</f>
        <v>12564.995820718026</v>
      </c>
      <c r="AL3380">
        <f>AD3380/'Totals and Drop Down Lists'!Z$6*Inputs!H$37</f>
        <v>11897.971884670929</v>
      </c>
      <c r="AM3380">
        <f>AE3380/'Totals and Drop Down Lists'!AA$6*Inputs!I$37</f>
        <v>34909.579454251099</v>
      </c>
      <c r="AN3380">
        <f>AF3380/'Totals and Drop Down Lists'!AB$6*Inputs!J$37</f>
        <v>23648.681371308521</v>
      </c>
      <c r="AO3380">
        <f>AG3380/'Totals and Drop Down Lists'!AC$6*Inputs!K$37</f>
        <v>22627.645057596317</v>
      </c>
      <c r="AP3380">
        <f>AH3380/'Totals and Drop Down Lists'!AD$6*Inputs!L$37</f>
        <v>43568.591854406222</v>
      </c>
      <c r="AQ3380">
        <f>IF(OR($D3380="51",$D3380="52",$D3380="61"),(AA3380/'Totals and Drop Down Lists'!W$4)*Inputs!E$38,0)</f>
        <v>0</v>
      </c>
      <c r="AR3380">
        <f>IF(OR($D3380="51",$D3380="52",$D3380="61"),(AB3380/'Totals and Drop Down Lists'!X$4)*Inputs!F$38,0)</f>
        <v>0</v>
      </c>
      <c r="AS3380">
        <f>IF(OR($D3380="51",$D3380="52",$D3380="61"),(AC3380/'Totals and Drop Down Lists'!Y$4)*Inputs!G$38,0)</f>
        <v>0</v>
      </c>
      <c r="AT3380">
        <f>IF(OR($D3380="51",$D3380="52",$D3380="61"),(AD3380/'Totals and Drop Down Lists'!Z$4)*Inputs!H$38,0)</f>
        <v>0</v>
      </c>
      <c r="AU3380">
        <f>IF(OR($D3380="51",$D3380="52",$D3380="61"),(AE3380/'Totals and Drop Down Lists'!AA$4)*Inputs!I$38,0)</f>
        <v>0</v>
      </c>
      <c r="AV3380">
        <f>IF(OR($D3380="51",$D3380="52",$D3380="61"),(AF3380/'Totals and Drop Down Lists'!AB$4)*Inputs!J$38,0)</f>
        <v>0</v>
      </c>
      <c r="AW3380">
        <f>IF(OR($D3380="51",$D3380="52",$D3380="61"),(AG3380/'Totals and Drop Down Lists'!AC$4)*Inputs!K$38,0)</f>
        <v>0</v>
      </c>
      <c r="AX3380">
        <f>IF(OR($D3380="51",$D3380="52",$D3380="61"),(AH3380/'Totals and Drop Down Lists'!AD$4)*Inputs!L$38,0)</f>
        <v>0</v>
      </c>
      <c r="AY3380">
        <f>IF(OR($D3380="51",$D3380="52",$D3380="61"),0,(AA3380/'Totals and Drop Down Lists'!W$5)*Inputs!E$39)</f>
        <v>0</v>
      </c>
      <c r="AZ3380">
        <f>IF(OR($D3380="51",$D3380="52",$D3380="61"),0,(AB3380/'Totals and Drop Down Lists'!X$5)*Inputs!F$39)</f>
        <v>0</v>
      </c>
      <c r="BA3380">
        <f>IF(OR($D3380="51",$D3380="52",$D3380="61"),0,(AC3380/'Totals and Drop Down Lists'!Y$5)*Inputs!G$39)</f>
        <v>0</v>
      </c>
      <c r="BB3380">
        <f>IF(OR($D3380="51",$D3380="52",$D3380="61"),0,(AD3380/'Totals and Drop Down Lists'!Z$5)*Inputs!H$39)</f>
        <v>0</v>
      </c>
      <c r="BC3380">
        <f>IF(OR($D3380="51",$D3380="52",$D3380="61"),0,(AE3380/'Totals and Drop Down Lists'!AA$5)*Inputs!I$39)</f>
        <v>0</v>
      </c>
      <c r="BD3380">
        <f>IF(OR($D3380="51",$D3380="52",$D3380="61"),0,(AF3380/'Totals and Drop Down Lists'!AB$5)*Inputs!J$39)</f>
        <v>0</v>
      </c>
      <c r="BE3380">
        <f>IF(OR($D3380="51",$D3380="52",$D3380="61"),0,(AG3380/'Totals and Drop Down Lists'!AC$5)*Inputs!K$39)</f>
        <v>0</v>
      </c>
      <c r="BF3380">
        <f>IF(OR($D3380="51",$D3380="52",$D3380="61"),0,(AH3380/'Totals and Drop Down Lists'!AD$5)*Inputs!L$39)</f>
        <v>0</v>
      </c>
      <c r="BG3380" s="10">
        <f t="shared" si="469"/>
        <v>242078.59344462777</v>
      </c>
    </row>
    <row r="3381" spans="1:59">
      <c r="A3381" s="1" t="s">
        <v>7679</v>
      </c>
      <c r="B3381" s="1" t="s">
        <v>5992</v>
      </c>
      <c r="C3381" s="1" t="s">
        <v>282</v>
      </c>
      <c r="D3381" s="1" t="s">
        <v>10</v>
      </c>
      <c r="E3381" s="1" t="s">
        <v>6057</v>
      </c>
      <c r="F3381" s="2">
        <v>36851</v>
      </c>
      <c r="G3381" s="2">
        <v>569</v>
      </c>
      <c r="H3381" s="2">
        <v>63</v>
      </c>
      <c r="I3381" s="2">
        <v>7911</v>
      </c>
      <c r="J3381" s="2">
        <v>14004</v>
      </c>
      <c r="K3381" s="2">
        <v>6104</v>
      </c>
      <c r="L3381" s="2">
        <v>37</v>
      </c>
      <c r="M3381" s="2">
        <v>0</v>
      </c>
      <c r="N3381" s="2">
        <v>0</v>
      </c>
      <c r="O3381" s="2">
        <v>209</v>
      </c>
      <c r="P3381" s="2">
        <v>81</v>
      </c>
      <c r="Q3381" s="2">
        <v>0</v>
      </c>
      <c r="R3381" s="2">
        <v>949</v>
      </c>
      <c r="S3381" s="2">
        <v>4423200</v>
      </c>
      <c r="T3381" s="2">
        <v>207827400</v>
      </c>
      <c r="U3381" s="2">
        <v>607</v>
      </c>
      <c r="V3381" s="2">
        <v>520</v>
      </c>
      <c r="W3381" s="2">
        <v>0</v>
      </c>
      <c r="X3381" s="2">
        <v>1530</v>
      </c>
      <c r="Y3381" s="2">
        <v>120</v>
      </c>
      <c r="Z3381" s="2">
        <v>935</v>
      </c>
      <c r="AA3381" s="9">
        <f t="shared" si="470"/>
        <v>36851</v>
      </c>
      <c r="AB3381" s="9">
        <f t="shared" si="471"/>
        <v>7279</v>
      </c>
      <c r="AC3381" s="9">
        <f t="shared" si="472"/>
        <v>1276</v>
      </c>
      <c r="AD3381" s="9">
        <f t="shared" si="473"/>
        <v>949</v>
      </c>
      <c r="AE3381" s="44">
        <f t="shared" si="474"/>
        <v>1.8581156181268646E-4</v>
      </c>
      <c r="AF3381" s="9">
        <f t="shared" si="475"/>
        <v>1010</v>
      </c>
      <c r="AG3381" s="9">
        <f t="shared" si="468"/>
        <v>1055</v>
      </c>
      <c r="AH3381" s="44">
        <f t="shared" si="476"/>
        <v>1.7110628761886763E-4</v>
      </c>
      <c r="AI3381">
        <f>AA3381/'Totals and Drop Down Lists'!W$6*Inputs!E$37</f>
        <v>33429.031143879532</v>
      </c>
      <c r="AJ3381">
        <f>AB3381/'Totals and Drop Down Lists'!X$6*Inputs!F$37</f>
        <v>23950.728303287604</v>
      </c>
      <c r="AK3381">
        <f>AC3381/'Totals and Drop Down Lists'!Y$6*Inputs!G$37</f>
        <v>8411.8230153390359</v>
      </c>
      <c r="AL3381">
        <f>AD3381/'Totals and Drop Down Lists'!Z$6*Inputs!H$37</f>
        <v>7608.6087052242001</v>
      </c>
      <c r="AM3381">
        <f>AE3381/'Totals and Drop Down Lists'!AA$6*Inputs!I$37</f>
        <v>23131.560619141474</v>
      </c>
      <c r="AN3381">
        <f>AF3381/'Totals and Drop Down Lists'!AB$6*Inputs!J$37</f>
        <v>20156.260071748191</v>
      </c>
      <c r="AO3381">
        <f>AG3381/'Totals and Drop Down Lists'!AC$6*Inputs!K$37</f>
        <v>19647.872868941657</v>
      </c>
      <c r="AP3381">
        <f>AH3381/'Totals and Drop Down Lists'!AD$6*Inputs!L$37</f>
        <v>40266.427103187802</v>
      </c>
      <c r="AQ3381">
        <f>IF(OR($D3381="51",$D3381="52",$D3381="61"),(AA3381/'Totals and Drop Down Lists'!W$4)*Inputs!E$38,0)</f>
        <v>0</v>
      </c>
      <c r="AR3381">
        <f>IF(OR($D3381="51",$D3381="52",$D3381="61"),(AB3381/'Totals and Drop Down Lists'!X$4)*Inputs!F$38,0)</f>
        <v>0</v>
      </c>
      <c r="AS3381">
        <f>IF(OR($D3381="51",$D3381="52",$D3381="61"),(AC3381/'Totals and Drop Down Lists'!Y$4)*Inputs!G$38,0)</f>
        <v>0</v>
      </c>
      <c r="AT3381">
        <f>IF(OR($D3381="51",$D3381="52",$D3381="61"),(AD3381/'Totals and Drop Down Lists'!Z$4)*Inputs!H$38,0)</f>
        <v>0</v>
      </c>
      <c r="AU3381">
        <f>IF(OR($D3381="51",$D3381="52",$D3381="61"),(AE3381/'Totals and Drop Down Lists'!AA$4)*Inputs!I$38,0)</f>
        <v>0</v>
      </c>
      <c r="AV3381">
        <f>IF(OR($D3381="51",$D3381="52",$D3381="61"),(AF3381/'Totals and Drop Down Lists'!AB$4)*Inputs!J$38,0)</f>
        <v>0</v>
      </c>
      <c r="AW3381">
        <f>IF(OR($D3381="51",$D3381="52",$D3381="61"),(AG3381/'Totals and Drop Down Lists'!AC$4)*Inputs!K$38,0)</f>
        <v>0</v>
      </c>
      <c r="AX3381">
        <f>IF(OR($D3381="51",$D3381="52",$D3381="61"),(AH3381/'Totals and Drop Down Lists'!AD$4)*Inputs!L$38,0)</f>
        <v>0</v>
      </c>
      <c r="AY3381">
        <f>IF(OR($D3381="51",$D3381="52",$D3381="61"),0,(AA3381/'Totals and Drop Down Lists'!W$5)*Inputs!E$39)</f>
        <v>0</v>
      </c>
      <c r="AZ3381">
        <f>IF(OR($D3381="51",$D3381="52",$D3381="61"),0,(AB3381/'Totals and Drop Down Lists'!X$5)*Inputs!F$39)</f>
        <v>0</v>
      </c>
      <c r="BA3381">
        <f>IF(OR($D3381="51",$D3381="52",$D3381="61"),0,(AC3381/'Totals and Drop Down Lists'!Y$5)*Inputs!G$39)</f>
        <v>0</v>
      </c>
      <c r="BB3381">
        <f>IF(OR($D3381="51",$D3381="52",$D3381="61"),0,(AD3381/'Totals and Drop Down Lists'!Z$5)*Inputs!H$39)</f>
        <v>0</v>
      </c>
      <c r="BC3381">
        <f>IF(OR($D3381="51",$D3381="52",$D3381="61"),0,(AE3381/'Totals and Drop Down Lists'!AA$5)*Inputs!I$39)</f>
        <v>0</v>
      </c>
      <c r="BD3381">
        <f>IF(OR($D3381="51",$D3381="52",$D3381="61"),0,(AF3381/'Totals and Drop Down Lists'!AB$5)*Inputs!J$39)</f>
        <v>0</v>
      </c>
      <c r="BE3381">
        <f>IF(OR($D3381="51",$D3381="52",$D3381="61"),0,(AG3381/'Totals and Drop Down Lists'!AC$5)*Inputs!K$39)</f>
        <v>0</v>
      </c>
      <c r="BF3381">
        <f>IF(OR($D3381="51",$D3381="52",$D3381="61"),0,(AH3381/'Totals and Drop Down Lists'!AD$5)*Inputs!L$39)</f>
        <v>0</v>
      </c>
      <c r="BG3381" s="10">
        <f t="shared" si="469"/>
        <v>176602.3118307495</v>
      </c>
    </row>
    <row r="3382" spans="1:59">
      <c r="A3382" s="1" t="s">
        <v>7679</v>
      </c>
      <c r="B3382" s="1" t="s">
        <v>5992</v>
      </c>
      <c r="C3382" s="1" t="s">
        <v>6058</v>
      </c>
      <c r="D3382" s="1" t="s">
        <v>10</v>
      </c>
      <c r="E3382" s="1" t="s">
        <v>6059</v>
      </c>
      <c r="F3382" s="2">
        <v>45363</v>
      </c>
      <c r="G3382" s="2">
        <v>355</v>
      </c>
      <c r="H3382" s="2">
        <v>21</v>
      </c>
      <c r="I3382" s="2">
        <v>7989</v>
      </c>
      <c r="J3382" s="2">
        <v>16752</v>
      </c>
      <c r="K3382" s="2">
        <v>6709</v>
      </c>
      <c r="L3382" s="2">
        <v>98</v>
      </c>
      <c r="M3382" s="2">
        <v>7</v>
      </c>
      <c r="N3382" s="2">
        <v>11</v>
      </c>
      <c r="O3382" s="2">
        <v>399</v>
      </c>
      <c r="P3382" s="2">
        <v>61</v>
      </c>
      <c r="Q3382" s="2">
        <v>0</v>
      </c>
      <c r="R3382" s="2">
        <v>710</v>
      </c>
      <c r="S3382" s="2">
        <v>5440600</v>
      </c>
      <c r="T3382" s="2">
        <v>261129100</v>
      </c>
      <c r="U3382" s="2">
        <v>830</v>
      </c>
      <c r="V3382" s="2">
        <v>305</v>
      </c>
      <c r="W3382" s="2">
        <v>95</v>
      </c>
      <c r="X3382" s="2">
        <v>1985</v>
      </c>
      <c r="Y3382" s="2">
        <v>50</v>
      </c>
      <c r="Z3382" s="2">
        <v>1580</v>
      </c>
      <c r="AA3382" s="9">
        <f t="shared" si="470"/>
        <v>45363</v>
      </c>
      <c r="AB3382" s="9">
        <f t="shared" si="471"/>
        <v>7613</v>
      </c>
      <c r="AC3382" s="9">
        <f t="shared" si="472"/>
        <v>1286</v>
      </c>
      <c r="AD3382" s="9">
        <f t="shared" si="473"/>
        <v>710</v>
      </c>
      <c r="AE3382" s="44">
        <f t="shared" si="474"/>
        <v>1.876483307139939E-4</v>
      </c>
      <c r="AF3382" s="9">
        <f t="shared" si="475"/>
        <v>1585</v>
      </c>
      <c r="AG3382" s="9">
        <f t="shared" si="468"/>
        <v>1630</v>
      </c>
      <c r="AH3382" s="44">
        <f t="shared" si="476"/>
        <v>2.4290128831564871E-4</v>
      </c>
      <c r="AI3382">
        <f>AA3382/'Totals and Drop Down Lists'!W$6*Inputs!E$37</f>
        <v>41150.610289539152</v>
      </c>
      <c r="AJ3382">
        <f>AB3382/'Totals and Drop Down Lists'!X$6*Inputs!F$37</f>
        <v>25049.717622328415</v>
      </c>
      <c r="AK3382">
        <f>AC3382/'Totals and Drop Down Lists'!Y$6*Inputs!G$37</f>
        <v>8477.7463932021947</v>
      </c>
      <c r="AL3382">
        <f>AD3382/'Totals and Drop Down Lists'!Z$6*Inputs!H$37</f>
        <v>5692.4259016956612</v>
      </c>
      <c r="AM3382">
        <f>AE3382/'Totals and Drop Down Lists'!AA$6*Inputs!I$37</f>
        <v>23360.218786423753</v>
      </c>
      <c r="AN3382">
        <f>AF3382/'Totals and Drop Down Lists'!AB$6*Inputs!J$37</f>
        <v>31631.358627446414</v>
      </c>
      <c r="AO3382">
        <f>AG3382/'Totals and Drop Down Lists'!AC$6*Inputs!K$37</f>
        <v>30356.429171919339</v>
      </c>
      <c r="AP3382">
        <f>AH3382/'Totals and Drop Down Lists'!AD$6*Inputs!L$37</f>
        <v>57161.938087387745</v>
      </c>
      <c r="AQ3382">
        <f>IF(OR($D3382="51",$D3382="52",$D3382="61"),(AA3382/'Totals and Drop Down Lists'!W$4)*Inputs!E$38,0)</f>
        <v>0</v>
      </c>
      <c r="AR3382">
        <f>IF(OR($D3382="51",$D3382="52",$D3382="61"),(AB3382/'Totals and Drop Down Lists'!X$4)*Inputs!F$38,0)</f>
        <v>0</v>
      </c>
      <c r="AS3382">
        <f>IF(OR($D3382="51",$D3382="52",$D3382="61"),(AC3382/'Totals and Drop Down Lists'!Y$4)*Inputs!G$38,0)</f>
        <v>0</v>
      </c>
      <c r="AT3382">
        <f>IF(OR($D3382="51",$D3382="52",$D3382="61"),(AD3382/'Totals and Drop Down Lists'!Z$4)*Inputs!H$38,0)</f>
        <v>0</v>
      </c>
      <c r="AU3382">
        <f>IF(OR($D3382="51",$D3382="52",$D3382="61"),(AE3382/'Totals and Drop Down Lists'!AA$4)*Inputs!I$38,0)</f>
        <v>0</v>
      </c>
      <c r="AV3382">
        <f>IF(OR($D3382="51",$D3382="52",$D3382="61"),(AF3382/'Totals and Drop Down Lists'!AB$4)*Inputs!J$38,0)</f>
        <v>0</v>
      </c>
      <c r="AW3382">
        <f>IF(OR($D3382="51",$D3382="52",$D3382="61"),(AG3382/'Totals and Drop Down Lists'!AC$4)*Inputs!K$38,0)</f>
        <v>0</v>
      </c>
      <c r="AX3382">
        <f>IF(OR($D3382="51",$D3382="52",$D3382="61"),(AH3382/'Totals and Drop Down Lists'!AD$4)*Inputs!L$38,0)</f>
        <v>0</v>
      </c>
      <c r="AY3382">
        <f>IF(OR($D3382="51",$D3382="52",$D3382="61"),0,(AA3382/'Totals and Drop Down Lists'!W$5)*Inputs!E$39)</f>
        <v>0</v>
      </c>
      <c r="AZ3382">
        <f>IF(OR($D3382="51",$D3382="52",$D3382="61"),0,(AB3382/'Totals and Drop Down Lists'!X$5)*Inputs!F$39)</f>
        <v>0</v>
      </c>
      <c r="BA3382">
        <f>IF(OR($D3382="51",$D3382="52",$D3382="61"),0,(AC3382/'Totals and Drop Down Lists'!Y$5)*Inputs!G$39)</f>
        <v>0</v>
      </c>
      <c r="BB3382">
        <f>IF(OR($D3382="51",$D3382="52",$D3382="61"),0,(AD3382/'Totals and Drop Down Lists'!Z$5)*Inputs!H$39)</f>
        <v>0</v>
      </c>
      <c r="BC3382">
        <f>IF(OR($D3382="51",$D3382="52",$D3382="61"),0,(AE3382/'Totals and Drop Down Lists'!AA$5)*Inputs!I$39)</f>
        <v>0</v>
      </c>
      <c r="BD3382">
        <f>IF(OR($D3382="51",$D3382="52",$D3382="61"),0,(AF3382/'Totals and Drop Down Lists'!AB$5)*Inputs!J$39)</f>
        <v>0</v>
      </c>
      <c r="BE3382">
        <f>IF(OR($D3382="51",$D3382="52",$D3382="61"),0,(AG3382/'Totals and Drop Down Lists'!AC$5)*Inputs!K$39)</f>
        <v>0</v>
      </c>
      <c r="BF3382">
        <f>IF(OR($D3382="51",$D3382="52",$D3382="61"),0,(AH3382/'Totals and Drop Down Lists'!AD$5)*Inputs!L$39)</f>
        <v>0</v>
      </c>
      <c r="BG3382" s="10">
        <f t="shared" si="469"/>
        <v>222880.44487994266</v>
      </c>
    </row>
    <row r="3383" spans="1:59">
      <c r="A3383" s="1" t="s">
        <v>7679</v>
      </c>
      <c r="B3383" s="1" t="s">
        <v>5992</v>
      </c>
      <c r="C3383" s="1" t="s">
        <v>6060</v>
      </c>
      <c r="D3383" s="1" t="s">
        <v>10</v>
      </c>
      <c r="E3383" s="1" t="s">
        <v>6061</v>
      </c>
      <c r="F3383" s="2">
        <v>98335</v>
      </c>
      <c r="G3383" s="2">
        <v>3283</v>
      </c>
      <c r="H3383" s="2">
        <v>255</v>
      </c>
      <c r="I3383" s="2">
        <v>18922</v>
      </c>
      <c r="J3383" s="2">
        <v>37913</v>
      </c>
      <c r="K3383" s="2">
        <v>17365</v>
      </c>
      <c r="L3383" s="2">
        <v>595</v>
      </c>
      <c r="M3383" s="2">
        <v>97</v>
      </c>
      <c r="N3383" s="2">
        <v>40</v>
      </c>
      <c r="O3383" s="2">
        <v>441</v>
      </c>
      <c r="P3383" s="2">
        <v>277</v>
      </c>
      <c r="Q3383" s="2">
        <v>15</v>
      </c>
      <c r="R3383" s="2">
        <v>1923</v>
      </c>
      <c r="S3383" s="2">
        <v>15258500</v>
      </c>
      <c r="T3383" s="2">
        <v>695078500</v>
      </c>
      <c r="U3383" s="2">
        <v>1588</v>
      </c>
      <c r="V3383" s="2">
        <v>515</v>
      </c>
      <c r="W3383" s="2">
        <v>35</v>
      </c>
      <c r="X3383" s="2">
        <v>3690</v>
      </c>
      <c r="Y3383" s="2">
        <v>200</v>
      </c>
      <c r="Z3383" s="2">
        <v>2790</v>
      </c>
      <c r="AA3383" s="9">
        <f t="shared" si="470"/>
        <v>98335</v>
      </c>
      <c r="AB3383" s="9">
        <f t="shared" si="471"/>
        <v>15384</v>
      </c>
      <c r="AC3383" s="9">
        <f t="shared" si="472"/>
        <v>3388</v>
      </c>
      <c r="AD3383" s="9">
        <f t="shared" si="473"/>
        <v>1923</v>
      </c>
      <c r="AE3383" s="44">
        <f t="shared" si="474"/>
        <v>5.5546565387926009E-4</v>
      </c>
      <c r="AF3383" s="9">
        <f t="shared" si="475"/>
        <v>3140</v>
      </c>
      <c r="AG3383" s="9">
        <f t="shared" si="468"/>
        <v>2990</v>
      </c>
      <c r="AH3383" s="44">
        <f t="shared" si="476"/>
        <v>5.0957593662755282E-4</v>
      </c>
      <c r="AI3383">
        <f>AA3383/'Totals and Drop Down Lists'!W$6*Inputs!E$37</f>
        <v>89203.65193708158</v>
      </c>
      <c r="AJ3383">
        <f>AB3383/'Totals and Drop Down Lists'!X$6*Inputs!F$37</f>
        <v>50619.316419532421</v>
      </c>
      <c r="AK3383">
        <f>AC3383/'Totals and Drop Down Lists'!Y$6*Inputs!G$37</f>
        <v>22334.840420038134</v>
      </c>
      <c r="AL3383">
        <f>AD3383/'Totals and Drop Down Lists'!Z$6*Inputs!H$37</f>
        <v>15417.654942198249</v>
      </c>
      <c r="AM3383">
        <f>AE3383/'Totals and Drop Down Lists'!AA$6*Inputs!I$37</f>
        <v>69149.558397834306</v>
      </c>
      <c r="AN3383">
        <f>AF3383/'Totals and Drop Down Lists'!AB$6*Inputs!J$37</f>
        <v>62664.016460682491</v>
      </c>
      <c r="AO3383">
        <f>AG3383/'Totals and Drop Down Lists'!AC$6*Inputs!K$37</f>
        <v>55684.492775483945</v>
      </c>
      <c r="AP3383">
        <f>AH3383/'Totals and Drop Down Lists'!AD$6*Inputs!L$37</f>
        <v>119918.45882050114</v>
      </c>
      <c r="AQ3383">
        <f>IF(OR($D3383="51",$D3383="52",$D3383="61"),(AA3383/'Totals and Drop Down Lists'!W$4)*Inputs!E$38,0)</f>
        <v>0</v>
      </c>
      <c r="AR3383">
        <f>IF(OR($D3383="51",$D3383="52",$D3383="61"),(AB3383/'Totals and Drop Down Lists'!X$4)*Inputs!F$38,0)</f>
        <v>0</v>
      </c>
      <c r="AS3383">
        <f>IF(OR($D3383="51",$D3383="52",$D3383="61"),(AC3383/'Totals and Drop Down Lists'!Y$4)*Inputs!G$38,0)</f>
        <v>0</v>
      </c>
      <c r="AT3383">
        <f>IF(OR($D3383="51",$D3383="52",$D3383="61"),(AD3383/'Totals and Drop Down Lists'!Z$4)*Inputs!H$38,0)</f>
        <v>0</v>
      </c>
      <c r="AU3383">
        <f>IF(OR($D3383="51",$D3383="52",$D3383="61"),(AE3383/'Totals and Drop Down Lists'!AA$4)*Inputs!I$38,0)</f>
        <v>0</v>
      </c>
      <c r="AV3383">
        <f>IF(OR($D3383="51",$D3383="52",$D3383="61"),(AF3383/'Totals and Drop Down Lists'!AB$4)*Inputs!J$38,0)</f>
        <v>0</v>
      </c>
      <c r="AW3383">
        <f>IF(OR($D3383="51",$D3383="52",$D3383="61"),(AG3383/'Totals and Drop Down Lists'!AC$4)*Inputs!K$38,0)</f>
        <v>0</v>
      </c>
      <c r="AX3383">
        <f>IF(OR($D3383="51",$D3383="52",$D3383="61"),(AH3383/'Totals and Drop Down Lists'!AD$4)*Inputs!L$38,0)</f>
        <v>0</v>
      </c>
      <c r="AY3383">
        <f>IF(OR($D3383="51",$D3383="52",$D3383="61"),0,(AA3383/'Totals and Drop Down Lists'!W$5)*Inputs!E$39)</f>
        <v>0</v>
      </c>
      <c r="AZ3383">
        <f>IF(OR($D3383="51",$D3383="52",$D3383="61"),0,(AB3383/'Totals and Drop Down Lists'!X$5)*Inputs!F$39)</f>
        <v>0</v>
      </c>
      <c r="BA3383">
        <f>IF(OR($D3383="51",$D3383="52",$D3383="61"),0,(AC3383/'Totals and Drop Down Lists'!Y$5)*Inputs!G$39)</f>
        <v>0</v>
      </c>
      <c r="BB3383">
        <f>IF(OR($D3383="51",$D3383="52",$D3383="61"),0,(AD3383/'Totals and Drop Down Lists'!Z$5)*Inputs!H$39)</f>
        <v>0</v>
      </c>
      <c r="BC3383">
        <f>IF(OR($D3383="51",$D3383="52",$D3383="61"),0,(AE3383/'Totals and Drop Down Lists'!AA$5)*Inputs!I$39)</f>
        <v>0</v>
      </c>
      <c r="BD3383">
        <f>IF(OR($D3383="51",$D3383="52",$D3383="61"),0,(AF3383/'Totals and Drop Down Lists'!AB$5)*Inputs!J$39)</f>
        <v>0</v>
      </c>
      <c r="BE3383">
        <f>IF(OR($D3383="51",$D3383="52",$D3383="61"),0,(AG3383/'Totals and Drop Down Lists'!AC$5)*Inputs!K$39)</f>
        <v>0</v>
      </c>
      <c r="BF3383">
        <f>IF(OR($D3383="51",$D3383="52",$D3383="61"),0,(AH3383/'Totals and Drop Down Lists'!AD$5)*Inputs!L$39)</f>
        <v>0</v>
      </c>
      <c r="BG3383" s="10">
        <f t="shared" si="469"/>
        <v>484991.9901733523</v>
      </c>
    </row>
    <row r="3384" spans="1:59">
      <c r="A3384" s="1" t="s">
        <v>7679</v>
      </c>
      <c r="B3384" s="1" t="s">
        <v>5992</v>
      </c>
      <c r="C3384" s="1" t="s">
        <v>6062</v>
      </c>
      <c r="D3384" s="1" t="s">
        <v>10</v>
      </c>
      <c r="E3384" s="1" t="s">
        <v>6063</v>
      </c>
      <c r="F3384" s="2">
        <v>63571</v>
      </c>
      <c r="G3384" s="2">
        <v>510</v>
      </c>
      <c r="H3384" s="2">
        <v>74</v>
      </c>
      <c r="I3384" s="2">
        <v>11594</v>
      </c>
      <c r="J3384" s="2">
        <v>23590</v>
      </c>
      <c r="K3384" s="2">
        <v>9795</v>
      </c>
      <c r="L3384" s="2">
        <v>244</v>
      </c>
      <c r="M3384" s="2">
        <v>42</v>
      </c>
      <c r="N3384" s="2">
        <v>12</v>
      </c>
      <c r="O3384" s="2">
        <v>467</v>
      </c>
      <c r="P3384" s="2">
        <v>179</v>
      </c>
      <c r="Q3384" s="2">
        <v>31</v>
      </c>
      <c r="R3384" s="2">
        <v>1316</v>
      </c>
      <c r="S3384" s="2">
        <v>7395600</v>
      </c>
      <c r="T3384" s="2">
        <v>371588000</v>
      </c>
      <c r="U3384" s="2">
        <v>777</v>
      </c>
      <c r="V3384" s="2">
        <v>445</v>
      </c>
      <c r="W3384" s="2">
        <v>85</v>
      </c>
      <c r="X3384" s="2">
        <v>1700</v>
      </c>
      <c r="Y3384" s="2">
        <v>305</v>
      </c>
      <c r="Z3384" s="2">
        <v>1085</v>
      </c>
      <c r="AA3384" s="9">
        <f t="shared" si="470"/>
        <v>63571</v>
      </c>
      <c r="AB3384" s="9">
        <f t="shared" si="471"/>
        <v>11010</v>
      </c>
      <c r="AC3384" s="9">
        <f t="shared" si="472"/>
        <v>2291</v>
      </c>
      <c r="AD3384" s="9">
        <f t="shared" si="473"/>
        <v>1316</v>
      </c>
      <c r="AE3384" s="44">
        <f t="shared" si="474"/>
        <v>2.8403818295238623E-4</v>
      </c>
      <c r="AF3384" s="9">
        <f t="shared" si="475"/>
        <v>1170</v>
      </c>
      <c r="AG3384" s="9">
        <f t="shared" si="468"/>
        <v>1390</v>
      </c>
      <c r="AH3384" s="44">
        <f t="shared" si="476"/>
        <v>2.1475455594190335E-4</v>
      </c>
      <c r="AI3384">
        <f>AA3384/'Totals and Drop Down Lists'!W$6*Inputs!E$37</f>
        <v>57667.822822923816</v>
      </c>
      <c r="AJ3384">
        <f>AB3384/'Totals and Drop Down Lists'!X$6*Inputs!F$37</f>
        <v>36227.162882153665</v>
      </c>
      <c r="AK3384">
        <f>AC3384/'Totals and Drop Down Lists'!Y$6*Inputs!G$37</f>
        <v>15103.045868449633</v>
      </c>
      <c r="AL3384">
        <f>AD3384/'Totals and Drop Down Lists'!Z$6*Inputs!H$37</f>
        <v>10551.031671311957</v>
      </c>
      <c r="AM3384">
        <f>AE3384/'Totals and Drop Down Lists'!AA$6*Inputs!I$37</f>
        <v>35359.728872723615</v>
      </c>
      <c r="AN3384">
        <f>AF3384/'Totals and Drop Down Lists'!AB$6*Inputs!J$37</f>
        <v>23349.330974203345</v>
      </c>
      <c r="AO3384">
        <f>AG3384/'Totals and Drop Down Lists'!AC$6*Inputs!K$37</f>
        <v>25886.77088893735</v>
      </c>
      <c r="AP3384">
        <f>AH3384/'Totals and Drop Down Lists'!AD$6*Inputs!L$37</f>
        <v>50538.170117826703</v>
      </c>
      <c r="AQ3384">
        <f>IF(OR($D3384="51",$D3384="52",$D3384="61"),(AA3384/'Totals and Drop Down Lists'!W$4)*Inputs!E$38,0)</f>
        <v>0</v>
      </c>
      <c r="AR3384">
        <f>IF(OR($D3384="51",$D3384="52",$D3384="61"),(AB3384/'Totals and Drop Down Lists'!X$4)*Inputs!F$38,0)</f>
        <v>0</v>
      </c>
      <c r="AS3384">
        <f>IF(OR($D3384="51",$D3384="52",$D3384="61"),(AC3384/'Totals and Drop Down Lists'!Y$4)*Inputs!G$38,0)</f>
        <v>0</v>
      </c>
      <c r="AT3384">
        <f>IF(OR($D3384="51",$D3384="52",$D3384="61"),(AD3384/'Totals and Drop Down Lists'!Z$4)*Inputs!H$38,0)</f>
        <v>0</v>
      </c>
      <c r="AU3384">
        <f>IF(OR($D3384="51",$D3384="52",$D3384="61"),(AE3384/'Totals and Drop Down Lists'!AA$4)*Inputs!I$38,0)</f>
        <v>0</v>
      </c>
      <c r="AV3384">
        <f>IF(OR($D3384="51",$D3384="52",$D3384="61"),(AF3384/'Totals and Drop Down Lists'!AB$4)*Inputs!J$38,0)</f>
        <v>0</v>
      </c>
      <c r="AW3384">
        <f>IF(OR($D3384="51",$D3384="52",$D3384="61"),(AG3384/'Totals and Drop Down Lists'!AC$4)*Inputs!K$38,0)</f>
        <v>0</v>
      </c>
      <c r="AX3384">
        <f>IF(OR($D3384="51",$D3384="52",$D3384="61"),(AH3384/'Totals and Drop Down Lists'!AD$4)*Inputs!L$38,0)</f>
        <v>0</v>
      </c>
      <c r="AY3384">
        <f>IF(OR($D3384="51",$D3384="52",$D3384="61"),0,(AA3384/'Totals and Drop Down Lists'!W$5)*Inputs!E$39)</f>
        <v>0</v>
      </c>
      <c r="AZ3384">
        <f>IF(OR($D3384="51",$D3384="52",$D3384="61"),0,(AB3384/'Totals and Drop Down Lists'!X$5)*Inputs!F$39)</f>
        <v>0</v>
      </c>
      <c r="BA3384">
        <f>IF(OR($D3384="51",$D3384="52",$D3384="61"),0,(AC3384/'Totals and Drop Down Lists'!Y$5)*Inputs!G$39)</f>
        <v>0</v>
      </c>
      <c r="BB3384">
        <f>IF(OR($D3384="51",$D3384="52",$D3384="61"),0,(AD3384/'Totals and Drop Down Lists'!Z$5)*Inputs!H$39)</f>
        <v>0</v>
      </c>
      <c r="BC3384">
        <f>IF(OR($D3384="51",$D3384="52",$D3384="61"),0,(AE3384/'Totals and Drop Down Lists'!AA$5)*Inputs!I$39)</f>
        <v>0</v>
      </c>
      <c r="BD3384">
        <f>IF(OR($D3384="51",$D3384="52",$D3384="61"),0,(AF3384/'Totals and Drop Down Lists'!AB$5)*Inputs!J$39)</f>
        <v>0</v>
      </c>
      <c r="BE3384">
        <f>IF(OR($D3384="51",$D3384="52",$D3384="61"),0,(AG3384/'Totals and Drop Down Lists'!AC$5)*Inputs!K$39)</f>
        <v>0</v>
      </c>
      <c r="BF3384">
        <f>IF(OR($D3384="51",$D3384="52",$D3384="61"),0,(AH3384/'Totals and Drop Down Lists'!AD$5)*Inputs!L$39)</f>
        <v>0</v>
      </c>
      <c r="BG3384" s="10">
        <f t="shared" si="469"/>
        <v>254683.06409853007</v>
      </c>
    </row>
    <row r="3385" spans="1:59">
      <c r="A3385" s="1" t="s">
        <v>7679</v>
      </c>
      <c r="B3385" s="1" t="s">
        <v>5992</v>
      </c>
      <c r="C3385" s="1" t="s">
        <v>1826</v>
      </c>
      <c r="D3385" s="1" t="s">
        <v>25</v>
      </c>
      <c r="E3385" s="1" t="s">
        <v>6064</v>
      </c>
      <c r="F3385" s="2">
        <v>58262</v>
      </c>
      <c r="G3385" s="2">
        <v>248</v>
      </c>
      <c r="H3385" s="2">
        <v>0</v>
      </c>
      <c r="I3385" s="2">
        <v>9466</v>
      </c>
      <c r="J3385" s="2">
        <v>16378</v>
      </c>
      <c r="K3385" s="2">
        <v>4854</v>
      </c>
      <c r="L3385" s="2">
        <v>390</v>
      </c>
      <c r="M3385" s="2">
        <v>84</v>
      </c>
      <c r="N3385" s="2">
        <v>28</v>
      </c>
      <c r="O3385" s="2">
        <v>207</v>
      </c>
      <c r="P3385" s="2">
        <v>12</v>
      </c>
      <c r="Q3385" s="2">
        <v>17</v>
      </c>
      <c r="R3385" s="2">
        <v>1505</v>
      </c>
      <c r="S3385" s="2">
        <v>3103800</v>
      </c>
      <c r="T3385" s="2">
        <v>167801500</v>
      </c>
      <c r="U3385" s="2">
        <v>249</v>
      </c>
      <c r="V3385" s="2">
        <v>359</v>
      </c>
      <c r="W3385" s="2">
        <v>0</v>
      </c>
      <c r="X3385" s="2">
        <v>1089</v>
      </c>
      <c r="Y3385" s="2">
        <v>265</v>
      </c>
      <c r="Z3385" s="2">
        <v>589</v>
      </c>
      <c r="AA3385" s="9">
        <f t="shared" si="470"/>
        <v>58262</v>
      </c>
      <c r="AB3385" s="9">
        <f t="shared" si="471"/>
        <v>9218</v>
      </c>
      <c r="AC3385" s="9">
        <f t="shared" si="472"/>
        <v>2243</v>
      </c>
      <c r="AD3385" s="9">
        <f t="shared" si="473"/>
        <v>1505</v>
      </c>
      <c r="AE3385" s="44">
        <f t="shared" si="474"/>
        <v>1.004695514077398E-4</v>
      </c>
      <c r="AF3385" s="9">
        <f t="shared" si="475"/>
        <v>730</v>
      </c>
      <c r="AG3385" s="9">
        <f t="shared" si="468"/>
        <v>854</v>
      </c>
      <c r="AH3385" s="44">
        <f t="shared" si="476"/>
        <v>9.4177652787082584E-5</v>
      </c>
      <c r="AI3385">
        <f>AA3385/'Totals and Drop Down Lists'!W$6*Inputs!E$37</f>
        <v>52851.814401365205</v>
      </c>
      <c r="AJ3385">
        <f>AB3385/'Totals and Drop Down Lists'!X$6*Inputs!F$37</f>
        <v>30330.789050653268</v>
      </c>
      <c r="AK3385">
        <f>AC3385/'Totals and Drop Down Lists'!Y$6*Inputs!G$37</f>
        <v>14786.613654706473</v>
      </c>
      <c r="AL3385">
        <f>AD3385/'Totals and Drop Down Lists'!Z$6*Inputs!H$37</f>
        <v>12066.339411340801</v>
      </c>
      <c r="AM3385">
        <f>AE3385/'Totals and Drop Down Lists'!AA$6*Inputs!I$37</f>
        <v>12507.389185549642</v>
      </c>
      <c r="AN3385">
        <f>AF3385/'Totals and Drop Down Lists'!AB$6*Inputs!J$37</f>
        <v>14568.385992451662</v>
      </c>
      <c r="AO3385">
        <f>AG3385/'Totals and Drop Down Lists'!AC$6*Inputs!K$37</f>
        <v>15904.534056944243</v>
      </c>
      <c r="AP3385">
        <f>AH3385/'Totals and Drop Down Lists'!AD$6*Inputs!L$37</f>
        <v>22162.818464902703</v>
      </c>
      <c r="AQ3385">
        <f>IF(OR($D3385="51",$D3385="52",$D3385="61"),(AA3385/'Totals and Drop Down Lists'!W$4)*Inputs!E$38,0)</f>
        <v>0</v>
      </c>
      <c r="AR3385">
        <f>IF(OR($D3385="51",$D3385="52",$D3385="61"),(AB3385/'Totals and Drop Down Lists'!X$4)*Inputs!F$38,0)</f>
        <v>0</v>
      </c>
      <c r="AS3385">
        <f>IF(OR($D3385="51",$D3385="52",$D3385="61"),(AC3385/'Totals and Drop Down Lists'!Y$4)*Inputs!G$38,0)</f>
        <v>0</v>
      </c>
      <c r="AT3385">
        <f>IF(OR($D3385="51",$D3385="52",$D3385="61"),(AD3385/'Totals and Drop Down Lists'!Z$4)*Inputs!H$38,0)</f>
        <v>0</v>
      </c>
      <c r="AU3385">
        <f>IF(OR($D3385="51",$D3385="52",$D3385="61"),(AE3385/'Totals and Drop Down Lists'!AA$4)*Inputs!I$38,0)</f>
        <v>0</v>
      </c>
      <c r="AV3385">
        <f>IF(OR($D3385="51",$D3385="52",$D3385="61"),(AF3385/'Totals and Drop Down Lists'!AB$4)*Inputs!J$38,0)</f>
        <v>0</v>
      </c>
      <c r="AW3385">
        <f>IF(OR($D3385="51",$D3385="52",$D3385="61"),(AG3385/'Totals and Drop Down Lists'!AC$4)*Inputs!K$38,0)</f>
        <v>0</v>
      </c>
      <c r="AX3385">
        <f>IF(OR($D3385="51",$D3385="52",$D3385="61"),(AH3385/'Totals and Drop Down Lists'!AD$4)*Inputs!L$38,0)</f>
        <v>0</v>
      </c>
      <c r="AY3385">
        <f>IF(OR($D3385="51",$D3385="52",$D3385="61"),0,(AA3385/'Totals and Drop Down Lists'!W$5)*Inputs!E$39)</f>
        <v>0</v>
      </c>
      <c r="AZ3385">
        <f>IF(OR($D3385="51",$D3385="52",$D3385="61"),0,(AB3385/'Totals and Drop Down Lists'!X$5)*Inputs!F$39)</f>
        <v>0</v>
      </c>
      <c r="BA3385">
        <f>IF(OR($D3385="51",$D3385="52",$D3385="61"),0,(AC3385/'Totals and Drop Down Lists'!Y$5)*Inputs!G$39)</f>
        <v>0</v>
      </c>
      <c r="BB3385">
        <f>IF(OR($D3385="51",$D3385="52",$D3385="61"),0,(AD3385/'Totals and Drop Down Lists'!Z$5)*Inputs!H$39)</f>
        <v>0</v>
      </c>
      <c r="BC3385">
        <f>IF(OR($D3385="51",$D3385="52",$D3385="61"),0,(AE3385/'Totals and Drop Down Lists'!AA$5)*Inputs!I$39)</f>
        <v>0</v>
      </c>
      <c r="BD3385">
        <f>IF(OR($D3385="51",$D3385="52",$D3385="61"),0,(AF3385/'Totals and Drop Down Lists'!AB$5)*Inputs!J$39)</f>
        <v>0</v>
      </c>
      <c r="BE3385">
        <f>IF(OR($D3385="51",$D3385="52",$D3385="61"),0,(AG3385/'Totals and Drop Down Lists'!AC$5)*Inputs!K$39)</f>
        <v>0</v>
      </c>
      <c r="BF3385">
        <f>IF(OR($D3385="51",$D3385="52",$D3385="61"),0,(AH3385/'Totals and Drop Down Lists'!AD$5)*Inputs!L$39)</f>
        <v>0</v>
      </c>
      <c r="BG3385" s="10">
        <f t="shared" si="469"/>
        <v>175178.68421791401</v>
      </c>
    </row>
    <row r="3386" spans="1:59">
      <c r="A3386" s="1" t="s">
        <v>7679</v>
      </c>
      <c r="B3386" s="1" t="s">
        <v>5992</v>
      </c>
      <c r="C3386" s="1" t="s">
        <v>6065</v>
      </c>
      <c r="D3386" s="1" t="s">
        <v>25</v>
      </c>
      <c r="E3386" s="1" t="s">
        <v>6066</v>
      </c>
      <c r="F3386" s="2">
        <v>15554</v>
      </c>
      <c r="G3386" s="2">
        <v>101</v>
      </c>
      <c r="H3386" s="2">
        <v>0</v>
      </c>
      <c r="I3386" s="2">
        <v>1926</v>
      </c>
      <c r="J3386" s="2">
        <v>5217</v>
      </c>
      <c r="K3386" s="2">
        <v>1140</v>
      </c>
      <c r="L3386" s="2">
        <v>49</v>
      </c>
      <c r="M3386" s="2">
        <v>20</v>
      </c>
      <c r="N3386" s="2">
        <v>0</v>
      </c>
      <c r="O3386" s="2">
        <v>126</v>
      </c>
      <c r="P3386" s="2">
        <v>45</v>
      </c>
      <c r="Q3386" s="2">
        <v>44</v>
      </c>
      <c r="R3386" s="2">
        <v>237</v>
      </c>
      <c r="S3386" s="2">
        <v>794500</v>
      </c>
      <c r="T3386" s="2">
        <v>60703200</v>
      </c>
      <c r="U3386" s="2">
        <v>0</v>
      </c>
      <c r="V3386" s="2">
        <v>115</v>
      </c>
      <c r="W3386" s="2">
        <v>0</v>
      </c>
      <c r="X3386" s="2">
        <v>215</v>
      </c>
      <c r="Y3386" s="2">
        <v>50</v>
      </c>
      <c r="Z3386" s="2">
        <v>75</v>
      </c>
      <c r="AA3386" s="9">
        <f t="shared" si="470"/>
        <v>15554</v>
      </c>
      <c r="AB3386" s="9">
        <f t="shared" si="471"/>
        <v>1825</v>
      </c>
      <c r="AC3386" s="9">
        <f t="shared" si="472"/>
        <v>521</v>
      </c>
      <c r="AD3386" s="9">
        <f t="shared" si="473"/>
        <v>237</v>
      </c>
      <c r="AE3386" s="44">
        <f t="shared" si="474"/>
        <v>1.739741213939729E-5</v>
      </c>
      <c r="AF3386" s="9">
        <f t="shared" si="475"/>
        <v>100</v>
      </c>
      <c r="AG3386" s="9">
        <f t="shared" si="468"/>
        <v>125</v>
      </c>
      <c r="AH3386" s="44">
        <f t="shared" si="476"/>
        <v>1.0163542649036287E-5</v>
      </c>
      <c r="AI3386">
        <f>AA3386/'Totals and Drop Down Lists'!W$6*Inputs!E$37</f>
        <v>14109.661892808939</v>
      </c>
      <c r="AJ3386">
        <f>AB3386/'Totals and Drop Down Lists'!X$6*Inputs!F$37</f>
        <v>6004.9566085313745</v>
      </c>
      <c r="AK3386">
        <f>AC3386/'Totals and Drop Down Lists'!Y$6*Inputs!G$37</f>
        <v>3434.6079866705627</v>
      </c>
      <c r="AL3386">
        <f>AD3386/'Totals and Drop Down Lists'!Z$6*Inputs!H$37</f>
        <v>1900.1478009885518</v>
      </c>
      <c r="AM3386">
        <f>AE3386/'Totals and Drop Down Lists'!AA$6*Inputs!I$37</f>
        <v>2165.7925351509525</v>
      </c>
      <c r="AN3386">
        <f>AF3386/'Totals and Drop Down Lists'!AB$6*Inputs!J$37</f>
        <v>1995.6693140344744</v>
      </c>
      <c r="AO3386">
        <f>AG3386/'Totals and Drop Down Lists'!AC$6*Inputs!K$37</f>
        <v>2327.9470223864523</v>
      </c>
      <c r="AP3386">
        <f>AH3386/'Totals and Drop Down Lists'!AD$6*Inputs!L$37</f>
        <v>2391.7855672209239</v>
      </c>
      <c r="AQ3386">
        <f>IF(OR($D3386="51",$D3386="52",$D3386="61"),(AA3386/'Totals and Drop Down Lists'!W$4)*Inputs!E$38,0)</f>
        <v>0</v>
      </c>
      <c r="AR3386">
        <f>IF(OR($D3386="51",$D3386="52",$D3386="61"),(AB3386/'Totals and Drop Down Lists'!X$4)*Inputs!F$38,0)</f>
        <v>0</v>
      </c>
      <c r="AS3386">
        <f>IF(OR($D3386="51",$D3386="52",$D3386="61"),(AC3386/'Totals and Drop Down Lists'!Y$4)*Inputs!G$38,0)</f>
        <v>0</v>
      </c>
      <c r="AT3386">
        <f>IF(OR($D3386="51",$D3386="52",$D3386="61"),(AD3386/'Totals and Drop Down Lists'!Z$4)*Inputs!H$38,0)</f>
        <v>0</v>
      </c>
      <c r="AU3386">
        <f>IF(OR($D3386="51",$D3386="52",$D3386="61"),(AE3386/'Totals and Drop Down Lists'!AA$4)*Inputs!I$38,0)</f>
        <v>0</v>
      </c>
      <c r="AV3386">
        <f>IF(OR($D3386="51",$D3386="52",$D3386="61"),(AF3386/'Totals and Drop Down Lists'!AB$4)*Inputs!J$38,0)</f>
        <v>0</v>
      </c>
      <c r="AW3386">
        <f>IF(OR($D3386="51",$D3386="52",$D3386="61"),(AG3386/'Totals and Drop Down Lists'!AC$4)*Inputs!K$38,0)</f>
        <v>0</v>
      </c>
      <c r="AX3386">
        <f>IF(OR($D3386="51",$D3386="52",$D3386="61"),(AH3386/'Totals and Drop Down Lists'!AD$4)*Inputs!L$38,0)</f>
        <v>0</v>
      </c>
      <c r="AY3386">
        <f>IF(OR($D3386="51",$D3386="52",$D3386="61"),0,(AA3386/'Totals and Drop Down Lists'!W$5)*Inputs!E$39)</f>
        <v>0</v>
      </c>
      <c r="AZ3386">
        <f>IF(OR($D3386="51",$D3386="52",$D3386="61"),0,(AB3386/'Totals and Drop Down Lists'!X$5)*Inputs!F$39)</f>
        <v>0</v>
      </c>
      <c r="BA3386">
        <f>IF(OR($D3386="51",$D3386="52",$D3386="61"),0,(AC3386/'Totals and Drop Down Lists'!Y$5)*Inputs!G$39)</f>
        <v>0</v>
      </c>
      <c r="BB3386">
        <f>IF(OR($D3386="51",$D3386="52",$D3386="61"),0,(AD3386/'Totals and Drop Down Lists'!Z$5)*Inputs!H$39)</f>
        <v>0</v>
      </c>
      <c r="BC3386">
        <f>IF(OR($D3386="51",$D3386="52",$D3386="61"),0,(AE3386/'Totals and Drop Down Lists'!AA$5)*Inputs!I$39)</f>
        <v>0</v>
      </c>
      <c r="BD3386">
        <f>IF(OR($D3386="51",$D3386="52",$D3386="61"),0,(AF3386/'Totals and Drop Down Lists'!AB$5)*Inputs!J$39)</f>
        <v>0</v>
      </c>
      <c r="BE3386">
        <f>IF(OR($D3386="51",$D3386="52",$D3386="61"),0,(AG3386/'Totals and Drop Down Lists'!AC$5)*Inputs!K$39)</f>
        <v>0</v>
      </c>
      <c r="BF3386">
        <f>IF(OR($D3386="51",$D3386="52",$D3386="61"),0,(AH3386/'Totals and Drop Down Lists'!AD$5)*Inputs!L$39)</f>
        <v>0</v>
      </c>
      <c r="BG3386" s="10">
        <f t="shared" si="469"/>
        <v>34330.568727792233</v>
      </c>
    </row>
    <row r="3387" spans="1:59">
      <c r="A3387" s="1" t="s">
        <v>7679</v>
      </c>
      <c r="B3387" s="1" t="s">
        <v>5992</v>
      </c>
      <c r="C3387" s="1" t="s">
        <v>6067</v>
      </c>
      <c r="D3387" s="1" t="s">
        <v>25</v>
      </c>
      <c r="E3387" s="1" t="s">
        <v>6068</v>
      </c>
      <c r="F3387" s="2">
        <v>87042</v>
      </c>
      <c r="G3387" s="2">
        <v>671</v>
      </c>
      <c r="H3387" s="2">
        <v>65</v>
      </c>
      <c r="I3387" s="2">
        <v>16287</v>
      </c>
      <c r="J3387" s="2">
        <v>30668</v>
      </c>
      <c r="K3387" s="2">
        <v>10220</v>
      </c>
      <c r="L3387" s="2">
        <v>317</v>
      </c>
      <c r="M3387" s="2">
        <v>184</v>
      </c>
      <c r="N3387" s="2">
        <v>53</v>
      </c>
      <c r="O3387" s="2">
        <v>557</v>
      </c>
      <c r="P3387" s="2">
        <v>93</v>
      </c>
      <c r="Q3387" s="2">
        <v>40</v>
      </c>
      <c r="R3387" s="2">
        <v>1694</v>
      </c>
      <c r="S3387" s="2">
        <v>6695100</v>
      </c>
      <c r="T3387" s="2">
        <v>364464500</v>
      </c>
      <c r="U3387" s="2">
        <v>971</v>
      </c>
      <c r="V3387" s="2">
        <v>609</v>
      </c>
      <c r="W3387" s="2">
        <v>150</v>
      </c>
      <c r="X3387" s="2">
        <v>1809</v>
      </c>
      <c r="Y3387" s="2">
        <v>160</v>
      </c>
      <c r="Z3387" s="2">
        <v>1149</v>
      </c>
      <c r="AA3387" s="9">
        <f t="shared" si="470"/>
        <v>87042</v>
      </c>
      <c r="AB3387" s="9">
        <f t="shared" si="471"/>
        <v>15551</v>
      </c>
      <c r="AC3387" s="9">
        <f t="shared" si="472"/>
        <v>2938</v>
      </c>
      <c r="AD3387" s="9">
        <f t="shared" si="473"/>
        <v>1694</v>
      </c>
      <c r="AE3387" s="44">
        <f t="shared" si="474"/>
        <v>2.3785491111618723E-4</v>
      </c>
      <c r="AF3387" s="9">
        <f t="shared" si="475"/>
        <v>1050</v>
      </c>
      <c r="AG3387" s="9">
        <f t="shared" si="468"/>
        <v>1309</v>
      </c>
      <c r="AH3387" s="44">
        <f t="shared" si="476"/>
        <v>1.6231407236121507E-4</v>
      </c>
      <c r="AI3387">
        <f>AA3387/'Totals and Drop Down Lists'!W$6*Inputs!E$37</f>
        <v>78959.315319138215</v>
      </c>
      <c r="AJ3387">
        <f>AB3387/'Totals and Drop Down Lists'!X$6*Inputs!F$37</f>
        <v>51168.811079052823</v>
      </c>
      <c r="AK3387">
        <f>AC3387/'Totals and Drop Down Lists'!Y$6*Inputs!G$37</f>
        <v>19368.288416195996</v>
      </c>
      <c r="AL3387">
        <f>AD3387/'Totals and Drop Down Lists'!Z$6*Inputs!H$37</f>
        <v>13581.647151369647</v>
      </c>
      <c r="AM3387">
        <f>AE3387/'Totals and Drop Down Lists'!AA$6*Inputs!I$37</f>
        <v>29610.4033644097</v>
      </c>
      <c r="AN3387">
        <f>AF3387/'Totals and Drop Down Lists'!AB$6*Inputs!J$37</f>
        <v>20954.527797361978</v>
      </c>
      <c r="AO3387">
        <f>AG3387/'Totals and Drop Down Lists'!AC$6*Inputs!K$37</f>
        <v>24378.261218430929</v>
      </c>
      <c r="AP3387">
        <f>AH3387/'Totals and Drop Down Lists'!AD$6*Inputs!L$37</f>
        <v>38197.355886258636</v>
      </c>
      <c r="AQ3387">
        <f>IF(OR($D3387="51",$D3387="52",$D3387="61"),(AA3387/'Totals and Drop Down Lists'!W$4)*Inputs!E$38,0)</f>
        <v>0</v>
      </c>
      <c r="AR3387">
        <f>IF(OR($D3387="51",$D3387="52",$D3387="61"),(AB3387/'Totals and Drop Down Lists'!X$4)*Inputs!F$38,0)</f>
        <v>0</v>
      </c>
      <c r="AS3387">
        <f>IF(OR($D3387="51",$D3387="52",$D3387="61"),(AC3387/'Totals and Drop Down Lists'!Y$4)*Inputs!G$38,0)</f>
        <v>0</v>
      </c>
      <c r="AT3387">
        <f>IF(OR($D3387="51",$D3387="52",$D3387="61"),(AD3387/'Totals and Drop Down Lists'!Z$4)*Inputs!H$38,0)</f>
        <v>0</v>
      </c>
      <c r="AU3387">
        <f>IF(OR($D3387="51",$D3387="52",$D3387="61"),(AE3387/'Totals and Drop Down Lists'!AA$4)*Inputs!I$38,0)</f>
        <v>0</v>
      </c>
      <c r="AV3387">
        <f>IF(OR($D3387="51",$D3387="52",$D3387="61"),(AF3387/'Totals and Drop Down Lists'!AB$4)*Inputs!J$38,0)</f>
        <v>0</v>
      </c>
      <c r="AW3387">
        <f>IF(OR($D3387="51",$D3387="52",$D3387="61"),(AG3387/'Totals and Drop Down Lists'!AC$4)*Inputs!K$38,0)</f>
        <v>0</v>
      </c>
      <c r="AX3387">
        <f>IF(OR($D3387="51",$D3387="52",$D3387="61"),(AH3387/'Totals and Drop Down Lists'!AD$4)*Inputs!L$38,0)</f>
        <v>0</v>
      </c>
      <c r="AY3387">
        <f>IF(OR($D3387="51",$D3387="52",$D3387="61"),0,(AA3387/'Totals and Drop Down Lists'!W$5)*Inputs!E$39)</f>
        <v>0</v>
      </c>
      <c r="AZ3387">
        <f>IF(OR($D3387="51",$D3387="52",$D3387="61"),0,(AB3387/'Totals and Drop Down Lists'!X$5)*Inputs!F$39)</f>
        <v>0</v>
      </c>
      <c r="BA3387">
        <f>IF(OR($D3387="51",$D3387="52",$D3387="61"),0,(AC3387/'Totals and Drop Down Lists'!Y$5)*Inputs!G$39)</f>
        <v>0</v>
      </c>
      <c r="BB3387">
        <f>IF(OR($D3387="51",$D3387="52",$D3387="61"),0,(AD3387/'Totals and Drop Down Lists'!Z$5)*Inputs!H$39)</f>
        <v>0</v>
      </c>
      <c r="BC3387">
        <f>IF(OR($D3387="51",$D3387="52",$D3387="61"),0,(AE3387/'Totals and Drop Down Lists'!AA$5)*Inputs!I$39)</f>
        <v>0</v>
      </c>
      <c r="BD3387">
        <f>IF(OR($D3387="51",$D3387="52",$D3387="61"),0,(AF3387/'Totals and Drop Down Lists'!AB$5)*Inputs!J$39)</f>
        <v>0</v>
      </c>
      <c r="BE3387">
        <f>IF(OR($D3387="51",$D3387="52",$D3387="61"),0,(AG3387/'Totals and Drop Down Lists'!AC$5)*Inputs!K$39)</f>
        <v>0</v>
      </c>
      <c r="BF3387">
        <f>IF(OR($D3387="51",$D3387="52",$D3387="61"),0,(AH3387/'Totals and Drop Down Lists'!AD$5)*Inputs!L$39)</f>
        <v>0</v>
      </c>
      <c r="BG3387" s="10">
        <f t="shared" si="469"/>
        <v>276218.61023221794</v>
      </c>
    </row>
    <row r="3388" spans="1:59">
      <c r="A3388" s="1" t="s">
        <v>7679</v>
      </c>
      <c r="B3388" s="1" t="s">
        <v>5992</v>
      </c>
      <c r="C3388" s="1" t="s">
        <v>6069</v>
      </c>
      <c r="D3388" s="1" t="s">
        <v>58</v>
      </c>
      <c r="E3388" s="1" t="s">
        <v>6070</v>
      </c>
      <c r="F3388" s="2">
        <v>23627</v>
      </c>
      <c r="G3388" s="2">
        <v>250</v>
      </c>
      <c r="H3388" s="2">
        <v>0</v>
      </c>
      <c r="I3388" s="2">
        <v>4513</v>
      </c>
      <c r="J3388" s="2">
        <v>9834</v>
      </c>
      <c r="K3388" s="2">
        <v>2621</v>
      </c>
      <c r="L3388" s="2">
        <v>148</v>
      </c>
      <c r="M3388" s="2">
        <v>70</v>
      </c>
      <c r="N3388" s="2">
        <v>0</v>
      </c>
      <c r="O3388" s="2">
        <v>120</v>
      </c>
      <c r="P3388" s="2">
        <v>24</v>
      </c>
      <c r="Q3388" s="2">
        <v>0</v>
      </c>
      <c r="R3388" s="2">
        <v>194</v>
      </c>
      <c r="S3388" s="2">
        <v>1872500</v>
      </c>
      <c r="T3388" s="2">
        <v>103064100</v>
      </c>
      <c r="U3388" s="2">
        <v>553</v>
      </c>
      <c r="V3388" s="2">
        <v>240</v>
      </c>
      <c r="W3388" s="2">
        <v>0</v>
      </c>
      <c r="X3388" s="2">
        <v>535</v>
      </c>
      <c r="Y3388" s="2">
        <v>54</v>
      </c>
      <c r="Z3388" s="2">
        <v>275</v>
      </c>
      <c r="AA3388" s="9">
        <f t="shared" si="470"/>
        <v>23627</v>
      </c>
      <c r="AB3388" s="9">
        <f t="shared" si="471"/>
        <v>4263</v>
      </c>
      <c r="AC3388" s="9">
        <f t="shared" si="472"/>
        <v>556</v>
      </c>
      <c r="AD3388" s="9">
        <f t="shared" si="473"/>
        <v>194</v>
      </c>
      <c r="AE3388" s="44">
        <f t="shared" si="474"/>
        <v>4.8786495668525413E-5</v>
      </c>
      <c r="AF3388" s="9">
        <f t="shared" si="475"/>
        <v>295</v>
      </c>
      <c r="AG3388" s="9">
        <f t="shared" si="468"/>
        <v>329</v>
      </c>
      <c r="AH3388" s="44">
        <f t="shared" si="476"/>
        <v>3.2627500218316859E-5</v>
      </c>
      <c r="AI3388">
        <f>AA3388/'Totals and Drop Down Lists'!W$6*Inputs!E$37</f>
        <v>21433.006399729766</v>
      </c>
      <c r="AJ3388">
        <f>AB3388/'Totals and Drop Down Lists'!X$6*Inputs!F$37</f>
        <v>14026.92056009274</v>
      </c>
      <c r="AK3388">
        <f>AC3388/'Totals and Drop Down Lists'!Y$6*Inputs!G$37</f>
        <v>3665.3398091916174</v>
      </c>
      <c r="AL3388">
        <f>AD3388/'Totals and Drop Down Lists'!Z$6*Inputs!H$37</f>
        <v>1555.3952463788146</v>
      </c>
      <c r="AM3388">
        <f>AE3388/'Totals and Drop Down Lists'!AA$6*Inputs!I$37</f>
        <v>6073.3991520377422</v>
      </c>
      <c r="AN3388">
        <f>AF3388/'Totals and Drop Down Lists'!AB$6*Inputs!J$37</f>
        <v>5887.2244764016987</v>
      </c>
      <c r="AO3388">
        <f>AG3388/'Totals and Drop Down Lists'!AC$6*Inputs!K$37</f>
        <v>6127.1565629211427</v>
      </c>
      <c r="AP3388">
        <f>AH3388/'Totals and Drop Down Lists'!AD$6*Inputs!L$37</f>
        <v>7678.2266588970742</v>
      </c>
      <c r="AQ3388">
        <f>IF(OR($D3388="51",$D3388="52",$D3388="61"),(AA3388/'Totals and Drop Down Lists'!W$4)*Inputs!E$38,0)</f>
        <v>0</v>
      </c>
      <c r="AR3388">
        <f>IF(OR($D3388="51",$D3388="52",$D3388="61"),(AB3388/'Totals and Drop Down Lists'!X$4)*Inputs!F$38,0)</f>
        <v>0</v>
      </c>
      <c r="AS3388">
        <f>IF(OR($D3388="51",$D3388="52",$D3388="61"),(AC3388/'Totals and Drop Down Lists'!Y$4)*Inputs!G$38,0)</f>
        <v>0</v>
      </c>
      <c r="AT3388">
        <f>IF(OR($D3388="51",$D3388="52",$D3388="61"),(AD3388/'Totals and Drop Down Lists'!Z$4)*Inputs!H$38,0)</f>
        <v>0</v>
      </c>
      <c r="AU3388">
        <f>IF(OR($D3388="51",$D3388="52",$D3388="61"),(AE3388/'Totals and Drop Down Lists'!AA$4)*Inputs!I$38,0)</f>
        <v>0</v>
      </c>
      <c r="AV3388">
        <f>IF(OR($D3388="51",$D3388="52",$D3388="61"),(AF3388/'Totals and Drop Down Lists'!AB$4)*Inputs!J$38,0)</f>
        <v>0</v>
      </c>
      <c r="AW3388">
        <f>IF(OR($D3388="51",$D3388="52",$D3388="61"),(AG3388/'Totals and Drop Down Lists'!AC$4)*Inputs!K$38,0)</f>
        <v>0</v>
      </c>
      <c r="AX3388">
        <f>IF(OR($D3388="51",$D3388="52",$D3388="61"),(AH3388/'Totals and Drop Down Lists'!AD$4)*Inputs!L$38,0)</f>
        <v>0</v>
      </c>
      <c r="AY3388">
        <f>IF(OR($D3388="51",$D3388="52",$D3388="61"),0,(AA3388/'Totals and Drop Down Lists'!W$5)*Inputs!E$39)</f>
        <v>0</v>
      </c>
      <c r="AZ3388">
        <f>IF(OR($D3388="51",$D3388="52",$D3388="61"),0,(AB3388/'Totals and Drop Down Lists'!X$5)*Inputs!F$39)</f>
        <v>0</v>
      </c>
      <c r="BA3388">
        <f>IF(OR($D3388="51",$D3388="52",$D3388="61"),0,(AC3388/'Totals and Drop Down Lists'!Y$5)*Inputs!G$39)</f>
        <v>0</v>
      </c>
      <c r="BB3388">
        <f>IF(OR($D3388="51",$D3388="52",$D3388="61"),0,(AD3388/'Totals and Drop Down Lists'!Z$5)*Inputs!H$39)</f>
        <v>0</v>
      </c>
      <c r="BC3388">
        <f>IF(OR($D3388="51",$D3388="52",$D3388="61"),0,(AE3388/'Totals and Drop Down Lists'!AA$5)*Inputs!I$39)</f>
        <v>0</v>
      </c>
      <c r="BD3388">
        <f>IF(OR($D3388="51",$D3388="52",$D3388="61"),0,(AF3388/'Totals and Drop Down Lists'!AB$5)*Inputs!J$39)</f>
        <v>0</v>
      </c>
      <c r="BE3388">
        <f>IF(OR($D3388="51",$D3388="52",$D3388="61"),0,(AG3388/'Totals and Drop Down Lists'!AC$5)*Inputs!K$39)</f>
        <v>0</v>
      </c>
      <c r="BF3388">
        <f>IF(OR($D3388="51",$D3388="52",$D3388="61"),0,(AH3388/'Totals and Drop Down Lists'!AD$5)*Inputs!L$39)</f>
        <v>0</v>
      </c>
      <c r="BG3388" s="10">
        <f t="shared" si="469"/>
        <v>66446.668865650601</v>
      </c>
    </row>
    <row r="3389" spans="1:59">
      <c r="A3389" s="1" t="s">
        <v>7679</v>
      </c>
      <c r="B3389" s="1" t="s">
        <v>5992</v>
      </c>
      <c r="C3389" s="1" t="s">
        <v>6071</v>
      </c>
      <c r="D3389" s="1" t="s">
        <v>25</v>
      </c>
      <c r="E3389" s="1" t="s">
        <v>6072</v>
      </c>
      <c r="F3389" s="2">
        <v>1773</v>
      </c>
      <c r="G3389" s="2">
        <v>12</v>
      </c>
      <c r="H3389" s="2">
        <v>0</v>
      </c>
      <c r="I3389" s="2">
        <v>188</v>
      </c>
      <c r="J3389" s="2">
        <v>647</v>
      </c>
      <c r="K3389" s="2">
        <v>140</v>
      </c>
      <c r="L3389" s="2">
        <v>13</v>
      </c>
      <c r="M3389" s="2">
        <v>0</v>
      </c>
      <c r="N3389" s="2">
        <v>0</v>
      </c>
      <c r="O3389" s="2">
        <v>3</v>
      </c>
      <c r="P3389" s="2">
        <v>0</v>
      </c>
      <c r="Q3389" s="2">
        <v>0</v>
      </c>
      <c r="R3389" s="2">
        <v>217</v>
      </c>
      <c r="S3389" s="2">
        <v>82100</v>
      </c>
      <c r="T3389" s="2">
        <v>7902900</v>
      </c>
      <c r="U3389" s="2">
        <v>5</v>
      </c>
      <c r="V3389" s="2">
        <v>24</v>
      </c>
      <c r="W3389" s="2">
        <v>4</v>
      </c>
      <c r="X3389" s="2">
        <v>24</v>
      </c>
      <c r="Y3389" s="2">
        <v>0</v>
      </c>
      <c r="Z3389" s="2">
        <v>4</v>
      </c>
      <c r="AA3389" s="9">
        <f t="shared" si="470"/>
        <v>1773</v>
      </c>
      <c r="AB3389" s="9">
        <f t="shared" si="471"/>
        <v>176</v>
      </c>
      <c r="AC3389" s="9">
        <f t="shared" si="472"/>
        <v>233</v>
      </c>
      <c r="AD3389" s="9">
        <f t="shared" si="473"/>
        <v>217</v>
      </c>
      <c r="AE3389" s="44">
        <f t="shared" si="474"/>
        <v>2.1156682890565051E-6</v>
      </c>
      <c r="AF3389" s="9">
        <f t="shared" si="475"/>
        <v>0</v>
      </c>
      <c r="AG3389" s="9">
        <f t="shared" si="468"/>
        <v>4</v>
      </c>
      <c r="AH3389" s="44">
        <f t="shared" si="476"/>
        <v>3.220585495269665E-7</v>
      </c>
      <c r="AI3389">
        <f>AA3389/'Totals and Drop Down Lists'!W$6*Inputs!E$37</f>
        <v>1608.3599418767035</v>
      </c>
      <c r="AJ3389">
        <f>AB3389/'Totals and Drop Down Lists'!X$6*Inputs!F$37</f>
        <v>579.10814416521748</v>
      </c>
      <c r="AK3389">
        <f>AC3389/'Totals and Drop Down Lists'!Y$6*Inputs!G$37</f>
        <v>1536.0147042115952</v>
      </c>
      <c r="AL3389">
        <f>AD3389/'Totals and Drop Down Lists'!Z$6*Inputs!H$37</f>
        <v>1739.7977755886739</v>
      </c>
      <c r="AM3389">
        <f>AE3389/'Totals and Drop Down Lists'!AA$6*Inputs!I$37</f>
        <v>263.3781708785171</v>
      </c>
      <c r="AN3389">
        <f>AF3389/'Totals and Drop Down Lists'!AB$6*Inputs!J$37</f>
        <v>0</v>
      </c>
      <c r="AO3389">
        <f>AG3389/'Totals and Drop Down Lists'!AC$6*Inputs!K$37</f>
        <v>74.494304716366472</v>
      </c>
      <c r="AP3389">
        <f>AH3389/'Totals and Drop Down Lists'!AD$6*Inputs!L$37</f>
        <v>75.79000916887415</v>
      </c>
      <c r="AQ3389">
        <f>IF(OR($D3389="51",$D3389="52",$D3389="61"),(AA3389/'Totals and Drop Down Lists'!W$4)*Inputs!E$38,0)</f>
        <v>0</v>
      </c>
      <c r="AR3389">
        <f>IF(OR($D3389="51",$D3389="52",$D3389="61"),(AB3389/'Totals and Drop Down Lists'!X$4)*Inputs!F$38,0)</f>
        <v>0</v>
      </c>
      <c r="AS3389">
        <f>IF(OR($D3389="51",$D3389="52",$D3389="61"),(AC3389/'Totals and Drop Down Lists'!Y$4)*Inputs!G$38,0)</f>
        <v>0</v>
      </c>
      <c r="AT3389">
        <f>IF(OR($D3389="51",$D3389="52",$D3389="61"),(AD3389/'Totals and Drop Down Lists'!Z$4)*Inputs!H$38,0)</f>
        <v>0</v>
      </c>
      <c r="AU3389">
        <f>IF(OR($D3389="51",$D3389="52",$D3389="61"),(AE3389/'Totals and Drop Down Lists'!AA$4)*Inputs!I$38,0)</f>
        <v>0</v>
      </c>
      <c r="AV3389">
        <f>IF(OR($D3389="51",$D3389="52",$D3389="61"),(AF3389/'Totals and Drop Down Lists'!AB$4)*Inputs!J$38,0)</f>
        <v>0</v>
      </c>
      <c r="AW3389">
        <f>IF(OR($D3389="51",$D3389="52",$D3389="61"),(AG3389/'Totals and Drop Down Lists'!AC$4)*Inputs!K$38,0)</f>
        <v>0</v>
      </c>
      <c r="AX3389">
        <f>IF(OR($D3389="51",$D3389="52",$D3389="61"),(AH3389/'Totals and Drop Down Lists'!AD$4)*Inputs!L$38,0)</f>
        <v>0</v>
      </c>
      <c r="AY3389">
        <f>IF(OR($D3389="51",$D3389="52",$D3389="61"),0,(AA3389/'Totals and Drop Down Lists'!W$5)*Inputs!E$39)</f>
        <v>0</v>
      </c>
      <c r="AZ3389">
        <f>IF(OR($D3389="51",$D3389="52",$D3389="61"),0,(AB3389/'Totals and Drop Down Lists'!X$5)*Inputs!F$39)</f>
        <v>0</v>
      </c>
      <c r="BA3389">
        <f>IF(OR($D3389="51",$D3389="52",$D3389="61"),0,(AC3389/'Totals and Drop Down Lists'!Y$5)*Inputs!G$39)</f>
        <v>0</v>
      </c>
      <c r="BB3389">
        <f>IF(OR($D3389="51",$D3389="52",$D3389="61"),0,(AD3389/'Totals and Drop Down Lists'!Z$5)*Inputs!H$39)</f>
        <v>0</v>
      </c>
      <c r="BC3389">
        <f>IF(OR($D3389="51",$D3389="52",$D3389="61"),0,(AE3389/'Totals and Drop Down Lists'!AA$5)*Inputs!I$39)</f>
        <v>0</v>
      </c>
      <c r="BD3389">
        <f>IF(OR($D3389="51",$D3389="52",$D3389="61"),0,(AF3389/'Totals and Drop Down Lists'!AB$5)*Inputs!J$39)</f>
        <v>0</v>
      </c>
      <c r="BE3389">
        <f>IF(OR($D3389="51",$D3389="52",$D3389="61"),0,(AG3389/'Totals and Drop Down Lists'!AC$5)*Inputs!K$39)</f>
        <v>0</v>
      </c>
      <c r="BF3389">
        <f>IF(OR($D3389="51",$D3389="52",$D3389="61"),0,(AH3389/'Totals and Drop Down Lists'!AD$5)*Inputs!L$39)</f>
        <v>0</v>
      </c>
      <c r="BG3389" s="10">
        <f t="shared" si="469"/>
        <v>5876.943050605948</v>
      </c>
    </row>
    <row r="3390" spans="1:59">
      <c r="A3390" s="1" t="s">
        <v>7679</v>
      </c>
      <c r="B3390" s="1" t="s">
        <v>5992</v>
      </c>
      <c r="C3390" s="1" t="s">
        <v>6073</v>
      </c>
      <c r="D3390" s="1" t="s">
        <v>25</v>
      </c>
      <c r="E3390" s="1" t="s">
        <v>6074</v>
      </c>
      <c r="F3390" s="2">
        <v>45714</v>
      </c>
      <c r="G3390" s="2">
        <v>151</v>
      </c>
      <c r="H3390" s="2">
        <v>0</v>
      </c>
      <c r="I3390" s="2">
        <v>7419</v>
      </c>
      <c r="J3390" s="2">
        <v>15095</v>
      </c>
      <c r="K3390" s="2">
        <v>3872</v>
      </c>
      <c r="L3390" s="2">
        <v>589</v>
      </c>
      <c r="M3390" s="2">
        <v>186</v>
      </c>
      <c r="N3390" s="2">
        <v>47</v>
      </c>
      <c r="O3390" s="2">
        <v>290</v>
      </c>
      <c r="P3390" s="2">
        <v>88</v>
      </c>
      <c r="Q3390" s="2">
        <v>42</v>
      </c>
      <c r="R3390" s="2">
        <v>1018</v>
      </c>
      <c r="S3390" s="2">
        <v>2165400</v>
      </c>
      <c r="T3390" s="2">
        <v>171418800</v>
      </c>
      <c r="U3390" s="2">
        <v>138</v>
      </c>
      <c r="V3390" s="2">
        <v>330</v>
      </c>
      <c r="W3390" s="2">
        <v>10</v>
      </c>
      <c r="X3390" s="2">
        <v>644</v>
      </c>
      <c r="Y3390" s="2">
        <v>145</v>
      </c>
      <c r="Z3390" s="2">
        <v>269</v>
      </c>
      <c r="AA3390" s="9">
        <f t="shared" si="470"/>
        <v>45714</v>
      </c>
      <c r="AB3390" s="9">
        <f t="shared" si="471"/>
        <v>7268</v>
      </c>
      <c r="AC3390" s="9">
        <f t="shared" si="472"/>
        <v>2260</v>
      </c>
      <c r="AD3390" s="9">
        <f t="shared" si="473"/>
        <v>1018</v>
      </c>
      <c r="AE3390" s="44">
        <f t="shared" si="474"/>
        <v>6.9363878023484966E-5</v>
      </c>
      <c r="AF3390" s="9">
        <f t="shared" si="475"/>
        <v>304</v>
      </c>
      <c r="AG3390" s="9">
        <f t="shared" si="468"/>
        <v>414</v>
      </c>
      <c r="AH3390" s="44">
        <f t="shared" si="476"/>
        <v>3.9514242309421275E-5</v>
      </c>
      <c r="AI3390">
        <f>AA3390/'Totals and Drop Down Lists'!W$6*Inputs!E$37</f>
        <v>41469.016572448752</v>
      </c>
      <c r="AJ3390">
        <f>AB3390/'Totals and Drop Down Lists'!X$6*Inputs!F$37</f>
        <v>23914.534044277279</v>
      </c>
      <c r="AK3390">
        <f>AC3390/'Totals and Drop Down Lists'!Y$6*Inputs!G$37</f>
        <v>14898.683397073841</v>
      </c>
      <c r="AL3390">
        <f>AD3390/'Totals and Drop Down Lists'!Z$6*Inputs!H$37</f>
        <v>8161.8162928537786</v>
      </c>
      <c r="AM3390">
        <f>AE3390/'Totals and Drop Down Lists'!AA$6*Inputs!I$37</f>
        <v>8635.0641134831094</v>
      </c>
      <c r="AN3390">
        <f>AF3390/'Totals and Drop Down Lists'!AB$6*Inputs!J$37</f>
        <v>6066.834714664802</v>
      </c>
      <c r="AO3390">
        <f>AG3390/'Totals and Drop Down Lists'!AC$6*Inputs!K$37</f>
        <v>7710.1605381439304</v>
      </c>
      <c r="AP3390">
        <f>AH3390/'Totals and Drop Down Lists'!AD$6*Inputs!L$37</f>
        <v>9298.8830488457352</v>
      </c>
      <c r="AQ3390">
        <f>IF(OR($D3390="51",$D3390="52",$D3390="61"),(AA3390/'Totals and Drop Down Lists'!W$4)*Inputs!E$38,0)</f>
        <v>0</v>
      </c>
      <c r="AR3390">
        <f>IF(OR($D3390="51",$D3390="52",$D3390="61"),(AB3390/'Totals and Drop Down Lists'!X$4)*Inputs!F$38,0)</f>
        <v>0</v>
      </c>
      <c r="AS3390">
        <f>IF(OR($D3390="51",$D3390="52",$D3390="61"),(AC3390/'Totals and Drop Down Lists'!Y$4)*Inputs!G$38,0)</f>
        <v>0</v>
      </c>
      <c r="AT3390">
        <f>IF(OR($D3390="51",$D3390="52",$D3390="61"),(AD3390/'Totals and Drop Down Lists'!Z$4)*Inputs!H$38,0)</f>
        <v>0</v>
      </c>
      <c r="AU3390">
        <f>IF(OR($D3390="51",$D3390="52",$D3390="61"),(AE3390/'Totals and Drop Down Lists'!AA$4)*Inputs!I$38,0)</f>
        <v>0</v>
      </c>
      <c r="AV3390">
        <f>IF(OR($D3390="51",$D3390="52",$D3390="61"),(AF3390/'Totals and Drop Down Lists'!AB$4)*Inputs!J$38,0)</f>
        <v>0</v>
      </c>
      <c r="AW3390">
        <f>IF(OR($D3390="51",$D3390="52",$D3390="61"),(AG3390/'Totals and Drop Down Lists'!AC$4)*Inputs!K$38,0)</f>
        <v>0</v>
      </c>
      <c r="AX3390">
        <f>IF(OR($D3390="51",$D3390="52",$D3390="61"),(AH3390/'Totals and Drop Down Lists'!AD$4)*Inputs!L$38,0)</f>
        <v>0</v>
      </c>
      <c r="AY3390">
        <f>IF(OR($D3390="51",$D3390="52",$D3390="61"),0,(AA3390/'Totals and Drop Down Lists'!W$5)*Inputs!E$39)</f>
        <v>0</v>
      </c>
      <c r="AZ3390">
        <f>IF(OR($D3390="51",$D3390="52",$D3390="61"),0,(AB3390/'Totals and Drop Down Lists'!X$5)*Inputs!F$39)</f>
        <v>0</v>
      </c>
      <c r="BA3390">
        <f>IF(OR($D3390="51",$D3390="52",$D3390="61"),0,(AC3390/'Totals and Drop Down Lists'!Y$5)*Inputs!G$39)</f>
        <v>0</v>
      </c>
      <c r="BB3390">
        <f>IF(OR($D3390="51",$D3390="52",$D3390="61"),0,(AD3390/'Totals and Drop Down Lists'!Z$5)*Inputs!H$39)</f>
        <v>0</v>
      </c>
      <c r="BC3390">
        <f>IF(OR($D3390="51",$D3390="52",$D3390="61"),0,(AE3390/'Totals and Drop Down Lists'!AA$5)*Inputs!I$39)</f>
        <v>0</v>
      </c>
      <c r="BD3390">
        <f>IF(OR($D3390="51",$D3390="52",$D3390="61"),0,(AF3390/'Totals and Drop Down Lists'!AB$5)*Inputs!J$39)</f>
        <v>0</v>
      </c>
      <c r="BE3390">
        <f>IF(OR($D3390="51",$D3390="52",$D3390="61"),0,(AG3390/'Totals and Drop Down Lists'!AC$5)*Inputs!K$39)</f>
        <v>0</v>
      </c>
      <c r="BF3390">
        <f>IF(OR($D3390="51",$D3390="52",$D3390="61"),0,(AH3390/'Totals and Drop Down Lists'!AD$5)*Inputs!L$39)</f>
        <v>0</v>
      </c>
      <c r="BG3390" s="10">
        <f t="shared" si="469"/>
        <v>120154.99272179122</v>
      </c>
    </row>
    <row r="3391" spans="1:59">
      <c r="A3391" s="1" t="s">
        <v>7679</v>
      </c>
      <c r="B3391" s="1" t="s">
        <v>5992</v>
      </c>
      <c r="C3391" s="1" t="s">
        <v>6075</v>
      </c>
      <c r="D3391" s="1" t="s">
        <v>25</v>
      </c>
      <c r="E3391" s="1" t="s">
        <v>6076</v>
      </c>
      <c r="F3391" s="2">
        <v>28573</v>
      </c>
      <c r="G3391" s="2">
        <v>119</v>
      </c>
      <c r="H3391" s="2">
        <v>0</v>
      </c>
      <c r="I3391" s="2">
        <v>2868</v>
      </c>
      <c r="J3391" s="2">
        <v>10615</v>
      </c>
      <c r="K3391" s="2">
        <v>2538</v>
      </c>
      <c r="L3391" s="2">
        <v>239</v>
      </c>
      <c r="M3391" s="2">
        <v>24</v>
      </c>
      <c r="N3391" s="2">
        <v>15</v>
      </c>
      <c r="O3391" s="2">
        <v>36</v>
      </c>
      <c r="P3391" s="2">
        <v>13</v>
      </c>
      <c r="Q3391" s="2">
        <v>0</v>
      </c>
      <c r="R3391" s="2">
        <v>1442</v>
      </c>
      <c r="S3391" s="2">
        <v>1733700</v>
      </c>
      <c r="T3391" s="2">
        <v>116039200</v>
      </c>
      <c r="U3391" s="2">
        <v>46</v>
      </c>
      <c r="V3391" s="2">
        <v>269</v>
      </c>
      <c r="W3391" s="2">
        <v>45</v>
      </c>
      <c r="X3391" s="2">
        <v>509</v>
      </c>
      <c r="Y3391" s="2">
        <v>124</v>
      </c>
      <c r="Z3391" s="2">
        <v>210</v>
      </c>
      <c r="AA3391" s="9">
        <f t="shared" si="470"/>
        <v>28573</v>
      </c>
      <c r="AB3391" s="9">
        <f t="shared" si="471"/>
        <v>2749</v>
      </c>
      <c r="AC3391" s="9">
        <f t="shared" si="472"/>
        <v>1769</v>
      </c>
      <c r="AD3391" s="9">
        <f t="shared" si="473"/>
        <v>1442</v>
      </c>
      <c r="AE3391" s="44">
        <f t="shared" si="474"/>
        <v>4.2379811721125478E-5</v>
      </c>
      <c r="AF3391" s="9">
        <f t="shared" si="475"/>
        <v>195</v>
      </c>
      <c r="AG3391" s="9">
        <f t="shared" si="468"/>
        <v>334</v>
      </c>
      <c r="AH3391" s="44">
        <f t="shared" si="476"/>
        <v>2.9714551007629328E-5</v>
      </c>
      <c r="AI3391">
        <f>AA3391/'Totals and Drop Down Lists'!W$6*Inputs!E$37</f>
        <v>25919.722853492982</v>
      </c>
      <c r="AJ3391">
        <f>AB3391/'Totals and Drop Down Lists'!X$6*Inputs!F$37</f>
        <v>9045.2743653987654</v>
      </c>
      <c r="AK3391">
        <f>AC3391/'Totals and Drop Down Lists'!Y$6*Inputs!G$37</f>
        <v>11661.845543992755</v>
      </c>
      <c r="AL3391">
        <f>AD3391/'Totals and Drop Down Lists'!Z$6*Inputs!H$37</f>
        <v>11561.236831331189</v>
      </c>
      <c r="AM3391">
        <f>AE3391/'Totals and Drop Down Lists'!AA$6*Inputs!I$37</f>
        <v>5275.835229474319</v>
      </c>
      <c r="AN3391">
        <f>AF3391/'Totals and Drop Down Lists'!AB$6*Inputs!J$37</f>
        <v>3891.555162367225</v>
      </c>
      <c r="AO3391">
        <f>AG3391/'Totals and Drop Down Lists'!AC$6*Inputs!K$37</f>
        <v>6220.2744438166001</v>
      </c>
      <c r="AP3391">
        <f>AH3391/'Totals and Drop Down Lists'!AD$6*Inputs!L$37</f>
        <v>6992.7225860794488</v>
      </c>
      <c r="AQ3391">
        <f>IF(OR($D3391="51",$D3391="52",$D3391="61"),(AA3391/'Totals and Drop Down Lists'!W$4)*Inputs!E$38,0)</f>
        <v>0</v>
      </c>
      <c r="AR3391">
        <f>IF(OR($D3391="51",$D3391="52",$D3391="61"),(AB3391/'Totals and Drop Down Lists'!X$4)*Inputs!F$38,0)</f>
        <v>0</v>
      </c>
      <c r="AS3391">
        <f>IF(OR($D3391="51",$D3391="52",$D3391="61"),(AC3391/'Totals and Drop Down Lists'!Y$4)*Inputs!G$38,0)</f>
        <v>0</v>
      </c>
      <c r="AT3391">
        <f>IF(OR($D3391="51",$D3391="52",$D3391="61"),(AD3391/'Totals and Drop Down Lists'!Z$4)*Inputs!H$38,0)</f>
        <v>0</v>
      </c>
      <c r="AU3391">
        <f>IF(OR($D3391="51",$D3391="52",$D3391="61"),(AE3391/'Totals and Drop Down Lists'!AA$4)*Inputs!I$38,0)</f>
        <v>0</v>
      </c>
      <c r="AV3391">
        <f>IF(OR($D3391="51",$D3391="52",$D3391="61"),(AF3391/'Totals and Drop Down Lists'!AB$4)*Inputs!J$38,0)</f>
        <v>0</v>
      </c>
      <c r="AW3391">
        <f>IF(OR($D3391="51",$D3391="52",$D3391="61"),(AG3391/'Totals and Drop Down Lists'!AC$4)*Inputs!K$38,0)</f>
        <v>0</v>
      </c>
      <c r="AX3391">
        <f>IF(OR($D3391="51",$D3391="52",$D3391="61"),(AH3391/'Totals and Drop Down Lists'!AD$4)*Inputs!L$38,0)</f>
        <v>0</v>
      </c>
      <c r="AY3391">
        <f>IF(OR($D3391="51",$D3391="52",$D3391="61"),0,(AA3391/'Totals and Drop Down Lists'!W$5)*Inputs!E$39)</f>
        <v>0</v>
      </c>
      <c r="AZ3391">
        <f>IF(OR($D3391="51",$D3391="52",$D3391="61"),0,(AB3391/'Totals and Drop Down Lists'!X$5)*Inputs!F$39)</f>
        <v>0</v>
      </c>
      <c r="BA3391">
        <f>IF(OR($D3391="51",$D3391="52",$D3391="61"),0,(AC3391/'Totals and Drop Down Lists'!Y$5)*Inputs!G$39)</f>
        <v>0</v>
      </c>
      <c r="BB3391">
        <f>IF(OR($D3391="51",$D3391="52",$D3391="61"),0,(AD3391/'Totals and Drop Down Lists'!Z$5)*Inputs!H$39)</f>
        <v>0</v>
      </c>
      <c r="BC3391">
        <f>IF(OR($D3391="51",$D3391="52",$D3391="61"),0,(AE3391/'Totals and Drop Down Lists'!AA$5)*Inputs!I$39)</f>
        <v>0</v>
      </c>
      <c r="BD3391">
        <f>IF(OR($D3391="51",$D3391="52",$D3391="61"),0,(AF3391/'Totals and Drop Down Lists'!AB$5)*Inputs!J$39)</f>
        <v>0</v>
      </c>
      <c r="BE3391">
        <f>IF(OR($D3391="51",$D3391="52",$D3391="61"),0,(AG3391/'Totals and Drop Down Lists'!AC$5)*Inputs!K$39)</f>
        <v>0</v>
      </c>
      <c r="BF3391">
        <f>IF(OR($D3391="51",$D3391="52",$D3391="61"),0,(AH3391/'Totals and Drop Down Lists'!AD$5)*Inputs!L$39)</f>
        <v>0</v>
      </c>
      <c r="BG3391" s="10">
        <f t="shared" si="469"/>
        <v>80568.467015953269</v>
      </c>
    </row>
    <row r="3392" spans="1:59">
      <c r="A3392" s="1" t="s">
        <v>7679</v>
      </c>
      <c r="B3392" s="1" t="s">
        <v>5992</v>
      </c>
      <c r="C3392" s="1" t="s">
        <v>6077</v>
      </c>
      <c r="D3392" s="1" t="s">
        <v>25</v>
      </c>
      <c r="E3392" s="1" t="s">
        <v>6078</v>
      </c>
      <c r="F3392" s="2">
        <v>7121</v>
      </c>
      <c r="G3392" s="2">
        <v>41</v>
      </c>
      <c r="H3392" s="2">
        <v>16</v>
      </c>
      <c r="I3392" s="2">
        <v>915</v>
      </c>
      <c r="J3392" s="2">
        <v>2358</v>
      </c>
      <c r="K3392" s="2">
        <v>820</v>
      </c>
      <c r="L3392" s="2">
        <v>124</v>
      </c>
      <c r="M3392" s="2">
        <v>30</v>
      </c>
      <c r="N3392" s="2">
        <v>0</v>
      </c>
      <c r="O3392" s="2">
        <v>79</v>
      </c>
      <c r="P3392" s="2">
        <v>79</v>
      </c>
      <c r="Q3392" s="2">
        <v>0</v>
      </c>
      <c r="R3392" s="2">
        <v>211</v>
      </c>
      <c r="S3392" s="2">
        <v>436900</v>
      </c>
      <c r="T3392" s="2">
        <v>33141900</v>
      </c>
      <c r="U3392" s="2">
        <v>0</v>
      </c>
      <c r="V3392" s="2">
        <v>159</v>
      </c>
      <c r="W3392" s="2">
        <v>0</v>
      </c>
      <c r="X3392" s="2">
        <v>209</v>
      </c>
      <c r="Y3392" s="2">
        <v>4</v>
      </c>
      <c r="Z3392" s="2">
        <v>40</v>
      </c>
      <c r="AA3392" s="9">
        <f t="shared" si="470"/>
        <v>7121</v>
      </c>
      <c r="AB3392" s="9">
        <f t="shared" si="471"/>
        <v>858</v>
      </c>
      <c r="AC3392" s="9">
        <f t="shared" si="472"/>
        <v>523</v>
      </c>
      <c r="AD3392" s="9">
        <f t="shared" si="473"/>
        <v>211</v>
      </c>
      <c r="AE3392" s="44">
        <f t="shared" si="474"/>
        <v>1.9914971532913387E-5</v>
      </c>
      <c r="AF3392" s="9">
        <f t="shared" si="475"/>
        <v>50</v>
      </c>
      <c r="AG3392" s="9">
        <f t="shared" si="468"/>
        <v>44</v>
      </c>
      <c r="AH3392" s="44">
        <f t="shared" si="476"/>
        <v>5.6934277581679536E-6</v>
      </c>
      <c r="AI3392">
        <f>AA3392/'Totals and Drop Down Lists'!W$6*Inputs!E$37</f>
        <v>6459.7468393141608</v>
      </c>
      <c r="AJ3392">
        <f>AB3392/'Totals and Drop Down Lists'!X$6*Inputs!F$37</f>
        <v>2823.1522028054351</v>
      </c>
      <c r="AK3392">
        <f>AC3392/'Totals and Drop Down Lists'!Y$6*Inputs!G$37</f>
        <v>3447.7926622431946</v>
      </c>
      <c r="AL3392">
        <f>AD3392/'Totals and Drop Down Lists'!Z$6*Inputs!H$37</f>
        <v>1691.6927679687105</v>
      </c>
      <c r="AM3392">
        <f>AE3392/'Totals and Drop Down Lists'!AA$6*Inputs!I$37</f>
        <v>2479.2018685384651</v>
      </c>
      <c r="AN3392">
        <f>AF3392/'Totals and Drop Down Lists'!AB$6*Inputs!J$37</f>
        <v>997.83465701723719</v>
      </c>
      <c r="AO3392">
        <f>AG3392/'Totals and Drop Down Lists'!AC$6*Inputs!K$37</f>
        <v>819.4373518800312</v>
      </c>
      <c r="AP3392">
        <f>AH3392/'Totals and Drop Down Lists'!AD$6*Inputs!L$37</f>
        <v>1339.8338365109639</v>
      </c>
      <c r="AQ3392">
        <f>IF(OR($D3392="51",$D3392="52",$D3392="61"),(AA3392/'Totals and Drop Down Lists'!W$4)*Inputs!E$38,0)</f>
        <v>0</v>
      </c>
      <c r="AR3392">
        <f>IF(OR($D3392="51",$D3392="52",$D3392="61"),(AB3392/'Totals and Drop Down Lists'!X$4)*Inputs!F$38,0)</f>
        <v>0</v>
      </c>
      <c r="AS3392">
        <f>IF(OR($D3392="51",$D3392="52",$D3392="61"),(AC3392/'Totals and Drop Down Lists'!Y$4)*Inputs!G$38,0)</f>
        <v>0</v>
      </c>
      <c r="AT3392">
        <f>IF(OR($D3392="51",$D3392="52",$D3392="61"),(AD3392/'Totals and Drop Down Lists'!Z$4)*Inputs!H$38,0)</f>
        <v>0</v>
      </c>
      <c r="AU3392">
        <f>IF(OR($D3392="51",$D3392="52",$D3392="61"),(AE3392/'Totals and Drop Down Lists'!AA$4)*Inputs!I$38,0)</f>
        <v>0</v>
      </c>
      <c r="AV3392">
        <f>IF(OR($D3392="51",$D3392="52",$D3392="61"),(AF3392/'Totals and Drop Down Lists'!AB$4)*Inputs!J$38,0)</f>
        <v>0</v>
      </c>
      <c r="AW3392">
        <f>IF(OR($D3392="51",$D3392="52",$D3392="61"),(AG3392/'Totals and Drop Down Lists'!AC$4)*Inputs!K$38,0)</f>
        <v>0</v>
      </c>
      <c r="AX3392">
        <f>IF(OR($D3392="51",$D3392="52",$D3392="61"),(AH3392/'Totals and Drop Down Lists'!AD$4)*Inputs!L$38,0)</f>
        <v>0</v>
      </c>
      <c r="AY3392">
        <f>IF(OR($D3392="51",$D3392="52",$D3392="61"),0,(AA3392/'Totals and Drop Down Lists'!W$5)*Inputs!E$39)</f>
        <v>0</v>
      </c>
      <c r="AZ3392">
        <f>IF(OR($D3392="51",$D3392="52",$D3392="61"),0,(AB3392/'Totals and Drop Down Lists'!X$5)*Inputs!F$39)</f>
        <v>0</v>
      </c>
      <c r="BA3392">
        <f>IF(OR($D3392="51",$D3392="52",$D3392="61"),0,(AC3392/'Totals and Drop Down Lists'!Y$5)*Inputs!G$39)</f>
        <v>0</v>
      </c>
      <c r="BB3392">
        <f>IF(OR($D3392="51",$D3392="52",$D3392="61"),0,(AD3392/'Totals and Drop Down Lists'!Z$5)*Inputs!H$39)</f>
        <v>0</v>
      </c>
      <c r="BC3392">
        <f>IF(OR($D3392="51",$D3392="52",$D3392="61"),0,(AE3392/'Totals and Drop Down Lists'!AA$5)*Inputs!I$39)</f>
        <v>0</v>
      </c>
      <c r="BD3392">
        <f>IF(OR($D3392="51",$D3392="52",$D3392="61"),0,(AF3392/'Totals and Drop Down Lists'!AB$5)*Inputs!J$39)</f>
        <v>0</v>
      </c>
      <c r="BE3392">
        <f>IF(OR($D3392="51",$D3392="52",$D3392="61"),0,(AG3392/'Totals and Drop Down Lists'!AC$5)*Inputs!K$39)</f>
        <v>0</v>
      </c>
      <c r="BF3392">
        <f>IF(OR($D3392="51",$D3392="52",$D3392="61"),0,(AH3392/'Totals and Drop Down Lists'!AD$5)*Inputs!L$39)</f>
        <v>0</v>
      </c>
      <c r="BG3392" s="10">
        <f t="shared" si="469"/>
        <v>20058.692186278196</v>
      </c>
    </row>
    <row r="3393" spans="1:59">
      <c r="A3393" s="1" t="s">
        <v>7679</v>
      </c>
      <c r="B3393" s="1" t="s">
        <v>5992</v>
      </c>
      <c r="C3393" s="1" t="s">
        <v>6079</v>
      </c>
      <c r="D3393" s="1" t="s">
        <v>25</v>
      </c>
      <c r="E3393" s="1" t="s">
        <v>6080</v>
      </c>
      <c r="F3393" s="2">
        <v>20533</v>
      </c>
      <c r="G3393" s="2">
        <v>109</v>
      </c>
      <c r="H3393" s="2">
        <v>9</v>
      </c>
      <c r="I3393" s="2">
        <v>3066</v>
      </c>
      <c r="J3393" s="2">
        <v>8405</v>
      </c>
      <c r="K3393" s="2">
        <v>1654</v>
      </c>
      <c r="L3393" s="2">
        <v>14</v>
      </c>
      <c r="M3393" s="2">
        <v>62</v>
      </c>
      <c r="N3393" s="2">
        <v>0</v>
      </c>
      <c r="O3393" s="2">
        <v>0</v>
      </c>
      <c r="P3393" s="2">
        <v>4</v>
      </c>
      <c r="Q3393" s="2">
        <v>16</v>
      </c>
      <c r="R3393" s="2">
        <v>511</v>
      </c>
      <c r="S3393" s="2">
        <v>940700</v>
      </c>
      <c r="T3393" s="2">
        <v>58733100</v>
      </c>
      <c r="U3393" s="2">
        <v>212</v>
      </c>
      <c r="V3393" s="2">
        <v>270</v>
      </c>
      <c r="W3393" s="2">
        <v>10</v>
      </c>
      <c r="X3393" s="2">
        <v>535</v>
      </c>
      <c r="Y3393" s="2">
        <v>70</v>
      </c>
      <c r="Z3393" s="2">
        <v>199</v>
      </c>
      <c r="AA3393" s="9">
        <f t="shared" si="470"/>
        <v>20533</v>
      </c>
      <c r="AB3393" s="9">
        <f t="shared" si="471"/>
        <v>2948</v>
      </c>
      <c r="AC3393" s="9">
        <f t="shared" si="472"/>
        <v>607</v>
      </c>
      <c r="AD3393" s="9">
        <f t="shared" si="473"/>
        <v>511</v>
      </c>
      <c r="AE3393" s="44">
        <f t="shared" si="474"/>
        <v>2.2731551494644439E-5</v>
      </c>
      <c r="AF3393" s="9">
        <f t="shared" si="475"/>
        <v>255</v>
      </c>
      <c r="AG3393" s="9">
        <f t="shared" si="468"/>
        <v>269</v>
      </c>
      <c r="AH3393" s="44">
        <f t="shared" si="476"/>
        <v>1.9697048476209379E-5</v>
      </c>
      <c r="AI3393">
        <f>AA3393/'Totals and Drop Down Lists'!W$6*Inputs!E$37</f>
        <v>18626.313980008097</v>
      </c>
      <c r="AJ3393">
        <f>AB3393/'Totals and Drop Down Lists'!X$6*Inputs!F$37</f>
        <v>9700.0614147673932</v>
      </c>
      <c r="AK3393">
        <f>AC3393/'Totals and Drop Down Lists'!Y$6*Inputs!G$37</f>
        <v>4001.5490362937267</v>
      </c>
      <c r="AL3393">
        <f>AD3393/'Totals and Drop Down Lists'!Z$6*Inputs!H$37</f>
        <v>4096.9431489668777</v>
      </c>
      <c r="AM3393">
        <f>AE3393/'Totals and Drop Down Lists'!AA$6*Inputs!I$37</f>
        <v>2829.836078206858</v>
      </c>
      <c r="AN3393">
        <f>AF3393/'Totals and Drop Down Lists'!AB$6*Inputs!J$37</f>
        <v>5088.9567507879092</v>
      </c>
      <c r="AO3393">
        <f>AG3393/'Totals and Drop Down Lists'!AC$6*Inputs!K$37</f>
        <v>5009.7419921756455</v>
      </c>
      <c r="AP3393">
        <f>AH3393/'Totals and Drop Down Lists'!AD$6*Inputs!L$37</f>
        <v>4635.3046264547911</v>
      </c>
      <c r="AQ3393">
        <f>IF(OR($D3393="51",$D3393="52",$D3393="61"),(AA3393/'Totals and Drop Down Lists'!W$4)*Inputs!E$38,0)</f>
        <v>0</v>
      </c>
      <c r="AR3393">
        <f>IF(OR($D3393="51",$D3393="52",$D3393="61"),(AB3393/'Totals and Drop Down Lists'!X$4)*Inputs!F$38,0)</f>
        <v>0</v>
      </c>
      <c r="AS3393">
        <f>IF(OR($D3393="51",$D3393="52",$D3393="61"),(AC3393/'Totals and Drop Down Lists'!Y$4)*Inputs!G$38,0)</f>
        <v>0</v>
      </c>
      <c r="AT3393">
        <f>IF(OR($D3393="51",$D3393="52",$D3393="61"),(AD3393/'Totals and Drop Down Lists'!Z$4)*Inputs!H$38,0)</f>
        <v>0</v>
      </c>
      <c r="AU3393">
        <f>IF(OR($D3393="51",$D3393="52",$D3393="61"),(AE3393/'Totals and Drop Down Lists'!AA$4)*Inputs!I$38,0)</f>
        <v>0</v>
      </c>
      <c r="AV3393">
        <f>IF(OR($D3393="51",$D3393="52",$D3393="61"),(AF3393/'Totals and Drop Down Lists'!AB$4)*Inputs!J$38,0)</f>
        <v>0</v>
      </c>
      <c r="AW3393">
        <f>IF(OR($D3393="51",$D3393="52",$D3393="61"),(AG3393/'Totals and Drop Down Lists'!AC$4)*Inputs!K$38,0)</f>
        <v>0</v>
      </c>
      <c r="AX3393">
        <f>IF(OR($D3393="51",$D3393="52",$D3393="61"),(AH3393/'Totals and Drop Down Lists'!AD$4)*Inputs!L$38,0)</f>
        <v>0</v>
      </c>
      <c r="AY3393">
        <f>IF(OR($D3393="51",$D3393="52",$D3393="61"),0,(AA3393/'Totals and Drop Down Lists'!W$5)*Inputs!E$39)</f>
        <v>0</v>
      </c>
      <c r="AZ3393">
        <f>IF(OR($D3393="51",$D3393="52",$D3393="61"),0,(AB3393/'Totals and Drop Down Lists'!X$5)*Inputs!F$39)</f>
        <v>0</v>
      </c>
      <c r="BA3393">
        <f>IF(OR($D3393="51",$D3393="52",$D3393="61"),0,(AC3393/'Totals and Drop Down Lists'!Y$5)*Inputs!G$39)</f>
        <v>0</v>
      </c>
      <c r="BB3393">
        <f>IF(OR($D3393="51",$D3393="52",$D3393="61"),0,(AD3393/'Totals and Drop Down Lists'!Z$5)*Inputs!H$39)</f>
        <v>0</v>
      </c>
      <c r="BC3393">
        <f>IF(OR($D3393="51",$D3393="52",$D3393="61"),0,(AE3393/'Totals and Drop Down Lists'!AA$5)*Inputs!I$39)</f>
        <v>0</v>
      </c>
      <c r="BD3393">
        <f>IF(OR($D3393="51",$D3393="52",$D3393="61"),0,(AF3393/'Totals and Drop Down Lists'!AB$5)*Inputs!J$39)</f>
        <v>0</v>
      </c>
      <c r="BE3393">
        <f>IF(OR($D3393="51",$D3393="52",$D3393="61"),0,(AG3393/'Totals and Drop Down Lists'!AC$5)*Inputs!K$39)</f>
        <v>0</v>
      </c>
      <c r="BF3393">
        <f>IF(OR($D3393="51",$D3393="52",$D3393="61"),0,(AH3393/'Totals and Drop Down Lists'!AD$5)*Inputs!L$39)</f>
        <v>0</v>
      </c>
      <c r="BG3393" s="10">
        <f t="shared" si="469"/>
        <v>53988.707027661294</v>
      </c>
    </row>
    <row r="3394" spans="1:59">
      <c r="A3394" s="1" t="s">
        <v>7679</v>
      </c>
      <c r="B3394" s="1" t="s">
        <v>5992</v>
      </c>
      <c r="C3394" s="1" t="s">
        <v>6081</v>
      </c>
      <c r="D3394" s="1" t="s">
        <v>25</v>
      </c>
      <c r="E3394" s="1" t="s">
        <v>6082</v>
      </c>
      <c r="F3394" s="2">
        <v>74730</v>
      </c>
      <c r="G3394" s="2">
        <v>358</v>
      </c>
      <c r="H3394" s="2">
        <v>0</v>
      </c>
      <c r="I3394" s="2">
        <v>11917</v>
      </c>
      <c r="J3394" s="2">
        <v>25432</v>
      </c>
      <c r="K3394" s="2">
        <v>5540</v>
      </c>
      <c r="L3394" s="2">
        <v>518</v>
      </c>
      <c r="M3394" s="2">
        <v>187</v>
      </c>
      <c r="N3394" s="2">
        <v>102</v>
      </c>
      <c r="O3394" s="2">
        <v>214</v>
      </c>
      <c r="P3394" s="2">
        <v>88</v>
      </c>
      <c r="Q3394" s="2">
        <v>15</v>
      </c>
      <c r="R3394" s="2">
        <v>1254</v>
      </c>
      <c r="S3394" s="2">
        <v>4047900</v>
      </c>
      <c r="T3394" s="2">
        <v>211498300</v>
      </c>
      <c r="U3394" s="2">
        <v>817</v>
      </c>
      <c r="V3394" s="2">
        <v>699</v>
      </c>
      <c r="W3394" s="2">
        <v>70</v>
      </c>
      <c r="X3394" s="2">
        <v>1609</v>
      </c>
      <c r="Y3394" s="2">
        <v>235</v>
      </c>
      <c r="Z3394" s="2">
        <v>869</v>
      </c>
      <c r="AA3394" s="9">
        <f t="shared" si="470"/>
        <v>74730</v>
      </c>
      <c r="AB3394" s="9">
        <f t="shared" si="471"/>
        <v>11559</v>
      </c>
      <c r="AC3394" s="9">
        <f t="shared" si="472"/>
        <v>2378</v>
      </c>
      <c r="AD3394" s="9">
        <f t="shared" si="473"/>
        <v>1254</v>
      </c>
      <c r="AE3394" s="44">
        <f t="shared" si="474"/>
        <v>8.4281993729342874E-5</v>
      </c>
      <c r="AF3394" s="9">
        <f t="shared" si="475"/>
        <v>840</v>
      </c>
      <c r="AG3394" s="9">
        <f t="shared" ref="AG3394:AG3457" si="477">Y3394+Z3394</f>
        <v>1104</v>
      </c>
      <c r="AH3394" s="44">
        <f t="shared" si="476"/>
        <v>8.9484828381554513E-5</v>
      </c>
      <c r="AI3394">
        <f>AA3394/'Totals and Drop Down Lists'!W$6*Inputs!E$37</f>
        <v>67790.602626309119</v>
      </c>
      <c r="AJ3394">
        <f>AB3394/'Totals and Drop Down Lists'!X$6*Inputs!F$37</f>
        <v>38033.58544548721</v>
      </c>
      <c r="AK3394">
        <f>AC3394/'Totals and Drop Down Lists'!Y$6*Inputs!G$37</f>
        <v>15676.579255859115</v>
      </c>
      <c r="AL3394">
        <f>AD3394/'Totals and Drop Down Lists'!Z$6*Inputs!H$37</f>
        <v>10053.946592572336</v>
      </c>
      <c r="AM3394">
        <f>AE3394/'Totals and Drop Down Lists'!AA$6*Inputs!I$37</f>
        <v>10492.210646276841</v>
      </c>
      <c r="AN3394">
        <f>AF3394/'Totals and Drop Down Lists'!AB$6*Inputs!J$37</f>
        <v>16763.622237889584</v>
      </c>
      <c r="AO3394">
        <f>AG3394/'Totals and Drop Down Lists'!AC$6*Inputs!K$37</f>
        <v>20560.428101717149</v>
      </c>
      <c r="AP3394">
        <f>AH3394/'Totals and Drop Down Lists'!AD$6*Inputs!L$37</f>
        <v>21058.456524363351</v>
      </c>
      <c r="AQ3394">
        <f>IF(OR($D3394="51",$D3394="52",$D3394="61"),(AA3394/'Totals and Drop Down Lists'!W$4)*Inputs!E$38,0)</f>
        <v>0</v>
      </c>
      <c r="AR3394">
        <f>IF(OR($D3394="51",$D3394="52",$D3394="61"),(AB3394/'Totals and Drop Down Lists'!X$4)*Inputs!F$38,0)</f>
        <v>0</v>
      </c>
      <c r="AS3394">
        <f>IF(OR($D3394="51",$D3394="52",$D3394="61"),(AC3394/'Totals and Drop Down Lists'!Y$4)*Inputs!G$38,0)</f>
        <v>0</v>
      </c>
      <c r="AT3394">
        <f>IF(OR($D3394="51",$D3394="52",$D3394="61"),(AD3394/'Totals and Drop Down Lists'!Z$4)*Inputs!H$38,0)</f>
        <v>0</v>
      </c>
      <c r="AU3394">
        <f>IF(OR($D3394="51",$D3394="52",$D3394="61"),(AE3394/'Totals and Drop Down Lists'!AA$4)*Inputs!I$38,0)</f>
        <v>0</v>
      </c>
      <c r="AV3394">
        <f>IF(OR($D3394="51",$D3394="52",$D3394="61"),(AF3394/'Totals and Drop Down Lists'!AB$4)*Inputs!J$38,0)</f>
        <v>0</v>
      </c>
      <c r="AW3394">
        <f>IF(OR($D3394="51",$D3394="52",$D3394="61"),(AG3394/'Totals and Drop Down Lists'!AC$4)*Inputs!K$38,0)</f>
        <v>0</v>
      </c>
      <c r="AX3394">
        <f>IF(OR($D3394="51",$D3394="52",$D3394="61"),(AH3394/'Totals and Drop Down Lists'!AD$4)*Inputs!L$38,0)</f>
        <v>0</v>
      </c>
      <c r="AY3394">
        <f>IF(OR($D3394="51",$D3394="52",$D3394="61"),0,(AA3394/'Totals and Drop Down Lists'!W$5)*Inputs!E$39)</f>
        <v>0</v>
      </c>
      <c r="AZ3394">
        <f>IF(OR($D3394="51",$D3394="52",$D3394="61"),0,(AB3394/'Totals and Drop Down Lists'!X$5)*Inputs!F$39)</f>
        <v>0</v>
      </c>
      <c r="BA3394">
        <f>IF(OR($D3394="51",$D3394="52",$D3394="61"),0,(AC3394/'Totals and Drop Down Lists'!Y$5)*Inputs!G$39)</f>
        <v>0</v>
      </c>
      <c r="BB3394">
        <f>IF(OR($D3394="51",$D3394="52",$D3394="61"),0,(AD3394/'Totals and Drop Down Lists'!Z$5)*Inputs!H$39)</f>
        <v>0</v>
      </c>
      <c r="BC3394">
        <f>IF(OR($D3394="51",$D3394="52",$D3394="61"),0,(AE3394/'Totals and Drop Down Lists'!AA$5)*Inputs!I$39)</f>
        <v>0</v>
      </c>
      <c r="BD3394">
        <f>IF(OR($D3394="51",$D3394="52",$D3394="61"),0,(AF3394/'Totals and Drop Down Lists'!AB$5)*Inputs!J$39)</f>
        <v>0</v>
      </c>
      <c r="BE3394">
        <f>IF(OR($D3394="51",$D3394="52",$D3394="61"),0,(AG3394/'Totals and Drop Down Lists'!AC$5)*Inputs!K$39)</f>
        <v>0</v>
      </c>
      <c r="BF3394">
        <f>IF(OR($D3394="51",$D3394="52",$D3394="61"),0,(AH3394/'Totals and Drop Down Lists'!AD$5)*Inputs!L$39)</f>
        <v>0</v>
      </c>
      <c r="BG3394" s="10">
        <f t="shared" ref="BG3394:BG3457" si="478">SUM(AI3394:BF3394)</f>
        <v>200429.43143047468</v>
      </c>
    </row>
    <row r="3395" spans="1:59">
      <c r="A3395" s="1" t="s">
        <v>7679</v>
      </c>
      <c r="B3395" s="1" t="s">
        <v>5992</v>
      </c>
      <c r="C3395" s="1" t="s">
        <v>6083</v>
      </c>
      <c r="D3395" s="1" t="s">
        <v>25</v>
      </c>
      <c r="E3395" s="1" t="s">
        <v>6084</v>
      </c>
      <c r="F3395" s="2">
        <v>32281</v>
      </c>
      <c r="G3395" s="2">
        <v>248</v>
      </c>
      <c r="H3395" s="2">
        <v>0</v>
      </c>
      <c r="I3395" s="2">
        <v>5389</v>
      </c>
      <c r="J3395" s="2">
        <v>8539</v>
      </c>
      <c r="K3395" s="2">
        <v>2952</v>
      </c>
      <c r="L3395" s="2">
        <v>207</v>
      </c>
      <c r="M3395" s="2">
        <v>39</v>
      </c>
      <c r="N3395" s="2">
        <v>0</v>
      </c>
      <c r="O3395" s="2">
        <v>132</v>
      </c>
      <c r="P3395" s="2">
        <v>95</v>
      </c>
      <c r="Q3395" s="2">
        <v>88</v>
      </c>
      <c r="R3395" s="2">
        <v>812</v>
      </c>
      <c r="S3395" s="2">
        <v>1923300</v>
      </c>
      <c r="T3395" s="2">
        <v>139358000</v>
      </c>
      <c r="U3395" s="2">
        <v>341</v>
      </c>
      <c r="V3395" s="2">
        <v>214</v>
      </c>
      <c r="W3395" s="2">
        <v>20</v>
      </c>
      <c r="X3395" s="2">
        <v>629</v>
      </c>
      <c r="Y3395" s="2">
        <v>65</v>
      </c>
      <c r="Z3395" s="2">
        <v>280</v>
      </c>
      <c r="AA3395" s="9">
        <f t="shared" ref="AA3395:AA3458" si="479">F3395</f>
        <v>32281</v>
      </c>
      <c r="AB3395" s="9">
        <f t="shared" ref="AB3395:AB3458" si="480">I3395-G3395-H3395</f>
        <v>5141</v>
      </c>
      <c r="AC3395" s="9">
        <f t="shared" ref="AC3395:AC3458" si="481">L3395+M3395+N3395+O3395+P3395+Q3395+R3395</f>
        <v>1373</v>
      </c>
      <c r="AD3395" s="9">
        <f t="shared" ref="AD3395:AD3458" si="482">R3395</f>
        <v>812</v>
      </c>
      <c r="AE3395" s="44">
        <f t="shared" ref="AE3395:AE3458" si="483">IF(ISERROR(((K3395^2)*SUM(J:J))/((SUM(K:K)^2)*J3395)), 0, ((K3395^2)*SUM(J:J))/((SUM(K:K)^2)*J3395))</f>
        <v>7.1272415652294475E-5</v>
      </c>
      <c r="AF3395" s="9">
        <f t="shared" ref="AF3395:AF3458" si="484">-IF((W3395+V3395-X3395)&gt;0, 0, (W3395+V3395-X3395))</f>
        <v>395</v>
      </c>
      <c r="AG3395" s="9">
        <f t="shared" si="477"/>
        <v>345</v>
      </c>
      <c r="AH3395" s="44">
        <f t="shared" ref="AH3395:AH3458" si="485">(K3395*SUM(J:J)*AG3395)/(J3395*SUM(K:K)*SUM(AG:AG))</f>
        <v>4.4379205293279931E-5</v>
      </c>
      <c r="AI3395">
        <f>AA3395/'Totals and Drop Down Lists'!W$6*Inputs!E$37</f>
        <v>29283.399483204666</v>
      </c>
      <c r="AJ3395">
        <f>AB3395/'Totals and Drop Down Lists'!X$6*Inputs!F$37</f>
        <v>16915.880506553312</v>
      </c>
      <c r="AK3395">
        <f>AC3395/'Totals and Drop Down Lists'!Y$6*Inputs!G$37</f>
        <v>9051.279780611676</v>
      </c>
      <c r="AL3395">
        <f>AD3395/'Totals and Drop Down Lists'!Z$6*Inputs!H$37</f>
        <v>6510.2110312350378</v>
      </c>
      <c r="AM3395">
        <f>AE3395/'Totals and Drop Down Lists'!AA$6*Inputs!I$37</f>
        <v>8872.6567230281726</v>
      </c>
      <c r="AN3395">
        <f>AF3395/'Totals and Drop Down Lists'!AB$6*Inputs!J$37</f>
        <v>7882.8937904361737</v>
      </c>
      <c r="AO3395">
        <f>AG3395/'Totals and Drop Down Lists'!AC$6*Inputs!K$37</f>
        <v>6425.1337817866088</v>
      </c>
      <c r="AP3395">
        <f>AH3395/'Totals and Drop Down Lists'!AD$6*Inputs!L$37</f>
        <v>10443.754345367573</v>
      </c>
      <c r="AQ3395">
        <f>IF(OR($D3395="51",$D3395="52",$D3395="61"),(AA3395/'Totals and Drop Down Lists'!W$4)*Inputs!E$38,0)</f>
        <v>0</v>
      </c>
      <c r="AR3395">
        <f>IF(OR($D3395="51",$D3395="52",$D3395="61"),(AB3395/'Totals and Drop Down Lists'!X$4)*Inputs!F$38,0)</f>
        <v>0</v>
      </c>
      <c r="AS3395">
        <f>IF(OR($D3395="51",$D3395="52",$D3395="61"),(AC3395/'Totals and Drop Down Lists'!Y$4)*Inputs!G$38,0)</f>
        <v>0</v>
      </c>
      <c r="AT3395">
        <f>IF(OR($D3395="51",$D3395="52",$D3395="61"),(AD3395/'Totals and Drop Down Lists'!Z$4)*Inputs!H$38,0)</f>
        <v>0</v>
      </c>
      <c r="AU3395">
        <f>IF(OR($D3395="51",$D3395="52",$D3395="61"),(AE3395/'Totals and Drop Down Lists'!AA$4)*Inputs!I$38,0)</f>
        <v>0</v>
      </c>
      <c r="AV3395">
        <f>IF(OR($D3395="51",$D3395="52",$D3395="61"),(AF3395/'Totals and Drop Down Lists'!AB$4)*Inputs!J$38,0)</f>
        <v>0</v>
      </c>
      <c r="AW3395">
        <f>IF(OR($D3395="51",$D3395="52",$D3395="61"),(AG3395/'Totals and Drop Down Lists'!AC$4)*Inputs!K$38,0)</f>
        <v>0</v>
      </c>
      <c r="AX3395">
        <f>IF(OR($D3395="51",$D3395="52",$D3395="61"),(AH3395/'Totals and Drop Down Lists'!AD$4)*Inputs!L$38,0)</f>
        <v>0</v>
      </c>
      <c r="AY3395">
        <f>IF(OR($D3395="51",$D3395="52",$D3395="61"),0,(AA3395/'Totals and Drop Down Lists'!W$5)*Inputs!E$39)</f>
        <v>0</v>
      </c>
      <c r="AZ3395">
        <f>IF(OR($D3395="51",$D3395="52",$D3395="61"),0,(AB3395/'Totals and Drop Down Lists'!X$5)*Inputs!F$39)</f>
        <v>0</v>
      </c>
      <c r="BA3395">
        <f>IF(OR($D3395="51",$D3395="52",$D3395="61"),0,(AC3395/'Totals and Drop Down Lists'!Y$5)*Inputs!G$39)</f>
        <v>0</v>
      </c>
      <c r="BB3395">
        <f>IF(OR($D3395="51",$D3395="52",$D3395="61"),0,(AD3395/'Totals and Drop Down Lists'!Z$5)*Inputs!H$39)</f>
        <v>0</v>
      </c>
      <c r="BC3395">
        <f>IF(OR($D3395="51",$D3395="52",$D3395="61"),0,(AE3395/'Totals and Drop Down Lists'!AA$5)*Inputs!I$39)</f>
        <v>0</v>
      </c>
      <c r="BD3395">
        <f>IF(OR($D3395="51",$D3395="52",$D3395="61"),0,(AF3395/'Totals and Drop Down Lists'!AB$5)*Inputs!J$39)</f>
        <v>0</v>
      </c>
      <c r="BE3395">
        <f>IF(OR($D3395="51",$D3395="52",$D3395="61"),0,(AG3395/'Totals and Drop Down Lists'!AC$5)*Inputs!K$39)</f>
        <v>0</v>
      </c>
      <c r="BF3395">
        <f>IF(OR($D3395="51",$D3395="52",$D3395="61"),0,(AH3395/'Totals and Drop Down Lists'!AD$5)*Inputs!L$39)</f>
        <v>0</v>
      </c>
      <c r="BG3395" s="10">
        <f t="shared" si="478"/>
        <v>95385.209442223233</v>
      </c>
    </row>
    <row r="3396" spans="1:59">
      <c r="A3396" s="1" t="s">
        <v>7679</v>
      </c>
      <c r="B3396" s="1" t="s">
        <v>5992</v>
      </c>
      <c r="C3396" s="1" t="s">
        <v>2694</v>
      </c>
      <c r="D3396" s="1" t="s">
        <v>58</v>
      </c>
      <c r="E3396" s="1" t="s">
        <v>6085</v>
      </c>
      <c r="F3396" s="2">
        <v>117238</v>
      </c>
      <c r="G3396" s="2">
        <v>1367</v>
      </c>
      <c r="H3396" s="2">
        <v>84</v>
      </c>
      <c r="I3396" s="2">
        <v>14929</v>
      </c>
      <c r="J3396" s="2">
        <v>35799</v>
      </c>
      <c r="K3396" s="2">
        <v>12611</v>
      </c>
      <c r="L3396" s="2">
        <v>231</v>
      </c>
      <c r="M3396" s="2">
        <v>54</v>
      </c>
      <c r="N3396" s="2">
        <v>16</v>
      </c>
      <c r="O3396" s="2">
        <v>360</v>
      </c>
      <c r="P3396" s="2">
        <v>26</v>
      </c>
      <c r="Q3396" s="2">
        <v>0</v>
      </c>
      <c r="R3396" s="2">
        <v>1185</v>
      </c>
      <c r="S3396" s="2">
        <v>10447900</v>
      </c>
      <c r="T3396" s="2">
        <v>415128000</v>
      </c>
      <c r="U3396" s="2">
        <v>1940</v>
      </c>
      <c r="V3396" s="2">
        <v>498</v>
      </c>
      <c r="W3396" s="2">
        <v>214</v>
      </c>
      <c r="X3396" s="2">
        <v>2130</v>
      </c>
      <c r="Y3396" s="2">
        <v>173</v>
      </c>
      <c r="Z3396" s="2">
        <v>1127</v>
      </c>
      <c r="AA3396" s="9">
        <f t="shared" si="479"/>
        <v>117238</v>
      </c>
      <c r="AB3396" s="9">
        <f t="shared" si="480"/>
        <v>13478</v>
      </c>
      <c r="AC3396" s="9">
        <f t="shared" si="481"/>
        <v>1872</v>
      </c>
      <c r="AD3396" s="9">
        <f t="shared" si="482"/>
        <v>1185</v>
      </c>
      <c r="AE3396" s="44">
        <f t="shared" si="483"/>
        <v>3.1025868109427516E-4</v>
      </c>
      <c r="AF3396" s="9">
        <f t="shared" si="484"/>
        <v>1418</v>
      </c>
      <c r="AG3396" s="9">
        <f t="shared" si="477"/>
        <v>1300</v>
      </c>
      <c r="AH3396" s="44">
        <f t="shared" si="485"/>
        <v>1.7040136484239063E-4</v>
      </c>
      <c r="AI3396">
        <f>AA3396/'Totals and Drop Down Lists'!W$6*Inputs!E$37</f>
        <v>106351.32705343541</v>
      </c>
      <c r="AJ3396">
        <f>AB3396/'Totals and Drop Down Lists'!X$6*Inputs!F$37</f>
        <v>44347.838449197734</v>
      </c>
      <c r="AK3396">
        <f>AC3396/'Totals and Drop Down Lists'!Y$6*Inputs!G$37</f>
        <v>12340.856335983288</v>
      </c>
      <c r="AL3396">
        <f>AD3396/'Totals and Drop Down Lists'!Z$6*Inputs!H$37</f>
        <v>9500.7390049427595</v>
      </c>
      <c r="AM3396">
        <f>AE3396/'Totals and Drop Down Lists'!AA$6*Inputs!I$37</f>
        <v>38623.901652481065</v>
      </c>
      <c r="AN3396">
        <f>AF3396/'Totals and Drop Down Lists'!AB$6*Inputs!J$37</f>
        <v>28298.590873008845</v>
      </c>
      <c r="AO3396">
        <f>AG3396/'Totals and Drop Down Lists'!AC$6*Inputs!K$37</f>
        <v>24210.649032819103</v>
      </c>
      <c r="AP3396">
        <f>AH3396/'Totals and Drop Down Lists'!AD$6*Inputs!L$37</f>
        <v>40100.537690312376</v>
      </c>
      <c r="AQ3396">
        <f>IF(OR($D3396="51",$D3396="52",$D3396="61"),(AA3396/'Totals and Drop Down Lists'!W$4)*Inputs!E$38,0)</f>
        <v>0</v>
      </c>
      <c r="AR3396">
        <f>IF(OR($D3396="51",$D3396="52",$D3396="61"),(AB3396/'Totals and Drop Down Lists'!X$4)*Inputs!F$38,0)</f>
        <v>0</v>
      </c>
      <c r="AS3396">
        <f>IF(OR($D3396="51",$D3396="52",$D3396="61"),(AC3396/'Totals and Drop Down Lists'!Y$4)*Inputs!G$38,0)</f>
        <v>0</v>
      </c>
      <c r="AT3396">
        <f>IF(OR($D3396="51",$D3396="52",$D3396="61"),(AD3396/'Totals and Drop Down Lists'!Z$4)*Inputs!H$38,0)</f>
        <v>0</v>
      </c>
      <c r="AU3396">
        <f>IF(OR($D3396="51",$D3396="52",$D3396="61"),(AE3396/'Totals and Drop Down Lists'!AA$4)*Inputs!I$38,0)</f>
        <v>0</v>
      </c>
      <c r="AV3396">
        <f>IF(OR($D3396="51",$D3396="52",$D3396="61"),(AF3396/'Totals and Drop Down Lists'!AB$4)*Inputs!J$38,0)</f>
        <v>0</v>
      </c>
      <c r="AW3396">
        <f>IF(OR($D3396="51",$D3396="52",$D3396="61"),(AG3396/'Totals and Drop Down Lists'!AC$4)*Inputs!K$38,0)</f>
        <v>0</v>
      </c>
      <c r="AX3396">
        <f>IF(OR($D3396="51",$D3396="52",$D3396="61"),(AH3396/'Totals and Drop Down Lists'!AD$4)*Inputs!L$38,0)</f>
        <v>0</v>
      </c>
      <c r="AY3396">
        <f>IF(OR($D3396="51",$D3396="52",$D3396="61"),0,(AA3396/'Totals and Drop Down Lists'!W$5)*Inputs!E$39)</f>
        <v>0</v>
      </c>
      <c r="AZ3396">
        <f>IF(OR($D3396="51",$D3396="52",$D3396="61"),0,(AB3396/'Totals and Drop Down Lists'!X$5)*Inputs!F$39)</f>
        <v>0</v>
      </c>
      <c r="BA3396">
        <f>IF(OR($D3396="51",$D3396="52",$D3396="61"),0,(AC3396/'Totals and Drop Down Lists'!Y$5)*Inputs!G$39)</f>
        <v>0</v>
      </c>
      <c r="BB3396">
        <f>IF(OR($D3396="51",$D3396="52",$D3396="61"),0,(AD3396/'Totals and Drop Down Lists'!Z$5)*Inputs!H$39)</f>
        <v>0</v>
      </c>
      <c r="BC3396">
        <f>IF(OR($D3396="51",$D3396="52",$D3396="61"),0,(AE3396/'Totals and Drop Down Lists'!AA$5)*Inputs!I$39)</f>
        <v>0</v>
      </c>
      <c r="BD3396">
        <f>IF(OR($D3396="51",$D3396="52",$D3396="61"),0,(AF3396/'Totals and Drop Down Lists'!AB$5)*Inputs!J$39)</f>
        <v>0</v>
      </c>
      <c r="BE3396">
        <f>IF(OR($D3396="51",$D3396="52",$D3396="61"),0,(AG3396/'Totals and Drop Down Lists'!AC$5)*Inputs!K$39)</f>
        <v>0</v>
      </c>
      <c r="BF3396">
        <f>IF(OR($D3396="51",$D3396="52",$D3396="61"),0,(AH3396/'Totals and Drop Down Lists'!AD$5)*Inputs!L$39)</f>
        <v>0</v>
      </c>
      <c r="BG3396" s="10">
        <f t="shared" si="478"/>
        <v>303774.44009218056</v>
      </c>
    </row>
    <row r="3397" spans="1:59">
      <c r="A3397" s="1" t="s">
        <v>7679</v>
      </c>
      <c r="B3397" s="1" t="s">
        <v>5992</v>
      </c>
      <c r="C3397" s="1" t="s">
        <v>6086</v>
      </c>
      <c r="D3397" s="1" t="s">
        <v>25</v>
      </c>
      <c r="E3397" s="1" t="s">
        <v>6087</v>
      </c>
      <c r="F3397" s="2">
        <v>10562</v>
      </c>
      <c r="G3397" s="2">
        <v>49</v>
      </c>
      <c r="H3397" s="2">
        <v>0</v>
      </c>
      <c r="I3397" s="2">
        <v>963</v>
      </c>
      <c r="J3397" s="2">
        <v>4036</v>
      </c>
      <c r="K3397" s="2">
        <v>839</v>
      </c>
      <c r="L3397" s="2">
        <v>93</v>
      </c>
      <c r="M3397" s="2">
        <v>4</v>
      </c>
      <c r="N3397" s="2">
        <v>0</v>
      </c>
      <c r="O3397" s="2">
        <v>30</v>
      </c>
      <c r="P3397" s="2">
        <v>13</v>
      </c>
      <c r="Q3397" s="2">
        <v>12</v>
      </c>
      <c r="R3397" s="2">
        <v>392</v>
      </c>
      <c r="S3397" s="2">
        <v>460900</v>
      </c>
      <c r="T3397" s="2">
        <v>32822400</v>
      </c>
      <c r="U3397" s="2">
        <v>78</v>
      </c>
      <c r="V3397" s="2">
        <v>68</v>
      </c>
      <c r="W3397" s="2">
        <v>45</v>
      </c>
      <c r="X3397" s="2">
        <v>158</v>
      </c>
      <c r="Y3397" s="2">
        <v>14</v>
      </c>
      <c r="Z3397" s="2">
        <v>104</v>
      </c>
      <c r="AA3397" s="9">
        <f t="shared" si="479"/>
        <v>10562</v>
      </c>
      <c r="AB3397" s="9">
        <f t="shared" si="480"/>
        <v>914</v>
      </c>
      <c r="AC3397" s="9">
        <f t="shared" si="481"/>
        <v>544</v>
      </c>
      <c r="AD3397" s="9">
        <f t="shared" si="482"/>
        <v>392</v>
      </c>
      <c r="AE3397" s="44">
        <f t="shared" si="483"/>
        <v>1.2180596310406735E-5</v>
      </c>
      <c r="AF3397" s="9">
        <f t="shared" si="484"/>
        <v>45</v>
      </c>
      <c r="AG3397" s="9">
        <f t="shared" si="477"/>
        <v>118</v>
      </c>
      <c r="AH3397" s="44">
        <f t="shared" si="485"/>
        <v>9.1273330280218524E-6</v>
      </c>
      <c r="AI3397">
        <f>AA3397/'Totals and Drop Down Lists'!W$6*Inputs!E$37</f>
        <v>9581.2169803168326</v>
      </c>
      <c r="AJ3397">
        <f>AB3397/'Totals and Drop Down Lists'!X$6*Inputs!F$37</f>
        <v>3007.4138850398226</v>
      </c>
      <c r="AK3397">
        <f>AC3397/'Totals and Drop Down Lists'!Y$6*Inputs!G$37</f>
        <v>3586.2317557558272</v>
      </c>
      <c r="AL3397">
        <f>AD3397/'Totals and Drop Down Lists'!Z$6*Inputs!H$37</f>
        <v>3142.8604978376043</v>
      </c>
      <c r="AM3397">
        <f>AE3397/'Totals and Drop Down Lists'!AA$6*Inputs!I$37</f>
        <v>1516.354521660488</v>
      </c>
      <c r="AN3397">
        <f>AF3397/'Totals and Drop Down Lists'!AB$6*Inputs!J$37</f>
        <v>898.05119131551339</v>
      </c>
      <c r="AO3397">
        <f>AG3397/'Totals and Drop Down Lists'!AC$6*Inputs!K$37</f>
        <v>2197.581989132811</v>
      </c>
      <c r="AP3397">
        <f>AH3397/'Totals and Drop Down Lists'!AD$6*Inputs!L$37</f>
        <v>2147.9344513511251</v>
      </c>
      <c r="AQ3397">
        <f>IF(OR($D3397="51",$D3397="52",$D3397="61"),(AA3397/'Totals and Drop Down Lists'!W$4)*Inputs!E$38,0)</f>
        <v>0</v>
      </c>
      <c r="AR3397">
        <f>IF(OR($D3397="51",$D3397="52",$D3397="61"),(AB3397/'Totals and Drop Down Lists'!X$4)*Inputs!F$38,0)</f>
        <v>0</v>
      </c>
      <c r="AS3397">
        <f>IF(OR($D3397="51",$D3397="52",$D3397="61"),(AC3397/'Totals and Drop Down Lists'!Y$4)*Inputs!G$38,0)</f>
        <v>0</v>
      </c>
      <c r="AT3397">
        <f>IF(OR($D3397="51",$D3397="52",$D3397="61"),(AD3397/'Totals and Drop Down Lists'!Z$4)*Inputs!H$38,0)</f>
        <v>0</v>
      </c>
      <c r="AU3397">
        <f>IF(OR($D3397="51",$D3397="52",$D3397="61"),(AE3397/'Totals and Drop Down Lists'!AA$4)*Inputs!I$38,0)</f>
        <v>0</v>
      </c>
      <c r="AV3397">
        <f>IF(OR($D3397="51",$D3397="52",$D3397="61"),(AF3397/'Totals and Drop Down Lists'!AB$4)*Inputs!J$38,0)</f>
        <v>0</v>
      </c>
      <c r="AW3397">
        <f>IF(OR($D3397="51",$D3397="52",$D3397="61"),(AG3397/'Totals and Drop Down Lists'!AC$4)*Inputs!K$38,0)</f>
        <v>0</v>
      </c>
      <c r="AX3397">
        <f>IF(OR($D3397="51",$D3397="52",$D3397="61"),(AH3397/'Totals and Drop Down Lists'!AD$4)*Inputs!L$38,0)</f>
        <v>0</v>
      </c>
      <c r="AY3397">
        <f>IF(OR($D3397="51",$D3397="52",$D3397="61"),0,(AA3397/'Totals and Drop Down Lists'!W$5)*Inputs!E$39)</f>
        <v>0</v>
      </c>
      <c r="AZ3397">
        <f>IF(OR($D3397="51",$D3397="52",$D3397="61"),0,(AB3397/'Totals and Drop Down Lists'!X$5)*Inputs!F$39)</f>
        <v>0</v>
      </c>
      <c r="BA3397">
        <f>IF(OR($D3397="51",$D3397="52",$D3397="61"),0,(AC3397/'Totals and Drop Down Lists'!Y$5)*Inputs!G$39)</f>
        <v>0</v>
      </c>
      <c r="BB3397">
        <f>IF(OR($D3397="51",$D3397="52",$D3397="61"),0,(AD3397/'Totals and Drop Down Lists'!Z$5)*Inputs!H$39)</f>
        <v>0</v>
      </c>
      <c r="BC3397">
        <f>IF(OR($D3397="51",$D3397="52",$D3397="61"),0,(AE3397/'Totals and Drop Down Lists'!AA$5)*Inputs!I$39)</f>
        <v>0</v>
      </c>
      <c r="BD3397">
        <f>IF(OR($D3397="51",$D3397="52",$D3397="61"),0,(AF3397/'Totals and Drop Down Lists'!AB$5)*Inputs!J$39)</f>
        <v>0</v>
      </c>
      <c r="BE3397">
        <f>IF(OR($D3397="51",$D3397="52",$D3397="61"),0,(AG3397/'Totals and Drop Down Lists'!AC$5)*Inputs!K$39)</f>
        <v>0</v>
      </c>
      <c r="BF3397">
        <f>IF(OR($D3397="51",$D3397="52",$D3397="61"),0,(AH3397/'Totals and Drop Down Lists'!AD$5)*Inputs!L$39)</f>
        <v>0</v>
      </c>
      <c r="BG3397" s="10">
        <f t="shared" si="478"/>
        <v>26077.645272410024</v>
      </c>
    </row>
    <row r="3398" spans="1:59">
      <c r="A3398" s="1" t="s">
        <v>7679</v>
      </c>
      <c r="B3398" s="1" t="s">
        <v>5992</v>
      </c>
      <c r="C3398" s="1" t="s">
        <v>6088</v>
      </c>
      <c r="D3398" s="1" t="s">
        <v>25</v>
      </c>
      <c r="E3398" s="1" t="s">
        <v>6089</v>
      </c>
      <c r="F3398" s="2">
        <v>649</v>
      </c>
      <c r="G3398" s="2">
        <v>0</v>
      </c>
      <c r="H3398" s="2">
        <v>0</v>
      </c>
      <c r="I3398" s="2">
        <v>6</v>
      </c>
      <c r="J3398" s="2">
        <v>225</v>
      </c>
      <c r="K3398" s="2">
        <v>75</v>
      </c>
      <c r="L3398" s="2">
        <v>0</v>
      </c>
      <c r="M3398" s="2">
        <v>0</v>
      </c>
      <c r="N3398" s="2">
        <v>0</v>
      </c>
      <c r="O3398" s="2">
        <v>0</v>
      </c>
      <c r="P3398" s="2">
        <v>1</v>
      </c>
      <c r="Q3398" s="2">
        <v>0</v>
      </c>
      <c r="R3398" s="2">
        <v>11</v>
      </c>
      <c r="S3398" s="2">
        <v>4400</v>
      </c>
      <c r="T3398" s="2">
        <v>2504800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9">
        <f t="shared" si="479"/>
        <v>649</v>
      </c>
      <c r="AB3398" s="9">
        <f t="shared" si="480"/>
        <v>6</v>
      </c>
      <c r="AC3398" s="9">
        <f t="shared" si="481"/>
        <v>12</v>
      </c>
      <c r="AD3398" s="9">
        <f t="shared" si="482"/>
        <v>11</v>
      </c>
      <c r="AE3398" s="44">
        <f t="shared" si="483"/>
        <v>1.7459660497698457E-6</v>
      </c>
      <c r="AF3398" s="9">
        <f t="shared" si="484"/>
        <v>0</v>
      </c>
      <c r="AG3398" s="9">
        <f t="shared" si="477"/>
        <v>0</v>
      </c>
      <c r="AH3398" s="44">
        <f t="shared" si="485"/>
        <v>0</v>
      </c>
      <c r="AI3398">
        <f>AA3398/'Totals and Drop Down Lists'!W$6*Inputs!E$37</f>
        <v>588.7341242402598</v>
      </c>
      <c r="AJ3398">
        <f>AB3398/'Totals and Drop Down Lists'!X$6*Inputs!F$37</f>
        <v>19.742323096541504</v>
      </c>
      <c r="AK3398">
        <f>AC3398/'Totals and Drop Down Lists'!Y$6*Inputs!G$37</f>
        <v>79.10805343579031</v>
      </c>
      <c r="AL3398">
        <f>AD3398/'Totals and Drop Down Lists'!Z$6*Inputs!H$37</f>
        <v>88.192513969932776</v>
      </c>
      <c r="AM3398">
        <f>AE3398/'Totals and Drop Down Lists'!AA$6*Inputs!I$37</f>
        <v>217.3541792836742</v>
      </c>
      <c r="AN3398">
        <f>AF3398/'Totals and Drop Down Lists'!AB$6*Inputs!J$37</f>
        <v>0</v>
      </c>
      <c r="AO3398">
        <f>AG3398/'Totals and Drop Down Lists'!AC$6*Inputs!K$37</f>
        <v>0</v>
      </c>
      <c r="AP3398">
        <f>AH3398/'Totals and Drop Down Lists'!AD$6*Inputs!L$37</f>
        <v>0</v>
      </c>
      <c r="AQ3398">
        <f>IF(OR($D3398="51",$D3398="52",$D3398="61"),(AA3398/'Totals and Drop Down Lists'!W$4)*Inputs!E$38,0)</f>
        <v>0</v>
      </c>
      <c r="AR3398">
        <f>IF(OR($D3398="51",$D3398="52",$D3398="61"),(AB3398/'Totals and Drop Down Lists'!X$4)*Inputs!F$38,0)</f>
        <v>0</v>
      </c>
      <c r="AS3398">
        <f>IF(OR($D3398="51",$D3398="52",$D3398="61"),(AC3398/'Totals and Drop Down Lists'!Y$4)*Inputs!G$38,0)</f>
        <v>0</v>
      </c>
      <c r="AT3398">
        <f>IF(OR($D3398="51",$D3398="52",$D3398="61"),(AD3398/'Totals and Drop Down Lists'!Z$4)*Inputs!H$38,0)</f>
        <v>0</v>
      </c>
      <c r="AU3398">
        <f>IF(OR($D3398="51",$D3398="52",$D3398="61"),(AE3398/'Totals and Drop Down Lists'!AA$4)*Inputs!I$38,0)</f>
        <v>0</v>
      </c>
      <c r="AV3398">
        <f>IF(OR($D3398="51",$D3398="52",$D3398="61"),(AF3398/'Totals and Drop Down Lists'!AB$4)*Inputs!J$38,0)</f>
        <v>0</v>
      </c>
      <c r="AW3398">
        <f>IF(OR($D3398="51",$D3398="52",$D3398="61"),(AG3398/'Totals and Drop Down Lists'!AC$4)*Inputs!K$38,0)</f>
        <v>0</v>
      </c>
      <c r="AX3398">
        <f>IF(OR($D3398="51",$D3398="52",$D3398="61"),(AH3398/'Totals and Drop Down Lists'!AD$4)*Inputs!L$38,0)</f>
        <v>0</v>
      </c>
      <c r="AY3398">
        <f>IF(OR($D3398="51",$D3398="52",$D3398="61"),0,(AA3398/'Totals and Drop Down Lists'!W$5)*Inputs!E$39)</f>
        <v>0</v>
      </c>
      <c r="AZ3398">
        <f>IF(OR($D3398="51",$D3398="52",$D3398="61"),0,(AB3398/'Totals and Drop Down Lists'!X$5)*Inputs!F$39)</f>
        <v>0</v>
      </c>
      <c r="BA3398">
        <f>IF(OR($D3398="51",$D3398="52",$D3398="61"),0,(AC3398/'Totals and Drop Down Lists'!Y$5)*Inputs!G$39)</f>
        <v>0</v>
      </c>
      <c r="BB3398">
        <f>IF(OR($D3398="51",$D3398="52",$D3398="61"),0,(AD3398/'Totals and Drop Down Lists'!Z$5)*Inputs!H$39)</f>
        <v>0</v>
      </c>
      <c r="BC3398">
        <f>IF(OR($D3398="51",$D3398="52",$D3398="61"),0,(AE3398/'Totals and Drop Down Lists'!AA$5)*Inputs!I$39)</f>
        <v>0</v>
      </c>
      <c r="BD3398">
        <f>IF(OR($D3398="51",$D3398="52",$D3398="61"),0,(AF3398/'Totals and Drop Down Lists'!AB$5)*Inputs!J$39)</f>
        <v>0</v>
      </c>
      <c r="BE3398">
        <f>IF(OR($D3398="51",$D3398="52",$D3398="61"),0,(AG3398/'Totals and Drop Down Lists'!AC$5)*Inputs!K$39)</f>
        <v>0</v>
      </c>
      <c r="BF3398">
        <f>IF(OR($D3398="51",$D3398="52",$D3398="61"),0,(AH3398/'Totals and Drop Down Lists'!AD$5)*Inputs!L$39)</f>
        <v>0</v>
      </c>
      <c r="BG3398" s="10">
        <f t="shared" si="478"/>
        <v>993.13119402619861</v>
      </c>
    </row>
    <row r="3399" spans="1:59">
      <c r="A3399" s="1" t="s">
        <v>7679</v>
      </c>
      <c r="B3399" s="1" t="s">
        <v>5992</v>
      </c>
      <c r="C3399" s="1" t="s">
        <v>6090</v>
      </c>
      <c r="D3399" s="1" t="s">
        <v>58</v>
      </c>
      <c r="E3399" s="1" t="s">
        <v>6091</v>
      </c>
      <c r="F3399" s="2">
        <v>56000</v>
      </c>
      <c r="G3399" s="2">
        <v>301</v>
      </c>
      <c r="H3399" s="2">
        <v>19</v>
      </c>
      <c r="I3399" s="2">
        <v>9385</v>
      </c>
      <c r="J3399" s="2">
        <v>19804</v>
      </c>
      <c r="K3399" s="2">
        <v>5114</v>
      </c>
      <c r="L3399" s="2">
        <v>213</v>
      </c>
      <c r="M3399" s="2">
        <v>43</v>
      </c>
      <c r="N3399" s="2">
        <v>31</v>
      </c>
      <c r="O3399" s="2">
        <v>118</v>
      </c>
      <c r="P3399" s="2">
        <v>0</v>
      </c>
      <c r="Q3399" s="2">
        <v>0</v>
      </c>
      <c r="R3399" s="2">
        <v>947</v>
      </c>
      <c r="S3399" s="2">
        <v>3065500</v>
      </c>
      <c r="T3399" s="2">
        <v>176665500</v>
      </c>
      <c r="U3399" s="2">
        <v>224</v>
      </c>
      <c r="V3399" s="2">
        <v>339</v>
      </c>
      <c r="W3399" s="2">
        <v>20</v>
      </c>
      <c r="X3399" s="2">
        <v>1144</v>
      </c>
      <c r="Y3399" s="2">
        <v>95</v>
      </c>
      <c r="Z3399" s="2">
        <v>548</v>
      </c>
      <c r="AA3399" s="9">
        <f t="shared" si="479"/>
        <v>56000</v>
      </c>
      <c r="AB3399" s="9">
        <f t="shared" si="480"/>
        <v>9065</v>
      </c>
      <c r="AC3399" s="9">
        <f t="shared" si="481"/>
        <v>1352</v>
      </c>
      <c r="AD3399" s="9">
        <f t="shared" si="482"/>
        <v>947</v>
      </c>
      <c r="AE3399" s="44">
        <f t="shared" si="483"/>
        <v>9.2228323804820385E-5</v>
      </c>
      <c r="AF3399" s="9">
        <f t="shared" si="484"/>
        <v>785</v>
      </c>
      <c r="AG3399" s="9">
        <f t="shared" si="477"/>
        <v>643</v>
      </c>
      <c r="AH3399" s="44">
        <f t="shared" si="485"/>
        <v>6.1783124154637324E-5</v>
      </c>
      <c r="AI3399">
        <f>AA3399/'Totals and Drop Down Lists'!W$6*Inputs!E$37</f>
        <v>50799.86280039222</v>
      </c>
      <c r="AJ3399">
        <f>AB3399/'Totals and Drop Down Lists'!X$6*Inputs!F$37</f>
        <v>29827.359811691458</v>
      </c>
      <c r="AK3399">
        <f>AC3399/'Totals and Drop Down Lists'!Y$6*Inputs!G$37</f>
        <v>8912.840687099042</v>
      </c>
      <c r="AL3399">
        <f>AD3399/'Totals and Drop Down Lists'!Z$6*Inputs!H$37</f>
        <v>7592.5737026842125</v>
      </c>
      <c r="AM3399">
        <f>AE3399/'Totals and Drop Down Lists'!AA$6*Inputs!I$37</f>
        <v>11481.444115106471</v>
      </c>
      <c r="AN3399">
        <f>AF3399/'Totals and Drop Down Lists'!AB$6*Inputs!J$37</f>
        <v>15666.004115170623</v>
      </c>
      <c r="AO3399">
        <f>AG3399/'Totals and Drop Down Lists'!AC$6*Inputs!K$37</f>
        <v>11974.95948315591</v>
      </c>
      <c r="AP3399">
        <f>AH3399/'Totals and Drop Down Lists'!AD$6*Inputs!L$37</f>
        <v>14539.416988119967</v>
      </c>
      <c r="AQ3399">
        <f>IF(OR($D3399="51",$D3399="52",$D3399="61"),(AA3399/'Totals and Drop Down Lists'!W$4)*Inputs!E$38,0)</f>
        <v>0</v>
      </c>
      <c r="AR3399">
        <f>IF(OR($D3399="51",$D3399="52",$D3399="61"),(AB3399/'Totals and Drop Down Lists'!X$4)*Inputs!F$38,0)</f>
        <v>0</v>
      </c>
      <c r="AS3399">
        <f>IF(OR($D3399="51",$D3399="52",$D3399="61"),(AC3399/'Totals and Drop Down Lists'!Y$4)*Inputs!G$38,0)</f>
        <v>0</v>
      </c>
      <c r="AT3399">
        <f>IF(OR($D3399="51",$D3399="52",$D3399="61"),(AD3399/'Totals and Drop Down Lists'!Z$4)*Inputs!H$38,0)</f>
        <v>0</v>
      </c>
      <c r="AU3399">
        <f>IF(OR($D3399="51",$D3399="52",$D3399="61"),(AE3399/'Totals and Drop Down Lists'!AA$4)*Inputs!I$38,0)</f>
        <v>0</v>
      </c>
      <c r="AV3399">
        <f>IF(OR($D3399="51",$D3399="52",$D3399="61"),(AF3399/'Totals and Drop Down Lists'!AB$4)*Inputs!J$38,0)</f>
        <v>0</v>
      </c>
      <c r="AW3399">
        <f>IF(OR($D3399="51",$D3399="52",$D3399="61"),(AG3399/'Totals and Drop Down Lists'!AC$4)*Inputs!K$38,0)</f>
        <v>0</v>
      </c>
      <c r="AX3399">
        <f>IF(OR($D3399="51",$D3399="52",$D3399="61"),(AH3399/'Totals and Drop Down Lists'!AD$4)*Inputs!L$38,0)</f>
        <v>0</v>
      </c>
      <c r="AY3399">
        <f>IF(OR($D3399="51",$D3399="52",$D3399="61"),0,(AA3399/'Totals and Drop Down Lists'!W$5)*Inputs!E$39)</f>
        <v>0</v>
      </c>
      <c r="AZ3399">
        <f>IF(OR($D3399="51",$D3399="52",$D3399="61"),0,(AB3399/'Totals and Drop Down Lists'!X$5)*Inputs!F$39)</f>
        <v>0</v>
      </c>
      <c r="BA3399">
        <f>IF(OR($D3399="51",$D3399="52",$D3399="61"),0,(AC3399/'Totals and Drop Down Lists'!Y$5)*Inputs!G$39)</f>
        <v>0</v>
      </c>
      <c r="BB3399">
        <f>IF(OR($D3399="51",$D3399="52",$D3399="61"),0,(AD3399/'Totals and Drop Down Lists'!Z$5)*Inputs!H$39)</f>
        <v>0</v>
      </c>
      <c r="BC3399">
        <f>IF(OR($D3399="51",$D3399="52",$D3399="61"),0,(AE3399/'Totals and Drop Down Lists'!AA$5)*Inputs!I$39)</f>
        <v>0</v>
      </c>
      <c r="BD3399">
        <f>IF(OR($D3399="51",$D3399="52",$D3399="61"),0,(AF3399/'Totals and Drop Down Lists'!AB$5)*Inputs!J$39)</f>
        <v>0</v>
      </c>
      <c r="BE3399">
        <f>IF(OR($D3399="51",$D3399="52",$D3399="61"),0,(AG3399/'Totals and Drop Down Lists'!AC$5)*Inputs!K$39)</f>
        <v>0</v>
      </c>
      <c r="BF3399">
        <f>IF(OR($D3399="51",$D3399="52",$D3399="61"),0,(AH3399/'Totals and Drop Down Lists'!AD$5)*Inputs!L$39)</f>
        <v>0</v>
      </c>
      <c r="BG3399" s="10">
        <f t="shared" si="478"/>
        <v>150794.46170341992</v>
      </c>
    </row>
    <row r="3400" spans="1:59">
      <c r="A3400" s="1" t="s">
        <v>7679</v>
      </c>
      <c r="B3400" s="1" t="s">
        <v>5992</v>
      </c>
      <c r="C3400" s="1" t="s">
        <v>6092</v>
      </c>
      <c r="D3400" s="1" t="s">
        <v>215</v>
      </c>
      <c r="E3400" s="1" t="s">
        <v>6093</v>
      </c>
      <c r="F3400" s="2">
        <v>230627</v>
      </c>
      <c r="G3400" s="2">
        <v>1170</v>
      </c>
      <c r="H3400" s="2">
        <v>88</v>
      </c>
      <c r="I3400" s="2">
        <v>30427</v>
      </c>
      <c r="J3400" s="2">
        <v>77307</v>
      </c>
      <c r="K3400" s="2">
        <v>21649</v>
      </c>
      <c r="L3400" s="2">
        <v>1519</v>
      </c>
      <c r="M3400" s="2">
        <v>453</v>
      </c>
      <c r="N3400" s="2">
        <v>168</v>
      </c>
      <c r="O3400" s="2">
        <v>1228</v>
      </c>
      <c r="P3400" s="2">
        <v>475</v>
      </c>
      <c r="Q3400" s="2">
        <v>87</v>
      </c>
      <c r="R3400" s="2">
        <v>1866</v>
      </c>
      <c r="S3400" s="2">
        <v>17283700</v>
      </c>
      <c r="T3400" s="2">
        <v>969970900</v>
      </c>
      <c r="U3400" s="2">
        <v>2472</v>
      </c>
      <c r="V3400" s="2">
        <v>1343</v>
      </c>
      <c r="W3400" s="2">
        <v>585</v>
      </c>
      <c r="X3400" s="2">
        <v>5647</v>
      </c>
      <c r="Y3400" s="2">
        <v>817</v>
      </c>
      <c r="Z3400" s="2">
        <v>3681</v>
      </c>
      <c r="AA3400" s="9">
        <f t="shared" si="479"/>
        <v>230627</v>
      </c>
      <c r="AB3400" s="9">
        <f t="shared" si="480"/>
        <v>29169</v>
      </c>
      <c r="AC3400" s="9">
        <f t="shared" si="481"/>
        <v>5796</v>
      </c>
      <c r="AD3400" s="9">
        <f t="shared" si="482"/>
        <v>1866</v>
      </c>
      <c r="AE3400" s="44">
        <f t="shared" si="483"/>
        <v>4.234017479292988E-4</v>
      </c>
      <c r="AF3400" s="9">
        <f t="shared" si="484"/>
        <v>3719</v>
      </c>
      <c r="AG3400" s="9">
        <f t="shared" si="477"/>
        <v>4498</v>
      </c>
      <c r="AH3400" s="44">
        <f t="shared" si="485"/>
        <v>4.6869417665525186E-4</v>
      </c>
      <c r="AI3400">
        <f>AA3400/'Totals and Drop Down Lists'!W$6*Inputs!E$37</f>
        <v>209211.07067975102</v>
      </c>
      <c r="AJ3400">
        <f>AB3400/'Totals and Drop Down Lists'!X$6*Inputs!F$37</f>
        <v>95977.303733836525</v>
      </c>
      <c r="AK3400">
        <f>AC3400/'Totals and Drop Down Lists'!Y$6*Inputs!G$37</f>
        <v>38209.189809486721</v>
      </c>
      <c r="AL3400">
        <f>AD3400/'Totals and Drop Down Lists'!Z$6*Inputs!H$37</f>
        <v>14960.657369808598</v>
      </c>
      <c r="AM3400">
        <f>AE3400/'Totals and Drop Down Lists'!AA$6*Inputs!I$37</f>
        <v>52709.008540330462</v>
      </c>
      <c r="AN3400">
        <f>AF3400/'Totals and Drop Down Lists'!AB$6*Inputs!J$37</f>
        <v>74218.941788942102</v>
      </c>
      <c r="AO3400">
        <f>AG3400/'Totals and Drop Down Lists'!AC$6*Inputs!K$37</f>
        <v>83768.84565355409</v>
      </c>
      <c r="AP3400">
        <f>AH3400/'Totals and Drop Down Lists'!AD$6*Inputs!L$37</f>
        <v>110297.75796442601</v>
      </c>
      <c r="AQ3400">
        <f>IF(OR($D3400="51",$D3400="52",$D3400="61"),(AA3400/'Totals and Drop Down Lists'!W$4)*Inputs!E$38,0)</f>
        <v>0</v>
      </c>
      <c r="AR3400">
        <f>IF(OR($D3400="51",$D3400="52",$D3400="61"),(AB3400/'Totals and Drop Down Lists'!X$4)*Inputs!F$38,0)</f>
        <v>0</v>
      </c>
      <c r="AS3400">
        <f>IF(OR($D3400="51",$D3400="52",$D3400="61"),(AC3400/'Totals and Drop Down Lists'!Y$4)*Inputs!G$38,0)</f>
        <v>0</v>
      </c>
      <c r="AT3400">
        <f>IF(OR($D3400="51",$D3400="52",$D3400="61"),(AD3400/'Totals and Drop Down Lists'!Z$4)*Inputs!H$38,0)</f>
        <v>0</v>
      </c>
      <c r="AU3400">
        <f>IF(OR($D3400="51",$D3400="52",$D3400="61"),(AE3400/'Totals and Drop Down Lists'!AA$4)*Inputs!I$38,0)</f>
        <v>0</v>
      </c>
      <c r="AV3400">
        <f>IF(OR($D3400="51",$D3400="52",$D3400="61"),(AF3400/'Totals and Drop Down Lists'!AB$4)*Inputs!J$38,0)</f>
        <v>0</v>
      </c>
      <c r="AW3400">
        <f>IF(OR($D3400="51",$D3400="52",$D3400="61"),(AG3400/'Totals and Drop Down Lists'!AC$4)*Inputs!K$38,0)</f>
        <v>0</v>
      </c>
      <c r="AX3400">
        <f>IF(OR($D3400="51",$D3400="52",$D3400="61"),(AH3400/'Totals and Drop Down Lists'!AD$4)*Inputs!L$38,0)</f>
        <v>0</v>
      </c>
      <c r="AY3400">
        <f>IF(OR($D3400="51",$D3400="52",$D3400="61"),0,(AA3400/'Totals and Drop Down Lists'!W$5)*Inputs!E$39)</f>
        <v>0</v>
      </c>
      <c r="AZ3400">
        <f>IF(OR($D3400="51",$D3400="52",$D3400="61"),0,(AB3400/'Totals and Drop Down Lists'!X$5)*Inputs!F$39)</f>
        <v>0</v>
      </c>
      <c r="BA3400">
        <f>IF(OR($D3400="51",$D3400="52",$D3400="61"),0,(AC3400/'Totals and Drop Down Lists'!Y$5)*Inputs!G$39)</f>
        <v>0</v>
      </c>
      <c r="BB3400">
        <f>IF(OR($D3400="51",$D3400="52",$D3400="61"),0,(AD3400/'Totals and Drop Down Lists'!Z$5)*Inputs!H$39)</f>
        <v>0</v>
      </c>
      <c r="BC3400">
        <f>IF(OR($D3400="51",$D3400="52",$D3400="61"),0,(AE3400/'Totals and Drop Down Lists'!AA$5)*Inputs!I$39)</f>
        <v>0</v>
      </c>
      <c r="BD3400">
        <f>IF(OR($D3400="51",$D3400="52",$D3400="61"),0,(AF3400/'Totals and Drop Down Lists'!AB$5)*Inputs!J$39)</f>
        <v>0</v>
      </c>
      <c r="BE3400">
        <f>IF(OR($D3400="51",$D3400="52",$D3400="61"),0,(AG3400/'Totals and Drop Down Lists'!AC$5)*Inputs!K$39)</f>
        <v>0</v>
      </c>
      <c r="BF3400">
        <f>IF(OR($D3400="51",$D3400="52",$D3400="61"),0,(AH3400/'Totals and Drop Down Lists'!AD$5)*Inputs!L$39)</f>
        <v>0</v>
      </c>
      <c r="BG3400" s="10">
        <f t="shared" si="478"/>
        <v>679352.77554013557</v>
      </c>
    </row>
    <row r="3401" spans="1:59">
      <c r="A3401" s="1" t="s">
        <v>7679</v>
      </c>
      <c r="B3401" s="1" t="s">
        <v>5992</v>
      </c>
      <c r="C3401" s="1" t="s">
        <v>6094</v>
      </c>
      <c r="D3401" s="1" t="s">
        <v>25</v>
      </c>
      <c r="E3401" s="1" t="s">
        <v>6095</v>
      </c>
      <c r="F3401" s="2">
        <v>9244</v>
      </c>
      <c r="G3401" s="2">
        <v>146</v>
      </c>
      <c r="H3401" s="2">
        <v>77</v>
      </c>
      <c r="I3401" s="2">
        <v>1126</v>
      </c>
      <c r="J3401" s="2">
        <v>4152</v>
      </c>
      <c r="K3401" s="2">
        <v>1630</v>
      </c>
      <c r="L3401" s="2">
        <v>33</v>
      </c>
      <c r="M3401" s="2">
        <v>8</v>
      </c>
      <c r="N3401" s="2">
        <v>0</v>
      </c>
      <c r="O3401" s="2">
        <v>50</v>
      </c>
      <c r="P3401" s="2">
        <v>9</v>
      </c>
      <c r="Q3401" s="2">
        <v>6</v>
      </c>
      <c r="R3401" s="2">
        <v>906</v>
      </c>
      <c r="S3401" s="2">
        <v>865400</v>
      </c>
      <c r="T3401" s="2">
        <v>85047300</v>
      </c>
      <c r="U3401" s="2">
        <v>112</v>
      </c>
      <c r="V3401" s="2">
        <v>89</v>
      </c>
      <c r="W3401" s="2">
        <v>14</v>
      </c>
      <c r="X3401" s="2">
        <v>220</v>
      </c>
      <c r="Y3401" s="2">
        <v>43</v>
      </c>
      <c r="Z3401" s="2">
        <v>64</v>
      </c>
      <c r="AA3401" s="9">
        <f t="shared" si="479"/>
        <v>9244</v>
      </c>
      <c r="AB3401" s="9">
        <f t="shared" si="480"/>
        <v>903</v>
      </c>
      <c r="AC3401" s="9">
        <f t="shared" si="481"/>
        <v>1012</v>
      </c>
      <c r="AD3401" s="9">
        <f t="shared" si="482"/>
        <v>906</v>
      </c>
      <c r="AE3401" s="44">
        <f t="shared" si="483"/>
        <v>4.4690339090881527E-5</v>
      </c>
      <c r="AF3401" s="9">
        <f t="shared" si="484"/>
        <v>117</v>
      </c>
      <c r="AG3401" s="9">
        <f t="shared" si="477"/>
        <v>107</v>
      </c>
      <c r="AH3401" s="44">
        <f t="shared" si="485"/>
        <v>1.5630221175715602E-5</v>
      </c>
      <c r="AI3401">
        <f>AA3401/'Totals and Drop Down Lists'!W$6*Inputs!E$37</f>
        <v>8385.6059236933161</v>
      </c>
      <c r="AJ3401">
        <f>AB3401/'Totals and Drop Down Lists'!X$6*Inputs!F$37</f>
        <v>2971.2196260294963</v>
      </c>
      <c r="AK3401">
        <f>AC3401/'Totals and Drop Down Lists'!Y$6*Inputs!G$37</f>
        <v>6671.4458397516501</v>
      </c>
      <c r="AL3401">
        <f>AD3401/'Totals and Drop Down Lists'!Z$6*Inputs!H$37</f>
        <v>7263.8561506144633</v>
      </c>
      <c r="AM3401">
        <f>AE3401/'Totals and Drop Down Lists'!AA$6*Inputs!I$37</f>
        <v>5563.4712807205578</v>
      </c>
      <c r="AN3401">
        <f>AF3401/'Totals and Drop Down Lists'!AB$6*Inputs!J$37</f>
        <v>2334.9330974203349</v>
      </c>
      <c r="AO3401">
        <f>AG3401/'Totals and Drop Down Lists'!AC$6*Inputs!K$37</f>
        <v>1992.7226511628032</v>
      </c>
      <c r="AP3401">
        <f>AH3401/'Totals and Drop Down Lists'!AD$6*Inputs!L$37</f>
        <v>3678.2585277085664</v>
      </c>
      <c r="AQ3401">
        <f>IF(OR($D3401="51",$D3401="52",$D3401="61"),(AA3401/'Totals and Drop Down Lists'!W$4)*Inputs!E$38,0)</f>
        <v>0</v>
      </c>
      <c r="AR3401">
        <f>IF(OR($D3401="51",$D3401="52",$D3401="61"),(AB3401/'Totals and Drop Down Lists'!X$4)*Inputs!F$38,0)</f>
        <v>0</v>
      </c>
      <c r="AS3401">
        <f>IF(OR($D3401="51",$D3401="52",$D3401="61"),(AC3401/'Totals and Drop Down Lists'!Y$4)*Inputs!G$38,0)</f>
        <v>0</v>
      </c>
      <c r="AT3401">
        <f>IF(OR($D3401="51",$D3401="52",$D3401="61"),(AD3401/'Totals and Drop Down Lists'!Z$4)*Inputs!H$38,0)</f>
        <v>0</v>
      </c>
      <c r="AU3401">
        <f>IF(OR($D3401="51",$D3401="52",$D3401="61"),(AE3401/'Totals and Drop Down Lists'!AA$4)*Inputs!I$38,0)</f>
        <v>0</v>
      </c>
      <c r="AV3401">
        <f>IF(OR($D3401="51",$D3401="52",$D3401="61"),(AF3401/'Totals and Drop Down Lists'!AB$4)*Inputs!J$38,0)</f>
        <v>0</v>
      </c>
      <c r="AW3401">
        <f>IF(OR($D3401="51",$D3401="52",$D3401="61"),(AG3401/'Totals and Drop Down Lists'!AC$4)*Inputs!K$38,0)</f>
        <v>0</v>
      </c>
      <c r="AX3401">
        <f>IF(OR($D3401="51",$D3401="52",$D3401="61"),(AH3401/'Totals and Drop Down Lists'!AD$4)*Inputs!L$38,0)</f>
        <v>0</v>
      </c>
      <c r="AY3401">
        <f>IF(OR($D3401="51",$D3401="52",$D3401="61"),0,(AA3401/'Totals and Drop Down Lists'!W$5)*Inputs!E$39)</f>
        <v>0</v>
      </c>
      <c r="AZ3401">
        <f>IF(OR($D3401="51",$D3401="52",$D3401="61"),0,(AB3401/'Totals and Drop Down Lists'!X$5)*Inputs!F$39)</f>
        <v>0</v>
      </c>
      <c r="BA3401">
        <f>IF(OR($D3401="51",$D3401="52",$D3401="61"),0,(AC3401/'Totals and Drop Down Lists'!Y$5)*Inputs!G$39)</f>
        <v>0</v>
      </c>
      <c r="BB3401">
        <f>IF(OR($D3401="51",$D3401="52",$D3401="61"),0,(AD3401/'Totals and Drop Down Lists'!Z$5)*Inputs!H$39)</f>
        <v>0</v>
      </c>
      <c r="BC3401">
        <f>IF(OR($D3401="51",$D3401="52",$D3401="61"),0,(AE3401/'Totals and Drop Down Lists'!AA$5)*Inputs!I$39)</f>
        <v>0</v>
      </c>
      <c r="BD3401">
        <f>IF(OR($D3401="51",$D3401="52",$D3401="61"),0,(AF3401/'Totals and Drop Down Lists'!AB$5)*Inputs!J$39)</f>
        <v>0</v>
      </c>
      <c r="BE3401">
        <f>IF(OR($D3401="51",$D3401="52",$D3401="61"),0,(AG3401/'Totals and Drop Down Lists'!AC$5)*Inputs!K$39)</f>
        <v>0</v>
      </c>
      <c r="BF3401">
        <f>IF(OR($D3401="51",$D3401="52",$D3401="61"),0,(AH3401/'Totals and Drop Down Lists'!AD$5)*Inputs!L$39)</f>
        <v>0</v>
      </c>
      <c r="BG3401" s="10">
        <f t="shared" si="478"/>
        <v>38861.513097101189</v>
      </c>
    </row>
    <row r="3402" spans="1:59">
      <c r="A3402" s="1" t="s">
        <v>7679</v>
      </c>
      <c r="B3402" s="1" t="s">
        <v>5992</v>
      </c>
      <c r="C3402" s="1" t="s">
        <v>6096</v>
      </c>
      <c r="D3402" s="1" t="s">
        <v>25</v>
      </c>
      <c r="E3402" s="1" t="s">
        <v>6097</v>
      </c>
      <c r="F3402" s="2">
        <v>1615</v>
      </c>
      <c r="G3402" s="2">
        <v>7</v>
      </c>
      <c r="H3402" s="2">
        <v>0</v>
      </c>
      <c r="I3402" s="2">
        <v>300</v>
      </c>
      <c r="J3402" s="2">
        <v>605</v>
      </c>
      <c r="K3402" s="2">
        <v>128</v>
      </c>
      <c r="L3402" s="2">
        <v>1</v>
      </c>
      <c r="M3402" s="2">
        <v>0</v>
      </c>
      <c r="N3402" s="2">
        <v>0</v>
      </c>
      <c r="O3402" s="2">
        <v>8</v>
      </c>
      <c r="P3402" s="2">
        <v>0</v>
      </c>
      <c r="Q3402" s="2">
        <v>0</v>
      </c>
      <c r="R3402" s="2">
        <v>145</v>
      </c>
      <c r="S3402" s="2">
        <v>50400</v>
      </c>
      <c r="T3402" s="2">
        <v>4125700</v>
      </c>
      <c r="U3402" s="2">
        <v>25</v>
      </c>
      <c r="V3402" s="2">
        <v>14</v>
      </c>
      <c r="W3402" s="2">
        <v>0</v>
      </c>
      <c r="X3402" s="2">
        <v>23</v>
      </c>
      <c r="Y3402" s="2">
        <v>4</v>
      </c>
      <c r="Z3402" s="2">
        <v>4</v>
      </c>
      <c r="AA3402" s="9">
        <f t="shared" si="479"/>
        <v>1615</v>
      </c>
      <c r="AB3402" s="9">
        <f t="shared" si="480"/>
        <v>293</v>
      </c>
      <c r="AC3402" s="9">
        <f t="shared" si="481"/>
        <v>154</v>
      </c>
      <c r="AD3402" s="9">
        <f t="shared" si="482"/>
        <v>145</v>
      </c>
      <c r="AE3402" s="44">
        <f t="shared" si="483"/>
        <v>1.8912996865738283E-6</v>
      </c>
      <c r="AF3402" s="9">
        <f t="shared" si="484"/>
        <v>9</v>
      </c>
      <c r="AG3402" s="9">
        <f t="shared" si="477"/>
        <v>8</v>
      </c>
      <c r="AH3402" s="44">
        <f t="shared" si="485"/>
        <v>6.2978986629575571E-7</v>
      </c>
      <c r="AI3402">
        <f>AA3402/'Totals and Drop Down Lists'!W$6*Inputs!E$37</f>
        <v>1465.0317575470256</v>
      </c>
      <c r="AJ3402">
        <f>AB3402/'Totals and Drop Down Lists'!X$6*Inputs!F$37</f>
        <v>964.08344454777693</v>
      </c>
      <c r="AK3402">
        <f>AC3402/'Totals and Drop Down Lists'!Y$6*Inputs!G$37</f>
        <v>1015.2200190926422</v>
      </c>
      <c r="AL3402">
        <f>AD3402/'Totals and Drop Down Lists'!Z$6*Inputs!H$37</f>
        <v>1162.5376841491138</v>
      </c>
      <c r="AM3402">
        <f>AE3402/'Totals and Drop Down Lists'!AA$6*Inputs!I$37</f>
        <v>235.44666931462601</v>
      </c>
      <c r="AN3402">
        <f>AF3402/'Totals and Drop Down Lists'!AB$6*Inputs!J$37</f>
        <v>179.61023826310267</v>
      </c>
      <c r="AO3402">
        <f>AG3402/'Totals and Drop Down Lists'!AC$6*Inputs!K$37</f>
        <v>148.98860943273294</v>
      </c>
      <c r="AP3402">
        <f>AH3402/'Totals and Drop Down Lists'!AD$6*Inputs!L$37</f>
        <v>148.20839195583187</v>
      </c>
      <c r="AQ3402">
        <f>IF(OR($D3402="51",$D3402="52",$D3402="61"),(AA3402/'Totals and Drop Down Lists'!W$4)*Inputs!E$38,0)</f>
        <v>0</v>
      </c>
      <c r="AR3402">
        <f>IF(OR($D3402="51",$D3402="52",$D3402="61"),(AB3402/'Totals and Drop Down Lists'!X$4)*Inputs!F$38,0)</f>
        <v>0</v>
      </c>
      <c r="AS3402">
        <f>IF(OR($D3402="51",$D3402="52",$D3402="61"),(AC3402/'Totals and Drop Down Lists'!Y$4)*Inputs!G$38,0)</f>
        <v>0</v>
      </c>
      <c r="AT3402">
        <f>IF(OR($D3402="51",$D3402="52",$D3402="61"),(AD3402/'Totals and Drop Down Lists'!Z$4)*Inputs!H$38,0)</f>
        <v>0</v>
      </c>
      <c r="AU3402">
        <f>IF(OR($D3402="51",$D3402="52",$D3402="61"),(AE3402/'Totals and Drop Down Lists'!AA$4)*Inputs!I$38,0)</f>
        <v>0</v>
      </c>
      <c r="AV3402">
        <f>IF(OR($D3402="51",$D3402="52",$D3402="61"),(AF3402/'Totals and Drop Down Lists'!AB$4)*Inputs!J$38,0)</f>
        <v>0</v>
      </c>
      <c r="AW3402">
        <f>IF(OR($D3402="51",$D3402="52",$D3402="61"),(AG3402/'Totals and Drop Down Lists'!AC$4)*Inputs!K$38,0)</f>
        <v>0</v>
      </c>
      <c r="AX3402">
        <f>IF(OR($D3402="51",$D3402="52",$D3402="61"),(AH3402/'Totals and Drop Down Lists'!AD$4)*Inputs!L$38,0)</f>
        <v>0</v>
      </c>
      <c r="AY3402">
        <f>IF(OR($D3402="51",$D3402="52",$D3402="61"),0,(AA3402/'Totals and Drop Down Lists'!W$5)*Inputs!E$39)</f>
        <v>0</v>
      </c>
      <c r="AZ3402">
        <f>IF(OR($D3402="51",$D3402="52",$D3402="61"),0,(AB3402/'Totals and Drop Down Lists'!X$5)*Inputs!F$39)</f>
        <v>0</v>
      </c>
      <c r="BA3402">
        <f>IF(OR($D3402="51",$D3402="52",$D3402="61"),0,(AC3402/'Totals and Drop Down Lists'!Y$5)*Inputs!G$39)</f>
        <v>0</v>
      </c>
      <c r="BB3402">
        <f>IF(OR($D3402="51",$D3402="52",$D3402="61"),0,(AD3402/'Totals and Drop Down Lists'!Z$5)*Inputs!H$39)</f>
        <v>0</v>
      </c>
      <c r="BC3402">
        <f>IF(OR($D3402="51",$D3402="52",$D3402="61"),0,(AE3402/'Totals and Drop Down Lists'!AA$5)*Inputs!I$39)</f>
        <v>0</v>
      </c>
      <c r="BD3402">
        <f>IF(OR($D3402="51",$D3402="52",$D3402="61"),0,(AF3402/'Totals and Drop Down Lists'!AB$5)*Inputs!J$39)</f>
        <v>0</v>
      </c>
      <c r="BE3402">
        <f>IF(OR($D3402="51",$D3402="52",$D3402="61"),0,(AG3402/'Totals and Drop Down Lists'!AC$5)*Inputs!K$39)</f>
        <v>0</v>
      </c>
      <c r="BF3402">
        <f>IF(OR($D3402="51",$D3402="52",$D3402="61"),0,(AH3402/'Totals and Drop Down Lists'!AD$5)*Inputs!L$39)</f>
        <v>0</v>
      </c>
      <c r="BG3402" s="10">
        <f t="shared" si="478"/>
        <v>5319.1268143028519</v>
      </c>
    </row>
    <row r="3403" spans="1:59">
      <c r="A3403" s="1" t="s">
        <v>7679</v>
      </c>
      <c r="B3403" s="1" t="s">
        <v>5992</v>
      </c>
      <c r="C3403" s="1" t="s">
        <v>1533</v>
      </c>
      <c r="D3403" s="1" t="s">
        <v>25</v>
      </c>
      <c r="E3403" s="1" t="s">
        <v>6098</v>
      </c>
      <c r="F3403" s="2">
        <v>7225</v>
      </c>
      <c r="G3403" s="2">
        <v>25</v>
      </c>
      <c r="H3403" s="2">
        <v>0</v>
      </c>
      <c r="I3403" s="2">
        <v>2701</v>
      </c>
      <c r="J3403" s="2">
        <v>2439</v>
      </c>
      <c r="K3403" s="2">
        <v>749</v>
      </c>
      <c r="L3403" s="2">
        <v>39</v>
      </c>
      <c r="M3403" s="2">
        <v>0</v>
      </c>
      <c r="N3403" s="2">
        <v>21</v>
      </c>
      <c r="O3403" s="2">
        <v>39</v>
      </c>
      <c r="P3403" s="2">
        <v>43</v>
      </c>
      <c r="Q3403" s="2">
        <v>0</v>
      </c>
      <c r="R3403" s="2">
        <v>211</v>
      </c>
      <c r="S3403" s="2">
        <v>285800</v>
      </c>
      <c r="T3403" s="2">
        <v>14196600</v>
      </c>
      <c r="U3403" s="2">
        <v>86</v>
      </c>
      <c r="V3403" s="2">
        <v>254</v>
      </c>
      <c r="W3403" s="2">
        <v>0</v>
      </c>
      <c r="X3403" s="2">
        <v>369</v>
      </c>
      <c r="Y3403" s="2">
        <v>125</v>
      </c>
      <c r="Z3403" s="2">
        <v>90</v>
      </c>
      <c r="AA3403" s="9">
        <f t="shared" si="479"/>
        <v>7225</v>
      </c>
      <c r="AB3403" s="9">
        <f t="shared" si="480"/>
        <v>2676</v>
      </c>
      <c r="AC3403" s="9">
        <f t="shared" si="481"/>
        <v>353</v>
      </c>
      <c r="AD3403" s="9">
        <f t="shared" si="482"/>
        <v>211</v>
      </c>
      <c r="AE3403" s="44">
        <f t="shared" si="483"/>
        <v>1.6063775315898863E-5</v>
      </c>
      <c r="AF3403" s="9">
        <f t="shared" si="484"/>
        <v>115</v>
      </c>
      <c r="AG3403" s="9">
        <f t="shared" si="477"/>
        <v>215</v>
      </c>
      <c r="AH3403" s="44">
        <f t="shared" si="485"/>
        <v>2.4567420740664758E-5</v>
      </c>
      <c r="AI3403">
        <f>AA3403/'Totals and Drop Down Lists'!W$6*Inputs!E$37</f>
        <v>6554.0894416577457</v>
      </c>
      <c r="AJ3403">
        <f>AB3403/'Totals and Drop Down Lists'!X$6*Inputs!F$37</f>
        <v>8805.0761010575097</v>
      </c>
      <c r="AK3403">
        <f>AC3403/'Totals and Drop Down Lists'!Y$6*Inputs!G$37</f>
        <v>2327.0952385694982</v>
      </c>
      <c r="AL3403">
        <f>AD3403/'Totals and Drop Down Lists'!Z$6*Inputs!H$37</f>
        <v>1691.6927679687105</v>
      </c>
      <c r="AM3403">
        <f>AE3403/'Totals and Drop Down Lists'!AA$6*Inputs!I$37</f>
        <v>1999.7689533795899</v>
      </c>
      <c r="AN3403">
        <f>AF3403/'Totals and Drop Down Lists'!AB$6*Inputs!J$37</f>
        <v>2295.0197111396456</v>
      </c>
      <c r="AO3403">
        <f>AG3403/'Totals and Drop Down Lists'!AC$6*Inputs!K$37</f>
        <v>4004.0688785046978</v>
      </c>
      <c r="AP3403">
        <f>AH3403/'Totals and Drop Down Lists'!AD$6*Inputs!L$37</f>
        <v>5781.4488884874818</v>
      </c>
      <c r="AQ3403">
        <f>IF(OR($D3403="51",$D3403="52",$D3403="61"),(AA3403/'Totals and Drop Down Lists'!W$4)*Inputs!E$38,0)</f>
        <v>0</v>
      </c>
      <c r="AR3403">
        <f>IF(OR($D3403="51",$D3403="52",$D3403="61"),(AB3403/'Totals and Drop Down Lists'!X$4)*Inputs!F$38,0)</f>
        <v>0</v>
      </c>
      <c r="AS3403">
        <f>IF(OR($D3403="51",$D3403="52",$D3403="61"),(AC3403/'Totals and Drop Down Lists'!Y$4)*Inputs!G$38,0)</f>
        <v>0</v>
      </c>
      <c r="AT3403">
        <f>IF(OR($D3403="51",$D3403="52",$D3403="61"),(AD3403/'Totals and Drop Down Lists'!Z$4)*Inputs!H$38,0)</f>
        <v>0</v>
      </c>
      <c r="AU3403">
        <f>IF(OR($D3403="51",$D3403="52",$D3403="61"),(AE3403/'Totals and Drop Down Lists'!AA$4)*Inputs!I$38,0)</f>
        <v>0</v>
      </c>
      <c r="AV3403">
        <f>IF(OR($D3403="51",$D3403="52",$D3403="61"),(AF3403/'Totals and Drop Down Lists'!AB$4)*Inputs!J$38,0)</f>
        <v>0</v>
      </c>
      <c r="AW3403">
        <f>IF(OR($D3403="51",$D3403="52",$D3403="61"),(AG3403/'Totals and Drop Down Lists'!AC$4)*Inputs!K$38,0)</f>
        <v>0</v>
      </c>
      <c r="AX3403">
        <f>IF(OR($D3403="51",$D3403="52",$D3403="61"),(AH3403/'Totals and Drop Down Lists'!AD$4)*Inputs!L$38,0)</f>
        <v>0</v>
      </c>
      <c r="AY3403">
        <f>IF(OR($D3403="51",$D3403="52",$D3403="61"),0,(AA3403/'Totals and Drop Down Lists'!W$5)*Inputs!E$39)</f>
        <v>0</v>
      </c>
      <c r="AZ3403">
        <f>IF(OR($D3403="51",$D3403="52",$D3403="61"),0,(AB3403/'Totals and Drop Down Lists'!X$5)*Inputs!F$39)</f>
        <v>0</v>
      </c>
      <c r="BA3403">
        <f>IF(OR($D3403="51",$D3403="52",$D3403="61"),0,(AC3403/'Totals and Drop Down Lists'!Y$5)*Inputs!G$39)</f>
        <v>0</v>
      </c>
      <c r="BB3403">
        <f>IF(OR($D3403="51",$D3403="52",$D3403="61"),0,(AD3403/'Totals and Drop Down Lists'!Z$5)*Inputs!H$39)</f>
        <v>0</v>
      </c>
      <c r="BC3403">
        <f>IF(OR($D3403="51",$D3403="52",$D3403="61"),0,(AE3403/'Totals and Drop Down Lists'!AA$5)*Inputs!I$39)</f>
        <v>0</v>
      </c>
      <c r="BD3403">
        <f>IF(OR($D3403="51",$D3403="52",$D3403="61"),0,(AF3403/'Totals and Drop Down Lists'!AB$5)*Inputs!J$39)</f>
        <v>0</v>
      </c>
      <c r="BE3403">
        <f>IF(OR($D3403="51",$D3403="52",$D3403="61"),0,(AG3403/'Totals and Drop Down Lists'!AC$5)*Inputs!K$39)</f>
        <v>0</v>
      </c>
      <c r="BF3403">
        <f>IF(OR($D3403="51",$D3403="52",$D3403="61"),0,(AH3403/'Totals and Drop Down Lists'!AD$5)*Inputs!L$39)</f>
        <v>0</v>
      </c>
      <c r="BG3403" s="10">
        <f t="shared" si="478"/>
        <v>33458.25998076488</v>
      </c>
    </row>
    <row r="3404" spans="1:59">
      <c r="A3404" s="1" t="s">
        <v>7679</v>
      </c>
      <c r="B3404" s="1" t="s">
        <v>5992</v>
      </c>
      <c r="C3404" s="1" t="s">
        <v>2109</v>
      </c>
      <c r="D3404" s="1" t="s">
        <v>25</v>
      </c>
      <c r="E3404" s="1" t="s">
        <v>6099</v>
      </c>
      <c r="F3404" s="2">
        <v>37942</v>
      </c>
      <c r="G3404" s="2">
        <v>331</v>
      </c>
      <c r="H3404" s="2">
        <v>42</v>
      </c>
      <c r="I3404" s="2">
        <v>6612</v>
      </c>
      <c r="J3404" s="2">
        <v>13405</v>
      </c>
      <c r="K3404" s="2">
        <v>3848</v>
      </c>
      <c r="L3404" s="2">
        <v>82</v>
      </c>
      <c r="M3404" s="2">
        <v>19</v>
      </c>
      <c r="N3404" s="2">
        <v>34</v>
      </c>
      <c r="O3404" s="2">
        <v>4</v>
      </c>
      <c r="P3404" s="2">
        <v>51</v>
      </c>
      <c r="Q3404" s="2">
        <v>6</v>
      </c>
      <c r="R3404" s="2">
        <v>1923</v>
      </c>
      <c r="S3404" s="2">
        <v>2143700</v>
      </c>
      <c r="T3404" s="2">
        <v>122092400</v>
      </c>
      <c r="U3404" s="2">
        <v>732</v>
      </c>
      <c r="V3404" s="2">
        <v>273</v>
      </c>
      <c r="W3404" s="2">
        <v>180</v>
      </c>
      <c r="X3404" s="2">
        <v>724</v>
      </c>
      <c r="Y3404" s="2">
        <v>95</v>
      </c>
      <c r="Z3404" s="2">
        <v>363</v>
      </c>
      <c r="AA3404" s="9">
        <f t="shared" si="479"/>
        <v>37942</v>
      </c>
      <c r="AB3404" s="9">
        <f t="shared" si="480"/>
        <v>6239</v>
      </c>
      <c r="AC3404" s="9">
        <f t="shared" si="481"/>
        <v>2119</v>
      </c>
      <c r="AD3404" s="9">
        <f t="shared" si="482"/>
        <v>1923</v>
      </c>
      <c r="AE3404" s="44">
        <f t="shared" si="483"/>
        <v>7.7143456559227981E-5</v>
      </c>
      <c r="AF3404" s="9">
        <f t="shared" si="484"/>
        <v>271</v>
      </c>
      <c r="AG3404" s="9">
        <f t="shared" si="477"/>
        <v>458</v>
      </c>
      <c r="AH3404" s="44">
        <f t="shared" si="485"/>
        <v>4.891981537844995E-5</v>
      </c>
      <c r="AI3404">
        <f>AA3404/'Totals and Drop Down Lists'!W$6*Inputs!E$37</f>
        <v>34418.721328080028</v>
      </c>
      <c r="AJ3404">
        <f>AB3404/'Totals and Drop Down Lists'!X$6*Inputs!F$37</f>
        <v>20528.725633220409</v>
      </c>
      <c r="AK3404">
        <f>AC3404/'Totals and Drop Down Lists'!Y$6*Inputs!G$37</f>
        <v>13969.163769203305</v>
      </c>
      <c r="AL3404">
        <f>AD3404/'Totals and Drop Down Lists'!Z$6*Inputs!H$37</f>
        <v>15417.654942198249</v>
      </c>
      <c r="AM3404">
        <f>AE3404/'Totals and Drop Down Lists'!AA$6*Inputs!I$37</f>
        <v>9603.5387914599287</v>
      </c>
      <c r="AN3404">
        <f>AF3404/'Totals and Drop Down Lists'!AB$6*Inputs!J$37</f>
        <v>5408.2638410334248</v>
      </c>
      <c r="AO3404">
        <f>AG3404/'Totals and Drop Down Lists'!AC$6*Inputs!K$37</f>
        <v>8529.5978900239625</v>
      </c>
      <c r="AP3404">
        <f>AH3404/'Totals and Drop Down Lists'!AD$6*Inputs!L$37</f>
        <v>11512.295703740994</v>
      </c>
      <c r="AQ3404">
        <f>IF(OR($D3404="51",$D3404="52",$D3404="61"),(AA3404/'Totals and Drop Down Lists'!W$4)*Inputs!E$38,0)</f>
        <v>0</v>
      </c>
      <c r="AR3404">
        <f>IF(OR($D3404="51",$D3404="52",$D3404="61"),(AB3404/'Totals and Drop Down Lists'!X$4)*Inputs!F$38,0)</f>
        <v>0</v>
      </c>
      <c r="AS3404">
        <f>IF(OR($D3404="51",$D3404="52",$D3404="61"),(AC3404/'Totals and Drop Down Lists'!Y$4)*Inputs!G$38,0)</f>
        <v>0</v>
      </c>
      <c r="AT3404">
        <f>IF(OR($D3404="51",$D3404="52",$D3404="61"),(AD3404/'Totals and Drop Down Lists'!Z$4)*Inputs!H$38,0)</f>
        <v>0</v>
      </c>
      <c r="AU3404">
        <f>IF(OR($D3404="51",$D3404="52",$D3404="61"),(AE3404/'Totals and Drop Down Lists'!AA$4)*Inputs!I$38,0)</f>
        <v>0</v>
      </c>
      <c r="AV3404">
        <f>IF(OR($D3404="51",$D3404="52",$D3404="61"),(AF3404/'Totals and Drop Down Lists'!AB$4)*Inputs!J$38,0)</f>
        <v>0</v>
      </c>
      <c r="AW3404">
        <f>IF(OR($D3404="51",$D3404="52",$D3404="61"),(AG3404/'Totals and Drop Down Lists'!AC$4)*Inputs!K$38,0)</f>
        <v>0</v>
      </c>
      <c r="AX3404">
        <f>IF(OR($D3404="51",$D3404="52",$D3404="61"),(AH3404/'Totals and Drop Down Lists'!AD$4)*Inputs!L$38,0)</f>
        <v>0</v>
      </c>
      <c r="AY3404">
        <f>IF(OR($D3404="51",$D3404="52",$D3404="61"),0,(AA3404/'Totals and Drop Down Lists'!W$5)*Inputs!E$39)</f>
        <v>0</v>
      </c>
      <c r="AZ3404">
        <f>IF(OR($D3404="51",$D3404="52",$D3404="61"),0,(AB3404/'Totals and Drop Down Lists'!X$5)*Inputs!F$39)</f>
        <v>0</v>
      </c>
      <c r="BA3404">
        <f>IF(OR($D3404="51",$D3404="52",$D3404="61"),0,(AC3404/'Totals and Drop Down Lists'!Y$5)*Inputs!G$39)</f>
        <v>0</v>
      </c>
      <c r="BB3404">
        <f>IF(OR($D3404="51",$D3404="52",$D3404="61"),0,(AD3404/'Totals and Drop Down Lists'!Z$5)*Inputs!H$39)</f>
        <v>0</v>
      </c>
      <c r="BC3404">
        <f>IF(OR($D3404="51",$D3404="52",$D3404="61"),0,(AE3404/'Totals and Drop Down Lists'!AA$5)*Inputs!I$39)</f>
        <v>0</v>
      </c>
      <c r="BD3404">
        <f>IF(OR($D3404="51",$D3404="52",$D3404="61"),0,(AF3404/'Totals and Drop Down Lists'!AB$5)*Inputs!J$39)</f>
        <v>0</v>
      </c>
      <c r="BE3404">
        <f>IF(OR($D3404="51",$D3404="52",$D3404="61"),0,(AG3404/'Totals and Drop Down Lists'!AC$5)*Inputs!K$39)</f>
        <v>0</v>
      </c>
      <c r="BF3404">
        <f>IF(OR($D3404="51",$D3404="52",$D3404="61"),0,(AH3404/'Totals and Drop Down Lists'!AD$5)*Inputs!L$39)</f>
        <v>0</v>
      </c>
      <c r="BG3404" s="10">
        <f t="shared" si="478"/>
        <v>119387.96189896029</v>
      </c>
    </row>
    <row r="3405" spans="1:59">
      <c r="A3405" s="1" t="s">
        <v>7679</v>
      </c>
      <c r="B3405" s="1" t="s">
        <v>5992</v>
      </c>
      <c r="C3405" s="1" t="s">
        <v>6100</v>
      </c>
      <c r="D3405" s="1" t="s">
        <v>25</v>
      </c>
      <c r="E3405" s="1" t="s">
        <v>6101</v>
      </c>
      <c r="F3405" s="2">
        <v>43230</v>
      </c>
      <c r="G3405" s="2">
        <v>119</v>
      </c>
      <c r="H3405" s="2">
        <v>0</v>
      </c>
      <c r="I3405" s="2">
        <v>6959</v>
      </c>
      <c r="J3405" s="2">
        <v>16588</v>
      </c>
      <c r="K3405" s="2">
        <v>4442</v>
      </c>
      <c r="L3405" s="2">
        <v>131</v>
      </c>
      <c r="M3405" s="2">
        <v>11</v>
      </c>
      <c r="N3405" s="2">
        <v>0</v>
      </c>
      <c r="O3405" s="2">
        <v>285</v>
      </c>
      <c r="P3405" s="2">
        <v>122</v>
      </c>
      <c r="Q3405" s="2">
        <v>0</v>
      </c>
      <c r="R3405" s="2">
        <v>764</v>
      </c>
      <c r="S3405" s="2">
        <v>3368500</v>
      </c>
      <c r="T3405" s="2">
        <v>175820500</v>
      </c>
      <c r="U3405" s="2">
        <v>338</v>
      </c>
      <c r="V3405" s="2">
        <v>209</v>
      </c>
      <c r="W3405" s="2">
        <v>0</v>
      </c>
      <c r="X3405" s="2">
        <v>794</v>
      </c>
      <c r="Y3405" s="2">
        <v>104</v>
      </c>
      <c r="Z3405" s="2">
        <v>375</v>
      </c>
      <c r="AA3405" s="9">
        <f t="shared" si="479"/>
        <v>43230</v>
      </c>
      <c r="AB3405" s="9">
        <f t="shared" si="480"/>
        <v>6840</v>
      </c>
      <c r="AC3405" s="9">
        <f t="shared" si="481"/>
        <v>1313</v>
      </c>
      <c r="AD3405" s="9">
        <f t="shared" si="482"/>
        <v>764</v>
      </c>
      <c r="AE3405" s="44">
        <f t="shared" si="483"/>
        <v>8.3072803616230859E-5</v>
      </c>
      <c r="AF3405" s="9">
        <f t="shared" si="484"/>
        <v>585</v>
      </c>
      <c r="AG3405" s="9">
        <f t="shared" si="477"/>
        <v>479</v>
      </c>
      <c r="AH3405" s="44">
        <f t="shared" si="485"/>
        <v>4.772776825059902E-5</v>
      </c>
      <c r="AI3405">
        <f>AA3405/'Totals and Drop Down Lists'!W$6*Inputs!E$37</f>
        <v>39215.679801088496</v>
      </c>
      <c r="AJ3405">
        <f>AB3405/'Totals and Drop Down Lists'!X$6*Inputs!F$37</f>
        <v>22506.248330057319</v>
      </c>
      <c r="AK3405">
        <f>AC3405/'Totals and Drop Down Lists'!Y$6*Inputs!G$37</f>
        <v>8655.7395134327235</v>
      </c>
      <c r="AL3405">
        <f>AD3405/'Totals and Drop Down Lists'!Z$6*Inputs!H$37</f>
        <v>6125.3709702753313</v>
      </c>
      <c r="AM3405">
        <f>AE3405/'Totals and Drop Down Lists'!AA$6*Inputs!I$37</f>
        <v>10341.679354635722</v>
      </c>
      <c r="AN3405">
        <f>AF3405/'Totals and Drop Down Lists'!AB$6*Inputs!J$37</f>
        <v>11674.665487101673</v>
      </c>
      <c r="AO3405">
        <f>AG3405/'Totals and Drop Down Lists'!AC$6*Inputs!K$37</f>
        <v>8920.6929897848859</v>
      </c>
      <c r="AP3405">
        <f>AH3405/'Totals and Drop Down Lists'!AD$6*Inputs!L$37</f>
        <v>11231.771361560823</v>
      </c>
      <c r="AQ3405">
        <f>IF(OR($D3405="51",$D3405="52",$D3405="61"),(AA3405/'Totals and Drop Down Lists'!W$4)*Inputs!E$38,0)</f>
        <v>0</v>
      </c>
      <c r="AR3405">
        <f>IF(OR($D3405="51",$D3405="52",$D3405="61"),(AB3405/'Totals and Drop Down Lists'!X$4)*Inputs!F$38,0)</f>
        <v>0</v>
      </c>
      <c r="AS3405">
        <f>IF(OR($D3405="51",$D3405="52",$D3405="61"),(AC3405/'Totals and Drop Down Lists'!Y$4)*Inputs!G$38,0)</f>
        <v>0</v>
      </c>
      <c r="AT3405">
        <f>IF(OR($D3405="51",$D3405="52",$D3405="61"),(AD3405/'Totals and Drop Down Lists'!Z$4)*Inputs!H$38,0)</f>
        <v>0</v>
      </c>
      <c r="AU3405">
        <f>IF(OR($D3405="51",$D3405="52",$D3405="61"),(AE3405/'Totals and Drop Down Lists'!AA$4)*Inputs!I$38,0)</f>
        <v>0</v>
      </c>
      <c r="AV3405">
        <f>IF(OR($D3405="51",$D3405="52",$D3405="61"),(AF3405/'Totals and Drop Down Lists'!AB$4)*Inputs!J$38,0)</f>
        <v>0</v>
      </c>
      <c r="AW3405">
        <f>IF(OR($D3405="51",$D3405="52",$D3405="61"),(AG3405/'Totals and Drop Down Lists'!AC$4)*Inputs!K$38,0)</f>
        <v>0</v>
      </c>
      <c r="AX3405">
        <f>IF(OR($D3405="51",$D3405="52",$D3405="61"),(AH3405/'Totals and Drop Down Lists'!AD$4)*Inputs!L$38,0)</f>
        <v>0</v>
      </c>
      <c r="AY3405">
        <f>IF(OR($D3405="51",$D3405="52",$D3405="61"),0,(AA3405/'Totals and Drop Down Lists'!W$5)*Inputs!E$39)</f>
        <v>0</v>
      </c>
      <c r="AZ3405">
        <f>IF(OR($D3405="51",$D3405="52",$D3405="61"),0,(AB3405/'Totals and Drop Down Lists'!X$5)*Inputs!F$39)</f>
        <v>0</v>
      </c>
      <c r="BA3405">
        <f>IF(OR($D3405="51",$D3405="52",$D3405="61"),0,(AC3405/'Totals and Drop Down Lists'!Y$5)*Inputs!G$39)</f>
        <v>0</v>
      </c>
      <c r="BB3405">
        <f>IF(OR($D3405="51",$D3405="52",$D3405="61"),0,(AD3405/'Totals and Drop Down Lists'!Z$5)*Inputs!H$39)</f>
        <v>0</v>
      </c>
      <c r="BC3405">
        <f>IF(OR($D3405="51",$D3405="52",$D3405="61"),0,(AE3405/'Totals and Drop Down Lists'!AA$5)*Inputs!I$39)</f>
        <v>0</v>
      </c>
      <c r="BD3405">
        <f>IF(OR($D3405="51",$D3405="52",$D3405="61"),0,(AF3405/'Totals and Drop Down Lists'!AB$5)*Inputs!J$39)</f>
        <v>0</v>
      </c>
      <c r="BE3405">
        <f>IF(OR($D3405="51",$D3405="52",$D3405="61"),0,(AG3405/'Totals and Drop Down Lists'!AC$5)*Inputs!K$39)</f>
        <v>0</v>
      </c>
      <c r="BF3405">
        <f>IF(OR($D3405="51",$D3405="52",$D3405="61"),0,(AH3405/'Totals and Drop Down Lists'!AD$5)*Inputs!L$39)</f>
        <v>0</v>
      </c>
      <c r="BG3405" s="10">
        <f t="shared" si="478"/>
        <v>118671.84780793697</v>
      </c>
    </row>
    <row r="3406" spans="1:59">
      <c r="A3406" s="1" t="s">
        <v>7679</v>
      </c>
      <c r="B3406" s="1" t="s">
        <v>5992</v>
      </c>
      <c r="C3406" s="1" t="s">
        <v>2711</v>
      </c>
      <c r="D3406" s="1" t="s">
        <v>58</v>
      </c>
      <c r="E3406" s="1" t="s">
        <v>6102</v>
      </c>
      <c r="F3406" s="2">
        <v>38465</v>
      </c>
      <c r="G3406" s="2">
        <v>320</v>
      </c>
      <c r="H3406" s="2">
        <v>55</v>
      </c>
      <c r="I3406" s="2">
        <v>6718</v>
      </c>
      <c r="J3406" s="2">
        <v>11593</v>
      </c>
      <c r="K3406" s="2">
        <v>3877</v>
      </c>
      <c r="L3406" s="2">
        <v>278</v>
      </c>
      <c r="M3406" s="2">
        <v>58</v>
      </c>
      <c r="N3406" s="2">
        <v>35</v>
      </c>
      <c r="O3406" s="2">
        <v>132</v>
      </c>
      <c r="P3406" s="2">
        <v>67</v>
      </c>
      <c r="Q3406" s="2">
        <v>12</v>
      </c>
      <c r="R3406" s="2">
        <v>1293</v>
      </c>
      <c r="S3406" s="2">
        <v>2648000</v>
      </c>
      <c r="T3406" s="2">
        <v>133377500</v>
      </c>
      <c r="U3406" s="2">
        <v>211</v>
      </c>
      <c r="V3406" s="2">
        <v>515</v>
      </c>
      <c r="W3406" s="2">
        <v>84</v>
      </c>
      <c r="X3406" s="2">
        <v>1259</v>
      </c>
      <c r="Y3406" s="2">
        <v>325</v>
      </c>
      <c r="Z3406" s="2">
        <v>618</v>
      </c>
      <c r="AA3406" s="9">
        <f t="shared" si="479"/>
        <v>38465</v>
      </c>
      <c r="AB3406" s="9">
        <f t="shared" si="480"/>
        <v>6343</v>
      </c>
      <c r="AC3406" s="9">
        <f t="shared" si="481"/>
        <v>1875</v>
      </c>
      <c r="AD3406" s="9">
        <f t="shared" si="482"/>
        <v>1293</v>
      </c>
      <c r="AE3406" s="44">
        <f t="shared" si="483"/>
        <v>9.0550645816306281E-5</v>
      </c>
      <c r="AF3406" s="9">
        <f t="shared" si="484"/>
        <v>660</v>
      </c>
      <c r="AG3406" s="9">
        <f t="shared" si="477"/>
        <v>943</v>
      </c>
      <c r="AH3406" s="44">
        <f t="shared" si="485"/>
        <v>1.1734450145644669E-4</v>
      </c>
      <c r="AI3406">
        <f>AA3406/'Totals and Drop Down Lists'!W$6*Inputs!E$37</f>
        <v>34893.155761019407</v>
      </c>
      <c r="AJ3406">
        <f>AB3406/'Totals and Drop Down Lists'!X$6*Inputs!F$37</f>
        <v>20870.925900227128</v>
      </c>
      <c r="AK3406">
        <f>AC3406/'Totals and Drop Down Lists'!Y$6*Inputs!G$37</f>
        <v>12360.633349342235</v>
      </c>
      <c r="AL3406">
        <f>AD3406/'Totals and Drop Down Lists'!Z$6*Inputs!H$37</f>
        <v>10366.629142102098</v>
      </c>
      <c r="AM3406">
        <f>AE3406/'Totals and Drop Down Lists'!AA$6*Inputs!I$37</f>
        <v>11272.591072205758</v>
      </c>
      <c r="AN3406">
        <f>AF3406/'Totals and Drop Down Lists'!AB$6*Inputs!J$37</f>
        <v>13171.417472627531</v>
      </c>
      <c r="AO3406">
        <f>AG3406/'Totals and Drop Down Lists'!AC$6*Inputs!K$37</f>
        <v>17562.032336883396</v>
      </c>
      <c r="AP3406">
        <f>AH3406/'Totals and Drop Down Lists'!AD$6*Inputs!L$37</f>
        <v>27614.670855233388</v>
      </c>
      <c r="AQ3406">
        <f>IF(OR($D3406="51",$D3406="52",$D3406="61"),(AA3406/'Totals and Drop Down Lists'!W$4)*Inputs!E$38,0)</f>
        <v>0</v>
      </c>
      <c r="AR3406">
        <f>IF(OR($D3406="51",$D3406="52",$D3406="61"),(AB3406/'Totals and Drop Down Lists'!X$4)*Inputs!F$38,0)</f>
        <v>0</v>
      </c>
      <c r="AS3406">
        <f>IF(OR($D3406="51",$D3406="52",$D3406="61"),(AC3406/'Totals and Drop Down Lists'!Y$4)*Inputs!G$38,0)</f>
        <v>0</v>
      </c>
      <c r="AT3406">
        <f>IF(OR($D3406="51",$D3406="52",$D3406="61"),(AD3406/'Totals and Drop Down Lists'!Z$4)*Inputs!H$38,0)</f>
        <v>0</v>
      </c>
      <c r="AU3406">
        <f>IF(OR($D3406="51",$D3406="52",$D3406="61"),(AE3406/'Totals and Drop Down Lists'!AA$4)*Inputs!I$38,0)</f>
        <v>0</v>
      </c>
      <c r="AV3406">
        <f>IF(OR($D3406="51",$D3406="52",$D3406="61"),(AF3406/'Totals and Drop Down Lists'!AB$4)*Inputs!J$38,0)</f>
        <v>0</v>
      </c>
      <c r="AW3406">
        <f>IF(OR($D3406="51",$D3406="52",$D3406="61"),(AG3406/'Totals and Drop Down Lists'!AC$4)*Inputs!K$38,0)</f>
        <v>0</v>
      </c>
      <c r="AX3406">
        <f>IF(OR($D3406="51",$D3406="52",$D3406="61"),(AH3406/'Totals and Drop Down Lists'!AD$4)*Inputs!L$38,0)</f>
        <v>0</v>
      </c>
      <c r="AY3406">
        <f>IF(OR($D3406="51",$D3406="52",$D3406="61"),0,(AA3406/'Totals and Drop Down Lists'!W$5)*Inputs!E$39)</f>
        <v>0</v>
      </c>
      <c r="AZ3406">
        <f>IF(OR($D3406="51",$D3406="52",$D3406="61"),0,(AB3406/'Totals and Drop Down Lists'!X$5)*Inputs!F$39)</f>
        <v>0</v>
      </c>
      <c r="BA3406">
        <f>IF(OR($D3406="51",$D3406="52",$D3406="61"),0,(AC3406/'Totals and Drop Down Lists'!Y$5)*Inputs!G$39)</f>
        <v>0</v>
      </c>
      <c r="BB3406">
        <f>IF(OR($D3406="51",$D3406="52",$D3406="61"),0,(AD3406/'Totals and Drop Down Lists'!Z$5)*Inputs!H$39)</f>
        <v>0</v>
      </c>
      <c r="BC3406">
        <f>IF(OR($D3406="51",$D3406="52",$D3406="61"),0,(AE3406/'Totals and Drop Down Lists'!AA$5)*Inputs!I$39)</f>
        <v>0</v>
      </c>
      <c r="BD3406">
        <f>IF(OR($D3406="51",$D3406="52",$D3406="61"),0,(AF3406/'Totals and Drop Down Lists'!AB$5)*Inputs!J$39)</f>
        <v>0</v>
      </c>
      <c r="BE3406">
        <f>IF(OR($D3406="51",$D3406="52",$D3406="61"),0,(AG3406/'Totals and Drop Down Lists'!AC$5)*Inputs!K$39)</f>
        <v>0</v>
      </c>
      <c r="BF3406">
        <f>IF(OR($D3406="51",$D3406="52",$D3406="61"),0,(AH3406/'Totals and Drop Down Lists'!AD$5)*Inputs!L$39)</f>
        <v>0</v>
      </c>
      <c r="BG3406" s="10">
        <f t="shared" si="478"/>
        <v>148112.05588964093</v>
      </c>
    </row>
    <row r="3407" spans="1:59">
      <c r="A3407" s="1" t="s">
        <v>7679</v>
      </c>
      <c r="B3407" s="1" t="s">
        <v>5992</v>
      </c>
      <c r="C3407" s="1" t="s">
        <v>410</v>
      </c>
      <c r="D3407" s="1" t="s">
        <v>25</v>
      </c>
      <c r="E3407" s="1" t="s">
        <v>6103</v>
      </c>
      <c r="F3407" s="2">
        <v>21503</v>
      </c>
      <c r="G3407" s="2">
        <v>65</v>
      </c>
      <c r="H3407" s="2">
        <v>0</v>
      </c>
      <c r="I3407" s="2">
        <v>3731</v>
      </c>
      <c r="J3407" s="2">
        <v>7870</v>
      </c>
      <c r="K3407" s="2">
        <v>2284</v>
      </c>
      <c r="L3407" s="2">
        <v>247</v>
      </c>
      <c r="M3407" s="2">
        <v>45</v>
      </c>
      <c r="N3407" s="2">
        <v>0</v>
      </c>
      <c r="O3407" s="2">
        <v>69</v>
      </c>
      <c r="P3407" s="2">
        <v>140</v>
      </c>
      <c r="Q3407" s="2">
        <v>0</v>
      </c>
      <c r="R3407" s="2">
        <v>282</v>
      </c>
      <c r="S3407" s="2">
        <v>1451000</v>
      </c>
      <c r="T3407" s="2">
        <v>91221200</v>
      </c>
      <c r="U3407" s="2">
        <v>292</v>
      </c>
      <c r="V3407" s="2">
        <v>175</v>
      </c>
      <c r="W3407" s="2">
        <v>120</v>
      </c>
      <c r="X3407" s="2">
        <v>375</v>
      </c>
      <c r="Y3407" s="2">
        <v>40</v>
      </c>
      <c r="Z3407" s="2">
        <v>230</v>
      </c>
      <c r="AA3407" s="9">
        <f t="shared" si="479"/>
        <v>21503</v>
      </c>
      <c r="AB3407" s="9">
        <f t="shared" si="480"/>
        <v>3666</v>
      </c>
      <c r="AC3407" s="9">
        <f t="shared" si="481"/>
        <v>783</v>
      </c>
      <c r="AD3407" s="9">
        <f t="shared" si="482"/>
        <v>282</v>
      </c>
      <c r="AE3407" s="44">
        <f t="shared" si="483"/>
        <v>4.629277900547987E-5</v>
      </c>
      <c r="AF3407" s="9">
        <f t="shared" si="484"/>
        <v>80</v>
      </c>
      <c r="AG3407" s="9">
        <f t="shared" si="477"/>
        <v>270</v>
      </c>
      <c r="AH3407" s="44">
        <f t="shared" si="485"/>
        <v>2.9156555615928805E-5</v>
      </c>
      <c r="AI3407">
        <f>AA3407/'Totals and Drop Down Lists'!W$6*Inputs!E$37</f>
        <v>19506.240174943461</v>
      </c>
      <c r="AJ3407">
        <f>AB3407/'Totals and Drop Down Lists'!X$6*Inputs!F$37</f>
        <v>12062.55941198686</v>
      </c>
      <c r="AK3407">
        <f>AC3407/'Totals and Drop Down Lists'!Y$6*Inputs!G$37</f>
        <v>5161.800486685318</v>
      </c>
      <c r="AL3407">
        <f>AD3407/'Totals and Drop Down Lists'!Z$6*Inputs!H$37</f>
        <v>2260.935358138277</v>
      </c>
      <c r="AM3407">
        <f>AE3407/'Totals and Drop Down Lists'!AA$6*Inputs!I$37</f>
        <v>5762.9579846772795</v>
      </c>
      <c r="AN3407">
        <f>AF3407/'Totals and Drop Down Lists'!AB$6*Inputs!J$37</f>
        <v>1596.5354512275794</v>
      </c>
      <c r="AO3407">
        <f>AG3407/'Totals and Drop Down Lists'!AC$6*Inputs!K$37</f>
        <v>5028.3655683547368</v>
      </c>
      <c r="AP3407">
        <f>AH3407/'Totals and Drop Down Lists'!AD$6*Inputs!L$37</f>
        <v>6861.4095813003869</v>
      </c>
      <c r="AQ3407">
        <f>IF(OR($D3407="51",$D3407="52",$D3407="61"),(AA3407/'Totals and Drop Down Lists'!W$4)*Inputs!E$38,0)</f>
        <v>0</v>
      </c>
      <c r="AR3407">
        <f>IF(OR($D3407="51",$D3407="52",$D3407="61"),(AB3407/'Totals and Drop Down Lists'!X$4)*Inputs!F$38,0)</f>
        <v>0</v>
      </c>
      <c r="AS3407">
        <f>IF(OR($D3407="51",$D3407="52",$D3407="61"),(AC3407/'Totals and Drop Down Lists'!Y$4)*Inputs!G$38,0)</f>
        <v>0</v>
      </c>
      <c r="AT3407">
        <f>IF(OR($D3407="51",$D3407="52",$D3407="61"),(AD3407/'Totals and Drop Down Lists'!Z$4)*Inputs!H$38,0)</f>
        <v>0</v>
      </c>
      <c r="AU3407">
        <f>IF(OR($D3407="51",$D3407="52",$D3407="61"),(AE3407/'Totals and Drop Down Lists'!AA$4)*Inputs!I$38,0)</f>
        <v>0</v>
      </c>
      <c r="AV3407">
        <f>IF(OR($D3407="51",$D3407="52",$D3407="61"),(AF3407/'Totals and Drop Down Lists'!AB$4)*Inputs!J$38,0)</f>
        <v>0</v>
      </c>
      <c r="AW3407">
        <f>IF(OR($D3407="51",$D3407="52",$D3407="61"),(AG3407/'Totals and Drop Down Lists'!AC$4)*Inputs!K$38,0)</f>
        <v>0</v>
      </c>
      <c r="AX3407">
        <f>IF(OR($D3407="51",$D3407="52",$D3407="61"),(AH3407/'Totals and Drop Down Lists'!AD$4)*Inputs!L$38,0)</f>
        <v>0</v>
      </c>
      <c r="AY3407">
        <f>IF(OR($D3407="51",$D3407="52",$D3407="61"),0,(AA3407/'Totals and Drop Down Lists'!W$5)*Inputs!E$39)</f>
        <v>0</v>
      </c>
      <c r="AZ3407">
        <f>IF(OR($D3407="51",$D3407="52",$D3407="61"),0,(AB3407/'Totals and Drop Down Lists'!X$5)*Inputs!F$39)</f>
        <v>0</v>
      </c>
      <c r="BA3407">
        <f>IF(OR($D3407="51",$D3407="52",$D3407="61"),0,(AC3407/'Totals and Drop Down Lists'!Y$5)*Inputs!G$39)</f>
        <v>0</v>
      </c>
      <c r="BB3407">
        <f>IF(OR($D3407="51",$D3407="52",$D3407="61"),0,(AD3407/'Totals and Drop Down Lists'!Z$5)*Inputs!H$39)</f>
        <v>0</v>
      </c>
      <c r="BC3407">
        <f>IF(OR($D3407="51",$D3407="52",$D3407="61"),0,(AE3407/'Totals and Drop Down Lists'!AA$5)*Inputs!I$39)</f>
        <v>0</v>
      </c>
      <c r="BD3407">
        <f>IF(OR($D3407="51",$D3407="52",$D3407="61"),0,(AF3407/'Totals and Drop Down Lists'!AB$5)*Inputs!J$39)</f>
        <v>0</v>
      </c>
      <c r="BE3407">
        <f>IF(OR($D3407="51",$D3407="52",$D3407="61"),0,(AG3407/'Totals and Drop Down Lists'!AC$5)*Inputs!K$39)</f>
        <v>0</v>
      </c>
      <c r="BF3407">
        <f>IF(OR($D3407="51",$D3407="52",$D3407="61"),0,(AH3407/'Totals and Drop Down Lists'!AD$5)*Inputs!L$39)</f>
        <v>0</v>
      </c>
      <c r="BG3407" s="10">
        <f t="shared" si="478"/>
        <v>58240.804017313894</v>
      </c>
    </row>
    <row r="3408" spans="1:59">
      <c r="A3408" s="1" t="s">
        <v>7679</v>
      </c>
      <c r="B3408" s="1" t="s">
        <v>5992</v>
      </c>
      <c r="C3408" s="1" t="s">
        <v>6104</v>
      </c>
      <c r="D3408" s="1" t="s">
        <v>25</v>
      </c>
      <c r="E3408" s="1" t="s">
        <v>6105</v>
      </c>
      <c r="F3408" s="2">
        <v>13535</v>
      </c>
      <c r="G3408" s="2">
        <v>86</v>
      </c>
      <c r="H3408" s="2">
        <v>14</v>
      </c>
      <c r="I3408" s="2">
        <v>2032</v>
      </c>
      <c r="J3408" s="2">
        <v>5201</v>
      </c>
      <c r="K3408" s="2">
        <v>933</v>
      </c>
      <c r="L3408" s="2">
        <v>21</v>
      </c>
      <c r="M3408" s="2">
        <v>8</v>
      </c>
      <c r="N3408" s="2">
        <v>9</v>
      </c>
      <c r="O3408" s="2">
        <v>85</v>
      </c>
      <c r="P3408" s="2">
        <v>0</v>
      </c>
      <c r="Q3408" s="2">
        <v>10</v>
      </c>
      <c r="R3408" s="2">
        <v>714</v>
      </c>
      <c r="S3408" s="2">
        <v>428600</v>
      </c>
      <c r="T3408" s="2">
        <v>39042000</v>
      </c>
      <c r="U3408" s="2">
        <v>126</v>
      </c>
      <c r="V3408" s="2">
        <v>65</v>
      </c>
      <c r="W3408" s="2">
        <v>40</v>
      </c>
      <c r="X3408" s="2">
        <v>225</v>
      </c>
      <c r="Y3408" s="2">
        <v>10</v>
      </c>
      <c r="Z3408" s="2">
        <v>119</v>
      </c>
      <c r="AA3408" s="9">
        <f t="shared" si="479"/>
        <v>13535</v>
      </c>
      <c r="AB3408" s="9">
        <f t="shared" si="480"/>
        <v>1932</v>
      </c>
      <c r="AC3408" s="9">
        <f t="shared" si="481"/>
        <v>847</v>
      </c>
      <c r="AD3408" s="9">
        <f t="shared" si="482"/>
        <v>714</v>
      </c>
      <c r="AE3408" s="44">
        <f t="shared" si="483"/>
        <v>1.168886168581506E-5</v>
      </c>
      <c r="AF3408" s="9">
        <f t="shared" si="484"/>
        <v>120</v>
      </c>
      <c r="AG3408" s="9">
        <f t="shared" si="477"/>
        <v>129</v>
      </c>
      <c r="AH3408" s="44">
        <f t="shared" si="485"/>
        <v>8.6106430586785745E-6</v>
      </c>
      <c r="AI3408">
        <f>AA3408/'Totals and Drop Down Lists'!W$6*Inputs!E$37</f>
        <v>12278.14541077337</v>
      </c>
      <c r="AJ3408">
        <f>AB3408/'Totals and Drop Down Lists'!X$6*Inputs!F$37</f>
        <v>6357.0280370863647</v>
      </c>
      <c r="AK3408">
        <f>AC3408/'Totals and Drop Down Lists'!Y$6*Inputs!G$37</f>
        <v>5583.7101050095334</v>
      </c>
      <c r="AL3408">
        <f>AD3408/'Totals and Drop Down Lists'!Z$6*Inputs!H$37</f>
        <v>5724.4959067756363</v>
      </c>
      <c r="AM3408">
        <f>AE3408/'Totals and Drop Down Lists'!AA$6*Inputs!I$37</f>
        <v>1455.1387976963372</v>
      </c>
      <c r="AN3408">
        <f>AF3408/'Totals and Drop Down Lists'!AB$6*Inputs!J$37</f>
        <v>2394.8031768413693</v>
      </c>
      <c r="AO3408">
        <f>AG3408/'Totals and Drop Down Lists'!AC$6*Inputs!K$37</f>
        <v>2402.4413271028188</v>
      </c>
      <c r="AP3408">
        <f>AH3408/'Totals and Drop Down Lists'!AD$6*Inputs!L$37</f>
        <v>2026.3418478586557</v>
      </c>
      <c r="AQ3408">
        <f>IF(OR($D3408="51",$D3408="52",$D3408="61"),(AA3408/'Totals and Drop Down Lists'!W$4)*Inputs!E$38,0)</f>
        <v>0</v>
      </c>
      <c r="AR3408">
        <f>IF(OR($D3408="51",$D3408="52",$D3408="61"),(AB3408/'Totals and Drop Down Lists'!X$4)*Inputs!F$38,0)</f>
        <v>0</v>
      </c>
      <c r="AS3408">
        <f>IF(OR($D3408="51",$D3408="52",$D3408="61"),(AC3408/'Totals and Drop Down Lists'!Y$4)*Inputs!G$38,0)</f>
        <v>0</v>
      </c>
      <c r="AT3408">
        <f>IF(OR($D3408="51",$D3408="52",$D3408="61"),(AD3408/'Totals and Drop Down Lists'!Z$4)*Inputs!H$38,0)</f>
        <v>0</v>
      </c>
      <c r="AU3408">
        <f>IF(OR($D3408="51",$D3408="52",$D3408="61"),(AE3408/'Totals and Drop Down Lists'!AA$4)*Inputs!I$38,0)</f>
        <v>0</v>
      </c>
      <c r="AV3408">
        <f>IF(OR($D3408="51",$D3408="52",$D3408="61"),(AF3408/'Totals and Drop Down Lists'!AB$4)*Inputs!J$38,0)</f>
        <v>0</v>
      </c>
      <c r="AW3408">
        <f>IF(OR($D3408="51",$D3408="52",$D3408="61"),(AG3408/'Totals and Drop Down Lists'!AC$4)*Inputs!K$38,0)</f>
        <v>0</v>
      </c>
      <c r="AX3408">
        <f>IF(OR($D3408="51",$D3408="52",$D3408="61"),(AH3408/'Totals and Drop Down Lists'!AD$4)*Inputs!L$38,0)</f>
        <v>0</v>
      </c>
      <c r="AY3408">
        <f>IF(OR($D3408="51",$D3408="52",$D3408="61"),0,(AA3408/'Totals and Drop Down Lists'!W$5)*Inputs!E$39)</f>
        <v>0</v>
      </c>
      <c r="AZ3408">
        <f>IF(OR($D3408="51",$D3408="52",$D3408="61"),0,(AB3408/'Totals and Drop Down Lists'!X$5)*Inputs!F$39)</f>
        <v>0</v>
      </c>
      <c r="BA3408">
        <f>IF(OR($D3408="51",$D3408="52",$D3408="61"),0,(AC3408/'Totals and Drop Down Lists'!Y$5)*Inputs!G$39)</f>
        <v>0</v>
      </c>
      <c r="BB3408">
        <f>IF(OR($D3408="51",$D3408="52",$D3408="61"),0,(AD3408/'Totals and Drop Down Lists'!Z$5)*Inputs!H$39)</f>
        <v>0</v>
      </c>
      <c r="BC3408">
        <f>IF(OR($D3408="51",$D3408="52",$D3408="61"),0,(AE3408/'Totals and Drop Down Lists'!AA$5)*Inputs!I$39)</f>
        <v>0</v>
      </c>
      <c r="BD3408">
        <f>IF(OR($D3408="51",$D3408="52",$D3408="61"),0,(AF3408/'Totals and Drop Down Lists'!AB$5)*Inputs!J$39)</f>
        <v>0</v>
      </c>
      <c r="BE3408">
        <f>IF(OR($D3408="51",$D3408="52",$D3408="61"),0,(AG3408/'Totals and Drop Down Lists'!AC$5)*Inputs!K$39)</f>
        <v>0</v>
      </c>
      <c r="BF3408">
        <f>IF(OR($D3408="51",$D3408="52",$D3408="61"),0,(AH3408/'Totals and Drop Down Lists'!AD$5)*Inputs!L$39)</f>
        <v>0</v>
      </c>
      <c r="BG3408" s="10">
        <f t="shared" si="478"/>
        <v>38222.10460914408</v>
      </c>
    </row>
    <row r="3409" spans="1:59">
      <c r="A3409" s="1" t="s">
        <v>7679</v>
      </c>
      <c r="B3409" s="1" t="s">
        <v>5992</v>
      </c>
      <c r="C3409" s="1" t="s">
        <v>6106</v>
      </c>
      <c r="D3409" s="1" t="s">
        <v>58</v>
      </c>
      <c r="E3409" s="1" t="s">
        <v>6107</v>
      </c>
      <c r="F3409" s="2">
        <v>143272</v>
      </c>
      <c r="G3409" s="2">
        <v>1340</v>
      </c>
      <c r="H3409" s="2">
        <v>62</v>
      </c>
      <c r="I3409" s="2">
        <v>49435</v>
      </c>
      <c r="J3409" s="2">
        <v>40547</v>
      </c>
      <c r="K3409" s="2">
        <v>8936</v>
      </c>
      <c r="L3409" s="2">
        <v>2143</v>
      </c>
      <c r="M3409" s="2">
        <v>749</v>
      </c>
      <c r="N3409" s="2">
        <v>160</v>
      </c>
      <c r="O3409" s="2">
        <v>1157</v>
      </c>
      <c r="P3409" s="2">
        <v>565</v>
      </c>
      <c r="Q3409" s="2">
        <v>446</v>
      </c>
      <c r="R3409" s="2">
        <v>936</v>
      </c>
      <c r="S3409" s="2">
        <v>4965500</v>
      </c>
      <c r="T3409" s="2">
        <v>275126400</v>
      </c>
      <c r="U3409" s="2">
        <v>2010</v>
      </c>
      <c r="V3409" s="2">
        <v>1047</v>
      </c>
      <c r="W3409" s="2">
        <v>165</v>
      </c>
      <c r="X3409" s="2">
        <v>3367</v>
      </c>
      <c r="Y3409" s="2">
        <v>774</v>
      </c>
      <c r="Z3409" s="2">
        <v>1712</v>
      </c>
      <c r="AA3409" s="9">
        <f t="shared" si="479"/>
        <v>143272</v>
      </c>
      <c r="AB3409" s="9">
        <f t="shared" si="480"/>
        <v>48033</v>
      </c>
      <c r="AC3409" s="9">
        <f t="shared" si="481"/>
        <v>6156</v>
      </c>
      <c r="AD3409" s="9">
        <f t="shared" si="482"/>
        <v>936</v>
      </c>
      <c r="AE3409" s="44">
        <f t="shared" si="483"/>
        <v>1.3753821354868425E-4</v>
      </c>
      <c r="AF3409" s="9">
        <f t="shared" si="484"/>
        <v>2155</v>
      </c>
      <c r="AG3409" s="9">
        <f t="shared" si="477"/>
        <v>2486</v>
      </c>
      <c r="AH3409" s="44">
        <f t="shared" si="485"/>
        <v>2.0386217043638551E-4</v>
      </c>
      <c r="AI3409">
        <f>AA3409/'Totals and Drop Down Lists'!W$6*Inputs!E$37</f>
        <v>129967.82041317489</v>
      </c>
      <c r="AJ3409">
        <f>AB3409/'Totals and Drop Down Lists'!X$6*Inputs!F$37</f>
        <v>158047.16754936302</v>
      </c>
      <c r="AK3409">
        <f>AC3409/'Totals and Drop Down Lists'!Y$6*Inputs!G$37</f>
        <v>40582.431412560429</v>
      </c>
      <c r="AL3409">
        <f>AD3409/'Totals and Drop Down Lists'!Z$6*Inputs!H$37</f>
        <v>7504.3811887142801</v>
      </c>
      <c r="AM3409">
        <f>AE3409/'Totals and Drop Down Lists'!AA$6*Inputs!I$37</f>
        <v>17122.042854130923</v>
      </c>
      <c r="AN3409">
        <f>AF3409/'Totals and Drop Down Lists'!AB$6*Inputs!J$37</f>
        <v>43006.673717442922</v>
      </c>
      <c r="AO3409">
        <f>AG3409/'Totals and Drop Down Lists'!AC$6*Inputs!K$37</f>
        <v>46298.210381221761</v>
      </c>
      <c r="AP3409">
        <f>AH3409/'Totals and Drop Down Lists'!AD$6*Inputs!L$37</f>
        <v>47974.86602747842</v>
      </c>
      <c r="AQ3409">
        <f>IF(OR($D3409="51",$D3409="52",$D3409="61"),(AA3409/'Totals and Drop Down Lists'!W$4)*Inputs!E$38,0)</f>
        <v>0</v>
      </c>
      <c r="AR3409">
        <f>IF(OR($D3409="51",$D3409="52",$D3409="61"),(AB3409/'Totals and Drop Down Lists'!X$4)*Inputs!F$38,0)</f>
        <v>0</v>
      </c>
      <c r="AS3409">
        <f>IF(OR($D3409="51",$D3409="52",$D3409="61"),(AC3409/'Totals and Drop Down Lists'!Y$4)*Inputs!G$38,0)</f>
        <v>0</v>
      </c>
      <c r="AT3409">
        <f>IF(OR($D3409="51",$D3409="52",$D3409="61"),(AD3409/'Totals and Drop Down Lists'!Z$4)*Inputs!H$38,0)</f>
        <v>0</v>
      </c>
      <c r="AU3409">
        <f>IF(OR($D3409="51",$D3409="52",$D3409="61"),(AE3409/'Totals and Drop Down Lists'!AA$4)*Inputs!I$38,0)</f>
        <v>0</v>
      </c>
      <c r="AV3409">
        <f>IF(OR($D3409="51",$D3409="52",$D3409="61"),(AF3409/'Totals and Drop Down Lists'!AB$4)*Inputs!J$38,0)</f>
        <v>0</v>
      </c>
      <c r="AW3409">
        <f>IF(OR($D3409="51",$D3409="52",$D3409="61"),(AG3409/'Totals and Drop Down Lists'!AC$4)*Inputs!K$38,0)</f>
        <v>0</v>
      </c>
      <c r="AX3409">
        <f>IF(OR($D3409="51",$D3409="52",$D3409="61"),(AH3409/'Totals and Drop Down Lists'!AD$4)*Inputs!L$38,0)</f>
        <v>0</v>
      </c>
      <c r="AY3409">
        <f>IF(OR($D3409="51",$D3409="52",$D3409="61"),0,(AA3409/'Totals and Drop Down Lists'!W$5)*Inputs!E$39)</f>
        <v>0</v>
      </c>
      <c r="AZ3409">
        <f>IF(OR($D3409="51",$D3409="52",$D3409="61"),0,(AB3409/'Totals and Drop Down Lists'!X$5)*Inputs!F$39)</f>
        <v>0</v>
      </c>
      <c r="BA3409">
        <f>IF(OR($D3409="51",$D3409="52",$D3409="61"),0,(AC3409/'Totals and Drop Down Lists'!Y$5)*Inputs!G$39)</f>
        <v>0</v>
      </c>
      <c r="BB3409">
        <f>IF(OR($D3409="51",$D3409="52",$D3409="61"),0,(AD3409/'Totals and Drop Down Lists'!Z$5)*Inputs!H$39)</f>
        <v>0</v>
      </c>
      <c r="BC3409">
        <f>IF(OR($D3409="51",$D3409="52",$D3409="61"),0,(AE3409/'Totals and Drop Down Lists'!AA$5)*Inputs!I$39)</f>
        <v>0</v>
      </c>
      <c r="BD3409">
        <f>IF(OR($D3409="51",$D3409="52",$D3409="61"),0,(AF3409/'Totals and Drop Down Lists'!AB$5)*Inputs!J$39)</f>
        <v>0</v>
      </c>
      <c r="BE3409">
        <f>IF(OR($D3409="51",$D3409="52",$D3409="61"),0,(AG3409/'Totals and Drop Down Lists'!AC$5)*Inputs!K$39)</f>
        <v>0</v>
      </c>
      <c r="BF3409">
        <f>IF(OR($D3409="51",$D3409="52",$D3409="61"),0,(AH3409/'Totals and Drop Down Lists'!AD$5)*Inputs!L$39)</f>
        <v>0</v>
      </c>
      <c r="BG3409" s="10">
        <f t="shared" si="478"/>
        <v>490503.59354408662</v>
      </c>
    </row>
    <row r="3410" spans="1:59">
      <c r="A3410" s="1" t="s">
        <v>7679</v>
      </c>
      <c r="B3410" s="1" t="s">
        <v>5992</v>
      </c>
      <c r="C3410" s="1" t="s">
        <v>6108</v>
      </c>
      <c r="D3410" s="1" t="s">
        <v>25</v>
      </c>
      <c r="E3410" s="1" t="s">
        <v>6109</v>
      </c>
      <c r="F3410" s="2">
        <v>12415</v>
      </c>
      <c r="G3410" s="2">
        <v>69</v>
      </c>
      <c r="H3410" s="2">
        <v>0</v>
      </c>
      <c r="I3410" s="2">
        <v>2665</v>
      </c>
      <c r="J3410" s="2">
        <v>4475</v>
      </c>
      <c r="K3410" s="2">
        <v>1475</v>
      </c>
      <c r="L3410" s="2">
        <v>70</v>
      </c>
      <c r="M3410" s="2">
        <v>35</v>
      </c>
      <c r="N3410" s="2">
        <v>0</v>
      </c>
      <c r="O3410" s="2">
        <v>173</v>
      </c>
      <c r="P3410" s="2">
        <v>61</v>
      </c>
      <c r="Q3410" s="2">
        <v>0</v>
      </c>
      <c r="R3410" s="2">
        <v>285</v>
      </c>
      <c r="S3410" s="2">
        <v>864600</v>
      </c>
      <c r="T3410" s="2">
        <v>52396600</v>
      </c>
      <c r="U3410" s="2">
        <v>71</v>
      </c>
      <c r="V3410" s="2">
        <v>124</v>
      </c>
      <c r="W3410" s="2">
        <v>0</v>
      </c>
      <c r="X3410" s="2">
        <v>320</v>
      </c>
      <c r="Y3410" s="2">
        <v>95</v>
      </c>
      <c r="Z3410" s="2">
        <v>115</v>
      </c>
      <c r="AA3410" s="9">
        <f t="shared" si="479"/>
        <v>12415</v>
      </c>
      <c r="AB3410" s="9">
        <f t="shared" si="480"/>
        <v>2596</v>
      </c>
      <c r="AC3410" s="9">
        <f t="shared" si="481"/>
        <v>624</v>
      </c>
      <c r="AD3410" s="9">
        <f t="shared" si="482"/>
        <v>285</v>
      </c>
      <c r="AE3410" s="44">
        <f t="shared" si="483"/>
        <v>3.3953674967870575E-5</v>
      </c>
      <c r="AF3410" s="9">
        <f t="shared" si="484"/>
        <v>196</v>
      </c>
      <c r="AG3410" s="9">
        <f t="shared" si="477"/>
        <v>210</v>
      </c>
      <c r="AH3410" s="44">
        <f t="shared" si="485"/>
        <v>2.5755463012066116E-5</v>
      </c>
      <c r="AI3410">
        <f>AA3410/'Totals and Drop Down Lists'!W$6*Inputs!E$37</f>
        <v>11262.148154765526</v>
      </c>
      <c r="AJ3410">
        <f>AB3410/'Totals and Drop Down Lists'!X$6*Inputs!F$37</f>
        <v>8541.8451264369578</v>
      </c>
      <c r="AK3410">
        <f>AC3410/'Totals and Drop Down Lists'!Y$6*Inputs!G$37</f>
        <v>4113.6187786610963</v>
      </c>
      <c r="AL3410">
        <f>AD3410/'Totals and Drop Down Lists'!Z$6*Inputs!H$37</f>
        <v>2284.9878619482583</v>
      </c>
      <c r="AM3410">
        <f>AE3410/'Totals and Drop Down Lists'!AA$6*Inputs!I$37</f>
        <v>4226.8709390305576</v>
      </c>
      <c r="AN3410">
        <f>AF3410/'Totals and Drop Down Lists'!AB$6*Inputs!J$37</f>
        <v>3911.5118555075696</v>
      </c>
      <c r="AO3410">
        <f>AG3410/'Totals and Drop Down Lists'!AC$6*Inputs!K$37</f>
        <v>3910.9509976092399</v>
      </c>
      <c r="AP3410">
        <f>AH3410/'Totals and Drop Down Lists'!AD$6*Inputs!L$37</f>
        <v>6061.0307681636159</v>
      </c>
      <c r="AQ3410">
        <f>IF(OR($D3410="51",$D3410="52",$D3410="61"),(AA3410/'Totals and Drop Down Lists'!W$4)*Inputs!E$38,0)</f>
        <v>0</v>
      </c>
      <c r="AR3410">
        <f>IF(OR($D3410="51",$D3410="52",$D3410="61"),(AB3410/'Totals and Drop Down Lists'!X$4)*Inputs!F$38,0)</f>
        <v>0</v>
      </c>
      <c r="AS3410">
        <f>IF(OR($D3410="51",$D3410="52",$D3410="61"),(AC3410/'Totals and Drop Down Lists'!Y$4)*Inputs!G$38,0)</f>
        <v>0</v>
      </c>
      <c r="AT3410">
        <f>IF(OR($D3410="51",$D3410="52",$D3410="61"),(AD3410/'Totals and Drop Down Lists'!Z$4)*Inputs!H$38,0)</f>
        <v>0</v>
      </c>
      <c r="AU3410">
        <f>IF(OR($D3410="51",$D3410="52",$D3410="61"),(AE3410/'Totals and Drop Down Lists'!AA$4)*Inputs!I$38,0)</f>
        <v>0</v>
      </c>
      <c r="AV3410">
        <f>IF(OR($D3410="51",$D3410="52",$D3410="61"),(AF3410/'Totals and Drop Down Lists'!AB$4)*Inputs!J$38,0)</f>
        <v>0</v>
      </c>
      <c r="AW3410">
        <f>IF(OR($D3410="51",$D3410="52",$D3410="61"),(AG3410/'Totals and Drop Down Lists'!AC$4)*Inputs!K$38,0)</f>
        <v>0</v>
      </c>
      <c r="AX3410">
        <f>IF(OR($D3410="51",$D3410="52",$D3410="61"),(AH3410/'Totals and Drop Down Lists'!AD$4)*Inputs!L$38,0)</f>
        <v>0</v>
      </c>
      <c r="AY3410">
        <f>IF(OR($D3410="51",$D3410="52",$D3410="61"),0,(AA3410/'Totals and Drop Down Lists'!W$5)*Inputs!E$39)</f>
        <v>0</v>
      </c>
      <c r="AZ3410">
        <f>IF(OR($D3410="51",$D3410="52",$D3410="61"),0,(AB3410/'Totals and Drop Down Lists'!X$5)*Inputs!F$39)</f>
        <v>0</v>
      </c>
      <c r="BA3410">
        <f>IF(OR($D3410="51",$D3410="52",$D3410="61"),0,(AC3410/'Totals and Drop Down Lists'!Y$5)*Inputs!G$39)</f>
        <v>0</v>
      </c>
      <c r="BB3410">
        <f>IF(OR($D3410="51",$D3410="52",$D3410="61"),0,(AD3410/'Totals and Drop Down Lists'!Z$5)*Inputs!H$39)</f>
        <v>0</v>
      </c>
      <c r="BC3410">
        <f>IF(OR($D3410="51",$D3410="52",$D3410="61"),0,(AE3410/'Totals and Drop Down Lists'!AA$5)*Inputs!I$39)</f>
        <v>0</v>
      </c>
      <c r="BD3410">
        <f>IF(OR($D3410="51",$D3410="52",$D3410="61"),0,(AF3410/'Totals and Drop Down Lists'!AB$5)*Inputs!J$39)</f>
        <v>0</v>
      </c>
      <c r="BE3410">
        <f>IF(OR($D3410="51",$D3410="52",$D3410="61"),0,(AG3410/'Totals and Drop Down Lists'!AC$5)*Inputs!K$39)</f>
        <v>0</v>
      </c>
      <c r="BF3410">
        <f>IF(OR($D3410="51",$D3410="52",$D3410="61"),0,(AH3410/'Totals and Drop Down Lists'!AD$5)*Inputs!L$39)</f>
        <v>0</v>
      </c>
      <c r="BG3410" s="10">
        <f t="shared" si="478"/>
        <v>44312.964482122821</v>
      </c>
    </row>
    <row r="3411" spans="1:59">
      <c r="A3411" s="1" t="s">
        <v>7679</v>
      </c>
      <c r="B3411" s="1" t="s">
        <v>5992</v>
      </c>
      <c r="C3411" s="1" t="s">
        <v>6110</v>
      </c>
      <c r="D3411" s="1" t="s">
        <v>25</v>
      </c>
      <c r="E3411" s="1" t="s">
        <v>6111</v>
      </c>
      <c r="F3411" s="2">
        <v>6158</v>
      </c>
      <c r="G3411" s="2">
        <v>43</v>
      </c>
      <c r="H3411" s="2">
        <v>0</v>
      </c>
      <c r="I3411" s="2">
        <v>438</v>
      </c>
      <c r="J3411" s="2">
        <v>2337</v>
      </c>
      <c r="K3411" s="2">
        <v>249</v>
      </c>
      <c r="L3411" s="2">
        <v>46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392</v>
      </c>
      <c r="S3411" s="2">
        <v>114600</v>
      </c>
      <c r="T3411" s="2">
        <v>13766500</v>
      </c>
      <c r="U3411" s="2">
        <v>41</v>
      </c>
      <c r="V3411" s="2">
        <v>24</v>
      </c>
      <c r="W3411" s="2">
        <v>20</v>
      </c>
      <c r="X3411" s="2">
        <v>34</v>
      </c>
      <c r="Y3411" s="2">
        <v>4</v>
      </c>
      <c r="Z3411" s="2">
        <v>20</v>
      </c>
      <c r="AA3411" s="9">
        <f t="shared" si="479"/>
        <v>6158</v>
      </c>
      <c r="AB3411" s="9">
        <f t="shared" si="480"/>
        <v>395</v>
      </c>
      <c r="AC3411" s="9">
        <f t="shared" si="481"/>
        <v>438</v>
      </c>
      <c r="AD3411" s="9">
        <f t="shared" si="482"/>
        <v>392</v>
      </c>
      <c r="AE3411" s="44">
        <f t="shared" si="483"/>
        <v>1.8528308267313686E-6</v>
      </c>
      <c r="AF3411" s="9">
        <f t="shared" si="484"/>
        <v>0</v>
      </c>
      <c r="AG3411" s="9">
        <f t="shared" si="477"/>
        <v>24</v>
      </c>
      <c r="AH3411" s="44">
        <f t="shared" si="485"/>
        <v>9.5148722729585342E-7</v>
      </c>
      <c r="AI3411">
        <f>AA3411/'Totals and Drop Down Lists'!W$6*Inputs!E$37</f>
        <v>5586.1706272288438</v>
      </c>
      <c r="AJ3411">
        <f>AB3411/'Totals and Drop Down Lists'!X$6*Inputs!F$37</f>
        <v>1299.7029371889823</v>
      </c>
      <c r="AK3411">
        <f>AC3411/'Totals and Drop Down Lists'!Y$6*Inputs!G$37</f>
        <v>2887.4439504063462</v>
      </c>
      <c r="AL3411">
        <f>AD3411/'Totals and Drop Down Lists'!Z$6*Inputs!H$37</f>
        <v>3142.8604978376043</v>
      </c>
      <c r="AM3411">
        <f>AE3411/'Totals and Drop Down Lists'!AA$6*Inputs!I$37</f>
        <v>230.65770594380973</v>
      </c>
      <c r="AN3411">
        <f>AF3411/'Totals and Drop Down Lists'!AB$6*Inputs!J$37</f>
        <v>0</v>
      </c>
      <c r="AO3411">
        <f>AG3411/'Totals and Drop Down Lists'!AC$6*Inputs!K$37</f>
        <v>446.96582829819886</v>
      </c>
      <c r="AP3411">
        <f>AH3411/'Totals and Drop Down Lists'!AD$6*Inputs!L$37</f>
        <v>223.91340266152821</v>
      </c>
      <c r="AQ3411">
        <f>IF(OR($D3411="51",$D3411="52",$D3411="61"),(AA3411/'Totals and Drop Down Lists'!W$4)*Inputs!E$38,0)</f>
        <v>0</v>
      </c>
      <c r="AR3411">
        <f>IF(OR($D3411="51",$D3411="52",$D3411="61"),(AB3411/'Totals and Drop Down Lists'!X$4)*Inputs!F$38,0)</f>
        <v>0</v>
      </c>
      <c r="AS3411">
        <f>IF(OR($D3411="51",$D3411="52",$D3411="61"),(AC3411/'Totals and Drop Down Lists'!Y$4)*Inputs!G$38,0)</f>
        <v>0</v>
      </c>
      <c r="AT3411">
        <f>IF(OR($D3411="51",$D3411="52",$D3411="61"),(AD3411/'Totals and Drop Down Lists'!Z$4)*Inputs!H$38,0)</f>
        <v>0</v>
      </c>
      <c r="AU3411">
        <f>IF(OR($D3411="51",$D3411="52",$D3411="61"),(AE3411/'Totals and Drop Down Lists'!AA$4)*Inputs!I$38,0)</f>
        <v>0</v>
      </c>
      <c r="AV3411">
        <f>IF(OR($D3411="51",$D3411="52",$D3411="61"),(AF3411/'Totals and Drop Down Lists'!AB$4)*Inputs!J$38,0)</f>
        <v>0</v>
      </c>
      <c r="AW3411">
        <f>IF(OR($D3411="51",$D3411="52",$D3411="61"),(AG3411/'Totals and Drop Down Lists'!AC$4)*Inputs!K$38,0)</f>
        <v>0</v>
      </c>
      <c r="AX3411">
        <f>IF(OR($D3411="51",$D3411="52",$D3411="61"),(AH3411/'Totals and Drop Down Lists'!AD$4)*Inputs!L$38,0)</f>
        <v>0</v>
      </c>
      <c r="AY3411">
        <f>IF(OR($D3411="51",$D3411="52",$D3411="61"),0,(AA3411/'Totals and Drop Down Lists'!W$5)*Inputs!E$39)</f>
        <v>0</v>
      </c>
      <c r="AZ3411">
        <f>IF(OR($D3411="51",$D3411="52",$D3411="61"),0,(AB3411/'Totals and Drop Down Lists'!X$5)*Inputs!F$39)</f>
        <v>0</v>
      </c>
      <c r="BA3411">
        <f>IF(OR($D3411="51",$D3411="52",$D3411="61"),0,(AC3411/'Totals and Drop Down Lists'!Y$5)*Inputs!G$39)</f>
        <v>0</v>
      </c>
      <c r="BB3411">
        <f>IF(OR($D3411="51",$D3411="52",$D3411="61"),0,(AD3411/'Totals and Drop Down Lists'!Z$5)*Inputs!H$39)</f>
        <v>0</v>
      </c>
      <c r="BC3411">
        <f>IF(OR($D3411="51",$D3411="52",$D3411="61"),0,(AE3411/'Totals and Drop Down Lists'!AA$5)*Inputs!I$39)</f>
        <v>0</v>
      </c>
      <c r="BD3411">
        <f>IF(OR($D3411="51",$D3411="52",$D3411="61"),0,(AF3411/'Totals and Drop Down Lists'!AB$5)*Inputs!J$39)</f>
        <v>0</v>
      </c>
      <c r="BE3411">
        <f>IF(OR($D3411="51",$D3411="52",$D3411="61"),0,(AG3411/'Totals and Drop Down Lists'!AC$5)*Inputs!K$39)</f>
        <v>0</v>
      </c>
      <c r="BF3411">
        <f>IF(OR($D3411="51",$D3411="52",$D3411="61"),0,(AH3411/'Totals and Drop Down Lists'!AD$5)*Inputs!L$39)</f>
        <v>0</v>
      </c>
      <c r="BG3411" s="10">
        <f t="shared" si="478"/>
        <v>13817.714949565312</v>
      </c>
    </row>
    <row r="3412" spans="1:59">
      <c r="A3412" s="1" t="s">
        <v>7679</v>
      </c>
      <c r="B3412" s="1" t="s">
        <v>5992</v>
      </c>
      <c r="C3412" s="1" t="s">
        <v>2112</v>
      </c>
      <c r="D3412" s="1" t="s">
        <v>25</v>
      </c>
      <c r="E3412" s="1" t="s">
        <v>6112</v>
      </c>
      <c r="F3412" s="2">
        <v>30344</v>
      </c>
      <c r="G3412" s="2">
        <v>387</v>
      </c>
      <c r="H3412" s="2">
        <v>0</v>
      </c>
      <c r="I3412" s="2">
        <v>6215</v>
      </c>
      <c r="J3412" s="2">
        <v>11836</v>
      </c>
      <c r="K3412" s="2">
        <v>3353</v>
      </c>
      <c r="L3412" s="2">
        <v>58</v>
      </c>
      <c r="M3412" s="2">
        <v>33</v>
      </c>
      <c r="N3412" s="2">
        <v>0</v>
      </c>
      <c r="O3412" s="2">
        <v>166</v>
      </c>
      <c r="P3412" s="2">
        <v>114</v>
      </c>
      <c r="Q3412" s="2">
        <v>6</v>
      </c>
      <c r="R3412" s="2">
        <v>1100</v>
      </c>
      <c r="S3412" s="2">
        <v>1292900</v>
      </c>
      <c r="T3412" s="2">
        <v>87391500</v>
      </c>
      <c r="U3412" s="2">
        <v>178</v>
      </c>
      <c r="V3412" s="2">
        <v>467</v>
      </c>
      <c r="W3412" s="2">
        <v>28</v>
      </c>
      <c r="X3412" s="2">
        <v>949</v>
      </c>
      <c r="Y3412" s="2">
        <v>176</v>
      </c>
      <c r="Z3412" s="2">
        <v>293</v>
      </c>
      <c r="AA3412" s="9">
        <f t="shared" si="479"/>
        <v>30344</v>
      </c>
      <c r="AB3412" s="9">
        <f t="shared" si="480"/>
        <v>5828</v>
      </c>
      <c r="AC3412" s="9">
        <f t="shared" si="481"/>
        <v>1477</v>
      </c>
      <c r="AD3412" s="9">
        <f t="shared" si="482"/>
        <v>1100</v>
      </c>
      <c r="AE3412" s="44">
        <f t="shared" si="483"/>
        <v>6.633732215220316E-5</v>
      </c>
      <c r="AF3412" s="9">
        <f t="shared" si="484"/>
        <v>454</v>
      </c>
      <c r="AG3412" s="9">
        <f t="shared" si="477"/>
        <v>469</v>
      </c>
      <c r="AH3412" s="44">
        <f t="shared" si="485"/>
        <v>4.9437047525271744E-5</v>
      </c>
      <c r="AI3412">
        <f>AA3412/'Totals and Drop Down Lists'!W$6*Inputs!E$37</f>
        <v>27526.268514555384</v>
      </c>
      <c r="AJ3412">
        <f>AB3412/'Totals and Drop Down Lists'!X$6*Inputs!F$37</f>
        <v>19176.376501107312</v>
      </c>
      <c r="AK3412">
        <f>AC3412/'Totals and Drop Down Lists'!Y$6*Inputs!G$37</f>
        <v>9736.8829103885237</v>
      </c>
      <c r="AL3412">
        <f>AD3412/'Totals and Drop Down Lists'!Z$6*Inputs!H$37</f>
        <v>8819.251396993277</v>
      </c>
      <c r="AM3412">
        <f>AE3412/'Totals and Drop Down Lists'!AA$6*Inputs!I$37</f>
        <v>8258.2901392438289</v>
      </c>
      <c r="AN3412">
        <f>AF3412/'Totals and Drop Down Lists'!AB$6*Inputs!J$37</f>
        <v>9060.3386857165133</v>
      </c>
      <c r="AO3412">
        <f>AG3412/'Totals and Drop Down Lists'!AC$6*Inputs!K$37</f>
        <v>8734.4572279939675</v>
      </c>
      <c r="AP3412">
        <f>AH3412/'Totals and Drop Down Lists'!AD$6*Inputs!L$37</f>
        <v>11634.015897810172</v>
      </c>
      <c r="AQ3412">
        <f>IF(OR($D3412="51",$D3412="52",$D3412="61"),(AA3412/'Totals and Drop Down Lists'!W$4)*Inputs!E$38,0)</f>
        <v>0</v>
      </c>
      <c r="AR3412">
        <f>IF(OR($D3412="51",$D3412="52",$D3412="61"),(AB3412/'Totals and Drop Down Lists'!X$4)*Inputs!F$38,0)</f>
        <v>0</v>
      </c>
      <c r="AS3412">
        <f>IF(OR($D3412="51",$D3412="52",$D3412="61"),(AC3412/'Totals and Drop Down Lists'!Y$4)*Inputs!G$38,0)</f>
        <v>0</v>
      </c>
      <c r="AT3412">
        <f>IF(OR($D3412="51",$D3412="52",$D3412="61"),(AD3412/'Totals and Drop Down Lists'!Z$4)*Inputs!H$38,0)</f>
        <v>0</v>
      </c>
      <c r="AU3412">
        <f>IF(OR($D3412="51",$D3412="52",$D3412="61"),(AE3412/'Totals and Drop Down Lists'!AA$4)*Inputs!I$38,0)</f>
        <v>0</v>
      </c>
      <c r="AV3412">
        <f>IF(OR($D3412="51",$D3412="52",$D3412="61"),(AF3412/'Totals and Drop Down Lists'!AB$4)*Inputs!J$38,0)</f>
        <v>0</v>
      </c>
      <c r="AW3412">
        <f>IF(OR($D3412="51",$D3412="52",$D3412="61"),(AG3412/'Totals and Drop Down Lists'!AC$4)*Inputs!K$38,0)</f>
        <v>0</v>
      </c>
      <c r="AX3412">
        <f>IF(OR($D3412="51",$D3412="52",$D3412="61"),(AH3412/'Totals and Drop Down Lists'!AD$4)*Inputs!L$38,0)</f>
        <v>0</v>
      </c>
      <c r="AY3412">
        <f>IF(OR($D3412="51",$D3412="52",$D3412="61"),0,(AA3412/'Totals and Drop Down Lists'!W$5)*Inputs!E$39)</f>
        <v>0</v>
      </c>
      <c r="AZ3412">
        <f>IF(OR($D3412="51",$D3412="52",$D3412="61"),0,(AB3412/'Totals and Drop Down Lists'!X$5)*Inputs!F$39)</f>
        <v>0</v>
      </c>
      <c r="BA3412">
        <f>IF(OR($D3412="51",$D3412="52",$D3412="61"),0,(AC3412/'Totals and Drop Down Lists'!Y$5)*Inputs!G$39)</f>
        <v>0</v>
      </c>
      <c r="BB3412">
        <f>IF(OR($D3412="51",$D3412="52",$D3412="61"),0,(AD3412/'Totals and Drop Down Lists'!Z$5)*Inputs!H$39)</f>
        <v>0</v>
      </c>
      <c r="BC3412">
        <f>IF(OR($D3412="51",$D3412="52",$D3412="61"),0,(AE3412/'Totals and Drop Down Lists'!AA$5)*Inputs!I$39)</f>
        <v>0</v>
      </c>
      <c r="BD3412">
        <f>IF(OR($D3412="51",$D3412="52",$D3412="61"),0,(AF3412/'Totals and Drop Down Lists'!AB$5)*Inputs!J$39)</f>
        <v>0</v>
      </c>
      <c r="BE3412">
        <f>IF(OR($D3412="51",$D3412="52",$D3412="61"),0,(AG3412/'Totals and Drop Down Lists'!AC$5)*Inputs!K$39)</f>
        <v>0</v>
      </c>
      <c r="BF3412">
        <f>IF(OR($D3412="51",$D3412="52",$D3412="61"),0,(AH3412/'Totals and Drop Down Lists'!AD$5)*Inputs!L$39)</f>
        <v>0</v>
      </c>
      <c r="BG3412" s="10">
        <f t="shared" si="478"/>
        <v>102945.88127380898</v>
      </c>
    </row>
    <row r="3413" spans="1:59">
      <c r="A3413" s="1" t="s">
        <v>7679</v>
      </c>
      <c r="B3413" s="1" t="s">
        <v>5992</v>
      </c>
      <c r="C3413" s="1" t="s">
        <v>6113</v>
      </c>
      <c r="D3413" s="1" t="s">
        <v>25</v>
      </c>
      <c r="E3413" s="1" t="s">
        <v>6114</v>
      </c>
      <c r="F3413" s="2">
        <v>8046</v>
      </c>
      <c r="G3413" s="2">
        <v>45</v>
      </c>
      <c r="H3413" s="2">
        <v>0</v>
      </c>
      <c r="I3413" s="2">
        <v>1908</v>
      </c>
      <c r="J3413" s="2">
        <v>2588</v>
      </c>
      <c r="K3413" s="2">
        <v>811</v>
      </c>
      <c r="L3413" s="2">
        <v>73</v>
      </c>
      <c r="M3413" s="2">
        <v>14</v>
      </c>
      <c r="N3413" s="2">
        <v>0</v>
      </c>
      <c r="O3413" s="2">
        <v>51</v>
      </c>
      <c r="P3413" s="2">
        <v>12</v>
      </c>
      <c r="Q3413" s="2">
        <v>7</v>
      </c>
      <c r="R3413" s="2">
        <v>250</v>
      </c>
      <c r="S3413" s="2">
        <v>417500</v>
      </c>
      <c r="T3413" s="2">
        <v>33407800</v>
      </c>
      <c r="U3413" s="2">
        <v>92</v>
      </c>
      <c r="V3413" s="2">
        <v>39</v>
      </c>
      <c r="W3413" s="2">
        <v>54</v>
      </c>
      <c r="X3413" s="2">
        <v>152</v>
      </c>
      <c r="Y3413" s="2">
        <v>39</v>
      </c>
      <c r="Z3413" s="2">
        <v>59</v>
      </c>
      <c r="AA3413" s="9">
        <f t="shared" si="479"/>
        <v>8046</v>
      </c>
      <c r="AB3413" s="9">
        <f t="shared" si="480"/>
        <v>1863</v>
      </c>
      <c r="AC3413" s="9">
        <f t="shared" si="481"/>
        <v>407</v>
      </c>
      <c r="AD3413" s="9">
        <f t="shared" si="482"/>
        <v>250</v>
      </c>
      <c r="AE3413" s="44">
        <f t="shared" si="483"/>
        <v>1.7748972739113949E-5</v>
      </c>
      <c r="AF3413" s="9">
        <f t="shared" si="484"/>
        <v>59</v>
      </c>
      <c r="AG3413" s="9">
        <f t="shared" si="477"/>
        <v>98</v>
      </c>
      <c r="AH3413" s="44">
        <f t="shared" si="485"/>
        <v>1.1427039910403681E-5</v>
      </c>
      <c r="AI3413">
        <f>AA3413/'Totals and Drop Down Lists'!W$6*Inputs!E$37</f>
        <v>7298.8517159277817</v>
      </c>
      <c r="AJ3413">
        <f>AB3413/'Totals and Drop Down Lists'!X$6*Inputs!F$37</f>
        <v>6129.9913214761373</v>
      </c>
      <c r="AK3413">
        <f>AC3413/'Totals and Drop Down Lists'!Y$6*Inputs!G$37</f>
        <v>2683.0814790305549</v>
      </c>
      <c r="AL3413">
        <f>AD3413/'Totals and Drop Down Lists'!Z$6*Inputs!H$37</f>
        <v>2004.3753174984722</v>
      </c>
      <c r="AM3413">
        <f>AE3413/'Totals and Drop Down Lists'!AA$6*Inputs!I$37</f>
        <v>2209.5580858212898</v>
      </c>
      <c r="AN3413">
        <f>AF3413/'Totals and Drop Down Lists'!AB$6*Inputs!J$37</f>
        <v>1177.4448952803398</v>
      </c>
      <c r="AO3413">
        <f>AG3413/'Totals and Drop Down Lists'!AC$6*Inputs!K$37</f>
        <v>1825.1104655509787</v>
      </c>
      <c r="AP3413">
        <f>AH3413/'Totals and Drop Down Lists'!AD$6*Inputs!L$37</f>
        <v>2689.1242628231157</v>
      </c>
      <c r="AQ3413">
        <f>IF(OR($D3413="51",$D3413="52",$D3413="61"),(AA3413/'Totals and Drop Down Lists'!W$4)*Inputs!E$38,0)</f>
        <v>0</v>
      </c>
      <c r="AR3413">
        <f>IF(OR($D3413="51",$D3413="52",$D3413="61"),(AB3413/'Totals and Drop Down Lists'!X$4)*Inputs!F$38,0)</f>
        <v>0</v>
      </c>
      <c r="AS3413">
        <f>IF(OR($D3413="51",$D3413="52",$D3413="61"),(AC3413/'Totals and Drop Down Lists'!Y$4)*Inputs!G$38,0)</f>
        <v>0</v>
      </c>
      <c r="AT3413">
        <f>IF(OR($D3413="51",$D3413="52",$D3413="61"),(AD3413/'Totals and Drop Down Lists'!Z$4)*Inputs!H$38,0)</f>
        <v>0</v>
      </c>
      <c r="AU3413">
        <f>IF(OR($D3413="51",$D3413="52",$D3413="61"),(AE3413/'Totals and Drop Down Lists'!AA$4)*Inputs!I$38,0)</f>
        <v>0</v>
      </c>
      <c r="AV3413">
        <f>IF(OR($D3413="51",$D3413="52",$D3413="61"),(AF3413/'Totals and Drop Down Lists'!AB$4)*Inputs!J$38,0)</f>
        <v>0</v>
      </c>
      <c r="AW3413">
        <f>IF(OR($D3413="51",$D3413="52",$D3413="61"),(AG3413/'Totals and Drop Down Lists'!AC$4)*Inputs!K$38,0)</f>
        <v>0</v>
      </c>
      <c r="AX3413">
        <f>IF(OR($D3413="51",$D3413="52",$D3413="61"),(AH3413/'Totals and Drop Down Lists'!AD$4)*Inputs!L$38,0)</f>
        <v>0</v>
      </c>
      <c r="AY3413">
        <f>IF(OR($D3413="51",$D3413="52",$D3413="61"),0,(AA3413/'Totals and Drop Down Lists'!W$5)*Inputs!E$39)</f>
        <v>0</v>
      </c>
      <c r="AZ3413">
        <f>IF(OR($D3413="51",$D3413="52",$D3413="61"),0,(AB3413/'Totals and Drop Down Lists'!X$5)*Inputs!F$39)</f>
        <v>0</v>
      </c>
      <c r="BA3413">
        <f>IF(OR($D3413="51",$D3413="52",$D3413="61"),0,(AC3413/'Totals and Drop Down Lists'!Y$5)*Inputs!G$39)</f>
        <v>0</v>
      </c>
      <c r="BB3413">
        <f>IF(OR($D3413="51",$D3413="52",$D3413="61"),0,(AD3413/'Totals and Drop Down Lists'!Z$5)*Inputs!H$39)</f>
        <v>0</v>
      </c>
      <c r="BC3413">
        <f>IF(OR($D3413="51",$D3413="52",$D3413="61"),0,(AE3413/'Totals and Drop Down Lists'!AA$5)*Inputs!I$39)</f>
        <v>0</v>
      </c>
      <c r="BD3413">
        <f>IF(OR($D3413="51",$D3413="52",$D3413="61"),0,(AF3413/'Totals and Drop Down Lists'!AB$5)*Inputs!J$39)</f>
        <v>0</v>
      </c>
      <c r="BE3413">
        <f>IF(OR($D3413="51",$D3413="52",$D3413="61"),0,(AG3413/'Totals and Drop Down Lists'!AC$5)*Inputs!K$39)</f>
        <v>0</v>
      </c>
      <c r="BF3413">
        <f>IF(OR($D3413="51",$D3413="52",$D3413="61"),0,(AH3413/'Totals and Drop Down Lists'!AD$5)*Inputs!L$39)</f>
        <v>0</v>
      </c>
      <c r="BG3413" s="10">
        <f t="shared" si="478"/>
        <v>26017.537543408671</v>
      </c>
    </row>
    <row r="3414" spans="1:59">
      <c r="A3414" s="1" t="s">
        <v>7679</v>
      </c>
      <c r="B3414" s="1" t="s">
        <v>5992</v>
      </c>
      <c r="C3414" s="1" t="s">
        <v>33</v>
      </c>
      <c r="D3414" s="1" t="s">
        <v>58</v>
      </c>
      <c r="E3414" s="1" t="s">
        <v>6115</v>
      </c>
      <c r="F3414" s="2">
        <v>31500</v>
      </c>
      <c r="G3414" s="2">
        <v>100</v>
      </c>
      <c r="H3414" s="2">
        <v>0</v>
      </c>
      <c r="I3414" s="2">
        <v>3007</v>
      </c>
      <c r="J3414" s="2">
        <v>10692</v>
      </c>
      <c r="K3414" s="2">
        <v>2004</v>
      </c>
      <c r="L3414" s="2">
        <v>117</v>
      </c>
      <c r="M3414" s="2">
        <v>28</v>
      </c>
      <c r="N3414" s="2">
        <v>0</v>
      </c>
      <c r="O3414" s="2">
        <v>110</v>
      </c>
      <c r="P3414" s="2">
        <v>12</v>
      </c>
      <c r="Q3414" s="2">
        <v>0</v>
      </c>
      <c r="R3414" s="2">
        <v>315</v>
      </c>
      <c r="S3414" s="2">
        <v>1764700</v>
      </c>
      <c r="T3414" s="2">
        <v>122415200</v>
      </c>
      <c r="U3414" s="2">
        <v>256</v>
      </c>
      <c r="V3414" s="2">
        <v>59</v>
      </c>
      <c r="W3414" s="2">
        <v>0</v>
      </c>
      <c r="X3414" s="2">
        <v>249</v>
      </c>
      <c r="Y3414" s="2">
        <v>10</v>
      </c>
      <c r="Z3414" s="2">
        <v>143</v>
      </c>
      <c r="AA3414" s="9">
        <f t="shared" si="479"/>
        <v>31500</v>
      </c>
      <c r="AB3414" s="9">
        <f t="shared" si="480"/>
        <v>2907</v>
      </c>
      <c r="AC3414" s="9">
        <f t="shared" si="481"/>
        <v>582</v>
      </c>
      <c r="AD3414" s="9">
        <f t="shared" si="482"/>
        <v>315</v>
      </c>
      <c r="AE3414" s="44">
        <f t="shared" si="483"/>
        <v>2.6232052343181807E-5</v>
      </c>
      <c r="AF3414" s="9">
        <f t="shared" si="484"/>
        <v>190</v>
      </c>
      <c r="AG3414" s="9">
        <f t="shared" si="477"/>
        <v>153</v>
      </c>
      <c r="AH3414" s="44">
        <f t="shared" si="485"/>
        <v>1.0670414352512021E-5</v>
      </c>
      <c r="AI3414">
        <f>AA3414/'Totals and Drop Down Lists'!W$6*Inputs!E$37</f>
        <v>28574.922825220623</v>
      </c>
      <c r="AJ3414">
        <f>AB3414/'Totals and Drop Down Lists'!X$6*Inputs!F$37</f>
        <v>9565.1555402743597</v>
      </c>
      <c r="AK3414">
        <f>AC3414/'Totals and Drop Down Lists'!Y$6*Inputs!G$37</f>
        <v>3836.7405916358302</v>
      </c>
      <c r="AL3414">
        <f>AD3414/'Totals and Drop Down Lists'!Z$6*Inputs!H$37</f>
        <v>2525.5129000480747</v>
      </c>
      <c r="AM3414">
        <f>AE3414/'Totals and Drop Down Lists'!AA$6*Inputs!I$37</f>
        <v>3265.6111547703108</v>
      </c>
      <c r="AN3414">
        <f>AF3414/'Totals and Drop Down Lists'!AB$6*Inputs!J$37</f>
        <v>3791.7716966655007</v>
      </c>
      <c r="AO3414">
        <f>AG3414/'Totals and Drop Down Lists'!AC$6*Inputs!K$37</f>
        <v>2849.4071554010175</v>
      </c>
      <c r="AP3414">
        <f>AH3414/'Totals and Drop Down Lists'!AD$6*Inputs!L$37</f>
        <v>2511.0676390997583</v>
      </c>
      <c r="AQ3414">
        <f>IF(OR($D3414="51",$D3414="52",$D3414="61"),(AA3414/'Totals and Drop Down Lists'!W$4)*Inputs!E$38,0)</f>
        <v>0</v>
      </c>
      <c r="AR3414">
        <f>IF(OR($D3414="51",$D3414="52",$D3414="61"),(AB3414/'Totals and Drop Down Lists'!X$4)*Inputs!F$38,0)</f>
        <v>0</v>
      </c>
      <c r="AS3414">
        <f>IF(OR($D3414="51",$D3414="52",$D3414="61"),(AC3414/'Totals and Drop Down Lists'!Y$4)*Inputs!G$38,0)</f>
        <v>0</v>
      </c>
      <c r="AT3414">
        <f>IF(OR($D3414="51",$D3414="52",$D3414="61"),(AD3414/'Totals and Drop Down Lists'!Z$4)*Inputs!H$38,0)</f>
        <v>0</v>
      </c>
      <c r="AU3414">
        <f>IF(OR($D3414="51",$D3414="52",$D3414="61"),(AE3414/'Totals and Drop Down Lists'!AA$4)*Inputs!I$38,0)</f>
        <v>0</v>
      </c>
      <c r="AV3414">
        <f>IF(OR($D3414="51",$D3414="52",$D3414="61"),(AF3414/'Totals and Drop Down Lists'!AB$4)*Inputs!J$38,0)</f>
        <v>0</v>
      </c>
      <c r="AW3414">
        <f>IF(OR($D3414="51",$D3414="52",$D3414="61"),(AG3414/'Totals and Drop Down Lists'!AC$4)*Inputs!K$38,0)</f>
        <v>0</v>
      </c>
      <c r="AX3414">
        <f>IF(OR($D3414="51",$D3414="52",$D3414="61"),(AH3414/'Totals and Drop Down Lists'!AD$4)*Inputs!L$38,0)</f>
        <v>0</v>
      </c>
      <c r="AY3414">
        <f>IF(OR($D3414="51",$D3414="52",$D3414="61"),0,(AA3414/'Totals and Drop Down Lists'!W$5)*Inputs!E$39)</f>
        <v>0</v>
      </c>
      <c r="AZ3414">
        <f>IF(OR($D3414="51",$D3414="52",$D3414="61"),0,(AB3414/'Totals and Drop Down Lists'!X$5)*Inputs!F$39)</f>
        <v>0</v>
      </c>
      <c r="BA3414">
        <f>IF(OR($D3414="51",$D3414="52",$D3414="61"),0,(AC3414/'Totals and Drop Down Lists'!Y$5)*Inputs!G$39)</f>
        <v>0</v>
      </c>
      <c r="BB3414">
        <f>IF(OR($D3414="51",$D3414="52",$D3414="61"),0,(AD3414/'Totals and Drop Down Lists'!Z$5)*Inputs!H$39)</f>
        <v>0</v>
      </c>
      <c r="BC3414">
        <f>IF(OR($D3414="51",$D3414="52",$D3414="61"),0,(AE3414/'Totals and Drop Down Lists'!AA$5)*Inputs!I$39)</f>
        <v>0</v>
      </c>
      <c r="BD3414">
        <f>IF(OR($D3414="51",$D3414="52",$D3414="61"),0,(AF3414/'Totals and Drop Down Lists'!AB$5)*Inputs!J$39)</f>
        <v>0</v>
      </c>
      <c r="BE3414">
        <f>IF(OR($D3414="51",$D3414="52",$D3414="61"),0,(AG3414/'Totals and Drop Down Lists'!AC$5)*Inputs!K$39)</f>
        <v>0</v>
      </c>
      <c r="BF3414">
        <f>IF(OR($D3414="51",$D3414="52",$D3414="61"),0,(AH3414/'Totals and Drop Down Lists'!AD$5)*Inputs!L$39)</f>
        <v>0</v>
      </c>
      <c r="BG3414" s="10">
        <f t="shared" si="478"/>
        <v>56920.189503115478</v>
      </c>
    </row>
    <row r="3415" spans="1:59">
      <c r="A3415" s="1" t="s">
        <v>7679</v>
      </c>
      <c r="B3415" s="1" t="s">
        <v>5992</v>
      </c>
      <c r="C3415" s="1" t="s">
        <v>1556</v>
      </c>
      <c r="D3415" s="1" t="s">
        <v>25</v>
      </c>
      <c r="E3415" s="1" t="s">
        <v>6116</v>
      </c>
      <c r="F3415" s="2">
        <v>50865</v>
      </c>
      <c r="G3415" s="2">
        <v>353</v>
      </c>
      <c r="H3415" s="2">
        <v>11</v>
      </c>
      <c r="I3415" s="2">
        <v>11766</v>
      </c>
      <c r="J3415" s="2">
        <v>17422</v>
      </c>
      <c r="K3415" s="2">
        <v>4909</v>
      </c>
      <c r="L3415" s="2">
        <v>523</v>
      </c>
      <c r="M3415" s="2">
        <v>88</v>
      </c>
      <c r="N3415" s="2">
        <v>12</v>
      </c>
      <c r="O3415" s="2">
        <v>263</v>
      </c>
      <c r="P3415" s="2">
        <v>55</v>
      </c>
      <c r="Q3415" s="2">
        <v>42</v>
      </c>
      <c r="R3415" s="2">
        <v>1627</v>
      </c>
      <c r="S3415" s="2">
        <v>2639000</v>
      </c>
      <c r="T3415" s="2">
        <v>159240400</v>
      </c>
      <c r="U3415" s="2">
        <v>310</v>
      </c>
      <c r="V3415" s="2">
        <v>648</v>
      </c>
      <c r="W3415" s="2">
        <v>50</v>
      </c>
      <c r="X3415" s="2">
        <v>1429</v>
      </c>
      <c r="Y3415" s="2">
        <v>289</v>
      </c>
      <c r="Z3415" s="2">
        <v>577</v>
      </c>
      <c r="AA3415" s="9">
        <f t="shared" si="479"/>
        <v>50865</v>
      </c>
      <c r="AB3415" s="9">
        <f t="shared" si="480"/>
        <v>11402</v>
      </c>
      <c r="AC3415" s="9">
        <f t="shared" si="481"/>
        <v>2610</v>
      </c>
      <c r="AD3415" s="9">
        <f t="shared" si="482"/>
        <v>1627</v>
      </c>
      <c r="AE3415" s="44">
        <f t="shared" si="483"/>
        <v>9.6601493476785048E-5</v>
      </c>
      <c r="AF3415" s="9">
        <f t="shared" si="484"/>
        <v>731</v>
      </c>
      <c r="AG3415" s="9">
        <f t="shared" si="477"/>
        <v>866</v>
      </c>
      <c r="AH3415" s="44">
        <f t="shared" si="485"/>
        <v>9.0795432354447126E-5</v>
      </c>
      <c r="AI3415">
        <f>AA3415/'Totals and Drop Down Lists'!W$6*Inputs!E$37</f>
        <v>46141.696809677684</v>
      </c>
      <c r="AJ3415">
        <f>AB3415/'Totals and Drop Down Lists'!X$6*Inputs!F$37</f>
        <v>37516.99465779437</v>
      </c>
      <c r="AK3415">
        <f>AC3415/'Totals and Drop Down Lists'!Y$6*Inputs!G$37</f>
        <v>17206.001622284391</v>
      </c>
      <c r="AL3415">
        <f>AD3415/'Totals and Drop Down Lists'!Z$6*Inputs!H$37</f>
        <v>13044.474566280058</v>
      </c>
      <c r="AM3415">
        <f>AE3415/'Totals and Drop Down Lists'!AA$6*Inputs!I$37</f>
        <v>12025.857166576419</v>
      </c>
      <c r="AN3415">
        <f>AF3415/'Totals and Drop Down Lists'!AB$6*Inputs!J$37</f>
        <v>14588.342685592006</v>
      </c>
      <c r="AO3415">
        <f>AG3415/'Totals and Drop Down Lists'!AC$6*Inputs!K$37</f>
        <v>16128.016971093342</v>
      </c>
      <c r="AP3415">
        <f>AH3415/'Totals and Drop Down Lists'!AD$6*Inputs!L$37</f>
        <v>21366.880838104411</v>
      </c>
      <c r="AQ3415">
        <f>IF(OR($D3415="51",$D3415="52",$D3415="61"),(AA3415/'Totals and Drop Down Lists'!W$4)*Inputs!E$38,0)</f>
        <v>0</v>
      </c>
      <c r="AR3415">
        <f>IF(OR($D3415="51",$D3415="52",$D3415="61"),(AB3415/'Totals and Drop Down Lists'!X$4)*Inputs!F$38,0)</f>
        <v>0</v>
      </c>
      <c r="AS3415">
        <f>IF(OR($D3415="51",$D3415="52",$D3415="61"),(AC3415/'Totals and Drop Down Lists'!Y$4)*Inputs!G$38,0)</f>
        <v>0</v>
      </c>
      <c r="AT3415">
        <f>IF(OR($D3415="51",$D3415="52",$D3415="61"),(AD3415/'Totals and Drop Down Lists'!Z$4)*Inputs!H$38,0)</f>
        <v>0</v>
      </c>
      <c r="AU3415">
        <f>IF(OR($D3415="51",$D3415="52",$D3415="61"),(AE3415/'Totals and Drop Down Lists'!AA$4)*Inputs!I$38,0)</f>
        <v>0</v>
      </c>
      <c r="AV3415">
        <f>IF(OR($D3415="51",$D3415="52",$D3415="61"),(AF3415/'Totals and Drop Down Lists'!AB$4)*Inputs!J$38,0)</f>
        <v>0</v>
      </c>
      <c r="AW3415">
        <f>IF(OR($D3415="51",$D3415="52",$D3415="61"),(AG3415/'Totals and Drop Down Lists'!AC$4)*Inputs!K$38,0)</f>
        <v>0</v>
      </c>
      <c r="AX3415">
        <f>IF(OR($D3415="51",$D3415="52",$D3415="61"),(AH3415/'Totals and Drop Down Lists'!AD$4)*Inputs!L$38,0)</f>
        <v>0</v>
      </c>
      <c r="AY3415">
        <f>IF(OR($D3415="51",$D3415="52",$D3415="61"),0,(AA3415/'Totals and Drop Down Lists'!W$5)*Inputs!E$39)</f>
        <v>0</v>
      </c>
      <c r="AZ3415">
        <f>IF(OR($D3415="51",$D3415="52",$D3415="61"),0,(AB3415/'Totals and Drop Down Lists'!X$5)*Inputs!F$39)</f>
        <v>0</v>
      </c>
      <c r="BA3415">
        <f>IF(OR($D3415="51",$D3415="52",$D3415="61"),0,(AC3415/'Totals and Drop Down Lists'!Y$5)*Inputs!G$39)</f>
        <v>0</v>
      </c>
      <c r="BB3415">
        <f>IF(OR($D3415="51",$D3415="52",$D3415="61"),0,(AD3415/'Totals and Drop Down Lists'!Z$5)*Inputs!H$39)</f>
        <v>0</v>
      </c>
      <c r="BC3415">
        <f>IF(OR($D3415="51",$D3415="52",$D3415="61"),0,(AE3415/'Totals and Drop Down Lists'!AA$5)*Inputs!I$39)</f>
        <v>0</v>
      </c>
      <c r="BD3415">
        <f>IF(OR($D3415="51",$D3415="52",$D3415="61"),0,(AF3415/'Totals and Drop Down Lists'!AB$5)*Inputs!J$39)</f>
        <v>0</v>
      </c>
      <c r="BE3415">
        <f>IF(OR($D3415="51",$D3415="52",$D3415="61"),0,(AG3415/'Totals and Drop Down Lists'!AC$5)*Inputs!K$39)</f>
        <v>0</v>
      </c>
      <c r="BF3415">
        <f>IF(OR($D3415="51",$D3415="52",$D3415="61"),0,(AH3415/'Totals and Drop Down Lists'!AD$5)*Inputs!L$39)</f>
        <v>0</v>
      </c>
      <c r="BG3415" s="10">
        <f t="shared" si="478"/>
        <v>178018.26531740266</v>
      </c>
    </row>
    <row r="3416" spans="1:59">
      <c r="A3416" s="1" t="s">
        <v>7679</v>
      </c>
      <c r="B3416" s="1" t="s">
        <v>5992</v>
      </c>
      <c r="C3416" s="1" t="s">
        <v>6117</v>
      </c>
      <c r="D3416" s="1" t="s">
        <v>25</v>
      </c>
      <c r="E3416" s="1" t="s">
        <v>6118</v>
      </c>
      <c r="F3416" s="2">
        <v>3068</v>
      </c>
      <c r="G3416" s="2">
        <v>3</v>
      </c>
      <c r="H3416" s="2">
        <v>0</v>
      </c>
      <c r="I3416" s="2">
        <v>453</v>
      </c>
      <c r="J3416" s="2">
        <v>1039</v>
      </c>
      <c r="K3416" s="2">
        <v>214</v>
      </c>
      <c r="L3416" s="2">
        <v>46</v>
      </c>
      <c r="M3416" s="2">
        <v>0</v>
      </c>
      <c r="N3416" s="2">
        <v>5</v>
      </c>
      <c r="O3416" s="2">
        <v>27</v>
      </c>
      <c r="P3416" s="2">
        <v>0</v>
      </c>
      <c r="Q3416" s="2">
        <v>0</v>
      </c>
      <c r="R3416" s="2">
        <v>94</v>
      </c>
      <c r="S3416" s="2">
        <v>81600</v>
      </c>
      <c r="T3416" s="2">
        <v>10109400</v>
      </c>
      <c r="U3416" s="2">
        <v>10</v>
      </c>
      <c r="V3416" s="2">
        <v>15</v>
      </c>
      <c r="W3416" s="2">
        <v>0</v>
      </c>
      <c r="X3416" s="2">
        <v>44</v>
      </c>
      <c r="Y3416" s="2">
        <v>8</v>
      </c>
      <c r="Z3416" s="2">
        <v>20</v>
      </c>
      <c r="AA3416" s="9">
        <f t="shared" si="479"/>
        <v>3068</v>
      </c>
      <c r="AB3416" s="9">
        <f t="shared" si="480"/>
        <v>450</v>
      </c>
      <c r="AC3416" s="9">
        <f t="shared" si="481"/>
        <v>172</v>
      </c>
      <c r="AD3416" s="9">
        <f t="shared" si="482"/>
        <v>94</v>
      </c>
      <c r="AE3416" s="44">
        <f t="shared" si="483"/>
        <v>3.0782776213767025E-6</v>
      </c>
      <c r="AF3416" s="9">
        <f t="shared" si="484"/>
        <v>29</v>
      </c>
      <c r="AG3416" s="9">
        <f t="shared" si="477"/>
        <v>28</v>
      </c>
      <c r="AH3416" s="44">
        <f t="shared" si="485"/>
        <v>2.1458894441965704E-6</v>
      </c>
      <c r="AI3416">
        <f>AA3416/'Totals and Drop Down Lists'!W$6*Inputs!E$37</f>
        <v>2783.1067691357734</v>
      </c>
      <c r="AJ3416">
        <f>AB3416/'Totals and Drop Down Lists'!X$6*Inputs!F$37</f>
        <v>1480.6742322406128</v>
      </c>
      <c r="AK3416">
        <f>AC3416/'Totals and Drop Down Lists'!Y$6*Inputs!G$37</f>
        <v>1133.8820992463279</v>
      </c>
      <c r="AL3416">
        <f>AD3416/'Totals and Drop Down Lists'!Z$6*Inputs!H$37</f>
        <v>753.64511937942552</v>
      </c>
      <c r="AM3416">
        <f>AE3416/'Totals and Drop Down Lists'!AA$6*Inputs!I$37</f>
        <v>383.21278130799396</v>
      </c>
      <c r="AN3416">
        <f>AF3416/'Totals and Drop Down Lists'!AB$6*Inputs!J$37</f>
        <v>578.74410106999755</v>
      </c>
      <c r="AO3416">
        <f>AG3416/'Totals and Drop Down Lists'!AC$6*Inputs!K$37</f>
        <v>521.46013301456537</v>
      </c>
      <c r="AP3416">
        <f>AH3416/'Totals and Drop Down Lists'!AD$6*Inputs!L$37</f>
        <v>504.99196773358892</v>
      </c>
      <c r="AQ3416">
        <f>IF(OR($D3416="51",$D3416="52",$D3416="61"),(AA3416/'Totals and Drop Down Lists'!W$4)*Inputs!E$38,0)</f>
        <v>0</v>
      </c>
      <c r="AR3416">
        <f>IF(OR($D3416="51",$D3416="52",$D3416="61"),(AB3416/'Totals and Drop Down Lists'!X$4)*Inputs!F$38,0)</f>
        <v>0</v>
      </c>
      <c r="AS3416">
        <f>IF(OR($D3416="51",$D3416="52",$D3416="61"),(AC3416/'Totals and Drop Down Lists'!Y$4)*Inputs!G$38,0)</f>
        <v>0</v>
      </c>
      <c r="AT3416">
        <f>IF(OR($D3416="51",$D3416="52",$D3416="61"),(AD3416/'Totals and Drop Down Lists'!Z$4)*Inputs!H$38,0)</f>
        <v>0</v>
      </c>
      <c r="AU3416">
        <f>IF(OR($D3416="51",$D3416="52",$D3416="61"),(AE3416/'Totals and Drop Down Lists'!AA$4)*Inputs!I$38,0)</f>
        <v>0</v>
      </c>
      <c r="AV3416">
        <f>IF(OR($D3416="51",$D3416="52",$D3416="61"),(AF3416/'Totals and Drop Down Lists'!AB$4)*Inputs!J$38,0)</f>
        <v>0</v>
      </c>
      <c r="AW3416">
        <f>IF(OR($D3416="51",$D3416="52",$D3416="61"),(AG3416/'Totals and Drop Down Lists'!AC$4)*Inputs!K$38,0)</f>
        <v>0</v>
      </c>
      <c r="AX3416">
        <f>IF(OR($D3416="51",$D3416="52",$D3416="61"),(AH3416/'Totals and Drop Down Lists'!AD$4)*Inputs!L$38,0)</f>
        <v>0</v>
      </c>
      <c r="AY3416">
        <f>IF(OR($D3416="51",$D3416="52",$D3416="61"),0,(AA3416/'Totals and Drop Down Lists'!W$5)*Inputs!E$39)</f>
        <v>0</v>
      </c>
      <c r="AZ3416">
        <f>IF(OR($D3416="51",$D3416="52",$D3416="61"),0,(AB3416/'Totals and Drop Down Lists'!X$5)*Inputs!F$39)</f>
        <v>0</v>
      </c>
      <c r="BA3416">
        <f>IF(OR($D3416="51",$D3416="52",$D3416="61"),0,(AC3416/'Totals and Drop Down Lists'!Y$5)*Inputs!G$39)</f>
        <v>0</v>
      </c>
      <c r="BB3416">
        <f>IF(OR($D3416="51",$D3416="52",$D3416="61"),0,(AD3416/'Totals and Drop Down Lists'!Z$5)*Inputs!H$39)</f>
        <v>0</v>
      </c>
      <c r="BC3416">
        <f>IF(OR($D3416="51",$D3416="52",$D3416="61"),0,(AE3416/'Totals and Drop Down Lists'!AA$5)*Inputs!I$39)</f>
        <v>0</v>
      </c>
      <c r="BD3416">
        <f>IF(OR($D3416="51",$D3416="52",$D3416="61"),0,(AF3416/'Totals and Drop Down Lists'!AB$5)*Inputs!J$39)</f>
        <v>0</v>
      </c>
      <c r="BE3416">
        <f>IF(OR($D3416="51",$D3416="52",$D3416="61"),0,(AG3416/'Totals and Drop Down Lists'!AC$5)*Inputs!K$39)</f>
        <v>0</v>
      </c>
      <c r="BF3416">
        <f>IF(OR($D3416="51",$D3416="52",$D3416="61"),0,(AH3416/'Totals and Drop Down Lists'!AD$5)*Inputs!L$39)</f>
        <v>0</v>
      </c>
      <c r="BG3416" s="10">
        <f t="shared" si="478"/>
        <v>8139.7172031282862</v>
      </c>
    </row>
    <row r="3417" spans="1:59">
      <c r="A3417" s="1" t="s">
        <v>7679</v>
      </c>
      <c r="B3417" s="1" t="s">
        <v>5992</v>
      </c>
      <c r="C3417" s="1" t="s">
        <v>6119</v>
      </c>
      <c r="D3417" s="1" t="s">
        <v>25</v>
      </c>
      <c r="E3417" s="1" t="s">
        <v>6120</v>
      </c>
      <c r="F3417" s="2">
        <v>3271</v>
      </c>
      <c r="G3417" s="2">
        <v>0</v>
      </c>
      <c r="H3417" s="2">
        <v>0</v>
      </c>
      <c r="I3417" s="2">
        <v>339</v>
      </c>
      <c r="J3417" s="2">
        <v>1436</v>
      </c>
      <c r="K3417" s="2">
        <v>385</v>
      </c>
      <c r="L3417" s="2">
        <v>12</v>
      </c>
      <c r="M3417" s="2">
        <v>0</v>
      </c>
      <c r="N3417" s="2">
        <v>4</v>
      </c>
      <c r="O3417" s="2">
        <v>9</v>
      </c>
      <c r="P3417" s="2">
        <v>0</v>
      </c>
      <c r="Q3417" s="2">
        <v>5</v>
      </c>
      <c r="R3417" s="2">
        <v>218</v>
      </c>
      <c r="S3417" s="2">
        <v>123400</v>
      </c>
      <c r="T3417" s="2">
        <v>12804400</v>
      </c>
      <c r="U3417" s="2">
        <v>20</v>
      </c>
      <c r="V3417" s="2">
        <v>34</v>
      </c>
      <c r="W3417" s="2">
        <v>0</v>
      </c>
      <c r="X3417" s="2">
        <v>65</v>
      </c>
      <c r="Y3417" s="2">
        <v>35</v>
      </c>
      <c r="Z3417" s="2">
        <v>20</v>
      </c>
      <c r="AA3417" s="9">
        <f t="shared" si="479"/>
        <v>3271</v>
      </c>
      <c r="AB3417" s="9">
        <f t="shared" si="480"/>
        <v>339</v>
      </c>
      <c r="AC3417" s="9">
        <f t="shared" si="481"/>
        <v>248</v>
      </c>
      <c r="AD3417" s="9">
        <f t="shared" si="482"/>
        <v>218</v>
      </c>
      <c r="AE3417" s="44">
        <f t="shared" si="483"/>
        <v>7.2087971511736865E-6</v>
      </c>
      <c r="AF3417" s="9">
        <f t="shared" si="484"/>
        <v>31</v>
      </c>
      <c r="AG3417" s="9">
        <f t="shared" si="477"/>
        <v>55</v>
      </c>
      <c r="AH3417" s="44">
        <f t="shared" si="485"/>
        <v>5.4868118181619138E-6</v>
      </c>
      <c r="AI3417">
        <f>AA3417/'Totals and Drop Down Lists'!W$6*Inputs!E$37</f>
        <v>2967.2562717871956</v>
      </c>
      <c r="AJ3417">
        <f>AB3417/'Totals and Drop Down Lists'!X$6*Inputs!F$37</f>
        <v>1115.441254954595</v>
      </c>
      <c r="AK3417">
        <f>AC3417/'Totals and Drop Down Lists'!Y$6*Inputs!G$37</f>
        <v>1634.8997710063329</v>
      </c>
      <c r="AL3417">
        <f>AD3417/'Totals and Drop Down Lists'!Z$6*Inputs!H$37</f>
        <v>1747.8152768586676</v>
      </c>
      <c r="AM3417">
        <f>AE3417/'Totals and Drop Down Lists'!AA$6*Inputs!I$37</f>
        <v>897.41847421511432</v>
      </c>
      <c r="AN3417">
        <f>AF3417/'Totals and Drop Down Lists'!AB$6*Inputs!J$37</f>
        <v>618.65748735068701</v>
      </c>
      <c r="AO3417">
        <f>AG3417/'Totals and Drop Down Lists'!AC$6*Inputs!K$37</f>
        <v>1024.296689850039</v>
      </c>
      <c r="AP3417">
        <f>AH3417/'Totals and Drop Down Lists'!AD$6*Inputs!L$37</f>
        <v>1291.2109261411147</v>
      </c>
      <c r="AQ3417">
        <f>IF(OR($D3417="51",$D3417="52",$D3417="61"),(AA3417/'Totals and Drop Down Lists'!W$4)*Inputs!E$38,0)</f>
        <v>0</v>
      </c>
      <c r="AR3417">
        <f>IF(OR($D3417="51",$D3417="52",$D3417="61"),(AB3417/'Totals and Drop Down Lists'!X$4)*Inputs!F$38,0)</f>
        <v>0</v>
      </c>
      <c r="AS3417">
        <f>IF(OR($D3417="51",$D3417="52",$D3417="61"),(AC3417/'Totals and Drop Down Lists'!Y$4)*Inputs!G$38,0)</f>
        <v>0</v>
      </c>
      <c r="AT3417">
        <f>IF(OR($D3417="51",$D3417="52",$D3417="61"),(AD3417/'Totals and Drop Down Lists'!Z$4)*Inputs!H$38,0)</f>
        <v>0</v>
      </c>
      <c r="AU3417">
        <f>IF(OR($D3417="51",$D3417="52",$D3417="61"),(AE3417/'Totals and Drop Down Lists'!AA$4)*Inputs!I$38,0)</f>
        <v>0</v>
      </c>
      <c r="AV3417">
        <f>IF(OR($D3417="51",$D3417="52",$D3417="61"),(AF3417/'Totals and Drop Down Lists'!AB$4)*Inputs!J$38,0)</f>
        <v>0</v>
      </c>
      <c r="AW3417">
        <f>IF(OR($D3417="51",$D3417="52",$D3417="61"),(AG3417/'Totals and Drop Down Lists'!AC$4)*Inputs!K$38,0)</f>
        <v>0</v>
      </c>
      <c r="AX3417">
        <f>IF(OR($D3417="51",$D3417="52",$D3417="61"),(AH3417/'Totals and Drop Down Lists'!AD$4)*Inputs!L$38,0)</f>
        <v>0</v>
      </c>
      <c r="AY3417">
        <f>IF(OR($D3417="51",$D3417="52",$D3417="61"),0,(AA3417/'Totals and Drop Down Lists'!W$5)*Inputs!E$39)</f>
        <v>0</v>
      </c>
      <c r="AZ3417">
        <f>IF(OR($D3417="51",$D3417="52",$D3417="61"),0,(AB3417/'Totals and Drop Down Lists'!X$5)*Inputs!F$39)</f>
        <v>0</v>
      </c>
      <c r="BA3417">
        <f>IF(OR($D3417="51",$D3417="52",$D3417="61"),0,(AC3417/'Totals and Drop Down Lists'!Y$5)*Inputs!G$39)</f>
        <v>0</v>
      </c>
      <c r="BB3417">
        <f>IF(OR($D3417="51",$D3417="52",$D3417="61"),0,(AD3417/'Totals and Drop Down Lists'!Z$5)*Inputs!H$39)</f>
        <v>0</v>
      </c>
      <c r="BC3417">
        <f>IF(OR($D3417="51",$D3417="52",$D3417="61"),0,(AE3417/'Totals and Drop Down Lists'!AA$5)*Inputs!I$39)</f>
        <v>0</v>
      </c>
      <c r="BD3417">
        <f>IF(OR($D3417="51",$D3417="52",$D3417="61"),0,(AF3417/'Totals and Drop Down Lists'!AB$5)*Inputs!J$39)</f>
        <v>0</v>
      </c>
      <c r="BE3417">
        <f>IF(OR($D3417="51",$D3417="52",$D3417="61"),0,(AG3417/'Totals and Drop Down Lists'!AC$5)*Inputs!K$39)</f>
        <v>0</v>
      </c>
      <c r="BF3417">
        <f>IF(OR($D3417="51",$D3417="52",$D3417="61"),0,(AH3417/'Totals and Drop Down Lists'!AD$5)*Inputs!L$39)</f>
        <v>0</v>
      </c>
      <c r="BG3417" s="10">
        <f t="shared" si="478"/>
        <v>11296.996152163747</v>
      </c>
    </row>
    <row r="3418" spans="1:59">
      <c r="A3418" s="1" t="s">
        <v>7679</v>
      </c>
      <c r="B3418" s="1" t="s">
        <v>5992</v>
      </c>
      <c r="C3418" s="1" t="s">
        <v>6121</v>
      </c>
      <c r="D3418" s="1" t="s">
        <v>25</v>
      </c>
      <c r="E3418" s="1" t="s">
        <v>6122</v>
      </c>
      <c r="F3418" s="2">
        <v>8744</v>
      </c>
      <c r="G3418" s="2">
        <v>14</v>
      </c>
      <c r="H3418" s="2">
        <v>0</v>
      </c>
      <c r="I3418" s="2">
        <v>2382</v>
      </c>
      <c r="J3418" s="2">
        <v>3478</v>
      </c>
      <c r="K3418" s="2">
        <v>1115</v>
      </c>
      <c r="L3418" s="2">
        <v>18</v>
      </c>
      <c r="M3418" s="2">
        <v>11</v>
      </c>
      <c r="N3418" s="2">
        <v>0</v>
      </c>
      <c r="O3418" s="2">
        <v>0</v>
      </c>
      <c r="P3418" s="2">
        <v>0</v>
      </c>
      <c r="Q3418" s="2">
        <v>19</v>
      </c>
      <c r="R3418" s="2">
        <v>1349</v>
      </c>
      <c r="S3418" s="2">
        <v>495400</v>
      </c>
      <c r="T3418" s="2">
        <v>29961700</v>
      </c>
      <c r="U3418" s="2">
        <v>92</v>
      </c>
      <c r="V3418" s="2">
        <v>135</v>
      </c>
      <c r="W3418" s="2">
        <v>25</v>
      </c>
      <c r="X3418" s="2">
        <v>328</v>
      </c>
      <c r="Y3418" s="2">
        <v>50</v>
      </c>
      <c r="Z3418" s="2">
        <v>108</v>
      </c>
      <c r="AA3418" s="9">
        <f t="shared" si="479"/>
        <v>8744</v>
      </c>
      <c r="AB3418" s="9">
        <f t="shared" si="480"/>
        <v>2368</v>
      </c>
      <c r="AC3418" s="9">
        <f t="shared" si="481"/>
        <v>1397</v>
      </c>
      <c r="AD3418" s="9">
        <f t="shared" si="482"/>
        <v>1349</v>
      </c>
      <c r="AE3418" s="44">
        <f t="shared" si="483"/>
        <v>2.496410169321583E-5</v>
      </c>
      <c r="AF3418" s="9">
        <f t="shared" si="484"/>
        <v>168</v>
      </c>
      <c r="AG3418" s="9">
        <f t="shared" si="477"/>
        <v>158</v>
      </c>
      <c r="AH3418" s="44">
        <f t="shared" si="485"/>
        <v>1.8847487457691817E-5</v>
      </c>
      <c r="AI3418">
        <f>AA3418/'Totals and Drop Down Lists'!W$6*Inputs!E$37</f>
        <v>7932.0357201183851</v>
      </c>
      <c r="AJ3418">
        <f>AB3418/'Totals and Drop Down Lists'!X$6*Inputs!F$37</f>
        <v>7791.6368487683803</v>
      </c>
      <c r="AK3418">
        <f>AC3418/'Totals and Drop Down Lists'!Y$6*Inputs!G$37</f>
        <v>9209.4958874832555</v>
      </c>
      <c r="AL3418">
        <f>AD3418/'Totals and Drop Down Lists'!Z$6*Inputs!H$37</f>
        <v>10815.609213221756</v>
      </c>
      <c r="AM3418">
        <f>AE3418/'Totals and Drop Down Lists'!AA$6*Inputs!I$37</f>
        <v>3107.7648020695324</v>
      </c>
      <c r="AN3418">
        <f>AF3418/'Totals and Drop Down Lists'!AB$6*Inputs!J$37</f>
        <v>3352.7244475779166</v>
      </c>
      <c r="AO3418">
        <f>AG3418/'Totals and Drop Down Lists'!AC$6*Inputs!K$37</f>
        <v>2942.5250362964757</v>
      </c>
      <c r="AP3418">
        <f>AH3418/'Totals and Drop Down Lists'!AD$6*Inputs!L$37</f>
        <v>4435.3775092348442</v>
      </c>
      <c r="AQ3418">
        <f>IF(OR($D3418="51",$D3418="52",$D3418="61"),(AA3418/'Totals and Drop Down Lists'!W$4)*Inputs!E$38,0)</f>
        <v>0</v>
      </c>
      <c r="AR3418">
        <f>IF(OR($D3418="51",$D3418="52",$D3418="61"),(AB3418/'Totals and Drop Down Lists'!X$4)*Inputs!F$38,0)</f>
        <v>0</v>
      </c>
      <c r="AS3418">
        <f>IF(OR($D3418="51",$D3418="52",$D3418="61"),(AC3418/'Totals and Drop Down Lists'!Y$4)*Inputs!G$38,0)</f>
        <v>0</v>
      </c>
      <c r="AT3418">
        <f>IF(OR($D3418="51",$D3418="52",$D3418="61"),(AD3418/'Totals and Drop Down Lists'!Z$4)*Inputs!H$38,0)</f>
        <v>0</v>
      </c>
      <c r="AU3418">
        <f>IF(OR($D3418="51",$D3418="52",$D3418="61"),(AE3418/'Totals and Drop Down Lists'!AA$4)*Inputs!I$38,0)</f>
        <v>0</v>
      </c>
      <c r="AV3418">
        <f>IF(OR($D3418="51",$D3418="52",$D3418="61"),(AF3418/'Totals and Drop Down Lists'!AB$4)*Inputs!J$38,0)</f>
        <v>0</v>
      </c>
      <c r="AW3418">
        <f>IF(OR($D3418="51",$D3418="52",$D3418="61"),(AG3418/'Totals and Drop Down Lists'!AC$4)*Inputs!K$38,0)</f>
        <v>0</v>
      </c>
      <c r="AX3418">
        <f>IF(OR($D3418="51",$D3418="52",$D3418="61"),(AH3418/'Totals and Drop Down Lists'!AD$4)*Inputs!L$38,0)</f>
        <v>0</v>
      </c>
      <c r="AY3418">
        <f>IF(OR($D3418="51",$D3418="52",$D3418="61"),0,(AA3418/'Totals and Drop Down Lists'!W$5)*Inputs!E$39)</f>
        <v>0</v>
      </c>
      <c r="AZ3418">
        <f>IF(OR($D3418="51",$D3418="52",$D3418="61"),0,(AB3418/'Totals and Drop Down Lists'!X$5)*Inputs!F$39)</f>
        <v>0</v>
      </c>
      <c r="BA3418">
        <f>IF(OR($D3418="51",$D3418="52",$D3418="61"),0,(AC3418/'Totals and Drop Down Lists'!Y$5)*Inputs!G$39)</f>
        <v>0</v>
      </c>
      <c r="BB3418">
        <f>IF(OR($D3418="51",$D3418="52",$D3418="61"),0,(AD3418/'Totals and Drop Down Lists'!Z$5)*Inputs!H$39)</f>
        <v>0</v>
      </c>
      <c r="BC3418">
        <f>IF(OR($D3418="51",$D3418="52",$D3418="61"),0,(AE3418/'Totals and Drop Down Lists'!AA$5)*Inputs!I$39)</f>
        <v>0</v>
      </c>
      <c r="BD3418">
        <f>IF(OR($D3418="51",$D3418="52",$D3418="61"),0,(AF3418/'Totals and Drop Down Lists'!AB$5)*Inputs!J$39)</f>
        <v>0</v>
      </c>
      <c r="BE3418">
        <f>IF(OR($D3418="51",$D3418="52",$D3418="61"),0,(AG3418/'Totals and Drop Down Lists'!AC$5)*Inputs!K$39)</f>
        <v>0</v>
      </c>
      <c r="BF3418">
        <f>IF(OR($D3418="51",$D3418="52",$D3418="61"),0,(AH3418/'Totals and Drop Down Lists'!AD$5)*Inputs!L$39)</f>
        <v>0</v>
      </c>
      <c r="BG3418" s="10">
        <f t="shared" si="478"/>
        <v>49587.169464770544</v>
      </c>
    </row>
    <row r="3419" spans="1:59">
      <c r="A3419" s="1" t="s">
        <v>7679</v>
      </c>
      <c r="B3419" s="1" t="s">
        <v>5992</v>
      </c>
      <c r="C3419" s="1" t="s">
        <v>6123</v>
      </c>
      <c r="D3419" s="1" t="s">
        <v>25</v>
      </c>
      <c r="E3419" s="1" t="s">
        <v>6124</v>
      </c>
      <c r="F3419" s="2">
        <v>3061</v>
      </c>
      <c r="G3419" s="2">
        <v>6</v>
      </c>
      <c r="H3419" s="2">
        <v>12</v>
      </c>
      <c r="I3419" s="2">
        <v>606</v>
      </c>
      <c r="J3419" s="2">
        <v>1174</v>
      </c>
      <c r="K3419" s="2">
        <v>252</v>
      </c>
      <c r="L3419" s="2">
        <v>15</v>
      </c>
      <c r="M3419" s="2">
        <v>3</v>
      </c>
      <c r="N3419" s="2">
        <v>0</v>
      </c>
      <c r="O3419" s="2">
        <v>0</v>
      </c>
      <c r="P3419" s="2">
        <v>0</v>
      </c>
      <c r="Q3419" s="2">
        <v>0</v>
      </c>
      <c r="R3419" s="2">
        <v>338</v>
      </c>
      <c r="S3419" s="2">
        <v>132900</v>
      </c>
      <c r="T3419" s="2">
        <v>7348300</v>
      </c>
      <c r="U3419" s="2">
        <v>33</v>
      </c>
      <c r="V3419" s="2">
        <v>40</v>
      </c>
      <c r="W3419" s="2">
        <v>0</v>
      </c>
      <c r="X3419" s="2">
        <v>65</v>
      </c>
      <c r="Y3419" s="2">
        <v>0</v>
      </c>
      <c r="Z3419" s="2">
        <v>25</v>
      </c>
      <c r="AA3419" s="9">
        <f t="shared" si="479"/>
        <v>3061</v>
      </c>
      <c r="AB3419" s="9">
        <f t="shared" si="480"/>
        <v>588</v>
      </c>
      <c r="AC3419" s="9">
        <f t="shared" si="481"/>
        <v>356</v>
      </c>
      <c r="AD3419" s="9">
        <f t="shared" si="482"/>
        <v>338</v>
      </c>
      <c r="AE3419" s="44">
        <f t="shared" si="483"/>
        <v>3.7777113466638592E-6</v>
      </c>
      <c r="AF3419" s="9">
        <f t="shared" si="484"/>
        <v>25</v>
      </c>
      <c r="AG3419" s="9">
        <f t="shared" si="477"/>
        <v>25</v>
      </c>
      <c r="AH3419" s="44">
        <f t="shared" si="485"/>
        <v>1.9967492907746232E-6</v>
      </c>
      <c r="AI3419">
        <f>AA3419/'Totals and Drop Down Lists'!W$6*Inputs!E$37</f>
        <v>2776.7567862857245</v>
      </c>
      <c r="AJ3419">
        <f>AB3419/'Totals and Drop Down Lists'!X$6*Inputs!F$37</f>
        <v>1934.7476634610675</v>
      </c>
      <c r="AK3419">
        <f>AC3419/'Totals and Drop Down Lists'!Y$6*Inputs!G$37</f>
        <v>2346.8722519284461</v>
      </c>
      <c r="AL3419">
        <f>AD3419/'Totals and Drop Down Lists'!Z$6*Inputs!H$37</f>
        <v>2709.9154292579346</v>
      </c>
      <c r="AM3419">
        <f>AE3419/'Totals and Drop Down Lists'!AA$6*Inputs!I$37</f>
        <v>470.28483138774936</v>
      </c>
      <c r="AN3419">
        <f>AF3419/'Totals and Drop Down Lists'!AB$6*Inputs!J$37</f>
        <v>498.9173285086186</v>
      </c>
      <c r="AO3419">
        <f>AG3419/'Totals and Drop Down Lists'!AC$6*Inputs!K$37</f>
        <v>465.58940447729049</v>
      </c>
      <c r="AP3419">
        <f>AH3419/'Totals and Drop Down Lists'!AD$6*Inputs!L$37</f>
        <v>469.89482899313691</v>
      </c>
      <c r="AQ3419">
        <f>IF(OR($D3419="51",$D3419="52",$D3419="61"),(AA3419/'Totals and Drop Down Lists'!W$4)*Inputs!E$38,0)</f>
        <v>0</v>
      </c>
      <c r="AR3419">
        <f>IF(OR($D3419="51",$D3419="52",$D3419="61"),(AB3419/'Totals and Drop Down Lists'!X$4)*Inputs!F$38,0)</f>
        <v>0</v>
      </c>
      <c r="AS3419">
        <f>IF(OR($D3419="51",$D3419="52",$D3419="61"),(AC3419/'Totals and Drop Down Lists'!Y$4)*Inputs!G$38,0)</f>
        <v>0</v>
      </c>
      <c r="AT3419">
        <f>IF(OR($D3419="51",$D3419="52",$D3419="61"),(AD3419/'Totals and Drop Down Lists'!Z$4)*Inputs!H$38,0)</f>
        <v>0</v>
      </c>
      <c r="AU3419">
        <f>IF(OR($D3419="51",$D3419="52",$D3419="61"),(AE3419/'Totals and Drop Down Lists'!AA$4)*Inputs!I$38,0)</f>
        <v>0</v>
      </c>
      <c r="AV3419">
        <f>IF(OR($D3419="51",$D3419="52",$D3419="61"),(AF3419/'Totals and Drop Down Lists'!AB$4)*Inputs!J$38,0)</f>
        <v>0</v>
      </c>
      <c r="AW3419">
        <f>IF(OR($D3419="51",$D3419="52",$D3419="61"),(AG3419/'Totals and Drop Down Lists'!AC$4)*Inputs!K$38,0)</f>
        <v>0</v>
      </c>
      <c r="AX3419">
        <f>IF(OR($D3419="51",$D3419="52",$D3419="61"),(AH3419/'Totals and Drop Down Lists'!AD$4)*Inputs!L$38,0)</f>
        <v>0</v>
      </c>
      <c r="AY3419">
        <f>IF(OR($D3419="51",$D3419="52",$D3419="61"),0,(AA3419/'Totals and Drop Down Lists'!W$5)*Inputs!E$39)</f>
        <v>0</v>
      </c>
      <c r="AZ3419">
        <f>IF(OR($D3419="51",$D3419="52",$D3419="61"),0,(AB3419/'Totals and Drop Down Lists'!X$5)*Inputs!F$39)</f>
        <v>0</v>
      </c>
      <c r="BA3419">
        <f>IF(OR($D3419="51",$D3419="52",$D3419="61"),0,(AC3419/'Totals and Drop Down Lists'!Y$5)*Inputs!G$39)</f>
        <v>0</v>
      </c>
      <c r="BB3419">
        <f>IF(OR($D3419="51",$D3419="52",$D3419="61"),0,(AD3419/'Totals and Drop Down Lists'!Z$5)*Inputs!H$39)</f>
        <v>0</v>
      </c>
      <c r="BC3419">
        <f>IF(OR($D3419="51",$D3419="52",$D3419="61"),0,(AE3419/'Totals and Drop Down Lists'!AA$5)*Inputs!I$39)</f>
        <v>0</v>
      </c>
      <c r="BD3419">
        <f>IF(OR($D3419="51",$D3419="52",$D3419="61"),0,(AF3419/'Totals and Drop Down Lists'!AB$5)*Inputs!J$39)</f>
        <v>0</v>
      </c>
      <c r="BE3419">
        <f>IF(OR($D3419="51",$D3419="52",$D3419="61"),0,(AG3419/'Totals and Drop Down Lists'!AC$5)*Inputs!K$39)</f>
        <v>0</v>
      </c>
      <c r="BF3419">
        <f>IF(OR($D3419="51",$D3419="52",$D3419="61"),0,(AH3419/'Totals and Drop Down Lists'!AD$5)*Inputs!L$39)</f>
        <v>0</v>
      </c>
      <c r="BG3419" s="10">
        <f t="shared" si="478"/>
        <v>11672.978524299968</v>
      </c>
    </row>
    <row r="3420" spans="1:59">
      <c r="A3420" s="1" t="s">
        <v>7679</v>
      </c>
      <c r="B3420" s="1" t="s">
        <v>5992</v>
      </c>
      <c r="C3420" s="1" t="s">
        <v>6125</v>
      </c>
      <c r="D3420" s="1" t="s">
        <v>25</v>
      </c>
      <c r="E3420" s="1" t="s">
        <v>6126</v>
      </c>
      <c r="F3420" s="2">
        <v>20776</v>
      </c>
      <c r="G3420" s="2">
        <v>35</v>
      </c>
      <c r="H3420" s="2">
        <v>0</v>
      </c>
      <c r="I3420" s="2">
        <v>3376</v>
      </c>
      <c r="J3420" s="2">
        <v>8079</v>
      </c>
      <c r="K3420" s="2">
        <v>1831</v>
      </c>
      <c r="L3420" s="2">
        <v>75</v>
      </c>
      <c r="M3420" s="2">
        <v>31</v>
      </c>
      <c r="N3420" s="2">
        <v>0</v>
      </c>
      <c r="O3420" s="2">
        <v>58</v>
      </c>
      <c r="P3420" s="2">
        <v>60</v>
      </c>
      <c r="Q3420" s="2">
        <v>0</v>
      </c>
      <c r="R3420" s="2">
        <v>1316</v>
      </c>
      <c r="S3420" s="2">
        <v>968700</v>
      </c>
      <c r="T3420" s="2">
        <v>67583200</v>
      </c>
      <c r="U3420" s="2">
        <v>249</v>
      </c>
      <c r="V3420" s="2">
        <v>90</v>
      </c>
      <c r="W3420" s="2">
        <v>30</v>
      </c>
      <c r="X3420" s="2">
        <v>335</v>
      </c>
      <c r="Y3420" s="2">
        <v>39</v>
      </c>
      <c r="Z3420" s="2">
        <v>174</v>
      </c>
      <c r="AA3420" s="9">
        <f t="shared" si="479"/>
        <v>20776</v>
      </c>
      <c r="AB3420" s="9">
        <f t="shared" si="480"/>
        <v>3341</v>
      </c>
      <c r="AC3420" s="9">
        <f t="shared" si="481"/>
        <v>1540</v>
      </c>
      <c r="AD3420" s="9">
        <f t="shared" si="482"/>
        <v>1316</v>
      </c>
      <c r="AE3420" s="44">
        <f t="shared" si="483"/>
        <v>2.8981100065762811E-5</v>
      </c>
      <c r="AF3420" s="9">
        <f t="shared" si="484"/>
        <v>215</v>
      </c>
      <c r="AG3420" s="9">
        <f t="shared" si="477"/>
        <v>213</v>
      </c>
      <c r="AH3420" s="44">
        <f t="shared" si="485"/>
        <v>1.7962278508165811E-5</v>
      </c>
      <c r="AI3420">
        <f>AA3420/'Totals and Drop Down Lists'!W$6*Inputs!E$37</f>
        <v>18846.749098945515</v>
      </c>
      <c r="AJ3420">
        <f>AB3420/'Totals and Drop Down Lists'!X$6*Inputs!F$37</f>
        <v>10993.183577590862</v>
      </c>
      <c r="AK3420">
        <f>AC3420/'Totals and Drop Down Lists'!Y$6*Inputs!G$37</f>
        <v>10152.200190926422</v>
      </c>
      <c r="AL3420">
        <f>AD3420/'Totals and Drop Down Lists'!Z$6*Inputs!H$37</f>
        <v>10551.031671311957</v>
      </c>
      <c r="AM3420">
        <f>AE3420/'Totals and Drop Down Lists'!AA$6*Inputs!I$37</f>
        <v>3607.8383198586662</v>
      </c>
      <c r="AN3420">
        <f>AF3420/'Totals and Drop Down Lists'!AB$6*Inputs!J$37</f>
        <v>4290.6890251741197</v>
      </c>
      <c r="AO3420">
        <f>AG3420/'Totals and Drop Down Lists'!AC$6*Inputs!K$37</f>
        <v>3966.8217261465147</v>
      </c>
      <c r="AP3420">
        <f>AH3420/'Totals and Drop Down Lists'!AD$6*Inputs!L$37</f>
        <v>4227.0613676528674</v>
      </c>
      <c r="AQ3420">
        <f>IF(OR($D3420="51",$D3420="52",$D3420="61"),(AA3420/'Totals and Drop Down Lists'!W$4)*Inputs!E$38,0)</f>
        <v>0</v>
      </c>
      <c r="AR3420">
        <f>IF(OR($D3420="51",$D3420="52",$D3420="61"),(AB3420/'Totals and Drop Down Lists'!X$4)*Inputs!F$38,0)</f>
        <v>0</v>
      </c>
      <c r="AS3420">
        <f>IF(OR($D3420="51",$D3420="52",$D3420="61"),(AC3420/'Totals and Drop Down Lists'!Y$4)*Inputs!G$38,0)</f>
        <v>0</v>
      </c>
      <c r="AT3420">
        <f>IF(OR($D3420="51",$D3420="52",$D3420="61"),(AD3420/'Totals and Drop Down Lists'!Z$4)*Inputs!H$38,0)</f>
        <v>0</v>
      </c>
      <c r="AU3420">
        <f>IF(OR($D3420="51",$D3420="52",$D3420="61"),(AE3420/'Totals and Drop Down Lists'!AA$4)*Inputs!I$38,0)</f>
        <v>0</v>
      </c>
      <c r="AV3420">
        <f>IF(OR($D3420="51",$D3420="52",$D3420="61"),(AF3420/'Totals and Drop Down Lists'!AB$4)*Inputs!J$38,0)</f>
        <v>0</v>
      </c>
      <c r="AW3420">
        <f>IF(OR($D3420="51",$D3420="52",$D3420="61"),(AG3420/'Totals and Drop Down Lists'!AC$4)*Inputs!K$38,0)</f>
        <v>0</v>
      </c>
      <c r="AX3420">
        <f>IF(OR($D3420="51",$D3420="52",$D3420="61"),(AH3420/'Totals and Drop Down Lists'!AD$4)*Inputs!L$38,0)</f>
        <v>0</v>
      </c>
      <c r="AY3420">
        <f>IF(OR($D3420="51",$D3420="52",$D3420="61"),0,(AA3420/'Totals and Drop Down Lists'!W$5)*Inputs!E$39)</f>
        <v>0</v>
      </c>
      <c r="AZ3420">
        <f>IF(OR($D3420="51",$D3420="52",$D3420="61"),0,(AB3420/'Totals and Drop Down Lists'!X$5)*Inputs!F$39)</f>
        <v>0</v>
      </c>
      <c r="BA3420">
        <f>IF(OR($D3420="51",$D3420="52",$D3420="61"),0,(AC3420/'Totals and Drop Down Lists'!Y$5)*Inputs!G$39)</f>
        <v>0</v>
      </c>
      <c r="BB3420">
        <f>IF(OR($D3420="51",$D3420="52",$D3420="61"),0,(AD3420/'Totals and Drop Down Lists'!Z$5)*Inputs!H$39)</f>
        <v>0</v>
      </c>
      <c r="BC3420">
        <f>IF(OR($D3420="51",$D3420="52",$D3420="61"),0,(AE3420/'Totals and Drop Down Lists'!AA$5)*Inputs!I$39)</f>
        <v>0</v>
      </c>
      <c r="BD3420">
        <f>IF(OR($D3420="51",$D3420="52",$D3420="61"),0,(AF3420/'Totals and Drop Down Lists'!AB$5)*Inputs!J$39)</f>
        <v>0</v>
      </c>
      <c r="BE3420">
        <f>IF(OR($D3420="51",$D3420="52",$D3420="61"),0,(AG3420/'Totals and Drop Down Lists'!AC$5)*Inputs!K$39)</f>
        <v>0</v>
      </c>
      <c r="BF3420">
        <f>IF(OR($D3420="51",$D3420="52",$D3420="61"),0,(AH3420/'Totals and Drop Down Lists'!AD$5)*Inputs!L$39)</f>
        <v>0</v>
      </c>
      <c r="BG3420" s="10">
        <f t="shared" si="478"/>
        <v>66635.574977606928</v>
      </c>
    </row>
    <row r="3421" spans="1:59">
      <c r="A3421" s="1" t="s">
        <v>7679</v>
      </c>
      <c r="B3421" s="1" t="s">
        <v>5992</v>
      </c>
      <c r="C3421" s="1" t="s">
        <v>6127</v>
      </c>
      <c r="D3421" s="1" t="s">
        <v>58</v>
      </c>
      <c r="E3421" s="1" t="s">
        <v>6128</v>
      </c>
      <c r="F3421" s="2">
        <v>62861</v>
      </c>
      <c r="G3421" s="2">
        <v>217</v>
      </c>
      <c r="H3421" s="2">
        <v>18</v>
      </c>
      <c r="I3421" s="2">
        <v>4767</v>
      </c>
      <c r="J3421" s="2">
        <v>23911</v>
      </c>
      <c r="K3421" s="2">
        <v>2965</v>
      </c>
      <c r="L3421" s="2">
        <v>205</v>
      </c>
      <c r="M3421" s="2">
        <v>55</v>
      </c>
      <c r="N3421" s="2">
        <v>174</v>
      </c>
      <c r="O3421" s="2">
        <v>323</v>
      </c>
      <c r="P3421" s="2">
        <v>42</v>
      </c>
      <c r="Q3421" s="2">
        <v>0</v>
      </c>
      <c r="R3421" s="2">
        <v>585</v>
      </c>
      <c r="S3421" s="2">
        <v>2696200</v>
      </c>
      <c r="T3421" s="2">
        <v>158595200</v>
      </c>
      <c r="U3421" s="2">
        <v>269</v>
      </c>
      <c r="V3421" s="2">
        <v>175</v>
      </c>
      <c r="W3421" s="2">
        <v>0</v>
      </c>
      <c r="X3421" s="2">
        <v>500</v>
      </c>
      <c r="Y3421" s="2">
        <v>30</v>
      </c>
      <c r="Z3421" s="2">
        <v>240</v>
      </c>
      <c r="AA3421" s="9">
        <f t="shared" si="479"/>
        <v>62861</v>
      </c>
      <c r="AB3421" s="9">
        <f t="shared" si="480"/>
        <v>4532</v>
      </c>
      <c r="AC3421" s="9">
        <f t="shared" si="481"/>
        <v>1384</v>
      </c>
      <c r="AD3421" s="9">
        <f t="shared" si="482"/>
        <v>585</v>
      </c>
      <c r="AE3421" s="44">
        <f t="shared" si="483"/>
        <v>2.5677186877818431E-5</v>
      </c>
      <c r="AF3421" s="9">
        <f t="shared" si="484"/>
        <v>325</v>
      </c>
      <c r="AG3421" s="9">
        <f t="shared" si="477"/>
        <v>270</v>
      </c>
      <c r="AH3421" s="44">
        <f t="shared" si="485"/>
        <v>1.2457813033601318E-5</v>
      </c>
      <c r="AI3421">
        <f>AA3421/'Totals and Drop Down Lists'!W$6*Inputs!E$37</f>
        <v>57023.753133847415</v>
      </c>
      <c r="AJ3421">
        <f>AB3421/'Totals and Drop Down Lists'!X$6*Inputs!F$37</f>
        <v>14912.034712254352</v>
      </c>
      <c r="AK3421">
        <f>AC3421/'Totals and Drop Down Lists'!Y$6*Inputs!G$37</f>
        <v>9123.7954962611493</v>
      </c>
      <c r="AL3421">
        <f>AD3421/'Totals and Drop Down Lists'!Z$6*Inputs!H$37</f>
        <v>4690.2382429464251</v>
      </c>
      <c r="AM3421">
        <f>AE3421/'Totals and Drop Down Lists'!AA$6*Inputs!I$37</f>
        <v>3196.5363134509116</v>
      </c>
      <c r="AN3421">
        <f>AF3421/'Totals and Drop Down Lists'!AB$6*Inputs!J$37</f>
        <v>6485.9252706120415</v>
      </c>
      <c r="AO3421">
        <f>AG3421/'Totals and Drop Down Lists'!AC$6*Inputs!K$37</f>
        <v>5028.3655683547368</v>
      </c>
      <c r="AP3421">
        <f>AH3421/'Totals and Drop Down Lists'!AD$6*Inputs!L$37</f>
        <v>2931.6960081561383</v>
      </c>
      <c r="AQ3421">
        <f>IF(OR($D3421="51",$D3421="52",$D3421="61"),(AA3421/'Totals and Drop Down Lists'!W$4)*Inputs!E$38,0)</f>
        <v>0</v>
      </c>
      <c r="AR3421">
        <f>IF(OR($D3421="51",$D3421="52",$D3421="61"),(AB3421/'Totals and Drop Down Lists'!X$4)*Inputs!F$38,0)</f>
        <v>0</v>
      </c>
      <c r="AS3421">
        <f>IF(OR($D3421="51",$D3421="52",$D3421="61"),(AC3421/'Totals and Drop Down Lists'!Y$4)*Inputs!G$38,0)</f>
        <v>0</v>
      </c>
      <c r="AT3421">
        <f>IF(OR($D3421="51",$D3421="52",$D3421="61"),(AD3421/'Totals and Drop Down Lists'!Z$4)*Inputs!H$38,0)</f>
        <v>0</v>
      </c>
      <c r="AU3421">
        <f>IF(OR($D3421="51",$D3421="52",$D3421="61"),(AE3421/'Totals and Drop Down Lists'!AA$4)*Inputs!I$38,0)</f>
        <v>0</v>
      </c>
      <c r="AV3421">
        <f>IF(OR($D3421="51",$D3421="52",$D3421="61"),(AF3421/'Totals and Drop Down Lists'!AB$4)*Inputs!J$38,0)</f>
        <v>0</v>
      </c>
      <c r="AW3421">
        <f>IF(OR($D3421="51",$D3421="52",$D3421="61"),(AG3421/'Totals and Drop Down Lists'!AC$4)*Inputs!K$38,0)</f>
        <v>0</v>
      </c>
      <c r="AX3421">
        <f>IF(OR($D3421="51",$D3421="52",$D3421="61"),(AH3421/'Totals and Drop Down Lists'!AD$4)*Inputs!L$38,0)</f>
        <v>0</v>
      </c>
      <c r="AY3421">
        <f>IF(OR($D3421="51",$D3421="52",$D3421="61"),0,(AA3421/'Totals and Drop Down Lists'!W$5)*Inputs!E$39)</f>
        <v>0</v>
      </c>
      <c r="AZ3421">
        <f>IF(OR($D3421="51",$D3421="52",$D3421="61"),0,(AB3421/'Totals and Drop Down Lists'!X$5)*Inputs!F$39)</f>
        <v>0</v>
      </c>
      <c r="BA3421">
        <f>IF(OR($D3421="51",$D3421="52",$D3421="61"),0,(AC3421/'Totals and Drop Down Lists'!Y$5)*Inputs!G$39)</f>
        <v>0</v>
      </c>
      <c r="BB3421">
        <f>IF(OR($D3421="51",$D3421="52",$D3421="61"),0,(AD3421/'Totals and Drop Down Lists'!Z$5)*Inputs!H$39)</f>
        <v>0</v>
      </c>
      <c r="BC3421">
        <f>IF(OR($D3421="51",$D3421="52",$D3421="61"),0,(AE3421/'Totals and Drop Down Lists'!AA$5)*Inputs!I$39)</f>
        <v>0</v>
      </c>
      <c r="BD3421">
        <f>IF(OR($D3421="51",$D3421="52",$D3421="61"),0,(AF3421/'Totals and Drop Down Lists'!AB$5)*Inputs!J$39)</f>
        <v>0</v>
      </c>
      <c r="BE3421">
        <f>IF(OR($D3421="51",$D3421="52",$D3421="61"),0,(AG3421/'Totals and Drop Down Lists'!AC$5)*Inputs!K$39)</f>
        <v>0</v>
      </c>
      <c r="BF3421">
        <f>IF(OR($D3421="51",$D3421="52",$D3421="61"),0,(AH3421/'Totals and Drop Down Lists'!AD$5)*Inputs!L$39)</f>
        <v>0</v>
      </c>
      <c r="BG3421" s="10">
        <f t="shared" si="478"/>
        <v>103392.34474588318</v>
      </c>
    </row>
    <row r="3422" spans="1:59">
      <c r="A3422" s="1" t="s">
        <v>7679</v>
      </c>
      <c r="B3422" s="1" t="s">
        <v>5992</v>
      </c>
      <c r="C3422" s="1" t="s">
        <v>2518</v>
      </c>
      <c r="D3422" s="1" t="s">
        <v>25</v>
      </c>
      <c r="E3422" s="1" t="s">
        <v>6129</v>
      </c>
      <c r="F3422" s="2">
        <v>13829</v>
      </c>
      <c r="G3422" s="2">
        <v>68</v>
      </c>
      <c r="H3422" s="2">
        <v>6</v>
      </c>
      <c r="I3422" s="2">
        <v>3599</v>
      </c>
      <c r="J3422" s="2">
        <v>5162</v>
      </c>
      <c r="K3422" s="2">
        <v>1186</v>
      </c>
      <c r="L3422" s="2">
        <v>124</v>
      </c>
      <c r="M3422" s="2">
        <v>9</v>
      </c>
      <c r="N3422" s="2">
        <v>13</v>
      </c>
      <c r="O3422" s="2">
        <v>57</v>
      </c>
      <c r="P3422" s="2">
        <v>10</v>
      </c>
      <c r="Q3422" s="2">
        <v>79</v>
      </c>
      <c r="R3422" s="2">
        <v>696</v>
      </c>
      <c r="S3422" s="2">
        <v>450100</v>
      </c>
      <c r="T3422" s="2">
        <v>37770000</v>
      </c>
      <c r="U3422" s="2">
        <v>9</v>
      </c>
      <c r="V3422" s="2">
        <v>209</v>
      </c>
      <c r="W3422" s="2">
        <v>4</v>
      </c>
      <c r="X3422" s="2">
        <v>334</v>
      </c>
      <c r="Y3422" s="2">
        <v>10</v>
      </c>
      <c r="Z3422" s="2">
        <v>123</v>
      </c>
      <c r="AA3422" s="9">
        <f t="shared" si="479"/>
        <v>13829</v>
      </c>
      <c r="AB3422" s="9">
        <f t="shared" si="480"/>
        <v>3525</v>
      </c>
      <c r="AC3422" s="9">
        <f t="shared" si="481"/>
        <v>988</v>
      </c>
      <c r="AD3422" s="9">
        <f t="shared" si="482"/>
        <v>696</v>
      </c>
      <c r="AE3422" s="44">
        <f t="shared" si="483"/>
        <v>1.903036700303809E-5</v>
      </c>
      <c r="AF3422" s="9">
        <f t="shared" si="484"/>
        <v>121</v>
      </c>
      <c r="AG3422" s="9">
        <f t="shared" si="477"/>
        <v>133</v>
      </c>
      <c r="AH3422" s="44">
        <f t="shared" si="485"/>
        <v>1.1370234353717814E-5</v>
      </c>
      <c r="AI3422">
        <f>AA3422/'Totals and Drop Down Lists'!W$6*Inputs!E$37</f>
        <v>12544.844690475427</v>
      </c>
      <c r="AJ3422">
        <f>AB3422/'Totals and Drop Down Lists'!X$6*Inputs!F$37</f>
        <v>11598.614819218135</v>
      </c>
      <c r="AK3422">
        <f>AC3422/'Totals and Drop Down Lists'!Y$6*Inputs!G$37</f>
        <v>6513.2297328800687</v>
      </c>
      <c r="AL3422">
        <f>AD3422/'Totals and Drop Down Lists'!Z$6*Inputs!H$37</f>
        <v>5580.1808839157466</v>
      </c>
      <c r="AM3422">
        <f>AE3422/'Totals and Drop Down Lists'!AA$6*Inputs!I$37</f>
        <v>2369.0780252901895</v>
      </c>
      <c r="AN3422">
        <f>AF3422/'Totals and Drop Down Lists'!AB$6*Inputs!J$37</f>
        <v>2414.759869981714</v>
      </c>
      <c r="AO3422">
        <f>AG3422/'Totals and Drop Down Lists'!AC$6*Inputs!K$37</f>
        <v>2476.9356318191853</v>
      </c>
      <c r="AP3422">
        <f>AH3422/'Totals and Drop Down Lists'!AD$6*Inputs!L$37</f>
        <v>2675.7562163347111</v>
      </c>
      <c r="AQ3422">
        <f>IF(OR($D3422="51",$D3422="52",$D3422="61"),(AA3422/'Totals and Drop Down Lists'!W$4)*Inputs!E$38,0)</f>
        <v>0</v>
      </c>
      <c r="AR3422">
        <f>IF(OR($D3422="51",$D3422="52",$D3422="61"),(AB3422/'Totals and Drop Down Lists'!X$4)*Inputs!F$38,0)</f>
        <v>0</v>
      </c>
      <c r="AS3422">
        <f>IF(OR($D3422="51",$D3422="52",$D3422="61"),(AC3422/'Totals and Drop Down Lists'!Y$4)*Inputs!G$38,0)</f>
        <v>0</v>
      </c>
      <c r="AT3422">
        <f>IF(OR($D3422="51",$D3422="52",$D3422="61"),(AD3422/'Totals and Drop Down Lists'!Z$4)*Inputs!H$38,0)</f>
        <v>0</v>
      </c>
      <c r="AU3422">
        <f>IF(OR($D3422="51",$D3422="52",$D3422="61"),(AE3422/'Totals and Drop Down Lists'!AA$4)*Inputs!I$38,0)</f>
        <v>0</v>
      </c>
      <c r="AV3422">
        <f>IF(OR($D3422="51",$D3422="52",$D3422="61"),(AF3422/'Totals and Drop Down Lists'!AB$4)*Inputs!J$38,0)</f>
        <v>0</v>
      </c>
      <c r="AW3422">
        <f>IF(OR($D3422="51",$D3422="52",$D3422="61"),(AG3422/'Totals and Drop Down Lists'!AC$4)*Inputs!K$38,0)</f>
        <v>0</v>
      </c>
      <c r="AX3422">
        <f>IF(OR($D3422="51",$D3422="52",$D3422="61"),(AH3422/'Totals and Drop Down Lists'!AD$4)*Inputs!L$38,0)</f>
        <v>0</v>
      </c>
      <c r="AY3422">
        <f>IF(OR($D3422="51",$D3422="52",$D3422="61"),0,(AA3422/'Totals and Drop Down Lists'!W$5)*Inputs!E$39)</f>
        <v>0</v>
      </c>
      <c r="AZ3422">
        <f>IF(OR($D3422="51",$D3422="52",$D3422="61"),0,(AB3422/'Totals and Drop Down Lists'!X$5)*Inputs!F$39)</f>
        <v>0</v>
      </c>
      <c r="BA3422">
        <f>IF(OR($D3422="51",$D3422="52",$D3422="61"),0,(AC3422/'Totals and Drop Down Lists'!Y$5)*Inputs!G$39)</f>
        <v>0</v>
      </c>
      <c r="BB3422">
        <f>IF(OR($D3422="51",$D3422="52",$D3422="61"),0,(AD3422/'Totals and Drop Down Lists'!Z$5)*Inputs!H$39)</f>
        <v>0</v>
      </c>
      <c r="BC3422">
        <f>IF(OR($D3422="51",$D3422="52",$D3422="61"),0,(AE3422/'Totals and Drop Down Lists'!AA$5)*Inputs!I$39)</f>
        <v>0</v>
      </c>
      <c r="BD3422">
        <f>IF(OR($D3422="51",$D3422="52",$D3422="61"),0,(AF3422/'Totals and Drop Down Lists'!AB$5)*Inputs!J$39)</f>
        <v>0</v>
      </c>
      <c r="BE3422">
        <f>IF(OR($D3422="51",$D3422="52",$D3422="61"),0,(AG3422/'Totals and Drop Down Lists'!AC$5)*Inputs!K$39)</f>
        <v>0</v>
      </c>
      <c r="BF3422">
        <f>IF(OR($D3422="51",$D3422="52",$D3422="61"),0,(AH3422/'Totals and Drop Down Lists'!AD$5)*Inputs!L$39)</f>
        <v>0</v>
      </c>
      <c r="BG3422" s="10">
        <f t="shared" si="478"/>
        <v>46173.399869915178</v>
      </c>
    </row>
    <row r="3423" spans="1:59">
      <c r="A3423" s="1" t="s">
        <v>7679</v>
      </c>
      <c r="B3423" s="1" t="s">
        <v>5992</v>
      </c>
      <c r="C3423" s="1" t="s">
        <v>6130</v>
      </c>
      <c r="D3423" s="1" t="s">
        <v>25</v>
      </c>
      <c r="E3423" s="1" t="s">
        <v>6131</v>
      </c>
      <c r="F3423" s="2">
        <v>4070</v>
      </c>
      <c r="G3423" s="2">
        <v>7</v>
      </c>
      <c r="H3423" s="2">
        <v>0</v>
      </c>
      <c r="I3423" s="2">
        <v>465</v>
      </c>
      <c r="J3423" s="2">
        <v>857</v>
      </c>
      <c r="K3423" s="2">
        <v>179</v>
      </c>
      <c r="L3423" s="2">
        <v>19</v>
      </c>
      <c r="M3423" s="2">
        <v>0</v>
      </c>
      <c r="N3423" s="2">
        <v>0</v>
      </c>
      <c r="O3423" s="2">
        <v>8</v>
      </c>
      <c r="P3423" s="2">
        <v>0</v>
      </c>
      <c r="Q3423" s="2">
        <v>0</v>
      </c>
      <c r="R3423" s="2">
        <v>351</v>
      </c>
      <c r="S3423" s="2">
        <v>45100</v>
      </c>
      <c r="T3423" s="2">
        <v>4514900</v>
      </c>
      <c r="U3423" s="2">
        <v>21</v>
      </c>
      <c r="V3423" s="2">
        <v>34</v>
      </c>
      <c r="W3423" s="2">
        <v>0</v>
      </c>
      <c r="X3423" s="2">
        <v>50</v>
      </c>
      <c r="Y3423" s="2">
        <v>4</v>
      </c>
      <c r="Z3423" s="2">
        <v>15</v>
      </c>
      <c r="AA3423" s="9">
        <f t="shared" si="479"/>
        <v>4070</v>
      </c>
      <c r="AB3423" s="9">
        <f t="shared" si="480"/>
        <v>458</v>
      </c>
      <c r="AC3423" s="9">
        <f t="shared" si="481"/>
        <v>378</v>
      </c>
      <c r="AD3423" s="9">
        <f t="shared" si="482"/>
        <v>351</v>
      </c>
      <c r="AE3423" s="44">
        <f t="shared" si="483"/>
        <v>2.6110850968810096E-6</v>
      </c>
      <c r="AF3423" s="9">
        <f t="shared" si="484"/>
        <v>16</v>
      </c>
      <c r="AG3423" s="9">
        <f t="shared" si="477"/>
        <v>19</v>
      </c>
      <c r="AH3423" s="44">
        <f t="shared" si="485"/>
        <v>1.4766477103078946E-6</v>
      </c>
      <c r="AI3423">
        <f>AA3423/'Totals and Drop Down Lists'!W$6*Inputs!E$37</f>
        <v>3692.0614570999346</v>
      </c>
      <c r="AJ3423">
        <f>AB3423/'Totals and Drop Down Lists'!X$6*Inputs!F$37</f>
        <v>1506.9973297026684</v>
      </c>
      <c r="AK3423">
        <f>AC3423/'Totals and Drop Down Lists'!Y$6*Inputs!G$37</f>
        <v>2491.9036832273946</v>
      </c>
      <c r="AL3423">
        <f>AD3423/'Totals and Drop Down Lists'!Z$6*Inputs!H$37</f>
        <v>2814.1429457678551</v>
      </c>
      <c r="AM3423">
        <f>AE3423/'Totals and Drop Down Lists'!AA$6*Inputs!I$37</f>
        <v>325.05228744122314</v>
      </c>
      <c r="AN3423">
        <f>AF3423/'Totals and Drop Down Lists'!AB$6*Inputs!J$37</f>
        <v>319.30709024551589</v>
      </c>
      <c r="AO3423">
        <f>AG3423/'Totals and Drop Down Lists'!AC$6*Inputs!K$37</f>
        <v>353.84794740274077</v>
      </c>
      <c r="AP3423">
        <f>AH3423/'Totals and Drop Down Lists'!AD$6*Inputs!L$37</f>
        <v>347.49937136527257</v>
      </c>
      <c r="AQ3423">
        <f>IF(OR($D3423="51",$D3423="52",$D3423="61"),(AA3423/'Totals and Drop Down Lists'!W$4)*Inputs!E$38,0)</f>
        <v>0</v>
      </c>
      <c r="AR3423">
        <f>IF(OR($D3423="51",$D3423="52",$D3423="61"),(AB3423/'Totals and Drop Down Lists'!X$4)*Inputs!F$38,0)</f>
        <v>0</v>
      </c>
      <c r="AS3423">
        <f>IF(OR($D3423="51",$D3423="52",$D3423="61"),(AC3423/'Totals and Drop Down Lists'!Y$4)*Inputs!G$38,0)</f>
        <v>0</v>
      </c>
      <c r="AT3423">
        <f>IF(OR($D3423="51",$D3423="52",$D3423="61"),(AD3423/'Totals and Drop Down Lists'!Z$4)*Inputs!H$38,0)</f>
        <v>0</v>
      </c>
      <c r="AU3423">
        <f>IF(OR($D3423="51",$D3423="52",$D3423="61"),(AE3423/'Totals and Drop Down Lists'!AA$4)*Inputs!I$38,0)</f>
        <v>0</v>
      </c>
      <c r="AV3423">
        <f>IF(OR($D3423="51",$D3423="52",$D3423="61"),(AF3423/'Totals and Drop Down Lists'!AB$4)*Inputs!J$38,0)</f>
        <v>0</v>
      </c>
      <c r="AW3423">
        <f>IF(OR($D3423="51",$D3423="52",$D3423="61"),(AG3423/'Totals and Drop Down Lists'!AC$4)*Inputs!K$38,0)</f>
        <v>0</v>
      </c>
      <c r="AX3423">
        <f>IF(OR($D3423="51",$D3423="52",$D3423="61"),(AH3423/'Totals and Drop Down Lists'!AD$4)*Inputs!L$38,0)</f>
        <v>0</v>
      </c>
      <c r="AY3423">
        <f>IF(OR($D3423="51",$D3423="52",$D3423="61"),0,(AA3423/'Totals and Drop Down Lists'!W$5)*Inputs!E$39)</f>
        <v>0</v>
      </c>
      <c r="AZ3423">
        <f>IF(OR($D3423="51",$D3423="52",$D3423="61"),0,(AB3423/'Totals and Drop Down Lists'!X$5)*Inputs!F$39)</f>
        <v>0</v>
      </c>
      <c r="BA3423">
        <f>IF(OR($D3423="51",$D3423="52",$D3423="61"),0,(AC3423/'Totals and Drop Down Lists'!Y$5)*Inputs!G$39)</f>
        <v>0</v>
      </c>
      <c r="BB3423">
        <f>IF(OR($D3423="51",$D3423="52",$D3423="61"),0,(AD3423/'Totals and Drop Down Lists'!Z$5)*Inputs!H$39)</f>
        <v>0</v>
      </c>
      <c r="BC3423">
        <f>IF(OR($D3423="51",$D3423="52",$D3423="61"),0,(AE3423/'Totals and Drop Down Lists'!AA$5)*Inputs!I$39)</f>
        <v>0</v>
      </c>
      <c r="BD3423">
        <f>IF(OR($D3423="51",$D3423="52",$D3423="61"),0,(AF3423/'Totals and Drop Down Lists'!AB$5)*Inputs!J$39)</f>
        <v>0</v>
      </c>
      <c r="BE3423">
        <f>IF(OR($D3423="51",$D3423="52",$D3423="61"),0,(AG3423/'Totals and Drop Down Lists'!AC$5)*Inputs!K$39)</f>
        <v>0</v>
      </c>
      <c r="BF3423">
        <f>IF(OR($D3423="51",$D3423="52",$D3423="61"),0,(AH3423/'Totals and Drop Down Lists'!AD$5)*Inputs!L$39)</f>
        <v>0</v>
      </c>
      <c r="BG3423" s="10">
        <f t="shared" si="478"/>
        <v>11850.812112252606</v>
      </c>
    </row>
    <row r="3424" spans="1:59">
      <c r="A3424" s="1" t="s">
        <v>7679</v>
      </c>
      <c r="B3424" s="1" t="s">
        <v>5992</v>
      </c>
      <c r="C3424" s="1" t="s">
        <v>6132</v>
      </c>
      <c r="D3424" s="1" t="s">
        <v>25</v>
      </c>
      <c r="E3424" s="1" t="s">
        <v>6133</v>
      </c>
      <c r="F3424" s="2">
        <v>38484</v>
      </c>
      <c r="G3424" s="2">
        <v>187</v>
      </c>
      <c r="H3424" s="2">
        <v>8</v>
      </c>
      <c r="I3424" s="2">
        <v>5569</v>
      </c>
      <c r="J3424" s="2">
        <v>14466</v>
      </c>
      <c r="K3424" s="2">
        <v>4419</v>
      </c>
      <c r="L3424" s="2">
        <v>303</v>
      </c>
      <c r="M3424" s="2">
        <v>25</v>
      </c>
      <c r="N3424" s="2">
        <v>16</v>
      </c>
      <c r="O3424" s="2">
        <v>299</v>
      </c>
      <c r="P3424" s="2">
        <v>19</v>
      </c>
      <c r="Q3424" s="2">
        <v>14</v>
      </c>
      <c r="R3424" s="2">
        <v>1355</v>
      </c>
      <c r="S3424" s="2">
        <v>3118500</v>
      </c>
      <c r="T3424" s="2">
        <v>179791400</v>
      </c>
      <c r="U3424" s="2">
        <v>235</v>
      </c>
      <c r="V3424" s="2">
        <v>509</v>
      </c>
      <c r="W3424" s="2">
        <v>34</v>
      </c>
      <c r="X3424" s="2">
        <v>969</v>
      </c>
      <c r="Y3424" s="2">
        <v>225</v>
      </c>
      <c r="Z3424" s="2">
        <v>493</v>
      </c>
      <c r="AA3424" s="9">
        <f t="shared" si="479"/>
        <v>38484</v>
      </c>
      <c r="AB3424" s="9">
        <f t="shared" si="480"/>
        <v>5374</v>
      </c>
      <c r="AC3424" s="9">
        <f t="shared" si="481"/>
        <v>2031</v>
      </c>
      <c r="AD3424" s="9">
        <f t="shared" si="482"/>
        <v>1355</v>
      </c>
      <c r="AE3424" s="44">
        <f t="shared" si="483"/>
        <v>9.4274736736650621E-5</v>
      </c>
      <c r="AF3424" s="9">
        <f t="shared" si="484"/>
        <v>426</v>
      </c>
      <c r="AG3424" s="9">
        <f t="shared" si="477"/>
        <v>718</v>
      </c>
      <c r="AH3424" s="44">
        <f t="shared" si="485"/>
        <v>8.1611445727624991E-5</v>
      </c>
      <c r="AI3424">
        <f>AA3424/'Totals and Drop Down Lists'!W$6*Inputs!E$37</f>
        <v>34910.391428755254</v>
      </c>
      <c r="AJ3424">
        <f>AB3424/'Totals and Drop Down Lists'!X$6*Inputs!F$37</f>
        <v>17682.540720135676</v>
      </c>
      <c r="AK3424">
        <f>AC3424/'Totals and Drop Down Lists'!Y$6*Inputs!G$37</f>
        <v>13389.03804400751</v>
      </c>
      <c r="AL3424">
        <f>AD3424/'Totals and Drop Down Lists'!Z$6*Inputs!H$37</f>
        <v>10863.714220841721</v>
      </c>
      <c r="AM3424">
        <f>AE3424/'Totals and Drop Down Lists'!AA$6*Inputs!I$37</f>
        <v>11736.200731555049</v>
      </c>
      <c r="AN3424">
        <f>AF3424/'Totals and Drop Down Lists'!AB$6*Inputs!J$37</f>
        <v>8501.5512777868607</v>
      </c>
      <c r="AO3424">
        <f>AG3424/'Totals and Drop Down Lists'!AC$6*Inputs!K$37</f>
        <v>13371.727696587783</v>
      </c>
      <c r="AP3424">
        <f>AH3424/'Totals and Drop Down Lists'!AD$6*Inputs!L$37</f>
        <v>19205.614100500272</v>
      </c>
      <c r="AQ3424">
        <f>IF(OR($D3424="51",$D3424="52",$D3424="61"),(AA3424/'Totals and Drop Down Lists'!W$4)*Inputs!E$38,0)</f>
        <v>0</v>
      </c>
      <c r="AR3424">
        <f>IF(OR($D3424="51",$D3424="52",$D3424="61"),(AB3424/'Totals and Drop Down Lists'!X$4)*Inputs!F$38,0)</f>
        <v>0</v>
      </c>
      <c r="AS3424">
        <f>IF(OR($D3424="51",$D3424="52",$D3424="61"),(AC3424/'Totals and Drop Down Lists'!Y$4)*Inputs!G$38,0)</f>
        <v>0</v>
      </c>
      <c r="AT3424">
        <f>IF(OR($D3424="51",$D3424="52",$D3424="61"),(AD3424/'Totals and Drop Down Lists'!Z$4)*Inputs!H$38,0)</f>
        <v>0</v>
      </c>
      <c r="AU3424">
        <f>IF(OR($D3424="51",$D3424="52",$D3424="61"),(AE3424/'Totals and Drop Down Lists'!AA$4)*Inputs!I$38,0)</f>
        <v>0</v>
      </c>
      <c r="AV3424">
        <f>IF(OR($D3424="51",$D3424="52",$D3424="61"),(AF3424/'Totals and Drop Down Lists'!AB$4)*Inputs!J$38,0)</f>
        <v>0</v>
      </c>
      <c r="AW3424">
        <f>IF(OR($D3424="51",$D3424="52",$D3424="61"),(AG3424/'Totals and Drop Down Lists'!AC$4)*Inputs!K$38,0)</f>
        <v>0</v>
      </c>
      <c r="AX3424">
        <f>IF(OR($D3424="51",$D3424="52",$D3424="61"),(AH3424/'Totals and Drop Down Lists'!AD$4)*Inputs!L$38,0)</f>
        <v>0</v>
      </c>
      <c r="AY3424">
        <f>IF(OR($D3424="51",$D3424="52",$D3424="61"),0,(AA3424/'Totals and Drop Down Lists'!W$5)*Inputs!E$39)</f>
        <v>0</v>
      </c>
      <c r="AZ3424">
        <f>IF(OR($D3424="51",$D3424="52",$D3424="61"),0,(AB3424/'Totals and Drop Down Lists'!X$5)*Inputs!F$39)</f>
        <v>0</v>
      </c>
      <c r="BA3424">
        <f>IF(OR($D3424="51",$D3424="52",$D3424="61"),0,(AC3424/'Totals and Drop Down Lists'!Y$5)*Inputs!G$39)</f>
        <v>0</v>
      </c>
      <c r="BB3424">
        <f>IF(OR($D3424="51",$D3424="52",$D3424="61"),0,(AD3424/'Totals and Drop Down Lists'!Z$5)*Inputs!H$39)</f>
        <v>0</v>
      </c>
      <c r="BC3424">
        <f>IF(OR($D3424="51",$D3424="52",$D3424="61"),0,(AE3424/'Totals and Drop Down Lists'!AA$5)*Inputs!I$39)</f>
        <v>0</v>
      </c>
      <c r="BD3424">
        <f>IF(OR($D3424="51",$D3424="52",$D3424="61"),0,(AF3424/'Totals and Drop Down Lists'!AB$5)*Inputs!J$39)</f>
        <v>0</v>
      </c>
      <c r="BE3424">
        <f>IF(OR($D3424="51",$D3424="52",$D3424="61"),0,(AG3424/'Totals and Drop Down Lists'!AC$5)*Inputs!K$39)</f>
        <v>0</v>
      </c>
      <c r="BF3424">
        <f>IF(OR($D3424="51",$D3424="52",$D3424="61"),0,(AH3424/'Totals and Drop Down Lists'!AD$5)*Inputs!L$39)</f>
        <v>0</v>
      </c>
      <c r="BG3424" s="10">
        <f t="shared" si="478"/>
        <v>129660.77822017012</v>
      </c>
    </row>
    <row r="3425" spans="1:59">
      <c r="A3425" s="1" t="s">
        <v>7679</v>
      </c>
      <c r="B3425" s="1" t="s">
        <v>5992</v>
      </c>
      <c r="C3425" s="1" t="s">
        <v>6134</v>
      </c>
      <c r="D3425" s="1" t="s">
        <v>25</v>
      </c>
      <c r="E3425" s="1" t="s">
        <v>6135</v>
      </c>
      <c r="F3425" s="2">
        <v>75966</v>
      </c>
      <c r="G3425" s="2">
        <v>426</v>
      </c>
      <c r="H3425" s="2">
        <v>15</v>
      </c>
      <c r="I3425" s="2">
        <v>8659</v>
      </c>
      <c r="J3425" s="2">
        <v>20416</v>
      </c>
      <c r="K3425" s="2">
        <v>8720</v>
      </c>
      <c r="L3425" s="2">
        <v>207</v>
      </c>
      <c r="M3425" s="2">
        <v>6</v>
      </c>
      <c r="N3425" s="2">
        <v>2</v>
      </c>
      <c r="O3425" s="2">
        <v>251</v>
      </c>
      <c r="P3425" s="2">
        <v>54</v>
      </c>
      <c r="Q3425" s="2">
        <v>16</v>
      </c>
      <c r="R3425" s="2">
        <v>851</v>
      </c>
      <c r="S3425" s="2">
        <v>6506900</v>
      </c>
      <c r="T3425" s="2">
        <v>281369200</v>
      </c>
      <c r="U3425" s="2">
        <v>2095</v>
      </c>
      <c r="V3425" s="2">
        <v>589</v>
      </c>
      <c r="W3425" s="2">
        <v>140</v>
      </c>
      <c r="X3425" s="2">
        <v>1444</v>
      </c>
      <c r="Y3425" s="2">
        <v>133</v>
      </c>
      <c r="Z3425" s="2">
        <v>628</v>
      </c>
      <c r="AA3425" s="9">
        <f t="shared" si="479"/>
        <v>75966</v>
      </c>
      <c r="AB3425" s="9">
        <f t="shared" si="480"/>
        <v>8218</v>
      </c>
      <c r="AC3425" s="9">
        <f t="shared" si="481"/>
        <v>1387</v>
      </c>
      <c r="AD3425" s="9">
        <f t="shared" si="482"/>
        <v>851</v>
      </c>
      <c r="AE3425" s="44">
        <f t="shared" si="483"/>
        <v>2.6011062868107256E-4</v>
      </c>
      <c r="AF3425" s="9">
        <f t="shared" si="484"/>
        <v>715</v>
      </c>
      <c r="AG3425" s="9">
        <f t="shared" si="477"/>
        <v>761</v>
      </c>
      <c r="AH3425" s="44">
        <f t="shared" si="485"/>
        <v>1.2094323221415197E-4</v>
      </c>
      <c r="AI3425">
        <f>AA3425/'Totals and Drop Down Lists'!W$6*Inputs!E$37</f>
        <v>68911.828169546352</v>
      </c>
      <c r="AJ3425">
        <f>AB3425/'Totals and Drop Down Lists'!X$6*Inputs!F$37</f>
        <v>27040.401867896351</v>
      </c>
      <c r="AK3425">
        <f>AC3425/'Totals and Drop Down Lists'!Y$6*Inputs!G$37</f>
        <v>9143.5725096200968</v>
      </c>
      <c r="AL3425">
        <f>AD3425/'Totals and Drop Down Lists'!Z$6*Inputs!H$37</f>
        <v>6822.8935807647995</v>
      </c>
      <c r="AM3425">
        <f>AE3425/'Totals and Drop Down Lists'!AA$6*Inputs!I$37</f>
        <v>32381.003185822359</v>
      </c>
      <c r="AN3425">
        <f>AF3425/'Totals and Drop Down Lists'!AB$6*Inputs!J$37</f>
        <v>14269.03559534649</v>
      </c>
      <c r="AO3425">
        <f>AG3425/'Totals and Drop Down Lists'!AC$6*Inputs!K$37</f>
        <v>14172.541472288722</v>
      </c>
      <c r="AP3425">
        <f>AH3425/'Totals and Drop Down Lists'!AD$6*Inputs!L$37</f>
        <v>28461.559837138691</v>
      </c>
      <c r="AQ3425">
        <f>IF(OR($D3425="51",$D3425="52",$D3425="61"),(AA3425/'Totals and Drop Down Lists'!W$4)*Inputs!E$38,0)</f>
        <v>0</v>
      </c>
      <c r="AR3425">
        <f>IF(OR($D3425="51",$D3425="52",$D3425="61"),(AB3425/'Totals and Drop Down Lists'!X$4)*Inputs!F$38,0)</f>
        <v>0</v>
      </c>
      <c r="AS3425">
        <f>IF(OR($D3425="51",$D3425="52",$D3425="61"),(AC3425/'Totals and Drop Down Lists'!Y$4)*Inputs!G$38,0)</f>
        <v>0</v>
      </c>
      <c r="AT3425">
        <f>IF(OR($D3425="51",$D3425="52",$D3425="61"),(AD3425/'Totals and Drop Down Lists'!Z$4)*Inputs!H$38,0)</f>
        <v>0</v>
      </c>
      <c r="AU3425">
        <f>IF(OR($D3425="51",$D3425="52",$D3425="61"),(AE3425/'Totals and Drop Down Lists'!AA$4)*Inputs!I$38,0)</f>
        <v>0</v>
      </c>
      <c r="AV3425">
        <f>IF(OR($D3425="51",$D3425="52",$D3425="61"),(AF3425/'Totals and Drop Down Lists'!AB$4)*Inputs!J$38,0)</f>
        <v>0</v>
      </c>
      <c r="AW3425">
        <f>IF(OR($D3425="51",$D3425="52",$D3425="61"),(AG3425/'Totals and Drop Down Lists'!AC$4)*Inputs!K$38,0)</f>
        <v>0</v>
      </c>
      <c r="AX3425">
        <f>IF(OR($D3425="51",$D3425="52",$D3425="61"),(AH3425/'Totals and Drop Down Lists'!AD$4)*Inputs!L$38,0)</f>
        <v>0</v>
      </c>
      <c r="AY3425">
        <f>IF(OR($D3425="51",$D3425="52",$D3425="61"),0,(AA3425/'Totals and Drop Down Lists'!W$5)*Inputs!E$39)</f>
        <v>0</v>
      </c>
      <c r="AZ3425">
        <f>IF(OR($D3425="51",$D3425="52",$D3425="61"),0,(AB3425/'Totals and Drop Down Lists'!X$5)*Inputs!F$39)</f>
        <v>0</v>
      </c>
      <c r="BA3425">
        <f>IF(OR($D3425="51",$D3425="52",$D3425="61"),0,(AC3425/'Totals and Drop Down Lists'!Y$5)*Inputs!G$39)</f>
        <v>0</v>
      </c>
      <c r="BB3425">
        <f>IF(OR($D3425="51",$D3425="52",$D3425="61"),0,(AD3425/'Totals and Drop Down Lists'!Z$5)*Inputs!H$39)</f>
        <v>0</v>
      </c>
      <c r="BC3425">
        <f>IF(OR($D3425="51",$D3425="52",$D3425="61"),0,(AE3425/'Totals and Drop Down Lists'!AA$5)*Inputs!I$39)</f>
        <v>0</v>
      </c>
      <c r="BD3425">
        <f>IF(OR($D3425="51",$D3425="52",$D3425="61"),0,(AF3425/'Totals and Drop Down Lists'!AB$5)*Inputs!J$39)</f>
        <v>0</v>
      </c>
      <c r="BE3425">
        <f>IF(OR($D3425="51",$D3425="52",$D3425="61"),0,(AG3425/'Totals and Drop Down Lists'!AC$5)*Inputs!K$39)</f>
        <v>0</v>
      </c>
      <c r="BF3425">
        <f>IF(OR($D3425="51",$D3425="52",$D3425="61"),0,(AH3425/'Totals and Drop Down Lists'!AD$5)*Inputs!L$39)</f>
        <v>0</v>
      </c>
      <c r="BG3425" s="10">
        <f t="shared" si="478"/>
        <v>201202.83621842385</v>
      </c>
    </row>
    <row r="3426" spans="1:59">
      <c r="A3426" s="1" t="s">
        <v>7679</v>
      </c>
      <c r="B3426" s="1" t="s">
        <v>5992</v>
      </c>
      <c r="C3426" s="1" t="s">
        <v>6136</v>
      </c>
      <c r="D3426" s="1" t="s">
        <v>25</v>
      </c>
      <c r="E3426" s="1" t="s">
        <v>6137</v>
      </c>
      <c r="F3426" s="2">
        <v>4484</v>
      </c>
      <c r="G3426" s="2">
        <v>38</v>
      </c>
      <c r="H3426" s="2">
        <v>4</v>
      </c>
      <c r="I3426" s="2">
        <v>605</v>
      </c>
      <c r="J3426" s="2">
        <v>1571</v>
      </c>
      <c r="K3426" s="2">
        <v>380</v>
      </c>
      <c r="L3426" s="2">
        <v>14</v>
      </c>
      <c r="M3426" s="2">
        <v>8</v>
      </c>
      <c r="N3426" s="2">
        <v>4</v>
      </c>
      <c r="O3426" s="2">
        <v>21</v>
      </c>
      <c r="P3426" s="2">
        <v>22</v>
      </c>
      <c r="Q3426" s="2">
        <v>6</v>
      </c>
      <c r="R3426" s="2">
        <v>35</v>
      </c>
      <c r="S3426" s="2">
        <v>198300</v>
      </c>
      <c r="T3426" s="2">
        <v>12093300</v>
      </c>
      <c r="U3426" s="2">
        <v>0</v>
      </c>
      <c r="V3426" s="2">
        <v>14</v>
      </c>
      <c r="W3426" s="2">
        <v>0</v>
      </c>
      <c r="X3426" s="2">
        <v>70</v>
      </c>
      <c r="Y3426" s="2">
        <v>4</v>
      </c>
      <c r="Z3426" s="2">
        <v>59</v>
      </c>
      <c r="AA3426" s="9">
        <f t="shared" si="479"/>
        <v>4484</v>
      </c>
      <c r="AB3426" s="9">
        <f t="shared" si="480"/>
        <v>563</v>
      </c>
      <c r="AC3426" s="9">
        <f t="shared" si="481"/>
        <v>110</v>
      </c>
      <c r="AD3426" s="9">
        <f t="shared" si="482"/>
        <v>35</v>
      </c>
      <c r="AE3426" s="44">
        <f t="shared" si="483"/>
        <v>6.419287016849541E-6</v>
      </c>
      <c r="AF3426" s="9">
        <f t="shared" si="484"/>
        <v>56</v>
      </c>
      <c r="AG3426" s="9">
        <f t="shared" si="477"/>
        <v>63</v>
      </c>
      <c r="AH3426" s="44">
        <f t="shared" si="485"/>
        <v>5.6702087434778795E-6</v>
      </c>
      <c r="AI3426">
        <f>AA3426/'Totals and Drop Down Lists'!W$6*Inputs!E$37</f>
        <v>4067.6175856599771</v>
      </c>
      <c r="AJ3426">
        <f>AB3426/'Totals and Drop Down Lists'!X$6*Inputs!F$37</f>
        <v>1852.4879838921445</v>
      </c>
      <c r="AK3426">
        <f>AC3426/'Totals and Drop Down Lists'!Y$6*Inputs!G$37</f>
        <v>725.15715649474441</v>
      </c>
      <c r="AL3426">
        <f>AD3426/'Totals and Drop Down Lists'!Z$6*Inputs!H$37</f>
        <v>280.61254444978607</v>
      </c>
      <c r="AM3426">
        <f>AE3426/'Totals and Drop Down Lists'!AA$6*Inputs!I$37</f>
        <v>799.13287049172629</v>
      </c>
      <c r="AN3426">
        <f>AF3426/'Totals and Drop Down Lists'!AB$6*Inputs!J$37</f>
        <v>1117.5748158593055</v>
      </c>
      <c r="AO3426">
        <f>AG3426/'Totals and Drop Down Lists'!AC$6*Inputs!K$37</f>
        <v>1173.285299282772</v>
      </c>
      <c r="AP3426">
        <f>AH3426/'Totals and Drop Down Lists'!AD$6*Inputs!L$37</f>
        <v>1334.3697078957239</v>
      </c>
      <c r="AQ3426">
        <f>IF(OR($D3426="51",$D3426="52",$D3426="61"),(AA3426/'Totals and Drop Down Lists'!W$4)*Inputs!E$38,0)</f>
        <v>0</v>
      </c>
      <c r="AR3426">
        <f>IF(OR($D3426="51",$D3426="52",$D3426="61"),(AB3426/'Totals and Drop Down Lists'!X$4)*Inputs!F$38,0)</f>
        <v>0</v>
      </c>
      <c r="AS3426">
        <f>IF(OR($D3426="51",$D3426="52",$D3426="61"),(AC3426/'Totals and Drop Down Lists'!Y$4)*Inputs!G$38,0)</f>
        <v>0</v>
      </c>
      <c r="AT3426">
        <f>IF(OR($D3426="51",$D3426="52",$D3426="61"),(AD3426/'Totals and Drop Down Lists'!Z$4)*Inputs!H$38,0)</f>
        <v>0</v>
      </c>
      <c r="AU3426">
        <f>IF(OR($D3426="51",$D3426="52",$D3426="61"),(AE3426/'Totals and Drop Down Lists'!AA$4)*Inputs!I$38,0)</f>
        <v>0</v>
      </c>
      <c r="AV3426">
        <f>IF(OR($D3426="51",$D3426="52",$D3426="61"),(AF3426/'Totals and Drop Down Lists'!AB$4)*Inputs!J$38,0)</f>
        <v>0</v>
      </c>
      <c r="AW3426">
        <f>IF(OR($D3426="51",$D3426="52",$D3426="61"),(AG3426/'Totals and Drop Down Lists'!AC$4)*Inputs!K$38,0)</f>
        <v>0</v>
      </c>
      <c r="AX3426">
        <f>IF(OR($D3426="51",$D3426="52",$D3426="61"),(AH3426/'Totals and Drop Down Lists'!AD$4)*Inputs!L$38,0)</f>
        <v>0</v>
      </c>
      <c r="AY3426">
        <f>IF(OR($D3426="51",$D3426="52",$D3426="61"),0,(AA3426/'Totals and Drop Down Lists'!W$5)*Inputs!E$39)</f>
        <v>0</v>
      </c>
      <c r="AZ3426">
        <f>IF(OR($D3426="51",$D3426="52",$D3426="61"),0,(AB3426/'Totals and Drop Down Lists'!X$5)*Inputs!F$39)</f>
        <v>0</v>
      </c>
      <c r="BA3426">
        <f>IF(OR($D3426="51",$D3426="52",$D3426="61"),0,(AC3426/'Totals and Drop Down Lists'!Y$5)*Inputs!G$39)</f>
        <v>0</v>
      </c>
      <c r="BB3426">
        <f>IF(OR($D3426="51",$D3426="52",$D3426="61"),0,(AD3426/'Totals and Drop Down Lists'!Z$5)*Inputs!H$39)</f>
        <v>0</v>
      </c>
      <c r="BC3426">
        <f>IF(OR($D3426="51",$D3426="52",$D3426="61"),0,(AE3426/'Totals and Drop Down Lists'!AA$5)*Inputs!I$39)</f>
        <v>0</v>
      </c>
      <c r="BD3426">
        <f>IF(OR($D3426="51",$D3426="52",$D3426="61"),0,(AF3426/'Totals and Drop Down Lists'!AB$5)*Inputs!J$39)</f>
        <v>0</v>
      </c>
      <c r="BE3426">
        <f>IF(OR($D3426="51",$D3426="52",$D3426="61"),0,(AG3426/'Totals and Drop Down Lists'!AC$5)*Inputs!K$39)</f>
        <v>0</v>
      </c>
      <c r="BF3426">
        <f>IF(OR($D3426="51",$D3426="52",$D3426="61"),0,(AH3426/'Totals and Drop Down Lists'!AD$5)*Inputs!L$39)</f>
        <v>0</v>
      </c>
      <c r="BG3426" s="10">
        <f t="shared" si="478"/>
        <v>11350.237964026179</v>
      </c>
    </row>
    <row r="3427" spans="1:59">
      <c r="A3427" s="1" t="s">
        <v>7679</v>
      </c>
      <c r="B3427" s="1" t="s">
        <v>5992</v>
      </c>
      <c r="C3427" s="1" t="s">
        <v>2415</v>
      </c>
      <c r="D3427" s="1" t="s">
        <v>25</v>
      </c>
      <c r="E3427" s="1" t="s">
        <v>6138</v>
      </c>
      <c r="F3427" s="2">
        <v>3840</v>
      </c>
      <c r="G3427" s="2">
        <v>0</v>
      </c>
      <c r="H3427" s="2">
        <v>0</v>
      </c>
      <c r="I3427" s="2">
        <v>625</v>
      </c>
      <c r="J3427" s="2">
        <v>1375</v>
      </c>
      <c r="K3427" s="2">
        <v>424</v>
      </c>
      <c r="L3427" s="2">
        <v>29</v>
      </c>
      <c r="M3427" s="2">
        <v>0</v>
      </c>
      <c r="N3427" s="2">
        <v>0</v>
      </c>
      <c r="O3427" s="2">
        <v>16</v>
      </c>
      <c r="P3427" s="2">
        <v>18</v>
      </c>
      <c r="Q3427" s="2">
        <v>0</v>
      </c>
      <c r="R3427" s="2">
        <v>213</v>
      </c>
      <c r="S3427" s="2">
        <v>205100</v>
      </c>
      <c r="T3427" s="2">
        <v>17501100</v>
      </c>
      <c r="U3427" s="2">
        <v>0</v>
      </c>
      <c r="V3427" s="2">
        <v>40</v>
      </c>
      <c r="W3427" s="2">
        <v>0</v>
      </c>
      <c r="X3427" s="2">
        <v>110</v>
      </c>
      <c r="Y3427" s="2">
        <v>30</v>
      </c>
      <c r="Z3427" s="2">
        <v>40</v>
      </c>
      <c r="AA3427" s="9">
        <f t="shared" si="479"/>
        <v>3840</v>
      </c>
      <c r="AB3427" s="9">
        <f t="shared" si="480"/>
        <v>625</v>
      </c>
      <c r="AC3427" s="9">
        <f t="shared" si="481"/>
        <v>276</v>
      </c>
      <c r="AD3427" s="9">
        <f t="shared" si="482"/>
        <v>213</v>
      </c>
      <c r="AE3427" s="44">
        <f t="shared" si="483"/>
        <v>9.1311357836632366E-6</v>
      </c>
      <c r="AF3427" s="9">
        <f t="shared" si="484"/>
        <v>70</v>
      </c>
      <c r="AG3427" s="9">
        <f t="shared" si="477"/>
        <v>70</v>
      </c>
      <c r="AH3427" s="44">
        <f t="shared" si="485"/>
        <v>8.0317888886030615E-6</v>
      </c>
      <c r="AI3427">
        <f>AA3427/'Totals and Drop Down Lists'!W$6*Inputs!E$37</f>
        <v>3483.4191634554663</v>
      </c>
      <c r="AJ3427">
        <f>AB3427/'Totals and Drop Down Lists'!X$6*Inputs!F$37</f>
        <v>2056.4919892230737</v>
      </c>
      <c r="AK3427">
        <f>AC3427/'Totals and Drop Down Lists'!Y$6*Inputs!G$37</f>
        <v>1819.485229023177</v>
      </c>
      <c r="AL3427">
        <f>AD3427/'Totals and Drop Down Lists'!Z$6*Inputs!H$37</f>
        <v>1707.7277705086983</v>
      </c>
      <c r="AM3427">
        <f>AE3427/'Totals and Drop Down Lists'!AA$6*Inputs!I$37</f>
        <v>1136.7291617425981</v>
      </c>
      <c r="AN3427">
        <f>AF3427/'Totals and Drop Down Lists'!AB$6*Inputs!J$37</f>
        <v>1396.9685198241318</v>
      </c>
      <c r="AO3427">
        <f>AG3427/'Totals and Drop Down Lists'!AC$6*Inputs!K$37</f>
        <v>1303.6503325364133</v>
      </c>
      <c r="AP3427">
        <f>AH3427/'Totals and Drop Down Lists'!AD$6*Inputs!L$37</f>
        <v>1890.120148661719</v>
      </c>
      <c r="AQ3427">
        <f>IF(OR($D3427="51",$D3427="52",$D3427="61"),(AA3427/'Totals and Drop Down Lists'!W$4)*Inputs!E$38,0)</f>
        <v>0</v>
      </c>
      <c r="AR3427">
        <f>IF(OR($D3427="51",$D3427="52",$D3427="61"),(AB3427/'Totals and Drop Down Lists'!X$4)*Inputs!F$38,0)</f>
        <v>0</v>
      </c>
      <c r="AS3427">
        <f>IF(OR($D3427="51",$D3427="52",$D3427="61"),(AC3427/'Totals and Drop Down Lists'!Y$4)*Inputs!G$38,0)</f>
        <v>0</v>
      </c>
      <c r="AT3427">
        <f>IF(OR($D3427="51",$D3427="52",$D3427="61"),(AD3427/'Totals and Drop Down Lists'!Z$4)*Inputs!H$38,0)</f>
        <v>0</v>
      </c>
      <c r="AU3427">
        <f>IF(OR($D3427="51",$D3427="52",$D3427="61"),(AE3427/'Totals and Drop Down Lists'!AA$4)*Inputs!I$38,0)</f>
        <v>0</v>
      </c>
      <c r="AV3427">
        <f>IF(OR($D3427="51",$D3427="52",$D3427="61"),(AF3427/'Totals and Drop Down Lists'!AB$4)*Inputs!J$38,0)</f>
        <v>0</v>
      </c>
      <c r="AW3427">
        <f>IF(OR($D3427="51",$D3427="52",$D3427="61"),(AG3427/'Totals and Drop Down Lists'!AC$4)*Inputs!K$38,0)</f>
        <v>0</v>
      </c>
      <c r="AX3427">
        <f>IF(OR($D3427="51",$D3427="52",$D3427="61"),(AH3427/'Totals and Drop Down Lists'!AD$4)*Inputs!L$38,0)</f>
        <v>0</v>
      </c>
      <c r="AY3427">
        <f>IF(OR($D3427="51",$D3427="52",$D3427="61"),0,(AA3427/'Totals and Drop Down Lists'!W$5)*Inputs!E$39)</f>
        <v>0</v>
      </c>
      <c r="AZ3427">
        <f>IF(OR($D3427="51",$D3427="52",$D3427="61"),0,(AB3427/'Totals and Drop Down Lists'!X$5)*Inputs!F$39)</f>
        <v>0</v>
      </c>
      <c r="BA3427">
        <f>IF(OR($D3427="51",$D3427="52",$D3427="61"),0,(AC3427/'Totals and Drop Down Lists'!Y$5)*Inputs!G$39)</f>
        <v>0</v>
      </c>
      <c r="BB3427">
        <f>IF(OR($D3427="51",$D3427="52",$D3427="61"),0,(AD3427/'Totals and Drop Down Lists'!Z$5)*Inputs!H$39)</f>
        <v>0</v>
      </c>
      <c r="BC3427">
        <f>IF(OR($D3427="51",$D3427="52",$D3427="61"),0,(AE3427/'Totals and Drop Down Lists'!AA$5)*Inputs!I$39)</f>
        <v>0</v>
      </c>
      <c r="BD3427">
        <f>IF(OR($D3427="51",$D3427="52",$D3427="61"),0,(AF3427/'Totals and Drop Down Lists'!AB$5)*Inputs!J$39)</f>
        <v>0</v>
      </c>
      <c r="BE3427">
        <f>IF(OR($D3427="51",$D3427="52",$D3427="61"),0,(AG3427/'Totals and Drop Down Lists'!AC$5)*Inputs!K$39)</f>
        <v>0</v>
      </c>
      <c r="BF3427">
        <f>IF(OR($D3427="51",$D3427="52",$D3427="61"),0,(AH3427/'Totals and Drop Down Lists'!AD$5)*Inputs!L$39)</f>
        <v>0</v>
      </c>
      <c r="BG3427" s="10">
        <f t="shared" si="478"/>
        <v>14794.592314975278</v>
      </c>
    </row>
    <row r="3428" spans="1:59">
      <c r="A3428" s="1" t="s">
        <v>7679</v>
      </c>
      <c r="B3428" s="1" t="s">
        <v>5992</v>
      </c>
      <c r="C3428" s="1" t="s">
        <v>6139</v>
      </c>
      <c r="D3428" s="1" t="s">
        <v>25</v>
      </c>
      <c r="E3428" s="1" t="s">
        <v>6140</v>
      </c>
      <c r="F3428" s="2">
        <v>6056</v>
      </c>
      <c r="G3428" s="2">
        <v>29</v>
      </c>
      <c r="H3428" s="2">
        <v>2</v>
      </c>
      <c r="I3428" s="2">
        <v>1577</v>
      </c>
      <c r="J3428" s="2">
        <v>2164</v>
      </c>
      <c r="K3428" s="2">
        <v>709</v>
      </c>
      <c r="L3428" s="2">
        <v>67</v>
      </c>
      <c r="M3428" s="2">
        <v>7</v>
      </c>
      <c r="N3428" s="2">
        <v>0</v>
      </c>
      <c r="O3428" s="2">
        <v>94</v>
      </c>
      <c r="P3428" s="2">
        <v>6</v>
      </c>
      <c r="Q3428" s="2">
        <v>0</v>
      </c>
      <c r="R3428" s="2">
        <v>463</v>
      </c>
      <c r="S3428" s="2">
        <v>296400</v>
      </c>
      <c r="T3428" s="2">
        <v>26790400</v>
      </c>
      <c r="U3428" s="2">
        <v>59</v>
      </c>
      <c r="V3428" s="2">
        <v>89</v>
      </c>
      <c r="W3428" s="2">
        <v>10</v>
      </c>
      <c r="X3428" s="2">
        <v>174</v>
      </c>
      <c r="Y3428" s="2">
        <v>35</v>
      </c>
      <c r="Z3428" s="2">
        <v>95</v>
      </c>
      <c r="AA3428" s="9">
        <f t="shared" si="479"/>
        <v>6056</v>
      </c>
      <c r="AB3428" s="9">
        <f t="shared" si="480"/>
        <v>1546</v>
      </c>
      <c r="AC3428" s="9">
        <f t="shared" si="481"/>
        <v>637</v>
      </c>
      <c r="AD3428" s="9">
        <f t="shared" si="482"/>
        <v>463</v>
      </c>
      <c r="AE3428" s="44">
        <f t="shared" si="483"/>
        <v>1.6222993712834673E-5</v>
      </c>
      <c r="AF3428" s="9">
        <f t="shared" si="484"/>
        <v>75</v>
      </c>
      <c r="AG3428" s="9">
        <f t="shared" si="477"/>
        <v>130</v>
      </c>
      <c r="AH3428" s="44">
        <f t="shared" si="485"/>
        <v>1.5848326777384491E-5</v>
      </c>
      <c r="AI3428">
        <f>AA3428/'Totals and Drop Down Lists'!W$6*Inputs!E$37</f>
        <v>5493.6423056995591</v>
      </c>
      <c r="AJ3428">
        <f>AB3428/'Totals and Drop Down Lists'!X$6*Inputs!F$37</f>
        <v>5086.9385845421948</v>
      </c>
      <c r="AK3428">
        <f>AC3428/'Totals and Drop Down Lists'!Y$6*Inputs!G$37</f>
        <v>4199.3191698832024</v>
      </c>
      <c r="AL3428">
        <f>AD3428/'Totals and Drop Down Lists'!Z$6*Inputs!H$37</f>
        <v>3712.1030880071703</v>
      </c>
      <c r="AM3428">
        <f>AE3428/'Totals and Drop Down Lists'!AA$6*Inputs!I$37</f>
        <v>2019.5899481792353</v>
      </c>
      <c r="AN3428">
        <f>AF3428/'Totals and Drop Down Lists'!AB$6*Inputs!J$37</f>
        <v>1496.7519855258558</v>
      </c>
      <c r="AO3428">
        <f>AG3428/'Totals and Drop Down Lists'!AC$6*Inputs!K$37</f>
        <v>2421.0649032819106</v>
      </c>
      <c r="AP3428">
        <f>AH3428/'Totals and Drop Down Lists'!AD$6*Inputs!L$37</f>
        <v>3729.5852991125462</v>
      </c>
      <c r="AQ3428">
        <f>IF(OR($D3428="51",$D3428="52",$D3428="61"),(AA3428/'Totals and Drop Down Lists'!W$4)*Inputs!E$38,0)</f>
        <v>0</v>
      </c>
      <c r="AR3428">
        <f>IF(OR($D3428="51",$D3428="52",$D3428="61"),(AB3428/'Totals and Drop Down Lists'!X$4)*Inputs!F$38,0)</f>
        <v>0</v>
      </c>
      <c r="AS3428">
        <f>IF(OR($D3428="51",$D3428="52",$D3428="61"),(AC3428/'Totals and Drop Down Lists'!Y$4)*Inputs!G$38,0)</f>
        <v>0</v>
      </c>
      <c r="AT3428">
        <f>IF(OR($D3428="51",$D3428="52",$D3428="61"),(AD3428/'Totals and Drop Down Lists'!Z$4)*Inputs!H$38,0)</f>
        <v>0</v>
      </c>
      <c r="AU3428">
        <f>IF(OR($D3428="51",$D3428="52",$D3428="61"),(AE3428/'Totals and Drop Down Lists'!AA$4)*Inputs!I$38,0)</f>
        <v>0</v>
      </c>
      <c r="AV3428">
        <f>IF(OR($D3428="51",$D3428="52",$D3428="61"),(AF3428/'Totals and Drop Down Lists'!AB$4)*Inputs!J$38,0)</f>
        <v>0</v>
      </c>
      <c r="AW3428">
        <f>IF(OR($D3428="51",$D3428="52",$D3428="61"),(AG3428/'Totals and Drop Down Lists'!AC$4)*Inputs!K$38,0)</f>
        <v>0</v>
      </c>
      <c r="AX3428">
        <f>IF(OR($D3428="51",$D3428="52",$D3428="61"),(AH3428/'Totals and Drop Down Lists'!AD$4)*Inputs!L$38,0)</f>
        <v>0</v>
      </c>
      <c r="AY3428">
        <f>IF(OR($D3428="51",$D3428="52",$D3428="61"),0,(AA3428/'Totals and Drop Down Lists'!W$5)*Inputs!E$39)</f>
        <v>0</v>
      </c>
      <c r="AZ3428">
        <f>IF(OR($D3428="51",$D3428="52",$D3428="61"),0,(AB3428/'Totals and Drop Down Lists'!X$5)*Inputs!F$39)</f>
        <v>0</v>
      </c>
      <c r="BA3428">
        <f>IF(OR($D3428="51",$D3428="52",$D3428="61"),0,(AC3428/'Totals and Drop Down Lists'!Y$5)*Inputs!G$39)</f>
        <v>0</v>
      </c>
      <c r="BB3428">
        <f>IF(OR($D3428="51",$D3428="52",$D3428="61"),0,(AD3428/'Totals and Drop Down Lists'!Z$5)*Inputs!H$39)</f>
        <v>0</v>
      </c>
      <c r="BC3428">
        <f>IF(OR($D3428="51",$D3428="52",$D3428="61"),0,(AE3428/'Totals and Drop Down Lists'!AA$5)*Inputs!I$39)</f>
        <v>0</v>
      </c>
      <c r="BD3428">
        <f>IF(OR($D3428="51",$D3428="52",$D3428="61"),0,(AF3428/'Totals and Drop Down Lists'!AB$5)*Inputs!J$39)</f>
        <v>0</v>
      </c>
      <c r="BE3428">
        <f>IF(OR($D3428="51",$D3428="52",$D3428="61"),0,(AG3428/'Totals and Drop Down Lists'!AC$5)*Inputs!K$39)</f>
        <v>0</v>
      </c>
      <c r="BF3428">
        <f>IF(OR($D3428="51",$D3428="52",$D3428="61"),0,(AH3428/'Totals and Drop Down Lists'!AD$5)*Inputs!L$39)</f>
        <v>0</v>
      </c>
      <c r="BG3428" s="10">
        <f t="shared" si="478"/>
        <v>28158.995284231674</v>
      </c>
    </row>
    <row r="3429" spans="1:59">
      <c r="A3429" s="1" t="s">
        <v>7679</v>
      </c>
      <c r="B3429" s="1" t="s">
        <v>5992</v>
      </c>
      <c r="C3429" s="1" t="s">
        <v>6141</v>
      </c>
      <c r="D3429" s="1" t="s">
        <v>25</v>
      </c>
      <c r="E3429" s="1" t="s">
        <v>6142</v>
      </c>
      <c r="F3429" s="2">
        <v>2345</v>
      </c>
      <c r="G3429" s="2">
        <v>0</v>
      </c>
      <c r="H3429" s="2">
        <v>0</v>
      </c>
      <c r="I3429" s="2">
        <v>584</v>
      </c>
      <c r="J3429" s="2">
        <v>838</v>
      </c>
      <c r="K3429" s="2">
        <v>307</v>
      </c>
      <c r="L3429" s="2">
        <v>15</v>
      </c>
      <c r="M3429" s="2">
        <v>0</v>
      </c>
      <c r="N3429" s="2">
        <v>0</v>
      </c>
      <c r="O3429" s="2">
        <v>23</v>
      </c>
      <c r="P3429" s="2">
        <v>0</v>
      </c>
      <c r="Q3429" s="2">
        <v>0</v>
      </c>
      <c r="R3429" s="2">
        <v>52</v>
      </c>
      <c r="S3429" s="2">
        <v>151500</v>
      </c>
      <c r="T3429" s="2">
        <v>12401300</v>
      </c>
      <c r="U3429" s="2">
        <v>12</v>
      </c>
      <c r="V3429" s="2">
        <v>25</v>
      </c>
      <c r="W3429" s="2">
        <v>0</v>
      </c>
      <c r="X3429" s="2">
        <v>75</v>
      </c>
      <c r="Y3429" s="2">
        <v>10</v>
      </c>
      <c r="Z3429" s="2">
        <v>60</v>
      </c>
      <c r="AA3429" s="9">
        <f t="shared" si="479"/>
        <v>2345</v>
      </c>
      <c r="AB3429" s="9">
        <f t="shared" si="480"/>
        <v>584</v>
      </c>
      <c r="AC3429" s="9">
        <f t="shared" si="481"/>
        <v>90</v>
      </c>
      <c r="AD3429" s="9">
        <f t="shared" si="482"/>
        <v>52</v>
      </c>
      <c r="AE3429" s="44">
        <f t="shared" si="483"/>
        <v>7.8546803925898894E-6</v>
      </c>
      <c r="AF3429" s="9">
        <f t="shared" si="484"/>
        <v>50</v>
      </c>
      <c r="AG3429" s="9">
        <f t="shared" si="477"/>
        <v>70</v>
      </c>
      <c r="AH3429" s="44">
        <f t="shared" si="485"/>
        <v>9.5420894442111923E-6</v>
      </c>
      <c r="AI3429">
        <f>AA3429/'Totals and Drop Down Lists'!W$6*Inputs!E$37</f>
        <v>2127.2442547664241</v>
      </c>
      <c r="AJ3429">
        <f>AB3429/'Totals and Drop Down Lists'!X$6*Inputs!F$37</f>
        <v>1921.5861147300398</v>
      </c>
      <c r="AK3429">
        <f>AC3429/'Totals and Drop Down Lists'!Y$6*Inputs!G$37</f>
        <v>593.31040076842737</v>
      </c>
      <c r="AL3429">
        <f>AD3429/'Totals and Drop Down Lists'!Z$6*Inputs!H$37</f>
        <v>416.91006603968219</v>
      </c>
      <c r="AM3429">
        <f>AE3429/'Totals and Drop Down Lists'!AA$6*Inputs!I$37</f>
        <v>977.82405934639655</v>
      </c>
      <c r="AN3429">
        <f>AF3429/'Totals and Drop Down Lists'!AB$6*Inputs!J$37</f>
        <v>997.83465701723719</v>
      </c>
      <c r="AO3429">
        <f>AG3429/'Totals and Drop Down Lists'!AC$6*Inputs!K$37</f>
        <v>1303.6503325364133</v>
      </c>
      <c r="AP3429">
        <f>AH3429/'Totals and Drop Down Lists'!AD$6*Inputs!L$37</f>
        <v>2245.5390410507616</v>
      </c>
      <c r="AQ3429">
        <f>IF(OR($D3429="51",$D3429="52",$D3429="61"),(AA3429/'Totals and Drop Down Lists'!W$4)*Inputs!E$38,0)</f>
        <v>0</v>
      </c>
      <c r="AR3429">
        <f>IF(OR($D3429="51",$D3429="52",$D3429="61"),(AB3429/'Totals and Drop Down Lists'!X$4)*Inputs!F$38,0)</f>
        <v>0</v>
      </c>
      <c r="AS3429">
        <f>IF(OR($D3429="51",$D3429="52",$D3429="61"),(AC3429/'Totals and Drop Down Lists'!Y$4)*Inputs!G$38,0)</f>
        <v>0</v>
      </c>
      <c r="AT3429">
        <f>IF(OR($D3429="51",$D3429="52",$D3429="61"),(AD3429/'Totals and Drop Down Lists'!Z$4)*Inputs!H$38,0)</f>
        <v>0</v>
      </c>
      <c r="AU3429">
        <f>IF(OR($D3429="51",$D3429="52",$D3429="61"),(AE3429/'Totals and Drop Down Lists'!AA$4)*Inputs!I$38,0)</f>
        <v>0</v>
      </c>
      <c r="AV3429">
        <f>IF(OR($D3429="51",$D3429="52",$D3429="61"),(AF3429/'Totals and Drop Down Lists'!AB$4)*Inputs!J$38,0)</f>
        <v>0</v>
      </c>
      <c r="AW3429">
        <f>IF(OR($D3429="51",$D3429="52",$D3429="61"),(AG3429/'Totals and Drop Down Lists'!AC$4)*Inputs!K$38,0)</f>
        <v>0</v>
      </c>
      <c r="AX3429">
        <f>IF(OR($D3429="51",$D3429="52",$D3429="61"),(AH3429/'Totals and Drop Down Lists'!AD$4)*Inputs!L$38,0)</f>
        <v>0</v>
      </c>
      <c r="AY3429">
        <f>IF(OR($D3429="51",$D3429="52",$D3429="61"),0,(AA3429/'Totals and Drop Down Lists'!W$5)*Inputs!E$39)</f>
        <v>0</v>
      </c>
      <c r="AZ3429">
        <f>IF(OR($D3429="51",$D3429="52",$D3429="61"),0,(AB3429/'Totals and Drop Down Lists'!X$5)*Inputs!F$39)</f>
        <v>0</v>
      </c>
      <c r="BA3429">
        <f>IF(OR($D3429="51",$D3429="52",$D3429="61"),0,(AC3429/'Totals and Drop Down Lists'!Y$5)*Inputs!G$39)</f>
        <v>0</v>
      </c>
      <c r="BB3429">
        <f>IF(OR($D3429="51",$D3429="52",$D3429="61"),0,(AD3429/'Totals and Drop Down Lists'!Z$5)*Inputs!H$39)</f>
        <v>0</v>
      </c>
      <c r="BC3429">
        <f>IF(OR($D3429="51",$D3429="52",$D3429="61"),0,(AE3429/'Totals and Drop Down Lists'!AA$5)*Inputs!I$39)</f>
        <v>0</v>
      </c>
      <c r="BD3429">
        <f>IF(OR($D3429="51",$D3429="52",$D3429="61"),0,(AF3429/'Totals and Drop Down Lists'!AB$5)*Inputs!J$39)</f>
        <v>0</v>
      </c>
      <c r="BE3429">
        <f>IF(OR($D3429="51",$D3429="52",$D3429="61"),0,(AG3429/'Totals and Drop Down Lists'!AC$5)*Inputs!K$39)</f>
        <v>0</v>
      </c>
      <c r="BF3429">
        <f>IF(OR($D3429="51",$D3429="52",$D3429="61"),0,(AH3429/'Totals and Drop Down Lists'!AD$5)*Inputs!L$39)</f>
        <v>0</v>
      </c>
      <c r="BG3429" s="10">
        <f t="shared" si="478"/>
        <v>10583.898926255381</v>
      </c>
    </row>
    <row r="3430" spans="1:59">
      <c r="A3430" s="1" t="s">
        <v>7679</v>
      </c>
      <c r="B3430" s="1" t="s">
        <v>5992</v>
      </c>
      <c r="C3430" s="1" t="s">
        <v>6143</v>
      </c>
      <c r="D3430" s="1" t="s">
        <v>25</v>
      </c>
      <c r="E3430" s="1" t="s">
        <v>6144</v>
      </c>
      <c r="F3430" s="2">
        <v>6854</v>
      </c>
      <c r="G3430" s="2">
        <v>69</v>
      </c>
      <c r="H3430" s="2">
        <v>0</v>
      </c>
      <c r="I3430" s="2">
        <v>1231</v>
      </c>
      <c r="J3430" s="2">
        <v>2375</v>
      </c>
      <c r="K3430" s="2">
        <v>918</v>
      </c>
      <c r="L3430" s="2">
        <v>17</v>
      </c>
      <c r="M3430" s="2">
        <v>10</v>
      </c>
      <c r="N3430" s="2">
        <v>0</v>
      </c>
      <c r="O3430" s="2">
        <v>33</v>
      </c>
      <c r="P3430" s="2">
        <v>29</v>
      </c>
      <c r="Q3430" s="2">
        <v>0</v>
      </c>
      <c r="R3430" s="2">
        <v>603</v>
      </c>
      <c r="S3430" s="2">
        <v>595600</v>
      </c>
      <c r="T3430" s="2">
        <v>42103500</v>
      </c>
      <c r="U3430" s="2">
        <v>99</v>
      </c>
      <c r="V3430" s="2">
        <v>0</v>
      </c>
      <c r="W3430" s="2">
        <v>0</v>
      </c>
      <c r="X3430" s="2">
        <v>4</v>
      </c>
      <c r="Y3430" s="2">
        <v>0</v>
      </c>
      <c r="Z3430" s="2">
        <v>4</v>
      </c>
      <c r="AA3430" s="9">
        <f t="shared" si="479"/>
        <v>6854</v>
      </c>
      <c r="AB3430" s="9">
        <f t="shared" si="480"/>
        <v>1162</v>
      </c>
      <c r="AC3430" s="9">
        <f t="shared" si="481"/>
        <v>692</v>
      </c>
      <c r="AD3430" s="9">
        <f t="shared" si="482"/>
        <v>603</v>
      </c>
      <c r="AE3430" s="44">
        <f t="shared" si="483"/>
        <v>2.4780926203389361E-5</v>
      </c>
      <c r="AF3430" s="9">
        <f t="shared" si="484"/>
        <v>4</v>
      </c>
      <c r="AG3430" s="9">
        <f t="shared" si="477"/>
        <v>4</v>
      </c>
      <c r="AH3430" s="44">
        <f t="shared" si="485"/>
        <v>5.75294397766447E-7</v>
      </c>
      <c r="AI3430">
        <f>AA3430/'Totals and Drop Down Lists'!W$6*Inputs!E$37</f>
        <v>6217.540350605148</v>
      </c>
      <c r="AJ3430">
        <f>AB3430/'Totals and Drop Down Lists'!X$6*Inputs!F$37</f>
        <v>3823.4299063635381</v>
      </c>
      <c r="AK3430">
        <f>AC3430/'Totals and Drop Down Lists'!Y$6*Inputs!G$37</f>
        <v>4561.8977481305747</v>
      </c>
      <c r="AL3430">
        <f>AD3430/'Totals and Drop Down Lists'!Z$6*Inputs!H$37</f>
        <v>4834.5532658063157</v>
      </c>
      <c r="AM3430">
        <f>AE3430/'Totals and Drop Down Lists'!AA$6*Inputs!I$37</f>
        <v>3084.9614043394536</v>
      </c>
      <c r="AN3430">
        <f>AF3430/'Totals and Drop Down Lists'!AB$6*Inputs!J$37</f>
        <v>79.826772561378974</v>
      </c>
      <c r="AO3430">
        <f>AG3430/'Totals and Drop Down Lists'!AC$6*Inputs!K$37</f>
        <v>74.494304716366472</v>
      </c>
      <c r="AP3430">
        <f>AH3430/'Totals and Drop Down Lists'!AD$6*Inputs!L$37</f>
        <v>135.38397830320639</v>
      </c>
      <c r="AQ3430">
        <f>IF(OR($D3430="51",$D3430="52",$D3430="61"),(AA3430/'Totals and Drop Down Lists'!W$4)*Inputs!E$38,0)</f>
        <v>0</v>
      </c>
      <c r="AR3430">
        <f>IF(OR($D3430="51",$D3430="52",$D3430="61"),(AB3430/'Totals and Drop Down Lists'!X$4)*Inputs!F$38,0)</f>
        <v>0</v>
      </c>
      <c r="AS3430">
        <f>IF(OR($D3430="51",$D3430="52",$D3430="61"),(AC3430/'Totals and Drop Down Lists'!Y$4)*Inputs!G$38,0)</f>
        <v>0</v>
      </c>
      <c r="AT3430">
        <f>IF(OR($D3430="51",$D3430="52",$D3430="61"),(AD3430/'Totals and Drop Down Lists'!Z$4)*Inputs!H$38,0)</f>
        <v>0</v>
      </c>
      <c r="AU3430">
        <f>IF(OR($D3430="51",$D3430="52",$D3430="61"),(AE3430/'Totals and Drop Down Lists'!AA$4)*Inputs!I$38,0)</f>
        <v>0</v>
      </c>
      <c r="AV3430">
        <f>IF(OR($D3430="51",$D3430="52",$D3430="61"),(AF3430/'Totals and Drop Down Lists'!AB$4)*Inputs!J$38,0)</f>
        <v>0</v>
      </c>
      <c r="AW3430">
        <f>IF(OR($D3430="51",$D3430="52",$D3430="61"),(AG3430/'Totals and Drop Down Lists'!AC$4)*Inputs!K$38,0)</f>
        <v>0</v>
      </c>
      <c r="AX3430">
        <f>IF(OR($D3430="51",$D3430="52",$D3430="61"),(AH3430/'Totals and Drop Down Lists'!AD$4)*Inputs!L$38,0)</f>
        <v>0</v>
      </c>
      <c r="AY3430">
        <f>IF(OR($D3430="51",$D3430="52",$D3430="61"),0,(AA3430/'Totals and Drop Down Lists'!W$5)*Inputs!E$39)</f>
        <v>0</v>
      </c>
      <c r="AZ3430">
        <f>IF(OR($D3430="51",$D3430="52",$D3430="61"),0,(AB3430/'Totals and Drop Down Lists'!X$5)*Inputs!F$39)</f>
        <v>0</v>
      </c>
      <c r="BA3430">
        <f>IF(OR($D3430="51",$D3430="52",$D3430="61"),0,(AC3430/'Totals and Drop Down Lists'!Y$5)*Inputs!G$39)</f>
        <v>0</v>
      </c>
      <c r="BB3430">
        <f>IF(OR($D3430="51",$D3430="52",$D3430="61"),0,(AD3430/'Totals and Drop Down Lists'!Z$5)*Inputs!H$39)</f>
        <v>0</v>
      </c>
      <c r="BC3430">
        <f>IF(OR($D3430="51",$D3430="52",$D3430="61"),0,(AE3430/'Totals and Drop Down Lists'!AA$5)*Inputs!I$39)</f>
        <v>0</v>
      </c>
      <c r="BD3430">
        <f>IF(OR($D3430="51",$D3430="52",$D3430="61"),0,(AF3430/'Totals and Drop Down Lists'!AB$5)*Inputs!J$39)</f>
        <v>0</v>
      </c>
      <c r="BE3430">
        <f>IF(OR($D3430="51",$D3430="52",$D3430="61"),0,(AG3430/'Totals and Drop Down Lists'!AC$5)*Inputs!K$39)</f>
        <v>0</v>
      </c>
      <c r="BF3430">
        <f>IF(OR($D3430="51",$D3430="52",$D3430="61"),0,(AH3430/'Totals and Drop Down Lists'!AD$5)*Inputs!L$39)</f>
        <v>0</v>
      </c>
      <c r="BG3430" s="10">
        <f t="shared" si="478"/>
        <v>22812.087730825981</v>
      </c>
    </row>
    <row r="3431" spans="1:59">
      <c r="A3431" s="1" t="s">
        <v>7679</v>
      </c>
      <c r="B3431" s="1" t="s">
        <v>5992</v>
      </c>
      <c r="C3431" s="1" t="s">
        <v>1576</v>
      </c>
      <c r="D3431" s="1" t="s">
        <v>25</v>
      </c>
      <c r="E3431" s="1" t="s">
        <v>6145</v>
      </c>
      <c r="F3431" s="2">
        <v>13771</v>
      </c>
      <c r="G3431" s="2">
        <v>90</v>
      </c>
      <c r="H3431" s="2">
        <v>0</v>
      </c>
      <c r="I3431" s="2">
        <v>2550</v>
      </c>
      <c r="J3431" s="2">
        <v>4414</v>
      </c>
      <c r="K3431" s="2">
        <v>1166</v>
      </c>
      <c r="L3431" s="2">
        <v>30</v>
      </c>
      <c r="M3431" s="2">
        <v>8</v>
      </c>
      <c r="N3431" s="2">
        <v>0</v>
      </c>
      <c r="O3431" s="2">
        <v>36</v>
      </c>
      <c r="P3431" s="2">
        <v>0</v>
      </c>
      <c r="Q3431" s="2">
        <v>3</v>
      </c>
      <c r="R3431" s="2">
        <v>303</v>
      </c>
      <c r="S3431" s="2">
        <v>475900</v>
      </c>
      <c r="T3431" s="2">
        <v>38248800</v>
      </c>
      <c r="U3431" s="2">
        <v>15</v>
      </c>
      <c r="V3431" s="2">
        <v>93</v>
      </c>
      <c r="W3431" s="2">
        <v>0</v>
      </c>
      <c r="X3431" s="2">
        <v>292</v>
      </c>
      <c r="Y3431" s="2">
        <v>54</v>
      </c>
      <c r="Z3431" s="2">
        <v>139</v>
      </c>
      <c r="AA3431" s="9">
        <f t="shared" si="479"/>
        <v>13771</v>
      </c>
      <c r="AB3431" s="9">
        <f t="shared" si="480"/>
        <v>2460</v>
      </c>
      <c r="AC3431" s="9">
        <f t="shared" si="481"/>
        <v>380</v>
      </c>
      <c r="AD3431" s="9">
        <f t="shared" si="482"/>
        <v>303</v>
      </c>
      <c r="AE3431" s="44">
        <f t="shared" si="483"/>
        <v>2.1510997904493812E-5</v>
      </c>
      <c r="AF3431" s="9">
        <f t="shared" si="484"/>
        <v>199</v>
      </c>
      <c r="AG3431" s="9">
        <f t="shared" si="477"/>
        <v>193</v>
      </c>
      <c r="AH3431" s="44">
        <f t="shared" si="485"/>
        <v>1.8970318256394755E-5</v>
      </c>
      <c r="AI3431">
        <f>AA3431/'Totals and Drop Down Lists'!W$6*Inputs!E$37</f>
        <v>12492.230546860737</v>
      </c>
      <c r="AJ3431">
        <f>AB3431/'Totals and Drop Down Lists'!X$6*Inputs!F$37</f>
        <v>8094.3524695820179</v>
      </c>
      <c r="AK3431">
        <f>AC3431/'Totals and Drop Down Lists'!Y$6*Inputs!G$37</f>
        <v>2505.0883588000265</v>
      </c>
      <c r="AL3431">
        <f>AD3431/'Totals and Drop Down Lists'!Z$6*Inputs!H$37</f>
        <v>2429.3028848081481</v>
      </c>
      <c r="AM3431">
        <f>AE3431/'Totals and Drop Down Lists'!AA$6*Inputs!I$37</f>
        <v>2677.8901546913903</v>
      </c>
      <c r="AN3431">
        <f>AF3431/'Totals and Drop Down Lists'!AB$6*Inputs!J$37</f>
        <v>3971.3819349286036</v>
      </c>
      <c r="AO3431">
        <f>AG3431/'Totals and Drop Down Lists'!AC$6*Inputs!K$37</f>
        <v>3594.3502025646821</v>
      </c>
      <c r="AP3431">
        <f>AH3431/'Totals and Drop Down Lists'!AD$6*Inputs!L$37</f>
        <v>4464.2832699221144</v>
      </c>
      <c r="AQ3431">
        <f>IF(OR($D3431="51",$D3431="52",$D3431="61"),(AA3431/'Totals and Drop Down Lists'!W$4)*Inputs!E$38,0)</f>
        <v>0</v>
      </c>
      <c r="AR3431">
        <f>IF(OR($D3431="51",$D3431="52",$D3431="61"),(AB3431/'Totals and Drop Down Lists'!X$4)*Inputs!F$38,0)</f>
        <v>0</v>
      </c>
      <c r="AS3431">
        <f>IF(OR($D3431="51",$D3431="52",$D3431="61"),(AC3431/'Totals and Drop Down Lists'!Y$4)*Inputs!G$38,0)</f>
        <v>0</v>
      </c>
      <c r="AT3431">
        <f>IF(OR($D3431="51",$D3431="52",$D3431="61"),(AD3431/'Totals and Drop Down Lists'!Z$4)*Inputs!H$38,0)</f>
        <v>0</v>
      </c>
      <c r="AU3431">
        <f>IF(OR($D3431="51",$D3431="52",$D3431="61"),(AE3431/'Totals and Drop Down Lists'!AA$4)*Inputs!I$38,0)</f>
        <v>0</v>
      </c>
      <c r="AV3431">
        <f>IF(OR($D3431="51",$D3431="52",$D3431="61"),(AF3431/'Totals and Drop Down Lists'!AB$4)*Inputs!J$38,0)</f>
        <v>0</v>
      </c>
      <c r="AW3431">
        <f>IF(OR($D3431="51",$D3431="52",$D3431="61"),(AG3431/'Totals and Drop Down Lists'!AC$4)*Inputs!K$38,0)</f>
        <v>0</v>
      </c>
      <c r="AX3431">
        <f>IF(OR($D3431="51",$D3431="52",$D3431="61"),(AH3431/'Totals and Drop Down Lists'!AD$4)*Inputs!L$38,0)</f>
        <v>0</v>
      </c>
      <c r="AY3431">
        <f>IF(OR($D3431="51",$D3431="52",$D3431="61"),0,(AA3431/'Totals and Drop Down Lists'!W$5)*Inputs!E$39)</f>
        <v>0</v>
      </c>
      <c r="AZ3431">
        <f>IF(OR($D3431="51",$D3431="52",$D3431="61"),0,(AB3431/'Totals and Drop Down Lists'!X$5)*Inputs!F$39)</f>
        <v>0</v>
      </c>
      <c r="BA3431">
        <f>IF(OR($D3431="51",$D3431="52",$D3431="61"),0,(AC3431/'Totals and Drop Down Lists'!Y$5)*Inputs!G$39)</f>
        <v>0</v>
      </c>
      <c r="BB3431">
        <f>IF(OR($D3431="51",$D3431="52",$D3431="61"),0,(AD3431/'Totals and Drop Down Lists'!Z$5)*Inputs!H$39)</f>
        <v>0</v>
      </c>
      <c r="BC3431">
        <f>IF(OR($D3431="51",$D3431="52",$D3431="61"),0,(AE3431/'Totals and Drop Down Lists'!AA$5)*Inputs!I$39)</f>
        <v>0</v>
      </c>
      <c r="BD3431">
        <f>IF(OR($D3431="51",$D3431="52",$D3431="61"),0,(AF3431/'Totals and Drop Down Lists'!AB$5)*Inputs!J$39)</f>
        <v>0</v>
      </c>
      <c r="BE3431">
        <f>IF(OR($D3431="51",$D3431="52",$D3431="61"),0,(AG3431/'Totals and Drop Down Lists'!AC$5)*Inputs!K$39)</f>
        <v>0</v>
      </c>
      <c r="BF3431">
        <f>IF(OR($D3431="51",$D3431="52",$D3431="61"),0,(AH3431/'Totals and Drop Down Lists'!AD$5)*Inputs!L$39)</f>
        <v>0</v>
      </c>
      <c r="BG3431" s="10">
        <f t="shared" si="478"/>
        <v>40228.879822157716</v>
      </c>
    </row>
    <row r="3432" spans="1:59">
      <c r="A3432" s="1" t="s">
        <v>7679</v>
      </c>
      <c r="B3432" s="1" t="s">
        <v>5992</v>
      </c>
      <c r="C3432" s="1" t="s">
        <v>6146</v>
      </c>
      <c r="D3432" s="1" t="s">
        <v>25</v>
      </c>
      <c r="E3432" s="1" t="s">
        <v>6147</v>
      </c>
      <c r="F3432" s="2">
        <v>19307</v>
      </c>
      <c r="G3432" s="2">
        <v>126</v>
      </c>
      <c r="H3432" s="2">
        <v>7</v>
      </c>
      <c r="I3432" s="2">
        <v>3600</v>
      </c>
      <c r="J3432" s="2">
        <v>6191</v>
      </c>
      <c r="K3432" s="2">
        <v>2148</v>
      </c>
      <c r="L3432" s="2">
        <v>109</v>
      </c>
      <c r="M3432" s="2">
        <v>0</v>
      </c>
      <c r="N3432" s="2">
        <v>21</v>
      </c>
      <c r="O3432" s="2">
        <v>204</v>
      </c>
      <c r="P3432" s="2">
        <v>23</v>
      </c>
      <c r="Q3432" s="2">
        <v>17</v>
      </c>
      <c r="R3432" s="2">
        <v>414</v>
      </c>
      <c r="S3432" s="2">
        <v>1139800</v>
      </c>
      <c r="T3432" s="2">
        <v>79047100</v>
      </c>
      <c r="U3432" s="2">
        <v>189</v>
      </c>
      <c r="V3432" s="2">
        <v>64</v>
      </c>
      <c r="W3432" s="2">
        <v>35</v>
      </c>
      <c r="X3432" s="2">
        <v>294</v>
      </c>
      <c r="Y3432" s="2">
        <v>20</v>
      </c>
      <c r="Z3432" s="2">
        <v>175</v>
      </c>
      <c r="AA3432" s="9">
        <f t="shared" si="479"/>
        <v>19307</v>
      </c>
      <c r="AB3432" s="9">
        <f t="shared" si="480"/>
        <v>3467</v>
      </c>
      <c r="AC3432" s="9">
        <f t="shared" si="481"/>
        <v>788</v>
      </c>
      <c r="AD3432" s="9">
        <f t="shared" si="482"/>
        <v>414</v>
      </c>
      <c r="AE3432" s="44">
        <f t="shared" si="483"/>
        <v>5.2047938884815317E-5</v>
      </c>
      <c r="AF3432" s="9">
        <f t="shared" si="484"/>
        <v>195</v>
      </c>
      <c r="AG3432" s="9">
        <f t="shared" si="477"/>
        <v>195</v>
      </c>
      <c r="AH3432" s="44">
        <f t="shared" si="485"/>
        <v>2.5174402445802022E-5</v>
      </c>
      <c r="AI3432">
        <f>AA3432/'Totals and Drop Down Lists'!W$6*Inputs!E$37</f>
        <v>17514.159840842367</v>
      </c>
      <c r="AJ3432">
        <f>AB3432/'Totals and Drop Down Lists'!X$6*Inputs!F$37</f>
        <v>11407.772362618234</v>
      </c>
      <c r="AK3432">
        <f>AC3432/'Totals and Drop Down Lists'!Y$6*Inputs!G$37</f>
        <v>5194.7621756168974</v>
      </c>
      <c r="AL3432">
        <f>AD3432/'Totals and Drop Down Lists'!Z$6*Inputs!H$37</f>
        <v>3319.24552577747</v>
      </c>
      <c r="AM3432">
        <f>AE3432/'Totals and Drop Down Lists'!AA$6*Inputs!I$37</f>
        <v>6479.4140992644907</v>
      </c>
      <c r="AN3432">
        <f>AF3432/'Totals and Drop Down Lists'!AB$6*Inputs!J$37</f>
        <v>3891.555162367225</v>
      </c>
      <c r="AO3432">
        <f>AG3432/'Totals and Drop Down Lists'!AC$6*Inputs!K$37</f>
        <v>3631.5973549228656</v>
      </c>
      <c r="AP3432">
        <f>AH3432/'Totals and Drop Down Lists'!AD$6*Inputs!L$37</f>
        <v>5924.2898379522931</v>
      </c>
      <c r="AQ3432">
        <f>IF(OR($D3432="51",$D3432="52",$D3432="61"),(AA3432/'Totals and Drop Down Lists'!W$4)*Inputs!E$38,0)</f>
        <v>0</v>
      </c>
      <c r="AR3432">
        <f>IF(OR($D3432="51",$D3432="52",$D3432="61"),(AB3432/'Totals and Drop Down Lists'!X$4)*Inputs!F$38,0)</f>
        <v>0</v>
      </c>
      <c r="AS3432">
        <f>IF(OR($D3432="51",$D3432="52",$D3432="61"),(AC3432/'Totals and Drop Down Lists'!Y$4)*Inputs!G$38,0)</f>
        <v>0</v>
      </c>
      <c r="AT3432">
        <f>IF(OR($D3432="51",$D3432="52",$D3432="61"),(AD3432/'Totals and Drop Down Lists'!Z$4)*Inputs!H$38,0)</f>
        <v>0</v>
      </c>
      <c r="AU3432">
        <f>IF(OR($D3432="51",$D3432="52",$D3432="61"),(AE3432/'Totals and Drop Down Lists'!AA$4)*Inputs!I$38,0)</f>
        <v>0</v>
      </c>
      <c r="AV3432">
        <f>IF(OR($D3432="51",$D3432="52",$D3432="61"),(AF3432/'Totals and Drop Down Lists'!AB$4)*Inputs!J$38,0)</f>
        <v>0</v>
      </c>
      <c r="AW3432">
        <f>IF(OR($D3432="51",$D3432="52",$D3432="61"),(AG3432/'Totals and Drop Down Lists'!AC$4)*Inputs!K$38,0)</f>
        <v>0</v>
      </c>
      <c r="AX3432">
        <f>IF(OR($D3432="51",$D3432="52",$D3432="61"),(AH3432/'Totals and Drop Down Lists'!AD$4)*Inputs!L$38,0)</f>
        <v>0</v>
      </c>
      <c r="AY3432">
        <f>IF(OR($D3432="51",$D3432="52",$D3432="61"),0,(AA3432/'Totals and Drop Down Lists'!W$5)*Inputs!E$39)</f>
        <v>0</v>
      </c>
      <c r="AZ3432">
        <f>IF(OR($D3432="51",$D3432="52",$D3432="61"),0,(AB3432/'Totals and Drop Down Lists'!X$5)*Inputs!F$39)</f>
        <v>0</v>
      </c>
      <c r="BA3432">
        <f>IF(OR($D3432="51",$D3432="52",$D3432="61"),0,(AC3432/'Totals and Drop Down Lists'!Y$5)*Inputs!G$39)</f>
        <v>0</v>
      </c>
      <c r="BB3432">
        <f>IF(OR($D3432="51",$D3432="52",$D3432="61"),0,(AD3432/'Totals and Drop Down Lists'!Z$5)*Inputs!H$39)</f>
        <v>0</v>
      </c>
      <c r="BC3432">
        <f>IF(OR($D3432="51",$D3432="52",$D3432="61"),0,(AE3432/'Totals and Drop Down Lists'!AA$5)*Inputs!I$39)</f>
        <v>0</v>
      </c>
      <c r="BD3432">
        <f>IF(OR($D3432="51",$D3432="52",$D3432="61"),0,(AF3432/'Totals and Drop Down Lists'!AB$5)*Inputs!J$39)</f>
        <v>0</v>
      </c>
      <c r="BE3432">
        <f>IF(OR($D3432="51",$D3432="52",$D3432="61"),0,(AG3432/'Totals and Drop Down Lists'!AC$5)*Inputs!K$39)</f>
        <v>0</v>
      </c>
      <c r="BF3432">
        <f>IF(OR($D3432="51",$D3432="52",$D3432="61"),0,(AH3432/'Totals and Drop Down Lists'!AD$5)*Inputs!L$39)</f>
        <v>0</v>
      </c>
      <c r="BG3432" s="10">
        <f t="shared" si="478"/>
        <v>57362.796359361841</v>
      </c>
    </row>
    <row r="3433" spans="1:59">
      <c r="A3433" s="1" t="s">
        <v>7679</v>
      </c>
      <c r="B3433" s="1" t="s">
        <v>5992</v>
      </c>
      <c r="C3433" s="1" t="s">
        <v>841</v>
      </c>
      <c r="D3433" s="1" t="s">
        <v>25</v>
      </c>
      <c r="E3433" s="1" t="s">
        <v>6148</v>
      </c>
      <c r="F3433" s="2">
        <v>5237</v>
      </c>
      <c r="G3433" s="2">
        <v>29</v>
      </c>
      <c r="H3433" s="2">
        <v>0</v>
      </c>
      <c r="I3433" s="2">
        <v>921</v>
      </c>
      <c r="J3433" s="2">
        <v>1929</v>
      </c>
      <c r="K3433" s="2">
        <v>327</v>
      </c>
      <c r="L3433" s="2">
        <v>15</v>
      </c>
      <c r="M3433" s="2">
        <v>0</v>
      </c>
      <c r="N3433" s="2">
        <v>0</v>
      </c>
      <c r="O3433" s="2">
        <v>30</v>
      </c>
      <c r="P3433" s="2">
        <v>3</v>
      </c>
      <c r="Q3433" s="2">
        <v>0</v>
      </c>
      <c r="R3433" s="2">
        <v>250</v>
      </c>
      <c r="S3433" s="2">
        <v>176400</v>
      </c>
      <c r="T3433" s="2">
        <v>8737500</v>
      </c>
      <c r="U3433" s="2">
        <v>42</v>
      </c>
      <c r="V3433" s="2">
        <v>33</v>
      </c>
      <c r="W3433" s="2">
        <v>48</v>
      </c>
      <c r="X3433" s="2">
        <v>138</v>
      </c>
      <c r="Y3433" s="2">
        <v>4</v>
      </c>
      <c r="Z3433" s="2">
        <v>90</v>
      </c>
      <c r="AA3433" s="9">
        <f t="shared" si="479"/>
        <v>5237</v>
      </c>
      <c r="AB3433" s="9">
        <f t="shared" si="480"/>
        <v>892</v>
      </c>
      <c r="AC3433" s="9">
        <f t="shared" si="481"/>
        <v>298</v>
      </c>
      <c r="AD3433" s="9">
        <f t="shared" si="482"/>
        <v>250</v>
      </c>
      <c r="AE3433" s="44">
        <f t="shared" si="483"/>
        <v>3.8713199323139413E-6</v>
      </c>
      <c r="AF3433" s="9">
        <f t="shared" si="484"/>
        <v>57</v>
      </c>
      <c r="AG3433" s="9">
        <f t="shared" si="477"/>
        <v>94</v>
      </c>
      <c r="AH3433" s="44">
        <f t="shared" si="485"/>
        <v>5.9291776780140095E-6</v>
      </c>
      <c r="AI3433">
        <f>AA3433/'Totals and Drop Down Lists'!W$6*Inputs!E$37</f>
        <v>4750.6943122438224</v>
      </c>
      <c r="AJ3433">
        <f>AB3433/'Totals and Drop Down Lists'!X$6*Inputs!F$37</f>
        <v>2935.0253670191705</v>
      </c>
      <c r="AK3433">
        <f>AC3433/'Totals and Drop Down Lists'!Y$6*Inputs!G$37</f>
        <v>1964.516660322126</v>
      </c>
      <c r="AL3433">
        <f>AD3433/'Totals and Drop Down Lists'!Z$6*Inputs!H$37</f>
        <v>2004.3753174984722</v>
      </c>
      <c r="AM3433">
        <f>AE3433/'Totals and Drop Down Lists'!AA$6*Inputs!I$37</f>
        <v>481.93810340329696</v>
      </c>
      <c r="AN3433">
        <f>AF3433/'Totals and Drop Down Lists'!AB$6*Inputs!J$37</f>
        <v>1137.5315089996504</v>
      </c>
      <c r="AO3433">
        <f>AG3433/'Totals and Drop Down Lists'!AC$6*Inputs!K$37</f>
        <v>1750.6161608346122</v>
      </c>
      <c r="AP3433">
        <f>AH3433/'Totals and Drop Down Lists'!AD$6*Inputs!L$37</f>
        <v>1395.312843706821</v>
      </c>
      <c r="AQ3433">
        <f>IF(OR($D3433="51",$D3433="52",$D3433="61"),(AA3433/'Totals and Drop Down Lists'!W$4)*Inputs!E$38,0)</f>
        <v>0</v>
      </c>
      <c r="AR3433">
        <f>IF(OR($D3433="51",$D3433="52",$D3433="61"),(AB3433/'Totals and Drop Down Lists'!X$4)*Inputs!F$38,0)</f>
        <v>0</v>
      </c>
      <c r="AS3433">
        <f>IF(OR($D3433="51",$D3433="52",$D3433="61"),(AC3433/'Totals and Drop Down Lists'!Y$4)*Inputs!G$38,0)</f>
        <v>0</v>
      </c>
      <c r="AT3433">
        <f>IF(OR($D3433="51",$D3433="52",$D3433="61"),(AD3433/'Totals and Drop Down Lists'!Z$4)*Inputs!H$38,0)</f>
        <v>0</v>
      </c>
      <c r="AU3433">
        <f>IF(OR($D3433="51",$D3433="52",$D3433="61"),(AE3433/'Totals and Drop Down Lists'!AA$4)*Inputs!I$38,0)</f>
        <v>0</v>
      </c>
      <c r="AV3433">
        <f>IF(OR($D3433="51",$D3433="52",$D3433="61"),(AF3433/'Totals and Drop Down Lists'!AB$4)*Inputs!J$38,0)</f>
        <v>0</v>
      </c>
      <c r="AW3433">
        <f>IF(OR($D3433="51",$D3433="52",$D3433="61"),(AG3433/'Totals and Drop Down Lists'!AC$4)*Inputs!K$38,0)</f>
        <v>0</v>
      </c>
      <c r="AX3433">
        <f>IF(OR($D3433="51",$D3433="52",$D3433="61"),(AH3433/'Totals and Drop Down Lists'!AD$4)*Inputs!L$38,0)</f>
        <v>0</v>
      </c>
      <c r="AY3433">
        <f>IF(OR($D3433="51",$D3433="52",$D3433="61"),0,(AA3433/'Totals and Drop Down Lists'!W$5)*Inputs!E$39)</f>
        <v>0</v>
      </c>
      <c r="AZ3433">
        <f>IF(OR($D3433="51",$D3433="52",$D3433="61"),0,(AB3433/'Totals and Drop Down Lists'!X$5)*Inputs!F$39)</f>
        <v>0</v>
      </c>
      <c r="BA3433">
        <f>IF(OR($D3433="51",$D3433="52",$D3433="61"),0,(AC3433/'Totals and Drop Down Lists'!Y$5)*Inputs!G$39)</f>
        <v>0</v>
      </c>
      <c r="BB3433">
        <f>IF(OR($D3433="51",$D3433="52",$D3433="61"),0,(AD3433/'Totals and Drop Down Lists'!Z$5)*Inputs!H$39)</f>
        <v>0</v>
      </c>
      <c r="BC3433">
        <f>IF(OR($D3433="51",$D3433="52",$D3433="61"),0,(AE3433/'Totals and Drop Down Lists'!AA$5)*Inputs!I$39)</f>
        <v>0</v>
      </c>
      <c r="BD3433">
        <f>IF(OR($D3433="51",$D3433="52",$D3433="61"),0,(AF3433/'Totals and Drop Down Lists'!AB$5)*Inputs!J$39)</f>
        <v>0</v>
      </c>
      <c r="BE3433">
        <f>IF(OR($D3433="51",$D3433="52",$D3433="61"),0,(AG3433/'Totals and Drop Down Lists'!AC$5)*Inputs!K$39)</f>
        <v>0</v>
      </c>
      <c r="BF3433">
        <f>IF(OR($D3433="51",$D3433="52",$D3433="61"),0,(AH3433/'Totals and Drop Down Lists'!AD$5)*Inputs!L$39)</f>
        <v>0</v>
      </c>
      <c r="BG3433" s="10">
        <f t="shared" si="478"/>
        <v>16420.010274027973</v>
      </c>
    </row>
    <row r="3434" spans="1:59">
      <c r="A3434" s="1" t="s">
        <v>7679</v>
      </c>
      <c r="B3434" s="1" t="s">
        <v>5992</v>
      </c>
      <c r="C3434" s="1" t="s">
        <v>6149</v>
      </c>
      <c r="D3434" s="1" t="s">
        <v>58</v>
      </c>
      <c r="E3434" s="1" t="s">
        <v>6150</v>
      </c>
      <c r="F3434" s="2">
        <v>247683</v>
      </c>
      <c r="G3434" s="2">
        <v>998</v>
      </c>
      <c r="H3434" s="2">
        <v>65</v>
      </c>
      <c r="I3434" s="2">
        <v>15108</v>
      </c>
      <c r="J3434" s="2">
        <v>84565</v>
      </c>
      <c r="K3434" s="2">
        <v>17472</v>
      </c>
      <c r="L3434" s="2">
        <v>799</v>
      </c>
      <c r="M3434" s="2">
        <v>131</v>
      </c>
      <c r="N3434" s="2">
        <v>116</v>
      </c>
      <c r="O3434" s="2">
        <v>555</v>
      </c>
      <c r="P3434" s="2">
        <v>125</v>
      </c>
      <c r="Q3434" s="2">
        <v>33</v>
      </c>
      <c r="R3434" s="2">
        <v>1079</v>
      </c>
      <c r="S3434" s="2">
        <v>19502600</v>
      </c>
      <c r="T3434" s="2">
        <v>1013953500</v>
      </c>
      <c r="U3434" s="2">
        <v>1064</v>
      </c>
      <c r="V3434" s="2">
        <v>295</v>
      </c>
      <c r="W3434" s="2">
        <v>75</v>
      </c>
      <c r="X3434" s="2">
        <v>1856</v>
      </c>
      <c r="Y3434" s="2">
        <v>114</v>
      </c>
      <c r="Z3434" s="2">
        <v>1463</v>
      </c>
      <c r="AA3434" s="9">
        <f t="shared" si="479"/>
        <v>247683</v>
      </c>
      <c r="AB3434" s="9">
        <f t="shared" si="480"/>
        <v>14045</v>
      </c>
      <c r="AC3434" s="9">
        <f t="shared" si="481"/>
        <v>2838</v>
      </c>
      <c r="AD3434" s="9">
        <f t="shared" si="482"/>
        <v>1079</v>
      </c>
      <c r="AE3434" s="44">
        <f t="shared" si="483"/>
        <v>2.5211017553390826E-4</v>
      </c>
      <c r="AF3434" s="9">
        <f t="shared" si="484"/>
        <v>1486</v>
      </c>
      <c r="AG3434" s="9">
        <f t="shared" si="477"/>
        <v>1577</v>
      </c>
      <c r="AH3434" s="44">
        <f t="shared" si="485"/>
        <v>1.2123687890354062E-4</v>
      </c>
      <c r="AI3434">
        <f>AA3434/'Totals and Drop Down Lists'!W$6*Inputs!E$37</f>
        <v>224683.25746409904</v>
      </c>
      <c r="AJ3434">
        <f>AB3434/'Totals and Drop Down Lists'!X$6*Inputs!F$37</f>
        <v>46213.487981820908</v>
      </c>
      <c r="AK3434">
        <f>AC3434/'Totals and Drop Down Lists'!Y$6*Inputs!G$37</f>
        <v>18709.054637564408</v>
      </c>
      <c r="AL3434">
        <f>AD3434/'Totals and Drop Down Lists'!Z$6*Inputs!H$37</f>
        <v>8650.8838703234051</v>
      </c>
      <c r="AM3434">
        <f>AE3434/'Totals and Drop Down Lists'!AA$6*Inputs!I$37</f>
        <v>31385.031970959037</v>
      </c>
      <c r="AN3434">
        <f>AF3434/'Totals and Drop Down Lists'!AB$6*Inputs!J$37</f>
        <v>29655.646006552284</v>
      </c>
      <c r="AO3434">
        <f>AG3434/'Totals and Drop Down Lists'!AC$6*Inputs!K$37</f>
        <v>29369.379634427485</v>
      </c>
      <c r="AP3434">
        <f>AH3434/'Totals and Drop Down Lists'!AD$6*Inputs!L$37</f>
        <v>28530.663685845284</v>
      </c>
      <c r="AQ3434">
        <f>IF(OR($D3434="51",$D3434="52",$D3434="61"),(AA3434/'Totals and Drop Down Lists'!W$4)*Inputs!E$38,0)</f>
        <v>0</v>
      </c>
      <c r="AR3434">
        <f>IF(OR($D3434="51",$D3434="52",$D3434="61"),(AB3434/'Totals and Drop Down Lists'!X$4)*Inputs!F$38,0)</f>
        <v>0</v>
      </c>
      <c r="AS3434">
        <f>IF(OR($D3434="51",$D3434="52",$D3434="61"),(AC3434/'Totals and Drop Down Lists'!Y$4)*Inputs!G$38,0)</f>
        <v>0</v>
      </c>
      <c r="AT3434">
        <f>IF(OR($D3434="51",$D3434="52",$D3434="61"),(AD3434/'Totals and Drop Down Lists'!Z$4)*Inputs!H$38,0)</f>
        <v>0</v>
      </c>
      <c r="AU3434">
        <f>IF(OR($D3434="51",$D3434="52",$D3434="61"),(AE3434/'Totals and Drop Down Lists'!AA$4)*Inputs!I$38,0)</f>
        <v>0</v>
      </c>
      <c r="AV3434">
        <f>IF(OR($D3434="51",$D3434="52",$D3434="61"),(AF3434/'Totals and Drop Down Lists'!AB$4)*Inputs!J$38,0)</f>
        <v>0</v>
      </c>
      <c r="AW3434">
        <f>IF(OR($D3434="51",$D3434="52",$D3434="61"),(AG3434/'Totals and Drop Down Lists'!AC$4)*Inputs!K$38,0)</f>
        <v>0</v>
      </c>
      <c r="AX3434">
        <f>IF(OR($D3434="51",$D3434="52",$D3434="61"),(AH3434/'Totals and Drop Down Lists'!AD$4)*Inputs!L$38,0)</f>
        <v>0</v>
      </c>
      <c r="AY3434">
        <f>IF(OR($D3434="51",$D3434="52",$D3434="61"),0,(AA3434/'Totals and Drop Down Lists'!W$5)*Inputs!E$39)</f>
        <v>0</v>
      </c>
      <c r="AZ3434">
        <f>IF(OR($D3434="51",$D3434="52",$D3434="61"),0,(AB3434/'Totals and Drop Down Lists'!X$5)*Inputs!F$39)</f>
        <v>0</v>
      </c>
      <c r="BA3434">
        <f>IF(OR($D3434="51",$D3434="52",$D3434="61"),0,(AC3434/'Totals and Drop Down Lists'!Y$5)*Inputs!G$39)</f>
        <v>0</v>
      </c>
      <c r="BB3434">
        <f>IF(OR($D3434="51",$D3434="52",$D3434="61"),0,(AD3434/'Totals and Drop Down Lists'!Z$5)*Inputs!H$39)</f>
        <v>0</v>
      </c>
      <c r="BC3434">
        <f>IF(OR($D3434="51",$D3434="52",$D3434="61"),0,(AE3434/'Totals and Drop Down Lists'!AA$5)*Inputs!I$39)</f>
        <v>0</v>
      </c>
      <c r="BD3434">
        <f>IF(OR($D3434="51",$D3434="52",$D3434="61"),0,(AF3434/'Totals and Drop Down Lists'!AB$5)*Inputs!J$39)</f>
        <v>0</v>
      </c>
      <c r="BE3434">
        <f>IF(OR($D3434="51",$D3434="52",$D3434="61"),0,(AG3434/'Totals and Drop Down Lists'!AC$5)*Inputs!K$39)</f>
        <v>0</v>
      </c>
      <c r="BF3434">
        <f>IF(OR($D3434="51",$D3434="52",$D3434="61"),0,(AH3434/'Totals and Drop Down Lists'!AD$5)*Inputs!L$39)</f>
        <v>0</v>
      </c>
      <c r="BG3434" s="10">
        <f t="shared" si="478"/>
        <v>417197.40525159182</v>
      </c>
    </row>
    <row r="3435" spans="1:59">
      <c r="A3435" s="1" t="s">
        <v>7679</v>
      </c>
      <c r="B3435" s="1" t="s">
        <v>5992</v>
      </c>
      <c r="C3435" s="1" t="s">
        <v>6151</v>
      </c>
      <c r="D3435" s="1" t="s">
        <v>25</v>
      </c>
      <c r="E3435" s="1" t="s">
        <v>6152</v>
      </c>
      <c r="F3435" s="2">
        <v>20269</v>
      </c>
      <c r="G3435" s="2">
        <v>86</v>
      </c>
      <c r="H3435" s="2">
        <v>0</v>
      </c>
      <c r="I3435" s="2">
        <v>2495</v>
      </c>
      <c r="J3435" s="2">
        <v>6948</v>
      </c>
      <c r="K3435" s="2">
        <v>1531</v>
      </c>
      <c r="L3435" s="2">
        <v>107</v>
      </c>
      <c r="M3435" s="2">
        <v>4</v>
      </c>
      <c r="N3435" s="2">
        <v>0</v>
      </c>
      <c r="O3435" s="2">
        <v>83</v>
      </c>
      <c r="P3435" s="2">
        <v>12</v>
      </c>
      <c r="Q3435" s="2">
        <v>85</v>
      </c>
      <c r="R3435" s="2">
        <v>1753</v>
      </c>
      <c r="S3435" s="2">
        <v>859700</v>
      </c>
      <c r="T3435" s="2">
        <v>61753400</v>
      </c>
      <c r="U3435" s="2">
        <v>148</v>
      </c>
      <c r="V3435" s="2">
        <v>149</v>
      </c>
      <c r="W3435" s="2">
        <v>15</v>
      </c>
      <c r="X3435" s="2">
        <v>349</v>
      </c>
      <c r="Y3435" s="2">
        <v>75</v>
      </c>
      <c r="Z3435" s="2">
        <v>174</v>
      </c>
      <c r="AA3435" s="9">
        <f t="shared" si="479"/>
        <v>20269</v>
      </c>
      <c r="AB3435" s="9">
        <f t="shared" si="480"/>
        <v>2409</v>
      </c>
      <c r="AC3435" s="9">
        <f t="shared" si="481"/>
        <v>2044</v>
      </c>
      <c r="AD3435" s="9">
        <f t="shared" si="482"/>
        <v>1753</v>
      </c>
      <c r="AE3435" s="44">
        <f t="shared" si="483"/>
        <v>2.3560600621672868E-5</v>
      </c>
      <c r="AF3435" s="9">
        <f t="shared" si="484"/>
        <v>185</v>
      </c>
      <c r="AG3435" s="9">
        <f t="shared" si="477"/>
        <v>249</v>
      </c>
      <c r="AH3435" s="44">
        <f t="shared" si="485"/>
        <v>2.0415772347207328E-5</v>
      </c>
      <c r="AI3435">
        <f>AA3435/'Totals and Drop Down Lists'!W$6*Inputs!E$37</f>
        <v>18386.828912520534</v>
      </c>
      <c r="AJ3435">
        <f>AB3435/'Totals and Drop Down Lists'!X$6*Inputs!F$37</f>
        <v>7926.5427232614147</v>
      </c>
      <c r="AK3435">
        <f>AC3435/'Totals and Drop Down Lists'!Y$6*Inputs!G$37</f>
        <v>13474.738435229618</v>
      </c>
      <c r="AL3435">
        <f>AD3435/'Totals and Drop Down Lists'!Z$6*Inputs!H$37</f>
        <v>14054.679726299286</v>
      </c>
      <c r="AM3435">
        <f>AE3435/'Totals and Drop Down Lists'!AA$6*Inputs!I$37</f>
        <v>2933.0438654458271</v>
      </c>
      <c r="AN3435">
        <f>AF3435/'Totals and Drop Down Lists'!AB$6*Inputs!J$37</f>
        <v>3691.9882309637774</v>
      </c>
      <c r="AO3435">
        <f>AG3435/'Totals and Drop Down Lists'!AC$6*Inputs!K$37</f>
        <v>4637.2704685938133</v>
      </c>
      <c r="AP3435">
        <f>AH3435/'Totals and Drop Down Lists'!AD$6*Inputs!L$37</f>
        <v>4804.4418496486196</v>
      </c>
      <c r="AQ3435">
        <f>IF(OR($D3435="51",$D3435="52",$D3435="61"),(AA3435/'Totals and Drop Down Lists'!W$4)*Inputs!E$38,0)</f>
        <v>0</v>
      </c>
      <c r="AR3435">
        <f>IF(OR($D3435="51",$D3435="52",$D3435="61"),(AB3435/'Totals and Drop Down Lists'!X$4)*Inputs!F$38,0)</f>
        <v>0</v>
      </c>
      <c r="AS3435">
        <f>IF(OR($D3435="51",$D3435="52",$D3435="61"),(AC3435/'Totals and Drop Down Lists'!Y$4)*Inputs!G$38,0)</f>
        <v>0</v>
      </c>
      <c r="AT3435">
        <f>IF(OR($D3435="51",$D3435="52",$D3435="61"),(AD3435/'Totals and Drop Down Lists'!Z$4)*Inputs!H$38,0)</f>
        <v>0</v>
      </c>
      <c r="AU3435">
        <f>IF(OR($D3435="51",$D3435="52",$D3435="61"),(AE3435/'Totals and Drop Down Lists'!AA$4)*Inputs!I$38,0)</f>
        <v>0</v>
      </c>
      <c r="AV3435">
        <f>IF(OR($D3435="51",$D3435="52",$D3435="61"),(AF3435/'Totals and Drop Down Lists'!AB$4)*Inputs!J$38,0)</f>
        <v>0</v>
      </c>
      <c r="AW3435">
        <f>IF(OR($D3435="51",$D3435="52",$D3435="61"),(AG3435/'Totals and Drop Down Lists'!AC$4)*Inputs!K$38,0)</f>
        <v>0</v>
      </c>
      <c r="AX3435">
        <f>IF(OR($D3435="51",$D3435="52",$D3435="61"),(AH3435/'Totals and Drop Down Lists'!AD$4)*Inputs!L$38,0)</f>
        <v>0</v>
      </c>
      <c r="AY3435">
        <f>IF(OR($D3435="51",$D3435="52",$D3435="61"),0,(AA3435/'Totals and Drop Down Lists'!W$5)*Inputs!E$39)</f>
        <v>0</v>
      </c>
      <c r="AZ3435">
        <f>IF(OR($D3435="51",$D3435="52",$D3435="61"),0,(AB3435/'Totals and Drop Down Lists'!X$5)*Inputs!F$39)</f>
        <v>0</v>
      </c>
      <c r="BA3435">
        <f>IF(OR($D3435="51",$D3435="52",$D3435="61"),0,(AC3435/'Totals and Drop Down Lists'!Y$5)*Inputs!G$39)</f>
        <v>0</v>
      </c>
      <c r="BB3435">
        <f>IF(OR($D3435="51",$D3435="52",$D3435="61"),0,(AD3435/'Totals and Drop Down Lists'!Z$5)*Inputs!H$39)</f>
        <v>0</v>
      </c>
      <c r="BC3435">
        <f>IF(OR($D3435="51",$D3435="52",$D3435="61"),0,(AE3435/'Totals and Drop Down Lists'!AA$5)*Inputs!I$39)</f>
        <v>0</v>
      </c>
      <c r="BD3435">
        <f>IF(OR($D3435="51",$D3435="52",$D3435="61"),0,(AF3435/'Totals and Drop Down Lists'!AB$5)*Inputs!J$39)</f>
        <v>0</v>
      </c>
      <c r="BE3435">
        <f>IF(OR($D3435="51",$D3435="52",$D3435="61"),0,(AG3435/'Totals and Drop Down Lists'!AC$5)*Inputs!K$39)</f>
        <v>0</v>
      </c>
      <c r="BF3435">
        <f>IF(OR($D3435="51",$D3435="52",$D3435="61"),0,(AH3435/'Totals and Drop Down Lists'!AD$5)*Inputs!L$39)</f>
        <v>0</v>
      </c>
      <c r="BG3435" s="10">
        <f t="shared" si="478"/>
        <v>69909.534211962891</v>
      </c>
    </row>
    <row r="3436" spans="1:59">
      <c r="A3436" s="1" t="s">
        <v>7679</v>
      </c>
      <c r="B3436" s="1" t="s">
        <v>5992</v>
      </c>
      <c r="C3436" s="1" t="s">
        <v>6153</v>
      </c>
      <c r="D3436" s="1" t="s">
        <v>25</v>
      </c>
      <c r="E3436" s="1" t="s">
        <v>6154</v>
      </c>
      <c r="F3436" s="2">
        <v>2382</v>
      </c>
      <c r="G3436" s="2">
        <v>9</v>
      </c>
      <c r="H3436" s="2">
        <v>0</v>
      </c>
      <c r="I3436" s="2">
        <v>393</v>
      </c>
      <c r="J3436" s="2">
        <v>913</v>
      </c>
      <c r="K3436" s="2">
        <v>212</v>
      </c>
      <c r="L3436" s="2">
        <v>0</v>
      </c>
      <c r="M3436" s="2">
        <v>0</v>
      </c>
      <c r="N3436" s="2">
        <v>0</v>
      </c>
      <c r="O3436" s="2">
        <v>5</v>
      </c>
      <c r="P3436" s="2">
        <v>1</v>
      </c>
      <c r="Q3436" s="2">
        <v>0</v>
      </c>
      <c r="R3436" s="2">
        <v>254</v>
      </c>
      <c r="S3436" s="2">
        <v>54200</v>
      </c>
      <c r="T3436" s="2">
        <v>7888200</v>
      </c>
      <c r="U3436" s="2">
        <v>46</v>
      </c>
      <c r="V3436" s="2">
        <v>4</v>
      </c>
      <c r="W3436" s="2">
        <v>10</v>
      </c>
      <c r="X3436" s="2">
        <v>30</v>
      </c>
      <c r="Y3436" s="2">
        <v>4</v>
      </c>
      <c r="Z3436" s="2">
        <v>25</v>
      </c>
      <c r="AA3436" s="9">
        <f t="shared" si="479"/>
        <v>2382</v>
      </c>
      <c r="AB3436" s="9">
        <f t="shared" si="480"/>
        <v>384</v>
      </c>
      <c r="AC3436" s="9">
        <f t="shared" si="481"/>
        <v>260</v>
      </c>
      <c r="AD3436" s="9">
        <f t="shared" si="482"/>
        <v>254</v>
      </c>
      <c r="AE3436" s="44">
        <f t="shared" si="483"/>
        <v>3.4379276293912791E-6</v>
      </c>
      <c r="AF3436" s="9">
        <f t="shared" si="484"/>
        <v>16</v>
      </c>
      <c r="AG3436" s="9">
        <f t="shared" si="477"/>
        <v>29</v>
      </c>
      <c r="AH3436" s="44">
        <f t="shared" si="485"/>
        <v>2.5056140035444142E-6</v>
      </c>
      <c r="AI3436">
        <f>AA3436/'Totals and Drop Down Lists'!W$6*Inputs!E$37</f>
        <v>2160.808449830969</v>
      </c>
      <c r="AJ3436">
        <f>AB3436/'Totals and Drop Down Lists'!X$6*Inputs!F$37</f>
        <v>1263.5086781786563</v>
      </c>
      <c r="AK3436">
        <f>AC3436/'Totals and Drop Down Lists'!Y$6*Inputs!G$37</f>
        <v>1714.0078244421234</v>
      </c>
      <c r="AL3436">
        <f>AD3436/'Totals and Drop Down Lists'!Z$6*Inputs!H$37</f>
        <v>2036.4453225784478</v>
      </c>
      <c r="AM3436">
        <f>AE3436/'Totals and Drop Down Lists'!AA$6*Inputs!I$37</f>
        <v>427.9853771621228</v>
      </c>
      <c r="AN3436">
        <f>AF3436/'Totals and Drop Down Lists'!AB$6*Inputs!J$37</f>
        <v>319.30709024551589</v>
      </c>
      <c r="AO3436">
        <f>AG3436/'Totals and Drop Down Lists'!AC$6*Inputs!K$37</f>
        <v>540.08370919365689</v>
      </c>
      <c r="AP3436">
        <f>AH3436/'Totals and Drop Down Lists'!AD$6*Inputs!L$37</f>
        <v>589.64591556787695</v>
      </c>
      <c r="AQ3436">
        <f>IF(OR($D3436="51",$D3436="52",$D3436="61"),(AA3436/'Totals and Drop Down Lists'!W$4)*Inputs!E$38,0)</f>
        <v>0</v>
      </c>
      <c r="AR3436">
        <f>IF(OR($D3436="51",$D3436="52",$D3436="61"),(AB3436/'Totals and Drop Down Lists'!X$4)*Inputs!F$38,0)</f>
        <v>0</v>
      </c>
      <c r="AS3436">
        <f>IF(OR($D3436="51",$D3436="52",$D3436="61"),(AC3436/'Totals and Drop Down Lists'!Y$4)*Inputs!G$38,0)</f>
        <v>0</v>
      </c>
      <c r="AT3436">
        <f>IF(OR($D3436="51",$D3436="52",$D3436="61"),(AD3436/'Totals and Drop Down Lists'!Z$4)*Inputs!H$38,0)</f>
        <v>0</v>
      </c>
      <c r="AU3436">
        <f>IF(OR($D3436="51",$D3436="52",$D3436="61"),(AE3436/'Totals and Drop Down Lists'!AA$4)*Inputs!I$38,0)</f>
        <v>0</v>
      </c>
      <c r="AV3436">
        <f>IF(OR($D3436="51",$D3436="52",$D3436="61"),(AF3436/'Totals and Drop Down Lists'!AB$4)*Inputs!J$38,0)</f>
        <v>0</v>
      </c>
      <c r="AW3436">
        <f>IF(OR($D3436="51",$D3436="52",$D3436="61"),(AG3436/'Totals and Drop Down Lists'!AC$4)*Inputs!K$38,0)</f>
        <v>0</v>
      </c>
      <c r="AX3436">
        <f>IF(OR($D3436="51",$D3436="52",$D3436="61"),(AH3436/'Totals and Drop Down Lists'!AD$4)*Inputs!L$38,0)</f>
        <v>0</v>
      </c>
      <c r="AY3436">
        <f>IF(OR($D3436="51",$D3436="52",$D3436="61"),0,(AA3436/'Totals and Drop Down Lists'!W$5)*Inputs!E$39)</f>
        <v>0</v>
      </c>
      <c r="AZ3436">
        <f>IF(OR($D3436="51",$D3436="52",$D3436="61"),0,(AB3436/'Totals and Drop Down Lists'!X$5)*Inputs!F$39)</f>
        <v>0</v>
      </c>
      <c r="BA3436">
        <f>IF(OR($D3436="51",$D3436="52",$D3436="61"),0,(AC3436/'Totals and Drop Down Lists'!Y$5)*Inputs!G$39)</f>
        <v>0</v>
      </c>
      <c r="BB3436">
        <f>IF(OR($D3436="51",$D3436="52",$D3436="61"),0,(AD3436/'Totals and Drop Down Lists'!Z$5)*Inputs!H$39)</f>
        <v>0</v>
      </c>
      <c r="BC3436">
        <f>IF(OR($D3436="51",$D3436="52",$D3436="61"),0,(AE3436/'Totals and Drop Down Lists'!AA$5)*Inputs!I$39)</f>
        <v>0</v>
      </c>
      <c r="BD3436">
        <f>IF(OR($D3436="51",$D3436="52",$D3436="61"),0,(AF3436/'Totals and Drop Down Lists'!AB$5)*Inputs!J$39)</f>
        <v>0</v>
      </c>
      <c r="BE3436">
        <f>IF(OR($D3436="51",$D3436="52",$D3436="61"),0,(AG3436/'Totals and Drop Down Lists'!AC$5)*Inputs!K$39)</f>
        <v>0</v>
      </c>
      <c r="BF3436">
        <f>IF(OR($D3436="51",$D3436="52",$D3436="61"),0,(AH3436/'Totals and Drop Down Lists'!AD$5)*Inputs!L$39)</f>
        <v>0</v>
      </c>
      <c r="BG3436" s="10">
        <f t="shared" si="478"/>
        <v>9051.7923671993685</v>
      </c>
    </row>
    <row r="3437" spans="1:59">
      <c r="A3437" s="1" t="s">
        <v>7679</v>
      </c>
      <c r="B3437" s="1" t="s">
        <v>5992</v>
      </c>
      <c r="C3437" s="1" t="s">
        <v>6155</v>
      </c>
      <c r="D3437" s="1" t="s">
        <v>25</v>
      </c>
      <c r="E3437" s="1" t="s">
        <v>6156</v>
      </c>
      <c r="F3437" s="2">
        <v>10270</v>
      </c>
      <c r="G3437" s="2">
        <v>48</v>
      </c>
      <c r="H3437" s="2">
        <v>0</v>
      </c>
      <c r="I3437" s="2">
        <v>2691</v>
      </c>
      <c r="J3437" s="2">
        <v>3542</v>
      </c>
      <c r="K3437" s="2">
        <v>1068</v>
      </c>
      <c r="L3437" s="2">
        <v>39</v>
      </c>
      <c r="M3437" s="2">
        <v>22</v>
      </c>
      <c r="N3437" s="2">
        <v>17</v>
      </c>
      <c r="O3437" s="2">
        <v>65</v>
      </c>
      <c r="P3437" s="2">
        <v>0</v>
      </c>
      <c r="Q3437" s="2">
        <v>0</v>
      </c>
      <c r="R3437" s="2">
        <v>180</v>
      </c>
      <c r="S3437" s="2">
        <v>415100</v>
      </c>
      <c r="T3437" s="2">
        <v>36780500</v>
      </c>
      <c r="U3437" s="2">
        <v>119</v>
      </c>
      <c r="V3437" s="2">
        <v>145</v>
      </c>
      <c r="W3437" s="2">
        <v>0</v>
      </c>
      <c r="X3437" s="2">
        <v>260</v>
      </c>
      <c r="Y3437" s="2">
        <v>0</v>
      </c>
      <c r="Z3437" s="2">
        <v>65</v>
      </c>
      <c r="AA3437" s="9">
        <f t="shared" si="479"/>
        <v>10270</v>
      </c>
      <c r="AB3437" s="9">
        <f t="shared" si="480"/>
        <v>2643</v>
      </c>
      <c r="AC3437" s="9">
        <f t="shared" si="481"/>
        <v>323</v>
      </c>
      <c r="AD3437" s="9">
        <f t="shared" si="482"/>
        <v>180</v>
      </c>
      <c r="AE3437" s="44">
        <f t="shared" si="483"/>
        <v>2.2490014450058503E-5</v>
      </c>
      <c r="AF3437" s="9">
        <f t="shared" si="484"/>
        <v>115</v>
      </c>
      <c r="AG3437" s="9">
        <f t="shared" si="477"/>
        <v>65</v>
      </c>
      <c r="AH3437" s="44">
        <f t="shared" si="485"/>
        <v>7.2926796890280029E-6</v>
      </c>
      <c r="AI3437">
        <f>AA3437/'Totals and Drop Down Lists'!W$6*Inputs!E$37</f>
        <v>9316.3319814290735</v>
      </c>
      <c r="AJ3437">
        <f>AB3437/'Totals and Drop Down Lists'!X$6*Inputs!F$37</f>
        <v>8696.4933240265327</v>
      </c>
      <c r="AK3437">
        <f>AC3437/'Totals and Drop Down Lists'!Y$6*Inputs!G$37</f>
        <v>2129.3251049800224</v>
      </c>
      <c r="AL3437">
        <f>AD3437/'Totals and Drop Down Lists'!Z$6*Inputs!H$37</f>
        <v>1443.1502285989</v>
      </c>
      <c r="AM3437">
        <f>AE3437/'Totals and Drop Down Lists'!AA$6*Inputs!I$37</f>
        <v>2799.7672884388662</v>
      </c>
      <c r="AN3437">
        <f>AF3437/'Totals and Drop Down Lists'!AB$6*Inputs!J$37</f>
        <v>2295.0197111396456</v>
      </c>
      <c r="AO3437">
        <f>AG3437/'Totals and Drop Down Lists'!AC$6*Inputs!K$37</f>
        <v>1210.5324516409553</v>
      </c>
      <c r="AP3437">
        <f>AH3437/'Totals and Drop Down Lists'!AD$6*Inputs!L$37</f>
        <v>1716.1856479478899</v>
      </c>
      <c r="AQ3437">
        <f>IF(OR($D3437="51",$D3437="52",$D3437="61"),(AA3437/'Totals and Drop Down Lists'!W$4)*Inputs!E$38,0)</f>
        <v>0</v>
      </c>
      <c r="AR3437">
        <f>IF(OR($D3437="51",$D3437="52",$D3437="61"),(AB3437/'Totals and Drop Down Lists'!X$4)*Inputs!F$38,0)</f>
        <v>0</v>
      </c>
      <c r="AS3437">
        <f>IF(OR($D3437="51",$D3437="52",$D3437="61"),(AC3437/'Totals and Drop Down Lists'!Y$4)*Inputs!G$38,0)</f>
        <v>0</v>
      </c>
      <c r="AT3437">
        <f>IF(OR($D3437="51",$D3437="52",$D3437="61"),(AD3437/'Totals and Drop Down Lists'!Z$4)*Inputs!H$38,0)</f>
        <v>0</v>
      </c>
      <c r="AU3437">
        <f>IF(OR($D3437="51",$D3437="52",$D3437="61"),(AE3437/'Totals and Drop Down Lists'!AA$4)*Inputs!I$38,0)</f>
        <v>0</v>
      </c>
      <c r="AV3437">
        <f>IF(OR($D3437="51",$D3437="52",$D3437="61"),(AF3437/'Totals and Drop Down Lists'!AB$4)*Inputs!J$38,0)</f>
        <v>0</v>
      </c>
      <c r="AW3437">
        <f>IF(OR($D3437="51",$D3437="52",$D3437="61"),(AG3437/'Totals and Drop Down Lists'!AC$4)*Inputs!K$38,0)</f>
        <v>0</v>
      </c>
      <c r="AX3437">
        <f>IF(OR($D3437="51",$D3437="52",$D3437="61"),(AH3437/'Totals and Drop Down Lists'!AD$4)*Inputs!L$38,0)</f>
        <v>0</v>
      </c>
      <c r="AY3437">
        <f>IF(OR($D3437="51",$D3437="52",$D3437="61"),0,(AA3437/'Totals and Drop Down Lists'!W$5)*Inputs!E$39)</f>
        <v>0</v>
      </c>
      <c r="AZ3437">
        <f>IF(OR($D3437="51",$D3437="52",$D3437="61"),0,(AB3437/'Totals and Drop Down Lists'!X$5)*Inputs!F$39)</f>
        <v>0</v>
      </c>
      <c r="BA3437">
        <f>IF(OR($D3437="51",$D3437="52",$D3437="61"),0,(AC3437/'Totals and Drop Down Lists'!Y$5)*Inputs!G$39)</f>
        <v>0</v>
      </c>
      <c r="BB3437">
        <f>IF(OR($D3437="51",$D3437="52",$D3437="61"),0,(AD3437/'Totals and Drop Down Lists'!Z$5)*Inputs!H$39)</f>
        <v>0</v>
      </c>
      <c r="BC3437">
        <f>IF(OR($D3437="51",$D3437="52",$D3437="61"),0,(AE3437/'Totals and Drop Down Lists'!AA$5)*Inputs!I$39)</f>
        <v>0</v>
      </c>
      <c r="BD3437">
        <f>IF(OR($D3437="51",$D3437="52",$D3437="61"),0,(AF3437/'Totals and Drop Down Lists'!AB$5)*Inputs!J$39)</f>
        <v>0</v>
      </c>
      <c r="BE3437">
        <f>IF(OR($D3437="51",$D3437="52",$D3437="61"),0,(AG3437/'Totals and Drop Down Lists'!AC$5)*Inputs!K$39)</f>
        <v>0</v>
      </c>
      <c r="BF3437">
        <f>IF(OR($D3437="51",$D3437="52",$D3437="61"),0,(AH3437/'Totals and Drop Down Lists'!AD$5)*Inputs!L$39)</f>
        <v>0</v>
      </c>
      <c r="BG3437" s="10">
        <f t="shared" si="478"/>
        <v>29606.805738201885</v>
      </c>
    </row>
    <row r="3438" spans="1:59">
      <c r="A3438" s="1" t="s">
        <v>7679</v>
      </c>
      <c r="B3438" s="1" t="s">
        <v>5992</v>
      </c>
      <c r="C3438" s="1" t="s">
        <v>6157</v>
      </c>
      <c r="D3438" s="1" t="s">
        <v>25</v>
      </c>
      <c r="E3438" s="1" t="s">
        <v>6158</v>
      </c>
      <c r="F3438" s="2">
        <v>3620</v>
      </c>
      <c r="G3438" s="2">
        <v>14</v>
      </c>
      <c r="H3438" s="2">
        <v>0</v>
      </c>
      <c r="I3438" s="2">
        <v>557</v>
      </c>
      <c r="J3438" s="2">
        <v>1280</v>
      </c>
      <c r="K3438" s="2">
        <v>298</v>
      </c>
      <c r="L3438" s="2">
        <v>25</v>
      </c>
      <c r="M3438" s="2">
        <v>2</v>
      </c>
      <c r="N3438" s="2">
        <v>2</v>
      </c>
      <c r="O3438" s="2">
        <v>12</v>
      </c>
      <c r="P3438" s="2">
        <v>12</v>
      </c>
      <c r="Q3438" s="2">
        <v>0</v>
      </c>
      <c r="R3438" s="2">
        <v>494</v>
      </c>
      <c r="S3438" s="2">
        <v>119200</v>
      </c>
      <c r="T3438" s="2">
        <v>8484500</v>
      </c>
      <c r="U3438" s="2">
        <v>54</v>
      </c>
      <c r="V3438" s="2">
        <v>28</v>
      </c>
      <c r="W3438" s="2">
        <v>15</v>
      </c>
      <c r="X3438" s="2">
        <v>60</v>
      </c>
      <c r="Y3438" s="2">
        <v>4</v>
      </c>
      <c r="Z3438" s="2">
        <v>28</v>
      </c>
      <c r="AA3438" s="9">
        <f t="shared" si="479"/>
        <v>3620</v>
      </c>
      <c r="AB3438" s="9">
        <f t="shared" si="480"/>
        <v>543</v>
      </c>
      <c r="AC3438" s="9">
        <f t="shared" si="481"/>
        <v>547</v>
      </c>
      <c r="AD3438" s="9">
        <f t="shared" si="482"/>
        <v>494</v>
      </c>
      <c r="AE3438" s="44">
        <f t="shared" si="483"/>
        <v>4.8452740338675432E-6</v>
      </c>
      <c r="AF3438" s="9">
        <f t="shared" si="484"/>
        <v>17</v>
      </c>
      <c r="AG3438" s="9">
        <f t="shared" si="477"/>
        <v>32</v>
      </c>
      <c r="AH3438" s="44">
        <f t="shared" si="485"/>
        <v>2.7720902098257276E-6</v>
      </c>
      <c r="AI3438">
        <f>AA3438/'Totals and Drop Down Lists'!W$6*Inputs!E$37</f>
        <v>3283.8482738824973</v>
      </c>
      <c r="AJ3438">
        <f>AB3438/'Totals and Drop Down Lists'!X$6*Inputs!F$37</f>
        <v>1786.6802402370063</v>
      </c>
      <c r="AK3438">
        <f>AC3438/'Totals and Drop Down Lists'!Y$6*Inputs!G$37</f>
        <v>3606.0087691147751</v>
      </c>
      <c r="AL3438">
        <f>AD3438/'Totals and Drop Down Lists'!Z$6*Inputs!H$37</f>
        <v>3960.6456273769813</v>
      </c>
      <c r="AM3438">
        <f>AE3438/'Totals and Drop Down Lists'!AA$6*Inputs!I$37</f>
        <v>603.18501678460643</v>
      </c>
      <c r="AN3438">
        <f>AF3438/'Totals and Drop Down Lists'!AB$6*Inputs!J$37</f>
        <v>339.26378338586062</v>
      </c>
      <c r="AO3438">
        <f>AG3438/'Totals and Drop Down Lists'!AC$6*Inputs!K$37</f>
        <v>595.95443773093177</v>
      </c>
      <c r="AP3438">
        <f>AH3438/'Totals and Drop Down Lists'!AD$6*Inputs!L$37</f>
        <v>652.35573695597975</v>
      </c>
      <c r="AQ3438">
        <f>IF(OR($D3438="51",$D3438="52",$D3438="61"),(AA3438/'Totals and Drop Down Lists'!W$4)*Inputs!E$38,0)</f>
        <v>0</v>
      </c>
      <c r="AR3438">
        <f>IF(OR($D3438="51",$D3438="52",$D3438="61"),(AB3438/'Totals and Drop Down Lists'!X$4)*Inputs!F$38,0)</f>
        <v>0</v>
      </c>
      <c r="AS3438">
        <f>IF(OR($D3438="51",$D3438="52",$D3438="61"),(AC3438/'Totals and Drop Down Lists'!Y$4)*Inputs!G$38,0)</f>
        <v>0</v>
      </c>
      <c r="AT3438">
        <f>IF(OR($D3438="51",$D3438="52",$D3438="61"),(AD3438/'Totals and Drop Down Lists'!Z$4)*Inputs!H$38,0)</f>
        <v>0</v>
      </c>
      <c r="AU3438">
        <f>IF(OR($D3438="51",$D3438="52",$D3438="61"),(AE3438/'Totals and Drop Down Lists'!AA$4)*Inputs!I$38,0)</f>
        <v>0</v>
      </c>
      <c r="AV3438">
        <f>IF(OR($D3438="51",$D3438="52",$D3438="61"),(AF3438/'Totals and Drop Down Lists'!AB$4)*Inputs!J$38,0)</f>
        <v>0</v>
      </c>
      <c r="AW3438">
        <f>IF(OR($D3438="51",$D3438="52",$D3438="61"),(AG3438/'Totals and Drop Down Lists'!AC$4)*Inputs!K$38,0)</f>
        <v>0</v>
      </c>
      <c r="AX3438">
        <f>IF(OR($D3438="51",$D3438="52",$D3438="61"),(AH3438/'Totals and Drop Down Lists'!AD$4)*Inputs!L$38,0)</f>
        <v>0</v>
      </c>
      <c r="AY3438">
        <f>IF(OR($D3438="51",$D3438="52",$D3438="61"),0,(AA3438/'Totals and Drop Down Lists'!W$5)*Inputs!E$39)</f>
        <v>0</v>
      </c>
      <c r="AZ3438">
        <f>IF(OR($D3438="51",$D3438="52",$D3438="61"),0,(AB3438/'Totals and Drop Down Lists'!X$5)*Inputs!F$39)</f>
        <v>0</v>
      </c>
      <c r="BA3438">
        <f>IF(OR($D3438="51",$D3438="52",$D3438="61"),0,(AC3438/'Totals and Drop Down Lists'!Y$5)*Inputs!G$39)</f>
        <v>0</v>
      </c>
      <c r="BB3438">
        <f>IF(OR($D3438="51",$D3438="52",$D3438="61"),0,(AD3438/'Totals and Drop Down Lists'!Z$5)*Inputs!H$39)</f>
        <v>0</v>
      </c>
      <c r="BC3438">
        <f>IF(OR($D3438="51",$D3438="52",$D3438="61"),0,(AE3438/'Totals and Drop Down Lists'!AA$5)*Inputs!I$39)</f>
        <v>0</v>
      </c>
      <c r="BD3438">
        <f>IF(OR($D3438="51",$D3438="52",$D3438="61"),0,(AF3438/'Totals and Drop Down Lists'!AB$5)*Inputs!J$39)</f>
        <v>0</v>
      </c>
      <c r="BE3438">
        <f>IF(OR($D3438="51",$D3438="52",$D3438="61"),0,(AG3438/'Totals and Drop Down Lists'!AC$5)*Inputs!K$39)</f>
        <v>0</v>
      </c>
      <c r="BF3438">
        <f>IF(OR($D3438="51",$D3438="52",$D3438="61"),0,(AH3438/'Totals and Drop Down Lists'!AD$5)*Inputs!L$39)</f>
        <v>0</v>
      </c>
      <c r="BG3438" s="10">
        <f t="shared" si="478"/>
        <v>14827.941885468639</v>
      </c>
    </row>
    <row r="3439" spans="1:59">
      <c r="A3439" s="1" t="s">
        <v>7679</v>
      </c>
      <c r="B3439" s="1" t="s">
        <v>5992</v>
      </c>
      <c r="C3439" s="1" t="s">
        <v>6159</v>
      </c>
      <c r="D3439" s="1" t="s">
        <v>25</v>
      </c>
      <c r="E3439" s="1" t="s">
        <v>6160</v>
      </c>
      <c r="F3439" s="2">
        <v>11740</v>
      </c>
      <c r="G3439" s="2">
        <v>68</v>
      </c>
      <c r="H3439" s="2">
        <v>0</v>
      </c>
      <c r="I3439" s="2">
        <v>2169</v>
      </c>
      <c r="J3439" s="2">
        <v>3901</v>
      </c>
      <c r="K3439" s="2">
        <v>1073</v>
      </c>
      <c r="L3439" s="2">
        <v>103</v>
      </c>
      <c r="M3439" s="2">
        <v>71</v>
      </c>
      <c r="N3439" s="2">
        <v>7</v>
      </c>
      <c r="O3439" s="2">
        <v>67</v>
      </c>
      <c r="P3439" s="2">
        <v>11</v>
      </c>
      <c r="Q3439" s="2">
        <v>10</v>
      </c>
      <c r="R3439" s="2">
        <v>412</v>
      </c>
      <c r="S3439" s="2">
        <v>462800</v>
      </c>
      <c r="T3439" s="2">
        <v>45053500</v>
      </c>
      <c r="U3439" s="2">
        <v>45</v>
      </c>
      <c r="V3439" s="2">
        <v>164</v>
      </c>
      <c r="W3439" s="2">
        <v>0</v>
      </c>
      <c r="X3439" s="2">
        <v>249</v>
      </c>
      <c r="Y3439" s="2">
        <v>10</v>
      </c>
      <c r="Z3439" s="2">
        <v>80</v>
      </c>
      <c r="AA3439" s="9">
        <f t="shared" si="479"/>
        <v>11740</v>
      </c>
      <c r="AB3439" s="9">
        <f t="shared" si="480"/>
        <v>2101</v>
      </c>
      <c r="AC3439" s="9">
        <f t="shared" si="481"/>
        <v>681</v>
      </c>
      <c r="AD3439" s="9">
        <f t="shared" si="482"/>
        <v>412</v>
      </c>
      <c r="AE3439" s="44">
        <f t="shared" si="483"/>
        <v>2.0611959457733572E-5</v>
      </c>
      <c r="AF3439" s="9">
        <f t="shared" si="484"/>
        <v>85</v>
      </c>
      <c r="AG3439" s="9">
        <f t="shared" si="477"/>
        <v>90</v>
      </c>
      <c r="AH3439" s="44">
        <f t="shared" si="485"/>
        <v>9.211224503194691E-6</v>
      </c>
      <c r="AI3439">
        <f>AA3439/'Totals and Drop Down Lists'!W$6*Inputs!E$37</f>
        <v>10649.828379939368</v>
      </c>
      <c r="AJ3439">
        <f>AB3439/'Totals and Drop Down Lists'!X$6*Inputs!F$37</f>
        <v>6913.1034709722835</v>
      </c>
      <c r="AK3439">
        <f>AC3439/'Totals and Drop Down Lists'!Y$6*Inputs!G$37</f>
        <v>4489.3820324810995</v>
      </c>
      <c r="AL3439">
        <f>AD3439/'Totals and Drop Down Lists'!Z$6*Inputs!H$37</f>
        <v>3303.2105232374824</v>
      </c>
      <c r="AM3439">
        <f>AE3439/'Totals and Drop Down Lists'!AA$6*Inputs!I$37</f>
        <v>2565.9694425069811</v>
      </c>
      <c r="AN3439">
        <f>AF3439/'Totals and Drop Down Lists'!AB$6*Inputs!J$37</f>
        <v>1696.318916929303</v>
      </c>
      <c r="AO3439">
        <f>AG3439/'Totals and Drop Down Lists'!AC$6*Inputs!K$37</f>
        <v>1676.1218561182457</v>
      </c>
      <c r="AP3439">
        <f>AH3439/'Totals and Drop Down Lists'!AD$6*Inputs!L$37</f>
        <v>2167.6766245735985</v>
      </c>
      <c r="AQ3439">
        <f>IF(OR($D3439="51",$D3439="52",$D3439="61"),(AA3439/'Totals and Drop Down Lists'!W$4)*Inputs!E$38,0)</f>
        <v>0</v>
      </c>
      <c r="AR3439">
        <f>IF(OR($D3439="51",$D3439="52",$D3439="61"),(AB3439/'Totals and Drop Down Lists'!X$4)*Inputs!F$38,0)</f>
        <v>0</v>
      </c>
      <c r="AS3439">
        <f>IF(OR($D3439="51",$D3439="52",$D3439="61"),(AC3439/'Totals and Drop Down Lists'!Y$4)*Inputs!G$38,0)</f>
        <v>0</v>
      </c>
      <c r="AT3439">
        <f>IF(OR($D3439="51",$D3439="52",$D3439="61"),(AD3439/'Totals and Drop Down Lists'!Z$4)*Inputs!H$38,0)</f>
        <v>0</v>
      </c>
      <c r="AU3439">
        <f>IF(OR($D3439="51",$D3439="52",$D3439="61"),(AE3439/'Totals and Drop Down Lists'!AA$4)*Inputs!I$38,0)</f>
        <v>0</v>
      </c>
      <c r="AV3439">
        <f>IF(OR($D3439="51",$D3439="52",$D3439="61"),(AF3439/'Totals and Drop Down Lists'!AB$4)*Inputs!J$38,0)</f>
        <v>0</v>
      </c>
      <c r="AW3439">
        <f>IF(OR($D3439="51",$D3439="52",$D3439="61"),(AG3439/'Totals and Drop Down Lists'!AC$4)*Inputs!K$38,0)</f>
        <v>0</v>
      </c>
      <c r="AX3439">
        <f>IF(OR($D3439="51",$D3439="52",$D3439="61"),(AH3439/'Totals and Drop Down Lists'!AD$4)*Inputs!L$38,0)</f>
        <v>0</v>
      </c>
      <c r="AY3439">
        <f>IF(OR($D3439="51",$D3439="52",$D3439="61"),0,(AA3439/'Totals and Drop Down Lists'!W$5)*Inputs!E$39)</f>
        <v>0</v>
      </c>
      <c r="AZ3439">
        <f>IF(OR($D3439="51",$D3439="52",$D3439="61"),0,(AB3439/'Totals and Drop Down Lists'!X$5)*Inputs!F$39)</f>
        <v>0</v>
      </c>
      <c r="BA3439">
        <f>IF(OR($D3439="51",$D3439="52",$D3439="61"),0,(AC3439/'Totals and Drop Down Lists'!Y$5)*Inputs!G$39)</f>
        <v>0</v>
      </c>
      <c r="BB3439">
        <f>IF(OR($D3439="51",$D3439="52",$D3439="61"),0,(AD3439/'Totals and Drop Down Lists'!Z$5)*Inputs!H$39)</f>
        <v>0</v>
      </c>
      <c r="BC3439">
        <f>IF(OR($D3439="51",$D3439="52",$D3439="61"),0,(AE3439/'Totals and Drop Down Lists'!AA$5)*Inputs!I$39)</f>
        <v>0</v>
      </c>
      <c r="BD3439">
        <f>IF(OR($D3439="51",$D3439="52",$D3439="61"),0,(AF3439/'Totals and Drop Down Lists'!AB$5)*Inputs!J$39)</f>
        <v>0</v>
      </c>
      <c r="BE3439">
        <f>IF(OR($D3439="51",$D3439="52",$D3439="61"),0,(AG3439/'Totals and Drop Down Lists'!AC$5)*Inputs!K$39)</f>
        <v>0</v>
      </c>
      <c r="BF3439">
        <f>IF(OR($D3439="51",$D3439="52",$D3439="61"),0,(AH3439/'Totals and Drop Down Lists'!AD$5)*Inputs!L$39)</f>
        <v>0</v>
      </c>
      <c r="BG3439" s="10">
        <f t="shared" si="478"/>
        <v>33461.611246758366</v>
      </c>
    </row>
    <row r="3440" spans="1:59">
      <c r="A3440" s="1" t="s">
        <v>7679</v>
      </c>
      <c r="B3440" s="1" t="s">
        <v>5992</v>
      </c>
      <c r="C3440" s="1" t="s">
        <v>6161</v>
      </c>
      <c r="D3440" s="1" t="s">
        <v>25</v>
      </c>
      <c r="E3440" s="1" t="s">
        <v>6162</v>
      </c>
      <c r="F3440" s="2">
        <v>18465</v>
      </c>
      <c r="G3440" s="2">
        <v>97</v>
      </c>
      <c r="H3440" s="2">
        <v>0</v>
      </c>
      <c r="I3440" s="2">
        <v>3300</v>
      </c>
      <c r="J3440" s="2">
        <v>6872</v>
      </c>
      <c r="K3440" s="2">
        <v>1713</v>
      </c>
      <c r="L3440" s="2">
        <v>62</v>
      </c>
      <c r="M3440" s="2">
        <v>45</v>
      </c>
      <c r="N3440" s="2">
        <v>0</v>
      </c>
      <c r="O3440" s="2">
        <v>57</v>
      </c>
      <c r="P3440" s="2">
        <v>54</v>
      </c>
      <c r="Q3440" s="2">
        <v>47</v>
      </c>
      <c r="R3440" s="2">
        <v>1995</v>
      </c>
      <c r="S3440" s="2">
        <v>613600</v>
      </c>
      <c r="T3440" s="2">
        <v>59794200</v>
      </c>
      <c r="U3440" s="2">
        <v>314</v>
      </c>
      <c r="V3440" s="2">
        <v>280</v>
      </c>
      <c r="W3440" s="2">
        <v>105</v>
      </c>
      <c r="X3440" s="2">
        <v>430</v>
      </c>
      <c r="Y3440" s="2">
        <v>89</v>
      </c>
      <c r="Z3440" s="2">
        <v>69</v>
      </c>
      <c r="AA3440" s="9">
        <f t="shared" si="479"/>
        <v>18465</v>
      </c>
      <c r="AB3440" s="9">
        <f t="shared" si="480"/>
        <v>3203</v>
      </c>
      <c r="AC3440" s="9">
        <f t="shared" si="481"/>
        <v>2260</v>
      </c>
      <c r="AD3440" s="9">
        <f t="shared" si="482"/>
        <v>1995</v>
      </c>
      <c r="AE3440" s="44">
        <f t="shared" si="483"/>
        <v>2.9821354199633831E-5</v>
      </c>
      <c r="AF3440" s="9">
        <f t="shared" si="484"/>
        <v>45</v>
      </c>
      <c r="AG3440" s="9">
        <f t="shared" si="477"/>
        <v>158</v>
      </c>
      <c r="AH3440" s="44">
        <f t="shared" si="485"/>
        <v>1.4654884008449278E-5</v>
      </c>
      <c r="AI3440">
        <f>AA3440/'Totals and Drop Down Lists'!W$6*Inputs!E$37</f>
        <v>16750.347618022184</v>
      </c>
      <c r="AJ3440">
        <f>AB3440/'Totals and Drop Down Lists'!X$6*Inputs!F$37</f>
        <v>10539.110146370407</v>
      </c>
      <c r="AK3440">
        <f>AC3440/'Totals and Drop Down Lists'!Y$6*Inputs!G$37</f>
        <v>14898.683397073841</v>
      </c>
      <c r="AL3440">
        <f>AD3440/'Totals and Drop Down Lists'!Z$6*Inputs!H$37</f>
        <v>15994.91503363781</v>
      </c>
      <c r="AM3440">
        <f>AE3440/'Totals and Drop Down Lists'!AA$6*Inputs!I$37</f>
        <v>3712.4410111202315</v>
      </c>
      <c r="AN3440">
        <f>AF3440/'Totals and Drop Down Lists'!AB$6*Inputs!J$37</f>
        <v>898.05119131551339</v>
      </c>
      <c r="AO3440">
        <f>AG3440/'Totals and Drop Down Lists'!AC$6*Inputs!K$37</f>
        <v>2942.5250362964757</v>
      </c>
      <c r="AP3440">
        <f>AH3440/'Totals and Drop Down Lists'!AD$6*Inputs!L$37</f>
        <v>3448.7325208429456</v>
      </c>
      <c r="AQ3440">
        <f>IF(OR($D3440="51",$D3440="52",$D3440="61"),(AA3440/'Totals and Drop Down Lists'!W$4)*Inputs!E$38,0)</f>
        <v>0</v>
      </c>
      <c r="AR3440">
        <f>IF(OR($D3440="51",$D3440="52",$D3440="61"),(AB3440/'Totals and Drop Down Lists'!X$4)*Inputs!F$38,0)</f>
        <v>0</v>
      </c>
      <c r="AS3440">
        <f>IF(OR($D3440="51",$D3440="52",$D3440="61"),(AC3440/'Totals and Drop Down Lists'!Y$4)*Inputs!G$38,0)</f>
        <v>0</v>
      </c>
      <c r="AT3440">
        <f>IF(OR($D3440="51",$D3440="52",$D3440="61"),(AD3440/'Totals and Drop Down Lists'!Z$4)*Inputs!H$38,0)</f>
        <v>0</v>
      </c>
      <c r="AU3440">
        <f>IF(OR($D3440="51",$D3440="52",$D3440="61"),(AE3440/'Totals and Drop Down Lists'!AA$4)*Inputs!I$38,0)</f>
        <v>0</v>
      </c>
      <c r="AV3440">
        <f>IF(OR($D3440="51",$D3440="52",$D3440="61"),(AF3440/'Totals and Drop Down Lists'!AB$4)*Inputs!J$38,0)</f>
        <v>0</v>
      </c>
      <c r="AW3440">
        <f>IF(OR($D3440="51",$D3440="52",$D3440="61"),(AG3440/'Totals and Drop Down Lists'!AC$4)*Inputs!K$38,0)</f>
        <v>0</v>
      </c>
      <c r="AX3440">
        <f>IF(OR($D3440="51",$D3440="52",$D3440="61"),(AH3440/'Totals and Drop Down Lists'!AD$4)*Inputs!L$38,0)</f>
        <v>0</v>
      </c>
      <c r="AY3440">
        <f>IF(OR($D3440="51",$D3440="52",$D3440="61"),0,(AA3440/'Totals and Drop Down Lists'!W$5)*Inputs!E$39)</f>
        <v>0</v>
      </c>
      <c r="AZ3440">
        <f>IF(OR($D3440="51",$D3440="52",$D3440="61"),0,(AB3440/'Totals and Drop Down Lists'!X$5)*Inputs!F$39)</f>
        <v>0</v>
      </c>
      <c r="BA3440">
        <f>IF(OR($D3440="51",$D3440="52",$D3440="61"),0,(AC3440/'Totals and Drop Down Lists'!Y$5)*Inputs!G$39)</f>
        <v>0</v>
      </c>
      <c r="BB3440">
        <f>IF(OR($D3440="51",$D3440="52",$D3440="61"),0,(AD3440/'Totals and Drop Down Lists'!Z$5)*Inputs!H$39)</f>
        <v>0</v>
      </c>
      <c r="BC3440">
        <f>IF(OR($D3440="51",$D3440="52",$D3440="61"),0,(AE3440/'Totals and Drop Down Lists'!AA$5)*Inputs!I$39)</f>
        <v>0</v>
      </c>
      <c r="BD3440">
        <f>IF(OR($D3440="51",$D3440="52",$D3440="61"),0,(AF3440/'Totals and Drop Down Lists'!AB$5)*Inputs!J$39)</f>
        <v>0</v>
      </c>
      <c r="BE3440">
        <f>IF(OR($D3440="51",$D3440="52",$D3440="61"),0,(AG3440/'Totals and Drop Down Lists'!AC$5)*Inputs!K$39)</f>
        <v>0</v>
      </c>
      <c r="BF3440">
        <f>IF(OR($D3440="51",$D3440="52",$D3440="61"),0,(AH3440/'Totals and Drop Down Lists'!AD$5)*Inputs!L$39)</f>
        <v>0</v>
      </c>
      <c r="BG3440" s="10">
        <f t="shared" si="478"/>
        <v>69184.805954679396</v>
      </c>
    </row>
    <row r="3441" spans="1:59">
      <c r="A3441" s="1" t="s">
        <v>7679</v>
      </c>
      <c r="B3441" s="1" t="s">
        <v>5992</v>
      </c>
      <c r="C3441" s="1" t="s">
        <v>6163</v>
      </c>
      <c r="D3441" s="1" t="s">
        <v>58</v>
      </c>
      <c r="E3441" s="1" t="s">
        <v>6164</v>
      </c>
      <c r="F3441" s="2">
        <v>39420</v>
      </c>
      <c r="G3441" s="2">
        <v>165</v>
      </c>
      <c r="H3441" s="2">
        <v>44</v>
      </c>
      <c r="I3441" s="2">
        <v>6746</v>
      </c>
      <c r="J3441" s="2">
        <v>13103</v>
      </c>
      <c r="K3441" s="2">
        <v>2816</v>
      </c>
      <c r="L3441" s="2">
        <v>565</v>
      </c>
      <c r="M3441" s="2">
        <v>95</v>
      </c>
      <c r="N3441" s="2">
        <v>99</v>
      </c>
      <c r="O3441" s="2">
        <v>92</v>
      </c>
      <c r="P3441" s="2">
        <v>79</v>
      </c>
      <c r="Q3441" s="2">
        <v>31</v>
      </c>
      <c r="R3441" s="2">
        <v>369</v>
      </c>
      <c r="S3441" s="2">
        <v>1360400</v>
      </c>
      <c r="T3441" s="2">
        <v>107184400</v>
      </c>
      <c r="U3441" s="2">
        <v>59</v>
      </c>
      <c r="V3441" s="2">
        <v>210</v>
      </c>
      <c r="W3441" s="2">
        <v>0</v>
      </c>
      <c r="X3441" s="2">
        <v>654</v>
      </c>
      <c r="Y3441" s="2">
        <v>180</v>
      </c>
      <c r="Z3441" s="2">
        <v>274</v>
      </c>
      <c r="AA3441" s="9">
        <f t="shared" si="479"/>
        <v>39420</v>
      </c>
      <c r="AB3441" s="9">
        <f t="shared" si="480"/>
        <v>6537</v>
      </c>
      <c r="AC3441" s="9">
        <f t="shared" si="481"/>
        <v>1330</v>
      </c>
      <c r="AD3441" s="9">
        <f t="shared" si="482"/>
        <v>369</v>
      </c>
      <c r="AE3441" s="44">
        <f t="shared" si="483"/>
        <v>4.226592186694256E-5</v>
      </c>
      <c r="AF3441" s="9">
        <f t="shared" si="484"/>
        <v>444</v>
      </c>
      <c r="AG3441" s="9">
        <f t="shared" si="477"/>
        <v>454</v>
      </c>
      <c r="AH3441" s="44">
        <f t="shared" si="485"/>
        <v>3.630520125791818E-5</v>
      </c>
      <c r="AI3441">
        <f>AA3441/'Totals and Drop Down Lists'!W$6*Inputs!E$37</f>
        <v>35759.474849847524</v>
      </c>
      <c r="AJ3441">
        <f>AB3441/'Totals and Drop Down Lists'!X$6*Inputs!F$37</f>
        <v>21509.261013681971</v>
      </c>
      <c r="AK3441">
        <f>AC3441/'Totals and Drop Down Lists'!Y$6*Inputs!G$37</f>
        <v>8767.8092558000917</v>
      </c>
      <c r="AL3441">
        <f>AD3441/'Totals and Drop Down Lists'!Z$6*Inputs!H$37</f>
        <v>2958.4579686277448</v>
      </c>
      <c r="AM3441">
        <f>AE3441/'Totals and Drop Down Lists'!AA$6*Inputs!I$37</f>
        <v>5261.6571555146747</v>
      </c>
      <c r="AN3441">
        <f>AF3441/'Totals and Drop Down Lists'!AB$6*Inputs!J$37</f>
        <v>8860.7717543130657</v>
      </c>
      <c r="AO3441">
        <f>AG3441/'Totals and Drop Down Lists'!AC$6*Inputs!K$37</f>
        <v>8455.1035853075955</v>
      </c>
      <c r="AP3441">
        <f>AH3441/'Totals and Drop Down Lists'!AD$6*Inputs!L$37</f>
        <v>8543.6997100586104</v>
      </c>
      <c r="AQ3441">
        <f>IF(OR($D3441="51",$D3441="52",$D3441="61"),(AA3441/'Totals and Drop Down Lists'!W$4)*Inputs!E$38,0)</f>
        <v>0</v>
      </c>
      <c r="AR3441">
        <f>IF(OR($D3441="51",$D3441="52",$D3441="61"),(AB3441/'Totals and Drop Down Lists'!X$4)*Inputs!F$38,0)</f>
        <v>0</v>
      </c>
      <c r="AS3441">
        <f>IF(OR($D3441="51",$D3441="52",$D3441="61"),(AC3441/'Totals and Drop Down Lists'!Y$4)*Inputs!G$38,0)</f>
        <v>0</v>
      </c>
      <c r="AT3441">
        <f>IF(OR($D3441="51",$D3441="52",$D3441="61"),(AD3441/'Totals and Drop Down Lists'!Z$4)*Inputs!H$38,0)</f>
        <v>0</v>
      </c>
      <c r="AU3441">
        <f>IF(OR($D3441="51",$D3441="52",$D3441="61"),(AE3441/'Totals and Drop Down Lists'!AA$4)*Inputs!I$38,0)</f>
        <v>0</v>
      </c>
      <c r="AV3441">
        <f>IF(OR($D3441="51",$D3441="52",$D3441="61"),(AF3441/'Totals and Drop Down Lists'!AB$4)*Inputs!J$38,0)</f>
        <v>0</v>
      </c>
      <c r="AW3441">
        <f>IF(OR($D3441="51",$D3441="52",$D3441="61"),(AG3441/'Totals and Drop Down Lists'!AC$4)*Inputs!K$38,0)</f>
        <v>0</v>
      </c>
      <c r="AX3441">
        <f>IF(OR($D3441="51",$D3441="52",$D3441="61"),(AH3441/'Totals and Drop Down Lists'!AD$4)*Inputs!L$38,0)</f>
        <v>0</v>
      </c>
      <c r="AY3441">
        <f>IF(OR($D3441="51",$D3441="52",$D3441="61"),0,(AA3441/'Totals and Drop Down Lists'!W$5)*Inputs!E$39)</f>
        <v>0</v>
      </c>
      <c r="AZ3441">
        <f>IF(OR($D3441="51",$D3441="52",$D3441="61"),0,(AB3441/'Totals and Drop Down Lists'!X$5)*Inputs!F$39)</f>
        <v>0</v>
      </c>
      <c r="BA3441">
        <f>IF(OR($D3441="51",$D3441="52",$D3441="61"),0,(AC3441/'Totals and Drop Down Lists'!Y$5)*Inputs!G$39)</f>
        <v>0</v>
      </c>
      <c r="BB3441">
        <f>IF(OR($D3441="51",$D3441="52",$D3441="61"),0,(AD3441/'Totals and Drop Down Lists'!Z$5)*Inputs!H$39)</f>
        <v>0</v>
      </c>
      <c r="BC3441">
        <f>IF(OR($D3441="51",$D3441="52",$D3441="61"),0,(AE3441/'Totals and Drop Down Lists'!AA$5)*Inputs!I$39)</f>
        <v>0</v>
      </c>
      <c r="BD3441">
        <f>IF(OR($D3441="51",$D3441="52",$D3441="61"),0,(AF3441/'Totals and Drop Down Lists'!AB$5)*Inputs!J$39)</f>
        <v>0</v>
      </c>
      <c r="BE3441">
        <f>IF(OR($D3441="51",$D3441="52",$D3441="61"),0,(AG3441/'Totals and Drop Down Lists'!AC$5)*Inputs!K$39)</f>
        <v>0</v>
      </c>
      <c r="BF3441">
        <f>IF(OR($D3441="51",$D3441="52",$D3441="61"),0,(AH3441/'Totals and Drop Down Lists'!AD$5)*Inputs!L$39)</f>
        <v>0</v>
      </c>
      <c r="BG3441" s="10">
        <f t="shared" si="478"/>
        <v>100116.2352931513</v>
      </c>
    </row>
    <row r="3442" spans="1:59">
      <c r="A3442" s="1" t="s">
        <v>7679</v>
      </c>
      <c r="B3442" s="1" t="s">
        <v>5992</v>
      </c>
      <c r="C3442" s="1" t="s">
        <v>2528</v>
      </c>
      <c r="D3442" s="1" t="s">
        <v>25</v>
      </c>
      <c r="E3442" s="1" t="s">
        <v>6165</v>
      </c>
      <c r="F3442" s="2">
        <v>2070</v>
      </c>
      <c r="G3442" s="2">
        <v>0</v>
      </c>
      <c r="H3442" s="2">
        <v>0</v>
      </c>
      <c r="I3442" s="2">
        <v>379</v>
      </c>
      <c r="J3442" s="2">
        <v>838</v>
      </c>
      <c r="K3442" s="2">
        <v>70</v>
      </c>
      <c r="L3442" s="2">
        <v>42</v>
      </c>
      <c r="M3442" s="2">
        <v>0</v>
      </c>
      <c r="N3442" s="2">
        <v>0</v>
      </c>
      <c r="O3442" s="2">
        <v>4</v>
      </c>
      <c r="P3442" s="2">
        <v>0</v>
      </c>
      <c r="Q3442" s="2">
        <v>0</v>
      </c>
      <c r="R3442" s="2">
        <v>471</v>
      </c>
      <c r="S3442" s="2">
        <v>7400</v>
      </c>
      <c r="T3442" s="2">
        <v>690900</v>
      </c>
      <c r="U3442" s="2">
        <v>27</v>
      </c>
      <c r="V3442" s="2">
        <v>25</v>
      </c>
      <c r="W3442" s="2">
        <v>4</v>
      </c>
      <c r="X3442" s="2">
        <v>35</v>
      </c>
      <c r="Y3442" s="2">
        <v>0</v>
      </c>
      <c r="Z3442" s="2">
        <v>10</v>
      </c>
      <c r="AA3442" s="9">
        <f t="shared" si="479"/>
        <v>2070</v>
      </c>
      <c r="AB3442" s="9">
        <f t="shared" si="480"/>
        <v>379</v>
      </c>
      <c r="AC3442" s="9">
        <f t="shared" si="481"/>
        <v>517</v>
      </c>
      <c r="AD3442" s="9">
        <f t="shared" si="482"/>
        <v>471</v>
      </c>
      <c r="AE3442" s="44">
        <f t="shared" si="483"/>
        <v>4.0836437440917628E-7</v>
      </c>
      <c r="AF3442" s="9">
        <f t="shared" si="484"/>
        <v>6</v>
      </c>
      <c r="AG3442" s="9">
        <f t="shared" si="477"/>
        <v>10</v>
      </c>
      <c r="AH3442" s="44">
        <f t="shared" si="485"/>
        <v>3.1081724573977823E-7</v>
      </c>
      <c r="AI3442">
        <f>AA3442/'Totals and Drop Down Lists'!W$6*Inputs!E$37</f>
        <v>1877.7806428002125</v>
      </c>
      <c r="AJ3442">
        <f>AB3442/'Totals and Drop Down Lists'!X$6*Inputs!F$37</f>
        <v>1247.0567422648719</v>
      </c>
      <c r="AK3442">
        <f>AC3442/'Totals and Drop Down Lists'!Y$6*Inputs!G$37</f>
        <v>3408.2386355252993</v>
      </c>
      <c r="AL3442">
        <f>AD3442/'Totals and Drop Down Lists'!Z$6*Inputs!H$37</f>
        <v>3776.2430981671218</v>
      </c>
      <c r="AM3442">
        <f>AE3442/'Totals and Drop Down Lists'!AA$6*Inputs!I$37</f>
        <v>50.837015679713772</v>
      </c>
      <c r="AN3442">
        <f>AF3442/'Totals and Drop Down Lists'!AB$6*Inputs!J$37</f>
        <v>119.74015884206844</v>
      </c>
      <c r="AO3442">
        <f>AG3442/'Totals and Drop Down Lists'!AC$6*Inputs!K$37</f>
        <v>186.2357617909162</v>
      </c>
      <c r="AP3442">
        <f>AH3442/'Totals and Drop Down Lists'!AD$6*Inputs!L$37</f>
        <v>73.144594171034555</v>
      </c>
      <c r="AQ3442">
        <f>IF(OR($D3442="51",$D3442="52",$D3442="61"),(AA3442/'Totals and Drop Down Lists'!W$4)*Inputs!E$38,0)</f>
        <v>0</v>
      </c>
      <c r="AR3442">
        <f>IF(OR($D3442="51",$D3442="52",$D3442="61"),(AB3442/'Totals and Drop Down Lists'!X$4)*Inputs!F$38,0)</f>
        <v>0</v>
      </c>
      <c r="AS3442">
        <f>IF(OR($D3442="51",$D3442="52",$D3442="61"),(AC3442/'Totals and Drop Down Lists'!Y$4)*Inputs!G$38,0)</f>
        <v>0</v>
      </c>
      <c r="AT3442">
        <f>IF(OR($D3442="51",$D3442="52",$D3442="61"),(AD3442/'Totals and Drop Down Lists'!Z$4)*Inputs!H$38,0)</f>
        <v>0</v>
      </c>
      <c r="AU3442">
        <f>IF(OR($D3442="51",$D3442="52",$D3442="61"),(AE3442/'Totals and Drop Down Lists'!AA$4)*Inputs!I$38,0)</f>
        <v>0</v>
      </c>
      <c r="AV3442">
        <f>IF(OR($D3442="51",$D3442="52",$D3442="61"),(AF3442/'Totals and Drop Down Lists'!AB$4)*Inputs!J$38,0)</f>
        <v>0</v>
      </c>
      <c r="AW3442">
        <f>IF(OR($D3442="51",$D3442="52",$D3442="61"),(AG3442/'Totals and Drop Down Lists'!AC$4)*Inputs!K$38,0)</f>
        <v>0</v>
      </c>
      <c r="AX3442">
        <f>IF(OR($D3442="51",$D3442="52",$D3442="61"),(AH3442/'Totals and Drop Down Lists'!AD$4)*Inputs!L$38,0)</f>
        <v>0</v>
      </c>
      <c r="AY3442">
        <f>IF(OR($D3442="51",$D3442="52",$D3442="61"),0,(AA3442/'Totals and Drop Down Lists'!W$5)*Inputs!E$39)</f>
        <v>0</v>
      </c>
      <c r="AZ3442">
        <f>IF(OR($D3442="51",$D3442="52",$D3442="61"),0,(AB3442/'Totals and Drop Down Lists'!X$5)*Inputs!F$39)</f>
        <v>0</v>
      </c>
      <c r="BA3442">
        <f>IF(OR($D3442="51",$D3442="52",$D3442="61"),0,(AC3442/'Totals and Drop Down Lists'!Y$5)*Inputs!G$39)</f>
        <v>0</v>
      </c>
      <c r="BB3442">
        <f>IF(OR($D3442="51",$D3442="52",$D3442="61"),0,(AD3442/'Totals and Drop Down Lists'!Z$5)*Inputs!H$39)</f>
        <v>0</v>
      </c>
      <c r="BC3442">
        <f>IF(OR($D3442="51",$D3442="52",$D3442="61"),0,(AE3442/'Totals and Drop Down Lists'!AA$5)*Inputs!I$39)</f>
        <v>0</v>
      </c>
      <c r="BD3442">
        <f>IF(OR($D3442="51",$D3442="52",$D3442="61"),0,(AF3442/'Totals and Drop Down Lists'!AB$5)*Inputs!J$39)</f>
        <v>0</v>
      </c>
      <c r="BE3442">
        <f>IF(OR($D3442="51",$D3442="52",$D3442="61"),0,(AG3442/'Totals and Drop Down Lists'!AC$5)*Inputs!K$39)</f>
        <v>0</v>
      </c>
      <c r="BF3442">
        <f>IF(OR($D3442="51",$D3442="52",$D3442="61"),0,(AH3442/'Totals and Drop Down Lists'!AD$5)*Inputs!L$39)</f>
        <v>0</v>
      </c>
      <c r="BG3442" s="10">
        <f t="shared" si="478"/>
        <v>10739.276649241239</v>
      </c>
    </row>
    <row r="3443" spans="1:59">
      <c r="A3443" s="1" t="s">
        <v>7679</v>
      </c>
      <c r="B3443" s="1" t="s">
        <v>5992</v>
      </c>
      <c r="C3443" s="1" t="s">
        <v>2532</v>
      </c>
      <c r="D3443" s="1" t="s">
        <v>58</v>
      </c>
      <c r="E3443" s="1" t="s">
        <v>6166</v>
      </c>
      <c r="F3443" s="2">
        <v>152020</v>
      </c>
      <c r="G3443" s="2">
        <v>694</v>
      </c>
      <c r="H3443" s="2">
        <v>58</v>
      </c>
      <c r="I3443" s="2">
        <v>17768</v>
      </c>
      <c r="J3443" s="2">
        <v>51016</v>
      </c>
      <c r="K3443" s="2">
        <v>12952</v>
      </c>
      <c r="L3443" s="2">
        <v>616</v>
      </c>
      <c r="M3443" s="2">
        <v>287</v>
      </c>
      <c r="N3443" s="2">
        <v>112</v>
      </c>
      <c r="O3443" s="2">
        <v>587</v>
      </c>
      <c r="P3443" s="2">
        <v>288</v>
      </c>
      <c r="Q3443" s="2">
        <v>11</v>
      </c>
      <c r="R3443" s="2">
        <v>3322</v>
      </c>
      <c r="S3443" s="2">
        <v>11269600</v>
      </c>
      <c r="T3443" s="2">
        <v>562700000</v>
      </c>
      <c r="U3443" s="2">
        <v>1019</v>
      </c>
      <c r="V3443" s="2">
        <v>902</v>
      </c>
      <c r="W3443" s="2">
        <v>50</v>
      </c>
      <c r="X3443" s="2">
        <v>2770</v>
      </c>
      <c r="Y3443" s="2">
        <v>489</v>
      </c>
      <c r="Z3443" s="2">
        <v>1603</v>
      </c>
      <c r="AA3443" s="9">
        <f t="shared" si="479"/>
        <v>152020</v>
      </c>
      <c r="AB3443" s="9">
        <f t="shared" si="480"/>
        <v>17016</v>
      </c>
      <c r="AC3443" s="9">
        <f t="shared" si="481"/>
        <v>5223</v>
      </c>
      <c r="AD3443" s="9">
        <f t="shared" si="482"/>
        <v>3322</v>
      </c>
      <c r="AE3443" s="44">
        <f t="shared" si="483"/>
        <v>2.2964820408246024E-4</v>
      </c>
      <c r="AF3443" s="9">
        <f t="shared" si="484"/>
        <v>1818</v>
      </c>
      <c r="AG3443" s="9">
        <f t="shared" si="477"/>
        <v>2092</v>
      </c>
      <c r="AH3443" s="44">
        <f t="shared" si="485"/>
        <v>1.9762559853813628E-4</v>
      </c>
      <c r="AI3443">
        <f>AA3443/'Totals and Drop Down Lists'!W$6*Inputs!E$37</f>
        <v>137903.48469492188</v>
      </c>
      <c r="AJ3443">
        <f>AB3443/'Totals and Drop Down Lists'!X$6*Inputs!F$37</f>
        <v>55989.228301791707</v>
      </c>
      <c r="AK3443">
        <f>AC3443/'Totals and Drop Down Lists'!Y$6*Inputs!G$37</f>
        <v>34431.780257927734</v>
      </c>
      <c r="AL3443">
        <f>AD3443/'Totals and Drop Down Lists'!Z$6*Inputs!H$37</f>
        <v>26634.139218919696</v>
      </c>
      <c r="AM3443">
        <f>AE3443/'Totals and Drop Down Lists'!AA$6*Inputs!I$37</f>
        <v>28588.755737199292</v>
      </c>
      <c r="AN3443">
        <f>AF3443/'Totals and Drop Down Lists'!AB$6*Inputs!J$37</f>
        <v>36281.268129146738</v>
      </c>
      <c r="AO3443">
        <f>AG3443/'Totals and Drop Down Lists'!AC$6*Inputs!K$37</f>
        <v>38960.521366659668</v>
      </c>
      <c r="AP3443">
        <f>AH3443/'Totals and Drop Down Lists'!AD$6*Inputs!L$37</f>
        <v>46507.214129881228</v>
      </c>
      <c r="AQ3443">
        <f>IF(OR($D3443="51",$D3443="52",$D3443="61"),(AA3443/'Totals and Drop Down Lists'!W$4)*Inputs!E$38,0)</f>
        <v>0</v>
      </c>
      <c r="AR3443">
        <f>IF(OR($D3443="51",$D3443="52",$D3443="61"),(AB3443/'Totals and Drop Down Lists'!X$4)*Inputs!F$38,0)</f>
        <v>0</v>
      </c>
      <c r="AS3443">
        <f>IF(OR($D3443="51",$D3443="52",$D3443="61"),(AC3443/'Totals and Drop Down Lists'!Y$4)*Inputs!G$38,0)</f>
        <v>0</v>
      </c>
      <c r="AT3443">
        <f>IF(OR($D3443="51",$D3443="52",$D3443="61"),(AD3443/'Totals and Drop Down Lists'!Z$4)*Inputs!H$38,0)</f>
        <v>0</v>
      </c>
      <c r="AU3443">
        <f>IF(OR($D3443="51",$D3443="52",$D3443="61"),(AE3443/'Totals and Drop Down Lists'!AA$4)*Inputs!I$38,0)</f>
        <v>0</v>
      </c>
      <c r="AV3443">
        <f>IF(OR($D3443="51",$D3443="52",$D3443="61"),(AF3443/'Totals and Drop Down Lists'!AB$4)*Inputs!J$38,0)</f>
        <v>0</v>
      </c>
      <c r="AW3443">
        <f>IF(OR($D3443="51",$D3443="52",$D3443="61"),(AG3443/'Totals and Drop Down Lists'!AC$4)*Inputs!K$38,0)</f>
        <v>0</v>
      </c>
      <c r="AX3443">
        <f>IF(OR($D3443="51",$D3443="52",$D3443="61"),(AH3443/'Totals and Drop Down Lists'!AD$4)*Inputs!L$38,0)</f>
        <v>0</v>
      </c>
      <c r="AY3443">
        <f>IF(OR($D3443="51",$D3443="52",$D3443="61"),0,(AA3443/'Totals and Drop Down Lists'!W$5)*Inputs!E$39)</f>
        <v>0</v>
      </c>
      <c r="AZ3443">
        <f>IF(OR($D3443="51",$D3443="52",$D3443="61"),0,(AB3443/'Totals and Drop Down Lists'!X$5)*Inputs!F$39)</f>
        <v>0</v>
      </c>
      <c r="BA3443">
        <f>IF(OR($D3443="51",$D3443="52",$D3443="61"),0,(AC3443/'Totals and Drop Down Lists'!Y$5)*Inputs!G$39)</f>
        <v>0</v>
      </c>
      <c r="BB3443">
        <f>IF(OR($D3443="51",$D3443="52",$D3443="61"),0,(AD3443/'Totals and Drop Down Lists'!Z$5)*Inputs!H$39)</f>
        <v>0</v>
      </c>
      <c r="BC3443">
        <f>IF(OR($D3443="51",$D3443="52",$D3443="61"),0,(AE3443/'Totals and Drop Down Lists'!AA$5)*Inputs!I$39)</f>
        <v>0</v>
      </c>
      <c r="BD3443">
        <f>IF(OR($D3443="51",$D3443="52",$D3443="61"),0,(AF3443/'Totals and Drop Down Lists'!AB$5)*Inputs!J$39)</f>
        <v>0</v>
      </c>
      <c r="BE3443">
        <f>IF(OR($D3443="51",$D3443="52",$D3443="61"),0,(AG3443/'Totals and Drop Down Lists'!AC$5)*Inputs!K$39)</f>
        <v>0</v>
      </c>
      <c r="BF3443">
        <f>IF(OR($D3443="51",$D3443="52",$D3443="61"),0,(AH3443/'Totals and Drop Down Lists'!AD$5)*Inputs!L$39)</f>
        <v>0</v>
      </c>
      <c r="BG3443" s="10">
        <f t="shared" si="478"/>
        <v>405296.39183644793</v>
      </c>
    </row>
    <row r="3444" spans="1:59">
      <c r="A3444" s="1" t="s">
        <v>7679</v>
      </c>
      <c r="B3444" s="1" t="s">
        <v>5992</v>
      </c>
      <c r="C3444" s="1" t="s">
        <v>6167</v>
      </c>
      <c r="D3444" s="1" t="s">
        <v>25</v>
      </c>
      <c r="E3444" s="1" t="s">
        <v>6168</v>
      </c>
      <c r="F3444" s="2">
        <v>38744</v>
      </c>
      <c r="G3444" s="2">
        <v>2654</v>
      </c>
      <c r="H3444" s="2">
        <v>275</v>
      </c>
      <c r="I3444" s="2">
        <v>8268</v>
      </c>
      <c r="J3444" s="2">
        <v>14383</v>
      </c>
      <c r="K3444" s="2">
        <v>5770</v>
      </c>
      <c r="L3444" s="2">
        <v>156</v>
      </c>
      <c r="M3444" s="2">
        <v>23</v>
      </c>
      <c r="N3444" s="2">
        <v>50</v>
      </c>
      <c r="O3444" s="2">
        <v>156</v>
      </c>
      <c r="P3444" s="2">
        <v>28</v>
      </c>
      <c r="Q3444" s="2">
        <v>18</v>
      </c>
      <c r="R3444" s="2">
        <v>1082</v>
      </c>
      <c r="S3444" s="2">
        <v>3657600</v>
      </c>
      <c r="T3444" s="2">
        <v>177409300</v>
      </c>
      <c r="U3444" s="2">
        <v>353</v>
      </c>
      <c r="V3444" s="2">
        <v>389</v>
      </c>
      <c r="W3444" s="2">
        <v>29</v>
      </c>
      <c r="X3444" s="2">
        <v>1730</v>
      </c>
      <c r="Y3444" s="2">
        <v>90</v>
      </c>
      <c r="Z3444" s="2">
        <v>1304</v>
      </c>
      <c r="AA3444" s="9">
        <f t="shared" si="479"/>
        <v>38744</v>
      </c>
      <c r="AB3444" s="9">
        <f t="shared" si="480"/>
        <v>5339</v>
      </c>
      <c r="AC3444" s="9">
        <f t="shared" si="481"/>
        <v>1513</v>
      </c>
      <c r="AD3444" s="9">
        <f t="shared" si="482"/>
        <v>1082</v>
      </c>
      <c r="AE3444" s="44">
        <f t="shared" si="483"/>
        <v>1.616582718442119E-4</v>
      </c>
      <c r="AF3444" s="9">
        <f t="shared" si="484"/>
        <v>1312</v>
      </c>
      <c r="AG3444" s="9">
        <f t="shared" si="477"/>
        <v>1394</v>
      </c>
      <c r="AH3444" s="44">
        <f t="shared" si="485"/>
        <v>2.0808472112078682E-4</v>
      </c>
      <c r="AI3444">
        <f>AA3444/'Totals and Drop Down Lists'!W$6*Inputs!E$37</f>
        <v>35146.247934614221</v>
      </c>
      <c r="AJ3444">
        <f>AB3444/'Totals and Drop Down Lists'!X$6*Inputs!F$37</f>
        <v>17567.377168739185</v>
      </c>
      <c r="AK3444">
        <f>AC3444/'Totals and Drop Down Lists'!Y$6*Inputs!G$37</f>
        <v>9974.2070706958948</v>
      </c>
      <c r="AL3444">
        <f>AD3444/'Totals and Drop Down Lists'!Z$6*Inputs!H$37</f>
        <v>8674.9363741333873</v>
      </c>
      <c r="AM3444">
        <f>AE3444/'Totals and Drop Down Lists'!AA$6*Inputs!I$37</f>
        <v>20124.733241947954</v>
      </c>
      <c r="AN3444">
        <f>AF3444/'Totals and Drop Down Lists'!AB$6*Inputs!J$37</f>
        <v>26183.181400132304</v>
      </c>
      <c r="AO3444">
        <f>AG3444/'Totals and Drop Down Lists'!AC$6*Inputs!K$37</f>
        <v>25961.265193653719</v>
      </c>
      <c r="AP3444">
        <f>AH3444/'Totals and Drop Down Lists'!AD$6*Inputs!L$37</f>
        <v>48968.55849599652</v>
      </c>
      <c r="AQ3444">
        <f>IF(OR($D3444="51",$D3444="52",$D3444="61"),(AA3444/'Totals and Drop Down Lists'!W$4)*Inputs!E$38,0)</f>
        <v>0</v>
      </c>
      <c r="AR3444">
        <f>IF(OR($D3444="51",$D3444="52",$D3444="61"),(AB3444/'Totals and Drop Down Lists'!X$4)*Inputs!F$38,0)</f>
        <v>0</v>
      </c>
      <c r="AS3444">
        <f>IF(OR($D3444="51",$D3444="52",$D3444="61"),(AC3444/'Totals and Drop Down Lists'!Y$4)*Inputs!G$38,0)</f>
        <v>0</v>
      </c>
      <c r="AT3444">
        <f>IF(OR($D3444="51",$D3444="52",$D3444="61"),(AD3444/'Totals and Drop Down Lists'!Z$4)*Inputs!H$38,0)</f>
        <v>0</v>
      </c>
      <c r="AU3444">
        <f>IF(OR($D3444="51",$D3444="52",$D3444="61"),(AE3444/'Totals and Drop Down Lists'!AA$4)*Inputs!I$38,0)</f>
        <v>0</v>
      </c>
      <c r="AV3444">
        <f>IF(OR($D3444="51",$D3444="52",$D3444="61"),(AF3444/'Totals and Drop Down Lists'!AB$4)*Inputs!J$38,0)</f>
        <v>0</v>
      </c>
      <c r="AW3444">
        <f>IF(OR($D3444="51",$D3444="52",$D3444="61"),(AG3444/'Totals and Drop Down Lists'!AC$4)*Inputs!K$38,0)</f>
        <v>0</v>
      </c>
      <c r="AX3444">
        <f>IF(OR($D3444="51",$D3444="52",$D3444="61"),(AH3444/'Totals and Drop Down Lists'!AD$4)*Inputs!L$38,0)</f>
        <v>0</v>
      </c>
      <c r="AY3444">
        <f>IF(OR($D3444="51",$D3444="52",$D3444="61"),0,(AA3444/'Totals and Drop Down Lists'!W$5)*Inputs!E$39)</f>
        <v>0</v>
      </c>
      <c r="AZ3444">
        <f>IF(OR($D3444="51",$D3444="52",$D3444="61"),0,(AB3444/'Totals and Drop Down Lists'!X$5)*Inputs!F$39)</f>
        <v>0</v>
      </c>
      <c r="BA3444">
        <f>IF(OR($D3444="51",$D3444="52",$D3444="61"),0,(AC3444/'Totals and Drop Down Lists'!Y$5)*Inputs!G$39)</f>
        <v>0</v>
      </c>
      <c r="BB3444">
        <f>IF(OR($D3444="51",$D3444="52",$D3444="61"),0,(AD3444/'Totals and Drop Down Lists'!Z$5)*Inputs!H$39)</f>
        <v>0</v>
      </c>
      <c r="BC3444">
        <f>IF(OR($D3444="51",$D3444="52",$D3444="61"),0,(AE3444/'Totals and Drop Down Lists'!AA$5)*Inputs!I$39)</f>
        <v>0</v>
      </c>
      <c r="BD3444">
        <f>IF(OR($D3444="51",$D3444="52",$D3444="61"),0,(AF3444/'Totals and Drop Down Lists'!AB$5)*Inputs!J$39)</f>
        <v>0</v>
      </c>
      <c r="BE3444">
        <f>IF(OR($D3444="51",$D3444="52",$D3444="61"),0,(AG3444/'Totals and Drop Down Lists'!AC$5)*Inputs!K$39)</f>
        <v>0</v>
      </c>
      <c r="BF3444">
        <f>IF(OR($D3444="51",$D3444="52",$D3444="61"),0,(AH3444/'Totals and Drop Down Lists'!AD$5)*Inputs!L$39)</f>
        <v>0</v>
      </c>
      <c r="BG3444" s="10">
        <f t="shared" si="478"/>
        <v>192600.50687991318</v>
      </c>
    </row>
    <row r="3445" spans="1:59">
      <c r="A3445" s="1" t="s">
        <v>7679</v>
      </c>
      <c r="B3445" s="1" t="s">
        <v>5992</v>
      </c>
      <c r="C3445" s="1" t="s">
        <v>1599</v>
      </c>
      <c r="D3445" s="1" t="s">
        <v>25</v>
      </c>
      <c r="E3445" s="1" t="s">
        <v>6169</v>
      </c>
      <c r="F3445" s="2">
        <v>33819</v>
      </c>
      <c r="G3445" s="2">
        <v>292</v>
      </c>
      <c r="H3445" s="2">
        <v>56</v>
      </c>
      <c r="I3445" s="2">
        <v>5353</v>
      </c>
      <c r="J3445" s="2">
        <v>11814</v>
      </c>
      <c r="K3445" s="2">
        <v>3001</v>
      </c>
      <c r="L3445" s="2">
        <v>135</v>
      </c>
      <c r="M3445" s="2">
        <v>11</v>
      </c>
      <c r="N3445" s="2">
        <v>21</v>
      </c>
      <c r="O3445" s="2">
        <v>113</v>
      </c>
      <c r="P3445" s="2">
        <v>38</v>
      </c>
      <c r="Q3445" s="2">
        <v>18</v>
      </c>
      <c r="R3445" s="2">
        <v>1758</v>
      </c>
      <c r="S3445" s="2">
        <v>1736200</v>
      </c>
      <c r="T3445" s="2">
        <v>96874400</v>
      </c>
      <c r="U3445" s="2">
        <v>234</v>
      </c>
      <c r="V3445" s="2">
        <v>285</v>
      </c>
      <c r="W3445" s="2">
        <v>73</v>
      </c>
      <c r="X3445" s="2">
        <v>700</v>
      </c>
      <c r="Y3445" s="2">
        <v>113</v>
      </c>
      <c r="Z3445" s="2">
        <v>362</v>
      </c>
      <c r="AA3445" s="9">
        <f t="shared" si="479"/>
        <v>33819</v>
      </c>
      <c r="AB3445" s="9">
        <f t="shared" si="480"/>
        <v>5005</v>
      </c>
      <c r="AC3445" s="9">
        <f t="shared" si="481"/>
        <v>2094</v>
      </c>
      <c r="AD3445" s="9">
        <f t="shared" si="482"/>
        <v>1758</v>
      </c>
      <c r="AE3445" s="44">
        <f t="shared" si="483"/>
        <v>5.3239112883674559E-5</v>
      </c>
      <c r="AF3445" s="9">
        <f t="shared" si="484"/>
        <v>342</v>
      </c>
      <c r="AG3445" s="9">
        <f t="shared" si="477"/>
        <v>475</v>
      </c>
      <c r="AH3445" s="44">
        <f t="shared" si="485"/>
        <v>4.489662806897662E-5</v>
      </c>
      <c r="AI3445">
        <f>AA3445/'Totals and Drop Down Lists'!W$6*Inputs!E$37</f>
        <v>30678.581429401151</v>
      </c>
      <c r="AJ3445">
        <f>AB3445/'Totals and Drop Down Lists'!X$6*Inputs!F$37</f>
        <v>16468.387849698374</v>
      </c>
      <c r="AK3445">
        <f>AC3445/'Totals and Drop Down Lists'!Y$6*Inputs!G$37</f>
        <v>13804.355324545408</v>
      </c>
      <c r="AL3445">
        <f>AD3445/'Totals and Drop Down Lists'!Z$6*Inputs!H$37</f>
        <v>14094.767232649257</v>
      </c>
      <c r="AM3445">
        <f>AE3445/'Totals and Drop Down Lists'!AA$6*Inputs!I$37</f>
        <v>6627.7025765462977</v>
      </c>
      <c r="AN3445">
        <f>AF3445/'Totals and Drop Down Lists'!AB$6*Inputs!J$37</f>
        <v>6825.1890539979022</v>
      </c>
      <c r="AO3445">
        <f>AG3445/'Totals and Drop Down Lists'!AC$6*Inputs!K$37</f>
        <v>8846.1986850685189</v>
      </c>
      <c r="AP3445">
        <f>AH3445/'Totals and Drop Down Lists'!AD$6*Inputs!L$37</f>
        <v>10565.51940011254</v>
      </c>
      <c r="AQ3445">
        <f>IF(OR($D3445="51",$D3445="52",$D3445="61"),(AA3445/'Totals and Drop Down Lists'!W$4)*Inputs!E$38,0)</f>
        <v>0</v>
      </c>
      <c r="AR3445">
        <f>IF(OR($D3445="51",$D3445="52",$D3445="61"),(AB3445/'Totals and Drop Down Lists'!X$4)*Inputs!F$38,0)</f>
        <v>0</v>
      </c>
      <c r="AS3445">
        <f>IF(OR($D3445="51",$D3445="52",$D3445="61"),(AC3445/'Totals and Drop Down Lists'!Y$4)*Inputs!G$38,0)</f>
        <v>0</v>
      </c>
      <c r="AT3445">
        <f>IF(OR($D3445="51",$D3445="52",$D3445="61"),(AD3445/'Totals and Drop Down Lists'!Z$4)*Inputs!H$38,0)</f>
        <v>0</v>
      </c>
      <c r="AU3445">
        <f>IF(OR($D3445="51",$D3445="52",$D3445="61"),(AE3445/'Totals and Drop Down Lists'!AA$4)*Inputs!I$38,0)</f>
        <v>0</v>
      </c>
      <c r="AV3445">
        <f>IF(OR($D3445="51",$D3445="52",$D3445="61"),(AF3445/'Totals and Drop Down Lists'!AB$4)*Inputs!J$38,0)</f>
        <v>0</v>
      </c>
      <c r="AW3445">
        <f>IF(OR($D3445="51",$D3445="52",$D3445="61"),(AG3445/'Totals and Drop Down Lists'!AC$4)*Inputs!K$38,0)</f>
        <v>0</v>
      </c>
      <c r="AX3445">
        <f>IF(OR($D3445="51",$D3445="52",$D3445="61"),(AH3445/'Totals and Drop Down Lists'!AD$4)*Inputs!L$38,0)</f>
        <v>0</v>
      </c>
      <c r="AY3445">
        <f>IF(OR($D3445="51",$D3445="52",$D3445="61"),0,(AA3445/'Totals and Drop Down Lists'!W$5)*Inputs!E$39)</f>
        <v>0</v>
      </c>
      <c r="AZ3445">
        <f>IF(OR($D3445="51",$D3445="52",$D3445="61"),0,(AB3445/'Totals and Drop Down Lists'!X$5)*Inputs!F$39)</f>
        <v>0</v>
      </c>
      <c r="BA3445">
        <f>IF(OR($D3445="51",$D3445="52",$D3445="61"),0,(AC3445/'Totals and Drop Down Lists'!Y$5)*Inputs!G$39)</f>
        <v>0</v>
      </c>
      <c r="BB3445">
        <f>IF(OR($D3445="51",$D3445="52",$D3445="61"),0,(AD3445/'Totals and Drop Down Lists'!Z$5)*Inputs!H$39)</f>
        <v>0</v>
      </c>
      <c r="BC3445">
        <f>IF(OR($D3445="51",$D3445="52",$D3445="61"),0,(AE3445/'Totals and Drop Down Lists'!AA$5)*Inputs!I$39)</f>
        <v>0</v>
      </c>
      <c r="BD3445">
        <f>IF(OR($D3445="51",$D3445="52",$D3445="61"),0,(AF3445/'Totals and Drop Down Lists'!AB$5)*Inputs!J$39)</f>
        <v>0</v>
      </c>
      <c r="BE3445">
        <f>IF(OR($D3445="51",$D3445="52",$D3445="61"),0,(AG3445/'Totals and Drop Down Lists'!AC$5)*Inputs!K$39)</f>
        <v>0</v>
      </c>
      <c r="BF3445">
        <f>IF(OR($D3445="51",$D3445="52",$D3445="61"),0,(AH3445/'Totals and Drop Down Lists'!AD$5)*Inputs!L$39)</f>
        <v>0</v>
      </c>
      <c r="BG3445" s="10">
        <f t="shared" si="478"/>
        <v>107910.70155201945</v>
      </c>
    </row>
    <row r="3446" spans="1:59">
      <c r="A3446" s="1" t="s">
        <v>7679</v>
      </c>
      <c r="B3446" s="1" t="s">
        <v>5992</v>
      </c>
      <c r="C3446" s="1" t="s">
        <v>64</v>
      </c>
      <c r="D3446" s="1" t="s">
        <v>25</v>
      </c>
      <c r="E3446" s="1" t="s">
        <v>6170</v>
      </c>
      <c r="F3446" s="2">
        <v>24662</v>
      </c>
      <c r="G3446" s="2">
        <v>22</v>
      </c>
      <c r="H3446" s="2">
        <v>0</v>
      </c>
      <c r="I3446" s="2">
        <v>2786</v>
      </c>
      <c r="J3446" s="2">
        <v>9999</v>
      </c>
      <c r="K3446" s="2">
        <v>2364</v>
      </c>
      <c r="L3446" s="2">
        <v>27</v>
      </c>
      <c r="M3446" s="2">
        <v>12</v>
      </c>
      <c r="N3446" s="2">
        <v>0</v>
      </c>
      <c r="O3446" s="2">
        <v>76</v>
      </c>
      <c r="P3446" s="2">
        <v>0</v>
      </c>
      <c r="Q3446" s="2">
        <v>0</v>
      </c>
      <c r="R3446" s="2">
        <v>2360</v>
      </c>
      <c r="S3446" s="2">
        <v>1347400</v>
      </c>
      <c r="T3446" s="2">
        <v>108997800</v>
      </c>
      <c r="U3446" s="2">
        <v>244</v>
      </c>
      <c r="V3446" s="2">
        <v>129</v>
      </c>
      <c r="W3446" s="2">
        <v>45</v>
      </c>
      <c r="X3446" s="2">
        <v>454</v>
      </c>
      <c r="Y3446" s="2">
        <v>47</v>
      </c>
      <c r="Z3446" s="2">
        <v>265</v>
      </c>
      <c r="AA3446" s="9">
        <f t="shared" si="479"/>
        <v>24662</v>
      </c>
      <c r="AB3446" s="9">
        <f t="shared" si="480"/>
        <v>2764</v>
      </c>
      <c r="AC3446" s="9">
        <f t="shared" si="481"/>
        <v>2475</v>
      </c>
      <c r="AD3446" s="9">
        <f t="shared" si="482"/>
        <v>2360</v>
      </c>
      <c r="AE3446" s="44">
        <f t="shared" si="483"/>
        <v>3.9033200461144446E-5</v>
      </c>
      <c r="AF3446" s="9">
        <f t="shared" si="484"/>
        <v>280</v>
      </c>
      <c r="AG3446" s="9">
        <f t="shared" si="477"/>
        <v>312</v>
      </c>
      <c r="AH3446" s="44">
        <f t="shared" si="485"/>
        <v>2.7447107554792289E-5</v>
      </c>
      <c r="AI3446">
        <f>AA3446/'Totals and Drop Down Lists'!W$6*Inputs!E$37</f>
        <v>22371.896721129873</v>
      </c>
      <c r="AJ3446">
        <f>AB3446/'Totals and Drop Down Lists'!X$6*Inputs!F$37</f>
        <v>9094.63017314012</v>
      </c>
      <c r="AK3446">
        <f>AC3446/'Totals and Drop Down Lists'!Y$6*Inputs!G$37</f>
        <v>16316.036021131753</v>
      </c>
      <c r="AL3446">
        <f>AD3446/'Totals and Drop Down Lists'!Z$6*Inputs!H$37</f>
        <v>18921.302997185576</v>
      </c>
      <c r="AM3446">
        <f>AE3446/'Totals and Drop Down Lists'!AA$6*Inputs!I$37</f>
        <v>4859.2177678171656</v>
      </c>
      <c r="AN3446">
        <f>AF3446/'Totals and Drop Down Lists'!AB$6*Inputs!J$37</f>
        <v>5587.8740792965273</v>
      </c>
      <c r="AO3446">
        <f>AG3446/'Totals and Drop Down Lists'!AC$6*Inputs!K$37</f>
        <v>5810.5557678765854</v>
      </c>
      <c r="AP3446">
        <f>AH3446/'Totals and Drop Down Lists'!AD$6*Inputs!L$37</f>
        <v>6459.1253245478665</v>
      </c>
      <c r="AQ3446">
        <f>IF(OR($D3446="51",$D3446="52",$D3446="61"),(AA3446/'Totals and Drop Down Lists'!W$4)*Inputs!E$38,0)</f>
        <v>0</v>
      </c>
      <c r="AR3446">
        <f>IF(OR($D3446="51",$D3446="52",$D3446="61"),(AB3446/'Totals and Drop Down Lists'!X$4)*Inputs!F$38,0)</f>
        <v>0</v>
      </c>
      <c r="AS3446">
        <f>IF(OR($D3446="51",$D3446="52",$D3446="61"),(AC3446/'Totals and Drop Down Lists'!Y$4)*Inputs!G$38,0)</f>
        <v>0</v>
      </c>
      <c r="AT3446">
        <f>IF(OR($D3446="51",$D3446="52",$D3446="61"),(AD3446/'Totals and Drop Down Lists'!Z$4)*Inputs!H$38,0)</f>
        <v>0</v>
      </c>
      <c r="AU3446">
        <f>IF(OR($D3446="51",$D3446="52",$D3446="61"),(AE3446/'Totals and Drop Down Lists'!AA$4)*Inputs!I$38,0)</f>
        <v>0</v>
      </c>
      <c r="AV3446">
        <f>IF(OR($D3446="51",$D3446="52",$D3446="61"),(AF3446/'Totals and Drop Down Lists'!AB$4)*Inputs!J$38,0)</f>
        <v>0</v>
      </c>
      <c r="AW3446">
        <f>IF(OR($D3446="51",$D3446="52",$D3446="61"),(AG3446/'Totals and Drop Down Lists'!AC$4)*Inputs!K$38,0)</f>
        <v>0</v>
      </c>
      <c r="AX3446">
        <f>IF(OR($D3446="51",$D3446="52",$D3446="61"),(AH3446/'Totals and Drop Down Lists'!AD$4)*Inputs!L$38,0)</f>
        <v>0</v>
      </c>
      <c r="AY3446">
        <f>IF(OR($D3446="51",$D3446="52",$D3446="61"),0,(AA3446/'Totals and Drop Down Lists'!W$5)*Inputs!E$39)</f>
        <v>0</v>
      </c>
      <c r="AZ3446">
        <f>IF(OR($D3446="51",$D3446="52",$D3446="61"),0,(AB3446/'Totals and Drop Down Lists'!X$5)*Inputs!F$39)</f>
        <v>0</v>
      </c>
      <c r="BA3446">
        <f>IF(OR($D3446="51",$D3446="52",$D3446="61"),0,(AC3446/'Totals and Drop Down Lists'!Y$5)*Inputs!G$39)</f>
        <v>0</v>
      </c>
      <c r="BB3446">
        <f>IF(OR($D3446="51",$D3446="52",$D3446="61"),0,(AD3446/'Totals and Drop Down Lists'!Z$5)*Inputs!H$39)</f>
        <v>0</v>
      </c>
      <c r="BC3446">
        <f>IF(OR($D3446="51",$D3446="52",$D3446="61"),0,(AE3446/'Totals and Drop Down Lists'!AA$5)*Inputs!I$39)</f>
        <v>0</v>
      </c>
      <c r="BD3446">
        <f>IF(OR($D3446="51",$D3446="52",$D3446="61"),0,(AF3446/'Totals and Drop Down Lists'!AB$5)*Inputs!J$39)</f>
        <v>0</v>
      </c>
      <c r="BE3446">
        <f>IF(OR($D3446="51",$D3446="52",$D3446="61"),0,(AG3446/'Totals and Drop Down Lists'!AC$5)*Inputs!K$39)</f>
        <v>0</v>
      </c>
      <c r="BF3446">
        <f>IF(OR($D3446="51",$D3446="52",$D3446="61"),0,(AH3446/'Totals and Drop Down Lists'!AD$5)*Inputs!L$39)</f>
        <v>0</v>
      </c>
      <c r="BG3446" s="10">
        <f t="shared" si="478"/>
        <v>89420.638852125485</v>
      </c>
    </row>
    <row r="3447" spans="1:59">
      <c r="A3447" s="1" t="s">
        <v>7679</v>
      </c>
      <c r="B3447" s="1" t="s">
        <v>5992</v>
      </c>
      <c r="C3447" s="1" t="s">
        <v>6171</v>
      </c>
      <c r="D3447" s="1" t="s">
        <v>25</v>
      </c>
      <c r="E3447" s="1" t="s">
        <v>6172</v>
      </c>
      <c r="F3447" s="2">
        <v>3924</v>
      </c>
      <c r="G3447" s="2">
        <v>26</v>
      </c>
      <c r="H3447" s="2">
        <v>0</v>
      </c>
      <c r="I3447" s="2">
        <v>660</v>
      </c>
      <c r="J3447" s="2">
        <v>1518</v>
      </c>
      <c r="K3447" s="2">
        <v>438</v>
      </c>
      <c r="L3447" s="2">
        <v>43</v>
      </c>
      <c r="M3447" s="2">
        <v>0</v>
      </c>
      <c r="N3447" s="2">
        <v>4</v>
      </c>
      <c r="O3447" s="2">
        <v>7</v>
      </c>
      <c r="P3447" s="2">
        <v>10</v>
      </c>
      <c r="Q3447" s="2">
        <v>0</v>
      </c>
      <c r="R3447" s="2">
        <v>311</v>
      </c>
      <c r="S3447" s="2">
        <v>185100</v>
      </c>
      <c r="T3447" s="2">
        <v>15686400</v>
      </c>
      <c r="U3447" s="2">
        <v>0</v>
      </c>
      <c r="V3447" s="2">
        <v>34</v>
      </c>
      <c r="W3447" s="2">
        <v>10</v>
      </c>
      <c r="X3447" s="2">
        <v>74</v>
      </c>
      <c r="Y3447" s="2">
        <v>4</v>
      </c>
      <c r="Z3447" s="2">
        <v>34</v>
      </c>
      <c r="AA3447" s="9">
        <f t="shared" si="479"/>
        <v>3924</v>
      </c>
      <c r="AB3447" s="9">
        <f t="shared" si="480"/>
        <v>634</v>
      </c>
      <c r="AC3447" s="9">
        <f t="shared" si="481"/>
        <v>375</v>
      </c>
      <c r="AD3447" s="9">
        <f t="shared" si="482"/>
        <v>311</v>
      </c>
      <c r="AE3447" s="44">
        <f t="shared" si="483"/>
        <v>8.8261689289076748E-6</v>
      </c>
      <c r="AF3447" s="9">
        <f t="shared" si="484"/>
        <v>30</v>
      </c>
      <c r="AG3447" s="9">
        <f t="shared" si="477"/>
        <v>38</v>
      </c>
      <c r="AH3447" s="44">
        <f t="shared" si="485"/>
        <v>4.0797826044812954E-6</v>
      </c>
      <c r="AI3447">
        <f>AA3447/'Totals and Drop Down Lists'!W$6*Inputs!E$37</f>
        <v>3559.618957656055</v>
      </c>
      <c r="AJ3447">
        <f>AB3447/'Totals and Drop Down Lists'!X$6*Inputs!F$37</f>
        <v>2086.1054738678854</v>
      </c>
      <c r="AK3447">
        <f>AC3447/'Totals and Drop Down Lists'!Y$6*Inputs!G$37</f>
        <v>2472.1266698684472</v>
      </c>
      <c r="AL3447">
        <f>AD3447/'Totals and Drop Down Lists'!Z$6*Inputs!H$37</f>
        <v>2493.4428949680996</v>
      </c>
      <c r="AM3447">
        <f>AE3447/'Totals and Drop Down Lists'!AA$6*Inputs!I$37</f>
        <v>1098.764036113233</v>
      </c>
      <c r="AN3447">
        <f>AF3447/'Totals and Drop Down Lists'!AB$6*Inputs!J$37</f>
        <v>598.70079421034234</v>
      </c>
      <c r="AO3447">
        <f>AG3447/'Totals and Drop Down Lists'!AC$6*Inputs!K$37</f>
        <v>707.69589480548154</v>
      </c>
      <c r="AP3447">
        <f>AH3447/'Totals and Drop Down Lists'!AD$6*Inputs!L$37</f>
        <v>960.09486925531905</v>
      </c>
      <c r="AQ3447">
        <f>IF(OR($D3447="51",$D3447="52",$D3447="61"),(AA3447/'Totals and Drop Down Lists'!W$4)*Inputs!E$38,0)</f>
        <v>0</v>
      </c>
      <c r="AR3447">
        <f>IF(OR($D3447="51",$D3447="52",$D3447="61"),(AB3447/'Totals and Drop Down Lists'!X$4)*Inputs!F$38,0)</f>
        <v>0</v>
      </c>
      <c r="AS3447">
        <f>IF(OR($D3447="51",$D3447="52",$D3447="61"),(AC3447/'Totals and Drop Down Lists'!Y$4)*Inputs!G$38,0)</f>
        <v>0</v>
      </c>
      <c r="AT3447">
        <f>IF(OR($D3447="51",$D3447="52",$D3447="61"),(AD3447/'Totals and Drop Down Lists'!Z$4)*Inputs!H$38,0)</f>
        <v>0</v>
      </c>
      <c r="AU3447">
        <f>IF(OR($D3447="51",$D3447="52",$D3447="61"),(AE3447/'Totals and Drop Down Lists'!AA$4)*Inputs!I$38,0)</f>
        <v>0</v>
      </c>
      <c r="AV3447">
        <f>IF(OR($D3447="51",$D3447="52",$D3447="61"),(AF3447/'Totals and Drop Down Lists'!AB$4)*Inputs!J$38,0)</f>
        <v>0</v>
      </c>
      <c r="AW3447">
        <f>IF(OR($D3447="51",$D3447="52",$D3447="61"),(AG3447/'Totals and Drop Down Lists'!AC$4)*Inputs!K$38,0)</f>
        <v>0</v>
      </c>
      <c r="AX3447">
        <f>IF(OR($D3447="51",$D3447="52",$D3447="61"),(AH3447/'Totals and Drop Down Lists'!AD$4)*Inputs!L$38,0)</f>
        <v>0</v>
      </c>
      <c r="AY3447">
        <f>IF(OR($D3447="51",$D3447="52",$D3447="61"),0,(AA3447/'Totals and Drop Down Lists'!W$5)*Inputs!E$39)</f>
        <v>0</v>
      </c>
      <c r="AZ3447">
        <f>IF(OR($D3447="51",$D3447="52",$D3447="61"),0,(AB3447/'Totals and Drop Down Lists'!X$5)*Inputs!F$39)</f>
        <v>0</v>
      </c>
      <c r="BA3447">
        <f>IF(OR($D3447="51",$D3447="52",$D3447="61"),0,(AC3447/'Totals and Drop Down Lists'!Y$5)*Inputs!G$39)</f>
        <v>0</v>
      </c>
      <c r="BB3447">
        <f>IF(OR($D3447="51",$D3447="52",$D3447="61"),0,(AD3447/'Totals and Drop Down Lists'!Z$5)*Inputs!H$39)</f>
        <v>0</v>
      </c>
      <c r="BC3447">
        <f>IF(OR($D3447="51",$D3447="52",$D3447="61"),0,(AE3447/'Totals and Drop Down Lists'!AA$5)*Inputs!I$39)</f>
        <v>0</v>
      </c>
      <c r="BD3447">
        <f>IF(OR($D3447="51",$D3447="52",$D3447="61"),0,(AF3447/'Totals and Drop Down Lists'!AB$5)*Inputs!J$39)</f>
        <v>0</v>
      </c>
      <c r="BE3447">
        <f>IF(OR($D3447="51",$D3447="52",$D3447="61"),0,(AG3447/'Totals and Drop Down Lists'!AC$5)*Inputs!K$39)</f>
        <v>0</v>
      </c>
      <c r="BF3447">
        <f>IF(OR($D3447="51",$D3447="52",$D3447="61"),0,(AH3447/'Totals and Drop Down Lists'!AD$5)*Inputs!L$39)</f>
        <v>0</v>
      </c>
      <c r="BG3447" s="10">
        <f t="shared" si="478"/>
        <v>13976.549590744864</v>
      </c>
    </row>
    <row r="3448" spans="1:59">
      <c r="A3448" s="1" t="s">
        <v>7679</v>
      </c>
      <c r="B3448" s="1" t="s">
        <v>5992</v>
      </c>
      <c r="C3448" s="1" t="s">
        <v>1602</v>
      </c>
      <c r="D3448" s="1" t="s">
        <v>25</v>
      </c>
      <c r="E3448" s="1" t="s">
        <v>6173</v>
      </c>
      <c r="F3448" s="2">
        <v>6371</v>
      </c>
      <c r="G3448" s="2">
        <v>50</v>
      </c>
      <c r="H3448" s="2">
        <v>0</v>
      </c>
      <c r="I3448" s="2">
        <v>1269</v>
      </c>
      <c r="J3448" s="2">
        <v>2457</v>
      </c>
      <c r="K3448" s="2">
        <v>755</v>
      </c>
      <c r="L3448" s="2">
        <v>26</v>
      </c>
      <c r="M3448" s="2">
        <v>15</v>
      </c>
      <c r="N3448" s="2">
        <v>0</v>
      </c>
      <c r="O3448" s="2">
        <v>75</v>
      </c>
      <c r="P3448" s="2">
        <v>6</v>
      </c>
      <c r="Q3448" s="2">
        <v>0</v>
      </c>
      <c r="R3448" s="2">
        <v>567</v>
      </c>
      <c r="S3448" s="2">
        <v>346300</v>
      </c>
      <c r="T3448" s="2">
        <v>27034500</v>
      </c>
      <c r="U3448" s="2">
        <v>11</v>
      </c>
      <c r="V3448" s="2">
        <v>45</v>
      </c>
      <c r="W3448" s="2">
        <v>20</v>
      </c>
      <c r="X3448" s="2">
        <v>255</v>
      </c>
      <c r="Y3448" s="2">
        <v>39</v>
      </c>
      <c r="Z3448" s="2">
        <v>164</v>
      </c>
      <c r="AA3448" s="9">
        <f t="shared" si="479"/>
        <v>6371</v>
      </c>
      <c r="AB3448" s="9">
        <f t="shared" si="480"/>
        <v>1219</v>
      </c>
      <c r="AC3448" s="9">
        <f t="shared" si="481"/>
        <v>689</v>
      </c>
      <c r="AD3448" s="9">
        <f t="shared" si="482"/>
        <v>567</v>
      </c>
      <c r="AE3448" s="44">
        <f t="shared" si="483"/>
        <v>1.6202593366219883E-5</v>
      </c>
      <c r="AF3448" s="9">
        <f t="shared" si="484"/>
        <v>190</v>
      </c>
      <c r="AG3448" s="9">
        <f t="shared" si="477"/>
        <v>203</v>
      </c>
      <c r="AH3448" s="44">
        <f t="shared" si="485"/>
        <v>2.3210736398070445E-5</v>
      </c>
      <c r="AI3448">
        <f>AA3448/'Totals and Drop Down Lists'!W$6*Inputs!E$37</f>
        <v>5779.3915339517653</v>
      </c>
      <c r="AJ3448">
        <f>AB3448/'Totals and Drop Down Lists'!X$6*Inputs!F$37</f>
        <v>4010.9819757806827</v>
      </c>
      <c r="AK3448">
        <f>AC3448/'Totals and Drop Down Lists'!Y$6*Inputs!G$37</f>
        <v>4542.1207347716263</v>
      </c>
      <c r="AL3448">
        <f>AD3448/'Totals and Drop Down Lists'!Z$6*Inputs!H$37</f>
        <v>4545.9232200865354</v>
      </c>
      <c r="AM3448">
        <f>AE3448/'Totals and Drop Down Lists'!AA$6*Inputs!I$37</f>
        <v>2017.0503222820739</v>
      </c>
      <c r="AN3448">
        <f>AF3448/'Totals and Drop Down Lists'!AB$6*Inputs!J$37</f>
        <v>3791.7716966655007</v>
      </c>
      <c r="AO3448">
        <f>AG3448/'Totals and Drop Down Lists'!AC$6*Inputs!K$37</f>
        <v>3780.5859643555987</v>
      </c>
      <c r="AP3448">
        <f>AH3448/'Totals and Drop Down Lists'!AD$6*Inputs!L$37</f>
        <v>5462.1804855355476</v>
      </c>
      <c r="AQ3448">
        <f>IF(OR($D3448="51",$D3448="52",$D3448="61"),(AA3448/'Totals and Drop Down Lists'!W$4)*Inputs!E$38,0)</f>
        <v>0</v>
      </c>
      <c r="AR3448">
        <f>IF(OR($D3448="51",$D3448="52",$D3448="61"),(AB3448/'Totals and Drop Down Lists'!X$4)*Inputs!F$38,0)</f>
        <v>0</v>
      </c>
      <c r="AS3448">
        <f>IF(OR($D3448="51",$D3448="52",$D3448="61"),(AC3448/'Totals and Drop Down Lists'!Y$4)*Inputs!G$38,0)</f>
        <v>0</v>
      </c>
      <c r="AT3448">
        <f>IF(OR($D3448="51",$D3448="52",$D3448="61"),(AD3448/'Totals and Drop Down Lists'!Z$4)*Inputs!H$38,0)</f>
        <v>0</v>
      </c>
      <c r="AU3448">
        <f>IF(OR($D3448="51",$D3448="52",$D3448="61"),(AE3448/'Totals and Drop Down Lists'!AA$4)*Inputs!I$38,0)</f>
        <v>0</v>
      </c>
      <c r="AV3448">
        <f>IF(OR($D3448="51",$D3448="52",$D3448="61"),(AF3448/'Totals and Drop Down Lists'!AB$4)*Inputs!J$38,0)</f>
        <v>0</v>
      </c>
      <c r="AW3448">
        <f>IF(OR($D3448="51",$D3448="52",$D3448="61"),(AG3448/'Totals and Drop Down Lists'!AC$4)*Inputs!K$38,0)</f>
        <v>0</v>
      </c>
      <c r="AX3448">
        <f>IF(OR($D3448="51",$D3448="52",$D3448="61"),(AH3448/'Totals and Drop Down Lists'!AD$4)*Inputs!L$38,0)</f>
        <v>0</v>
      </c>
      <c r="AY3448">
        <f>IF(OR($D3448="51",$D3448="52",$D3448="61"),0,(AA3448/'Totals and Drop Down Lists'!W$5)*Inputs!E$39)</f>
        <v>0</v>
      </c>
      <c r="AZ3448">
        <f>IF(OR($D3448="51",$D3448="52",$D3448="61"),0,(AB3448/'Totals and Drop Down Lists'!X$5)*Inputs!F$39)</f>
        <v>0</v>
      </c>
      <c r="BA3448">
        <f>IF(OR($D3448="51",$D3448="52",$D3448="61"),0,(AC3448/'Totals and Drop Down Lists'!Y$5)*Inputs!G$39)</f>
        <v>0</v>
      </c>
      <c r="BB3448">
        <f>IF(OR($D3448="51",$D3448="52",$D3448="61"),0,(AD3448/'Totals and Drop Down Lists'!Z$5)*Inputs!H$39)</f>
        <v>0</v>
      </c>
      <c r="BC3448">
        <f>IF(OR($D3448="51",$D3448="52",$D3448="61"),0,(AE3448/'Totals and Drop Down Lists'!AA$5)*Inputs!I$39)</f>
        <v>0</v>
      </c>
      <c r="BD3448">
        <f>IF(OR($D3448="51",$D3448="52",$D3448="61"),0,(AF3448/'Totals and Drop Down Lists'!AB$5)*Inputs!J$39)</f>
        <v>0</v>
      </c>
      <c r="BE3448">
        <f>IF(OR($D3448="51",$D3448="52",$D3448="61"),0,(AG3448/'Totals and Drop Down Lists'!AC$5)*Inputs!K$39)</f>
        <v>0</v>
      </c>
      <c r="BF3448">
        <f>IF(OR($D3448="51",$D3448="52",$D3448="61"),0,(AH3448/'Totals and Drop Down Lists'!AD$5)*Inputs!L$39)</f>
        <v>0</v>
      </c>
      <c r="BG3448" s="10">
        <f t="shared" si="478"/>
        <v>33930.005933429333</v>
      </c>
    </row>
    <row r="3449" spans="1:59">
      <c r="A3449" s="1" t="s">
        <v>7679</v>
      </c>
      <c r="B3449" s="1" t="s">
        <v>5992</v>
      </c>
      <c r="C3449" s="1" t="s">
        <v>745</v>
      </c>
      <c r="D3449" s="1" t="s">
        <v>25</v>
      </c>
      <c r="E3449" s="1" t="s">
        <v>6174</v>
      </c>
      <c r="F3449" s="2">
        <v>10611</v>
      </c>
      <c r="G3449" s="2">
        <v>15</v>
      </c>
      <c r="H3449" s="2">
        <v>0</v>
      </c>
      <c r="I3449" s="2">
        <v>1500</v>
      </c>
      <c r="J3449" s="2">
        <v>4304</v>
      </c>
      <c r="K3449" s="2">
        <v>989</v>
      </c>
      <c r="L3449" s="2">
        <v>61</v>
      </c>
      <c r="M3449" s="2">
        <v>0</v>
      </c>
      <c r="N3449" s="2">
        <v>0</v>
      </c>
      <c r="O3449" s="2">
        <v>69</v>
      </c>
      <c r="P3449" s="2">
        <v>0</v>
      </c>
      <c r="Q3449" s="2">
        <v>0</v>
      </c>
      <c r="R3449" s="2">
        <v>385</v>
      </c>
      <c r="S3449" s="2">
        <v>453000</v>
      </c>
      <c r="T3449" s="2">
        <v>38489400</v>
      </c>
      <c r="U3449" s="2">
        <v>85</v>
      </c>
      <c r="V3449" s="2">
        <v>70</v>
      </c>
      <c r="W3449" s="2">
        <v>0</v>
      </c>
      <c r="X3449" s="2">
        <v>149</v>
      </c>
      <c r="Y3449" s="2">
        <v>10</v>
      </c>
      <c r="Z3449" s="2">
        <v>119</v>
      </c>
      <c r="AA3449" s="9">
        <f t="shared" si="479"/>
        <v>10611</v>
      </c>
      <c r="AB3449" s="9">
        <f t="shared" si="480"/>
        <v>1485</v>
      </c>
      <c r="AC3449" s="9">
        <f t="shared" si="481"/>
        <v>515</v>
      </c>
      <c r="AD3449" s="9">
        <f t="shared" si="482"/>
        <v>385</v>
      </c>
      <c r="AE3449" s="44">
        <f t="shared" si="483"/>
        <v>1.5871431771068132E-5</v>
      </c>
      <c r="AF3449" s="9">
        <f t="shared" si="484"/>
        <v>79</v>
      </c>
      <c r="AG3449" s="9">
        <f t="shared" si="477"/>
        <v>129</v>
      </c>
      <c r="AH3449" s="44">
        <f t="shared" si="485"/>
        <v>1.1029728582737962E-5</v>
      </c>
      <c r="AI3449">
        <f>AA3449/'Totals and Drop Down Lists'!W$6*Inputs!E$37</f>
        <v>9625.6668602671762</v>
      </c>
      <c r="AJ3449">
        <f>AB3449/'Totals and Drop Down Lists'!X$6*Inputs!F$37</f>
        <v>4886.2249663940229</v>
      </c>
      <c r="AK3449">
        <f>AC3449/'Totals and Drop Down Lists'!Y$6*Inputs!G$37</f>
        <v>3395.0539599526678</v>
      </c>
      <c r="AL3449">
        <f>AD3449/'Totals and Drop Down Lists'!Z$6*Inputs!H$37</f>
        <v>3086.7379889476474</v>
      </c>
      <c r="AM3449">
        <f>AE3449/'Totals and Drop Down Lists'!AA$6*Inputs!I$37</f>
        <v>1975.8242304379801</v>
      </c>
      <c r="AN3449">
        <f>AF3449/'Totals and Drop Down Lists'!AB$6*Inputs!J$37</f>
        <v>1576.5787580872347</v>
      </c>
      <c r="AO3449">
        <f>AG3449/'Totals and Drop Down Lists'!AC$6*Inputs!K$37</f>
        <v>2402.4413271028188</v>
      </c>
      <c r="AP3449">
        <f>AH3449/'Totals and Drop Down Lists'!AD$6*Inputs!L$37</f>
        <v>2595.6250242191086</v>
      </c>
      <c r="AQ3449">
        <f>IF(OR($D3449="51",$D3449="52",$D3449="61"),(AA3449/'Totals and Drop Down Lists'!W$4)*Inputs!E$38,0)</f>
        <v>0</v>
      </c>
      <c r="AR3449">
        <f>IF(OR($D3449="51",$D3449="52",$D3449="61"),(AB3449/'Totals and Drop Down Lists'!X$4)*Inputs!F$38,0)</f>
        <v>0</v>
      </c>
      <c r="AS3449">
        <f>IF(OR($D3449="51",$D3449="52",$D3449="61"),(AC3449/'Totals and Drop Down Lists'!Y$4)*Inputs!G$38,0)</f>
        <v>0</v>
      </c>
      <c r="AT3449">
        <f>IF(OR($D3449="51",$D3449="52",$D3449="61"),(AD3449/'Totals and Drop Down Lists'!Z$4)*Inputs!H$38,0)</f>
        <v>0</v>
      </c>
      <c r="AU3449">
        <f>IF(OR($D3449="51",$D3449="52",$D3449="61"),(AE3449/'Totals and Drop Down Lists'!AA$4)*Inputs!I$38,0)</f>
        <v>0</v>
      </c>
      <c r="AV3449">
        <f>IF(OR($D3449="51",$D3449="52",$D3449="61"),(AF3449/'Totals and Drop Down Lists'!AB$4)*Inputs!J$38,0)</f>
        <v>0</v>
      </c>
      <c r="AW3449">
        <f>IF(OR($D3449="51",$D3449="52",$D3449="61"),(AG3449/'Totals and Drop Down Lists'!AC$4)*Inputs!K$38,0)</f>
        <v>0</v>
      </c>
      <c r="AX3449">
        <f>IF(OR($D3449="51",$D3449="52",$D3449="61"),(AH3449/'Totals and Drop Down Lists'!AD$4)*Inputs!L$38,0)</f>
        <v>0</v>
      </c>
      <c r="AY3449">
        <f>IF(OR($D3449="51",$D3449="52",$D3449="61"),0,(AA3449/'Totals and Drop Down Lists'!W$5)*Inputs!E$39)</f>
        <v>0</v>
      </c>
      <c r="AZ3449">
        <f>IF(OR($D3449="51",$D3449="52",$D3449="61"),0,(AB3449/'Totals and Drop Down Lists'!X$5)*Inputs!F$39)</f>
        <v>0</v>
      </c>
      <c r="BA3449">
        <f>IF(OR($D3449="51",$D3449="52",$D3449="61"),0,(AC3449/'Totals and Drop Down Lists'!Y$5)*Inputs!G$39)</f>
        <v>0</v>
      </c>
      <c r="BB3449">
        <f>IF(OR($D3449="51",$D3449="52",$D3449="61"),0,(AD3449/'Totals and Drop Down Lists'!Z$5)*Inputs!H$39)</f>
        <v>0</v>
      </c>
      <c r="BC3449">
        <f>IF(OR($D3449="51",$D3449="52",$D3449="61"),0,(AE3449/'Totals and Drop Down Lists'!AA$5)*Inputs!I$39)</f>
        <v>0</v>
      </c>
      <c r="BD3449">
        <f>IF(OR($D3449="51",$D3449="52",$D3449="61"),0,(AF3449/'Totals and Drop Down Lists'!AB$5)*Inputs!J$39)</f>
        <v>0</v>
      </c>
      <c r="BE3449">
        <f>IF(OR($D3449="51",$D3449="52",$D3449="61"),0,(AG3449/'Totals and Drop Down Lists'!AC$5)*Inputs!K$39)</f>
        <v>0</v>
      </c>
      <c r="BF3449">
        <f>IF(OR($D3449="51",$D3449="52",$D3449="61"),0,(AH3449/'Totals and Drop Down Lists'!AD$5)*Inputs!L$39)</f>
        <v>0</v>
      </c>
      <c r="BG3449" s="10">
        <f t="shared" si="478"/>
        <v>29544.153115408655</v>
      </c>
    </row>
    <row r="3450" spans="1:59">
      <c r="A3450" s="1" t="s">
        <v>7679</v>
      </c>
      <c r="B3450" s="1" t="s">
        <v>5992</v>
      </c>
      <c r="C3450" s="1" t="s">
        <v>6175</v>
      </c>
      <c r="D3450" s="1" t="s">
        <v>25</v>
      </c>
      <c r="E3450" s="1" t="s">
        <v>6176</v>
      </c>
      <c r="F3450" s="2">
        <v>17522</v>
      </c>
      <c r="G3450" s="2">
        <v>83</v>
      </c>
      <c r="H3450" s="2">
        <v>0</v>
      </c>
      <c r="I3450" s="2">
        <v>3570</v>
      </c>
      <c r="J3450" s="2">
        <v>4805</v>
      </c>
      <c r="K3450" s="2">
        <v>1645</v>
      </c>
      <c r="L3450" s="2">
        <v>207</v>
      </c>
      <c r="M3450" s="2">
        <v>117</v>
      </c>
      <c r="N3450" s="2">
        <v>59</v>
      </c>
      <c r="O3450" s="2">
        <v>178</v>
      </c>
      <c r="P3450" s="2">
        <v>105</v>
      </c>
      <c r="Q3450" s="2">
        <v>15</v>
      </c>
      <c r="R3450" s="2">
        <v>330</v>
      </c>
      <c r="S3450" s="2">
        <v>933300</v>
      </c>
      <c r="T3450" s="2">
        <v>77341400</v>
      </c>
      <c r="U3450" s="2">
        <v>215</v>
      </c>
      <c r="V3450" s="2">
        <v>110</v>
      </c>
      <c r="W3450" s="2">
        <v>35</v>
      </c>
      <c r="X3450" s="2">
        <v>205</v>
      </c>
      <c r="Y3450" s="2">
        <v>0</v>
      </c>
      <c r="Z3450" s="2">
        <v>120</v>
      </c>
      <c r="AA3450" s="9">
        <f t="shared" si="479"/>
        <v>17522</v>
      </c>
      <c r="AB3450" s="9">
        <f t="shared" si="480"/>
        <v>3487</v>
      </c>
      <c r="AC3450" s="9">
        <f t="shared" si="481"/>
        <v>1011</v>
      </c>
      <c r="AD3450" s="9">
        <f t="shared" si="482"/>
        <v>330</v>
      </c>
      <c r="AE3450" s="44">
        <f t="shared" si="483"/>
        <v>3.9330928448103614E-5</v>
      </c>
      <c r="AF3450" s="9">
        <f t="shared" si="484"/>
        <v>60</v>
      </c>
      <c r="AG3450" s="9">
        <f t="shared" si="477"/>
        <v>120</v>
      </c>
      <c r="AH3450" s="44">
        <f t="shared" si="485"/>
        <v>1.5286386731371786E-5</v>
      </c>
      <c r="AI3450">
        <f>AA3450/'Totals and Drop Down Lists'!W$6*Inputs!E$37</f>
        <v>15894.914214079867</v>
      </c>
      <c r="AJ3450">
        <f>AB3450/'Totals and Drop Down Lists'!X$6*Inputs!F$37</f>
        <v>11473.580106273372</v>
      </c>
      <c r="AK3450">
        <f>AC3450/'Totals and Drop Down Lists'!Y$6*Inputs!G$37</f>
        <v>6664.8535019653336</v>
      </c>
      <c r="AL3450">
        <f>AD3450/'Totals and Drop Down Lists'!Z$6*Inputs!H$37</f>
        <v>2645.7754190979831</v>
      </c>
      <c r="AM3450">
        <f>AE3450/'Totals and Drop Down Lists'!AA$6*Inputs!I$37</f>
        <v>4896.2817314972272</v>
      </c>
      <c r="AN3450">
        <f>AF3450/'Totals and Drop Down Lists'!AB$6*Inputs!J$37</f>
        <v>1197.4015884206847</v>
      </c>
      <c r="AO3450">
        <f>AG3450/'Totals and Drop Down Lists'!AC$6*Inputs!K$37</f>
        <v>2234.8291414909945</v>
      </c>
      <c r="AP3450">
        <f>AH3450/'Totals and Drop Down Lists'!AD$6*Inputs!L$37</f>
        <v>3597.3439991929667</v>
      </c>
      <c r="AQ3450">
        <f>IF(OR($D3450="51",$D3450="52",$D3450="61"),(AA3450/'Totals and Drop Down Lists'!W$4)*Inputs!E$38,0)</f>
        <v>0</v>
      </c>
      <c r="AR3450">
        <f>IF(OR($D3450="51",$D3450="52",$D3450="61"),(AB3450/'Totals and Drop Down Lists'!X$4)*Inputs!F$38,0)</f>
        <v>0</v>
      </c>
      <c r="AS3450">
        <f>IF(OR($D3450="51",$D3450="52",$D3450="61"),(AC3450/'Totals and Drop Down Lists'!Y$4)*Inputs!G$38,0)</f>
        <v>0</v>
      </c>
      <c r="AT3450">
        <f>IF(OR($D3450="51",$D3450="52",$D3450="61"),(AD3450/'Totals and Drop Down Lists'!Z$4)*Inputs!H$38,0)</f>
        <v>0</v>
      </c>
      <c r="AU3450">
        <f>IF(OR($D3450="51",$D3450="52",$D3450="61"),(AE3450/'Totals and Drop Down Lists'!AA$4)*Inputs!I$38,0)</f>
        <v>0</v>
      </c>
      <c r="AV3450">
        <f>IF(OR($D3450="51",$D3450="52",$D3450="61"),(AF3450/'Totals and Drop Down Lists'!AB$4)*Inputs!J$38,0)</f>
        <v>0</v>
      </c>
      <c r="AW3450">
        <f>IF(OR($D3450="51",$D3450="52",$D3450="61"),(AG3450/'Totals and Drop Down Lists'!AC$4)*Inputs!K$38,0)</f>
        <v>0</v>
      </c>
      <c r="AX3450">
        <f>IF(OR($D3450="51",$D3450="52",$D3450="61"),(AH3450/'Totals and Drop Down Lists'!AD$4)*Inputs!L$38,0)</f>
        <v>0</v>
      </c>
      <c r="AY3450">
        <f>IF(OR($D3450="51",$D3450="52",$D3450="61"),0,(AA3450/'Totals and Drop Down Lists'!W$5)*Inputs!E$39)</f>
        <v>0</v>
      </c>
      <c r="AZ3450">
        <f>IF(OR($D3450="51",$D3450="52",$D3450="61"),0,(AB3450/'Totals and Drop Down Lists'!X$5)*Inputs!F$39)</f>
        <v>0</v>
      </c>
      <c r="BA3450">
        <f>IF(OR($D3450="51",$D3450="52",$D3450="61"),0,(AC3450/'Totals and Drop Down Lists'!Y$5)*Inputs!G$39)</f>
        <v>0</v>
      </c>
      <c r="BB3450">
        <f>IF(OR($D3450="51",$D3450="52",$D3450="61"),0,(AD3450/'Totals and Drop Down Lists'!Z$5)*Inputs!H$39)</f>
        <v>0</v>
      </c>
      <c r="BC3450">
        <f>IF(OR($D3450="51",$D3450="52",$D3450="61"),0,(AE3450/'Totals and Drop Down Lists'!AA$5)*Inputs!I$39)</f>
        <v>0</v>
      </c>
      <c r="BD3450">
        <f>IF(OR($D3450="51",$D3450="52",$D3450="61"),0,(AF3450/'Totals and Drop Down Lists'!AB$5)*Inputs!J$39)</f>
        <v>0</v>
      </c>
      <c r="BE3450">
        <f>IF(OR($D3450="51",$D3450="52",$D3450="61"),0,(AG3450/'Totals and Drop Down Lists'!AC$5)*Inputs!K$39)</f>
        <v>0</v>
      </c>
      <c r="BF3450">
        <f>IF(OR($D3450="51",$D3450="52",$D3450="61"),0,(AH3450/'Totals and Drop Down Lists'!AD$5)*Inputs!L$39)</f>
        <v>0</v>
      </c>
      <c r="BG3450" s="10">
        <f t="shared" si="478"/>
        <v>48604.979702018427</v>
      </c>
    </row>
    <row r="3451" spans="1:59">
      <c r="A3451" s="1" t="s">
        <v>7679</v>
      </c>
      <c r="B3451" s="1" t="s">
        <v>5992</v>
      </c>
      <c r="C3451" s="1" t="s">
        <v>6177</v>
      </c>
      <c r="D3451" s="1" t="s">
        <v>25</v>
      </c>
      <c r="E3451" s="1" t="s">
        <v>6178</v>
      </c>
      <c r="F3451" s="2">
        <v>18019</v>
      </c>
      <c r="G3451" s="2">
        <v>82</v>
      </c>
      <c r="H3451" s="2">
        <v>26</v>
      </c>
      <c r="I3451" s="2">
        <v>3000</v>
      </c>
      <c r="J3451" s="2">
        <v>5437</v>
      </c>
      <c r="K3451" s="2">
        <v>1257</v>
      </c>
      <c r="L3451" s="2">
        <v>242</v>
      </c>
      <c r="M3451" s="2">
        <v>13</v>
      </c>
      <c r="N3451" s="2">
        <v>12</v>
      </c>
      <c r="O3451" s="2">
        <v>122</v>
      </c>
      <c r="P3451" s="2">
        <v>0</v>
      </c>
      <c r="Q3451" s="2">
        <v>55</v>
      </c>
      <c r="R3451" s="2">
        <v>118</v>
      </c>
      <c r="S3451" s="2">
        <v>620800</v>
      </c>
      <c r="T3451" s="2">
        <v>50734200</v>
      </c>
      <c r="U3451" s="2">
        <v>77</v>
      </c>
      <c r="V3451" s="2">
        <v>150</v>
      </c>
      <c r="W3451" s="2">
        <v>45</v>
      </c>
      <c r="X3451" s="2">
        <v>280</v>
      </c>
      <c r="Y3451" s="2">
        <v>15</v>
      </c>
      <c r="Z3451" s="2">
        <v>80</v>
      </c>
      <c r="AA3451" s="9">
        <f t="shared" si="479"/>
        <v>18019</v>
      </c>
      <c r="AB3451" s="9">
        <f t="shared" si="480"/>
        <v>2892</v>
      </c>
      <c r="AC3451" s="9">
        <f t="shared" si="481"/>
        <v>562</v>
      </c>
      <c r="AD3451" s="9">
        <f t="shared" si="482"/>
        <v>118</v>
      </c>
      <c r="AE3451" s="44">
        <f t="shared" si="483"/>
        <v>2.0295838962463088E-5</v>
      </c>
      <c r="AF3451" s="9">
        <f t="shared" si="484"/>
        <v>85</v>
      </c>
      <c r="AG3451" s="9">
        <f t="shared" si="477"/>
        <v>95</v>
      </c>
      <c r="AH3451" s="44">
        <f t="shared" si="485"/>
        <v>8.1724192157474149E-6</v>
      </c>
      <c r="AI3451">
        <f>AA3451/'Totals and Drop Down Lists'!W$6*Inputs!E$37</f>
        <v>16345.762996433348</v>
      </c>
      <c r="AJ3451">
        <f>AB3451/'Totals and Drop Down Lists'!X$6*Inputs!F$37</f>
        <v>9515.7997325330052</v>
      </c>
      <c r="AK3451">
        <f>AC3451/'Totals and Drop Down Lists'!Y$6*Inputs!G$37</f>
        <v>3704.8938359095127</v>
      </c>
      <c r="AL3451">
        <f>AD3451/'Totals and Drop Down Lists'!Z$6*Inputs!H$37</f>
        <v>946.06514985927879</v>
      </c>
      <c r="AM3451">
        <f>AE3451/'Totals and Drop Down Lists'!AA$6*Inputs!I$37</f>
        <v>2526.615807415782</v>
      </c>
      <c r="AN3451">
        <f>AF3451/'Totals and Drop Down Lists'!AB$6*Inputs!J$37</f>
        <v>1696.318916929303</v>
      </c>
      <c r="AO3451">
        <f>AG3451/'Totals and Drop Down Lists'!AC$6*Inputs!K$37</f>
        <v>1769.2397370137039</v>
      </c>
      <c r="AP3451">
        <f>AH3451/'Totals and Drop Down Lists'!AD$6*Inputs!L$37</f>
        <v>1923.2146707582358</v>
      </c>
      <c r="AQ3451">
        <f>IF(OR($D3451="51",$D3451="52",$D3451="61"),(AA3451/'Totals and Drop Down Lists'!W$4)*Inputs!E$38,0)</f>
        <v>0</v>
      </c>
      <c r="AR3451">
        <f>IF(OR($D3451="51",$D3451="52",$D3451="61"),(AB3451/'Totals and Drop Down Lists'!X$4)*Inputs!F$38,0)</f>
        <v>0</v>
      </c>
      <c r="AS3451">
        <f>IF(OR($D3451="51",$D3451="52",$D3451="61"),(AC3451/'Totals and Drop Down Lists'!Y$4)*Inputs!G$38,0)</f>
        <v>0</v>
      </c>
      <c r="AT3451">
        <f>IF(OR($D3451="51",$D3451="52",$D3451="61"),(AD3451/'Totals and Drop Down Lists'!Z$4)*Inputs!H$38,0)</f>
        <v>0</v>
      </c>
      <c r="AU3451">
        <f>IF(OR($D3451="51",$D3451="52",$D3451="61"),(AE3451/'Totals and Drop Down Lists'!AA$4)*Inputs!I$38,0)</f>
        <v>0</v>
      </c>
      <c r="AV3451">
        <f>IF(OR($D3451="51",$D3451="52",$D3451="61"),(AF3451/'Totals and Drop Down Lists'!AB$4)*Inputs!J$38,0)</f>
        <v>0</v>
      </c>
      <c r="AW3451">
        <f>IF(OR($D3451="51",$D3451="52",$D3451="61"),(AG3451/'Totals and Drop Down Lists'!AC$4)*Inputs!K$38,0)</f>
        <v>0</v>
      </c>
      <c r="AX3451">
        <f>IF(OR($D3451="51",$D3451="52",$D3451="61"),(AH3451/'Totals and Drop Down Lists'!AD$4)*Inputs!L$38,0)</f>
        <v>0</v>
      </c>
      <c r="AY3451">
        <f>IF(OR($D3451="51",$D3451="52",$D3451="61"),0,(AA3451/'Totals and Drop Down Lists'!W$5)*Inputs!E$39)</f>
        <v>0</v>
      </c>
      <c r="AZ3451">
        <f>IF(OR($D3451="51",$D3451="52",$D3451="61"),0,(AB3451/'Totals and Drop Down Lists'!X$5)*Inputs!F$39)</f>
        <v>0</v>
      </c>
      <c r="BA3451">
        <f>IF(OR($D3451="51",$D3451="52",$D3451="61"),0,(AC3451/'Totals and Drop Down Lists'!Y$5)*Inputs!G$39)</f>
        <v>0</v>
      </c>
      <c r="BB3451">
        <f>IF(OR($D3451="51",$D3451="52",$D3451="61"),0,(AD3451/'Totals and Drop Down Lists'!Z$5)*Inputs!H$39)</f>
        <v>0</v>
      </c>
      <c r="BC3451">
        <f>IF(OR($D3451="51",$D3451="52",$D3451="61"),0,(AE3451/'Totals and Drop Down Lists'!AA$5)*Inputs!I$39)</f>
        <v>0</v>
      </c>
      <c r="BD3451">
        <f>IF(OR($D3451="51",$D3451="52",$D3451="61"),0,(AF3451/'Totals and Drop Down Lists'!AB$5)*Inputs!J$39)</f>
        <v>0</v>
      </c>
      <c r="BE3451">
        <f>IF(OR($D3451="51",$D3451="52",$D3451="61"),0,(AG3451/'Totals and Drop Down Lists'!AC$5)*Inputs!K$39)</f>
        <v>0</v>
      </c>
      <c r="BF3451">
        <f>IF(OR($D3451="51",$D3451="52",$D3451="61"),0,(AH3451/'Totals and Drop Down Lists'!AD$5)*Inputs!L$39)</f>
        <v>0</v>
      </c>
      <c r="BG3451" s="10">
        <f t="shared" si="478"/>
        <v>38427.910846852166</v>
      </c>
    </row>
    <row r="3452" spans="1:59">
      <c r="A3452" s="1" t="s">
        <v>7679</v>
      </c>
      <c r="B3452" s="1" t="s">
        <v>5992</v>
      </c>
      <c r="C3452" s="1" t="s">
        <v>6179</v>
      </c>
      <c r="D3452" s="1" t="s">
        <v>58</v>
      </c>
      <c r="E3452" s="1" t="s">
        <v>6180</v>
      </c>
      <c r="F3452" s="2">
        <v>118711</v>
      </c>
      <c r="G3452" s="2">
        <v>825</v>
      </c>
      <c r="H3452" s="2">
        <v>122</v>
      </c>
      <c r="I3452" s="2">
        <v>16046</v>
      </c>
      <c r="J3452" s="2">
        <v>42420</v>
      </c>
      <c r="K3452" s="2">
        <v>9392</v>
      </c>
      <c r="L3452" s="2">
        <v>891</v>
      </c>
      <c r="M3452" s="2">
        <v>133</v>
      </c>
      <c r="N3452" s="2">
        <v>63</v>
      </c>
      <c r="O3452" s="2">
        <v>423</v>
      </c>
      <c r="P3452" s="2">
        <v>58</v>
      </c>
      <c r="Q3452" s="2">
        <v>70</v>
      </c>
      <c r="R3452" s="2">
        <v>926</v>
      </c>
      <c r="S3452" s="2">
        <v>8104000</v>
      </c>
      <c r="T3452" s="2">
        <v>405138800</v>
      </c>
      <c r="U3452" s="2">
        <v>927</v>
      </c>
      <c r="V3452" s="2">
        <v>428</v>
      </c>
      <c r="W3452" s="2">
        <v>90</v>
      </c>
      <c r="X3452" s="2">
        <v>2338</v>
      </c>
      <c r="Y3452" s="2">
        <v>139</v>
      </c>
      <c r="Z3452" s="2">
        <v>1742</v>
      </c>
      <c r="AA3452" s="9">
        <f t="shared" si="479"/>
        <v>118711</v>
      </c>
      <c r="AB3452" s="9">
        <f t="shared" si="480"/>
        <v>15099</v>
      </c>
      <c r="AC3452" s="9">
        <f t="shared" si="481"/>
        <v>2564</v>
      </c>
      <c r="AD3452" s="9">
        <f t="shared" si="482"/>
        <v>926</v>
      </c>
      <c r="AE3452" s="44">
        <f t="shared" si="483"/>
        <v>1.4522496803923184E-4</v>
      </c>
      <c r="AF3452" s="9">
        <f t="shared" si="484"/>
        <v>1820</v>
      </c>
      <c r="AG3452" s="9">
        <f t="shared" si="477"/>
        <v>1881</v>
      </c>
      <c r="AH3452" s="44">
        <f t="shared" si="485"/>
        <v>1.5496274526241314E-4</v>
      </c>
      <c r="AI3452">
        <f>AA3452/'Totals and Drop Down Lists'!W$6*Inputs!E$37</f>
        <v>107687.54487316715</v>
      </c>
      <c r="AJ3452">
        <f>AB3452/'Totals and Drop Down Lists'!X$6*Inputs!F$37</f>
        <v>49681.556072446692</v>
      </c>
      <c r="AK3452">
        <f>AC3452/'Totals and Drop Down Lists'!Y$6*Inputs!G$37</f>
        <v>16902.754084113862</v>
      </c>
      <c r="AL3452">
        <f>AD3452/'Totals and Drop Down Lists'!Z$6*Inputs!H$37</f>
        <v>7424.2061760143406</v>
      </c>
      <c r="AM3452">
        <f>AE3452/'Totals and Drop Down Lists'!AA$6*Inputs!I$37</f>
        <v>18078.961927023724</v>
      </c>
      <c r="AN3452">
        <f>AF3452/'Totals and Drop Down Lists'!AB$6*Inputs!J$37</f>
        <v>36321.18151542743</v>
      </c>
      <c r="AO3452">
        <f>AG3452/'Totals and Drop Down Lists'!AC$6*Inputs!K$37</f>
        <v>35030.946792871335</v>
      </c>
      <c r="AP3452">
        <f>AH3452/'Totals and Drop Down Lists'!AD$6*Inputs!L$37</f>
        <v>36467.368748702647</v>
      </c>
      <c r="AQ3452">
        <f>IF(OR($D3452="51",$D3452="52",$D3452="61"),(AA3452/'Totals and Drop Down Lists'!W$4)*Inputs!E$38,0)</f>
        <v>0</v>
      </c>
      <c r="AR3452">
        <f>IF(OR($D3452="51",$D3452="52",$D3452="61"),(AB3452/'Totals and Drop Down Lists'!X$4)*Inputs!F$38,0)</f>
        <v>0</v>
      </c>
      <c r="AS3452">
        <f>IF(OR($D3452="51",$D3452="52",$D3452="61"),(AC3452/'Totals and Drop Down Lists'!Y$4)*Inputs!G$38,0)</f>
        <v>0</v>
      </c>
      <c r="AT3452">
        <f>IF(OR($D3452="51",$D3452="52",$D3452="61"),(AD3452/'Totals and Drop Down Lists'!Z$4)*Inputs!H$38,0)</f>
        <v>0</v>
      </c>
      <c r="AU3452">
        <f>IF(OR($D3452="51",$D3452="52",$D3452="61"),(AE3452/'Totals and Drop Down Lists'!AA$4)*Inputs!I$38,0)</f>
        <v>0</v>
      </c>
      <c r="AV3452">
        <f>IF(OR($D3452="51",$D3452="52",$D3452="61"),(AF3452/'Totals and Drop Down Lists'!AB$4)*Inputs!J$38,0)</f>
        <v>0</v>
      </c>
      <c r="AW3452">
        <f>IF(OR($D3452="51",$D3452="52",$D3452="61"),(AG3452/'Totals and Drop Down Lists'!AC$4)*Inputs!K$38,0)</f>
        <v>0</v>
      </c>
      <c r="AX3452">
        <f>IF(OR($D3452="51",$D3452="52",$D3452="61"),(AH3452/'Totals and Drop Down Lists'!AD$4)*Inputs!L$38,0)</f>
        <v>0</v>
      </c>
      <c r="AY3452">
        <f>IF(OR($D3452="51",$D3452="52",$D3452="61"),0,(AA3452/'Totals and Drop Down Lists'!W$5)*Inputs!E$39)</f>
        <v>0</v>
      </c>
      <c r="AZ3452">
        <f>IF(OR($D3452="51",$D3452="52",$D3452="61"),0,(AB3452/'Totals and Drop Down Lists'!X$5)*Inputs!F$39)</f>
        <v>0</v>
      </c>
      <c r="BA3452">
        <f>IF(OR($D3452="51",$D3452="52",$D3452="61"),0,(AC3452/'Totals and Drop Down Lists'!Y$5)*Inputs!G$39)</f>
        <v>0</v>
      </c>
      <c r="BB3452">
        <f>IF(OR($D3452="51",$D3452="52",$D3452="61"),0,(AD3452/'Totals and Drop Down Lists'!Z$5)*Inputs!H$39)</f>
        <v>0</v>
      </c>
      <c r="BC3452">
        <f>IF(OR($D3452="51",$D3452="52",$D3452="61"),0,(AE3452/'Totals and Drop Down Lists'!AA$5)*Inputs!I$39)</f>
        <v>0</v>
      </c>
      <c r="BD3452">
        <f>IF(OR($D3452="51",$D3452="52",$D3452="61"),0,(AF3452/'Totals and Drop Down Lists'!AB$5)*Inputs!J$39)</f>
        <v>0</v>
      </c>
      <c r="BE3452">
        <f>IF(OR($D3452="51",$D3452="52",$D3452="61"),0,(AG3452/'Totals and Drop Down Lists'!AC$5)*Inputs!K$39)</f>
        <v>0</v>
      </c>
      <c r="BF3452">
        <f>IF(OR($D3452="51",$D3452="52",$D3452="61"),0,(AH3452/'Totals and Drop Down Lists'!AD$5)*Inputs!L$39)</f>
        <v>0</v>
      </c>
      <c r="BG3452" s="10">
        <f t="shared" si="478"/>
        <v>307594.52018976718</v>
      </c>
    </row>
    <row r="3453" spans="1:59">
      <c r="A3453" s="1" t="s">
        <v>7679</v>
      </c>
      <c r="B3453" s="1" t="s">
        <v>5992</v>
      </c>
      <c r="C3453" s="1" t="s">
        <v>6181</v>
      </c>
      <c r="D3453" s="1" t="s">
        <v>25</v>
      </c>
      <c r="E3453" s="1" t="s">
        <v>6182</v>
      </c>
      <c r="F3453" s="2">
        <v>6356</v>
      </c>
      <c r="G3453" s="2">
        <v>59</v>
      </c>
      <c r="H3453" s="2">
        <v>0</v>
      </c>
      <c r="I3453" s="2">
        <v>626</v>
      </c>
      <c r="J3453" s="2">
        <v>1588</v>
      </c>
      <c r="K3453" s="2">
        <v>383</v>
      </c>
      <c r="L3453" s="2">
        <v>46</v>
      </c>
      <c r="M3453" s="2">
        <v>0</v>
      </c>
      <c r="N3453" s="2">
        <v>0</v>
      </c>
      <c r="O3453" s="2">
        <v>0</v>
      </c>
      <c r="P3453" s="2">
        <v>7</v>
      </c>
      <c r="Q3453" s="2">
        <v>0</v>
      </c>
      <c r="R3453" s="2">
        <v>175</v>
      </c>
      <c r="S3453" s="2">
        <v>169600</v>
      </c>
      <c r="T3453" s="2">
        <v>15483400</v>
      </c>
      <c r="U3453" s="2">
        <v>50</v>
      </c>
      <c r="V3453" s="2">
        <v>75</v>
      </c>
      <c r="W3453" s="2">
        <v>35</v>
      </c>
      <c r="X3453" s="2">
        <v>139</v>
      </c>
      <c r="Y3453" s="2">
        <v>70</v>
      </c>
      <c r="Z3453" s="2">
        <v>69</v>
      </c>
      <c r="AA3453" s="9">
        <f t="shared" si="479"/>
        <v>6356</v>
      </c>
      <c r="AB3453" s="9">
        <f t="shared" si="480"/>
        <v>567</v>
      </c>
      <c r="AC3453" s="9">
        <f t="shared" si="481"/>
        <v>228</v>
      </c>
      <c r="AD3453" s="9">
        <f t="shared" si="482"/>
        <v>175</v>
      </c>
      <c r="AE3453" s="44">
        <f t="shared" si="483"/>
        <v>6.4512346064153381E-6</v>
      </c>
      <c r="AF3453" s="9">
        <f t="shared" si="484"/>
        <v>29</v>
      </c>
      <c r="AG3453" s="9">
        <f t="shared" si="477"/>
        <v>139</v>
      </c>
      <c r="AH3453" s="44">
        <f t="shared" si="485"/>
        <v>1.2474241923528161E-5</v>
      </c>
      <c r="AI3453">
        <f>AA3453/'Totals and Drop Down Lists'!W$6*Inputs!E$37</f>
        <v>5765.7844278445173</v>
      </c>
      <c r="AJ3453">
        <f>AB3453/'Totals and Drop Down Lists'!X$6*Inputs!F$37</f>
        <v>1865.6495326231723</v>
      </c>
      <c r="AK3453">
        <f>AC3453/'Totals and Drop Down Lists'!Y$6*Inputs!G$37</f>
        <v>1503.0530152800159</v>
      </c>
      <c r="AL3453">
        <f>AD3453/'Totals and Drop Down Lists'!Z$6*Inputs!H$37</f>
        <v>1403.0627222489306</v>
      </c>
      <c r="AM3453">
        <f>AE3453/'Totals and Drop Down Lists'!AA$6*Inputs!I$37</f>
        <v>803.11000516228933</v>
      </c>
      <c r="AN3453">
        <f>AF3453/'Totals and Drop Down Lists'!AB$6*Inputs!J$37</f>
        <v>578.74410106999755</v>
      </c>
      <c r="AO3453">
        <f>AG3453/'Totals and Drop Down Lists'!AC$6*Inputs!K$37</f>
        <v>2588.6770888937349</v>
      </c>
      <c r="AP3453">
        <f>AH3453/'Totals and Drop Down Lists'!AD$6*Inputs!L$37</f>
        <v>2935.562217328411</v>
      </c>
      <c r="AQ3453">
        <f>IF(OR($D3453="51",$D3453="52",$D3453="61"),(AA3453/'Totals and Drop Down Lists'!W$4)*Inputs!E$38,0)</f>
        <v>0</v>
      </c>
      <c r="AR3453">
        <f>IF(OR($D3453="51",$D3453="52",$D3453="61"),(AB3453/'Totals and Drop Down Lists'!X$4)*Inputs!F$38,0)</f>
        <v>0</v>
      </c>
      <c r="AS3453">
        <f>IF(OR($D3453="51",$D3453="52",$D3453="61"),(AC3453/'Totals and Drop Down Lists'!Y$4)*Inputs!G$38,0)</f>
        <v>0</v>
      </c>
      <c r="AT3453">
        <f>IF(OR($D3453="51",$D3453="52",$D3453="61"),(AD3453/'Totals and Drop Down Lists'!Z$4)*Inputs!H$38,0)</f>
        <v>0</v>
      </c>
      <c r="AU3453">
        <f>IF(OR($D3453="51",$D3453="52",$D3453="61"),(AE3453/'Totals and Drop Down Lists'!AA$4)*Inputs!I$38,0)</f>
        <v>0</v>
      </c>
      <c r="AV3453">
        <f>IF(OR($D3453="51",$D3453="52",$D3453="61"),(AF3453/'Totals and Drop Down Lists'!AB$4)*Inputs!J$38,0)</f>
        <v>0</v>
      </c>
      <c r="AW3453">
        <f>IF(OR($D3453="51",$D3453="52",$D3453="61"),(AG3453/'Totals and Drop Down Lists'!AC$4)*Inputs!K$38,0)</f>
        <v>0</v>
      </c>
      <c r="AX3453">
        <f>IF(OR($D3453="51",$D3453="52",$D3453="61"),(AH3453/'Totals and Drop Down Lists'!AD$4)*Inputs!L$38,0)</f>
        <v>0</v>
      </c>
      <c r="AY3453">
        <f>IF(OR($D3453="51",$D3453="52",$D3453="61"),0,(AA3453/'Totals and Drop Down Lists'!W$5)*Inputs!E$39)</f>
        <v>0</v>
      </c>
      <c r="AZ3453">
        <f>IF(OR($D3453="51",$D3453="52",$D3453="61"),0,(AB3453/'Totals and Drop Down Lists'!X$5)*Inputs!F$39)</f>
        <v>0</v>
      </c>
      <c r="BA3453">
        <f>IF(OR($D3453="51",$D3453="52",$D3453="61"),0,(AC3453/'Totals and Drop Down Lists'!Y$5)*Inputs!G$39)</f>
        <v>0</v>
      </c>
      <c r="BB3453">
        <f>IF(OR($D3453="51",$D3453="52",$D3453="61"),0,(AD3453/'Totals and Drop Down Lists'!Z$5)*Inputs!H$39)</f>
        <v>0</v>
      </c>
      <c r="BC3453">
        <f>IF(OR($D3453="51",$D3453="52",$D3453="61"),0,(AE3453/'Totals and Drop Down Lists'!AA$5)*Inputs!I$39)</f>
        <v>0</v>
      </c>
      <c r="BD3453">
        <f>IF(OR($D3453="51",$D3453="52",$D3453="61"),0,(AF3453/'Totals and Drop Down Lists'!AB$5)*Inputs!J$39)</f>
        <v>0</v>
      </c>
      <c r="BE3453">
        <f>IF(OR($D3453="51",$D3453="52",$D3453="61"),0,(AG3453/'Totals and Drop Down Lists'!AC$5)*Inputs!K$39)</f>
        <v>0</v>
      </c>
      <c r="BF3453">
        <f>IF(OR($D3453="51",$D3453="52",$D3453="61"),0,(AH3453/'Totals and Drop Down Lists'!AD$5)*Inputs!L$39)</f>
        <v>0</v>
      </c>
      <c r="BG3453" s="10">
        <f t="shared" si="478"/>
        <v>17443.64311045107</v>
      </c>
    </row>
    <row r="3454" spans="1:59">
      <c r="A3454" s="1" t="s">
        <v>7679</v>
      </c>
      <c r="B3454" s="1" t="s">
        <v>5992</v>
      </c>
      <c r="C3454" s="1" t="s">
        <v>6183</v>
      </c>
      <c r="D3454" s="1" t="s">
        <v>25</v>
      </c>
      <c r="E3454" s="1" t="s">
        <v>6184</v>
      </c>
      <c r="F3454" s="2">
        <v>25003</v>
      </c>
      <c r="G3454" s="2">
        <v>104</v>
      </c>
      <c r="H3454" s="2">
        <v>10</v>
      </c>
      <c r="I3454" s="2">
        <v>2951</v>
      </c>
      <c r="J3454" s="2">
        <v>10655</v>
      </c>
      <c r="K3454" s="2">
        <v>2694</v>
      </c>
      <c r="L3454" s="2">
        <v>116</v>
      </c>
      <c r="M3454" s="2">
        <v>53</v>
      </c>
      <c r="N3454" s="2">
        <v>1</v>
      </c>
      <c r="O3454" s="2">
        <v>93</v>
      </c>
      <c r="P3454" s="2">
        <v>6</v>
      </c>
      <c r="Q3454" s="2">
        <v>14</v>
      </c>
      <c r="R3454" s="2">
        <v>1394</v>
      </c>
      <c r="S3454" s="2">
        <v>2220000</v>
      </c>
      <c r="T3454" s="2">
        <v>110545100</v>
      </c>
      <c r="U3454" s="2">
        <v>204</v>
      </c>
      <c r="V3454" s="2">
        <v>145</v>
      </c>
      <c r="W3454" s="2">
        <v>0</v>
      </c>
      <c r="X3454" s="2">
        <v>425</v>
      </c>
      <c r="Y3454" s="2">
        <v>100</v>
      </c>
      <c r="Z3454" s="2">
        <v>175</v>
      </c>
      <c r="AA3454" s="9">
        <f t="shared" si="479"/>
        <v>25003</v>
      </c>
      <c r="AB3454" s="9">
        <f t="shared" si="480"/>
        <v>2837</v>
      </c>
      <c r="AC3454" s="9">
        <f t="shared" si="481"/>
        <v>1677</v>
      </c>
      <c r="AD3454" s="9">
        <f t="shared" si="482"/>
        <v>1394</v>
      </c>
      <c r="AE3454" s="44">
        <f t="shared" si="483"/>
        <v>4.7570477926184603E-5</v>
      </c>
      <c r="AF3454" s="9">
        <f t="shared" si="484"/>
        <v>280</v>
      </c>
      <c r="AG3454" s="9">
        <f t="shared" si="477"/>
        <v>275</v>
      </c>
      <c r="AH3454" s="44">
        <f t="shared" si="485"/>
        <v>2.587187578632322E-5</v>
      </c>
      <c r="AI3454">
        <f>AA3454/'Totals and Drop Down Lists'!W$6*Inputs!E$37</f>
        <v>22681.231599967978</v>
      </c>
      <c r="AJ3454">
        <f>AB3454/'Totals and Drop Down Lists'!X$6*Inputs!F$37</f>
        <v>9334.8284374813738</v>
      </c>
      <c r="AK3454">
        <f>AC3454/'Totals and Drop Down Lists'!Y$6*Inputs!G$37</f>
        <v>11055.350467651697</v>
      </c>
      <c r="AL3454">
        <f>AD3454/'Totals and Drop Down Lists'!Z$6*Inputs!H$37</f>
        <v>11176.396770371482</v>
      </c>
      <c r="AM3454">
        <f>AE3454/'Totals and Drop Down Lists'!AA$6*Inputs!I$37</f>
        <v>5922.0178932694434</v>
      </c>
      <c r="AN3454">
        <f>AF3454/'Totals and Drop Down Lists'!AB$6*Inputs!J$37</f>
        <v>5587.8740792965273</v>
      </c>
      <c r="AO3454">
        <f>AG3454/'Totals and Drop Down Lists'!AC$6*Inputs!K$37</f>
        <v>5121.4834492501959</v>
      </c>
      <c r="AP3454">
        <f>AH3454/'Totals and Drop Down Lists'!AD$6*Inputs!L$37</f>
        <v>6088.4261757417698</v>
      </c>
      <c r="AQ3454">
        <f>IF(OR($D3454="51",$D3454="52",$D3454="61"),(AA3454/'Totals and Drop Down Lists'!W$4)*Inputs!E$38,0)</f>
        <v>0</v>
      </c>
      <c r="AR3454">
        <f>IF(OR($D3454="51",$D3454="52",$D3454="61"),(AB3454/'Totals and Drop Down Lists'!X$4)*Inputs!F$38,0)</f>
        <v>0</v>
      </c>
      <c r="AS3454">
        <f>IF(OR($D3454="51",$D3454="52",$D3454="61"),(AC3454/'Totals and Drop Down Lists'!Y$4)*Inputs!G$38,0)</f>
        <v>0</v>
      </c>
      <c r="AT3454">
        <f>IF(OR($D3454="51",$D3454="52",$D3454="61"),(AD3454/'Totals and Drop Down Lists'!Z$4)*Inputs!H$38,0)</f>
        <v>0</v>
      </c>
      <c r="AU3454">
        <f>IF(OR($D3454="51",$D3454="52",$D3454="61"),(AE3454/'Totals and Drop Down Lists'!AA$4)*Inputs!I$38,0)</f>
        <v>0</v>
      </c>
      <c r="AV3454">
        <f>IF(OR($D3454="51",$D3454="52",$D3454="61"),(AF3454/'Totals and Drop Down Lists'!AB$4)*Inputs!J$38,0)</f>
        <v>0</v>
      </c>
      <c r="AW3454">
        <f>IF(OR($D3454="51",$D3454="52",$D3454="61"),(AG3454/'Totals and Drop Down Lists'!AC$4)*Inputs!K$38,0)</f>
        <v>0</v>
      </c>
      <c r="AX3454">
        <f>IF(OR($D3454="51",$D3454="52",$D3454="61"),(AH3454/'Totals and Drop Down Lists'!AD$4)*Inputs!L$38,0)</f>
        <v>0</v>
      </c>
      <c r="AY3454">
        <f>IF(OR($D3454="51",$D3454="52",$D3454="61"),0,(AA3454/'Totals and Drop Down Lists'!W$5)*Inputs!E$39)</f>
        <v>0</v>
      </c>
      <c r="AZ3454">
        <f>IF(OR($D3454="51",$D3454="52",$D3454="61"),0,(AB3454/'Totals and Drop Down Lists'!X$5)*Inputs!F$39)</f>
        <v>0</v>
      </c>
      <c r="BA3454">
        <f>IF(OR($D3454="51",$D3454="52",$D3454="61"),0,(AC3454/'Totals and Drop Down Lists'!Y$5)*Inputs!G$39)</f>
        <v>0</v>
      </c>
      <c r="BB3454">
        <f>IF(OR($D3454="51",$D3454="52",$D3454="61"),0,(AD3454/'Totals and Drop Down Lists'!Z$5)*Inputs!H$39)</f>
        <v>0</v>
      </c>
      <c r="BC3454">
        <f>IF(OR($D3454="51",$D3454="52",$D3454="61"),0,(AE3454/'Totals and Drop Down Lists'!AA$5)*Inputs!I$39)</f>
        <v>0</v>
      </c>
      <c r="BD3454">
        <f>IF(OR($D3454="51",$D3454="52",$D3454="61"),0,(AF3454/'Totals and Drop Down Lists'!AB$5)*Inputs!J$39)</f>
        <v>0</v>
      </c>
      <c r="BE3454">
        <f>IF(OR($D3454="51",$D3454="52",$D3454="61"),0,(AG3454/'Totals and Drop Down Lists'!AC$5)*Inputs!K$39)</f>
        <v>0</v>
      </c>
      <c r="BF3454">
        <f>IF(OR($D3454="51",$D3454="52",$D3454="61"),0,(AH3454/'Totals and Drop Down Lists'!AD$5)*Inputs!L$39)</f>
        <v>0</v>
      </c>
      <c r="BG3454" s="10">
        <f t="shared" si="478"/>
        <v>76967.608873030462</v>
      </c>
    </row>
    <row r="3455" spans="1:59">
      <c r="A3455" s="1" t="s">
        <v>7679</v>
      </c>
      <c r="B3455" s="1" t="s">
        <v>5992</v>
      </c>
      <c r="C3455" s="1" t="s">
        <v>6185</v>
      </c>
      <c r="D3455" s="1" t="s">
        <v>25</v>
      </c>
      <c r="E3455" s="1" t="s">
        <v>6186</v>
      </c>
      <c r="F3455" s="2">
        <v>1176</v>
      </c>
      <c r="G3455" s="2">
        <v>5</v>
      </c>
      <c r="H3455" s="2">
        <v>0</v>
      </c>
      <c r="I3455" s="2">
        <v>49</v>
      </c>
      <c r="J3455" s="2">
        <v>409</v>
      </c>
      <c r="K3455" s="2">
        <v>126</v>
      </c>
      <c r="L3455" s="2">
        <v>5</v>
      </c>
      <c r="M3455" s="2">
        <v>0</v>
      </c>
      <c r="N3455" s="2">
        <v>0</v>
      </c>
      <c r="O3455" s="2">
        <v>5</v>
      </c>
      <c r="P3455" s="2">
        <v>0</v>
      </c>
      <c r="Q3455" s="2">
        <v>0</v>
      </c>
      <c r="R3455" s="2">
        <v>43</v>
      </c>
      <c r="S3455" s="2">
        <v>30300</v>
      </c>
      <c r="T3455" s="2">
        <v>7972300</v>
      </c>
      <c r="U3455" s="2">
        <v>0</v>
      </c>
      <c r="V3455" s="2">
        <v>4</v>
      </c>
      <c r="W3455" s="2">
        <v>0</v>
      </c>
      <c r="X3455" s="2">
        <v>4</v>
      </c>
      <c r="Y3455" s="2">
        <v>0</v>
      </c>
      <c r="Z3455" s="2">
        <v>0</v>
      </c>
      <c r="AA3455" s="9">
        <f t="shared" si="479"/>
        <v>1176</v>
      </c>
      <c r="AB3455" s="9">
        <f t="shared" si="480"/>
        <v>44</v>
      </c>
      <c r="AC3455" s="9">
        <f t="shared" si="481"/>
        <v>53</v>
      </c>
      <c r="AD3455" s="9">
        <f t="shared" si="482"/>
        <v>43</v>
      </c>
      <c r="AE3455" s="44">
        <f t="shared" si="483"/>
        <v>2.7109004406988823E-6</v>
      </c>
      <c r="AF3455" s="9">
        <f t="shared" si="484"/>
        <v>0</v>
      </c>
      <c r="AG3455" s="9">
        <f t="shared" si="477"/>
        <v>0</v>
      </c>
      <c r="AH3455" s="44">
        <f t="shared" si="485"/>
        <v>0</v>
      </c>
      <c r="AI3455">
        <f>AA3455/'Totals and Drop Down Lists'!W$6*Inputs!E$37</f>
        <v>1066.7971188082367</v>
      </c>
      <c r="AJ3455">
        <f>AB3455/'Totals and Drop Down Lists'!X$6*Inputs!F$37</f>
        <v>144.77703604130437</v>
      </c>
      <c r="AK3455">
        <f>AC3455/'Totals and Drop Down Lists'!Y$6*Inputs!G$37</f>
        <v>349.3939026747405</v>
      </c>
      <c r="AL3455">
        <f>AD3455/'Totals and Drop Down Lists'!Z$6*Inputs!H$37</f>
        <v>344.75255460973722</v>
      </c>
      <c r="AM3455">
        <f>AE3455/'Totals and Drop Down Lists'!AA$6*Inputs!I$37</f>
        <v>337.47823474891067</v>
      </c>
      <c r="AN3455">
        <f>AF3455/'Totals and Drop Down Lists'!AB$6*Inputs!J$37</f>
        <v>0</v>
      </c>
      <c r="AO3455">
        <f>AG3455/'Totals and Drop Down Lists'!AC$6*Inputs!K$37</f>
        <v>0</v>
      </c>
      <c r="AP3455">
        <f>AH3455/'Totals and Drop Down Lists'!AD$6*Inputs!L$37</f>
        <v>0</v>
      </c>
      <c r="AQ3455">
        <f>IF(OR($D3455="51",$D3455="52",$D3455="61"),(AA3455/'Totals and Drop Down Lists'!W$4)*Inputs!E$38,0)</f>
        <v>0</v>
      </c>
      <c r="AR3455">
        <f>IF(OR($D3455="51",$D3455="52",$D3455="61"),(AB3455/'Totals and Drop Down Lists'!X$4)*Inputs!F$38,0)</f>
        <v>0</v>
      </c>
      <c r="AS3455">
        <f>IF(OR($D3455="51",$D3455="52",$D3455="61"),(AC3455/'Totals and Drop Down Lists'!Y$4)*Inputs!G$38,0)</f>
        <v>0</v>
      </c>
      <c r="AT3455">
        <f>IF(OR($D3455="51",$D3455="52",$D3455="61"),(AD3455/'Totals and Drop Down Lists'!Z$4)*Inputs!H$38,0)</f>
        <v>0</v>
      </c>
      <c r="AU3455">
        <f>IF(OR($D3455="51",$D3455="52",$D3455="61"),(AE3455/'Totals and Drop Down Lists'!AA$4)*Inputs!I$38,0)</f>
        <v>0</v>
      </c>
      <c r="AV3455">
        <f>IF(OR($D3455="51",$D3455="52",$D3455="61"),(AF3455/'Totals and Drop Down Lists'!AB$4)*Inputs!J$38,0)</f>
        <v>0</v>
      </c>
      <c r="AW3455">
        <f>IF(OR($D3455="51",$D3455="52",$D3455="61"),(AG3455/'Totals and Drop Down Lists'!AC$4)*Inputs!K$38,0)</f>
        <v>0</v>
      </c>
      <c r="AX3455">
        <f>IF(OR($D3455="51",$D3455="52",$D3455="61"),(AH3455/'Totals and Drop Down Lists'!AD$4)*Inputs!L$38,0)</f>
        <v>0</v>
      </c>
      <c r="AY3455">
        <f>IF(OR($D3455="51",$D3455="52",$D3455="61"),0,(AA3455/'Totals and Drop Down Lists'!W$5)*Inputs!E$39)</f>
        <v>0</v>
      </c>
      <c r="AZ3455">
        <f>IF(OR($D3455="51",$D3455="52",$D3455="61"),0,(AB3455/'Totals and Drop Down Lists'!X$5)*Inputs!F$39)</f>
        <v>0</v>
      </c>
      <c r="BA3455">
        <f>IF(OR($D3455="51",$D3455="52",$D3455="61"),0,(AC3455/'Totals and Drop Down Lists'!Y$5)*Inputs!G$39)</f>
        <v>0</v>
      </c>
      <c r="BB3455">
        <f>IF(OR($D3455="51",$D3455="52",$D3455="61"),0,(AD3455/'Totals and Drop Down Lists'!Z$5)*Inputs!H$39)</f>
        <v>0</v>
      </c>
      <c r="BC3455">
        <f>IF(OR($D3455="51",$D3455="52",$D3455="61"),0,(AE3455/'Totals and Drop Down Lists'!AA$5)*Inputs!I$39)</f>
        <v>0</v>
      </c>
      <c r="BD3455">
        <f>IF(OR($D3455="51",$D3455="52",$D3455="61"),0,(AF3455/'Totals and Drop Down Lists'!AB$5)*Inputs!J$39)</f>
        <v>0</v>
      </c>
      <c r="BE3455">
        <f>IF(OR($D3455="51",$D3455="52",$D3455="61"),0,(AG3455/'Totals and Drop Down Lists'!AC$5)*Inputs!K$39)</f>
        <v>0</v>
      </c>
      <c r="BF3455">
        <f>IF(OR($D3455="51",$D3455="52",$D3455="61"),0,(AH3455/'Totals and Drop Down Lists'!AD$5)*Inputs!L$39)</f>
        <v>0</v>
      </c>
      <c r="BG3455" s="10">
        <f t="shared" si="478"/>
        <v>2243.1988468829295</v>
      </c>
    </row>
    <row r="3456" spans="1:59">
      <c r="A3456" s="1" t="s">
        <v>7679</v>
      </c>
      <c r="B3456" s="1" t="s">
        <v>5992</v>
      </c>
      <c r="C3456" s="1" t="s">
        <v>6187</v>
      </c>
      <c r="D3456" s="1" t="s">
        <v>25</v>
      </c>
      <c r="E3456" s="1" t="s">
        <v>6188</v>
      </c>
      <c r="F3456" s="2">
        <v>7281</v>
      </c>
      <c r="G3456" s="2">
        <v>0</v>
      </c>
      <c r="H3456" s="2">
        <v>0</v>
      </c>
      <c r="I3456" s="2">
        <v>1046</v>
      </c>
      <c r="J3456" s="2">
        <v>3028</v>
      </c>
      <c r="K3456" s="2">
        <v>571</v>
      </c>
      <c r="L3456" s="2">
        <v>34</v>
      </c>
      <c r="M3456" s="2">
        <v>24</v>
      </c>
      <c r="N3456" s="2">
        <v>0</v>
      </c>
      <c r="O3456" s="2">
        <v>0</v>
      </c>
      <c r="P3456" s="2">
        <v>0</v>
      </c>
      <c r="Q3456" s="2">
        <v>20</v>
      </c>
      <c r="R3456" s="2">
        <v>562</v>
      </c>
      <c r="S3456" s="2">
        <v>264900</v>
      </c>
      <c r="T3456" s="2">
        <v>19332000</v>
      </c>
      <c r="U3456" s="2">
        <v>65</v>
      </c>
      <c r="V3456" s="2">
        <v>75</v>
      </c>
      <c r="W3456" s="2">
        <v>0</v>
      </c>
      <c r="X3456" s="2">
        <v>150</v>
      </c>
      <c r="Y3456" s="2">
        <v>30</v>
      </c>
      <c r="Z3456" s="2">
        <v>95</v>
      </c>
      <c r="AA3456" s="9">
        <f t="shared" si="479"/>
        <v>7281</v>
      </c>
      <c r="AB3456" s="9">
        <f t="shared" si="480"/>
        <v>1046</v>
      </c>
      <c r="AC3456" s="9">
        <f t="shared" si="481"/>
        <v>640</v>
      </c>
      <c r="AD3456" s="9">
        <f t="shared" si="482"/>
        <v>562</v>
      </c>
      <c r="AE3456" s="44">
        <f t="shared" si="483"/>
        <v>7.5199011470675066E-6</v>
      </c>
      <c r="AF3456" s="9">
        <f t="shared" si="484"/>
        <v>75</v>
      </c>
      <c r="AG3456" s="9">
        <f t="shared" si="477"/>
        <v>125</v>
      </c>
      <c r="AH3456" s="44">
        <f t="shared" si="485"/>
        <v>8.7708429923094203E-6</v>
      </c>
      <c r="AI3456">
        <f>AA3456/'Totals and Drop Down Lists'!W$6*Inputs!E$37</f>
        <v>6604.8893044581382</v>
      </c>
      <c r="AJ3456">
        <f>AB3456/'Totals and Drop Down Lists'!X$6*Inputs!F$37</f>
        <v>3441.7449931637357</v>
      </c>
      <c r="AK3456">
        <f>AC3456/'Totals and Drop Down Lists'!Y$6*Inputs!G$37</f>
        <v>4219.0961832421499</v>
      </c>
      <c r="AL3456">
        <f>AD3456/'Totals and Drop Down Lists'!Z$6*Inputs!H$37</f>
        <v>4505.8357137365656</v>
      </c>
      <c r="AM3456">
        <f>AE3456/'Totals and Drop Down Lists'!AA$6*Inputs!I$37</f>
        <v>936.14760855783902</v>
      </c>
      <c r="AN3456">
        <f>AF3456/'Totals and Drop Down Lists'!AB$6*Inputs!J$37</f>
        <v>1496.7519855258558</v>
      </c>
      <c r="AO3456">
        <f>AG3456/'Totals and Drop Down Lists'!AC$6*Inputs!K$37</f>
        <v>2327.9470223864523</v>
      </c>
      <c r="AP3456">
        <f>AH3456/'Totals and Drop Down Lists'!AD$6*Inputs!L$37</f>
        <v>2064.0416836697782</v>
      </c>
      <c r="AQ3456">
        <f>IF(OR($D3456="51",$D3456="52",$D3456="61"),(AA3456/'Totals and Drop Down Lists'!W$4)*Inputs!E$38,0)</f>
        <v>0</v>
      </c>
      <c r="AR3456">
        <f>IF(OR($D3456="51",$D3456="52",$D3456="61"),(AB3456/'Totals and Drop Down Lists'!X$4)*Inputs!F$38,0)</f>
        <v>0</v>
      </c>
      <c r="AS3456">
        <f>IF(OR($D3456="51",$D3456="52",$D3456="61"),(AC3456/'Totals and Drop Down Lists'!Y$4)*Inputs!G$38,0)</f>
        <v>0</v>
      </c>
      <c r="AT3456">
        <f>IF(OR($D3456="51",$D3456="52",$D3456="61"),(AD3456/'Totals and Drop Down Lists'!Z$4)*Inputs!H$38,0)</f>
        <v>0</v>
      </c>
      <c r="AU3456">
        <f>IF(OR($D3456="51",$D3456="52",$D3456="61"),(AE3456/'Totals and Drop Down Lists'!AA$4)*Inputs!I$38,0)</f>
        <v>0</v>
      </c>
      <c r="AV3456">
        <f>IF(OR($D3456="51",$D3456="52",$D3456="61"),(AF3456/'Totals and Drop Down Lists'!AB$4)*Inputs!J$38,0)</f>
        <v>0</v>
      </c>
      <c r="AW3456">
        <f>IF(OR($D3456="51",$D3456="52",$D3456="61"),(AG3456/'Totals and Drop Down Lists'!AC$4)*Inputs!K$38,0)</f>
        <v>0</v>
      </c>
      <c r="AX3456">
        <f>IF(OR($D3456="51",$D3456="52",$D3456="61"),(AH3456/'Totals and Drop Down Lists'!AD$4)*Inputs!L$38,0)</f>
        <v>0</v>
      </c>
      <c r="AY3456">
        <f>IF(OR($D3456="51",$D3456="52",$D3456="61"),0,(AA3456/'Totals and Drop Down Lists'!W$5)*Inputs!E$39)</f>
        <v>0</v>
      </c>
      <c r="AZ3456">
        <f>IF(OR($D3456="51",$D3456="52",$D3456="61"),0,(AB3456/'Totals and Drop Down Lists'!X$5)*Inputs!F$39)</f>
        <v>0</v>
      </c>
      <c r="BA3456">
        <f>IF(OR($D3456="51",$D3456="52",$D3456="61"),0,(AC3456/'Totals and Drop Down Lists'!Y$5)*Inputs!G$39)</f>
        <v>0</v>
      </c>
      <c r="BB3456">
        <f>IF(OR($D3456="51",$D3456="52",$D3456="61"),0,(AD3456/'Totals and Drop Down Lists'!Z$5)*Inputs!H$39)</f>
        <v>0</v>
      </c>
      <c r="BC3456">
        <f>IF(OR($D3456="51",$D3456="52",$D3456="61"),0,(AE3456/'Totals and Drop Down Lists'!AA$5)*Inputs!I$39)</f>
        <v>0</v>
      </c>
      <c r="BD3456">
        <f>IF(OR($D3456="51",$D3456="52",$D3456="61"),0,(AF3456/'Totals and Drop Down Lists'!AB$5)*Inputs!J$39)</f>
        <v>0</v>
      </c>
      <c r="BE3456">
        <f>IF(OR($D3456="51",$D3456="52",$D3456="61"),0,(AG3456/'Totals and Drop Down Lists'!AC$5)*Inputs!K$39)</f>
        <v>0</v>
      </c>
      <c r="BF3456">
        <f>IF(OR($D3456="51",$D3456="52",$D3456="61"),0,(AH3456/'Totals and Drop Down Lists'!AD$5)*Inputs!L$39)</f>
        <v>0</v>
      </c>
      <c r="BG3456" s="10">
        <f t="shared" si="478"/>
        <v>25596.454494740508</v>
      </c>
    </row>
    <row r="3457" spans="1:59">
      <c r="A3457" s="1" t="s">
        <v>7679</v>
      </c>
      <c r="B3457" s="1" t="s">
        <v>5992</v>
      </c>
      <c r="C3457" s="1" t="s">
        <v>6189</v>
      </c>
      <c r="D3457" s="1" t="s">
        <v>25</v>
      </c>
      <c r="E3457" s="1" t="s">
        <v>6190</v>
      </c>
      <c r="F3457" s="2">
        <v>19920</v>
      </c>
      <c r="G3457" s="2">
        <v>31</v>
      </c>
      <c r="H3457" s="2">
        <v>36</v>
      </c>
      <c r="I3457" s="2">
        <v>4283</v>
      </c>
      <c r="J3457" s="2">
        <v>6638</v>
      </c>
      <c r="K3457" s="2">
        <v>2025</v>
      </c>
      <c r="L3457" s="2">
        <v>225</v>
      </c>
      <c r="M3457" s="2">
        <v>59</v>
      </c>
      <c r="N3457" s="2">
        <v>55</v>
      </c>
      <c r="O3457" s="2">
        <v>205</v>
      </c>
      <c r="P3457" s="2">
        <v>106</v>
      </c>
      <c r="Q3457" s="2">
        <v>13</v>
      </c>
      <c r="R3457" s="2">
        <v>1329</v>
      </c>
      <c r="S3457" s="2">
        <v>945400</v>
      </c>
      <c r="T3457" s="2">
        <v>76425300</v>
      </c>
      <c r="U3457" s="2">
        <v>190</v>
      </c>
      <c r="V3457" s="2">
        <v>159</v>
      </c>
      <c r="W3457" s="2">
        <v>85</v>
      </c>
      <c r="X3457" s="2">
        <v>325</v>
      </c>
      <c r="Y3457" s="2">
        <v>103</v>
      </c>
      <c r="Z3457" s="2">
        <v>62</v>
      </c>
      <c r="AA3457" s="9">
        <f t="shared" si="479"/>
        <v>19920</v>
      </c>
      <c r="AB3457" s="9">
        <f t="shared" si="480"/>
        <v>4216</v>
      </c>
      <c r="AC3457" s="9">
        <f t="shared" si="481"/>
        <v>1992</v>
      </c>
      <c r="AD3457" s="9">
        <f t="shared" si="482"/>
        <v>1329</v>
      </c>
      <c r="AE3457" s="44">
        <f t="shared" si="483"/>
        <v>4.3142826350331262E-5</v>
      </c>
      <c r="AF3457" s="9">
        <f t="shared" si="484"/>
        <v>81</v>
      </c>
      <c r="AG3457" s="9">
        <f t="shared" si="477"/>
        <v>165</v>
      </c>
      <c r="AH3457" s="44">
        <f t="shared" si="485"/>
        <v>1.8729354506755314E-5</v>
      </c>
      <c r="AI3457">
        <f>AA3457/'Totals and Drop Down Lists'!W$6*Inputs!E$37</f>
        <v>18070.236910425232</v>
      </c>
      <c r="AJ3457">
        <f>AB3457/'Totals and Drop Down Lists'!X$6*Inputs!F$37</f>
        <v>13872.272362503165</v>
      </c>
      <c r="AK3457">
        <f>AC3457/'Totals and Drop Down Lists'!Y$6*Inputs!G$37</f>
        <v>13131.936870341191</v>
      </c>
      <c r="AL3457">
        <f>AD3457/'Totals and Drop Down Lists'!Z$6*Inputs!H$37</f>
        <v>10655.259187821877</v>
      </c>
      <c r="AM3457">
        <f>AE3457/'Totals and Drop Down Lists'!AA$6*Inputs!I$37</f>
        <v>5370.8224249781042</v>
      </c>
      <c r="AN3457">
        <f>AF3457/'Totals and Drop Down Lists'!AB$6*Inputs!J$37</f>
        <v>1616.4921443679241</v>
      </c>
      <c r="AO3457">
        <f>AG3457/'Totals and Drop Down Lists'!AC$6*Inputs!K$37</f>
        <v>3072.890069550117</v>
      </c>
      <c r="AP3457">
        <f>AH3457/'Totals and Drop Down Lists'!AD$6*Inputs!L$37</f>
        <v>4407.5772926351792</v>
      </c>
      <c r="AQ3457">
        <f>IF(OR($D3457="51",$D3457="52",$D3457="61"),(AA3457/'Totals and Drop Down Lists'!W$4)*Inputs!E$38,0)</f>
        <v>0</v>
      </c>
      <c r="AR3457">
        <f>IF(OR($D3457="51",$D3457="52",$D3457="61"),(AB3457/'Totals and Drop Down Lists'!X$4)*Inputs!F$38,0)</f>
        <v>0</v>
      </c>
      <c r="AS3457">
        <f>IF(OR($D3457="51",$D3457="52",$D3457="61"),(AC3457/'Totals and Drop Down Lists'!Y$4)*Inputs!G$38,0)</f>
        <v>0</v>
      </c>
      <c r="AT3457">
        <f>IF(OR($D3457="51",$D3457="52",$D3457="61"),(AD3457/'Totals and Drop Down Lists'!Z$4)*Inputs!H$38,0)</f>
        <v>0</v>
      </c>
      <c r="AU3457">
        <f>IF(OR($D3457="51",$D3457="52",$D3457="61"),(AE3457/'Totals and Drop Down Lists'!AA$4)*Inputs!I$38,0)</f>
        <v>0</v>
      </c>
      <c r="AV3457">
        <f>IF(OR($D3457="51",$D3457="52",$D3457="61"),(AF3457/'Totals and Drop Down Lists'!AB$4)*Inputs!J$38,0)</f>
        <v>0</v>
      </c>
      <c r="AW3457">
        <f>IF(OR($D3457="51",$D3457="52",$D3457="61"),(AG3457/'Totals and Drop Down Lists'!AC$4)*Inputs!K$38,0)</f>
        <v>0</v>
      </c>
      <c r="AX3457">
        <f>IF(OR($D3457="51",$D3457="52",$D3457="61"),(AH3457/'Totals and Drop Down Lists'!AD$4)*Inputs!L$38,0)</f>
        <v>0</v>
      </c>
      <c r="AY3457">
        <f>IF(OR($D3457="51",$D3457="52",$D3457="61"),0,(AA3457/'Totals and Drop Down Lists'!W$5)*Inputs!E$39)</f>
        <v>0</v>
      </c>
      <c r="AZ3457">
        <f>IF(OR($D3457="51",$D3457="52",$D3457="61"),0,(AB3457/'Totals and Drop Down Lists'!X$5)*Inputs!F$39)</f>
        <v>0</v>
      </c>
      <c r="BA3457">
        <f>IF(OR($D3457="51",$D3457="52",$D3457="61"),0,(AC3457/'Totals and Drop Down Lists'!Y$5)*Inputs!G$39)</f>
        <v>0</v>
      </c>
      <c r="BB3457">
        <f>IF(OR($D3457="51",$D3457="52",$D3457="61"),0,(AD3457/'Totals and Drop Down Lists'!Z$5)*Inputs!H$39)</f>
        <v>0</v>
      </c>
      <c r="BC3457">
        <f>IF(OR($D3457="51",$D3457="52",$D3457="61"),0,(AE3457/'Totals and Drop Down Lists'!AA$5)*Inputs!I$39)</f>
        <v>0</v>
      </c>
      <c r="BD3457">
        <f>IF(OR($D3457="51",$D3457="52",$D3457="61"),0,(AF3457/'Totals and Drop Down Lists'!AB$5)*Inputs!J$39)</f>
        <v>0</v>
      </c>
      <c r="BE3457">
        <f>IF(OR($D3457="51",$D3457="52",$D3457="61"),0,(AG3457/'Totals and Drop Down Lists'!AC$5)*Inputs!K$39)</f>
        <v>0</v>
      </c>
      <c r="BF3457">
        <f>IF(OR($D3457="51",$D3457="52",$D3457="61"),0,(AH3457/'Totals and Drop Down Lists'!AD$5)*Inputs!L$39)</f>
        <v>0</v>
      </c>
      <c r="BG3457" s="10">
        <f t="shared" si="478"/>
        <v>70197.487262622788</v>
      </c>
    </row>
    <row r="3458" spans="1:59">
      <c r="A3458" s="1" t="s">
        <v>7679</v>
      </c>
      <c r="B3458" s="1" t="s">
        <v>5992</v>
      </c>
      <c r="C3458" s="1" t="s">
        <v>2546</v>
      </c>
      <c r="D3458" s="1" t="s">
        <v>25</v>
      </c>
      <c r="E3458" s="1" t="s">
        <v>6191</v>
      </c>
      <c r="F3458" s="2">
        <v>22777</v>
      </c>
      <c r="G3458" s="2">
        <v>125</v>
      </c>
      <c r="H3458" s="2">
        <v>0</v>
      </c>
      <c r="I3458" s="2">
        <v>3061</v>
      </c>
      <c r="J3458" s="2">
        <v>8388</v>
      </c>
      <c r="K3458" s="2">
        <v>2144</v>
      </c>
      <c r="L3458" s="2">
        <v>133</v>
      </c>
      <c r="M3458" s="2">
        <v>16</v>
      </c>
      <c r="N3458" s="2">
        <v>0</v>
      </c>
      <c r="O3458" s="2">
        <v>70</v>
      </c>
      <c r="P3458" s="2">
        <v>17</v>
      </c>
      <c r="Q3458" s="2">
        <v>0</v>
      </c>
      <c r="R3458" s="2">
        <v>1174</v>
      </c>
      <c r="S3458" s="2">
        <v>1206600</v>
      </c>
      <c r="T3458" s="2">
        <v>75318100</v>
      </c>
      <c r="U3458" s="2">
        <v>159</v>
      </c>
      <c r="V3458" s="2">
        <v>93</v>
      </c>
      <c r="W3458" s="2">
        <v>79</v>
      </c>
      <c r="X3458" s="2">
        <v>364</v>
      </c>
      <c r="Y3458" s="2">
        <v>79</v>
      </c>
      <c r="Z3458" s="2">
        <v>220</v>
      </c>
      <c r="AA3458" s="9">
        <f t="shared" si="479"/>
        <v>22777</v>
      </c>
      <c r="AB3458" s="9">
        <f t="shared" si="480"/>
        <v>2936</v>
      </c>
      <c r="AC3458" s="9">
        <f t="shared" si="481"/>
        <v>1410</v>
      </c>
      <c r="AD3458" s="9">
        <f t="shared" si="482"/>
        <v>1174</v>
      </c>
      <c r="AE3458" s="44">
        <f t="shared" si="483"/>
        <v>3.8272508325011168E-5</v>
      </c>
      <c r="AF3458" s="9">
        <f t="shared" si="484"/>
        <v>192</v>
      </c>
      <c r="AG3458" s="9">
        <f t="shared" ref="AG3458:AG3521" si="486">Y3458+Z3458</f>
        <v>299</v>
      </c>
      <c r="AH3458" s="44">
        <f t="shared" si="485"/>
        <v>2.8437317957421465E-5</v>
      </c>
      <c r="AI3458">
        <f>AA3458/'Totals and Drop Down Lists'!W$6*Inputs!E$37</f>
        <v>20661.937053652386</v>
      </c>
      <c r="AJ3458">
        <f>AB3458/'Totals and Drop Down Lists'!X$6*Inputs!F$37</f>
        <v>9660.5767685743103</v>
      </c>
      <c r="AK3458">
        <f>AC3458/'Totals and Drop Down Lists'!Y$6*Inputs!G$37</f>
        <v>9295.1962787053599</v>
      </c>
      <c r="AL3458">
        <f>AD3458/'Totals and Drop Down Lists'!Z$6*Inputs!H$37</f>
        <v>9412.5464909728253</v>
      </c>
      <c r="AM3458">
        <f>AE3458/'Totals and Drop Down Lists'!AA$6*Inputs!I$37</f>
        <v>4764.5196979671882</v>
      </c>
      <c r="AN3458">
        <f>AF3458/'Totals and Drop Down Lists'!AB$6*Inputs!J$37</f>
        <v>3831.6850829461901</v>
      </c>
      <c r="AO3458">
        <f>AG3458/'Totals and Drop Down Lists'!AC$6*Inputs!K$37</f>
        <v>5568.4492775483941</v>
      </c>
      <c r="AP3458">
        <f>AH3458/'Totals and Drop Down Lists'!AD$6*Inputs!L$37</f>
        <v>6692.1514485387024</v>
      </c>
      <c r="AQ3458">
        <f>IF(OR($D3458="51",$D3458="52",$D3458="61"),(AA3458/'Totals and Drop Down Lists'!W$4)*Inputs!E$38,0)</f>
        <v>0</v>
      </c>
      <c r="AR3458">
        <f>IF(OR($D3458="51",$D3458="52",$D3458="61"),(AB3458/'Totals and Drop Down Lists'!X$4)*Inputs!F$38,0)</f>
        <v>0</v>
      </c>
      <c r="AS3458">
        <f>IF(OR($D3458="51",$D3458="52",$D3458="61"),(AC3458/'Totals and Drop Down Lists'!Y$4)*Inputs!G$38,0)</f>
        <v>0</v>
      </c>
      <c r="AT3458">
        <f>IF(OR($D3458="51",$D3458="52",$D3458="61"),(AD3458/'Totals and Drop Down Lists'!Z$4)*Inputs!H$38,0)</f>
        <v>0</v>
      </c>
      <c r="AU3458">
        <f>IF(OR($D3458="51",$D3458="52",$D3458="61"),(AE3458/'Totals and Drop Down Lists'!AA$4)*Inputs!I$38,0)</f>
        <v>0</v>
      </c>
      <c r="AV3458">
        <f>IF(OR($D3458="51",$D3458="52",$D3458="61"),(AF3458/'Totals and Drop Down Lists'!AB$4)*Inputs!J$38,0)</f>
        <v>0</v>
      </c>
      <c r="AW3458">
        <f>IF(OR($D3458="51",$D3458="52",$D3458="61"),(AG3458/'Totals and Drop Down Lists'!AC$4)*Inputs!K$38,0)</f>
        <v>0</v>
      </c>
      <c r="AX3458">
        <f>IF(OR($D3458="51",$D3458="52",$D3458="61"),(AH3458/'Totals and Drop Down Lists'!AD$4)*Inputs!L$38,0)</f>
        <v>0</v>
      </c>
      <c r="AY3458">
        <f>IF(OR($D3458="51",$D3458="52",$D3458="61"),0,(AA3458/'Totals and Drop Down Lists'!W$5)*Inputs!E$39)</f>
        <v>0</v>
      </c>
      <c r="AZ3458">
        <f>IF(OR($D3458="51",$D3458="52",$D3458="61"),0,(AB3458/'Totals and Drop Down Lists'!X$5)*Inputs!F$39)</f>
        <v>0</v>
      </c>
      <c r="BA3458">
        <f>IF(OR($D3458="51",$D3458="52",$D3458="61"),0,(AC3458/'Totals and Drop Down Lists'!Y$5)*Inputs!G$39)</f>
        <v>0</v>
      </c>
      <c r="BB3458">
        <f>IF(OR($D3458="51",$D3458="52",$D3458="61"),0,(AD3458/'Totals and Drop Down Lists'!Z$5)*Inputs!H$39)</f>
        <v>0</v>
      </c>
      <c r="BC3458">
        <f>IF(OR($D3458="51",$D3458="52",$D3458="61"),0,(AE3458/'Totals and Drop Down Lists'!AA$5)*Inputs!I$39)</f>
        <v>0</v>
      </c>
      <c r="BD3458">
        <f>IF(OR($D3458="51",$D3458="52",$D3458="61"),0,(AF3458/'Totals and Drop Down Lists'!AB$5)*Inputs!J$39)</f>
        <v>0</v>
      </c>
      <c r="BE3458">
        <f>IF(OR($D3458="51",$D3458="52",$D3458="61"),0,(AG3458/'Totals and Drop Down Lists'!AC$5)*Inputs!K$39)</f>
        <v>0</v>
      </c>
      <c r="BF3458">
        <f>IF(OR($D3458="51",$D3458="52",$D3458="61"),0,(AH3458/'Totals and Drop Down Lists'!AD$5)*Inputs!L$39)</f>
        <v>0</v>
      </c>
      <c r="BG3458" s="10">
        <f t="shared" ref="BG3458:BG3521" si="487">SUM(AI3458:BF3458)</f>
        <v>69887.062098905371</v>
      </c>
    </row>
    <row r="3459" spans="1:59">
      <c r="A3459" s="1" t="s">
        <v>7679</v>
      </c>
      <c r="B3459" s="1" t="s">
        <v>5992</v>
      </c>
      <c r="C3459" s="1" t="s">
        <v>2749</v>
      </c>
      <c r="D3459" s="1" t="s">
        <v>58</v>
      </c>
      <c r="E3459" s="1" t="s">
        <v>6192</v>
      </c>
      <c r="F3459" s="2">
        <v>59790</v>
      </c>
      <c r="G3459" s="2">
        <v>425</v>
      </c>
      <c r="H3459" s="2">
        <v>27</v>
      </c>
      <c r="I3459" s="2">
        <v>6347</v>
      </c>
      <c r="J3459" s="2">
        <v>22628</v>
      </c>
      <c r="K3459" s="2">
        <v>4739</v>
      </c>
      <c r="L3459" s="2">
        <v>285</v>
      </c>
      <c r="M3459" s="2">
        <v>15</v>
      </c>
      <c r="N3459" s="2">
        <v>0</v>
      </c>
      <c r="O3459" s="2">
        <v>196</v>
      </c>
      <c r="P3459" s="2">
        <v>11</v>
      </c>
      <c r="Q3459" s="2">
        <v>10</v>
      </c>
      <c r="R3459" s="2">
        <v>1622</v>
      </c>
      <c r="S3459" s="2">
        <v>3210100</v>
      </c>
      <c r="T3459" s="2">
        <v>202698500</v>
      </c>
      <c r="U3459" s="2">
        <v>345</v>
      </c>
      <c r="V3459" s="2">
        <v>267</v>
      </c>
      <c r="W3459" s="2">
        <v>4</v>
      </c>
      <c r="X3459" s="2">
        <v>740</v>
      </c>
      <c r="Y3459" s="2">
        <v>101</v>
      </c>
      <c r="Z3459" s="2">
        <v>414</v>
      </c>
      <c r="AA3459" s="9">
        <f t="shared" ref="AA3459:AA3522" si="488">F3459</f>
        <v>59790</v>
      </c>
      <c r="AB3459" s="9">
        <f t="shared" ref="AB3459:AB3522" si="489">I3459-G3459-H3459</f>
        <v>5895</v>
      </c>
      <c r="AC3459" s="9">
        <f t="shared" ref="AC3459:AC3522" si="490">L3459+M3459+N3459+O3459+P3459+Q3459+R3459</f>
        <v>2139</v>
      </c>
      <c r="AD3459" s="9">
        <f t="shared" ref="AD3459:AD3522" si="491">R3459</f>
        <v>1622</v>
      </c>
      <c r="AE3459" s="44">
        <f t="shared" ref="AE3459:AE3522" si="492">IF(ISERROR(((K3459^2)*SUM(J:J))/((SUM(K:K)^2)*J3459)), 0, ((K3459^2)*SUM(J:J))/((SUM(K:K)^2)*J3459))</f>
        <v>6.9314330577378847E-5</v>
      </c>
      <c r="AF3459" s="9">
        <f t="shared" ref="AF3459:AF3522" si="493">-IF((W3459+V3459-X3459)&gt;0, 0, (W3459+V3459-X3459))</f>
        <v>469</v>
      </c>
      <c r="AG3459" s="9">
        <f t="shared" si="486"/>
        <v>515</v>
      </c>
      <c r="AH3459" s="44">
        <f t="shared" ref="AH3459:AH3522" si="494">(K3459*SUM(J:J)*AG3459)/(J3459*SUM(K:K)*SUM(AG:AG))</f>
        <v>4.0132743923294671E-5</v>
      </c>
      <c r="AI3459">
        <f>AA3459/'Totals and Drop Down Lists'!W$6*Inputs!E$37</f>
        <v>54237.924943490194</v>
      </c>
      <c r="AJ3459">
        <f>AB3459/'Totals and Drop Down Lists'!X$6*Inputs!F$37</f>
        <v>19396.832442352028</v>
      </c>
      <c r="AK3459">
        <f>AC3459/'Totals and Drop Down Lists'!Y$6*Inputs!G$37</f>
        <v>14101.010524929623</v>
      </c>
      <c r="AL3459">
        <f>AD3459/'Totals and Drop Down Lists'!Z$6*Inputs!H$37</f>
        <v>13004.387059930086</v>
      </c>
      <c r="AM3459">
        <f>AE3459/'Totals and Drop Down Lists'!AA$6*Inputs!I$37</f>
        <v>8628.8959841054402</v>
      </c>
      <c r="AN3459">
        <f>AF3459/'Totals and Drop Down Lists'!AB$6*Inputs!J$37</f>
        <v>9359.6890828216838</v>
      </c>
      <c r="AO3459">
        <f>AG3459/'Totals and Drop Down Lists'!AC$6*Inputs!K$37</f>
        <v>9591.1417322321831</v>
      </c>
      <c r="AP3459">
        <f>AH3459/'Totals and Drop Down Lists'!AD$6*Inputs!L$37</f>
        <v>9444.4349773856811</v>
      </c>
      <c r="AQ3459">
        <f>IF(OR($D3459="51",$D3459="52",$D3459="61"),(AA3459/'Totals and Drop Down Lists'!W$4)*Inputs!E$38,0)</f>
        <v>0</v>
      </c>
      <c r="AR3459">
        <f>IF(OR($D3459="51",$D3459="52",$D3459="61"),(AB3459/'Totals and Drop Down Lists'!X$4)*Inputs!F$38,0)</f>
        <v>0</v>
      </c>
      <c r="AS3459">
        <f>IF(OR($D3459="51",$D3459="52",$D3459="61"),(AC3459/'Totals and Drop Down Lists'!Y$4)*Inputs!G$38,0)</f>
        <v>0</v>
      </c>
      <c r="AT3459">
        <f>IF(OR($D3459="51",$D3459="52",$D3459="61"),(AD3459/'Totals and Drop Down Lists'!Z$4)*Inputs!H$38,0)</f>
        <v>0</v>
      </c>
      <c r="AU3459">
        <f>IF(OR($D3459="51",$D3459="52",$D3459="61"),(AE3459/'Totals and Drop Down Lists'!AA$4)*Inputs!I$38,0)</f>
        <v>0</v>
      </c>
      <c r="AV3459">
        <f>IF(OR($D3459="51",$D3459="52",$D3459="61"),(AF3459/'Totals and Drop Down Lists'!AB$4)*Inputs!J$38,0)</f>
        <v>0</v>
      </c>
      <c r="AW3459">
        <f>IF(OR($D3459="51",$D3459="52",$D3459="61"),(AG3459/'Totals and Drop Down Lists'!AC$4)*Inputs!K$38,0)</f>
        <v>0</v>
      </c>
      <c r="AX3459">
        <f>IF(OR($D3459="51",$D3459="52",$D3459="61"),(AH3459/'Totals and Drop Down Lists'!AD$4)*Inputs!L$38,0)</f>
        <v>0</v>
      </c>
      <c r="AY3459">
        <f>IF(OR($D3459="51",$D3459="52",$D3459="61"),0,(AA3459/'Totals and Drop Down Lists'!W$5)*Inputs!E$39)</f>
        <v>0</v>
      </c>
      <c r="AZ3459">
        <f>IF(OR($D3459="51",$D3459="52",$D3459="61"),0,(AB3459/'Totals and Drop Down Lists'!X$5)*Inputs!F$39)</f>
        <v>0</v>
      </c>
      <c r="BA3459">
        <f>IF(OR($D3459="51",$D3459="52",$D3459="61"),0,(AC3459/'Totals and Drop Down Lists'!Y$5)*Inputs!G$39)</f>
        <v>0</v>
      </c>
      <c r="BB3459">
        <f>IF(OR($D3459="51",$D3459="52",$D3459="61"),0,(AD3459/'Totals and Drop Down Lists'!Z$5)*Inputs!H$39)</f>
        <v>0</v>
      </c>
      <c r="BC3459">
        <f>IF(OR($D3459="51",$D3459="52",$D3459="61"),0,(AE3459/'Totals and Drop Down Lists'!AA$5)*Inputs!I$39)</f>
        <v>0</v>
      </c>
      <c r="BD3459">
        <f>IF(OR($D3459="51",$D3459="52",$D3459="61"),0,(AF3459/'Totals and Drop Down Lists'!AB$5)*Inputs!J$39)</f>
        <v>0</v>
      </c>
      <c r="BE3459">
        <f>IF(OR($D3459="51",$D3459="52",$D3459="61"),0,(AG3459/'Totals and Drop Down Lists'!AC$5)*Inputs!K$39)</f>
        <v>0</v>
      </c>
      <c r="BF3459">
        <f>IF(OR($D3459="51",$D3459="52",$D3459="61"),0,(AH3459/'Totals and Drop Down Lists'!AD$5)*Inputs!L$39)</f>
        <v>0</v>
      </c>
      <c r="BG3459" s="10">
        <f t="shared" si="487"/>
        <v>137764.31674724692</v>
      </c>
    </row>
    <row r="3460" spans="1:59">
      <c r="A3460" s="1" t="s">
        <v>7679</v>
      </c>
      <c r="B3460" s="1" t="s">
        <v>5992</v>
      </c>
      <c r="C3460" s="1" t="s">
        <v>6193</v>
      </c>
      <c r="D3460" s="1" t="s">
        <v>58</v>
      </c>
      <c r="E3460" s="1" t="s">
        <v>6194</v>
      </c>
      <c r="F3460" s="2">
        <v>43279</v>
      </c>
      <c r="G3460" s="2">
        <v>287</v>
      </c>
      <c r="H3460" s="2">
        <v>35</v>
      </c>
      <c r="I3460" s="2">
        <v>7618</v>
      </c>
      <c r="J3460" s="2">
        <v>16048</v>
      </c>
      <c r="K3460" s="2">
        <v>4180</v>
      </c>
      <c r="L3460" s="2">
        <v>225</v>
      </c>
      <c r="M3460" s="2">
        <v>51</v>
      </c>
      <c r="N3460" s="2">
        <v>2</v>
      </c>
      <c r="O3460" s="2">
        <v>145</v>
      </c>
      <c r="P3460" s="2">
        <v>64</v>
      </c>
      <c r="Q3460" s="2">
        <v>23</v>
      </c>
      <c r="R3460" s="2">
        <v>582</v>
      </c>
      <c r="S3460" s="2">
        <v>2683700</v>
      </c>
      <c r="T3460" s="2">
        <v>158091400</v>
      </c>
      <c r="U3460" s="2">
        <v>237</v>
      </c>
      <c r="V3460" s="2">
        <v>309</v>
      </c>
      <c r="W3460" s="2">
        <v>0</v>
      </c>
      <c r="X3460" s="2">
        <v>845</v>
      </c>
      <c r="Y3460" s="2">
        <v>184</v>
      </c>
      <c r="Z3460" s="2">
        <v>469</v>
      </c>
      <c r="AA3460" s="9">
        <f t="shared" si="488"/>
        <v>43279</v>
      </c>
      <c r="AB3460" s="9">
        <f t="shared" si="489"/>
        <v>7296</v>
      </c>
      <c r="AC3460" s="9">
        <f t="shared" si="490"/>
        <v>1092</v>
      </c>
      <c r="AD3460" s="9">
        <f t="shared" si="491"/>
        <v>582</v>
      </c>
      <c r="AE3460" s="44">
        <f t="shared" si="492"/>
        <v>7.6037430727813189E-5</v>
      </c>
      <c r="AF3460" s="9">
        <f t="shared" si="493"/>
        <v>536</v>
      </c>
      <c r="AG3460" s="9">
        <f t="shared" si="486"/>
        <v>653</v>
      </c>
      <c r="AH3460" s="44">
        <f t="shared" si="494"/>
        <v>6.3287746754097746E-5</v>
      </c>
      <c r="AI3460">
        <f>AA3460/'Totals and Drop Down Lists'!W$6*Inputs!E$37</f>
        <v>39260.129681038838</v>
      </c>
      <c r="AJ3460">
        <f>AB3460/'Totals and Drop Down Lists'!X$6*Inputs!F$37</f>
        <v>24006.664885394468</v>
      </c>
      <c r="AK3460">
        <f>AC3460/'Totals and Drop Down Lists'!Y$6*Inputs!G$37</f>
        <v>7198.8328626569182</v>
      </c>
      <c r="AL3460">
        <f>AD3460/'Totals and Drop Down Lists'!Z$6*Inputs!H$37</f>
        <v>4666.1857391364438</v>
      </c>
      <c r="AM3460">
        <f>AE3460/'Totals and Drop Down Lists'!AA$6*Inputs!I$37</f>
        <v>9465.8503542274902</v>
      </c>
      <c r="AN3460">
        <f>AF3460/'Totals and Drop Down Lists'!AB$6*Inputs!J$37</f>
        <v>10696.787523224781</v>
      </c>
      <c r="AO3460">
        <f>AG3460/'Totals and Drop Down Lists'!AC$6*Inputs!K$37</f>
        <v>12161.195244946826</v>
      </c>
      <c r="AP3460">
        <f>AH3460/'Totals and Drop Down Lists'!AD$6*Inputs!L$37</f>
        <v>14893.499687605181</v>
      </c>
      <c r="AQ3460">
        <f>IF(OR($D3460="51",$D3460="52",$D3460="61"),(AA3460/'Totals and Drop Down Lists'!W$4)*Inputs!E$38,0)</f>
        <v>0</v>
      </c>
      <c r="AR3460">
        <f>IF(OR($D3460="51",$D3460="52",$D3460="61"),(AB3460/'Totals and Drop Down Lists'!X$4)*Inputs!F$38,0)</f>
        <v>0</v>
      </c>
      <c r="AS3460">
        <f>IF(OR($D3460="51",$D3460="52",$D3460="61"),(AC3460/'Totals and Drop Down Lists'!Y$4)*Inputs!G$38,0)</f>
        <v>0</v>
      </c>
      <c r="AT3460">
        <f>IF(OR($D3460="51",$D3460="52",$D3460="61"),(AD3460/'Totals and Drop Down Lists'!Z$4)*Inputs!H$38,0)</f>
        <v>0</v>
      </c>
      <c r="AU3460">
        <f>IF(OR($D3460="51",$D3460="52",$D3460="61"),(AE3460/'Totals and Drop Down Lists'!AA$4)*Inputs!I$38,0)</f>
        <v>0</v>
      </c>
      <c r="AV3460">
        <f>IF(OR($D3460="51",$D3460="52",$D3460="61"),(AF3460/'Totals and Drop Down Lists'!AB$4)*Inputs!J$38,0)</f>
        <v>0</v>
      </c>
      <c r="AW3460">
        <f>IF(OR($D3460="51",$D3460="52",$D3460="61"),(AG3460/'Totals and Drop Down Lists'!AC$4)*Inputs!K$38,0)</f>
        <v>0</v>
      </c>
      <c r="AX3460">
        <f>IF(OR($D3460="51",$D3460="52",$D3460="61"),(AH3460/'Totals and Drop Down Lists'!AD$4)*Inputs!L$38,0)</f>
        <v>0</v>
      </c>
      <c r="AY3460">
        <f>IF(OR($D3460="51",$D3460="52",$D3460="61"),0,(AA3460/'Totals and Drop Down Lists'!W$5)*Inputs!E$39)</f>
        <v>0</v>
      </c>
      <c r="AZ3460">
        <f>IF(OR($D3460="51",$D3460="52",$D3460="61"),0,(AB3460/'Totals and Drop Down Lists'!X$5)*Inputs!F$39)</f>
        <v>0</v>
      </c>
      <c r="BA3460">
        <f>IF(OR($D3460="51",$D3460="52",$D3460="61"),0,(AC3460/'Totals and Drop Down Lists'!Y$5)*Inputs!G$39)</f>
        <v>0</v>
      </c>
      <c r="BB3460">
        <f>IF(OR($D3460="51",$D3460="52",$D3460="61"),0,(AD3460/'Totals and Drop Down Lists'!Z$5)*Inputs!H$39)</f>
        <v>0</v>
      </c>
      <c r="BC3460">
        <f>IF(OR($D3460="51",$D3460="52",$D3460="61"),0,(AE3460/'Totals and Drop Down Lists'!AA$5)*Inputs!I$39)</f>
        <v>0</v>
      </c>
      <c r="BD3460">
        <f>IF(OR($D3460="51",$D3460="52",$D3460="61"),0,(AF3460/'Totals and Drop Down Lists'!AB$5)*Inputs!J$39)</f>
        <v>0</v>
      </c>
      <c r="BE3460">
        <f>IF(OR($D3460="51",$D3460="52",$D3460="61"),0,(AG3460/'Totals and Drop Down Lists'!AC$5)*Inputs!K$39)</f>
        <v>0</v>
      </c>
      <c r="BF3460">
        <f>IF(OR($D3460="51",$D3460="52",$D3460="61"),0,(AH3460/'Totals and Drop Down Lists'!AD$5)*Inputs!L$39)</f>
        <v>0</v>
      </c>
      <c r="BG3460" s="10">
        <f t="shared" si="487"/>
        <v>122349.14597823092</v>
      </c>
    </row>
    <row r="3461" spans="1:59">
      <c r="A3461" s="1" t="s">
        <v>7679</v>
      </c>
      <c r="B3461" s="1" t="s">
        <v>5992</v>
      </c>
      <c r="C3461" s="1" t="s">
        <v>4054</v>
      </c>
      <c r="D3461" s="1" t="s">
        <v>58</v>
      </c>
      <c r="E3461" s="1" t="s">
        <v>6195</v>
      </c>
      <c r="F3461" s="2">
        <v>125542</v>
      </c>
      <c r="G3461" s="2">
        <v>538</v>
      </c>
      <c r="H3461" s="2">
        <v>51</v>
      </c>
      <c r="I3461" s="2">
        <v>12566</v>
      </c>
      <c r="J3461" s="2">
        <v>43066</v>
      </c>
      <c r="K3461" s="2">
        <v>9826</v>
      </c>
      <c r="L3461" s="2">
        <v>567</v>
      </c>
      <c r="M3461" s="2">
        <v>154</v>
      </c>
      <c r="N3461" s="2">
        <v>82</v>
      </c>
      <c r="O3461" s="2">
        <v>461</v>
      </c>
      <c r="P3461" s="2">
        <v>93</v>
      </c>
      <c r="Q3461" s="2">
        <v>41</v>
      </c>
      <c r="R3461" s="2">
        <v>2200</v>
      </c>
      <c r="S3461" s="2">
        <v>8018900</v>
      </c>
      <c r="T3461" s="2">
        <v>419712900</v>
      </c>
      <c r="U3461" s="2">
        <v>631</v>
      </c>
      <c r="V3461" s="2">
        <v>550</v>
      </c>
      <c r="W3461" s="2">
        <v>140</v>
      </c>
      <c r="X3461" s="2">
        <v>1768</v>
      </c>
      <c r="Y3461" s="2">
        <v>255</v>
      </c>
      <c r="Z3461" s="2">
        <v>1134</v>
      </c>
      <c r="AA3461" s="9">
        <f t="shared" si="488"/>
        <v>125542</v>
      </c>
      <c r="AB3461" s="9">
        <f t="shared" si="489"/>
        <v>11977</v>
      </c>
      <c r="AC3461" s="9">
        <f t="shared" si="490"/>
        <v>3598</v>
      </c>
      <c r="AD3461" s="9">
        <f t="shared" si="491"/>
        <v>2200</v>
      </c>
      <c r="AE3461" s="44">
        <f t="shared" si="492"/>
        <v>1.5657224166805214E-4</v>
      </c>
      <c r="AF3461" s="9">
        <f t="shared" si="493"/>
        <v>1078</v>
      </c>
      <c r="AG3461" s="9">
        <f t="shared" si="486"/>
        <v>1389</v>
      </c>
      <c r="AH3461" s="44">
        <f t="shared" si="494"/>
        <v>1.1792219533816027E-4</v>
      </c>
      <c r="AI3461">
        <f>AA3461/'Totals and Drop Down Lists'!W$6*Inputs!E$37</f>
        <v>113884.22099440786</v>
      </c>
      <c r="AJ3461">
        <f>AB3461/'Totals and Drop Down Lists'!X$6*Inputs!F$37</f>
        <v>39408.967287879605</v>
      </c>
      <c r="AK3461">
        <f>AC3461/'Totals and Drop Down Lists'!Y$6*Inputs!G$37</f>
        <v>23719.231355164462</v>
      </c>
      <c r="AL3461">
        <f>AD3461/'Totals and Drop Down Lists'!Z$6*Inputs!H$37</f>
        <v>17638.502793986554</v>
      </c>
      <c r="AM3461">
        <f>AE3461/'Totals and Drop Down Lists'!AA$6*Inputs!I$37</f>
        <v>19491.576649414597</v>
      </c>
      <c r="AN3461">
        <f>AF3461/'Totals and Drop Down Lists'!AB$6*Inputs!J$37</f>
        <v>21513.31520529163</v>
      </c>
      <c r="AO3461">
        <f>AG3461/'Totals and Drop Down Lists'!AC$6*Inputs!K$37</f>
        <v>25868.147312758258</v>
      </c>
      <c r="AP3461">
        <f>AH3461/'Totals and Drop Down Lists'!AD$6*Inputs!L$37</f>
        <v>27750.619503875638</v>
      </c>
      <c r="AQ3461">
        <f>IF(OR($D3461="51",$D3461="52",$D3461="61"),(AA3461/'Totals and Drop Down Lists'!W$4)*Inputs!E$38,0)</f>
        <v>0</v>
      </c>
      <c r="AR3461">
        <f>IF(OR($D3461="51",$D3461="52",$D3461="61"),(AB3461/'Totals and Drop Down Lists'!X$4)*Inputs!F$38,0)</f>
        <v>0</v>
      </c>
      <c r="AS3461">
        <f>IF(OR($D3461="51",$D3461="52",$D3461="61"),(AC3461/'Totals and Drop Down Lists'!Y$4)*Inputs!G$38,0)</f>
        <v>0</v>
      </c>
      <c r="AT3461">
        <f>IF(OR($D3461="51",$D3461="52",$D3461="61"),(AD3461/'Totals and Drop Down Lists'!Z$4)*Inputs!H$38,0)</f>
        <v>0</v>
      </c>
      <c r="AU3461">
        <f>IF(OR($D3461="51",$D3461="52",$D3461="61"),(AE3461/'Totals and Drop Down Lists'!AA$4)*Inputs!I$38,0)</f>
        <v>0</v>
      </c>
      <c r="AV3461">
        <f>IF(OR($D3461="51",$D3461="52",$D3461="61"),(AF3461/'Totals and Drop Down Lists'!AB$4)*Inputs!J$38,0)</f>
        <v>0</v>
      </c>
      <c r="AW3461">
        <f>IF(OR($D3461="51",$D3461="52",$D3461="61"),(AG3461/'Totals and Drop Down Lists'!AC$4)*Inputs!K$38,0)</f>
        <v>0</v>
      </c>
      <c r="AX3461">
        <f>IF(OR($D3461="51",$D3461="52",$D3461="61"),(AH3461/'Totals and Drop Down Lists'!AD$4)*Inputs!L$38,0)</f>
        <v>0</v>
      </c>
      <c r="AY3461">
        <f>IF(OR($D3461="51",$D3461="52",$D3461="61"),0,(AA3461/'Totals and Drop Down Lists'!W$5)*Inputs!E$39)</f>
        <v>0</v>
      </c>
      <c r="AZ3461">
        <f>IF(OR($D3461="51",$D3461="52",$D3461="61"),0,(AB3461/'Totals and Drop Down Lists'!X$5)*Inputs!F$39)</f>
        <v>0</v>
      </c>
      <c r="BA3461">
        <f>IF(OR($D3461="51",$D3461="52",$D3461="61"),0,(AC3461/'Totals and Drop Down Lists'!Y$5)*Inputs!G$39)</f>
        <v>0</v>
      </c>
      <c r="BB3461">
        <f>IF(OR($D3461="51",$D3461="52",$D3461="61"),0,(AD3461/'Totals and Drop Down Lists'!Z$5)*Inputs!H$39)</f>
        <v>0</v>
      </c>
      <c r="BC3461">
        <f>IF(OR($D3461="51",$D3461="52",$D3461="61"),0,(AE3461/'Totals and Drop Down Lists'!AA$5)*Inputs!I$39)</f>
        <v>0</v>
      </c>
      <c r="BD3461">
        <f>IF(OR($D3461="51",$D3461="52",$D3461="61"),0,(AF3461/'Totals and Drop Down Lists'!AB$5)*Inputs!J$39)</f>
        <v>0</v>
      </c>
      <c r="BE3461">
        <f>IF(OR($D3461="51",$D3461="52",$D3461="61"),0,(AG3461/'Totals and Drop Down Lists'!AC$5)*Inputs!K$39)</f>
        <v>0</v>
      </c>
      <c r="BF3461">
        <f>IF(OR($D3461="51",$D3461="52",$D3461="61"),0,(AH3461/'Totals and Drop Down Lists'!AD$5)*Inputs!L$39)</f>
        <v>0</v>
      </c>
      <c r="BG3461" s="10">
        <f t="shared" si="487"/>
        <v>289274.58110277861</v>
      </c>
    </row>
    <row r="3462" spans="1:59">
      <c r="A3462" s="1" t="s">
        <v>7679</v>
      </c>
      <c r="B3462" s="1" t="s">
        <v>5992</v>
      </c>
      <c r="C3462" s="1" t="s">
        <v>70</v>
      </c>
      <c r="D3462" s="1" t="s">
        <v>25</v>
      </c>
      <c r="E3462" s="1" t="s">
        <v>6196</v>
      </c>
      <c r="F3462" s="2">
        <v>36150</v>
      </c>
      <c r="G3462" s="2">
        <v>326</v>
      </c>
      <c r="H3462" s="2">
        <v>0</v>
      </c>
      <c r="I3462" s="2">
        <v>7374</v>
      </c>
      <c r="J3462" s="2">
        <v>11624</v>
      </c>
      <c r="K3462" s="2">
        <v>4199</v>
      </c>
      <c r="L3462" s="2">
        <v>374</v>
      </c>
      <c r="M3462" s="2">
        <v>27</v>
      </c>
      <c r="N3462" s="2">
        <v>17</v>
      </c>
      <c r="O3462" s="2">
        <v>340</v>
      </c>
      <c r="P3462" s="2">
        <v>33</v>
      </c>
      <c r="Q3462" s="2">
        <v>0</v>
      </c>
      <c r="R3462" s="2">
        <v>1348</v>
      </c>
      <c r="S3462" s="2">
        <v>2138500</v>
      </c>
      <c r="T3462" s="2">
        <v>142295700</v>
      </c>
      <c r="U3462" s="2">
        <v>395</v>
      </c>
      <c r="V3462" s="2">
        <v>424</v>
      </c>
      <c r="W3462" s="2">
        <v>75</v>
      </c>
      <c r="X3462" s="2">
        <v>1083</v>
      </c>
      <c r="Y3462" s="2">
        <v>184</v>
      </c>
      <c r="Z3462" s="2">
        <v>512</v>
      </c>
      <c r="AA3462" s="9">
        <f t="shared" si="488"/>
        <v>36150</v>
      </c>
      <c r="AB3462" s="9">
        <f t="shared" si="489"/>
        <v>7048</v>
      </c>
      <c r="AC3462" s="9">
        <f t="shared" si="490"/>
        <v>2139</v>
      </c>
      <c r="AD3462" s="9">
        <f t="shared" si="491"/>
        <v>1348</v>
      </c>
      <c r="AE3462" s="44">
        <f t="shared" si="492"/>
        <v>1.0593316155914679E-4</v>
      </c>
      <c r="AF3462" s="9">
        <f t="shared" si="493"/>
        <v>584</v>
      </c>
      <c r="AG3462" s="9">
        <f t="shared" si="486"/>
        <v>696</v>
      </c>
      <c r="AH3462" s="44">
        <f t="shared" si="494"/>
        <v>9.3551466378015958E-5</v>
      </c>
      <c r="AI3462">
        <f>AA3462/'Totals and Drop Down Lists'!W$6*Inputs!E$37</f>
        <v>32793.125718467476</v>
      </c>
      <c r="AJ3462">
        <f>AB3462/'Totals and Drop Down Lists'!X$6*Inputs!F$37</f>
        <v>23190.648864070754</v>
      </c>
      <c r="AK3462">
        <f>AC3462/'Totals and Drop Down Lists'!Y$6*Inputs!G$37</f>
        <v>14101.010524929623</v>
      </c>
      <c r="AL3462">
        <f>AD3462/'Totals and Drop Down Lists'!Z$6*Inputs!H$37</f>
        <v>10807.591711951762</v>
      </c>
      <c r="AM3462">
        <f>AE3462/'Totals and Drop Down Lists'!AA$6*Inputs!I$37</f>
        <v>13187.550463909871</v>
      </c>
      <c r="AN3462">
        <f>AF3462/'Totals and Drop Down Lists'!AB$6*Inputs!J$37</f>
        <v>11654.708793961328</v>
      </c>
      <c r="AO3462">
        <f>AG3462/'Totals and Drop Down Lists'!AC$6*Inputs!K$37</f>
        <v>12962.009020647767</v>
      </c>
      <c r="AP3462">
        <f>AH3462/'Totals and Drop Down Lists'!AD$6*Inputs!L$37</f>
        <v>22015.458074208866</v>
      </c>
      <c r="AQ3462">
        <f>IF(OR($D3462="51",$D3462="52",$D3462="61"),(AA3462/'Totals and Drop Down Lists'!W$4)*Inputs!E$38,0)</f>
        <v>0</v>
      </c>
      <c r="AR3462">
        <f>IF(OR($D3462="51",$D3462="52",$D3462="61"),(AB3462/'Totals and Drop Down Lists'!X$4)*Inputs!F$38,0)</f>
        <v>0</v>
      </c>
      <c r="AS3462">
        <f>IF(OR($D3462="51",$D3462="52",$D3462="61"),(AC3462/'Totals and Drop Down Lists'!Y$4)*Inputs!G$38,0)</f>
        <v>0</v>
      </c>
      <c r="AT3462">
        <f>IF(OR($D3462="51",$D3462="52",$D3462="61"),(AD3462/'Totals and Drop Down Lists'!Z$4)*Inputs!H$38,0)</f>
        <v>0</v>
      </c>
      <c r="AU3462">
        <f>IF(OR($D3462="51",$D3462="52",$D3462="61"),(AE3462/'Totals and Drop Down Lists'!AA$4)*Inputs!I$38,0)</f>
        <v>0</v>
      </c>
      <c r="AV3462">
        <f>IF(OR($D3462="51",$D3462="52",$D3462="61"),(AF3462/'Totals and Drop Down Lists'!AB$4)*Inputs!J$38,0)</f>
        <v>0</v>
      </c>
      <c r="AW3462">
        <f>IF(OR($D3462="51",$D3462="52",$D3462="61"),(AG3462/'Totals and Drop Down Lists'!AC$4)*Inputs!K$38,0)</f>
        <v>0</v>
      </c>
      <c r="AX3462">
        <f>IF(OR($D3462="51",$D3462="52",$D3462="61"),(AH3462/'Totals and Drop Down Lists'!AD$4)*Inputs!L$38,0)</f>
        <v>0</v>
      </c>
      <c r="AY3462">
        <f>IF(OR($D3462="51",$D3462="52",$D3462="61"),0,(AA3462/'Totals and Drop Down Lists'!W$5)*Inputs!E$39)</f>
        <v>0</v>
      </c>
      <c r="AZ3462">
        <f>IF(OR($D3462="51",$D3462="52",$D3462="61"),0,(AB3462/'Totals and Drop Down Lists'!X$5)*Inputs!F$39)</f>
        <v>0</v>
      </c>
      <c r="BA3462">
        <f>IF(OR($D3462="51",$D3462="52",$D3462="61"),0,(AC3462/'Totals and Drop Down Lists'!Y$5)*Inputs!G$39)</f>
        <v>0</v>
      </c>
      <c r="BB3462">
        <f>IF(OR($D3462="51",$D3462="52",$D3462="61"),0,(AD3462/'Totals and Drop Down Lists'!Z$5)*Inputs!H$39)</f>
        <v>0</v>
      </c>
      <c r="BC3462">
        <f>IF(OR($D3462="51",$D3462="52",$D3462="61"),0,(AE3462/'Totals and Drop Down Lists'!AA$5)*Inputs!I$39)</f>
        <v>0</v>
      </c>
      <c r="BD3462">
        <f>IF(OR($D3462="51",$D3462="52",$D3462="61"),0,(AF3462/'Totals and Drop Down Lists'!AB$5)*Inputs!J$39)</f>
        <v>0</v>
      </c>
      <c r="BE3462">
        <f>IF(OR($D3462="51",$D3462="52",$D3462="61"),0,(AG3462/'Totals and Drop Down Lists'!AC$5)*Inputs!K$39)</f>
        <v>0</v>
      </c>
      <c r="BF3462">
        <f>IF(OR($D3462="51",$D3462="52",$D3462="61"),0,(AH3462/'Totals and Drop Down Lists'!AD$5)*Inputs!L$39)</f>
        <v>0</v>
      </c>
      <c r="BG3462" s="10">
        <f t="shared" si="487"/>
        <v>140712.10317214744</v>
      </c>
    </row>
    <row r="3463" spans="1:59">
      <c r="A3463" s="1" t="s">
        <v>7679</v>
      </c>
      <c r="B3463" s="1" t="s">
        <v>5992</v>
      </c>
      <c r="C3463" s="1" t="s">
        <v>1622</v>
      </c>
      <c r="D3463" s="1" t="s">
        <v>25</v>
      </c>
      <c r="E3463" s="1" t="s">
        <v>6197</v>
      </c>
      <c r="F3463" s="2">
        <v>3310</v>
      </c>
      <c r="G3463" s="2">
        <v>25</v>
      </c>
      <c r="H3463" s="2">
        <v>0</v>
      </c>
      <c r="I3463" s="2">
        <v>774</v>
      </c>
      <c r="J3463" s="2">
        <v>1177</v>
      </c>
      <c r="K3463" s="2">
        <v>384</v>
      </c>
      <c r="L3463" s="2">
        <v>19</v>
      </c>
      <c r="M3463" s="2">
        <v>0</v>
      </c>
      <c r="N3463" s="2">
        <v>0</v>
      </c>
      <c r="O3463" s="2">
        <v>17</v>
      </c>
      <c r="P3463" s="2">
        <v>0</v>
      </c>
      <c r="Q3463" s="2">
        <v>0</v>
      </c>
      <c r="R3463" s="2">
        <v>505</v>
      </c>
      <c r="S3463" s="2">
        <v>171100</v>
      </c>
      <c r="T3463" s="2">
        <v>11733600</v>
      </c>
      <c r="U3463" s="2">
        <v>58</v>
      </c>
      <c r="V3463" s="2">
        <v>52</v>
      </c>
      <c r="W3463" s="2">
        <v>19</v>
      </c>
      <c r="X3463" s="2">
        <v>108</v>
      </c>
      <c r="Y3463" s="2">
        <v>19</v>
      </c>
      <c r="Z3463" s="2">
        <v>45</v>
      </c>
      <c r="AA3463" s="9">
        <f t="shared" si="488"/>
        <v>3310</v>
      </c>
      <c r="AB3463" s="9">
        <f t="shared" si="489"/>
        <v>749</v>
      </c>
      <c r="AC3463" s="9">
        <f t="shared" si="490"/>
        <v>541</v>
      </c>
      <c r="AD3463" s="9">
        <f t="shared" si="491"/>
        <v>505</v>
      </c>
      <c r="AE3463" s="44">
        <f t="shared" si="492"/>
        <v>8.7494705126546256E-6</v>
      </c>
      <c r="AF3463" s="9">
        <f t="shared" si="493"/>
        <v>37</v>
      </c>
      <c r="AG3463" s="9">
        <f t="shared" si="486"/>
        <v>64</v>
      </c>
      <c r="AH3463" s="44">
        <f t="shared" si="494"/>
        <v>7.7693703131812861E-6</v>
      </c>
      <c r="AI3463">
        <f>AA3463/'Totals and Drop Down Lists'!W$6*Inputs!E$37</f>
        <v>3002.6347476660399</v>
      </c>
      <c r="AJ3463">
        <f>AB3463/'Totals and Drop Down Lists'!X$6*Inputs!F$37</f>
        <v>2464.4999998849312</v>
      </c>
      <c r="AK3463">
        <f>AC3463/'Totals and Drop Down Lists'!Y$6*Inputs!G$37</f>
        <v>3566.4547423968797</v>
      </c>
      <c r="AL3463">
        <f>AD3463/'Totals and Drop Down Lists'!Z$6*Inputs!H$37</f>
        <v>4048.8381413469137</v>
      </c>
      <c r="AM3463">
        <f>AE3463/'Totals and Drop Down Lists'!AA$6*Inputs!I$37</f>
        <v>1089.2159001003724</v>
      </c>
      <c r="AN3463">
        <f>AF3463/'Totals and Drop Down Lists'!AB$6*Inputs!J$37</f>
        <v>738.39764619275536</v>
      </c>
      <c r="AO3463">
        <f>AG3463/'Totals and Drop Down Lists'!AC$6*Inputs!K$37</f>
        <v>1191.9088754618635</v>
      </c>
      <c r="AP3463">
        <f>AH3463/'Totals and Drop Down Lists'!AD$6*Inputs!L$37</f>
        <v>1828.3652091747488</v>
      </c>
      <c r="AQ3463">
        <f>IF(OR($D3463="51",$D3463="52",$D3463="61"),(AA3463/'Totals and Drop Down Lists'!W$4)*Inputs!E$38,0)</f>
        <v>0</v>
      </c>
      <c r="AR3463">
        <f>IF(OR($D3463="51",$D3463="52",$D3463="61"),(AB3463/'Totals and Drop Down Lists'!X$4)*Inputs!F$38,0)</f>
        <v>0</v>
      </c>
      <c r="AS3463">
        <f>IF(OR($D3463="51",$D3463="52",$D3463="61"),(AC3463/'Totals and Drop Down Lists'!Y$4)*Inputs!G$38,0)</f>
        <v>0</v>
      </c>
      <c r="AT3463">
        <f>IF(OR($D3463="51",$D3463="52",$D3463="61"),(AD3463/'Totals and Drop Down Lists'!Z$4)*Inputs!H$38,0)</f>
        <v>0</v>
      </c>
      <c r="AU3463">
        <f>IF(OR($D3463="51",$D3463="52",$D3463="61"),(AE3463/'Totals and Drop Down Lists'!AA$4)*Inputs!I$38,0)</f>
        <v>0</v>
      </c>
      <c r="AV3463">
        <f>IF(OR($D3463="51",$D3463="52",$D3463="61"),(AF3463/'Totals and Drop Down Lists'!AB$4)*Inputs!J$38,0)</f>
        <v>0</v>
      </c>
      <c r="AW3463">
        <f>IF(OR($D3463="51",$D3463="52",$D3463="61"),(AG3463/'Totals and Drop Down Lists'!AC$4)*Inputs!K$38,0)</f>
        <v>0</v>
      </c>
      <c r="AX3463">
        <f>IF(OR($D3463="51",$D3463="52",$D3463="61"),(AH3463/'Totals and Drop Down Lists'!AD$4)*Inputs!L$38,0)</f>
        <v>0</v>
      </c>
      <c r="AY3463">
        <f>IF(OR($D3463="51",$D3463="52",$D3463="61"),0,(AA3463/'Totals and Drop Down Lists'!W$5)*Inputs!E$39)</f>
        <v>0</v>
      </c>
      <c r="AZ3463">
        <f>IF(OR($D3463="51",$D3463="52",$D3463="61"),0,(AB3463/'Totals and Drop Down Lists'!X$5)*Inputs!F$39)</f>
        <v>0</v>
      </c>
      <c r="BA3463">
        <f>IF(OR($D3463="51",$D3463="52",$D3463="61"),0,(AC3463/'Totals and Drop Down Lists'!Y$5)*Inputs!G$39)</f>
        <v>0</v>
      </c>
      <c r="BB3463">
        <f>IF(OR($D3463="51",$D3463="52",$D3463="61"),0,(AD3463/'Totals and Drop Down Lists'!Z$5)*Inputs!H$39)</f>
        <v>0</v>
      </c>
      <c r="BC3463">
        <f>IF(OR($D3463="51",$D3463="52",$D3463="61"),0,(AE3463/'Totals and Drop Down Lists'!AA$5)*Inputs!I$39)</f>
        <v>0</v>
      </c>
      <c r="BD3463">
        <f>IF(OR($D3463="51",$D3463="52",$D3463="61"),0,(AF3463/'Totals and Drop Down Lists'!AB$5)*Inputs!J$39)</f>
        <v>0</v>
      </c>
      <c r="BE3463">
        <f>IF(OR($D3463="51",$D3463="52",$D3463="61"),0,(AG3463/'Totals and Drop Down Lists'!AC$5)*Inputs!K$39)</f>
        <v>0</v>
      </c>
      <c r="BF3463">
        <f>IF(OR($D3463="51",$D3463="52",$D3463="61"),0,(AH3463/'Totals and Drop Down Lists'!AD$5)*Inputs!L$39)</f>
        <v>0</v>
      </c>
      <c r="BG3463" s="10">
        <f t="shared" si="487"/>
        <v>17930.315262224507</v>
      </c>
    </row>
    <row r="3464" spans="1:59">
      <c r="A3464" s="1" t="s">
        <v>7679</v>
      </c>
      <c r="B3464" s="1" t="s">
        <v>5992</v>
      </c>
      <c r="C3464" s="1" t="s">
        <v>749</v>
      </c>
      <c r="D3464" s="1" t="s">
        <v>25</v>
      </c>
      <c r="E3464" s="1" t="s">
        <v>6198</v>
      </c>
      <c r="F3464" s="2">
        <v>8410</v>
      </c>
      <c r="G3464" s="2">
        <v>26</v>
      </c>
      <c r="H3464" s="2">
        <v>0</v>
      </c>
      <c r="I3464" s="2">
        <v>1025</v>
      </c>
      <c r="J3464" s="2">
        <v>3029</v>
      </c>
      <c r="K3464" s="2">
        <v>805</v>
      </c>
      <c r="L3464" s="2">
        <v>19</v>
      </c>
      <c r="M3464" s="2">
        <v>0</v>
      </c>
      <c r="N3464" s="2">
        <v>0</v>
      </c>
      <c r="O3464" s="2">
        <v>27</v>
      </c>
      <c r="P3464" s="2">
        <v>0</v>
      </c>
      <c r="Q3464" s="2">
        <v>18</v>
      </c>
      <c r="R3464" s="2">
        <v>689</v>
      </c>
      <c r="S3464" s="2">
        <v>345800</v>
      </c>
      <c r="T3464" s="2">
        <v>41357700</v>
      </c>
      <c r="U3464" s="2">
        <v>93</v>
      </c>
      <c r="V3464" s="2">
        <v>39</v>
      </c>
      <c r="W3464" s="2">
        <v>35</v>
      </c>
      <c r="X3464" s="2">
        <v>130</v>
      </c>
      <c r="Y3464" s="2">
        <v>4</v>
      </c>
      <c r="Z3464" s="2">
        <v>90</v>
      </c>
      <c r="AA3464" s="9">
        <f t="shared" si="488"/>
        <v>8410</v>
      </c>
      <c r="AB3464" s="9">
        <f t="shared" si="489"/>
        <v>999</v>
      </c>
      <c r="AC3464" s="9">
        <f t="shared" si="490"/>
        <v>753</v>
      </c>
      <c r="AD3464" s="9">
        <f t="shared" si="491"/>
        <v>689</v>
      </c>
      <c r="AE3464" s="44">
        <f t="shared" si="492"/>
        <v>1.4941296129443436E-5</v>
      </c>
      <c r="AF3464" s="9">
        <f t="shared" si="493"/>
        <v>56</v>
      </c>
      <c r="AG3464" s="9">
        <f t="shared" si="486"/>
        <v>94</v>
      </c>
      <c r="AH3464" s="44">
        <f t="shared" si="494"/>
        <v>9.2955597535905857E-6</v>
      </c>
      <c r="AI3464">
        <f>AA3464/'Totals and Drop Down Lists'!W$6*Inputs!E$37</f>
        <v>7629.0508241303323</v>
      </c>
      <c r="AJ3464">
        <f>AB3464/'Totals and Drop Down Lists'!X$6*Inputs!F$37</f>
        <v>3287.0967955741608</v>
      </c>
      <c r="AK3464">
        <f>AC3464/'Totals and Drop Down Lists'!Y$6*Inputs!G$37</f>
        <v>4964.0303530958417</v>
      </c>
      <c r="AL3464">
        <f>AD3464/'Totals and Drop Down Lists'!Z$6*Inputs!H$37</f>
        <v>5524.0583750257892</v>
      </c>
      <c r="AM3464">
        <f>AE3464/'Totals and Drop Down Lists'!AA$6*Inputs!I$37</f>
        <v>1860.0322486669256</v>
      </c>
      <c r="AN3464">
        <f>AF3464/'Totals and Drop Down Lists'!AB$6*Inputs!J$37</f>
        <v>1117.5748158593055</v>
      </c>
      <c r="AO3464">
        <f>AG3464/'Totals and Drop Down Lists'!AC$6*Inputs!K$37</f>
        <v>1750.6161608346122</v>
      </c>
      <c r="AP3464">
        <f>AH3464/'Totals and Drop Down Lists'!AD$6*Inputs!L$37</f>
        <v>2187.523231378952</v>
      </c>
      <c r="AQ3464">
        <f>IF(OR($D3464="51",$D3464="52",$D3464="61"),(AA3464/'Totals and Drop Down Lists'!W$4)*Inputs!E$38,0)</f>
        <v>0</v>
      </c>
      <c r="AR3464">
        <f>IF(OR($D3464="51",$D3464="52",$D3464="61"),(AB3464/'Totals and Drop Down Lists'!X$4)*Inputs!F$38,0)</f>
        <v>0</v>
      </c>
      <c r="AS3464">
        <f>IF(OR($D3464="51",$D3464="52",$D3464="61"),(AC3464/'Totals and Drop Down Lists'!Y$4)*Inputs!G$38,0)</f>
        <v>0</v>
      </c>
      <c r="AT3464">
        <f>IF(OR($D3464="51",$D3464="52",$D3464="61"),(AD3464/'Totals and Drop Down Lists'!Z$4)*Inputs!H$38,0)</f>
        <v>0</v>
      </c>
      <c r="AU3464">
        <f>IF(OR($D3464="51",$D3464="52",$D3464="61"),(AE3464/'Totals and Drop Down Lists'!AA$4)*Inputs!I$38,0)</f>
        <v>0</v>
      </c>
      <c r="AV3464">
        <f>IF(OR($D3464="51",$D3464="52",$D3464="61"),(AF3464/'Totals and Drop Down Lists'!AB$4)*Inputs!J$38,0)</f>
        <v>0</v>
      </c>
      <c r="AW3464">
        <f>IF(OR($D3464="51",$D3464="52",$D3464="61"),(AG3464/'Totals and Drop Down Lists'!AC$4)*Inputs!K$38,0)</f>
        <v>0</v>
      </c>
      <c r="AX3464">
        <f>IF(OR($D3464="51",$D3464="52",$D3464="61"),(AH3464/'Totals and Drop Down Lists'!AD$4)*Inputs!L$38,0)</f>
        <v>0</v>
      </c>
      <c r="AY3464">
        <f>IF(OR($D3464="51",$D3464="52",$D3464="61"),0,(AA3464/'Totals and Drop Down Lists'!W$5)*Inputs!E$39)</f>
        <v>0</v>
      </c>
      <c r="AZ3464">
        <f>IF(OR($D3464="51",$D3464="52",$D3464="61"),0,(AB3464/'Totals and Drop Down Lists'!X$5)*Inputs!F$39)</f>
        <v>0</v>
      </c>
      <c r="BA3464">
        <f>IF(OR($D3464="51",$D3464="52",$D3464="61"),0,(AC3464/'Totals and Drop Down Lists'!Y$5)*Inputs!G$39)</f>
        <v>0</v>
      </c>
      <c r="BB3464">
        <f>IF(OR($D3464="51",$D3464="52",$D3464="61"),0,(AD3464/'Totals and Drop Down Lists'!Z$5)*Inputs!H$39)</f>
        <v>0</v>
      </c>
      <c r="BC3464">
        <f>IF(OR($D3464="51",$D3464="52",$D3464="61"),0,(AE3464/'Totals and Drop Down Lists'!AA$5)*Inputs!I$39)</f>
        <v>0</v>
      </c>
      <c r="BD3464">
        <f>IF(OR($D3464="51",$D3464="52",$D3464="61"),0,(AF3464/'Totals and Drop Down Lists'!AB$5)*Inputs!J$39)</f>
        <v>0</v>
      </c>
      <c r="BE3464">
        <f>IF(OR($D3464="51",$D3464="52",$D3464="61"),0,(AG3464/'Totals and Drop Down Lists'!AC$5)*Inputs!K$39)</f>
        <v>0</v>
      </c>
      <c r="BF3464">
        <f>IF(OR($D3464="51",$D3464="52",$D3464="61"),0,(AH3464/'Totals and Drop Down Lists'!AD$5)*Inputs!L$39)</f>
        <v>0</v>
      </c>
      <c r="BG3464" s="10">
        <f t="shared" si="487"/>
        <v>28319.98280456592</v>
      </c>
    </row>
    <row r="3465" spans="1:59">
      <c r="A3465" s="1" t="s">
        <v>7679</v>
      </c>
      <c r="B3465" s="1" t="s">
        <v>5992</v>
      </c>
      <c r="C3465" s="1" t="s">
        <v>6199</v>
      </c>
      <c r="D3465" s="1" t="s">
        <v>25</v>
      </c>
      <c r="E3465" s="1" t="s">
        <v>6200</v>
      </c>
      <c r="F3465" s="2">
        <v>5566</v>
      </c>
      <c r="G3465" s="2">
        <v>29</v>
      </c>
      <c r="H3465" s="2">
        <v>6</v>
      </c>
      <c r="I3465" s="2">
        <v>934</v>
      </c>
      <c r="J3465" s="2">
        <v>1983</v>
      </c>
      <c r="K3465" s="2">
        <v>462</v>
      </c>
      <c r="L3465" s="2">
        <v>48</v>
      </c>
      <c r="M3465" s="2">
        <v>7</v>
      </c>
      <c r="N3465" s="2">
        <v>8</v>
      </c>
      <c r="O3465" s="2">
        <v>25</v>
      </c>
      <c r="P3465" s="2">
        <v>0</v>
      </c>
      <c r="Q3465" s="2">
        <v>0</v>
      </c>
      <c r="R3465" s="2">
        <v>134</v>
      </c>
      <c r="S3465" s="2">
        <v>197700</v>
      </c>
      <c r="T3465" s="2">
        <v>16811600</v>
      </c>
      <c r="U3465" s="2">
        <v>21</v>
      </c>
      <c r="V3465" s="2">
        <v>20</v>
      </c>
      <c r="W3465" s="2">
        <v>0</v>
      </c>
      <c r="X3465" s="2">
        <v>84</v>
      </c>
      <c r="Y3465" s="2">
        <v>0</v>
      </c>
      <c r="Z3465" s="2">
        <v>74</v>
      </c>
      <c r="AA3465" s="9">
        <f t="shared" si="488"/>
        <v>5566</v>
      </c>
      <c r="AB3465" s="9">
        <f t="shared" si="489"/>
        <v>899</v>
      </c>
      <c r="AC3465" s="9">
        <f t="shared" si="490"/>
        <v>222</v>
      </c>
      <c r="AD3465" s="9">
        <f t="shared" si="491"/>
        <v>134</v>
      </c>
      <c r="AE3465" s="44">
        <f t="shared" si="492"/>
        <v>7.517215885568834E-6</v>
      </c>
      <c r="AF3465" s="9">
        <f t="shared" si="493"/>
        <v>64</v>
      </c>
      <c r="AG3465" s="9">
        <f t="shared" si="486"/>
        <v>74</v>
      </c>
      <c r="AH3465" s="44">
        <f t="shared" si="494"/>
        <v>6.4150798629641867E-6</v>
      </c>
      <c r="AI3465">
        <f>AA3465/'Totals and Drop Down Lists'!W$6*Inputs!E$37</f>
        <v>5049.1435061961265</v>
      </c>
      <c r="AJ3465">
        <f>AB3465/'Totals and Drop Down Lists'!X$6*Inputs!F$37</f>
        <v>2958.058077298469</v>
      </c>
      <c r="AK3465">
        <f>AC3465/'Totals and Drop Down Lists'!Y$6*Inputs!G$37</f>
        <v>1463.4989885621205</v>
      </c>
      <c r="AL3465">
        <f>AD3465/'Totals and Drop Down Lists'!Z$6*Inputs!H$37</f>
        <v>1074.345170179181</v>
      </c>
      <c r="AM3465">
        <f>AE3465/'Totals and Drop Down Lists'!AA$6*Inputs!I$37</f>
        <v>935.81332209832681</v>
      </c>
      <c r="AN3465">
        <f>AF3465/'Totals and Drop Down Lists'!AB$6*Inputs!J$37</f>
        <v>1277.2283609820636</v>
      </c>
      <c r="AO3465">
        <f>AG3465/'Totals and Drop Down Lists'!AC$6*Inputs!K$37</f>
        <v>1378.1446372527798</v>
      </c>
      <c r="AP3465">
        <f>AH3465/'Totals and Drop Down Lists'!AD$6*Inputs!L$37</f>
        <v>1509.6601606982192</v>
      </c>
      <c r="AQ3465">
        <f>IF(OR($D3465="51",$D3465="52",$D3465="61"),(AA3465/'Totals and Drop Down Lists'!W$4)*Inputs!E$38,0)</f>
        <v>0</v>
      </c>
      <c r="AR3465">
        <f>IF(OR($D3465="51",$D3465="52",$D3465="61"),(AB3465/'Totals and Drop Down Lists'!X$4)*Inputs!F$38,0)</f>
        <v>0</v>
      </c>
      <c r="AS3465">
        <f>IF(OR($D3465="51",$D3465="52",$D3465="61"),(AC3465/'Totals and Drop Down Lists'!Y$4)*Inputs!G$38,0)</f>
        <v>0</v>
      </c>
      <c r="AT3465">
        <f>IF(OR($D3465="51",$D3465="52",$D3465="61"),(AD3465/'Totals and Drop Down Lists'!Z$4)*Inputs!H$38,0)</f>
        <v>0</v>
      </c>
      <c r="AU3465">
        <f>IF(OR($D3465="51",$D3465="52",$D3465="61"),(AE3465/'Totals and Drop Down Lists'!AA$4)*Inputs!I$38,0)</f>
        <v>0</v>
      </c>
      <c r="AV3465">
        <f>IF(OR($D3465="51",$D3465="52",$D3465="61"),(AF3465/'Totals and Drop Down Lists'!AB$4)*Inputs!J$38,0)</f>
        <v>0</v>
      </c>
      <c r="AW3465">
        <f>IF(OR($D3465="51",$D3465="52",$D3465="61"),(AG3465/'Totals and Drop Down Lists'!AC$4)*Inputs!K$38,0)</f>
        <v>0</v>
      </c>
      <c r="AX3465">
        <f>IF(OR($D3465="51",$D3465="52",$D3465="61"),(AH3465/'Totals and Drop Down Lists'!AD$4)*Inputs!L$38,0)</f>
        <v>0</v>
      </c>
      <c r="AY3465">
        <f>IF(OR($D3465="51",$D3465="52",$D3465="61"),0,(AA3465/'Totals and Drop Down Lists'!W$5)*Inputs!E$39)</f>
        <v>0</v>
      </c>
      <c r="AZ3465">
        <f>IF(OR($D3465="51",$D3465="52",$D3465="61"),0,(AB3465/'Totals and Drop Down Lists'!X$5)*Inputs!F$39)</f>
        <v>0</v>
      </c>
      <c r="BA3465">
        <f>IF(OR($D3465="51",$D3465="52",$D3465="61"),0,(AC3465/'Totals and Drop Down Lists'!Y$5)*Inputs!G$39)</f>
        <v>0</v>
      </c>
      <c r="BB3465">
        <f>IF(OR($D3465="51",$D3465="52",$D3465="61"),0,(AD3465/'Totals and Drop Down Lists'!Z$5)*Inputs!H$39)</f>
        <v>0</v>
      </c>
      <c r="BC3465">
        <f>IF(OR($D3465="51",$D3465="52",$D3465="61"),0,(AE3465/'Totals and Drop Down Lists'!AA$5)*Inputs!I$39)</f>
        <v>0</v>
      </c>
      <c r="BD3465">
        <f>IF(OR($D3465="51",$D3465="52",$D3465="61"),0,(AF3465/'Totals and Drop Down Lists'!AB$5)*Inputs!J$39)</f>
        <v>0</v>
      </c>
      <c r="BE3465">
        <f>IF(OR($D3465="51",$D3465="52",$D3465="61"),0,(AG3465/'Totals and Drop Down Lists'!AC$5)*Inputs!K$39)</f>
        <v>0</v>
      </c>
      <c r="BF3465">
        <f>IF(OR($D3465="51",$D3465="52",$D3465="61"),0,(AH3465/'Totals and Drop Down Lists'!AD$5)*Inputs!L$39)</f>
        <v>0</v>
      </c>
      <c r="BG3465" s="10">
        <f t="shared" si="487"/>
        <v>15645.892223267285</v>
      </c>
    </row>
    <row r="3466" spans="1:59">
      <c r="A3466" s="1" t="s">
        <v>7679</v>
      </c>
      <c r="B3466" s="1" t="s">
        <v>5992</v>
      </c>
      <c r="C3466" s="1" t="s">
        <v>2309</v>
      </c>
      <c r="D3466" s="1" t="s">
        <v>25</v>
      </c>
      <c r="E3466" s="1" t="s">
        <v>6201</v>
      </c>
      <c r="F3466" s="2">
        <v>54945</v>
      </c>
      <c r="G3466" s="2">
        <v>162</v>
      </c>
      <c r="H3466" s="2">
        <v>0</v>
      </c>
      <c r="I3466" s="2">
        <v>5940</v>
      </c>
      <c r="J3466" s="2">
        <v>20633</v>
      </c>
      <c r="K3466" s="2">
        <v>4426</v>
      </c>
      <c r="L3466" s="2">
        <v>150</v>
      </c>
      <c r="M3466" s="2">
        <v>13</v>
      </c>
      <c r="N3466" s="2">
        <v>0</v>
      </c>
      <c r="O3466" s="2">
        <v>65</v>
      </c>
      <c r="P3466" s="2">
        <v>79</v>
      </c>
      <c r="Q3466" s="2">
        <v>10</v>
      </c>
      <c r="R3466" s="2">
        <v>597</v>
      </c>
      <c r="S3466" s="2">
        <v>2966600</v>
      </c>
      <c r="T3466" s="2">
        <v>192371900</v>
      </c>
      <c r="U3466" s="2">
        <v>429</v>
      </c>
      <c r="V3466" s="2">
        <v>259</v>
      </c>
      <c r="W3466" s="2">
        <v>29</v>
      </c>
      <c r="X3466" s="2">
        <v>824</v>
      </c>
      <c r="Y3466" s="2">
        <v>112</v>
      </c>
      <c r="Z3466" s="2">
        <v>460</v>
      </c>
      <c r="AA3466" s="9">
        <f t="shared" si="488"/>
        <v>54945</v>
      </c>
      <c r="AB3466" s="9">
        <f t="shared" si="489"/>
        <v>5778</v>
      </c>
      <c r="AC3466" s="9">
        <f t="shared" si="490"/>
        <v>914</v>
      </c>
      <c r="AD3466" s="9">
        <f t="shared" si="491"/>
        <v>597</v>
      </c>
      <c r="AE3466" s="44">
        <f t="shared" si="492"/>
        <v>6.6306518739458532E-5</v>
      </c>
      <c r="AF3466" s="9">
        <f t="shared" si="493"/>
        <v>536</v>
      </c>
      <c r="AG3466" s="9">
        <f t="shared" si="486"/>
        <v>572</v>
      </c>
      <c r="AH3466" s="44">
        <f t="shared" si="494"/>
        <v>4.5655819915057034E-5</v>
      </c>
      <c r="AI3466">
        <f>AA3466/'Totals and Drop Down Lists'!W$6*Inputs!E$37</f>
        <v>49842.829670849118</v>
      </c>
      <c r="AJ3466">
        <f>AB3466/'Totals and Drop Down Lists'!X$6*Inputs!F$37</f>
        <v>19011.857141969471</v>
      </c>
      <c r="AK3466">
        <f>AC3466/'Totals and Drop Down Lists'!Y$6*Inputs!G$37</f>
        <v>6025.3967366926954</v>
      </c>
      <c r="AL3466">
        <f>AD3466/'Totals and Drop Down Lists'!Z$6*Inputs!H$37</f>
        <v>4786.4482581863522</v>
      </c>
      <c r="AM3466">
        <f>AE3466/'Totals and Drop Down Lists'!AA$6*Inputs!I$37</f>
        <v>8254.4554424024282</v>
      </c>
      <c r="AN3466">
        <f>AF3466/'Totals and Drop Down Lists'!AB$6*Inputs!J$37</f>
        <v>10696.787523224781</v>
      </c>
      <c r="AO3466">
        <f>AG3466/'Totals and Drop Down Lists'!AC$6*Inputs!K$37</f>
        <v>10652.685574440406</v>
      </c>
      <c r="AP3466">
        <f>AH3466/'Totals and Drop Down Lists'!AD$6*Inputs!L$37</f>
        <v>10744.179948201954</v>
      </c>
      <c r="AQ3466">
        <f>IF(OR($D3466="51",$D3466="52",$D3466="61"),(AA3466/'Totals and Drop Down Lists'!W$4)*Inputs!E$38,0)</f>
        <v>0</v>
      </c>
      <c r="AR3466">
        <f>IF(OR($D3466="51",$D3466="52",$D3466="61"),(AB3466/'Totals and Drop Down Lists'!X$4)*Inputs!F$38,0)</f>
        <v>0</v>
      </c>
      <c r="AS3466">
        <f>IF(OR($D3466="51",$D3466="52",$D3466="61"),(AC3466/'Totals and Drop Down Lists'!Y$4)*Inputs!G$38,0)</f>
        <v>0</v>
      </c>
      <c r="AT3466">
        <f>IF(OR($D3466="51",$D3466="52",$D3466="61"),(AD3466/'Totals and Drop Down Lists'!Z$4)*Inputs!H$38,0)</f>
        <v>0</v>
      </c>
      <c r="AU3466">
        <f>IF(OR($D3466="51",$D3466="52",$D3466="61"),(AE3466/'Totals and Drop Down Lists'!AA$4)*Inputs!I$38,0)</f>
        <v>0</v>
      </c>
      <c r="AV3466">
        <f>IF(OR($D3466="51",$D3466="52",$D3466="61"),(AF3466/'Totals and Drop Down Lists'!AB$4)*Inputs!J$38,0)</f>
        <v>0</v>
      </c>
      <c r="AW3466">
        <f>IF(OR($D3466="51",$D3466="52",$D3466="61"),(AG3466/'Totals and Drop Down Lists'!AC$4)*Inputs!K$38,0)</f>
        <v>0</v>
      </c>
      <c r="AX3466">
        <f>IF(OR($D3466="51",$D3466="52",$D3466="61"),(AH3466/'Totals and Drop Down Lists'!AD$4)*Inputs!L$38,0)</f>
        <v>0</v>
      </c>
      <c r="AY3466">
        <f>IF(OR($D3466="51",$D3466="52",$D3466="61"),0,(AA3466/'Totals and Drop Down Lists'!W$5)*Inputs!E$39)</f>
        <v>0</v>
      </c>
      <c r="AZ3466">
        <f>IF(OR($D3466="51",$D3466="52",$D3466="61"),0,(AB3466/'Totals and Drop Down Lists'!X$5)*Inputs!F$39)</f>
        <v>0</v>
      </c>
      <c r="BA3466">
        <f>IF(OR($D3466="51",$D3466="52",$D3466="61"),0,(AC3466/'Totals and Drop Down Lists'!Y$5)*Inputs!G$39)</f>
        <v>0</v>
      </c>
      <c r="BB3466">
        <f>IF(OR($D3466="51",$D3466="52",$D3466="61"),0,(AD3466/'Totals and Drop Down Lists'!Z$5)*Inputs!H$39)</f>
        <v>0</v>
      </c>
      <c r="BC3466">
        <f>IF(OR($D3466="51",$D3466="52",$D3466="61"),0,(AE3466/'Totals and Drop Down Lists'!AA$5)*Inputs!I$39)</f>
        <v>0</v>
      </c>
      <c r="BD3466">
        <f>IF(OR($D3466="51",$D3466="52",$D3466="61"),0,(AF3466/'Totals and Drop Down Lists'!AB$5)*Inputs!J$39)</f>
        <v>0</v>
      </c>
      <c r="BE3466">
        <f>IF(OR($D3466="51",$D3466="52",$D3466="61"),0,(AG3466/'Totals and Drop Down Lists'!AC$5)*Inputs!K$39)</f>
        <v>0</v>
      </c>
      <c r="BF3466">
        <f>IF(OR($D3466="51",$D3466="52",$D3466="61"),0,(AH3466/'Totals and Drop Down Lists'!AD$5)*Inputs!L$39)</f>
        <v>0</v>
      </c>
      <c r="BG3466" s="10">
        <f t="shared" si="487"/>
        <v>120014.6402959672</v>
      </c>
    </row>
    <row r="3467" spans="1:59">
      <c r="A3467" s="1" t="s">
        <v>7679</v>
      </c>
      <c r="B3467" s="1" t="s">
        <v>5992</v>
      </c>
      <c r="C3467" s="1" t="s">
        <v>1857</v>
      </c>
      <c r="D3467" s="1" t="s">
        <v>58</v>
      </c>
      <c r="E3467" s="1" t="s">
        <v>6202</v>
      </c>
      <c r="F3467" s="2">
        <v>39838</v>
      </c>
      <c r="G3467" s="2">
        <v>137</v>
      </c>
      <c r="H3467" s="2">
        <v>26</v>
      </c>
      <c r="I3467" s="2">
        <v>4800</v>
      </c>
      <c r="J3467" s="2">
        <v>14272</v>
      </c>
      <c r="K3467" s="2">
        <v>2818</v>
      </c>
      <c r="L3467" s="2">
        <v>89</v>
      </c>
      <c r="M3467" s="2">
        <v>12</v>
      </c>
      <c r="N3467" s="2">
        <v>0</v>
      </c>
      <c r="O3467" s="2">
        <v>189</v>
      </c>
      <c r="P3467" s="2">
        <v>26</v>
      </c>
      <c r="Q3467" s="2">
        <v>0</v>
      </c>
      <c r="R3467" s="2">
        <v>846</v>
      </c>
      <c r="S3467" s="2">
        <v>1610600</v>
      </c>
      <c r="T3467" s="2">
        <v>117647800</v>
      </c>
      <c r="U3467" s="2">
        <v>168</v>
      </c>
      <c r="V3467" s="2">
        <v>130</v>
      </c>
      <c r="W3467" s="2">
        <v>55</v>
      </c>
      <c r="X3467" s="2">
        <v>579</v>
      </c>
      <c r="Y3467" s="2">
        <v>54</v>
      </c>
      <c r="Z3467" s="2">
        <v>334</v>
      </c>
      <c r="AA3467" s="9">
        <f t="shared" si="488"/>
        <v>39838</v>
      </c>
      <c r="AB3467" s="9">
        <f t="shared" si="489"/>
        <v>4637</v>
      </c>
      <c r="AC3467" s="9">
        <f t="shared" si="490"/>
        <v>1162</v>
      </c>
      <c r="AD3467" s="9">
        <f t="shared" si="491"/>
        <v>846</v>
      </c>
      <c r="AE3467" s="44">
        <f t="shared" si="492"/>
        <v>3.8859116875035076E-5</v>
      </c>
      <c r="AF3467" s="9">
        <f t="shared" si="493"/>
        <v>394</v>
      </c>
      <c r="AG3467" s="9">
        <f t="shared" si="486"/>
        <v>388</v>
      </c>
      <c r="AH3467" s="44">
        <f t="shared" si="494"/>
        <v>2.8506176095307408E-5</v>
      </c>
      <c r="AI3467">
        <f>AA3467/'Totals and Drop Down Lists'!W$6*Inputs!E$37</f>
        <v>36138.659540036169</v>
      </c>
      <c r="AJ3467">
        <f>AB3467/'Totals and Drop Down Lists'!X$6*Inputs!F$37</f>
        <v>15257.525366443826</v>
      </c>
      <c r="AK3467">
        <f>AC3467/'Totals and Drop Down Lists'!Y$6*Inputs!G$37</f>
        <v>7660.2965076990286</v>
      </c>
      <c r="AL3467">
        <f>AD3467/'Totals and Drop Down Lists'!Z$6*Inputs!H$37</f>
        <v>6782.8060744148297</v>
      </c>
      <c r="AM3467">
        <f>AE3467/'Totals and Drop Down Lists'!AA$6*Inputs!I$37</f>
        <v>4837.5462152743494</v>
      </c>
      <c r="AN3467">
        <f>AF3467/'Totals and Drop Down Lists'!AB$6*Inputs!J$37</f>
        <v>7862.9370972958286</v>
      </c>
      <c r="AO3467">
        <f>AG3467/'Totals and Drop Down Lists'!AC$6*Inputs!K$37</f>
        <v>7225.9475574875487</v>
      </c>
      <c r="AP3467">
        <f>AH3467/'Totals and Drop Down Lists'!AD$6*Inputs!L$37</f>
        <v>6708.3558278647361</v>
      </c>
      <c r="AQ3467">
        <f>IF(OR($D3467="51",$D3467="52",$D3467="61"),(AA3467/'Totals and Drop Down Lists'!W$4)*Inputs!E$38,0)</f>
        <v>0</v>
      </c>
      <c r="AR3467">
        <f>IF(OR($D3467="51",$D3467="52",$D3467="61"),(AB3467/'Totals and Drop Down Lists'!X$4)*Inputs!F$38,0)</f>
        <v>0</v>
      </c>
      <c r="AS3467">
        <f>IF(OR($D3467="51",$D3467="52",$D3467="61"),(AC3467/'Totals and Drop Down Lists'!Y$4)*Inputs!G$38,0)</f>
        <v>0</v>
      </c>
      <c r="AT3467">
        <f>IF(OR($D3467="51",$D3467="52",$D3467="61"),(AD3467/'Totals and Drop Down Lists'!Z$4)*Inputs!H$38,0)</f>
        <v>0</v>
      </c>
      <c r="AU3467">
        <f>IF(OR($D3467="51",$D3467="52",$D3467="61"),(AE3467/'Totals and Drop Down Lists'!AA$4)*Inputs!I$38,0)</f>
        <v>0</v>
      </c>
      <c r="AV3467">
        <f>IF(OR($D3467="51",$D3467="52",$D3467="61"),(AF3467/'Totals and Drop Down Lists'!AB$4)*Inputs!J$38,0)</f>
        <v>0</v>
      </c>
      <c r="AW3467">
        <f>IF(OR($D3467="51",$D3467="52",$D3467="61"),(AG3467/'Totals and Drop Down Lists'!AC$4)*Inputs!K$38,0)</f>
        <v>0</v>
      </c>
      <c r="AX3467">
        <f>IF(OR($D3467="51",$D3467="52",$D3467="61"),(AH3467/'Totals and Drop Down Lists'!AD$4)*Inputs!L$38,0)</f>
        <v>0</v>
      </c>
      <c r="AY3467">
        <f>IF(OR($D3467="51",$D3467="52",$D3467="61"),0,(AA3467/'Totals and Drop Down Lists'!W$5)*Inputs!E$39)</f>
        <v>0</v>
      </c>
      <c r="AZ3467">
        <f>IF(OR($D3467="51",$D3467="52",$D3467="61"),0,(AB3467/'Totals and Drop Down Lists'!X$5)*Inputs!F$39)</f>
        <v>0</v>
      </c>
      <c r="BA3467">
        <f>IF(OR($D3467="51",$D3467="52",$D3467="61"),0,(AC3467/'Totals and Drop Down Lists'!Y$5)*Inputs!G$39)</f>
        <v>0</v>
      </c>
      <c r="BB3467">
        <f>IF(OR($D3467="51",$D3467="52",$D3467="61"),0,(AD3467/'Totals and Drop Down Lists'!Z$5)*Inputs!H$39)</f>
        <v>0</v>
      </c>
      <c r="BC3467">
        <f>IF(OR($D3467="51",$D3467="52",$D3467="61"),0,(AE3467/'Totals and Drop Down Lists'!AA$5)*Inputs!I$39)</f>
        <v>0</v>
      </c>
      <c r="BD3467">
        <f>IF(OR($D3467="51",$D3467="52",$D3467="61"),0,(AF3467/'Totals and Drop Down Lists'!AB$5)*Inputs!J$39)</f>
        <v>0</v>
      </c>
      <c r="BE3467">
        <f>IF(OR($D3467="51",$D3467="52",$D3467="61"),0,(AG3467/'Totals and Drop Down Lists'!AC$5)*Inputs!K$39)</f>
        <v>0</v>
      </c>
      <c r="BF3467">
        <f>IF(OR($D3467="51",$D3467="52",$D3467="61"),0,(AH3467/'Totals and Drop Down Lists'!AD$5)*Inputs!L$39)</f>
        <v>0</v>
      </c>
      <c r="BG3467" s="10">
        <f t="shared" si="487"/>
        <v>92474.074186516329</v>
      </c>
    </row>
    <row r="3468" spans="1:59">
      <c r="A3468" s="1" t="s">
        <v>7679</v>
      </c>
      <c r="B3468" s="1" t="s">
        <v>5992</v>
      </c>
      <c r="C3468" s="1" t="s">
        <v>6203</v>
      </c>
      <c r="D3468" s="1" t="s">
        <v>25</v>
      </c>
      <c r="E3468" s="1" t="s">
        <v>6204</v>
      </c>
      <c r="F3468" s="2">
        <v>6076</v>
      </c>
      <c r="G3468" s="2">
        <v>2</v>
      </c>
      <c r="H3468" s="2">
        <v>0</v>
      </c>
      <c r="I3468" s="2">
        <v>395</v>
      </c>
      <c r="J3468" s="2">
        <v>1748</v>
      </c>
      <c r="K3468" s="2">
        <v>593</v>
      </c>
      <c r="L3468" s="2">
        <v>13</v>
      </c>
      <c r="M3468" s="2">
        <v>0</v>
      </c>
      <c r="N3468" s="2">
        <v>0</v>
      </c>
      <c r="O3468" s="2">
        <v>42</v>
      </c>
      <c r="P3468" s="2">
        <v>17</v>
      </c>
      <c r="Q3468" s="2">
        <v>0</v>
      </c>
      <c r="R3468" s="2">
        <v>124</v>
      </c>
      <c r="S3468" s="2">
        <v>349300</v>
      </c>
      <c r="T3468" s="2">
        <v>24596900</v>
      </c>
      <c r="U3468" s="2">
        <v>0</v>
      </c>
      <c r="V3468" s="2">
        <v>57</v>
      </c>
      <c r="W3468" s="2">
        <v>4</v>
      </c>
      <c r="X3468" s="2">
        <v>93</v>
      </c>
      <c r="Y3468" s="2">
        <v>45</v>
      </c>
      <c r="Z3468" s="2">
        <v>20</v>
      </c>
      <c r="AA3468" s="9">
        <f t="shared" si="488"/>
        <v>6076</v>
      </c>
      <c r="AB3468" s="9">
        <f t="shared" si="489"/>
        <v>393</v>
      </c>
      <c r="AC3468" s="9">
        <f t="shared" si="490"/>
        <v>196</v>
      </c>
      <c r="AD3468" s="9">
        <f t="shared" si="491"/>
        <v>124</v>
      </c>
      <c r="AE3468" s="44">
        <f t="shared" si="492"/>
        <v>1.4049593030561019E-5</v>
      </c>
      <c r="AF3468" s="9">
        <f t="shared" si="493"/>
        <v>32</v>
      </c>
      <c r="AG3468" s="9">
        <f t="shared" si="486"/>
        <v>65</v>
      </c>
      <c r="AH3468" s="44">
        <f t="shared" si="494"/>
        <v>8.2049834240268978E-6</v>
      </c>
      <c r="AI3468">
        <f>AA3468/'Totals and Drop Down Lists'!W$6*Inputs!E$37</f>
        <v>5511.7851138425567</v>
      </c>
      <c r="AJ3468">
        <f>AB3468/'Totals and Drop Down Lists'!X$6*Inputs!F$37</f>
        <v>1293.1221628234687</v>
      </c>
      <c r="AK3468">
        <f>AC3468/'Totals and Drop Down Lists'!Y$6*Inputs!G$37</f>
        <v>1292.0982061179086</v>
      </c>
      <c r="AL3468">
        <f>AD3468/'Totals and Drop Down Lists'!Z$6*Inputs!H$37</f>
        <v>994.17015747924222</v>
      </c>
      <c r="AM3468">
        <f>AE3468/'Totals and Drop Down Lists'!AA$6*Inputs!I$37</f>
        <v>1749.0247091744795</v>
      </c>
      <c r="AN3468">
        <f>AF3468/'Totals and Drop Down Lists'!AB$6*Inputs!J$37</f>
        <v>638.61418049103179</v>
      </c>
      <c r="AO3468">
        <f>AG3468/'Totals and Drop Down Lists'!AC$6*Inputs!K$37</f>
        <v>1210.5324516409553</v>
      </c>
      <c r="AP3468">
        <f>AH3468/'Totals and Drop Down Lists'!AD$6*Inputs!L$37</f>
        <v>1930.8780029309232</v>
      </c>
      <c r="AQ3468">
        <f>IF(OR($D3468="51",$D3468="52",$D3468="61"),(AA3468/'Totals and Drop Down Lists'!W$4)*Inputs!E$38,0)</f>
        <v>0</v>
      </c>
      <c r="AR3468">
        <f>IF(OR($D3468="51",$D3468="52",$D3468="61"),(AB3468/'Totals and Drop Down Lists'!X$4)*Inputs!F$38,0)</f>
        <v>0</v>
      </c>
      <c r="AS3468">
        <f>IF(OR($D3468="51",$D3468="52",$D3468="61"),(AC3468/'Totals and Drop Down Lists'!Y$4)*Inputs!G$38,0)</f>
        <v>0</v>
      </c>
      <c r="AT3468">
        <f>IF(OR($D3468="51",$D3468="52",$D3468="61"),(AD3468/'Totals and Drop Down Lists'!Z$4)*Inputs!H$38,0)</f>
        <v>0</v>
      </c>
      <c r="AU3468">
        <f>IF(OR($D3468="51",$D3468="52",$D3468="61"),(AE3468/'Totals and Drop Down Lists'!AA$4)*Inputs!I$38,0)</f>
        <v>0</v>
      </c>
      <c r="AV3468">
        <f>IF(OR($D3468="51",$D3468="52",$D3468="61"),(AF3468/'Totals and Drop Down Lists'!AB$4)*Inputs!J$38,0)</f>
        <v>0</v>
      </c>
      <c r="AW3468">
        <f>IF(OR($D3468="51",$D3468="52",$D3468="61"),(AG3468/'Totals and Drop Down Lists'!AC$4)*Inputs!K$38,0)</f>
        <v>0</v>
      </c>
      <c r="AX3468">
        <f>IF(OR($D3468="51",$D3468="52",$D3468="61"),(AH3468/'Totals and Drop Down Lists'!AD$4)*Inputs!L$38,0)</f>
        <v>0</v>
      </c>
      <c r="AY3468">
        <f>IF(OR($D3468="51",$D3468="52",$D3468="61"),0,(AA3468/'Totals and Drop Down Lists'!W$5)*Inputs!E$39)</f>
        <v>0</v>
      </c>
      <c r="AZ3468">
        <f>IF(OR($D3468="51",$D3468="52",$D3468="61"),0,(AB3468/'Totals and Drop Down Lists'!X$5)*Inputs!F$39)</f>
        <v>0</v>
      </c>
      <c r="BA3468">
        <f>IF(OR($D3468="51",$D3468="52",$D3468="61"),0,(AC3468/'Totals and Drop Down Lists'!Y$5)*Inputs!G$39)</f>
        <v>0</v>
      </c>
      <c r="BB3468">
        <f>IF(OR($D3468="51",$D3468="52",$D3468="61"),0,(AD3468/'Totals and Drop Down Lists'!Z$5)*Inputs!H$39)</f>
        <v>0</v>
      </c>
      <c r="BC3468">
        <f>IF(OR($D3468="51",$D3468="52",$D3468="61"),0,(AE3468/'Totals and Drop Down Lists'!AA$5)*Inputs!I$39)</f>
        <v>0</v>
      </c>
      <c r="BD3468">
        <f>IF(OR($D3468="51",$D3468="52",$D3468="61"),0,(AF3468/'Totals and Drop Down Lists'!AB$5)*Inputs!J$39)</f>
        <v>0</v>
      </c>
      <c r="BE3468">
        <f>IF(OR($D3468="51",$D3468="52",$D3468="61"),0,(AG3468/'Totals and Drop Down Lists'!AC$5)*Inputs!K$39)</f>
        <v>0</v>
      </c>
      <c r="BF3468">
        <f>IF(OR($D3468="51",$D3468="52",$D3468="61"),0,(AH3468/'Totals and Drop Down Lists'!AD$5)*Inputs!L$39)</f>
        <v>0</v>
      </c>
      <c r="BG3468" s="10">
        <f t="shared" si="487"/>
        <v>14620.224984500564</v>
      </c>
    </row>
    <row r="3469" spans="1:59">
      <c r="A3469" s="1" t="s">
        <v>7679</v>
      </c>
      <c r="B3469" s="1" t="s">
        <v>5992</v>
      </c>
      <c r="C3469" s="1" t="s">
        <v>2556</v>
      </c>
      <c r="D3469" s="1" t="s">
        <v>25</v>
      </c>
      <c r="E3469" s="1" t="s">
        <v>6205</v>
      </c>
      <c r="F3469" s="2">
        <v>5885</v>
      </c>
      <c r="G3469" s="2">
        <v>28</v>
      </c>
      <c r="H3469" s="2">
        <v>3</v>
      </c>
      <c r="I3469" s="2">
        <v>990</v>
      </c>
      <c r="J3469" s="2">
        <v>2425</v>
      </c>
      <c r="K3469" s="2">
        <v>630</v>
      </c>
      <c r="L3469" s="2">
        <v>20</v>
      </c>
      <c r="M3469" s="2">
        <v>0</v>
      </c>
      <c r="N3469" s="2">
        <v>0</v>
      </c>
      <c r="O3469" s="2">
        <v>0</v>
      </c>
      <c r="P3469" s="2">
        <v>16</v>
      </c>
      <c r="Q3469" s="2">
        <v>0</v>
      </c>
      <c r="R3469" s="2">
        <v>523</v>
      </c>
      <c r="S3469" s="2">
        <v>217100</v>
      </c>
      <c r="T3469" s="2">
        <v>18389700</v>
      </c>
      <c r="U3469" s="2">
        <v>78</v>
      </c>
      <c r="V3469" s="2">
        <v>147</v>
      </c>
      <c r="W3469" s="2">
        <v>14</v>
      </c>
      <c r="X3469" s="2">
        <v>169</v>
      </c>
      <c r="Y3469" s="2">
        <v>65</v>
      </c>
      <c r="Z3469" s="2">
        <v>18</v>
      </c>
      <c r="AA3469" s="9">
        <f t="shared" si="488"/>
        <v>5885</v>
      </c>
      <c r="AB3469" s="9">
        <f t="shared" si="489"/>
        <v>959</v>
      </c>
      <c r="AC3469" s="9">
        <f t="shared" si="490"/>
        <v>559</v>
      </c>
      <c r="AD3469" s="9">
        <f t="shared" si="491"/>
        <v>523</v>
      </c>
      <c r="AE3469" s="44">
        <f t="shared" si="492"/>
        <v>1.1430497734493224E-5</v>
      </c>
      <c r="AF3469" s="9">
        <f t="shared" si="493"/>
        <v>8</v>
      </c>
      <c r="AG3469" s="9">
        <f t="shared" si="486"/>
        <v>83</v>
      </c>
      <c r="AH3469" s="44">
        <f t="shared" si="494"/>
        <v>8.0233915213056012E-6</v>
      </c>
      <c r="AI3469">
        <f>AA3469/'Totals and Drop Down Lists'!W$6*Inputs!E$37</f>
        <v>5338.5212960769322</v>
      </c>
      <c r="AJ3469">
        <f>AB3469/'Totals and Drop Down Lists'!X$6*Inputs!F$37</f>
        <v>3155.4813082638843</v>
      </c>
      <c r="AK3469">
        <f>AC3469/'Totals and Drop Down Lists'!Y$6*Inputs!G$37</f>
        <v>3685.1168225505653</v>
      </c>
      <c r="AL3469">
        <f>AD3469/'Totals and Drop Down Lists'!Z$6*Inputs!H$37</f>
        <v>4193.1531642068039</v>
      </c>
      <c r="AM3469">
        <f>AE3469/'Totals and Drop Down Lists'!AA$6*Inputs!I$37</f>
        <v>1422.975237240252</v>
      </c>
      <c r="AN3469">
        <f>AF3469/'Totals and Drop Down Lists'!AB$6*Inputs!J$37</f>
        <v>159.65354512275795</v>
      </c>
      <c r="AO3469">
        <f>AG3469/'Totals and Drop Down Lists'!AC$6*Inputs!K$37</f>
        <v>1545.7568228646044</v>
      </c>
      <c r="AP3469">
        <f>AH3469/'Totals and Drop Down Lists'!AD$6*Inputs!L$37</f>
        <v>1888.1439969793503</v>
      </c>
      <c r="AQ3469">
        <f>IF(OR($D3469="51",$D3469="52",$D3469="61"),(AA3469/'Totals and Drop Down Lists'!W$4)*Inputs!E$38,0)</f>
        <v>0</v>
      </c>
      <c r="AR3469">
        <f>IF(OR($D3469="51",$D3469="52",$D3469="61"),(AB3469/'Totals and Drop Down Lists'!X$4)*Inputs!F$38,0)</f>
        <v>0</v>
      </c>
      <c r="AS3469">
        <f>IF(OR($D3469="51",$D3469="52",$D3469="61"),(AC3469/'Totals and Drop Down Lists'!Y$4)*Inputs!G$38,0)</f>
        <v>0</v>
      </c>
      <c r="AT3469">
        <f>IF(OR($D3469="51",$D3469="52",$D3469="61"),(AD3469/'Totals and Drop Down Lists'!Z$4)*Inputs!H$38,0)</f>
        <v>0</v>
      </c>
      <c r="AU3469">
        <f>IF(OR($D3469="51",$D3469="52",$D3469="61"),(AE3469/'Totals and Drop Down Lists'!AA$4)*Inputs!I$38,0)</f>
        <v>0</v>
      </c>
      <c r="AV3469">
        <f>IF(OR($D3469="51",$D3469="52",$D3469="61"),(AF3469/'Totals and Drop Down Lists'!AB$4)*Inputs!J$38,0)</f>
        <v>0</v>
      </c>
      <c r="AW3469">
        <f>IF(OR($D3469="51",$D3469="52",$D3469="61"),(AG3469/'Totals and Drop Down Lists'!AC$4)*Inputs!K$38,0)</f>
        <v>0</v>
      </c>
      <c r="AX3469">
        <f>IF(OR($D3469="51",$D3469="52",$D3469="61"),(AH3469/'Totals and Drop Down Lists'!AD$4)*Inputs!L$38,0)</f>
        <v>0</v>
      </c>
      <c r="AY3469">
        <f>IF(OR($D3469="51",$D3469="52",$D3469="61"),0,(AA3469/'Totals and Drop Down Lists'!W$5)*Inputs!E$39)</f>
        <v>0</v>
      </c>
      <c r="AZ3469">
        <f>IF(OR($D3469="51",$D3469="52",$D3469="61"),0,(AB3469/'Totals and Drop Down Lists'!X$5)*Inputs!F$39)</f>
        <v>0</v>
      </c>
      <c r="BA3469">
        <f>IF(OR($D3469="51",$D3469="52",$D3469="61"),0,(AC3469/'Totals and Drop Down Lists'!Y$5)*Inputs!G$39)</f>
        <v>0</v>
      </c>
      <c r="BB3469">
        <f>IF(OR($D3469="51",$D3469="52",$D3469="61"),0,(AD3469/'Totals and Drop Down Lists'!Z$5)*Inputs!H$39)</f>
        <v>0</v>
      </c>
      <c r="BC3469">
        <f>IF(OR($D3469="51",$D3469="52",$D3469="61"),0,(AE3469/'Totals and Drop Down Lists'!AA$5)*Inputs!I$39)</f>
        <v>0</v>
      </c>
      <c r="BD3469">
        <f>IF(OR($D3469="51",$D3469="52",$D3469="61"),0,(AF3469/'Totals and Drop Down Lists'!AB$5)*Inputs!J$39)</f>
        <v>0</v>
      </c>
      <c r="BE3469">
        <f>IF(OR($D3469="51",$D3469="52",$D3469="61"),0,(AG3469/'Totals and Drop Down Lists'!AC$5)*Inputs!K$39)</f>
        <v>0</v>
      </c>
      <c r="BF3469">
        <f>IF(OR($D3469="51",$D3469="52",$D3469="61"),0,(AH3469/'Totals and Drop Down Lists'!AD$5)*Inputs!L$39)</f>
        <v>0</v>
      </c>
      <c r="BG3469" s="10">
        <f t="shared" si="487"/>
        <v>21388.80219330515</v>
      </c>
    </row>
    <row r="3470" spans="1:59">
      <c r="A3470" s="1" t="s">
        <v>7679</v>
      </c>
      <c r="B3470" s="1" t="s">
        <v>5992</v>
      </c>
      <c r="C3470" s="1" t="s">
        <v>6206</v>
      </c>
      <c r="D3470" s="1" t="s">
        <v>58</v>
      </c>
      <c r="E3470" s="1" t="s">
        <v>6207</v>
      </c>
      <c r="F3470" s="2">
        <v>115853</v>
      </c>
      <c r="G3470" s="2">
        <v>521</v>
      </c>
      <c r="H3470" s="2">
        <v>32</v>
      </c>
      <c r="I3470" s="2">
        <v>11077</v>
      </c>
      <c r="J3470" s="2">
        <v>39078</v>
      </c>
      <c r="K3470" s="2">
        <v>6314</v>
      </c>
      <c r="L3470" s="2">
        <v>659</v>
      </c>
      <c r="M3470" s="2">
        <v>107</v>
      </c>
      <c r="N3470" s="2">
        <v>23</v>
      </c>
      <c r="O3470" s="2">
        <v>303</v>
      </c>
      <c r="P3470" s="2">
        <v>83</v>
      </c>
      <c r="Q3470" s="2">
        <v>94</v>
      </c>
      <c r="R3470" s="2">
        <v>473</v>
      </c>
      <c r="S3470" s="2">
        <v>6749800</v>
      </c>
      <c r="T3470" s="2">
        <v>346404900</v>
      </c>
      <c r="U3470" s="2">
        <v>352</v>
      </c>
      <c r="V3470" s="2">
        <v>302</v>
      </c>
      <c r="W3470" s="2">
        <v>0</v>
      </c>
      <c r="X3470" s="2">
        <v>1440</v>
      </c>
      <c r="Y3470" s="2">
        <v>176</v>
      </c>
      <c r="Z3470" s="2">
        <v>1017</v>
      </c>
      <c r="AA3470" s="9">
        <f t="shared" si="488"/>
        <v>115853</v>
      </c>
      <c r="AB3470" s="9">
        <f t="shared" si="489"/>
        <v>10524</v>
      </c>
      <c r="AC3470" s="9">
        <f t="shared" si="490"/>
        <v>1742</v>
      </c>
      <c r="AD3470" s="9">
        <f t="shared" si="491"/>
        <v>473</v>
      </c>
      <c r="AE3470" s="44">
        <f t="shared" si="492"/>
        <v>7.1247989289001824E-5</v>
      </c>
      <c r="AF3470" s="9">
        <f t="shared" si="493"/>
        <v>1138</v>
      </c>
      <c r="AG3470" s="9">
        <f t="shared" si="486"/>
        <v>1193</v>
      </c>
      <c r="AH3470" s="44">
        <f t="shared" si="494"/>
        <v>7.1723880611565362E-5</v>
      </c>
      <c r="AI3470">
        <f>AA3470/'Totals and Drop Down Lists'!W$6*Inputs!E$37</f>
        <v>105094.93758953286</v>
      </c>
      <c r="AJ3470">
        <f>AB3470/'Totals and Drop Down Lists'!X$6*Inputs!F$37</f>
        <v>34628.034711333799</v>
      </c>
      <c r="AK3470">
        <f>AC3470/'Totals and Drop Down Lists'!Y$6*Inputs!G$37</f>
        <v>11483.852423762228</v>
      </c>
      <c r="AL3470">
        <f>AD3470/'Totals and Drop Down Lists'!Z$6*Inputs!H$37</f>
        <v>3792.2781007071094</v>
      </c>
      <c r="AM3470">
        <f>AE3470/'Totals and Drop Down Lists'!AA$6*Inputs!I$37</f>
        <v>8869.6159009302501</v>
      </c>
      <c r="AN3470">
        <f>AF3470/'Totals and Drop Down Lists'!AB$6*Inputs!J$37</f>
        <v>22710.716793712316</v>
      </c>
      <c r="AO3470">
        <f>AG3470/'Totals and Drop Down Lists'!AC$6*Inputs!K$37</f>
        <v>22217.926381656303</v>
      </c>
      <c r="AP3470">
        <f>AH3470/'Totals and Drop Down Lists'!AD$6*Inputs!L$37</f>
        <v>16878.774301014517</v>
      </c>
      <c r="AQ3470">
        <f>IF(OR($D3470="51",$D3470="52",$D3470="61"),(AA3470/'Totals and Drop Down Lists'!W$4)*Inputs!E$38,0)</f>
        <v>0</v>
      </c>
      <c r="AR3470">
        <f>IF(OR($D3470="51",$D3470="52",$D3470="61"),(AB3470/'Totals and Drop Down Lists'!X$4)*Inputs!F$38,0)</f>
        <v>0</v>
      </c>
      <c r="AS3470">
        <f>IF(OR($D3470="51",$D3470="52",$D3470="61"),(AC3470/'Totals and Drop Down Lists'!Y$4)*Inputs!G$38,0)</f>
        <v>0</v>
      </c>
      <c r="AT3470">
        <f>IF(OR($D3470="51",$D3470="52",$D3470="61"),(AD3470/'Totals and Drop Down Lists'!Z$4)*Inputs!H$38,0)</f>
        <v>0</v>
      </c>
      <c r="AU3470">
        <f>IF(OR($D3470="51",$D3470="52",$D3470="61"),(AE3470/'Totals and Drop Down Lists'!AA$4)*Inputs!I$38,0)</f>
        <v>0</v>
      </c>
      <c r="AV3470">
        <f>IF(OR($D3470="51",$D3470="52",$D3470="61"),(AF3470/'Totals and Drop Down Lists'!AB$4)*Inputs!J$38,0)</f>
        <v>0</v>
      </c>
      <c r="AW3470">
        <f>IF(OR($D3470="51",$D3470="52",$D3470="61"),(AG3470/'Totals and Drop Down Lists'!AC$4)*Inputs!K$38,0)</f>
        <v>0</v>
      </c>
      <c r="AX3470">
        <f>IF(OR($D3470="51",$D3470="52",$D3470="61"),(AH3470/'Totals and Drop Down Lists'!AD$4)*Inputs!L$38,0)</f>
        <v>0</v>
      </c>
      <c r="AY3470">
        <f>IF(OR($D3470="51",$D3470="52",$D3470="61"),0,(AA3470/'Totals and Drop Down Lists'!W$5)*Inputs!E$39)</f>
        <v>0</v>
      </c>
      <c r="AZ3470">
        <f>IF(OR($D3470="51",$D3470="52",$D3470="61"),0,(AB3470/'Totals and Drop Down Lists'!X$5)*Inputs!F$39)</f>
        <v>0</v>
      </c>
      <c r="BA3470">
        <f>IF(OR($D3470="51",$D3470="52",$D3470="61"),0,(AC3470/'Totals and Drop Down Lists'!Y$5)*Inputs!G$39)</f>
        <v>0</v>
      </c>
      <c r="BB3470">
        <f>IF(OR($D3470="51",$D3470="52",$D3470="61"),0,(AD3470/'Totals and Drop Down Lists'!Z$5)*Inputs!H$39)</f>
        <v>0</v>
      </c>
      <c r="BC3470">
        <f>IF(OR($D3470="51",$D3470="52",$D3470="61"),0,(AE3470/'Totals and Drop Down Lists'!AA$5)*Inputs!I$39)</f>
        <v>0</v>
      </c>
      <c r="BD3470">
        <f>IF(OR($D3470="51",$D3470="52",$D3470="61"),0,(AF3470/'Totals and Drop Down Lists'!AB$5)*Inputs!J$39)</f>
        <v>0</v>
      </c>
      <c r="BE3470">
        <f>IF(OR($D3470="51",$D3470="52",$D3470="61"),0,(AG3470/'Totals and Drop Down Lists'!AC$5)*Inputs!K$39)</f>
        <v>0</v>
      </c>
      <c r="BF3470">
        <f>IF(OR($D3470="51",$D3470="52",$D3470="61"),0,(AH3470/'Totals and Drop Down Lists'!AD$5)*Inputs!L$39)</f>
        <v>0</v>
      </c>
      <c r="BG3470" s="10">
        <f t="shared" si="487"/>
        <v>225676.13620264936</v>
      </c>
    </row>
    <row r="3471" spans="1:59">
      <c r="A3471" s="1" t="s">
        <v>7679</v>
      </c>
      <c r="B3471" s="1" t="s">
        <v>5992</v>
      </c>
      <c r="C3471" s="1" t="s">
        <v>6208</v>
      </c>
      <c r="D3471" s="1" t="s">
        <v>25</v>
      </c>
      <c r="E3471" s="1" t="s">
        <v>6209</v>
      </c>
      <c r="F3471" s="2">
        <v>3959</v>
      </c>
      <c r="G3471" s="2">
        <v>15</v>
      </c>
      <c r="H3471" s="2">
        <v>0</v>
      </c>
      <c r="I3471" s="2">
        <v>458</v>
      </c>
      <c r="J3471" s="2">
        <v>1440</v>
      </c>
      <c r="K3471" s="2">
        <v>365</v>
      </c>
      <c r="L3471" s="2">
        <v>27</v>
      </c>
      <c r="M3471" s="2">
        <v>2</v>
      </c>
      <c r="N3471" s="2">
        <v>0</v>
      </c>
      <c r="O3471" s="2">
        <v>19</v>
      </c>
      <c r="P3471" s="2">
        <v>4</v>
      </c>
      <c r="Q3471" s="2">
        <v>0</v>
      </c>
      <c r="R3471" s="2">
        <v>453</v>
      </c>
      <c r="S3471" s="2">
        <v>205900</v>
      </c>
      <c r="T3471" s="2">
        <v>18648100</v>
      </c>
      <c r="U3471" s="2">
        <v>17</v>
      </c>
      <c r="V3471" s="2">
        <v>4</v>
      </c>
      <c r="W3471" s="2">
        <v>0</v>
      </c>
      <c r="X3471" s="2">
        <v>80</v>
      </c>
      <c r="Y3471" s="2">
        <v>30</v>
      </c>
      <c r="Z3471" s="2">
        <v>45</v>
      </c>
      <c r="AA3471" s="9">
        <f t="shared" si="488"/>
        <v>3959</v>
      </c>
      <c r="AB3471" s="9">
        <f t="shared" si="489"/>
        <v>443</v>
      </c>
      <c r="AC3471" s="9">
        <f t="shared" si="490"/>
        <v>505</v>
      </c>
      <c r="AD3471" s="9">
        <f t="shared" si="491"/>
        <v>453</v>
      </c>
      <c r="AE3471" s="44">
        <f t="shared" si="492"/>
        <v>6.4612868605718799E-6</v>
      </c>
      <c r="AF3471" s="9">
        <f t="shared" si="493"/>
        <v>76</v>
      </c>
      <c r="AG3471" s="9">
        <f t="shared" si="486"/>
        <v>75</v>
      </c>
      <c r="AH3471" s="44">
        <f t="shared" si="494"/>
        <v>7.0736362317281224E-6</v>
      </c>
      <c r="AI3471">
        <f>AA3471/'Totals and Drop Down Lists'!W$6*Inputs!E$37</f>
        <v>3591.3688719063002</v>
      </c>
      <c r="AJ3471">
        <f>AB3471/'Totals and Drop Down Lists'!X$6*Inputs!F$37</f>
        <v>1457.6415219613145</v>
      </c>
      <c r="AK3471">
        <f>AC3471/'Totals and Drop Down Lists'!Y$6*Inputs!G$37</f>
        <v>3329.1305820895086</v>
      </c>
      <c r="AL3471">
        <f>AD3471/'Totals and Drop Down Lists'!Z$6*Inputs!H$37</f>
        <v>3631.9280753072317</v>
      </c>
      <c r="AM3471">
        <f>AE3471/'Totals and Drop Down Lists'!AA$6*Inputs!I$37</f>
        <v>804.36140375187472</v>
      </c>
      <c r="AN3471">
        <f>AF3471/'Totals and Drop Down Lists'!AB$6*Inputs!J$37</f>
        <v>1516.7086786662005</v>
      </c>
      <c r="AO3471">
        <f>AG3471/'Totals and Drop Down Lists'!AC$6*Inputs!K$37</f>
        <v>1396.7682134318716</v>
      </c>
      <c r="AP3471">
        <f>AH3471/'Totals and Drop Down Lists'!AD$6*Inputs!L$37</f>
        <v>1664.6381710635671</v>
      </c>
      <c r="AQ3471">
        <f>IF(OR($D3471="51",$D3471="52",$D3471="61"),(AA3471/'Totals and Drop Down Lists'!W$4)*Inputs!E$38,0)</f>
        <v>0</v>
      </c>
      <c r="AR3471">
        <f>IF(OR($D3471="51",$D3471="52",$D3471="61"),(AB3471/'Totals and Drop Down Lists'!X$4)*Inputs!F$38,0)</f>
        <v>0</v>
      </c>
      <c r="AS3471">
        <f>IF(OR($D3471="51",$D3471="52",$D3471="61"),(AC3471/'Totals and Drop Down Lists'!Y$4)*Inputs!G$38,0)</f>
        <v>0</v>
      </c>
      <c r="AT3471">
        <f>IF(OR($D3471="51",$D3471="52",$D3471="61"),(AD3471/'Totals and Drop Down Lists'!Z$4)*Inputs!H$38,0)</f>
        <v>0</v>
      </c>
      <c r="AU3471">
        <f>IF(OR($D3471="51",$D3471="52",$D3471="61"),(AE3471/'Totals and Drop Down Lists'!AA$4)*Inputs!I$38,0)</f>
        <v>0</v>
      </c>
      <c r="AV3471">
        <f>IF(OR($D3471="51",$D3471="52",$D3471="61"),(AF3471/'Totals and Drop Down Lists'!AB$4)*Inputs!J$38,0)</f>
        <v>0</v>
      </c>
      <c r="AW3471">
        <f>IF(OR($D3471="51",$D3471="52",$D3471="61"),(AG3471/'Totals and Drop Down Lists'!AC$4)*Inputs!K$38,0)</f>
        <v>0</v>
      </c>
      <c r="AX3471">
        <f>IF(OR($D3471="51",$D3471="52",$D3471="61"),(AH3471/'Totals and Drop Down Lists'!AD$4)*Inputs!L$38,0)</f>
        <v>0</v>
      </c>
      <c r="AY3471">
        <f>IF(OR($D3471="51",$D3471="52",$D3471="61"),0,(AA3471/'Totals and Drop Down Lists'!W$5)*Inputs!E$39)</f>
        <v>0</v>
      </c>
      <c r="AZ3471">
        <f>IF(OR($D3471="51",$D3471="52",$D3471="61"),0,(AB3471/'Totals and Drop Down Lists'!X$5)*Inputs!F$39)</f>
        <v>0</v>
      </c>
      <c r="BA3471">
        <f>IF(OR($D3471="51",$D3471="52",$D3471="61"),0,(AC3471/'Totals and Drop Down Lists'!Y$5)*Inputs!G$39)</f>
        <v>0</v>
      </c>
      <c r="BB3471">
        <f>IF(OR($D3471="51",$D3471="52",$D3471="61"),0,(AD3471/'Totals and Drop Down Lists'!Z$5)*Inputs!H$39)</f>
        <v>0</v>
      </c>
      <c r="BC3471">
        <f>IF(OR($D3471="51",$D3471="52",$D3471="61"),0,(AE3471/'Totals and Drop Down Lists'!AA$5)*Inputs!I$39)</f>
        <v>0</v>
      </c>
      <c r="BD3471">
        <f>IF(OR($D3471="51",$D3471="52",$D3471="61"),0,(AF3471/'Totals and Drop Down Lists'!AB$5)*Inputs!J$39)</f>
        <v>0</v>
      </c>
      <c r="BE3471">
        <f>IF(OR($D3471="51",$D3471="52",$D3471="61"),0,(AG3471/'Totals and Drop Down Lists'!AC$5)*Inputs!K$39)</f>
        <v>0</v>
      </c>
      <c r="BF3471">
        <f>IF(OR($D3471="51",$D3471="52",$D3471="61"),0,(AH3471/'Totals and Drop Down Lists'!AD$5)*Inputs!L$39)</f>
        <v>0</v>
      </c>
      <c r="BG3471" s="10">
        <f t="shared" si="487"/>
        <v>17392.545518177871</v>
      </c>
    </row>
    <row r="3472" spans="1:59">
      <c r="A3472" s="1" t="s">
        <v>7679</v>
      </c>
      <c r="B3472" s="1" t="s">
        <v>5992</v>
      </c>
      <c r="C3472" s="1" t="s">
        <v>2427</v>
      </c>
      <c r="D3472" s="1" t="s">
        <v>25</v>
      </c>
      <c r="E3472" s="1" t="s">
        <v>6210</v>
      </c>
      <c r="F3472" s="2">
        <v>78636</v>
      </c>
      <c r="G3472" s="2">
        <v>518</v>
      </c>
      <c r="H3472" s="2">
        <v>34</v>
      </c>
      <c r="I3472" s="2">
        <v>14559</v>
      </c>
      <c r="J3472" s="2">
        <v>29732</v>
      </c>
      <c r="K3472" s="2">
        <v>7495</v>
      </c>
      <c r="L3472" s="2">
        <v>470</v>
      </c>
      <c r="M3472" s="2">
        <v>73</v>
      </c>
      <c r="N3472" s="2">
        <v>4</v>
      </c>
      <c r="O3472" s="2">
        <v>264</v>
      </c>
      <c r="P3472" s="2">
        <v>106</v>
      </c>
      <c r="Q3472" s="2">
        <v>0</v>
      </c>
      <c r="R3472" s="2">
        <v>865</v>
      </c>
      <c r="S3472" s="2">
        <v>4802500</v>
      </c>
      <c r="T3472" s="2">
        <v>283519700</v>
      </c>
      <c r="U3472" s="2">
        <v>555</v>
      </c>
      <c r="V3472" s="2">
        <v>611</v>
      </c>
      <c r="W3472" s="2">
        <v>15</v>
      </c>
      <c r="X3472" s="2">
        <v>1560</v>
      </c>
      <c r="Y3472" s="2">
        <v>240</v>
      </c>
      <c r="Z3472" s="2">
        <v>859</v>
      </c>
      <c r="AA3472" s="9">
        <f t="shared" si="488"/>
        <v>78636</v>
      </c>
      <c r="AB3472" s="9">
        <f t="shared" si="489"/>
        <v>14007</v>
      </c>
      <c r="AC3472" s="9">
        <f t="shared" si="490"/>
        <v>1782</v>
      </c>
      <c r="AD3472" s="9">
        <f t="shared" si="491"/>
        <v>865</v>
      </c>
      <c r="AE3472" s="44">
        <f t="shared" si="492"/>
        <v>1.3195168370102559E-4</v>
      </c>
      <c r="AF3472" s="9">
        <f t="shared" si="493"/>
        <v>934</v>
      </c>
      <c r="AG3472" s="9">
        <f t="shared" si="486"/>
        <v>1099</v>
      </c>
      <c r="AH3472" s="44">
        <f t="shared" si="494"/>
        <v>1.0308519381095537E-4</v>
      </c>
      <c r="AI3472">
        <f>AA3472/'Totals and Drop Down Lists'!W$6*Inputs!E$37</f>
        <v>71333.893056636472</v>
      </c>
      <c r="AJ3472">
        <f>AB3472/'Totals and Drop Down Lists'!X$6*Inputs!F$37</f>
        <v>46088.453268876139</v>
      </c>
      <c r="AK3472">
        <f>AC3472/'Totals and Drop Down Lists'!Y$6*Inputs!G$37</f>
        <v>11747.545935214861</v>
      </c>
      <c r="AL3472">
        <f>AD3472/'Totals and Drop Down Lists'!Z$6*Inputs!H$37</f>
        <v>6935.1385985447132</v>
      </c>
      <c r="AM3472">
        <f>AE3472/'Totals and Drop Down Lists'!AA$6*Inputs!I$37</f>
        <v>16426.579382638072</v>
      </c>
      <c r="AN3472">
        <f>AF3472/'Totals and Drop Down Lists'!AB$6*Inputs!J$37</f>
        <v>18639.551393081991</v>
      </c>
      <c r="AO3472">
        <f>AG3472/'Totals and Drop Down Lists'!AC$6*Inputs!K$37</f>
        <v>20467.310220821688</v>
      </c>
      <c r="AP3472">
        <f>AH3472/'Totals and Drop Down Lists'!AD$6*Inputs!L$37</f>
        <v>24259.029283907566</v>
      </c>
      <c r="AQ3472">
        <f>IF(OR($D3472="51",$D3472="52",$D3472="61"),(AA3472/'Totals and Drop Down Lists'!W$4)*Inputs!E$38,0)</f>
        <v>0</v>
      </c>
      <c r="AR3472">
        <f>IF(OR($D3472="51",$D3472="52",$D3472="61"),(AB3472/'Totals and Drop Down Lists'!X$4)*Inputs!F$38,0)</f>
        <v>0</v>
      </c>
      <c r="AS3472">
        <f>IF(OR($D3472="51",$D3472="52",$D3472="61"),(AC3472/'Totals and Drop Down Lists'!Y$4)*Inputs!G$38,0)</f>
        <v>0</v>
      </c>
      <c r="AT3472">
        <f>IF(OR($D3472="51",$D3472="52",$D3472="61"),(AD3472/'Totals and Drop Down Lists'!Z$4)*Inputs!H$38,0)</f>
        <v>0</v>
      </c>
      <c r="AU3472">
        <f>IF(OR($D3472="51",$D3472="52",$D3472="61"),(AE3472/'Totals and Drop Down Lists'!AA$4)*Inputs!I$38,0)</f>
        <v>0</v>
      </c>
      <c r="AV3472">
        <f>IF(OR($D3472="51",$D3472="52",$D3472="61"),(AF3472/'Totals and Drop Down Lists'!AB$4)*Inputs!J$38,0)</f>
        <v>0</v>
      </c>
      <c r="AW3472">
        <f>IF(OR($D3472="51",$D3472="52",$D3472="61"),(AG3472/'Totals and Drop Down Lists'!AC$4)*Inputs!K$38,0)</f>
        <v>0</v>
      </c>
      <c r="AX3472">
        <f>IF(OR($D3472="51",$D3472="52",$D3472="61"),(AH3472/'Totals and Drop Down Lists'!AD$4)*Inputs!L$38,0)</f>
        <v>0</v>
      </c>
      <c r="AY3472">
        <f>IF(OR($D3472="51",$D3472="52",$D3472="61"),0,(AA3472/'Totals and Drop Down Lists'!W$5)*Inputs!E$39)</f>
        <v>0</v>
      </c>
      <c r="AZ3472">
        <f>IF(OR($D3472="51",$D3472="52",$D3472="61"),0,(AB3472/'Totals and Drop Down Lists'!X$5)*Inputs!F$39)</f>
        <v>0</v>
      </c>
      <c r="BA3472">
        <f>IF(OR($D3472="51",$D3472="52",$D3472="61"),0,(AC3472/'Totals and Drop Down Lists'!Y$5)*Inputs!G$39)</f>
        <v>0</v>
      </c>
      <c r="BB3472">
        <f>IF(OR($D3472="51",$D3472="52",$D3472="61"),0,(AD3472/'Totals and Drop Down Lists'!Z$5)*Inputs!H$39)</f>
        <v>0</v>
      </c>
      <c r="BC3472">
        <f>IF(OR($D3472="51",$D3472="52",$D3472="61"),0,(AE3472/'Totals and Drop Down Lists'!AA$5)*Inputs!I$39)</f>
        <v>0</v>
      </c>
      <c r="BD3472">
        <f>IF(OR($D3472="51",$D3472="52",$D3472="61"),0,(AF3472/'Totals and Drop Down Lists'!AB$5)*Inputs!J$39)</f>
        <v>0</v>
      </c>
      <c r="BE3472">
        <f>IF(OR($D3472="51",$D3472="52",$D3472="61"),0,(AG3472/'Totals and Drop Down Lists'!AC$5)*Inputs!K$39)</f>
        <v>0</v>
      </c>
      <c r="BF3472">
        <f>IF(OR($D3472="51",$D3472="52",$D3472="61"),0,(AH3472/'Totals and Drop Down Lists'!AD$5)*Inputs!L$39)</f>
        <v>0</v>
      </c>
      <c r="BG3472" s="10">
        <f t="shared" si="487"/>
        <v>215897.50113972148</v>
      </c>
    </row>
    <row r="3473" spans="1:59">
      <c r="A3473" s="1" t="s">
        <v>7679</v>
      </c>
      <c r="B3473" s="1" t="s">
        <v>5992</v>
      </c>
      <c r="C3473" s="1" t="s">
        <v>4058</v>
      </c>
      <c r="D3473" s="1" t="s">
        <v>215</v>
      </c>
      <c r="E3473" s="1" t="s">
        <v>6211</v>
      </c>
      <c r="F3473" s="2">
        <v>430094</v>
      </c>
      <c r="G3473" s="2">
        <v>5154</v>
      </c>
      <c r="H3473" s="2">
        <v>147</v>
      </c>
      <c r="I3473" s="2">
        <v>171132</v>
      </c>
      <c r="J3473" s="2">
        <v>109373</v>
      </c>
      <c r="K3473" s="2">
        <v>28364</v>
      </c>
      <c r="L3473" s="2">
        <v>8384</v>
      </c>
      <c r="M3473" s="2">
        <v>2677</v>
      </c>
      <c r="N3473" s="2">
        <v>1490</v>
      </c>
      <c r="O3473" s="2">
        <v>4042</v>
      </c>
      <c r="P3473" s="2">
        <v>1724</v>
      </c>
      <c r="Q3473" s="2">
        <v>971</v>
      </c>
      <c r="R3473" s="2">
        <v>2025</v>
      </c>
      <c r="S3473" s="2">
        <v>13437400</v>
      </c>
      <c r="T3473" s="2">
        <v>702794000</v>
      </c>
      <c r="U3473" s="2">
        <v>1767</v>
      </c>
      <c r="V3473" s="2">
        <v>3513</v>
      </c>
      <c r="W3473" s="2">
        <v>170</v>
      </c>
      <c r="X3473" s="2">
        <v>11185</v>
      </c>
      <c r="Y3473" s="2">
        <v>2374</v>
      </c>
      <c r="Z3473" s="2">
        <v>5738</v>
      </c>
      <c r="AA3473" s="9">
        <f t="shared" si="488"/>
        <v>430094</v>
      </c>
      <c r="AB3473" s="9">
        <f t="shared" si="489"/>
        <v>165831</v>
      </c>
      <c r="AC3473" s="9">
        <f t="shared" si="490"/>
        <v>21313</v>
      </c>
      <c r="AD3473" s="9">
        <f t="shared" si="491"/>
        <v>2025</v>
      </c>
      <c r="AE3473" s="44">
        <f t="shared" si="492"/>
        <v>5.137130694031608E-4</v>
      </c>
      <c r="AF3473" s="9">
        <f t="shared" si="493"/>
        <v>7502</v>
      </c>
      <c r="AG3473" s="9">
        <f t="shared" si="486"/>
        <v>8112</v>
      </c>
      <c r="AH3473" s="44">
        <f t="shared" si="494"/>
        <v>7.8277397905543379E-4</v>
      </c>
      <c r="AI3473">
        <f>AA3473/'Totals and Drop Down Lists'!W$6*Inputs!E$37</f>
        <v>390155.64627271233</v>
      </c>
      <c r="AJ3473">
        <f>AB3473/'Totals and Drop Down Lists'!X$6*Inputs!F$37</f>
        <v>545648.19690376241</v>
      </c>
      <c r="AK3473">
        <f>AC3473/'Totals and Drop Down Lists'!Y$6*Inputs!G$37</f>
        <v>140502.4952397499</v>
      </c>
      <c r="AL3473">
        <f>AD3473/'Totals and Drop Down Lists'!Z$6*Inputs!H$37</f>
        <v>16235.440071737625</v>
      </c>
      <c r="AM3473">
        <f>AE3473/'Totals and Drop Down Lists'!AA$6*Inputs!I$37</f>
        <v>63951.806280620382</v>
      </c>
      <c r="AN3473">
        <f>AF3473/'Totals and Drop Down Lists'!AB$6*Inputs!J$37</f>
        <v>149715.11193886626</v>
      </c>
      <c r="AO3473">
        <f>AG3473/'Totals and Drop Down Lists'!AC$6*Inputs!K$37</f>
        <v>151074.44996479122</v>
      </c>
      <c r="AP3473">
        <f>AH3473/'Totals and Drop Down Lists'!AD$6*Inputs!L$37</f>
        <v>184210.12929762303</v>
      </c>
      <c r="AQ3473">
        <f>IF(OR($D3473="51",$D3473="52",$D3473="61"),(AA3473/'Totals and Drop Down Lists'!W$4)*Inputs!E$38,0)</f>
        <v>0</v>
      </c>
      <c r="AR3473">
        <f>IF(OR($D3473="51",$D3473="52",$D3473="61"),(AB3473/'Totals and Drop Down Lists'!X$4)*Inputs!F$38,0)</f>
        <v>0</v>
      </c>
      <c r="AS3473">
        <f>IF(OR($D3473="51",$D3473="52",$D3473="61"),(AC3473/'Totals and Drop Down Lists'!Y$4)*Inputs!G$38,0)</f>
        <v>0</v>
      </c>
      <c r="AT3473">
        <f>IF(OR($D3473="51",$D3473="52",$D3473="61"),(AD3473/'Totals and Drop Down Lists'!Z$4)*Inputs!H$38,0)</f>
        <v>0</v>
      </c>
      <c r="AU3473">
        <f>IF(OR($D3473="51",$D3473="52",$D3473="61"),(AE3473/'Totals and Drop Down Lists'!AA$4)*Inputs!I$38,0)</f>
        <v>0</v>
      </c>
      <c r="AV3473">
        <f>IF(OR($D3473="51",$D3473="52",$D3473="61"),(AF3473/'Totals and Drop Down Lists'!AB$4)*Inputs!J$38,0)</f>
        <v>0</v>
      </c>
      <c r="AW3473">
        <f>IF(OR($D3473="51",$D3473="52",$D3473="61"),(AG3473/'Totals and Drop Down Lists'!AC$4)*Inputs!K$38,0)</f>
        <v>0</v>
      </c>
      <c r="AX3473">
        <f>IF(OR($D3473="51",$D3473="52",$D3473="61"),(AH3473/'Totals and Drop Down Lists'!AD$4)*Inputs!L$38,0)</f>
        <v>0</v>
      </c>
      <c r="AY3473">
        <f>IF(OR($D3473="51",$D3473="52",$D3473="61"),0,(AA3473/'Totals and Drop Down Lists'!W$5)*Inputs!E$39)</f>
        <v>0</v>
      </c>
      <c r="AZ3473">
        <f>IF(OR($D3473="51",$D3473="52",$D3473="61"),0,(AB3473/'Totals and Drop Down Lists'!X$5)*Inputs!F$39)</f>
        <v>0</v>
      </c>
      <c r="BA3473">
        <f>IF(OR($D3473="51",$D3473="52",$D3473="61"),0,(AC3473/'Totals and Drop Down Lists'!Y$5)*Inputs!G$39)</f>
        <v>0</v>
      </c>
      <c r="BB3473">
        <f>IF(OR($D3473="51",$D3473="52",$D3473="61"),0,(AD3473/'Totals and Drop Down Lists'!Z$5)*Inputs!H$39)</f>
        <v>0</v>
      </c>
      <c r="BC3473">
        <f>IF(OR($D3473="51",$D3473="52",$D3473="61"),0,(AE3473/'Totals and Drop Down Lists'!AA$5)*Inputs!I$39)</f>
        <v>0</v>
      </c>
      <c r="BD3473">
        <f>IF(OR($D3473="51",$D3473="52",$D3473="61"),0,(AF3473/'Totals and Drop Down Lists'!AB$5)*Inputs!J$39)</f>
        <v>0</v>
      </c>
      <c r="BE3473">
        <f>IF(OR($D3473="51",$D3473="52",$D3473="61"),0,(AG3473/'Totals and Drop Down Lists'!AC$5)*Inputs!K$39)</f>
        <v>0</v>
      </c>
      <c r="BF3473">
        <f>IF(OR($D3473="51",$D3473="52",$D3473="61"),0,(AH3473/'Totals and Drop Down Lists'!AD$5)*Inputs!L$39)</f>
        <v>0</v>
      </c>
      <c r="BG3473" s="10">
        <f t="shared" si="487"/>
        <v>1641493.2759698634</v>
      </c>
    </row>
    <row r="3474" spans="1:59">
      <c r="A3474" s="1" t="s">
        <v>7679</v>
      </c>
      <c r="B3474" s="1" t="s">
        <v>5992</v>
      </c>
      <c r="C3474" s="1" t="s">
        <v>6212</v>
      </c>
      <c r="D3474" s="1" t="s">
        <v>25</v>
      </c>
      <c r="E3474" s="1" t="s">
        <v>6213</v>
      </c>
      <c r="F3474" s="2">
        <v>23115</v>
      </c>
      <c r="G3474" s="2">
        <v>458</v>
      </c>
      <c r="H3474" s="2">
        <v>2</v>
      </c>
      <c r="I3474" s="2">
        <v>3518</v>
      </c>
      <c r="J3474" s="2">
        <v>7973</v>
      </c>
      <c r="K3474" s="2">
        <v>2413</v>
      </c>
      <c r="L3474" s="2">
        <v>108</v>
      </c>
      <c r="M3474" s="2">
        <v>38</v>
      </c>
      <c r="N3474" s="2">
        <v>0</v>
      </c>
      <c r="O3474" s="2">
        <v>162</v>
      </c>
      <c r="P3474" s="2">
        <v>8</v>
      </c>
      <c r="Q3474" s="2">
        <v>0</v>
      </c>
      <c r="R3474" s="2">
        <v>377</v>
      </c>
      <c r="S3474" s="2">
        <v>1451300</v>
      </c>
      <c r="T3474" s="2">
        <v>98334700</v>
      </c>
      <c r="U3474" s="2">
        <v>204</v>
      </c>
      <c r="V3474" s="2">
        <v>122</v>
      </c>
      <c r="W3474" s="2">
        <v>0</v>
      </c>
      <c r="X3474" s="2">
        <v>401</v>
      </c>
      <c r="Y3474" s="2">
        <v>59</v>
      </c>
      <c r="Z3474" s="2">
        <v>177</v>
      </c>
      <c r="AA3474" s="9">
        <f t="shared" si="488"/>
        <v>23115</v>
      </c>
      <c r="AB3474" s="9">
        <f t="shared" si="489"/>
        <v>3058</v>
      </c>
      <c r="AC3474" s="9">
        <f t="shared" si="490"/>
        <v>693</v>
      </c>
      <c r="AD3474" s="9">
        <f t="shared" si="491"/>
        <v>377</v>
      </c>
      <c r="AE3474" s="44">
        <f t="shared" si="492"/>
        <v>5.1002171310384353E-5</v>
      </c>
      <c r="AF3474" s="9">
        <f t="shared" si="493"/>
        <v>279</v>
      </c>
      <c r="AG3474" s="9">
        <f t="shared" si="486"/>
        <v>236</v>
      </c>
      <c r="AH3474" s="44">
        <f t="shared" si="494"/>
        <v>2.6576552704455348E-5</v>
      </c>
      <c r="AI3474">
        <f>AA3474/'Totals and Drop Down Lists'!W$6*Inputs!E$37</f>
        <v>20968.550511269041</v>
      </c>
      <c r="AJ3474">
        <f>AB3474/'Totals and Drop Down Lists'!X$6*Inputs!F$37</f>
        <v>10062.004004870654</v>
      </c>
      <c r="AK3474">
        <f>AC3474/'Totals and Drop Down Lists'!Y$6*Inputs!G$37</f>
        <v>4568.4900859168902</v>
      </c>
      <c r="AL3474">
        <f>AD3474/'Totals and Drop Down Lists'!Z$6*Inputs!H$37</f>
        <v>3022.5979787876959</v>
      </c>
      <c r="AM3474">
        <f>AE3474/'Totals and Drop Down Lists'!AA$6*Inputs!I$37</f>
        <v>6349.2271732976978</v>
      </c>
      <c r="AN3474">
        <f>AF3474/'Totals and Drop Down Lists'!AB$6*Inputs!J$37</f>
        <v>5567.9173861561831</v>
      </c>
      <c r="AO3474">
        <f>AG3474/'Totals and Drop Down Lists'!AC$6*Inputs!K$37</f>
        <v>4395.1639782656221</v>
      </c>
      <c r="AP3474">
        <f>AH3474/'Totals and Drop Down Lists'!AD$6*Inputs!L$37</f>
        <v>6254.2577307952579</v>
      </c>
      <c r="AQ3474">
        <f>IF(OR($D3474="51",$D3474="52",$D3474="61"),(AA3474/'Totals and Drop Down Lists'!W$4)*Inputs!E$38,0)</f>
        <v>0</v>
      </c>
      <c r="AR3474">
        <f>IF(OR($D3474="51",$D3474="52",$D3474="61"),(AB3474/'Totals and Drop Down Lists'!X$4)*Inputs!F$38,0)</f>
        <v>0</v>
      </c>
      <c r="AS3474">
        <f>IF(OR($D3474="51",$D3474="52",$D3474="61"),(AC3474/'Totals and Drop Down Lists'!Y$4)*Inputs!G$38,0)</f>
        <v>0</v>
      </c>
      <c r="AT3474">
        <f>IF(OR($D3474="51",$D3474="52",$D3474="61"),(AD3474/'Totals and Drop Down Lists'!Z$4)*Inputs!H$38,0)</f>
        <v>0</v>
      </c>
      <c r="AU3474">
        <f>IF(OR($D3474="51",$D3474="52",$D3474="61"),(AE3474/'Totals and Drop Down Lists'!AA$4)*Inputs!I$38,0)</f>
        <v>0</v>
      </c>
      <c r="AV3474">
        <f>IF(OR($D3474="51",$D3474="52",$D3474="61"),(AF3474/'Totals and Drop Down Lists'!AB$4)*Inputs!J$38,0)</f>
        <v>0</v>
      </c>
      <c r="AW3474">
        <f>IF(OR($D3474="51",$D3474="52",$D3474="61"),(AG3474/'Totals and Drop Down Lists'!AC$4)*Inputs!K$38,0)</f>
        <v>0</v>
      </c>
      <c r="AX3474">
        <f>IF(OR($D3474="51",$D3474="52",$D3474="61"),(AH3474/'Totals and Drop Down Lists'!AD$4)*Inputs!L$38,0)</f>
        <v>0</v>
      </c>
      <c r="AY3474">
        <f>IF(OR($D3474="51",$D3474="52",$D3474="61"),0,(AA3474/'Totals and Drop Down Lists'!W$5)*Inputs!E$39)</f>
        <v>0</v>
      </c>
      <c r="AZ3474">
        <f>IF(OR($D3474="51",$D3474="52",$D3474="61"),0,(AB3474/'Totals and Drop Down Lists'!X$5)*Inputs!F$39)</f>
        <v>0</v>
      </c>
      <c r="BA3474">
        <f>IF(OR($D3474="51",$D3474="52",$D3474="61"),0,(AC3474/'Totals and Drop Down Lists'!Y$5)*Inputs!G$39)</f>
        <v>0</v>
      </c>
      <c r="BB3474">
        <f>IF(OR($D3474="51",$D3474="52",$D3474="61"),0,(AD3474/'Totals and Drop Down Lists'!Z$5)*Inputs!H$39)</f>
        <v>0</v>
      </c>
      <c r="BC3474">
        <f>IF(OR($D3474="51",$D3474="52",$D3474="61"),0,(AE3474/'Totals and Drop Down Lists'!AA$5)*Inputs!I$39)</f>
        <v>0</v>
      </c>
      <c r="BD3474">
        <f>IF(OR($D3474="51",$D3474="52",$D3474="61"),0,(AF3474/'Totals and Drop Down Lists'!AB$5)*Inputs!J$39)</f>
        <v>0</v>
      </c>
      <c r="BE3474">
        <f>IF(OR($D3474="51",$D3474="52",$D3474="61"),0,(AG3474/'Totals and Drop Down Lists'!AC$5)*Inputs!K$39)</f>
        <v>0</v>
      </c>
      <c r="BF3474">
        <f>IF(OR($D3474="51",$D3474="52",$D3474="61"),0,(AH3474/'Totals and Drop Down Lists'!AD$5)*Inputs!L$39)</f>
        <v>0</v>
      </c>
      <c r="BG3474" s="10">
        <f t="shared" si="487"/>
        <v>61188.208849359035</v>
      </c>
    </row>
    <row r="3475" spans="1:59">
      <c r="A3475" s="1" t="s">
        <v>7679</v>
      </c>
      <c r="B3475" s="1" t="s">
        <v>5992</v>
      </c>
      <c r="C3475" s="1" t="s">
        <v>6214</v>
      </c>
      <c r="D3475" s="1" t="s">
        <v>25</v>
      </c>
      <c r="E3475" s="1" t="s">
        <v>6215</v>
      </c>
      <c r="F3475" s="2">
        <v>51756</v>
      </c>
      <c r="G3475" s="2">
        <v>172</v>
      </c>
      <c r="H3475" s="2">
        <v>0</v>
      </c>
      <c r="I3475" s="2">
        <v>6190</v>
      </c>
      <c r="J3475" s="2">
        <v>20758</v>
      </c>
      <c r="K3475" s="2">
        <v>4691</v>
      </c>
      <c r="L3475" s="2">
        <v>159</v>
      </c>
      <c r="M3475" s="2">
        <v>10</v>
      </c>
      <c r="N3475" s="2">
        <v>38</v>
      </c>
      <c r="O3475" s="2">
        <v>161</v>
      </c>
      <c r="P3475" s="2">
        <v>28</v>
      </c>
      <c r="Q3475" s="2">
        <v>23</v>
      </c>
      <c r="R3475" s="2">
        <v>473</v>
      </c>
      <c r="S3475" s="2">
        <v>3796200</v>
      </c>
      <c r="T3475" s="2">
        <v>204004200</v>
      </c>
      <c r="U3475" s="2">
        <v>264</v>
      </c>
      <c r="V3475" s="2">
        <v>252</v>
      </c>
      <c r="W3475" s="2">
        <v>0</v>
      </c>
      <c r="X3475" s="2">
        <v>854</v>
      </c>
      <c r="Y3475" s="2">
        <v>215</v>
      </c>
      <c r="Z3475" s="2">
        <v>478</v>
      </c>
      <c r="AA3475" s="9">
        <f t="shared" si="488"/>
        <v>51756</v>
      </c>
      <c r="AB3475" s="9">
        <f t="shared" si="489"/>
        <v>6018</v>
      </c>
      <c r="AC3475" s="9">
        <f t="shared" si="490"/>
        <v>892</v>
      </c>
      <c r="AD3475" s="9">
        <f t="shared" si="491"/>
        <v>473</v>
      </c>
      <c r="AE3475" s="44">
        <f t="shared" si="492"/>
        <v>7.4035692715782622E-5</v>
      </c>
      <c r="AF3475" s="9">
        <f t="shared" si="493"/>
        <v>602</v>
      </c>
      <c r="AG3475" s="9">
        <f t="shared" si="486"/>
        <v>693</v>
      </c>
      <c r="AH3475" s="44">
        <f t="shared" si="494"/>
        <v>5.8272579930594846E-5</v>
      </c>
      <c r="AI3475">
        <f>AA3475/'Totals and Drop Down Lists'!W$6*Inputs!E$37</f>
        <v>46949.958912448215</v>
      </c>
      <c r="AJ3475">
        <f>AB3475/'Totals and Drop Down Lists'!X$6*Inputs!F$37</f>
        <v>19801.550065831132</v>
      </c>
      <c r="AK3475">
        <f>AC3475/'Totals and Drop Down Lists'!Y$6*Inputs!G$37</f>
        <v>5880.3653053937469</v>
      </c>
      <c r="AL3475">
        <f>AD3475/'Totals and Drop Down Lists'!Z$6*Inputs!H$37</f>
        <v>3792.2781007071094</v>
      </c>
      <c r="AM3475">
        <f>AE3475/'Totals and Drop Down Lists'!AA$6*Inputs!I$37</f>
        <v>9216.655289522083</v>
      </c>
      <c r="AN3475">
        <f>AF3475/'Totals and Drop Down Lists'!AB$6*Inputs!J$37</f>
        <v>12013.929270487535</v>
      </c>
      <c r="AO3475">
        <f>AG3475/'Totals and Drop Down Lists'!AC$6*Inputs!K$37</f>
        <v>12906.138292110491</v>
      </c>
      <c r="AP3475">
        <f>AH3475/'Totals and Drop Down Lists'!AD$6*Inputs!L$37</f>
        <v>13713.280935160939</v>
      </c>
      <c r="AQ3475">
        <f>IF(OR($D3475="51",$D3475="52",$D3475="61"),(AA3475/'Totals and Drop Down Lists'!W$4)*Inputs!E$38,0)</f>
        <v>0</v>
      </c>
      <c r="AR3475">
        <f>IF(OR($D3475="51",$D3475="52",$D3475="61"),(AB3475/'Totals and Drop Down Lists'!X$4)*Inputs!F$38,0)</f>
        <v>0</v>
      </c>
      <c r="AS3475">
        <f>IF(OR($D3475="51",$D3475="52",$D3475="61"),(AC3475/'Totals and Drop Down Lists'!Y$4)*Inputs!G$38,0)</f>
        <v>0</v>
      </c>
      <c r="AT3475">
        <f>IF(OR($D3475="51",$D3475="52",$D3475="61"),(AD3475/'Totals and Drop Down Lists'!Z$4)*Inputs!H$38,0)</f>
        <v>0</v>
      </c>
      <c r="AU3475">
        <f>IF(OR($D3475="51",$D3475="52",$D3475="61"),(AE3475/'Totals and Drop Down Lists'!AA$4)*Inputs!I$38,0)</f>
        <v>0</v>
      </c>
      <c r="AV3475">
        <f>IF(OR($D3475="51",$D3475="52",$D3475="61"),(AF3475/'Totals and Drop Down Lists'!AB$4)*Inputs!J$38,0)</f>
        <v>0</v>
      </c>
      <c r="AW3475">
        <f>IF(OR($D3475="51",$D3475="52",$D3475="61"),(AG3475/'Totals and Drop Down Lists'!AC$4)*Inputs!K$38,0)</f>
        <v>0</v>
      </c>
      <c r="AX3475">
        <f>IF(OR($D3475="51",$D3475="52",$D3475="61"),(AH3475/'Totals and Drop Down Lists'!AD$4)*Inputs!L$38,0)</f>
        <v>0</v>
      </c>
      <c r="AY3475">
        <f>IF(OR($D3475="51",$D3475="52",$D3475="61"),0,(AA3475/'Totals and Drop Down Lists'!W$5)*Inputs!E$39)</f>
        <v>0</v>
      </c>
      <c r="AZ3475">
        <f>IF(OR($D3475="51",$D3475="52",$D3475="61"),0,(AB3475/'Totals and Drop Down Lists'!X$5)*Inputs!F$39)</f>
        <v>0</v>
      </c>
      <c r="BA3475">
        <f>IF(OR($D3475="51",$D3475="52",$D3475="61"),0,(AC3475/'Totals and Drop Down Lists'!Y$5)*Inputs!G$39)</f>
        <v>0</v>
      </c>
      <c r="BB3475">
        <f>IF(OR($D3475="51",$D3475="52",$D3475="61"),0,(AD3475/'Totals and Drop Down Lists'!Z$5)*Inputs!H$39)</f>
        <v>0</v>
      </c>
      <c r="BC3475">
        <f>IF(OR($D3475="51",$D3475="52",$D3475="61"),0,(AE3475/'Totals and Drop Down Lists'!AA$5)*Inputs!I$39)</f>
        <v>0</v>
      </c>
      <c r="BD3475">
        <f>IF(OR($D3475="51",$D3475="52",$D3475="61"),0,(AF3475/'Totals and Drop Down Lists'!AB$5)*Inputs!J$39)</f>
        <v>0</v>
      </c>
      <c r="BE3475">
        <f>IF(OR($D3475="51",$D3475="52",$D3475="61"),0,(AG3475/'Totals and Drop Down Lists'!AC$5)*Inputs!K$39)</f>
        <v>0</v>
      </c>
      <c r="BF3475">
        <f>IF(OR($D3475="51",$D3475="52",$D3475="61"),0,(AH3475/'Totals and Drop Down Lists'!AD$5)*Inputs!L$39)</f>
        <v>0</v>
      </c>
      <c r="BG3475" s="10">
        <f t="shared" si="487"/>
        <v>124274.15617166125</v>
      </c>
    </row>
    <row r="3476" spans="1:59">
      <c r="A3476" s="1" t="s">
        <v>7679</v>
      </c>
      <c r="B3476" s="1" t="s">
        <v>5992</v>
      </c>
      <c r="C3476" s="1" t="s">
        <v>2764</v>
      </c>
      <c r="D3476" s="1" t="s">
        <v>25</v>
      </c>
      <c r="E3476" s="1" t="s">
        <v>6216</v>
      </c>
      <c r="F3476" s="2">
        <v>35295</v>
      </c>
      <c r="G3476" s="2">
        <v>225</v>
      </c>
      <c r="H3476" s="2">
        <v>0</v>
      </c>
      <c r="I3476" s="2">
        <v>6667</v>
      </c>
      <c r="J3476" s="2">
        <v>13303</v>
      </c>
      <c r="K3476" s="2">
        <v>3660</v>
      </c>
      <c r="L3476" s="2">
        <v>191</v>
      </c>
      <c r="M3476" s="2">
        <v>75</v>
      </c>
      <c r="N3476" s="2">
        <v>11</v>
      </c>
      <c r="O3476" s="2">
        <v>199</v>
      </c>
      <c r="P3476" s="2">
        <v>9</v>
      </c>
      <c r="Q3476" s="2">
        <v>0</v>
      </c>
      <c r="R3476" s="2">
        <v>1094</v>
      </c>
      <c r="S3476" s="2">
        <v>2230400</v>
      </c>
      <c r="T3476" s="2">
        <v>127053300</v>
      </c>
      <c r="U3476" s="2">
        <v>284</v>
      </c>
      <c r="V3476" s="2">
        <v>213</v>
      </c>
      <c r="W3476" s="2">
        <v>35</v>
      </c>
      <c r="X3476" s="2">
        <v>799</v>
      </c>
      <c r="Y3476" s="2">
        <v>96</v>
      </c>
      <c r="Z3476" s="2">
        <v>468</v>
      </c>
      <c r="AA3476" s="9">
        <f t="shared" si="488"/>
        <v>35295</v>
      </c>
      <c r="AB3476" s="9">
        <f t="shared" si="489"/>
        <v>6442</v>
      </c>
      <c r="AC3476" s="9">
        <f t="shared" si="490"/>
        <v>1579</v>
      </c>
      <c r="AD3476" s="9">
        <f t="shared" si="491"/>
        <v>1094</v>
      </c>
      <c r="AE3476" s="44">
        <f t="shared" si="492"/>
        <v>7.0324777317287671E-5</v>
      </c>
      <c r="AF3476" s="9">
        <f t="shared" si="493"/>
        <v>551</v>
      </c>
      <c r="AG3476" s="9">
        <f t="shared" si="486"/>
        <v>564</v>
      </c>
      <c r="AH3476" s="44">
        <f t="shared" si="494"/>
        <v>5.7737993143098467E-5</v>
      </c>
      <c r="AI3476">
        <f>AA3476/'Totals and Drop Down Lists'!W$6*Inputs!E$37</f>
        <v>32017.520670354344</v>
      </c>
      <c r="AJ3476">
        <f>AB3476/'Totals and Drop Down Lists'!X$6*Inputs!F$37</f>
        <v>21196.674231320063</v>
      </c>
      <c r="AK3476">
        <f>AC3476/'Totals and Drop Down Lists'!Y$6*Inputs!G$37</f>
        <v>10409.301364592742</v>
      </c>
      <c r="AL3476">
        <f>AD3476/'Totals and Drop Down Lists'!Z$6*Inputs!H$37</f>
        <v>8771.1463893733144</v>
      </c>
      <c r="AM3476">
        <f>AE3476/'Totals and Drop Down Lists'!AA$6*Inputs!I$37</f>
        <v>8754.6858423284557</v>
      </c>
      <c r="AN3476">
        <f>AF3476/'Totals and Drop Down Lists'!AB$6*Inputs!J$37</f>
        <v>10996.137920329953</v>
      </c>
      <c r="AO3476">
        <f>AG3476/'Totals and Drop Down Lists'!AC$6*Inputs!K$37</f>
        <v>10503.696965007672</v>
      </c>
      <c r="AP3476">
        <f>AH3476/'Totals and Drop Down Lists'!AD$6*Inputs!L$37</f>
        <v>13587.476675080221</v>
      </c>
      <c r="AQ3476">
        <f>IF(OR($D3476="51",$D3476="52",$D3476="61"),(AA3476/'Totals and Drop Down Lists'!W$4)*Inputs!E$38,0)</f>
        <v>0</v>
      </c>
      <c r="AR3476">
        <f>IF(OR($D3476="51",$D3476="52",$D3476="61"),(AB3476/'Totals and Drop Down Lists'!X$4)*Inputs!F$38,0)</f>
        <v>0</v>
      </c>
      <c r="AS3476">
        <f>IF(OR($D3476="51",$D3476="52",$D3476="61"),(AC3476/'Totals and Drop Down Lists'!Y$4)*Inputs!G$38,0)</f>
        <v>0</v>
      </c>
      <c r="AT3476">
        <f>IF(OR($D3476="51",$D3476="52",$D3476="61"),(AD3476/'Totals and Drop Down Lists'!Z$4)*Inputs!H$38,0)</f>
        <v>0</v>
      </c>
      <c r="AU3476">
        <f>IF(OR($D3476="51",$D3476="52",$D3476="61"),(AE3476/'Totals and Drop Down Lists'!AA$4)*Inputs!I$38,0)</f>
        <v>0</v>
      </c>
      <c r="AV3476">
        <f>IF(OR($D3476="51",$D3476="52",$D3476="61"),(AF3476/'Totals and Drop Down Lists'!AB$4)*Inputs!J$38,0)</f>
        <v>0</v>
      </c>
      <c r="AW3476">
        <f>IF(OR($D3476="51",$D3476="52",$D3476="61"),(AG3476/'Totals and Drop Down Lists'!AC$4)*Inputs!K$38,0)</f>
        <v>0</v>
      </c>
      <c r="AX3476">
        <f>IF(OR($D3476="51",$D3476="52",$D3476="61"),(AH3476/'Totals and Drop Down Lists'!AD$4)*Inputs!L$38,0)</f>
        <v>0</v>
      </c>
      <c r="AY3476">
        <f>IF(OR($D3476="51",$D3476="52",$D3476="61"),0,(AA3476/'Totals and Drop Down Lists'!W$5)*Inputs!E$39)</f>
        <v>0</v>
      </c>
      <c r="AZ3476">
        <f>IF(OR($D3476="51",$D3476="52",$D3476="61"),0,(AB3476/'Totals and Drop Down Lists'!X$5)*Inputs!F$39)</f>
        <v>0</v>
      </c>
      <c r="BA3476">
        <f>IF(OR($D3476="51",$D3476="52",$D3476="61"),0,(AC3476/'Totals and Drop Down Lists'!Y$5)*Inputs!G$39)</f>
        <v>0</v>
      </c>
      <c r="BB3476">
        <f>IF(OR($D3476="51",$D3476="52",$D3476="61"),0,(AD3476/'Totals and Drop Down Lists'!Z$5)*Inputs!H$39)</f>
        <v>0</v>
      </c>
      <c r="BC3476">
        <f>IF(OR($D3476="51",$D3476="52",$D3476="61"),0,(AE3476/'Totals and Drop Down Lists'!AA$5)*Inputs!I$39)</f>
        <v>0</v>
      </c>
      <c r="BD3476">
        <f>IF(OR($D3476="51",$D3476="52",$D3476="61"),0,(AF3476/'Totals and Drop Down Lists'!AB$5)*Inputs!J$39)</f>
        <v>0</v>
      </c>
      <c r="BE3476">
        <f>IF(OR($D3476="51",$D3476="52",$D3476="61"),0,(AG3476/'Totals and Drop Down Lists'!AC$5)*Inputs!K$39)</f>
        <v>0</v>
      </c>
      <c r="BF3476">
        <f>IF(OR($D3476="51",$D3476="52",$D3476="61"),0,(AH3476/'Totals and Drop Down Lists'!AD$5)*Inputs!L$39)</f>
        <v>0</v>
      </c>
      <c r="BG3476" s="10">
        <f t="shared" si="487"/>
        <v>116236.64005838678</v>
      </c>
    </row>
    <row r="3477" spans="1:59">
      <c r="A3477" s="1" t="s">
        <v>7679</v>
      </c>
      <c r="B3477" s="1" t="s">
        <v>5992</v>
      </c>
      <c r="C3477" s="1" t="s">
        <v>74</v>
      </c>
      <c r="D3477" s="1" t="s">
        <v>25</v>
      </c>
      <c r="E3477" s="1" t="s">
        <v>6217</v>
      </c>
      <c r="F3477" s="2">
        <v>23365</v>
      </c>
      <c r="G3477" s="2">
        <v>150</v>
      </c>
      <c r="H3477" s="2">
        <v>5</v>
      </c>
      <c r="I3477" s="2">
        <v>4109</v>
      </c>
      <c r="J3477" s="2">
        <v>7889</v>
      </c>
      <c r="K3477" s="2">
        <v>2272</v>
      </c>
      <c r="L3477" s="2">
        <v>75</v>
      </c>
      <c r="M3477" s="2">
        <v>0</v>
      </c>
      <c r="N3477" s="2">
        <v>31</v>
      </c>
      <c r="O3477" s="2">
        <v>80</v>
      </c>
      <c r="P3477" s="2">
        <v>8</v>
      </c>
      <c r="Q3477" s="2">
        <v>21</v>
      </c>
      <c r="R3477" s="2">
        <v>1100</v>
      </c>
      <c r="S3477" s="2">
        <v>1266000</v>
      </c>
      <c r="T3477" s="2">
        <v>86075000</v>
      </c>
      <c r="U3477" s="2">
        <v>233</v>
      </c>
      <c r="V3477" s="2">
        <v>208</v>
      </c>
      <c r="W3477" s="2">
        <v>58</v>
      </c>
      <c r="X3477" s="2">
        <v>598</v>
      </c>
      <c r="Y3477" s="2">
        <v>140</v>
      </c>
      <c r="Z3477" s="2">
        <v>272</v>
      </c>
      <c r="AA3477" s="9">
        <f t="shared" si="488"/>
        <v>23365</v>
      </c>
      <c r="AB3477" s="9">
        <f t="shared" si="489"/>
        <v>3954</v>
      </c>
      <c r="AC3477" s="9">
        <f t="shared" si="490"/>
        <v>1315</v>
      </c>
      <c r="AD3477" s="9">
        <f t="shared" si="491"/>
        <v>1100</v>
      </c>
      <c r="AE3477" s="44">
        <f t="shared" si="492"/>
        <v>4.5697294021828606E-5</v>
      </c>
      <c r="AF3477" s="9">
        <f t="shared" si="493"/>
        <v>332</v>
      </c>
      <c r="AG3477" s="9">
        <f t="shared" si="486"/>
        <v>412</v>
      </c>
      <c r="AH3477" s="44">
        <f t="shared" si="494"/>
        <v>4.4150403121333843E-5</v>
      </c>
      <c r="AI3477">
        <f>AA3477/'Totals and Drop Down Lists'!W$6*Inputs!E$37</f>
        <v>21195.335613056504</v>
      </c>
      <c r="AJ3477">
        <f>AB3477/'Totals and Drop Down Lists'!X$6*Inputs!F$37</f>
        <v>13010.190920620853</v>
      </c>
      <c r="AK3477">
        <f>AC3477/'Totals and Drop Down Lists'!Y$6*Inputs!G$37</f>
        <v>8668.9241890053545</v>
      </c>
      <c r="AL3477">
        <f>AD3477/'Totals and Drop Down Lists'!Z$6*Inputs!H$37</f>
        <v>8819.251396993277</v>
      </c>
      <c r="AM3477">
        <f>AE3477/'Totals and Drop Down Lists'!AA$6*Inputs!I$37</f>
        <v>5688.8264459143493</v>
      </c>
      <c r="AN3477">
        <f>AF3477/'Totals and Drop Down Lists'!AB$6*Inputs!J$37</f>
        <v>6625.6221225944546</v>
      </c>
      <c r="AO3477">
        <f>AG3477/'Totals and Drop Down Lists'!AC$6*Inputs!K$37</f>
        <v>7672.9133857857469</v>
      </c>
      <c r="AP3477">
        <f>AH3477/'Totals and Drop Down Lists'!AD$6*Inputs!L$37</f>
        <v>10389.910351053115</v>
      </c>
      <c r="AQ3477">
        <f>IF(OR($D3477="51",$D3477="52",$D3477="61"),(AA3477/'Totals and Drop Down Lists'!W$4)*Inputs!E$38,0)</f>
        <v>0</v>
      </c>
      <c r="AR3477">
        <f>IF(OR($D3477="51",$D3477="52",$D3477="61"),(AB3477/'Totals and Drop Down Lists'!X$4)*Inputs!F$38,0)</f>
        <v>0</v>
      </c>
      <c r="AS3477">
        <f>IF(OR($D3477="51",$D3477="52",$D3477="61"),(AC3477/'Totals and Drop Down Lists'!Y$4)*Inputs!G$38,0)</f>
        <v>0</v>
      </c>
      <c r="AT3477">
        <f>IF(OR($D3477="51",$D3477="52",$D3477="61"),(AD3477/'Totals and Drop Down Lists'!Z$4)*Inputs!H$38,0)</f>
        <v>0</v>
      </c>
      <c r="AU3477">
        <f>IF(OR($D3477="51",$D3477="52",$D3477="61"),(AE3477/'Totals and Drop Down Lists'!AA$4)*Inputs!I$38,0)</f>
        <v>0</v>
      </c>
      <c r="AV3477">
        <f>IF(OR($D3477="51",$D3477="52",$D3477="61"),(AF3477/'Totals and Drop Down Lists'!AB$4)*Inputs!J$38,0)</f>
        <v>0</v>
      </c>
      <c r="AW3477">
        <f>IF(OR($D3477="51",$D3477="52",$D3477="61"),(AG3477/'Totals and Drop Down Lists'!AC$4)*Inputs!K$38,0)</f>
        <v>0</v>
      </c>
      <c r="AX3477">
        <f>IF(OR($D3477="51",$D3477="52",$D3477="61"),(AH3477/'Totals and Drop Down Lists'!AD$4)*Inputs!L$38,0)</f>
        <v>0</v>
      </c>
      <c r="AY3477">
        <f>IF(OR($D3477="51",$D3477="52",$D3477="61"),0,(AA3477/'Totals and Drop Down Lists'!W$5)*Inputs!E$39)</f>
        <v>0</v>
      </c>
      <c r="AZ3477">
        <f>IF(OR($D3477="51",$D3477="52",$D3477="61"),0,(AB3477/'Totals and Drop Down Lists'!X$5)*Inputs!F$39)</f>
        <v>0</v>
      </c>
      <c r="BA3477">
        <f>IF(OR($D3477="51",$D3477="52",$D3477="61"),0,(AC3477/'Totals and Drop Down Lists'!Y$5)*Inputs!G$39)</f>
        <v>0</v>
      </c>
      <c r="BB3477">
        <f>IF(OR($D3477="51",$D3477="52",$D3477="61"),0,(AD3477/'Totals and Drop Down Lists'!Z$5)*Inputs!H$39)</f>
        <v>0</v>
      </c>
      <c r="BC3477">
        <f>IF(OR($D3477="51",$D3477="52",$D3477="61"),0,(AE3477/'Totals and Drop Down Lists'!AA$5)*Inputs!I$39)</f>
        <v>0</v>
      </c>
      <c r="BD3477">
        <f>IF(OR($D3477="51",$D3477="52",$D3477="61"),0,(AF3477/'Totals and Drop Down Lists'!AB$5)*Inputs!J$39)</f>
        <v>0</v>
      </c>
      <c r="BE3477">
        <f>IF(OR($D3477="51",$D3477="52",$D3477="61"),0,(AG3477/'Totals and Drop Down Lists'!AC$5)*Inputs!K$39)</f>
        <v>0</v>
      </c>
      <c r="BF3477">
        <f>IF(OR($D3477="51",$D3477="52",$D3477="61"),0,(AH3477/'Totals and Drop Down Lists'!AD$5)*Inputs!L$39)</f>
        <v>0</v>
      </c>
      <c r="BG3477" s="10">
        <f t="shared" si="487"/>
        <v>82070.974425023654</v>
      </c>
    </row>
    <row r="3478" spans="1:59">
      <c r="A3478" s="1" t="s">
        <v>7679</v>
      </c>
      <c r="B3478" s="1" t="s">
        <v>5992</v>
      </c>
      <c r="C3478" s="1" t="s">
        <v>303</v>
      </c>
      <c r="D3478" s="1" t="s">
        <v>25</v>
      </c>
      <c r="E3478" s="1" t="s">
        <v>6218</v>
      </c>
      <c r="F3478" s="2">
        <v>35297</v>
      </c>
      <c r="G3478" s="2">
        <v>370</v>
      </c>
      <c r="H3478" s="2">
        <v>0</v>
      </c>
      <c r="I3478" s="2">
        <v>4523</v>
      </c>
      <c r="J3478" s="2">
        <v>11010</v>
      </c>
      <c r="K3478" s="2">
        <v>3549</v>
      </c>
      <c r="L3478" s="2">
        <v>133</v>
      </c>
      <c r="M3478" s="2">
        <v>20</v>
      </c>
      <c r="N3478" s="2">
        <v>3</v>
      </c>
      <c r="O3478" s="2">
        <v>74</v>
      </c>
      <c r="P3478" s="2">
        <v>11</v>
      </c>
      <c r="Q3478" s="2">
        <v>15</v>
      </c>
      <c r="R3478" s="2">
        <v>1168</v>
      </c>
      <c r="S3478" s="2">
        <v>2106800</v>
      </c>
      <c r="T3478" s="2">
        <v>147369400</v>
      </c>
      <c r="U3478" s="2">
        <v>278</v>
      </c>
      <c r="V3478" s="2">
        <v>303</v>
      </c>
      <c r="W3478" s="2">
        <v>60</v>
      </c>
      <c r="X3478" s="2">
        <v>739</v>
      </c>
      <c r="Y3478" s="2">
        <v>100</v>
      </c>
      <c r="Z3478" s="2">
        <v>325</v>
      </c>
      <c r="AA3478" s="9">
        <f t="shared" si="488"/>
        <v>35297</v>
      </c>
      <c r="AB3478" s="9">
        <f t="shared" si="489"/>
        <v>4153</v>
      </c>
      <c r="AC3478" s="9">
        <f t="shared" si="490"/>
        <v>1424</v>
      </c>
      <c r="AD3478" s="9">
        <f t="shared" si="491"/>
        <v>1168</v>
      </c>
      <c r="AE3478" s="44">
        <f t="shared" si="492"/>
        <v>7.9895159052632738E-5</v>
      </c>
      <c r="AF3478" s="9">
        <f t="shared" si="493"/>
        <v>376</v>
      </c>
      <c r="AG3478" s="9">
        <f t="shared" si="486"/>
        <v>425</v>
      </c>
      <c r="AH3478" s="44">
        <f t="shared" si="494"/>
        <v>5.0975171634516406E-5</v>
      </c>
      <c r="AI3478">
        <f>AA3478/'Totals and Drop Down Lists'!W$6*Inputs!E$37</f>
        <v>32019.334951168647</v>
      </c>
      <c r="AJ3478">
        <f>AB3478/'Totals and Drop Down Lists'!X$6*Inputs!F$37</f>
        <v>13664.977969989477</v>
      </c>
      <c r="AK3478">
        <f>AC3478/'Totals and Drop Down Lists'!Y$6*Inputs!G$37</f>
        <v>9387.4890077137843</v>
      </c>
      <c r="AL3478">
        <f>AD3478/'Totals and Drop Down Lists'!Z$6*Inputs!H$37</f>
        <v>9364.4414833528608</v>
      </c>
      <c r="AM3478">
        <f>AE3478/'Totals and Drop Down Lists'!AA$6*Inputs!I$37</f>
        <v>9946.0964472434825</v>
      </c>
      <c r="AN3478">
        <f>AF3478/'Totals and Drop Down Lists'!AB$6*Inputs!J$37</f>
        <v>7503.7166207696228</v>
      </c>
      <c r="AO3478">
        <f>AG3478/'Totals and Drop Down Lists'!AC$6*Inputs!K$37</f>
        <v>7915.0198761139382</v>
      </c>
      <c r="AP3478">
        <f>AH3478/'Totals and Drop Down Lists'!AD$6*Inputs!L$37</f>
        <v>11995.982504545938</v>
      </c>
      <c r="AQ3478">
        <f>IF(OR($D3478="51",$D3478="52",$D3478="61"),(AA3478/'Totals and Drop Down Lists'!W$4)*Inputs!E$38,0)</f>
        <v>0</v>
      </c>
      <c r="AR3478">
        <f>IF(OR($D3478="51",$D3478="52",$D3478="61"),(AB3478/'Totals and Drop Down Lists'!X$4)*Inputs!F$38,0)</f>
        <v>0</v>
      </c>
      <c r="AS3478">
        <f>IF(OR($D3478="51",$D3478="52",$D3478="61"),(AC3478/'Totals and Drop Down Lists'!Y$4)*Inputs!G$38,0)</f>
        <v>0</v>
      </c>
      <c r="AT3478">
        <f>IF(OR($D3478="51",$D3478="52",$D3478="61"),(AD3478/'Totals and Drop Down Lists'!Z$4)*Inputs!H$38,0)</f>
        <v>0</v>
      </c>
      <c r="AU3478">
        <f>IF(OR($D3478="51",$D3478="52",$D3478="61"),(AE3478/'Totals and Drop Down Lists'!AA$4)*Inputs!I$38,0)</f>
        <v>0</v>
      </c>
      <c r="AV3478">
        <f>IF(OR($D3478="51",$D3478="52",$D3478="61"),(AF3478/'Totals and Drop Down Lists'!AB$4)*Inputs!J$38,0)</f>
        <v>0</v>
      </c>
      <c r="AW3478">
        <f>IF(OR($D3478="51",$D3478="52",$D3478="61"),(AG3478/'Totals and Drop Down Lists'!AC$4)*Inputs!K$38,0)</f>
        <v>0</v>
      </c>
      <c r="AX3478">
        <f>IF(OR($D3478="51",$D3478="52",$D3478="61"),(AH3478/'Totals and Drop Down Lists'!AD$4)*Inputs!L$38,0)</f>
        <v>0</v>
      </c>
      <c r="AY3478">
        <f>IF(OR($D3478="51",$D3478="52",$D3478="61"),0,(AA3478/'Totals and Drop Down Lists'!W$5)*Inputs!E$39)</f>
        <v>0</v>
      </c>
      <c r="AZ3478">
        <f>IF(OR($D3478="51",$D3478="52",$D3478="61"),0,(AB3478/'Totals and Drop Down Lists'!X$5)*Inputs!F$39)</f>
        <v>0</v>
      </c>
      <c r="BA3478">
        <f>IF(OR($D3478="51",$D3478="52",$D3478="61"),0,(AC3478/'Totals and Drop Down Lists'!Y$5)*Inputs!G$39)</f>
        <v>0</v>
      </c>
      <c r="BB3478">
        <f>IF(OR($D3478="51",$D3478="52",$D3478="61"),0,(AD3478/'Totals and Drop Down Lists'!Z$5)*Inputs!H$39)</f>
        <v>0</v>
      </c>
      <c r="BC3478">
        <f>IF(OR($D3478="51",$D3478="52",$D3478="61"),0,(AE3478/'Totals and Drop Down Lists'!AA$5)*Inputs!I$39)</f>
        <v>0</v>
      </c>
      <c r="BD3478">
        <f>IF(OR($D3478="51",$D3478="52",$D3478="61"),0,(AF3478/'Totals and Drop Down Lists'!AB$5)*Inputs!J$39)</f>
        <v>0</v>
      </c>
      <c r="BE3478">
        <f>IF(OR($D3478="51",$D3478="52",$D3478="61"),0,(AG3478/'Totals and Drop Down Lists'!AC$5)*Inputs!K$39)</f>
        <v>0</v>
      </c>
      <c r="BF3478">
        <f>IF(OR($D3478="51",$D3478="52",$D3478="61"),0,(AH3478/'Totals and Drop Down Lists'!AD$5)*Inputs!L$39)</f>
        <v>0</v>
      </c>
      <c r="BG3478" s="10">
        <f t="shared" si="487"/>
        <v>101797.05886089776</v>
      </c>
    </row>
    <row r="3479" spans="1:59">
      <c r="A3479" s="1" t="s">
        <v>7679</v>
      </c>
      <c r="B3479" s="1" t="s">
        <v>5992</v>
      </c>
      <c r="C3479" s="1" t="s">
        <v>6219</v>
      </c>
      <c r="D3479" s="1" t="s">
        <v>25</v>
      </c>
      <c r="E3479" s="1" t="s">
        <v>6220</v>
      </c>
      <c r="F3479" s="2">
        <v>3394</v>
      </c>
      <c r="G3479" s="2">
        <v>26</v>
      </c>
      <c r="H3479" s="2">
        <v>0</v>
      </c>
      <c r="I3479" s="2">
        <v>1410</v>
      </c>
      <c r="J3479" s="2">
        <v>1096</v>
      </c>
      <c r="K3479" s="2">
        <v>194</v>
      </c>
      <c r="L3479" s="2">
        <v>64</v>
      </c>
      <c r="M3479" s="2">
        <v>13</v>
      </c>
      <c r="N3479" s="2">
        <v>4</v>
      </c>
      <c r="O3479" s="2">
        <v>11</v>
      </c>
      <c r="P3479" s="2">
        <v>4</v>
      </c>
      <c r="Q3479" s="2">
        <v>0</v>
      </c>
      <c r="R3479" s="2">
        <v>120</v>
      </c>
      <c r="S3479" s="2">
        <v>64200</v>
      </c>
      <c r="T3479" s="2">
        <v>5753500</v>
      </c>
      <c r="U3479" s="2">
        <v>5</v>
      </c>
      <c r="V3479" s="2">
        <v>4</v>
      </c>
      <c r="W3479" s="2">
        <v>0</v>
      </c>
      <c r="X3479" s="2">
        <v>60</v>
      </c>
      <c r="Y3479" s="2">
        <v>15</v>
      </c>
      <c r="Z3479" s="2">
        <v>45</v>
      </c>
      <c r="AA3479" s="9">
        <f t="shared" si="488"/>
        <v>3394</v>
      </c>
      <c r="AB3479" s="9">
        <f t="shared" si="489"/>
        <v>1384</v>
      </c>
      <c r="AC3479" s="9">
        <f t="shared" si="490"/>
        <v>216</v>
      </c>
      <c r="AD3479" s="9">
        <f t="shared" si="491"/>
        <v>120</v>
      </c>
      <c r="AE3479" s="44">
        <f t="shared" si="492"/>
        <v>2.3982181842751062E-6</v>
      </c>
      <c r="AF3479" s="9">
        <f t="shared" si="493"/>
        <v>56</v>
      </c>
      <c r="AG3479" s="9">
        <f t="shared" si="486"/>
        <v>60</v>
      </c>
      <c r="AH3479" s="44">
        <f t="shared" si="494"/>
        <v>3.9517868567054664E-6</v>
      </c>
      <c r="AI3479">
        <f>AA3479/'Totals and Drop Down Lists'!W$6*Inputs!E$37</f>
        <v>3078.8345418666281</v>
      </c>
      <c r="AJ3479">
        <f>AB3479/'Totals and Drop Down Lists'!X$6*Inputs!F$37</f>
        <v>4553.8958609355741</v>
      </c>
      <c r="AK3479">
        <f>AC3479/'Totals and Drop Down Lists'!Y$6*Inputs!G$37</f>
        <v>1423.9449618442254</v>
      </c>
      <c r="AL3479">
        <f>AD3479/'Totals and Drop Down Lists'!Z$6*Inputs!H$37</f>
        <v>962.10015239926668</v>
      </c>
      <c r="AM3479">
        <f>AE3479/'Totals and Drop Down Lists'!AA$6*Inputs!I$37</f>
        <v>298.55262377811539</v>
      </c>
      <c r="AN3479">
        <f>AF3479/'Totals and Drop Down Lists'!AB$6*Inputs!J$37</f>
        <v>1117.5748158593055</v>
      </c>
      <c r="AO3479">
        <f>AG3479/'Totals and Drop Down Lists'!AC$6*Inputs!K$37</f>
        <v>1117.4145707454973</v>
      </c>
      <c r="AP3479">
        <f>AH3479/'Totals and Drop Down Lists'!AD$6*Inputs!L$37</f>
        <v>929.9736415724791</v>
      </c>
      <c r="AQ3479">
        <f>IF(OR($D3479="51",$D3479="52",$D3479="61"),(AA3479/'Totals and Drop Down Lists'!W$4)*Inputs!E$38,0)</f>
        <v>0</v>
      </c>
      <c r="AR3479">
        <f>IF(OR($D3479="51",$D3479="52",$D3479="61"),(AB3479/'Totals and Drop Down Lists'!X$4)*Inputs!F$38,0)</f>
        <v>0</v>
      </c>
      <c r="AS3479">
        <f>IF(OR($D3479="51",$D3479="52",$D3479="61"),(AC3479/'Totals and Drop Down Lists'!Y$4)*Inputs!G$38,0)</f>
        <v>0</v>
      </c>
      <c r="AT3479">
        <f>IF(OR($D3479="51",$D3479="52",$D3479="61"),(AD3479/'Totals and Drop Down Lists'!Z$4)*Inputs!H$38,0)</f>
        <v>0</v>
      </c>
      <c r="AU3479">
        <f>IF(OR($D3479="51",$D3479="52",$D3479="61"),(AE3479/'Totals and Drop Down Lists'!AA$4)*Inputs!I$38,0)</f>
        <v>0</v>
      </c>
      <c r="AV3479">
        <f>IF(OR($D3479="51",$D3479="52",$D3479="61"),(AF3479/'Totals and Drop Down Lists'!AB$4)*Inputs!J$38,0)</f>
        <v>0</v>
      </c>
      <c r="AW3479">
        <f>IF(OR($D3479="51",$D3479="52",$D3479="61"),(AG3479/'Totals and Drop Down Lists'!AC$4)*Inputs!K$38,0)</f>
        <v>0</v>
      </c>
      <c r="AX3479">
        <f>IF(OR($D3479="51",$D3479="52",$D3479="61"),(AH3479/'Totals and Drop Down Lists'!AD$4)*Inputs!L$38,0)</f>
        <v>0</v>
      </c>
      <c r="AY3479">
        <f>IF(OR($D3479="51",$D3479="52",$D3479="61"),0,(AA3479/'Totals and Drop Down Lists'!W$5)*Inputs!E$39)</f>
        <v>0</v>
      </c>
      <c r="AZ3479">
        <f>IF(OR($D3479="51",$D3479="52",$D3479="61"),0,(AB3479/'Totals and Drop Down Lists'!X$5)*Inputs!F$39)</f>
        <v>0</v>
      </c>
      <c r="BA3479">
        <f>IF(OR($D3479="51",$D3479="52",$D3479="61"),0,(AC3479/'Totals and Drop Down Lists'!Y$5)*Inputs!G$39)</f>
        <v>0</v>
      </c>
      <c r="BB3479">
        <f>IF(OR($D3479="51",$D3479="52",$D3479="61"),0,(AD3479/'Totals and Drop Down Lists'!Z$5)*Inputs!H$39)</f>
        <v>0</v>
      </c>
      <c r="BC3479">
        <f>IF(OR($D3479="51",$D3479="52",$D3479="61"),0,(AE3479/'Totals and Drop Down Lists'!AA$5)*Inputs!I$39)</f>
        <v>0</v>
      </c>
      <c r="BD3479">
        <f>IF(OR($D3479="51",$D3479="52",$D3479="61"),0,(AF3479/'Totals and Drop Down Lists'!AB$5)*Inputs!J$39)</f>
        <v>0</v>
      </c>
      <c r="BE3479">
        <f>IF(OR($D3479="51",$D3479="52",$D3479="61"),0,(AG3479/'Totals and Drop Down Lists'!AC$5)*Inputs!K$39)</f>
        <v>0</v>
      </c>
      <c r="BF3479">
        <f>IF(OR($D3479="51",$D3479="52",$D3479="61"),0,(AH3479/'Totals and Drop Down Lists'!AD$5)*Inputs!L$39)</f>
        <v>0</v>
      </c>
      <c r="BG3479" s="10">
        <f t="shared" si="487"/>
        <v>13482.291169001091</v>
      </c>
    </row>
    <row r="3480" spans="1:59">
      <c r="A3480" s="1" t="s">
        <v>7679</v>
      </c>
      <c r="B3480" s="1" t="s">
        <v>5992</v>
      </c>
      <c r="C3480" s="1" t="s">
        <v>6221</v>
      </c>
      <c r="D3480" s="1" t="s">
        <v>25</v>
      </c>
      <c r="E3480" s="1" t="s">
        <v>6222</v>
      </c>
      <c r="F3480" s="2">
        <v>86455</v>
      </c>
      <c r="G3480" s="2">
        <v>1316</v>
      </c>
      <c r="H3480" s="2">
        <v>177</v>
      </c>
      <c r="I3480" s="2">
        <v>16655</v>
      </c>
      <c r="J3480" s="2">
        <v>30756</v>
      </c>
      <c r="K3480" s="2">
        <v>9293</v>
      </c>
      <c r="L3480" s="2">
        <v>503</v>
      </c>
      <c r="M3480" s="2">
        <v>147</v>
      </c>
      <c r="N3480" s="2">
        <v>63</v>
      </c>
      <c r="O3480" s="2">
        <v>448</v>
      </c>
      <c r="P3480" s="2">
        <v>234</v>
      </c>
      <c r="Q3480" s="2">
        <v>89</v>
      </c>
      <c r="R3480" s="2">
        <v>1465</v>
      </c>
      <c r="S3480" s="2">
        <v>6678900</v>
      </c>
      <c r="T3480" s="2">
        <v>310028800</v>
      </c>
      <c r="U3480" s="2">
        <v>1468</v>
      </c>
      <c r="V3480" s="2">
        <v>1021</v>
      </c>
      <c r="W3480" s="2">
        <v>229</v>
      </c>
      <c r="X3480" s="2">
        <v>3297</v>
      </c>
      <c r="Y3480" s="2">
        <v>388</v>
      </c>
      <c r="Z3480" s="2">
        <v>2138</v>
      </c>
      <c r="AA3480" s="9">
        <f t="shared" si="488"/>
        <v>86455</v>
      </c>
      <c r="AB3480" s="9">
        <f t="shared" si="489"/>
        <v>15162</v>
      </c>
      <c r="AC3480" s="9">
        <f t="shared" si="490"/>
        <v>2949</v>
      </c>
      <c r="AD3480" s="9">
        <f t="shared" si="491"/>
        <v>1465</v>
      </c>
      <c r="AE3480" s="44">
        <f t="shared" si="492"/>
        <v>1.9610009678404258E-4</v>
      </c>
      <c r="AF3480" s="9">
        <f t="shared" si="493"/>
        <v>2047</v>
      </c>
      <c r="AG3480" s="9">
        <f t="shared" si="486"/>
        <v>2526</v>
      </c>
      <c r="AH3480" s="44">
        <f t="shared" si="494"/>
        <v>2.8399488457795936E-4</v>
      </c>
      <c r="AI3480">
        <f>AA3480/'Totals and Drop Down Lists'!W$6*Inputs!E$37</f>
        <v>78426.823900141244</v>
      </c>
      <c r="AJ3480">
        <f>AB3480/'Totals and Drop Down Lists'!X$6*Inputs!F$37</f>
        <v>49888.850464960386</v>
      </c>
      <c r="AK3480">
        <f>AC3480/'Totals and Drop Down Lists'!Y$6*Inputs!G$37</f>
        <v>19440.804131845467</v>
      </c>
      <c r="AL3480">
        <f>AD3480/'Totals and Drop Down Lists'!Z$6*Inputs!H$37</f>
        <v>11745.639360541047</v>
      </c>
      <c r="AM3480">
        <f>AE3480/'Totals and Drop Down Lists'!AA$6*Inputs!I$37</f>
        <v>24412.373653865303</v>
      </c>
      <c r="AN3480">
        <f>AF3480/'Totals and Drop Down Lists'!AB$6*Inputs!J$37</f>
        <v>40851.350858285688</v>
      </c>
      <c r="AO3480">
        <f>AG3480/'Totals and Drop Down Lists'!AC$6*Inputs!K$37</f>
        <v>47043.153428385427</v>
      </c>
      <c r="AP3480">
        <f>AH3480/'Totals and Drop Down Lists'!AD$6*Inputs!L$37</f>
        <v>66832.490358324285</v>
      </c>
      <c r="AQ3480">
        <f>IF(OR($D3480="51",$D3480="52",$D3480="61"),(AA3480/'Totals and Drop Down Lists'!W$4)*Inputs!E$38,0)</f>
        <v>0</v>
      </c>
      <c r="AR3480">
        <f>IF(OR($D3480="51",$D3480="52",$D3480="61"),(AB3480/'Totals and Drop Down Lists'!X$4)*Inputs!F$38,0)</f>
        <v>0</v>
      </c>
      <c r="AS3480">
        <f>IF(OR($D3480="51",$D3480="52",$D3480="61"),(AC3480/'Totals and Drop Down Lists'!Y$4)*Inputs!G$38,0)</f>
        <v>0</v>
      </c>
      <c r="AT3480">
        <f>IF(OR($D3480="51",$D3480="52",$D3480="61"),(AD3480/'Totals and Drop Down Lists'!Z$4)*Inputs!H$38,0)</f>
        <v>0</v>
      </c>
      <c r="AU3480">
        <f>IF(OR($D3480="51",$D3480="52",$D3480="61"),(AE3480/'Totals and Drop Down Lists'!AA$4)*Inputs!I$38,0)</f>
        <v>0</v>
      </c>
      <c r="AV3480">
        <f>IF(OR($D3480="51",$D3480="52",$D3480="61"),(AF3480/'Totals and Drop Down Lists'!AB$4)*Inputs!J$38,0)</f>
        <v>0</v>
      </c>
      <c r="AW3480">
        <f>IF(OR($D3480="51",$D3480="52",$D3480="61"),(AG3480/'Totals and Drop Down Lists'!AC$4)*Inputs!K$38,0)</f>
        <v>0</v>
      </c>
      <c r="AX3480">
        <f>IF(OR($D3480="51",$D3480="52",$D3480="61"),(AH3480/'Totals and Drop Down Lists'!AD$4)*Inputs!L$38,0)</f>
        <v>0</v>
      </c>
      <c r="AY3480">
        <f>IF(OR($D3480="51",$D3480="52",$D3480="61"),0,(AA3480/'Totals and Drop Down Lists'!W$5)*Inputs!E$39)</f>
        <v>0</v>
      </c>
      <c r="AZ3480">
        <f>IF(OR($D3480="51",$D3480="52",$D3480="61"),0,(AB3480/'Totals and Drop Down Lists'!X$5)*Inputs!F$39)</f>
        <v>0</v>
      </c>
      <c r="BA3480">
        <f>IF(OR($D3480="51",$D3480="52",$D3480="61"),0,(AC3480/'Totals and Drop Down Lists'!Y$5)*Inputs!G$39)</f>
        <v>0</v>
      </c>
      <c r="BB3480">
        <f>IF(OR($D3480="51",$D3480="52",$D3480="61"),0,(AD3480/'Totals and Drop Down Lists'!Z$5)*Inputs!H$39)</f>
        <v>0</v>
      </c>
      <c r="BC3480">
        <f>IF(OR($D3480="51",$D3480="52",$D3480="61"),0,(AE3480/'Totals and Drop Down Lists'!AA$5)*Inputs!I$39)</f>
        <v>0</v>
      </c>
      <c r="BD3480">
        <f>IF(OR($D3480="51",$D3480="52",$D3480="61"),0,(AF3480/'Totals and Drop Down Lists'!AB$5)*Inputs!J$39)</f>
        <v>0</v>
      </c>
      <c r="BE3480">
        <f>IF(OR($D3480="51",$D3480="52",$D3480="61"),0,(AG3480/'Totals and Drop Down Lists'!AC$5)*Inputs!K$39)</f>
        <v>0</v>
      </c>
      <c r="BF3480">
        <f>IF(OR($D3480="51",$D3480="52",$D3480="61"),0,(AH3480/'Totals and Drop Down Lists'!AD$5)*Inputs!L$39)</f>
        <v>0</v>
      </c>
      <c r="BG3480" s="10">
        <f t="shared" si="487"/>
        <v>338641.48615634884</v>
      </c>
    </row>
    <row r="3481" spans="1:59">
      <c r="A3481" s="1" t="s">
        <v>7679</v>
      </c>
      <c r="B3481" s="1" t="s">
        <v>5992</v>
      </c>
      <c r="C3481" s="1" t="s">
        <v>5548</v>
      </c>
      <c r="D3481" s="1" t="s">
        <v>25</v>
      </c>
      <c r="E3481" s="1" t="s">
        <v>6223</v>
      </c>
      <c r="F3481" s="2">
        <v>21986</v>
      </c>
      <c r="G3481" s="2">
        <v>199</v>
      </c>
      <c r="H3481" s="2">
        <v>0</v>
      </c>
      <c r="I3481" s="2">
        <v>3426</v>
      </c>
      <c r="J3481" s="2">
        <v>8374</v>
      </c>
      <c r="K3481" s="2">
        <v>1844</v>
      </c>
      <c r="L3481" s="2">
        <v>127</v>
      </c>
      <c r="M3481" s="2">
        <v>13</v>
      </c>
      <c r="N3481" s="2">
        <v>0</v>
      </c>
      <c r="O3481" s="2">
        <v>56</v>
      </c>
      <c r="P3481" s="2">
        <v>15</v>
      </c>
      <c r="Q3481" s="2">
        <v>25</v>
      </c>
      <c r="R3481" s="2">
        <v>457</v>
      </c>
      <c r="S3481" s="2">
        <v>991400</v>
      </c>
      <c r="T3481" s="2">
        <v>63046700</v>
      </c>
      <c r="U3481" s="2">
        <v>368</v>
      </c>
      <c r="V3481" s="2">
        <v>185</v>
      </c>
      <c r="W3481" s="2">
        <v>135</v>
      </c>
      <c r="X3481" s="2">
        <v>435</v>
      </c>
      <c r="Y3481" s="2">
        <v>59</v>
      </c>
      <c r="Z3481" s="2">
        <v>194</v>
      </c>
      <c r="AA3481" s="9">
        <f t="shared" si="488"/>
        <v>21986</v>
      </c>
      <c r="AB3481" s="9">
        <f t="shared" si="489"/>
        <v>3227</v>
      </c>
      <c r="AC3481" s="9">
        <f t="shared" si="490"/>
        <v>693</v>
      </c>
      <c r="AD3481" s="9">
        <f t="shared" si="491"/>
        <v>457</v>
      </c>
      <c r="AE3481" s="44">
        <f t="shared" si="492"/>
        <v>2.8358591897827553E-5</v>
      </c>
      <c r="AF3481" s="9">
        <f t="shared" si="493"/>
        <v>115</v>
      </c>
      <c r="AG3481" s="9">
        <f t="shared" si="486"/>
        <v>253</v>
      </c>
      <c r="AH3481" s="44">
        <f t="shared" si="494"/>
        <v>2.0730012675385724E-5</v>
      </c>
      <c r="AI3481">
        <f>AA3481/'Totals and Drop Down Lists'!W$6*Inputs!E$37</f>
        <v>19944.388991596847</v>
      </c>
      <c r="AJ3481">
        <f>AB3481/'Totals and Drop Down Lists'!X$6*Inputs!F$37</f>
        <v>10618.079438756573</v>
      </c>
      <c r="AK3481">
        <f>AC3481/'Totals and Drop Down Lists'!Y$6*Inputs!G$37</f>
        <v>4568.4900859168902</v>
      </c>
      <c r="AL3481">
        <f>AD3481/'Totals and Drop Down Lists'!Z$6*Inputs!H$37</f>
        <v>3663.9980803872072</v>
      </c>
      <c r="AM3481">
        <f>AE3481/'Totals and Drop Down Lists'!AA$6*Inputs!I$37</f>
        <v>3530.3426824396065</v>
      </c>
      <c r="AN3481">
        <f>AF3481/'Totals and Drop Down Lists'!AB$6*Inputs!J$37</f>
        <v>2295.0197111396456</v>
      </c>
      <c r="AO3481">
        <f>AG3481/'Totals and Drop Down Lists'!AC$6*Inputs!K$37</f>
        <v>4711.7647733101794</v>
      </c>
      <c r="AP3481">
        <f>AH3481/'Totals and Drop Down Lists'!AD$6*Inputs!L$37</f>
        <v>4878.3919974986047</v>
      </c>
      <c r="AQ3481">
        <f>IF(OR($D3481="51",$D3481="52",$D3481="61"),(AA3481/'Totals and Drop Down Lists'!W$4)*Inputs!E$38,0)</f>
        <v>0</v>
      </c>
      <c r="AR3481">
        <f>IF(OR($D3481="51",$D3481="52",$D3481="61"),(AB3481/'Totals and Drop Down Lists'!X$4)*Inputs!F$38,0)</f>
        <v>0</v>
      </c>
      <c r="AS3481">
        <f>IF(OR($D3481="51",$D3481="52",$D3481="61"),(AC3481/'Totals and Drop Down Lists'!Y$4)*Inputs!G$38,0)</f>
        <v>0</v>
      </c>
      <c r="AT3481">
        <f>IF(OR($D3481="51",$D3481="52",$D3481="61"),(AD3481/'Totals and Drop Down Lists'!Z$4)*Inputs!H$38,0)</f>
        <v>0</v>
      </c>
      <c r="AU3481">
        <f>IF(OR($D3481="51",$D3481="52",$D3481="61"),(AE3481/'Totals and Drop Down Lists'!AA$4)*Inputs!I$38,0)</f>
        <v>0</v>
      </c>
      <c r="AV3481">
        <f>IF(OR($D3481="51",$D3481="52",$D3481="61"),(AF3481/'Totals and Drop Down Lists'!AB$4)*Inputs!J$38,0)</f>
        <v>0</v>
      </c>
      <c r="AW3481">
        <f>IF(OR($D3481="51",$D3481="52",$D3481="61"),(AG3481/'Totals and Drop Down Lists'!AC$4)*Inputs!K$38,0)</f>
        <v>0</v>
      </c>
      <c r="AX3481">
        <f>IF(OR($D3481="51",$D3481="52",$D3481="61"),(AH3481/'Totals and Drop Down Lists'!AD$4)*Inputs!L$38,0)</f>
        <v>0</v>
      </c>
      <c r="AY3481">
        <f>IF(OR($D3481="51",$D3481="52",$D3481="61"),0,(AA3481/'Totals and Drop Down Lists'!W$5)*Inputs!E$39)</f>
        <v>0</v>
      </c>
      <c r="AZ3481">
        <f>IF(OR($D3481="51",$D3481="52",$D3481="61"),0,(AB3481/'Totals and Drop Down Lists'!X$5)*Inputs!F$39)</f>
        <v>0</v>
      </c>
      <c r="BA3481">
        <f>IF(OR($D3481="51",$D3481="52",$D3481="61"),0,(AC3481/'Totals and Drop Down Lists'!Y$5)*Inputs!G$39)</f>
        <v>0</v>
      </c>
      <c r="BB3481">
        <f>IF(OR($D3481="51",$D3481="52",$D3481="61"),0,(AD3481/'Totals and Drop Down Lists'!Z$5)*Inputs!H$39)</f>
        <v>0</v>
      </c>
      <c r="BC3481">
        <f>IF(OR($D3481="51",$D3481="52",$D3481="61"),0,(AE3481/'Totals and Drop Down Lists'!AA$5)*Inputs!I$39)</f>
        <v>0</v>
      </c>
      <c r="BD3481">
        <f>IF(OR($D3481="51",$D3481="52",$D3481="61"),0,(AF3481/'Totals and Drop Down Lists'!AB$5)*Inputs!J$39)</f>
        <v>0</v>
      </c>
      <c r="BE3481">
        <f>IF(OR($D3481="51",$D3481="52",$D3481="61"),0,(AG3481/'Totals and Drop Down Lists'!AC$5)*Inputs!K$39)</f>
        <v>0</v>
      </c>
      <c r="BF3481">
        <f>IF(OR($D3481="51",$D3481="52",$D3481="61"),0,(AH3481/'Totals and Drop Down Lists'!AD$5)*Inputs!L$39)</f>
        <v>0</v>
      </c>
      <c r="BG3481" s="10">
        <f t="shared" si="487"/>
        <v>54210.475761045556</v>
      </c>
    </row>
    <row r="3482" spans="1:59">
      <c r="A3482" s="1" t="s">
        <v>7679</v>
      </c>
      <c r="B3482" s="1" t="s">
        <v>5992</v>
      </c>
      <c r="C3482" s="1" t="s">
        <v>6224</v>
      </c>
      <c r="D3482" s="1" t="s">
        <v>25</v>
      </c>
      <c r="E3482" s="1" t="s">
        <v>6225</v>
      </c>
      <c r="F3482" s="2">
        <v>1603</v>
      </c>
      <c r="G3482" s="2">
        <v>9</v>
      </c>
      <c r="H3482" s="2">
        <v>0</v>
      </c>
      <c r="I3482" s="2">
        <v>140</v>
      </c>
      <c r="J3482" s="2">
        <v>654</v>
      </c>
      <c r="K3482" s="2">
        <v>161</v>
      </c>
      <c r="L3482" s="2">
        <v>4</v>
      </c>
      <c r="M3482" s="2">
        <v>0</v>
      </c>
      <c r="N3482" s="2">
        <v>0</v>
      </c>
      <c r="O3482" s="2">
        <v>11</v>
      </c>
      <c r="P3482" s="2">
        <v>0</v>
      </c>
      <c r="Q3482" s="2">
        <v>0</v>
      </c>
      <c r="R3482" s="2">
        <v>173</v>
      </c>
      <c r="S3482" s="2">
        <v>77400</v>
      </c>
      <c r="T3482" s="2">
        <v>7218000</v>
      </c>
      <c r="U3482" s="2">
        <v>0</v>
      </c>
      <c r="V3482" s="2">
        <v>4</v>
      </c>
      <c r="W3482" s="2">
        <v>0</v>
      </c>
      <c r="X3482" s="2">
        <v>4</v>
      </c>
      <c r="Y3482" s="2">
        <v>0</v>
      </c>
      <c r="Z3482" s="2">
        <v>0</v>
      </c>
      <c r="AA3482" s="9">
        <f t="shared" si="488"/>
        <v>1603</v>
      </c>
      <c r="AB3482" s="9">
        <f t="shared" si="489"/>
        <v>131</v>
      </c>
      <c r="AC3482" s="9">
        <f t="shared" si="490"/>
        <v>188</v>
      </c>
      <c r="AD3482" s="9">
        <f t="shared" si="491"/>
        <v>173</v>
      </c>
      <c r="AE3482" s="44">
        <f t="shared" si="492"/>
        <v>2.7680236070999492E-6</v>
      </c>
      <c r="AF3482" s="9">
        <f t="shared" si="493"/>
        <v>0</v>
      </c>
      <c r="AG3482" s="9">
        <f t="shared" si="486"/>
        <v>0</v>
      </c>
      <c r="AH3482" s="44">
        <f t="shared" si="494"/>
        <v>0</v>
      </c>
      <c r="AI3482">
        <f>AA3482/'Totals and Drop Down Lists'!W$6*Inputs!E$37</f>
        <v>1454.1460726612272</v>
      </c>
      <c r="AJ3482">
        <f>AB3482/'Totals and Drop Down Lists'!X$6*Inputs!F$37</f>
        <v>431.04072094115622</v>
      </c>
      <c r="AK3482">
        <f>AC3482/'Totals and Drop Down Lists'!Y$6*Inputs!G$37</f>
        <v>1239.3595038273816</v>
      </c>
      <c r="AL3482">
        <f>AD3482/'Totals and Drop Down Lists'!Z$6*Inputs!H$37</f>
        <v>1387.0277197089429</v>
      </c>
      <c r="AM3482">
        <f>AE3482/'Totals and Drop Down Lists'!AA$6*Inputs!I$37</f>
        <v>344.58946062459444</v>
      </c>
      <c r="AN3482">
        <f>AF3482/'Totals and Drop Down Lists'!AB$6*Inputs!J$37</f>
        <v>0</v>
      </c>
      <c r="AO3482">
        <f>AG3482/'Totals and Drop Down Lists'!AC$6*Inputs!K$37</f>
        <v>0</v>
      </c>
      <c r="AP3482">
        <f>AH3482/'Totals and Drop Down Lists'!AD$6*Inputs!L$37</f>
        <v>0</v>
      </c>
      <c r="AQ3482">
        <f>IF(OR($D3482="51",$D3482="52",$D3482="61"),(AA3482/'Totals and Drop Down Lists'!W$4)*Inputs!E$38,0)</f>
        <v>0</v>
      </c>
      <c r="AR3482">
        <f>IF(OR($D3482="51",$D3482="52",$D3482="61"),(AB3482/'Totals and Drop Down Lists'!X$4)*Inputs!F$38,0)</f>
        <v>0</v>
      </c>
      <c r="AS3482">
        <f>IF(OR($D3482="51",$D3482="52",$D3482="61"),(AC3482/'Totals and Drop Down Lists'!Y$4)*Inputs!G$38,0)</f>
        <v>0</v>
      </c>
      <c r="AT3482">
        <f>IF(OR($D3482="51",$D3482="52",$D3482="61"),(AD3482/'Totals and Drop Down Lists'!Z$4)*Inputs!H$38,0)</f>
        <v>0</v>
      </c>
      <c r="AU3482">
        <f>IF(OR($D3482="51",$D3482="52",$D3482="61"),(AE3482/'Totals and Drop Down Lists'!AA$4)*Inputs!I$38,0)</f>
        <v>0</v>
      </c>
      <c r="AV3482">
        <f>IF(OR($D3482="51",$D3482="52",$D3482="61"),(AF3482/'Totals and Drop Down Lists'!AB$4)*Inputs!J$38,0)</f>
        <v>0</v>
      </c>
      <c r="AW3482">
        <f>IF(OR($D3482="51",$D3482="52",$D3482="61"),(AG3482/'Totals and Drop Down Lists'!AC$4)*Inputs!K$38,0)</f>
        <v>0</v>
      </c>
      <c r="AX3482">
        <f>IF(OR($D3482="51",$D3482="52",$D3482="61"),(AH3482/'Totals and Drop Down Lists'!AD$4)*Inputs!L$38,0)</f>
        <v>0</v>
      </c>
      <c r="AY3482">
        <f>IF(OR($D3482="51",$D3482="52",$D3482="61"),0,(AA3482/'Totals and Drop Down Lists'!W$5)*Inputs!E$39)</f>
        <v>0</v>
      </c>
      <c r="AZ3482">
        <f>IF(OR($D3482="51",$D3482="52",$D3482="61"),0,(AB3482/'Totals and Drop Down Lists'!X$5)*Inputs!F$39)</f>
        <v>0</v>
      </c>
      <c r="BA3482">
        <f>IF(OR($D3482="51",$D3482="52",$D3482="61"),0,(AC3482/'Totals and Drop Down Lists'!Y$5)*Inputs!G$39)</f>
        <v>0</v>
      </c>
      <c r="BB3482">
        <f>IF(OR($D3482="51",$D3482="52",$D3482="61"),0,(AD3482/'Totals and Drop Down Lists'!Z$5)*Inputs!H$39)</f>
        <v>0</v>
      </c>
      <c r="BC3482">
        <f>IF(OR($D3482="51",$D3482="52",$D3482="61"),0,(AE3482/'Totals and Drop Down Lists'!AA$5)*Inputs!I$39)</f>
        <v>0</v>
      </c>
      <c r="BD3482">
        <f>IF(OR($D3482="51",$D3482="52",$D3482="61"),0,(AF3482/'Totals and Drop Down Lists'!AB$5)*Inputs!J$39)</f>
        <v>0</v>
      </c>
      <c r="BE3482">
        <f>IF(OR($D3482="51",$D3482="52",$D3482="61"),0,(AG3482/'Totals and Drop Down Lists'!AC$5)*Inputs!K$39)</f>
        <v>0</v>
      </c>
      <c r="BF3482">
        <f>IF(OR($D3482="51",$D3482="52",$D3482="61"),0,(AH3482/'Totals and Drop Down Lists'!AD$5)*Inputs!L$39)</f>
        <v>0</v>
      </c>
      <c r="BG3482" s="10">
        <f t="shared" si="487"/>
        <v>4856.1634777633026</v>
      </c>
    </row>
    <row r="3483" spans="1:59">
      <c r="A3483" s="1" t="s">
        <v>7679</v>
      </c>
      <c r="B3483" s="1" t="s">
        <v>5992</v>
      </c>
      <c r="C3483" s="1" t="s">
        <v>76</v>
      </c>
      <c r="D3483" s="1" t="s">
        <v>25</v>
      </c>
      <c r="E3483" s="1" t="s">
        <v>6226</v>
      </c>
      <c r="F3483" s="2">
        <v>14201</v>
      </c>
      <c r="G3483" s="2">
        <v>52</v>
      </c>
      <c r="H3483" s="2">
        <v>11</v>
      </c>
      <c r="I3483" s="2">
        <v>1774</v>
      </c>
      <c r="J3483" s="2">
        <v>5212</v>
      </c>
      <c r="K3483" s="2">
        <v>1160</v>
      </c>
      <c r="L3483" s="2">
        <v>54</v>
      </c>
      <c r="M3483" s="2">
        <v>3</v>
      </c>
      <c r="N3483" s="2">
        <v>0</v>
      </c>
      <c r="O3483" s="2">
        <v>114</v>
      </c>
      <c r="P3483" s="2">
        <v>0</v>
      </c>
      <c r="Q3483" s="2">
        <v>6</v>
      </c>
      <c r="R3483" s="2">
        <v>663</v>
      </c>
      <c r="S3483" s="2">
        <v>635400</v>
      </c>
      <c r="T3483" s="2">
        <v>47154000</v>
      </c>
      <c r="U3483" s="2">
        <v>202</v>
      </c>
      <c r="V3483" s="2">
        <v>134</v>
      </c>
      <c r="W3483" s="2">
        <v>0</v>
      </c>
      <c r="X3483" s="2">
        <v>324</v>
      </c>
      <c r="Y3483" s="2">
        <v>44</v>
      </c>
      <c r="Z3483" s="2">
        <v>160</v>
      </c>
      <c r="AA3483" s="9">
        <f t="shared" si="488"/>
        <v>14201</v>
      </c>
      <c r="AB3483" s="9">
        <f t="shared" si="489"/>
        <v>1711</v>
      </c>
      <c r="AC3483" s="9">
        <f t="shared" si="490"/>
        <v>840</v>
      </c>
      <c r="AD3483" s="9">
        <f t="shared" si="491"/>
        <v>663</v>
      </c>
      <c r="AE3483" s="44">
        <f t="shared" si="492"/>
        <v>1.803048285932697E-5</v>
      </c>
      <c r="AF3483" s="9">
        <f t="shared" si="493"/>
        <v>190</v>
      </c>
      <c r="AG3483" s="9">
        <f t="shared" si="486"/>
        <v>204</v>
      </c>
      <c r="AH3483" s="44">
        <f t="shared" si="494"/>
        <v>1.6894091262114796E-5</v>
      </c>
      <c r="AI3483">
        <f>AA3483/'Totals and Drop Down Lists'!W$6*Inputs!E$37</f>
        <v>12882.300921935177</v>
      </c>
      <c r="AJ3483">
        <f>AB3483/'Totals and Drop Down Lists'!X$6*Inputs!F$37</f>
        <v>5629.8524696970862</v>
      </c>
      <c r="AK3483">
        <f>AC3483/'Totals and Drop Down Lists'!Y$6*Inputs!G$37</f>
        <v>5537.5637405053212</v>
      </c>
      <c r="AL3483">
        <f>AD3483/'Totals and Drop Down Lists'!Z$6*Inputs!H$37</f>
        <v>5315.6033420059475</v>
      </c>
      <c r="AM3483">
        <f>AE3483/'Totals and Drop Down Lists'!AA$6*Inputs!I$37</f>
        <v>2244.6030978059243</v>
      </c>
      <c r="AN3483">
        <f>AF3483/'Totals and Drop Down Lists'!AB$6*Inputs!J$37</f>
        <v>3791.7716966655007</v>
      </c>
      <c r="AO3483">
        <f>AG3483/'Totals and Drop Down Lists'!AC$6*Inputs!K$37</f>
        <v>3799.2095405346904</v>
      </c>
      <c r="AP3483">
        <f>AH3483/'Totals and Drop Down Lists'!AD$6*Inputs!L$37</f>
        <v>3975.6849601915837</v>
      </c>
      <c r="AQ3483">
        <f>IF(OR($D3483="51",$D3483="52",$D3483="61"),(AA3483/'Totals and Drop Down Lists'!W$4)*Inputs!E$38,0)</f>
        <v>0</v>
      </c>
      <c r="AR3483">
        <f>IF(OR($D3483="51",$D3483="52",$D3483="61"),(AB3483/'Totals and Drop Down Lists'!X$4)*Inputs!F$38,0)</f>
        <v>0</v>
      </c>
      <c r="AS3483">
        <f>IF(OR($D3483="51",$D3483="52",$D3483="61"),(AC3483/'Totals and Drop Down Lists'!Y$4)*Inputs!G$38,0)</f>
        <v>0</v>
      </c>
      <c r="AT3483">
        <f>IF(OR($D3483="51",$D3483="52",$D3483="61"),(AD3483/'Totals and Drop Down Lists'!Z$4)*Inputs!H$38,0)</f>
        <v>0</v>
      </c>
      <c r="AU3483">
        <f>IF(OR($D3483="51",$D3483="52",$D3483="61"),(AE3483/'Totals and Drop Down Lists'!AA$4)*Inputs!I$38,0)</f>
        <v>0</v>
      </c>
      <c r="AV3483">
        <f>IF(OR($D3483="51",$D3483="52",$D3483="61"),(AF3483/'Totals and Drop Down Lists'!AB$4)*Inputs!J$38,0)</f>
        <v>0</v>
      </c>
      <c r="AW3483">
        <f>IF(OR($D3483="51",$D3483="52",$D3483="61"),(AG3483/'Totals and Drop Down Lists'!AC$4)*Inputs!K$38,0)</f>
        <v>0</v>
      </c>
      <c r="AX3483">
        <f>IF(OR($D3483="51",$D3483="52",$D3483="61"),(AH3483/'Totals and Drop Down Lists'!AD$4)*Inputs!L$38,0)</f>
        <v>0</v>
      </c>
      <c r="AY3483">
        <f>IF(OR($D3483="51",$D3483="52",$D3483="61"),0,(AA3483/'Totals and Drop Down Lists'!W$5)*Inputs!E$39)</f>
        <v>0</v>
      </c>
      <c r="AZ3483">
        <f>IF(OR($D3483="51",$D3483="52",$D3483="61"),0,(AB3483/'Totals and Drop Down Lists'!X$5)*Inputs!F$39)</f>
        <v>0</v>
      </c>
      <c r="BA3483">
        <f>IF(OR($D3483="51",$D3483="52",$D3483="61"),0,(AC3483/'Totals and Drop Down Lists'!Y$5)*Inputs!G$39)</f>
        <v>0</v>
      </c>
      <c r="BB3483">
        <f>IF(OR($D3483="51",$D3483="52",$D3483="61"),0,(AD3483/'Totals and Drop Down Lists'!Z$5)*Inputs!H$39)</f>
        <v>0</v>
      </c>
      <c r="BC3483">
        <f>IF(OR($D3483="51",$D3483="52",$D3483="61"),0,(AE3483/'Totals and Drop Down Lists'!AA$5)*Inputs!I$39)</f>
        <v>0</v>
      </c>
      <c r="BD3483">
        <f>IF(OR($D3483="51",$D3483="52",$D3483="61"),0,(AF3483/'Totals and Drop Down Lists'!AB$5)*Inputs!J$39)</f>
        <v>0</v>
      </c>
      <c r="BE3483">
        <f>IF(OR($D3483="51",$D3483="52",$D3483="61"),0,(AG3483/'Totals and Drop Down Lists'!AC$5)*Inputs!K$39)</f>
        <v>0</v>
      </c>
      <c r="BF3483">
        <f>IF(OR($D3483="51",$D3483="52",$D3483="61"),0,(AH3483/'Totals and Drop Down Lists'!AD$5)*Inputs!L$39)</f>
        <v>0</v>
      </c>
      <c r="BG3483" s="10">
        <f t="shared" si="487"/>
        <v>43176.589769341226</v>
      </c>
    </row>
    <row r="3484" spans="1:59">
      <c r="A3484" s="1" t="s">
        <v>7679</v>
      </c>
      <c r="B3484" s="1" t="s">
        <v>5992</v>
      </c>
      <c r="C3484" s="1" t="s">
        <v>717</v>
      </c>
      <c r="D3484" s="1" t="s">
        <v>25</v>
      </c>
      <c r="E3484" s="1" t="s">
        <v>6227</v>
      </c>
      <c r="F3484" s="2">
        <v>35797</v>
      </c>
      <c r="G3484" s="2">
        <v>256</v>
      </c>
      <c r="H3484" s="2">
        <v>0</v>
      </c>
      <c r="I3484" s="2">
        <v>6173</v>
      </c>
      <c r="J3484" s="2">
        <v>13095</v>
      </c>
      <c r="K3484" s="2">
        <v>2822</v>
      </c>
      <c r="L3484" s="2">
        <v>174</v>
      </c>
      <c r="M3484" s="2">
        <v>10</v>
      </c>
      <c r="N3484" s="2">
        <v>55</v>
      </c>
      <c r="O3484" s="2">
        <v>79</v>
      </c>
      <c r="P3484" s="2">
        <v>73</v>
      </c>
      <c r="Q3484" s="2">
        <v>0</v>
      </c>
      <c r="R3484" s="2">
        <v>701</v>
      </c>
      <c r="S3484" s="2">
        <v>1410700</v>
      </c>
      <c r="T3484" s="4">
        <v>72862900</v>
      </c>
      <c r="U3484" s="2">
        <v>550</v>
      </c>
      <c r="V3484" s="2">
        <v>430</v>
      </c>
      <c r="W3484" s="2">
        <v>60</v>
      </c>
      <c r="X3484" s="2">
        <v>985</v>
      </c>
      <c r="Y3484" s="2">
        <v>215</v>
      </c>
      <c r="Z3484" s="2">
        <v>499</v>
      </c>
      <c r="AA3484" s="9">
        <f t="shared" si="488"/>
        <v>35797</v>
      </c>
      <c r="AB3484" s="9">
        <f t="shared" si="489"/>
        <v>5917</v>
      </c>
      <c r="AC3484" s="9">
        <f t="shared" si="490"/>
        <v>1092</v>
      </c>
      <c r="AD3484" s="9">
        <f t="shared" si="491"/>
        <v>701</v>
      </c>
      <c r="AE3484" s="44">
        <f t="shared" si="492"/>
        <v>4.2472155464208702E-5</v>
      </c>
      <c r="AF3484" s="9">
        <f t="shared" si="493"/>
        <v>495</v>
      </c>
      <c r="AG3484" s="9">
        <f t="shared" si="486"/>
        <v>714</v>
      </c>
      <c r="AH3484" s="44">
        <f t="shared" si="494"/>
        <v>5.7253337028575765E-5</v>
      </c>
      <c r="AI3484">
        <f>AA3484/'Totals and Drop Down Lists'!W$6*Inputs!E$37</f>
        <v>32472.905154743574</v>
      </c>
      <c r="AJ3484">
        <f>AB3484/'Totals and Drop Down Lists'!X$6*Inputs!F$37</f>
        <v>19469.220960372681</v>
      </c>
      <c r="AK3484">
        <f>AC3484/'Totals and Drop Down Lists'!Y$6*Inputs!G$37</f>
        <v>7198.8328626569182</v>
      </c>
      <c r="AL3484">
        <f>AD3484/'Totals and Drop Down Lists'!Z$6*Inputs!H$37</f>
        <v>5620.2683902657163</v>
      </c>
      <c r="AM3484">
        <f>AE3484/'Totals and Drop Down Lists'!AA$6*Inputs!I$37</f>
        <v>5287.331042060413</v>
      </c>
      <c r="AN3484">
        <f>AF3484/'Totals and Drop Down Lists'!AB$6*Inputs!J$37</f>
        <v>9878.5631044706479</v>
      </c>
      <c r="AO3484">
        <f>AG3484/'Totals and Drop Down Lists'!AC$6*Inputs!K$37</f>
        <v>13297.233391871416</v>
      </c>
      <c r="AP3484">
        <f>AH3484/'Totals and Drop Down Lists'!AD$6*Inputs!L$37</f>
        <v>13473.422595729189</v>
      </c>
      <c r="AQ3484">
        <f>IF(OR($D3484="51",$D3484="52",$D3484="61"),(AA3484/'Totals and Drop Down Lists'!W$4)*Inputs!E$38,0)</f>
        <v>0</v>
      </c>
      <c r="AR3484">
        <f>IF(OR($D3484="51",$D3484="52",$D3484="61"),(AB3484/'Totals and Drop Down Lists'!X$4)*Inputs!F$38,0)</f>
        <v>0</v>
      </c>
      <c r="AS3484">
        <f>IF(OR($D3484="51",$D3484="52",$D3484="61"),(AC3484/'Totals and Drop Down Lists'!Y$4)*Inputs!G$38,0)</f>
        <v>0</v>
      </c>
      <c r="AT3484">
        <f>IF(OR($D3484="51",$D3484="52",$D3484="61"),(AD3484/'Totals and Drop Down Lists'!Z$4)*Inputs!H$38,0)</f>
        <v>0</v>
      </c>
      <c r="AU3484">
        <f>IF(OR($D3484="51",$D3484="52",$D3484="61"),(AE3484/'Totals and Drop Down Lists'!AA$4)*Inputs!I$38,0)</f>
        <v>0</v>
      </c>
      <c r="AV3484">
        <f>IF(OR($D3484="51",$D3484="52",$D3484="61"),(AF3484/'Totals and Drop Down Lists'!AB$4)*Inputs!J$38,0)</f>
        <v>0</v>
      </c>
      <c r="AW3484">
        <f>IF(OR($D3484="51",$D3484="52",$D3484="61"),(AG3484/'Totals and Drop Down Lists'!AC$4)*Inputs!K$38,0)</f>
        <v>0</v>
      </c>
      <c r="AX3484">
        <f>IF(OR($D3484="51",$D3484="52",$D3484="61"),(AH3484/'Totals and Drop Down Lists'!AD$4)*Inputs!L$38,0)</f>
        <v>0</v>
      </c>
      <c r="AY3484">
        <f>IF(OR($D3484="51",$D3484="52",$D3484="61"),0,(AA3484/'Totals and Drop Down Lists'!W$5)*Inputs!E$39)</f>
        <v>0</v>
      </c>
      <c r="AZ3484">
        <f>IF(OR($D3484="51",$D3484="52",$D3484="61"),0,(AB3484/'Totals and Drop Down Lists'!X$5)*Inputs!F$39)</f>
        <v>0</v>
      </c>
      <c r="BA3484">
        <f>IF(OR($D3484="51",$D3484="52",$D3484="61"),0,(AC3484/'Totals and Drop Down Lists'!Y$5)*Inputs!G$39)</f>
        <v>0</v>
      </c>
      <c r="BB3484">
        <f>IF(OR($D3484="51",$D3484="52",$D3484="61"),0,(AD3484/'Totals and Drop Down Lists'!Z$5)*Inputs!H$39)</f>
        <v>0</v>
      </c>
      <c r="BC3484">
        <f>IF(OR($D3484="51",$D3484="52",$D3484="61"),0,(AE3484/'Totals and Drop Down Lists'!AA$5)*Inputs!I$39)</f>
        <v>0</v>
      </c>
      <c r="BD3484">
        <f>IF(OR($D3484="51",$D3484="52",$D3484="61"),0,(AF3484/'Totals and Drop Down Lists'!AB$5)*Inputs!J$39)</f>
        <v>0</v>
      </c>
      <c r="BE3484">
        <f>IF(OR($D3484="51",$D3484="52",$D3484="61"),0,(AG3484/'Totals and Drop Down Lists'!AC$5)*Inputs!K$39)</f>
        <v>0</v>
      </c>
      <c r="BF3484">
        <f>IF(OR($D3484="51",$D3484="52",$D3484="61"),0,(AH3484/'Totals and Drop Down Lists'!AD$5)*Inputs!L$39)</f>
        <v>0</v>
      </c>
      <c r="BG3484" s="10">
        <f t="shared" si="487"/>
        <v>106697.77750217056</v>
      </c>
    </row>
    <row r="3485" spans="1:59">
      <c r="A3485" s="1" t="s">
        <v>7679</v>
      </c>
      <c r="B3485" s="1" t="s">
        <v>5992</v>
      </c>
      <c r="C3485" s="1" t="s">
        <v>1639</v>
      </c>
      <c r="D3485" s="1" t="s">
        <v>25</v>
      </c>
      <c r="E3485" s="1" t="s">
        <v>6228</v>
      </c>
      <c r="F3485" s="2">
        <v>2311</v>
      </c>
      <c r="G3485" s="2">
        <v>0</v>
      </c>
      <c r="H3485" s="2">
        <v>1</v>
      </c>
      <c r="I3485" s="2">
        <v>166</v>
      </c>
      <c r="J3485" s="2">
        <v>989</v>
      </c>
      <c r="K3485" s="2">
        <v>250</v>
      </c>
      <c r="L3485" s="2">
        <v>50</v>
      </c>
      <c r="M3485" s="2">
        <v>13</v>
      </c>
      <c r="N3485" s="2">
        <v>0</v>
      </c>
      <c r="O3485" s="2">
        <v>7</v>
      </c>
      <c r="P3485" s="2">
        <v>0</v>
      </c>
      <c r="Q3485" s="2">
        <v>0</v>
      </c>
      <c r="R3485" s="2">
        <v>275</v>
      </c>
      <c r="S3485" s="2">
        <v>118200</v>
      </c>
      <c r="T3485" s="2">
        <v>14687500</v>
      </c>
      <c r="U3485" s="2">
        <v>13</v>
      </c>
      <c r="V3485" s="2">
        <v>0</v>
      </c>
      <c r="W3485" s="2">
        <v>0</v>
      </c>
      <c r="X3485" s="2">
        <v>12</v>
      </c>
      <c r="Y3485" s="2">
        <v>0</v>
      </c>
      <c r="Z3485" s="2">
        <v>12</v>
      </c>
      <c r="AA3485" s="9">
        <f t="shared" si="488"/>
        <v>2311</v>
      </c>
      <c r="AB3485" s="9">
        <f t="shared" si="489"/>
        <v>165</v>
      </c>
      <c r="AC3485" s="9">
        <f t="shared" si="490"/>
        <v>345</v>
      </c>
      <c r="AD3485" s="9">
        <f t="shared" si="491"/>
        <v>275</v>
      </c>
      <c r="AE3485" s="44">
        <f t="shared" si="492"/>
        <v>4.4134632198428857E-6</v>
      </c>
      <c r="AF3485" s="9">
        <f t="shared" si="493"/>
        <v>12</v>
      </c>
      <c r="AG3485" s="9">
        <f t="shared" si="486"/>
        <v>12</v>
      </c>
      <c r="AH3485" s="44">
        <f t="shared" si="494"/>
        <v>1.1286935660693375E-6</v>
      </c>
      <c r="AI3485">
        <f>AA3485/'Totals and Drop Down Lists'!W$6*Inputs!E$37</f>
        <v>2096.401480923329</v>
      </c>
      <c r="AJ3485">
        <f>AB3485/'Totals and Drop Down Lists'!X$6*Inputs!F$37</f>
        <v>542.91388515489143</v>
      </c>
      <c r="AK3485">
        <f>AC3485/'Totals and Drop Down Lists'!Y$6*Inputs!G$37</f>
        <v>2274.3565362789714</v>
      </c>
      <c r="AL3485">
        <f>AD3485/'Totals and Drop Down Lists'!Z$6*Inputs!H$37</f>
        <v>2204.8128492483193</v>
      </c>
      <c r="AM3485">
        <f>AE3485/'Totals and Drop Down Lists'!AA$6*Inputs!I$37</f>
        <v>549.42916906894379</v>
      </c>
      <c r="AN3485">
        <f>AF3485/'Totals and Drop Down Lists'!AB$6*Inputs!J$37</f>
        <v>239.48031768413688</v>
      </c>
      <c r="AO3485">
        <f>AG3485/'Totals and Drop Down Lists'!AC$6*Inputs!K$37</f>
        <v>223.48291414909943</v>
      </c>
      <c r="AP3485">
        <f>AH3485/'Totals and Drop Down Lists'!AD$6*Inputs!L$37</f>
        <v>265.6153542481307</v>
      </c>
      <c r="AQ3485">
        <f>IF(OR($D3485="51",$D3485="52",$D3485="61"),(AA3485/'Totals and Drop Down Lists'!W$4)*Inputs!E$38,0)</f>
        <v>0</v>
      </c>
      <c r="AR3485">
        <f>IF(OR($D3485="51",$D3485="52",$D3485="61"),(AB3485/'Totals and Drop Down Lists'!X$4)*Inputs!F$38,0)</f>
        <v>0</v>
      </c>
      <c r="AS3485">
        <f>IF(OR($D3485="51",$D3485="52",$D3485="61"),(AC3485/'Totals and Drop Down Lists'!Y$4)*Inputs!G$38,0)</f>
        <v>0</v>
      </c>
      <c r="AT3485">
        <f>IF(OR($D3485="51",$D3485="52",$D3485="61"),(AD3485/'Totals and Drop Down Lists'!Z$4)*Inputs!H$38,0)</f>
        <v>0</v>
      </c>
      <c r="AU3485">
        <f>IF(OR($D3485="51",$D3485="52",$D3485="61"),(AE3485/'Totals and Drop Down Lists'!AA$4)*Inputs!I$38,0)</f>
        <v>0</v>
      </c>
      <c r="AV3485">
        <f>IF(OR($D3485="51",$D3485="52",$D3485="61"),(AF3485/'Totals and Drop Down Lists'!AB$4)*Inputs!J$38,0)</f>
        <v>0</v>
      </c>
      <c r="AW3485">
        <f>IF(OR($D3485="51",$D3485="52",$D3485="61"),(AG3485/'Totals and Drop Down Lists'!AC$4)*Inputs!K$38,0)</f>
        <v>0</v>
      </c>
      <c r="AX3485">
        <f>IF(OR($D3485="51",$D3485="52",$D3485="61"),(AH3485/'Totals and Drop Down Lists'!AD$4)*Inputs!L$38,0)</f>
        <v>0</v>
      </c>
      <c r="AY3485">
        <f>IF(OR($D3485="51",$D3485="52",$D3485="61"),0,(AA3485/'Totals and Drop Down Lists'!W$5)*Inputs!E$39)</f>
        <v>0</v>
      </c>
      <c r="AZ3485">
        <f>IF(OR($D3485="51",$D3485="52",$D3485="61"),0,(AB3485/'Totals and Drop Down Lists'!X$5)*Inputs!F$39)</f>
        <v>0</v>
      </c>
      <c r="BA3485">
        <f>IF(OR($D3485="51",$D3485="52",$D3485="61"),0,(AC3485/'Totals and Drop Down Lists'!Y$5)*Inputs!G$39)</f>
        <v>0</v>
      </c>
      <c r="BB3485">
        <f>IF(OR($D3485="51",$D3485="52",$D3485="61"),0,(AD3485/'Totals and Drop Down Lists'!Z$5)*Inputs!H$39)</f>
        <v>0</v>
      </c>
      <c r="BC3485">
        <f>IF(OR($D3485="51",$D3485="52",$D3485="61"),0,(AE3485/'Totals and Drop Down Lists'!AA$5)*Inputs!I$39)</f>
        <v>0</v>
      </c>
      <c r="BD3485">
        <f>IF(OR($D3485="51",$D3485="52",$D3485="61"),0,(AF3485/'Totals and Drop Down Lists'!AB$5)*Inputs!J$39)</f>
        <v>0</v>
      </c>
      <c r="BE3485">
        <f>IF(OR($D3485="51",$D3485="52",$D3485="61"),0,(AG3485/'Totals and Drop Down Lists'!AC$5)*Inputs!K$39)</f>
        <v>0</v>
      </c>
      <c r="BF3485">
        <f>IF(OR($D3485="51",$D3485="52",$D3485="61"),0,(AH3485/'Totals and Drop Down Lists'!AD$5)*Inputs!L$39)</f>
        <v>0</v>
      </c>
      <c r="BG3485" s="10">
        <f t="shared" si="487"/>
        <v>8396.4925067558215</v>
      </c>
    </row>
    <row r="3486" spans="1:59">
      <c r="A3486" s="1" t="s">
        <v>7679</v>
      </c>
      <c r="B3486" s="1" t="s">
        <v>5992</v>
      </c>
      <c r="C3486" s="1" t="s">
        <v>438</v>
      </c>
      <c r="D3486" s="1" t="s">
        <v>58</v>
      </c>
      <c r="E3486" s="1" t="s">
        <v>6229</v>
      </c>
      <c r="F3486" s="2">
        <v>80598</v>
      </c>
      <c r="G3486" s="2">
        <v>284</v>
      </c>
      <c r="H3486" s="2">
        <v>27</v>
      </c>
      <c r="I3486" s="2">
        <v>7517</v>
      </c>
      <c r="J3486" s="2">
        <v>27083</v>
      </c>
      <c r="K3486" s="2">
        <v>5947</v>
      </c>
      <c r="L3486" s="2">
        <v>364</v>
      </c>
      <c r="M3486" s="2">
        <v>43</v>
      </c>
      <c r="N3486" s="2">
        <v>0</v>
      </c>
      <c r="O3486" s="2">
        <v>268</v>
      </c>
      <c r="P3486" s="2">
        <v>4</v>
      </c>
      <c r="Q3486" s="2">
        <v>51</v>
      </c>
      <c r="R3486" s="2">
        <v>974</v>
      </c>
      <c r="S3486" s="2">
        <v>4476000</v>
      </c>
      <c r="T3486" s="2">
        <v>327606400</v>
      </c>
      <c r="U3486" s="2">
        <v>383</v>
      </c>
      <c r="V3486" s="2">
        <v>145</v>
      </c>
      <c r="W3486" s="2">
        <v>0</v>
      </c>
      <c r="X3486" s="2">
        <v>699</v>
      </c>
      <c r="Y3486" s="2">
        <v>59</v>
      </c>
      <c r="Z3486" s="2">
        <v>454</v>
      </c>
      <c r="AA3486" s="9">
        <f t="shared" si="488"/>
        <v>80598</v>
      </c>
      <c r="AB3486" s="9">
        <f t="shared" si="489"/>
        <v>7206</v>
      </c>
      <c r="AC3486" s="9">
        <f t="shared" si="490"/>
        <v>1704</v>
      </c>
      <c r="AD3486" s="9">
        <f t="shared" si="491"/>
        <v>974</v>
      </c>
      <c r="AE3486" s="44">
        <f t="shared" si="492"/>
        <v>9.1200011524121576E-5</v>
      </c>
      <c r="AF3486" s="9">
        <f t="shared" si="493"/>
        <v>554</v>
      </c>
      <c r="AG3486" s="9">
        <f t="shared" si="486"/>
        <v>513</v>
      </c>
      <c r="AH3486" s="44">
        <f t="shared" si="494"/>
        <v>4.1915014446659439E-5</v>
      </c>
      <c r="AI3486">
        <f>AA3486/'Totals and Drop Down Lists'!W$6*Inputs!E$37</f>
        <v>73113.702535464501</v>
      </c>
      <c r="AJ3486">
        <f>AB3486/'Totals and Drop Down Lists'!X$6*Inputs!F$37</f>
        <v>23710.530038946348</v>
      </c>
      <c r="AK3486">
        <f>AC3486/'Totals and Drop Down Lists'!Y$6*Inputs!G$37</f>
        <v>11233.343587882224</v>
      </c>
      <c r="AL3486">
        <f>AD3486/'Totals and Drop Down Lists'!Z$6*Inputs!H$37</f>
        <v>7809.0462369740471</v>
      </c>
      <c r="AM3486">
        <f>AE3486/'Totals and Drop Down Lists'!AA$6*Inputs!I$37</f>
        <v>11353.430187316708</v>
      </c>
      <c r="AN3486">
        <f>AF3486/'Totals and Drop Down Lists'!AB$6*Inputs!J$37</f>
        <v>11056.007999750987</v>
      </c>
      <c r="AO3486">
        <f>AG3486/'Totals and Drop Down Lists'!AC$6*Inputs!K$37</f>
        <v>9553.8945798740006</v>
      </c>
      <c r="AP3486">
        <f>AH3486/'Totals and Drop Down Lists'!AD$6*Inputs!L$37</f>
        <v>9863.8565375511571</v>
      </c>
      <c r="AQ3486">
        <f>IF(OR($D3486="51",$D3486="52",$D3486="61"),(AA3486/'Totals and Drop Down Lists'!W$4)*Inputs!E$38,0)</f>
        <v>0</v>
      </c>
      <c r="AR3486">
        <f>IF(OR($D3486="51",$D3486="52",$D3486="61"),(AB3486/'Totals and Drop Down Lists'!X$4)*Inputs!F$38,0)</f>
        <v>0</v>
      </c>
      <c r="AS3486">
        <f>IF(OR($D3486="51",$D3486="52",$D3486="61"),(AC3486/'Totals and Drop Down Lists'!Y$4)*Inputs!G$38,0)</f>
        <v>0</v>
      </c>
      <c r="AT3486">
        <f>IF(OR($D3486="51",$D3486="52",$D3486="61"),(AD3486/'Totals and Drop Down Lists'!Z$4)*Inputs!H$38,0)</f>
        <v>0</v>
      </c>
      <c r="AU3486">
        <f>IF(OR($D3486="51",$D3486="52",$D3486="61"),(AE3486/'Totals and Drop Down Lists'!AA$4)*Inputs!I$38,0)</f>
        <v>0</v>
      </c>
      <c r="AV3486">
        <f>IF(OR($D3486="51",$D3486="52",$D3486="61"),(AF3486/'Totals and Drop Down Lists'!AB$4)*Inputs!J$38,0)</f>
        <v>0</v>
      </c>
      <c r="AW3486">
        <f>IF(OR($D3486="51",$D3486="52",$D3486="61"),(AG3486/'Totals and Drop Down Lists'!AC$4)*Inputs!K$38,0)</f>
        <v>0</v>
      </c>
      <c r="AX3486">
        <f>IF(OR($D3486="51",$D3486="52",$D3486="61"),(AH3486/'Totals and Drop Down Lists'!AD$4)*Inputs!L$38,0)</f>
        <v>0</v>
      </c>
      <c r="AY3486">
        <f>IF(OR($D3486="51",$D3486="52",$D3486="61"),0,(AA3486/'Totals and Drop Down Lists'!W$5)*Inputs!E$39)</f>
        <v>0</v>
      </c>
      <c r="AZ3486">
        <f>IF(OR($D3486="51",$D3486="52",$D3486="61"),0,(AB3486/'Totals and Drop Down Lists'!X$5)*Inputs!F$39)</f>
        <v>0</v>
      </c>
      <c r="BA3486">
        <f>IF(OR($D3486="51",$D3486="52",$D3486="61"),0,(AC3486/'Totals and Drop Down Lists'!Y$5)*Inputs!G$39)</f>
        <v>0</v>
      </c>
      <c r="BB3486">
        <f>IF(OR($D3486="51",$D3486="52",$D3486="61"),0,(AD3486/'Totals and Drop Down Lists'!Z$5)*Inputs!H$39)</f>
        <v>0</v>
      </c>
      <c r="BC3486">
        <f>IF(OR($D3486="51",$D3486="52",$D3486="61"),0,(AE3486/'Totals and Drop Down Lists'!AA$5)*Inputs!I$39)</f>
        <v>0</v>
      </c>
      <c r="BD3486">
        <f>IF(OR($D3486="51",$D3486="52",$D3486="61"),0,(AF3486/'Totals and Drop Down Lists'!AB$5)*Inputs!J$39)</f>
        <v>0</v>
      </c>
      <c r="BE3486">
        <f>IF(OR($D3486="51",$D3486="52",$D3486="61"),0,(AG3486/'Totals and Drop Down Lists'!AC$5)*Inputs!K$39)</f>
        <v>0</v>
      </c>
      <c r="BF3486">
        <f>IF(OR($D3486="51",$D3486="52",$D3486="61"),0,(AH3486/'Totals and Drop Down Lists'!AD$5)*Inputs!L$39)</f>
        <v>0</v>
      </c>
      <c r="BG3486" s="10">
        <f t="shared" si="487"/>
        <v>157693.81170375997</v>
      </c>
    </row>
    <row r="3487" spans="1:59">
      <c r="A3487" s="1" t="s">
        <v>7679</v>
      </c>
      <c r="B3487" s="1" t="s">
        <v>5992</v>
      </c>
      <c r="C3487" s="1" t="s">
        <v>6230</v>
      </c>
      <c r="D3487" s="1" t="s">
        <v>25</v>
      </c>
      <c r="E3487" s="1" t="s">
        <v>6231</v>
      </c>
      <c r="F3487" s="2">
        <v>5271</v>
      </c>
      <c r="G3487" s="2">
        <v>5</v>
      </c>
      <c r="H3487" s="2">
        <v>0</v>
      </c>
      <c r="I3487" s="2">
        <v>734</v>
      </c>
      <c r="J3487" s="2">
        <v>1805</v>
      </c>
      <c r="K3487" s="2">
        <v>420</v>
      </c>
      <c r="L3487" s="2">
        <v>27</v>
      </c>
      <c r="M3487" s="2">
        <v>0</v>
      </c>
      <c r="N3487" s="2">
        <v>0</v>
      </c>
      <c r="O3487" s="2">
        <v>19</v>
      </c>
      <c r="P3487" s="2">
        <v>22</v>
      </c>
      <c r="Q3487" s="2">
        <v>0</v>
      </c>
      <c r="R3487" s="2">
        <v>233</v>
      </c>
      <c r="S3487" s="2">
        <v>172100</v>
      </c>
      <c r="T3487" s="2">
        <v>13582700</v>
      </c>
      <c r="U3487" s="2">
        <v>98</v>
      </c>
      <c r="V3487" s="2">
        <v>30</v>
      </c>
      <c r="W3487" s="2">
        <v>30</v>
      </c>
      <c r="X3487" s="2">
        <v>100</v>
      </c>
      <c r="Y3487" s="2">
        <v>10</v>
      </c>
      <c r="Z3487" s="2">
        <v>80</v>
      </c>
      <c r="AA3487" s="9">
        <f t="shared" si="488"/>
        <v>5271</v>
      </c>
      <c r="AB3487" s="9">
        <f t="shared" si="489"/>
        <v>729</v>
      </c>
      <c r="AC3487" s="9">
        <f t="shared" si="490"/>
        <v>301</v>
      </c>
      <c r="AD3487" s="9">
        <f t="shared" si="491"/>
        <v>233</v>
      </c>
      <c r="AE3487" s="44">
        <f t="shared" si="492"/>
        <v>6.825227948573978E-6</v>
      </c>
      <c r="AF3487" s="9">
        <f t="shared" si="493"/>
        <v>40</v>
      </c>
      <c r="AG3487" s="9">
        <f t="shared" si="486"/>
        <v>90</v>
      </c>
      <c r="AH3487" s="44">
        <f t="shared" si="494"/>
        <v>7.7923002793442899E-6</v>
      </c>
      <c r="AI3487">
        <f>AA3487/'Totals and Drop Down Lists'!W$6*Inputs!E$37</f>
        <v>4781.537086086918</v>
      </c>
      <c r="AJ3487">
        <f>AB3487/'Totals and Drop Down Lists'!X$6*Inputs!F$37</f>
        <v>2398.6922562297927</v>
      </c>
      <c r="AK3487">
        <f>AC3487/'Totals and Drop Down Lists'!Y$6*Inputs!G$37</f>
        <v>1984.2936736810736</v>
      </c>
      <c r="AL3487">
        <f>AD3487/'Totals and Drop Down Lists'!Z$6*Inputs!H$37</f>
        <v>1868.077795908576</v>
      </c>
      <c r="AM3487">
        <f>AE3487/'Totals and Drop Down Lists'!AA$6*Inputs!I$37</f>
        <v>849.66819336598621</v>
      </c>
      <c r="AN3487">
        <f>AF3487/'Totals and Drop Down Lists'!AB$6*Inputs!J$37</f>
        <v>798.26772561378971</v>
      </c>
      <c r="AO3487">
        <f>AG3487/'Totals and Drop Down Lists'!AC$6*Inputs!K$37</f>
        <v>1676.1218561182457</v>
      </c>
      <c r="AP3487">
        <f>AH3487/'Totals and Drop Down Lists'!AD$6*Inputs!L$37</f>
        <v>1833.761316026402</v>
      </c>
      <c r="AQ3487">
        <f>IF(OR($D3487="51",$D3487="52",$D3487="61"),(AA3487/'Totals and Drop Down Lists'!W$4)*Inputs!E$38,0)</f>
        <v>0</v>
      </c>
      <c r="AR3487">
        <f>IF(OR($D3487="51",$D3487="52",$D3487="61"),(AB3487/'Totals and Drop Down Lists'!X$4)*Inputs!F$38,0)</f>
        <v>0</v>
      </c>
      <c r="AS3487">
        <f>IF(OR($D3487="51",$D3487="52",$D3487="61"),(AC3487/'Totals and Drop Down Lists'!Y$4)*Inputs!G$38,0)</f>
        <v>0</v>
      </c>
      <c r="AT3487">
        <f>IF(OR($D3487="51",$D3487="52",$D3487="61"),(AD3487/'Totals and Drop Down Lists'!Z$4)*Inputs!H$38,0)</f>
        <v>0</v>
      </c>
      <c r="AU3487">
        <f>IF(OR($D3487="51",$D3487="52",$D3487="61"),(AE3487/'Totals and Drop Down Lists'!AA$4)*Inputs!I$38,0)</f>
        <v>0</v>
      </c>
      <c r="AV3487">
        <f>IF(OR($D3487="51",$D3487="52",$D3487="61"),(AF3487/'Totals and Drop Down Lists'!AB$4)*Inputs!J$38,0)</f>
        <v>0</v>
      </c>
      <c r="AW3487">
        <f>IF(OR($D3487="51",$D3487="52",$D3487="61"),(AG3487/'Totals and Drop Down Lists'!AC$4)*Inputs!K$38,0)</f>
        <v>0</v>
      </c>
      <c r="AX3487">
        <f>IF(OR($D3487="51",$D3487="52",$D3487="61"),(AH3487/'Totals and Drop Down Lists'!AD$4)*Inputs!L$38,0)</f>
        <v>0</v>
      </c>
      <c r="AY3487">
        <f>IF(OR($D3487="51",$D3487="52",$D3487="61"),0,(AA3487/'Totals and Drop Down Lists'!W$5)*Inputs!E$39)</f>
        <v>0</v>
      </c>
      <c r="AZ3487">
        <f>IF(OR($D3487="51",$D3487="52",$D3487="61"),0,(AB3487/'Totals and Drop Down Lists'!X$5)*Inputs!F$39)</f>
        <v>0</v>
      </c>
      <c r="BA3487">
        <f>IF(OR($D3487="51",$D3487="52",$D3487="61"),0,(AC3487/'Totals and Drop Down Lists'!Y$5)*Inputs!G$39)</f>
        <v>0</v>
      </c>
      <c r="BB3487">
        <f>IF(OR($D3487="51",$D3487="52",$D3487="61"),0,(AD3487/'Totals and Drop Down Lists'!Z$5)*Inputs!H$39)</f>
        <v>0</v>
      </c>
      <c r="BC3487">
        <f>IF(OR($D3487="51",$D3487="52",$D3487="61"),0,(AE3487/'Totals and Drop Down Lists'!AA$5)*Inputs!I$39)</f>
        <v>0</v>
      </c>
      <c r="BD3487">
        <f>IF(OR($D3487="51",$D3487="52",$D3487="61"),0,(AF3487/'Totals and Drop Down Lists'!AB$5)*Inputs!J$39)</f>
        <v>0</v>
      </c>
      <c r="BE3487">
        <f>IF(OR($D3487="51",$D3487="52",$D3487="61"),0,(AG3487/'Totals and Drop Down Lists'!AC$5)*Inputs!K$39)</f>
        <v>0</v>
      </c>
      <c r="BF3487">
        <f>IF(OR($D3487="51",$D3487="52",$D3487="61"),0,(AH3487/'Totals and Drop Down Lists'!AD$5)*Inputs!L$39)</f>
        <v>0</v>
      </c>
      <c r="BG3487" s="10">
        <f t="shared" si="487"/>
        <v>16190.419903030783</v>
      </c>
    </row>
    <row r="3488" spans="1:59">
      <c r="A3488" s="1" t="s">
        <v>7679</v>
      </c>
      <c r="B3488" s="1" t="s">
        <v>5992</v>
      </c>
      <c r="C3488" s="1" t="s">
        <v>6232</v>
      </c>
      <c r="D3488" s="1" t="s">
        <v>25</v>
      </c>
      <c r="E3488" s="1" t="s">
        <v>6233</v>
      </c>
      <c r="F3488" s="2">
        <v>41217</v>
      </c>
      <c r="G3488" s="2">
        <v>280</v>
      </c>
      <c r="H3488" s="2">
        <v>27</v>
      </c>
      <c r="I3488" s="2">
        <v>8837</v>
      </c>
      <c r="J3488" s="2">
        <v>13728</v>
      </c>
      <c r="K3488" s="2">
        <v>3749</v>
      </c>
      <c r="L3488" s="2">
        <v>368</v>
      </c>
      <c r="M3488" s="2">
        <v>110</v>
      </c>
      <c r="N3488" s="2">
        <v>8</v>
      </c>
      <c r="O3488" s="2">
        <v>128</v>
      </c>
      <c r="P3488" s="2">
        <v>4</v>
      </c>
      <c r="Q3488" s="2">
        <v>11</v>
      </c>
      <c r="R3488" s="2">
        <v>803</v>
      </c>
      <c r="S3488" s="4">
        <v>1878500</v>
      </c>
      <c r="T3488" s="2">
        <v>109258000</v>
      </c>
      <c r="U3488" s="2">
        <v>143</v>
      </c>
      <c r="V3488" s="2">
        <v>578</v>
      </c>
      <c r="W3488" s="2">
        <v>55</v>
      </c>
      <c r="X3488" s="2">
        <v>1145</v>
      </c>
      <c r="Y3488" s="2">
        <v>134</v>
      </c>
      <c r="Z3488" s="2">
        <v>460</v>
      </c>
      <c r="AA3488" s="9">
        <f t="shared" si="488"/>
        <v>41217</v>
      </c>
      <c r="AB3488" s="9">
        <f t="shared" si="489"/>
        <v>8530</v>
      </c>
      <c r="AC3488" s="9">
        <f t="shared" si="490"/>
        <v>1432</v>
      </c>
      <c r="AD3488" s="9">
        <f t="shared" si="491"/>
        <v>803</v>
      </c>
      <c r="AE3488" s="44">
        <f t="shared" si="492"/>
        <v>7.1502198646507088E-5</v>
      </c>
      <c r="AF3488" s="9">
        <f t="shared" si="493"/>
        <v>512</v>
      </c>
      <c r="AG3488" s="9">
        <f t="shared" si="486"/>
        <v>594</v>
      </c>
      <c r="AH3488" s="44">
        <f t="shared" si="494"/>
        <v>6.035950940225212E-5</v>
      </c>
      <c r="AI3488">
        <f>AA3488/'Totals and Drop Down Lists'!W$6*Inputs!E$37</f>
        <v>37389.606161495823</v>
      </c>
      <c r="AJ3488">
        <f>AB3488/'Totals and Drop Down Lists'!X$6*Inputs!F$37</f>
        <v>28067.00266891651</v>
      </c>
      <c r="AK3488">
        <f>AC3488/'Totals and Drop Down Lists'!Y$6*Inputs!G$37</f>
        <v>9440.2277100043102</v>
      </c>
      <c r="AL3488">
        <f>AD3488/'Totals and Drop Down Lists'!Z$6*Inputs!H$37</f>
        <v>6438.0535198050929</v>
      </c>
      <c r="AM3488">
        <f>AE3488/'Totals and Drop Down Lists'!AA$6*Inputs!I$37</f>
        <v>8901.2622587011065</v>
      </c>
      <c r="AN3488">
        <f>AF3488/'Totals and Drop Down Lists'!AB$6*Inputs!J$37</f>
        <v>10217.826887856509</v>
      </c>
      <c r="AO3488">
        <f>AG3488/'Totals and Drop Down Lists'!AC$6*Inputs!K$37</f>
        <v>11062.404250380421</v>
      </c>
      <c r="AP3488">
        <f>AH3488/'Totals and Drop Down Lists'!AD$6*Inputs!L$37</f>
        <v>14204.397857919281</v>
      </c>
      <c r="AQ3488">
        <f>IF(OR($D3488="51",$D3488="52",$D3488="61"),(AA3488/'Totals and Drop Down Lists'!W$4)*Inputs!E$38,0)</f>
        <v>0</v>
      </c>
      <c r="AR3488">
        <f>IF(OR($D3488="51",$D3488="52",$D3488="61"),(AB3488/'Totals and Drop Down Lists'!X$4)*Inputs!F$38,0)</f>
        <v>0</v>
      </c>
      <c r="AS3488">
        <f>IF(OR($D3488="51",$D3488="52",$D3488="61"),(AC3488/'Totals and Drop Down Lists'!Y$4)*Inputs!G$38,0)</f>
        <v>0</v>
      </c>
      <c r="AT3488">
        <f>IF(OR($D3488="51",$D3488="52",$D3488="61"),(AD3488/'Totals and Drop Down Lists'!Z$4)*Inputs!H$38,0)</f>
        <v>0</v>
      </c>
      <c r="AU3488">
        <f>IF(OR($D3488="51",$D3488="52",$D3488="61"),(AE3488/'Totals and Drop Down Lists'!AA$4)*Inputs!I$38,0)</f>
        <v>0</v>
      </c>
      <c r="AV3488">
        <f>IF(OR($D3488="51",$D3488="52",$D3488="61"),(AF3488/'Totals and Drop Down Lists'!AB$4)*Inputs!J$38,0)</f>
        <v>0</v>
      </c>
      <c r="AW3488">
        <f>IF(OR($D3488="51",$D3488="52",$D3488="61"),(AG3488/'Totals and Drop Down Lists'!AC$4)*Inputs!K$38,0)</f>
        <v>0</v>
      </c>
      <c r="AX3488">
        <f>IF(OR($D3488="51",$D3488="52",$D3488="61"),(AH3488/'Totals and Drop Down Lists'!AD$4)*Inputs!L$38,0)</f>
        <v>0</v>
      </c>
      <c r="AY3488">
        <f>IF(OR($D3488="51",$D3488="52",$D3488="61"),0,(AA3488/'Totals and Drop Down Lists'!W$5)*Inputs!E$39)</f>
        <v>0</v>
      </c>
      <c r="AZ3488">
        <f>IF(OR($D3488="51",$D3488="52",$D3488="61"),0,(AB3488/'Totals and Drop Down Lists'!X$5)*Inputs!F$39)</f>
        <v>0</v>
      </c>
      <c r="BA3488">
        <f>IF(OR($D3488="51",$D3488="52",$D3488="61"),0,(AC3488/'Totals and Drop Down Lists'!Y$5)*Inputs!G$39)</f>
        <v>0</v>
      </c>
      <c r="BB3488">
        <f>IF(OR($D3488="51",$D3488="52",$D3488="61"),0,(AD3488/'Totals and Drop Down Lists'!Z$5)*Inputs!H$39)</f>
        <v>0</v>
      </c>
      <c r="BC3488">
        <f>IF(OR($D3488="51",$D3488="52",$D3488="61"),0,(AE3488/'Totals and Drop Down Lists'!AA$5)*Inputs!I$39)</f>
        <v>0</v>
      </c>
      <c r="BD3488">
        <f>IF(OR($D3488="51",$D3488="52",$D3488="61"),0,(AF3488/'Totals and Drop Down Lists'!AB$5)*Inputs!J$39)</f>
        <v>0</v>
      </c>
      <c r="BE3488">
        <f>IF(OR($D3488="51",$D3488="52",$D3488="61"),0,(AG3488/'Totals and Drop Down Lists'!AC$5)*Inputs!K$39)</f>
        <v>0</v>
      </c>
      <c r="BF3488">
        <f>IF(OR($D3488="51",$D3488="52",$D3488="61"),0,(AH3488/'Totals and Drop Down Lists'!AD$5)*Inputs!L$39)</f>
        <v>0</v>
      </c>
      <c r="BG3488" s="10">
        <f t="shared" si="487"/>
        <v>125720.78131507905</v>
      </c>
    </row>
    <row r="3489" spans="1:59">
      <c r="A3489" s="1" t="s">
        <v>7679</v>
      </c>
      <c r="B3489" s="1" t="s">
        <v>5992</v>
      </c>
      <c r="C3489" s="1" t="s">
        <v>231</v>
      </c>
      <c r="D3489" s="1" t="s">
        <v>58</v>
      </c>
      <c r="E3489" s="1" t="s">
        <v>6234</v>
      </c>
      <c r="F3489" s="2">
        <v>152384</v>
      </c>
      <c r="G3489" s="2">
        <v>961</v>
      </c>
      <c r="H3489" s="2">
        <v>107</v>
      </c>
      <c r="I3489" s="2">
        <v>17844</v>
      </c>
      <c r="J3489" s="2">
        <v>52044</v>
      </c>
      <c r="K3489" s="2">
        <v>12824</v>
      </c>
      <c r="L3489" s="2">
        <v>1052</v>
      </c>
      <c r="M3489" s="2">
        <v>135</v>
      </c>
      <c r="N3489" s="2">
        <v>116</v>
      </c>
      <c r="O3489" s="2">
        <v>595</v>
      </c>
      <c r="P3489" s="2">
        <v>23</v>
      </c>
      <c r="Q3489" s="2">
        <v>136</v>
      </c>
      <c r="R3489" s="2">
        <v>2470</v>
      </c>
      <c r="S3489" s="2">
        <v>10505100</v>
      </c>
      <c r="T3489" s="2">
        <v>560001400</v>
      </c>
      <c r="U3489" s="2">
        <v>951</v>
      </c>
      <c r="V3489" s="2">
        <v>923</v>
      </c>
      <c r="W3489" s="2">
        <v>84</v>
      </c>
      <c r="X3489" s="2">
        <v>2449</v>
      </c>
      <c r="Y3489" s="2">
        <v>448</v>
      </c>
      <c r="Z3489" s="2">
        <v>1180</v>
      </c>
      <c r="AA3489" s="9">
        <f t="shared" si="488"/>
        <v>152384</v>
      </c>
      <c r="AB3489" s="9">
        <f t="shared" si="489"/>
        <v>16776</v>
      </c>
      <c r="AC3489" s="9">
        <f t="shared" si="490"/>
        <v>4527</v>
      </c>
      <c r="AD3489" s="9">
        <f t="shared" si="491"/>
        <v>2470</v>
      </c>
      <c r="AE3489" s="44">
        <f t="shared" si="492"/>
        <v>2.2068465514696393E-4</v>
      </c>
      <c r="AF3489" s="9">
        <f t="shared" si="493"/>
        <v>1442</v>
      </c>
      <c r="AG3489" s="9">
        <f t="shared" si="486"/>
        <v>1628</v>
      </c>
      <c r="AH3489" s="44">
        <f t="shared" si="494"/>
        <v>1.4926511778910555E-4</v>
      </c>
      <c r="AI3489">
        <f>AA3489/'Totals and Drop Down Lists'!W$6*Inputs!E$37</f>
        <v>138233.68380312444</v>
      </c>
      <c r="AJ3489">
        <f>AB3489/'Totals and Drop Down Lists'!X$6*Inputs!F$37</f>
        <v>55199.535377930042</v>
      </c>
      <c r="AK3489">
        <f>AC3489/'Totals and Drop Down Lists'!Y$6*Inputs!G$37</f>
        <v>29843.513158651895</v>
      </c>
      <c r="AL3489">
        <f>AD3489/'Totals and Drop Down Lists'!Z$6*Inputs!H$37</f>
        <v>19803.228136884907</v>
      </c>
      <c r="AM3489">
        <f>AE3489/'Totals and Drop Down Lists'!AA$6*Inputs!I$37</f>
        <v>27472.889353313611</v>
      </c>
      <c r="AN3489">
        <f>AF3489/'Totals and Drop Down Lists'!AB$6*Inputs!J$37</f>
        <v>28777.551508377117</v>
      </c>
      <c r="AO3489">
        <f>AG3489/'Totals and Drop Down Lists'!AC$6*Inputs!K$37</f>
        <v>30319.182019561158</v>
      </c>
      <c r="AP3489">
        <f>AH3489/'Totals and Drop Down Lists'!AD$6*Inputs!L$37</f>
        <v>35126.546593609834</v>
      </c>
      <c r="AQ3489">
        <f>IF(OR($D3489="51",$D3489="52",$D3489="61"),(AA3489/'Totals and Drop Down Lists'!W$4)*Inputs!E$38,0)</f>
        <v>0</v>
      </c>
      <c r="AR3489">
        <f>IF(OR($D3489="51",$D3489="52",$D3489="61"),(AB3489/'Totals and Drop Down Lists'!X$4)*Inputs!F$38,0)</f>
        <v>0</v>
      </c>
      <c r="AS3489">
        <f>IF(OR($D3489="51",$D3489="52",$D3489="61"),(AC3489/'Totals and Drop Down Lists'!Y$4)*Inputs!G$38,0)</f>
        <v>0</v>
      </c>
      <c r="AT3489">
        <f>IF(OR($D3489="51",$D3489="52",$D3489="61"),(AD3489/'Totals and Drop Down Lists'!Z$4)*Inputs!H$38,0)</f>
        <v>0</v>
      </c>
      <c r="AU3489">
        <f>IF(OR($D3489="51",$D3489="52",$D3489="61"),(AE3489/'Totals and Drop Down Lists'!AA$4)*Inputs!I$38,0)</f>
        <v>0</v>
      </c>
      <c r="AV3489">
        <f>IF(OR($D3489="51",$D3489="52",$D3489="61"),(AF3489/'Totals and Drop Down Lists'!AB$4)*Inputs!J$38,0)</f>
        <v>0</v>
      </c>
      <c r="AW3489">
        <f>IF(OR($D3489="51",$D3489="52",$D3489="61"),(AG3489/'Totals and Drop Down Lists'!AC$4)*Inputs!K$38,0)</f>
        <v>0</v>
      </c>
      <c r="AX3489">
        <f>IF(OR($D3489="51",$D3489="52",$D3489="61"),(AH3489/'Totals and Drop Down Lists'!AD$4)*Inputs!L$38,0)</f>
        <v>0</v>
      </c>
      <c r="AY3489">
        <f>IF(OR($D3489="51",$D3489="52",$D3489="61"),0,(AA3489/'Totals and Drop Down Lists'!W$5)*Inputs!E$39)</f>
        <v>0</v>
      </c>
      <c r="AZ3489">
        <f>IF(OR($D3489="51",$D3489="52",$D3489="61"),0,(AB3489/'Totals and Drop Down Lists'!X$5)*Inputs!F$39)</f>
        <v>0</v>
      </c>
      <c r="BA3489">
        <f>IF(OR($D3489="51",$D3489="52",$D3489="61"),0,(AC3489/'Totals and Drop Down Lists'!Y$5)*Inputs!G$39)</f>
        <v>0</v>
      </c>
      <c r="BB3489">
        <f>IF(OR($D3489="51",$D3489="52",$D3489="61"),0,(AD3489/'Totals and Drop Down Lists'!Z$5)*Inputs!H$39)</f>
        <v>0</v>
      </c>
      <c r="BC3489">
        <f>IF(OR($D3489="51",$D3489="52",$D3489="61"),0,(AE3489/'Totals and Drop Down Lists'!AA$5)*Inputs!I$39)</f>
        <v>0</v>
      </c>
      <c r="BD3489">
        <f>IF(OR($D3489="51",$D3489="52",$D3489="61"),0,(AF3489/'Totals and Drop Down Lists'!AB$5)*Inputs!J$39)</f>
        <v>0</v>
      </c>
      <c r="BE3489">
        <f>IF(OR($D3489="51",$D3489="52",$D3489="61"),0,(AG3489/'Totals and Drop Down Lists'!AC$5)*Inputs!K$39)</f>
        <v>0</v>
      </c>
      <c r="BF3489">
        <f>IF(OR($D3489="51",$D3489="52",$D3489="61"),0,(AH3489/'Totals and Drop Down Lists'!AD$5)*Inputs!L$39)</f>
        <v>0</v>
      </c>
      <c r="BG3489" s="10">
        <f t="shared" si="487"/>
        <v>364776.12995145301</v>
      </c>
    </row>
    <row r="3490" spans="1:59">
      <c r="A3490" s="1" t="s">
        <v>7679</v>
      </c>
      <c r="B3490" s="1" t="s">
        <v>5992</v>
      </c>
      <c r="C3490" s="1" t="s">
        <v>1645</v>
      </c>
      <c r="D3490" s="1" t="s">
        <v>58</v>
      </c>
      <c r="E3490" s="1" t="s">
        <v>6235</v>
      </c>
      <c r="F3490" s="2">
        <v>13371</v>
      </c>
      <c r="G3490" s="2">
        <v>50</v>
      </c>
      <c r="H3490" s="2">
        <v>0</v>
      </c>
      <c r="I3490" s="2">
        <v>2403</v>
      </c>
      <c r="J3490" s="2">
        <v>5465</v>
      </c>
      <c r="K3490" s="2">
        <v>1091</v>
      </c>
      <c r="L3490" s="2">
        <v>57</v>
      </c>
      <c r="M3490" s="2">
        <v>23</v>
      </c>
      <c r="N3490" s="2">
        <v>4</v>
      </c>
      <c r="O3490" s="2">
        <v>16</v>
      </c>
      <c r="P3490" s="2">
        <v>10</v>
      </c>
      <c r="Q3490" s="2">
        <v>0</v>
      </c>
      <c r="R3490" s="2">
        <v>1102</v>
      </c>
      <c r="S3490" s="2">
        <v>455100</v>
      </c>
      <c r="T3490" s="2">
        <v>33750300</v>
      </c>
      <c r="U3490" s="2">
        <v>144</v>
      </c>
      <c r="V3490" s="2">
        <v>168</v>
      </c>
      <c r="W3490" s="2">
        <v>54</v>
      </c>
      <c r="X3490" s="2">
        <v>268</v>
      </c>
      <c r="Y3490" s="2">
        <v>40</v>
      </c>
      <c r="Z3490" s="2">
        <v>98</v>
      </c>
      <c r="AA3490" s="9">
        <f t="shared" si="488"/>
        <v>13371</v>
      </c>
      <c r="AB3490" s="9">
        <f t="shared" si="489"/>
        <v>2353</v>
      </c>
      <c r="AC3490" s="9">
        <f t="shared" si="490"/>
        <v>1212</v>
      </c>
      <c r="AD3490" s="9">
        <f t="shared" si="491"/>
        <v>1102</v>
      </c>
      <c r="AE3490" s="44">
        <f t="shared" si="492"/>
        <v>1.5210907342624715E-5</v>
      </c>
      <c r="AF3490" s="9">
        <f t="shared" si="493"/>
        <v>46</v>
      </c>
      <c r="AG3490" s="9">
        <f t="shared" si="486"/>
        <v>138</v>
      </c>
      <c r="AH3490" s="44">
        <f t="shared" si="494"/>
        <v>1.0250965148834668E-5</v>
      </c>
      <c r="AI3490">
        <f>AA3490/'Totals and Drop Down Lists'!W$6*Inputs!E$37</f>
        <v>12129.374384000792</v>
      </c>
      <c r="AJ3490">
        <f>AB3490/'Totals and Drop Down Lists'!X$6*Inputs!F$37</f>
        <v>7742.2810410270267</v>
      </c>
      <c r="AK3490">
        <f>AC3490/'Totals and Drop Down Lists'!Y$6*Inputs!G$37</f>
        <v>7989.9133970148214</v>
      </c>
      <c r="AL3490">
        <f>AD3490/'Totals and Drop Down Lists'!Z$6*Inputs!H$37</f>
        <v>8835.2863995332646</v>
      </c>
      <c r="AM3490">
        <f>AE3490/'Totals and Drop Down Lists'!AA$6*Inputs!I$37</f>
        <v>1893.595973445204</v>
      </c>
      <c r="AN3490">
        <f>AF3490/'Totals and Drop Down Lists'!AB$6*Inputs!J$37</f>
        <v>918.00788445585806</v>
      </c>
      <c r="AO3490">
        <f>AG3490/'Totals and Drop Down Lists'!AC$6*Inputs!K$37</f>
        <v>2570.0535127146436</v>
      </c>
      <c r="AP3490">
        <f>AH3490/'Totals and Drop Down Lists'!AD$6*Inputs!L$37</f>
        <v>2412.3586961473784</v>
      </c>
      <c r="AQ3490">
        <f>IF(OR($D3490="51",$D3490="52",$D3490="61"),(AA3490/'Totals and Drop Down Lists'!W$4)*Inputs!E$38,0)</f>
        <v>0</v>
      </c>
      <c r="AR3490">
        <f>IF(OR($D3490="51",$D3490="52",$D3490="61"),(AB3490/'Totals and Drop Down Lists'!X$4)*Inputs!F$38,0)</f>
        <v>0</v>
      </c>
      <c r="AS3490">
        <f>IF(OR($D3490="51",$D3490="52",$D3490="61"),(AC3490/'Totals and Drop Down Lists'!Y$4)*Inputs!G$38,0)</f>
        <v>0</v>
      </c>
      <c r="AT3490">
        <f>IF(OR($D3490="51",$D3490="52",$D3490="61"),(AD3490/'Totals and Drop Down Lists'!Z$4)*Inputs!H$38,0)</f>
        <v>0</v>
      </c>
      <c r="AU3490">
        <f>IF(OR($D3490="51",$D3490="52",$D3490="61"),(AE3490/'Totals and Drop Down Lists'!AA$4)*Inputs!I$38,0)</f>
        <v>0</v>
      </c>
      <c r="AV3490">
        <f>IF(OR($D3490="51",$D3490="52",$D3490="61"),(AF3490/'Totals and Drop Down Lists'!AB$4)*Inputs!J$38,0)</f>
        <v>0</v>
      </c>
      <c r="AW3490">
        <f>IF(OR($D3490="51",$D3490="52",$D3490="61"),(AG3490/'Totals and Drop Down Lists'!AC$4)*Inputs!K$38,0)</f>
        <v>0</v>
      </c>
      <c r="AX3490">
        <f>IF(OR($D3490="51",$D3490="52",$D3490="61"),(AH3490/'Totals and Drop Down Lists'!AD$4)*Inputs!L$38,0)</f>
        <v>0</v>
      </c>
      <c r="AY3490">
        <f>IF(OR($D3490="51",$D3490="52",$D3490="61"),0,(AA3490/'Totals and Drop Down Lists'!W$5)*Inputs!E$39)</f>
        <v>0</v>
      </c>
      <c r="AZ3490">
        <f>IF(OR($D3490="51",$D3490="52",$D3490="61"),0,(AB3490/'Totals and Drop Down Lists'!X$5)*Inputs!F$39)</f>
        <v>0</v>
      </c>
      <c r="BA3490">
        <f>IF(OR($D3490="51",$D3490="52",$D3490="61"),0,(AC3490/'Totals and Drop Down Lists'!Y$5)*Inputs!G$39)</f>
        <v>0</v>
      </c>
      <c r="BB3490">
        <f>IF(OR($D3490="51",$D3490="52",$D3490="61"),0,(AD3490/'Totals and Drop Down Lists'!Z$5)*Inputs!H$39)</f>
        <v>0</v>
      </c>
      <c r="BC3490">
        <f>IF(OR($D3490="51",$D3490="52",$D3490="61"),0,(AE3490/'Totals and Drop Down Lists'!AA$5)*Inputs!I$39)</f>
        <v>0</v>
      </c>
      <c r="BD3490">
        <f>IF(OR($D3490="51",$D3490="52",$D3490="61"),0,(AF3490/'Totals and Drop Down Lists'!AB$5)*Inputs!J$39)</f>
        <v>0</v>
      </c>
      <c r="BE3490">
        <f>IF(OR($D3490="51",$D3490="52",$D3490="61"),0,(AG3490/'Totals and Drop Down Lists'!AC$5)*Inputs!K$39)</f>
        <v>0</v>
      </c>
      <c r="BF3490">
        <f>IF(OR($D3490="51",$D3490="52",$D3490="61"),0,(AH3490/'Totals and Drop Down Lists'!AD$5)*Inputs!L$39)</f>
        <v>0</v>
      </c>
      <c r="BG3490" s="10">
        <f t="shared" si="487"/>
        <v>44490.871288338989</v>
      </c>
    </row>
    <row r="3491" spans="1:59">
      <c r="A3491" s="1" t="s">
        <v>7679</v>
      </c>
      <c r="B3491" s="1" t="s">
        <v>5992</v>
      </c>
      <c r="C3491" s="1" t="s">
        <v>6236</v>
      </c>
      <c r="D3491" s="1" t="s">
        <v>25</v>
      </c>
      <c r="E3491" s="1" t="s">
        <v>6237</v>
      </c>
      <c r="F3491" s="2">
        <v>14916</v>
      </c>
      <c r="G3491" s="2">
        <v>27</v>
      </c>
      <c r="H3491" s="2">
        <v>3</v>
      </c>
      <c r="I3491" s="2">
        <v>2657</v>
      </c>
      <c r="J3491" s="2">
        <v>4497</v>
      </c>
      <c r="K3491" s="2">
        <v>1245</v>
      </c>
      <c r="L3491" s="2">
        <v>110</v>
      </c>
      <c r="M3491" s="2">
        <v>32</v>
      </c>
      <c r="N3491" s="2">
        <v>0</v>
      </c>
      <c r="O3491" s="2">
        <v>111</v>
      </c>
      <c r="P3491" s="2">
        <v>31</v>
      </c>
      <c r="Q3491" s="2">
        <v>109</v>
      </c>
      <c r="R3491" s="2">
        <v>738</v>
      </c>
      <c r="S3491" s="2">
        <v>611400</v>
      </c>
      <c r="T3491" s="2">
        <v>43606600</v>
      </c>
      <c r="U3491" s="2">
        <v>145</v>
      </c>
      <c r="V3491" s="2">
        <v>100</v>
      </c>
      <c r="W3491" s="2">
        <v>20</v>
      </c>
      <c r="X3491" s="2">
        <v>410</v>
      </c>
      <c r="Y3491" s="2">
        <v>90</v>
      </c>
      <c r="Z3491" s="2">
        <v>224</v>
      </c>
      <c r="AA3491" s="9">
        <f t="shared" si="488"/>
        <v>14916</v>
      </c>
      <c r="AB3491" s="9">
        <f t="shared" si="489"/>
        <v>2627</v>
      </c>
      <c r="AC3491" s="9">
        <f t="shared" si="490"/>
        <v>1131</v>
      </c>
      <c r="AD3491" s="9">
        <f t="shared" si="491"/>
        <v>738</v>
      </c>
      <c r="AE3491" s="44">
        <f t="shared" si="492"/>
        <v>2.4071968212537289E-5</v>
      </c>
      <c r="AF3491" s="9">
        <f t="shared" si="493"/>
        <v>290</v>
      </c>
      <c r="AG3491" s="9">
        <f t="shared" si="486"/>
        <v>314</v>
      </c>
      <c r="AH3491" s="44">
        <f t="shared" si="494"/>
        <v>3.2346492761831432E-5</v>
      </c>
      <c r="AI3491">
        <f>AA3491/'Totals and Drop Down Lists'!W$6*Inputs!E$37</f>
        <v>13530.906313047328</v>
      </c>
      <c r="AJ3491">
        <f>AB3491/'Totals and Drop Down Lists'!X$6*Inputs!F$37</f>
        <v>8643.8471291024216</v>
      </c>
      <c r="AK3491">
        <f>AC3491/'Totals and Drop Down Lists'!Y$6*Inputs!G$37</f>
        <v>7455.9340363232368</v>
      </c>
      <c r="AL3491">
        <f>AD3491/'Totals and Drop Down Lists'!Z$6*Inputs!H$37</f>
        <v>5916.9159372554896</v>
      </c>
      <c r="AM3491">
        <f>AE3491/'Totals and Drop Down Lists'!AA$6*Inputs!I$37</f>
        <v>2996.7036846268807</v>
      </c>
      <c r="AN3491">
        <f>AF3491/'Totals and Drop Down Lists'!AB$6*Inputs!J$37</f>
        <v>5787.4410106999749</v>
      </c>
      <c r="AO3491">
        <f>AG3491/'Totals and Drop Down Lists'!AC$6*Inputs!K$37</f>
        <v>5847.802920234768</v>
      </c>
      <c r="AP3491">
        <f>AH3491/'Totals and Drop Down Lists'!AD$6*Inputs!L$37</f>
        <v>7612.0971997200586</v>
      </c>
      <c r="AQ3491">
        <f>IF(OR($D3491="51",$D3491="52",$D3491="61"),(AA3491/'Totals and Drop Down Lists'!W$4)*Inputs!E$38,0)</f>
        <v>0</v>
      </c>
      <c r="AR3491">
        <f>IF(OR($D3491="51",$D3491="52",$D3491="61"),(AB3491/'Totals and Drop Down Lists'!X$4)*Inputs!F$38,0)</f>
        <v>0</v>
      </c>
      <c r="AS3491">
        <f>IF(OR($D3491="51",$D3491="52",$D3491="61"),(AC3491/'Totals and Drop Down Lists'!Y$4)*Inputs!G$38,0)</f>
        <v>0</v>
      </c>
      <c r="AT3491">
        <f>IF(OR($D3491="51",$D3491="52",$D3491="61"),(AD3491/'Totals and Drop Down Lists'!Z$4)*Inputs!H$38,0)</f>
        <v>0</v>
      </c>
      <c r="AU3491">
        <f>IF(OR($D3491="51",$D3491="52",$D3491="61"),(AE3491/'Totals and Drop Down Lists'!AA$4)*Inputs!I$38,0)</f>
        <v>0</v>
      </c>
      <c r="AV3491">
        <f>IF(OR($D3491="51",$D3491="52",$D3491="61"),(AF3491/'Totals and Drop Down Lists'!AB$4)*Inputs!J$38,0)</f>
        <v>0</v>
      </c>
      <c r="AW3491">
        <f>IF(OR($D3491="51",$D3491="52",$D3491="61"),(AG3491/'Totals and Drop Down Lists'!AC$4)*Inputs!K$38,0)</f>
        <v>0</v>
      </c>
      <c r="AX3491">
        <f>IF(OR($D3491="51",$D3491="52",$D3491="61"),(AH3491/'Totals and Drop Down Lists'!AD$4)*Inputs!L$38,0)</f>
        <v>0</v>
      </c>
      <c r="AY3491">
        <f>IF(OR($D3491="51",$D3491="52",$D3491="61"),0,(AA3491/'Totals and Drop Down Lists'!W$5)*Inputs!E$39)</f>
        <v>0</v>
      </c>
      <c r="AZ3491">
        <f>IF(OR($D3491="51",$D3491="52",$D3491="61"),0,(AB3491/'Totals and Drop Down Lists'!X$5)*Inputs!F$39)</f>
        <v>0</v>
      </c>
      <c r="BA3491">
        <f>IF(OR($D3491="51",$D3491="52",$D3491="61"),0,(AC3491/'Totals and Drop Down Lists'!Y$5)*Inputs!G$39)</f>
        <v>0</v>
      </c>
      <c r="BB3491">
        <f>IF(OR($D3491="51",$D3491="52",$D3491="61"),0,(AD3491/'Totals and Drop Down Lists'!Z$5)*Inputs!H$39)</f>
        <v>0</v>
      </c>
      <c r="BC3491">
        <f>IF(OR($D3491="51",$D3491="52",$D3491="61"),0,(AE3491/'Totals and Drop Down Lists'!AA$5)*Inputs!I$39)</f>
        <v>0</v>
      </c>
      <c r="BD3491">
        <f>IF(OR($D3491="51",$D3491="52",$D3491="61"),0,(AF3491/'Totals and Drop Down Lists'!AB$5)*Inputs!J$39)</f>
        <v>0</v>
      </c>
      <c r="BE3491">
        <f>IF(OR($D3491="51",$D3491="52",$D3491="61"),0,(AG3491/'Totals and Drop Down Lists'!AC$5)*Inputs!K$39)</f>
        <v>0</v>
      </c>
      <c r="BF3491">
        <f>IF(OR($D3491="51",$D3491="52",$D3491="61"),0,(AH3491/'Totals and Drop Down Lists'!AD$5)*Inputs!L$39)</f>
        <v>0</v>
      </c>
      <c r="BG3491" s="10">
        <f t="shared" si="487"/>
        <v>57791.648231010164</v>
      </c>
    </row>
    <row r="3492" spans="1:59">
      <c r="A3492" s="1" t="s">
        <v>7679</v>
      </c>
      <c r="B3492" s="1" t="s">
        <v>5992</v>
      </c>
      <c r="C3492" s="1" t="s">
        <v>6238</v>
      </c>
      <c r="D3492" s="1" t="s">
        <v>58</v>
      </c>
      <c r="E3492" s="1" t="s">
        <v>6239</v>
      </c>
      <c r="F3492" s="2">
        <v>105133</v>
      </c>
      <c r="G3492" s="2">
        <v>676</v>
      </c>
      <c r="H3492" s="2">
        <v>26</v>
      </c>
      <c r="I3492" s="2">
        <v>13757</v>
      </c>
      <c r="J3492" s="2">
        <v>34877</v>
      </c>
      <c r="K3492" s="2">
        <v>7761</v>
      </c>
      <c r="L3492" s="2">
        <v>484</v>
      </c>
      <c r="M3492" s="2">
        <v>42</v>
      </c>
      <c r="N3492" s="2">
        <v>60</v>
      </c>
      <c r="O3492" s="2">
        <v>484</v>
      </c>
      <c r="P3492" s="2">
        <v>80</v>
      </c>
      <c r="Q3492" s="2">
        <v>131</v>
      </c>
      <c r="R3492" s="2">
        <v>1403</v>
      </c>
      <c r="S3492" s="2">
        <v>6772600</v>
      </c>
      <c r="T3492" s="2">
        <v>336784100</v>
      </c>
      <c r="U3492" s="2">
        <v>625</v>
      </c>
      <c r="V3492" s="2">
        <v>432</v>
      </c>
      <c r="W3492" s="2">
        <v>80</v>
      </c>
      <c r="X3492" s="2">
        <v>2044</v>
      </c>
      <c r="Y3492" s="2">
        <v>289</v>
      </c>
      <c r="Z3492" s="2">
        <v>1457</v>
      </c>
      <c r="AA3492" s="9">
        <f t="shared" si="488"/>
        <v>105133</v>
      </c>
      <c r="AB3492" s="9">
        <f t="shared" si="489"/>
        <v>13055</v>
      </c>
      <c r="AC3492" s="9">
        <f t="shared" si="490"/>
        <v>2684</v>
      </c>
      <c r="AD3492" s="9">
        <f t="shared" si="491"/>
        <v>1403</v>
      </c>
      <c r="AE3492" s="44">
        <f t="shared" si="492"/>
        <v>1.2061242003346519E-4</v>
      </c>
      <c r="AF3492" s="9">
        <f t="shared" si="493"/>
        <v>1532</v>
      </c>
      <c r="AG3492" s="9">
        <f t="shared" si="486"/>
        <v>1746</v>
      </c>
      <c r="AH3492" s="44">
        <f t="shared" si="494"/>
        <v>1.44568570848413E-4</v>
      </c>
      <c r="AI3492">
        <f>AA3492/'Totals and Drop Down Lists'!W$6*Inputs!E$37</f>
        <v>95370.392424886348</v>
      </c>
      <c r="AJ3492">
        <f>AB3492/'Totals and Drop Down Lists'!X$6*Inputs!F$37</f>
        <v>42956.004670891554</v>
      </c>
      <c r="AK3492">
        <f>AC3492/'Totals and Drop Down Lists'!Y$6*Inputs!G$37</f>
        <v>17693.834618471767</v>
      </c>
      <c r="AL3492">
        <f>AD3492/'Totals and Drop Down Lists'!Z$6*Inputs!H$37</f>
        <v>11248.554281801427</v>
      </c>
      <c r="AM3492">
        <f>AE3492/'Totals and Drop Down Lists'!AA$6*Inputs!I$37</f>
        <v>15014.961815120843</v>
      </c>
      <c r="AN3492">
        <f>AF3492/'Totals and Drop Down Lists'!AB$6*Inputs!J$37</f>
        <v>30573.653891008144</v>
      </c>
      <c r="AO3492">
        <f>AG3492/'Totals and Drop Down Lists'!AC$6*Inputs!K$37</f>
        <v>32516.764008693968</v>
      </c>
      <c r="AP3492">
        <f>AH3492/'Totals and Drop Down Lists'!AD$6*Inputs!L$37</f>
        <v>34021.30862920879</v>
      </c>
      <c r="AQ3492">
        <f>IF(OR($D3492="51",$D3492="52",$D3492="61"),(AA3492/'Totals and Drop Down Lists'!W$4)*Inputs!E$38,0)</f>
        <v>0</v>
      </c>
      <c r="AR3492">
        <f>IF(OR($D3492="51",$D3492="52",$D3492="61"),(AB3492/'Totals and Drop Down Lists'!X$4)*Inputs!F$38,0)</f>
        <v>0</v>
      </c>
      <c r="AS3492">
        <f>IF(OR($D3492="51",$D3492="52",$D3492="61"),(AC3492/'Totals and Drop Down Lists'!Y$4)*Inputs!G$38,0)</f>
        <v>0</v>
      </c>
      <c r="AT3492">
        <f>IF(OR($D3492="51",$D3492="52",$D3492="61"),(AD3492/'Totals and Drop Down Lists'!Z$4)*Inputs!H$38,0)</f>
        <v>0</v>
      </c>
      <c r="AU3492">
        <f>IF(OR($D3492="51",$D3492="52",$D3492="61"),(AE3492/'Totals and Drop Down Lists'!AA$4)*Inputs!I$38,0)</f>
        <v>0</v>
      </c>
      <c r="AV3492">
        <f>IF(OR($D3492="51",$D3492="52",$D3492="61"),(AF3492/'Totals and Drop Down Lists'!AB$4)*Inputs!J$38,0)</f>
        <v>0</v>
      </c>
      <c r="AW3492">
        <f>IF(OR($D3492="51",$D3492="52",$D3492="61"),(AG3492/'Totals and Drop Down Lists'!AC$4)*Inputs!K$38,0)</f>
        <v>0</v>
      </c>
      <c r="AX3492">
        <f>IF(OR($D3492="51",$D3492="52",$D3492="61"),(AH3492/'Totals and Drop Down Lists'!AD$4)*Inputs!L$38,0)</f>
        <v>0</v>
      </c>
      <c r="AY3492">
        <f>IF(OR($D3492="51",$D3492="52",$D3492="61"),0,(AA3492/'Totals and Drop Down Lists'!W$5)*Inputs!E$39)</f>
        <v>0</v>
      </c>
      <c r="AZ3492">
        <f>IF(OR($D3492="51",$D3492="52",$D3492="61"),0,(AB3492/'Totals and Drop Down Lists'!X$5)*Inputs!F$39)</f>
        <v>0</v>
      </c>
      <c r="BA3492">
        <f>IF(OR($D3492="51",$D3492="52",$D3492="61"),0,(AC3492/'Totals and Drop Down Lists'!Y$5)*Inputs!G$39)</f>
        <v>0</v>
      </c>
      <c r="BB3492">
        <f>IF(OR($D3492="51",$D3492="52",$D3492="61"),0,(AD3492/'Totals and Drop Down Lists'!Z$5)*Inputs!H$39)</f>
        <v>0</v>
      </c>
      <c r="BC3492">
        <f>IF(OR($D3492="51",$D3492="52",$D3492="61"),0,(AE3492/'Totals and Drop Down Lists'!AA$5)*Inputs!I$39)</f>
        <v>0</v>
      </c>
      <c r="BD3492">
        <f>IF(OR($D3492="51",$D3492="52",$D3492="61"),0,(AF3492/'Totals and Drop Down Lists'!AB$5)*Inputs!J$39)</f>
        <v>0</v>
      </c>
      <c r="BE3492">
        <f>IF(OR($D3492="51",$D3492="52",$D3492="61"),0,(AG3492/'Totals and Drop Down Lists'!AC$5)*Inputs!K$39)</f>
        <v>0</v>
      </c>
      <c r="BF3492">
        <f>IF(OR($D3492="51",$D3492="52",$D3492="61"),0,(AH3492/'Totals and Drop Down Lists'!AD$5)*Inputs!L$39)</f>
        <v>0</v>
      </c>
      <c r="BG3492" s="10">
        <f t="shared" si="487"/>
        <v>279395.47434008284</v>
      </c>
    </row>
    <row r="3493" spans="1:59">
      <c r="A3493" s="1" t="s">
        <v>7679</v>
      </c>
      <c r="B3493" s="1" t="s">
        <v>5992</v>
      </c>
      <c r="C3493" s="1" t="s">
        <v>2479</v>
      </c>
      <c r="D3493" s="1" t="s">
        <v>25</v>
      </c>
      <c r="E3493" s="1" t="s">
        <v>6240</v>
      </c>
      <c r="F3493" s="2">
        <v>34951</v>
      </c>
      <c r="G3493" s="2">
        <v>37</v>
      </c>
      <c r="H3493" s="2">
        <v>0</v>
      </c>
      <c r="I3493" s="2">
        <v>3205</v>
      </c>
      <c r="J3493" s="2">
        <v>12760</v>
      </c>
      <c r="K3493" s="2">
        <v>3260</v>
      </c>
      <c r="L3493" s="2">
        <v>115</v>
      </c>
      <c r="M3493" s="2">
        <v>60</v>
      </c>
      <c r="N3493" s="2">
        <v>0</v>
      </c>
      <c r="O3493" s="2">
        <v>227</v>
      </c>
      <c r="P3493" s="2">
        <v>34</v>
      </c>
      <c r="Q3493" s="2">
        <v>16</v>
      </c>
      <c r="R3493" s="2">
        <v>1335</v>
      </c>
      <c r="S3493" s="2">
        <v>3186100</v>
      </c>
      <c r="T3493" s="2">
        <v>178133900</v>
      </c>
      <c r="U3493" s="2">
        <v>230</v>
      </c>
      <c r="V3493" s="2">
        <v>275</v>
      </c>
      <c r="W3493" s="2">
        <v>0</v>
      </c>
      <c r="X3493" s="2">
        <v>705</v>
      </c>
      <c r="Y3493" s="2">
        <v>95</v>
      </c>
      <c r="Z3493" s="2">
        <v>410</v>
      </c>
      <c r="AA3493" s="9">
        <f t="shared" si="488"/>
        <v>34951</v>
      </c>
      <c r="AB3493" s="9">
        <f t="shared" si="489"/>
        <v>3168</v>
      </c>
      <c r="AC3493" s="9">
        <f t="shared" si="490"/>
        <v>1787</v>
      </c>
      <c r="AD3493" s="9">
        <f t="shared" si="491"/>
        <v>1335</v>
      </c>
      <c r="AE3493" s="44">
        <f t="shared" si="492"/>
        <v>5.816748837157998E-5</v>
      </c>
      <c r="AF3493" s="9">
        <f t="shared" si="493"/>
        <v>430</v>
      </c>
      <c r="AG3493" s="9">
        <f t="shared" si="486"/>
        <v>505</v>
      </c>
      <c r="AH3493" s="44">
        <f t="shared" si="494"/>
        <v>4.8007533109298097E-5</v>
      </c>
      <c r="AI3493">
        <f>AA3493/'Totals and Drop Down Lists'!W$6*Inputs!E$37</f>
        <v>31705.464370294794</v>
      </c>
      <c r="AJ3493">
        <f>AB3493/'Totals and Drop Down Lists'!X$6*Inputs!F$37</f>
        <v>10423.946594973915</v>
      </c>
      <c r="AK3493">
        <f>AC3493/'Totals and Drop Down Lists'!Y$6*Inputs!G$37</f>
        <v>11780.507624146441</v>
      </c>
      <c r="AL3493">
        <f>AD3493/'Totals and Drop Down Lists'!Z$6*Inputs!H$37</f>
        <v>10703.364195441842</v>
      </c>
      <c r="AM3493">
        <f>AE3493/'Totals and Drop Down Lists'!AA$6*Inputs!I$37</f>
        <v>7241.2328393579182</v>
      </c>
      <c r="AN3493">
        <f>AF3493/'Totals and Drop Down Lists'!AB$6*Inputs!J$37</f>
        <v>8581.3780503482394</v>
      </c>
      <c r="AO3493">
        <f>AG3493/'Totals and Drop Down Lists'!AC$6*Inputs!K$37</f>
        <v>9404.9059704412684</v>
      </c>
      <c r="AP3493">
        <f>AH3493/'Totals and Drop Down Lists'!AD$6*Inputs!L$37</f>
        <v>11297.608400313791</v>
      </c>
      <c r="AQ3493">
        <f>IF(OR($D3493="51",$D3493="52",$D3493="61"),(AA3493/'Totals and Drop Down Lists'!W$4)*Inputs!E$38,0)</f>
        <v>0</v>
      </c>
      <c r="AR3493">
        <f>IF(OR($D3493="51",$D3493="52",$D3493="61"),(AB3493/'Totals and Drop Down Lists'!X$4)*Inputs!F$38,0)</f>
        <v>0</v>
      </c>
      <c r="AS3493">
        <f>IF(OR($D3493="51",$D3493="52",$D3493="61"),(AC3493/'Totals and Drop Down Lists'!Y$4)*Inputs!G$38,0)</f>
        <v>0</v>
      </c>
      <c r="AT3493">
        <f>IF(OR($D3493="51",$D3493="52",$D3493="61"),(AD3493/'Totals and Drop Down Lists'!Z$4)*Inputs!H$38,0)</f>
        <v>0</v>
      </c>
      <c r="AU3493">
        <f>IF(OR($D3493="51",$D3493="52",$D3493="61"),(AE3493/'Totals and Drop Down Lists'!AA$4)*Inputs!I$38,0)</f>
        <v>0</v>
      </c>
      <c r="AV3493">
        <f>IF(OR($D3493="51",$D3493="52",$D3493="61"),(AF3493/'Totals and Drop Down Lists'!AB$4)*Inputs!J$38,0)</f>
        <v>0</v>
      </c>
      <c r="AW3493">
        <f>IF(OR($D3493="51",$D3493="52",$D3493="61"),(AG3493/'Totals and Drop Down Lists'!AC$4)*Inputs!K$38,0)</f>
        <v>0</v>
      </c>
      <c r="AX3493">
        <f>IF(OR($D3493="51",$D3493="52",$D3493="61"),(AH3493/'Totals and Drop Down Lists'!AD$4)*Inputs!L$38,0)</f>
        <v>0</v>
      </c>
      <c r="AY3493">
        <f>IF(OR($D3493="51",$D3493="52",$D3493="61"),0,(AA3493/'Totals and Drop Down Lists'!W$5)*Inputs!E$39)</f>
        <v>0</v>
      </c>
      <c r="AZ3493">
        <f>IF(OR($D3493="51",$D3493="52",$D3493="61"),0,(AB3493/'Totals and Drop Down Lists'!X$5)*Inputs!F$39)</f>
        <v>0</v>
      </c>
      <c r="BA3493">
        <f>IF(OR($D3493="51",$D3493="52",$D3493="61"),0,(AC3493/'Totals and Drop Down Lists'!Y$5)*Inputs!G$39)</f>
        <v>0</v>
      </c>
      <c r="BB3493">
        <f>IF(OR($D3493="51",$D3493="52",$D3493="61"),0,(AD3493/'Totals and Drop Down Lists'!Z$5)*Inputs!H$39)</f>
        <v>0</v>
      </c>
      <c r="BC3493">
        <f>IF(OR($D3493="51",$D3493="52",$D3493="61"),0,(AE3493/'Totals and Drop Down Lists'!AA$5)*Inputs!I$39)</f>
        <v>0</v>
      </c>
      <c r="BD3493">
        <f>IF(OR($D3493="51",$D3493="52",$D3493="61"),0,(AF3493/'Totals and Drop Down Lists'!AB$5)*Inputs!J$39)</f>
        <v>0</v>
      </c>
      <c r="BE3493">
        <f>IF(OR($D3493="51",$D3493="52",$D3493="61"),0,(AG3493/'Totals and Drop Down Lists'!AC$5)*Inputs!K$39)</f>
        <v>0</v>
      </c>
      <c r="BF3493">
        <f>IF(OR($D3493="51",$D3493="52",$D3493="61"),0,(AH3493/'Totals and Drop Down Lists'!AD$5)*Inputs!L$39)</f>
        <v>0</v>
      </c>
      <c r="BG3493" s="10">
        <f t="shared" si="487"/>
        <v>101138.40804531821</v>
      </c>
    </row>
    <row r="3494" spans="1:59">
      <c r="A3494" s="1" t="s">
        <v>7679</v>
      </c>
      <c r="B3494" s="1" t="s">
        <v>5992</v>
      </c>
      <c r="C3494" s="1" t="s">
        <v>6241</v>
      </c>
      <c r="D3494" s="1" t="s">
        <v>25</v>
      </c>
      <c r="E3494" s="1" t="s">
        <v>6242</v>
      </c>
      <c r="F3494" s="2">
        <v>524</v>
      </c>
      <c r="G3494" s="2">
        <v>0</v>
      </c>
      <c r="H3494" s="2">
        <v>0</v>
      </c>
      <c r="I3494" s="2">
        <v>172</v>
      </c>
      <c r="J3494" s="2">
        <v>159</v>
      </c>
      <c r="K3494" s="2">
        <v>113</v>
      </c>
      <c r="L3494" s="2">
        <v>0</v>
      </c>
      <c r="M3494" s="2">
        <v>0</v>
      </c>
      <c r="N3494" s="2">
        <v>0</v>
      </c>
      <c r="O3494" s="2">
        <v>12</v>
      </c>
      <c r="P3494" s="2">
        <v>8</v>
      </c>
      <c r="Q3494" s="2">
        <v>0</v>
      </c>
      <c r="R3494" s="2">
        <v>51</v>
      </c>
      <c r="S3494" s="2">
        <v>22000</v>
      </c>
      <c r="T3494" s="2">
        <v>2831400</v>
      </c>
      <c r="U3494" s="2">
        <v>0</v>
      </c>
      <c r="V3494" s="2">
        <v>4</v>
      </c>
      <c r="W3494" s="2">
        <v>0</v>
      </c>
      <c r="X3494" s="2">
        <v>14</v>
      </c>
      <c r="Y3494" s="2">
        <v>0</v>
      </c>
      <c r="Z3494" s="2">
        <v>0</v>
      </c>
      <c r="AA3494" s="9">
        <f t="shared" si="488"/>
        <v>524</v>
      </c>
      <c r="AB3494" s="9">
        <f t="shared" si="489"/>
        <v>172</v>
      </c>
      <c r="AC3494" s="9">
        <f t="shared" si="490"/>
        <v>71</v>
      </c>
      <c r="AD3494" s="9">
        <f t="shared" si="491"/>
        <v>51</v>
      </c>
      <c r="AE3494" s="44">
        <f t="shared" si="492"/>
        <v>5.6086139596254486E-6</v>
      </c>
      <c r="AF3494" s="9">
        <f t="shared" si="493"/>
        <v>10</v>
      </c>
      <c r="AG3494" s="9">
        <f t="shared" si="486"/>
        <v>0</v>
      </c>
      <c r="AH3494" s="44">
        <f t="shared" si="494"/>
        <v>0</v>
      </c>
      <c r="AI3494">
        <f>AA3494/'Totals and Drop Down Lists'!W$6*Inputs!E$37</f>
        <v>475.34157334652718</v>
      </c>
      <c r="AJ3494">
        <f>AB3494/'Totals and Drop Down Lists'!X$6*Inputs!F$37</f>
        <v>565.94659543418982</v>
      </c>
      <c r="AK3494">
        <f>AC3494/'Totals and Drop Down Lists'!Y$6*Inputs!G$37</f>
        <v>468.05598282842601</v>
      </c>
      <c r="AL3494">
        <f>AD3494/'Totals and Drop Down Lists'!Z$6*Inputs!H$37</f>
        <v>408.89256476968831</v>
      </c>
      <c r="AM3494">
        <f>AE3494/'Totals and Drop Down Lists'!AA$6*Inputs!I$37</f>
        <v>698.21270824483906</v>
      </c>
      <c r="AN3494">
        <f>AF3494/'Totals and Drop Down Lists'!AB$6*Inputs!J$37</f>
        <v>199.56693140344743</v>
      </c>
      <c r="AO3494">
        <f>AG3494/'Totals and Drop Down Lists'!AC$6*Inputs!K$37</f>
        <v>0</v>
      </c>
      <c r="AP3494">
        <f>AH3494/'Totals and Drop Down Lists'!AD$6*Inputs!L$37</f>
        <v>0</v>
      </c>
      <c r="AQ3494">
        <f>IF(OR($D3494="51",$D3494="52",$D3494="61"),(AA3494/'Totals and Drop Down Lists'!W$4)*Inputs!E$38,0)</f>
        <v>0</v>
      </c>
      <c r="AR3494">
        <f>IF(OR($D3494="51",$D3494="52",$D3494="61"),(AB3494/'Totals and Drop Down Lists'!X$4)*Inputs!F$38,0)</f>
        <v>0</v>
      </c>
      <c r="AS3494">
        <f>IF(OR($D3494="51",$D3494="52",$D3494="61"),(AC3494/'Totals and Drop Down Lists'!Y$4)*Inputs!G$38,0)</f>
        <v>0</v>
      </c>
      <c r="AT3494">
        <f>IF(OR($D3494="51",$D3494="52",$D3494="61"),(AD3494/'Totals and Drop Down Lists'!Z$4)*Inputs!H$38,0)</f>
        <v>0</v>
      </c>
      <c r="AU3494">
        <f>IF(OR($D3494="51",$D3494="52",$D3494="61"),(AE3494/'Totals and Drop Down Lists'!AA$4)*Inputs!I$38,0)</f>
        <v>0</v>
      </c>
      <c r="AV3494">
        <f>IF(OR($D3494="51",$D3494="52",$D3494="61"),(AF3494/'Totals and Drop Down Lists'!AB$4)*Inputs!J$38,0)</f>
        <v>0</v>
      </c>
      <c r="AW3494">
        <f>IF(OR($D3494="51",$D3494="52",$D3494="61"),(AG3494/'Totals and Drop Down Lists'!AC$4)*Inputs!K$38,0)</f>
        <v>0</v>
      </c>
      <c r="AX3494">
        <f>IF(OR($D3494="51",$D3494="52",$D3494="61"),(AH3494/'Totals and Drop Down Lists'!AD$4)*Inputs!L$38,0)</f>
        <v>0</v>
      </c>
      <c r="AY3494">
        <f>IF(OR($D3494="51",$D3494="52",$D3494="61"),0,(AA3494/'Totals and Drop Down Lists'!W$5)*Inputs!E$39)</f>
        <v>0</v>
      </c>
      <c r="AZ3494">
        <f>IF(OR($D3494="51",$D3494="52",$D3494="61"),0,(AB3494/'Totals and Drop Down Lists'!X$5)*Inputs!F$39)</f>
        <v>0</v>
      </c>
      <c r="BA3494">
        <f>IF(OR($D3494="51",$D3494="52",$D3494="61"),0,(AC3494/'Totals and Drop Down Lists'!Y$5)*Inputs!G$39)</f>
        <v>0</v>
      </c>
      <c r="BB3494">
        <f>IF(OR($D3494="51",$D3494="52",$D3494="61"),0,(AD3494/'Totals and Drop Down Lists'!Z$5)*Inputs!H$39)</f>
        <v>0</v>
      </c>
      <c r="BC3494">
        <f>IF(OR($D3494="51",$D3494="52",$D3494="61"),0,(AE3494/'Totals and Drop Down Lists'!AA$5)*Inputs!I$39)</f>
        <v>0</v>
      </c>
      <c r="BD3494">
        <f>IF(OR($D3494="51",$D3494="52",$D3494="61"),0,(AF3494/'Totals and Drop Down Lists'!AB$5)*Inputs!J$39)</f>
        <v>0</v>
      </c>
      <c r="BE3494">
        <f>IF(OR($D3494="51",$D3494="52",$D3494="61"),0,(AG3494/'Totals and Drop Down Lists'!AC$5)*Inputs!K$39)</f>
        <v>0</v>
      </c>
      <c r="BF3494">
        <f>IF(OR($D3494="51",$D3494="52",$D3494="61"),0,(AH3494/'Totals and Drop Down Lists'!AD$5)*Inputs!L$39)</f>
        <v>0</v>
      </c>
      <c r="BG3494" s="10">
        <f t="shared" si="487"/>
        <v>2816.016356027118</v>
      </c>
    </row>
    <row r="3495" spans="1:59">
      <c r="A3495" s="1" t="s">
        <v>7679</v>
      </c>
      <c r="B3495" s="1" t="s">
        <v>5992</v>
      </c>
      <c r="C3495" s="1" t="s">
        <v>1161</v>
      </c>
      <c r="D3495" s="1" t="s">
        <v>25</v>
      </c>
      <c r="E3495" s="1" t="s">
        <v>6243</v>
      </c>
      <c r="F3495" s="2">
        <v>913</v>
      </c>
      <c r="G3495" s="2">
        <v>12</v>
      </c>
      <c r="H3495" s="2">
        <v>0</v>
      </c>
      <c r="I3495" s="2">
        <v>74</v>
      </c>
      <c r="J3495" s="2">
        <v>401</v>
      </c>
      <c r="K3495" s="2">
        <v>101</v>
      </c>
      <c r="L3495" s="2">
        <v>7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104</v>
      </c>
      <c r="S3495" s="2">
        <v>35600</v>
      </c>
      <c r="T3495" s="2">
        <v>3259300</v>
      </c>
      <c r="U3495" s="2">
        <v>0</v>
      </c>
      <c r="V3495" s="2">
        <v>0</v>
      </c>
      <c r="W3495" s="2">
        <v>0</v>
      </c>
      <c r="X3495" s="2">
        <v>15</v>
      </c>
      <c r="Y3495" s="2">
        <v>4</v>
      </c>
      <c r="Z3495" s="2">
        <v>10</v>
      </c>
      <c r="AA3495" s="9">
        <f t="shared" si="488"/>
        <v>913</v>
      </c>
      <c r="AB3495" s="9">
        <f t="shared" si="489"/>
        <v>62</v>
      </c>
      <c r="AC3495" s="9">
        <f t="shared" si="490"/>
        <v>111</v>
      </c>
      <c r="AD3495" s="9">
        <f t="shared" si="491"/>
        <v>104</v>
      </c>
      <c r="AE3495" s="44">
        <f t="shared" si="492"/>
        <v>1.7766184213169274E-6</v>
      </c>
      <c r="AF3495" s="9">
        <f t="shared" si="493"/>
        <v>15</v>
      </c>
      <c r="AG3495" s="9">
        <f t="shared" si="486"/>
        <v>14</v>
      </c>
      <c r="AH3495" s="44">
        <f t="shared" si="494"/>
        <v>1.3120673339113889E-6</v>
      </c>
      <c r="AI3495">
        <f>AA3495/'Totals and Drop Down Lists'!W$6*Inputs!E$37</f>
        <v>828.21919172782316</v>
      </c>
      <c r="AJ3495">
        <f>AB3495/'Totals and Drop Down Lists'!X$6*Inputs!F$37</f>
        <v>204.00400533092886</v>
      </c>
      <c r="AK3495">
        <f>AC3495/'Totals and Drop Down Lists'!Y$6*Inputs!G$37</f>
        <v>731.74949428106027</v>
      </c>
      <c r="AL3495">
        <f>AD3495/'Totals and Drop Down Lists'!Z$6*Inputs!H$37</f>
        <v>833.82013207936438</v>
      </c>
      <c r="AM3495">
        <f>AE3495/'Totals and Drop Down Lists'!AA$6*Inputs!I$37</f>
        <v>221.17007310451476</v>
      </c>
      <c r="AN3495">
        <f>AF3495/'Totals and Drop Down Lists'!AB$6*Inputs!J$37</f>
        <v>299.35039710517117</v>
      </c>
      <c r="AO3495">
        <f>AG3495/'Totals and Drop Down Lists'!AC$6*Inputs!K$37</f>
        <v>260.73006650728269</v>
      </c>
      <c r="AP3495">
        <f>AH3495/'Totals and Drop Down Lists'!AD$6*Inputs!L$37</f>
        <v>308.76868635650987</v>
      </c>
      <c r="AQ3495">
        <f>IF(OR($D3495="51",$D3495="52",$D3495="61"),(AA3495/'Totals and Drop Down Lists'!W$4)*Inputs!E$38,0)</f>
        <v>0</v>
      </c>
      <c r="AR3495">
        <f>IF(OR($D3495="51",$D3495="52",$D3495="61"),(AB3495/'Totals and Drop Down Lists'!X$4)*Inputs!F$38,0)</f>
        <v>0</v>
      </c>
      <c r="AS3495">
        <f>IF(OR($D3495="51",$D3495="52",$D3495="61"),(AC3495/'Totals and Drop Down Lists'!Y$4)*Inputs!G$38,0)</f>
        <v>0</v>
      </c>
      <c r="AT3495">
        <f>IF(OR($D3495="51",$D3495="52",$D3495="61"),(AD3495/'Totals and Drop Down Lists'!Z$4)*Inputs!H$38,0)</f>
        <v>0</v>
      </c>
      <c r="AU3495">
        <f>IF(OR($D3495="51",$D3495="52",$D3495="61"),(AE3495/'Totals and Drop Down Lists'!AA$4)*Inputs!I$38,0)</f>
        <v>0</v>
      </c>
      <c r="AV3495">
        <f>IF(OR($D3495="51",$D3495="52",$D3495="61"),(AF3495/'Totals and Drop Down Lists'!AB$4)*Inputs!J$38,0)</f>
        <v>0</v>
      </c>
      <c r="AW3495">
        <f>IF(OR($D3495="51",$D3495="52",$D3495="61"),(AG3495/'Totals and Drop Down Lists'!AC$4)*Inputs!K$38,0)</f>
        <v>0</v>
      </c>
      <c r="AX3495">
        <f>IF(OR($D3495="51",$D3495="52",$D3495="61"),(AH3495/'Totals and Drop Down Lists'!AD$4)*Inputs!L$38,0)</f>
        <v>0</v>
      </c>
      <c r="AY3495">
        <f>IF(OR($D3495="51",$D3495="52",$D3495="61"),0,(AA3495/'Totals and Drop Down Lists'!W$5)*Inputs!E$39)</f>
        <v>0</v>
      </c>
      <c r="AZ3495">
        <f>IF(OR($D3495="51",$D3495="52",$D3495="61"),0,(AB3495/'Totals and Drop Down Lists'!X$5)*Inputs!F$39)</f>
        <v>0</v>
      </c>
      <c r="BA3495">
        <f>IF(OR($D3495="51",$D3495="52",$D3495="61"),0,(AC3495/'Totals and Drop Down Lists'!Y$5)*Inputs!G$39)</f>
        <v>0</v>
      </c>
      <c r="BB3495">
        <f>IF(OR($D3495="51",$D3495="52",$D3495="61"),0,(AD3495/'Totals and Drop Down Lists'!Z$5)*Inputs!H$39)</f>
        <v>0</v>
      </c>
      <c r="BC3495">
        <f>IF(OR($D3495="51",$D3495="52",$D3495="61"),0,(AE3495/'Totals and Drop Down Lists'!AA$5)*Inputs!I$39)</f>
        <v>0</v>
      </c>
      <c r="BD3495">
        <f>IF(OR($D3495="51",$D3495="52",$D3495="61"),0,(AF3495/'Totals and Drop Down Lists'!AB$5)*Inputs!J$39)</f>
        <v>0</v>
      </c>
      <c r="BE3495">
        <f>IF(OR($D3495="51",$D3495="52",$D3495="61"),0,(AG3495/'Totals and Drop Down Lists'!AC$5)*Inputs!K$39)</f>
        <v>0</v>
      </c>
      <c r="BF3495">
        <f>IF(OR($D3495="51",$D3495="52",$D3495="61"),0,(AH3495/'Totals and Drop Down Lists'!AD$5)*Inputs!L$39)</f>
        <v>0</v>
      </c>
      <c r="BG3495" s="10">
        <f t="shared" si="487"/>
        <v>3687.8120464926556</v>
      </c>
    </row>
    <row r="3496" spans="1:59">
      <c r="A3496" s="1" t="s">
        <v>7679</v>
      </c>
      <c r="B3496" s="1" t="s">
        <v>5992</v>
      </c>
      <c r="C3496" s="1" t="s">
        <v>6244</v>
      </c>
      <c r="D3496" s="1" t="s">
        <v>25</v>
      </c>
      <c r="E3496" s="1" t="s">
        <v>6245</v>
      </c>
      <c r="F3496" s="2">
        <v>49696</v>
      </c>
      <c r="G3496" s="2">
        <v>261</v>
      </c>
      <c r="H3496" s="2">
        <v>13</v>
      </c>
      <c r="I3496" s="2">
        <v>7180</v>
      </c>
      <c r="J3496" s="2">
        <v>20357</v>
      </c>
      <c r="K3496" s="2">
        <v>6354</v>
      </c>
      <c r="L3496" s="2">
        <v>134</v>
      </c>
      <c r="M3496" s="2">
        <v>26</v>
      </c>
      <c r="N3496" s="2">
        <v>16</v>
      </c>
      <c r="O3496" s="2">
        <v>463</v>
      </c>
      <c r="P3496" s="2">
        <v>86</v>
      </c>
      <c r="Q3496" s="2">
        <v>45</v>
      </c>
      <c r="R3496" s="2">
        <v>1482</v>
      </c>
      <c r="S3496" s="2">
        <v>4866700</v>
      </c>
      <c r="T3496" s="2">
        <v>273130800</v>
      </c>
      <c r="U3496" s="2">
        <v>393</v>
      </c>
      <c r="V3496" s="2">
        <v>229</v>
      </c>
      <c r="W3496" s="2">
        <v>60</v>
      </c>
      <c r="X3496" s="2">
        <v>1100</v>
      </c>
      <c r="Y3496" s="2">
        <v>175</v>
      </c>
      <c r="Z3496" s="2">
        <v>715</v>
      </c>
      <c r="AA3496" s="9">
        <f t="shared" si="488"/>
        <v>49696</v>
      </c>
      <c r="AB3496" s="9">
        <f t="shared" si="489"/>
        <v>6906</v>
      </c>
      <c r="AC3496" s="9">
        <f t="shared" si="490"/>
        <v>2252</v>
      </c>
      <c r="AD3496" s="9">
        <f t="shared" si="491"/>
        <v>1482</v>
      </c>
      <c r="AE3496" s="44">
        <f t="shared" si="492"/>
        <v>1.3850850135605386E-4</v>
      </c>
      <c r="AF3496" s="9">
        <f t="shared" si="493"/>
        <v>811</v>
      </c>
      <c r="AG3496" s="9">
        <f t="shared" si="486"/>
        <v>890</v>
      </c>
      <c r="AH3496" s="44">
        <f t="shared" si="494"/>
        <v>1.0336524225116623E-4</v>
      </c>
      <c r="AI3496">
        <f>AA3496/'Totals and Drop Down Lists'!W$6*Inputs!E$37</f>
        <v>45081.249673719496</v>
      </c>
      <c r="AJ3496">
        <f>AB3496/'Totals and Drop Down Lists'!X$6*Inputs!F$37</f>
        <v>22723.413884119273</v>
      </c>
      <c r="AK3496">
        <f>AC3496/'Totals and Drop Down Lists'!Y$6*Inputs!G$37</f>
        <v>14845.944694783315</v>
      </c>
      <c r="AL3496">
        <f>AD3496/'Totals and Drop Down Lists'!Z$6*Inputs!H$37</f>
        <v>11881.936882130944</v>
      </c>
      <c r="AM3496">
        <f>AE3496/'Totals and Drop Down Lists'!AA$6*Inputs!I$37</f>
        <v>17242.833352931044</v>
      </c>
      <c r="AN3496">
        <f>AF3496/'Totals and Drop Down Lists'!AB$6*Inputs!J$37</f>
        <v>16184.878136819587</v>
      </c>
      <c r="AO3496">
        <f>AG3496/'Totals and Drop Down Lists'!AC$6*Inputs!K$37</f>
        <v>16574.982799391539</v>
      </c>
      <c r="AP3496">
        <f>AH3496/'Totals and Drop Down Lists'!AD$6*Inputs!L$37</f>
        <v>24324.933057871909</v>
      </c>
      <c r="AQ3496">
        <f>IF(OR($D3496="51",$D3496="52",$D3496="61"),(AA3496/'Totals and Drop Down Lists'!W$4)*Inputs!E$38,0)</f>
        <v>0</v>
      </c>
      <c r="AR3496">
        <f>IF(OR($D3496="51",$D3496="52",$D3496="61"),(AB3496/'Totals and Drop Down Lists'!X$4)*Inputs!F$38,0)</f>
        <v>0</v>
      </c>
      <c r="AS3496">
        <f>IF(OR($D3496="51",$D3496="52",$D3496="61"),(AC3496/'Totals and Drop Down Lists'!Y$4)*Inputs!G$38,0)</f>
        <v>0</v>
      </c>
      <c r="AT3496">
        <f>IF(OR($D3496="51",$D3496="52",$D3496="61"),(AD3496/'Totals and Drop Down Lists'!Z$4)*Inputs!H$38,0)</f>
        <v>0</v>
      </c>
      <c r="AU3496">
        <f>IF(OR($D3496="51",$D3496="52",$D3496="61"),(AE3496/'Totals and Drop Down Lists'!AA$4)*Inputs!I$38,0)</f>
        <v>0</v>
      </c>
      <c r="AV3496">
        <f>IF(OR($D3496="51",$D3496="52",$D3496="61"),(AF3496/'Totals and Drop Down Lists'!AB$4)*Inputs!J$38,0)</f>
        <v>0</v>
      </c>
      <c r="AW3496">
        <f>IF(OR($D3496="51",$D3496="52",$D3496="61"),(AG3496/'Totals and Drop Down Lists'!AC$4)*Inputs!K$38,0)</f>
        <v>0</v>
      </c>
      <c r="AX3496">
        <f>IF(OR($D3496="51",$D3496="52",$D3496="61"),(AH3496/'Totals and Drop Down Lists'!AD$4)*Inputs!L$38,0)</f>
        <v>0</v>
      </c>
      <c r="AY3496">
        <f>IF(OR($D3496="51",$D3496="52",$D3496="61"),0,(AA3496/'Totals and Drop Down Lists'!W$5)*Inputs!E$39)</f>
        <v>0</v>
      </c>
      <c r="AZ3496">
        <f>IF(OR($D3496="51",$D3496="52",$D3496="61"),0,(AB3496/'Totals and Drop Down Lists'!X$5)*Inputs!F$39)</f>
        <v>0</v>
      </c>
      <c r="BA3496">
        <f>IF(OR($D3496="51",$D3496="52",$D3496="61"),0,(AC3496/'Totals and Drop Down Lists'!Y$5)*Inputs!G$39)</f>
        <v>0</v>
      </c>
      <c r="BB3496">
        <f>IF(OR($D3496="51",$D3496="52",$D3496="61"),0,(AD3496/'Totals and Drop Down Lists'!Z$5)*Inputs!H$39)</f>
        <v>0</v>
      </c>
      <c r="BC3496">
        <f>IF(OR($D3496="51",$D3496="52",$D3496="61"),0,(AE3496/'Totals and Drop Down Lists'!AA$5)*Inputs!I$39)</f>
        <v>0</v>
      </c>
      <c r="BD3496">
        <f>IF(OR($D3496="51",$D3496="52",$D3496="61"),0,(AF3496/'Totals and Drop Down Lists'!AB$5)*Inputs!J$39)</f>
        <v>0</v>
      </c>
      <c r="BE3496">
        <f>IF(OR($D3496="51",$D3496="52",$D3496="61"),0,(AG3496/'Totals and Drop Down Lists'!AC$5)*Inputs!K$39)</f>
        <v>0</v>
      </c>
      <c r="BF3496">
        <f>IF(OR($D3496="51",$D3496="52",$D3496="61"),0,(AH3496/'Totals and Drop Down Lists'!AD$5)*Inputs!L$39)</f>
        <v>0</v>
      </c>
      <c r="BG3496" s="10">
        <f t="shared" si="487"/>
        <v>168860.17248176711</v>
      </c>
    </row>
    <row r="3497" spans="1:59">
      <c r="A3497" s="1" t="s">
        <v>7679</v>
      </c>
      <c r="B3497" s="1" t="s">
        <v>5992</v>
      </c>
      <c r="C3497" s="1" t="s">
        <v>6246</v>
      </c>
      <c r="D3497" s="1" t="s">
        <v>25</v>
      </c>
      <c r="E3497" s="1" t="s">
        <v>6247</v>
      </c>
      <c r="F3497" s="2">
        <v>4566</v>
      </c>
      <c r="G3497" s="2">
        <v>0</v>
      </c>
      <c r="H3497" s="2">
        <v>0</v>
      </c>
      <c r="I3497" s="2">
        <v>874</v>
      </c>
      <c r="J3497" s="2">
        <v>1895</v>
      </c>
      <c r="K3497" s="2">
        <v>483</v>
      </c>
      <c r="L3497" s="2">
        <v>23</v>
      </c>
      <c r="M3497" s="2">
        <v>0</v>
      </c>
      <c r="N3497" s="2">
        <v>5</v>
      </c>
      <c r="O3497" s="2">
        <v>0</v>
      </c>
      <c r="P3497" s="2">
        <v>0</v>
      </c>
      <c r="Q3497" s="2">
        <v>0</v>
      </c>
      <c r="R3497" s="2">
        <v>557</v>
      </c>
      <c r="S3497" s="2">
        <v>181600</v>
      </c>
      <c r="T3497" s="2">
        <v>14929100</v>
      </c>
      <c r="U3497" s="2">
        <v>34</v>
      </c>
      <c r="V3497" s="2">
        <v>70</v>
      </c>
      <c r="W3497" s="2">
        <v>25</v>
      </c>
      <c r="X3497" s="2">
        <v>125</v>
      </c>
      <c r="Y3497" s="2">
        <v>14</v>
      </c>
      <c r="Z3497" s="2">
        <v>65</v>
      </c>
      <c r="AA3497" s="9">
        <f t="shared" si="488"/>
        <v>4566</v>
      </c>
      <c r="AB3497" s="9">
        <f t="shared" si="489"/>
        <v>874</v>
      </c>
      <c r="AC3497" s="9">
        <f t="shared" si="490"/>
        <v>585</v>
      </c>
      <c r="AD3497" s="9">
        <f t="shared" si="491"/>
        <v>557</v>
      </c>
      <c r="AE3497" s="44">
        <f t="shared" si="492"/>
        <v>8.5976712144539849E-6</v>
      </c>
      <c r="AF3497" s="9">
        <f t="shared" si="493"/>
        <v>30</v>
      </c>
      <c r="AG3497" s="9">
        <f t="shared" si="486"/>
        <v>79</v>
      </c>
      <c r="AH3497" s="44">
        <f t="shared" si="494"/>
        <v>7.4923161365175248E-6</v>
      </c>
      <c r="AI3497">
        <f>AA3497/'Totals and Drop Down Lists'!W$6*Inputs!E$37</f>
        <v>4142.0030990462656</v>
      </c>
      <c r="AJ3497">
        <f>AB3497/'Totals and Drop Down Lists'!X$6*Inputs!F$37</f>
        <v>2875.7983977295462</v>
      </c>
      <c r="AK3497">
        <f>AC3497/'Totals and Drop Down Lists'!Y$6*Inputs!G$37</f>
        <v>3856.5176049947777</v>
      </c>
      <c r="AL3497">
        <f>AD3497/'Totals and Drop Down Lists'!Z$6*Inputs!H$37</f>
        <v>4465.7482073865958</v>
      </c>
      <c r="AM3497">
        <f>AE3497/'Totals and Drop Down Lists'!AA$6*Inputs!I$37</f>
        <v>1070.3185040825133</v>
      </c>
      <c r="AN3497">
        <f>AF3497/'Totals and Drop Down Lists'!AB$6*Inputs!J$37</f>
        <v>598.70079421034234</v>
      </c>
      <c r="AO3497">
        <f>AG3497/'Totals and Drop Down Lists'!AC$6*Inputs!K$37</f>
        <v>1471.2625181482379</v>
      </c>
      <c r="AP3497">
        <f>AH3497/'Totals and Drop Down Lists'!AD$6*Inputs!L$37</f>
        <v>1763.1660749786136</v>
      </c>
      <c r="AQ3497">
        <f>IF(OR($D3497="51",$D3497="52",$D3497="61"),(AA3497/'Totals and Drop Down Lists'!W$4)*Inputs!E$38,0)</f>
        <v>0</v>
      </c>
      <c r="AR3497">
        <f>IF(OR($D3497="51",$D3497="52",$D3497="61"),(AB3497/'Totals and Drop Down Lists'!X$4)*Inputs!F$38,0)</f>
        <v>0</v>
      </c>
      <c r="AS3497">
        <f>IF(OR($D3497="51",$D3497="52",$D3497="61"),(AC3497/'Totals and Drop Down Lists'!Y$4)*Inputs!G$38,0)</f>
        <v>0</v>
      </c>
      <c r="AT3497">
        <f>IF(OR($D3497="51",$D3497="52",$D3497="61"),(AD3497/'Totals and Drop Down Lists'!Z$4)*Inputs!H$38,0)</f>
        <v>0</v>
      </c>
      <c r="AU3497">
        <f>IF(OR($D3497="51",$D3497="52",$D3497="61"),(AE3497/'Totals and Drop Down Lists'!AA$4)*Inputs!I$38,0)</f>
        <v>0</v>
      </c>
      <c r="AV3497">
        <f>IF(OR($D3497="51",$D3497="52",$D3497="61"),(AF3497/'Totals and Drop Down Lists'!AB$4)*Inputs!J$38,0)</f>
        <v>0</v>
      </c>
      <c r="AW3497">
        <f>IF(OR($D3497="51",$D3497="52",$D3497="61"),(AG3497/'Totals and Drop Down Lists'!AC$4)*Inputs!K$38,0)</f>
        <v>0</v>
      </c>
      <c r="AX3497">
        <f>IF(OR($D3497="51",$D3497="52",$D3497="61"),(AH3497/'Totals and Drop Down Lists'!AD$4)*Inputs!L$38,0)</f>
        <v>0</v>
      </c>
      <c r="AY3497">
        <f>IF(OR($D3497="51",$D3497="52",$D3497="61"),0,(AA3497/'Totals and Drop Down Lists'!W$5)*Inputs!E$39)</f>
        <v>0</v>
      </c>
      <c r="AZ3497">
        <f>IF(OR($D3497="51",$D3497="52",$D3497="61"),0,(AB3497/'Totals and Drop Down Lists'!X$5)*Inputs!F$39)</f>
        <v>0</v>
      </c>
      <c r="BA3497">
        <f>IF(OR($D3497="51",$D3497="52",$D3497="61"),0,(AC3497/'Totals and Drop Down Lists'!Y$5)*Inputs!G$39)</f>
        <v>0</v>
      </c>
      <c r="BB3497">
        <f>IF(OR($D3497="51",$D3497="52",$D3497="61"),0,(AD3497/'Totals and Drop Down Lists'!Z$5)*Inputs!H$39)</f>
        <v>0</v>
      </c>
      <c r="BC3497">
        <f>IF(OR($D3497="51",$D3497="52",$D3497="61"),0,(AE3497/'Totals and Drop Down Lists'!AA$5)*Inputs!I$39)</f>
        <v>0</v>
      </c>
      <c r="BD3497">
        <f>IF(OR($D3497="51",$D3497="52",$D3497="61"),0,(AF3497/'Totals and Drop Down Lists'!AB$5)*Inputs!J$39)</f>
        <v>0</v>
      </c>
      <c r="BE3497">
        <f>IF(OR($D3497="51",$D3497="52",$D3497="61"),0,(AG3497/'Totals and Drop Down Lists'!AC$5)*Inputs!K$39)</f>
        <v>0</v>
      </c>
      <c r="BF3497">
        <f>IF(OR($D3497="51",$D3497="52",$D3497="61"),0,(AH3497/'Totals and Drop Down Lists'!AD$5)*Inputs!L$39)</f>
        <v>0</v>
      </c>
      <c r="BG3497" s="10">
        <f t="shared" si="487"/>
        <v>20243.51520057689</v>
      </c>
    </row>
    <row r="3498" spans="1:59">
      <c r="A3498" s="1" t="s">
        <v>7679</v>
      </c>
      <c r="B3498" s="1" t="s">
        <v>5992</v>
      </c>
      <c r="C3498" s="1" t="s">
        <v>5413</v>
      </c>
      <c r="D3498" s="1" t="s">
        <v>25</v>
      </c>
      <c r="E3498" s="1" t="s">
        <v>6248</v>
      </c>
      <c r="F3498" s="2">
        <v>321</v>
      </c>
      <c r="G3498" s="2">
        <v>0</v>
      </c>
      <c r="H3498" s="2">
        <v>0</v>
      </c>
      <c r="I3498" s="2">
        <v>19</v>
      </c>
      <c r="J3498" s="2">
        <v>126</v>
      </c>
      <c r="K3498" s="2">
        <v>73</v>
      </c>
      <c r="L3498" s="2">
        <v>0</v>
      </c>
      <c r="M3498" s="2">
        <v>0</v>
      </c>
      <c r="N3498" s="2">
        <v>0</v>
      </c>
      <c r="O3498" s="2">
        <v>7</v>
      </c>
      <c r="P3498" s="2">
        <v>0</v>
      </c>
      <c r="Q3498" s="2">
        <v>0</v>
      </c>
      <c r="R3498" s="2">
        <v>27</v>
      </c>
      <c r="S3498" s="2">
        <v>24100</v>
      </c>
      <c r="T3498" s="2">
        <v>5384900</v>
      </c>
      <c r="U3498" s="2">
        <v>0</v>
      </c>
      <c r="V3498" s="2">
        <v>0</v>
      </c>
      <c r="W3498" s="2">
        <v>0</v>
      </c>
      <c r="X3498" s="2">
        <v>4</v>
      </c>
      <c r="Y3498" s="2">
        <v>0</v>
      </c>
      <c r="Z3498" s="2">
        <v>0</v>
      </c>
      <c r="AA3498" s="9">
        <f t="shared" si="488"/>
        <v>321</v>
      </c>
      <c r="AB3498" s="9">
        <f t="shared" si="489"/>
        <v>19</v>
      </c>
      <c r="AC3498" s="9">
        <f t="shared" si="490"/>
        <v>34</v>
      </c>
      <c r="AD3498" s="9">
        <f t="shared" si="491"/>
        <v>27</v>
      </c>
      <c r="AE3498" s="44">
        <f t="shared" si="492"/>
        <v>2.9537311362614309E-6</v>
      </c>
      <c r="AF3498" s="9">
        <f t="shared" si="493"/>
        <v>4</v>
      </c>
      <c r="AG3498" s="9">
        <f t="shared" si="486"/>
        <v>0</v>
      </c>
      <c r="AH3498" s="44">
        <f t="shared" si="494"/>
        <v>0</v>
      </c>
      <c r="AI3498">
        <f>AA3498/'Totals and Drop Down Lists'!W$6*Inputs!E$37</f>
        <v>291.19207069510543</v>
      </c>
      <c r="AJ3498">
        <f>AB3498/'Totals and Drop Down Lists'!X$6*Inputs!F$37</f>
        <v>62.517356472381437</v>
      </c>
      <c r="AK3498">
        <f>AC3498/'Totals and Drop Down Lists'!Y$6*Inputs!G$37</f>
        <v>224.1394847347392</v>
      </c>
      <c r="AL3498">
        <f>AD3498/'Totals and Drop Down Lists'!Z$6*Inputs!H$37</f>
        <v>216.47253428983501</v>
      </c>
      <c r="AM3498">
        <f>AE3498/'Totals and Drop Down Lists'!AA$6*Inputs!I$37</f>
        <v>367.70807028657134</v>
      </c>
      <c r="AN3498">
        <f>AF3498/'Totals and Drop Down Lists'!AB$6*Inputs!J$37</f>
        <v>79.826772561378974</v>
      </c>
      <c r="AO3498">
        <f>AG3498/'Totals and Drop Down Lists'!AC$6*Inputs!K$37</f>
        <v>0</v>
      </c>
      <c r="AP3498">
        <f>AH3498/'Totals and Drop Down Lists'!AD$6*Inputs!L$37</f>
        <v>0</v>
      </c>
      <c r="AQ3498">
        <f>IF(OR($D3498="51",$D3498="52",$D3498="61"),(AA3498/'Totals and Drop Down Lists'!W$4)*Inputs!E$38,0)</f>
        <v>0</v>
      </c>
      <c r="AR3498">
        <f>IF(OR($D3498="51",$D3498="52",$D3498="61"),(AB3498/'Totals and Drop Down Lists'!X$4)*Inputs!F$38,0)</f>
        <v>0</v>
      </c>
      <c r="AS3498">
        <f>IF(OR($D3498="51",$D3498="52",$D3498="61"),(AC3498/'Totals and Drop Down Lists'!Y$4)*Inputs!G$38,0)</f>
        <v>0</v>
      </c>
      <c r="AT3498">
        <f>IF(OR($D3498="51",$D3498="52",$D3498="61"),(AD3498/'Totals and Drop Down Lists'!Z$4)*Inputs!H$38,0)</f>
        <v>0</v>
      </c>
      <c r="AU3498">
        <f>IF(OR($D3498="51",$D3498="52",$D3498="61"),(AE3498/'Totals and Drop Down Lists'!AA$4)*Inputs!I$38,0)</f>
        <v>0</v>
      </c>
      <c r="AV3498">
        <f>IF(OR($D3498="51",$D3498="52",$D3498="61"),(AF3498/'Totals and Drop Down Lists'!AB$4)*Inputs!J$38,0)</f>
        <v>0</v>
      </c>
      <c r="AW3498">
        <f>IF(OR($D3498="51",$D3498="52",$D3498="61"),(AG3498/'Totals and Drop Down Lists'!AC$4)*Inputs!K$38,0)</f>
        <v>0</v>
      </c>
      <c r="AX3498">
        <f>IF(OR($D3498="51",$D3498="52",$D3498="61"),(AH3498/'Totals and Drop Down Lists'!AD$4)*Inputs!L$38,0)</f>
        <v>0</v>
      </c>
      <c r="AY3498">
        <f>IF(OR($D3498="51",$D3498="52",$D3498="61"),0,(AA3498/'Totals and Drop Down Lists'!W$5)*Inputs!E$39)</f>
        <v>0</v>
      </c>
      <c r="AZ3498">
        <f>IF(OR($D3498="51",$D3498="52",$D3498="61"),0,(AB3498/'Totals and Drop Down Lists'!X$5)*Inputs!F$39)</f>
        <v>0</v>
      </c>
      <c r="BA3498">
        <f>IF(OR($D3498="51",$D3498="52",$D3498="61"),0,(AC3498/'Totals and Drop Down Lists'!Y$5)*Inputs!G$39)</f>
        <v>0</v>
      </c>
      <c r="BB3498">
        <f>IF(OR($D3498="51",$D3498="52",$D3498="61"),0,(AD3498/'Totals and Drop Down Lists'!Z$5)*Inputs!H$39)</f>
        <v>0</v>
      </c>
      <c r="BC3498">
        <f>IF(OR($D3498="51",$D3498="52",$D3498="61"),0,(AE3498/'Totals and Drop Down Lists'!AA$5)*Inputs!I$39)</f>
        <v>0</v>
      </c>
      <c r="BD3498">
        <f>IF(OR($D3498="51",$D3498="52",$D3498="61"),0,(AF3498/'Totals and Drop Down Lists'!AB$5)*Inputs!J$39)</f>
        <v>0</v>
      </c>
      <c r="BE3498">
        <f>IF(OR($D3498="51",$D3498="52",$D3498="61"),0,(AG3498/'Totals and Drop Down Lists'!AC$5)*Inputs!K$39)</f>
        <v>0</v>
      </c>
      <c r="BF3498">
        <f>IF(OR($D3498="51",$D3498="52",$D3498="61"),0,(AH3498/'Totals and Drop Down Lists'!AD$5)*Inputs!L$39)</f>
        <v>0</v>
      </c>
      <c r="BG3498" s="10">
        <f t="shared" si="487"/>
        <v>1241.8562890400115</v>
      </c>
    </row>
    <row r="3499" spans="1:59">
      <c r="A3499" s="1" t="s">
        <v>7679</v>
      </c>
      <c r="B3499" s="1" t="s">
        <v>5992</v>
      </c>
      <c r="C3499" s="1" t="s">
        <v>6249</v>
      </c>
      <c r="D3499" s="1" t="s">
        <v>25</v>
      </c>
      <c r="E3499" s="1" t="s">
        <v>6250</v>
      </c>
      <c r="F3499" s="2">
        <v>3589</v>
      </c>
      <c r="G3499" s="2">
        <v>11</v>
      </c>
      <c r="H3499" s="2">
        <v>0</v>
      </c>
      <c r="I3499" s="2">
        <v>860</v>
      </c>
      <c r="J3499" s="2">
        <v>1195</v>
      </c>
      <c r="K3499" s="2">
        <v>215</v>
      </c>
      <c r="L3499" s="2">
        <v>40</v>
      </c>
      <c r="M3499" s="2">
        <v>0</v>
      </c>
      <c r="N3499" s="2">
        <v>0</v>
      </c>
      <c r="O3499" s="2">
        <v>17</v>
      </c>
      <c r="P3499" s="2">
        <v>0</v>
      </c>
      <c r="Q3499" s="2">
        <v>0</v>
      </c>
      <c r="R3499" s="2">
        <v>473</v>
      </c>
      <c r="S3499" s="2">
        <v>58300</v>
      </c>
      <c r="T3499" s="2">
        <v>3762600</v>
      </c>
      <c r="U3499" s="2">
        <v>69</v>
      </c>
      <c r="V3499" s="2">
        <v>25</v>
      </c>
      <c r="W3499" s="2">
        <v>14</v>
      </c>
      <c r="X3499" s="2">
        <v>55</v>
      </c>
      <c r="Y3499" s="2">
        <v>35</v>
      </c>
      <c r="Z3499" s="2">
        <v>0</v>
      </c>
      <c r="AA3499" s="9">
        <f t="shared" si="488"/>
        <v>3589</v>
      </c>
      <c r="AB3499" s="9">
        <f t="shared" si="489"/>
        <v>849</v>
      </c>
      <c r="AC3499" s="9">
        <f t="shared" si="490"/>
        <v>530</v>
      </c>
      <c r="AD3499" s="9">
        <f t="shared" si="491"/>
        <v>473</v>
      </c>
      <c r="AE3499" s="44">
        <f t="shared" si="492"/>
        <v>2.7014989339116689E-6</v>
      </c>
      <c r="AF3499" s="9">
        <f t="shared" si="493"/>
        <v>16</v>
      </c>
      <c r="AG3499" s="9">
        <f t="shared" si="486"/>
        <v>35</v>
      </c>
      <c r="AH3499" s="44">
        <f t="shared" si="494"/>
        <v>2.3430938562734665E-6</v>
      </c>
      <c r="AI3499">
        <f>AA3499/'Totals and Drop Down Lists'!W$6*Inputs!E$37</f>
        <v>3255.7269212608517</v>
      </c>
      <c r="AJ3499">
        <f>AB3499/'Totals and Drop Down Lists'!X$6*Inputs!F$37</f>
        <v>2793.5387181606234</v>
      </c>
      <c r="AK3499">
        <f>AC3499/'Totals and Drop Down Lists'!Y$6*Inputs!G$37</f>
        <v>3493.9390267474055</v>
      </c>
      <c r="AL3499">
        <f>AD3499/'Totals and Drop Down Lists'!Z$6*Inputs!H$37</f>
        <v>3792.2781007071094</v>
      </c>
      <c r="AM3499">
        <f>AE3499/'Totals and Drop Down Lists'!AA$6*Inputs!I$37</f>
        <v>336.30784727658039</v>
      </c>
      <c r="AN3499">
        <f>AF3499/'Totals and Drop Down Lists'!AB$6*Inputs!J$37</f>
        <v>319.30709024551589</v>
      </c>
      <c r="AO3499">
        <f>AG3499/'Totals and Drop Down Lists'!AC$6*Inputs!K$37</f>
        <v>651.82516626820666</v>
      </c>
      <c r="AP3499">
        <f>AH3499/'Totals and Drop Down Lists'!AD$6*Inputs!L$37</f>
        <v>551.40006409185344</v>
      </c>
      <c r="AQ3499">
        <f>IF(OR($D3499="51",$D3499="52",$D3499="61"),(AA3499/'Totals and Drop Down Lists'!W$4)*Inputs!E$38,0)</f>
        <v>0</v>
      </c>
      <c r="AR3499">
        <f>IF(OR($D3499="51",$D3499="52",$D3499="61"),(AB3499/'Totals and Drop Down Lists'!X$4)*Inputs!F$38,0)</f>
        <v>0</v>
      </c>
      <c r="AS3499">
        <f>IF(OR($D3499="51",$D3499="52",$D3499="61"),(AC3499/'Totals and Drop Down Lists'!Y$4)*Inputs!G$38,0)</f>
        <v>0</v>
      </c>
      <c r="AT3499">
        <f>IF(OR($D3499="51",$D3499="52",$D3499="61"),(AD3499/'Totals and Drop Down Lists'!Z$4)*Inputs!H$38,0)</f>
        <v>0</v>
      </c>
      <c r="AU3499">
        <f>IF(OR($D3499="51",$D3499="52",$D3499="61"),(AE3499/'Totals and Drop Down Lists'!AA$4)*Inputs!I$38,0)</f>
        <v>0</v>
      </c>
      <c r="AV3499">
        <f>IF(OR($D3499="51",$D3499="52",$D3499="61"),(AF3499/'Totals and Drop Down Lists'!AB$4)*Inputs!J$38,0)</f>
        <v>0</v>
      </c>
      <c r="AW3499">
        <f>IF(OR($D3499="51",$D3499="52",$D3499="61"),(AG3499/'Totals and Drop Down Lists'!AC$4)*Inputs!K$38,0)</f>
        <v>0</v>
      </c>
      <c r="AX3499">
        <f>IF(OR($D3499="51",$D3499="52",$D3499="61"),(AH3499/'Totals and Drop Down Lists'!AD$4)*Inputs!L$38,0)</f>
        <v>0</v>
      </c>
      <c r="AY3499">
        <f>IF(OR($D3499="51",$D3499="52",$D3499="61"),0,(AA3499/'Totals and Drop Down Lists'!W$5)*Inputs!E$39)</f>
        <v>0</v>
      </c>
      <c r="AZ3499">
        <f>IF(OR($D3499="51",$D3499="52",$D3499="61"),0,(AB3499/'Totals and Drop Down Lists'!X$5)*Inputs!F$39)</f>
        <v>0</v>
      </c>
      <c r="BA3499">
        <f>IF(OR($D3499="51",$D3499="52",$D3499="61"),0,(AC3499/'Totals and Drop Down Lists'!Y$5)*Inputs!G$39)</f>
        <v>0</v>
      </c>
      <c r="BB3499">
        <f>IF(OR($D3499="51",$D3499="52",$D3499="61"),0,(AD3499/'Totals and Drop Down Lists'!Z$5)*Inputs!H$39)</f>
        <v>0</v>
      </c>
      <c r="BC3499">
        <f>IF(OR($D3499="51",$D3499="52",$D3499="61"),0,(AE3499/'Totals and Drop Down Lists'!AA$5)*Inputs!I$39)</f>
        <v>0</v>
      </c>
      <c r="BD3499">
        <f>IF(OR($D3499="51",$D3499="52",$D3499="61"),0,(AF3499/'Totals and Drop Down Lists'!AB$5)*Inputs!J$39)</f>
        <v>0</v>
      </c>
      <c r="BE3499">
        <f>IF(OR($D3499="51",$D3499="52",$D3499="61"),0,(AG3499/'Totals and Drop Down Lists'!AC$5)*Inputs!K$39)</f>
        <v>0</v>
      </c>
      <c r="BF3499">
        <f>IF(OR($D3499="51",$D3499="52",$D3499="61"),0,(AH3499/'Totals and Drop Down Lists'!AD$5)*Inputs!L$39)</f>
        <v>0</v>
      </c>
      <c r="BG3499" s="10">
        <f t="shared" si="487"/>
        <v>15194.322934758147</v>
      </c>
    </row>
    <row r="3500" spans="1:59">
      <c r="A3500" s="1" t="s">
        <v>7679</v>
      </c>
      <c r="B3500" s="1" t="s">
        <v>5992</v>
      </c>
      <c r="C3500" s="1" t="s">
        <v>6251</v>
      </c>
      <c r="D3500" s="1" t="s">
        <v>58</v>
      </c>
      <c r="E3500" s="1" t="s">
        <v>6252</v>
      </c>
      <c r="F3500" s="2">
        <v>32052</v>
      </c>
      <c r="G3500" s="2">
        <v>1509</v>
      </c>
      <c r="H3500" s="2">
        <v>599</v>
      </c>
      <c r="I3500" s="2">
        <v>7366</v>
      </c>
      <c r="J3500" s="2">
        <v>11241</v>
      </c>
      <c r="K3500" s="2">
        <v>4821</v>
      </c>
      <c r="L3500" s="2">
        <v>224</v>
      </c>
      <c r="M3500" s="2">
        <v>176</v>
      </c>
      <c r="N3500" s="2">
        <v>29</v>
      </c>
      <c r="O3500" s="2">
        <v>188</v>
      </c>
      <c r="P3500" s="2">
        <v>92</v>
      </c>
      <c r="Q3500" s="2">
        <v>110</v>
      </c>
      <c r="R3500" s="2">
        <v>826</v>
      </c>
      <c r="S3500" s="2">
        <v>3550700</v>
      </c>
      <c r="T3500" s="2">
        <v>180624600</v>
      </c>
      <c r="U3500" s="2">
        <v>138</v>
      </c>
      <c r="V3500" s="2">
        <v>280</v>
      </c>
      <c r="W3500" s="2">
        <v>0</v>
      </c>
      <c r="X3500" s="2">
        <v>1289</v>
      </c>
      <c r="Y3500" s="2">
        <v>175</v>
      </c>
      <c r="Z3500" s="2">
        <v>803</v>
      </c>
      <c r="AA3500" s="9">
        <f t="shared" si="488"/>
        <v>32052</v>
      </c>
      <c r="AB3500" s="9">
        <f t="shared" si="489"/>
        <v>5258</v>
      </c>
      <c r="AC3500" s="9">
        <f t="shared" si="490"/>
        <v>1645</v>
      </c>
      <c r="AD3500" s="9">
        <f t="shared" si="491"/>
        <v>826</v>
      </c>
      <c r="AE3500" s="44">
        <f t="shared" si="492"/>
        <v>1.4439930437989073E-4</v>
      </c>
      <c r="AF3500" s="9">
        <f t="shared" si="493"/>
        <v>1009</v>
      </c>
      <c r="AG3500" s="9">
        <f t="shared" si="486"/>
        <v>978</v>
      </c>
      <c r="AH3500" s="44">
        <f t="shared" si="494"/>
        <v>1.5607096827033944E-4</v>
      </c>
      <c r="AI3500">
        <f>AA3500/'Totals and Drop Down Lists'!W$6*Inputs!E$37</f>
        <v>29075.664329967349</v>
      </c>
      <c r="AJ3500">
        <f>AB3500/'Totals and Drop Down Lists'!X$6*Inputs!F$37</f>
        <v>17300.855806935873</v>
      </c>
      <c r="AK3500">
        <f>AC3500/'Totals and Drop Down Lists'!Y$6*Inputs!G$37</f>
        <v>10844.39565848959</v>
      </c>
      <c r="AL3500">
        <f>AD3500/'Totals and Drop Down Lists'!Z$6*Inputs!H$37</f>
        <v>6622.4560490149515</v>
      </c>
      <c r="AM3500">
        <f>AE3500/'Totals and Drop Down Lists'!AA$6*Inputs!I$37</f>
        <v>17976.175594457807</v>
      </c>
      <c r="AN3500">
        <f>AF3500/'Totals and Drop Down Lists'!AB$6*Inputs!J$37</f>
        <v>20136.303378607841</v>
      </c>
      <c r="AO3500">
        <f>AG3500/'Totals and Drop Down Lists'!AC$6*Inputs!K$37</f>
        <v>18213.857503151605</v>
      </c>
      <c r="AP3500">
        <f>AH3500/'Totals and Drop Down Lists'!AD$6*Inputs!L$37</f>
        <v>36728.166768364768</v>
      </c>
      <c r="AQ3500">
        <f>IF(OR($D3500="51",$D3500="52",$D3500="61"),(AA3500/'Totals and Drop Down Lists'!W$4)*Inputs!E$38,0)</f>
        <v>0</v>
      </c>
      <c r="AR3500">
        <f>IF(OR($D3500="51",$D3500="52",$D3500="61"),(AB3500/'Totals and Drop Down Lists'!X$4)*Inputs!F$38,0)</f>
        <v>0</v>
      </c>
      <c r="AS3500">
        <f>IF(OR($D3500="51",$D3500="52",$D3500="61"),(AC3500/'Totals and Drop Down Lists'!Y$4)*Inputs!G$38,0)</f>
        <v>0</v>
      </c>
      <c r="AT3500">
        <f>IF(OR($D3500="51",$D3500="52",$D3500="61"),(AD3500/'Totals and Drop Down Lists'!Z$4)*Inputs!H$38,0)</f>
        <v>0</v>
      </c>
      <c r="AU3500">
        <f>IF(OR($D3500="51",$D3500="52",$D3500="61"),(AE3500/'Totals and Drop Down Lists'!AA$4)*Inputs!I$38,0)</f>
        <v>0</v>
      </c>
      <c r="AV3500">
        <f>IF(OR($D3500="51",$D3500="52",$D3500="61"),(AF3500/'Totals and Drop Down Lists'!AB$4)*Inputs!J$38,0)</f>
        <v>0</v>
      </c>
      <c r="AW3500">
        <f>IF(OR($D3500="51",$D3500="52",$D3500="61"),(AG3500/'Totals and Drop Down Lists'!AC$4)*Inputs!K$38,0)</f>
        <v>0</v>
      </c>
      <c r="AX3500">
        <f>IF(OR($D3500="51",$D3500="52",$D3500="61"),(AH3500/'Totals and Drop Down Lists'!AD$4)*Inputs!L$38,0)</f>
        <v>0</v>
      </c>
      <c r="AY3500">
        <f>IF(OR($D3500="51",$D3500="52",$D3500="61"),0,(AA3500/'Totals and Drop Down Lists'!W$5)*Inputs!E$39)</f>
        <v>0</v>
      </c>
      <c r="AZ3500">
        <f>IF(OR($D3500="51",$D3500="52",$D3500="61"),0,(AB3500/'Totals and Drop Down Lists'!X$5)*Inputs!F$39)</f>
        <v>0</v>
      </c>
      <c r="BA3500">
        <f>IF(OR($D3500="51",$D3500="52",$D3500="61"),0,(AC3500/'Totals and Drop Down Lists'!Y$5)*Inputs!G$39)</f>
        <v>0</v>
      </c>
      <c r="BB3500">
        <f>IF(OR($D3500="51",$D3500="52",$D3500="61"),0,(AD3500/'Totals and Drop Down Lists'!Z$5)*Inputs!H$39)</f>
        <v>0</v>
      </c>
      <c r="BC3500">
        <f>IF(OR($D3500="51",$D3500="52",$D3500="61"),0,(AE3500/'Totals and Drop Down Lists'!AA$5)*Inputs!I$39)</f>
        <v>0</v>
      </c>
      <c r="BD3500">
        <f>IF(OR($D3500="51",$D3500="52",$D3500="61"),0,(AF3500/'Totals and Drop Down Lists'!AB$5)*Inputs!J$39)</f>
        <v>0</v>
      </c>
      <c r="BE3500">
        <f>IF(OR($D3500="51",$D3500="52",$D3500="61"),0,(AG3500/'Totals and Drop Down Lists'!AC$5)*Inputs!K$39)</f>
        <v>0</v>
      </c>
      <c r="BF3500">
        <f>IF(OR($D3500="51",$D3500="52",$D3500="61"),0,(AH3500/'Totals and Drop Down Lists'!AD$5)*Inputs!L$39)</f>
        <v>0</v>
      </c>
      <c r="BG3500" s="10">
        <f t="shared" si="487"/>
        <v>156897.87508898979</v>
      </c>
    </row>
    <row r="3501" spans="1:59">
      <c r="A3501" s="1" t="s">
        <v>7679</v>
      </c>
      <c r="B3501" s="1" t="s">
        <v>5992</v>
      </c>
      <c r="C3501" s="1" t="s">
        <v>2157</v>
      </c>
      <c r="D3501" s="1" t="s">
        <v>25</v>
      </c>
      <c r="E3501" s="1" t="s">
        <v>6253</v>
      </c>
      <c r="F3501" s="2">
        <v>3731</v>
      </c>
      <c r="G3501" s="2">
        <v>3</v>
      </c>
      <c r="H3501" s="2">
        <v>0</v>
      </c>
      <c r="I3501" s="2">
        <v>746</v>
      </c>
      <c r="J3501" s="2">
        <v>1557</v>
      </c>
      <c r="K3501" s="2">
        <v>531</v>
      </c>
      <c r="L3501" s="2">
        <v>44</v>
      </c>
      <c r="M3501" s="2">
        <v>0</v>
      </c>
      <c r="N3501" s="2">
        <v>0</v>
      </c>
      <c r="O3501" s="2">
        <v>4</v>
      </c>
      <c r="P3501" s="2">
        <v>9</v>
      </c>
      <c r="Q3501" s="2">
        <v>0</v>
      </c>
      <c r="R3501" s="2">
        <v>359</v>
      </c>
      <c r="S3501" s="2">
        <v>158400</v>
      </c>
      <c r="T3501" s="2">
        <v>14579400</v>
      </c>
      <c r="U3501" s="2">
        <v>36</v>
      </c>
      <c r="V3501" s="2">
        <v>99</v>
      </c>
      <c r="W3501" s="2">
        <v>20</v>
      </c>
      <c r="X3501" s="2">
        <v>159</v>
      </c>
      <c r="Y3501" s="2">
        <v>34</v>
      </c>
      <c r="Z3501" s="2">
        <v>53</v>
      </c>
      <c r="AA3501" s="9">
        <f t="shared" si="488"/>
        <v>3731</v>
      </c>
      <c r="AB3501" s="9">
        <f t="shared" si="489"/>
        <v>743</v>
      </c>
      <c r="AC3501" s="9">
        <f t="shared" si="490"/>
        <v>416</v>
      </c>
      <c r="AD3501" s="9">
        <f t="shared" si="491"/>
        <v>359</v>
      </c>
      <c r="AE3501" s="44">
        <f t="shared" si="492"/>
        <v>1.2647253265488899E-5</v>
      </c>
      <c r="AF3501" s="9">
        <f t="shared" si="493"/>
        <v>40</v>
      </c>
      <c r="AG3501" s="9">
        <f t="shared" si="486"/>
        <v>87</v>
      </c>
      <c r="AH3501" s="44">
        <f t="shared" si="494"/>
        <v>1.1040182369581766E-5</v>
      </c>
      <c r="AI3501">
        <f>AA3501/'Totals and Drop Down Lists'!W$6*Inputs!E$37</f>
        <v>3384.5408590761317</v>
      </c>
      <c r="AJ3501">
        <f>AB3501/'Totals and Drop Down Lists'!X$6*Inputs!F$37</f>
        <v>2444.7576767883897</v>
      </c>
      <c r="AK3501">
        <f>AC3501/'Totals and Drop Down Lists'!Y$6*Inputs!G$37</f>
        <v>2742.4125191073972</v>
      </c>
      <c r="AL3501">
        <f>AD3501/'Totals and Drop Down Lists'!Z$6*Inputs!H$37</f>
        <v>2878.2829559278061</v>
      </c>
      <c r="AM3501">
        <f>AE3501/'Totals and Drop Down Lists'!AA$6*Inputs!I$37</f>
        <v>1574.4483428388967</v>
      </c>
      <c r="AN3501">
        <f>AF3501/'Totals and Drop Down Lists'!AB$6*Inputs!J$37</f>
        <v>798.26772561378971</v>
      </c>
      <c r="AO3501">
        <f>AG3501/'Totals and Drop Down Lists'!AC$6*Inputs!K$37</f>
        <v>1620.2511275809709</v>
      </c>
      <c r="AP3501">
        <f>AH3501/'Totals and Drop Down Lists'!AD$6*Inputs!L$37</f>
        <v>2598.0851129262865</v>
      </c>
      <c r="AQ3501">
        <f>IF(OR($D3501="51",$D3501="52",$D3501="61"),(AA3501/'Totals and Drop Down Lists'!W$4)*Inputs!E$38,0)</f>
        <v>0</v>
      </c>
      <c r="AR3501">
        <f>IF(OR($D3501="51",$D3501="52",$D3501="61"),(AB3501/'Totals and Drop Down Lists'!X$4)*Inputs!F$38,0)</f>
        <v>0</v>
      </c>
      <c r="AS3501">
        <f>IF(OR($D3501="51",$D3501="52",$D3501="61"),(AC3501/'Totals and Drop Down Lists'!Y$4)*Inputs!G$38,0)</f>
        <v>0</v>
      </c>
      <c r="AT3501">
        <f>IF(OR($D3501="51",$D3501="52",$D3501="61"),(AD3501/'Totals and Drop Down Lists'!Z$4)*Inputs!H$38,0)</f>
        <v>0</v>
      </c>
      <c r="AU3501">
        <f>IF(OR($D3501="51",$D3501="52",$D3501="61"),(AE3501/'Totals and Drop Down Lists'!AA$4)*Inputs!I$38,0)</f>
        <v>0</v>
      </c>
      <c r="AV3501">
        <f>IF(OR($D3501="51",$D3501="52",$D3501="61"),(AF3501/'Totals and Drop Down Lists'!AB$4)*Inputs!J$38,0)</f>
        <v>0</v>
      </c>
      <c r="AW3501">
        <f>IF(OR($D3501="51",$D3501="52",$D3501="61"),(AG3501/'Totals and Drop Down Lists'!AC$4)*Inputs!K$38,0)</f>
        <v>0</v>
      </c>
      <c r="AX3501">
        <f>IF(OR($D3501="51",$D3501="52",$D3501="61"),(AH3501/'Totals and Drop Down Lists'!AD$4)*Inputs!L$38,0)</f>
        <v>0</v>
      </c>
      <c r="AY3501">
        <f>IF(OR($D3501="51",$D3501="52",$D3501="61"),0,(AA3501/'Totals and Drop Down Lists'!W$5)*Inputs!E$39)</f>
        <v>0</v>
      </c>
      <c r="AZ3501">
        <f>IF(OR($D3501="51",$D3501="52",$D3501="61"),0,(AB3501/'Totals and Drop Down Lists'!X$5)*Inputs!F$39)</f>
        <v>0</v>
      </c>
      <c r="BA3501">
        <f>IF(OR($D3501="51",$D3501="52",$D3501="61"),0,(AC3501/'Totals and Drop Down Lists'!Y$5)*Inputs!G$39)</f>
        <v>0</v>
      </c>
      <c r="BB3501">
        <f>IF(OR($D3501="51",$D3501="52",$D3501="61"),0,(AD3501/'Totals and Drop Down Lists'!Z$5)*Inputs!H$39)</f>
        <v>0</v>
      </c>
      <c r="BC3501">
        <f>IF(OR($D3501="51",$D3501="52",$D3501="61"),0,(AE3501/'Totals and Drop Down Lists'!AA$5)*Inputs!I$39)</f>
        <v>0</v>
      </c>
      <c r="BD3501">
        <f>IF(OR($D3501="51",$D3501="52",$D3501="61"),0,(AF3501/'Totals and Drop Down Lists'!AB$5)*Inputs!J$39)</f>
        <v>0</v>
      </c>
      <c r="BE3501">
        <f>IF(OR($D3501="51",$D3501="52",$D3501="61"),0,(AG3501/'Totals and Drop Down Lists'!AC$5)*Inputs!K$39)</f>
        <v>0</v>
      </c>
      <c r="BF3501">
        <f>IF(OR($D3501="51",$D3501="52",$D3501="61"),0,(AH3501/'Totals and Drop Down Lists'!AD$5)*Inputs!L$39)</f>
        <v>0</v>
      </c>
      <c r="BG3501" s="10">
        <f t="shared" si="487"/>
        <v>18041.04631985967</v>
      </c>
    </row>
    <row r="3502" spans="1:59">
      <c r="A3502" s="1" t="s">
        <v>7679</v>
      </c>
      <c r="B3502" s="1" t="s">
        <v>5992</v>
      </c>
      <c r="C3502" s="1" t="s">
        <v>78</v>
      </c>
      <c r="D3502" s="1" t="s">
        <v>25</v>
      </c>
      <c r="E3502" s="1" t="s">
        <v>6254</v>
      </c>
      <c r="F3502" s="2">
        <v>49751</v>
      </c>
      <c r="G3502" s="2">
        <v>635</v>
      </c>
      <c r="H3502" s="2">
        <v>0</v>
      </c>
      <c r="I3502" s="2">
        <v>9260</v>
      </c>
      <c r="J3502" s="2">
        <v>19416</v>
      </c>
      <c r="K3502" s="2">
        <v>6760</v>
      </c>
      <c r="L3502" s="2">
        <v>280</v>
      </c>
      <c r="M3502" s="2">
        <v>0</v>
      </c>
      <c r="N3502" s="2">
        <v>24</v>
      </c>
      <c r="O3502" s="2">
        <v>188</v>
      </c>
      <c r="P3502" s="2">
        <v>94</v>
      </c>
      <c r="Q3502" s="2">
        <v>8</v>
      </c>
      <c r="R3502" s="2">
        <v>1656</v>
      </c>
      <c r="S3502" s="2">
        <v>4151000</v>
      </c>
      <c r="T3502" s="2">
        <v>212201600</v>
      </c>
      <c r="U3502" s="2">
        <v>641</v>
      </c>
      <c r="V3502" s="2">
        <v>418</v>
      </c>
      <c r="W3502" s="2">
        <v>75</v>
      </c>
      <c r="X3502" s="2">
        <v>1684</v>
      </c>
      <c r="Y3502" s="2">
        <v>103</v>
      </c>
      <c r="Z3502" s="2">
        <v>1194</v>
      </c>
      <c r="AA3502" s="9">
        <f t="shared" si="488"/>
        <v>49751</v>
      </c>
      <c r="AB3502" s="9">
        <f t="shared" si="489"/>
        <v>8625</v>
      </c>
      <c r="AC3502" s="9">
        <f t="shared" si="490"/>
        <v>2250</v>
      </c>
      <c r="AD3502" s="9">
        <f t="shared" si="491"/>
        <v>1656</v>
      </c>
      <c r="AE3502" s="44">
        <f t="shared" si="492"/>
        <v>1.6437259611858776E-4</v>
      </c>
      <c r="AF3502" s="9">
        <f t="shared" si="493"/>
        <v>1191</v>
      </c>
      <c r="AG3502" s="9">
        <f t="shared" si="486"/>
        <v>1297</v>
      </c>
      <c r="AH3502" s="44">
        <f t="shared" si="494"/>
        <v>1.6802658275671923E-4</v>
      </c>
      <c r="AI3502">
        <f>AA3502/'Totals and Drop Down Lists'!W$6*Inputs!E$37</f>
        <v>45131.142396112744</v>
      </c>
      <c r="AJ3502">
        <f>AB3502/'Totals and Drop Down Lists'!X$6*Inputs!F$37</f>
        <v>28379.589451278414</v>
      </c>
      <c r="AK3502">
        <f>AC3502/'Totals and Drop Down Lists'!Y$6*Inputs!G$37</f>
        <v>14832.760019210684</v>
      </c>
      <c r="AL3502">
        <f>AD3502/'Totals and Drop Down Lists'!Z$6*Inputs!H$37</f>
        <v>13276.98210310988</v>
      </c>
      <c r="AM3502">
        <f>AE3502/'Totals and Drop Down Lists'!AA$6*Inputs!I$37</f>
        <v>20462.63770752705</v>
      </c>
      <c r="AN3502">
        <f>AF3502/'Totals and Drop Down Lists'!AB$6*Inputs!J$37</f>
        <v>23768.421530150586</v>
      </c>
      <c r="AO3502">
        <f>AG3502/'Totals and Drop Down Lists'!AC$6*Inputs!K$37</f>
        <v>24154.77830428183</v>
      </c>
      <c r="AP3502">
        <f>AH3502/'Totals and Drop Down Lists'!AD$6*Inputs!L$37</f>
        <v>39541.680438078358</v>
      </c>
      <c r="AQ3502">
        <f>IF(OR($D3502="51",$D3502="52",$D3502="61"),(AA3502/'Totals and Drop Down Lists'!W$4)*Inputs!E$38,0)</f>
        <v>0</v>
      </c>
      <c r="AR3502">
        <f>IF(OR($D3502="51",$D3502="52",$D3502="61"),(AB3502/'Totals and Drop Down Lists'!X$4)*Inputs!F$38,0)</f>
        <v>0</v>
      </c>
      <c r="AS3502">
        <f>IF(OR($D3502="51",$D3502="52",$D3502="61"),(AC3502/'Totals and Drop Down Lists'!Y$4)*Inputs!G$38,0)</f>
        <v>0</v>
      </c>
      <c r="AT3502">
        <f>IF(OR($D3502="51",$D3502="52",$D3502="61"),(AD3502/'Totals and Drop Down Lists'!Z$4)*Inputs!H$38,0)</f>
        <v>0</v>
      </c>
      <c r="AU3502">
        <f>IF(OR($D3502="51",$D3502="52",$D3502="61"),(AE3502/'Totals and Drop Down Lists'!AA$4)*Inputs!I$38,0)</f>
        <v>0</v>
      </c>
      <c r="AV3502">
        <f>IF(OR($D3502="51",$D3502="52",$D3502="61"),(AF3502/'Totals and Drop Down Lists'!AB$4)*Inputs!J$38,0)</f>
        <v>0</v>
      </c>
      <c r="AW3502">
        <f>IF(OR($D3502="51",$D3502="52",$D3502="61"),(AG3502/'Totals and Drop Down Lists'!AC$4)*Inputs!K$38,0)</f>
        <v>0</v>
      </c>
      <c r="AX3502">
        <f>IF(OR($D3502="51",$D3502="52",$D3502="61"),(AH3502/'Totals and Drop Down Lists'!AD$4)*Inputs!L$38,0)</f>
        <v>0</v>
      </c>
      <c r="AY3502">
        <f>IF(OR($D3502="51",$D3502="52",$D3502="61"),0,(AA3502/'Totals and Drop Down Lists'!W$5)*Inputs!E$39)</f>
        <v>0</v>
      </c>
      <c r="AZ3502">
        <f>IF(OR($D3502="51",$D3502="52",$D3502="61"),0,(AB3502/'Totals and Drop Down Lists'!X$5)*Inputs!F$39)</f>
        <v>0</v>
      </c>
      <c r="BA3502">
        <f>IF(OR($D3502="51",$D3502="52",$D3502="61"),0,(AC3502/'Totals and Drop Down Lists'!Y$5)*Inputs!G$39)</f>
        <v>0</v>
      </c>
      <c r="BB3502">
        <f>IF(OR($D3502="51",$D3502="52",$D3502="61"),0,(AD3502/'Totals and Drop Down Lists'!Z$5)*Inputs!H$39)</f>
        <v>0</v>
      </c>
      <c r="BC3502">
        <f>IF(OR($D3502="51",$D3502="52",$D3502="61"),0,(AE3502/'Totals and Drop Down Lists'!AA$5)*Inputs!I$39)</f>
        <v>0</v>
      </c>
      <c r="BD3502">
        <f>IF(OR($D3502="51",$D3502="52",$D3502="61"),0,(AF3502/'Totals and Drop Down Lists'!AB$5)*Inputs!J$39)</f>
        <v>0</v>
      </c>
      <c r="BE3502">
        <f>IF(OR($D3502="51",$D3502="52",$D3502="61"),0,(AG3502/'Totals and Drop Down Lists'!AC$5)*Inputs!K$39)</f>
        <v>0</v>
      </c>
      <c r="BF3502">
        <f>IF(OR($D3502="51",$D3502="52",$D3502="61"),0,(AH3502/'Totals and Drop Down Lists'!AD$5)*Inputs!L$39)</f>
        <v>0</v>
      </c>
      <c r="BG3502" s="10">
        <f t="shared" si="487"/>
        <v>209547.99194974953</v>
      </c>
    </row>
    <row r="3503" spans="1:59">
      <c r="A3503" s="1" t="s">
        <v>7679</v>
      </c>
      <c r="B3503" s="1" t="s">
        <v>5992</v>
      </c>
      <c r="C3503" s="1" t="s">
        <v>6255</v>
      </c>
      <c r="D3503" s="1" t="s">
        <v>25</v>
      </c>
      <c r="E3503" s="1" t="s">
        <v>6256</v>
      </c>
      <c r="F3503" s="2">
        <v>13921</v>
      </c>
      <c r="G3503" s="2">
        <v>63</v>
      </c>
      <c r="H3503" s="2">
        <v>0</v>
      </c>
      <c r="I3503" s="2">
        <v>3021</v>
      </c>
      <c r="J3503" s="2">
        <v>4803</v>
      </c>
      <c r="K3503" s="2">
        <v>1376</v>
      </c>
      <c r="L3503" s="2">
        <v>84</v>
      </c>
      <c r="M3503" s="2">
        <v>33</v>
      </c>
      <c r="N3503" s="2">
        <v>7</v>
      </c>
      <c r="O3503" s="2">
        <v>54</v>
      </c>
      <c r="P3503" s="2">
        <v>0</v>
      </c>
      <c r="Q3503" s="2">
        <v>0</v>
      </c>
      <c r="R3503" s="2">
        <v>664</v>
      </c>
      <c r="S3503" s="2">
        <v>546400</v>
      </c>
      <c r="T3503" s="2">
        <v>49338700</v>
      </c>
      <c r="U3503" s="2">
        <v>93</v>
      </c>
      <c r="V3503" s="2">
        <v>118</v>
      </c>
      <c r="W3503" s="2">
        <v>54</v>
      </c>
      <c r="X3503" s="2">
        <v>247</v>
      </c>
      <c r="Y3503" s="2">
        <v>24</v>
      </c>
      <c r="Z3503" s="2">
        <v>84</v>
      </c>
      <c r="AA3503" s="9">
        <f t="shared" si="488"/>
        <v>13921</v>
      </c>
      <c r="AB3503" s="9">
        <f t="shared" si="489"/>
        <v>2958</v>
      </c>
      <c r="AC3503" s="9">
        <f t="shared" si="490"/>
        <v>842</v>
      </c>
      <c r="AD3503" s="9">
        <f t="shared" si="491"/>
        <v>664</v>
      </c>
      <c r="AE3503" s="44">
        <f t="shared" si="492"/>
        <v>2.7530878329785811E-5</v>
      </c>
      <c r="AF3503" s="9">
        <f t="shared" si="493"/>
        <v>75</v>
      </c>
      <c r="AG3503" s="9">
        <f t="shared" si="486"/>
        <v>108</v>
      </c>
      <c r="AH3503" s="44">
        <f t="shared" si="494"/>
        <v>1.1512792812707431E-5</v>
      </c>
      <c r="AI3503">
        <f>AA3503/'Totals and Drop Down Lists'!W$6*Inputs!E$37</f>
        <v>12628.301607933216</v>
      </c>
      <c r="AJ3503">
        <f>AB3503/'Totals and Drop Down Lists'!X$6*Inputs!F$37</f>
        <v>9732.9652865949611</v>
      </c>
      <c r="AK3503">
        <f>AC3503/'Totals and Drop Down Lists'!Y$6*Inputs!G$37</f>
        <v>5550.7484160779532</v>
      </c>
      <c r="AL3503">
        <f>AD3503/'Totals and Drop Down Lists'!Z$6*Inputs!H$37</f>
        <v>5323.6208432759422</v>
      </c>
      <c r="AM3503">
        <f>AE3503/'Totals and Drop Down Lists'!AA$6*Inputs!I$37</f>
        <v>3427.3011580712546</v>
      </c>
      <c r="AN3503">
        <f>AF3503/'Totals and Drop Down Lists'!AB$6*Inputs!J$37</f>
        <v>1496.7519855258558</v>
      </c>
      <c r="AO3503">
        <f>AG3503/'Totals and Drop Down Lists'!AC$6*Inputs!K$37</f>
        <v>2011.346227341895</v>
      </c>
      <c r="AP3503">
        <f>AH3503/'Totals and Drop Down Lists'!AD$6*Inputs!L$37</f>
        <v>2709.3044855230091</v>
      </c>
      <c r="AQ3503">
        <f>IF(OR($D3503="51",$D3503="52",$D3503="61"),(AA3503/'Totals and Drop Down Lists'!W$4)*Inputs!E$38,0)</f>
        <v>0</v>
      </c>
      <c r="AR3503">
        <f>IF(OR($D3503="51",$D3503="52",$D3503="61"),(AB3503/'Totals and Drop Down Lists'!X$4)*Inputs!F$38,0)</f>
        <v>0</v>
      </c>
      <c r="AS3503">
        <f>IF(OR($D3503="51",$D3503="52",$D3503="61"),(AC3503/'Totals and Drop Down Lists'!Y$4)*Inputs!G$38,0)</f>
        <v>0</v>
      </c>
      <c r="AT3503">
        <f>IF(OR($D3503="51",$D3503="52",$D3503="61"),(AD3503/'Totals and Drop Down Lists'!Z$4)*Inputs!H$38,0)</f>
        <v>0</v>
      </c>
      <c r="AU3503">
        <f>IF(OR($D3503="51",$D3503="52",$D3503="61"),(AE3503/'Totals and Drop Down Lists'!AA$4)*Inputs!I$38,0)</f>
        <v>0</v>
      </c>
      <c r="AV3503">
        <f>IF(OR($D3503="51",$D3503="52",$D3503="61"),(AF3503/'Totals and Drop Down Lists'!AB$4)*Inputs!J$38,0)</f>
        <v>0</v>
      </c>
      <c r="AW3503">
        <f>IF(OR($D3503="51",$D3503="52",$D3503="61"),(AG3503/'Totals and Drop Down Lists'!AC$4)*Inputs!K$38,0)</f>
        <v>0</v>
      </c>
      <c r="AX3503">
        <f>IF(OR($D3503="51",$D3503="52",$D3503="61"),(AH3503/'Totals and Drop Down Lists'!AD$4)*Inputs!L$38,0)</f>
        <v>0</v>
      </c>
      <c r="AY3503">
        <f>IF(OR($D3503="51",$D3503="52",$D3503="61"),0,(AA3503/'Totals and Drop Down Lists'!W$5)*Inputs!E$39)</f>
        <v>0</v>
      </c>
      <c r="AZ3503">
        <f>IF(OR($D3503="51",$D3503="52",$D3503="61"),0,(AB3503/'Totals and Drop Down Lists'!X$5)*Inputs!F$39)</f>
        <v>0</v>
      </c>
      <c r="BA3503">
        <f>IF(OR($D3503="51",$D3503="52",$D3503="61"),0,(AC3503/'Totals and Drop Down Lists'!Y$5)*Inputs!G$39)</f>
        <v>0</v>
      </c>
      <c r="BB3503">
        <f>IF(OR($D3503="51",$D3503="52",$D3503="61"),0,(AD3503/'Totals and Drop Down Lists'!Z$5)*Inputs!H$39)</f>
        <v>0</v>
      </c>
      <c r="BC3503">
        <f>IF(OR($D3503="51",$D3503="52",$D3503="61"),0,(AE3503/'Totals and Drop Down Lists'!AA$5)*Inputs!I$39)</f>
        <v>0</v>
      </c>
      <c r="BD3503">
        <f>IF(OR($D3503="51",$D3503="52",$D3503="61"),0,(AF3503/'Totals and Drop Down Lists'!AB$5)*Inputs!J$39)</f>
        <v>0</v>
      </c>
      <c r="BE3503">
        <f>IF(OR($D3503="51",$D3503="52",$D3503="61"),0,(AG3503/'Totals and Drop Down Lists'!AC$5)*Inputs!K$39)</f>
        <v>0</v>
      </c>
      <c r="BF3503">
        <f>IF(OR($D3503="51",$D3503="52",$D3503="61"),0,(AH3503/'Totals and Drop Down Lists'!AD$5)*Inputs!L$39)</f>
        <v>0</v>
      </c>
      <c r="BG3503" s="10">
        <f t="shared" si="487"/>
        <v>42880.340010344087</v>
      </c>
    </row>
    <row r="3504" spans="1:59">
      <c r="A3504" s="1" t="s">
        <v>7679</v>
      </c>
      <c r="B3504" s="1" t="s">
        <v>5992</v>
      </c>
      <c r="C3504" s="1" t="s">
        <v>6257</v>
      </c>
      <c r="D3504" s="1" t="s">
        <v>25</v>
      </c>
      <c r="E3504" s="1" t="s">
        <v>6258</v>
      </c>
      <c r="F3504" s="2">
        <v>19937</v>
      </c>
      <c r="G3504" s="2">
        <v>63</v>
      </c>
      <c r="H3504" s="2">
        <v>0</v>
      </c>
      <c r="I3504" s="2">
        <v>3314</v>
      </c>
      <c r="J3504" s="2">
        <v>7289</v>
      </c>
      <c r="K3504" s="2">
        <v>1832</v>
      </c>
      <c r="L3504" s="2">
        <v>54</v>
      </c>
      <c r="M3504" s="2">
        <v>11</v>
      </c>
      <c r="N3504" s="2">
        <v>0</v>
      </c>
      <c r="O3504" s="2">
        <v>108</v>
      </c>
      <c r="P3504" s="2">
        <v>5</v>
      </c>
      <c r="Q3504" s="2">
        <v>0</v>
      </c>
      <c r="R3504" s="2">
        <v>630</v>
      </c>
      <c r="S3504" s="2">
        <v>1183900</v>
      </c>
      <c r="T3504" s="2">
        <v>66437500</v>
      </c>
      <c r="U3504" s="2">
        <v>155</v>
      </c>
      <c r="V3504" s="2">
        <v>33</v>
      </c>
      <c r="W3504" s="2">
        <v>10</v>
      </c>
      <c r="X3504" s="2">
        <v>240</v>
      </c>
      <c r="Y3504" s="2">
        <v>40</v>
      </c>
      <c r="Z3504" s="2">
        <v>165</v>
      </c>
      <c r="AA3504" s="9">
        <f t="shared" si="488"/>
        <v>19937</v>
      </c>
      <c r="AB3504" s="9">
        <f t="shared" si="489"/>
        <v>3251</v>
      </c>
      <c r="AC3504" s="9">
        <f t="shared" si="490"/>
        <v>808</v>
      </c>
      <c r="AD3504" s="9">
        <f t="shared" si="491"/>
        <v>630</v>
      </c>
      <c r="AE3504" s="44">
        <f t="shared" si="492"/>
        <v>3.2157240551092057E-5</v>
      </c>
      <c r="AF3504" s="9">
        <f t="shared" si="493"/>
        <v>197</v>
      </c>
      <c r="AG3504" s="9">
        <f t="shared" si="486"/>
        <v>205</v>
      </c>
      <c r="AH3504" s="44">
        <f t="shared" si="494"/>
        <v>1.9171781312507313E-5</v>
      </c>
      <c r="AI3504">
        <f>AA3504/'Totals and Drop Down Lists'!W$6*Inputs!E$37</f>
        <v>18085.658297346778</v>
      </c>
      <c r="AJ3504">
        <f>AB3504/'Totals and Drop Down Lists'!X$6*Inputs!F$37</f>
        <v>10697.048731142739</v>
      </c>
      <c r="AK3504">
        <f>AC3504/'Totals and Drop Down Lists'!Y$6*Inputs!G$37</f>
        <v>5326.6089313432149</v>
      </c>
      <c r="AL3504">
        <f>AD3504/'Totals and Drop Down Lists'!Z$6*Inputs!H$37</f>
        <v>5051.0258000961494</v>
      </c>
      <c r="AM3504">
        <f>AE3504/'Totals and Drop Down Lists'!AA$6*Inputs!I$37</f>
        <v>4003.2339855243249</v>
      </c>
      <c r="AN3504">
        <f>AF3504/'Totals and Drop Down Lists'!AB$6*Inputs!J$37</f>
        <v>3931.4685486479143</v>
      </c>
      <c r="AO3504">
        <f>AG3504/'Totals and Drop Down Lists'!AC$6*Inputs!K$37</f>
        <v>3817.8331167137817</v>
      </c>
      <c r="AP3504">
        <f>AH3504/'Totals and Drop Down Lists'!AD$6*Inputs!L$37</f>
        <v>4511.6935525939662</v>
      </c>
      <c r="AQ3504">
        <f>IF(OR($D3504="51",$D3504="52",$D3504="61"),(AA3504/'Totals and Drop Down Lists'!W$4)*Inputs!E$38,0)</f>
        <v>0</v>
      </c>
      <c r="AR3504">
        <f>IF(OR($D3504="51",$D3504="52",$D3504="61"),(AB3504/'Totals and Drop Down Lists'!X$4)*Inputs!F$38,0)</f>
        <v>0</v>
      </c>
      <c r="AS3504">
        <f>IF(OR($D3504="51",$D3504="52",$D3504="61"),(AC3504/'Totals and Drop Down Lists'!Y$4)*Inputs!G$38,0)</f>
        <v>0</v>
      </c>
      <c r="AT3504">
        <f>IF(OR($D3504="51",$D3504="52",$D3504="61"),(AD3504/'Totals and Drop Down Lists'!Z$4)*Inputs!H$38,0)</f>
        <v>0</v>
      </c>
      <c r="AU3504">
        <f>IF(OR($D3504="51",$D3504="52",$D3504="61"),(AE3504/'Totals and Drop Down Lists'!AA$4)*Inputs!I$38,0)</f>
        <v>0</v>
      </c>
      <c r="AV3504">
        <f>IF(OR($D3504="51",$D3504="52",$D3504="61"),(AF3504/'Totals and Drop Down Lists'!AB$4)*Inputs!J$38,0)</f>
        <v>0</v>
      </c>
      <c r="AW3504">
        <f>IF(OR($D3504="51",$D3504="52",$D3504="61"),(AG3504/'Totals and Drop Down Lists'!AC$4)*Inputs!K$38,0)</f>
        <v>0</v>
      </c>
      <c r="AX3504">
        <f>IF(OR($D3504="51",$D3504="52",$D3504="61"),(AH3504/'Totals and Drop Down Lists'!AD$4)*Inputs!L$38,0)</f>
        <v>0</v>
      </c>
      <c r="AY3504">
        <f>IF(OR($D3504="51",$D3504="52",$D3504="61"),0,(AA3504/'Totals and Drop Down Lists'!W$5)*Inputs!E$39)</f>
        <v>0</v>
      </c>
      <c r="AZ3504">
        <f>IF(OR($D3504="51",$D3504="52",$D3504="61"),0,(AB3504/'Totals and Drop Down Lists'!X$5)*Inputs!F$39)</f>
        <v>0</v>
      </c>
      <c r="BA3504">
        <f>IF(OR($D3504="51",$D3504="52",$D3504="61"),0,(AC3504/'Totals and Drop Down Lists'!Y$5)*Inputs!G$39)</f>
        <v>0</v>
      </c>
      <c r="BB3504">
        <f>IF(OR($D3504="51",$D3504="52",$D3504="61"),0,(AD3504/'Totals and Drop Down Lists'!Z$5)*Inputs!H$39)</f>
        <v>0</v>
      </c>
      <c r="BC3504">
        <f>IF(OR($D3504="51",$D3504="52",$D3504="61"),0,(AE3504/'Totals and Drop Down Lists'!AA$5)*Inputs!I$39)</f>
        <v>0</v>
      </c>
      <c r="BD3504">
        <f>IF(OR($D3504="51",$D3504="52",$D3504="61"),0,(AF3504/'Totals and Drop Down Lists'!AB$5)*Inputs!J$39)</f>
        <v>0</v>
      </c>
      <c r="BE3504">
        <f>IF(OR($D3504="51",$D3504="52",$D3504="61"),0,(AG3504/'Totals and Drop Down Lists'!AC$5)*Inputs!K$39)</f>
        <v>0</v>
      </c>
      <c r="BF3504">
        <f>IF(OR($D3504="51",$D3504="52",$D3504="61"),0,(AH3504/'Totals and Drop Down Lists'!AD$5)*Inputs!L$39)</f>
        <v>0</v>
      </c>
      <c r="BG3504" s="10">
        <f t="shared" si="487"/>
        <v>55424.570963408871</v>
      </c>
    </row>
    <row r="3505" spans="1:59">
      <c r="A3505" s="1" t="s">
        <v>7679</v>
      </c>
      <c r="B3505" s="1" t="s">
        <v>5992</v>
      </c>
      <c r="C3505" s="1" t="s">
        <v>6259</v>
      </c>
      <c r="D3505" s="1" t="s">
        <v>25</v>
      </c>
      <c r="E3505" s="1" t="s">
        <v>6260</v>
      </c>
      <c r="F3505" s="2">
        <v>6921</v>
      </c>
      <c r="G3505" s="2">
        <v>4</v>
      </c>
      <c r="H3505" s="2">
        <v>2</v>
      </c>
      <c r="I3505" s="2">
        <v>1322</v>
      </c>
      <c r="J3505" s="2">
        <v>1864</v>
      </c>
      <c r="K3505" s="2">
        <v>538</v>
      </c>
      <c r="L3505" s="2">
        <v>63</v>
      </c>
      <c r="M3505" s="2">
        <v>0</v>
      </c>
      <c r="N3505" s="2">
        <v>13</v>
      </c>
      <c r="O3505" s="2">
        <v>35</v>
      </c>
      <c r="P3505" s="2">
        <v>32</v>
      </c>
      <c r="Q3505" s="2">
        <v>0</v>
      </c>
      <c r="R3505" s="2">
        <v>185</v>
      </c>
      <c r="S3505" s="2">
        <v>144900</v>
      </c>
      <c r="T3505" s="2">
        <v>12747900</v>
      </c>
      <c r="U3505" s="2">
        <v>146</v>
      </c>
      <c r="V3505" s="2">
        <v>159</v>
      </c>
      <c r="W3505" s="2">
        <v>50</v>
      </c>
      <c r="X3505" s="2">
        <v>179</v>
      </c>
      <c r="Y3505" s="2">
        <v>35</v>
      </c>
      <c r="Z3505" s="2">
        <v>40</v>
      </c>
      <c r="AA3505" s="9">
        <f t="shared" si="488"/>
        <v>6921</v>
      </c>
      <c r="AB3505" s="9">
        <f t="shared" si="489"/>
        <v>1316</v>
      </c>
      <c r="AC3505" s="9">
        <f t="shared" si="490"/>
        <v>328</v>
      </c>
      <c r="AD3505" s="9">
        <f t="shared" si="491"/>
        <v>185</v>
      </c>
      <c r="AE3505" s="44">
        <f t="shared" si="492"/>
        <v>1.08446222598623E-5</v>
      </c>
      <c r="AF3505" s="9">
        <f t="shared" si="493"/>
        <v>0</v>
      </c>
      <c r="AG3505" s="9">
        <f t="shared" si="486"/>
        <v>75</v>
      </c>
      <c r="AH3505" s="44">
        <f t="shared" si="494"/>
        <v>8.0546879026462629E-6</v>
      </c>
      <c r="AI3505">
        <f>AA3505/'Totals and Drop Down Lists'!W$6*Inputs!E$37</f>
        <v>6278.318757884188</v>
      </c>
      <c r="AJ3505">
        <f>AB3505/'Totals and Drop Down Lists'!X$6*Inputs!F$37</f>
        <v>4330.1495325081032</v>
      </c>
      <c r="AK3505">
        <f>AC3505/'Totals and Drop Down Lists'!Y$6*Inputs!G$37</f>
        <v>2162.2867939116018</v>
      </c>
      <c r="AL3505">
        <f>AD3505/'Totals and Drop Down Lists'!Z$6*Inputs!H$37</f>
        <v>1483.2377349488695</v>
      </c>
      <c r="AM3505">
        <f>AE3505/'Totals and Drop Down Lists'!AA$6*Inputs!I$37</f>
        <v>1350.0399800125276</v>
      </c>
      <c r="AN3505">
        <f>AF3505/'Totals and Drop Down Lists'!AB$6*Inputs!J$37</f>
        <v>0</v>
      </c>
      <c r="AO3505">
        <f>AG3505/'Totals and Drop Down Lists'!AC$6*Inputs!K$37</f>
        <v>1396.7682134318716</v>
      </c>
      <c r="AP3505">
        <f>AH3505/'Totals and Drop Down Lists'!AD$6*Inputs!L$37</f>
        <v>1895.5089715538345</v>
      </c>
      <c r="AQ3505">
        <f>IF(OR($D3505="51",$D3505="52",$D3505="61"),(AA3505/'Totals and Drop Down Lists'!W$4)*Inputs!E$38,0)</f>
        <v>0</v>
      </c>
      <c r="AR3505">
        <f>IF(OR($D3505="51",$D3505="52",$D3505="61"),(AB3505/'Totals and Drop Down Lists'!X$4)*Inputs!F$38,0)</f>
        <v>0</v>
      </c>
      <c r="AS3505">
        <f>IF(OR($D3505="51",$D3505="52",$D3505="61"),(AC3505/'Totals and Drop Down Lists'!Y$4)*Inputs!G$38,0)</f>
        <v>0</v>
      </c>
      <c r="AT3505">
        <f>IF(OR($D3505="51",$D3505="52",$D3505="61"),(AD3505/'Totals and Drop Down Lists'!Z$4)*Inputs!H$38,0)</f>
        <v>0</v>
      </c>
      <c r="AU3505">
        <f>IF(OR($D3505="51",$D3505="52",$D3505="61"),(AE3505/'Totals and Drop Down Lists'!AA$4)*Inputs!I$38,0)</f>
        <v>0</v>
      </c>
      <c r="AV3505">
        <f>IF(OR($D3505="51",$D3505="52",$D3505="61"),(AF3505/'Totals and Drop Down Lists'!AB$4)*Inputs!J$38,0)</f>
        <v>0</v>
      </c>
      <c r="AW3505">
        <f>IF(OR($D3505="51",$D3505="52",$D3505="61"),(AG3505/'Totals and Drop Down Lists'!AC$4)*Inputs!K$38,0)</f>
        <v>0</v>
      </c>
      <c r="AX3505">
        <f>IF(OR($D3505="51",$D3505="52",$D3505="61"),(AH3505/'Totals and Drop Down Lists'!AD$4)*Inputs!L$38,0)</f>
        <v>0</v>
      </c>
      <c r="AY3505">
        <f>IF(OR($D3505="51",$D3505="52",$D3505="61"),0,(AA3505/'Totals and Drop Down Lists'!W$5)*Inputs!E$39)</f>
        <v>0</v>
      </c>
      <c r="AZ3505">
        <f>IF(OR($D3505="51",$D3505="52",$D3505="61"),0,(AB3505/'Totals and Drop Down Lists'!X$5)*Inputs!F$39)</f>
        <v>0</v>
      </c>
      <c r="BA3505">
        <f>IF(OR($D3505="51",$D3505="52",$D3505="61"),0,(AC3505/'Totals and Drop Down Lists'!Y$5)*Inputs!G$39)</f>
        <v>0</v>
      </c>
      <c r="BB3505">
        <f>IF(OR($D3505="51",$D3505="52",$D3505="61"),0,(AD3505/'Totals and Drop Down Lists'!Z$5)*Inputs!H$39)</f>
        <v>0</v>
      </c>
      <c r="BC3505">
        <f>IF(OR($D3505="51",$D3505="52",$D3505="61"),0,(AE3505/'Totals and Drop Down Lists'!AA$5)*Inputs!I$39)</f>
        <v>0</v>
      </c>
      <c r="BD3505">
        <f>IF(OR($D3505="51",$D3505="52",$D3505="61"),0,(AF3505/'Totals and Drop Down Lists'!AB$5)*Inputs!J$39)</f>
        <v>0</v>
      </c>
      <c r="BE3505">
        <f>IF(OR($D3505="51",$D3505="52",$D3505="61"),0,(AG3505/'Totals and Drop Down Lists'!AC$5)*Inputs!K$39)</f>
        <v>0</v>
      </c>
      <c r="BF3505">
        <f>IF(OR($D3505="51",$D3505="52",$D3505="61"),0,(AH3505/'Totals and Drop Down Lists'!AD$5)*Inputs!L$39)</f>
        <v>0</v>
      </c>
      <c r="BG3505" s="10">
        <f t="shared" si="487"/>
        <v>18896.309984250995</v>
      </c>
    </row>
    <row r="3506" spans="1:59">
      <c r="A3506" s="1" t="s">
        <v>7679</v>
      </c>
      <c r="B3506" s="1" t="s">
        <v>5992</v>
      </c>
      <c r="C3506" s="1" t="s">
        <v>6261</v>
      </c>
      <c r="D3506" s="1" t="s">
        <v>25</v>
      </c>
      <c r="E3506" s="1" t="s">
        <v>6262</v>
      </c>
      <c r="F3506" s="2">
        <v>19351</v>
      </c>
      <c r="G3506" s="2">
        <v>15</v>
      </c>
      <c r="H3506" s="2">
        <v>19</v>
      </c>
      <c r="I3506" s="2">
        <v>1571</v>
      </c>
      <c r="J3506" s="2">
        <v>7711</v>
      </c>
      <c r="K3506" s="2">
        <v>1578</v>
      </c>
      <c r="L3506" s="2">
        <v>216</v>
      </c>
      <c r="M3506" s="2">
        <v>37</v>
      </c>
      <c r="N3506" s="2">
        <v>0</v>
      </c>
      <c r="O3506" s="2">
        <v>156</v>
      </c>
      <c r="P3506" s="2">
        <v>49</v>
      </c>
      <c r="Q3506" s="2">
        <v>12</v>
      </c>
      <c r="R3506" s="2">
        <v>2088</v>
      </c>
      <c r="S3506" s="2">
        <v>778800</v>
      </c>
      <c r="T3506" s="2">
        <v>73480800</v>
      </c>
      <c r="U3506" s="2">
        <v>182</v>
      </c>
      <c r="V3506" s="2">
        <v>180</v>
      </c>
      <c r="W3506" s="2">
        <v>70</v>
      </c>
      <c r="X3506" s="2">
        <v>324</v>
      </c>
      <c r="Y3506" s="2">
        <v>55</v>
      </c>
      <c r="Z3506" s="2">
        <v>99</v>
      </c>
      <c r="AA3506" s="9">
        <f t="shared" si="488"/>
        <v>19351</v>
      </c>
      <c r="AB3506" s="9">
        <f t="shared" si="489"/>
        <v>1537</v>
      </c>
      <c r="AC3506" s="9">
        <f t="shared" si="490"/>
        <v>2558</v>
      </c>
      <c r="AD3506" s="9">
        <f t="shared" si="491"/>
        <v>2088</v>
      </c>
      <c r="AE3506" s="44">
        <f t="shared" si="492"/>
        <v>2.2552727921541156E-5</v>
      </c>
      <c r="AF3506" s="9">
        <f t="shared" si="493"/>
        <v>74</v>
      </c>
      <c r="AG3506" s="9">
        <f t="shared" si="486"/>
        <v>154</v>
      </c>
      <c r="AH3506" s="44">
        <f t="shared" si="494"/>
        <v>1.1726491764491759E-5</v>
      </c>
      <c r="AI3506">
        <f>AA3506/'Totals and Drop Down Lists'!W$6*Inputs!E$37</f>
        <v>17554.074018756961</v>
      </c>
      <c r="AJ3506">
        <f>AB3506/'Totals and Drop Down Lists'!X$6*Inputs!F$37</f>
        <v>5057.3250998973826</v>
      </c>
      <c r="AK3506">
        <f>AC3506/'Totals and Drop Down Lists'!Y$6*Inputs!G$37</f>
        <v>16863.200057395967</v>
      </c>
      <c r="AL3506">
        <f>AD3506/'Totals and Drop Down Lists'!Z$6*Inputs!H$37</f>
        <v>16740.542651747241</v>
      </c>
      <c r="AM3506">
        <f>AE3506/'Totals and Drop Down Lists'!AA$6*Inputs!I$37</f>
        <v>2807.5744477624617</v>
      </c>
      <c r="AN3506">
        <f>AF3506/'Totals and Drop Down Lists'!AB$6*Inputs!J$37</f>
        <v>1476.7952923855107</v>
      </c>
      <c r="AO3506">
        <f>AG3506/'Totals and Drop Down Lists'!AC$6*Inputs!K$37</f>
        <v>2868.0307315801092</v>
      </c>
      <c r="AP3506">
        <f>AH3506/'Totals and Drop Down Lists'!AD$6*Inputs!L$37</f>
        <v>2759.5942404104412</v>
      </c>
      <c r="AQ3506">
        <f>IF(OR($D3506="51",$D3506="52",$D3506="61"),(AA3506/'Totals and Drop Down Lists'!W$4)*Inputs!E$38,0)</f>
        <v>0</v>
      </c>
      <c r="AR3506">
        <f>IF(OR($D3506="51",$D3506="52",$D3506="61"),(AB3506/'Totals and Drop Down Lists'!X$4)*Inputs!F$38,0)</f>
        <v>0</v>
      </c>
      <c r="AS3506">
        <f>IF(OR($D3506="51",$D3506="52",$D3506="61"),(AC3506/'Totals and Drop Down Lists'!Y$4)*Inputs!G$38,0)</f>
        <v>0</v>
      </c>
      <c r="AT3506">
        <f>IF(OR($D3506="51",$D3506="52",$D3506="61"),(AD3506/'Totals and Drop Down Lists'!Z$4)*Inputs!H$38,0)</f>
        <v>0</v>
      </c>
      <c r="AU3506">
        <f>IF(OR($D3506="51",$D3506="52",$D3506="61"),(AE3506/'Totals and Drop Down Lists'!AA$4)*Inputs!I$38,0)</f>
        <v>0</v>
      </c>
      <c r="AV3506">
        <f>IF(OR($D3506="51",$D3506="52",$D3506="61"),(AF3506/'Totals and Drop Down Lists'!AB$4)*Inputs!J$38,0)</f>
        <v>0</v>
      </c>
      <c r="AW3506">
        <f>IF(OR($D3506="51",$D3506="52",$D3506="61"),(AG3506/'Totals and Drop Down Lists'!AC$4)*Inputs!K$38,0)</f>
        <v>0</v>
      </c>
      <c r="AX3506">
        <f>IF(OR($D3506="51",$D3506="52",$D3506="61"),(AH3506/'Totals and Drop Down Lists'!AD$4)*Inputs!L$38,0)</f>
        <v>0</v>
      </c>
      <c r="AY3506">
        <f>IF(OR($D3506="51",$D3506="52",$D3506="61"),0,(AA3506/'Totals and Drop Down Lists'!W$5)*Inputs!E$39)</f>
        <v>0</v>
      </c>
      <c r="AZ3506">
        <f>IF(OR($D3506="51",$D3506="52",$D3506="61"),0,(AB3506/'Totals and Drop Down Lists'!X$5)*Inputs!F$39)</f>
        <v>0</v>
      </c>
      <c r="BA3506">
        <f>IF(OR($D3506="51",$D3506="52",$D3506="61"),0,(AC3506/'Totals and Drop Down Lists'!Y$5)*Inputs!G$39)</f>
        <v>0</v>
      </c>
      <c r="BB3506">
        <f>IF(OR($D3506="51",$D3506="52",$D3506="61"),0,(AD3506/'Totals and Drop Down Lists'!Z$5)*Inputs!H$39)</f>
        <v>0</v>
      </c>
      <c r="BC3506">
        <f>IF(OR($D3506="51",$D3506="52",$D3506="61"),0,(AE3506/'Totals and Drop Down Lists'!AA$5)*Inputs!I$39)</f>
        <v>0</v>
      </c>
      <c r="BD3506">
        <f>IF(OR($D3506="51",$D3506="52",$D3506="61"),0,(AF3506/'Totals and Drop Down Lists'!AB$5)*Inputs!J$39)</f>
        <v>0</v>
      </c>
      <c r="BE3506">
        <f>IF(OR($D3506="51",$D3506="52",$D3506="61"),0,(AG3506/'Totals and Drop Down Lists'!AC$5)*Inputs!K$39)</f>
        <v>0</v>
      </c>
      <c r="BF3506">
        <f>IF(OR($D3506="51",$D3506="52",$D3506="61"),0,(AH3506/'Totals and Drop Down Lists'!AD$5)*Inputs!L$39)</f>
        <v>0</v>
      </c>
      <c r="BG3506" s="10">
        <f t="shared" si="487"/>
        <v>66127.136539936066</v>
      </c>
    </row>
    <row r="3507" spans="1:59">
      <c r="A3507" s="1" t="s">
        <v>7679</v>
      </c>
      <c r="B3507" s="1" t="s">
        <v>5992</v>
      </c>
      <c r="C3507" s="1" t="s">
        <v>80</v>
      </c>
      <c r="D3507" s="1" t="s">
        <v>25</v>
      </c>
      <c r="E3507" s="1" t="s">
        <v>6263</v>
      </c>
      <c r="F3507" s="2">
        <v>16603</v>
      </c>
      <c r="G3507" s="2">
        <v>123</v>
      </c>
      <c r="H3507" s="2">
        <v>12</v>
      </c>
      <c r="I3507" s="2">
        <v>1960</v>
      </c>
      <c r="J3507" s="2">
        <v>6078</v>
      </c>
      <c r="K3507" s="2">
        <v>1417</v>
      </c>
      <c r="L3507" s="2">
        <v>87</v>
      </c>
      <c r="M3507" s="2">
        <v>28</v>
      </c>
      <c r="N3507" s="2">
        <v>8</v>
      </c>
      <c r="O3507" s="2">
        <v>76</v>
      </c>
      <c r="P3507" s="2">
        <v>13</v>
      </c>
      <c r="Q3507" s="2">
        <v>0</v>
      </c>
      <c r="R3507" s="2">
        <v>533</v>
      </c>
      <c r="S3507" s="2">
        <v>720400</v>
      </c>
      <c r="T3507" s="2">
        <v>70547900</v>
      </c>
      <c r="U3507" s="2">
        <v>180</v>
      </c>
      <c r="V3507" s="2">
        <v>150</v>
      </c>
      <c r="W3507" s="2">
        <v>90</v>
      </c>
      <c r="X3507" s="2">
        <v>320</v>
      </c>
      <c r="Y3507" s="2">
        <v>115</v>
      </c>
      <c r="Z3507" s="2">
        <v>60</v>
      </c>
      <c r="AA3507" s="9">
        <f t="shared" si="488"/>
        <v>16603</v>
      </c>
      <c r="AB3507" s="9">
        <f t="shared" si="489"/>
        <v>1825</v>
      </c>
      <c r="AC3507" s="9">
        <f t="shared" si="490"/>
        <v>745</v>
      </c>
      <c r="AD3507" s="9">
        <f t="shared" si="491"/>
        <v>533</v>
      </c>
      <c r="AE3507" s="44">
        <f t="shared" si="492"/>
        <v>2.3071444723305863E-5</v>
      </c>
      <c r="AF3507" s="9">
        <f t="shared" si="493"/>
        <v>80</v>
      </c>
      <c r="AG3507" s="9">
        <f t="shared" si="486"/>
        <v>175</v>
      </c>
      <c r="AH3507" s="44">
        <f t="shared" si="494"/>
        <v>1.5180926916120297E-5</v>
      </c>
      <c r="AI3507">
        <f>AA3507/'Totals and Drop Down Lists'!W$6*Inputs!E$37</f>
        <v>15061.252179909143</v>
      </c>
      <c r="AJ3507">
        <f>AB3507/'Totals and Drop Down Lists'!X$6*Inputs!F$37</f>
        <v>6004.9566085313745</v>
      </c>
      <c r="AK3507">
        <f>AC3507/'Totals and Drop Down Lists'!Y$6*Inputs!G$37</f>
        <v>4911.2916508053149</v>
      </c>
      <c r="AL3507">
        <f>AD3507/'Totals and Drop Down Lists'!Z$6*Inputs!H$37</f>
        <v>4273.3281769067426</v>
      </c>
      <c r="AM3507">
        <f>AE3507/'Totals and Drop Down Lists'!AA$6*Inputs!I$37</f>
        <v>2872.1491654341385</v>
      </c>
      <c r="AN3507">
        <f>AF3507/'Totals and Drop Down Lists'!AB$6*Inputs!J$37</f>
        <v>1596.5354512275794</v>
      </c>
      <c r="AO3507">
        <f>AG3507/'Totals and Drop Down Lists'!AC$6*Inputs!K$37</f>
        <v>3259.1258313410331</v>
      </c>
      <c r="AP3507">
        <f>AH3507/'Totals and Drop Down Lists'!AD$6*Inputs!L$37</f>
        <v>3572.5261504614305</v>
      </c>
      <c r="AQ3507">
        <f>IF(OR($D3507="51",$D3507="52",$D3507="61"),(AA3507/'Totals and Drop Down Lists'!W$4)*Inputs!E$38,0)</f>
        <v>0</v>
      </c>
      <c r="AR3507">
        <f>IF(OR($D3507="51",$D3507="52",$D3507="61"),(AB3507/'Totals and Drop Down Lists'!X$4)*Inputs!F$38,0)</f>
        <v>0</v>
      </c>
      <c r="AS3507">
        <f>IF(OR($D3507="51",$D3507="52",$D3507="61"),(AC3507/'Totals and Drop Down Lists'!Y$4)*Inputs!G$38,0)</f>
        <v>0</v>
      </c>
      <c r="AT3507">
        <f>IF(OR($D3507="51",$D3507="52",$D3507="61"),(AD3507/'Totals and Drop Down Lists'!Z$4)*Inputs!H$38,0)</f>
        <v>0</v>
      </c>
      <c r="AU3507">
        <f>IF(OR($D3507="51",$D3507="52",$D3507="61"),(AE3507/'Totals and Drop Down Lists'!AA$4)*Inputs!I$38,0)</f>
        <v>0</v>
      </c>
      <c r="AV3507">
        <f>IF(OR($D3507="51",$D3507="52",$D3507="61"),(AF3507/'Totals and Drop Down Lists'!AB$4)*Inputs!J$38,0)</f>
        <v>0</v>
      </c>
      <c r="AW3507">
        <f>IF(OR($D3507="51",$D3507="52",$D3507="61"),(AG3507/'Totals and Drop Down Lists'!AC$4)*Inputs!K$38,0)</f>
        <v>0</v>
      </c>
      <c r="AX3507">
        <f>IF(OR($D3507="51",$D3507="52",$D3507="61"),(AH3507/'Totals and Drop Down Lists'!AD$4)*Inputs!L$38,0)</f>
        <v>0</v>
      </c>
      <c r="AY3507">
        <f>IF(OR($D3507="51",$D3507="52",$D3507="61"),0,(AA3507/'Totals and Drop Down Lists'!W$5)*Inputs!E$39)</f>
        <v>0</v>
      </c>
      <c r="AZ3507">
        <f>IF(OR($D3507="51",$D3507="52",$D3507="61"),0,(AB3507/'Totals and Drop Down Lists'!X$5)*Inputs!F$39)</f>
        <v>0</v>
      </c>
      <c r="BA3507">
        <f>IF(OR($D3507="51",$D3507="52",$D3507="61"),0,(AC3507/'Totals and Drop Down Lists'!Y$5)*Inputs!G$39)</f>
        <v>0</v>
      </c>
      <c r="BB3507">
        <f>IF(OR($D3507="51",$D3507="52",$D3507="61"),0,(AD3507/'Totals and Drop Down Lists'!Z$5)*Inputs!H$39)</f>
        <v>0</v>
      </c>
      <c r="BC3507">
        <f>IF(OR($D3507="51",$D3507="52",$D3507="61"),0,(AE3507/'Totals and Drop Down Lists'!AA$5)*Inputs!I$39)</f>
        <v>0</v>
      </c>
      <c r="BD3507">
        <f>IF(OR($D3507="51",$D3507="52",$D3507="61"),0,(AF3507/'Totals and Drop Down Lists'!AB$5)*Inputs!J$39)</f>
        <v>0</v>
      </c>
      <c r="BE3507">
        <f>IF(OR($D3507="51",$D3507="52",$D3507="61"),0,(AG3507/'Totals and Drop Down Lists'!AC$5)*Inputs!K$39)</f>
        <v>0</v>
      </c>
      <c r="BF3507">
        <f>IF(OR($D3507="51",$D3507="52",$D3507="61"),0,(AH3507/'Totals and Drop Down Lists'!AD$5)*Inputs!L$39)</f>
        <v>0</v>
      </c>
      <c r="BG3507" s="10">
        <f t="shared" si="487"/>
        <v>41551.165214616769</v>
      </c>
    </row>
    <row r="3508" spans="1:59">
      <c r="A3508" s="1" t="s">
        <v>7679</v>
      </c>
      <c r="B3508" s="1" t="s">
        <v>5992</v>
      </c>
      <c r="C3508" s="1" t="s">
        <v>1653</v>
      </c>
      <c r="D3508" s="1" t="s">
        <v>25</v>
      </c>
      <c r="E3508" s="1" t="s">
        <v>6264</v>
      </c>
      <c r="F3508" s="2">
        <v>76013</v>
      </c>
      <c r="G3508" s="2">
        <v>274</v>
      </c>
      <c r="H3508" s="2">
        <v>0</v>
      </c>
      <c r="I3508" s="2">
        <v>12887</v>
      </c>
      <c r="J3508" s="2">
        <v>24844</v>
      </c>
      <c r="K3508" s="2">
        <v>5444</v>
      </c>
      <c r="L3508" s="2">
        <v>793</v>
      </c>
      <c r="M3508" s="2">
        <v>255</v>
      </c>
      <c r="N3508" s="2">
        <v>82</v>
      </c>
      <c r="O3508" s="2">
        <v>269</v>
      </c>
      <c r="P3508" s="2">
        <v>64</v>
      </c>
      <c r="Q3508" s="2">
        <v>89</v>
      </c>
      <c r="R3508" s="2">
        <v>950</v>
      </c>
      <c r="S3508" s="2">
        <v>3344100</v>
      </c>
      <c r="T3508" s="2">
        <v>206428800</v>
      </c>
      <c r="U3508" s="2">
        <v>424</v>
      </c>
      <c r="V3508" s="2">
        <v>586</v>
      </c>
      <c r="W3508" s="2">
        <v>124</v>
      </c>
      <c r="X3508" s="2">
        <v>1691</v>
      </c>
      <c r="Y3508" s="2">
        <v>208</v>
      </c>
      <c r="Z3508" s="2">
        <v>939</v>
      </c>
      <c r="AA3508" s="9">
        <f t="shared" si="488"/>
        <v>76013</v>
      </c>
      <c r="AB3508" s="9">
        <f t="shared" si="489"/>
        <v>12613</v>
      </c>
      <c r="AC3508" s="9">
        <f t="shared" si="490"/>
        <v>2502</v>
      </c>
      <c r="AD3508" s="9">
        <f t="shared" si="491"/>
        <v>950</v>
      </c>
      <c r="AE3508" s="44">
        <f t="shared" si="492"/>
        <v>8.3312563626487975E-5</v>
      </c>
      <c r="AF3508" s="9">
        <f t="shared" si="493"/>
        <v>981</v>
      </c>
      <c r="AG3508" s="9">
        <f t="shared" si="486"/>
        <v>1147</v>
      </c>
      <c r="AH3508" s="44">
        <f t="shared" si="494"/>
        <v>9.3521421673001015E-5</v>
      </c>
      <c r="AI3508">
        <f>AA3508/'Totals and Drop Down Lists'!W$6*Inputs!E$37</f>
        <v>68954.463768682384</v>
      </c>
      <c r="AJ3508">
        <f>AB3508/'Totals and Drop Down Lists'!X$6*Inputs!F$37</f>
        <v>41501.653536113001</v>
      </c>
      <c r="AK3508">
        <f>AC3508/'Totals and Drop Down Lists'!Y$6*Inputs!G$37</f>
        <v>16494.02914136228</v>
      </c>
      <c r="AL3508">
        <f>AD3508/'Totals and Drop Down Lists'!Z$6*Inputs!H$37</f>
        <v>7616.6262064941939</v>
      </c>
      <c r="AM3508">
        <f>AE3508/'Totals and Drop Down Lists'!AA$6*Inputs!I$37</f>
        <v>10371.526922554556</v>
      </c>
      <c r="AN3508">
        <f>AF3508/'Totals and Drop Down Lists'!AB$6*Inputs!J$37</f>
        <v>19577.515970678192</v>
      </c>
      <c r="AO3508">
        <f>AG3508/'Totals and Drop Down Lists'!AC$6*Inputs!K$37</f>
        <v>21361.241877418088</v>
      </c>
      <c r="AP3508">
        <f>AH3508/'Totals and Drop Down Lists'!AD$6*Inputs!L$37</f>
        <v>22008.387656510273</v>
      </c>
      <c r="AQ3508">
        <f>IF(OR($D3508="51",$D3508="52",$D3508="61"),(AA3508/'Totals and Drop Down Lists'!W$4)*Inputs!E$38,0)</f>
        <v>0</v>
      </c>
      <c r="AR3508">
        <f>IF(OR($D3508="51",$D3508="52",$D3508="61"),(AB3508/'Totals and Drop Down Lists'!X$4)*Inputs!F$38,0)</f>
        <v>0</v>
      </c>
      <c r="AS3508">
        <f>IF(OR($D3508="51",$D3508="52",$D3508="61"),(AC3508/'Totals and Drop Down Lists'!Y$4)*Inputs!G$38,0)</f>
        <v>0</v>
      </c>
      <c r="AT3508">
        <f>IF(OR($D3508="51",$D3508="52",$D3508="61"),(AD3508/'Totals and Drop Down Lists'!Z$4)*Inputs!H$38,0)</f>
        <v>0</v>
      </c>
      <c r="AU3508">
        <f>IF(OR($D3508="51",$D3508="52",$D3508="61"),(AE3508/'Totals and Drop Down Lists'!AA$4)*Inputs!I$38,0)</f>
        <v>0</v>
      </c>
      <c r="AV3508">
        <f>IF(OR($D3508="51",$D3508="52",$D3508="61"),(AF3508/'Totals and Drop Down Lists'!AB$4)*Inputs!J$38,0)</f>
        <v>0</v>
      </c>
      <c r="AW3508">
        <f>IF(OR($D3508="51",$D3508="52",$D3508="61"),(AG3508/'Totals and Drop Down Lists'!AC$4)*Inputs!K$38,0)</f>
        <v>0</v>
      </c>
      <c r="AX3508">
        <f>IF(OR($D3508="51",$D3508="52",$D3508="61"),(AH3508/'Totals and Drop Down Lists'!AD$4)*Inputs!L$38,0)</f>
        <v>0</v>
      </c>
      <c r="AY3508">
        <f>IF(OR($D3508="51",$D3508="52",$D3508="61"),0,(AA3508/'Totals and Drop Down Lists'!W$5)*Inputs!E$39)</f>
        <v>0</v>
      </c>
      <c r="AZ3508">
        <f>IF(OR($D3508="51",$D3508="52",$D3508="61"),0,(AB3508/'Totals and Drop Down Lists'!X$5)*Inputs!F$39)</f>
        <v>0</v>
      </c>
      <c r="BA3508">
        <f>IF(OR($D3508="51",$D3508="52",$D3508="61"),0,(AC3508/'Totals and Drop Down Lists'!Y$5)*Inputs!G$39)</f>
        <v>0</v>
      </c>
      <c r="BB3508">
        <f>IF(OR($D3508="51",$D3508="52",$D3508="61"),0,(AD3508/'Totals and Drop Down Lists'!Z$5)*Inputs!H$39)</f>
        <v>0</v>
      </c>
      <c r="BC3508">
        <f>IF(OR($D3508="51",$D3508="52",$D3508="61"),0,(AE3508/'Totals and Drop Down Lists'!AA$5)*Inputs!I$39)</f>
        <v>0</v>
      </c>
      <c r="BD3508">
        <f>IF(OR($D3508="51",$D3508="52",$D3508="61"),0,(AF3508/'Totals and Drop Down Lists'!AB$5)*Inputs!J$39)</f>
        <v>0</v>
      </c>
      <c r="BE3508">
        <f>IF(OR($D3508="51",$D3508="52",$D3508="61"),0,(AG3508/'Totals and Drop Down Lists'!AC$5)*Inputs!K$39)</f>
        <v>0</v>
      </c>
      <c r="BF3508">
        <f>IF(OR($D3508="51",$D3508="52",$D3508="61"),0,(AH3508/'Totals and Drop Down Lists'!AD$5)*Inputs!L$39)</f>
        <v>0</v>
      </c>
      <c r="BG3508" s="10">
        <f t="shared" si="487"/>
        <v>207885.44507981298</v>
      </c>
    </row>
    <row r="3509" spans="1:59">
      <c r="A3509" s="1" t="s">
        <v>7679</v>
      </c>
      <c r="B3509" s="1" t="s">
        <v>5992</v>
      </c>
      <c r="C3509" s="1" t="s">
        <v>6265</v>
      </c>
      <c r="D3509" s="1" t="s">
        <v>25</v>
      </c>
      <c r="E3509" s="1" t="s">
        <v>6266</v>
      </c>
      <c r="F3509" s="2">
        <v>3379</v>
      </c>
      <c r="G3509" s="2">
        <v>6</v>
      </c>
      <c r="H3509" s="2">
        <v>6</v>
      </c>
      <c r="I3509" s="2">
        <v>364</v>
      </c>
      <c r="J3509" s="2">
        <v>1115</v>
      </c>
      <c r="K3509" s="2">
        <v>325</v>
      </c>
      <c r="L3509" s="2">
        <v>8</v>
      </c>
      <c r="M3509" s="2">
        <v>0</v>
      </c>
      <c r="N3509" s="2">
        <v>0</v>
      </c>
      <c r="O3509" s="2">
        <v>17</v>
      </c>
      <c r="P3509" s="2">
        <v>0</v>
      </c>
      <c r="Q3509" s="2">
        <v>0</v>
      </c>
      <c r="R3509" s="2">
        <v>240</v>
      </c>
      <c r="S3509" s="2">
        <v>167000</v>
      </c>
      <c r="T3509" s="2">
        <v>16855800</v>
      </c>
      <c r="U3509" s="2">
        <v>22</v>
      </c>
      <c r="V3509" s="2">
        <v>31</v>
      </c>
      <c r="W3509" s="2">
        <v>4</v>
      </c>
      <c r="X3509" s="2">
        <v>56</v>
      </c>
      <c r="Y3509" s="2">
        <v>22</v>
      </c>
      <c r="Z3509" s="2">
        <v>18</v>
      </c>
      <c r="AA3509" s="9">
        <f t="shared" si="488"/>
        <v>3379</v>
      </c>
      <c r="AB3509" s="9">
        <f t="shared" si="489"/>
        <v>352</v>
      </c>
      <c r="AC3509" s="9">
        <f t="shared" si="490"/>
        <v>265</v>
      </c>
      <c r="AD3509" s="9">
        <f t="shared" si="491"/>
        <v>240</v>
      </c>
      <c r="AE3509" s="44">
        <f t="shared" si="492"/>
        <v>6.6158803231189221E-6</v>
      </c>
      <c r="AF3509" s="9">
        <f t="shared" si="493"/>
        <v>21</v>
      </c>
      <c r="AG3509" s="9">
        <f t="shared" si="486"/>
        <v>40</v>
      </c>
      <c r="AH3509" s="44">
        <f t="shared" si="494"/>
        <v>4.3382999040219654E-6</v>
      </c>
      <c r="AI3509">
        <f>AA3509/'Totals and Drop Down Lists'!W$6*Inputs!E$37</f>
        <v>3065.2274357593806</v>
      </c>
      <c r="AJ3509">
        <f>AB3509/'Totals and Drop Down Lists'!X$6*Inputs!F$37</f>
        <v>1158.216288330435</v>
      </c>
      <c r="AK3509">
        <f>AC3509/'Totals and Drop Down Lists'!Y$6*Inputs!G$37</f>
        <v>1746.9695133737027</v>
      </c>
      <c r="AL3509">
        <f>AD3509/'Totals and Drop Down Lists'!Z$6*Inputs!H$37</f>
        <v>1924.2003047985334</v>
      </c>
      <c r="AM3509">
        <f>AE3509/'Totals and Drop Down Lists'!AA$6*Inputs!I$37</f>
        <v>823.60664347401212</v>
      </c>
      <c r="AN3509">
        <f>AF3509/'Totals and Drop Down Lists'!AB$6*Inputs!J$37</f>
        <v>419.09055594723958</v>
      </c>
      <c r="AO3509">
        <f>AG3509/'Totals and Drop Down Lists'!AC$6*Inputs!K$37</f>
        <v>744.9430471636648</v>
      </c>
      <c r="AP3509">
        <f>AH3509/'Totals and Drop Down Lists'!AD$6*Inputs!L$37</f>
        <v>1020.9317218440109</v>
      </c>
      <c r="AQ3509">
        <f>IF(OR($D3509="51",$D3509="52",$D3509="61"),(AA3509/'Totals and Drop Down Lists'!W$4)*Inputs!E$38,0)</f>
        <v>0</v>
      </c>
      <c r="AR3509">
        <f>IF(OR($D3509="51",$D3509="52",$D3509="61"),(AB3509/'Totals and Drop Down Lists'!X$4)*Inputs!F$38,0)</f>
        <v>0</v>
      </c>
      <c r="AS3509">
        <f>IF(OR($D3509="51",$D3509="52",$D3509="61"),(AC3509/'Totals and Drop Down Lists'!Y$4)*Inputs!G$38,0)</f>
        <v>0</v>
      </c>
      <c r="AT3509">
        <f>IF(OR($D3509="51",$D3509="52",$D3509="61"),(AD3509/'Totals and Drop Down Lists'!Z$4)*Inputs!H$38,0)</f>
        <v>0</v>
      </c>
      <c r="AU3509">
        <f>IF(OR($D3509="51",$D3509="52",$D3509="61"),(AE3509/'Totals and Drop Down Lists'!AA$4)*Inputs!I$38,0)</f>
        <v>0</v>
      </c>
      <c r="AV3509">
        <f>IF(OR($D3509="51",$D3509="52",$D3509="61"),(AF3509/'Totals and Drop Down Lists'!AB$4)*Inputs!J$38,0)</f>
        <v>0</v>
      </c>
      <c r="AW3509">
        <f>IF(OR($D3509="51",$D3509="52",$D3509="61"),(AG3509/'Totals and Drop Down Lists'!AC$4)*Inputs!K$38,0)</f>
        <v>0</v>
      </c>
      <c r="AX3509">
        <f>IF(OR($D3509="51",$D3509="52",$D3509="61"),(AH3509/'Totals and Drop Down Lists'!AD$4)*Inputs!L$38,0)</f>
        <v>0</v>
      </c>
      <c r="AY3509">
        <f>IF(OR($D3509="51",$D3509="52",$D3509="61"),0,(AA3509/'Totals and Drop Down Lists'!W$5)*Inputs!E$39)</f>
        <v>0</v>
      </c>
      <c r="AZ3509">
        <f>IF(OR($D3509="51",$D3509="52",$D3509="61"),0,(AB3509/'Totals and Drop Down Lists'!X$5)*Inputs!F$39)</f>
        <v>0</v>
      </c>
      <c r="BA3509">
        <f>IF(OR($D3509="51",$D3509="52",$D3509="61"),0,(AC3509/'Totals and Drop Down Lists'!Y$5)*Inputs!G$39)</f>
        <v>0</v>
      </c>
      <c r="BB3509">
        <f>IF(OR($D3509="51",$D3509="52",$D3509="61"),0,(AD3509/'Totals and Drop Down Lists'!Z$5)*Inputs!H$39)</f>
        <v>0</v>
      </c>
      <c r="BC3509">
        <f>IF(OR($D3509="51",$D3509="52",$D3509="61"),0,(AE3509/'Totals and Drop Down Lists'!AA$5)*Inputs!I$39)</f>
        <v>0</v>
      </c>
      <c r="BD3509">
        <f>IF(OR($D3509="51",$D3509="52",$D3509="61"),0,(AF3509/'Totals and Drop Down Lists'!AB$5)*Inputs!J$39)</f>
        <v>0</v>
      </c>
      <c r="BE3509">
        <f>IF(OR($D3509="51",$D3509="52",$D3509="61"),0,(AG3509/'Totals and Drop Down Lists'!AC$5)*Inputs!K$39)</f>
        <v>0</v>
      </c>
      <c r="BF3509">
        <f>IF(OR($D3509="51",$D3509="52",$D3509="61"),0,(AH3509/'Totals and Drop Down Lists'!AD$5)*Inputs!L$39)</f>
        <v>0</v>
      </c>
      <c r="BG3509" s="10">
        <f t="shared" si="487"/>
        <v>10903.185510690977</v>
      </c>
    </row>
    <row r="3510" spans="1:59">
      <c r="A3510" s="1" t="s">
        <v>7679</v>
      </c>
      <c r="B3510" s="1" t="s">
        <v>5992</v>
      </c>
      <c r="C3510" s="1" t="s">
        <v>6267</v>
      </c>
      <c r="D3510" s="1" t="s">
        <v>25</v>
      </c>
      <c r="E3510" s="1" t="s">
        <v>6268</v>
      </c>
      <c r="F3510" s="2">
        <v>11603</v>
      </c>
      <c r="G3510" s="2">
        <v>45</v>
      </c>
      <c r="H3510" s="2">
        <v>10</v>
      </c>
      <c r="I3510" s="2">
        <v>1709</v>
      </c>
      <c r="J3510" s="2">
        <v>3882</v>
      </c>
      <c r="K3510" s="2">
        <v>705</v>
      </c>
      <c r="L3510" s="2">
        <v>114</v>
      </c>
      <c r="M3510" s="2">
        <v>0</v>
      </c>
      <c r="N3510" s="2">
        <v>0</v>
      </c>
      <c r="O3510" s="2">
        <v>60</v>
      </c>
      <c r="P3510" s="2">
        <v>14</v>
      </c>
      <c r="Q3510" s="2">
        <v>25</v>
      </c>
      <c r="R3510" s="2">
        <v>230</v>
      </c>
      <c r="S3510" s="2">
        <v>348200</v>
      </c>
      <c r="T3510" s="2">
        <v>36926800</v>
      </c>
      <c r="U3510" s="2">
        <v>68</v>
      </c>
      <c r="V3510" s="2">
        <v>90</v>
      </c>
      <c r="W3510" s="2">
        <v>20</v>
      </c>
      <c r="X3510" s="2">
        <v>115</v>
      </c>
      <c r="Y3510" s="2">
        <v>40</v>
      </c>
      <c r="Z3510" s="2">
        <v>30</v>
      </c>
      <c r="AA3510" s="9">
        <f t="shared" si="488"/>
        <v>11603</v>
      </c>
      <c r="AB3510" s="9">
        <f t="shared" si="489"/>
        <v>1654</v>
      </c>
      <c r="AC3510" s="9">
        <f t="shared" si="490"/>
        <v>443</v>
      </c>
      <c r="AD3510" s="9">
        <f t="shared" si="491"/>
        <v>230</v>
      </c>
      <c r="AE3510" s="44">
        <f t="shared" si="492"/>
        <v>8.941666933403992E-6</v>
      </c>
      <c r="AF3510" s="9">
        <f t="shared" si="493"/>
        <v>5</v>
      </c>
      <c r="AG3510" s="9">
        <f t="shared" si="486"/>
        <v>70</v>
      </c>
      <c r="AH3510" s="44">
        <f t="shared" si="494"/>
        <v>4.73023494617732E-6</v>
      </c>
      <c r="AI3510">
        <f>AA3510/'Totals and Drop Down Lists'!W$6*Inputs!E$37</f>
        <v>10525.550144159837</v>
      </c>
      <c r="AJ3510">
        <f>AB3510/'Totals and Drop Down Lists'!X$6*Inputs!F$37</f>
        <v>5442.3004002799416</v>
      </c>
      <c r="AK3510">
        <f>AC3510/'Totals and Drop Down Lists'!Y$6*Inputs!G$37</f>
        <v>2920.4056393379255</v>
      </c>
      <c r="AL3510">
        <f>AD3510/'Totals and Drop Down Lists'!Z$6*Inputs!H$37</f>
        <v>1844.0252920985943</v>
      </c>
      <c r="AM3510">
        <f>AE3510/'Totals and Drop Down Lists'!AA$6*Inputs!I$37</f>
        <v>1113.1423076606713</v>
      </c>
      <c r="AN3510">
        <f>AF3510/'Totals and Drop Down Lists'!AB$6*Inputs!J$37</f>
        <v>99.783465701723713</v>
      </c>
      <c r="AO3510">
        <f>AG3510/'Totals and Drop Down Lists'!AC$6*Inputs!K$37</f>
        <v>1303.6503325364133</v>
      </c>
      <c r="AP3510">
        <f>AH3510/'Totals and Drop Down Lists'!AD$6*Inputs!L$37</f>
        <v>1113.1657596678388</v>
      </c>
      <c r="AQ3510">
        <f>IF(OR($D3510="51",$D3510="52",$D3510="61"),(AA3510/'Totals and Drop Down Lists'!W$4)*Inputs!E$38,0)</f>
        <v>0</v>
      </c>
      <c r="AR3510">
        <f>IF(OR($D3510="51",$D3510="52",$D3510="61"),(AB3510/'Totals and Drop Down Lists'!X$4)*Inputs!F$38,0)</f>
        <v>0</v>
      </c>
      <c r="AS3510">
        <f>IF(OR($D3510="51",$D3510="52",$D3510="61"),(AC3510/'Totals and Drop Down Lists'!Y$4)*Inputs!G$38,0)</f>
        <v>0</v>
      </c>
      <c r="AT3510">
        <f>IF(OR($D3510="51",$D3510="52",$D3510="61"),(AD3510/'Totals and Drop Down Lists'!Z$4)*Inputs!H$38,0)</f>
        <v>0</v>
      </c>
      <c r="AU3510">
        <f>IF(OR($D3510="51",$D3510="52",$D3510="61"),(AE3510/'Totals and Drop Down Lists'!AA$4)*Inputs!I$38,0)</f>
        <v>0</v>
      </c>
      <c r="AV3510">
        <f>IF(OR($D3510="51",$D3510="52",$D3510="61"),(AF3510/'Totals and Drop Down Lists'!AB$4)*Inputs!J$38,0)</f>
        <v>0</v>
      </c>
      <c r="AW3510">
        <f>IF(OR($D3510="51",$D3510="52",$D3510="61"),(AG3510/'Totals and Drop Down Lists'!AC$4)*Inputs!K$38,0)</f>
        <v>0</v>
      </c>
      <c r="AX3510">
        <f>IF(OR($D3510="51",$D3510="52",$D3510="61"),(AH3510/'Totals and Drop Down Lists'!AD$4)*Inputs!L$38,0)</f>
        <v>0</v>
      </c>
      <c r="AY3510">
        <f>IF(OR($D3510="51",$D3510="52",$D3510="61"),0,(AA3510/'Totals and Drop Down Lists'!W$5)*Inputs!E$39)</f>
        <v>0</v>
      </c>
      <c r="AZ3510">
        <f>IF(OR($D3510="51",$D3510="52",$D3510="61"),0,(AB3510/'Totals and Drop Down Lists'!X$5)*Inputs!F$39)</f>
        <v>0</v>
      </c>
      <c r="BA3510">
        <f>IF(OR($D3510="51",$D3510="52",$D3510="61"),0,(AC3510/'Totals and Drop Down Lists'!Y$5)*Inputs!G$39)</f>
        <v>0</v>
      </c>
      <c r="BB3510">
        <f>IF(OR($D3510="51",$D3510="52",$D3510="61"),0,(AD3510/'Totals and Drop Down Lists'!Z$5)*Inputs!H$39)</f>
        <v>0</v>
      </c>
      <c r="BC3510">
        <f>IF(OR($D3510="51",$D3510="52",$D3510="61"),0,(AE3510/'Totals and Drop Down Lists'!AA$5)*Inputs!I$39)</f>
        <v>0</v>
      </c>
      <c r="BD3510">
        <f>IF(OR($D3510="51",$D3510="52",$D3510="61"),0,(AF3510/'Totals and Drop Down Lists'!AB$5)*Inputs!J$39)</f>
        <v>0</v>
      </c>
      <c r="BE3510">
        <f>IF(OR($D3510="51",$D3510="52",$D3510="61"),0,(AG3510/'Totals and Drop Down Lists'!AC$5)*Inputs!K$39)</f>
        <v>0</v>
      </c>
      <c r="BF3510">
        <f>IF(OR($D3510="51",$D3510="52",$D3510="61"),0,(AH3510/'Totals and Drop Down Lists'!AD$5)*Inputs!L$39)</f>
        <v>0</v>
      </c>
      <c r="BG3510" s="10">
        <f t="shared" si="487"/>
        <v>24362.023341442942</v>
      </c>
    </row>
    <row r="3511" spans="1:59">
      <c r="A3511" s="1" t="s">
        <v>7679</v>
      </c>
      <c r="B3511" s="1" t="s">
        <v>5992</v>
      </c>
      <c r="C3511" s="1" t="s">
        <v>6269</v>
      </c>
      <c r="D3511" s="1" t="s">
        <v>25</v>
      </c>
      <c r="E3511" s="1" t="s">
        <v>6270</v>
      </c>
      <c r="F3511" s="2">
        <v>19223</v>
      </c>
      <c r="G3511" s="2">
        <v>159</v>
      </c>
      <c r="H3511" s="2">
        <v>0</v>
      </c>
      <c r="I3511" s="2">
        <v>2677</v>
      </c>
      <c r="J3511" s="2">
        <v>8519</v>
      </c>
      <c r="K3511" s="2">
        <v>1878</v>
      </c>
      <c r="L3511" s="2">
        <v>66</v>
      </c>
      <c r="M3511" s="2">
        <v>0</v>
      </c>
      <c r="N3511" s="2">
        <v>0</v>
      </c>
      <c r="O3511" s="2">
        <v>10</v>
      </c>
      <c r="P3511" s="2">
        <v>0</v>
      </c>
      <c r="Q3511" s="2">
        <v>3</v>
      </c>
      <c r="R3511" s="2">
        <v>610</v>
      </c>
      <c r="S3511" s="2">
        <v>1236900</v>
      </c>
      <c r="T3511" s="2">
        <v>78306100</v>
      </c>
      <c r="U3511" s="2">
        <v>364</v>
      </c>
      <c r="V3511" s="2">
        <v>204</v>
      </c>
      <c r="W3511" s="2">
        <v>30</v>
      </c>
      <c r="X3511" s="2">
        <v>419</v>
      </c>
      <c r="Y3511" s="2">
        <v>95</v>
      </c>
      <c r="Z3511" s="2">
        <v>245</v>
      </c>
      <c r="AA3511" s="9">
        <f t="shared" si="488"/>
        <v>19223</v>
      </c>
      <c r="AB3511" s="9">
        <f t="shared" si="489"/>
        <v>2518</v>
      </c>
      <c r="AC3511" s="9">
        <f t="shared" si="490"/>
        <v>689</v>
      </c>
      <c r="AD3511" s="9">
        <f t="shared" si="491"/>
        <v>610</v>
      </c>
      <c r="AE3511" s="44">
        <f t="shared" si="492"/>
        <v>2.8913345347935073E-5</v>
      </c>
      <c r="AF3511" s="9">
        <f t="shared" si="493"/>
        <v>185</v>
      </c>
      <c r="AG3511" s="9">
        <f t="shared" si="486"/>
        <v>340</v>
      </c>
      <c r="AH3511" s="44">
        <f t="shared" si="494"/>
        <v>2.7889258842302342E-5</v>
      </c>
      <c r="AI3511">
        <f>AA3511/'Totals and Drop Down Lists'!W$6*Inputs!E$37</f>
        <v>17437.96004664178</v>
      </c>
      <c r="AJ3511">
        <f>AB3511/'Totals and Drop Down Lists'!X$6*Inputs!F$37</f>
        <v>8285.1949261819191</v>
      </c>
      <c r="AK3511">
        <f>AC3511/'Totals and Drop Down Lists'!Y$6*Inputs!G$37</f>
        <v>4542.1207347716263</v>
      </c>
      <c r="AL3511">
        <f>AD3511/'Totals and Drop Down Lists'!Z$6*Inputs!H$37</f>
        <v>4890.6757746962721</v>
      </c>
      <c r="AM3511">
        <f>AE3511/'Totals and Drop Down Lists'!AA$6*Inputs!I$37</f>
        <v>3599.4035790525741</v>
      </c>
      <c r="AN3511">
        <f>AF3511/'Totals and Drop Down Lists'!AB$6*Inputs!J$37</f>
        <v>3691.9882309637774</v>
      </c>
      <c r="AO3511">
        <f>AG3511/'Totals and Drop Down Lists'!AC$6*Inputs!K$37</f>
        <v>6332.0159008911505</v>
      </c>
      <c r="AP3511">
        <f>AH3511/'Totals and Drop Down Lists'!AD$6*Inputs!L$37</f>
        <v>6563.176746823834</v>
      </c>
      <c r="AQ3511">
        <f>IF(OR($D3511="51",$D3511="52",$D3511="61"),(AA3511/'Totals and Drop Down Lists'!W$4)*Inputs!E$38,0)</f>
        <v>0</v>
      </c>
      <c r="AR3511">
        <f>IF(OR($D3511="51",$D3511="52",$D3511="61"),(AB3511/'Totals and Drop Down Lists'!X$4)*Inputs!F$38,0)</f>
        <v>0</v>
      </c>
      <c r="AS3511">
        <f>IF(OR($D3511="51",$D3511="52",$D3511="61"),(AC3511/'Totals and Drop Down Lists'!Y$4)*Inputs!G$38,0)</f>
        <v>0</v>
      </c>
      <c r="AT3511">
        <f>IF(OR($D3511="51",$D3511="52",$D3511="61"),(AD3511/'Totals and Drop Down Lists'!Z$4)*Inputs!H$38,0)</f>
        <v>0</v>
      </c>
      <c r="AU3511">
        <f>IF(OR($D3511="51",$D3511="52",$D3511="61"),(AE3511/'Totals and Drop Down Lists'!AA$4)*Inputs!I$38,0)</f>
        <v>0</v>
      </c>
      <c r="AV3511">
        <f>IF(OR($D3511="51",$D3511="52",$D3511="61"),(AF3511/'Totals and Drop Down Lists'!AB$4)*Inputs!J$38,0)</f>
        <v>0</v>
      </c>
      <c r="AW3511">
        <f>IF(OR($D3511="51",$D3511="52",$D3511="61"),(AG3511/'Totals and Drop Down Lists'!AC$4)*Inputs!K$38,0)</f>
        <v>0</v>
      </c>
      <c r="AX3511">
        <f>IF(OR($D3511="51",$D3511="52",$D3511="61"),(AH3511/'Totals and Drop Down Lists'!AD$4)*Inputs!L$38,0)</f>
        <v>0</v>
      </c>
      <c r="AY3511">
        <f>IF(OR($D3511="51",$D3511="52",$D3511="61"),0,(AA3511/'Totals and Drop Down Lists'!W$5)*Inputs!E$39)</f>
        <v>0</v>
      </c>
      <c r="AZ3511">
        <f>IF(OR($D3511="51",$D3511="52",$D3511="61"),0,(AB3511/'Totals and Drop Down Lists'!X$5)*Inputs!F$39)</f>
        <v>0</v>
      </c>
      <c r="BA3511">
        <f>IF(OR($D3511="51",$D3511="52",$D3511="61"),0,(AC3511/'Totals and Drop Down Lists'!Y$5)*Inputs!G$39)</f>
        <v>0</v>
      </c>
      <c r="BB3511">
        <f>IF(OR($D3511="51",$D3511="52",$D3511="61"),0,(AD3511/'Totals and Drop Down Lists'!Z$5)*Inputs!H$39)</f>
        <v>0</v>
      </c>
      <c r="BC3511">
        <f>IF(OR($D3511="51",$D3511="52",$D3511="61"),0,(AE3511/'Totals and Drop Down Lists'!AA$5)*Inputs!I$39)</f>
        <v>0</v>
      </c>
      <c r="BD3511">
        <f>IF(OR($D3511="51",$D3511="52",$D3511="61"),0,(AF3511/'Totals and Drop Down Lists'!AB$5)*Inputs!J$39)</f>
        <v>0</v>
      </c>
      <c r="BE3511">
        <f>IF(OR($D3511="51",$D3511="52",$D3511="61"),0,(AG3511/'Totals and Drop Down Lists'!AC$5)*Inputs!K$39)</f>
        <v>0</v>
      </c>
      <c r="BF3511">
        <f>IF(OR($D3511="51",$D3511="52",$D3511="61"),0,(AH3511/'Totals and Drop Down Lists'!AD$5)*Inputs!L$39)</f>
        <v>0</v>
      </c>
      <c r="BG3511" s="10">
        <f t="shared" si="487"/>
        <v>55342.535940022928</v>
      </c>
    </row>
    <row r="3512" spans="1:59">
      <c r="A3512" s="1" t="s">
        <v>7679</v>
      </c>
      <c r="B3512" s="1" t="s">
        <v>5992</v>
      </c>
      <c r="C3512" s="1" t="s">
        <v>6271</v>
      </c>
      <c r="D3512" s="1" t="s">
        <v>25</v>
      </c>
      <c r="E3512" s="1" t="s">
        <v>6272</v>
      </c>
      <c r="F3512" s="2">
        <v>87</v>
      </c>
      <c r="G3512" s="2">
        <v>0</v>
      </c>
      <c r="H3512" s="2">
        <v>0</v>
      </c>
      <c r="I3512" s="2">
        <v>10</v>
      </c>
      <c r="J3512" s="2">
        <v>33</v>
      </c>
      <c r="K3512" s="2">
        <v>17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10</v>
      </c>
      <c r="S3512" s="2">
        <v>10700</v>
      </c>
      <c r="T3512" s="3">
        <v>0</v>
      </c>
      <c r="U3512" s="2">
        <v>0</v>
      </c>
      <c r="V3512" s="2">
        <v>0</v>
      </c>
      <c r="W3512" s="2">
        <v>0</v>
      </c>
      <c r="X3512" s="2">
        <v>4</v>
      </c>
      <c r="Y3512" s="2">
        <v>0</v>
      </c>
      <c r="Z3512" s="2">
        <v>4</v>
      </c>
      <c r="AA3512" s="9">
        <f t="shared" si="488"/>
        <v>87</v>
      </c>
      <c r="AB3512" s="9">
        <f t="shared" si="489"/>
        <v>10</v>
      </c>
      <c r="AC3512" s="9">
        <f t="shared" si="490"/>
        <v>10</v>
      </c>
      <c r="AD3512" s="9">
        <f t="shared" si="491"/>
        <v>10</v>
      </c>
      <c r="AE3512" s="44">
        <f t="shared" si="492"/>
        <v>6.1161719804058836E-7</v>
      </c>
      <c r="AF3512" s="9">
        <f t="shared" si="493"/>
        <v>4</v>
      </c>
      <c r="AG3512" s="9">
        <f t="shared" si="486"/>
        <v>4</v>
      </c>
      <c r="AH3512" s="44">
        <f t="shared" si="494"/>
        <v>7.6673636065954641E-7</v>
      </c>
      <c r="AI3512">
        <f>AA3512/'Totals and Drop Down Lists'!W$6*Inputs!E$37</f>
        <v>78.921215422037903</v>
      </c>
      <c r="AJ3512">
        <f>AB3512/'Totals and Drop Down Lists'!X$6*Inputs!F$37</f>
        <v>32.903871827569176</v>
      </c>
      <c r="AK3512">
        <f>AC3512/'Totals and Drop Down Lists'!Y$6*Inputs!G$37</f>
        <v>65.923377863158592</v>
      </c>
      <c r="AL3512">
        <f>AD3512/'Totals and Drop Down Lists'!Z$6*Inputs!H$37</f>
        <v>80.17501269993889</v>
      </c>
      <c r="AM3512">
        <f>AE3512/'Totals and Drop Down Lists'!AA$6*Inputs!I$37</f>
        <v>76.1398276520992</v>
      </c>
      <c r="AN3512">
        <f>AF3512/'Totals and Drop Down Lists'!AB$6*Inputs!J$37</f>
        <v>79.826772561378974</v>
      </c>
      <c r="AO3512">
        <f>AG3512/'Totals and Drop Down Lists'!AC$6*Inputs!K$37</f>
        <v>74.494304716366472</v>
      </c>
      <c r="AP3512">
        <f>AH3512/'Totals and Drop Down Lists'!AD$6*Inputs!L$37</f>
        <v>180.43599801914431</v>
      </c>
      <c r="AQ3512">
        <f>IF(OR($D3512="51",$D3512="52",$D3512="61"),(AA3512/'Totals and Drop Down Lists'!W$4)*Inputs!E$38,0)</f>
        <v>0</v>
      </c>
      <c r="AR3512">
        <f>IF(OR($D3512="51",$D3512="52",$D3512="61"),(AB3512/'Totals and Drop Down Lists'!X$4)*Inputs!F$38,0)</f>
        <v>0</v>
      </c>
      <c r="AS3512">
        <f>IF(OR($D3512="51",$D3512="52",$D3512="61"),(AC3512/'Totals and Drop Down Lists'!Y$4)*Inputs!G$38,0)</f>
        <v>0</v>
      </c>
      <c r="AT3512">
        <f>IF(OR($D3512="51",$D3512="52",$D3512="61"),(AD3512/'Totals and Drop Down Lists'!Z$4)*Inputs!H$38,0)</f>
        <v>0</v>
      </c>
      <c r="AU3512">
        <f>IF(OR($D3512="51",$D3512="52",$D3512="61"),(AE3512/'Totals and Drop Down Lists'!AA$4)*Inputs!I$38,0)</f>
        <v>0</v>
      </c>
      <c r="AV3512">
        <f>IF(OR($D3512="51",$D3512="52",$D3512="61"),(AF3512/'Totals and Drop Down Lists'!AB$4)*Inputs!J$38,0)</f>
        <v>0</v>
      </c>
      <c r="AW3512">
        <f>IF(OR($D3512="51",$D3512="52",$D3512="61"),(AG3512/'Totals and Drop Down Lists'!AC$4)*Inputs!K$38,0)</f>
        <v>0</v>
      </c>
      <c r="AX3512">
        <f>IF(OR($D3512="51",$D3512="52",$D3512="61"),(AH3512/'Totals and Drop Down Lists'!AD$4)*Inputs!L$38,0)</f>
        <v>0</v>
      </c>
      <c r="AY3512">
        <f>IF(OR($D3512="51",$D3512="52",$D3512="61"),0,(AA3512/'Totals and Drop Down Lists'!W$5)*Inputs!E$39)</f>
        <v>0</v>
      </c>
      <c r="AZ3512">
        <f>IF(OR($D3512="51",$D3512="52",$D3512="61"),0,(AB3512/'Totals and Drop Down Lists'!X$5)*Inputs!F$39)</f>
        <v>0</v>
      </c>
      <c r="BA3512">
        <f>IF(OR($D3512="51",$D3512="52",$D3512="61"),0,(AC3512/'Totals and Drop Down Lists'!Y$5)*Inputs!G$39)</f>
        <v>0</v>
      </c>
      <c r="BB3512">
        <f>IF(OR($D3512="51",$D3512="52",$D3512="61"),0,(AD3512/'Totals and Drop Down Lists'!Z$5)*Inputs!H$39)</f>
        <v>0</v>
      </c>
      <c r="BC3512">
        <f>IF(OR($D3512="51",$D3512="52",$D3512="61"),0,(AE3512/'Totals and Drop Down Lists'!AA$5)*Inputs!I$39)</f>
        <v>0</v>
      </c>
      <c r="BD3512">
        <f>IF(OR($D3512="51",$D3512="52",$D3512="61"),0,(AF3512/'Totals and Drop Down Lists'!AB$5)*Inputs!J$39)</f>
        <v>0</v>
      </c>
      <c r="BE3512">
        <f>IF(OR($D3512="51",$D3512="52",$D3512="61"),0,(AG3512/'Totals and Drop Down Lists'!AC$5)*Inputs!K$39)</f>
        <v>0</v>
      </c>
      <c r="BF3512">
        <f>IF(OR($D3512="51",$D3512="52",$D3512="61"),0,(AH3512/'Totals and Drop Down Lists'!AD$5)*Inputs!L$39)</f>
        <v>0</v>
      </c>
      <c r="BG3512" s="10">
        <f t="shared" si="487"/>
        <v>668.82038076169351</v>
      </c>
    </row>
    <row r="3513" spans="1:59">
      <c r="A3513" s="1" t="s">
        <v>7679</v>
      </c>
      <c r="B3513" s="1" t="s">
        <v>5992</v>
      </c>
      <c r="C3513" s="1" t="s">
        <v>6273</v>
      </c>
      <c r="D3513" s="1" t="s">
        <v>58</v>
      </c>
      <c r="E3513" s="1" t="s">
        <v>6274</v>
      </c>
      <c r="F3513" s="2">
        <v>49471</v>
      </c>
      <c r="G3513" s="2">
        <v>371</v>
      </c>
      <c r="H3513" s="2">
        <v>7</v>
      </c>
      <c r="I3513" s="2">
        <v>6781</v>
      </c>
      <c r="J3513" s="2">
        <v>16931</v>
      </c>
      <c r="K3513" s="2">
        <v>3768</v>
      </c>
      <c r="L3513" s="2">
        <v>373</v>
      </c>
      <c r="M3513" s="2">
        <v>132</v>
      </c>
      <c r="N3513" s="2">
        <v>0</v>
      </c>
      <c r="O3513" s="2">
        <v>201</v>
      </c>
      <c r="P3513" s="2">
        <v>72</v>
      </c>
      <c r="Q3513" s="2">
        <v>0</v>
      </c>
      <c r="R3513" s="2">
        <v>887</v>
      </c>
      <c r="S3513" s="2">
        <v>2283800</v>
      </c>
      <c r="T3513" s="2">
        <v>164172500</v>
      </c>
      <c r="U3513" s="2">
        <v>184</v>
      </c>
      <c r="V3513" s="2">
        <v>313</v>
      </c>
      <c r="W3513" s="2">
        <v>45</v>
      </c>
      <c r="X3513" s="2">
        <v>809</v>
      </c>
      <c r="Y3513" s="2">
        <v>259</v>
      </c>
      <c r="Z3513" s="2">
        <v>334</v>
      </c>
      <c r="AA3513" s="9">
        <f t="shared" si="488"/>
        <v>49471</v>
      </c>
      <c r="AB3513" s="9">
        <f t="shared" si="489"/>
        <v>6403</v>
      </c>
      <c r="AC3513" s="9">
        <f t="shared" si="490"/>
        <v>1665</v>
      </c>
      <c r="AD3513" s="9">
        <f t="shared" si="491"/>
        <v>887</v>
      </c>
      <c r="AE3513" s="44">
        <f t="shared" si="492"/>
        <v>5.8564570750947992E-5</v>
      </c>
      <c r="AF3513" s="9">
        <f t="shared" si="493"/>
        <v>451</v>
      </c>
      <c r="AG3513" s="9">
        <f t="shared" si="486"/>
        <v>593</v>
      </c>
      <c r="AH3513" s="44">
        <f t="shared" si="494"/>
        <v>4.910594398345311E-5</v>
      </c>
      <c r="AI3513">
        <f>AA3513/'Totals and Drop Down Lists'!W$6*Inputs!E$37</f>
        <v>44877.143082110779</v>
      </c>
      <c r="AJ3513">
        <f>AB3513/'Totals and Drop Down Lists'!X$6*Inputs!F$37</f>
        <v>21068.349131192543</v>
      </c>
      <c r="AK3513">
        <f>AC3513/'Totals and Drop Down Lists'!Y$6*Inputs!G$37</f>
        <v>10976.242414215905</v>
      </c>
      <c r="AL3513">
        <f>AD3513/'Totals and Drop Down Lists'!Z$6*Inputs!H$37</f>
        <v>7111.5236264845789</v>
      </c>
      <c r="AM3513">
        <f>AE3513/'Totals and Drop Down Lists'!AA$6*Inputs!I$37</f>
        <v>7290.6653668042118</v>
      </c>
      <c r="AN3513">
        <f>AF3513/'Totals and Drop Down Lists'!AB$6*Inputs!J$37</f>
        <v>9000.4686062954788</v>
      </c>
      <c r="AO3513">
        <f>AG3513/'Totals and Drop Down Lists'!AC$6*Inputs!K$37</f>
        <v>11043.780674201331</v>
      </c>
      <c r="AP3513">
        <f>AH3513/'Totals and Drop Down Lists'!AD$6*Inputs!L$37</f>
        <v>11556.097331427942</v>
      </c>
      <c r="AQ3513">
        <f>IF(OR($D3513="51",$D3513="52",$D3513="61"),(AA3513/'Totals and Drop Down Lists'!W$4)*Inputs!E$38,0)</f>
        <v>0</v>
      </c>
      <c r="AR3513">
        <f>IF(OR($D3513="51",$D3513="52",$D3513="61"),(AB3513/'Totals and Drop Down Lists'!X$4)*Inputs!F$38,0)</f>
        <v>0</v>
      </c>
      <c r="AS3513">
        <f>IF(OR($D3513="51",$D3513="52",$D3513="61"),(AC3513/'Totals and Drop Down Lists'!Y$4)*Inputs!G$38,0)</f>
        <v>0</v>
      </c>
      <c r="AT3513">
        <f>IF(OR($D3513="51",$D3513="52",$D3513="61"),(AD3513/'Totals and Drop Down Lists'!Z$4)*Inputs!H$38,0)</f>
        <v>0</v>
      </c>
      <c r="AU3513">
        <f>IF(OR($D3513="51",$D3513="52",$D3513="61"),(AE3513/'Totals and Drop Down Lists'!AA$4)*Inputs!I$38,0)</f>
        <v>0</v>
      </c>
      <c r="AV3513">
        <f>IF(OR($D3513="51",$D3513="52",$D3513="61"),(AF3513/'Totals and Drop Down Lists'!AB$4)*Inputs!J$38,0)</f>
        <v>0</v>
      </c>
      <c r="AW3513">
        <f>IF(OR($D3513="51",$D3513="52",$D3513="61"),(AG3513/'Totals and Drop Down Lists'!AC$4)*Inputs!K$38,0)</f>
        <v>0</v>
      </c>
      <c r="AX3513">
        <f>IF(OR($D3513="51",$D3513="52",$D3513="61"),(AH3513/'Totals and Drop Down Lists'!AD$4)*Inputs!L$38,0)</f>
        <v>0</v>
      </c>
      <c r="AY3513">
        <f>IF(OR($D3513="51",$D3513="52",$D3513="61"),0,(AA3513/'Totals and Drop Down Lists'!W$5)*Inputs!E$39)</f>
        <v>0</v>
      </c>
      <c r="AZ3513">
        <f>IF(OR($D3513="51",$D3513="52",$D3513="61"),0,(AB3513/'Totals and Drop Down Lists'!X$5)*Inputs!F$39)</f>
        <v>0</v>
      </c>
      <c r="BA3513">
        <f>IF(OR($D3513="51",$D3513="52",$D3513="61"),0,(AC3513/'Totals and Drop Down Lists'!Y$5)*Inputs!G$39)</f>
        <v>0</v>
      </c>
      <c r="BB3513">
        <f>IF(OR($D3513="51",$D3513="52",$D3513="61"),0,(AD3513/'Totals and Drop Down Lists'!Z$5)*Inputs!H$39)</f>
        <v>0</v>
      </c>
      <c r="BC3513">
        <f>IF(OR($D3513="51",$D3513="52",$D3513="61"),0,(AE3513/'Totals and Drop Down Lists'!AA$5)*Inputs!I$39)</f>
        <v>0</v>
      </c>
      <c r="BD3513">
        <f>IF(OR($D3513="51",$D3513="52",$D3513="61"),0,(AF3513/'Totals and Drop Down Lists'!AB$5)*Inputs!J$39)</f>
        <v>0</v>
      </c>
      <c r="BE3513">
        <f>IF(OR($D3513="51",$D3513="52",$D3513="61"),0,(AG3513/'Totals and Drop Down Lists'!AC$5)*Inputs!K$39)</f>
        <v>0</v>
      </c>
      <c r="BF3513">
        <f>IF(OR($D3513="51",$D3513="52",$D3513="61"),0,(AH3513/'Totals and Drop Down Lists'!AD$5)*Inputs!L$39)</f>
        <v>0</v>
      </c>
      <c r="BG3513" s="10">
        <f t="shared" si="487"/>
        <v>122924.27023273277</v>
      </c>
    </row>
    <row r="3514" spans="1:59">
      <c r="A3514" s="1" t="s">
        <v>7679</v>
      </c>
      <c r="B3514" s="1" t="s">
        <v>5992</v>
      </c>
      <c r="C3514" s="1" t="s">
        <v>6275</v>
      </c>
      <c r="D3514" s="1" t="s">
        <v>25</v>
      </c>
      <c r="E3514" s="1" t="s">
        <v>6276</v>
      </c>
      <c r="F3514" s="2">
        <v>5841</v>
      </c>
      <c r="G3514" s="2">
        <v>44</v>
      </c>
      <c r="H3514" s="2">
        <v>0</v>
      </c>
      <c r="I3514" s="2">
        <v>1167</v>
      </c>
      <c r="J3514" s="2">
        <v>2179</v>
      </c>
      <c r="K3514" s="2">
        <v>623</v>
      </c>
      <c r="L3514" s="2">
        <v>24</v>
      </c>
      <c r="M3514" s="2">
        <v>7</v>
      </c>
      <c r="N3514" s="2">
        <v>0</v>
      </c>
      <c r="O3514" s="2">
        <v>17</v>
      </c>
      <c r="P3514" s="2">
        <v>3</v>
      </c>
      <c r="Q3514" s="2">
        <v>0</v>
      </c>
      <c r="R3514" s="2">
        <v>232</v>
      </c>
      <c r="S3514" s="2">
        <v>259200</v>
      </c>
      <c r="T3514" s="2">
        <v>19534100</v>
      </c>
      <c r="U3514" s="2">
        <v>20</v>
      </c>
      <c r="V3514" s="2">
        <v>64</v>
      </c>
      <c r="W3514" s="2">
        <v>0</v>
      </c>
      <c r="X3514" s="2">
        <v>132</v>
      </c>
      <c r="Y3514" s="2">
        <v>19</v>
      </c>
      <c r="Z3514" s="2">
        <v>76</v>
      </c>
      <c r="AA3514" s="9">
        <f t="shared" si="488"/>
        <v>5841</v>
      </c>
      <c r="AB3514" s="9">
        <f t="shared" si="489"/>
        <v>1123</v>
      </c>
      <c r="AC3514" s="9">
        <f t="shared" si="490"/>
        <v>283</v>
      </c>
      <c r="AD3514" s="9">
        <f t="shared" si="491"/>
        <v>232</v>
      </c>
      <c r="AE3514" s="44">
        <f t="shared" si="492"/>
        <v>1.243983583168647E-5</v>
      </c>
      <c r="AF3514" s="9">
        <f t="shared" si="493"/>
        <v>68</v>
      </c>
      <c r="AG3514" s="9">
        <f t="shared" si="486"/>
        <v>95</v>
      </c>
      <c r="AH3514" s="44">
        <f t="shared" si="494"/>
        <v>1.0106610018667247E-5</v>
      </c>
      <c r="AI3514">
        <f>AA3514/'Totals and Drop Down Lists'!W$6*Inputs!E$37</f>
        <v>5298.6071181623383</v>
      </c>
      <c r="AJ3514">
        <f>AB3514/'Totals and Drop Down Lists'!X$6*Inputs!F$37</f>
        <v>3695.1048062360182</v>
      </c>
      <c r="AK3514">
        <f>AC3514/'Totals and Drop Down Lists'!Y$6*Inputs!G$37</f>
        <v>1865.6315935273883</v>
      </c>
      <c r="AL3514">
        <f>AD3514/'Totals and Drop Down Lists'!Z$6*Inputs!H$37</f>
        <v>1860.0602946385823</v>
      </c>
      <c r="AM3514">
        <f>AE3514/'Totals and Drop Down Lists'!AA$6*Inputs!I$37</f>
        <v>1548.6270812518253</v>
      </c>
      <c r="AN3514">
        <f>AF3514/'Totals and Drop Down Lists'!AB$6*Inputs!J$37</f>
        <v>1357.0551335434425</v>
      </c>
      <c r="AO3514">
        <f>AG3514/'Totals and Drop Down Lists'!AC$6*Inputs!K$37</f>
        <v>1769.2397370137039</v>
      </c>
      <c r="AP3514">
        <f>AH3514/'Totals and Drop Down Lists'!AD$6*Inputs!L$37</f>
        <v>2378.3876164942153</v>
      </c>
      <c r="AQ3514">
        <f>IF(OR($D3514="51",$D3514="52",$D3514="61"),(AA3514/'Totals and Drop Down Lists'!W$4)*Inputs!E$38,0)</f>
        <v>0</v>
      </c>
      <c r="AR3514">
        <f>IF(OR($D3514="51",$D3514="52",$D3514="61"),(AB3514/'Totals and Drop Down Lists'!X$4)*Inputs!F$38,0)</f>
        <v>0</v>
      </c>
      <c r="AS3514">
        <f>IF(OR($D3514="51",$D3514="52",$D3514="61"),(AC3514/'Totals and Drop Down Lists'!Y$4)*Inputs!G$38,0)</f>
        <v>0</v>
      </c>
      <c r="AT3514">
        <f>IF(OR($D3514="51",$D3514="52",$D3514="61"),(AD3514/'Totals and Drop Down Lists'!Z$4)*Inputs!H$38,0)</f>
        <v>0</v>
      </c>
      <c r="AU3514">
        <f>IF(OR($D3514="51",$D3514="52",$D3514="61"),(AE3514/'Totals and Drop Down Lists'!AA$4)*Inputs!I$38,0)</f>
        <v>0</v>
      </c>
      <c r="AV3514">
        <f>IF(OR($D3514="51",$D3514="52",$D3514="61"),(AF3514/'Totals and Drop Down Lists'!AB$4)*Inputs!J$38,0)</f>
        <v>0</v>
      </c>
      <c r="AW3514">
        <f>IF(OR($D3514="51",$D3514="52",$D3514="61"),(AG3514/'Totals and Drop Down Lists'!AC$4)*Inputs!K$38,0)</f>
        <v>0</v>
      </c>
      <c r="AX3514">
        <f>IF(OR($D3514="51",$D3514="52",$D3514="61"),(AH3514/'Totals and Drop Down Lists'!AD$4)*Inputs!L$38,0)</f>
        <v>0</v>
      </c>
      <c r="AY3514">
        <f>IF(OR($D3514="51",$D3514="52",$D3514="61"),0,(AA3514/'Totals and Drop Down Lists'!W$5)*Inputs!E$39)</f>
        <v>0</v>
      </c>
      <c r="AZ3514">
        <f>IF(OR($D3514="51",$D3514="52",$D3514="61"),0,(AB3514/'Totals and Drop Down Lists'!X$5)*Inputs!F$39)</f>
        <v>0</v>
      </c>
      <c r="BA3514">
        <f>IF(OR($D3514="51",$D3514="52",$D3514="61"),0,(AC3514/'Totals and Drop Down Lists'!Y$5)*Inputs!G$39)</f>
        <v>0</v>
      </c>
      <c r="BB3514">
        <f>IF(OR($D3514="51",$D3514="52",$D3514="61"),0,(AD3514/'Totals and Drop Down Lists'!Z$5)*Inputs!H$39)</f>
        <v>0</v>
      </c>
      <c r="BC3514">
        <f>IF(OR($D3514="51",$D3514="52",$D3514="61"),0,(AE3514/'Totals and Drop Down Lists'!AA$5)*Inputs!I$39)</f>
        <v>0</v>
      </c>
      <c r="BD3514">
        <f>IF(OR($D3514="51",$D3514="52",$D3514="61"),0,(AF3514/'Totals and Drop Down Lists'!AB$5)*Inputs!J$39)</f>
        <v>0</v>
      </c>
      <c r="BE3514">
        <f>IF(OR($D3514="51",$D3514="52",$D3514="61"),0,(AG3514/'Totals and Drop Down Lists'!AC$5)*Inputs!K$39)</f>
        <v>0</v>
      </c>
      <c r="BF3514">
        <f>IF(OR($D3514="51",$D3514="52",$D3514="61"),0,(AH3514/'Totals and Drop Down Lists'!AD$5)*Inputs!L$39)</f>
        <v>0</v>
      </c>
      <c r="BG3514" s="10">
        <f t="shared" si="487"/>
        <v>19772.713380867513</v>
      </c>
    </row>
    <row r="3515" spans="1:59">
      <c r="A3515" s="1" t="s">
        <v>7679</v>
      </c>
      <c r="B3515" s="1" t="s">
        <v>5992</v>
      </c>
      <c r="C3515" s="1" t="s">
        <v>6277</v>
      </c>
      <c r="D3515" s="1" t="s">
        <v>25</v>
      </c>
      <c r="E3515" s="1" t="s">
        <v>6278</v>
      </c>
      <c r="F3515" s="2">
        <v>8302</v>
      </c>
      <c r="G3515" s="2">
        <v>6</v>
      </c>
      <c r="H3515" s="2">
        <v>0</v>
      </c>
      <c r="I3515" s="2">
        <v>1359</v>
      </c>
      <c r="J3515" s="2">
        <v>2967</v>
      </c>
      <c r="K3515" s="2">
        <v>690</v>
      </c>
      <c r="L3515" s="2">
        <v>155</v>
      </c>
      <c r="M3515" s="2">
        <v>3</v>
      </c>
      <c r="N3515" s="2">
        <v>0</v>
      </c>
      <c r="O3515" s="2">
        <v>2</v>
      </c>
      <c r="P3515" s="2">
        <v>0</v>
      </c>
      <c r="Q3515" s="2">
        <v>0</v>
      </c>
      <c r="R3515" s="2">
        <v>634</v>
      </c>
      <c r="S3515" s="2">
        <v>372800</v>
      </c>
      <c r="T3515" s="2">
        <v>21360700</v>
      </c>
      <c r="U3515" s="2">
        <v>93</v>
      </c>
      <c r="V3515" s="2">
        <v>53</v>
      </c>
      <c r="W3515" s="2">
        <v>4</v>
      </c>
      <c r="X3515" s="2">
        <v>68</v>
      </c>
      <c r="Y3515" s="2">
        <v>8</v>
      </c>
      <c r="Z3515" s="2">
        <v>14</v>
      </c>
      <c r="AA3515" s="9">
        <f t="shared" si="488"/>
        <v>8302</v>
      </c>
      <c r="AB3515" s="9">
        <f t="shared" si="489"/>
        <v>1353</v>
      </c>
      <c r="AC3515" s="9">
        <f t="shared" si="490"/>
        <v>794</v>
      </c>
      <c r="AD3515" s="9">
        <f t="shared" si="491"/>
        <v>634</v>
      </c>
      <c r="AE3515" s="44">
        <f t="shared" si="492"/>
        <v>1.1206665807825056E-5</v>
      </c>
      <c r="AF3515" s="9">
        <f t="shared" si="493"/>
        <v>11</v>
      </c>
      <c r="AG3515" s="9">
        <f t="shared" si="486"/>
        <v>22</v>
      </c>
      <c r="AH3515" s="44">
        <f t="shared" si="494"/>
        <v>1.9037298147702827E-6</v>
      </c>
      <c r="AI3515">
        <f>AA3515/'Totals and Drop Down Lists'!W$6*Inputs!E$37</f>
        <v>7531.0796601581469</v>
      </c>
      <c r="AJ3515">
        <f>AB3515/'Totals and Drop Down Lists'!X$6*Inputs!F$37</f>
        <v>4451.8938582701094</v>
      </c>
      <c r="AK3515">
        <f>AC3515/'Totals and Drop Down Lists'!Y$6*Inputs!G$37</f>
        <v>5234.3162023347923</v>
      </c>
      <c r="AL3515">
        <f>AD3515/'Totals and Drop Down Lists'!Z$6*Inputs!H$37</f>
        <v>5083.0958051761254</v>
      </c>
      <c r="AM3515">
        <f>AE3515/'Totals and Drop Down Lists'!AA$6*Inputs!I$37</f>
        <v>1395.1105460998624</v>
      </c>
      <c r="AN3515">
        <f>AF3515/'Totals and Drop Down Lists'!AB$6*Inputs!J$37</f>
        <v>219.52362454379215</v>
      </c>
      <c r="AO3515">
        <f>AG3515/'Totals and Drop Down Lists'!AC$6*Inputs!K$37</f>
        <v>409.7186759400156</v>
      </c>
      <c r="AP3515">
        <f>AH3515/'Totals and Drop Down Lists'!AD$6*Inputs!L$37</f>
        <v>448.0045641651804</v>
      </c>
      <c r="AQ3515">
        <f>IF(OR($D3515="51",$D3515="52",$D3515="61"),(AA3515/'Totals and Drop Down Lists'!W$4)*Inputs!E$38,0)</f>
        <v>0</v>
      </c>
      <c r="AR3515">
        <f>IF(OR($D3515="51",$D3515="52",$D3515="61"),(AB3515/'Totals and Drop Down Lists'!X$4)*Inputs!F$38,0)</f>
        <v>0</v>
      </c>
      <c r="AS3515">
        <f>IF(OR($D3515="51",$D3515="52",$D3515="61"),(AC3515/'Totals and Drop Down Lists'!Y$4)*Inputs!G$38,0)</f>
        <v>0</v>
      </c>
      <c r="AT3515">
        <f>IF(OR($D3515="51",$D3515="52",$D3515="61"),(AD3515/'Totals and Drop Down Lists'!Z$4)*Inputs!H$38,0)</f>
        <v>0</v>
      </c>
      <c r="AU3515">
        <f>IF(OR($D3515="51",$D3515="52",$D3515="61"),(AE3515/'Totals and Drop Down Lists'!AA$4)*Inputs!I$38,0)</f>
        <v>0</v>
      </c>
      <c r="AV3515">
        <f>IF(OR($D3515="51",$D3515="52",$D3515="61"),(AF3515/'Totals and Drop Down Lists'!AB$4)*Inputs!J$38,0)</f>
        <v>0</v>
      </c>
      <c r="AW3515">
        <f>IF(OR($D3515="51",$D3515="52",$D3515="61"),(AG3515/'Totals and Drop Down Lists'!AC$4)*Inputs!K$38,0)</f>
        <v>0</v>
      </c>
      <c r="AX3515">
        <f>IF(OR($D3515="51",$D3515="52",$D3515="61"),(AH3515/'Totals and Drop Down Lists'!AD$4)*Inputs!L$38,0)</f>
        <v>0</v>
      </c>
      <c r="AY3515">
        <f>IF(OR($D3515="51",$D3515="52",$D3515="61"),0,(AA3515/'Totals and Drop Down Lists'!W$5)*Inputs!E$39)</f>
        <v>0</v>
      </c>
      <c r="AZ3515">
        <f>IF(OR($D3515="51",$D3515="52",$D3515="61"),0,(AB3515/'Totals and Drop Down Lists'!X$5)*Inputs!F$39)</f>
        <v>0</v>
      </c>
      <c r="BA3515">
        <f>IF(OR($D3515="51",$D3515="52",$D3515="61"),0,(AC3515/'Totals and Drop Down Lists'!Y$5)*Inputs!G$39)</f>
        <v>0</v>
      </c>
      <c r="BB3515">
        <f>IF(OR($D3515="51",$D3515="52",$D3515="61"),0,(AD3515/'Totals and Drop Down Lists'!Z$5)*Inputs!H$39)</f>
        <v>0</v>
      </c>
      <c r="BC3515">
        <f>IF(OR($D3515="51",$D3515="52",$D3515="61"),0,(AE3515/'Totals and Drop Down Lists'!AA$5)*Inputs!I$39)</f>
        <v>0</v>
      </c>
      <c r="BD3515">
        <f>IF(OR($D3515="51",$D3515="52",$D3515="61"),0,(AF3515/'Totals and Drop Down Lists'!AB$5)*Inputs!J$39)</f>
        <v>0</v>
      </c>
      <c r="BE3515">
        <f>IF(OR($D3515="51",$D3515="52",$D3515="61"),0,(AG3515/'Totals and Drop Down Lists'!AC$5)*Inputs!K$39)</f>
        <v>0</v>
      </c>
      <c r="BF3515">
        <f>IF(OR($D3515="51",$D3515="52",$D3515="61"),0,(AH3515/'Totals and Drop Down Lists'!AD$5)*Inputs!L$39)</f>
        <v>0</v>
      </c>
      <c r="BG3515" s="10">
        <f t="shared" si="487"/>
        <v>24772.742936688024</v>
      </c>
    </row>
    <row r="3516" spans="1:59">
      <c r="A3516" s="1" t="s">
        <v>7679</v>
      </c>
      <c r="B3516" s="1" t="s">
        <v>5992</v>
      </c>
      <c r="C3516" s="1" t="s">
        <v>6279</v>
      </c>
      <c r="D3516" s="1" t="s">
        <v>25</v>
      </c>
      <c r="E3516" s="1" t="s">
        <v>6280</v>
      </c>
      <c r="F3516" s="2">
        <v>616</v>
      </c>
      <c r="G3516" s="2">
        <v>0</v>
      </c>
      <c r="H3516" s="2">
        <v>0</v>
      </c>
      <c r="I3516" s="2">
        <v>118</v>
      </c>
      <c r="J3516" s="2">
        <v>254</v>
      </c>
      <c r="K3516" s="2">
        <v>48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83</v>
      </c>
      <c r="S3516" s="3"/>
      <c r="T3516" s="2">
        <v>2088200</v>
      </c>
      <c r="U3516" s="2">
        <v>14</v>
      </c>
      <c r="V3516" s="2">
        <v>0</v>
      </c>
      <c r="W3516" s="2">
        <v>4</v>
      </c>
      <c r="X3516" s="2">
        <v>0</v>
      </c>
      <c r="Y3516" s="2">
        <v>0</v>
      </c>
      <c r="Z3516" s="2">
        <v>0</v>
      </c>
      <c r="AA3516" s="9">
        <f t="shared" si="488"/>
        <v>616</v>
      </c>
      <c r="AB3516" s="9">
        <f t="shared" si="489"/>
        <v>118</v>
      </c>
      <c r="AC3516" s="9">
        <f t="shared" si="490"/>
        <v>83</v>
      </c>
      <c r="AD3516" s="9">
        <f t="shared" si="491"/>
        <v>83</v>
      </c>
      <c r="AE3516" s="44">
        <f t="shared" si="492"/>
        <v>6.3349697301885419E-7</v>
      </c>
      <c r="AF3516" s="9">
        <f t="shared" si="493"/>
        <v>0</v>
      </c>
      <c r="AG3516" s="9">
        <f t="shared" si="486"/>
        <v>0</v>
      </c>
      <c r="AH3516" s="44">
        <f t="shared" si="494"/>
        <v>0</v>
      </c>
      <c r="AI3516">
        <f>AA3516/'Totals and Drop Down Lists'!W$6*Inputs!E$37</f>
        <v>558.7984908043145</v>
      </c>
      <c r="AJ3516">
        <f>AB3516/'Totals and Drop Down Lists'!X$6*Inputs!F$37</f>
        <v>388.26568756531628</v>
      </c>
      <c r="AK3516">
        <f>AC3516/'Totals and Drop Down Lists'!Y$6*Inputs!G$37</f>
        <v>547.16403626421641</v>
      </c>
      <c r="AL3516">
        <f>AD3516/'Totals and Drop Down Lists'!Z$6*Inputs!H$37</f>
        <v>665.45260540949278</v>
      </c>
      <c r="AM3516">
        <f>AE3516/'Totals and Drop Down Lists'!AA$6*Inputs!I$37</f>
        <v>78.863626625131545</v>
      </c>
      <c r="AN3516">
        <f>AF3516/'Totals and Drop Down Lists'!AB$6*Inputs!J$37</f>
        <v>0</v>
      </c>
      <c r="AO3516">
        <f>AG3516/'Totals and Drop Down Lists'!AC$6*Inputs!K$37</f>
        <v>0</v>
      </c>
      <c r="AP3516">
        <f>AH3516/'Totals and Drop Down Lists'!AD$6*Inputs!L$37</f>
        <v>0</v>
      </c>
      <c r="AQ3516">
        <f>IF(OR($D3516="51",$D3516="52",$D3516="61"),(AA3516/'Totals and Drop Down Lists'!W$4)*Inputs!E$38,0)</f>
        <v>0</v>
      </c>
      <c r="AR3516">
        <f>IF(OR($D3516="51",$D3516="52",$D3516="61"),(AB3516/'Totals and Drop Down Lists'!X$4)*Inputs!F$38,0)</f>
        <v>0</v>
      </c>
      <c r="AS3516">
        <f>IF(OR($D3516="51",$D3516="52",$D3516="61"),(AC3516/'Totals and Drop Down Lists'!Y$4)*Inputs!G$38,0)</f>
        <v>0</v>
      </c>
      <c r="AT3516">
        <f>IF(OR($D3516="51",$D3516="52",$D3516="61"),(AD3516/'Totals and Drop Down Lists'!Z$4)*Inputs!H$38,0)</f>
        <v>0</v>
      </c>
      <c r="AU3516">
        <f>IF(OR($D3516="51",$D3516="52",$D3516="61"),(AE3516/'Totals and Drop Down Lists'!AA$4)*Inputs!I$38,0)</f>
        <v>0</v>
      </c>
      <c r="AV3516">
        <f>IF(OR($D3516="51",$D3516="52",$D3516="61"),(AF3516/'Totals and Drop Down Lists'!AB$4)*Inputs!J$38,0)</f>
        <v>0</v>
      </c>
      <c r="AW3516">
        <f>IF(OR($D3516="51",$D3516="52",$D3516="61"),(AG3516/'Totals and Drop Down Lists'!AC$4)*Inputs!K$38,0)</f>
        <v>0</v>
      </c>
      <c r="AX3516">
        <f>IF(OR($D3516="51",$D3516="52",$D3516="61"),(AH3516/'Totals and Drop Down Lists'!AD$4)*Inputs!L$38,0)</f>
        <v>0</v>
      </c>
      <c r="AY3516">
        <f>IF(OR($D3516="51",$D3516="52",$D3516="61"),0,(AA3516/'Totals and Drop Down Lists'!W$5)*Inputs!E$39)</f>
        <v>0</v>
      </c>
      <c r="AZ3516">
        <f>IF(OR($D3516="51",$D3516="52",$D3516="61"),0,(AB3516/'Totals and Drop Down Lists'!X$5)*Inputs!F$39)</f>
        <v>0</v>
      </c>
      <c r="BA3516">
        <f>IF(OR($D3516="51",$D3516="52",$D3516="61"),0,(AC3516/'Totals and Drop Down Lists'!Y$5)*Inputs!G$39)</f>
        <v>0</v>
      </c>
      <c r="BB3516">
        <f>IF(OR($D3516="51",$D3516="52",$D3516="61"),0,(AD3516/'Totals and Drop Down Lists'!Z$5)*Inputs!H$39)</f>
        <v>0</v>
      </c>
      <c r="BC3516">
        <f>IF(OR($D3516="51",$D3516="52",$D3516="61"),0,(AE3516/'Totals and Drop Down Lists'!AA$5)*Inputs!I$39)</f>
        <v>0</v>
      </c>
      <c r="BD3516">
        <f>IF(OR($D3516="51",$D3516="52",$D3516="61"),0,(AF3516/'Totals and Drop Down Lists'!AB$5)*Inputs!J$39)</f>
        <v>0</v>
      </c>
      <c r="BE3516">
        <f>IF(OR($D3516="51",$D3516="52",$D3516="61"),0,(AG3516/'Totals and Drop Down Lists'!AC$5)*Inputs!K$39)</f>
        <v>0</v>
      </c>
      <c r="BF3516">
        <f>IF(OR($D3516="51",$D3516="52",$D3516="61"),0,(AH3516/'Totals and Drop Down Lists'!AD$5)*Inputs!L$39)</f>
        <v>0</v>
      </c>
      <c r="BG3516" s="10">
        <f t="shared" si="487"/>
        <v>2238.5444466684712</v>
      </c>
    </row>
    <row r="3517" spans="1:59">
      <c r="A3517" s="1" t="s">
        <v>7679</v>
      </c>
      <c r="B3517" s="1" t="s">
        <v>5992</v>
      </c>
      <c r="C3517" s="1" t="s">
        <v>753</v>
      </c>
      <c r="D3517" s="1" t="s">
        <v>25</v>
      </c>
      <c r="E3517" s="1" t="s">
        <v>6281</v>
      </c>
      <c r="F3517" s="2">
        <v>10439</v>
      </c>
      <c r="G3517" s="2">
        <v>45</v>
      </c>
      <c r="H3517" s="2">
        <v>11</v>
      </c>
      <c r="I3517" s="2">
        <v>2387</v>
      </c>
      <c r="J3517" s="2">
        <v>4563</v>
      </c>
      <c r="K3517" s="2">
        <v>1147</v>
      </c>
      <c r="L3517" s="2">
        <v>0</v>
      </c>
      <c r="M3517" s="2">
        <v>21</v>
      </c>
      <c r="N3517" s="2">
        <v>0</v>
      </c>
      <c r="O3517" s="2">
        <v>0</v>
      </c>
      <c r="P3517" s="2">
        <v>0</v>
      </c>
      <c r="Q3517" s="2">
        <v>0</v>
      </c>
      <c r="R3517" s="2">
        <v>463</v>
      </c>
      <c r="S3517" s="2">
        <v>503300</v>
      </c>
      <c r="T3517" s="2">
        <v>33998200</v>
      </c>
      <c r="U3517" s="2">
        <v>20</v>
      </c>
      <c r="V3517" s="2">
        <v>205</v>
      </c>
      <c r="W3517" s="2">
        <v>0</v>
      </c>
      <c r="X3517" s="2">
        <v>440</v>
      </c>
      <c r="Y3517" s="2">
        <v>84</v>
      </c>
      <c r="Z3517" s="2">
        <v>200</v>
      </c>
      <c r="AA3517" s="9">
        <f t="shared" si="488"/>
        <v>10439</v>
      </c>
      <c r="AB3517" s="9">
        <f t="shared" si="489"/>
        <v>2331</v>
      </c>
      <c r="AC3517" s="9">
        <f t="shared" si="490"/>
        <v>484</v>
      </c>
      <c r="AD3517" s="9">
        <f t="shared" si="491"/>
        <v>463</v>
      </c>
      <c r="AE3517" s="44">
        <f t="shared" si="492"/>
        <v>2.0135951337029644E-5</v>
      </c>
      <c r="AF3517" s="9">
        <f t="shared" si="493"/>
        <v>235</v>
      </c>
      <c r="AG3517" s="9">
        <f t="shared" si="486"/>
        <v>284</v>
      </c>
      <c r="AH3517" s="44">
        <f t="shared" si="494"/>
        <v>2.6563321306932215E-5</v>
      </c>
      <c r="AI3517">
        <f>AA3517/'Totals and Drop Down Lists'!W$6*Inputs!E$37</f>
        <v>9469.6387102373992</v>
      </c>
      <c r="AJ3517">
        <f>AB3517/'Totals and Drop Down Lists'!X$6*Inputs!F$37</f>
        <v>7669.8925230063751</v>
      </c>
      <c r="AK3517">
        <f>AC3517/'Totals and Drop Down Lists'!Y$6*Inputs!G$37</f>
        <v>3190.6914885768756</v>
      </c>
      <c r="AL3517">
        <f>AD3517/'Totals and Drop Down Lists'!Z$6*Inputs!H$37</f>
        <v>3712.1030880071703</v>
      </c>
      <c r="AM3517">
        <f>AE3517/'Totals and Drop Down Lists'!AA$6*Inputs!I$37</f>
        <v>2506.7115007952252</v>
      </c>
      <c r="AN3517">
        <f>AF3517/'Totals and Drop Down Lists'!AB$6*Inputs!J$37</f>
        <v>4689.8228879810149</v>
      </c>
      <c r="AO3517">
        <f>AG3517/'Totals and Drop Down Lists'!AC$6*Inputs!K$37</f>
        <v>5289.0956348620202</v>
      </c>
      <c r="AP3517">
        <f>AH3517/'Totals and Drop Down Lists'!AD$6*Inputs!L$37</f>
        <v>6251.1439872195378</v>
      </c>
      <c r="AQ3517">
        <f>IF(OR($D3517="51",$D3517="52",$D3517="61"),(AA3517/'Totals and Drop Down Lists'!W$4)*Inputs!E$38,0)</f>
        <v>0</v>
      </c>
      <c r="AR3517">
        <f>IF(OR($D3517="51",$D3517="52",$D3517="61"),(AB3517/'Totals and Drop Down Lists'!X$4)*Inputs!F$38,0)</f>
        <v>0</v>
      </c>
      <c r="AS3517">
        <f>IF(OR($D3517="51",$D3517="52",$D3517="61"),(AC3517/'Totals and Drop Down Lists'!Y$4)*Inputs!G$38,0)</f>
        <v>0</v>
      </c>
      <c r="AT3517">
        <f>IF(OR($D3517="51",$D3517="52",$D3517="61"),(AD3517/'Totals and Drop Down Lists'!Z$4)*Inputs!H$38,0)</f>
        <v>0</v>
      </c>
      <c r="AU3517">
        <f>IF(OR($D3517="51",$D3517="52",$D3517="61"),(AE3517/'Totals and Drop Down Lists'!AA$4)*Inputs!I$38,0)</f>
        <v>0</v>
      </c>
      <c r="AV3517">
        <f>IF(OR($D3517="51",$D3517="52",$D3517="61"),(AF3517/'Totals and Drop Down Lists'!AB$4)*Inputs!J$38,0)</f>
        <v>0</v>
      </c>
      <c r="AW3517">
        <f>IF(OR($D3517="51",$D3517="52",$D3517="61"),(AG3517/'Totals and Drop Down Lists'!AC$4)*Inputs!K$38,0)</f>
        <v>0</v>
      </c>
      <c r="AX3517">
        <f>IF(OR($D3517="51",$D3517="52",$D3517="61"),(AH3517/'Totals and Drop Down Lists'!AD$4)*Inputs!L$38,0)</f>
        <v>0</v>
      </c>
      <c r="AY3517">
        <f>IF(OR($D3517="51",$D3517="52",$D3517="61"),0,(AA3517/'Totals and Drop Down Lists'!W$5)*Inputs!E$39)</f>
        <v>0</v>
      </c>
      <c r="AZ3517">
        <f>IF(OR($D3517="51",$D3517="52",$D3517="61"),0,(AB3517/'Totals and Drop Down Lists'!X$5)*Inputs!F$39)</f>
        <v>0</v>
      </c>
      <c r="BA3517">
        <f>IF(OR($D3517="51",$D3517="52",$D3517="61"),0,(AC3517/'Totals and Drop Down Lists'!Y$5)*Inputs!G$39)</f>
        <v>0</v>
      </c>
      <c r="BB3517">
        <f>IF(OR($D3517="51",$D3517="52",$D3517="61"),0,(AD3517/'Totals and Drop Down Lists'!Z$5)*Inputs!H$39)</f>
        <v>0</v>
      </c>
      <c r="BC3517">
        <f>IF(OR($D3517="51",$D3517="52",$D3517="61"),0,(AE3517/'Totals and Drop Down Lists'!AA$5)*Inputs!I$39)</f>
        <v>0</v>
      </c>
      <c r="BD3517">
        <f>IF(OR($D3517="51",$D3517="52",$D3517="61"),0,(AF3517/'Totals and Drop Down Lists'!AB$5)*Inputs!J$39)</f>
        <v>0</v>
      </c>
      <c r="BE3517">
        <f>IF(OR($D3517="51",$D3517="52",$D3517="61"),0,(AG3517/'Totals and Drop Down Lists'!AC$5)*Inputs!K$39)</f>
        <v>0</v>
      </c>
      <c r="BF3517">
        <f>IF(OR($D3517="51",$D3517="52",$D3517="61"),0,(AH3517/'Totals and Drop Down Lists'!AD$5)*Inputs!L$39)</f>
        <v>0</v>
      </c>
      <c r="BG3517" s="10">
        <f t="shared" si="487"/>
        <v>42779.099820685624</v>
      </c>
    </row>
    <row r="3518" spans="1:59">
      <c r="A3518" s="1" t="s">
        <v>7679</v>
      </c>
      <c r="B3518" s="1" t="s">
        <v>5992</v>
      </c>
      <c r="C3518" s="1" t="s">
        <v>1382</v>
      </c>
      <c r="D3518" s="1" t="s">
        <v>58</v>
      </c>
      <c r="E3518" s="1" t="s">
        <v>6282</v>
      </c>
      <c r="F3518" s="2">
        <v>4956</v>
      </c>
      <c r="G3518" s="2">
        <v>42</v>
      </c>
      <c r="H3518" s="2">
        <v>2</v>
      </c>
      <c r="I3518" s="2">
        <v>770</v>
      </c>
      <c r="J3518" s="2">
        <v>1555</v>
      </c>
      <c r="K3518" s="2">
        <v>392</v>
      </c>
      <c r="L3518" s="2">
        <v>41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131</v>
      </c>
      <c r="S3518" s="2">
        <v>152400</v>
      </c>
      <c r="T3518" s="2">
        <v>14610900</v>
      </c>
      <c r="U3518" s="2">
        <v>59</v>
      </c>
      <c r="V3518" s="2">
        <v>85</v>
      </c>
      <c r="W3518" s="2">
        <v>35</v>
      </c>
      <c r="X3518" s="2">
        <v>145</v>
      </c>
      <c r="Y3518" s="2">
        <v>25</v>
      </c>
      <c r="Z3518" s="2">
        <v>54</v>
      </c>
      <c r="AA3518" s="9">
        <f t="shared" si="488"/>
        <v>4956</v>
      </c>
      <c r="AB3518" s="9">
        <f t="shared" si="489"/>
        <v>726</v>
      </c>
      <c r="AC3518" s="9">
        <f t="shared" si="490"/>
        <v>172</v>
      </c>
      <c r="AD3518" s="9">
        <f t="shared" si="491"/>
        <v>131</v>
      </c>
      <c r="AE3518" s="44">
        <f t="shared" si="492"/>
        <v>6.9014051979892885E-6</v>
      </c>
      <c r="AF3518" s="9">
        <f t="shared" si="493"/>
        <v>25</v>
      </c>
      <c r="AG3518" s="9">
        <f t="shared" si="486"/>
        <v>79</v>
      </c>
      <c r="AH3518" s="44">
        <f t="shared" si="494"/>
        <v>7.4102669127847509E-6</v>
      </c>
      <c r="AI3518">
        <f>AA3518/'Totals and Drop Down Lists'!W$6*Inputs!E$37</f>
        <v>4495.7878578347118</v>
      </c>
      <c r="AJ3518">
        <f>AB3518/'Totals and Drop Down Lists'!X$6*Inputs!F$37</f>
        <v>2388.821094681522</v>
      </c>
      <c r="AK3518">
        <f>AC3518/'Totals and Drop Down Lists'!Y$6*Inputs!G$37</f>
        <v>1133.8820992463279</v>
      </c>
      <c r="AL3518">
        <f>AD3518/'Totals and Drop Down Lists'!Z$6*Inputs!H$37</f>
        <v>1050.2926663691994</v>
      </c>
      <c r="AM3518">
        <f>AE3518/'Totals and Drop Down Lists'!AA$6*Inputs!I$37</f>
        <v>859.15144965778813</v>
      </c>
      <c r="AN3518">
        <f>AF3518/'Totals and Drop Down Lists'!AB$6*Inputs!J$37</f>
        <v>498.9173285086186</v>
      </c>
      <c r="AO3518">
        <f>AG3518/'Totals and Drop Down Lists'!AC$6*Inputs!K$37</f>
        <v>1471.2625181482379</v>
      </c>
      <c r="AP3518">
        <f>AH3518/'Totals and Drop Down Lists'!AD$6*Inputs!L$37</f>
        <v>1743.8574386199775</v>
      </c>
      <c r="AQ3518">
        <f>IF(OR($D3518="51",$D3518="52",$D3518="61"),(AA3518/'Totals and Drop Down Lists'!W$4)*Inputs!E$38,0)</f>
        <v>0</v>
      </c>
      <c r="AR3518">
        <f>IF(OR($D3518="51",$D3518="52",$D3518="61"),(AB3518/'Totals and Drop Down Lists'!X$4)*Inputs!F$38,0)</f>
        <v>0</v>
      </c>
      <c r="AS3518">
        <f>IF(OR($D3518="51",$D3518="52",$D3518="61"),(AC3518/'Totals and Drop Down Lists'!Y$4)*Inputs!G$38,0)</f>
        <v>0</v>
      </c>
      <c r="AT3518">
        <f>IF(OR($D3518="51",$D3518="52",$D3518="61"),(AD3518/'Totals and Drop Down Lists'!Z$4)*Inputs!H$38,0)</f>
        <v>0</v>
      </c>
      <c r="AU3518">
        <f>IF(OR($D3518="51",$D3518="52",$D3518="61"),(AE3518/'Totals and Drop Down Lists'!AA$4)*Inputs!I$38,0)</f>
        <v>0</v>
      </c>
      <c r="AV3518">
        <f>IF(OR($D3518="51",$D3518="52",$D3518="61"),(AF3518/'Totals and Drop Down Lists'!AB$4)*Inputs!J$38,0)</f>
        <v>0</v>
      </c>
      <c r="AW3518">
        <f>IF(OR($D3518="51",$D3518="52",$D3518="61"),(AG3518/'Totals and Drop Down Lists'!AC$4)*Inputs!K$38,0)</f>
        <v>0</v>
      </c>
      <c r="AX3518">
        <f>IF(OR($D3518="51",$D3518="52",$D3518="61"),(AH3518/'Totals and Drop Down Lists'!AD$4)*Inputs!L$38,0)</f>
        <v>0</v>
      </c>
      <c r="AY3518">
        <f>IF(OR($D3518="51",$D3518="52",$D3518="61"),0,(AA3518/'Totals and Drop Down Lists'!W$5)*Inputs!E$39)</f>
        <v>0</v>
      </c>
      <c r="AZ3518">
        <f>IF(OR($D3518="51",$D3518="52",$D3518="61"),0,(AB3518/'Totals and Drop Down Lists'!X$5)*Inputs!F$39)</f>
        <v>0</v>
      </c>
      <c r="BA3518">
        <f>IF(OR($D3518="51",$D3518="52",$D3518="61"),0,(AC3518/'Totals and Drop Down Lists'!Y$5)*Inputs!G$39)</f>
        <v>0</v>
      </c>
      <c r="BB3518">
        <f>IF(OR($D3518="51",$D3518="52",$D3518="61"),0,(AD3518/'Totals and Drop Down Lists'!Z$5)*Inputs!H$39)</f>
        <v>0</v>
      </c>
      <c r="BC3518">
        <f>IF(OR($D3518="51",$D3518="52",$D3518="61"),0,(AE3518/'Totals and Drop Down Lists'!AA$5)*Inputs!I$39)</f>
        <v>0</v>
      </c>
      <c r="BD3518">
        <f>IF(OR($D3518="51",$D3518="52",$D3518="61"),0,(AF3518/'Totals and Drop Down Lists'!AB$5)*Inputs!J$39)</f>
        <v>0</v>
      </c>
      <c r="BE3518">
        <f>IF(OR($D3518="51",$D3518="52",$D3518="61"),0,(AG3518/'Totals and Drop Down Lists'!AC$5)*Inputs!K$39)</f>
        <v>0</v>
      </c>
      <c r="BF3518">
        <f>IF(OR($D3518="51",$D3518="52",$D3518="61"),0,(AH3518/'Totals and Drop Down Lists'!AD$5)*Inputs!L$39)</f>
        <v>0</v>
      </c>
      <c r="BG3518" s="10">
        <f t="shared" si="487"/>
        <v>13641.972453066383</v>
      </c>
    </row>
    <row r="3519" spans="1:59">
      <c r="A3519" s="1" t="s">
        <v>7679</v>
      </c>
      <c r="B3519" s="1" t="s">
        <v>5992</v>
      </c>
      <c r="C3519" s="1" t="s">
        <v>467</v>
      </c>
      <c r="D3519" s="1" t="s">
        <v>25</v>
      </c>
      <c r="E3519" s="1" t="s">
        <v>6283</v>
      </c>
      <c r="F3519" s="2">
        <v>4034</v>
      </c>
      <c r="G3519" s="2">
        <v>0</v>
      </c>
      <c r="H3519" s="2">
        <v>0</v>
      </c>
      <c r="I3519" s="2">
        <v>548</v>
      </c>
      <c r="J3519" s="2">
        <v>1699</v>
      </c>
      <c r="K3519" s="2">
        <v>289</v>
      </c>
      <c r="L3519" s="2">
        <v>8</v>
      </c>
      <c r="M3519" s="2">
        <v>0</v>
      </c>
      <c r="N3519" s="2">
        <v>0</v>
      </c>
      <c r="O3519" s="2">
        <v>0</v>
      </c>
      <c r="P3519" s="2">
        <v>7</v>
      </c>
      <c r="Q3519" s="2">
        <v>0</v>
      </c>
      <c r="R3519" s="2">
        <v>806</v>
      </c>
      <c r="S3519" s="2">
        <v>83500</v>
      </c>
      <c r="T3519" s="2">
        <v>8070700</v>
      </c>
      <c r="U3519" s="2">
        <v>0</v>
      </c>
      <c r="V3519" s="2">
        <v>85</v>
      </c>
      <c r="W3519" s="2">
        <v>0</v>
      </c>
      <c r="X3519" s="2">
        <v>95</v>
      </c>
      <c r="Y3519" s="2">
        <v>35</v>
      </c>
      <c r="Z3519" s="2">
        <v>4</v>
      </c>
      <c r="AA3519" s="9">
        <f t="shared" si="488"/>
        <v>4034</v>
      </c>
      <c r="AB3519" s="9">
        <f t="shared" si="489"/>
        <v>548</v>
      </c>
      <c r="AC3519" s="9">
        <f t="shared" si="490"/>
        <v>821</v>
      </c>
      <c r="AD3519" s="9">
        <f t="shared" si="491"/>
        <v>806</v>
      </c>
      <c r="AE3519" s="44">
        <f t="shared" si="492"/>
        <v>3.4331920057169462E-6</v>
      </c>
      <c r="AF3519" s="9">
        <f t="shared" si="493"/>
        <v>10</v>
      </c>
      <c r="AG3519" s="9">
        <f t="shared" si="486"/>
        <v>39</v>
      </c>
      <c r="AH3519" s="44">
        <f t="shared" si="494"/>
        <v>2.468426255866718E-6</v>
      </c>
      <c r="AI3519">
        <f>AA3519/'Totals and Drop Down Lists'!W$6*Inputs!E$37</f>
        <v>3659.4044024425393</v>
      </c>
      <c r="AJ3519">
        <f>AB3519/'Totals and Drop Down Lists'!X$6*Inputs!F$37</f>
        <v>1803.1321761507909</v>
      </c>
      <c r="AK3519">
        <f>AC3519/'Totals and Drop Down Lists'!Y$6*Inputs!G$37</f>
        <v>5412.3093225653201</v>
      </c>
      <c r="AL3519">
        <f>AD3519/'Totals and Drop Down Lists'!Z$6*Inputs!H$37</f>
        <v>6462.1060236150743</v>
      </c>
      <c r="AM3519">
        <f>AE3519/'Totals and Drop Down Lists'!AA$6*Inputs!I$37</f>
        <v>427.39584244736318</v>
      </c>
      <c r="AN3519">
        <f>AF3519/'Totals and Drop Down Lists'!AB$6*Inputs!J$37</f>
        <v>199.56693140344743</v>
      </c>
      <c r="AO3519">
        <f>AG3519/'Totals and Drop Down Lists'!AC$6*Inputs!K$37</f>
        <v>726.31947098457317</v>
      </c>
      <c r="AP3519">
        <f>AH3519/'Totals and Drop Down Lists'!AD$6*Inputs!L$37</f>
        <v>580.89452628911977</v>
      </c>
      <c r="AQ3519">
        <f>IF(OR($D3519="51",$D3519="52",$D3519="61"),(AA3519/'Totals and Drop Down Lists'!W$4)*Inputs!E$38,0)</f>
        <v>0</v>
      </c>
      <c r="AR3519">
        <f>IF(OR($D3519="51",$D3519="52",$D3519="61"),(AB3519/'Totals and Drop Down Lists'!X$4)*Inputs!F$38,0)</f>
        <v>0</v>
      </c>
      <c r="AS3519">
        <f>IF(OR($D3519="51",$D3519="52",$D3519="61"),(AC3519/'Totals and Drop Down Lists'!Y$4)*Inputs!G$38,0)</f>
        <v>0</v>
      </c>
      <c r="AT3519">
        <f>IF(OR($D3519="51",$D3519="52",$D3519="61"),(AD3519/'Totals and Drop Down Lists'!Z$4)*Inputs!H$38,0)</f>
        <v>0</v>
      </c>
      <c r="AU3519">
        <f>IF(OR($D3519="51",$D3519="52",$D3519="61"),(AE3519/'Totals and Drop Down Lists'!AA$4)*Inputs!I$38,0)</f>
        <v>0</v>
      </c>
      <c r="AV3519">
        <f>IF(OR($D3519="51",$D3519="52",$D3519="61"),(AF3519/'Totals and Drop Down Lists'!AB$4)*Inputs!J$38,0)</f>
        <v>0</v>
      </c>
      <c r="AW3519">
        <f>IF(OR($D3519="51",$D3519="52",$D3519="61"),(AG3519/'Totals and Drop Down Lists'!AC$4)*Inputs!K$38,0)</f>
        <v>0</v>
      </c>
      <c r="AX3519">
        <f>IF(OR($D3519="51",$D3519="52",$D3519="61"),(AH3519/'Totals and Drop Down Lists'!AD$4)*Inputs!L$38,0)</f>
        <v>0</v>
      </c>
      <c r="AY3519">
        <f>IF(OR($D3519="51",$D3519="52",$D3519="61"),0,(AA3519/'Totals and Drop Down Lists'!W$5)*Inputs!E$39)</f>
        <v>0</v>
      </c>
      <c r="AZ3519">
        <f>IF(OR($D3519="51",$D3519="52",$D3519="61"),0,(AB3519/'Totals and Drop Down Lists'!X$5)*Inputs!F$39)</f>
        <v>0</v>
      </c>
      <c r="BA3519">
        <f>IF(OR($D3519="51",$D3519="52",$D3519="61"),0,(AC3519/'Totals and Drop Down Lists'!Y$5)*Inputs!G$39)</f>
        <v>0</v>
      </c>
      <c r="BB3519">
        <f>IF(OR($D3519="51",$D3519="52",$D3519="61"),0,(AD3519/'Totals and Drop Down Lists'!Z$5)*Inputs!H$39)</f>
        <v>0</v>
      </c>
      <c r="BC3519">
        <f>IF(OR($D3519="51",$D3519="52",$D3519="61"),0,(AE3519/'Totals and Drop Down Lists'!AA$5)*Inputs!I$39)</f>
        <v>0</v>
      </c>
      <c r="BD3519">
        <f>IF(OR($D3519="51",$D3519="52",$D3519="61"),0,(AF3519/'Totals and Drop Down Lists'!AB$5)*Inputs!J$39)</f>
        <v>0</v>
      </c>
      <c r="BE3519">
        <f>IF(OR($D3519="51",$D3519="52",$D3519="61"),0,(AG3519/'Totals and Drop Down Lists'!AC$5)*Inputs!K$39)</f>
        <v>0</v>
      </c>
      <c r="BF3519">
        <f>IF(OR($D3519="51",$D3519="52",$D3519="61"),0,(AH3519/'Totals and Drop Down Lists'!AD$5)*Inputs!L$39)</f>
        <v>0</v>
      </c>
      <c r="BG3519" s="10">
        <f t="shared" si="487"/>
        <v>19271.128695898227</v>
      </c>
    </row>
    <row r="3520" spans="1:59">
      <c r="A3520" s="1" t="s">
        <v>7679</v>
      </c>
      <c r="B3520" s="1" t="s">
        <v>5992</v>
      </c>
      <c r="C3520" s="1" t="s">
        <v>6284</v>
      </c>
      <c r="D3520" s="1" t="s">
        <v>25</v>
      </c>
      <c r="E3520" s="1" t="s">
        <v>6285</v>
      </c>
      <c r="F3520" s="2">
        <v>36639</v>
      </c>
      <c r="G3520" s="2">
        <v>149</v>
      </c>
      <c r="H3520" s="2">
        <v>28</v>
      </c>
      <c r="I3520" s="2">
        <v>7609</v>
      </c>
      <c r="J3520" s="2">
        <v>13260</v>
      </c>
      <c r="K3520" s="2">
        <v>3953</v>
      </c>
      <c r="L3520" s="2">
        <v>291</v>
      </c>
      <c r="M3520" s="2">
        <v>165</v>
      </c>
      <c r="N3520" s="2">
        <v>16</v>
      </c>
      <c r="O3520" s="2">
        <v>123</v>
      </c>
      <c r="P3520" s="2">
        <v>0</v>
      </c>
      <c r="Q3520" s="2">
        <v>0</v>
      </c>
      <c r="R3520" s="2">
        <v>1399</v>
      </c>
      <c r="S3520" s="2">
        <v>2328200</v>
      </c>
      <c r="T3520" s="2">
        <v>146648700</v>
      </c>
      <c r="U3520" s="2">
        <v>628</v>
      </c>
      <c r="V3520" s="2">
        <v>305</v>
      </c>
      <c r="W3520" s="2">
        <v>175</v>
      </c>
      <c r="X3520" s="2">
        <v>710</v>
      </c>
      <c r="Y3520" s="2">
        <v>100</v>
      </c>
      <c r="Z3520" s="2">
        <v>425</v>
      </c>
      <c r="AA3520" s="9">
        <f t="shared" si="488"/>
        <v>36639</v>
      </c>
      <c r="AB3520" s="9">
        <f t="shared" si="489"/>
        <v>7432</v>
      </c>
      <c r="AC3520" s="9">
        <f t="shared" si="490"/>
        <v>1994</v>
      </c>
      <c r="AD3520" s="9">
        <f t="shared" si="491"/>
        <v>1399</v>
      </c>
      <c r="AE3520" s="44">
        <f t="shared" si="492"/>
        <v>8.2301147513146335E-5</v>
      </c>
      <c r="AF3520" s="9">
        <f t="shared" si="493"/>
        <v>230</v>
      </c>
      <c r="AG3520" s="9">
        <f t="shared" si="486"/>
        <v>525</v>
      </c>
      <c r="AH3520" s="44">
        <f t="shared" si="494"/>
        <v>5.8236287312162312E-5</v>
      </c>
      <c r="AI3520">
        <f>AA3520/'Totals and Drop Down Lists'!W$6*Inputs!E$37</f>
        <v>33236.717377563764</v>
      </c>
      <c r="AJ3520">
        <f>AB3520/'Totals and Drop Down Lists'!X$6*Inputs!F$37</f>
        <v>24454.157542249413</v>
      </c>
      <c r="AK3520">
        <f>AC3520/'Totals and Drop Down Lists'!Y$6*Inputs!G$37</f>
        <v>13145.121545913824</v>
      </c>
      <c r="AL3520">
        <f>AD3520/'Totals and Drop Down Lists'!Z$6*Inputs!H$37</f>
        <v>11216.48427672145</v>
      </c>
      <c r="AM3520">
        <f>AE3520/'Totals and Drop Down Lists'!AA$6*Inputs!I$37</f>
        <v>10245.616387662634</v>
      </c>
      <c r="AN3520">
        <f>AF3520/'Totals and Drop Down Lists'!AB$6*Inputs!J$37</f>
        <v>4590.0394222792911</v>
      </c>
      <c r="AO3520">
        <f>AG3520/'Totals and Drop Down Lists'!AC$6*Inputs!K$37</f>
        <v>9777.3774940231015</v>
      </c>
      <c r="AP3520">
        <f>AH3520/'Totals and Drop Down Lists'!AD$6*Inputs!L$37</f>
        <v>13704.740196566034</v>
      </c>
      <c r="AQ3520">
        <f>IF(OR($D3520="51",$D3520="52",$D3520="61"),(AA3520/'Totals and Drop Down Lists'!W$4)*Inputs!E$38,0)</f>
        <v>0</v>
      </c>
      <c r="AR3520">
        <f>IF(OR($D3520="51",$D3520="52",$D3520="61"),(AB3520/'Totals and Drop Down Lists'!X$4)*Inputs!F$38,0)</f>
        <v>0</v>
      </c>
      <c r="AS3520">
        <f>IF(OR($D3520="51",$D3520="52",$D3520="61"),(AC3520/'Totals and Drop Down Lists'!Y$4)*Inputs!G$38,0)</f>
        <v>0</v>
      </c>
      <c r="AT3520">
        <f>IF(OR($D3520="51",$D3520="52",$D3520="61"),(AD3520/'Totals and Drop Down Lists'!Z$4)*Inputs!H$38,0)</f>
        <v>0</v>
      </c>
      <c r="AU3520">
        <f>IF(OR($D3520="51",$D3520="52",$D3520="61"),(AE3520/'Totals and Drop Down Lists'!AA$4)*Inputs!I$38,0)</f>
        <v>0</v>
      </c>
      <c r="AV3520">
        <f>IF(OR($D3520="51",$D3520="52",$D3520="61"),(AF3520/'Totals and Drop Down Lists'!AB$4)*Inputs!J$38,0)</f>
        <v>0</v>
      </c>
      <c r="AW3520">
        <f>IF(OR($D3520="51",$D3520="52",$D3520="61"),(AG3520/'Totals and Drop Down Lists'!AC$4)*Inputs!K$38,0)</f>
        <v>0</v>
      </c>
      <c r="AX3520">
        <f>IF(OR($D3520="51",$D3520="52",$D3520="61"),(AH3520/'Totals and Drop Down Lists'!AD$4)*Inputs!L$38,0)</f>
        <v>0</v>
      </c>
      <c r="AY3520">
        <f>IF(OR($D3520="51",$D3520="52",$D3520="61"),0,(AA3520/'Totals and Drop Down Lists'!W$5)*Inputs!E$39)</f>
        <v>0</v>
      </c>
      <c r="AZ3520">
        <f>IF(OR($D3520="51",$D3520="52",$D3520="61"),0,(AB3520/'Totals and Drop Down Lists'!X$5)*Inputs!F$39)</f>
        <v>0</v>
      </c>
      <c r="BA3520">
        <f>IF(OR($D3520="51",$D3520="52",$D3520="61"),0,(AC3520/'Totals and Drop Down Lists'!Y$5)*Inputs!G$39)</f>
        <v>0</v>
      </c>
      <c r="BB3520">
        <f>IF(OR($D3520="51",$D3520="52",$D3520="61"),0,(AD3520/'Totals and Drop Down Lists'!Z$5)*Inputs!H$39)</f>
        <v>0</v>
      </c>
      <c r="BC3520">
        <f>IF(OR($D3520="51",$D3520="52",$D3520="61"),0,(AE3520/'Totals and Drop Down Lists'!AA$5)*Inputs!I$39)</f>
        <v>0</v>
      </c>
      <c r="BD3520">
        <f>IF(OR($D3520="51",$D3520="52",$D3520="61"),0,(AF3520/'Totals and Drop Down Lists'!AB$5)*Inputs!J$39)</f>
        <v>0</v>
      </c>
      <c r="BE3520">
        <f>IF(OR($D3520="51",$D3520="52",$D3520="61"),0,(AG3520/'Totals and Drop Down Lists'!AC$5)*Inputs!K$39)</f>
        <v>0</v>
      </c>
      <c r="BF3520">
        <f>IF(OR($D3520="51",$D3520="52",$D3520="61"),0,(AH3520/'Totals and Drop Down Lists'!AD$5)*Inputs!L$39)</f>
        <v>0</v>
      </c>
      <c r="BG3520" s="10">
        <f t="shared" si="487"/>
        <v>120370.25424297951</v>
      </c>
    </row>
    <row r="3521" spans="1:59">
      <c r="A3521" s="1" t="s">
        <v>7679</v>
      </c>
      <c r="B3521" s="1" t="s">
        <v>5992</v>
      </c>
      <c r="C3521" s="1" t="s">
        <v>6286</v>
      </c>
      <c r="D3521" s="1" t="s">
        <v>25</v>
      </c>
      <c r="E3521" s="1" t="s">
        <v>6287</v>
      </c>
      <c r="F3521" s="2">
        <v>54880</v>
      </c>
      <c r="G3521" s="2">
        <v>640</v>
      </c>
      <c r="H3521" s="2">
        <v>30</v>
      </c>
      <c r="I3521" s="2">
        <v>16513</v>
      </c>
      <c r="J3521" s="2">
        <v>15714</v>
      </c>
      <c r="K3521" s="2">
        <v>4547</v>
      </c>
      <c r="L3521" s="2">
        <v>991</v>
      </c>
      <c r="M3521" s="2">
        <v>232</v>
      </c>
      <c r="N3521" s="2">
        <v>115</v>
      </c>
      <c r="O3521" s="2">
        <v>435</v>
      </c>
      <c r="P3521" s="2">
        <v>114</v>
      </c>
      <c r="Q3521" s="2">
        <v>184</v>
      </c>
      <c r="R3521" s="2">
        <v>361</v>
      </c>
      <c r="S3521" s="2">
        <v>2250700</v>
      </c>
      <c r="T3521" s="2">
        <v>119986600</v>
      </c>
      <c r="U3521" s="2">
        <v>417</v>
      </c>
      <c r="V3521" s="2">
        <v>645</v>
      </c>
      <c r="W3521" s="2">
        <v>119</v>
      </c>
      <c r="X3521" s="2">
        <v>1764</v>
      </c>
      <c r="Y3521" s="2">
        <v>255</v>
      </c>
      <c r="Z3521" s="2">
        <v>904</v>
      </c>
      <c r="AA3521" s="9">
        <f t="shared" si="488"/>
        <v>54880</v>
      </c>
      <c r="AB3521" s="9">
        <f t="shared" si="489"/>
        <v>15843</v>
      </c>
      <c r="AC3521" s="9">
        <f t="shared" si="490"/>
        <v>2432</v>
      </c>
      <c r="AD3521" s="9">
        <f t="shared" si="491"/>
        <v>361</v>
      </c>
      <c r="AE3521" s="44">
        <f t="shared" si="492"/>
        <v>9.1888031019208251E-5</v>
      </c>
      <c r="AF3521" s="9">
        <f t="shared" si="493"/>
        <v>1000</v>
      </c>
      <c r="AG3521" s="9">
        <f t="shared" si="486"/>
        <v>1159</v>
      </c>
      <c r="AH3521" s="44">
        <f t="shared" si="494"/>
        <v>1.2478797224674547E-4</v>
      </c>
      <c r="AI3521">
        <f>AA3521/'Totals and Drop Down Lists'!W$6*Inputs!E$37</f>
        <v>49783.865544384375</v>
      </c>
      <c r="AJ3521">
        <f>AB3521/'Totals and Drop Down Lists'!X$6*Inputs!F$37</f>
        <v>52129.604136417845</v>
      </c>
      <c r="AK3521">
        <f>AC3521/'Totals and Drop Down Lists'!Y$6*Inputs!G$37</f>
        <v>16032.565496320169</v>
      </c>
      <c r="AL3521">
        <f>AD3521/'Totals and Drop Down Lists'!Z$6*Inputs!H$37</f>
        <v>2894.3179584677937</v>
      </c>
      <c r="AM3521">
        <f>AE3521/'Totals and Drop Down Lists'!AA$6*Inputs!I$37</f>
        <v>11439.081287293966</v>
      </c>
      <c r="AN3521">
        <f>AF3521/'Totals and Drop Down Lists'!AB$6*Inputs!J$37</f>
        <v>19956.693140344742</v>
      </c>
      <c r="AO3521">
        <f>AG3521/'Totals and Drop Down Lists'!AC$6*Inputs!K$37</f>
        <v>21584.724791567187</v>
      </c>
      <c r="AP3521">
        <f>AH3521/'Totals and Drop Down Lists'!AD$6*Inputs!L$37</f>
        <v>29366.34215932884</v>
      </c>
      <c r="AQ3521">
        <f>IF(OR($D3521="51",$D3521="52",$D3521="61"),(AA3521/'Totals and Drop Down Lists'!W$4)*Inputs!E$38,0)</f>
        <v>0</v>
      </c>
      <c r="AR3521">
        <f>IF(OR($D3521="51",$D3521="52",$D3521="61"),(AB3521/'Totals and Drop Down Lists'!X$4)*Inputs!F$38,0)</f>
        <v>0</v>
      </c>
      <c r="AS3521">
        <f>IF(OR($D3521="51",$D3521="52",$D3521="61"),(AC3521/'Totals and Drop Down Lists'!Y$4)*Inputs!G$38,0)</f>
        <v>0</v>
      </c>
      <c r="AT3521">
        <f>IF(OR($D3521="51",$D3521="52",$D3521="61"),(AD3521/'Totals and Drop Down Lists'!Z$4)*Inputs!H$38,0)</f>
        <v>0</v>
      </c>
      <c r="AU3521">
        <f>IF(OR($D3521="51",$D3521="52",$D3521="61"),(AE3521/'Totals and Drop Down Lists'!AA$4)*Inputs!I$38,0)</f>
        <v>0</v>
      </c>
      <c r="AV3521">
        <f>IF(OR($D3521="51",$D3521="52",$D3521="61"),(AF3521/'Totals and Drop Down Lists'!AB$4)*Inputs!J$38,0)</f>
        <v>0</v>
      </c>
      <c r="AW3521">
        <f>IF(OR($D3521="51",$D3521="52",$D3521="61"),(AG3521/'Totals and Drop Down Lists'!AC$4)*Inputs!K$38,0)</f>
        <v>0</v>
      </c>
      <c r="AX3521">
        <f>IF(OR($D3521="51",$D3521="52",$D3521="61"),(AH3521/'Totals and Drop Down Lists'!AD$4)*Inputs!L$38,0)</f>
        <v>0</v>
      </c>
      <c r="AY3521">
        <f>IF(OR($D3521="51",$D3521="52",$D3521="61"),0,(AA3521/'Totals and Drop Down Lists'!W$5)*Inputs!E$39)</f>
        <v>0</v>
      </c>
      <c r="AZ3521">
        <f>IF(OR($D3521="51",$D3521="52",$D3521="61"),0,(AB3521/'Totals and Drop Down Lists'!X$5)*Inputs!F$39)</f>
        <v>0</v>
      </c>
      <c r="BA3521">
        <f>IF(OR($D3521="51",$D3521="52",$D3521="61"),0,(AC3521/'Totals and Drop Down Lists'!Y$5)*Inputs!G$39)</f>
        <v>0</v>
      </c>
      <c r="BB3521">
        <f>IF(OR($D3521="51",$D3521="52",$D3521="61"),0,(AD3521/'Totals and Drop Down Lists'!Z$5)*Inputs!H$39)</f>
        <v>0</v>
      </c>
      <c r="BC3521">
        <f>IF(OR($D3521="51",$D3521="52",$D3521="61"),0,(AE3521/'Totals and Drop Down Lists'!AA$5)*Inputs!I$39)</f>
        <v>0</v>
      </c>
      <c r="BD3521">
        <f>IF(OR($D3521="51",$D3521="52",$D3521="61"),0,(AF3521/'Totals and Drop Down Lists'!AB$5)*Inputs!J$39)</f>
        <v>0</v>
      </c>
      <c r="BE3521">
        <f>IF(OR($D3521="51",$D3521="52",$D3521="61"),0,(AG3521/'Totals and Drop Down Lists'!AC$5)*Inputs!K$39)</f>
        <v>0</v>
      </c>
      <c r="BF3521">
        <f>IF(OR($D3521="51",$D3521="52",$D3521="61"),0,(AH3521/'Totals and Drop Down Lists'!AD$5)*Inputs!L$39)</f>
        <v>0</v>
      </c>
      <c r="BG3521" s="10">
        <f t="shared" si="487"/>
        <v>203187.19451412495</v>
      </c>
    </row>
    <row r="3522" spans="1:59">
      <c r="A3522" s="1" t="s">
        <v>7679</v>
      </c>
      <c r="B3522" s="1" t="s">
        <v>5992</v>
      </c>
      <c r="C3522" s="1" t="s">
        <v>4597</v>
      </c>
      <c r="D3522" s="1" t="s">
        <v>58</v>
      </c>
      <c r="E3522" s="1" t="s">
        <v>6288</v>
      </c>
      <c r="F3522" s="2">
        <v>46449</v>
      </c>
      <c r="G3522" s="2">
        <v>324</v>
      </c>
      <c r="H3522" s="2">
        <v>0</v>
      </c>
      <c r="I3522" s="2">
        <v>7775</v>
      </c>
      <c r="J3522" s="2">
        <v>15269</v>
      </c>
      <c r="K3522" s="2">
        <v>3351</v>
      </c>
      <c r="L3522" s="2">
        <v>260</v>
      </c>
      <c r="M3522" s="2">
        <v>85</v>
      </c>
      <c r="N3522" s="2">
        <v>61</v>
      </c>
      <c r="O3522" s="2">
        <v>199</v>
      </c>
      <c r="P3522" s="2">
        <v>17</v>
      </c>
      <c r="Q3522" s="2">
        <v>97</v>
      </c>
      <c r="R3522" s="2">
        <v>1136</v>
      </c>
      <c r="S3522" s="2">
        <v>2096600</v>
      </c>
      <c r="T3522" s="2">
        <v>130835800</v>
      </c>
      <c r="U3522" s="2">
        <v>260</v>
      </c>
      <c r="V3522" s="2">
        <v>585</v>
      </c>
      <c r="W3522" s="2">
        <v>65</v>
      </c>
      <c r="X3522" s="2">
        <v>1064</v>
      </c>
      <c r="Y3522" s="2">
        <v>275</v>
      </c>
      <c r="Z3522" s="2">
        <v>568</v>
      </c>
      <c r="AA3522" s="9">
        <f t="shared" si="488"/>
        <v>46449</v>
      </c>
      <c r="AB3522" s="9">
        <f t="shared" si="489"/>
        <v>7451</v>
      </c>
      <c r="AC3522" s="9">
        <f t="shared" si="490"/>
        <v>1855</v>
      </c>
      <c r="AD3522" s="9">
        <f t="shared" si="491"/>
        <v>1136</v>
      </c>
      <c r="AE3522" s="44">
        <f t="shared" si="492"/>
        <v>5.136106807791368E-5</v>
      </c>
      <c r="AF3522" s="9">
        <f t="shared" si="493"/>
        <v>414</v>
      </c>
      <c r="AG3522" s="9">
        <f t="shared" ref="AG3522:AG3585" si="495">Y3522+Z3522</f>
        <v>843</v>
      </c>
      <c r="AH3522" s="44">
        <f t="shared" si="494"/>
        <v>6.8840258690615666E-5</v>
      </c>
      <c r="AI3522">
        <f>AA3522/'Totals and Drop Down Lists'!W$6*Inputs!E$37</f>
        <v>42135.7647717039</v>
      </c>
      <c r="AJ3522">
        <f>AB3522/'Totals and Drop Down Lists'!X$6*Inputs!F$37</f>
        <v>24516.674898721791</v>
      </c>
      <c r="AK3522">
        <f>AC3522/'Totals and Drop Down Lists'!Y$6*Inputs!G$37</f>
        <v>12228.786593615918</v>
      </c>
      <c r="AL3522">
        <f>AD3522/'Totals and Drop Down Lists'!Z$6*Inputs!H$37</f>
        <v>9107.8814427130583</v>
      </c>
      <c r="AM3522">
        <f>AE3522/'Totals and Drop Down Lists'!AA$6*Inputs!I$37</f>
        <v>6393.9059987331548</v>
      </c>
      <c r="AN3522">
        <f>AF3522/'Totals and Drop Down Lists'!AB$6*Inputs!J$37</f>
        <v>8262.0709601027229</v>
      </c>
      <c r="AO3522">
        <f>AG3522/'Totals and Drop Down Lists'!AC$6*Inputs!K$37</f>
        <v>15699.674718974235</v>
      </c>
      <c r="AP3522">
        <f>AH3522/'Totals and Drop Down Lists'!AD$6*Inputs!L$37</f>
        <v>16200.171816623571</v>
      </c>
      <c r="AQ3522">
        <f>IF(OR($D3522="51",$D3522="52",$D3522="61"),(AA3522/'Totals and Drop Down Lists'!W$4)*Inputs!E$38,0)</f>
        <v>0</v>
      </c>
      <c r="AR3522">
        <f>IF(OR($D3522="51",$D3522="52",$D3522="61"),(AB3522/'Totals and Drop Down Lists'!X$4)*Inputs!F$38,0)</f>
        <v>0</v>
      </c>
      <c r="AS3522">
        <f>IF(OR($D3522="51",$D3522="52",$D3522="61"),(AC3522/'Totals and Drop Down Lists'!Y$4)*Inputs!G$38,0)</f>
        <v>0</v>
      </c>
      <c r="AT3522">
        <f>IF(OR($D3522="51",$D3522="52",$D3522="61"),(AD3522/'Totals and Drop Down Lists'!Z$4)*Inputs!H$38,0)</f>
        <v>0</v>
      </c>
      <c r="AU3522">
        <f>IF(OR($D3522="51",$D3522="52",$D3522="61"),(AE3522/'Totals and Drop Down Lists'!AA$4)*Inputs!I$38,0)</f>
        <v>0</v>
      </c>
      <c r="AV3522">
        <f>IF(OR($D3522="51",$D3522="52",$D3522="61"),(AF3522/'Totals and Drop Down Lists'!AB$4)*Inputs!J$38,0)</f>
        <v>0</v>
      </c>
      <c r="AW3522">
        <f>IF(OR($D3522="51",$D3522="52",$D3522="61"),(AG3522/'Totals and Drop Down Lists'!AC$4)*Inputs!K$38,0)</f>
        <v>0</v>
      </c>
      <c r="AX3522">
        <f>IF(OR($D3522="51",$D3522="52",$D3522="61"),(AH3522/'Totals and Drop Down Lists'!AD$4)*Inputs!L$38,0)</f>
        <v>0</v>
      </c>
      <c r="AY3522">
        <f>IF(OR($D3522="51",$D3522="52",$D3522="61"),0,(AA3522/'Totals and Drop Down Lists'!W$5)*Inputs!E$39)</f>
        <v>0</v>
      </c>
      <c r="AZ3522">
        <f>IF(OR($D3522="51",$D3522="52",$D3522="61"),0,(AB3522/'Totals and Drop Down Lists'!X$5)*Inputs!F$39)</f>
        <v>0</v>
      </c>
      <c r="BA3522">
        <f>IF(OR($D3522="51",$D3522="52",$D3522="61"),0,(AC3522/'Totals and Drop Down Lists'!Y$5)*Inputs!G$39)</f>
        <v>0</v>
      </c>
      <c r="BB3522">
        <f>IF(OR($D3522="51",$D3522="52",$D3522="61"),0,(AD3522/'Totals and Drop Down Lists'!Z$5)*Inputs!H$39)</f>
        <v>0</v>
      </c>
      <c r="BC3522">
        <f>IF(OR($D3522="51",$D3522="52",$D3522="61"),0,(AE3522/'Totals and Drop Down Lists'!AA$5)*Inputs!I$39)</f>
        <v>0</v>
      </c>
      <c r="BD3522">
        <f>IF(OR($D3522="51",$D3522="52",$D3522="61"),0,(AF3522/'Totals and Drop Down Lists'!AB$5)*Inputs!J$39)</f>
        <v>0</v>
      </c>
      <c r="BE3522">
        <f>IF(OR($D3522="51",$D3522="52",$D3522="61"),0,(AG3522/'Totals and Drop Down Lists'!AC$5)*Inputs!K$39)</f>
        <v>0</v>
      </c>
      <c r="BF3522">
        <f>IF(OR($D3522="51",$D3522="52",$D3522="61"),0,(AH3522/'Totals and Drop Down Lists'!AD$5)*Inputs!L$39)</f>
        <v>0</v>
      </c>
      <c r="BG3522" s="10">
        <f t="shared" ref="BG3522:BG3585" si="496">SUM(AI3522:BF3522)</f>
        <v>134544.93120118836</v>
      </c>
    </row>
    <row r="3523" spans="1:59">
      <c r="A3523" s="1" t="s">
        <v>7679</v>
      </c>
      <c r="B3523" s="1" t="s">
        <v>5992</v>
      </c>
      <c r="C3523" s="1" t="s">
        <v>469</v>
      </c>
      <c r="D3523" s="1" t="s">
        <v>25</v>
      </c>
      <c r="E3523" s="1" t="s">
        <v>6289</v>
      </c>
      <c r="F3523" s="2">
        <v>2213</v>
      </c>
      <c r="G3523" s="2">
        <v>23</v>
      </c>
      <c r="H3523" s="2">
        <v>0</v>
      </c>
      <c r="I3523" s="2">
        <v>505</v>
      </c>
      <c r="J3523" s="2">
        <v>871</v>
      </c>
      <c r="K3523" s="2">
        <v>243</v>
      </c>
      <c r="L3523" s="2">
        <v>10</v>
      </c>
      <c r="M3523" s="2">
        <v>0</v>
      </c>
      <c r="N3523" s="2">
        <v>0</v>
      </c>
      <c r="O3523" s="2">
        <v>10</v>
      </c>
      <c r="P3523" s="2">
        <v>0</v>
      </c>
      <c r="Q3523" s="2">
        <v>0</v>
      </c>
      <c r="R3523" s="2">
        <v>445</v>
      </c>
      <c r="S3523" s="2">
        <v>96700</v>
      </c>
      <c r="T3523" s="2">
        <v>5487300</v>
      </c>
      <c r="U3523" s="2">
        <v>15</v>
      </c>
      <c r="V3523" s="2">
        <v>25</v>
      </c>
      <c r="W3523" s="2">
        <v>4</v>
      </c>
      <c r="X3523" s="2">
        <v>95</v>
      </c>
      <c r="Y3523" s="2">
        <v>0</v>
      </c>
      <c r="Z3523" s="2">
        <v>40</v>
      </c>
      <c r="AA3523" s="9">
        <f t="shared" ref="AA3523:AA3586" si="497">F3523</f>
        <v>2213</v>
      </c>
      <c r="AB3523" s="9">
        <f t="shared" ref="AB3523:AB3586" si="498">I3523-G3523-H3523</f>
        <v>482</v>
      </c>
      <c r="AC3523" s="9">
        <f t="shared" ref="AC3523:AC3586" si="499">L3523+M3523+N3523+O3523+P3523+Q3523+R3523</f>
        <v>465</v>
      </c>
      <c r="AD3523" s="9">
        <f t="shared" ref="AD3523:AD3586" si="500">R3523</f>
        <v>445</v>
      </c>
      <c r="AE3523" s="44">
        <f t="shared" ref="AE3523:AE3586" si="501">IF(ISERROR(((K3523^2)*SUM(J:J))/((SUM(K:K)^2)*J3523)), 0, ((K3523^2)*SUM(J:J))/((SUM(K:K)^2)*J3523))</f>
        <v>4.7346750527145632E-6</v>
      </c>
      <c r="AF3523" s="9">
        <f t="shared" ref="AF3523:AF3586" si="502">-IF((W3523+V3523-X3523)&gt;0, 0, (W3523+V3523-X3523))</f>
        <v>66</v>
      </c>
      <c r="AG3523" s="9">
        <f t="shared" si="495"/>
        <v>40</v>
      </c>
      <c r="AH3523" s="44">
        <f t="shared" ref="AH3523:AH3586" si="503">(K3523*SUM(J:J)*AG3523)/(J3523*SUM(K:K)*SUM(AG:AG))</f>
        <v>4.1524001324568806E-6</v>
      </c>
      <c r="AI3523">
        <f>AA3523/'Totals and Drop Down Lists'!W$6*Inputs!E$37</f>
        <v>2007.5017210226426</v>
      </c>
      <c r="AJ3523">
        <f>AB3523/'Totals and Drop Down Lists'!X$6*Inputs!F$37</f>
        <v>1585.9666220888341</v>
      </c>
      <c r="AK3523">
        <f>AC3523/'Totals and Drop Down Lists'!Y$6*Inputs!G$37</f>
        <v>3065.4370706368745</v>
      </c>
      <c r="AL3523">
        <f>AD3523/'Totals and Drop Down Lists'!Z$6*Inputs!H$37</f>
        <v>3567.7880651472801</v>
      </c>
      <c r="AM3523">
        <f>AE3523/'Totals and Drop Down Lists'!AA$6*Inputs!I$37</f>
        <v>589.4166214705707</v>
      </c>
      <c r="AN3523">
        <f>AF3523/'Totals and Drop Down Lists'!AB$6*Inputs!J$37</f>
        <v>1317.1417472627529</v>
      </c>
      <c r="AO3523">
        <f>AG3523/'Totals and Drop Down Lists'!AC$6*Inputs!K$37</f>
        <v>744.9430471636648</v>
      </c>
      <c r="AP3523">
        <f>AH3523/'Totals and Drop Down Lists'!AD$6*Inputs!L$37</f>
        <v>977.18394550923097</v>
      </c>
      <c r="AQ3523">
        <f>IF(OR($D3523="51",$D3523="52",$D3523="61"),(AA3523/'Totals and Drop Down Lists'!W$4)*Inputs!E$38,0)</f>
        <v>0</v>
      </c>
      <c r="AR3523">
        <f>IF(OR($D3523="51",$D3523="52",$D3523="61"),(AB3523/'Totals and Drop Down Lists'!X$4)*Inputs!F$38,0)</f>
        <v>0</v>
      </c>
      <c r="AS3523">
        <f>IF(OR($D3523="51",$D3523="52",$D3523="61"),(AC3523/'Totals and Drop Down Lists'!Y$4)*Inputs!G$38,0)</f>
        <v>0</v>
      </c>
      <c r="AT3523">
        <f>IF(OR($D3523="51",$D3523="52",$D3523="61"),(AD3523/'Totals and Drop Down Lists'!Z$4)*Inputs!H$38,0)</f>
        <v>0</v>
      </c>
      <c r="AU3523">
        <f>IF(OR($D3523="51",$D3523="52",$D3523="61"),(AE3523/'Totals and Drop Down Lists'!AA$4)*Inputs!I$38,0)</f>
        <v>0</v>
      </c>
      <c r="AV3523">
        <f>IF(OR($D3523="51",$D3523="52",$D3523="61"),(AF3523/'Totals and Drop Down Lists'!AB$4)*Inputs!J$38,0)</f>
        <v>0</v>
      </c>
      <c r="AW3523">
        <f>IF(OR($D3523="51",$D3523="52",$D3523="61"),(AG3523/'Totals and Drop Down Lists'!AC$4)*Inputs!K$38,0)</f>
        <v>0</v>
      </c>
      <c r="AX3523">
        <f>IF(OR($D3523="51",$D3523="52",$D3523="61"),(AH3523/'Totals and Drop Down Lists'!AD$4)*Inputs!L$38,0)</f>
        <v>0</v>
      </c>
      <c r="AY3523">
        <f>IF(OR($D3523="51",$D3523="52",$D3523="61"),0,(AA3523/'Totals and Drop Down Lists'!W$5)*Inputs!E$39)</f>
        <v>0</v>
      </c>
      <c r="AZ3523">
        <f>IF(OR($D3523="51",$D3523="52",$D3523="61"),0,(AB3523/'Totals and Drop Down Lists'!X$5)*Inputs!F$39)</f>
        <v>0</v>
      </c>
      <c r="BA3523">
        <f>IF(OR($D3523="51",$D3523="52",$D3523="61"),0,(AC3523/'Totals and Drop Down Lists'!Y$5)*Inputs!G$39)</f>
        <v>0</v>
      </c>
      <c r="BB3523">
        <f>IF(OR($D3523="51",$D3523="52",$D3523="61"),0,(AD3523/'Totals and Drop Down Lists'!Z$5)*Inputs!H$39)</f>
        <v>0</v>
      </c>
      <c r="BC3523">
        <f>IF(OR($D3523="51",$D3523="52",$D3523="61"),0,(AE3523/'Totals and Drop Down Lists'!AA$5)*Inputs!I$39)</f>
        <v>0</v>
      </c>
      <c r="BD3523">
        <f>IF(OR($D3523="51",$D3523="52",$D3523="61"),0,(AF3523/'Totals and Drop Down Lists'!AB$5)*Inputs!J$39)</f>
        <v>0</v>
      </c>
      <c r="BE3523">
        <f>IF(OR($D3523="51",$D3523="52",$D3523="61"),0,(AG3523/'Totals and Drop Down Lists'!AC$5)*Inputs!K$39)</f>
        <v>0</v>
      </c>
      <c r="BF3523">
        <f>IF(OR($D3523="51",$D3523="52",$D3523="61"),0,(AH3523/'Totals and Drop Down Lists'!AD$5)*Inputs!L$39)</f>
        <v>0</v>
      </c>
      <c r="BG3523" s="10">
        <f t="shared" si="496"/>
        <v>13855.37884030185</v>
      </c>
    </row>
    <row r="3524" spans="1:59">
      <c r="A3524" s="1" t="s">
        <v>7679</v>
      </c>
      <c r="B3524" s="1" t="s">
        <v>5992</v>
      </c>
      <c r="C3524" s="1" t="s">
        <v>3261</v>
      </c>
      <c r="D3524" s="1" t="s">
        <v>58</v>
      </c>
      <c r="E3524" s="1" t="s">
        <v>6290</v>
      </c>
      <c r="F3524" s="2">
        <v>24285</v>
      </c>
      <c r="G3524" s="2">
        <v>79</v>
      </c>
      <c r="H3524" s="2">
        <v>0</v>
      </c>
      <c r="I3524" s="2">
        <v>1588</v>
      </c>
      <c r="J3524" s="2">
        <v>8299</v>
      </c>
      <c r="K3524" s="2">
        <v>1343</v>
      </c>
      <c r="L3524" s="2">
        <v>304</v>
      </c>
      <c r="M3524" s="2">
        <v>42</v>
      </c>
      <c r="N3524" s="2">
        <v>45</v>
      </c>
      <c r="O3524" s="2">
        <v>99</v>
      </c>
      <c r="P3524" s="2">
        <v>0</v>
      </c>
      <c r="Q3524" s="2">
        <v>0</v>
      </c>
      <c r="R3524" s="2">
        <v>294</v>
      </c>
      <c r="S3524" s="2">
        <v>751500</v>
      </c>
      <c r="T3524" s="2">
        <v>59048400</v>
      </c>
      <c r="U3524" s="2">
        <v>131</v>
      </c>
      <c r="V3524" s="2">
        <v>130</v>
      </c>
      <c r="W3524" s="2">
        <v>65</v>
      </c>
      <c r="X3524" s="2">
        <v>210</v>
      </c>
      <c r="Y3524" s="2">
        <v>65</v>
      </c>
      <c r="Z3524" s="2">
        <v>70</v>
      </c>
      <c r="AA3524" s="9">
        <f t="shared" si="497"/>
        <v>24285</v>
      </c>
      <c r="AB3524" s="9">
        <f t="shared" si="498"/>
        <v>1509</v>
      </c>
      <c r="AC3524" s="9">
        <f t="shared" si="499"/>
        <v>784</v>
      </c>
      <c r="AD3524" s="9">
        <f t="shared" si="500"/>
        <v>294</v>
      </c>
      <c r="AE3524" s="44">
        <f t="shared" si="501"/>
        <v>1.5178262054229822E-5</v>
      </c>
      <c r="AF3524" s="9">
        <f t="shared" si="502"/>
        <v>15</v>
      </c>
      <c r="AG3524" s="9">
        <f t="shared" si="495"/>
        <v>135</v>
      </c>
      <c r="AH3524" s="44">
        <f t="shared" si="503"/>
        <v>8.1289621777420177E-6</v>
      </c>
      <c r="AI3524">
        <f>AA3524/'Totals and Drop Down Lists'!W$6*Inputs!E$37</f>
        <v>22029.904787634376</v>
      </c>
      <c r="AJ3524">
        <f>AB3524/'Totals and Drop Down Lists'!X$6*Inputs!F$37</f>
        <v>4965.1942587801886</v>
      </c>
      <c r="AK3524">
        <f>AC3524/'Totals and Drop Down Lists'!Y$6*Inputs!G$37</f>
        <v>5168.3928244716344</v>
      </c>
      <c r="AL3524">
        <f>AD3524/'Totals and Drop Down Lists'!Z$6*Inputs!H$37</f>
        <v>2357.1453733782037</v>
      </c>
      <c r="AM3524">
        <f>AE3524/'Totals and Drop Down Lists'!AA$6*Inputs!I$37</f>
        <v>1889.531982700661</v>
      </c>
      <c r="AN3524">
        <f>AF3524/'Totals and Drop Down Lists'!AB$6*Inputs!J$37</f>
        <v>299.35039710517117</v>
      </c>
      <c r="AO3524">
        <f>AG3524/'Totals and Drop Down Lists'!AC$6*Inputs!K$37</f>
        <v>2514.1827841773684</v>
      </c>
      <c r="AP3524">
        <f>AH3524/'Totals and Drop Down Lists'!AD$6*Inputs!L$37</f>
        <v>1912.9879299568543</v>
      </c>
      <c r="AQ3524">
        <f>IF(OR($D3524="51",$D3524="52",$D3524="61"),(AA3524/'Totals and Drop Down Lists'!W$4)*Inputs!E$38,0)</f>
        <v>0</v>
      </c>
      <c r="AR3524">
        <f>IF(OR($D3524="51",$D3524="52",$D3524="61"),(AB3524/'Totals and Drop Down Lists'!X$4)*Inputs!F$38,0)</f>
        <v>0</v>
      </c>
      <c r="AS3524">
        <f>IF(OR($D3524="51",$D3524="52",$D3524="61"),(AC3524/'Totals and Drop Down Lists'!Y$4)*Inputs!G$38,0)</f>
        <v>0</v>
      </c>
      <c r="AT3524">
        <f>IF(OR($D3524="51",$D3524="52",$D3524="61"),(AD3524/'Totals and Drop Down Lists'!Z$4)*Inputs!H$38,0)</f>
        <v>0</v>
      </c>
      <c r="AU3524">
        <f>IF(OR($D3524="51",$D3524="52",$D3524="61"),(AE3524/'Totals and Drop Down Lists'!AA$4)*Inputs!I$38,0)</f>
        <v>0</v>
      </c>
      <c r="AV3524">
        <f>IF(OR($D3524="51",$D3524="52",$D3524="61"),(AF3524/'Totals and Drop Down Lists'!AB$4)*Inputs!J$38,0)</f>
        <v>0</v>
      </c>
      <c r="AW3524">
        <f>IF(OR($D3524="51",$D3524="52",$D3524="61"),(AG3524/'Totals and Drop Down Lists'!AC$4)*Inputs!K$38,0)</f>
        <v>0</v>
      </c>
      <c r="AX3524">
        <f>IF(OR($D3524="51",$D3524="52",$D3524="61"),(AH3524/'Totals and Drop Down Lists'!AD$4)*Inputs!L$38,0)</f>
        <v>0</v>
      </c>
      <c r="AY3524">
        <f>IF(OR($D3524="51",$D3524="52",$D3524="61"),0,(AA3524/'Totals and Drop Down Lists'!W$5)*Inputs!E$39)</f>
        <v>0</v>
      </c>
      <c r="AZ3524">
        <f>IF(OR($D3524="51",$D3524="52",$D3524="61"),0,(AB3524/'Totals and Drop Down Lists'!X$5)*Inputs!F$39)</f>
        <v>0</v>
      </c>
      <c r="BA3524">
        <f>IF(OR($D3524="51",$D3524="52",$D3524="61"),0,(AC3524/'Totals and Drop Down Lists'!Y$5)*Inputs!G$39)</f>
        <v>0</v>
      </c>
      <c r="BB3524">
        <f>IF(OR($D3524="51",$D3524="52",$D3524="61"),0,(AD3524/'Totals and Drop Down Lists'!Z$5)*Inputs!H$39)</f>
        <v>0</v>
      </c>
      <c r="BC3524">
        <f>IF(OR($D3524="51",$D3524="52",$D3524="61"),0,(AE3524/'Totals and Drop Down Lists'!AA$5)*Inputs!I$39)</f>
        <v>0</v>
      </c>
      <c r="BD3524">
        <f>IF(OR($D3524="51",$D3524="52",$D3524="61"),0,(AF3524/'Totals and Drop Down Lists'!AB$5)*Inputs!J$39)</f>
        <v>0</v>
      </c>
      <c r="BE3524">
        <f>IF(OR($D3524="51",$D3524="52",$D3524="61"),0,(AG3524/'Totals and Drop Down Lists'!AC$5)*Inputs!K$39)</f>
        <v>0</v>
      </c>
      <c r="BF3524">
        <f>IF(OR($D3524="51",$D3524="52",$D3524="61"),0,(AH3524/'Totals and Drop Down Lists'!AD$5)*Inputs!L$39)</f>
        <v>0</v>
      </c>
      <c r="BG3524" s="10">
        <f t="shared" si="496"/>
        <v>41136.690338204462</v>
      </c>
    </row>
    <row r="3525" spans="1:59">
      <c r="A3525" s="1" t="s">
        <v>7679</v>
      </c>
      <c r="B3525" s="1" t="s">
        <v>5992</v>
      </c>
      <c r="C3525" s="1" t="s">
        <v>2341</v>
      </c>
      <c r="D3525" s="1" t="s">
        <v>25</v>
      </c>
      <c r="E3525" s="1" t="s">
        <v>6291</v>
      </c>
      <c r="F3525" s="2">
        <v>4891</v>
      </c>
      <c r="G3525" s="2">
        <v>18</v>
      </c>
      <c r="H3525" s="2">
        <v>0</v>
      </c>
      <c r="I3525" s="2">
        <v>617</v>
      </c>
      <c r="J3525" s="2">
        <v>1817</v>
      </c>
      <c r="K3525" s="2">
        <v>362</v>
      </c>
      <c r="L3525" s="2">
        <v>14</v>
      </c>
      <c r="M3525" s="2">
        <v>4</v>
      </c>
      <c r="N3525" s="2">
        <v>3</v>
      </c>
      <c r="O3525" s="2">
        <v>5</v>
      </c>
      <c r="P3525" s="2">
        <v>0</v>
      </c>
      <c r="Q3525" s="2">
        <v>0</v>
      </c>
      <c r="R3525" s="2">
        <v>560</v>
      </c>
      <c r="S3525" s="2">
        <v>105900</v>
      </c>
      <c r="T3525" s="2">
        <v>11795100</v>
      </c>
      <c r="U3525" s="2">
        <v>16</v>
      </c>
      <c r="V3525" s="2">
        <v>34</v>
      </c>
      <c r="W3525" s="2">
        <v>10</v>
      </c>
      <c r="X3525" s="2">
        <v>69</v>
      </c>
      <c r="Y3525" s="2">
        <v>25</v>
      </c>
      <c r="Z3525" s="2">
        <v>20</v>
      </c>
      <c r="AA3525" s="9">
        <f t="shared" si="497"/>
        <v>4891</v>
      </c>
      <c r="AB3525" s="9">
        <f t="shared" si="498"/>
        <v>599</v>
      </c>
      <c r="AC3525" s="9">
        <f t="shared" si="499"/>
        <v>586</v>
      </c>
      <c r="AD3525" s="9">
        <f t="shared" si="500"/>
        <v>560</v>
      </c>
      <c r="AE3525" s="44">
        <f t="shared" si="501"/>
        <v>5.0368381953998821E-6</v>
      </c>
      <c r="AF3525" s="9">
        <f t="shared" si="502"/>
        <v>25</v>
      </c>
      <c r="AG3525" s="9">
        <f t="shared" si="495"/>
        <v>45</v>
      </c>
      <c r="AH3525" s="44">
        <f t="shared" si="503"/>
        <v>3.3359324144497425E-6</v>
      </c>
      <c r="AI3525">
        <f>AA3525/'Totals and Drop Down Lists'!W$6*Inputs!E$37</f>
        <v>4436.8237313699701</v>
      </c>
      <c r="AJ3525">
        <f>AB3525/'Totals and Drop Down Lists'!X$6*Inputs!F$37</f>
        <v>1970.9419224713936</v>
      </c>
      <c r="AK3525">
        <f>AC3525/'Totals and Drop Down Lists'!Y$6*Inputs!G$37</f>
        <v>3863.1099427810937</v>
      </c>
      <c r="AL3525">
        <f>AD3525/'Totals and Drop Down Lists'!Z$6*Inputs!H$37</f>
        <v>4489.8007111965771</v>
      </c>
      <c r="AM3525">
        <f>AE3525/'Totals and Drop Down Lists'!AA$6*Inputs!I$37</f>
        <v>627.03271480571925</v>
      </c>
      <c r="AN3525">
        <f>AF3525/'Totals and Drop Down Lists'!AB$6*Inputs!J$37</f>
        <v>498.9173285086186</v>
      </c>
      <c r="AO3525">
        <f>AG3525/'Totals and Drop Down Lists'!AC$6*Inputs!K$37</f>
        <v>838.06092805912283</v>
      </c>
      <c r="AP3525">
        <f>AH3525/'Totals and Drop Down Lists'!AD$6*Inputs!L$37</f>
        <v>785.04467168855751</v>
      </c>
      <c r="AQ3525">
        <f>IF(OR($D3525="51",$D3525="52",$D3525="61"),(AA3525/'Totals and Drop Down Lists'!W$4)*Inputs!E$38,0)</f>
        <v>0</v>
      </c>
      <c r="AR3525">
        <f>IF(OR($D3525="51",$D3525="52",$D3525="61"),(AB3525/'Totals and Drop Down Lists'!X$4)*Inputs!F$38,0)</f>
        <v>0</v>
      </c>
      <c r="AS3525">
        <f>IF(OR($D3525="51",$D3525="52",$D3525="61"),(AC3525/'Totals and Drop Down Lists'!Y$4)*Inputs!G$38,0)</f>
        <v>0</v>
      </c>
      <c r="AT3525">
        <f>IF(OR($D3525="51",$D3525="52",$D3525="61"),(AD3525/'Totals and Drop Down Lists'!Z$4)*Inputs!H$38,0)</f>
        <v>0</v>
      </c>
      <c r="AU3525">
        <f>IF(OR($D3525="51",$D3525="52",$D3525="61"),(AE3525/'Totals and Drop Down Lists'!AA$4)*Inputs!I$38,0)</f>
        <v>0</v>
      </c>
      <c r="AV3525">
        <f>IF(OR($D3525="51",$D3525="52",$D3525="61"),(AF3525/'Totals and Drop Down Lists'!AB$4)*Inputs!J$38,0)</f>
        <v>0</v>
      </c>
      <c r="AW3525">
        <f>IF(OR($D3525="51",$D3525="52",$D3525="61"),(AG3525/'Totals and Drop Down Lists'!AC$4)*Inputs!K$38,0)</f>
        <v>0</v>
      </c>
      <c r="AX3525">
        <f>IF(OR($D3525="51",$D3525="52",$D3525="61"),(AH3525/'Totals and Drop Down Lists'!AD$4)*Inputs!L$38,0)</f>
        <v>0</v>
      </c>
      <c r="AY3525">
        <f>IF(OR($D3525="51",$D3525="52",$D3525="61"),0,(AA3525/'Totals and Drop Down Lists'!W$5)*Inputs!E$39)</f>
        <v>0</v>
      </c>
      <c r="AZ3525">
        <f>IF(OR($D3525="51",$D3525="52",$D3525="61"),0,(AB3525/'Totals and Drop Down Lists'!X$5)*Inputs!F$39)</f>
        <v>0</v>
      </c>
      <c r="BA3525">
        <f>IF(OR($D3525="51",$D3525="52",$D3525="61"),0,(AC3525/'Totals and Drop Down Lists'!Y$5)*Inputs!G$39)</f>
        <v>0</v>
      </c>
      <c r="BB3525">
        <f>IF(OR($D3525="51",$D3525="52",$D3525="61"),0,(AD3525/'Totals and Drop Down Lists'!Z$5)*Inputs!H$39)</f>
        <v>0</v>
      </c>
      <c r="BC3525">
        <f>IF(OR($D3525="51",$D3525="52",$D3525="61"),0,(AE3525/'Totals and Drop Down Lists'!AA$5)*Inputs!I$39)</f>
        <v>0</v>
      </c>
      <c r="BD3525">
        <f>IF(OR($D3525="51",$D3525="52",$D3525="61"),0,(AF3525/'Totals and Drop Down Lists'!AB$5)*Inputs!J$39)</f>
        <v>0</v>
      </c>
      <c r="BE3525">
        <f>IF(OR($D3525="51",$D3525="52",$D3525="61"),0,(AG3525/'Totals and Drop Down Lists'!AC$5)*Inputs!K$39)</f>
        <v>0</v>
      </c>
      <c r="BF3525">
        <f>IF(OR($D3525="51",$D3525="52",$D3525="61"),0,(AH3525/'Totals and Drop Down Lists'!AD$5)*Inputs!L$39)</f>
        <v>0</v>
      </c>
      <c r="BG3525" s="10">
        <f t="shared" si="496"/>
        <v>17509.731950881051</v>
      </c>
    </row>
    <row r="3526" spans="1:59">
      <c r="A3526" s="1" t="s">
        <v>7679</v>
      </c>
      <c r="B3526" s="1" t="s">
        <v>5992</v>
      </c>
      <c r="C3526" s="1" t="s">
        <v>1672</v>
      </c>
      <c r="D3526" s="1" t="s">
        <v>25</v>
      </c>
      <c r="E3526" s="1" t="s">
        <v>6292</v>
      </c>
      <c r="F3526" s="2">
        <v>9388</v>
      </c>
      <c r="G3526" s="2">
        <v>0</v>
      </c>
      <c r="H3526" s="2">
        <v>0</v>
      </c>
      <c r="I3526" s="2">
        <v>811</v>
      </c>
      <c r="J3526" s="2">
        <v>2748</v>
      </c>
      <c r="K3526" s="2">
        <v>697</v>
      </c>
      <c r="L3526" s="2">
        <v>2</v>
      </c>
      <c r="M3526" s="2">
        <v>3</v>
      </c>
      <c r="N3526" s="2">
        <v>0</v>
      </c>
      <c r="O3526" s="2">
        <v>8</v>
      </c>
      <c r="P3526" s="2">
        <v>0</v>
      </c>
      <c r="Q3526" s="2">
        <v>0</v>
      </c>
      <c r="R3526" s="2">
        <v>577</v>
      </c>
      <c r="S3526" s="2">
        <v>272500</v>
      </c>
      <c r="T3526" s="2">
        <v>28467100</v>
      </c>
      <c r="U3526" s="2">
        <v>31</v>
      </c>
      <c r="V3526" s="2">
        <v>25</v>
      </c>
      <c r="W3526" s="2">
        <v>0</v>
      </c>
      <c r="X3526" s="2">
        <v>102</v>
      </c>
      <c r="Y3526" s="2">
        <v>54</v>
      </c>
      <c r="Z3526" s="2">
        <v>18</v>
      </c>
      <c r="AA3526" s="9">
        <f t="shared" si="497"/>
        <v>9388</v>
      </c>
      <c r="AB3526" s="9">
        <f t="shared" si="498"/>
        <v>811</v>
      </c>
      <c r="AC3526" s="9">
        <f t="shared" si="499"/>
        <v>590</v>
      </c>
      <c r="AD3526" s="9">
        <f t="shared" si="500"/>
        <v>577</v>
      </c>
      <c r="AE3526" s="44">
        <f t="shared" si="501"/>
        <v>1.2346521407170873E-5</v>
      </c>
      <c r="AF3526" s="9">
        <f t="shared" si="502"/>
        <v>77</v>
      </c>
      <c r="AG3526" s="9">
        <f t="shared" si="495"/>
        <v>72</v>
      </c>
      <c r="AH3526" s="44">
        <f t="shared" si="503"/>
        <v>6.7951591439237973E-6</v>
      </c>
      <c r="AI3526">
        <f>AA3526/'Totals and Drop Down Lists'!W$6*Inputs!E$37</f>
        <v>8516.2341423228954</v>
      </c>
      <c r="AJ3526">
        <f>AB3526/'Totals and Drop Down Lists'!X$6*Inputs!F$37</f>
        <v>2668.5040052158602</v>
      </c>
      <c r="AK3526">
        <f>AC3526/'Totals and Drop Down Lists'!Y$6*Inputs!G$37</f>
        <v>3889.4792939263571</v>
      </c>
      <c r="AL3526">
        <f>AD3526/'Totals and Drop Down Lists'!Z$6*Inputs!H$37</f>
        <v>4626.098232786474</v>
      </c>
      <c r="AM3526">
        <f>AE3526/'Totals and Drop Down Lists'!AA$6*Inputs!I$37</f>
        <v>1537.0104291648104</v>
      </c>
      <c r="AN3526">
        <f>AF3526/'Totals and Drop Down Lists'!AB$6*Inputs!J$37</f>
        <v>1536.6653718065452</v>
      </c>
      <c r="AO3526">
        <f>AG3526/'Totals and Drop Down Lists'!AC$6*Inputs!K$37</f>
        <v>1340.8974848945966</v>
      </c>
      <c r="AP3526">
        <f>AH3526/'Totals and Drop Down Lists'!AD$6*Inputs!L$37</f>
        <v>1599.1041833181373</v>
      </c>
      <c r="AQ3526">
        <f>IF(OR($D3526="51",$D3526="52",$D3526="61"),(AA3526/'Totals and Drop Down Lists'!W$4)*Inputs!E$38,0)</f>
        <v>0</v>
      </c>
      <c r="AR3526">
        <f>IF(OR($D3526="51",$D3526="52",$D3526="61"),(AB3526/'Totals and Drop Down Lists'!X$4)*Inputs!F$38,0)</f>
        <v>0</v>
      </c>
      <c r="AS3526">
        <f>IF(OR($D3526="51",$D3526="52",$D3526="61"),(AC3526/'Totals and Drop Down Lists'!Y$4)*Inputs!G$38,0)</f>
        <v>0</v>
      </c>
      <c r="AT3526">
        <f>IF(OR($D3526="51",$D3526="52",$D3526="61"),(AD3526/'Totals and Drop Down Lists'!Z$4)*Inputs!H$38,0)</f>
        <v>0</v>
      </c>
      <c r="AU3526">
        <f>IF(OR($D3526="51",$D3526="52",$D3526="61"),(AE3526/'Totals and Drop Down Lists'!AA$4)*Inputs!I$38,0)</f>
        <v>0</v>
      </c>
      <c r="AV3526">
        <f>IF(OR($D3526="51",$D3526="52",$D3526="61"),(AF3526/'Totals and Drop Down Lists'!AB$4)*Inputs!J$38,0)</f>
        <v>0</v>
      </c>
      <c r="AW3526">
        <f>IF(OR($D3526="51",$D3526="52",$D3526="61"),(AG3526/'Totals and Drop Down Lists'!AC$4)*Inputs!K$38,0)</f>
        <v>0</v>
      </c>
      <c r="AX3526">
        <f>IF(OR($D3526="51",$D3526="52",$D3526="61"),(AH3526/'Totals and Drop Down Lists'!AD$4)*Inputs!L$38,0)</f>
        <v>0</v>
      </c>
      <c r="AY3526">
        <f>IF(OR($D3526="51",$D3526="52",$D3526="61"),0,(AA3526/'Totals and Drop Down Lists'!W$5)*Inputs!E$39)</f>
        <v>0</v>
      </c>
      <c r="AZ3526">
        <f>IF(OR($D3526="51",$D3526="52",$D3526="61"),0,(AB3526/'Totals and Drop Down Lists'!X$5)*Inputs!F$39)</f>
        <v>0</v>
      </c>
      <c r="BA3526">
        <f>IF(OR($D3526="51",$D3526="52",$D3526="61"),0,(AC3526/'Totals and Drop Down Lists'!Y$5)*Inputs!G$39)</f>
        <v>0</v>
      </c>
      <c r="BB3526">
        <f>IF(OR($D3526="51",$D3526="52",$D3526="61"),0,(AD3526/'Totals and Drop Down Lists'!Z$5)*Inputs!H$39)</f>
        <v>0</v>
      </c>
      <c r="BC3526">
        <f>IF(OR($D3526="51",$D3526="52",$D3526="61"),0,(AE3526/'Totals and Drop Down Lists'!AA$5)*Inputs!I$39)</f>
        <v>0</v>
      </c>
      <c r="BD3526">
        <f>IF(OR($D3526="51",$D3526="52",$D3526="61"),0,(AF3526/'Totals and Drop Down Lists'!AB$5)*Inputs!J$39)</f>
        <v>0</v>
      </c>
      <c r="BE3526">
        <f>IF(OR($D3526="51",$D3526="52",$D3526="61"),0,(AG3526/'Totals and Drop Down Lists'!AC$5)*Inputs!K$39)</f>
        <v>0</v>
      </c>
      <c r="BF3526">
        <f>IF(OR($D3526="51",$D3526="52",$D3526="61"),0,(AH3526/'Totals and Drop Down Lists'!AD$5)*Inputs!L$39)</f>
        <v>0</v>
      </c>
      <c r="BG3526" s="10">
        <f t="shared" si="496"/>
        <v>25713.993143435677</v>
      </c>
    </row>
    <row r="3527" spans="1:59">
      <c r="A3527" s="1" t="s">
        <v>7679</v>
      </c>
      <c r="B3527" s="1" t="s">
        <v>5992</v>
      </c>
      <c r="C3527" s="1" t="s">
        <v>314</v>
      </c>
      <c r="D3527" s="1" t="s">
        <v>215</v>
      </c>
      <c r="E3527" s="1" t="s">
        <v>6293</v>
      </c>
      <c r="F3527" s="2">
        <v>408648</v>
      </c>
      <c r="G3527" s="2">
        <v>2085</v>
      </c>
      <c r="H3527" s="2">
        <v>176</v>
      </c>
      <c r="I3527" s="2">
        <v>45044</v>
      </c>
      <c r="J3527" s="2">
        <v>140882</v>
      </c>
      <c r="K3527" s="2">
        <v>31866</v>
      </c>
      <c r="L3527" s="2">
        <v>2120</v>
      </c>
      <c r="M3527" s="2">
        <v>689</v>
      </c>
      <c r="N3527" s="2">
        <v>325</v>
      </c>
      <c r="O3527" s="2">
        <v>1781</v>
      </c>
      <c r="P3527" s="2">
        <v>274</v>
      </c>
      <c r="Q3527" s="2">
        <v>144</v>
      </c>
      <c r="R3527" s="2">
        <v>877</v>
      </c>
      <c r="S3527" s="2">
        <v>32670300</v>
      </c>
      <c r="T3527" s="2">
        <v>1879877300</v>
      </c>
      <c r="U3527" s="2">
        <v>3236</v>
      </c>
      <c r="V3527" s="2">
        <v>1355</v>
      </c>
      <c r="W3527" s="2">
        <v>150</v>
      </c>
      <c r="X3527" s="2">
        <v>4781</v>
      </c>
      <c r="Y3527" s="2">
        <v>693</v>
      </c>
      <c r="Z3527" s="2">
        <v>2955</v>
      </c>
      <c r="AA3527" s="9">
        <f t="shared" si="497"/>
        <v>408648</v>
      </c>
      <c r="AB3527" s="9">
        <f t="shared" si="498"/>
        <v>42783</v>
      </c>
      <c r="AC3527" s="9">
        <f t="shared" si="499"/>
        <v>6210</v>
      </c>
      <c r="AD3527" s="9">
        <f t="shared" si="500"/>
        <v>877</v>
      </c>
      <c r="AE3527" s="44">
        <f t="shared" si="501"/>
        <v>5.033793332541802E-4</v>
      </c>
      <c r="AF3527" s="9">
        <f t="shared" si="502"/>
        <v>3276</v>
      </c>
      <c r="AG3527" s="9">
        <f t="shared" si="495"/>
        <v>3648</v>
      </c>
      <c r="AH3527" s="44">
        <f t="shared" si="503"/>
        <v>3.0702798289545434E-4</v>
      </c>
      <c r="AI3527">
        <f>AA3527/'Totals and Drop Down Lists'!W$6*Inputs!E$37</f>
        <v>370701.11310097645</v>
      </c>
      <c r="AJ3527">
        <f>AB3527/'Totals and Drop Down Lists'!X$6*Inputs!F$37</f>
        <v>140772.63483988919</v>
      </c>
      <c r="AK3527">
        <f>AC3527/'Totals and Drop Down Lists'!Y$6*Inputs!G$37</f>
        <v>40938.417653021483</v>
      </c>
      <c r="AL3527">
        <f>AD3527/'Totals and Drop Down Lists'!Z$6*Inputs!H$37</f>
        <v>7031.3486137846403</v>
      </c>
      <c r="AM3527">
        <f>AE3527/'Totals and Drop Down Lists'!AA$6*Inputs!I$37</f>
        <v>62665.366180658646</v>
      </c>
      <c r="AN3527">
        <f>AF3527/'Totals and Drop Down Lists'!AB$6*Inputs!J$37</f>
        <v>65378.126727769377</v>
      </c>
      <c r="AO3527">
        <f>AG3527/'Totals and Drop Down Lists'!AC$6*Inputs!K$37</f>
        <v>67938.805901326225</v>
      </c>
      <c r="AP3527">
        <f>AH3527/'Totals and Drop Down Lists'!AD$6*Inputs!L$37</f>
        <v>72252.867290514245</v>
      </c>
      <c r="AQ3527">
        <f>IF(OR($D3527="51",$D3527="52",$D3527="61"),(AA3527/'Totals and Drop Down Lists'!W$4)*Inputs!E$38,0)</f>
        <v>0</v>
      </c>
      <c r="AR3527">
        <f>IF(OR($D3527="51",$D3527="52",$D3527="61"),(AB3527/'Totals and Drop Down Lists'!X$4)*Inputs!F$38,0)</f>
        <v>0</v>
      </c>
      <c r="AS3527">
        <f>IF(OR($D3527="51",$D3527="52",$D3527="61"),(AC3527/'Totals and Drop Down Lists'!Y$4)*Inputs!G$38,0)</f>
        <v>0</v>
      </c>
      <c r="AT3527">
        <f>IF(OR($D3527="51",$D3527="52",$D3527="61"),(AD3527/'Totals and Drop Down Lists'!Z$4)*Inputs!H$38,0)</f>
        <v>0</v>
      </c>
      <c r="AU3527">
        <f>IF(OR($D3527="51",$D3527="52",$D3527="61"),(AE3527/'Totals and Drop Down Lists'!AA$4)*Inputs!I$38,0)</f>
        <v>0</v>
      </c>
      <c r="AV3527">
        <f>IF(OR($D3527="51",$D3527="52",$D3527="61"),(AF3527/'Totals and Drop Down Lists'!AB$4)*Inputs!J$38,0)</f>
        <v>0</v>
      </c>
      <c r="AW3527">
        <f>IF(OR($D3527="51",$D3527="52",$D3527="61"),(AG3527/'Totals and Drop Down Lists'!AC$4)*Inputs!K$38,0)</f>
        <v>0</v>
      </c>
      <c r="AX3527">
        <f>IF(OR($D3527="51",$D3527="52",$D3527="61"),(AH3527/'Totals and Drop Down Lists'!AD$4)*Inputs!L$38,0)</f>
        <v>0</v>
      </c>
      <c r="AY3527">
        <f>IF(OR($D3527="51",$D3527="52",$D3527="61"),0,(AA3527/'Totals and Drop Down Lists'!W$5)*Inputs!E$39)</f>
        <v>0</v>
      </c>
      <c r="AZ3527">
        <f>IF(OR($D3527="51",$D3527="52",$D3527="61"),0,(AB3527/'Totals and Drop Down Lists'!X$5)*Inputs!F$39)</f>
        <v>0</v>
      </c>
      <c r="BA3527">
        <f>IF(OR($D3527="51",$D3527="52",$D3527="61"),0,(AC3527/'Totals and Drop Down Lists'!Y$5)*Inputs!G$39)</f>
        <v>0</v>
      </c>
      <c r="BB3527">
        <f>IF(OR($D3527="51",$D3527="52",$D3527="61"),0,(AD3527/'Totals and Drop Down Lists'!Z$5)*Inputs!H$39)</f>
        <v>0</v>
      </c>
      <c r="BC3527">
        <f>IF(OR($D3527="51",$D3527="52",$D3527="61"),0,(AE3527/'Totals and Drop Down Lists'!AA$5)*Inputs!I$39)</f>
        <v>0</v>
      </c>
      <c r="BD3527">
        <f>IF(OR($D3527="51",$D3527="52",$D3527="61"),0,(AF3527/'Totals and Drop Down Lists'!AB$5)*Inputs!J$39)</f>
        <v>0</v>
      </c>
      <c r="BE3527">
        <f>IF(OR($D3527="51",$D3527="52",$D3527="61"),0,(AG3527/'Totals and Drop Down Lists'!AC$5)*Inputs!K$39)</f>
        <v>0</v>
      </c>
      <c r="BF3527">
        <f>IF(OR($D3527="51",$D3527="52",$D3527="61"),0,(AH3527/'Totals and Drop Down Lists'!AD$5)*Inputs!L$39)</f>
        <v>0</v>
      </c>
      <c r="BG3527" s="10">
        <f t="shared" si="496"/>
        <v>827678.68030794035</v>
      </c>
    </row>
    <row r="3528" spans="1:59">
      <c r="A3528" s="1" t="s">
        <v>7679</v>
      </c>
      <c r="B3528" s="1" t="s">
        <v>5992</v>
      </c>
      <c r="C3528" s="1" t="s">
        <v>658</v>
      </c>
      <c r="D3528" s="1" t="s">
        <v>25</v>
      </c>
      <c r="E3528" s="1" t="s">
        <v>6294</v>
      </c>
      <c r="F3528" s="2">
        <v>22029</v>
      </c>
      <c r="G3528" s="2">
        <v>112</v>
      </c>
      <c r="H3528" s="2">
        <v>0</v>
      </c>
      <c r="I3528" s="2">
        <v>3363</v>
      </c>
      <c r="J3528" s="2">
        <v>6820</v>
      </c>
      <c r="K3528" s="2">
        <v>1853</v>
      </c>
      <c r="L3528" s="2">
        <v>256</v>
      </c>
      <c r="M3528" s="2">
        <v>50</v>
      </c>
      <c r="N3528" s="2">
        <v>9</v>
      </c>
      <c r="O3528" s="2">
        <v>152</v>
      </c>
      <c r="P3528" s="2">
        <v>37</v>
      </c>
      <c r="Q3528" s="2">
        <v>63</v>
      </c>
      <c r="R3528" s="2">
        <v>312</v>
      </c>
      <c r="S3528" s="2">
        <v>1049600</v>
      </c>
      <c r="T3528" s="2">
        <v>84436900</v>
      </c>
      <c r="U3528" s="2">
        <v>90</v>
      </c>
      <c r="V3528" s="2">
        <v>115</v>
      </c>
      <c r="W3528" s="2">
        <v>0</v>
      </c>
      <c r="X3528" s="2">
        <v>295</v>
      </c>
      <c r="Y3528" s="2">
        <v>39</v>
      </c>
      <c r="Z3528" s="2">
        <v>160</v>
      </c>
      <c r="AA3528" s="9">
        <f t="shared" si="497"/>
        <v>22029</v>
      </c>
      <c r="AB3528" s="9">
        <f t="shared" si="498"/>
        <v>3251</v>
      </c>
      <c r="AC3528" s="9">
        <f t="shared" si="499"/>
        <v>879</v>
      </c>
      <c r="AD3528" s="9">
        <f t="shared" si="500"/>
        <v>312</v>
      </c>
      <c r="AE3528" s="44">
        <f t="shared" si="501"/>
        <v>3.5161083531872084E-5</v>
      </c>
      <c r="AF3528" s="9">
        <f t="shared" si="502"/>
        <v>180</v>
      </c>
      <c r="AG3528" s="9">
        <f t="shared" si="495"/>
        <v>199</v>
      </c>
      <c r="AH3528" s="44">
        <f t="shared" si="503"/>
        <v>2.0118481934354301E-5</v>
      </c>
      <c r="AI3528">
        <f>AA3528/'Totals and Drop Down Lists'!W$6*Inputs!E$37</f>
        <v>19983.396029104289</v>
      </c>
      <c r="AJ3528">
        <f>AB3528/'Totals and Drop Down Lists'!X$6*Inputs!F$37</f>
        <v>10697.048731142739</v>
      </c>
      <c r="AK3528">
        <f>AC3528/'Totals and Drop Down Lists'!Y$6*Inputs!G$37</f>
        <v>5794.6649141716407</v>
      </c>
      <c r="AL3528">
        <f>AD3528/'Totals and Drop Down Lists'!Z$6*Inputs!H$37</f>
        <v>2501.4603962380929</v>
      </c>
      <c r="AM3528">
        <f>AE3528/'Totals and Drop Down Lists'!AA$6*Inputs!I$37</f>
        <v>4377.1804467802767</v>
      </c>
      <c r="AN3528">
        <f>AF3528/'Totals and Drop Down Lists'!AB$6*Inputs!J$37</f>
        <v>3592.2047652620536</v>
      </c>
      <c r="AO3528">
        <f>AG3528/'Totals and Drop Down Lists'!AC$6*Inputs!K$37</f>
        <v>3706.0916596392321</v>
      </c>
      <c r="AP3528">
        <f>AH3528/'Totals and Drop Down Lists'!AD$6*Inputs!L$37</f>
        <v>4734.4805238305553</v>
      </c>
      <c r="AQ3528">
        <f>IF(OR($D3528="51",$D3528="52",$D3528="61"),(AA3528/'Totals and Drop Down Lists'!W$4)*Inputs!E$38,0)</f>
        <v>0</v>
      </c>
      <c r="AR3528">
        <f>IF(OR($D3528="51",$D3528="52",$D3528="61"),(AB3528/'Totals and Drop Down Lists'!X$4)*Inputs!F$38,0)</f>
        <v>0</v>
      </c>
      <c r="AS3528">
        <f>IF(OR($D3528="51",$D3528="52",$D3528="61"),(AC3528/'Totals and Drop Down Lists'!Y$4)*Inputs!G$38,0)</f>
        <v>0</v>
      </c>
      <c r="AT3528">
        <f>IF(OR($D3528="51",$D3528="52",$D3528="61"),(AD3528/'Totals and Drop Down Lists'!Z$4)*Inputs!H$38,0)</f>
        <v>0</v>
      </c>
      <c r="AU3528">
        <f>IF(OR($D3528="51",$D3528="52",$D3528="61"),(AE3528/'Totals and Drop Down Lists'!AA$4)*Inputs!I$38,0)</f>
        <v>0</v>
      </c>
      <c r="AV3528">
        <f>IF(OR($D3528="51",$D3528="52",$D3528="61"),(AF3528/'Totals and Drop Down Lists'!AB$4)*Inputs!J$38,0)</f>
        <v>0</v>
      </c>
      <c r="AW3528">
        <f>IF(OR($D3528="51",$D3528="52",$D3528="61"),(AG3528/'Totals and Drop Down Lists'!AC$4)*Inputs!K$38,0)</f>
        <v>0</v>
      </c>
      <c r="AX3528">
        <f>IF(OR($D3528="51",$D3528="52",$D3528="61"),(AH3528/'Totals and Drop Down Lists'!AD$4)*Inputs!L$38,0)</f>
        <v>0</v>
      </c>
      <c r="AY3528">
        <f>IF(OR($D3528="51",$D3528="52",$D3528="61"),0,(AA3528/'Totals and Drop Down Lists'!W$5)*Inputs!E$39)</f>
        <v>0</v>
      </c>
      <c r="AZ3528">
        <f>IF(OR($D3528="51",$D3528="52",$D3528="61"),0,(AB3528/'Totals and Drop Down Lists'!X$5)*Inputs!F$39)</f>
        <v>0</v>
      </c>
      <c r="BA3528">
        <f>IF(OR($D3528="51",$D3528="52",$D3528="61"),0,(AC3528/'Totals and Drop Down Lists'!Y$5)*Inputs!G$39)</f>
        <v>0</v>
      </c>
      <c r="BB3528">
        <f>IF(OR($D3528="51",$D3528="52",$D3528="61"),0,(AD3528/'Totals and Drop Down Lists'!Z$5)*Inputs!H$39)</f>
        <v>0</v>
      </c>
      <c r="BC3528">
        <f>IF(OR($D3528="51",$D3528="52",$D3528="61"),0,(AE3528/'Totals and Drop Down Lists'!AA$5)*Inputs!I$39)</f>
        <v>0</v>
      </c>
      <c r="BD3528">
        <f>IF(OR($D3528="51",$D3528="52",$D3528="61"),0,(AF3528/'Totals and Drop Down Lists'!AB$5)*Inputs!J$39)</f>
        <v>0</v>
      </c>
      <c r="BE3528">
        <f>IF(OR($D3528="51",$D3528="52",$D3528="61"),0,(AG3528/'Totals and Drop Down Lists'!AC$5)*Inputs!K$39)</f>
        <v>0</v>
      </c>
      <c r="BF3528">
        <f>IF(OR($D3528="51",$D3528="52",$D3528="61"),0,(AH3528/'Totals and Drop Down Lists'!AD$5)*Inputs!L$39)</f>
        <v>0</v>
      </c>
      <c r="BG3528" s="10">
        <f t="shared" si="496"/>
        <v>55386.527466168882</v>
      </c>
    </row>
    <row r="3529" spans="1:59">
      <c r="A3529" s="1" t="s">
        <v>7679</v>
      </c>
      <c r="B3529" s="1" t="s">
        <v>5992</v>
      </c>
      <c r="C3529" s="1" t="s">
        <v>2587</v>
      </c>
      <c r="D3529" s="1" t="s">
        <v>25</v>
      </c>
      <c r="E3529" s="1" t="s">
        <v>6295</v>
      </c>
      <c r="F3529" s="2">
        <v>12869</v>
      </c>
      <c r="G3529" s="2">
        <v>127</v>
      </c>
      <c r="H3529" s="2">
        <v>0</v>
      </c>
      <c r="I3529" s="2">
        <v>2605</v>
      </c>
      <c r="J3529" s="2">
        <v>4949</v>
      </c>
      <c r="K3529" s="2">
        <v>1278</v>
      </c>
      <c r="L3529" s="2">
        <v>78</v>
      </c>
      <c r="M3529" s="2">
        <v>7</v>
      </c>
      <c r="N3529" s="2">
        <v>0</v>
      </c>
      <c r="O3529" s="2">
        <v>75</v>
      </c>
      <c r="P3529" s="2">
        <v>9</v>
      </c>
      <c r="Q3529" s="2">
        <v>0</v>
      </c>
      <c r="R3529" s="2">
        <v>374</v>
      </c>
      <c r="S3529" s="2">
        <v>569300</v>
      </c>
      <c r="T3529" s="2">
        <v>40466400</v>
      </c>
      <c r="U3529" s="2">
        <v>199</v>
      </c>
      <c r="V3529" s="2">
        <v>190</v>
      </c>
      <c r="W3529" s="2">
        <v>75</v>
      </c>
      <c r="X3529" s="2">
        <v>355</v>
      </c>
      <c r="Y3529" s="2">
        <v>100</v>
      </c>
      <c r="Z3529" s="2">
        <v>169</v>
      </c>
      <c r="AA3529" s="9">
        <f t="shared" si="497"/>
        <v>12869</v>
      </c>
      <c r="AB3529" s="9">
        <f t="shared" si="498"/>
        <v>2478</v>
      </c>
      <c r="AC3529" s="9">
        <f t="shared" si="499"/>
        <v>543</v>
      </c>
      <c r="AD3529" s="9">
        <f t="shared" si="500"/>
        <v>374</v>
      </c>
      <c r="AE3529" s="44">
        <f t="shared" si="501"/>
        <v>2.3048360587046211E-5</v>
      </c>
      <c r="AF3529" s="9">
        <f t="shared" si="502"/>
        <v>90</v>
      </c>
      <c r="AG3529" s="9">
        <f t="shared" si="495"/>
        <v>269</v>
      </c>
      <c r="AH3529" s="44">
        <f t="shared" si="503"/>
        <v>2.5847394199745005E-5</v>
      </c>
      <c r="AI3529">
        <f>AA3529/'Totals and Drop Down Lists'!W$6*Inputs!E$37</f>
        <v>11673.989899611563</v>
      </c>
      <c r="AJ3529">
        <f>AB3529/'Totals and Drop Down Lists'!X$6*Inputs!F$37</f>
        <v>8153.5794388716413</v>
      </c>
      <c r="AK3529">
        <f>AC3529/'Totals and Drop Down Lists'!Y$6*Inputs!G$37</f>
        <v>3579.6394179695117</v>
      </c>
      <c r="AL3529">
        <f>AD3529/'Totals and Drop Down Lists'!Z$6*Inputs!H$37</f>
        <v>2998.5454749777141</v>
      </c>
      <c r="AM3529">
        <f>AE3529/'Totals and Drop Down Lists'!AA$6*Inputs!I$37</f>
        <v>2869.2754363075892</v>
      </c>
      <c r="AN3529">
        <f>AF3529/'Totals and Drop Down Lists'!AB$6*Inputs!J$37</f>
        <v>1796.1023826310268</v>
      </c>
      <c r="AO3529">
        <f>AG3529/'Totals and Drop Down Lists'!AC$6*Inputs!K$37</f>
        <v>5009.7419921756455</v>
      </c>
      <c r="AP3529">
        <f>AH3529/'Totals and Drop Down Lists'!AD$6*Inputs!L$37</f>
        <v>6082.6649261989241</v>
      </c>
      <c r="AQ3529">
        <f>IF(OR($D3529="51",$D3529="52",$D3529="61"),(AA3529/'Totals and Drop Down Lists'!W$4)*Inputs!E$38,0)</f>
        <v>0</v>
      </c>
      <c r="AR3529">
        <f>IF(OR($D3529="51",$D3529="52",$D3529="61"),(AB3529/'Totals and Drop Down Lists'!X$4)*Inputs!F$38,0)</f>
        <v>0</v>
      </c>
      <c r="AS3529">
        <f>IF(OR($D3529="51",$D3529="52",$D3529="61"),(AC3529/'Totals and Drop Down Lists'!Y$4)*Inputs!G$38,0)</f>
        <v>0</v>
      </c>
      <c r="AT3529">
        <f>IF(OR($D3529="51",$D3529="52",$D3529="61"),(AD3529/'Totals and Drop Down Lists'!Z$4)*Inputs!H$38,0)</f>
        <v>0</v>
      </c>
      <c r="AU3529">
        <f>IF(OR($D3529="51",$D3529="52",$D3529="61"),(AE3529/'Totals and Drop Down Lists'!AA$4)*Inputs!I$38,0)</f>
        <v>0</v>
      </c>
      <c r="AV3529">
        <f>IF(OR($D3529="51",$D3529="52",$D3529="61"),(AF3529/'Totals and Drop Down Lists'!AB$4)*Inputs!J$38,0)</f>
        <v>0</v>
      </c>
      <c r="AW3529">
        <f>IF(OR($D3529="51",$D3529="52",$D3529="61"),(AG3529/'Totals and Drop Down Lists'!AC$4)*Inputs!K$38,0)</f>
        <v>0</v>
      </c>
      <c r="AX3529">
        <f>IF(OR($D3529="51",$D3529="52",$D3529="61"),(AH3529/'Totals and Drop Down Lists'!AD$4)*Inputs!L$38,0)</f>
        <v>0</v>
      </c>
      <c r="AY3529">
        <f>IF(OR($D3529="51",$D3529="52",$D3529="61"),0,(AA3529/'Totals and Drop Down Lists'!W$5)*Inputs!E$39)</f>
        <v>0</v>
      </c>
      <c r="AZ3529">
        <f>IF(OR($D3529="51",$D3529="52",$D3529="61"),0,(AB3529/'Totals and Drop Down Lists'!X$5)*Inputs!F$39)</f>
        <v>0</v>
      </c>
      <c r="BA3529">
        <f>IF(OR($D3529="51",$D3529="52",$D3529="61"),0,(AC3529/'Totals and Drop Down Lists'!Y$5)*Inputs!G$39)</f>
        <v>0</v>
      </c>
      <c r="BB3529">
        <f>IF(OR($D3529="51",$D3529="52",$D3529="61"),0,(AD3529/'Totals and Drop Down Lists'!Z$5)*Inputs!H$39)</f>
        <v>0</v>
      </c>
      <c r="BC3529">
        <f>IF(OR($D3529="51",$D3529="52",$D3529="61"),0,(AE3529/'Totals and Drop Down Lists'!AA$5)*Inputs!I$39)</f>
        <v>0</v>
      </c>
      <c r="BD3529">
        <f>IF(OR($D3529="51",$D3529="52",$D3529="61"),0,(AF3529/'Totals and Drop Down Lists'!AB$5)*Inputs!J$39)</f>
        <v>0</v>
      </c>
      <c r="BE3529">
        <f>IF(OR($D3529="51",$D3529="52",$D3529="61"),0,(AG3529/'Totals and Drop Down Lists'!AC$5)*Inputs!K$39)</f>
        <v>0</v>
      </c>
      <c r="BF3529">
        <f>IF(OR($D3529="51",$D3529="52",$D3529="61"),0,(AH3529/'Totals and Drop Down Lists'!AD$5)*Inputs!L$39)</f>
        <v>0</v>
      </c>
      <c r="BG3529" s="10">
        <f t="shared" si="496"/>
        <v>42163.538968743611</v>
      </c>
    </row>
    <row r="3530" spans="1:59">
      <c r="A3530" s="1" t="s">
        <v>7679</v>
      </c>
      <c r="B3530" s="1" t="s">
        <v>5992</v>
      </c>
      <c r="C3530" s="1" t="s">
        <v>6296</v>
      </c>
      <c r="D3530" s="1" t="s">
        <v>25</v>
      </c>
      <c r="E3530" s="1" t="s">
        <v>6297</v>
      </c>
      <c r="F3530" s="2">
        <v>1182</v>
      </c>
      <c r="G3530" s="2">
        <v>32</v>
      </c>
      <c r="H3530" s="2">
        <v>0</v>
      </c>
      <c r="I3530" s="2">
        <v>300</v>
      </c>
      <c r="J3530" s="2">
        <v>433</v>
      </c>
      <c r="K3530" s="2">
        <v>146</v>
      </c>
      <c r="L3530" s="2">
        <v>2</v>
      </c>
      <c r="M3530" s="2">
        <v>0</v>
      </c>
      <c r="N3530" s="2">
        <v>0</v>
      </c>
      <c r="O3530" s="2">
        <v>18</v>
      </c>
      <c r="P3530" s="2">
        <v>0</v>
      </c>
      <c r="Q3530" s="2">
        <v>0</v>
      </c>
      <c r="R3530" s="2">
        <v>226</v>
      </c>
      <c r="S3530" s="2">
        <v>20100</v>
      </c>
      <c r="T3530" s="2">
        <v>4025700</v>
      </c>
      <c r="U3530" s="2">
        <v>21</v>
      </c>
      <c r="V3530" s="2">
        <v>12</v>
      </c>
      <c r="W3530" s="2">
        <v>10</v>
      </c>
      <c r="X3530" s="2">
        <v>12</v>
      </c>
      <c r="Y3530" s="2">
        <v>8</v>
      </c>
      <c r="Z3530" s="2">
        <v>8</v>
      </c>
      <c r="AA3530" s="9">
        <f t="shared" si="497"/>
        <v>1182</v>
      </c>
      <c r="AB3530" s="9">
        <f t="shared" si="498"/>
        <v>268</v>
      </c>
      <c r="AC3530" s="9">
        <f t="shared" si="499"/>
        <v>246</v>
      </c>
      <c r="AD3530" s="9">
        <f t="shared" si="500"/>
        <v>226</v>
      </c>
      <c r="AE3530" s="44">
        <f t="shared" si="501"/>
        <v>3.4380611840086867E-6</v>
      </c>
      <c r="AF3530" s="9">
        <f t="shared" si="502"/>
        <v>0</v>
      </c>
      <c r="AG3530" s="9">
        <f t="shared" si="495"/>
        <v>16</v>
      </c>
      <c r="AH3530" s="44">
        <f t="shared" si="503"/>
        <v>2.0074097463158239E-6</v>
      </c>
      <c r="AI3530">
        <f>AA3530/'Totals and Drop Down Lists'!W$6*Inputs!E$37</f>
        <v>1072.2399612511358</v>
      </c>
      <c r="AJ3530">
        <f>AB3530/'Totals and Drop Down Lists'!X$6*Inputs!F$37</f>
        <v>881.82376497885389</v>
      </c>
      <c r="AK3530">
        <f>AC3530/'Totals and Drop Down Lists'!Y$6*Inputs!G$37</f>
        <v>1621.7150954337012</v>
      </c>
      <c r="AL3530">
        <f>AD3530/'Totals and Drop Down Lists'!Z$6*Inputs!H$37</f>
        <v>1811.9552870186189</v>
      </c>
      <c r="AM3530">
        <f>AE3530/'Totals and Drop Down Lists'!AA$6*Inputs!I$37</f>
        <v>428.00200328968128</v>
      </c>
      <c r="AN3530">
        <f>AF3530/'Totals and Drop Down Lists'!AB$6*Inputs!J$37</f>
        <v>0</v>
      </c>
      <c r="AO3530">
        <f>AG3530/'Totals and Drop Down Lists'!AC$6*Inputs!K$37</f>
        <v>297.97721886546589</v>
      </c>
      <c r="AP3530">
        <f>AH3530/'Totals and Drop Down Lists'!AD$6*Inputs!L$37</f>
        <v>472.40355302607651</v>
      </c>
      <c r="AQ3530">
        <f>IF(OR($D3530="51",$D3530="52",$D3530="61"),(AA3530/'Totals and Drop Down Lists'!W$4)*Inputs!E$38,0)</f>
        <v>0</v>
      </c>
      <c r="AR3530">
        <f>IF(OR($D3530="51",$D3530="52",$D3530="61"),(AB3530/'Totals and Drop Down Lists'!X$4)*Inputs!F$38,0)</f>
        <v>0</v>
      </c>
      <c r="AS3530">
        <f>IF(OR($D3530="51",$D3530="52",$D3530="61"),(AC3530/'Totals and Drop Down Lists'!Y$4)*Inputs!G$38,0)</f>
        <v>0</v>
      </c>
      <c r="AT3530">
        <f>IF(OR($D3530="51",$D3530="52",$D3530="61"),(AD3530/'Totals and Drop Down Lists'!Z$4)*Inputs!H$38,0)</f>
        <v>0</v>
      </c>
      <c r="AU3530">
        <f>IF(OR($D3530="51",$D3530="52",$D3530="61"),(AE3530/'Totals and Drop Down Lists'!AA$4)*Inputs!I$38,0)</f>
        <v>0</v>
      </c>
      <c r="AV3530">
        <f>IF(OR($D3530="51",$D3530="52",$D3530="61"),(AF3530/'Totals and Drop Down Lists'!AB$4)*Inputs!J$38,0)</f>
        <v>0</v>
      </c>
      <c r="AW3530">
        <f>IF(OR($D3530="51",$D3530="52",$D3530="61"),(AG3530/'Totals and Drop Down Lists'!AC$4)*Inputs!K$38,0)</f>
        <v>0</v>
      </c>
      <c r="AX3530">
        <f>IF(OR($D3530="51",$D3530="52",$D3530="61"),(AH3530/'Totals and Drop Down Lists'!AD$4)*Inputs!L$38,0)</f>
        <v>0</v>
      </c>
      <c r="AY3530">
        <f>IF(OR($D3530="51",$D3530="52",$D3530="61"),0,(AA3530/'Totals and Drop Down Lists'!W$5)*Inputs!E$39)</f>
        <v>0</v>
      </c>
      <c r="AZ3530">
        <f>IF(OR($D3530="51",$D3530="52",$D3530="61"),0,(AB3530/'Totals and Drop Down Lists'!X$5)*Inputs!F$39)</f>
        <v>0</v>
      </c>
      <c r="BA3530">
        <f>IF(OR($D3530="51",$D3530="52",$D3530="61"),0,(AC3530/'Totals and Drop Down Lists'!Y$5)*Inputs!G$39)</f>
        <v>0</v>
      </c>
      <c r="BB3530">
        <f>IF(OR($D3530="51",$D3530="52",$D3530="61"),0,(AD3530/'Totals and Drop Down Lists'!Z$5)*Inputs!H$39)</f>
        <v>0</v>
      </c>
      <c r="BC3530">
        <f>IF(OR($D3530="51",$D3530="52",$D3530="61"),0,(AE3530/'Totals and Drop Down Lists'!AA$5)*Inputs!I$39)</f>
        <v>0</v>
      </c>
      <c r="BD3530">
        <f>IF(OR($D3530="51",$D3530="52",$D3530="61"),0,(AF3530/'Totals and Drop Down Lists'!AB$5)*Inputs!J$39)</f>
        <v>0</v>
      </c>
      <c r="BE3530">
        <f>IF(OR($D3530="51",$D3530="52",$D3530="61"),0,(AG3530/'Totals and Drop Down Lists'!AC$5)*Inputs!K$39)</f>
        <v>0</v>
      </c>
      <c r="BF3530">
        <f>IF(OR($D3530="51",$D3530="52",$D3530="61"),0,(AH3530/'Totals and Drop Down Lists'!AD$5)*Inputs!L$39)</f>
        <v>0</v>
      </c>
      <c r="BG3530" s="10">
        <f t="shared" si="496"/>
        <v>6586.1168838635331</v>
      </c>
    </row>
    <row r="3531" spans="1:59">
      <c r="A3531" s="1" t="s">
        <v>7679</v>
      </c>
      <c r="B3531" s="1" t="s">
        <v>5992</v>
      </c>
      <c r="C3531" s="1" t="s">
        <v>6298</v>
      </c>
      <c r="D3531" s="1" t="s">
        <v>25</v>
      </c>
      <c r="E3531" s="1" t="s">
        <v>6299</v>
      </c>
      <c r="F3531" s="2">
        <v>65085</v>
      </c>
      <c r="G3531" s="2">
        <v>2781</v>
      </c>
      <c r="H3531" s="2">
        <v>126</v>
      </c>
      <c r="I3531" s="2">
        <v>15174</v>
      </c>
      <c r="J3531" s="2">
        <v>23586</v>
      </c>
      <c r="K3531" s="2">
        <v>9872</v>
      </c>
      <c r="L3531" s="2">
        <v>323</v>
      </c>
      <c r="M3531" s="2">
        <v>109</v>
      </c>
      <c r="N3531" s="2">
        <v>65</v>
      </c>
      <c r="O3531" s="2">
        <v>369</v>
      </c>
      <c r="P3531" s="2">
        <v>46</v>
      </c>
      <c r="Q3531" s="2">
        <v>22</v>
      </c>
      <c r="R3531" s="2">
        <v>1423</v>
      </c>
      <c r="S3531" s="2">
        <v>6647500</v>
      </c>
      <c r="T3531" s="2">
        <v>340903000</v>
      </c>
      <c r="U3531" s="2">
        <v>938</v>
      </c>
      <c r="V3531" s="2">
        <v>689</v>
      </c>
      <c r="W3531" s="2">
        <v>183</v>
      </c>
      <c r="X3531" s="2">
        <v>2653</v>
      </c>
      <c r="Y3531" s="2">
        <v>283</v>
      </c>
      <c r="Z3531" s="2">
        <v>1799</v>
      </c>
      <c r="AA3531" s="9">
        <f t="shared" si="497"/>
        <v>65085</v>
      </c>
      <c r="AB3531" s="9">
        <f t="shared" si="498"/>
        <v>12267</v>
      </c>
      <c r="AC3531" s="9">
        <f t="shared" si="499"/>
        <v>2357</v>
      </c>
      <c r="AD3531" s="9">
        <f t="shared" si="500"/>
        <v>1423</v>
      </c>
      <c r="AE3531" s="44">
        <f t="shared" si="501"/>
        <v>2.88570402437604E-4</v>
      </c>
      <c r="AF3531" s="9">
        <f t="shared" si="502"/>
        <v>1781</v>
      </c>
      <c r="AG3531" s="9">
        <f t="shared" si="495"/>
        <v>2082</v>
      </c>
      <c r="AH3531" s="44">
        <f t="shared" si="503"/>
        <v>3.2425200033926358E-4</v>
      </c>
      <c r="AI3531">
        <f>AA3531/'Totals and Drop Down Lists'!W$6*Inputs!E$37</f>
        <v>59041.233399348705</v>
      </c>
      <c r="AJ3531">
        <f>AB3531/'Totals and Drop Down Lists'!X$6*Inputs!F$37</f>
        <v>40363.179570879103</v>
      </c>
      <c r="AK3531">
        <f>AC3531/'Totals and Drop Down Lists'!Y$6*Inputs!G$37</f>
        <v>15538.140162346481</v>
      </c>
      <c r="AL3531">
        <f>AD3531/'Totals and Drop Down Lists'!Z$6*Inputs!H$37</f>
        <v>11408.904307201305</v>
      </c>
      <c r="AM3531">
        <f>AE3531/'Totals and Drop Down Lists'!AA$6*Inputs!I$37</f>
        <v>35923.941932120062</v>
      </c>
      <c r="AN3531">
        <f>AF3531/'Totals and Drop Down Lists'!AB$6*Inputs!J$37</f>
        <v>35542.870482953986</v>
      </c>
      <c r="AO3531">
        <f>AG3531/'Totals and Drop Down Lists'!AC$6*Inputs!K$37</f>
        <v>38774.285604868746</v>
      </c>
      <c r="AP3531">
        <f>AH3531/'Totals and Drop Down Lists'!AD$6*Inputs!L$37</f>
        <v>76306.193749037106</v>
      </c>
      <c r="AQ3531">
        <f>IF(OR($D3531="51",$D3531="52",$D3531="61"),(AA3531/'Totals and Drop Down Lists'!W$4)*Inputs!E$38,0)</f>
        <v>0</v>
      </c>
      <c r="AR3531">
        <f>IF(OR($D3531="51",$D3531="52",$D3531="61"),(AB3531/'Totals and Drop Down Lists'!X$4)*Inputs!F$38,0)</f>
        <v>0</v>
      </c>
      <c r="AS3531">
        <f>IF(OR($D3531="51",$D3531="52",$D3531="61"),(AC3531/'Totals and Drop Down Lists'!Y$4)*Inputs!G$38,0)</f>
        <v>0</v>
      </c>
      <c r="AT3531">
        <f>IF(OR($D3531="51",$D3531="52",$D3531="61"),(AD3531/'Totals and Drop Down Lists'!Z$4)*Inputs!H$38,0)</f>
        <v>0</v>
      </c>
      <c r="AU3531">
        <f>IF(OR($D3531="51",$D3531="52",$D3531="61"),(AE3531/'Totals and Drop Down Lists'!AA$4)*Inputs!I$38,0)</f>
        <v>0</v>
      </c>
      <c r="AV3531">
        <f>IF(OR($D3531="51",$D3531="52",$D3531="61"),(AF3531/'Totals and Drop Down Lists'!AB$4)*Inputs!J$38,0)</f>
        <v>0</v>
      </c>
      <c r="AW3531">
        <f>IF(OR($D3531="51",$D3531="52",$D3531="61"),(AG3531/'Totals and Drop Down Lists'!AC$4)*Inputs!K$38,0)</f>
        <v>0</v>
      </c>
      <c r="AX3531">
        <f>IF(OR($D3531="51",$D3531="52",$D3531="61"),(AH3531/'Totals and Drop Down Lists'!AD$4)*Inputs!L$38,0)</f>
        <v>0</v>
      </c>
      <c r="AY3531">
        <f>IF(OR($D3531="51",$D3531="52",$D3531="61"),0,(AA3531/'Totals and Drop Down Lists'!W$5)*Inputs!E$39)</f>
        <v>0</v>
      </c>
      <c r="AZ3531">
        <f>IF(OR($D3531="51",$D3531="52",$D3531="61"),0,(AB3531/'Totals and Drop Down Lists'!X$5)*Inputs!F$39)</f>
        <v>0</v>
      </c>
      <c r="BA3531">
        <f>IF(OR($D3531="51",$D3531="52",$D3531="61"),0,(AC3531/'Totals and Drop Down Lists'!Y$5)*Inputs!G$39)</f>
        <v>0</v>
      </c>
      <c r="BB3531">
        <f>IF(OR($D3531="51",$D3531="52",$D3531="61"),0,(AD3531/'Totals and Drop Down Lists'!Z$5)*Inputs!H$39)</f>
        <v>0</v>
      </c>
      <c r="BC3531">
        <f>IF(OR($D3531="51",$D3531="52",$D3531="61"),0,(AE3531/'Totals and Drop Down Lists'!AA$5)*Inputs!I$39)</f>
        <v>0</v>
      </c>
      <c r="BD3531">
        <f>IF(OR($D3531="51",$D3531="52",$D3531="61"),0,(AF3531/'Totals and Drop Down Lists'!AB$5)*Inputs!J$39)</f>
        <v>0</v>
      </c>
      <c r="BE3531">
        <f>IF(OR($D3531="51",$D3531="52",$D3531="61"),0,(AG3531/'Totals and Drop Down Lists'!AC$5)*Inputs!K$39)</f>
        <v>0</v>
      </c>
      <c r="BF3531">
        <f>IF(OR($D3531="51",$D3531="52",$D3531="61"),0,(AH3531/'Totals and Drop Down Lists'!AD$5)*Inputs!L$39)</f>
        <v>0</v>
      </c>
      <c r="BG3531" s="10">
        <f t="shared" si="496"/>
        <v>312898.7492087555</v>
      </c>
    </row>
    <row r="3532" spans="1:59">
      <c r="A3532" s="1" t="s">
        <v>7679</v>
      </c>
      <c r="B3532" s="1" t="s">
        <v>5992</v>
      </c>
      <c r="C3532" s="1" t="s">
        <v>6300</v>
      </c>
      <c r="D3532" s="1" t="s">
        <v>25</v>
      </c>
      <c r="E3532" s="1" t="s">
        <v>6301</v>
      </c>
      <c r="F3532" s="2">
        <v>47883</v>
      </c>
      <c r="G3532" s="2">
        <v>518</v>
      </c>
      <c r="H3532" s="2">
        <v>30</v>
      </c>
      <c r="I3532" s="2">
        <v>9872</v>
      </c>
      <c r="J3532" s="2">
        <v>17466</v>
      </c>
      <c r="K3532" s="2">
        <v>5628</v>
      </c>
      <c r="L3532" s="2">
        <v>294</v>
      </c>
      <c r="M3532" s="2">
        <v>95</v>
      </c>
      <c r="N3532" s="2">
        <v>26</v>
      </c>
      <c r="O3532" s="2">
        <v>357</v>
      </c>
      <c r="P3532" s="2">
        <v>52</v>
      </c>
      <c r="Q3532" s="2">
        <v>11</v>
      </c>
      <c r="R3532" s="2">
        <v>1822</v>
      </c>
      <c r="S3532" s="2">
        <v>3462000</v>
      </c>
      <c r="T3532" s="2">
        <v>196822200</v>
      </c>
      <c r="U3532" s="2">
        <v>276</v>
      </c>
      <c r="V3532" s="2">
        <v>397</v>
      </c>
      <c r="W3532" s="2">
        <v>40</v>
      </c>
      <c r="X3532" s="2">
        <v>1196</v>
      </c>
      <c r="Y3532" s="2">
        <v>144</v>
      </c>
      <c r="Z3532" s="2">
        <v>807</v>
      </c>
      <c r="AA3532" s="9">
        <f t="shared" si="497"/>
        <v>47883</v>
      </c>
      <c r="AB3532" s="9">
        <f t="shared" si="498"/>
        <v>9324</v>
      </c>
      <c r="AC3532" s="9">
        <f t="shared" si="499"/>
        <v>2657</v>
      </c>
      <c r="AD3532" s="9">
        <f t="shared" si="500"/>
        <v>1822</v>
      </c>
      <c r="AE3532" s="44">
        <f t="shared" si="501"/>
        <v>1.2665154955083751E-4</v>
      </c>
      <c r="AF3532" s="9">
        <f t="shared" si="502"/>
        <v>759</v>
      </c>
      <c r="AG3532" s="9">
        <f t="shared" si="495"/>
        <v>951</v>
      </c>
      <c r="AH3532" s="44">
        <f t="shared" si="503"/>
        <v>1.1402294036701899E-4</v>
      </c>
      <c r="AI3532">
        <f>AA3532/'Totals and Drop Down Lists'!W$6*Inputs!E$37</f>
        <v>43436.604115556802</v>
      </c>
      <c r="AJ3532">
        <f>AB3532/'Totals and Drop Down Lists'!X$6*Inputs!F$37</f>
        <v>30679.5700920255</v>
      </c>
      <c r="AK3532">
        <f>AC3532/'Totals and Drop Down Lists'!Y$6*Inputs!G$37</f>
        <v>17515.84149824124</v>
      </c>
      <c r="AL3532">
        <f>AD3532/'Totals and Drop Down Lists'!Z$6*Inputs!H$37</f>
        <v>14607.887313928864</v>
      </c>
      <c r="AM3532">
        <f>AE3532/'Totals and Drop Down Lists'!AA$6*Inputs!I$37</f>
        <v>15766.769125468774</v>
      </c>
      <c r="AN3532">
        <f>AF3532/'Totals and Drop Down Lists'!AB$6*Inputs!J$37</f>
        <v>15147.130093521659</v>
      </c>
      <c r="AO3532">
        <f>AG3532/'Totals and Drop Down Lists'!AC$6*Inputs!K$37</f>
        <v>17711.02094631613</v>
      </c>
      <c r="AP3532">
        <f>AH3532/'Totals and Drop Down Lists'!AD$6*Inputs!L$37</f>
        <v>26833.008186155192</v>
      </c>
      <c r="AQ3532">
        <f>IF(OR($D3532="51",$D3532="52",$D3532="61"),(AA3532/'Totals and Drop Down Lists'!W$4)*Inputs!E$38,0)</f>
        <v>0</v>
      </c>
      <c r="AR3532">
        <f>IF(OR($D3532="51",$D3532="52",$D3532="61"),(AB3532/'Totals and Drop Down Lists'!X$4)*Inputs!F$38,0)</f>
        <v>0</v>
      </c>
      <c r="AS3532">
        <f>IF(OR($D3532="51",$D3532="52",$D3532="61"),(AC3532/'Totals and Drop Down Lists'!Y$4)*Inputs!G$38,0)</f>
        <v>0</v>
      </c>
      <c r="AT3532">
        <f>IF(OR($D3532="51",$D3532="52",$D3532="61"),(AD3532/'Totals and Drop Down Lists'!Z$4)*Inputs!H$38,0)</f>
        <v>0</v>
      </c>
      <c r="AU3532">
        <f>IF(OR($D3532="51",$D3532="52",$D3532="61"),(AE3532/'Totals and Drop Down Lists'!AA$4)*Inputs!I$38,0)</f>
        <v>0</v>
      </c>
      <c r="AV3532">
        <f>IF(OR($D3532="51",$D3532="52",$D3532="61"),(AF3532/'Totals and Drop Down Lists'!AB$4)*Inputs!J$38,0)</f>
        <v>0</v>
      </c>
      <c r="AW3532">
        <f>IF(OR($D3532="51",$D3532="52",$D3532="61"),(AG3532/'Totals and Drop Down Lists'!AC$4)*Inputs!K$38,0)</f>
        <v>0</v>
      </c>
      <c r="AX3532">
        <f>IF(OR($D3532="51",$D3532="52",$D3532="61"),(AH3532/'Totals and Drop Down Lists'!AD$4)*Inputs!L$38,0)</f>
        <v>0</v>
      </c>
      <c r="AY3532">
        <f>IF(OR($D3532="51",$D3532="52",$D3532="61"),0,(AA3532/'Totals and Drop Down Lists'!W$5)*Inputs!E$39)</f>
        <v>0</v>
      </c>
      <c r="AZ3532">
        <f>IF(OR($D3532="51",$D3532="52",$D3532="61"),0,(AB3532/'Totals and Drop Down Lists'!X$5)*Inputs!F$39)</f>
        <v>0</v>
      </c>
      <c r="BA3532">
        <f>IF(OR($D3532="51",$D3532="52",$D3532="61"),0,(AC3532/'Totals and Drop Down Lists'!Y$5)*Inputs!G$39)</f>
        <v>0</v>
      </c>
      <c r="BB3532">
        <f>IF(OR($D3532="51",$D3532="52",$D3532="61"),0,(AD3532/'Totals and Drop Down Lists'!Z$5)*Inputs!H$39)</f>
        <v>0</v>
      </c>
      <c r="BC3532">
        <f>IF(OR($D3532="51",$D3532="52",$D3532="61"),0,(AE3532/'Totals and Drop Down Lists'!AA$5)*Inputs!I$39)</f>
        <v>0</v>
      </c>
      <c r="BD3532">
        <f>IF(OR($D3532="51",$D3532="52",$D3532="61"),0,(AF3532/'Totals and Drop Down Lists'!AB$5)*Inputs!J$39)</f>
        <v>0</v>
      </c>
      <c r="BE3532">
        <f>IF(OR($D3532="51",$D3532="52",$D3532="61"),0,(AG3532/'Totals and Drop Down Lists'!AC$5)*Inputs!K$39)</f>
        <v>0</v>
      </c>
      <c r="BF3532">
        <f>IF(OR($D3532="51",$D3532="52",$D3532="61"),0,(AH3532/'Totals and Drop Down Lists'!AD$5)*Inputs!L$39)</f>
        <v>0</v>
      </c>
      <c r="BG3532" s="10">
        <f t="shared" si="496"/>
        <v>181697.83137121418</v>
      </c>
    </row>
    <row r="3533" spans="1:59">
      <c r="A3533" s="1" t="s">
        <v>7679</v>
      </c>
      <c r="B3533" s="1" t="s">
        <v>5992</v>
      </c>
      <c r="C3533" s="1" t="s">
        <v>1679</v>
      </c>
      <c r="D3533" s="1" t="s">
        <v>25</v>
      </c>
      <c r="E3533" s="1" t="s">
        <v>6302</v>
      </c>
      <c r="F3533" s="2">
        <v>14340</v>
      </c>
      <c r="G3533" s="2">
        <v>70</v>
      </c>
      <c r="H3533" s="2">
        <v>0</v>
      </c>
      <c r="I3533" s="2">
        <v>2238</v>
      </c>
      <c r="J3533" s="2">
        <v>4865</v>
      </c>
      <c r="K3533" s="2">
        <v>1128</v>
      </c>
      <c r="L3533" s="2">
        <v>123</v>
      </c>
      <c r="M3533" s="2">
        <v>0</v>
      </c>
      <c r="N3533" s="2">
        <v>19</v>
      </c>
      <c r="O3533" s="2">
        <v>3</v>
      </c>
      <c r="P3533" s="2">
        <v>0</v>
      </c>
      <c r="Q3533" s="2">
        <v>0</v>
      </c>
      <c r="R3533" s="2">
        <v>292</v>
      </c>
      <c r="S3533" s="2">
        <v>333000</v>
      </c>
      <c r="T3533" s="2">
        <v>29495900</v>
      </c>
      <c r="U3533" s="2">
        <v>139</v>
      </c>
      <c r="V3533" s="2">
        <v>165</v>
      </c>
      <c r="W3533" s="2">
        <v>10</v>
      </c>
      <c r="X3533" s="2">
        <v>230</v>
      </c>
      <c r="Y3533" s="2">
        <v>30</v>
      </c>
      <c r="Z3533" s="2">
        <v>24</v>
      </c>
      <c r="AA3533" s="9">
        <f t="shared" si="497"/>
        <v>14340</v>
      </c>
      <c r="AB3533" s="9">
        <f t="shared" si="498"/>
        <v>2168</v>
      </c>
      <c r="AC3533" s="9">
        <f t="shared" si="499"/>
        <v>437</v>
      </c>
      <c r="AD3533" s="9">
        <f t="shared" si="500"/>
        <v>292</v>
      </c>
      <c r="AE3533" s="44">
        <f t="shared" si="501"/>
        <v>1.8265482148163248E-5</v>
      </c>
      <c r="AF3533" s="9">
        <f t="shared" si="502"/>
        <v>55</v>
      </c>
      <c r="AG3533" s="9">
        <f t="shared" si="495"/>
        <v>54</v>
      </c>
      <c r="AH3533" s="44">
        <f t="shared" si="503"/>
        <v>4.6587681869787548E-6</v>
      </c>
      <c r="AI3533">
        <f>AA3533/'Totals and Drop Down Lists'!W$6*Inputs!E$37</f>
        <v>13008.393438529009</v>
      </c>
      <c r="AJ3533">
        <f>AB3533/'Totals and Drop Down Lists'!X$6*Inputs!F$37</f>
        <v>7133.5594122169978</v>
      </c>
      <c r="AK3533">
        <f>AC3533/'Totals and Drop Down Lists'!Y$6*Inputs!G$37</f>
        <v>2880.8516126200302</v>
      </c>
      <c r="AL3533">
        <f>AD3533/'Totals and Drop Down Lists'!Z$6*Inputs!H$37</f>
        <v>2341.1103708382152</v>
      </c>
      <c r="AM3533">
        <f>AE3533/'Totals and Drop Down Lists'!AA$6*Inputs!I$37</f>
        <v>2273.8580066078393</v>
      </c>
      <c r="AN3533">
        <f>AF3533/'Totals and Drop Down Lists'!AB$6*Inputs!J$37</f>
        <v>1097.6181227189609</v>
      </c>
      <c r="AO3533">
        <f>AG3533/'Totals and Drop Down Lists'!AC$6*Inputs!K$37</f>
        <v>1005.6731136709475</v>
      </c>
      <c r="AP3533">
        <f>AH3533/'Totals and Drop Down Lists'!AD$6*Inputs!L$37</f>
        <v>1096.3474937255603</v>
      </c>
      <c r="AQ3533">
        <f>IF(OR($D3533="51",$D3533="52",$D3533="61"),(AA3533/'Totals and Drop Down Lists'!W$4)*Inputs!E$38,0)</f>
        <v>0</v>
      </c>
      <c r="AR3533">
        <f>IF(OR($D3533="51",$D3533="52",$D3533="61"),(AB3533/'Totals and Drop Down Lists'!X$4)*Inputs!F$38,0)</f>
        <v>0</v>
      </c>
      <c r="AS3533">
        <f>IF(OR($D3533="51",$D3533="52",$D3533="61"),(AC3533/'Totals and Drop Down Lists'!Y$4)*Inputs!G$38,0)</f>
        <v>0</v>
      </c>
      <c r="AT3533">
        <f>IF(OR($D3533="51",$D3533="52",$D3533="61"),(AD3533/'Totals and Drop Down Lists'!Z$4)*Inputs!H$38,0)</f>
        <v>0</v>
      </c>
      <c r="AU3533">
        <f>IF(OR($D3533="51",$D3533="52",$D3533="61"),(AE3533/'Totals and Drop Down Lists'!AA$4)*Inputs!I$38,0)</f>
        <v>0</v>
      </c>
      <c r="AV3533">
        <f>IF(OR($D3533="51",$D3533="52",$D3533="61"),(AF3533/'Totals and Drop Down Lists'!AB$4)*Inputs!J$38,0)</f>
        <v>0</v>
      </c>
      <c r="AW3533">
        <f>IF(OR($D3533="51",$D3533="52",$D3533="61"),(AG3533/'Totals and Drop Down Lists'!AC$4)*Inputs!K$38,0)</f>
        <v>0</v>
      </c>
      <c r="AX3533">
        <f>IF(OR($D3533="51",$D3533="52",$D3533="61"),(AH3533/'Totals and Drop Down Lists'!AD$4)*Inputs!L$38,0)</f>
        <v>0</v>
      </c>
      <c r="AY3533">
        <f>IF(OR($D3533="51",$D3533="52",$D3533="61"),0,(AA3533/'Totals and Drop Down Lists'!W$5)*Inputs!E$39)</f>
        <v>0</v>
      </c>
      <c r="AZ3533">
        <f>IF(OR($D3533="51",$D3533="52",$D3533="61"),0,(AB3533/'Totals and Drop Down Lists'!X$5)*Inputs!F$39)</f>
        <v>0</v>
      </c>
      <c r="BA3533">
        <f>IF(OR($D3533="51",$D3533="52",$D3533="61"),0,(AC3533/'Totals and Drop Down Lists'!Y$5)*Inputs!G$39)</f>
        <v>0</v>
      </c>
      <c r="BB3533">
        <f>IF(OR($D3533="51",$D3533="52",$D3533="61"),0,(AD3533/'Totals and Drop Down Lists'!Z$5)*Inputs!H$39)</f>
        <v>0</v>
      </c>
      <c r="BC3533">
        <f>IF(OR($D3533="51",$D3533="52",$D3533="61"),0,(AE3533/'Totals and Drop Down Lists'!AA$5)*Inputs!I$39)</f>
        <v>0</v>
      </c>
      <c r="BD3533">
        <f>IF(OR($D3533="51",$D3533="52",$D3533="61"),0,(AF3533/'Totals and Drop Down Lists'!AB$5)*Inputs!J$39)</f>
        <v>0</v>
      </c>
      <c r="BE3533">
        <f>IF(OR($D3533="51",$D3533="52",$D3533="61"),0,(AG3533/'Totals and Drop Down Lists'!AC$5)*Inputs!K$39)</f>
        <v>0</v>
      </c>
      <c r="BF3533">
        <f>IF(OR($D3533="51",$D3533="52",$D3533="61"),0,(AH3533/'Totals and Drop Down Lists'!AD$5)*Inputs!L$39)</f>
        <v>0</v>
      </c>
      <c r="BG3533" s="10">
        <f t="shared" si="496"/>
        <v>30837.411570927554</v>
      </c>
    </row>
    <row r="3534" spans="1:59">
      <c r="A3534" s="1" t="s">
        <v>7679</v>
      </c>
      <c r="B3534" s="1" t="s">
        <v>5992</v>
      </c>
      <c r="C3534" s="1" t="s">
        <v>6303</v>
      </c>
      <c r="D3534" s="1" t="s">
        <v>25</v>
      </c>
      <c r="E3534" s="1" t="s">
        <v>6304</v>
      </c>
      <c r="F3534" s="2">
        <v>15087</v>
      </c>
      <c r="G3534" s="2">
        <v>80</v>
      </c>
      <c r="H3534" s="2">
        <v>0</v>
      </c>
      <c r="I3534" s="2">
        <v>2693</v>
      </c>
      <c r="J3534" s="2">
        <v>5527</v>
      </c>
      <c r="K3534" s="2">
        <v>1677</v>
      </c>
      <c r="L3534" s="2">
        <v>26</v>
      </c>
      <c r="M3534" s="2">
        <v>7</v>
      </c>
      <c r="N3534" s="2">
        <v>0</v>
      </c>
      <c r="O3534" s="2">
        <v>35</v>
      </c>
      <c r="P3534" s="2">
        <v>0</v>
      </c>
      <c r="Q3534" s="2">
        <v>20</v>
      </c>
      <c r="R3534" s="2">
        <v>970</v>
      </c>
      <c r="S3534" s="2">
        <v>780900</v>
      </c>
      <c r="T3534" s="2">
        <v>50076300</v>
      </c>
      <c r="U3534" s="2">
        <v>198</v>
      </c>
      <c r="V3534" s="2">
        <v>229</v>
      </c>
      <c r="W3534" s="2">
        <v>35</v>
      </c>
      <c r="X3534" s="2">
        <v>497</v>
      </c>
      <c r="Y3534" s="2">
        <v>89</v>
      </c>
      <c r="Z3534" s="2">
        <v>168</v>
      </c>
      <c r="AA3534" s="9">
        <f t="shared" si="497"/>
        <v>15087</v>
      </c>
      <c r="AB3534" s="9">
        <f t="shared" si="498"/>
        <v>2613</v>
      </c>
      <c r="AC3534" s="9">
        <f t="shared" si="499"/>
        <v>1058</v>
      </c>
      <c r="AD3534" s="9">
        <f t="shared" si="500"/>
        <v>970</v>
      </c>
      <c r="AE3534" s="44">
        <f t="shared" si="501"/>
        <v>3.5536319556961682E-5</v>
      </c>
      <c r="AF3534" s="9">
        <f t="shared" si="502"/>
        <v>233</v>
      </c>
      <c r="AG3534" s="9">
        <f t="shared" si="495"/>
        <v>257</v>
      </c>
      <c r="AH3534" s="44">
        <f t="shared" si="503"/>
        <v>2.901534960025599E-5</v>
      </c>
      <c r="AI3534">
        <f>AA3534/'Totals and Drop Down Lists'!W$6*Inputs!E$37</f>
        <v>13686.027322669954</v>
      </c>
      <c r="AJ3534">
        <f>AB3534/'Totals and Drop Down Lists'!X$6*Inputs!F$37</f>
        <v>8597.7817085438255</v>
      </c>
      <c r="AK3534">
        <f>AC3534/'Totals and Drop Down Lists'!Y$6*Inputs!G$37</f>
        <v>6974.693377922179</v>
      </c>
      <c r="AL3534">
        <f>AD3534/'Totals and Drop Down Lists'!Z$6*Inputs!H$37</f>
        <v>7776.976231894072</v>
      </c>
      <c r="AM3534">
        <f>AE3534/'Totals and Drop Down Lists'!AA$6*Inputs!I$37</f>
        <v>4423.893335774751</v>
      </c>
      <c r="AN3534">
        <f>AF3534/'Totals and Drop Down Lists'!AB$6*Inputs!J$37</f>
        <v>4649.9095017003256</v>
      </c>
      <c r="AO3534">
        <f>AG3534/'Totals and Drop Down Lists'!AC$6*Inputs!K$37</f>
        <v>4786.2590780265464</v>
      </c>
      <c r="AP3534">
        <f>AH3534/'Totals and Drop Down Lists'!AD$6*Inputs!L$37</f>
        <v>6828.1795824748269</v>
      </c>
      <c r="AQ3534">
        <f>IF(OR($D3534="51",$D3534="52",$D3534="61"),(AA3534/'Totals and Drop Down Lists'!W$4)*Inputs!E$38,0)</f>
        <v>0</v>
      </c>
      <c r="AR3534">
        <f>IF(OR($D3534="51",$D3534="52",$D3534="61"),(AB3534/'Totals and Drop Down Lists'!X$4)*Inputs!F$38,0)</f>
        <v>0</v>
      </c>
      <c r="AS3534">
        <f>IF(OR($D3534="51",$D3534="52",$D3534="61"),(AC3534/'Totals and Drop Down Lists'!Y$4)*Inputs!G$38,0)</f>
        <v>0</v>
      </c>
      <c r="AT3534">
        <f>IF(OR($D3534="51",$D3534="52",$D3534="61"),(AD3534/'Totals and Drop Down Lists'!Z$4)*Inputs!H$38,0)</f>
        <v>0</v>
      </c>
      <c r="AU3534">
        <f>IF(OR($D3534="51",$D3534="52",$D3534="61"),(AE3534/'Totals and Drop Down Lists'!AA$4)*Inputs!I$38,0)</f>
        <v>0</v>
      </c>
      <c r="AV3534">
        <f>IF(OR($D3534="51",$D3534="52",$D3534="61"),(AF3534/'Totals and Drop Down Lists'!AB$4)*Inputs!J$38,0)</f>
        <v>0</v>
      </c>
      <c r="AW3534">
        <f>IF(OR($D3534="51",$D3534="52",$D3534="61"),(AG3534/'Totals and Drop Down Lists'!AC$4)*Inputs!K$38,0)</f>
        <v>0</v>
      </c>
      <c r="AX3534">
        <f>IF(OR($D3534="51",$D3534="52",$D3534="61"),(AH3534/'Totals and Drop Down Lists'!AD$4)*Inputs!L$38,0)</f>
        <v>0</v>
      </c>
      <c r="AY3534">
        <f>IF(OR($D3534="51",$D3534="52",$D3534="61"),0,(AA3534/'Totals and Drop Down Lists'!W$5)*Inputs!E$39)</f>
        <v>0</v>
      </c>
      <c r="AZ3534">
        <f>IF(OR($D3534="51",$D3534="52",$D3534="61"),0,(AB3534/'Totals and Drop Down Lists'!X$5)*Inputs!F$39)</f>
        <v>0</v>
      </c>
      <c r="BA3534">
        <f>IF(OR($D3534="51",$D3534="52",$D3534="61"),0,(AC3534/'Totals and Drop Down Lists'!Y$5)*Inputs!G$39)</f>
        <v>0</v>
      </c>
      <c r="BB3534">
        <f>IF(OR($D3534="51",$D3534="52",$D3534="61"),0,(AD3534/'Totals and Drop Down Lists'!Z$5)*Inputs!H$39)</f>
        <v>0</v>
      </c>
      <c r="BC3534">
        <f>IF(OR($D3534="51",$D3534="52",$D3534="61"),0,(AE3534/'Totals and Drop Down Lists'!AA$5)*Inputs!I$39)</f>
        <v>0</v>
      </c>
      <c r="BD3534">
        <f>IF(OR($D3534="51",$D3534="52",$D3534="61"),0,(AF3534/'Totals and Drop Down Lists'!AB$5)*Inputs!J$39)</f>
        <v>0</v>
      </c>
      <c r="BE3534">
        <f>IF(OR($D3534="51",$D3534="52",$D3534="61"),0,(AG3534/'Totals and Drop Down Lists'!AC$5)*Inputs!K$39)</f>
        <v>0</v>
      </c>
      <c r="BF3534">
        <f>IF(OR($D3534="51",$D3534="52",$D3534="61"),0,(AH3534/'Totals and Drop Down Lists'!AD$5)*Inputs!L$39)</f>
        <v>0</v>
      </c>
      <c r="BG3534" s="10">
        <f t="shared" si="496"/>
        <v>57723.72013900648</v>
      </c>
    </row>
    <row r="3535" spans="1:59">
      <c r="A3535" s="1" t="s">
        <v>7679</v>
      </c>
      <c r="B3535" s="1" t="s">
        <v>5992</v>
      </c>
      <c r="C3535" s="1" t="s">
        <v>6305</v>
      </c>
      <c r="D3535" s="1" t="s">
        <v>58</v>
      </c>
      <c r="E3535" s="1" t="s">
        <v>6306</v>
      </c>
      <c r="F3535" s="2">
        <v>35264</v>
      </c>
      <c r="G3535" s="2">
        <v>152</v>
      </c>
      <c r="H3535" s="2">
        <v>30</v>
      </c>
      <c r="I3535" s="2">
        <v>7304</v>
      </c>
      <c r="J3535" s="2">
        <v>12174</v>
      </c>
      <c r="K3535" s="2">
        <v>3569</v>
      </c>
      <c r="L3535" s="2">
        <v>253</v>
      </c>
      <c r="M3535" s="2">
        <v>73</v>
      </c>
      <c r="N3535" s="2">
        <v>45</v>
      </c>
      <c r="O3535" s="2">
        <v>310</v>
      </c>
      <c r="P3535" s="2">
        <v>110</v>
      </c>
      <c r="Q3535" s="2">
        <v>0</v>
      </c>
      <c r="R3535" s="2">
        <v>945</v>
      </c>
      <c r="S3535" s="2">
        <v>2259400</v>
      </c>
      <c r="T3535" s="2">
        <v>147450400</v>
      </c>
      <c r="U3535" s="2">
        <v>489</v>
      </c>
      <c r="V3535" s="2">
        <v>264</v>
      </c>
      <c r="W3535" s="2">
        <v>25</v>
      </c>
      <c r="X3535" s="2">
        <v>664</v>
      </c>
      <c r="Y3535" s="2">
        <v>94</v>
      </c>
      <c r="Z3535" s="2">
        <v>278</v>
      </c>
      <c r="AA3535" s="9">
        <f t="shared" si="497"/>
        <v>35264</v>
      </c>
      <c r="AB3535" s="9">
        <f t="shared" si="498"/>
        <v>7122</v>
      </c>
      <c r="AC3535" s="9">
        <f t="shared" si="499"/>
        <v>1736</v>
      </c>
      <c r="AD3535" s="9">
        <f t="shared" si="500"/>
        <v>945</v>
      </c>
      <c r="AE3535" s="44">
        <f t="shared" si="501"/>
        <v>7.3072772321611294E-5</v>
      </c>
      <c r="AF3535" s="9">
        <f t="shared" si="502"/>
        <v>375</v>
      </c>
      <c r="AG3535" s="9">
        <f t="shared" si="495"/>
        <v>372</v>
      </c>
      <c r="AH3535" s="44">
        <f t="shared" si="503"/>
        <v>4.0579554675316459E-5</v>
      </c>
      <c r="AI3535">
        <f>AA3535/'Totals and Drop Down Lists'!W$6*Inputs!E$37</f>
        <v>31989.399317732699</v>
      </c>
      <c r="AJ3535">
        <f>AB3535/'Totals and Drop Down Lists'!X$6*Inputs!F$37</f>
        <v>23434.137515594768</v>
      </c>
      <c r="AK3535">
        <f>AC3535/'Totals and Drop Down Lists'!Y$6*Inputs!G$37</f>
        <v>11444.298397044331</v>
      </c>
      <c r="AL3535">
        <f>AD3535/'Totals and Drop Down Lists'!Z$6*Inputs!H$37</f>
        <v>7576.538700144225</v>
      </c>
      <c r="AM3535">
        <f>AE3535/'Totals and Drop Down Lists'!AA$6*Inputs!I$37</f>
        <v>9096.7819552048386</v>
      </c>
      <c r="AN3535">
        <f>AF3535/'Totals and Drop Down Lists'!AB$6*Inputs!J$37</f>
        <v>7483.7599276292776</v>
      </c>
      <c r="AO3535">
        <f>AG3535/'Totals and Drop Down Lists'!AC$6*Inputs!K$37</f>
        <v>6927.9703386220826</v>
      </c>
      <c r="AP3535">
        <f>AH3535/'Totals and Drop Down Lists'!AD$6*Inputs!L$37</f>
        <v>9549.5829110214163</v>
      </c>
      <c r="AQ3535">
        <f>IF(OR($D3535="51",$D3535="52",$D3535="61"),(AA3535/'Totals and Drop Down Lists'!W$4)*Inputs!E$38,0)</f>
        <v>0</v>
      </c>
      <c r="AR3535">
        <f>IF(OR($D3535="51",$D3535="52",$D3535="61"),(AB3535/'Totals and Drop Down Lists'!X$4)*Inputs!F$38,0)</f>
        <v>0</v>
      </c>
      <c r="AS3535">
        <f>IF(OR($D3535="51",$D3535="52",$D3535="61"),(AC3535/'Totals and Drop Down Lists'!Y$4)*Inputs!G$38,0)</f>
        <v>0</v>
      </c>
      <c r="AT3535">
        <f>IF(OR($D3535="51",$D3535="52",$D3535="61"),(AD3535/'Totals and Drop Down Lists'!Z$4)*Inputs!H$38,0)</f>
        <v>0</v>
      </c>
      <c r="AU3535">
        <f>IF(OR($D3535="51",$D3535="52",$D3535="61"),(AE3535/'Totals and Drop Down Lists'!AA$4)*Inputs!I$38,0)</f>
        <v>0</v>
      </c>
      <c r="AV3535">
        <f>IF(OR($D3535="51",$D3535="52",$D3535="61"),(AF3535/'Totals and Drop Down Lists'!AB$4)*Inputs!J$38,0)</f>
        <v>0</v>
      </c>
      <c r="AW3535">
        <f>IF(OR($D3535="51",$D3535="52",$D3535="61"),(AG3535/'Totals and Drop Down Lists'!AC$4)*Inputs!K$38,0)</f>
        <v>0</v>
      </c>
      <c r="AX3535">
        <f>IF(OR($D3535="51",$D3535="52",$D3535="61"),(AH3535/'Totals and Drop Down Lists'!AD$4)*Inputs!L$38,0)</f>
        <v>0</v>
      </c>
      <c r="AY3535">
        <f>IF(OR($D3535="51",$D3535="52",$D3535="61"),0,(AA3535/'Totals and Drop Down Lists'!W$5)*Inputs!E$39)</f>
        <v>0</v>
      </c>
      <c r="AZ3535">
        <f>IF(OR($D3535="51",$D3535="52",$D3535="61"),0,(AB3535/'Totals and Drop Down Lists'!X$5)*Inputs!F$39)</f>
        <v>0</v>
      </c>
      <c r="BA3535">
        <f>IF(OR($D3535="51",$D3535="52",$D3535="61"),0,(AC3535/'Totals and Drop Down Lists'!Y$5)*Inputs!G$39)</f>
        <v>0</v>
      </c>
      <c r="BB3535">
        <f>IF(OR($D3535="51",$D3535="52",$D3535="61"),0,(AD3535/'Totals and Drop Down Lists'!Z$5)*Inputs!H$39)</f>
        <v>0</v>
      </c>
      <c r="BC3535">
        <f>IF(OR($D3535="51",$D3535="52",$D3535="61"),0,(AE3535/'Totals and Drop Down Lists'!AA$5)*Inputs!I$39)</f>
        <v>0</v>
      </c>
      <c r="BD3535">
        <f>IF(OR($D3535="51",$D3535="52",$D3535="61"),0,(AF3535/'Totals and Drop Down Lists'!AB$5)*Inputs!J$39)</f>
        <v>0</v>
      </c>
      <c r="BE3535">
        <f>IF(OR($D3535="51",$D3535="52",$D3535="61"),0,(AG3535/'Totals and Drop Down Lists'!AC$5)*Inputs!K$39)</f>
        <v>0</v>
      </c>
      <c r="BF3535">
        <f>IF(OR($D3535="51",$D3535="52",$D3535="61"),0,(AH3535/'Totals and Drop Down Lists'!AD$5)*Inputs!L$39)</f>
        <v>0</v>
      </c>
      <c r="BG3535" s="10">
        <f t="shared" si="496"/>
        <v>107502.46906299362</v>
      </c>
    </row>
    <row r="3536" spans="1:59">
      <c r="A3536" s="1" t="s">
        <v>7679</v>
      </c>
      <c r="B3536" s="1" t="s">
        <v>5992</v>
      </c>
      <c r="C3536" s="1" t="s">
        <v>6307</v>
      </c>
      <c r="D3536" s="1" t="s">
        <v>25</v>
      </c>
      <c r="E3536" s="1" t="s">
        <v>6308</v>
      </c>
      <c r="F3536" s="2">
        <v>10467</v>
      </c>
      <c r="G3536" s="2">
        <v>44</v>
      </c>
      <c r="H3536" s="2">
        <v>8</v>
      </c>
      <c r="I3536" s="2">
        <v>1802</v>
      </c>
      <c r="J3536" s="2">
        <v>3736</v>
      </c>
      <c r="K3536" s="2">
        <v>1119</v>
      </c>
      <c r="L3536" s="2">
        <v>131</v>
      </c>
      <c r="M3536" s="2">
        <v>17</v>
      </c>
      <c r="N3536" s="2">
        <v>0</v>
      </c>
      <c r="O3536" s="2">
        <v>55</v>
      </c>
      <c r="P3536" s="2">
        <v>0</v>
      </c>
      <c r="Q3536" s="2">
        <v>0</v>
      </c>
      <c r="R3536" s="2">
        <v>408</v>
      </c>
      <c r="S3536" s="2">
        <v>726500</v>
      </c>
      <c r="T3536" s="2">
        <v>50731000</v>
      </c>
      <c r="U3536" s="2">
        <v>0</v>
      </c>
      <c r="V3536" s="2">
        <v>50</v>
      </c>
      <c r="W3536" s="2">
        <v>0</v>
      </c>
      <c r="X3536" s="2">
        <v>190</v>
      </c>
      <c r="Y3536" s="2">
        <v>35</v>
      </c>
      <c r="Z3536" s="2">
        <v>120</v>
      </c>
      <c r="AA3536" s="9">
        <f t="shared" si="497"/>
        <v>10467</v>
      </c>
      <c r="AB3536" s="9">
        <f t="shared" si="498"/>
        <v>1750</v>
      </c>
      <c r="AC3536" s="9">
        <f t="shared" si="499"/>
        <v>611</v>
      </c>
      <c r="AD3536" s="9">
        <f t="shared" si="500"/>
        <v>408</v>
      </c>
      <c r="AE3536" s="44">
        <f t="shared" si="501"/>
        <v>2.3407179816336827E-5</v>
      </c>
      <c r="AF3536" s="9">
        <f t="shared" si="502"/>
        <v>140</v>
      </c>
      <c r="AG3536" s="9">
        <f t="shared" si="495"/>
        <v>155</v>
      </c>
      <c r="AH3536" s="44">
        <f t="shared" si="503"/>
        <v>1.7274520588477912E-5</v>
      </c>
      <c r="AI3536">
        <f>AA3536/'Totals and Drop Down Lists'!W$6*Inputs!E$37</f>
        <v>9495.038641637595</v>
      </c>
      <c r="AJ3536">
        <f>AB3536/'Totals and Drop Down Lists'!X$6*Inputs!F$37</f>
        <v>5758.1775698246056</v>
      </c>
      <c r="AK3536">
        <f>AC3536/'Totals and Drop Down Lists'!Y$6*Inputs!G$37</f>
        <v>4027.9183874389896</v>
      </c>
      <c r="AL3536">
        <f>AD3536/'Totals and Drop Down Lists'!Z$6*Inputs!H$37</f>
        <v>3271.1405181575064</v>
      </c>
      <c r="AM3536">
        <f>AE3536/'Totals and Drop Down Lists'!AA$6*Inputs!I$37</f>
        <v>2913.9446090580805</v>
      </c>
      <c r="AN3536">
        <f>AF3536/'Totals and Drop Down Lists'!AB$6*Inputs!J$37</f>
        <v>2793.9370396482636</v>
      </c>
      <c r="AO3536">
        <f>AG3536/'Totals and Drop Down Lists'!AC$6*Inputs!K$37</f>
        <v>2886.6543077592009</v>
      </c>
      <c r="AP3536">
        <f>AH3536/'Totals and Drop Down Lists'!AD$6*Inputs!L$37</f>
        <v>4065.2113589644719</v>
      </c>
      <c r="AQ3536">
        <f>IF(OR($D3536="51",$D3536="52",$D3536="61"),(AA3536/'Totals and Drop Down Lists'!W$4)*Inputs!E$38,0)</f>
        <v>0</v>
      </c>
      <c r="AR3536">
        <f>IF(OR($D3536="51",$D3536="52",$D3536="61"),(AB3536/'Totals and Drop Down Lists'!X$4)*Inputs!F$38,0)</f>
        <v>0</v>
      </c>
      <c r="AS3536">
        <f>IF(OR($D3536="51",$D3536="52",$D3536="61"),(AC3536/'Totals and Drop Down Lists'!Y$4)*Inputs!G$38,0)</f>
        <v>0</v>
      </c>
      <c r="AT3536">
        <f>IF(OR($D3536="51",$D3536="52",$D3536="61"),(AD3536/'Totals and Drop Down Lists'!Z$4)*Inputs!H$38,0)</f>
        <v>0</v>
      </c>
      <c r="AU3536">
        <f>IF(OR($D3536="51",$D3536="52",$D3536="61"),(AE3536/'Totals and Drop Down Lists'!AA$4)*Inputs!I$38,0)</f>
        <v>0</v>
      </c>
      <c r="AV3536">
        <f>IF(OR($D3536="51",$D3536="52",$D3536="61"),(AF3536/'Totals and Drop Down Lists'!AB$4)*Inputs!J$38,0)</f>
        <v>0</v>
      </c>
      <c r="AW3536">
        <f>IF(OR($D3536="51",$D3536="52",$D3536="61"),(AG3536/'Totals and Drop Down Lists'!AC$4)*Inputs!K$38,0)</f>
        <v>0</v>
      </c>
      <c r="AX3536">
        <f>IF(OR($D3536="51",$D3536="52",$D3536="61"),(AH3536/'Totals and Drop Down Lists'!AD$4)*Inputs!L$38,0)</f>
        <v>0</v>
      </c>
      <c r="AY3536">
        <f>IF(OR($D3536="51",$D3536="52",$D3536="61"),0,(AA3536/'Totals and Drop Down Lists'!W$5)*Inputs!E$39)</f>
        <v>0</v>
      </c>
      <c r="AZ3536">
        <f>IF(OR($D3536="51",$D3536="52",$D3536="61"),0,(AB3536/'Totals and Drop Down Lists'!X$5)*Inputs!F$39)</f>
        <v>0</v>
      </c>
      <c r="BA3536">
        <f>IF(OR($D3536="51",$D3536="52",$D3536="61"),0,(AC3536/'Totals and Drop Down Lists'!Y$5)*Inputs!G$39)</f>
        <v>0</v>
      </c>
      <c r="BB3536">
        <f>IF(OR($D3536="51",$D3536="52",$D3536="61"),0,(AD3536/'Totals and Drop Down Lists'!Z$5)*Inputs!H$39)</f>
        <v>0</v>
      </c>
      <c r="BC3536">
        <f>IF(OR($D3536="51",$D3536="52",$D3536="61"),0,(AE3536/'Totals and Drop Down Lists'!AA$5)*Inputs!I$39)</f>
        <v>0</v>
      </c>
      <c r="BD3536">
        <f>IF(OR($D3536="51",$D3536="52",$D3536="61"),0,(AF3536/'Totals and Drop Down Lists'!AB$5)*Inputs!J$39)</f>
        <v>0</v>
      </c>
      <c r="BE3536">
        <f>IF(OR($D3536="51",$D3536="52",$D3536="61"),0,(AG3536/'Totals and Drop Down Lists'!AC$5)*Inputs!K$39)</f>
        <v>0</v>
      </c>
      <c r="BF3536">
        <f>IF(OR($D3536="51",$D3536="52",$D3536="61"),0,(AH3536/'Totals and Drop Down Lists'!AD$5)*Inputs!L$39)</f>
        <v>0</v>
      </c>
      <c r="BG3536" s="10">
        <f t="shared" si="496"/>
        <v>35212.022432488709</v>
      </c>
    </row>
    <row r="3537" spans="1:59">
      <c r="A3537" s="1" t="s">
        <v>7679</v>
      </c>
      <c r="B3537" s="1" t="s">
        <v>5992</v>
      </c>
      <c r="C3537" s="1" t="s">
        <v>2818</v>
      </c>
      <c r="D3537" s="1" t="s">
        <v>25</v>
      </c>
      <c r="E3537" s="1" t="s">
        <v>6309</v>
      </c>
      <c r="F3537" s="2">
        <v>2064</v>
      </c>
      <c r="G3537" s="2">
        <v>21</v>
      </c>
      <c r="H3537" s="2">
        <v>0</v>
      </c>
      <c r="I3537" s="2">
        <v>267</v>
      </c>
      <c r="J3537" s="2">
        <v>748</v>
      </c>
      <c r="K3537" s="2">
        <v>205</v>
      </c>
      <c r="L3537" s="2">
        <v>6</v>
      </c>
      <c r="M3537" s="2">
        <v>0</v>
      </c>
      <c r="N3537" s="2">
        <v>0</v>
      </c>
      <c r="O3537" s="2">
        <v>0</v>
      </c>
      <c r="P3537" s="2">
        <v>3</v>
      </c>
      <c r="Q3537" s="2">
        <v>0</v>
      </c>
      <c r="R3537" s="2">
        <v>176</v>
      </c>
      <c r="S3537" s="2">
        <v>59700</v>
      </c>
      <c r="T3537" s="2">
        <v>11041100</v>
      </c>
      <c r="U3537" s="2">
        <v>10</v>
      </c>
      <c r="V3537" s="2">
        <v>12</v>
      </c>
      <c r="W3537" s="2">
        <v>0</v>
      </c>
      <c r="X3537" s="2">
        <v>29</v>
      </c>
      <c r="Y3537" s="2">
        <v>4</v>
      </c>
      <c r="Z3537" s="2">
        <v>19</v>
      </c>
      <c r="AA3537" s="9">
        <f t="shared" si="497"/>
        <v>2064</v>
      </c>
      <c r="AB3537" s="9">
        <f t="shared" si="498"/>
        <v>246</v>
      </c>
      <c r="AC3537" s="9">
        <f t="shared" si="499"/>
        <v>185</v>
      </c>
      <c r="AD3537" s="9">
        <f t="shared" si="500"/>
        <v>176</v>
      </c>
      <c r="AE3537" s="44">
        <f t="shared" si="501"/>
        <v>3.9237552535603079E-6</v>
      </c>
      <c r="AF3537" s="9">
        <f t="shared" si="502"/>
        <v>17</v>
      </c>
      <c r="AG3537" s="9">
        <f t="shared" si="495"/>
        <v>23</v>
      </c>
      <c r="AH3537" s="44">
        <f t="shared" si="503"/>
        <v>2.3454770375279593E-6</v>
      </c>
      <c r="AI3537">
        <f>AA3537/'Totals and Drop Down Lists'!W$6*Inputs!E$37</f>
        <v>1872.3378003573132</v>
      </c>
      <c r="AJ3537">
        <f>AB3537/'Totals and Drop Down Lists'!X$6*Inputs!F$37</f>
        <v>809.43524695820179</v>
      </c>
      <c r="AK3537">
        <f>AC3537/'Totals and Drop Down Lists'!Y$6*Inputs!G$37</f>
        <v>1219.5824904684339</v>
      </c>
      <c r="AL3537">
        <f>AD3537/'Totals and Drop Down Lists'!Z$6*Inputs!H$37</f>
        <v>1411.0802235189244</v>
      </c>
      <c r="AM3537">
        <f>AE3537/'Totals and Drop Down Lists'!AA$6*Inputs!I$37</f>
        <v>488.4657424810913</v>
      </c>
      <c r="AN3537">
        <f>AF3537/'Totals and Drop Down Lists'!AB$6*Inputs!J$37</f>
        <v>339.26378338586062</v>
      </c>
      <c r="AO3537">
        <f>AG3537/'Totals and Drop Down Lists'!AC$6*Inputs!K$37</f>
        <v>428.34225211910723</v>
      </c>
      <c r="AP3537">
        <f>AH3537/'Totals and Drop Down Lists'!AD$6*Inputs!L$37</f>
        <v>551.96089791972236</v>
      </c>
      <c r="AQ3537">
        <f>IF(OR($D3537="51",$D3537="52",$D3537="61"),(AA3537/'Totals and Drop Down Lists'!W$4)*Inputs!E$38,0)</f>
        <v>0</v>
      </c>
      <c r="AR3537">
        <f>IF(OR($D3537="51",$D3537="52",$D3537="61"),(AB3537/'Totals and Drop Down Lists'!X$4)*Inputs!F$38,0)</f>
        <v>0</v>
      </c>
      <c r="AS3537">
        <f>IF(OR($D3537="51",$D3537="52",$D3537="61"),(AC3537/'Totals and Drop Down Lists'!Y$4)*Inputs!G$38,0)</f>
        <v>0</v>
      </c>
      <c r="AT3537">
        <f>IF(OR($D3537="51",$D3537="52",$D3537="61"),(AD3537/'Totals and Drop Down Lists'!Z$4)*Inputs!H$38,0)</f>
        <v>0</v>
      </c>
      <c r="AU3537">
        <f>IF(OR($D3537="51",$D3537="52",$D3537="61"),(AE3537/'Totals and Drop Down Lists'!AA$4)*Inputs!I$38,0)</f>
        <v>0</v>
      </c>
      <c r="AV3537">
        <f>IF(OR($D3537="51",$D3537="52",$D3537="61"),(AF3537/'Totals and Drop Down Lists'!AB$4)*Inputs!J$38,0)</f>
        <v>0</v>
      </c>
      <c r="AW3537">
        <f>IF(OR($D3537="51",$D3537="52",$D3537="61"),(AG3537/'Totals and Drop Down Lists'!AC$4)*Inputs!K$38,0)</f>
        <v>0</v>
      </c>
      <c r="AX3537">
        <f>IF(OR($D3537="51",$D3537="52",$D3537="61"),(AH3537/'Totals and Drop Down Lists'!AD$4)*Inputs!L$38,0)</f>
        <v>0</v>
      </c>
      <c r="AY3537">
        <f>IF(OR($D3537="51",$D3537="52",$D3537="61"),0,(AA3537/'Totals and Drop Down Lists'!W$5)*Inputs!E$39)</f>
        <v>0</v>
      </c>
      <c r="AZ3537">
        <f>IF(OR($D3537="51",$D3537="52",$D3537="61"),0,(AB3537/'Totals and Drop Down Lists'!X$5)*Inputs!F$39)</f>
        <v>0</v>
      </c>
      <c r="BA3537">
        <f>IF(OR($D3537="51",$D3537="52",$D3537="61"),0,(AC3537/'Totals and Drop Down Lists'!Y$5)*Inputs!G$39)</f>
        <v>0</v>
      </c>
      <c r="BB3537">
        <f>IF(OR($D3537="51",$D3537="52",$D3537="61"),0,(AD3537/'Totals and Drop Down Lists'!Z$5)*Inputs!H$39)</f>
        <v>0</v>
      </c>
      <c r="BC3537">
        <f>IF(OR($D3537="51",$D3537="52",$D3537="61"),0,(AE3537/'Totals and Drop Down Lists'!AA$5)*Inputs!I$39)</f>
        <v>0</v>
      </c>
      <c r="BD3537">
        <f>IF(OR($D3537="51",$D3537="52",$D3537="61"),0,(AF3537/'Totals and Drop Down Lists'!AB$5)*Inputs!J$39)</f>
        <v>0</v>
      </c>
      <c r="BE3537">
        <f>IF(OR($D3537="51",$D3537="52",$D3537="61"),0,(AG3537/'Totals and Drop Down Lists'!AC$5)*Inputs!K$39)</f>
        <v>0</v>
      </c>
      <c r="BF3537">
        <f>IF(OR($D3537="51",$D3537="52",$D3537="61"),0,(AH3537/'Totals and Drop Down Lists'!AD$5)*Inputs!L$39)</f>
        <v>0</v>
      </c>
      <c r="BG3537" s="10">
        <f t="shared" si="496"/>
        <v>7120.468437208654</v>
      </c>
    </row>
    <row r="3538" spans="1:59">
      <c r="A3538" s="1" t="s">
        <v>7679</v>
      </c>
      <c r="B3538" s="1" t="s">
        <v>5992</v>
      </c>
      <c r="C3538" s="1" t="s">
        <v>682</v>
      </c>
      <c r="D3538" s="1" t="s">
        <v>58</v>
      </c>
      <c r="E3538" s="1" t="s">
        <v>6310</v>
      </c>
      <c r="F3538" s="2">
        <v>63471</v>
      </c>
      <c r="G3538" s="2">
        <v>147</v>
      </c>
      <c r="H3538" s="2">
        <v>11</v>
      </c>
      <c r="I3538" s="2">
        <v>8395</v>
      </c>
      <c r="J3538" s="2">
        <v>23377</v>
      </c>
      <c r="K3538" s="2">
        <v>4571</v>
      </c>
      <c r="L3538" s="2">
        <v>287</v>
      </c>
      <c r="M3538" s="2">
        <v>89</v>
      </c>
      <c r="N3538" s="2">
        <v>5</v>
      </c>
      <c r="O3538" s="2">
        <v>198</v>
      </c>
      <c r="P3538" s="2">
        <v>39</v>
      </c>
      <c r="Q3538" s="2">
        <v>10</v>
      </c>
      <c r="R3538" s="2">
        <v>483</v>
      </c>
      <c r="S3538" s="2">
        <v>2981100</v>
      </c>
      <c r="T3538" s="2">
        <v>201644700</v>
      </c>
      <c r="U3538" s="2">
        <v>577</v>
      </c>
      <c r="V3538" s="2">
        <v>150</v>
      </c>
      <c r="W3538" s="2">
        <v>0</v>
      </c>
      <c r="X3538" s="2">
        <v>743</v>
      </c>
      <c r="Y3538" s="2">
        <v>39</v>
      </c>
      <c r="Z3538" s="2">
        <v>524</v>
      </c>
      <c r="AA3538" s="9">
        <f t="shared" si="497"/>
        <v>63471</v>
      </c>
      <c r="AB3538" s="9">
        <f t="shared" si="498"/>
        <v>8237</v>
      </c>
      <c r="AC3538" s="9">
        <f t="shared" si="499"/>
        <v>1111</v>
      </c>
      <c r="AD3538" s="9">
        <f t="shared" si="500"/>
        <v>483</v>
      </c>
      <c r="AE3538" s="44">
        <f t="shared" si="501"/>
        <v>6.2420817433373312E-5</v>
      </c>
      <c r="AF3538" s="9">
        <f t="shared" si="502"/>
        <v>593</v>
      </c>
      <c r="AG3538" s="9">
        <f t="shared" si="495"/>
        <v>563</v>
      </c>
      <c r="AH3538" s="44">
        <f t="shared" si="503"/>
        <v>4.0962072848812532E-5</v>
      </c>
      <c r="AI3538">
        <f>AA3538/'Totals and Drop Down Lists'!W$6*Inputs!E$37</f>
        <v>57577.108782208838</v>
      </c>
      <c r="AJ3538">
        <f>AB3538/'Totals and Drop Down Lists'!X$6*Inputs!F$37</f>
        <v>27102.919224368728</v>
      </c>
      <c r="AK3538">
        <f>AC3538/'Totals and Drop Down Lists'!Y$6*Inputs!G$37</f>
        <v>7324.0872805969193</v>
      </c>
      <c r="AL3538">
        <f>AD3538/'Totals and Drop Down Lists'!Z$6*Inputs!H$37</f>
        <v>3872.4531134070485</v>
      </c>
      <c r="AM3538">
        <f>AE3538/'Totals and Drop Down Lists'!AA$6*Inputs!I$37</f>
        <v>7770.7270111210837</v>
      </c>
      <c r="AN3538">
        <f>AF3538/'Totals and Drop Down Lists'!AB$6*Inputs!J$37</f>
        <v>11834.319032224432</v>
      </c>
      <c r="AO3538">
        <f>AG3538/'Totals and Drop Down Lists'!AC$6*Inputs!K$37</f>
        <v>10485.073388828581</v>
      </c>
      <c r="AP3538">
        <f>AH3538/'Totals and Drop Down Lists'!AD$6*Inputs!L$37</f>
        <v>9639.600878000123</v>
      </c>
      <c r="AQ3538">
        <f>IF(OR($D3538="51",$D3538="52",$D3538="61"),(AA3538/'Totals and Drop Down Lists'!W$4)*Inputs!E$38,0)</f>
        <v>0</v>
      </c>
      <c r="AR3538">
        <f>IF(OR($D3538="51",$D3538="52",$D3538="61"),(AB3538/'Totals and Drop Down Lists'!X$4)*Inputs!F$38,0)</f>
        <v>0</v>
      </c>
      <c r="AS3538">
        <f>IF(OR($D3538="51",$D3538="52",$D3538="61"),(AC3538/'Totals and Drop Down Lists'!Y$4)*Inputs!G$38,0)</f>
        <v>0</v>
      </c>
      <c r="AT3538">
        <f>IF(OR($D3538="51",$D3538="52",$D3538="61"),(AD3538/'Totals and Drop Down Lists'!Z$4)*Inputs!H$38,0)</f>
        <v>0</v>
      </c>
      <c r="AU3538">
        <f>IF(OR($D3538="51",$D3538="52",$D3538="61"),(AE3538/'Totals and Drop Down Lists'!AA$4)*Inputs!I$38,0)</f>
        <v>0</v>
      </c>
      <c r="AV3538">
        <f>IF(OR($D3538="51",$D3538="52",$D3538="61"),(AF3538/'Totals and Drop Down Lists'!AB$4)*Inputs!J$38,0)</f>
        <v>0</v>
      </c>
      <c r="AW3538">
        <f>IF(OR($D3538="51",$D3538="52",$D3538="61"),(AG3538/'Totals and Drop Down Lists'!AC$4)*Inputs!K$38,0)</f>
        <v>0</v>
      </c>
      <c r="AX3538">
        <f>IF(OR($D3538="51",$D3538="52",$D3538="61"),(AH3538/'Totals and Drop Down Lists'!AD$4)*Inputs!L$38,0)</f>
        <v>0</v>
      </c>
      <c r="AY3538">
        <f>IF(OR($D3538="51",$D3538="52",$D3538="61"),0,(AA3538/'Totals and Drop Down Lists'!W$5)*Inputs!E$39)</f>
        <v>0</v>
      </c>
      <c r="AZ3538">
        <f>IF(OR($D3538="51",$D3538="52",$D3538="61"),0,(AB3538/'Totals and Drop Down Lists'!X$5)*Inputs!F$39)</f>
        <v>0</v>
      </c>
      <c r="BA3538">
        <f>IF(OR($D3538="51",$D3538="52",$D3538="61"),0,(AC3538/'Totals and Drop Down Lists'!Y$5)*Inputs!G$39)</f>
        <v>0</v>
      </c>
      <c r="BB3538">
        <f>IF(OR($D3538="51",$D3538="52",$D3538="61"),0,(AD3538/'Totals and Drop Down Lists'!Z$5)*Inputs!H$39)</f>
        <v>0</v>
      </c>
      <c r="BC3538">
        <f>IF(OR($D3538="51",$D3538="52",$D3538="61"),0,(AE3538/'Totals and Drop Down Lists'!AA$5)*Inputs!I$39)</f>
        <v>0</v>
      </c>
      <c r="BD3538">
        <f>IF(OR($D3538="51",$D3538="52",$D3538="61"),0,(AF3538/'Totals and Drop Down Lists'!AB$5)*Inputs!J$39)</f>
        <v>0</v>
      </c>
      <c r="BE3538">
        <f>IF(OR($D3538="51",$D3538="52",$D3538="61"),0,(AG3538/'Totals and Drop Down Lists'!AC$5)*Inputs!K$39)</f>
        <v>0</v>
      </c>
      <c r="BF3538">
        <f>IF(OR($D3538="51",$D3538="52",$D3538="61"),0,(AH3538/'Totals and Drop Down Lists'!AD$5)*Inputs!L$39)</f>
        <v>0</v>
      </c>
      <c r="BG3538" s="10">
        <f t="shared" si="496"/>
        <v>135606.28871075576</v>
      </c>
    </row>
    <row r="3539" spans="1:59">
      <c r="A3539" s="1" t="s">
        <v>7679</v>
      </c>
      <c r="B3539" s="1" t="s">
        <v>5992</v>
      </c>
      <c r="C3539" s="1" t="s">
        <v>3392</v>
      </c>
      <c r="D3539" s="1" t="s">
        <v>25</v>
      </c>
      <c r="E3539" s="1" t="s">
        <v>6311</v>
      </c>
      <c r="F3539" s="2">
        <v>23877</v>
      </c>
      <c r="G3539" s="2">
        <v>169</v>
      </c>
      <c r="H3539" s="2">
        <v>4</v>
      </c>
      <c r="I3539" s="2">
        <v>2955</v>
      </c>
      <c r="J3539" s="2">
        <v>8873</v>
      </c>
      <c r="K3539" s="2">
        <v>1649</v>
      </c>
      <c r="L3539" s="2">
        <v>114</v>
      </c>
      <c r="M3539" s="2">
        <v>60</v>
      </c>
      <c r="N3539" s="2">
        <v>9</v>
      </c>
      <c r="O3539" s="2">
        <v>28</v>
      </c>
      <c r="P3539" s="2">
        <v>61</v>
      </c>
      <c r="Q3539" s="2">
        <v>6</v>
      </c>
      <c r="R3539" s="2">
        <v>714</v>
      </c>
      <c r="S3539" s="2">
        <v>760900</v>
      </c>
      <c r="T3539" s="2">
        <v>75124600</v>
      </c>
      <c r="U3539" s="2">
        <v>243</v>
      </c>
      <c r="V3539" s="2">
        <v>234</v>
      </c>
      <c r="W3539" s="2">
        <v>49</v>
      </c>
      <c r="X3539" s="2">
        <v>444</v>
      </c>
      <c r="Y3539" s="2">
        <v>60</v>
      </c>
      <c r="Z3539" s="2">
        <v>138</v>
      </c>
      <c r="AA3539" s="9">
        <f t="shared" si="497"/>
        <v>23877</v>
      </c>
      <c r="AB3539" s="9">
        <f t="shared" si="498"/>
        <v>2782</v>
      </c>
      <c r="AC3539" s="9">
        <f t="shared" si="499"/>
        <v>992</v>
      </c>
      <c r="AD3539" s="9">
        <f t="shared" si="500"/>
        <v>714</v>
      </c>
      <c r="AE3539" s="44">
        <f t="shared" si="501"/>
        <v>2.1402603982870343E-5</v>
      </c>
      <c r="AF3539" s="9">
        <f t="shared" si="502"/>
        <v>161</v>
      </c>
      <c r="AG3539" s="9">
        <f t="shared" si="495"/>
        <v>198</v>
      </c>
      <c r="AH3539" s="44">
        <f t="shared" si="503"/>
        <v>1.3691986135278352E-5</v>
      </c>
      <c r="AI3539">
        <f>AA3539/'Totals and Drop Down Lists'!W$6*Inputs!E$37</f>
        <v>21659.791501517233</v>
      </c>
      <c r="AJ3539">
        <f>AB3539/'Totals and Drop Down Lists'!X$6*Inputs!F$37</f>
        <v>9153.8571424297461</v>
      </c>
      <c r="AK3539">
        <f>AC3539/'Totals and Drop Down Lists'!Y$6*Inputs!G$37</f>
        <v>6539.5990840253316</v>
      </c>
      <c r="AL3539">
        <f>AD3539/'Totals and Drop Down Lists'!Z$6*Inputs!H$37</f>
        <v>5724.4959067756363</v>
      </c>
      <c r="AM3539">
        <f>AE3539/'Totals and Drop Down Lists'!AA$6*Inputs!I$37</f>
        <v>2664.3962658056848</v>
      </c>
      <c r="AN3539">
        <f>AF3539/'Totals and Drop Down Lists'!AB$6*Inputs!J$37</f>
        <v>3213.0275955955035</v>
      </c>
      <c r="AO3539">
        <f>AG3539/'Totals and Drop Down Lists'!AC$6*Inputs!K$37</f>
        <v>3687.4680834601409</v>
      </c>
      <c r="AP3539">
        <f>AH3539/'Totals and Drop Down Lists'!AD$6*Inputs!L$37</f>
        <v>3222.1338519254377</v>
      </c>
      <c r="AQ3539">
        <f>IF(OR($D3539="51",$D3539="52",$D3539="61"),(AA3539/'Totals and Drop Down Lists'!W$4)*Inputs!E$38,0)</f>
        <v>0</v>
      </c>
      <c r="AR3539">
        <f>IF(OR($D3539="51",$D3539="52",$D3539="61"),(AB3539/'Totals and Drop Down Lists'!X$4)*Inputs!F$38,0)</f>
        <v>0</v>
      </c>
      <c r="AS3539">
        <f>IF(OR($D3539="51",$D3539="52",$D3539="61"),(AC3539/'Totals and Drop Down Lists'!Y$4)*Inputs!G$38,0)</f>
        <v>0</v>
      </c>
      <c r="AT3539">
        <f>IF(OR($D3539="51",$D3539="52",$D3539="61"),(AD3539/'Totals and Drop Down Lists'!Z$4)*Inputs!H$38,0)</f>
        <v>0</v>
      </c>
      <c r="AU3539">
        <f>IF(OR($D3539="51",$D3539="52",$D3539="61"),(AE3539/'Totals and Drop Down Lists'!AA$4)*Inputs!I$38,0)</f>
        <v>0</v>
      </c>
      <c r="AV3539">
        <f>IF(OR($D3539="51",$D3539="52",$D3539="61"),(AF3539/'Totals and Drop Down Lists'!AB$4)*Inputs!J$38,0)</f>
        <v>0</v>
      </c>
      <c r="AW3539">
        <f>IF(OR($D3539="51",$D3539="52",$D3539="61"),(AG3539/'Totals and Drop Down Lists'!AC$4)*Inputs!K$38,0)</f>
        <v>0</v>
      </c>
      <c r="AX3539">
        <f>IF(OR($D3539="51",$D3539="52",$D3539="61"),(AH3539/'Totals and Drop Down Lists'!AD$4)*Inputs!L$38,0)</f>
        <v>0</v>
      </c>
      <c r="AY3539">
        <f>IF(OR($D3539="51",$D3539="52",$D3539="61"),0,(AA3539/'Totals and Drop Down Lists'!W$5)*Inputs!E$39)</f>
        <v>0</v>
      </c>
      <c r="AZ3539">
        <f>IF(OR($D3539="51",$D3539="52",$D3539="61"),0,(AB3539/'Totals and Drop Down Lists'!X$5)*Inputs!F$39)</f>
        <v>0</v>
      </c>
      <c r="BA3539">
        <f>IF(OR($D3539="51",$D3539="52",$D3539="61"),0,(AC3539/'Totals and Drop Down Lists'!Y$5)*Inputs!G$39)</f>
        <v>0</v>
      </c>
      <c r="BB3539">
        <f>IF(OR($D3539="51",$D3539="52",$D3539="61"),0,(AD3539/'Totals and Drop Down Lists'!Z$5)*Inputs!H$39)</f>
        <v>0</v>
      </c>
      <c r="BC3539">
        <f>IF(OR($D3539="51",$D3539="52",$D3539="61"),0,(AE3539/'Totals and Drop Down Lists'!AA$5)*Inputs!I$39)</f>
        <v>0</v>
      </c>
      <c r="BD3539">
        <f>IF(OR($D3539="51",$D3539="52",$D3539="61"),0,(AF3539/'Totals and Drop Down Lists'!AB$5)*Inputs!J$39)</f>
        <v>0</v>
      </c>
      <c r="BE3539">
        <f>IF(OR($D3539="51",$D3539="52",$D3539="61"),0,(AG3539/'Totals and Drop Down Lists'!AC$5)*Inputs!K$39)</f>
        <v>0</v>
      </c>
      <c r="BF3539">
        <f>IF(OR($D3539="51",$D3539="52",$D3539="61"),0,(AH3539/'Totals and Drop Down Lists'!AD$5)*Inputs!L$39)</f>
        <v>0</v>
      </c>
      <c r="BG3539" s="10">
        <f t="shared" si="496"/>
        <v>55864.769431534703</v>
      </c>
    </row>
    <row r="3540" spans="1:59">
      <c r="A3540" s="1" t="s">
        <v>7679</v>
      </c>
      <c r="B3540" s="1" t="s">
        <v>5992</v>
      </c>
      <c r="C3540" s="1" t="s">
        <v>6312</v>
      </c>
      <c r="D3540" s="1" t="s">
        <v>25</v>
      </c>
      <c r="E3540" s="1" t="s">
        <v>6313</v>
      </c>
      <c r="F3540" s="2">
        <v>10159</v>
      </c>
      <c r="G3540" s="2">
        <v>31</v>
      </c>
      <c r="H3540" s="2">
        <v>0</v>
      </c>
      <c r="I3540" s="2">
        <v>2136</v>
      </c>
      <c r="J3540" s="2">
        <v>3215</v>
      </c>
      <c r="K3540" s="2">
        <v>925</v>
      </c>
      <c r="L3540" s="2">
        <v>36</v>
      </c>
      <c r="M3540" s="2">
        <v>26</v>
      </c>
      <c r="N3540" s="2">
        <v>0</v>
      </c>
      <c r="O3540" s="2">
        <v>61</v>
      </c>
      <c r="P3540" s="2">
        <v>37</v>
      </c>
      <c r="Q3540" s="2">
        <v>8</v>
      </c>
      <c r="R3540" s="2">
        <v>369</v>
      </c>
      <c r="S3540" s="2">
        <v>483900</v>
      </c>
      <c r="T3540" s="2">
        <v>43436100</v>
      </c>
      <c r="U3540" s="2">
        <v>39</v>
      </c>
      <c r="V3540" s="2">
        <v>35</v>
      </c>
      <c r="W3540" s="2">
        <v>0</v>
      </c>
      <c r="X3540" s="2">
        <v>160</v>
      </c>
      <c r="Y3540" s="2">
        <v>39</v>
      </c>
      <c r="Z3540" s="2">
        <v>55</v>
      </c>
      <c r="AA3540" s="9">
        <f t="shared" si="497"/>
        <v>10159</v>
      </c>
      <c r="AB3540" s="9">
        <f t="shared" si="498"/>
        <v>2105</v>
      </c>
      <c r="AC3540" s="9">
        <f t="shared" si="499"/>
        <v>537</v>
      </c>
      <c r="AD3540" s="9">
        <f t="shared" si="500"/>
        <v>369</v>
      </c>
      <c r="AE3540" s="44">
        <f t="shared" si="501"/>
        <v>1.858652816590139E-5</v>
      </c>
      <c r="AF3540" s="9">
        <f t="shared" si="502"/>
        <v>125</v>
      </c>
      <c r="AG3540" s="9">
        <f t="shared" si="495"/>
        <v>94</v>
      </c>
      <c r="AH3540" s="44">
        <f t="shared" si="503"/>
        <v>1.0063283214977905E-5</v>
      </c>
      <c r="AI3540">
        <f>AA3540/'Totals and Drop Down Lists'!W$6*Inputs!E$37</f>
        <v>9215.6393962354396</v>
      </c>
      <c r="AJ3540">
        <f>AB3540/'Totals and Drop Down Lists'!X$6*Inputs!F$37</f>
        <v>6926.2650197033117</v>
      </c>
      <c r="AK3540">
        <f>AC3540/'Totals and Drop Down Lists'!Y$6*Inputs!G$37</f>
        <v>3540.0853912516163</v>
      </c>
      <c r="AL3540">
        <f>AD3540/'Totals and Drop Down Lists'!Z$6*Inputs!H$37</f>
        <v>2958.4579686277448</v>
      </c>
      <c r="AM3540">
        <f>AE3540/'Totals and Drop Down Lists'!AA$6*Inputs!I$37</f>
        <v>2313.8248167912129</v>
      </c>
      <c r="AN3540">
        <f>AF3540/'Totals and Drop Down Lists'!AB$6*Inputs!J$37</f>
        <v>2494.5866425430927</v>
      </c>
      <c r="AO3540">
        <f>AG3540/'Totals and Drop Down Lists'!AC$6*Inputs!K$37</f>
        <v>1750.6161608346122</v>
      </c>
      <c r="AP3540">
        <f>AH3540/'Totals and Drop Down Lists'!AD$6*Inputs!L$37</f>
        <v>2368.1915237225858</v>
      </c>
      <c r="AQ3540">
        <f>IF(OR($D3540="51",$D3540="52",$D3540="61"),(AA3540/'Totals and Drop Down Lists'!W$4)*Inputs!E$38,0)</f>
        <v>0</v>
      </c>
      <c r="AR3540">
        <f>IF(OR($D3540="51",$D3540="52",$D3540="61"),(AB3540/'Totals and Drop Down Lists'!X$4)*Inputs!F$38,0)</f>
        <v>0</v>
      </c>
      <c r="AS3540">
        <f>IF(OR($D3540="51",$D3540="52",$D3540="61"),(AC3540/'Totals and Drop Down Lists'!Y$4)*Inputs!G$38,0)</f>
        <v>0</v>
      </c>
      <c r="AT3540">
        <f>IF(OR($D3540="51",$D3540="52",$D3540="61"),(AD3540/'Totals and Drop Down Lists'!Z$4)*Inputs!H$38,0)</f>
        <v>0</v>
      </c>
      <c r="AU3540">
        <f>IF(OR($D3540="51",$D3540="52",$D3540="61"),(AE3540/'Totals and Drop Down Lists'!AA$4)*Inputs!I$38,0)</f>
        <v>0</v>
      </c>
      <c r="AV3540">
        <f>IF(OR($D3540="51",$D3540="52",$D3540="61"),(AF3540/'Totals and Drop Down Lists'!AB$4)*Inputs!J$38,0)</f>
        <v>0</v>
      </c>
      <c r="AW3540">
        <f>IF(OR($D3540="51",$D3540="52",$D3540="61"),(AG3540/'Totals and Drop Down Lists'!AC$4)*Inputs!K$38,0)</f>
        <v>0</v>
      </c>
      <c r="AX3540">
        <f>IF(OR($D3540="51",$D3540="52",$D3540="61"),(AH3540/'Totals and Drop Down Lists'!AD$4)*Inputs!L$38,0)</f>
        <v>0</v>
      </c>
      <c r="AY3540">
        <f>IF(OR($D3540="51",$D3540="52",$D3540="61"),0,(AA3540/'Totals and Drop Down Lists'!W$5)*Inputs!E$39)</f>
        <v>0</v>
      </c>
      <c r="AZ3540">
        <f>IF(OR($D3540="51",$D3540="52",$D3540="61"),0,(AB3540/'Totals and Drop Down Lists'!X$5)*Inputs!F$39)</f>
        <v>0</v>
      </c>
      <c r="BA3540">
        <f>IF(OR($D3540="51",$D3540="52",$D3540="61"),0,(AC3540/'Totals and Drop Down Lists'!Y$5)*Inputs!G$39)</f>
        <v>0</v>
      </c>
      <c r="BB3540">
        <f>IF(OR($D3540="51",$D3540="52",$D3540="61"),0,(AD3540/'Totals and Drop Down Lists'!Z$5)*Inputs!H$39)</f>
        <v>0</v>
      </c>
      <c r="BC3540">
        <f>IF(OR($D3540="51",$D3540="52",$D3540="61"),0,(AE3540/'Totals and Drop Down Lists'!AA$5)*Inputs!I$39)</f>
        <v>0</v>
      </c>
      <c r="BD3540">
        <f>IF(OR($D3540="51",$D3540="52",$D3540="61"),0,(AF3540/'Totals and Drop Down Lists'!AB$5)*Inputs!J$39)</f>
        <v>0</v>
      </c>
      <c r="BE3540">
        <f>IF(OR($D3540="51",$D3540="52",$D3540="61"),0,(AG3540/'Totals and Drop Down Lists'!AC$5)*Inputs!K$39)</f>
        <v>0</v>
      </c>
      <c r="BF3540">
        <f>IF(OR($D3540="51",$D3540="52",$D3540="61"),0,(AH3540/'Totals and Drop Down Lists'!AD$5)*Inputs!L$39)</f>
        <v>0</v>
      </c>
      <c r="BG3540" s="10">
        <f t="shared" si="496"/>
        <v>31567.66691970962</v>
      </c>
    </row>
    <row r="3541" spans="1:59">
      <c r="A3541" s="1" t="s">
        <v>7679</v>
      </c>
      <c r="B3541" s="1" t="s">
        <v>5992</v>
      </c>
      <c r="C3541" s="1" t="s">
        <v>6314</v>
      </c>
      <c r="D3541" s="1" t="s">
        <v>25</v>
      </c>
      <c r="E3541" s="1" t="s">
        <v>6315</v>
      </c>
      <c r="F3541" s="2">
        <v>15590</v>
      </c>
      <c r="G3541" s="2">
        <v>23</v>
      </c>
      <c r="H3541" s="2">
        <v>0</v>
      </c>
      <c r="I3541" s="2">
        <v>2211</v>
      </c>
      <c r="J3541" s="2">
        <v>4588</v>
      </c>
      <c r="K3541" s="2">
        <v>1587</v>
      </c>
      <c r="L3541" s="2">
        <v>72</v>
      </c>
      <c r="M3541" s="2">
        <v>19</v>
      </c>
      <c r="N3541" s="2">
        <v>0</v>
      </c>
      <c r="O3541" s="2">
        <v>53</v>
      </c>
      <c r="P3541" s="2">
        <v>0</v>
      </c>
      <c r="Q3541" s="2">
        <v>0</v>
      </c>
      <c r="R3541" s="2">
        <v>128</v>
      </c>
      <c r="S3541" s="2">
        <v>773600</v>
      </c>
      <c r="T3541" s="2">
        <v>67331000</v>
      </c>
      <c r="U3541" s="2">
        <v>101</v>
      </c>
      <c r="V3541" s="2">
        <v>119</v>
      </c>
      <c r="W3541" s="2">
        <v>0</v>
      </c>
      <c r="X3541" s="2">
        <v>278</v>
      </c>
      <c r="Y3541" s="2">
        <v>20</v>
      </c>
      <c r="Z3541" s="2">
        <v>159</v>
      </c>
      <c r="AA3541" s="9">
        <f t="shared" si="497"/>
        <v>15590</v>
      </c>
      <c r="AB3541" s="9">
        <f t="shared" si="498"/>
        <v>2188</v>
      </c>
      <c r="AC3541" s="9">
        <f t="shared" si="499"/>
        <v>272</v>
      </c>
      <c r="AD3541" s="9">
        <f t="shared" si="500"/>
        <v>128</v>
      </c>
      <c r="AE3541" s="44">
        <f t="shared" si="501"/>
        <v>3.8337715501332088E-5</v>
      </c>
      <c r="AF3541" s="9">
        <f t="shared" si="502"/>
        <v>159</v>
      </c>
      <c r="AG3541" s="9">
        <f t="shared" si="495"/>
        <v>179</v>
      </c>
      <c r="AH3541" s="44">
        <f t="shared" si="503"/>
        <v>2.3038682240095962E-5</v>
      </c>
      <c r="AI3541">
        <f>AA3541/'Totals and Drop Down Lists'!W$6*Inputs!E$37</f>
        <v>14142.318947466334</v>
      </c>
      <c r="AJ3541">
        <f>AB3541/'Totals and Drop Down Lists'!X$6*Inputs!F$37</f>
        <v>7199.3671558721353</v>
      </c>
      <c r="AK3541">
        <f>AC3541/'Totals and Drop Down Lists'!Y$6*Inputs!G$37</f>
        <v>1793.1158778779136</v>
      </c>
      <c r="AL3541">
        <f>AD3541/'Totals and Drop Down Lists'!Z$6*Inputs!H$37</f>
        <v>1026.2401625592177</v>
      </c>
      <c r="AM3541">
        <f>AE3541/'Totals and Drop Down Lists'!AA$6*Inputs!I$37</f>
        <v>4772.6372969860859</v>
      </c>
      <c r="AN3541">
        <f>AF3541/'Totals and Drop Down Lists'!AB$6*Inputs!J$37</f>
        <v>3173.1142093148142</v>
      </c>
      <c r="AO3541">
        <f>AG3541/'Totals and Drop Down Lists'!AC$6*Inputs!K$37</f>
        <v>3333.6201360573996</v>
      </c>
      <c r="AP3541">
        <f>AH3541/'Totals and Drop Down Lists'!AD$6*Inputs!L$37</f>
        <v>5421.6909961877818</v>
      </c>
      <c r="AQ3541">
        <f>IF(OR($D3541="51",$D3541="52",$D3541="61"),(AA3541/'Totals and Drop Down Lists'!W$4)*Inputs!E$38,0)</f>
        <v>0</v>
      </c>
      <c r="AR3541">
        <f>IF(OR($D3541="51",$D3541="52",$D3541="61"),(AB3541/'Totals and Drop Down Lists'!X$4)*Inputs!F$38,0)</f>
        <v>0</v>
      </c>
      <c r="AS3541">
        <f>IF(OR($D3541="51",$D3541="52",$D3541="61"),(AC3541/'Totals and Drop Down Lists'!Y$4)*Inputs!G$38,0)</f>
        <v>0</v>
      </c>
      <c r="AT3541">
        <f>IF(OR($D3541="51",$D3541="52",$D3541="61"),(AD3541/'Totals and Drop Down Lists'!Z$4)*Inputs!H$38,0)</f>
        <v>0</v>
      </c>
      <c r="AU3541">
        <f>IF(OR($D3541="51",$D3541="52",$D3541="61"),(AE3541/'Totals and Drop Down Lists'!AA$4)*Inputs!I$38,0)</f>
        <v>0</v>
      </c>
      <c r="AV3541">
        <f>IF(OR($D3541="51",$D3541="52",$D3541="61"),(AF3541/'Totals and Drop Down Lists'!AB$4)*Inputs!J$38,0)</f>
        <v>0</v>
      </c>
      <c r="AW3541">
        <f>IF(OR($D3541="51",$D3541="52",$D3541="61"),(AG3541/'Totals and Drop Down Lists'!AC$4)*Inputs!K$38,0)</f>
        <v>0</v>
      </c>
      <c r="AX3541">
        <f>IF(OR($D3541="51",$D3541="52",$D3541="61"),(AH3541/'Totals and Drop Down Lists'!AD$4)*Inputs!L$38,0)</f>
        <v>0</v>
      </c>
      <c r="AY3541">
        <f>IF(OR($D3541="51",$D3541="52",$D3541="61"),0,(AA3541/'Totals and Drop Down Lists'!W$5)*Inputs!E$39)</f>
        <v>0</v>
      </c>
      <c r="AZ3541">
        <f>IF(OR($D3541="51",$D3541="52",$D3541="61"),0,(AB3541/'Totals and Drop Down Lists'!X$5)*Inputs!F$39)</f>
        <v>0</v>
      </c>
      <c r="BA3541">
        <f>IF(OR($D3541="51",$D3541="52",$D3541="61"),0,(AC3541/'Totals and Drop Down Lists'!Y$5)*Inputs!G$39)</f>
        <v>0</v>
      </c>
      <c r="BB3541">
        <f>IF(OR($D3541="51",$D3541="52",$D3541="61"),0,(AD3541/'Totals and Drop Down Lists'!Z$5)*Inputs!H$39)</f>
        <v>0</v>
      </c>
      <c r="BC3541">
        <f>IF(OR($D3541="51",$D3541="52",$D3541="61"),0,(AE3541/'Totals and Drop Down Lists'!AA$5)*Inputs!I$39)</f>
        <v>0</v>
      </c>
      <c r="BD3541">
        <f>IF(OR($D3541="51",$D3541="52",$D3541="61"),0,(AF3541/'Totals and Drop Down Lists'!AB$5)*Inputs!J$39)</f>
        <v>0</v>
      </c>
      <c r="BE3541">
        <f>IF(OR($D3541="51",$D3541="52",$D3541="61"),0,(AG3541/'Totals and Drop Down Lists'!AC$5)*Inputs!K$39)</f>
        <v>0</v>
      </c>
      <c r="BF3541">
        <f>IF(OR($D3541="51",$D3541="52",$D3541="61"),0,(AH3541/'Totals and Drop Down Lists'!AD$5)*Inputs!L$39)</f>
        <v>0</v>
      </c>
      <c r="BG3541" s="10">
        <f t="shared" si="496"/>
        <v>40862.104782321687</v>
      </c>
    </row>
    <row r="3542" spans="1:59">
      <c r="A3542" s="1" t="s">
        <v>7679</v>
      </c>
      <c r="B3542" s="1" t="s">
        <v>5992</v>
      </c>
      <c r="C3542" s="1" t="s">
        <v>757</v>
      </c>
      <c r="D3542" s="1" t="s">
        <v>25</v>
      </c>
      <c r="E3542" s="1" t="s">
        <v>6316</v>
      </c>
      <c r="F3542" s="2">
        <v>45620</v>
      </c>
      <c r="G3542" s="2">
        <v>108</v>
      </c>
      <c r="H3542" s="2">
        <v>41</v>
      </c>
      <c r="I3542" s="2">
        <v>8305</v>
      </c>
      <c r="J3542" s="2">
        <v>16980</v>
      </c>
      <c r="K3542" s="2">
        <v>3471</v>
      </c>
      <c r="L3542" s="2">
        <v>569</v>
      </c>
      <c r="M3542" s="2">
        <v>26</v>
      </c>
      <c r="N3542" s="2">
        <v>0</v>
      </c>
      <c r="O3542" s="2">
        <v>154</v>
      </c>
      <c r="P3542" s="2">
        <v>71</v>
      </c>
      <c r="Q3542" s="2">
        <v>23</v>
      </c>
      <c r="R3542" s="2">
        <v>966</v>
      </c>
      <c r="S3542" s="2">
        <v>1764900</v>
      </c>
      <c r="T3542" s="2">
        <v>103120300</v>
      </c>
      <c r="U3542" s="2">
        <v>270</v>
      </c>
      <c r="V3542" s="2">
        <v>385</v>
      </c>
      <c r="W3542" s="2">
        <v>25</v>
      </c>
      <c r="X3542" s="2">
        <v>899</v>
      </c>
      <c r="Y3542" s="2">
        <v>160</v>
      </c>
      <c r="Z3542" s="2">
        <v>324</v>
      </c>
      <c r="AA3542" s="9">
        <f t="shared" si="497"/>
        <v>45620</v>
      </c>
      <c r="AB3542" s="9">
        <f t="shared" si="498"/>
        <v>8156</v>
      </c>
      <c r="AC3542" s="9">
        <f t="shared" si="499"/>
        <v>1809</v>
      </c>
      <c r="AD3542" s="9">
        <f t="shared" si="500"/>
        <v>966</v>
      </c>
      <c r="AE3542" s="44">
        <f t="shared" si="501"/>
        <v>4.9552700492403269E-5</v>
      </c>
      <c r="AF3542" s="9">
        <f t="shared" si="502"/>
        <v>489</v>
      </c>
      <c r="AG3542" s="9">
        <f t="shared" si="495"/>
        <v>484</v>
      </c>
      <c r="AH3542" s="44">
        <f t="shared" si="503"/>
        <v>3.6814031171766777E-5</v>
      </c>
      <c r="AI3542">
        <f>AA3542/'Totals and Drop Down Lists'!W$6*Inputs!E$37</f>
        <v>41383.745374176659</v>
      </c>
      <c r="AJ3542">
        <f>AB3542/'Totals and Drop Down Lists'!X$6*Inputs!F$37</f>
        <v>26836.39786256542</v>
      </c>
      <c r="AK3542">
        <f>AC3542/'Totals and Drop Down Lists'!Y$6*Inputs!G$37</f>
        <v>11925.539055445388</v>
      </c>
      <c r="AL3542">
        <f>AD3542/'Totals and Drop Down Lists'!Z$6*Inputs!H$37</f>
        <v>7744.906226814097</v>
      </c>
      <c r="AM3542">
        <f>AE3542/'Totals and Drop Down Lists'!AA$6*Inputs!I$37</f>
        <v>6168.783492803771</v>
      </c>
      <c r="AN3542">
        <f>AF3542/'Totals and Drop Down Lists'!AB$6*Inputs!J$37</f>
        <v>9758.822945628579</v>
      </c>
      <c r="AO3542">
        <f>AG3542/'Totals and Drop Down Lists'!AC$6*Inputs!K$37</f>
        <v>9013.8108706803432</v>
      </c>
      <c r="AP3542">
        <f>AH3542/'Totals and Drop Down Lists'!AD$6*Inputs!L$37</f>
        <v>8663.4426074063904</v>
      </c>
      <c r="AQ3542">
        <f>IF(OR($D3542="51",$D3542="52",$D3542="61"),(AA3542/'Totals and Drop Down Lists'!W$4)*Inputs!E$38,0)</f>
        <v>0</v>
      </c>
      <c r="AR3542">
        <f>IF(OR($D3542="51",$D3542="52",$D3542="61"),(AB3542/'Totals and Drop Down Lists'!X$4)*Inputs!F$38,0)</f>
        <v>0</v>
      </c>
      <c r="AS3542">
        <f>IF(OR($D3542="51",$D3542="52",$D3542="61"),(AC3542/'Totals and Drop Down Lists'!Y$4)*Inputs!G$38,0)</f>
        <v>0</v>
      </c>
      <c r="AT3542">
        <f>IF(OR($D3542="51",$D3542="52",$D3542="61"),(AD3542/'Totals and Drop Down Lists'!Z$4)*Inputs!H$38,0)</f>
        <v>0</v>
      </c>
      <c r="AU3542">
        <f>IF(OR($D3542="51",$D3542="52",$D3542="61"),(AE3542/'Totals and Drop Down Lists'!AA$4)*Inputs!I$38,0)</f>
        <v>0</v>
      </c>
      <c r="AV3542">
        <f>IF(OR($D3542="51",$D3542="52",$D3542="61"),(AF3542/'Totals and Drop Down Lists'!AB$4)*Inputs!J$38,0)</f>
        <v>0</v>
      </c>
      <c r="AW3542">
        <f>IF(OR($D3542="51",$D3542="52",$D3542="61"),(AG3542/'Totals and Drop Down Lists'!AC$4)*Inputs!K$38,0)</f>
        <v>0</v>
      </c>
      <c r="AX3542">
        <f>IF(OR($D3542="51",$D3542="52",$D3542="61"),(AH3542/'Totals and Drop Down Lists'!AD$4)*Inputs!L$38,0)</f>
        <v>0</v>
      </c>
      <c r="AY3542">
        <f>IF(OR($D3542="51",$D3542="52",$D3542="61"),0,(AA3542/'Totals and Drop Down Lists'!W$5)*Inputs!E$39)</f>
        <v>0</v>
      </c>
      <c r="AZ3542">
        <f>IF(OR($D3542="51",$D3542="52",$D3542="61"),0,(AB3542/'Totals and Drop Down Lists'!X$5)*Inputs!F$39)</f>
        <v>0</v>
      </c>
      <c r="BA3542">
        <f>IF(OR($D3542="51",$D3542="52",$D3542="61"),0,(AC3542/'Totals and Drop Down Lists'!Y$5)*Inputs!G$39)</f>
        <v>0</v>
      </c>
      <c r="BB3542">
        <f>IF(OR($D3542="51",$D3542="52",$D3542="61"),0,(AD3542/'Totals and Drop Down Lists'!Z$5)*Inputs!H$39)</f>
        <v>0</v>
      </c>
      <c r="BC3542">
        <f>IF(OR($D3542="51",$D3542="52",$D3542="61"),0,(AE3542/'Totals and Drop Down Lists'!AA$5)*Inputs!I$39)</f>
        <v>0</v>
      </c>
      <c r="BD3542">
        <f>IF(OR($D3542="51",$D3542="52",$D3542="61"),0,(AF3542/'Totals and Drop Down Lists'!AB$5)*Inputs!J$39)</f>
        <v>0</v>
      </c>
      <c r="BE3542">
        <f>IF(OR($D3542="51",$D3542="52",$D3542="61"),0,(AG3542/'Totals and Drop Down Lists'!AC$5)*Inputs!K$39)</f>
        <v>0</v>
      </c>
      <c r="BF3542">
        <f>IF(OR($D3542="51",$D3542="52",$D3542="61"),0,(AH3542/'Totals and Drop Down Lists'!AD$5)*Inputs!L$39)</f>
        <v>0</v>
      </c>
      <c r="BG3542" s="10">
        <f t="shared" si="496"/>
        <v>121495.44843552067</v>
      </c>
    </row>
    <row r="3543" spans="1:59">
      <c r="A3543" s="1" t="s">
        <v>7679</v>
      </c>
      <c r="B3543" s="1" t="s">
        <v>5992</v>
      </c>
      <c r="C3543" s="1" t="s">
        <v>5577</v>
      </c>
      <c r="D3543" s="1" t="s">
        <v>58</v>
      </c>
      <c r="E3543" s="1" t="s">
        <v>6317</v>
      </c>
      <c r="F3543" s="2">
        <v>15492</v>
      </c>
      <c r="G3543" s="2">
        <v>79</v>
      </c>
      <c r="H3543" s="2">
        <v>2</v>
      </c>
      <c r="I3543" s="2">
        <v>1265</v>
      </c>
      <c r="J3543" s="2">
        <v>4317</v>
      </c>
      <c r="K3543" s="2">
        <v>633</v>
      </c>
      <c r="L3543" s="2">
        <v>23</v>
      </c>
      <c r="M3543" s="2">
        <v>39</v>
      </c>
      <c r="N3543" s="2">
        <v>0</v>
      </c>
      <c r="O3543" s="2">
        <v>0</v>
      </c>
      <c r="P3543" s="2">
        <v>0</v>
      </c>
      <c r="Q3543" s="2">
        <v>0</v>
      </c>
      <c r="R3543" s="2">
        <v>158</v>
      </c>
      <c r="S3543" s="2">
        <v>252900</v>
      </c>
      <c r="T3543" s="2">
        <v>29700300</v>
      </c>
      <c r="U3543" s="2">
        <v>0</v>
      </c>
      <c r="V3543" s="2">
        <v>100</v>
      </c>
      <c r="W3543" s="2">
        <v>0</v>
      </c>
      <c r="X3543" s="2">
        <v>125</v>
      </c>
      <c r="Y3543" s="2">
        <v>10</v>
      </c>
      <c r="Z3543" s="2">
        <v>15</v>
      </c>
      <c r="AA3543" s="9">
        <f t="shared" si="497"/>
        <v>15492</v>
      </c>
      <c r="AB3543" s="9">
        <f t="shared" si="498"/>
        <v>1184</v>
      </c>
      <c r="AC3543" s="9">
        <f t="shared" si="499"/>
        <v>220</v>
      </c>
      <c r="AD3543" s="9">
        <f t="shared" si="500"/>
        <v>158</v>
      </c>
      <c r="AE3543" s="44">
        <f t="shared" si="501"/>
        <v>6.4821810564394689E-6</v>
      </c>
      <c r="AF3543" s="9">
        <f t="shared" si="502"/>
        <v>25</v>
      </c>
      <c r="AG3543" s="9">
        <f t="shared" si="495"/>
        <v>25</v>
      </c>
      <c r="AH3543" s="44">
        <f t="shared" si="503"/>
        <v>1.3639949309345804E-6</v>
      </c>
      <c r="AI3543">
        <f>AA3543/'Totals and Drop Down Lists'!W$6*Inputs!E$37</f>
        <v>14053.419187565649</v>
      </c>
      <c r="AJ3543">
        <f>AB3543/'Totals and Drop Down Lists'!X$6*Inputs!F$37</f>
        <v>3895.8184243841902</v>
      </c>
      <c r="AK3543">
        <f>AC3543/'Totals and Drop Down Lists'!Y$6*Inputs!G$37</f>
        <v>1450.3143129894888</v>
      </c>
      <c r="AL3543">
        <f>AD3543/'Totals and Drop Down Lists'!Z$6*Inputs!H$37</f>
        <v>1266.7652006590345</v>
      </c>
      <c r="AM3543">
        <f>AE3543/'Totals and Drop Down Lists'!AA$6*Inputs!I$37</f>
        <v>806.96250862169211</v>
      </c>
      <c r="AN3543">
        <f>AF3543/'Totals and Drop Down Lists'!AB$6*Inputs!J$37</f>
        <v>498.9173285086186</v>
      </c>
      <c r="AO3543">
        <f>AG3543/'Totals and Drop Down Lists'!AC$6*Inputs!K$37</f>
        <v>465.58940447729049</v>
      </c>
      <c r="AP3543">
        <f>AH3543/'Totals and Drop Down Lists'!AD$6*Inputs!L$37</f>
        <v>320.98880304114937</v>
      </c>
      <c r="AQ3543">
        <f>IF(OR($D3543="51",$D3543="52",$D3543="61"),(AA3543/'Totals and Drop Down Lists'!W$4)*Inputs!E$38,0)</f>
        <v>0</v>
      </c>
      <c r="AR3543">
        <f>IF(OR($D3543="51",$D3543="52",$D3543="61"),(AB3543/'Totals and Drop Down Lists'!X$4)*Inputs!F$38,0)</f>
        <v>0</v>
      </c>
      <c r="AS3543">
        <f>IF(OR($D3543="51",$D3543="52",$D3543="61"),(AC3543/'Totals and Drop Down Lists'!Y$4)*Inputs!G$38,0)</f>
        <v>0</v>
      </c>
      <c r="AT3543">
        <f>IF(OR($D3543="51",$D3543="52",$D3543="61"),(AD3543/'Totals and Drop Down Lists'!Z$4)*Inputs!H$38,0)</f>
        <v>0</v>
      </c>
      <c r="AU3543">
        <f>IF(OR($D3543="51",$D3543="52",$D3543="61"),(AE3543/'Totals and Drop Down Lists'!AA$4)*Inputs!I$38,0)</f>
        <v>0</v>
      </c>
      <c r="AV3543">
        <f>IF(OR($D3543="51",$D3543="52",$D3543="61"),(AF3543/'Totals and Drop Down Lists'!AB$4)*Inputs!J$38,0)</f>
        <v>0</v>
      </c>
      <c r="AW3543">
        <f>IF(OR($D3543="51",$D3543="52",$D3543="61"),(AG3543/'Totals and Drop Down Lists'!AC$4)*Inputs!K$38,0)</f>
        <v>0</v>
      </c>
      <c r="AX3543">
        <f>IF(OR($D3543="51",$D3543="52",$D3543="61"),(AH3543/'Totals and Drop Down Lists'!AD$4)*Inputs!L$38,0)</f>
        <v>0</v>
      </c>
      <c r="AY3543">
        <f>IF(OR($D3543="51",$D3543="52",$D3543="61"),0,(AA3543/'Totals and Drop Down Lists'!W$5)*Inputs!E$39)</f>
        <v>0</v>
      </c>
      <c r="AZ3543">
        <f>IF(OR($D3543="51",$D3543="52",$D3543="61"),0,(AB3543/'Totals and Drop Down Lists'!X$5)*Inputs!F$39)</f>
        <v>0</v>
      </c>
      <c r="BA3543">
        <f>IF(OR($D3543="51",$D3543="52",$D3543="61"),0,(AC3543/'Totals and Drop Down Lists'!Y$5)*Inputs!G$39)</f>
        <v>0</v>
      </c>
      <c r="BB3543">
        <f>IF(OR($D3543="51",$D3543="52",$D3543="61"),0,(AD3543/'Totals and Drop Down Lists'!Z$5)*Inputs!H$39)</f>
        <v>0</v>
      </c>
      <c r="BC3543">
        <f>IF(OR($D3543="51",$D3543="52",$D3543="61"),0,(AE3543/'Totals and Drop Down Lists'!AA$5)*Inputs!I$39)</f>
        <v>0</v>
      </c>
      <c r="BD3543">
        <f>IF(OR($D3543="51",$D3543="52",$D3543="61"),0,(AF3543/'Totals and Drop Down Lists'!AB$5)*Inputs!J$39)</f>
        <v>0</v>
      </c>
      <c r="BE3543">
        <f>IF(OR($D3543="51",$D3543="52",$D3543="61"),0,(AG3543/'Totals and Drop Down Lists'!AC$5)*Inputs!K$39)</f>
        <v>0</v>
      </c>
      <c r="BF3543">
        <f>IF(OR($D3543="51",$D3543="52",$D3543="61"),0,(AH3543/'Totals and Drop Down Lists'!AD$5)*Inputs!L$39)</f>
        <v>0</v>
      </c>
      <c r="BG3543" s="10">
        <f t="shared" si="496"/>
        <v>22758.775170247114</v>
      </c>
    </row>
    <row r="3544" spans="1:59">
      <c r="A3544" s="1" t="s">
        <v>7679</v>
      </c>
      <c r="B3544" s="1" t="s">
        <v>5992</v>
      </c>
      <c r="C3544" s="1" t="s">
        <v>6318</v>
      </c>
      <c r="D3544" s="1" t="s">
        <v>25</v>
      </c>
      <c r="E3544" s="1" t="s">
        <v>6319</v>
      </c>
      <c r="F3544" s="2">
        <v>7579</v>
      </c>
      <c r="G3544" s="2">
        <v>12</v>
      </c>
      <c r="H3544" s="2">
        <v>0</v>
      </c>
      <c r="I3544" s="2">
        <v>1868</v>
      </c>
      <c r="J3544" s="2">
        <v>2616</v>
      </c>
      <c r="K3544" s="2">
        <v>735</v>
      </c>
      <c r="L3544" s="2">
        <v>77</v>
      </c>
      <c r="M3544" s="2">
        <v>9</v>
      </c>
      <c r="N3544" s="2">
        <v>18</v>
      </c>
      <c r="O3544" s="2">
        <v>15</v>
      </c>
      <c r="P3544" s="2">
        <v>22</v>
      </c>
      <c r="Q3544" s="2">
        <v>41</v>
      </c>
      <c r="R3544" s="2">
        <v>832</v>
      </c>
      <c r="S3544" s="2">
        <v>188200</v>
      </c>
      <c r="T3544" s="2">
        <v>15671900</v>
      </c>
      <c r="U3544" s="2">
        <v>76</v>
      </c>
      <c r="V3544" s="2">
        <v>195</v>
      </c>
      <c r="W3544" s="2">
        <v>55</v>
      </c>
      <c r="X3544" s="2">
        <v>209</v>
      </c>
      <c r="Y3544" s="2">
        <v>40</v>
      </c>
      <c r="Z3544" s="2">
        <v>8</v>
      </c>
      <c r="AA3544" s="9">
        <f t="shared" si="497"/>
        <v>7579</v>
      </c>
      <c r="AB3544" s="9">
        <f t="shared" si="498"/>
        <v>1856</v>
      </c>
      <c r="AC3544" s="9">
        <f t="shared" si="499"/>
        <v>1014</v>
      </c>
      <c r="AD3544" s="9">
        <f t="shared" si="500"/>
        <v>832</v>
      </c>
      <c r="AE3544" s="44">
        <f t="shared" si="501"/>
        <v>1.442224020239931E-5</v>
      </c>
      <c r="AF3544" s="9">
        <f t="shared" si="502"/>
        <v>0</v>
      </c>
      <c r="AG3544" s="9">
        <f t="shared" si="495"/>
        <v>48</v>
      </c>
      <c r="AH3544" s="44">
        <f t="shared" si="503"/>
        <v>5.0181301747968969E-6</v>
      </c>
      <c r="AI3544">
        <f>AA3544/'Totals and Drop Down Lists'!W$6*Inputs!E$37</f>
        <v>6875.2171457887971</v>
      </c>
      <c r="AJ3544">
        <f>AB3544/'Totals and Drop Down Lists'!X$6*Inputs!F$37</f>
        <v>6106.9586111968383</v>
      </c>
      <c r="AK3544">
        <f>AC3544/'Totals and Drop Down Lists'!Y$6*Inputs!G$37</f>
        <v>6684.630515324282</v>
      </c>
      <c r="AL3544">
        <f>AD3544/'Totals and Drop Down Lists'!Z$6*Inputs!H$37</f>
        <v>6670.5610566349151</v>
      </c>
      <c r="AM3544">
        <f>AE3544/'Totals and Drop Down Lists'!AA$6*Inputs!I$37</f>
        <v>1795.4153135095244</v>
      </c>
      <c r="AN3544">
        <f>AF3544/'Totals and Drop Down Lists'!AB$6*Inputs!J$37</f>
        <v>0</v>
      </c>
      <c r="AO3544">
        <f>AG3544/'Totals and Drop Down Lists'!AC$6*Inputs!K$37</f>
        <v>893.93165659639772</v>
      </c>
      <c r="AP3544">
        <f>AH3544/'Totals and Drop Down Lists'!AD$6*Inputs!L$37</f>
        <v>1180.9161176347397</v>
      </c>
      <c r="AQ3544">
        <f>IF(OR($D3544="51",$D3544="52",$D3544="61"),(AA3544/'Totals and Drop Down Lists'!W$4)*Inputs!E$38,0)</f>
        <v>0</v>
      </c>
      <c r="AR3544">
        <f>IF(OR($D3544="51",$D3544="52",$D3544="61"),(AB3544/'Totals and Drop Down Lists'!X$4)*Inputs!F$38,0)</f>
        <v>0</v>
      </c>
      <c r="AS3544">
        <f>IF(OR($D3544="51",$D3544="52",$D3544="61"),(AC3544/'Totals and Drop Down Lists'!Y$4)*Inputs!G$38,0)</f>
        <v>0</v>
      </c>
      <c r="AT3544">
        <f>IF(OR($D3544="51",$D3544="52",$D3544="61"),(AD3544/'Totals and Drop Down Lists'!Z$4)*Inputs!H$38,0)</f>
        <v>0</v>
      </c>
      <c r="AU3544">
        <f>IF(OR($D3544="51",$D3544="52",$D3544="61"),(AE3544/'Totals and Drop Down Lists'!AA$4)*Inputs!I$38,0)</f>
        <v>0</v>
      </c>
      <c r="AV3544">
        <f>IF(OR($D3544="51",$D3544="52",$D3544="61"),(AF3544/'Totals and Drop Down Lists'!AB$4)*Inputs!J$38,0)</f>
        <v>0</v>
      </c>
      <c r="AW3544">
        <f>IF(OR($D3544="51",$D3544="52",$D3544="61"),(AG3544/'Totals and Drop Down Lists'!AC$4)*Inputs!K$38,0)</f>
        <v>0</v>
      </c>
      <c r="AX3544">
        <f>IF(OR($D3544="51",$D3544="52",$D3544="61"),(AH3544/'Totals and Drop Down Lists'!AD$4)*Inputs!L$38,0)</f>
        <v>0</v>
      </c>
      <c r="AY3544">
        <f>IF(OR($D3544="51",$D3544="52",$D3544="61"),0,(AA3544/'Totals and Drop Down Lists'!W$5)*Inputs!E$39)</f>
        <v>0</v>
      </c>
      <c r="AZ3544">
        <f>IF(OR($D3544="51",$D3544="52",$D3544="61"),0,(AB3544/'Totals and Drop Down Lists'!X$5)*Inputs!F$39)</f>
        <v>0</v>
      </c>
      <c r="BA3544">
        <f>IF(OR($D3544="51",$D3544="52",$D3544="61"),0,(AC3544/'Totals and Drop Down Lists'!Y$5)*Inputs!G$39)</f>
        <v>0</v>
      </c>
      <c r="BB3544">
        <f>IF(OR($D3544="51",$D3544="52",$D3544="61"),0,(AD3544/'Totals and Drop Down Lists'!Z$5)*Inputs!H$39)</f>
        <v>0</v>
      </c>
      <c r="BC3544">
        <f>IF(OR($D3544="51",$D3544="52",$D3544="61"),0,(AE3544/'Totals and Drop Down Lists'!AA$5)*Inputs!I$39)</f>
        <v>0</v>
      </c>
      <c r="BD3544">
        <f>IF(OR($D3544="51",$D3544="52",$D3544="61"),0,(AF3544/'Totals and Drop Down Lists'!AB$5)*Inputs!J$39)</f>
        <v>0</v>
      </c>
      <c r="BE3544">
        <f>IF(OR($D3544="51",$D3544="52",$D3544="61"),0,(AG3544/'Totals and Drop Down Lists'!AC$5)*Inputs!K$39)</f>
        <v>0</v>
      </c>
      <c r="BF3544">
        <f>IF(OR($D3544="51",$D3544="52",$D3544="61"),0,(AH3544/'Totals and Drop Down Lists'!AD$5)*Inputs!L$39)</f>
        <v>0</v>
      </c>
      <c r="BG3544" s="10">
        <f t="shared" si="496"/>
        <v>30207.630416685497</v>
      </c>
    </row>
    <row r="3545" spans="1:59">
      <c r="A3545" s="1" t="s">
        <v>7679</v>
      </c>
      <c r="B3545" s="1" t="s">
        <v>5992</v>
      </c>
      <c r="C3545" s="1" t="s">
        <v>6320</v>
      </c>
      <c r="D3545" s="1" t="s">
        <v>25</v>
      </c>
      <c r="E3545" s="1" t="s">
        <v>6321</v>
      </c>
      <c r="F3545" s="2">
        <v>10989</v>
      </c>
      <c r="G3545" s="2">
        <v>79</v>
      </c>
      <c r="H3545" s="2">
        <v>0</v>
      </c>
      <c r="I3545" s="2">
        <v>1478</v>
      </c>
      <c r="J3545" s="2">
        <v>4232</v>
      </c>
      <c r="K3545" s="2">
        <v>786</v>
      </c>
      <c r="L3545" s="2">
        <v>23</v>
      </c>
      <c r="M3545" s="2">
        <v>0</v>
      </c>
      <c r="N3545" s="2">
        <v>16</v>
      </c>
      <c r="O3545" s="2">
        <v>9</v>
      </c>
      <c r="P3545" s="2">
        <v>0</v>
      </c>
      <c r="Q3545" s="2">
        <v>33</v>
      </c>
      <c r="R3545" s="2">
        <v>160</v>
      </c>
      <c r="S3545" s="2">
        <v>463100</v>
      </c>
      <c r="T3545" s="2">
        <v>29672200</v>
      </c>
      <c r="U3545" s="2">
        <v>108</v>
      </c>
      <c r="V3545" s="2">
        <v>65</v>
      </c>
      <c r="W3545" s="2">
        <v>10</v>
      </c>
      <c r="X3545" s="2">
        <v>140</v>
      </c>
      <c r="Y3545" s="2">
        <v>39</v>
      </c>
      <c r="Z3545" s="2">
        <v>70</v>
      </c>
      <c r="AA3545" s="9">
        <f t="shared" si="497"/>
        <v>10989</v>
      </c>
      <c r="AB3545" s="9">
        <f t="shared" si="498"/>
        <v>1399</v>
      </c>
      <c r="AC3545" s="9">
        <f t="shared" si="499"/>
        <v>241</v>
      </c>
      <c r="AD3545" s="9">
        <f t="shared" si="500"/>
        <v>160</v>
      </c>
      <c r="AE3545" s="44">
        <f t="shared" si="501"/>
        <v>1.0195187539542643E-5</v>
      </c>
      <c r="AF3545" s="9">
        <f t="shared" si="502"/>
        <v>65</v>
      </c>
      <c r="AG3545" s="9">
        <f t="shared" si="495"/>
        <v>109</v>
      </c>
      <c r="AH3545" s="44">
        <f t="shared" si="503"/>
        <v>7.5327659074551635E-6</v>
      </c>
      <c r="AI3545">
        <f>AA3545/'Totals and Drop Down Lists'!W$6*Inputs!E$37</f>
        <v>9968.5659341698229</v>
      </c>
      <c r="AJ3545">
        <f>AB3545/'Totals and Drop Down Lists'!X$6*Inputs!F$37</f>
        <v>4603.2516686769277</v>
      </c>
      <c r="AK3545">
        <f>AC3545/'Totals and Drop Down Lists'!Y$6*Inputs!G$37</f>
        <v>1588.7534065021221</v>
      </c>
      <c r="AL3545">
        <f>AD3545/'Totals and Drop Down Lists'!Z$6*Inputs!H$37</f>
        <v>1282.8002031990222</v>
      </c>
      <c r="AM3545">
        <f>AE3545/'Totals and Drop Down Lists'!AA$6*Inputs!I$37</f>
        <v>1269.1922735797427</v>
      </c>
      <c r="AN3545">
        <f>AF3545/'Totals and Drop Down Lists'!AB$6*Inputs!J$37</f>
        <v>1297.1850541224082</v>
      </c>
      <c r="AO3545">
        <f>AG3545/'Totals and Drop Down Lists'!AC$6*Inputs!K$37</f>
        <v>2029.9698035209865</v>
      </c>
      <c r="AP3545">
        <f>AH3545/'Totals and Drop Down Lists'!AD$6*Inputs!L$37</f>
        <v>1772.6851158944512</v>
      </c>
      <c r="AQ3545">
        <f>IF(OR($D3545="51",$D3545="52",$D3545="61"),(AA3545/'Totals and Drop Down Lists'!W$4)*Inputs!E$38,0)</f>
        <v>0</v>
      </c>
      <c r="AR3545">
        <f>IF(OR($D3545="51",$D3545="52",$D3545="61"),(AB3545/'Totals and Drop Down Lists'!X$4)*Inputs!F$38,0)</f>
        <v>0</v>
      </c>
      <c r="AS3545">
        <f>IF(OR($D3545="51",$D3545="52",$D3545="61"),(AC3545/'Totals and Drop Down Lists'!Y$4)*Inputs!G$38,0)</f>
        <v>0</v>
      </c>
      <c r="AT3545">
        <f>IF(OR($D3545="51",$D3545="52",$D3545="61"),(AD3545/'Totals and Drop Down Lists'!Z$4)*Inputs!H$38,0)</f>
        <v>0</v>
      </c>
      <c r="AU3545">
        <f>IF(OR($D3545="51",$D3545="52",$D3545="61"),(AE3545/'Totals and Drop Down Lists'!AA$4)*Inputs!I$38,0)</f>
        <v>0</v>
      </c>
      <c r="AV3545">
        <f>IF(OR($D3545="51",$D3545="52",$D3545="61"),(AF3545/'Totals and Drop Down Lists'!AB$4)*Inputs!J$38,0)</f>
        <v>0</v>
      </c>
      <c r="AW3545">
        <f>IF(OR($D3545="51",$D3545="52",$D3545="61"),(AG3545/'Totals and Drop Down Lists'!AC$4)*Inputs!K$38,0)</f>
        <v>0</v>
      </c>
      <c r="AX3545">
        <f>IF(OR($D3545="51",$D3545="52",$D3545="61"),(AH3545/'Totals and Drop Down Lists'!AD$4)*Inputs!L$38,0)</f>
        <v>0</v>
      </c>
      <c r="AY3545">
        <f>IF(OR($D3545="51",$D3545="52",$D3545="61"),0,(AA3545/'Totals and Drop Down Lists'!W$5)*Inputs!E$39)</f>
        <v>0</v>
      </c>
      <c r="AZ3545">
        <f>IF(OR($D3545="51",$D3545="52",$D3545="61"),0,(AB3545/'Totals and Drop Down Lists'!X$5)*Inputs!F$39)</f>
        <v>0</v>
      </c>
      <c r="BA3545">
        <f>IF(OR($D3545="51",$D3545="52",$D3545="61"),0,(AC3545/'Totals and Drop Down Lists'!Y$5)*Inputs!G$39)</f>
        <v>0</v>
      </c>
      <c r="BB3545">
        <f>IF(OR($D3545="51",$D3545="52",$D3545="61"),0,(AD3545/'Totals and Drop Down Lists'!Z$5)*Inputs!H$39)</f>
        <v>0</v>
      </c>
      <c r="BC3545">
        <f>IF(OR($D3545="51",$D3545="52",$D3545="61"),0,(AE3545/'Totals and Drop Down Lists'!AA$5)*Inputs!I$39)</f>
        <v>0</v>
      </c>
      <c r="BD3545">
        <f>IF(OR($D3545="51",$D3545="52",$D3545="61"),0,(AF3545/'Totals and Drop Down Lists'!AB$5)*Inputs!J$39)</f>
        <v>0</v>
      </c>
      <c r="BE3545">
        <f>IF(OR($D3545="51",$D3545="52",$D3545="61"),0,(AG3545/'Totals and Drop Down Lists'!AC$5)*Inputs!K$39)</f>
        <v>0</v>
      </c>
      <c r="BF3545">
        <f>IF(OR($D3545="51",$D3545="52",$D3545="61"),0,(AH3545/'Totals and Drop Down Lists'!AD$5)*Inputs!L$39)</f>
        <v>0</v>
      </c>
      <c r="BG3545" s="10">
        <f t="shared" si="496"/>
        <v>23812.403459665486</v>
      </c>
    </row>
    <row r="3546" spans="1:59">
      <c r="A3546" s="1" t="s">
        <v>7679</v>
      </c>
      <c r="B3546" s="1" t="s">
        <v>5992</v>
      </c>
      <c r="C3546" s="1" t="s">
        <v>6322</v>
      </c>
      <c r="D3546" s="1" t="s">
        <v>58</v>
      </c>
      <c r="E3546" s="1" t="s">
        <v>6323</v>
      </c>
      <c r="F3546" s="2">
        <v>35943</v>
      </c>
      <c r="G3546" s="2">
        <v>1520</v>
      </c>
      <c r="H3546" s="2">
        <v>184</v>
      </c>
      <c r="I3546" s="2">
        <v>4773</v>
      </c>
      <c r="J3546" s="2">
        <v>13101</v>
      </c>
      <c r="K3546" s="2">
        <v>4003</v>
      </c>
      <c r="L3546" s="2">
        <v>142</v>
      </c>
      <c r="M3546" s="2">
        <v>0</v>
      </c>
      <c r="N3546" s="2">
        <v>0</v>
      </c>
      <c r="O3546" s="2">
        <v>289</v>
      </c>
      <c r="P3546" s="2">
        <v>0</v>
      </c>
      <c r="Q3546" s="2">
        <v>4</v>
      </c>
      <c r="R3546" s="2">
        <v>526</v>
      </c>
      <c r="S3546" s="2">
        <v>2937100</v>
      </c>
      <c r="T3546" s="2">
        <v>146227400</v>
      </c>
      <c r="U3546" s="2">
        <v>233</v>
      </c>
      <c r="V3546" s="2">
        <v>189</v>
      </c>
      <c r="W3546" s="2">
        <v>35</v>
      </c>
      <c r="X3546" s="2">
        <v>1120</v>
      </c>
      <c r="Y3546" s="2">
        <v>79</v>
      </c>
      <c r="Z3546" s="2">
        <v>694</v>
      </c>
      <c r="AA3546" s="9">
        <f t="shared" si="497"/>
        <v>35943</v>
      </c>
      <c r="AB3546" s="9">
        <f t="shared" si="498"/>
        <v>3069</v>
      </c>
      <c r="AC3546" s="9">
        <f t="shared" si="499"/>
        <v>961</v>
      </c>
      <c r="AD3546" s="9">
        <f t="shared" si="500"/>
        <v>526</v>
      </c>
      <c r="AE3546" s="44">
        <f t="shared" si="501"/>
        <v>8.5420580704393417E-5</v>
      </c>
      <c r="AF3546" s="9">
        <f t="shared" si="502"/>
        <v>896</v>
      </c>
      <c r="AG3546" s="9">
        <f t="shared" si="495"/>
        <v>773</v>
      </c>
      <c r="AH3546" s="44">
        <f t="shared" si="503"/>
        <v>8.7884386160160286E-5</v>
      </c>
      <c r="AI3546">
        <f>AA3546/'Totals and Drop Down Lists'!W$6*Inputs!E$37</f>
        <v>32605.347654187455</v>
      </c>
      <c r="AJ3546">
        <f>AB3546/'Totals and Drop Down Lists'!X$6*Inputs!F$37</f>
        <v>10098.198263880979</v>
      </c>
      <c r="AK3546">
        <f>AC3546/'Totals and Drop Down Lists'!Y$6*Inputs!G$37</f>
        <v>6335.2366126495408</v>
      </c>
      <c r="AL3546">
        <f>AD3546/'Totals and Drop Down Lists'!Z$6*Inputs!H$37</f>
        <v>4217.2056680167861</v>
      </c>
      <c r="AM3546">
        <f>AE3546/'Totals and Drop Down Lists'!AA$6*Inputs!I$37</f>
        <v>10633.95259912742</v>
      </c>
      <c r="AN3546">
        <f>AF3546/'Totals and Drop Down Lists'!AB$6*Inputs!J$37</f>
        <v>17881.197053748889</v>
      </c>
      <c r="AO3546">
        <f>AG3546/'Totals and Drop Down Lists'!AC$6*Inputs!K$37</f>
        <v>14396.024386437821</v>
      </c>
      <c r="AP3546">
        <f>AH3546/'Totals and Drop Down Lists'!AD$6*Inputs!L$37</f>
        <v>20681.824601963275</v>
      </c>
      <c r="AQ3546">
        <f>IF(OR($D3546="51",$D3546="52",$D3546="61"),(AA3546/'Totals and Drop Down Lists'!W$4)*Inputs!E$38,0)</f>
        <v>0</v>
      </c>
      <c r="AR3546">
        <f>IF(OR($D3546="51",$D3546="52",$D3546="61"),(AB3546/'Totals and Drop Down Lists'!X$4)*Inputs!F$38,0)</f>
        <v>0</v>
      </c>
      <c r="AS3546">
        <f>IF(OR($D3546="51",$D3546="52",$D3546="61"),(AC3546/'Totals and Drop Down Lists'!Y$4)*Inputs!G$38,0)</f>
        <v>0</v>
      </c>
      <c r="AT3546">
        <f>IF(OR($D3546="51",$D3546="52",$D3546="61"),(AD3546/'Totals and Drop Down Lists'!Z$4)*Inputs!H$38,0)</f>
        <v>0</v>
      </c>
      <c r="AU3546">
        <f>IF(OR($D3546="51",$D3546="52",$D3546="61"),(AE3546/'Totals and Drop Down Lists'!AA$4)*Inputs!I$38,0)</f>
        <v>0</v>
      </c>
      <c r="AV3546">
        <f>IF(OR($D3546="51",$D3546="52",$D3546="61"),(AF3546/'Totals and Drop Down Lists'!AB$4)*Inputs!J$38,0)</f>
        <v>0</v>
      </c>
      <c r="AW3546">
        <f>IF(OR($D3546="51",$D3546="52",$D3546="61"),(AG3546/'Totals and Drop Down Lists'!AC$4)*Inputs!K$38,0)</f>
        <v>0</v>
      </c>
      <c r="AX3546">
        <f>IF(OR($D3546="51",$D3546="52",$D3546="61"),(AH3546/'Totals and Drop Down Lists'!AD$4)*Inputs!L$38,0)</f>
        <v>0</v>
      </c>
      <c r="AY3546">
        <f>IF(OR($D3546="51",$D3546="52",$D3546="61"),0,(AA3546/'Totals and Drop Down Lists'!W$5)*Inputs!E$39)</f>
        <v>0</v>
      </c>
      <c r="AZ3546">
        <f>IF(OR($D3546="51",$D3546="52",$D3546="61"),0,(AB3546/'Totals and Drop Down Lists'!X$5)*Inputs!F$39)</f>
        <v>0</v>
      </c>
      <c r="BA3546">
        <f>IF(OR($D3546="51",$D3546="52",$D3546="61"),0,(AC3546/'Totals and Drop Down Lists'!Y$5)*Inputs!G$39)</f>
        <v>0</v>
      </c>
      <c r="BB3546">
        <f>IF(OR($D3546="51",$D3546="52",$D3546="61"),0,(AD3546/'Totals and Drop Down Lists'!Z$5)*Inputs!H$39)</f>
        <v>0</v>
      </c>
      <c r="BC3546">
        <f>IF(OR($D3546="51",$D3546="52",$D3546="61"),0,(AE3546/'Totals and Drop Down Lists'!AA$5)*Inputs!I$39)</f>
        <v>0</v>
      </c>
      <c r="BD3546">
        <f>IF(OR($D3546="51",$D3546="52",$D3546="61"),0,(AF3546/'Totals and Drop Down Lists'!AB$5)*Inputs!J$39)</f>
        <v>0</v>
      </c>
      <c r="BE3546">
        <f>IF(OR($D3546="51",$D3546="52",$D3546="61"),0,(AG3546/'Totals and Drop Down Lists'!AC$5)*Inputs!K$39)</f>
        <v>0</v>
      </c>
      <c r="BF3546">
        <f>IF(OR($D3546="51",$D3546="52",$D3546="61"),0,(AH3546/'Totals and Drop Down Lists'!AD$5)*Inputs!L$39)</f>
        <v>0</v>
      </c>
      <c r="BG3546" s="10">
        <f t="shared" si="496"/>
        <v>116848.98684001216</v>
      </c>
    </row>
    <row r="3547" spans="1:59">
      <c r="A3547" s="1" t="s">
        <v>7679</v>
      </c>
      <c r="B3547" s="1" t="s">
        <v>5992</v>
      </c>
      <c r="C3547" s="1" t="s">
        <v>6324</v>
      </c>
      <c r="D3547" s="1" t="s">
        <v>25</v>
      </c>
      <c r="E3547" s="1" t="s">
        <v>6325</v>
      </c>
      <c r="F3547" s="2">
        <v>3441</v>
      </c>
      <c r="G3547" s="2">
        <v>4</v>
      </c>
      <c r="H3547" s="2">
        <v>0</v>
      </c>
      <c r="I3547" s="2">
        <v>321</v>
      </c>
      <c r="J3547" s="2">
        <v>1178</v>
      </c>
      <c r="K3547" s="2">
        <v>324</v>
      </c>
      <c r="L3547" s="2">
        <v>36</v>
      </c>
      <c r="M3547" s="2">
        <v>5</v>
      </c>
      <c r="N3547" s="2">
        <v>11</v>
      </c>
      <c r="O3547" s="2">
        <v>14</v>
      </c>
      <c r="P3547" s="2">
        <v>0</v>
      </c>
      <c r="Q3547" s="2">
        <v>0</v>
      </c>
      <c r="R3547" s="2">
        <v>56</v>
      </c>
      <c r="S3547" s="2">
        <v>167500</v>
      </c>
      <c r="T3547" s="2">
        <v>22727400</v>
      </c>
      <c r="U3547" s="2">
        <v>25</v>
      </c>
      <c r="V3547" s="2">
        <v>20</v>
      </c>
      <c r="W3547" s="2">
        <v>0</v>
      </c>
      <c r="X3547" s="2">
        <v>40</v>
      </c>
      <c r="Y3547" s="2">
        <v>0</v>
      </c>
      <c r="Z3547" s="2">
        <v>30</v>
      </c>
      <c r="AA3547" s="9">
        <f t="shared" si="497"/>
        <v>3441</v>
      </c>
      <c r="AB3547" s="9">
        <f t="shared" si="498"/>
        <v>317</v>
      </c>
      <c r="AC3547" s="9">
        <f t="shared" si="499"/>
        <v>122</v>
      </c>
      <c r="AD3547" s="9">
        <f t="shared" si="500"/>
        <v>56</v>
      </c>
      <c r="AE3547" s="44">
        <f t="shared" si="501"/>
        <v>6.2235834309215391E-6</v>
      </c>
      <c r="AF3547" s="9">
        <f t="shared" si="502"/>
        <v>20</v>
      </c>
      <c r="AG3547" s="9">
        <f t="shared" si="495"/>
        <v>30</v>
      </c>
      <c r="AH3547" s="44">
        <f t="shared" si="503"/>
        <v>3.0702381284974045E-6</v>
      </c>
      <c r="AI3547">
        <f>AA3547/'Totals and Drop Down Lists'!W$6*Inputs!E$37</f>
        <v>3121.4701410026719</v>
      </c>
      <c r="AJ3547">
        <f>AB3547/'Totals and Drop Down Lists'!X$6*Inputs!F$37</f>
        <v>1043.0527369339427</v>
      </c>
      <c r="AK3547">
        <f>AC3547/'Totals and Drop Down Lists'!Y$6*Inputs!G$37</f>
        <v>804.26520993053475</v>
      </c>
      <c r="AL3547">
        <f>AD3547/'Totals and Drop Down Lists'!Z$6*Inputs!H$37</f>
        <v>448.98007111965774</v>
      </c>
      <c r="AM3547">
        <f>AE3547/'Totals and Drop Down Lists'!AA$6*Inputs!I$37</f>
        <v>774.76985821673964</v>
      </c>
      <c r="AN3547">
        <f>AF3547/'Totals and Drop Down Lists'!AB$6*Inputs!J$37</f>
        <v>399.13386280689485</v>
      </c>
      <c r="AO3547">
        <f>AG3547/'Totals and Drop Down Lists'!AC$6*Inputs!K$37</f>
        <v>558.70728537274863</v>
      </c>
      <c r="AP3547">
        <f>AH3547/'Totals and Drop Down Lists'!AD$6*Inputs!L$37</f>
        <v>722.51885954035663</v>
      </c>
      <c r="AQ3547">
        <f>IF(OR($D3547="51",$D3547="52",$D3547="61"),(AA3547/'Totals and Drop Down Lists'!W$4)*Inputs!E$38,0)</f>
        <v>0</v>
      </c>
      <c r="AR3547">
        <f>IF(OR($D3547="51",$D3547="52",$D3547="61"),(AB3547/'Totals and Drop Down Lists'!X$4)*Inputs!F$38,0)</f>
        <v>0</v>
      </c>
      <c r="AS3547">
        <f>IF(OR($D3547="51",$D3547="52",$D3547="61"),(AC3547/'Totals and Drop Down Lists'!Y$4)*Inputs!G$38,0)</f>
        <v>0</v>
      </c>
      <c r="AT3547">
        <f>IF(OR($D3547="51",$D3547="52",$D3547="61"),(AD3547/'Totals and Drop Down Lists'!Z$4)*Inputs!H$38,0)</f>
        <v>0</v>
      </c>
      <c r="AU3547">
        <f>IF(OR($D3547="51",$D3547="52",$D3547="61"),(AE3547/'Totals and Drop Down Lists'!AA$4)*Inputs!I$38,0)</f>
        <v>0</v>
      </c>
      <c r="AV3547">
        <f>IF(OR($D3547="51",$D3547="52",$D3547="61"),(AF3547/'Totals and Drop Down Lists'!AB$4)*Inputs!J$38,0)</f>
        <v>0</v>
      </c>
      <c r="AW3547">
        <f>IF(OR($D3547="51",$D3547="52",$D3547="61"),(AG3547/'Totals and Drop Down Lists'!AC$4)*Inputs!K$38,0)</f>
        <v>0</v>
      </c>
      <c r="AX3547">
        <f>IF(OR($D3547="51",$D3547="52",$D3547="61"),(AH3547/'Totals and Drop Down Lists'!AD$4)*Inputs!L$38,0)</f>
        <v>0</v>
      </c>
      <c r="AY3547">
        <f>IF(OR($D3547="51",$D3547="52",$D3547="61"),0,(AA3547/'Totals and Drop Down Lists'!W$5)*Inputs!E$39)</f>
        <v>0</v>
      </c>
      <c r="AZ3547">
        <f>IF(OR($D3547="51",$D3547="52",$D3547="61"),0,(AB3547/'Totals and Drop Down Lists'!X$5)*Inputs!F$39)</f>
        <v>0</v>
      </c>
      <c r="BA3547">
        <f>IF(OR($D3547="51",$D3547="52",$D3547="61"),0,(AC3547/'Totals and Drop Down Lists'!Y$5)*Inputs!G$39)</f>
        <v>0</v>
      </c>
      <c r="BB3547">
        <f>IF(OR($D3547="51",$D3547="52",$D3547="61"),0,(AD3547/'Totals and Drop Down Lists'!Z$5)*Inputs!H$39)</f>
        <v>0</v>
      </c>
      <c r="BC3547">
        <f>IF(OR($D3547="51",$D3547="52",$D3547="61"),0,(AE3547/'Totals and Drop Down Lists'!AA$5)*Inputs!I$39)</f>
        <v>0</v>
      </c>
      <c r="BD3547">
        <f>IF(OR($D3547="51",$D3547="52",$D3547="61"),0,(AF3547/'Totals and Drop Down Lists'!AB$5)*Inputs!J$39)</f>
        <v>0</v>
      </c>
      <c r="BE3547">
        <f>IF(OR($D3547="51",$D3547="52",$D3547="61"),0,(AG3547/'Totals and Drop Down Lists'!AC$5)*Inputs!K$39)</f>
        <v>0</v>
      </c>
      <c r="BF3547">
        <f>IF(OR($D3547="51",$D3547="52",$D3547="61"),0,(AH3547/'Totals and Drop Down Lists'!AD$5)*Inputs!L$39)</f>
        <v>0</v>
      </c>
      <c r="BG3547" s="10">
        <f t="shared" si="496"/>
        <v>7872.8980249235474</v>
      </c>
    </row>
    <row r="3548" spans="1:59">
      <c r="A3548" s="1" t="s">
        <v>7679</v>
      </c>
      <c r="B3548" s="1" t="s">
        <v>5992</v>
      </c>
      <c r="C3548" s="1" t="s">
        <v>6326</v>
      </c>
      <c r="D3548" s="1" t="s">
        <v>25</v>
      </c>
      <c r="E3548" s="1" t="s">
        <v>6327</v>
      </c>
      <c r="F3548" s="2">
        <v>3348</v>
      </c>
      <c r="G3548" s="2">
        <v>4</v>
      </c>
      <c r="H3548" s="2">
        <v>0</v>
      </c>
      <c r="I3548" s="2">
        <v>659</v>
      </c>
      <c r="J3548" s="2">
        <v>1127</v>
      </c>
      <c r="K3548" s="2">
        <v>261</v>
      </c>
      <c r="L3548" s="2">
        <v>0</v>
      </c>
      <c r="M3548" s="2">
        <v>0</v>
      </c>
      <c r="N3548" s="2">
        <v>5</v>
      </c>
      <c r="O3548" s="2">
        <v>8</v>
      </c>
      <c r="P3548" s="2">
        <v>3</v>
      </c>
      <c r="Q3548" s="2">
        <v>0</v>
      </c>
      <c r="R3548" s="2">
        <v>333</v>
      </c>
      <c r="S3548" s="2">
        <v>130400</v>
      </c>
      <c r="T3548" s="2">
        <v>8806000</v>
      </c>
      <c r="U3548" s="2">
        <v>25</v>
      </c>
      <c r="V3548" s="2">
        <v>24</v>
      </c>
      <c r="W3548" s="2">
        <v>25</v>
      </c>
      <c r="X3548" s="2">
        <v>75</v>
      </c>
      <c r="Y3548" s="2">
        <v>0</v>
      </c>
      <c r="Z3548" s="2">
        <v>55</v>
      </c>
      <c r="AA3548" s="9">
        <f t="shared" si="497"/>
        <v>3348</v>
      </c>
      <c r="AB3548" s="9">
        <f t="shared" si="498"/>
        <v>655</v>
      </c>
      <c r="AC3548" s="9">
        <f t="shared" si="499"/>
        <v>349</v>
      </c>
      <c r="AD3548" s="9">
        <f t="shared" si="500"/>
        <v>333</v>
      </c>
      <c r="AE3548" s="44">
        <f t="shared" si="501"/>
        <v>4.221364801290919E-6</v>
      </c>
      <c r="AF3548" s="9">
        <f t="shared" si="502"/>
        <v>26</v>
      </c>
      <c r="AG3548" s="9">
        <f t="shared" si="495"/>
        <v>55</v>
      </c>
      <c r="AH3548" s="44">
        <f t="shared" si="503"/>
        <v>4.7394764221754403E-6</v>
      </c>
      <c r="AI3548">
        <f>AA3548/'Totals and Drop Down Lists'!W$6*Inputs!E$37</f>
        <v>3037.1060831377349</v>
      </c>
      <c r="AJ3548">
        <f>AB3548/'Totals and Drop Down Lists'!X$6*Inputs!F$37</f>
        <v>2155.2036047057809</v>
      </c>
      <c r="AK3548">
        <f>AC3548/'Totals and Drop Down Lists'!Y$6*Inputs!G$37</f>
        <v>2300.7258874242348</v>
      </c>
      <c r="AL3548">
        <f>AD3548/'Totals and Drop Down Lists'!Z$6*Inputs!H$37</f>
        <v>2669.8279229079649</v>
      </c>
      <c r="AM3548">
        <f>AE3548/'Totals and Drop Down Lists'!AA$6*Inputs!I$37</f>
        <v>525.51496173853297</v>
      </c>
      <c r="AN3548">
        <f>AF3548/'Totals and Drop Down Lists'!AB$6*Inputs!J$37</f>
        <v>518.87402164896332</v>
      </c>
      <c r="AO3548">
        <f>AG3548/'Totals and Drop Down Lists'!AC$6*Inputs!K$37</f>
        <v>1024.296689850039</v>
      </c>
      <c r="AP3548">
        <f>AH3548/'Totals and Drop Down Lists'!AD$6*Inputs!L$37</f>
        <v>1115.3405553739622</v>
      </c>
      <c r="AQ3548">
        <f>IF(OR($D3548="51",$D3548="52",$D3548="61"),(AA3548/'Totals and Drop Down Lists'!W$4)*Inputs!E$38,0)</f>
        <v>0</v>
      </c>
      <c r="AR3548">
        <f>IF(OR($D3548="51",$D3548="52",$D3548="61"),(AB3548/'Totals and Drop Down Lists'!X$4)*Inputs!F$38,0)</f>
        <v>0</v>
      </c>
      <c r="AS3548">
        <f>IF(OR($D3548="51",$D3548="52",$D3548="61"),(AC3548/'Totals and Drop Down Lists'!Y$4)*Inputs!G$38,0)</f>
        <v>0</v>
      </c>
      <c r="AT3548">
        <f>IF(OR($D3548="51",$D3548="52",$D3548="61"),(AD3548/'Totals and Drop Down Lists'!Z$4)*Inputs!H$38,0)</f>
        <v>0</v>
      </c>
      <c r="AU3548">
        <f>IF(OR($D3548="51",$D3548="52",$D3548="61"),(AE3548/'Totals and Drop Down Lists'!AA$4)*Inputs!I$38,0)</f>
        <v>0</v>
      </c>
      <c r="AV3548">
        <f>IF(OR($D3548="51",$D3548="52",$D3548="61"),(AF3548/'Totals and Drop Down Lists'!AB$4)*Inputs!J$38,0)</f>
        <v>0</v>
      </c>
      <c r="AW3548">
        <f>IF(OR($D3548="51",$D3548="52",$D3548="61"),(AG3548/'Totals and Drop Down Lists'!AC$4)*Inputs!K$38,0)</f>
        <v>0</v>
      </c>
      <c r="AX3548">
        <f>IF(OR($D3548="51",$D3548="52",$D3548="61"),(AH3548/'Totals and Drop Down Lists'!AD$4)*Inputs!L$38,0)</f>
        <v>0</v>
      </c>
      <c r="AY3548">
        <f>IF(OR($D3548="51",$D3548="52",$D3548="61"),0,(AA3548/'Totals and Drop Down Lists'!W$5)*Inputs!E$39)</f>
        <v>0</v>
      </c>
      <c r="AZ3548">
        <f>IF(OR($D3548="51",$D3548="52",$D3548="61"),0,(AB3548/'Totals and Drop Down Lists'!X$5)*Inputs!F$39)</f>
        <v>0</v>
      </c>
      <c r="BA3548">
        <f>IF(OR($D3548="51",$D3548="52",$D3548="61"),0,(AC3548/'Totals and Drop Down Lists'!Y$5)*Inputs!G$39)</f>
        <v>0</v>
      </c>
      <c r="BB3548">
        <f>IF(OR($D3548="51",$D3548="52",$D3548="61"),0,(AD3548/'Totals and Drop Down Lists'!Z$5)*Inputs!H$39)</f>
        <v>0</v>
      </c>
      <c r="BC3548">
        <f>IF(OR($D3548="51",$D3548="52",$D3548="61"),0,(AE3548/'Totals and Drop Down Lists'!AA$5)*Inputs!I$39)</f>
        <v>0</v>
      </c>
      <c r="BD3548">
        <f>IF(OR($D3548="51",$D3548="52",$D3548="61"),0,(AF3548/'Totals and Drop Down Lists'!AB$5)*Inputs!J$39)</f>
        <v>0</v>
      </c>
      <c r="BE3548">
        <f>IF(OR($D3548="51",$D3548="52",$D3548="61"),0,(AG3548/'Totals and Drop Down Lists'!AC$5)*Inputs!K$39)</f>
        <v>0</v>
      </c>
      <c r="BF3548">
        <f>IF(OR($D3548="51",$D3548="52",$D3548="61"),0,(AH3548/'Totals and Drop Down Lists'!AD$5)*Inputs!L$39)</f>
        <v>0</v>
      </c>
      <c r="BG3548" s="10">
        <f t="shared" si="496"/>
        <v>13346.889726787213</v>
      </c>
    </row>
    <row r="3549" spans="1:59">
      <c r="A3549" s="1" t="s">
        <v>7679</v>
      </c>
      <c r="B3549" s="1" t="s">
        <v>5992</v>
      </c>
      <c r="C3549" s="1" t="s">
        <v>6328</v>
      </c>
      <c r="D3549" s="1" t="s">
        <v>25</v>
      </c>
      <c r="E3549" s="1" t="s">
        <v>6329</v>
      </c>
      <c r="F3549" s="2">
        <v>12709</v>
      </c>
      <c r="G3549" s="2">
        <v>80</v>
      </c>
      <c r="H3549" s="2">
        <v>17</v>
      </c>
      <c r="I3549" s="2">
        <v>2000</v>
      </c>
      <c r="J3549" s="2">
        <v>5052</v>
      </c>
      <c r="K3549" s="2">
        <v>1474</v>
      </c>
      <c r="L3549" s="2">
        <v>47</v>
      </c>
      <c r="M3549" s="2">
        <v>4</v>
      </c>
      <c r="N3549" s="2">
        <v>2</v>
      </c>
      <c r="O3549" s="2">
        <v>60</v>
      </c>
      <c r="P3549" s="2">
        <v>0</v>
      </c>
      <c r="Q3549" s="2">
        <v>0</v>
      </c>
      <c r="R3549" s="2">
        <v>618</v>
      </c>
      <c r="S3549" s="2">
        <v>649600</v>
      </c>
      <c r="T3549" s="2">
        <v>40514800</v>
      </c>
      <c r="U3549" s="2">
        <v>201</v>
      </c>
      <c r="V3549" s="2">
        <v>95</v>
      </c>
      <c r="W3549" s="2">
        <v>55</v>
      </c>
      <c r="X3549" s="2">
        <v>384</v>
      </c>
      <c r="Y3549" s="2">
        <v>145</v>
      </c>
      <c r="Z3549" s="2">
        <v>177</v>
      </c>
      <c r="AA3549" s="9">
        <f t="shared" si="497"/>
        <v>12709</v>
      </c>
      <c r="AB3549" s="9">
        <f t="shared" si="498"/>
        <v>1903</v>
      </c>
      <c r="AC3549" s="9">
        <f t="shared" si="499"/>
        <v>731</v>
      </c>
      <c r="AD3549" s="9">
        <f t="shared" si="500"/>
        <v>618</v>
      </c>
      <c r="AE3549" s="44">
        <f t="shared" si="501"/>
        <v>3.0034984427155574E-5</v>
      </c>
      <c r="AF3549" s="9">
        <f t="shared" si="502"/>
        <v>234</v>
      </c>
      <c r="AG3549" s="9">
        <f t="shared" si="495"/>
        <v>322</v>
      </c>
      <c r="AH3549" s="44">
        <f t="shared" si="503"/>
        <v>3.4957559026637485E-5</v>
      </c>
      <c r="AI3549">
        <f>AA3549/'Totals and Drop Down Lists'!W$6*Inputs!E$37</f>
        <v>11528.847434467585</v>
      </c>
      <c r="AJ3549">
        <f>AB3549/'Totals and Drop Down Lists'!X$6*Inputs!F$37</f>
        <v>6261.6068087864141</v>
      </c>
      <c r="AK3549">
        <f>AC3549/'Totals and Drop Down Lists'!Y$6*Inputs!G$37</f>
        <v>4818.9989217968932</v>
      </c>
      <c r="AL3549">
        <f>AD3549/'Totals and Drop Down Lists'!Z$6*Inputs!H$37</f>
        <v>4954.8157848562232</v>
      </c>
      <c r="AM3549">
        <f>AE3549/'Totals and Drop Down Lists'!AA$6*Inputs!I$37</f>
        <v>3739.0356993613309</v>
      </c>
      <c r="AN3549">
        <f>AF3549/'Totals and Drop Down Lists'!AB$6*Inputs!J$37</f>
        <v>4669.8661948406698</v>
      </c>
      <c r="AO3549">
        <f>AG3549/'Totals and Drop Down Lists'!AC$6*Inputs!K$37</f>
        <v>5996.791529667501</v>
      </c>
      <c r="AP3549">
        <f>AH3549/'Totals and Drop Down Lists'!AD$6*Inputs!L$37</f>
        <v>8226.5591863397276</v>
      </c>
      <c r="AQ3549">
        <f>IF(OR($D3549="51",$D3549="52",$D3549="61"),(AA3549/'Totals and Drop Down Lists'!W$4)*Inputs!E$38,0)</f>
        <v>0</v>
      </c>
      <c r="AR3549">
        <f>IF(OR($D3549="51",$D3549="52",$D3549="61"),(AB3549/'Totals and Drop Down Lists'!X$4)*Inputs!F$38,0)</f>
        <v>0</v>
      </c>
      <c r="AS3549">
        <f>IF(OR($D3549="51",$D3549="52",$D3549="61"),(AC3549/'Totals and Drop Down Lists'!Y$4)*Inputs!G$38,0)</f>
        <v>0</v>
      </c>
      <c r="AT3549">
        <f>IF(OR($D3549="51",$D3549="52",$D3549="61"),(AD3549/'Totals and Drop Down Lists'!Z$4)*Inputs!H$38,0)</f>
        <v>0</v>
      </c>
      <c r="AU3549">
        <f>IF(OR($D3549="51",$D3549="52",$D3549="61"),(AE3549/'Totals and Drop Down Lists'!AA$4)*Inputs!I$38,0)</f>
        <v>0</v>
      </c>
      <c r="AV3549">
        <f>IF(OR($D3549="51",$D3549="52",$D3549="61"),(AF3549/'Totals and Drop Down Lists'!AB$4)*Inputs!J$38,0)</f>
        <v>0</v>
      </c>
      <c r="AW3549">
        <f>IF(OR($D3549="51",$D3549="52",$D3549="61"),(AG3549/'Totals and Drop Down Lists'!AC$4)*Inputs!K$38,0)</f>
        <v>0</v>
      </c>
      <c r="AX3549">
        <f>IF(OR($D3549="51",$D3549="52",$D3549="61"),(AH3549/'Totals and Drop Down Lists'!AD$4)*Inputs!L$38,0)</f>
        <v>0</v>
      </c>
      <c r="AY3549">
        <f>IF(OR($D3549="51",$D3549="52",$D3549="61"),0,(AA3549/'Totals and Drop Down Lists'!W$5)*Inputs!E$39)</f>
        <v>0</v>
      </c>
      <c r="AZ3549">
        <f>IF(OR($D3549="51",$D3549="52",$D3549="61"),0,(AB3549/'Totals and Drop Down Lists'!X$5)*Inputs!F$39)</f>
        <v>0</v>
      </c>
      <c r="BA3549">
        <f>IF(OR($D3549="51",$D3549="52",$D3549="61"),0,(AC3549/'Totals and Drop Down Lists'!Y$5)*Inputs!G$39)</f>
        <v>0</v>
      </c>
      <c r="BB3549">
        <f>IF(OR($D3549="51",$D3549="52",$D3549="61"),0,(AD3549/'Totals and Drop Down Lists'!Z$5)*Inputs!H$39)</f>
        <v>0</v>
      </c>
      <c r="BC3549">
        <f>IF(OR($D3549="51",$D3549="52",$D3549="61"),0,(AE3549/'Totals and Drop Down Lists'!AA$5)*Inputs!I$39)</f>
        <v>0</v>
      </c>
      <c r="BD3549">
        <f>IF(OR($D3549="51",$D3549="52",$D3549="61"),0,(AF3549/'Totals and Drop Down Lists'!AB$5)*Inputs!J$39)</f>
        <v>0</v>
      </c>
      <c r="BE3549">
        <f>IF(OR($D3549="51",$D3549="52",$D3549="61"),0,(AG3549/'Totals and Drop Down Lists'!AC$5)*Inputs!K$39)</f>
        <v>0</v>
      </c>
      <c r="BF3549">
        <f>IF(OR($D3549="51",$D3549="52",$D3549="61"),0,(AH3549/'Totals and Drop Down Lists'!AD$5)*Inputs!L$39)</f>
        <v>0</v>
      </c>
      <c r="BG3549" s="10">
        <f t="shared" si="496"/>
        <v>50196.521560116344</v>
      </c>
    </row>
    <row r="3550" spans="1:59">
      <c r="A3550" s="1" t="s">
        <v>7679</v>
      </c>
      <c r="B3550" s="1" t="s">
        <v>5992</v>
      </c>
      <c r="C3550" s="1" t="s">
        <v>6330</v>
      </c>
      <c r="D3550" s="1" t="s">
        <v>25</v>
      </c>
      <c r="E3550" s="1" t="s">
        <v>6331</v>
      </c>
      <c r="F3550" s="2">
        <v>13775</v>
      </c>
      <c r="G3550" s="2">
        <v>62</v>
      </c>
      <c r="H3550" s="2">
        <v>0</v>
      </c>
      <c r="I3550" s="2">
        <v>2570</v>
      </c>
      <c r="J3550" s="2">
        <v>3542</v>
      </c>
      <c r="K3550" s="2">
        <v>885</v>
      </c>
      <c r="L3550" s="2">
        <v>74</v>
      </c>
      <c r="M3550" s="2">
        <v>11</v>
      </c>
      <c r="N3550" s="2">
        <v>4</v>
      </c>
      <c r="O3550" s="2">
        <v>74</v>
      </c>
      <c r="P3550" s="2">
        <v>34</v>
      </c>
      <c r="Q3550" s="2">
        <v>0</v>
      </c>
      <c r="R3550" s="2">
        <v>315</v>
      </c>
      <c r="S3550" s="2">
        <v>454600</v>
      </c>
      <c r="T3550" s="2">
        <v>31143600</v>
      </c>
      <c r="U3550" s="2">
        <v>95</v>
      </c>
      <c r="V3550" s="2">
        <v>74</v>
      </c>
      <c r="W3550" s="2">
        <v>93</v>
      </c>
      <c r="X3550" s="2">
        <v>205</v>
      </c>
      <c r="Y3550" s="2">
        <v>58</v>
      </c>
      <c r="Z3550" s="2">
        <v>109</v>
      </c>
      <c r="AA3550" s="9">
        <f t="shared" si="497"/>
        <v>13775</v>
      </c>
      <c r="AB3550" s="9">
        <f t="shared" si="498"/>
        <v>2508</v>
      </c>
      <c r="AC3550" s="9">
        <f t="shared" si="499"/>
        <v>512</v>
      </c>
      <c r="AD3550" s="9">
        <f t="shared" si="500"/>
        <v>315</v>
      </c>
      <c r="AE3550" s="44">
        <f t="shared" si="501"/>
        <v>1.5443074639536841E-5</v>
      </c>
      <c r="AF3550" s="9">
        <f t="shared" si="502"/>
        <v>38</v>
      </c>
      <c r="AG3550" s="9">
        <f t="shared" si="495"/>
        <v>167</v>
      </c>
      <c r="AH3550" s="44">
        <f t="shared" si="503"/>
        <v>1.5526096148658795E-5</v>
      </c>
      <c r="AI3550">
        <f>AA3550/'Totals and Drop Down Lists'!W$6*Inputs!E$37</f>
        <v>12495.859108489336</v>
      </c>
      <c r="AJ3550">
        <f>AB3550/'Totals and Drop Down Lists'!X$6*Inputs!F$37</f>
        <v>8252.2910543543494</v>
      </c>
      <c r="AK3550">
        <f>AC3550/'Totals and Drop Down Lists'!Y$6*Inputs!G$37</f>
        <v>3375.2769465937199</v>
      </c>
      <c r="AL3550">
        <f>AD3550/'Totals and Drop Down Lists'!Z$6*Inputs!H$37</f>
        <v>2525.5129000480747</v>
      </c>
      <c r="AM3550">
        <f>AE3550/'Totals and Drop Down Lists'!AA$6*Inputs!I$37</f>
        <v>1922.498329412261</v>
      </c>
      <c r="AN3550">
        <f>AF3550/'Totals and Drop Down Lists'!AB$6*Inputs!J$37</f>
        <v>758.35433933310026</v>
      </c>
      <c r="AO3550">
        <f>AG3550/'Totals and Drop Down Lists'!AC$6*Inputs!K$37</f>
        <v>3110.1372219083</v>
      </c>
      <c r="AP3550">
        <f>AH3550/'Totals and Drop Down Lists'!AD$6*Inputs!L$37</f>
        <v>3653.7547945614856</v>
      </c>
      <c r="AQ3550">
        <f>IF(OR($D3550="51",$D3550="52",$D3550="61"),(AA3550/'Totals and Drop Down Lists'!W$4)*Inputs!E$38,0)</f>
        <v>0</v>
      </c>
      <c r="AR3550">
        <f>IF(OR($D3550="51",$D3550="52",$D3550="61"),(AB3550/'Totals and Drop Down Lists'!X$4)*Inputs!F$38,0)</f>
        <v>0</v>
      </c>
      <c r="AS3550">
        <f>IF(OR($D3550="51",$D3550="52",$D3550="61"),(AC3550/'Totals and Drop Down Lists'!Y$4)*Inputs!G$38,0)</f>
        <v>0</v>
      </c>
      <c r="AT3550">
        <f>IF(OR($D3550="51",$D3550="52",$D3550="61"),(AD3550/'Totals and Drop Down Lists'!Z$4)*Inputs!H$38,0)</f>
        <v>0</v>
      </c>
      <c r="AU3550">
        <f>IF(OR($D3550="51",$D3550="52",$D3550="61"),(AE3550/'Totals and Drop Down Lists'!AA$4)*Inputs!I$38,0)</f>
        <v>0</v>
      </c>
      <c r="AV3550">
        <f>IF(OR($D3550="51",$D3550="52",$D3550="61"),(AF3550/'Totals and Drop Down Lists'!AB$4)*Inputs!J$38,0)</f>
        <v>0</v>
      </c>
      <c r="AW3550">
        <f>IF(OR($D3550="51",$D3550="52",$D3550="61"),(AG3550/'Totals and Drop Down Lists'!AC$4)*Inputs!K$38,0)</f>
        <v>0</v>
      </c>
      <c r="AX3550">
        <f>IF(OR($D3550="51",$D3550="52",$D3550="61"),(AH3550/'Totals and Drop Down Lists'!AD$4)*Inputs!L$38,0)</f>
        <v>0</v>
      </c>
      <c r="AY3550">
        <f>IF(OR($D3550="51",$D3550="52",$D3550="61"),0,(AA3550/'Totals and Drop Down Lists'!W$5)*Inputs!E$39)</f>
        <v>0</v>
      </c>
      <c r="AZ3550">
        <f>IF(OR($D3550="51",$D3550="52",$D3550="61"),0,(AB3550/'Totals and Drop Down Lists'!X$5)*Inputs!F$39)</f>
        <v>0</v>
      </c>
      <c r="BA3550">
        <f>IF(OR($D3550="51",$D3550="52",$D3550="61"),0,(AC3550/'Totals and Drop Down Lists'!Y$5)*Inputs!G$39)</f>
        <v>0</v>
      </c>
      <c r="BB3550">
        <f>IF(OR($D3550="51",$D3550="52",$D3550="61"),0,(AD3550/'Totals and Drop Down Lists'!Z$5)*Inputs!H$39)</f>
        <v>0</v>
      </c>
      <c r="BC3550">
        <f>IF(OR($D3550="51",$D3550="52",$D3550="61"),0,(AE3550/'Totals and Drop Down Lists'!AA$5)*Inputs!I$39)</f>
        <v>0</v>
      </c>
      <c r="BD3550">
        <f>IF(OR($D3550="51",$D3550="52",$D3550="61"),0,(AF3550/'Totals and Drop Down Lists'!AB$5)*Inputs!J$39)</f>
        <v>0</v>
      </c>
      <c r="BE3550">
        <f>IF(OR($D3550="51",$D3550="52",$D3550="61"),0,(AG3550/'Totals and Drop Down Lists'!AC$5)*Inputs!K$39)</f>
        <v>0</v>
      </c>
      <c r="BF3550">
        <f>IF(OR($D3550="51",$D3550="52",$D3550="61"),0,(AH3550/'Totals and Drop Down Lists'!AD$5)*Inputs!L$39)</f>
        <v>0</v>
      </c>
      <c r="BG3550" s="10">
        <f t="shared" si="496"/>
        <v>36093.684694700627</v>
      </c>
    </row>
    <row r="3551" spans="1:59">
      <c r="A3551" s="1" t="s">
        <v>7679</v>
      </c>
      <c r="B3551" s="1" t="s">
        <v>5992</v>
      </c>
      <c r="C3551" s="1" t="s">
        <v>6332</v>
      </c>
      <c r="D3551" s="1" t="s">
        <v>25</v>
      </c>
      <c r="E3551" s="1" t="s">
        <v>6333</v>
      </c>
      <c r="F3551" s="2">
        <v>7327</v>
      </c>
      <c r="G3551" s="2">
        <v>12</v>
      </c>
      <c r="H3551" s="2">
        <v>0</v>
      </c>
      <c r="I3551" s="2">
        <v>1140</v>
      </c>
      <c r="J3551" s="2">
        <v>2818</v>
      </c>
      <c r="K3551" s="2">
        <v>632</v>
      </c>
      <c r="L3551" s="2">
        <v>62</v>
      </c>
      <c r="M3551" s="2">
        <v>24</v>
      </c>
      <c r="N3551" s="2">
        <v>5</v>
      </c>
      <c r="O3551" s="2">
        <v>18</v>
      </c>
      <c r="P3551" s="2">
        <v>0</v>
      </c>
      <c r="Q3551" s="2">
        <v>13</v>
      </c>
      <c r="R3551" s="2">
        <v>405</v>
      </c>
      <c r="S3551" s="2">
        <v>261900</v>
      </c>
      <c r="T3551" s="2">
        <v>21340700</v>
      </c>
      <c r="U3551" s="2">
        <v>26</v>
      </c>
      <c r="V3551" s="2">
        <v>79</v>
      </c>
      <c r="W3551" s="2">
        <v>29</v>
      </c>
      <c r="X3551" s="2">
        <v>149</v>
      </c>
      <c r="Y3551" s="2">
        <v>20</v>
      </c>
      <c r="Z3551" s="2">
        <v>43</v>
      </c>
      <c r="AA3551" s="9">
        <f t="shared" si="497"/>
        <v>7327</v>
      </c>
      <c r="AB3551" s="9">
        <f t="shared" si="498"/>
        <v>1128</v>
      </c>
      <c r="AC3551" s="9">
        <f t="shared" si="499"/>
        <v>527</v>
      </c>
      <c r="AD3551" s="9">
        <f t="shared" si="500"/>
        <v>405</v>
      </c>
      <c r="AE3551" s="44">
        <f t="shared" si="501"/>
        <v>9.8989459682508286E-6</v>
      </c>
      <c r="AF3551" s="9">
        <f t="shared" si="502"/>
        <v>41</v>
      </c>
      <c r="AG3551" s="9">
        <f t="shared" si="495"/>
        <v>63</v>
      </c>
      <c r="AH3551" s="44">
        <f t="shared" si="503"/>
        <v>5.2573601056687912E-6</v>
      </c>
      <c r="AI3551">
        <f>AA3551/'Totals and Drop Down Lists'!W$6*Inputs!E$37</f>
        <v>6646.6177631870323</v>
      </c>
      <c r="AJ3551">
        <f>AB3551/'Totals and Drop Down Lists'!X$6*Inputs!F$37</f>
        <v>3711.5567421498031</v>
      </c>
      <c r="AK3551">
        <f>AC3551/'Totals and Drop Down Lists'!Y$6*Inputs!G$37</f>
        <v>3474.162013388458</v>
      </c>
      <c r="AL3551">
        <f>AD3551/'Totals and Drop Down Lists'!Z$6*Inputs!H$37</f>
        <v>3247.0880143475251</v>
      </c>
      <c r="AM3551">
        <f>AE3551/'Totals and Drop Down Lists'!AA$6*Inputs!I$37</f>
        <v>1232.3133528204723</v>
      </c>
      <c r="AN3551">
        <f>AF3551/'Totals and Drop Down Lists'!AB$6*Inputs!J$37</f>
        <v>818.22441875413449</v>
      </c>
      <c r="AO3551">
        <f>AG3551/'Totals and Drop Down Lists'!AC$6*Inputs!K$37</f>
        <v>1173.285299282772</v>
      </c>
      <c r="AP3551">
        <f>AH3551/'Totals and Drop Down Lists'!AD$6*Inputs!L$37</f>
        <v>1237.2140755087996</v>
      </c>
      <c r="AQ3551">
        <f>IF(OR($D3551="51",$D3551="52",$D3551="61"),(AA3551/'Totals and Drop Down Lists'!W$4)*Inputs!E$38,0)</f>
        <v>0</v>
      </c>
      <c r="AR3551">
        <f>IF(OR($D3551="51",$D3551="52",$D3551="61"),(AB3551/'Totals and Drop Down Lists'!X$4)*Inputs!F$38,0)</f>
        <v>0</v>
      </c>
      <c r="AS3551">
        <f>IF(OR($D3551="51",$D3551="52",$D3551="61"),(AC3551/'Totals and Drop Down Lists'!Y$4)*Inputs!G$38,0)</f>
        <v>0</v>
      </c>
      <c r="AT3551">
        <f>IF(OR($D3551="51",$D3551="52",$D3551="61"),(AD3551/'Totals and Drop Down Lists'!Z$4)*Inputs!H$38,0)</f>
        <v>0</v>
      </c>
      <c r="AU3551">
        <f>IF(OR($D3551="51",$D3551="52",$D3551="61"),(AE3551/'Totals and Drop Down Lists'!AA$4)*Inputs!I$38,0)</f>
        <v>0</v>
      </c>
      <c r="AV3551">
        <f>IF(OR($D3551="51",$D3551="52",$D3551="61"),(AF3551/'Totals and Drop Down Lists'!AB$4)*Inputs!J$38,0)</f>
        <v>0</v>
      </c>
      <c r="AW3551">
        <f>IF(OR($D3551="51",$D3551="52",$D3551="61"),(AG3551/'Totals and Drop Down Lists'!AC$4)*Inputs!K$38,0)</f>
        <v>0</v>
      </c>
      <c r="AX3551">
        <f>IF(OR($D3551="51",$D3551="52",$D3551="61"),(AH3551/'Totals and Drop Down Lists'!AD$4)*Inputs!L$38,0)</f>
        <v>0</v>
      </c>
      <c r="AY3551">
        <f>IF(OR($D3551="51",$D3551="52",$D3551="61"),0,(AA3551/'Totals and Drop Down Lists'!W$5)*Inputs!E$39)</f>
        <v>0</v>
      </c>
      <c r="AZ3551">
        <f>IF(OR($D3551="51",$D3551="52",$D3551="61"),0,(AB3551/'Totals and Drop Down Lists'!X$5)*Inputs!F$39)</f>
        <v>0</v>
      </c>
      <c r="BA3551">
        <f>IF(OR($D3551="51",$D3551="52",$D3551="61"),0,(AC3551/'Totals and Drop Down Lists'!Y$5)*Inputs!G$39)</f>
        <v>0</v>
      </c>
      <c r="BB3551">
        <f>IF(OR($D3551="51",$D3551="52",$D3551="61"),0,(AD3551/'Totals and Drop Down Lists'!Z$5)*Inputs!H$39)</f>
        <v>0</v>
      </c>
      <c r="BC3551">
        <f>IF(OR($D3551="51",$D3551="52",$D3551="61"),0,(AE3551/'Totals and Drop Down Lists'!AA$5)*Inputs!I$39)</f>
        <v>0</v>
      </c>
      <c r="BD3551">
        <f>IF(OR($D3551="51",$D3551="52",$D3551="61"),0,(AF3551/'Totals and Drop Down Lists'!AB$5)*Inputs!J$39)</f>
        <v>0</v>
      </c>
      <c r="BE3551">
        <f>IF(OR($D3551="51",$D3551="52",$D3551="61"),0,(AG3551/'Totals and Drop Down Lists'!AC$5)*Inputs!K$39)</f>
        <v>0</v>
      </c>
      <c r="BF3551">
        <f>IF(OR($D3551="51",$D3551="52",$D3551="61"),0,(AH3551/'Totals and Drop Down Lists'!AD$5)*Inputs!L$39)</f>
        <v>0</v>
      </c>
      <c r="BG3551" s="10">
        <f t="shared" si="496"/>
        <v>21540.461679438995</v>
      </c>
    </row>
    <row r="3552" spans="1:59">
      <c r="A3552" s="1" t="s">
        <v>7679</v>
      </c>
      <c r="B3552" s="1" t="s">
        <v>5992</v>
      </c>
      <c r="C3552" s="1" t="s">
        <v>5579</v>
      </c>
      <c r="D3552" s="1" t="s">
        <v>25</v>
      </c>
      <c r="E3552" s="1" t="s">
        <v>6334</v>
      </c>
      <c r="F3552" s="2">
        <v>1030</v>
      </c>
      <c r="G3552" s="2">
        <v>0</v>
      </c>
      <c r="H3552" s="2">
        <v>0</v>
      </c>
      <c r="I3552" s="2">
        <v>31</v>
      </c>
      <c r="J3552" s="2">
        <v>374</v>
      </c>
      <c r="K3552" s="2">
        <v>37</v>
      </c>
      <c r="L3552" s="2">
        <v>2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131</v>
      </c>
      <c r="S3552" s="2">
        <v>14700</v>
      </c>
      <c r="T3552" s="2">
        <v>2686500</v>
      </c>
      <c r="U3552" s="2">
        <v>0</v>
      </c>
      <c r="V3552" s="2">
        <v>0</v>
      </c>
      <c r="W3552" s="2">
        <v>10</v>
      </c>
      <c r="X3552" s="2">
        <v>0</v>
      </c>
      <c r="Y3552" s="2">
        <v>0</v>
      </c>
      <c r="Z3552" s="2">
        <v>0</v>
      </c>
      <c r="AA3552" s="9">
        <f t="shared" si="497"/>
        <v>1030</v>
      </c>
      <c r="AB3552" s="9">
        <f t="shared" si="498"/>
        <v>31</v>
      </c>
      <c r="AC3552" s="9">
        <f t="shared" si="499"/>
        <v>133</v>
      </c>
      <c r="AD3552" s="9">
        <f t="shared" si="500"/>
        <v>131</v>
      </c>
      <c r="AE3552" s="44">
        <f t="shared" si="501"/>
        <v>2.5563930718020521E-7</v>
      </c>
      <c r="AF3552" s="9">
        <f t="shared" si="502"/>
        <v>0</v>
      </c>
      <c r="AG3552" s="9">
        <f t="shared" si="495"/>
        <v>0</v>
      </c>
      <c r="AH3552" s="44">
        <f t="shared" si="503"/>
        <v>0</v>
      </c>
      <c r="AI3552">
        <f>AA3552/'Totals and Drop Down Lists'!W$6*Inputs!E$37</f>
        <v>934.35461936435684</v>
      </c>
      <c r="AJ3552">
        <f>AB3552/'Totals and Drop Down Lists'!X$6*Inputs!F$37</f>
        <v>102.00200266546443</v>
      </c>
      <c r="AK3552">
        <f>AC3552/'Totals and Drop Down Lists'!Y$6*Inputs!G$37</f>
        <v>876.78092558000924</v>
      </c>
      <c r="AL3552">
        <f>AD3552/'Totals and Drop Down Lists'!Z$6*Inputs!H$37</f>
        <v>1050.2926663691994</v>
      </c>
      <c r="AM3552">
        <f>AE3552/'Totals and Drop Down Lists'!AA$6*Inputs!I$37</f>
        <v>31.824371276935825</v>
      </c>
      <c r="AN3552">
        <f>AF3552/'Totals and Drop Down Lists'!AB$6*Inputs!J$37</f>
        <v>0</v>
      </c>
      <c r="AO3552">
        <f>AG3552/'Totals and Drop Down Lists'!AC$6*Inputs!K$37</f>
        <v>0</v>
      </c>
      <c r="AP3552">
        <f>AH3552/'Totals and Drop Down Lists'!AD$6*Inputs!L$37</f>
        <v>0</v>
      </c>
      <c r="AQ3552">
        <f>IF(OR($D3552="51",$D3552="52",$D3552="61"),(AA3552/'Totals and Drop Down Lists'!W$4)*Inputs!E$38,0)</f>
        <v>0</v>
      </c>
      <c r="AR3552">
        <f>IF(OR($D3552="51",$D3552="52",$D3552="61"),(AB3552/'Totals and Drop Down Lists'!X$4)*Inputs!F$38,0)</f>
        <v>0</v>
      </c>
      <c r="AS3552">
        <f>IF(OR($D3552="51",$D3552="52",$D3552="61"),(AC3552/'Totals and Drop Down Lists'!Y$4)*Inputs!G$38,0)</f>
        <v>0</v>
      </c>
      <c r="AT3552">
        <f>IF(OR($D3552="51",$D3552="52",$D3552="61"),(AD3552/'Totals and Drop Down Lists'!Z$4)*Inputs!H$38,0)</f>
        <v>0</v>
      </c>
      <c r="AU3552">
        <f>IF(OR($D3552="51",$D3552="52",$D3552="61"),(AE3552/'Totals and Drop Down Lists'!AA$4)*Inputs!I$38,0)</f>
        <v>0</v>
      </c>
      <c r="AV3552">
        <f>IF(OR($D3552="51",$D3552="52",$D3552="61"),(AF3552/'Totals and Drop Down Lists'!AB$4)*Inputs!J$38,0)</f>
        <v>0</v>
      </c>
      <c r="AW3552">
        <f>IF(OR($D3552="51",$D3552="52",$D3552="61"),(AG3552/'Totals and Drop Down Lists'!AC$4)*Inputs!K$38,0)</f>
        <v>0</v>
      </c>
      <c r="AX3552">
        <f>IF(OR($D3552="51",$D3552="52",$D3552="61"),(AH3552/'Totals and Drop Down Lists'!AD$4)*Inputs!L$38,0)</f>
        <v>0</v>
      </c>
      <c r="AY3552">
        <f>IF(OR($D3552="51",$D3552="52",$D3552="61"),0,(AA3552/'Totals and Drop Down Lists'!W$5)*Inputs!E$39)</f>
        <v>0</v>
      </c>
      <c r="AZ3552">
        <f>IF(OR($D3552="51",$D3552="52",$D3552="61"),0,(AB3552/'Totals and Drop Down Lists'!X$5)*Inputs!F$39)</f>
        <v>0</v>
      </c>
      <c r="BA3552">
        <f>IF(OR($D3552="51",$D3552="52",$D3552="61"),0,(AC3552/'Totals and Drop Down Lists'!Y$5)*Inputs!G$39)</f>
        <v>0</v>
      </c>
      <c r="BB3552">
        <f>IF(OR($D3552="51",$D3552="52",$D3552="61"),0,(AD3552/'Totals and Drop Down Lists'!Z$5)*Inputs!H$39)</f>
        <v>0</v>
      </c>
      <c r="BC3552">
        <f>IF(OR($D3552="51",$D3552="52",$D3552="61"),0,(AE3552/'Totals and Drop Down Lists'!AA$5)*Inputs!I$39)</f>
        <v>0</v>
      </c>
      <c r="BD3552">
        <f>IF(OR($D3552="51",$D3552="52",$D3552="61"),0,(AF3552/'Totals and Drop Down Lists'!AB$5)*Inputs!J$39)</f>
        <v>0</v>
      </c>
      <c r="BE3552">
        <f>IF(OR($D3552="51",$D3552="52",$D3552="61"),0,(AG3552/'Totals and Drop Down Lists'!AC$5)*Inputs!K$39)</f>
        <v>0</v>
      </c>
      <c r="BF3552">
        <f>IF(OR($D3552="51",$D3552="52",$D3552="61"),0,(AH3552/'Totals and Drop Down Lists'!AD$5)*Inputs!L$39)</f>
        <v>0</v>
      </c>
      <c r="BG3552" s="10">
        <f t="shared" si="496"/>
        <v>2995.2545852559656</v>
      </c>
    </row>
    <row r="3553" spans="1:59">
      <c r="A3553" s="1" t="s">
        <v>7679</v>
      </c>
      <c r="B3553" s="1" t="s">
        <v>5992</v>
      </c>
      <c r="C3553" s="1" t="s">
        <v>6335</v>
      </c>
      <c r="D3553" s="1" t="s">
        <v>58</v>
      </c>
      <c r="E3553" s="1" t="s">
        <v>6336</v>
      </c>
      <c r="F3553" s="2">
        <v>73909</v>
      </c>
      <c r="G3553" s="2">
        <v>126</v>
      </c>
      <c r="H3553" s="2">
        <v>14</v>
      </c>
      <c r="I3553" s="2">
        <v>4449</v>
      </c>
      <c r="J3553" s="2">
        <v>24673</v>
      </c>
      <c r="K3553" s="2">
        <v>4213</v>
      </c>
      <c r="L3553" s="2">
        <v>270</v>
      </c>
      <c r="M3553" s="2">
        <v>51</v>
      </c>
      <c r="N3553" s="2">
        <v>32</v>
      </c>
      <c r="O3553" s="2">
        <v>126</v>
      </c>
      <c r="P3553" s="2">
        <v>116</v>
      </c>
      <c r="Q3553" s="2">
        <v>0</v>
      </c>
      <c r="R3553" s="2">
        <v>406</v>
      </c>
      <c r="S3553" s="2">
        <v>5072200</v>
      </c>
      <c r="T3553" s="2">
        <v>268671700</v>
      </c>
      <c r="U3553" s="2">
        <v>178</v>
      </c>
      <c r="V3553" s="2">
        <v>59</v>
      </c>
      <c r="W3553" s="2">
        <v>0</v>
      </c>
      <c r="X3553" s="2">
        <v>510</v>
      </c>
      <c r="Y3553" s="2">
        <v>24</v>
      </c>
      <c r="Z3553" s="2">
        <v>425</v>
      </c>
      <c r="AA3553" s="9">
        <f t="shared" si="497"/>
        <v>73909</v>
      </c>
      <c r="AB3553" s="9">
        <f t="shared" si="498"/>
        <v>4309</v>
      </c>
      <c r="AC3553" s="9">
        <f t="shared" si="499"/>
        <v>1001</v>
      </c>
      <c r="AD3553" s="9">
        <f t="shared" si="500"/>
        <v>406</v>
      </c>
      <c r="AE3553" s="44">
        <f t="shared" si="501"/>
        <v>5.0240823051655415E-5</v>
      </c>
      <c r="AF3553" s="9">
        <f t="shared" si="502"/>
        <v>451</v>
      </c>
      <c r="AG3553" s="9">
        <f t="shared" si="495"/>
        <v>449</v>
      </c>
      <c r="AH3553" s="44">
        <f t="shared" si="503"/>
        <v>2.8527711096003431E-5</v>
      </c>
      <c r="AI3553">
        <f>AA3553/'Totals and Drop Down Lists'!W$6*Inputs!E$37</f>
        <v>67045.840352039086</v>
      </c>
      <c r="AJ3553">
        <f>AB3553/'Totals and Drop Down Lists'!X$6*Inputs!F$37</f>
        <v>14178.278370499558</v>
      </c>
      <c r="AK3553">
        <f>AC3553/'Totals and Drop Down Lists'!Y$6*Inputs!G$37</f>
        <v>6598.9301241021749</v>
      </c>
      <c r="AL3553">
        <f>AD3553/'Totals and Drop Down Lists'!Z$6*Inputs!H$37</f>
        <v>3255.1055156175189</v>
      </c>
      <c r="AM3553">
        <f>AE3553/'Totals and Drop Down Lists'!AA$6*Inputs!I$37</f>
        <v>6254.4474231720314</v>
      </c>
      <c r="AN3553">
        <f>AF3553/'Totals and Drop Down Lists'!AB$6*Inputs!J$37</f>
        <v>9000.4686062954788</v>
      </c>
      <c r="AO3553">
        <f>AG3553/'Totals and Drop Down Lists'!AC$6*Inputs!K$37</f>
        <v>8361.9857044121381</v>
      </c>
      <c r="AP3553">
        <f>AH3553/'Totals and Drop Down Lists'!AD$6*Inputs!L$37</f>
        <v>6713.4236576199164</v>
      </c>
      <c r="AQ3553">
        <f>IF(OR($D3553="51",$D3553="52",$D3553="61"),(AA3553/'Totals and Drop Down Lists'!W$4)*Inputs!E$38,0)</f>
        <v>0</v>
      </c>
      <c r="AR3553">
        <f>IF(OR($D3553="51",$D3553="52",$D3553="61"),(AB3553/'Totals and Drop Down Lists'!X$4)*Inputs!F$38,0)</f>
        <v>0</v>
      </c>
      <c r="AS3553">
        <f>IF(OR($D3553="51",$D3553="52",$D3553="61"),(AC3553/'Totals and Drop Down Lists'!Y$4)*Inputs!G$38,0)</f>
        <v>0</v>
      </c>
      <c r="AT3553">
        <f>IF(OR($D3553="51",$D3553="52",$D3553="61"),(AD3553/'Totals and Drop Down Lists'!Z$4)*Inputs!H$38,0)</f>
        <v>0</v>
      </c>
      <c r="AU3553">
        <f>IF(OR($D3553="51",$D3553="52",$D3553="61"),(AE3553/'Totals and Drop Down Lists'!AA$4)*Inputs!I$38,0)</f>
        <v>0</v>
      </c>
      <c r="AV3553">
        <f>IF(OR($D3553="51",$D3553="52",$D3553="61"),(AF3553/'Totals and Drop Down Lists'!AB$4)*Inputs!J$38,0)</f>
        <v>0</v>
      </c>
      <c r="AW3553">
        <f>IF(OR($D3553="51",$D3553="52",$D3553="61"),(AG3553/'Totals and Drop Down Lists'!AC$4)*Inputs!K$38,0)</f>
        <v>0</v>
      </c>
      <c r="AX3553">
        <f>IF(OR($D3553="51",$D3553="52",$D3553="61"),(AH3553/'Totals and Drop Down Lists'!AD$4)*Inputs!L$38,0)</f>
        <v>0</v>
      </c>
      <c r="AY3553">
        <f>IF(OR($D3553="51",$D3553="52",$D3553="61"),0,(AA3553/'Totals and Drop Down Lists'!W$5)*Inputs!E$39)</f>
        <v>0</v>
      </c>
      <c r="AZ3553">
        <f>IF(OR($D3553="51",$D3553="52",$D3553="61"),0,(AB3553/'Totals and Drop Down Lists'!X$5)*Inputs!F$39)</f>
        <v>0</v>
      </c>
      <c r="BA3553">
        <f>IF(OR($D3553="51",$D3553="52",$D3553="61"),0,(AC3553/'Totals and Drop Down Lists'!Y$5)*Inputs!G$39)</f>
        <v>0</v>
      </c>
      <c r="BB3553">
        <f>IF(OR($D3553="51",$D3553="52",$D3553="61"),0,(AD3553/'Totals and Drop Down Lists'!Z$5)*Inputs!H$39)</f>
        <v>0</v>
      </c>
      <c r="BC3553">
        <f>IF(OR($D3553="51",$D3553="52",$D3553="61"),0,(AE3553/'Totals and Drop Down Lists'!AA$5)*Inputs!I$39)</f>
        <v>0</v>
      </c>
      <c r="BD3553">
        <f>IF(OR($D3553="51",$D3553="52",$D3553="61"),0,(AF3553/'Totals and Drop Down Lists'!AB$5)*Inputs!J$39)</f>
        <v>0</v>
      </c>
      <c r="BE3553">
        <f>IF(OR($D3553="51",$D3553="52",$D3553="61"),0,(AG3553/'Totals and Drop Down Lists'!AC$5)*Inputs!K$39)</f>
        <v>0</v>
      </c>
      <c r="BF3553">
        <f>IF(OR($D3553="51",$D3553="52",$D3553="61"),0,(AH3553/'Totals and Drop Down Lists'!AD$5)*Inputs!L$39)</f>
        <v>0</v>
      </c>
      <c r="BG3553" s="10">
        <f t="shared" si="496"/>
        <v>121408.47975375789</v>
      </c>
    </row>
    <row r="3554" spans="1:59">
      <c r="A3554" s="1" t="s">
        <v>7679</v>
      </c>
      <c r="B3554" s="1" t="s">
        <v>5992</v>
      </c>
      <c r="C3554" s="1" t="s">
        <v>6337</v>
      </c>
      <c r="D3554" s="1" t="s">
        <v>25</v>
      </c>
      <c r="E3554" s="1" t="s">
        <v>6338</v>
      </c>
      <c r="F3554" s="2">
        <v>10439</v>
      </c>
      <c r="G3554" s="2">
        <v>56</v>
      </c>
      <c r="H3554" s="2">
        <v>0</v>
      </c>
      <c r="I3554" s="2">
        <v>2230</v>
      </c>
      <c r="J3554" s="2">
        <v>3818</v>
      </c>
      <c r="K3554" s="2">
        <v>1018</v>
      </c>
      <c r="L3554" s="2">
        <v>27</v>
      </c>
      <c r="M3554" s="2">
        <v>16</v>
      </c>
      <c r="N3554" s="2">
        <v>0</v>
      </c>
      <c r="O3554" s="2">
        <v>0</v>
      </c>
      <c r="P3554" s="2">
        <v>0</v>
      </c>
      <c r="Q3554" s="2">
        <v>0</v>
      </c>
      <c r="R3554" s="2">
        <v>1312</v>
      </c>
      <c r="S3554" s="2">
        <v>473400</v>
      </c>
      <c r="T3554" s="2">
        <v>35318600</v>
      </c>
      <c r="U3554" s="2">
        <v>36</v>
      </c>
      <c r="V3554" s="2">
        <v>85</v>
      </c>
      <c r="W3554" s="2">
        <v>10</v>
      </c>
      <c r="X3554" s="2">
        <v>200</v>
      </c>
      <c r="Y3554" s="2">
        <v>14</v>
      </c>
      <c r="Z3554" s="2">
        <v>54</v>
      </c>
      <c r="AA3554" s="9">
        <f t="shared" si="497"/>
        <v>10439</v>
      </c>
      <c r="AB3554" s="9">
        <f t="shared" si="498"/>
        <v>2174</v>
      </c>
      <c r="AC3554" s="9">
        <f t="shared" si="499"/>
        <v>1355</v>
      </c>
      <c r="AD3554" s="9">
        <f t="shared" si="500"/>
        <v>1312</v>
      </c>
      <c r="AE3554" s="44">
        <f t="shared" si="501"/>
        <v>1.8956380519242383E-5</v>
      </c>
      <c r="AF3554" s="9">
        <f t="shared" si="502"/>
        <v>105</v>
      </c>
      <c r="AG3554" s="9">
        <f t="shared" si="495"/>
        <v>68</v>
      </c>
      <c r="AH3554" s="44">
        <f t="shared" si="503"/>
        <v>6.7463963593496073E-6</v>
      </c>
      <c r="AI3554">
        <f>AA3554/'Totals and Drop Down Lists'!W$6*Inputs!E$37</f>
        <v>9469.6387102373992</v>
      </c>
      <c r="AJ3554">
        <f>AB3554/'Totals and Drop Down Lists'!X$6*Inputs!F$37</f>
        <v>7153.3017353135392</v>
      </c>
      <c r="AK3554">
        <f>AC3554/'Totals and Drop Down Lists'!Y$6*Inputs!G$37</f>
        <v>8932.6177004579895</v>
      </c>
      <c r="AL3554">
        <f>AD3554/'Totals and Drop Down Lists'!Z$6*Inputs!H$37</f>
        <v>10518.961666231982</v>
      </c>
      <c r="AM3554">
        <f>AE3554/'Totals and Drop Down Lists'!AA$6*Inputs!I$37</f>
        <v>2359.8674959871591</v>
      </c>
      <c r="AN3554">
        <f>AF3554/'Totals and Drop Down Lists'!AB$6*Inputs!J$37</f>
        <v>2095.452779736198</v>
      </c>
      <c r="AO3554">
        <f>AG3554/'Totals and Drop Down Lists'!AC$6*Inputs!K$37</f>
        <v>1266.4031801782301</v>
      </c>
      <c r="AP3554">
        <f>AH3554/'Totals and Drop Down Lists'!AD$6*Inputs!L$37</f>
        <v>1587.6288416592806</v>
      </c>
      <c r="AQ3554">
        <f>IF(OR($D3554="51",$D3554="52",$D3554="61"),(AA3554/'Totals and Drop Down Lists'!W$4)*Inputs!E$38,0)</f>
        <v>0</v>
      </c>
      <c r="AR3554">
        <f>IF(OR($D3554="51",$D3554="52",$D3554="61"),(AB3554/'Totals and Drop Down Lists'!X$4)*Inputs!F$38,0)</f>
        <v>0</v>
      </c>
      <c r="AS3554">
        <f>IF(OR($D3554="51",$D3554="52",$D3554="61"),(AC3554/'Totals and Drop Down Lists'!Y$4)*Inputs!G$38,0)</f>
        <v>0</v>
      </c>
      <c r="AT3554">
        <f>IF(OR($D3554="51",$D3554="52",$D3554="61"),(AD3554/'Totals and Drop Down Lists'!Z$4)*Inputs!H$38,0)</f>
        <v>0</v>
      </c>
      <c r="AU3554">
        <f>IF(OR($D3554="51",$D3554="52",$D3554="61"),(AE3554/'Totals and Drop Down Lists'!AA$4)*Inputs!I$38,0)</f>
        <v>0</v>
      </c>
      <c r="AV3554">
        <f>IF(OR($D3554="51",$D3554="52",$D3554="61"),(AF3554/'Totals and Drop Down Lists'!AB$4)*Inputs!J$38,0)</f>
        <v>0</v>
      </c>
      <c r="AW3554">
        <f>IF(OR($D3554="51",$D3554="52",$D3554="61"),(AG3554/'Totals and Drop Down Lists'!AC$4)*Inputs!K$38,0)</f>
        <v>0</v>
      </c>
      <c r="AX3554">
        <f>IF(OR($D3554="51",$D3554="52",$D3554="61"),(AH3554/'Totals and Drop Down Lists'!AD$4)*Inputs!L$38,0)</f>
        <v>0</v>
      </c>
      <c r="AY3554">
        <f>IF(OR($D3554="51",$D3554="52",$D3554="61"),0,(AA3554/'Totals and Drop Down Lists'!W$5)*Inputs!E$39)</f>
        <v>0</v>
      </c>
      <c r="AZ3554">
        <f>IF(OR($D3554="51",$D3554="52",$D3554="61"),0,(AB3554/'Totals and Drop Down Lists'!X$5)*Inputs!F$39)</f>
        <v>0</v>
      </c>
      <c r="BA3554">
        <f>IF(OR($D3554="51",$D3554="52",$D3554="61"),0,(AC3554/'Totals and Drop Down Lists'!Y$5)*Inputs!G$39)</f>
        <v>0</v>
      </c>
      <c r="BB3554">
        <f>IF(OR($D3554="51",$D3554="52",$D3554="61"),0,(AD3554/'Totals and Drop Down Lists'!Z$5)*Inputs!H$39)</f>
        <v>0</v>
      </c>
      <c r="BC3554">
        <f>IF(OR($D3554="51",$D3554="52",$D3554="61"),0,(AE3554/'Totals and Drop Down Lists'!AA$5)*Inputs!I$39)</f>
        <v>0</v>
      </c>
      <c r="BD3554">
        <f>IF(OR($D3554="51",$D3554="52",$D3554="61"),0,(AF3554/'Totals and Drop Down Lists'!AB$5)*Inputs!J$39)</f>
        <v>0</v>
      </c>
      <c r="BE3554">
        <f>IF(OR($D3554="51",$D3554="52",$D3554="61"),0,(AG3554/'Totals and Drop Down Lists'!AC$5)*Inputs!K$39)</f>
        <v>0</v>
      </c>
      <c r="BF3554">
        <f>IF(OR($D3554="51",$D3554="52",$D3554="61"),0,(AH3554/'Totals and Drop Down Lists'!AD$5)*Inputs!L$39)</f>
        <v>0</v>
      </c>
      <c r="BG3554" s="10">
        <f t="shared" si="496"/>
        <v>43383.872109801778</v>
      </c>
    </row>
    <row r="3555" spans="1:59">
      <c r="A3555" s="1" t="s">
        <v>7679</v>
      </c>
      <c r="B3555" s="1" t="s">
        <v>5992</v>
      </c>
      <c r="C3555" s="1" t="s">
        <v>6339</v>
      </c>
      <c r="D3555" s="1" t="s">
        <v>25</v>
      </c>
      <c r="E3555" s="1" t="s">
        <v>6340</v>
      </c>
      <c r="F3555" s="2">
        <v>53508</v>
      </c>
      <c r="G3555" s="2">
        <v>279</v>
      </c>
      <c r="H3555" s="2">
        <v>1</v>
      </c>
      <c r="I3555" s="2">
        <v>8644</v>
      </c>
      <c r="J3555" s="2">
        <v>17772</v>
      </c>
      <c r="K3555" s="2">
        <v>4261</v>
      </c>
      <c r="L3555" s="2">
        <v>221</v>
      </c>
      <c r="M3555" s="2">
        <v>40</v>
      </c>
      <c r="N3555" s="2">
        <v>1</v>
      </c>
      <c r="O3555" s="2">
        <v>132</v>
      </c>
      <c r="P3555" s="2">
        <v>92</v>
      </c>
      <c r="Q3555" s="2">
        <v>7</v>
      </c>
      <c r="R3555" s="2">
        <v>1535</v>
      </c>
      <c r="S3555" s="2">
        <v>2280100</v>
      </c>
      <c r="T3555" s="2">
        <v>169370400</v>
      </c>
      <c r="U3555" s="2">
        <v>207</v>
      </c>
      <c r="V3555" s="2">
        <v>324</v>
      </c>
      <c r="W3555" s="2">
        <v>19</v>
      </c>
      <c r="X3555" s="2">
        <v>780</v>
      </c>
      <c r="Y3555" s="2">
        <v>198</v>
      </c>
      <c r="Z3555" s="2">
        <v>338</v>
      </c>
      <c r="AA3555" s="9">
        <f t="shared" si="497"/>
        <v>53508</v>
      </c>
      <c r="AB3555" s="9">
        <f t="shared" si="498"/>
        <v>8364</v>
      </c>
      <c r="AC3555" s="9">
        <f t="shared" si="499"/>
        <v>2028</v>
      </c>
      <c r="AD3555" s="9">
        <f t="shared" si="500"/>
        <v>1535</v>
      </c>
      <c r="AE3555" s="44">
        <f t="shared" si="501"/>
        <v>7.1348122578242948E-5</v>
      </c>
      <c r="AF3555" s="9">
        <f t="shared" si="502"/>
        <v>437</v>
      </c>
      <c r="AG3555" s="9">
        <f t="shared" si="495"/>
        <v>536</v>
      </c>
      <c r="AH3555" s="44">
        <f t="shared" si="503"/>
        <v>4.781796674249774E-5</v>
      </c>
      <c r="AI3555">
        <f>AA3555/'Totals and Drop Down Lists'!W$6*Inputs!E$37</f>
        <v>48539.26890577477</v>
      </c>
      <c r="AJ3555">
        <f>AB3555/'Totals and Drop Down Lists'!X$6*Inputs!F$37</f>
        <v>27520.798396578855</v>
      </c>
      <c r="AK3555">
        <f>AC3555/'Totals and Drop Down Lists'!Y$6*Inputs!G$37</f>
        <v>13369.261030648564</v>
      </c>
      <c r="AL3555">
        <f>AD3555/'Totals and Drop Down Lists'!Z$6*Inputs!H$37</f>
        <v>12306.864449440618</v>
      </c>
      <c r="AM3555">
        <f>AE3555/'Totals and Drop Down Lists'!AA$6*Inputs!I$37</f>
        <v>8882.081429057127</v>
      </c>
      <c r="AN3555">
        <f>AF3555/'Totals and Drop Down Lists'!AB$6*Inputs!J$37</f>
        <v>8721.0749023306525</v>
      </c>
      <c r="AO3555">
        <f>AG3555/'Totals and Drop Down Lists'!AC$6*Inputs!K$37</f>
        <v>9982.2368319931084</v>
      </c>
      <c r="AP3555">
        <f>AH3555/'Totals and Drop Down Lists'!AD$6*Inputs!L$37</f>
        <v>11252.997764455773</v>
      </c>
      <c r="AQ3555">
        <f>IF(OR($D3555="51",$D3555="52",$D3555="61"),(AA3555/'Totals and Drop Down Lists'!W$4)*Inputs!E$38,0)</f>
        <v>0</v>
      </c>
      <c r="AR3555">
        <f>IF(OR($D3555="51",$D3555="52",$D3555="61"),(AB3555/'Totals and Drop Down Lists'!X$4)*Inputs!F$38,0)</f>
        <v>0</v>
      </c>
      <c r="AS3555">
        <f>IF(OR($D3555="51",$D3555="52",$D3555="61"),(AC3555/'Totals and Drop Down Lists'!Y$4)*Inputs!G$38,0)</f>
        <v>0</v>
      </c>
      <c r="AT3555">
        <f>IF(OR($D3555="51",$D3555="52",$D3555="61"),(AD3555/'Totals and Drop Down Lists'!Z$4)*Inputs!H$38,0)</f>
        <v>0</v>
      </c>
      <c r="AU3555">
        <f>IF(OR($D3555="51",$D3555="52",$D3555="61"),(AE3555/'Totals and Drop Down Lists'!AA$4)*Inputs!I$38,0)</f>
        <v>0</v>
      </c>
      <c r="AV3555">
        <f>IF(OR($D3555="51",$D3555="52",$D3555="61"),(AF3555/'Totals and Drop Down Lists'!AB$4)*Inputs!J$38,0)</f>
        <v>0</v>
      </c>
      <c r="AW3555">
        <f>IF(OR($D3555="51",$D3555="52",$D3555="61"),(AG3555/'Totals and Drop Down Lists'!AC$4)*Inputs!K$38,0)</f>
        <v>0</v>
      </c>
      <c r="AX3555">
        <f>IF(OR($D3555="51",$D3555="52",$D3555="61"),(AH3555/'Totals and Drop Down Lists'!AD$4)*Inputs!L$38,0)</f>
        <v>0</v>
      </c>
      <c r="AY3555">
        <f>IF(OR($D3555="51",$D3555="52",$D3555="61"),0,(AA3555/'Totals and Drop Down Lists'!W$5)*Inputs!E$39)</f>
        <v>0</v>
      </c>
      <c r="AZ3555">
        <f>IF(OR($D3555="51",$D3555="52",$D3555="61"),0,(AB3555/'Totals and Drop Down Lists'!X$5)*Inputs!F$39)</f>
        <v>0</v>
      </c>
      <c r="BA3555">
        <f>IF(OR($D3555="51",$D3555="52",$D3555="61"),0,(AC3555/'Totals and Drop Down Lists'!Y$5)*Inputs!G$39)</f>
        <v>0</v>
      </c>
      <c r="BB3555">
        <f>IF(OR($D3555="51",$D3555="52",$D3555="61"),0,(AD3555/'Totals and Drop Down Lists'!Z$5)*Inputs!H$39)</f>
        <v>0</v>
      </c>
      <c r="BC3555">
        <f>IF(OR($D3555="51",$D3555="52",$D3555="61"),0,(AE3555/'Totals and Drop Down Lists'!AA$5)*Inputs!I$39)</f>
        <v>0</v>
      </c>
      <c r="BD3555">
        <f>IF(OR($D3555="51",$D3555="52",$D3555="61"),0,(AF3555/'Totals and Drop Down Lists'!AB$5)*Inputs!J$39)</f>
        <v>0</v>
      </c>
      <c r="BE3555">
        <f>IF(OR($D3555="51",$D3555="52",$D3555="61"),0,(AG3555/'Totals and Drop Down Lists'!AC$5)*Inputs!K$39)</f>
        <v>0</v>
      </c>
      <c r="BF3555">
        <f>IF(OR($D3555="51",$D3555="52",$D3555="61"),0,(AH3555/'Totals and Drop Down Lists'!AD$5)*Inputs!L$39)</f>
        <v>0</v>
      </c>
      <c r="BG3555" s="10">
        <f t="shared" si="496"/>
        <v>140574.58371027946</v>
      </c>
    </row>
    <row r="3556" spans="1:59">
      <c r="A3556" s="1" t="s">
        <v>7679</v>
      </c>
      <c r="B3556" s="1" t="s">
        <v>5992</v>
      </c>
      <c r="C3556" s="1" t="s">
        <v>6341</v>
      </c>
      <c r="D3556" s="1" t="s">
        <v>25</v>
      </c>
      <c r="E3556" s="1" t="s">
        <v>6342</v>
      </c>
      <c r="F3556" s="2">
        <v>10604</v>
      </c>
      <c r="G3556" s="2">
        <v>49</v>
      </c>
      <c r="H3556" s="2">
        <v>0</v>
      </c>
      <c r="I3556" s="2">
        <v>2708</v>
      </c>
      <c r="J3556" s="2">
        <v>4161</v>
      </c>
      <c r="K3556" s="2">
        <v>531</v>
      </c>
      <c r="L3556" s="2">
        <v>32</v>
      </c>
      <c r="M3556" s="2">
        <v>51</v>
      </c>
      <c r="N3556" s="2">
        <v>0</v>
      </c>
      <c r="O3556" s="2">
        <v>52</v>
      </c>
      <c r="P3556" s="2">
        <v>9</v>
      </c>
      <c r="Q3556" s="2">
        <v>0</v>
      </c>
      <c r="R3556" s="2">
        <v>372</v>
      </c>
      <c r="S3556" s="2">
        <v>172700</v>
      </c>
      <c r="T3556" s="2">
        <v>14904400</v>
      </c>
      <c r="U3556" s="2">
        <v>55</v>
      </c>
      <c r="V3556" s="2">
        <v>105</v>
      </c>
      <c r="W3556" s="2">
        <v>30</v>
      </c>
      <c r="X3556" s="2">
        <v>110</v>
      </c>
      <c r="Y3556" s="2">
        <v>40</v>
      </c>
      <c r="Z3556" s="2">
        <v>20</v>
      </c>
      <c r="AA3556" s="9">
        <f t="shared" si="497"/>
        <v>10604</v>
      </c>
      <c r="AB3556" s="9">
        <f t="shared" si="498"/>
        <v>2659</v>
      </c>
      <c r="AC3556" s="9">
        <f t="shared" si="499"/>
        <v>516</v>
      </c>
      <c r="AD3556" s="9">
        <f t="shared" si="500"/>
        <v>372</v>
      </c>
      <c r="AE3556" s="44">
        <f t="shared" si="501"/>
        <v>4.7324617482254791E-6</v>
      </c>
      <c r="AF3556" s="9">
        <f t="shared" si="502"/>
        <v>0</v>
      </c>
      <c r="AG3556" s="9">
        <f t="shared" si="495"/>
        <v>60</v>
      </c>
      <c r="AH3556" s="44">
        <f t="shared" si="503"/>
        <v>2.849043905135339E-6</v>
      </c>
      <c r="AI3556">
        <f>AA3556/'Totals and Drop Down Lists'!W$6*Inputs!E$37</f>
        <v>9619.3168774171263</v>
      </c>
      <c r="AJ3556">
        <f>AB3556/'Totals and Drop Down Lists'!X$6*Inputs!F$37</f>
        <v>8749.1395189506438</v>
      </c>
      <c r="AK3556">
        <f>AC3556/'Totals and Drop Down Lists'!Y$6*Inputs!G$37</f>
        <v>3401.6462977389833</v>
      </c>
      <c r="AL3556">
        <f>AD3556/'Totals and Drop Down Lists'!Z$6*Inputs!H$37</f>
        <v>2982.5104724377265</v>
      </c>
      <c r="AM3556">
        <f>AE3556/'Totals and Drop Down Lists'!AA$6*Inputs!I$37</f>
        <v>589.14108863257923</v>
      </c>
      <c r="AN3556">
        <f>AF3556/'Totals and Drop Down Lists'!AB$6*Inputs!J$37</f>
        <v>0</v>
      </c>
      <c r="AO3556">
        <f>AG3556/'Totals and Drop Down Lists'!AC$6*Inputs!K$37</f>
        <v>1117.4145707454973</v>
      </c>
      <c r="AP3556">
        <f>AH3556/'Totals and Drop Down Lists'!AD$6*Inputs!L$37</f>
        <v>670.46524307423249</v>
      </c>
      <c r="AQ3556">
        <f>IF(OR($D3556="51",$D3556="52",$D3556="61"),(AA3556/'Totals and Drop Down Lists'!W$4)*Inputs!E$38,0)</f>
        <v>0</v>
      </c>
      <c r="AR3556">
        <f>IF(OR($D3556="51",$D3556="52",$D3556="61"),(AB3556/'Totals and Drop Down Lists'!X$4)*Inputs!F$38,0)</f>
        <v>0</v>
      </c>
      <c r="AS3556">
        <f>IF(OR($D3556="51",$D3556="52",$D3556="61"),(AC3556/'Totals and Drop Down Lists'!Y$4)*Inputs!G$38,0)</f>
        <v>0</v>
      </c>
      <c r="AT3556">
        <f>IF(OR($D3556="51",$D3556="52",$D3556="61"),(AD3556/'Totals and Drop Down Lists'!Z$4)*Inputs!H$38,0)</f>
        <v>0</v>
      </c>
      <c r="AU3556">
        <f>IF(OR($D3556="51",$D3556="52",$D3556="61"),(AE3556/'Totals and Drop Down Lists'!AA$4)*Inputs!I$38,0)</f>
        <v>0</v>
      </c>
      <c r="AV3556">
        <f>IF(OR($D3556="51",$D3556="52",$D3556="61"),(AF3556/'Totals and Drop Down Lists'!AB$4)*Inputs!J$38,0)</f>
        <v>0</v>
      </c>
      <c r="AW3556">
        <f>IF(OR($D3556="51",$D3556="52",$D3556="61"),(AG3556/'Totals and Drop Down Lists'!AC$4)*Inputs!K$38,0)</f>
        <v>0</v>
      </c>
      <c r="AX3556">
        <f>IF(OR($D3556="51",$D3556="52",$D3556="61"),(AH3556/'Totals and Drop Down Lists'!AD$4)*Inputs!L$38,0)</f>
        <v>0</v>
      </c>
      <c r="AY3556">
        <f>IF(OR($D3556="51",$D3556="52",$D3556="61"),0,(AA3556/'Totals and Drop Down Lists'!W$5)*Inputs!E$39)</f>
        <v>0</v>
      </c>
      <c r="AZ3556">
        <f>IF(OR($D3556="51",$D3556="52",$D3556="61"),0,(AB3556/'Totals and Drop Down Lists'!X$5)*Inputs!F$39)</f>
        <v>0</v>
      </c>
      <c r="BA3556">
        <f>IF(OR($D3556="51",$D3556="52",$D3556="61"),0,(AC3556/'Totals and Drop Down Lists'!Y$5)*Inputs!G$39)</f>
        <v>0</v>
      </c>
      <c r="BB3556">
        <f>IF(OR($D3556="51",$D3556="52",$D3556="61"),0,(AD3556/'Totals and Drop Down Lists'!Z$5)*Inputs!H$39)</f>
        <v>0</v>
      </c>
      <c r="BC3556">
        <f>IF(OR($D3556="51",$D3556="52",$D3556="61"),0,(AE3556/'Totals and Drop Down Lists'!AA$5)*Inputs!I$39)</f>
        <v>0</v>
      </c>
      <c r="BD3556">
        <f>IF(OR($D3556="51",$D3556="52",$D3556="61"),0,(AF3556/'Totals and Drop Down Lists'!AB$5)*Inputs!J$39)</f>
        <v>0</v>
      </c>
      <c r="BE3556">
        <f>IF(OR($D3556="51",$D3556="52",$D3556="61"),0,(AG3556/'Totals and Drop Down Lists'!AC$5)*Inputs!K$39)</f>
        <v>0</v>
      </c>
      <c r="BF3556">
        <f>IF(OR($D3556="51",$D3556="52",$D3556="61"),0,(AH3556/'Totals and Drop Down Lists'!AD$5)*Inputs!L$39)</f>
        <v>0</v>
      </c>
      <c r="BG3556" s="10">
        <f t="shared" si="496"/>
        <v>27129.634068996787</v>
      </c>
    </row>
    <row r="3557" spans="1:59">
      <c r="A3557" s="1" t="s">
        <v>7679</v>
      </c>
      <c r="B3557" s="1" t="s">
        <v>5992</v>
      </c>
      <c r="C3557" s="1" t="s">
        <v>6343</v>
      </c>
      <c r="D3557" s="1" t="s">
        <v>25</v>
      </c>
      <c r="E3557" s="1" t="s">
        <v>6344</v>
      </c>
      <c r="F3557" s="2">
        <v>8855</v>
      </c>
      <c r="G3557" s="2">
        <v>29</v>
      </c>
      <c r="H3557" s="2">
        <v>0</v>
      </c>
      <c r="I3557" s="2">
        <v>2265</v>
      </c>
      <c r="J3557" s="2">
        <v>3275</v>
      </c>
      <c r="K3557" s="2">
        <v>731</v>
      </c>
      <c r="L3557" s="2">
        <v>39</v>
      </c>
      <c r="M3557" s="2">
        <v>0</v>
      </c>
      <c r="N3557" s="2">
        <v>0</v>
      </c>
      <c r="O3557" s="2">
        <v>15</v>
      </c>
      <c r="P3557" s="2">
        <v>0</v>
      </c>
      <c r="Q3557" s="2">
        <v>0</v>
      </c>
      <c r="R3557" s="2">
        <v>307</v>
      </c>
      <c r="S3557" s="2">
        <v>319300</v>
      </c>
      <c r="T3557" s="2">
        <v>22743200</v>
      </c>
      <c r="U3557" s="2">
        <v>38</v>
      </c>
      <c r="V3557" s="2">
        <v>149</v>
      </c>
      <c r="W3557" s="2">
        <v>20</v>
      </c>
      <c r="X3557" s="2">
        <v>314</v>
      </c>
      <c r="Y3557" s="2">
        <v>145</v>
      </c>
      <c r="Z3557" s="2">
        <v>95</v>
      </c>
      <c r="AA3557" s="9">
        <f t="shared" si="497"/>
        <v>8855</v>
      </c>
      <c r="AB3557" s="9">
        <f t="shared" si="498"/>
        <v>2236</v>
      </c>
      <c r="AC3557" s="9">
        <f t="shared" si="499"/>
        <v>361</v>
      </c>
      <c r="AD3557" s="9">
        <f t="shared" si="500"/>
        <v>307</v>
      </c>
      <c r="AE3557" s="44">
        <f t="shared" si="501"/>
        <v>1.1395128724532087E-5</v>
      </c>
      <c r="AF3557" s="9">
        <f t="shared" si="502"/>
        <v>145</v>
      </c>
      <c r="AG3557" s="9">
        <f t="shared" si="495"/>
        <v>240</v>
      </c>
      <c r="AH3557" s="44">
        <f t="shared" si="503"/>
        <v>1.9932804197421002E-5</v>
      </c>
      <c r="AI3557">
        <f>AA3557/'Totals and Drop Down Lists'!W$6*Inputs!E$37</f>
        <v>8032.7283053120191</v>
      </c>
      <c r="AJ3557">
        <f>AB3557/'Totals and Drop Down Lists'!X$6*Inputs!F$37</f>
        <v>7357.3057406444677</v>
      </c>
      <c r="AK3557">
        <f>AC3557/'Totals and Drop Down Lists'!Y$6*Inputs!G$37</f>
        <v>2379.833940860025</v>
      </c>
      <c r="AL3557">
        <f>AD3557/'Totals and Drop Down Lists'!Z$6*Inputs!H$37</f>
        <v>2461.3728898881236</v>
      </c>
      <c r="AM3557">
        <f>AE3557/'Totals and Drop Down Lists'!AA$6*Inputs!I$37</f>
        <v>1418.5721721673701</v>
      </c>
      <c r="AN3557">
        <f>AF3557/'Totals and Drop Down Lists'!AB$6*Inputs!J$37</f>
        <v>2893.7205053499874</v>
      </c>
      <c r="AO3557">
        <f>AG3557/'Totals and Drop Down Lists'!AC$6*Inputs!K$37</f>
        <v>4469.658282981989</v>
      </c>
      <c r="AP3557">
        <f>AH3557/'Totals and Drop Down Lists'!AD$6*Inputs!L$37</f>
        <v>4690.7849988854796</v>
      </c>
      <c r="AQ3557">
        <f>IF(OR($D3557="51",$D3557="52",$D3557="61"),(AA3557/'Totals and Drop Down Lists'!W$4)*Inputs!E$38,0)</f>
        <v>0</v>
      </c>
      <c r="AR3557">
        <f>IF(OR($D3557="51",$D3557="52",$D3557="61"),(AB3557/'Totals and Drop Down Lists'!X$4)*Inputs!F$38,0)</f>
        <v>0</v>
      </c>
      <c r="AS3557">
        <f>IF(OR($D3557="51",$D3557="52",$D3557="61"),(AC3557/'Totals and Drop Down Lists'!Y$4)*Inputs!G$38,0)</f>
        <v>0</v>
      </c>
      <c r="AT3557">
        <f>IF(OR($D3557="51",$D3557="52",$D3557="61"),(AD3557/'Totals and Drop Down Lists'!Z$4)*Inputs!H$38,0)</f>
        <v>0</v>
      </c>
      <c r="AU3557">
        <f>IF(OR($D3557="51",$D3557="52",$D3557="61"),(AE3557/'Totals and Drop Down Lists'!AA$4)*Inputs!I$38,0)</f>
        <v>0</v>
      </c>
      <c r="AV3557">
        <f>IF(OR($D3557="51",$D3557="52",$D3557="61"),(AF3557/'Totals and Drop Down Lists'!AB$4)*Inputs!J$38,0)</f>
        <v>0</v>
      </c>
      <c r="AW3557">
        <f>IF(OR($D3557="51",$D3557="52",$D3557="61"),(AG3557/'Totals and Drop Down Lists'!AC$4)*Inputs!K$38,0)</f>
        <v>0</v>
      </c>
      <c r="AX3557">
        <f>IF(OR($D3557="51",$D3557="52",$D3557="61"),(AH3557/'Totals and Drop Down Lists'!AD$4)*Inputs!L$38,0)</f>
        <v>0</v>
      </c>
      <c r="AY3557">
        <f>IF(OR($D3557="51",$D3557="52",$D3557="61"),0,(AA3557/'Totals and Drop Down Lists'!W$5)*Inputs!E$39)</f>
        <v>0</v>
      </c>
      <c r="AZ3557">
        <f>IF(OR($D3557="51",$D3557="52",$D3557="61"),0,(AB3557/'Totals and Drop Down Lists'!X$5)*Inputs!F$39)</f>
        <v>0</v>
      </c>
      <c r="BA3557">
        <f>IF(OR($D3557="51",$D3557="52",$D3557="61"),0,(AC3557/'Totals and Drop Down Lists'!Y$5)*Inputs!G$39)</f>
        <v>0</v>
      </c>
      <c r="BB3557">
        <f>IF(OR($D3557="51",$D3557="52",$D3557="61"),0,(AD3557/'Totals and Drop Down Lists'!Z$5)*Inputs!H$39)</f>
        <v>0</v>
      </c>
      <c r="BC3557">
        <f>IF(OR($D3557="51",$D3557="52",$D3557="61"),0,(AE3557/'Totals and Drop Down Lists'!AA$5)*Inputs!I$39)</f>
        <v>0</v>
      </c>
      <c r="BD3557">
        <f>IF(OR($D3557="51",$D3557="52",$D3557="61"),0,(AF3557/'Totals and Drop Down Lists'!AB$5)*Inputs!J$39)</f>
        <v>0</v>
      </c>
      <c r="BE3557">
        <f>IF(OR($D3557="51",$D3557="52",$D3557="61"),0,(AG3557/'Totals and Drop Down Lists'!AC$5)*Inputs!K$39)</f>
        <v>0</v>
      </c>
      <c r="BF3557">
        <f>IF(OR($D3557="51",$D3557="52",$D3557="61"),0,(AH3557/'Totals and Drop Down Lists'!AD$5)*Inputs!L$39)</f>
        <v>0</v>
      </c>
      <c r="BG3557" s="10">
        <f t="shared" si="496"/>
        <v>33703.97683608946</v>
      </c>
    </row>
    <row r="3558" spans="1:59">
      <c r="A3558" s="1" t="s">
        <v>7679</v>
      </c>
      <c r="B3558" s="1" t="s">
        <v>5992</v>
      </c>
      <c r="C3558" s="1" t="s">
        <v>6345</v>
      </c>
      <c r="D3558" s="1" t="s">
        <v>25</v>
      </c>
      <c r="E3558" s="1" t="s">
        <v>6346</v>
      </c>
      <c r="F3558" s="2">
        <v>26669</v>
      </c>
      <c r="G3558" s="2">
        <v>124</v>
      </c>
      <c r="H3558" s="2">
        <v>0</v>
      </c>
      <c r="I3558" s="2">
        <v>5322</v>
      </c>
      <c r="J3558" s="2">
        <v>9425</v>
      </c>
      <c r="K3558" s="2">
        <v>1601</v>
      </c>
      <c r="L3558" s="2">
        <v>217</v>
      </c>
      <c r="M3558" s="2">
        <v>19</v>
      </c>
      <c r="N3558" s="2">
        <v>13</v>
      </c>
      <c r="O3558" s="2">
        <v>60</v>
      </c>
      <c r="P3558" s="2">
        <v>0</v>
      </c>
      <c r="Q3558" s="2">
        <v>0</v>
      </c>
      <c r="R3558" s="2">
        <v>263</v>
      </c>
      <c r="S3558" s="2">
        <v>814800</v>
      </c>
      <c r="T3558" s="2">
        <v>92421900</v>
      </c>
      <c r="U3558" s="2">
        <v>95</v>
      </c>
      <c r="V3558" s="2">
        <v>365</v>
      </c>
      <c r="W3558" s="2">
        <v>10</v>
      </c>
      <c r="X3558" s="2">
        <v>625</v>
      </c>
      <c r="Y3558" s="2">
        <v>95</v>
      </c>
      <c r="Z3558" s="2">
        <v>150</v>
      </c>
      <c r="AA3558" s="9">
        <f t="shared" si="497"/>
        <v>26669</v>
      </c>
      <c r="AB3558" s="9">
        <f t="shared" si="498"/>
        <v>5198</v>
      </c>
      <c r="AC3558" s="9">
        <f t="shared" si="499"/>
        <v>572</v>
      </c>
      <c r="AD3558" s="9">
        <f t="shared" si="500"/>
        <v>263</v>
      </c>
      <c r="AE3558" s="44">
        <f t="shared" si="501"/>
        <v>1.8993154057235514E-5</v>
      </c>
      <c r="AF3558" s="9">
        <f t="shared" si="502"/>
        <v>250</v>
      </c>
      <c r="AG3558" s="9">
        <f t="shared" si="495"/>
        <v>245</v>
      </c>
      <c r="AH3558" s="44">
        <f t="shared" si="503"/>
        <v>1.5485568146306482E-5</v>
      </c>
      <c r="AI3558">
        <f>AA3558/'Totals and Drop Down Lists'!W$6*Inputs!E$37</f>
        <v>24192.527518279647</v>
      </c>
      <c r="AJ3558">
        <f>AB3558/'Totals and Drop Down Lists'!X$6*Inputs!F$37</f>
        <v>17103.432575970455</v>
      </c>
      <c r="AK3558">
        <f>AC3558/'Totals and Drop Down Lists'!Y$6*Inputs!G$37</f>
        <v>3770.8172137726715</v>
      </c>
      <c r="AL3558">
        <f>AD3558/'Totals and Drop Down Lists'!Z$6*Inputs!H$37</f>
        <v>2108.6028340083931</v>
      </c>
      <c r="AM3558">
        <f>AE3558/'Totals and Drop Down Lists'!AA$6*Inputs!I$37</f>
        <v>2364.4454098423043</v>
      </c>
      <c r="AN3558">
        <f>AF3558/'Totals and Drop Down Lists'!AB$6*Inputs!J$37</f>
        <v>4989.1732850861854</v>
      </c>
      <c r="AO3558">
        <f>AG3558/'Totals and Drop Down Lists'!AC$6*Inputs!K$37</f>
        <v>4562.7761638774464</v>
      </c>
      <c r="AP3558">
        <f>AH3558/'Totals and Drop Down Lists'!AD$6*Inputs!L$37</f>
        <v>3644.2173434539486</v>
      </c>
      <c r="AQ3558">
        <f>IF(OR($D3558="51",$D3558="52",$D3558="61"),(AA3558/'Totals and Drop Down Lists'!W$4)*Inputs!E$38,0)</f>
        <v>0</v>
      </c>
      <c r="AR3558">
        <f>IF(OR($D3558="51",$D3558="52",$D3558="61"),(AB3558/'Totals and Drop Down Lists'!X$4)*Inputs!F$38,0)</f>
        <v>0</v>
      </c>
      <c r="AS3558">
        <f>IF(OR($D3558="51",$D3558="52",$D3558="61"),(AC3558/'Totals and Drop Down Lists'!Y$4)*Inputs!G$38,0)</f>
        <v>0</v>
      </c>
      <c r="AT3558">
        <f>IF(OR($D3558="51",$D3558="52",$D3558="61"),(AD3558/'Totals and Drop Down Lists'!Z$4)*Inputs!H$38,0)</f>
        <v>0</v>
      </c>
      <c r="AU3558">
        <f>IF(OR($D3558="51",$D3558="52",$D3558="61"),(AE3558/'Totals and Drop Down Lists'!AA$4)*Inputs!I$38,0)</f>
        <v>0</v>
      </c>
      <c r="AV3558">
        <f>IF(OR($D3558="51",$D3558="52",$D3558="61"),(AF3558/'Totals and Drop Down Lists'!AB$4)*Inputs!J$38,0)</f>
        <v>0</v>
      </c>
      <c r="AW3558">
        <f>IF(OR($D3558="51",$D3558="52",$D3558="61"),(AG3558/'Totals and Drop Down Lists'!AC$4)*Inputs!K$38,0)</f>
        <v>0</v>
      </c>
      <c r="AX3558">
        <f>IF(OR($D3558="51",$D3558="52",$D3558="61"),(AH3558/'Totals and Drop Down Lists'!AD$4)*Inputs!L$38,0)</f>
        <v>0</v>
      </c>
      <c r="AY3558">
        <f>IF(OR($D3558="51",$D3558="52",$D3558="61"),0,(AA3558/'Totals and Drop Down Lists'!W$5)*Inputs!E$39)</f>
        <v>0</v>
      </c>
      <c r="AZ3558">
        <f>IF(OR($D3558="51",$D3558="52",$D3558="61"),0,(AB3558/'Totals and Drop Down Lists'!X$5)*Inputs!F$39)</f>
        <v>0</v>
      </c>
      <c r="BA3558">
        <f>IF(OR($D3558="51",$D3558="52",$D3558="61"),0,(AC3558/'Totals and Drop Down Lists'!Y$5)*Inputs!G$39)</f>
        <v>0</v>
      </c>
      <c r="BB3558">
        <f>IF(OR($D3558="51",$D3558="52",$D3558="61"),0,(AD3558/'Totals and Drop Down Lists'!Z$5)*Inputs!H$39)</f>
        <v>0</v>
      </c>
      <c r="BC3558">
        <f>IF(OR($D3558="51",$D3558="52",$D3558="61"),0,(AE3558/'Totals and Drop Down Lists'!AA$5)*Inputs!I$39)</f>
        <v>0</v>
      </c>
      <c r="BD3558">
        <f>IF(OR($D3558="51",$D3558="52",$D3558="61"),0,(AF3558/'Totals and Drop Down Lists'!AB$5)*Inputs!J$39)</f>
        <v>0</v>
      </c>
      <c r="BE3558">
        <f>IF(OR($D3558="51",$D3558="52",$D3558="61"),0,(AG3558/'Totals and Drop Down Lists'!AC$5)*Inputs!K$39)</f>
        <v>0</v>
      </c>
      <c r="BF3558">
        <f>IF(OR($D3558="51",$D3558="52",$D3558="61"),0,(AH3558/'Totals and Drop Down Lists'!AD$5)*Inputs!L$39)</f>
        <v>0</v>
      </c>
      <c r="BG3558" s="10">
        <f t="shared" si="496"/>
        <v>62735.992344291051</v>
      </c>
    </row>
    <row r="3559" spans="1:59">
      <c r="A3559" s="1" t="s">
        <v>7679</v>
      </c>
      <c r="B3559" s="1" t="s">
        <v>5992</v>
      </c>
      <c r="C3559" s="1" t="s">
        <v>6347</v>
      </c>
      <c r="D3559" s="1" t="s">
        <v>58</v>
      </c>
      <c r="E3559" s="1" t="s">
        <v>6348</v>
      </c>
      <c r="F3559" s="2">
        <v>65210</v>
      </c>
      <c r="G3559" s="2">
        <v>345</v>
      </c>
      <c r="H3559" s="2">
        <v>23</v>
      </c>
      <c r="I3559" s="2">
        <v>10903</v>
      </c>
      <c r="J3559" s="2">
        <v>22147</v>
      </c>
      <c r="K3559" s="2">
        <v>6964</v>
      </c>
      <c r="L3559" s="2">
        <v>461</v>
      </c>
      <c r="M3559" s="2">
        <v>89</v>
      </c>
      <c r="N3559" s="2">
        <v>47</v>
      </c>
      <c r="O3559" s="2">
        <v>259</v>
      </c>
      <c r="P3559" s="2">
        <v>321</v>
      </c>
      <c r="Q3559" s="2">
        <v>366</v>
      </c>
      <c r="R3559" s="2">
        <v>998</v>
      </c>
      <c r="S3559" s="2">
        <v>5192700</v>
      </c>
      <c r="T3559" s="2">
        <v>323253400</v>
      </c>
      <c r="U3559" s="2">
        <v>906</v>
      </c>
      <c r="V3559" s="2">
        <v>400</v>
      </c>
      <c r="W3559" s="2">
        <v>135</v>
      </c>
      <c r="X3559" s="2">
        <v>1353</v>
      </c>
      <c r="Y3559" s="2">
        <v>170</v>
      </c>
      <c r="Z3559" s="2">
        <v>853</v>
      </c>
      <c r="AA3559" s="9">
        <f t="shared" si="497"/>
        <v>65210</v>
      </c>
      <c r="AB3559" s="9">
        <f t="shared" si="498"/>
        <v>10535</v>
      </c>
      <c r="AC3559" s="9">
        <f t="shared" si="499"/>
        <v>2541</v>
      </c>
      <c r="AD3559" s="9">
        <f t="shared" si="500"/>
        <v>998</v>
      </c>
      <c r="AE3559" s="44">
        <f t="shared" si="501"/>
        <v>1.5293201304310099E-4</v>
      </c>
      <c r="AF3559" s="9">
        <f t="shared" si="502"/>
        <v>818</v>
      </c>
      <c r="AG3559" s="9">
        <f t="shared" si="495"/>
        <v>1023</v>
      </c>
      <c r="AH3559" s="44">
        <f t="shared" si="503"/>
        <v>1.1969350283517166E-4</v>
      </c>
      <c r="AI3559">
        <f>AA3559/'Totals and Drop Down Lists'!W$6*Inputs!E$37</f>
        <v>59154.625950242436</v>
      </c>
      <c r="AJ3559">
        <f>AB3559/'Totals and Drop Down Lists'!X$6*Inputs!F$37</f>
        <v>34664.228970344127</v>
      </c>
      <c r="AK3559">
        <f>AC3559/'Totals and Drop Down Lists'!Y$6*Inputs!G$37</f>
        <v>16751.130315028597</v>
      </c>
      <c r="AL3559">
        <f>AD3559/'Totals and Drop Down Lists'!Z$6*Inputs!H$37</f>
        <v>8001.4662674539004</v>
      </c>
      <c r="AM3559">
        <f>AE3559/'Totals and Drop Down Lists'!AA$6*Inputs!I$37</f>
        <v>19038.406952738369</v>
      </c>
      <c r="AN3559">
        <f>AF3559/'Totals and Drop Down Lists'!AB$6*Inputs!J$37</f>
        <v>16324.574988802</v>
      </c>
      <c r="AO3559">
        <f>AG3559/'Totals and Drop Down Lists'!AC$6*Inputs!K$37</f>
        <v>19051.918431210725</v>
      </c>
      <c r="AP3559">
        <f>AH3559/'Totals and Drop Down Lists'!AD$6*Inputs!L$37</f>
        <v>28167.461136046462</v>
      </c>
      <c r="AQ3559">
        <f>IF(OR($D3559="51",$D3559="52",$D3559="61"),(AA3559/'Totals and Drop Down Lists'!W$4)*Inputs!E$38,0)</f>
        <v>0</v>
      </c>
      <c r="AR3559">
        <f>IF(OR($D3559="51",$D3559="52",$D3559="61"),(AB3559/'Totals and Drop Down Lists'!X$4)*Inputs!F$38,0)</f>
        <v>0</v>
      </c>
      <c r="AS3559">
        <f>IF(OR($D3559="51",$D3559="52",$D3559="61"),(AC3559/'Totals and Drop Down Lists'!Y$4)*Inputs!G$38,0)</f>
        <v>0</v>
      </c>
      <c r="AT3559">
        <f>IF(OR($D3559="51",$D3559="52",$D3559="61"),(AD3559/'Totals and Drop Down Lists'!Z$4)*Inputs!H$38,0)</f>
        <v>0</v>
      </c>
      <c r="AU3559">
        <f>IF(OR($D3559="51",$D3559="52",$D3559="61"),(AE3559/'Totals and Drop Down Lists'!AA$4)*Inputs!I$38,0)</f>
        <v>0</v>
      </c>
      <c r="AV3559">
        <f>IF(OR($D3559="51",$D3559="52",$D3559="61"),(AF3559/'Totals and Drop Down Lists'!AB$4)*Inputs!J$38,0)</f>
        <v>0</v>
      </c>
      <c r="AW3559">
        <f>IF(OR($D3559="51",$D3559="52",$D3559="61"),(AG3559/'Totals and Drop Down Lists'!AC$4)*Inputs!K$38,0)</f>
        <v>0</v>
      </c>
      <c r="AX3559">
        <f>IF(OR($D3559="51",$D3559="52",$D3559="61"),(AH3559/'Totals and Drop Down Lists'!AD$4)*Inputs!L$38,0)</f>
        <v>0</v>
      </c>
      <c r="AY3559">
        <f>IF(OR($D3559="51",$D3559="52",$D3559="61"),0,(AA3559/'Totals and Drop Down Lists'!W$5)*Inputs!E$39)</f>
        <v>0</v>
      </c>
      <c r="AZ3559">
        <f>IF(OR($D3559="51",$D3559="52",$D3559="61"),0,(AB3559/'Totals and Drop Down Lists'!X$5)*Inputs!F$39)</f>
        <v>0</v>
      </c>
      <c r="BA3559">
        <f>IF(OR($D3559="51",$D3559="52",$D3559="61"),0,(AC3559/'Totals and Drop Down Lists'!Y$5)*Inputs!G$39)</f>
        <v>0</v>
      </c>
      <c r="BB3559">
        <f>IF(OR($D3559="51",$D3559="52",$D3559="61"),0,(AD3559/'Totals and Drop Down Lists'!Z$5)*Inputs!H$39)</f>
        <v>0</v>
      </c>
      <c r="BC3559">
        <f>IF(OR($D3559="51",$D3559="52",$D3559="61"),0,(AE3559/'Totals and Drop Down Lists'!AA$5)*Inputs!I$39)</f>
        <v>0</v>
      </c>
      <c r="BD3559">
        <f>IF(OR($D3559="51",$D3559="52",$D3559="61"),0,(AF3559/'Totals and Drop Down Lists'!AB$5)*Inputs!J$39)</f>
        <v>0</v>
      </c>
      <c r="BE3559">
        <f>IF(OR($D3559="51",$D3559="52",$D3559="61"),0,(AG3559/'Totals and Drop Down Lists'!AC$5)*Inputs!K$39)</f>
        <v>0</v>
      </c>
      <c r="BF3559">
        <f>IF(OR($D3559="51",$D3559="52",$D3559="61"),0,(AH3559/'Totals and Drop Down Lists'!AD$5)*Inputs!L$39)</f>
        <v>0</v>
      </c>
      <c r="BG3559" s="10">
        <f t="shared" si="496"/>
        <v>201153.81301186659</v>
      </c>
    </row>
    <row r="3560" spans="1:59">
      <c r="A3560" s="1" t="s">
        <v>7679</v>
      </c>
      <c r="B3560" s="1" t="s">
        <v>5992</v>
      </c>
      <c r="C3560" s="1" t="s">
        <v>6349</v>
      </c>
      <c r="D3560" s="1" t="s">
        <v>25</v>
      </c>
      <c r="E3560" s="1" t="s">
        <v>6350</v>
      </c>
      <c r="F3560" s="2">
        <v>6050</v>
      </c>
      <c r="G3560" s="2">
        <v>0</v>
      </c>
      <c r="H3560" s="2">
        <v>0</v>
      </c>
      <c r="I3560" s="2">
        <v>831</v>
      </c>
      <c r="J3560" s="2">
        <v>2035</v>
      </c>
      <c r="K3560" s="2">
        <v>420</v>
      </c>
      <c r="L3560" s="2">
        <v>17</v>
      </c>
      <c r="M3560" s="2">
        <v>10</v>
      </c>
      <c r="N3560" s="2">
        <v>0</v>
      </c>
      <c r="O3560" s="2">
        <v>0</v>
      </c>
      <c r="P3560" s="2">
        <v>0</v>
      </c>
      <c r="Q3560" s="2">
        <v>0</v>
      </c>
      <c r="R3560" s="2">
        <v>635</v>
      </c>
      <c r="S3560" s="2">
        <v>118400</v>
      </c>
      <c r="T3560" s="2">
        <v>10925600</v>
      </c>
      <c r="U3560" s="2">
        <v>51</v>
      </c>
      <c r="V3560" s="2">
        <v>29</v>
      </c>
      <c r="W3560" s="2">
        <v>10</v>
      </c>
      <c r="X3560" s="2">
        <v>119</v>
      </c>
      <c r="Y3560" s="2">
        <v>19</v>
      </c>
      <c r="Z3560" s="2">
        <v>62</v>
      </c>
      <c r="AA3560" s="9">
        <f t="shared" si="497"/>
        <v>6050</v>
      </c>
      <c r="AB3560" s="9">
        <f t="shared" si="498"/>
        <v>831</v>
      </c>
      <c r="AC3560" s="9">
        <f t="shared" si="499"/>
        <v>662</v>
      </c>
      <c r="AD3560" s="9">
        <f t="shared" si="500"/>
        <v>635</v>
      </c>
      <c r="AE3560" s="44">
        <f t="shared" si="501"/>
        <v>6.0538262639685657E-6</v>
      </c>
      <c r="AF3560" s="9">
        <f t="shared" si="502"/>
        <v>80</v>
      </c>
      <c r="AG3560" s="9">
        <f t="shared" si="495"/>
        <v>81</v>
      </c>
      <c r="AH3560" s="44">
        <f t="shared" si="503"/>
        <v>6.2204382328229979E-6</v>
      </c>
      <c r="AI3560">
        <f>AA3560/'Totals and Drop Down Lists'!W$6*Inputs!E$37</f>
        <v>5488.1994632566593</v>
      </c>
      <c r="AJ3560">
        <f>AB3560/'Totals and Drop Down Lists'!X$6*Inputs!F$37</f>
        <v>2734.3117488709986</v>
      </c>
      <c r="AK3560">
        <f>AC3560/'Totals and Drop Down Lists'!Y$6*Inputs!G$37</f>
        <v>4364.1276145410993</v>
      </c>
      <c r="AL3560">
        <f>AD3560/'Totals and Drop Down Lists'!Z$6*Inputs!H$37</f>
        <v>5091.1133064461192</v>
      </c>
      <c r="AM3560">
        <f>AE3560/'Totals and Drop Down Lists'!AA$6*Inputs!I$37</f>
        <v>753.63689878408115</v>
      </c>
      <c r="AN3560">
        <f>AF3560/'Totals and Drop Down Lists'!AB$6*Inputs!J$37</f>
        <v>1596.5354512275794</v>
      </c>
      <c r="AO3560">
        <f>AG3560/'Totals and Drop Down Lists'!AC$6*Inputs!K$37</f>
        <v>1508.5096705064211</v>
      </c>
      <c r="AP3560">
        <f>AH3560/'Totals and Drop Down Lists'!AD$6*Inputs!L$37</f>
        <v>1463.8551635797987</v>
      </c>
      <c r="AQ3560">
        <f>IF(OR($D3560="51",$D3560="52",$D3560="61"),(AA3560/'Totals and Drop Down Lists'!W$4)*Inputs!E$38,0)</f>
        <v>0</v>
      </c>
      <c r="AR3560">
        <f>IF(OR($D3560="51",$D3560="52",$D3560="61"),(AB3560/'Totals and Drop Down Lists'!X$4)*Inputs!F$38,0)</f>
        <v>0</v>
      </c>
      <c r="AS3560">
        <f>IF(OR($D3560="51",$D3560="52",$D3560="61"),(AC3560/'Totals and Drop Down Lists'!Y$4)*Inputs!G$38,0)</f>
        <v>0</v>
      </c>
      <c r="AT3560">
        <f>IF(OR($D3560="51",$D3560="52",$D3560="61"),(AD3560/'Totals and Drop Down Lists'!Z$4)*Inputs!H$38,0)</f>
        <v>0</v>
      </c>
      <c r="AU3560">
        <f>IF(OR($D3560="51",$D3560="52",$D3560="61"),(AE3560/'Totals and Drop Down Lists'!AA$4)*Inputs!I$38,0)</f>
        <v>0</v>
      </c>
      <c r="AV3560">
        <f>IF(OR($D3560="51",$D3560="52",$D3560="61"),(AF3560/'Totals and Drop Down Lists'!AB$4)*Inputs!J$38,0)</f>
        <v>0</v>
      </c>
      <c r="AW3560">
        <f>IF(OR($D3560="51",$D3560="52",$D3560="61"),(AG3560/'Totals and Drop Down Lists'!AC$4)*Inputs!K$38,0)</f>
        <v>0</v>
      </c>
      <c r="AX3560">
        <f>IF(OR($D3560="51",$D3560="52",$D3560="61"),(AH3560/'Totals and Drop Down Lists'!AD$4)*Inputs!L$38,0)</f>
        <v>0</v>
      </c>
      <c r="AY3560">
        <f>IF(OR($D3560="51",$D3560="52",$D3560="61"),0,(AA3560/'Totals and Drop Down Lists'!W$5)*Inputs!E$39)</f>
        <v>0</v>
      </c>
      <c r="AZ3560">
        <f>IF(OR($D3560="51",$D3560="52",$D3560="61"),0,(AB3560/'Totals and Drop Down Lists'!X$5)*Inputs!F$39)</f>
        <v>0</v>
      </c>
      <c r="BA3560">
        <f>IF(OR($D3560="51",$D3560="52",$D3560="61"),0,(AC3560/'Totals and Drop Down Lists'!Y$5)*Inputs!G$39)</f>
        <v>0</v>
      </c>
      <c r="BB3560">
        <f>IF(OR($D3560="51",$D3560="52",$D3560="61"),0,(AD3560/'Totals and Drop Down Lists'!Z$5)*Inputs!H$39)</f>
        <v>0</v>
      </c>
      <c r="BC3560">
        <f>IF(OR($D3560="51",$D3560="52",$D3560="61"),0,(AE3560/'Totals and Drop Down Lists'!AA$5)*Inputs!I$39)</f>
        <v>0</v>
      </c>
      <c r="BD3560">
        <f>IF(OR($D3560="51",$D3560="52",$D3560="61"),0,(AF3560/'Totals and Drop Down Lists'!AB$5)*Inputs!J$39)</f>
        <v>0</v>
      </c>
      <c r="BE3560">
        <f>IF(OR($D3560="51",$D3560="52",$D3560="61"),0,(AG3560/'Totals and Drop Down Lists'!AC$5)*Inputs!K$39)</f>
        <v>0</v>
      </c>
      <c r="BF3560">
        <f>IF(OR($D3560="51",$D3560="52",$D3560="61"),0,(AH3560/'Totals and Drop Down Lists'!AD$5)*Inputs!L$39)</f>
        <v>0</v>
      </c>
      <c r="BG3560" s="10">
        <f t="shared" si="496"/>
        <v>23000.289317212755</v>
      </c>
    </row>
    <row r="3561" spans="1:59">
      <c r="A3561" s="1" t="s">
        <v>7679</v>
      </c>
      <c r="B3561" s="1" t="s">
        <v>5992</v>
      </c>
      <c r="C3561" s="1" t="s">
        <v>6351</v>
      </c>
      <c r="D3561" s="1" t="s">
        <v>25</v>
      </c>
      <c r="E3561" s="1" t="s">
        <v>6352</v>
      </c>
      <c r="F3561" s="2">
        <v>3316</v>
      </c>
      <c r="G3561" s="2">
        <v>24</v>
      </c>
      <c r="H3561" s="2">
        <v>0</v>
      </c>
      <c r="I3561" s="2">
        <v>749</v>
      </c>
      <c r="J3561" s="2">
        <v>1078</v>
      </c>
      <c r="K3561" s="2">
        <v>282</v>
      </c>
      <c r="L3561" s="2">
        <v>19</v>
      </c>
      <c r="M3561" s="2">
        <v>0</v>
      </c>
      <c r="N3561" s="2">
        <v>14</v>
      </c>
      <c r="O3561" s="2">
        <v>47</v>
      </c>
      <c r="P3561" s="2">
        <v>0</v>
      </c>
      <c r="Q3561" s="2">
        <v>0</v>
      </c>
      <c r="R3561" s="2">
        <v>272</v>
      </c>
      <c r="S3561" s="2">
        <v>74900</v>
      </c>
      <c r="T3561" s="2">
        <v>7109000</v>
      </c>
      <c r="U3561" s="2">
        <v>0</v>
      </c>
      <c r="V3561" s="2">
        <v>65</v>
      </c>
      <c r="W3561" s="2">
        <v>0</v>
      </c>
      <c r="X3561" s="2">
        <v>90</v>
      </c>
      <c r="Y3561" s="2">
        <v>19</v>
      </c>
      <c r="Z3561" s="2">
        <v>25</v>
      </c>
      <c r="AA3561" s="9">
        <f t="shared" si="497"/>
        <v>3316</v>
      </c>
      <c r="AB3561" s="9">
        <f t="shared" si="498"/>
        <v>725</v>
      </c>
      <c r="AC3561" s="9">
        <f t="shared" si="499"/>
        <v>352</v>
      </c>
      <c r="AD3561" s="9">
        <f t="shared" si="500"/>
        <v>272</v>
      </c>
      <c r="AE3561" s="44">
        <f t="shared" si="501"/>
        <v>5.1519927325379297E-6</v>
      </c>
      <c r="AF3561" s="9">
        <f t="shared" si="502"/>
        <v>25</v>
      </c>
      <c r="AG3561" s="9">
        <f t="shared" si="495"/>
        <v>44</v>
      </c>
      <c r="AH3561" s="44">
        <f t="shared" si="503"/>
        <v>4.2828622882939616E-6</v>
      </c>
      <c r="AI3561">
        <f>AA3561/'Totals and Drop Down Lists'!W$6*Inputs!E$37</f>
        <v>3008.0775901089391</v>
      </c>
      <c r="AJ3561">
        <f>AB3561/'Totals and Drop Down Lists'!X$6*Inputs!F$37</f>
        <v>2385.5307074987654</v>
      </c>
      <c r="AK3561">
        <f>AC3561/'Totals and Drop Down Lists'!Y$6*Inputs!G$37</f>
        <v>2320.5029007831827</v>
      </c>
      <c r="AL3561">
        <f>AD3561/'Totals and Drop Down Lists'!Z$6*Inputs!H$37</f>
        <v>2180.7603454383375</v>
      </c>
      <c r="AM3561">
        <f>AE3561/'Totals and Drop Down Lists'!AA$6*Inputs!I$37</f>
        <v>641.36822832485745</v>
      </c>
      <c r="AN3561">
        <f>AF3561/'Totals and Drop Down Lists'!AB$6*Inputs!J$37</f>
        <v>498.9173285086186</v>
      </c>
      <c r="AO3561">
        <f>AG3561/'Totals and Drop Down Lists'!AC$6*Inputs!K$37</f>
        <v>819.4373518800312</v>
      </c>
      <c r="AP3561">
        <f>AH3561/'Totals and Drop Down Lists'!AD$6*Inputs!L$37</f>
        <v>1007.8855927768051</v>
      </c>
      <c r="AQ3561">
        <f>IF(OR($D3561="51",$D3561="52",$D3561="61"),(AA3561/'Totals and Drop Down Lists'!W$4)*Inputs!E$38,0)</f>
        <v>0</v>
      </c>
      <c r="AR3561">
        <f>IF(OR($D3561="51",$D3561="52",$D3561="61"),(AB3561/'Totals and Drop Down Lists'!X$4)*Inputs!F$38,0)</f>
        <v>0</v>
      </c>
      <c r="AS3561">
        <f>IF(OR($D3561="51",$D3561="52",$D3561="61"),(AC3561/'Totals and Drop Down Lists'!Y$4)*Inputs!G$38,0)</f>
        <v>0</v>
      </c>
      <c r="AT3561">
        <f>IF(OR($D3561="51",$D3561="52",$D3561="61"),(AD3561/'Totals and Drop Down Lists'!Z$4)*Inputs!H$38,0)</f>
        <v>0</v>
      </c>
      <c r="AU3561">
        <f>IF(OR($D3561="51",$D3561="52",$D3561="61"),(AE3561/'Totals and Drop Down Lists'!AA$4)*Inputs!I$38,0)</f>
        <v>0</v>
      </c>
      <c r="AV3561">
        <f>IF(OR($D3561="51",$D3561="52",$D3561="61"),(AF3561/'Totals and Drop Down Lists'!AB$4)*Inputs!J$38,0)</f>
        <v>0</v>
      </c>
      <c r="AW3561">
        <f>IF(OR($D3561="51",$D3561="52",$D3561="61"),(AG3561/'Totals and Drop Down Lists'!AC$4)*Inputs!K$38,0)</f>
        <v>0</v>
      </c>
      <c r="AX3561">
        <f>IF(OR($D3561="51",$D3561="52",$D3561="61"),(AH3561/'Totals and Drop Down Lists'!AD$4)*Inputs!L$38,0)</f>
        <v>0</v>
      </c>
      <c r="AY3561">
        <f>IF(OR($D3561="51",$D3561="52",$D3561="61"),0,(AA3561/'Totals and Drop Down Lists'!W$5)*Inputs!E$39)</f>
        <v>0</v>
      </c>
      <c r="AZ3561">
        <f>IF(OR($D3561="51",$D3561="52",$D3561="61"),0,(AB3561/'Totals and Drop Down Lists'!X$5)*Inputs!F$39)</f>
        <v>0</v>
      </c>
      <c r="BA3561">
        <f>IF(OR($D3561="51",$D3561="52",$D3561="61"),0,(AC3561/'Totals and Drop Down Lists'!Y$5)*Inputs!G$39)</f>
        <v>0</v>
      </c>
      <c r="BB3561">
        <f>IF(OR($D3561="51",$D3561="52",$D3561="61"),0,(AD3561/'Totals and Drop Down Lists'!Z$5)*Inputs!H$39)</f>
        <v>0</v>
      </c>
      <c r="BC3561">
        <f>IF(OR($D3561="51",$D3561="52",$D3561="61"),0,(AE3561/'Totals and Drop Down Lists'!AA$5)*Inputs!I$39)</f>
        <v>0</v>
      </c>
      <c r="BD3561">
        <f>IF(OR($D3561="51",$D3561="52",$D3561="61"),0,(AF3561/'Totals and Drop Down Lists'!AB$5)*Inputs!J$39)</f>
        <v>0</v>
      </c>
      <c r="BE3561">
        <f>IF(OR($D3561="51",$D3561="52",$D3561="61"),0,(AG3561/'Totals and Drop Down Lists'!AC$5)*Inputs!K$39)</f>
        <v>0</v>
      </c>
      <c r="BF3561">
        <f>IF(OR($D3561="51",$D3561="52",$D3561="61"),0,(AH3561/'Totals and Drop Down Lists'!AD$5)*Inputs!L$39)</f>
        <v>0</v>
      </c>
      <c r="BG3561" s="10">
        <f t="shared" si="496"/>
        <v>12862.480045319538</v>
      </c>
    </row>
    <row r="3562" spans="1:59">
      <c r="A3562" s="1" t="s">
        <v>7679</v>
      </c>
      <c r="B3562" s="1" t="s">
        <v>5992</v>
      </c>
      <c r="C3562" s="1" t="s">
        <v>6353</v>
      </c>
      <c r="D3562" s="1" t="s">
        <v>25</v>
      </c>
      <c r="E3562" s="1" t="s">
        <v>6354</v>
      </c>
      <c r="F3562" s="2">
        <v>17014</v>
      </c>
      <c r="G3562" s="2">
        <v>70</v>
      </c>
      <c r="H3562" s="2">
        <v>5</v>
      </c>
      <c r="I3562" s="2">
        <v>2390</v>
      </c>
      <c r="J3562" s="2">
        <v>5846</v>
      </c>
      <c r="K3562" s="2">
        <v>1645</v>
      </c>
      <c r="L3562" s="2">
        <v>91</v>
      </c>
      <c r="M3562" s="2">
        <v>55</v>
      </c>
      <c r="N3562" s="2">
        <v>0</v>
      </c>
      <c r="O3562" s="2">
        <v>122</v>
      </c>
      <c r="P3562" s="2">
        <v>26</v>
      </c>
      <c r="Q3562" s="2">
        <v>36</v>
      </c>
      <c r="R3562" s="2">
        <v>573</v>
      </c>
      <c r="S3562" s="2">
        <v>959700</v>
      </c>
      <c r="T3562" s="2">
        <v>67040500</v>
      </c>
      <c r="U3562" s="2">
        <v>81</v>
      </c>
      <c r="V3562" s="2">
        <v>265</v>
      </c>
      <c r="W3562" s="2">
        <v>25</v>
      </c>
      <c r="X3562" s="2">
        <v>445</v>
      </c>
      <c r="Y3562" s="2">
        <v>100</v>
      </c>
      <c r="Z3562" s="2">
        <v>160</v>
      </c>
      <c r="AA3562" s="9">
        <f t="shared" si="497"/>
        <v>17014</v>
      </c>
      <c r="AB3562" s="9">
        <f t="shared" si="498"/>
        <v>2315</v>
      </c>
      <c r="AC3562" s="9">
        <f t="shared" si="499"/>
        <v>903</v>
      </c>
      <c r="AD3562" s="9">
        <f t="shared" si="500"/>
        <v>573</v>
      </c>
      <c r="AE3562" s="44">
        <f t="shared" si="501"/>
        <v>3.2327251315966109E-5</v>
      </c>
      <c r="AF3562" s="9">
        <f t="shared" si="502"/>
        <v>155</v>
      </c>
      <c r="AG3562" s="9">
        <f t="shared" si="495"/>
        <v>260</v>
      </c>
      <c r="AH3562" s="44">
        <f t="shared" si="503"/>
        <v>2.7222720583166227E-5</v>
      </c>
      <c r="AI3562">
        <f>AA3562/'Totals and Drop Down Lists'!W$6*Inputs!E$37</f>
        <v>15434.086887247737</v>
      </c>
      <c r="AJ3562">
        <f>AB3562/'Totals and Drop Down Lists'!X$6*Inputs!F$37</f>
        <v>7617.246328082264</v>
      </c>
      <c r="AK3562">
        <f>AC3562/'Totals and Drop Down Lists'!Y$6*Inputs!G$37</f>
        <v>5952.8810210432212</v>
      </c>
      <c r="AL3562">
        <f>AD3562/'Totals and Drop Down Lists'!Z$6*Inputs!H$37</f>
        <v>4594.0282277064989</v>
      </c>
      <c r="AM3562">
        <f>AE3562/'Totals and Drop Down Lists'!AA$6*Inputs!I$37</f>
        <v>4024.3985151974307</v>
      </c>
      <c r="AN3562">
        <f>AF3562/'Totals and Drop Down Lists'!AB$6*Inputs!J$37</f>
        <v>3093.287436753435</v>
      </c>
      <c r="AO3562">
        <f>AG3562/'Totals and Drop Down Lists'!AC$6*Inputs!K$37</f>
        <v>4842.1298065638211</v>
      </c>
      <c r="AP3562">
        <f>AH3562/'Totals and Drop Down Lists'!AD$6*Inputs!L$37</f>
        <v>6406.3203589231571</v>
      </c>
      <c r="AQ3562">
        <f>IF(OR($D3562="51",$D3562="52",$D3562="61"),(AA3562/'Totals and Drop Down Lists'!W$4)*Inputs!E$38,0)</f>
        <v>0</v>
      </c>
      <c r="AR3562">
        <f>IF(OR($D3562="51",$D3562="52",$D3562="61"),(AB3562/'Totals and Drop Down Lists'!X$4)*Inputs!F$38,0)</f>
        <v>0</v>
      </c>
      <c r="AS3562">
        <f>IF(OR($D3562="51",$D3562="52",$D3562="61"),(AC3562/'Totals and Drop Down Lists'!Y$4)*Inputs!G$38,0)</f>
        <v>0</v>
      </c>
      <c r="AT3562">
        <f>IF(OR($D3562="51",$D3562="52",$D3562="61"),(AD3562/'Totals and Drop Down Lists'!Z$4)*Inputs!H$38,0)</f>
        <v>0</v>
      </c>
      <c r="AU3562">
        <f>IF(OR($D3562="51",$D3562="52",$D3562="61"),(AE3562/'Totals and Drop Down Lists'!AA$4)*Inputs!I$38,0)</f>
        <v>0</v>
      </c>
      <c r="AV3562">
        <f>IF(OR($D3562="51",$D3562="52",$D3562="61"),(AF3562/'Totals and Drop Down Lists'!AB$4)*Inputs!J$38,0)</f>
        <v>0</v>
      </c>
      <c r="AW3562">
        <f>IF(OR($D3562="51",$D3562="52",$D3562="61"),(AG3562/'Totals and Drop Down Lists'!AC$4)*Inputs!K$38,0)</f>
        <v>0</v>
      </c>
      <c r="AX3562">
        <f>IF(OR($D3562="51",$D3562="52",$D3562="61"),(AH3562/'Totals and Drop Down Lists'!AD$4)*Inputs!L$38,0)</f>
        <v>0</v>
      </c>
      <c r="AY3562">
        <f>IF(OR($D3562="51",$D3562="52",$D3562="61"),0,(AA3562/'Totals and Drop Down Lists'!W$5)*Inputs!E$39)</f>
        <v>0</v>
      </c>
      <c r="AZ3562">
        <f>IF(OR($D3562="51",$D3562="52",$D3562="61"),0,(AB3562/'Totals and Drop Down Lists'!X$5)*Inputs!F$39)</f>
        <v>0</v>
      </c>
      <c r="BA3562">
        <f>IF(OR($D3562="51",$D3562="52",$D3562="61"),0,(AC3562/'Totals and Drop Down Lists'!Y$5)*Inputs!G$39)</f>
        <v>0</v>
      </c>
      <c r="BB3562">
        <f>IF(OR($D3562="51",$D3562="52",$D3562="61"),0,(AD3562/'Totals and Drop Down Lists'!Z$5)*Inputs!H$39)</f>
        <v>0</v>
      </c>
      <c r="BC3562">
        <f>IF(OR($D3562="51",$D3562="52",$D3562="61"),0,(AE3562/'Totals and Drop Down Lists'!AA$5)*Inputs!I$39)</f>
        <v>0</v>
      </c>
      <c r="BD3562">
        <f>IF(OR($D3562="51",$D3562="52",$D3562="61"),0,(AF3562/'Totals and Drop Down Lists'!AB$5)*Inputs!J$39)</f>
        <v>0</v>
      </c>
      <c r="BE3562">
        <f>IF(OR($D3562="51",$D3562="52",$D3562="61"),0,(AG3562/'Totals and Drop Down Lists'!AC$5)*Inputs!K$39)</f>
        <v>0</v>
      </c>
      <c r="BF3562">
        <f>IF(OR($D3562="51",$D3562="52",$D3562="61"),0,(AH3562/'Totals and Drop Down Lists'!AD$5)*Inputs!L$39)</f>
        <v>0</v>
      </c>
      <c r="BG3562" s="10">
        <f t="shared" si="496"/>
        <v>51964.378581517558</v>
      </c>
    </row>
    <row r="3563" spans="1:59">
      <c r="A3563" s="1" t="s">
        <v>7679</v>
      </c>
      <c r="B3563" s="1" t="s">
        <v>5992</v>
      </c>
      <c r="C3563" s="1" t="s">
        <v>6355</v>
      </c>
      <c r="D3563" s="1" t="s">
        <v>25</v>
      </c>
      <c r="E3563" s="1" t="s">
        <v>6356</v>
      </c>
      <c r="F3563" s="2">
        <v>3362</v>
      </c>
      <c r="G3563" s="2">
        <v>2</v>
      </c>
      <c r="H3563" s="2">
        <v>0</v>
      </c>
      <c r="I3563" s="2">
        <v>533</v>
      </c>
      <c r="J3563" s="2">
        <v>1445</v>
      </c>
      <c r="K3563" s="2">
        <v>360</v>
      </c>
      <c r="L3563" s="2">
        <v>6</v>
      </c>
      <c r="M3563" s="2">
        <v>6</v>
      </c>
      <c r="N3563" s="2">
        <v>0</v>
      </c>
      <c r="O3563" s="2">
        <v>31</v>
      </c>
      <c r="P3563" s="2">
        <v>0</v>
      </c>
      <c r="Q3563" s="2">
        <v>0</v>
      </c>
      <c r="R3563" s="2">
        <v>312</v>
      </c>
      <c r="S3563" s="2">
        <v>136400</v>
      </c>
      <c r="T3563" s="2">
        <v>15489900</v>
      </c>
      <c r="U3563" s="2">
        <v>53</v>
      </c>
      <c r="V3563" s="2">
        <v>20</v>
      </c>
      <c r="W3563" s="2">
        <v>4</v>
      </c>
      <c r="X3563" s="2">
        <v>48</v>
      </c>
      <c r="Y3563" s="2">
        <v>30</v>
      </c>
      <c r="Z3563" s="2">
        <v>12</v>
      </c>
      <c r="AA3563" s="9">
        <f t="shared" si="497"/>
        <v>3362</v>
      </c>
      <c r="AB3563" s="9">
        <f t="shared" si="498"/>
        <v>531</v>
      </c>
      <c r="AC3563" s="9">
        <f t="shared" si="499"/>
        <v>355</v>
      </c>
      <c r="AD3563" s="9">
        <f t="shared" si="500"/>
        <v>312</v>
      </c>
      <c r="AE3563" s="44">
        <f t="shared" si="501"/>
        <v>6.263728721112027E-6</v>
      </c>
      <c r="AF3563" s="9">
        <f t="shared" si="502"/>
        <v>24</v>
      </c>
      <c r="AG3563" s="9">
        <f t="shared" si="495"/>
        <v>42</v>
      </c>
      <c r="AH3563" s="44">
        <f t="shared" si="503"/>
        <v>3.8934538419976318E-6</v>
      </c>
      <c r="AI3563">
        <f>AA3563/'Totals and Drop Down Lists'!W$6*Inputs!E$37</f>
        <v>3049.8060488378328</v>
      </c>
      <c r="AJ3563">
        <f>AB3563/'Totals and Drop Down Lists'!X$6*Inputs!F$37</f>
        <v>1747.1955940439232</v>
      </c>
      <c r="AK3563">
        <f>AC3563/'Totals and Drop Down Lists'!Y$6*Inputs!G$37</f>
        <v>2340.2799141421301</v>
      </c>
      <c r="AL3563">
        <f>AD3563/'Totals and Drop Down Lists'!Z$6*Inputs!H$37</f>
        <v>2501.4603962380929</v>
      </c>
      <c r="AM3563">
        <f>AE3563/'Totals and Drop Down Lists'!AA$6*Inputs!I$37</f>
        <v>779.76751931250305</v>
      </c>
      <c r="AN3563">
        <f>AF3563/'Totals and Drop Down Lists'!AB$6*Inputs!J$37</f>
        <v>478.96063536827376</v>
      </c>
      <c r="AO3563">
        <f>AG3563/'Totals and Drop Down Lists'!AC$6*Inputs!K$37</f>
        <v>782.19019952184806</v>
      </c>
      <c r="AP3563">
        <f>AH3563/'Totals and Drop Down Lists'!AD$6*Inputs!L$37</f>
        <v>916.24613852668688</v>
      </c>
      <c r="AQ3563">
        <f>IF(OR($D3563="51",$D3563="52",$D3563="61"),(AA3563/'Totals and Drop Down Lists'!W$4)*Inputs!E$38,0)</f>
        <v>0</v>
      </c>
      <c r="AR3563">
        <f>IF(OR($D3563="51",$D3563="52",$D3563="61"),(AB3563/'Totals and Drop Down Lists'!X$4)*Inputs!F$38,0)</f>
        <v>0</v>
      </c>
      <c r="AS3563">
        <f>IF(OR($D3563="51",$D3563="52",$D3563="61"),(AC3563/'Totals and Drop Down Lists'!Y$4)*Inputs!G$38,0)</f>
        <v>0</v>
      </c>
      <c r="AT3563">
        <f>IF(OR($D3563="51",$D3563="52",$D3563="61"),(AD3563/'Totals and Drop Down Lists'!Z$4)*Inputs!H$38,0)</f>
        <v>0</v>
      </c>
      <c r="AU3563">
        <f>IF(OR($D3563="51",$D3563="52",$D3563="61"),(AE3563/'Totals and Drop Down Lists'!AA$4)*Inputs!I$38,0)</f>
        <v>0</v>
      </c>
      <c r="AV3563">
        <f>IF(OR($D3563="51",$D3563="52",$D3563="61"),(AF3563/'Totals and Drop Down Lists'!AB$4)*Inputs!J$38,0)</f>
        <v>0</v>
      </c>
      <c r="AW3563">
        <f>IF(OR($D3563="51",$D3563="52",$D3563="61"),(AG3563/'Totals and Drop Down Lists'!AC$4)*Inputs!K$38,0)</f>
        <v>0</v>
      </c>
      <c r="AX3563">
        <f>IF(OR($D3563="51",$D3563="52",$D3563="61"),(AH3563/'Totals and Drop Down Lists'!AD$4)*Inputs!L$38,0)</f>
        <v>0</v>
      </c>
      <c r="AY3563">
        <f>IF(OR($D3563="51",$D3563="52",$D3563="61"),0,(AA3563/'Totals and Drop Down Lists'!W$5)*Inputs!E$39)</f>
        <v>0</v>
      </c>
      <c r="AZ3563">
        <f>IF(OR($D3563="51",$D3563="52",$D3563="61"),0,(AB3563/'Totals and Drop Down Lists'!X$5)*Inputs!F$39)</f>
        <v>0</v>
      </c>
      <c r="BA3563">
        <f>IF(OR($D3563="51",$D3563="52",$D3563="61"),0,(AC3563/'Totals and Drop Down Lists'!Y$5)*Inputs!G$39)</f>
        <v>0</v>
      </c>
      <c r="BB3563">
        <f>IF(OR($D3563="51",$D3563="52",$D3563="61"),0,(AD3563/'Totals and Drop Down Lists'!Z$5)*Inputs!H$39)</f>
        <v>0</v>
      </c>
      <c r="BC3563">
        <f>IF(OR($D3563="51",$D3563="52",$D3563="61"),0,(AE3563/'Totals and Drop Down Lists'!AA$5)*Inputs!I$39)</f>
        <v>0</v>
      </c>
      <c r="BD3563">
        <f>IF(OR($D3563="51",$D3563="52",$D3563="61"),0,(AF3563/'Totals and Drop Down Lists'!AB$5)*Inputs!J$39)</f>
        <v>0</v>
      </c>
      <c r="BE3563">
        <f>IF(OR($D3563="51",$D3563="52",$D3563="61"),0,(AG3563/'Totals and Drop Down Lists'!AC$5)*Inputs!K$39)</f>
        <v>0</v>
      </c>
      <c r="BF3563">
        <f>IF(OR($D3563="51",$D3563="52",$D3563="61"),0,(AH3563/'Totals and Drop Down Lists'!AD$5)*Inputs!L$39)</f>
        <v>0</v>
      </c>
      <c r="BG3563" s="10">
        <f t="shared" si="496"/>
        <v>12595.906445991292</v>
      </c>
    </row>
    <row r="3564" spans="1:59">
      <c r="A3564" s="1" t="s">
        <v>7679</v>
      </c>
      <c r="B3564" s="1" t="s">
        <v>5992</v>
      </c>
      <c r="C3564" s="1" t="s">
        <v>442</v>
      </c>
      <c r="D3564" s="1" t="s">
        <v>25</v>
      </c>
      <c r="E3564" s="1" t="s">
        <v>6357</v>
      </c>
      <c r="F3564" s="2">
        <v>25677</v>
      </c>
      <c r="G3564" s="2">
        <v>108</v>
      </c>
      <c r="H3564" s="2">
        <v>82</v>
      </c>
      <c r="I3564" s="2">
        <v>5567</v>
      </c>
      <c r="J3564" s="2">
        <v>9781</v>
      </c>
      <c r="K3564" s="2">
        <v>2767</v>
      </c>
      <c r="L3564" s="2">
        <v>95</v>
      </c>
      <c r="M3564" s="2">
        <v>33</v>
      </c>
      <c r="N3564" s="2">
        <v>0</v>
      </c>
      <c r="O3564" s="2">
        <v>141</v>
      </c>
      <c r="P3564" s="2">
        <v>30</v>
      </c>
      <c r="Q3564" s="2">
        <v>16</v>
      </c>
      <c r="R3564" s="2">
        <v>865</v>
      </c>
      <c r="S3564" s="2">
        <v>1258000</v>
      </c>
      <c r="T3564" s="2">
        <v>75347900</v>
      </c>
      <c r="U3564" s="2">
        <v>109</v>
      </c>
      <c r="V3564" s="2">
        <v>404</v>
      </c>
      <c r="W3564" s="2">
        <v>0</v>
      </c>
      <c r="X3564" s="2">
        <v>729</v>
      </c>
      <c r="Y3564" s="2">
        <v>100</v>
      </c>
      <c r="Z3564" s="2">
        <v>354</v>
      </c>
      <c r="AA3564" s="9">
        <f t="shared" si="497"/>
        <v>25677</v>
      </c>
      <c r="AB3564" s="9">
        <f t="shared" si="498"/>
        <v>5377</v>
      </c>
      <c r="AC3564" s="9">
        <f t="shared" si="499"/>
        <v>1180</v>
      </c>
      <c r="AD3564" s="9">
        <f t="shared" si="500"/>
        <v>865</v>
      </c>
      <c r="AE3564" s="44">
        <f t="shared" si="501"/>
        <v>5.4667705393012254E-5</v>
      </c>
      <c r="AF3564" s="9">
        <f t="shared" si="502"/>
        <v>325</v>
      </c>
      <c r="AG3564" s="9">
        <f t="shared" si="495"/>
        <v>454</v>
      </c>
      <c r="AH3564" s="44">
        <f t="shared" si="503"/>
        <v>4.7789538808728008E-5</v>
      </c>
      <c r="AI3564">
        <f>AA3564/'Totals and Drop Down Lists'!W$6*Inputs!E$37</f>
        <v>23292.644234386982</v>
      </c>
      <c r="AJ3564">
        <f>AB3564/'Totals and Drop Down Lists'!X$6*Inputs!F$37</f>
        <v>17692.411881683944</v>
      </c>
      <c r="AK3564">
        <f>AC3564/'Totals and Drop Down Lists'!Y$6*Inputs!G$37</f>
        <v>7778.9585878527141</v>
      </c>
      <c r="AL3564">
        <f>AD3564/'Totals and Drop Down Lists'!Z$6*Inputs!H$37</f>
        <v>6935.1385985447132</v>
      </c>
      <c r="AM3564">
        <f>AE3564/'Totals and Drop Down Lists'!AA$6*Inputs!I$37</f>
        <v>6805.5471299606279</v>
      </c>
      <c r="AN3564">
        <f>AF3564/'Totals and Drop Down Lists'!AB$6*Inputs!J$37</f>
        <v>6485.9252706120415</v>
      </c>
      <c r="AO3564">
        <f>AG3564/'Totals and Drop Down Lists'!AC$6*Inputs!K$37</f>
        <v>8455.1035853075955</v>
      </c>
      <c r="AP3564">
        <f>AH3564/'Totals and Drop Down Lists'!AD$6*Inputs!L$37</f>
        <v>11246.30782138727</v>
      </c>
      <c r="AQ3564">
        <f>IF(OR($D3564="51",$D3564="52",$D3564="61"),(AA3564/'Totals and Drop Down Lists'!W$4)*Inputs!E$38,0)</f>
        <v>0</v>
      </c>
      <c r="AR3564">
        <f>IF(OR($D3564="51",$D3564="52",$D3564="61"),(AB3564/'Totals and Drop Down Lists'!X$4)*Inputs!F$38,0)</f>
        <v>0</v>
      </c>
      <c r="AS3564">
        <f>IF(OR($D3564="51",$D3564="52",$D3564="61"),(AC3564/'Totals and Drop Down Lists'!Y$4)*Inputs!G$38,0)</f>
        <v>0</v>
      </c>
      <c r="AT3564">
        <f>IF(OR($D3564="51",$D3564="52",$D3564="61"),(AD3564/'Totals and Drop Down Lists'!Z$4)*Inputs!H$38,0)</f>
        <v>0</v>
      </c>
      <c r="AU3564">
        <f>IF(OR($D3564="51",$D3564="52",$D3564="61"),(AE3564/'Totals and Drop Down Lists'!AA$4)*Inputs!I$38,0)</f>
        <v>0</v>
      </c>
      <c r="AV3564">
        <f>IF(OR($D3564="51",$D3564="52",$D3564="61"),(AF3564/'Totals and Drop Down Lists'!AB$4)*Inputs!J$38,0)</f>
        <v>0</v>
      </c>
      <c r="AW3564">
        <f>IF(OR($D3564="51",$D3564="52",$D3564="61"),(AG3564/'Totals and Drop Down Lists'!AC$4)*Inputs!K$38,0)</f>
        <v>0</v>
      </c>
      <c r="AX3564">
        <f>IF(OR($D3564="51",$D3564="52",$D3564="61"),(AH3564/'Totals and Drop Down Lists'!AD$4)*Inputs!L$38,0)</f>
        <v>0</v>
      </c>
      <c r="AY3564">
        <f>IF(OR($D3564="51",$D3564="52",$D3564="61"),0,(AA3564/'Totals and Drop Down Lists'!W$5)*Inputs!E$39)</f>
        <v>0</v>
      </c>
      <c r="AZ3564">
        <f>IF(OR($D3564="51",$D3564="52",$D3564="61"),0,(AB3564/'Totals and Drop Down Lists'!X$5)*Inputs!F$39)</f>
        <v>0</v>
      </c>
      <c r="BA3564">
        <f>IF(OR($D3564="51",$D3564="52",$D3564="61"),0,(AC3564/'Totals and Drop Down Lists'!Y$5)*Inputs!G$39)</f>
        <v>0</v>
      </c>
      <c r="BB3564">
        <f>IF(OR($D3564="51",$D3564="52",$D3564="61"),0,(AD3564/'Totals and Drop Down Lists'!Z$5)*Inputs!H$39)</f>
        <v>0</v>
      </c>
      <c r="BC3564">
        <f>IF(OR($D3564="51",$D3564="52",$D3564="61"),0,(AE3564/'Totals and Drop Down Lists'!AA$5)*Inputs!I$39)</f>
        <v>0</v>
      </c>
      <c r="BD3564">
        <f>IF(OR($D3564="51",$D3564="52",$D3564="61"),0,(AF3564/'Totals and Drop Down Lists'!AB$5)*Inputs!J$39)</f>
        <v>0</v>
      </c>
      <c r="BE3564">
        <f>IF(OR($D3564="51",$D3564="52",$D3564="61"),0,(AG3564/'Totals and Drop Down Lists'!AC$5)*Inputs!K$39)</f>
        <v>0</v>
      </c>
      <c r="BF3564">
        <f>IF(OR($D3564="51",$D3564="52",$D3564="61"),0,(AH3564/'Totals and Drop Down Lists'!AD$5)*Inputs!L$39)</f>
        <v>0</v>
      </c>
      <c r="BG3564" s="10">
        <f t="shared" si="496"/>
        <v>88692.037109735873</v>
      </c>
    </row>
    <row r="3565" spans="1:59">
      <c r="A3565" s="1" t="s">
        <v>7679</v>
      </c>
      <c r="B3565" s="1" t="s">
        <v>5992</v>
      </c>
      <c r="C3565" s="1" t="s">
        <v>2632</v>
      </c>
      <c r="D3565" s="1" t="s">
        <v>25</v>
      </c>
      <c r="E3565" s="1" t="s">
        <v>6358</v>
      </c>
      <c r="F3565" s="2">
        <v>3048</v>
      </c>
      <c r="G3565" s="2">
        <v>7</v>
      </c>
      <c r="H3565" s="2">
        <v>3</v>
      </c>
      <c r="I3565" s="2">
        <v>410</v>
      </c>
      <c r="J3565" s="2">
        <v>949</v>
      </c>
      <c r="K3565" s="2">
        <v>188</v>
      </c>
      <c r="L3565" s="2">
        <v>29</v>
      </c>
      <c r="M3565" s="2">
        <v>7</v>
      </c>
      <c r="N3565" s="2">
        <v>0</v>
      </c>
      <c r="O3565" s="2">
        <v>14</v>
      </c>
      <c r="P3565" s="2">
        <v>0</v>
      </c>
      <c r="Q3565" s="2">
        <v>0</v>
      </c>
      <c r="R3565" s="2">
        <v>148</v>
      </c>
      <c r="S3565" s="2">
        <v>85400</v>
      </c>
      <c r="T3565" s="2">
        <v>11341100</v>
      </c>
      <c r="U3565" s="2">
        <v>24</v>
      </c>
      <c r="V3565" s="2">
        <v>14</v>
      </c>
      <c r="W3565" s="2">
        <v>4</v>
      </c>
      <c r="X3565" s="2">
        <v>24</v>
      </c>
      <c r="Y3565" s="2">
        <v>0</v>
      </c>
      <c r="Z3565" s="2">
        <v>10</v>
      </c>
      <c r="AA3565" s="9">
        <f t="shared" si="497"/>
        <v>3048</v>
      </c>
      <c r="AB3565" s="9">
        <f t="shared" si="498"/>
        <v>400</v>
      </c>
      <c r="AC3565" s="9">
        <f t="shared" si="499"/>
        <v>198</v>
      </c>
      <c r="AD3565" s="9">
        <f t="shared" si="500"/>
        <v>148</v>
      </c>
      <c r="AE3565" s="44">
        <f t="shared" si="501"/>
        <v>2.601029465250387E-6</v>
      </c>
      <c r="AF3565" s="9">
        <f t="shared" si="502"/>
        <v>6</v>
      </c>
      <c r="AG3565" s="9">
        <f t="shared" si="495"/>
        <v>10</v>
      </c>
      <c r="AH3565" s="44">
        <f t="shared" si="503"/>
        <v>7.3712768572674427E-7</v>
      </c>
      <c r="AI3565">
        <f>AA3565/'Totals and Drop Down Lists'!W$6*Inputs!E$37</f>
        <v>2764.9639609927763</v>
      </c>
      <c r="AJ3565">
        <f>AB3565/'Totals and Drop Down Lists'!X$6*Inputs!F$37</f>
        <v>1316.1548731027669</v>
      </c>
      <c r="AK3565">
        <f>AC3565/'Totals and Drop Down Lists'!Y$6*Inputs!G$37</f>
        <v>1305.2828816905403</v>
      </c>
      <c r="AL3565">
        <f>AD3565/'Totals and Drop Down Lists'!Z$6*Inputs!H$37</f>
        <v>1186.5901879590956</v>
      </c>
      <c r="AM3565">
        <f>AE3565/'Totals and Drop Down Lists'!AA$6*Inputs!I$37</f>
        <v>323.80046839208347</v>
      </c>
      <c r="AN3565">
        <f>AF3565/'Totals and Drop Down Lists'!AB$6*Inputs!J$37</f>
        <v>119.74015884206844</v>
      </c>
      <c r="AO3565">
        <f>AG3565/'Totals and Drop Down Lists'!AC$6*Inputs!K$37</f>
        <v>186.2357617909162</v>
      </c>
      <c r="AP3565">
        <f>AH3565/'Totals and Drop Down Lists'!AD$6*Inputs!L$37</f>
        <v>173.4681912401245</v>
      </c>
      <c r="AQ3565">
        <f>IF(OR($D3565="51",$D3565="52",$D3565="61"),(AA3565/'Totals and Drop Down Lists'!W$4)*Inputs!E$38,0)</f>
        <v>0</v>
      </c>
      <c r="AR3565">
        <f>IF(OR($D3565="51",$D3565="52",$D3565="61"),(AB3565/'Totals and Drop Down Lists'!X$4)*Inputs!F$38,0)</f>
        <v>0</v>
      </c>
      <c r="AS3565">
        <f>IF(OR($D3565="51",$D3565="52",$D3565="61"),(AC3565/'Totals and Drop Down Lists'!Y$4)*Inputs!G$38,0)</f>
        <v>0</v>
      </c>
      <c r="AT3565">
        <f>IF(OR($D3565="51",$D3565="52",$D3565="61"),(AD3565/'Totals and Drop Down Lists'!Z$4)*Inputs!H$38,0)</f>
        <v>0</v>
      </c>
      <c r="AU3565">
        <f>IF(OR($D3565="51",$D3565="52",$D3565="61"),(AE3565/'Totals and Drop Down Lists'!AA$4)*Inputs!I$38,0)</f>
        <v>0</v>
      </c>
      <c r="AV3565">
        <f>IF(OR($D3565="51",$D3565="52",$D3565="61"),(AF3565/'Totals and Drop Down Lists'!AB$4)*Inputs!J$38,0)</f>
        <v>0</v>
      </c>
      <c r="AW3565">
        <f>IF(OR($D3565="51",$D3565="52",$D3565="61"),(AG3565/'Totals and Drop Down Lists'!AC$4)*Inputs!K$38,0)</f>
        <v>0</v>
      </c>
      <c r="AX3565">
        <f>IF(OR($D3565="51",$D3565="52",$D3565="61"),(AH3565/'Totals and Drop Down Lists'!AD$4)*Inputs!L$38,0)</f>
        <v>0</v>
      </c>
      <c r="AY3565">
        <f>IF(OR($D3565="51",$D3565="52",$D3565="61"),0,(AA3565/'Totals and Drop Down Lists'!W$5)*Inputs!E$39)</f>
        <v>0</v>
      </c>
      <c r="AZ3565">
        <f>IF(OR($D3565="51",$D3565="52",$D3565="61"),0,(AB3565/'Totals and Drop Down Lists'!X$5)*Inputs!F$39)</f>
        <v>0</v>
      </c>
      <c r="BA3565">
        <f>IF(OR($D3565="51",$D3565="52",$D3565="61"),0,(AC3565/'Totals and Drop Down Lists'!Y$5)*Inputs!G$39)</f>
        <v>0</v>
      </c>
      <c r="BB3565">
        <f>IF(OR($D3565="51",$D3565="52",$D3565="61"),0,(AD3565/'Totals and Drop Down Lists'!Z$5)*Inputs!H$39)</f>
        <v>0</v>
      </c>
      <c r="BC3565">
        <f>IF(OR($D3565="51",$D3565="52",$D3565="61"),0,(AE3565/'Totals and Drop Down Lists'!AA$5)*Inputs!I$39)</f>
        <v>0</v>
      </c>
      <c r="BD3565">
        <f>IF(OR($D3565="51",$D3565="52",$D3565="61"),0,(AF3565/'Totals and Drop Down Lists'!AB$5)*Inputs!J$39)</f>
        <v>0</v>
      </c>
      <c r="BE3565">
        <f>IF(OR($D3565="51",$D3565="52",$D3565="61"),0,(AG3565/'Totals and Drop Down Lists'!AC$5)*Inputs!K$39)</f>
        <v>0</v>
      </c>
      <c r="BF3565">
        <f>IF(OR($D3565="51",$D3565="52",$D3565="61"),0,(AH3565/'Totals and Drop Down Lists'!AD$5)*Inputs!L$39)</f>
        <v>0</v>
      </c>
      <c r="BG3565" s="10">
        <f t="shared" si="496"/>
        <v>7376.2364840103719</v>
      </c>
    </row>
    <row r="3566" spans="1:59">
      <c r="A3566" s="1" t="s">
        <v>7679</v>
      </c>
      <c r="B3566" s="1" t="s">
        <v>5992</v>
      </c>
      <c r="C3566" s="1" t="s">
        <v>2634</v>
      </c>
      <c r="D3566" s="1" t="s">
        <v>58</v>
      </c>
      <c r="E3566" s="1" t="s">
        <v>6359</v>
      </c>
      <c r="F3566" s="2">
        <v>113892</v>
      </c>
      <c r="G3566" s="2">
        <v>720</v>
      </c>
      <c r="H3566" s="2">
        <v>45</v>
      </c>
      <c r="I3566" s="2">
        <v>15734</v>
      </c>
      <c r="J3566" s="2">
        <v>40546</v>
      </c>
      <c r="K3566" s="2">
        <v>8493</v>
      </c>
      <c r="L3566" s="2">
        <v>692</v>
      </c>
      <c r="M3566" s="2">
        <v>249</v>
      </c>
      <c r="N3566" s="2">
        <v>45</v>
      </c>
      <c r="O3566" s="2">
        <v>707</v>
      </c>
      <c r="P3566" s="2">
        <v>249</v>
      </c>
      <c r="Q3566" s="2">
        <v>0</v>
      </c>
      <c r="R3566" s="2">
        <v>1374</v>
      </c>
      <c r="S3566" s="2">
        <v>6313400</v>
      </c>
      <c r="T3566" s="2">
        <v>369495600</v>
      </c>
      <c r="U3566" s="2">
        <v>364</v>
      </c>
      <c r="V3566" s="2">
        <v>344</v>
      </c>
      <c r="W3566" s="2">
        <v>105</v>
      </c>
      <c r="X3566" s="2">
        <v>1258</v>
      </c>
      <c r="Y3566" s="2">
        <v>58</v>
      </c>
      <c r="Z3566" s="2">
        <v>783</v>
      </c>
      <c r="AA3566" s="9">
        <f t="shared" si="497"/>
        <v>113892</v>
      </c>
      <c r="AB3566" s="9">
        <f t="shared" si="498"/>
        <v>14969</v>
      </c>
      <c r="AC3566" s="9">
        <f t="shared" si="499"/>
        <v>3316</v>
      </c>
      <c r="AD3566" s="9">
        <f t="shared" si="500"/>
        <v>1374</v>
      </c>
      <c r="AE3566" s="44">
        <f t="shared" si="501"/>
        <v>1.2424245320207683E-4</v>
      </c>
      <c r="AF3566" s="9">
        <f t="shared" si="502"/>
        <v>809</v>
      </c>
      <c r="AG3566" s="9">
        <f t="shared" si="495"/>
        <v>841</v>
      </c>
      <c r="AH3566" s="44">
        <f t="shared" si="503"/>
        <v>6.5548112459140677E-5</v>
      </c>
      <c r="AI3566">
        <f>AA3566/'Totals and Drop Down Lists'!W$6*Inputs!E$37</f>
        <v>103316.03525111197</v>
      </c>
      <c r="AJ3566">
        <f>AB3566/'Totals and Drop Down Lists'!X$6*Inputs!F$37</f>
        <v>49253.805738688301</v>
      </c>
      <c r="AK3566">
        <f>AC3566/'Totals and Drop Down Lists'!Y$6*Inputs!G$37</f>
        <v>21860.192099423388</v>
      </c>
      <c r="AL3566">
        <f>AD3566/'Totals and Drop Down Lists'!Z$6*Inputs!H$37</f>
        <v>11016.046744971603</v>
      </c>
      <c r="AM3566">
        <f>AE3566/'Totals and Drop Down Lists'!AA$6*Inputs!I$37</f>
        <v>15466.862286060757</v>
      </c>
      <c r="AN3566">
        <f>AF3566/'Totals and Drop Down Lists'!AB$6*Inputs!J$37</f>
        <v>16144.964750538897</v>
      </c>
      <c r="AO3566">
        <f>AG3566/'Totals and Drop Down Lists'!AC$6*Inputs!K$37</f>
        <v>15662.427566616052</v>
      </c>
      <c r="AP3566">
        <f>AH3566/'Totals and Drop Down Lists'!AD$6*Inputs!L$37</f>
        <v>15425.431343392098</v>
      </c>
      <c r="AQ3566">
        <f>IF(OR($D3566="51",$D3566="52",$D3566="61"),(AA3566/'Totals and Drop Down Lists'!W$4)*Inputs!E$38,0)</f>
        <v>0</v>
      </c>
      <c r="AR3566">
        <f>IF(OR($D3566="51",$D3566="52",$D3566="61"),(AB3566/'Totals and Drop Down Lists'!X$4)*Inputs!F$38,0)</f>
        <v>0</v>
      </c>
      <c r="AS3566">
        <f>IF(OR($D3566="51",$D3566="52",$D3566="61"),(AC3566/'Totals and Drop Down Lists'!Y$4)*Inputs!G$38,0)</f>
        <v>0</v>
      </c>
      <c r="AT3566">
        <f>IF(OR($D3566="51",$D3566="52",$D3566="61"),(AD3566/'Totals and Drop Down Lists'!Z$4)*Inputs!H$38,0)</f>
        <v>0</v>
      </c>
      <c r="AU3566">
        <f>IF(OR($D3566="51",$D3566="52",$D3566="61"),(AE3566/'Totals and Drop Down Lists'!AA$4)*Inputs!I$38,0)</f>
        <v>0</v>
      </c>
      <c r="AV3566">
        <f>IF(OR($D3566="51",$D3566="52",$D3566="61"),(AF3566/'Totals and Drop Down Lists'!AB$4)*Inputs!J$38,0)</f>
        <v>0</v>
      </c>
      <c r="AW3566">
        <f>IF(OR($D3566="51",$D3566="52",$D3566="61"),(AG3566/'Totals and Drop Down Lists'!AC$4)*Inputs!K$38,0)</f>
        <v>0</v>
      </c>
      <c r="AX3566">
        <f>IF(OR($D3566="51",$D3566="52",$D3566="61"),(AH3566/'Totals and Drop Down Lists'!AD$4)*Inputs!L$38,0)</f>
        <v>0</v>
      </c>
      <c r="AY3566">
        <f>IF(OR($D3566="51",$D3566="52",$D3566="61"),0,(AA3566/'Totals and Drop Down Lists'!W$5)*Inputs!E$39)</f>
        <v>0</v>
      </c>
      <c r="AZ3566">
        <f>IF(OR($D3566="51",$D3566="52",$D3566="61"),0,(AB3566/'Totals and Drop Down Lists'!X$5)*Inputs!F$39)</f>
        <v>0</v>
      </c>
      <c r="BA3566">
        <f>IF(OR($D3566="51",$D3566="52",$D3566="61"),0,(AC3566/'Totals and Drop Down Lists'!Y$5)*Inputs!G$39)</f>
        <v>0</v>
      </c>
      <c r="BB3566">
        <f>IF(OR($D3566="51",$D3566="52",$D3566="61"),0,(AD3566/'Totals and Drop Down Lists'!Z$5)*Inputs!H$39)</f>
        <v>0</v>
      </c>
      <c r="BC3566">
        <f>IF(OR($D3566="51",$D3566="52",$D3566="61"),0,(AE3566/'Totals and Drop Down Lists'!AA$5)*Inputs!I$39)</f>
        <v>0</v>
      </c>
      <c r="BD3566">
        <f>IF(OR($D3566="51",$D3566="52",$D3566="61"),0,(AF3566/'Totals and Drop Down Lists'!AB$5)*Inputs!J$39)</f>
        <v>0</v>
      </c>
      <c r="BE3566">
        <f>IF(OR($D3566="51",$D3566="52",$D3566="61"),0,(AG3566/'Totals and Drop Down Lists'!AC$5)*Inputs!K$39)</f>
        <v>0</v>
      </c>
      <c r="BF3566">
        <f>IF(OR($D3566="51",$D3566="52",$D3566="61"),0,(AH3566/'Totals and Drop Down Lists'!AD$5)*Inputs!L$39)</f>
        <v>0</v>
      </c>
      <c r="BG3566" s="10">
        <f t="shared" si="496"/>
        <v>248145.76578080305</v>
      </c>
    </row>
    <row r="3567" spans="1:59">
      <c r="A3567" s="1" t="s">
        <v>7679</v>
      </c>
      <c r="B3567" s="1" t="s">
        <v>5992</v>
      </c>
      <c r="C3567" s="1" t="s">
        <v>6360</v>
      </c>
      <c r="D3567" s="1" t="s">
        <v>25</v>
      </c>
      <c r="E3567" s="1" t="s">
        <v>6361</v>
      </c>
      <c r="F3567" s="2">
        <v>8537</v>
      </c>
      <c r="G3567" s="2">
        <v>16</v>
      </c>
      <c r="H3567" s="2">
        <v>0</v>
      </c>
      <c r="I3567" s="2">
        <v>774</v>
      </c>
      <c r="J3567" s="2">
        <v>3193</v>
      </c>
      <c r="K3567" s="2">
        <v>837</v>
      </c>
      <c r="L3567" s="2">
        <v>47</v>
      </c>
      <c r="M3567" s="2">
        <v>0</v>
      </c>
      <c r="N3567" s="2">
        <v>15</v>
      </c>
      <c r="O3567" s="2">
        <v>19</v>
      </c>
      <c r="P3567" s="2">
        <v>13</v>
      </c>
      <c r="Q3567" s="2">
        <v>0</v>
      </c>
      <c r="R3567" s="2">
        <v>228</v>
      </c>
      <c r="S3567" s="2">
        <v>566200</v>
      </c>
      <c r="T3567" s="2">
        <v>36422300</v>
      </c>
      <c r="U3567" s="2">
        <v>0</v>
      </c>
      <c r="V3567" s="2">
        <v>175</v>
      </c>
      <c r="W3567" s="2">
        <v>0</v>
      </c>
      <c r="X3567" s="2">
        <v>225</v>
      </c>
      <c r="Y3567" s="2">
        <v>70</v>
      </c>
      <c r="Z3567" s="2">
        <v>75</v>
      </c>
      <c r="AA3567" s="9">
        <f t="shared" si="497"/>
        <v>8537</v>
      </c>
      <c r="AB3567" s="9">
        <f t="shared" si="498"/>
        <v>758</v>
      </c>
      <c r="AC3567" s="9">
        <f t="shared" si="499"/>
        <v>322</v>
      </c>
      <c r="AD3567" s="9">
        <f t="shared" si="500"/>
        <v>228</v>
      </c>
      <c r="AE3567" s="44">
        <f t="shared" si="501"/>
        <v>1.5323140488834462E-5</v>
      </c>
      <c r="AF3567" s="9">
        <f t="shared" si="502"/>
        <v>50</v>
      </c>
      <c r="AG3567" s="9">
        <f t="shared" si="495"/>
        <v>145</v>
      </c>
      <c r="AH3567" s="44">
        <f t="shared" si="503"/>
        <v>1.4143133083296702E-5</v>
      </c>
      <c r="AI3567">
        <f>AA3567/'Totals and Drop Down Lists'!W$6*Inputs!E$37</f>
        <v>7744.2576558383644</v>
      </c>
      <c r="AJ3567">
        <f>AB3567/'Totals and Drop Down Lists'!X$6*Inputs!F$37</f>
        <v>2494.1134845297438</v>
      </c>
      <c r="AK3567">
        <f>AC3567/'Totals and Drop Down Lists'!Y$6*Inputs!G$37</f>
        <v>2122.7327671937064</v>
      </c>
      <c r="AL3567">
        <f>AD3567/'Totals and Drop Down Lists'!Z$6*Inputs!H$37</f>
        <v>1827.9902895586067</v>
      </c>
      <c r="AM3567">
        <f>AE3567/'Totals and Drop Down Lists'!AA$6*Inputs!I$37</f>
        <v>1907.567804905535</v>
      </c>
      <c r="AN3567">
        <f>AF3567/'Totals and Drop Down Lists'!AB$6*Inputs!J$37</f>
        <v>997.83465701723719</v>
      </c>
      <c r="AO3567">
        <f>AG3567/'Totals and Drop Down Lists'!AC$6*Inputs!K$37</f>
        <v>2700.4185459682844</v>
      </c>
      <c r="AP3567">
        <f>AH3567/'Totals and Drop Down Lists'!AD$6*Inputs!L$37</f>
        <v>3328.3022221706669</v>
      </c>
      <c r="AQ3567">
        <f>IF(OR($D3567="51",$D3567="52",$D3567="61"),(AA3567/'Totals and Drop Down Lists'!W$4)*Inputs!E$38,0)</f>
        <v>0</v>
      </c>
      <c r="AR3567">
        <f>IF(OR($D3567="51",$D3567="52",$D3567="61"),(AB3567/'Totals and Drop Down Lists'!X$4)*Inputs!F$38,0)</f>
        <v>0</v>
      </c>
      <c r="AS3567">
        <f>IF(OR($D3567="51",$D3567="52",$D3567="61"),(AC3567/'Totals and Drop Down Lists'!Y$4)*Inputs!G$38,0)</f>
        <v>0</v>
      </c>
      <c r="AT3567">
        <f>IF(OR($D3567="51",$D3567="52",$D3567="61"),(AD3567/'Totals and Drop Down Lists'!Z$4)*Inputs!H$38,0)</f>
        <v>0</v>
      </c>
      <c r="AU3567">
        <f>IF(OR($D3567="51",$D3567="52",$D3567="61"),(AE3567/'Totals and Drop Down Lists'!AA$4)*Inputs!I$38,0)</f>
        <v>0</v>
      </c>
      <c r="AV3567">
        <f>IF(OR($D3567="51",$D3567="52",$D3567="61"),(AF3567/'Totals and Drop Down Lists'!AB$4)*Inputs!J$38,0)</f>
        <v>0</v>
      </c>
      <c r="AW3567">
        <f>IF(OR($D3567="51",$D3567="52",$D3567="61"),(AG3567/'Totals and Drop Down Lists'!AC$4)*Inputs!K$38,0)</f>
        <v>0</v>
      </c>
      <c r="AX3567">
        <f>IF(OR($D3567="51",$D3567="52",$D3567="61"),(AH3567/'Totals and Drop Down Lists'!AD$4)*Inputs!L$38,0)</f>
        <v>0</v>
      </c>
      <c r="AY3567">
        <f>IF(OR($D3567="51",$D3567="52",$D3567="61"),0,(AA3567/'Totals and Drop Down Lists'!W$5)*Inputs!E$39)</f>
        <v>0</v>
      </c>
      <c r="AZ3567">
        <f>IF(OR($D3567="51",$D3567="52",$D3567="61"),0,(AB3567/'Totals and Drop Down Lists'!X$5)*Inputs!F$39)</f>
        <v>0</v>
      </c>
      <c r="BA3567">
        <f>IF(OR($D3567="51",$D3567="52",$D3567="61"),0,(AC3567/'Totals and Drop Down Lists'!Y$5)*Inputs!G$39)</f>
        <v>0</v>
      </c>
      <c r="BB3567">
        <f>IF(OR($D3567="51",$D3567="52",$D3567="61"),0,(AD3567/'Totals and Drop Down Lists'!Z$5)*Inputs!H$39)</f>
        <v>0</v>
      </c>
      <c r="BC3567">
        <f>IF(OR($D3567="51",$D3567="52",$D3567="61"),0,(AE3567/'Totals and Drop Down Lists'!AA$5)*Inputs!I$39)</f>
        <v>0</v>
      </c>
      <c r="BD3567">
        <f>IF(OR($D3567="51",$D3567="52",$D3567="61"),0,(AF3567/'Totals and Drop Down Lists'!AB$5)*Inputs!J$39)</f>
        <v>0</v>
      </c>
      <c r="BE3567">
        <f>IF(OR($D3567="51",$D3567="52",$D3567="61"),0,(AG3567/'Totals and Drop Down Lists'!AC$5)*Inputs!K$39)</f>
        <v>0</v>
      </c>
      <c r="BF3567">
        <f>IF(OR($D3567="51",$D3567="52",$D3567="61"),0,(AH3567/'Totals and Drop Down Lists'!AD$5)*Inputs!L$39)</f>
        <v>0</v>
      </c>
      <c r="BG3567" s="10">
        <f t="shared" si="496"/>
        <v>23123.217427182146</v>
      </c>
    </row>
    <row r="3568" spans="1:59">
      <c r="A3568" s="1" t="s">
        <v>7679</v>
      </c>
      <c r="B3568" s="1" t="s">
        <v>5992</v>
      </c>
      <c r="C3568" s="1" t="s">
        <v>6362</v>
      </c>
      <c r="D3568" s="1" t="s">
        <v>25</v>
      </c>
      <c r="E3568" s="1" t="s">
        <v>6363</v>
      </c>
      <c r="F3568" s="2">
        <v>61351</v>
      </c>
      <c r="G3568" s="2">
        <v>777</v>
      </c>
      <c r="H3568" s="2">
        <v>0</v>
      </c>
      <c r="I3568" s="2">
        <v>23826</v>
      </c>
      <c r="J3568" s="2">
        <v>15949</v>
      </c>
      <c r="K3568" s="2">
        <v>3460</v>
      </c>
      <c r="L3568" s="2">
        <v>640</v>
      </c>
      <c r="M3568" s="2">
        <v>295</v>
      </c>
      <c r="N3568" s="2">
        <v>211</v>
      </c>
      <c r="O3568" s="2">
        <v>475</v>
      </c>
      <c r="P3568" s="2">
        <v>232</v>
      </c>
      <c r="Q3568" s="2">
        <v>104</v>
      </c>
      <c r="R3568" s="2">
        <v>450</v>
      </c>
      <c r="S3568" s="2">
        <v>1196100</v>
      </c>
      <c r="T3568" s="2">
        <v>60641200</v>
      </c>
      <c r="U3568" s="2">
        <v>296</v>
      </c>
      <c r="V3568" s="2">
        <v>406</v>
      </c>
      <c r="W3568" s="2">
        <v>79</v>
      </c>
      <c r="X3568" s="2">
        <v>1396</v>
      </c>
      <c r="Y3568" s="2">
        <v>364</v>
      </c>
      <c r="Z3568" s="2">
        <v>668</v>
      </c>
      <c r="AA3568" s="9">
        <f t="shared" si="497"/>
        <v>61351</v>
      </c>
      <c r="AB3568" s="9">
        <f t="shared" si="498"/>
        <v>23049</v>
      </c>
      <c r="AC3568" s="9">
        <f t="shared" si="499"/>
        <v>2407</v>
      </c>
      <c r="AD3568" s="9">
        <f t="shared" si="500"/>
        <v>450</v>
      </c>
      <c r="AE3568" s="44">
        <f t="shared" si="501"/>
        <v>5.2422113389992315E-5</v>
      </c>
      <c r="AF3568" s="9">
        <f t="shared" si="502"/>
        <v>911</v>
      </c>
      <c r="AG3568" s="9">
        <f t="shared" si="495"/>
        <v>1032</v>
      </c>
      <c r="AH3568" s="44">
        <f t="shared" si="503"/>
        <v>8.33054518494894E-5</v>
      </c>
      <c r="AI3568">
        <f>AA3568/'Totals and Drop Down Lists'!W$6*Inputs!E$37</f>
        <v>55653.97111905113</v>
      </c>
      <c r="AJ3568">
        <f>AB3568/'Totals and Drop Down Lists'!X$6*Inputs!F$37</f>
        <v>75840.13417536419</v>
      </c>
      <c r="AK3568">
        <f>AC3568/'Totals and Drop Down Lists'!Y$6*Inputs!G$37</f>
        <v>15867.757051662273</v>
      </c>
      <c r="AL3568">
        <f>AD3568/'Totals and Drop Down Lists'!Z$6*Inputs!H$37</f>
        <v>3607.8755714972499</v>
      </c>
      <c r="AM3568">
        <f>AE3568/'Totals and Drop Down Lists'!AA$6*Inputs!I$37</f>
        <v>6525.9948403346516</v>
      </c>
      <c r="AN3568">
        <f>AF3568/'Totals and Drop Down Lists'!AB$6*Inputs!J$37</f>
        <v>18180.547450854061</v>
      </c>
      <c r="AO3568">
        <f>AG3568/'Totals and Drop Down Lists'!AC$6*Inputs!K$37</f>
        <v>19219.530616822551</v>
      </c>
      <c r="AP3568">
        <f>AH3568/'Totals and Drop Down Lists'!AD$6*Inputs!L$37</f>
        <v>19604.264407088336</v>
      </c>
      <c r="AQ3568">
        <f>IF(OR($D3568="51",$D3568="52",$D3568="61"),(AA3568/'Totals and Drop Down Lists'!W$4)*Inputs!E$38,0)</f>
        <v>0</v>
      </c>
      <c r="AR3568">
        <f>IF(OR($D3568="51",$D3568="52",$D3568="61"),(AB3568/'Totals and Drop Down Lists'!X$4)*Inputs!F$38,0)</f>
        <v>0</v>
      </c>
      <c r="AS3568">
        <f>IF(OR($D3568="51",$D3568="52",$D3568="61"),(AC3568/'Totals and Drop Down Lists'!Y$4)*Inputs!G$38,0)</f>
        <v>0</v>
      </c>
      <c r="AT3568">
        <f>IF(OR($D3568="51",$D3568="52",$D3568="61"),(AD3568/'Totals and Drop Down Lists'!Z$4)*Inputs!H$38,0)</f>
        <v>0</v>
      </c>
      <c r="AU3568">
        <f>IF(OR($D3568="51",$D3568="52",$D3568="61"),(AE3568/'Totals and Drop Down Lists'!AA$4)*Inputs!I$38,0)</f>
        <v>0</v>
      </c>
      <c r="AV3568">
        <f>IF(OR($D3568="51",$D3568="52",$D3568="61"),(AF3568/'Totals and Drop Down Lists'!AB$4)*Inputs!J$38,0)</f>
        <v>0</v>
      </c>
      <c r="AW3568">
        <f>IF(OR($D3568="51",$D3568="52",$D3568="61"),(AG3568/'Totals and Drop Down Lists'!AC$4)*Inputs!K$38,0)</f>
        <v>0</v>
      </c>
      <c r="AX3568">
        <f>IF(OR($D3568="51",$D3568="52",$D3568="61"),(AH3568/'Totals and Drop Down Lists'!AD$4)*Inputs!L$38,0)</f>
        <v>0</v>
      </c>
      <c r="AY3568">
        <f>IF(OR($D3568="51",$D3568="52",$D3568="61"),0,(AA3568/'Totals and Drop Down Lists'!W$5)*Inputs!E$39)</f>
        <v>0</v>
      </c>
      <c r="AZ3568">
        <f>IF(OR($D3568="51",$D3568="52",$D3568="61"),0,(AB3568/'Totals and Drop Down Lists'!X$5)*Inputs!F$39)</f>
        <v>0</v>
      </c>
      <c r="BA3568">
        <f>IF(OR($D3568="51",$D3568="52",$D3568="61"),0,(AC3568/'Totals and Drop Down Lists'!Y$5)*Inputs!G$39)</f>
        <v>0</v>
      </c>
      <c r="BB3568">
        <f>IF(OR($D3568="51",$D3568="52",$D3568="61"),0,(AD3568/'Totals and Drop Down Lists'!Z$5)*Inputs!H$39)</f>
        <v>0</v>
      </c>
      <c r="BC3568">
        <f>IF(OR($D3568="51",$D3568="52",$D3568="61"),0,(AE3568/'Totals and Drop Down Lists'!AA$5)*Inputs!I$39)</f>
        <v>0</v>
      </c>
      <c r="BD3568">
        <f>IF(OR($D3568="51",$D3568="52",$D3568="61"),0,(AF3568/'Totals and Drop Down Lists'!AB$5)*Inputs!J$39)</f>
        <v>0</v>
      </c>
      <c r="BE3568">
        <f>IF(OR($D3568="51",$D3568="52",$D3568="61"),0,(AG3568/'Totals and Drop Down Lists'!AC$5)*Inputs!K$39)</f>
        <v>0</v>
      </c>
      <c r="BF3568">
        <f>IF(OR($D3568="51",$D3568="52",$D3568="61"),0,(AH3568/'Totals and Drop Down Lists'!AD$5)*Inputs!L$39)</f>
        <v>0</v>
      </c>
      <c r="BG3568" s="10">
        <f t="shared" si="496"/>
        <v>214500.07523267448</v>
      </c>
    </row>
    <row r="3569" spans="1:59">
      <c r="A3569" s="1" t="s">
        <v>7679</v>
      </c>
      <c r="B3569" s="1" t="s">
        <v>5992</v>
      </c>
      <c r="C3569" s="1" t="s">
        <v>6364</v>
      </c>
      <c r="D3569" s="1" t="s">
        <v>25</v>
      </c>
      <c r="E3569" s="1" t="s">
        <v>6365</v>
      </c>
      <c r="F3569" s="2">
        <v>1358</v>
      </c>
      <c r="G3569" s="2">
        <v>0</v>
      </c>
      <c r="H3569" s="2">
        <v>0</v>
      </c>
      <c r="I3569" s="2">
        <v>199</v>
      </c>
      <c r="J3569" s="2">
        <v>458</v>
      </c>
      <c r="K3569" s="2">
        <v>155</v>
      </c>
      <c r="L3569" s="2">
        <v>14</v>
      </c>
      <c r="M3569" s="2">
        <v>0</v>
      </c>
      <c r="N3569" s="2">
        <v>0</v>
      </c>
      <c r="O3569" s="2">
        <v>17</v>
      </c>
      <c r="P3569" s="2">
        <v>0</v>
      </c>
      <c r="Q3569" s="2">
        <v>0</v>
      </c>
      <c r="R3569" s="2">
        <v>89</v>
      </c>
      <c r="S3569" s="2">
        <v>28600</v>
      </c>
      <c r="T3569" s="2">
        <v>6167900</v>
      </c>
      <c r="U3569" s="2">
        <v>8</v>
      </c>
      <c r="V3569" s="2">
        <v>0</v>
      </c>
      <c r="W3569" s="2">
        <v>4</v>
      </c>
      <c r="X3569" s="2">
        <v>20</v>
      </c>
      <c r="Y3569" s="2">
        <v>0</v>
      </c>
      <c r="Z3569" s="2">
        <v>20</v>
      </c>
      <c r="AA3569" s="9">
        <f t="shared" si="497"/>
        <v>1358</v>
      </c>
      <c r="AB3569" s="9">
        <f t="shared" si="498"/>
        <v>199</v>
      </c>
      <c r="AC3569" s="9">
        <f t="shared" si="499"/>
        <v>120</v>
      </c>
      <c r="AD3569" s="9">
        <f t="shared" si="500"/>
        <v>89</v>
      </c>
      <c r="AE3569" s="44">
        <f t="shared" si="501"/>
        <v>3.6634789821589995E-6</v>
      </c>
      <c r="AF3569" s="9">
        <f t="shared" si="502"/>
        <v>16</v>
      </c>
      <c r="AG3569" s="9">
        <f t="shared" si="495"/>
        <v>20</v>
      </c>
      <c r="AH3569" s="44">
        <f t="shared" si="503"/>
        <v>2.5185310074323015E-6</v>
      </c>
      <c r="AI3569">
        <f>AA3569/'Totals and Drop Down Lists'!W$6*Inputs!E$37</f>
        <v>1231.8966729095114</v>
      </c>
      <c r="AJ3569">
        <f>AB3569/'Totals and Drop Down Lists'!X$6*Inputs!F$37</f>
        <v>654.78704936862653</v>
      </c>
      <c r="AK3569">
        <f>AC3569/'Totals and Drop Down Lists'!Y$6*Inputs!G$37</f>
        <v>791.08053435790305</v>
      </c>
      <c r="AL3569">
        <f>AD3569/'Totals and Drop Down Lists'!Z$6*Inputs!H$37</f>
        <v>713.55761302945621</v>
      </c>
      <c r="AM3569">
        <f>AE3569/'Totals and Drop Down Lists'!AA$6*Inputs!I$37</f>
        <v>456.06411854063515</v>
      </c>
      <c r="AN3569">
        <f>AF3569/'Totals and Drop Down Lists'!AB$6*Inputs!J$37</f>
        <v>319.30709024551589</v>
      </c>
      <c r="AO3569">
        <f>AG3569/'Totals and Drop Down Lists'!AC$6*Inputs!K$37</f>
        <v>372.4715235818324</v>
      </c>
      <c r="AP3569">
        <f>AH3569/'Totals and Drop Down Lists'!AD$6*Inputs!L$37</f>
        <v>592.68567291800878</v>
      </c>
      <c r="AQ3569">
        <f>IF(OR($D3569="51",$D3569="52",$D3569="61"),(AA3569/'Totals and Drop Down Lists'!W$4)*Inputs!E$38,0)</f>
        <v>0</v>
      </c>
      <c r="AR3569">
        <f>IF(OR($D3569="51",$D3569="52",$D3569="61"),(AB3569/'Totals and Drop Down Lists'!X$4)*Inputs!F$38,0)</f>
        <v>0</v>
      </c>
      <c r="AS3569">
        <f>IF(OR($D3569="51",$D3569="52",$D3569="61"),(AC3569/'Totals and Drop Down Lists'!Y$4)*Inputs!G$38,0)</f>
        <v>0</v>
      </c>
      <c r="AT3569">
        <f>IF(OR($D3569="51",$D3569="52",$D3569="61"),(AD3569/'Totals and Drop Down Lists'!Z$4)*Inputs!H$38,0)</f>
        <v>0</v>
      </c>
      <c r="AU3569">
        <f>IF(OR($D3569="51",$D3569="52",$D3569="61"),(AE3569/'Totals and Drop Down Lists'!AA$4)*Inputs!I$38,0)</f>
        <v>0</v>
      </c>
      <c r="AV3569">
        <f>IF(OR($D3569="51",$D3569="52",$D3569="61"),(AF3569/'Totals and Drop Down Lists'!AB$4)*Inputs!J$38,0)</f>
        <v>0</v>
      </c>
      <c r="AW3569">
        <f>IF(OR($D3569="51",$D3569="52",$D3569="61"),(AG3569/'Totals and Drop Down Lists'!AC$4)*Inputs!K$38,0)</f>
        <v>0</v>
      </c>
      <c r="AX3569">
        <f>IF(OR($D3569="51",$D3569="52",$D3569="61"),(AH3569/'Totals and Drop Down Lists'!AD$4)*Inputs!L$38,0)</f>
        <v>0</v>
      </c>
      <c r="AY3569">
        <f>IF(OR($D3569="51",$D3569="52",$D3569="61"),0,(AA3569/'Totals and Drop Down Lists'!W$5)*Inputs!E$39)</f>
        <v>0</v>
      </c>
      <c r="AZ3569">
        <f>IF(OR($D3569="51",$D3569="52",$D3569="61"),0,(AB3569/'Totals and Drop Down Lists'!X$5)*Inputs!F$39)</f>
        <v>0</v>
      </c>
      <c r="BA3569">
        <f>IF(OR($D3569="51",$D3569="52",$D3569="61"),0,(AC3569/'Totals and Drop Down Lists'!Y$5)*Inputs!G$39)</f>
        <v>0</v>
      </c>
      <c r="BB3569">
        <f>IF(OR($D3569="51",$D3569="52",$D3569="61"),0,(AD3569/'Totals and Drop Down Lists'!Z$5)*Inputs!H$39)</f>
        <v>0</v>
      </c>
      <c r="BC3569">
        <f>IF(OR($D3569="51",$D3569="52",$D3569="61"),0,(AE3569/'Totals and Drop Down Lists'!AA$5)*Inputs!I$39)</f>
        <v>0</v>
      </c>
      <c r="BD3569">
        <f>IF(OR($D3569="51",$D3569="52",$D3569="61"),0,(AF3569/'Totals and Drop Down Lists'!AB$5)*Inputs!J$39)</f>
        <v>0</v>
      </c>
      <c r="BE3569">
        <f>IF(OR($D3569="51",$D3569="52",$D3569="61"),0,(AG3569/'Totals and Drop Down Lists'!AC$5)*Inputs!K$39)</f>
        <v>0</v>
      </c>
      <c r="BF3569">
        <f>IF(OR($D3569="51",$D3569="52",$D3569="61"),0,(AH3569/'Totals and Drop Down Lists'!AD$5)*Inputs!L$39)</f>
        <v>0</v>
      </c>
      <c r="BG3569" s="10">
        <f t="shared" si="496"/>
        <v>5131.8502749514892</v>
      </c>
    </row>
    <row r="3570" spans="1:59">
      <c r="A3570" s="1" t="s">
        <v>7679</v>
      </c>
      <c r="B3570" s="1" t="s">
        <v>5992</v>
      </c>
      <c r="C3570" s="1" t="s">
        <v>6366</v>
      </c>
      <c r="D3570" s="1" t="s">
        <v>25</v>
      </c>
      <c r="E3570" s="1" t="s">
        <v>6367</v>
      </c>
      <c r="F3570" s="2">
        <v>1363</v>
      </c>
      <c r="G3570" s="2">
        <v>0</v>
      </c>
      <c r="H3570" s="2">
        <v>0</v>
      </c>
      <c r="I3570" s="2">
        <v>218</v>
      </c>
      <c r="J3570" s="2">
        <v>578</v>
      </c>
      <c r="K3570" s="2">
        <v>123</v>
      </c>
      <c r="L3570" s="2">
        <v>6</v>
      </c>
      <c r="M3570" s="2">
        <v>0</v>
      </c>
      <c r="N3570" s="2">
        <v>0</v>
      </c>
      <c r="O3570" s="2">
        <v>13</v>
      </c>
      <c r="P3570" s="2">
        <v>0</v>
      </c>
      <c r="Q3570" s="2">
        <v>0</v>
      </c>
      <c r="R3570" s="2">
        <v>186</v>
      </c>
      <c r="S3570" s="2">
        <v>15300</v>
      </c>
      <c r="T3570" s="2">
        <v>5478500</v>
      </c>
      <c r="U3570" s="2">
        <v>9</v>
      </c>
      <c r="V3570" s="2">
        <v>30</v>
      </c>
      <c r="W3570" s="2">
        <v>0</v>
      </c>
      <c r="X3570" s="2">
        <v>40</v>
      </c>
      <c r="Y3570" s="2">
        <v>15</v>
      </c>
      <c r="Z3570" s="2">
        <v>10</v>
      </c>
      <c r="AA3570" s="9">
        <f t="shared" si="497"/>
        <v>1363</v>
      </c>
      <c r="AB3570" s="9">
        <f t="shared" si="498"/>
        <v>218</v>
      </c>
      <c r="AC3570" s="9">
        <f t="shared" si="499"/>
        <v>205</v>
      </c>
      <c r="AD3570" s="9">
        <f t="shared" si="500"/>
        <v>186</v>
      </c>
      <c r="AE3570" s="44">
        <f t="shared" si="501"/>
        <v>1.8280083298939788E-6</v>
      </c>
      <c r="AF3570" s="9">
        <f t="shared" si="502"/>
        <v>10</v>
      </c>
      <c r="AG3570" s="9">
        <f t="shared" si="495"/>
        <v>25</v>
      </c>
      <c r="AH3570" s="44">
        <f t="shared" si="503"/>
        <v>1.9795586250235973E-6</v>
      </c>
      <c r="AI3570">
        <f>AA3570/'Totals and Drop Down Lists'!W$6*Inputs!E$37</f>
        <v>1236.4323749452606</v>
      </c>
      <c r="AJ3570">
        <f>AB3570/'Totals and Drop Down Lists'!X$6*Inputs!F$37</f>
        <v>717.30440584100802</v>
      </c>
      <c r="AK3570">
        <f>AC3570/'Totals and Drop Down Lists'!Y$6*Inputs!G$37</f>
        <v>1351.4292461947512</v>
      </c>
      <c r="AL3570">
        <f>AD3570/'Totals and Drop Down Lists'!Z$6*Inputs!H$37</f>
        <v>1491.2552362188633</v>
      </c>
      <c r="AM3570">
        <f>AE3570/'Totals and Drop Down Lists'!AA$6*Inputs!I$37</f>
        <v>227.56756943824959</v>
      </c>
      <c r="AN3570">
        <f>AF3570/'Totals and Drop Down Lists'!AB$6*Inputs!J$37</f>
        <v>199.56693140344743</v>
      </c>
      <c r="AO3570">
        <f>AG3570/'Totals and Drop Down Lists'!AC$6*Inputs!K$37</f>
        <v>465.58940447729049</v>
      </c>
      <c r="AP3570">
        <f>AH3570/'Totals and Drop Down Lists'!AD$6*Inputs!L$37</f>
        <v>465.84935118544342</v>
      </c>
      <c r="AQ3570">
        <f>IF(OR($D3570="51",$D3570="52",$D3570="61"),(AA3570/'Totals and Drop Down Lists'!W$4)*Inputs!E$38,0)</f>
        <v>0</v>
      </c>
      <c r="AR3570">
        <f>IF(OR($D3570="51",$D3570="52",$D3570="61"),(AB3570/'Totals and Drop Down Lists'!X$4)*Inputs!F$38,0)</f>
        <v>0</v>
      </c>
      <c r="AS3570">
        <f>IF(OR($D3570="51",$D3570="52",$D3570="61"),(AC3570/'Totals and Drop Down Lists'!Y$4)*Inputs!G$38,0)</f>
        <v>0</v>
      </c>
      <c r="AT3570">
        <f>IF(OR($D3570="51",$D3570="52",$D3570="61"),(AD3570/'Totals and Drop Down Lists'!Z$4)*Inputs!H$38,0)</f>
        <v>0</v>
      </c>
      <c r="AU3570">
        <f>IF(OR($D3570="51",$D3570="52",$D3570="61"),(AE3570/'Totals and Drop Down Lists'!AA$4)*Inputs!I$38,0)</f>
        <v>0</v>
      </c>
      <c r="AV3570">
        <f>IF(OR($D3570="51",$D3570="52",$D3570="61"),(AF3570/'Totals and Drop Down Lists'!AB$4)*Inputs!J$38,0)</f>
        <v>0</v>
      </c>
      <c r="AW3570">
        <f>IF(OR($D3570="51",$D3570="52",$D3570="61"),(AG3570/'Totals and Drop Down Lists'!AC$4)*Inputs!K$38,0)</f>
        <v>0</v>
      </c>
      <c r="AX3570">
        <f>IF(OR($D3570="51",$D3570="52",$D3570="61"),(AH3570/'Totals and Drop Down Lists'!AD$4)*Inputs!L$38,0)</f>
        <v>0</v>
      </c>
      <c r="AY3570">
        <f>IF(OR($D3570="51",$D3570="52",$D3570="61"),0,(AA3570/'Totals and Drop Down Lists'!W$5)*Inputs!E$39)</f>
        <v>0</v>
      </c>
      <c r="AZ3570">
        <f>IF(OR($D3570="51",$D3570="52",$D3570="61"),0,(AB3570/'Totals and Drop Down Lists'!X$5)*Inputs!F$39)</f>
        <v>0</v>
      </c>
      <c r="BA3570">
        <f>IF(OR($D3570="51",$D3570="52",$D3570="61"),0,(AC3570/'Totals and Drop Down Lists'!Y$5)*Inputs!G$39)</f>
        <v>0</v>
      </c>
      <c r="BB3570">
        <f>IF(OR($D3570="51",$D3570="52",$D3570="61"),0,(AD3570/'Totals and Drop Down Lists'!Z$5)*Inputs!H$39)</f>
        <v>0</v>
      </c>
      <c r="BC3570">
        <f>IF(OR($D3570="51",$D3570="52",$D3570="61"),0,(AE3570/'Totals and Drop Down Lists'!AA$5)*Inputs!I$39)</f>
        <v>0</v>
      </c>
      <c r="BD3570">
        <f>IF(OR($D3570="51",$D3570="52",$D3570="61"),0,(AF3570/'Totals and Drop Down Lists'!AB$5)*Inputs!J$39)</f>
        <v>0</v>
      </c>
      <c r="BE3570">
        <f>IF(OR($D3570="51",$D3570="52",$D3570="61"),0,(AG3570/'Totals and Drop Down Lists'!AC$5)*Inputs!K$39)</f>
        <v>0</v>
      </c>
      <c r="BF3570">
        <f>IF(OR($D3570="51",$D3570="52",$D3570="61"),0,(AH3570/'Totals and Drop Down Lists'!AD$5)*Inputs!L$39)</f>
        <v>0</v>
      </c>
      <c r="BG3570" s="10">
        <f t="shared" si="496"/>
        <v>6154.9945197043144</v>
      </c>
    </row>
    <row r="3571" spans="1:59">
      <c r="A3571" s="1" t="s">
        <v>7679</v>
      </c>
      <c r="B3571" s="1" t="s">
        <v>5992</v>
      </c>
      <c r="C3571" s="1" t="s">
        <v>6368</v>
      </c>
      <c r="D3571" s="1" t="s">
        <v>25</v>
      </c>
      <c r="E3571" s="1" t="s">
        <v>6369</v>
      </c>
      <c r="F3571" s="2">
        <v>4058</v>
      </c>
      <c r="G3571" s="2">
        <v>0</v>
      </c>
      <c r="H3571" s="2">
        <v>0</v>
      </c>
      <c r="I3571" s="2">
        <v>292</v>
      </c>
      <c r="J3571" s="2">
        <v>1445</v>
      </c>
      <c r="K3571" s="2">
        <v>504</v>
      </c>
      <c r="L3571" s="2">
        <v>17</v>
      </c>
      <c r="M3571" s="2">
        <v>4</v>
      </c>
      <c r="N3571" s="2">
        <v>0</v>
      </c>
      <c r="O3571" s="2">
        <v>26</v>
      </c>
      <c r="P3571" s="2">
        <v>0</v>
      </c>
      <c r="Q3571" s="2">
        <v>0</v>
      </c>
      <c r="R3571" s="2">
        <v>272</v>
      </c>
      <c r="S3571" s="2">
        <v>265500</v>
      </c>
      <c r="T3571" s="2">
        <v>28106700</v>
      </c>
      <c r="U3571" s="2">
        <v>13</v>
      </c>
      <c r="V3571" s="2">
        <v>15</v>
      </c>
      <c r="W3571" s="2">
        <v>15</v>
      </c>
      <c r="X3571" s="2">
        <v>45</v>
      </c>
      <c r="Y3571" s="2">
        <v>10</v>
      </c>
      <c r="Z3571" s="2">
        <v>30</v>
      </c>
      <c r="AA3571" s="9">
        <f t="shared" si="497"/>
        <v>4058</v>
      </c>
      <c r="AB3571" s="9">
        <f t="shared" si="498"/>
        <v>292</v>
      </c>
      <c r="AC3571" s="9">
        <f t="shared" si="499"/>
        <v>319</v>
      </c>
      <c r="AD3571" s="9">
        <f t="shared" si="500"/>
        <v>272</v>
      </c>
      <c r="AE3571" s="44">
        <f t="shared" si="501"/>
        <v>1.2276908293379573E-5</v>
      </c>
      <c r="AF3571" s="9">
        <f t="shared" si="502"/>
        <v>15</v>
      </c>
      <c r="AG3571" s="9">
        <f t="shared" si="495"/>
        <v>40</v>
      </c>
      <c r="AH3571" s="44">
        <f t="shared" si="503"/>
        <v>5.1912717893301749E-6</v>
      </c>
      <c r="AI3571">
        <f>AA3571/'Totals and Drop Down Lists'!W$6*Inputs!E$37</f>
        <v>3681.175772214136</v>
      </c>
      <c r="AJ3571">
        <f>AB3571/'Totals and Drop Down Lists'!X$6*Inputs!F$37</f>
        <v>960.79305736501988</v>
      </c>
      <c r="AK3571">
        <f>AC3571/'Totals and Drop Down Lists'!Y$6*Inputs!G$37</f>
        <v>2102.955753834759</v>
      </c>
      <c r="AL3571">
        <f>AD3571/'Totals and Drop Down Lists'!Z$6*Inputs!H$37</f>
        <v>2180.7603454383375</v>
      </c>
      <c r="AM3571">
        <f>AE3571/'Totals and Drop Down Lists'!AA$6*Inputs!I$37</f>
        <v>1528.3443378525058</v>
      </c>
      <c r="AN3571">
        <f>AF3571/'Totals and Drop Down Lists'!AB$6*Inputs!J$37</f>
        <v>299.35039710517117</v>
      </c>
      <c r="AO3571">
        <f>AG3571/'Totals and Drop Down Lists'!AC$6*Inputs!K$37</f>
        <v>744.9430471636648</v>
      </c>
      <c r="AP3571">
        <f>AH3571/'Totals and Drop Down Lists'!AD$6*Inputs!L$37</f>
        <v>1221.6615180355823</v>
      </c>
      <c r="AQ3571">
        <f>IF(OR($D3571="51",$D3571="52",$D3571="61"),(AA3571/'Totals and Drop Down Lists'!W$4)*Inputs!E$38,0)</f>
        <v>0</v>
      </c>
      <c r="AR3571">
        <f>IF(OR($D3571="51",$D3571="52",$D3571="61"),(AB3571/'Totals and Drop Down Lists'!X$4)*Inputs!F$38,0)</f>
        <v>0</v>
      </c>
      <c r="AS3571">
        <f>IF(OR($D3571="51",$D3571="52",$D3571="61"),(AC3571/'Totals and Drop Down Lists'!Y$4)*Inputs!G$38,0)</f>
        <v>0</v>
      </c>
      <c r="AT3571">
        <f>IF(OR($D3571="51",$D3571="52",$D3571="61"),(AD3571/'Totals and Drop Down Lists'!Z$4)*Inputs!H$38,0)</f>
        <v>0</v>
      </c>
      <c r="AU3571">
        <f>IF(OR($D3571="51",$D3571="52",$D3571="61"),(AE3571/'Totals and Drop Down Lists'!AA$4)*Inputs!I$38,0)</f>
        <v>0</v>
      </c>
      <c r="AV3571">
        <f>IF(OR($D3571="51",$D3571="52",$D3571="61"),(AF3571/'Totals and Drop Down Lists'!AB$4)*Inputs!J$38,0)</f>
        <v>0</v>
      </c>
      <c r="AW3571">
        <f>IF(OR($D3571="51",$D3571="52",$D3571="61"),(AG3571/'Totals and Drop Down Lists'!AC$4)*Inputs!K$38,0)</f>
        <v>0</v>
      </c>
      <c r="AX3571">
        <f>IF(OR($D3571="51",$D3571="52",$D3571="61"),(AH3571/'Totals and Drop Down Lists'!AD$4)*Inputs!L$38,0)</f>
        <v>0</v>
      </c>
      <c r="AY3571">
        <f>IF(OR($D3571="51",$D3571="52",$D3571="61"),0,(AA3571/'Totals and Drop Down Lists'!W$5)*Inputs!E$39)</f>
        <v>0</v>
      </c>
      <c r="AZ3571">
        <f>IF(OR($D3571="51",$D3571="52",$D3571="61"),0,(AB3571/'Totals and Drop Down Lists'!X$5)*Inputs!F$39)</f>
        <v>0</v>
      </c>
      <c r="BA3571">
        <f>IF(OR($D3571="51",$D3571="52",$D3571="61"),0,(AC3571/'Totals and Drop Down Lists'!Y$5)*Inputs!G$39)</f>
        <v>0</v>
      </c>
      <c r="BB3571">
        <f>IF(OR($D3571="51",$D3571="52",$D3571="61"),0,(AD3571/'Totals and Drop Down Lists'!Z$5)*Inputs!H$39)</f>
        <v>0</v>
      </c>
      <c r="BC3571">
        <f>IF(OR($D3571="51",$D3571="52",$D3571="61"),0,(AE3571/'Totals and Drop Down Lists'!AA$5)*Inputs!I$39)</f>
        <v>0</v>
      </c>
      <c r="BD3571">
        <f>IF(OR($D3571="51",$D3571="52",$D3571="61"),0,(AF3571/'Totals and Drop Down Lists'!AB$5)*Inputs!J$39)</f>
        <v>0</v>
      </c>
      <c r="BE3571">
        <f>IF(OR($D3571="51",$D3571="52",$D3571="61"),0,(AG3571/'Totals and Drop Down Lists'!AC$5)*Inputs!K$39)</f>
        <v>0</v>
      </c>
      <c r="BF3571">
        <f>IF(OR($D3571="51",$D3571="52",$D3571="61"),0,(AH3571/'Totals and Drop Down Lists'!AD$5)*Inputs!L$39)</f>
        <v>0</v>
      </c>
      <c r="BG3571" s="10">
        <f t="shared" si="496"/>
        <v>12719.984229009175</v>
      </c>
    </row>
    <row r="3572" spans="1:59">
      <c r="A3572" s="1" t="s">
        <v>7679</v>
      </c>
      <c r="B3572" s="1" t="s">
        <v>5992</v>
      </c>
      <c r="C3572" s="1" t="s">
        <v>6370</v>
      </c>
      <c r="D3572" s="1" t="s">
        <v>25</v>
      </c>
      <c r="E3572" s="1" t="s">
        <v>6371</v>
      </c>
      <c r="F3572" s="2">
        <v>7807</v>
      </c>
      <c r="G3572" s="2">
        <v>68</v>
      </c>
      <c r="H3572" s="2">
        <v>0</v>
      </c>
      <c r="I3572" s="2">
        <v>1656</v>
      </c>
      <c r="J3572" s="2">
        <v>2604</v>
      </c>
      <c r="K3572" s="2">
        <v>701</v>
      </c>
      <c r="L3572" s="2">
        <v>15</v>
      </c>
      <c r="M3572" s="2">
        <v>5</v>
      </c>
      <c r="N3572" s="2">
        <v>0</v>
      </c>
      <c r="O3572" s="2">
        <v>40</v>
      </c>
      <c r="P3572" s="2">
        <v>0</v>
      </c>
      <c r="Q3572" s="2">
        <v>0</v>
      </c>
      <c r="R3572" s="2">
        <v>506</v>
      </c>
      <c r="S3572" s="2">
        <v>379400</v>
      </c>
      <c r="T3572" s="2">
        <v>30321800</v>
      </c>
      <c r="U3572" s="2">
        <v>36</v>
      </c>
      <c r="V3572" s="2">
        <v>45</v>
      </c>
      <c r="W3572" s="2">
        <v>8</v>
      </c>
      <c r="X3572" s="2">
        <v>110</v>
      </c>
      <c r="Y3572" s="2">
        <v>15</v>
      </c>
      <c r="Z3572" s="2">
        <v>64</v>
      </c>
      <c r="AA3572" s="9">
        <f t="shared" si="497"/>
        <v>7807</v>
      </c>
      <c r="AB3572" s="9">
        <f t="shared" si="498"/>
        <v>1588</v>
      </c>
      <c r="AC3572" s="9">
        <f t="shared" si="499"/>
        <v>566</v>
      </c>
      <c r="AD3572" s="9">
        <f t="shared" si="500"/>
        <v>506</v>
      </c>
      <c r="AE3572" s="44">
        <f t="shared" si="501"/>
        <v>1.31792544212435E-5</v>
      </c>
      <c r="AF3572" s="9">
        <f t="shared" si="502"/>
        <v>57</v>
      </c>
      <c r="AG3572" s="9">
        <f t="shared" si="495"/>
        <v>79</v>
      </c>
      <c r="AH3572" s="44">
        <f t="shared" si="503"/>
        <v>7.9132559990277728E-6</v>
      </c>
      <c r="AI3572">
        <f>AA3572/'Totals and Drop Down Lists'!W$6*Inputs!E$37</f>
        <v>7082.0451586189656</v>
      </c>
      <c r="AJ3572">
        <f>AB3572/'Totals and Drop Down Lists'!X$6*Inputs!F$37</f>
        <v>5225.1348462179849</v>
      </c>
      <c r="AK3572">
        <f>AC3572/'Totals and Drop Down Lists'!Y$6*Inputs!G$37</f>
        <v>3731.2631870547766</v>
      </c>
      <c r="AL3572">
        <f>AD3572/'Totals and Drop Down Lists'!Z$6*Inputs!H$37</f>
        <v>4056.855642616908</v>
      </c>
      <c r="AM3572">
        <f>AE3572/'Totals and Drop Down Lists'!AA$6*Inputs!I$37</f>
        <v>1640.6768211087062</v>
      </c>
      <c r="AN3572">
        <f>AF3572/'Totals and Drop Down Lists'!AB$6*Inputs!J$37</f>
        <v>1137.5315089996504</v>
      </c>
      <c r="AO3572">
        <f>AG3572/'Totals and Drop Down Lists'!AC$6*Inputs!K$37</f>
        <v>1471.2625181482379</v>
      </c>
      <c r="AP3572">
        <f>AH3572/'Totals and Drop Down Lists'!AD$6*Inputs!L$37</f>
        <v>1862.2258145385626</v>
      </c>
      <c r="AQ3572">
        <f>IF(OR($D3572="51",$D3572="52",$D3572="61"),(AA3572/'Totals and Drop Down Lists'!W$4)*Inputs!E$38,0)</f>
        <v>0</v>
      </c>
      <c r="AR3572">
        <f>IF(OR($D3572="51",$D3572="52",$D3572="61"),(AB3572/'Totals and Drop Down Lists'!X$4)*Inputs!F$38,0)</f>
        <v>0</v>
      </c>
      <c r="AS3572">
        <f>IF(OR($D3572="51",$D3572="52",$D3572="61"),(AC3572/'Totals and Drop Down Lists'!Y$4)*Inputs!G$38,0)</f>
        <v>0</v>
      </c>
      <c r="AT3572">
        <f>IF(OR($D3572="51",$D3572="52",$D3572="61"),(AD3572/'Totals and Drop Down Lists'!Z$4)*Inputs!H$38,0)</f>
        <v>0</v>
      </c>
      <c r="AU3572">
        <f>IF(OR($D3572="51",$D3572="52",$D3572="61"),(AE3572/'Totals and Drop Down Lists'!AA$4)*Inputs!I$38,0)</f>
        <v>0</v>
      </c>
      <c r="AV3572">
        <f>IF(OR($D3572="51",$D3572="52",$D3572="61"),(AF3572/'Totals and Drop Down Lists'!AB$4)*Inputs!J$38,0)</f>
        <v>0</v>
      </c>
      <c r="AW3572">
        <f>IF(OR($D3572="51",$D3572="52",$D3572="61"),(AG3572/'Totals and Drop Down Lists'!AC$4)*Inputs!K$38,0)</f>
        <v>0</v>
      </c>
      <c r="AX3572">
        <f>IF(OR($D3572="51",$D3572="52",$D3572="61"),(AH3572/'Totals and Drop Down Lists'!AD$4)*Inputs!L$38,0)</f>
        <v>0</v>
      </c>
      <c r="AY3572">
        <f>IF(OR($D3572="51",$D3572="52",$D3572="61"),0,(AA3572/'Totals and Drop Down Lists'!W$5)*Inputs!E$39)</f>
        <v>0</v>
      </c>
      <c r="AZ3572">
        <f>IF(OR($D3572="51",$D3572="52",$D3572="61"),0,(AB3572/'Totals and Drop Down Lists'!X$5)*Inputs!F$39)</f>
        <v>0</v>
      </c>
      <c r="BA3572">
        <f>IF(OR($D3572="51",$D3572="52",$D3572="61"),0,(AC3572/'Totals and Drop Down Lists'!Y$5)*Inputs!G$39)</f>
        <v>0</v>
      </c>
      <c r="BB3572">
        <f>IF(OR($D3572="51",$D3572="52",$D3572="61"),0,(AD3572/'Totals and Drop Down Lists'!Z$5)*Inputs!H$39)</f>
        <v>0</v>
      </c>
      <c r="BC3572">
        <f>IF(OR($D3572="51",$D3572="52",$D3572="61"),0,(AE3572/'Totals and Drop Down Lists'!AA$5)*Inputs!I$39)</f>
        <v>0</v>
      </c>
      <c r="BD3572">
        <f>IF(OR($D3572="51",$D3572="52",$D3572="61"),0,(AF3572/'Totals and Drop Down Lists'!AB$5)*Inputs!J$39)</f>
        <v>0</v>
      </c>
      <c r="BE3572">
        <f>IF(OR($D3572="51",$D3572="52",$D3572="61"),0,(AG3572/'Totals and Drop Down Lists'!AC$5)*Inputs!K$39)</f>
        <v>0</v>
      </c>
      <c r="BF3572">
        <f>IF(OR($D3572="51",$D3572="52",$D3572="61"),0,(AH3572/'Totals and Drop Down Lists'!AD$5)*Inputs!L$39)</f>
        <v>0</v>
      </c>
      <c r="BG3572" s="10">
        <f t="shared" si="496"/>
        <v>26206.995497303797</v>
      </c>
    </row>
    <row r="3573" spans="1:59">
      <c r="A3573" s="1" t="s">
        <v>7679</v>
      </c>
      <c r="B3573" s="1" t="s">
        <v>5992</v>
      </c>
      <c r="C3573" s="1" t="s">
        <v>1723</v>
      </c>
      <c r="D3573" s="1" t="s">
        <v>58</v>
      </c>
      <c r="E3573" s="1" t="s">
        <v>6372</v>
      </c>
      <c r="F3573" s="2">
        <v>19575</v>
      </c>
      <c r="G3573" s="2">
        <v>71</v>
      </c>
      <c r="H3573" s="2">
        <v>0</v>
      </c>
      <c r="I3573" s="2">
        <v>1311</v>
      </c>
      <c r="J3573" s="2">
        <v>7344</v>
      </c>
      <c r="K3573" s="2">
        <v>1080</v>
      </c>
      <c r="L3573" s="2">
        <v>38</v>
      </c>
      <c r="M3573" s="2">
        <v>0</v>
      </c>
      <c r="N3573" s="2">
        <v>12</v>
      </c>
      <c r="O3573" s="2">
        <v>5</v>
      </c>
      <c r="P3573" s="2">
        <v>0</v>
      </c>
      <c r="Q3573" s="2">
        <v>0</v>
      </c>
      <c r="R3573" s="2">
        <v>898</v>
      </c>
      <c r="S3573" s="2">
        <v>634900</v>
      </c>
      <c r="T3573" s="2">
        <v>51681600</v>
      </c>
      <c r="U3573" s="2">
        <v>47</v>
      </c>
      <c r="V3573" s="2">
        <v>83</v>
      </c>
      <c r="W3573" s="2">
        <v>0</v>
      </c>
      <c r="X3573" s="2">
        <v>198</v>
      </c>
      <c r="Y3573" s="2">
        <v>20</v>
      </c>
      <c r="Z3573" s="2">
        <v>103</v>
      </c>
      <c r="AA3573" s="9">
        <f t="shared" si="497"/>
        <v>19575</v>
      </c>
      <c r="AB3573" s="9">
        <f t="shared" si="498"/>
        <v>1240</v>
      </c>
      <c r="AC3573" s="9">
        <f t="shared" si="499"/>
        <v>953</v>
      </c>
      <c r="AD3573" s="9">
        <f t="shared" si="500"/>
        <v>898</v>
      </c>
      <c r="AE3573" s="44">
        <f t="shared" si="501"/>
        <v>1.1092019610302548E-5</v>
      </c>
      <c r="AF3573" s="9">
        <f t="shared" si="502"/>
        <v>115</v>
      </c>
      <c r="AG3573" s="9">
        <f t="shared" si="495"/>
        <v>123</v>
      </c>
      <c r="AH3573" s="44">
        <f t="shared" si="503"/>
        <v>6.730499325080232E-6</v>
      </c>
      <c r="AI3573">
        <f>AA3573/'Totals and Drop Down Lists'!W$6*Inputs!E$37</f>
        <v>17757.273469958527</v>
      </c>
      <c r="AJ3573">
        <f>AB3573/'Totals and Drop Down Lists'!X$6*Inputs!F$37</f>
        <v>4080.0801066185777</v>
      </c>
      <c r="AK3573">
        <f>AC3573/'Totals and Drop Down Lists'!Y$6*Inputs!G$37</f>
        <v>6282.4979103590131</v>
      </c>
      <c r="AL3573">
        <f>AD3573/'Totals and Drop Down Lists'!Z$6*Inputs!H$37</f>
        <v>7199.7161404545122</v>
      </c>
      <c r="AM3573">
        <f>AE3573/'Totals and Drop Down Lists'!AA$6*Inputs!I$37</f>
        <v>1380.838315449224</v>
      </c>
      <c r="AN3573">
        <f>AF3573/'Totals and Drop Down Lists'!AB$6*Inputs!J$37</f>
        <v>2295.0197111396456</v>
      </c>
      <c r="AO3573">
        <f>AG3573/'Totals and Drop Down Lists'!AC$6*Inputs!K$37</f>
        <v>2290.6998700282688</v>
      </c>
      <c r="AP3573">
        <f>AH3573/'Totals and Drop Down Lists'!AD$6*Inputs!L$37</f>
        <v>1583.8877940305078</v>
      </c>
      <c r="AQ3573">
        <f>IF(OR($D3573="51",$D3573="52",$D3573="61"),(AA3573/'Totals and Drop Down Lists'!W$4)*Inputs!E$38,0)</f>
        <v>0</v>
      </c>
      <c r="AR3573">
        <f>IF(OR($D3573="51",$D3573="52",$D3573="61"),(AB3573/'Totals and Drop Down Lists'!X$4)*Inputs!F$38,0)</f>
        <v>0</v>
      </c>
      <c r="AS3573">
        <f>IF(OR($D3573="51",$D3573="52",$D3573="61"),(AC3573/'Totals and Drop Down Lists'!Y$4)*Inputs!G$38,0)</f>
        <v>0</v>
      </c>
      <c r="AT3573">
        <f>IF(OR($D3573="51",$D3573="52",$D3573="61"),(AD3573/'Totals and Drop Down Lists'!Z$4)*Inputs!H$38,0)</f>
        <v>0</v>
      </c>
      <c r="AU3573">
        <f>IF(OR($D3573="51",$D3573="52",$D3573="61"),(AE3573/'Totals and Drop Down Lists'!AA$4)*Inputs!I$38,0)</f>
        <v>0</v>
      </c>
      <c r="AV3573">
        <f>IF(OR($D3573="51",$D3573="52",$D3573="61"),(AF3573/'Totals and Drop Down Lists'!AB$4)*Inputs!J$38,0)</f>
        <v>0</v>
      </c>
      <c r="AW3573">
        <f>IF(OR($D3573="51",$D3573="52",$D3573="61"),(AG3573/'Totals and Drop Down Lists'!AC$4)*Inputs!K$38,0)</f>
        <v>0</v>
      </c>
      <c r="AX3573">
        <f>IF(OR($D3573="51",$D3573="52",$D3573="61"),(AH3573/'Totals and Drop Down Lists'!AD$4)*Inputs!L$38,0)</f>
        <v>0</v>
      </c>
      <c r="AY3573">
        <f>IF(OR($D3573="51",$D3573="52",$D3573="61"),0,(AA3573/'Totals and Drop Down Lists'!W$5)*Inputs!E$39)</f>
        <v>0</v>
      </c>
      <c r="AZ3573">
        <f>IF(OR($D3573="51",$D3573="52",$D3573="61"),0,(AB3573/'Totals and Drop Down Lists'!X$5)*Inputs!F$39)</f>
        <v>0</v>
      </c>
      <c r="BA3573">
        <f>IF(OR($D3573="51",$D3573="52",$D3573="61"),0,(AC3573/'Totals and Drop Down Lists'!Y$5)*Inputs!G$39)</f>
        <v>0</v>
      </c>
      <c r="BB3573">
        <f>IF(OR($D3573="51",$D3573="52",$D3573="61"),0,(AD3573/'Totals and Drop Down Lists'!Z$5)*Inputs!H$39)</f>
        <v>0</v>
      </c>
      <c r="BC3573">
        <f>IF(OR($D3573="51",$D3573="52",$D3573="61"),0,(AE3573/'Totals and Drop Down Lists'!AA$5)*Inputs!I$39)</f>
        <v>0</v>
      </c>
      <c r="BD3573">
        <f>IF(OR($D3573="51",$D3573="52",$D3573="61"),0,(AF3573/'Totals and Drop Down Lists'!AB$5)*Inputs!J$39)</f>
        <v>0</v>
      </c>
      <c r="BE3573">
        <f>IF(OR($D3573="51",$D3573="52",$D3573="61"),0,(AG3573/'Totals and Drop Down Lists'!AC$5)*Inputs!K$39)</f>
        <v>0</v>
      </c>
      <c r="BF3573">
        <f>IF(OR($D3573="51",$D3573="52",$D3573="61"),0,(AH3573/'Totals and Drop Down Lists'!AD$5)*Inputs!L$39)</f>
        <v>0</v>
      </c>
      <c r="BG3573" s="10">
        <f t="shared" si="496"/>
        <v>42870.013318038284</v>
      </c>
    </row>
    <row r="3574" spans="1:59">
      <c r="A3574" s="1" t="s">
        <v>7679</v>
      </c>
      <c r="B3574" s="1" t="s">
        <v>5992</v>
      </c>
      <c r="C3574" s="1" t="s">
        <v>1727</v>
      </c>
      <c r="D3574" s="1" t="s">
        <v>25</v>
      </c>
      <c r="E3574" s="1" t="s">
        <v>6373</v>
      </c>
      <c r="F3574" s="2">
        <v>837</v>
      </c>
      <c r="G3574" s="2">
        <v>0</v>
      </c>
      <c r="H3574" s="2">
        <v>0</v>
      </c>
      <c r="I3574" s="2">
        <v>84</v>
      </c>
      <c r="J3574" s="2">
        <v>403</v>
      </c>
      <c r="K3574" s="2">
        <v>112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128</v>
      </c>
      <c r="S3574" s="2">
        <v>49800</v>
      </c>
      <c r="T3574" s="2">
        <v>5076100</v>
      </c>
      <c r="U3574" s="2">
        <v>4</v>
      </c>
      <c r="V3574" s="2">
        <v>4</v>
      </c>
      <c r="W3574" s="2">
        <v>0</v>
      </c>
      <c r="X3574" s="2">
        <v>15</v>
      </c>
      <c r="Y3574" s="2">
        <v>0</v>
      </c>
      <c r="Z3574" s="2">
        <v>15</v>
      </c>
      <c r="AA3574" s="9">
        <f t="shared" si="497"/>
        <v>837</v>
      </c>
      <c r="AB3574" s="9">
        <f t="shared" si="498"/>
        <v>84</v>
      </c>
      <c r="AC3574" s="9">
        <f t="shared" si="499"/>
        <v>128</v>
      </c>
      <c r="AD3574" s="9">
        <f t="shared" si="500"/>
        <v>128</v>
      </c>
      <c r="AE3574" s="44">
        <f t="shared" si="501"/>
        <v>2.1738360425124506E-6</v>
      </c>
      <c r="AF3574" s="9">
        <f t="shared" si="502"/>
        <v>11</v>
      </c>
      <c r="AG3574" s="9">
        <f t="shared" si="495"/>
        <v>15</v>
      </c>
      <c r="AH3574" s="44">
        <f t="shared" si="503"/>
        <v>1.5511554457365806E-6</v>
      </c>
      <c r="AI3574">
        <f>AA3574/'Totals and Drop Down Lists'!W$6*Inputs!E$37</f>
        <v>759.27652078443373</v>
      </c>
      <c r="AJ3574">
        <f>AB3574/'Totals and Drop Down Lists'!X$6*Inputs!F$37</f>
        <v>276.39252335158108</v>
      </c>
      <c r="AK3574">
        <f>AC3574/'Totals and Drop Down Lists'!Y$6*Inputs!G$37</f>
        <v>843.81923664842998</v>
      </c>
      <c r="AL3574">
        <f>AD3574/'Totals and Drop Down Lists'!Z$6*Inputs!H$37</f>
        <v>1026.2401625592177</v>
      </c>
      <c r="AM3574">
        <f>AE3574/'Totals and Drop Down Lists'!AA$6*Inputs!I$37</f>
        <v>270.61943671805545</v>
      </c>
      <c r="AN3574">
        <f>AF3574/'Totals and Drop Down Lists'!AB$6*Inputs!J$37</f>
        <v>219.52362454379215</v>
      </c>
      <c r="AO3574">
        <f>AG3574/'Totals and Drop Down Lists'!AC$6*Inputs!K$37</f>
        <v>279.35364268637431</v>
      </c>
      <c r="AP3574">
        <f>AH3574/'Totals and Drop Down Lists'!AD$6*Inputs!L$37</f>
        <v>365.03326996720779</v>
      </c>
      <c r="AQ3574">
        <f>IF(OR($D3574="51",$D3574="52",$D3574="61"),(AA3574/'Totals and Drop Down Lists'!W$4)*Inputs!E$38,0)</f>
        <v>0</v>
      </c>
      <c r="AR3574">
        <f>IF(OR($D3574="51",$D3574="52",$D3574="61"),(AB3574/'Totals and Drop Down Lists'!X$4)*Inputs!F$38,0)</f>
        <v>0</v>
      </c>
      <c r="AS3574">
        <f>IF(OR($D3574="51",$D3574="52",$D3574="61"),(AC3574/'Totals and Drop Down Lists'!Y$4)*Inputs!G$38,0)</f>
        <v>0</v>
      </c>
      <c r="AT3574">
        <f>IF(OR($D3574="51",$D3574="52",$D3574="61"),(AD3574/'Totals and Drop Down Lists'!Z$4)*Inputs!H$38,0)</f>
        <v>0</v>
      </c>
      <c r="AU3574">
        <f>IF(OR($D3574="51",$D3574="52",$D3574="61"),(AE3574/'Totals and Drop Down Lists'!AA$4)*Inputs!I$38,0)</f>
        <v>0</v>
      </c>
      <c r="AV3574">
        <f>IF(OR($D3574="51",$D3574="52",$D3574="61"),(AF3574/'Totals and Drop Down Lists'!AB$4)*Inputs!J$38,0)</f>
        <v>0</v>
      </c>
      <c r="AW3574">
        <f>IF(OR($D3574="51",$D3574="52",$D3574="61"),(AG3574/'Totals and Drop Down Lists'!AC$4)*Inputs!K$38,0)</f>
        <v>0</v>
      </c>
      <c r="AX3574">
        <f>IF(OR($D3574="51",$D3574="52",$D3574="61"),(AH3574/'Totals and Drop Down Lists'!AD$4)*Inputs!L$38,0)</f>
        <v>0</v>
      </c>
      <c r="AY3574">
        <f>IF(OR($D3574="51",$D3574="52",$D3574="61"),0,(AA3574/'Totals and Drop Down Lists'!W$5)*Inputs!E$39)</f>
        <v>0</v>
      </c>
      <c r="AZ3574">
        <f>IF(OR($D3574="51",$D3574="52",$D3574="61"),0,(AB3574/'Totals and Drop Down Lists'!X$5)*Inputs!F$39)</f>
        <v>0</v>
      </c>
      <c r="BA3574">
        <f>IF(OR($D3574="51",$D3574="52",$D3574="61"),0,(AC3574/'Totals and Drop Down Lists'!Y$5)*Inputs!G$39)</f>
        <v>0</v>
      </c>
      <c r="BB3574">
        <f>IF(OR($D3574="51",$D3574="52",$D3574="61"),0,(AD3574/'Totals and Drop Down Lists'!Z$5)*Inputs!H$39)</f>
        <v>0</v>
      </c>
      <c r="BC3574">
        <f>IF(OR($D3574="51",$D3574="52",$D3574="61"),0,(AE3574/'Totals and Drop Down Lists'!AA$5)*Inputs!I$39)</f>
        <v>0</v>
      </c>
      <c r="BD3574">
        <f>IF(OR($D3574="51",$D3574="52",$D3574="61"),0,(AF3574/'Totals and Drop Down Lists'!AB$5)*Inputs!J$39)</f>
        <v>0</v>
      </c>
      <c r="BE3574">
        <f>IF(OR($D3574="51",$D3574="52",$D3574="61"),0,(AG3574/'Totals and Drop Down Lists'!AC$5)*Inputs!K$39)</f>
        <v>0</v>
      </c>
      <c r="BF3574">
        <f>IF(OR($D3574="51",$D3574="52",$D3574="61"),0,(AH3574/'Totals and Drop Down Lists'!AD$5)*Inputs!L$39)</f>
        <v>0</v>
      </c>
      <c r="BG3574" s="10">
        <f t="shared" si="496"/>
        <v>4040.2584172590923</v>
      </c>
    </row>
    <row r="3575" spans="1:59">
      <c r="A3575" s="1" t="s">
        <v>7679</v>
      </c>
      <c r="B3575" s="1" t="s">
        <v>5992</v>
      </c>
      <c r="C3575" s="1" t="s">
        <v>6374</v>
      </c>
      <c r="D3575" s="1" t="s">
        <v>25</v>
      </c>
      <c r="E3575" s="1" t="s">
        <v>6375</v>
      </c>
      <c r="F3575" s="2">
        <v>12644</v>
      </c>
      <c r="G3575" s="2">
        <v>29</v>
      </c>
      <c r="H3575" s="2">
        <v>3</v>
      </c>
      <c r="I3575" s="2">
        <v>1616</v>
      </c>
      <c r="J3575" s="2">
        <v>4067</v>
      </c>
      <c r="K3575" s="2">
        <v>1131</v>
      </c>
      <c r="L3575" s="2">
        <v>73</v>
      </c>
      <c r="M3575" s="2">
        <v>26</v>
      </c>
      <c r="N3575" s="2">
        <v>0</v>
      </c>
      <c r="O3575" s="2">
        <v>32</v>
      </c>
      <c r="P3575" s="2">
        <v>0</v>
      </c>
      <c r="Q3575" s="2">
        <v>0</v>
      </c>
      <c r="R3575" s="2">
        <v>258</v>
      </c>
      <c r="S3575" s="2">
        <v>537400</v>
      </c>
      <c r="T3575" s="2">
        <v>33586600</v>
      </c>
      <c r="U3575" s="2">
        <v>173</v>
      </c>
      <c r="V3575" s="2">
        <v>114</v>
      </c>
      <c r="W3575" s="2">
        <v>0</v>
      </c>
      <c r="X3575" s="2">
        <v>270</v>
      </c>
      <c r="Y3575" s="2">
        <v>75</v>
      </c>
      <c r="Z3575" s="2">
        <v>140</v>
      </c>
      <c r="AA3575" s="9">
        <f t="shared" si="497"/>
        <v>12644</v>
      </c>
      <c r="AB3575" s="9">
        <f t="shared" si="498"/>
        <v>1584</v>
      </c>
      <c r="AC3575" s="9">
        <f t="shared" si="499"/>
        <v>389</v>
      </c>
      <c r="AD3575" s="9">
        <f t="shared" si="500"/>
        <v>258</v>
      </c>
      <c r="AE3575" s="44">
        <f t="shared" si="501"/>
        <v>2.196578980270121E-5</v>
      </c>
      <c r="AF3575" s="9">
        <f t="shared" si="502"/>
        <v>156</v>
      </c>
      <c r="AG3575" s="9">
        <f t="shared" si="495"/>
        <v>215</v>
      </c>
      <c r="AH3575" s="44">
        <f t="shared" si="503"/>
        <v>2.2247334194928671E-5</v>
      </c>
      <c r="AI3575">
        <f>AA3575/'Totals and Drop Down Lists'!W$6*Inputs!E$37</f>
        <v>11469.883308002843</v>
      </c>
      <c r="AJ3575">
        <f>AB3575/'Totals and Drop Down Lists'!X$6*Inputs!F$37</f>
        <v>5211.9732974869576</v>
      </c>
      <c r="AK3575">
        <f>AC3575/'Totals and Drop Down Lists'!Y$6*Inputs!G$37</f>
        <v>2564.4193988768693</v>
      </c>
      <c r="AL3575">
        <f>AD3575/'Totals and Drop Down Lists'!Z$6*Inputs!H$37</f>
        <v>2068.5153276584233</v>
      </c>
      <c r="AM3575">
        <f>AE3575/'Totals and Drop Down Lists'!AA$6*Inputs!I$37</f>
        <v>2734.5069026474944</v>
      </c>
      <c r="AN3575">
        <f>AF3575/'Totals and Drop Down Lists'!AB$6*Inputs!J$37</f>
        <v>3113.2441298937802</v>
      </c>
      <c r="AO3575">
        <f>AG3575/'Totals and Drop Down Lists'!AC$6*Inputs!K$37</f>
        <v>4004.0688785046978</v>
      </c>
      <c r="AP3575">
        <f>AH3575/'Totals and Drop Down Lists'!AD$6*Inputs!L$37</f>
        <v>5235.4631326918679</v>
      </c>
      <c r="AQ3575">
        <f>IF(OR($D3575="51",$D3575="52",$D3575="61"),(AA3575/'Totals and Drop Down Lists'!W$4)*Inputs!E$38,0)</f>
        <v>0</v>
      </c>
      <c r="AR3575">
        <f>IF(OR($D3575="51",$D3575="52",$D3575="61"),(AB3575/'Totals and Drop Down Lists'!X$4)*Inputs!F$38,0)</f>
        <v>0</v>
      </c>
      <c r="AS3575">
        <f>IF(OR($D3575="51",$D3575="52",$D3575="61"),(AC3575/'Totals and Drop Down Lists'!Y$4)*Inputs!G$38,0)</f>
        <v>0</v>
      </c>
      <c r="AT3575">
        <f>IF(OR($D3575="51",$D3575="52",$D3575="61"),(AD3575/'Totals and Drop Down Lists'!Z$4)*Inputs!H$38,0)</f>
        <v>0</v>
      </c>
      <c r="AU3575">
        <f>IF(OR($D3575="51",$D3575="52",$D3575="61"),(AE3575/'Totals and Drop Down Lists'!AA$4)*Inputs!I$38,0)</f>
        <v>0</v>
      </c>
      <c r="AV3575">
        <f>IF(OR($D3575="51",$D3575="52",$D3575="61"),(AF3575/'Totals and Drop Down Lists'!AB$4)*Inputs!J$38,0)</f>
        <v>0</v>
      </c>
      <c r="AW3575">
        <f>IF(OR($D3575="51",$D3575="52",$D3575="61"),(AG3575/'Totals and Drop Down Lists'!AC$4)*Inputs!K$38,0)</f>
        <v>0</v>
      </c>
      <c r="AX3575">
        <f>IF(OR($D3575="51",$D3575="52",$D3575="61"),(AH3575/'Totals and Drop Down Lists'!AD$4)*Inputs!L$38,0)</f>
        <v>0</v>
      </c>
      <c r="AY3575">
        <f>IF(OR($D3575="51",$D3575="52",$D3575="61"),0,(AA3575/'Totals and Drop Down Lists'!W$5)*Inputs!E$39)</f>
        <v>0</v>
      </c>
      <c r="AZ3575">
        <f>IF(OR($D3575="51",$D3575="52",$D3575="61"),0,(AB3575/'Totals and Drop Down Lists'!X$5)*Inputs!F$39)</f>
        <v>0</v>
      </c>
      <c r="BA3575">
        <f>IF(OR($D3575="51",$D3575="52",$D3575="61"),0,(AC3575/'Totals and Drop Down Lists'!Y$5)*Inputs!G$39)</f>
        <v>0</v>
      </c>
      <c r="BB3575">
        <f>IF(OR($D3575="51",$D3575="52",$D3575="61"),0,(AD3575/'Totals and Drop Down Lists'!Z$5)*Inputs!H$39)</f>
        <v>0</v>
      </c>
      <c r="BC3575">
        <f>IF(OR($D3575="51",$D3575="52",$D3575="61"),0,(AE3575/'Totals and Drop Down Lists'!AA$5)*Inputs!I$39)</f>
        <v>0</v>
      </c>
      <c r="BD3575">
        <f>IF(OR($D3575="51",$D3575="52",$D3575="61"),0,(AF3575/'Totals and Drop Down Lists'!AB$5)*Inputs!J$39)</f>
        <v>0</v>
      </c>
      <c r="BE3575">
        <f>IF(OR($D3575="51",$D3575="52",$D3575="61"),0,(AG3575/'Totals and Drop Down Lists'!AC$5)*Inputs!K$39)</f>
        <v>0</v>
      </c>
      <c r="BF3575">
        <f>IF(OR($D3575="51",$D3575="52",$D3575="61"),0,(AH3575/'Totals and Drop Down Lists'!AD$5)*Inputs!L$39)</f>
        <v>0</v>
      </c>
      <c r="BG3575" s="10">
        <f t="shared" si="496"/>
        <v>36402.074375762939</v>
      </c>
    </row>
    <row r="3576" spans="1:59">
      <c r="A3576" s="1" t="s">
        <v>7679</v>
      </c>
      <c r="B3576" s="1" t="s">
        <v>5992</v>
      </c>
      <c r="C3576" s="1" t="s">
        <v>6376</v>
      </c>
      <c r="D3576" s="1" t="s">
        <v>25</v>
      </c>
      <c r="E3576" s="1" t="s">
        <v>6377</v>
      </c>
      <c r="F3576" s="2">
        <v>32360</v>
      </c>
      <c r="G3576" s="2">
        <v>284</v>
      </c>
      <c r="H3576" s="2">
        <v>15</v>
      </c>
      <c r="I3576" s="2">
        <v>6982</v>
      </c>
      <c r="J3576" s="2">
        <v>10725</v>
      </c>
      <c r="K3576" s="2">
        <v>3022</v>
      </c>
      <c r="L3576" s="2">
        <v>469</v>
      </c>
      <c r="M3576" s="2">
        <v>143</v>
      </c>
      <c r="N3576" s="2">
        <v>22</v>
      </c>
      <c r="O3576" s="2">
        <v>262</v>
      </c>
      <c r="P3576" s="2">
        <v>117</v>
      </c>
      <c r="Q3576" s="2">
        <v>36</v>
      </c>
      <c r="R3576" s="2">
        <v>486</v>
      </c>
      <c r="S3576" s="2">
        <v>1775900</v>
      </c>
      <c r="T3576" s="2">
        <v>106879400</v>
      </c>
      <c r="U3576" s="2">
        <v>280</v>
      </c>
      <c r="V3576" s="2">
        <v>239</v>
      </c>
      <c r="W3576" s="2">
        <v>4</v>
      </c>
      <c r="X3576" s="2">
        <v>558</v>
      </c>
      <c r="Y3576" s="2">
        <v>160</v>
      </c>
      <c r="Z3576" s="2">
        <v>208</v>
      </c>
      <c r="AA3576" s="9">
        <f t="shared" si="497"/>
        <v>32360</v>
      </c>
      <c r="AB3576" s="9">
        <f t="shared" si="498"/>
        <v>6683</v>
      </c>
      <c r="AC3576" s="9">
        <f t="shared" si="499"/>
        <v>1535</v>
      </c>
      <c r="AD3576" s="9">
        <f t="shared" si="500"/>
        <v>486</v>
      </c>
      <c r="AE3576" s="44">
        <f t="shared" si="501"/>
        <v>5.9468557628219377E-5</v>
      </c>
      <c r="AF3576" s="9">
        <f t="shared" si="502"/>
        <v>315</v>
      </c>
      <c r="AG3576" s="9">
        <f t="shared" si="495"/>
        <v>368</v>
      </c>
      <c r="AH3576" s="44">
        <f t="shared" si="503"/>
        <v>3.8583006323259678E-5</v>
      </c>
      <c r="AI3576">
        <f>AA3576/'Totals and Drop Down Lists'!W$6*Inputs!E$37</f>
        <v>29355.063575369502</v>
      </c>
      <c r="AJ3576">
        <f>AB3576/'Totals and Drop Down Lists'!X$6*Inputs!F$37</f>
        <v>21989.657542364483</v>
      </c>
      <c r="AK3576">
        <f>AC3576/'Totals and Drop Down Lists'!Y$6*Inputs!G$37</f>
        <v>10119.238501994845</v>
      </c>
      <c r="AL3576">
        <f>AD3576/'Totals and Drop Down Lists'!Z$6*Inputs!H$37</f>
        <v>3896.5056172170302</v>
      </c>
      <c r="AM3576">
        <f>AE3576/'Totals and Drop Down Lists'!AA$6*Inputs!I$37</f>
        <v>7403.2021058882474</v>
      </c>
      <c r="AN3576">
        <f>AF3576/'Totals and Drop Down Lists'!AB$6*Inputs!J$37</f>
        <v>6286.3583392085939</v>
      </c>
      <c r="AO3576">
        <f>AG3576/'Totals and Drop Down Lists'!AC$6*Inputs!K$37</f>
        <v>6853.4760339057157</v>
      </c>
      <c r="AP3576">
        <f>AH3576/'Totals and Drop Down Lists'!AD$6*Inputs!L$37</f>
        <v>9079.7353689184747</v>
      </c>
      <c r="AQ3576">
        <f>IF(OR($D3576="51",$D3576="52",$D3576="61"),(AA3576/'Totals and Drop Down Lists'!W$4)*Inputs!E$38,0)</f>
        <v>0</v>
      </c>
      <c r="AR3576">
        <f>IF(OR($D3576="51",$D3576="52",$D3576="61"),(AB3576/'Totals and Drop Down Lists'!X$4)*Inputs!F$38,0)</f>
        <v>0</v>
      </c>
      <c r="AS3576">
        <f>IF(OR($D3576="51",$D3576="52",$D3576="61"),(AC3576/'Totals and Drop Down Lists'!Y$4)*Inputs!G$38,0)</f>
        <v>0</v>
      </c>
      <c r="AT3576">
        <f>IF(OR($D3576="51",$D3576="52",$D3576="61"),(AD3576/'Totals and Drop Down Lists'!Z$4)*Inputs!H$38,0)</f>
        <v>0</v>
      </c>
      <c r="AU3576">
        <f>IF(OR($D3576="51",$D3576="52",$D3576="61"),(AE3576/'Totals and Drop Down Lists'!AA$4)*Inputs!I$38,0)</f>
        <v>0</v>
      </c>
      <c r="AV3576">
        <f>IF(OR($D3576="51",$D3576="52",$D3576="61"),(AF3576/'Totals and Drop Down Lists'!AB$4)*Inputs!J$38,0)</f>
        <v>0</v>
      </c>
      <c r="AW3576">
        <f>IF(OR($D3576="51",$D3576="52",$D3576="61"),(AG3576/'Totals and Drop Down Lists'!AC$4)*Inputs!K$38,0)</f>
        <v>0</v>
      </c>
      <c r="AX3576">
        <f>IF(OR($D3576="51",$D3576="52",$D3576="61"),(AH3576/'Totals and Drop Down Lists'!AD$4)*Inputs!L$38,0)</f>
        <v>0</v>
      </c>
      <c r="AY3576">
        <f>IF(OR($D3576="51",$D3576="52",$D3576="61"),0,(AA3576/'Totals and Drop Down Lists'!W$5)*Inputs!E$39)</f>
        <v>0</v>
      </c>
      <c r="AZ3576">
        <f>IF(OR($D3576="51",$D3576="52",$D3576="61"),0,(AB3576/'Totals and Drop Down Lists'!X$5)*Inputs!F$39)</f>
        <v>0</v>
      </c>
      <c r="BA3576">
        <f>IF(OR($D3576="51",$D3576="52",$D3576="61"),0,(AC3576/'Totals and Drop Down Lists'!Y$5)*Inputs!G$39)</f>
        <v>0</v>
      </c>
      <c r="BB3576">
        <f>IF(OR($D3576="51",$D3576="52",$D3576="61"),0,(AD3576/'Totals and Drop Down Lists'!Z$5)*Inputs!H$39)</f>
        <v>0</v>
      </c>
      <c r="BC3576">
        <f>IF(OR($D3576="51",$D3576="52",$D3576="61"),0,(AE3576/'Totals and Drop Down Lists'!AA$5)*Inputs!I$39)</f>
        <v>0</v>
      </c>
      <c r="BD3576">
        <f>IF(OR($D3576="51",$D3576="52",$D3576="61"),0,(AF3576/'Totals and Drop Down Lists'!AB$5)*Inputs!J$39)</f>
        <v>0</v>
      </c>
      <c r="BE3576">
        <f>IF(OR($D3576="51",$D3576="52",$D3576="61"),0,(AG3576/'Totals and Drop Down Lists'!AC$5)*Inputs!K$39)</f>
        <v>0</v>
      </c>
      <c r="BF3576">
        <f>IF(OR($D3576="51",$D3576="52",$D3576="61"),0,(AH3576/'Totals and Drop Down Lists'!AD$5)*Inputs!L$39)</f>
        <v>0</v>
      </c>
      <c r="BG3576" s="10">
        <f t="shared" si="496"/>
        <v>94983.237084866909</v>
      </c>
    </row>
    <row r="3577" spans="1:59">
      <c r="A3577" s="1" t="s">
        <v>7679</v>
      </c>
      <c r="B3577" s="1" t="s">
        <v>5992</v>
      </c>
      <c r="C3577" s="1" t="s">
        <v>6378</v>
      </c>
      <c r="D3577" s="1" t="s">
        <v>58</v>
      </c>
      <c r="E3577" s="1" t="s">
        <v>6379</v>
      </c>
      <c r="F3577" s="2">
        <v>17157</v>
      </c>
      <c r="G3577" s="2">
        <v>43</v>
      </c>
      <c r="H3577" s="2">
        <v>0</v>
      </c>
      <c r="I3577" s="2">
        <v>1550</v>
      </c>
      <c r="J3577" s="2">
        <v>6313</v>
      </c>
      <c r="K3577" s="2">
        <v>844</v>
      </c>
      <c r="L3577" s="2">
        <v>142</v>
      </c>
      <c r="M3577" s="2">
        <v>49</v>
      </c>
      <c r="N3577" s="2">
        <v>21</v>
      </c>
      <c r="O3577" s="2">
        <v>7</v>
      </c>
      <c r="P3577" s="2">
        <v>11</v>
      </c>
      <c r="Q3577" s="2">
        <v>0</v>
      </c>
      <c r="R3577" s="2">
        <v>337</v>
      </c>
      <c r="S3577" s="2">
        <v>509000</v>
      </c>
      <c r="T3577" s="2">
        <v>40573200</v>
      </c>
      <c r="U3577" s="2">
        <v>55</v>
      </c>
      <c r="V3577" s="2">
        <v>24</v>
      </c>
      <c r="W3577" s="2">
        <v>34</v>
      </c>
      <c r="X3577" s="2">
        <v>53</v>
      </c>
      <c r="Y3577" s="2">
        <v>4</v>
      </c>
      <c r="Z3577" s="2">
        <v>25</v>
      </c>
      <c r="AA3577" s="9">
        <f t="shared" si="497"/>
        <v>17157</v>
      </c>
      <c r="AB3577" s="9">
        <f t="shared" si="498"/>
        <v>1507</v>
      </c>
      <c r="AC3577" s="9">
        <f t="shared" si="499"/>
        <v>567</v>
      </c>
      <c r="AD3577" s="9">
        <f t="shared" si="500"/>
        <v>337</v>
      </c>
      <c r="AE3577" s="44">
        <f t="shared" si="501"/>
        <v>7.8803388058219707E-6</v>
      </c>
      <c r="AF3577" s="9">
        <f t="shared" si="502"/>
        <v>0</v>
      </c>
      <c r="AG3577" s="9">
        <f t="shared" si="495"/>
        <v>29</v>
      </c>
      <c r="AH3577" s="44">
        <f t="shared" si="503"/>
        <v>1.4426325984560358E-6</v>
      </c>
      <c r="AI3577">
        <f>AA3577/'Totals and Drop Down Lists'!W$6*Inputs!E$37</f>
        <v>15563.807965470167</v>
      </c>
      <c r="AJ3577">
        <f>AB3577/'Totals and Drop Down Lists'!X$6*Inputs!F$37</f>
        <v>4958.6134844146754</v>
      </c>
      <c r="AK3577">
        <f>AC3577/'Totals and Drop Down Lists'!Y$6*Inputs!G$37</f>
        <v>3737.8555248410926</v>
      </c>
      <c r="AL3577">
        <f>AD3577/'Totals and Drop Down Lists'!Z$6*Inputs!H$37</f>
        <v>2701.8979279879404</v>
      </c>
      <c r="AM3577">
        <f>AE3577/'Totals and Drop Down Lists'!AA$6*Inputs!I$37</f>
        <v>981.01825854088577</v>
      </c>
      <c r="AN3577">
        <f>AF3577/'Totals and Drop Down Lists'!AB$6*Inputs!J$37</f>
        <v>0</v>
      </c>
      <c r="AO3577">
        <f>AG3577/'Totals and Drop Down Lists'!AC$6*Inputs!K$37</f>
        <v>540.08370919365689</v>
      </c>
      <c r="AP3577">
        <f>AH3577/'Totals and Drop Down Lists'!AD$6*Inputs!L$37</f>
        <v>339.49459818685767</v>
      </c>
      <c r="AQ3577">
        <f>IF(OR($D3577="51",$D3577="52",$D3577="61"),(AA3577/'Totals and Drop Down Lists'!W$4)*Inputs!E$38,0)</f>
        <v>0</v>
      </c>
      <c r="AR3577">
        <f>IF(OR($D3577="51",$D3577="52",$D3577="61"),(AB3577/'Totals and Drop Down Lists'!X$4)*Inputs!F$38,0)</f>
        <v>0</v>
      </c>
      <c r="AS3577">
        <f>IF(OR($D3577="51",$D3577="52",$D3577="61"),(AC3577/'Totals and Drop Down Lists'!Y$4)*Inputs!G$38,0)</f>
        <v>0</v>
      </c>
      <c r="AT3577">
        <f>IF(OR($D3577="51",$D3577="52",$D3577="61"),(AD3577/'Totals and Drop Down Lists'!Z$4)*Inputs!H$38,0)</f>
        <v>0</v>
      </c>
      <c r="AU3577">
        <f>IF(OR($D3577="51",$D3577="52",$D3577="61"),(AE3577/'Totals and Drop Down Lists'!AA$4)*Inputs!I$38,0)</f>
        <v>0</v>
      </c>
      <c r="AV3577">
        <f>IF(OR($D3577="51",$D3577="52",$D3577="61"),(AF3577/'Totals and Drop Down Lists'!AB$4)*Inputs!J$38,0)</f>
        <v>0</v>
      </c>
      <c r="AW3577">
        <f>IF(OR($D3577="51",$D3577="52",$D3577="61"),(AG3577/'Totals and Drop Down Lists'!AC$4)*Inputs!K$38,0)</f>
        <v>0</v>
      </c>
      <c r="AX3577">
        <f>IF(OR($D3577="51",$D3577="52",$D3577="61"),(AH3577/'Totals and Drop Down Lists'!AD$4)*Inputs!L$38,0)</f>
        <v>0</v>
      </c>
      <c r="AY3577">
        <f>IF(OR($D3577="51",$D3577="52",$D3577="61"),0,(AA3577/'Totals and Drop Down Lists'!W$5)*Inputs!E$39)</f>
        <v>0</v>
      </c>
      <c r="AZ3577">
        <f>IF(OR($D3577="51",$D3577="52",$D3577="61"),0,(AB3577/'Totals and Drop Down Lists'!X$5)*Inputs!F$39)</f>
        <v>0</v>
      </c>
      <c r="BA3577">
        <f>IF(OR($D3577="51",$D3577="52",$D3577="61"),0,(AC3577/'Totals and Drop Down Lists'!Y$5)*Inputs!G$39)</f>
        <v>0</v>
      </c>
      <c r="BB3577">
        <f>IF(OR($D3577="51",$D3577="52",$D3577="61"),0,(AD3577/'Totals and Drop Down Lists'!Z$5)*Inputs!H$39)</f>
        <v>0</v>
      </c>
      <c r="BC3577">
        <f>IF(OR($D3577="51",$D3577="52",$D3577="61"),0,(AE3577/'Totals and Drop Down Lists'!AA$5)*Inputs!I$39)</f>
        <v>0</v>
      </c>
      <c r="BD3577">
        <f>IF(OR($D3577="51",$D3577="52",$D3577="61"),0,(AF3577/'Totals and Drop Down Lists'!AB$5)*Inputs!J$39)</f>
        <v>0</v>
      </c>
      <c r="BE3577">
        <f>IF(OR($D3577="51",$D3577="52",$D3577="61"),0,(AG3577/'Totals and Drop Down Lists'!AC$5)*Inputs!K$39)</f>
        <v>0</v>
      </c>
      <c r="BF3577">
        <f>IF(OR($D3577="51",$D3577="52",$D3577="61"),0,(AH3577/'Totals and Drop Down Lists'!AD$5)*Inputs!L$39)</f>
        <v>0</v>
      </c>
      <c r="BG3577" s="10">
        <f t="shared" si="496"/>
        <v>28822.771468635274</v>
      </c>
    </row>
    <row r="3578" spans="1:59">
      <c r="A3578" s="1" t="s">
        <v>7679</v>
      </c>
      <c r="B3578" s="1" t="s">
        <v>5992</v>
      </c>
      <c r="C3578" s="1" t="s">
        <v>6380</v>
      </c>
      <c r="D3578" s="1" t="s">
        <v>25</v>
      </c>
      <c r="E3578" s="1" t="s">
        <v>6381</v>
      </c>
      <c r="F3578" s="2">
        <v>14460</v>
      </c>
      <c r="G3578" s="2">
        <v>4</v>
      </c>
      <c r="H3578" s="2">
        <v>0</v>
      </c>
      <c r="I3578" s="2">
        <v>2298</v>
      </c>
      <c r="J3578" s="2">
        <v>5091</v>
      </c>
      <c r="K3578" s="2">
        <v>947</v>
      </c>
      <c r="L3578" s="2">
        <v>32</v>
      </c>
      <c r="M3578" s="2">
        <v>15</v>
      </c>
      <c r="N3578" s="2">
        <v>0</v>
      </c>
      <c r="O3578" s="2">
        <v>35</v>
      </c>
      <c r="P3578" s="2">
        <v>0</v>
      </c>
      <c r="Q3578" s="2">
        <v>7</v>
      </c>
      <c r="R3578" s="2">
        <v>542</v>
      </c>
      <c r="S3578" s="2">
        <v>432000</v>
      </c>
      <c r="T3578" s="2">
        <v>28644500</v>
      </c>
      <c r="U3578" s="2">
        <v>75</v>
      </c>
      <c r="V3578" s="2">
        <v>57</v>
      </c>
      <c r="W3578" s="2">
        <v>24</v>
      </c>
      <c r="X3578" s="2">
        <v>132</v>
      </c>
      <c r="Y3578" s="2">
        <v>10</v>
      </c>
      <c r="Z3578" s="2">
        <v>53</v>
      </c>
      <c r="AA3578" s="9">
        <f t="shared" si="497"/>
        <v>14460</v>
      </c>
      <c r="AB3578" s="9">
        <f t="shared" si="498"/>
        <v>2294</v>
      </c>
      <c r="AC3578" s="9">
        <f t="shared" si="499"/>
        <v>631</v>
      </c>
      <c r="AD3578" s="9">
        <f t="shared" si="500"/>
        <v>542</v>
      </c>
      <c r="AE3578" s="44">
        <f t="shared" si="501"/>
        <v>1.2302479411730863E-5</v>
      </c>
      <c r="AF3578" s="9">
        <f t="shared" si="502"/>
        <v>51</v>
      </c>
      <c r="AG3578" s="9">
        <f t="shared" si="495"/>
        <v>63</v>
      </c>
      <c r="AH3578" s="44">
        <f t="shared" si="503"/>
        <v>4.3605223590627155E-6</v>
      </c>
      <c r="AI3578">
        <f>AA3578/'Totals and Drop Down Lists'!W$6*Inputs!E$37</f>
        <v>13117.250287386991</v>
      </c>
      <c r="AJ3578">
        <f>AB3578/'Totals and Drop Down Lists'!X$6*Inputs!F$37</f>
        <v>7548.1481972443689</v>
      </c>
      <c r="AK3578">
        <f>AC3578/'Totals and Drop Down Lists'!Y$6*Inputs!G$37</f>
        <v>4159.7651431653067</v>
      </c>
      <c r="AL3578">
        <f>AD3578/'Totals and Drop Down Lists'!Z$6*Inputs!H$37</f>
        <v>4345.4856883366874</v>
      </c>
      <c r="AM3578">
        <f>AE3578/'Totals and Drop Down Lists'!AA$6*Inputs!I$37</f>
        <v>1531.5276697639958</v>
      </c>
      <c r="AN3578">
        <f>AF3578/'Totals and Drop Down Lists'!AB$6*Inputs!J$37</f>
        <v>1017.7913501575819</v>
      </c>
      <c r="AO3578">
        <f>AG3578/'Totals and Drop Down Lists'!AC$6*Inputs!K$37</f>
        <v>1173.285299282772</v>
      </c>
      <c r="AP3578">
        <f>AH3578/'Totals and Drop Down Lists'!AD$6*Inputs!L$37</f>
        <v>1026.1613301676127</v>
      </c>
      <c r="AQ3578">
        <f>IF(OR($D3578="51",$D3578="52",$D3578="61"),(AA3578/'Totals and Drop Down Lists'!W$4)*Inputs!E$38,0)</f>
        <v>0</v>
      </c>
      <c r="AR3578">
        <f>IF(OR($D3578="51",$D3578="52",$D3578="61"),(AB3578/'Totals and Drop Down Lists'!X$4)*Inputs!F$38,0)</f>
        <v>0</v>
      </c>
      <c r="AS3578">
        <f>IF(OR($D3578="51",$D3578="52",$D3578="61"),(AC3578/'Totals and Drop Down Lists'!Y$4)*Inputs!G$38,0)</f>
        <v>0</v>
      </c>
      <c r="AT3578">
        <f>IF(OR($D3578="51",$D3578="52",$D3578="61"),(AD3578/'Totals and Drop Down Lists'!Z$4)*Inputs!H$38,0)</f>
        <v>0</v>
      </c>
      <c r="AU3578">
        <f>IF(OR($D3578="51",$D3578="52",$D3578="61"),(AE3578/'Totals and Drop Down Lists'!AA$4)*Inputs!I$38,0)</f>
        <v>0</v>
      </c>
      <c r="AV3578">
        <f>IF(OR($D3578="51",$D3578="52",$D3578="61"),(AF3578/'Totals and Drop Down Lists'!AB$4)*Inputs!J$38,0)</f>
        <v>0</v>
      </c>
      <c r="AW3578">
        <f>IF(OR($D3578="51",$D3578="52",$D3578="61"),(AG3578/'Totals and Drop Down Lists'!AC$4)*Inputs!K$38,0)</f>
        <v>0</v>
      </c>
      <c r="AX3578">
        <f>IF(OR($D3578="51",$D3578="52",$D3578="61"),(AH3578/'Totals and Drop Down Lists'!AD$4)*Inputs!L$38,0)</f>
        <v>0</v>
      </c>
      <c r="AY3578">
        <f>IF(OR($D3578="51",$D3578="52",$D3578="61"),0,(AA3578/'Totals and Drop Down Lists'!W$5)*Inputs!E$39)</f>
        <v>0</v>
      </c>
      <c r="AZ3578">
        <f>IF(OR($D3578="51",$D3578="52",$D3578="61"),0,(AB3578/'Totals and Drop Down Lists'!X$5)*Inputs!F$39)</f>
        <v>0</v>
      </c>
      <c r="BA3578">
        <f>IF(OR($D3578="51",$D3578="52",$D3578="61"),0,(AC3578/'Totals and Drop Down Lists'!Y$5)*Inputs!G$39)</f>
        <v>0</v>
      </c>
      <c r="BB3578">
        <f>IF(OR($D3578="51",$D3578="52",$D3578="61"),0,(AD3578/'Totals and Drop Down Lists'!Z$5)*Inputs!H$39)</f>
        <v>0</v>
      </c>
      <c r="BC3578">
        <f>IF(OR($D3578="51",$D3578="52",$D3578="61"),0,(AE3578/'Totals and Drop Down Lists'!AA$5)*Inputs!I$39)</f>
        <v>0</v>
      </c>
      <c r="BD3578">
        <f>IF(OR($D3578="51",$D3578="52",$D3578="61"),0,(AF3578/'Totals and Drop Down Lists'!AB$5)*Inputs!J$39)</f>
        <v>0</v>
      </c>
      <c r="BE3578">
        <f>IF(OR($D3578="51",$D3578="52",$D3578="61"),0,(AG3578/'Totals and Drop Down Lists'!AC$5)*Inputs!K$39)</f>
        <v>0</v>
      </c>
      <c r="BF3578">
        <f>IF(OR($D3578="51",$D3578="52",$D3578="61"),0,(AH3578/'Totals and Drop Down Lists'!AD$5)*Inputs!L$39)</f>
        <v>0</v>
      </c>
      <c r="BG3578" s="10">
        <f t="shared" si="496"/>
        <v>33919.414965505319</v>
      </c>
    </row>
    <row r="3579" spans="1:59">
      <c r="A3579" s="1" t="s">
        <v>7679</v>
      </c>
      <c r="B3579" s="1" t="s">
        <v>5992</v>
      </c>
      <c r="C3579" s="1" t="s">
        <v>6382</v>
      </c>
      <c r="D3579" s="1" t="s">
        <v>25</v>
      </c>
      <c r="E3579" s="1" t="s">
        <v>6383</v>
      </c>
      <c r="F3579" s="2">
        <v>21619</v>
      </c>
      <c r="G3579" s="2">
        <v>68</v>
      </c>
      <c r="H3579" s="2">
        <v>0</v>
      </c>
      <c r="I3579" s="2">
        <v>3361</v>
      </c>
      <c r="J3579" s="2">
        <v>8224</v>
      </c>
      <c r="K3579" s="2">
        <v>1435</v>
      </c>
      <c r="L3579" s="2">
        <v>149</v>
      </c>
      <c r="M3579" s="2">
        <v>85</v>
      </c>
      <c r="N3579" s="2">
        <v>0</v>
      </c>
      <c r="O3579" s="2">
        <v>44</v>
      </c>
      <c r="P3579" s="2">
        <v>10</v>
      </c>
      <c r="Q3579" s="2">
        <v>0</v>
      </c>
      <c r="R3579" s="2">
        <v>482</v>
      </c>
      <c r="S3579" s="2">
        <v>734000</v>
      </c>
      <c r="T3579" s="2">
        <v>49980900</v>
      </c>
      <c r="U3579" s="2">
        <v>112</v>
      </c>
      <c r="V3579" s="2">
        <v>165</v>
      </c>
      <c r="W3579" s="2">
        <v>14</v>
      </c>
      <c r="X3579" s="2">
        <v>315</v>
      </c>
      <c r="Y3579" s="2">
        <v>70</v>
      </c>
      <c r="Z3579" s="2">
        <v>104</v>
      </c>
      <c r="AA3579" s="9">
        <f t="shared" si="497"/>
        <v>21619</v>
      </c>
      <c r="AB3579" s="9">
        <f t="shared" si="498"/>
        <v>3293</v>
      </c>
      <c r="AC3579" s="9">
        <f t="shared" si="499"/>
        <v>770</v>
      </c>
      <c r="AD3579" s="9">
        <f t="shared" si="500"/>
        <v>482</v>
      </c>
      <c r="AE3579" s="44">
        <f t="shared" si="501"/>
        <v>1.7487047367885751E-5</v>
      </c>
      <c r="AF3579" s="9">
        <f t="shared" si="502"/>
        <v>136</v>
      </c>
      <c r="AG3579" s="9">
        <f t="shared" si="495"/>
        <v>174</v>
      </c>
      <c r="AH3579" s="44">
        <f t="shared" si="503"/>
        <v>1.1297156211503831E-5</v>
      </c>
      <c r="AI3579">
        <f>AA3579/'Totals and Drop Down Lists'!W$6*Inputs!E$37</f>
        <v>19611.468462172848</v>
      </c>
      <c r="AJ3579">
        <f>AB3579/'Totals and Drop Down Lists'!X$6*Inputs!F$37</f>
        <v>10835.244992818531</v>
      </c>
      <c r="AK3579">
        <f>AC3579/'Totals and Drop Down Lists'!Y$6*Inputs!G$37</f>
        <v>5076.1000954632109</v>
      </c>
      <c r="AL3579">
        <f>AD3579/'Totals and Drop Down Lists'!Z$6*Inputs!H$37</f>
        <v>3864.4356121370542</v>
      </c>
      <c r="AM3579">
        <f>AE3579/'Totals and Drop Down Lists'!AA$6*Inputs!I$37</f>
        <v>2176.9511665147079</v>
      </c>
      <c r="AN3579">
        <f>AF3579/'Totals and Drop Down Lists'!AB$6*Inputs!J$37</f>
        <v>2714.110267086885</v>
      </c>
      <c r="AO3579">
        <f>AG3579/'Totals and Drop Down Lists'!AC$6*Inputs!K$37</f>
        <v>3240.5022551619418</v>
      </c>
      <c r="AP3579">
        <f>AH3579/'Totals and Drop Down Lists'!AD$6*Inputs!L$37</f>
        <v>2658.5587437739696</v>
      </c>
      <c r="AQ3579">
        <f>IF(OR($D3579="51",$D3579="52",$D3579="61"),(AA3579/'Totals and Drop Down Lists'!W$4)*Inputs!E$38,0)</f>
        <v>0</v>
      </c>
      <c r="AR3579">
        <f>IF(OR($D3579="51",$D3579="52",$D3579="61"),(AB3579/'Totals and Drop Down Lists'!X$4)*Inputs!F$38,0)</f>
        <v>0</v>
      </c>
      <c r="AS3579">
        <f>IF(OR($D3579="51",$D3579="52",$D3579="61"),(AC3579/'Totals and Drop Down Lists'!Y$4)*Inputs!G$38,0)</f>
        <v>0</v>
      </c>
      <c r="AT3579">
        <f>IF(OR($D3579="51",$D3579="52",$D3579="61"),(AD3579/'Totals and Drop Down Lists'!Z$4)*Inputs!H$38,0)</f>
        <v>0</v>
      </c>
      <c r="AU3579">
        <f>IF(OR($D3579="51",$D3579="52",$D3579="61"),(AE3579/'Totals and Drop Down Lists'!AA$4)*Inputs!I$38,0)</f>
        <v>0</v>
      </c>
      <c r="AV3579">
        <f>IF(OR($D3579="51",$D3579="52",$D3579="61"),(AF3579/'Totals and Drop Down Lists'!AB$4)*Inputs!J$38,0)</f>
        <v>0</v>
      </c>
      <c r="AW3579">
        <f>IF(OR($D3579="51",$D3579="52",$D3579="61"),(AG3579/'Totals and Drop Down Lists'!AC$4)*Inputs!K$38,0)</f>
        <v>0</v>
      </c>
      <c r="AX3579">
        <f>IF(OR($D3579="51",$D3579="52",$D3579="61"),(AH3579/'Totals and Drop Down Lists'!AD$4)*Inputs!L$38,0)</f>
        <v>0</v>
      </c>
      <c r="AY3579">
        <f>IF(OR($D3579="51",$D3579="52",$D3579="61"),0,(AA3579/'Totals and Drop Down Lists'!W$5)*Inputs!E$39)</f>
        <v>0</v>
      </c>
      <c r="AZ3579">
        <f>IF(OR($D3579="51",$D3579="52",$D3579="61"),0,(AB3579/'Totals and Drop Down Lists'!X$5)*Inputs!F$39)</f>
        <v>0</v>
      </c>
      <c r="BA3579">
        <f>IF(OR($D3579="51",$D3579="52",$D3579="61"),0,(AC3579/'Totals and Drop Down Lists'!Y$5)*Inputs!G$39)</f>
        <v>0</v>
      </c>
      <c r="BB3579">
        <f>IF(OR($D3579="51",$D3579="52",$D3579="61"),0,(AD3579/'Totals and Drop Down Lists'!Z$5)*Inputs!H$39)</f>
        <v>0</v>
      </c>
      <c r="BC3579">
        <f>IF(OR($D3579="51",$D3579="52",$D3579="61"),0,(AE3579/'Totals and Drop Down Lists'!AA$5)*Inputs!I$39)</f>
        <v>0</v>
      </c>
      <c r="BD3579">
        <f>IF(OR($D3579="51",$D3579="52",$D3579="61"),0,(AF3579/'Totals and Drop Down Lists'!AB$5)*Inputs!J$39)</f>
        <v>0</v>
      </c>
      <c r="BE3579">
        <f>IF(OR($D3579="51",$D3579="52",$D3579="61"),0,(AG3579/'Totals and Drop Down Lists'!AC$5)*Inputs!K$39)</f>
        <v>0</v>
      </c>
      <c r="BF3579">
        <f>IF(OR($D3579="51",$D3579="52",$D3579="61"),0,(AH3579/'Totals and Drop Down Lists'!AD$5)*Inputs!L$39)</f>
        <v>0</v>
      </c>
      <c r="BG3579" s="10">
        <f t="shared" si="496"/>
        <v>50177.371595129145</v>
      </c>
    </row>
    <row r="3580" spans="1:59">
      <c r="A3580" s="1" t="s">
        <v>7679</v>
      </c>
      <c r="B3580" s="1" t="s">
        <v>5992</v>
      </c>
      <c r="C3580" s="1" t="s">
        <v>6384</v>
      </c>
      <c r="D3580" s="1" t="s">
        <v>25</v>
      </c>
      <c r="E3580" s="1" t="s">
        <v>6385</v>
      </c>
      <c r="F3580" s="2">
        <v>39640</v>
      </c>
      <c r="G3580" s="2">
        <v>130</v>
      </c>
      <c r="H3580" s="2">
        <v>3</v>
      </c>
      <c r="I3580" s="2">
        <v>6134</v>
      </c>
      <c r="J3580" s="2">
        <v>14286</v>
      </c>
      <c r="K3580" s="2">
        <v>3106</v>
      </c>
      <c r="L3580" s="2">
        <v>351</v>
      </c>
      <c r="M3580" s="2">
        <v>52</v>
      </c>
      <c r="N3580" s="2">
        <v>23</v>
      </c>
      <c r="O3580" s="2">
        <v>221</v>
      </c>
      <c r="P3580" s="2">
        <v>40</v>
      </c>
      <c r="Q3580" s="2">
        <v>0</v>
      </c>
      <c r="R3580" s="2">
        <v>1020</v>
      </c>
      <c r="S3580" s="2">
        <v>1781400</v>
      </c>
      <c r="T3580" s="2">
        <v>116063400</v>
      </c>
      <c r="U3580" s="2">
        <v>307</v>
      </c>
      <c r="V3580" s="2">
        <v>195</v>
      </c>
      <c r="W3580" s="2">
        <v>34</v>
      </c>
      <c r="X3580" s="2">
        <v>700</v>
      </c>
      <c r="Y3580" s="2">
        <v>80</v>
      </c>
      <c r="Z3580" s="2">
        <v>455</v>
      </c>
      <c r="AA3580" s="9">
        <f t="shared" si="497"/>
        <v>39640</v>
      </c>
      <c r="AB3580" s="9">
        <f t="shared" si="498"/>
        <v>6001</v>
      </c>
      <c r="AC3580" s="9">
        <f t="shared" si="499"/>
        <v>1707</v>
      </c>
      <c r="AD3580" s="9">
        <f t="shared" si="500"/>
        <v>1020</v>
      </c>
      <c r="AE3580" s="44">
        <f t="shared" si="501"/>
        <v>4.7161547053387783E-5</v>
      </c>
      <c r="AF3580" s="9">
        <f t="shared" si="502"/>
        <v>471</v>
      </c>
      <c r="AG3580" s="9">
        <f t="shared" si="495"/>
        <v>535</v>
      </c>
      <c r="AH3580" s="44">
        <f t="shared" si="503"/>
        <v>4.3280839293263224E-5</v>
      </c>
      <c r="AI3580">
        <f>AA3580/'Totals and Drop Down Lists'!W$6*Inputs!E$37</f>
        <v>35959.045739420493</v>
      </c>
      <c r="AJ3580">
        <f>AB3580/'Totals and Drop Down Lists'!X$6*Inputs!F$37</f>
        <v>19745.613483724261</v>
      </c>
      <c r="AK3580">
        <f>AC3580/'Totals and Drop Down Lists'!Y$6*Inputs!G$37</f>
        <v>11253.120601241171</v>
      </c>
      <c r="AL3580">
        <f>AD3580/'Totals and Drop Down Lists'!Z$6*Inputs!H$37</f>
        <v>8177.8512953937661</v>
      </c>
      <c r="AM3580">
        <f>AE3580/'Totals and Drop Down Lists'!AA$6*Inputs!I$37</f>
        <v>5871.1103545734732</v>
      </c>
      <c r="AN3580">
        <f>AF3580/'Totals and Drop Down Lists'!AB$6*Inputs!J$37</f>
        <v>9399.602469102374</v>
      </c>
      <c r="AO3580">
        <f>AG3580/'Totals and Drop Down Lists'!AC$6*Inputs!K$37</f>
        <v>9963.6132558140162</v>
      </c>
      <c r="AP3580">
        <f>AH3580/'Totals and Drop Down Lists'!AD$6*Inputs!L$37</f>
        <v>10185.275974480308</v>
      </c>
      <c r="AQ3580">
        <f>IF(OR($D3580="51",$D3580="52",$D3580="61"),(AA3580/'Totals and Drop Down Lists'!W$4)*Inputs!E$38,0)</f>
        <v>0</v>
      </c>
      <c r="AR3580">
        <f>IF(OR($D3580="51",$D3580="52",$D3580="61"),(AB3580/'Totals and Drop Down Lists'!X$4)*Inputs!F$38,0)</f>
        <v>0</v>
      </c>
      <c r="AS3580">
        <f>IF(OR($D3580="51",$D3580="52",$D3580="61"),(AC3580/'Totals and Drop Down Lists'!Y$4)*Inputs!G$38,0)</f>
        <v>0</v>
      </c>
      <c r="AT3580">
        <f>IF(OR($D3580="51",$D3580="52",$D3580="61"),(AD3580/'Totals and Drop Down Lists'!Z$4)*Inputs!H$38,0)</f>
        <v>0</v>
      </c>
      <c r="AU3580">
        <f>IF(OR($D3580="51",$D3580="52",$D3580="61"),(AE3580/'Totals and Drop Down Lists'!AA$4)*Inputs!I$38,0)</f>
        <v>0</v>
      </c>
      <c r="AV3580">
        <f>IF(OR($D3580="51",$D3580="52",$D3580="61"),(AF3580/'Totals and Drop Down Lists'!AB$4)*Inputs!J$38,0)</f>
        <v>0</v>
      </c>
      <c r="AW3580">
        <f>IF(OR($D3580="51",$D3580="52",$D3580="61"),(AG3580/'Totals and Drop Down Lists'!AC$4)*Inputs!K$38,0)</f>
        <v>0</v>
      </c>
      <c r="AX3580">
        <f>IF(OR($D3580="51",$D3580="52",$D3580="61"),(AH3580/'Totals and Drop Down Lists'!AD$4)*Inputs!L$38,0)</f>
        <v>0</v>
      </c>
      <c r="AY3580">
        <f>IF(OR($D3580="51",$D3580="52",$D3580="61"),0,(AA3580/'Totals and Drop Down Lists'!W$5)*Inputs!E$39)</f>
        <v>0</v>
      </c>
      <c r="AZ3580">
        <f>IF(OR($D3580="51",$D3580="52",$D3580="61"),0,(AB3580/'Totals and Drop Down Lists'!X$5)*Inputs!F$39)</f>
        <v>0</v>
      </c>
      <c r="BA3580">
        <f>IF(OR($D3580="51",$D3580="52",$D3580="61"),0,(AC3580/'Totals and Drop Down Lists'!Y$5)*Inputs!G$39)</f>
        <v>0</v>
      </c>
      <c r="BB3580">
        <f>IF(OR($D3580="51",$D3580="52",$D3580="61"),0,(AD3580/'Totals and Drop Down Lists'!Z$5)*Inputs!H$39)</f>
        <v>0</v>
      </c>
      <c r="BC3580">
        <f>IF(OR($D3580="51",$D3580="52",$D3580="61"),0,(AE3580/'Totals and Drop Down Lists'!AA$5)*Inputs!I$39)</f>
        <v>0</v>
      </c>
      <c r="BD3580">
        <f>IF(OR($D3580="51",$D3580="52",$D3580="61"),0,(AF3580/'Totals and Drop Down Lists'!AB$5)*Inputs!J$39)</f>
        <v>0</v>
      </c>
      <c r="BE3580">
        <f>IF(OR($D3580="51",$D3580="52",$D3580="61"),0,(AG3580/'Totals and Drop Down Lists'!AC$5)*Inputs!K$39)</f>
        <v>0</v>
      </c>
      <c r="BF3580">
        <f>IF(OR($D3580="51",$D3580="52",$D3580="61"),0,(AH3580/'Totals and Drop Down Lists'!AD$5)*Inputs!L$39)</f>
        <v>0</v>
      </c>
      <c r="BG3580" s="10">
        <f t="shared" si="496"/>
        <v>110555.23317374986</v>
      </c>
    </row>
    <row r="3581" spans="1:59">
      <c r="A3581" s="1" t="s">
        <v>7679</v>
      </c>
      <c r="B3581" s="1" t="s">
        <v>5992</v>
      </c>
      <c r="C3581" s="1" t="s">
        <v>6386</v>
      </c>
      <c r="D3581" s="1" t="s">
        <v>25</v>
      </c>
      <c r="E3581" s="1" t="s">
        <v>6387</v>
      </c>
      <c r="F3581" s="2">
        <v>3323</v>
      </c>
      <c r="G3581" s="2">
        <v>21</v>
      </c>
      <c r="H3581" s="2">
        <v>0</v>
      </c>
      <c r="I3581" s="2">
        <v>553</v>
      </c>
      <c r="J3581" s="2">
        <v>1218</v>
      </c>
      <c r="K3581" s="2">
        <v>318</v>
      </c>
      <c r="L3581" s="2">
        <v>17</v>
      </c>
      <c r="M3581" s="2">
        <v>10</v>
      </c>
      <c r="N3581" s="2">
        <v>0</v>
      </c>
      <c r="O3581" s="2">
        <v>39</v>
      </c>
      <c r="P3581" s="2">
        <v>0</v>
      </c>
      <c r="Q3581" s="2">
        <v>0</v>
      </c>
      <c r="R3581" s="2">
        <v>112</v>
      </c>
      <c r="S3581" s="2">
        <v>126300</v>
      </c>
      <c r="T3581" s="2">
        <v>16339600</v>
      </c>
      <c r="U3581" s="2">
        <v>15</v>
      </c>
      <c r="V3581" s="2">
        <v>30</v>
      </c>
      <c r="W3581" s="2">
        <v>0</v>
      </c>
      <c r="X3581" s="2">
        <v>40</v>
      </c>
      <c r="Y3581" s="2">
        <v>4</v>
      </c>
      <c r="Z3581" s="2">
        <v>10</v>
      </c>
      <c r="AA3581" s="9">
        <f t="shared" si="497"/>
        <v>3323</v>
      </c>
      <c r="AB3581" s="9">
        <f t="shared" si="498"/>
        <v>532</v>
      </c>
      <c r="AC3581" s="9">
        <f t="shared" si="499"/>
        <v>178</v>
      </c>
      <c r="AD3581" s="9">
        <f t="shared" si="500"/>
        <v>112</v>
      </c>
      <c r="AE3581" s="44">
        <f t="shared" si="501"/>
        <v>5.7983274488317199E-6</v>
      </c>
      <c r="AF3581" s="9">
        <f t="shared" si="502"/>
        <v>10</v>
      </c>
      <c r="AG3581" s="9">
        <f t="shared" si="495"/>
        <v>14</v>
      </c>
      <c r="AH3581" s="44">
        <f t="shared" si="503"/>
        <v>1.3600627736242866E-6</v>
      </c>
      <c r="AI3581">
        <f>AA3581/'Totals and Drop Down Lists'!W$6*Inputs!E$37</f>
        <v>3014.4275729589885</v>
      </c>
      <c r="AJ3581">
        <f>AB3581/'Totals and Drop Down Lists'!X$6*Inputs!F$37</f>
        <v>1750.4859812266802</v>
      </c>
      <c r="AK3581">
        <f>AC3581/'Totals and Drop Down Lists'!Y$6*Inputs!G$37</f>
        <v>1173.436125964223</v>
      </c>
      <c r="AL3581">
        <f>AD3581/'Totals and Drop Down Lists'!Z$6*Inputs!H$37</f>
        <v>897.96014223931547</v>
      </c>
      <c r="AM3581">
        <f>AE3581/'Totals and Drop Down Lists'!AA$6*Inputs!I$37</f>
        <v>721.83001727035366</v>
      </c>
      <c r="AN3581">
        <f>AF3581/'Totals and Drop Down Lists'!AB$6*Inputs!J$37</f>
        <v>199.56693140344743</v>
      </c>
      <c r="AO3581">
        <f>AG3581/'Totals and Drop Down Lists'!AC$6*Inputs!K$37</f>
        <v>260.73006650728269</v>
      </c>
      <c r="AP3581">
        <f>AH3581/'Totals and Drop Down Lists'!AD$6*Inputs!L$37</f>
        <v>320.0634488189487</v>
      </c>
      <c r="AQ3581">
        <f>IF(OR($D3581="51",$D3581="52",$D3581="61"),(AA3581/'Totals and Drop Down Lists'!W$4)*Inputs!E$38,0)</f>
        <v>0</v>
      </c>
      <c r="AR3581">
        <f>IF(OR($D3581="51",$D3581="52",$D3581="61"),(AB3581/'Totals and Drop Down Lists'!X$4)*Inputs!F$38,0)</f>
        <v>0</v>
      </c>
      <c r="AS3581">
        <f>IF(OR($D3581="51",$D3581="52",$D3581="61"),(AC3581/'Totals and Drop Down Lists'!Y$4)*Inputs!G$38,0)</f>
        <v>0</v>
      </c>
      <c r="AT3581">
        <f>IF(OR($D3581="51",$D3581="52",$D3581="61"),(AD3581/'Totals and Drop Down Lists'!Z$4)*Inputs!H$38,0)</f>
        <v>0</v>
      </c>
      <c r="AU3581">
        <f>IF(OR($D3581="51",$D3581="52",$D3581="61"),(AE3581/'Totals and Drop Down Lists'!AA$4)*Inputs!I$38,0)</f>
        <v>0</v>
      </c>
      <c r="AV3581">
        <f>IF(OR($D3581="51",$D3581="52",$D3581="61"),(AF3581/'Totals and Drop Down Lists'!AB$4)*Inputs!J$38,0)</f>
        <v>0</v>
      </c>
      <c r="AW3581">
        <f>IF(OR($D3581="51",$D3581="52",$D3581="61"),(AG3581/'Totals and Drop Down Lists'!AC$4)*Inputs!K$38,0)</f>
        <v>0</v>
      </c>
      <c r="AX3581">
        <f>IF(OR($D3581="51",$D3581="52",$D3581="61"),(AH3581/'Totals and Drop Down Lists'!AD$4)*Inputs!L$38,0)</f>
        <v>0</v>
      </c>
      <c r="AY3581">
        <f>IF(OR($D3581="51",$D3581="52",$D3581="61"),0,(AA3581/'Totals and Drop Down Lists'!W$5)*Inputs!E$39)</f>
        <v>0</v>
      </c>
      <c r="AZ3581">
        <f>IF(OR($D3581="51",$D3581="52",$D3581="61"),0,(AB3581/'Totals and Drop Down Lists'!X$5)*Inputs!F$39)</f>
        <v>0</v>
      </c>
      <c r="BA3581">
        <f>IF(OR($D3581="51",$D3581="52",$D3581="61"),0,(AC3581/'Totals and Drop Down Lists'!Y$5)*Inputs!G$39)</f>
        <v>0</v>
      </c>
      <c r="BB3581">
        <f>IF(OR($D3581="51",$D3581="52",$D3581="61"),0,(AD3581/'Totals and Drop Down Lists'!Z$5)*Inputs!H$39)</f>
        <v>0</v>
      </c>
      <c r="BC3581">
        <f>IF(OR($D3581="51",$D3581="52",$D3581="61"),0,(AE3581/'Totals and Drop Down Lists'!AA$5)*Inputs!I$39)</f>
        <v>0</v>
      </c>
      <c r="BD3581">
        <f>IF(OR($D3581="51",$D3581="52",$D3581="61"),0,(AF3581/'Totals and Drop Down Lists'!AB$5)*Inputs!J$39)</f>
        <v>0</v>
      </c>
      <c r="BE3581">
        <f>IF(OR($D3581="51",$D3581="52",$D3581="61"),0,(AG3581/'Totals and Drop Down Lists'!AC$5)*Inputs!K$39)</f>
        <v>0</v>
      </c>
      <c r="BF3581">
        <f>IF(OR($D3581="51",$D3581="52",$D3581="61"),0,(AH3581/'Totals and Drop Down Lists'!AD$5)*Inputs!L$39)</f>
        <v>0</v>
      </c>
      <c r="BG3581" s="10">
        <f t="shared" si="496"/>
        <v>8338.5002863892387</v>
      </c>
    </row>
    <row r="3582" spans="1:59">
      <c r="A3582" s="1" t="s">
        <v>7679</v>
      </c>
      <c r="B3582" s="1" t="s">
        <v>5992</v>
      </c>
      <c r="C3582" s="1" t="s">
        <v>6388</v>
      </c>
      <c r="D3582" s="1" t="s">
        <v>25</v>
      </c>
      <c r="E3582" s="1" t="s">
        <v>6389</v>
      </c>
      <c r="F3582" s="2">
        <v>26578</v>
      </c>
      <c r="G3582" s="2">
        <v>459</v>
      </c>
      <c r="H3582" s="2">
        <v>125</v>
      </c>
      <c r="I3582" s="2">
        <v>6870</v>
      </c>
      <c r="J3582" s="2">
        <v>8619</v>
      </c>
      <c r="K3582" s="2">
        <v>2490</v>
      </c>
      <c r="L3582" s="2">
        <v>260</v>
      </c>
      <c r="M3582" s="2">
        <v>119</v>
      </c>
      <c r="N3582" s="2">
        <v>0</v>
      </c>
      <c r="O3582" s="2">
        <v>223</v>
      </c>
      <c r="P3582" s="2">
        <v>69</v>
      </c>
      <c r="Q3582" s="2">
        <v>45</v>
      </c>
      <c r="R3582" s="2">
        <v>1052</v>
      </c>
      <c r="S3582" s="2">
        <v>1414200</v>
      </c>
      <c r="T3582" s="2">
        <v>87025700</v>
      </c>
      <c r="U3582" s="2">
        <v>231</v>
      </c>
      <c r="V3582" s="2">
        <v>135</v>
      </c>
      <c r="W3582" s="2">
        <v>75</v>
      </c>
      <c r="X3582" s="2">
        <v>548</v>
      </c>
      <c r="Y3582" s="2">
        <v>0</v>
      </c>
      <c r="Z3582" s="2">
        <v>383</v>
      </c>
      <c r="AA3582" s="9">
        <f t="shared" si="497"/>
        <v>26578</v>
      </c>
      <c r="AB3582" s="9">
        <f t="shared" si="498"/>
        <v>6286</v>
      </c>
      <c r="AC3582" s="9">
        <f t="shared" si="499"/>
        <v>1768</v>
      </c>
      <c r="AD3582" s="9">
        <f t="shared" si="500"/>
        <v>1052</v>
      </c>
      <c r="AE3582" s="44">
        <f t="shared" si="501"/>
        <v>5.02386082152362E-5</v>
      </c>
      <c r="AF3582" s="9">
        <f t="shared" si="502"/>
        <v>338</v>
      </c>
      <c r="AG3582" s="9">
        <f t="shared" si="495"/>
        <v>383</v>
      </c>
      <c r="AH3582" s="44">
        <f t="shared" si="503"/>
        <v>4.1171086360701484E-5</v>
      </c>
      <c r="AI3582">
        <f>AA3582/'Totals and Drop Down Lists'!W$6*Inputs!E$37</f>
        <v>24109.977741229006</v>
      </c>
      <c r="AJ3582">
        <f>AB3582/'Totals and Drop Down Lists'!X$6*Inputs!F$37</f>
        <v>20683.373830809982</v>
      </c>
      <c r="AK3582">
        <f>AC3582/'Totals and Drop Down Lists'!Y$6*Inputs!G$37</f>
        <v>11655.253206206438</v>
      </c>
      <c r="AL3582">
        <f>AD3582/'Totals and Drop Down Lists'!Z$6*Inputs!H$37</f>
        <v>8434.4113360335723</v>
      </c>
      <c r="AM3582">
        <f>AE3582/'Totals and Drop Down Lists'!AA$6*Inputs!I$37</f>
        <v>6254.1716996250534</v>
      </c>
      <c r="AN3582">
        <f>AF3582/'Totals and Drop Down Lists'!AB$6*Inputs!J$37</f>
        <v>6745.3622814365226</v>
      </c>
      <c r="AO3582">
        <f>AG3582/'Totals and Drop Down Lists'!AC$6*Inputs!K$37</f>
        <v>7132.8296765920904</v>
      </c>
      <c r="AP3582">
        <f>AH3582/'Totals and Drop Down Lists'!AD$6*Inputs!L$37</f>
        <v>9688.7880087431186</v>
      </c>
      <c r="AQ3582">
        <f>IF(OR($D3582="51",$D3582="52",$D3582="61"),(AA3582/'Totals and Drop Down Lists'!W$4)*Inputs!E$38,0)</f>
        <v>0</v>
      </c>
      <c r="AR3582">
        <f>IF(OR($D3582="51",$D3582="52",$D3582="61"),(AB3582/'Totals and Drop Down Lists'!X$4)*Inputs!F$38,0)</f>
        <v>0</v>
      </c>
      <c r="AS3582">
        <f>IF(OR($D3582="51",$D3582="52",$D3582="61"),(AC3582/'Totals and Drop Down Lists'!Y$4)*Inputs!G$38,0)</f>
        <v>0</v>
      </c>
      <c r="AT3582">
        <f>IF(OR($D3582="51",$D3582="52",$D3582="61"),(AD3582/'Totals and Drop Down Lists'!Z$4)*Inputs!H$38,0)</f>
        <v>0</v>
      </c>
      <c r="AU3582">
        <f>IF(OR($D3582="51",$D3582="52",$D3582="61"),(AE3582/'Totals and Drop Down Lists'!AA$4)*Inputs!I$38,0)</f>
        <v>0</v>
      </c>
      <c r="AV3582">
        <f>IF(OR($D3582="51",$D3582="52",$D3582="61"),(AF3582/'Totals and Drop Down Lists'!AB$4)*Inputs!J$38,0)</f>
        <v>0</v>
      </c>
      <c r="AW3582">
        <f>IF(OR($D3582="51",$D3582="52",$D3582="61"),(AG3582/'Totals and Drop Down Lists'!AC$4)*Inputs!K$38,0)</f>
        <v>0</v>
      </c>
      <c r="AX3582">
        <f>IF(OR($D3582="51",$D3582="52",$D3582="61"),(AH3582/'Totals and Drop Down Lists'!AD$4)*Inputs!L$38,0)</f>
        <v>0</v>
      </c>
      <c r="AY3582">
        <f>IF(OR($D3582="51",$D3582="52",$D3582="61"),0,(AA3582/'Totals and Drop Down Lists'!W$5)*Inputs!E$39)</f>
        <v>0</v>
      </c>
      <c r="AZ3582">
        <f>IF(OR($D3582="51",$D3582="52",$D3582="61"),0,(AB3582/'Totals and Drop Down Lists'!X$5)*Inputs!F$39)</f>
        <v>0</v>
      </c>
      <c r="BA3582">
        <f>IF(OR($D3582="51",$D3582="52",$D3582="61"),0,(AC3582/'Totals and Drop Down Lists'!Y$5)*Inputs!G$39)</f>
        <v>0</v>
      </c>
      <c r="BB3582">
        <f>IF(OR($D3582="51",$D3582="52",$D3582="61"),0,(AD3582/'Totals and Drop Down Lists'!Z$5)*Inputs!H$39)</f>
        <v>0</v>
      </c>
      <c r="BC3582">
        <f>IF(OR($D3582="51",$D3582="52",$D3582="61"),0,(AE3582/'Totals and Drop Down Lists'!AA$5)*Inputs!I$39)</f>
        <v>0</v>
      </c>
      <c r="BD3582">
        <f>IF(OR($D3582="51",$D3582="52",$D3582="61"),0,(AF3582/'Totals and Drop Down Lists'!AB$5)*Inputs!J$39)</f>
        <v>0</v>
      </c>
      <c r="BE3582">
        <f>IF(OR($D3582="51",$D3582="52",$D3582="61"),0,(AG3582/'Totals and Drop Down Lists'!AC$5)*Inputs!K$39)</f>
        <v>0</v>
      </c>
      <c r="BF3582">
        <f>IF(OR($D3582="51",$D3582="52",$D3582="61"),0,(AH3582/'Totals and Drop Down Lists'!AD$5)*Inputs!L$39)</f>
        <v>0</v>
      </c>
      <c r="BG3582" s="10">
        <f t="shared" si="496"/>
        <v>94704.16778067578</v>
      </c>
    </row>
    <row r="3583" spans="1:59">
      <c r="A3583" s="1" t="s">
        <v>7679</v>
      </c>
      <c r="B3583" s="1" t="s">
        <v>5992</v>
      </c>
      <c r="C3583" s="1" t="s">
        <v>6390</v>
      </c>
      <c r="D3583" s="1" t="s">
        <v>25</v>
      </c>
      <c r="E3583" s="1" t="s">
        <v>6391</v>
      </c>
      <c r="F3583" s="2">
        <v>48730</v>
      </c>
      <c r="G3583" s="2">
        <v>186</v>
      </c>
      <c r="H3583" s="2">
        <v>0</v>
      </c>
      <c r="I3583" s="2">
        <v>10467</v>
      </c>
      <c r="J3583" s="2">
        <v>15082</v>
      </c>
      <c r="K3583" s="2">
        <v>5022</v>
      </c>
      <c r="L3583" s="2">
        <v>495</v>
      </c>
      <c r="M3583" s="2">
        <v>61</v>
      </c>
      <c r="N3583" s="2">
        <v>34</v>
      </c>
      <c r="O3583" s="2">
        <v>252</v>
      </c>
      <c r="P3583" s="2">
        <v>171</v>
      </c>
      <c r="Q3583" s="2">
        <v>25</v>
      </c>
      <c r="R3583" s="2">
        <v>1442</v>
      </c>
      <c r="S3583" s="2">
        <v>3298800</v>
      </c>
      <c r="T3583" s="2">
        <v>179428100</v>
      </c>
      <c r="U3583" s="2">
        <v>537</v>
      </c>
      <c r="V3583" s="2">
        <v>495</v>
      </c>
      <c r="W3583" s="2">
        <v>45</v>
      </c>
      <c r="X3583" s="2">
        <v>1084</v>
      </c>
      <c r="Y3583" s="2">
        <v>215</v>
      </c>
      <c r="Z3583" s="2">
        <v>484</v>
      </c>
      <c r="AA3583" s="9">
        <f t="shared" si="497"/>
        <v>48730</v>
      </c>
      <c r="AB3583" s="9">
        <f t="shared" si="498"/>
        <v>10281</v>
      </c>
      <c r="AC3583" s="9">
        <f t="shared" si="499"/>
        <v>2480</v>
      </c>
      <c r="AD3583" s="9">
        <f t="shared" si="500"/>
        <v>1442</v>
      </c>
      <c r="AE3583" s="44">
        <f t="shared" si="501"/>
        <v>1.1678586082154514E-4</v>
      </c>
      <c r="AF3583" s="9">
        <f t="shared" si="502"/>
        <v>544</v>
      </c>
      <c r="AG3583" s="9">
        <f t="shared" si="495"/>
        <v>699</v>
      </c>
      <c r="AH3583" s="44">
        <f t="shared" si="503"/>
        <v>8.6605611797232126E-5</v>
      </c>
      <c r="AI3583">
        <f>AA3583/'Totals and Drop Down Lists'!W$6*Inputs!E$37</f>
        <v>44204.952040412732</v>
      </c>
      <c r="AJ3583">
        <f>AB3583/'Totals and Drop Down Lists'!X$6*Inputs!F$37</f>
        <v>33828.470625923866</v>
      </c>
      <c r="AK3583">
        <f>AC3583/'Totals and Drop Down Lists'!Y$6*Inputs!G$37</f>
        <v>16348.99771006333</v>
      </c>
      <c r="AL3583">
        <f>AD3583/'Totals and Drop Down Lists'!Z$6*Inputs!H$37</f>
        <v>11561.236831331189</v>
      </c>
      <c r="AM3583">
        <f>AE3583/'Totals and Drop Down Lists'!AA$6*Inputs!I$37</f>
        <v>14538.595944720953</v>
      </c>
      <c r="AN3583">
        <f>AF3583/'Totals and Drop Down Lists'!AB$6*Inputs!J$37</f>
        <v>10856.44106834754</v>
      </c>
      <c r="AO3583">
        <f>AG3583/'Totals and Drop Down Lists'!AC$6*Inputs!K$37</f>
        <v>13017.879749185042</v>
      </c>
      <c r="AP3583">
        <f>AH3583/'Totals and Drop Down Lists'!AD$6*Inputs!L$37</f>
        <v>20380.890747440244</v>
      </c>
      <c r="AQ3583">
        <f>IF(OR($D3583="51",$D3583="52",$D3583="61"),(AA3583/'Totals and Drop Down Lists'!W$4)*Inputs!E$38,0)</f>
        <v>0</v>
      </c>
      <c r="AR3583">
        <f>IF(OR($D3583="51",$D3583="52",$D3583="61"),(AB3583/'Totals and Drop Down Lists'!X$4)*Inputs!F$38,0)</f>
        <v>0</v>
      </c>
      <c r="AS3583">
        <f>IF(OR($D3583="51",$D3583="52",$D3583="61"),(AC3583/'Totals and Drop Down Lists'!Y$4)*Inputs!G$38,0)</f>
        <v>0</v>
      </c>
      <c r="AT3583">
        <f>IF(OR($D3583="51",$D3583="52",$D3583="61"),(AD3583/'Totals and Drop Down Lists'!Z$4)*Inputs!H$38,0)</f>
        <v>0</v>
      </c>
      <c r="AU3583">
        <f>IF(OR($D3583="51",$D3583="52",$D3583="61"),(AE3583/'Totals and Drop Down Lists'!AA$4)*Inputs!I$38,0)</f>
        <v>0</v>
      </c>
      <c r="AV3583">
        <f>IF(OR($D3583="51",$D3583="52",$D3583="61"),(AF3583/'Totals and Drop Down Lists'!AB$4)*Inputs!J$38,0)</f>
        <v>0</v>
      </c>
      <c r="AW3583">
        <f>IF(OR($D3583="51",$D3583="52",$D3583="61"),(AG3583/'Totals and Drop Down Lists'!AC$4)*Inputs!K$38,0)</f>
        <v>0</v>
      </c>
      <c r="AX3583">
        <f>IF(OR($D3583="51",$D3583="52",$D3583="61"),(AH3583/'Totals and Drop Down Lists'!AD$4)*Inputs!L$38,0)</f>
        <v>0</v>
      </c>
      <c r="AY3583">
        <f>IF(OR($D3583="51",$D3583="52",$D3583="61"),0,(AA3583/'Totals and Drop Down Lists'!W$5)*Inputs!E$39)</f>
        <v>0</v>
      </c>
      <c r="AZ3583">
        <f>IF(OR($D3583="51",$D3583="52",$D3583="61"),0,(AB3583/'Totals and Drop Down Lists'!X$5)*Inputs!F$39)</f>
        <v>0</v>
      </c>
      <c r="BA3583">
        <f>IF(OR($D3583="51",$D3583="52",$D3583="61"),0,(AC3583/'Totals and Drop Down Lists'!Y$5)*Inputs!G$39)</f>
        <v>0</v>
      </c>
      <c r="BB3583">
        <f>IF(OR($D3583="51",$D3583="52",$D3583="61"),0,(AD3583/'Totals and Drop Down Lists'!Z$5)*Inputs!H$39)</f>
        <v>0</v>
      </c>
      <c r="BC3583">
        <f>IF(OR($D3583="51",$D3583="52",$D3583="61"),0,(AE3583/'Totals and Drop Down Lists'!AA$5)*Inputs!I$39)</f>
        <v>0</v>
      </c>
      <c r="BD3583">
        <f>IF(OR($D3583="51",$D3583="52",$D3583="61"),0,(AF3583/'Totals and Drop Down Lists'!AB$5)*Inputs!J$39)</f>
        <v>0</v>
      </c>
      <c r="BE3583">
        <f>IF(OR($D3583="51",$D3583="52",$D3583="61"),0,(AG3583/'Totals and Drop Down Lists'!AC$5)*Inputs!K$39)</f>
        <v>0</v>
      </c>
      <c r="BF3583">
        <f>IF(OR($D3583="51",$D3583="52",$D3583="61"),0,(AH3583/'Totals and Drop Down Lists'!AD$5)*Inputs!L$39)</f>
        <v>0</v>
      </c>
      <c r="BG3583" s="10">
        <f t="shared" si="496"/>
        <v>164737.46471742491</v>
      </c>
    </row>
    <row r="3584" spans="1:59">
      <c r="A3584" s="1" t="s">
        <v>7679</v>
      </c>
      <c r="B3584" s="1" t="s">
        <v>5992</v>
      </c>
      <c r="C3584" s="1" t="s">
        <v>6392</v>
      </c>
      <c r="D3584" s="1" t="s">
        <v>25</v>
      </c>
      <c r="E3584" s="1" t="s">
        <v>6393</v>
      </c>
      <c r="F3584" s="2">
        <v>52515</v>
      </c>
      <c r="G3584" s="2">
        <v>276</v>
      </c>
      <c r="H3584" s="2">
        <v>20</v>
      </c>
      <c r="I3584" s="2">
        <v>8477</v>
      </c>
      <c r="J3584" s="2">
        <v>19064</v>
      </c>
      <c r="K3584" s="2">
        <v>4219</v>
      </c>
      <c r="L3584" s="2">
        <v>411</v>
      </c>
      <c r="M3584" s="2">
        <v>20</v>
      </c>
      <c r="N3584" s="2">
        <v>28</v>
      </c>
      <c r="O3584" s="2">
        <v>32</v>
      </c>
      <c r="P3584" s="2">
        <v>93</v>
      </c>
      <c r="Q3584" s="2">
        <v>0</v>
      </c>
      <c r="R3584" s="2">
        <v>1170</v>
      </c>
      <c r="S3584" s="2">
        <v>2407700</v>
      </c>
      <c r="T3584" s="2">
        <v>154589100</v>
      </c>
      <c r="U3584" s="2">
        <v>343</v>
      </c>
      <c r="V3584" s="2">
        <v>270</v>
      </c>
      <c r="W3584" s="2">
        <v>89</v>
      </c>
      <c r="X3584" s="2">
        <v>840</v>
      </c>
      <c r="Y3584" s="2">
        <v>68</v>
      </c>
      <c r="Z3584" s="2">
        <v>558</v>
      </c>
      <c r="AA3584" s="9">
        <f t="shared" si="497"/>
        <v>52515</v>
      </c>
      <c r="AB3584" s="9">
        <f t="shared" si="498"/>
        <v>8181</v>
      </c>
      <c r="AC3584" s="9">
        <f t="shared" si="499"/>
        <v>1754</v>
      </c>
      <c r="AD3584" s="9">
        <f t="shared" si="500"/>
        <v>1170</v>
      </c>
      <c r="AE3584" s="44">
        <f t="shared" si="501"/>
        <v>6.5207989075172703E-5</v>
      </c>
      <c r="AF3584" s="9">
        <f t="shared" si="502"/>
        <v>481</v>
      </c>
      <c r="AG3584" s="9">
        <f t="shared" si="495"/>
        <v>626</v>
      </c>
      <c r="AH3584" s="44">
        <f t="shared" si="503"/>
        <v>5.1549079614759118E-5</v>
      </c>
      <c r="AI3584">
        <f>AA3584/'Totals and Drop Down Lists'!W$6*Inputs!E$37</f>
        <v>47638.478481474958</v>
      </c>
      <c r="AJ3584">
        <f>AB3584/'Totals and Drop Down Lists'!X$6*Inputs!F$37</f>
        <v>26918.657542134344</v>
      </c>
      <c r="AK3584">
        <f>AC3584/'Totals and Drop Down Lists'!Y$6*Inputs!G$37</f>
        <v>11562.960477198018</v>
      </c>
      <c r="AL3584">
        <f>AD3584/'Totals and Drop Down Lists'!Z$6*Inputs!H$37</f>
        <v>9380.4764858928502</v>
      </c>
      <c r="AM3584">
        <f>AE3584/'Totals and Drop Down Lists'!AA$6*Inputs!I$37</f>
        <v>8117.7001981460517</v>
      </c>
      <c r="AN3584">
        <f>AF3584/'Totals and Drop Down Lists'!AB$6*Inputs!J$37</f>
        <v>9599.1694005058216</v>
      </c>
      <c r="AO3584">
        <f>AG3584/'Totals and Drop Down Lists'!AC$6*Inputs!K$37</f>
        <v>11658.358688111353</v>
      </c>
      <c r="AP3584">
        <f>AH3584/'Totals and Drop Down Lists'!AD$6*Inputs!L$37</f>
        <v>12131.04021733938</v>
      </c>
      <c r="AQ3584">
        <f>IF(OR($D3584="51",$D3584="52",$D3584="61"),(AA3584/'Totals and Drop Down Lists'!W$4)*Inputs!E$38,0)</f>
        <v>0</v>
      </c>
      <c r="AR3584">
        <f>IF(OR($D3584="51",$D3584="52",$D3584="61"),(AB3584/'Totals and Drop Down Lists'!X$4)*Inputs!F$38,0)</f>
        <v>0</v>
      </c>
      <c r="AS3584">
        <f>IF(OR($D3584="51",$D3584="52",$D3584="61"),(AC3584/'Totals and Drop Down Lists'!Y$4)*Inputs!G$38,0)</f>
        <v>0</v>
      </c>
      <c r="AT3584">
        <f>IF(OR($D3584="51",$D3584="52",$D3584="61"),(AD3584/'Totals and Drop Down Lists'!Z$4)*Inputs!H$38,0)</f>
        <v>0</v>
      </c>
      <c r="AU3584">
        <f>IF(OR($D3584="51",$D3584="52",$D3584="61"),(AE3584/'Totals and Drop Down Lists'!AA$4)*Inputs!I$38,0)</f>
        <v>0</v>
      </c>
      <c r="AV3584">
        <f>IF(OR($D3584="51",$D3584="52",$D3584="61"),(AF3584/'Totals and Drop Down Lists'!AB$4)*Inputs!J$38,0)</f>
        <v>0</v>
      </c>
      <c r="AW3584">
        <f>IF(OR($D3584="51",$D3584="52",$D3584="61"),(AG3584/'Totals and Drop Down Lists'!AC$4)*Inputs!K$38,0)</f>
        <v>0</v>
      </c>
      <c r="AX3584">
        <f>IF(OR($D3584="51",$D3584="52",$D3584="61"),(AH3584/'Totals and Drop Down Lists'!AD$4)*Inputs!L$38,0)</f>
        <v>0</v>
      </c>
      <c r="AY3584">
        <f>IF(OR($D3584="51",$D3584="52",$D3584="61"),0,(AA3584/'Totals and Drop Down Lists'!W$5)*Inputs!E$39)</f>
        <v>0</v>
      </c>
      <c r="AZ3584">
        <f>IF(OR($D3584="51",$D3584="52",$D3584="61"),0,(AB3584/'Totals and Drop Down Lists'!X$5)*Inputs!F$39)</f>
        <v>0</v>
      </c>
      <c r="BA3584">
        <f>IF(OR($D3584="51",$D3584="52",$D3584="61"),0,(AC3584/'Totals and Drop Down Lists'!Y$5)*Inputs!G$39)</f>
        <v>0</v>
      </c>
      <c r="BB3584">
        <f>IF(OR($D3584="51",$D3584="52",$D3584="61"),0,(AD3584/'Totals and Drop Down Lists'!Z$5)*Inputs!H$39)</f>
        <v>0</v>
      </c>
      <c r="BC3584">
        <f>IF(OR($D3584="51",$D3584="52",$D3584="61"),0,(AE3584/'Totals and Drop Down Lists'!AA$5)*Inputs!I$39)</f>
        <v>0</v>
      </c>
      <c r="BD3584">
        <f>IF(OR($D3584="51",$D3584="52",$D3584="61"),0,(AF3584/'Totals and Drop Down Lists'!AB$5)*Inputs!J$39)</f>
        <v>0</v>
      </c>
      <c r="BE3584">
        <f>IF(OR($D3584="51",$D3584="52",$D3584="61"),0,(AG3584/'Totals and Drop Down Lists'!AC$5)*Inputs!K$39)</f>
        <v>0</v>
      </c>
      <c r="BF3584">
        <f>IF(OR($D3584="51",$D3584="52",$D3584="61"),0,(AH3584/'Totals and Drop Down Lists'!AD$5)*Inputs!L$39)</f>
        <v>0</v>
      </c>
      <c r="BG3584" s="10">
        <f t="shared" si="496"/>
        <v>137006.84149080279</v>
      </c>
    </row>
    <row r="3585" spans="1:59">
      <c r="A3585" s="1" t="s">
        <v>7679</v>
      </c>
      <c r="B3585" s="1" t="s">
        <v>5992</v>
      </c>
      <c r="C3585" s="1" t="s">
        <v>6394</v>
      </c>
      <c r="D3585" s="1" t="s">
        <v>58</v>
      </c>
      <c r="E3585" s="1" t="s">
        <v>6395</v>
      </c>
      <c r="F3585" s="2">
        <v>24497</v>
      </c>
      <c r="G3585" s="2">
        <v>49</v>
      </c>
      <c r="H3585" s="2">
        <v>35</v>
      </c>
      <c r="I3585" s="2">
        <v>3044</v>
      </c>
      <c r="J3585" s="2">
        <v>8482</v>
      </c>
      <c r="K3585" s="2">
        <v>1302</v>
      </c>
      <c r="L3585" s="2">
        <v>102</v>
      </c>
      <c r="M3585" s="2">
        <v>64</v>
      </c>
      <c r="N3585" s="2">
        <v>0</v>
      </c>
      <c r="O3585" s="2">
        <v>84</v>
      </c>
      <c r="P3585" s="2">
        <v>59</v>
      </c>
      <c r="Q3585" s="2">
        <v>0</v>
      </c>
      <c r="R3585" s="2">
        <v>426</v>
      </c>
      <c r="S3585" s="2">
        <v>721600</v>
      </c>
      <c r="T3585" s="2">
        <v>57651600</v>
      </c>
      <c r="U3585" s="2">
        <v>87</v>
      </c>
      <c r="V3585" s="2">
        <v>74</v>
      </c>
      <c r="W3585" s="2">
        <v>25</v>
      </c>
      <c r="X3585" s="2">
        <v>290</v>
      </c>
      <c r="Y3585" s="2">
        <v>15</v>
      </c>
      <c r="Z3585" s="2">
        <v>245</v>
      </c>
      <c r="AA3585" s="9">
        <f t="shared" si="497"/>
        <v>24497</v>
      </c>
      <c r="AB3585" s="9">
        <f t="shared" si="498"/>
        <v>2960</v>
      </c>
      <c r="AC3585" s="9">
        <f t="shared" si="499"/>
        <v>735</v>
      </c>
      <c r="AD3585" s="9">
        <f t="shared" si="500"/>
        <v>426</v>
      </c>
      <c r="AE3585" s="44">
        <f t="shared" si="501"/>
        <v>1.3957880836755677E-5</v>
      </c>
      <c r="AF3585" s="9">
        <f t="shared" si="502"/>
        <v>191</v>
      </c>
      <c r="AG3585" s="9">
        <f t="shared" si="495"/>
        <v>260</v>
      </c>
      <c r="AH3585" s="44">
        <f t="shared" si="503"/>
        <v>1.4850365762003792E-5</v>
      </c>
      <c r="AI3585">
        <f>AA3585/'Totals and Drop Down Lists'!W$6*Inputs!E$37</f>
        <v>22222.218553950148</v>
      </c>
      <c r="AJ3585">
        <f>AB3585/'Totals and Drop Down Lists'!X$6*Inputs!F$37</f>
        <v>9739.5460609604761</v>
      </c>
      <c r="AK3585">
        <f>AC3585/'Totals and Drop Down Lists'!Y$6*Inputs!G$37</f>
        <v>4845.3682729421571</v>
      </c>
      <c r="AL3585">
        <f>AD3585/'Totals and Drop Down Lists'!Z$6*Inputs!H$37</f>
        <v>3415.4555410173966</v>
      </c>
      <c r="AM3585">
        <f>AE3585/'Totals and Drop Down Lists'!AA$6*Inputs!I$37</f>
        <v>1737.6075177477085</v>
      </c>
      <c r="AN3585">
        <f>AF3585/'Totals and Drop Down Lists'!AB$6*Inputs!J$37</f>
        <v>3811.7283898058454</v>
      </c>
      <c r="AO3585">
        <f>AG3585/'Totals and Drop Down Lists'!AC$6*Inputs!K$37</f>
        <v>4842.1298065638211</v>
      </c>
      <c r="AP3585">
        <f>AH3585/'Totals and Drop Down Lists'!AD$6*Inputs!L$37</f>
        <v>3494.7352241278145</v>
      </c>
      <c r="AQ3585">
        <f>IF(OR($D3585="51",$D3585="52",$D3585="61"),(AA3585/'Totals and Drop Down Lists'!W$4)*Inputs!E$38,0)</f>
        <v>0</v>
      </c>
      <c r="AR3585">
        <f>IF(OR($D3585="51",$D3585="52",$D3585="61"),(AB3585/'Totals and Drop Down Lists'!X$4)*Inputs!F$38,0)</f>
        <v>0</v>
      </c>
      <c r="AS3585">
        <f>IF(OR($D3585="51",$D3585="52",$D3585="61"),(AC3585/'Totals and Drop Down Lists'!Y$4)*Inputs!G$38,0)</f>
        <v>0</v>
      </c>
      <c r="AT3585">
        <f>IF(OR($D3585="51",$D3585="52",$D3585="61"),(AD3585/'Totals and Drop Down Lists'!Z$4)*Inputs!H$38,0)</f>
        <v>0</v>
      </c>
      <c r="AU3585">
        <f>IF(OR($D3585="51",$D3585="52",$D3585="61"),(AE3585/'Totals and Drop Down Lists'!AA$4)*Inputs!I$38,0)</f>
        <v>0</v>
      </c>
      <c r="AV3585">
        <f>IF(OR($D3585="51",$D3585="52",$D3585="61"),(AF3585/'Totals and Drop Down Lists'!AB$4)*Inputs!J$38,0)</f>
        <v>0</v>
      </c>
      <c r="AW3585">
        <f>IF(OR($D3585="51",$D3585="52",$D3585="61"),(AG3585/'Totals and Drop Down Lists'!AC$4)*Inputs!K$38,0)</f>
        <v>0</v>
      </c>
      <c r="AX3585">
        <f>IF(OR($D3585="51",$D3585="52",$D3585="61"),(AH3585/'Totals and Drop Down Lists'!AD$4)*Inputs!L$38,0)</f>
        <v>0</v>
      </c>
      <c r="AY3585">
        <f>IF(OR($D3585="51",$D3585="52",$D3585="61"),0,(AA3585/'Totals and Drop Down Lists'!W$5)*Inputs!E$39)</f>
        <v>0</v>
      </c>
      <c r="AZ3585">
        <f>IF(OR($D3585="51",$D3585="52",$D3585="61"),0,(AB3585/'Totals and Drop Down Lists'!X$5)*Inputs!F$39)</f>
        <v>0</v>
      </c>
      <c r="BA3585">
        <f>IF(OR($D3585="51",$D3585="52",$D3585="61"),0,(AC3585/'Totals and Drop Down Lists'!Y$5)*Inputs!G$39)</f>
        <v>0</v>
      </c>
      <c r="BB3585">
        <f>IF(OR($D3585="51",$D3585="52",$D3585="61"),0,(AD3585/'Totals and Drop Down Lists'!Z$5)*Inputs!H$39)</f>
        <v>0</v>
      </c>
      <c r="BC3585">
        <f>IF(OR($D3585="51",$D3585="52",$D3585="61"),0,(AE3585/'Totals and Drop Down Lists'!AA$5)*Inputs!I$39)</f>
        <v>0</v>
      </c>
      <c r="BD3585">
        <f>IF(OR($D3585="51",$D3585="52",$D3585="61"),0,(AF3585/'Totals and Drop Down Lists'!AB$5)*Inputs!J$39)</f>
        <v>0</v>
      </c>
      <c r="BE3585">
        <f>IF(OR($D3585="51",$D3585="52",$D3585="61"),0,(AG3585/'Totals and Drop Down Lists'!AC$5)*Inputs!K$39)</f>
        <v>0</v>
      </c>
      <c r="BF3585">
        <f>IF(OR($D3585="51",$D3585="52",$D3585="61"),0,(AH3585/'Totals and Drop Down Lists'!AD$5)*Inputs!L$39)</f>
        <v>0</v>
      </c>
      <c r="BG3585" s="10">
        <f t="shared" si="496"/>
        <v>54108.789367115365</v>
      </c>
    </row>
    <row r="3586" spans="1:59">
      <c r="A3586" s="1" t="s">
        <v>7679</v>
      </c>
      <c r="B3586" s="1" t="s">
        <v>5992</v>
      </c>
      <c r="C3586" s="1" t="s">
        <v>104</v>
      </c>
      <c r="D3586" s="1" t="s">
        <v>25</v>
      </c>
      <c r="E3586" s="1" t="s">
        <v>6396</v>
      </c>
      <c r="F3586" s="2">
        <v>68110</v>
      </c>
      <c r="G3586" s="2">
        <v>3749</v>
      </c>
      <c r="H3586" s="2">
        <v>208</v>
      </c>
      <c r="I3586" s="2">
        <v>12117</v>
      </c>
      <c r="J3586" s="2">
        <v>20558</v>
      </c>
      <c r="K3586" s="2">
        <v>8835</v>
      </c>
      <c r="L3586" s="2">
        <v>153</v>
      </c>
      <c r="M3586" s="2">
        <v>76</v>
      </c>
      <c r="N3586" s="2">
        <v>0</v>
      </c>
      <c r="O3586" s="2">
        <v>76</v>
      </c>
      <c r="P3586" s="2">
        <v>84</v>
      </c>
      <c r="Q3586" s="2">
        <v>0</v>
      </c>
      <c r="R3586" s="2">
        <v>526</v>
      </c>
      <c r="S3586" s="2">
        <v>6787300</v>
      </c>
      <c r="T3586" s="2">
        <v>264656500</v>
      </c>
      <c r="U3586" s="2">
        <v>768</v>
      </c>
      <c r="V3586" s="2">
        <v>539</v>
      </c>
      <c r="W3586" s="2">
        <v>60</v>
      </c>
      <c r="X3586" s="2">
        <v>2754</v>
      </c>
      <c r="Y3586" s="2">
        <v>270</v>
      </c>
      <c r="Z3586" s="2">
        <v>1840</v>
      </c>
      <c r="AA3586" s="9">
        <f t="shared" si="497"/>
        <v>68110</v>
      </c>
      <c r="AB3586" s="9">
        <f t="shared" si="498"/>
        <v>8160</v>
      </c>
      <c r="AC3586" s="9">
        <f t="shared" si="499"/>
        <v>915</v>
      </c>
      <c r="AD3586" s="9">
        <f t="shared" si="500"/>
        <v>526</v>
      </c>
      <c r="AE3586" s="44">
        <f t="shared" si="501"/>
        <v>2.6517222451453651E-4</v>
      </c>
      <c r="AF3586" s="9">
        <f t="shared" si="502"/>
        <v>2155</v>
      </c>
      <c r="AG3586" s="9">
        <f t="shared" ref="AG3586:AG3649" si="504">Y3586+Z3586</f>
        <v>2110</v>
      </c>
      <c r="AH3586" s="44">
        <f t="shared" si="503"/>
        <v>3.3741099745320159E-4</v>
      </c>
      <c r="AI3586">
        <f>AA3586/'Totals and Drop Down Lists'!W$6*Inputs!E$37</f>
        <v>61785.333130977036</v>
      </c>
      <c r="AJ3586">
        <f>AB3586/'Totals and Drop Down Lists'!X$6*Inputs!F$37</f>
        <v>26849.55941129645</v>
      </c>
      <c r="AK3586">
        <f>AC3586/'Totals and Drop Down Lists'!Y$6*Inputs!G$37</f>
        <v>6031.9890744790109</v>
      </c>
      <c r="AL3586">
        <f>AD3586/'Totals and Drop Down Lists'!Z$6*Inputs!H$37</f>
        <v>4217.2056680167861</v>
      </c>
      <c r="AM3586">
        <f>AE3586/'Totals and Drop Down Lists'!AA$6*Inputs!I$37</f>
        <v>33011.117962907083</v>
      </c>
      <c r="AN3586">
        <f>AF3586/'Totals and Drop Down Lists'!AB$6*Inputs!J$37</f>
        <v>43006.673717442922</v>
      </c>
      <c r="AO3586">
        <f>AG3586/'Totals and Drop Down Lists'!AC$6*Inputs!K$37</f>
        <v>39295.745737883313</v>
      </c>
      <c r="AP3586">
        <f>AH3586/'Totals and Drop Down Lists'!AD$6*Inputs!L$37</f>
        <v>79402.89934304601</v>
      </c>
      <c r="AQ3586">
        <f>IF(OR($D3586="51",$D3586="52",$D3586="61"),(AA3586/'Totals and Drop Down Lists'!W$4)*Inputs!E$38,0)</f>
        <v>0</v>
      </c>
      <c r="AR3586">
        <f>IF(OR($D3586="51",$D3586="52",$D3586="61"),(AB3586/'Totals and Drop Down Lists'!X$4)*Inputs!F$38,0)</f>
        <v>0</v>
      </c>
      <c r="AS3586">
        <f>IF(OR($D3586="51",$D3586="52",$D3586="61"),(AC3586/'Totals and Drop Down Lists'!Y$4)*Inputs!G$38,0)</f>
        <v>0</v>
      </c>
      <c r="AT3586">
        <f>IF(OR($D3586="51",$D3586="52",$D3586="61"),(AD3586/'Totals and Drop Down Lists'!Z$4)*Inputs!H$38,0)</f>
        <v>0</v>
      </c>
      <c r="AU3586">
        <f>IF(OR($D3586="51",$D3586="52",$D3586="61"),(AE3586/'Totals and Drop Down Lists'!AA$4)*Inputs!I$38,0)</f>
        <v>0</v>
      </c>
      <c r="AV3586">
        <f>IF(OR($D3586="51",$D3586="52",$D3586="61"),(AF3586/'Totals and Drop Down Lists'!AB$4)*Inputs!J$38,0)</f>
        <v>0</v>
      </c>
      <c r="AW3586">
        <f>IF(OR($D3586="51",$D3586="52",$D3586="61"),(AG3586/'Totals and Drop Down Lists'!AC$4)*Inputs!K$38,0)</f>
        <v>0</v>
      </c>
      <c r="AX3586">
        <f>IF(OR($D3586="51",$D3586="52",$D3586="61"),(AH3586/'Totals and Drop Down Lists'!AD$4)*Inputs!L$38,0)</f>
        <v>0</v>
      </c>
      <c r="AY3586">
        <f>IF(OR($D3586="51",$D3586="52",$D3586="61"),0,(AA3586/'Totals and Drop Down Lists'!W$5)*Inputs!E$39)</f>
        <v>0</v>
      </c>
      <c r="AZ3586">
        <f>IF(OR($D3586="51",$D3586="52",$D3586="61"),0,(AB3586/'Totals and Drop Down Lists'!X$5)*Inputs!F$39)</f>
        <v>0</v>
      </c>
      <c r="BA3586">
        <f>IF(OR($D3586="51",$D3586="52",$D3586="61"),0,(AC3586/'Totals and Drop Down Lists'!Y$5)*Inputs!G$39)</f>
        <v>0</v>
      </c>
      <c r="BB3586">
        <f>IF(OR($D3586="51",$D3586="52",$D3586="61"),0,(AD3586/'Totals and Drop Down Lists'!Z$5)*Inputs!H$39)</f>
        <v>0</v>
      </c>
      <c r="BC3586">
        <f>IF(OR($D3586="51",$D3586="52",$D3586="61"),0,(AE3586/'Totals and Drop Down Lists'!AA$5)*Inputs!I$39)</f>
        <v>0</v>
      </c>
      <c r="BD3586">
        <f>IF(OR($D3586="51",$D3586="52",$D3586="61"),0,(AF3586/'Totals and Drop Down Lists'!AB$5)*Inputs!J$39)</f>
        <v>0</v>
      </c>
      <c r="BE3586">
        <f>IF(OR($D3586="51",$D3586="52",$D3586="61"),0,(AG3586/'Totals and Drop Down Lists'!AC$5)*Inputs!K$39)</f>
        <v>0</v>
      </c>
      <c r="BF3586">
        <f>IF(OR($D3586="51",$D3586="52",$D3586="61"),0,(AH3586/'Totals and Drop Down Lists'!AD$5)*Inputs!L$39)</f>
        <v>0</v>
      </c>
      <c r="BG3586" s="10">
        <f t="shared" ref="BG3586:BG3649" si="505">SUM(AI3586:BF3586)</f>
        <v>293600.52404604864</v>
      </c>
    </row>
    <row r="3587" spans="1:59">
      <c r="A3587" s="1" t="s">
        <v>7679</v>
      </c>
      <c r="B3587" s="1" t="s">
        <v>5992</v>
      </c>
      <c r="C3587" s="1" t="s">
        <v>6397</v>
      </c>
      <c r="D3587" s="1" t="s">
        <v>25</v>
      </c>
      <c r="E3587" s="1" t="s">
        <v>6398</v>
      </c>
      <c r="F3587" s="2">
        <v>43836</v>
      </c>
      <c r="G3587" s="2">
        <v>1545</v>
      </c>
      <c r="H3587" s="2">
        <v>6</v>
      </c>
      <c r="I3587" s="2">
        <v>8289</v>
      </c>
      <c r="J3587" s="2">
        <v>13601</v>
      </c>
      <c r="K3587" s="2">
        <v>4370</v>
      </c>
      <c r="L3587" s="2">
        <v>280</v>
      </c>
      <c r="M3587" s="2">
        <v>61</v>
      </c>
      <c r="N3587" s="2">
        <v>16</v>
      </c>
      <c r="O3587" s="2">
        <v>261</v>
      </c>
      <c r="P3587" s="2">
        <v>55</v>
      </c>
      <c r="Q3587" s="2">
        <v>6</v>
      </c>
      <c r="R3587" s="2">
        <v>423</v>
      </c>
      <c r="S3587" s="2">
        <v>3489000</v>
      </c>
      <c r="T3587" s="2">
        <v>178457800</v>
      </c>
      <c r="U3587" s="2">
        <v>406</v>
      </c>
      <c r="V3587" s="2">
        <v>233</v>
      </c>
      <c r="W3587" s="2">
        <v>30</v>
      </c>
      <c r="X3587" s="2">
        <v>1079</v>
      </c>
      <c r="Y3587" s="2">
        <v>85</v>
      </c>
      <c r="Z3587" s="2">
        <v>735</v>
      </c>
      <c r="AA3587" s="9">
        <f t="shared" ref="AA3587:AA3650" si="506">F3587</f>
        <v>43836</v>
      </c>
      <c r="AB3587" s="9">
        <f t="shared" ref="AB3587:AB3650" si="507">I3587-G3587-H3587</f>
        <v>6738</v>
      </c>
      <c r="AC3587" s="9">
        <f t="shared" ref="AC3587:AC3650" si="508">L3587+M3587+N3587+O3587+P3587+Q3587+R3587</f>
        <v>1102</v>
      </c>
      <c r="AD3587" s="9">
        <f t="shared" ref="AD3587:AD3650" si="509">R3587</f>
        <v>423</v>
      </c>
      <c r="AE3587" s="44">
        <f t="shared" ref="AE3587:AE3650" si="510">IF(ISERROR(((K3587^2)*SUM(J:J))/((SUM(K:K)^2)*J3587)), 0, ((K3587^2)*SUM(J:J))/((SUM(K:K)^2)*J3587))</f>
        <v>9.8059081114182094E-5</v>
      </c>
      <c r="AF3587" s="9">
        <f t="shared" ref="AF3587:AF3650" si="511">-IF((W3587+V3587-X3587)&gt;0, 0, (W3587+V3587-X3587))</f>
        <v>816</v>
      </c>
      <c r="AG3587" s="9">
        <f t="shared" si="504"/>
        <v>820</v>
      </c>
      <c r="AH3587" s="44">
        <f t="shared" ref="AH3587:AH3650" si="512">(K3587*SUM(J:J)*AG3587)/(J3587*SUM(K:K)*SUM(AG:AG))</f>
        <v>9.8033731806035896E-5</v>
      </c>
      <c r="AI3587">
        <f>AA3587/'Totals and Drop Down Lists'!W$6*Inputs!E$37</f>
        <v>39765.406887821315</v>
      </c>
      <c r="AJ3587">
        <f>AB3587/'Totals and Drop Down Lists'!X$6*Inputs!F$37</f>
        <v>22170.628837416109</v>
      </c>
      <c r="AK3587">
        <f>AC3587/'Totals and Drop Down Lists'!Y$6*Inputs!G$37</f>
        <v>7264.756240520077</v>
      </c>
      <c r="AL3587">
        <f>AD3587/'Totals and Drop Down Lists'!Z$6*Inputs!H$37</f>
        <v>3391.4030372074149</v>
      </c>
      <c r="AM3587">
        <f>AE3587/'Totals and Drop Down Lists'!AA$6*Inputs!I$37</f>
        <v>12207.311304646417</v>
      </c>
      <c r="AN3587">
        <f>AF3587/'Totals and Drop Down Lists'!AB$6*Inputs!J$37</f>
        <v>16284.66160252131</v>
      </c>
      <c r="AO3587">
        <f>AG3587/'Totals and Drop Down Lists'!AC$6*Inputs!K$37</f>
        <v>15271.332466855127</v>
      </c>
      <c r="AP3587">
        <f>AH3587/'Totals and Drop Down Lists'!AD$6*Inputs!L$37</f>
        <v>23070.269189721621</v>
      </c>
      <c r="AQ3587">
        <f>IF(OR($D3587="51",$D3587="52",$D3587="61"),(AA3587/'Totals and Drop Down Lists'!W$4)*Inputs!E$38,0)</f>
        <v>0</v>
      </c>
      <c r="AR3587">
        <f>IF(OR($D3587="51",$D3587="52",$D3587="61"),(AB3587/'Totals and Drop Down Lists'!X$4)*Inputs!F$38,0)</f>
        <v>0</v>
      </c>
      <c r="AS3587">
        <f>IF(OR($D3587="51",$D3587="52",$D3587="61"),(AC3587/'Totals and Drop Down Lists'!Y$4)*Inputs!G$38,0)</f>
        <v>0</v>
      </c>
      <c r="AT3587">
        <f>IF(OR($D3587="51",$D3587="52",$D3587="61"),(AD3587/'Totals and Drop Down Lists'!Z$4)*Inputs!H$38,0)</f>
        <v>0</v>
      </c>
      <c r="AU3587">
        <f>IF(OR($D3587="51",$D3587="52",$D3587="61"),(AE3587/'Totals and Drop Down Lists'!AA$4)*Inputs!I$38,0)</f>
        <v>0</v>
      </c>
      <c r="AV3587">
        <f>IF(OR($D3587="51",$D3587="52",$D3587="61"),(AF3587/'Totals and Drop Down Lists'!AB$4)*Inputs!J$38,0)</f>
        <v>0</v>
      </c>
      <c r="AW3587">
        <f>IF(OR($D3587="51",$D3587="52",$D3587="61"),(AG3587/'Totals and Drop Down Lists'!AC$4)*Inputs!K$38,0)</f>
        <v>0</v>
      </c>
      <c r="AX3587">
        <f>IF(OR($D3587="51",$D3587="52",$D3587="61"),(AH3587/'Totals and Drop Down Lists'!AD$4)*Inputs!L$38,0)</f>
        <v>0</v>
      </c>
      <c r="AY3587">
        <f>IF(OR($D3587="51",$D3587="52",$D3587="61"),0,(AA3587/'Totals and Drop Down Lists'!W$5)*Inputs!E$39)</f>
        <v>0</v>
      </c>
      <c r="AZ3587">
        <f>IF(OR($D3587="51",$D3587="52",$D3587="61"),0,(AB3587/'Totals and Drop Down Lists'!X$5)*Inputs!F$39)</f>
        <v>0</v>
      </c>
      <c r="BA3587">
        <f>IF(OR($D3587="51",$D3587="52",$D3587="61"),0,(AC3587/'Totals and Drop Down Lists'!Y$5)*Inputs!G$39)</f>
        <v>0</v>
      </c>
      <c r="BB3587">
        <f>IF(OR($D3587="51",$D3587="52",$D3587="61"),0,(AD3587/'Totals and Drop Down Lists'!Z$5)*Inputs!H$39)</f>
        <v>0</v>
      </c>
      <c r="BC3587">
        <f>IF(OR($D3587="51",$D3587="52",$D3587="61"),0,(AE3587/'Totals and Drop Down Lists'!AA$5)*Inputs!I$39)</f>
        <v>0</v>
      </c>
      <c r="BD3587">
        <f>IF(OR($D3587="51",$D3587="52",$D3587="61"),0,(AF3587/'Totals and Drop Down Lists'!AB$5)*Inputs!J$39)</f>
        <v>0</v>
      </c>
      <c r="BE3587">
        <f>IF(OR($D3587="51",$D3587="52",$D3587="61"),0,(AG3587/'Totals and Drop Down Lists'!AC$5)*Inputs!K$39)</f>
        <v>0</v>
      </c>
      <c r="BF3587">
        <f>IF(OR($D3587="51",$D3587="52",$D3587="61"),0,(AH3587/'Totals and Drop Down Lists'!AD$5)*Inputs!L$39)</f>
        <v>0</v>
      </c>
      <c r="BG3587" s="10">
        <f t="shared" si="505"/>
        <v>139425.76956670938</v>
      </c>
    </row>
    <row r="3588" spans="1:59">
      <c r="A3588" s="1" t="s">
        <v>7679</v>
      </c>
      <c r="B3588" s="1" t="s">
        <v>5992</v>
      </c>
      <c r="C3588" s="1" t="s">
        <v>4402</v>
      </c>
      <c r="D3588" s="1" t="s">
        <v>25</v>
      </c>
      <c r="E3588" s="1" t="s">
        <v>6399</v>
      </c>
      <c r="F3588" s="2">
        <v>10836</v>
      </c>
      <c r="G3588" s="2">
        <v>75</v>
      </c>
      <c r="H3588" s="2">
        <v>0</v>
      </c>
      <c r="I3588" s="2">
        <v>2158</v>
      </c>
      <c r="J3588" s="2">
        <v>3938</v>
      </c>
      <c r="K3588" s="2">
        <v>1095</v>
      </c>
      <c r="L3588" s="2">
        <v>33</v>
      </c>
      <c r="M3588" s="2">
        <v>19</v>
      </c>
      <c r="N3588" s="2">
        <v>23</v>
      </c>
      <c r="O3588" s="2">
        <v>53</v>
      </c>
      <c r="P3588" s="2">
        <v>0</v>
      </c>
      <c r="Q3588" s="2">
        <v>0</v>
      </c>
      <c r="R3588" s="2">
        <v>231</v>
      </c>
      <c r="S3588" s="2">
        <v>525800</v>
      </c>
      <c r="T3588" s="2">
        <v>42464500</v>
      </c>
      <c r="U3588" s="2">
        <v>58</v>
      </c>
      <c r="V3588" s="2">
        <v>170</v>
      </c>
      <c r="W3588" s="2">
        <v>0</v>
      </c>
      <c r="X3588" s="2">
        <v>200</v>
      </c>
      <c r="Y3588" s="2">
        <v>93</v>
      </c>
      <c r="Z3588" s="2">
        <v>12</v>
      </c>
      <c r="AA3588" s="9">
        <f t="shared" si="506"/>
        <v>10836</v>
      </c>
      <c r="AB3588" s="9">
        <f t="shared" si="507"/>
        <v>2083</v>
      </c>
      <c r="AC3588" s="9">
        <f t="shared" si="508"/>
        <v>359</v>
      </c>
      <c r="AD3588" s="9">
        <f t="shared" si="509"/>
        <v>231</v>
      </c>
      <c r="AE3588" s="44">
        <f t="shared" si="510"/>
        <v>2.1264163969784553E-5</v>
      </c>
      <c r="AF3588" s="9">
        <f t="shared" si="511"/>
        <v>30</v>
      </c>
      <c r="AG3588" s="9">
        <f t="shared" si="504"/>
        <v>105</v>
      </c>
      <c r="AH3588" s="44">
        <f t="shared" si="512"/>
        <v>1.0863725731206625E-5</v>
      </c>
      <c r="AI3588">
        <f>AA3588/'Totals and Drop Down Lists'!W$6*Inputs!E$37</f>
        <v>9829.7734518758953</v>
      </c>
      <c r="AJ3588">
        <f>AB3588/'Totals and Drop Down Lists'!X$6*Inputs!F$37</f>
        <v>6853.8765016826592</v>
      </c>
      <c r="AK3588">
        <f>AC3588/'Totals and Drop Down Lists'!Y$6*Inputs!G$37</f>
        <v>2366.6492652873935</v>
      </c>
      <c r="AL3588">
        <f>AD3588/'Totals and Drop Down Lists'!Z$6*Inputs!H$37</f>
        <v>1852.0427933685885</v>
      </c>
      <c r="AM3588">
        <f>AE3588/'Totals and Drop Down Lists'!AA$6*Inputs!I$37</f>
        <v>2647.1619585130265</v>
      </c>
      <c r="AN3588">
        <f>AF3588/'Totals and Drop Down Lists'!AB$6*Inputs!J$37</f>
        <v>598.70079421034234</v>
      </c>
      <c r="AO3588">
        <f>AG3588/'Totals and Drop Down Lists'!AC$6*Inputs!K$37</f>
        <v>1955.47549880462</v>
      </c>
      <c r="AP3588">
        <f>AH3588/'Totals and Drop Down Lists'!AD$6*Inputs!L$37</f>
        <v>2556.5595882662406</v>
      </c>
      <c r="AQ3588">
        <f>IF(OR($D3588="51",$D3588="52",$D3588="61"),(AA3588/'Totals and Drop Down Lists'!W$4)*Inputs!E$38,0)</f>
        <v>0</v>
      </c>
      <c r="AR3588">
        <f>IF(OR($D3588="51",$D3588="52",$D3588="61"),(AB3588/'Totals and Drop Down Lists'!X$4)*Inputs!F$38,0)</f>
        <v>0</v>
      </c>
      <c r="AS3588">
        <f>IF(OR($D3588="51",$D3588="52",$D3588="61"),(AC3588/'Totals and Drop Down Lists'!Y$4)*Inputs!G$38,0)</f>
        <v>0</v>
      </c>
      <c r="AT3588">
        <f>IF(OR($D3588="51",$D3588="52",$D3588="61"),(AD3588/'Totals and Drop Down Lists'!Z$4)*Inputs!H$38,0)</f>
        <v>0</v>
      </c>
      <c r="AU3588">
        <f>IF(OR($D3588="51",$D3588="52",$D3588="61"),(AE3588/'Totals and Drop Down Lists'!AA$4)*Inputs!I$38,0)</f>
        <v>0</v>
      </c>
      <c r="AV3588">
        <f>IF(OR($D3588="51",$D3588="52",$D3588="61"),(AF3588/'Totals and Drop Down Lists'!AB$4)*Inputs!J$38,0)</f>
        <v>0</v>
      </c>
      <c r="AW3588">
        <f>IF(OR($D3588="51",$D3588="52",$D3588="61"),(AG3588/'Totals and Drop Down Lists'!AC$4)*Inputs!K$38,0)</f>
        <v>0</v>
      </c>
      <c r="AX3588">
        <f>IF(OR($D3588="51",$D3588="52",$D3588="61"),(AH3588/'Totals and Drop Down Lists'!AD$4)*Inputs!L$38,0)</f>
        <v>0</v>
      </c>
      <c r="AY3588">
        <f>IF(OR($D3588="51",$D3588="52",$D3588="61"),0,(AA3588/'Totals and Drop Down Lists'!W$5)*Inputs!E$39)</f>
        <v>0</v>
      </c>
      <c r="AZ3588">
        <f>IF(OR($D3588="51",$D3588="52",$D3588="61"),0,(AB3588/'Totals and Drop Down Lists'!X$5)*Inputs!F$39)</f>
        <v>0</v>
      </c>
      <c r="BA3588">
        <f>IF(OR($D3588="51",$D3588="52",$D3588="61"),0,(AC3588/'Totals and Drop Down Lists'!Y$5)*Inputs!G$39)</f>
        <v>0</v>
      </c>
      <c r="BB3588">
        <f>IF(OR($D3588="51",$D3588="52",$D3588="61"),0,(AD3588/'Totals and Drop Down Lists'!Z$5)*Inputs!H$39)</f>
        <v>0</v>
      </c>
      <c r="BC3588">
        <f>IF(OR($D3588="51",$D3588="52",$D3588="61"),0,(AE3588/'Totals and Drop Down Lists'!AA$5)*Inputs!I$39)</f>
        <v>0</v>
      </c>
      <c r="BD3588">
        <f>IF(OR($D3588="51",$D3588="52",$D3588="61"),0,(AF3588/'Totals and Drop Down Lists'!AB$5)*Inputs!J$39)</f>
        <v>0</v>
      </c>
      <c r="BE3588">
        <f>IF(OR($D3588="51",$D3588="52",$D3588="61"),0,(AG3588/'Totals and Drop Down Lists'!AC$5)*Inputs!K$39)</f>
        <v>0</v>
      </c>
      <c r="BF3588">
        <f>IF(OR($D3588="51",$D3588="52",$D3588="61"),0,(AH3588/'Totals and Drop Down Lists'!AD$5)*Inputs!L$39)</f>
        <v>0</v>
      </c>
      <c r="BG3588" s="10">
        <f t="shared" si="505"/>
        <v>28660.239852008766</v>
      </c>
    </row>
    <row r="3589" spans="1:59">
      <c r="A3589" s="1" t="s">
        <v>7679</v>
      </c>
      <c r="B3589" s="1" t="s">
        <v>5992</v>
      </c>
      <c r="C3589" s="1" t="s">
        <v>106</v>
      </c>
      <c r="D3589" s="1" t="s">
        <v>25</v>
      </c>
      <c r="E3589" s="1" t="s">
        <v>6400</v>
      </c>
      <c r="F3589" s="2">
        <v>33863</v>
      </c>
      <c r="G3589" s="2">
        <v>185</v>
      </c>
      <c r="H3589" s="2">
        <v>0</v>
      </c>
      <c r="I3589" s="2">
        <v>4788</v>
      </c>
      <c r="J3589" s="2">
        <v>12244</v>
      </c>
      <c r="K3589" s="2">
        <v>3768</v>
      </c>
      <c r="L3589" s="2">
        <v>132</v>
      </c>
      <c r="M3589" s="2">
        <v>39</v>
      </c>
      <c r="N3589" s="2">
        <v>0</v>
      </c>
      <c r="O3589" s="2">
        <v>32</v>
      </c>
      <c r="P3589" s="2">
        <v>72</v>
      </c>
      <c r="Q3589" s="2">
        <v>0</v>
      </c>
      <c r="R3589" s="2">
        <v>1790</v>
      </c>
      <c r="S3589" s="2">
        <v>2473300</v>
      </c>
      <c r="T3589" s="2">
        <v>140957700</v>
      </c>
      <c r="U3589" s="2">
        <v>416</v>
      </c>
      <c r="V3589" s="2">
        <v>220</v>
      </c>
      <c r="W3589" s="2">
        <v>155</v>
      </c>
      <c r="X3589" s="2">
        <v>980</v>
      </c>
      <c r="Y3589" s="2">
        <v>130</v>
      </c>
      <c r="Z3589" s="2">
        <v>490</v>
      </c>
      <c r="AA3589" s="9">
        <f t="shared" si="506"/>
        <v>33863</v>
      </c>
      <c r="AB3589" s="9">
        <f t="shared" si="507"/>
        <v>4603</v>
      </c>
      <c r="AC3589" s="9">
        <f t="shared" si="508"/>
        <v>2065</v>
      </c>
      <c r="AD3589" s="9">
        <f t="shared" si="509"/>
        <v>1790</v>
      </c>
      <c r="AE3589" s="44">
        <f t="shared" si="510"/>
        <v>8.0983073128413949E-5</v>
      </c>
      <c r="AF3589" s="9">
        <f t="shared" si="511"/>
        <v>605</v>
      </c>
      <c r="AG3589" s="9">
        <f t="shared" si="504"/>
        <v>620</v>
      </c>
      <c r="AH3589" s="44">
        <f t="shared" si="512"/>
        <v>7.0995422654202049E-5</v>
      </c>
      <c r="AI3589">
        <f>AA3589/'Totals and Drop Down Lists'!W$6*Inputs!E$37</f>
        <v>30718.495607315745</v>
      </c>
      <c r="AJ3589">
        <f>AB3589/'Totals and Drop Down Lists'!X$6*Inputs!F$37</f>
        <v>15145.652202230092</v>
      </c>
      <c r="AK3589">
        <f>AC3589/'Totals and Drop Down Lists'!Y$6*Inputs!G$37</f>
        <v>13613.177528742248</v>
      </c>
      <c r="AL3589">
        <f>AD3589/'Totals and Drop Down Lists'!Z$6*Inputs!H$37</f>
        <v>14351.32727328906</v>
      </c>
      <c r="AM3589">
        <f>AE3589/'Totals and Drop Down Lists'!AA$6*Inputs!I$37</f>
        <v>10081.530163783247</v>
      </c>
      <c r="AN3589">
        <f>AF3589/'Totals and Drop Down Lists'!AB$6*Inputs!J$37</f>
        <v>12073.79934990857</v>
      </c>
      <c r="AO3589">
        <f>AG3589/'Totals and Drop Down Lists'!AC$6*Inputs!K$37</f>
        <v>11546.617231036804</v>
      </c>
      <c r="AP3589">
        <f>AH3589/'Totals and Drop Down Lists'!AD$6*Inputs!L$37</f>
        <v>16707.346356161645</v>
      </c>
      <c r="AQ3589">
        <f>IF(OR($D3589="51",$D3589="52",$D3589="61"),(AA3589/'Totals and Drop Down Lists'!W$4)*Inputs!E$38,0)</f>
        <v>0</v>
      </c>
      <c r="AR3589">
        <f>IF(OR($D3589="51",$D3589="52",$D3589="61"),(AB3589/'Totals and Drop Down Lists'!X$4)*Inputs!F$38,0)</f>
        <v>0</v>
      </c>
      <c r="AS3589">
        <f>IF(OR($D3589="51",$D3589="52",$D3589="61"),(AC3589/'Totals and Drop Down Lists'!Y$4)*Inputs!G$38,0)</f>
        <v>0</v>
      </c>
      <c r="AT3589">
        <f>IF(OR($D3589="51",$D3589="52",$D3589="61"),(AD3589/'Totals and Drop Down Lists'!Z$4)*Inputs!H$38,0)</f>
        <v>0</v>
      </c>
      <c r="AU3589">
        <f>IF(OR($D3589="51",$D3589="52",$D3589="61"),(AE3589/'Totals and Drop Down Lists'!AA$4)*Inputs!I$38,0)</f>
        <v>0</v>
      </c>
      <c r="AV3589">
        <f>IF(OR($D3589="51",$D3589="52",$D3589="61"),(AF3589/'Totals and Drop Down Lists'!AB$4)*Inputs!J$38,0)</f>
        <v>0</v>
      </c>
      <c r="AW3589">
        <f>IF(OR($D3589="51",$D3589="52",$D3589="61"),(AG3589/'Totals and Drop Down Lists'!AC$4)*Inputs!K$38,0)</f>
        <v>0</v>
      </c>
      <c r="AX3589">
        <f>IF(OR($D3589="51",$D3589="52",$D3589="61"),(AH3589/'Totals and Drop Down Lists'!AD$4)*Inputs!L$38,0)</f>
        <v>0</v>
      </c>
      <c r="AY3589">
        <f>IF(OR($D3589="51",$D3589="52",$D3589="61"),0,(AA3589/'Totals and Drop Down Lists'!W$5)*Inputs!E$39)</f>
        <v>0</v>
      </c>
      <c r="AZ3589">
        <f>IF(OR($D3589="51",$D3589="52",$D3589="61"),0,(AB3589/'Totals and Drop Down Lists'!X$5)*Inputs!F$39)</f>
        <v>0</v>
      </c>
      <c r="BA3589">
        <f>IF(OR($D3589="51",$D3589="52",$D3589="61"),0,(AC3589/'Totals and Drop Down Lists'!Y$5)*Inputs!G$39)</f>
        <v>0</v>
      </c>
      <c r="BB3589">
        <f>IF(OR($D3589="51",$D3589="52",$D3589="61"),0,(AD3589/'Totals and Drop Down Lists'!Z$5)*Inputs!H$39)</f>
        <v>0</v>
      </c>
      <c r="BC3589">
        <f>IF(OR($D3589="51",$D3589="52",$D3589="61"),0,(AE3589/'Totals and Drop Down Lists'!AA$5)*Inputs!I$39)</f>
        <v>0</v>
      </c>
      <c r="BD3589">
        <f>IF(OR($D3589="51",$D3589="52",$D3589="61"),0,(AF3589/'Totals and Drop Down Lists'!AB$5)*Inputs!J$39)</f>
        <v>0</v>
      </c>
      <c r="BE3589">
        <f>IF(OR($D3589="51",$D3589="52",$D3589="61"),0,(AG3589/'Totals and Drop Down Lists'!AC$5)*Inputs!K$39)</f>
        <v>0</v>
      </c>
      <c r="BF3589">
        <f>IF(OR($D3589="51",$D3589="52",$D3589="61"),0,(AH3589/'Totals and Drop Down Lists'!AD$5)*Inputs!L$39)</f>
        <v>0</v>
      </c>
      <c r="BG3589" s="10">
        <f t="shared" si="505"/>
        <v>124237.94571246739</v>
      </c>
    </row>
    <row r="3590" spans="1:59">
      <c r="A3590" s="1" t="s">
        <v>7679</v>
      </c>
      <c r="B3590" s="1" t="s">
        <v>5992</v>
      </c>
      <c r="C3590" s="1" t="s">
        <v>6401</v>
      </c>
      <c r="D3590" s="1" t="s">
        <v>58</v>
      </c>
      <c r="E3590" s="1" t="s">
        <v>6402</v>
      </c>
      <c r="F3590" s="2">
        <v>14305</v>
      </c>
      <c r="G3590" s="2">
        <v>221</v>
      </c>
      <c r="H3590" s="2">
        <v>1</v>
      </c>
      <c r="I3590" s="2">
        <v>5771</v>
      </c>
      <c r="J3590" s="2">
        <v>3360</v>
      </c>
      <c r="K3590" s="2">
        <v>683</v>
      </c>
      <c r="L3590" s="2">
        <v>420</v>
      </c>
      <c r="M3590" s="2">
        <v>92</v>
      </c>
      <c r="N3590" s="2">
        <v>25</v>
      </c>
      <c r="O3590" s="2">
        <v>131</v>
      </c>
      <c r="P3590" s="2">
        <v>54</v>
      </c>
      <c r="Q3590" s="2">
        <v>7</v>
      </c>
      <c r="R3590" s="2">
        <v>96</v>
      </c>
      <c r="S3590" s="2">
        <v>147600</v>
      </c>
      <c r="T3590" s="2">
        <v>7563500</v>
      </c>
      <c r="U3590" s="2">
        <v>19</v>
      </c>
      <c r="V3590" s="2">
        <v>49</v>
      </c>
      <c r="W3590" s="2">
        <v>10</v>
      </c>
      <c r="X3590" s="2">
        <v>304</v>
      </c>
      <c r="Y3590" s="2">
        <v>14</v>
      </c>
      <c r="Z3590" s="2">
        <v>169</v>
      </c>
      <c r="AA3590" s="9">
        <f t="shared" si="506"/>
        <v>14305</v>
      </c>
      <c r="AB3590" s="9">
        <f t="shared" si="507"/>
        <v>5549</v>
      </c>
      <c r="AC3590" s="9">
        <f t="shared" si="508"/>
        <v>825</v>
      </c>
      <c r="AD3590" s="9">
        <f t="shared" si="509"/>
        <v>96</v>
      </c>
      <c r="AE3590" s="44">
        <f t="shared" si="510"/>
        <v>9.6961185308462557E-6</v>
      </c>
      <c r="AF3590" s="9">
        <f t="shared" si="511"/>
        <v>245</v>
      </c>
      <c r="AG3590" s="9">
        <f t="shared" si="504"/>
        <v>183</v>
      </c>
      <c r="AH3590" s="44">
        <f t="shared" si="512"/>
        <v>1.3841514191271487E-5</v>
      </c>
      <c r="AI3590">
        <f>AA3590/'Totals and Drop Down Lists'!W$6*Inputs!E$37</f>
        <v>12976.643524278763</v>
      </c>
      <c r="AJ3590">
        <f>AB3590/'Totals and Drop Down Lists'!X$6*Inputs!F$37</f>
        <v>18258.358477118134</v>
      </c>
      <c r="AK3590">
        <f>AC3590/'Totals and Drop Down Lists'!Y$6*Inputs!G$37</f>
        <v>5438.6786737105831</v>
      </c>
      <c r="AL3590">
        <f>AD3590/'Totals and Drop Down Lists'!Z$6*Inputs!H$37</f>
        <v>769.6801219194133</v>
      </c>
      <c r="AM3590">
        <f>AE3590/'Totals and Drop Down Lists'!AA$6*Inputs!I$37</f>
        <v>1207.0634969031178</v>
      </c>
      <c r="AN3590">
        <f>AF3590/'Totals and Drop Down Lists'!AB$6*Inputs!J$37</f>
        <v>4889.3898193844616</v>
      </c>
      <c r="AO3590">
        <f>AG3590/'Totals and Drop Down Lists'!AC$6*Inputs!K$37</f>
        <v>3408.1144407737661</v>
      </c>
      <c r="AP3590">
        <f>AH3590/'Totals and Drop Down Lists'!AD$6*Inputs!L$37</f>
        <v>3257.3222757426879</v>
      </c>
      <c r="AQ3590">
        <f>IF(OR($D3590="51",$D3590="52",$D3590="61"),(AA3590/'Totals and Drop Down Lists'!W$4)*Inputs!E$38,0)</f>
        <v>0</v>
      </c>
      <c r="AR3590">
        <f>IF(OR($D3590="51",$D3590="52",$D3590="61"),(AB3590/'Totals and Drop Down Lists'!X$4)*Inputs!F$38,0)</f>
        <v>0</v>
      </c>
      <c r="AS3590">
        <f>IF(OR($D3590="51",$D3590="52",$D3590="61"),(AC3590/'Totals and Drop Down Lists'!Y$4)*Inputs!G$38,0)</f>
        <v>0</v>
      </c>
      <c r="AT3590">
        <f>IF(OR($D3590="51",$D3590="52",$D3590="61"),(AD3590/'Totals and Drop Down Lists'!Z$4)*Inputs!H$38,0)</f>
        <v>0</v>
      </c>
      <c r="AU3590">
        <f>IF(OR($D3590="51",$D3590="52",$D3590="61"),(AE3590/'Totals and Drop Down Lists'!AA$4)*Inputs!I$38,0)</f>
        <v>0</v>
      </c>
      <c r="AV3590">
        <f>IF(OR($D3590="51",$D3590="52",$D3590="61"),(AF3590/'Totals and Drop Down Lists'!AB$4)*Inputs!J$38,0)</f>
        <v>0</v>
      </c>
      <c r="AW3590">
        <f>IF(OR($D3590="51",$D3590="52",$D3590="61"),(AG3590/'Totals and Drop Down Lists'!AC$4)*Inputs!K$38,0)</f>
        <v>0</v>
      </c>
      <c r="AX3590">
        <f>IF(OR($D3590="51",$D3590="52",$D3590="61"),(AH3590/'Totals and Drop Down Lists'!AD$4)*Inputs!L$38,0)</f>
        <v>0</v>
      </c>
      <c r="AY3590">
        <f>IF(OR($D3590="51",$D3590="52",$D3590="61"),0,(AA3590/'Totals and Drop Down Lists'!W$5)*Inputs!E$39)</f>
        <v>0</v>
      </c>
      <c r="AZ3590">
        <f>IF(OR($D3590="51",$D3590="52",$D3590="61"),0,(AB3590/'Totals and Drop Down Lists'!X$5)*Inputs!F$39)</f>
        <v>0</v>
      </c>
      <c r="BA3590">
        <f>IF(OR($D3590="51",$D3590="52",$D3590="61"),0,(AC3590/'Totals and Drop Down Lists'!Y$5)*Inputs!G$39)</f>
        <v>0</v>
      </c>
      <c r="BB3590">
        <f>IF(OR($D3590="51",$D3590="52",$D3590="61"),0,(AD3590/'Totals and Drop Down Lists'!Z$5)*Inputs!H$39)</f>
        <v>0</v>
      </c>
      <c r="BC3590">
        <f>IF(OR($D3590="51",$D3590="52",$D3590="61"),0,(AE3590/'Totals and Drop Down Lists'!AA$5)*Inputs!I$39)</f>
        <v>0</v>
      </c>
      <c r="BD3590">
        <f>IF(OR($D3590="51",$D3590="52",$D3590="61"),0,(AF3590/'Totals and Drop Down Lists'!AB$5)*Inputs!J$39)</f>
        <v>0</v>
      </c>
      <c r="BE3590">
        <f>IF(OR($D3590="51",$D3590="52",$D3590="61"),0,(AG3590/'Totals and Drop Down Lists'!AC$5)*Inputs!K$39)</f>
        <v>0</v>
      </c>
      <c r="BF3590">
        <f>IF(OR($D3590="51",$D3590="52",$D3590="61"),0,(AH3590/'Totals and Drop Down Lists'!AD$5)*Inputs!L$39)</f>
        <v>0</v>
      </c>
      <c r="BG3590" s="10">
        <f t="shared" si="505"/>
        <v>50205.250829830919</v>
      </c>
    </row>
    <row r="3591" spans="1:59">
      <c r="A3591" s="1" t="s">
        <v>7679</v>
      </c>
      <c r="B3591" s="1" t="s">
        <v>5992</v>
      </c>
      <c r="C3591" s="1" t="s">
        <v>6403</v>
      </c>
      <c r="D3591" s="1" t="s">
        <v>25</v>
      </c>
      <c r="E3591" s="1" t="s">
        <v>6404</v>
      </c>
      <c r="F3591" s="2">
        <v>41185</v>
      </c>
      <c r="G3591" s="2">
        <v>202</v>
      </c>
      <c r="H3591" s="2">
        <v>0</v>
      </c>
      <c r="I3591" s="2">
        <v>7649</v>
      </c>
      <c r="J3591" s="2">
        <v>14517</v>
      </c>
      <c r="K3591" s="2">
        <v>4646</v>
      </c>
      <c r="L3591" s="2">
        <v>234</v>
      </c>
      <c r="M3591" s="2">
        <v>105</v>
      </c>
      <c r="N3591" s="2">
        <v>17</v>
      </c>
      <c r="O3591" s="2">
        <v>182</v>
      </c>
      <c r="P3591" s="2">
        <v>22</v>
      </c>
      <c r="Q3591" s="2">
        <v>17</v>
      </c>
      <c r="R3591" s="2">
        <v>1535</v>
      </c>
      <c r="S3591" s="2">
        <v>2616100</v>
      </c>
      <c r="T3591" s="2">
        <v>139707300</v>
      </c>
      <c r="U3591" s="2">
        <v>425</v>
      </c>
      <c r="V3591" s="2">
        <v>264</v>
      </c>
      <c r="W3591" s="2">
        <v>40</v>
      </c>
      <c r="X3591" s="2">
        <v>1069</v>
      </c>
      <c r="Y3591" s="2">
        <v>80</v>
      </c>
      <c r="Z3591" s="2">
        <v>749</v>
      </c>
      <c r="AA3591" s="9">
        <f t="shared" si="506"/>
        <v>41185</v>
      </c>
      <c r="AB3591" s="9">
        <f t="shared" si="507"/>
        <v>7447</v>
      </c>
      <c r="AC3591" s="9">
        <f t="shared" si="508"/>
        <v>2112</v>
      </c>
      <c r="AD3591" s="9">
        <f t="shared" si="509"/>
        <v>1535</v>
      </c>
      <c r="AE3591" s="44">
        <f t="shared" si="510"/>
        <v>1.0384302241387021E-4</v>
      </c>
      <c r="AF3591" s="9">
        <f t="shared" si="511"/>
        <v>765</v>
      </c>
      <c r="AG3591" s="9">
        <f t="shared" si="504"/>
        <v>829</v>
      </c>
      <c r="AH3591" s="44">
        <f t="shared" si="512"/>
        <v>9.8720636201213066E-5</v>
      </c>
      <c r="AI3591">
        <f>AA3591/'Totals and Drop Down Lists'!W$6*Inputs!E$37</f>
        <v>37360.577668467027</v>
      </c>
      <c r="AJ3591">
        <f>AB3591/'Totals and Drop Down Lists'!X$6*Inputs!F$37</f>
        <v>24503.513349990768</v>
      </c>
      <c r="AK3591">
        <f>AC3591/'Totals and Drop Down Lists'!Y$6*Inputs!G$37</f>
        <v>13923.017404699094</v>
      </c>
      <c r="AL3591">
        <f>AD3591/'Totals and Drop Down Lists'!Z$6*Inputs!H$37</f>
        <v>12306.864449440618</v>
      </c>
      <c r="AM3591">
        <f>AE3591/'Totals and Drop Down Lists'!AA$6*Inputs!I$37</f>
        <v>12927.350399555726</v>
      </c>
      <c r="AN3591">
        <f>AF3591/'Totals and Drop Down Lists'!AB$6*Inputs!J$37</f>
        <v>15266.870252363728</v>
      </c>
      <c r="AO3591">
        <f>AG3591/'Totals and Drop Down Lists'!AC$6*Inputs!K$37</f>
        <v>15438.944652466951</v>
      </c>
      <c r="AP3591">
        <f>AH3591/'Totals and Drop Down Lists'!AD$6*Inputs!L$37</f>
        <v>23231.918338564534</v>
      </c>
      <c r="AQ3591">
        <f>IF(OR($D3591="51",$D3591="52",$D3591="61"),(AA3591/'Totals and Drop Down Lists'!W$4)*Inputs!E$38,0)</f>
        <v>0</v>
      </c>
      <c r="AR3591">
        <f>IF(OR($D3591="51",$D3591="52",$D3591="61"),(AB3591/'Totals and Drop Down Lists'!X$4)*Inputs!F$38,0)</f>
        <v>0</v>
      </c>
      <c r="AS3591">
        <f>IF(OR($D3591="51",$D3591="52",$D3591="61"),(AC3591/'Totals and Drop Down Lists'!Y$4)*Inputs!G$38,0)</f>
        <v>0</v>
      </c>
      <c r="AT3591">
        <f>IF(OR($D3591="51",$D3591="52",$D3591="61"),(AD3591/'Totals and Drop Down Lists'!Z$4)*Inputs!H$38,0)</f>
        <v>0</v>
      </c>
      <c r="AU3591">
        <f>IF(OR($D3591="51",$D3591="52",$D3591="61"),(AE3591/'Totals and Drop Down Lists'!AA$4)*Inputs!I$38,0)</f>
        <v>0</v>
      </c>
      <c r="AV3591">
        <f>IF(OR($D3591="51",$D3591="52",$D3591="61"),(AF3591/'Totals and Drop Down Lists'!AB$4)*Inputs!J$38,0)</f>
        <v>0</v>
      </c>
      <c r="AW3591">
        <f>IF(OR($D3591="51",$D3591="52",$D3591="61"),(AG3591/'Totals and Drop Down Lists'!AC$4)*Inputs!K$38,0)</f>
        <v>0</v>
      </c>
      <c r="AX3591">
        <f>IF(OR($D3591="51",$D3591="52",$D3591="61"),(AH3591/'Totals and Drop Down Lists'!AD$4)*Inputs!L$38,0)</f>
        <v>0</v>
      </c>
      <c r="AY3591">
        <f>IF(OR($D3591="51",$D3591="52",$D3591="61"),0,(AA3591/'Totals and Drop Down Lists'!W$5)*Inputs!E$39)</f>
        <v>0</v>
      </c>
      <c r="AZ3591">
        <f>IF(OR($D3591="51",$D3591="52",$D3591="61"),0,(AB3591/'Totals and Drop Down Lists'!X$5)*Inputs!F$39)</f>
        <v>0</v>
      </c>
      <c r="BA3591">
        <f>IF(OR($D3591="51",$D3591="52",$D3591="61"),0,(AC3591/'Totals and Drop Down Lists'!Y$5)*Inputs!G$39)</f>
        <v>0</v>
      </c>
      <c r="BB3591">
        <f>IF(OR($D3591="51",$D3591="52",$D3591="61"),0,(AD3591/'Totals and Drop Down Lists'!Z$5)*Inputs!H$39)</f>
        <v>0</v>
      </c>
      <c r="BC3591">
        <f>IF(OR($D3591="51",$D3591="52",$D3591="61"),0,(AE3591/'Totals and Drop Down Lists'!AA$5)*Inputs!I$39)</f>
        <v>0</v>
      </c>
      <c r="BD3591">
        <f>IF(OR($D3591="51",$D3591="52",$D3591="61"),0,(AF3591/'Totals and Drop Down Lists'!AB$5)*Inputs!J$39)</f>
        <v>0</v>
      </c>
      <c r="BE3591">
        <f>IF(OR($D3591="51",$D3591="52",$D3591="61"),0,(AG3591/'Totals and Drop Down Lists'!AC$5)*Inputs!K$39)</f>
        <v>0</v>
      </c>
      <c r="BF3591">
        <f>IF(OR($D3591="51",$D3591="52",$D3591="61"),0,(AH3591/'Totals and Drop Down Lists'!AD$5)*Inputs!L$39)</f>
        <v>0</v>
      </c>
      <c r="BG3591" s="10">
        <f t="shared" si="505"/>
        <v>154959.05651554847</v>
      </c>
    </row>
    <row r="3592" spans="1:59">
      <c r="A3592" s="1" t="s">
        <v>7679</v>
      </c>
      <c r="B3592" s="1" t="s">
        <v>5992</v>
      </c>
      <c r="C3592" s="1" t="s">
        <v>1758</v>
      </c>
      <c r="D3592" s="1" t="s">
        <v>25</v>
      </c>
      <c r="E3592" s="1" t="s">
        <v>6405</v>
      </c>
      <c r="F3592" s="2">
        <v>5526</v>
      </c>
      <c r="G3592" s="2">
        <v>18</v>
      </c>
      <c r="H3592" s="2">
        <v>0</v>
      </c>
      <c r="I3592" s="2">
        <v>779</v>
      </c>
      <c r="J3592" s="2">
        <v>2319</v>
      </c>
      <c r="K3592" s="2">
        <v>638</v>
      </c>
      <c r="L3592" s="2">
        <v>30</v>
      </c>
      <c r="M3592" s="2">
        <v>5</v>
      </c>
      <c r="N3592" s="2">
        <v>3</v>
      </c>
      <c r="O3592" s="2">
        <v>20</v>
      </c>
      <c r="P3592" s="2">
        <v>11</v>
      </c>
      <c r="Q3592" s="2">
        <v>9</v>
      </c>
      <c r="R3592" s="2">
        <v>390</v>
      </c>
      <c r="S3592" s="2">
        <v>245100</v>
      </c>
      <c r="T3592" s="2">
        <v>31685200</v>
      </c>
      <c r="U3592" s="2">
        <v>43</v>
      </c>
      <c r="V3592" s="2">
        <v>29</v>
      </c>
      <c r="W3592" s="2">
        <v>15</v>
      </c>
      <c r="X3592" s="2">
        <v>69</v>
      </c>
      <c r="Y3592" s="2">
        <v>10</v>
      </c>
      <c r="Z3592" s="2">
        <v>15</v>
      </c>
      <c r="AA3592" s="9">
        <f t="shared" si="506"/>
        <v>5526</v>
      </c>
      <c r="AB3592" s="9">
        <f t="shared" si="507"/>
        <v>761</v>
      </c>
      <c r="AC3592" s="9">
        <f t="shared" si="508"/>
        <v>468</v>
      </c>
      <c r="AD3592" s="9">
        <f t="shared" si="509"/>
        <v>390</v>
      </c>
      <c r="AE3592" s="44">
        <f t="shared" si="510"/>
        <v>1.2258473562096025E-5</v>
      </c>
      <c r="AF3592" s="9">
        <f t="shared" si="511"/>
        <v>25</v>
      </c>
      <c r="AG3592" s="9">
        <f t="shared" si="504"/>
        <v>25</v>
      </c>
      <c r="AH3592" s="44">
        <f t="shared" si="512"/>
        <v>2.5592400593127882E-6</v>
      </c>
      <c r="AI3592">
        <f>AA3592/'Totals and Drop Down Lists'!W$6*Inputs!E$37</f>
        <v>5012.8578899101321</v>
      </c>
      <c r="AJ3592">
        <f>AB3592/'Totals and Drop Down Lists'!X$6*Inputs!F$37</f>
        <v>2503.9846460780145</v>
      </c>
      <c r="AK3592">
        <f>AC3592/'Totals and Drop Down Lists'!Y$6*Inputs!G$37</f>
        <v>3085.214083995822</v>
      </c>
      <c r="AL3592">
        <f>AD3592/'Totals and Drop Down Lists'!Z$6*Inputs!H$37</f>
        <v>3126.8254952976167</v>
      </c>
      <c r="AM3592">
        <f>AE3592/'Totals and Drop Down Lists'!AA$6*Inputs!I$37</f>
        <v>1526.0494101309853</v>
      </c>
      <c r="AN3592">
        <f>AF3592/'Totals and Drop Down Lists'!AB$6*Inputs!J$37</f>
        <v>498.9173285086186</v>
      </c>
      <c r="AO3592">
        <f>AG3592/'Totals and Drop Down Lists'!AC$6*Inputs!K$37</f>
        <v>465.58940447729049</v>
      </c>
      <c r="AP3592">
        <f>AH3592/'Totals and Drop Down Lists'!AD$6*Inputs!L$37</f>
        <v>602.26573039454502</v>
      </c>
      <c r="AQ3592">
        <f>IF(OR($D3592="51",$D3592="52",$D3592="61"),(AA3592/'Totals and Drop Down Lists'!W$4)*Inputs!E$38,0)</f>
        <v>0</v>
      </c>
      <c r="AR3592">
        <f>IF(OR($D3592="51",$D3592="52",$D3592="61"),(AB3592/'Totals and Drop Down Lists'!X$4)*Inputs!F$38,0)</f>
        <v>0</v>
      </c>
      <c r="AS3592">
        <f>IF(OR($D3592="51",$D3592="52",$D3592="61"),(AC3592/'Totals and Drop Down Lists'!Y$4)*Inputs!G$38,0)</f>
        <v>0</v>
      </c>
      <c r="AT3592">
        <f>IF(OR($D3592="51",$D3592="52",$D3592="61"),(AD3592/'Totals and Drop Down Lists'!Z$4)*Inputs!H$38,0)</f>
        <v>0</v>
      </c>
      <c r="AU3592">
        <f>IF(OR($D3592="51",$D3592="52",$D3592="61"),(AE3592/'Totals and Drop Down Lists'!AA$4)*Inputs!I$38,0)</f>
        <v>0</v>
      </c>
      <c r="AV3592">
        <f>IF(OR($D3592="51",$D3592="52",$D3592="61"),(AF3592/'Totals and Drop Down Lists'!AB$4)*Inputs!J$38,0)</f>
        <v>0</v>
      </c>
      <c r="AW3592">
        <f>IF(OR($D3592="51",$D3592="52",$D3592="61"),(AG3592/'Totals and Drop Down Lists'!AC$4)*Inputs!K$38,0)</f>
        <v>0</v>
      </c>
      <c r="AX3592">
        <f>IF(OR($D3592="51",$D3592="52",$D3592="61"),(AH3592/'Totals and Drop Down Lists'!AD$4)*Inputs!L$38,0)</f>
        <v>0</v>
      </c>
      <c r="AY3592">
        <f>IF(OR($D3592="51",$D3592="52",$D3592="61"),0,(AA3592/'Totals and Drop Down Lists'!W$5)*Inputs!E$39)</f>
        <v>0</v>
      </c>
      <c r="AZ3592">
        <f>IF(OR($D3592="51",$D3592="52",$D3592="61"),0,(AB3592/'Totals and Drop Down Lists'!X$5)*Inputs!F$39)</f>
        <v>0</v>
      </c>
      <c r="BA3592">
        <f>IF(OR($D3592="51",$D3592="52",$D3592="61"),0,(AC3592/'Totals and Drop Down Lists'!Y$5)*Inputs!G$39)</f>
        <v>0</v>
      </c>
      <c r="BB3592">
        <f>IF(OR($D3592="51",$D3592="52",$D3592="61"),0,(AD3592/'Totals and Drop Down Lists'!Z$5)*Inputs!H$39)</f>
        <v>0</v>
      </c>
      <c r="BC3592">
        <f>IF(OR($D3592="51",$D3592="52",$D3592="61"),0,(AE3592/'Totals and Drop Down Lists'!AA$5)*Inputs!I$39)</f>
        <v>0</v>
      </c>
      <c r="BD3592">
        <f>IF(OR($D3592="51",$D3592="52",$D3592="61"),0,(AF3592/'Totals and Drop Down Lists'!AB$5)*Inputs!J$39)</f>
        <v>0</v>
      </c>
      <c r="BE3592">
        <f>IF(OR($D3592="51",$D3592="52",$D3592="61"),0,(AG3592/'Totals and Drop Down Lists'!AC$5)*Inputs!K$39)</f>
        <v>0</v>
      </c>
      <c r="BF3592">
        <f>IF(OR($D3592="51",$D3592="52",$D3592="61"),0,(AH3592/'Totals and Drop Down Lists'!AD$5)*Inputs!L$39)</f>
        <v>0</v>
      </c>
      <c r="BG3592" s="10">
        <f t="shared" si="505"/>
        <v>16821.703988793022</v>
      </c>
    </row>
    <row r="3593" spans="1:59">
      <c r="A3593" s="1" t="s">
        <v>7679</v>
      </c>
      <c r="B3593" s="1" t="s">
        <v>5992</v>
      </c>
      <c r="C3593" s="1" t="s">
        <v>6406</v>
      </c>
      <c r="D3593" s="1" t="s">
        <v>25</v>
      </c>
      <c r="E3593" s="1" t="s">
        <v>6407</v>
      </c>
      <c r="F3593" s="2">
        <v>22039</v>
      </c>
      <c r="G3593" s="2">
        <v>418</v>
      </c>
      <c r="H3593" s="2">
        <v>15</v>
      </c>
      <c r="I3593" s="2">
        <v>7899</v>
      </c>
      <c r="J3593" s="2">
        <v>5499</v>
      </c>
      <c r="K3593" s="2">
        <v>1217</v>
      </c>
      <c r="L3593" s="2">
        <v>142</v>
      </c>
      <c r="M3593" s="2">
        <v>82</v>
      </c>
      <c r="N3593" s="2">
        <v>0</v>
      </c>
      <c r="O3593" s="2">
        <v>99</v>
      </c>
      <c r="P3593" s="2">
        <v>97</v>
      </c>
      <c r="Q3593" s="2">
        <v>21</v>
      </c>
      <c r="R3593" s="2">
        <v>376</v>
      </c>
      <c r="S3593" s="2">
        <v>609500</v>
      </c>
      <c r="T3593" s="2">
        <v>23217900</v>
      </c>
      <c r="U3593" s="2">
        <v>104</v>
      </c>
      <c r="V3593" s="2">
        <v>324</v>
      </c>
      <c r="W3593" s="2">
        <v>49</v>
      </c>
      <c r="X3593" s="2">
        <v>614</v>
      </c>
      <c r="Y3593" s="2">
        <v>64</v>
      </c>
      <c r="Z3593" s="2">
        <v>163</v>
      </c>
      <c r="AA3593" s="9">
        <f t="shared" si="506"/>
        <v>22039</v>
      </c>
      <c r="AB3593" s="9">
        <f t="shared" si="507"/>
        <v>7466</v>
      </c>
      <c r="AC3593" s="9">
        <f t="shared" si="508"/>
        <v>817</v>
      </c>
      <c r="AD3593" s="9">
        <f t="shared" si="509"/>
        <v>376</v>
      </c>
      <c r="AE3593" s="44">
        <f t="shared" si="510"/>
        <v>1.881019174895487E-5</v>
      </c>
      <c r="AF3593" s="9">
        <f t="shared" si="511"/>
        <v>241</v>
      </c>
      <c r="AG3593" s="9">
        <f t="shared" si="504"/>
        <v>227</v>
      </c>
      <c r="AH3593" s="44">
        <f t="shared" si="512"/>
        <v>1.8693206434757406E-5</v>
      </c>
      <c r="AI3593">
        <f>AA3593/'Totals and Drop Down Lists'!W$6*Inputs!E$37</f>
        <v>19992.467433175785</v>
      </c>
      <c r="AJ3593">
        <f>AB3593/'Totals and Drop Down Lists'!X$6*Inputs!F$37</f>
        <v>24566.030706463145</v>
      </c>
      <c r="AK3593">
        <f>AC3593/'Totals and Drop Down Lists'!Y$6*Inputs!G$37</f>
        <v>5385.9399714200563</v>
      </c>
      <c r="AL3593">
        <f>AD3593/'Totals and Drop Down Lists'!Z$6*Inputs!H$37</f>
        <v>3014.5804775177021</v>
      </c>
      <c r="AM3593">
        <f>AE3593/'Totals and Drop Down Lists'!AA$6*Inputs!I$37</f>
        <v>2341.6685509443732</v>
      </c>
      <c r="AN3593">
        <f>AF3593/'Totals and Drop Down Lists'!AB$6*Inputs!J$37</f>
        <v>4809.5630468230829</v>
      </c>
      <c r="AO3593">
        <f>AG3593/'Totals and Drop Down Lists'!AC$6*Inputs!K$37</f>
        <v>4227.5517926537977</v>
      </c>
      <c r="AP3593">
        <f>AH3593/'Totals and Drop Down Lists'!AD$6*Inputs!L$37</f>
        <v>4399.0705701395864</v>
      </c>
      <c r="AQ3593">
        <f>IF(OR($D3593="51",$D3593="52",$D3593="61"),(AA3593/'Totals and Drop Down Lists'!W$4)*Inputs!E$38,0)</f>
        <v>0</v>
      </c>
      <c r="AR3593">
        <f>IF(OR($D3593="51",$D3593="52",$D3593="61"),(AB3593/'Totals and Drop Down Lists'!X$4)*Inputs!F$38,0)</f>
        <v>0</v>
      </c>
      <c r="AS3593">
        <f>IF(OR($D3593="51",$D3593="52",$D3593="61"),(AC3593/'Totals and Drop Down Lists'!Y$4)*Inputs!G$38,0)</f>
        <v>0</v>
      </c>
      <c r="AT3593">
        <f>IF(OR($D3593="51",$D3593="52",$D3593="61"),(AD3593/'Totals and Drop Down Lists'!Z$4)*Inputs!H$38,0)</f>
        <v>0</v>
      </c>
      <c r="AU3593">
        <f>IF(OR($D3593="51",$D3593="52",$D3593="61"),(AE3593/'Totals and Drop Down Lists'!AA$4)*Inputs!I$38,0)</f>
        <v>0</v>
      </c>
      <c r="AV3593">
        <f>IF(OR($D3593="51",$D3593="52",$D3593="61"),(AF3593/'Totals and Drop Down Lists'!AB$4)*Inputs!J$38,0)</f>
        <v>0</v>
      </c>
      <c r="AW3593">
        <f>IF(OR($D3593="51",$D3593="52",$D3593="61"),(AG3593/'Totals and Drop Down Lists'!AC$4)*Inputs!K$38,0)</f>
        <v>0</v>
      </c>
      <c r="AX3593">
        <f>IF(OR($D3593="51",$D3593="52",$D3593="61"),(AH3593/'Totals and Drop Down Lists'!AD$4)*Inputs!L$38,0)</f>
        <v>0</v>
      </c>
      <c r="AY3593">
        <f>IF(OR($D3593="51",$D3593="52",$D3593="61"),0,(AA3593/'Totals and Drop Down Lists'!W$5)*Inputs!E$39)</f>
        <v>0</v>
      </c>
      <c r="AZ3593">
        <f>IF(OR($D3593="51",$D3593="52",$D3593="61"),0,(AB3593/'Totals and Drop Down Lists'!X$5)*Inputs!F$39)</f>
        <v>0</v>
      </c>
      <c r="BA3593">
        <f>IF(OR($D3593="51",$D3593="52",$D3593="61"),0,(AC3593/'Totals and Drop Down Lists'!Y$5)*Inputs!G$39)</f>
        <v>0</v>
      </c>
      <c r="BB3593">
        <f>IF(OR($D3593="51",$D3593="52",$D3593="61"),0,(AD3593/'Totals and Drop Down Lists'!Z$5)*Inputs!H$39)</f>
        <v>0</v>
      </c>
      <c r="BC3593">
        <f>IF(OR($D3593="51",$D3593="52",$D3593="61"),0,(AE3593/'Totals and Drop Down Lists'!AA$5)*Inputs!I$39)</f>
        <v>0</v>
      </c>
      <c r="BD3593">
        <f>IF(OR($D3593="51",$D3593="52",$D3593="61"),0,(AF3593/'Totals and Drop Down Lists'!AB$5)*Inputs!J$39)</f>
        <v>0</v>
      </c>
      <c r="BE3593">
        <f>IF(OR($D3593="51",$D3593="52",$D3593="61"),0,(AG3593/'Totals and Drop Down Lists'!AC$5)*Inputs!K$39)</f>
        <v>0</v>
      </c>
      <c r="BF3593">
        <f>IF(OR($D3593="51",$D3593="52",$D3593="61"),0,(AH3593/'Totals and Drop Down Lists'!AD$5)*Inputs!L$39)</f>
        <v>0</v>
      </c>
      <c r="BG3593" s="10">
        <f t="shared" si="505"/>
        <v>68736.872549137537</v>
      </c>
    </row>
    <row r="3594" spans="1:59">
      <c r="A3594" s="1" t="s">
        <v>7679</v>
      </c>
      <c r="B3594" s="1" t="s">
        <v>5992</v>
      </c>
      <c r="C3594" s="1" t="s">
        <v>668</v>
      </c>
      <c r="D3594" s="1" t="s">
        <v>15</v>
      </c>
      <c r="E3594" s="1" t="s">
        <v>6408</v>
      </c>
      <c r="F3594" s="2">
        <v>287730</v>
      </c>
      <c r="G3594" s="2">
        <v>1403</v>
      </c>
      <c r="H3594" s="2">
        <v>52</v>
      </c>
      <c r="I3594" s="2">
        <v>19515</v>
      </c>
      <c r="J3594" s="2">
        <v>99142</v>
      </c>
      <c r="K3594" s="2">
        <v>24168</v>
      </c>
      <c r="L3594" s="2">
        <v>881</v>
      </c>
      <c r="M3594" s="2">
        <v>110</v>
      </c>
      <c r="N3594" s="2">
        <v>19</v>
      </c>
      <c r="O3594" s="2">
        <v>581</v>
      </c>
      <c r="P3594" s="2">
        <v>350</v>
      </c>
      <c r="Q3594" s="2">
        <v>56</v>
      </c>
      <c r="R3594" s="2">
        <v>3138</v>
      </c>
      <c r="S3594" s="2">
        <v>27012100</v>
      </c>
      <c r="T3594" s="2">
        <v>1384761300</v>
      </c>
      <c r="U3594" s="2">
        <v>971</v>
      </c>
      <c r="V3594" s="2">
        <v>736</v>
      </c>
      <c r="W3594" s="2">
        <v>34</v>
      </c>
      <c r="X3594" s="2">
        <v>3964</v>
      </c>
      <c r="Y3594" s="2">
        <v>472</v>
      </c>
      <c r="Z3594" s="2">
        <v>2871</v>
      </c>
      <c r="AA3594" s="9">
        <f t="shared" si="506"/>
        <v>287730</v>
      </c>
      <c r="AB3594" s="9">
        <f t="shared" si="507"/>
        <v>18060</v>
      </c>
      <c r="AC3594" s="9">
        <f t="shared" si="508"/>
        <v>5135</v>
      </c>
      <c r="AD3594" s="9">
        <f t="shared" si="509"/>
        <v>3138</v>
      </c>
      <c r="AE3594" s="44">
        <f t="shared" si="510"/>
        <v>4.1145233827784945E-4</v>
      </c>
      <c r="AF3594" s="9">
        <f t="shared" si="511"/>
        <v>3194</v>
      </c>
      <c r="AG3594" s="9">
        <f t="shared" si="504"/>
        <v>3343</v>
      </c>
      <c r="AH3594" s="44">
        <f t="shared" si="512"/>
        <v>3.032288364458882E-4</v>
      </c>
      <c r="AI3594">
        <f>AA3594/'Totals and Drop Down Lists'!W$6*Inputs!E$37</f>
        <v>261011.50934922954</v>
      </c>
      <c r="AJ3594">
        <f>AB3594/'Totals and Drop Down Lists'!X$6*Inputs!F$37</f>
        <v>59424.392520589936</v>
      </c>
      <c r="AK3594">
        <f>AC3594/'Totals and Drop Down Lists'!Y$6*Inputs!G$37</f>
        <v>33851.65453273194</v>
      </c>
      <c r="AL3594">
        <f>AD3594/'Totals and Drop Down Lists'!Z$6*Inputs!H$37</f>
        <v>25158.918985240824</v>
      </c>
      <c r="AM3594">
        <f>AE3594/'Totals and Drop Down Lists'!AA$6*Inputs!I$37</f>
        <v>51221.434295655105</v>
      </c>
      <c r="AN3594">
        <f>AF3594/'Totals and Drop Down Lists'!AB$6*Inputs!J$37</f>
        <v>63741.677890261104</v>
      </c>
      <c r="AO3594">
        <f>AG3594/'Totals and Drop Down Lists'!AC$6*Inputs!K$37</f>
        <v>62258.615166703283</v>
      </c>
      <c r="AP3594">
        <f>AH3594/'Totals and Drop Down Lists'!AD$6*Inputs!L$37</f>
        <v>71358.814502071167</v>
      </c>
      <c r="AQ3594">
        <f>IF(OR($D3594="51",$D3594="52",$D3594="61"),(AA3594/'Totals and Drop Down Lists'!W$4)*Inputs!E$38,0)</f>
        <v>0</v>
      </c>
      <c r="AR3594">
        <f>IF(OR($D3594="51",$D3594="52",$D3594="61"),(AB3594/'Totals and Drop Down Lists'!X$4)*Inputs!F$38,0)</f>
        <v>0</v>
      </c>
      <c r="AS3594">
        <f>IF(OR($D3594="51",$D3594="52",$D3594="61"),(AC3594/'Totals and Drop Down Lists'!Y$4)*Inputs!G$38,0)</f>
        <v>0</v>
      </c>
      <c r="AT3594">
        <f>IF(OR($D3594="51",$D3594="52",$D3594="61"),(AD3594/'Totals and Drop Down Lists'!Z$4)*Inputs!H$38,0)</f>
        <v>0</v>
      </c>
      <c r="AU3594">
        <f>IF(OR($D3594="51",$D3594="52",$D3594="61"),(AE3594/'Totals and Drop Down Lists'!AA$4)*Inputs!I$38,0)</f>
        <v>0</v>
      </c>
      <c r="AV3594">
        <f>IF(OR($D3594="51",$D3594="52",$D3594="61"),(AF3594/'Totals and Drop Down Lists'!AB$4)*Inputs!J$38,0)</f>
        <v>0</v>
      </c>
      <c r="AW3594">
        <f>IF(OR($D3594="51",$D3594="52",$D3594="61"),(AG3594/'Totals and Drop Down Lists'!AC$4)*Inputs!K$38,0)</f>
        <v>0</v>
      </c>
      <c r="AX3594">
        <f>IF(OR($D3594="51",$D3594="52",$D3594="61"),(AH3594/'Totals and Drop Down Lists'!AD$4)*Inputs!L$38,0)</f>
        <v>0</v>
      </c>
      <c r="AY3594">
        <f>IF(OR($D3594="51",$D3594="52",$D3594="61"),0,(AA3594/'Totals and Drop Down Lists'!W$5)*Inputs!E$39)</f>
        <v>0</v>
      </c>
      <c r="AZ3594">
        <f>IF(OR($D3594="51",$D3594="52",$D3594="61"),0,(AB3594/'Totals and Drop Down Lists'!X$5)*Inputs!F$39)</f>
        <v>0</v>
      </c>
      <c r="BA3594">
        <f>IF(OR($D3594="51",$D3594="52",$D3594="61"),0,(AC3594/'Totals and Drop Down Lists'!Y$5)*Inputs!G$39)</f>
        <v>0</v>
      </c>
      <c r="BB3594">
        <f>IF(OR($D3594="51",$D3594="52",$D3594="61"),0,(AD3594/'Totals and Drop Down Lists'!Z$5)*Inputs!H$39)</f>
        <v>0</v>
      </c>
      <c r="BC3594">
        <f>IF(OR($D3594="51",$D3594="52",$D3594="61"),0,(AE3594/'Totals and Drop Down Lists'!AA$5)*Inputs!I$39)</f>
        <v>0</v>
      </c>
      <c r="BD3594">
        <f>IF(OR($D3594="51",$D3594="52",$D3594="61"),0,(AF3594/'Totals and Drop Down Lists'!AB$5)*Inputs!J$39)</f>
        <v>0</v>
      </c>
      <c r="BE3594">
        <f>IF(OR($D3594="51",$D3594="52",$D3594="61"),0,(AG3594/'Totals and Drop Down Lists'!AC$5)*Inputs!K$39)</f>
        <v>0</v>
      </c>
      <c r="BF3594">
        <f>IF(OR($D3594="51",$D3594="52",$D3594="61"),0,(AH3594/'Totals and Drop Down Lists'!AD$5)*Inputs!L$39)</f>
        <v>0</v>
      </c>
      <c r="BG3594" s="10">
        <f t="shared" si="505"/>
        <v>628027.01724248286</v>
      </c>
    </row>
    <row r="3595" spans="1:59">
      <c r="A3595" s="1" t="s">
        <v>7679</v>
      </c>
      <c r="B3595" s="1" t="s">
        <v>5992</v>
      </c>
      <c r="C3595" s="1" t="s">
        <v>2652</v>
      </c>
      <c r="D3595" s="1" t="s">
        <v>25</v>
      </c>
      <c r="E3595" s="1" t="s">
        <v>6409</v>
      </c>
      <c r="F3595" s="2">
        <v>43753</v>
      </c>
      <c r="G3595" s="2">
        <v>71</v>
      </c>
      <c r="H3595" s="2">
        <v>0</v>
      </c>
      <c r="I3595" s="2">
        <v>4951</v>
      </c>
      <c r="J3595" s="2">
        <v>15157</v>
      </c>
      <c r="K3595" s="2">
        <v>2292</v>
      </c>
      <c r="L3595" s="2">
        <v>320</v>
      </c>
      <c r="M3595" s="2">
        <v>94</v>
      </c>
      <c r="N3595" s="2">
        <v>22</v>
      </c>
      <c r="O3595" s="2">
        <v>196</v>
      </c>
      <c r="P3595" s="2">
        <v>7</v>
      </c>
      <c r="Q3595" s="2">
        <v>4</v>
      </c>
      <c r="R3595" s="2">
        <v>533</v>
      </c>
      <c r="S3595" s="2">
        <v>1556000</v>
      </c>
      <c r="T3595" s="2">
        <v>107338800</v>
      </c>
      <c r="U3595" s="2">
        <v>49</v>
      </c>
      <c r="V3595" s="2">
        <v>184</v>
      </c>
      <c r="W3595" s="2">
        <v>10</v>
      </c>
      <c r="X3595" s="2">
        <v>510</v>
      </c>
      <c r="Y3595" s="2">
        <v>58</v>
      </c>
      <c r="Z3595" s="2">
        <v>303</v>
      </c>
      <c r="AA3595" s="9">
        <f t="shared" si="506"/>
        <v>43753</v>
      </c>
      <c r="AB3595" s="9">
        <f t="shared" si="507"/>
        <v>4880</v>
      </c>
      <c r="AC3595" s="9">
        <f t="shared" si="508"/>
        <v>1176</v>
      </c>
      <c r="AD3595" s="9">
        <f t="shared" si="509"/>
        <v>533</v>
      </c>
      <c r="AE3595" s="44">
        <f t="shared" si="510"/>
        <v>2.4205372024749327E-5</v>
      </c>
      <c r="AF3595" s="9">
        <f t="shared" si="511"/>
        <v>316</v>
      </c>
      <c r="AG3595" s="9">
        <f t="shared" si="504"/>
        <v>361</v>
      </c>
      <c r="AH3595" s="44">
        <f t="shared" si="512"/>
        <v>2.0312325664242892E-5</v>
      </c>
      <c r="AI3595">
        <f>AA3595/'Totals and Drop Down Lists'!W$6*Inputs!E$37</f>
        <v>39690.114234027875</v>
      </c>
      <c r="AJ3595">
        <f>AB3595/'Totals and Drop Down Lists'!X$6*Inputs!F$37</f>
        <v>16057.089451853757</v>
      </c>
      <c r="AK3595">
        <f>AC3595/'Totals and Drop Down Lists'!Y$6*Inputs!G$37</f>
        <v>7752.5892367074503</v>
      </c>
      <c r="AL3595">
        <f>AD3595/'Totals and Drop Down Lists'!Z$6*Inputs!H$37</f>
        <v>4273.3281769067426</v>
      </c>
      <c r="AM3595">
        <f>AE3595/'Totals and Drop Down Lists'!AA$6*Inputs!I$37</f>
        <v>3013.3110385444916</v>
      </c>
      <c r="AN3595">
        <f>AF3595/'Totals and Drop Down Lists'!AB$6*Inputs!J$37</f>
        <v>6306.315032348939</v>
      </c>
      <c r="AO3595">
        <f>AG3595/'Totals and Drop Down Lists'!AC$6*Inputs!K$37</f>
        <v>6723.1110006520748</v>
      </c>
      <c r="AP3595">
        <f>AH3595/'Totals and Drop Down Lists'!AD$6*Inputs!L$37</f>
        <v>4780.0977511551018</v>
      </c>
      <c r="AQ3595">
        <f>IF(OR($D3595="51",$D3595="52",$D3595="61"),(AA3595/'Totals and Drop Down Lists'!W$4)*Inputs!E$38,0)</f>
        <v>0</v>
      </c>
      <c r="AR3595">
        <f>IF(OR($D3595="51",$D3595="52",$D3595="61"),(AB3595/'Totals and Drop Down Lists'!X$4)*Inputs!F$38,0)</f>
        <v>0</v>
      </c>
      <c r="AS3595">
        <f>IF(OR($D3595="51",$D3595="52",$D3595="61"),(AC3595/'Totals and Drop Down Lists'!Y$4)*Inputs!G$38,0)</f>
        <v>0</v>
      </c>
      <c r="AT3595">
        <f>IF(OR($D3595="51",$D3595="52",$D3595="61"),(AD3595/'Totals and Drop Down Lists'!Z$4)*Inputs!H$38,0)</f>
        <v>0</v>
      </c>
      <c r="AU3595">
        <f>IF(OR($D3595="51",$D3595="52",$D3595="61"),(AE3595/'Totals and Drop Down Lists'!AA$4)*Inputs!I$38,0)</f>
        <v>0</v>
      </c>
      <c r="AV3595">
        <f>IF(OR($D3595="51",$D3595="52",$D3595="61"),(AF3595/'Totals and Drop Down Lists'!AB$4)*Inputs!J$38,0)</f>
        <v>0</v>
      </c>
      <c r="AW3595">
        <f>IF(OR($D3595="51",$D3595="52",$D3595="61"),(AG3595/'Totals and Drop Down Lists'!AC$4)*Inputs!K$38,0)</f>
        <v>0</v>
      </c>
      <c r="AX3595">
        <f>IF(OR($D3595="51",$D3595="52",$D3595="61"),(AH3595/'Totals and Drop Down Lists'!AD$4)*Inputs!L$38,0)</f>
        <v>0</v>
      </c>
      <c r="AY3595">
        <f>IF(OR($D3595="51",$D3595="52",$D3595="61"),0,(AA3595/'Totals and Drop Down Lists'!W$5)*Inputs!E$39)</f>
        <v>0</v>
      </c>
      <c r="AZ3595">
        <f>IF(OR($D3595="51",$D3595="52",$D3595="61"),0,(AB3595/'Totals and Drop Down Lists'!X$5)*Inputs!F$39)</f>
        <v>0</v>
      </c>
      <c r="BA3595">
        <f>IF(OR($D3595="51",$D3595="52",$D3595="61"),0,(AC3595/'Totals and Drop Down Lists'!Y$5)*Inputs!G$39)</f>
        <v>0</v>
      </c>
      <c r="BB3595">
        <f>IF(OR($D3595="51",$D3595="52",$D3595="61"),0,(AD3595/'Totals and Drop Down Lists'!Z$5)*Inputs!H$39)</f>
        <v>0</v>
      </c>
      <c r="BC3595">
        <f>IF(OR($D3595="51",$D3595="52",$D3595="61"),0,(AE3595/'Totals and Drop Down Lists'!AA$5)*Inputs!I$39)</f>
        <v>0</v>
      </c>
      <c r="BD3595">
        <f>IF(OR($D3595="51",$D3595="52",$D3595="61"),0,(AF3595/'Totals and Drop Down Lists'!AB$5)*Inputs!J$39)</f>
        <v>0</v>
      </c>
      <c r="BE3595">
        <f>IF(OR($D3595="51",$D3595="52",$D3595="61"),0,(AG3595/'Totals and Drop Down Lists'!AC$5)*Inputs!K$39)</f>
        <v>0</v>
      </c>
      <c r="BF3595">
        <f>IF(OR($D3595="51",$D3595="52",$D3595="61"),0,(AH3595/'Totals and Drop Down Lists'!AD$5)*Inputs!L$39)</f>
        <v>0</v>
      </c>
      <c r="BG3595" s="10">
        <f t="shared" si="505"/>
        <v>88595.95592219643</v>
      </c>
    </row>
    <row r="3596" spans="1:59">
      <c r="A3596" s="1" t="s">
        <v>7679</v>
      </c>
      <c r="B3596" s="1" t="s">
        <v>5992</v>
      </c>
      <c r="C3596" s="1" t="s">
        <v>6410</v>
      </c>
      <c r="D3596" s="1" t="s">
        <v>25</v>
      </c>
      <c r="E3596" s="1" t="s">
        <v>6411</v>
      </c>
      <c r="F3596" s="2">
        <v>7260</v>
      </c>
      <c r="G3596" s="2">
        <v>0</v>
      </c>
      <c r="H3596" s="2">
        <v>5</v>
      </c>
      <c r="I3596" s="2">
        <v>909</v>
      </c>
      <c r="J3596" s="2">
        <v>2709</v>
      </c>
      <c r="K3596" s="2">
        <v>530</v>
      </c>
      <c r="L3596" s="2">
        <v>37</v>
      </c>
      <c r="M3596" s="2">
        <v>14</v>
      </c>
      <c r="N3596" s="2">
        <v>0</v>
      </c>
      <c r="O3596" s="2">
        <v>16</v>
      </c>
      <c r="P3596" s="2">
        <v>0</v>
      </c>
      <c r="Q3596" s="2">
        <v>0</v>
      </c>
      <c r="R3596" s="2">
        <v>143</v>
      </c>
      <c r="S3596" s="2">
        <v>227200</v>
      </c>
      <c r="T3596" s="2">
        <v>25964100</v>
      </c>
      <c r="U3596" s="2">
        <v>0</v>
      </c>
      <c r="V3596" s="2">
        <v>65</v>
      </c>
      <c r="W3596" s="2">
        <v>4</v>
      </c>
      <c r="X3596" s="2">
        <v>125</v>
      </c>
      <c r="Y3596" s="2">
        <v>24</v>
      </c>
      <c r="Z3596" s="2">
        <v>55</v>
      </c>
      <c r="AA3596" s="9">
        <f t="shared" si="506"/>
        <v>7260</v>
      </c>
      <c r="AB3596" s="9">
        <f t="shared" si="507"/>
        <v>904</v>
      </c>
      <c r="AC3596" s="9">
        <f t="shared" si="508"/>
        <v>210</v>
      </c>
      <c r="AD3596" s="9">
        <f t="shared" si="509"/>
        <v>143</v>
      </c>
      <c r="AE3596" s="44">
        <f t="shared" si="510"/>
        <v>7.2416664950956018E-6</v>
      </c>
      <c r="AF3596" s="9">
        <f t="shared" si="511"/>
        <v>56</v>
      </c>
      <c r="AG3596" s="9">
        <f t="shared" si="504"/>
        <v>79</v>
      </c>
      <c r="AH3596" s="44">
        <f t="shared" si="512"/>
        <v>5.7510221749229252E-6</v>
      </c>
      <c r="AI3596">
        <f>AA3596/'Totals and Drop Down Lists'!W$6*Inputs!E$37</f>
        <v>6585.8393559079914</v>
      </c>
      <c r="AJ3596">
        <f>AB3596/'Totals and Drop Down Lists'!X$6*Inputs!F$37</f>
        <v>2974.5100132122539</v>
      </c>
      <c r="AK3596">
        <f>AC3596/'Totals and Drop Down Lists'!Y$6*Inputs!G$37</f>
        <v>1384.3909351263303</v>
      </c>
      <c r="AL3596">
        <f>AD3596/'Totals and Drop Down Lists'!Z$6*Inputs!H$37</f>
        <v>1146.5026816091261</v>
      </c>
      <c r="AM3596">
        <f>AE3596/'Totals and Drop Down Lists'!AA$6*Inputs!I$37</f>
        <v>901.51035748666038</v>
      </c>
      <c r="AN3596">
        <f>AF3596/'Totals and Drop Down Lists'!AB$6*Inputs!J$37</f>
        <v>1117.5748158593055</v>
      </c>
      <c r="AO3596">
        <f>AG3596/'Totals and Drop Down Lists'!AC$6*Inputs!K$37</f>
        <v>1471.2625181482379</v>
      </c>
      <c r="AP3596">
        <f>AH3596/'Totals and Drop Down Lists'!AD$6*Inputs!L$37</f>
        <v>1353.3875253676845</v>
      </c>
      <c r="AQ3596">
        <f>IF(OR($D3596="51",$D3596="52",$D3596="61"),(AA3596/'Totals and Drop Down Lists'!W$4)*Inputs!E$38,0)</f>
        <v>0</v>
      </c>
      <c r="AR3596">
        <f>IF(OR($D3596="51",$D3596="52",$D3596="61"),(AB3596/'Totals and Drop Down Lists'!X$4)*Inputs!F$38,0)</f>
        <v>0</v>
      </c>
      <c r="AS3596">
        <f>IF(OR($D3596="51",$D3596="52",$D3596="61"),(AC3596/'Totals and Drop Down Lists'!Y$4)*Inputs!G$38,0)</f>
        <v>0</v>
      </c>
      <c r="AT3596">
        <f>IF(OR($D3596="51",$D3596="52",$D3596="61"),(AD3596/'Totals and Drop Down Lists'!Z$4)*Inputs!H$38,0)</f>
        <v>0</v>
      </c>
      <c r="AU3596">
        <f>IF(OR($D3596="51",$D3596="52",$D3596="61"),(AE3596/'Totals and Drop Down Lists'!AA$4)*Inputs!I$38,0)</f>
        <v>0</v>
      </c>
      <c r="AV3596">
        <f>IF(OR($D3596="51",$D3596="52",$D3596="61"),(AF3596/'Totals and Drop Down Lists'!AB$4)*Inputs!J$38,0)</f>
        <v>0</v>
      </c>
      <c r="AW3596">
        <f>IF(OR($D3596="51",$D3596="52",$D3596="61"),(AG3596/'Totals and Drop Down Lists'!AC$4)*Inputs!K$38,0)</f>
        <v>0</v>
      </c>
      <c r="AX3596">
        <f>IF(OR($D3596="51",$D3596="52",$D3596="61"),(AH3596/'Totals and Drop Down Lists'!AD$4)*Inputs!L$38,0)</f>
        <v>0</v>
      </c>
      <c r="AY3596">
        <f>IF(OR($D3596="51",$D3596="52",$D3596="61"),0,(AA3596/'Totals and Drop Down Lists'!W$5)*Inputs!E$39)</f>
        <v>0</v>
      </c>
      <c r="AZ3596">
        <f>IF(OR($D3596="51",$D3596="52",$D3596="61"),0,(AB3596/'Totals and Drop Down Lists'!X$5)*Inputs!F$39)</f>
        <v>0</v>
      </c>
      <c r="BA3596">
        <f>IF(OR($D3596="51",$D3596="52",$D3596="61"),0,(AC3596/'Totals and Drop Down Lists'!Y$5)*Inputs!G$39)</f>
        <v>0</v>
      </c>
      <c r="BB3596">
        <f>IF(OR($D3596="51",$D3596="52",$D3596="61"),0,(AD3596/'Totals and Drop Down Lists'!Z$5)*Inputs!H$39)</f>
        <v>0</v>
      </c>
      <c r="BC3596">
        <f>IF(OR($D3596="51",$D3596="52",$D3596="61"),0,(AE3596/'Totals and Drop Down Lists'!AA$5)*Inputs!I$39)</f>
        <v>0</v>
      </c>
      <c r="BD3596">
        <f>IF(OR($D3596="51",$D3596="52",$D3596="61"),0,(AF3596/'Totals and Drop Down Lists'!AB$5)*Inputs!J$39)</f>
        <v>0</v>
      </c>
      <c r="BE3596">
        <f>IF(OR($D3596="51",$D3596="52",$D3596="61"),0,(AG3596/'Totals and Drop Down Lists'!AC$5)*Inputs!K$39)</f>
        <v>0</v>
      </c>
      <c r="BF3596">
        <f>IF(OR($D3596="51",$D3596="52",$D3596="61"),0,(AH3596/'Totals and Drop Down Lists'!AD$5)*Inputs!L$39)</f>
        <v>0</v>
      </c>
      <c r="BG3596" s="10">
        <f t="shared" si="505"/>
        <v>16934.97820271759</v>
      </c>
    </row>
    <row r="3597" spans="1:59">
      <c r="A3597" s="1" t="s">
        <v>7679</v>
      </c>
      <c r="B3597" s="1" t="s">
        <v>5992</v>
      </c>
      <c r="C3597" s="1" t="s">
        <v>4643</v>
      </c>
      <c r="D3597" s="1" t="s">
        <v>25</v>
      </c>
      <c r="E3597" s="1" t="s">
        <v>6412</v>
      </c>
      <c r="F3597" s="2">
        <v>42089</v>
      </c>
      <c r="G3597" s="2">
        <v>159</v>
      </c>
      <c r="H3597" s="2">
        <v>0</v>
      </c>
      <c r="I3597" s="2">
        <v>5897</v>
      </c>
      <c r="J3597" s="2">
        <v>15800</v>
      </c>
      <c r="K3597" s="2">
        <v>2987</v>
      </c>
      <c r="L3597" s="2">
        <v>223</v>
      </c>
      <c r="M3597" s="2">
        <v>40</v>
      </c>
      <c r="N3597" s="2">
        <v>26</v>
      </c>
      <c r="O3597" s="2">
        <v>93</v>
      </c>
      <c r="P3597" s="2">
        <v>11</v>
      </c>
      <c r="Q3597" s="2">
        <v>16</v>
      </c>
      <c r="R3597" s="2">
        <v>1152</v>
      </c>
      <c r="S3597" s="2">
        <v>1946600</v>
      </c>
      <c r="T3597" s="2">
        <v>124157900</v>
      </c>
      <c r="U3597" s="2">
        <v>279</v>
      </c>
      <c r="V3597" s="2">
        <v>103</v>
      </c>
      <c r="W3597" s="2">
        <v>28</v>
      </c>
      <c r="X3597" s="2">
        <v>425</v>
      </c>
      <c r="Y3597" s="2">
        <v>70</v>
      </c>
      <c r="Z3597" s="2">
        <v>273</v>
      </c>
      <c r="AA3597" s="9">
        <f t="shared" si="506"/>
        <v>42089</v>
      </c>
      <c r="AB3597" s="9">
        <f t="shared" si="507"/>
        <v>5738</v>
      </c>
      <c r="AC3597" s="9">
        <f t="shared" si="508"/>
        <v>1561</v>
      </c>
      <c r="AD3597" s="9">
        <f t="shared" si="509"/>
        <v>1152</v>
      </c>
      <c r="AE3597" s="44">
        <f t="shared" si="510"/>
        <v>3.9437478896984746E-5</v>
      </c>
      <c r="AF3597" s="9">
        <f t="shared" si="511"/>
        <v>294</v>
      </c>
      <c r="AG3597" s="9">
        <f t="shared" si="504"/>
        <v>343</v>
      </c>
      <c r="AH3597" s="44">
        <f t="shared" si="512"/>
        <v>2.4128112103177815E-5</v>
      </c>
      <c r="AI3597">
        <f>AA3597/'Totals and Drop Down Lists'!W$6*Inputs!E$37</f>
        <v>38180.632596530508</v>
      </c>
      <c r="AJ3597">
        <f>AB3597/'Totals and Drop Down Lists'!X$6*Inputs!F$37</f>
        <v>18880.241654659192</v>
      </c>
      <c r="AK3597">
        <f>AC3597/'Totals and Drop Down Lists'!Y$6*Inputs!G$37</f>
        <v>10290.639284439056</v>
      </c>
      <c r="AL3597">
        <f>AD3597/'Totals and Drop Down Lists'!Z$6*Inputs!H$37</f>
        <v>9236.1614630329605</v>
      </c>
      <c r="AM3597">
        <f>AE3597/'Totals and Drop Down Lists'!AA$6*Inputs!I$37</f>
        <v>4909.5461276588358</v>
      </c>
      <c r="AN3597">
        <f>AF3597/'Totals and Drop Down Lists'!AB$6*Inputs!J$37</f>
        <v>5867.2677832613535</v>
      </c>
      <c r="AO3597">
        <f>AG3597/'Totals and Drop Down Lists'!AC$6*Inputs!K$37</f>
        <v>6387.8866294284253</v>
      </c>
      <c r="AP3597">
        <f>AH3597/'Totals and Drop Down Lists'!AD$6*Inputs!L$37</f>
        <v>5678.0664267829106</v>
      </c>
      <c r="AQ3597">
        <f>IF(OR($D3597="51",$D3597="52",$D3597="61"),(AA3597/'Totals and Drop Down Lists'!W$4)*Inputs!E$38,0)</f>
        <v>0</v>
      </c>
      <c r="AR3597">
        <f>IF(OR($D3597="51",$D3597="52",$D3597="61"),(AB3597/'Totals and Drop Down Lists'!X$4)*Inputs!F$38,0)</f>
        <v>0</v>
      </c>
      <c r="AS3597">
        <f>IF(OR($D3597="51",$D3597="52",$D3597="61"),(AC3597/'Totals and Drop Down Lists'!Y$4)*Inputs!G$38,0)</f>
        <v>0</v>
      </c>
      <c r="AT3597">
        <f>IF(OR($D3597="51",$D3597="52",$D3597="61"),(AD3597/'Totals and Drop Down Lists'!Z$4)*Inputs!H$38,0)</f>
        <v>0</v>
      </c>
      <c r="AU3597">
        <f>IF(OR($D3597="51",$D3597="52",$D3597="61"),(AE3597/'Totals and Drop Down Lists'!AA$4)*Inputs!I$38,0)</f>
        <v>0</v>
      </c>
      <c r="AV3597">
        <f>IF(OR($D3597="51",$D3597="52",$D3597="61"),(AF3597/'Totals and Drop Down Lists'!AB$4)*Inputs!J$38,0)</f>
        <v>0</v>
      </c>
      <c r="AW3597">
        <f>IF(OR($D3597="51",$D3597="52",$D3597="61"),(AG3597/'Totals and Drop Down Lists'!AC$4)*Inputs!K$38,0)</f>
        <v>0</v>
      </c>
      <c r="AX3597">
        <f>IF(OR($D3597="51",$D3597="52",$D3597="61"),(AH3597/'Totals and Drop Down Lists'!AD$4)*Inputs!L$38,0)</f>
        <v>0</v>
      </c>
      <c r="AY3597">
        <f>IF(OR($D3597="51",$D3597="52",$D3597="61"),0,(AA3597/'Totals and Drop Down Lists'!W$5)*Inputs!E$39)</f>
        <v>0</v>
      </c>
      <c r="AZ3597">
        <f>IF(OR($D3597="51",$D3597="52",$D3597="61"),0,(AB3597/'Totals and Drop Down Lists'!X$5)*Inputs!F$39)</f>
        <v>0</v>
      </c>
      <c r="BA3597">
        <f>IF(OR($D3597="51",$D3597="52",$D3597="61"),0,(AC3597/'Totals and Drop Down Lists'!Y$5)*Inputs!G$39)</f>
        <v>0</v>
      </c>
      <c r="BB3597">
        <f>IF(OR($D3597="51",$D3597="52",$D3597="61"),0,(AD3597/'Totals and Drop Down Lists'!Z$5)*Inputs!H$39)</f>
        <v>0</v>
      </c>
      <c r="BC3597">
        <f>IF(OR($D3597="51",$D3597="52",$D3597="61"),0,(AE3597/'Totals and Drop Down Lists'!AA$5)*Inputs!I$39)</f>
        <v>0</v>
      </c>
      <c r="BD3597">
        <f>IF(OR($D3597="51",$D3597="52",$D3597="61"),0,(AF3597/'Totals and Drop Down Lists'!AB$5)*Inputs!J$39)</f>
        <v>0</v>
      </c>
      <c r="BE3597">
        <f>IF(OR($D3597="51",$D3597="52",$D3597="61"),0,(AG3597/'Totals and Drop Down Lists'!AC$5)*Inputs!K$39)</f>
        <v>0</v>
      </c>
      <c r="BF3597">
        <f>IF(OR($D3597="51",$D3597="52",$D3597="61"),0,(AH3597/'Totals and Drop Down Lists'!AD$5)*Inputs!L$39)</f>
        <v>0</v>
      </c>
      <c r="BG3597" s="10">
        <f t="shared" si="505"/>
        <v>99430.44196579323</v>
      </c>
    </row>
    <row r="3598" spans="1:59">
      <c r="A3598" s="1" t="s">
        <v>7679</v>
      </c>
      <c r="B3598" s="1" t="s">
        <v>5992</v>
      </c>
      <c r="C3598" s="1" t="s">
        <v>6413</v>
      </c>
      <c r="D3598" s="1" t="s">
        <v>25</v>
      </c>
      <c r="E3598" s="1" t="s">
        <v>6414</v>
      </c>
      <c r="F3598" s="2">
        <v>7998</v>
      </c>
      <c r="G3598" s="2">
        <v>0</v>
      </c>
      <c r="H3598" s="2">
        <v>0</v>
      </c>
      <c r="I3598" s="2">
        <v>922</v>
      </c>
      <c r="J3598" s="2">
        <v>2654</v>
      </c>
      <c r="K3598" s="2">
        <v>532</v>
      </c>
      <c r="L3598" s="2">
        <v>221</v>
      </c>
      <c r="M3598" s="2">
        <v>0</v>
      </c>
      <c r="N3598" s="2">
        <v>0</v>
      </c>
      <c r="O3598" s="2">
        <v>20</v>
      </c>
      <c r="P3598" s="2">
        <v>0</v>
      </c>
      <c r="Q3598" s="2">
        <v>18</v>
      </c>
      <c r="R3598" s="2">
        <v>158</v>
      </c>
      <c r="S3598" s="2">
        <v>194300</v>
      </c>
      <c r="T3598" s="2">
        <v>25046700</v>
      </c>
      <c r="U3598" s="2">
        <v>34</v>
      </c>
      <c r="V3598" s="2">
        <v>75</v>
      </c>
      <c r="W3598" s="2">
        <v>49</v>
      </c>
      <c r="X3598" s="2">
        <v>79</v>
      </c>
      <c r="Y3598" s="2">
        <v>0</v>
      </c>
      <c r="Z3598" s="2">
        <v>0</v>
      </c>
      <c r="AA3598" s="9">
        <f t="shared" si="506"/>
        <v>7998</v>
      </c>
      <c r="AB3598" s="9">
        <f t="shared" si="507"/>
        <v>922</v>
      </c>
      <c r="AC3598" s="9">
        <f t="shared" si="508"/>
        <v>417</v>
      </c>
      <c r="AD3598" s="9">
        <f t="shared" si="509"/>
        <v>158</v>
      </c>
      <c r="AE3598" s="44">
        <f t="shared" si="510"/>
        <v>7.4476306747560029E-6</v>
      </c>
      <c r="AF3598" s="9">
        <f t="shared" si="511"/>
        <v>0</v>
      </c>
      <c r="AG3598" s="9">
        <f t="shared" si="504"/>
        <v>0</v>
      </c>
      <c r="AH3598" s="44">
        <f t="shared" si="512"/>
        <v>0</v>
      </c>
      <c r="AI3598">
        <f>AA3598/'Totals and Drop Down Lists'!W$6*Inputs!E$37</f>
        <v>7255.3089763845883</v>
      </c>
      <c r="AJ3598">
        <f>AB3598/'Totals and Drop Down Lists'!X$6*Inputs!F$37</f>
        <v>3033.7369825018777</v>
      </c>
      <c r="AK3598">
        <f>AC3598/'Totals and Drop Down Lists'!Y$6*Inputs!G$37</f>
        <v>2749.0048568937132</v>
      </c>
      <c r="AL3598">
        <f>AD3598/'Totals and Drop Down Lists'!Z$6*Inputs!H$37</f>
        <v>1266.7652006590345</v>
      </c>
      <c r="AM3598">
        <f>AE3598/'Totals and Drop Down Lists'!AA$6*Inputs!I$37</f>
        <v>927.15070440968509</v>
      </c>
      <c r="AN3598">
        <f>AF3598/'Totals and Drop Down Lists'!AB$6*Inputs!J$37</f>
        <v>0</v>
      </c>
      <c r="AO3598">
        <f>AG3598/'Totals and Drop Down Lists'!AC$6*Inputs!K$37</f>
        <v>0</v>
      </c>
      <c r="AP3598">
        <f>AH3598/'Totals and Drop Down Lists'!AD$6*Inputs!L$37</f>
        <v>0</v>
      </c>
      <c r="AQ3598">
        <f>IF(OR($D3598="51",$D3598="52",$D3598="61"),(AA3598/'Totals and Drop Down Lists'!W$4)*Inputs!E$38,0)</f>
        <v>0</v>
      </c>
      <c r="AR3598">
        <f>IF(OR($D3598="51",$D3598="52",$D3598="61"),(AB3598/'Totals and Drop Down Lists'!X$4)*Inputs!F$38,0)</f>
        <v>0</v>
      </c>
      <c r="AS3598">
        <f>IF(OR($D3598="51",$D3598="52",$D3598="61"),(AC3598/'Totals and Drop Down Lists'!Y$4)*Inputs!G$38,0)</f>
        <v>0</v>
      </c>
      <c r="AT3598">
        <f>IF(OR($D3598="51",$D3598="52",$D3598="61"),(AD3598/'Totals and Drop Down Lists'!Z$4)*Inputs!H$38,0)</f>
        <v>0</v>
      </c>
      <c r="AU3598">
        <f>IF(OR($D3598="51",$D3598="52",$D3598="61"),(AE3598/'Totals and Drop Down Lists'!AA$4)*Inputs!I$38,0)</f>
        <v>0</v>
      </c>
      <c r="AV3598">
        <f>IF(OR($D3598="51",$D3598="52",$D3598="61"),(AF3598/'Totals and Drop Down Lists'!AB$4)*Inputs!J$38,0)</f>
        <v>0</v>
      </c>
      <c r="AW3598">
        <f>IF(OR($D3598="51",$D3598="52",$D3598="61"),(AG3598/'Totals and Drop Down Lists'!AC$4)*Inputs!K$38,0)</f>
        <v>0</v>
      </c>
      <c r="AX3598">
        <f>IF(OR($D3598="51",$D3598="52",$D3598="61"),(AH3598/'Totals and Drop Down Lists'!AD$4)*Inputs!L$38,0)</f>
        <v>0</v>
      </c>
      <c r="AY3598">
        <f>IF(OR($D3598="51",$D3598="52",$D3598="61"),0,(AA3598/'Totals and Drop Down Lists'!W$5)*Inputs!E$39)</f>
        <v>0</v>
      </c>
      <c r="AZ3598">
        <f>IF(OR($D3598="51",$D3598="52",$D3598="61"),0,(AB3598/'Totals and Drop Down Lists'!X$5)*Inputs!F$39)</f>
        <v>0</v>
      </c>
      <c r="BA3598">
        <f>IF(OR($D3598="51",$D3598="52",$D3598="61"),0,(AC3598/'Totals and Drop Down Lists'!Y$5)*Inputs!G$39)</f>
        <v>0</v>
      </c>
      <c r="BB3598">
        <f>IF(OR($D3598="51",$D3598="52",$D3598="61"),0,(AD3598/'Totals and Drop Down Lists'!Z$5)*Inputs!H$39)</f>
        <v>0</v>
      </c>
      <c r="BC3598">
        <f>IF(OR($D3598="51",$D3598="52",$D3598="61"),0,(AE3598/'Totals and Drop Down Lists'!AA$5)*Inputs!I$39)</f>
        <v>0</v>
      </c>
      <c r="BD3598">
        <f>IF(OR($D3598="51",$D3598="52",$D3598="61"),0,(AF3598/'Totals and Drop Down Lists'!AB$5)*Inputs!J$39)</f>
        <v>0</v>
      </c>
      <c r="BE3598">
        <f>IF(OR($D3598="51",$D3598="52",$D3598="61"),0,(AG3598/'Totals and Drop Down Lists'!AC$5)*Inputs!K$39)</f>
        <v>0</v>
      </c>
      <c r="BF3598">
        <f>IF(OR($D3598="51",$D3598="52",$D3598="61"),0,(AH3598/'Totals and Drop Down Lists'!AD$5)*Inputs!L$39)</f>
        <v>0</v>
      </c>
      <c r="BG3598" s="10">
        <f t="shared" si="505"/>
        <v>15231.966720848897</v>
      </c>
    </row>
    <row r="3599" spans="1:59">
      <c r="A3599" s="1" t="s">
        <v>7679</v>
      </c>
      <c r="B3599" s="1" t="s">
        <v>5992</v>
      </c>
      <c r="C3599" s="1" t="s">
        <v>6415</v>
      </c>
      <c r="D3599" s="1" t="s">
        <v>25</v>
      </c>
      <c r="E3599" s="1" t="s">
        <v>6416</v>
      </c>
      <c r="F3599" s="2">
        <v>14164</v>
      </c>
      <c r="G3599" s="2">
        <v>46</v>
      </c>
      <c r="H3599" s="2">
        <v>0</v>
      </c>
      <c r="I3599" s="2">
        <v>4867</v>
      </c>
      <c r="J3599" s="2">
        <v>4460</v>
      </c>
      <c r="K3599" s="2">
        <v>931</v>
      </c>
      <c r="L3599" s="2">
        <v>197</v>
      </c>
      <c r="M3599" s="2">
        <v>170</v>
      </c>
      <c r="N3599" s="2">
        <v>0</v>
      </c>
      <c r="O3599" s="2">
        <v>129</v>
      </c>
      <c r="P3599" s="2">
        <v>108</v>
      </c>
      <c r="Q3599" s="2">
        <v>0</v>
      </c>
      <c r="R3599" s="2">
        <v>55</v>
      </c>
      <c r="S3599" s="2">
        <v>433100</v>
      </c>
      <c r="T3599" s="2">
        <v>23850200</v>
      </c>
      <c r="U3599" s="2">
        <v>84</v>
      </c>
      <c r="V3599" s="2">
        <v>165</v>
      </c>
      <c r="W3599" s="2">
        <v>70</v>
      </c>
      <c r="X3599" s="2">
        <v>370</v>
      </c>
      <c r="Y3599" s="2">
        <v>30</v>
      </c>
      <c r="Z3599" s="2">
        <v>240</v>
      </c>
      <c r="AA3599" s="9">
        <f t="shared" si="506"/>
        <v>14164</v>
      </c>
      <c r="AB3599" s="9">
        <f t="shared" si="507"/>
        <v>4821</v>
      </c>
      <c r="AC3599" s="9">
        <f t="shared" si="508"/>
        <v>659</v>
      </c>
      <c r="AD3599" s="9">
        <f t="shared" si="509"/>
        <v>55</v>
      </c>
      <c r="AE3599" s="44">
        <f t="shared" si="510"/>
        <v>1.357251371537723E-5</v>
      </c>
      <c r="AF3599" s="9">
        <f t="shared" si="511"/>
        <v>135</v>
      </c>
      <c r="AG3599" s="9">
        <f t="shared" si="504"/>
        <v>270</v>
      </c>
      <c r="AH3599" s="44">
        <f t="shared" si="512"/>
        <v>2.0971508593730796E-5</v>
      </c>
      <c r="AI3599">
        <f>AA3599/'Totals and Drop Down Lists'!W$6*Inputs!E$37</f>
        <v>12848.736726870633</v>
      </c>
      <c r="AJ3599">
        <f>AB3599/'Totals and Drop Down Lists'!X$6*Inputs!F$37</f>
        <v>15862.956608071099</v>
      </c>
      <c r="AK3599">
        <f>AC3599/'Totals and Drop Down Lists'!Y$6*Inputs!G$37</f>
        <v>4344.350601182151</v>
      </c>
      <c r="AL3599">
        <f>AD3599/'Totals and Drop Down Lists'!Z$6*Inputs!H$37</f>
        <v>440.96256984966385</v>
      </c>
      <c r="AM3599">
        <f>AE3599/'Totals and Drop Down Lists'!AA$6*Inputs!I$37</f>
        <v>1689.633415157818</v>
      </c>
      <c r="AN3599">
        <f>AF3599/'Totals and Drop Down Lists'!AB$6*Inputs!J$37</f>
        <v>2694.1535739465403</v>
      </c>
      <c r="AO3599">
        <f>AG3599/'Totals and Drop Down Lists'!AC$6*Inputs!K$37</f>
        <v>5028.3655683547368</v>
      </c>
      <c r="AP3599">
        <f>AH3599/'Totals and Drop Down Lists'!AD$6*Inputs!L$37</f>
        <v>4935.223209998635</v>
      </c>
      <c r="AQ3599">
        <f>IF(OR($D3599="51",$D3599="52",$D3599="61"),(AA3599/'Totals and Drop Down Lists'!W$4)*Inputs!E$38,0)</f>
        <v>0</v>
      </c>
      <c r="AR3599">
        <f>IF(OR($D3599="51",$D3599="52",$D3599="61"),(AB3599/'Totals and Drop Down Lists'!X$4)*Inputs!F$38,0)</f>
        <v>0</v>
      </c>
      <c r="AS3599">
        <f>IF(OR($D3599="51",$D3599="52",$D3599="61"),(AC3599/'Totals and Drop Down Lists'!Y$4)*Inputs!G$38,0)</f>
        <v>0</v>
      </c>
      <c r="AT3599">
        <f>IF(OR($D3599="51",$D3599="52",$D3599="61"),(AD3599/'Totals and Drop Down Lists'!Z$4)*Inputs!H$38,0)</f>
        <v>0</v>
      </c>
      <c r="AU3599">
        <f>IF(OR($D3599="51",$D3599="52",$D3599="61"),(AE3599/'Totals and Drop Down Lists'!AA$4)*Inputs!I$38,0)</f>
        <v>0</v>
      </c>
      <c r="AV3599">
        <f>IF(OR($D3599="51",$D3599="52",$D3599="61"),(AF3599/'Totals and Drop Down Lists'!AB$4)*Inputs!J$38,0)</f>
        <v>0</v>
      </c>
      <c r="AW3599">
        <f>IF(OR($D3599="51",$D3599="52",$D3599="61"),(AG3599/'Totals and Drop Down Lists'!AC$4)*Inputs!K$38,0)</f>
        <v>0</v>
      </c>
      <c r="AX3599">
        <f>IF(OR($D3599="51",$D3599="52",$D3599="61"),(AH3599/'Totals and Drop Down Lists'!AD$4)*Inputs!L$38,0)</f>
        <v>0</v>
      </c>
      <c r="AY3599">
        <f>IF(OR($D3599="51",$D3599="52",$D3599="61"),0,(AA3599/'Totals and Drop Down Lists'!W$5)*Inputs!E$39)</f>
        <v>0</v>
      </c>
      <c r="AZ3599">
        <f>IF(OR($D3599="51",$D3599="52",$D3599="61"),0,(AB3599/'Totals and Drop Down Lists'!X$5)*Inputs!F$39)</f>
        <v>0</v>
      </c>
      <c r="BA3599">
        <f>IF(OR($D3599="51",$D3599="52",$D3599="61"),0,(AC3599/'Totals and Drop Down Lists'!Y$5)*Inputs!G$39)</f>
        <v>0</v>
      </c>
      <c r="BB3599">
        <f>IF(OR($D3599="51",$D3599="52",$D3599="61"),0,(AD3599/'Totals and Drop Down Lists'!Z$5)*Inputs!H$39)</f>
        <v>0</v>
      </c>
      <c r="BC3599">
        <f>IF(OR($D3599="51",$D3599="52",$D3599="61"),0,(AE3599/'Totals and Drop Down Lists'!AA$5)*Inputs!I$39)</f>
        <v>0</v>
      </c>
      <c r="BD3599">
        <f>IF(OR($D3599="51",$D3599="52",$D3599="61"),0,(AF3599/'Totals and Drop Down Lists'!AB$5)*Inputs!J$39)</f>
        <v>0</v>
      </c>
      <c r="BE3599">
        <f>IF(OR($D3599="51",$D3599="52",$D3599="61"),0,(AG3599/'Totals and Drop Down Lists'!AC$5)*Inputs!K$39)</f>
        <v>0</v>
      </c>
      <c r="BF3599">
        <f>IF(OR($D3599="51",$D3599="52",$D3599="61"),0,(AH3599/'Totals and Drop Down Lists'!AD$5)*Inputs!L$39)</f>
        <v>0</v>
      </c>
      <c r="BG3599" s="10">
        <f t="shared" si="505"/>
        <v>47844.382273431278</v>
      </c>
    </row>
    <row r="3600" spans="1:59">
      <c r="A3600" s="1" t="s">
        <v>7679</v>
      </c>
      <c r="B3600" s="1" t="s">
        <v>5992</v>
      </c>
      <c r="C3600" s="1" t="s">
        <v>6417</v>
      </c>
      <c r="D3600" s="1" t="s">
        <v>25</v>
      </c>
      <c r="E3600" s="1" t="s">
        <v>6418</v>
      </c>
      <c r="F3600" s="2">
        <v>11849</v>
      </c>
      <c r="G3600" s="2">
        <v>75</v>
      </c>
      <c r="H3600" s="2">
        <v>8</v>
      </c>
      <c r="I3600" s="2">
        <v>4028</v>
      </c>
      <c r="J3600" s="2">
        <v>3654</v>
      </c>
      <c r="K3600" s="2">
        <v>1149</v>
      </c>
      <c r="L3600" s="2">
        <v>158</v>
      </c>
      <c r="M3600" s="2">
        <v>0</v>
      </c>
      <c r="N3600" s="2">
        <v>11</v>
      </c>
      <c r="O3600" s="2">
        <v>53</v>
      </c>
      <c r="P3600" s="2">
        <v>0</v>
      </c>
      <c r="Q3600" s="2">
        <v>0</v>
      </c>
      <c r="R3600" s="2">
        <v>284</v>
      </c>
      <c r="S3600" s="2">
        <v>340900</v>
      </c>
      <c r="T3600" s="2">
        <v>18945700</v>
      </c>
      <c r="U3600" s="2">
        <v>37</v>
      </c>
      <c r="V3600" s="2">
        <v>309</v>
      </c>
      <c r="W3600" s="2">
        <v>0</v>
      </c>
      <c r="X3600" s="2">
        <v>525</v>
      </c>
      <c r="Y3600" s="2">
        <v>249</v>
      </c>
      <c r="Z3600" s="2">
        <v>175</v>
      </c>
      <c r="AA3600" s="9">
        <f t="shared" si="506"/>
        <v>11849</v>
      </c>
      <c r="AB3600" s="9">
        <f t="shared" si="507"/>
        <v>3945</v>
      </c>
      <c r="AC3600" s="9">
        <f t="shared" si="508"/>
        <v>506</v>
      </c>
      <c r="AD3600" s="9">
        <f t="shared" si="509"/>
        <v>284</v>
      </c>
      <c r="AE3600" s="44">
        <f t="shared" si="510"/>
        <v>2.5232907770905312E-5</v>
      </c>
      <c r="AF3600" s="9">
        <f t="shared" si="511"/>
        <v>216</v>
      </c>
      <c r="AG3600" s="9">
        <f t="shared" si="504"/>
        <v>424</v>
      </c>
      <c r="AH3600" s="44">
        <f t="shared" si="512"/>
        <v>4.960990879029541E-5</v>
      </c>
      <c r="AI3600">
        <f>AA3600/'Totals and Drop Down Lists'!W$6*Inputs!E$37</f>
        <v>10748.706684318702</v>
      </c>
      <c r="AJ3600">
        <f>AB3600/'Totals and Drop Down Lists'!X$6*Inputs!F$37</f>
        <v>12980.57743597604</v>
      </c>
      <c r="AK3600">
        <f>AC3600/'Totals and Drop Down Lists'!Y$6*Inputs!G$37</f>
        <v>3335.722919875825</v>
      </c>
      <c r="AL3600">
        <f>AD3600/'Totals and Drop Down Lists'!Z$6*Inputs!H$37</f>
        <v>2276.9703606782646</v>
      </c>
      <c r="AM3600">
        <f>AE3600/'Totals and Drop Down Lists'!AA$6*Inputs!I$37</f>
        <v>3141.2282960534862</v>
      </c>
      <c r="AN3600">
        <f>AF3600/'Totals and Drop Down Lists'!AB$6*Inputs!J$37</f>
        <v>4310.6457183144639</v>
      </c>
      <c r="AO3600">
        <f>AG3600/'Totals and Drop Down Lists'!AC$6*Inputs!K$37</f>
        <v>7896.3962999348469</v>
      </c>
      <c r="AP3600">
        <f>AH3600/'Totals and Drop Down Lists'!AD$6*Inputs!L$37</f>
        <v>11674.695323586413</v>
      </c>
      <c r="AQ3600">
        <f>IF(OR($D3600="51",$D3600="52",$D3600="61"),(AA3600/'Totals and Drop Down Lists'!W$4)*Inputs!E$38,0)</f>
        <v>0</v>
      </c>
      <c r="AR3600">
        <f>IF(OR($D3600="51",$D3600="52",$D3600="61"),(AB3600/'Totals and Drop Down Lists'!X$4)*Inputs!F$38,0)</f>
        <v>0</v>
      </c>
      <c r="AS3600">
        <f>IF(OR($D3600="51",$D3600="52",$D3600="61"),(AC3600/'Totals and Drop Down Lists'!Y$4)*Inputs!G$38,0)</f>
        <v>0</v>
      </c>
      <c r="AT3600">
        <f>IF(OR($D3600="51",$D3600="52",$D3600="61"),(AD3600/'Totals and Drop Down Lists'!Z$4)*Inputs!H$38,0)</f>
        <v>0</v>
      </c>
      <c r="AU3600">
        <f>IF(OR($D3600="51",$D3600="52",$D3600="61"),(AE3600/'Totals and Drop Down Lists'!AA$4)*Inputs!I$38,0)</f>
        <v>0</v>
      </c>
      <c r="AV3600">
        <f>IF(OR($D3600="51",$D3600="52",$D3600="61"),(AF3600/'Totals and Drop Down Lists'!AB$4)*Inputs!J$38,0)</f>
        <v>0</v>
      </c>
      <c r="AW3600">
        <f>IF(OR($D3600="51",$D3600="52",$D3600="61"),(AG3600/'Totals and Drop Down Lists'!AC$4)*Inputs!K$38,0)</f>
        <v>0</v>
      </c>
      <c r="AX3600">
        <f>IF(OR($D3600="51",$D3600="52",$D3600="61"),(AH3600/'Totals and Drop Down Lists'!AD$4)*Inputs!L$38,0)</f>
        <v>0</v>
      </c>
      <c r="AY3600">
        <f>IF(OR($D3600="51",$D3600="52",$D3600="61"),0,(AA3600/'Totals and Drop Down Lists'!W$5)*Inputs!E$39)</f>
        <v>0</v>
      </c>
      <c r="AZ3600">
        <f>IF(OR($D3600="51",$D3600="52",$D3600="61"),0,(AB3600/'Totals and Drop Down Lists'!X$5)*Inputs!F$39)</f>
        <v>0</v>
      </c>
      <c r="BA3600">
        <f>IF(OR($D3600="51",$D3600="52",$D3600="61"),0,(AC3600/'Totals and Drop Down Lists'!Y$5)*Inputs!G$39)</f>
        <v>0</v>
      </c>
      <c r="BB3600">
        <f>IF(OR($D3600="51",$D3600="52",$D3600="61"),0,(AD3600/'Totals and Drop Down Lists'!Z$5)*Inputs!H$39)</f>
        <v>0</v>
      </c>
      <c r="BC3600">
        <f>IF(OR($D3600="51",$D3600="52",$D3600="61"),0,(AE3600/'Totals and Drop Down Lists'!AA$5)*Inputs!I$39)</f>
        <v>0</v>
      </c>
      <c r="BD3600">
        <f>IF(OR($D3600="51",$D3600="52",$D3600="61"),0,(AF3600/'Totals and Drop Down Lists'!AB$5)*Inputs!J$39)</f>
        <v>0</v>
      </c>
      <c r="BE3600">
        <f>IF(OR($D3600="51",$D3600="52",$D3600="61"),0,(AG3600/'Totals and Drop Down Lists'!AC$5)*Inputs!K$39)</f>
        <v>0</v>
      </c>
      <c r="BF3600">
        <f>IF(OR($D3600="51",$D3600="52",$D3600="61"),0,(AH3600/'Totals and Drop Down Lists'!AD$5)*Inputs!L$39)</f>
        <v>0</v>
      </c>
      <c r="BG3600" s="10">
        <f t="shared" si="505"/>
        <v>56364.943038738042</v>
      </c>
    </row>
    <row r="3601" spans="1:59">
      <c r="A3601" s="1" t="s">
        <v>7680</v>
      </c>
      <c r="B3601" s="1" t="s">
        <v>205</v>
      </c>
      <c r="C3601" s="1" t="s">
        <v>206</v>
      </c>
      <c r="D3601" s="1" t="s">
        <v>7</v>
      </c>
      <c r="E3601" s="1" t="s">
        <v>207</v>
      </c>
      <c r="F3601" s="2">
        <v>193153</v>
      </c>
      <c r="G3601" s="2">
        <v>1990</v>
      </c>
      <c r="H3601" s="2">
        <v>337</v>
      </c>
      <c r="I3601" s="2">
        <v>33304</v>
      </c>
      <c r="J3601" s="2">
        <v>73413</v>
      </c>
      <c r="K3601" s="2">
        <v>27965</v>
      </c>
      <c r="L3601" s="2">
        <v>1176</v>
      </c>
      <c r="M3601" s="2">
        <v>128</v>
      </c>
      <c r="N3601" s="2">
        <v>17</v>
      </c>
      <c r="O3601" s="2">
        <v>1119</v>
      </c>
      <c r="P3601" s="2">
        <v>329</v>
      </c>
      <c r="Q3601" s="2">
        <v>21</v>
      </c>
      <c r="R3601" s="2">
        <v>5802</v>
      </c>
      <c r="S3601" s="2">
        <v>20696300</v>
      </c>
      <c r="T3601" s="2">
        <v>1061513100</v>
      </c>
      <c r="U3601" s="2">
        <v>2640</v>
      </c>
      <c r="V3601" s="2">
        <v>1015</v>
      </c>
      <c r="W3601" s="2">
        <v>55</v>
      </c>
      <c r="X3601" s="2">
        <v>5895</v>
      </c>
      <c r="Y3601" s="2">
        <v>710</v>
      </c>
      <c r="Z3601" s="2">
        <v>3920</v>
      </c>
      <c r="AA3601" s="9">
        <f t="shared" si="506"/>
        <v>193153</v>
      </c>
      <c r="AB3601" s="9">
        <f t="shared" si="507"/>
        <v>30977</v>
      </c>
      <c r="AC3601" s="9">
        <f t="shared" si="508"/>
        <v>8592</v>
      </c>
      <c r="AD3601" s="9">
        <f t="shared" si="509"/>
        <v>5802</v>
      </c>
      <c r="AE3601" s="44">
        <f t="shared" si="510"/>
        <v>7.4396492630483487E-4</v>
      </c>
      <c r="AF3601" s="9">
        <f t="shared" si="511"/>
        <v>4825</v>
      </c>
      <c r="AG3601" s="9">
        <f t="shared" si="504"/>
        <v>4630</v>
      </c>
      <c r="AH3601" s="44">
        <f t="shared" si="512"/>
        <v>6.5625697034860347E-4</v>
      </c>
      <c r="AI3601">
        <f>AA3601/'Totals and Drop Down Lists'!W$6*Inputs!E$37</f>
        <v>175216.89106221712</v>
      </c>
      <c r="AJ3601">
        <f>AB3601/'Totals and Drop Down Lists'!X$6*Inputs!F$37</f>
        <v>101926.32376026103</v>
      </c>
      <c r="AK3601">
        <f>AC3601/'Totals and Drop Down Lists'!Y$6*Inputs!G$37</f>
        <v>56641.366260025861</v>
      </c>
      <c r="AL3601">
        <f>AD3601/'Totals and Drop Down Lists'!Z$6*Inputs!H$37</f>
        <v>46517.542368504546</v>
      </c>
      <c r="AM3601">
        <f>AE3601/'Totals and Drop Down Lists'!AA$6*Inputs!I$37</f>
        <v>92615.710365125633</v>
      </c>
      <c r="AN3601">
        <f>AF3601/'Totals and Drop Down Lists'!AB$6*Inputs!J$37</f>
        <v>96291.044402163388</v>
      </c>
      <c r="AO3601">
        <f>AG3601/'Totals and Drop Down Lists'!AC$6*Inputs!K$37</f>
        <v>86227.157709194202</v>
      </c>
      <c r="AP3601">
        <f>AH3601/'Totals and Drop Down Lists'!AD$6*Inputs!L$37</f>
        <v>154436.89314539873</v>
      </c>
      <c r="AQ3601">
        <f>IF(OR($D3601="51",$D3601="52",$D3601="61"),(AA3601/'Totals and Drop Down Lists'!W$4)*Inputs!E$38,0)</f>
        <v>0</v>
      </c>
      <c r="AR3601">
        <f>IF(OR($D3601="51",$D3601="52",$D3601="61"),(AB3601/'Totals and Drop Down Lists'!X$4)*Inputs!F$38,0)</f>
        <v>0</v>
      </c>
      <c r="AS3601">
        <f>IF(OR($D3601="51",$D3601="52",$D3601="61"),(AC3601/'Totals and Drop Down Lists'!Y$4)*Inputs!G$38,0)</f>
        <v>0</v>
      </c>
      <c r="AT3601">
        <f>IF(OR($D3601="51",$D3601="52",$D3601="61"),(AD3601/'Totals and Drop Down Lists'!Z$4)*Inputs!H$38,0)</f>
        <v>0</v>
      </c>
      <c r="AU3601">
        <f>IF(OR($D3601="51",$D3601="52",$D3601="61"),(AE3601/'Totals and Drop Down Lists'!AA$4)*Inputs!I$38,0)</f>
        <v>0</v>
      </c>
      <c r="AV3601">
        <f>IF(OR($D3601="51",$D3601="52",$D3601="61"),(AF3601/'Totals and Drop Down Lists'!AB$4)*Inputs!J$38,0)</f>
        <v>0</v>
      </c>
      <c r="AW3601">
        <f>IF(OR($D3601="51",$D3601="52",$D3601="61"),(AG3601/'Totals and Drop Down Lists'!AC$4)*Inputs!K$38,0)</f>
        <v>0</v>
      </c>
      <c r="AX3601">
        <f>IF(OR($D3601="51",$D3601="52",$D3601="61"),(AH3601/'Totals and Drop Down Lists'!AD$4)*Inputs!L$38,0)</f>
        <v>0</v>
      </c>
      <c r="AY3601">
        <f>IF(OR($D3601="51",$D3601="52",$D3601="61"),0,(AA3601/'Totals and Drop Down Lists'!W$5)*Inputs!E$39)</f>
        <v>0</v>
      </c>
      <c r="AZ3601">
        <f>IF(OR($D3601="51",$D3601="52",$D3601="61"),0,(AB3601/'Totals and Drop Down Lists'!X$5)*Inputs!F$39)</f>
        <v>0</v>
      </c>
      <c r="BA3601">
        <f>IF(OR($D3601="51",$D3601="52",$D3601="61"),0,(AC3601/'Totals and Drop Down Lists'!Y$5)*Inputs!G$39)</f>
        <v>0</v>
      </c>
      <c r="BB3601">
        <f>IF(OR($D3601="51",$D3601="52",$D3601="61"),0,(AD3601/'Totals and Drop Down Lists'!Z$5)*Inputs!H$39)</f>
        <v>0</v>
      </c>
      <c r="BC3601">
        <f>IF(OR($D3601="51",$D3601="52",$D3601="61"),0,(AE3601/'Totals and Drop Down Lists'!AA$5)*Inputs!I$39)</f>
        <v>0</v>
      </c>
      <c r="BD3601">
        <f>IF(OR($D3601="51",$D3601="52",$D3601="61"),0,(AF3601/'Totals and Drop Down Lists'!AB$5)*Inputs!J$39)</f>
        <v>0</v>
      </c>
      <c r="BE3601">
        <f>IF(OR($D3601="51",$D3601="52",$D3601="61"),0,(AG3601/'Totals and Drop Down Lists'!AC$5)*Inputs!K$39)</f>
        <v>0</v>
      </c>
      <c r="BF3601">
        <f>IF(OR($D3601="51",$D3601="52",$D3601="61"),0,(AH3601/'Totals and Drop Down Lists'!AD$5)*Inputs!L$39)</f>
        <v>0</v>
      </c>
      <c r="BG3601" s="10">
        <f t="shared" si="505"/>
        <v>809872.92907289055</v>
      </c>
    </row>
    <row r="3602" spans="1:59" ht="43.2">
      <c r="A3602" s="1" t="s">
        <v>7681</v>
      </c>
      <c r="B3602" s="1" t="s">
        <v>7039</v>
      </c>
      <c r="C3602" s="1" t="s">
        <v>7040</v>
      </c>
      <c r="D3602" s="1" t="s">
        <v>10</v>
      </c>
      <c r="E3602" s="1" t="s">
        <v>7041</v>
      </c>
      <c r="F3602" s="2">
        <v>104402</v>
      </c>
      <c r="G3602" s="2">
        <v>1844</v>
      </c>
      <c r="H3602" s="2">
        <v>288</v>
      </c>
      <c r="I3602" s="2">
        <v>16395</v>
      </c>
      <c r="J3602" s="2">
        <v>37764</v>
      </c>
      <c r="K3602" s="2">
        <v>15786</v>
      </c>
      <c r="L3602" s="2">
        <v>338</v>
      </c>
      <c r="M3602" s="2">
        <v>125</v>
      </c>
      <c r="N3602" s="2">
        <v>0</v>
      </c>
      <c r="O3602" s="2">
        <v>389</v>
      </c>
      <c r="P3602" s="2">
        <v>75</v>
      </c>
      <c r="Q3602" s="2">
        <v>0</v>
      </c>
      <c r="R3602" s="2">
        <v>5254</v>
      </c>
      <c r="S3602" s="2">
        <v>11973000</v>
      </c>
      <c r="T3602" s="2">
        <v>598842400</v>
      </c>
      <c r="U3602" s="2">
        <v>2226</v>
      </c>
      <c r="V3602" s="2">
        <v>980</v>
      </c>
      <c r="W3602" s="2">
        <v>150</v>
      </c>
      <c r="X3602" s="2">
        <v>3365</v>
      </c>
      <c r="Y3602" s="2">
        <v>535</v>
      </c>
      <c r="Z3602" s="2">
        <v>2160</v>
      </c>
      <c r="AA3602" s="9">
        <f t="shared" si="506"/>
        <v>104402</v>
      </c>
      <c r="AB3602" s="9">
        <f t="shared" si="507"/>
        <v>14263</v>
      </c>
      <c r="AC3602" s="9">
        <f t="shared" si="508"/>
        <v>6181</v>
      </c>
      <c r="AD3602" s="9">
        <f t="shared" si="509"/>
        <v>5254</v>
      </c>
      <c r="AE3602" s="44">
        <f t="shared" si="510"/>
        <v>4.6085254898153995E-4</v>
      </c>
      <c r="AF3602" s="9">
        <f t="shared" si="511"/>
        <v>2235</v>
      </c>
      <c r="AG3602" s="9">
        <f t="shared" si="504"/>
        <v>2695</v>
      </c>
      <c r="AH3602" s="44">
        <f t="shared" si="512"/>
        <v>4.1918329327875409E-4</v>
      </c>
      <c r="AI3602">
        <f>AA3602/'Totals and Drop Down Lists'!W$6*Inputs!E$37</f>
        <v>94707.27278725979</v>
      </c>
      <c r="AJ3602">
        <f>AB3602/'Totals and Drop Down Lists'!X$6*Inputs!F$37</f>
        <v>46930.79238766191</v>
      </c>
      <c r="AK3602">
        <f>AC3602/'Totals and Drop Down Lists'!Y$6*Inputs!G$37</f>
        <v>40747.239857218323</v>
      </c>
      <c r="AL3602">
        <f>AD3602/'Totals and Drop Down Lists'!Z$6*Inputs!H$37</f>
        <v>42123.951672547897</v>
      </c>
      <c r="AM3602">
        <f>AE3602/'Totals and Drop Down Lists'!AA$6*Inputs!I$37</f>
        <v>57371.234433725738</v>
      </c>
      <c r="AN3602">
        <f>AF3602/'Totals and Drop Down Lists'!AB$6*Inputs!J$37</f>
        <v>44603.209168670495</v>
      </c>
      <c r="AO3602">
        <f>AG3602/'Totals and Drop Down Lists'!AC$6*Inputs!K$37</f>
        <v>50190.537802651917</v>
      </c>
      <c r="AP3602">
        <f>AH3602/'Totals and Drop Down Lists'!AD$6*Inputs!L$37</f>
        <v>98646.366282462215</v>
      </c>
      <c r="AQ3602">
        <f>IF(OR($D3602="51",$D3602="52",$D3602="61"),(AA3602/'Totals and Drop Down Lists'!W$4)*Inputs!E$38,0)</f>
        <v>0</v>
      </c>
      <c r="AR3602">
        <f>IF(OR($D3602="51",$D3602="52",$D3602="61"),(AB3602/'Totals and Drop Down Lists'!X$4)*Inputs!F$38,0)</f>
        <v>0</v>
      </c>
      <c r="AS3602">
        <f>IF(OR($D3602="51",$D3602="52",$D3602="61"),(AC3602/'Totals and Drop Down Lists'!Y$4)*Inputs!G$38,0)</f>
        <v>0</v>
      </c>
      <c r="AT3602">
        <f>IF(OR($D3602="51",$D3602="52",$D3602="61"),(AD3602/'Totals and Drop Down Lists'!Z$4)*Inputs!H$38,0)</f>
        <v>0</v>
      </c>
      <c r="AU3602">
        <f>IF(OR($D3602="51",$D3602="52",$D3602="61"),(AE3602/'Totals and Drop Down Lists'!AA$4)*Inputs!I$38,0)</f>
        <v>0</v>
      </c>
      <c r="AV3602">
        <f>IF(OR($D3602="51",$D3602="52",$D3602="61"),(AF3602/'Totals and Drop Down Lists'!AB$4)*Inputs!J$38,0)</f>
        <v>0</v>
      </c>
      <c r="AW3602">
        <f>IF(OR($D3602="51",$D3602="52",$D3602="61"),(AG3602/'Totals and Drop Down Lists'!AC$4)*Inputs!K$38,0)</f>
        <v>0</v>
      </c>
      <c r="AX3602">
        <f>IF(OR($D3602="51",$D3602="52",$D3602="61"),(AH3602/'Totals and Drop Down Lists'!AD$4)*Inputs!L$38,0)</f>
        <v>0</v>
      </c>
      <c r="AY3602">
        <f>IF(OR($D3602="51",$D3602="52",$D3602="61"),0,(AA3602/'Totals and Drop Down Lists'!W$5)*Inputs!E$39)</f>
        <v>0</v>
      </c>
      <c r="AZ3602">
        <f>IF(OR($D3602="51",$D3602="52",$D3602="61"),0,(AB3602/'Totals and Drop Down Lists'!X$5)*Inputs!F$39)</f>
        <v>0</v>
      </c>
      <c r="BA3602">
        <f>IF(OR($D3602="51",$D3602="52",$D3602="61"),0,(AC3602/'Totals and Drop Down Lists'!Y$5)*Inputs!G$39)</f>
        <v>0</v>
      </c>
      <c r="BB3602">
        <f>IF(OR($D3602="51",$D3602="52",$D3602="61"),0,(AD3602/'Totals and Drop Down Lists'!Z$5)*Inputs!H$39)</f>
        <v>0</v>
      </c>
      <c r="BC3602">
        <f>IF(OR($D3602="51",$D3602="52",$D3602="61"),0,(AE3602/'Totals and Drop Down Lists'!AA$5)*Inputs!I$39)</f>
        <v>0</v>
      </c>
      <c r="BD3602">
        <f>IF(OR($D3602="51",$D3602="52",$D3602="61"),0,(AF3602/'Totals and Drop Down Lists'!AB$5)*Inputs!J$39)</f>
        <v>0</v>
      </c>
      <c r="BE3602">
        <f>IF(OR($D3602="51",$D3602="52",$D3602="61"),0,(AG3602/'Totals and Drop Down Lists'!AC$5)*Inputs!K$39)</f>
        <v>0</v>
      </c>
      <c r="BF3602">
        <f>IF(OR($D3602="51",$D3602="52",$D3602="61"),0,(AH3602/'Totals and Drop Down Lists'!AD$5)*Inputs!L$39)</f>
        <v>0</v>
      </c>
      <c r="BG3602" s="10">
        <f t="shared" si="505"/>
        <v>475320.60439219826</v>
      </c>
    </row>
    <row r="3603" spans="1:59" ht="43.2">
      <c r="A3603" s="1" t="s">
        <v>7681</v>
      </c>
      <c r="B3603" s="1" t="s">
        <v>7039</v>
      </c>
      <c r="C3603" s="1" t="s">
        <v>7042</v>
      </c>
      <c r="D3603" s="1" t="s">
        <v>25</v>
      </c>
      <c r="E3603" s="1" t="s">
        <v>7043</v>
      </c>
      <c r="F3603" s="2">
        <v>8853</v>
      </c>
      <c r="G3603" s="2">
        <v>34</v>
      </c>
      <c r="H3603" s="2">
        <v>0</v>
      </c>
      <c r="I3603" s="2">
        <v>988</v>
      </c>
      <c r="J3603" s="2">
        <v>3342</v>
      </c>
      <c r="K3603" s="2">
        <v>647</v>
      </c>
      <c r="L3603" s="2">
        <v>18</v>
      </c>
      <c r="M3603" s="2">
        <v>0</v>
      </c>
      <c r="N3603" s="2">
        <v>0</v>
      </c>
      <c r="O3603" s="2">
        <v>25</v>
      </c>
      <c r="P3603" s="2">
        <v>8</v>
      </c>
      <c r="Q3603" s="2">
        <v>0</v>
      </c>
      <c r="R3603" s="2">
        <v>479</v>
      </c>
      <c r="S3603" s="2">
        <v>320700</v>
      </c>
      <c r="T3603" s="2">
        <v>30179500</v>
      </c>
      <c r="U3603" s="2">
        <v>31</v>
      </c>
      <c r="V3603" s="2">
        <v>34</v>
      </c>
      <c r="W3603" s="2">
        <v>0</v>
      </c>
      <c r="X3603" s="2">
        <v>113</v>
      </c>
      <c r="Y3603" s="2">
        <v>15</v>
      </c>
      <c r="Z3603" s="2">
        <v>62</v>
      </c>
      <c r="AA3603" s="9">
        <f t="shared" si="506"/>
        <v>8853</v>
      </c>
      <c r="AB3603" s="9">
        <f t="shared" si="507"/>
        <v>954</v>
      </c>
      <c r="AC3603" s="9">
        <f t="shared" si="508"/>
        <v>530</v>
      </c>
      <c r="AD3603" s="9">
        <f t="shared" si="509"/>
        <v>479</v>
      </c>
      <c r="AE3603" s="44">
        <f t="shared" si="510"/>
        <v>8.7477809949503919E-6</v>
      </c>
      <c r="AF3603" s="9">
        <f t="shared" si="511"/>
        <v>79</v>
      </c>
      <c r="AG3603" s="9">
        <f t="shared" si="504"/>
        <v>77</v>
      </c>
      <c r="AH3603" s="44">
        <f t="shared" si="512"/>
        <v>5.5467634685378261E-6</v>
      </c>
      <c r="AI3603">
        <f>AA3603/'Totals and Drop Down Lists'!W$6*Inputs!E$37</f>
        <v>8030.9140244977198</v>
      </c>
      <c r="AJ3603">
        <f>AB3603/'Totals and Drop Down Lists'!X$6*Inputs!F$37</f>
        <v>3139.0293723500995</v>
      </c>
      <c r="AK3603">
        <f>AC3603/'Totals and Drop Down Lists'!Y$6*Inputs!G$37</f>
        <v>3493.9390267474055</v>
      </c>
      <c r="AL3603">
        <f>AD3603/'Totals and Drop Down Lists'!Z$6*Inputs!H$37</f>
        <v>3840.3831083270729</v>
      </c>
      <c r="AM3603">
        <f>AE3603/'Totals and Drop Down Lists'!AA$6*Inputs!I$37</f>
        <v>1089.0055731389534</v>
      </c>
      <c r="AN3603">
        <f>AF3603/'Totals and Drop Down Lists'!AB$6*Inputs!J$37</f>
        <v>1576.5787580872347</v>
      </c>
      <c r="AO3603">
        <f>AG3603/'Totals and Drop Down Lists'!AC$6*Inputs!K$37</f>
        <v>1434.0153657900546</v>
      </c>
      <c r="AP3603">
        <f>AH3603/'Totals and Drop Down Lists'!AD$6*Inputs!L$37</f>
        <v>1305.3193425714603</v>
      </c>
      <c r="AQ3603">
        <f>IF(OR($D3603="51",$D3603="52",$D3603="61"),(AA3603/'Totals and Drop Down Lists'!W$4)*Inputs!E$38,0)</f>
        <v>0</v>
      </c>
      <c r="AR3603">
        <f>IF(OR($D3603="51",$D3603="52",$D3603="61"),(AB3603/'Totals and Drop Down Lists'!X$4)*Inputs!F$38,0)</f>
        <v>0</v>
      </c>
      <c r="AS3603">
        <f>IF(OR($D3603="51",$D3603="52",$D3603="61"),(AC3603/'Totals and Drop Down Lists'!Y$4)*Inputs!G$38,0)</f>
        <v>0</v>
      </c>
      <c r="AT3603">
        <f>IF(OR($D3603="51",$D3603="52",$D3603="61"),(AD3603/'Totals and Drop Down Lists'!Z$4)*Inputs!H$38,0)</f>
        <v>0</v>
      </c>
      <c r="AU3603">
        <f>IF(OR($D3603="51",$D3603="52",$D3603="61"),(AE3603/'Totals and Drop Down Lists'!AA$4)*Inputs!I$38,0)</f>
        <v>0</v>
      </c>
      <c r="AV3603">
        <f>IF(OR($D3603="51",$D3603="52",$D3603="61"),(AF3603/'Totals and Drop Down Lists'!AB$4)*Inputs!J$38,0)</f>
        <v>0</v>
      </c>
      <c r="AW3603">
        <f>IF(OR($D3603="51",$D3603="52",$D3603="61"),(AG3603/'Totals and Drop Down Lists'!AC$4)*Inputs!K$38,0)</f>
        <v>0</v>
      </c>
      <c r="AX3603">
        <f>IF(OR($D3603="51",$D3603="52",$D3603="61"),(AH3603/'Totals and Drop Down Lists'!AD$4)*Inputs!L$38,0)</f>
        <v>0</v>
      </c>
      <c r="AY3603">
        <f>IF(OR($D3603="51",$D3603="52",$D3603="61"),0,(AA3603/'Totals and Drop Down Lists'!W$5)*Inputs!E$39)</f>
        <v>0</v>
      </c>
      <c r="AZ3603">
        <f>IF(OR($D3603="51",$D3603="52",$D3603="61"),0,(AB3603/'Totals and Drop Down Lists'!X$5)*Inputs!F$39)</f>
        <v>0</v>
      </c>
      <c r="BA3603">
        <f>IF(OR($D3603="51",$D3603="52",$D3603="61"),0,(AC3603/'Totals and Drop Down Lists'!Y$5)*Inputs!G$39)</f>
        <v>0</v>
      </c>
      <c r="BB3603">
        <f>IF(OR($D3603="51",$D3603="52",$D3603="61"),0,(AD3603/'Totals and Drop Down Lists'!Z$5)*Inputs!H$39)</f>
        <v>0</v>
      </c>
      <c r="BC3603">
        <f>IF(OR($D3603="51",$D3603="52",$D3603="61"),0,(AE3603/'Totals and Drop Down Lists'!AA$5)*Inputs!I$39)</f>
        <v>0</v>
      </c>
      <c r="BD3603">
        <f>IF(OR($D3603="51",$D3603="52",$D3603="61"),0,(AF3603/'Totals and Drop Down Lists'!AB$5)*Inputs!J$39)</f>
        <v>0</v>
      </c>
      <c r="BE3603">
        <f>IF(OR($D3603="51",$D3603="52",$D3603="61"),0,(AG3603/'Totals and Drop Down Lists'!AC$5)*Inputs!K$39)</f>
        <v>0</v>
      </c>
      <c r="BF3603">
        <f>IF(OR($D3603="51",$D3603="52",$D3603="61"),0,(AH3603/'Totals and Drop Down Lists'!AD$5)*Inputs!L$39)</f>
        <v>0</v>
      </c>
      <c r="BG3603" s="10">
        <f t="shared" si="505"/>
        <v>23909.184571510003</v>
      </c>
    </row>
    <row r="3604" spans="1:59" ht="43.2">
      <c r="A3604" s="1" t="s">
        <v>7681</v>
      </c>
      <c r="B3604" s="1" t="s">
        <v>7039</v>
      </c>
      <c r="C3604" s="1" t="s">
        <v>7044</v>
      </c>
      <c r="D3604" s="1" t="s">
        <v>25</v>
      </c>
      <c r="E3604" s="1" t="s">
        <v>7045</v>
      </c>
      <c r="F3604" s="2">
        <v>3678</v>
      </c>
      <c r="G3604" s="2">
        <v>37</v>
      </c>
      <c r="H3604" s="2">
        <v>14</v>
      </c>
      <c r="I3604" s="2">
        <v>552</v>
      </c>
      <c r="J3604" s="2">
        <v>1798</v>
      </c>
      <c r="K3604" s="2">
        <v>485</v>
      </c>
      <c r="L3604" s="2">
        <v>0</v>
      </c>
      <c r="M3604" s="2">
        <v>0</v>
      </c>
      <c r="N3604" s="2">
        <v>0</v>
      </c>
      <c r="O3604" s="2">
        <v>0</v>
      </c>
      <c r="P3604" s="2">
        <v>35</v>
      </c>
      <c r="Q3604" s="2">
        <v>0</v>
      </c>
      <c r="R3604" s="2">
        <v>637</v>
      </c>
      <c r="S3604" s="2">
        <v>145500</v>
      </c>
      <c r="T3604" s="2">
        <v>14261600</v>
      </c>
      <c r="U3604" s="2">
        <v>26</v>
      </c>
      <c r="V3604" s="2">
        <v>75</v>
      </c>
      <c r="W3604" s="2">
        <v>30</v>
      </c>
      <c r="X3604" s="2">
        <v>95</v>
      </c>
      <c r="Y3604" s="2">
        <v>0</v>
      </c>
      <c r="Z3604" s="2">
        <v>30</v>
      </c>
      <c r="AA3604" s="9">
        <f t="shared" si="506"/>
        <v>3678</v>
      </c>
      <c r="AB3604" s="9">
        <f t="shared" si="507"/>
        <v>501</v>
      </c>
      <c r="AC3604" s="9">
        <f t="shared" si="508"/>
        <v>672</v>
      </c>
      <c r="AD3604" s="9">
        <f t="shared" si="509"/>
        <v>637</v>
      </c>
      <c r="AE3604" s="44">
        <f t="shared" si="510"/>
        <v>9.1367044284118339E-6</v>
      </c>
      <c r="AF3604" s="9">
        <f t="shared" si="511"/>
        <v>0</v>
      </c>
      <c r="AG3604" s="9">
        <f t="shared" si="504"/>
        <v>30</v>
      </c>
      <c r="AH3604" s="44">
        <f t="shared" si="512"/>
        <v>3.0110945459880358E-6</v>
      </c>
      <c r="AI3604">
        <f>AA3604/'Totals and Drop Down Lists'!W$6*Inputs!E$37</f>
        <v>3336.4624174971887</v>
      </c>
      <c r="AJ3604">
        <f>AB3604/'Totals and Drop Down Lists'!X$6*Inputs!F$37</f>
        <v>1648.4839785612157</v>
      </c>
      <c r="AK3604">
        <f>AC3604/'Totals and Drop Down Lists'!Y$6*Inputs!G$37</f>
        <v>4430.0509924042581</v>
      </c>
      <c r="AL3604">
        <f>AD3604/'Totals and Drop Down Lists'!Z$6*Inputs!H$37</f>
        <v>5107.1483089861076</v>
      </c>
      <c r="AM3604">
        <f>AE3604/'Totals and Drop Down Lists'!AA$6*Inputs!I$37</f>
        <v>1137.4223987097278</v>
      </c>
      <c r="AN3604">
        <f>AF3604/'Totals and Drop Down Lists'!AB$6*Inputs!J$37</f>
        <v>0</v>
      </c>
      <c r="AO3604">
        <f>AG3604/'Totals and Drop Down Lists'!AC$6*Inputs!K$37</f>
        <v>558.70728537274863</v>
      </c>
      <c r="AP3604">
        <f>AH3604/'Totals and Drop Down Lists'!AD$6*Inputs!L$37</f>
        <v>708.60060564755076</v>
      </c>
      <c r="AQ3604">
        <f>IF(OR($D3604="51",$D3604="52",$D3604="61"),(AA3604/'Totals and Drop Down Lists'!W$4)*Inputs!E$38,0)</f>
        <v>0</v>
      </c>
      <c r="AR3604">
        <f>IF(OR($D3604="51",$D3604="52",$D3604="61"),(AB3604/'Totals and Drop Down Lists'!X$4)*Inputs!F$38,0)</f>
        <v>0</v>
      </c>
      <c r="AS3604">
        <f>IF(OR($D3604="51",$D3604="52",$D3604="61"),(AC3604/'Totals and Drop Down Lists'!Y$4)*Inputs!G$38,0)</f>
        <v>0</v>
      </c>
      <c r="AT3604">
        <f>IF(OR($D3604="51",$D3604="52",$D3604="61"),(AD3604/'Totals and Drop Down Lists'!Z$4)*Inputs!H$38,0)</f>
        <v>0</v>
      </c>
      <c r="AU3604">
        <f>IF(OR($D3604="51",$D3604="52",$D3604="61"),(AE3604/'Totals and Drop Down Lists'!AA$4)*Inputs!I$38,0)</f>
        <v>0</v>
      </c>
      <c r="AV3604">
        <f>IF(OR($D3604="51",$D3604="52",$D3604="61"),(AF3604/'Totals and Drop Down Lists'!AB$4)*Inputs!J$38,0)</f>
        <v>0</v>
      </c>
      <c r="AW3604">
        <f>IF(OR($D3604="51",$D3604="52",$D3604="61"),(AG3604/'Totals and Drop Down Lists'!AC$4)*Inputs!K$38,0)</f>
        <v>0</v>
      </c>
      <c r="AX3604">
        <f>IF(OR($D3604="51",$D3604="52",$D3604="61"),(AH3604/'Totals and Drop Down Lists'!AD$4)*Inputs!L$38,0)</f>
        <v>0</v>
      </c>
      <c r="AY3604">
        <f>IF(OR($D3604="51",$D3604="52",$D3604="61"),0,(AA3604/'Totals and Drop Down Lists'!W$5)*Inputs!E$39)</f>
        <v>0</v>
      </c>
      <c r="AZ3604">
        <f>IF(OR($D3604="51",$D3604="52",$D3604="61"),0,(AB3604/'Totals and Drop Down Lists'!X$5)*Inputs!F$39)</f>
        <v>0</v>
      </c>
      <c r="BA3604">
        <f>IF(OR($D3604="51",$D3604="52",$D3604="61"),0,(AC3604/'Totals and Drop Down Lists'!Y$5)*Inputs!G$39)</f>
        <v>0</v>
      </c>
      <c r="BB3604">
        <f>IF(OR($D3604="51",$D3604="52",$D3604="61"),0,(AD3604/'Totals and Drop Down Lists'!Z$5)*Inputs!H$39)</f>
        <v>0</v>
      </c>
      <c r="BC3604">
        <f>IF(OR($D3604="51",$D3604="52",$D3604="61"),0,(AE3604/'Totals and Drop Down Lists'!AA$5)*Inputs!I$39)</f>
        <v>0</v>
      </c>
      <c r="BD3604">
        <f>IF(OR($D3604="51",$D3604="52",$D3604="61"),0,(AF3604/'Totals and Drop Down Lists'!AB$5)*Inputs!J$39)</f>
        <v>0</v>
      </c>
      <c r="BE3604">
        <f>IF(OR($D3604="51",$D3604="52",$D3604="61"),0,(AG3604/'Totals and Drop Down Lists'!AC$5)*Inputs!K$39)</f>
        <v>0</v>
      </c>
      <c r="BF3604">
        <f>IF(OR($D3604="51",$D3604="52",$D3604="61"),0,(AH3604/'Totals and Drop Down Lists'!AD$5)*Inputs!L$39)</f>
        <v>0</v>
      </c>
      <c r="BG3604" s="10">
        <f t="shared" si="505"/>
        <v>16926.875987178799</v>
      </c>
    </row>
    <row r="3605" spans="1:59" ht="43.2">
      <c r="A3605" s="1" t="s">
        <v>7681</v>
      </c>
      <c r="B3605" s="1" t="s">
        <v>7039</v>
      </c>
      <c r="C3605" s="1" t="s">
        <v>7046</v>
      </c>
      <c r="D3605" s="1" t="s">
        <v>25</v>
      </c>
      <c r="E3605" s="1" t="s">
        <v>7047</v>
      </c>
      <c r="F3605" s="2">
        <v>7057</v>
      </c>
      <c r="G3605" s="2">
        <v>125</v>
      </c>
      <c r="H3605" s="2">
        <v>13</v>
      </c>
      <c r="I3605" s="2">
        <v>890</v>
      </c>
      <c r="J3605" s="2">
        <v>2374</v>
      </c>
      <c r="K3605" s="2">
        <v>646</v>
      </c>
      <c r="L3605" s="2">
        <v>0</v>
      </c>
      <c r="M3605" s="2">
        <v>0</v>
      </c>
      <c r="N3605" s="2">
        <v>0</v>
      </c>
      <c r="O3605" s="2">
        <v>9</v>
      </c>
      <c r="P3605" s="2">
        <v>0</v>
      </c>
      <c r="Q3605" s="2">
        <v>0</v>
      </c>
      <c r="R3605" s="2">
        <v>599</v>
      </c>
      <c r="S3605" s="2">
        <v>461000</v>
      </c>
      <c r="T3605" s="2">
        <v>24033600</v>
      </c>
      <c r="U3605" s="2">
        <v>148</v>
      </c>
      <c r="V3605" s="2">
        <v>34</v>
      </c>
      <c r="W3605" s="2">
        <v>0</v>
      </c>
      <c r="X3605" s="2">
        <v>169</v>
      </c>
      <c r="Y3605" s="2">
        <v>55</v>
      </c>
      <c r="Z3605" s="2">
        <v>55</v>
      </c>
      <c r="AA3605" s="9">
        <f t="shared" si="506"/>
        <v>7057</v>
      </c>
      <c r="AB3605" s="9">
        <f t="shared" si="507"/>
        <v>752</v>
      </c>
      <c r="AC3605" s="9">
        <f t="shared" si="508"/>
        <v>608</v>
      </c>
      <c r="AD3605" s="9">
        <f t="shared" si="509"/>
        <v>599</v>
      </c>
      <c r="AE3605" s="44">
        <f t="shared" si="510"/>
        <v>1.2276656580046384E-5</v>
      </c>
      <c r="AF3605" s="9">
        <f t="shared" si="511"/>
        <v>135</v>
      </c>
      <c r="AG3605" s="9">
        <f t="shared" si="504"/>
        <v>110</v>
      </c>
      <c r="AH3605" s="44">
        <f t="shared" si="512"/>
        <v>1.1137701515309376E-5</v>
      </c>
      <c r="AI3605">
        <f>AA3605/'Totals and Drop Down Lists'!W$6*Inputs!E$37</f>
        <v>6401.6898532565701</v>
      </c>
      <c r="AJ3605">
        <f>AB3605/'Totals and Drop Down Lists'!X$6*Inputs!F$37</f>
        <v>2474.3711614332024</v>
      </c>
      <c r="AK3605">
        <f>AC3605/'Totals and Drop Down Lists'!Y$6*Inputs!G$37</f>
        <v>4008.1413740800422</v>
      </c>
      <c r="AL3605">
        <f>AD3605/'Totals and Drop Down Lists'!Z$6*Inputs!H$37</f>
        <v>4802.4832607263388</v>
      </c>
      <c r="AM3605">
        <f>AE3605/'Totals and Drop Down Lists'!AA$6*Inputs!I$37</f>
        <v>1528.3130022231805</v>
      </c>
      <c r="AN3605">
        <f>AF3605/'Totals and Drop Down Lists'!AB$6*Inputs!J$37</f>
        <v>2694.1535739465403</v>
      </c>
      <c r="AO3605">
        <f>AG3605/'Totals and Drop Down Lists'!AC$6*Inputs!K$37</f>
        <v>2048.593379700078</v>
      </c>
      <c r="AP3605">
        <f>AH3605/'Totals and Drop Down Lists'!AD$6*Inputs!L$37</f>
        <v>2621.0342846209737</v>
      </c>
      <c r="AQ3605">
        <f>IF(OR($D3605="51",$D3605="52",$D3605="61"),(AA3605/'Totals and Drop Down Lists'!W$4)*Inputs!E$38,0)</f>
        <v>0</v>
      </c>
      <c r="AR3605">
        <f>IF(OR($D3605="51",$D3605="52",$D3605="61"),(AB3605/'Totals and Drop Down Lists'!X$4)*Inputs!F$38,0)</f>
        <v>0</v>
      </c>
      <c r="AS3605">
        <f>IF(OR($D3605="51",$D3605="52",$D3605="61"),(AC3605/'Totals and Drop Down Lists'!Y$4)*Inputs!G$38,0)</f>
        <v>0</v>
      </c>
      <c r="AT3605">
        <f>IF(OR($D3605="51",$D3605="52",$D3605="61"),(AD3605/'Totals and Drop Down Lists'!Z$4)*Inputs!H$38,0)</f>
        <v>0</v>
      </c>
      <c r="AU3605">
        <f>IF(OR($D3605="51",$D3605="52",$D3605="61"),(AE3605/'Totals and Drop Down Lists'!AA$4)*Inputs!I$38,0)</f>
        <v>0</v>
      </c>
      <c r="AV3605">
        <f>IF(OR($D3605="51",$D3605="52",$D3605="61"),(AF3605/'Totals and Drop Down Lists'!AB$4)*Inputs!J$38,0)</f>
        <v>0</v>
      </c>
      <c r="AW3605">
        <f>IF(OR($D3605="51",$D3605="52",$D3605="61"),(AG3605/'Totals and Drop Down Lists'!AC$4)*Inputs!K$38,0)</f>
        <v>0</v>
      </c>
      <c r="AX3605">
        <f>IF(OR($D3605="51",$D3605="52",$D3605="61"),(AH3605/'Totals and Drop Down Lists'!AD$4)*Inputs!L$38,0)</f>
        <v>0</v>
      </c>
      <c r="AY3605">
        <f>IF(OR($D3605="51",$D3605="52",$D3605="61"),0,(AA3605/'Totals and Drop Down Lists'!W$5)*Inputs!E$39)</f>
        <v>0</v>
      </c>
      <c r="AZ3605">
        <f>IF(OR($D3605="51",$D3605="52",$D3605="61"),0,(AB3605/'Totals and Drop Down Lists'!X$5)*Inputs!F$39)</f>
        <v>0</v>
      </c>
      <c r="BA3605">
        <f>IF(OR($D3605="51",$D3605="52",$D3605="61"),0,(AC3605/'Totals and Drop Down Lists'!Y$5)*Inputs!G$39)</f>
        <v>0</v>
      </c>
      <c r="BB3605">
        <f>IF(OR($D3605="51",$D3605="52",$D3605="61"),0,(AD3605/'Totals and Drop Down Lists'!Z$5)*Inputs!H$39)</f>
        <v>0</v>
      </c>
      <c r="BC3605">
        <f>IF(OR($D3605="51",$D3605="52",$D3605="61"),0,(AE3605/'Totals and Drop Down Lists'!AA$5)*Inputs!I$39)</f>
        <v>0</v>
      </c>
      <c r="BD3605">
        <f>IF(OR($D3605="51",$D3605="52",$D3605="61"),0,(AF3605/'Totals and Drop Down Lists'!AB$5)*Inputs!J$39)</f>
        <v>0</v>
      </c>
      <c r="BE3605">
        <f>IF(OR($D3605="51",$D3605="52",$D3605="61"),0,(AG3605/'Totals and Drop Down Lists'!AC$5)*Inputs!K$39)</f>
        <v>0</v>
      </c>
      <c r="BF3605">
        <f>IF(OR($D3605="51",$D3605="52",$D3605="61"),0,(AH3605/'Totals and Drop Down Lists'!AD$5)*Inputs!L$39)</f>
        <v>0</v>
      </c>
      <c r="BG3605" s="10">
        <f t="shared" si="505"/>
        <v>26578.77988998693</v>
      </c>
    </row>
    <row r="3606" spans="1:59" ht="43.2">
      <c r="A3606" s="1" t="s">
        <v>7681</v>
      </c>
      <c r="B3606" s="1" t="s">
        <v>7039</v>
      </c>
      <c r="C3606" s="1" t="s">
        <v>41</v>
      </c>
      <c r="D3606" s="1" t="s">
        <v>25</v>
      </c>
      <c r="E3606" s="1" t="s">
        <v>7048</v>
      </c>
      <c r="F3606" s="2">
        <v>10651</v>
      </c>
      <c r="G3606" s="2">
        <v>60</v>
      </c>
      <c r="H3606" s="2">
        <v>0</v>
      </c>
      <c r="I3606" s="2">
        <v>1074</v>
      </c>
      <c r="J3606" s="2">
        <v>4216</v>
      </c>
      <c r="K3606" s="2">
        <v>625</v>
      </c>
      <c r="L3606" s="2">
        <v>61</v>
      </c>
      <c r="M3606" s="2">
        <v>16</v>
      </c>
      <c r="N3606" s="2">
        <v>0</v>
      </c>
      <c r="O3606" s="2">
        <v>12</v>
      </c>
      <c r="P3606" s="2">
        <v>0</v>
      </c>
      <c r="Q3606" s="2">
        <v>0</v>
      </c>
      <c r="R3606" s="2">
        <v>808</v>
      </c>
      <c r="S3606" s="2">
        <v>317300</v>
      </c>
      <c r="T3606" s="2">
        <v>23803800</v>
      </c>
      <c r="U3606" s="2">
        <v>54</v>
      </c>
      <c r="V3606" s="2">
        <v>67</v>
      </c>
      <c r="W3606" s="2">
        <v>4</v>
      </c>
      <c r="X3606" s="2">
        <v>139</v>
      </c>
      <c r="Y3606" s="2">
        <v>4</v>
      </c>
      <c r="Z3606" s="2">
        <v>93</v>
      </c>
      <c r="AA3606" s="9">
        <f t="shared" si="506"/>
        <v>10651</v>
      </c>
      <c r="AB3606" s="9">
        <f t="shared" si="507"/>
        <v>1014</v>
      </c>
      <c r="AC3606" s="9">
        <f t="shared" si="508"/>
        <v>897</v>
      </c>
      <c r="AD3606" s="9">
        <f t="shared" si="509"/>
        <v>808</v>
      </c>
      <c r="AE3606" s="44">
        <f t="shared" si="510"/>
        <v>6.4707589012461662E-6</v>
      </c>
      <c r="AF3606" s="9">
        <f t="shared" si="511"/>
        <v>68</v>
      </c>
      <c r="AG3606" s="9">
        <f t="shared" si="504"/>
        <v>97</v>
      </c>
      <c r="AH3606" s="44">
        <f t="shared" si="512"/>
        <v>5.3505969260816821E-6</v>
      </c>
      <c r="AI3606">
        <f>AA3606/'Totals and Drop Down Lists'!W$6*Inputs!E$37</f>
        <v>9661.9524765531696</v>
      </c>
      <c r="AJ3606">
        <f>AB3606/'Totals and Drop Down Lists'!X$6*Inputs!F$37</f>
        <v>3336.4526033155144</v>
      </c>
      <c r="AK3606">
        <f>AC3606/'Totals and Drop Down Lists'!Y$6*Inputs!G$37</f>
        <v>5913.3269943253254</v>
      </c>
      <c r="AL3606">
        <f>AD3606/'Totals and Drop Down Lists'!Z$6*Inputs!H$37</f>
        <v>6478.1410261550618</v>
      </c>
      <c r="AM3606">
        <f>AE3606/'Totals and Drop Down Lists'!AA$6*Inputs!I$37</f>
        <v>805.54057194198515</v>
      </c>
      <c r="AN3606">
        <f>AF3606/'Totals and Drop Down Lists'!AB$6*Inputs!J$37</f>
        <v>1357.0551335434425</v>
      </c>
      <c r="AO3606">
        <f>AG3606/'Totals and Drop Down Lists'!AC$6*Inputs!K$37</f>
        <v>1806.4868893718872</v>
      </c>
      <c r="AP3606">
        <f>AH3606/'Totals and Drop Down Lists'!AD$6*Inputs!L$37</f>
        <v>1259.1554879766527</v>
      </c>
      <c r="AQ3606">
        <f>IF(OR($D3606="51",$D3606="52",$D3606="61"),(AA3606/'Totals and Drop Down Lists'!W$4)*Inputs!E$38,0)</f>
        <v>0</v>
      </c>
      <c r="AR3606">
        <f>IF(OR($D3606="51",$D3606="52",$D3606="61"),(AB3606/'Totals and Drop Down Lists'!X$4)*Inputs!F$38,0)</f>
        <v>0</v>
      </c>
      <c r="AS3606">
        <f>IF(OR($D3606="51",$D3606="52",$D3606="61"),(AC3606/'Totals and Drop Down Lists'!Y$4)*Inputs!G$38,0)</f>
        <v>0</v>
      </c>
      <c r="AT3606">
        <f>IF(OR($D3606="51",$D3606="52",$D3606="61"),(AD3606/'Totals and Drop Down Lists'!Z$4)*Inputs!H$38,0)</f>
        <v>0</v>
      </c>
      <c r="AU3606">
        <f>IF(OR($D3606="51",$D3606="52",$D3606="61"),(AE3606/'Totals and Drop Down Lists'!AA$4)*Inputs!I$38,0)</f>
        <v>0</v>
      </c>
      <c r="AV3606">
        <f>IF(OR($D3606="51",$D3606="52",$D3606="61"),(AF3606/'Totals and Drop Down Lists'!AB$4)*Inputs!J$38,0)</f>
        <v>0</v>
      </c>
      <c r="AW3606">
        <f>IF(OR($D3606="51",$D3606="52",$D3606="61"),(AG3606/'Totals and Drop Down Lists'!AC$4)*Inputs!K$38,0)</f>
        <v>0</v>
      </c>
      <c r="AX3606">
        <f>IF(OR($D3606="51",$D3606="52",$D3606="61"),(AH3606/'Totals and Drop Down Lists'!AD$4)*Inputs!L$38,0)</f>
        <v>0</v>
      </c>
      <c r="AY3606">
        <f>IF(OR($D3606="51",$D3606="52",$D3606="61"),0,(AA3606/'Totals and Drop Down Lists'!W$5)*Inputs!E$39)</f>
        <v>0</v>
      </c>
      <c r="AZ3606">
        <f>IF(OR($D3606="51",$D3606="52",$D3606="61"),0,(AB3606/'Totals and Drop Down Lists'!X$5)*Inputs!F$39)</f>
        <v>0</v>
      </c>
      <c r="BA3606">
        <f>IF(OR($D3606="51",$D3606="52",$D3606="61"),0,(AC3606/'Totals and Drop Down Lists'!Y$5)*Inputs!G$39)</f>
        <v>0</v>
      </c>
      <c r="BB3606">
        <f>IF(OR($D3606="51",$D3606="52",$D3606="61"),0,(AD3606/'Totals and Drop Down Lists'!Z$5)*Inputs!H$39)</f>
        <v>0</v>
      </c>
      <c r="BC3606">
        <f>IF(OR($D3606="51",$D3606="52",$D3606="61"),0,(AE3606/'Totals and Drop Down Lists'!AA$5)*Inputs!I$39)</f>
        <v>0</v>
      </c>
      <c r="BD3606">
        <f>IF(OR($D3606="51",$D3606="52",$D3606="61"),0,(AF3606/'Totals and Drop Down Lists'!AB$5)*Inputs!J$39)</f>
        <v>0</v>
      </c>
      <c r="BE3606">
        <f>IF(OR($D3606="51",$D3606="52",$D3606="61"),0,(AG3606/'Totals and Drop Down Lists'!AC$5)*Inputs!K$39)</f>
        <v>0</v>
      </c>
      <c r="BF3606">
        <f>IF(OR($D3606="51",$D3606="52",$D3606="61"),0,(AH3606/'Totals and Drop Down Lists'!AD$5)*Inputs!L$39)</f>
        <v>0</v>
      </c>
      <c r="BG3606" s="10">
        <f t="shared" si="505"/>
        <v>30618.111183183042</v>
      </c>
    </row>
    <row r="3607" spans="1:59" ht="43.2">
      <c r="A3607" s="1" t="s">
        <v>7681</v>
      </c>
      <c r="B3607" s="1" t="s">
        <v>7039</v>
      </c>
      <c r="C3607" s="1" t="s">
        <v>7049</v>
      </c>
      <c r="D3607" s="1" t="s">
        <v>25</v>
      </c>
      <c r="E3607" s="1" t="s">
        <v>7050</v>
      </c>
      <c r="F3607" s="2">
        <v>1546</v>
      </c>
      <c r="G3607" s="2">
        <v>12</v>
      </c>
      <c r="H3607" s="2">
        <v>0</v>
      </c>
      <c r="I3607" s="2">
        <v>236</v>
      </c>
      <c r="J3607" s="2">
        <v>709</v>
      </c>
      <c r="K3607" s="2">
        <v>196</v>
      </c>
      <c r="L3607" s="2">
        <v>0</v>
      </c>
      <c r="M3607" s="2">
        <v>0</v>
      </c>
      <c r="N3607" s="2">
        <v>0</v>
      </c>
      <c r="O3607" s="2">
        <v>4</v>
      </c>
      <c r="P3607" s="2">
        <v>0</v>
      </c>
      <c r="Q3607" s="2">
        <v>0</v>
      </c>
      <c r="R3607" s="2">
        <v>174</v>
      </c>
      <c r="S3607" s="2">
        <v>52000</v>
      </c>
      <c r="T3607" s="2">
        <v>6027400</v>
      </c>
      <c r="U3607" s="2">
        <v>8</v>
      </c>
      <c r="V3607" s="2">
        <v>30</v>
      </c>
      <c r="W3607" s="2">
        <v>14</v>
      </c>
      <c r="X3607" s="2">
        <v>45</v>
      </c>
      <c r="Y3607" s="2">
        <v>30</v>
      </c>
      <c r="Z3607" s="2">
        <v>4</v>
      </c>
      <c r="AA3607" s="9">
        <f t="shared" si="506"/>
        <v>1546</v>
      </c>
      <c r="AB3607" s="9">
        <f t="shared" si="507"/>
        <v>224</v>
      </c>
      <c r="AC3607" s="9">
        <f t="shared" si="508"/>
        <v>178</v>
      </c>
      <c r="AD3607" s="9">
        <f t="shared" si="509"/>
        <v>174</v>
      </c>
      <c r="AE3607" s="44">
        <f t="shared" si="510"/>
        <v>3.7840920602515314E-6</v>
      </c>
      <c r="AF3607" s="9">
        <f t="shared" si="511"/>
        <v>1</v>
      </c>
      <c r="AG3607" s="9">
        <f t="shared" si="504"/>
        <v>34</v>
      </c>
      <c r="AH3607" s="44">
        <f t="shared" si="512"/>
        <v>3.4973559807799337E-6</v>
      </c>
      <c r="AI3607">
        <f>AA3607/'Totals and Drop Down Lists'!W$6*Inputs!E$37</f>
        <v>1402.4390694536851</v>
      </c>
      <c r="AJ3607">
        <f>AB3607/'Totals and Drop Down Lists'!X$6*Inputs!F$37</f>
        <v>737.04672893754957</v>
      </c>
      <c r="AK3607">
        <f>AC3607/'Totals and Drop Down Lists'!Y$6*Inputs!G$37</f>
        <v>1173.436125964223</v>
      </c>
      <c r="AL3607">
        <f>AD3607/'Totals and Drop Down Lists'!Z$6*Inputs!H$37</f>
        <v>1395.0452209789366</v>
      </c>
      <c r="AM3607">
        <f>AE3607/'Totals and Drop Down Lists'!AA$6*Inputs!I$37</f>
        <v>471.07916227710172</v>
      </c>
      <c r="AN3607">
        <f>AF3607/'Totals and Drop Down Lists'!AB$6*Inputs!J$37</f>
        <v>19.956693140344743</v>
      </c>
      <c r="AO3607">
        <f>AG3607/'Totals and Drop Down Lists'!AC$6*Inputs!K$37</f>
        <v>633.20159008911503</v>
      </c>
      <c r="AP3607">
        <f>AH3607/'Totals and Drop Down Lists'!AD$6*Inputs!L$37</f>
        <v>823.03246487152705</v>
      </c>
      <c r="AQ3607">
        <f>IF(OR($D3607="51",$D3607="52",$D3607="61"),(AA3607/'Totals and Drop Down Lists'!W$4)*Inputs!E$38,0)</f>
        <v>0</v>
      </c>
      <c r="AR3607">
        <f>IF(OR($D3607="51",$D3607="52",$D3607="61"),(AB3607/'Totals and Drop Down Lists'!X$4)*Inputs!F$38,0)</f>
        <v>0</v>
      </c>
      <c r="AS3607">
        <f>IF(OR($D3607="51",$D3607="52",$D3607="61"),(AC3607/'Totals and Drop Down Lists'!Y$4)*Inputs!G$38,0)</f>
        <v>0</v>
      </c>
      <c r="AT3607">
        <f>IF(OR($D3607="51",$D3607="52",$D3607="61"),(AD3607/'Totals and Drop Down Lists'!Z$4)*Inputs!H$38,0)</f>
        <v>0</v>
      </c>
      <c r="AU3607">
        <f>IF(OR($D3607="51",$D3607="52",$D3607="61"),(AE3607/'Totals and Drop Down Lists'!AA$4)*Inputs!I$38,0)</f>
        <v>0</v>
      </c>
      <c r="AV3607">
        <f>IF(OR($D3607="51",$D3607="52",$D3607="61"),(AF3607/'Totals and Drop Down Lists'!AB$4)*Inputs!J$38,0)</f>
        <v>0</v>
      </c>
      <c r="AW3607">
        <f>IF(OR($D3607="51",$D3607="52",$D3607="61"),(AG3607/'Totals and Drop Down Lists'!AC$4)*Inputs!K$38,0)</f>
        <v>0</v>
      </c>
      <c r="AX3607">
        <f>IF(OR($D3607="51",$D3607="52",$D3607="61"),(AH3607/'Totals and Drop Down Lists'!AD$4)*Inputs!L$38,0)</f>
        <v>0</v>
      </c>
      <c r="AY3607">
        <f>IF(OR($D3607="51",$D3607="52",$D3607="61"),0,(AA3607/'Totals and Drop Down Lists'!W$5)*Inputs!E$39)</f>
        <v>0</v>
      </c>
      <c r="AZ3607">
        <f>IF(OR($D3607="51",$D3607="52",$D3607="61"),0,(AB3607/'Totals and Drop Down Lists'!X$5)*Inputs!F$39)</f>
        <v>0</v>
      </c>
      <c r="BA3607">
        <f>IF(OR($D3607="51",$D3607="52",$D3607="61"),0,(AC3607/'Totals and Drop Down Lists'!Y$5)*Inputs!G$39)</f>
        <v>0</v>
      </c>
      <c r="BB3607">
        <f>IF(OR($D3607="51",$D3607="52",$D3607="61"),0,(AD3607/'Totals and Drop Down Lists'!Z$5)*Inputs!H$39)</f>
        <v>0</v>
      </c>
      <c r="BC3607">
        <f>IF(OR($D3607="51",$D3607="52",$D3607="61"),0,(AE3607/'Totals and Drop Down Lists'!AA$5)*Inputs!I$39)</f>
        <v>0</v>
      </c>
      <c r="BD3607">
        <f>IF(OR($D3607="51",$D3607="52",$D3607="61"),0,(AF3607/'Totals and Drop Down Lists'!AB$5)*Inputs!J$39)</f>
        <v>0</v>
      </c>
      <c r="BE3607">
        <f>IF(OR($D3607="51",$D3607="52",$D3607="61"),0,(AG3607/'Totals and Drop Down Lists'!AC$5)*Inputs!K$39)</f>
        <v>0</v>
      </c>
      <c r="BF3607">
        <f>IF(OR($D3607="51",$D3607="52",$D3607="61"),0,(AH3607/'Totals and Drop Down Lists'!AD$5)*Inputs!L$39)</f>
        <v>0</v>
      </c>
      <c r="BG3607" s="10">
        <f t="shared" si="505"/>
        <v>6655.2370557124832</v>
      </c>
    </row>
    <row r="3608" spans="1:59" ht="43.2">
      <c r="A3608" s="1" t="s">
        <v>7681</v>
      </c>
      <c r="B3608" s="1" t="s">
        <v>7039</v>
      </c>
      <c r="C3608" s="1" t="s">
        <v>7051</v>
      </c>
      <c r="D3608" s="1" t="s">
        <v>25</v>
      </c>
      <c r="E3608" s="1" t="s">
        <v>7052</v>
      </c>
      <c r="F3608" s="2">
        <v>1133</v>
      </c>
      <c r="G3608" s="2">
        <v>0</v>
      </c>
      <c r="H3608" s="2">
        <v>0</v>
      </c>
      <c r="I3608" s="2">
        <v>169</v>
      </c>
      <c r="J3608" s="2">
        <v>491</v>
      </c>
      <c r="K3608" s="2">
        <v>150</v>
      </c>
      <c r="L3608" s="2">
        <v>5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214</v>
      </c>
      <c r="S3608" s="2">
        <v>49200</v>
      </c>
      <c r="T3608" s="2">
        <v>2518500</v>
      </c>
      <c r="U3608" s="2">
        <v>21</v>
      </c>
      <c r="V3608" s="2">
        <v>19</v>
      </c>
      <c r="W3608" s="2">
        <v>0</v>
      </c>
      <c r="X3608" s="2">
        <v>54</v>
      </c>
      <c r="Y3608" s="2">
        <v>25</v>
      </c>
      <c r="Z3608" s="2">
        <v>15</v>
      </c>
      <c r="AA3608" s="9">
        <f t="shared" si="506"/>
        <v>1133</v>
      </c>
      <c r="AB3608" s="9">
        <f t="shared" si="507"/>
        <v>169</v>
      </c>
      <c r="AC3608" s="9">
        <f t="shared" si="508"/>
        <v>219</v>
      </c>
      <c r="AD3608" s="9">
        <f t="shared" si="509"/>
        <v>214</v>
      </c>
      <c r="AE3608" s="44">
        <f t="shared" si="510"/>
        <v>3.200345101411122E-6</v>
      </c>
      <c r="AF3608" s="9">
        <f t="shared" si="511"/>
        <v>35</v>
      </c>
      <c r="AG3608" s="9">
        <f t="shared" si="504"/>
        <v>40</v>
      </c>
      <c r="AH3608" s="44">
        <f t="shared" si="512"/>
        <v>4.5469569728821798E-6</v>
      </c>
      <c r="AI3608">
        <f>AA3608/'Totals and Drop Down Lists'!W$6*Inputs!E$37</f>
        <v>1027.7900813007925</v>
      </c>
      <c r="AJ3608">
        <f>AB3608/'Totals and Drop Down Lists'!X$6*Inputs!F$37</f>
        <v>556.0754338859191</v>
      </c>
      <c r="AK3608">
        <f>AC3608/'Totals and Drop Down Lists'!Y$6*Inputs!G$37</f>
        <v>1443.7219752031731</v>
      </c>
      <c r="AL3608">
        <f>AD3608/'Totals and Drop Down Lists'!Z$6*Inputs!H$37</f>
        <v>1715.7452717786921</v>
      </c>
      <c r="AM3608">
        <f>AE3608/'Totals and Drop Down Lists'!AA$6*Inputs!I$37</f>
        <v>398.40888259736607</v>
      </c>
      <c r="AN3608">
        <f>AF3608/'Totals and Drop Down Lists'!AB$6*Inputs!J$37</f>
        <v>698.48425991206591</v>
      </c>
      <c r="AO3608">
        <f>AG3608/'Totals and Drop Down Lists'!AC$6*Inputs!K$37</f>
        <v>744.9430471636648</v>
      </c>
      <c r="AP3608">
        <f>AH3608/'Totals and Drop Down Lists'!AD$6*Inputs!L$37</f>
        <v>1070.0349708814717</v>
      </c>
      <c r="AQ3608">
        <f>IF(OR($D3608="51",$D3608="52",$D3608="61"),(AA3608/'Totals and Drop Down Lists'!W$4)*Inputs!E$38,0)</f>
        <v>0</v>
      </c>
      <c r="AR3608">
        <f>IF(OR($D3608="51",$D3608="52",$D3608="61"),(AB3608/'Totals and Drop Down Lists'!X$4)*Inputs!F$38,0)</f>
        <v>0</v>
      </c>
      <c r="AS3608">
        <f>IF(OR($D3608="51",$D3608="52",$D3608="61"),(AC3608/'Totals and Drop Down Lists'!Y$4)*Inputs!G$38,0)</f>
        <v>0</v>
      </c>
      <c r="AT3608">
        <f>IF(OR($D3608="51",$D3608="52",$D3608="61"),(AD3608/'Totals and Drop Down Lists'!Z$4)*Inputs!H$38,0)</f>
        <v>0</v>
      </c>
      <c r="AU3608">
        <f>IF(OR($D3608="51",$D3608="52",$D3608="61"),(AE3608/'Totals and Drop Down Lists'!AA$4)*Inputs!I$38,0)</f>
        <v>0</v>
      </c>
      <c r="AV3608">
        <f>IF(OR($D3608="51",$D3608="52",$D3608="61"),(AF3608/'Totals and Drop Down Lists'!AB$4)*Inputs!J$38,0)</f>
        <v>0</v>
      </c>
      <c r="AW3608">
        <f>IF(OR($D3608="51",$D3608="52",$D3608="61"),(AG3608/'Totals and Drop Down Lists'!AC$4)*Inputs!K$38,0)</f>
        <v>0</v>
      </c>
      <c r="AX3608">
        <f>IF(OR($D3608="51",$D3608="52",$D3608="61"),(AH3608/'Totals and Drop Down Lists'!AD$4)*Inputs!L$38,0)</f>
        <v>0</v>
      </c>
      <c r="AY3608">
        <f>IF(OR($D3608="51",$D3608="52",$D3608="61"),0,(AA3608/'Totals and Drop Down Lists'!W$5)*Inputs!E$39)</f>
        <v>0</v>
      </c>
      <c r="AZ3608">
        <f>IF(OR($D3608="51",$D3608="52",$D3608="61"),0,(AB3608/'Totals and Drop Down Lists'!X$5)*Inputs!F$39)</f>
        <v>0</v>
      </c>
      <c r="BA3608">
        <f>IF(OR($D3608="51",$D3608="52",$D3608="61"),0,(AC3608/'Totals and Drop Down Lists'!Y$5)*Inputs!G$39)</f>
        <v>0</v>
      </c>
      <c r="BB3608">
        <f>IF(OR($D3608="51",$D3608="52",$D3608="61"),0,(AD3608/'Totals and Drop Down Lists'!Z$5)*Inputs!H$39)</f>
        <v>0</v>
      </c>
      <c r="BC3608">
        <f>IF(OR($D3608="51",$D3608="52",$D3608="61"),0,(AE3608/'Totals and Drop Down Lists'!AA$5)*Inputs!I$39)</f>
        <v>0</v>
      </c>
      <c r="BD3608">
        <f>IF(OR($D3608="51",$D3608="52",$D3608="61"),0,(AF3608/'Totals and Drop Down Lists'!AB$5)*Inputs!J$39)</f>
        <v>0</v>
      </c>
      <c r="BE3608">
        <f>IF(OR($D3608="51",$D3608="52",$D3608="61"),0,(AG3608/'Totals and Drop Down Lists'!AC$5)*Inputs!K$39)</f>
        <v>0</v>
      </c>
      <c r="BF3608">
        <f>IF(OR($D3608="51",$D3608="52",$D3608="61"),0,(AH3608/'Totals and Drop Down Lists'!AD$5)*Inputs!L$39)</f>
        <v>0</v>
      </c>
      <c r="BG3608" s="10">
        <f t="shared" si="505"/>
        <v>7655.2039227231453</v>
      </c>
    </row>
    <row r="3609" spans="1:59" ht="43.2">
      <c r="A3609" s="1" t="s">
        <v>7681</v>
      </c>
      <c r="B3609" s="1" t="s">
        <v>7039</v>
      </c>
      <c r="C3609" s="1" t="s">
        <v>2422</v>
      </c>
      <c r="D3609" s="1" t="s">
        <v>25</v>
      </c>
      <c r="E3609" s="1" t="s">
        <v>7053</v>
      </c>
      <c r="F3609" s="2">
        <v>4087</v>
      </c>
      <c r="G3609" s="2">
        <v>1</v>
      </c>
      <c r="H3609" s="2">
        <v>16</v>
      </c>
      <c r="I3609" s="2">
        <v>1074</v>
      </c>
      <c r="J3609" s="2">
        <v>1745</v>
      </c>
      <c r="K3609" s="2">
        <v>531</v>
      </c>
      <c r="L3609" s="2">
        <v>5</v>
      </c>
      <c r="M3609" s="2">
        <v>25</v>
      </c>
      <c r="N3609" s="2">
        <v>0</v>
      </c>
      <c r="O3609" s="2">
        <v>40</v>
      </c>
      <c r="P3609" s="2">
        <v>0</v>
      </c>
      <c r="Q3609" s="2">
        <v>0</v>
      </c>
      <c r="R3609" s="2">
        <v>618</v>
      </c>
      <c r="S3609" s="2">
        <v>196500</v>
      </c>
      <c r="T3609" s="2">
        <v>11430900</v>
      </c>
      <c r="U3609" s="2">
        <v>10</v>
      </c>
      <c r="V3609" s="2">
        <v>80</v>
      </c>
      <c r="W3609" s="2">
        <v>0</v>
      </c>
      <c r="X3609" s="2">
        <v>160</v>
      </c>
      <c r="Y3609" s="2">
        <v>50</v>
      </c>
      <c r="Z3609" s="2">
        <v>65</v>
      </c>
      <c r="AA3609" s="9">
        <f t="shared" si="506"/>
        <v>4087</v>
      </c>
      <c r="AB3609" s="9">
        <f t="shared" si="507"/>
        <v>1057</v>
      </c>
      <c r="AC3609" s="9">
        <f t="shared" si="508"/>
        <v>688</v>
      </c>
      <c r="AD3609" s="9">
        <f t="shared" si="509"/>
        <v>618</v>
      </c>
      <c r="AE3609" s="44">
        <f t="shared" si="510"/>
        <v>1.1284683859235655E-5</v>
      </c>
      <c r="AF3609" s="9">
        <f t="shared" si="511"/>
        <v>80</v>
      </c>
      <c r="AG3609" s="9">
        <f t="shared" si="504"/>
        <v>115</v>
      </c>
      <c r="AH3609" s="44">
        <f t="shared" si="512"/>
        <v>1.3021110260418689E-5</v>
      </c>
      <c r="AI3609">
        <f>AA3609/'Totals and Drop Down Lists'!W$6*Inputs!E$37</f>
        <v>3707.4828440214824</v>
      </c>
      <c r="AJ3609">
        <f>AB3609/'Totals and Drop Down Lists'!X$6*Inputs!F$37</f>
        <v>3477.9392521740619</v>
      </c>
      <c r="AK3609">
        <f>AC3609/'Totals and Drop Down Lists'!Y$6*Inputs!G$37</f>
        <v>4535.5283969853117</v>
      </c>
      <c r="AL3609">
        <f>AD3609/'Totals and Drop Down Lists'!Z$6*Inputs!H$37</f>
        <v>4954.8157848562232</v>
      </c>
      <c r="AM3609">
        <f>AE3609/'Totals and Drop Down Lists'!AA$6*Inputs!I$37</f>
        <v>1404.8229626361963</v>
      </c>
      <c r="AN3609">
        <f>AF3609/'Totals and Drop Down Lists'!AB$6*Inputs!J$37</f>
        <v>1596.5354512275794</v>
      </c>
      <c r="AO3609">
        <f>AG3609/'Totals and Drop Down Lists'!AC$6*Inputs!K$37</f>
        <v>2141.7112605955363</v>
      </c>
      <c r="AP3609">
        <f>AH3609/'Totals and Drop Down Lists'!AD$6*Inputs!L$37</f>
        <v>3064.2566933110443</v>
      </c>
      <c r="AQ3609">
        <f>IF(OR($D3609="51",$D3609="52",$D3609="61"),(AA3609/'Totals and Drop Down Lists'!W$4)*Inputs!E$38,0)</f>
        <v>0</v>
      </c>
      <c r="AR3609">
        <f>IF(OR($D3609="51",$D3609="52",$D3609="61"),(AB3609/'Totals and Drop Down Lists'!X$4)*Inputs!F$38,0)</f>
        <v>0</v>
      </c>
      <c r="AS3609">
        <f>IF(OR($D3609="51",$D3609="52",$D3609="61"),(AC3609/'Totals and Drop Down Lists'!Y$4)*Inputs!G$38,0)</f>
        <v>0</v>
      </c>
      <c r="AT3609">
        <f>IF(OR($D3609="51",$D3609="52",$D3609="61"),(AD3609/'Totals and Drop Down Lists'!Z$4)*Inputs!H$38,0)</f>
        <v>0</v>
      </c>
      <c r="AU3609">
        <f>IF(OR($D3609="51",$D3609="52",$D3609="61"),(AE3609/'Totals and Drop Down Lists'!AA$4)*Inputs!I$38,0)</f>
        <v>0</v>
      </c>
      <c r="AV3609">
        <f>IF(OR($D3609="51",$D3609="52",$D3609="61"),(AF3609/'Totals and Drop Down Lists'!AB$4)*Inputs!J$38,0)</f>
        <v>0</v>
      </c>
      <c r="AW3609">
        <f>IF(OR($D3609="51",$D3609="52",$D3609="61"),(AG3609/'Totals and Drop Down Lists'!AC$4)*Inputs!K$38,0)</f>
        <v>0</v>
      </c>
      <c r="AX3609">
        <f>IF(OR($D3609="51",$D3609="52",$D3609="61"),(AH3609/'Totals and Drop Down Lists'!AD$4)*Inputs!L$38,0)</f>
        <v>0</v>
      </c>
      <c r="AY3609">
        <f>IF(OR($D3609="51",$D3609="52",$D3609="61"),0,(AA3609/'Totals and Drop Down Lists'!W$5)*Inputs!E$39)</f>
        <v>0</v>
      </c>
      <c r="AZ3609">
        <f>IF(OR($D3609="51",$D3609="52",$D3609="61"),0,(AB3609/'Totals and Drop Down Lists'!X$5)*Inputs!F$39)</f>
        <v>0</v>
      </c>
      <c r="BA3609">
        <f>IF(OR($D3609="51",$D3609="52",$D3609="61"),0,(AC3609/'Totals and Drop Down Lists'!Y$5)*Inputs!G$39)</f>
        <v>0</v>
      </c>
      <c r="BB3609">
        <f>IF(OR($D3609="51",$D3609="52",$D3609="61"),0,(AD3609/'Totals and Drop Down Lists'!Z$5)*Inputs!H$39)</f>
        <v>0</v>
      </c>
      <c r="BC3609">
        <f>IF(OR($D3609="51",$D3609="52",$D3609="61"),0,(AE3609/'Totals and Drop Down Lists'!AA$5)*Inputs!I$39)</f>
        <v>0</v>
      </c>
      <c r="BD3609">
        <f>IF(OR($D3609="51",$D3609="52",$D3609="61"),0,(AF3609/'Totals and Drop Down Lists'!AB$5)*Inputs!J$39)</f>
        <v>0</v>
      </c>
      <c r="BE3609">
        <f>IF(OR($D3609="51",$D3609="52",$D3609="61"),0,(AG3609/'Totals and Drop Down Lists'!AC$5)*Inputs!K$39)</f>
        <v>0</v>
      </c>
      <c r="BF3609">
        <f>IF(OR($D3609="51",$D3609="52",$D3609="61"),0,(AH3609/'Totals and Drop Down Lists'!AD$5)*Inputs!L$39)</f>
        <v>0</v>
      </c>
      <c r="BG3609" s="10">
        <f t="shared" si="505"/>
        <v>24883.092645807435</v>
      </c>
    </row>
    <row r="3610" spans="1:59" ht="43.2">
      <c r="A3610" s="1" t="s">
        <v>7681</v>
      </c>
      <c r="B3610" s="1" t="s">
        <v>7039</v>
      </c>
      <c r="C3610" s="1" t="s">
        <v>7054</v>
      </c>
      <c r="D3610" s="1" t="s">
        <v>25</v>
      </c>
      <c r="E3610" s="1" t="s">
        <v>7055</v>
      </c>
      <c r="F3610" s="2">
        <v>9012</v>
      </c>
      <c r="G3610" s="2">
        <v>25</v>
      </c>
      <c r="H3610" s="2">
        <v>0</v>
      </c>
      <c r="I3610" s="2">
        <v>1296</v>
      </c>
      <c r="J3610" s="2">
        <v>2972</v>
      </c>
      <c r="K3610" s="2">
        <v>672</v>
      </c>
      <c r="L3610" s="2">
        <v>25</v>
      </c>
      <c r="M3610" s="2">
        <v>0</v>
      </c>
      <c r="N3610" s="2">
        <v>13</v>
      </c>
      <c r="O3610" s="2">
        <v>18</v>
      </c>
      <c r="P3610" s="2">
        <v>0</v>
      </c>
      <c r="Q3610" s="2">
        <v>0</v>
      </c>
      <c r="R3610" s="2">
        <v>421</v>
      </c>
      <c r="S3610" s="2">
        <v>383200</v>
      </c>
      <c r="T3610" s="2">
        <v>27338100</v>
      </c>
      <c r="U3610" s="2">
        <v>10</v>
      </c>
      <c r="V3610" s="2">
        <v>98</v>
      </c>
      <c r="W3610" s="2">
        <v>0</v>
      </c>
      <c r="X3610" s="2">
        <v>164</v>
      </c>
      <c r="Y3610" s="2">
        <v>19</v>
      </c>
      <c r="Z3610" s="2">
        <v>49</v>
      </c>
      <c r="AA3610" s="9">
        <f t="shared" si="506"/>
        <v>9012</v>
      </c>
      <c r="AB3610" s="9">
        <f t="shared" si="507"/>
        <v>1271</v>
      </c>
      <c r="AC3610" s="9">
        <f t="shared" si="508"/>
        <v>477</v>
      </c>
      <c r="AD3610" s="9">
        <f t="shared" si="509"/>
        <v>421</v>
      </c>
      <c r="AE3610" s="44">
        <f t="shared" si="510"/>
        <v>1.0611713763381775E-5</v>
      </c>
      <c r="AF3610" s="9">
        <f t="shared" si="511"/>
        <v>66</v>
      </c>
      <c r="AG3610" s="9">
        <f t="shared" si="504"/>
        <v>68</v>
      </c>
      <c r="AH3610" s="44">
        <f t="shared" si="512"/>
        <v>5.7211122254327397E-6</v>
      </c>
      <c r="AI3610">
        <f>AA3610/'Totals and Drop Down Lists'!W$6*Inputs!E$37</f>
        <v>8175.149349234548</v>
      </c>
      <c r="AJ3610">
        <f>AB3610/'Totals and Drop Down Lists'!X$6*Inputs!F$37</f>
        <v>4182.0821092840424</v>
      </c>
      <c r="AK3610">
        <f>AC3610/'Totals and Drop Down Lists'!Y$6*Inputs!G$37</f>
        <v>3144.5451240726647</v>
      </c>
      <c r="AL3610">
        <f>AD3610/'Totals and Drop Down Lists'!Z$6*Inputs!H$37</f>
        <v>3375.3680346674273</v>
      </c>
      <c r="AM3610">
        <f>AE3610/'Totals and Drop Down Lists'!AA$6*Inputs!I$37</f>
        <v>1321.0453525927148</v>
      </c>
      <c r="AN3610">
        <f>AF3610/'Totals and Drop Down Lists'!AB$6*Inputs!J$37</f>
        <v>1317.1417472627529</v>
      </c>
      <c r="AO3610">
        <f>AG3610/'Totals and Drop Down Lists'!AC$6*Inputs!K$37</f>
        <v>1266.4031801782301</v>
      </c>
      <c r="AP3610">
        <f>AH3610/'Totals and Drop Down Lists'!AD$6*Inputs!L$37</f>
        <v>1346.3488196744765</v>
      </c>
      <c r="AQ3610">
        <f>IF(OR($D3610="51",$D3610="52",$D3610="61"),(AA3610/'Totals and Drop Down Lists'!W$4)*Inputs!E$38,0)</f>
        <v>0</v>
      </c>
      <c r="AR3610">
        <f>IF(OR($D3610="51",$D3610="52",$D3610="61"),(AB3610/'Totals and Drop Down Lists'!X$4)*Inputs!F$38,0)</f>
        <v>0</v>
      </c>
      <c r="AS3610">
        <f>IF(OR($D3610="51",$D3610="52",$D3610="61"),(AC3610/'Totals and Drop Down Lists'!Y$4)*Inputs!G$38,0)</f>
        <v>0</v>
      </c>
      <c r="AT3610">
        <f>IF(OR($D3610="51",$D3610="52",$D3610="61"),(AD3610/'Totals and Drop Down Lists'!Z$4)*Inputs!H$38,0)</f>
        <v>0</v>
      </c>
      <c r="AU3610">
        <f>IF(OR($D3610="51",$D3610="52",$D3610="61"),(AE3610/'Totals and Drop Down Lists'!AA$4)*Inputs!I$38,0)</f>
        <v>0</v>
      </c>
      <c r="AV3610">
        <f>IF(OR($D3610="51",$D3610="52",$D3610="61"),(AF3610/'Totals and Drop Down Lists'!AB$4)*Inputs!J$38,0)</f>
        <v>0</v>
      </c>
      <c r="AW3610">
        <f>IF(OR($D3610="51",$D3610="52",$D3610="61"),(AG3610/'Totals and Drop Down Lists'!AC$4)*Inputs!K$38,0)</f>
        <v>0</v>
      </c>
      <c r="AX3610">
        <f>IF(OR($D3610="51",$D3610="52",$D3610="61"),(AH3610/'Totals and Drop Down Lists'!AD$4)*Inputs!L$38,0)</f>
        <v>0</v>
      </c>
      <c r="AY3610">
        <f>IF(OR($D3610="51",$D3610="52",$D3610="61"),0,(AA3610/'Totals and Drop Down Lists'!W$5)*Inputs!E$39)</f>
        <v>0</v>
      </c>
      <c r="AZ3610">
        <f>IF(OR($D3610="51",$D3610="52",$D3610="61"),0,(AB3610/'Totals and Drop Down Lists'!X$5)*Inputs!F$39)</f>
        <v>0</v>
      </c>
      <c r="BA3610">
        <f>IF(OR($D3610="51",$D3610="52",$D3610="61"),0,(AC3610/'Totals and Drop Down Lists'!Y$5)*Inputs!G$39)</f>
        <v>0</v>
      </c>
      <c r="BB3610">
        <f>IF(OR($D3610="51",$D3610="52",$D3610="61"),0,(AD3610/'Totals and Drop Down Lists'!Z$5)*Inputs!H$39)</f>
        <v>0</v>
      </c>
      <c r="BC3610">
        <f>IF(OR($D3610="51",$D3610="52",$D3610="61"),0,(AE3610/'Totals and Drop Down Lists'!AA$5)*Inputs!I$39)</f>
        <v>0</v>
      </c>
      <c r="BD3610">
        <f>IF(OR($D3610="51",$D3610="52",$D3610="61"),0,(AF3610/'Totals and Drop Down Lists'!AB$5)*Inputs!J$39)</f>
        <v>0</v>
      </c>
      <c r="BE3610">
        <f>IF(OR($D3610="51",$D3610="52",$D3610="61"),0,(AG3610/'Totals and Drop Down Lists'!AC$5)*Inputs!K$39)</f>
        <v>0</v>
      </c>
      <c r="BF3610">
        <f>IF(OR($D3610="51",$D3610="52",$D3610="61"),0,(AH3610/'Totals and Drop Down Lists'!AD$5)*Inputs!L$39)</f>
        <v>0</v>
      </c>
      <c r="BG3610" s="10">
        <f t="shared" si="505"/>
        <v>24128.083716966859</v>
      </c>
    </row>
    <row r="3611" spans="1:59" ht="43.2">
      <c r="A3611" s="1" t="s">
        <v>7681</v>
      </c>
      <c r="B3611" s="1" t="s">
        <v>7039</v>
      </c>
      <c r="C3611" s="1" t="s">
        <v>7056</v>
      </c>
      <c r="D3611" s="1" t="s">
        <v>25</v>
      </c>
      <c r="E3611" s="1" t="s">
        <v>7057</v>
      </c>
      <c r="F3611" s="2">
        <v>19668</v>
      </c>
      <c r="G3611" s="2">
        <v>43</v>
      </c>
      <c r="H3611" s="2">
        <v>0</v>
      </c>
      <c r="I3611" s="2">
        <v>3039</v>
      </c>
      <c r="J3611" s="2">
        <v>8038</v>
      </c>
      <c r="K3611" s="2">
        <v>1965</v>
      </c>
      <c r="L3611" s="2">
        <v>87</v>
      </c>
      <c r="M3611" s="2">
        <v>18</v>
      </c>
      <c r="N3611" s="2">
        <v>0</v>
      </c>
      <c r="O3611" s="2">
        <v>62</v>
      </c>
      <c r="P3611" s="2">
        <v>10</v>
      </c>
      <c r="Q3611" s="2">
        <v>0</v>
      </c>
      <c r="R3611" s="2">
        <v>1076</v>
      </c>
      <c r="S3611" s="2">
        <v>1176000</v>
      </c>
      <c r="T3611" s="2">
        <v>62578600</v>
      </c>
      <c r="U3611" s="2">
        <v>172</v>
      </c>
      <c r="V3611" s="2">
        <v>204</v>
      </c>
      <c r="W3611" s="2">
        <v>4</v>
      </c>
      <c r="X3611" s="2">
        <v>408</v>
      </c>
      <c r="Y3611" s="2">
        <v>140</v>
      </c>
      <c r="Z3611" s="2">
        <v>163</v>
      </c>
      <c r="AA3611" s="9">
        <f t="shared" si="506"/>
        <v>19668</v>
      </c>
      <c r="AB3611" s="9">
        <f t="shared" si="507"/>
        <v>2996</v>
      </c>
      <c r="AC3611" s="9">
        <f t="shared" si="508"/>
        <v>1253</v>
      </c>
      <c r="AD3611" s="9">
        <f t="shared" si="509"/>
        <v>1076</v>
      </c>
      <c r="AE3611" s="44">
        <f t="shared" si="510"/>
        <v>3.3548483505959552E-5</v>
      </c>
      <c r="AF3611" s="9">
        <f t="shared" si="511"/>
        <v>200</v>
      </c>
      <c r="AG3611" s="9">
        <f t="shared" si="504"/>
        <v>303</v>
      </c>
      <c r="AH3611" s="44">
        <f t="shared" si="512"/>
        <v>2.7561843833722521E-5</v>
      </c>
      <c r="AI3611">
        <f>AA3611/'Totals and Drop Down Lists'!W$6*Inputs!E$37</f>
        <v>17841.63752782347</v>
      </c>
      <c r="AJ3611">
        <f>AB3611/'Totals and Drop Down Lists'!X$6*Inputs!F$37</f>
        <v>9857.9999995397247</v>
      </c>
      <c r="AK3611">
        <f>AC3611/'Totals and Drop Down Lists'!Y$6*Inputs!G$37</f>
        <v>8260.1992462537728</v>
      </c>
      <c r="AL3611">
        <f>AD3611/'Totals and Drop Down Lists'!Z$6*Inputs!H$37</f>
        <v>8626.8313665134247</v>
      </c>
      <c r="AM3611">
        <f>AE3611/'Totals and Drop Down Lists'!AA$6*Inputs!I$37</f>
        <v>4176.4289171664832</v>
      </c>
      <c r="AN3611">
        <f>AF3611/'Totals and Drop Down Lists'!AB$6*Inputs!J$37</f>
        <v>3991.3386280689488</v>
      </c>
      <c r="AO3611">
        <f>AG3611/'Totals and Drop Down Lists'!AC$6*Inputs!K$37</f>
        <v>5642.9435822647611</v>
      </c>
      <c r="AP3611">
        <f>AH3611/'Totals and Drop Down Lists'!AD$6*Inputs!L$37</f>
        <v>6486.1262026332233</v>
      </c>
      <c r="AQ3611">
        <f>IF(OR($D3611="51",$D3611="52",$D3611="61"),(AA3611/'Totals and Drop Down Lists'!W$4)*Inputs!E$38,0)</f>
        <v>0</v>
      </c>
      <c r="AR3611">
        <f>IF(OR($D3611="51",$D3611="52",$D3611="61"),(AB3611/'Totals and Drop Down Lists'!X$4)*Inputs!F$38,0)</f>
        <v>0</v>
      </c>
      <c r="AS3611">
        <f>IF(OR($D3611="51",$D3611="52",$D3611="61"),(AC3611/'Totals and Drop Down Lists'!Y$4)*Inputs!G$38,0)</f>
        <v>0</v>
      </c>
      <c r="AT3611">
        <f>IF(OR($D3611="51",$D3611="52",$D3611="61"),(AD3611/'Totals and Drop Down Lists'!Z$4)*Inputs!H$38,0)</f>
        <v>0</v>
      </c>
      <c r="AU3611">
        <f>IF(OR($D3611="51",$D3611="52",$D3611="61"),(AE3611/'Totals and Drop Down Lists'!AA$4)*Inputs!I$38,0)</f>
        <v>0</v>
      </c>
      <c r="AV3611">
        <f>IF(OR($D3611="51",$D3611="52",$D3611="61"),(AF3611/'Totals and Drop Down Lists'!AB$4)*Inputs!J$38,0)</f>
        <v>0</v>
      </c>
      <c r="AW3611">
        <f>IF(OR($D3611="51",$D3611="52",$D3611="61"),(AG3611/'Totals and Drop Down Lists'!AC$4)*Inputs!K$38,0)</f>
        <v>0</v>
      </c>
      <c r="AX3611">
        <f>IF(OR($D3611="51",$D3611="52",$D3611="61"),(AH3611/'Totals and Drop Down Lists'!AD$4)*Inputs!L$38,0)</f>
        <v>0</v>
      </c>
      <c r="AY3611">
        <f>IF(OR($D3611="51",$D3611="52",$D3611="61"),0,(AA3611/'Totals and Drop Down Lists'!W$5)*Inputs!E$39)</f>
        <v>0</v>
      </c>
      <c r="AZ3611">
        <f>IF(OR($D3611="51",$D3611="52",$D3611="61"),0,(AB3611/'Totals and Drop Down Lists'!X$5)*Inputs!F$39)</f>
        <v>0</v>
      </c>
      <c r="BA3611">
        <f>IF(OR($D3611="51",$D3611="52",$D3611="61"),0,(AC3611/'Totals and Drop Down Lists'!Y$5)*Inputs!G$39)</f>
        <v>0</v>
      </c>
      <c r="BB3611">
        <f>IF(OR($D3611="51",$D3611="52",$D3611="61"),0,(AD3611/'Totals and Drop Down Lists'!Z$5)*Inputs!H$39)</f>
        <v>0</v>
      </c>
      <c r="BC3611">
        <f>IF(OR($D3611="51",$D3611="52",$D3611="61"),0,(AE3611/'Totals and Drop Down Lists'!AA$5)*Inputs!I$39)</f>
        <v>0</v>
      </c>
      <c r="BD3611">
        <f>IF(OR($D3611="51",$D3611="52",$D3611="61"),0,(AF3611/'Totals and Drop Down Lists'!AB$5)*Inputs!J$39)</f>
        <v>0</v>
      </c>
      <c r="BE3611">
        <f>IF(OR($D3611="51",$D3611="52",$D3611="61"),0,(AG3611/'Totals and Drop Down Lists'!AC$5)*Inputs!K$39)</f>
        <v>0</v>
      </c>
      <c r="BF3611">
        <f>IF(OR($D3611="51",$D3611="52",$D3611="61"),0,(AH3611/'Totals and Drop Down Lists'!AD$5)*Inputs!L$39)</f>
        <v>0</v>
      </c>
      <c r="BG3611" s="10">
        <f t="shared" si="505"/>
        <v>64883.505470263815</v>
      </c>
    </row>
    <row r="3612" spans="1:59" ht="43.2">
      <c r="A3612" s="1" t="s">
        <v>7681</v>
      </c>
      <c r="B3612" s="1" t="s">
        <v>7039</v>
      </c>
      <c r="C3612" s="1" t="s">
        <v>7058</v>
      </c>
      <c r="D3612" s="1" t="s">
        <v>25</v>
      </c>
      <c r="E3612" s="1" t="s">
        <v>7059</v>
      </c>
      <c r="F3612" s="2">
        <v>28017</v>
      </c>
      <c r="G3612" s="2">
        <v>144</v>
      </c>
      <c r="H3612" s="2">
        <v>0</v>
      </c>
      <c r="I3612" s="2">
        <v>5104</v>
      </c>
      <c r="J3612" s="2">
        <v>10491</v>
      </c>
      <c r="K3612" s="2">
        <v>2982</v>
      </c>
      <c r="L3612" s="2">
        <v>136</v>
      </c>
      <c r="M3612" s="2">
        <v>81</v>
      </c>
      <c r="N3612" s="2">
        <v>11</v>
      </c>
      <c r="O3612" s="2">
        <v>138</v>
      </c>
      <c r="P3612" s="2">
        <v>39</v>
      </c>
      <c r="Q3612" s="2">
        <v>0</v>
      </c>
      <c r="R3612" s="2">
        <v>1353</v>
      </c>
      <c r="S3612" s="2">
        <v>1769700</v>
      </c>
      <c r="T3612" s="2">
        <v>103679000</v>
      </c>
      <c r="U3612" s="2">
        <v>637</v>
      </c>
      <c r="V3612" s="2">
        <v>138</v>
      </c>
      <c r="W3612" s="2">
        <v>125</v>
      </c>
      <c r="X3612" s="2">
        <v>458</v>
      </c>
      <c r="Y3612" s="2">
        <v>34</v>
      </c>
      <c r="Z3612" s="2">
        <v>261</v>
      </c>
      <c r="AA3612" s="9">
        <f t="shared" si="506"/>
        <v>28017</v>
      </c>
      <c r="AB3612" s="9">
        <f t="shared" si="507"/>
        <v>4960</v>
      </c>
      <c r="AC3612" s="9">
        <f t="shared" si="508"/>
        <v>1758</v>
      </c>
      <c r="AD3612" s="9">
        <f t="shared" si="509"/>
        <v>1353</v>
      </c>
      <c r="AE3612" s="44">
        <f t="shared" si="510"/>
        <v>5.9196247478995684E-5</v>
      </c>
      <c r="AF3612" s="9">
        <f t="shared" si="511"/>
        <v>195</v>
      </c>
      <c r="AG3612" s="9">
        <f t="shared" si="504"/>
        <v>295</v>
      </c>
      <c r="AH3612" s="44">
        <f t="shared" si="512"/>
        <v>3.1200665276937211E-5</v>
      </c>
      <c r="AI3612">
        <f>AA3612/'Totals and Drop Down Lists'!W$6*Inputs!E$37</f>
        <v>25415.352787117656</v>
      </c>
      <c r="AJ3612">
        <f>AB3612/'Totals and Drop Down Lists'!X$6*Inputs!F$37</f>
        <v>16320.320426474311</v>
      </c>
      <c r="AK3612">
        <f>AC3612/'Totals and Drop Down Lists'!Y$6*Inputs!G$37</f>
        <v>11589.329828343281</v>
      </c>
      <c r="AL3612">
        <f>AD3612/'Totals and Drop Down Lists'!Z$6*Inputs!H$37</f>
        <v>10847.679218301731</v>
      </c>
      <c r="AM3612">
        <f>AE3612/'Totals and Drop Down Lists'!AA$6*Inputs!I$37</f>
        <v>7369.3023923153896</v>
      </c>
      <c r="AN3612">
        <f>AF3612/'Totals and Drop Down Lists'!AB$6*Inputs!J$37</f>
        <v>3891.555162367225</v>
      </c>
      <c r="AO3612">
        <f>AG3612/'Totals and Drop Down Lists'!AC$6*Inputs!K$37</f>
        <v>5493.954972832028</v>
      </c>
      <c r="AP3612">
        <f>AH3612/'Totals and Drop Down Lists'!AD$6*Inputs!L$37</f>
        <v>7342.4497219132027</v>
      </c>
      <c r="AQ3612">
        <f>IF(OR($D3612="51",$D3612="52",$D3612="61"),(AA3612/'Totals and Drop Down Lists'!W$4)*Inputs!E$38,0)</f>
        <v>0</v>
      </c>
      <c r="AR3612">
        <f>IF(OR($D3612="51",$D3612="52",$D3612="61"),(AB3612/'Totals and Drop Down Lists'!X$4)*Inputs!F$38,0)</f>
        <v>0</v>
      </c>
      <c r="AS3612">
        <f>IF(OR($D3612="51",$D3612="52",$D3612="61"),(AC3612/'Totals and Drop Down Lists'!Y$4)*Inputs!G$38,0)</f>
        <v>0</v>
      </c>
      <c r="AT3612">
        <f>IF(OR($D3612="51",$D3612="52",$D3612="61"),(AD3612/'Totals and Drop Down Lists'!Z$4)*Inputs!H$38,0)</f>
        <v>0</v>
      </c>
      <c r="AU3612">
        <f>IF(OR($D3612="51",$D3612="52",$D3612="61"),(AE3612/'Totals and Drop Down Lists'!AA$4)*Inputs!I$38,0)</f>
        <v>0</v>
      </c>
      <c r="AV3612">
        <f>IF(OR($D3612="51",$D3612="52",$D3612="61"),(AF3612/'Totals and Drop Down Lists'!AB$4)*Inputs!J$38,0)</f>
        <v>0</v>
      </c>
      <c r="AW3612">
        <f>IF(OR($D3612="51",$D3612="52",$D3612="61"),(AG3612/'Totals and Drop Down Lists'!AC$4)*Inputs!K$38,0)</f>
        <v>0</v>
      </c>
      <c r="AX3612">
        <f>IF(OR($D3612="51",$D3612="52",$D3612="61"),(AH3612/'Totals and Drop Down Lists'!AD$4)*Inputs!L$38,0)</f>
        <v>0</v>
      </c>
      <c r="AY3612">
        <f>IF(OR($D3612="51",$D3612="52",$D3612="61"),0,(AA3612/'Totals and Drop Down Lists'!W$5)*Inputs!E$39)</f>
        <v>0</v>
      </c>
      <c r="AZ3612">
        <f>IF(OR($D3612="51",$D3612="52",$D3612="61"),0,(AB3612/'Totals and Drop Down Lists'!X$5)*Inputs!F$39)</f>
        <v>0</v>
      </c>
      <c r="BA3612">
        <f>IF(OR($D3612="51",$D3612="52",$D3612="61"),0,(AC3612/'Totals and Drop Down Lists'!Y$5)*Inputs!G$39)</f>
        <v>0</v>
      </c>
      <c r="BB3612">
        <f>IF(OR($D3612="51",$D3612="52",$D3612="61"),0,(AD3612/'Totals and Drop Down Lists'!Z$5)*Inputs!H$39)</f>
        <v>0</v>
      </c>
      <c r="BC3612">
        <f>IF(OR($D3612="51",$D3612="52",$D3612="61"),0,(AE3612/'Totals and Drop Down Lists'!AA$5)*Inputs!I$39)</f>
        <v>0</v>
      </c>
      <c r="BD3612">
        <f>IF(OR($D3612="51",$D3612="52",$D3612="61"),0,(AF3612/'Totals and Drop Down Lists'!AB$5)*Inputs!J$39)</f>
        <v>0</v>
      </c>
      <c r="BE3612">
        <f>IF(OR($D3612="51",$D3612="52",$D3612="61"),0,(AG3612/'Totals and Drop Down Lists'!AC$5)*Inputs!K$39)</f>
        <v>0</v>
      </c>
      <c r="BF3612">
        <f>IF(OR($D3612="51",$D3612="52",$D3612="61"),0,(AH3612/'Totals and Drop Down Lists'!AD$5)*Inputs!L$39)</f>
        <v>0</v>
      </c>
      <c r="BG3612" s="10">
        <f t="shared" si="505"/>
        <v>88269.944509664827</v>
      </c>
    </row>
    <row r="3613" spans="1:59" ht="43.2">
      <c r="A3613" s="1" t="s">
        <v>7681</v>
      </c>
      <c r="B3613" s="1" t="s">
        <v>7039</v>
      </c>
      <c r="C3613" s="1" t="s">
        <v>1712</v>
      </c>
      <c r="D3613" s="1" t="s">
        <v>25</v>
      </c>
      <c r="E3613" s="1" t="s">
        <v>7060</v>
      </c>
      <c r="F3613" s="2">
        <v>9493</v>
      </c>
      <c r="G3613" s="2">
        <v>50</v>
      </c>
      <c r="H3613" s="2">
        <v>4</v>
      </c>
      <c r="I3613" s="2">
        <v>1647</v>
      </c>
      <c r="J3613" s="2">
        <v>3509</v>
      </c>
      <c r="K3613" s="2">
        <v>875</v>
      </c>
      <c r="L3613" s="2">
        <v>11</v>
      </c>
      <c r="M3613" s="2">
        <v>0</v>
      </c>
      <c r="N3613" s="2">
        <v>0</v>
      </c>
      <c r="O3613" s="2">
        <v>57</v>
      </c>
      <c r="P3613" s="2">
        <v>0</v>
      </c>
      <c r="Q3613" s="2">
        <v>0</v>
      </c>
      <c r="R3613" s="2">
        <v>648</v>
      </c>
      <c r="S3613" s="2">
        <v>474600</v>
      </c>
      <c r="T3613" s="2">
        <v>32426500</v>
      </c>
      <c r="U3613" s="2">
        <v>42</v>
      </c>
      <c r="V3613" s="2">
        <v>115</v>
      </c>
      <c r="W3613" s="2">
        <v>0</v>
      </c>
      <c r="X3613" s="2">
        <v>199</v>
      </c>
      <c r="Y3613" s="2">
        <v>10</v>
      </c>
      <c r="Z3613" s="2">
        <v>154</v>
      </c>
      <c r="AA3613" s="9">
        <f t="shared" si="506"/>
        <v>9493</v>
      </c>
      <c r="AB3613" s="9">
        <f t="shared" si="507"/>
        <v>1593</v>
      </c>
      <c r="AC3613" s="9">
        <f t="shared" si="508"/>
        <v>716</v>
      </c>
      <c r="AD3613" s="9">
        <f t="shared" si="509"/>
        <v>648</v>
      </c>
      <c r="AE3613" s="44">
        <f t="shared" si="510"/>
        <v>1.5238019456882737E-5</v>
      </c>
      <c r="AF3613" s="9">
        <f t="shared" si="511"/>
        <v>84</v>
      </c>
      <c r="AG3613" s="9">
        <f t="shared" si="504"/>
        <v>164</v>
      </c>
      <c r="AH3613" s="44">
        <f t="shared" si="512"/>
        <v>1.5216669890463523E-5</v>
      </c>
      <c r="AI3613">
        <f>AA3613/'Totals and Drop Down Lists'!W$6*Inputs!E$37</f>
        <v>8611.4838850736323</v>
      </c>
      <c r="AJ3613">
        <f>AB3613/'Totals and Drop Down Lists'!X$6*Inputs!F$37</f>
        <v>5241.5867821317697</v>
      </c>
      <c r="AK3613">
        <f>AC3613/'Totals and Drop Down Lists'!Y$6*Inputs!G$37</f>
        <v>4720.1138550021551</v>
      </c>
      <c r="AL3613">
        <f>AD3613/'Totals and Drop Down Lists'!Z$6*Inputs!H$37</f>
        <v>5195.34082295604</v>
      </c>
      <c r="AM3613">
        <f>AE3613/'Totals and Drop Down Lists'!AA$6*Inputs!I$37</f>
        <v>1896.9711429360279</v>
      </c>
      <c r="AN3613">
        <f>AF3613/'Totals and Drop Down Lists'!AB$6*Inputs!J$37</f>
        <v>1676.3622237889583</v>
      </c>
      <c r="AO3613">
        <f>AG3613/'Totals and Drop Down Lists'!AC$6*Inputs!K$37</f>
        <v>3054.2664933710257</v>
      </c>
      <c r="AP3613">
        <f>AH3613/'Totals and Drop Down Lists'!AD$6*Inputs!L$37</f>
        <v>3580.9375413627895</v>
      </c>
      <c r="AQ3613">
        <f>IF(OR($D3613="51",$D3613="52",$D3613="61"),(AA3613/'Totals and Drop Down Lists'!W$4)*Inputs!E$38,0)</f>
        <v>0</v>
      </c>
      <c r="AR3613">
        <f>IF(OR($D3613="51",$D3613="52",$D3613="61"),(AB3613/'Totals and Drop Down Lists'!X$4)*Inputs!F$38,0)</f>
        <v>0</v>
      </c>
      <c r="AS3613">
        <f>IF(OR($D3613="51",$D3613="52",$D3613="61"),(AC3613/'Totals and Drop Down Lists'!Y$4)*Inputs!G$38,0)</f>
        <v>0</v>
      </c>
      <c r="AT3613">
        <f>IF(OR($D3613="51",$D3613="52",$D3613="61"),(AD3613/'Totals and Drop Down Lists'!Z$4)*Inputs!H$38,0)</f>
        <v>0</v>
      </c>
      <c r="AU3613">
        <f>IF(OR($D3613="51",$D3613="52",$D3613="61"),(AE3613/'Totals and Drop Down Lists'!AA$4)*Inputs!I$38,0)</f>
        <v>0</v>
      </c>
      <c r="AV3613">
        <f>IF(OR($D3613="51",$D3613="52",$D3613="61"),(AF3613/'Totals and Drop Down Lists'!AB$4)*Inputs!J$38,0)</f>
        <v>0</v>
      </c>
      <c r="AW3613">
        <f>IF(OR($D3613="51",$D3613="52",$D3613="61"),(AG3613/'Totals and Drop Down Lists'!AC$4)*Inputs!K$38,0)</f>
        <v>0</v>
      </c>
      <c r="AX3613">
        <f>IF(OR($D3613="51",$D3613="52",$D3613="61"),(AH3613/'Totals and Drop Down Lists'!AD$4)*Inputs!L$38,0)</f>
        <v>0</v>
      </c>
      <c r="AY3613">
        <f>IF(OR($D3613="51",$D3613="52",$D3613="61"),0,(AA3613/'Totals and Drop Down Lists'!W$5)*Inputs!E$39)</f>
        <v>0</v>
      </c>
      <c r="AZ3613">
        <f>IF(OR($D3613="51",$D3613="52",$D3613="61"),0,(AB3613/'Totals and Drop Down Lists'!X$5)*Inputs!F$39)</f>
        <v>0</v>
      </c>
      <c r="BA3613">
        <f>IF(OR($D3613="51",$D3613="52",$D3613="61"),0,(AC3613/'Totals and Drop Down Lists'!Y$5)*Inputs!G$39)</f>
        <v>0</v>
      </c>
      <c r="BB3613">
        <f>IF(OR($D3613="51",$D3613="52",$D3613="61"),0,(AD3613/'Totals and Drop Down Lists'!Z$5)*Inputs!H$39)</f>
        <v>0</v>
      </c>
      <c r="BC3613">
        <f>IF(OR($D3613="51",$D3613="52",$D3613="61"),0,(AE3613/'Totals and Drop Down Lists'!AA$5)*Inputs!I$39)</f>
        <v>0</v>
      </c>
      <c r="BD3613">
        <f>IF(OR($D3613="51",$D3613="52",$D3613="61"),0,(AF3613/'Totals and Drop Down Lists'!AB$5)*Inputs!J$39)</f>
        <v>0</v>
      </c>
      <c r="BE3613">
        <f>IF(OR($D3613="51",$D3613="52",$D3613="61"),0,(AG3613/'Totals and Drop Down Lists'!AC$5)*Inputs!K$39)</f>
        <v>0</v>
      </c>
      <c r="BF3613">
        <f>IF(OR($D3613="51",$D3613="52",$D3613="61"),0,(AH3613/'Totals and Drop Down Lists'!AD$5)*Inputs!L$39)</f>
        <v>0</v>
      </c>
      <c r="BG3613" s="10">
        <f t="shared" si="505"/>
        <v>33977.062746622396</v>
      </c>
    </row>
    <row r="3614" spans="1:59" ht="43.2">
      <c r="A3614" s="1" t="s">
        <v>7681</v>
      </c>
      <c r="B3614" s="1" t="s">
        <v>7039</v>
      </c>
      <c r="C3614" s="1" t="s">
        <v>7061</v>
      </c>
      <c r="D3614" s="1" t="s">
        <v>25</v>
      </c>
      <c r="E3614" s="1" t="s">
        <v>7062</v>
      </c>
      <c r="F3614" s="2">
        <v>1623</v>
      </c>
      <c r="G3614" s="2">
        <v>8</v>
      </c>
      <c r="H3614" s="2">
        <v>0</v>
      </c>
      <c r="I3614" s="2">
        <v>219</v>
      </c>
      <c r="J3614" s="2">
        <v>758</v>
      </c>
      <c r="K3614" s="2">
        <v>207</v>
      </c>
      <c r="L3614" s="2">
        <v>9</v>
      </c>
      <c r="M3614" s="2">
        <v>0</v>
      </c>
      <c r="N3614" s="2">
        <v>0</v>
      </c>
      <c r="O3614" s="2">
        <v>10</v>
      </c>
      <c r="P3614" s="2">
        <v>0</v>
      </c>
      <c r="Q3614" s="2">
        <v>0</v>
      </c>
      <c r="R3614" s="2">
        <v>265</v>
      </c>
      <c r="S3614" s="2">
        <v>63500</v>
      </c>
      <c r="T3614" s="2">
        <v>7042900</v>
      </c>
      <c r="U3614" s="2">
        <v>14</v>
      </c>
      <c r="V3614" s="2">
        <v>20</v>
      </c>
      <c r="W3614" s="2">
        <v>0</v>
      </c>
      <c r="X3614" s="2">
        <v>20</v>
      </c>
      <c r="Y3614" s="2">
        <v>0</v>
      </c>
      <c r="Z3614" s="2">
        <v>0</v>
      </c>
      <c r="AA3614" s="9">
        <f t="shared" si="506"/>
        <v>1623</v>
      </c>
      <c r="AB3614" s="9">
        <f t="shared" si="507"/>
        <v>211</v>
      </c>
      <c r="AC3614" s="9">
        <f t="shared" si="508"/>
        <v>284</v>
      </c>
      <c r="AD3614" s="9">
        <f t="shared" si="509"/>
        <v>265</v>
      </c>
      <c r="AE3614" s="44">
        <f t="shared" si="510"/>
        <v>3.9479102515349927E-6</v>
      </c>
      <c r="AF3614" s="9">
        <f t="shared" si="511"/>
        <v>0</v>
      </c>
      <c r="AG3614" s="9">
        <f t="shared" si="504"/>
        <v>0</v>
      </c>
      <c r="AH3614" s="44">
        <f t="shared" si="512"/>
        <v>0</v>
      </c>
      <c r="AI3614">
        <f>AA3614/'Totals and Drop Down Lists'!W$6*Inputs!E$37</f>
        <v>1472.2888808042246</v>
      </c>
      <c r="AJ3614">
        <f>AB3614/'Totals and Drop Down Lists'!X$6*Inputs!F$37</f>
        <v>694.27169556170963</v>
      </c>
      <c r="AK3614">
        <f>AC3614/'Totals and Drop Down Lists'!Y$6*Inputs!G$37</f>
        <v>1872.223931313704</v>
      </c>
      <c r="AL3614">
        <f>AD3614/'Totals and Drop Down Lists'!Z$6*Inputs!H$37</f>
        <v>2124.6378365483806</v>
      </c>
      <c r="AM3614">
        <f>AE3614/'Totals and Drop Down Lists'!AA$6*Inputs!I$37</f>
        <v>491.47278248686831</v>
      </c>
      <c r="AN3614">
        <f>AF3614/'Totals and Drop Down Lists'!AB$6*Inputs!J$37</f>
        <v>0</v>
      </c>
      <c r="AO3614">
        <f>AG3614/'Totals and Drop Down Lists'!AC$6*Inputs!K$37</f>
        <v>0</v>
      </c>
      <c r="AP3614">
        <f>AH3614/'Totals and Drop Down Lists'!AD$6*Inputs!L$37</f>
        <v>0</v>
      </c>
      <c r="AQ3614">
        <f>IF(OR($D3614="51",$D3614="52",$D3614="61"),(AA3614/'Totals and Drop Down Lists'!W$4)*Inputs!E$38,0)</f>
        <v>0</v>
      </c>
      <c r="AR3614">
        <f>IF(OR($D3614="51",$D3614="52",$D3614="61"),(AB3614/'Totals and Drop Down Lists'!X$4)*Inputs!F$38,0)</f>
        <v>0</v>
      </c>
      <c r="AS3614">
        <f>IF(OR($D3614="51",$D3614="52",$D3614="61"),(AC3614/'Totals and Drop Down Lists'!Y$4)*Inputs!G$38,0)</f>
        <v>0</v>
      </c>
      <c r="AT3614">
        <f>IF(OR($D3614="51",$D3614="52",$D3614="61"),(AD3614/'Totals and Drop Down Lists'!Z$4)*Inputs!H$38,0)</f>
        <v>0</v>
      </c>
      <c r="AU3614">
        <f>IF(OR($D3614="51",$D3614="52",$D3614="61"),(AE3614/'Totals and Drop Down Lists'!AA$4)*Inputs!I$38,0)</f>
        <v>0</v>
      </c>
      <c r="AV3614">
        <f>IF(OR($D3614="51",$D3614="52",$D3614="61"),(AF3614/'Totals and Drop Down Lists'!AB$4)*Inputs!J$38,0)</f>
        <v>0</v>
      </c>
      <c r="AW3614">
        <f>IF(OR($D3614="51",$D3614="52",$D3614="61"),(AG3614/'Totals and Drop Down Lists'!AC$4)*Inputs!K$38,0)</f>
        <v>0</v>
      </c>
      <c r="AX3614">
        <f>IF(OR($D3614="51",$D3614="52",$D3614="61"),(AH3614/'Totals and Drop Down Lists'!AD$4)*Inputs!L$38,0)</f>
        <v>0</v>
      </c>
      <c r="AY3614">
        <f>IF(OR($D3614="51",$D3614="52",$D3614="61"),0,(AA3614/'Totals and Drop Down Lists'!W$5)*Inputs!E$39)</f>
        <v>0</v>
      </c>
      <c r="AZ3614">
        <f>IF(OR($D3614="51",$D3614="52",$D3614="61"),0,(AB3614/'Totals and Drop Down Lists'!X$5)*Inputs!F$39)</f>
        <v>0</v>
      </c>
      <c r="BA3614">
        <f>IF(OR($D3614="51",$D3614="52",$D3614="61"),0,(AC3614/'Totals and Drop Down Lists'!Y$5)*Inputs!G$39)</f>
        <v>0</v>
      </c>
      <c r="BB3614">
        <f>IF(OR($D3614="51",$D3614="52",$D3614="61"),0,(AD3614/'Totals and Drop Down Lists'!Z$5)*Inputs!H$39)</f>
        <v>0</v>
      </c>
      <c r="BC3614">
        <f>IF(OR($D3614="51",$D3614="52",$D3614="61"),0,(AE3614/'Totals and Drop Down Lists'!AA$5)*Inputs!I$39)</f>
        <v>0</v>
      </c>
      <c r="BD3614">
        <f>IF(OR($D3614="51",$D3614="52",$D3614="61"),0,(AF3614/'Totals and Drop Down Lists'!AB$5)*Inputs!J$39)</f>
        <v>0</v>
      </c>
      <c r="BE3614">
        <f>IF(OR($D3614="51",$D3614="52",$D3614="61"),0,(AG3614/'Totals and Drop Down Lists'!AC$5)*Inputs!K$39)</f>
        <v>0</v>
      </c>
      <c r="BF3614">
        <f>IF(OR($D3614="51",$D3614="52",$D3614="61"),0,(AH3614/'Totals and Drop Down Lists'!AD$5)*Inputs!L$39)</f>
        <v>0</v>
      </c>
      <c r="BG3614" s="10">
        <f t="shared" si="505"/>
        <v>6654.8951267148877</v>
      </c>
    </row>
    <row r="3615" spans="1:59" ht="43.2">
      <c r="A3615" s="1" t="s">
        <v>7681</v>
      </c>
      <c r="B3615" s="1" t="s">
        <v>7039</v>
      </c>
      <c r="C3615" s="1" t="s">
        <v>2650</v>
      </c>
      <c r="D3615" s="1" t="s">
        <v>58</v>
      </c>
      <c r="E3615" s="1" t="s">
        <v>7063</v>
      </c>
      <c r="F3615" s="2">
        <v>26956</v>
      </c>
      <c r="G3615" s="2">
        <v>16</v>
      </c>
      <c r="H3615" s="2">
        <v>0</v>
      </c>
      <c r="I3615" s="2">
        <v>2167</v>
      </c>
      <c r="J3615" s="2">
        <v>10541</v>
      </c>
      <c r="K3615" s="2">
        <v>2365</v>
      </c>
      <c r="L3615" s="2">
        <v>39</v>
      </c>
      <c r="M3615" s="2">
        <v>0</v>
      </c>
      <c r="N3615" s="2">
        <v>0</v>
      </c>
      <c r="O3615" s="2">
        <v>135</v>
      </c>
      <c r="P3615" s="2">
        <v>0</v>
      </c>
      <c r="Q3615" s="2">
        <v>0</v>
      </c>
      <c r="R3615" s="2">
        <v>1314</v>
      </c>
      <c r="S3615" s="2">
        <v>1534300</v>
      </c>
      <c r="T3615" s="2">
        <v>89066200</v>
      </c>
      <c r="U3615" s="2">
        <v>338</v>
      </c>
      <c r="V3615" s="2">
        <v>120</v>
      </c>
      <c r="W3615" s="2">
        <v>135</v>
      </c>
      <c r="X3615" s="2">
        <v>323</v>
      </c>
      <c r="Y3615" s="2">
        <v>54</v>
      </c>
      <c r="Z3615" s="2">
        <v>198</v>
      </c>
      <c r="AA3615" s="9">
        <f t="shared" si="506"/>
        <v>26956</v>
      </c>
      <c r="AB3615" s="9">
        <f t="shared" si="507"/>
        <v>2151</v>
      </c>
      <c r="AC3615" s="9">
        <f t="shared" si="508"/>
        <v>1488</v>
      </c>
      <c r="AD3615" s="9">
        <f t="shared" si="509"/>
        <v>1314</v>
      </c>
      <c r="AE3615" s="44">
        <f t="shared" si="510"/>
        <v>3.7057512413334387E-5</v>
      </c>
      <c r="AF3615" s="9">
        <f t="shared" si="511"/>
        <v>68</v>
      </c>
      <c r="AG3615" s="9">
        <f t="shared" si="504"/>
        <v>252</v>
      </c>
      <c r="AH3615" s="44">
        <f t="shared" si="512"/>
        <v>2.1037830844620617E-5</v>
      </c>
      <c r="AI3615">
        <f>AA3615/'Totals and Drop Down Lists'!W$6*Inputs!E$37</f>
        <v>24452.876815131654</v>
      </c>
      <c r="AJ3615">
        <f>AB3615/'Totals and Drop Down Lists'!X$6*Inputs!F$37</f>
        <v>7077.6228301101291</v>
      </c>
      <c r="AK3615">
        <f>AC3615/'Totals and Drop Down Lists'!Y$6*Inputs!G$37</f>
        <v>9809.3986260379988</v>
      </c>
      <c r="AL3615">
        <f>AD3615/'Totals and Drop Down Lists'!Z$6*Inputs!H$37</f>
        <v>10534.99666877197</v>
      </c>
      <c r="AM3615">
        <f>AE3615/'Totals and Drop Down Lists'!AA$6*Inputs!I$37</f>
        <v>4613.2656462344312</v>
      </c>
      <c r="AN3615">
        <f>AF3615/'Totals and Drop Down Lists'!AB$6*Inputs!J$37</f>
        <v>1357.0551335434425</v>
      </c>
      <c r="AO3615">
        <f>AG3615/'Totals and Drop Down Lists'!AC$6*Inputs!K$37</f>
        <v>4693.1411971310881</v>
      </c>
      <c r="AP3615">
        <f>AH3615/'Totals and Drop Down Lists'!AD$6*Inputs!L$37</f>
        <v>4950.8308192685108</v>
      </c>
      <c r="AQ3615">
        <f>IF(OR($D3615="51",$D3615="52",$D3615="61"),(AA3615/'Totals and Drop Down Lists'!W$4)*Inputs!E$38,0)</f>
        <v>0</v>
      </c>
      <c r="AR3615">
        <f>IF(OR($D3615="51",$D3615="52",$D3615="61"),(AB3615/'Totals and Drop Down Lists'!X$4)*Inputs!F$38,0)</f>
        <v>0</v>
      </c>
      <c r="AS3615">
        <f>IF(OR($D3615="51",$D3615="52",$D3615="61"),(AC3615/'Totals and Drop Down Lists'!Y$4)*Inputs!G$38,0)</f>
        <v>0</v>
      </c>
      <c r="AT3615">
        <f>IF(OR($D3615="51",$D3615="52",$D3615="61"),(AD3615/'Totals and Drop Down Lists'!Z$4)*Inputs!H$38,0)</f>
        <v>0</v>
      </c>
      <c r="AU3615">
        <f>IF(OR($D3615="51",$D3615="52",$D3615="61"),(AE3615/'Totals and Drop Down Lists'!AA$4)*Inputs!I$38,0)</f>
        <v>0</v>
      </c>
      <c r="AV3615">
        <f>IF(OR($D3615="51",$D3615="52",$D3615="61"),(AF3615/'Totals and Drop Down Lists'!AB$4)*Inputs!J$38,0)</f>
        <v>0</v>
      </c>
      <c r="AW3615">
        <f>IF(OR($D3615="51",$D3615="52",$D3615="61"),(AG3615/'Totals and Drop Down Lists'!AC$4)*Inputs!K$38,0)</f>
        <v>0</v>
      </c>
      <c r="AX3615">
        <f>IF(OR($D3615="51",$D3615="52",$D3615="61"),(AH3615/'Totals and Drop Down Lists'!AD$4)*Inputs!L$38,0)</f>
        <v>0</v>
      </c>
      <c r="AY3615">
        <f>IF(OR($D3615="51",$D3615="52",$D3615="61"),0,(AA3615/'Totals and Drop Down Lists'!W$5)*Inputs!E$39)</f>
        <v>0</v>
      </c>
      <c r="AZ3615">
        <f>IF(OR($D3615="51",$D3615="52",$D3615="61"),0,(AB3615/'Totals and Drop Down Lists'!X$5)*Inputs!F$39)</f>
        <v>0</v>
      </c>
      <c r="BA3615">
        <f>IF(OR($D3615="51",$D3615="52",$D3615="61"),0,(AC3615/'Totals and Drop Down Lists'!Y$5)*Inputs!G$39)</f>
        <v>0</v>
      </c>
      <c r="BB3615">
        <f>IF(OR($D3615="51",$D3615="52",$D3615="61"),0,(AD3615/'Totals and Drop Down Lists'!Z$5)*Inputs!H$39)</f>
        <v>0</v>
      </c>
      <c r="BC3615">
        <f>IF(OR($D3615="51",$D3615="52",$D3615="61"),0,(AE3615/'Totals and Drop Down Lists'!AA$5)*Inputs!I$39)</f>
        <v>0</v>
      </c>
      <c r="BD3615">
        <f>IF(OR($D3615="51",$D3615="52",$D3615="61"),0,(AF3615/'Totals and Drop Down Lists'!AB$5)*Inputs!J$39)</f>
        <v>0</v>
      </c>
      <c r="BE3615">
        <f>IF(OR($D3615="51",$D3615="52",$D3615="61"),0,(AG3615/'Totals and Drop Down Lists'!AC$5)*Inputs!K$39)</f>
        <v>0</v>
      </c>
      <c r="BF3615">
        <f>IF(OR($D3615="51",$D3615="52",$D3615="61"),0,(AH3615/'Totals and Drop Down Lists'!AD$5)*Inputs!L$39)</f>
        <v>0</v>
      </c>
      <c r="BG3615" s="10">
        <f t="shared" si="505"/>
        <v>67489.187736229229</v>
      </c>
    </row>
    <row r="3616" spans="1:59" ht="43.2">
      <c r="A3616" s="1" t="s">
        <v>7681</v>
      </c>
      <c r="B3616" s="1" t="s">
        <v>7039</v>
      </c>
      <c r="C3616" s="1" t="s">
        <v>7064</v>
      </c>
      <c r="D3616" s="1" t="s">
        <v>25</v>
      </c>
      <c r="E3616" s="1" t="s">
        <v>7065</v>
      </c>
      <c r="F3616" s="2">
        <v>13371</v>
      </c>
      <c r="G3616" s="2">
        <v>92</v>
      </c>
      <c r="H3616" s="2">
        <v>0</v>
      </c>
      <c r="I3616" s="2">
        <v>2674</v>
      </c>
      <c r="J3616" s="2">
        <v>5161</v>
      </c>
      <c r="K3616" s="2">
        <v>1635</v>
      </c>
      <c r="L3616" s="2">
        <v>38</v>
      </c>
      <c r="M3616" s="2">
        <v>34</v>
      </c>
      <c r="N3616" s="2">
        <v>0</v>
      </c>
      <c r="O3616" s="2">
        <v>115</v>
      </c>
      <c r="P3616" s="2">
        <v>20</v>
      </c>
      <c r="Q3616" s="2">
        <v>0</v>
      </c>
      <c r="R3616" s="2">
        <v>1164</v>
      </c>
      <c r="S3616" s="2">
        <v>837300</v>
      </c>
      <c r="T3616" s="2">
        <v>64903100</v>
      </c>
      <c r="U3616" s="2">
        <v>202</v>
      </c>
      <c r="V3616" s="2">
        <v>135</v>
      </c>
      <c r="W3616" s="2">
        <v>30</v>
      </c>
      <c r="X3616" s="2">
        <v>330</v>
      </c>
      <c r="Y3616" s="2">
        <v>115</v>
      </c>
      <c r="Z3616" s="2">
        <v>130</v>
      </c>
      <c r="AA3616" s="9">
        <f t="shared" si="506"/>
        <v>13371</v>
      </c>
      <c r="AB3616" s="9">
        <f t="shared" si="507"/>
        <v>2582</v>
      </c>
      <c r="AC3616" s="9">
        <f t="shared" si="508"/>
        <v>1371</v>
      </c>
      <c r="AD3616" s="9">
        <f t="shared" si="509"/>
        <v>1164</v>
      </c>
      <c r="AE3616" s="44">
        <f t="shared" si="510"/>
        <v>3.6174075515566717E-5</v>
      </c>
      <c r="AF3616" s="9">
        <f t="shared" si="511"/>
        <v>165</v>
      </c>
      <c r="AG3616" s="9">
        <f t="shared" si="504"/>
        <v>245</v>
      </c>
      <c r="AH3616" s="44">
        <f t="shared" si="512"/>
        <v>2.8880257995912579E-5</v>
      </c>
      <c r="AI3616">
        <f>AA3616/'Totals and Drop Down Lists'!W$6*Inputs!E$37</f>
        <v>12129.374384000792</v>
      </c>
      <c r="AJ3616">
        <f>AB3616/'Totals and Drop Down Lists'!X$6*Inputs!F$37</f>
        <v>8495.7797058783617</v>
      </c>
      <c r="AK3616">
        <f>AC3616/'Totals and Drop Down Lists'!Y$6*Inputs!G$37</f>
        <v>9038.0951050390431</v>
      </c>
      <c r="AL3616">
        <f>AD3616/'Totals and Drop Down Lists'!Z$6*Inputs!H$37</f>
        <v>9332.3714782728875</v>
      </c>
      <c r="AM3616">
        <f>AE3616/'Totals and Drop Down Lists'!AA$6*Inputs!I$37</f>
        <v>4503.2871607486913</v>
      </c>
      <c r="AN3616">
        <f>AF3616/'Totals and Drop Down Lists'!AB$6*Inputs!J$37</f>
        <v>3292.8543681568826</v>
      </c>
      <c r="AO3616">
        <f>AG3616/'Totals and Drop Down Lists'!AC$6*Inputs!K$37</f>
        <v>4562.7761638774464</v>
      </c>
      <c r="AP3616">
        <f>AH3616/'Totals and Drop Down Lists'!AD$6*Inputs!L$37</f>
        <v>6796.3884875113072</v>
      </c>
      <c r="AQ3616">
        <f>IF(OR($D3616="51",$D3616="52",$D3616="61"),(AA3616/'Totals and Drop Down Lists'!W$4)*Inputs!E$38,0)</f>
        <v>0</v>
      </c>
      <c r="AR3616">
        <f>IF(OR($D3616="51",$D3616="52",$D3616="61"),(AB3616/'Totals and Drop Down Lists'!X$4)*Inputs!F$38,0)</f>
        <v>0</v>
      </c>
      <c r="AS3616">
        <f>IF(OR($D3616="51",$D3616="52",$D3616="61"),(AC3616/'Totals and Drop Down Lists'!Y$4)*Inputs!G$38,0)</f>
        <v>0</v>
      </c>
      <c r="AT3616">
        <f>IF(OR($D3616="51",$D3616="52",$D3616="61"),(AD3616/'Totals and Drop Down Lists'!Z$4)*Inputs!H$38,0)</f>
        <v>0</v>
      </c>
      <c r="AU3616">
        <f>IF(OR($D3616="51",$D3616="52",$D3616="61"),(AE3616/'Totals and Drop Down Lists'!AA$4)*Inputs!I$38,0)</f>
        <v>0</v>
      </c>
      <c r="AV3616">
        <f>IF(OR($D3616="51",$D3616="52",$D3616="61"),(AF3616/'Totals and Drop Down Lists'!AB$4)*Inputs!J$38,0)</f>
        <v>0</v>
      </c>
      <c r="AW3616">
        <f>IF(OR($D3616="51",$D3616="52",$D3616="61"),(AG3616/'Totals and Drop Down Lists'!AC$4)*Inputs!K$38,0)</f>
        <v>0</v>
      </c>
      <c r="AX3616">
        <f>IF(OR($D3616="51",$D3616="52",$D3616="61"),(AH3616/'Totals and Drop Down Lists'!AD$4)*Inputs!L$38,0)</f>
        <v>0</v>
      </c>
      <c r="AY3616">
        <f>IF(OR($D3616="51",$D3616="52",$D3616="61"),0,(AA3616/'Totals and Drop Down Lists'!W$5)*Inputs!E$39)</f>
        <v>0</v>
      </c>
      <c r="AZ3616">
        <f>IF(OR($D3616="51",$D3616="52",$D3616="61"),0,(AB3616/'Totals and Drop Down Lists'!X$5)*Inputs!F$39)</f>
        <v>0</v>
      </c>
      <c r="BA3616">
        <f>IF(OR($D3616="51",$D3616="52",$D3616="61"),0,(AC3616/'Totals and Drop Down Lists'!Y$5)*Inputs!G$39)</f>
        <v>0</v>
      </c>
      <c r="BB3616">
        <f>IF(OR($D3616="51",$D3616="52",$D3616="61"),0,(AD3616/'Totals and Drop Down Lists'!Z$5)*Inputs!H$39)</f>
        <v>0</v>
      </c>
      <c r="BC3616">
        <f>IF(OR($D3616="51",$D3616="52",$D3616="61"),0,(AE3616/'Totals and Drop Down Lists'!AA$5)*Inputs!I$39)</f>
        <v>0</v>
      </c>
      <c r="BD3616">
        <f>IF(OR($D3616="51",$D3616="52",$D3616="61"),0,(AF3616/'Totals and Drop Down Lists'!AB$5)*Inputs!J$39)</f>
        <v>0</v>
      </c>
      <c r="BE3616">
        <f>IF(OR($D3616="51",$D3616="52",$D3616="61"),0,(AG3616/'Totals and Drop Down Lists'!AC$5)*Inputs!K$39)</f>
        <v>0</v>
      </c>
      <c r="BF3616">
        <f>IF(OR($D3616="51",$D3616="52",$D3616="61"),0,(AH3616/'Totals and Drop Down Lists'!AD$5)*Inputs!L$39)</f>
        <v>0</v>
      </c>
      <c r="BG3616" s="10">
        <f t="shared" si="505"/>
        <v>58150.926853485413</v>
      </c>
    </row>
    <row r="3617" spans="1:59" ht="43.2">
      <c r="A3617" s="1" t="s">
        <v>7681</v>
      </c>
      <c r="B3617" s="1" t="s">
        <v>7039</v>
      </c>
      <c r="C3617" s="1" t="s">
        <v>6754</v>
      </c>
      <c r="D3617" s="1" t="s">
        <v>58</v>
      </c>
      <c r="E3617" s="1" t="s">
        <v>7066</v>
      </c>
      <c r="F3617" s="2">
        <v>59894</v>
      </c>
      <c r="G3617" s="2">
        <v>121</v>
      </c>
      <c r="H3617" s="2">
        <v>0</v>
      </c>
      <c r="I3617" s="2">
        <v>6357</v>
      </c>
      <c r="J3617" s="2">
        <v>20487</v>
      </c>
      <c r="K3617" s="2">
        <v>3970</v>
      </c>
      <c r="L3617" s="2">
        <v>215</v>
      </c>
      <c r="M3617" s="2">
        <v>112</v>
      </c>
      <c r="N3617" s="2">
        <v>10</v>
      </c>
      <c r="O3617" s="2">
        <v>130</v>
      </c>
      <c r="P3617" s="2">
        <v>43</v>
      </c>
      <c r="Q3617" s="2">
        <v>0</v>
      </c>
      <c r="R3617" s="2">
        <v>799</v>
      </c>
      <c r="S3617" s="2">
        <v>2821100</v>
      </c>
      <c r="T3617" s="2">
        <v>165442600</v>
      </c>
      <c r="U3617" s="2">
        <v>395</v>
      </c>
      <c r="V3617" s="2">
        <v>358</v>
      </c>
      <c r="W3617" s="2">
        <v>60</v>
      </c>
      <c r="X3617" s="2">
        <v>854</v>
      </c>
      <c r="Y3617" s="2">
        <v>138</v>
      </c>
      <c r="Z3617" s="2">
        <v>479</v>
      </c>
      <c r="AA3617" s="9">
        <f t="shared" si="506"/>
        <v>59894</v>
      </c>
      <c r="AB3617" s="9">
        <f t="shared" si="507"/>
        <v>6236</v>
      </c>
      <c r="AC3617" s="9">
        <f t="shared" si="508"/>
        <v>1309</v>
      </c>
      <c r="AD3617" s="9">
        <f t="shared" si="509"/>
        <v>799</v>
      </c>
      <c r="AE3617" s="44">
        <f t="shared" si="510"/>
        <v>5.3727722582745275E-5</v>
      </c>
      <c r="AF3617" s="9">
        <f t="shared" si="511"/>
        <v>436</v>
      </c>
      <c r="AG3617" s="9">
        <f t="shared" si="504"/>
        <v>617</v>
      </c>
      <c r="AH3617" s="44">
        <f t="shared" si="512"/>
        <v>4.4488564187314216E-5</v>
      </c>
      <c r="AI3617">
        <f>AA3617/'Totals and Drop Down Lists'!W$6*Inputs!E$37</f>
        <v>54332.267545833776</v>
      </c>
      <c r="AJ3617">
        <f>AB3617/'Totals and Drop Down Lists'!X$6*Inputs!F$37</f>
        <v>20518.854471672137</v>
      </c>
      <c r="AK3617">
        <f>AC3617/'Totals and Drop Down Lists'!Y$6*Inputs!G$37</f>
        <v>8629.3701622874596</v>
      </c>
      <c r="AL3617">
        <f>AD3617/'Totals and Drop Down Lists'!Z$6*Inputs!H$37</f>
        <v>6405.9835147251169</v>
      </c>
      <c r="AM3617">
        <f>AE3617/'Totals and Drop Down Lists'!AA$6*Inputs!I$37</f>
        <v>6688.5292805624258</v>
      </c>
      <c r="AN3617">
        <f>AF3617/'Totals and Drop Down Lists'!AB$6*Inputs!J$37</f>
        <v>8701.1182091903083</v>
      </c>
      <c r="AO3617">
        <f>AG3617/'Totals and Drop Down Lists'!AC$6*Inputs!K$37</f>
        <v>11490.746502499529</v>
      </c>
      <c r="AP3617">
        <f>AH3617/'Totals and Drop Down Lists'!AD$6*Inputs!L$37</f>
        <v>10469.489763954442</v>
      </c>
      <c r="AQ3617">
        <f>IF(OR($D3617="51",$D3617="52",$D3617="61"),(AA3617/'Totals and Drop Down Lists'!W$4)*Inputs!E$38,0)</f>
        <v>0</v>
      </c>
      <c r="AR3617">
        <f>IF(OR($D3617="51",$D3617="52",$D3617="61"),(AB3617/'Totals and Drop Down Lists'!X$4)*Inputs!F$38,0)</f>
        <v>0</v>
      </c>
      <c r="AS3617">
        <f>IF(OR($D3617="51",$D3617="52",$D3617="61"),(AC3617/'Totals and Drop Down Lists'!Y$4)*Inputs!G$38,0)</f>
        <v>0</v>
      </c>
      <c r="AT3617">
        <f>IF(OR($D3617="51",$D3617="52",$D3617="61"),(AD3617/'Totals and Drop Down Lists'!Z$4)*Inputs!H$38,0)</f>
        <v>0</v>
      </c>
      <c r="AU3617">
        <f>IF(OR($D3617="51",$D3617="52",$D3617="61"),(AE3617/'Totals and Drop Down Lists'!AA$4)*Inputs!I$38,0)</f>
        <v>0</v>
      </c>
      <c r="AV3617">
        <f>IF(OR($D3617="51",$D3617="52",$D3617="61"),(AF3617/'Totals and Drop Down Lists'!AB$4)*Inputs!J$38,0)</f>
        <v>0</v>
      </c>
      <c r="AW3617">
        <f>IF(OR($D3617="51",$D3617="52",$D3617="61"),(AG3617/'Totals and Drop Down Lists'!AC$4)*Inputs!K$38,0)</f>
        <v>0</v>
      </c>
      <c r="AX3617">
        <f>IF(OR($D3617="51",$D3617="52",$D3617="61"),(AH3617/'Totals and Drop Down Lists'!AD$4)*Inputs!L$38,0)</f>
        <v>0</v>
      </c>
      <c r="AY3617">
        <f>IF(OR($D3617="51",$D3617="52",$D3617="61"),0,(AA3617/'Totals and Drop Down Lists'!W$5)*Inputs!E$39)</f>
        <v>0</v>
      </c>
      <c r="AZ3617">
        <f>IF(OR($D3617="51",$D3617="52",$D3617="61"),0,(AB3617/'Totals and Drop Down Lists'!X$5)*Inputs!F$39)</f>
        <v>0</v>
      </c>
      <c r="BA3617">
        <f>IF(OR($D3617="51",$D3617="52",$D3617="61"),0,(AC3617/'Totals and Drop Down Lists'!Y$5)*Inputs!G$39)</f>
        <v>0</v>
      </c>
      <c r="BB3617">
        <f>IF(OR($D3617="51",$D3617="52",$D3617="61"),0,(AD3617/'Totals and Drop Down Lists'!Z$5)*Inputs!H$39)</f>
        <v>0</v>
      </c>
      <c r="BC3617">
        <f>IF(OR($D3617="51",$D3617="52",$D3617="61"),0,(AE3617/'Totals and Drop Down Lists'!AA$5)*Inputs!I$39)</f>
        <v>0</v>
      </c>
      <c r="BD3617">
        <f>IF(OR($D3617="51",$D3617="52",$D3617="61"),0,(AF3617/'Totals and Drop Down Lists'!AB$5)*Inputs!J$39)</f>
        <v>0</v>
      </c>
      <c r="BE3617">
        <f>IF(OR($D3617="51",$D3617="52",$D3617="61"),0,(AG3617/'Totals and Drop Down Lists'!AC$5)*Inputs!K$39)</f>
        <v>0</v>
      </c>
      <c r="BF3617">
        <f>IF(OR($D3617="51",$D3617="52",$D3617="61"),0,(AH3617/'Totals and Drop Down Lists'!AD$5)*Inputs!L$39)</f>
        <v>0</v>
      </c>
      <c r="BG3617" s="10">
        <f t="shared" si="505"/>
        <v>127236.35945072518</v>
      </c>
    </row>
    <row r="3618" spans="1:59" ht="43.2">
      <c r="A3618" s="1" t="s">
        <v>7681</v>
      </c>
      <c r="B3618" s="1" t="s">
        <v>7039</v>
      </c>
      <c r="C3618" s="1" t="s">
        <v>7067</v>
      </c>
      <c r="D3618" s="1" t="s">
        <v>25</v>
      </c>
      <c r="E3618" s="1" t="s">
        <v>7068</v>
      </c>
      <c r="F3618" s="2">
        <v>18395</v>
      </c>
      <c r="G3618" s="2">
        <v>61</v>
      </c>
      <c r="H3618" s="2">
        <v>16</v>
      </c>
      <c r="I3618" s="2">
        <v>2905</v>
      </c>
      <c r="J3618" s="2">
        <v>7186</v>
      </c>
      <c r="K3618" s="2">
        <v>2029</v>
      </c>
      <c r="L3618" s="2">
        <v>28</v>
      </c>
      <c r="M3618" s="2">
        <v>0</v>
      </c>
      <c r="N3618" s="2">
        <v>0</v>
      </c>
      <c r="O3618" s="2">
        <v>21</v>
      </c>
      <c r="P3618" s="2">
        <v>0</v>
      </c>
      <c r="Q3618" s="2">
        <v>0</v>
      </c>
      <c r="R3618" s="2">
        <v>982</v>
      </c>
      <c r="S3618" s="2">
        <v>1181400</v>
      </c>
      <c r="T3618" s="2">
        <v>66577900</v>
      </c>
      <c r="U3618" s="2">
        <v>118</v>
      </c>
      <c r="V3618" s="2">
        <v>175</v>
      </c>
      <c r="W3618" s="2">
        <v>30</v>
      </c>
      <c r="X3618" s="2">
        <v>440</v>
      </c>
      <c r="Y3618" s="2">
        <v>60</v>
      </c>
      <c r="Z3618" s="2">
        <v>210</v>
      </c>
      <c r="AA3618" s="9">
        <f t="shared" si="506"/>
        <v>18395</v>
      </c>
      <c r="AB3618" s="9">
        <f t="shared" si="507"/>
        <v>2828</v>
      </c>
      <c r="AC3618" s="9">
        <f t="shared" si="508"/>
        <v>1031</v>
      </c>
      <c r="AD3618" s="9">
        <f t="shared" si="509"/>
        <v>982</v>
      </c>
      <c r="AE3618" s="44">
        <f t="shared" si="510"/>
        <v>4.0010379172282444E-5</v>
      </c>
      <c r="AF3618" s="9">
        <f t="shared" si="511"/>
        <v>235</v>
      </c>
      <c r="AG3618" s="9">
        <f t="shared" si="504"/>
        <v>270</v>
      </c>
      <c r="AH3618" s="44">
        <f t="shared" si="512"/>
        <v>2.8366756755750433E-5</v>
      </c>
      <c r="AI3618">
        <f>AA3618/'Totals and Drop Down Lists'!W$6*Inputs!E$37</f>
        <v>16686.847789521697</v>
      </c>
      <c r="AJ3618">
        <f>AB3618/'Totals and Drop Down Lists'!X$6*Inputs!F$37</f>
        <v>9305.2149528365626</v>
      </c>
      <c r="AK3618">
        <f>AC3618/'Totals and Drop Down Lists'!Y$6*Inputs!G$37</f>
        <v>6796.7002576916502</v>
      </c>
      <c r="AL3618">
        <f>AD3618/'Totals and Drop Down Lists'!Z$6*Inputs!H$37</f>
        <v>7873.1862471339991</v>
      </c>
      <c r="AM3618">
        <f>AE3618/'Totals and Drop Down Lists'!AA$6*Inputs!I$37</f>
        <v>4980.866110750796</v>
      </c>
      <c r="AN3618">
        <f>AF3618/'Totals and Drop Down Lists'!AB$6*Inputs!J$37</f>
        <v>4689.8228879810149</v>
      </c>
      <c r="AO3618">
        <f>AG3618/'Totals and Drop Down Lists'!AC$6*Inputs!K$37</f>
        <v>5028.3655683547368</v>
      </c>
      <c r="AP3618">
        <f>AH3618/'Totals and Drop Down Lists'!AD$6*Inputs!L$37</f>
        <v>6675.5462873670176</v>
      </c>
      <c r="AQ3618">
        <f>IF(OR($D3618="51",$D3618="52",$D3618="61"),(AA3618/'Totals and Drop Down Lists'!W$4)*Inputs!E$38,0)</f>
        <v>0</v>
      </c>
      <c r="AR3618">
        <f>IF(OR($D3618="51",$D3618="52",$D3618="61"),(AB3618/'Totals and Drop Down Lists'!X$4)*Inputs!F$38,0)</f>
        <v>0</v>
      </c>
      <c r="AS3618">
        <f>IF(OR($D3618="51",$D3618="52",$D3618="61"),(AC3618/'Totals and Drop Down Lists'!Y$4)*Inputs!G$38,0)</f>
        <v>0</v>
      </c>
      <c r="AT3618">
        <f>IF(OR($D3618="51",$D3618="52",$D3618="61"),(AD3618/'Totals and Drop Down Lists'!Z$4)*Inputs!H$38,0)</f>
        <v>0</v>
      </c>
      <c r="AU3618">
        <f>IF(OR($D3618="51",$D3618="52",$D3618="61"),(AE3618/'Totals and Drop Down Lists'!AA$4)*Inputs!I$38,0)</f>
        <v>0</v>
      </c>
      <c r="AV3618">
        <f>IF(OR($D3618="51",$D3618="52",$D3618="61"),(AF3618/'Totals and Drop Down Lists'!AB$4)*Inputs!J$38,0)</f>
        <v>0</v>
      </c>
      <c r="AW3618">
        <f>IF(OR($D3618="51",$D3618="52",$D3618="61"),(AG3618/'Totals and Drop Down Lists'!AC$4)*Inputs!K$38,0)</f>
        <v>0</v>
      </c>
      <c r="AX3618">
        <f>IF(OR($D3618="51",$D3618="52",$D3618="61"),(AH3618/'Totals and Drop Down Lists'!AD$4)*Inputs!L$38,0)</f>
        <v>0</v>
      </c>
      <c r="AY3618">
        <f>IF(OR($D3618="51",$D3618="52",$D3618="61"),0,(AA3618/'Totals and Drop Down Lists'!W$5)*Inputs!E$39)</f>
        <v>0</v>
      </c>
      <c r="AZ3618">
        <f>IF(OR($D3618="51",$D3618="52",$D3618="61"),0,(AB3618/'Totals and Drop Down Lists'!X$5)*Inputs!F$39)</f>
        <v>0</v>
      </c>
      <c r="BA3618">
        <f>IF(OR($D3618="51",$D3618="52",$D3618="61"),0,(AC3618/'Totals and Drop Down Lists'!Y$5)*Inputs!G$39)</f>
        <v>0</v>
      </c>
      <c r="BB3618">
        <f>IF(OR($D3618="51",$D3618="52",$D3618="61"),0,(AD3618/'Totals and Drop Down Lists'!Z$5)*Inputs!H$39)</f>
        <v>0</v>
      </c>
      <c r="BC3618">
        <f>IF(OR($D3618="51",$D3618="52",$D3618="61"),0,(AE3618/'Totals and Drop Down Lists'!AA$5)*Inputs!I$39)</f>
        <v>0</v>
      </c>
      <c r="BD3618">
        <f>IF(OR($D3618="51",$D3618="52",$D3618="61"),0,(AF3618/'Totals and Drop Down Lists'!AB$5)*Inputs!J$39)</f>
        <v>0</v>
      </c>
      <c r="BE3618">
        <f>IF(OR($D3618="51",$D3618="52",$D3618="61"),0,(AG3618/'Totals and Drop Down Lists'!AC$5)*Inputs!K$39)</f>
        <v>0</v>
      </c>
      <c r="BF3618">
        <f>IF(OR($D3618="51",$D3618="52",$D3618="61"),0,(AH3618/'Totals and Drop Down Lists'!AD$5)*Inputs!L$39)</f>
        <v>0</v>
      </c>
      <c r="BG3618" s="10">
        <f t="shared" si="505"/>
        <v>62036.550101637476</v>
      </c>
    </row>
    <row r="3619" spans="1:59" ht="28.8">
      <c r="A3619" s="1" t="s">
        <v>7682</v>
      </c>
      <c r="B3619" s="1" t="s">
        <v>1942</v>
      </c>
      <c r="C3619" s="1" t="s">
        <v>1943</v>
      </c>
      <c r="D3619" s="1" t="s">
        <v>10</v>
      </c>
      <c r="E3619" s="1" t="s">
        <v>1944</v>
      </c>
      <c r="F3619" s="2">
        <v>73043</v>
      </c>
      <c r="G3619" s="2">
        <v>830</v>
      </c>
      <c r="H3619" s="2">
        <v>38</v>
      </c>
      <c r="I3619" s="2">
        <v>14707</v>
      </c>
      <c r="J3619" s="2">
        <v>24387</v>
      </c>
      <c r="K3619" s="2">
        <v>9412</v>
      </c>
      <c r="L3619" s="2">
        <v>684</v>
      </c>
      <c r="M3619" s="2">
        <v>82</v>
      </c>
      <c r="N3619" s="2">
        <v>36</v>
      </c>
      <c r="O3619" s="2">
        <v>423</v>
      </c>
      <c r="P3619" s="2">
        <v>155</v>
      </c>
      <c r="Q3619" s="2">
        <v>112</v>
      </c>
      <c r="R3619" s="2">
        <v>1430</v>
      </c>
      <c r="S3619" s="2">
        <v>7619800</v>
      </c>
      <c r="T3619" s="2">
        <v>359608000</v>
      </c>
      <c r="U3619" s="2">
        <v>1572</v>
      </c>
      <c r="V3619" s="2">
        <v>335</v>
      </c>
      <c r="W3619" s="2">
        <v>160</v>
      </c>
      <c r="X3619" s="2">
        <v>2070</v>
      </c>
      <c r="Y3619" s="2">
        <v>275</v>
      </c>
      <c r="Z3619" s="2">
        <v>1475</v>
      </c>
      <c r="AA3619" s="9">
        <f t="shared" si="506"/>
        <v>73043</v>
      </c>
      <c r="AB3619" s="9">
        <f t="shared" si="507"/>
        <v>13839</v>
      </c>
      <c r="AC3619" s="9">
        <f t="shared" si="508"/>
        <v>2922</v>
      </c>
      <c r="AD3619" s="9">
        <f t="shared" si="509"/>
        <v>1430</v>
      </c>
      <c r="AE3619" s="44">
        <f t="shared" si="510"/>
        <v>2.5368877109542429E-4</v>
      </c>
      <c r="AF3619" s="9">
        <f t="shared" si="511"/>
        <v>1575</v>
      </c>
      <c r="AG3619" s="9">
        <f t="shared" si="504"/>
        <v>1750</v>
      </c>
      <c r="AH3619" s="44">
        <f t="shared" si="512"/>
        <v>2.5131168105594579E-4</v>
      </c>
      <c r="AI3619">
        <f>AA3619/'Totals and Drop Down Lists'!W$6*Inputs!E$37</f>
        <v>66260.256759447293</v>
      </c>
      <c r="AJ3619">
        <f>AB3619/'Totals and Drop Down Lists'!X$6*Inputs!F$37</f>
        <v>45535.668222172979</v>
      </c>
      <c r="AK3619">
        <f>AC3619/'Totals and Drop Down Lists'!Y$6*Inputs!G$37</f>
        <v>19262.81101161494</v>
      </c>
      <c r="AL3619">
        <f>AD3619/'Totals and Drop Down Lists'!Z$6*Inputs!H$37</f>
        <v>11465.026816091262</v>
      </c>
      <c r="AM3619">
        <f>AE3619/'Totals and Drop Down Lists'!AA$6*Inputs!I$37</f>
        <v>31581.550306890826</v>
      </c>
      <c r="AN3619">
        <f>AF3619/'Totals and Drop Down Lists'!AB$6*Inputs!J$37</f>
        <v>31431.791696042968</v>
      </c>
      <c r="AO3619">
        <f>AG3619/'Totals and Drop Down Lists'!AC$6*Inputs!K$37</f>
        <v>32591.258313410333</v>
      </c>
      <c r="AP3619">
        <f>AH3619/'Totals and Drop Down Lists'!AD$6*Inputs!L$37</f>
        <v>59141.155046034495</v>
      </c>
      <c r="AQ3619">
        <f>IF(OR($D3619="51",$D3619="52",$D3619="61"),(AA3619/'Totals and Drop Down Lists'!W$4)*Inputs!E$38,0)</f>
        <v>0</v>
      </c>
      <c r="AR3619">
        <f>IF(OR($D3619="51",$D3619="52",$D3619="61"),(AB3619/'Totals and Drop Down Lists'!X$4)*Inputs!F$38,0)</f>
        <v>0</v>
      </c>
      <c r="AS3619">
        <f>IF(OR($D3619="51",$D3619="52",$D3619="61"),(AC3619/'Totals and Drop Down Lists'!Y$4)*Inputs!G$38,0)</f>
        <v>0</v>
      </c>
      <c r="AT3619">
        <f>IF(OR($D3619="51",$D3619="52",$D3619="61"),(AD3619/'Totals and Drop Down Lists'!Z$4)*Inputs!H$38,0)</f>
        <v>0</v>
      </c>
      <c r="AU3619">
        <f>IF(OR($D3619="51",$D3619="52",$D3619="61"),(AE3619/'Totals and Drop Down Lists'!AA$4)*Inputs!I$38,0)</f>
        <v>0</v>
      </c>
      <c r="AV3619">
        <f>IF(OR($D3619="51",$D3619="52",$D3619="61"),(AF3619/'Totals and Drop Down Lists'!AB$4)*Inputs!J$38,0)</f>
        <v>0</v>
      </c>
      <c r="AW3619">
        <f>IF(OR($D3619="51",$D3619="52",$D3619="61"),(AG3619/'Totals and Drop Down Lists'!AC$4)*Inputs!K$38,0)</f>
        <v>0</v>
      </c>
      <c r="AX3619">
        <f>IF(OR($D3619="51",$D3619="52",$D3619="61"),(AH3619/'Totals and Drop Down Lists'!AD$4)*Inputs!L$38,0)</f>
        <v>0</v>
      </c>
      <c r="AY3619">
        <f>IF(OR($D3619="51",$D3619="52",$D3619="61"),0,(AA3619/'Totals and Drop Down Lists'!W$5)*Inputs!E$39)</f>
        <v>0</v>
      </c>
      <c r="AZ3619">
        <f>IF(OR($D3619="51",$D3619="52",$D3619="61"),0,(AB3619/'Totals and Drop Down Lists'!X$5)*Inputs!F$39)</f>
        <v>0</v>
      </c>
      <c r="BA3619">
        <f>IF(OR($D3619="51",$D3619="52",$D3619="61"),0,(AC3619/'Totals and Drop Down Lists'!Y$5)*Inputs!G$39)</f>
        <v>0</v>
      </c>
      <c r="BB3619">
        <f>IF(OR($D3619="51",$D3619="52",$D3619="61"),0,(AD3619/'Totals and Drop Down Lists'!Z$5)*Inputs!H$39)</f>
        <v>0</v>
      </c>
      <c r="BC3619">
        <f>IF(OR($D3619="51",$D3619="52",$D3619="61"),0,(AE3619/'Totals and Drop Down Lists'!AA$5)*Inputs!I$39)</f>
        <v>0</v>
      </c>
      <c r="BD3619">
        <f>IF(OR($D3619="51",$D3619="52",$D3619="61"),0,(AF3619/'Totals and Drop Down Lists'!AB$5)*Inputs!J$39)</f>
        <v>0</v>
      </c>
      <c r="BE3619">
        <f>IF(OR($D3619="51",$D3619="52",$D3619="61"),0,(AG3619/'Totals and Drop Down Lists'!AC$5)*Inputs!K$39)</f>
        <v>0</v>
      </c>
      <c r="BF3619">
        <f>IF(OR($D3619="51",$D3619="52",$D3619="61"),0,(AH3619/'Totals and Drop Down Lists'!AD$5)*Inputs!L$39)</f>
        <v>0</v>
      </c>
      <c r="BG3619" s="10">
        <f t="shared" si="505"/>
        <v>297269.51817170513</v>
      </c>
    </row>
    <row r="3620" spans="1:59" ht="28.8">
      <c r="A3620" s="1" t="s">
        <v>7682</v>
      </c>
      <c r="B3620" s="1" t="s">
        <v>1942</v>
      </c>
      <c r="C3620" s="1" t="s">
        <v>1945</v>
      </c>
      <c r="D3620" s="1" t="s">
        <v>7</v>
      </c>
      <c r="E3620" s="1" t="s">
        <v>1946</v>
      </c>
      <c r="F3620" s="2">
        <v>2134707</v>
      </c>
      <c r="G3620" s="2">
        <v>25016</v>
      </c>
      <c r="H3620" s="2">
        <v>6775</v>
      </c>
      <c r="I3620" s="2">
        <v>480971</v>
      </c>
      <c r="J3620" s="2">
        <v>781407</v>
      </c>
      <c r="K3620" s="2">
        <v>426740</v>
      </c>
      <c r="L3620" s="2">
        <v>10754</v>
      </c>
      <c r="M3620" s="2">
        <v>1991</v>
      </c>
      <c r="N3620" s="2">
        <v>881</v>
      </c>
      <c r="O3620" s="2">
        <v>28741</v>
      </c>
      <c r="P3620" s="2">
        <v>10502</v>
      </c>
      <c r="Q3620" s="2">
        <v>2981</v>
      </c>
      <c r="R3620" s="2">
        <v>40670</v>
      </c>
      <c r="S3620" s="2">
        <v>391224500</v>
      </c>
      <c r="T3620" s="2">
        <v>19844459700</v>
      </c>
      <c r="U3620" s="2">
        <v>61170</v>
      </c>
      <c r="V3620" s="2">
        <v>14180</v>
      </c>
      <c r="W3620" s="2">
        <v>2310</v>
      </c>
      <c r="X3620" s="2">
        <v>100805</v>
      </c>
      <c r="Y3620" s="2">
        <v>13245</v>
      </c>
      <c r="Z3620" s="2">
        <v>69710</v>
      </c>
      <c r="AA3620" s="9">
        <f t="shared" si="506"/>
        <v>2134707</v>
      </c>
      <c r="AB3620" s="9">
        <f t="shared" si="507"/>
        <v>449180</v>
      </c>
      <c r="AC3620" s="9">
        <f t="shared" si="508"/>
        <v>96520</v>
      </c>
      <c r="AD3620" s="9">
        <f t="shared" si="509"/>
        <v>40670</v>
      </c>
      <c r="AE3620" s="44">
        <f t="shared" si="510"/>
        <v>1.6275906799611481E-2</v>
      </c>
      <c r="AF3620" s="9">
        <f t="shared" si="511"/>
        <v>84315</v>
      </c>
      <c r="AG3620" s="9">
        <f t="shared" si="504"/>
        <v>82955</v>
      </c>
      <c r="AH3620" s="44">
        <f t="shared" si="512"/>
        <v>1.685697758942355E-2</v>
      </c>
      <c r="AI3620">
        <f>AA3620/'Totals and Drop Down Lists'!W$6*Inputs!E$37</f>
        <v>1936478.9771256584</v>
      </c>
      <c r="AJ3620">
        <f>AB3620/'Totals and Drop Down Lists'!X$6*Inputs!F$37</f>
        <v>1477976.1147507522</v>
      </c>
      <c r="AK3620">
        <f>AC3620/'Totals and Drop Down Lists'!Y$6*Inputs!G$37</f>
        <v>636292.44313520682</v>
      </c>
      <c r="AL3620">
        <f>AD3620/'Totals and Drop Down Lists'!Z$6*Inputs!H$37</f>
        <v>326071.77665065147</v>
      </c>
      <c r="AM3620">
        <f>AE3620/'Totals and Drop Down Lists'!AA$6*Inputs!I$37</f>
        <v>2026177.0639775379</v>
      </c>
      <c r="AN3620">
        <f>AF3620/'Totals and Drop Down Lists'!AB$6*Inputs!J$37</f>
        <v>1682648.5821281672</v>
      </c>
      <c r="AO3620">
        <f>AG3620/'Totals and Drop Down Lists'!AC$6*Inputs!K$37</f>
        <v>1544918.7619365454</v>
      </c>
      <c r="AP3620">
        <f>AH3620/'Totals and Drop Down Lists'!AD$6*Inputs!L$37</f>
        <v>3966951.0029726508</v>
      </c>
      <c r="AQ3620">
        <f>IF(OR($D3620="51",$D3620="52",$D3620="61"),(AA3620/'Totals and Drop Down Lists'!W$4)*Inputs!E$38,0)</f>
        <v>0</v>
      </c>
      <c r="AR3620">
        <f>IF(OR($D3620="51",$D3620="52",$D3620="61"),(AB3620/'Totals and Drop Down Lists'!X$4)*Inputs!F$38,0)</f>
        <v>0</v>
      </c>
      <c r="AS3620">
        <f>IF(OR($D3620="51",$D3620="52",$D3620="61"),(AC3620/'Totals and Drop Down Lists'!Y$4)*Inputs!G$38,0)</f>
        <v>0</v>
      </c>
      <c r="AT3620">
        <f>IF(OR($D3620="51",$D3620="52",$D3620="61"),(AD3620/'Totals and Drop Down Lists'!Z$4)*Inputs!H$38,0)</f>
        <v>0</v>
      </c>
      <c r="AU3620">
        <f>IF(OR($D3620="51",$D3620="52",$D3620="61"),(AE3620/'Totals and Drop Down Lists'!AA$4)*Inputs!I$38,0)</f>
        <v>0</v>
      </c>
      <c r="AV3620">
        <f>IF(OR($D3620="51",$D3620="52",$D3620="61"),(AF3620/'Totals and Drop Down Lists'!AB$4)*Inputs!J$38,0)</f>
        <v>0</v>
      </c>
      <c r="AW3620">
        <f>IF(OR($D3620="51",$D3620="52",$D3620="61"),(AG3620/'Totals and Drop Down Lists'!AC$4)*Inputs!K$38,0)</f>
        <v>0</v>
      </c>
      <c r="AX3620">
        <f>IF(OR($D3620="51",$D3620="52",$D3620="61"),(AH3620/'Totals and Drop Down Lists'!AD$4)*Inputs!L$38,0)</f>
        <v>0</v>
      </c>
      <c r="AY3620">
        <f>IF(OR($D3620="51",$D3620="52",$D3620="61"),0,(AA3620/'Totals and Drop Down Lists'!W$5)*Inputs!E$39)</f>
        <v>0</v>
      </c>
      <c r="AZ3620">
        <f>IF(OR($D3620="51",$D3620="52",$D3620="61"),0,(AB3620/'Totals and Drop Down Lists'!X$5)*Inputs!F$39)</f>
        <v>0</v>
      </c>
      <c r="BA3620">
        <f>IF(OR($D3620="51",$D3620="52",$D3620="61"),0,(AC3620/'Totals and Drop Down Lists'!Y$5)*Inputs!G$39)</f>
        <v>0</v>
      </c>
      <c r="BB3620">
        <f>IF(OR($D3620="51",$D3620="52",$D3620="61"),0,(AD3620/'Totals and Drop Down Lists'!Z$5)*Inputs!H$39)</f>
        <v>0</v>
      </c>
      <c r="BC3620">
        <f>IF(OR($D3620="51",$D3620="52",$D3620="61"),0,(AE3620/'Totals and Drop Down Lists'!AA$5)*Inputs!I$39)</f>
        <v>0</v>
      </c>
      <c r="BD3620">
        <f>IF(OR($D3620="51",$D3620="52",$D3620="61"),0,(AF3620/'Totals and Drop Down Lists'!AB$5)*Inputs!J$39)</f>
        <v>0</v>
      </c>
      <c r="BE3620">
        <f>IF(OR($D3620="51",$D3620="52",$D3620="61"),0,(AG3620/'Totals and Drop Down Lists'!AC$5)*Inputs!K$39)</f>
        <v>0</v>
      </c>
      <c r="BF3620">
        <f>IF(OR($D3620="51",$D3620="52",$D3620="61"),0,(AH3620/'Totals and Drop Down Lists'!AD$5)*Inputs!L$39)</f>
        <v>0</v>
      </c>
      <c r="BG3620" s="10">
        <f t="shared" si="505"/>
        <v>13597514.722677171</v>
      </c>
    </row>
    <row r="3621" spans="1:59" ht="28.8">
      <c r="A3621" s="1" t="s">
        <v>7682</v>
      </c>
      <c r="B3621" s="1" t="s">
        <v>1942</v>
      </c>
      <c r="C3621" s="1" t="s">
        <v>1947</v>
      </c>
      <c r="D3621" s="1" t="s">
        <v>10</v>
      </c>
      <c r="E3621" s="1" t="s">
        <v>1948</v>
      </c>
      <c r="F3621" s="2">
        <v>68244</v>
      </c>
      <c r="G3621" s="2">
        <v>156</v>
      </c>
      <c r="H3621" s="2">
        <v>62</v>
      </c>
      <c r="I3621" s="2">
        <v>4721</v>
      </c>
      <c r="J3621" s="2">
        <v>22181</v>
      </c>
      <c r="K3621" s="2">
        <v>3430</v>
      </c>
      <c r="L3621" s="2">
        <v>166</v>
      </c>
      <c r="M3621" s="2">
        <v>0</v>
      </c>
      <c r="N3621" s="2">
        <v>0</v>
      </c>
      <c r="O3621" s="2">
        <v>204</v>
      </c>
      <c r="P3621" s="2">
        <v>32</v>
      </c>
      <c r="Q3621" s="2">
        <v>6</v>
      </c>
      <c r="R3621" s="2">
        <v>147</v>
      </c>
      <c r="S3621" s="2">
        <v>4425600</v>
      </c>
      <c r="T3621" s="2">
        <v>254976400</v>
      </c>
      <c r="U3621" s="2">
        <v>301</v>
      </c>
      <c r="V3621" s="2">
        <v>135</v>
      </c>
      <c r="W3621" s="2">
        <v>0</v>
      </c>
      <c r="X3621" s="2">
        <v>340</v>
      </c>
      <c r="Y3621" s="2">
        <v>0</v>
      </c>
      <c r="Z3621" s="2">
        <v>150</v>
      </c>
      <c r="AA3621" s="9">
        <f t="shared" si="506"/>
        <v>68244</v>
      </c>
      <c r="AB3621" s="9">
        <f t="shared" si="507"/>
        <v>4503</v>
      </c>
      <c r="AC3621" s="9">
        <f t="shared" si="508"/>
        <v>555</v>
      </c>
      <c r="AD3621" s="9">
        <f t="shared" si="509"/>
        <v>147</v>
      </c>
      <c r="AE3621" s="44">
        <f t="shared" si="510"/>
        <v>3.7042723013276692E-5</v>
      </c>
      <c r="AF3621" s="9">
        <f t="shared" si="511"/>
        <v>205</v>
      </c>
      <c r="AG3621" s="9">
        <f t="shared" si="504"/>
        <v>150</v>
      </c>
      <c r="AH3621" s="44">
        <f t="shared" si="512"/>
        <v>8.6308852697579738E-6</v>
      </c>
      <c r="AI3621">
        <f>AA3621/'Totals and Drop Down Lists'!W$6*Inputs!E$37</f>
        <v>61906.88994553512</v>
      </c>
      <c r="AJ3621">
        <f>AB3621/'Totals and Drop Down Lists'!X$6*Inputs!F$37</f>
        <v>14816.613483954401</v>
      </c>
      <c r="AK3621">
        <f>AC3621/'Totals and Drop Down Lists'!Y$6*Inputs!G$37</f>
        <v>3658.7474714053019</v>
      </c>
      <c r="AL3621">
        <f>AD3621/'Totals and Drop Down Lists'!Z$6*Inputs!H$37</f>
        <v>1178.5726866891018</v>
      </c>
      <c r="AM3621">
        <f>AE3621/'Totals and Drop Down Lists'!AA$6*Inputs!I$37</f>
        <v>4611.4245234290584</v>
      </c>
      <c r="AN3621">
        <f>AF3621/'Totals and Drop Down Lists'!AB$6*Inputs!J$37</f>
        <v>4091.1220937706721</v>
      </c>
      <c r="AO3621">
        <f>AG3621/'Totals and Drop Down Lists'!AC$6*Inputs!K$37</f>
        <v>2793.5364268637431</v>
      </c>
      <c r="AP3621">
        <f>AH3621/'Totals and Drop Down Lists'!AD$6*Inputs!L$37</f>
        <v>2031.1054455509366</v>
      </c>
      <c r="AQ3621">
        <f>IF(OR($D3621="51",$D3621="52",$D3621="61"),(AA3621/'Totals and Drop Down Lists'!W$4)*Inputs!E$38,0)</f>
        <v>0</v>
      </c>
      <c r="AR3621">
        <f>IF(OR($D3621="51",$D3621="52",$D3621="61"),(AB3621/'Totals and Drop Down Lists'!X$4)*Inputs!F$38,0)</f>
        <v>0</v>
      </c>
      <c r="AS3621">
        <f>IF(OR($D3621="51",$D3621="52",$D3621="61"),(AC3621/'Totals and Drop Down Lists'!Y$4)*Inputs!G$38,0)</f>
        <v>0</v>
      </c>
      <c r="AT3621">
        <f>IF(OR($D3621="51",$D3621="52",$D3621="61"),(AD3621/'Totals and Drop Down Lists'!Z$4)*Inputs!H$38,0)</f>
        <v>0</v>
      </c>
      <c r="AU3621">
        <f>IF(OR($D3621="51",$D3621="52",$D3621="61"),(AE3621/'Totals and Drop Down Lists'!AA$4)*Inputs!I$38,0)</f>
        <v>0</v>
      </c>
      <c r="AV3621">
        <f>IF(OR($D3621="51",$D3621="52",$D3621="61"),(AF3621/'Totals and Drop Down Lists'!AB$4)*Inputs!J$38,0)</f>
        <v>0</v>
      </c>
      <c r="AW3621">
        <f>IF(OR($D3621="51",$D3621="52",$D3621="61"),(AG3621/'Totals and Drop Down Lists'!AC$4)*Inputs!K$38,0)</f>
        <v>0</v>
      </c>
      <c r="AX3621">
        <f>IF(OR($D3621="51",$D3621="52",$D3621="61"),(AH3621/'Totals and Drop Down Lists'!AD$4)*Inputs!L$38,0)</f>
        <v>0</v>
      </c>
      <c r="AY3621">
        <f>IF(OR($D3621="51",$D3621="52",$D3621="61"),0,(AA3621/'Totals and Drop Down Lists'!W$5)*Inputs!E$39)</f>
        <v>0</v>
      </c>
      <c r="AZ3621">
        <f>IF(OR($D3621="51",$D3621="52",$D3621="61"),0,(AB3621/'Totals and Drop Down Lists'!X$5)*Inputs!F$39)</f>
        <v>0</v>
      </c>
      <c r="BA3621">
        <f>IF(OR($D3621="51",$D3621="52",$D3621="61"),0,(AC3621/'Totals and Drop Down Lists'!Y$5)*Inputs!G$39)</f>
        <v>0</v>
      </c>
      <c r="BB3621">
        <f>IF(OR($D3621="51",$D3621="52",$D3621="61"),0,(AD3621/'Totals and Drop Down Lists'!Z$5)*Inputs!H$39)</f>
        <v>0</v>
      </c>
      <c r="BC3621">
        <f>IF(OR($D3621="51",$D3621="52",$D3621="61"),0,(AE3621/'Totals and Drop Down Lists'!AA$5)*Inputs!I$39)</f>
        <v>0</v>
      </c>
      <c r="BD3621">
        <f>IF(OR($D3621="51",$D3621="52",$D3621="61"),0,(AF3621/'Totals and Drop Down Lists'!AB$5)*Inputs!J$39)</f>
        <v>0</v>
      </c>
      <c r="BE3621">
        <f>IF(OR($D3621="51",$D3621="52",$D3621="61"),0,(AG3621/'Totals and Drop Down Lists'!AC$5)*Inputs!K$39)</f>
        <v>0</v>
      </c>
      <c r="BF3621">
        <f>IF(OR($D3621="51",$D3621="52",$D3621="61"),0,(AH3621/'Totals and Drop Down Lists'!AD$5)*Inputs!L$39)</f>
        <v>0</v>
      </c>
      <c r="BG3621" s="10">
        <f t="shared" si="505"/>
        <v>95088.012077198335</v>
      </c>
    </row>
    <row r="3622" spans="1:59" ht="28.8">
      <c r="A3622" s="1" t="s">
        <v>7682</v>
      </c>
      <c r="B3622" s="1" t="s">
        <v>1942</v>
      </c>
      <c r="C3622" s="1" t="s">
        <v>1949</v>
      </c>
      <c r="D3622" s="1" t="s">
        <v>545</v>
      </c>
      <c r="E3622" s="1" t="s">
        <v>1950</v>
      </c>
      <c r="F3622" s="2">
        <v>150785</v>
      </c>
      <c r="G3622" s="2">
        <v>1223</v>
      </c>
      <c r="H3622" s="2">
        <v>95</v>
      </c>
      <c r="I3622" s="2">
        <v>32598</v>
      </c>
      <c r="J3622" s="2">
        <v>47387</v>
      </c>
      <c r="K3622" s="2">
        <v>20499</v>
      </c>
      <c r="L3622" s="2">
        <v>1454</v>
      </c>
      <c r="M3622" s="2">
        <v>210</v>
      </c>
      <c r="N3622" s="2">
        <v>45</v>
      </c>
      <c r="O3622" s="2">
        <v>2022</v>
      </c>
      <c r="P3622" s="2">
        <v>448</v>
      </c>
      <c r="Q3622" s="2">
        <v>159</v>
      </c>
      <c r="R3622" s="2">
        <v>666</v>
      </c>
      <c r="S3622" s="2">
        <v>16753100</v>
      </c>
      <c r="T3622" s="2">
        <v>802392600</v>
      </c>
      <c r="U3622" s="2">
        <v>2600</v>
      </c>
      <c r="V3622" s="2">
        <v>995</v>
      </c>
      <c r="W3622" s="2">
        <v>110</v>
      </c>
      <c r="X3622" s="2">
        <v>5250</v>
      </c>
      <c r="Y3622" s="2">
        <v>605</v>
      </c>
      <c r="Z3622" s="2">
        <v>3670</v>
      </c>
      <c r="AA3622" s="9">
        <f t="shared" si="506"/>
        <v>150785</v>
      </c>
      <c r="AB3622" s="9">
        <f t="shared" si="507"/>
        <v>31280</v>
      </c>
      <c r="AC3622" s="9">
        <f t="shared" si="508"/>
        <v>5004</v>
      </c>
      <c r="AD3622" s="9">
        <f t="shared" si="509"/>
        <v>666</v>
      </c>
      <c r="AE3622" s="44">
        <f t="shared" si="510"/>
        <v>6.1930120037453581E-4</v>
      </c>
      <c r="AF3622" s="9">
        <f t="shared" si="511"/>
        <v>4145</v>
      </c>
      <c r="AG3622" s="9">
        <f t="shared" si="504"/>
        <v>4275</v>
      </c>
      <c r="AH3622" s="44">
        <f t="shared" si="512"/>
        <v>6.8811443083448449E-4</v>
      </c>
      <c r="AI3622">
        <f>AA3622/'Totals and Drop Down Lists'!W$6*Inputs!E$37</f>
        <v>136783.1662920918</v>
      </c>
      <c r="AJ3622">
        <f>AB3622/'Totals and Drop Down Lists'!X$6*Inputs!F$37</f>
        <v>102923.31107663638</v>
      </c>
      <c r="AK3622">
        <f>AC3622/'Totals and Drop Down Lists'!Y$6*Inputs!G$37</f>
        <v>32988.05828272456</v>
      </c>
      <c r="AL3622">
        <f>AD3622/'Totals and Drop Down Lists'!Z$6*Inputs!H$37</f>
        <v>5339.6558458159298</v>
      </c>
      <c r="AM3622">
        <f>AE3622/'Totals and Drop Down Lists'!AA$6*Inputs!I$37</f>
        <v>77096.404110804768</v>
      </c>
      <c r="AN3622">
        <f>AF3622/'Totals and Drop Down Lists'!AB$6*Inputs!J$37</f>
        <v>82720.493066728959</v>
      </c>
      <c r="AO3622">
        <f>AG3622/'Totals and Drop Down Lists'!AC$6*Inputs!K$37</f>
        <v>79615.788165616672</v>
      </c>
      <c r="AP3622">
        <f>AH3622/'Totals and Drop Down Lists'!AD$6*Inputs!L$37</f>
        <v>161933.90642409696</v>
      </c>
      <c r="AQ3622">
        <f>IF(OR($D3622="51",$D3622="52",$D3622="61"),(AA3622/'Totals and Drop Down Lists'!W$4)*Inputs!E$38,0)</f>
        <v>0</v>
      </c>
      <c r="AR3622">
        <f>IF(OR($D3622="51",$D3622="52",$D3622="61"),(AB3622/'Totals and Drop Down Lists'!X$4)*Inputs!F$38,0)</f>
        <v>0</v>
      </c>
      <c r="AS3622">
        <f>IF(OR($D3622="51",$D3622="52",$D3622="61"),(AC3622/'Totals and Drop Down Lists'!Y$4)*Inputs!G$38,0)</f>
        <v>0</v>
      </c>
      <c r="AT3622">
        <f>IF(OR($D3622="51",$D3622="52",$D3622="61"),(AD3622/'Totals and Drop Down Lists'!Z$4)*Inputs!H$38,0)</f>
        <v>0</v>
      </c>
      <c r="AU3622">
        <f>IF(OR($D3622="51",$D3622="52",$D3622="61"),(AE3622/'Totals and Drop Down Lists'!AA$4)*Inputs!I$38,0)</f>
        <v>0</v>
      </c>
      <c r="AV3622">
        <f>IF(OR($D3622="51",$D3622="52",$D3622="61"),(AF3622/'Totals and Drop Down Lists'!AB$4)*Inputs!J$38,0)</f>
        <v>0</v>
      </c>
      <c r="AW3622">
        <f>IF(OR($D3622="51",$D3622="52",$D3622="61"),(AG3622/'Totals and Drop Down Lists'!AC$4)*Inputs!K$38,0)</f>
        <v>0</v>
      </c>
      <c r="AX3622">
        <f>IF(OR($D3622="51",$D3622="52",$D3622="61"),(AH3622/'Totals and Drop Down Lists'!AD$4)*Inputs!L$38,0)</f>
        <v>0</v>
      </c>
      <c r="AY3622">
        <f>IF(OR($D3622="51",$D3622="52",$D3622="61"),0,(AA3622/'Totals and Drop Down Lists'!W$5)*Inputs!E$39)</f>
        <v>0</v>
      </c>
      <c r="AZ3622">
        <f>IF(OR($D3622="51",$D3622="52",$D3622="61"),0,(AB3622/'Totals and Drop Down Lists'!X$5)*Inputs!F$39)</f>
        <v>0</v>
      </c>
      <c r="BA3622">
        <f>IF(OR($D3622="51",$D3622="52",$D3622="61"),0,(AC3622/'Totals and Drop Down Lists'!Y$5)*Inputs!G$39)</f>
        <v>0</v>
      </c>
      <c r="BB3622">
        <f>IF(OR($D3622="51",$D3622="52",$D3622="61"),0,(AD3622/'Totals and Drop Down Lists'!Z$5)*Inputs!H$39)</f>
        <v>0</v>
      </c>
      <c r="BC3622">
        <f>IF(OR($D3622="51",$D3622="52",$D3622="61"),0,(AE3622/'Totals and Drop Down Lists'!AA$5)*Inputs!I$39)</f>
        <v>0</v>
      </c>
      <c r="BD3622">
        <f>IF(OR($D3622="51",$D3622="52",$D3622="61"),0,(AF3622/'Totals and Drop Down Lists'!AB$5)*Inputs!J$39)</f>
        <v>0</v>
      </c>
      <c r="BE3622">
        <f>IF(OR($D3622="51",$D3622="52",$D3622="61"),0,(AG3622/'Totals and Drop Down Lists'!AC$5)*Inputs!K$39)</f>
        <v>0</v>
      </c>
      <c r="BF3622">
        <f>IF(OR($D3622="51",$D3622="52",$D3622="61"),0,(AH3622/'Totals and Drop Down Lists'!AD$5)*Inputs!L$39)</f>
        <v>0</v>
      </c>
      <c r="BG3622" s="10">
        <f t="shared" si="505"/>
        <v>679400.78326451615</v>
      </c>
    </row>
    <row r="3623" spans="1:59" ht="28.8">
      <c r="A3623" s="1" t="s">
        <v>7682</v>
      </c>
      <c r="B3623" s="1" t="s">
        <v>1942</v>
      </c>
      <c r="C3623" s="1" t="s">
        <v>1951</v>
      </c>
      <c r="D3623" s="1" t="s">
        <v>10</v>
      </c>
      <c r="E3623" s="1" t="s">
        <v>1952</v>
      </c>
      <c r="F3623" s="2">
        <v>80755</v>
      </c>
      <c r="G3623" s="2">
        <v>230</v>
      </c>
      <c r="H3623" s="2">
        <v>94</v>
      </c>
      <c r="I3623" s="2">
        <v>3340</v>
      </c>
      <c r="J3623" s="2">
        <v>26584</v>
      </c>
      <c r="K3623" s="2">
        <v>4967</v>
      </c>
      <c r="L3623" s="2">
        <v>147</v>
      </c>
      <c r="M3623" s="2">
        <v>10</v>
      </c>
      <c r="N3623" s="2">
        <v>0</v>
      </c>
      <c r="O3623" s="2">
        <v>97</v>
      </c>
      <c r="P3623" s="2">
        <v>77</v>
      </c>
      <c r="Q3623" s="2">
        <v>20</v>
      </c>
      <c r="R3623" s="2">
        <v>252</v>
      </c>
      <c r="S3623" s="2">
        <v>6997700</v>
      </c>
      <c r="T3623" s="2">
        <v>403044700</v>
      </c>
      <c r="U3623" s="2">
        <v>451</v>
      </c>
      <c r="V3623" s="2">
        <v>10</v>
      </c>
      <c r="W3623" s="2">
        <v>0</v>
      </c>
      <c r="X3623" s="2">
        <v>415</v>
      </c>
      <c r="Y3623" s="2">
        <v>0</v>
      </c>
      <c r="Z3623" s="2">
        <v>255</v>
      </c>
      <c r="AA3623" s="9">
        <f t="shared" si="506"/>
        <v>80755</v>
      </c>
      <c r="AB3623" s="9">
        <f t="shared" si="507"/>
        <v>3016</v>
      </c>
      <c r="AC3623" s="9">
        <f t="shared" si="508"/>
        <v>603</v>
      </c>
      <c r="AD3623" s="9">
        <f t="shared" si="509"/>
        <v>252</v>
      </c>
      <c r="AE3623" s="44">
        <f t="shared" si="510"/>
        <v>6.481324677226948E-5</v>
      </c>
      <c r="AF3623" s="9">
        <f t="shared" si="511"/>
        <v>405</v>
      </c>
      <c r="AG3623" s="9">
        <f t="shared" si="504"/>
        <v>255</v>
      </c>
      <c r="AH3623" s="44">
        <f t="shared" si="512"/>
        <v>1.7728218610639892E-5</v>
      </c>
      <c r="AI3623">
        <f>AA3623/'Totals and Drop Down Lists'!W$6*Inputs!E$37</f>
        <v>73256.123579387029</v>
      </c>
      <c r="AJ3623">
        <f>AB3623/'Totals and Drop Down Lists'!X$6*Inputs!F$37</f>
        <v>9923.8077431948623</v>
      </c>
      <c r="AK3623">
        <f>AC3623/'Totals and Drop Down Lists'!Y$6*Inputs!G$37</f>
        <v>3975.1796851484632</v>
      </c>
      <c r="AL3623">
        <f>AD3623/'Totals and Drop Down Lists'!Z$6*Inputs!H$37</f>
        <v>2020.4103200384598</v>
      </c>
      <c r="AM3623">
        <f>AE3623/'Totals and Drop Down Lists'!AA$6*Inputs!I$37</f>
        <v>8068.5589852986495</v>
      </c>
      <c r="AN3623">
        <f>AF3623/'Totals and Drop Down Lists'!AB$6*Inputs!J$37</f>
        <v>8082.4607218396204</v>
      </c>
      <c r="AO3623">
        <f>AG3623/'Totals and Drop Down Lists'!AC$6*Inputs!K$37</f>
        <v>4749.0119256683629</v>
      </c>
      <c r="AP3623">
        <f>AH3623/'Totals and Drop Down Lists'!AD$6*Inputs!L$37</f>
        <v>4171.9800732559006</v>
      </c>
      <c r="AQ3623">
        <f>IF(OR($D3623="51",$D3623="52",$D3623="61"),(AA3623/'Totals and Drop Down Lists'!W$4)*Inputs!E$38,0)</f>
        <v>0</v>
      </c>
      <c r="AR3623">
        <f>IF(OR($D3623="51",$D3623="52",$D3623="61"),(AB3623/'Totals and Drop Down Lists'!X$4)*Inputs!F$38,0)</f>
        <v>0</v>
      </c>
      <c r="AS3623">
        <f>IF(OR($D3623="51",$D3623="52",$D3623="61"),(AC3623/'Totals and Drop Down Lists'!Y$4)*Inputs!G$38,0)</f>
        <v>0</v>
      </c>
      <c r="AT3623">
        <f>IF(OR($D3623="51",$D3623="52",$D3623="61"),(AD3623/'Totals and Drop Down Lists'!Z$4)*Inputs!H$38,0)</f>
        <v>0</v>
      </c>
      <c r="AU3623">
        <f>IF(OR($D3623="51",$D3623="52",$D3623="61"),(AE3623/'Totals and Drop Down Lists'!AA$4)*Inputs!I$38,0)</f>
        <v>0</v>
      </c>
      <c r="AV3623">
        <f>IF(OR($D3623="51",$D3623="52",$D3623="61"),(AF3623/'Totals and Drop Down Lists'!AB$4)*Inputs!J$38,0)</f>
        <v>0</v>
      </c>
      <c r="AW3623">
        <f>IF(OR($D3623="51",$D3623="52",$D3623="61"),(AG3623/'Totals and Drop Down Lists'!AC$4)*Inputs!K$38,0)</f>
        <v>0</v>
      </c>
      <c r="AX3623">
        <f>IF(OR($D3623="51",$D3623="52",$D3623="61"),(AH3623/'Totals and Drop Down Lists'!AD$4)*Inputs!L$38,0)</f>
        <v>0</v>
      </c>
      <c r="AY3623">
        <f>IF(OR($D3623="51",$D3623="52",$D3623="61"),0,(AA3623/'Totals and Drop Down Lists'!W$5)*Inputs!E$39)</f>
        <v>0</v>
      </c>
      <c r="AZ3623">
        <f>IF(OR($D3623="51",$D3623="52",$D3623="61"),0,(AB3623/'Totals and Drop Down Lists'!X$5)*Inputs!F$39)</f>
        <v>0</v>
      </c>
      <c r="BA3623">
        <f>IF(OR($D3623="51",$D3623="52",$D3623="61"),0,(AC3623/'Totals and Drop Down Lists'!Y$5)*Inputs!G$39)</f>
        <v>0</v>
      </c>
      <c r="BB3623">
        <f>IF(OR($D3623="51",$D3623="52",$D3623="61"),0,(AD3623/'Totals and Drop Down Lists'!Z$5)*Inputs!H$39)</f>
        <v>0</v>
      </c>
      <c r="BC3623">
        <f>IF(OR($D3623="51",$D3623="52",$D3623="61"),0,(AE3623/'Totals and Drop Down Lists'!AA$5)*Inputs!I$39)</f>
        <v>0</v>
      </c>
      <c r="BD3623">
        <f>IF(OR($D3623="51",$D3623="52",$D3623="61"),0,(AF3623/'Totals and Drop Down Lists'!AB$5)*Inputs!J$39)</f>
        <v>0</v>
      </c>
      <c r="BE3623">
        <f>IF(OR($D3623="51",$D3623="52",$D3623="61"),0,(AG3623/'Totals and Drop Down Lists'!AC$5)*Inputs!K$39)</f>
        <v>0</v>
      </c>
      <c r="BF3623">
        <f>IF(OR($D3623="51",$D3623="52",$D3623="61"),0,(AH3623/'Totals and Drop Down Lists'!AD$5)*Inputs!L$39)</f>
        <v>0</v>
      </c>
      <c r="BG3623" s="10">
        <f t="shared" si="505"/>
        <v>114247.53303383135</v>
      </c>
    </row>
    <row r="3624" spans="1:59" ht="28.8">
      <c r="A3624" s="1" t="s">
        <v>7682</v>
      </c>
      <c r="B3624" s="1" t="s">
        <v>1942</v>
      </c>
      <c r="C3624" s="1" t="s">
        <v>1953</v>
      </c>
      <c r="D3624" s="1" t="s">
        <v>215</v>
      </c>
      <c r="E3624" s="1" t="s">
        <v>1954</v>
      </c>
      <c r="F3624" s="2">
        <v>426359</v>
      </c>
      <c r="G3624" s="2">
        <v>1986</v>
      </c>
      <c r="H3624" s="2">
        <v>317</v>
      </c>
      <c r="I3624" s="2">
        <v>38042</v>
      </c>
      <c r="J3624" s="2">
        <v>131565</v>
      </c>
      <c r="K3624" s="2">
        <v>28749</v>
      </c>
      <c r="L3624" s="2">
        <v>1814</v>
      </c>
      <c r="M3624" s="2">
        <v>248</v>
      </c>
      <c r="N3624" s="2">
        <v>230</v>
      </c>
      <c r="O3624" s="2">
        <v>1743</v>
      </c>
      <c r="P3624" s="2">
        <v>445</v>
      </c>
      <c r="Q3624" s="2">
        <v>132</v>
      </c>
      <c r="R3624" s="2">
        <v>1339</v>
      </c>
      <c r="S3624" s="2">
        <v>32075500</v>
      </c>
      <c r="T3624" s="2">
        <v>1731071600</v>
      </c>
      <c r="U3624" s="2">
        <v>2032</v>
      </c>
      <c r="V3624" s="2">
        <v>931</v>
      </c>
      <c r="W3624" s="2">
        <v>114</v>
      </c>
      <c r="X3624" s="2">
        <v>4321</v>
      </c>
      <c r="Y3624" s="2">
        <v>327</v>
      </c>
      <c r="Z3624" s="2">
        <v>2517</v>
      </c>
      <c r="AA3624" s="9">
        <f t="shared" si="506"/>
        <v>426359</v>
      </c>
      <c r="AB3624" s="9">
        <f t="shared" si="507"/>
        <v>35739</v>
      </c>
      <c r="AC3624" s="9">
        <f t="shared" si="508"/>
        <v>5951</v>
      </c>
      <c r="AD3624" s="9">
        <f t="shared" si="509"/>
        <v>1339</v>
      </c>
      <c r="AE3624" s="44">
        <f t="shared" si="510"/>
        <v>4.3873360596237366E-4</v>
      </c>
      <c r="AF3624" s="9">
        <f t="shared" si="511"/>
        <v>3276</v>
      </c>
      <c r="AG3624" s="9">
        <f t="shared" si="504"/>
        <v>2844</v>
      </c>
      <c r="AH3624" s="44">
        <f t="shared" si="512"/>
        <v>2.312400481675237E-4</v>
      </c>
      <c r="AI3624">
        <f>AA3624/'Totals and Drop Down Lists'!W$6*Inputs!E$37</f>
        <v>386767.47685200762</v>
      </c>
      <c r="AJ3624">
        <f>AB3624/'Totals and Drop Down Lists'!X$6*Inputs!F$37</f>
        <v>117595.14752454948</v>
      </c>
      <c r="AK3624">
        <f>AC3624/'Totals and Drop Down Lists'!Y$6*Inputs!G$37</f>
        <v>39231.002166365681</v>
      </c>
      <c r="AL3624">
        <f>AD3624/'Totals and Drop Down Lists'!Z$6*Inputs!H$37</f>
        <v>10735.434200521817</v>
      </c>
      <c r="AM3624">
        <f>AE3624/'Totals and Drop Down Lists'!AA$6*Inputs!I$37</f>
        <v>54617.661586655209</v>
      </c>
      <c r="AN3624">
        <f>AF3624/'Totals and Drop Down Lists'!AB$6*Inputs!J$37</f>
        <v>65378.126727769377</v>
      </c>
      <c r="AO3624">
        <f>AG3624/'Totals and Drop Down Lists'!AC$6*Inputs!K$37</f>
        <v>52965.450653336564</v>
      </c>
      <c r="AP3624">
        <f>AH3624/'Totals and Drop Down Lists'!AD$6*Inputs!L$37</f>
        <v>54417.699503922238</v>
      </c>
      <c r="AQ3624">
        <f>IF(OR($D3624="51",$D3624="52",$D3624="61"),(AA3624/'Totals and Drop Down Lists'!W$4)*Inputs!E$38,0)</f>
        <v>0</v>
      </c>
      <c r="AR3624">
        <f>IF(OR($D3624="51",$D3624="52",$D3624="61"),(AB3624/'Totals and Drop Down Lists'!X$4)*Inputs!F$38,0)</f>
        <v>0</v>
      </c>
      <c r="AS3624">
        <f>IF(OR($D3624="51",$D3624="52",$D3624="61"),(AC3624/'Totals and Drop Down Lists'!Y$4)*Inputs!G$38,0)</f>
        <v>0</v>
      </c>
      <c r="AT3624">
        <f>IF(OR($D3624="51",$D3624="52",$D3624="61"),(AD3624/'Totals and Drop Down Lists'!Z$4)*Inputs!H$38,0)</f>
        <v>0</v>
      </c>
      <c r="AU3624">
        <f>IF(OR($D3624="51",$D3624="52",$D3624="61"),(AE3624/'Totals and Drop Down Lists'!AA$4)*Inputs!I$38,0)</f>
        <v>0</v>
      </c>
      <c r="AV3624">
        <f>IF(OR($D3624="51",$D3624="52",$D3624="61"),(AF3624/'Totals and Drop Down Lists'!AB$4)*Inputs!J$38,0)</f>
        <v>0</v>
      </c>
      <c r="AW3624">
        <f>IF(OR($D3624="51",$D3624="52",$D3624="61"),(AG3624/'Totals and Drop Down Lists'!AC$4)*Inputs!K$38,0)</f>
        <v>0</v>
      </c>
      <c r="AX3624">
        <f>IF(OR($D3624="51",$D3624="52",$D3624="61"),(AH3624/'Totals and Drop Down Lists'!AD$4)*Inputs!L$38,0)</f>
        <v>0</v>
      </c>
      <c r="AY3624">
        <f>IF(OR($D3624="51",$D3624="52",$D3624="61"),0,(AA3624/'Totals and Drop Down Lists'!W$5)*Inputs!E$39)</f>
        <v>0</v>
      </c>
      <c r="AZ3624">
        <f>IF(OR($D3624="51",$D3624="52",$D3624="61"),0,(AB3624/'Totals and Drop Down Lists'!X$5)*Inputs!F$39)</f>
        <v>0</v>
      </c>
      <c r="BA3624">
        <f>IF(OR($D3624="51",$D3624="52",$D3624="61"),0,(AC3624/'Totals and Drop Down Lists'!Y$5)*Inputs!G$39)</f>
        <v>0</v>
      </c>
      <c r="BB3624">
        <f>IF(OR($D3624="51",$D3624="52",$D3624="61"),0,(AD3624/'Totals and Drop Down Lists'!Z$5)*Inputs!H$39)</f>
        <v>0</v>
      </c>
      <c r="BC3624">
        <f>IF(OR($D3624="51",$D3624="52",$D3624="61"),0,(AE3624/'Totals and Drop Down Lists'!AA$5)*Inputs!I$39)</f>
        <v>0</v>
      </c>
      <c r="BD3624">
        <f>IF(OR($D3624="51",$D3624="52",$D3624="61"),0,(AF3624/'Totals and Drop Down Lists'!AB$5)*Inputs!J$39)</f>
        <v>0</v>
      </c>
      <c r="BE3624">
        <f>IF(OR($D3624="51",$D3624="52",$D3624="61"),0,(AG3624/'Totals and Drop Down Lists'!AC$5)*Inputs!K$39)</f>
        <v>0</v>
      </c>
      <c r="BF3624">
        <f>IF(OR($D3624="51",$D3624="52",$D3624="61"),0,(AH3624/'Totals and Drop Down Lists'!AD$5)*Inputs!L$39)</f>
        <v>0</v>
      </c>
      <c r="BG3624" s="10">
        <f t="shared" si="505"/>
        <v>781707.99921512802</v>
      </c>
    </row>
    <row r="3625" spans="1:59" ht="28.8">
      <c r="A3625" s="1" t="s">
        <v>7682</v>
      </c>
      <c r="B3625" s="1" t="s">
        <v>1942</v>
      </c>
      <c r="C3625" s="1" t="s">
        <v>1627</v>
      </c>
      <c r="D3625" s="1" t="s">
        <v>215</v>
      </c>
      <c r="E3625" s="1" t="s">
        <v>1955</v>
      </c>
      <c r="F3625" s="2">
        <v>1858535</v>
      </c>
      <c r="G3625" s="2">
        <v>11516</v>
      </c>
      <c r="H3625" s="2">
        <v>1132</v>
      </c>
      <c r="I3625" s="2">
        <v>242836</v>
      </c>
      <c r="J3625" s="2">
        <v>593782</v>
      </c>
      <c r="K3625" s="2">
        <v>172763</v>
      </c>
      <c r="L3625" s="2">
        <v>10835</v>
      </c>
      <c r="M3625" s="2">
        <v>1730</v>
      </c>
      <c r="N3625" s="2">
        <v>904</v>
      </c>
      <c r="O3625" s="2">
        <v>9336</v>
      </c>
      <c r="P3625" s="2">
        <v>2949</v>
      </c>
      <c r="Q3625" s="2">
        <v>887</v>
      </c>
      <c r="R3625" s="2">
        <v>5122</v>
      </c>
      <c r="S3625" s="2">
        <v>175297900</v>
      </c>
      <c r="T3625" s="2">
        <v>8798037500</v>
      </c>
      <c r="U3625" s="2">
        <v>18531</v>
      </c>
      <c r="V3625" s="2">
        <v>4200</v>
      </c>
      <c r="W3625" s="2">
        <v>495</v>
      </c>
      <c r="X3625" s="2">
        <v>29143</v>
      </c>
      <c r="Y3625" s="2">
        <v>2954</v>
      </c>
      <c r="Z3625" s="2">
        <v>21014</v>
      </c>
      <c r="AA3625" s="9">
        <f t="shared" si="506"/>
        <v>1858535</v>
      </c>
      <c r="AB3625" s="9">
        <f t="shared" si="507"/>
        <v>230188</v>
      </c>
      <c r="AC3625" s="9">
        <f t="shared" si="508"/>
        <v>31763</v>
      </c>
      <c r="AD3625" s="9">
        <f t="shared" si="509"/>
        <v>5122</v>
      </c>
      <c r="AE3625" s="44">
        <f t="shared" si="510"/>
        <v>3.510510137708151E-3</v>
      </c>
      <c r="AF3625" s="9">
        <f t="shared" si="511"/>
        <v>24448</v>
      </c>
      <c r="AG3625" s="9">
        <f t="shared" si="504"/>
        <v>23968</v>
      </c>
      <c r="AH3625" s="44">
        <f t="shared" si="512"/>
        <v>2.5948161424333752E-3</v>
      </c>
      <c r="AI3625">
        <f>AA3625/'Totals and Drop Down Lists'!W$6*Inputs!E$37</f>
        <v>1685952.196602267</v>
      </c>
      <c r="AJ3625">
        <f>AB3625/'Totals and Drop Down Lists'!X$6*Inputs!F$37</f>
        <v>757407.64482444932</v>
      </c>
      <c r="AK3625">
        <f>AC3625/'Totals and Drop Down Lists'!Y$6*Inputs!G$37</f>
        <v>209392.42510675063</v>
      </c>
      <c r="AL3625">
        <f>AD3625/'Totals and Drop Down Lists'!Z$6*Inputs!H$37</f>
        <v>41065.641504908701</v>
      </c>
      <c r="AM3625">
        <f>AE3625/'Totals and Drop Down Lists'!AA$6*Inputs!I$37</f>
        <v>437021.12646987353</v>
      </c>
      <c r="AN3625">
        <f>AF3625/'Totals and Drop Down Lists'!AB$6*Inputs!J$37</f>
        <v>487901.23389514821</v>
      </c>
      <c r="AO3625">
        <f>AG3625/'Totals and Drop Down Lists'!AC$6*Inputs!K$37</f>
        <v>446369.87386046792</v>
      </c>
      <c r="AP3625">
        <f>AH3625/'Totals and Drop Down Lists'!AD$6*Inputs!L$37</f>
        <v>610637.84679965884</v>
      </c>
      <c r="AQ3625">
        <f>IF(OR($D3625="51",$D3625="52",$D3625="61"),(AA3625/'Totals and Drop Down Lists'!W$4)*Inputs!E$38,0)</f>
        <v>0</v>
      </c>
      <c r="AR3625">
        <f>IF(OR($D3625="51",$D3625="52",$D3625="61"),(AB3625/'Totals and Drop Down Lists'!X$4)*Inputs!F$38,0)</f>
        <v>0</v>
      </c>
      <c r="AS3625">
        <f>IF(OR($D3625="51",$D3625="52",$D3625="61"),(AC3625/'Totals and Drop Down Lists'!Y$4)*Inputs!G$38,0)</f>
        <v>0</v>
      </c>
      <c r="AT3625">
        <f>IF(OR($D3625="51",$D3625="52",$D3625="61"),(AD3625/'Totals and Drop Down Lists'!Z$4)*Inputs!H$38,0)</f>
        <v>0</v>
      </c>
      <c r="AU3625">
        <f>IF(OR($D3625="51",$D3625="52",$D3625="61"),(AE3625/'Totals and Drop Down Lists'!AA$4)*Inputs!I$38,0)</f>
        <v>0</v>
      </c>
      <c r="AV3625">
        <f>IF(OR($D3625="51",$D3625="52",$D3625="61"),(AF3625/'Totals and Drop Down Lists'!AB$4)*Inputs!J$38,0)</f>
        <v>0</v>
      </c>
      <c r="AW3625">
        <f>IF(OR($D3625="51",$D3625="52",$D3625="61"),(AG3625/'Totals and Drop Down Lists'!AC$4)*Inputs!K$38,0)</f>
        <v>0</v>
      </c>
      <c r="AX3625">
        <f>IF(OR($D3625="51",$D3625="52",$D3625="61"),(AH3625/'Totals and Drop Down Lists'!AD$4)*Inputs!L$38,0)</f>
        <v>0</v>
      </c>
      <c r="AY3625">
        <f>IF(OR($D3625="51",$D3625="52",$D3625="61"),0,(AA3625/'Totals and Drop Down Lists'!W$5)*Inputs!E$39)</f>
        <v>0</v>
      </c>
      <c r="AZ3625">
        <f>IF(OR($D3625="51",$D3625="52",$D3625="61"),0,(AB3625/'Totals and Drop Down Lists'!X$5)*Inputs!F$39)</f>
        <v>0</v>
      </c>
      <c r="BA3625">
        <f>IF(OR($D3625="51",$D3625="52",$D3625="61"),0,(AC3625/'Totals and Drop Down Lists'!Y$5)*Inputs!G$39)</f>
        <v>0</v>
      </c>
      <c r="BB3625">
        <f>IF(OR($D3625="51",$D3625="52",$D3625="61"),0,(AD3625/'Totals and Drop Down Lists'!Z$5)*Inputs!H$39)</f>
        <v>0</v>
      </c>
      <c r="BC3625">
        <f>IF(OR($D3625="51",$D3625="52",$D3625="61"),0,(AE3625/'Totals and Drop Down Lists'!AA$5)*Inputs!I$39)</f>
        <v>0</v>
      </c>
      <c r="BD3625">
        <f>IF(OR($D3625="51",$D3625="52",$D3625="61"),0,(AF3625/'Totals and Drop Down Lists'!AB$5)*Inputs!J$39)</f>
        <v>0</v>
      </c>
      <c r="BE3625">
        <f>IF(OR($D3625="51",$D3625="52",$D3625="61"),0,(AG3625/'Totals and Drop Down Lists'!AC$5)*Inputs!K$39)</f>
        <v>0</v>
      </c>
      <c r="BF3625">
        <f>IF(OR($D3625="51",$D3625="52",$D3625="61"),0,(AH3625/'Totals and Drop Down Lists'!AD$5)*Inputs!L$39)</f>
        <v>0</v>
      </c>
      <c r="BG3625" s="10">
        <f t="shared" si="505"/>
        <v>4675747.9890635237</v>
      </c>
    </row>
    <row r="3626" spans="1:59" ht="28.8">
      <c r="A3626" s="1" t="s">
        <v>7683</v>
      </c>
      <c r="B3626" s="1" t="s">
        <v>514</v>
      </c>
      <c r="C3626" s="1" t="s">
        <v>515</v>
      </c>
      <c r="D3626" s="1" t="s">
        <v>10</v>
      </c>
      <c r="E3626" s="1" t="s">
        <v>516</v>
      </c>
      <c r="F3626" s="2">
        <v>77139</v>
      </c>
      <c r="G3626" s="2">
        <v>4143</v>
      </c>
      <c r="H3626" s="2">
        <v>560</v>
      </c>
      <c r="I3626" s="2">
        <v>20948</v>
      </c>
      <c r="J3626" s="2">
        <v>27428</v>
      </c>
      <c r="K3626" s="2">
        <v>14232</v>
      </c>
      <c r="L3626" s="2">
        <v>597</v>
      </c>
      <c r="M3626" s="2">
        <v>148</v>
      </c>
      <c r="N3626" s="2">
        <v>18</v>
      </c>
      <c r="O3626" s="2">
        <v>731</v>
      </c>
      <c r="P3626" s="2">
        <v>318</v>
      </c>
      <c r="Q3626" s="2">
        <v>9</v>
      </c>
      <c r="R3626" s="2">
        <v>1254</v>
      </c>
      <c r="S3626" s="2">
        <v>11652700</v>
      </c>
      <c r="T3626" s="2">
        <v>508465200</v>
      </c>
      <c r="U3626" s="2">
        <v>1573</v>
      </c>
      <c r="V3626" s="2">
        <v>570</v>
      </c>
      <c r="W3626" s="2">
        <v>20</v>
      </c>
      <c r="X3626" s="2">
        <v>4195</v>
      </c>
      <c r="Y3626" s="2">
        <v>200</v>
      </c>
      <c r="Z3626" s="2">
        <v>3125</v>
      </c>
      <c r="AA3626" s="9">
        <f t="shared" si="506"/>
        <v>77139</v>
      </c>
      <c r="AB3626" s="9">
        <f t="shared" si="507"/>
        <v>16245</v>
      </c>
      <c r="AC3626" s="9">
        <f t="shared" si="508"/>
        <v>3075</v>
      </c>
      <c r="AD3626" s="9">
        <f t="shared" si="509"/>
        <v>1254</v>
      </c>
      <c r="AE3626" s="44">
        <f t="shared" si="510"/>
        <v>5.1574320561595074E-4</v>
      </c>
      <c r="AF3626" s="9">
        <f t="shared" si="511"/>
        <v>3605</v>
      </c>
      <c r="AG3626" s="9">
        <f t="shared" si="504"/>
        <v>3325</v>
      </c>
      <c r="AH3626" s="44">
        <f t="shared" si="512"/>
        <v>6.4196969958317811E-4</v>
      </c>
      <c r="AI3626">
        <f>AA3626/'Totals and Drop Down Lists'!W$6*Inputs!E$37</f>
        <v>69975.903867133136</v>
      </c>
      <c r="AJ3626">
        <f>AB3626/'Totals and Drop Down Lists'!X$6*Inputs!F$37</f>
        <v>53452.33978388612</v>
      </c>
      <c r="AK3626">
        <f>AC3626/'Totals and Drop Down Lists'!Y$6*Inputs!G$37</f>
        <v>20271.438692921267</v>
      </c>
      <c r="AL3626">
        <f>AD3626/'Totals and Drop Down Lists'!Z$6*Inputs!H$37</f>
        <v>10053.946592572336</v>
      </c>
      <c r="AM3626">
        <f>AE3626/'Totals and Drop Down Lists'!AA$6*Inputs!I$37</f>
        <v>64204.536618889673</v>
      </c>
      <c r="AN3626">
        <f>AF3626/'Totals and Drop Down Lists'!AB$6*Inputs!J$37</f>
        <v>71943.878770942785</v>
      </c>
      <c r="AO3626">
        <f>AG3626/'Totals and Drop Down Lists'!AC$6*Inputs!K$37</f>
        <v>61923.39079547963</v>
      </c>
      <c r="AP3626">
        <f>AH3626/'Totals and Drop Down Lists'!AD$6*Inputs!L$37</f>
        <v>151074.67101560207</v>
      </c>
      <c r="AQ3626">
        <f>IF(OR($D3626="51",$D3626="52",$D3626="61"),(AA3626/'Totals and Drop Down Lists'!W$4)*Inputs!E$38,0)</f>
        <v>0</v>
      </c>
      <c r="AR3626">
        <f>IF(OR($D3626="51",$D3626="52",$D3626="61"),(AB3626/'Totals and Drop Down Lists'!X$4)*Inputs!F$38,0)</f>
        <v>0</v>
      </c>
      <c r="AS3626">
        <f>IF(OR($D3626="51",$D3626="52",$D3626="61"),(AC3626/'Totals and Drop Down Lists'!Y$4)*Inputs!G$38,0)</f>
        <v>0</v>
      </c>
      <c r="AT3626">
        <f>IF(OR($D3626="51",$D3626="52",$D3626="61"),(AD3626/'Totals and Drop Down Lists'!Z$4)*Inputs!H$38,0)</f>
        <v>0</v>
      </c>
      <c r="AU3626">
        <f>IF(OR($D3626="51",$D3626="52",$D3626="61"),(AE3626/'Totals and Drop Down Lists'!AA$4)*Inputs!I$38,0)</f>
        <v>0</v>
      </c>
      <c r="AV3626">
        <f>IF(OR($D3626="51",$D3626="52",$D3626="61"),(AF3626/'Totals and Drop Down Lists'!AB$4)*Inputs!J$38,0)</f>
        <v>0</v>
      </c>
      <c r="AW3626">
        <f>IF(OR($D3626="51",$D3626="52",$D3626="61"),(AG3626/'Totals and Drop Down Lists'!AC$4)*Inputs!K$38,0)</f>
        <v>0</v>
      </c>
      <c r="AX3626">
        <f>IF(OR($D3626="51",$D3626="52",$D3626="61"),(AH3626/'Totals and Drop Down Lists'!AD$4)*Inputs!L$38,0)</f>
        <v>0</v>
      </c>
      <c r="AY3626">
        <f>IF(OR($D3626="51",$D3626="52",$D3626="61"),0,(AA3626/'Totals and Drop Down Lists'!W$5)*Inputs!E$39)</f>
        <v>0</v>
      </c>
      <c r="AZ3626">
        <f>IF(OR($D3626="51",$D3626="52",$D3626="61"),0,(AB3626/'Totals and Drop Down Lists'!X$5)*Inputs!F$39)</f>
        <v>0</v>
      </c>
      <c r="BA3626">
        <f>IF(OR($D3626="51",$D3626="52",$D3626="61"),0,(AC3626/'Totals and Drop Down Lists'!Y$5)*Inputs!G$39)</f>
        <v>0</v>
      </c>
      <c r="BB3626">
        <f>IF(OR($D3626="51",$D3626="52",$D3626="61"),0,(AD3626/'Totals and Drop Down Lists'!Z$5)*Inputs!H$39)</f>
        <v>0</v>
      </c>
      <c r="BC3626">
        <f>IF(OR($D3626="51",$D3626="52",$D3626="61"),0,(AE3626/'Totals and Drop Down Lists'!AA$5)*Inputs!I$39)</f>
        <v>0</v>
      </c>
      <c r="BD3626">
        <f>IF(OR($D3626="51",$D3626="52",$D3626="61"),0,(AF3626/'Totals and Drop Down Lists'!AB$5)*Inputs!J$39)</f>
        <v>0</v>
      </c>
      <c r="BE3626">
        <f>IF(OR($D3626="51",$D3626="52",$D3626="61"),0,(AG3626/'Totals and Drop Down Lists'!AC$5)*Inputs!K$39)</f>
        <v>0</v>
      </c>
      <c r="BF3626">
        <f>IF(OR($D3626="51",$D3626="52",$D3626="61"),0,(AH3626/'Totals and Drop Down Lists'!AD$5)*Inputs!L$39)</f>
        <v>0</v>
      </c>
      <c r="BG3626" s="10">
        <f t="shared" si="505"/>
        <v>502900.10613742709</v>
      </c>
    </row>
    <row r="3627" spans="1:59" ht="28.8">
      <c r="A3627" s="1" t="s">
        <v>7683</v>
      </c>
      <c r="B3627" s="1" t="s">
        <v>514</v>
      </c>
      <c r="C3627" s="1" t="s">
        <v>517</v>
      </c>
      <c r="D3627" s="1" t="s">
        <v>10</v>
      </c>
      <c r="E3627" s="1" t="s">
        <v>518</v>
      </c>
      <c r="F3627" s="2">
        <v>96000</v>
      </c>
      <c r="G3627" s="2">
        <v>19999</v>
      </c>
      <c r="H3627" s="2">
        <v>3399</v>
      </c>
      <c r="I3627" s="2">
        <v>30481</v>
      </c>
      <c r="J3627" s="2">
        <v>34078</v>
      </c>
      <c r="K3627" s="2">
        <v>22229</v>
      </c>
      <c r="L3627" s="2">
        <v>162</v>
      </c>
      <c r="M3627" s="2">
        <v>0</v>
      </c>
      <c r="N3627" s="2">
        <v>0</v>
      </c>
      <c r="O3627" s="2">
        <v>479</v>
      </c>
      <c r="P3627" s="2">
        <v>215</v>
      </c>
      <c r="Q3627" s="2">
        <v>10</v>
      </c>
      <c r="R3627" s="2">
        <v>309</v>
      </c>
      <c r="S3627" s="2">
        <v>22109100</v>
      </c>
      <c r="T3627" s="2">
        <v>649106400</v>
      </c>
      <c r="U3627" s="2">
        <v>2049</v>
      </c>
      <c r="V3627" s="2">
        <v>490</v>
      </c>
      <c r="W3627" s="2">
        <v>20</v>
      </c>
      <c r="X3627" s="2">
        <v>9010</v>
      </c>
      <c r="Y3627" s="2">
        <v>150</v>
      </c>
      <c r="Z3627" s="2">
        <v>7040</v>
      </c>
      <c r="AA3627" s="9">
        <f t="shared" si="506"/>
        <v>96000</v>
      </c>
      <c r="AB3627" s="9">
        <f t="shared" si="507"/>
        <v>7083</v>
      </c>
      <c r="AC3627" s="9">
        <f t="shared" si="508"/>
        <v>1175</v>
      </c>
      <c r="AD3627" s="9">
        <f t="shared" si="509"/>
        <v>309</v>
      </c>
      <c r="AE3627" s="44">
        <f t="shared" si="510"/>
        <v>1.0126550645128262E-3</v>
      </c>
      <c r="AF3627" s="9">
        <f t="shared" si="511"/>
        <v>8500</v>
      </c>
      <c r="AG3627" s="9">
        <f t="shared" si="504"/>
        <v>7190</v>
      </c>
      <c r="AH3627" s="44">
        <f t="shared" si="512"/>
        <v>1.7451220419385839E-3</v>
      </c>
      <c r="AI3627">
        <f>AA3627/'Totals and Drop Down Lists'!W$6*Inputs!E$37</f>
        <v>87085.479086386666</v>
      </c>
      <c r="AJ3627">
        <f>AB3627/'Totals and Drop Down Lists'!X$6*Inputs!F$37</f>
        <v>23305.812415467248</v>
      </c>
      <c r="AK3627">
        <f>AC3627/'Totals and Drop Down Lists'!Y$6*Inputs!G$37</f>
        <v>7745.9968989211338</v>
      </c>
      <c r="AL3627">
        <f>AD3627/'Totals and Drop Down Lists'!Z$6*Inputs!H$37</f>
        <v>2477.4078924281116</v>
      </c>
      <c r="AM3627">
        <f>AE3627/'Totals and Drop Down Lists'!AA$6*Inputs!I$37</f>
        <v>126064.77111834781</v>
      </c>
      <c r="AN3627">
        <f>AF3627/'Totals and Drop Down Lists'!AB$6*Inputs!J$37</f>
        <v>169631.89169293031</v>
      </c>
      <c r="AO3627">
        <f>AG3627/'Totals and Drop Down Lists'!AC$6*Inputs!K$37</f>
        <v>133903.51272766874</v>
      </c>
      <c r="AP3627">
        <f>AH3627/'Totals and Drop Down Lists'!AD$6*Inputs!L$37</f>
        <v>410679.41141011397</v>
      </c>
      <c r="AQ3627">
        <f>IF(OR($D3627="51",$D3627="52",$D3627="61"),(AA3627/'Totals and Drop Down Lists'!W$4)*Inputs!E$38,0)</f>
        <v>0</v>
      </c>
      <c r="AR3627">
        <f>IF(OR($D3627="51",$D3627="52",$D3627="61"),(AB3627/'Totals and Drop Down Lists'!X$4)*Inputs!F$38,0)</f>
        <v>0</v>
      </c>
      <c r="AS3627">
        <f>IF(OR($D3627="51",$D3627="52",$D3627="61"),(AC3627/'Totals and Drop Down Lists'!Y$4)*Inputs!G$38,0)</f>
        <v>0</v>
      </c>
      <c r="AT3627">
        <f>IF(OR($D3627="51",$D3627="52",$D3627="61"),(AD3627/'Totals and Drop Down Lists'!Z$4)*Inputs!H$38,0)</f>
        <v>0</v>
      </c>
      <c r="AU3627">
        <f>IF(OR($D3627="51",$D3627="52",$D3627="61"),(AE3627/'Totals and Drop Down Lists'!AA$4)*Inputs!I$38,0)</f>
        <v>0</v>
      </c>
      <c r="AV3627">
        <f>IF(OR($D3627="51",$D3627="52",$D3627="61"),(AF3627/'Totals and Drop Down Lists'!AB$4)*Inputs!J$38,0)</f>
        <v>0</v>
      </c>
      <c r="AW3627">
        <f>IF(OR($D3627="51",$D3627="52",$D3627="61"),(AG3627/'Totals and Drop Down Lists'!AC$4)*Inputs!K$38,0)</f>
        <v>0</v>
      </c>
      <c r="AX3627">
        <f>IF(OR($D3627="51",$D3627="52",$D3627="61"),(AH3627/'Totals and Drop Down Lists'!AD$4)*Inputs!L$38,0)</f>
        <v>0</v>
      </c>
      <c r="AY3627">
        <f>IF(OR($D3627="51",$D3627="52",$D3627="61"),0,(AA3627/'Totals and Drop Down Lists'!W$5)*Inputs!E$39)</f>
        <v>0</v>
      </c>
      <c r="AZ3627">
        <f>IF(OR($D3627="51",$D3627="52",$D3627="61"),0,(AB3627/'Totals and Drop Down Lists'!X$5)*Inputs!F$39)</f>
        <v>0</v>
      </c>
      <c r="BA3627">
        <f>IF(OR($D3627="51",$D3627="52",$D3627="61"),0,(AC3627/'Totals and Drop Down Lists'!Y$5)*Inputs!G$39)</f>
        <v>0</v>
      </c>
      <c r="BB3627">
        <f>IF(OR($D3627="51",$D3627="52",$D3627="61"),0,(AD3627/'Totals and Drop Down Lists'!Z$5)*Inputs!H$39)</f>
        <v>0</v>
      </c>
      <c r="BC3627">
        <f>IF(OR($D3627="51",$D3627="52",$D3627="61"),0,(AE3627/'Totals and Drop Down Lists'!AA$5)*Inputs!I$39)</f>
        <v>0</v>
      </c>
      <c r="BD3627">
        <f>IF(OR($D3627="51",$D3627="52",$D3627="61"),0,(AF3627/'Totals and Drop Down Lists'!AB$5)*Inputs!J$39)</f>
        <v>0</v>
      </c>
      <c r="BE3627">
        <f>IF(OR($D3627="51",$D3627="52",$D3627="61"),0,(AG3627/'Totals and Drop Down Lists'!AC$5)*Inputs!K$39)</f>
        <v>0</v>
      </c>
      <c r="BF3627">
        <f>IF(OR($D3627="51",$D3627="52",$D3627="61"),0,(AH3627/'Totals and Drop Down Lists'!AD$5)*Inputs!L$39)</f>
        <v>0</v>
      </c>
      <c r="BG3627" s="10">
        <f t="shared" si="505"/>
        <v>960894.28324226406</v>
      </c>
    </row>
    <row r="3628" spans="1:59" ht="28.8">
      <c r="A3628" s="1" t="s">
        <v>7683</v>
      </c>
      <c r="B3628" s="1" t="s">
        <v>514</v>
      </c>
      <c r="C3628" s="1" t="s">
        <v>519</v>
      </c>
      <c r="D3628" s="1" t="s">
        <v>58</v>
      </c>
      <c r="E3628" s="1" t="s">
        <v>520</v>
      </c>
      <c r="F3628" s="2">
        <v>24503</v>
      </c>
      <c r="G3628" s="2">
        <v>489</v>
      </c>
      <c r="H3628" s="2">
        <v>13</v>
      </c>
      <c r="I3628" s="2">
        <v>3158</v>
      </c>
      <c r="J3628" s="2">
        <v>8733</v>
      </c>
      <c r="K3628" s="2">
        <v>1447</v>
      </c>
      <c r="L3628" s="2">
        <v>174</v>
      </c>
      <c r="M3628" s="2">
        <v>48</v>
      </c>
      <c r="N3628" s="2">
        <v>9</v>
      </c>
      <c r="O3628" s="2">
        <v>62</v>
      </c>
      <c r="P3628" s="2">
        <v>18</v>
      </c>
      <c r="Q3628" s="2">
        <v>0</v>
      </c>
      <c r="R3628" s="2">
        <v>250</v>
      </c>
      <c r="S3628" s="2">
        <v>941500</v>
      </c>
      <c r="T3628" s="2">
        <v>61885300</v>
      </c>
      <c r="U3628" s="2">
        <v>103</v>
      </c>
      <c r="V3628" s="2">
        <v>184</v>
      </c>
      <c r="W3628" s="2">
        <v>10</v>
      </c>
      <c r="X3628" s="2">
        <v>418</v>
      </c>
      <c r="Y3628" s="2">
        <v>30</v>
      </c>
      <c r="Z3628" s="2">
        <v>234</v>
      </c>
      <c r="AA3628" s="9">
        <f t="shared" si="506"/>
        <v>24503</v>
      </c>
      <c r="AB3628" s="9">
        <f t="shared" si="507"/>
        <v>2656</v>
      </c>
      <c r="AC3628" s="9">
        <f t="shared" si="508"/>
        <v>561</v>
      </c>
      <c r="AD3628" s="9">
        <f t="shared" si="509"/>
        <v>250</v>
      </c>
      <c r="AE3628" s="44">
        <f t="shared" si="510"/>
        <v>1.6744392207500521E-5</v>
      </c>
      <c r="AF3628" s="9">
        <f t="shared" si="511"/>
        <v>224</v>
      </c>
      <c r="AG3628" s="9">
        <f t="shared" si="504"/>
        <v>264</v>
      </c>
      <c r="AH3628" s="44">
        <f t="shared" si="512"/>
        <v>1.62764648306179E-5</v>
      </c>
      <c r="AI3628">
        <f>AA3628/'Totals and Drop Down Lists'!W$6*Inputs!E$37</f>
        <v>22227.661396393043</v>
      </c>
      <c r="AJ3628">
        <f>AB3628/'Totals and Drop Down Lists'!X$6*Inputs!F$37</f>
        <v>8739.268357402374</v>
      </c>
      <c r="AK3628">
        <f>AC3628/'Totals and Drop Down Lists'!Y$6*Inputs!G$37</f>
        <v>3698.3014981231968</v>
      </c>
      <c r="AL3628">
        <f>AD3628/'Totals and Drop Down Lists'!Z$6*Inputs!H$37</f>
        <v>2004.3753174984722</v>
      </c>
      <c r="AM3628">
        <f>AE3628/'Totals and Drop Down Lists'!AA$6*Inputs!I$37</f>
        <v>2084.4985080580359</v>
      </c>
      <c r="AN3628">
        <f>AF3628/'Totals and Drop Down Lists'!AB$6*Inputs!J$37</f>
        <v>4470.2992634372222</v>
      </c>
      <c r="AO3628">
        <f>AG3628/'Totals and Drop Down Lists'!AC$6*Inputs!K$37</f>
        <v>4916.6241112801872</v>
      </c>
      <c r="AP3628">
        <f>AH3628/'Totals and Drop Down Lists'!AD$6*Inputs!L$37</f>
        <v>3830.3389882407</v>
      </c>
      <c r="AQ3628">
        <f>IF(OR($D3628="51",$D3628="52",$D3628="61"),(AA3628/'Totals and Drop Down Lists'!W$4)*Inputs!E$38,0)</f>
        <v>0</v>
      </c>
      <c r="AR3628">
        <f>IF(OR($D3628="51",$D3628="52",$D3628="61"),(AB3628/'Totals and Drop Down Lists'!X$4)*Inputs!F$38,0)</f>
        <v>0</v>
      </c>
      <c r="AS3628">
        <f>IF(OR($D3628="51",$D3628="52",$D3628="61"),(AC3628/'Totals and Drop Down Lists'!Y$4)*Inputs!G$38,0)</f>
        <v>0</v>
      </c>
      <c r="AT3628">
        <f>IF(OR($D3628="51",$D3628="52",$D3628="61"),(AD3628/'Totals and Drop Down Lists'!Z$4)*Inputs!H$38,0)</f>
        <v>0</v>
      </c>
      <c r="AU3628">
        <f>IF(OR($D3628="51",$D3628="52",$D3628="61"),(AE3628/'Totals and Drop Down Lists'!AA$4)*Inputs!I$38,0)</f>
        <v>0</v>
      </c>
      <c r="AV3628">
        <f>IF(OR($D3628="51",$D3628="52",$D3628="61"),(AF3628/'Totals and Drop Down Lists'!AB$4)*Inputs!J$38,0)</f>
        <v>0</v>
      </c>
      <c r="AW3628">
        <f>IF(OR($D3628="51",$D3628="52",$D3628="61"),(AG3628/'Totals and Drop Down Lists'!AC$4)*Inputs!K$38,0)</f>
        <v>0</v>
      </c>
      <c r="AX3628">
        <f>IF(OR($D3628="51",$D3628="52",$D3628="61"),(AH3628/'Totals and Drop Down Lists'!AD$4)*Inputs!L$38,0)</f>
        <v>0</v>
      </c>
      <c r="AY3628">
        <f>IF(OR($D3628="51",$D3628="52",$D3628="61"),0,(AA3628/'Totals and Drop Down Lists'!W$5)*Inputs!E$39)</f>
        <v>0</v>
      </c>
      <c r="AZ3628">
        <f>IF(OR($D3628="51",$D3628="52",$D3628="61"),0,(AB3628/'Totals and Drop Down Lists'!X$5)*Inputs!F$39)</f>
        <v>0</v>
      </c>
      <c r="BA3628">
        <f>IF(OR($D3628="51",$D3628="52",$D3628="61"),0,(AC3628/'Totals and Drop Down Lists'!Y$5)*Inputs!G$39)</f>
        <v>0</v>
      </c>
      <c r="BB3628">
        <f>IF(OR($D3628="51",$D3628="52",$D3628="61"),0,(AD3628/'Totals and Drop Down Lists'!Z$5)*Inputs!H$39)</f>
        <v>0</v>
      </c>
      <c r="BC3628">
        <f>IF(OR($D3628="51",$D3628="52",$D3628="61"),0,(AE3628/'Totals and Drop Down Lists'!AA$5)*Inputs!I$39)</f>
        <v>0</v>
      </c>
      <c r="BD3628">
        <f>IF(OR($D3628="51",$D3628="52",$D3628="61"),0,(AF3628/'Totals and Drop Down Lists'!AB$5)*Inputs!J$39)</f>
        <v>0</v>
      </c>
      <c r="BE3628">
        <f>IF(OR($D3628="51",$D3628="52",$D3628="61"),0,(AG3628/'Totals and Drop Down Lists'!AC$5)*Inputs!K$39)</f>
        <v>0</v>
      </c>
      <c r="BF3628">
        <f>IF(OR($D3628="51",$D3628="52",$D3628="61"),0,(AH3628/'Totals and Drop Down Lists'!AD$5)*Inputs!L$39)</f>
        <v>0</v>
      </c>
      <c r="BG3628" s="10">
        <f t="shared" si="505"/>
        <v>51971.367440433234</v>
      </c>
    </row>
    <row r="3629" spans="1:59" ht="28.8">
      <c r="A3629" s="1" t="s">
        <v>7683</v>
      </c>
      <c r="B3629" s="1" t="s">
        <v>514</v>
      </c>
      <c r="C3629" s="1" t="s">
        <v>521</v>
      </c>
      <c r="D3629" s="1" t="s">
        <v>25</v>
      </c>
      <c r="E3629" s="1" t="s">
        <v>522</v>
      </c>
      <c r="F3629" s="2">
        <v>17201</v>
      </c>
      <c r="G3629" s="2">
        <v>62</v>
      </c>
      <c r="H3629" s="2">
        <v>6</v>
      </c>
      <c r="I3629" s="2">
        <v>2547</v>
      </c>
      <c r="J3629" s="2">
        <v>6258</v>
      </c>
      <c r="K3629" s="2">
        <v>1308</v>
      </c>
      <c r="L3629" s="2">
        <v>83</v>
      </c>
      <c r="M3629" s="2">
        <v>30</v>
      </c>
      <c r="N3629" s="2">
        <v>0</v>
      </c>
      <c r="O3629" s="2">
        <v>92</v>
      </c>
      <c r="P3629" s="2">
        <v>0</v>
      </c>
      <c r="Q3629" s="2">
        <v>0</v>
      </c>
      <c r="R3629" s="2">
        <v>809</v>
      </c>
      <c r="S3629" s="2">
        <v>739700</v>
      </c>
      <c r="T3629" s="2">
        <v>49550700</v>
      </c>
      <c r="U3629" s="2">
        <v>299</v>
      </c>
      <c r="V3629" s="2">
        <v>160</v>
      </c>
      <c r="W3629" s="2">
        <v>14</v>
      </c>
      <c r="X3629" s="2">
        <v>335</v>
      </c>
      <c r="Y3629" s="2">
        <v>39</v>
      </c>
      <c r="Z3629" s="2">
        <v>130</v>
      </c>
      <c r="AA3629" s="9">
        <f t="shared" si="506"/>
        <v>17201</v>
      </c>
      <c r="AB3629" s="9">
        <f t="shared" si="507"/>
        <v>2479</v>
      </c>
      <c r="AC3629" s="9">
        <f t="shared" si="508"/>
        <v>1014</v>
      </c>
      <c r="AD3629" s="9">
        <f t="shared" si="509"/>
        <v>809</v>
      </c>
      <c r="AE3629" s="44">
        <f t="shared" si="510"/>
        <v>1.9093067815745842E-5</v>
      </c>
      <c r="AF3629" s="9">
        <f t="shared" si="511"/>
        <v>161</v>
      </c>
      <c r="AG3629" s="9">
        <f t="shared" si="504"/>
        <v>169</v>
      </c>
      <c r="AH3629" s="44">
        <f t="shared" si="512"/>
        <v>1.3143468120535043E-5</v>
      </c>
      <c r="AI3629">
        <f>AA3629/'Totals and Drop Down Lists'!W$6*Inputs!E$37</f>
        <v>15603.722143384761</v>
      </c>
      <c r="AJ3629">
        <f>AB3629/'Totals and Drop Down Lists'!X$6*Inputs!F$37</f>
        <v>8156.8698260543988</v>
      </c>
      <c r="AK3629">
        <f>AC3629/'Totals and Drop Down Lists'!Y$6*Inputs!G$37</f>
        <v>6684.630515324282</v>
      </c>
      <c r="AL3629">
        <f>AD3629/'Totals and Drop Down Lists'!Z$6*Inputs!H$37</f>
        <v>6486.1585274250565</v>
      </c>
      <c r="AM3629">
        <f>AE3629/'Totals and Drop Down Lists'!AA$6*Inputs!I$37</f>
        <v>2376.8836087311215</v>
      </c>
      <c r="AN3629">
        <f>AF3629/'Totals and Drop Down Lists'!AB$6*Inputs!J$37</f>
        <v>3213.0275955955035</v>
      </c>
      <c r="AO3629">
        <f>AG3629/'Totals and Drop Down Lists'!AC$6*Inputs!K$37</f>
        <v>3147.3843742664835</v>
      </c>
      <c r="AP3629">
        <f>AH3629/'Totals and Drop Down Lists'!AD$6*Inputs!L$37</f>
        <v>3093.0511574037478</v>
      </c>
      <c r="AQ3629">
        <f>IF(OR($D3629="51",$D3629="52",$D3629="61"),(AA3629/'Totals and Drop Down Lists'!W$4)*Inputs!E$38,0)</f>
        <v>0</v>
      </c>
      <c r="AR3629">
        <f>IF(OR($D3629="51",$D3629="52",$D3629="61"),(AB3629/'Totals and Drop Down Lists'!X$4)*Inputs!F$38,0)</f>
        <v>0</v>
      </c>
      <c r="AS3629">
        <f>IF(OR($D3629="51",$D3629="52",$D3629="61"),(AC3629/'Totals and Drop Down Lists'!Y$4)*Inputs!G$38,0)</f>
        <v>0</v>
      </c>
      <c r="AT3629">
        <f>IF(OR($D3629="51",$D3629="52",$D3629="61"),(AD3629/'Totals and Drop Down Lists'!Z$4)*Inputs!H$38,0)</f>
        <v>0</v>
      </c>
      <c r="AU3629">
        <f>IF(OR($D3629="51",$D3629="52",$D3629="61"),(AE3629/'Totals and Drop Down Lists'!AA$4)*Inputs!I$38,0)</f>
        <v>0</v>
      </c>
      <c r="AV3629">
        <f>IF(OR($D3629="51",$D3629="52",$D3629="61"),(AF3629/'Totals and Drop Down Lists'!AB$4)*Inputs!J$38,0)</f>
        <v>0</v>
      </c>
      <c r="AW3629">
        <f>IF(OR($D3629="51",$D3629="52",$D3629="61"),(AG3629/'Totals and Drop Down Lists'!AC$4)*Inputs!K$38,0)</f>
        <v>0</v>
      </c>
      <c r="AX3629">
        <f>IF(OR($D3629="51",$D3629="52",$D3629="61"),(AH3629/'Totals and Drop Down Lists'!AD$4)*Inputs!L$38,0)</f>
        <v>0</v>
      </c>
      <c r="AY3629">
        <f>IF(OR($D3629="51",$D3629="52",$D3629="61"),0,(AA3629/'Totals and Drop Down Lists'!W$5)*Inputs!E$39)</f>
        <v>0</v>
      </c>
      <c r="AZ3629">
        <f>IF(OR($D3629="51",$D3629="52",$D3629="61"),0,(AB3629/'Totals and Drop Down Lists'!X$5)*Inputs!F$39)</f>
        <v>0</v>
      </c>
      <c r="BA3629">
        <f>IF(OR($D3629="51",$D3629="52",$D3629="61"),0,(AC3629/'Totals and Drop Down Lists'!Y$5)*Inputs!G$39)</f>
        <v>0</v>
      </c>
      <c r="BB3629">
        <f>IF(OR($D3629="51",$D3629="52",$D3629="61"),0,(AD3629/'Totals and Drop Down Lists'!Z$5)*Inputs!H$39)</f>
        <v>0</v>
      </c>
      <c r="BC3629">
        <f>IF(OR($D3629="51",$D3629="52",$D3629="61"),0,(AE3629/'Totals and Drop Down Lists'!AA$5)*Inputs!I$39)</f>
        <v>0</v>
      </c>
      <c r="BD3629">
        <f>IF(OR($D3629="51",$D3629="52",$D3629="61"),0,(AF3629/'Totals and Drop Down Lists'!AB$5)*Inputs!J$39)</f>
        <v>0</v>
      </c>
      <c r="BE3629">
        <f>IF(OR($D3629="51",$D3629="52",$D3629="61"),0,(AG3629/'Totals and Drop Down Lists'!AC$5)*Inputs!K$39)</f>
        <v>0</v>
      </c>
      <c r="BF3629">
        <f>IF(OR($D3629="51",$D3629="52",$D3629="61"),0,(AH3629/'Totals and Drop Down Lists'!AD$5)*Inputs!L$39)</f>
        <v>0</v>
      </c>
      <c r="BG3629" s="10">
        <f t="shared" si="505"/>
        <v>48761.727748185345</v>
      </c>
    </row>
    <row r="3630" spans="1:59" ht="28.8">
      <c r="A3630" s="1" t="s">
        <v>7683</v>
      </c>
      <c r="B3630" s="1" t="s">
        <v>514</v>
      </c>
      <c r="C3630" s="1" t="s">
        <v>523</v>
      </c>
      <c r="D3630" s="1" t="s">
        <v>25</v>
      </c>
      <c r="E3630" s="1" t="s">
        <v>524</v>
      </c>
      <c r="F3630" s="2">
        <v>26663</v>
      </c>
      <c r="G3630" s="2">
        <v>104</v>
      </c>
      <c r="H3630" s="2">
        <v>2</v>
      </c>
      <c r="I3630" s="2">
        <v>4475</v>
      </c>
      <c r="J3630" s="2">
        <v>8848</v>
      </c>
      <c r="K3630" s="2">
        <v>2093</v>
      </c>
      <c r="L3630" s="2">
        <v>167</v>
      </c>
      <c r="M3630" s="2">
        <v>125</v>
      </c>
      <c r="N3630" s="2">
        <v>28</v>
      </c>
      <c r="O3630" s="2">
        <v>63</v>
      </c>
      <c r="P3630" s="2">
        <v>6</v>
      </c>
      <c r="Q3630" s="2">
        <v>0</v>
      </c>
      <c r="R3630" s="2">
        <v>636</v>
      </c>
      <c r="S3630" s="2">
        <v>1058800</v>
      </c>
      <c r="T3630" s="2">
        <v>83370200</v>
      </c>
      <c r="U3630" s="2">
        <v>177</v>
      </c>
      <c r="V3630" s="2">
        <v>129</v>
      </c>
      <c r="W3630" s="2">
        <v>65</v>
      </c>
      <c r="X3630" s="2">
        <v>454</v>
      </c>
      <c r="Y3630" s="2">
        <v>110</v>
      </c>
      <c r="Z3630" s="2">
        <v>269</v>
      </c>
      <c r="AA3630" s="9">
        <f t="shared" si="506"/>
        <v>26663</v>
      </c>
      <c r="AB3630" s="9">
        <f t="shared" si="507"/>
        <v>4369</v>
      </c>
      <c r="AC3630" s="9">
        <f t="shared" si="508"/>
        <v>1025</v>
      </c>
      <c r="AD3630" s="9">
        <f t="shared" si="509"/>
        <v>636</v>
      </c>
      <c r="AE3630" s="44">
        <f t="shared" si="510"/>
        <v>3.4577144800896138E-5</v>
      </c>
      <c r="AF3630" s="9">
        <f t="shared" si="511"/>
        <v>260</v>
      </c>
      <c r="AG3630" s="9">
        <f t="shared" si="504"/>
        <v>379</v>
      </c>
      <c r="AH3630" s="44">
        <f t="shared" si="512"/>
        <v>3.3359106561428644E-5</v>
      </c>
      <c r="AI3630">
        <f>AA3630/'Totals and Drop Down Lists'!W$6*Inputs!E$37</f>
        <v>24187.084675836744</v>
      </c>
      <c r="AJ3630">
        <f>AB3630/'Totals and Drop Down Lists'!X$6*Inputs!F$37</f>
        <v>14375.701601464973</v>
      </c>
      <c r="AK3630">
        <f>AC3630/'Totals and Drop Down Lists'!Y$6*Inputs!G$37</f>
        <v>6757.1462309737553</v>
      </c>
      <c r="AL3630">
        <f>AD3630/'Totals and Drop Down Lists'!Z$6*Inputs!H$37</f>
        <v>5099.1308077161129</v>
      </c>
      <c r="AM3630">
        <f>AE3630/'Totals and Drop Down Lists'!AA$6*Inputs!I$37</f>
        <v>4304.4862935119718</v>
      </c>
      <c r="AN3630">
        <f>AF3630/'Totals and Drop Down Lists'!AB$6*Inputs!J$37</f>
        <v>5188.740216489633</v>
      </c>
      <c r="AO3630">
        <f>AG3630/'Totals and Drop Down Lists'!AC$6*Inputs!K$37</f>
        <v>7058.3353718757244</v>
      </c>
      <c r="AP3630">
        <f>AH3630/'Totals and Drop Down Lists'!AD$6*Inputs!L$37</f>
        <v>7850.3955130817885</v>
      </c>
      <c r="AQ3630">
        <f>IF(OR($D3630="51",$D3630="52",$D3630="61"),(AA3630/'Totals and Drop Down Lists'!W$4)*Inputs!E$38,0)</f>
        <v>0</v>
      </c>
      <c r="AR3630">
        <f>IF(OR($D3630="51",$D3630="52",$D3630="61"),(AB3630/'Totals and Drop Down Lists'!X$4)*Inputs!F$38,0)</f>
        <v>0</v>
      </c>
      <c r="AS3630">
        <f>IF(OR($D3630="51",$D3630="52",$D3630="61"),(AC3630/'Totals and Drop Down Lists'!Y$4)*Inputs!G$38,0)</f>
        <v>0</v>
      </c>
      <c r="AT3630">
        <f>IF(OR($D3630="51",$D3630="52",$D3630="61"),(AD3630/'Totals and Drop Down Lists'!Z$4)*Inputs!H$38,0)</f>
        <v>0</v>
      </c>
      <c r="AU3630">
        <f>IF(OR($D3630="51",$D3630="52",$D3630="61"),(AE3630/'Totals and Drop Down Lists'!AA$4)*Inputs!I$38,0)</f>
        <v>0</v>
      </c>
      <c r="AV3630">
        <f>IF(OR($D3630="51",$D3630="52",$D3630="61"),(AF3630/'Totals and Drop Down Lists'!AB$4)*Inputs!J$38,0)</f>
        <v>0</v>
      </c>
      <c r="AW3630">
        <f>IF(OR($D3630="51",$D3630="52",$D3630="61"),(AG3630/'Totals and Drop Down Lists'!AC$4)*Inputs!K$38,0)</f>
        <v>0</v>
      </c>
      <c r="AX3630">
        <f>IF(OR($D3630="51",$D3630="52",$D3630="61"),(AH3630/'Totals and Drop Down Lists'!AD$4)*Inputs!L$38,0)</f>
        <v>0</v>
      </c>
      <c r="AY3630">
        <f>IF(OR($D3630="51",$D3630="52",$D3630="61"),0,(AA3630/'Totals and Drop Down Lists'!W$5)*Inputs!E$39)</f>
        <v>0</v>
      </c>
      <c r="AZ3630">
        <f>IF(OR($D3630="51",$D3630="52",$D3630="61"),0,(AB3630/'Totals and Drop Down Lists'!X$5)*Inputs!F$39)</f>
        <v>0</v>
      </c>
      <c r="BA3630">
        <f>IF(OR($D3630="51",$D3630="52",$D3630="61"),0,(AC3630/'Totals and Drop Down Lists'!Y$5)*Inputs!G$39)</f>
        <v>0</v>
      </c>
      <c r="BB3630">
        <f>IF(OR($D3630="51",$D3630="52",$D3630="61"),0,(AD3630/'Totals and Drop Down Lists'!Z$5)*Inputs!H$39)</f>
        <v>0</v>
      </c>
      <c r="BC3630">
        <f>IF(OR($D3630="51",$D3630="52",$D3630="61"),0,(AE3630/'Totals and Drop Down Lists'!AA$5)*Inputs!I$39)</f>
        <v>0</v>
      </c>
      <c r="BD3630">
        <f>IF(OR($D3630="51",$D3630="52",$D3630="61"),0,(AF3630/'Totals and Drop Down Lists'!AB$5)*Inputs!J$39)</f>
        <v>0</v>
      </c>
      <c r="BE3630">
        <f>IF(OR($D3630="51",$D3630="52",$D3630="61"),0,(AG3630/'Totals and Drop Down Lists'!AC$5)*Inputs!K$39)</f>
        <v>0</v>
      </c>
      <c r="BF3630">
        <f>IF(OR($D3630="51",$D3630="52",$D3630="61"),0,(AH3630/'Totals and Drop Down Lists'!AD$5)*Inputs!L$39)</f>
        <v>0</v>
      </c>
      <c r="BG3630" s="10">
        <f t="shared" si="505"/>
        <v>74821.020710950717</v>
      </c>
    </row>
    <row r="3631" spans="1:59" ht="28.8">
      <c r="A3631" s="1" t="s">
        <v>7683</v>
      </c>
      <c r="B3631" s="1" t="s">
        <v>514</v>
      </c>
      <c r="C3631" s="1" t="s">
        <v>525</v>
      </c>
      <c r="D3631" s="1" t="s">
        <v>25</v>
      </c>
      <c r="E3631" s="1" t="s">
        <v>526</v>
      </c>
      <c r="F3631" s="2">
        <v>16802</v>
      </c>
      <c r="G3631" s="2">
        <v>87</v>
      </c>
      <c r="H3631" s="2">
        <v>0</v>
      </c>
      <c r="I3631" s="2">
        <v>2944</v>
      </c>
      <c r="J3631" s="2">
        <v>6349</v>
      </c>
      <c r="K3631" s="2">
        <v>1023</v>
      </c>
      <c r="L3631" s="2">
        <v>164</v>
      </c>
      <c r="M3631" s="2">
        <v>47</v>
      </c>
      <c r="N3631" s="2">
        <v>7</v>
      </c>
      <c r="O3631" s="2">
        <v>48</v>
      </c>
      <c r="P3631" s="2">
        <v>36</v>
      </c>
      <c r="Q3631" s="2">
        <v>7</v>
      </c>
      <c r="R3631" s="2">
        <v>475</v>
      </c>
      <c r="S3631" s="2">
        <v>293400</v>
      </c>
      <c r="T3631" s="2">
        <v>38467200</v>
      </c>
      <c r="U3631" s="2">
        <v>157</v>
      </c>
      <c r="V3631" s="2">
        <v>208</v>
      </c>
      <c r="W3631" s="2">
        <v>10</v>
      </c>
      <c r="X3631" s="2">
        <v>368</v>
      </c>
      <c r="Y3631" s="2">
        <v>33</v>
      </c>
      <c r="Z3631" s="2">
        <v>116</v>
      </c>
      <c r="AA3631" s="9">
        <f t="shared" si="506"/>
        <v>16802</v>
      </c>
      <c r="AB3631" s="9">
        <f t="shared" si="507"/>
        <v>2857</v>
      </c>
      <c r="AC3631" s="9">
        <f t="shared" si="508"/>
        <v>784</v>
      </c>
      <c r="AD3631" s="9">
        <f t="shared" si="509"/>
        <v>475</v>
      </c>
      <c r="AE3631" s="44">
        <f t="shared" si="510"/>
        <v>1.1511759988027007E-5</v>
      </c>
      <c r="AF3631" s="9">
        <f t="shared" si="511"/>
        <v>150</v>
      </c>
      <c r="AG3631" s="9">
        <f t="shared" si="504"/>
        <v>149</v>
      </c>
      <c r="AH3631" s="44">
        <f t="shared" si="512"/>
        <v>8.9332124260567633E-6</v>
      </c>
      <c r="AI3631">
        <f>AA3631/'Totals and Drop Down Lists'!W$6*Inputs!E$37</f>
        <v>15241.773120931966</v>
      </c>
      <c r="AJ3631">
        <f>AB3631/'Totals and Drop Down Lists'!X$6*Inputs!F$37</f>
        <v>9400.6361811365132</v>
      </c>
      <c r="AK3631">
        <f>AC3631/'Totals and Drop Down Lists'!Y$6*Inputs!G$37</f>
        <v>5168.3928244716344</v>
      </c>
      <c r="AL3631">
        <f>AD3631/'Totals and Drop Down Lists'!Z$6*Inputs!H$37</f>
        <v>3808.3131032470969</v>
      </c>
      <c r="AM3631">
        <f>AE3631/'Totals and Drop Down Lists'!AA$6*Inputs!I$37</f>
        <v>1433.0915223913325</v>
      </c>
      <c r="AN3631">
        <f>AF3631/'Totals and Drop Down Lists'!AB$6*Inputs!J$37</f>
        <v>2993.5039710517117</v>
      </c>
      <c r="AO3631">
        <f>AG3631/'Totals and Drop Down Lists'!AC$6*Inputs!K$37</f>
        <v>2774.9128506846509</v>
      </c>
      <c r="AP3631">
        <f>AH3631/'Totals and Drop Down Lists'!AD$6*Inputs!L$37</f>
        <v>2102.2520677459988</v>
      </c>
      <c r="AQ3631">
        <f>IF(OR($D3631="51",$D3631="52",$D3631="61"),(AA3631/'Totals and Drop Down Lists'!W$4)*Inputs!E$38,0)</f>
        <v>0</v>
      </c>
      <c r="AR3631">
        <f>IF(OR($D3631="51",$D3631="52",$D3631="61"),(AB3631/'Totals and Drop Down Lists'!X$4)*Inputs!F$38,0)</f>
        <v>0</v>
      </c>
      <c r="AS3631">
        <f>IF(OR($D3631="51",$D3631="52",$D3631="61"),(AC3631/'Totals and Drop Down Lists'!Y$4)*Inputs!G$38,0)</f>
        <v>0</v>
      </c>
      <c r="AT3631">
        <f>IF(OR($D3631="51",$D3631="52",$D3631="61"),(AD3631/'Totals and Drop Down Lists'!Z$4)*Inputs!H$38,0)</f>
        <v>0</v>
      </c>
      <c r="AU3631">
        <f>IF(OR($D3631="51",$D3631="52",$D3631="61"),(AE3631/'Totals and Drop Down Lists'!AA$4)*Inputs!I$38,0)</f>
        <v>0</v>
      </c>
      <c r="AV3631">
        <f>IF(OR($D3631="51",$D3631="52",$D3631="61"),(AF3631/'Totals and Drop Down Lists'!AB$4)*Inputs!J$38,0)</f>
        <v>0</v>
      </c>
      <c r="AW3631">
        <f>IF(OR($D3631="51",$D3631="52",$D3631="61"),(AG3631/'Totals and Drop Down Lists'!AC$4)*Inputs!K$38,0)</f>
        <v>0</v>
      </c>
      <c r="AX3631">
        <f>IF(OR($D3631="51",$D3631="52",$D3631="61"),(AH3631/'Totals and Drop Down Lists'!AD$4)*Inputs!L$38,0)</f>
        <v>0</v>
      </c>
      <c r="AY3631">
        <f>IF(OR($D3631="51",$D3631="52",$D3631="61"),0,(AA3631/'Totals and Drop Down Lists'!W$5)*Inputs!E$39)</f>
        <v>0</v>
      </c>
      <c r="AZ3631">
        <f>IF(OR($D3631="51",$D3631="52",$D3631="61"),0,(AB3631/'Totals and Drop Down Lists'!X$5)*Inputs!F$39)</f>
        <v>0</v>
      </c>
      <c r="BA3631">
        <f>IF(OR($D3631="51",$D3631="52",$D3631="61"),0,(AC3631/'Totals and Drop Down Lists'!Y$5)*Inputs!G$39)</f>
        <v>0</v>
      </c>
      <c r="BB3631">
        <f>IF(OR($D3631="51",$D3631="52",$D3631="61"),0,(AD3631/'Totals and Drop Down Lists'!Z$5)*Inputs!H$39)</f>
        <v>0</v>
      </c>
      <c r="BC3631">
        <f>IF(OR($D3631="51",$D3631="52",$D3631="61"),0,(AE3631/'Totals and Drop Down Lists'!AA$5)*Inputs!I$39)</f>
        <v>0</v>
      </c>
      <c r="BD3631">
        <f>IF(OR($D3631="51",$D3631="52",$D3631="61"),0,(AF3631/'Totals and Drop Down Lists'!AB$5)*Inputs!J$39)</f>
        <v>0</v>
      </c>
      <c r="BE3631">
        <f>IF(OR($D3631="51",$D3631="52",$D3631="61"),0,(AG3631/'Totals and Drop Down Lists'!AC$5)*Inputs!K$39)</f>
        <v>0</v>
      </c>
      <c r="BF3631">
        <f>IF(OR($D3631="51",$D3631="52",$D3631="61"),0,(AH3631/'Totals and Drop Down Lists'!AD$5)*Inputs!L$39)</f>
        <v>0</v>
      </c>
      <c r="BG3631" s="10">
        <f t="shared" si="505"/>
        <v>42922.875641660903</v>
      </c>
    </row>
    <row r="3632" spans="1:59" ht="28.8">
      <c r="A3632" s="1" t="s">
        <v>7683</v>
      </c>
      <c r="B3632" s="1" t="s">
        <v>514</v>
      </c>
      <c r="C3632" s="1" t="s">
        <v>527</v>
      </c>
      <c r="D3632" s="1" t="s">
        <v>25</v>
      </c>
      <c r="E3632" s="1" t="s">
        <v>528</v>
      </c>
      <c r="F3632" s="2">
        <v>13689</v>
      </c>
      <c r="G3632" s="2">
        <v>35</v>
      </c>
      <c r="H3632" s="2">
        <v>1</v>
      </c>
      <c r="I3632" s="2">
        <v>2583</v>
      </c>
      <c r="J3632" s="2">
        <v>3743</v>
      </c>
      <c r="K3632" s="2">
        <v>1058</v>
      </c>
      <c r="L3632" s="2">
        <v>72</v>
      </c>
      <c r="M3632" s="2">
        <v>3</v>
      </c>
      <c r="N3632" s="2">
        <v>0</v>
      </c>
      <c r="O3632" s="2">
        <v>89</v>
      </c>
      <c r="P3632" s="2">
        <v>43</v>
      </c>
      <c r="Q3632" s="2">
        <v>0</v>
      </c>
      <c r="R3632" s="2">
        <v>428</v>
      </c>
      <c r="S3632" s="2">
        <v>624900</v>
      </c>
      <c r="T3632" s="2">
        <v>40908000</v>
      </c>
      <c r="U3632" s="2">
        <v>171</v>
      </c>
      <c r="V3632" s="2">
        <v>45</v>
      </c>
      <c r="W3632" s="2">
        <v>20</v>
      </c>
      <c r="X3632" s="2">
        <v>115</v>
      </c>
      <c r="Y3632" s="2">
        <v>10</v>
      </c>
      <c r="Z3632" s="2">
        <v>55</v>
      </c>
      <c r="AA3632" s="9">
        <f t="shared" si="506"/>
        <v>13689</v>
      </c>
      <c r="AB3632" s="9">
        <f t="shared" si="507"/>
        <v>2547</v>
      </c>
      <c r="AC3632" s="9">
        <f t="shared" si="508"/>
        <v>635</v>
      </c>
      <c r="AD3632" s="9">
        <f t="shared" si="509"/>
        <v>428</v>
      </c>
      <c r="AE3632" s="44">
        <f t="shared" si="510"/>
        <v>2.0885616257916897E-5</v>
      </c>
      <c r="AF3632" s="9">
        <f t="shared" si="511"/>
        <v>50</v>
      </c>
      <c r="AG3632" s="9">
        <f t="shared" si="504"/>
        <v>65</v>
      </c>
      <c r="AH3632" s="44">
        <f t="shared" si="512"/>
        <v>6.8364443598418271E-6</v>
      </c>
      <c r="AI3632">
        <f>AA3632/'Totals and Drop Down Lists'!W$6*Inputs!E$37</f>
        <v>12417.845033474448</v>
      </c>
      <c r="AJ3632">
        <f>AB3632/'Totals and Drop Down Lists'!X$6*Inputs!F$37</f>
        <v>8380.6161544818697</v>
      </c>
      <c r="AK3632">
        <f>AC3632/'Totals and Drop Down Lists'!Y$6*Inputs!G$37</f>
        <v>4186.1344943105705</v>
      </c>
      <c r="AL3632">
        <f>AD3632/'Totals and Drop Down Lists'!Z$6*Inputs!H$37</f>
        <v>3431.4905435573842</v>
      </c>
      <c r="AM3632">
        <f>AE3632/'Totals and Drop Down Lists'!AA$6*Inputs!I$37</f>
        <v>2600.0367997829621</v>
      </c>
      <c r="AN3632">
        <f>AF3632/'Totals and Drop Down Lists'!AB$6*Inputs!J$37</f>
        <v>997.83465701723719</v>
      </c>
      <c r="AO3632">
        <f>AG3632/'Totals and Drop Down Lists'!AC$6*Inputs!K$37</f>
        <v>1210.5324516409553</v>
      </c>
      <c r="AP3632">
        <f>AH3632/'Totals and Drop Down Lists'!AD$6*Inputs!L$37</f>
        <v>1608.8198294252261</v>
      </c>
      <c r="AQ3632">
        <f>IF(OR($D3632="51",$D3632="52",$D3632="61"),(AA3632/'Totals and Drop Down Lists'!W$4)*Inputs!E$38,0)</f>
        <v>0</v>
      </c>
      <c r="AR3632">
        <f>IF(OR($D3632="51",$D3632="52",$D3632="61"),(AB3632/'Totals and Drop Down Lists'!X$4)*Inputs!F$38,0)</f>
        <v>0</v>
      </c>
      <c r="AS3632">
        <f>IF(OR($D3632="51",$D3632="52",$D3632="61"),(AC3632/'Totals and Drop Down Lists'!Y$4)*Inputs!G$38,0)</f>
        <v>0</v>
      </c>
      <c r="AT3632">
        <f>IF(OR($D3632="51",$D3632="52",$D3632="61"),(AD3632/'Totals and Drop Down Lists'!Z$4)*Inputs!H$38,0)</f>
        <v>0</v>
      </c>
      <c r="AU3632">
        <f>IF(OR($D3632="51",$D3632="52",$D3632="61"),(AE3632/'Totals and Drop Down Lists'!AA$4)*Inputs!I$38,0)</f>
        <v>0</v>
      </c>
      <c r="AV3632">
        <f>IF(OR($D3632="51",$D3632="52",$D3632="61"),(AF3632/'Totals and Drop Down Lists'!AB$4)*Inputs!J$38,0)</f>
        <v>0</v>
      </c>
      <c r="AW3632">
        <f>IF(OR($D3632="51",$D3632="52",$D3632="61"),(AG3632/'Totals and Drop Down Lists'!AC$4)*Inputs!K$38,0)</f>
        <v>0</v>
      </c>
      <c r="AX3632">
        <f>IF(OR($D3632="51",$D3632="52",$D3632="61"),(AH3632/'Totals and Drop Down Lists'!AD$4)*Inputs!L$38,0)</f>
        <v>0</v>
      </c>
      <c r="AY3632">
        <f>IF(OR($D3632="51",$D3632="52",$D3632="61"),0,(AA3632/'Totals and Drop Down Lists'!W$5)*Inputs!E$39)</f>
        <v>0</v>
      </c>
      <c r="AZ3632">
        <f>IF(OR($D3632="51",$D3632="52",$D3632="61"),0,(AB3632/'Totals and Drop Down Lists'!X$5)*Inputs!F$39)</f>
        <v>0</v>
      </c>
      <c r="BA3632">
        <f>IF(OR($D3632="51",$D3632="52",$D3632="61"),0,(AC3632/'Totals and Drop Down Lists'!Y$5)*Inputs!G$39)</f>
        <v>0</v>
      </c>
      <c r="BB3632">
        <f>IF(OR($D3632="51",$D3632="52",$D3632="61"),0,(AD3632/'Totals and Drop Down Lists'!Z$5)*Inputs!H$39)</f>
        <v>0</v>
      </c>
      <c r="BC3632">
        <f>IF(OR($D3632="51",$D3632="52",$D3632="61"),0,(AE3632/'Totals and Drop Down Lists'!AA$5)*Inputs!I$39)</f>
        <v>0</v>
      </c>
      <c r="BD3632">
        <f>IF(OR($D3632="51",$D3632="52",$D3632="61"),0,(AF3632/'Totals and Drop Down Lists'!AB$5)*Inputs!J$39)</f>
        <v>0</v>
      </c>
      <c r="BE3632">
        <f>IF(OR($D3632="51",$D3632="52",$D3632="61"),0,(AG3632/'Totals and Drop Down Lists'!AC$5)*Inputs!K$39)</f>
        <v>0</v>
      </c>
      <c r="BF3632">
        <f>IF(OR($D3632="51",$D3632="52",$D3632="61"),0,(AH3632/'Totals and Drop Down Lists'!AD$5)*Inputs!L$39)</f>
        <v>0</v>
      </c>
      <c r="BG3632" s="10">
        <f t="shared" si="505"/>
        <v>34833.309963690655</v>
      </c>
    </row>
    <row r="3633" spans="1:59" ht="28.8">
      <c r="A3633" s="1" t="s">
        <v>7683</v>
      </c>
      <c r="B3633" s="1" t="s">
        <v>514</v>
      </c>
      <c r="C3633" s="1" t="s">
        <v>529</v>
      </c>
      <c r="D3633" s="1" t="s">
        <v>25</v>
      </c>
      <c r="E3633" s="1" t="s">
        <v>530</v>
      </c>
      <c r="F3633" s="2">
        <v>24503</v>
      </c>
      <c r="G3633" s="2">
        <v>148</v>
      </c>
      <c r="H3633" s="2">
        <v>0</v>
      </c>
      <c r="I3633" s="2">
        <v>4617</v>
      </c>
      <c r="J3633" s="2">
        <v>9330</v>
      </c>
      <c r="K3633" s="2">
        <v>2944</v>
      </c>
      <c r="L3633" s="2">
        <v>101</v>
      </c>
      <c r="M3633" s="2">
        <v>21</v>
      </c>
      <c r="N3633" s="2">
        <v>12</v>
      </c>
      <c r="O3633" s="2">
        <v>86</v>
      </c>
      <c r="P3633" s="2">
        <v>4</v>
      </c>
      <c r="Q3633" s="2">
        <v>13</v>
      </c>
      <c r="R3633" s="2">
        <v>1138</v>
      </c>
      <c r="S3633" s="2">
        <v>1518800</v>
      </c>
      <c r="T3633" s="2">
        <v>107506900</v>
      </c>
      <c r="U3633" s="2">
        <v>455</v>
      </c>
      <c r="V3633" s="2">
        <v>364</v>
      </c>
      <c r="W3633" s="2">
        <v>74</v>
      </c>
      <c r="X3633" s="2">
        <v>695</v>
      </c>
      <c r="Y3633" s="2">
        <v>159</v>
      </c>
      <c r="Z3633" s="2">
        <v>324</v>
      </c>
      <c r="AA3633" s="9">
        <f t="shared" si="506"/>
        <v>24503</v>
      </c>
      <c r="AB3633" s="9">
        <f t="shared" si="507"/>
        <v>4469</v>
      </c>
      <c r="AC3633" s="9">
        <f t="shared" si="508"/>
        <v>1375</v>
      </c>
      <c r="AD3633" s="9">
        <f t="shared" si="509"/>
        <v>1138</v>
      </c>
      <c r="AE3633" s="44">
        <f t="shared" si="510"/>
        <v>6.4876849752360213E-5</v>
      </c>
      <c r="AF3633" s="9">
        <f t="shared" si="511"/>
        <v>257</v>
      </c>
      <c r="AG3633" s="9">
        <f t="shared" si="504"/>
        <v>483</v>
      </c>
      <c r="AH3633" s="44">
        <f t="shared" si="512"/>
        <v>5.6709312070352736E-5</v>
      </c>
      <c r="AI3633">
        <f>AA3633/'Totals and Drop Down Lists'!W$6*Inputs!E$37</f>
        <v>22227.661396393043</v>
      </c>
      <c r="AJ3633">
        <f>AB3633/'Totals and Drop Down Lists'!X$6*Inputs!F$37</f>
        <v>14704.740319740664</v>
      </c>
      <c r="AK3633">
        <f>AC3633/'Totals and Drop Down Lists'!Y$6*Inputs!G$37</f>
        <v>9064.464456184307</v>
      </c>
      <c r="AL3633">
        <f>AD3633/'Totals and Drop Down Lists'!Z$6*Inputs!H$37</f>
        <v>9123.9164452530458</v>
      </c>
      <c r="AM3633">
        <f>AE3633/'Totals and Drop Down Lists'!AA$6*Inputs!I$37</f>
        <v>8076.4768789710033</v>
      </c>
      <c r="AN3633">
        <f>AF3633/'Totals and Drop Down Lists'!AB$6*Inputs!J$37</f>
        <v>5128.8701370685985</v>
      </c>
      <c r="AO3633">
        <f>AG3633/'Totals and Drop Down Lists'!AC$6*Inputs!K$37</f>
        <v>8995.187294501251</v>
      </c>
      <c r="AP3633">
        <f>AH3633/'Totals and Drop Down Lists'!AD$6*Inputs!L$37</f>
        <v>13345.397251789773</v>
      </c>
      <c r="AQ3633">
        <f>IF(OR($D3633="51",$D3633="52",$D3633="61"),(AA3633/'Totals and Drop Down Lists'!W$4)*Inputs!E$38,0)</f>
        <v>0</v>
      </c>
      <c r="AR3633">
        <f>IF(OR($D3633="51",$D3633="52",$D3633="61"),(AB3633/'Totals and Drop Down Lists'!X$4)*Inputs!F$38,0)</f>
        <v>0</v>
      </c>
      <c r="AS3633">
        <f>IF(OR($D3633="51",$D3633="52",$D3633="61"),(AC3633/'Totals and Drop Down Lists'!Y$4)*Inputs!G$38,0)</f>
        <v>0</v>
      </c>
      <c r="AT3633">
        <f>IF(OR($D3633="51",$D3633="52",$D3633="61"),(AD3633/'Totals and Drop Down Lists'!Z$4)*Inputs!H$38,0)</f>
        <v>0</v>
      </c>
      <c r="AU3633">
        <f>IF(OR($D3633="51",$D3633="52",$D3633="61"),(AE3633/'Totals and Drop Down Lists'!AA$4)*Inputs!I$38,0)</f>
        <v>0</v>
      </c>
      <c r="AV3633">
        <f>IF(OR($D3633="51",$D3633="52",$D3633="61"),(AF3633/'Totals and Drop Down Lists'!AB$4)*Inputs!J$38,0)</f>
        <v>0</v>
      </c>
      <c r="AW3633">
        <f>IF(OR($D3633="51",$D3633="52",$D3633="61"),(AG3633/'Totals and Drop Down Lists'!AC$4)*Inputs!K$38,0)</f>
        <v>0</v>
      </c>
      <c r="AX3633">
        <f>IF(OR($D3633="51",$D3633="52",$D3633="61"),(AH3633/'Totals and Drop Down Lists'!AD$4)*Inputs!L$38,0)</f>
        <v>0</v>
      </c>
      <c r="AY3633">
        <f>IF(OR($D3633="51",$D3633="52",$D3633="61"),0,(AA3633/'Totals and Drop Down Lists'!W$5)*Inputs!E$39)</f>
        <v>0</v>
      </c>
      <c r="AZ3633">
        <f>IF(OR($D3633="51",$D3633="52",$D3633="61"),0,(AB3633/'Totals and Drop Down Lists'!X$5)*Inputs!F$39)</f>
        <v>0</v>
      </c>
      <c r="BA3633">
        <f>IF(OR($D3633="51",$D3633="52",$D3633="61"),0,(AC3633/'Totals and Drop Down Lists'!Y$5)*Inputs!G$39)</f>
        <v>0</v>
      </c>
      <c r="BB3633">
        <f>IF(OR($D3633="51",$D3633="52",$D3633="61"),0,(AD3633/'Totals and Drop Down Lists'!Z$5)*Inputs!H$39)</f>
        <v>0</v>
      </c>
      <c r="BC3633">
        <f>IF(OR($D3633="51",$D3633="52",$D3633="61"),0,(AE3633/'Totals and Drop Down Lists'!AA$5)*Inputs!I$39)</f>
        <v>0</v>
      </c>
      <c r="BD3633">
        <f>IF(OR($D3633="51",$D3633="52",$D3633="61"),0,(AF3633/'Totals and Drop Down Lists'!AB$5)*Inputs!J$39)</f>
        <v>0</v>
      </c>
      <c r="BE3633">
        <f>IF(OR($D3633="51",$D3633="52",$D3633="61"),0,(AG3633/'Totals and Drop Down Lists'!AC$5)*Inputs!K$39)</f>
        <v>0</v>
      </c>
      <c r="BF3633">
        <f>IF(OR($D3633="51",$D3633="52",$D3633="61"),0,(AH3633/'Totals and Drop Down Lists'!AD$5)*Inputs!L$39)</f>
        <v>0</v>
      </c>
      <c r="BG3633" s="10">
        <f t="shared" si="505"/>
        <v>90666.714179901697</v>
      </c>
    </row>
    <row r="3634" spans="1:59" ht="28.8">
      <c r="A3634" s="1" t="s">
        <v>7683</v>
      </c>
      <c r="B3634" s="1" t="s">
        <v>514</v>
      </c>
      <c r="C3634" s="1" t="s">
        <v>531</v>
      </c>
      <c r="D3634" s="1" t="s">
        <v>25</v>
      </c>
      <c r="E3634" s="1" t="s">
        <v>532</v>
      </c>
      <c r="F3634" s="2">
        <v>16574</v>
      </c>
      <c r="G3634" s="2">
        <v>102</v>
      </c>
      <c r="H3634" s="2">
        <v>0</v>
      </c>
      <c r="I3634" s="2">
        <v>3382</v>
      </c>
      <c r="J3634" s="2">
        <v>5851</v>
      </c>
      <c r="K3634" s="2">
        <v>1684</v>
      </c>
      <c r="L3634" s="2">
        <v>169</v>
      </c>
      <c r="M3634" s="2">
        <v>14</v>
      </c>
      <c r="N3634" s="2">
        <v>12</v>
      </c>
      <c r="O3634" s="2">
        <v>0</v>
      </c>
      <c r="P3634" s="2">
        <v>21</v>
      </c>
      <c r="Q3634" s="2">
        <v>0</v>
      </c>
      <c r="R3634" s="2">
        <v>441</v>
      </c>
      <c r="S3634" s="2">
        <v>789300</v>
      </c>
      <c r="T3634" s="2">
        <v>44350400</v>
      </c>
      <c r="U3634" s="2">
        <v>200</v>
      </c>
      <c r="V3634" s="2">
        <v>350</v>
      </c>
      <c r="W3634" s="2">
        <v>30</v>
      </c>
      <c r="X3634" s="2">
        <v>645</v>
      </c>
      <c r="Y3634" s="2">
        <v>94</v>
      </c>
      <c r="Z3634" s="2">
        <v>340</v>
      </c>
      <c r="AA3634" s="9">
        <f t="shared" si="506"/>
        <v>16574</v>
      </c>
      <c r="AB3634" s="9">
        <f t="shared" si="507"/>
        <v>3280</v>
      </c>
      <c r="AC3634" s="9">
        <f t="shared" si="508"/>
        <v>657</v>
      </c>
      <c r="AD3634" s="9">
        <f t="shared" si="509"/>
        <v>441</v>
      </c>
      <c r="AE3634" s="44">
        <f t="shared" si="510"/>
        <v>3.3849313266355253E-5</v>
      </c>
      <c r="AF3634" s="9">
        <f t="shared" si="511"/>
        <v>265</v>
      </c>
      <c r="AG3634" s="9">
        <f t="shared" si="504"/>
        <v>434</v>
      </c>
      <c r="AH3634" s="44">
        <f t="shared" si="512"/>
        <v>4.6478575047514209E-5</v>
      </c>
      <c r="AI3634">
        <f>AA3634/'Totals and Drop Down Lists'!W$6*Inputs!E$37</f>
        <v>15034.945108101796</v>
      </c>
      <c r="AJ3634">
        <f>AB3634/'Totals and Drop Down Lists'!X$6*Inputs!F$37</f>
        <v>10792.469959442689</v>
      </c>
      <c r="AK3634">
        <f>AC3634/'Totals and Drop Down Lists'!Y$6*Inputs!G$37</f>
        <v>4331.1659256095199</v>
      </c>
      <c r="AL3634">
        <f>AD3634/'Totals and Drop Down Lists'!Z$6*Inputs!H$37</f>
        <v>3535.718060067305</v>
      </c>
      <c r="AM3634">
        <f>AE3634/'Totals and Drop Down Lists'!AA$6*Inputs!I$37</f>
        <v>4213.879018606618</v>
      </c>
      <c r="AN3634">
        <f>AF3634/'Totals and Drop Down Lists'!AB$6*Inputs!J$37</f>
        <v>5288.5236821913568</v>
      </c>
      <c r="AO3634">
        <f>AG3634/'Totals and Drop Down Lists'!AC$6*Inputs!K$37</f>
        <v>8082.6320617257625</v>
      </c>
      <c r="AP3634">
        <f>AH3634/'Totals and Drop Down Lists'!AD$6*Inputs!L$37</f>
        <v>10937.798838693312</v>
      </c>
      <c r="AQ3634">
        <f>IF(OR($D3634="51",$D3634="52",$D3634="61"),(AA3634/'Totals and Drop Down Lists'!W$4)*Inputs!E$38,0)</f>
        <v>0</v>
      </c>
      <c r="AR3634">
        <f>IF(OR($D3634="51",$D3634="52",$D3634="61"),(AB3634/'Totals and Drop Down Lists'!X$4)*Inputs!F$38,0)</f>
        <v>0</v>
      </c>
      <c r="AS3634">
        <f>IF(OR($D3634="51",$D3634="52",$D3634="61"),(AC3634/'Totals and Drop Down Lists'!Y$4)*Inputs!G$38,0)</f>
        <v>0</v>
      </c>
      <c r="AT3634">
        <f>IF(OR($D3634="51",$D3634="52",$D3634="61"),(AD3634/'Totals and Drop Down Lists'!Z$4)*Inputs!H$38,0)</f>
        <v>0</v>
      </c>
      <c r="AU3634">
        <f>IF(OR($D3634="51",$D3634="52",$D3634="61"),(AE3634/'Totals and Drop Down Lists'!AA$4)*Inputs!I$38,0)</f>
        <v>0</v>
      </c>
      <c r="AV3634">
        <f>IF(OR($D3634="51",$D3634="52",$D3634="61"),(AF3634/'Totals and Drop Down Lists'!AB$4)*Inputs!J$38,0)</f>
        <v>0</v>
      </c>
      <c r="AW3634">
        <f>IF(OR($D3634="51",$D3634="52",$D3634="61"),(AG3634/'Totals and Drop Down Lists'!AC$4)*Inputs!K$38,0)</f>
        <v>0</v>
      </c>
      <c r="AX3634">
        <f>IF(OR($D3634="51",$D3634="52",$D3634="61"),(AH3634/'Totals and Drop Down Lists'!AD$4)*Inputs!L$38,0)</f>
        <v>0</v>
      </c>
      <c r="AY3634">
        <f>IF(OR($D3634="51",$D3634="52",$D3634="61"),0,(AA3634/'Totals and Drop Down Lists'!W$5)*Inputs!E$39)</f>
        <v>0</v>
      </c>
      <c r="AZ3634">
        <f>IF(OR($D3634="51",$D3634="52",$D3634="61"),0,(AB3634/'Totals and Drop Down Lists'!X$5)*Inputs!F$39)</f>
        <v>0</v>
      </c>
      <c r="BA3634">
        <f>IF(OR($D3634="51",$D3634="52",$D3634="61"),0,(AC3634/'Totals and Drop Down Lists'!Y$5)*Inputs!G$39)</f>
        <v>0</v>
      </c>
      <c r="BB3634">
        <f>IF(OR($D3634="51",$D3634="52",$D3634="61"),0,(AD3634/'Totals and Drop Down Lists'!Z$5)*Inputs!H$39)</f>
        <v>0</v>
      </c>
      <c r="BC3634">
        <f>IF(OR($D3634="51",$D3634="52",$D3634="61"),0,(AE3634/'Totals and Drop Down Lists'!AA$5)*Inputs!I$39)</f>
        <v>0</v>
      </c>
      <c r="BD3634">
        <f>IF(OR($D3634="51",$D3634="52",$D3634="61"),0,(AF3634/'Totals and Drop Down Lists'!AB$5)*Inputs!J$39)</f>
        <v>0</v>
      </c>
      <c r="BE3634">
        <f>IF(OR($D3634="51",$D3634="52",$D3634="61"),0,(AG3634/'Totals and Drop Down Lists'!AC$5)*Inputs!K$39)</f>
        <v>0</v>
      </c>
      <c r="BF3634">
        <f>IF(OR($D3634="51",$D3634="52",$D3634="61"),0,(AH3634/'Totals and Drop Down Lists'!AD$5)*Inputs!L$39)</f>
        <v>0</v>
      </c>
      <c r="BG3634" s="10">
        <f t="shared" si="505"/>
        <v>62217.132654438363</v>
      </c>
    </row>
    <row r="3635" spans="1:59">
      <c r="A3635" s="1" t="s">
        <v>7684</v>
      </c>
      <c r="B3635" s="1" t="s">
        <v>5227</v>
      </c>
      <c r="C3635" s="1" t="s">
        <v>5228</v>
      </c>
      <c r="D3635" s="1" t="s">
        <v>7</v>
      </c>
      <c r="E3635" s="1" t="s">
        <v>5229</v>
      </c>
      <c r="F3635" s="2">
        <v>188141</v>
      </c>
      <c r="G3635" s="2">
        <v>5990</v>
      </c>
      <c r="H3635" s="2">
        <v>1348</v>
      </c>
      <c r="I3635" s="2">
        <v>36752</v>
      </c>
      <c r="J3635" s="2">
        <v>73642</v>
      </c>
      <c r="K3635" s="2">
        <v>37160</v>
      </c>
      <c r="L3635" s="2">
        <v>895</v>
      </c>
      <c r="M3635" s="2">
        <v>110</v>
      </c>
      <c r="N3635" s="2">
        <v>52</v>
      </c>
      <c r="O3635" s="2">
        <v>1746</v>
      </c>
      <c r="P3635" s="2">
        <v>418</v>
      </c>
      <c r="Q3635" s="2">
        <v>76</v>
      </c>
      <c r="R3635" s="2">
        <v>25153</v>
      </c>
      <c r="S3635" s="2">
        <v>30676700</v>
      </c>
      <c r="T3635" s="2">
        <v>1516761900</v>
      </c>
      <c r="U3635" s="2">
        <v>2177</v>
      </c>
      <c r="V3635" s="2">
        <v>2655</v>
      </c>
      <c r="W3635" s="2">
        <v>310</v>
      </c>
      <c r="X3635" s="2">
        <v>10720</v>
      </c>
      <c r="Y3635" s="2">
        <v>1240</v>
      </c>
      <c r="Z3635" s="2">
        <v>6980</v>
      </c>
      <c r="AA3635" s="9">
        <f t="shared" si="506"/>
        <v>188141</v>
      </c>
      <c r="AB3635" s="9">
        <f t="shared" si="507"/>
        <v>29414</v>
      </c>
      <c r="AC3635" s="9">
        <f t="shared" si="508"/>
        <v>28450</v>
      </c>
      <c r="AD3635" s="9">
        <f t="shared" si="509"/>
        <v>25153</v>
      </c>
      <c r="AE3635" s="44">
        <f t="shared" si="510"/>
        <v>1.3095486037288872E-3</v>
      </c>
      <c r="AF3635" s="9">
        <f t="shared" si="511"/>
        <v>7755</v>
      </c>
      <c r="AG3635" s="9">
        <f t="shared" si="504"/>
        <v>8220</v>
      </c>
      <c r="AH3635" s="44">
        <f t="shared" si="512"/>
        <v>1.5433805910297388E-3</v>
      </c>
      <c r="AI3635">
        <f>AA3635/'Totals and Drop Down Lists'!W$6*Inputs!E$37</f>
        <v>170670.30334158201</v>
      </c>
      <c r="AJ3635">
        <f>AB3635/'Totals and Drop Down Lists'!X$6*Inputs!F$37</f>
        <v>96783.448593611975</v>
      </c>
      <c r="AK3635">
        <f>AC3635/'Totals and Drop Down Lists'!Y$6*Inputs!G$37</f>
        <v>187552.0100206862</v>
      </c>
      <c r="AL3635">
        <f>AD3635/'Totals and Drop Down Lists'!Z$6*Inputs!H$37</f>
        <v>201664.20944415629</v>
      </c>
      <c r="AM3635">
        <f>AE3635/'Totals and Drop Down Lists'!AA$6*Inputs!I$37</f>
        <v>163024.85494096213</v>
      </c>
      <c r="AN3635">
        <f>AF3635/'Totals and Drop Down Lists'!AB$6*Inputs!J$37</f>
        <v>154764.15530337347</v>
      </c>
      <c r="AO3635">
        <f>AG3635/'Totals and Drop Down Lists'!AC$6*Inputs!K$37</f>
        <v>153085.7961921331</v>
      </c>
      <c r="AP3635">
        <f>AH3635/'Totals and Drop Down Lists'!AD$6*Inputs!L$37</f>
        <v>363203.61411617172</v>
      </c>
      <c r="AQ3635">
        <f>IF(OR($D3635="51",$D3635="52",$D3635="61"),(AA3635/'Totals and Drop Down Lists'!W$4)*Inputs!E$38,0)</f>
        <v>0</v>
      </c>
      <c r="AR3635">
        <f>IF(OR($D3635="51",$D3635="52",$D3635="61"),(AB3635/'Totals and Drop Down Lists'!X$4)*Inputs!F$38,0)</f>
        <v>0</v>
      </c>
      <c r="AS3635">
        <f>IF(OR($D3635="51",$D3635="52",$D3635="61"),(AC3635/'Totals and Drop Down Lists'!Y$4)*Inputs!G$38,0)</f>
        <v>0</v>
      </c>
      <c r="AT3635">
        <f>IF(OR($D3635="51",$D3635="52",$D3635="61"),(AD3635/'Totals and Drop Down Lists'!Z$4)*Inputs!H$38,0)</f>
        <v>0</v>
      </c>
      <c r="AU3635">
        <f>IF(OR($D3635="51",$D3635="52",$D3635="61"),(AE3635/'Totals and Drop Down Lists'!AA$4)*Inputs!I$38,0)</f>
        <v>0</v>
      </c>
      <c r="AV3635">
        <f>IF(OR($D3635="51",$D3635="52",$D3635="61"),(AF3635/'Totals and Drop Down Lists'!AB$4)*Inputs!J$38,0)</f>
        <v>0</v>
      </c>
      <c r="AW3635">
        <f>IF(OR($D3635="51",$D3635="52",$D3635="61"),(AG3635/'Totals and Drop Down Lists'!AC$4)*Inputs!K$38,0)</f>
        <v>0</v>
      </c>
      <c r="AX3635">
        <f>IF(OR($D3635="51",$D3635="52",$D3635="61"),(AH3635/'Totals and Drop Down Lists'!AD$4)*Inputs!L$38,0)</f>
        <v>0</v>
      </c>
      <c r="AY3635">
        <f>IF(OR($D3635="51",$D3635="52",$D3635="61"),0,(AA3635/'Totals and Drop Down Lists'!W$5)*Inputs!E$39)</f>
        <v>0</v>
      </c>
      <c r="AZ3635">
        <f>IF(OR($D3635="51",$D3635="52",$D3635="61"),0,(AB3635/'Totals and Drop Down Lists'!X$5)*Inputs!F$39)</f>
        <v>0</v>
      </c>
      <c r="BA3635">
        <f>IF(OR($D3635="51",$D3635="52",$D3635="61"),0,(AC3635/'Totals and Drop Down Lists'!Y$5)*Inputs!G$39)</f>
        <v>0</v>
      </c>
      <c r="BB3635">
        <f>IF(OR($D3635="51",$D3635="52",$D3635="61"),0,(AD3635/'Totals and Drop Down Lists'!Z$5)*Inputs!H$39)</f>
        <v>0</v>
      </c>
      <c r="BC3635">
        <f>IF(OR($D3635="51",$D3635="52",$D3635="61"),0,(AE3635/'Totals and Drop Down Lists'!AA$5)*Inputs!I$39)</f>
        <v>0</v>
      </c>
      <c r="BD3635">
        <f>IF(OR($D3635="51",$D3635="52",$D3635="61"),0,(AF3635/'Totals and Drop Down Lists'!AB$5)*Inputs!J$39)</f>
        <v>0</v>
      </c>
      <c r="BE3635">
        <f>IF(OR($D3635="51",$D3635="52",$D3635="61"),0,(AG3635/'Totals and Drop Down Lists'!AC$5)*Inputs!K$39)</f>
        <v>0</v>
      </c>
      <c r="BF3635">
        <f>IF(OR($D3635="51",$D3635="52",$D3635="61"),0,(AH3635/'Totals and Drop Down Lists'!AD$5)*Inputs!L$39)</f>
        <v>0</v>
      </c>
      <c r="BG3635" s="10">
        <f t="shared" si="505"/>
        <v>1490748.3919526772</v>
      </c>
    </row>
    <row r="3636" spans="1:59">
      <c r="A3636" s="1" t="s">
        <v>7684</v>
      </c>
      <c r="B3636" s="1" t="s">
        <v>5227</v>
      </c>
      <c r="C3636" s="1" t="s">
        <v>5230</v>
      </c>
      <c r="D3636" s="1" t="s">
        <v>10</v>
      </c>
      <c r="E3636" s="1" t="s">
        <v>5231</v>
      </c>
      <c r="F3636" s="2">
        <v>88672</v>
      </c>
      <c r="G3636" s="2">
        <v>416</v>
      </c>
      <c r="H3636" s="2">
        <v>63</v>
      </c>
      <c r="I3636" s="2">
        <v>6899</v>
      </c>
      <c r="J3636" s="2">
        <v>28531</v>
      </c>
      <c r="K3636" s="2">
        <v>5991</v>
      </c>
      <c r="L3636" s="2">
        <v>82</v>
      </c>
      <c r="M3636" s="2">
        <v>11</v>
      </c>
      <c r="N3636" s="2">
        <v>21</v>
      </c>
      <c r="O3636" s="2">
        <v>290</v>
      </c>
      <c r="P3636" s="2">
        <v>15</v>
      </c>
      <c r="Q3636" s="2">
        <v>6</v>
      </c>
      <c r="R3636" s="2">
        <v>547</v>
      </c>
      <c r="S3636" s="2">
        <v>6795100</v>
      </c>
      <c r="T3636" s="2">
        <v>360140000</v>
      </c>
      <c r="U3636" s="2">
        <v>341</v>
      </c>
      <c r="V3636" s="2">
        <v>225</v>
      </c>
      <c r="W3636" s="2">
        <v>0</v>
      </c>
      <c r="X3636" s="2">
        <v>950</v>
      </c>
      <c r="Y3636" s="2">
        <v>75</v>
      </c>
      <c r="Z3636" s="2">
        <v>665</v>
      </c>
      <c r="AA3636" s="9">
        <f t="shared" si="506"/>
        <v>88672</v>
      </c>
      <c r="AB3636" s="9">
        <f t="shared" si="507"/>
        <v>6420</v>
      </c>
      <c r="AC3636" s="9">
        <f t="shared" si="508"/>
        <v>972</v>
      </c>
      <c r="AD3636" s="9">
        <f t="shared" si="509"/>
        <v>547</v>
      </c>
      <c r="AE3636" s="44">
        <f t="shared" si="510"/>
        <v>8.7857214793157391E-5</v>
      </c>
      <c r="AF3636" s="9">
        <f t="shared" si="511"/>
        <v>725</v>
      </c>
      <c r="AG3636" s="9">
        <f t="shared" si="504"/>
        <v>740</v>
      </c>
      <c r="AH3636" s="44">
        <f t="shared" si="512"/>
        <v>5.7818275192149607E-5</v>
      </c>
      <c r="AI3636">
        <f>AA3636/'Totals and Drop Down Lists'!W$6*Inputs!E$37</f>
        <v>80437.95418279247</v>
      </c>
      <c r="AJ3636">
        <f>AB3636/'Totals and Drop Down Lists'!X$6*Inputs!F$37</f>
        <v>21124.28571329941</v>
      </c>
      <c r="AK3636">
        <f>AC3636/'Totals and Drop Down Lists'!Y$6*Inputs!G$37</f>
        <v>6407.7523282990151</v>
      </c>
      <c r="AL3636">
        <f>AD3636/'Totals and Drop Down Lists'!Z$6*Inputs!H$37</f>
        <v>4385.5731946866572</v>
      </c>
      <c r="AM3636">
        <f>AE3636/'Totals and Drop Down Lists'!AA$6*Inputs!I$37</f>
        <v>10937.287593898785</v>
      </c>
      <c r="AN3636">
        <f>AF3636/'Totals and Drop Down Lists'!AB$6*Inputs!J$37</f>
        <v>14468.602526749937</v>
      </c>
      <c r="AO3636">
        <f>AG3636/'Totals and Drop Down Lists'!AC$6*Inputs!K$37</f>
        <v>13781.446372527798</v>
      </c>
      <c r="AP3636">
        <f>AH3636/'Totals and Drop Down Lists'!AD$6*Inputs!L$37</f>
        <v>13606.369442381754</v>
      </c>
      <c r="AQ3636">
        <f>IF(OR($D3636="51",$D3636="52",$D3636="61"),(AA3636/'Totals and Drop Down Lists'!W$4)*Inputs!E$38,0)</f>
        <v>0</v>
      </c>
      <c r="AR3636">
        <f>IF(OR($D3636="51",$D3636="52",$D3636="61"),(AB3636/'Totals and Drop Down Lists'!X$4)*Inputs!F$38,0)</f>
        <v>0</v>
      </c>
      <c r="AS3636">
        <f>IF(OR($D3636="51",$D3636="52",$D3636="61"),(AC3636/'Totals and Drop Down Lists'!Y$4)*Inputs!G$38,0)</f>
        <v>0</v>
      </c>
      <c r="AT3636">
        <f>IF(OR($D3636="51",$D3636="52",$D3636="61"),(AD3636/'Totals and Drop Down Lists'!Z$4)*Inputs!H$38,0)</f>
        <v>0</v>
      </c>
      <c r="AU3636">
        <f>IF(OR($D3636="51",$D3636="52",$D3636="61"),(AE3636/'Totals and Drop Down Lists'!AA$4)*Inputs!I$38,0)</f>
        <v>0</v>
      </c>
      <c r="AV3636">
        <f>IF(OR($D3636="51",$D3636="52",$D3636="61"),(AF3636/'Totals and Drop Down Lists'!AB$4)*Inputs!J$38,0)</f>
        <v>0</v>
      </c>
      <c r="AW3636">
        <f>IF(OR($D3636="51",$D3636="52",$D3636="61"),(AG3636/'Totals and Drop Down Lists'!AC$4)*Inputs!K$38,0)</f>
        <v>0</v>
      </c>
      <c r="AX3636">
        <f>IF(OR($D3636="51",$D3636="52",$D3636="61"),(AH3636/'Totals and Drop Down Lists'!AD$4)*Inputs!L$38,0)</f>
        <v>0</v>
      </c>
      <c r="AY3636">
        <f>IF(OR($D3636="51",$D3636="52",$D3636="61"),0,(AA3636/'Totals and Drop Down Lists'!W$5)*Inputs!E$39)</f>
        <v>0</v>
      </c>
      <c r="AZ3636">
        <f>IF(OR($D3636="51",$D3636="52",$D3636="61"),0,(AB3636/'Totals and Drop Down Lists'!X$5)*Inputs!F$39)</f>
        <v>0</v>
      </c>
      <c r="BA3636">
        <f>IF(OR($D3636="51",$D3636="52",$D3636="61"),0,(AC3636/'Totals and Drop Down Lists'!Y$5)*Inputs!G$39)</f>
        <v>0</v>
      </c>
      <c r="BB3636">
        <f>IF(OR($D3636="51",$D3636="52",$D3636="61"),0,(AD3636/'Totals and Drop Down Lists'!Z$5)*Inputs!H$39)</f>
        <v>0</v>
      </c>
      <c r="BC3636">
        <f>IF(OR($D3636="51",$D3636="52",$D3636="61"),0,(AE3636/'Totals and Drop Down Lists'!AA$5)*Inputs!I$39)</f>
        <v>0</v>
      </c>
      <c r="BD3636">
        <f>IF(OR($D3636="51",$D3636="52",$D3636="61"),0,(AF3636/'Totals and Drop Down Lists'!AB$5)*Inputs!J$39)</f>
        <v>0</v>
      </c>
      <c r="BE3636">
        <f>IF(OR($D3636="51",$D3636="52",$D3636="61"),0,(AG3636/'Totals and Drop Down Lists'!AC$5)*Inputs!K$39)</f>
        <v>0</v>
      </c>
      <c r="BF3636">
        <f>IF(OR($D3636="51",$D3636="52",$D3636="61"),0,(AH3636/'Totals and Drop Down Lists'!AD$5)*Inputs!L$39)</f>
        <v>0</v>
      </c>
      <c r="BG3636" s="10">
        <f t="shared" si="505"/>
        <v>165149.27135463583</v>
      </c>
    </row>
    <row r="3637" spans="1:59">
      <c r="A3637" s="1" t="s">
        <v>7684</v>
      </c>
      <c r="B3637" s="1" t="s">
        <v>5227</v>
      </c>
      <c r="C3637" s="1" t="s">
        <v>5232</v>
      </c>
      <c r="D3637" s="1" t="s">
        <v>10</v>
      </c>
      <c r="E3637" s="1" t="s">
        <v>5233</v>
      </c>
      <c r="F3637" s="2">
        <v>53722</v>
      </c>
      <c r="G3637" s="2">
        <v>308</v>
      </c>
      <c r="H3637" s="2">
        <v>16</v>
      </c>
      <c r="I3637" s="2">
        <v>2091</v>
      </c>
      <c r="J3637" s="2">
        <v>14698</v>
      </c>
      <c r="K3637" s="2">
        <v>2546</v>
      </c>
      <c r="L3637" s="2">
        <v>204</v>
      </c>
      <c r="M3637" s="2">
        <v>10</v>
      </c>
      <c r="N3637" s="2">
        <v>8</v>
      </c>
      <c r="O3637" s="2">
        <v>205</v>
      </c>
      <c r="P3637" s="2">
        <v>30</v>
      </c>
      <c r="Q3637" s="2">
        <v>10</v>
      </c>
      <c r="R3637" s="2">
        <v>64</v>
      </c>
      <c r="S3637" s="2">
        <v>3682600</v>
      </c>
      <c r="T3637" s="2">
        <v>194335500</v>
      </c>
      <c r="U3637" s="2">
        <v>231</v>
      </c>
      <c r="V3637" s="2">
        <v>0</v>
      </c>
      <c r="W3637" s="2">
        <v>0</v>
      </c>
      <c r="X3637" s="2">
        <v>205</v>
      </c>
      <c r="Y3637" s="2">
        <v>0</v>
      </c>
      <c r="Z3637" s="2">
        <v>175</v>
      </c>
      <c r="AA3637" s="9">
        <f t="shared" si="506"/>
        <v>53722</v>
      </c>
      <c r="AB3637" s="9">
        <f t="shared" si="507"/>
        <v>1767</v>
      </c>
      <c r="AC3637" s="9">
        <f t="shared" si="508"/>
        <v>531</v>
      </c>
      <c r="AD3637" s="9">
        <f t="shared" si="509"/>
        <v>64</v>
      </c>
      <c r="AE3637" s="44">
        <f t="shared" si="510"/>
        <v>3.0800257087140872E-5</v>
      </c>
      <c r="AF3637" s="9">
        <f t="shared" si="511"/>
        <v>205</v>
      </c>
      <c r="AG3637" s="9">
        <f t="shared" si="504"/>
        <v>175</v>
      </c>
      <c r="AH3637" s="44">
        <f t="shared" si="512"/>
        <v>1.1279485525473065E-5</v>
      </c>
      <c r="AI3637">
        <f>AA3637/'Totals and Drop Down Lists'!W$6*Inputs!E$37</f>
        <v>48733.396952904841</v>
      </c>
      <c r="AJ3637">
        <f>AB3637/'Totals and Drop Down Lists'!X$6*Inputs!F$37</f>
        <v>5814.1141519314733</v>
      </c>
      <c r="AK3637">
        <f>AC3637/'Totals and Drop Down Lists'!Y$6*Inputs!G$37</f>
        <v>3500.5313645337214</v>
      </c>
      <c r="AL3637">
        <f>AD3637/'Totals and Drop Down Lists'!Z$6*Inputs!H$37</f>
        <v>513.12008127960883</v>
      </c>
      <c r="AM3637">
        <f>AE3637/'Totals and Drop Down Lists'!AA$6*Inputs!I$37</f>
        <v>3834.3039956499474</v>
      </c>
      <c r="AN3637">
        <f>AF3637/'Totals and Drop Down Lists'!AB$6*Inputs!J$37</f>
        <v>4091.1220937706721</v>
      </c>
      <c r="AO3637">
        <f>AG3637/'Totals and Drop Down Lists'!AC$6*Inputs!K$37</f>
        <v>3259.1258313410331</v>
      </c>
      <c r="AP3637">
        <f>AH3637/'Totals and Drop Down Lists'!AD$6*Inputs!L$37</f>
        <v>2654.4003028375032</v>
      </c>
      <c r="AQ3637">
        <f>IF(OR($D3637="51",$D3637="52",$D3637="61"),(AA3637/'Totals and Drop Down Lists'!W$4)*Inputs!E$38,0)</f>
        <v>0</v>
      </c>
      <c r="AR3637">
        <f>IF(OR($D3637="51",$D3637="52",$D3637="61"),(AB3637/'Totals and Drop Down Lists'!X$4)*Inputs!F$38,0)</f>
        <v>0</v>
      </c>
      <c r="AS3637">
        <f>IF(OR($D3637="51",$D3637="52",$D3637="61"),(AC3637/'Totals and Drop Down Lists'!Y$4)*Inputs!G$38,0)</f>
        <v>0</v>
      </c>
      <c r="AT3637">
        <f>IF(OR($D3637="51",$D3637="52",$D3637="61"),(AD3637/'Totals and Drop Down Lists'!Z$4)*Inputs!H$38,0)</f>
        <v>0</v>
      </c>
      <c r="AU3637">
        <f>IF(OR($D3637="51",$D3637="52",$D3637="61"),(AE3637/'Totals and Drop Down Lists'!AA$4)*Inputs!I$38,0)</f>
        <v>0</v>
      </c>
      <c r="AV3637">
        <f>IF(OR($D3637="51",$D3637="52",$D3637="61"),(AF3637/'Totals and Drop Down Lists'!AB$4)*Inputs!J$38,0)</f>
        <v>0</v>
      </c>
      <c r="AW3637">
        <f>IF(OR($D3637="51",$D3637="52",$D3637="61"),(AG3637/'Totals and Drop Down Lists'!AC$4)*Inputs!K$38,0)</f>
        <v>0</v>
      </c>
      <c r="AX3637">
        <f>IF(OR($D3637="51",$D3637="52",$D3637="61"),(AH3637/'Totals and Drop Down Lists'!AD$4)*Inputs!L$38,0)</f>
        <v>0</v>
      </c>
      <c r="AY3637">
        <f>IF(OR($D3637="51",$D3637="52",$D3637="61"),0,(AA3637/'Totals and Drop Down Lists'!W$5)*Inputs!E$39)</f>
        <v>0</v>
      </c>
      <c r="AZ3637">
        <f>IF(OR($D3637="51",$D3637="52",$D3637="61"),0,(AB3637/'Totals and Drop Down Lists'!X$5)*Inputs!F$39)</f>
        <v>0</v>
      </c>
      <c r="BA3637">
        <f>IF(OR($D3637="51",$D3637="52",$D3637="61"),0,(AC3637/'Totals and Drop Down Lists'!Y$5)*Inputs!G$39)</f>
        <v>0</v>
      </c>
      <c r="BB3637">
        <f>IF(OR($D3637="51",$D3637="52",$D3637="61"),0,(AD3637/'Totals and Drop Down Lists'!Z$5)*Inputs!H$39)</f>
        <v>0</v>
      </c>
      <c r="BC3637">
        <f>IF(OR($D3637="51",$D3637="52",$D3637="61"),0,(AE3637/'Totals and Drop Down Lists'!AA$5)*Inputs!I$39)</f>
        <v>0</v>
      </c>
      <c r="BD3637">
        <f>IF(OR($D3637="51",$D3637="52",$D3637="61"),0,(AF3637/'Totals and Drop Down Lists'!AB$5)*Inputs!J$39)</f>
        <v>0</v>
      </c>
      <c r="BE3637">
        <f>IF(OR($D3637="51",$D3637="52",$D3637="61"),0,(AG3637/'Totals and Drop Down Lists'!AC$5)*Inputs!K$39)</f>
        <v>0</v>
      </c>
      <c r="BF3637">
        <f>IF(OR($D3637="51",$D3637="52",$D3637="61"),0,(AH3637/'Totals and Drop Down Lists'!AD$5)*Inputs!L$39)</f>
        <v>0</v>
      </c>
      <c r="BG3637" s="10">
        <f t="shared" si="505"/>
        <v>72400.11477424881</v>
      </c>
    </row>
    <row r="3638" spans="1:59">
      <c r="A3638" s="1" t="s">
        <v>7684</v>
      </c>
      <c r="B3638" s="1" t="s">
        <v>5227</v>
      </c>
      <c r="C3638" s="1" t="s">
        <v>5234</v>
      </c>
      <c r="D3638" s="1" t="s">
        <v>10</v>
      </c>
      <c r="E3638" s="1" t="s">
        <v>5235</v>
      </c>
      <c r="F3638" s="2">
        <v>59511</v>
      </c>
      <c r="G3638" s="2">
        <v>548</v>
      </c>
      <c r="H3638" s="2">
        <v>18</v>
      </c>
      <c r="I3638" s="2">
        <v>6932</v>
      </c>
      <c r="J3638" s="2">
        <v>19382</v>
      </c>
      <c r="K3638" s="2">
        <v>5477</v>
      </c>
      <c r="L3638" s="2">
        <v>137</v>
      </c>
      <c r="M3638" s="2">
        <v>9</v>
      </c>
      <c r="N3638" s="2">
        <v>38</v>
      </c>
      <c r="O3638" s="2">
        <v>469</v>
      </c>
      <c r="P3638" s="2">
        <v>92</v>
      </c>
      <c r="Q3638" s="2">
        <v>5</v>
      </c>
      <c r="R3638" s="2">
        <v>282</v>
      </c>
      <c r="S3638" s="2">
        <v>5061300</v>
      </c>
      <c r="T3638" s="2">
        <v>233931200</v>
      </c>
      <c r="U3638" s="2">
        <v>461</v>
      </c>
      <c r="V3638" s="2">
        <v>150</v>
      </c>
      <c r="W3638" s="2">
        <v>0</v>
      </c>
      <c r="X3638" s="2">
        <v>1175</v>
      </c>
      <c r="Y3638" s="2">
        <v>85</v>
      </c>
      <c r="Z3638" s="2">
        <v>935</v>
      </c>
      <c r="AA3638" s="9">
        <f t="shared" si="506"/>
        <v>59511</v>
      </c>
      <c r="AB3638" s="9">
        <f t="shared" si="507"/>
        <v>6366</v>
      </c>
      <c r="AC3638" s="9">
        <f t="shared" si="508"/>
        <v>1032</v>
      </c>
      <c r="AD3638" s="9">
        <f t="shared" si="509"/>
        <v>282</v>
      </c>
      <c r="AE3638" s="44">
        <f t="shared" si="510"/>
        <v>1.0808929359402824E-4</v>
      </c>
      <c r="AF3638" s="9">
        <f t="shared" si="511"/>
        <v>1025</v>
      </c>
      <c r="AG3638" s="9">
        <f t="shared" si="504"/>
        <v>1020</v>
      </c>
      <c r="AH3638" s="44">
        <f t="shared" si="512"/>
        <v>1.0724953299089394E-4</v>
      </c>
      <c r="AI3638">
        <f>AA3638/'Totals and Drop Down Lists'!W$6*Inputs!E$37</f>
        <v>53984.832769895387</v>
      </c>
      <c r="AJ3638">
        <f>AB3638/'Totals and Drop Down Lists'!X$6*Inputs!F$37</f>
        <v>20946.604805430536</v>
      </c>
      <c r="AK3638">
        <f>AC3638/'Totals and Drop Down Lists'!Y$6*Inputs!G$37</f>
        <v>6803.2925954779666</v>
      </c>
      <c r="AL3638">
        <f>AD3638/'Totals and Drop Down Lists'!Z$6*Inputs!H$37</f>
        <v>2260.935358138277</v>
      </c>
      <c r="AM3638">
        <f>AE3638/'Totals and Drop Down Lists'!AA$6*Inputs!I$37</f>
        <v>13455.965940219203</v>
      </c>
      <c r="AN3638">
        <f>AF3638/'Totals and Drop Down Lists'!AB$6*Inputs!J$37</f>
        <v>20455.61046885336</v>
      </c>
      <c r="AO3638">
        <f>AG3638/'Totals and Drop Down Lists'!AC$6*Inputs!K$37</f>
        <v>18996.047702673452</v>
      </c>
      <c r="AP3638">
        <f>AH3638/'Totals and Drop Down Lists'!AD$6*Inputs!L$37</f>
        <v>25239.022844374806</v>
      </c>
      <c r="AQ3638">
        <f>IF(OR($D3638="51",$D3638="52",$D3638="61"),(AA3638/'Totals and Drop Down Lists'!W$4)*Inputs!E$38,0)</f>
        <v>0</v>
      </c>
      <c r="AR3638">
        <f>IF(OR($D3638="51",$D3638="52",$D3638="61"),(AB3638/'Totals and Drop Down Lists'!X$4)*Inputs!F$38,0)</f>
        <v>0</v>
      </c>
      <c r="AS3638">
        <f>IF(OR($D3638="51",$D3638="52",$D3638="61"),(AC3638/'Totals and Drop Down Lists'!Y$4)*Inputs!G$38,0)</f>
        <v>0</v>
      </c>
      <c r="AT3638">
        <f>IF(OR($D3638="51",$D3638="52",$D3638="61"),(AD3638/'Totals and Drop Down Lists'!Z$4)*Inputs!H$38,0)</f>
        <v>0</v>
      </c>
      <c r="AU3638">
        <f>IF(OR($D3638="51",$D3638="52",$D3638="61"),(AE3638/'Totals and Drop Down Lists'!AA$4)*Inputs!I$38,0)</f>
        <v>0</v>
      </c>
      <c r="AV3638">
        <f>IF(OR($D3638="51",$D3638="52",$D3638="61"),(AF3638/'Totals and Drop Down Lists'!AB$4)*Inputs!J$38,0)</f>
        <v>0</v>
      </c>
      <c r="AW3638">
        <f>IF(OR($D3638="51",$D3638="52",$D3638="61"),(AG3638/'Totals and Drop Down Lists'!AC$4)*Inputs!K$38,0)</f>
        <v>0</v>
      </c>
      <c r="AX3638">
        <f>IF(OR($D3638="51",$D3638="52",$D3638="61"),(AH3638/'Totals and Drop Down Lists'!AD$4)*Inputs!L$38,0)</f>
        <v>0</v>
      </c>
      <c r="AY3638">
        <f>IF(OR($D3638="51",$D3638="52",$D3638="61"),0,(AA3638/'Totals and Drop Down Lists'!W$5)*Inputs!E$39)</f>
        <v>0</v>
      </c>
      <c r="AZ3638">
        <f>IF(OR($D3638="51",$D3638="52",$D3638="61"),0,(AB3638/'Totals and Drop Down Lists'!X$5)*Inputs!F$39)</f>
        <v>0</v>
      </c>
      <c r="BA3638">
        <f>IF(OR($D3638="51",$D3638="52",$D3638="61"),0,(AC3638/'Totals and Drop Down Lists'!Y$5)*Inputs!G$39)</f>
        <v>0</v>
      </c>
      <c r="BB3638">
        <f>IF(OR($D3638="51",$D3638="52",$D3638="61"),0,(AD3638/'Totals and Drop Down Lists'!Z$5)*Inputs!H$39)</f>
        <v>0</v>
      </c>
      <c r="BC3638">
        <f>IF(OR($D3638="51",$D3638="52",$D3638="61"),0,(AE3638/'Totals and Drop Down Lists'!AA$5)*Inputs!I$39)</f>
        <v>0</v>
      </c>
      <c r="BD3638">
        <f>IF(OR($D3638="51",$D3638="52",$D3638="61"),0,(AF3638/'Totals and Drop Down Lists'!AB$5)*Inputs!J$39)</f>
        <v>0</v>
      </c>
      <c r="BE3638">
        <f>IF(OR($D3638="51",$D3638="52",$D3638="61"),0,(AG3638/'Totals and Drop Down Lists'!AC$5)*Inputs!K$39)</f>
        <v>0</v>
      </c>
      <c r="BF3638">
        <f>IF(OR($D3638="51",$D3638="52",$D3638="61"),0,(AH3638/'Totals and Drop Down Lists'!AD$5)*Inputs!L$39)</f>
        <v>0</v>
      </c>
      <c r="BG3638" s="10">
        <f t="shared" si="505"/>
        <v>162142.31248506298</v>
      </c>
    </row>
    <row r="3639" spans="1:59">
      <c r="A3639" s="1" t="s">
        <v>7684</v>
      </c>
      <c r="B3639" s="1" t="s">
        <v>5227</v>
      </c>
      <c r="C3639" s="1" t="s">
        <v>5236</v>
      </c>
      <c r="D3639" s="1" t="s">
        <v>10</v>
      </c>
      <c r="E3639" s="1" t="s">
        <v>5237</v>
      </c>
      <c r="F3639" s="2">
        <v>106118</v>
      </c>
      <c r="G3639" s="2">
        <v>364</v>
      </c>
      <c r="H3639" s="2">
        <v>38</v>
      </c>
      <c r="I3639" s="2">
        <v>9421</v>
      </c>
      <c r="J3639" s="2">
        <v>30740</v>
      </c>
      <c r="K3639" s="2">
        <v>7193</v>
      </c>
      <c r="L3639" s="2">
        <v>489</v>
      </c>
      <c r="M3639" s="2">
        <v>60</v>
      </c>
      <c r="N3639" s="2">
        <v>23</v>
      </c>
      <c r="O3639" s="2">
        <v>549</v>
      </c>
      <c r="P3639" s="2">
        <v>38</v>
      </c>
      <c r="Q3639" s="2">
        <v>12</v>
      </c>
      <c r="R3639" s="2">
        <v>181</v>
      </c>
      <c r="S3639" s="2">
        <v>7574500</v>
      </c>
      <c r="T3639" s="2">
        <v>341556200</v>
      </c>
      <c r="U3639" s="2">
        <v>486</v>
      </c>
      <c r="V3639" s="2">
        <v>169</v>
      </c>
      <c r="W3639" s="2">
        <v>0</v>
      </c>
      <c r="X3639" s="2">
        <v>1255</v>
      </c>
      <c r="Y3639" s="2">
        <v>90</v>
      </c>
      <c r="Z3639" s="2">
        <v>935</v>
      </c>
      <c r="AA3639" s="9">
        <f t="shared" si="506"/>
        <v>106118</v>
      </c>
      <c r="AB3639" s="9">
        <f t="shared" si="507"/>
        <v>9019</v>
      </c>
      <c r="AC3639" s="9">
        <f t="shared" si="508"/>
        <v>1352</v>
      </c>
      <c r="AD3639" s="9">
        <f t="shared" si="509"/>
        <v>181</v>
      </c>
      <c r="AE3639" s="44">
        <f t="shared" si="510"/>
        <v>1.175471336299134E-4</v>
      </c>
      <c r="AF3639" s="9">
        <f t="shared" si="511"/>
        <v>1086</v>
      </c>
      <c r="AG3639" s="9">
        <f t="shared" si="504"/>
        <v>1025</v>
      </c>
      <c r="AH3639" s="44">
        <f t="shared" si="512"/>
        <v>8.9244435910880039E-5</v>
      </c>
      <c r="AI3639">
        <f>AA3639/'Totals and Drop Down Lists'!W$6*Inputs!E$37</f>
        <v>96263.925725928944</v>
      </c>
      <c r="AJ3639">
        <f>AB3639/'Totals and Drop Down Lists'!X$6*Inputs!F$37</f>
        <v>29676.002001284636</v>
      </c>
      <c r="AK3639">
        <f>AC3639/'Totals and Drop Down Lists'!Y$6*Inputs!G$37</f>
        <v>8912.840687099042</v>
      </c>
      <c r="AL3639">
        <f>AD3639/'Totals and Drop Down Lists'!Z$6*Inputs!H$37</f>
        <v>1451.167729868894</v>
      </c>
      <c r="AM3639">
        <f>AE3639/'Totals and Drop Down Lists'!AA$6*Inputs!I$37</f>
        <v>14633.366302080236</v>
      </c>
      <c r="AN3639">
        <f>AF3639/'Totals and Drop Down Lists'!AB$6*Inputs!J$37</f>
        <v>21672.968750414388</v>
      </c>
      <c r="AO3639">
        <f>AG3639/'Totals and Drop Down Lists'!AC$6*Inputs!K$37</f>
        <v>19089.165583568909</v>
      </c>
      <c r="AP3639">
        <f>AH3639/'Totals and Drop Down Lists'!AD$6*Inputs!L$37</f>
        <v>21001.884986103287</v>
      </c>
      <c r="AQ3639">
        <f>IF(OR($D3639="51",$D3639="52",$D3639="61"),(AA3639/'Totals and Drop Down Lists'!W$4)*Inputs!E$38,0)</f>
        <v>0</v>
      </c>
      <c r="AR3639">
        <f>IF(OR($D3639="51",$D3639="52",$D3639="61"),(AB3639/'Totals and Drop Down Lists'!X$4)*Inputs!F$38,0)</f>
        <v>0</v>
      </c>
      <c r="AS3639">
        <f>IF(OR($D3639="51",$D3639="52",$D3639="61"),(AC3639/'Totals and Drop Down Lists'!Y$4)*Inputs!G$38,0)</f>
        <v>0</v>
      </c>
      <c r="AT3639">
        <f>IF(OR($D3639="51",$D3639="52",$D3639="61"),(AD3639/'Totals and Drop Down Lists'!Z$4)*Inputs!H$38,0)</f>
        <v>0</v>
      </c>
      <c r="AU3639">
        <f>IF(OR($D3639="51",$D3639="52",$D3639="61"),(AE3639/'Totals and Drop Down Lists'!AA$4)*Inputs!I$38,0)</f>
        <v>0</v>
      </c>
      <c r="AV3639">
        <f>IF(OR($D3639="51",$D3639="52",$D3639="61"),(AF3639/'Totals and Drop Down Lists'!AB$4)*Inputs!J$38,0)</f>
        <v>0</v>
      </c>
      <c r="AW3639">
        <f>IF(OR($D3639="51",$D3639="52",$D3639="61"),(AG3639/'Totals and Drop Down Lists'!AC$4)*Inputs!K$38,0)</f>
        <v>0</v>
      </c>
      <c r="AX3639">
        <f>IF(OR($D3639="51",$D3639="52",$D3639="61"),(AH3639/'Totals and Drop Down Lists'!AD$4)*Inputs!L$38,0)</f>
        <v>0</v>
      </c>
      <c r="AY3639">
        <f>IF(OR($D3639="51",$D3639="52",$D3639="61"),0,(AA3639/'Totals and Drop Down Lists'!W$5)*Inputs!E$39)</f>
        <v>0</v>
      </c>
      <c r="AZ3639">
        <f>IF(OR($D3639="51",$D3639="52",$D3639="61"),0,(AB3639/'Totals and Drop Down Lists'!X$5)*Inputs!F$39)</f>
        <v>0</v>
      </c>
      <c r="BA3639">
        <f>IF(OR($D3639="51",$D3639="52",$D3639="61"),0,(AC3639/'Totals and Drop Down Lists'!Y$5)*Inputs!G$39)</f>
        <v>0</v>
      </c>
      <c r="BB3639">
        <f>IF(OR($D3639="51",$D3639="52",$D3639="61"),0,(AD3639/'Totals and Drop Down Lists'!Z$5)*Inputs!H$39)</f>
        <v>0</v>
      </c>
      <c r="BC3639">
        <f>IF(OR($D3639="51",$D3639="52",$D3639="61"),0,(AE3639/'Totals and Drop Down Lists'!AA$5)*Inputs!I$39)</f>
        <v>0</v>
      </c>
      <c r="BD3639">
        <f>IF(OR($D3639="51",$D3639="52",$D3639="61"),0,(AF3639/'Totals and Drop Down Lists'!AB$5)*Inputs!J$39)</f>
        <v>0</v>
      </c>
      <c r="BE3639">
        <f>IF(OR($D3639="51",$D3639="52",$D3639="61"),0,(AG3639/'Totals and Drop Down Lists'!AC$5)*Inputs!K$39)</f>
        <v>0</v>
      </c>
      <c r="BF3639">
        <f>IF(OR($D3639="51",$D3639="52",$D3639="61"),0,(AH3639/'Totals and Drop Down Lists'!AD$5)*Inputs!L$39)</f>
        <v>0</v>
      </c>
      <c r="BG3639" s="10">
        <f t="shared" si="505"/>
        <v>212701.32176634835</v>
      </c>
    </row>
    <row r="3640" spans="1:59">
      <c r="A3640" s="1" t="s">
        <v>7684</v>
      </c>
      <c r="B3640" s="1" t="s">
        <v>5227</v>
      </c>
      <c r="C3640" s="1" t="s">
        <v>5238</v>
      </c>
      <c r="D3640" s="1" t="s">
        <v>10</v>
      </c>
      <c r="E3640" s="1" t="s">
        <v>5239</v>
      </c>
      <c r="F3640" s="2">
        <v>130843</v>
      </c>
      <c r="G3640" s="2">
        <v>951</v>
      </c>
      <c r="H3640" s="2">
        <v>74</v>
      </c>
      <c r="I3640" s="2">
        <v>24819</v>
      </c>
      <c r="J3640" s="2">
        <v>37451</v>
      </c>
      <c r="K3640" s="2">
        <v>11933</v>
      </c>
      <c r="L3640" s="2">
        <v>1105</v>
      </c>
      <c r="M3640" s="2">
        <v>188</v>
      </c>
      <c r="N3640" s="2">
        <v>77</v>
      </c>
      <c r="O3640" s="2">
        <v>1446</v>
      </c>
      <c r="P3640" s="2">
        <v>266</v>
      </c>
      <c r="Q3640" s="2">
        <v>95</v>
      </c>
      <c r="R3640" s="2">
        <v>477</v>
      </c>
      <c r="S3640" s="2">
        <v>11265200</v>
      </c>
      <c r="T3640" s="2">
        <v>473850500</v>
      </c>
      <c r="U3640" s="2">
        <v>610</v>
      </c>
      <c r="V3640" s="2">
        <v>640</v>
      </c>
      <c r="W3640" s="2">
        <v>0</v>
      </c>
      <c r="X3640" s="2">
        <v>3260</v>
      </c>
      <c r="Y3640" s="2">
        <v>300</v>
      </c>
      <c r="Z3640" s="2">
        <v>2445</v>
      </c>
      <c r="AA3640" s="9">
        <f t="shared" si="506"/>
        <v>130843</v>
      </c>
      <c r="AB3640" s="9">
        <f t="shared" si="507"/>
        <v>23794</v>
      </c>
      <c r="AC3640" s="9">
        <f t="shared" si="508"/>
        <v>3654</v>
      </c>
      <c r="AD3640" s="9">
        <f t="shared" si="509"/>
        <v>477</v>
      </c>
      <c r="AE3640" s="44">
        <f t="shared" si="510"/>
        <v>2.6554103805017249E-4</v>
      </c>
      <c r="AF3640" s="9">
        <f t="shared" si="511"/>
        <v>2620</v>
      </c>
      <c r="AG3640" s="9">
        <f t="shared" si="504"/>
        <v>2745</v>
      </c>
      <c r="AH3640" s="44">
        <f t="shared" si="512"/>
        <v>3.2544653888049287E-4</v>
      </c>
      <c r="AI3640">
        <f>AA3640/'Totals and Drop Down Lists'!W$6*Inputs!E$37</f>
        <v>118692.97229270927</v>
      </c>
      <c r="AJ3640">
        <f>AB3640/'Totals and Drop Down Lists'!X$6*Inputs!F$37</f>
        <v>78291.472626518094</v>
      </c>
      <c r="AK3640">
        <f>AC3640/'Totals and Drop Down Lists'!Y$6*Inputs!G$37</f>
        <v>24088.402271198149</v>
      </c>
      <c r="AL3640">
        <f>AD3640/'Totals and Drop Down Lists'!Z$6*Inputs!H$37</f>
        <v>3824.3481057870849</v>
      </c>
      <c r="AM3640">
        <f>AE3640/'Totals and Drop Down Lists'!AA$6*Inputs!I$37</f>
        <v>33057.031320361792</v>
      </c>
      <c r="AN3640">
        <f>AF3640/'Totals and Drop Down Lists'!AB$6*Inputs!J$37</f>
        <v>52286.536027703223</v>
      </c>
      <c r="AO3640">
        <f>AG3640/'Totals and Drop Down Lists'!AC$6*Inputs!K$37</f>
        <v>51121.716611606498</v>
      </c>
      <c r="AP3640">
        <f>AH3640/'Totals and Drop Down Lists'!AD$6*Inputs!L$37</f>
        <v>76587.30439530102</v>
      </c>
      <c r="AQ3640">
        <f>IF(OR($D3640="51",$D3640="52",$D3640="61"),(AA3640/'Totals and Drop Down Lists'!W$4)*Inputs!E$38,0)</f>
        <v>0</v>
      </c>
      <c r="AR3640">
        <f>IF(OR($D3640="51",$D3640="52",$D3640="61"),(AB3640/'Totals and Drop Down Lists'!X$4)*Inputs!F$38,0)</f>
        <v>0</v>
      </c>
      <c r="AS3640">
        <f>IF(OR($D3640="51",$D3640="52",$D3640="61"),(AC3640/'Totals and Drop Down Lists'!Y$4)*Inputs!G$38,0)</f>
        <v>0</v>
      </c>
      <c r="AT3640">
        <f>IF(OR($D3640="51",$D3640="52",$D3640="61"),(AD3640/'Totals and Drop Down Lists'!Z$4)*Inputs!H$38,0)</f>
        <v>0</v>
      </c>
      <c r="AU3640">
        <f>IF(OR($D3640="51",$D3640="52",$D3640="61"),(AE3640/'Totals and Drop Down Lists'!AA$4)*Inputs!I$38,0)</f>
        <v>0</v>
      </c>
      <c r="AV3640">
        <f>IF(OR($D3640="51",$D3640="52",$D3640="61"),(AF3640/'Totals and Drop Down Lists'!AB$4)*Inputs!J$38,0)</f>
        <v>0</v>
      </c>
      <c r="AW3640">
        <f>IF(OR($D3640="51",$D3640="52",$D3640="61"),(AG3640/'Totals and Drop Down Lists'!AC$4)*Inputs!K$38,0)</f>
        <v>0</v>
      </c>
      <c r="AX3640">
        <f>IF(OR($D3640="51",$D3640="52",$D3640="61"),(AH3640/'Totals and Drop Down Lists'!AD$4)*Inputs!L$38,0)</f>
        <v>0</v>
      </c>
      <c r="AY3640">
        <f>IF(OR($D3640="51",$D3640="52",$D3640="61"),0,(AA3640/'Totals and Drop Down Lists'!W$5)*Inputs!E$39)</f>
        <v>0</v>
      </c>
      <c r="AZ3640">
        <f>IF(OR($D3640="51",$D3640="52",$D3640="61"),0,(AB3640/'Totals and Drop Down Lists'!X$5)*Inputs!F$39)</f>
        <v>0</v>
      </c>
      <c r="BA3640">
        <f>IF(OR($D3640="51",$D3640="52",$D3640="61"),0,(AC3640/'Totals and Drop Down Lists'!Y$5)*Inputs!G$39)</f>
        <v>0</v>
      </c>
      <c r="BB3640">
        <f>IF(OR($D3640="51",$D3640="52",$D3640="61"),0,(AD3640/'Totals and Drop Down Lists'!Z$5)*Inputs!H$39)</f>
        <v>0</v>
      </c>
      <c r="BC3640">
        <f>IF(OR($D3640="51",$D3640="52",$D3640="61"),0,(AE3640/'Totals and Drop Down Lists'!AA$5)*Inputs!I$39)</f>
        <v>0</v>
      </c>
      <c r="BD3640">
        <f>IF(OR($D3640="51",$D3640="52",$D3640="61"),0,(AF3640/'Totals and Drop Down Lists'!AB$5)*Inputs!J$39)</f>
        <v>0</v>
      </c>
      <c r="BE3640">
        <f>IF(OR($D3640="51",$D3640="52",$D3640="61"),0,(AG3640/'Totals and Drop Down Lists'!AC$5)*Inputs!K$39)</f>
        <v>0</v>
      </c>
      <c r="BF3640">
        <f>IF(OR($D3640="51",$D3640="52",$D3640="61"),0,(AH3640/'Totals and Drop Down Lists'!AD$5)*Inputs!L$39)</f>
        <v>0</v>
      </c>
      <c r="BG3640" s="10">
        <f t="shared" si="505"/>
        <v>437949.78365118511</v>
      </c>
    </row>
    <row r="3641" spans="1:59">
      <c r="A3641" s="1" t="s">
        <v>7684</v>
      </c>
      <c r="B3641" s="1" t="s">
        <v>5227</v>
      </c>
      <c r="C3641" s="1" t="s">
        <v>5240</v>
      </c>
      <c r="D3641" s="1" t="s">
        <v>215</v>
      </c>
      <c r="E3641" s="1" t="s">
        <v>5241</v>
      </c>
      <c r="F3641" s="2">
        <v>421307</v>
      </c>
      <c r="G3641" s="2">
        <v>2775</v>
      </c>
      <c r="H3641" s="2">
        <v>414</v>
      </c>
      <c r="I3641" s="2">
        <v>44119</v>
      </c>
      <c r="J3641" s="2">
        <v>139645</v>
      </c>
      <c r="K3641" s="2">
        <v>42123</v>
      </c>
      <c r="L3641" s="2">
        <v>1432</v>
      </c>
      <c r="M3641" s="2">
        <v>181</v>
      </c>
      <c r="N3641" s="2">
        <v>42</v>
      </c>
      <c r="O3641" s="2">
        <v>2421</v>
      </c>
      <c r="P3641" s="2">
        <v>399</v>
      </c>
      <c r="Q3641" s="2">
        <v>26</v>
      </c>
      <c r="R3641" s="2">
        <v>6098</v>
      </c>
      <c r="S3641" s="2">
        <v>41117700</v>
      </c>
      <c r="T3641" s="2">
        <v>2006283400</v>
      </c>
      <c r="U3641" s="2">
        <v>2881</v>
      </c>
      <c r="V3641" s="2">
        <v>1124</v>
      </c>
      <c r="W3641" s="2">
        <v>83</v>
      </c>
      <c r="X3641" s="2">
        <v>7459</v>
      </c>
      <c r="Y3641" s="2">
        <v>455</v>
      </c>
      <c r="Z3641" s="2">
        <v>5680</v>
      </c>
      <c r="AA3641" s="9">
        <f t="shared" si="506"/>
        <v>421307</v>
      </c>
      <c r="AB3641" s="9">
        <f t="shared" si="507"/>
        <v>40930</v>
      </c>
      <c r="AC3641" s="9">
        <f t="shared" si="508"/>
        <v>10599</v>
      </c>
      <c r="AD3641" s="9">
        <f t="shared" si="509"/>
        <v>6098</v>
      </c>
      <c r="AE3641" s="44">
        <f t="shared" si="510"/>
        <v>8.8737866668784325E-4</v>
      </c>
      <c r="AF3641" s="9">
        <f t="shared" si="511"/>
        <v>6252</v>
      </c>
      <c r="AG3641" s="9">
        <f t="shared" si="504"/>
        <v>6135</v>
      </c>
      <c r="AH3641" s="44">
        <f t="shared" si="512"/>
        <v>6.8858816976083968E-4</v>
      </c>
      <c r="AI3641">
        <f>AA3641/'Totals and Drop Down Lists'!W$6*Inputs!E$37</f>
        <v>382184.60351508652</v>
      </c>
      <c r="AJ3641">
        <f>AB3641/'Totals and Drop Down Lists'!X$6*Inputs!F$37</f>
        <v>134675.54739024065</v>
      </c>
      <c r="AK3641">
        <f>AC3641/'Totals and Drop Down Lists'!Y$6*Inputs!G$37</f>
        <v>69872.188197161799</v>
      </c>
      <c r="AL3641">
        <f>AD3641/'Totals and Drop Down Lists'!Z$6*Inputs!H$37</f>
        <v>48890.722744422732</v>
      </c>
      <c r="AM3641">
        <f>AE3641/'Totals and Drop Down Lists'!AA$6*Inputs!I$37</f>
        <v>110469.19373787493</v>
      </c>
      <c r="AN3641">
        <f>AF3641/'Totals and Drop Down Lists'!AB$6*Inputs!J$37</f>
        <v>124769.24551343532</v>
      </c>
      <c r="AO3641">
        <f>AG3641/'Totals and Drop Down Lists'!AC$6*Inputs!K$37</f>
        <v>114255.6398587271</v>
      </c>
      <c r="AP3641">
        <f>AH3641/'Totals and Drop Down Lists'!AD$6*Inputs!L$37</f>
        <v>162045.39136254945</v>
      </c>
      <c r="AQ3641">
        <f>IF(OR($D3641="51",$D3641="52",$D3641="61"),(AA3641/'Totals and Drop Down Lists'!W$4)*Inputs!E$38,0)</f>
        <v>0</v>
      </c>
      <c r="AR3641">
        <f>IF(OR($D3641="51",$D3641="52",$D3641="61"),(AB3641/'Totals and Drop Down Lists'!X$4)*Inputs!F$38,0)</f>
        <v>0</v>
      </c>
      <c r="AS3641">
        <f>IF(OR($D3641="51",$D3641="52",$D3641="61"),(AC3641/'Totals and Drop Down Lists'!Y$4)*Inputs!G$38,0)</f>
        <v>0</v>
      </c>
      <c r="AT3641">
        <f>IF(OR($D3641="51",$D3641="52",$D3641="61"),(AD3641/'Totals and Drop Down Lists'!Z$4)*Inputs!H$38,0)</f>
        <v>0</v>
      </c>
      <c r="AU3641">
        <f>IF(OR($D3641="51",$D3641="52",$D3641="61"),(AE3641/'Totals and Drop Down Lists'!AA$4)*Inputs!I$38,0)</f>
        <v>0</v>
      </c>
      <c r="AV3641">
        <f>IF(OR($D3641="51",$D3641="52",$D3641="61"),(AF3641/'Totals and Drop Down Lists'!AB$4)*Inputs!J$38,0)</f>
        <v>0</v>
      </c>
      <c r="AW3641">
        <f>IF(OR($D3641="51",$D3641="52",$D3641="61"),(AG3641/'Totals and Drop Down Lists'!AC$4)*Inputs!K$38,0)</f>
        <v>0</v>
      </c>
      <c r="AX3641">
        <f>IF(OR($D3641="51",$D3641="52",$D3641="61"),(AH3641/'Totals and Drop Down Lists'!AD$4)*Inputs!L$38,0)</f>
        <v>0</v>
      </c>
      <c r="AY3641">
        <f>IF(OR($D3641="51",$D3641="52",$D3641="61"),0,(AA3641/'Totals and Drop Down Lists'!W$5)*Inputs!E$39)</f>
        <v>0</v>
      </c>
      <c r="AZ3641">
        <f>IF(OR($D3641="51",$D3641="52",$D3641="61"),0,(AB3641/'Totals and Drop Down Lists'!X$5)*Inputs!F$39)</f>
        <v>0</v>
      </c>
      <c r="BA3641">
        <f>IF(OR($D3641="51",$D3641="52",$D3641="61"),0,(AC3641/'Totals and Drop Down Lists'!Y$5)*Inputs!G$39)</f>
        <v>0</v>
      </c>
      <c r="BB3641">
        <f>IF(OR($D3641="51",$D3641="52",$D3641="61"),0,(AD3641/'Totals and Drop Down Lists'!Z$5)*Inputs!H$39)</f>
        <v>0</v>
      </c>
      <c r="BC3641">
        <f>IF(OR($D3641="51",$D3641="52",$D3641="61"),0,(AE3641/'Totals and Drop Down Lists'!AA$5)*Inputs!I$39)</f>
        <v>0</v>
      </c>
      <c r="BD3641">
        <f>IF(OR($D3641="51",$D3641="52",$D3641="61"),0,(AF3641/'Totals and Drop Down Lists'!AB$5)*Inputs!J$39)</f>
        <v>0</v>
      </c>
      <c r="BE3641">
        <f>IF(OR($D3641="51",$D3641="52",$D3641="61"),0,(AG3641/'Totals and Drop Down Lists'!AC$5)*Inputs!K$39)</f>
        <v>0</v>
      </c>
      <c r="BF3641">
        <f>IF(OR($D3641="51",$D3641="52",$D3641="61"),0,(AH3641/'Totals and Drop Down Lists'!AD$5)*Inputs!L$39)</f>
        <v>0</v>
      </c>
      <c r="BG3641" s="10">
        <f t="shared" si="505"/>
        <v>1147162.5323194985</v>
      </c>
    </row>
    <row r="3642" spans="1:59">
      <c r="A3642" s="1" t="s">
        <v>7684</v>
      </c>
      <c r="B3642" s="1" t="s">
        <v>5227</v>
      </c>
      <c r="C3642" s="1" t="s">
        <v>5242</v>
      </c>
      <c r="D3642" s="1" t="s">
        <v>25</v>
      </c>
      <c r="E3642" s="1" t="s">
        <v>5243</v>
      </c>
      <c r="F3642" s="2">
        <v>59120</v>
      </c>
      <c r="G3642" s="2">
        <v>300</v>
      </c>
      <c r="H3642" s="2">
        <v>76</v>
      </c>
      <c r="I3642" s="2">
        <v>5095</v>
      </c>
      <c r="J3642" s="2">
        <v>18281</v>
      </c>
      <c r="K3642" s="2">
        <v>4528</v>
      </c>
      <c r="L3642" s="2">
        <v>259</v>
      </c>
      <c r="M3642" s="2">
        <v>25</v>
      </c>
      <c r="N3642" s="2">
        <v>0</v>
      </c>
      <c r="O3642" s="2">
        <v>160</v>
      </c>
      <c r="P3642" s="2">
        <v>19</v>
      </c>
      <c r="Q3642" s="2">
        <v>16</v>
      </c>
      <c r="R3642" s="2">
        <v>1149</v>
      </c>
      <c r="S3642" s="2">
        <v>3714900</v>
      </c>
      <c r="T3642" s="2">
        <v>201652800</v>
      </c>
      <c r="U3642" s="2">
        <v>454</v>
      </c>
      <c r="V3642" s="2">
        <v>336</v>
      </c>
      <c r="W3642" s="2">
        <v>25</v>
      </c>
      <c r="X3642" s="2">
        <v>1011</v>
      </c>
      <c r="Y3642" s="2">
        <v>160</v>
      </c>
      <c r="Z3642" s="2">
        <v>534</v>
      </c>
      <c r="AA3642" s="9">
        <f t="shared" si="506"/>
        <v>59120</v>
      </c>
      <c r="AB3642" s="9">
        <f t="shared" si="507"/>
        <v>4719</v>
      </c>
      <c r="AC3642" s="9">
        <f t="shared" si="508"/>
        <v>1628</v>
      </c>
      <c r="AD3642" s="9">
        <f t="shared" si="509"/>
        <v>1149</v>
      </c>
      <c r="AE3642" s="44">
        <f t="shared" si="510"/>
        <v>7.832649152620622E-5</v>
      </c>
      <c r="AF3642" s="9">
        <f t="shared" si="511"/>
        <v>650</v>
      </c>
      <c r="AG3642" s="9">
        <f t="shared" si="504"/>
        <v>694</v>
      </c>
      <c r="AH3642" s="44">
        <f t="shared" si="512"/>
        <v>6.3961262323871534E-5</v>
      </c>
      <c r="AI3642">
        <f>AA3642/'Totals and Drop Down Lists'!W$6*Inputs!E$37</f>
        <v>53630.140870699783</v>
      </c>
      <c r="AJ3642">
        <f>AB3642/'Totals and Drop Down Lists'!X$6*Inputs!F$37</f>
        <v>15527.337115429893</v>
      </c>
      <c r="AK3642">
        <f>AC3642/'Totals and Drop Down Lists'!Y$6*Inputs!G$37</f>
        <v>10732.325916122219</v>
      </c>
      <c r="AL3642">
        <f>AD3642/'Totals and Drop Down Lists'!Z$6*Inputs!H$37</f>
        <v>9212.1089592229782</v>
      </c>
      <c r="AM3642">
        <f>AE3642/'Totals and Drop Down Lists'!AA$6*Inputs!I$37</f>
        <v>9750.8140459503247</v>
      </c>
      <c r="AN3642">
        <f>AF3642/'Totals and Drop Down Lists'!AB$6*Inputs!J$37</f>
        <v>12971.850541224083</v>
      </c>
      <c r="AO3642">
        <f>AG3642/'Totals and Drop Down Lists'!AC$6*Inputs!K$37</f>
        <v>12924.761868289585</v>
      </c>
      <c r="AP3642">
        <f>AH3642/'Totals and Drop Down Lists'!AD$6*Inputs!L$37</f>
        <v>15051.998045383634</v>
      </c>
      <c r="AQ3642">
        <f>IF(OR($D3642="51",$D3642="52",$D3642="61"),(AA3642/'Totals and Drop Down Lists'!W$4)*Inputs!E$38,0)</f>
        <v>0</v>
      </c>
      <c r="AR3642">
        <f>IF(OR($D3642="51",$D3642="52",$D3642="61"),(AB3642/'Totals and Drop Down Lists'!X$4)*Inputs!F$38,0)</f>
        <v>0</v>
      </c>
      <c r="AS3642">
        <f>IF(OR($D3642="51",$D3642="52",$D3642="61"),(AC3642/'Totals and Drop Down Lists'!Y$4)*Inputs!G$38,0)</f>
        <v>0</v>
      </c>
      <c r="AT3642">
        <f>IF(OR($D3642="51",$D3642="52",$D3642="61"),(AD3642/'Totals and Drop Down Lists'!Z$4)*Inputs!H$38,0)</f>
        <v>0</v>
      </c>
      <c r="AU3642">
        <f>IF(OR($D3642="51",$D3642="52",$D3642="61"),(AE3642/'Totals and Drop Down Lists'!AA$4)*Inputs!I$38,0)</f>
        <v>0</v>
      </c>
      <c r="AV3642">
        <f>IF(OR($D3642="51",$D3642="52",$D3642="61"),(AF3642/'Totals and Drop Down Lists'!AB$4)*Inputs!J$38,0)</f>
        <v>0</v>
      </c>
      <c r="AW3642">
        <f>IF(OR($D3642="51",$D3642="52",$D3642="61"),(AG3642/'Totals and Drop Down Lists'!AC$4)*Inputs!K$38,0)</f>
        <v>0</v>
      </c>
      <c r="AX3642">
        <f>IF(OR($D3642="51",$D3642="52",$D3642="61"),(AH3642/'Totals and Drop Down Lists'!AD$4)*Inputs!L$38,0)</f>
        <v>0</v>
      </c>
      <c r="AY3642">
        <f>IF(OR($D3642="51",$D3642="52",$D3642="61"),0,(AA3642/'Totals and Drop Down Lists'!W$5)*Inputs!E$39)</f>
        <v>0</v>
      </c>
      <c r="AZ3642">
        <f>IF(OR($D3642="51",$D3642="52",$D3642="61"),0,(AB3642/'Totals and Drop Down Lists'!X$5)*Inputs!F$39)</f>
        <v>0</v>
      </c>
      <c r="BA3642">
        <f>IF(OR($D3642="51",$D3642="52",$D3642="61"),0,(AC3642/'Totals and Drop Down Lists'!Y$5)*Inputs!G$39)</f>
        <v>0</v>
      </c>
      <c r="BB3642">
        <f>IF(OR($D3642="51",$D3642="52",$D3642="61"),0,(AD3642/'Totals and Drop Down Lists'!Z$5)*Inputs!H$39)</f>
        <v>0</v>
      </c>
      <c r="BC3642">
        <f>IF(OR($D3642="51",$D3642="52",$D3642="61"),0,(AE3642/'Totals and Drop Down Lists'!AA$5)*Inputs!I$39)</f>
        <v>0</v>
      </c>
      <c r="BD3642">
        <f>IF(OR($D3642="51",$D3642="52",$D3642="61"),0,(AF3642/'Totals and Drop Down Lists'!AB$5)*Inputs!J$39)</f>
        <v>0</v>
      </c>
      <c r="BE3642">
        <f>IF(OR($D3642="51",$D3642="52",$D3642="61"),0,(AG3642/'Totals and Drop Down Lists'!AC$5)*Inputs!K$39)</f>
        <v>0</v>
      </c>
      <c r="BF3642">
        <f>IF(OR($D3642="51",$D3642="52",$D3642="61"),0,(AH3642/'Totals and Drop Down Lists'!AD$5)*Inputs!L$39)</f>
        <v>0</v>
      </c>
      <c r="BG3642" s="10">
        <f t="shared" si="505"/>
        <v>139801.33736232249</v>
      </c>
    </row>
    <row r="3643" spans="1:59">
      <c r="A3643" s="1" t="s">
        <v>7685</v>
      </c>
      <c r="B3643" s="1" t="s">
        <v>6572</v>
      </c>
      <c r="C3643" s="1" t="s">
        <v>6573</v>
      </c>
      <c r="D3643" s="1" t="s">
        <v>10</v>
      </c>
      <c r="E3643" s="1" t="s">
        <v>6574</v>
      </c>
      <c r="F3643" s="2">
        <v>30278</v>
      </c>
      <c r="G3643" s="2">
        <v>133</v>
      </c>
      <c r="H3643" s="2">
        <v>43</v>
      </c>
      <c r="I3643" s="2">
        <v>4420</v>
      </c>
      <c r="J3643" s="2">
        <v>9700</v>
      </c>
      <c r="K3643" s="2">
        <v>4405</v>
      </c>
      <c r="L3643" s="2">
        <v>198</v>
      </c>
      <c r="M3643" s="2">
        <v>5</v>
      </c>
      <c r="N3643" s="2">
        <v>0</v>
      </c>
      <c r="O3643" s="2">
        <v>101</v>
      </c>
      <c r="P3643" s="2">
        <v>108</v>
      </c>
      <c r="Q3643" s="2">
        <v>0</v>
      </c>
      <c r="R3643" s="2">
        <v>274</v>
      </c>
      <c r="S3643" s="2">
        <v>3853900</v>
      </c>
      <c r="T3643" s="2">
        <v>184033700</v>
      </c>
      <c r="U3643" s="2">
        <v>317</v>
      </c>
      <c r="V3643" s="2">
        <v>210</v>
      </c>
      <c r="W3643" s="2">
        <v>0</v>
      </c>
      <c r="X3643" s="2">
        <v>935</v>
      </c>
      <c r="Y3643" s="2">
        <v>180</v>
      </c>
      <c r="Z3643" s="2">
        <v>575</v>
      </c>
      <c r="AA3643" s="9">
        <f t="shared" si="506"/>
        <v>30278</v>
      </c>
      <c r="AB3643" s="9">
        <f t="shared" si="507"/>
        <v>4244</v>
      </c>
      <c r="AC3643" s="9">
        <f t="shared" si="508"/>
        <v>686</v>
      </c>
      <c r="AD3643" s="9">
        <f t="shared" si="509"/>
        <v>274</v>
      </c>
      <c r="AE3643" s="44">
        <f t="shared" si="510"/>
        <v>1.3970626341808383E-4</v>
      </c>
      <c r="AF3643" s="9">
        <f t="shared" si="511"/>
        <v>725</v>
      </c>
      <c r="AG3643" s="9">
        <f t="shared" si="504"/>
        <v>755</v>
      </c>
      <c r="AH3643" s="44">
        <f t="shared" si="512"/>
        <v>1.2757695035747816E-4</v>
      </c>
      <c r="AI3643">
        <f>AA3643/'Totals and Drop Down Lists'!W$6*Inputs!E$37</f>
        <v>27466.397247683497</v>
      </c>
      <c r="AJ3643">
        <f>AB3643/'Totals and Drop Down Lists'!X$6*Inputs!F$37</f>
        <v>13964.403203620357</v>
      </c>
      <c r="AK3643">
        <f>AC3643/'Totals and Drop Down Lists'!Y$6*Inputs!G$37</f>
        <v>4522.3437214126798</v>
      </c>
      <c r="AL3643">
        <f>AD3643/'Totals and Drop Down Lists'!Z$6*Inputs!H$37</f>
        <v>2196.7953479783255</v>
      </c>
      <c r="AM3643">
        <f>AE3643/'Totals and Drop Down Lists'!AA$6*Inputs!I$37</f>
        <v>17391.941973917095</v>
      </c>
      <c r="AN3643">
        <f>AF3643/'Totals and Drop Down Lists'!AB$6*Inputs!J$37</f>
        <v>14468.602526749937</v>
      </c>
      <c r="AO3643">
        <f>AG3643/'Totals and Drop Down Lists'!AC$6*Inputs!K$37</f>
        <v>14060.800015214172</v>
      </c>
      <c r="AP3643">
        <f>AH3643/'Totals and Drop Down Lists'!AD$6*Inputs!L$37</f>
        <v>30022.6721244693</v>
      </c>
      <c r="AQ3643">
        <f>IF(OR($D3643="51",$D3643="52",$D3643="61"),(AA3643/'Totals and Drop Down Lists'!W$4)*Inputs!E$38,0)</f>
        <v>0</v>
      </c>
      <c r="AR3643">
        <f>IF(OR($D3643="51",$D3643="52",$D3643="61"),(AB3643/'Totals and Drop Down Lists'!X$4)*Inputs!F$38,0)</f>
        <v>0</v>
      </c>
      <c r="AS3643">
        <f>IF(OR($D3643="51",$D3643="52",$D3643="61"),(AC3643/'Totals and Drop Down Lists'!Y$4)*Inputs!G$38,0)</f>
        <v>0</v>
      </c>
      <c r="AT3643">
        <f>IF(OR($D3643="51",$D3643="52",$D3643="61"),(AD3643/'Totals and Drop Down Lists'!Z$4)*Inputs!H$38,0)</f>
        <v>0</v>
      </c>
      <c r="AU3643">
        <f>IF(OR($D3643="51",$D3643="52",$D3643="61"),(AE3643/'Totals and Drop Down Lists'!AA$4)*Inputs!I$38,0)</f>
        <v>0</v>
      </c>
      <c r="AV3643">
        <f>IF(OR($D3643="51",$D3643="52",$D3643="61"),(AF3643/'Totals and Drop Down Lists'!AB$4)*Inputs!J$38,0)</f>
        <v>0</v>
      </c>
      <c r="AW3643">
        <f>IF(OR($D3643="51",$D3643="52",$D3643="61"),(AG3643/'Totals and Drop Down Lists'!AC$4)*Inputs!K$38,0)</f>
        <v>0</v>
      </c>
      <c r="AX3643">
        <f>IF(OR($D3643="51",$D3643="52",$D3643="61"),(AH3643/'Totals and Drop Down Lists'!AD$4)*Inputs!L$38,0)</f>
        <v>0</v>
      </c>
      <c r="AY3643">
        <f>IF(OR($D3643="51",$D3643="52",$D3643="61"),0,(AA3643/'Totals and Drop Down Lists'!W$5)*Inputs!E$39)</f>
        <v>0</v>
      </c>
      <c r="AZ3643">
        <f>IF(OR($D3643="51",$D3643="52",$D3643="61"),0,(AB3643/'Totals and Drop Down Lists'!X$5)*Inputs!F$39)</f>
        <v>0</v>
      </c>
      <c r="BA3643">
        <f>IF(OR($D3643="51",$D3643="52",$D3643="61"),0,(AC3643/'Totals and Drop Down Lists'!Y$5)*Inputs!G$39)</f>
        <v>0</v>
      </c>
      <c r="BB3643">
        <f>IF(OR($D3643="51",$D3643="52",$D3643="61"),0,(AD3643/'Totals and Drop Down Lists'!Z$5)*Inputs!H$39)</f>
        <v>0</v>
      </c>
      <c r="BC3643">
        <f>IF(OR($D3643="51",$D3643="52",$D3643="61"),0,(AE3643/'Totals and Drop Down Lists'!AA$5)*Inputs!I$39)</f>
        <v>0</v>
      </c>
      <c r="BD3643">
        <f>IF(OR($D3643="51",$D3643="52",$D3643="61"),0,(AF3643/'Totals and Drop Down Lists'!AB$5)*Inputs!J$39)</f>
        <v>0</v>
      </c>
      <c r="BE3643">
        <f>IF(OR($D3643="51",$D3643="52",$D3643="61"),0,(AG3643/'Totals and Drop Down Lists'!AC$5)*Inputs!K$39)</f>
        <v>0</v>
      </c>
      <c r="BF3643">
        <f>IF(OR($D3643="51",$D3643="52",$D3643="61"),0,(AH3643/'Totals and Drop Down Lists'!AD$5)*Inputs!L$39)</f>
        <v>0</v>
      </c>
      <c r="BG3643" s="10">
        <f t="shared" si="505"/>
        <v>124093.95616104537</v>
      </c>
    </row>
    <row r="3644" spans="1:59">
      <c r="A3644" s="1" t="s">
        <v>7685</v>
      </c>
      <c r="B3644" s="1" t="s">
        <v>6572</v>
      </c>
      <c r="C3644" s="1" t="s">
        <v>6575</v>
      </c>
      <c r="D3644" s="1" t="s">
        <v>10</v>
      </c>
      <c r="E3644" s="1" t="s">
        <v>6576</v>
      </c>
      <c r="F3644" s="2">
        <v>68386</v>
      </c>
      <c r="G3644" s="2">
        <v>492</v>
      </c>
      <c r="H3644" s="2">
        <v>98</v>
      </c>
      <c r="I3644" s="2">
        <v>6388</v>
      </c>
      <c r="J3644" s="2">
        <v>21821</v>
      </c>
      <c r="K3644" s="2">
        <v>5615</v>
      </c>
      <c r="L3644" s="2">
        <v>168</v>
      </c>
      <c r="M3644" s="2">
        <v>9</v>
      </c>
      <c r="N3644" s="2">
        <v>0</v>
      </c>
      <c r="O3644" s="2">
        <v>326</v>
      </c>
      <c r="P3644" s="2">
        <v>9</v>
      </c>
      <c r="Q3644" s="2">
        <v>54</v>
      </c>
      <c r="R3644" s="2">
        <v>281</v>
      </c>
      <c r="S3644" s="2">
        <v>4958100</v>
      </c>
      <c r="T3644" s="2">
        <v>255052700</v>
      </c>
      <c r="U3644" s="2">
        <v>216</v>
      </c>
      <c r="V3644" s="2">
        <v>350</v>
      </c>
      <c r="W3644" s="2">
        <v>0</v>
      </c>
      <c r="X3644" s="2">
        <v>1290</v>
      </c>
      <c r="Y3644" s="2">
        <v>70</v>
      </c>
      <c r="Z3644" s="2">
        <v>980</v>
      </c>
      <c r="AA3644" s="9">
        <f t="shared" si="506"/>
        <v>68386</v>
      </c>
      <c r="AB3644" s="9">
        <f t="shared" si="507"/>
        <v>5798</v>
      </c>
      <c r="AC3644" s="9">
        <f t="shared" si="508"/>
        <v>847</v>
      </c>
      <c r="AD3644" s="9">
        <f t="shared" si="509"/>
        <v>281</v>
      </c>
      <c r="AE3644" s="44">
        <f t="shared" si="510"/>
        <v>1.0090685204070371E-4</v>
      </c>
      <c r="AF3644" s="9">
        <f t="shared" si="511"/>
        <v>940</v>
      </c>
      <c r="AG3644" s="9">
        <f t="shared" si="504"/>
        <v>1050</v>
      </c>
      <c r="AH3644" s="44">
        <f t="shared" si="512"/>
        <v>1.0053458665413457E-4</v>
      </c>
      <c r="AI3644">
        <f>AA3644/'Totals and Drop Down Lists'!W$6*Inputs!E$37</f>
        <v>62035.703883350398</v>
      </c>
      <c r="AJ3644">
        <f>AB3644/'Totals and Drop Down Lists'!X$6*Inputs!F$37</f>
        <v>19077.664885624607</v>
      </c>
      <c r="AK3644">
        <f>AC3644/'Totals and Drop Down Lists'!Y$6*Inputs!G$37</f>
        <v>5583.7101050095334</v>
      </c>
      <c r="AL3644">
        <f>AD3644/'Totals and Drop Down Lists'!Z$6*Inputs!H$37</f>
        <v>2252.9178568682828</v>
      </c>
      <c r="AM3644">
        <f>AE3644/'Totals and Drop Down Lists'!AA$6*Inputs!I$37</f>
        <v>12561.828457258638</v>
      </c>
      <c r="AN3644">
        <f>AF3644/'Totals and Drop Down Lists'!AB$6*Inputs!J$37</f>
        <v>18759.29155192406</v>
      </c>
      <c r="AO3644">
        <f>AG3644/'Totals and Drop Down Lists'!AC$6*Inputs!K$37</f>
        <v>19554.754988046203</v>
      </c>
      <c r="AP3644">
        <f>AH3644/'Totals and Drop Down Lists'!AD$6*Inputs!L$37</f>
        <v>23658.795133671298</v>
      </c>
      <c r="AQ3644">
        <f>IF(OR($D3644="51",$D3644="52",$D3644="61"),(AA3644/'Totals and Drop Down Lists'!W$4)*Inputs!E$38,0)</f>
        <v>0</v>
      </c>
      <c r="AR3644">
        <f>IF(OR($D3644="51",$D3644="52",$D3644="61"),(AB3644/'Totals and Drop Down Lists'!X$4)*Inputs!F$38,0)</f>
        <v>0</v>
      </c>
      <c r="AS3644">
        <f>IF(OR($D3644="51",$D3644="52",$D3644="61"),(AC3644/'Totals and Drop Down Lists'!Y$4)*Inputs!G$38,0)</f>
        <v>0</v>
      </c>
      <c r="AT3644">
        <f>IF(OR($D3644="51",$D3644="52",$D3644="61"),(AD3644/'Totals and Drop Down Lists'!Z$4)*Inputs!H$38,0)</f>
        <v>0</v>
      </c>
      <c r="AU3644">
        <f>IF(OR($D3644="51",$D3644="52",$D3644="61"),(AE3644/'Totals and Drop Down Lists'!AA$4)*Inputs!I$38,0)</f>
        <v>0</v>
      </c>
      <c r="AV3644">
        <f>IF(OR($D3644="51",$D3644="52",$D3644="61"),(AF3644/'Totals and Drop Down Lists'!AB$4)*Inputs!J$38,0)</f>
        <v>0</v>
      </c>
      <c r="AW3644">
        <f>IF(OR($D3644="51",$D3644="52",$D3644="61"),(AG3644/'Totals and Drop Down Lists'!AC$4)*Inputs!K$38,0)</f>
        <v>0</v>
      </c>
      <c r="AX3644">
        <f>IF(OR($D3644="51",$D3644="52",$D3644="61"),(AH3644/'Totals and Drop Down Lists'!AD$4)*Inputs!L$38,0)</f>
        <v>0</v>
      </c>
      <c r="AY3644">
        <f>IF(OR($D3644="51",$D3644="52",$D3644="61"),0,(AA3644/'Totals and Drop Down Lists'!W$5)*Inputs!E$39)</f>
        <v>0</v>
      </c>
      <c r="AZ3644">
        <f>IF(OR($D3644="51",$D3644="52",$D3644="61"),0,(AB3644/'Totals and Drop Down Lists'!X$5)*Inputs!F$39)</f>
        <v>0</v>
      </c>
      <c r="BA3644">
        <f>IF(OR($D3644="51",$D3644="52",$D3644="61"),0,(AC3644/'Totals and Drop Down Lists'!Y$5)*Inputs!G$39)</f>
        <v>0</v>
      </c>
      <c r="BB3644">
        <f>IF(OR($D3644="51",$D3644="52",$D3644="61"),0,(AD3644/'Totals and Drop Down Lists'!Z$5)*Inputs!H$39)</f>
        <v>0</v>
      </c>
      <c r="BC3644">
        <f>IF(OR($D3644="51",$D3644="52",$D3644="61"),0,(AE3644/'Totals and Drop Down Lists'!AA$5)*Inputs!I$39)</f>
        <v>0</v>
      </c>
      <c r="BD3644">
        <f>IF(OR($D3644="51",$D3644="52",$D3644="61"),0,(AF3644/'Totals and Drop Down Lists'!AB$5)*Inputs!J$39)</f>
        <v>0</v>
      </c>
      <c r="BE3644">
        <f>IF(OR($D3644="51",$D3644="52",$D3644="61"),0,(AG3644/'Totals and Drop Down Lists'!AC$5)*Inputs!K$39)</f>
        <v>0</v>
      </c>
      <c r="BF3644">
        <f>IF(OR($D3644="51",$D3644="52",$D3644="61"),0,(AH3644/'Totals and Drop Down Lists'!AD$5)*Inputs!L$39)</f>
        <v>0</v>
      </c>
      <c r="BG3644" s="10">
        <f t="shared" si="505"/>
        <v>163484.66686175301</v>
      </c>
    </row>
    <row r="3645" spans="1:59">
      <c r="A3645" s="1" t="s">
        <v>7685</v>
      </c>
      <c r="B3645" s="1" t="s">
        <v>6572</v>
      </c>
      <c r="C3645" s="1" t="s">
        <v>6577</v>
      </c>
      <c r="D3645" s="1" t="s">
        <v>10</v>
      </c>
      <c r="E3645" s="1" t="s">
        <v>6578</v>
      </c>
      <c r="F3645" s="2">
        <v>48565</v>
      </c>
      <c r="G3645" s="2">
        <v>5099</v>
      </c>
      <c r="H3645" s="2">
        <v>513</v>
      </c>
      <c r="I3645" s="2">
        <v>12669</v>
      </c>
      <c r="J3645" s="2">
        <v>15935</v>
      </c>
      <c r="K3645" s="2">
        <v>9355</v>
      </c>
      <c r="L3645" s="2">
        <v>107</v>
      </c>
      <c r="M3645" s="2">
        <v>0</v>
      </c>
      <c r="N3645" s="2">
        <v>0</v>
      </c>
      <c r="O3645" s="2">
        <v>377</v>
      </c>
      <c r="P3645" s="2">
        <v>103</v>
      </c>
      <c r="Q3645" s="2">
        <v>0</v>
      </c>
      <c r="R3645" s="2">
        <v>2102</v>
      </c>
      <c r="S3645" s="2">
        <v>6373900</v>
      </c>
      <c r="T3645" s="2">
        <v>312674100</v>
      </c>
      <c r="U3645" s="2">
        <v>242</v>
      </c>
      <c r="V3645" s="2">
        <v>470</v>
      </c>
      <c r="W3645" s="2">
        <v>155</v>
      </c>
      <c r="X3645" s="2">
        <v>2000</v>
      </c>
      <c r="Y3645" s="2">
        <v>290</v>
      </c>
      <c r="Z3645" s="2">
        <v>1360</v>
      </c>
      <c r="AA3645" s="9">
        <f t="shared" si="506"/>
        <v>48565</v>
      </c>
      <c r="AB3645" s="9">
        <f t="shared" si="507"/>
        <v>7057</v>
      </c>
      <c r="AC3645" s="9">
        <f t="shared" si="508"/>
        <v>2689</v>
      </c>
      <c r="AD3645" s="9">
        <f t="shared" si="509"/>
        <v>2102</v>
      </c>
      <c r="AE3645" s="44">
        <f t="shared" si="510"/>
        <v>3.8355822644696344E-4</v>
      </c>
      <c r="AF3645" s="9">
        <f t="shared" si="511"/>
        <v>1375</v>
      </c>
      <c r="AG3645" s="9">
        <f t="shared" si="504"/>
        <v>1650</v>
      </c>
      <c r="AH3645" s="44">
        <f t="shared" si="512"/>
        <v>3.604348324153912E-4</v>
      </c>
      <c r="AI3645">
        <f>AA3645/'Totals and Drop Down Lists'!W$6*Inputs!E$37</f>
        <v>44055.273873233004</v>
      </c>
      <c r="AJ3645">
        <f>AB3645/'Totals and Drop Down Lists'!X$6*Inputs!F$37</f>
        <v>23220.262348715565</v>
      </c>
      <c r="AK3645">
        <f>AC3645/'Totals and Drop Down Lists'!Y$6*Inputs!G$37</f>
        <v>17726.796307403347</v>
      </c>
      <c r="AL3645">
        <f>AD3645/'Totals and Drop Down Lists'!Z$6*Inputs!H$37</f>
        <v>16852.787669527155</v>
      </c>
      <c r="AM3645">
        <f>AE3645/'Totals and Drop Down Lists'!AA$6*Inputs!I$37</f>
        <v>47748.914435003484</v>
      </c>
      <c r="AN3645">
        <f>AF3645/'Totals and Drop Down Lists'!AB$6*Inputs!J$37</f>
        <v>27440.453067974024</v>
      </c>
      <c r="AO3645">
        <f>AG3645/'Totals and Drop Down Lists'!AC$6*Inputs!K$37</f>
        <v>30728.900695501172</v>
      </c>
      <c r="AP3645">
        <f>AH3645/'Totals and Drop Down Lists'!AD$6*Inputs!L$37</f>
        <v>84821.096330674452</v>
      </c>
      <c r="AQ3645">
        <f>IF(OR($D3645="51",$D3645="52",$D3645="61"),(AA3645/'Totals and Drop Down Lists'!W$4)*Inputs!E$38,0)</f>
        <v>0</v>
      </c>
      <c r="AR3645">
        <f>IF(OR($D3645="51",$D3645="52",$D3645="61"),(AB3645/'Totals and Drop Down Lists'!X$4)*Inputs!F$38,0)</f>
        <v>0</v>
      </c>
      <c r="AS3645">
        <f>IF(OR($D3645="51",$D3645="52",$D3645="61"),(AC3645/'Totals and Drop Down Lists'!Y$4)*Inputs!G$38,0)</f>
        <v>0</v>
      </c>
      <c r="AT3645">
        <f>IF(OR($D3645="51",$D3645="52",$D3645="61"),(AD3645/'Totals and Drop Down Lists'!Z$4)*Inputs!H$38,0)</f>
        <v>0</v>
      </c>
      <c r="AU3645">
        <f>IF(OR($D3645="51",$D3645="52",$D3645="61"),(AE3645/'Totals and Drop Down Lists'!AA$4)*Inputs!I$38,0)</f>
        <v>0</v>
      </c>
      <c r="AV3645">
        <f>IF(OR($D3645="51",$D3645="52",$D3645="61"),(AF3645/'Totals and Drop Down Lists'!AB$4)*Inputs!J$38,0)</f>
        <v>0</v>
      </c>
      <c r="AW3645">
        <f>IF(OR($D3645="51",$D3645="52",$D3645="61"),(AG3645/'Totals and Drop Down Lists'!AC$4)*Inputs!K$38,0)</f>
        <v>0</v>
      </c>
      <c r="AX3645">
        <f>IF(OR($D3645="51",$D3645="52",$D3645="61"),(AH3645/'Totals and Drop Down Lists'!AD$4)*Inputs!L$38,0)</f>
        <v>0</v>
      </c>
      <c r="AY3645">
        <f>IF(OR($D3645="51",$D3645="52",$D3645="61"),0,(AA3645/'Totals and Drop Down Lists'!W$5)*Inputs!E$39)</f>
        <v>0</v>
      </c>
      <c r="AZ3645">
        <f>IF(OR($D3645="51",$D3645="52",$D3645="61"),0,(AB3645/'Totals and Drop Down Lists'!X$5)*Inputs!F$39)</f>
        <v>0</v>
      </c>
      <c r="BA3645">
        <f>IF(OR($D3645="51",$D3645="52",$D3645="61"),0,(AC3645/'Totals and Drop Down Lists'!Y$5)*Inputs!G$39)</f>
        <v>0</v>
      </c>
      <c r="BB3645">
        <f>IF(OR($D3645="51",$D3645="52",$D3645="61"),0,(AD3645/'Totals and Drop Down Lists'!Z$5)*Inputs!H$39)</f>
        <v>0</v>
      </c>
      <c r="BC3645">
        <f>IF(OR($D3645="51",$D3645="52",$D3645="61"),0,(AE3645/'Totals and Drop Down Lists'!AA$5)*Inputs!I$39)</f>
        <v>0</v>
      </c>
      <c r="BD3645">
        <f>IF(OR($D3645="51",$D3645="52",$D3645="61"),0,(AF3645/'Totals and Drop Down Lists'!AB$5)*Inputs!J$39)</f>
        <v>0</v>
      </c>
      <c r="BE3645">
        <f>IF(OR($D3645="51",$D3645="52",$D3645="61"),0,(AG3645/'Totals and Drop Down Lists'!AC$5)*Inputs!K$39)</f>
        <v>0</v>
      </c>
      <c r="BF3645">
        <f>IF(OR($D3645="51",$D3645="52",$D3645="61"),0,(AH3645/'Totals and Drop Down Lists'!AD$5)*Inputs!L$39)</f>
        <v>0</v>
      </c>
      <c r="BG3645" s="10">
        <f t="shared" si="505"/>
        <v>292594.48472803214</v>
      </c>
    </row>
    <row r="3646" spans="1:59">
      <c r="A3646" s="1" t="s">
        <v>7685</v>
      </c>
      <c r="B3646" s="1" t="s">
        <v>6572</v>
      </c>
      <c r="C3646" s="1" t="s">
        <v>6579</v>
      </c>
      <c r="D3646" s="1" t="s">
        <v>10</v>
      </c>
      <c r="E3646" s="1" t="s">
        <v>6580</v>
      </c>
      <c r="F3646" s="2">
        <v>83363</v>
      </c>
      <c r="G3646" s="2">
        <v>1711</v>
      </c>
      <c r="H3646" s="2">
        <v>55</v>
      </c>
      <c r="I3646" s="2">
        <v>18917</v>
      </c>
      <c r="J3646" s="2">
        <v>29466</v>
      </c>
      <c r="K3646" s="2">
        <v>13097</v>
      </c>
      <c r="L3646" s="2">
        <v>283</v>
      </c>
      <c r="M3646" s="2">
        <v>96</v>
      </c>
      <c r="N3646" s="2">
        <v>23</v>
      </c>
      <c r="O3646" s="2">
        <v>591</v>
      </c>
      <c r="P3646" s="2">
        <v>92</v>
      </c>
      <c r="Q3646" s="2">
        <v>8</v>
      </c>
      <c r="R3646" s="2">
        <v>7197</v>
      </c>
      <c r="S3646" s="2">
        <v>9424200</v>
      </c>
      <c r="T3646" s="2">
        <v>469224000</v>
      </c>
      <c r="U3646" s="2">
        <v>1119</v>
      </c>
      <c r="V3646" s="2">
        <v>1385</v>
      </c>
      <c r="W3646" s="2">
        <v>90</v>
      </c>
      <c r="X3646" s="2">
        <v>4400</v>
      </c>
      <c r="Y3646" s="2">
        <v>680</v>
      </c>
      <c r="Z3646" s="2">
        <v>2590</v>
      </c>
      <c r="AA3646" s="9">
        <f t="shared" si="506"/>
        <v>83363</v>
      </c>
      <c r="AB3646" s="9">
        <f t="shared" si="507"/>
        <v>17151</v>
      </c>
      <c r="AC3646" s="9">
        <f t="shared" si="508"/>
        <v>8290</v>
      </c>
      <c r="AD3646" s="9">
        <f t="shared" si="509"/>
        <v>7197</v>
      </c>
      <c r="AE3646" s="44">
        <f t="shared" si="510"/>
        <v>4.0655401694588442E-4</v>
      </c>
      <c r="AF3646" s="9">
        <f t="shared" si="511"/>
        <v>2925</v>
      </c>
      <c r="AG3646" s="9">
        <f t="shared" si="504"/>
        <v>3270</v>
      </c>
      <c r="AH3646" s="44">
        <f t="shared" si="512"/>
        <v>5.4081593807512565E-4</v>
      </c>
      <c r="AI3646">
        <f>AA3646/'Totals and Drop Down Lists'!W$6*Inputs!E$37</f>
        <v>75621.945761233859</v>
      </c>
      <c r="AJ3646">
        <f>AB3646/'Totals and Drop Down Lists'!X$6*Inputs!F$37</f>
        <v>56433.43057146389</v>
      </c>
      <c r="AK3646">
        <f>AC3646/'Totals and Drop Down Lists'!Y$6*Inputs!G$37</f>
        <v>54650.480248558473</v>
      </c>
      <c r="AL3646">
        <f>AD3646/'Totals and Drop Down Lists'!Z$6*Inputs!H$37</f>
        <v>57701.956640146018</v>
      </c>
      <c r="AM3646">
        <f>AE3646/'Totals and Drop Down Lists'!AA$6*Inputs!I$37</f>
        <v>50611.645455192076</v>
      </c>
      <c r="AN3646">
        <f>AF3646/'Totals and Drop Down Lists'!AB$6*Inputs!J$37</f>
        <v>58373.327435508378</v>
      </c>
      <c r="AO3646">
        <f>AG3646/'Totals and Drop Down Lists'!AC$6*Inputs!K$37</f>
        <v>60899.094105629592</v>
      </c>
      <c r="AP3646">
        <f>AH3646/'Totals and Drop Down Lists'!AD$6*Inputs!L$37</f>
        <v>127270.16551987239</v>
      </c>
      <c r="AQ3646">
        <f>IF(OR($D3646="51",$D3646="52",$D3646="61"),(AA3646/'Totals and Drop Down Lists'!W$4)*Inputs!E$38,0)</f>
        <v>0</v>
      </c>
      <c r="AR3646">
        <f>IF(OR($D3646="51",$D3646="52",$D3646="61"),(AB3646/'Totals and Drop Down Lists'!X$4)*Inputs!F$38,0)</f>
        <v>0</v>
      </c>
      <c r="AS3646">
        <f>IF(OR($D3646="51",$D3646="52",$D3646="61"),(AC3646/'Totals and Drop Down Lists'!Y$4)*Inputs!G$38,0)</f>
        <v>0</v>
      </c>
      <c r="AT3646">
        <f>IF(OR($D3646="51",$D3646="52",$D3646="61"),(AD3646/'Totals and Drop Down Lists'!Z$4)*Inputs!H$38,0)</f>
        <v>0</v>
      </c>
      <c r="AU3646">
        <f>IF(OR($D3646="51",$D3646="52",$D3646="61"),(AE3646/'Totals and Drop Down Lists'!AA$4)*Inputs!I$38,0)</f>
        <v>0</v>
      </c>
      <c r="AV3646">
        <f>IF(OR($D3646="51",$D3646="52",$D3646="61"),(AF3646/'Totals and Drop Down Lists'!AB$4)*Inputs!J$38,0)</f>
        <v>0</v>
      </c>
      <c r="AW3646">
        <f>IF(OR($D3646="51",$D3646="52",$D3646="61"),(AG3646/'Totals and Drop Down Lists'!AC$4)*Inputs!K$38,0)</f>
        <v>0</v>
      </c>
      <c r="AX3646">
        <f>IF(OR($D3646="51",$D3646="52",$D3646="61"),(AH3646/'Totals and Drop Down Lists'!AD$4)*Inputs!L$38,0)</f>
        <v>0</v>
      </c>
      <c r="AY3646">
        <f>IF(OR($D3646="51",$D3646="52",$D3646="61"),0,(AA3646/'Totals and Drop Down Lists'!W$5)*Inputs!E$39)</f>
        <v>0</v>
      </c>
      <c r="AZ3646">
        <f>IF(OR($D3646="51",$D3646="52",$D3646="61"),0,(AB3646/'Totals and Drop Down Lists'!X$5)*Inputs!F$39)</f>
        <v>0</v>
      </c>
      <c r="BA3646">
        <f>IF(OR($D3646="51",$D3646="52",$D3646="61"),0,(AC3646/'Totals and Drop Down Lists'!Y$5)*Inputs!G$39)</f>
        <v>0</v>
      </c>
      <c r="BB3646">
        <f>IF(OR($D3646="51",$D3646="52",$D3646="61"),0,(AD3646/'Totals and Drop Down Lists'!Z$5)*Inputs!H$39)</f>
        <v>0</v>
      </c>
      <c r="BC3646">
        <f>IF(OR($D3646="51",$D3646="52",$D3646="61"),0,(AE3646/'Totals and Drop Down Lists'!AA$5)*Inputs!I$39)</f>
        <v>0</v>
      </c>
      <c r="BD3646">
        <f>IF(OR($D3646="51",$D3646="52",$D3646="61"),0,(AF3646/'Totals and Drop Down Lists'!AB$5)*Inputs!J$39)</f>
        <v>0</v>
      </c>
      <c r="BE3646">
        <f>IF(OR($D3646="51",$D3646="52",$D3646="61"),0,(AG3646/'Totals and Drop Down Lists'!AC$5)*Inputs!K$39)</f>
        <v>0</v>
      </c>
      <c r="BF3646">
        <f>IF(OR($D3646="51",$D3646="52",$D3646="61"),0,(AH3646/'Totals and Drop Down Lists'!AD$5)*Inputs!L$39)</f>
        <v>0</v>
      </c>
      <c r="BG3646" s="10">
        <f t="shared" si="505"/>
        <v>541562.04573760461</v>
      </c>
    </row>
    <row r="3647" spans="1:59">
      <c r="A3647" s="1" t="s">
        <v>7685</v>
      </c>
      <c r="B3647" s="1" t="s">
        <v>6572</v>
      </c>
      <c r="C3647" s="1" t="s">
        <v>6581</v>
      </c>
      <c r="D3647" s="1" t="s">
        <v>10</v>
      </c>
      <c r="E3647" s="1" t="s">
        <v>6582</v>
      </c>
      <c r="F3647" s="2">
        <v>74301</v>
      </c>
      <c r="G3647" s="2">
        <v>2330</v>
      </c>
      <c r="H3647" s="2">
        <v>112</v>
      </c>
      <c r="I3647" s="2">
        <v>11350</v>
      </c>
      <c r="J3647" s="2">
        <v>25554</v>
      </c>
      <c r="K3647" s="2">
        <v>9084</v>
      </c>
      <c r="L3647" s="2">
        <v>265</v>
      </c>
      <c r="M3647" s="2">
        <v>22</v>
      </c>
      <c r="N3647" s="2">
        <v>24</v>
      </c>
      <c r="O3647" s="2">
        <v>464</v>
      </c>
      <c r="P3647" s="2">
        <v>94</v>
      </c>
      <c r="Q3647" s="2">
        <v>9</v>
      </c>
      <c r="R3647" s="2">
        <v>401</v>
      </c>
      <c r="S3647" s="2">
        <v>8336500</v>
      </c>
      <c r="T3647" s="2">
        <v>369843000</v>
      </c>
      <c r="U3647" s="2">
        <v>663</v>
      </c>
      <c r="V3647" s="2">
        <v>475</v>
      </c>
      <c r="W3647" s="2">
        <v>25</v>
      </c>
      <c r="X3647" s="2">
        <v>1745</v>
      </c>
      <c r="Y3647" s="2">
        <v>110</v>
      </c>
      <c r="Z3647" s="2">
        <v>1155</v>
      </c>
      <c r="AA3647" s="9">
        <f t="shared" si="506"/>
        <v>74301</v>
      </c>
      <c r="AB3647" s="9">
        <f t="shared" si="507"/>
        <v>8908</v>
      </c>
      <c r="AC3647" s="9">
        <f t="shared" si="508"/>
        <v>1279</v>
      </c>
      <c r="AD3647" s="9">
        <f t="shared" si="509"/>
        <v>401</v>
      </c>
      <c r="AE3647" s="44">
        <f t="shared" si="510"/>
        <v>2.255231591689077E-4</v>
      </c>
      <c r="AF3647" s="9">
        <f t="shared" si="511"/>
        <v>1245</v>
      </c>
      <c r="AG3647" s="9">
        <f t="shared" si="504"/>
        <v>1265</v>
      </c>
      <c r="AH3647" s="44">
        <f t="shared" si="512"/>
        <v>1.673246198184447E-4</v>
      </c>
      <c r="AI3647">
        <f>AA3647/'Totals and Drop Down Lists'!W$6*Inputs!E$37</f>
        <v>67401.439391641834</v>
      </c>
      <c r="AJ3647">
        <f>AB3647/'Totals and Drop Down Lists'!X$6*Inputs!F$37</f>
        <v>29310.769023998622</v>
      </c>
      <c r="AK3647">
        <f>AC3647/'Totals and Drop Down Lists'!Y$6*Inputs!G$37</f>
        <v>8431.6000286979834</v>
      </c>
      <c r="AL3647">
        <f>AD3647/'Totals and Drop Down Lists'!Z$6*Inputs!H$37</f>
        <v>3215.0180092675491</v>
      </c>
      <c r="AM3647">
        <f>AE3647/'Totals and Drop Down Lists'!AA$6*Inputs!I$37</f>
        <v>28075.231575711903</v>
      </c>
      <c r="AN3647">
        <f>AF3647/'Totals and Drop Down Lists'!AB$6*Inputs!J$37</f>
        <v>24846.082959729203</v>
      </c>
      <c r="AO3647">
        <f>AG3647/'Totals and Drop Down Lists'!AC$6*Inputs!K$37</f>
        <v>23558.823866550898</v>
      </c>
      <c r="AP3647">
        <f>AH3647/'Totals and Drop Down Lists'!AD$6*Inputs!L$37</f>
        <v>39376.487563657924</v>
      </c>
      <c r="AQ3647">
        <f>IF(OR($D3647="51",$D3647="52",$D3647="61"),(AA3647/'Totals and Drop Down Lists'!W$4)*Inputs!E$38,0)</f>
        <v>0</v>
      </c>
      <c r="AR3647">
        <f>IF(OR($D3647="51",$D3647="52",$D3647="61"),(AB3647/'Totals and Drop Down Lists'!X$4)*Inputs!F$38,0)</f>
        <v>0</v>
      </c>
      <c r="AS3647">
        <f>IF(OR($D3647="51",$D3647="52",$D3647="61"),(AC3647/'Totals and Drop Down Lists'!Y$4)*Inputs!G$38,0)</f>
        <v>0</v>
      </c>
      <c r="AT3647">
        <f>IF(OR($D3647="51",$D3647="52",$D3647="61"),(AD3647/'Totals and Drop Down Lists'!Z$4)*Inputs!H$38,0)</f>
        <v>0</v>
      </c>
      <c r="AU3647">
        <f>IF(OR($D3647="51",$D3647="52",$D3647="61"),(AE3647/'Totals and Drop Down Lists'!AA$4)*Inputs!I$38,0)</f>
        <v>0</v>
      </c>
      <c r="AV3647">
        <f>IF(OR($D3647="51",$D3647="52",$D3647="61"),(AF3647/'Totals and Drop Down Lists'!AB$4)*Inputs!J$38,0)</f>
        <v>0</v>
      </c>
      <c r="AW3647">
        <f>IF(OR($D3647="51",$D3647="52",$D3647="61"),(AG3647/'Totals and Drop Down Lists'!AC$4)*Inputs!K$38,0)</f>
        <v>0</v>
      </c>
      <c r="AX3647">
        <f>IF(OR($D3647="51",$D3647="52",$D3647="61"),(AH3647/'Totals and Drop Down Lists'!AD$4)*Inputs!L$38,0)</f>
        <v>0</v>
      </c>
      <c r="AY3647">
        <f>IF(OR($D3647="51",$D3647="52",$D3647="61"),0,(AA3647/'Totals and Drop Down Lists'!W$5)*Inputs!E$39)</f>
        <v>0</v>
      </c>
      <c r="AZ3647">
        <f>IF(OR($D3647="51",$D3647="52",$D3647="61"),0,(AB3647/'Totals and Drop Down Lists'!X$5)*Inputs!F$39)</f>
        <v>0</v>
      </c>
      <c r="BA3647">
        <f>IF(OR($D3647="51",$D3647="52",$D3647="61"),0,(AC3647/'Totals and Drop Down Lists'!Y$5)*Inputs!G$39)</f>
        <v>0</v>
      </c>
      <c r="BB3647">
        <f>IF(OR($D3647="51",$D3647="52",$D3647="61"),0,(AD3647/'Totals and Drop Down Lists'!Z$5)*Inputs!H$39)</f>
        <v>0</v>
      </c>
      <c r="BC3647">
        <f>IF(OR($D3647="51",$D3647="52",$D3647="61"),0,(AE3647/'Totals and Drop Down Lists'!AA$5)*Inputs!I$39)</f>
        <v>0</v>
      </c>
      <c r="BD3647">
        <f>IF(OR($D3647="51",$D3647="52",$D3647="61"),0,(AF3647/'Totals and Drop Down Lists'!AB$5)*Inputs!J$39)</f>
        <v>0</v>
      </c>
      <c r="BE3647">
        <f>IF(OR($D3647="51",$D3647="52",$D3647="61"),0,(AG3647/'Totals and Drop Down Lists'!AC$5)*Inputs!K$39)</f>
        <v>0</v>
      </c>
      <c r="BF3647">
        <f>IF(OR($D3647="51",$D3647="52",$D3647="61"),0,(AH3647/'Totals and Drop Down Lists'!AD$5)*Inputs!L$39)</f>
        <v>0</v>
      </c>
      <c r="BG3647" s="10">
        <f t="shared" si="505"/>
        <v>224215.45241925589</v>
      </c>
    </row>
    <row r="3648" spans="1:59">
      <c r="A3648" s="1" t="s">
        <v>7685</v>
      </c>
      <c r="B3648" s="1" t="s">
        <v>6572</v>
      </c>
      <c r="C3648" s="1" t="s">
        <v>413</v>
      </c>
      <c r="D3648" s="1" t="s">
        <v>25</v>
      </c>
      <c r="E3648" s="1" t="s">
        <v>6583</v>
      </c>
      <c r="F3648" s="2">
        <v>6529</v>
      </c>
      <c r="G3648" s="2">
        <v>19</v>
      </c>
      <c r="H3648" s="2">
        <v>0</v>
      </c>
      <c r="I3648" s="2">
        <v>889</v>
      </c>
      <c r="J3648" s="2">
        <v>2112</v>
      </c>
      <c r="K3648" s="2">
        <v>470</v>
      </c>
      <c r="L3648" s="2">
        <v>18</v>
      </c>
      <c r="M3648" s="2">
        <v>20</v>
      </c>
      <c r="N3648" s="2">
        <v>0</v>
      </c>
      <c r="O3648" s="2">
        <v>47</v>
      </c>
      <c r="P3648" s="2">
        <v>10</v>
      </c>
      <c r="Q3648" s="2">
        <v>0</v>
      </c>
      <c r="R3648" s="2">
        <v>885</v>
      </c>
      <c r="S3648" s="2">
        <v>293300</v>
      </c>
      <c r="T3648" s="2">
        <v>14178100</v>
      </c>
      <c r="U3648" s="2">
        <v>90</v>
      </c>
      <c r="V3648" s="2">
        <v>19</v>
      </c>
      <c r="W3648" s="2">
        <v>10</v>
      </c>
      <c r="X3648" s="2">
        <v>79</v>
      </c>
      <c r="Y3648" s="2">
        <v>0</v>
      </c>
      <c r="Z3648" s="2">
        <v>60</v>
      </c>
      <c r="AA3648" s="9">
        <f t="shared" si="506"/>
        <v>6529</v>
      </c>
      <c r="AB3648" s="9">
        <f t="shared" si="507"/>
        <v>870</v>
      </c>
      <c r="AC3648" s="9">
        <f t="shared" si="508"/>
        <v>980</v>
      </c>
      <c r="AD3648" s="9">
        <f t="shared" si="509"/>
        <v>885</v>
      </c>
      <c r="AE3648" s="44">
        <f t="shared" si="510"/>
        <v>7.3046193256469494E-6</v>
      </c>
      <c r="AF3648" s="9">
        <f t="shared" si="511"/>
        <v>50</v>
      </c>
      <c r="AG3648" s="9">
        <f t="shared" si="504"/>
        <v>60</v>
      </c>
      <c r="AH3648" s="44">
        <f t="shared" si="512"/>
        <v>4.9682824840531275E-6</v>
      </c>
      <c r="AI3648">
        <f>AA3648/'Totals and Drop Down Lists'!W$6*Inputs!E$37</f>
        <v>5922.7197182814425</v>
      </c>
      <c r="AJ3648">
        <f>AB3648/'Totals and Drop Down Lists'!X$6*Inputs!F$37</f>
        <v>2862.636848998518</v>
      </c>
      <c r="AK3648">
        <f>AC3648/'Totals and Drop Down Lists'!Y$6*Inputs!G$37</f>
        <v>6460.4910305895419</v>
      </c>
      <c r="AL3648">
        <f>AD3648/'Totals and Drop Down Lists'!Z$6*Inputs!H$37</f>
        <v>7095.4886239445914</v>
      </c>
      <c r="AM3648">
        <f>AE3648/'Totals and Drop Down Lists'!AA$6*Inputs!I$37</f>
        <v>909.34731446522028</v>
      </c>
      <c r="AN3648">
        <f>AF3648/'Totals and Drop Down Lists'!AB$6*Inputs!J$37</f>
        <v>997.83465701723719</v>
      </c>
      <c r="AO3648">
        <f>AG3648/'Totals and Drop Down Lists'!AC$6*Inputs!K$37</f>
        <v>1117.4145707454973</v>
      </c>
      <c r="AP3648">
        <f>AH3648/'Totals and Drop Down Lists'!AD$6*Inputs!L$37</f>
        <v>1169.1854651056685</v>
      </c>
      <c r="AQ3648">
        <f>IF(OR($D3648="51",$D3648="52",$D3648="61"),(AA3648/'Totals and Drop Down Lists'!W$4)*Inputs!E$38,0)</f>
        <v>0</v>
      </c>
      <c r="AR3648">
        <f>IF(OR($D3648="51",$D3648="52",$D3648="61"),(AB3648/'Totals and Drop Down Lists'!X$4)*Inputs!F$38,0)</f>
        <v>0</v>
      </c>
      <c r="AS3648">
        <f>IF(OR($D3648="51",$D3648="52",$D3648="61"),(AC3648/'Totals and Drop Down Lists'!Y$4)*Inputs!G$38,0)</f>
        <v>0</v>
      </c>
      <c r="AT3648">
        <f>IF(OR($D3648="51",$D3648="52",$D3648="61"),(AD3648/'Totals and Drop Down Lists'!Z$4)*Inputs!H$38,0)</f>
        <v>0</v>
      </c>
      <c r="AU3648">
        <f>IF(OR($D3648="51",$D3648="52",$D3648="61"),(AE3648/'Totals and Drop Down Lists'!AA$4)*Inputs!I$38,0)</f>
        <v>0</v>
      </c>
      <c r="AV3648">
        <f>IF(OR($D3648="51",$D3648="52",$D3648="61"),(AF3648/'Totals and Drop Down Lists'!AB$4)*Inputs!J$38,0)</f>
        <v>0</v>
      </c>
      <c r="AW3648">
        <f>IF(OR($D3648="51",$D3648="52",$D3648="61"),(AG3648/'Totals and Drop Down Lists'!AC$4)*Inputs!K$38,0)</f>
        <v>0</v>
      </c>
      <c r="AX3648">
        <f>IF(OR($D3648="51",$D3648="52",$D3648="61"),(AH3648/'Totals and Drop Down Lists'!AD$4)*Inputs!L$38,0)</f>
        <v>0</v>
      </c>
      <c r="AY3648">
        <f>IF(OR($D3648="51",$D3648="52",$D3648="61"),0,(AA3648/'Totals and Drop Down Lists'!W$5)*Inputs!E$39)</f>
        <v>0</v>
      </c>
      <c r="AZ3648">
        <f>IF(OR($D3648="51",$D3648="52",$D3648="61"),0,(AB3648/'Totals and Drop Down Lists'!X$5)*Inputs!F$39)</f>
        <v>0</v>
      </c>
      <c r="BA3648">
        <f>IF(OR($D3648="51",$D3648="52",$D3648="61"),0,(AC3648/'Totals and Drop Down Lists'!Y$5)*Inputs!G$39)</f>
        <v>0</v>
      </c>
      <c r="BB3648">
        <f>IF(OR($D3648="51",$D3648="52",$D3648="61"),0,(AD3648/'Totals and Drop Down Lists'!Z$5)*Inputs!H$39)</f>
        <v>0</v>
      </c>
      <c r="BC3648">
        <f>IF(OR($D3648="51",$D3648="52",$D3648="61"),0,(AE3648/'Totals and Drop Down Lists'!AA$5)*Inputs!I$39)</f>
        <v>0</v>
      </c>
      <c r="BD3648">
        <f>IF(OR($D3648="51",$D3648="52",$D3648="61"),0,(AF3648/'Totals and Drop Down Lists'!AB$5)*Inputs!J$39)</f>
        <v>0</v>
      </c>
      <c r="BE3648">
        <f>IF(OR($D3648="51",$D3648="52",$D3648="61"),0,(AG3648/'Totals and Drop Down Lists'!AC$5)*Inputs!K$39)</f>
        <v>0</v>
      </c>
      <c r="BF3648">
        <f>IF(OR($D3648="51",$D3648="52",$D3648="61"),0,(AH3648/'Totals and Drop Down Lists'!AD$5)*Inputs!L$39)</f>
        <v>0</v>
      </c>
      <c r="BG3648" s="10">
        <f t="shared" si="505"/>
        <v>26535.118229147713</v>
      </c>
    </row>
    <row r="3649" spans="1:59">
      <c r="A3649" s="1" t="s">
        <v>7685</v>
      </c>
      <c r="B3649" s="1" t="s">
        <v>6572</v>
      </c>
      <c r="C3649" s="1" t="s">
        <v>6584</v>
      </c>
      <c r="D3649" s="1" t="s">
        <v>25</v>
      </c>
      <c r="E3649" s="1" t="s">
        <v>6585</v>
      </c>
      <c r="F3649" s="2">
        <v>50160</v>
      </c>
      <c r="G3649" s="2">
        <v>289</v>
      </c>
      <c r="H3649" s="2">
        <v>16</v>
      </c>
      <c r="I3649" s="2">
        <v>4384</v>
      </c>
      <c r="J3649" s="2">
        <v>16207</v>
      </c>
      <c r="K3649" s="2">
        <v>3358</v>
      </c>
      <c r="L3649" s="2">
        <v>129</v>
      </c>
      <c r="M3649" s="2">
        <v>52</v>
      </c>
      <c r="N3649" s="2">
        <v>9</v>
      </c>
      <c r="O3649" s="2">
        <v>104</v>
      </c>
      <c r="P3649" s="2">
        <v>19</v>
      </c>
      <c r="Q3649" s="2">
        <v>0</v>
      </c>
      <c r="R3649" s="2">
        <v>2278</v>
      </c>
      <c r="S3649" s="2">
        <v>2178400</v>
      </c>
      <c r="T3649" s="2">
        <v>130640600</v>
      </c>
      <c r="U3649" s="2">
        <v>282</v>
      </c>
      <c r="V3649" s="2">
        <v>346</v>
      </c>
      <c r="W3649" s="2">
        <v>115</v>
      </c>
      <c r="X3649" s="2">
        <v>689</v>
      </c>
      <c r="Y3649" s="2">
        <v>141</v>
      </c>
      <c r="Z3649" s="2">
        <v>326</v>
      </c>
      <c r="AA3649" s="9">
        <f t="shared" si="506"/>
        <v>50160</v>
      </c>
      <c r="AB3649" s="9">
        <f t="shared" si="507"/>
        <v>4079</v>
      </c>
      <c r="AC3649" s="9">
        <f t="shared" si="508"/>
        <v>2591</v>
      </c>
      <c r="AD3649" s="9">
        <f t="shared" si="509"/>
        <v>2278</v>
      </c>
      <c r="AE3649" s="44">
        <f t="shared" si="510"/>
        <v>4.8590854607606444E-5</v>
      </c>
      <c r="AF3649" s="9">
        <f t="shared" si="511"/>
        <v>228</v>
      </c>
      <c r="AG3649" s="9">
        <f t="shared" si="504"/>
        <v>467</v>
      </c>
      <c r="AH3649" s="44">
        <f t="shared" si="512"/>
        <v>3.600360816654142E-5</v>
      </c>
      <c r="AI3649">
        <f>AA3649/'Totals and Drop Down Lists'!W$6*Inputs!E$37</f>
        <v>45502.162822637038</v>
      </c>
      <c r="AJ3649">
        <f>AB3649/'Totals and Drop Down Lists'!X$6*Inputs!F$37</f>
        <v>13421.489318465467</v>
      </c>
      <c r="AK3649">
        <f>AC3649/'Totals and Drop Down Lists'!Y$6*Inputs!G$37</f>
        <v>17080.747204344392</v>
      </c>
      <c r="AL3649">
        <f>AD3649/'Totals and Drop Down Lists'!Z$6*Inputs!H$37</f>
        <v>18263.867893046077</v>
      </c>
      <c r="AM3649">
        <f>AE3649/'Totals and Drop Down Lists'!AA$6*Inputs!I$37</f>
        <v>6049.043923460511</v>
      </c>
      <c r="AN3649">
        <f>AF3649/'Totals and Drop Down Lists'!AB$6*Inputs!J$37</f>
        <v>4550.1260359986018</v>
      </c>
      <c r="AO3649">
        <f>AG3649/'Totals and Drop Down Lists'!AC$6*Inputs!K$37</f>
        <v>8697.2100756357868</v>
      </c>
      <c r="AP3649">
        <f>AH3649/'Totals and Drop Down Lists'!AD$6*Inputs!L$37</f>
        <v>8472.7258352948847</v>
      </c>
      <c r="AQ3649">
        <f>IF(OR($D3649="51",$D3649="52",$D3649="61"),(AA3649/'Totals and Drop Down Lists'!W$4)*Inputs!E$38,0)</f>
        <v>0</v>
      </c>
      <c r="AR3649">
        <f>IF(OR($D3649="51",$D3649="52",$D3649="61"),(AB3649/'Totals and Drop Down Lists'!X$4)*Inputs!F$38,0)</f>
        <v>0</v>
      </c>
      <c r="AS3649">
        <f>IF(OR($D3649="51",$D3649="52",$D3649="61"),(AC3649/'Totals and Drop Down Lists'!Y$4)*Inputs!G$38,0)</f>
        <v>0</v>
      </c>
      <c r="AT3649">
        <f>IF(OR($D3649="51",$D3649="52",$D3649="61"),(AD3649/'Totals and Drop Down Lists'!Z$4)*Inputs!H$38,0)</f>
        <v>0</v>
      </c>
      <c r="AU3649">
        <f>IF(OR($D3649="51",$D3649="52",$D3649="61"),(AE3649/'Totals and Drop Down Lists'!AA$4)*Inputs!I$38,0)</f>
        <v>0</v>
      </c>
      <c r="AV3649">
        <f>IF(OR($D3649="51",$D3649="52",$D3649="61"),(AF3649/'Totals and Drop Down Lists'!AB$4)*Inputs!J$38,0)</f>
        <v>0</v>
      </c>
      <c r="AW3649">
        <f>IF(OR($D3649="51",$D3649="52",$D3649="61"),(AG3649/'Totals and Drop Down Lists'!AC$4)*Inputs!K$38,0)</f>
        <v>0</v>
      </c>
      <c r="AX3649">
        <f>IF(OR($D3649="51",$D3649="52",$D3649="61"),(AH3649/'Totals and Drop Down Lists'!AD$4)*Inputs!L$38,0)</f>
        <v>0</v>
      </c>
      <c r="AY3649">
        <f>IF(OR($D3649="51",$D3649="52",$D3649="61"),0,(AA3649/'Totals and Drop Down Lists'!W$5)*Inputs!E$39)</f>
        <v>0</v>
      </c>
      <c r="AZ3649">
        <f>IF(OR($D3649="51",$D3649="52",$D3649="61"),0,(AB3649/'Totals and Drop Down Lists'!X$5)*Inputs!F$39)</f>
        <v>0</v>
      </c>
      <c r="BA3649">
        <f>IF(OR($D3649="51",$D3649="52",$D3649="61"),0,(AC3649/'Totals and Drop Down Lists'!Y$5)*Inputs!G$39)</f>
        <v>0</v>
      </c>
      <c r="BB3649">
        <f>IF(OR($D3649="51",$D3649="52",$D3649="61"),0,(AD3649/'Totals and Drop Down Lists'!Z$5)*Inputs!H$39)</f>
        <v>0</v>
      </c>
      <c r="BC3649">
        <f>IF(OR($D3649="51",$D3649="52",$D3649="61"),0,(AE3649/'Totals and Drop Down Lists'!AA$5)*Inputs!I$39)</f>
        <v>0</v>
      </c>
      <c r="BD3649">
        <f>IF(OR($D3649="51",$D3649="52",$D3649="61"),0,(AF3649/'Totals and Drop Down Lists'!AB$5)*Inputs!J$39)</f>
        <v>0</v>
      </c>
      <c r="BE3649">
        <f>IF(OR($D3649="51",$D3649="52",$D3649="61"),0,(AG3649/'Totals and Drop Down Lists'!AC$5)*Inputs!K$39)</f>
        <v>0</v>
      </c>
      <c r="BF3649">
        <f>IF(OR($D3649="51",$D3649="52",$D3649="61"),0,(AH3649/'Totals and Drop Down Lists'!AD$5)*Inputs!L$39)</f>
        <v>0</v>
      </c>
      <c r="BG3649" s="10">
        <f t="shared" si="505"/>
        <v>122037.37310888276</v>
      </c>
    </row>
    <row r="3650" spans="1:59">
      <c r="A3650" s="1" t="s">
        <v>7685</v>
      </c>
      <c r="B3650" s="1" t="s">
        <v>6572</v>
      </c>
      <c r="C3650" s="1" t="s">
        <v>6586</v>
      </c>
      <c r="D3650" s="1" t="s">
        <v>58</v>
      </c>
      <c r="E3650" s="1" t="s">
        <v>6587</v>
      </c>
      <c r="F3650" s="2">
        <v>65616</v>
      </c>
      <c r="G3650" s="2">
        <v>747</v>
      </c>
      <c r="H3650" s="2">
        <v>51</v>
      </c>
      <c r="I3650" s="2">
        <v>5584</v>
      </c>
      <c r="J3650" s="2">
        <v>19440</v>
      </c>
      <c r="K3650" s="2">
        <v>3210</v>
      </c>
      <c r="L3650" s="2">
        <v>266</v>
      </c>
      <c r="M3650" s="2">
        <v>20</v>
      </c>
      <c r="N3650" s="2">
        <v>0</v>
      </c>
      <c r="O3650" s="2">
        <v>215</v>
      </c>
      <c r="P3650" s="2">
        <v>61</v>
      </c>
      <c r="Q3650" s="2">
        <v>0</v>
      </c>
      <c r="R3650" s="2">
        <v>2749</v>
      </c>
      <c r="S3650" s="2">
        <v>2329200</v>
      </c>
      <c r="T3650" s="2">
        <v>122158500</v>
      </c>
      <c r="U3650" s="2">
        <v>79</v>
      </c>
      <c r="V3650" s="2">
        <v>77</v>
      </c>
      <c r="W3650" s="2">
        <v>0</v>
      </c>
      <c r="X3650" s="2">
        <v>409</v>
      </c>
      <c r="Y3650" s="2">
        <v>70</v>
      </c>
      <c r="Z3650" s="2">
        <v>282</v>
      </c>
      <c r="AA3650" s="9">
        <f t="shared" si="506"/>
        <v>65616</v>
      </c>
      <c r="AB3650" s="9">
        <f t="shared" si="507"/>
        <v>4786</v>
      </c>
      <c r="AC3650" s="9">
        <f t="shared" si="508"/>
        <v>3311</v>
      </c>
      <c r="AD3650" s="9">
        <f t="shared" si="509"/>
        <v>2749</v>
      </c>
      <c r="AE3650" s="44">
        <f t="shared" si="510"/>
        <v>3.7017713525583265E-5</v>
      </c>
      <c r="AF3650" s="9">
        <f t="shared" si="511"/>
        <v>332</v>
      </c>
      <c r="AG3650" s="9">
        <f t="shared" ref="AG3650:AG3713" si="513">Y3650+Z3650</f>
        <v>352</v>
      </c>
      <c r="AH3650" s="44">
        <f t="shared" si="512"/>
        <v>2.1627310809279191E-5</v>
      </c>
      <c r="AI3650">
        <f>AA3650/'Totals and Drop Down Lists'!W$6*Inputs!E$37</f>
        <v>59522.924955545284</v>
      </c>
      <c r="AJ3650">
        <f>AB3650/'Totals and Drop Down Lists'!X$6*Inputs!F$37</f>
        <v>15747.793056674607</v>
      </c>
      <c r="AK3650">
        <f>AC3650/'Totals and Drop Down Lists'!Y$6*Inputs!G$37</f>
        <v>21827.230410491811</v>
      </c>
      <c r="AL3650">
        <f>AD3650/'Totals and Drop Down Lists'!Z$6*Inputs!H$37</f>
        <v>22040.110991213201</v>
      </c>
      <c r="AM3650">
        <f>AE3650/'Totals and Drop Down Lists'!AA$6*Inputs!I$37</f>
        <v>4608.3111085533073</v>
      </c>
      <c r="AN3650">
        <f>AF3650/'Totals and Drop Down Lists'!AB$6*Inputs!J$37</f>
        <v>6625.6221225944546</v>
      </c>
      <c r="AO3650">
        <f>AG3650/'Totals and Drop Down Lists'!AC$6*Inputs!K$37</f>
        <v>6555.4988150402496</v>
      </c>
      <c r="AP3650">
        <f>AH3650/'Totals and Drop Down Lists'!AD$6*Inputs!L$37</f>
        <v>5089.5530857382601</v>
      </c>
      <c r="AQ3650">
        <f>IF(OR($D3650="51",$D3650="52",$D3650="61"),(AA3650/'Totals and Drop Down Lists'!W$4)*Inputs!E$38,0)</f>
        <v>0</v>
      </c>
      <c r="AR3650">
        <f>IF(OR($D3650="51",$D3650="52",$D3650="61"),(AB3650/'Totals and Drop Down Lists'!X$4)*Inputs!F$38,0)</f>
        <v>0</v>
      </c>
      <c r="AS3650">
        <f>IF(OR($D3650="51",$D3650="52",$D3650="61"),(AC3650/'Totals and Drop Down Lists'!Y$4)*Inputs!G$38,0)</f>
        <v>0</v>
      </c>
      <c r="AT3650">
        <f>IF(OR($D3650="51",$D3650="52",$D3650="61"),(AD3650/'Totals and Drop Down Lists'!Z$4)*Inputs!H$38,0)</f>
        <v>0</v>
      </c>
      <c r="AU3650">
        <f>IF(OR($D3650="51",$D3650="52",$D3650="61"),(AE3650/'Totals and Drop Down Lists'!AA$4)*Inputs!I$38,0)</f>
        <v>0</v>
      </c>
      <c r="AV3650">
        <f>IF(OR($D3650="51",$D3650="52",$D3650="61"),(AF3650/'Totals and Drop Down Lists'!AB$4)*Inputs!J$38,0)</f>
        <v>0</v>
      </c>
      <c r="AW3650">
        <f>IF(OR($D3650="51",$D3650="52",$D3650="61"),(AG3650/'Totals and Drop Down Lists'!AC$4)*Inputs!K$38,0)</f>
        <v>0</v>
      </c>
      <c r="AX3650">
        <f>IF(OR($D3650="51",$D3650="52",$D3650="61"),(AH3650/'Totals and Drop Down Lists'!AD$4)*Inputs!L$38,0)</f>
        <v>0</v>
      </c>
      <c r="AY3650">
        <f>IF(OR($D3650="51",$D3650="52",$D3650="61"),0,(AA3650/'Totals and Drop Down Lists'!W$5)*Inputs!E$39)</f>
        <v>0</v>
      </c>
      <c r="AZ3650">
        <f>IF(OR($D3650="51",$D3650="52",$D3650="61"),0,(AB3650/'Totals and Drop Down Lists'!X$5)*Inputs!F$39)</f>
        <v>0</v>
      </c>
      <c r="BA3650">
        <f>IF(OR($D3650="51",$D3650="52",$D3650="61"),0,(AC3650/'Totals and Drop Down Lists'!Y$5)*Inputs!G$39)</f>
        <v>0</v>
      </c>
      <c r="BB3650">
        <f>IF(OR($D3650="51",$D3650="52",$D3650="61"),0,(AD3650/'Totals and Drop Down Lists'!Z$5)*Inputs!H$39)</f>
        <v>0</v>
      </c>
      <c r="BC3650">
        <f>IF(OR($D3650="51",$D3650="52",$D3650="61"),0,(AE3650/'Totals and Drop Down Lists'!AA$5)*Inputs!I$39)</f>
        <v>0</v>
      </c>
      <c r="BD3650">
        <f>IF(OR($D3650="51",$D3650="52",$D3650="61"),0,(AF3650/'Totals and Drop Down Lists'!AB$5)*Inputs!J$39)</f>
        <v>0</v>
      </c>
      <c r="BE3650">
        <f>IF(OR($D3650="51",$D3650="52",$D3650="61"),0,(AG3650/'Totals and Drop Down Lists'!AC$5)*Inputs!K$39)</f>
        <v>0</v>
      </c>
      <c r="BF3650">
        <f>IF(OR($D3650="51",$D3650="52",$D3650="61"),0,(AH3650/'Totals and Drop Down Lists'!AD$5)*Inputs!L$39)</f>
        <v>0</v>
      </c>
      <c r="BG3650" s="10">
        <f t="shared" ref="BG3650:BG3713" si="514">SUM(AI3650:BF3650)</f>
        <v>142017.04454585118</v>
      </c>
    </row>
    <row r="3651" spans="1:59">
      <c r="A3651" s="1" t="s">
        <v>7685</v>
      </c>
      <c r="B3651" s="1" t="s">
        <v>6572</v>
      </c>
      <c r="C3651" s="1" t="s">
        <v>1255</v>
      </c>
      <c r="D3651" s="1" t="s">
        <v>25</v>
      </c>
      <c r="E3651" s="1" t="s">
        <v>6588</v>
      </c>
      <c r="F3651" s="2">
        <v>21227</v>
      </c>
      <c r="G3651" s="2">
        <v>276</v>
      </c>
      <c r="H3651" s="2">
        <v>0</v>
      </c>
      <c r="I3651" s="2">
        <v>3081</v>
      </c>
      <c r="J3651" s="2">
        <v>7764</v>
      </c>
      <c r="K3651" s="2">
        <v>2366</v>
      </c>
      <c r="L3651" s="2">
        <v>94</v>
      </c>
      <c r="M3651" s="2">
        <v>9</v>
      </c>
      <c r="N3651" s="2">
        <v>9</v>
      </c>
      <c r="O3651" s="2">
        <v>72</v>
      </c>
      <c r="P3651" s="2">
        <v>0</v>
      </c>
      <c r="Q3651" s="2">
        <v>0</v>
      </c>
      <c r="R3651" s="2">
        <v>2030</v>
      </c>
      <c r="S3651" s="2">
        <v>1357700</v>
      </c>
      <c r="T3651" s="2">
        <v>73165200</v>
      </c>
      <c r="U3651" s="2">
        <v>295</v>
      </c>
      <c r="V3651" s="2">
        <v>293</v>
      </c>
      <c r="W3651" s="2">
        <v>100</v>
      </c>
      <c r="X3651" s="2">
        <v>648</v>
      </c>
      <c r="Y3651" s="2">
        <v>99</v>
      </c>
      <c r="Z3651" s="2">
        <v>359</v>
      </c>
      <c r="AA3651" s="9">
        <f t="shared" ref="AA3651:AA3714" si="515">F3651</f>
        <v>21227</v>
      </c>
      <c r="AB3651" s="9">
        <f t="shared" ref="AB3651:AB3714" si="516">I3651-G3651-H3651</f>
        <v>2805</v>
      </c>
      <c r="AC3651" s="9">
        <f t="shared" ref="AC3651:AC3714" si="517">L3651+M3651+N3651+O3651+P3651+Q3651+R3651</f>
        <v>2214</v>
      </c>
      <c r="AD3651" s="9">
        <f t="shared" ref="AD3651:AD3714" si="518">R3651</f>
        <v>2030</v>
      </c>
      <c r="AE3651" s="44">
        <f t="shared" ref="AE3651:AE3714" si="519">IF(ISERROR(((K3651^2)*SUM(J:J))/((SUM(K:K)^2)*J3651)), 0, ((K3651^2)*SUM(J:J))/((SUM(K:K)^2)*J3651))</f>
        <v>5.0354668336452369E-5</v>
      </c>
      <c r="AF3651" s="9">
        <f t="shared" ref="AF3651:AF3714" si="520">-IF((W3651+V3651-X3651)&gt;0, 0, (W3651+V3651-X3651))</f>
        <v>255</v>
      </c>
      <c r="AG3651" s="9">
        <f t="shared" si="513"/>
        <v>458</v>
      </c>
      <c r="AH3651" s="44">
        <f t="shared" ref="AH3651:AH3714" si="521">(K3651*SUM(J:J)*AG3651)/(J3651*SUM(K:K)*SUM(AG:AG))</f>
        <v>5.1933283021846375E-5</v>
      </c>
      <c r="AI3651">
        <f>AA3651/'Totals and Drop Down Lists'!W$6*Inputs!E$37</f>
        <v>19255.869422570104</v>
      </c>
      <c r="AJ3651">
        <f>AB3651/'Totals and Drop Down Lists'!X$6*Inputs!F$37</f>
        <v>9229.5360476331534</v>
      </c>
      <c r="AK3651">
        <f>AC3651/'Totals and Drop Down Lists'!Y$6*Inputs!G$37</f>
        <v>14595.435858903313</v>
      </c>
      <c r="AL3651">
        <f>AD3651/'Totals and Drop Down Lists'!Z$6*Inputs!H$37</f>
        <v>16275.527578087595</v>
      </c>
      <c r="AM3651">
        <f>AE3651/'Totals and Drop Down Lists'!AA$6*Inputs!I$37</f>
        <v>6268.619948717771</v>
      </c>
      <c r="AN3651">
        <f>AF3651/'Totals and Drop Down Lists'!AB$6*Inputs!J$37</f>
        <v>5088.9567507879092</v>
      </c>
      <c r="AO3651">
        <f>AG3651/'Totals and Drop Down Lists'!AC$6*Inputs!K$37</f>
        <v>8529.5978900239625</v>
      </c>
      <c r="AP3651">
        <f>AH3651/'Totals and Drop Down Lists'!AD$6*Inputs!L$37</f>
        <v>12221.454770185826</v>
      </c>
      <c r="AQ3651">
        <f>IF(OR($D3651="51",$D3651="52",$D3651="61"),(AA3651/'Totals and Drop Down Lists'!W$4)*Inputs!E$38,0)</f>
        <v>0</v>
      </c>
      <c r="AR3651">
        <f>IF(OR($D3651="51",$D3651="52",$D3651="61"),(AB3651/'Totals and Drop Down Lists'!X$4)*Inputs!F$38,0)</f>
        <v>0</v>
      </c>
      <c r="AS3651">
        <f>IF(OR($D3651="51",$D3651="52",$D3651="61"),(AC3651/'Totals and Drop Down Lists'!Y$4)*Inputs!G$38,0)</f>
        <v>0</v>
      </c>
      <c r="AT3651">
        <f>IF(OR($D3651="51",$D3651="52",$D3651="61"),(AD3651/'Totals and Drop Down Lists'!Z$4)*Inputs!H$38,0)</f>
        <v>0</v>
      </c>
      <c r="AU3651">
        <f>IF(OR($D3651="51",$D3651="52",$D3651="61"),(AE3651/'Totals and Drop Down Lists'!AA$4)*Inputs!I$38,0)</f>
        <v>0</v>
      </c>
      <c r="AV3651">
        <f>IF(OR($D3651="51",$D3651="52",$D3651="61"),(AF3651/'Totals and Drop Down Lists'!AB$4)*Inputs!J$38,0)</f>
        <v>0</v>
      </c>
      <c r="AW3651">
        <f>IF(OR($D3651="51",$D3651="52",$D3651="61"),(AG3651/'Totals and Drop Down Lists'!AC$4)*Inputs!K$38,0)</f>
        <v>0</v>
      </c>
      <c r="AX3651">
        <f>IF(OR($D3651="51",$D3651="52",$D3651="61"),(AH3651/'Totals and Drop Down Lists'!AD$4)*Inputs!L$38,0)</f>
        <v>0</v>
      </c>
      <c r="AY3651">
        <f>IF(OR($D3651="51",$D3651="52",$D3651="61"),0,(AA3651/'Totals and Drop Down Lists'!W$5)*Inputs!E$39)</f>
        <v>0</v>
      </c>
      <c r="AZ3651">
        <f>IF(OR($D3651="51",$D3651="52",$D3651="61"),0,(AB3651/'Totals and Drop Down Lists'!X$5)*Inputs!F$39)</f>
        <v>0</v>
      </c>
      <c r="BA3651">
        <f>IF(OR($D3651="51",$D3651="52",$D3651="61"),0,(AC3651/'Totals and Drop Down Lists'!Y$5)*Inputs!G$39)</f>
        <v>0</v>
      </c>
      <c r="BB3651">
        <f>IF(OR($D3651="51",$D3651="52",$D3651="61"),0,(AD3651/'Totals and Drop Down Lists'!Z$5)*Inputs!H$39)</f>
        <v>0</v>
      </c>
      <c r="BC3651">
        <f>IF(OR($D3651="51",$D3651="52",$D3651="61"),0,(AE3651/'Totals and Drop Down Lists'!AA$5)*Inputs!I$39)</f>
        <v>0</v>
      </c>
      <c r="BD3651">
        <f>IF(OR($D3651="51",$D3651="52",$D3651="61"),0,(AF3651/'Totals and Drop Down Lists'!AB$5)*Inputs!J$39)</f>
        <v>0</v>
      </c>
      <c r="BE3651">
        <f>IF(OR($D3651="51",$D3651="52",$D3651="61"),0,(AG3651/'Totals and Drop Down Lists'!AC$5)*Inputs!K$39)</f>
        <v>0</v>
      </c>
      <c r="BF3651">
        <f>IF(OR($D3651="51",$D3651="52",$D3651="61"),0,(AH3651/'Totals and Drop Down Lists'!AD$5)*Inputs!L$39)</f>
        <v>0</v>
      </c>
      <c r="BG3651" s="10">
        <f t="shared" si="514"/>
        <v>91464.998266909635</v>
      </c>
    </row>
    <row r="3652" spans="1:59">
      <c r="A3652" s="1" t="s">
        <v>7685</v>
      </c>
      <c r="B3652" s="1" t="s">
        <v>6572</v>
      </c>
      <c r="C3652" s="1" t="s">
        <v>6589</v>
      </c>
      <c r="D3652" s="1" t="s">
        <v>25</v>
      </c>
      <c r="E3652" s="1" t="s">
        <v>6590</v>
      </c>
      <c r="F3652" s="2">
        <v>830</v>
      </c>
      <c r="G3652" s="2">
        <v>1</v>
      </c>
      <c r="H3652" s="2">
        <v>0</v>
      </c>
      <c r="I3652" s="2">
        <v>62</v>
      </c>
      <c r="J3652" s="2">
        <v>305</v>
      </c>
      <c r="K3652" s="2">
        <v>79</v>
      </c>
      <c r="L3652" s="2">
        <v>2</v>
      </c>
      <c r="M3652" s="2">
        <v>0</v>
      </c>
      <c r="N3652" s="2">
        <v>0</v>
      </c>
      <c r="O3652" s="2">
        <v>1</v>
      </c>
      <c r="P3652" s="2">
        <v>0</v>
      </c>
      <c r="Q3652" s="2">
        <v>0</v>
      </c>
      <c r="R3652" s="2">
        <v>37</v>
      </c>
      <c r="S3652" s="2">
        <v>28600</v>
      </c>
      <c r="T3652" s="2">
        <v>2808800</v>
      </c>
      <c r="U3652" s="2">
        <v>5</v>
      </c>
      <c r="V3652" s="2">
        <v>8</v>
      </c>
      <c r="W3652" s="2">
        <v>4</v>
      </c>
      <c r="X3652" s="2">
        <v>8</v>
      </c>
      <c r="Y3652" s="2">
        <v>4</v>
      </c>
      <c r="Z3652" s="2">
        <v>4</v>
      </c>
      <c r="AA3652" s="9">
        <f t="shared" si="515"/>
        <v>830</v>
      </c>
      <c r="AB3652" s="9">
        <f t="shared" si="516"/>
        <v>61</v>
      </c>
      <c r="AC3652" s="9">
        <f t="shared" si="517"/>
        <v>40</v>
      </c>
      <c r="AD3652" s="9">
        <f t="shared" si="518"/>
        <v>37</v>
      </c>
      <c r="AE3652" s="44">
        <f t="shared" si="519"/>
        <v>1.4290589005394895E-6</v>
      </c>
      <c r="AF3652" s="9">
        <f t="shared" si="520"/>
        <v>0</v>
      </c>
      <c r="AG3652" s="9">
        <f t="shared" si="513"/>
        <v>8</v>
      </c>
      <c r="AH3652" s="44">
        <f t="shared" si="521"/>
        <v>7.7102476074809552E-7</v>
      </c>
      <c r="AI3652">
        <f>AA3652/'Totals and Drop Down Lists'!W$6*Inputs!E$37</f>
        <v>752.92653793438467</v>
      </c>
      <c r="AJ3652">
        <f>AB3652/'Totals and Drop Down Lists'!X$6*Inputs!F$37</f>
        <v>200.71361814817197</v>
      </c>
      <c r="AK3652">
        <f>AC3652/'Totals and Drop Down Lists'!Y$6*Inputs!G$37</f>
        <v>263.69351145263437</v>
      </c>
      <c r="AL3652">
        <f>AD3652/'Totals and Drop Down Lists'!Z$6*Inputs!H$37</f>
        <v>296.6475469897739</v>
      </c>
      <c r="AM3652">
        <f>AE3652/'Totals and Drop Down Lists'!AA$6*Inputs!I$37</f>
        <v>177.90261415205384</v>
      </c>
      <c r="AN3652">
        <f>AF3652/'Totals and Drop Down Lists'!AB$6*Inputs!J$37</f>
        <v>0</v>
      </c>
      <c r="AO3652">
        <f>AG3652/'Totals and Drop Down Lists'!AC$6*Inputs!K$37</f>
        <v>148.98860943273294</v>
      </c>
      <c r="AP3652">
        <f>AH3652/'Totals and Drop Down Lists'!AD$6*Inputs!L$37</f>
        <v>181.44518682195147</v>
      </c>
      <c r="AQ3652">
        <f>IF(OR($D3652="51",$D3652="52",$D3652="61"),(AA3652/'Totals and Drop Down Lists'!W$4)*Inputs!E$38,0)</f>
        <v>0</v>
      </c>
      <c r="AR3652">
        <f>IF(OR($D3652="51",$D3652="52",$D3652="61"),(AB3652/'Totals and Drop Down Lists'!X$4)*Inputs!F$38,0)</f>
        <v>0</v>
      </c>
      <c r="AS3652">
        <f>IF(OR($D3652="51",$D3652="52",$D3652="61"),(AC3652/'Totals and Drop Down Lists'!Y$4)*Inputs!G$38,0)</f>
        <v>0</v>
      </c>
      <c r="AT3652">
        <f>IF(OR($D3652="51",$D3652="52",$D3652="61"),(AD3652/'Totals and Drop Down Lists'!Z$4)*Inputs!H$38,0)</f>
        <v>0</v>
      </c>
      <c r="AU3652">
        <f>IF(OR($D3652="51",$D3652="52",$D3652="61"),(AE3652/'Totals and Drop Down Lists'!AA$4)*Inputs!I$38,0)</f>
        <v>0</v>
      </c>
      <c r="AV3652">
        <f>IF(OR($D3652="51",$D3652="52",$D3652="61"),(AF3652/'Totals and Drop Down Lists'!AB$4)*Inputs!J$38,0)</f>
        <v>0</v>
      </c>
      <c r="AW3652">
        <f>IF(OR($D3652="51",$D3652="52",$D3652="61"),(AG3652/'Totals and Drop Down Lists'!AC$4)*Inputs!K$38,0)</f>
        <v>0</v>
      </c>
      <c r="AX3652">
        <f>IF(OR($D3652="51",$D3652="52",$D3652="61"),(AH3652/'Totals and Drop Down Lists'!AD$4)*Inputs!L$38,0)</f>
        <v>0</v>
      </c>
      <c r="AY3652">
        <f>IF(OR($D3652="51",$D3652="52",$D3652="61"),0,(AA3652/'Totals and Drop Down Lists'!W$5)*Inputs!E$39)</f>
        <v>0</v>
      </c>
      <c r="AZ3652">
        <f>IF(OR($D3652="51",$D3652="52",$D3652="61"),0,(AB3652/'Totals and Drop Down Lists'!X$5)*Inputs!F$39)</f>
        <v>0</v>
      </c>
      <c r="BA3652">
        <f>IF(OR($D3652="51",$D3652="52",$D3652="61"),0,(AC3652/'Totals and Drop Down Lists'!Y$5)*Inputs!G$39)</f>
        <v>0</v>
      </c>
      <c r="BB3652">
        <f>IF(OR($D3652="51",$D3652="52",$D3652="61"),0,(AD3652/'Totals and Drop Down Lists'!Z$5)*Inputs!H$39)</f>
        <v>0</v>
      </c>
      <c r="BC3652">
        <f>IF(OR($D3652="51",$D3652="52",$D3652="61"),0,(AE3652/'Totals and Drop Down Lists'!AA$5)*Inputs!I$39)</f>
        <v>0</v>
      </c>
      <c r="BD3652">
        <f>IF(OR($D3652="51",$D3652="52",$D3652="61"),0,(AF3652/'Totals and Drop Down Lists'!AB$5)*Inputs!J$39)</f>
        <v>0</v>
      </c>
      <c r="BE3652">
        <f>IF(OR($D3652="51",$D3652="52",$D3652="61"),0,(AG3652/'Totals and Drop Down Lists'!AC$5)*Inputs!K$39)</f>
        <v>0</v>
      </c>
      <c r="BF3652">
        <f>IF(OR($D3652="51",$D3652="52",$D3652="61"),0,(AH3652/'Totals and Drop Down Lists'!AD$5)*Inputs!L$39)</f>
        <v>0</v>
      </c>
      <c r="BG3652" s="10">
        <f t="shared" si="514"/>
        <v>2022.3176249317032</v>
      </c>
    </row>
    <row r="3653" spans="1:59">
      <c r="A3653" s="1" t="s">
        <v>7685</v>
      </c>
      <c r="B3653" s="1" t="s">
        <v>6572</v>
      </c>
      <c r="C3653" s="1" t="s">
        <v>2287</v>
      </c>
      <c r="D3653" s="1" t="s">
        <v>15</v>
      </c>
      <c r="E3653" s="1" t="s">
        <v>6591</v>
      </c>
      <c r="F3653" s="2">
        <v>213222</v>
      </c>
      <c r="G3653" s="2">
        <v>1159</v>
      </c>
      <c r="H3653" s="2">
        <v>114</v>
      </c>
      <c r="I3653" s="2">
        <v>13785</v>
      </c>
      <c r="J3653" s="2">
        <v>63717</v>
      </c>
      <c r="K3653" s="2">
        <v>11252</v>
      </c>
      <c r="L3653" s="2">
        <v>757</v>
      </c>
      <c r="M3653" s="2">
        <v>66</v>
      </c>
      <c r="N3653" s="2">
        <v>0</v>
      </c>
      <c r="O3653" s="2">
        <v>415</v>
      </c>
      <c r="P3653" s="2">
        <v>79</v>
      </c>
      <c r="Q3653" s="2">
        <v>0</v>
      </c>
      <c r="R3653" s="2">
        <v>1922</v>
      </c>
      <c r="S3653" s="2">
        <v>10354500</v>
      </c>
      <c r="T3653" s="2">
        <v>551906900</v>
      </c>
      <c r="U3653" s="2">
        <v>340</v>
      </c>
      <c r="V3653" s="2">
        <v>543</v>
      </c>
      <c r="W3653" s="2">
        <v>0</v>
      </c>
      <c r="X3653" s="2">
        <v>1904</v>
      </c>
      <c r="Y3653" s="2">
        <v>429</v>
      </c>
      <c r="Z3653" s="2">
        <v>1105</v>
      </c>
      <c r="AA3653" s="9">
        <f t="shared" si="515"/>
        <v>213222</v>
      </c>
      <c r="AB3653" s="9">
        <f t="shared" si="516"/>
        <v>12512</v>
      </c>
      <c r="AC3653" s="9">
        <f t="shared" si="517"/>
        <v>3239</v>
      </c>
      <c r="AD3653" s="9">
        <f t="shared" si="518"/>
        <v>1922</v>
      </c>
      <c r="AE3653" s="44">
        <f t="shared" si="519"/>
        <v>1.3877138197347641E-4</v>
      </c>
      <c r="AF3653" s="9">
        <f t="shared" si="520"/>
        <v>1361</v>
      </c>
      <c r="AG3653" s="9">
        <f t="shared" si="513"/>
        <v>1534</v>
      </c>
      <c r="AH3653" s="44">
        <f t="shared" si="521"/>
        <v>1.0079775274924521E-4</v>
      </c>
      <c r="AI3653">
        <f>AA3653/'Totals and Drop Down Lists'!W$6*Inputs!E$37</f>
        <v>193422.29189330767</v>
      </c>
      <c r="AJ3653">
        <f>AB3653/'Totals and Drop Down Lists'!X$6*Inputs!F$37</f>
        <v>41169.324430654553</v>
      </c>
      <c r="AK3653">
        <f>AC3653/'Totals and Drop Down Lists'!Y$6*Inputs!G$37</f>
        <v>21352.582089877065</v>
      </c>
      <c r="AL3653">
        <f>AD3653/'Totals and Drop Down Lists'!Z$6*Inputs!H$37</f>
        <v>15409.637440928254</v>
      </c>
      <c r="AM3653">
        <f>AE3653/'Totals and Drop Down Lists'!AA$6*Inputs!I$37</f>
        <v>17275.559190215794</v>
      </c>
      <c r="AN3653">
        <f>AF3653/'Totals and Drop Down Lists'!AB$6*Inputs!J$37</f>
        <v>27161.059364009194</v>
      </c>
      <c r="AO3653">
        <f>AG3653/'Totals and Drop Down Lists'!AC$6*Inputs!K$37</f>
        <v>28568.565858726546</v>
      </c>
      <c r="AP3653">
        <f>AH3653/'Totals and Drop Down Lists'!AD$6*Inputs!L$37</f>
        <v>23720.725986898662</v>
      </c>
      <c r="AQ3653">
        <f>IF(OR($D3653="51",$D3653="52",$D3653="61"),(AA3653/'Totals and Drop Down Lists'!W$4)*Inputs!E$38,0)</f>
        <v>0</v>
      </c>
      <c r="AR3653">
        <f>IF(OR($D3653="51",$D3653="52",$D3653="61"),(AB3653/'Totals and Drop Down Lists'!X$4)*Inputs!F$38,0)</f>
        <v>0</v>
      </c>
      <c r="AS3653">
        <f>IF(OR($D3653="51",$D3653="52",$D3653="61"),(AC3653/'Totals and Drop Down Lists'!Y$4)*Inputs!G$38,0)</f>
        <v>0</v>
      </c>
      <c r="AT3653">
        <f>IF(OR($D3653="51",$D3653="52",$D3653="61"),(AD3653/'Totals and Drop Down Lists'!Z$4)*Inputs!H$38,0)</f>
        <v>0</v>
      </c>
      <c r="AU3653">
        <f>IF(OR($D3653="51",$D3653="52",$D3653="61"),(AE3653/'Totals and Drop Down Lists'!AA$4)*Inputs!I$38,0)</f>
        <v>0</v>
      </c>
      <c r="AV3653">
        <f>IF(OR($D3653="51",$D3653="52",$D3653="61"),(AF3653/'Totals and Drop Down Lists'!AB$4)*Inputs!J$38,0)</f>
        <v>0</v>
      </c>
      <c r="AW3653">
        <f>IF(OR($D3653="51",$D3653="52",$D3653="61"),(AG3653/'Totals and Drop Down Lists'!AC$4)*Inputs!K$38,0)</f>
        <v>0</v>
      </c>
      <c r="AX3653">
        <f>IF(OR($D3653="51",$D3653="52",$D3653="61"),(AH3653/'Totals and Drop Down Lists'!AD$4)*Inputs!L$38,0)</f>
        <v>0</v>
      </c>
      <c r="AY3653">
        <f>IF(OR($D3653="51",$D3653="52",$D3653="61"),0,(AA3653/'Totals and Drop Down Lists'!W$5)*Inputs!E$39)</f>
        <v>0</v>
      </c>
      <c r="AZ3653">
        <f>IF(OR($D3653="51",$D3653="52",$D3653="61"),0,(AB3653/'Totals and Drop Down Lists'!X$5)*Inputs!F$39)</f>
        <v>0</v>
      </c>
      <c r="BA3653">
        <f>IF(OR($D3653="51",$D3653="52",$D3653="61"),0,(AC3653/'Totals and Drop Down Lists'!Y$5)*Inputs!G$39)</f>
        <v>0</v>
      </c>
      <c r="BB3653">
        <f>IF(OR($D3653="51",$D3653="52",$D3653="61"),0,(AD3653/'Totals and Drop Down Lists'!Z$5)*Inputs!H$39)</f>
        <v>0</v>
      </c>
      <c r="BC3653">
        <f>IF(OR($D3653="51",$D3653="52",$D3653="61"),0,(AE3653/'Totals and Drop Down Lists'!AA$5)*Inputs!I$39)</f>
        <v>0</v>
      </c>
      <c r="BD3653">
        <f>IF(OR($D3653="51",$D3653="52",$D3653="61"),0,(AF3653/'Totals and Drop Down Lists'!AB$5)*Inputs!J$39)</f>
        <v>0</v>
      </c>
      <c r="BE3653">
        <f>IF(OR($D3653="51",$D3653="52",$D3653="61"),0,(AG3653/'Totals and Drop Down Lists'!AC$5)*Inputs!K$39)</f>
        <v>0</v>
      </c>
      <c r="BF3653">
        <f>IF(OR($D3653="51",$D3653="52",$D3653="61"),0,(AH3653/'Totals and Drop Down Lists'!AD$5)*Inputs!L$39)</f>
        <v>0</v>
      </c>
      <c r="BG3653" s="10">
        <f t="shared" si="514"/>
        <v>368079.7462546177</v>
      </c>
    </row>
    <row r="3654" spans="1:59">
      <c r="A3654" s="1" t="s">
        <v>7685</v>
      </c>
      <c r="B3654" s="1" t="s">
        <v>6572</v>
      </c>
      <c r="C3654" s="1" t="s">
        <v>6592</v>
      </c>
      <c r="D3654" s="1" t="s">
        <v>25</v>
      </c>
      <c r="E3654" s="1" t="s">
        <v>6593</v>
      </c>
      <c r="F3654" s="2">
        <v>19109</v>
      </c>
      <c r="G3654" s="2">
        <v>44</v>
      </c>
      <c r="H3654" s="2">
        <v>3</v>
      </c>
      <c r="I3654" s="2">
        <v>1671</v>
      </c>
      <c r="J3654" s="2">
        <v>6850</v>
      </c>
      <c r="K3654" s="2">
        <v>1652</v>
      </c>
      <c r="L3654" s="2">
        <v>152</v>
      </c>
      <c r="M3654" s="2">
        <v>5</v>
      </c>
      <c r="N3654" s="2">
        <v>7</v>
      </c>
      <c r="O3654" s="2">
        <v>95</v>
      </c>
      <c r="P3654" s="2">
        <v>24</v>
      </c>
      <c r="Q3654" s="2">
        <v>15</v>
      </c>
      <c r="R3654" s="2">
        <v>547</v>
      </c>
      <c r="S3654" s="2">
        <v>1176300</v>
      </c>
      <c r="T3654" s="2">
        <v>73034300</v>
      </c>
      <c r="U3654" s="2">
        <v>88</v>
      </c>
      <c r="V3654" s="2">
        <v>159</v>
      </c>
      <c r="W3654" s="2">
        <v>4</v>
      </c>
      <c r="X3654" s="2">
        <v>394</v>
      </c>
      <c r="Y3654" s="2">
        <v>65</v>
      </c>
      <c r="Z3654" s="2">
        <v>193</v>
      </c>
      <c r="AA3654" s="9">
        <f t="shared" si="515"/>
        <v>19109</v>
      </c>
      <c r="AB3654" s="9">
        <f t="shared" si="516"/>
        <v>1624</v>
      </c>
      <c r="AC3654" s="9">
        <f t="shared" si="517"/>
        <v>845</v>
      </c>
      <c r="AD3654" s="9">
        <f t="shared" si="518"/>
        <v>547</v>
      </c>
      <c r="AE3654" s="44">
        <f t="shared" si="519"/>
        <v>2.7824367476152318E-5</v>
      </c>
      <c r="AF3654" s="9">
        <f t="shared" si="520"/>
        <v>231</v>
      </c>
      <c r="AG3654" s="9">
        <f t="shared" si="513"/>
        <v>258</v>
      </c>
      <c r="AH3654" s="44">
        <f t="shared" si="521"/>
        <v>2.3152093290963257E-5</v>
      </c>
      <c r="AI3654">
        <f>AA3654/'Totals and Drop Down Lists'!W$6*Inputs!E$37</f>
        <v>17334.546040226694</v>
      </c>
      <c r="AJ3654">
        <f>AB3654/'Totals and Drop Down Lists'!X$6*Inputs!F$37</f>
        <v>5343.5887847972335</v>
      </c>
      <c r="AK3654">
        <f>AC3654/'Totals and Drop Down Lists'!Y$6*Inputs!G$37</f>
        <v>5570.5254294369015</v>
      </c>
      <c r="AL3654">
        <f>AD3654/'Totals and Drop Down Lists'!Z$6*Inputs!H$37</f>
        <v>4385.5731946866572</v>
      </c>
      <c r="AM3654">
        <f>AE3654/'Totals and Drop Down Lists'!AA$6*Inputs!I$37</f>
        <v>3463.8374312396631</v>
      </c>
      <c r="AN3654">
        <f>AF3654/'Totals and Drop Down Lists'!AB$6*Inputs!J$37</f>
        <v>4609.9961154196353</v>
      </c>
      <c r="AO3654">
        <f>AG3654/'Totals and Drop Down Lists'!AC$6*Inputs!K$37</f>
        <v>4804.8826542056377</v>
      </c>
      <c r="AP3654">
        <f>AH3654/'Totals and Drop Down Lists'!AD$6*Inputs!L$37</f>
        <v>5448.3800084736176</v>
      </c>
      <c r="AQ3654">
        <f>IF(OR($D3654="51",$D3654="52",$D3654="61"),(AA3654/'Totals and Drop Down Lists'!W$4)*Inputs!E$38,0)</f>
        <v>0</v>
      </c>
      <c r="AR3654">
        <f>IF(OR($D3654="51",$D3654="52",$D3654="61"),(AB3654/'Totals and Drop Down Lists'!X$4)*Inputs!F$38,0)</f>
        <v>0</v>
      </c>
      <c r="AS3654">
        <f>IF(OR($D3654="51",$D3654="52",$D3654="61"),(AC3654/'Totals and Drop Down Lists'!Y$4)*Inputs!G$38,0)</f>
        <v>0</v>
      </c>
      <c r="AT3654">
        <f>IF(OR($D3654="51",$D3654="52",$D3654="61"),(AD3654/'Totals and Drop Down Lists'!Z$4)*Inputs!H$38,0)</f>
        <v>0</v>
      </c>
      <c r="AU3654">
        <f>IF(OR($D3654="51",$D3654="52",$D3654="61"),(AE3654/'Totals and Drop Down Lists'!AA$4)*Inputs!I$38,0)</f>
        <v>0</v>
      </c>
      <c r="AV3654">
        <f>IF(OR($D3654="51",$D3654="52",$D3654="61"),(AF3654/'Totals and Drop Down Lists'!AB$4)*Inputs!J$38,0)</f>
        <v>0</v>
      </c>
      <c r="AW3654">
        <f>IF(OR($D3654="51",$D3654="52",$D3654="61"),(AG3654/'Totals and Drop Down Lists'!AC$4)*Inputs!K$38,0)</f>
        <v>0</v>
      </c>
      <c r="AX3654">
        <f>IF(OR($D3654="51",$D3654="52",$D3654="61"),(AH3654/'Totals and Drop Down Lists'!AD$4)*Inputs!L$38,0)</f>
        <v>0</v>
      </c>
      <c r="AY3654">
        <f>IF(OR($D3654="51",$D3654="52",$D3654="61"),0,(AA3654/'Totals and Drop Down Lists'!W$5)*Inputs!E$39)</f>
        <v>0</v>
      </c>
      <c r="AZ3654">
        <f>IF(OR($D3654="51",$D3654="52",$D3654="61"),0,(AB3654/'Totals and Drop Down Lists'!X$5)*Inputs!F$39)</f>
        <v>0</v>
      </c>
      <c r="BA3654">
        <f>IF(OR($D3654="51",$D3654="52",$D3654="61"),0,(AC3654/'Totals and Drop Down Lists'!Y$5)*Inputs!G$39)</f>
        <v>0</v>
      </c>
      <c r="BB3654">
        <f>IF(OR($D3654="51",$D3654="52",$D3654="61"),0,(AD3654/'Totals and Drop Down Lists'!Z$5)*Inputs!H$39)</f>
        <v>0</v>
      </c>
      <c r="BC3654">
        <f>IF(OR($D3654="51",$D3654="52",$D3654="61"),0,(AE3654/'Totals and Drop Down Lists'!AA$5)*Inputs!I$39)</f>
        <v>0</v>
      </c>
      <c r="BD3654">
        <f>IF(OR($D3654="51",$D3654="52",$D3654="61"),0,(AF3654/'Totals and Drop Down Lists'!AB$5)*Inputs!J$39)</f>
        <v>0</v>
      </c>
      <c r="BE3654">
        <f>IF(OR($D3654="51",$D3654="52",$D3654="61"),0,(AG3654/'Totals and Drop Down Lists'!AC$5)*Inputs!K$39)</f>
        <v>0</v>
      </c>
      <c r="BF3654">
        <f>IF(OR($D3654="51",$D3654="52",$D3654="61"),0,(AH3654/'Totals and Drop Down Lists'!AD$5)*Inputs!L$39)</f>
        <v>0</v>
      </c>
      <c r="BG3654" s="10">
        <f t="shared" si="514"/>
        <v>50961.329658486036</v>
      </c>
    </row>
    <row r="3655" spans="1:59">
      <c r="A3655" s="1" t="s">
        <v>7685</v>
      </c>
      <c r="B3655" s="1" t="s">
        <v>6572</v>
      </c>
      <c r="C3655" s="1" t="s">
        <v>6594</v>
      </c>
      <c r="D3655" s="1" t="s">
        <v>25</v>
      </c>
      <c r="E3655" s="1" t="s">
        <v>6595</v>
      </c>
      <c r="F3655" s="2">
        <v>10895</v>
      </c>
      <c r="G3655" s="2">
        <v>16</v>
      </c>
      <c r="H3655" s="2">
        <v>12</v>
      </c>
      <c r="I3655" s="2">
        <v>1080</v>
      </c>
      <c r="J3655" s="2">
        <v>3598</v>
      </c>
      <c r="K3655" s="2">
        <v>661</v>
      </c>
      <c r="L3655" s="2">
        <v>66</v>
      </c>
      <c r="M3655" s="2">
        <v>9</v>
      </c>
      <c r="N3655" s="2">
        <v>0</v>
      </c>
      <c r="O3655" s="2">
        <v>15</v>
      </c>
      <c r="P3655" s="2">
        <v>10</v>
      </c>
      <c r="Q3655" s="2">
        <v>0</v>
      </c>
      <c r="R3655" s="2">
        <v>855</v>
      </c>
      <c r="S3655" s="2">
        <v>371800</v>
      </c>
      <c r="T3655" s="2">
        <v>23774700</v>
      </c>
      <c r="U3655" s="2">
        <v>146</v>
      </c>
      <c r="V3655" s="2">
        <v>90</v>
      </c>
      <c r="W3655" s="2">
        <v>20</v>
      </c>
      <c r="X3655" s="2">
        <v>193</v>
      </c>
      <c r="Y3655" s="2">
        <v>58</v>
      </c>
      <c r="Z3655" s="2">
        <v>108</v>
      </c>
      <c r="AA3655" s="9">
        <f t="shared" si="515"/>
        <v>10895</v>
      </c>
      <c r="AB3655" s="9">
        <f t="shared" si="516"/>
        <v>1052</v>
      </c>
      <c r="AC3655" s="9">
        <f t="shared" si="517"/>
        <v>955</v>
      </c>
      <c r="AD3655" s="9">
        <f t="shared" si="518"/>
        <v>855</v>
      </c>
      <c r="AE3655" s="44">
        <f t="shared" si="519"/>
        <v>8.4808141459865555E-6</v>
      </c>
      <c r="AF3655" s="9">
        <f t="shared" si="520"/>
        <v>83</v>
      </c>
      <c r="AG3655" s="9">
        <f t="shared" si="513"/>
        <v>166</v>
      </c>
      <c r="AH3655" s="44">
        <f t="shared" si="521"/>
        <v>1.1347481276448803E-5</v>
      </c>
      <c r="AI3655">
        <f>AA3655/'Totals and Drop Down Lists'!W$6*Inputs!E$37</f>
        <v>9883.2947358977362</v>
      </c>
      <c r="AJ3655">
        <f>AB3655/'Totals and Drop Down Lists'!X$6*Inputs!F$37</f>
        <v>3461.4873162602771</v>
      </c>
      <c r="AK3655">
        <f>AC3655/'Totals and Drop Down Lists'!Y$6*Inputs!G$37</f>
        <v>6295.6825859316459</v>
      </c>
      <c r="AL3655">
        <f>AD3655/'Totals and Drop Down Lists'!Z$6*Inputs!H$37</f>
        <v>6854.9635858447755</v>
      </c>
      <c r="AM3655">
        <f>AE3655/'Totals and Drop Down Lists'!AA$6*Inputs!I$37</f>
        <v>1055.7710435442157</v>
      </c>
      <c r="AN3655">
        <f>AF3655/'Totals and Drop Down Lists'!AB$6*Inputs!J$37</f>
        <v>1656.4055306486136</v>
      </c>
      <c r="AO3655">
        <f>AG3655/'Totals and Drop Down Lists'!AC$6*Inputs!K$37</f>
        <v>3091.5136457292087</v>
      </c>
      <c r="AP3655">
        <f>AH3655/'Totals and Drop Down Lists'!AD$6*Inputs!L$37</f>
        <v>2670.4017367303927</v>
      </c>
      <c r="AQ3655">
        <f>IF(OR($D3655="51",$D3655="52",$D3655="61"),(AA3655/'Totals and Drop Down Lists'!W$4)*Inputs!E$38,0)</f>
        <v>0</v>
      </c>
      <c r="AR3655">
        <f>IF(OR($D3655="51",$D3655="52",$D3655="61"),(AB3655/'Totals and Drop Down Lists'!X$4)*Inputs!F$38,0)</f>
        <v>0</v>
      </c>
      <c r="AS3655">
        <f>IF(OR($D3655="51",$D3655="52",$D3655="61"),(AC3655/'Totals and Drop Down Lists'!Y$4)*Inputs!G$38,0)</f>
        <v>0</v>
      </c>
      <c r="AT3655">
        <f>IF(OR($D3655="51",$D3655="52",$D3655="61"),(AD3655/'Totals and Drop Down Lists'!Z$4)*Inputs!H$38,0)</f>
        <v>0</v>
      </c>
      <c r="AU3655">
        <f>IF(OR($D3655="51",$D3655="52",$D3655="61"),(AE3655/'Totals and Drop Down Lists'!AA$4)*Inputs!I$38,0)</f>
        <v>0</v>
      </c>
      <c r="AV3655">
        <f>IF(OR($D3655="51",$D3655="52",$D3655="61"),(AF3655/'Totals and Drop Down Lists'!AB$4)*Inputs!J$38,0)</f>
        <v>0</v>
      </c>
      <c r="AW3655">
        <f>IF(OR($D3655="51",$D3655="52",$D3655="61"),(AG3655/'Totals and Drop Down Lists'!AC$4)*Inputs!K$38,0)</f>
        <v>0</v>
      </c>
      <c r="AX3655">
        <f>IF(OR($D3655="51",$D3655="52",$D3655="61"),(AH3655/'Totals and Drop Down Lists'!AD$4)*Inputs!L$38,0)</f>
        <v>0</v>
      </c>
      <c r="AY3655">
        <f>IF(OR($D3655="51",$D3655="52",$D3655="61"),0,(AA3655/'Totals and Drop Down Lists'!W$5)*Inputs!E$39)</f>
        <v>0</v>
      </c>
      <c r="AZ3655">
        <f>IF(OR($D3655="51",$D3655="52",$D3655="61"),0,(AB3655/'Totals and Drop Down Lists'!X$5)*Inputs!F$39)</f>
        <v>0</v>
      </c>
      <c r="BA3655">
        <f>IF(OR($D3655="51",$D3655="52",$D3655="61"),0,(AC3655/'Totals and Drop Down Lists'!Y$5)*Inputs!G$39)</f>
        <v>0</v>
      </c>
      <c r="BB3655">
        <f>IF(OR($D3655="51",$D3655="52",$D3655="61"),0,(AD3655/'Totals and Drop Down Lists'!Z$5)*Inputs!H$39)</f>
        <v>0</v>
      </c>
      <c r="BC3655">
        <f>IF(OR($D3655="51",$D3655="52",$D3655="61"),0,(AE3655/'Totals and Drop Down Lists'!AA$5)*Inputs!I$39)</f>
        <v>0</v>
      </c>
      <c r="BD3655">
        <f>IF(OR($D3655="51",$D3655="52",$D3655="61"),0,(AF3655/'Totals and Drop Down Lists'!AB$5)*Inputs!J$39)</f>
        <v>0</v>
      </c>
      <c r="BE3655">
        <f>IF(OR($D3655="51",$D3655="52",$D3655="61"),0,(AG3655/'Totals and Drop Down Lists'!AC$5)*Inputs!K$39)</f>
        <v>0</v>
      </c>
      <c r="BF3655">
        <f>IF(OR($D3655="51",$D3655="52",$D3655="61"),0,(AH3655/'Totals and Drop Down Lists'!AD$5)*Inputs!L$39)</f>
        <v>0</v>
      </c>
      <c r="BG3655" s="10">
        <f t="shared" si="514"/>
        <v>34969.520180586871</v>
      </c>
    </row>
    <row r="3656" spans="1:59">
      <c r="A3656" s="1" t="s">
        <v>7685</v>
      </c>
      <c r="B3656" s="1" t="s">
        <v>6572</v>
      </c>
      <c r="C3656" s="1" t="s">
        <v>851</v>
      </c>
      <c r="D3656" s="1" t="s">
        <v>25</v>
      </c>
      <c r="E3656" s="1" t="s">
        <v>6596</v>
      </c>
      <c r="F3656" s="2">
        <v>5123</v>
      </c>
      <c r="G3656" s="2">
        <v>29</v>
      </c>
      <c r="H3656" s="2">
        <v>4</v>
      </c>
      <c r="I3656" s="2">
        <v>571</v>
      </c>
      <c r="J3656" s="2">
        <v>1890</v>
      </c>
      <c r="K3656" s="2">
        <v>411</v>
      </c>
      <c r="L3656" s="2">
        <v>15</v>
      </c>
      <c r="M3656" s="2">
        <v>2</v>
      </c>
      <c r="N3656" s="2">
        <v>0</v>
      </c>
      <c r="O3656" s="2">
        <v>11</v>
      </c>
      <c r="P3656" s="2">
        <v>17</v>
      </c>
      <c r="Q3656" s="2">
        <v>0</v>
      </c>
      <c r="R3656" s="2">
        <v>759</v>
      </c>
      <c r="S3656" s="2">
        <v>168100</v>
      </c>
      <c r="T3656" s="2">
        <v>14799400</v>
      </c>
      <c r="U3656" s="2">
        <v>65</v>
      </c>
      <c r="V3656" s="2">
        <v>30</v>
      </c>
      <c r="W3656" s="2">
        <v>8</v>
      </c>
      <c r="X3656" s="2">
        <v>83</v>
      </c>
      <c r="Y3656" s="2">
        <v>8</v>
      </c>
      <c r="Z3656" s="2">
        <v>47</v>
      </c>
      <c r="AA3656" s="9">
        <f t="shared" si="515"/>
        <v>5123</v>
      </c>
      <c r="AB3656" s="9">
        <f t="shared" si="516"/>
        <v>538</v>
      </c>
      <c r="AC3656" s="9">
        <f t="shared" si="517"/>
        <v>804</v>
      </c>
      <c r="AD3656" s="9">
        <f t="shared" si="518"/>
        <v>759</v>
      </c>
      <c r="AE3656" s="44">
        <f t="shared" si="519"/>
        <v>6.2419117691676635E-6</v>
      </c>
      <c r="AF3656" s="9">
        <f t="shared" si="520"/>
        <v>45</v>
      </c>
      <c r="AG3656" s="9">
        <f t="shared" si="513"/>
        <v>55</v>
      </c>
      <c r="AH3656" s="44">
        <f t="shared" si="521"/>
        <v>4.450346166195133E-6</v>
      </c>
      <c r="AI3656">
        <f>AA3656/'Totals and Drop Down Lists'!W$6*Inputs!E$37</f>
        <v>4647.2803058287382</v>
      </c>
      <c r="AJ3656">
        <f>AB3656/'Totals and Drop Down Lists'!X$6*Inputs!F$37</f>
        <v>1770.2283043232217</v>
      </c>
      <c r="AK3656">
        <f>AC3656/'Totals and Drop Down Lists'!Y$6*Inputs!G$37</f>
        <v>5300.239580197951</v>
      </c>
      <c r="AL3656">
        <f>AD3656/'Totals and Drop Down Lists'!Z$6*Inputs!H$37</f>
        <v>6085.2834639253615</v>
      </c>
      <c r="AM3656">
        <f>AE3656/'Totals and Drop Down Lists'!AA$6*Inputs!I$37</f>
        <v>777.05154113814876</v>
      </c>
      <c r="AN3656">
        <f>AF3656/'Totals and Drop Down Lists'!AB$6*Inputs!J$37</f>
        <v>898.05119131551339</v>
      </c>
      <c r="AO3656">
        <f>AG3656/'Totals and Drop Down Lists'!AC$6*Inputs!K$37</f>
        <v>1024.296689850039</v>
      </c>
      <c r="AP3656">
        <f>AH3656/'Totals and Drop Down Lists'!AD$6*Inputs!L$37</f>
        <v>1047.2995585305864</v>
      </c>
      <c r="AQ3656">
        <f>IF(OR($D3656="51",$D3656="52",$D3656="61"),(AA3656/'Totals and Drop Down Lists'!W$4)*Inputs!E$38,0)</f>
        <v>0</v>
      </c>
      <c r="AR3656">
        <f>IF(OR($D3656="51",$D3656="52",$D3656="61"),(AB3656/'Totals and Drop Down Lists'!X$4)*Inputs!F$38,0)</f>
        <v>0</v>
      </c>
      <c r="AS3656">
        <f>IF(OR($D3656="51",$D3656="52",$D3656="61"),(AC3656/'Totals and Drop Down Lists'!Y$4)*Inputs!G$38,0)</f>
        <v>0</v>
      </c>
      <c r="AT3656">
        <f>IF(OR($D3656="51",$D3656="52",$D3656="61"),(AD3656/'Totals and Drop Down Lists'!Z$4)*Inputs!H$38,0)</f>
        <v>0</v>
      </c>
      <c r="AU3656">
        <f>IF(OR($D3656="51",$D3656="52",$D3656="61"),(AE3656/'Totals and Drop Down Lists'!AA$4)*Inputs!I$38,0)</f>
        <v>0</v>
      </c>
      <c r="AV3656">
        <f>IF(OR($D3656="51",$D3656="52",$D3656="61"),(AF3656/'Totals and Drop Down Lists'!AB$4)*Inputs!J$38,0)</f>
        <v>0</v>
      </c>
      <c r="AW3656">
        <f>IF(OR($D3656="51",$D3656="52",$D3656="61"),(AG3656/'Totals and Drop Down Lists'!AC$4)*Inputs!K$38,0)</f>
        <v>0</v>
      </c>
      <c r="AX3656">
        <f>IF(OR($D3656="51",$D3656="52",$D3656="61"),(AH3656/'Totals and Drop Down Lists'!AD$4)*Inputs!L$38,0)</f>
        <v>0</v>
      </c>
      <c r="AY3656">
        <f>IF(OR($D3656="51",$D3656="52",$D3656="61"),0,(AA3656/'Totals and Drop Down Lists'!W$5)*Inputs!E$39)</f>
        <v>0</v>
      </c>
      <c r="AZ3656">
        <f>IF(OR($D3656="51",$D3656="52",$D3656="61"),0,(AB3656/'Totals and Drop Down Lists'!X$5)*Inputs!F$39)</f>
        <v>0</v>
      </c>
      <c r="BA3656">
        <f>IF(OR($D3656="51",$D3656="52",$D3656="61"),0,(AC3656/'Totals and Drop Down Lists'!Y$5)*Inputs!G$39)</f>
        <v>0</v>
      </c>
      <c r="BB3656">
        <f>IF(OR($D3656="51",$D3656="52",$D3656="61"),0,(AD3656/'Totals and Drop Down Lists'!Z$5)*Inputs!H$39)</f>
        <v>0</v>
      </c>
      <c r="BC3656">
        <f>IF(OR($D3656="51",$D3656="52",$D3656="61"),0,(AE3656/'Totals and Drop Down Lists'!AA$5)*Inputs!I$39)</f>
        <v>0</v>
      </c>
      <c r="BD3656">
        <f>IF(OR($D3656="51",$D3656="52",$D3656="61"),0,(AF3656/'Totals and Drop Down Lists'!AB$5)*Inputs!J$39)</f>
        <v>0</v>
      </c>
      <c r="BE3656">
        <f>IF(OR($D3656="51",$D3656="52",$D3656="61"),0,(AG3656/'Totals and Drop Down Lists'!AC$5)*Inputs!K$39)</f>
        <v>0</v>
      </c>
      <c r="BF3656">
        <f>IF(OR($D3656="51",$D3656="52",$D3656="61"),0,(AH3656/'Totals and Drop Down Lists'!AD$5)*Inputs!L$39)</f>
        <v>0</v>
      </c>
      <c r="BG3656" s="10">
        <f t="shared" si="514"/>
        <v>21549.730635109558</v>
      </c>
    </row>
    <row r="3657" spans="1:59">
      <c r="A3657" s="1" t="s">
        <v>7685</v>
      </c>
      <c r="B3657" s="1" t="s">
        <v>6572</v>
      </c>
      <c r="C3657" s="1" t="s">
        <v>855</v>
      </c>
      <c r="D3657" s="1" t="s">
        <v>25</v>
      </c>
      <c r="E3657" s="1" t="s">
        <v>6597</v>
      </c>
      <c r="F3657" s="2">
        <v>9269</v>
      </c>
      <c r="G3657" s="2">
        <v>35</v>
      </c>
      <c r="H3657" s="2">
        <v>8</v>
      </c>
      <c r="I3657" s="2">
        <v>1249</v>
      </c>
      <c r="J3657" s="2">
        <v>3633</v>
      </c>
      <c r="K3657" s="2">
        <v>1161</v>
      </c>
      <c r="L3657" s="2">
        <v>33</v>
      </c>
      <c r="M3657" s="2">
        <v>0</v>
      </c>
      <c r="N3657" s="2">
        <v>3</v>
      </c>
      <c r="O3657" s="2">
        <v>106</v>
      </c>
      <c r="P3657" s="2">
        <v>4</v>
      </c>
      <c r="Q3657" s="2">
        <v>0</v>
      </c>
      <c r="R3657" s="2">
        <v>263</v>
      </c>
      <c r="S3657" s="2">
        <v>883700</v>
      </c>
      <c r="T3657" s="2">
        <v>46999100</v>
      </c>
      <c r="U3657" s="2">
        <v>219</v>
      </c>
      <c r="V3657" s="2">
        <v>100</v>
      </c>
      <c r="W3657" s="2">
        <v>80</v>
      </c>
      <c r="X3657" s="2">
        <v>230</v>
      </c>
      <c r="Y3657" s="2">
        <v>0</v>
      </c>
      <c r="Z3657" s="2">
        <v>150</v>
      </c>
      <c r="AA3657" s="9">
        <f t="shared" si="515"/>
        <v>9269</v>
      </c>
      <c r="AB3657" s="9">
        <f t="shared" si="516"/>
        <v>1206</v>
      </c>
      <c r="AC3657" s="9">
        <f t="shared" si="517"/>
        <v>409</v>
      </c>
      <c r="AD3657" s="9">
        <f t="shared" si="518"/>
        <v>263</v>
      </c>
      <c r="AE3657" s="44">
        <f t="shared" si="519"/>
        <v>2.591163560442411E-5</v>
      </c>
      <c r="AF3657" s="9">
        <f t="shared" si="520"/>
        <v>50</v>
      </c>
      <c r="AG3657" s="9">
        <f t="shared" si="513"/>
        <v>150</v>
      </c>
      <c r="AH3657" s="44">
        <f t="shared" si="521"/>
        <v>1.7836480658880119E-5</v>
      </c>
      <c r="AI3657">
        <f>AA3657/'Totals and Drop Down Lists'!W$6*Inputs!E$37</f>
        <v>8408.2844338720624</v>
      </c>
      <c r="AJ3657">
        <f>AB3657/'Totals and Drop Down Lists'!X$6*Inputs!F$37</f>
        <v>3968.2069424048427</v>
      </c>
      <c r="AK3657">
        <f>AC3657/'Totals and Drop Down Lists'!Y$6*Inputs!G$37</f>
        <v>2696.2661546031864</v>
      </c>
      <c r="AL3657">
        <f>AD3657/'Totals and Drop Down Lists'!Z$6*Inputs!H$37</f>
        <v>2108.6028340083931</v>
      </c>
      <c r="AM3657">
        <f>AE3657/'Totals and Drop Down Lists'!AA$6*Inputs!I$37</f>
        <v>3225.7226831184075</v>
      </c>
      <c r="AN3657">
        <f>AF3657/'Totals and Drop Down Lists'!AB$6*Inputs!J$37</f>
        <v>997.83465701723719</v>
      </c>
      <c r="AO3657">
        <f>AG3657/'Totals and Drop Down Lists'!AC$6*Inputs!K$37</f>
        <v>2793.5364268637431</v>
      </c>
      <c r="AP3657">
        <f>AH3657/'Totals and Drop Down Lists'!AD$6*Inputs!L$37</f>
        <v>4197.4573712218116</v>
      </c>
      <c r="AQ3657">
        <f>IF(OR($D3657="51",$D3657="52",$D3657="61"),(AA3657/'Totals and Drop Down Lists'!W$4)*Inputs!E$38,0)</f>
        <v>0</v>
      </c>
      <c r="AR3657">
        <f>IF(OR($D3657="51",$D3657="52",$D3657="61"),(AB3657/'Totals and Drop Down Lists'!X$4)*Inputs!F$38,0)</f>
        <v>0</v>
      </c>
      <c r="AS3657">
        <f>IF(OR($D3657="51",$D3657="52",$D3657="61"),(AC3657/'Totals and Drop Down Lists'!Y$4)*Inputs!G$38,0)</f>
        <v>0</v>
      </c>
      <c r="AT3657">
        <f>IF(OR($D3657="51",$D3657="52",$D3657="61"),(AD3657/'Totals and Drop Down Lists'!Z$4)*Inputs!H$38,0)</f>
        <v>0</v>
      </c>
      <c r="AU3657">
        <f>IF(OR($D3657="51",$D3657="52",$D3657="61"),(AE3657/'Totals and Drop Down Lists'!AA$4)*Inputs!I$38,0)</f>
        <v>0</v>
      </c>
      <c r="AV3657">
        <f>IF(OR($D3657="51",$D3657="52",$D3657="61"),(AF3657/'Totals and Drop Down Lists'!AB$4)*Inputs!J$38,0)</f>
        <v>0</v>
      </c>
      <c r="AW3657">
        <f>IF(OR($D3657="51",$D3657="52",$D3657="61"),(AG3657/'Totals and Drop Down Lists'!AC$4)*Inputs!K$38,0)</f>
        <v>0</v>
      </c>
      <c r="AX3657">
        <f>IF(OR($D3657="51",$D3657="52",$D3657="61"),(AH3657/'Totals and Drop Down Lists'!AD$4)*Inputs!L$38,0)</f>
        <v>0</v>
      </c>
      <c r="AY3657">
        <f>IF(OR($D3657="51",$D3657="52",$D3657="61"),0,(AA3657/'Totals and Drop Down Lists'!W$5)*Inputs!E$39)</f>
        <v>0</v>
      </c>
      <c r="AZ3657">
        <f>IF(OR($D3657="51",$D3657="52",$D3657="61"),0,(AB3657/'Totals and Drop Down Lists'!X$5)*Inputs!F$39)</f>
        <v>0</v>
      </c>
      <c r="BA3657">
        <f>IF(OR($D3657="51",$D3657="52",$D3657="61"),0,(AC3657/'Totals and Drop Down Lists'!Y$5)*Inputs!G$39)</f>
        <v>0</v>
      </c>
      <c r="BB3657">
        <f>IF(OR($D3657="51",$D3657="52",$D3657="61"),0,(AD3657/'Totals and Drop Down Lists'!Z$5)*Inputs!H$39)</f>
        <v>0</v>
      </c>
      <c r="BC3657">
        <f>IF(OR($D3657="51",$D3657="52",$D3657="61"),0,(AE3657/'Totals and Drop Down Lists'!AA$5)*Inputs!I$39)</f>
        <v>0</v>
      </c>
      <c r="BD3657">
        <f>IF(OR($D3657="51",$D3657="52",$D3657="61"),0,(AF3657/'Totals and Drop Down Lists'!AB$5)*Inputs!J$39)</f>
        <v>0</v>
      </c>
      <c r="BE3657">
        <f>IF(OR($D3657="51",$D3657="52",$D3657="61"),0,(AG3657/'Totals and Drop Down Lists'!AC$5)*Inputs!K$39)</f>
        <v>0</v>
      </c>
      <c r="BF3657">
        <f>IF(OR($D3657="51",$D3657="52",$D3657="61"),0,(AH3657/'Totals and Drop Down Lists'!AD$5)*Inputs!L$39)</f>
        <v>0</v>
      </c>
      <c r="BG3657" s="10">
        <f t="shared" si="514"/>
        <v>28395.911503109684</v>
      </c>
    </row>
    <row r="3658" spans="1:59">
      <c r="A3658" s="1" t="s">
        <v>7685</v>
      </c>
      <c r="B3658" s="1" t="s">
        <v>6572</v>
      </c>
      <c r="C3658" s="1" t="s">
        <v>3241</v>
      </c>
      <c r="D3658" s="1" t="s">
        <v>25</v>
      </c>
      <c r="E3658" s="1" t="s">
        <v>6598</v>
      </c>
      <c r="F3658" s="2">
        <v>46435</v>
      </c>
      <c r="G3658" s="2">
        <v>1918</v>
      </c>
      <c r="H3658" s="2">
        <v>130</v>
      </c>
      <c r="I3658" s="2">
        <v>9427</v>
      </c>
      <c r="J3658" s="2">
        <v>15435</v>
      </c>
      <c r="K3658" s="2">
        <v>5749</v>
      </c>
      <c r="L3658" s="2">
        <v>114</v>
      </c>
      <c r="M3658" s="2">
        <v>0</v>
      </c>
      <c r="N3658" s="2">
        <v>12</v>
      </c>
      <c r="O3658" s="2">
        <v>189</v>
      </c>
      <c r="P3658" s="2">
        <v>183</v>
      </c>
      <c r="Q3658" s="2">
        <v>0</v>
      </c>
      <c r="R3658" s="2">
        <v>1120</v>
      </c>
      <c r="S3658" s="2">
        <v>3767500</v>
      </c>
      <c r="T3658" s="2">
        <v>187346800</v>
      </c>
      <c r="U3658" s="2">
        <v>888</v>
      </c>
      <c r="V3658" s="2">
        <v>409</v>
      </c>
      <c r="W3658" s="2">
        <v>90</v>
      </c>
      <c r="X3658" s="2">
        <v>1345</v>
      </c>
      <c r="Y3658" s="2">
        <v>230</v>
      </c>
      <c r="Z3658" s="2">
        <v>810</v>
      </c>
      <c r="AA3658" s="9">
        <f t="shared" si="515"/>
        <v>46435</v>
      </c>
      <c r="AB3658" s="9">
        <f t="shared" si="516"/>
        <v>7379</v>
      </c>
      <c r="AC3658" s="9">
        <f t="shared" si="517"/>
        <v>1618</v>
      </c>
      <c r="AD3658" s="9">
        <f t="shared" si="518"/>
        <v>1120</v>
      </c>
      <c r="AE3658" s="44">
        <f t="shared" si="519"/>
        <v>1.4954564472150105E-4</v>
      </c>
      <c r="AF3658" s="9">
        <f t="shared" si="520"/>
        <v>846</v>
      </c>
      <c r="AG3658" s="9">
        <f t="shared" si="513"/>
        <v>1040</v>
      </c>
      <c r="AH3658" s="44">
        <f t="shared" si="521"/>
        <v>1.4413521505807759E-4</v>
      </c>
      <c r="AI3658">
        <f>AA3658/'Totals and Drop Down Lists'!W$6*Inputs!E$37</f>
        <v>42123.0648060038</v>
      </c>
      <c r="AJ3658">
        <f>AB3658/'Totals and Drop Down Lists'!X$6*Inputs!F$37</f>
        <v>24279.767021563293</v>
      </c>
      <c r="AK3658">
        <f>AC3658/'Totals and Drop Down Lists'!Y$6*Inputs!G$37</f>
        <v>10666.402538259059</v>
      </c>
      <c r="AL3658">
        <f>AD3658/'Totals and Drop Down Lists'!Z$6*Inputs!H$37</f>
        <v>8979.6014223931543</v>
      </c>
      <c r="AM3658">
        <f>AE3658/'Totals and Drop Down Lists'!AA$6*Inputs!I$37</f>
        <v>18616.840160308118</v>
      </c>
      <c r="AN3658">
        <f>AF3658/'Totals and Drop Down Lists'!AB$6*Inputs!J$37</f>
        <v>16883.362396731653</v>
      </c>
      <c r="AO3658">
        <f>AG3658/'Totals and Drop Down Lists'!AC$6*Inputs!K$37</f>
        <v>19368.519226255285</v>
      </c>
      <c r="AP3658">
        <f>AH3658/'Totals and Drop Down Lists'!AD$6*Inputs!L$37</f>
        <v>33919.327050482978</v>
      </c>
      <c r="AQ3658">
        <f>IF(OR($D3658="51",$D3658="52",$D3658="61"),(AA3658/'Totals and Drop Down Lists'!W$4)*Inputs!E$38,0)</f>
        <v>0</v>
      </c>
      <c r="AR3658">
        <f>IF(OR($D3658="51",$D3658="52",$D3658="61"),(AB3658/'Totals and Drop Down Lists'!X$4)*Inputs!F$38,0)</f>
        <v>0</v>
      </c>
      <c r="AS3658">
        <f>IF(OR($D3658="51",$D3658="52",$D3658="61"),(AC3658/'Totals and Drop Down Lists'!Y$4)*Inputs!G$38,0)</f>
        <v>0</v>
      </c>
      <c r="AT3658">
        <f>IF(OR($D3658="51",$D3658="52",$D3658="61"),(AD3658/'Totals and Drop Down Lists'!Z$4)*Inputs!H$38,0)</f>
        <v>0</v>
      </c>
      <c r="AU3658">
        <f>IF(OR($D3658="51",$D3658="52",$D3658="61"),(AE3658/'Totals and Drop Down Lists'!AA$4)*Inputs!I$38,0)</f>
        <v>0</v>
      </c>
      <c r="AV3658">
        <f>IF(OR($D3658="51",$D3658="52",$D3658="61"),(AF3658/'Totals and Drop Down Lists'!AB$4)*Inputs!J$38,0)</f>
        <v>0</v>
      </c>
      <c r="AW3658">
        <f>IF(OR($D3658="51",$D3658="52",$D3658="61"),(AG3658/'Totals and Drop Down Lists'!AC$4)*Inputs!K$38,0)</f>
        <v>0</v>
      </c>
      <c r="AX3658">
        <f>IF(OR($D3658="51",$D3658="52",$D3658="61"),(AH3658/'Totals and Drop Down Lists'!AD$4)*Inputs!L$38,0)</f>
        <v>0</v>
      </c>
      <c r="AY3658">
        <f>IF(OR($D3658="51",$D3658="52",$D3658="61"),0,(AA3658/'Totals and Drop Down Lists'!W$5)*Inputs!E$39)</f>
        <v>0</v>
      </c>
      <c r="AZ3658">
        <f>IF(OR($D3658="51",$D3658="52",$D3658="61"),0,(AB3658/'Totals and Drop Down Lists'!X$5)*Inputs!F$39)</f>
        <v>0</v>
      </c>
      <c r="BA3658">
        <f>IF(OR($D3658="51",$D3658="52",$D3658="61"),0,(AC3658/'Totals and Drop Down Lists'!Y$5)*Inputs!G$39)</f>
        <v>0</v>
      </c>
      <c r="BB3658">
        <f>IF(OR($D3658="51",$D3658="52",$D3658="61"),0,(AD3658/'Totals and Drop Down Lists'!Z$5)*Inputs!H$39)</f>
        <v>0</v>
      </c>
      <c r="BC3658">
        <f>IF(OR($D3658="51",$D3658="52",$D3658="61"),0,(AE3658/'Totals and Drop Down Lists'!AA$5)*Inputs!I$39)</f>
        <v>0</v>
      </c>
      <c r="BD3658">
        <f>IF(OR($D3658="51",$D3658="52",$D3658="61"),0,(AF3658/'Totals and Drop Down Lists'!AB$5)*Inputs!J$39)</f>
        <v>0</v>
      </c>
      <c r="BE3658">
        <f>IF(OR($D3658="51",$D3658="52",$D3658="61"),0,(AG3658/'Totals and Drop Down Lists'!AC$5)*Inputs!K$39)</f>
        <v>0</v>
      </c>
      <c r="BF3658">
        <f>IF(OR($D3658="51",$D3658="52",$D3658="61"),0,(AH3658/'Totals and Drop Down Lists'!AD$5)*Inputs!L$39)</f>
        <v>0</v>
      </c>
      <c r="BG3658" s="10">
        <f t="shared" si="514"/>
        <v>174836.88462199733</v>
      </c>
    </row>
    <row r="3659" spans="1:59">
      <c r="A3659" s="1" t="s">
        <v>7685</v>
      </c>
      <c r="B3659" s="1" t="s">
        <v>6572</v>
      </c>
      <c r="C3659" s="1" t="s">
        <v>6599</v>
      </c>
      <c r="D3659" s="1" t="s">
        <v>25</v>
      </c>
      <c r="E3659" s="1" t="s">
        <v>6600</v>
      </c>
      <c r="F3659" s="2">
        <v>10300</v>
      </c>
      <c r="G3659" s="2">
        <v>89</v>
      </c>
      <c r="H3659" s="2">
        <v>0</v>
      </c>
      <c r="I3659" s="2">
        <v>1491</v>
      </c>
      <c r="J3659" s="2">
        <v>3016</v>
      </c>
      <c r="K3659" s="2">
        <v>594</v>
      </c>
      <c r="L3659" s="2">
        <v>52</v>
      </c>
      <c r="M3659" s="2">
        <v>6</v>
      </c>
      <c r="N3659" s="2">
        <v>9</v>
      </c>
      <c r="O3659" s="2">
        <v>75</v>
      </c>
      <c r="P3659" s="2">
        <v>14</v>
      </c>
      <c r="Q3659" s="2">
        <v>0</v>
      </c>
      <c r="R3659" s="2">
        <v>724</v>
      </c>
      <c r="S3659" s="2">
        <v>399400</v>
      </c>
      <c r="T3659" s="2">
        <v>21722500</v>
      </c>
      <c r="U3659" s="2">
        <v>61</v>
      </c>
      <c r="V3659" s="2">
        <v>89</v>
      </c>
      <c r="W3659" s="2">
        <v>24</v>
      </c>
      <c r="X3659" s="2">
        <v>170</v>
      </c>
      <c r="Y3659" s="2">
        <v>10</v>
      </c>
      <c r="Z3659" s="2">
        <v>85</v>
      </c>
      <c r="AA3659" s="9">
        <f t="shared" si="515"/>
        <v>10300</v>
      </c>
      <c r="AB3659" s="9">
        <f t="shared" si="516"/>
        <v>1402</v>
      </c>
      <c r="AC3659" s="9">
        <f t="shared" si="517"/>
        <v>880</v>
      </c>
      <c r="AD3659" s="9">
        <f t="shared" si="518"/>
        <v>724</v>
      </c>
      <c r="AE3659" s="44">
        <f t="shared" si="519"/>
        <v>8.1702874951802821E-6</v>
      </c>
      <c r="AF3659" s="9">
        <f t="shared" si="520"/>
        <v>57</v>
      </c>
      <c r="AG3659" s="9">
        <f t="shared" si="513"/>
        <v>95</v>
      </c>
      <c r="AH3659" s="44">
        <f t="shared" si="521"/>
        <v>6.9619323580931152E-6</v>
      </c>
      <c r="AI3659">
        <f>AA3659/'Totals and Drop Down Lists'!W$6*Inputs!E$37</f>
        <v>9343.5461936435695</v>
      </c>
      <c r="AJ3659">
        <f>AB3659/'Totals and Drop Down Lists'!X$6*Inputs!F$37</f>
        <v>4613.1228302251984</v>
      </c>
      <c r="AK3659">
        <f>AC3659/'Totals and Drop Down Lists'!Y$6*Inputs!G$37</f>
        <v>5801.2572519579553</v>
      </c>
      <c r="AL3659">
        <f>AD3659/'Totals and Drop Down Lists'!Z$6*Inputs!H$37</f>
        <v>5804.6709194755758</v>
      </c>
      <c r="AM3659">
        <f>AE3659/'Totals and Drop Down Lists'!AA$6*Inputs!I$37</f>
        <v>1017.1137825163722</v>
      </c>
      <c r="AN3659">
        <f>AF3659/'Totals and Drop Down Lists'!AB$6*Inputs!J$37</f>
        <v>1137.5315089996504</v>
      </c>
      <c r="AO3659">
        <f>AG3659/'Totals and Drop Down Lists'!AC$6*Inputs!K$37</f>
        <v>1769.2397370137039</v>
      </c>
      <c r="AP3659">
        <f>AH3659/'Totals and Drop Down Lists'!AD$6*Inputs!L$37</f>
        <v>1638.3509086405365</v>
      </c>
      <c r="AQ3659">
        <f>IF(OR($D3659="51",$D3659="52",$D3659="61"),(AA3659/'Totals and Drop Down Lists'!W$4)*Inputs!E$38,0)</f>
        <v>0</v>
      </c>
      <c r="AR3659">
        <f>IF(OR($D3659="51",$D3659="52",$D3659="61"),(AB3659/'Totals and Drop Down Lists'!X$4)*Inputs!F$38,0)</f>
        <v>0</v>
      </c>
      <c r="AS3659">
        <f>IF(OR($D3659="51",$D3659="52",$D3659="61"),(AC3659/'Totals and Drop Down Lists'!Y$4)*Inputs!G$38,0)</f>
        <v>0</v>
      </c>
      <c r="AT3659">
        <f>IF(OR($D3659="51",$D3659="52",$D3659="61"),(AD3659/'Totals and Drop Down Lists'!Z$4)*Inputs!H$38,0)</f>
        <v>0</v>
      </c>
      <c r="AU3659">
        <f>IF(OR($D3659="51",$D3659="52",$D3659="61"),(AE3659/'Totals and Drop Down Lists'!AA$4)*Inputs!I$38,0)</f>
        <v>0</v>
      </c>
      <c r="AV3659">
        <f>IF(OR($D3659="51",$D3659="52",$D3659="61"),(AF3659/'Totals and Drop Down Lists'!AB$4)*Inputs!J$38,0)</f>
        <v>0</v>
      </c>
      <c r="AW3659">
        <f>IF(OR($D3659="51",$D3659="52",$D3659="61"),(AG3659/'Totals and Drop Down Lists'!AC$4)*Inputs!K$38,0)</f>
        <v>0</v>
      </c>
      <c r="AX3659">
        <f>IF(OR($D3659="51",$D3659="52",$D3659="61"),(AH3659/'Totals and Drop Down Lists'!AD$4)*Inputs!L$38,0)</f>
        <v>0</v>
      </c>
      <c r="AY3659">
        <f>IF(OR($D3659="51",$D3659="52",$D3659="61"),0,(AA3659/'Totals and Drop Down Lists'!W$5)*Inputs!E$39)</f>
        <v>0</v>
      </c>
      <c r="AZ3659">
        <f>IF(OR($D3659="51",$D3659="52",$D3659="61"),0,(AB3659/'Totals and Drop Down Lists'!X$5)*Inputs!F$39)</f>
        <v>0</v>
      </c>
      <c r="BA3659">
        <f>IF(OR($D3659="51",$D3659="52",$D3659="61"),0,(AC3659/'Totals and Drop Down Lists'!Y$5)*Inputs!G$39)</f>
        <v>0</v>
      </c>
      <c r="BB3659">
        <f>IF(OR($D3659="51",$D3659="52",$D3659="61"),0,(AD3659/'Totals and Drop Down Lists'!Z$5)*Inputs!H$39)</f>
        <v>0</v>
      </c>
      <c r="BC3659">
        <f>IF(OR($D3659="51",$D3659="52",$D3659="61"),0,(AE3659/'Totals and Drop Down Lists'!AA$5)*Inputs!I$39)</f>
        <v>0</v>
      </c>
      <c r="BD3659">
        <f>IF(OR($D3659="51",$D3659="52",$D3659="61"),0,(AF3659/'Totals and Drop Down Lists'!AB$5)*Inputs!J$39)</f>
        <v>0</v>
      </c>
      <c r="BE3659">
        <f>IF(OR($D3659="51",$D3659="52",$D3659="61"),0,(AG3659/'Totals and Drop Down Lists'!AC$5)*Inputs!K$39)</f>
        <v>0</v>
      </c>
      <c r="BF3659">
        <f>IF(OR($D3659="51",$D3659="52",$D3659="61"),0,(AH3659/'Totals and Drop Down Lists'!AD$5)*Inputs!L$39)</f>
        <v>0</v>
      </c>
      <c r="BG3659" s="10">
        <f t="shared" si="514"/>
        <v>31124.833132472559</v>
      </c>
    </row>
    <row r="3660" spans="1:59">
      <c r="A3660" s="1" t="s">
        <v>7685</v>
      </c>
      <c r="B3660" s="1" t="s">
        <v>6572</v>
      </c>
      <c r="C3660" s="1" t="s">
        <v>368</v>
      </c>
      <c r="D3660" s="1" t="s">
        <v>25</v>
      </c>
      <c r="E3660" s="1" t="s">
        <v>6601</v>
      </c>
      <c r="F3660" s="2">
        <v>7176</v>
      </c>
      <c r="G3660" s="2">
        <v>12</v>
      </c>
      <c r="H3660" s="2">
        <v>5</v>
      </c>
      <c r="I3660" s="2">
        <v>554</v>
      </c>
      <c r="J3660" s="2">
        <v>3077</v>
      </c>
      <c r="K3660" s="2">
        <v>649</v>
      </c>
      <c r="L3660" s="2">
        <v>29</v>
      </c>
      <c r="M3660" s="2">
        <v>5</v>
      </c>
      <c r="N3660" s="2">
        <v>0</v>
      </c>
      <c r="O3660" s="2">
        <v>55</v>
      </c>
      <c r="P3660" s="2">
        <v>0</v>
      </c>
      <c r="Q3660" s="2">
        <v>0</v>
      </c>
      <c r="R3660" s="2">
        <v>321</v>
      </c>
      <c r="S3660" s="2">
        <v>466100</v>
      </c>
      <c r="T3660" s="2">
        <v>27241200</v>
      </c>
      <c r="U3660" s="2">
        <v>89</v>
      </c>
      <c r="V3660" s="2">
        <v>0</v>
      </c>
      <c r="W3660" s="2">
        <v>35</v>
      </c>
      <c r="X3660" s="2">
        <v>73</v>
      </c>
      <c r="Y3660" s="2">
        <v>54</v>
      </c>
      <c r="Z3660" s="2">
        <v>19</v>
      </c>
      <c r="AA3660" s="9">
        <f t="shared" si="515"/>
        <v>7176</v>
      </c>
      <c r="AB3660" s="9">
        <f t="shared" si="516"/>
        <v>537</v>
      </c>
      <c r="AC3660" s="9">
        <f t="shared" si="517"/>
        <v>410</v>
      </c>
      <c r="AD3660" s="9">
        <f t="shared" si="518"/>
        <v>321</v>
      </c>
      <c r="AE3660" s="44">
        <f t="shared" si="519"/>
        <v>9.5599953997934182E-6</v>
      </c>
      <c r="AF3660" s="9">
        <f t="shared" si="520"/>
        <v>38</v>
      </c>
      <c r="AG3660" s="9">
        <f t="shared" si="513"/>
        <v>73</v>
      </c>
      <c r="AH3660" s="44">
        <f t="shared" si="521"/>
        <v>5.7291625840960535E-6</v>
      </c>
      <c r="AI3660">
        <f>AA3660/'Totals and Drop Down Lists'!W$6*Inputs!E$37</f>
        <v>6509.6395617074022</v>
      </c>
      <c r="AJ3660">
        <f>AB3660/'Totals and Drop Down Lists'!X$6*Inputs!F$37</f>
        <v>1766.9379171404646</v>
      </c>
      <c r="AK3660">
        <f>AC3660/'Totals and Drop Down Lists'!Y$6*Inputs!G$37</f>
        <v>2702.8584923895023</v>
      </c>
      <c r="AL3660">
        <f>AD3660/'Totals and Drop Down Lists'!Z$6*Inputs!H$37</f>
        <v>2573.6179076680382</v>
      </c>
      <c r="AM3660">
        <f>AE3660/'Totals and Drop Down Lists'!AA$6*Inputs!I$37</f>
        <v>1190.1176167495983</v>
      </c>
      <c r="AN3660">
        <f>AF3660/'Totals and Drop Down Lists'!AB$6*Inputs!J$37</f>
        <v>758.35433933310026</v>
      </c>
      <c r="AO3660">
        <f>AG3660/'Totals and Drop Down Lists'!AC$6*Inputs!K$37</f>
        <v>1359.5210610736883</v>
      </c>
      <c r="AP3660">
        <f>AH3660/'Totals and Drop Down Lists'!AD$6*Inputs!L$37</f>
        <v>1348.2433098465319</v>
      </c>
      <c r="AQ3660">
        <f>IF(OR($D3660="51",$D3660="52",$D3660="61"),(AA3660/'Totals and Drop Down Lists'!W$4)*Inputs!E$38,0)</f>
        <v>0</v>
      </c>
      <c r="AR3660">
        <f>IF(OR($D3660="51",$D3660="52",$D3660="61"),(AB3660/'Totals and Drop Down Lists'!X$4)*Inputs!F$38,0)</f>
        <v>0</v>
      </c>
      <c r="AS3660">
        <f>IF(OR($D3660="51",$D3660="52",$D3660="61"),(AC3660/'Totals and Drop Down Lists'!Y$4)*Inputs!G$38,0)</f>
        <v>0</v>
      </c>
      <c r="AT3660">
        <f>IF(OR($D3660="51",$D3660="52",$D3660="61"),(AD3660/'Totals and Drop Down Lists'!Z$4)*Inputs!H$38,0)</f>
        <v>0</v>
      </c>
      <c r="AU3660">
        <f>IF(OR($D3660="51",$D3660="52",$D3660="61"),(AE3660/'Totals and Drop Down Lists'!AA$4)*Inputs!I$38,0)</f>
        <v>0</v>
      </c>
      <c r="AV3660">
        <f>IF(OR($D3660="51",$D3660="52",$D3660="61"),(AF3660/'Totals and Drop Down Lists'!AB$4)*Inputs!J$38,0)</f>
        <v>0</v>
      </c>
      <c r="AW3660">
        <f>IF(OR($D3660="51",$D3660="52",$D3660="61"),(AG3660/'Totals and Drop Down Lists'!AC$4)*Inputs!K$38,0)</f>
        <v>0</v>
      </c>
      <c r="AX3660">
        <f>IF(OR($D3660="51",$D3660="52",$D3660="61"),(AH3660/'Totals and Drop Down Lists'!AD$4)*Inputs!L$38,0)</f>
        <v>0</v>
      </c>
      <c r="AY3660">
        <f>IF(OR($D3660="51",$D3660="52",$D3660="61"),0,(AA3660/'Totals and Drop Down Lists'!W$5)*Inputs!E$39)</f>
        <v>0</v>
      </c>
      <c r="AZ3660">
        <f>IF(OR($D3660="51",$D3660="52",$D3660="61"),0,(AB3660/'Totals and Drop Down Lists'!X$5)*Inputs!F$39)</f>
        <v>0</v>
      </c>
      <c r="BA3660">
        <f>IF(OR($D3660="51",$D3660="52",$D3660="61"),0,(AC3660/'Totals and Drop Down Lists'!Y$5)*Inputs!G$39)</f>
        <v>0</v>
      </c>
      <c r="BB3660">
        <f>IF(OR($D3660="51",$D3660="52",$D3660="61"),0,(AD3660/'Totals and Drop Down Lists'!Z$5)*Inputs!H$39)</f>
        <v>0</v>
      </c>
      <c r="BC3660">
        <f>IF(OR($D3660="51",$D3660="52",$D3660="61"),0,(AE3660/'Totals and Drop Down Lists'!AA$5)*Inputs!I$39)</f>
        <v>0</v>
      </c>
      <c r="BD3660">
        <f>IF(OR($D3660="51",$D3660="52",$D3660="61"),0,(AF3660/'Totals and Drop Down Lists'!AB$5)*Inputs!J$39)</f>
        <v>0</v>
      </c>
      <c r="BE3660">
        <f>IF(OR($D3660="51",$D3660="52",$D3660="61"),0,(AG3660/'Totals and Drop Down Lists'!AC$5)*Inputs!K$39)</f>
        <v>0</v>
      </c>
      <c r="BF3660">
        <f>IF(OR($D3660="51",$D3660="52",$D3660="61"),0,(AH3660/'Totals and Drop Down Lists'!AD$5)*Inputs!L$39)</f>
        <v>0</v>
      </c>
      <c r="BG3660" s="10">
        <f t="shared" si="514"/>
        <v>18209.290205908328</v>
      </c>
    </row>
    <row r="3661" spans="1:59">
      <c r="A3661" s="1" t="s">
        <v>7685</v>
      </c>
      <c r="B3661" s="1" t="s">
        <v>6572</v>
      </c>
      <c r="C3661" s="1" t="s">
        <v>6602</v>
      </c>
      <c r="D3661" s="1" t="s">
        <v>25</v>
      </c>
      <c r="E3661" s="1" t="s">
        <v>6603</v>
      </c>
      <c r="F3661" s="2">
        <v>12543</v>
      </c>
      <c r="G3661" s="2">
        <v>2</v>
      </c>
      <c r="H3661" s="2">
        <v>0</v>
      </c>
      <c r="I3661" s="2">
        <v>1654</v>
      </c>
      <c r="J3661" s="2">
        <v>4101</v>
      </c>
      <c r="K3661" s="2">
        <v>1057</v>
      </c>
      <c r="L3661" s="2">
        <v>111</v>
      </c>
      <c r="M3661" s="2">
        <v>15</v>
      </c>
      <c r="N3661" s="2">
        <v>0</v>
      </c>
      <c r="O3661" s="2">
        <v>72</v>
      </c>
      <c r="P3661" s="2">
        <v>8</v>
      </c>
      <c r="Q3661" s="2">
        <v>9</v>
      </c>
      <c r="R3661" s="2">
        <v>1282</v>
      </c>
      <c r="S3661" s="2">
        <v>444300</v>
      </c>
      <c r="T3661" s="2">
        <v>33774800</v>
      </c>
      <c r="U3661" s="2">
        <v>102</v>
      </c>
      <c r="V3661" s="2">
        <v>183</v>
      </c>
      <c r="W3661" s="2">
        <v>30</v>
      </c>
      <c r="X3661" s="2">
        <v>290</v>
      </c>
      <c r="Y3661" s="2">
        <v>88</v>
      </c>
      <c r="Z3661" s="2">
        <v>86</v>
      </c>
      <c r="AA3661" s="9">
        <f t="shared" si="515"/>
        <v>12543</v>
      </c>
      <c r="AB3661" s="9">
        <f t="shared" si="516"/>
        <v>1652</v>
      </c>
      <c r="AC3661" s="9">
        <f t="shared" si="517"/>
        <v>1497</v>
      </c>
      <c r="AD3661" s="9">
        <f t="shared" si="518"/>
        <v>1282</v>
      </c>
      <c r="AE3661" s="44">
        <f t="shared" si="519"/>
        <v>1.9026372330059108E-5</v>
      </c>
      <c r="AF3661" s="9">
        <f t="shared" si="520"/>
        <v>77</v>
      </c>
      <c r="AG3661" s="9">
        <f t="shared" si="513"/>
        <v>174</v>
      </c>
      <c r="AH3661" s="44">
        <f t="shared" si="521"/>
        <v>1.6687279979534478E-5</v>
      </c>
      <c r="AI3661">
        <f>AA3661/'Totals and Drop Down Lists'!W$6*Inputs!E$37</f>
        <v>11378.262126880707</v>
      </c>
      <c r="AJ3661">
        <f>AB3661/'Totals and Drop Down Lists'!X$6*Inputs!F$37</f>
        <v>5435.7196259144275</v>
      </c>
      <c r="AK3661">
        <f>AC3661/'Totals and Drop Down Lists'!Y$6*Inputs!G$37</f>
        <v>9868.7296661148412</v>
      </c>
      <c r="AL3661">
        <f>AD3661/'Totals and Drop Down Lists'!Z$6*Inputs!H$37</f>
        <v>10278.436628132165</v>
      </c>
      <c r="AM3661">
        <f>AE3661/'Totals and Drop Down Lists'!AA$6*Inputs!I$37</f>
        <v>2368.5807310461419</v>
      </c>
      <c r="AN3661">
        <f>AF3661/'Totals and Drop Down Lists'!AB$6*Inputs!J$37</f>
        <v>1536.6653718065452</v>
      </c>
      <c r="AO3661">
        <f>AG3661/'Totals and Drop Down Lists'!AC$6*Inputs!K$37</f>
        <v>3240.5022551619418</v>
      </c>
      <c r="AP3661">
        <f>AH3661/'Totals and Drop Down Lists'!AD$6*Inputs!L$37</f>
        <v>3927.016079871496</v>
      </c>
      <c r="AQ3661">
        <f>IF(OR($D3661="51",$D3661="52",$D3661="61"),(AA3661/'Totals and Drop Down Lists'!W$4)*Inputs!E$38,0)</f>
        <v>0</v>
      </c>
      <c r="AR3661">
        <f>IF(OR($D3661="51",$D3661="52",$D3661="61"),(AB3661/'Totals and Drop Down Lists'!X$4)*Inputs!F$38,0)</f>
        <v>0</v>
      </c>
      <c r="AS3661">
        <f>IF(OR($D3661="51",$D3661="52",$D3661="61"),(AC3661/'Totals and Drop Down Lists'!Y$4)*Inputs!G$38,0)</f>
        <v>0</v>
      </c>
      <c r="AT3661">
        <f>IF(OR($D3661="51",$D3661="52",$D3661="61"),(AD3661/'Totals and Drop Down Lists'!Z$4)*Inputs!H$38,0)</f>
        <v>0</v>
      </c>
      <c r="AU3661">
        <f>IF(OR($D3661="51",$D3661="52",$D3661="61"),(AE3661/'Totals and Drop Down Lists'!AA$4)*Inputs!I$38,0)</f>
        <v>0</v>
      </c>
      <c r="AV3661">
        <f>IF(OR($D3661="51",$D3661="52",$D3661="61"),(AF3661/'Totals and Drop Down Lists'!AB$4)*Inputs!J$38,0)</f>
        <v>0</v>
      </c>
      <c r="AW3661">
        <f>IF(OR($D3661="51",$D3661="52",$D3661="61"),(AG3661/'Totals and Drop Down Lists'!AC$4)*Inputs!K$38,0)</f>
        <v>0</v>
      </c>
      <c r="AX3661">
        <f>IF(OR($D3661="51",$D3661="52",$D3661="61"),(AH3661/'Totals and Drop Down Lists'!AD$4)*Inputs!L$38,0)</f>
        <v>0</v>
      </c>
      <c r="AY3661">
        <f>IF(OR($D3661="51",$D3661="52",$D3661="61"),0,(AA3661/'Totals and Drop Down Lists'!W$5)*Inputs!E$39)</f>
        <v>0</v>
      </c>
      <c r="AZ3661">
        <f>IF(OR($D3661="51",$D3661="52",$D3661="61"),0,(AB3661/'Totals and Drop Down Lists'!X$5)*Inputs!F$39)</f>
        <v>0</v>
      </c>
      <c r="BA3661">
        <f>IF(OR($D3661="51",$D3661="52",$D3661="61"),0,(AC3661/'Totals and Drop Down Lists'!Y$5)*Inputs!G$39)</f>
        <v>0</v>
      </c>
      <c r="BB3661">
        <f>IF(OR($D3661="51",$D3661="52",$D3661="61"),0,(AD3661/'Totals and Drop Down Lists'!Z$5)*Inputs!H$39)</f>
        <v>0</v>
      </c>
      <c r="BC3661">
        <f>IF(OR($D3661="51",$D3661="52",$D3661="61"),0,(AE3661/'Totals and Drop Down Lists'!AA$5)*Inputs!I$39)</f>
        <v>0</v>
      </c>
      <c r="BD3661">
        <f>IF(OR($D3661="51",$D3661="52",$D3661="61"),0,(AF3661/'Totals and Drop Down Lists'!AB$5)*Inputs!J$39)</f>
        <v>0</v>
      </c>
      <c r="BE3661">
        <f>IF(OR($D3661="51",$D3661="52",$D3661="61"),0,(AG3661/'Totals and Drop Down Lists'!AC$5)*Inputs!K$39)</f>
        <v>0</v>
      </c>
      <c r="BF3661">
        <f>IF(OR($D3661="51",$D3661="52",$D3661="61"),0,(AH3661/'Totals and Drop Down Lists'!AD$5)*Inputs!L$39)</f>
        <v>0</v>
      </c>
      <c r="BG3661" s="10">
        <f t="shared" si="514"/>
        <v>48033.912484928253</v>
      </c>
    </row>
    <row r="3662" spans="1:59">
      <c r="A3662" s="1" t="s">
        <v>7685</v>
      </c>
      <c r="B3662" s="1" t="s">
        <v>6572</v>
      </c>
      <c r="C3662" s="1" t="s">
        <v>887</v>
      </c>
      <c r="D3662" s="1" t="s">
        <v>25</v>
      </c>
      <c r="E3662" s="1" t="s">
        <v>6604</v>
      </c>
      <c r="F3662" s="2">
        <v>9692</v>
      </c>
      <c r="G3662" s="2">
        <v>36</v>
      </c>
      <c r="H3662" s="2">
        <v>0</v>
      </c>
      <c r="I3662" s="2">
        <v>390</v>
      </c>
      <c r="J3662" s="2">
        <v>2860</v>
      </c>
      <c r="K3662" s="2">
        <v>310</v>
      </c>
      <c r="L3662" s="2">
        <v>17</v>
      </c>
      <c r="M3662" s="2">
        <v>0</v>
      </c>
      <c r="N3662" s="2">
        <v>0</v>
      </c>
      <c r="O3662" s="2">
        <v>22</v>
      </c>
      <c r="P3662" s="2">
        <v>0</v>
      </c>
      <c r="Q3662" s="2">
        <v>0</v>
      </c>
      <c r="R3662" s="2">
        <v>329</v>
      </c>
      <c r="S3662" s="2">
        <v>200000</v>
      </c>
      <c r="T3662" s="2">
        <v>15926500</v>
      </c>
      <c r="U3662" s="2">
        <v>0</v>
      </c>
      <c r="V3662" s="2">
        <v>10</v>
      </c>
      <c r="W3662" s="2">
        <v>0</v>
      </c>
      <c r="X3662" s="2">
        <v>55</v>
      </c>
      <c r="Y3662" s="2">
        <v>0</v>
      </c>
      <c r="Z3662" s="2">
        <v>55</v>
      </c>
      <c r="AA3662" s="9">
        <f t="shared" si="515"/>
        <v>9692</v>
      </c>
      <c r="AB3662" s="9">
        <f t="shared" si="516"/>
        <v>354</v>
      </c>
      <c r="AC3662" s="9">
        <f t="shared" si="517"/>
        <v>368</v>
      </c>
      <c r="AD3662" s="9">
        <f t="shared" si="518"/>
        <v>329</v>
      </c>
      <c r="AE3662" s="44">
        <f t="shared" si="519"/>
        <v>2.3466760473130371E-6</v>
      </c>
      <c r="AF3662" s="9">
        <f t="shared" si="520"/>
        <v>45</v>
      </c>
      <c r="AG3662" s="9">
        <f t="shared" si="513"/>
        <v>55</v>
      </c>
      <c r="AH3662" s="44">
        <f t="shared" si="521"/>
        <v>2.2182446180846043E-6</v>
      </c>
      <c r="AI3662">
        <f>AA3662/'Totals and Drop Down Lists'!W$6*Inputs!E$37</f>
        <v>8792.0048260964541</v>
      </c>
      <c r="AJ3662">
        <f>AB3662/'Totals and Drop Down Lists'!X$6*Inputs!F$37</f>
        <v>1164.7970626959489</v>
      </c>
      <c r="AK3662">
        <f>AC3662/'Totals and Drop Down Lists'!Y$6*Inputs!G$37</f>
        <v>2425.9803053642363</v>
      </c>
      <c r="AL3662">
        <f>AD3662/'Totals and Drop Down Lists'!Z$6*Inputs!H$37</f>
        <v>2637.7579178279893</v>
      </c>
      <c r="AM3662">
        <f>AE3662/'Totals and Drop Down Lists'!AA$6*Inputs!I$37</f>
        <v>292.13617663162358</v>
      </c>
      <c r="AN3662">
        <f>AF3662/'Totals and Drop Down Lists'!AB$6*Inputs!J$37</f>
        <v>898.05119131551339</v>
      </c>
      <c r="AO3662">
        <f>AG3662/'Totals and Drop Down Lists'!AC$6*Inputs!K$37</f>
        <v>1024.296689850039</v>
      </c>
      <c r="AP3662">
        <f>AH3662/'Totals and Drop Down Lists'!AD$6*Inputs!L$37</f>
        <v>522.01930422393843</v>
      </c>
      <c r="AQ3662">
        <f>IF(OR($D3662="51",$D3662="52",$D3662="61"),(AA3662/'Totals and Drop Down Lists'!W$4)*Inputs!E$38,0)</f>
        <v>0</v>
      </c>
      <c r="AR3662">
        <f>IF(OR($D3662="51",$D3662="52",$D3662="61"),(AB3662/'Totals and Drop Down Lists'!X$4)*Inputs!F$38,0)</f>
        <v>0</v>
      </c>
      <c r="AS3662">
        <f>IF(OR($D3662="51",$D3662="52",$D3662="61"),(AC3662/'Totals and Drop Down Lists'!Y$4)*Inputs!G$38,0)</f>
        <v>0</v>
      </c>
      <c r="AT3662">
        <f>IF(OR($D3662="51",$D3662="52",$D3662="61"),(AD3662/'Totals and Drop Down Lists'!Z$4)*Inputs!H$38,0)</f>
        <v>0</v>
      </c>
      <c r="AU3662">
        <f>IF(OR($D3662="51",$D3662="52",$D3662="61"),(AE3662/'Totals and Drop Down Lists'!AA$4)*Inputs!I$38,0)</f>
        <v>0</v>
      </c>
      <c r="AV3662">
        <f>IF(OR($D3662="51",$D3662="52",$D3662="61"),(AF3662/'Totals and Drop Down Lists'!AB$4)*Inputs!J$38,0)</f>
        <v>0</v>
      </c>
      <c r="AW3662">
        <f>IF(OR($D3662="51",$D3662="52",$D3662="61"),(AG3662/'Totals and Drop Down Lists'!AC$4)*Inputs!K$38,0)</f>
        <v>0</v>
      </c>
      <c r="AX3662">
        <f>IF(OR($D3662="51",$D3662="52",$D3662="61"),(AH3662/'Totals and Drop Down Lists'!AD$4)*Inputs!L$38,0)</f>
        <v>0</v>
      </c>
      <c r="AY3662">
        <f>IF(OR($D3662="51",$D3662="52",$D3662="61"),0,(AA3662/'Totals and Drop Down Lists'!W$5)*Inputs!E$39)</f>
        <v>0</v>
      </c>
      <c r="AZ3662">
        <f>IF(OR($D3662="51",$D3662="52",$D3662="61"),0,(AB3662/'Totals and Drop Down Lists'!X$5)*Inputs!F$39)</f>
        <v>0</v>
      </c>
      <c r="BA3662">
        <f>IF(OR($D3662="51",$D3662="52",$D3662="61"),0,(AC3662/'Totals and Drop Down Lists'!Y$5)*Inputs!G$39)</f>
        <v>0</v>
      </c>
      <c r="BB3662">
        <f>IF(OR($D3662="51",$D3662="52",$D3662="61"),0,(AD3662/'Totals and Drop Down Lists'!Z$5)*Inputs!H$39)</f>
        <v>0</v>
      </c>
      <c r="BC3662">
        <f>IF(OR($D3662="51",$D3662="52",$D3662="61"),0,(AE3662/'Totals and Drop Down Lists'!AA$5)*Inputs!I$39)</f>
        <v>0</v>
      </c>
      <c r="BD3662">
        <f>IF(OR($D3662="51",$D3662="52",$D3662="61"),0,(AF3662/'Totals and Drop Down Lists'!AB$5)*Inputs!J$39)</f>
        <v>0</v>
      </c>
      <c r="BE3662">
        <f>IF(OR($D3662="51",$D3662="52",$D3662="61"),0,(AG3662/'Totals and Drop Down Lists'!AC$5)*Inputs!K$39)</f>
        <v>0</v>
      </c>
      <c r="BF3662">
        <f>IF(OR($D3662="51",$D3662="52",$D3662="61"),0,(AH3662/'Totals and Drop Down Lists'!AD$5)*Inputs!L$39)</f>
        <v>0</v>
      </c>
      <c r="BG3662" s="10">
        <f t="shared" si="514"/>
        <v>17757.043474005743</v>
      </c>
    </row>
    <row r="3663" spans="1:59">
      <c r="A3663" s="1" t="s">
        <v>7685</v>
      </c>
      <c r="B3663" s="1" t="s">
        <v>6572</v>
      </c>
      <c r="C3663" s="1" t="s">
        <v>6605</v>
      </c>
      <c r="D3663" s="1" t="s">
        <v>25</v>
      </c>
      <c r="E3663" s="1" t="s">
        <v>6606</v>
      </c>
      <c r="F3663" s="2">
        <v>1791</v>
      </c>
      <c r="G3663" s="2">
        <v>8</v>
      </c>
      <c r="H3663" s="2">
        <v>0</v>
      </c>
      <c r="I3663" s="2">
        <v>441</v>
      </c>
      <c r="J3663" s="2">
        <v>570</v>
      </c>
      <c r="K3663" s="2">
        <v>94</v>
      </c>
      <c r="L3663" s="2">
        <v>8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253</v>
      </c>
      <c r="S3663" s="2">
        <v>40900</v>
      </c>
      <c r="T3663" s="2">
        <v>2060500</v>
      </c>
      <c r="U3663" s="2">
        <v>4</v>
      </c>
      <c r="V3663" s="2">
        <v>8</v>
      </c>
      <c r="W3663" s="2">
        <v>0</v>
      </c>
      <c r="X3663" s="2">
        <v>14</v>
      </c>
      <c r="Y3663" s="2">
        <v>4</v>
      </c>
      <c r="Z3663" s="2">
        <v>10</v>
      </c>
      <c r="AA3663" s="9">
        <f t="shared" si="515"/>
        <v>1791</v>
      </c>
      <c r="AB3663" s="9">
        <f t="shared" si="516"/>
        <v>433</v>
      </c>
      <c r="AC3663" s="9">
        <f t="shared" si="517"/>
        <v>261</v>
      </c>
      <c r="AD3663" s="9">
        <f t="shared" si="518"/>
        <v>253</v>
      </c>
      <c r="AE3663" s="44">
        <f t="shared" si="519"/>
        <v>1.0826214747906214E-6</v>
      </c>
      <c r="AF3663" s="9">
        <f t="shared" si="520"/>
        <v>6</v>
      </c>
      <c r="AG3663" s="9">
        <f t="shared" si="513"/>
        <v>14</v>
      </c>
      <c r="AH3663" s="44">
        <f t="shared" si="521"/>
        <v>8.590770554882039E-7</v>
      </c>
      <c r="AI3663">
        <f>AA3663/'Totals and Drop Down Lists'!W$6*Inputs!E$37</f>
        <v>1624.6884692054011</v>
      </c>
      <c r="AJ3663">
        <f>AB3663/'Totals and Drop Down Lists'!X$6*Inputs!F$37</f>
        <v>1424.7376501337453</v>
      </c>
      <c r="AK3663">
        <f>AC3663/'Totals and Drop Down Lists'!Y$6*Inputs!G$37</f>
        <v>1720.6001622284393</v>
      </c>
      <c r="AL3663">
        <f>AD3663/'Totals and Drop Down Lists'!Z$6*Inputs!H$37</f>
        <v>2028.427821308454</v>
      </c>
      <c r="AM3663">
        <f>AE3663/'Totals and Drop Down Lists'!AA$6*Inputs!I$37</f>
        <v>134.77484408074</v>
      </c>
      <c r="AN3663">
        <f>AF3663/'Totals and Drop Down Lists'!AB$6*Inputs!J$37</f>
        <v>119.74015884206844</v>
      </c>
      <c r="AO3663">
        <f>AG3663/'Totals and Drop Down Lists'!AC$6*Inputs!K$37</f>
        <v>260.73006650728269</v>
      </c>
      <c r="AP3663">
        <f>AH3663/'Totals and Drop Down Lists'!AD$6*Inputs!L$37</f>
        <v>202.16652533476264</v>
      </c>
      <c r="AQ3663">
        <f>IF(OR($D3663="51",$D3663="52",$D3663="61"),(AA3663/'Totals and Drop Down Lists'!W$4)*Inputs!E$38,0)</f>
        <v>0</v>
      </c>
      <c r="AR3663">
        <f>IF(OR($D3663="51",$D3663="52",$D3663="61"),(AB3663/'Totals and Drop Down Lists'!X$4)*Inputs!F$38,0)</f>
        <v>0</v>
      </c>
      <c r="AS3663">
        <f>IF(OR($D3663="51",$D3663="52",$D3663="61"),(AC3663/'Totals and Drop Down Lists'!Y$4)*Inputs!G$38,0)</f>
        <v>0</v>
      </c>
      <c r="AT3663">
        <f>IF(OR($D3663="51",$D3663="52",$D3663="61"),(AD3663/'Totals and Drop Down Lists'!Z$4)*Inputs!H$38,0)</f>
        <v>0</v>
      </c>
      <c r="AU3663">
        <f>IF(OR($D3663="51",$D3663="52",$D3663="61"),(AE3663/'Totals and Drop Down Lists'!AA$4)*Inputs!I$38,0)</f>
        <v>0</v>
      </c>
      <c r="AV3663">
        <f>IF(OR($D3663="51",$D3663="52",$D3663="61"),(AF3663/'Totals and Drop Down Lists'!AB$4)*Inputs!J$38,0)</f>
        <v>0</v>
      </c>
      <c r="AW3663">
        <f>IF(OR($D3663="51",$D3663="52",$D3663="61"),(AG3663/'Totals and Drop Down Lists'!AC$4)*Inputs!K$38,0)</f>
        <v>0</v>
      </c>
      <c r="AX3663">
        <f>IF(OR($D3663="51",$D3663="52",$D3663="61"),(AH3663/'Totals and Drop Down Lists'!AD$4)*Inputs!L$38,0)</f>
        <v>0</v>
      </c>
      <c r="AY3663">
        <f>IF(OR($D3663="51",$D3663="52",$D3663="61"),0,(AA3663/'Totals and Drop Down Lists'!W$5)*Inputs!E$39)</f>
        <v>0</v>
      </c>
      <c r="AZ3663">
        <f>IF(OR($D3663="51",$D3663="52",$D3663="61"),0,(AB3663/'Totals and Drop Down Lists'!X$5)*Inputs!F$39)</f>
        <v>0</v>
      </c>
      <c r="BA3663">
        <f>IF(OR($D3663="51",$D3663="52",$D3663="61"),0,(AC3663/'Totals and Drop Down Lists'!Y$5)*Inputs!G$39)</f>
        <v>0</v>
      </c>
      <c r="BB3663">
        <f>IF(OR($D3663="51",$D3663="52",$D3663="61"),0,(AD3663/'Totals and Drop Down Lists'!Z$5)*Inputs!H$39)</f>
        <v>0</v>
      </c>
      <c r="BC3663">
        <f>IF(OR($D3663="51",$D3663="52",$D3663="61"),0,(AE3663/'Totals and Drop Down Lists'!AA$5)*Inputs!I$39)</f>
        <v>0</v>
      </c>
      <c r="BD3663">
        <f>IF(OR($D3663="51",$D3663="52",$D3663="61"),0,(AF3663/'Totals and Drop Down Lists'!AB$5)*Inputs!J$39)</f>
        <v>0</v>
      </c>
      <c r="BE3663">
        <f>IF(OR($D3663="51",$D3663="52",$D3663="61"),0,(AG3663/'Totals and Drop Down Lists'!AC$5)*Inputs!K$39)</f>
        <v>0</v>
      </c>
      <c r="BF3663">
        <f>IF(OR($D3663="51",$D3663="52",$D3663="61"),0,(AH3663/'Totals and Drop Down Lists'!AD$5)*Inputs!L$39)</f>
        <v>0</v>
      </c>
      <c r="BG3663" s="10">
        <f t="shared" si="514"/>
        <v>7515.8656976408929</v>
      </c>
    </row>
    <row r="3664" spans="1:59">
      <c r="A3664" s="1" t="s">
        <v>7685</v>
      </c>
      <c r="B3664" s="1" t="s">
        <v>6572</v>
      </c>
      <c r="C3664" s="1" t="s">
        <v>6607</v>
      </c>
      <c r="D3664" s="1" t="s">
        <v>25</v>
      </c>
      <c r="E3664" s="1" t="s">
        <v>6608</v>
      </c>
      <c r="F3664" s="2">
        <v>2279</v>
      </c>
      <c r="G3664" s="2">
        <v>0</v>
      </c>
      <c r="H3664" s="2">
        <v>0</v>
      </c>
      <c r="I3664" s="2">
        <v>157</v>
      </c>
      <c r="J3664" s="2">
        <v>664</v>
      </c>
      <c r="K3664" s="2">
        <v>110</v>
      </c>
      <c r="L3664" s="2">
        <v>7</v>
      </c>
      <c r="M3664" s="2">
        <v>0</v>
      </c>
      <c r="N3664" s="2">
        <v>0</v>
      </c>
      <c r="O3664" s="2">
        <v>1</v>
      </c>
      <c r="P3664" s="2">
        <v>0</v>
      </c>
      <c r="Q3664" s="2">
        <v>0</v>
      </c>
      <c r="R3664" s="2">
        <v>237</v>
      </c>
      <c r="S3664" s="2">
        <v>49000</v>
      </c>
      <c r="T3664" s="2">
        <v>2557700</v>
      </c>
      <c r="U3664" s="2">
        <v>7</v>
      </c>
      <c r="V3664" s="2">
        <v>4</v>
      </c>
      <c r="W3664" s="2">
        <v>4</v>
      </c>
      <c r="X3664" s="2">
        <v>29</v>
      </c>
      <c r="Y3664" s="2">
        <v>4</v>
      </c>
      <c r="Z3664" s="2">
        <v>29</v>
      </c>
      <c r="AA3664" s="9">
        <f t="shared" si="515"/>
        <v>2279</v>
      </c>
      <c r="AB3664" s="9">
        <f t="shared" si="516"/>
        <v>157</v>
      </c>
      <c r="AC3664" s="9">
        <f t="shared" si="517"/>
        <v>245</v>
      </c>
      <c r="AD3664" s="9">
        <f t="shared" si="518"/>
        <v>237</v>
      </c>
      <c r="AE3664" s="44">
        <f t="shared" si="519"/>
        <v>1.2726620001334417E-6</v>
      </c>
      <c r="AF3664" s="9">
        <f t="shared" si="520"/>
        <v>21</v>
      </c>
      <c r="AG3664" s="9">
        <f t="shared" si="513"/>
        <v>33</v>
      </c>
      <c r="AH3664" s="44">
        <f t="shared" si="521"/>
        <v>2.034181180089632E-6</v>
      </c>
      <c r="AI3664">
        <f>AA3664/'Totals and Drop Down Lists'!W$6*Inputs!E$37</f>
        <v>2067.3729878945333</v>
      </c>
      <c r="AJ3664">
        <f>AB3664/'Totals and Drop Down Lists'!X$6*Inputs!F$37</f>
        <v>516.5907876928361</v>
      </c>
      <c r="AK3664">
        <f>AC3664/'Totals and Drop Down Lists'!Y$6*Inputs!G$37</f>
        <v>1615.1227576473855</v>
      </c>
      <c r="AL3664">
        <f>AD3664/'Totals and Drop Down Lists'!Z$6*Inputs!H$37</f>
        <v>1900.1478009885518</v>
      </c>
      <c r="AM3664">
        <f>AE3664/'Totals and Drop Down Lists'!AA$6*Inputs!I$37</f>
        <v>158.43286562243719</v>
      </c>
      <c r="AN3664">
        <f>AF3664/'Totals and Drop Down Lists'!AB$6*Inputs!J$37</f>
        <v>419.09055594723958</v>
      </c>
      <c r="AO3664">
        <f>AG3664/'Totals and Drop Down Lists'!AC$6*Inputs!K$37</f>
        <v>614.5780139100234</v>
      </c>
      <c r="AP3664">
        <f>AH3664/'Totals and Drop Down Lists'!AD$6*Inputs!L$37</f>
        <v>478.70367210119809</v>
      </c>
      <c r="AQ3664">
        <f>IF(OR($D3664="51",$D3664="52",$D3664="61"),(AA3664/'Totals and Drop Down Lists'!W$4)*Inputs!E$38,0)</f>
        <v>0</v>
      </c>
      <c r="AR3664">
        <f>IF(OR($D3664="51",$D3664="52",$D3664="61"),(AB3664/'Totals and Drop Down Lists'!X$4)*Inputs!F$38,0)</f>
        <v>0</v>
      </c>
      <c r="AS3664">
        <f>IF(OR($D3664="51",$D3664="52",$D3664="61"),(AC3664/'Totals and Drop Down Lists'!Y$4)*Inputs!G$38,0)</f>
        <v>0</v>
      </c>
      <c r="AT3664">
        <f>IF(OR($D3664="51",$D3664="52",$D3664="61"),(AD3664/'Totals and Drop Down Lists'!Z$4)*Inputs!H$38,0)</f>
        <v>0</v>
      </c>
      <c r="AU3664">
        <f>IF(OR($D3664="51",$D3664="52",$D3664="61"),(AE3664/'Totals and Drop Down Lists'!AA$4)*Inputs!I$38,0)</f>
        <v>0</v>
      </c>
      <c r="AV3664">
        <f>IF(OR($D3664="51",$D3664="52",$D3664="61"),(AF3664/'Totals and Drop Down Lists'!AB$4)*Inputs!J$38,0)</f>
        <v>0</v>
      </c>
      <c r="AW3664">
        <f>IF(OR($D3664="51",$D3664="52",$D3664="61"),(AG3664/'Totals and Drop Down Lists'!AC$4)*Inputs!K$38,0)</f>
        <v>0</v>
      </c>
      <c r="AX3664">
        <f>IF(OR($D3664="51",$D3664="52",$D3664="61"),(AH3664/'Totals and Drop Down Lists'!AD$4)*Inputs!L$38,0)</f>
        <v>0</v>
      </c>
      <c r="AY3664">
        <f>IF(OR($D3664="51",$D3664="52",$D3664="61"),0,(AA3664/'Totals and Drop Down Lists'!W$5)*Inputs!E$39)</f>
        <v>0</v>
      </c>
      <c r="AZ3664">
        <f>IF(OR($D3664="51",$D3664="52",$D3664="61"),0,(AB3664/'Totals and Drop Down Lists'!X$5)*Inputs!F$39)</f>
        <v>0</v>
      </c>
      <c r="BA3664">
        <f>IF(OR($D3664="51",$D3664="52",$D3664="61"),0,(AC3664/'Totals and Drop Down Lists'!Y$5)*Inputs!G$39)</f>
        <v>0</v>
      </c>
      <c r="BB3664">
        <f>IF(OR($D3664="51",$D3664="52",$D3664="61"),0,(AD3664/'Totals and Drop Down Lists'!Z$5)*Inputs!H$39)</f>
        <v>0</v>
      </c>
      <c r="BC3664">
        <f>IF(OR($D3664="51",$D3664="52",$D3664="61"),0,(AE3664/'Totals and Drop Down Lists'!AA$5)*Inputs!I$39)</f>
        <v>0</v>
      </c>
      <c r="BD3664">
        <f>IF(OR($D3664="51",$D3664="52",$D3664="61"),0,(AF3664/'Totals and Drop Down Lists'!AB$5)*Inputs!J$39)</f>
        <v>0</v>
      </c>
      <c r="BE3664">
        <f>IF(OR($D3664="51",$D3664="52",$D3664="61"),0,(AG3664/'Totals and Drop Down Lists'!AC$5)*Inputs!K$39)</f>
        <v>0</v>
      </c>
      <c r="BF3664">
        <f>IF(OR($D3664="51",$D3664="52",$D3664="61"),0,(AH3664/'Totals and Drop Down Lists'!AD$5)*Inputs!L$39)</f>
        <v>0</v>
      </c>
      <c r="BG3664" s="10">
        <f t="shared" si="514"/>
        <v>7770.0394418042051</v>
      </c>
    </row>
    <row r="3665" spans="1:59">
      <c r="A3665" s="1" t="s">
        <v>7685</v>
      </c>
      <c r="B3665" s="1" t="s">
        <v>6572</v>
      </c>
      <c r="C3665" s="1" t="s">
        <v>910</v>
      </c>
      <c r="D3665" s="1" t="s">
        <v>25</v>
      </c>
      <c r="E3665" s="1" t="s">
        <v>6609</v>
      </c>
      <c r="F3665" s="2">
        <v>14795</v>
      </c>
      <c r="G3665" s="2">
        <v>119</v>
      </c>
      <c r="H3665" s="2">
        <v>0</v>
      </c>
      <c r="I3665" s="2">
        <v>3916</v>
      </c>
      <c r="J3665" s="2">
        <v>4216</v>
      </c>
      <c r="K3665" s="2">
        <v>792</v>
      </c>
      <c r="L3665" s="2">
        <v>176</v>
      </c>
      <c r="M3665" s="2">
        <v>92</v>
      </c>
      <c r="N3665" s="2">
        <v>30</v>
      </c>
      <c r="O3665" s="2">
        <v>66</v>
      </c>
      <c r="P3665" s="2">
        <v>5</v>
      </c>
      <c r="Q3665" s="2">
        <v>1</v>
      </c>
      <c r="R3665" s="2">
        <v>339</v>
      </c>
      <c r="S3665" s="2">
        <v>323100</v>
      </c>
      <c r="T3665" s="2">
        <v>22428200</v>
      </c>
      <c r="U3665" s="2">
        <v>102</v>
      </c>
      <c r="V3665" s="2">
        <v>93</v>
      </c>
      <c r="W3665" s="2">
        <v>25</v>
      </c>
      <c r="X3665" s="2">
        <v>248</v>
      </c>
      <c r="Y3665" s="2">
        <v>43</v>
      </c>
      <c r="Z3665" s="2">
        <v>132</v>
      </c>
      <c r="AA3665" s="9">
        <f t="shared" si="515"/>
        <v>14795</v>
      </c>
      <c r="AB3665" s="9">
        <f t="shared" si="516"/>
        <v>3797</v>
      </c>
      <c r="AC3665" s="9">
        <f t="shared" si="517"/>
        <v>709</v>
      </c>
      <c r="AD3665" s="9">
        <f t="shared" si="518"/>
        <v>339</v>
      </c>
      <c r="AE3665" s="44">
        <f t="shared" si="519"/>
        <v>1.0390717725264065E-5</v>
      </c>
      <c r="AF3665" s="9">
        <f t="shared" si="520"/>
        <v>130</v>
      </c>
      <c r="AG3665" s="9">
        <f t="shared" si="513"/>
        <v>175</v>
      </c>
      <c r="AH3665" s="44">
        <f t="shared" si="521"/>
        <v>1.2232457467297668E-5</v>
      </c>
      <c r="AI3665">
        <f>AA3665/'Totals and Drop Down Lists'!W$6*Inputs!E$37</f>
        <v>13421.142323782195</v>
      </c>
      <c r="AJ3665">
        <f>AB3665/'Totals and Drop Down Lists'!X$6*Inputs!F$37</f>
        <v>12493.600132928015</v>
      </c>
      <c r="AK3665">
        <f>AC3665/'Totals and Drop Down Lists'!Y$6*Inputs!G$37</f>
        <v>4673.9674904979438</v>
      </c>
      <c r="AL3665">
        <f>AD3665/'Totals and Drop Down Lists'!Z$6*Inputs!H$37</f>
        <v>2717.932930527928</v>
      </c>
      <c r="AM3665">
        <f>AE3665/'Totals and Drop Down Lists'!AA$6*Inputs!I$37</f>
        <v>1293.5336993756603</v>
      </c>
      <c r="AN3665">
        <f>AF3665/'Totals and Drop Down Lists'!AB$6*Inputs!J$37</f>
        <v>2594.3701082448165</v>
      </c>
      <c r="AO3665">
        <f>AG3665/'Totals and Drop Down Lists'!AC$6*Inputs!K$37</f>
        <v>3259.1258313410331</v>
      </c>
      <c r="AP3665">
        <f>AH3665/'Totals and Drop Down Lists'!AD$6*Inputs!L$37</f>
        <v>2878.6631032340465</v>
      </c>
      <c r="AQ3665">
        <f>IF(OR($D3665="51",$D3665="52",$D3665="61"),(AA3665/'Totals and Drop Down Lists'!W$4)*Inputs!E$38,0)</f>
        <v>0</v>
      </c>
      <c r="AR3665">
        <f>IF(OR($D3665="51",$D3665="52",$D3665="61"),(AB3665/'Totals and Drop Down Lists'!X$4)*Inputs!F$38,0)</f>
        <v>0</v>
      </c>
      <c r="AS3665">
        <f>IF(OR($D3665="51",$D3665="52",$D3665="61"),(AC3665/'Totals and Drop Down Lists'!Y$4)*Inputs!G$38,0)</f>
        <v>0</v>
      </c>
      <c r="AT3665">
        <f>IF(OR($D3665="51",$D3665="52",$D3665="61"),(AD3665/'Totals and Drop Down Lists'!Z$4)*Inputs!H$38,0)</f>
        <v>0</v>
      </c>
      <c r="AU3665">
        <f>IF(OR($D3665="51",$D3665="52",$D3665="61"),(AE3665/'Totals and Drop Down Lists'!AA$4)*Inputs!I$38,0)</f>
        <v>0</v>
      </c>
      <c r="AV3665">
        <f>IF(OR($D3665="51",$D3665="52",$D3665="61"),(AF3665/'Totals and Drop Down Lists'!AB$4)*Inputs!J$38,0)</f>
        <v>0</v>
      </c>
      <c r="AW3665">
        <f>IF(OR($D3665="51",$D3665="52",$D3665="61"),(AG3665/'Totals and Drop Down Lists'!AC$4)*Inputs!K$38,0)</f>
        <v>0</v>
      </c>
      <c r="AX3665">
        <f>IF(OR($D3665="51",$D3665="52",$D3665="61"),(AH3665/'Totals and Drop Down Lists'!AD$4)*Inputs!L$38,0)</f>
        <v>0</v>
      </c>
      <c r="AY3665">
        <f>IF(OR($D3665="51",$D3665="52",$D3665="61"),0,(AA3665/'Totals and Drop Down Lists'!W$5)*Inputs!E$39)</f>
        <v>0</v>
      </c>
      <c r="AZ3665">
        <f>IF(OR($D3665="51",$D3665="52",$D3665="61"),0,(AB3665/'Totals and Drop Down Lists'!X$5)*Inputs!F$39)</f>
        <v>0</v>
      </c>
      <c r="BA3665">
        <f>IF(OR($D3665="51",$D3665="52",$D3665="61"),0,(AC3665/'Totals and Drop Down Lists'!Y$5)*Inputs!G$39)</f>
        <v>0</v>
      </c>
      <c r="BB3665">
        <f>IF(OR($D3665="51",$D3665="52",$D3665="61"),0,(AD3665/'Totals and Drop Down Lists'!Z$5)*Inputs!H$39)</f>
        <v>0</v>
      </c>
      <c r="BC3665">
        <f>IF(OR($D3665="51",$D3665="52",$D3665="61"),0,(AE3665/'Totals and Drop Down Lists'!AA$5)*Inputs!I$39)</f>
        <v>0</v>
      </c>
      <c r="BD3665">
        <f>IF(OR($D3665="51",$D3665="52",$D3665="61"),0,(AF3665/'Totals and Drop Down Lists'!AB$5)*Inputs!J$39)</f>
        <v>0</v>
      </c>
      <c r="BE3665">
        <f>IF(OR($D3665="51",$D3665="52",$D3665="61"),0,(AG3665/'Totals and Drop Down Lists'!AC$5)*Inputs!K$39)</f>
        <v>0</v>
      </c>
      <c r="BF3665">
        <f>IF(OR($D3665="51",$D3665="52",$D3665="61"),0,(AH3665/'Totals and Drop Down Lists'!AD$5)*Inputs!L$39)</f>
        <v>0</v>
      </c>
      <c r="BG3665" s="10">
        <f t="shared" si="514"/>
        <v>43332.33561993164</v>
      </c>
    </row>
    <row r="3666" spans="1:59">
      <c r="A3666" s="1" t="s">
        <v>7685</v>
      </c>
      <c r="B3666" s="1" t="s">
        <v>6572</v>
      </c>
      <c r="C3666" s="1" t="s">
        <v>6610</v>
      </c>
      <c r="D3666" s="1" t="s">
        <v>25</v>
      </c>
      <c r="E3666" s="1" t="s">
        <v>6611</v>
      </c>
      <c r="F3666" s="2">
        <v>27930</v>
      </c>
      <c r="G3666" s="2">
        <v>1187</v>
      </c>
      <c r="H3666" s="2">
        <v>2</v>
      </c>
      <c r="I3666" s="2">
        <v>3933</v>
      </c>
      <c r="J3666" s="2">
        <v>7781</v>
      </c>
      <c r="K3666" s="2">
        <v>1855</v>
      </c>
      <c r="L3666" s="2">
        <v>124</v>
      </c>
      <c r="M3666" s="2">
        <v>42</v>
      </c>
      <c r="N3666" s="2">
        <v>0</v>
      </c>
      <c r="O3666" s="2">
        <v>59</v>
      </c>
      <c r="P3666" s="2">
        <v>43</v>
      </c>
      <c r="Q3666" s="2">
        <v>0</v>
      </c>
      <c r="R3666" s="2">
        <v>2630</v>
      </c>
      <c r="S3666" s="2">
        <v>986200</v>
      </c>
      <c r="T3666" s="2">
        <v>66060500</v>
      </c>
      <c r="U3666" s="2">
        <v>117</v>
      </c>
      <c r="V3666" s="2">
        <v>189</v>
      </c>
      <c r="W3666" s="2">
        <v>14</v>
      </c>
      <c r="X3666" s="2">
        <v>414</v>
      </c>
      <c r="Y3666" s="2">
        <v>83</v>
      </c>
      <c r="Z3666" s="2">
        <v>208</v>
      </c>
      <c r="AA3666" s="9">
        <f t="shared" si="515"/>
        <v>27930</v>
      </c>
      <c r="AB3666" s="9">
        <f t="shared" si="516"/>
        <v>2744</v>
      </c>
      <c r="AC3666" s="9">
        <f t="shared" si="517"/>
        <v>2898</v>
      </c>
      <c r="AD3666" s="9">
        <f t="shared" si="518"/>
        <v>2630</v>
      </c>
      <c r="AE3666" s="44">
        <f t="shared" si="519"/>
        <v>3.0885042161209528E-5</v>
      </c>
      <c r="AF3666" s="9">
        <f t="shared" si="520"/>
        <v>211</v>
      </c>
      <c r="AG3666" s="9">
        <f t="shared" si="513"/>
        <v>291</v>
      </c>
      <c r="AH3666" s="44">
        <f t="shared" si="521"/>
        <v>2.581383762572532E-5</v>
      </c>
      <c r="AI3666">
        <f>AA3666/'Totals and Drop Down Lists'!W$6*Inputs!E$37</f>
        <v>25336.431571695619</v>
      </c>
      <c r="AJ3666">
        <f>AB3666/'Totals and Drop Down Lists'!X$6*Inputs!F$37</f>
        <v>9028.8224294849824</v>
      </c>
      <c r="AK3666">
        <f>AC3666/'Totals and Drop Down Lists'!Y$6*Inputs!G$37</f>
        <v>19104.594904743361</v>
      </c>
      <c r="AL3666">
        <f>AD3666/'Totals and Drop Down Lists'!Z$6*Inputs!H$37</f>
        <v>21086.028340083929</v>
      </c>
      <c r="AM3666">
        <f>AE3666/'Totals and Drop Down Lists'!AA$6*Inputs!I$37</f>
        <v>3844.8588344408431</v>
      </c>
      <c r="AN3666">
        <f>AF3666/'Totals and Drop Down Lists'!AB$6*Inputs!J$37</f>
        <v>4210.862252612741</v>
      </c>
      <c r="AO3666">
        <f>AG3666/'Totals and Drop Down Lists'!AC$6*Inputs!K$37</f>
        <v>5419.4606681156611</v>
      </c>
      <c r="AP3666">
        <f>AH3666/'Totals and Drop Down Lists'!AD$6*Inputs!L$37</f>
        <v>6074.7680606868507</v>
      </c>
      <c r="AQ3666">
        <f>IF(OR($D3666="51",$D3666="52",$D3666="61"),(AA3666/'Totals and Drop Down Lists'!W$4)*Inputs!E$38,0)</f>
        <v>0</v>
      </c>
      <c r="AR3666">
        <f>IF(OR($D3666="51",$D3666="52",$D3666="61"),(AB3666/'Totals and Drop Down Lists'!X$4)*Inputs!F$38,0)</f>
        <v>0</v>
      </c>
      <c r="AS3666">
        <f>IF(OR($D3666="51",$D3666="52",$D3666="61"),(AC3666/'Totals and Drop Down Lists'!Y$4)*Inputs!G$38,0)</f>
        <v>0</v>
      </c>
      <c r="AT3666">
        <f>IF(OR($D3666="51",$D3666="52",$D3666="61"),(AD3666/'Totals and Drop Down Lists'!Z$4)*Inputs!H$38,0)</f>
        <v>0</v>
      </c>
      <c r="AU3666">
        <f>IF(OR($D3666="51",$D3666="52",$D3666="61"),(AE3666/'Totals and Drop Down Lists'!AA$4)*Inputs!I$38,0)</f>
        <v>0</v>
      </c>
      <c r="AV3666">
        <f>IF(OR($D3666="51",$D3666="52",$D3666="61"),(AF3666/'Totals and Drop Down Lists'!AB$4)*Inputs!J$38,0)</f>
        <v>0</v>
      </c>
      <c r="AW3666">
        <f>IF(OR($D3666="51",$D3666="52",$D3666="61"),(AG3666/'Totals and Drop Down Lists'!AC$4)*Inputs!K$38,0)</f>
        <v>0</v>
      </c>
      <c r="AX3666">
        <f>IF(OR($D3666="51",$D3666="52",$D3666="61"),(AH3666/'Totals and Drop Down Lists'!AD$4)*Inputs!L$38,0)</f>
        <v>0</v>
      </c>
      <c r="AY3666">
        <f>IF(OR($D3666="51",$D3666="52",$D3666="61"),0,(AA3666/'Totals and Drop Down Lists'!W$5)*Inputs!E$39)</f>
        <v>0</v>
      </c>
      <c r="AZ3666">
        <f>IF(OR($D3666="51",$D3666="52",$D3666="61"),0,(AB3666/'Totals and Drop Down Lists'!X$5)*Inputs!F$39)</f>
        <v>0</v>
      </c>
      <c r="BA3666">
        <f>IF(OR($D3666="51",$D3666="52",$D3666="61"),0,(AC3666/'Totals and Drop Down Lists'!Y$5)*Inputs!G$39)</f>
        <v>0</v>
      </c>
      <c r="BB3666">
        <f>IF(OR($D3666="51",$D3666="52",$D3666="61"),0,(AD3666/'Totals and Drop Down Lists'!Z$5)*Inputs!H$39)</f>
        <v>0</v>
      </c>
      <c r="BC3666">
        <f>IF(OR($D3666="51",$D3666="52",$D3666="61"),0,(AE3666/'Totals and Drop Down Lists'!AA$5)*Inputs!I$39)</f>
        <v>0</v>
      </c>
      <c r="BD3666">
        <f>IF(OR($D3666="51",$D3666="52",$D3666="61"),0,(AF3666/'Totals and Drop Down Lists'!AB$5)*Inputs!J$39)</f>
        <v>0</v>
      </c>
      <c r="BE3666">
        <f>IF(OR($D3666="51",$D3666="52",$D3666="61"),0,(AG3666/'Totals and Drop Down Lists'!AC$5)*Inputs!K$39)</f>
        <v>0</v>
      </c>
      <c r="BF3666">
        <f>IF(OR($D3666="51",$D3666="52",$D3666="61"),0,(AH3666/'Totals and Drop Down Lists'!AD$5)*Inputs!L$39)</f>
        <v>0</v>
      </c>
      <c r="BG3666" s="10">
        <f t="shared" si="514"/>
        <v>94105.827061863994</v>
      </c>
    </row>
    <row r="3667" spans="1:59">
      <c r="A3667" s="1" t="s">
        <v>7685</v>
      </c>
      <c r="B3667" s="1" t="s">
        <v>6572</v>
      </c>
      <c r="C3667" s="1" t="s">
        <v>326</v>
      </c>
      <c r="D3667" s="1" t="s">
        <v>25</v>
      </c>
      <c r="E3667" s="1" t="s">
        <v>6612</v>
      </c>
      <c r="F3667" s="2">
        <v>20798</v>
      </c>
      <c r="G3667" s="2">
        <v>122</v>
      </c>
      <c r="H3667" s="2">
        <v>9</v>
      </c>
      <c r="I3667" s="2">
        <v>3100</v>
      </c>
      <c r="J3667" s="2">
        <v>7146</v>
      </c>
      <c r="K3667" s="2">
        <v>1501</v>
      </c>
      <c r="L3667" s="2">
        <v>119</v>
      </c>
      <c r="M3667" s="2">
        <v>44</v>
      </c>
      <c r="N3667" s="2">
        <v>4</v>
      </c>
      <c r="O3667" s="2">
        <v>133</v>
      </c>
      <c r="P3667" s="2">
        <v>4</v>
      </c>
      <c r="Q3667" s="2">
        <v>0</v>
      </c>
      <c r="R3667" s="2">
        <v>1543</v>
      </c>
      <c r="S3667" s="2">
        <v>897900</v>
      </c>
      <c r="T3667" s="2">
        <v>62484700</v>
      </c>
      <c r="U3667" s="2">
        <v>65</v>
      </c>
      <c r="V3667" s="2">
        <v>132</v>
      </c>
      <c r="W3667" s="2">
        <v>33</v>
      </c>
      <c r="X3667" s="2">
        <v>355</v>
      </c>
      <c r="Y3667" s="2">
        <v>44</v>
      </c>
      <c r="Z3667" s="2">
        <v>175</v>
      </c>
      <c r="AA3667" s="9">
        <f t="shared" si="515"/>
        <v>20798</v>
      </c>
      <c r="AB3667" s="9">
        <f t="shared" si="516"/>
        <v>2969</v>
      </c>
      <c r="AC3667" s="9">
        <f t="shared" si="517"/>
        <v>1847</v>
      </c>
      <c r="AD3667" s="9">
        <f t="shared" si="518"/>
        <v>1543</v>
      </c>
      <c r="AE3667" s="44">
        <f t="shared" si="519"/>
        <v>2.2018825950727746E-5</v>
      </c>
      <c r="AF3667" s="9">
        <f t="shared" si="520"/>
        <v>190</v>
      </c>
      <c r="AG3667" s="9">
        <f t="shared" si="513"/>
        <v>219</v>
      </c>
      <c r="AH3667" s="44">
        <f t="shared" si="521"/>
        <v>1.7116417908431493E-5</v>
      </c>
      <c r="AI3667">
        <f>AA3667/'Totals and Drop Down Lists'!W$6*Inputs!E$37</f>
        <v>18866.706187902808</v>
      </c>
      <c r="AJ3667">
        <f>AB3667/'Totals and Drop Down Lists'!X$6*Inputs!F$37</f>
        <v>9769.1595456052873</v>
      </c>
      <c r="AK3667">
        <f>AC3667/'Totals and Drop Down Lists'!Y$6*Inputs!G$37</f>
        <v>12176.047891325392</v>
      </c>
      <c r="AL3667">
        <f>AD3667/'Totals and Drop Down Lists'!Z$6*Inputs!H$37</f>
        <v>12371.00445960057</v>
      </c>
      <c r="AM3667">
        <f>AE3667/'Totals and Drop Down Lists'!AA$6*Inputs!I$37</f>
        <v>2741.1093382608292</v>
      </c>
      <c r="AN3667">
        <f>AF3667/'Totals and Drop Down Lists'!AB$6*Inputs!J$37</f>
        <v>3791.7716966655007</v>
      </c>
      <c r="AO3667">
        <f>AG3667/'Totals and Drop Down Lists'!AC$6*Inputs!K$37</f>
        <v>4078.5631832210643</v>
      </c>
      <c r="AP3667">
        <f>AH3667/'Totals and Drop Down Lists'!AD$6*Inputs!L$37</f>
        <v>4028.0050696486269</v>
      </c>
      <c r="AQ3667">
        <f>IF(OR($D3667="51",$D3667="52",$D3667="61"),(AA3667/'Totals and Drop Down Lists'!W$4)*Inputs!E$38,0)</f>
        <v>0</v>
      </c>
      <c r="AR3667">
        <f>IF(OR($D3667="51",$D3667="52",$D3667="61"),(AB3667/'Totals and Drop Down Lists'!X$4)*Inputs!F$38,0)</f>
        <v>0</v>
      </c>
      <c r="AS3667">
        <f>IF(OR($D3667="51",$D3667="52",$D3667="61"),(AC3667/'Totals and Drop Down Lists'!Y$4)*Inputs!G$38,0)</f>
        <v>0</v>
      </c>
      <c r="AT3667">
        <f>IF(OR($D3667="51",$D3667="52",$D3667="61"),(AD3667/'Totals and Drop Down Lists'!Z$4)*Inputs!H$38,0)</f>
        <v>0</v>
      </c>
      <c r="AU3667">
        <f>IF(OR($D3667="51",$D3667="52",$D3667="61"),(AE3667/'Totals and Drop Down Lists'!AA$4)*Inputs!I$38,0)</f>
        <v>0</v>
      </c>
      <c r="AV3667">
        <f>IF(OR($D3667="51",$D3667="52",$D3667="61"),(AF3667/'Totals and Drop Down Lists'!AB$4)*Inputs!J$38,0)</f>
        <v>0</v>
      </c>
      <c r="AW3667">
        <f>IF(OR($D3667="51",$D3667="52",$D3667="61"),(AG3667/'Totals and Drop Down Lists'!AC$4)*Inputs!K$38,0)</f>
        <v>0</v>
      </c>
      <c r="AX3667">
        <f>IF(OR($D3667="51",$D3667="52",$D3667="61"),(AH3667/'Totals and Drop Down Lists'!AD$4)*Inputs!L$38,0)</f>
        <v>0</v>
      </c>
      <c r="AY3667">
        <f>IF(OR($D3667="51",$D3667="52",$D3667="61"),0,(AA3667/'Totals and Drop Down Lists'!W$5)*Inputs!E$39)</f>
        <v>0</v>
      </c>
      <c r="AZ3667">
        <f>IF(OR($D3667="51",$D3667="52",$D3667="61"),0,(AB3667/'Totals and Drop Down Lists'!X$5)*Inputs!F$39)</f>
        <v>0</v>
      </c>
      <c r="BA3667">
        <f>IF(OR($D3667="51",$D3667="52",$D3667="61"),0,(AC3667/'Totals and Drop Down Lists'!Y$5)*Inputs!G$39)</f>
        <v>0</v>
      </c>
      <c r="BB3667">
        <f>IF(OR($D3667="51",$D3667="52",$D3667="61"),0,(AD3667/'Totals and Drop Down Lists'!Z$5)*Inputs!H$39)</f>
        <v>0</v>
      </c>
      <c r="BC3667">
        <f>IF(OR($D3667="51",$D3667="52",$D3667="61"),0,(AE3667/'Totals and Drop Down Lists'!AA$5)*Inputs!I$39)</f>
        <v>0</v>
      </c>
      <c r="BD3667">
        <f>IF(OR($D3667="51",$D3667="52",$D3667="61"),0,(AF3667/'Totals and Drop Down Lists'!AB$5)*Inputs!J$39)</f>
        <v>0</v>
      </c>
      <c r="BE3667">
        <f>IF(OR($D3667="51",$D3667="52",$D3667="61"),0,(AG3667/'Totals and Drop Down Lists'!AC$5)*Inputs!K$39)</f>
        <v>0</v>
      </c>
      <c r="BF3667">
        <f>IF(OR($D3667="51",$D3667="52",$D3667="61"),0,(AH3667/'Totals and Drop Down Lists'!AD$5)*Inputs!L$39)</f>
        <v>0</v>
      </c>
      <c r="BG3667" s="10">
        <f t="shared" si="514"/>
        <v>67822.367372230074</v>
      </c>
    </row>
    <row r="3668" spans="1:59">
      <c r="A3668" s="1" t="s">
        <v>7685</v>
      </c>
      <c r="B3668" s="1" t="s">
        <v>6572</v>
      </c>
      <c r="C3668" s="1" t="s">
        <v>6613</v>
      </c>
      <c r="D3668" s="1" t="s">
        <v>25</v>
      </c>
      <c r="E3668" s="1" t="s">
        <v>6614</v>
      </c>
      <c r="F3668" s="2">
        <v>33722</v>
      </c>
      <c r="G3668" s="2">
        <v>155</v>
      </c>
      <c r="H3668" s="2">
        <v>0</v>
      </c>
      <c r="I3668" s="2">
        <v>3854</v>
      </c>
      <c r="J3668" s="2">
        <v>11007</v>
      </c>
      <c r="K3668" s="2">
        <v>2753</v>
      </c>
      <c r="L3668" s="2">
        <v>203</v>
      </c>
      <c r="M3668" s="2">
        <v>31</v>
      </c>
      <c r="N3668" s="2">
        <v>5</v>
      </c>
      <c r="O3668" s="2">
        <v>162</v>
      </c>
      <c r="P3668" s="2">
        <v>0</v>
      </c>
      <c r="Q3668" s="2">
        <v>0</v>
      </c>
      <c r="R3668" s="2">
        <v>659</v>
      </c>
      <c r="S3668" s="2">
        <v>2435800</v>
      </c>
      <c r="T3668" s="2">
        <v>145638000</v>
      </c>
      <c r="U3668" s="2">
        <v>126</v>
      </c>
      <c r="V3668" s="2">
        <v>159</v>
      </c>
      <c r="W3668" s="2">
        <v>0</v>
      </c>
      <c r="X3668" s="2">
        <v>429</v>
      </c>
      <c r="Y3668" s="2">
        <v>84</v>
      </c>
      <c r="Z3668" s="2">
        <v>260</v>
      </c>
      <c r="AA3668" s="9">
        <f t="shared" si="515"/>
        <v>33722</v>
      </c>
      <c r="AB3668" s="9">
        <f t="shared" si="516"/>
        <v>3699</v>
      </c>
      <c r="AC3668" s="9">
        <f t="shared" si="517"/>
        <v>1060</v>
      </c>
      <c r="AD3668" s="9">
        <f t="shared" si="518"/>
        <v>659</v>
      </c>
      <c r="AE3668" s="44">
        <f t="shared" si="519"/>
        <v>4.8088279839738741E-5</v>
      </c>
      <c r="AF3668" s="9">
        <f t="shared" si="520"/>
        <v>270</v>
      </c>
      <c r="AG3668" s="9">
        <f t="shared" si="513"/>
        <v>344</v>
      </c>
      <c r="AH3668" s="44">
        <f t="shared" si="521"/>
        <v>3.2014503712301188E-5</v>
      </c>
      <c r="AI3668">
        <f>AA3668/'Totals and Drop Down Lists'!W$6*Inputs!E$37</f>
        <v>30590.588809907615</v>
      </c>
      <c r="AJ3668">
        <f>AB3668/'Totals and Drop Down Lists'!X$6*Inputs!F$37</f>
        <v>12171.142189017839</v>
      </c>
      <c r="AK3668">
        <f>AC3668/'Totals and Drop Down Lists'!Y$6*Inputs!G$37</f>
        <v>6987.878053494811</v>
      </c>
      <c r="AL3668">
        <f>AD3668/'Totals and Drop Down Lists'!Z$6*Inputs!H$37</f>
        <v>5283.5333369259724</v>
      </c>
      <c r="AM3668">
        <f>AE3668/'Totals and Drop Down Lists'!AA$6*Inputs!I$37</f>
        <v>5986.4787171021362</v>
      </c>
      <c r="AN3668">
        <f>AF3668/'Totals and Drop Down Lists'!AB$6*Inputs!J$37</f>
        <v>5388.3071478930806</v>
      </c>
      <c r="AO3668">
        <f>AG3668/'Totals and Drop Down Lists'!AC$6*Inputs!K$37</f>
        <v>6406.5102056075175</v>
      </c>
      <c r="AP3668">
        <f>AH3668/'Totals and Drop Down Lists'!AD$6*Inputs!L$37</f>
        <v>7533.9702468885944</v>
      </c>
      <c r="AQ3668">
        <f>IF(OR($D3668="51",$D3668="52",$D3668="61"),(AA3668/'Totals and Drop Down Lists'!W$4)*Inputs!E$38,0)</f>
        <v>0</v>
      </c>
      <c r="AR3668">
        <f>IF(OR($D3668="51",$D3668="52",$D3668="61"),(AB3668/'Totals and Drop Down Lists'!X$4)*Inputs!F$38,0)</f>
        <v>0</v>
      </c>
      <c r="AS3668">
        <f>IF(OR($D3668="51",$D3668="52",$D3668="61"),(AC3668/'Totals and Drop Down Lists'!Y$4)*Inputs!G$38,0)</f>
        <v>0</v>
      </c>
      <c r="AT3668">
        <f>IF(OR($D3668="51",$D3668="52",$D3668="61"),(AD3668/'Totals and Drop Down Lists'!Z$4)*Inputs!H$38,0)</f>
        <v>0</v>
      </c>
      <c r="AU3668">
        <f>IF(OR($D3668="51",$D3668="52",$D3668="61"),(AE3668/'Totals and Drop Down Lists'!AA$4)*Inputs!I$38,0)</f>
        <v>0</v>
      </c>
      <c r="AV3668">
        <f>IF(OR($D3668="51",$D3668="52",$D3668="61"),(AF3668/'Totals and Drop Down Lists'!AB$4)*Inputs!J$38,0)</f>
        <v>0</v>
      </c>
      <c r="AW3668">
        <f>IF(OR($D3668="51",$D3668="52",$D3668="61"),(AG3668/'Totals and Drop Down Lists'!AC$4)*Inputs!K$38,0)</f>
        <v>0</v>
      </c>
      <c r="AX3668">
        <f>IF(OR($D3668="51",$D3668="52",$D3668="61"),(AH3668/'Totals and Drop Down Lists'!AD$4)*Inputs!L$38,0)</f>
        <v>0</v>
      </c>
      <c r="AY3668">
        <f>IF(OR($D3668="51",$D3668="52",$D3668="61"),0,(AA3668/'Totals and Drop Down Lists'!W$5)*Inputs!E$39)</f>
        <v>0</v>
      </c>
      <c r="AZ3668">
        <f>IF(OR($D3668="51",$D3668="52",$D3668="61"),0,(AB3668/'Totals and Drop Down Lists'!X$5)*Inputs!F$39)</f>
        <v>0</v>
      </c>
      <c r="BA3668">
        <f>IF(OR($D3668="51",$D3668="52",$D3668="61"),0,(AC3668/'Totals and Drop Down Lists'!Y$5)*Inputs!G$39)</f>
        <v>0</v>
      </c>
      <c r="BB3668">
        <f>IF(OR($D3668="51",$D3668="52",$D3668="61"),0,(AD3668/'Totals and Drop Down Lists'!Z$5)*Inputs!H$39)</f>
        <v>0</v>
      </c>
      <c r="BC3668">
        <f>IF(OR($D3668="51",$D3668="52",$D3668="61"),0,(AE3668/'Totals and Drop Down Lists'!AA$5)*Inputs!I$39)</f>
        <v>0</v>
      </c>
      <c r="BD3668">
        <f>IF(OR($D3668="51",$D3668="52",$D3668="61"),0,(AF3668/'Totals and Drop Down Lists'!AB$5)*Inputs!J$39)</f>
        <v>0</v>
      </c>
      <c r="BE3668">
        <f>IF(OR($D3668="51",$D3668="52",$D3668="61"),0,(AG3668/'Totals and Drop Down Lists'!AC$5)*Inputs!K$39)</f>
        <v>0</v>
      </c>
      <c r="BF3668">
        <f>IF(OR($D3668="51",$D3668="52",$D3668="61"),0,(AH3668/'Totals and Drop Down Lists'!AD$5)*Inputs!L$39)</f>
        <v>0</v>
      </c>
      <c r="BG3668" s="10">
        <f t="shared" si="514"/>
        <v>80348.408706837567</v>
      </c>
    </row>
    <row r="3669" spans="1:59">
      <c r="A3669" s="1" t="s">
        <v>7685</v>
      </c>
      <c r="B3669" s="1" t="s">
        <v>6572</v>
      </c>
      <c r="C3669" s="1" t="s">
        <v>106</v>
      </c>
      <c r="D3669" s="1" t="s">
        <v>58</v>
      </c>
      <c r="E3669" s="1" t="s">
        <v>6615</v>
      </c>
      <c r="F3669" s="2">
        <v>67601</v>
      </c>
      <c r="G3669" s="2">
        <v>559</v>
      </c>
      <c r="H3669" s="2">
        <v>50</v>
      </c>
      <c r="I3669" s="2">
        <v>10113</v>
      </c>
      <c r="J3669" s="2">
        <v>21272</v>
      </c>
      <c r="K3669" s="2">
        <v>5393</v>
      </c>
      <c r="L3669" s="2">
        <v>187</v>
      </c>
      <c r="M3669" s="2">
        <v>33</v>
      </c>
      <c r="N3669" s="2">
        <v>16</v>
      </c>
      <c r="O3669" s="2">
        <v>362</v>
      </c>
      <c r="P3669" s="2">
        <v>198</v>
      </c>
      <c r="Q3669" s="2">
        <v>2</v>
      </c>
      <c r="R3669" s="2">
        <v>673</v>
      </c>
      <c r="S3669" s="2">
        <v>5014300</v>
      </c>
      <c r="T3669" s="2">
        <v>239864100</v>
      </c>
      <c r="U3669" s="2">
        <v>212</v>
      </c>
      <c r="V3669" s="2">
        <v>153</v>
      </c>
      <c r="W3669" s="2">
        <v>8</v>
      </c>
      <c r="X3669" s="2">
        <v>1189</v>
      </c>
      <c r="Y3669" s="2">
        <v>38</v>
      </c>
      <c r="Z3669" s="2">
        <v>786</v>
      </c>
      <c r="AA3669" s="9">
        <f t="shared" si="515"/>
        <v>67601</v>
      </c>
      <c r="AB3669" s="9">
        <f t="shared" si="516"/>
        <v>9504</v>
      </c>
      <c r="AC3669" s="9">
        <f t="shared" si="517"/>
        <v>1471</v>
      </c>
      <c r="AD3669" s="9">
        <f t="shared" si="518"/>
        <v>673</v>
      </c>
      <c r="AE3669" s="44">
        <f t="shared" si="519"/>
        <v>9.5487891181388751E-5</v>
      </c>
      <c r="AF3669" s="9">
        <f t="shared" si="520"/>
        <v>1028</v>
      </c>
      <c r="AG3669" s="9">
        <f t="shared" si="513"/>
        <v>824</v>
      </c>
      <c r="AH3669" s="44">
        <f t="shared" si="521"/>
        <v>7.7732098793954714E-5</v>
      </c>
      <c r="AI3669">
        <f>AA3669/'Totals and Drop Down Lists'!W$6*Inputs!E$37</f>
        <v>61323.598663737757</v>
      </c>
      <c r="AJ3669">
        <f>AB3669/'Totals and Drop Down Lists'!X$6*Inputs!F$37</f>
        <v>31271.839784921747</v>
      </c>
      <c r="AK3669">
        <f>AC3669/'Totals and Drop Down Lists'!Y$6*Inputs!G$37</f>
        <v>9697.3288836706288</v>
      </c>
      <c r="AL3669">
        <f>AD3669/'Totals and Drop Down Lists'!Z$6*Inputs!H$37</f>
        <v>5395.7783547058871</v>
      </c>
      <c r="AM3669">
        <f>AE3669/'Totals and Drop Down Lists'!AA$6*Inputs!I$37</f>
        <v>11887.22554026491</v>
      </c>
      <c r="AN3669">
        <f>AF3669/'Totals and Drop Down Lists'!AB$6*Inputs!J$37</f>
        <v>20515.480548274394</v>
      </c>
      <c r="AO3669">
        <f>AG3669/'Totals and Drop Down Lists'!AC$6*Inputs!K$37</f>
        <v>15345.826771571494</v>
      </c>
      <c r="AP3669">
        <f>AH3669/'Totals and Drop Down Lists'!AD$6*Inputs!L$37</f>
        <v>18292.687739427234</v>
      </c>
      <c r="AQ3669">
        <f>IF(OR($D3669="51",$D3669="52",$D3669="61"),(AA3669/'Totals and Drop Down Lists'!W$4)*Inputs!E$38,0)</f>
        <v>0</v>
      </c>
      <c r="AR3669">
        <f>IF(OR($D3669="51",$D3669="52",$D3669="61"),(AB3669/'Totals and Drop Down Lists'!X$4)*Inputs!F$38,0)</f>
        <v>0</v>
      </c>
      <c r="AS3669">
        <f>IF(OR($D3669="51",$D3669="52",$D3669="61"),(AC3669/'Totals and Drop Down Lists'!Y$4)*Inputs!G$38,0)</f>
        <v>0</v>
      </c>
      <c r="AT3669">
        <f>IF(OR($D3669="51",$D3669="52",$D3669="61"),(AD3669/'Totals and Drop Down Lists'!Z$4)*Inputs!H$38,0)</f>
        <v>0</v>
      </c>
      <c r="AU3669">
        <f>IF(OR($D3669="51",$D3669="52",$D3669="61"),(AE3669/'Totals and Drop Down Lists'!AA$4)*Inputs!I$38,0)</f>
        <v>0</v>
      </c>
      <c r="AV3669">
        <f>IF(OR($D3669="51",$D3669="52",$D3669="61"),(AF3669/'Totals and Drop Down Lists'!AB$4)*Inputs!J$38,0)</f>
        <v>0</v>
      </c>
      <c r="AW3669">
        <f>IF(OR($D3669="51",$D3669="52",$D3669="61"),(AG3669/'Totals and Drop Down Lists'!AC$4)*Inputs!K$38,0)</f>
        <v>0</v>
      </c>
      <c r="AX3669">
        <f>IF(OR($D3669="51",$D3669="52",$D3669="61"),(AH3669/'Totals and Drop Down Lists'!AD$4)*Inputs!L$38,0)</f>
        <v>0</v>
      </c>
      <c r="AY3669">
        <f>IF(OR($D3669="51",$D3669="52",$D3669="61"),0,(AA3669/'Totals and Drop Down Lists'!W$5)*Inputs!E$39)</f>
        <v>0</v>
      </c>
      <c r="AZ3669">
        <f>IF(OR($D3669="51",$D3669="52",$D3669="61"),0,(AB3669/'Totals and Drop Down Lists'!X$5)*Inputs!F$39)</f>
        <v>0</v>
      </c>
      <c r="BA3669">
        <f>IF(OR($D3669="51",$D3669="52",$D3669="61"),0,(AC3669/'Totals and Drop Down Lists'!Y$5)*Inputs!G$39)</f>
        <v>0</v>
      </c>
      <c r="BB3669">
        <f>IF(OR($D3669="51",$D3669="52",$D3669="61"),0,(AD3669/'Totals and Drop Down Lists'!Z$5)*Inputs!H$39)</f>
        <v>0</v>
      </c>
      <c r="BC3669">
        <f>IF(OR($D3669="51",$D3669="52",$D3669="61"),0,(AE3669/'Totals and Drop Down Lists'!AA$5)*Inputs!I$39)</f>
        <v>0</v>
      </c>
      <c r="BD3669">
        <f>IF(OR($D3669="51",$D3669="52",$D3669="61"),0,(AF3669/'Totals and Drop Down Lists'!AB$5)*Inputs!J$39)</f>
        <v>0</v>
      </c>
      <c r="BE3669">
        <f>IF(OR($D3669="51",$D3669="52",$D3669="61"),0,(AG3669/'Totals and Drop Down Lists'!AC$5)*Inputs!K$39)</f>
        <v>0</v>
      </c>
      <c r="BF3669">
        <f>IF(OR($D3669="51",$D3669="52",$D3669="61"),0,(AH3669/'Totals and Drop Down Lists'!AD$5)*Inputs!L$39)</f>
        <v>0</v>
      </c>
      <c r="BG3669" s="10">
        <f t="shared" si="514"/>
        <v>173729.76628657407</v>
      </c>
    </row>
    <row r="3670" spans="1:59">
      <c r="A3670" s="1" t="s">
        <v>7685</v>
      </c>
      <c r="B3670" s="1" t="s">
        <v>6572</v>
      </c>
      <c r="C3670" s="1" t="s">
        <v>666</v>
      </c>
      <c r="D3670" s="1" t="s">
        <v>25</v>
      </c>
      <c r="E3670" s="1" t="s">
        <v>6616</v>
      </c>
      <c r="F3670" s="2">
        <v>2760</v>
      </c>
      <c r="G3670" s="2">
        <v>37</v>
      </c>
      <c r="H3670" s="2">
        <v>0</v>
      </c>
      <c r="I3670" s="2">
        <v>498</v>
      </c>
      <c r="J3670" s="2">
        <v>970</v>
      </c>
      <c r="K3670" s="2">
        <v>156</v>
      </c>
      <c r="L3670" s="2">
        <v>17</v>
      </c>
      <c r="M3670" s="2">
        <v>0</v>
      </c>
      <c r="N3670" s="2">
        <v>0</v>
      </c>
      <c r="O3670" s="2">
        <v>11</v>
      </c>
      <c r="P3670" s="2">
        <v>0</v>
      </c>
      <c r="Q3670" s="2">
        <v>0</v>
      </c>
      <c r="R3670" s="2">
        <v>347</v>
      </c>
      <c r="S3670" s="2">
        <v>82700</v>
      </c>
      <c r="T3670" s="2">
        <v>5955900</v>
      </c>
      <c r="U3670" s="2">
        <v>44</v>
      </c>
      <c r="V3670" s="2">
        <v>4</v>
      </c>
      <c r="W3670" s="2">
        <v>4</v>
      </c>
      <c r="X3670" s="2">
        <v>14</v>
      </c>
      <c r="Y3670" s="2">
        <v>10</v>
      </c>
      <c r="Z3670" s="2">
        <v>0</v>
      </c>
      <c r="AA3670" s="9">
        <f t="shared" si="515"/>
        <v>2760</v>
      </c>
      <c r="AB3670" s="9">
        <f t="shared" si="516"/>
        <v>461</v>
      </c>
      <c r="AC3670" s="9">
        <f t="shared" si="517"/>
        <v>375</v>
      </c>
      <c r="AD3670" s="9">
        <f t="shared" si="518"/>
        <v>347</v>
      </c>
      <c r="AE3670" s="44">
        <f t="shared" si="519"/>
        <v>1.7521579293690295E-6</v>
      </c>
      <c r="AF3670" s="9">
        <f t="shared" si="520"/>
        <v>6</v>
      </c>
      <c r="AG3670" s="9">
        <f t="shared" si="513"/>
        <v>10</v>
      </c>
      <c r="AH3670" s="44">
        <f t="shared" si="521"/>
        <v>5.9841703830735971E-7</v>
      </c>
      <c r="AI3670">
        <f>AA3670/'Totals and Drop Down Lists'!W$6*Inputs!E$37</f>
        <v>2503.7075237336162</v>
      </c>
      <c r="AJ3670">
        <f>AB3670/'Totals and Drop Down Lists'!X$6*Inputs!F$37</f>
        <v>1516.8684912509389</v>
      </c>
      <c r="AK3670">
        <f>AC3670/'Totals and Drop Down Lists'!Y$6*Inputs!G$37</f>
        <v>2472.1266698684472</v>
      </c>
      <c r="AL3670">
        <f>AD3670/'Totals and Drop Down Lists'!Z$6*Inputs!H$37</f>
        <v>2782.0729406878795</v>
      </c>
      <c r="AM3670">
        <f>AE3670/'Totals and Drop Down Lists'!AA$6*Inputs!I$37</f>
        <v>218.12500235247404</v>
      </c>
      <c r="AN3670">
        <f>AF3670/'Totals and Drop Down Lists'!AB$6*Inputs!J$37</f>
        <v>119.74015884206844</v>
      </c>
      <c r="AO3670">
        <f>AG3670/'Totals and Drop Down Lists'!AC$6*Inputs!K$37</f>
        <v>186.2357617909162</v>
      </c>
      <c r="AP3670">
        <f>AH3670/'Totals and Drop Down Lists'!AD$6*Inputs!L$37</f>
        <v>140.82542719868934</v>
      </c>
      <c r="AQ3670">
        <f>IF(OR($D3670="51",$D3670="52",$D3670="61"),(AA3670/'Totals and Drop Down Lists'!W$4)*Inputs!E$38,0)</f>
        <v>0</v>
      </c>
      <c r="AR3670">
        <f>IF(OR($D3670="51",$D3670="52",$D3670="61"),(AB3670/'Totals and Drop Down Lists'!X$4)*Inputs!F$38,0)</f>
        <v>0</v>
      </c>
      <c r="AS3670">
        <f>IF(OR($D3670="51",$D3670="52",$D3670="61"),(AC3670/'Totals and Drop Down Lists'!Y$4)*Inputs!G$38,0)</f>
        <v>0</v>
      </c>
      <c r="AT3670">
        <f>IF(OR($D3670="51",$D3670="52",$D3670="61"),(AD3670/'Totals and Drop Down Lists'!Z$4)*Inputs!H$38,0)</f>
        <v>0</v>
      </c>
      <c r="AU3670">
        <f>IF(OR($D3670="51",$D3670="52",$D3670="61"),(AE3670/'Totals and Drop Down Lists'!AA$4)*Inputs!I$38,0)</f>
        <v>0</v>
      </c>
      <c r="AV3670">
        <f>IF(OR($D3670="51",$D3670="52",$D3670="61"),(AF3670/'Totals and Drop Down Lists'!AB$4)*Inputs!J$38,0)</f>
        <v>0</v>
      </c>
      <c r="AW3670">
        <f>IF(OR($D3670="51",$D3670="52",$D3670="61"),(AG3670/'Totals and Drop Down Lists'!AC$4)*Inputs!K$38,0)</f>
        <v>0</v>
      </c>
      <c r="AX3670">
        <f>IF(OR($D3670="51",$D3670="52",$D3670="61"),(AH3670/'Totals and Drop Down Lists'!AD$4)*Inputs!L$38,0)</f>
        <v>0</v>
      </c>
      <c r="AY3670">
        <f>IF(OR($D3670="51",$D3670="52",$D3670="61"),0,(AA3670/'Totals and Drop Down Lists'!W$5)*Inputs!E$39)</f>
        <v>0</v>
      </c>
      <c r="AZ3670">
        <f>IF(OR($D3670="51",$D3670="52",$D3670="61"),0,(AB3670/'Totals and Drop Down Lists'!X$5)*Inputs!F$39)</f>
        <v>0</v>
      </c>
      <c r="BA3670">
        <f>IF(OR($D3670="51",$D3670="52",$D3670="61"),0,(AC3670/'Totals and Drop Down Lists'!Y$5)*Inputs!G$39)</f>
        <v>0</v>
      </c>
      <c r="BB3670">
        <f>IF(OR($D3670="51",$D3670="52",$D3670="61"),0,(AD3670/'Totals and Drop Down Lists'!Z$5)*Inputs!H$39)</f>
        <v>0</v>
      </c>
      <c r="BC3670">
        <f>IF(OR($D3670="51",$D3670="52",$D3670="61"),0,(AE3670/'Totals and Drop Down Lists'!AA$5)*Inputs!I$39)</f>
        <v>0</v>
      </c>
      <c r="BD3670">
        <f>IF(OR($D3670="51",$D3670="52",$D3670="61"),0,(AF3670/'Totals and Drop Down Lists'!AB$5)*Inputs!J$39)</f>
        <v>0</v>
      </c>
      <c r="BE3670">
        <f>IF(OR($D3670="51",$D3670="52",$D3670="61"),0,(AG3670/'Totals and Drop Down Lists'!AC$5)*Inputs!K$39)</f>
        <v>0</v>
      </c>
      <c r="BF3670">
        <f>IF(OR($D3670="51",$D3670="52",$D3670="61"),0,(AH3670/'Totals and Drop Down Lists'!AD$5)*Inputs!L$39)</f>
        <v>0</v>
      </c>
      <c r="BG3670" s="10">
        <f t="shared" si="514"/>
        <v>9939.7019757250309</v>
      </c>
    </row>
    <row r="3671" spans="1:59">
      <c r="A3671" s="1" t="s">
        <v>7685</v>
      </c>
      <c r="B3671" s="1" t="s">
        <v>6572</v>
      </c>
      <c r="C3671" s="1" t="s">
        <v>6617</v>
      </c>
      <c r="D3671" s="1" t="s">
        <v>58</v>
      </c>
      <c r="E3671" s="1" t="s">
        <v>6618</v>
      </c>
      <c r="F3671" s="2">
        <v>150508</v>
      </c>
      <c r="G3671" s="2">
        <v>702</v>
      </c>
      <c r="H3671" s="2">
        <v>45</v>
      </c>
      <c r="I3671" s="2">
        <v>10573</v>
      </c>
      <c r="J3671" s="2">
        <v>50059</v>
      </c>
      <c r="K3671" s="2">
        <v>9484</v>
      </c>
      <c r="L3671" s="2">
        <v>684</v>
      </c>
      <c r="M3671" s="2">
        <v>37</v>
      </c>
      <c r="N3671" s="2">
        <v>40</v>
      </c>
      <c r="O3671" s="2">
        <v>317</v>
      </c>
      <c r="P3671" s="2">
        <v>54</v>
      </c>
      <c r="Q3671" s="2">
        <v>0</v>
      </c>
      <c r="R3671" s="2">
        <v>1516</v>
      </c>
      <c r="S3671" s="2">
        <v>7984900</v>
      </c>
      <c r="T3671" s="2">
        <v>436969100</v>
      </c>
      <c r="U3671" s="2">
        <v>480</v>
      </c>
      <c r="V3671" s="2">
        <v>342</v>
      </c>
      <c r="W3671" s="2">
        <v>0</v>
      </c>
      <c r="X3671" s="2">
        <v>1398</v>
      </c>
      <c r="Y3671" s="2">
        <v>160</v>
      </c>
      <c r="Z3671" s="2">
        <v>894</v>
      </c>
      <c r="AA3671" s="9">
        <f t="shared" si="515"/>
        <v>150508</v>
      </c>
      <c r="AB3671" s="9">
        <f t="shared" si="516"/>
        <v>9826</v>
      </c>
      <c r="AC3671" s="9">
        <f t="shared" si="517"/>
        <v>2648</v>
      </c>
      <c r="AD3671" s="9">
        <f t="shared" si="518"/>
        <v>1516</v>
      </c>
      <c r="AE3671" s="44">
        <f t="shared" si="519"/>
        <v>1.2548641345604768E-4</v>
      </c>
      <c r="AF3671" s="9">
        <f t="shared" si="520"/>
        <v>1056</v>
      </c>
      <c r="AG3671" s="9">
        <f t="shared" si="513"/>
        <v>1054</v>
      </c>
      <c r="AH3671" s="44">
        <f t="shared" si="521"/>
        <v>7.4302097328337834E-5</v>
      </c>
      <c r="AI3671">
        <f>AA3671/'Totals and Drop Down Lists'!W$6*Inputs!E$37</f>
        <v>136531.88839931128</v>
      </c>
      <c r="AJ3671">
        <f>AB3671/'Totals and Drop Down Lists'!X$6*Inputs!F$37</f>
        <v>32331.344457769472</v>
      </c>
      <c r="AK3671">
        <f>AC3671/'Totals and Drop Down Lists'!Y$6*Inputs!G$37</f>
        <v>17456.510458164397</v>
      </c>
      <c r="AL3671">
        <f>AD3671/'Totals and Drop Down Lists'!Z$6*Inputs!H$37</f>
        <v>12154.531925310735</v>
      </c>
      <c r="AM3671">
        <f>AE3671/'Totals and Drop Down Lists'!AA$6*Inputs!I$37</f>
        <v>15621.722089949262</v>
      </c>
      <c r="AN3671">
        <f>AF3671/'Totals and Drop Down Lists'!AB$6*Inputs!J$37</f>
        <v>21074.267956204047</v>
      </c>
      <c r="AO3671">
        <f>AG3671/'Totals and Drop Down Lists'!AC$6*Inputs!K$37</f>
        <v>19629.249292762568</v>
      </c>
      <c r="AP3671">
        <f>AH3671/'Totals and Drop Down Lists'!AD$6*Inputs!L$37</f>
        <v>17485.505806483117</v>
      </c>
      <c r="AQ3671">
        <f>IF(OR($D3671="51",$D3671="52",$D3671="61"),(AA3671/'Totals and Drop Down Lists'!W$4)*Inputs!E$38,0)</f>
        <v>0</v>
      </c>
      <c r="AR3671">
        <f>IF(OR($D3671="51",$D3671="52",$D3671="61"),(AB3671/'Totals and Drop Down Lists'!X$4)*Inputs!F$38,0)</f>
        <v>0</v>
      </c>
      <c r="AS3671">
        <f>IF(OR($D3671="51",$D3671="52",$D3671="61"),(AC3671/'Totals and Drop Down Lists'!Y$4)*Inputs!G$38,0)</f>
        <v>0</v>
      </c>
      <c r="AT3671">
        <f>IF(OR($D3671="51",$D3671="52",$D3671="61"),(AD3671/'Totals and Drop Down Lists'!Z$4)*Inputs!H$38,0)</f>
        <v>0</v>
      </c>
      <c r="AU3671">
        <f>IF(OR($D3671="51",$D3671="52",$D3671="61"),(AE3671/'Totals and Drop Down Lists'!AA$4)*Inputs!I$38,0)</f>
        <v>0</v>
      </c>
      <c r="AV3671">
        <f>IF(OR($D3671="51",$D3671="52",$D3671="61"),(AF3671/'Totals and Drop Down Lists'!AB$4)*Inputs!J$38,0)</f>
        <v>0</v>
      </c>
      <c r="AW3671">
        <f>IF(OR($D3671="51",$D3671="52",$D3671="61"),(AG3671/'Totals and Drop Down Lists'!AC$4)*Inputs!K$38,0)</f>
        <v>0</v>
      </c>
      <c r="AX3671">
        <f>IF(OR($D3671="51",$D3671="52",$D3671="61"),(AH3671/'Totals and Drop Down Lists'!AD$4)*Inputs!L$38,0)</f>
        <v>0</v>
      </c>
      <c r="AY3671">
        <f>IF(OR($D3671="51",$D3671="52",$D3671="61"),0,(AA3671/'Totals and Drop Down Lists'!W$5)*Inputs!E$39)</f>
        <v>0</v>
      </c>
      <c r="AZ3671">
        <f>IF(OR($D3671="51",$D3671="52",$D3671="61"),0,(AB3671/'Totals and Drop Down Lists'!X$5)*Inputs!F$39)</f>
        <v>0</v>
      </c>
      <c r="BA3671">
        <f>IF(OR($D3671="51",$D3671="52",$D3671="61"),0,(AC3671/'Totals and Drop Down Lists'!Y$5)*Inputs!G$39)</f>
        <v>0</v>
      </c>
      <c r="BB3671">
        <f>IF(OR($D3671="51",$D3671="52",$D3671="61"),0,(AD3671/'Totals and Drop Down Lists'!Z$5)*Inputs!H$39)</f>
        <v>0</v>
      </c>
      <c r="BC3671">
        <f>IF(OR($D3671="51",$D3671="52",$D3671="61"),0,(AE3671/'Totals and Drop Down Lists'!AA$5)*Inputs!I$39)</f>
        <v>0</v>
      </c>
      <c r="BD3671">
        <f>IF(OR($D3671="51",$D3671="52",$D3671="61"),0,(AF3671/'Totals and Drop Down Lists'!AB$5)*Inputs!J$39)</f>
        <v>0</v>
      </c>
      <c r="BE3671">
        <f>IF(OR($D3671="51",$D3671="52",$D3671="61"),0,(AG3671/'Totals and Drop Down Lists'!AC$5)*Inputs!K$39)</f>
        <v>0</v>
      </c>
      <c r="BF3671">
        <f>IF(OR($D3671="51",$D3671="52",$D3671="61"),0,(AH3671/'Totals and Drop Down Lists'!AD$5)*Inputs!L$39)</f>
        <v>0</v>
      </c>
      <c r="BG3671" s="10">
        <f t="shared" si="514"/>
        <v>272285.02038595488</v>
      </c>
    </row>
    <row r="3672" spans="1:59">
      <c r="A3672" s="1" t="s">
        <v>7686</v>
      </c>
      <c r="B3672" s="1" t="s">
        <v>4911</v>
      </c>
      <c r="C3672" s="1" t="s">
        <v>4912</v>
      </c>
      <c r="D3672" s="1" t="s">
        <v>10</v>
      </c>
      <c r="E3672" s="1" t="s">
        <v>4913</v>
      </c>
      <c r="F3672" s="2">
        <v>49804</v>
      </c>
      <c r="G3672" s="2">
        <v>189</v>
      </c>
      <c r="H3672" s="2">
        <v>8</v>
      </c>
      <c r="I3672" s="2">
        <v>3147</v>
      </c>
      <c r="J3672" s="2">
        <v>12731</v>
      </c>
      <c r="K3672" s="2">
        <v>2437</v>
      </c>
      <c r="L3672" s="2">
        <v>287</v>
      </c>
      <c r="M3672" s="2">
        <v>0</v>
      </c>
      <c r="N3672" s="2">
        <v>0</v>
      </c>
      <c r="O3672" s="2">
        <v>129</v>
      </c>
      <c r="P3672" s="2">
        <v>32</v>
      </c>
      <c r="Q3672" s="2">
        <v>9</v>
      </c>
      <c r="R3672" s="2">
        <v>441</v>
      </c>
      <c r="S3672" s="2">
        <v>2830600</v>
      </c>
      <c r="T3672" s="2">
        <v>128618900</v>
      </c>
      <c r="U3672" s="2">
        <v>66</v>
      </c>
      <c r="V3672" s="2">
        <v>25</v>
      </c>
      <c r="W3672" s="2">
        <v>0</v>
      </c>
      <c r="X3672" s="2">
        <v>235</v>
      </c>
      <c r="Y3672" s="2">
        <v>25</v>
      </c>
      <c r="Z3672" s="2">
        <v>210</v>
      </c>
      <c r="AA3672" s="9">
        <f t="shared" si="515"/>
        <v>49804</v>
      </c>
      <c r="AB3672" s="9">
        <f t="shared" si="516"/>
        <v>2950</v>
      </c>
      <c r="AC3672" s="9">
        <f t="shared" si="517"/>
        <v>898</v>
      </c>
      <c r="AD3672" s="9">
        <f t="shared" si="518"/>
        <v>441</v>
      </c>
      <c r="AE3672" s="44">
        <f t="shared" si="519"/>
        <v>3.2579493345803379E-5</v>
      </c>
      <c r="AF3672" s="9">
        <f t="shared" si="520"/>
        <v>210</v>
      </c>
      <c r="AG3672" s="9">
        <f t="shared" si="513"/>
        <v>235</v>
      </c>
      <c r="AH3672" s="44">
        <f t="shared" si="521"/>
        <v>1.6738323594377464E-5</v>
      </c>
      <c r="AI3672">
        <f>AA3672/'Totals and Drop Down Lists'!W$6*Inputs!E$37</f>
        <v>45179.220837691675</v>
      </c>
      <c r="AJ3672">
        <f>AB3672/'Totals and Drop Down Lists'!X$6*Inputs!F$37</f>
        <v>9706.6421891329064</v>
      </c>
      <c r="AK3672">
        <f>AC3672/'Totals and Drop Down Lists'!Y$6*Inputs!G$37</f>
        <v>5919.9193321116418</v>
      </c>
      <c r="AL3672">
        <f>AD3672/'Totals and Drop Down Lists'!Z$6*Inputs!H$37</f>
        <v>3535.718060067305</v>
      </c>
      <c r="AM3672">
        <f>AE3672/'Totals and Drop Down Lists'!AA$6*Inputs!I$37</f>
        <v>4055.7999616249572</v>
      </c>
      <c r="AN3672">
        <f>AF3672/'Totals and Drop Down Lists'!AB$6*Inputs!J$37</f>
        <v>4190.9055594723959</v>
      </c>
      <c r="AO3672">
        <f>AG3672/'Totals and Drop Down Lists'!AC$6*Inputs!K$37</f>
        <v>4376.5404020865308</v>
      </c>
      <c r="AP3672">
        <f>AH3672/'Totals and Drop Down Lists'!AD$6*Inputs!L$37</f>
        <v>3939.0281691100663</v>
      </c>
      <c r="AQ3672">
        <f>IF(OR($D3672="51",$D3672="52",$D3672="61"),(AA3672/'Totals and Drop Down Lists'!W$4)*Inputs!E$38,0)</f>
        <v>0</v>
      </c>
      <c r="AR3672">
        <f>IF(OR($D3672="51",$D3672="52",$D3672="61"),(AB3672/'Totals and Drop Down Lists'!X$4)*Inputs!F$38,0)</f>
        <v>0</v>
      </c>
      <c r="AS3672">
        <f>IF(OR($D3672="51",$D3672="52",$D3672="61"),(AC3672/'Totals and Drop Down Lists'!Y$4)*Inputs!G$38,0)</f>
        <v>0</v>
      </c>
      <c r="AT3672">
        <f>IF(OR($D3672="51",$D3672="52",$D3672="61"),(AD3672/'Totals and Drop Down Lists'!Z$4)*Inputs!H$38,0)</f>
        <v>0</v>
      </c>
      <c r="AU3672">
        <f>IF(OR($D3672="51",$D3672="52",$D3672="61"),(AE3672/'Totals and Drop Down Lists'!AA$4)*Inputs!I$38,0)</f>
        <v>0</v>
      </c>
      <c r="AV3672">
        <f>IF(OR($D3672="51",$D3672="52",$D3672="61"),(AF3672/'Totals and Drop Down Lists'!AB$4)*Inputs!J$38,0)</f>
        <v>0</v>
      </c>
      <c r="AW3672">
        <f>IF(OR($D3672="51",$D3672="52",$D3672="61"),(AG3672/'Totals and Drop Down Lists'!AC$4)*Inputs!K$38,0)</f>
        <v>0</v>
      </c>
      <c r="AX3672">
        <f>IF(OR($D3672="51",$D3672="52",$D3672="61"),(AH3672/'Totals and Drop Down Lists'!AD$4)*Inputs!L$38,0)</f>
        <v>0</v>
      </c>
      <c r="AY3672">
        <f>IF(OR($D3672="51",$D3672="52",$D3672="61"),0,(AA3672/'Totals and Drop Down Lists'!W$5)*Inputs!E$39)</f>
        <v>0</v>
      </c>
      <c r="AZ3672">
        <f>IF(OR($D3672="51",$D3672="52",$D3672="61"),0,(AB3672/'Totals and Drop Down Lists'!X$5)*Inputs!F$39)</f>
        <v>0</v>
      </c>
      <c r="BA3672">
        <f>IF(OR($D3672="51",$D3672="52",$D3672="61"),0,(AC3672/'Totals and Drop Down Lists'!Y$5)*Inputs!G$39)</f>
        <v>0</v>
      </c>
      <c r="BB3672">
        <f>IF(OR($D3672="51",$D3672="52",$D3672="61"),0,(AD3672/'Totals and Drop Down Lists'!Z$5)*Inputs!H$39)</f>
        <v>0</v>
      </c>
      <c r="BC3672">
        <f>IF(OR($D3672="51",$D3672="52",$D3672="61"),0,(AE3672/'Totals and Drop Down Lists'!AA$5)*Inputs!I$39)</f>
        <v>0</v>
      </c>
      <c r="BD3672">
        <f>IF(OR($D3672="51",$D3672="52",$D3672="61"),0,(AF3672/'Totals and Drop Down Lists'!AB$5)*Inputs!J$39)</f>
        <v>0</v>
      </c>
      <c r="BE3672">
        <f>IF(OR($D3672="51",$D3672="52",$D3672="61"),0,(AG3672/'Totals and Drop Down Lists'!AC$5)*Inputs!K$39)</f>
        <v>0</v>
      </c>
      <c r="BF3672">
        <f>IF(OR($D3672="51",$D3672="52",$D3672="61"),0,(AH3672/'Totals and Drop Down Lists'!AD$5)*Inputs!L$39)</f>
        <v>0</v>
      </c>
      <c r="BG3672" s="10">
        <f t="shared" si="514"/>
        <v>80903.774511297466</v>
      </c>
    </row>
    <row r="3673" spans="1:59">
      <c r="A3673" s="1" t="s">
        <v>7686</v>
      </c>
      <c r="B3673" s="1" t="s">
        <v>4911</v>
      </c>
      <c r="C3673" s="1" t="s">
        <v>4914</v>
      </c>
      <c r="D3673" s="1" t="s">
        <v>10</v>
      </c>
      <c r="E3673" s="1" t="s">
        <v>4915</v>
      </c>
      <c r="F3673" s="2">
        <v>89724</v>
      </c>
      <c r="G3673" s="2">
        <v>2625</v>
      </c>
      <c r="H3673" s="2">
        <v>179</v>
      </c>
      <c r="I3673" s="2">
        <v>14660</v>
      </c>
      <c r="J3673" s="2">
        <v>25969</v>
      </c>
      <c r="K3673" s="2">
        <v>9892</v>
      </c>
      <c r="L3673" s="2">
        <v>225</v>
      </c>
      <c r="M3673" s="2">
        <v>28</v>
      </c>
      <c r="N3673" s="2">
        <v>27</v>
      </c>
      <c r="O3673" s="2">
        <v>592</v>
      </c>
      <c r="P3673" s="2">
        <v>16</v>
      </c>
      <c r="Q3673" s="2">
        <v>24</v>
      </c>
      <c r="R3673" s="2">
        <v>622</v>
      </c>
      <c r="S3673" s="2">
        <v>9030000</v>
      </c>
      <c r="T3673" s="2">
        <v>410633500</v>
      </c>
      <c r="U3673" s="2">
        <v>607</v>
      </c>
      <c r="V3673" s="2">
        <v>485</v>
      </c>
      <c r="W3673" s="2">
        <v>0</v>
      </c>
      <c r="X3673" s="2">
        <v>2085</v>
      </c>
      <c r="Y3673" s="2">
        <v>100</v>
      </c>
      <c r="Z3673" s="2">
        <v>1510</v>
      </c>
      <c r="AA3673" s="9">
        <f t="shared" si="515"/>
        <v>89724</v>
      </c>
      <c r="AB3673" s="9">
        <f t="shared" si="516"/>
        <v>11856</v>
      </c>
      <c r="AC3673" s="9">
        <f t="shared" si="517"/>
        <v>1534</v>
      </c>
      <c r="AD3673" s="9">
        <f t="shared" si="518"/>
        <v>622</v>
      </c>
      <c r="AE3673" s="44">
        <f t="shared" si="519"/>
        <v>2.6315327237473325E-4</v>
      </c>
      <c r="AF3673" s="9">
        <f t="shared" si="520"/>
        <v>1600</v>
      </c>
      <c r="AG3673" s="9">
        <f t="shared" si="513"/>
        <v>1610</v>
      </c>
      <c r="AH3673" s="44">
        <f t="shared" si="521"/>
        <v>2.2819485252297315E-4</v>
      </c>
      <c r="AI3673">
        <f>AA3673/'Totals and Drop Down Lists'!W$6*Inputs!E$37</f>
        <v>81392.265891114148</v>
      </c>
      <c r="AJ3673">
        <f>AB3673/'Totals and Drop Down Lists'!X$6*Inputs!F$37</f>
        <v>39010.830438766017</v>
      </c>
      <c r="AK3673">
        <f>AC3673/'Totals and Drop Down Lists'!Y$6*Inputs!G$37</f>
        <v>10112.646164208529</v>
      </c>
      <c r="AL3673">
        <f>AD3673/'Totals and Drop Down Lists'!Z$6*Inputs!H$37</f>
        <v>4986.8857899361992</v>
      </c>
      <c r="AM3673">
        <f>AE3673/'Totals and Drop Down Lists'!AA$6*Inputs!I$37</f>
        <v>32759.779922618269</v>
      </c>
      <c r="AN3673">
        <f>AF3673/'Totals and Drop Down Lists'!AB$6*Inputs!J$37</f>
        <v>31930.70902455159</v>
      </c>
      <c r="AO3673">
        <f>AG3673/'Totals and Drop Down Lists'!AC$6*Inputs!K$37</f>
        <v>29983.957648337506</v>
      </c>
      <c r="AP3673">
        <f>AH3673/'Totals and Drop Down Lists'!AD$6*Inputs!L$37</f>
        <v>53701.073889851476</v>
      </c>
      <c r="AQ3673">
        <f>IF(OR($D3673="51",$D3673="52",$D3673="61"),(AA3673/'Totals and Drop Down Lists'!W$4)*Inputs!E$38,0)</f>
        <v>0</v>
      </c>
      <c r="AR3673">
        <f>IF(OR($D3673="51",$D3673="52",$D3673="61"),(AB3673/'Totals and Drop Down Lists'!X$4)*Inputs!F$38,0)</f>
        <v>0</v>
      </c>
      <c r="AS3673">
        <f>IF(OR($D3673="51",$D3673="52",$D3673="61"),(AC3673/'Totals and Drop Down Lists'!Y$4)*Inputs!G$38,0)</f>
        <v>0</v>
      </c>
      <c r="AT3673">
        <f>IF(OR($D3673="51",$D3673="52",$D3673="61"),(AD3673/'Totals and Drop Down Lists'!Z$4)*Inputs!H$38,0)</f>
        <v>0</v>
      </c>
      <c r="AU3673">
        <f>IF(OR($D3673="51",$D3673="52",$D3673="61"),(AE3673/'Totals and Drop Down Lists'!AA$4)*Inputs!I$38,0)</f>
        <v>0</v>
      </c>
      <c r="AV3673">
        <f>IF(OR($D3673="51",$D3673="52",$D3673="61"),(AF3673/'Totals and Drop Down Lists'!AB$4)*Inputs!J$38,0)</f>
        <v>0</v>
      </c>
      <c r="AW3673">
        <f>IF(OR($D3673="51",$D3673="52",$D3673="61"),(AG3673/'Totals and Drop Down Lists'!AC$4)*Inputs!K$38,0)</f>
        <v>0</v>
      </c>
      <c r="AX3673">
        <f>IF(OR($D3673="51",$D3673="52",$D3673="61"),(AH3673/'Totals and Drop Down Lists'!AD$4)*Inputs!L$38,0)</f>
        <v>0</v>
      </c>
      <c r="AY3673">
        <f>IF(OR($D3673="51",$D3673="52",$D3673="61"),0,(AA3673/'Totals and Drop Down Lists'!W$5)*Inputs!E$39)</f>
        <v>0</v>
      </c>
      <c r="AZ3673">
        <f>IF(OR($D3673="51",$D3673="52",$D3673="61"),0,(AB3673/'Totals and Drop Down Lists'!X$5)*Inputs!F$39)</f>
        <v>0</v>
      </c>
      <c r="BA3673">
        <f>IF(OR($D3673="51",$D3673="52",$D3673="61"),0,(AC3673/'Totals and Drop Down Lists'!Y$5)*Inputs!G$39)</f>
        <v>0</v>
      </c>
      <c r="BB3673">
        <f>IF(OR($D3673="51",$D3673="52",$D3673="61"),0,(AD3673/'Totals and Drop Down Lists'!Z$5)*Inputs!H$39)</f>
        <v>0</v>
      </c>
      <c r="BC3673">
        <f>IF(OR($D3673="51",$D3673="52",$D3673="61"),0,(AE3673/'Totals and Drop Down Lists'!AA$5)*Inputs!I$39)</f>
        <v>0</v>
      </c>
      <c r="BD3673">
        <f>IF(OR($D3673="51",$D3673="52",$D3673="61"),0,(AF3673/'Totals and Drop Down Lists'!AB$5)*Inputs!J$39)</f>
        <v>0</v>
      </c>
      <c r="BE3673">
        <f>IF(OR($D3673="51",$D3673="52",$D3673="61"),0,(AG3673/'Totals and Drop Down Lists'!AC$5)*Inputs!K$39)</f>
        <v>0</v>
      </c>
      <c r="BF3673">
        <f>IF(OR($D3673="51",$D3673="52",$D3673="61"),0,(AH3673/'Totals and Drop Down Lists'!AD$5)*Inputs!L$39)</f>
        <v>0</v>
      </c>
      <c r="BG3673" s="10">
        <f t="shared" si="514"/>
        <v>283878.14876938373</v>
      </c>
    </row>
    <row r="3674" spans="1:59">
      <c r="A3674" s="1" t="s">
        <v>7686</v>
      </c>
      <c r="B3674" s="1" t="s">
        <v>4911</v>
      </c>
      <c r="C3674" s="1" t="s">
        <v>4916</v>
      </c>
      <c r="D3674" s="1" t="s">
        <v>7</v>
      </c>
      <c r="E3674" s="1" t="s">
        <v>4917</v>
      </c>
      <c r="F3674" s="2">
        <v>114179</v>
      </c>
      <c r="G3674" s="2">
        <v>17965</v>
      </c>
      <c r="H3674" s="2">
        <v>902</v>
      </c>
      <c r="I3674" s="2">
        <v>33808</v>
      </c>
      <c r="J3674" s="2">
        <v>31909</v>
      </c>
      <c r="K3674" s="2">
        <v>18399</v>
      </c>
      <c r="L3674" s="2">
        <v>407</v>
      </c>
      <c r="M3674" s="2">
        <v>15</v>
      </c>
      <c r="N3674" s="2">
        <v>0</v>
      </c>
      <c r="O3674" s="2">
        <v>1184</v>
      </c>
      <c r="P3674" s="2">
        <v>170</v>
      </c>
      <c r="Q3674" s="2">
        <v>52</v>
      </c>
      <c r="R3674" s="2">
        <v>2880</v>
      </c>
      <c r="S3674" s="2">
        <v>14765800</v>
      </c>
      <c r="T3674" s="2">
        <v>623037400</v>
      </c>
      <c r="U3674" s="2">
        <v>427</v>
      </c>
      <c r="V3674" s="2">
        <v>1430</v>
      </c>
      <c r="W3674" s="2">
        <v>4</v>
      </c>
      <c r="X3674" s="2">
        <v>5300</v>
      </c>
      <c r="Y3674" s="2">
        <v>650</v>
      </c>
      <c r="Z3674" s="2">
        <v>3630</v>
      </c>
      <c r="AA3674" s="9">
        <f t="shared" si="515"/>
        <v>114179</v>
      </c>
      <c r="AB3674" s="9">
        <f t="shared" si="516"/>
        <v>14941</v>
      </c>
      <c r="AC3674" s="9">
        <f t="shared" si="517"/>
        <v>4708</v>
      </c>
      <c r="AD3674" s="9">
        <f t="shared" si="518"/>
        <v>2880</v>
      </c>
      <c r="AE3674" s="44">
        <f t="shared" si="519"/>
        <v>7.4091950986293967E-4</v>
      </c>
      <c r="AF3674" s="9">
        <f t="shared" si="520"/>
        <v>3866</v>
      </c>
      <c r="AG3674" s="9">
        <f t="shared" si="513"/>
        <v>4280</v>
      </c>
      <c r="AH3674" s="44">
        <f t="shared" si="521"/>
        <v>9.1828159675594952E-4</v>
      </c>
      <c r="AI3674">
        <f>AA3674/'Totals and Drop Down Lists'!W$6*Inputs!E$37</f>
        <v>103576.38454796399</v>
      </c>
      <c r="AJ3674">
        <f>AB3674/'Totals and Drop Down Lists'!X$6*Inputs!F$37</f>
        <v>49161.674897571102</v>
      </c>
      <c r="AK3674">
        <f>AC3674/'Totals and Drop Down Lists'!Y$6*Inputs!G$37</f>
        <v>31036.726297975063</v>
      </c>
      <c r="AL3674">
        <f>AD3674/'Totals and Drop Down Lists'!Z$6*Inputs!H$37</f>
        <v>23090.403657582399</v>
      </c>
      <c r="AM3674">
        <f>AE3674/'Totals and Drop Down Lists'!AA$6*Inputs!I$37</f>
        <v>92236.58845070329</v>
      </c>
      <c r="AN3674">
        <f>AF3674/'Totals and Drop Down Lists'!AB$6*Inputs!J$37</f>
        <v>77152.575680572772</v>
      </c>
      <c r="AO3674">
        <f>AG3674/'Totals and Drop Down Lists'!AC$6*Inputs!K$37</f>
        <v>79708.906046512129</v>
      </c>
      <c r="AP3674">
        <f>AH3674/'Totals and Drop Down Lists'!AD$6*Inputs!L$37</f>
        <v>216099.12464663314</v>
      </c>
      <c r="AQ3674">
        <f>IF(OR($D3674="51",$D3674="52",$D3674="61"),(AA3674/'Totals and Drop Down Lists'!W$4)*Inputs!E$38,0)</f>
        <v>0</v>
      </c>
      <c r="AR3674">
        <f>IF(OR($D3674="51",$D3674="52",$D3674="61"),(AB3674/'Totals and Drop Down Lists'!X$4)*Inputs!F$38,0)</f>
        <v>0</v>
      </c>
      <c r="AS3674">
        <f>IF(OR($D3674="51",$D3674="52",$D3674="61"),(AC3674/'Totals and Drop Down Lists'!Y$4)*Inputs!G$38,0)</f>
        <v>0</v>
      </c>
      <c r="AT3674">
        <f>IF(OR($D3674="51",$D3674="52",$D3674="61"),(AD3674/'Totals and Drop Down Lists'!Z$4)*Inputs!H$38,0)</f>
        <v>0</v>
      </c>
      <c r="AU3674">
        <f>IF(OR($D3674="51",$D3674="52",$D3674="61"),(AE3674/'Totals and Drop Down Lists'!AA$4)*Inputs!I$38,0)</f>
        <v>0</v>
      </c>
      <c r="AV3674">
        <f>IF(OR($D3674="51",$D3674="52",$D3674="61"),(AF3674/'Totals and Drop Down Lists'!AB$4)*Inputs!J$38,0)</f>
        <v>0</v>
      </c>
      <c r="AW3674">
        <f>IF(OR($D3674="51",$D3674="52",$D3674="61"),(AG3674/'Totals and Drop Down Lists'!AC$4)*Inputs!K$38,0)</f>
        <v>0</v>
      </c>
      <c r="AX3674">
        <f>IF(OR($D3674="51",$D3674="52",$D3674="61"),(AH3674/'Totals and Drop Down Lists'!AD$4)*Inputs!L$38,0)</f>
        <v>0</v>
      </c>
      <c r="AY3674">
        <f>IF(OR($D3674="51",$D3674="52",$D3674="61"),0,(AA3674/'Totals and Drop Down Lists'!W$5)*Inputs!E$39)</f>
        <v>0</v>
      </c>
      <c r="AZ3674">
        <f>IF(OR($D3674="51",$D3674="52",$D3674="61"),0,(AB3674/'Totals and Drop Down Lists'!X$5)*Inputs!F$39)</f>
        <v>0</v>
      </c>
      <c r="BA3674">
        <f>IF(OR($D3674="51",$D3674="52",$D3674="61"),0,(AC3674/'Totals and Drop Down Lists'!Y$5)*Inputs!G$39)</f>
        <v>0</v>
      </c>
      <c r="BB3674">
        <f>IF(OR($D3674="51",$D3674="52",$D3674="61"),0,(AD3674/'Totals and Drop Down Lists'!Z$5)*Inputs!H$39)</f>
        <v>0</v>
      </c>
      <c r="BC3674">
        <f>IF(OR($D3674="51",$D3674="52",$D3674="61"),0,(AE3674/'Totals and Drop Down Lists'!AA$5)*Inputs!I$39)</f>
        <v>0</v>
      </c>
      <c r="BD3674">
        <f>IF(OR($D3674="51",$D3674="52",$D3674="61"),0,(AF3674/'Totals and Drop Down Lists'!AB$5)*Inputs!J$39)</f>
        <v>0</v>
      </c>
      <c r="BE3674">
        <f>IF(OR($D3674="51",$D3674="52",$D3674="61"),0,(AG3674/'Totals and Drop Down Lists'!AC$5)*Inputs!K$39)</f>
        <v>0</v>
      </c>
      <c r="BF3674">
        <f>IF(OR($D3674="51",$D3674="52",$D3674="61"),0,(AH3674/'Totals and Drop Down Lists'!AD$5)*Inputs!L$39)</f>
        <v>0</v>
      </c>
      <c r="BG3674" s="10">
        <f t="shared" si="514"/>
        <v>672062.3842255139</v>
      </c>
    </row>
    <row r="3675" spans="1:59">
      <c r="A3675" s="1" t="s">
        <v>7686</v>
      </c>
      <c r="B3675" s="1" t="s">
        <v>4911</v>
      </c>
      <c r="C3675" s="1" t="s">
        <v>14</v>
      </c>
      <c r="D3675" s="1" t="s">
        <v>25</v>
      </c>
      <c r="E3675" s="1" t="s">
        <v>4918</v>
      </c>
      <c r="F3675" s="2">
        <v>37232</v>
      </c>
      <c r="G3675" s="2">
        <v>142</v>
      </c>
      <c r="H3675" s="2">
        <v>0</v>
      </c>
      <c r="I3675" s="2">
        <v>3142</v>
      </c>
      <c r="J3675" s="2">
        <v>13627</v>
      </c>
      <c r="K3675" s="2">
        <v>3488</v>
      </c>
      <c r="L3675" s="2">
        <v>84</v>
      </c>
      <c r="M3675" s="2">
        <v>16</v>
      </c>
      <c r="N3675" s="2">
        <v>50</v>
      </c>
      <c r="O3675" s="2">
        <v>105</v>
      </c>
      <c r="P3675" s="2">
        <v>33</v>
      </c>
      <c r="Q3675" s="2">
        <v>8</v>
      </c>
      <c r="R3675" s="2">
        <v>1062</v>
      </c>
      <c r="S3675" s="2">
        <v>4334000</v>
      </c>
      <c r="T3675" s="2">
        <v>239731200</v>
      </c>
      <c r="U3675" s="2">
        <v>1196</v>
      </c>
      <c r="V3675" s="2">
        <v>329</v>
      </c>
      <c r="W3675" s="2">
        <v>60</v>
      </c>
      <c r="X3675" s="2">
        <v>835</v>
      </c>
      <c r="Y3675" s="2">
        <v>225</v>
      </c>
      <c r="Z3675" s="2">
        <v>490</v>
      </c>
      <c r="AA3675" s="9">
        <f t="shared" si="515"/>
        <v>37232</v>
      </c>
      <c r="AB3675" s="9">
        <f t="shared" si="516"/>
        <v>3000</v>
      </c>
      <c r="AC3675" s="9">
        <f t="shared" si="517"/>
        <v>1358</v>
      </c>
      <c r="AD3675" s="9">
        <f t="shared" si="518"/>
        <v>1062</v>
      </c>
      <c r="AE3675" s="44">
        <f t="shared" si="519"/>
        <v>6.2351726368565664E-5</v>
      </c>
      <c r="AF3675" s="9">
        <f t="shared" si="520"/>
        <v>446</v>
      </c>
      <c r="AG3675" s="9">
        <f t="shared" si="513"/>
        <v>715</v>
      </c>
      <c r="AH3675" s="44">
        <f t="shared" si="521"/>
        <v>6.8097841839740572E-5</v>
      </c>
      <c r="AI3675">
        <f>AA3675/'Totals and Drop Down Lists'!W$6*Inputs!E$37</f>
        <v>33774.651639003627</v>
      </c>
      <c r="AJ3675">
        <f>AB3675/'Totals and Drop Down Lists'!X$6*Inputs!F$37</f>
        <v>9871.161548270753</v>
      </c>
      <c r="AK3675">
        <f>AC3675/'Totals and Drop Down Lists'!Y$6*Inputs!G$37</f>
        <v>8952.3947138169369</v>
      </c>
      <c r="AL3675">
        <f>AD3675/'Totals and Drop Down Lists'!Z$6*Inputs!H$37</f>
        <v>8514.58634873351</v>
      </c>
      <c r="AM3675">
        <f>AE3675/'Totals and Drop Down Lists'!AA$6*Inputs!I$37</f>
        <v>7762.1259093476092</v>
      </c>
      <c r="AN3675">
        <f>AF3675/'Totals and Drop Down Lists'!AB$6*Inputs!J$37</f>
        <v>8900.6851405937559</v>
      </c>
      <c r="AO3675">
        <f>AG3675/'Totals and Drop Down Lists'!AC$6*Inputs!K$37</f>
        <v>13315.856968050508</v>
      </c>
      <c r="AP3675">
        <f>AH3675/'Totals and Drop Down Lists'!AD$6*Inputs!L$37</f>
        <v>16025.458926630135</v>
      </c>
      <c r="AQ3675">
        <f>IF(OR($D3675="51",$D3675="52",$D3675="61"),(AA3675/'Totals and Drop Down Lists'!W$4)*Inputs!E$38,0)</f>
        <v>0</v>
      </c>
      <c r="AR3675">
        <f>IF(OR($D3675="51",$D3675="52",$D3675="61"),(AB3675/'Totals and Drop Down Lists'!X$4)*Inputs!F$38,0)</f>
        <v>0</v>
      </c>
      <c r="AS3675">
        <f>IF(OR($D3675="51",$D3675="52",$D3675="61"),(AC3675/'Totals and Drop Down Lists'!Y$4)*Inputs!G$38,0)</f>
        <v>0</v>
      </c>
      <c r="AT3675">
        <f>IF(OR($D3675="51",$D3675="52",$D3675="61"),(AD3675/'Totals and Drop Down Lists'!Z$4)*Inputs!H$38,0)</f>
        <v>0</v>
      </c>
      <c r="AU3675">
        <f>IF(OR($D3675="51",$D3675="52",$D3675="61"),(AE3675/'Totals and Drop Down Lists'!AA$4)*Inputs!I$38,0)</f>
        <v>0</v>
      </c>
      <c r="AV3675">
        <f>IF(OR($D3675="51",$D3675="52",$D3675="61"),(AF3675/'Totals and Drop Down Lists'!AB$4)*Inputs!J$38,0)</f>
        <v>0</v>
      </c>
      <c r="AW3675">
        <f>IF(OR($D3675="51",$D3675="52",$D3675="61"),(AG3675/'Totals and Drop Down Lists'!AC$4)*Inputs!K$38,0)</f>
        <v>0</v>
      </c>
      <c r="AX3675">
        <f>IF(OR($D3675="51",$D3675="52",$D3675="61"),(AH3675/'Totals and Drop Down Lists'!AD$4)*Inputs!L$38,0)</f>
        <v>0</v>
      </c>
      <c r="AY3675">
        <f>IF(OR($D3675="51",$D3675="52",$D3675="61"),0,(AA3675/'Totals and Drop Down Lists'!W$5)*Inputs!E$39)</f>
        <v>0</v>
      </c>
      <c r="AZ3675">
        <f>IF(OR($D3675="51",$D3675="52",$D3675="61"),0,(AB3675/'Totals and Drop Down Lists'!X$5)*Inputs!F$39)</f>
        <v>0</v>
      </c>
      <c r="BA3675">
        <f>IF(OR($D3675="51",$D3675="52",$D3675="61"),0,(AC3675/'Totals and Drop Down Lists'!Y$5)*Inputs!G$39)</f>
        <v>0</v>
      </c>
      <c r="BB3675">
        <f>IF(OR($D3675="51",$D3675="52",$D3675="61"),0,(AD3675/'Totals and Drop Down Lists'!Z$5)*Inputs!H$39)</f>
        <v>0</v>
      </c>
      <c r="BC3675">
        <f>IF(OR($D3675="51",$D3675="52",$D3675="61"),0,(AE3675/'Totals and Drop Down Lists'!AA$5)*Inputs!I$39)</f>
        <v>0</v>
      </c>
      <c r="BD3675">
        <f>IF(OR($D3675="51",$D3675="52",$D3675="61"),0,(AF3675/'Totals and Drop Down Lists'!AB$5)*Inputs!J$39)</f>
        <v>0</v>
      </c>
      <c r="BE3675">
        <f>IF(OR($D3675="51",$D3675="52",$D3675="61"),0,(AG3675/'Totals and Drop Down Lists'!AC$5)*Inputs!K$39)</f>
        <v>0</v>
      </c>
      <c r="BF3675">
        <f>IF(OR($D3675="51",$D3675="52",$D3675="61"),0,(AH3675/'Totals and Drop Down Lists'!AD$5)*Inputs!L$39)</f>
        <v>0</v>
      </c>
      <c r="BG3675" s="10">
        <f t="shared" si="514"/>
        <v>107116.92119444684</v>
      </c>
    </row>
    <row r="3676" spans="1:59">
      <c r="A3676" s="1" t="s">
        <v>7686</v>
      </c>
      <c r="B3676" s="1" t="s">
        <v>4911</v>
      </c>
      <c r="C3676" s="1" t="s">
        <v>4919</v>
      </c>
      <c r="D3676" s="1" t="s">
        <v>15</v>
      </c>
      <c r="E3676" s="1" t="s">
        <v>4920</v>
      </c>
      <c r="F3676" s="2">
        <v>275555</v>
      </c>
      <c r="G3676" s="2">
        <v>1546</v>
      </c>
      <c r="H3676" s="2">
        <v>185</v>
      </c>
      <c r="I3676" s="2">
        <v>20794</v>
      </c>
      <c r="J3676" s="2">
        <v>72396</v>
      </c>
      <c r="K3676" s="2">
        <v>15212</v>
      </c>
      <c r="L3676" s="2">
        <v>1267</v>
      </c>
      <c r="M3676" s="2">
        <v>96</v>
      </c>
      <c r="N3676" s="2">
        <v>94</v>
      </c>
      <c r="O3676" s="2">
        <v>910</v>
      </c>
      <c r="P3676" s="2">
        <v>184</v>
      </c>
      <c r="Q3676" s="2">
        <v>13</v>
      </c>
      <c r="R3676" s="2">
        <v>4366</v>
      </c>
      <c r="S3676" s="2">
        <v>15467500</v>
      </c>
      <c r="T3676" s="2">
        <v>775074600</v>
      </c>
      <c r="U3676" s="2">
        <v>374</v>
      </c>
      <c r="V3676" s="2">
        <v>300</v>
      </c>
      <c r="W3676" s="2">
        <v>40</v>
      </c>
      <c r="X3676" s="2">
        <v>2027</v>
      </c>
      <c r="Y3676" s="2">
        <v>130</v>
      </c>
      <c r="Z3676" s="2">
        <v>1596</v>
      </c>
      <c r="AA3676" s="9">
        <f t="shared" si="515"/>
        <v>275555</v>
      </c>
      <c r="AB3676" s="9">
        <f t="shared" si="516"/>
        <v>19063</v>
      </c>
      <c r="AC3676" s="9">
        <f t="shared" si="517"/>
        <v>6930</v>
      </c>
      <c r="AD3676" s="9">
        <f t="shared" si="518"/>
        <v>4366</v>
      </c>
      <c r="AE3676" s="44">
        <f t="shared" si="519"/>
        <v>2.232306624525622E-4</v>
      </c>
      <c r="AF3676" s="9">
        <f t="shared" si="520"/>
        <v>1687</v>
      </c>
      <c r="AG3676" s="9">
        <f t="shared" si="513"/>
        <v>1726</v>
      </c>
      <c r="AH3676" s="44">
        <f t="shared" si="521"/>
        <v>1.349471208228825E-4</v>
      </c>
      <c r="AI3676">
        <f>AA3676/'Totals and Drop Down Lists'!W$6*Inputs!E$37</f>
        <v>249967.07489217998</v>
      </c>
      <c r="AJ3676">
        <f>AB3676/'Totals and Drop Down Lists'!X$6*Inputs!F$37</f>
        <v>62724.65086489512</v>
      </c>
      <c r="AK3676">
        <f>AC3676/'Totals and Drop Down Lists'!Y$6*Inputs!G$37</f>
        <v>45684.900859168905</v>
      </c>
      <c r="AL3676">
        <f>AD3676/'Totals and Drop Down Lists'!Z$6*Inputs!H$37</f>
        <v>35004.410544793318</v>
      </c>
      <c r="AM3676">
        <f>AE3676/'Totals and Drop Down Lists'!AA$6*Inputs!I$37</f>
        <v>27789.840148795283</v>
      </c>
      <c r="AN3676">
        <f>AF3676/'Totals and Drop Down Lists'!AB$6*Inputs!J$37</f>
        <v>33666.941327761575</v>
      </c>
      <c r="AO3676">
        <f>AG3676/'Totals and Drop Down Lists'!AC$6*Inputs!K$37</f>
        <v>32144.292485112135</v>
      </c>
      <c r="AP3676">
        <f>AH3676/'Totals and Drop Down Lists'!AD$6*Inputs!L$37</f>
        <v>31757.093669774022</v>
      </c>
      <c r="AQ3676">
        <f>IF(OR($D3676="51",$D3676="52",$D3676="61"),(AA3676/'Totals and Drop Down Lists'!W$4)*Inputs!E$38,0)</f>
        <v>0</v>
      </c>
      <c r="AR3676">
        <f>IF(OR($D3676="51",$D3676="52",$D3676="61"),(AB3676/'Totals and Drop Down Lists'!X$4)*Inputs!F$38,0)</f>
        <v>0</v>
      </c>
      <c r="AS3676">
        <f>IF(OR($D3676="51",$D3676="52",$D3676="61"),(AC3676/'Totals and Drop Down Lists'!Y$4)*Inputs!G$38,0)</f>
        <v>0</v>
      </c>
      <c r="AT3676">
        <f>IF(OR($D3676="51",$D3676="52",$D3676="61"),(AD3676/'Totals and Drop Down Lists'!Z$4)*Inputs!H$38,0)</f>
        <v>0</v>
      </c>
      <c r="AU3676">
        <f>IF(OR($D3676="51",$D3676="52",$D3676="61"),(AE3676/'Totals and Drop Down Lists'!AA$4)*Inputs!I$38,0)</f>
        <v>0</v>
      </c>
      <c r="AV3676">
        <f>IF(OR($D3676="51",$D3676="52",$D3676="61"),(AF3676/'Totals and Drop Down Lists'!AB$4)*Inputs!J$38,0)</f>
        <v>0</v>
      </c>
      <c r="AW3676">
        <f>IF(OR($D3676="51",$D3676="52",$D3676="61"),(AG3676/'Totals and Drop Down Lists'!AC$4)*Inputs!K$38,0)</f>
        <v>0</v>
      </c>
      <c r="AX3676">
        <f>IF(OR($D3676="51",$D3676="52",$D3676="61"),(AH3676/'Totals and Drop Down Lists'!AD$4)*Inputs!L$38,0)</f>
        <v>0</v>
      </c>
      <c r="AY3676">
        <f>IF(OR($D3676="51",$D3676="52",$D3676="61"),0,(AA3676/'Totals and Drop Down Lists'!W$5)*Inputs!E$39)</f>
        <v>0</v>
      </c>
      <c r="AZ3676">
        <f>IF(OR($D3676="51",$D3676="52",$D3676="61"),0,(AB3676/'Totals and Drop Down Lists'!X$5)*Inputs!F$39)</f>
        <v>0</v>
      </c>
      <c r="BA3676">
        <f>IF(OR($D3676="51",$D3676="52",$D3676="61"),0,(AC3676/'Totals and Drop Down Lists'!Y$5)*Inputs!G$39)</f>
        <v>0</v>
      </c>
      <c r="BB3676">
        <f>IF(OR($D3676="51",$D3676="52",$D3676="61"),0,(AD3676/'Totals and Drop Down Lists'!Z$5)*Inputs!H$39)</f>
        <v>0</v>
      </c>
      <c r="BC3676">
        <f>IF(OR($D3676="51",$D3676="52",$D3676="61"),0,(AE3676/'Totals and Drop Down Lists'!AA$5)*Inputs!I$39)</f>
        <v>0</v>
      </c>
      <c r="BD3676">
        <f>IF(OR($D3676="51",$D3676="52",$D3676="61"),0,(AF3676/'Totals and Drop Down Lists'!AB$5)*Inputs!J$39)</f>
        <v>0</v>
      </c>
      <c r="BE3676">
        <f>IF(OR($D3676="51",$D3676="52",$D3676="61"),0,(AG3676/'Totals and Drop Down Lists'!AC$5)*Inputs!K$39)</f>
        <v>0</v>
      </c>
      <c r="BF3676">
        <f>IF(OR($D3676="51",$D3676="52",$D3676="61"),0,(AH3676/'Totals and Drop Down Lists'!AD$5)*Inputs!L$39)</f>
        <v>0</v>
      </c>
      <c r="BG3676" s="10">
        <f t="shared" si="514"/>
        <v>518739.20479248033</v>
      </c>
    </row>
    <row r="3677" spans="1:59">
      <c r="A3677" s="1" t="s">
        <v>7686</v>
      </c>
      <c r="B3677" s="1" t="s">
        <v>4911</v>
      </c>
      <c r="C3677" s="1" t="s">
        <v>4921</v>
      </c>
      <c r="D3677" s="1" t="s">
        <v>25</v>
      </c>
      <c r="E3677" s="1" t="s">
        <v>4922</v>
      </c>
      <c r="F3677" s="2">
        <v>24542</v>
      </c>
      <c r="G3677" s="2">
        <v>51</v>
      </c>
      <c r="H3677" s="2">
        <v>34</v>
      </c>
      <c r="I3677" s="2">
        <v>2325</v>
      </c>
      <c r="J3677" s="2">
        <v>7602</v>
      </c>
      <c r="K3677" s="2">
        <v>1864</v>
      </c>
      <c r="L3677" s="2">
        <v>79</v>
      </c>
      <c r="M3677" s="2">
        <v>30</v>
      </c>
      <c r="N3677" s="2">
        <v>0</v>
      </c>
      <c r="O3677" s="2">
        <v>209</v>
      </c>
      <c r="P3677" s="2">
        <v>1</v>
      </c>
      <c r="Q3677" s="2">
        <v>0</v>
      </c>
      <c r="R3677" s="2">
        <v>896</v>
      </c>
      <c r="S3677" s="2">
        <v>1667200</v>
      </c>
      <c r="T3677" s="2">
        <v>78308400</v>
      </c>
      <c r="U3677" s="2">
        <v>91</v>
      </c>
      <c r="V3677" s="2">
        <v>65</v>
      </c>
      <c r="W3677" s="2">
        <v>0</v>
      </c>
      <c r="X3677" s="2">
        <v>345</v>
      </c>
      <c r="Y3677" s="2">
        <v>30</v>
      </c>
      <c r="Z3677" s="2">
        <v>275</v>
      </c>
      <c r="AA3677" s="9">
        <f t="shared" si="515"/>
        <v>24542</v>
      </c>
      <c r="AB3677" s="9">
        <f t="shared" si="516"/>
        <v>2240</v>
      </c>
      <c r="AC3677" s="9">
        <f t="shared" si="517"/>
        <v>1215</v>
      </c>
      <c r="AD3677" s="9">
        <f t="shared" si="518"/>
        <v>896</v>
      </c>
      <c r="AE3677" s="44">
        <f t="shared" si="519"/>
        <v>3.191976877695938E-5</v>
      </c>
      <c r="AF3677" s="9">
        <f t="shared" si="520"/>
        <v>280</v>
      </c>
      <c r="AG3677" s="9">
        <f t="shared" si="513"/>
        <v>305</v>
      </c>
      <c r="AH3677" s="44">
        <f t="shared" si="521"/>
        <v>2.7827165336040546E-5</v>
      </c>
      <c r="AI3677">
        <f>AA3677/'Totals and Drop Down Lists'!W$6*Inputs!E$37</f>
        <v>22263.039872271889</v>
      </c>
      <c r="AJ3677">
        <f>AB3677/'Totals and Drop Down Lists'!X$6*Inputs!F$37</f>
        <v>7370.4672893754951</v>
      </c>
      <c r="AK3677">
        <f>AC3677/'Totals and Drop Down Lists'!Y$6*Inputs!G$37</f>
        <v>8009.6904103737688</v>
      </c>
      <c r="AL3677">
        <f>AD3677/'Totals and Drop Down Lists'!Z$6*Inputs!H$37</f>
        <v>7183.6811379145238</v>
      </c>
      <c r="AM3677">
        <f>AE3677/'Totals and Drop Down Lists'!AA$6*Inputs!I$37</f>
        <v>3973.6712786340904</v>
      </c>
      <c r="AN3677">
        <f>AF3677/'Totals and Drop Down Lists'!AB$6*Inputs!J$37</f>
        <v>5587.8740792965273</v>
      </c>
      <c r="AO3677">
        <f>AG3677/'Totals and Drop Down Lists'!AC$6*Inputs!K$37</f>
        <v>5680.1907346229436</v>
      </c>
      <c r="AP3677">
        <f>AH3677/'Totals and Drop Down Lists'!AD$6*Inputs!L$37</f>
        <v>6548.5642876426664</v>
      </c>
      <c r="AQ3677">
        <f>IF(OR($D3677="51",$D3677="52",$D3677="61"),(AA3677/'Totals and Drop Down Lists'!W$4)*Inputs!E$38,0)</f>
        <v>0</v>
      </c>
      <c r="AR3677">
        <f>IF(OR($D3677="51",$D3677="52",$D3677="61"),(AB3677/'Totals and Drop Down Lists'!X$4)*Inputs!F$38,0)</f>
        <v>0</v>
      </c>
      <c r="AS3677">
        <f>IF(OR($D3677="51",$D3677="52",$D3677="61"),(AC3677/'Totals and Drop Down Lists'!Y$4)*Inputs!G$38,0)</f>
        <v>0</v>
      </c>
      <c r="AT3677">
        <f>IF(OR($D3677="51",$D3677="52",$D3677="61"),(AD3677/'Totals and Drop Down Lists'!Z$4)*Inputs!H$38,0)</f>
        <v>0</v>
      </c>
      <c r="AU3677">
        <f>IF(OR($D3677="51",$D3677="52",$D3677="61"),(AE3677/'Totals and Drop Down Lists'!AA$4)*Inputs!I$38,0)</f>
        <v>0</v>
      </c>
      <c r="AV3677">
        <f>IF(OR($D3677="51",$D3677="52",$D3677="61"),(AF3677/'Totals and Drop Down Lists'!AB$4)*Inputs!J$38,0)</f>
        <v>0</v>
      </c>
      <c r="AW3677">
        <f>IF(OR($D3677="51",$D3677="52",$D3677="61"),(AG3677/'Totals and Drop Down Lists'!AC$4)*Inputs!K$38,0)</f>
        <v>0</v>
      </c>
      <c r="AX3677">
        <f>IF(OR($D3677="51",$D3677="52",$D3677="61"),(AH3677/'Totals and Drop Down Lists'!AD$4)*Inputs!L$38,0)</f>
        <v>0</v>
      </c>
      <c r="AY3677">
        <f>IF(OR($D3677="51",$D3677="52",$D3677="61"),0,(AA3677/'Totals and Drop Down Lists'!W$5)*Inputs!E$39)</f>
        <v>0</v>
      </c>
      <c r="AZ3677">
        <f>IF(OR($D3677="51",$D3677="52",$D3677="61"),0,(AB3677/'Totals and Drop Down Lists'!X$5)*Inputs!F$39)</f>
        <v>0</v>
      </c>
      <c r="BA3677">
        <f>IF(OR($D3677="51",$D3677="52",$D3677="61"),0,(AC3677/'Totals and Drop Down Lists'!Y$5)*Inputs!G$39)</f>
        <v>0</v>
      </c>
      <c r="BB3677">
        <f>IF(OR($D3677="51",$D3677="52",$D3677="61"),0,(AD3677/'Totals and Drop Down Lists'!Z$5)*Inputs!H$39)</f>
        <v>0</v>
      </c>
      <c r="BC3677">
        <f>IF(OR($D3677="51",$D3677="52",$D3677="61"),0,(AE3677/'Totals and Drop Down Lists'!AA$5)*Inputs!I$39)</f>
        <v>0</v>
      </c>
      <c r="BD3677">
        <f>IF(OR($D3677="51",$D3677="52",$D3677="61"),0,(AF3677/'Totals and Drop Down Lists'!AB$5)*Inputs!J$39)</f>
        <v>0</v>
      </c>
      <c r="BE3677">
        <f>IF(OR($D3677="51",$D3677="52",$D3677="61"),0,(AG3677/'Totals and Drop Down Lists'!AC$5)*Inputs!K$39)</f>
        <v>0</v>
      </c>
      <c r="BF3677">
        <f>IF(OR($D3677="51",$D3677="52",$D3677="61"),0,(AH3677/'Totals and Drop Down Lists'!AD$5)*Inputs!L$39)</f>
        <v>0</v>
      </c>
      <c r="BG3677" s="10">
        <f t="shared" si="514"/>
        <v>66617.179090131904</v>
      </c>
    </row>
    <row r="3678" spans="1:59" ht="43.2">
      <c r="A3678" s="1" t="s">
        <v>7687</v>
      </c>
      <c r="B3678" s="1" t="s">
        <v>5057</v>
      </c>
      <c r="C3678" s="1" t="s">
        <v>5058</v>
      </c>
      <c r="D3678" s="1" t="s">
        <v>7</v>
      </c>
      <c r="E3678" s="1" t="s">
        <v>5059</v>
      </c>
      <c r="F3678" s="2">
        <v>207878</v>
      </c>
      <c r="G3678" s="2">
        <v>8693</v>
      </c>
      <c r="H3678" s="2">
        <v>1507</v>
      </c>
      <c r="I3678" s="2">
        <v>50681</v>
      </c>
      <c r="J3678" s="2">
        <v>84833</v>
      </c>
      <c r="K3678" s="2">
        <v>48286</v>
      </c>
      <c r="L3678" s="2">
        <v>228</v>
      </c>
      <c r="M3678" s="2">
        <v>61</v>
      </c>
      <c r="N3678" s="2">
        <v>9</v>
      </c>
      <c r="O3678" s="2">
        <v>1198</v>
      </c>
      <c r="P3678" s="2">
        <v>332</v>
      </c>
      <c r="Q3678" s="2">
        <v>101</v>
      </c>
      <c r="R3678" s="2">
        <v>32446</v>
      </c>
      <c r="S3678" s="2">
        <v>42979900</v>
      </c>
      <c r="T3678" s="2">
        <v>1803945300</v>
      </c>
      <c r="U3678" s="2">
        <v>4872</v>
      </c>
      <c r="V3678" s="2">
        <v>5285</v>
      </c>
      <c r="W3678" s="2">
        <v>385</v>
      </c>
      <c r="X3678" s="2">
        <v>15940</v>
      </c>
      <c r="Y3678" s="2">
        <v>1710</v>
      </c>
      <c r="Z3678" s="2">
        <v>9885</v>
      </c>
      <c r="AA3678" s="9">
        <f t="shared" si="515"/>
        <v>207878</v>
      </c>
      <c r="AB3678" s="9">
        <f t="shared" si="516"/>
        <v>40481</v>
      </c>
      <c r="AC3678" s="9">
        <f t="shared" si="517"/>
        <v>34375</v>
      </c>
      <c r="AD3678" s="9">
        <f t="shared" si="518"/>
        <v>32446</v>
      </c>
      <c r="AE3678" s="44">
        <f t="shared" si="519"/>
        <v>1.9194350479512512E-3</v>
      </c>
      <c r="AF3678" s="9">
        <f t="shared" si="520"/>
        <v>10270</v>
      </c>
      <c r="AG3678" s="9">
        <f t="shared" si="513"/>
        <v>11595</v>
      </c>
      <c r="AH3678" s="44">
        <f t="shared" si="521"/>
        <v>2.4557165880216537E-3</v>
      </c>
      <c r="AI3678">
        <f>AA3678/'Totals and Drop Down Lists'!W$6*Inputs!E$37</f>
        <v>188574.53355749883</v>
      </c>
      <c r="AJ3678">
        <f>AB3678/'Totals and Drop Down Lists'!X$6*Inputs!F$37</f>
        <v>133198.16354518279</v>
      </c>
      <c r="AK3678">
        <f>AC3678/'Totals and Drop Down Lists'!Y$6*Inputs!G$37</f>
        <v>226611.61140460765</v>
      </c>
      <c r="AL3678">
        <f>AD3678/'Totals and Drop Down Lists'!Z$6*Inputs!H$37</f>
        <v>260135.84620622173</v>
      </c>
      <c r="AM3678">
        <f>AE3678/'Totals and Drop Down Lists'!AA$6*Inputs!I$37</f>
        <v>238949.22217460023</v>
      </c>
      <c r="AN3678">
        <f>AF3678/'Totals and Drop Down Lists'!AB$6*Inputs!J$37</f>
        <v>204955.2385513405</v>
      </c>
      <c r="AO3678">
        <f>AG3678/'Totals and Drop Down Lists'!AC$6*Inputs!K$37</f>
        <v>215940.36579656732</v>
      </c>
      <c r="AP3678">
        <f>AH3678/'Totals and Drop Down Lists'!AD$6*Inputs!L$37</f>
        <v>577903.56131108827</v>
      </c>
      <c r="AQ3678">
        <f>IF(OR($D3678="51",$D3678="52",$D3678="61"),(AA3678/'Totals and Drop Down Lists'!W$4)*Inputs!E$38,0)</f>
        <v>0</v>
      </c>
      <c r="AR3678">
        <f>IF(OR($D3678="51",$D3678="52",$D3678="61"),(AB3678/'Totals and Drop Down Lists'!X$4)*Inputs!F$38,0)</f>
        <v>0</v>
      </c>
      <c r="AS3678">
        <f>IF(OR($D3678="51",$D3678="52",$D3678="61"),(AC3678/'Totals and Drop Down Lists'!Y$4)*Inputs!G$38,0)</f>
        <v>0</v>
      </c>
      <c r="AT3678">
        <f>IF(OR($D3678="51",$D3678="52",$D3678="61"),(AD3678/'Totals and Drop Down Lists'!Z$4)*Inputs!H$38,0)</f>
        <v>0</v>
      </c>
      <c r="AU3678">
        <f>IF(OR($D3678="51",$D3678="52",$D3678="61"),(AE3678/'Totals and Drop Down Lists'!AA$4)*Inputs!I$38,0)</f>
        <v>0</v>
      </c>
      <c r="AV3678">
        <f>IF(OR($D3678="51",$D3678="52",$D3678="61"),(AF3678/'Totals and Drop Down Lists'!AB$4)*Inputs!J$38,0)</f>
        <v>0</v>
      </c>
      <c r="AW3678">
        <f>IF(OR($D3678="51",$D3678="52",$D3678="61"),(AG3678/'Totals and Drop Down Lists'!AC$4)*Inputs!K$38,0)</f>
        <v>0</v>
      </c>
      <c r="AX3678">
        <f>IF(OR($D3678="51",$D3678="52",$D3678="61"),(AH3678/'Totals and Drop Down Lists'!AD$4)*Inputs!L$38,0)</f>
        <v>0</v>
      </c>
      <c r="AY3678">
        <f>IF(OR($D3678="51",$D3678="52",$D3678="61"),0,(AA3678/'Totals and Drop Down Lists'!W$5)*Inputs!E$39)</f>
        <v>0</v>
      </c>
      <c r="AZ3678">
        <f>IF(OR($D3678="51",$D3678="52",$D3678="61"),0,(AB3678/'Totals and Drop Down Lists'!X$5)*Inputs!F$39)</f>
        <v>0</v>
      </c>
      <c r="BA3678">
        <f>IF(OR($D3678="51",$D3678="52",$D3678="61"),0,(AC3678/'Totals and Drop Down Lists'!Y$5)*Inputs!G$39)</f>
        <v>0</v>
      </c>
      <c r="BB3678">
        <f>IF(OR($D3678="51",$D3678="52",$D3678="61"),0,(AD3678/'Totals and Drop Down Lists'!Z$5)*Inputs!H$39)</f>
        <v>0</v>
      </c>
      <c r="BC3678">
        <f>IF(OR($D3678="51",$D3678="52",$D3678="61"),0,(AE3678/'Totals and Drop Down Lists'!AA$5)*Inputs!I$39)</f>
        <v>0</v>
      </c>
      <c r="BD3678">
        <f>IF(OR($D3678="51",$D3678="52",$D3678="61"),0,(AF3678/'Totals and Drop Down Lists'!AB$5)*Inputs!J$39)</f>
        <v>0</v>
      </c>
      <c r="BE3678">
        <f>IF(OR($D3678="51",$D3678="52",$D3678="61"),0,(AG3678/'Totals and Drop Down Lists'!AC$5)*Inputs!K$39)</f>
        <v>0</v>
      </c>
      <c r="BF3678">
        <f>IF(OR($D3678="51",$D3678="52",$D3678="61"),0,(AH3678/'Totals and Drop Down Lists'!AD$5)*Inputs!L$39)</f>
        <v>0</v>
      </c>
      <c r="BG3678" s="10">
        <f t="shared" si="514"/>
        <v>2046268.5425471074</v>
      </c>
    </row>
    <row r="3679" spans="1:59" ht="43.2">
      <c r="A3679" s="1" t="s">
        <v>7687</v>
      </c>
      <c r="B3679" s="1" t="s">
        <v>5057</v>
      </c>
      <c r="C3679" s="1" t="s">
        <v>5060</v>
      </c>
      <c r="D3679" s="1" t="s">
        <v>25</v>
      </c>
      <c r="E3679" s="1" t="s">
        <v>5061</v>
      </c>
      <c r="F3679" s="2">
        <v>7205</v>
      </c>
      <c r="G3679" s="2">
        <v>9</v>
      </c>
      <c r="H3679" s="2">
        <v>23</v>
      </c>
      <c r="I3679" s="2">
        <v>850</v>
      </c>
      <c r="J3679" s="2">
        <v>2850</v>
      </c>
      <c r="K3679" s="2">
        <v>556</v>
      </c>
      <c r="L3679" s="2">
        <v>25</v>
      </c>
      <c r="M3679" s="2">
        <v>0</v>
      </c>
      <c r="N3679" s="2">
        <v>0</v>
      </c>
      <c r="O3679" s="2">
        <v>3</v>
      </c>
      <c r="P3679" s="2">
        <v>0</v>
      </c>
      <c r="Q3679" s="2">
        <v>0</v>
      </c>
      <c r="R3679" s="2">
        <v>222</v>
      </c>
      <c r="S3679" s="2">
        <v>411000</v>
      </c>
      <c r="T3679" s="2">
        <v>23745900</v>
      </c>
      <c r="U3679" s="2">
        <v>24</v>
      </c>
      <c r="V3679" s="2">
        <v>70</v>
      </c>
      <c r="W3679" s="2">
        <v>4</v>
      </c>
      <c r="X3679" s="2">
        <v>160</v>
      </c>
      <c r="Y3679" s="2">
        <v>35</v>
      </c>
      <c r="Z3679" s="2">
        <v>65</v>
      </c>
      <c r="AA3679" s="9">
        <f t="shared" si="515"/>
        <v>7205</v>
      </c>
      <c r="AB3679" s="9">
        <f t="shared" si="516"/>
        <v>818</v>
      </c>
      <c r="AC3679" s="9">
        <f t="shared" si="517"/>
        <v>250</v>
      </c>
      <c r="AD3679" s="9">
        <f t="shared" si="518"/>
        <v>222</v>
      </c>
      <c r="AE3679" s="44">
        <f t="shared" si="519"/>
        <v>7.5753117299880849E-6</v>
      </c>
      <c r="AF3679" s="9">
        <f t="shared" si="520"/>
        <v>86</v>
      </c>
      <c r="AG3679" s="9">
        <f t="shared" si="513"/>
        <v>100</v>
      </c>
      <c r="AH3679" s="44">
        <f t="shared" si="521"/>
        <v>7.2590705600522996E-6</v>
      </c>
      <c r="AI3679">
        <f>AA3679/'Totals and Drop Down Lists'!W$6*Inputs!E$37</f>
        <v>6535.946633514749</v>
      </c>
      <c r="AJ3679">
        <f>AB3679/'Totals and Drop Down Lists'!X$6*Inputs!F$37</f>
        <v>2691.5367154951582</v>
      </c>
      <c r="AK3679">
        <f>AC3679/'Totals and Drop Down Lists'!Y$6*Inputs!G$37</f>
        <v>1648.0844465789646</v>
      </c>
      <c r="AL3679">
        <f>AD3679/'Totals and Drop Down Lists'!Z$6*Inputs!H$37</f>
        <v>1779.8852819386434</v>
      </c>
      <c r="AM3679">
        <f>AE3679/'Totals and Drop Down Lists'!AA$6*Inputs!I$37</f>
        <v>943.0456360286023</v>
      </c>
      <c r="AN3679">
        <f>AF3679/'Totals and Drop Down Lists'!AB$6*Inputs!J$37</f>
        <v>1716.2756100696479</v>
      </c>
      <c r="AO3679">
        <f>AG3679/'Totals and Drop Down Lists'!AC$6*Inputs!K$37</f>
        <v>1862.3576179091619</v>
      </c>
      <c r="AP3679">
        <f>AH3679/'Totals and Drop Down Lists'!AD$6*Inputs!L$37</f>
        <v>1708.2764146827965</v>
      </c>
      <c r="AQ3679">
        <f>IF(OR($D3679="51",$D3679="52",$D3679="61"),(AA3679/'Totals and Drop Down Lists'!W$4)*Inputs!E$38,0)</f>
        <v>0</v>
      </c>
      <c r="AR3679">
        <f>IF(OR($D3679="51",$D3679="52",$D3679="61"),(AB3679/'Totals and Drop Down Lists'!X$4)*Inputs!F$38,0)</f>
        <v>0</v>
      </c>
      <c r="AS3679">
        <f>IF(OR($D3679="51",$D3679="52",$D3679="61"),(AC3679/'Totals and Drop Down Lists'!Y$4)*Inputs!G$38,0)</f>
        <v>0</v>
      </c>
      <c r="AT3679">
        <f>IF(OR($D3679="51",$D3679="52",$D3679="61"),(AD3679/'Totals and Drop Down Lists'!Z$4)*Inputs!H$38,0)</f>
        <v>0</v>
      </c>
      <c r="AU3679">
        <f>IF(OR($D3679="51",$D3679="52",$D3679="61"),(AE3679/'Totals and Drop Down Lists'!AA$4)*Inputs!I$38,0)</f>
        <v>0</v>
      </c>
      <c r="AV3679">
        <f>IF(OR($D3679="51",$D3679="52",$D3679="61"),(AF3679/'Totals and Drop Down Lists'!AB$4)*Inputs!J$38,0)</f>
        <v>0</v>
      </c>
      <c r="AW3679">
        <f>IF(OR($D3679="51",$D3679="52",$D3679="61"),(AG3679/'Totals and Drop Down Lists'!AC$4)*Inputs!K$38,0)</f>
        <v>0</v>
      </c>
      <c r="AX3679">
        <f>IF(OR($D3679="51",$D3679="52",$D3679="61"),(AH3679/'Totals and Drop Down Lists'!AD$4)*Inputs!L$38,0)</f>
        <v>0</v>
      </c>
      <c r="AY3679">
        <f>IF(OR($D3679="51",$D3679="52",$D3679="61"),0,(AA3679/'Totals and Drop Down Lists'!W$5)*Inputs!E$39)</f>
        <v>0</v>
      </c>
      <c r="AZ3679">
        <f>IF(OR($D3679="51",$D3679="52",$D3679="61"),0,(AB3679/'Totals and Drop Down Lists'!X$5)*Inputs!F$39)</f>
        <v>0</v>
      </c>
      <c r="BA3679">
        <f>IF(OR($D3679="51",$D3679="52",$D3679="61"),0,(AC3679/'Totals and Drop Down Lists'!Y$5)*Inputs!G$39)</f>
        <v>0</v>
      </c>
      <c r="BB3679">
        <f>IF(OR($D3679="51",$D3679="52",$D3679="61"),0,(AD3679/'Totals and Drop Down Lists'!Z$5)*Inputs!H$39)</f>
        <v>0</v>
      </c>
      <c r="BC3679">
        <f>IF(OR($D3679="51",$D3679="52",$D3679="61"),0,(AE3679/'Totals and Drop Down Lists'!AA$5)*Inputs!I$39)</f>
        <v>0</v>
      </c>
      <c r="BD3679">
        <f>IF(OR($D3679="51",$D3679="52",$D3679="61"),0,(AF3679/'Totals and Drop Down Lists'!AB$5)*Inputs!J$39)</f>
        <v>0</v>
      </c>
      <c r="BE3679">
        <f>IF(OR($D3679="51",$D3679="52",$D3679="61"),0,(AG3679/'Totals and Drop Down Lists'!AC$5)*Inputs!K$39)</f>
        <v>0</v>
      </c>
      <c r="BF3679">
        <f>IF(OR($D3679="51",$D3679="52",$D3679="61"),0,(AH3679/'Totals and Drop Down Lists'!AD$5)*Inputs!L$39)</f>
        <v>0</v>
      </c>
      <c r="BG3679" s="10">
        <f t="shared" si="514"/>
        <v>18885.408356217726</v>
      </c>
    </row>
    <row r="3680" spans="1:59" ht="43.2">
      <c r="A3680" s="1" t="s">
        <v>7687</v>
      </c>
      <c r="B3680" s="1" t="s">
        <v>5057</v>
      </c>
      <c r="C3680" s="1" t="s">
        <v>3784</v>
      </c>
      <c r="D3680" s="1" t="s">
        <v>15</v>
      </c>
      <c r="E3680" s="1" t="s">
        <v>5062</v>
      </c>
      <c r="F3680" s="2">
        <v>320430</v>
      </c>
      <c r="G3680" s="2">
        <v>1711</v>
      </c>
      <c r="H3680" s="2">
        <v>107</v>
      </c>
      <c r="I3680" s="2">
        <v>21240</v>
      </c>
      <c r="J3680" s="2">
        <v>113637</v>
      </c>
      <c r="K3680" s="2">
        <v>26158</v>
      </c>
      <c r="L3680" s="2">
        <v>279</v>
      </c>
      <c r="M3680" s="2">
        <v>92</v>
      </c>
      <c r="N3680" s="2">
        <v>86</v>
      </c>
      <c r="O3680" s="2">
        <v>558</v>
      </c>
      <c r="P3680" s="2">
        <v>150</v>
      </c>
      <c r="Q3680" s="2">
        <v>38</v>
      </c>
      <c r="R3680" s="2">
        <v>1889</v>
      </c>
      <c r="S3680" s="2">
        <v>28497100</v>
      </c>
      <c r="T3680" s="2">
        <v>1350761300</v>
      </c>
      <c r="U3680" s="2">
        <v>3382</v>
      </c>
      <c r="V3680" s="2">
        <v>848</v>
      </c>
      <c r="W3680" s="2">
        <v>65</v>
      </c>
      <c r="X3680" s="2">
        <v>3653</v>
      </c>
      <c r="Y3680" s="2">
        <v>254</v>
      </c>
      <c r="Z3680" s="2">
        <v>2458</v>
      </c>
      <c r="AA3680" s="9">
        <f t="shared" si="515"/>
        <v>320430</v>
      </c>
      <c r="AB3680" s="9">
        <f t="shared" si="516"/>
        <v>19422</v>
      </c>
      <c r="AC3680" s="9">
        <f t="shared" si="517"/>
        <v>3092</v>
      </c>
      <c r="AD3680" s="9">
        <f t="shared" si="518"/>
        <v>1889</v>
      </c>
      <c r="AE3680" s="44">
        <f t="shared" si="519"/>
        <v>4.2051849063449092E-4</v>
      </c>
      <c r="AF3680" s="9">
        <f t="shared" si="520"/>
        <v>2740</v>
      </c>
      <c r="AG3680" s="9">
        <f t="shared" si="513"/>
        <v>2712</v>
      </c>
      <c r="AH3680" s="44">
        <f t="shared" si="521"/>
        <v>2.322873433637194E-4</v>
      </c>
      <c r="AI3680">
        <f>AA3680/'Totals and Drop Down Lists'!W$6*Inputs!E$37</f>
        <v>290675.00066302996</v>
      </c>
      <c r="AJ3680">
        <f>AB3680/'Totals and Drop Down Lists'!X$6*Inputs!F$37</f>
        <v>63905.899863504848</v>
      </c>
      <c r="AK3680">
        <f>AC3680/'Totals and Drop Down Lists'!Y$6*Inputs!G$37</f>
        <v>20383.508435288637</v>
      </c>
      <c r="AL3680">
        <f>AD3680/'Totals and Drop Down Lists'!Z$6*Inputs!H$37</f>
        <v>15145.059899018455</v>
      </c>
      <c r="AM3680">
        <f>AE3680/'Totals and Drop Down Lists'!AA$6*Inputs!I$37</f>
        <v>52350.073712783706</v>
      </c>
      <c r="AN3680">
        <f>AF3680/'Totals and Drop Down Lists'!AB$6*Inputs!J$37</f>
        <v>54681.339204544594</v>
      </c>
      <c r="AO3680">
        <f>AG3680/'Totals and Drop Down Lists'!AC$6*Inputs!K$37</f>
        <v>50507.138597696474</v>
      </c>
      <c r="AP3680">
        <f>AH3680/'Totals and Drop Down Lists'!AD$6*Inputs!L$37</f>
        <v>54664.159387191212</v>
      </c>
      <c r="AQ3680">
        <f>IF(OR($D3680="51",$D3680="52",$D3680="61"),(AA3680/'Totals and Drop Down Lists'!W$4)*Inputs!E$38,0)</f>
        <v>0</v>
      </c>
      <c r="AR3680">
        <f>IF(OR($D3680="51",$D3680="52",$D3680="61"),(AB3680/'Totals and Drop Down Lists'!X$4)*Inputs!F$38,0)</f>
        <v>0</v>
      </c>
      <c r="AS3680">
        <f>IF(OR($D3680="51",$D3680="52",$D3680="61"),(AC3680/'Totals and Drop Down Lists'!Y$4)*Inputs!G$38,0)</f>
        <v>0</v>
      </c>
      <c r="AT3680">
        <f>IF(OR($D3680="51",$D3680="52",$D3680="61"),(AD3680/'Totals and Drop Down Lists'!Z$4)*Inputs!H$38,0)</f>
        <v>0</v>
      </c>
      <c r="AU3680">
        <f>IF(OR($D3680="51",$D3680="52",$D3680="61"),(AE3680/'Totals and Drop Down Lists'!AA$4)*Inputs!I$38,0)</f>
        <v>0</v>
      </c>
      <c r="AV3680">
        <f>IF(OR($D3680="51",$D3680="52",$D3680="61"),(AF3680/'Totals and Drop Down Lists'!AB$4)*Inputs!J$38,0)</f>
        <v>0</v>
      </c>
      <c r="AW3680">
        <f>IF(OR($D3680="51",$D3680="52",$D3680="61"),(AG3680/'Totals and Drop Down Lists'!AC$4)*Inputs!K$38,0)</f>
        <v>0</v>
      </c>
      <c r="AX3680">
        <f>IF(OR($D3680="51",$D3680="52",$D3680="61"),(AH3680/'Totals and Drop Down Lists'!AD$4)*Inputs!L$38,0)</f>
        <v>0</v>
      </c>
      <c r="AY3680">
        <f>IF(OR($D3680="51",$D3680="52",$D3680="61"),0,(AA3680/'Totals and Drop Down Lists'!W$5)*Inputs!E$39)</f>
        <v>0</v>
      </c>
      <c r="AZ3680">
        <f>IF(OR($D3680="51",$D3680="52",$D3680="61"),0,(AB3680/'Totals and Drop Down Lists'!X$5)*Inputs!F$39)</f>
        <v>0</v>
      </c>
      <c r="BA3680">
        <f>IF(OR($D3680="51",$D3680="52",$D3680="61"),0,(AC3680/'Totals and Drop Down Lists'!Y$5)*Inputs!G$39)</f>
        <v>0</v>
      </c>
      <c r="BB3680">
        <f>IF(OR($D3680="51",$D3680="52",$D3680="61"),0,(AD3680/'Totals and Drop Down Lists'!Z$5)*Inputs!H$39)</f>
        <v>0</v>
      </c>
      <c r="BC3680">
        <f>IF(OR($D3680="51",$D3680="52",$D3680="61"),0,(AE3680/'Totals and Drop Down Lists'!AA$5)*Inputs!I$39)</f>
        <v>0</v>
      </c>
      <c r="BD3680">
        <f>IF(OR($D3680="51",$D3680="52",$D3680="61"),0,(AF3680/'Totals and Drop Down Lists'!AB$5)*Inputs!J$39)</f>
        <v>0</v>
      </c>
      <c r="BE3680">
        <f>IF(OR($D3680="51",$D3680="52",$D3680="61"),0,(AG3680/'Totals and Drop Down Lists'!AC$5)*Inputs!K$39)</f>
        <v>0</v>
      </c>
      <c r="BF3680">
        <f>IF(OR($D3680="51",$D3680="52",$D3680="61"),0,(AH3680/'Totals and Drop Down Lists'!AD$5)*Inputs!L$39)</f>
        <v>0</v>
      </c>
      <c r="BG3680" s="10">
        <f t="shared" si="514"/>
        <v>602312.17976305785</v>
      </c>
    </row>
    <row r="3681" spans="1:59" ht="43.2">
      <c r="A3681" s="1" t="s">
        <v>7687</v>
      </c>
      <c r="B3681" s="1" t="s">
        <v>5057</v>
      </c>
      <c r="C3681" s="1" t="s">
        <v>5063</v>
      </c>
      <c r="D3681" s="1" t="s">
        <v>25</v>
      </c>
      <c r="E3681" s="1" t="s">
        <v>5064</v>
      </c>
      <c r="F3681" s="2">
        <v>21565</v>
      </c>
      <c r="G3681" s="2">
        <v>36</v>
      </c>
      <c r="H3681" s="2">
        <v>22</v>
      </c>
      <c r="I3681" s="2">
        <v>1081</v>
      </c>
      <c r="J3681" s="2">
        <v>8058</v>
      </c>
      <c r="K3681" s="2">
        <v>787</v>
      </c>
      <c r="L3681" s="2">
        <v>16</v>
      </c>
      <c r="M3681" s="2">
        <v>0</v>
      </c>
      <c r="N3681" s="2">
        <v>0</v>
      </c>
      <c r="O3681" s="2">
        <v>11</v>
      </c>
      <c r="P3681" s="2">
        <v>0</v>
      </c>
      <c r="Q3681" s="2">
        <v>14</v>
      </c>
      <c r="R3681" s="2">
        <v>592</v>
      </c>
      <c r="S3681" s="2">
        <v>588400</v>
      </c>
      <c r="T3681" s="2">
        <v>36164100</v>
      </c>
      <c r="U3681" s="2">
        <v>7</v>
      </c>
      <c r="V3681" s="2">
        <v>40</v>
      </c>
      <c r="W3681" s="2">
        <v>0</v>
      </c>
      <c r="X3681" s="2">
        <v>110</v>
      </c>
      <c r="Y3681" s="2">
        <v>50</v>
      </c>
      <c r="Z3681" s="2">
        <v>35</v>
      </c>
      <c r="AA3681" s="9">
        <f t="shared" si="515"/>
        <v>21565</v>
      </c>
      <c r="AB3681" s="9">
        <f t="shared" si="516"/>
        <v>1023</v>
      </c>
      <c r="AC3681" s="9">
        <f t="shared" si="517"/>
        <v>633</v>
      </c>
      <c r="AD3681" s="9">
        <f t="shared" si="518"/>
        <v>592</v>
      </c>
      <c r="AE3681" s="44">
        <f t="shared" si="519"/>
        <v>5.3680677402824505E-6</v>
      </c>
      <c r="AF3681" s="9">
        <f t="shared" si="520"/>
        <v>70</v>
      </c>
      <c r="AG3681" s="9">
        <f t="shared" si="513"/>
        <v>85</v>
      </c>
      <c r="AH3681" s="44">
        <f t="shared" si="521"/>
        <v>3.0889969630629626E-6</v>
      </c>
      <c r="AI3681">
        <f>AA3681/'Totals and Drop Down Lists'!W$6*Inputs!E$37</f>
        <v>19562.482880186755</v>
      </c>
      <c r="AJ3681">
        <f>AB3681/'Totals and Drop Down Lists'!X$6*Inputs!F$37</f>
        <v>3366.066087960327</v>
      </c>
      <c r="AK3681">
        <f>AC3681/'Totals and Drop Down Lists'!Y$6*Inputs!G$37</f>
        <v>4172.9498187379386</v>
      </c>
      <c r="AL3681">
        <f>AD3681/'Totals and Drop Down Lists'!Z$6*Inputs!H$37</f>
        <v>4746.3607518363824</v>
      </c>
      <c r="AM3681">
        <f>AE3681/'Totals and Drop Down Lists'!AA$6*Inputs!I$37</f>
        <v>668.26726566765944</v>
      </c>
      <c r="AN3681">
        <f>AF3681/'Totals and Drop Down Lists'!AB$6*Inputs!J$37</f>
        <v>1396.9685198241318</v>
      </c>
      <c r="AO3681">
        <f>AG3681/'Totals and Drop Down Lists'!AC$6*Inputs!K$37</f>
        <v>1583.0039752227876</v>
      </c>
      <c r="AP3681">
        <f>AH3681/'Totals and Drop Down Lists'!AD$6*Inputs!L$37</f>
        <v>726.93337437254854</v>
      </c>
      <c r="AQ3681">
        <f>IF(OR($D3681="51",$D3681="52",$D3681="61"),(AA3681/'Totals and Drop Down Lists'!W$4)*Inputs!E$38,0)</f>
        <v>0</v>
      </c>
      <c r="AR3681">
        <f>IF(OR($D3681="51",$D3681="52",$D3681="61"),(AB3681/'Totals and Drop Down Lists'!X$4)*Inputs!F$38,0)</f>
        <v>0</v>
      </c>
      <c r="AS3681">
        <f>IF(OR($D3681="51",$D3681="52",$D3681="61"),(AC3681/'Totals and Drop Down Lists'!Y$4)*Inputs!G$38,0)</f>
        <v>0</v>
      </c>
      <c r="AT3681">
        <f>IF(OR($D3681="51",$D3681="52",$D3681="61"),(AD3681/'Totals and Drop Down Lists'!Z$4)*Inputs!H$38,0)</f>
        <v>0</v>
      </c>
      <c r="AU3681">
        <f>IF(OR($D3681="51",$D3681="52",$D3681="61"),(AE3681/'Totals and Drop Down Lists'!AA$4)*Inputs!I$38,0)</f>
        <v>0</v>
      </c>
      <c r="AV3681">
        <f>IF(OR($D3681="51",$D3681="52",$D3681="61"),(AF3681/'Totals and Drop Down Lists'!AB$4)*Inputs!J$38,0)</f>
        <v>0</v>
      </c>
      <c r="AW3681">
        <f>IF(OR($D3681="51",$D3681="52",$D3681="61"),(AG3681/'Totals and Drop Down Lists'!AC$4)*Inputs!K$38,0)</f>
        <v>0</v>
      </c>
      <c r="AX3681">
        <f>IF(OR($D3681="51",$D3681="52",$D3681="61"),(AH3681/'Totals and Drop Down Lists'!AD$4)*Inputs!L$38,0)</f>
        <v>0</v>
      </c>
      <c r="AY3681">
        <f>IF(OR($D3681="51",$D3681="52",$D3681="61"),0,(AA3681/'Totals and Drop Down Lists'!W$5)*Inputs!E$39)</f>
        <v>0</v>
      </c>
      <c r="AZ3681">
        <f>IF(OR($D3681="51",$D3681="52",$D3681="61"),0,(AB3681/'Totals and Drop Down Lists'!X$5)*Inputs!F$39)</f>
        <v>0</v>
      </c>
      <c r="BA3681">
        <f>IF(OR($D3681="51",$D3681="52",$D3681="61"),0,(AC3681/'Totals and Drop Down Lists'!Y$5)*Inputs!G$39)</f>
        <v>0</v>
      </c>
      <c r="BB3681">
        <f>IF(OR($D3681="51",$D3681="52",$D3681="61"),0,(AD3681/'Totals and Drop Down Lists'!Z$5)*Inputs!H$39)</f>
        <v>0</v>
      </c>
      <c r="BC3681">
        <f>IF(OR($D3681="51",$D3681="52",$D3681="61"),0,(AE3681/'Totals and Drop Down Lists'!AA$5)*Inputs!I$39)</f>
        <v>0</v>
      </c>
      <c r="BD3681">
        <f>IF(OR($D3681="51",$D3681="52",$D3681="61"),0,(AF3681/'Totals and Drop Down Lists'!AB$5)*Inputs!J$39)</f>
        <v>0</v>
      </c>
      <c r="BE3681">
        <f>IF(OR($D3681="51",$D3681="52",$D3681="61"),0,(AG3681/'Totals and Drop Down Lists'!AC$5)*Inputs!K$39)</f>
        <v>0</v>
      </c>
      <c r="BF3681">
        <f>IF(OR($D3681="51",$D3681="52",$D3681="61"),0,(AH3681/'Totals and Drop Down Lists'!AD$5)*Inputs!L$39)</f>
        <v>0</v>
      </c>
      <c r="BG3681" s="10">
        <f t="shared" si="514"/>
        <v>36223.032673808535</v>
      </c>
    </row>
    <row r="3682" spans="1:59" ht="43.2">
      <c r="A3682" s="1" t="s">
        <v>7687</v>
      </c>
      <c r="B3682" s="1" t="s">
        <v>5057</v>
      </c>
      <c r="C3682" s="1" t="s">
        <v>5065</v>
      </c>
      <c r="D3682" s="1" t="s">
        <v>25</v>
      </c>
      <c r="E3682" s="1" t="s">
        <v>5066</v>
      </c>
      <c r="F3682" s="2">
        <v>100328</v>
      </c>
      <c r="G3682" s="2">
        <v>280</v>
      </c>
      <c r="H3682" s="2">
        <v>32</v>
      </c>
      <c r="I3682" s="2">
        <v>5019</v>
      </c>
      <c r="J3682" s="2">
        <v>36927</v>
      </c>
      <c r="K3682" s="2">
        <v>6147</v>
      </c>
      <c r="L3682" s="2">
        <v>165</v>
      </c>
      <c r="M3682" s="2">
        <v>72</v>
      </c>
      <c r="N3682" s="2">
        <v>9</v>
      </c>
      <c r="O3682" s="2">
        <v>0</v>
      </c>
      <c r="P3682" s="2">
        <v>0</v>
      </c>
      <c r="Q3682" s="2">
        <v>0</v>
      </c>
      <c r="R3682" s="2">
        <v>1405</v>
      </c>
      <c r="S3682" s="2">
        <v>5944300</v>
      </c>
      <c r="T3682" s="2">
        <v>301684300</v>
      </c>
      <c r="U3682" s="2">
        <v>154</v>
      </c>
      <c r="V3682" s="2">
        <v>404</v>
      </c>
      <c r="W3682" s="2">
        <v>40</v>
      </c>
      <c r="X3682" s="2">
        <v>1078</v>
      </c>
      <c r="Y3682" s="2">
        <v>90</v>
      </c>
      <c r="Z3682" s="2">
        <v>639</v>
      </c>
      <c r="AA3682" s="9">
        <f t="shared" si="515"/>
        <v>100328</v>
      </c>
      <c r="AB3682" s="9">
        <f t="shared" si="516"/>
        <v>4707</v>
      </c>
      <c r="AC3682" s="9">
        <f t="shared" si="517"/>
        <v>1651</v>
      </c>
      <c r="AD3682" s="9">
        <f t="shared" si="518"/>
        <v>1405</v>
      </c>
      <c r="AE3682" s="44">
        <f t="shared" si="519"/>
        <v>7.1462496800582688E-5</v>
      </c>
      <c r="AF3682" s="9">
        <f t="shared" si="520"/>
        <v>634</v>
      </c>
      <c r="AG3682" s="9">
        <f t="shared" si="513"/>
        <v>729</v>
      </c>
      <c r="AH3682" s="44">
        <f t="shared" si="521"/>
        <v>4.5154163514459007E-5</v>
      </c>
      <c r="AI3682">
        <f>AA3682/'Totals and Drop Down Lists'!W$6*Inputs!E$37</f>
        <v>91011.582768531254</v>
      </c>
      <c r="AJ3682">
        <f>AB3682/'Totals and Drop Down Lists'!X$6*Inputs!F$37</f>
        <v>15487.85246923681</v>
      </c>
      <c r="AK3682">
        <f>AC3682/'Totals and Drop Down Lists'!Y$6*Inputs!G$37</f>
        <v>10883.949685207483</v>
      </c>
      <c r="AL3682">
        <f>AD3682/'Totals and Drop Down Lists'!Z$6*Inputs!H$37</f>
        <v>11264.589284341413</v>
      </c>
      <c r="AM3682">
        <f>AE3682/'Totals and Drop Down Lists'!AA$6*Inputs!I$37</f>
        <v>8896.3198016939496</v>
      </c>
      <c r="AN3682">
        <f>AF3682/'Totals and Drop Down Lists'!AB$6*Inputs!J$37</f>
        <v>12652.543450978566</v>
      </c>
      <c r="AO3682">
        <f>AG3682/'Totals and Drop Down Lists'!AC$6*Inputs!K$37</f>
        <v>13576.58703455779</v>
      </c>
      <c r="AP3682">
        <f>AH3682/'Totals and Drop Down Lists'!AD$6*Inputs!L$37</f>
        <v>10626.125193074997</v>
      </c>
      <c r="AQ3682">
        <f>IF(OR($D3682="51",$D3682="52",$D3682="61"),(AA3682/'Totals and Drop Down Lists'!W$4)*Inputs!E$38,0)</f>
        <v>0</v>
      </c>
      <c r="AR3682">
        <f>IF(OR($D3682="51",$D3682="52",$D3682="61"),(AB3682/'Totals and Drop Down Lists'!X$4)*Inputs!F$38,0)</f>
        <v>0</v>
      </c>
      <c r="AS3682">
        <f>IF(OR($D3682="51",$D3682="52",$D3682="61"),(AC3682/'Totals and Drop Down Lists'!Y$4)*Inputs!G$38,0)</f>
        <v>0</v>
      </c>
      <c r="AT3682">
        <f>IF(OR($D3682="51",$D3682="52",$D3682="61"),(AD3682/'Totals and Drop Down Lists'!Z$4)*Inputs!H$38,0)</f>
        <v>0</v>
      </c>
      <c r="AU3682">
        <f>IF(OR($D3682="51",$D3682="52",$D3682="61"),(AE3682/'Totals and Drop Down Lists'!AA$4)*Inputs!I$38,0)</f>
        <v>0</v>
      </c>
      <c r="AV3682">
        <f>IF(OR($D3682="51",$D3682="52",$D3682="61"),(AF3682/'Totals and Drop Down Lists'!AB$4)*Inputs!J$38,0)</f>
        <v>0</v>
      </c>
      <c r="AW3682">
        <f>IF(OR($D3682="51",$D3682="52",$D3682="61"),(AG3682/'Totals and Drop Down Lists'!AC$4)*Inputs!K$38,0)</f>
        <v>0</v>
      </c>
      <c r="AX3682">
        <f>IF(OR($D3682="51",$D3682="52",$D3682="61"),(AH3682/'Totals and Drop Down Lists'!AD$4)*Inputs!L$38,0)</f>
        <v>0</v>
      </c>
      <c r="AY3682">
        <f>IF(OR($D3682="51",$D3682="52",$D3682="61"),0,(AA3682/'Totals and Drop Down Lists'!W$5)*Inputs!E$39)</f>
        <v>0</v>
      </c>
      <c r="AZ3682">
        <f>IF(OR($D3682="51",$D3682="52",$D3682="61"),0,(AB3682/'Totals and Drop Down Lists'!X$5)*Inputs!F$39)</f>
        <v>0</v>
      </c>
      <c r="BA3682">
        <f>IF(OR($D3682="51",$D3682="52",$D3682="61"),0,(AC3682/'Totals and Drop Down Lists'!Y$5)*Inputs!G$39)</f>
        <v>0</v>
      </c>
      <c r="BB3682">
        <f>IF(OR($D3682="51",$D3682="52",$D3682="61"),0,(AD3682/'Totals and Drop Down Lists'!Z$5)*Inputs!H$39)</f>
        <v>0</v>
      </c>
      <c r="BC3682">
        <f>IF(OR($D3682="51",$D3682="52",$D3682="61"),0,(AE3682/'Totals and Drop Down Lists'!AA$5)*Inputs!I$39)</f>
        <v>0</v>
      </c>
      <c r="BD3682">
        <f>IF(OR($D3682="51",$D3682="52",$D3682="61"),0,(AF3682/'Totals and Drop Down Lists'!AB$5)*Inputs!J$39)</f>
        <v>0</v>
      </c>
      <c r="BE3682">
        <f>IF(OR($D3682="51",$D3682="52",$D3682="61"),0,(AG3682/'Totals and Drop Down Lists'!AC$5)*Inputs!K$39)</f>
        <v>0</v>
      </c>
      <c r="BF3682">
        <f>IF(OR($D3682="51",$D3682="52",$D3682="61"),0,(AH3682/'Totals and Drop Down Lists'!AD$5)*Inputs!L$39)</f>
        <v>0</v>
      </c>
      <c r="BG3682" s="10">
        <f t="shared" si="514"/>
        <v>174399.54968762226</v>
      </c>
    </row>
    <row r="3683" spans="1:59" ht="43.2">
      <c r="A3683" s="1" t="s">
        <v>7687</v>
      </c>
      <c r="B3683" s="1" t="s">
        <v>5057</v>
      </c>
      <c r="C3683" s="1" t="s">
        <v>5067</v>
      </c>
      <c r="D3683" s="1" t="s">
        <v>215</v>
      </c>
      <c r="E3683" s="1" t="s">
        <v>5068</v>
      </c>
      <c r="F3683" s="2">
        <v>311314</v>
      </c>
      <c r="G3683" s="2">
        <v>2247</v>
      </c>
      <c r="H3683" s="2">
        <v>537</v>
      </c>
      <c r="I3683" s="2">
        <v>32877</v>
      </c>
      <c r="J3683" s="2">
        <v>123683</v>
      </c>
      <c r="K3683" s="2">
        <v>42993</v>
      </c>
      <c r="L3683" s="2">
        <v>309</v>
      </c>
      <c r="M3683" s="2">
        <v>32</v>
      </c>
      <c r="N3683" s="2">
        <v>32</v>
      </c>
      <c r="O3683" s="2">
        <v>1316</v>
      </c>
      <c r="P3683" s="2">
        <v>176</v>
      </c>
      <c r="Q3683" s="2">
        <v>36</v>
      </c>
      <c r="R3683" s="2">
        <v>3640</v>
      </c>
      <c r="S3683" s="2">
        <v>45279700</v>
      </c>
      <c r="T3683" s="2">
        <v>2157586100</v>
      </c>
      <c r="U3683" s="2">
        <v>2792</v>
      </c>
      <c r="V3683" s="2">
        <v>2189</v>
      </c>
      <c r="W3683" s="2">
        <v>40</v>
      </c>
      <c r="X3683" s="2">
        <v>7580</v>
      </c>
      <c r="Y3683" s="2">
        <v>638</v>
      </c>
      <c r="Z3683" s="2">
        <v>5385</v>
      </c>
      <c r="AA3683" s="9">
        <f t="shared" si="515"/>
        <v>311314</v>
      </c>
      <c r="AB3683" s="9">
        <f t="shared" si="516"/>
        <v>30093</v>
      </c>
      <c r="AC3683" s="9">
        <f t="shared" si="517"/>
        <v>5541</v>
      </c>
      <c r="AD3683" s="9">
        <f t="shared" si="518"/>
        <v>3640</v>
      </c>
      <c r="AE3683" s="44">
        <f t="shared" si="519"/>
        <v>1.0437134416257108E-3</v>
      </c>
      <c r="AF3683" s="9">
        <f t="shared" si="520"/>
        <v>5351</v>
      </c>
      <c r="AG3683" s="9">
        <f t="shared" si="513"/>
        <v>6023</v>
      </c>
      <c r="AH3683" s="44">
        <f t="shared" si="521"/>
        <v>7.7902552814002035E-4</v>
      </c>
      <c r="AI3683">
        <f>AA3683/'Totals and Drop Down Lists'!W$6*Inputs!E$37</f>
        <v>282405.50871145184</v>
      </c>
      <c r="AJ3683">
        <f>AB3683/'Totals and Drop Down Lists'!X$6*Inputs!F$37</f>
        <v>99017.621490703925</v>
      </c>
      <c r="AK3683">
        <f>AC3683/'Totals and Drop Down Lists'!Y$6*Inputs!G$37</f>
        <v>36528.14367397617</v>
      </c>
      <c r="AL3683">
        <f>AD3683/'Totals and Drop Down Lists'!Z$6*Inputs!H$37</f>
        <v>29183.704622777754</v>
      </c>
      <c r="AM3683">
        <f>AE3683/'Totals and Drop Down Lists'!AA$6*Inputs!I$37</f>
        <v>129931.2083083171</v>
      </c>
      <c r="AN3683">
        <f>AF3683/'Totals and Drop Down Lists'!AB$6*Inputs!J$37</f>
        <v>106788.26499398472</v>
      </c>
      <c r="AO3683">
        <f>AG3683/'Totals and Drop Down Lists'!AC$6*Inputs!K$37</f>
        <v>112169.79932666883</v>
      </c>
      <c r="AP3683">
        <f>AH3683/'Totals and Drop Down Lists'!AD$6*Inputs!L$37</f>
        <v>183328.00668462133</v>
      </c>
      <c r="AQ3683">
        <f>IF(OR($D3683="51",$D3683="52",$D3683="61"),(AA3683/'Totals and Drop Down Lists'!W$4)*Inputs!E$38,0)</f>
        <v>0</v>
      </c>
      <c r="AR3683">
        <f>IF(OR($D3683="51",$D3683="52",$D3683="61"),(AB3683/'Totals and Drop Down Lists'!X$4)*Inputs!F$38,0)</f>
        <v>0</v>
      </c>
      <c r="AS3683">
        <f>IF(OR($D3683="51",$D3683="52",$D3683="61"),(AC3683/'Totals and Drop Down Lists'!Y$4)*Inputs!G$38,0)</f>
        <v>0</v>
      </c>
      <c r="AT3683">
        <f>IF(OR($D3683="51",$D3683="52",$D3683="61"),(AD3683/'Totals and Drop Down Lists'!Z$4)*Inputs!H$38,0)</f>
        <v>0</v>
      </c>
      <c r="AU3683">
        <f>IF(OR($D3683="51",$D3683="52",$D3683="61"),(AE3683/'Totals and Drop Down Lists'!AA$4)*Inputs!I$38,0)</f>
        <v>0</v>
      </c>
      <c r="AV3683">
        <f>IF(OR($D3683="51",$D3683="52",$D3683="61"),(AF3683/'Totals and Drop Down Lists'!AB$4)*Inputs!J$38,0)</f>
        <v>0</v>
      </c>
      <c r="AW3683">
        <f>IF(OR($D3683="51",$D3683="52",$D3683="61"),(AG3683/'Totals and Drop Down Lists'!AC$4)*Inputs!K$38,0)</f>
        <v>0</v>
      </c>
      <c r="AX3683">
        <f>IF(OR($D3683="51",$D3683="52",$D3683="61"),(AH3683/'Totals and Drop Down Lists'!AD$4)*Inputs!L$38,0)</f>
        <v>0</v>
      </c>
      <c r="AY3683">
        <f>IF(OR($D3683="51",$D3683="52",$D3683="61"),0,(AA3683/'Totals and Drop Down Lists'!W$5)*Inputs!E$39)</f>
        <v>0</v>
      </c>
      <c r="AZ3683">
        <f>IF(OR($D3683="51",$D3683="52",$D3683="61"),0,(AB3683/'Totals and Drop Down Lists'!X$5)*Inputs!F$39)</f>
        <v>0</v>
      </c>
      <c r="BA3683">
        <f>IF(OR($D3683="51",$D3683="52",$D3683="61"),0,(AC3683/'Totals and Drop Down Lists'!Y$5)*Inputs!G$39)</f>
        <v>0</v>
      </c>
      <c r="BB3683">
        <f>IF(OR($D3683="51",$D3683="52",$D3683="61"),0,(AD3683/'Totals and Drop Down Lists'!Z$5)*Inputs!H$39)</f>
        <v>0</v>
      </c>
      <c r="BC3683">
        <f>IF(OR($D3683="51",$D3683="52",$D3683="61"),0,(AE3683/'Totals and Drop Down Lists'!AA$5)*Inputs!I$39)</f>
        <v>0</v>
      </c>
      <c r="BD3683">
        <f>IF(OR($D3683="51",$D3683="52",$D3683="61"),0,(AF3683/'Totals and Drop Down Lists'!AB$5)*Inputs!J$39)</f>
        <v>0</v>
      </c>
      <c r="BE3683">
        <f>IF(OR($D3683="51",$D3683="52",$D3683="61"),0,(AG3683/'Totals and Drop Down Lists'!AC$5)*Inputs!K$39)</f>
        <v>0</v>
      </c>
      <c r="BF3683">
        <f>IF(OR($D3683="51",$D3683="52",$D3683="61"),0,(AH3683/'Totals and Drop Down Lists'!AD$5)*Inputs!L$39)</f>
        <v>0</v>
      </c>
      <c r="BG3683" s="10">
        <f t="shared" si="514"/>
        <v>979352.25781250175</v>
      </c>
    </row>
    <row r="3684" spans="1:59" ht="43.2">
      <c r="A3684" s="1" t="s">
        <v>7687</v>
      </c>
      <c r="B3684" s="1" t="s">
        <v>5057</v>
      </c>
      <c r="C3684" s="1" t="s">
        <v>5069</v>
      </c>
      <c r="D3684" s="1" t="s">
        <v>25</v>
      </c>
      <c r="E3684" s="1" t="s">
        <v>5070</v>
      </c>
      <c r="F3684" s="2">
        <v>18791</v>
      </c>
      <c r="G3684" s="2">
        <v>56</v>
      </c>
      <c r="H3684" s="2">
        <v>0</v>
      </c>
      <c r="I3684" s="2">
        <v>1074</v>
      </c>
      <c r="J3684" s="2">
        <v>6886</v>
      </c>
      <c r="K3684" s="2">
        <v>759</v>
      </c>
      <c r="L3684" s="2">
        <v>88</v>
      </c>
      <c r="M3684" s="2">
        <v>25</v>
      </c>
      <c r="N3684" s="2">
        <v>0</v>
      </c>
      <c r="O3684" s="2">
        <v>15</v>
      </c>
      <c r="P3684" s="2">
        <v>0</v>
      </c>
      <c r="Q3684" s="2">
        <v>0</v>
      </c>
      <c r="R3684" s="2">
        <v>258</v>
      </c>
      <c r="S3684" s="2">
        <v>653300</v>
      </c>
      <c r="T3684" s="2">
        <v>42427500</v>
      </c>
      <c r="U3684" s="2">
        <v>0</v>
      </c>
      <c r="V3684" s="2">
        <v>20</v>
      </c>
      <c r="W3684" s="2">
        <v>0</v>
      </c>
      <c r="X3684" s="2">
        <v>114</v>
      </c>
      <c r="Y3684" s="2">
        <v>0</v>
      </c>
      <c r="Z3684" s="2">
        <v>49</v>
      </c>
      <c r="AA3684" s="9">
        <f t="shared" si="515"/>
        <v>18791</v>
      </c>
      <c r="AB3684" s="9">
        <f t="shared" si="516"/>
        <v>1018</v>
      </c>
      <c r="AC3684" s="9">
        <f t="shared" si="517"/>
        <v>386</v>
      </c>
      <c r="AD3684" s="9">
        <f t="shared" si="518"/>
        <v>258</v>
      </c>
      <c r="AE3684" s="44">
        <f t="shared" si="519"/>
        <v>5.8426829388176728E-6</v>
      </c>
      <c r="AF3684" s="9">
        <f t="shared" si="520"/>
        <v>94</v>
      </c>
      <c r="AG3684" s="9">
        <f t="shared" si="513"/>
        <v>49</v>
      </c>
      <c r="AH3684" s="44">
        <f t="shared" si="521"/>
        <v>2.0096569246351151E-6</v>
      </c>
      <c r="AI3684">
        <f>AA3684/'Totals and Drop Down Lists'!W$6*Inputs!E$37</f>
        <v>17046.075390753038</v>
      </c>
      <c r="AJ3684">
        <f>AB3684/'Totals and Drop Down Lists'!X$6*Inputs!F$37</f>
        <v>3349.6141520465421</v>
      </c>
      <c r="AK3684">
        <f>AC3684/'Totals and Drop Down Lists'!Y$6*Inputs!G$37</f>
        <v>2544.6423855179214</v>
      </c>
      <c r="AL3684">
        <f>AD3684/'Totals and Drop Down Lists'!Z$6*Inputs!H$37</f>
        <v>2068.5153276584233</v>
      </c>
      <c r="AM3684">
        <f>AE3684/'Totals and Drop Down Lists'!AA$6*Inputs!I$37</f>
        <v>727.35180340353349</v>
      </c>
      <c r="AN3684">
        <f>AF3684/'Totals and Drop Down Lists'!AB$6*Inputs!J$37</f>
        <v>1875.9291551924057</v>
      </c>
      <c r="AO3684">
        <f>AG3684/'Totals and Drop Down Lists'!AC$6*Inputs!K$37</f>
        <v>912.55523277548934</v>
      </c>
      <c r="AP3684">
        <f>AH3684/'Totals and Drop Down Lists'!AD$6*Inputs!L$37</f>
        <v>472.93238129557392</v>
      </c>
      <c r="AQ3684">
        <f>IF(OR($D3684="51",$D3684="52",$D3684="61"),(AA3684/'Totals and Drop Down Lists'!W$4)*Inputs!E$38,0)</f>
        <v>0</v>
      </c>
      <c r="AR3684">
        <f>IF(OR($D3684="51",$D3684="52",$D3684="61"),(AB3684/'Totals and Drop Down Lists'!X$4)*Inputs!F$38,0)</f>
        <v>0</v>
      </c>
      <c r="AS3684">
        <f>IF(OR($D3684="51",$D3684="52",$D3684="61"),(AC3684/'Totals and Drop Down Lists'!Y$4)*Inputs!G$38,0)</f>
        <v>0</v>
      </c>
      <c r="AT3684">
        <f>IF(OR($D3684="51",$D3684="52",$D3684="61"),(AD3684/'Totals and Drop Down Lists'!Z$4)*Inputs!H$38,0)</f>
        <v>0</v>
      </c>
      <c r="AU3684">
        <f>IF(OR($D3684="51",$D3684="52",$D3684="61"),(AE3684/'Totals and Drop Down Lists'!AA$4)*Inputs!I$38,0)</f>
        <v>0</v>
      </c>
      <c r="AV3684">
        <f>IF(OR($D3684="51",$D3684="52",$D3684="61"),(AF3684/'Totals and Drop Down Lists'!AB$4)*Inputs!J$38,0)</f>
        <v>0</v>
      </c>
      <c r="AW3684">
        <f>IF(OR($D3684="51",$D3684="52",$D3684="61"),(AG3684/'Totals and Drop Down Lists'!AC$4)*Inputs!K$38,0)</f>
        <v>0</v>
      </c>
      <c r="AX3684">
        <f>IF(OR($D3684="51",$D3684="52",$D3684="61"),(AH3684/'Totals and Drop Down Lists'!AD$4)*Inputs!L$38,0)</f>
        <v>0</v>
      </c>
      <c r="AY3684">
        <f>IF(OR($D3684="51",$D3684="52",$D3684="61"),0,(AA3684/'Totals and Drop Down Lists'!W$5)*Inputs!E$39)</f>
        <v>0</v>
      </c>
      <c r="AZ3684">
        <f>IF(OR($D3684="51",$D3684="52",$D3684="61"),0,(AB3684/'Totals and Drop Down Lists'!X$5)*Inputs!F$39)</f>
        <v>0</v>
      </c>
      <c r="BA3684">
        <f>IF(OR($D3684="51",$D3684="52",$D3684="61"),0,(AC3684/'Totals and Drop Down Lists'!Y$5)*Inputs!G$39)</f>
        <v>0</v>
      </c>
      <c r="BB3684">
        <f>IF(OR($D3684="51",$D3684="52",$D3684="61"),0,(AD3684/'Totals and Drop Down Lists'!Z$5)*Inputs!H$39)</f>
        <v>0</v>
      </c>
      <c r="BC3684">
        <f>IF(OR($D3684="51",$D3684="52",$D3684="61"),0,(AE3684/'Totals and Drop Down Lists'!AA$5)*Inputs!I$39)</f>
        <v>0</v>
      </c>
      <c r="BD3684">
        <f>IF(OR($D3684="51",$D3684="52",$D3684="61"),0,(AF3684/'Totals and Drop Down Lists'!AB$5)*Inputs!J$39)</f>
        <v>0</v>
      </c>
      <c r="BE3684">
        <f>IF(OR($D3684="51",$D3684="52",$D3684="61"),0,(AG3684/'Totals and Drop Down Lists'!AC$5)*Inputs!K$39)</f>
        <v>0</v>
      </c>
      <c r="BF3684">
        <f>IF(OR($D3684="51",$D3684="52",$D3684="61"),0,(AH3684/'Totals and Drop Down Lists'!AD$5)*Inputs!L$39)</f>
        <v>0</v>
      </c>
      <c r="BG3684" s="10">
        <f t="shared" si="514"/>
        <v>28997.615828642927</v>
      </c>
    </row>
    <row r="3685" spans="1:59" ht="43.2">
      <c r="A3685" s="1" t="s">
        <v>7687</v>
      </c>
      <c r="B3685" s="1" t="s">
        <v>5057</v>
      </c>
      <c r="C3685" s="1" t="s">
        <v>5071</v>
      </c>
      <c r="D3685" s="1" t="s">
        <v>25</v>
      </c>
      <c r="E3685" s="1" t="s">
        <v>5072</v>
      </c>
      <c r="F3685" s="2">
        <v>28108</v>
      </c>
      <c r="G3685" s="2">
        <v>38</v>
      </c>
      <c r="H3685" s="2">
        <v>15</v>
      </c>
      <c r="I3685" s="2">
        <v>1347</v>
      </c>
      <c r="J3685" s="2">
        <v>9544</v>
      </c>
      <c r="K3685" s="2">
        <v>1078</v>
      </c>
      <c r="L3685" s="2">
        <v>26</v>
      </c>
      <c r="M3685" s="2">
        <v>13</v>
      </c>
      <c r="N3685" s="2">
        <v>0</v>
      </c>
      <c r="O3685" s="2">
        <v>8</v>
      </c>
      <c r="P3685" s="2">
        <v>0</v>
      </c>
      <c r="Q3685" s="2">
        <v>0</v>
      </c>
      <c r="R3685" s="2">
        <v>475</v>
      </c>
      <c r="S3685" s="2">
        <v>1018900</v>
      </c>
      <c r="T3685" s="2">
        <v>44424400</v>
      </c>
      <c r="U3685" s="2">
        <v>0</v>
      </c>
      <c r="V3685" s="2">
        <v>45</v>
      </c>
      <c r="W3685" s="2">
        <v>15</v>
      </c>
      <c r="X3685" s="2">
        <v>230</v>
      </c>
      <c r="Y3685" s="2">
        <v>30</v>
      </c>
      <c r="Z3685" s="2">
        <v>150</v>
      </c>
      <c r="AA3685" s="9">
        <f t="shared" si="515"/>
        <v>28108</v>
      </c>
      <c r="AB3685" s="9">
        <f t="shared" si="516"/>
        <v>1294</v>
      </c>
      <c r="AC3685" s="9">
        <f t="shared" si="517"/>
        <v>522</v>
      </c>
      <c r="AD3685" s="9">
        <f t="shared" si="518"/>
        <v>475</v>
      </c>
      <c r="AE3685" s="44">
        <f t="shared" si="519"/>
        <v>8.5036010518891083E-6</v>
      </c>
      <c r="AF3685" s="9">
        <f t="shared" si="520"/>
        <v>170</v>
      </c>
      <c r="AG3685" s="9">
        <f t="shared" si="513"/>
        <v>180</v>
      </c>
      <c r="AH3685" s="44">
        <f t="shared" si="521"/>
        <v>7.5650520698845077E-6</v>
      </c>
      <c r="AI3685">
        <f>AA3685/'Totals and Drop Down Lists'!W$6*Inputs!E$37</f>
        <v>25497.902564168293</v>
      </c>
      <c r="AJ3685">
        <f>AB3685/'Totals and Drop Down Lists'!X$6*Inputs!F$37</f>
        <v>4257.7610144874516</v>
      </c>
      <c r="AK3685">
        <f>AC3685/'Totals and Drop Down Lists'!Y$6*Inputs!G$37</f>
        <v>3441.2003244568787</v>
      </c>
      <c r="AL3685">
        <f>AD3685/'Totals and Drop Down Lists'!Z$6*Inputs!H$37</f>
        <v>3808.3131032470969</v>
      </c>
      <c r="AM3685">
        <f>AE3685/'Totals and Drop Down Lists'!AA$6*Inputs!I$37</f>
        <v>1058.6077706567025</v>
      </c>
      <c r="AN3685">
        <f>AF3685/'Totals and Drop Down Lists'!AB$6*Inputs!J$37</f>
        <v>3392.637833858606</v>
      </c>
      <c r="AO3685">
        <f>AG3685/'Totals and Drop Down Lists'!AC$6*Inputs!K$37</f>
        <v>3352.2437122364913</v>
      </c>
      <c r="AP3685">
        <f>AH3685/'Totals and Drop Down Lists'!AD$6*Inputs!L$37</f>
        <v>1780.283015562514</v>
      </c>
      <c r="AQ3685">
        <f>IF(OR($D3685="51",$D3685="52",$D3685="61"),(AA3685/'Totals and Drop Down Lists'!W$4)*Inputs!E$38,0)</f>
        <v>0</v>
      </c>
      <c r="AR3685">
        <f>IF(OR($D3685="51",$D3685="52",$D3685="61"),(AB3685/'Totals and Drop Down Lists'!X$4)*Inputs!F$38,0)</f>
        <v>0</v>
      </c>
      <c r="AS3685">
        <f>IF(OR($D3685="51",$D3685="52",$D3685="61"),(AC3685/'Totals and Drop Down Lists'!Y$4)*Inputs!G$38,0)</f>
        <v>0</v>
      </c>
      <c r="AT3685">
        <f>IF(OR($D3685="51",$D3685="52",$D3685="61"),(AD3685/'Totals and Drop Down Lists'!Z$4)*Inputs!H$38,0)</f>
        <v>0</v>
      </c>
      <c r="AU3685">
        <f>IF(OR($D3685="51",$D3685="52",$D3685="61"),(AE3685/'Totals and Drop Down Lists'!AA$4)*Inputs!I$38,0)</f>
        <v>0</v>
      </c>
      <c r="AV3685">
        <f>IF(OR($D3685="51",$D3685="52",$D3685="61"),(AF3685/'Totals and Drop Down Lists'!AB$4)*Inputs!J$38,0)</f>
        <v>0</v>
      </c>
      <c r="AW3685">
        <f>IF(OR($D3685="51",$D3685="52",$D3685="61"),(AG3685/'Totals and Drop Down Lists'!AC$4)*Inputs!K$38,0)</f>
        <v>0</v>
      </c>
      <c r="AX3685">
        <f>IF(OR($D3685="51",$D3685="52",$D3685="61"),(AH3685/'Totals and Drop Down Lists'!AD$4)*Inputs!L$38,0)</f>
        <v>0</v>
      </c>
      <c r="AY3685">
        <f>IF(OR($D3685="51",$D3685="52",$D3685="61"),0,(AA3685/'Totals and Drop Down Lists'!W$5)*Inputs!E$39)</f>
        <v>0</v>
      </c>
      <c r="AZ3685">
        <f>IF(OR($D3685="51",$D3685="52",$D3685="61"),0,(AB3685/'Totals and Drop Down Lists'!X$5)*Inputs!F$39)</f>
        <v>0</v>
      </c>
      <c r="BA3685">
        <f>IF(OR($D3685="51",$D3685="52",$D3685="61"),0,(AC3685/'Totals and Drop Down Lists'!Y$5)*Inputs!G$39)</f>
        <v>0</v>
      </c>
      <c r="BB3685">
        <f>IF(OR($D3685="51",$D3685="52",$D3685="61"),0,(AD3685/'Totals and Drop Down Lists'!Z$5)*Inputs!H$39)</f>
        <v>0</v>
      </c>
      <c r="BC3685">
        <f>IF(OR($D3685="51",$D3685="52",$D3685="61"),0,(AE3685/'Totals and Drop Down Lists'!AA$5)*Inputs!I$39)</f>
        <v>0</v>
      </c>
      <c r="BD3685">
        <f>IF(OR($D3685="51",$D3685="52",$D3685="61"),0,(AF3685/'Totals and Drop Down Lists'!AB$5)*Inputs!J$39)</f>
        <v>0</v>
      </c>
      <c r="BE3685">
        <f>IF(OR($D3685="51",$D3685="52",$D3685="61"),0,(AG3685/'Totals and Drop Down Lists'!AC$5)*Inputs!K$39)</f>
        <v>0</v>
      </c>
      <c r="BF3685">
        <f>IF(OR($D3685="51",$D3685="52",$D3685="61"),0,(AH3685/'Totals and Drop Down Lists'!AD$5)*Inputs!L$39)</f>
        <v>0</v>
      </c>
      <c r="BG3685" s="10">
        <f t="shared" si="514"/>
        <v>46588.949338674036</v>
      </c>
    </row>
    <row r="3686" spans="1:59" ht="43.2">
      <c r="A3686" s="1" t="s">
        <v>7688</v>
      </c>
      <c r="B3686" s="1" t="s">
        <v>4131</v>
      </c>
      <c r="C3686" s="1" t="s">
        <v>4132</v>
      </c>
      <c r="D3686" s="1" t="s">
        <v>10</v>
      </c>
      <c r="E3686" s="1" t="s">
        <v>4133</v>
      </c>
      <c r="F3686" s="2">
        <v>225597</v>
      </c>
      <c r="G3686" s="2">
        <v>1263</v>
      </c>
      <c r="H3686" s="2">
        <v>240</v>
      </c>
      <c r="I3686" s="2">
        <v>18714</v>
      </c>
      <c r="J3686" s="2">
        <v>79421</v>
      </c>
      <c r="K3686" s="2">
        <v>21842</v>
      </c>
      <c r="L3686" s="2">
        <v>483</v>
      </c>
      <c r="M3686" s="2">
        <v>66</v>
      </c>
      <c r="N3686" s="2">
        <v>27</v>
      </c>
      <c r="O3686" s="2">
        <v>419</v>
      </c>
      <c r="P3686" s="2">
        <v>141</v>
      </c>
      <c r="Q3686" s="2">
        <v>349</v>
      </c>
      <c r="R3686" s="2">
        <v>1921</v>
      </c>
      <c r="S3686" s="2">
        <v>25411500</v>
      </c>
      <c r="T3686" s="2">
        <v>1139861700</v>
      </c>
      <c r="U3686" s="2">
        <v>1323</v>
      </c>
      <c r="V3686" s="2">
        <v>1000</v>
      </c>
      <c r="W3686" s="2">
        <v>10</v>
      </c>
      <c r="X3686" s="2">
        <v>3925</v>
      </c>
      <c r="Y3686" s="2">
        <v>280</v>
      </c>
      <c r="Z3686" s="2">
        <v>2915</v>
      </c>
      <c r="AA3686" s="9">
        <f t="shared" si="515"/>
        <v>225597</v>
      </c>
      <c r="AB3686" s="9">
        <f t="shared" si="516"/>
        <v>17211</v>
      </c>
      <c r="AC3686" s="9">
        <f t="shared" si="517"/>
        <v>3406</v>
      </c>
      <c r="AD3686" s="9">
        <f t="shared" si="518"/>
        <v>1921</v>
      </c>
      <c r="AE3686" s="44">
        <f t="shared" si="519"/>
        <v>4.1951282326189386E-4</v>
      </c>
      <c r="AF3686" s="9">
        <f t="shared" si="520"/>
        <v>2915</v>
      </c>
      <c r="AG3686" s="9">
        <f t="shared" si="513"/>
        <v>3195</v>
      </c>
      <c r="AH3686" s="44">
        <f t="shared" si="521"/>
        <v>3.2694823751638772E-4</v>
      </c>
      <c r="AI3686">
        <f>AA3686/'Totals and Drop Down Lists'!W$6*Inputs!E$37</f>
        <v>204648.1544317872</v>
      </c>
      <c r="AJ3686">
        <f>AB3686/'Totals and Drop Down Lists'!X$6*Inputs!F$37</f>
        <v>56630.853802429308</v>
      </c>
      <c r="AK3686">
        <f>AC3686/'Totals and Drop Down Lists'!Y$6*Inputs!G$37</f>
        <v>22453.502500191815</v>
      </c>
      <c r="AL3686">
        <f>AD3686/'Totals and Drop Down Lists'!Z$6*Inputs!H$37</f>
        <v>15401.61993965826</v>
      </c>
      <c r="AM3686">
        <f>AE3686/'Totals and Drop Down Lists'!AA$6*Inputs!I$37</f>
        <v>52224.878834892457</v>
      </c>
      <c r="AN3686">
        <f>AF3686/'Totals and Drop Down Lists'!AB$6*Inputs!J$37</f>
        <v>58173.760504104925</v>
      </c>
      <c r="AO3686">
        <f>AG3686/'Totals and Drop Down Lists'!AC$6*Inputs!K$37</f>
        <v>59502.325892197718</v>
      </c>
      <c r="AP3686">
        <f>AH3686/'Totals and Drop Down Lists'!AD$6*Inputs!L$37</f>
        <v>76940.698998706284</v>
      </c>
      <c r="AQ3686">
        <f>IF(OR($D3686="51",$D3686="52",$D3686="61"),(AA3686/'Totals and Drop Down Lists'!W$4)*Inputs!E$38,0)</f>
        <v>0</v>
      </c>
      <c r="AR3686">
        <f>IF(OR($D3686="51",$D3686="52",$D3686="61"),(AB3686/'Totals and Drop Down Lists'!X$4)*Inputs!F$38,0)</f>
        <v>0</v>
      </c>
      <c r="AS3686">
        <f>IF(OR($D3686="51",$D3686="52",$D3686="61"),(AC3686/'Totals and Drop Down Lists'!Y$4)*Inputs!G$38,0)</f>
        <v>0</v>
      </c>
      <c r="AT3686">
        <f>IF(OR($D3686="51",$D3686="52",$D3686="61"),(AD3686/'Totals and Drop Down Lists'!Z$4)*Inputs!H$38,0)</f>
        <v>0</v>
      </c>
      <c r="AU3686">
        <f>IF(OR($D3686="51",$D3686="52",$D3686="61"),(AE3686/'Totals and Drop Down Lists'!AA$4)*Inputs!I$38,0)</f>
        <v>0</v>
      </c>
      <c r="AV3686">
        <f>IF(OR($D3686="51",$D3686="52",$D3686="61"),(AF3686/'Totals and Drop Down Lists'!AB$4)*Inputs!J$38,0)</f>
        <v>0</v>
      </c>
      <c r="AW3686">
        <f>IF(OR($D3686="51",$D3686="52",$D3686="61"),(AG3686/'Totals and Drop Down Lists'!AC$4)*Inputs!K$38,0)</f>
        <v>0</v>
      </c>
      <c r="AX3686">
        <f>IF(OR($D3686="51",$D3686="52",$D3686="61"),(AH3686/'Totals and Drop Down Lists'!AD$4)*Inputs!L$38,0)</f>
        <v>0</v>
      </c>
      <c r="AY3686">
        <f>IF(OR($D3686="51",$D3686="52",$D3686="61"),0,(AA3686/'Totals and Drop Down Lists'!W$5)*Inputs!E$39)</f>
        <v>0</v>
      </c>
      <c r="AZ3686">
        <f>IF(OR($D3686="51",$D3686="52",$D3686="61"),0,(AB3686/'Totals and Drop Down Lists'!X$5)*Inputs!F$39)</f>
        <v>0</v>
      </c>
      <c r="BA3686">
        <f>IF(OR($D3686="51",$D3686="52",$D3686="61"),0,(AC3686/'Totals and Drop Down Lists'!Y$5)*Inputs!G$39)</f>
        <v>0</v>
      </c>
      <c r="BB3686">
        <f>IF(OR($D3686="51",$D3686="52",$D3686="61"),0,(AD3686/'Totals and Drop Down Lists'!Z$5)*Inputs!H$39)</f>
        <v>0</v>
      </c>
      <c r="BC3686">
        <f>IF(OR($D3686="51",$D3686="52",$D3686="61"),0,(AE3686/'Totals and Drop Down Lists'!AA$5)*Inputs!I$39)</f>
        <v>0</v>
      </c>
      <c r="BD3686">
        <f>IF(OR($D3686="51",$D3686="52",$D3686="61"),0,(AF3686/'Totals and Drop Down Lists'!AB$5)*Inputs!J$39)</f>
        <v>0</v>
      </c>
      <c r="BE3686">
        <f>IF(OR($D3686="51",$D3686="52",$D3686="61"),0,(AG3686/'Totals and Drop Down Lists'!AC$5)*Inputs!K$39)</f>
        <v>0</v>
      </c>
      <c r="BF3686">
        <f>IF(OR($D3686="51",$D3686="52",$D3686="61"),0,(AH3686/'Totals and Drop Down Lists'!AD$5)*Inputs!L$39)</f>
        <v>0</v>
      </c>
      <c r="BG3686" s="10">
        <f t="shared" si="514"/>
        <v>545975.794903968</v>
      </c>
    </row>
    <row r="3687" spans="1:59" ht="43.2">
      <c r="A3687" s="1" t="s">
        <v>7688</v>
      </c>
      <c r="B3687" s="1" t="s">
        <v>4131</v>
      </c>
      <c r="C3687" s="1" t="s">
        <v>4134</v>
      </c>
      <c r="D3687" s="1" t="s">
        <v>7</v>
      </c>
      <c r="E3687" s="1" t="s">
        <v>4135</v>
      </c>
      <c r="F3687" s="2">
        <v>244090</v>
      </c>
      <c r="G3687" s="2">
        <v>5558</v>
      </c>
      <c r="H3687" s="2">
        <v>1055</v>
      </c>
      <c r="I3687" s="2">
        <v>42580</v>
      </c>
      <c r="J3687" s="2">
        <v>85557</v>
      </c>
      <c r="K3687" s="2">
        <v>47491</v>
      </c>
      <c r="L3687" s="2">
        <v>183</v>
      </c>
      <c r="M3687" s="2">
        <v>11</v>
      </c>
      <c r="N3687" s="2">
        <v>18</v>
      </c>
      <c r="O3687" s="2">
        <v>1213</v>
      </c>
      <c r="P3687" s="2">
        <v>465</v>
      </c>
      <c r="Q3687" s="2">
        <v>306</v>
      </c>
      <c r="R3687" s="2">
        <v>14341</v>
      </c>
      <c r="S3687" s="2">
        <v>47202200</v>
      </c>
      <c r="T3687" s="2">
        <v>1962689200</v>
      </c>
      <c r="U3687" s="2">
        <v>3813</v>
      </c>
      <c r="V3687" s="2">
        <v>3320</v>
      </c>
      <c r="W3687" s="2">
        <v>125</v>
      </c>
      <c r="X3687" s="2">
        <v>11630</v>
      </c>
      <c r="Y3687" s="2">
        <v>1045</v>
      </c>
      <c r="Z3687" s="2">
        <v>7640</v>
      </c>
      <c r="AA3687" s="9">
        <f t="shared" si="515"/>
        <v>244090</v>
      </c>
      <c r="AB3687" s="9">
        <f t="shared" si="516"/>
        <v>35967</v>
      </c>
      <c r="AC3687" s="9">
        <f t="shared" si="517"/>
        <v>16537</v>
      </c>
      <c r="AD3687" s="9">
        <f t="shared" si="518"/>
        <v>14341</v>
      </c>
      <c r="AE3687" s="44">
        <f t="shared" si="519"/>
        <v>1.8410384843993647E-3</v>
      </c>
      <c r="AF3687" s="9">
        <f t="shared" si="520"/>
        <v>8185</v>
      </c>
      <c r="AG3687" s="9">
        <f t="shared" si="513"/>
        <v>8685</v>
      </c>
      <c r="AH3687" s="44">
        <f t="shared" si="521"/>
        <v>1.7938109700950261E-3</v>
      </c>
      <c r="AI3687">
        <f>AA3687/'Totals and Drop Down Lists'!W$6*Inputs!E$37</f>
        <v>221423.90198120958</v>
      </c>
      <c r="AJ3687">
        <f>AB3687/'Totals and Drop Down Lists'!X$6*Inputs!F$37</f>
        <v>118345.35580221805</v>
      </c>
      <c r="AK3687">
        <f>AC3687/'Totals and Drop Down Lists'!Y$6*Inputs!G$37</f>
        <v>109017.48997230535</v>
      </c>
      <c r="AL3687">
        <f>AD3687/'Totals and Drop Down Lists'!Z$6*Inputs!H$37</f>
        <v>114978.98571298236</v>
      </c>
      <c r="AM3687">
        <f>AE3687/'Totals and Drop Down Lists'!AA$6*Inputs!I$37</f>
        <v>229189.6849076947</v>
      </c>
      <c r="AN3687">
        <f>AF3687/'Totals and Drop Down Lists'!AB$6*Inputs!J$37</f>
        <v>163345.53335372172</v>
      </c>
      <c r="AO3687">
        <f>AG3687/'Totals and Drop Down Lists'!AC$6*Inputs!K$37</f>
        <v>161745.75911541074</v>
      </c>
      <c r="AP3687">
        <f>AH3687/'Totals and Drop Down Lists'!AD$6*Inputs!L$37</f>
        <v>422137.37244489917</v>
      </c>
      <c r="AQ3687">
        <f>IF(OR($D3687="51",$D3687="52",$D3687="61"),(AA3687/'Totals and Drop Down Lists'!W$4)*Inputs!E$38,0)</f>
        <v>0</v>
      </c>
      <c r="AR3687">
        <f>IF(OR($D3687="51",$D3687="52",$D3687="61"),(AB3687/'Totals and Drop Down Lists'!X$4)*Inputs!F$38,0)</f>
        <v>0</v>
      </c>
      <c r="AS3687">
        <f>IF(OR($D3687="51",$D3687="52",$D3687="61"),(AC3687/'Totals and Drop Down Lists'!Y$4)*Inputs!G$38,0)</f>
        <v>0</v>
      </c>
      <c r="AT3687">
        <f>IF(OR($D3687="51",$D3687="52",$D3687="61"),(AD3687/'Totals and Drop Down Lists'!Z$4)*Inputs!H$38,0)</f>
        <v>0</v>
      </c>
      <c r="AU3687">
        <f>IF(OR($D3687="51",$D3687="52",$D3687="61"),(AE3687/'Totals and Drop Down Lists'!AA$4)*Inputs!I$38,0)</f>
        <v>0</v>
      </c>
      <c r="AV3687">
        <f>IF(OR($D3687="51",$D3687="52",$D3687="61"),(AF3687/'Totals and Drop Down Lists'!AB$4)*Inputs!J$38,0)</f>
        <v>0</v>
      </c>
      <c r="AW3687">
        <f>IF(OR($D3687="51",$D3687="52",$D3687="61"),(AG3687/'Totals and Drop Down Lists'!AC$4)*Inputs!K$38,0)</f>
        <v>0</v>
      </c>
      <c r="AX3687">
        <f>IF(OR($D3687="51",$D3687="52",$D3687="61"),(AH3687/'Totals and Drop Down Lists'!AD$4)*Inputs!L$38,0)</f>
        <v>0</v>
      </c>
      <c r="AY3687">
        <f>IF(OR($D3687="51",$D3687="52",$D3687="61"),0,(AA3687/'Totals and Drop Down Lists'!W$5)*Inputs!E$39)</f>
        <v>0</v>
      </c>
      <c r="AZ3687">
        <f>IF(OR($D3687="51",$D3687="52",$D3687="61"),0,(AB3687/'Totals and Drop Down Lists'!X$5)*Inputs!F$39)</f>
        <v>0</v>
      </c>
      <c r="BA3687">
        <f>IF(OR($D3687="51",$D3687="52",$D3687="61"),0,(AC3687/'Totals and Drop Down Lists'!Y$5)*Inputs!G$39)</f>
        <v>0</v>
      </c>
      <c r="BB3687">
        <f>IF(OR($D3687="51",$D3687="52",$D3687="61"),0,(AD3687/'Totals and Drop Down Lists'!Z$5)*Inputs!H$39)</f>
        <v>0</v>
      </c>
      <c r="BC3687">
        <f>IF(OR($D3687="51",$D3687="52",$D3687="61"),0,(AE3687/'Totals and Drop Down Lists'!AA$5)*Inputs!I$39)</f>
        <v>0</v>
      </c>
      <c r="BD3687">
        <f>IF(OR($D3687="51",$D3687="52",$D3687="61"),0,(AF3687/'Totals and Drop Down Lists'!AB$5)*Inputs!J$39)</f>
        <v>0</v>
      </c>
      <c r="BE3687">
        <f>IF(OR($D3687="51",$D3687="52",$D3687="61"),0,(AG3687/'Totals and Drop Down Lists'!AC$5)*Inputs!K$39)</f>
        <v>0</v>
      </c>
      <c r="BF3687">
        <f>IF(OR($D3687="51",$D3687="52",$D3687="61"),0,(AH3687/'Totals and Drop Down Lists'!AD$5)*Inputs!L$39)</f>
        <v>0</v>
      </c>
      <c r="BG3687" s="10">
        <f t="shared" si="514"/>
        <v>1540184.0832904419</v>
      </c>
    </row>
    <row r="3688" spans="1:59" ht="43.2">
      <c r="A3688" s="1" t="s">
        <v>7688</v>
      </c>
      <c r="B3688" s="1" t="s">
        <v>4131</v>
      </c>
      <c r="C3688" s="1" t="s">
        <v>4136</v>
      </c>
      <c r="D3688" s="1" t="s">
        <v>10</v>
      </c>
      <c r="E3688" s="1" t="s">
        <v>4137</v>
      </c>
      <c r="F3688" s="2">
        <v>84842</v>
      </c>
      <c r="G3688" s="2">
        <v>534</v>
      </c>
      <c r="H3688" s="2">
        <v>61</v>
      </c>
      <c r="I3688" s="2">
        <v>9528</v>
      </c>
      <c r="J3688" s="2">
        <v>30492</v>
      </c>
      <c r="K3688" s="2">
        <v>8119</v>
      </c>
      <c r="L3688" s="2">
        <v>99</v>
      </c>
      <c r="M3688" s="2">
        <v>21</v>
      </c>
      <c r="N3688" s="2">
        <v>8</v>
      </c>
      <c r="O3688" s="2">
        <v>317</v>
      </c>
      <c r="P3688" s="2">
        <v>57</v>
      </c>
      <c r="Q3688" s="2">
        <v>57</v>
      </c>
      <c r="R3688" s="2">
        <v>2839</v>
      </c>
      <c r="S3688" s="2">
        <v>8017900</v>
      </c>
      <c r="T3688" s="2">
        <v>348741100</v>
      </c>
      <c r="U3688" s="2">
        <v>605</v>
      </c>
      <c r="V3688" s="2">
        <v>820</v>
      </c>
      <c r="W3688" s="2">
        <v>45</v>
      </c>
      <c r="X3688" s="2">
        <v>2100</v>
      </c>
      <c r="Y3688" s="2">
        <v>235</v>
      </c>
      <c r="Z3688" s="2">
        <v>1275</v>
      </c>
      <c r="AA3688" s="9">
        <f t="shared" si="515"/>
        <v>84842</v>
      </c>
      <c r="AB3688" s="9">
        <f t="shared" si="516"/>
        <v>8933</v>
      </c>
      <c r="AC3688" s="9">
        <f t="shared" si="517"/>
        <v>3398</v>
      </c>
      <c r="AD3688" s="9">
        <f t="shared" si="518"/>
        <v>2839</v>
      </c>
      <c r="AE3688" s="44">
        <f t="shared" si="519"/>
        <v>1.5097844833958114E-4</v>
      </c>
      <c r="AF3688" s="9">
        <f t="shared" si="520"/>
        <v>1235</v>
      </c>
      <c r="AG3688" s="9">
        <f t="shared" si="513"/>
        <v>1510</v>
      </c>
      <c r="AH3688" s="44">
        <f t="shared" si="521"/>
        <v>1.4960450237799585E-4</v>
      </c>
      <c r="AI3688">
        <f>AA3688/'Totals and Drop Down Lists'!W$6*Inputs!E$37</f>
        <v>76963.606423408521</v>
      </c>
      <c r="AJ3688">
        <f>AB3688/'Totals and Drop Down Lists'!X$6*Inputs!F$37</f>
        <v>29393.028703567546</v>
      </c>
      <c r="AK3688">
        <f>AC3688/'Totals and Drop Down Lists'!Y$6*Inputs!G$37</f>
        <v>22400.763797901287</v>
      </c>
      <c r="AL3688">
        <f>AD3688/'Totals and Drop Down Lists'!Z$6*Inputs!H$37</f>
        <v>22761.68610551265</v>
      </c>
      <c r="AM3688">
        <f>AE3688/'Totals and Drop Down Lists'!AA$6*Inputs!I$37</f>
        <v>18795.208951914075</v>
      </c>
      <c r="AN3688">
        <f>AF3688/'Totals and Drop Down Lists'!AB$6*Inputs!J$37</f>
        <v>24646.516028325757</v>
      </c>
      <c r="AO3688">
        <f>AG3688/'Totals and Drop Down Lists'!AC$6*Inputs!K$37</f>
        <v>28121.600030428344</v>
      </c>
      <c r="AP3688">
        <f>AH3688/'Totals and Drop Down Lists'!AD$6*Inputs!L$37</f>
        <v>35206.413938046273</v>
      </c>
      <c r="AQ3688">
        <f>IF(OR($D3688="51",$D3688="52",$D3688="61"),(AA3688/'Totals and Drop Down Lists'!W$4)*Inputs!E$38,0)</f>
        <v>0</v>
      </c>
      <c r="AR3688">
        <f>IF(OR($D3688="51",$D3688="52",$D3688="61"),(AB3688/'Totals and Drop Down Lists'!X$4)*Inputs!F$38,0)</f>
        <v>0</v>
      </c>
      <c r="AS3688">
        <f>IF(OR($D3688="51",$D3688="52",$D3688="61"),(AC3688/'Totals and Drop Down Lists'!Y$4)*Inputs!G$38,0)</f>
        <v>0</v>
      </c>
      <c r="AT3688">
        <f>IF(OR($D3688="51",$D3688="52",$D3688="61"),(AD3688/'Totals and Drop Down Lists'!Z$4)*Inputs!H$38,0)</f>
        <v>0</v>
      </c>
      <c r="AU3688">
        <f>IF(OR($D3688="51",$D3688="52",$D3688="61"),(AE3688/'Totals and Drop Down Lists'!AA$4)*Inputs!I$38,0)</f>
        <v>0</v>
      </c>
      <c r="AV3688">
        <f>IF(OR($D3688="51",$D3688="52",$D3688="61"),(AF3688/'Totals and Drop Down Lists'!AB$4)*Inputs!J$38,0)</f>
        <v>0</v>
      </c>
      <c r="AW3688">
        <f>IF(OR($D3688="51",$D3688="52",$D3688="61"),(AG3688/'Totals and Drop Down Lists'!AC$4)*Inputs!K$38,0)</f>
        <v>0</v>
      </c>
      <c r="AX3688">
        <f>IF(OR($D3688="51",$D3688="52",$D3688="61"),(AH3688/'Totals and Drop Down Lists'!AD$4)*Inputs!L$38,0)</f>
        <v>0</v>
      </c>
      <c r="AY3688">
        <f>IF(OR($D3688="51",$D3688="52",$D3688="61"),0,(AA3688/'Totals and Drop Down Lists'!W$5)*Inputs!E$39)</f>
        <v>0</v>
      </c>
      <c r="AZ3688">
        <f>IF(OR($D3688="51",$D3688="52",$D3688="61"),0,(AB3688/'Totals and Drop Down Lists'!X$5)*Inputs!F$39)</f>
        <v>0</v>
      </c>
      <c r="BA3688">
        <f>IF(OR($D3688="51",$D3688="52",$D3688="61"),0,(AC3688/'Totals and Drop Down Lists'!Y$5)*Inputs!G$39)</f>
        <v>0</v>
      </c>
      <c r="BB3688">
        <f>IF(OR($D3688="51",$D3688="52",$D3688="61"),0,(AD3688/'Totals and Drop Down Lists'!Z$5)*Inputs!H$39)</f>
        <v>0</v>
      </c>
      <c r="BC3688">
        <f>IF(OR($D3688="51",$D3688="52",$D3688="61"),0,(AE3688/'Totals and Drop Down Lists'!AA$5)*Inputs!I$39)</f>
        <v>0</v>
      </c>
      <c r="BD3688">
        <f>IF(OR($D3688="51",$D3688="52",$D3688="61"),0,(AF3688/'Totals and Drop Down Lists'!AB$5)*Inputs!J$39)</f>
        <v>0</v>
      </c>
      <c r="BE3688">
        <f>IF(OR($D3688="51",$D3688="52",$D3688="61"),0,(AG3688/'Totals and Drop Down Lists'!AC$5)*Inputs!K$39)</f>
        <v>0</v>
      </c>
      <c r="BF3688">
        <f>IF(OR($D3688="51",$D3688="52",$D3688="61"),0,(AH3688/'Totals and Drop Down Lists'!AD$5)*Inputs!L$39)</f>
        <v>0</v>
      </c>
      <c r="BG3688" s="10">
        <f t="shared" si="514"/>
        <v>258288.82397910446</v>
      </c>
    </row>
    <row r="3689" spans="1:59" ht="43.2">
      <c r="A3689" s="1" t="s">
        <v>7688</v>
      </c>
      <c r="B3689" s="1" t="s">
        <v>4131</v>
      </c>
      <c r="C3689" s="1" t="s">
        <v>4138</v>
      </c>
      <c r="D3689" s="1" t="s">
        <v>25</v>
      </c>
      <c r="E3689" s="1" t="s">
        <v>4139</v>
      </c>
      <c r="F3689" s="2">
        <v>35373</v>
      </c>
      <c r="G3689" s="2">
        <v>238</v>
      </c>
      <c r="H3689" s="2">
        <v>0</v>
      </c>
      <c r="I3689" s="2">
        <v>4219</v>
      </c>
      <c r="J3689" s="2">
        <v>13560</v>
      </c>
      <c r="K3689" s="2">
        <v>2634</v>
      </c>
      <c r="L3689" s="2">
        <v>89</v>
      </c>
      <c r="M3689" s="2">
        <v>30</v>
      </c>
      <c r="N3689" s="2">
        <v>0</v>
      </c>
      <c r="O3689" s="2">
        <v>24</v>
      </c>
      <c r="P3689" s="2">
        <v>0</v>
      </c>
      <c r="Q3689" s="2">
        <v>10</v>
      </c>
      <c r="R3689" s="2">
        <v>1024</v>
      </c>
      <c r="S3689" s="2">
        <v>2149700</v>
      </c>
      <c r="T3689" s="2">
        <v>116084700</v>
      </c>
      <c r="U3689" s="2">
        <v>133</v>
      </c>
      <c r="V3689" s="2">
        <v>330</v>
      </c>
      <c r="W3689" s="2">
        <v>15</v>
      </c>
      <c r="X3689" s="2">
        <v>689</v>
      </c>
      <c r="Y3689" s="2">
        <v>129</v>
      </c>
      <c r="Z3689" s="2">
        <v>333</v>
      </c>
      <c r="AA3689" s="9">
        <f t="shared" si="515"/>
        <v>35373</v>
      </c>
      <c r="AB3689" s="9">
        <f t="shared" si="516"/>
        <v>3981</v>
      </c>
      <c r="AC3689" s="9">
        <f t="shared" si="517"/>
        <v>1177</v>
      </c>
      <c r="AD3689" s="9">
        <f t="shared" si="518"/>
        <v>1024</v>
      </c>
      <c r="AE3689" s="44">
        <f t="shared" si="519"/>
        <v>3.5732848468427728E-5</v>
      </c>
      <c r="AF3689" s="9">
        <f t="shared" si="520"/>
        <v>344</v>
      </c>
      <c r="AG3689" s="9">
        <f t="shared" si="513"/>
        <v>462</v>
      </c>
      <c r="AH3689" s="44">
        <f t="shared" si="521"/>
        <v>3.3392516016893414E-5</v>
      </c>
      <c r="AI3689">
        <f>AA3689/'Totals and Drop Down Lists'!W$6*Inputs!E$37</f>
        <v>32088.277622112037</v>
      </c>
      <c r="AJ3689">
        <f>AB3689/'Totals and Drop Down Lists'!X$6*Inputs!F$37</f>
        <v>13099.031374555288</v>
      </c>
      <c r="AK3689">
        <f>AC3689/'Totals and Drop Down Lists'!Y$6*Inputs!G$37</f>
        <v>7759.1815744937658</v>
      </c>
      <c r="AL3689">
        <f>AD3689/'Totals and Drop Down Lists'!Z$6*Inputs!H$37</f>
        <v>8209.9213004737412</v>
      </c>
      <c r="AM3689">
        <f>AE3689/'Totals and Drop Down Lists'!AA$6*Inputs!I$37</f>
        <v>4448.3590922898029</v>
      </c>
      <c r="AN3689">
        <f>AF3689/'Totals and Drop Down Lists'!AB$6*Inputs!J$37</f>
        <v>6865.1024402785915</v>
      </c>
      <c r="AO3689">
        <f>AG3689/'Totals and Drop Down Lists'!AC$6*Inputs!K$37</f>
        <v>8604.0921947403276</v>
      </c>
      <c r="AP3689">
        <f>AH3689/'Totals and Drop Down Lists'!AD$6*Inputs!L$37</f>
        <v>7858.2577571977145</v>
      </c>
      <c r="AQ3689">
        <f>IF(OR($D3689="51",$D3689="52",$D3689="61"),(AA3689/'Totals and Drop Down Lists'!W$4)*Inputs!E$38,0)</f>
        <v>0</v>
      </c>
      <c r="AR3689">
        <f>IF(OR($D3689="51",$D3689="52",$D3689="61"),(AB3689/'Totals and Drop Down Lists'!X$4)*Inputs!F$38,0)</f>
        <v>0</v>
      </c>
      <c r="AS3689">
        <f>IF(OR($D3689="51",$D3689="52",$D3689="61"),(AC3689/'Totals and Drop Down Lists'!Y$4)*Inputs!G$38,0)</f>
        <v>0</v>
      </c>
      <c r="AT3689">
        <f>IF(OR($D3689="51",$D3689="52",$D3689="61"),(AD3689/'Totals and Drop Down Lists'!Z$4)*Inputs!H$38,0)</f>
        <v>0</v>
      </c>
      <c r="AU3689">
        <f>IF(OR($D3689="51",$D3689="52",$D3689="61"),(AE3689/'Totals and Drop Down Lists'!AA$4)*Inputs!I$38,0)</f>
        <v>0</v>
      </c>
      <c r="AV3689">
        <f>IF(OR($D3689="51",$D3689="52",$D3689="61"),(AF3689/'Totals and Drop Down Lists'!AB$4)*Inputs!J$38,0)</f>
        <v>0</v>
      </c>
      <c r="AW3689">
        <f>IF(OR($D3689="51",$D3689="52",$D3689="61"),(AG3689/'Totals and Drop Down Lists'!AC$4)*Inputs!K$38,0)</f>
        <v>0</v>
      </c>
      <c r="AX3689">
        <f>IF(OR($D3689="51",$D3689="52",$D3689="61"),(AH3689/'Totals and Drop Down Lists'!AD$4)*Inputs!L$38,0)</f>
        <v>0</v>
      </c>
      <c r="AY3689">
        <f>IF(OR($D3689="51",$D3689="52",$D3689="61"),0,(AA3689/'Totals and Drop Down Lists'!W$5)*Inputs!E$39)</f>
        <v>0</v>
      </c>
      <c r="AZ3689">
        <f>IF(OR($D3689="51",$D3689="52",$D3689="61"),0,(AB3689/'Totals and Drop Down Lists'!X$5)*Inputs!F$39)</f>
        <v>0</v>
      </c>
      <c r="BA3689">
        <f>IF(OR($D3689="51",$D3689="52",$D3689="61"),0,(AC3689/'Totals and Drop Down Lists'!Y$5)*Inputs!G$39)</f>
        <v>0</v>
      </c>
      <c r="BB3689">
        <f>IF(OR($D3689="51",$D3689="52",$D3689="61"),0,(AD3689/'Totals and Drop Down Lists'!Z$5)*Inputs!H$39)</f>
        <v>0</v>
      </c>
      <c r="BC3689">
        <f>IF(OR($D3689="51",$D3689="52",$D3689="61"),0,(AE3689/'Totals and Drop Down Lists'!AA$5)*Inputs!I$39)</f>
        <v>0</v>
      </c>
      <c r="BD3689">
        <f>IF(OR($D3689="51",$D3689="52",$D3689="61"),0,(AF3689/'Totals and Drop Down Lists'!AB$5)*Inputs!J$39)</f>
        <v>0</v>
      </c>
      <c r="BE3689">
        <f>IF(OR($D3689="51",$D3689="52",$D3689="61"),0,(AG3689/'Totals and Drop Down Lists'!AC$5)*Inputs!K$39)</f>
        <v>0</v>
      </c>
      <c r="BF3689">
        <f>IF(OR($D3689="51",$D3689="52",$D3689="61"),0,(AH3689/'Totals and Drop Down Lists'!AD$5)*Inputs!L$39)</f>
        <v>0</v>
      </c>
      <c r="BG3689" s="10">
        <f t="shared" si="514"/>
        <v>88932.223356141258</v>
      </c>
    </row>
    <row r="3690" spans="1:59" ht="43.2">
      <c r="A3690" s="1" t="s">
        <v>7688</v>
      </c>
      <c r="B3690" s="1" t="s">
        <v>4131</v>
      </c>
      <c r="C3690" s="1" t="s">
        <v>4140</v>
      </c>
      <c r="D3690" s="1" t="s">
        <v>25</v>
      </c>
      <c r="E3690" s="1" t="s">
        <v>4141</v>
      </c>
      <c r="F3690" s="2">
        <v>18444</v>
      </c>
      <c r="G3690" s="2">
        <v>144</v>
      </c>
      <c r="H3690" s="2">
        <v>6</v>
      </c>
      <c r="I3690" s="2">
        <v>2745</v>
      </c>
      <c r="J3690" s="2">
        <v>6708</v>
      </c>
      <c r="K3690" s="2">
        <v>1893</v>
      </c>
      <c r="L3690" s="2">
        <v>42</v>
      </c>
      <c r="M3690" s="2">
        <v>0</v>
      </c>
      <c r="N3690" s="2">
        <v>0</v>
      </c>
      <c r="O3690" s="2">
        <v>59</v>
      </c>
      <c r="P3690" s="2">
        <v>0</v>
      </c>
      <c r="Q3690" s="2">
        <v>0</v>
      </c>
      <c r="R3690" s="2">
        <v>1057</v>
      </c>
      <c r="S3690" s="2">
        <v>1121700</v>
      </c>
      <c r="T3690" s="2">
        <v>60499500</v>
      </c>
      <c r="U3690" s="2">
        <v>115</v>
      </c>
      <c r="V3690" s="2">
        <v>93</v>
      </c>
      <c r="W3690" s="2">
        <v>10</v>
      </c>
      <c r="X3690" s="2">
        <v>352</v>
      </c>
      <c r="Y3690" s="2">
        <v>39</v>
      </c>
      <c r="Z3690" s="2">
        <v>268</v>
      </c>
      <c r="AA3690" s="9">
        <f t="shared" si="515"/>
        <v>18444</v>
      </c>
      <c r="AB3690" s="9">
        <f t="shared" si="516"/>
        <v>2595</v>
      </c>
      <c r="AC3690" s="9">
        <f t="shared" si="517"/>
        <v>1158</v>
      </c>
      <c r="AD3690" s="9">
        <f t="shared" si="518"/>
        <v>1057</v>
      </c>
      <c r="AE3690" s="44">
        <f t="shared" si="519"/>
        <v>3.7308171109610634E-5</v>
      </c>
      <c r="AF3690" s="9">
        <f t="shared" si="520"/>
        <v>249</v>
      </c>
      <c r="AG3690" s="9">
        <f t="shared" si="513"/>
        <v>307</v>
      </c>
      <c r="AH3690" s="44">
        <f t="shared" si="521"/>
        <v>3.2236436060127176E-5</v>
      </c>
      <c r="AI3690">
        <f>AA3690/'Totals and Drop Down Lists'!W$6*Inputs!E$37</f>
        <v>16731.297669472038</v>
      </c>
      <c r="AJ3690">
        <f>AB3690/'Totals and Drop Down Lists'!X$6*Inputs!F$37</f>
        <v>8538.5547392542012</v>
      </c>
      <c r="AK3690">
        <f>AC3690/'Totals and Drop Down Lists'!Y$6*Inputs!G$37</f>
        <v>7633.9271565537656</v>
      </c>
      <c r="AL3690">
        <f>AD3690/'Totals and Drop Down Lists'!Z$6*Inputs!H$37</f>
        <v>8474.4988423835403</v>
      </c>
      <c r="AM3690">
        <f>AE3690/'Totals and Drop Down Lists'!AA$6*Inputs!I$37</f>
        <v>4644.4699844955448</v>
      </c>
      <c r="AN3690">
        <f>AF3690/'Totals and Drop Down Lists'!AB$6*Inputs!J$37</f>
        <v>4969.2165919458412</v>
      </c>
      <c r="AO3690">
        <f>AG3690/'Totals and Drop Down Lists'!AC$6*Inputs!K$37</f>
        <v>5717.4378869811271</v>
      </c>
      <c r="AP3690">
        <f>AH3690/'Totals and Drop Down Lists'!AD$6*Inputs!L$37</f>
        <v>7586.1975661176812</v>
      </c>
      <c r="AQ3690">
        <f>IF(OR($D3690="51",$D3690="52",$D3690="61"),(AA3690/'Totals and Drop Down Lists'!W$4)*Inputs!E$38,0)</f>
        <v>0</v>
      </c>
      <c r="AR3690">
        <f>IF(OR($D3690="51",$D3690="52",$D3690="61"),(AB3690/'Totals and Drop Down Lists'!X$4)*Inputs!F$38,0)</f>
        <v>0</v>
      </c>
      <c r="AS3690">
        <f>IF(OR($D3690="51",$D3690="52",$D3690="61"),(AC3690/'Totals and Drop Down Lists'!Y$4)*Inputs!G$38,0)</f>
        <v>0</v>
      </c>
      <c r="AT3690">
        <f>IF(OR($D3690="51",$D3690="52",$D3690="61"),(AD3690/'Totals and Drop Down Lists'!Z$4)*Inputs!H$38,0)</f>
        <v>0</v>
      </c>
      <c r="AU3690">
        <f>IF(OR($D3690="51",$D3690="52",$D3690="61"),(AE3690/'Totals and Drop Down Lists'!AA$4)*Inputs!I$38,0)</f>
        <v>0</v>
      </c>
      <c r="AV3690">
        <f>IF(OR($D3690="51",$D3690="52",$D3690="61"),(AF3690/'Totals and Drop Down Lists'!AB$4)*Inputs!J$38,0)</f>
        <v>0</v>
      </c>
      <c r="AW3690">
        <f>IF(OR($D3690="51",$D3690="52",$D3690="61"),(AG3690/'Totals and Drop Down Lists'!AC$4)*Inputs!K$38,0)</f>
        <v>0</v>
      </c>
      <c r="AX3690">
        <f>IF(OR($D3690="51",$D3690="52",$D3690="61"),(AH3690/'Totals and Drop Down Lists'!AD$4)*Inputs!L$38,0)</f>
        <v>0</v>
      </c>
      <c r="AY3690">
        <f>IF(OR($D3690="51",$D3690="52",$D3690="61"),0,(AA3690/'Totals and Drop Down Lists'!W$5)*Inputs!E$39)</f>
        <v>0</v>
      </c>
      <c r="AZ3690">
        <f>IF(OR($D3690="51",$D3690="52",$D3690="61"),0,(AB3690/'Totals and Drop Down Lists'!X$5)*Inputs!F$39)</f>
        <v>0</v>
      </c>
      <c r="BA3690">
        <f>IF(OR($D3690="51",$D3690="52",$D3690="61"),0,(AC3690/'Totals and Drop Down Lists'!Y$5)*Inputs!G$39)</f>
        <v>0</v>
      </c>
      <c r="BB3690">
        <f>IF(OR($D3690="51",$D3690="52",$D3690="61"),0,(AD3690/'Totals and Drop Down Lists'!Z$5)*Inputs!H$39)</f>
        <v>0</v>
      </c>
      <c r="BC3690">
        <f>IF(OR($D3690="51",$D3690="52",$D3690="61"),0,(AE3690/'Totals and Drop Down Lists'!AA$5)*Inputs!I$39)</f>
        <v>0</v>
      </c>
      <c r="BD3690">
        <f>IF(OR($D3690="51",$D3690="52",$D3690="61"),0,(AF3690/'Totals and Drop Down Lists'!AB$5)*Inputs!J$39)</f>
        <v>0</v>
      </c>
      <c r="BE3690">
        <f>IF(OR($D3690="51",$D3690="52",$D3690="61"),0,(AG3690/'Totals and Drop Down Lists'!AC$5)*Inputs!K$39)</f>
        <v>0</v>
      </c>
      <c r="BF3690">
        <f>IF(OR($D3690="51",$D3690="52",$D3690="61"),0,(AH3690/'Totals and Drop Down Lists'!AD$5)*Inputs!L$39)</f>
        <v>0</v>
      </c>
      <c r="BG3690" s="10">
        <f t="shared" si="514"/>
        <v>64295.600437203742</v>
      </c>
    </row>
    <row r="3691" spans="1:59" ht="43.2">
      <c r="A3691" s="1" t="s">
        <v>7688</v>
      </c>
      <c r="B3691" s="1" t="s">
        <v>4131</v>
      </c>
      <c r="C3691" s="1" t="s">
        <v>633</v>
      </c>
      <c r="D3691" s="1" t="s">
        <v>25</v>
      </c>
      <c r="E3691" s="1" t="s">
        <v>4142</v>
      </c>
      <c r="F3691" s="2">
        <v>8539</v>
      </c>
      <c r="G3691" s="2">
        <v>18</v>
      </c>
      <c r="H3691" s="2">
        <v>10</v>
      </c>
      <c r="I3691" s="2">
        <v>1928</v>
      </c>
      <c r="J3691" s="2">
        <v>3551</v>
      </c>
      <c r="K3691" s="2">
        <v>2042</v>
      </c>
      <c r="L3691" s="2">
        <v>11</v>
      </c>
      <c r="M3691" s="2">
        <v>0</v>
      </c>
      <c r="N3691" s="2">
        <v>0</v>
      </c>
      <c r="O3691" s="2">
        <v>0</v>
      </c>
      <c r="P3691" s="2">
        <v>0</v>
      </c>
      <c r="Q3691" s="2">
        <v>8</v>
      </c>
      <c r="R3691" s="2">
        <v>540</v>
      </c>
      <c r="S3691" s="2">
        <v>1618100</v>
      </c>
      <c r="T3691" s="2">
        <v>55486800</v>
      </c>
      <c r="U3691" s="2">
        <v>97</v>
      </c>
      <c r="V3691" s="2">
        <v>270</v>
      </c>
      <c r="W3691" s="2">
        <v>0</v>
      </c>
      <c r="X3691" s="2">
        <v>565</v>
      </c>
      <c r="Y3691" s="2">
        <v>135</v>
      </c>
      <c r="Z3691" s="2">
        <v>290</v>
      </c>
      <c r="AA3691" s="9">
        <f t="shared" si="515"/>
        <v>8539</v>
      </c>
      <c r="AB3691" s="9">
        <f t="shared" si="516"/>
        <v>1900</v>
      </c>
      <c r="AC3691" s="9">
        <f t="shared" si="517"/>
        <v>559</v>
      </c>
      <c r="AD3691" s="9">
        <f t="shared" si="518"/>
        <v>540</v>
      </c>
      <c r="AE3691" s="44">
        <f t="shared" si="519"/>
        <v>8.2008069609152472E-5</v>
      </c>
      <c r="AF3691" s="9">
        <f t="shared" si="520"/>
        <v>295</v>
      </c>
      <c r="AG3691" s="9">
        <f t="shared" si="513"/>
        <v>425</v>
      </c>
      <c r="AH3691" s="44">
        <f t="shared" si="521"/>
        <v>9.0937933679604674E-5</v>
      </c>
      <c r="AI3691">
        <f>AA3691/'Totals and Drop Down Lists'!W$6*Inputs!E$37</f>
        <v>7746.0719366526637</v>
      </c>
      <c r="AJ3691">
        <f>AB3691/'Totals and Drop Down Lists'!X$6*Inputs!F$37</f>
        <v>6251.7356472381434</v>
      </c>
      <c r="AK3691">
        <f>AC3691/'Totals and Drop Down Lists'!Y$6*Inputs!G$37</f>
        <v>3685.1168225505653</v>
      </c>
      <c r="AL3691">
        <f>AD3691/'Totals and Drop Down Lists'!Z$6*Inputs!H$37</f>
        <v>4329.4506857966999</v>
      </c>
      <c r="AM3691">
        <f>AE3691/'Totals and Drop Down Lists'!AA$6*Inputs!I$37</f>
        <v>10209.131309790037</v>
      </c>
      <c r="AN3691">
        <f>AF3691/'Totals and Drop Down Lists'!AB$6*Inputs!J$37</f>
        <v>5887.2244764016987</v>
      </c>
      <c r="AO3691">
        <f>AG3691/'Totals and Drop Down Lists'!AC$6*Inputs!K$37</f>
        <v>7915.0198761139382</v>
      </c>
      <c r="AP3691">
        <f>AH3691/'Totals and Drop Down Lists'!AD$6*Inputs!L$37</f>
        <v>21400.4156619932</v>
      </c>
      <c r="AQ3691">
        <f>IF(OR($D3691="51",$D3691="52",$D3691="61"),(AA3691/'Totals and Drop Down Lists'!W$4)*Inputs!E$38,0)</f>
        <v>0</v>
      </c>
      <c r="AR3691">
        <f>IF(OR($D3691="51",$D3691="52",$D3691="61"),(AB3691/'Totals and Drop Down Lists'!X$4)*Inputs!F$38,0)</f>
        <v>0</v>
      </c>
      <c r="AS3691">
        <f>IF(OR($D3691="51",$D3691="52",$D3691="61"),(AC3691/'Totals and Drop Down Lists'!Y$4)*Inputs!G$38,0)</f>
        <v>0</v>
      </c>
      <c r="AT3691">
        <f>IF(OR($D3691="51",$D3691="52",$D3691="61"),(AD3691/'Totals and Drop Down Lists'!Z$4)*Inputs!H$38,0)</f>
        <v>0</v>
      </c>
      <c r="AU3691">
        <f>IF(OR($D3691="51",$D3691="52",$D3691="61"),(AE3691/'Totals and Drop Down Lists'!AA$4)*Inputs!I$38,0)</f>
        <v>0</v>
      </c>
      <c r="AV3691">
        <f>IF(OR($D3691="51",$D3691="52",$D3691="61"),(AF3691/'Totals and Drop Down Lists'!AB$4)*Inputs!J$38,0)</f>
        <v>0</v>
      </c>
      <c r="AW3691">
        <f>IF(OR($D3691="51",$D3691="52",$D3691="61"),(AG3691/'Totals and Drop Down Lists'!AC$4)*Inputs!K$38,0)</f>
        <v>0</v>
      </c>
      <c r="AX3691">
        <f>IF(OR($D3691="51",$D3691="52",$D3691="61"),(AH3691/'Totals and Drop Down Lists'!AD$4)*Inputs!L$38,0)</f>
        <v>0</v>
      </c>
      <c r="AY3691">
        <f>IF(OR($D3691="51",$D3691="52",$D3691="61"),0,(AA3691/'Totals and Drop Down Lists'!W$5)*Inputs!E$39)</f>
        <v>0</v>
      </c>
      <c r="AZ3691">
        <f>IF(OR($D3691="51",$D3691="52",$D3691="61"),0,(AB3691/'Totals and Drop Down Lists'!X$5)*Inputs!F$39)</f>
        <v>0</v>
      </c>
      <c r="BA3691">
        <f>IF(OR($D3691="51",$D3691="52",$D3691="61"),0,(AC3691/'Totals and Drop Down Lists'!Y$5)*Inputs!G$39)</f>
        <v>0</v>
      </c>
      <c r="BB3691">
        <f>IF(OR($D3691="51",$D3691="52",$D3691="61"),0,(AD3691/'Totals and Drop Down Lists'!Z$5)*Inputs!H$39)</f>
        <v>0</v>
      </c>
      <c r="BC3691">
        <f>IF(OR($D3691="51",$D3691="52",$D3691="61"),0,(AE3691/'Totals and Drop Down Lists'!AA$5)*Inputs!I$39)</f>
        <v>0</v>
      </c>
      <c r="BD3691">
        <f>IF(OR($D3691="51",$D3691="52",$D3691="61"),0,(AF3691/'Totals and Drop Down Lists'!AB$5)*Inputs!J$39)</f>
        <v>0</v>
      </c>
      <c r="BE3691">
        <f>IF(OR($D3691="51",$D3691="52",$D3691="61"),0,(AG3691/'Totals and Drop Down Lists'!AC$5)*Inputs!K$39)</f>
        <v>0</v>
      </c>
      <c r="BF3691">
        <f>IF(OR($D3691="51",$D3691="52",$D3691="61"),0,(AH3691/'Totals and Drop Down Lists'!AD$5)*Inputs!L$39)</f>
        <v>0</v>
      </c>
      <c r="BG3691" s="10">
        <f t="shared" si="514"/>
        <v>67424.166416536944</v>
      </c>
    </row>
    <row r="3692" spans="1:59" ht="28.8">
      <c r="A3692" s="1" t="s">
        <v>7689</v>
      </c>
      <c r="B3692" s="1" t="s">
        <v>5098</v>
      </c>
      <c r="C3692" s="1" t="s">
        <v>5099</v>
      </c>
      <c r="D3692" s="1" t="s">
        <v>7</v>
      </c>
      <c r="E3692" s="1" t="s">
        <v>5100</v>
      </c>
      <c r="F3692" s="2">
        <v>97355</v>
      </c>
      <c r="G3692" s="2">
        <v>1028</v>
      </c>
      <c r="H3692" s="2">
        <v>275</v>
      </c>
      <c r="I3692" s="2">
        <v>21360</v>
      </c>
      <c r="J3692" s="2">
        <v>42494</v>
      </c>
      <c r="K3692" s="2">
        <v>19223</v>
      </c>
      <c r="L3692" s="2">
        <v>86</v>
      </c>
      <c r="M3692" s="2">
        <v>23</v>
      </c>
      <c r="N3692" s="2">
        <v>0</v>
      </c>
      <c r="O3692" s="2">
        <v>495</v>
      </c>
      <c r="P3692" s="2">
        <v>106</v>
      </c>
      <c r="Q3692" s="2">
        <v>59</v>
      </c>
      <c r="R3692" s="2">
        <v>10832</v>
      </c>
      <c r="S3692" s="2">
        <v>13773900</v>
      </c>
      <c r="T3692" s="2">
        <v>656931400</v>
      </c>
      <c r="U3692" s="2">
        <v>1067</v>
      </c>
      <c r="V3692" s="2">
        <v>1790</v>
      </c>
      <c r="W3692" s="2">
        <v>115</v>
      </c>
      <c r="X3692" s="2">
        <v>5080</v>
      </c>
      <c r="Y3692" s="2">
        <v>580</v>
      </c>
      <c r="Z3692" s="2">
        <v>3115</v>
      </c>
      <c r="AA3692" s="9">
        <f t="shared" si="515"/>
        <v>97355</v>
      </c>
      <c r="AB3692" s="9">
        <f t="shared" si="516"/>
        <v>20057</v>
      </c>
      <c r="AC3692" s="9">
        <f t="shared" si="517"/>
        <v>11601</v>
      </c>
      <c r="AD3692" s="9">
        <f t="shared" si="518"/>
        <v>10832</v>
      </c>
      <c r="AE3692" s="44">
        <f t="shared" si="519"/>
        <v>6.0731010064324657E-4</v>
      </c>
      <c r="AF3692" s="9">
        <f t="shared" si="520"/>
        <v>3175</v>
      </c>
      <c r="AG3692" s="9">
        <f t="shared" si="513"/>
        <v>3695</v>
      </c>
      <c r="AH3692" s="44">
        <f t="shared" si="521"/>
        <v>6.219551688224392E-4</v>
      </c>
      <c r="AI3692">
        <f>AA3692/'Totals and Drop Down Lists'!W$6*Inputs!E$37</f>
        <v>88314.654338074717</v>
      </c>
      <c r="AJ3692">
        <f>AB3692/'Totals and Drop Down Lists'!X$6*Inputs!F$37</f>
        <v>65995.295724555501</v>
      </c>
      <c r="AK3692">
        <f>AC3692/'Totals and Drop Down Lists'!Y$6*Inputs!G$37</f>
        <v>76477.710659050281</v>
      </c>
      <c r="AL3692">
        <f>AD3692/'Totals and Drop Down Lists'!Z$6*Inputs!H$37</f>
        <v>86845.573756573809</v>
      </c>
      <c r="AM3692">
        <f>AE3692/'Totals and Drop Down Lists'!AA$6*Inputs!I$37</f>
        <v>75603.63989517375</v>
      </c>
      <c r="AN3692">
        <f>AF3692/'Totals and Drop Down Lists'!AB$6*Inputs!J$37</f>
        <v>63362.500720594551</v>
      </c>
      <c r="AO3692">
        <f>AG3692/'Totals and Drop Down Lists'!AC$6*Inputs!K$37</f>
        <v>68814.113981743532</v>
      </c>
      <c r="AP3692">
        <f>AH3692/'Totals and Drop Down Lists'!AD$6*Inputs!L$37</f>
        <v>146364.65331200403</v>
      </c>
      <c r="AQ3692">
        <f>IF(OR($D3692="51",$D3692="52",$D3692="61"),(AA3692/'Totals and Drop Down Lists'!W$4)*Inputs!E$38,0)</f>
        <v>0</v>
      </c>
      <c r="AR3692">
        <f>IF(OR($D3692="51",$D3692="52",$D3692="61"),(AB3692/'Totals and Drop Down Lists'!X$4)*Inputs!F$38,0)</f>
        <v>0</v>
      </c>
      <c r="AS3692">
        <f>IF(OR($D3692="51",$D3692="52",$D3692="61"),(AC3692/'Totals and Drop Down Lists'!Y$4)*Inputs!G$38,0)</f>
        <v>0</v>
      </c>
      <c r="AT3692">
        <f>IF(OR($D3692="51",$D3692="52",$D3692="61"),(AD3692/'Totals and Drop Down Lists'!Z$4)*Inputs!H$38,0)</f>
        <v>0</v>
      </c>
      <c r="AU3692">
        <f>IF(OR($D3692="51",$D3692="52",$D3692="61"),(AE3692/'Totals and Drop Down Lists'!AA$4)*Inputs!I$38,0)</f>
        <v>0</v>
      </c>
      <c r="AV3692">
        <f>IF(OR($D3692="51",$D3692="52",$D3692="61"),(AF3692/'Totals and Drop Down Lists'!AB$4)*Inputs!J$38,0)</f>
        <v>0</v>
      </c>
      <c r="AW3692">
        <f>IF(OR($D3692="51",$D3692="52",$D3692="61"),(AG3692/'Totals and Drop Down Lists'!AC$4)*Inputs!K$38,0)</f>
        <v>0</v>
      </c>
      <c r="AX3692">
        <f>IF(OR($D3692="51",$D3692="52",$D3692="61"),(AH3692/'Totals and Drop Down Lists'!AD$4)*Inputs!L$38,0)</f>
        <v>0</v>
      </c>
      <c r="AY3692">
        <f>IF(OR($D3692="51",$D3692="52",$D3692="61"),0,(AA3692/'Totals and Drop Down Lists'!W$5)*Inputs!E$39)</f>
        <v>0</v>
      </c>
      <c r="AZ3692">
        <f>IF(OR($D3692="51",$D3692="52",$D3692="61"),0,(AB3692/'Totals and Drop Down Lists'!X$5)*Inputs!F$39)</f>
        <v>0</v>
      </c>
      <c r="BA3692">
        <f>IF(OR($D3692="51",$D3692="52",$D3692="61"),0,(AC3692/'Totals and Drop Down Lists'!Y$5)*Inputs!G$39)</f>
        <v>0</v>
      </c>
      <c r="BB3692">
        <f>IF(OR($D3692="51",$D3692="52",$D3692="61"),0,(AD3692/'Totals and Drop Down Lists'!Z$5)*Inputs!H$39)</f>
        <v>0</v>
      </c>
      <c r="BC3692">
        <f>IF(OR($D3692="51",$D3692="52",$D3692="61"),0,(AE3692/'Totals and Drop Down Lists'!AA$5)*Inputs!I$39)</f>
        <v>0</v>
      </c>
      <c r="BD3692">
        <f>IF(OR($D3692="51",$D3692="52",$D3692="61"),0,(AF3692/'Totals and Drop Down Lists'!AB$5)*Inputs!J$39)</f>
        <v>0</v>
      </c>
      <c r="BE3692">
        <f>IF(OR($D3692="51",$D3692="52",$D3692="61"),0,(AG3692/'Totals and Drop Down Lists'!AC$5)*Inputs!K$39)</f>
        <v>0</v>
      </c>
      <c r="BF3692">
        <f>IF(OR($D3692="51",$D3692="52",$D3692="61"),0,(AH3692/'Totals and Drop Down Lists'!AD$5)*Inputs!L$39)</f>
        <v>0</v>
      </c>
      <c r="BG3692" s="10">
        <f t="shared" si="514"/>
        <v>671778.14238777023</v>
      </c>
    </row>
    <row r="3693" spans="1:59" ht="28.8">
      <c r="A3693" s="1" t="s">
        <v>7689</v>
      </c>
      <c r="B3693" s="1" t="s">
        <v>5098</v>
      </c>
      <c r="C3693" s="1" t="s">
        <v>4459</v>
      </c>
      <c r="D3693" s="1" t="s">
        <v>25</v>
      </c>
      <c r="E3693" s="1" t="s">
        <v>5101</v>
      </c>
      <c r="F3693" s="2">
        <v>16240</v>
      </c>
      <c r="G3693" s="2">
        <v>93</v>
      </c>
      <c r="H3693" s="2">
        <v>4</v>
      </c>
      <c r="I3693" s="2">
        <v>2014</v>
      </c>
      <c r="J3693" s="2">
        <v>6773</v>
      </c>
      <c r="K3693" s="2">
        <v>1360</v>
      </c>
      <c r="L3693" s="2">
        <v>16</v>
      </c>
      <c r="M3693" s="2">
        <v>5</v>
      </c>
      <c r="N3693" s="2">
        <v>0</v>
      </c>
      <c r="O3693" s="2">
        <v>20</v>
      </c>
      <c r="P3693" s="2">
        <v>34</v>
      </c>
      <c r="Q3693" s="2">
        <v>10</v>
      </c>
      <c r="R3693" s="2">
        <v>1637</v>
      </c>
      <c r="S3693" s="2">
        <v>649500</v>
      </c>
      <c r="T3693" s="2">
        <v>38368500</v>
      </c>
      <c r="U3693" s="2">
        <v>59</v>
      </c>
      <c r="V3693" s="2">
        <v>99</v>
      </c>
      <c r="W3693" s="2">
        <v>0</v>
      </c>
      <c r="X3693" s="2">
        <v>255</v>
      </c>
      <c r="Y3693" s="2">
        <v>10</v>
      </c>
      <c r="Z3693" s="2">
        <v>170</v>
      </c>
      <c r="AA3693" s="9">
        <f t="shared" si="515"/>
        <v>16240</v>
      </c>
      <c r="AB3693" s="9">
        <f t="shared" si="516"/>
        <v>1917</v>
      </c>
      <c r="AC3693" s="9">
        <f t="shared" si="517"/>
        <v>1722</v>
      </c>
      <c r="AD3693" s="9">
        <f t="shared" si="518"/>
        <v>1637</v>
      </c>
      <c r="AE3693" s="44">
        <f t="shared" si="519"/>
        <v>1.9071837033245573E-5</v>
      </c>
      <c r="AF3693" s="9">
        <f t="shared" si="520"/>
        <v>156</v>
      </c>
      <c r="AG3693" s="9">
        <f t="shared" si="513"/>
        <v>180</v>
      </c>
      <c r="AH3693" s="44">
        <f t="shared" si="521"/>
        <v>1.3448734629610825E-5</v>
      </c>
      <c r="AI3693">
        <f>AA3693/'Totals and Drop Down Lists'!W$6*Inputs!E$37</f>
        <v>14731.960212113745</v>
      </c>
      <c r="AJ3693">
        <f>AB3693/'Totals and Drop Down Lists'!X$6*Inputs!F$37</f>
        <v>6307.6722293450111</v>
      </c>
      <c r="AK3693">
        <f>AC3693/'Totals and Drop Down Lists'!Y$6*Inputs!G$37</f>
        <v>11352.00566803591</v>
      </c>
      <c r="AL3693">
        <f>AD3693/'Totals and Drop Down Lists'!Z$6*Inputs!H$37</f>
        <v>13124.649578979996</v>
      </c>
      <c r="AM3693">
        <f>AE3693/'Totals and Drop Down Lists'!AA$6*Inputs!I$37</f>
        <v>2374.2406024100624</v>
      </c>
      <c r="AN3693">
        <f>AF3693/'Totals and Drop Down Lists'!AB$6*Inputs!J$37</f>
        <v>3113.2441298937802</v>
      </c>
      <c r="AO3693">
        <f>AG3693/'Totals and Drop Down Lists'!AC$6*Inputs!K$37</f>
        <v>3352.2437122364913</v>
      </c>
      <c r="AP3693">
        <f>AH3693/'Totals and Drop Down Lists'!AD$6*Inputs!L$37</f>
        <v>3164.8894972204853</v>
      </c>
      <c r="AQ3693">
        <f>IF(OR($D3693="51",$D3693="52",$D3693="61"),(AA3693/'Totals and Drop Down Lists'!W$4)*Inputs!E$38,0)</f>
        <v>0</v>
      </c>
      <c r="AR3693">
        <f>IF(OR($D3693="51",$D3693="52",$D3693="61"),(AB3693/'Totals and Drop Down Lists'!X$4)*Inputs!F$38,0)</f>
        <v>0</v>
      </c>
      <c r="AS3693">
        <f>IF(OR($D3693="51",$D3693="52",$D3693="61"),(AC3693/'Totals and Drop Down Lists'!Y$4)*Inputs!G$38,0)</f>
        <v>0</v>
      </c>
      <c r="AT3693">
        <f>IF(OR($D3693="51",$D3693="52",$D3693="61"),(AD3693/'Totals and Drop Down Lists'!Z$4)*Inputs!H$38,0)</f>
        <v>0</v>
      </c>
      <c r="AU3693">
        <f>IF(OR($D3693="51",$D3693="52",$D3693="61"),(AE3693/'Totals and Drop Down Lists'!AA$4)*Inputs!I$38,0)</f>
        <v>0</v>
      </c>
      <c r="AV3693">
        <f>IF(OR($D3693="51",$D3693="52",$D3693="61"),(AF3693/'Totals and Drop Down Lists'!AB$4)*Inputs!J$38,0)</f>
        <v>0</v>
      </c>
      <c r="AW3693">
        <f>IF(OR($D3693="51",$D3693="52",$D3693="61"),(AG3693/'Totals and Drop Down Lists'!AC$4)*Inputs!K$38,0)</f>
        <v>0</v>
      </c>
      <c r="AX3693">
        <f>IF(OR($D3693="51",$D3693="52",$D3693="61"),(AH3693/'Totals and Drop Down Lists'!AD$4)*Inputs!L$38,0)</f>
        <v>0</v>
      </c>
      <c r="AY3693">
        <f>IF(OR($D3693="51",$D3693="52",$D3693="61"),0,(AA3693/'Totals and Drop Down Lists'!W$5)*Inputs!E$39)</f>
        <v>0</v>
      </c>
      <c r="AZ3693">
        <f>IF(OR($D3693="51",$D3693="52",$D3693="61"),0,(AB3693/'Totals and Drop Down Lists'!X$5)*Inputs!F$39)</f>
        <v>0</v>
      </c>
      <c r="BA3693">
        <f>IF(OR($D3693="51",$D3693="52",$D3693="61"),0,(AC3693/'Totals and Drop Down Lists'!Y$5)*Inputs!G$39)</f>
        <v>0</v>
      </c>
      <c r="BB3693">
        <f>IF(OR($D3693="51",$D3693="52",$D3693="61"),0,(AD3693/'Totals and Drop Down Lists'!Z$5)*Inputs!H$39)</f>
        <v>0</v>
      </c>
      <c r="BC3693">
        <f>IF(OR($D3693="51",$D3693="52",$D3693="61"),0,(AE3693/'Totals and Drop Down Lists'!AA$5)*Inputs!I$39)</f>
        <v>0</v>
      </c>
      <c r="BD3693">
        <f>IF(OR($D3693="51",$D3693="52",$D3693="61"),0,(AF3693/'Totals and Drop Down Lists'!AB$5)*Inputs!J$39)</f>
        <v>0</v>
      </c>
      <c r="BE3693">
        <f>IF(OR($D3693="51",$D3693="52",$D3693="61"),0,(AG3693/'Totals and Drop Down Lists'!AC$5)*Inputs!K$39)</f>
        <v>0</v>
      </c>
      <c r="BF3693">
        <f>IF(OR($D3693="51",$D3693="52",$D3693="61"),0,(AH3693/'Totals and Drop Down Lists'!AD$5)*Inputs!L$39)</f>
        <v>0</v>
      </c>
      <c r="BG3693" s="10">
        <f t="shared" si="514"/>
        <v>57520.905630235487</v>
      </c>
    </row>
    <row r="3694" spans="1:59" ht="28.8">
      <c r="A3694" s="1" t="s">
        <v>7689</v>
      </c>
      <c r="B3694" s="1" t="s">
        <v>5098</v>
      </c>
      <c r="C3694" s="1" t="s">
        <v>5102</v>
      </c>
      <c r="D3694" s="1" t="s">
        <v>25</v>
      </c>
      <c r="E3694" s="1" t="s">
        <v>5103</v>
      </c>
      <c r="F3694" s="2">
        <v>33076</v>
      </c>
      <c r="G3694" s="2">
        <v>88</v>
      </c>
      <c r="H3694" s="2">
        <v>9</v>
      </c>
      <c r="I3694" s="2">
        <v>2522</v>
      </c>
      <c r="J3694" s="2">
        <v>12825</v>
      </c>
      <c r="K3694" s="2">
        <v>1529</v>
      </c>
      <c r="L3694" s="2">
        <v>24</v>
      </c>
      <c r="M3694" s="2">
        <v>16</v>
      </c>
      <c r="N3694" s="2">
        <v>113</v>
      </c>
      <c r="O3694" s="2">
        <v>42</v>
      </c>
      <c r="P3694" s="2">
        <v>9</v>
      </c>
      <c r="Q3694" s="2">
        <v>11</v>
      </c>
      <c r="R3694" s="2">
        <v>1713</v>
      </c>
      <c r="S3694" s="2">
        <v>1108600</v>
      </c>
      <c r="T3694" s="2">
        <v>66278100</v>
      </c>
      <c r="U3694" s="2">
        <v>219</v>
      </c>
      <c r="V3694" s="2">
        <v>73</v>
      </c>
      <c r="W3694" s="2">
        <v>0</v>
      </c>
      <c r="X3694" s="2">
        <v>289</v>
      </c>
      <c r="Y3694" s="2">
        <v>14</v>
      </c>
      <c r="Z3694" s="2">
        <v>209</v>
      </c>
      <c r="AA3694" s="9">
        <f t="shared" si="515"/>
        <v>33076</v>
      </c>
      <c r="AB3694" s="9">
        <f t="shared" si="516"/>
        <v>2425</v>
      </c>
      <c r="AC3694" s="9">
        <f t="shared" si="517"/>
        <v>1928</v>
      </c>
      <c r="AD3694" s="9">
        <f t="shared" si="518"/>
        <v>1713</v>
      </c>
      <c r="AE3694" s="44">
        <f t="shared" si="519"/>
        <v>1.2730732212896641E-5</v>
      </c>
      <c r="AF3694" s="9">
        <f t="shared" si="520"/>
        <v>216</v>
      </c>
      <c r="AG3694" s="9">
        <f t="shared" si="513"/>
        <v>223</v>
      </c>
      <c r="AH3694" s="44">
        <f t="shared" si="521"/>
        <v>9.8925000465601616E-6</v>
      </c>
      <c r="AI3694">
        <f>AA3694/'Totals and Drop Down Lists'!W$6*Inputs!E$37</f>
        <v>30004.576106888806</v>
      </c>
      <c r="AJ3694">
        <f>AB3694/'Totals and Drop Down Lists'!X$6*Inputs!F$37</f>
        <v>7979.1889181855249</v>
      </c>
      <c r="AK3694">
        <f>AC3694/'Totals and Drop Down Lists'!Y$6*Inputs!G$37</f>
        <v>12710.027252016976</v>
      </c>
      <c r="AL3694">
        <f>AD3694/'Totals and Drop Down Lists'!Z$6*Inputs!H$37</f>
        <v>13733.979675499531</v>
      </c>
      <c r="AM3694">
        <f>AE3694/'Totals and Drop Down Lists'!AA$6*Inputs!I$37</f>
        <v>1584.8405827702898</v>
      </c>
      <c r="AN3694">
        <f>AF3694/'Totals and Drop Down Lists'!AB$6*Inputs!J$37</f>
        <v>4310.6457183144639</v>
      </c>
      <c r="AO3694">
        <f>AG3694/'Totals and Drop Down Lists'!AC$6*Inputs!K$37</f>
        <v>4153.0574879374308</v>
      </c>
      <c r="AP3694">
        <f>AH3694/'Totals and Drop Down Lists'!AD$6*Inputs!L$37</f>
        <v>2328.0011362316109</v>
      </c>
      <c r="AQ3694">
        <f>IF(OR($D3694="51",$D3694="52",$D3694="61"),(AA3694/'Totals and Drop Down Lists'!W$4)*Inputs!E$38,0)</f>
        <v>0</v>
      </c>
      <c r="AR3694">
        <f>IF(OR($D3694="51",$D3694="52",$D3694="61"),(AB3694/'Totals and Drop Down Lists'!X$4)*Inputs!F$38,0)</f>
        <v>0</v>
      </c>
      <c r="AS3694">
        <f>IF(OR($D3694="51",$D3694="52",$D3694="61"),(AC3694/'Totals and Drop Down Lists'!Y$4)*Inputs!G$38,0)</f>
        <v>0</v>
      </c>
      <c r="AT3694">
        <f>IF(OR($D3694="51",$D3694="52",$D3694="61"),(AD3694/'Totals and Drop Down Lists'!Z$4)*Inputs!H$38,0)</f>
        <v>0</v>
      </c>
      <c r="AU3694">
        <f>IF(OR($D3694="51",$D3694="52",$D3694="61"),(AE3694/'Totals and Drop Down Lists'!AA$4)*Inputs!I$38,0)</f>
        <v>0</v>
      </c>
      <c r="AV3694">
        <f>IF(OR($D3694="51",$D3694="52",$D3694="61"),(AF3694/'Totals and Drop Down Lists'!AB$4)*Inputs!J$38,0)</f>
        <v>0</v>
      </c>
      <c r="AW3694">
        <f>IF(OR($D3694="51",$D3694="52",$D3694="61"),(AG3694/'Totals and Drop Down Lists'!AC$4)*Inputs!K$38,0)</f>
        <v>0</v>
      </c>
      <c r="AX3694">
        <f>IF(OR($D3694="51",$D3694="52",$D3694="61"),(AH3694/'Totals and Drop Down Lists'!AD$4)*Inputs!L$38,0)</f>
        <v>0</v>
      </c>
      <c r="AY3694">
        <f>IF(OR($D3694="51",$D3694="52",$D3694="61"),0,(AA3694/'Totals and Drop Down Lists'!W$5)*Inputs!E$39)</f>
        <v>0</v>
      </c>
      <c r="AZ3694">
        <f>IF(OR($D3694="51",$D3694="52",$D3694="61"),0,(AB3694/'Totals and Drop Down Lists'!X$5)*Inputs!F$39)</f>
        <v>0</v>
      </c>
      <c r="BA3694">
        <f>IF(OR($D3694="51",$D3694="52",$D3694="61"),0,(AC3694/'Totals and Drop Down Lists'!Y$5)*Inputs!G$39)</f>
        <v>0</v>
      </c>
      <c r="BB3694">
        <f>IF(OR($D3694="51",$D3694="52",$D3694="61"),0,(AD3694/'Totals and Drop Down Lists'!Z$5)*Inputs!H$39)</f>
        <v>0</v>
      </c>
      <c r="BC3694">
        <f>IF(OR($D3694="51",$D3694="52",$D3694="61"),0,(AE3694/'Totals and Drop Down Lists'!AA$5)*Inputs!I$39)</f>
        <v>0</v>
      </c>
      <c r="BD3694">
        <f>IF(OR($D3694="51",$D3694="52",$D3694="61"),0,(AF3694/'Totals and Drop Down Lists'!AB$5)*Inputs!J$39)</f>
        <v>0</v>
      </c>
      <c r="BE3694">
        <f>IF(OR($D3694="51",$D3694="52",$D3694="61"),0,(AG3694/'Totals and Drop Down Lists'!AC$5)*Inputs!K$39)</f>
        <v>0</v>
      </c>
      <c r="BF3694">
        <f>IF(OR($D3694="51",$D3694="52",$D3694="61"),0,(AH3694/'Totals and Drop Down Lists'!AD$5)*Inputs!L$39)</f>
        <v>0</v>
      </c>
      <c r="BG3694" s="10">
        <f t="shared" si="514"/>
        <v>76804.316877844642</v>
      </c>
    </row>
    <row r="3695" spans="1:59" ht="28.8">
      <c r="A3695" s="1" t="s">
        <v>7689</v>
      </c>
      <c r="B3695" s="1" t="s">
        <v>5098</v>
      </c>
      <c r="C3695" s="1" t="s">
        <v>4421</v>
      </c>
      <c r="D3695" s="1" t="s">
        <v>25</v>
      </c>
      <c r="E3695" s="1" t="s">
        <v>5104</v>
      </c>
      <c r="F3695" s="2">
        <v>5199</v>
      </c>
      <c r="G3695" s="2">
        <v>28</v>
      </c>
      <c r="H3695" s="2">
        <v>0</v>
      </c>
      <c r="I3695" s="2">
        <v>449</v>
      </c>
      <c r="J3695" s="2">
        <v>2122</v>
      </c>
      <c r="K3695" s="2">
        <v>331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404</v>
      </c>
      <c r="S3695" s="2">
        <v>47900</v>
      </c>
      <c r="T3695" s="2">
        <v>10997400</v>
      </c>
      <c r="U3695" s="2">
        <v>32</v>
      </c>
      <c r="V3695" s="2">
        <v>39</v>
      </c>
      <c r="W3695" s="2">
        <v>0</v>
      </c>
      <c r="X3695" s="2">
        <v>54</v>
      </c>
      <c r="Y3695" s="2">
        <v>0</v>
      </c>
      <c r="Z3695" s="2">
        <v>10</v>
      </c>
      <c r="AA3695" s="9">
        <f t="shared" si="515"/>
        <v>5199</v>
      </c>
      <c r="AB3695" s="9">
        <f t="shared" si="516"/>
        <v>421</v>
      </c>
      <c r="AC3695" s="9">
        <f t="shared" si="517"/>
        <v>404</v>
      </c>
      <c r="AD3695" s="9">
        <f t="shared" si="518"/>
        <v>404</v>
      </c>
      <c r="AE3695" s="44">
        <f t="shared" si="519"/>
        <v>3.6058395170373998E-6</v>
      </c>
      <c r="AF3695" s="9">
        <f t="shared" si="520"/>
        <v>15</v>
      </c>
      <c r="AG3695" s="9">
        <f t="shared" si="513"/>
        <v>10</v>
      </c>
      <c r="AH3695" s="44">
        <f t="shared" si="521"/>
        <v>5.8040841516634034E-7</v>
      </c>
      <c r="AI3695">
        <f>AA3695/'Totals and Drop Down Lists'!W$6*Inputs!E$37</f>
        <v>4716.2229767721274</v>
      </c>
      <c r="AJ3695">
        <f>AB3695/'Totals and Drop Down Lists'!X$6*Inputs!F$37</f>
        <v>1385.2530039406622</v>
      </c>
      <c r="AK3695">
        <f>AC3695/'Totals and Drop Down Lists'!Y$6*Inputs!G$37</f>
        <v>2663.3044656716074</v>
      </c>
      <c r="AL3695">
        <f>AD3695/'Totals and Drop Down Lists'!Z$6*Inputs!H$37</f>
        <v>3239.0705130775309</v>
      </c>
      <c r="AM3695">
        <f>AE3695/'Totals and Drop Down Lists'!AA$6*Inputs!I$37</f>
        <v>448.88861897264144</v>
      </c>
      <c r="AN3695">
        <f>AF3695/'Totals and Drop Down Lists'!AB$6*Inputs!J$37</f>
        <v>299.35039710517117</v>
      </c>
      <c r="AO3695">
        <f>AG3695/'Totals and Drop Down Lists'!AC$6*Inputs!K$37</f>
        <v>186.2357617909162</v>
      </c>
      <c r="AP3695">
        <f>AH3695/'Totals and Drop Down Lists'!AD$6*Inputs!L$37</f>
        <v>136.58745955280207</v>
      </c>
      <c r="AQ3695">
        <f>IF(OR($D3695="51",$D3695="52",$D3695="61"),(AA3695/'Totals and Drop Down Lists'!W$4)*Inputs!E$38,0)</f>
        <v>0</v>
      </c>
      <c r="AR3695">
        <f>IF(OR($D3695="51",$D3695="52",$D3695="61"),(AB3695/'Totals and Drop Down Lists'!X$4)*Inputs!F$38,0)</f>
        <v>0</v>
      </c>
      <c r="AS3695">
        <f>IF(OR($D3695="51",$D3695="52",$D3695="61"),(AC3695/'Totals and Drop Down Lists'!Y$4)*Inputs!G$38,0)</f>
        <v>0</v>
      </c>
      <c r="AT3695">
        <f>IF(OR($D3695="51",$D3695="52",$D3695="61"),(AD3695/'Totals and Drop Down Lists'!Z$4)*Inputs!H$38,0)</f>
        <v>0</v>
      </c>
      <c r="AU3695">
        <f>IF(OR($D3695="51",$D3695="52",$D3695="61"),(AE3695/'Totals and Drop Down Lists'!AA$4)*Inputs!I$38,0)</f>
        <v>0</v>
      </c>
      <c r="AV3695">
        <f>IF(OR($D3695="51",$D3695="52",$D3695="61"),(AF3695/'Totals and Drop Down Lists'!AB$4)*Inputs!J$38,0)</f>
        <v>0</v>
      </c>
      <c r="AW3695">
        <f>IF(OR($D3695="51",$D3695="52",$D3695="61"),(AG3695/'Totals and Drop Down Lists'!AC$4)*Inputs!K$38,0)</f>
        <v>0</v>
      </c>
      <c r="AX3695">
        <f>IF(OR($D3695="51",$D3695="52",$D3695="61"),(AH3695/'Totals and Drop Down Lists'!AD$4)*Inputs!L$38,0)</f>
        <v>0</v>
      </c>
      <c r="AY3695">
        <f>IF(OR($D3695="51",$D3695="52",$D3695="61"),0,(AA3695/'Totals and Drop Down Lists'!W$5)*Inputs!E$39)</f>
        <v>0</v>
      </c>
      <c r="AZ3695">
        <f>IF(OR($D3695="51",$D3695="52",$D3695="61"),0,(AB3695/'Totals and Drop Down Lists'!X$5)*Inputs!F$39)</f>
        <v>0</v>
      </c>
      <c r="BA3695">
        <f>IF(OR($D3695="51",$D3695="52",$D3695="61"),0,(AC3695/'Totals and Drop Down Lists'!Y$5)*Inputs!G$39)</f>
        <v>0</v>
      </c>
      <c r="BB3695">
        <f>IF(OR($D3695="51",$D3695="52",$D3695="61"),0,(AD3695/'Totals and Drop Down Lists'!Z$5)*Inputs!H$39)</f>
        <v>0</v>
      </c>
      <c r="BC3695">
        <f>IF(OR($D3695="51",$D3695="52",$D3695="61"),0,(AE3695/'Totals and Drop Down Lists'!AA$5)*Inputs!I$39)</f>
        <v>0</v>
      </c>
      <c r="BD3695">
        <f>IF(OR($D3695="51",$D3695="52",$D3695="61"),0,(AF3695/'Totals and Drop Down Lists'!AB$5)*Inputs!J$39)</f>
        <v>0</v>
      </c>
      <c r="BE3695">
        <f>IF(OR($D3695="51",$D3695="52",$D3695="61"),0,(AG3695/'Totals and Drop Down Lists'!AC$5)*Inputs!K$39)</f>
        <v>0</v>
      </c>
      <c r="BF3695">
        <f>IF(OR($D3695="51",$D3695="52",$D3695="61"),0,(AH3695/'Totals and Drop Down Lists'!AD$5)*Inputs!L$39)</f>
        <v>0</v>
      </c>
      <c r="BG3695" s="10">
        <f t="shared" si="514"/>
        <v>13074.913196883459</v>
      </c>
    </row>
    <row r="3696" spans="1:59" ht="28.8">
      <c r="A3696" s="1" t="s">
        <v>7689</v>
      </c>
      <c r="B3696" s="1" t="s">
        <v>5098</v>
      </c>
      <c r="C3696" s="1" t="s">
        <v>5105</v>
      </c>
      <c r="D3696" s="1" t="s">
        <v>25</v>
      </c>
      <c r="E3696" s="1" t="s">
        <v>5106</v>
      </c>
      <c r="F3696" s="2">
        <v>92824</v>
      </c>
      <c r="G3696" s="2">
        <v>496</v>
      </c>
      <c r="H3696" s="2">
        <v>63</v>
      </c>
      <c r="I3696" s="2">
        <v>5989</v>
      </c>
      <c r="J3696" s="2">
        <v>37928</v>
      </c>
      <c r="K3696" s="2">
        <v>8830</v>
      </c>
      <c r="L3696" s="2">
        <v>91</v>
      </c>
      <c r="M3696" s="2">
        <v>28</v>
      </c>
      <c r="N3696" s="2">
        <v>44</v>
      </c>
      <c r="O3696" s="2">
        <v>132</v>
      </c>
      <c r="P3696" s="2">
        <v>17</v>
      </c>
      <c r="Q3696" s="2">
        <v>16</v>
      </c>
      <c r="R3696" s="2">
        <v>1642</v>
      </c>
      <c r="S3696" s="2">
        <v>7145400</v>
      </c>
      <c r="T3696" s="2">
        <v>411140900</v>
      </c>
      <c r="U3696" s="2">
        <v>596</v>
      </c>
      <c r="V3696" s="2">
        <v>345</v>
      </c>
      <c r="W3696" s="2">
        <v>0</v>
      </c>
      <c r="X3696" s="2">
        <v>1365</v>
      </c>
      <c r="Y3696" s="2">
        <v>120</v>
      </c>
      <c r="Z3696" s="2">
        <v>764</v>
      </c>
      <c r="AA3696" s="9">
        <f t="shared" si="515"/>
        <v>92824</v>
      </c>
      <c r="AB3696" s="9">
        <f t="shared" si="516"/>
        <v>5430</v>
      </c>
      <c r="AC3696" s="9">
        <f t="shared" si="517"/>
        <v>1970</v>
      </c>
      <c r="AD3696" s="9">
        <f t="shared" si="518"/>
        <v>1642</v>
      </c>
      <c r="AE3696" s="44">
        <f t="shared" si="519"/>
        <v>1.4356786789485352E-4</v>
      </c>
      <c r="AF3696" s="9">
        <f t="shared" si="520"/>
        <v>1020</v>
      </c>
      <c r="AG3696" s="9">
        <f t="shared" si="513"/>
        <v>884</v>
      </c>
      <c r="AH3696" s="44">
        <f t="shared" si="521"/>
        <v>7.6578016392206492E-5</v>
      </c>
      <c r="AI3696">
        <f>AA3696/'Totals and Drop Down Lists'!W$6*Inputs!E$37</f>
        <v>84204.401153278697</v>
      </c>
      <c r="AJ3696">
        <f>AB3696/'Totals and Drop Down Lists'!X$6*Inputs!F$37</f>
        <v>17866.802402370064</v>
      </c>
      <c r="AK3696">
        <f>AC3696/'Totals and Drop Down Lists'!Y$6*Inputs!G$37</f>
        <v>12986.905439042243</v>
      </c>
      <c r="AL3696">
        <f>AD3696/'Totals and Drop Down Lists'!Z$6*Inputs!H$37</f>
        <v>13164.737085329965</v>
      </c>
      <c r="AM3696">
        <f>AE3696/'Totals and Drop Down Lists'!AA$6*Inputs!I$37</f>
        <v>17872.670606571253</v>
      </c>
      <c r="AN3696">
        <f>AF3696/'Totals and Drop Down Lists'!AB$6*Inputs!J$37</f>
        <v>20355.827003151637</v>
      </c>
      <c r="AO3696">
        <f>AG3696/'Totals and Drop Down Lists'!AC$6*Inputs!K$37</f>
        <v>16463.241342316993</v>
      </c>
      <c r="AP3696">
        <f>AH3696/'Totals and Drop Down Lists'!AD$6*Inputs!L$37</f>
        <v>18021.097632787911</v>
      </c>
      <c r="AQ3696">
        <f>IF(OR($D3696="51",$D3696="52",$D3696="61"),(AA3696/'Totals and Drop Down Lists'!W$4)*Inputs!E$38,0)</f>
        <v>0</v>
      </c>
      <c r="AR3696">
        <f>IF(OR($D3696="51",$D3696="52",$D3696="61"),(AB3696/'Totals and Drop Down Lists'!X$4)*Inputs!F$38,0)</f>
        <v>0</v>
      </c>
      <c r="AS3696">
        <f>IF(OR($D3696="51",$D3696="52",$D3696="61"),(AC3696/'Totals and Drop Down Lists'!Y$4)*Inputs!G$38,0)</f>
        <v>0</v>
      </c>
      <c r="AT3696">
        <f>IF(OR($D3696="51",$D3696="52",$D3696="61"),(AD3696/'Totals and Drop Down Lists'!Z$4)*Inputs!H$38,0)</f>
        <v>0</v>
      </c>
      <c r="AU3696">
        <f>IF(OR($D3696="51",$D3696="52",$D3696="61"),(AE3696/'Totals and Drop Down Lists'!AA$4)*Inputs!I$38,0)</f>
        <v>0</v>
      </c>
      <c r="AV3696">
        <f>IF(OR($D3696="51",$D3696="52",$D3696="61"),(AF3696/'Totals and Drop Down Lists'!AB$4)*Inputs!J$38,0)</f>
        <v>0</v>
      </c>
      <c r="AW3696">
        <f>IF(OR($D3696="51",$D3696="52",$D3696="61"),(AG3696/'Totals and Drop Down Lists'!AC$4)*Inputs!K$38,0)</f>
        <v>0</v>
      </c>
      <c r="AX3696">
        <f>IF(OR($D3696="51",$D3696="52",$D3696="61"),(AH3696/'Totals and Drop Down Lists'!AD$4)*Inputs!L$38,0)</f>
        <v>0</v>
      </c>
      <c r="AY3696">
        <f>IF(OR($D3696="51",$D3696="52",$D3696="61"),0,(AA3696/'Totals and Drop Down Lists'!W$5)*Inputs!E$39)</f>
        <v>0</v>
      </c>
      <c r="AZ3696">
        <f>IF(OR($D3696="51",$D3696="52",$D3696="61"),0,(AB3696/'Totals and Drop Down Lists'!X$5)*Inputs!F$39)</f>
        <v>0</v>
      </c>
      <c r="BA3696">
        <f>IF(OR($D3696="51",$D3696="52",$D3696="61"),0,(AC3696/'Totals and Drop Down Lists'!Y$5)*Inputs!G$39)</f>
        <v>0</v>
      </c>
      <c r="BB3696">
        <f>IF(OR($D3696="51",$D3696="52",$D3696="61"),0,(AD3696/'Totals and Drop Down Lists'!Z$5)*Inputs!H$39)</f>
        <v>0</v>
      </c>
      <c r="BC3696">
        <f>IF(OR($D3696="51",$D3696="52",$D3696="61"),0,(AE3696/'Totals and Drop Down Lists'!AA$5)*Inputs!I$39)</f>
        <v>0</v>
      </c>
      <c r="BD3696">
        <f>IF(OR($D3696="51",$D3696="52",$D3696="61"),0,(AF3696/'Totals and Drop Down Lists'!AB$5)*Inputs!J$39)</f>
        <v>0</v>
      </c>
      <c r="BE3696">
        <f>IF(OR($D3696="51",$D3696="52",$D3696="61"),0,(AG3696/'Totals and Drop Down Lists'!AC$5)*Inputs!K$39)</f>
        <v>0</v>
      </c>
      <c r="BF3696">
        <f>IF(OR($D3696="51",$D3696="52",$D3696="61"),0,(AH3696/'Totals and Drop Down Lists'!AD$5)*Inputs!L$39)</f>
        <v>0</v>
      </c>
      <c r="BG3696" s="10">
        <f t="shared" si="514"/>
        <v>200935.68266484878</v>
      </c>
    </row>
    <row r="3697" spans="1:59" ht="28.8">
      <c r="A3697" s="1" t="s">
        <v>7689</v>
      </c>
      <c r="B3697" s="1" t="s">
        <v>5098</v>
      </c>
      <c r="C3697" s="1" t="s">
        <v>5107</v>
      </c>
      <c r="D3697" s="1" t="s">
        <v>25</v>
      </c>
      <c r="E3697" s="1" t="s">
        <v>5108</v>
      </c>
      <c r="F3697" s="2">
        <v>5880</v>
      </c>
      <c r="G3697" s="2">
        <v>61</v>
      </c>
      <c r="H3697" s="2">
        <v>0</v>
      </c>
      <c r="I3697" s="2">
        <v>1235</v>
      </c>
      <c r="J3697" s="2">
        <v>2545</v>
      </c>
      <c r="K3697" s="2">
        <v>690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985</v>
      </c>
      <c r="S3697" s="2">
        <v>421200</v>
      </c>
      <c r="T3697" s="2">
        <v>23388200</v>
      </c>
      <c r="U3697" s="2">
        <v>38</v>
      </c>
      <c r="V3697" s="2">
        <v>40</v>
      </c>
      <c r="W3697" s="2">
        <v>20</v>
      </c>
      <c r="X3697" s="2">
        <v>215</v>
      </c>
      <c r="Y3697" s="2">
        <v>55</v>
      </c>
      <c r="Z3697" s="2">
        <v>115</v>
      </c>
      <c r="AA3697" s="9">
        <f t="shared" si="515"/>
        <v>5880</v>
      </c>
      <c r="AB3697" s="9">
        <f t="shared" si="516"/>
        <v>1174</v>
      </c>
      <c r="AC3697" s="9">
        <f t="shared" si="517"/>
        <v>985</v>
      </c>
      <c r="AD3697" s="9">
        <f t="shared" si="518"/>
        <v>985</v>
      </c>
      <c r="AE3697" s="44">
        <f t="shared" si="519"/>
        <v>1.3064902731558719E-5</v>
      </c>
      <c r="AF3697" s="9">
        <f t="shared" si="520"/>
        <v>155</v>
      </c>
      <c r="AG3697" s="9">
        <f t="shared" si="513"/>
        <v>170</v>
      </c>
      <c r="AH3697" s="44">
        <f t="shared" si="521"/>
        <v>1.7149888931451741E-5</v>
      </c>
      <c r="AI3697">
        <f>AA3697/'Totals and Drop Down Lists'!W$6*Inputs!E$37</f>
        <v>5333.9855940411826</v>
      </c>
      <c r="AJ3697">
        <f>AB3697/'Totals and Drop Down Lists'!X$6*Inputs!F$37</f>
        <v>3862.9145525566209</v>
      </c>
      <c r="AK3697">
        <f>AC3697/'Totals and Drop Down Lists'!Y$6*Inputs!G$37</f>
        <v>6493.4527195211213</v>
      </c>
      <c r="AL3697">
        <f>AD3697/'Totals and Drop Down Lists'!Z$6*Inputs!H$37</f>
        <v>7897.2387509439804</v>
      </c>
      <c r="AM3697">
        <f>AE3697/'Totals and Drop Down Lists'!AA$6*Inputs!I$37</f>
        <v>1626.4412535474621</v>
      </c>
      <c r="AN3697">
        <f>AF3697/'Totals and Drop Down Lists'!AB$6*Inputs!J$37</f>
        <v>3093.287436753435</v>
      </c>
      <c r="AO3697">
        <f>AG3697/'Totals and Drop Down Lists'!AC$6*Inputs!K$37</f>
        <v>3166.0079504455753</v>
      </c>
      <c r="AP3697">
        <f>AH3697/'Totals and Drop Down Lists'!AD$6*Inputs!L$37</f>
        <v>4035.8818024517841</v>
      </c>
      <c r="AQ3697">
        <f>IF(OR($D3697="51",$D3697="52",$D3697="61"),(AA3697/'Totals and Drop Down Lists'!W$4)*Inputs!E$38,0)</f>
        <v>0</v>
      </c>
      <c r="AR3697">
        <f>IF(OR($D3697="51",$D3697="52",$D3697="61"),(AB3697/'Totals and Drop Down Lists'!X$4)*Inputs!F$38,0)</f>
        <v>0</v>
      </c>
      <c r="AS3697">
        <f>IF(OR($D3697="51",$D3697="52",$D3697="61"),(AC3697/'Totals and Drop Down Lists'!Y$4)*Inputs!G$38,0)</f>
        <v>0</v>
      </c>
      <c r="AT3697">
        <f>IF(OR($D3697="51",$D3697="52",$D3697="61"),(AD3697/'Totals and Drop Down Lists'!Z$4)*Inputs!H$38,0)</f>
        <v>0</v>
      </c>
      <c r="AU3697">
        <f>IF(OR($D3697="51",$D3697="52",$D3697="61"),(AE3697/'Totals and Drop Down Lists'!AA$4)*Inputs!I$38,0)</f>
        <v>0</v>
      </c>
      <c r="AV3697">
        <f>IF(OR($D3697="51",$D3697="52",$D3697="61"),(AF3697/'Totals and Drop Down Lists'!AB$4)*Inputs!J$38,0)</f>
        <v>0</v>
      </c>
      <c r="AW3697">
        <f>IF(OR($D3697="51",$D3697="52",$D3697="61"),(AG3697/'Totals and Drop Down Lists'!AC$4)*Inputs!K$38,0)</f>
        <v>0</v>
      </c>
      <c r="AX3697">
        <f>IF(OR($D3697="51",$D3697="52",$D3697="61"),(AH3697/'Totals and Drop Down Lists'!AD$4)*Inputs!L$38,0)</f>
        <v>0</v>
      </c>
      <c r="AY3697">
        <f>IF(OR($D3697="51",$D3697="52",$D3697="61"),0,(AA3697/'Totals and Drop Down Lists'!W$5)*Inputs!E$39)</f>
        <v>0</v>
      </c>
      <c r="AZ3697">
        <f>IF(OR($D3697="51",$D3697="52",$D3697="61"),0,(AB3697/'Totals and Drop Down Lists'!X$5)*Inputs!F$39)</f>
        <v>0</v>
      </c>
      <c r="BA3697">
        <f>IF(OR($D3697="51",$D3697="52",$D3697="61"),0,(AC3697/'Totals and Drop Down Lists'!Y$5)*Inputs!G$39)</f>
        <v>0</v>
      </c>
      <c r="BB3697">
        <f>IF(OR($D3697="51",$D3697="52",$D3697="61"),0,(AD3697/'Totals and Drop Down Lists'!Z$5)*Inputs!H$39)</f>
        <v>0</v>
      </c>
      <c r="BC3697">
        <f>IF(OR($D3697="51",$D3697="52",$D3697="61"),0,(AE3697/'Totals and Drop Down Lists'!AA$5)*Inputs!I$39)</f>
        <v>0</v>
      </c>
      <c r="BD3697">
        <f>IF(OR($D3697="51",$D3697="52",$D3697="61"),0,(AF3697/'Totals and Drop Down Lists'!AB$5)*Inputs!J$39)</f>
        <v>0</v>
      </c>
      <c r="BE3697">
        <f>IF(OR($D3697="51",$D3697="52",$D3697="61"),0,(AG3697/'Totals and Drop Down Lists'!AC$5)*Inputs!K$39)</f>
        <v>0</v>
      </c>
      <c r="BF3697">
        <f>IF(OR($D3697="51",$D3697="52",$D3697="61"),0,(AH3697/'Totals and Drop Down Lists'!AD$5)*Inputs!L$39)</f>
        <v>0</v>
      </c>
      <c r="BG3697" s="10">
        <f t="shared" si="514"/>
        <v>35509.210060261161</v>
      </c>
    </row>
    <row r="3698" spans="1:59" ht="28.8">
      <c r="A3698" s="1" t="s">
        <v>7689</v>
      </c>
      <c r="B3698" s="1" t="s">
        <v>5098</v>
      </c>
      <c r="C3698" s="1" t="s">
        <v>5109</v>
      </c>
      <c r="D3698" s="1" t="s">
        <v>25</v>
      </c>
      <c r="E3698" s="1" t="s">
        <v>5110</v>
      </c>
      <c r="F3698" s="2">
        <v>24950</v>
      </c>
      <c r="G3698" s="2">
        <v>448</v>
      </c>
      <c r="H3698" s="2">
        <v>46</v>
      </c>
      <c r="I3698" s="2">
        <v>2693</v>
      </c>
      <c r="J3698" s="2">
        <v>9908</v>
      </c>
      <c r="K3698" s="2">
        <v>3309</v>
      </c>
      <c r="L3698" s="2">
        <v>0</v>
      </c>
      <c r="M3698" s="2">
        <v>0</v>
      </c>
      <c r="N3698" s="2">
        <v>0</v>
      </c>
      <c r="O3698" s="2">
        <v>117</v>
      </c>
      <c r="P3698" s="2">
        <v>30</v>
      </c>
      <c r="Q3698" s="2">
        <v>0</v>
      </c>
      <c r="R3698" s="2">
        <v>1134</v>
      </c>
      <c r="S3698" s="2">
        <v>2769300</v>
      </c>
      <c r="T3698" s="2">
        <v>139483100</v>
      </c>
      <c r="U3698" s="2">
        <v>256</v>
      </c>
      <c r="V3698" s="2">
        <v>0</v>
      </c>
      <c r="W3698" s="2">
        <v>0</v>
      </c>
      <c r="X3698" s="2">
        <v>610</v>
      </c>
      <c r="Y3698" s="2">
        <v>45</v>
      </c>
      <c r="Z3698" s="2">
        <v>555</v>
      </c>
      <c r="AA3698" s="9">
        <f t="shared" si="515"/>
        <v>24950</v>
      </c>
      <c r="AB3698" s="9">
        <f t="shared" si="516"/>
        <v>2199</v>
      </c>
      <c r="AC3698" s="9">
        <f t="shared" si="517"/>
        <v>1281</v>
      </c>
      <c r="AD3698" s="9">
        <f t="shared" si="518"/>
        <v>1134</v>
      </c>
      <c r="AE3698" s="44">
        <f t="shared" si="519"/>
        <v>7.7179741980621638E-5</v>
      </c>
      <c r="AF3698" s="9">
        <f t="shared" si="520"/>
        <v>610</v>
      </c>
      <c r="AG3698" s="9">
        <f t="shared" si="513"/>
        <v>600</v>
      </c>
      <c r="AH3698" s="44">
        <f t="shared" si="521"/>
        <v>7.4561237242876067E-5</v>
      </c>
      <c r="AI3698">
        <f>AA3698/'Totals and Drop Down Lists'!W$6*Inputs!E$37</f>
        <v>22633.153158389032</v>
      </c>
      <c r="AJ3698">
        <f>AB3698/'Totals and Drop Down Lists'!X$6*Inputs!F$37</f>
        <v>7235.5614148824616</v>
      </c>
      <c r="AK3698">
        <f>AC3698/'Totals and Drop Down Lists'!Y$6*Inputs!G$37</f>
        <v>8444.7847042706162</v>
      </c>
      <c r="AL3698">
        <f>AD3698/'Totals and Drop Down Lists'!Z$6*Inputs!H$37</f>
        <v>9091.8464401730707</v>
      </c>
      <c r="AM3698">
        <f>AE3698/'Totals and Drop Down Lists'!AA$6*Inputs!I$37</f>
        <v>9608.055939996706</v>
      </c>
      <c r="AN3698">
        <f>AF3698/'Totals and Drop Down Lists'!AB$6*Inputs!J$37</f>
        <v>12173.582815610294</v>
      </c>
      <c r="AO3698">
        <f>AG3698/'Totals and Drop Down Lists'!AC$6*Inputs!K$37</f>
        <v>11174.145707454973</v>
      </c>
      <c r="AP3698">
        <f>AH3698/'Totals and Drop Down Lists'!AD$6*Inputs!L$37</f>
        <v>17546.489179002558</v>
      </c>
      <c r="AQ3698">
        <f>IF(OR($D3698="51",$D3698="52",$D3698="61"),(AA3698/'Totals and Drop Down Lists'!W$4)*Inputs!E$38,0)</f>
        <v>0</v>
      </c>
      <c r="AR3698">
        <f>IF(OR($D3698="51",$D3698="52",$D3698="61"),(AB3698/'Totals and Drop Down Lists'!X$4)*Inputs!F$38,0)</f>
        <v>0</v>
      </c>
      <c r="AS3698">
        <f>IF(OR($D3698="51",$D3698="52",$D3698="61"),(AC3698/'Totals and Drop Down Lists'!Y$4)*Inputs!G$38,0)</f>
        <v>0</v>
      </c>
      <c r="AT3698">
        <f>IF(OR($D3698="51",$D3698="52",$D3698="61"),(AD3698/'Totals and Drop Down Lists'!Z$4)*Inputs!H$38,0)</f>
        <v>0</v>
      </c>
      <c r="AU3698">
        <f>IF(OR($D3698="51",$D3698="52",$D3698="61"),(AE3698/'Totals and Drop Down Lists'!AA$4)*Inputs!I$38,0)</f>
        <v>0</v>
      </c>
      <c r="AV3698">
        <f>IF(OR($D3698="51",$D3698="52",$D3698="61"),(AF3698/'Totals and Drop Down Lists'!AB$4)*Inputs!J$38,0)</f>
        <v>0</v>
      </c>
      <c r="AW3698">
        <f>IF(OR($D3698="51",$D3698="52",$D3698="61"),(AG3698/'Totals and Drop Down Lists'!AC$4)*Inputs!K$38,0)</f>
        <v>0</v>
      </c>
      <c r="AX3698">
        <f>IF(OR($D3698="51",$D3698="52",$D3698="61"),(AH3698/'Totals and Drop Down Lists'!AD$4)*Inputs!L$38,0)</f>
        <v>0</v>
      </c>
      <c r="AY3698">
        <f>IF(OR($D3698="51",$D3698="52",$D3698="61"),0,(AA3698/'Totals and Drop Down Lists'!W$5)*Inputs!E$39)</f>
        <v>0</v>
      </c>
      <c r="AZ3698">
        <f>IF(OR($D3698="51",$D3698="52",$D3698="61"),0,(AB3698/'Totals and Drop Down Lists'!X$5)*Inputs!F$39)</f>
        <v>0</v>
      </c>
      <c r="BA3698">
        <f>IF(OR($D3698="51",$D3698="52",$D3698="61"),0,(AC3698/'Totals and Drop Down Lists'!Y$5)*Inputs!G$39)</f>
        <v>0</v>
      </c>
      <c r="BB3698">
        <f>IF(OR($D3698="51",$D3698="52",$D3698="61"),0,(AD3698/'Totals and Drop Down Lists'!Z$5)*Inputs!H$39)</f>
        <v>0</v>
      </c>
      <c r="BC3698">
        <f>IF(OR($D3698="51",$D3698="52",$D3698="61"),0,(AE3698/'Totals and Drop Down Lists'!AA$5)*Inputs!I$39)</f>
        <v>0</v>
      </c>
      <c r="BD3698">
        <f>IF(OR($D3698="51",$D3698="52",$D3698="61"),0,(AF3698/'Totals and Drop Down Lists'!AB$5)*Inputs!J$39)</f>
        <v>0</v>
      </c>
      <c r="BE3698">
        <f>IF(OR($D3698="51",$D3698="52",$D3698="61"),0,(AG3698/'Totals and Drop Down Lists'!AC$5)*Inputs!K$39)</f>
        <v>0</v>
      </c>
      <c r="BF3698">
        <f>IF(OR($D3698="51",$D3698="52",$D3698="61"),0,(AH3698/'Totals and Drop Down Lists'!AD$5)*Inputs!L$39)</f>
        <v>0</v>
      </c>
      <c r="BG3698" s="10">
        <f t="shared" si="514"/>
        <v>97907.61935977971</v>
      </c>
    </row>
    <row r="3699" spans="1:59">
      <c r="A3699" s="1" t="s">
        <v>7690</v>
      </c>
      <c r="B3699" s="1" t="s">
        <v>6772</v>
      </c>
      <c r="C3699" s="1" t="s">
        <v>6773</v>
      </c>
      <c r="D3699" s="1" t="s">
        <v>7</v>
      </c>
      <c r="E3699" s="1" t="s">
        <v>6774</v>
      </c>
      <c r="F3699" s="2">
        <v>442151</v>
      </c>
      <c r="G3699" s="2">
        <v>3059</v>
      </c>
      <c r="H3699" s="2">
        <v>605</v>
      </c>
      <c r="I3699" s="2">
        <v>33928</v>
      </c>
      <c r="J3699" s="2">
        <v>164944</v>
      </c>
      <c r="K3699" s="2">
        <v>59105</v>
      </c>
      <c r="L3699" s="2">
        <v>596</v>
      </c>
      <c r="M3699" s="2">
        <v>204</v>
      </c>
      <c r="N3699" s="2">
        <v>23</v>
      </c>
      <c r="O3699" s="2">
        <v>734</v>
      </c>
      <c r="P3699" s="2">
        <v>316</v>
      </c>
      <c r="Q3699" s="2">
        <v>33</v>
      </c>
      <c r="R3699" s="2">
        <v>1984</v>
      </c>
      <c r="S3699" s="2">
        <v>74603500</v>
      </c>
      <c r="T3699" s="2">
        <v>3236815400</v>
      </c>
      <c r="U3699" s="2">
        <v>2784</v>
      </c>
      <c r="V3699" s="2">
        <v>1495</v>
      </c>
      <c r="W3699" s="2">
        <v>55</v>
      </c>
      <c r="X3699" s="2">
        <v>7130</v>
      </c>
      <c r="Y3699" s="2">
        <v>210</v>
      </c>
      <c r="Z3699" s="2">
        <v>4995</v>
      </c>
      <c r="AA3699" s="9">
        <f t="shared" si="515"/>
        <v>442151</v>
      </c>
      <c r="AB3699" s="9">
        <f t="shared" si="516"/>
        <v>30264</v>
      </c>
      <c r="AC3699" s="9">
        <f t="shared" si="517"/>
        <v>3890</v>
      </c>
      <c r="AD3699" s="9">
        <f t="shared" si="518"/>
        <v>1984</v>
      </c>
      <c r="AE3699" s="44">
        <f t="shared" si="519"/>
        <v>1.479134636696377E-3</v>
      </c>
      <c r="AF3699" s="9">
        <f t="shared" si="520"/>
        <v>5580</v>
      </c>
      <c r="AG3699" s="9">
        <f t="shared" si="513"/>
        <v>5205</v>
      </c>
      <c r="AH3699" s="44">
        <f t="shared" si="521"/>
        <v>6.940000784389519E-4</v>
      </c>
      <c r="AI3699">
        <f>AA3699/'Totals and Drop Down Lists'!W$6*Inputs!E$37</f>
        <v>401093.03816171817</v>
      </c>
      <c r="AJ3699">
        <f>AB3699/'Totals and Drop Down Lists'!X$6*Inputs!F$37</f>
        <v>99580.277698955339</v>
      </c>
      <c r="AK3699">
        <f>AC3699/'Totals and Drop Down Lists'!Y$6*Inputs!G$37</f>
        <v>25644.193988768693</v>
      </c>
      <c r="AL3699">
        <f>AD3699/'Totals and Drop Down Lists'!Z$6*Inputs!H$37</f>
        <v>15906.722519667876</v>
      </c>
      <c r="AM3699">
        <f>AE3699/'Totals and Drop Down Lists'!AA$6*Inputs!I$37</f>
        <v>184136.51001494357</v>
      </c>
      <c r="AN3699">
        <f>AF3699/'Totals and Drop Down Lists'!AB$6*Inputs!J$37</f>
        <v>111358.34772312366</v>
      </c>
      <c r="AO3699">
        <f>AG3699/'Totals and Drop Down Lists'!AC$6*Inputs!K$37</f>
        <v>96935.714012171884</v>
      </c>
      <c r="AP3699">
        <f>AH3699/'Totals and Drop Down Lists'!AD$6*Inputs!L$37</f>
        <v>163318.97533955515</v>
      </c>
      <c r="AQ3699">
        <f>IF(OR($D3699="51",$D3699="52",$D3699="61"),(AA3699/'Totals and Drop Down Lists'!W$4)*Inputs!E$38,0)</f>
        <v>0</v>
      </c>
      <c r="AR3699">
        <f>IF(OR($D3699="51",$D3699="52",$D3699="61"),(AB3699/'Totals and Drop Down Lists'!X$4)*Inputs!F$38,0)</f>
        <v>0</v>
      </c>
      <c r="AS3699">
        <f>IF(OR($D3699="51",$D3699="52",$D3699="61"),(AC3699/'Totals and Drop Down Lists'!Y$4)*Inputs!G$38,0)</f>
        <v>0</v>
      </c>
      <c r="AT3699">
        <f>IF(OR($D3699="51",$D3699="52",$D3699="61"),(AD3699/'Totals and Drop Down Lists'!Z$4)*Inputs!H$38,0)</f>
        <v>0</v>
      </c>
      <c r="AU3699">
        <f>IF(OR($D3699="51",$D3699="52",$D3699="61"),(AE3699/'Totals and Drop Down Lists'!AA$4)*Inputs!I$38,0)</f>
        <v>0</v>
      </c>
      <c r="AV3699">
        <f>IF(OR($D3699="51",$D3699="52",$D3699="61"),(AF3699/'Totals and Drop Down Lists'!AB$4)*Inputs!J$38,0)</f>
        <v>0</v>
      </c>
      <c r="AW3699">
        <f>IF(OR($D3699="51",$D3699="52",$D3699="61"),(AG3699/'Totals and Drop Down Lists'!AC$4)*Inputs!K$38,0)</f>
        <v>0</v>
      </c>
      <c r="AX3699">
        <f>IF(OR($D3699="51",$D3699="52",$D3699="61"),(AH3699/'Totals and Drop Down Lists'!AD$4)*Inputs!L$38,0)</f>
        <v>0</v>
      </c>
      <c r="AY3699">
        <f>IF(OR($D3699="51",$D3699="52",$D3699="61"),0,(AA3699/'Totals and Drop Down Lists'!W$5)*Inputs!E$39)</f>
        <v>0</v>
      </c>
      <c r="AZ3699">
        <f>IF(OR($D3699="51",$D3699="52",$D3699="61"),0,(AB3699/'Totals and Drop Down Lists'!X$5)*Inputs!F$39)</f>
        <v>0</v>
      </c>
      <c r="BA3699">
        <f>IF(OR($D3699="51",$D3699="52",$D3699="61"),0,(AC3699/'Totals and Drop Down Lists'!Y$5)*Inputs!G$39)</f>
        <v>0</v>
      </c>
      <c r="BB3699">
        <f>IF(OR($D3699="51",$D3699="52",$D3699="61"),0,(AD3699/'Totals and Drop Down Lists'!Z$5)*Inputs!H$39)</f>
        <v>0</v>
      </c>
      <c r="BC3699">
        <f>IF(OR($D3699="51",$D3699="52",$D3699="61"),0,(AE3699/'Totals and Drop Down Lists'!AA$5)*Inputs!I$39)</f>
        <v>0</v>
      </c>
      <c r="BD3699">
        <f>IF(OR($D3699="51",$D3699="52",$D3699="61"),0,(AF3699/'Totals and Drop Down Lists'!AB$5)*Inputs!J$39)</f>
        <v>0</v>
      </c>
      <c r="BE3699">
        <f>IF(OR($D3699="51",$D3699="52",$D3699="61"),0,(AG3699/'Totals and Drop Down Lists'!AC$5)*Inputs!K$39)</f>
        <v>0</v>
      </c>
      <c r="BF3699">
        <f>IF(OR($D3699="51",$D3699="52",$D3699="61"),0,(AH3699/'Totals and Drop Down Lists'!AD$5)*Inputs!L$39)</f>
        <v>0</v>
      </c>
      <c r="BG3699" s="10">
        <f t="shared" si="514"/>
        <v>1097973.7794589042</v>
      </c>
    </row>
    <row r="3700" spans="1:59">
      <c r="A3700" s="1" t="s">
        <v>7691</v>
      </c>
      <c r="B3700" s="1" t="s">
        <v>724</v>
      </c>
      <c r="C3700" s="1" t="s">
        <v>725</v>
      </c>
      <c r="D3700" s="1" t="s">
        <v>10</v>
      </c>
      <c r="E3700" s="1" t="s">
        <v>726</v>
      </c>
      <c r="F3700" s="2">
        <v>43663</v>
      </c>
      <c r="G3700" s="2">
        <v>5016</v>
      </c>
      <c r="H3700" s="2">
        <v>1798</v>
      </c>
      <c r="I3700" s="2">
        <v>11229</v>
      </c>
      <c r="J3700" s="2">
        <v>17443</v>
      </c>
      <c r="K3700" s="2">
        <v>10372</v>
      </c>
      <c r="L3700" s="2">
        <v>27</v>
      </c>
      <c r="M3700" s="2">
        <v>0</v>
      </c>
      <c r="N3700" s="2">
        <v>0</v>
      </c>
      <c r="O3700" s="2">
        <v>184</v>
      </c>
      <c r="P3700" s="2">
        <v>44</v>
      </c>
      <c r="Q3700" s="2">
        <v>0</v>
      </c>
      <c r="R3700" s="2">
        <v>3334</v>
      </c>
      <c r="S3700" s="2">
        <v>10960500</v>
      </c>
      <c r="T3700" s="2">
        <v>441067300</v>
      </c>
      <c r="U3700" s="2">
        <v>740</v>
      </c>
      <c r="V3700" s="2">
        <v>790</v>
      </c>
      <c r="W3700" s="2">
        <v>90</v>
      </c>
      <c r="X3700" s="2">
        <v>3780</v>
      </c>
      <c r="Y3700" s="2">
        <v>210</v>
      </c>
      <c r="Z3700" s="2">
        <v>2250</v>
      </c>
      <c r="AA3700" s="9">
        <f t="shared" si="515"/>
        <v>43663</v>
      </c>
      <c r="AB3700" s="9">
        <f t="shared" si="516"/>
        <v>4415</v>
      </c>
      <c r="AC3700" s="9">
        <f t="shared" si="517"/>
        <v>3589</v>
      </c>
      <c r="AD3700" s="9">
        <f t="shared" si="518"/>
        <v>3334</v>
      </c>
      <c r="AE3700" s="44">
        <f t="shared" si="519"/>
        <v>4.307245454408154E-4</v>
      </c>
      <c r="AF3700" s="9">
        <f t="shared" si="520"/>
        <v>2900</v>
      </c>
      <c r="AG3700" s="9">
        <f t="shared" si="513"/>
        <v>2460</v>
      </c>
      <c r="AH3700" s="44">
        <f t="shared" si="521"/>
        <v>5.4428644751267411E-4</v>
      </c>
      <c r="AI3700">
        <f>AA3700/'Totals and Drop Down Lists'!W$6*Inputs!E$37</f>
        <v>39608.471597384385</v>
      </c>
      <c r="AJ3700">
        <f>AB3700/'Totals and Drop Down Lists'!X$6*Inputs!F$37</f>
        <v>14527.059411871791</v>
      </c>
      <c r="AK3700">
        <f>AC3700/'Totals and Drop Down Lists'!Y$6*Inputs!G$37</f>
        <v>23659.900315087616</v>
      </c>
      <c r="AL3700">
        <f>AD3700/'Totals and Drop Down Lists'!Z$6*Inputs!H$37</f>
        <v>26730.349234159625</v>
      </c>
      <c r="AM3700">
        <f>AE3700/'Totals and Drop Down Lists'!AA$6*Inputs!I$37</f>
        <v>53620.618845345292</v>
      </c>
      <c r="AN3700">
        <f>AF3700/'Totals and Drop Down Lists'!AB$6*Inputs!J$37</f>
        <v>57874.410106999749</v>
      </c>
      <c r="AO3700">
        <f>AG3700/'Totals and Drop Down Lists'!AC$6*Inputs!K$37</f>
        <v>45813.997400565386</v>
      </c>
      <c r="AP3700">
        <f>AH3700/'Totals and Drop Down Lists'!AD$6*Inputs!L$37</f>
        <v>128086.88019016695</v>
      </c>
      <c r="AQ3700">
        <f>IF(OR($D3700="51",$D3700="52",$D3700="61"),(AA3700/'Totals and Drop Down Lists'!W$4)*Inputs!E$38,0)</f>
        <v>0</v>
      </c>
      <c r="AR3700">
        <f>IF(OR($D3700="51",$D3700="52",$D3700="61"),(AB3700/'Totals and Drop Down Lists'!X$4)*Inputs!F$38,0)</f>
        <v>0</v>
      </c>
      <c r="AS3700">
        <f>IF(OR($D3700="51",$D3700="52",$D3700="61"),(AC3700/'Totals and Drop Down Lists'!Y$4)*Inputs!G$38,0)</f>
        <v>0</v>
      </c>
      <c r="AT3700">
        <f>IF(OR($D3700="51",$D3700="52",$D3700="61"),(AD3700/'Totals and Drop Down Lists'!Z$4)*Inputs!H$38,0)</f>
        <v>0</v>
      </c>
      <c r="AU3700">
        <f>IF(OR($D3700="51",$D3700="52",$D3700="61"),(AE3700/'Totals and Drop Down Lists'!AA$4)*Inputs!I$38,0)</f>
        <v>0</v>
      </c>
      <c r="AV3700">
        <f>IF(OR($D3700="51",$D3700="52",$D3700="61"),(AF3700/'Totals and Drop Down Lists'!AB$4)*Inputs!J$38,0)</f>
        <v>0</v>
      </c>
      <c r="AW3700">
        <f>IF(OR($D3700="51",$D3700="52",$D3700="61"),(AG3700/'Totals and Drop Down Lists'!AC$4)*Inputs!K$38,0)</f>
        <v>0</v>
      </c>
      <c r="AX3700">
        <f>IF(OR($D3700="51",$D3700="52",$D3700="61"),(AH3700/'Totals and Drop Down Lists'!AD$4)*Inputs!L$38,0)</f>
        <v>0</v>
      </c>
      <c r="AY3700">
        <f>IF(OR($D3700="51",$D3700="52",$D3700="61"),0,(AA3700/'Totals and Drop Down Lists'!W$5)*Inputs!E$39)</f>
        <v>0</v>
      </c>
      <c r="AZ3700">
        <f>IF(OR($D3700="51",$D3700="52",$D3700="61"),0,(AB3700/'Totals and Drop Down Lists'!X$5)*Inputs!F$39)</f>
        <v>0</v>
      </c>
      <c r="BA3700">
        <f>IF(OR($D3700="51",$D3700="52",$D3700="61"),0,(AC3700/'Totals and Drop Down Lists'!Y$5)*Inputs!G$39)</f>
        <v>0</v>
      </c>
      <c r="BB3700">
        <f>IF(OR($D3700="51",$D3700="52",$D3700="61"),0,(AD3700/'Totals and Drop Down Lists'!Z$5)*Inputs!H$39)</f>
        <v>0</v>
      </c>
      <c r="BC3700">
        <f>IF(OR($D3700="51",$D3700="52",$D3700="61"),0,(AE3700/'Totals and Drop Down Lists'!AA$5)*Inputs!I$39)</f>
        <v>0</v>
      </c>
      <c r="BD3700">
        <f>IF(OR($D3700="51",$D3700="52",$D3700="61"),0,(AF3700/'Totals and Drop Down Lists'!AB$5)*Inputs!J$39)</f>
        <v>0</v>
      </c>
      <c r="BE3700">
        <f>IF(OR($D3700="51",$D3700="52",$D3700="61"),0,(AG3700/'Totals and Drop Down Lists'!AC$5)*Inputs!K$39)</f>
        <v>0</v>
      </c>
      <c r="BF3700">
        <f>IF(OR($D3700="51",$D3700="52",$D3700="61"),0,(AH3700/'Totals and Drop Down Lists'!AD$5)*Inputs!L$39)</f>
        <v>0</v>
      </c>
      <c r="BG3700" s="10">
        <f t="shared" si="514"/>
        <v>389921.68710158078</v>
      </c>
    </row>
    <row r="3701" spans="1:59">
      <c r="A3701" s="1" t="s">
        <v>7691</v>
      </c>
      <c r="B3701" s="1" t="s">
        <v>724</v>
      </c>
      <c r="C3701" s="1" t="s">
        <v>727</v>
      </c>
      <c r="D3701" s="1" t="s">
        <v>25</v>
      </c>
      <c r="E3701" s="1" t="s">
        <v>728</v>
      </c>
      <c r="F3701" s="2">
        <v>100636</v>
      </c>
      <c r="G3701" s="2">
        <v>1042</v>
      </c>
      <c r="H3701" s="2">
        <v>970</v>
      </c>
      <c r="I3701" s="2">
        <v>9552</v>
      </c>
      <c r="J3701" s="2">
        <v>37964</v>
      </c>
      <c r="K3701" s="2">
        <v>12886</v>
      </c>
      <c r="L3701" s="2">
        <v>168</v>
      </c>
      <c r="M3701" s="2">
        <v>7</v>
      </c>
      <c r="N3701" s="2">
        <v>0</v>
      </c>
      <c r="O3701" s="2">
        <v>70</v>
      </c>
      <c r="P3701" s="2">
        <v>65</v>
      </c>
      <c r="Q3701" s="2">
        <v>0</v>
      </c>
      <c r="R3701" s="2">
        <v>2682</v>
      </c>
      <c r="S3701" s="2">
        <v>13929500</v>
      </c>
      <c r="T3701" s="2">
        <v>687814700</v>
      </c>
      <c r="U3701" s="2">
        <v>1671</v>
      </c>
      <c r="V3701" s="2">
        <v>549</v>
      </c>
      <c r="W3701" s="2">
        <v>90</v>
      </c>
      <c r="X3701" s="2">
        <v>2680</v>
      </c>
      <c r="Y3701" s="2">
        <v>95</v>
      </c>
      <c r="Z3701" s="2">
        <v>1780</v>
      </c>
      <c r="AA3701" s="9">
        <f t="shared" si="515"/>
        <v>100636</v>
      </c>
      <c r="AB3701" s="9">
        <f t="shared" si="516"/>
        <v>7540</v>
      </c>
      <c r="AC3701" s="9">
        <f t="shared" si="517"/>
        <v>2992</v>
      </c>
      <c r="AD3701" s="9">
        <f t="shared" si="518"/>
        <v>2682</v>
      </c>
      <c r="AE3701" s="44">
        <f t="shared" si="519"/>
        <v>3.0546402867386886E-4</v>
      </c>
      <c r="AF3701" s="9">
        <f t="shared" si="520"/>
        <v>2041</v>
      </c>
      <c r="AG3701" s="9">
        <f t="shared" si="513"/>
        <v>1875</v>
      </c>
      <c r="AH3701" s="44">
        <f t="shared" si="521"/>
        <v>2.3680917273853885E-4</v>
      </c>
      <c r="AI3701">
        <f>AA3701/'Totals and Drop Down Lists'!W$6*Inputs!E$37</f>
        <v>91290.982013933419</v>
      </c>
      <c r="AJ3701">
        <f>AB3701/'Totals and Drop Down Lists'!X$6*Inputs!F$37</f>
        <v>24809.519357987159</v>
      </c>
      <c r="AK3701">
        <f>AC3701/'Totals and Drop Down Lists'!Y$6*Inputs!G$37</f>
        <v>19724.274656657049</v>
      </c>
      <c r="AL3701">
        <f>AD3701/'Totals and Drop Down Lists'!Z$6*Inputs!H$37</f>
        <v>21502.938406123609</v>
      </c>
      <c r="AM3701">
        <f>AE3701/'Totals and Drop Down Lists'!AA$6*Inputs!I$37</f>
        <v>38027.018487470348</v>
      </c>
      <c r="AN3701">
        <f>AF3701/'Totals and Drop Down Lists'!AB$6*Inputs!J$37</f>
        <v>40731.61069944362</v>
      </c>
      <c r="AO3701">
        <f>AG3701/'Totals and Drop Down Lists'!AC$6*Inputs!K$37</f>
        <v>34919.205335796782</v>
      </c>
      <c r="AP3701">
        <f>AH3701/'Totals and Drop Down Lists'!AD$6*Inputs!L$37</f>
        <v>55728.281082705937</v>
      </c>
      <c r="AQ3701">
        <f>IF(OR($D3701="51",$D3701="52",$D3701="61"),(AA3701/'Totals and Drop Down Lists'!W$4)*Inputs!E$38,0)</f>
        <v>0</v>
      </c>
      <c r="AR3701">
        <f>IF(OR($D3701="51",$D3701="52",$D3701="61"),(AB3701/'Totals and Drop Down Lists'!X$4)*Inputs!F$38,0)</f>
        <v>0</v>
      </c>
      <c r="AS3701">
        <f>IF(OR($D3701="51",$D3701="52",$D3701="61"),(AC3701/'Totals and Drop Down Lists'!Y$4)*Inputs!G$38,0)</f>
        <v>0</v>
      </c>
      <c r="AT3701">
        <f>IF(OR($D3701="51",$D3701="52",$D3701="61"),(AD3701/'Totals and Drop Down Lists'!Z$4)*Inputs!H$38,0)</f>
        <v>0</v>
      </c>
      <c r="AU3701">
        <f>IF(OR($D3701="51",$D3701="52",$D3701="61"),(AE3701/'Totals and Drop Down Lists'!AA$4)*Inputs!I$38,0)</f>
        <v>0</v>
      </c>
      <c r="AV3701">
        <f>IF(OR($D3701="51",$D3701="52",$D3701="61"),(AF3701/'Totals and Drop Down Lists'!AB$4)*Inputs!J$38,0)</f>
        <v>0</v>
      </c>
      <c r="AW3701">
        <f>IF(OR($D3701="51",$D3701="52",$D3701="61"),(AG3701/'Totals and Drop Down Lists'!AC$4)*Inputs!K$38,0)</f>
        <v>0</v>
      </c>
      <c r="AX3701">
        <f>IF(OR($D3701="51",$D3701="52",$D3701="61"),(AH3701/'Totals and Drop Down Lists'!AD$4)*Inputs!L$38,0)</f>
        <v>0</v>
      </c>
      <c r="AY3701">
        <f>IF(OR($D3701="51",$D3701="52",$D3701="61"),0,(AA3701/'Totals and Drop Down Lists'!W$5)*Inputs!E$39)</f>
        <v>0</v>
      </c>
      <c r="AZ3701">
        <f>IF(OR($D3701="51",$D3701="52",$D3701="61"),0,(AB3701/'Totals and Drop Down Lists'!X$5)*Inputs!F$39)</f>
        <v>0</v>
      </c>
      <c r="BA3701">
        <f>IF(OR($D3701="51",$D3701="52",$D3701="61"),0,(AC3701/'Totals and Drop Down Lists'!Y$5)*Inputs!G$39)</f>
        <v>0</v>
      </c>
      <c r="BB3701">
        <f>IF(OR($D3701="51",$D3701="52",$D3701="61"),0,(AD3701/'Totals and Drop Down Lists'!Z$5)*Inputs!H$39)</f>
        <v>0</v>
      </c>
      <c r="BC3701">
        <f>IF(OR($D3701="51",$D3701="52",$D3701="61"),0,(AE3701/'Totals and Drop Down Lists'!AA$5)*Inputs!I$39)</f>
        <v>0</v>
      </c>
      <c r="BD3701">
        <f>IF(OR($D3701="51",$D3701="52",$D3701="61"),0,(AF3701/'Totals and Drop Down Lists'!AB$5)*Inputs!J$39)</f>
        <v>0</v>
      </c>
      <c r="BE3701">
        <f>IF(OR($D3701="51",$D3701="52",$D3701="61"),0,(AG3701/'Totals and Drop Down Lists'!AC$5)*Inputs!K$39)</f>
        <v>0</v>
      </c>
      <c r="BF3701">
        <f>IF(OR($D3701="51",$D3701="52",$D3701="61"),0,(AH3701/'Totals and Drop Down Lists'!AD$5)*Inputs!L$39)</f>
        <v>0</v>
      </c>
      <c r="BG3701" s="10">
        <f t="shared" si="514"/>
        <v>326733.8300401179</v>
      </c>
    </row>
    <row r="3702" spans="1:59">
      <c r="A3702" s="1" t="s">
        <v>7691</v>
      </c>
      <c r="B3702" s="1" t="s">
        <v>724</v>
      </c>
      <c r="C3702" s="1" t="s">
        <v>729</v>
      </c>
      <c r="D3702" s="1" t="s">
        <v>25</v>
      </c>
      <c r="E3702" s="1" t="s">
        <v>730</v>
      </c>
      <c r="F3702" s="2">
        <v>25860</v>
      </c>
      <c r="G3702" s="2">
        <v>94</v>
      </c>
      <c r="H3702" s="2">
        <v>0</v>
      </c>
      <c r="I3702" s="2">
        <v>1733</v>
      </c>
      <c r="J3702" s="2">
        <v>9462</v>
      </c>
      <c r="K3702" s="2">
        <v>1368</v>
      </c>
      <c r="L3702" s="2">
        <v>105</v>
      </c>
      <c r="M3702" s="2">
        <v>10</v>
      </c>
      <c r="N3702" s="2">
        <v>12</v>
      </c>
      <c r="O3702" s="2">
        <v>26</v>
      </c>
      <c r="P3702" s="2">
        <v>0</v>
      </c>
      <c r="Q3702" s="2">
        <v>4</v>
      </c>
      <c r="R3702" s="2">
        <v>671</v>
      </c>
      <c r="S3702" s="2">
        <v>1351800</v>
      </c>
      <c r="T3702" s="2">
        <v>70573700</v>
      </c>
      <c r="U3702" s="2">
        <v>45</v>
      </c>
      <c r="V3702" s="2">
        <v>134</v>
      </c>
      <c r="W3702" s="2">
        <v>0</v>
      </c>
      <c r="X3702" s="2">
        <v>209</v>
      </c>
      <c r="Y3702" s="2">
        <v>15</v>
      </c>
      <c r="Z3702" s="2">
        <v>64</v>
      </c>
      <c r="AA3702" s="9">
        <f t="shared" si="515"/>
        <v>25860</v>
      </c>
      <c r="AB3702" s="9">
        <f t="shared" si="516"/>
        <v>1639</v>
      </c>
      <c r="AC3702" s="9">
        <f t="shared" si="517"/>
        <v>828</v>
      </c>
      <c r="AD3702" s="9">
        <f t="shared" si="518"/>
        <v>671</v>
      </c>
      <c r="AE3702" s="44">
        <f t="shared" si="519"/>
        <v>1.3812905384588813E-5</v>
      </c>
      <c r="AF3702" s="9">
        <f t="shared" si="520"/>
        <v>75</v>
      </c>
      <c r="AG3702" s="9">
        <f t="shared" si="513"/>
        <v>79</v>
      </c>
      <c r="AH3702" s="44">
        <f t="shared" si="521"/>
        <v>4.2499256390632972E-6</v>
      </c>
      <c r="AI3702">
        <f>AA3702/'Totals and Drop Down Lists'!W$6*Inputs!E$37</f>
        <v>23458.650928895408</v>
      </c>
      <c r="AJ3702">
        <f>AB3702/'Totals and Drop Down Lists'!X$6*Inputs!F$37</f>
        <v>5392.9445925385871</v>
      </c>
      <c r="AK3702">
        <f>AC3702/'Totals and Drop Down Lists'!Y$6*Inputs!G$37</f>
        <v>5458.4556870695315</v>
      </c>
      <c r="AL3702">
        <f>AD3702/'Totals and Drop Down Lists'!Z$6*Inputs!H$37</f>
        <v>5379.7433521658995</v>
      </c>
      <c r="AM3702">
        <f>AE3702/'Totals and Drop Down Lists'!AA$6*Inputs!I$37</f>
        <v>1719.55961788954</v>
      </c>
      <c r="AN3702">
        <f>AF3702/'Totals and Drop Down Lists'!AB$6*Inputs!J$37</f>
        <v>1496.7519855258558</v>
      </c>
      <c r="AO3702">
        <f>AG3702/'Totals and Drop Down Lists'!AC$6*Inputs!K$37</f>
        <v>1471.2625181482379</v>
      </c>
      <c r="AP3702">
        <f>AH3702/'Totals and Drop Down Lists'!AD$6*Inputs!L$37</f>
        <v>1000.1346141089494</v>
      </c>
      <c r="AQ3702">
        <f>IF(OR($D3702="51",$D3702="52",$D3702="61"),(AA3702/'Totals and Drop Down Lists'!W$4)*Inputs!E$38,0)</f>
        <v>0</v>
      </c>
      <c r="AR3702">
        <f>IF(OR($D3702="51",$D3702="52",$D3702="61"),(AB3702/'Totals and Drop Down Lists'!X$4)*Inputs!F$38,0)</f>
        <v>0</v>
      </c>
      <c r="AS3702">
        <f>IF(OR($D3702="51",$D3702="52",$D3702="61"),(AC3702/'Totals and Drop Down Lists'!Y$4)*Inputs!G$38,0)</f>
        <v>0</v>
      </c>
      <c r="AT3702">
        <f>IF(OR($D3702="51",$D3702="52",$D3702="61"),(AD3702/'Totals and Drop Down Lists'!Z$4)*Inputs!H$38,0)</f>
        <v>0</v>
      </c>
      <c r="AU3702">
        <f>IF(OR($D3702="51",$D3702="52",$D3702="61"),(AE3702/'Totals and Drop Down Lists'!AA$4)*Inputs!I$38,0)</f>
        <v>0</v>
      </c>
      <c r="AV3702">
        <f>IF(OR($D3702="51",$D3702="52",$D3702="61"),(AF3702/'Totals and Drop Down Lists'!AB$4)*Inputs!J$38,0)</f>
        <v>0</v>
      </c>
      <c r="AW3702">
        <f>IF(OR($D3702="51",$D3702="52",$D3702="61"),(AG3702/'Totals and Drop Down Lists'!AC$4)*Inputs!K$38,0)</f>
        <v>0</v>
      </c>
      <c r="AX3702">
        <f>IF(OR($D3702="51",$D3702="52",$D3702="61"),(AH3702/'Totals and Drop Down Lists'!AD$4)*Inputs!L$38,0)</f>
        <v>0</v>
      </c>
      <c r="AY3702">
        <f>IF(OR($D3702="51",$D3702="52",$D3702="61"),0,(AA3702/'Totals and Drop Down Lists'!W$5)*Inputs!E$39)</f>
        <v>0</v>
      </c>
      <c r="AZ3702">
        <f>IF(OR($D3702="51",$D3702="52",$D3702="61"),0,(AB3702/'Totals and Drop Down Lists'!X$5)*Inputs!F$39)</f>
        <v>0</v>
      </c>
      <c r="BA3702">
        <f>IF(OR($D3702="51",$D3702="52",$D3702="61"),0,(AC3702/'Totals and Drop Down Lists'!Y$5)*Inputs!G$39)</f>
        <v>0</v>
      </c>
      <c r="BB3702">
        <f>IF(OR($D3702="51",$D3702="52",$D3702="61"),0,(AD3702/'Totals and Drop Down Lists'!Z$5)*Inputs!H$39)</f>
        <v>0</v>
      </c>
      <c r="BC3702">
        <f>IF(OR($D3702="51",$D3702="52",$D3702="61"),0,(AE3702/'Totals and Drop Down Lists'!AA$5)*Inputs!I$39)</f>
        <v>0</v>
      </c>
      <c r="BD3702">
        <f>IF(OR($D3702="51",$D3702="52",$D3702="61"),0,(AF3702/'Totals and Drop Down Lists'!AB$5)*Inputs!J$39)</f>
        <v>0</v>
      </c>
      <c r="BE3702">
        <f>IF(OR($D3702="51",$D3702="52",$D3702="61"),0,(AG3702/'Totals and Drop Down Lists'!AC$5)*Inputs!K$39)</f>
        <v>0</v>
      </c>
      <c r="BF3702">
        <f>IF(OR($D3702="51",$D3702="52",$D3702="61"),0,(AH3702/'Totals and Drop Down Lists'!AD$5)*Inputs!L$39)</f>
        <v>0</v>
      </c>
      <c r="BG3702" s="10">
        <f t="shared" si="514"/>
        <v>45377.503296342016</v>
      </c>
    </row>
    <row r="3703" spans="1:59">
      <c r="A3703" s="1" t="s">
        <v>7691</v>
      </c>
      <c r="B3703" s="1" t="s">
        <v>724</v>
      </c>
      <c r="C3703" s="1" t="s">
        <v>68</v>
      </c>
      <c r="D3703" s="1" t="s">
        <v>25</v>
      </c>
      <c r="E3703" s="1" t="s">
        <v>731</v>
      </c>
      <c r="F3703" s="2">
        <v>18577</v>
      </c>
      <c r="G3703" s="2">
        <v>77</v>
      </c>
      <c r="H3703" s="2">
        <v>2</v>
      </c>
      <c r="I3703" s="2">
        <v>2212</v>
      </c>
      <c r="J3703" s="2">
        <v>6897</v>
      </c>
      <c r="K3703" s="2">
        <v>1449</v>
      </c>
      <c r="L3703" s="2">
        <v>16</v>
      </c>
      <c r="M3703" s="2">
        <v>0</v>
      </c>
      <c r="N3703" s="2">
        <v>16</v>
      </c>
      <c r="O3703" s="2">
        <v>26</v>
      </c>
      <c r="P3703" s="2">
        <v>17</v>
      </c>
      <c r="Q3703" s="2">
        <v>0</v>
      </c>
      <c r="R3703" s="2">
        <v>500</v>
      </c>
      <c r="S3703" s="2">
        <v>1102800</v>
      </c>
      <c r="T3703" s="2">
        <v>57191700</v>
      </c>
      <c r="U3703" s="2">
        <v>134</v>
      </c>
      <c r="V3703" s="2">
        <v>124</v>
      </c>
      <c r="W3703" s="2">
        <v>0</v>
      </c>
      <c r="X3703" s="2">
        <v>290</v>
      </c>
      <c r="Y3703" s="2">
        <v>30</v>
      </c>
      <c r="Z3703" s="2">
        <v>110</v>
      </c>
      <c r="AA3703" s="9">
        <f t="shared" si="515"/>
        <v>18577</v>
      </c>
      <c r="AB3703" s="9">
        <f t="shared" si="516"/>
        <v>2133</v>
      </c>
      <c r="AC3703" s="9">
        <f t="shared" si="517"/>
        <v>575</v>
      </c>
      <c r="AD3703" s="9">
        <f t="shared" si="518"/>
        <v>500</v>
      </c>
      <c r="AE3703" s="44">
        <f t="shared" si="519"/>
        <v>2.1260444042701568E-5</v>
      </c>
      <c r="AF3703" s="9">
        <f t="shared" si="520"/>
        <v>166</v>
      </c>
      <c r="AG3703" s="9">
        <f t="shared" si="513"/>
        <v>140</v>
      </c>
      <c r="AH3703" s="44">
        <f t="shared" si="521"/>
        <v>1.0944282164607064E-5</v>
      </c>
      <c r="AI3703">
        <f>AA3703/'Totals and Drop Down Lists'!W$6*Inputs!E$37</f>
        <v>16851.947343622967</v>
      </c>
      <c r="AJ3703">
        <f>AB3703/'Totals and Drop Down Lists'!X$6*Inputs!F$37</f>
        <v>7018.3958608205048</v>
      </c>
      <c r="AK3703">
        <f>AC3703/'Totals and Drop Down Lists'!Y$6*Inputs!G$37</f>
        <v>3790.5942271316194</v>
      </c>
      <c r="AL3703">
        <f>AD3703/'Totals and Drop Down Lists'!Z$6*Inputs!H$37</f>
        <v>4008.7506349969444</v>
      </c>
      <c r="AM3703">
        <f>AE3703/'Totals and Drop Down Lists'!AA$6*Inputs!I$37</f>
        <v>2646.6988672070852</v>
      </c>
      <c r="AN3703">
        <f>AF3703/'Totals and Drop Down Lists'!AB$6*Inputs!J$37</f>
        <v>3312.8110612972273</v>
      </c>
      <c r="AO3703">
        <f>AG3703/'Totals and Drop Down Lists'!AC$6*Inputs!K$37</f>
        <v>2607.3006650728266</v>
      </c>
      <c r="AP3703">
        <f>AH3703/'Totals and Drop Down Lists'!AD$6*Inputs!L$37</f>
        <v>2575.5169264117376</v>
      </c>
      <c r="AQ3703">
        <f>IF(OR($D3703="51",$D3703="52",$D3703="61"),(AA3703/'Totals and Drop Down Lists'!W$4)*Inputs!E$38,0)</f>
        <v>0</v>
      </c>
      <c r="AR3703">
        <f>IF(OR($D3703="51",$D3703="52",$D3703="61"),(AB3703/'Totals and Drop Down Lists'!X$4)*Inputs!F$38,0)</f>
        <v>0</v>
      </c>
      <c r="AS3703">
        <f>IF(OR($D3703="51",$D3703="52",$D3703="61"),(AC3703/'Totals and Drop Down Lists'!Y$4)*Inputs!G$38,0)</f>
        <v>0</v>
      </c>
      <c r="AT3703">
        <f>IF(OR($D3703="51",$D3703="52",$D3703="61"),(AD3703/'Totals and Drop Down Lists'!Z$4)*Inputs!H$38,0)</f>
        <v>0</v>
      </c>
      <c r="AU3703">
        <f>IF(OR($D3703="51",$D3703="52",$D3703="61"),(AE3703/'Totals and Drop Down Lists'!AA$4)*Inputs!I$38,0)</f>
        <v>0</v>
      </c>
      <c r="AV3703">
        <f>IF(OR($D3703="51",$D3703="52",$D3703="61"),(AF3703/'Totals and Drop Down Lists'!AB$4)*Inputs!J$38,0)</f>
        <v>0</v>
      </c>
      <c r="AW3703">
        <f>IF(OR($D3703="51",$D3703="52",$D3703="61"),(AG3703/'Totals and Drop Down Lists'!AC$4)*Inputs!K$38,0)</f>
        <v>0</v>
      </c>
      <c r="AX3703">
        <f>IF(OR($D3703="51",$D3703="52",$D3703="61"),(AH3703/'Totals and Drop Down Lists'!AD$4)*Inputs!L$38,0)</f>
        <v>0</v>
      </c>
      <c r="AY3703">
        <f>IF(OR($D3703="51",$D3703="52",$D3703="61"),0,(AA3703/'Totals and Drop Down Lists'!W$5)*Inputs!E$39)</f>
        <v>0</v>
      </c>
      <c r="AZ3703">
        <f>IF(OR($D3703="51",$D3703="52",$D3703="61"),0,(AB3703/'Totals and Drop Down Lists'!X$5)*Inputs!F$39)</f>
        <v>0</v>
      </c>
      <c r="BA3703">
        <f>IF(OR($D3703="51",$D3703="52",$D3703="61"),0,(AC3703/'Totals and Drop Down Lists'!Y$5)*Inputs!G$39)</f>
        <v>0</v>
      </c>
      <c r="BB3703">
        <f>IF(OR($D3703="51",$D3703="52",$D3703="61"),0,(AD3703/'Totals and Drop Down Lists'!Z$5)*Inputs!H$39)</f>
        <v>0</v>
      </c>
      <c r="BC3703">
        <f>IF(OR($D3703="51",$D3703="52",$D3703="61"),0,(AE3703/'Totals and Drop Down Lists'!AA$5)*Inputs!I$39)</f>
        <v>0</v>
      </c>
      <c r="BD3703">
        <f>IF(OR($D3703="51",$D3703="52",$D3703="61"),0,(AF3703/'Totals and Drop Down Lists'!AB$5)*Inputs!J$39)</f>
        <v>0</v>
      </c>
      <c r="BE3703">
        <f>IF(OR($D3703="51",$D3703="52",$D3703="61"),0,(AG3703/'Totals and Drop Down Lists'!AC$5)*Inputs!K$39)</f>
        <v>0</v>
      </c>
      <c r="BF3703">
        <f>IF(OR($D3703="51",$D3703="52",$D3703="61"),0,(AH3703/'Totals and Drop Down Lists'!AD$5)*Inputs!L$39)</f>
        <v>0</v>
      </c>
      <c r="BG3703" s="10">
        <f t="shared" si="514"/>
        <v>42812.015586560919</v>
      </c>
    </row>
    <row r="3704" spans="1:59">
      <c r="A3704" s="1" t="s">
        <v>7691</v>
      </c>
      <c r="B3704" s="1" t="s">
        <v>724</v>
      </c>
      <c r="C3704" s="1" t="s">
        <v>732</v>
      </c>
      <c r="D3704" s="1" t="s">
        <v>25</v>
      </c>
      <c r="E3704" s="1" t="s">
        <v>733</v>
      </c>
      <c r="F3704" s="2">
        <v>33384</v>
      </c>
      <c r="G3704" s="2">
        <v>100</v>
      </c>
      <c r="H3704" s="2">
        <v>0</v>
      </c>
      <c r="I3704" s="2">
        <v>3435</v>
      </c>
      <c r="J3704" s="2">
        <v>13046</v>
      </c>
      <c r="K3704" s="2">
        <v>2624</v>
      </c>
      <c r="L3704" s="2">
        <v>112</v>
      </c>
      <c r="M3704" s="2">
        <v>3</v>
      </c>
      <c r="N3704" s="2">
        <v>0</v>
      </c>
      <c r="O3704" s="2">
        <v>54</v>
      </c>
      <c r="P3704" s="2">
        <v>16</v>
      </c>
      <c r="Q3704" s="2">
        <v>0</v>
      </c>
      <c r="R3704" s="2">
        <v>1296</v>
      </c>
      <c r="S3704" s="2">
        <v>2173400</v>
      </c>
      <c r="T3704" s="2">
        <v>114394400</v>
      </c>
      <c r="U3704" s="2">
        <v>200</v>
      </c>
      <c r="V3704" s="2">
        <v>125</v>
      </c>
      <c r="W3704" s="2">
        <v>4</v>
      </c>
      <c r="X3704" s="2">
        <v>579</v>
      </c>
      <c r="Y3704" s="2">
        <v>60</v>
      </c>
      <c r="Z3704" s="2">
        <v>389</v>
      </c>
      <c r="AA3704" s="9">
        <f t="shared" si="515"/>
        <v>33384</v>
      </c>
      <c r="AB3704" s="9">
        <f t="shared" si="516"/>
        <v>3335</v>
      </c>
      <c r="AC3704" s="9">
        <f t="shared" si="517"/>
        <v>1481</v>
      </c>
      <c r="AD3704" s="9">
        <f t="shared" si="518"/>
        <v>1296</v>
      </c>
      <c r="AE3704" s="44">
        <f t="shared" si="519"/>
        <v>3.6859214275333744E-5</v>
      </c>
      <c r="AF3704" s="9">
        <f t="shared" si="520"/>
        <v>450</v>
      </c>
      <c r="AG3704" s="9">
        <f t="shared" si="513"/>
        <v>449</v>
      </c>
      <c r="AH3704" s="44">
        <f t="shared" si="521"/>
        <v>3.3603451237095347E-5</v>
      </c>
      <c r="AI3704">
        <f>AA3704/'Totals and Drop Down Lists'!W$6*Inputs!E$37</f>
        <v>30283.97535229096</v>
      </c>
      <c r="AJ3704">
        <f>AB3704/'Totals and Drop Down Lists'!X$6*Inputs!F$37</f>
        <v>10973.441254494321</v>
      </c>
      <c r="AK3704">
        <f>AC3704/'Totals and Drop Down Lists'!Y$6*Inputs!G$37</f>
        <v>9763.2522615337875</v>
      </c>
      <c r="AL3704">
        <f>AD3704/'Totals and Drop Down Lists'!Z$6*Inputs!H$37</f>
        <v>10390.68164591208</v>
      </c>
      <c r="AM3704">
        <f>AE3704/'Totals and Drop Down Lists'!AA$6*Inputs!I$37</f>
        <v>4588.5796398574503</v>
      </c>
      <c r="AN3704">
        <f>AF3704/'Totals and Drop Down Lists'!AB$6*Inputs!J$37</f>
        <v>8980.5119131551346</v>
      </c>
      <c r="AO3704">
        <f>AG3704/'Totals and Drop Down Lists'!AC$6*Inputs!K$37</f>
        <v>8361.9857044121381</v>
      </c>
      <c r="AP3704">
        <f>AH3704/'Totals and Drop Down Lists'!AD$6*Inputs!L$37</f>
        <v>7907.8971233832235</v>
      </c>
      <c r="AQ3704">
        <f>IF(OR($D3704="51",$D3704="52",$D3704="61"),(AA3704/'Totals and Drop Down Lists'!W$4)*Inputs!E$38,0)</f>
        <v>0</v>
      </c>
      <c r="AR3704">
        <f>IF(OR($D3704="51",$D3704="52",$D3704="61"),(AB3704/'Totals and Drop Down Lists'!X$4)*Inputs!F$38,0)</f>
        <v>0</v>
      </c>
      <c r="AS3704">
        <f>IF(OR($D3704="51",$D3704="52",$D3704="61"),(AC3704/'Totals and Drop Down Lists'!Y$4)*Inputs!G$38,0)</f>
        <v>0</v>
      </c>
      <c r="AT3704">
        <f>IF(OR($D3704="51",$D3704="52",$D3704="61"),(AD3704/'Totals and Drop Down Lists'!Z$4)*Inputs!H$38,0)</f>
        <v>0</v>
      </c>
      <c r="AU3704">
        <f>IF(OR($D3704="51",$D3704="52",$D3704="61"),(AE3704/'Totals and Drop Down Lists'!AA$4)*Inputs!I$38,0)</f>
        <v>0</v>
      </c>
      <c r="AV3704">
        <f>IF(OR($D3704="51",$D3704="52",$D3704="61"),(AF3704/'Totals and Drop Down Lists'!AB$4)*Inputs!J$38,0)</f>
        <v>0</v>
      </c>
      <c r="AW3704">
        <f>IF(OR($D3704="51",$D3704="52",$D3704="61"),(AG3704/'Totals and Drop Down Lists'!AC$4)*Inputs!K$38,0)</f>
        <v>0</v>
      </c>
      <c r="AX3704">
        <f>IF(OR($D3704="51",$D3704="52",$D3704="61"),(AH3704/'Totals and Drop Down Lists'!AD$4)*Inputs!L$38,0)</f>
        <v>0</v>
      </c>
      <c r="AY3704">
        <f>IF(OR($D3704="51",$D3704="52",$D3704="61"),0,(AA3704/'Totals and Drop Down Lists'!W$5)*Inputs!E$39)</f>
        <v>0</v>
      </c>
      <c r="AZ3704">
        <f>IF(OR($D3704="51",$D3704="52",$D3704="61"),0,(AB3704/'Totals and Drop Down Lists'!X$5)*Inputs!F$39)</f>
        <v>0</v>
      </c>
      <c r="BA3704">
        <f>IF(OR($D3704="51",$D3704="52",$D3704="61"),0,(AC3704/'Totals and Drop Down Lists'!Y$5)*Inputs!G$39)</f>
        <v>0</v>
      </c>
      <c r="BB3704">
        <f>IF(OR($D3704="51",$D3704="52",$D3704="61"),0,(AD3704/'Totals and Drop Down Lists'!Z$5)*Inputs!H$39)</f>
        <v>0</v>
      </c>
      <c r="BC3704">
        <f>IF(OR($D3704="51",$D3704="52",$D3704="61"),0,(AE3704/'Totals and Drop Down Lists'!AA$5)*Inputs!I$39)</f>
        <v>0</v>
      </c>
      <c r="BD3704">
        <f>IF(OR($D3704="51",$D3704="52",$D3704="61"),0,(AF3704/'Totals and Drop Down Lists'!AB$5)*Inputs!J$39)</f>
        <v>0</v>
      </c>
      <c r="BE3704">
        <f>IF(OR($D3704="51",$D3704="52",$D3704="61"),0,(AG3704/'Totals and Drop Down Lists'!AC$5)*Inputs!K$39)</f>
        <v>0</v>
      </c>
      <c r="BF3704">
        <f>IF(OR($D3704="51",$D3704="52",$D3704="61"),0,(AH3704/'Totals and Drop Down Lists'!AD$5)*Inputs!L$39)</f>
        <v>0</v>
      </c>
      <c r="BG3704" s="10">
        <f t="shared" si="514"/>
        <v>91250.324895039099</v>
      </c>
    </row>
    <row r="3705" spans="1:59">
      <c r="A3705" s="1" t="s">
        <v>7691</v>
      </c>
      <c r="B3705" s="1" t="s">
        <v>724</v>
      </c>
      <c r="C3705" s="1" t="s">
        <v>734</v>
      </c>
      <c r="D3705" s="1" t="s">
        <v>25</v>
      </c>
      <c r="E3705" s="1" t="s">
        <v>735</v>
      </c>
      <c r="F3705" s="2">
        <v>14940</v>
      </c>
      <c r="G3705" s="2">
        <v>7</v>
      </c>
      <c r="H3705" s="2">
        <v>0</v>
      </c>
      <c r="I3705" s="2">
        <v>2089</v>
      </c>
      <c r="J3705" s="2">
        <v>6404</v>
      </c>
      <c r="K3705" s="2">
        <v>1548</v>
      </c>
      <c r="L3705" s="2">
        <v>57</v>
      </c>
      <c r="M3705" s="2">
        <v>0</v>
      </c>
      <c r="N3705" s="2">
        <v>0</v>
      </c>
      <c r="O3705" s="2">
        <v>0</v>
      </c>
      <c r="P3705" s="2">
        <v>95</v>
      </c>
      <c r="Q3705" s="2">
        <v>0</v>
      </c>
      <c r="R3705" s="2">
        <v>949</v>
      </c>
      <c r="S3705" s="2">
        <v>788200</v>
      </c>
      <c r="T3705" s="2">
        <v>49352900</v>
      </c>
      <c r="U3705" s="2">
        <v>232</v>
      </c>
      <c r="V3705" s="2">
        <v>420</v>
      </c>
      <c r="W3705" s="2">
        <v>0</v>
      </c>
      <c r="X3705" s="2">
        <v>590</v>
      </c>
      <c r="Y3705" s="2">
        <v>135</v>
      </c>
      <c r="Z3705" s="2">
        <v>205</v>
      </c>
      <c r="AA3705" s="9">
        <f t="shared" si="515"/>
        <v>14940</v>
      </c>
      <c r="AB3705" s="9">
        <f t="shared" si="516"/>
        <v>2082</v>
      </c>
      <c r="AC3705" s="9">
        <f t="shared" si="517"/>
        <v>1101</v>
      </c>
      <c r="AD3705" s="9">
        <f t="shared" si="518"/>
        <v>949</v>
      </c>
      <c r="AE3705" s="44">
        <f t="shared" si="519"/>
        <v>2.6132825914601375E-5</v>
      </c>
      <c r="AF3705" s="9">
        <f t="shared" si="520"/>
        <v>170</v>
      </c>
      <c r="AG3705" s="9">
        <f t="shared" si="513"/>
        <v>340</v>
      </c>
      <c r="AH3705" s="44">
        <f t="shared" si="521"/>
        <v>3.0580855908754111E-5</v>
      </c>
      <c r="AI3705">
        <f>AA3705/'Totals and Drop Down Lists'!W$6*Inputs!E$37</f>
        <v>13552.677682818925</v>
      </c>
      <c r="AJ3705">
        <f>AB3705/'Totals and Drop Down Lists'!X$6*Inputs!F$37</f>
        <v>6850.5861144999017</v>
      </c>
      <c r="AK3705">
        <f>AC3705/'Totals and Drop Down Lists'!Y$6*Inputs!G$37</f>
        <v>7258.1639027337615</v>
      </c>
      <c r="AL3705">
        <f>AD3705/'Totals and Drop Down Lists'!Z$6*Inputs!H$37</f>
        <v>7608.6087052242001</v>
      </c>
      <c r="AM3705">
        <f>AE3705/'Totals and Drop Down Lists'!AA$6*Inputs!I$37</f>
        <v>3253.2585211379487</v>
      </c>
      <c r="AN3705">
        <f>AF3705/'Totals and Drop Down Lists'!AB$6*Inputs!J$37</f>
        <v>3392.637833858606</v>
      </c>
      <c r="AO3705">
        <f>AG3705/'Totals and Drop Down Lists'!AC$6*Inputs!K$37</f>
        <v>6332.0159008911505</v>
      </c>
      <c r="AP3705">
        <f>AH3705/'Totals and Drop Down Lists'!AD$6*Inputs!L$37</f>
        <v>7196.5900396704928</v>
      </c>
      <c r="AQ3705">
        <f>IF(OR($D3705="51",$D3705="52",$D3705="61"),(AA3705/'Totals and Drop Down Lists'!W$4)*Inputs!E$38,0)</f>
        <v>0</v>
      </c>
      <c r="AR3705">
        <f>IF(OR($D3705="51",$D3705="52",$D3705="61"),(AB3705/'Totals and Drop Down Lists'!X$4)*Inputs!F$38,0)</f>
        <v>0</v>
      </c>
      <c r="AS3705">
        <f>IF(OR($D3705="51",$D3705="52",$D3705="61"),(AC3705/'Totals and Drop Down Lists'!Y$4)*Inputs!G$38,0)</f>
        <v>0</v>
      </c>
      <c r="AT3705">
        <f>IF(OR($D3705="51",$D3705="52",$D3705="61"),(AD3705/'Totals and Drop Down Lists'!Z$4)*Inputs!H$38,0)</f>
        <v>0</v>
      </c>
      <c r="AU3705">
        <f>IF(OR($D3705="51",$D3705="52",$D3705="61"),(AE3705/'Totals and Drop Down Lists'!AA$4)*Inputs!I$38,0)</f>
        <v>0</v>
      </c>
      <c r="AV3705">
        <f>IF(OR($D3705="51",$D3705="52",$D3705="61"),(AF3705/'Totals and Drop Down Lists'!AB$4)*Inputs!J$38,0)</f>
        <v>0</v>
      </c>
      <c r="AW3705">
        <f>IF(OR($D3705="51",$D3705="52",$D3705="61"),(AG3705/'Totals and Drop Down Lists'!AC$4)*Inputs!K$38,0)</f>
        <v>0</v>
      </c>
      <c r="AX3705">
        <f>IF(OR($D3705="51",$D3705="52",$D3705="61"),(AH3705/'Totals and Drop Down Lists'!AD$4)*Inputs!L$38,0)</f>
        <v>0</v>
      </c>
      <c r="AY3705">
        <f>IF(OR($D3705="51",$D3705="52",$D3705="61"),0,(AA3705/'Totals and Drop Down Lists'!W$5)*Inputs!E$39)</f>
        <v>0</v>
      </c>
      <c r="AZ3705">
        <f>IF(OR($D3705="51",$D3705="52",$D3705="61"),0,(AB3705/'Totals and Drop Down Lists'!X$5)*Inputs!F$39)</f>
        <v>0</v>
      </c>
      <c r="BA3705">
        <f>IF(OR($D3705="51",$D3705="52",$D3705="61"),0,(AC3705/'Totals and Drop Down Lists'!Y$5)*Inputs!G$39)</f>
        <v>0</v>
      </c>
      <c r="BB3705">
        <f>IF(OR($D3705="51",$D3705="52",$D3705="61"),0,(AD3705/'Totals and Drop Down Lists'!Z$5)*Inputs!H$39)</f>
        <v>0</v>
      </c>
      <c r="BC3705">
        <f>IF(OR($D3705="51",$D3705="52",$D3705="61"),0,(AE3705/'Totals and Drop Down Lists'!AA$5)*Inputs!I$39)</f>
        <v>0</v>
      </c>
      <c r="BD3705">
        <f>IF(OR($D3705="51",$D3705="52",$D3705="61"),0,(AF3705/'Totals and Drop Down Lists'!AB$5)*Inputs!J$39)</f>
        <v>0</v>
      </c>
      <c r="BE3705">
        <f>IF(OR($D3705="51",$D3705="52",$D3705="61"),0,(AG3705/'Totals and Drop Down Lists'!AC$5)*Inputs!K$39)</f>
        <v>0</v>
      </c>
      <c r="BF3705">
        <f>IF(OR($D3705="51",$D3705="52",$D3705="61"),0,(AH3705/'Totals and Drop Down Lists'!AD$5)*Inputs!L$39)</f>
        <v>0</v>
      </c>
      <c r="BG3705" s="10">
        <f t="shared" si="514"/>
        <v>55444.538700834979</v>
      </c>
    </row>
    <row r="3706" spans="1:59" ht="43.2">
      <c r="A3706" s="1" t="s">
        <v>7692</v>
      </c>
      <c r="B3706" s="1" t="s">
        <v>4119</v>
      </c>
      <c r="C3706" s="1" t="s">
        <v>4120</v>
      </c>
      <c r="D3706" s="1" t="s">
        <v>10</v>
      </c>
      <c r="E3706" s="1" t="s">
        <v>4121</v>
      </c>
      <c r="F3706" s="2">
        <v>136957</v>
      </c>
      <c r="G3706" s="2">
        <v>1847</v>
      </c>
      <c r="H3706" s="2">
        <v>148</v>
      </c>
      <c r="I3706" s="2">
        <v>19618</v>
      </c>
      <c r="J3706" s="2">
        <v>52511</v>
      </c>
      <c r="K3706" s="2">
        <v>20951</v>
      </c>
      <c r="L3706" s="2">
        <v>184</v>
      </c>
      <c r="M3706" s="2">
        <v>50</v>
      </c>
      <c r="N3706" s="2">
        <v>42</v>
      </c>
      <c r="O3706" s="2">
        <v>268</v>
      </c>
      <c r="P3706" s="2">
        <v>1880</v>
      </c>
      <c r="Q3706" s="2">
        <v>1251</v>
      </c>
      <c r="R3706" s="2">
        <v>3783</v>
      </c>
      <c r="S3706" s="2">
        <v>20762200</v>
      </c>
      <c r="T3706" s="2">
        <v>825126500</v>
      </c>
      <c r="U3706" s="2">
        <v>2559</v>
      </c>
      <c r="V3706" s="2">
        <v>1155</v>
      </c>
      <c r="W3706" s="2">
        <v>110</v>
      </c>
      <c r="X3706" s="2">
        <v>4815</v>
      </c>
      <c r="Y3706" s="2">
        <v>425</v>
      </c>
      <c r="Z3706" s="2">
        <v>3365</v>
      </c>
      <c r="AA3706" s="9">
        <f t="shared" si="515"/>
        <v>136957</v>
      </c>
      <c r="AB3706" s="9">
        <f t="shared" si="516"/>
        <v>17623</v>
      </c>
      <c r="AC3706" s="9">
        <f t="shared" si="517"/>
        <v>7458</v>
      </c>
      <c r="AD3706" s="9">
        <f t="shared" si="518"/>
        <v>3783</v>
      </c>
      <c r="AE3706" s="44">
        <f t="shared" si="519"/>
        <v>5.8378779446787235E-4</v>
      </c>
      <c r="AF3706" s="9">
        <f t="shared" si="520"/>
        <v>3550</v>
      </c>
      <c r="AG3706" s="9">
        <f t="shared" si="513"/>
        <v>3790</v>
      </c>
      <c r="AH3706" s="44">
        <f t="shared" si="521"/>
        <v>5.6265834471285066E-4</v>
      </c>
      <c r="AI3706">
        <f>AA3706/'Totals and Drop Down Lists'!W$6*Inputs!E$37</f>
        <v>124239.22874202352</v>
      </c>
      <c r="AJ3706">
        <f>AB3706/'Totals and Drop Down Lists'!X$6*Inputs!F$37</f>
        <v>57986.493321725153</v>
      </c>
      <c r="AK3706">
        <f>AC3706/'Totals and Drop Down Lists'!Y$6*Inputs!G$37</f>
        <v>49165.655210343677</v>
      </c>
      <c r="AL3706">
        <f>AD3706/'Totals and Drop Down Lists'!Z$6*Inputs!H$37</f>
        <v>30330.20730438688</v>
      </c>
      <c r="AM3706">
        <f>AE3706/'Totals and Drop Down Lists'!AA$6*Inputs!I$37</f>
        <v>72675.363280469974</v>
      </c>
      <c r="AN3706">
        <f>AF3706/'Totals and Drop Down Lists'!AB$6*Inputs!J$37</f>
        <v>70846.260648223833</v>
      </c>
      <c r="AO3706">
        <f>AG3706/'Totals and Drop Down Lists'!AC$6*Inputs!K$37</f>
        <v>70583.353718757236</v>
      </c>
      <c r="AP3706">
        <f>AH3706/'Totals and Drop Down Lists'!AD$6*Inputs!L$37</f>
        <v>132410.33708735579</v>
      </c>
      <c r="AQ3706">
        <f>IF(OR($D3706="51",$D3706="52",$D3706="61"),(AA3706/'Totals and Drop Down Lists'!W$4)*Inputs!E$38,0)</f>
        <v>0</v>
      </c>
      <c r="AR3706">
        <f>IF(OR($D3706="51",$D3706="52",$D3706="61"),(AB3706/'Totals and Drop Down Lists'!X$4)*Inputs!F$38,0)</f>
        <v>0</v>
      </c>
      <c r="AS3706">
        <f>IF(OR($D3706="51",$D3706="52",$D3706="61"),(AC3706/'Totals and Drop Down Lists'!Y$4)*Inputs!G$38,0)</f>
        <v>0</v>
      </c>
      <c r="AT3706">
        <f>IF(OR($D3706="51",$D3706="52",$D3706="61"),(AD3706/'Totals and Drop Down Lists'!Z$4)*Inputs!H$38,0)</f>
        <v>0</v>
      </c>
      <c r="AU3706">
        <f>IF(OR($D3706="51",$D3706="52",$D3706="61"),(AE3706/'Totals and Drop Down Lists'!AA$4)*Inputs!I$38,0)</f>
        <v>0</v>
      </c>
      <c r="AV3706">
        <f>IF(OR($D3706="51",$D3706="52",$D3706="61"),(AF3706/'Totals and Drop Down Lists'!AB$4)*Inputs!J$38,0)</f>
        <v>0</v>
      </c>
      <c r="AW3706">
        <f>IF(OR($D3706="51",$D3706="52",$D3706="61"),(AG3706/'Totals and Drop Down Lists'!AC$4)*Inputs!K$38,0)</f>
        <v>0</v>
      </c>
      <c r="AX3706">
        <f>IF(OR($D3706="51",$D3706="52",$D3706="61"),(AH3706/'Totals and Drop Down Lists'!AD$4)*Inputs!L$38,0)</f>
        <v>0</v>
      </c>
      <c r="AY3706">
        <f>IF(OR($D3706="51",$D3706="52",$D3706="61"),0,(AA3706/'Totals and Drop Down Lists'!W$5)*Inputs!E$39)</f>
        <v>0</v>
      </c>
      <c r="AZ3706">
        <f>IF(OR($D3706="51",$D3706="52",$D3706="61"),0,(AB3706/'Totals and Drop Down Lists'!X$5)*Inputs!F$39)</f>
        <v>0</v>
      </c>
      <c r="BA3706">
        <f>IF(OR($D3706="51",$D3706="52",$D3706="61"),0,(AC3706/'Totals and Drop Down Lists'!Y$5)*Inputs!G$39)</f>
        <v>0</v>
      </c>
      <c r="BB3706">
        <f>IF(OR($D3706="51",$D3706="52",$D3706="61"),0,(AD3706/'Totals and Drop Down Lists'!Z$5)*Inputs!H$39)</f>
        <v>0</v>
      </c>
      <c r="BC3706">
        <f>IF(OR($D3706="51",$D3706="52",$D3706="61"),0,(AE3706/'Totals and Drop Down Lists'!AA$5)*Inputs!I$39)</f>
        <v>0</v>
      </c>
      <c r="BD3706">
        <f>IF(OR($D3706="51",$D3706="52",$D3706="61"),0,(AF3706/'Totals and Drop Down Lists'!AB$5)*Inputs!J$39)</f>
        <v>0</v>
      </c>
      <c r="BE3706">
        <f>IF(OR($D3706="51",$D3706="52",$D3706="61"),0,(AG3706/'Totals and Drop Down Lists'!AC$5)*Inputs!K$39)</f>
        <v>0</v>
      </c>
      <c r="BF3706">
        <f>IF(OR($D3706="51",$D3706="52",$D3706="61"),0,(AH3706/'Totals and Drop Down Lists'!AD$5)*Inputs!L$39)</f>
        <v>0</v>
      </c>
      <c r="BG3706" s="10">
        <f t="shared" si="514"/>
        <v>608236.89931328618</v>
      </c>
    </row>
    <row r="3707" spans="1:59" ht="43.2">
      <c r="A3707" s="1" t="s">
        <v>7692</v>
      </c>
      <c r="B3707" s="1" t="s">
        <v>4119</v>
      </c>
      <c r="C3707" s="1" t="s">
        <v>4122</v>
      </c>
      <c r="D3707" s="1" t="s">
        <v>7</v>
      </c>
      <c r="E3707" s="1" t="s">
        <v>4123</v>
      </c>
      <c r="F3707" s="2">
        <v>181025</v>
      </c>
      <c r="G3707" s="2">
        <v>2376</v>
      </c>
      <c r="H3707" s="2">
        <v>360</v>
      </c>
      <c r="I3707" s="2">
        <v>26163</v>
      </c>
      <c r="J3707" s="2">
        <v>69211</v>
      </c>
      <c r="K3707" s="2">
        <v>33610</v>
      </c>
      <c r="L3707" s="2">
        <v>379</v>
      </c>
      <c r="M3707" s="2">
        <v>62</v>
      </c>
      <c r="N3707" s="2">
        <v>29</v>
      </c>
      <c r="O3707" s="2">
        <v>738</v>
      </c>
      <c r="P3707" s="2">
        <v>329</v>
      </c>
      <c r="Q3707" s="2">
        <v>248</v>
      </c>
      <c r="R3707" s="2">
        <v>3881</v>
      </c>
      <c r="S3707" s="2">
        <v>32942400</v>
      </c>
      <c r="T3707" s="2">
        <v>1446273400</v>
      </c>
      <c r="U3707" s="2">
        <v>3318</v>
      </c>
      <c r="V3707" s="2">
        <v>2560</v>
      </c>
      <c r="W3707" s="2">
        <v>105</v>
      </c>
      <c r="X3707" s="2">
        <v>7355</v>
      </c>
      <c r="Y3707" s="2">
        <v>760</v>
      </c>
      <c r="Z3707" s="2">
        <v>4500</v>
      </c>
      <c r="AA3707" s="9">
        <f t="shared" si="515"/>
        <v>181025</v>
      </c>
      <c r="AB3707" s="9">
        <f t="shared" si="516"/>
        <v>23427</v>
      </c>
      <c r="AC3707" s="9">
        <f t="shared" si="517"/>
        <v>5666</v>
      </c>
      <c r="AD3707" s="9">
        <f t="shared" si="518"/>
        <v>3881</v>
      </c>
      <c r="AE3707" s="44">
        <f t="shared" si="519"/>
        <v>1.1398762019506814E-3</v>
      </c>
      <c r="AF3707" s="9">
        <f t="shared" si="520"/>
        <v>4690</v>
      </c>
      <c r="AG3707" s="9">
        <f t="shared" si="513"/>
        <v>5260</v>
      </c>
      <c r="AH3707" s="44">
        <f t="shared" si="521"/>
        <v>9.5045206525594308E-4</v>
      </c>
      <c r="AI3707">
        <f>AA3707/'Totals and Drop Down Lists'!W$6*Inputs!E$37</f>
        <v>164215.0922043036</v>
      </c>
      <c r="AJ3707">
        <f>AB3707/'Totals and Drop Down Lists'!X$6*Inputs!F$37</f>
        <v>77083.900530446306</v>
      </c>
      <c r="AK3707">
        <f>AC3707/'Totals and Drop Down Lists'!Y$6*Inputs!G$37</f>
        <v>37352.185897265656</v>
      </c>
      <c r="AL3707">
        <f>AD3707/'Totals and Drop Down Lists'!Z$6*Inputs!H$37</f>
        <v>31115.922428846283</v>
      </c>
      <c r="AM3707">
        <f>AE3707/'Totals and Drop Down Lists'!AA$6*Inputs!I$37</f>
        <v>141902.44786984342</v>
      </c>
      <c r="AN3707">
        <f>AF3707/'Totals and Drop Down Lists'!AB$6*Inputs!J$37</f>
        <v>93596.890828216841</v>
      </c>
      <c r="AO3707">
        <f>AG3707/'Totals and Drop Down Lists'!AC$6*Inputs!K$37</f>
        <v>97960.010702021929</v>
      </c>
      <c r="AP3707">
        <f>AH3707/'Totals and Drop Down Lists'!AD$6*Inputs!L$37</f>
        <v>223669.79807282434</v>
      </c>
      <c r="AQ3707">
        <f>IF(OR($D3707="51",$D3707="52",$D3707="61"),(AA3707/'Totals and Drop Down Lists'!W$4)*Inputs!E$38,0)</f>
        <v>0</v>
      </c>
      <c r="AR3707">
        <f>IF(OR($D3707="51",$D3707="52",$D3707="61"),(AB3707/'Totals and Drop Down Lists'!X$4)*Inputs!F$38,0)</f>
        <v>0</v>
      </c>
      <c r="AS3707">
        <f>IF(OR($D3707="51",$D3707="52",$D3707="61"),(AC3707/'Totals and Drop Down Lists'!Y$4)*Inputs!G$38,0)</f>
        <v>0</v>
      </c>
      <c r="AT3707">
        <f>IF(OR($D3707="51",$D3707="52",$D3707="61"),(AD3707/'Totals and Drop Down Lists'!Z$4)*Inputs!H$38,0)</f>
        <v>0</v>
      </c>
      <c r="AU3707">
        <f>IF(OR($D3707="51",$D3707="52",$D3707="61"),(AE3707/'Totals and Drop Down Lists'!AA$4)*Inputs!I$38,0)</f>
        <v>0</v>
      </c>
      <c r="AV3707">
        <f>IF(OR($D3707="51",$D3707="52",$D3707="61"),(AF3707/'Totals and Drop Down Lists'!AB$4)*Inputs!J$38,0)</f>
        <v>0</v>
      </c>
      <c r="AW3707">
        <f>IF(OR($D3707="51",$D3707="52",$D3707="61"),(AG3707/'Totals and Drop Down Lists'!AC$4)*Inputs!K$38,0)</f>
        <v>0</v>
      </c>
      <c r="AX3707">
        <f>IF(OR($D3707="51",$D3707="52",$D3707="61"),(AH3707/'Totals and Drop Down Lists'!AD$4)*Inputs!L$38,0)</f>
        <v>0</v>
      </c>
      <c r="AY3707">
        <f>IF(OR($D3707="51",$D3707="52",$D3707="61"),0,(AA3707/'Totals and Drop Down Lists'!W$5)*Inputs!E$39)</f>
        <v>0</v>
      </c>
      <c r="AZ3707">
        <f>IF(OR($D3707="51",$D3707="52",$D3707="61"),0,(AB3707/'Totals and Drop Down Lists'!X$5)*Inputs!F$39)</f>
        <v>0</v>
      </c>
      <c r="BA3707">
        <f>IF(OR($D3707="51",$D3707="52",$D3707="61"),0,(AC3707/'Totals and Drop Down Lists'!Y$5)*Inputs!G$39)</f>
        <v>0</v>
      </c>
      <c r="BB3707">
        <f>IF(OR($D3707="51",$D3707="52",$D3707="61"),0,(AD3707/'Totals and Drop Down Lists'!Z$5)*Inputs!H$39)</f>
        <v>0</v>
      </c>
      <c r="BC3707">
        <f>IF(OR($D3707="51",$D3707="52",$D3707="61"),0,(AE3707/'Totals and Drop Down Lists'!AA$5)*Inputs!I$39)</f>
        <v>0</v>
      </c>
      <c r="BD3707">
        <f>IF(OR($D3707="51",$D3707="52",$D3707="61"),0,(AF3707/'Totals and Drop Down Lists'!AB$5)*Inputs!J$39)</f>
        <v>0</v>
      </c>
      <c r="BE3707">
        <f>IF(OR($D3707="51",$D3707="52",$D3707="61"),0,(AG3707/'Totals and Drop Down Lists'!AC$5)*Inputs!K$39)</f>
        <v>0</v>
      </c>
      <c r="BF3707">
        <f>IF(OR($D3707="51",$D3707="52",$D3707="61"),0,(AH3707/'Totals and Drop Down Lists'!AD$5)*Inputs!L$39)</f>
        <v>0</v>
      </c>
      <c r="BG3707" s="10">
        <f t="shared" si="514"/>
        <v>866896.24853376835</v>
      </c>
    </row>
    <row r="3708" spans="1:59" ht="43.2">
      <c r="A3708" s="1" t="s">
        <v>7692</v>
      </c>
      <c r="B3708" s="1" t="s">
        <v>4119</v>
      </c>
      <c r="C3708" s="1" t="s">
        <v>4124</v>
      </c>
      <c r="D3708" s="1" t="s">
        <v>25</v>
      </c>
      <c r="E3708" s="1" t="s">
        <v>4125</v>
      </c>
      <c r="F3708" s="2">
        <v>68171</v>
      </c>
      <c r="G3708" s="2">
        <v>580</v>
      </c>
      <c r="H3708" s="2">
        <v>520</v>
      </c>
      <c r="I3708" s="2">
        <v>5846</v>
      </c>
      <c r="J3708" s="2">
        <v>26883</v>
      </c>
      <c r="K3708" s="2">
        <v>6393</v>
      </c>
      <c r="L3708" s="2">
        <v>63</v>
      </c>
      <c r="M3708" s="2">
        <v>0</v>
      </c>
      <c r="N3708" s="2">
        <v>0</v>
      </c>
      <c r="O3708" s="2">
        <v>47</v>
      </c>
      <c r="P3708" s="2">
        <v>78</v>
      </c>
      <c r="Q3708" s="2">
        <v>0</v>
      </c>
      <c r="R3708" s="2">
        <v>370</v>
      </c>
      <c r="S3708" s="2">
        <v>8399300</v>
      </c>
      <c r="T3708" s="2">
        <v>376074400</v>
      </c>
      <c r="U3708" s="2">
        <v>786</v>
      </c>
      <c r="V3708" s="2">
        <v>160</v>
      </c>
      <c r="W3708" s="2">
        <v>75</v>
      </c>
      <c r="X3708" s="2">
        <v>1000</v>
      </c>
      <c r="Y3708" s="2">
        <v>20</v>
      </c>
      <c r="Z3708" s="2">
        <v>605</v>
      </c>
      <c r="AA3708" s="9">
        <f t="shared" si="515"/>
        <v>68171</v>
      </c>
      <c r="AB3708" s="9">
        <f t="shared" si="516"/>
        <v>4746</v>
      </c>
      <c r="AC3708" s="9">
        <f t="shared" si="517"/>
        <v>558</v>
      </c>
      <c r="AD3708" s="9">
        <f t="shared" si="518"/>
        <v>370</v>
      </c>
      <c r="AE3708" s="44">
        <f t="shared" si="519"/>
        <v>1.0617626960212766E-4</v>
      </c>
      <c r="AF3708" s="9">
        <f t="shared" si="520"/>
        <v>765</v>
      </c>
      <c r="AG3708" s="9">
        <f t="shared" si="513"/>
        <v>625</v>
      </c>
      <c r="AH3708" s="44">
        <f t="shared" si="521"/>
        <v>5.5304195109630788E-5</v>
      </c>
      <c r="AI3708">
        <f>AA3708/'Totals and Drop Down Lists'!W$6*Inputs!E$37</f>
        <v>61840.668695813183</v>
      </c>
      <c r="AJ3708">
        <f>AB3708/'Totals and Drop Down Lists'!X$6*Inputs!F$37</f>
        <v>15616.17756936433</v>
      </c>
      <c r="AK3708">
        <f>AC3708/'Totals and Drop Down Lists'!Y$6*Inputs!G$37</f>
        <v>3678.5244847642493</v>
      </c>
      <c r="AL3708">
        <f>AD3708/'Totals and Drop Down Lists'!Z$6*Inputs!H$37</f>
        <v>2966.475469897739</v>
      </c>
      <c r="AM3708">
        <f>AE3708/'Totals and Drop Down Lists'!AA$6*Inputs!I$37</f>
        <v>13217.814826247462</v>
      </c>
      <c r="AN3708">
        <f>AF3708/'Totals and Drop Down Lists'!AB$6*Inputs!J$37</f>
        <v>15266.870252363728</v>
      </c>
      <c r="AO3708">
        <f>AG3708/'Totals and Drop Down Lists'!AC$6*Inputs!K$37</f>
        <v>11639.735111932261</v>
      </c>
      <c r="AP3708">
        <f>AH3708/'Totals and Drop Down Lists'!AD$6*Inputs!L$37</f>
        <v>13014.731205218821</v>
      </c>
      <c r="AQ3708">
        <f>IF(OR($D3708="51",$D3708="52",$D3708="61"),(AA3708/'Totals and Drop Down Lists'!W$4)*Inputs!E$38,0)</f>
        <v>0</v>
      </c>
      <c r="AR3708">
        <f>IF(OR($D3708="51",$D3708="52",$D3708="61"),(AB3708/'Totals and Drop Down Lists'!X$4)*Inputs!F$38,0)</f>
        <v>0</v>
      </c>
      <c r="AS3708">
        <f>IF(OR($D3708="51",$D3708="52",$D3708="61"),(AC3708/'Totals and Drop Down Lists'!Y$4)*Inputs!G$38,0)</f>
        <v>0</v>
      </c>
      <c r="AT3708">
        <f>IF(OR($D3708="51",$D3708="52",$D3708="61"),(AD3708/'Totals and Drop Down Lists'!Z$4)*Inputs!H$38,0)</f>
        <v>0</v>
      </c>
      <c r="AU3708">
        <f>IF(OR($D3708="51",$D3708="52",$D3708="61"),(AE3708/'Totals and Drop Down Lists'!AA$4)*Inputs!I$38,0)</f>
        <v>0</v>
      </c>
      <c r="AV3708">
        <f>IF(OR($D3708="51",$D3708="52",$D3708="61"),(AF3708/'Totals and Drop Down Lists'!AB$4)*Inputs!J$38,0)</f>
        <v>0</v>
      </c>
      <c r="AW3708">
        <f>IF(OR($D3708="51",$D3708="52",$D3708="61"),(AG3708/'Totals and Drop Down Lists'!AC$4)*Inputs!K$38,0)</f>
        <v>0</v>
      </c>
      <c r="AX3708">
        <f>IF(OR($D3708="51",$D3708="52",$D3708="61"),(AH3708/'Totals and Drop Down Lists'!AD$4)*Inputs!L$38,0)</f>
        <v>0</v>
      </c>
      <c r="AY3708">
        <f>IF(OR($D3708="51",$D3708="52",$D3708="61"),0,(AA3708/'Totals and Drop Down Lists'!W$5)*Inputs!E$39)</f>
        <v>0</v>
      </c>
      <c r="AZ3708">
        <f>IF(OR($D3708="51",$D3708="52",$D3708="61"),0,(AB3708/'Totals and Drop Down Lists'!X$5)*Inputs!F$39)</f>
        <v>0</v>
      </c>
      <c r="BA3708">
        <f>IF(OR($D3708="51",$D3708="52",$D3708="61"),0,(AC3708/'Totals and Drop Down Lists'!Y$5)*Inputs!G$39)</f>
        <v>0</v>
      </c>
      <c r="BB3708">
        <f>IF(OR($D3708="51",$D3708="52",$D3708="61"),0,(AD3708/'Totals and Drop Down Lists'!Z$5)*Inputs!H$39)</f>
        <v>0</v>
      </c>
      <c r="BC3708">
        <f>IF(OR($D3708="51",$D3708="52",$D3708="61"),0,(AE3708/'Totals and Drop Down Lists'!AA$5)*Inputs!I$39)</f>
        <v>0</v>
      </c>
      <c r="BD3708">
        <f>IF(OR($D3708="51",$D3708="52",$D3708="61"),0,(AF3708/'Totals and Drop Down Lists'!AB$5)*Inputs!J$39)</f>
        <v>0</v>
      </c>
      <c r="BE3708">
        <f>IF(OR($D3708="51",$D3708="52",$D3708="61"),0,(AG3708/'Totals and Drop Down Lists'!AC$5)*Inputs!K$39)</f>
        <v>0</v>
      </c>
      <c r="BF3708">
        <f>IF(OR($D3708="51",$D3708="52",$D3708="61"),0,(AH3708/'Totals and Drop Down Lists'!AD$5)*Inputs!L$39)</f>
        <v>0</v>
      </c>
      <c r="BG3708" s="10">
        <f t="shared" si="514"/>
        <v>137240.99761560175</v>
      </c>
    </row>
    <row r="3709" spans="1:59" ht="43.2">
      <c r="A3709" s="1" t="s">
        <v>7692</v>
      </c>
      <c r="B3709" s="1" t="s">
        <v>4119</v>
      </c>
      <c r="C3709" s="1" t="s">
        <v>968</v>
      </c>
      <c r="D3709" s="1" t="s">
        <v>25</v>
      </c>
      <c r="E3709" s="1" t="s">
        <v>4126</v>
      </c>
      <c r="F3709" s="2">
        <v>65762</v>
      </c>
      <c r="G3709" s="2">
        <v>495</v>
      </c>
      <c r="H3709" s="2">
        <v>93</v>
      </c>
      <c r="I3709" s="2">
        <v>3655</v>
      </c>
      <c r="J3709" s="2">
        <v>24071</v>
      </c>
      <c r="K3709" s="2">
        <v>6003</v>
      </c>
      <c r="L3709" s="2">
        <v>32</v>
      </c>
      <c r="M3709" s="2">
        <v>0</v>
      </c>
      <c r="N3709" s="2">
        <v>0</v>
      </c>
      <c r="O3709" s="2">
        <v>88</v>
      </c>
      <c r="P3709" s="2">
        <v>74</v>
      </c>
      <c r="Q3709" s="2">
        <v>0</v>
      </c>
      <c r="R3709" s="2">
        <v>421</v>
      </c>
      <c r="S3709" s="2">
        <v>7964800</v>
      </c>
      <c r="T3709" s="2">
        <v>371007800</v>
      </c>
      <c r="U3709" s="2">
        <v>838</v>
      </c>
      <c r="V3709" s="2">
        <v>130</v>
      </c>
      <c r="W3709" s="2">
        <v>0</v>
      </c>
      <c r="X3709" s="2">
        <v>765</v>
      </c>
      <c r="Y3709" s="2">
        <v>20</v>
      </c>
      <c r="Z3709" s="2">
        <v>565</v>
      </c>
      <c r="AA3709" s="9">
        <f t="shared" si="515"/>
        <v>65762</v>
      </c>
      <c r="AB3709" s="9">
        <f t="shared" si="516"/>
        <v>3067</v>
      </c>
      <c r="AC3709" s="9">
        <f t="shared" si="517"/>
        <v>615</v>
      </c>
      <c r="AD3709" s="9">
        <f t="shared" si="518"/>
        <v>421</v>
      </c>
      <c r="AE3709" s="44">
        <f t="shared" si="519"/>
        <v>1.0455344320252686E-4</v>
      </c>
      <c r="AF3709" s="9">
        <f t="shared" si="520"/>
        <v>635</v>
      </c>
      <c r="AG3709" s="9">
        <f t="shared" si="513"/>
        <v>585</v>
      </c>
      <c r="AH3709" s="44">
        <f t="shared" si="521"/>
        <v>5.4285165082417252E-5</v>
      </c>
      <c r="AI3709">
        <f>AA3709/'Totals and Drop Down Lists'!W$6*Inputs!E$37</f>
        <v>59655.367454989166</v>
      </c>
      <c r="AJ3709">
        <f>AB3709/'Totals and Drop Down Lists'!X$6*Inputs!F$37</f>
        <v>10091.617489515467</v>
      </c>
      <c r="AK3709">
        <f>AC3709/'Totals and Drop Down Lists'!Y$6*Inputs!G$37</f>
        <v>4054.287738584253</v>
      </c>
      <c r="AL3709">
        <f>AD3709/'Totals and Drop Down Lists'!Z$6*Inputs!H$37</f>
        <v>3375.3680346674273</v>
      </c>
      <c r="AM3709">
        <f>AE3709/'Totals and Drop Down Lists'!AA$6*Inputs!I$37</f>
        <v>13015.790222016694</v>
      </c>
      <c r="AN3709">
        <f>AF3709/'Totals and Drop Down Lists'!AB$6*Inputs!J$37</f>
        <v>12672.500144118912</v>
      </c>
      <c r="AO3709">
        <f>AG3709/'Totals and Drop Down Lists'!AC$6*Inputs!K$37</f>
        <v>10894.792064768597</v>
      </c>
      <c r="AP3709">
        <f>AH3709/'Totals and Drop Down Lists'!AD$6*Inputs!L$37</f>
        <v>12774.922961595699</v>
      </c>
      <c r="AQ3709">
        <f>IF(OR($D3709="51",$D3709="52",$D3709="61"),(AA3709/'Totals and Drop Down Lists'!W$4)*Inputs!E$38,0)</f>
        <v>0</v>
      </c>
      <c r="AR3709">
        <f>IF(OR($D3709="51",$D3709="52",$D3709="61"),(AB3709/'Totals and Drop Down Lists'!X$4)*Inputs!F$38,0)</f>
        <v>0</v>
      </c>
      <c r="AS3709">
        <f>IF(OR($D3709="51",$D3709="52",$D3709="61"),(AC3709/'Totals and Drop Down Lists'!Y$4)*Inputs!G$38,0)</f>
        <v>0</v>
      </c>
      <c r="AT3709">
        <f>IF(OR($D3709="51",$D3709="52",$D3709="61"),(AD3709/'Totals and Drop Down Lists'!Z$4)*Inputs!H$38,0)</f>
        <v>0</v>
      </c>
      <c r="AU3709">
        <f>IF(OR($D3709="51",$D3709="52",$D3709="61"),(AE3709/'Totals and Drop Down Lists'!AA$4)*Inputs!I$38,0)</f>
        <v>0</v>
      </c>
      <c r="AV3709">
        <f>IF(OR($D3709="51",$D3709="52",$D3709="61"),(AF3709/'Totals and Drop Down Lists'!AB$4)*Inputs!J$38,0)</f>
        <v>0</v>
      </c>
      <c r="AW3709">
        <f>IF(OR($D3709="51",$D3709="52",$D3709="61"),(AG3709/'Totals and Drop Down Lists'!AC$4)*Inputs!K$38,0)</f>
        <v>0</v>
      </c>
      <c r="AX3709">
        <f>IF(OR($D3709="51",$D3709="52",$D3709="61"),(AH3709/'Totals and Drop Down Lists'!AD$4)*Inputs!L$38,0)</f>
        <v>0</v>
      </c>
      <c r="AY3709">
        <f>IF(OR($D3709="51",$D3709="52",$D3709="61"),0,(AA3709/'Totals and Drop Down Lists'!W$5)*Inputs!E$39)</f>
        <v>0</v>
      </c>
      <c r="AZ3709">
        <f>IF(OR($D3709="51",$D3709="52",$D3709="61"),0,(AB3709/'Totals and Drop Down Lists'!X$5)*Inputs!F$39)</f>
        <v>0</v>
      </c>
      <c r="BA3709">
        <f>IF(OR($D3709="51",$D3709="52",$D3709="61"),0,(AC3709/'Totals and Drop Down Lists'!Y$5)*Inputs!G$39)</f>
        <v>0</v>
      </c>
      <c r="BB3709">
        <f>IF(OR($D3709="51",$D3709="52",$D3709="61"),0,(AD3709/'Totals and Drop Down Lists'!Z$5)*Inputs!H$39)</f>
        <v>0</v>
      </c>
      <c r="BC3709">
        <f>IF(OR($D3709="51",$D3709="52",$D3709="61"),0,(AE3709/'Totals and Drop Down Lists'!AA$5)*Inputs!I$39)</f>
        <v>0</v>
      </c>
      <c r="BD3709">
        <f>IF(OR($D3709="51",$D3709="52",$D3709="61"),0,(AF3709/'Totals and Drop Down Lists'!AB$5)*Inputs!J$39)</f>
        <v>0</v>
      </c>
      <c r="BE3709">
        <f>IF(OR($D3709="51",$D3709="52",$D3709="61"),0,(AG3709/'Totals and Drop Down Lists'!AC$5)*Inputs!K$39)</f>
        <v>0</v>
      </c>
      <c r="BF3709">
        <f>IF(OR($D3709="51",$D3709="52",$D3709="61"),0,(AH3709/'Totals and Drop Down Lists'!AD$5)*Inputs!L$39)</f>
        <v>0</v>
      </c>
      <c r="BG3709" s="10">
        <f t="shared" si="514"/>
        <v>126534.64611025622</v>
      </c>
    </row>
    <row r="3710" spans="1:59" ht="43.2">
      <c r="A3710" s="1" t="s">
        <v>7692</v>
      </c>
      <c r="B3710" s="1" t="s">
        <v>4119</v>
      </c>
      <c r="C3710" s="1" t="s">
        <v>4127</v>
      </c>
      <c r="D3710" s="1" t="s">
        <v>25</v>
      </c>
      <c r="E3710" s="1" t="s">
        <v>4128</v>
      </c>
      <c r="F3710" s="2">
        <v>12117</v>
      </c>
      <c r="G3710" s="2">
        <v>61</v>
      </c>
      <c r="H3710" s="2">
        <v>0</v>
      </c>
      <c r="I3710" s="2">
        <v>673</v>
      </c>
      <c r="J3710" s="2">
        <v>4591</v>
      </c>
      <c r="K3710" s="2">
        <v>836</v>
      </c>
      <c r="L3710" s="2">
        <v>4</v>
      </c>
      <c r="M3710" s="2">
        <v>0</v>
      </c>
      <c r="N3710" s="2">
        <v>0</v>
      </c>
      <c r="O3710" s="2">
        <v>14</v>
      </c>
      <c r="P3710" s="2">
        <v>0</v>
      </c>
      <c r="Q3710" s="2">
        <v>0</v>
      </c>
      <c r="R3710" s="2">
        <v>381</v>
      </c>
      <c r="S3710" s="2">
        <v>1084600</v>
      </c>
      <c r="T3710" s="2">
        <v>51539600</v>
      </c>
      <c r="U3710" s="2">
        <v>33</v>
      </c>
      <c r="V3710" s="2">
        <v>4</v>
      </c>
      <c r="W3710" s="2">
        <v>0</v>
      </c>
      <c r="X3710" s="2">
        <v>30</v>
      </c>
      <c r="Y3710" s="2">
        <v>0</v>
      </c>
      <c r="Z3710" s="2">
        <v>25</v>
      </c>
      <c r="AA3710" s="9">
        <f t="shared" si="515"/>
        <v>12117</v>
      </c>
      <c r="AB3710" s="9">
        <f t="shared" si="516"/>
        <v>612</v>
      </c>
      <c r="AC3710" s="9">
        <f t="shared" si="517"/>
        <v>399</v>
      </c>
      <c r="AD3710" s="9">
        <f t="shared" si="518"/>
        <v>381</v>
      </c>
      <c r="AE3710" s="44">
        <f t="shared" si="519"/>
        <v>1.0631659231713753E-5</v>
      </c>
      <c r="AF3710" s="9">
        <f t="shared" si="520"/>
        <v>26</v>
      </c>
      <c r="AG3710" s="9">
        <f t="shared" si="513"/>
        <v>25</v>
      </c>
      <c r="AH3710" s="44">
        <f t="shared" si="521"/>
        <v>1.6939090161918111E-6</v>
      </c>
      <c r="AI3710">
        <f>AA3710/'Totals and Drop Down Lists'!W$6*Inputs!E$37</f>
        <v>10991.820313434868</v>
      </c>
      <c r="AJ3710">
        <f>AB3710/'Totals and Drop Down Lists'!X$6*Inputs!F$37</f>
        <v>2013.7169558472337</v>
      </c>
      <c r="AK3710">
        <f>AC3710/'Totals and Drop Down Lists'!Y$6*Inputs!G$37</f>
        <v>2630.3427767400281</v>
      </c>
      <c r="AL3710">
        <f>AD3710/'Totals and Drop Down Lists'!Z$6*Inputs!H$37</f>
        <v>3054.6679838676714</v>
      </c>
      <c r="AM3710">
        <f>AE3710/'Totals and Drop Down Lists'!AA$6*Inputs!I$37</f>
        <v>1323.5283509879571</v>
      </c>
      <c r="AN3710">
        <f>AF3710/'Totals and Drop Down Lists'!AB$6*Inputs!J$37</f>
        <v>518.87402164896332</v>
      </c>
      <c r="AO3710">
        <f>AG3710/'Totals and Drop Down Lists'!AC$6*Inputs!K$37</f>
        <v>465.58940447729049</v>
      </c>
      <c r="AP3710">
        <f>AH3710/'Totals and Drop Down Lists'!AD$6*Inputs!L$37</f>
        <v>398.62745471896363</v>
      </c>
      <c r="AQ3710">
        <f>IF(OR($D3710="51",$D3710="52",$D3710="61"),(AA3710/'Totals and Drop Down Lists'!W$4)*Inputs!E$38,0)</f>
        <v>0</v>
      </c>
      <c r="AR3710">
        <f>IF(OR($D3710="51",$D3710="52",$D3710="61"),(AB3710/'Totals and Drop Down Lists'!X$4)*Inputs!F$38,0)</f>
        <v>0</v>
      </c>
      <c r="AS3710">
        <f>IF(OR($D3710="51",$D3710="52",$D3710="61"),(AC3710/'Totals and Drop Down Lists'!Y$4)*Inputs!G$38,0)</f>
        <v>0</v>
      </c>
      <c r="AT3710">
        <f>IF(OR($D3710="51",$D3710="52",$D3710="61"),(AD3710/'Totals and Drop Down Lists'!Z$4)*Inputs!H$38,0)</f>
        <v>0</v>
      </c>
      <c r="AU3710">
        <f>IF(OR($D3710="51",$D3710="52",$D3710="61"),(AE3710/'Totals and Drop Down Lists'!AA$4)*Inputs!I$38,0)</f>
        <v>0</v>
      </c>
      <c r="AV3710">
        <f>IF(OR($D3710="51",$D3710="52",$D3710="61"),(AF3710/'Totals and Drop Down Lists'!AB$4)*Inputs!J$38,0)</f>
        <v>0</v>
      </c>
      <c r="AW3710">
        <f>IF(OR($D3710="51",$D3710="52",$D3710="61"),(AG3710/'Totals and Drop Down Lists'!AC$4)*Inputs!K$38,0)</f>
        <v>0</v>
      </c>
      <c r="AX3710">
        <f>IF(OR($D3710="51",$D3710="52",$D3710="61"),(AH3710/'Totals and Drop Down Lists'!AD$4)*Inputs!L$38,0)</f>
        <v>0</v>
      </c>
      <c r="AY3710">
        <f>IF(OR($D3710="51",$D3710="52",$D3710="61"),0,(AA3710/'Totals and Drop Down Lists'!W$5)*Inputs!E$39)</f>
        <v>0</v>
      </c>
      <c r="AZ3710">
        <f>IF(OR($D3710="51",$D3710="52",$D3710="61"),0,(AB3710/'Totals and Drop Down Lists'!X$5)*Inputs!F$39)</f>
        <v>0</v>
      </c>
      <c r="BA3710">
        <f>IF(OR($D3710="51",$D3710="52",$D3710="61"),0,(AC3710/'Totals and Drop Down Lists'!Y$5)*Inputs!G$39)</f>
        <v>0</v>
      </c>
      <c r="BB3710">
        <f>IF(OR($D3710="51",$D3710="52",$D3710="61"),0,(AD3710/'Totals and Drop Down Lists'!Z$5)*Inputs!H$39)</f>
        <v>0</v>
      </c>
      <c r="BC3710">
        <f>IF(OR($D3710="51",$D3710="52",$D3710="61"),0,(AE3710/'Totals and Drop Down Lists'!AA$5)*Inputs!I$39)</f>
        <v>0</v>
      </c>
      <c r="BD3710">
        <f>IF(OR($D3710="51",$D3710="52",$D3710="61"),0,(AF3710/'Totals and Drop Down Lists'!AB$5)*Inputs!J$39)</f>
        <v>0</v>
      </c>
      <c r="BE3710">
        <f>IF(OR($D3710="51",$D3710="52",$D3710="61"),0,(AG3710/'Totals and Drop Down Lists'!AC$5)*Inputs!K$39)</f>
        <v>0</v>
      </c>
      <c r="BF3710">
        <f>IF(OR($D3710="51",$D3710="52",$D3710="61"),0,(AH3710/'Totals and Drop Down Lists'!AD$5)*Inputs!L$39)</f>
        <v>0</v>
      </c>
      <c r="BG3710" s="10">
        <f t="shared" si="514"/>
        <v>21397.167261722974</v>
      </c>
    </row>
    <row r="3711" spans="1:59" ht="43.2">
      <c r="A3711" s="1" t="s">
        <v>7692</v>
      </c>
      <c r="B3711" s="1" t="s">
        <v>4119</v>
      </c>
      <c r="C3711" s="1" t="s">
        <v>4129</v>
      </c>
      <c r="D3711" s="1" t="s">
        <v>25</v>
      </c>
      <c r="E3711" s="1" t="s">
        <v>4130</v>
      </c>
      <c r="F3711" s="2">
        <v>14579</v>
      </c>
      <c r="G3711" s="2">
        <v>766</v>
      </c>
      <c r="H3711" s="2">
        <v>316</v>
      </c>
      <c r="I3711" s="2">
        <v>1960</v>
      </c>
      <c r="J3711" s="2">
        <v>4391</v>
      </c>
      <c r="K3711" s="2">
        <v>2429</v>
      </c>
      <c r="L3711" s="2">
        <v>0</v>
      </c>
      <c r="M3711" s="2">
        <v>0</v>
      </c>
      <c r="N3711" s="2">
        <v>0</v>
      </c>
      <c r="O3711" s="2">
        <v>26</v>
      </c>
      <c r="P3711" s="2">
        <v>0</v>
      </c>
      <c r="Q3711" s="2">
        <v>16</v>
      </c>
      <c r="R3711" s="2">
        <v>613</v>
      </c>
      <c r="S3711" s="2">
        <v>2789200</v>
      </c>
      <c r="T3711" s="2">
        <v>119796400</v>
      </c>
      <c r="U3711" s="2">
        <v>194</v>
      </c>
      <c r="V3711" s="2">
        <v>95</v>
      </c>
      <c r="W3711" s="2">
        <v>0</v>
      </c>
      <c r="X3711" s="2">
        <v>470</v>
      </c>
      <c r="Y3711" s="2">
        <v>20</v>
      </c>
      <c r="Z3711" s="2">
        <v>350</v>
      </c>
      <c r="AA3711" s="9">
        <f t="shared" si="515"/>
        <v>14579</v>
      </c>
      <c r="AB3711" s="9">
        <f t="shared" si="516"/>
        <v>878</v>
      </c>
      <c r="AC3711" s="9">
        <f t="shared" si="517"/>
        <v>655</v>
      </c>
      <c r="AD3711" s="9">
        <f t="shared" si="518"/>
        <v>613</v>
      </c>
      <c r="AE3711" s="44">
        <f t="shared" si="519"/>
        <v>9.3839865891597634E-5</v>
      </c>
      <c r="AF3711" s="9">
        <f t="shared" si="520"/>
        <v>375</v>
      </c>
      <c r="AG3711" s="9">
        <f t="shared" si="513"/>
        <v>370</v>
      </c>
      <c r="AH3711" s="44">
        <f t="shared" si="521"/>
        <v>7.6158238076256543E-5</v>
      </c>
      <c r="AI3711">
        <f>AA3711/'Totals and Drop Down Lists'!W$6*Inputs!E$37</f>
        <v>13225.199995837824</v>
      </c>
      <c r="AJ3711">
        <f>AB3711/'Totals and Drop Down Lists'!X$6*Inputs!F$37</f>
        <v>2888.9599464605735</v>
      </c>
      <c r="AK3711">
        <f>AC3711/'Totals and Drop Down Lists'!Y$6*Inputs!G$37</f>
        <v>4317.9812500368871</v>
      </c>
      <c r="AL3711">
        <f>AD3711/'Totals and Drop Down Lists'!Z$6*Inputs!H$37</f>
        <v>4914.7282785062544</v>
      </c>
      <c r="AM3711">
        <f>AE3711/'Totals and Drop Down Lists'!AA$6*Inputs!I$37</f>
        <v>11682.063942564593</v>
      </c>
      <c r="AN3711">
        <f>AF3711/'Totals and Drop Down Lists'!AB$6*Inputs!J$37</f>
        <v>7483.7599276292776</v>
      </c>
      <c r="AO3711">
        <f>AG3711/'Totals and Drop Down Lists'!AC$6*Inputs!K$37</f>
        <v>6890.7231862638992</v>
      </c>
      <c r="AP3711">
        <f>AH3711/'Totals and Drop Down Lists'!AD$6*Inputs!L$37</f>
        <v>17922.311239874354</v>
      </c>
      <c r="AQ3711">
        <f>IF(OR($D3711="51",$D3711="52",$D3711="61"),(AA3711/'Totals and Drop Down Lists'!W$4)*Inputs!E$38,0)</f>
        <v>0</v>
      </c>
      <c r="AR3711">
        <f>IF(OR($D3711="51",$D3711="52",$D3711="61"),(AB3711/'Totals and Drop Down Lists'!X$4)*Inputs!F$38,0)</f>
        <v>0</v>
      </c>
      <c r="AS3711">
        <f>IF(OR($D3711="51",$D3711="52",$D3711="61"),(AC3711/'Totals and Drop Down Lists'!Y$4)*Inputs!G$38,0)</f>
        <v>0</v>
      </c>
      <c r="AT3711">
        <f>IF(OR($D3711="51",$D3711="52",$D3711="61"),(AD3711/'Totals and Drop Down Lists'!Z$4)*Inputs!H$38,0)</f>
        <v>0</v>
      </c>
      <c r="AU3711">
        <f>IF(OR($D3711="51",$D3711="52",$D3711="61"),(AE3711/'Totals and Drop Down Lists'!AA$4)*Inputs!I$38,0)</f>
        <v>0</v>
      </c>
      <c r="AV3711">
        <f>IF(OR($D3711="51",$D3711="52",$D3711="61"),(AF3711/'Totals and Drop Down Lists'!AB$4)*Inputs!J$38,0)</f>
        <v>0</v>
      </c>
      <c r="AW3711">
        <f>IF(OR($D3711="51",$D3711="52",$D3711="61"),(AG3711/'Totals and Drop Down Lists'!AC$4)*Inputs!K$38,0)</f>
        <v>0</v>
      </c>
      <c r="AX3711">
        <f>IF(OR($D3711="51",$D3711="52",$D3711="61"),(AH3711/'Totals and Drop Down Lists'!AD$4)*Inputs!L$38,0)</f>
        <v>0</v>
      </c>
      <c r="AY3711">
        <f>IF(OR($D3711="51",$D3711="52",$D3711="61"),0,(AA3711/'Totals and Drop Down Lists'!W$5)*Inputs!E$39)</f>
        <v>0</v>
      </c>
      <c r="AZ3711">
        <f>IF(OR($D3711="51",$D3711="52",$D3711="61"),0,(AB3711/'Totals and Drop Down Lists'!X$5)*Inputs!F$39)</f>
        <v>0</v>
      </c>
      <c r="BA3711">
        <f>IF(OR($D3711="51",$D3711="52",$D3711="61"),0,(AC3711/'Totals and Drop Down Lists'!Y$5)*Inputs!G$39)</f>
        <v>0</v>
      </c>
      <c r="BB3711">
        <f>IF(OR($D3711="51",$D3711="52",$D3711="61"),0,(AD3711/'Totals and Drop Down Lists'!Z$5)*Inputs!H$39)</f>
        <v>0</v>
      </c>
      <c r="BC3711">
        <f>IF(OR($D3711="51",$D3711="52",$D3711="61"),0,(AE3711/'Totals and Drop Down Lists'!AA$5)*Inputs!I$39)</f>
        <v>0</v>
      </c>
      <c r="BD3711">
        <f>IF(OR($D3711="51",$D3711="52",$D3711="61"),0,(AF3711/'Totals and Drop Down Lists'!AB$5)*Inputs!J$39)</f>
        <v>0</v>
      </c>
      <c r="BE3711">
        <f>IF(OR($D3711="51",$D3711="52",$D3711="61"),0,(AG3711/'Totals and Drop Down Lists'!AC$5)*Inputs!K$39)</f>
        <v>0</v>
      </c>
      <c r="BF3711">
        <f>IF(OR($D3711="51",$D3711="52",$D3711="61"),0,(AH3711/'Totals and Drop Down Lists'!AD$5)*Inputs!L$39)</f>
        <v>0</v>
      </c>
      <c r="BG3711" s="10">
        <f t="shared" si="514"/>
        <v>69325.727767173667</v>
      </c>
    </row>
    <row r="3712" spans="1:59">
      <c r="A3712" s="1" t="s">
        <v>7693</v>
      </c>
      <c r="B3712" s="1" t="s">
        <v>4896</v>
      </c>
      <c r="C3712" s="1" t="s">
        <v>4008</v>
      </c>
      <c r="D3712" s="1" t="s">
        <v>7</v>
      </c>
      <c r="E3712" s="1" t="s">
        <v>4897</v>
      </c>
      <c r="F3712" s="2">
        <v>95901</v>
      </c>
      <c r="G3712" s="2">
        <v>1031</v>
      </c>
      <c r="H3712" s="2">
        <v>94</v>
      </c>
      <c r="I3712" s="2">
        <v>16988</v>
      </c>
      <c r="J3712" s="2">
        <v>36690</v>
      </c>
      <c r="K3712" s="2">
        <v>15693</v>
      </c>
      <c r="L3712" s="2">
        <v>119</v>
      </c>
      <c r="M3712" s="2">
        <v>26</v>
      </c>
      <c r="N3712" s="2">
        <v>33</v>
      </c>
      <c r="O3712" s="2">
        <v>379</v>
      </c>
      <c r="P3712" s="2">
        <v>215</v>
      </c>
      <c r="Q3712" s="2">
        <v>91</v>
      </c>
      <c r="R3712" s="2">
        <v>4755</v>
      </c>
      <c r="S3712" s="2">
        <v>14672500</v>
      </c>
      <c r="T3712" s="2">
        <v>615593100</v>
      </c>
      <c r="U3712" s="2">
        <v>1215</v>
      </c>
      <c r="V3712" s="2">
        <v>1410</v>
      </c>
      <c r="W3712" s="2">
        <v>25</v>
      </c>
      <c r="X3712" s="2">
        <v>4200</v>
      </c>
      <c r="Y3712" s="2">
        <v>540</v>
      </c>
      <c r="Z3712" s="2">
        <v>2755</v>
      </c>
      <c r="AA3712" s="9">
        <f t="shared" si="515"/>
        <v>95901</v>
      </c>
      <c r="AB3712" s="9">
        <f t="shared" si="516"/>
        <v>15863</v>
      </c>
      <c r="AC3712" s="9">
        <f t="shared" si="517"/>
        <v>5618</v>
      </c>
      <c r="AD3712" s="9">
        <f t="shared" si="518"/>
        <v>4755</v>
      </c>
      <c r="AE3712" s="44">
        <f t="shared" si="519"/>
        <v>4.6877023038688066E-4</v>
      </c>
      <c r="AF3712" s="9">
        <f t="shared" si="520"/>
        <v>2765</v>
      </c>
      <c r="AG3712" s="9">
        <f t="shared" si="513"/>
        <v>3295</v>
      </c>
      <c r="AH3712" s="44">
        <f t="shared" si="521"/>
        <v>5.2440251784462968E-4</v>
      </c>
      <c r="AI3712">
        <f>AA3712/'Totals and Drop Down Lists'!W$6*Inputs!E$37</f>
        <v>86995.672186078824</v>
      </c>
      <c r="AJ3712">
        <f>AB3712/'Totals and Drop Down Lists'!X$6*Inputs!F$37</f>
        <v>52195.411880072978</v>
      </c>
      <c r="AK3712">
        <f>AC3712/'Totals and Drop Down Lists'!Y$6*Inputs!G$37</f>
        <v>37035.753683522496</v>
      </c>
      <c r="AL3712">
        <f>AD3712/'Totals and Drop Down Lists'!Z$6*Inputs!H$37</f>
        <v>38123.21853882094</v>
      </c>
      <c r="AM3712">
        <f>AE3712/'Totals and Drop Down Lists'!AA$6*Inputs!I$37</f>
        <v>58356.901448221412</v>
      </c>
      <c r="AN3712">
        <f>AF3712/'Totals and Drop Down Lists'!AB$6*Inputs!J$37</f>
        <v>55180.256533053209</v>
      </c>
      <c r="AO3712">
        <f>AG3712/'Totals and Drop Down Lists'!AC$6*Inputs!K$37</f>
        <v>61364.683510106879</v>
      </c>
      <c r="AP3712">
        <f>AH3712/'Totals and Drop Down Lists'!AD$6*Inputs!L$37</f>
        <v>123407.59682983451</v>
      </c>
      <c r="AQ3712">
        <f>IF(OR($D3712="51",$D3712="52",$D3712="61"),(AA3712/'Totals and Drop Down Lists'!W$4)*Inputs!E$38,0)</f>
        <v>0</v>
      </c>
      <c r="AR3712">
        <f>IF(OR($D3712="51",$D3712="52",$D3712="61"),(AB3712/'Totals and Drop Down Lists'!X$4)*Inputs!F$38,0)</f>
        <v>0</v>
      </c>
      <c r="AS3712">
        <f>IF(OR($D3712="51",$D3712="52",$D3712="61"),(AC3712/'Totals and Drop Down Lists'!Y$4)*Inputs!G$38,0)</f>
        <v>0</v>
      </c>
      <c r="AT3712">
        <f>IF(OR($D3712="51",$D3712="52",$D3712="61"),(AD3712/'Totals and Drop Down Lists'!Z$4)*Inputs!H$38,0)</f>
        <v>0</v>
      </c>
      <c r="AU3712">
        <f>IF(OR($D3712="51",$D3712="52",$D3712="61"),(AE3712/'Totals and Drop Down Lists'!AA$4)*Inputs!I$38,0)</f>
        <v>0</v>
      </c>
      <c r="AV3712">
        <f>IF(OR($D3712="51",$D3712="52",$D3712="61"),(AF3712/'Totals and Drop Down Lists'!AB$4)*Inputs!J$38,0)</f>
        <v>0</v>
      </c>
      <c r="AW3712">
        <f>IF(OR($D3712="51",$D3712="52",$D3712="61"),(AG3712/'Totals and Drop Down Lists'!AC$4)*Inputs!K$38,0)</f>
        <v>0</v>
      </c>
      <c r="AX3712">
        <f>IF(OR($D3712="51",$D3712="52",$D3712="61"),(AH3712/'Totals and Drop Down Lists'!AD$4)*Inputs!L$38,0)</f>
        <v>0</v>
      </c>
      <c r="AY3712">
        <f>IF(OR($D3712="51",$D3712="52",$D3712="61"),0,(AA3712/'Totals and Drop Down Lists'!W$5)*Inputs!E$39)</f>
        <v>0</v>
      </c>
      <c r="AZ3712">
        <f>IF(OR($D3712="51",$D3712="52",$D3712="61"),0,(AB3712/'Totals and Drop Down Lists'!X$5)*Inputs!F$39)</f>
        <v>0</v>
      </c>
      <c r="BA3712">
        <f>IF(OR($D3712="51",$D3712="52",$D3712="61"),0,(AC3712/'Totals and Drop Down Lists'!Y$5)*Inputs!G$39)</f>
        <v>0</v>
      </c>
      <c r="BB3712">
        <f>IF(OR($D3712="51",$D3712="52",$D3712="61"),0,(AD3712/'Totals and Drop Down Lists'!Z$5)*Inputs!H$39)</f>
        <v>0</v>
      </c>
      <c r="BC3712">
        <f>IF(OR($D3712="51",$D3712="52",$D3712="61"),0,(AE3712/'Totals and Drop Down Lists'!AA$5)*Inputs!I$39)</f>
        <v>0</v>
      </c>
      <c r="BD3712">
        <f>IF(OR($D3712="51",$D3712="52",$D3712="61"),0,(AF3712/'Totals and Drop Down Lists'!AB$5)*Inputs!J$39)</f>
        <v>0</v>
      </c>
      <c r="BE3712">
        <f>IF(OR($D3712="51",$D3712="52",$D3712="61"),0,(AG3712/'Totals and Drop Down Lists'!AC$5)*Inputs!K$39)</f>
        <v>0</v>
      </c>
      <c r="BF3712">
        <f>IF(OR($D3712="51",$D3712="52",$D3712="61"),0,(AH3712/'Totals and Drop Down Lists'!AD$5)*Inputs!L$39)</f>
        <v>0</v>
      </c>
      <c r="BG3712" s="10">
        <f t="shared" si="514"/>
        <v>512659.49460971123</v>
      </c>
    </row>
    <row r="3713" spans="1:59">
      <c r="A3713" s="1" t="s">
        <v>7694</v>
      </c>
      <c r="B3713" s="1" t="s">
        <v>3044</v>
      </c>
      <c r="C3713" s="1" t="s">
        <v>3045</v>
      </c>
      <c r="D3713" s="1" t="s">
        <v>10</v>
      </c>
      <c r="E3713" s="1" t="s">
        <v>3046</v>
      </c>
      <c r="F3713" s="2">
        <v>76467</v>
      </c>
      <c r="G3713" s="2">
        <v>3701</v>
      </c>
      <c r="H3713" s="2">
        <v>565</v>
      </c>
      <c r="I3713" s="2">
        <v>16550</v>
      </c>
      <c r="J3713" s="2">
        <v>28556</v>
      </c>
      <c r="K3713" s="2">
        <v>13495</v>
      </c>
      <c r="L3713" s="2">
        <v>91</v>
      </c>
      <c r="M3713" s="2">
        <v>7</v>
      </c>
      <c r="N3713" s="2">
        <v>0</v>
      </c>
      <c r="O3713" s="2">
        <v>343</v>
      </c>
      <c r="P3713" s="2">
        <v>117</v>
      </c>
      <c r="Q3713" s="2">
        <v>0</v>
      </c>
      <c r="R3713" s="2">
        <v>5751</v>
      </c>
      <c r="S3713" s="2">
        <v>9862300</v>
      </c>
      <c r="T3713" s="2">
        <v>425507200</v>
      </c>
      <c r="U3713" s="2">
        <v>859</v>
      </c>
      <c r="V3713" s="2">
        <v>1285</v>
      </c>
      <c r="W3713" s="2">
        <v>25</v>
      </c>
      <c r="X3713" s="2">
        <v>4015</v>
      </c>
      <c r="Y3713" s="2">
        <v>380</v>
      </c>
      <c r="Z3713" s="2">
        <v>2495</v>
      </c>
      <c r="AA3713" s="9">
        <f t="shared" si="515"/>
        <v>76467</v>
      </c>
      <c r="AB3713" s="9">
        <f t="shared" si="516"/>
        <v>12284</v>
      </c>
      <c r="AC3713" s="9">
        <f t="shared" si="517"/>
        <v>6309</v>
      </c>
      <c r="AD3713" s="9">
        <f t="shared" si="518"/>
        <v>5751</v>
      </c>
      <c r="AE3713" s="44">
        <f t="shared" si="519"/>
        <v>4.4539382378902743E-4</v>
      </c>
      <c r="AF3713" s="9">
        <f t="shared" si="520"/>
        <v>2705</v>
      </c>
      <c r="AG3713" s="9">
        <f t="shared" si="513"/>
        <v>2875</v>
      </c>
      <c r="AH3713" s="44">
        <f t="shared" si="521"/>
        <v>5.0555039137554656E-4</v>
      </c>
      <c r="AI3713">
        <f>AA3713/'Totals and Drop Down Lists'!W$6*Inputs!E$37</f>
        <v>69366.305513528423</v>
      </c>
      <c r="AJ3713">
        <f>AB3713/'Totals and Drop Down Lists'!X$6*Inputs!F$37</f>
        <v>40419.116152985975</v>
      </c>
      <c r="AK3713">
        <f>AC3713/'Totals and Drop Down Lists'!Y$6*Inputs!G$37</f>
        <v>41591.059093866752</v>
      </c>
      <c r="AL3713">
        <f>AD3713/'Totals and Drop Down Lists'!Z$6*Inputs!H$37</f>
        <v>46108.649803734857</v>
      </c>
      <c r="AM3713">
        <f>AE3713/'Totals and Drop Down Lists'!AA$6*Inputs!I$37</f>
        <v>55446.787777140788</v>
      </c>
      <c r="AN3713">
        <f>AF3713/'Totals and Drop Down Lists'!AB$6*Inputs!J$37</f>
        <v>53982.854944632527</v>
      </c>
      <c r="AO3713">
        <f>AG3713/'Totals and Drop Down Lists'!AC$6*Inputs!K$37</f>
        <v>53542.781514888404</v>
      </c>
      <c r="AP3713">
        <f>AH3713/'Totals and Drop Down Lists'!AD$6*Inputs!L$37</f>
        <v>118971.12762247087</v>
      </c>
      <c r="AQ3713">
        <f>IF(OR($D3713="51",$D3713="52",$D3713="61"),(AA3713/'Totals and Drop Down Lists'!W$4)*Inputs!E$38,0)</f>
        <v>0</v>
      </c>
      <c r="AR3713">
        <f>IF(OR($D3713="51",$D3713="52",$D3713="61"),(AB3713/'Totals and Drop Down Lists'!X$4)*Inputs!F$38,0)</f>
        <v>0</v>
      </c>
      <c r="AS3713">
        <f>IF(OR($D3713="51",$D3713="52",$D3713="61"),(AC3713/'Totals and Drop Down Lists'!Y$4)*Inputs!G$38,0)</f>
        <v>0</v>
      </c>
      <c r="AT3713">
        <f>IF(OR($D3713="51",$D3713="52",$D3713="61"),(AD3713/'Totals and Drop Down Lists'!Z$4)*Inputs!H$38,0)</f>
        <v>0</v>
      </c>
      <c r="AU3713">
        <f>IF(OR($D3713="51",$D3713="52",$D3713="61"),(AE3713/'Totals and Drop Down Lists'!AA$4)*Inputs!I$38,0)</f>
        <v>0</v>
      </c>
      <c r="AV3713">
        <f>IF(OR($D3713="51",$D3713="52",$D3713="61"),(AF3713/'Totals and Drop Down Lists'!AB$4)*Inputs!J$38,0)</f>
        <v>0</v>
      </c>
      <c r="AW3713">
        <f>IF(OR($D3713="51",$D3713="52",$D3713="61"),(AG3713/'Totals and Drop Down Lists'!AC$4)*Inputs!K$38,0)</f>
        <v>0</v>
      </c>
      <c r="AX3713">
        <f>IF(OR($D3713="51",$D3713="52",$D3713="61"),(AH3713/'Totals and Drop Down Lists'!AD$4)*Inputs!L$38,0)</f>
        <v>0</v>
      </c>
      <c r="AY3713">
        <f>IF(OR($D3713="51",$D3713="52",$D3713="61"),0,(AA3713/'Totals and Drop Down Lists'!W$5)*Inputs!E$39)</f>
        <v>0</v>
      </c>
      <c r="AZ3713">
        <f>IF(OR($D3713="51",$D3713="52",$D3713="61"),0,(AB3713/'Totals and Drop Down Lists'!X$5)*Inputs!F$39)</f>
        <v>0</v>
      </c>
      <c r="BA3713">
        <f>IF(OR($D3713="51",$D3713="52",$D3713="61"),0,(AC3713/'Totals and Drop Down Lists'!Y$5)*Inputs!G$39)</f>
        <v>0</v>
      </c>
      <c r="BB3713">
        <f>IF(OR($D3713="51",$D3713="52",$D3713="61"),0,(AD3713/'Totals and Drop Down Lists'!Z$5)*Inputs!H$39)</f>
        <v>0</v>
      </c>
      <c r="BC3713">
        <f>IF(OR($D3713="51",$D3713="52",$D3713="61"),0,(AE3713/'Totals and Drop Down Lists'!AA$5)*Inputs!I$39)</f>
        <v>0</v>
      </c>
      <c r="BD3713">
        <f>IF(OR($D3713="51",$D3713="52",$D3713="61"),0,(AF3713/'Totals and Drop Down Lists'!AB$5)*Inputs!J$39)</f>
        <v>0</v>
      </c>
      <c r="BE3713">
        <f>IF(OR($D3713="51",$D3713="52",$D3713="61"),0,(AG3713/'Totals and Drop Down Lists'!AC$5)*Inputs!K$39)</f>
        <v>0</v>
      </c>
      <c r="BF3713">
        <f>IF(OR($D3713="51",$D3713="52",$D3713="61"),0,(AH3713/'Totals and Drop Down Lists'!AD$5)*Inputs!L$39)</f>
        <v>0</v>
      </c>
      <c r="BG3713" s="10">
        <f t="shared" si="514"/>
        <v>479428.68242324854</v>
      </c>
    </row>
    <row r="3714" spans="1:59">
      <c r="A3714" s="1" t="s">
        <v>7694</v>
      </c>
      <c r="B3714" s="1" t="s">
        <v>3044</v>
      </c>
      <c r="C3714" s="1" t="s">
        <v>3047</v>
      </c>
      <c r="D3714" s="1" t="s">
        <v>25</v>
      </c>
      <c r="E3714" s="1" t="s">
        <v>3048</v>
      </c>
      <c r="F3714" s="2">
        <v>32244</v>
      </c>
      <c r="G3714" s="2">
        <v>142</v>
      </c>
      <c r="H3714" s="2">
        <v>0</v>
      </c>
      <c r="I3714" s="2">
        <v>3555</v>
      </c>
      <c r="J3714" s="2">
        <v>12680</v>
      </c>
      <c r="K3714" s="2">
        <v>3278</v>
      </c>
      <c r="L3714" s="2">
        <v>47</v>
      </c>
      <c r="M3714" s="2">
        <v>0</v>
      </c>
      <c r="N3714" s="2">
        <v>0</v>
      </c>
      <c r="O3714" s="2">
        <v>78</v>
      </c>
      <c r="P3714" s="2">
        <v>15</v>
      </c>
      <c r="Q3714" s="2">
        <v>0</v>
      </c>
      <c r="R3714" s="2">
        <v>1473</v>
      </c>
      <c r="S3714" s="2">
        <v>1980200</v>
      </c>
      <c r="T3714" s="2">
        <v>130222700</v>
      </c>
      <c r="U3714" s="2">
        <v>38</v>
      </c>
      <c r="V3714" s="2">
        <v>325</v>
      </c>
      <c r="W3714" s="2">
        <v>15</v>
      </c>
      <c r="X3714" s="2">
        <v>675</v>
      </c>
      <c r="Y3714" s="2">
        <v>65</v>
      </c>
      <c r="Z3714" s="2">
        <v>400</v>
      </c>
      <c r="AA3714" s="9">
        <f t="shared" si="515"/>
        <v>32244</v>
      </c>
      <c r="AB3714" s="9">
        <f t="shared" si="516"/>
        <v>3413</v>
      </c>
      <c r="AC3714" s="9">
        <f t="shared" si="517"/>
        <v>1613</v>
      </c>
      <c r="AD3714" s="9">
        <f t="shared" si="518"/>
        <v>1473</v>
      </c>
      <c r="AE3714" s="44">
        <f t="shared" si="519"/>
        <v>5.9182653183391567E-5</v>
      </c>
      <c r="AF3714" s="9">
        <f t="shared" si="520"/>
        <v>335</v>
      </c>
      <c r="AG3714" s="9">
        <f t="shared" ref="AG3714:AG3777" si="522">Y3714+Z3714</f>
        <v>465</v>
      </c>
      <c r="AH3714" s="44">
        <f t="shared" si="521"/>
        <v>4.4729468212172231E-5</v>
      </c>
      <c r="AI3714">
        <f>AA3714/'Totals and Drop Down Lists'!W$6*Inputs!E$37</f>
        <v>29249.835288140122</v>
      </c>
      <c r="AJ3714">
        <f>AB3714/'Totals and Drop Down Lists'!X$6*Inputs!F$37</f>
        <v>11230.091454749359</v>
      </c>
      <c r="AK3714">
        <f>AC3714/'Totals and Drop Down Lists'!Y$6*Inputs!G$37</f>
        <v>10633.440849327482</v>
      </c>
      <c r="AL3714">
        <f>AD3714/'Totals and Drop Down Lists'!Z$6*Inputs!H$37</f>
        <v>11809.779370700999</v>
      </c>
      <c r="AM3714">
        <f>AE3714/'Totals and Drop Down Lists'!AA$6*Inputs!I$37</f>
        <v>7367.610047287053</v>
      </c>
      <c r="AN3714">
        <f>AF3714/'Totals and Drop Down Lists'!AB$6*Inputs!J$37</f>
        <v>6685.4922020154891</v>
      </c>
      <c r="AO3714">
        <f>AG3714/'Totals and Drop Down Lists'!AC$6*Inputs!K$37</f>
        <v>8659.9629232776024</v>
      </c>
      <c r="AP3714">
        <f>AH3714/'Totals and Drop Down Lists'!AD$6*Inputs!L$37</f>
        <v>10526.181686213997</v>
      </c>
      <c r="AQ3714">
        <f>IF(OR($D3714="51",$D3714="52",$D3714="61"),(AA3714/'Totals and Drop Down Lists'!W$4)*Inputs!E$38,0)</f>
        <v>0</v>
      </c>
      <c r="AR3714">
        <f>IF(OR($D3714="51",$D3714="52",$D3714="61"),(AB3714/'Totals and Drop Down Lists'!X$4)*Inputs!F$38,0)</f>
        <v>0</v>
      </c>
      <c r="AS3714">
        <f>IF(OR($D3714="51",$D3714="52",$D3714="61"),(AC3714/'Totals and Drop Down Lists'!Y$4)*Inputs!G$38,0)</f>
        <v>0</v>
      </c>
      <c r="AT3714">
        <f>IF(OR($D3714="51",$D3714="52",$D3714="61"),(AD3714/'Totals and Drop Down Lists'!Z$4)*Inputs!H$38,0)</f>
        <v>0</v>
      </c>
      <c r="AU3714">
        <f>IF(OR($D3714="51",$D3714="52",$D3714="61"),(AE3714/'Totals and Drop Down Lists'!AA$4)*Inputs!I$38,0)</f>
        <v>0</v>
      </c>
      <c r="AV3714">
        <f>IF(OR($D3714="51",$D3714="52",$D3714="61"),(AF3714/'Totals and Drop Down Lists'!AB$4)*Inputs!J$38,0)</f>
        <v>0</v>
      </c>
      <c r="AW3714">
        <f>IF(OR($D3714="51",$D3714="52",$D3714="61"),(AG3714/'Totals and Drop Down Lists'!AC$4)*Inputs!K$38,0)</f>
        <v>0</v>
      </c>
      <c r="AX3714">
        <f>IF(OR($D3714="51",$D3714="52",$D3714="61"),(AH3714/'Totals and Drop Down Lists'!AD$4)*Inputs!L$38,0)</f>
        <v>0</v>
      </c>
      <c r="AY3714">
        <f>IF(OR($D3714="51",$D3714="52",$D3714="61"),0,(AA3714/'Totals and Drop Down Lists'!W$5)*Inputs!E$39)</f>
        <v>0</v>
      </c>
      <c r="AZ3714">
        <f>IF(OR($D3714="51",$D3714="52",$D3714="61"),0,(AB3714/'Totals and Drop Down Lists'!X$5)*Inputs!F$39)</f>
        <v>0</v>
      </c>
      <c r="BA3714">
        <f>IF(OR($D3714="51",$D3714="52",$D3714="61"),0,(AC3714/'Totals and Drop Down Lists'!Y$5)*Inputs!G$39)</f>
        <v>0</v>
      </c>
      <c r="BB3714">
        <f>IF(OR($D3714="51",$D3714="52",$D3714="61"),0,(AD3714/'Totals and Drop Down Lists'!Z$5)*Inputs!H$39)</f>
        <v>0</v>
      </c>
      <c r="BC3714">
        <f>IF(OR($D3714="51",$D3714="52",$D3714="61"),0,(AE3714/'Totals and Drop Down Lists'!AA$5)*Inputs!I$39)</f>
        <v>0</v>
      </c>
      <c r="BD3714">
        <f>IF(OR($D3714="51",$D3714="52",$D3714="61"),0,(AF3714/'Totals and Drop Down Lists'!AB$5)*Inputs!J$39)</f>
        <v>0</v>
      </c>
      <c r="BE3714">
        <f>IF(OR($D3714="51",$D3714="52",$D3714="61"),0,(AG3714/'Totals and Drop Down Lists'!AC$5)*Inputs!K$39)</f>
        <v>0</v>
      </c>
      <c r="BF3714">
        <f>IF(OR($D3714="51",$D3714="52",$D3714="61"),0,(AH3714/'Totals and Drop Down Lists'!AD$5)*Inputs!L$39)</f>
        <v>0</v>
      </c>
      <c r="BG3714" s="10">
        <f t="shared" ref="BG3714:BG3777" si="523">SUM(AI3714:BF3714)</f>
        <v>96162.393821712103</v>
      </c>
    </row>
    <row r="3715" spans="1:59">
      <c r="A3715" s="1" t="s">
        <v>7694</v>
      </c>
      <c r="B3715" s="1" t="s">
        <v>3044</v>
      </c>
      <c r="C3715" s="1" t="s">
        <v>3049</v>
      </c>
      <c r="D3715" s="1" t="s">
        <v>25</v>
      </c>
      <c r="E3715" s="1" t="s">
        <v>3050</v>
      </c>
      <c r="F3715" s="2">
        <v>15054</v>
      </c>
      <c r="G3715" s="2">
        <v>12</v>
      </c>
      <c r="H3715" s="2">
        <v>0</v>
      </c>
      <c r="I3715" s="2">
        <v>2632</v>
      </c>
      <c r="J3715" s="2">
        <v>5803</v>
      </c>
      <c r="K3715" s="2">
        <v>1149</v>
      </c>
      <c r="L3715" s="2">
        <v>67</v>
      </c>
      <c r="M3715" s="2">
        <v>0</v>
      </c>
      <c r="N3715" s="2">
        <v>0</v>
      </c>
      <c r="O3715" s="2">
        <v>7</v>
      </c>
      <c r="P3715" s="2">
        <v>12</v>
      </c>
      <c r="Q3715" s="2">
        <v>0</v>
      </c>
      <c r="R3715" s="2">
        <v>481</v>
      </c>
      <c r="S3715" s="2">
        <v>487500</v>
      </c>
      <c r="T3715" s="2">
        <v>31417800</v>
      </c>
      <c r="U3715" s="2">
        <v>51</v>
      </c>
      <c r="V3715" s="2">
        <v>230</v>
      </c>
      <c r="W3715" s="2">
        <v>20</v>
      </c>
      <c r="X3715" s="2">
        <v>435</v>
      </c>
      <c r="Y3715" s="2">
        <v>60</v>
      </c>
      <c r="Z3715" s="2">
        <v>205</v>
      </c>
      <c r="AA3715" s="9">
        <f t="shared" ref="AA3715:AA3778" si="524">F3715</f>
        <v>15054</v>
      </c>
      <c r="AB3715" s="9">
        <f t="shared" ref="AB3715:AB3778" si="525">I3715-G3715-H3715</f>
        <v>2620</v>
      </c>
      <c r="AC3715" s="9">
        <f t="shared" ref="AC3715:AC3778" si="526">L3715+M3715+N3715+O3715+P3715+Q3715+R3715</f>
        <v>567</v>
      </c>
      <c r="AD3715" s="9">
        <f t="shared" ref="AD3715:AD3778" si="527">R3715</f>
        <v>481</v>
      </c>
      <c r="AE3715" s="44">
        <f t="shared" ref="AE3715:AE3778" si="528">IF(ISERROR(((K3715^2)*SUM(J:J))/((SUM(K:K)^2)*J3715)), 0, ((K3715^2)*SUM(J:J))/((SUM(K:K)^2)*J3715))</f>
        <v>1.5888513698929519E-5</v>
      </c>
      <c r="AF3715" s="9">
        <f t="shared" ref="AF3715:AF3778" si="529">-IF((W3715+V3715-X3715)&gt;0, 0, (W3715+V3715-X3715))</f>
        <v>185</v>
      </c>
      <c r="AG3715" s="9">
        <f t="shared" si="522"/>
        <v>265</v>
      </c>
      <c r="AH3715" s="44">
        <f t="shared" ref="AH3715:AH3778" si="530">(K3715*SUM(J:J)*AG3715)/(J3715*SUM(K:K)*SUM(AG:AG))</f>
        <v>1.9523803067350879E-5</v>
      </c>
      <c r="AI3715">
        <f>AA3715/'Totals and Drop Down Lists'!W$6*Inputs!E$37</f>
        <v>13656.091689234008</v>
      </c>
      <c r="AJ3715">
        <f>AB3715/'Totals and Drop Down Lists'!X$6*Inputs!F$37</f>
        <v>8620.8144188231236</v>
      </c>
      <c r="AK3715">
        <f>AC3715/'Totals and Drop Down Lists'!Y$6*Inputs!G$37</f>
        <v>3737.8555248410926</v>
      </c>
      <c r="AL3715">
        <f>AD3715/'Totals and Drop Down Lists'!Z$6*Inputs!H$37</f>
        <v>3856.4181108670605</v>
      </c>
      <c r="AM3715">
        <f>AE3715/'Totals and Drop Down Lists'!AA$6*Inputs!I$37</f>
        <v>1977.9507485403133</v>
      </c>
      <c r="AN3715">
        <f>AF3715/'Totals and Drop Down Lists'!AB$6*Inputs!J$37</f>
        <v>3691.9882309637774</v>
      </c>
      <c r="AO3715">
        <f>AG3715/'Totals and Drop Down Lists'!AC$6*Inputs!K$37</f>
        <v>4935.2476874592785</v>
      </c>
      <c r="AP3715">
        <f>AH3715/'Totals and Drop Down Lists'!AD$6*Inputs!L$37</f>
        <v>4594.5348001448347</v>
      </c>
      <c r="AQ3715">
        <f>IF(OR($D3715="51",$D3715="52",$D3715="61"),(AA3715/'Totals and Drop Down Lists'!W$4)*Inputs!E$38,0)</f>
        <v>0</v>
      </c>
      <c r="AR3715">
        <f>IF(OR($D3715="51",$D3715="52",$D3715="61"),(AB3715/'Totals and Drop Down Lists'!X$4)*Inputs!F$38,0)</f>
        <v>0</v>
      </c>
      <c r="AS3715">
        <f>IF(OR($D3715="51",$D3715="52",$D3715="61"),(AC3715/'Totals and Drop Down Lists'!Y$4)*Inputs!G$38,0)</f>
        <v>0</v>
      </c>
      <c r="AT3715">
        <f>IF(OR($D3715="51",$D3715="52",$D3715="61"),(AD3715/'Totals and Drop Down Lists'!Z$4)*Inputs!H$38,0)</f>
        <v>0</v>
      </c>
      <c r="AU3715">
        <f>IF(OR($D3715="51",$D3715="52",$D3715="61"),(AE3715/'Totals and Drop Down Lists'!AA$4)*Inputs!I$38,0)</f>
        <v>0</v>
      </c>
      <c r="AV3715">
        <f>IF(OR($D3715="51",$D3715="52",$D3715="61"),(AF3715/'Totals and Drop Down Lists'!AB$4)*Inputs!J$38,0)</f>
        <v>0</v>
      </c>
      <c r="AW3715">
        <f>IF(OR($D3715="51",$D3715="52",$D3715="61"),(AG3715/'Totals and Drop Down Lists'!AC$4)*Inputs!K$38,0)</f>
        <v>0</v>
      </c>
      <c r="AX3715">
        <f>IF(OR($D3715="51",$D3715="52",$D3715="61"),(AH3715/'Totals and Drop Down Lists'!AD$4)*Inputs!L$38,0)</f>
        <v>0</v>
      </c>
      <c r="AY3715">
        <f>IF(OR($D3715="51",$D3715="52",$D3715="61"),0,(AA3715/'Totals and Drop Down Lists'!W$5)*Inputs!E$39)</f>
        <v>0</v>
      </c>
      <c r="AZ3715">
        <f>IF(OR($D3715="51",$D3715="52",$D3715="61"),0,(AB3715/'Totals and Drop Down Lists'!X$5)*Inputs!F$39)</f>
        <v>0</v>
      </c>
      <c r="BA3715">
        <f>IF(OR($D3715="51",$D3715="52",$D3715="61"),0,(AC3715/'Totals and Drop Down Lists'!Y$5)*Inputs!G$39)</f>
        <v>0</v>
      </c>
      <c r="BB3715">
        <f>IF(OR($D3715="51",$D3715="52",$D3715="61"),0,(AD3715/'Totals and Drop Down Lists'!Z$5)*Inputs!H$39)</f>
        <v>0</v>
      </c>
      <c r="BC3715">
        <f>IF(OR($D3715="51",$D3715="52",$D3715="61"),0,(AE3715/'Totals and Drop Down Lists'!AA$5)*Inputs!I$39)</f>
        <v>0</v>
      </c>
      <c r="BD3715">
        <f>IF(OR($D3715="51",$D3715="52",$D3715="61"),0,(AF3715/'Totals and Drop Down Lists'!AB$5)*Inputs!J$39)</f>
        <v>0</v>
      </c>
      <c r="BE3715">
        <f>IF(OR($D3715="51",$D3715="52",$D3715="61"),0,(AG3715/'Totals and Drop Down Lists'!AC$5)*Inputs!K$39)</f>
        <v>0</v>
      </c>
      <c r="BF3715">
        <f>IF(OR($D3715="51",$D3715="52",$D3715="61"),0,(AH3715/'Totals and Drop Down Lists'!AD$5)*Inputs!L$39)</f>
        <v>0</v>
      </c>
      <c r="BG3715" s="10">
        <f t="shared" si="523"/>
        <v>45070.90121087349</v>
      </c>
    </row>
    <row r="3716" spans="1:59">
      <c r="A3716" s="1" t="s">
        <v>7694</v>
      </c>
      <c r="B3716" s="1" t="s">
        <v>3044</v>
      </c>
      <c r="C3716" s="1" t="s">
        <v>637</v>
      </c>
      <c r="D3716" s="1" t="s">
        <v>25</v>
      </c>
      <c r="E3716" s="1" t="s">
        <v>3051</v>
      </c>
      <c r="F3716" s="2">
        <v>69175</v>
      </c>
      <c r="G3716" s="2">
        <v>344</v>
      </c>
      <c r="H3716" s="2">
        <v>25</v>
      </c>
      <c r="I3716" s="2">
        <v>5675</v>
      </c>
      <c r="J3716" s="2">
        <v>27233</v>
      </c>
      <c r="K3716" s="2">
        <v>4076</v>
      </c>
      <c r="L3716" s="2">
        <v>158</v>
      </c>
      <c r="M3716" s="2">
        <v>40</v>
      </c>
      <c r="N3716" s="2">
        <v>26</v>
      </c>
      <c r="O3716" s="2">
        <v>111</v>
      </c>
      <c r="P3716" s="2">
        <v>23</v>
      </c>
      <c r="Q3716" s="2">
        <v>0</v>
      </c>
      <c r="R3716" s="2">
        <v>1816</v>
      </c>
      <c r="S3716" s="2">
        <v>2863300</v>
      </c>
      <c r="T3716" s="2">
        <v>176861400</v>
      </c>
      <c r="U3716" s="2">
        <v>352</v>
      </c>
      <c r="V3716" s="2">
        <v>210</v>
      </c>
      <c r="W3716" s="2">
        <v>60</v>
      </c>
      <c r="X3716" s="2">
        <v>720</v>
      </c>
      <c r="Y3716" s="2">
        <v>65</v>
      </c>
      <c r="Z3716" s="2">
        <v>415</v>
      </c>
      <c r="AA3716" s="9">
        <f t="shared" si="524"/>
        <v>69175</v>
      </c>
      <c r="AB3716" s="9">
        <f t="shared" si="525"/>
        <v>5306</v>
      </c>
      <c r="AC3716" s="9">
        <f t="shared" si="526"/>
        <v>2174</v>
      </c>
      <c r="AD3716" s="9">
        <f t="shared" si="527"/>
        <v>1816</v>
      </c>
      <c r="AE3716" s="44">
        <f t="shared" si="528"/>
        <v>4.2605792758023082E-5</v>
      </c>
      <c r="AF3716" s="9">
        <f t="shared" si="529"/>
        <v>450</v>
      </c>
      <c r="AG3716" s="9">
        <f t="shared" si="522"/>
        <v>480</v>
      </c>
      <c r="AH3716" s="44">
        <f t="shared" si="530"/>
        <v>2.6731972947940132E-5</v>
      </c>
      <c r="AI3716">
        <f>AA3716/'Totals and Drop Down Lists'!W$6*Inputs!E$37</f>
        <v>62751.437664591635</v>
      </c>
      <c r="AJ3716">
        <f>AB3716/'Totals and Drop Down Lists'!X$6*Inputs!F$37</f>
        <v>17458.794391708205</v>
      </c>
      <c r="AK3716">
        <f>AC3716/'Totals and Drop Down Lists'!Y$6*Inputs!G$37</f>
        <v>14331.742347450678</v>
      </c>
      <c r="AL3716">
        <f>AD3716/'Totals and Drop Down Lists'!Z$6*Inputs!H$37</f>
        <v>14559.782306308902</v>
      </c>
      <c r="AM3716">
        <f>AE3716/'Totals and Drop Down Lists'!AA$6*Inputs!I$37</f>
        <v>5303.9674619510197</v>
      </c>
      <c r="AN3716">
        <f>AF3716/'Totals and Drop Down Lists'!AB$6*Inputs!J$37</f>
        <v>8980.5119131551346</v>
      </c>
      <c r="AO3716">
        <f>AG3716/'Totals and Drop Down Lists'!AC$6*Inputs!K$37</f>
        <v>8939.3165659639781</v>
      </c>
      <c r="AP3716">
        <f>AH3716/'Totals and Drop Down Lists'!AD$6*Inputs!L$37</f>
        <v>6290.8327625590218</v>
      </c>
      <c r="AQ3716">
        <f>IF(OR($D3716="51",$D3716="52",$D3716="61"),(AA3716/'Totals and Drop Down Lists'!W$4)*Inputs!E$38,0)</f>
        <v>0</v>
      </c>
      <c r="AR3716">
        <f>IF(OR($D3716="51",$D3716="52",$D3716="61"),(AB3716/'Totals and Drop Down Lists'!X$4)*Inputs!F$38,0)</f>
        <v>0</v>
      </c>
      <c r="AS3716">
        <f>IF(OR($D3716="51",$D3716="52",$D3716="61"),(AC3716/'Totals and Drop Down Lists'!Y$4)*Inputs!G$38,0)</f>
        <v>0</v>
      </c>
      <c r="AT3716">
        <f>IF(OR($D3716="51",$D3716="52",$D3716="61"),(AD3716/'Totals and Drop Down Lists'!Z$4)*Inputs!H$38,0)</f>
        <v>0</v>
      </c>
      <c r="AU3716">
        <f>IF(OR($D3716="51",$D3716="52",$D3716="61"),(AE3716/'Totals and Drop Down Lists'!AA$4)*Inputs!I$38,0)</f>
        <v>0</v>
      </c>
      <c r="AV3716">
        <f>IF(OR($D3716="51",$D3716="52",$D3716="61"),(AF3716/'Totals and Drop Down Lists'!AB$4)*Inputs!J$38,0)</f>
        <v>0</v>
      </c>
      <c r="AW3716">
        <f>IF(OR($D3716="51",$D3716="52",$D3716="61"),(AG3716/'Totals and Drop Down Lists'!AC$4)*Inputs!K$38,0)</f>
        <v>0</v>
      </c>
      <c r="AX3716">
        <f>IF(OR($D3716="51",$D3716="52",$D3716="61"),(AH3716/'Totals and Drop Down Lists'!AD$4)*Inputs!L$38,0)</f>
        <v>0</v>
      </c>
      <c r="AY3716">
        <f>IF(OR($D3716="51",$D3716="52",$D3716="61"),0,(AA3716/'Totals and Drop Down Lists'!W$5)*Inputs!E$39)</f>
        <v>0</v>
      </c>
      <c r="AZ3716">
        <f>IF(OR($D3716="51",$D3716="52",$D3716="61"),0,(AB3716/'Totals and Drop Down Lists'!X$5)*Inputs!F$39)</f>
        <v>0</v>
      </c>
      <c r="BA3716">
        <f>IF(OR($D3716="51",$D3716="52",$D3716="61"),0,(AC3716/'Totals and Drop Down Lists'!Y$5)*Inputs!G$39)</f>
        <v>0</v>
      </c>
      <c r="BB3716">
        <f>IF(OR($D3716="51",$D3716="52",$D3716="61"),0,(AD3716/'Totals and Drop Down Lists'!Z$5)*Inputs!H$39)</f>
        <v>0</v>
      </c>
      <c r="BC3716">
        <f>IF(OR($D3716="51",$D3716="52",$D3716="61"),0,(AE3716/'Totals and Drop Down Lists'!AA$5)*Inputs!I$39)</f>
        <v>0</v>
      </c>
      <c r="BD3716">
        <f>IF(OR($D3716="51",$D3716="52",$D3716="61"),0,(AF3716/'Totals and Drop Down Lists'!AB$5)*Inputs!J$39)</f>
        <v>0</v>
      </c>
      <c r="BE3716">
        <f>IF(OR($D3716="51",$D3716="52",$D3716="61"),0,(AG3716/'Totals and Drop Down Lists'!AC$5)*Inputs!K$39)</f>
        <v>0</v>
      </c>
      <c r="BF3716">
        <f>IF(OR($D3716="51",$D3716="52",$D3716="61"),0,(AH3716/'Totals and Drop Down Lists'!AD$5)*Inputs!L$39)</f>
        <v>0</v>
      </c>
      <c r="BG3716" s="10">
        <f t="shared" si="523"/>
        <v>138616.38541368858</v>
      </c>
    </row>
    <row r="3717" spans="1:59">
      <c r="A3717" s="1" t="s">
        <v>7694</v>
      </c>
      <c r="B3717" s="1" t="s">
        <v>3044</v>
      </c>
      <c r="C3717" s="1" t="s">
        <v>2715</v>
      </c>
      <c r="D3717" s="1" t="s">
        <v>25</v>
      </c>
      <c r="E3717" s="1" t="s">
        <v>3052</v>
      </c>
      <c r="F3717" s="2">
        <v>54967</v>
      </c>
      <c r="G3717" s="2">
        <v>371</v>
      </c>
      <c r="H3717" s="2">
        <v>163</v>
      </c>
      <c r="I3717" s="2">
        <v>7974</v>
      </c>
      <c r="J3717" s="2">
        <v>21774</v>
      </c>
      <c r="K3717" s="2">
        <v>5229</v>
      </c>
      <c r="L3717" s="2">
        <v>66</v>
      </c>
      <c r="M3717" s="2">
        <v>0</v>
      </c>
      <c r="N3717" s="2">
        <v>0</v>
      </c>
      <c r="O3717" s="2">
        <v>168</v>
      </c>
      <c r="P3717" s="2">
        <v>49</v>
      </c>
      <c r="Q3717" s="2">
        <v>0</v>
      </c>
      <c r="R3717" s="2">
        <v>1728</v>
      </c>
      <c r="S3717" s="2">
        <v>3178600</v>
      </c>
      <c r="T3717" s="2">
        <v>171458000</v>
      </c>
      <c r="U3717" s="2">
        <v>305</v>
      </c>
      <c r="V3717" s="2">
        <v>308</v>
      </c>
      <c r="W3717" s="2">
        <v>70</v>
      </c>
      <c r="X3717" s="2">
        <v>1300</v>
      </c>
      <c r="Y3717" s="2">
        <v>164</v>
      </c>
      <c r="Z3717" s="2">
        <v>825</v>
      </c>
      <c r="AA3717" s="9">
        <f t="shared" si="524"/>
        <v>54967</v>
      </c>
      <c r="AB3717" s="9">
        <f t="shared" si="525"/>
        <v>7440</v>
      </c>
      <c r="AC3717" s="9">
        <f t="shared" si="526"/>
        <v>2011</v>
      </c>
      <c r="AD3717" s="9">
        <f t="shared" si="527"/>
        <v>1728</v>
      </c>
      <c r="AE3717" s="44">
        <f t="shared" si="528"/>
        <v>8.7699042351125321E-5</v>
      </c>
      <c r="AF3717" s="9">
        <f t="shared" si="529"/>
        <v>922</v>
      </c>
      <c r="AG3717" s="9">
        <f t="shared" si="522"/>
        <v>989</v>
      </c>
      <c r="AH3717" s="44">
        <f t="shared" si="530"/>
        <v>8.8374669194154752E-5</v>
      </c>
      <c r="AI3717">
        <f>AA3717/'Totals and Drop Down Lists'!W$6*Inputs!E$37</f>
        <v>49862.786759806419</v>
      </c>
      <c r="AJ3717">
        <f>AB3717/'Totals and Drop Down Lists'!X$6*Inputs!F$37</f>
        <v>24480.480639711466</v>
      </c>
      <c r="AK3717">
        <f>AC3717/'Totals and Drop Down Lists'!Y$6*Inputs!G$37</f>
        <v>13257.191288281194</v>
      </c>
      <c r="AL3717">
        <f>AD3717/'Totals and Drop Down Lists'!Z$6*Inputs!H$37</f>
        <v>13854.242194549441</v>
      </c>
      <c r="AM3717">
        <f>AE3717/'Totals and Drop Down Lists'!AA$6*Inputs!I$37</f>
        <v>10917.596809345612</v>
      </c>
      <c r="AN3717">
        <f>AF3717/'Totals and Drop Down Lists'!AB$6*Inputs!J$37</f>
        <v>18400.071075397853</v>
      </c>
      <c r="AO3717">
        <f>AG3717/'Totals and Drop Down Lists'!AC$6*Inputs!K$37</f>
        <v>18418.716841121612</v>
      </c>
      <c r="AP3717">
        <f>AH3717/'Totals and Drop Down Lists'!AD$6*Inputs!L$37</f>
        <v>20797.202863761828</v>
      </c>
      <c r="AQ3717">
        <f>IF(OR($D3717="51",$D3717="52",$D3717="61"),(AA3717/'Totals and Drop Down Lists'!W$4)*Inputs!E$38,0)</f>
        <v>0</v>
      </c>
      <c r="AR3717">
        <f>IF(OR($D3717="51",$D3717="52",$D3717="61"),(AB3717/'Totals and Drop Down Lists'!X$4)*Inputs!F$38,0)</f>
        <v>0</v>
      </c>
      <c r="AS3717">
        <f>IF(OR($D3717="51",$D3717="52",$D3717="61"),(AC3717/'Totals and Drop Down Lists'!Y$4)*Inputs!G$38,0)</f>
        <v>0</v>
      </c>
      <c r="AT3717">
        <f>IF(OR($D3717="51",$D3717="52",$D3717="61"),(AD3717/'Totals and Drop Down Lists'!Z$4)*Inputs!H$38,0)</f>
        <v>0</v>
      </c>
      <c r="AU3717">
        <f>IF(OR($D3717="51",$D3717="52",$D3717="61"),(AE3717/'Totals and Drop Down Lists'!AA$4)*Inputs!I$38,0)</f>
        <v>0</v>
      </c>
      <c r="AV3717">
        <f>IF(OR($D3717="51",$D3717="52",$D3717="61"),(AF3717/'Totals and Drop Down Lists'!AB$4)*Inputs!J$38,0)</f>
        <v>0</v>
      </c>
      <c r="AW3717">
        <f>IF(OR($D3717="51",$D3717="52",$D3717="61"),(AG3717/'Totals and Drop Down Lists'!AC$4)*Inputs!K$38,0)</f>
        <v>0</v>
      </c>
      <c r="AX3717">
        <f>IF(OR($D3717="51",$D3717="52",$D3717="61"),(AH3717/'Totals and Drop Down Lists'!AD$4)*Inputs!L$38,0)</f>
        <v>0</v>
      </c>
      <c r="AY3717">
        <f>IF(OR($D3717="51",$D3717="52",$D3717="61"),0,(AA3717/'Totals and Drop Down Lists'!W$5)*Inputs!E$39)</f>
        <v>0</v>
      </c>
      <c r="AZ3717">
        <f>IF(OR($D3717="51",$D3717="52",$D3717="61"),0,(AB3717/'Totals and Drop Down Lists'!X$5)*Inputs!F$39)</f>
        <v>0</v>
      </c>
      <c r="BA3717">
        <f>IF(OR($D3717="51",$D3717="52",$D3717="61"),0,(AC3717/'Totals and Drop Down Lists'!Y$5)*Inputs!G$39)</f>
        <v>0</v>
      </c>
      <c r="BB3717">
        <f>IF(OR($D3717="51",$D3717="52",$D3717="61"),0,(AD3717/'Totals and Drop Down Lists'!Z$5)*Inputs!H$39)</f>
        <v>0</v>
      </c>
      <c r="BC3717">
        <f>IF(OR($D3717="51",$D3717="52",$D3717="61"),0,(AE3717/'Totals and Drop Down Lists'!AA$5)*Inputs!I$39)</f>
        <v>0</v>
      </c>
      <c r="BD3717">
        <f>IF(OR($D3717="51",$D3717="52",$D3717="61"),0,(AF3717/'Totals and Drop Down Lists'!AB$5)*Inputs!J$39)</f>
        <v>0</v>
      </c>
      <c r="BE3717">
        <f>IF(OR($D3717="51",$D3717="52",$D3717="61"),0,(AG3717/'Totals and Drop Down Lists'!AC$5)*Inputs!K$39)</f>
        <v>0</v>
      </c>
      <c r="BF3717">
        <f>IF(OR($D3717="51",$D3717="52",$D3717="61"),0,(AH3717/'Totals and Drop Down Lists'!AD$5)*Inputs!L$39)</f>
        <v>0</v>
      </c>
      <c r="BG3717" s="10">
        <f t="shared" si="523"/>
        <v>169988.28847197542</v>
      </c>
    </row>
    <row r="3718" spans="1:59">
      <c r="A3718" s="1" t="s">
        <v>7694</v>
      </c>
      <c r="B3718" s="1" t="s">
        <v>3044</v>
      </c>
      <c r="C3718" s="1" t="s">
        <v>3053</v>
      </c>
      <c r="D3718" s="1" t="s">
        <v>25</v>
      </c>
      <c r="E3718" s="1" t="s">
        <v>3054</v>
      </c>
      <c r="F3718" s="2">
        <v>6052</v>
      </c>
      <c r="G3718" s="2">
        <v>41</v>
      </c>
      <c r="H3718" s="2">
        <v>0</v>
      </c>
      <c r="I3718" s="2">
        <v>1093</v>
      </c>
      <c r="J3718" s="2">
        <v>2800</v>
      </c>
      <c r="K3718" s="2">
        <v>1156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483</v>
      </c>
      <c r="S3718" s="2">
        <v>623700</v>
      </c>
      <c r="T3718" s="2">
        <v>24890000</v>
      </c>
      <c r="U3718" s="2">
        <v>84</v>
      </c>
      <c r="V3718" s="2">
        <v>220</v>
      </c>
      <c r="W3718" s="2">
        <v>0</v>
      </c>
      <c r="X3718" s="2">
        <v>525</v>
      </c>
      <c r="Y3718" s="2">
        <v>80</v>
      </c>
      <c r="Z3718" s="2">
        <v>265</v>
      </c>
      <c r="AA3718" s="9">
        <f t="shared" si="524"/>
        <v>6052</v>
      </c>
      <c r="AB3718" s="9">
        <f t="shared" si="525"/>
        <v>1052</v>
      </c>
      <c r="AC3718" s="9">
        <f t="shared" si="526"/>
        <v>483</v>
      </c>
      <c r="AD3718" s="9">
        <f t="shared" si="527"/>
        <v>483</v>
      </c>
      <c r="AE3718" s="44">
        <f t="shared" si="528"/>
        <v>3.333138981550338E-5</v>
      </c>
      <c r="AF3718" s="9">
        <f t="shared" si="529"/>
        <v>305</v>
      </c>
      <c r="AG3718" s="9">
        <f t="shared" si="522"/>
        <v>345</v>
      </c>
      <c r="AH3718" s="44">
        <f t="shared" si="530"/>
        <v>5.299928175851854E-5</v>
      </c>
      <c r="AI3718">
        <f>AA3718/'Totals and Drop Down Lists'!W$6*Inputs!E$37</f>
        <v>5490.0137440709586</v>
      </c>
      <c r="AJ3718">
        <f>AB3718/'Totals and Drop Down Lists'!X$6*Inputs!F$37</f>
        <v>3461.4873162602771</v>
      </c>
      <c r="AK3718">
        <f>AC3718/'Totals and Drop Down Lists'!Y$6*Inputs!G$37</f>
        <v>3184.0991507905601</v>
      </c>
      <c r="AL3718">
        <f>AD3718/'Totals and Drop Down Lists'!Z$6*Inputs!H$37</f>
        <v>3872.4531134070485</v>
      </c>
      <c r="AM3718">
        <f>AE3718/'Totals and Drop Down Lists'!AA$6*Inputs!I$37</f>
        <v>4149.403064674686</v>
      </c>
      <c r="AN3718">
        <f>AF3718/'Totals and Drop Down Lists'!AB$6*Inputs!J$37</f>
        <v>6086.7914078051472</v>
      </c>
      <c r="AO3718">
        <f>AG3718/'Totals and Drop Down Lists'!AC$6*Inputs!K$37</f>
        <v>6425.1337817866088</v>
      </c>
      <c r="AP3718">
        <f>AH3718/'Totals and Drop Down Lists'!AD$6*Inputs!L$37</f>
        <v>12472.31615593403</v>
      </c>
      <c r="AQ3718">
        <f>IF(OR($D3718="51",$D3718="52",$D3718="61"),(AA3718/'Totals and Drop Down Lists'!W$4)*Inputs!E$38,0)</f>
        <v>0</v>
      </c>
      <c r="AR3718">
        <f>IF(OR($D3718="51",$D3718="52",$D3718="61"),(AB3718/'Totals and Drop Down Lists'!X$4)*Inputs!F$38,0)</f>
        <v>0</v>
      </c>
      <c r="AS3718">
        <f>IF(OR($D3718="51",$D3718="52",$D3718="61"),(AC3718/'Totals and Drop Down Lists'!Y$4)*Inputs!G$38,0)</f>
        <v>0</v>
      </c>
      <c r="AT3718">
        <f>IF(OR($D3718="51",$D3718="52",$D3718="61"),(AD3718/'Totals and Drop Down Lists'!Z$4)*Inputs!H$38,0)</f>
        <v>0</v>
      </c>
      <c r="AU3718">
        <f>IF(OR($D3718="51",$D3718="52",$D3718="61"),(AE3718/'Totals and Drop Down Lists'!AA$4)*Inputs!I$38,0)</f>
        <v>0</v>
      </c>
      <c r="AV3718">
        <f>IF(OR($D3718="51",$D3718="52",$D3718="61"),(AF3718/'Totals and Drop Down Lists'!AB$4)*Inputs!J$38,0)</f>
        <v>0</v>
      </c>
      <c r="AW3718">
        <f>IF(OR($D3718="51",$D3718="52",$D3718="61"),(AG3718/'Totals and Drop Down Lists'!AC$4)*Inputs!K$38,0)</f>
        <v>0</v>
      </c>
      <c r="AX3718">
        <f>IF(OR($D3718="51",$D3718="52",$D3718="61"),(AH3718/'Totals and Drop Down Lists'!AD$4)*Inputs!L$38,0)</f>
        <v>0</v>
      </c>
      <c r="AY3718">
        <f>IF(OR($D3718="51",$D3718="52",$D3718="61"),0,(AA3718/'Totals and Drop Down Lists'!W$5)*Inputs!E$39)</f>
        <v>0</v>
      </c>
      <c r="AZ3718">
        <f>IF(OR($D3718="51",$D3718="52",$D3718="61"),0,(AB3718/'Totals and Drop Down Lists'!X$5)*Inputs!F$39)</f>
        <v>0</v>
      </c>
      <c r="BA3718">
        <f>IF(OR($D3718="51",$D3718="52",$D3718="61"),0,(AC3718/'Totals and Drop Down Lists'!Y$5)*Inputs!G$39)</f>
        <v>0</v>
      </c>
      <c r="BB3718">
        <f>IF(OR($D3718="51",$D3718="52",$D3718="61"),0,(AD3718/'Totals and Drop Down Lists'!Z$5)*Inputs!H$39)</f>
        <v>0</v>
      </c>
      <c r="BC3718">
        <f>IF(OR($D3718="51",$D3718="52",$D3718="61"),0,(AE3718/'Totals and Drop Down Lists'!AA$5)*Inputs!I$39)</f>
        <v>0</v>
      </c>
      <c r="BD3718">
        <f>IF(OR($D3718="51",$D3718="52",$D3718="61"),0,(AF3718/'Totals and Drop Down Lists'!AB$5)*Inputs!J$39)</f>
        <v>0</v>
      </c>
      <c r="BE3718">
        <f>IF(OR($D3718="51",$D3718="52",$D3718="61"),0,(AG3718/'Totals and Drop Down Lists'!AC$5)*Inputs!K$39)</f>
        <v>0</v>
      </c>
      <c r="BF3718">
        <f>IF(OR($D3718="51",$D3718="52",$D3718="61"),0,(AH3718/'Totals and Drop Down Lists'!AD$5)*Inputs!L$39)</f>
        <v>0</v>
      </c>
      <c r="BG3718" s="10">
        <f t="shared" si="523"/>
        <v>45141.697734729314</v>
      </c>
    </row>
    <row r="3719" spans="1:59" ht="43.2">
      <c r="A3719" s="1" t="s">
        <v>7695</v>
      </c>
      <c r="B3719" s="1" t="s">
        <v>1875</v>
      </c>
      <c r="C3719" s="1" t="s">
        <v>1876</v>
      </c>
      <c r="D3719" s="1" t="s">
        <v>10</v>
      </c>
      <c r="E3719" s="1" t="s">
        <v>1877</v>
      </c>
      <c r="F3719" s="2">
        <v>49926</v>
      </c>
      <c r="G3719" s="2">
        <v>8808</v>
      </c>
      <c r="H3719" s="2">
        <v>355</v>
      </c>
      <c r="I3719" s="2">
        <v>14188</v>
      </c>
      <c r="J3719" s="2">
        <v>15701</v>
      </c>
      <c r="K3719" s="2">
        <v>10021</v>
      </c>
      <c r="L3719" s="2">
        <v>68</v>
      </c>
      <c r="M3719" s="2">
        <v>0</v>
      </c>
      <c r="N3719" s="2">
        <v>0</v>
      </c>
      <c r="O3719" s="2">
        <v>396</v>
      </c>
      <c r="P3719" s="2">
        <v>238</v>
      </c>
      <c r="Q3719" s="2">
        <v>77</v>
      </c>
      <c r="R3719" s="2">
        <v>1858</v>
      </c>
      <c r="S3719" s="2">
        <v>9688900</v>
      </c>
      <c r="T3719" s="2">
        <v>350867800</v>
      </c>
      <c r="U3719" s="2">
        <v>401</v>
      </c>
      <c r="V3719" s="2">
        <v>455</v>
      </c>
      <c r="W3719" s="2">
        <v>40</v>
      </c>
      <c r="X3719" s="2">
        <v>2980</v>
      </c>
      <c r="Y3719" s="2">
        <v>110</v>
      </c>
      <c r="Z3719" s="2">
        <v>2405</v>
      </c>
      <c r="AA3719" s="9">
        <f t="shared" si="524"/>
        <v>49926</v>
      </c>
      <c r="AB3719" s="9">
        <f t="shared" si="525"/>
        <v>5025</v>
      </c>
      <c r="AC3719" s="9">
        <f t="shared" si="526"/>
        <v>2637</v>
      </c>
      <c r="AD3719" s="9">
        <f t="shared" si="527"/>
        <v>1858</v>
      </c>
      <c r="AE3719" s="44">
        <f t="shared" si="528"/>
        <v>4.466739206137593E-4</v>
      </c>
      <c r="AF3719" s="9">
        <f t="shared" si="529"/>
        <v>2485</v>
      </c>
      <c r="AG3719" s="9">
        <f t="shared" si="522"/>
        <v>2515</v>
      </c>
      <c r="AH3719" s="44">
        <f t="shared" si="530"/>
        <v>5.9727291957678075E-4</v>
      </c>
      <c r="AI3719">
        <f>AA3719/'Totals and Drop Down Lists'!W$6*Inputs!E$37</f>
        <v>45289.891967363961</v>
      </c>
      <c r="AJ3719">
        <f>AB3719/'Totals and Drop Down Lists'!X$6*Inputs!F$37</f>
        <v>16534.19559335351</v>
      </c>
      <c r="AK3719">
        <f>AC3719/'Totals and Drop Down Lists'!Y$6*Inputs!G$37</f>
        <v>17383.994742514918</v>
      </c>
      <c r="AL3719">
        <f>AD3719/'Totals and Drop Down Lists'!Z$6*Inputs!H$37</f>
        <v>14896.517359648644</v>
      </c>
      <c r="AM3719">
        <f>AE3719/'Totals and Drop Down Lists'!AA$6*Inputs!I$37</f>
        <v>55606.146199247509</v>
      </c>
      <c r="AN3719">
        <f>AF3719/'Totals and Drop Down Lists'!AB$6*Inputs!J$37</f>
        <v>49592.382453756683</v>
      </c>
      <c r="AO3719">
        <f>AG3719/'Totals and Drop Down Lists'!AC$6*Inputs!K$37</f>
        <v>46838.294090415424</v>
      </c>
      <c r="AP3719">
        <f>AH3719/'Totals and Drop Down Lists'!AD$6*Inputs!L$37</f>
        <v>140556.18184188005</v>
      </c>
      <c r="AQ3719">
        <f>IF(OR($D3719="51",$D3719="52",$D3719="61"),(AA3719/'Totals and Drop Down Lists'!W$4)*Inputs!E$38,0)</f>
        <v>0</v>
      </c>
      <c r="AR3719">
        <f>IF(OR($D3719="51",$D3719="52",$D3719="61"),(AB3719/'Totals and Drop Down Lists'!X$4)*Inputs!F$38,0)</f>
        <v>0</v>
      </c>
      <c r="AS3719">
        <f>IF(OR($D3719="51",$D3719="52",$D3719="61"),(AC3719/'Totals and Drop Down Lists'!Y$4)*Inputs!G$38,0)</f>
        <v>0</v>
      </c>
      <c r="AT3719">
        <f>IF(OR($D3719="51",$D3719="52",$D3719="61"),(AD3719/'Totals and Drop Down Lists'!Z$4)*Inputs!H$38,0)</f>
        <v>0</v>
      </c>
      <c r="AU3719">
        <f>IF(OR($D3719="51",$D3719="52",$D3719="61"),(AE3719/'Totals and Drop Down Lists'!AA$4)*Inputs!I$38,0)</f>
        <v>0</v>
      </c>
      <c r="AV3719">
        <f>IF(OR($D3719="51",$D3719="52",$D3719="61"),(AF3719/'Totals and Drop Down Lists'!AB$4)*Inputs!J$38,0)</f>
        <v>0</v>
      </c>
      <c r="AW3719">
        <f>IF(OR($D3719="51",$D3719="52",$D3719="61"),(AG3719/'Totals and Drop Down Lists'!AC$4)*Inputs!K$38,0)</f>
        <v>0</v>
      </c>
      <c r="AX3719">
        <f>IF(OR($D3719="51",$D3719="52",$D3719="61"),(AH3719/'Totals and Drop Down Lists'!AD$4)*Inputs!L$38,0)</f>
        <v>0</v>
      </c>
      <c r="AY3719">
        <f>IF(OR($D3719="51",$D3719="52",$D3719="61"),0,(AA3719/'Totals and Drop Down Lists'!W$5)*Inputs!E$39)</f>
        <v>0</v>
      </c>
      <c r="AZ3719">
        <f>IF(OR($D3719="51",$D3719="52",$D3719="61"),0,(AB3719/'Totals and Drop Down Lists'!X$5)*Inputs!F$39)</f>
        <v>0</v>
      </c>
      <c r="BA3719">
        <f>IF(OR($D3719="51",$D3719="52",$D3719="61"),0,(AC3719/'Totals and Drop Down Lists'!Y$5)*Inputs!G$39)</f>
        <v>0</v>
      </c>
      <c r="BB3719">
        <f>IF(OR($D3719="51",$D3719="52",$D3719="61"),0,(AD3719/'Totals and Drop Down Lists'!Z$5)*Inputs!H$39)</f>
        <v>0</v>
      </c>
      <c r="BC3719">
        <f>IF(OR($D3719="51",$D3719="52",$D3719="61"),0,(AE3719/'Totals and Drop Down Lists'!AA$5)*Inputs!I$39)</f>
        <v>0</v>
      </c>
      <c r="BD3719">
        <f>IF(OR($D3719="51",$D3719="52",$D3719="61"),0,(AF3719/'Totals and Drop Down Lists'!AB$5)*Inputs!J$39)</f>
        <v>0</v>
      </c>
      <c r="BE3719">
        <f>IF(OR($D3719="51",$D3719="52",$D3719="61"),0,(AG3719/'Totals and Drop Down Lists'!AC$5)*Inputs!K$39)</f>
        <v>0</v>
      </c>
      <c r="BF3719">
        <f>IF(OR($D3719="51",$D3719="52",$D3719="61"),0,(AH3719/'Totals and Drop Down Lists'!AD$5)*Inputs!L$39)</f>
        <v>0</v>
      </c>
      <c r="BG3719" s="10">
        <f t="shared" si="523"/>
        <v>386697.60424818064</v>
      </c>
    </row>
    <row r="3720" spans="1:59" ht="43.2">
      <c r="A3720" s="1" t="s">
        <v>7695</v>
      </c>
      <c r="B3720" s="1" t="s">
        <v>1875</v>
      </c>
      <c r="C3720" s="1" t="s">
        <v>1878</v>
      </c>
      <c r="D3720" s="1" t="s">
        <v>10</v>
      </c>
      <c r="E3720" s="1" t="s">
        <v>1879</v>
      </c>
      <c r="F3720" s="2">
        <v>26587</v>
      </c>
      <c r="G3720" s="2">
        <v>582</v>
      </c>
      <c r="H3720" s="2">
        <v>63</v>
      </c>
      <c r="I3720" s="2">
        <v>5138</v>
      </c>
      <c r="J3720" s="2">
        <v>10393</v>
      </c>
      <c r="K3720" s="2">
        <v>5338</v>
      </c>
      <c r="L3720" s="2">
        <v>66</v>
      </c>
      <c r="M3720" s="2">
        <v>0</v>
      </c>
      <c r="N3720" s="2">
        <v>0</v>
      </c>
      <c r="O3720" s="2">
        <v>160</v>
      </c>
      <c r="P3720" s="2">
        <v>0</v>
      </c>
      <c r="Q3720" s="2">
        <v>33</v>
      </c>
      <c r="R3720" s="2">
        <v>2337</v>
      </c>
      <c r="S3720" s="2">
        <v>4984200</v>
      </c>
      <c r="T3720" s="2">
        <v>212524700</v>
      </c>
      <c r="U3720" s="2">
        <v>668</v>
      </c>
      <c r="V3720" s="2">
        <v>200</v>
      </c>
      <c r="W3720" s="2">
        <v>20</v>
      </c>
      <c r="X3720" s="2">
        <v>1325</v>
      </c>
      <c r="Y3720" s="2">
        <v>200</v>
      </c>
      <c r="Z3720" s="2">
        <v>950</v>
      </c>
      <c r="AA3720" s="9">
        <f t="shared" si="524"/>
        <v>26587</v>
      </c>
      <c r="AB3720" s="9">
        <f t="shared" si="525"/>
        <v>4493</v>
      </c>
      <c r="AC3720" s="9">
        <f t="shared" si="526"/>
        <v>2596</v>
      </c>
      <c r="AD3720" s="9">
        <f t="shared" si="527"/>
        <v>2337</v>
      </c>
      <c r="AE3720" s="44">
        <f t="shared" si="528"/>
        <v>1.9147496444860243E-4</v>
      </c>
      <c r="AF3720" s="9">
        <f t="shared" si="529"/>
        <v>1105</v>
      </c>
      <c r="AG3720" s="9">
        <f t="shared" si="522"/>
        <v>1150</v>
      </c>
      <c r="AH3720" s="44">
        <f t="shared" si="530"/>
        <v>2.1977919018876534E-4</v>
      </c>
      <c r="AI3720">
        <f>AA3720/'Totals and Drop Down Lists'!W$6*Inputs!E$37</f>
        <v>24118.142004893354</v>
      </c>
      <c r="AJ3720">
        <f>AB3720/'Totals and Drop Down Lists'!X$6*Inputs!F$37</f>
        <v>14783.70961212683</v>
      </c>
      <c r="AK3720">
        <f>AC3720/'Totals and Drop Down Lists'!Y$6*Inputs!G$37</f>
        <v>17113.708893275969</v>
      </c>
      <c r="AL3720">
        <f>AD3720/'Totals and Drop Down Lists'!Z$6*Inputs!H$37</f>
        <v>18736.900467975716</v>
      </c>
      <c r="AM3720">
        <f>AE3720/'Totals and Drop Down Lists'!AA$6*Inputs!I$37</f>
        <v>23836.593934104712</v>
      </c>
      <c r="AN3720">
        <f>AF3720/'Totals and Drop Down Lists'!AB$6*Inputs!J$37</f>
        <v>22052.14592008094</v>
      </c>
      <c r="AO3720">
        <f>AG3720/'Totals and Drop Down Lists'!AC$6*Inputs!K$37</f>
        <v>21417.112605955364</v>
      </c>
      <c r="AP3720">
        <f>AH3720/'Totals and Drop Down Lists'!AD$6*Inputs!L$37</f>
        <v>51720.616838148977</v>
      </c>
      <c r="AQ3720">
        <f>IF(OR($D3720="51",$D3720="52",$D3720="61"),(AA3720/'Totals and Drop Down Lists'!W$4)*Inputs!E$38,0)</f>
        <v>0</v>
      </c>
      <c r="AR3720">
        <f>IF(OR($D3720="51",$D3720="52",$D3720="61"),(AB3720/'Totals and Drop Down Lists'!X$4)*Inputs!F$38,0)</f>
        <v>0</v>
      </c>
      <c r="AS3720">
        <f>IF(OR($D3720="51",$D3720="52",$D3720="61"),(AC3720/'Totals and Drop Down Lists'!Y$4)*Inputs!G$38,0)</f>
        <v>0</v>
      </c>
      <c r="AT3720">
        <f>IF(OR($D3720="51",$D3720="52",$D3720="61"),(AD3720/'Totals and Drop Down Lists'!Z$4)*Inputs!H$38,0)</f>
        <v>0</v>
      </c>
      <c r="AU3720">
        <f>IF(OR($D3720="51",$D3720="52",$D3720="61"),(AE3720/'Totals and Drop Down Lists'!AA$4)*Inputs!I$38,0)</f>
        <v>0</v>
      </c>
      <c r="AV3720">
        <f>IF(OR($D3720="51",$D3720="52",$D3720="61"),(AF3720/'Totals and Drop Down Lists'!AB$4)*Inputs!J$38,0)</f>
        <v>0</v>
      </c>
      <c r="AW3720">
        <f>IF(OR($D3720="51",$D3720="52",$D3720="61"),(AG3720/'Totals and Drop Down Lists'!AC$4)*Inputs!K$38,0)</f>
        <v>0</v>
      </c>
      <c r="AX3720">
        <f>IF(OR($D3720="51",$D3720="52",$D3720="61"),(AH3720/'Totals and Drop Down Lists'!AD$4)*Inputs!L$38,0)</f>
        <v>0</v>
      </c>
      <c r="AY3720">
        <f>IF(OR($D3720="51",$D3720="52",$D3720="61"),0,(AA3720/'Totals and Drop Down Lists'!W$5)*Inputs!E$39)</f>
        <v>0</v>
      </c>
      <c r="AZ3720">
        <f>IF(OR($D3720="51",$D3720="52",$D3720="61"),0,(AB3720/'Totals and Drop Down Lists'!X$5)*Inputs!F$39)</f>
        <v>0</v>
      </c>
      <c r="BA3720">
        <f>IF(OR($D3720="51",$D3720="52",$D3720="61"),0,(AC3720/'Totals and Drop Down Lists'!Y$5)*Inputs!G$39)</f>
        <v>0</v>
      </c>
      <c r="BB3720">
        <f>IF(OR($D3720="51",$D3720="52",$D3720="61"),0,(AD3720/'Totals and Drop Down Lists'!Z$5)*Inputs!H$39)</f>
        <v>0</v>
      </c>
      <c r="BC3720">
        <f>IF(OR($D3720="51",$D3720="52",$D3720="61"),0,(AE3720/'Totals and Drop Down Lists'!AA$5)*Inputs!I$39)</f>
        <v>0</v>
      </c>
      <c r="BD3720">
        <f>IF(OR($D3720="51",$D3720="52",$D3720="61"),0,(AF3720/'Totals and Drop Down Lists'!AB$5)*Inputs!J$39)</f>
        <v>0</v>
      </c>
      <c r="BE3720">
        <f>IF(OR($D3720="51",$D3720="52",$D3720="61"),0,(AG3720/'Totals and Drop Down Lists'!AC$5)*Inputs!K$39)</f>
        <v>0</v>
      </c>
      <c r="BF3720">
        <f>IF(OR($D3720="51",$D3720="52",$D3720="61"),0,(AH3720/'Totals and Drop Down Lists'!AD$5)*Inputs!L$39)</f>
        <v>0</v>
      </c>
      <c r="BG3720" s="10">
        <f t="shared" si="523"/>
        <v>193778.93027656188</v>
      </c>
    </row>
    <row r="3721" spans="1:59" ht="43.2">
      <c r="A3721" s="1" t="s">
        <v>7695</v>
      </c>
      <c r="B3721" s="1" t="s">
        <v>1875</v>
      </c>
      <c r="C3721" s="1" t="s">
        <v>39</v>
      </c>
      <c r="D3721" s="1" t="s">
        <v>25</v>
      </c>
      <c r="E3721" s="1" t="s">
        <v>1880</v>
      </c>
      <c r="F3721" s="2">
        <v>14191</v>
      </c>
      <c r="G3721" s="2">
        <v>45</v>
      </c>
      <c r="H3721" s="2">
        <v>12</v>
      </c>
      <c r="I3721" s="2">
        <v>926</v>
      </c>
      <c r="J3721" s="2">
        <v>5580</v>
      </c>
      <c r="K3721" s="2">
        <v>1133</v>
      </c>
      <c r="L3721" s="2">
        <v>0</v>
      </c>
      <c r="M3721" s="2">
        <v>11</v>
      </c>
      <c r="N3721" s="2">
        <v>0</v>
      </c>
      <c r="O3721" s="2">
        <v>0</v>
      </c>
      <c r="P3721" s="2">
        <v>0</v>
      </c>
      <c r="Q3721" s="2">
        <v>0</v>
      </c>
      <c r="R3721" s="2">
        <v>1048</v>
      </c>
      <c r="S3721" s="2">
        <v>1082600</v>
      </c>
      <c r="T3721" s="2">
        <v>56107100</v>
      </c>
      <c r="U3721" s="2">
        <v>104</v>
      </c>
      <c r="V3721" s="2">
        <v>125</v>
      </c>
      <c r="W3721" s="2">
        <v>70</v>
      </c>
      <c r="X3721" s="2">
        <v>190</v>
      </c>
      <c r="Y3721" s="2">
        <v>10</v>
      </c>
      <c r="Z3721" s="2">
        <v>79</v>
      </c>
      <c r="AA3721" s="9">
        <f t="shared" si="524"/>
        <v>14191</v>
      </c>
      <c r="AB3721" s="9">
        <f t="shared" si="525"/>
        <v>869</v>
      </c>
      <c r="AC3721" s="9">
        <f t="shared" si="526"/>
        <v>1059</v>
      </c>
      <c r="AD3721" s="9">
        <f t="shared" si="527"/>
        <v>1048</v>
      </c>
      <c r="AE3721" s="44">
        <f t="shared" si="528"/>
        <v>1.6066504748838736E-5</v>
      </c>
      <c r="AF3721" s="9">
        <f t="shared" si="529"/>
        <v>0</v>
      </c>
      <c r="AG3721" s="9">
        <f t="shared" si="522"/>
        <v>89</v>
      </c>
      <c r="AH3721" s="44">
        <f t="shared" si="530"/>
        <v>6.7241408791753124E-6</v>
      </c>
      <c r="AI3721">
        <f>AA3721/'Totals and Drop Down Lists'!W$6*Inputs!E$37</f>
        <v>12873.229517863678</v>
      </c>
      <c r="AJ3721">
        <f>AB3721/'Totals and Drop Down Lists'!X$6*Inputs!F$37</f>
        <v>2859.3464618157614</v>
      </c>
      <c r="AK3721">
        <f>AC3721/'Totals and Drop Down Lists'!Y$6*Inputs!G$37</f>
        <v>6981.2857157084945</v>
      </c>
      <c r="AL3721">
        <f>AD3721/'Totals and Drop Down Lists'!Z$6*Inputs!H$37</f>
        <v>8402.3413309535954</v>
      </c>
      <c r="AM3721">
        <f>AE3721/'Totals and Drop Down Lists'!AA$6*Inputs!I$37</f>
        <v>2000.1087387131215</v>
      </c>
      <c r="AN3721">
        <f>AF3721/'Totals and Drop Down Lists'!AB$6*Inputs!J$37</f>
        <v>0</v>
      </c>
      <c r="AO3721">
        <f>AG3721/'Totals and Drop Down Lists'!AC$6*Inputs!K$37</f>
        <v>1657.4982799391541</v>
      </c>
      <c r="AP3721">
        <f>AH3721/'Totals and Drop Down Lists'!AD$6*Inputs!L$37</f>
        <v>1582.3914615340054</v>
      </c>
      <c r="AQ3721">
        <f>IF(OR($D3721="51",$D3721="52",$D3721="61"),(AA3721/'Totals and Drop Down Lists'!W$4)*Inputs!E$38,0)</f>
        <v>0</v>
      </c>
      <c r="AR3721">
        <f>IF(OR($D3721="51",$D3721="52",$D3721="61"),(AB3721/'Totals and Drop Down Lists'!X$4)*Inputs!F$38,0)</f>
        <v>0</v>
      </c>
      <c r="AS3721">
        <f>IF(OR($D3721="51",$D3721="52",$D3721="61"),(AC3721/'Totals and Drop Down Lists'!Y$4)*Inputs!G$38,0)</f>
        <v>0</v>
      </c>
      <c r="AT3721">
        <f>IF(OR($D3721="51",$D3721="52",$D3721="61"),(AD3721/'Totals and Drop Down Lists'!Z$4)*Inputs!H$38,0)</f>
        <v>0</v>
      </c>
      <c r="AU3721">
        <f>IF(OR($D3721="51",$D3721="52",$D3721="61"),(AE3721/'Totals and Drop Down Lists'!AA$4)*Inputs!I$38,0)</f>
        <v>0</v>
      </c>
      <c r="AV3721">
        <f>IF(OR($D3721="51",$D3721="52",$D3721="61"),(AF3721/'Totals and Drop Down Lists'!AB$4)*Inputs!J$38,0)</f>
        <v>0</v>
      </c>
      <c r="AW3721">
        <f>IF(OR($D3721="51",$D3721="52",$D3721="61"),(AG3721/'Totals and Drop Down Lists'!AC$4)*Inputs!K$38,0)</f>
        <v>0</v>
      </c>
      <c r="AX3721">
        <f>IF(OR($D3721="51",$D3721="52",$D3721="61"),(AH3721/'Totals and Drop Down Lists'!AD$4)*Inputs!L$38,0)</f>
        <v>0</v>
      </c>
      <c r="AY3721">
        <f>IF(OR($D3721="51",$D3721="52",$D3721="61"),0,(AA3721/'Totals and Drop Down Lists'!W$5)*Inputs!E$39)</f>
        <v>0</v>
      </c>
      <c r="AZ3721">
        <f>IF(OR($D3721="51",$D3721="52",$D3721="61"),0,(AB3721/'Totals and Drop Down Lists'!X$5)*Inputs!F$39)</f>
        <v>0</v>
      </c>
      <c r="BA3721">
        <f>IF(OR($D3721="51",$D3721="52",$D3721="61"),0,(AC3721/'Totals and Drop Down Lists'!Y$5)*Inputs!G$39)</f>
        <v>0</v>
      </c>
      <c r="BB3721">
        <f>IF(OR($D3721="51",$D3721="52",$D3721="61"),0,(AD3721/'Totals and Drop Down Lists'!Z$5)*Inputs!H$39)</f>
        <v>0</v>
      </c>
      <c r="BC3721">
        <f>IF(OR($D3721="51",$D3721="52",$D3721="61"),0,(AE3721/'Totals and Drop Down Lists'!AA$5)*Inputs!I$39)</f>
        <v>0</v>
      </c>
      <c r="BD3721">
        <f>IF(OR($D3721="51",$D3721="52",$D3721="61"),0,(AF3721/'Totals and Drop Down Lists'!AB$5)*Inputs!J$39)</f>
        <v>0</v>
      </c>
      <c r="BE3721">
        <f>IF(OR($D3721="51",$D3721="52",$D3721="61"),0,(AG3721/'Totals and Drop Down Lists'!AC$5)*Inputs!K$39)</f>
        <v>0</v>
      </c>
      <c r="BF3721">
        <f>IF(OR($D3721="51",$D3721="52",$D3721="61"),0,(AH3721/'Totals and Drop Down Lists'!AD$5)*Inputs!L$39)</f>
        <v>0</v>
      </c>
      <c r="BG3721" s="10">
        <f t="shared" si="523"/>
        <v>36356.201506527803</v>
      </c>
    </row>
    <row r="3722" spans="1:59" ht="43.2">
      <c r="A3722" s="1" t="s">
        <v>7695</v>
      </c>
      <c r="B3722" s="1" t="s">
        <v>1875</v>
      </c>
      <c r="C3722" s="1" t="s">
        <v>1409</v>
      </c>
      <c r="D3722" s="1" t="s">
        <v>25</v>
      </c>
      <c r="E3722" s="1" t="s">
        <v>1881</v>
      </c>
      <c r="F3722" s="2">
        <v>79453</v>
      </c>
      <c r="G3722" s="2">
        <v>248</v>
      </c>
      <c r="H3722" s="2">
        <v>303</v>
      </c>
      <c r="I3722" s="2">
        <v>5547</v>
      </c>
      <c r="J3722" s="2">
        <v>29172</v>
      </c>
      <c r="K3722" s="2">
        <v>6320</v>
      </c>
      <c r="L3722" s="2">
        <v>388</v>
      </c>
      <c r="M3722" s="2">
        <v>15</v>
      </c>
      <c r="N3722" s="2">
        <v>60</v>
      </c>
      <c r="O3722" s="2">
        <v>178</v>
      </c>
      <c r="P3722" s="2">
        <v>21</v>
      </c>
      <c r="Q3722" s="2">
        <v>4</v>
      </c>
      <c r="R3722" s="2">
        <v>1696</v>
      </c>
      <c r="S3722" s="2">
        <v>6514700</v>
      </c>
      <c r="T3722" s="2">
        <v>328219600</v>
      </c>
      <c r="U3722" s="2">
        <v>214</v>
      </c>
      <c r="V3722" s="2">
        <v>69</v>
      </c>
      <c r="W3722" s="2">
        <v>35</v>
      </c>
      <c r="X3722" s="2">
        <v>825</v>
      </c>
      <c r="Y3722" s="2">
        <v>49</v>
      </c>
      <c r="Z3722" s="2">
        <v>645</v>
      </c>
      <c r="AA3722" s="9">
        <f t="shared" si="524"/>
        <v>79453</v>
      </c>
      <c r="AB3722" s="9">
        <f t="shared" si="525"/>
        <v>4996</v>
      </c>
      <c r="AC3722" s="9">
        <f t="shared" si="526"/>
        <v>2362</v>
      </c>
      <c r="AD3722" s="9">
        <f t="shared" si="527"/>
        <v>1696</v>
      </c>
      <c r="AE3722" s="44">
        <f t="shared" si="528"/>
        <v>9.5623302271118999E-5</v>
      </c>
      <c r="AF3722" s="9">
        <f t="shared" si="529"/>
        <v>721</v>
      </c>
      <c r="AG3722" s="9">
        <f t="shared" si="522"/>
        <v>694</v>
      </c>
      <c r="AH3722" s="44">
        <f t="shared" si="530"/>
        <v>5.5945019576151579E-5</v>
      </c>
      <c r="AI3722">
        <f>AA3722/'Totals and Drop Down Lists'!W$6*Inputs!E$37</f>
        <v>72075.026769277902</v>
      </c>
      <c r="AJ3722">
        <f>AB3722/'Totals and Drop Down Lists'!X$6*Inputs!F$37</f>
        <v>16438.774365053559</v>
      </c>
      <c r="AK3722">
        <f>AC3722/'Totals and Drop Down Lists'!Y$6*Inputs!G$37</f>
        <v>15571.101851278059</v>
      </c>
      <c r="AL3722">
        <f>AD3722/'Totals and Drop Down Lists'!Z$6*Inputs!H$37</f>
        <v>13597.682153909636</v>
      </c>
      <c r="AM3722">
        <f>AE3722/'Totals and Drop Down Lists'!AA$6*Inputs!I$37</f>
        <v>11904.082778856751</v>
      </c>
      <c r="AN3722">
        <f>AF3722/'Totals and Drop Down Lists'!AB$6*Inputs!J$37</f>
        <v>14388.775754188558</v>
      </c>
      <c r="AO3722">
        <f>AG3722/'Totals and Drop Down Lists'!AC$6*Inputs!K$37</f>
        <v>12924.761868289585</v>
      </c>
      <c r="AP3722">
        <f>AH3722/'Totals and Drop Down Lists'!AD$6*Inputs!L$37</f>
        <v>13165.53636864201</v>
      </c>
      <c r="AQ3722">
        <f>IF(OR($D3722="51",$D3722="52",$D3722="61"),(AA3722/'Totals and Drop Down Lists'!W$4)*Inputs!E$38,0)</f>
        <v>0</v>
      </c>
      <c r="AR3722">
        <f>IF(OR($D3722="51",$D3722="52",$D3722="61"),(AB3722/'Totals and Drop Down Lists'!X$4)*Inputs!F$38,0)</f>
        <v>0</v>
      </c>
      <c r="AS3722">
        <f>IF(OR($D3722="51",$D3722="52",$D3722="61"),(AC3722/'Totals and Drop Down Lists'!Y$4)*Inputs!G$38,0)</f>
        <v>0</v>
      </c>
      <c r="AT3722">
        <f>IF(OR($D3722="51",$D3722="52",$D3722="61"),(AD3722/'Totals and Drop Down Lists'!Z$4)*Inputs!H$38,0)</f>
        <v>0</v>
      </c>
      <c r="AU3722">
        <f>IF(OR($D3722="51",$D3722="52",$D3722="61"),(AE3722/'Totals and Drop Down Lists'!AA$4)*Inputs!I$38,0)</f>
        <v>0</v>
      </c>
      <c r="AV3722">
        <f>IF(OR($D3722="51",$D3722="52",$D3722="61"),(AF3722/'Totals and Drop Down Lists'!AB$4)*Inputs!J$38,0)</f>
        <v>0</v>
      </c>
      <c r="AW3722">
        <f>IF(OR($D3722="51",$D3722="52",$D3722="61"),(AG3722/'Totals and Drop Down Lists'!AC$4)*Inputs!K$38,0)</f>
        <v>0</v>
      </c>
      <c r="AX3722">
        <f>IF(OR($D3722="51",$D3722="52",$D3722="61"),(AH3722/'Totals and Drop Down Lists'!AD$4)*Inputs!L$38,0)</f>
        <v>0</v>
      </c>
      <c r="AY3722">
        <f>IF(OR($D3722="51",$D3722="52",$D3722="61"),0,(AA3722/'Totals and Drop Down Lists'!W$5)*Inputs!E$39)</f>
        <v>0</v>
      </c>
      <c r="AZ3722">
        <f>IF(OR($D3722="51",$D3722="52",$D3722="61"),0,(AB3722/'Totals and Drop Down Lists'!X$5)*Inputs!F$39)</f>
        <v>0</v>
      </c>
      <c r="BA3722">
        <f>IF(OR($D3722="51",$D3722="52",$D3722="61"),0,(AC3722/'Totals and Drop Down Lists'!Y$5)*Inputs!G$39)</f>
        <v>0</v>
      </c>
      <c r="BB3722">
        <f>IF(OR($D3722="51",$D3722="52",$D3722="61"),0,(AD3722/'Totals and Drop Down Lists'!Z$5)*Inputs!H$39)</f>
        <v>0</v>
      </c>
      <c r="BC3722">
        <f>IF(OR($D3722="51",$D3722="52",$D3722="61"),0,(AE3722/'Totals and Drop Down Lists'!AA$5)*Inputs!I$39)</f>
        <v>0</v>
      </c>
      <c r="BD3722">
        <f>IF(OR($D3722="51",$D3722="52",$D3722="61"),0,(AF3722/'Totals and Drop Down Lists'!AB$5)*Inputs!J$39)</f>
        <v>0</v>
      </c>
      <c r="BE3722">
        <f>IF(OR($D3722="51",$D3722="52",$D3722="61"),0,(AG3722/'Totals and Drop Down Lists'!AC$5)*Inputs!K$39)</f>
        <v>0</v>
      </c>
      <c r="BF3722">
        <f>IF(OR($D3722="51",$D3722="52",$D3722="61"),0,(AH3722/'Totals and Drop Down Lists'!AD$5)*Inputs!L$39)</f>
        <v>0</v>
      </c>
      <c r="BG3722" s="10">
        <f t="shared" si="523"/>
        <v>170065.74190949605</v>
      </c>
    </row>
    <row r="3723" spans="1:59" ht="43.2">
      <c r="A3723" s="1" t="s">
        <v>7695</v>
      </c>
      <c r="B3723" s="1" t="s">
        <v>1875</v>
      </c>
      <c r="C3723" s="1" t="s">
        <v>1882</v>
      </c>
      <c r="D3723" s="1" t="s">
        <v>25</v>
      </c>
      <c r="E3723" s="1" t="s">
        <v>1883</v>
      </c>
      <c r="F3723" s="2">
        <v>23975</v>
      </c>
      <c r="G3723" s="2">
        <v>77</v>
      </c>
      <c r="H3723" s="2">
        <v>27</v>
      </c>
      <c r="I3723" s="2">
        <v>3579</v>
      </c>
      <c r="J3723" s="2">
        <v>9623</v>
      </c>
      <c r="K3723" s="2">
        <v>2693</v>
      </c>
      <c r="L3723" s="2">
        <v>84</v>
      </c>
      <c r="M3723" s="2">
        <v>0</v>
      </c>
      <c r="N3723" s="2">
        <v>0</v>
      </c>
      <c r="O3723" s="2">
        <v>38</v>
      </c>
      <c r="P3723" s="2">
        <v>0</v>
      </c>
      <c r="Q3723" s="2">
        <v>0</v>
      </c>
      <c r="R3723" s="2">
        <v>1925</v>
      </c>
      <c r="S3723" s="2">
        <v>1757600</v>
      </c>
      <c r="T3723" s="2">
        <v>91892800</v>
      </c>
      <c r="U3723" s="2">
        <v>201</v>
      </c>
      <c r="V3723" s="2">
        <v>80</v>
      </c>
      <c r="W3723" s="2">
        <v>15</v>
      </c>
      <c r="X3723" s="2">
        <v>465</v>
      </c>
      <c r="Y3723" s="2">
        <v>18</v>
      </c>
      <c r="Z3723" s="2">
        <v>375</v>
      </c>
      <c r="AA3723" s="9">
        <f t="shared" si="524"/>
        <v>23975</v>
      </c>
      <c r="AB3723" s="9">
        <f t="shared" si="525"/>
        <v>3475</v>
      </c>
      <c r="AC3723" s="9">
        <f t="shared" si="526"/>
        <v>2047</v>
      </c>
      <c r="AD3723" s="9">
        <f t="shared" si="527"/>
        <v>1925</v>
      </c>
      <c r="AE3723" s="44">
        <f t="shared" si="528"/>
        <v>5.2632985715379045E-5</v>
      </c>
      <c r="AF3723" s="9">
        <f t="shared" si="529"/>
        <v>370</v>
      </c>
      <c r="AG3723" s="9">
        <f t="shared" si="522"/>
        <v>393</v>
      </c>
      <c r="AH3723" s="44">
        <f t="shared" si="530"/>
        <v>4.0923192288593381E-5</v>
      </c>
      <c r="AI3723">
        <f>AA3723/'Totals and Drop Down Lists'!W$6*Inputs!E$37</f>
        <v>21748.691261417916</v>
      </c>
      <c r="AJ3723">
        <f>AB3723/'Totals and Drop Down Lists'!X$6*Inputs!F$37</f>
        <v>11434.095460080289</v>
      </c>
      <c r="AK3723">
        <f>AC3723/'Totals and Drop Down Lists'!Y$6*Inputs!G$37</f>
        <v>13494.515448588563</v>
      </c>
      <c r="AL3723">
        <f>AD3723/'Totals and Drop Down Lists'!Z$6*Inputs!H$37</f>
        <v>15433.689944738237</v>
      </c>
      <c r="AM3723">
        <f>AE3723/'Totals and Drop Down Lists'!AA$6*Inputs!I$37</f>
        <v>6552.2461991306109</v>
      </c>
      <c r="AN3723">
        <f>AF3723/'Totals and Drop Down Lists'!AB$6*Inputs!J$37</f>
        <v>7383.9764619275547</v>
      </c>
      <c r="AO3723">
        <f>AG3723/'Totals and Drop Down Lists'!AC$6*Inputs!K$37</f>
        <v>7319.065438383006</v>
      </c>
      <c r="AP3723">
        <f>AH3723/'Totals and Drop Down Lists'!AD$6*Inputs!L$37</f>
        <v>9630.4511192999471</v>
      </c>
      <c r="AQ3723">
        <f>IF(OR($D3723="51",$D3723="52",$D3723="61"),(AA3723/'Totals and Drop Down Lists'!W$4)*Inputs!E$38,0)</f>
        <v>0</v>
      </c>
      <c r="AR3723">
        <f>IF(OR($D3723="51",$D3723="52",$D3723="61"),(AB3723/'Totals and Drop Down Lists'!X$4)*Inputs!F$38,0)</f>
        <v>0</v>
      </c>
      <c r="AS3723">
        <f>IF(OR($D3723="51",$D3723="52",$D3723="61"),(AC3723/'Totals and Drop Down Lists'!Y$4)*Inputs!G$38,0)</f>
        <v>0</v>
      </c>
      <c r="AT3723">
        <f>IF(OR($D3723="51",$D3723="52",$D3723="61"),(AD3723/'Totals and Drop Down Lists'!Z$4)*Inputs!H$38,0)</f>
        <v>0</v>
      </c>
      <c r="AU3723">
        <f>IF(OR($D3723="51",$D3723="52",$D3723="61"),(AE3723/'Totals and Drop Down Lists'!AA$4)*Inputs!I$38,0)</f>
        <v>0</v>
      </c>
      <c r="AV3723">
        <f>IF(OR($D3723="51",$D3723="52",$D3723="61"),(AF3723/'Totals and Drop Down Lists'!AB$4)*Inputs!J$38,0)</f>
        <v>0</v>
      </c>
      <c r="AW3723">
        <f>IF(OR($D3723="51",$D3723="52",$D3723="61"),(AG3723/'Totals and Drop Down Lists'!AC$4)*Inputs!K$38,0)</f>
        <v>0</v>
      </c>
      <c r="AX3723">
        <f>IF(OR($D3723="51",$D3723="52",$D3723="61"),(AH3723/'Totals and Drop Down Lists'!AD$4)*Inputs!L$38,0)</f>
        <v>0</v>
      </c>
      <c r="AY3723">
        <f>IF(OR($D3723="51",$D3723="52",$D3723="61"),0,(AA3723/'Totals and Drop Down Lists'!W$5)*Inputs!E$39)</f>
        <v>0</v>
      </c>
      <c r="AZ3723">
        <f>IF(OR($D3723="51",$D3723="52",$D3723="61"),0,(AB3723/'Totals and Drop Down Lists'!X$5)*Inputs!F$39)</f>
        <v>0</v>
      </c>
      <c r="BA3723">
        <f>IF(OR($D3723="51",$D3723="52",$D3723="61"),0,(AC3723/'Totals and Drop Down Lists'!Y$5)*Inputs!G$39)</f>
        <v>0</v>
      </c>
      <c r="BB3723">
        <f>IF(OR($D3723="51",$D3723="52",$D3723="61"),0,(AD3723/'Totals and Drop Down Lists'!Z$5)*Inputs!H$39)</f>
        <v>0</v>
      </c>
      <c r="BC3723">
        <f>IF(OR($D3723="51",$D3723="52",$D3723="61"),0,(AE3723/'Totals and Drop Down Lists'!AA$5)*Inputs!I$39)</f>
        <v>0</v>
      </c>
      <c r="BD3723">
        <f>IF(OR($D3723="51",$D3723="52",$D3723="61"),0,(AF3723/'Totals and Drop Down Lists'!AB$5)*Inputs!J$39)</f>
        <v>0</v>
      </c>
      <c r="BE3723">
        <f>IF(OR($D3723="51",$D3723="52",$D3723="61"),0,(AG3723/'Totals and Drop Down Lists'!AC$5)*Inputs!K$39)</f>
        <v>0</v>
      </c>
      <c r="BF3723">
        <f>IF(OR($D3723="51",$D3723="52",$D3723="61"),0,(AH3723/'Totals and Drop Down Lists'!AD$5)*Inputs!L$39)</f>
        <v>0</v>
      </c>
      <c r="BG3723" s="10">
        <f t="shared" si="523"/>
        <v>92996.731333566131</v>
      </c>
    </row>
    <row r="3724" spans="1:59" ht="43.2">
      <c r="A3724" s="1" t="s">
        <v>7695</v>
      </c>
      <c r="B3724" s="1" t="s">
        <v>1875</v>
      </c>
      <c r="C3724" s="1" t="s">
        <v>1884</v>
      </c>
      <c r="D3724" s="1" t="s">
        <v>25</v>
      </c>
      <c r="E3724" s="1" t="s">
        <v>1885</v>
      </c>
      <c r="F3724" s="2">
        <v>76885</v>
      </c>
      <c r="G3724" s="2">
        <v>336</v>
      </c>
      <c r="H3724" s="2">
        <v>29</v>
      </c>
      <c r="I3724" s="2">
        <v>7860</v>
      </c>
      <c r="J3724" s="2">
        <v>29440</v>
      </c>
      <c r="K3724" s="2">
        <v>6837</v>
      </c>
      <c r="L3724" s="2">
        <v>305</v>
      </c>
      <c r="M3724" s="2">
        <v>29</v>
      </c>
      <c r="N3724" s="2">
        <v>60</v>
      </c>
      <c r="O3724" s="2">
        <v>176</v>
      </c>
      <c r="P3724" s="2">
        <v>56</v>
      </c>
      <c r="Q3724" s="2">
        <v>35</v>
      </c>
      <c r="R3724" s="2">
        <v>4755</v>
      </c>
      <c r="S3724" s="2">
        <v>5344500</v>
      </c>
      <c r="T3724" s="2">
        <v>286165600</v>
      </c>
      <c r="U3724" s="2">
        <v>398</v>
      </c>
      <c r="V3724" s="2">
        <v>159</v>
      </c>
      <c r="W3724" s="2">
        <v>95</v>
      </c>
      <c r="X3724" s="2">
        <v>1405</v>
      </c>
      <c r="Y3724" s="2">
        <v>55</v>
      </c>
      <c r="Z3724" s="2">
        <v>1120</v>
      </c>
      <c r="AA3724" s="9">
        <f t="shared" si="524"/>
        <v>76885</v>
      </c>
      <c r="AB3724" s="9">
        <f t="shared" si="525"/>
        <v>7495</v>
      </c>
      <c r="AC3724" s="9">
        <f t="shared" si="526"/>
        <v>5416</v>
      </c>
      <c r="AD3724" s="9">
        <f t="shared" si="527"/>
        <v>4755</v>
      </c>
      <c r="AE3724" s="44">
        <f t="shared" si="528"/>
        <v>1.1088917185478802E-4</v>
      </c>
      <c r="AF3724" s="9">
        <f t="shared" si="529"/>
        <v>1151</v>
      </c>
      <c r="AG3724" s="9">
        <f t="shared" si="522"/>
        <v>1175</v>
      </c>
      <c r="AH3724" s="44">
        <f t="shared" si="530"/>
        <v>1.0153522303754988E-4</v>
      </c>
      <c r="AI3724">
        <f>AA3724/'Totals and Drop Down Lists'!W$6*Inputs!E$37</f>
        <v>69745.490203717069</v>
      </c>
      <c r="AJ3724">
        <f>AB3724/'Totals and Drop Down Lists'!X$6*Inputs!F$37</f>
        <v>24661.451934763096</v>
      </c>
      <c r="AK3724">
        <f>AC3724/'Totals and Drop Down Lists'!Y$6*Inputs!G$37</f>
        <v>35704.101450686692</v>
      </c>
      <c r="AL3724">
        <f>AD3724/'Totals and Drop Down Lists'!Z$6*Inputs!H$37</f>
        <v>38123.21853882094</v>
      </c>
      <c r="AM3724">
        <f>AE3724/'Totals and Drop Down Lists'!AA$6*Inputs!I$37</f>
        <v>13804.520965983804</v>
      </c>
      <c r="AN3724">
        <f>AF3724/'Totals and Drop Down Lists'!AB$6*Inputs!J$37</f>
        <v>22970.1538045368</v>
      </c>
      <c r="AO3724">
        <f>AG3724/'Totals and Drop Down Lists'!AC$6*Inputs!K$37</f>
        <v>21882.702010432655</v>
      </c>
      <c r="AP3724">
        <f>AH3724/'Totals and Drop Down Lists'!AD$6*Inputs!L$37</f>
        <v>23894.274802772288</v>
      </c>
      <c r="AQ3724">
        <f>IF(OR($D3724="51",$D3724="52",$D3724="61"),(AA3724/'Totals and Drop Down Lists'!W$4)*Inputs!E$38,0)</f>
        <v>0</v>
      </c>
      <c r="AR3724">
        <f>IF(OR($D3724="51",$D3724="52",$D3724="61"),(AB3724/'Totals and Drop Down Lists'!X$4)*Inputs!F$38,0)</f>
        <v>0</v>
      </c>
      <c r="AS3724">
        <f>IF(OR($D3724="51",$D3724="52",$D3724="61"),(AC3724/'Totals and Drop Down Lists'!Y$4)*Inputs!G$38,0)</f>
        <v>0</v>
      </c>
      <c r="AT3724">
        <f>IF(OR($D3724="51",$D3724="52",$D3724="61"),(AD3724/'Totals and Drop Down Lists'!Z$4)*Inputs!H$38,0)</f>
        <v>0</v>
      </c>
      <c r="AU3724">
        <f>IF(OR($D3724="51",$D3724="52",$D3724="61"),(AE3724/'Totals and Drop Down Lists'!AA$4)*Inputs!I$38,0)</f>
        <v>0</v>
      </c>
      <c r="AV3724">
        <f>IF(OR($D3724="51",$D3724="52",$D3724="61"),(AF3724/'Totals and Drop Down Lists'!AB$4)*Inputs!J$38,0)</f>
        <v>0</v>
      </c>
      <c r="AW3724">
        <f>IF(OR($D3724="51",$D3724="52",$D3724="61"),(AG3724/'Totals and Drop Down Lists'!AC$4)*Inputs!K$38,0)</f>
        <v>0</v>
      </c>
      <c r="AX3724">
        <f>IF(OR($D3724="51",$D3724="52",$D3724="61"),(AH3724/'Totals and Drop Down Lists'!AD$4)*Inputs!L$38,0)</f>
        <v>0</v>
      </c>
      <c r="AY3724">
        <f>IF(OR($D3724="51",$D3724="52",$D3724="61"),0,(AA3724/'Totals and Drop Down Lists'!W$5)*Inputs!E$39)</f>
        <v>0</v>
      </c>
      <c r="AZ3724">
        <f>IF(OR($D3724="51",$D3724="52",$D3724="61"),0,(AB3724/'Totals and Drop Down Lists'!X$5)*Inputs!F$39)</f>
        <v>0</v>
      </c>
      <c r="BA3724">
        <f>IF(OR($D3724="51",$D3724="52",$D3724="61"),0,(AC3724/'Totals and Drop Down Lists'!Y$5)*Inputs!G$39)</f>
        <v>0</v>
      </c>
      <c r="BB3724">
        <f>IF(OR($D3724="51",$D3724="52",$D3724="61"),0,(AD3724/'Totals and Drop Down Lists'!Z$5)*Inputs!H$39)</f>
        <v>0</v>
      </c>
      <c r="BC3724">
        <f>IF(OR($D3724="51",$D3724="52",$D3724="61"),0,(AE3724/'Totals and Drop Down Lists'!AA$5)*Inputs!I$39)</f>
        <v>0</v>
      </c>
      <c r="BD3724">
        <f>IF(OR($D3724="51",$D3724="52",$D3724="61"),0,(AF3724/'Totals and Drop Down Lists'!AB$5)*Inputs!J$39)</f>
        <v>0</v>
      </c>
      <c r="BE3724">
        <f>IF(OR($D3724="51",$D3724="52",$D3724="61"),0,(AG3724/'Totals and Drop Down Lists'!AC$5)*Inputs!K$39)</f>
        <v>0</v>
      </c>
      <c r="BF3724">
        <f>IF(OR($D3724="51",$D3724="52",$D3724="61"),0,(AH3724/'Totals and Drop Down Lists'!AD$5)*Inputs!L$39)</f>
        <v>0</v>
      </c>
      <c r="BG3724" s="10">
        <f t="shared" si="523"/>
        <v>250785.91371171337</v>
      </c>
    </row>
    <row r="3725" spans="1:59" ht="43.2">
      <c r="A3725" s="1" t="s">
        <v>7695</v>
      </c>
      <c r="B3725" s="1" t="s">
        <v>1875</v>
      </c>
      <c r="C3725" s="1" t="s">
        <v>1886</v>
      </c>
      <c r="D3725" s="1" t="s">
        <v>25</v>
      </c>
      <c r="E3725" s="1" t="s">
        <v>1887</v>
      </c>
      <c r="F3725" s="2">
        <v>42270</v>
      </c>
      <c r="G3725" s="2">
        <v>157</v>
      </c>
      <c r="H3725" s="2">
        <v>41</v>
      </c>
      <c r="I3725" s="2">
        <v>4887</v>
      </c>
      <c r="J3725" s="2">
        <v>17397</v>
      </c>
      <c r="K3725" s="2">
        <v>5138</v>
      </c>
      <c r="L3725" s="2">
        <v>8</v>
      </c>
      <c r="M3725" s="2">
        <v>0</v>
      </c>
      <c r="N3725" s="2">
        <v>9</v>
      </c>
      <c r="O3725" s="2">
        <v>150</v>
      </c>
      <c r="P3725" s="2">
        <v>15</v>
      </c>
      <c r="Q3725" s="2">
        <v>2</v>
      </c>
      <c r="R3725" s="2">
        <v>3772</v>
      </c>
      <c r="S3725" s="2">
        <v>3919900</v>
      </c>
      <c r="T3725" s="2">
        <v>202550900</v>
      </c>
      <c r="U3725" s="2">
        <v>264</v>
      </c>
      <c r="V3725" s="2">
        <v>284</v>
      </c>
      <c r="W3725" s="2">
        <v>15</v>
      </c>
      <c r="X3725" s="2">
        <v>980</v>
      </c>
      <c r="Y3725" s="2">
        <v>120</v>
      </c>
      <c r="Z3725" s="2">
        <v>665</v>
      </c>
      <c r="AA3725" s="9">
        <f t="shared" si="524"/>
        <v>42270</v>
      </c>
      <c r="AB3725" s="9">
        <f t="shared" si="525"/>
        <v>4689</v>
      </c>
      <c r="AC3725" s="9">
        <f t="shared" si="526"/>
        <v>3956</v>
      </c>
      <c r="AD3725" s="9">
        <f t="shared" si="527"/>
        <v>3772</v>
      </c>
      <c r="AE3725" s="44">
        <f t="shared" si="528"/>
        <v>1.0597651220412794E-4</v>
      </c>
      <c r="AF3725" s="9">
        <f t="shared" si="529"/>
        <v>681</v>
      </c>
      <c r="AG3725" s="9">
        <f t="shared" si="522"/>
        <v>785</v>
      </c>
      <c r="AH3725" s="44">
        <f t="shared" si="530"/>
        <v>8.6266162576023882E-5</v>
      </c>
      <c r="AI3725">
        <f>AA3725/'Totals and Drop Down Lists'!W$6*Inputs!E$37</f>
        <v>38344.825010224631</v>
      </c>
      <c r="AJ3725">
        <f>AB3725/'Totals and Drop Down Lists'!X$6*Inputs!F$37</f>
        <v>15428.625499947186</v>
      </c>
      <c r="AK3725">
        <f>AC3725/'Totals and Drop Down Lists'!Y$6*Inputs!G$37</f>
        <v>26079.28828266554</v>
      </c>
      <c r="AL3725">
        <f>AD3725/'Totals and Drop Down Lists'!Z$6*Inputs!H$37</f>
        <v>30242.01479041695</v>
      </c>
      <c r="AM3725">
        <f>AE3725/'Totals and Drop Down Lists'!AA$6*Inputs!I$37</f>
        <v>13192.947157541192</v>
      </c>
      <c r="AN3725">
        <f>AF3725/'Totals and Drop Down Lists'!AB$6*Inputs!J$37</f>
        <v>13590.50802857477</v>
      </c>
      <c r="AO3725">
        <f>AG3725/'Totals and Drop Down Lists'!AC$6*Inputs!K$37</f>
        <v>14619.507300586922</v>
      </c>
      <c r="AP3725">
        <f>AH3725/'Totals and Drop Down Lists'!AD$6*Inputs!L$37</f>
        <v>20301.008193086302</v>
      </c>
      <c r="AQ3725">
        <f>IF(OR($D3725="51",$D3725="52",$D3725="61"),(AA3725/'Totals and Drop Down Lists'!W$4)*Inputs!E$38,0)</f>
        <v>0</v>
      </c>
      <c r="AR3725">
        <f>IF(OR($D3725="51",$D3725="52",$D3725="61"),(AB3725/'Totals and Drop Down Lists'!X$4)*Inputs!F$38,0)</f>
        <v>0</v>
      </c>
      <c r="AS3725">
        <f>IF(OR($D3725="51",$D3725="52",$D3725="61"),(AC3725/'Totals and Drop Down Lists'!Y$4)*Inputs!G$38,0)</f>
        <v>0</v>
      </c>
      <c r="AT3725">
        <f>IF(OR($D3725="51",$D3725="52",$D3725="61"),(AD3725/'Totals and Drop Down Lists'!Z$4)*Inputs!H$38,0)</f>
        <v>0</v>
      </c>
      <c r="AU3725">
        <f>IF(OR($D3725="51",$D3725="52",$D3725="61"),(AE3725/'Totals and Drop Down Lists'!AA$4)*Inputs!I$38,0)</f>
        <v>0</v>
      </c>
      <c r="AV3725">
        <f>IF(OR($D3725="51",$D3725="52",$D3725="61"),(AF3725/'Totals and Drop Down Lists'!AB$4)*Inputs!J$38,0)</f>
        <v>0</v>
      </c>
      <c r="AW3725">
        <f>IF(OR($D3725="51",$D3725="52",$D3725="61"),(AG3725/'Totals and Drop Down Lists'!AC$4)*Inputs!K$38,0)</f>
        <v>0</v>
      </c>
      <c r="AX3725">
        <f>IF(OR($D3725="51",$D3725="52",$D3725="61"),(AH3725/'Totals and Drop Down Lists'!AD$4)*Inputs!L$38,0)</f>
        <v>0</v>
      </c>
      <c r="AY3725">
        <f>IF(OR($D3725="51",$D3725="52",$D3725="61"),0,(AA3725/'Totals and Drop Down Lists'!W$5)*Inputs!E$39)</f>
        <v>0</v>
      </c>
      <c r="AZ3725">
        <f>IF(OR($D3725="51",$D3725="52",$D3725="61"),0,(AB3725/'Totals and Drop Down Lists'!X$5)*Inputs!F$39)</f>
        <v>0</v>
      </c>
      <c r="BA3725">
        <f>IF(OR($D3725="51",$D3725="52",$D3725="61"),0,(AC3725/'Totals and Drop Down Lists'!Y$5)*Inputs!G$39)</f>
        <v>0</v>
      </c>
      <c r="BB3725">
        <f>IF(OR($D3725="51",$D3725="52",$D3725="61"),0,(AD3725/'Totals and Drop Down Lists'!Z$5)*Inputs!H$39)</f>
        <v>0</v>
      </c>
      <c r="BC3725">
        <f>IF(OR($D3725="51",$D3725="52",$D3725="61"),0,(AE3725/'Totals and Drop Down Lists'!AA$5)*Inputs!I$39)</f>
        <v>0</v>
      </c>
      <c r="BD3725">
        <f>IF(OR($D3725="51",$D3725="52",$D3725="61"),0,(AF3725/'Totals and Drop Down Lists'!AB$5)*Inputs!J$39)</f>
        <v>0</v>
      </c>
      <c r="BE3725">
        <f>IF(OR($D3725="51",$D3725="52",$D3725="61"),0,(AG3725/'Totals and Drop Down Lists'!AC$5)*Inputs!K$39)</f>
        <v>0</v>
      </c>
      <c r="BF3725">
        <f>IF(OR($D3725="51",$D3725="52",$D3725="61"),0,(AH3725/'Totals and Drop Down Lists'!AD$5)*Inputs!L$39)</f>
        <v>0</v>
      </c>
      <c r="BG3725" s="10">
        <f t="shared" si="523"/>
        <v>171798.72426304352</v>
      </c>
    </row>
    <row r="3726" spans="1:59" ht="43.2">
      <c r="A3726" s="1" t="s">
        <v>7695</v>
      </c>
      <c r="B3726" s="1" t="s">
        <v>1875</v>
      </c>
      <c r="C3726" s="1" t="s">
        <v>1752</v>
      </c>
      <c r="D3726" s="1" t="s">
        <v>25</v>
      </c>
      <c r="E3726" s="1" t="s">
        <v>1888</v>
      </c>
      <c r="F3726" s="2">
        <v>37836</v>
      </c>
      <c r="G3726" s="2">
        <v>185</v>
      </c>
      <c r="H3726" s="2">
        <v>26</v>
      </c>
      <c r="I3726" s="2">
        <v>3466</v>
      </c>
      <c r="J3726" s="2">
        <v>14387</v>
      </c>
      <c r="K3726" s="2">
        <v>3951</v>
      </c>
      <c r="L3726" s="2">
        <v>115</v>
      </c>
      <c r="M3726" s="2">
        <v>18</v>
      </c>
      <c r="N3726" s="2">
        <v>16</v>
      </c>
      <c r="O3726" s="2">
        <v>51</v>
      </c>
      <c r="P3726" s="2">
        <v>0</v>
      </c>
      <c r="Q3726" s="2">
        <v>24</v>
      </c>
      <c r="R3726" s="2">
        <v>1512</v>
      </c>
      <c r="S3726" s="2">
        <v>3627900</v>
      </c>
      <c r="T3726" s="2">
        <v>171778200</v>
      </c>
      <c r="U3726" s="2">
        <v>205</v>
      </c>
      <c r="V3726" s="2">
        <v>275</v>
      </c>
      <c r="W3726" s="2">
        <v>0</v>
      </c>
      <c r="X3726" s="2">
        <v>940</v>
      </c>
      <c r="Y3726" s="2">
        <v>95</v>
      </c>
      <c r="Z3726" s="2">
        <v>720</v>
      </c>
      <c r="AA3726" s="9">
        <f t="shared" si="524"/>
        <v>37836</v>
      </c>
      <c r="AB3726" s="9">
        <f t="shared" si="525"/>
        <v>3255</v>
      </c>
      <c r="AC3726" s="9">
        <f t="shared" si="526"/>
        <v>1736</v>
      </c>
      <c r="AD3726" s="9">
        <f t="shared" si="527"/>
        <v>1512</v>
      </c>
      <c r="AE3726" s="44">
        <f t="shared" si="528"/>
        <v>7.5777382829758105E-5</v>
      </c>
      <c r="AF3726" s="9">
        <f t="shared" si="529"/>
        <v>665</v>
      </c>
      <c r="AG3726" s="9">
        <f t="shared" si="522"/>
        <v>815</v>
      </c>
      <c r="AH3726" s="44">
        <f t="shared" si="530"/>
        <v>8.3280913665090853E-5</v>
      </c>
      <c r="AI3726">
        <f>AA3726/'Totals and Drop Down Lists'!W$6*Inputs!E$37</f>
        <v>34322.564444922144</v>
      </c>
      <c r="AJ3726">
        <f>AB3726/'Totals and Drop Down Lists'!X$6*Inputs!F$37</f>
        <v>10710.210279873767</v>
      </c>
      <c r="AK3726">
        <f>AC3726/'Totals and Drop Down Lists'!Y$6*Inputs!G$37</f>
        <v>11444.298397044331</v>
      </c>
      <c r="AL3726">
        <f>AD3726/'Totals and Drop Down Lists'!Z$6*Inputs!H$37</f>
        <v>12122.46192023076</v>
      </c>
      <c r="AM3726">
        <f>AE3726/'Totals and Drop Down Lists'!AA$6*Inputs!I$37</f>
        <v>9433.4771603365443</v>
      </c>
      <c r="AN3726">
        <f>AF3726/'Totals and Drop Down Lists'!AB$6*Inputs!J$37</f>
        <v>13271.200938329253</v>
      </c>
      <c r="AO3726">
        <f>AG3726/'Totals and Drop Down Lists'!AC$6*Inputs!K$37</f>
        <v>15178.214585959669</v>
      </c>
      <c r="AP3726">
        <f>AH3726/'Totals and Drop Down Lists'!AD$6*Inputs!L$37</f>
        <v>19598.48983838558</v>
      </c>
      <c r="AQ3726">
        <f>IF(OR($D3726="51",$D3726="52",$D3726="61"),(AA3726/'Totals and Drop Down Lists'!W$4)*Inputs!E$38,0)</f>
        <v>0</v>
      </c>
      <c r="AR3726">
        <f>IF(OR($D3726="51",$D3726="52",$D3726="61"),(AB3726/'Totals and Drop Down Lists'!X$4)*Inputs!F$38,0)</f>
        <v>0</v>
      </c>
      <c r="AS3726">
        <f>IF(OR($D3726="51",$D3726="52",$D3726="61"),(AC3726/'Totals and Drop Down Lists'!Y$4)*Inputs!G$38,0)</f>
        <v>0</v>
      </c>
      <c r="AT3726">
        <f>IF(OR($D3726="51",$D3726="52",$D3726="61"),(AD3726/'Totals and Drop Down Lists'!Z$4)*Inputs!H$38,0)</f>
        <v>0</v>
      </c>
      <c r="AU3726">
        <f>IF(OR($D3726="51",$D3726="52",$D3726="61"),(AE3726/'Totals and Drop Down Lists'!AA$4)*Inputs!I$38,0)</f>
        <v>0</v>
      </c>
      <c r="AV3726">
        <f>IF(OR($D3726="51",$D3726="52",$D3726="61"),(AF3726/'Totals and Drop Down Lists'!AB$4)*Inputs!J$38,0)</f>
        <v>0</v>
      </c>
      <c r="AW3726">
        <f>IF(OR($D3726="51",$D3726="52",$D3726="61"),(AG3726/'Totals and Drop Down Lists'!AC$4)*Inputs!K$38,0)</f>
        <v>0</v>
      </c>
      <c r="AX3726">
        <f>IF(OR($D3726="51",$D3726="52",$D3726="61"),(AH3726/'Totals and Drop Down Lists'!AD$4)*Inputs!L$38,0)</f>
        <v>0</v>
      </c>
      <c r="AY3726">
        <f>IF(OR($D3726="51",$D3726="52",$D3726="61"),0,(AA3726/'Totals and Drop Down Lists'!W$5)*Inputs!E$39)</f>
        <v>0</v>
      </c>
      <c r="AZ3726">
        <f>IF(OR($D3726="51",$D3726="52",$D3726="61"),0,(AB3726/'Totals and Drop Down Lists'!X$5)*Inputs!F$39)</f>
        <v>0</v>
      </c>
      <c r="BA3726">
        <f>IF(OR($D3726="51",$D3726="52",$D3726="61"),0,(AC3726/'Totals and Drop Down Lists'!Y$5)*Inputs!G$39)</f>
        <v>0</v>
      </c>
      <c r="BB3726">
        <f>IF(OR($D3726="51",$D3726="52",$D3726="61"),0,(AD3726/'Totals and Drop Down Lists'!Z$5)*Inputs!H$39)</f>
        <v>0</v>
      </c>
      <c r="BC3726">
        <f>IF(OR($D3726="51",$D3726="52",$D3726="61"),0,(AE3726/'Totals and Drop Down Lists'!AA$5)*Inputs!I$39)</f>
        <v>0</v>
      </c>
      <c r="BD3726">
        <f>IF(OR($D3726="51",$D3726="52",$D3726="61"),0,(AF3726/'Totals and Drop Down Lists'!AB$5)*Inputs!J$39)</f>
        <v>0</v>
      </c>
      <c r="BE3726">
        <f>IF(OR($D3726="51",$D3726="52",$D3726="61"),0,(AG3726/'Totals and Drop Down Lists'!AC$5)*Inputs!K$39)</f>
        <v>0</v>
      </c>
      <c r="BF3726">
        <f>IF(OR($D3726="51",$D3726="52",$D3726="61"),0,(AH3726/'Totals and Drop Down Lists'!AD$5)*Inputs!L$39)</f>
        <v>0</v>
      </c>
      <c r="BG3726" s="10">
        <f t="shared" si="523"/>
        <v>126080.91756508204</v>
      </c>
    </row>
    <row r="3727" spans="1:59" ht="28.8">
      <c r="A3727" s="1" t="s">
        <v>7696</v>
      </c>
      <c r="B3727" s="1" t="s">
        <v>1411</v>
      </c>
      <c r="C3727" s="1" t="s">
        <v>1412</v>
      </c>
      <c r="D3727" s="1" t="s">
        <v>10</v>
      </c>
      <c r="E3727" s="1" t="s">
        <v>1413</v>
      </c>
      <c r="F3727" s="2">
        <v>25931</v>
      </c>
      <c r="G3727" s="2">
        <v>1053</v>
      </c>
      <c r="H3727" s="2">
        <v>34</v>
      </c>
      <c r="I3727" s="2">
        <v>4342</v>
      </c>
      <c r="J3727" s="2">
        <v>9779</v>
      </c>
      <c r="K3727" s="2">
        <v>6058</v>
      </c>
      <c r="L3727" s="2">
        <v>0</v>
      </c>
      <c r="M3727" s="2">
        <v>5</v>
      </c>
      <c r="N3727" s="2">
        <v>0</v>
      </c>
      <c r="O3727" s="2">
        <v>0</v>
      </c>
      <c r="P3727" s="2">
        <v>71</v>
      </c>
      <c r="Q3727" s="2">
        <v>0</v>
      </c>
      <c r="R3727" s="2">
        <v>1647</v>
      </c>
      <c r="S3727" s="2">
        <v>6201000</v>
      </c>
      <c r="T3727" s="2">
        <v>252399200</v>
      </c>
      <c r="U3727" s="2">
        <v>490</v>
      </c>
      <c r="V3727" s="2">
        <v>710</v>
      </c>
      <c r="W3727" s="2">
        <v>45</v>
      </c>
      <c r="X3727" s="2">
        <v>2125</v>
      </c>
      <c r="Y3727" s="2">
        <v>245</v>
      </c>
      <c r="Z3727" s="2">
        <v>1375</v>
      </c>
      <c r="AA3727" s="9">
        <f t="shared" si="524"/>
        <v>25931</v>
      </c>
      <c r="AB3727" s="9">
        <f t="shared" si="525"/>
        <v>3255</v>
      </c>
      <c r="AC3727" s="9">
        <f t="shared" si="526"/>
        <v>1723</v>
      </c>
      <c r="AD3727" s="9">
        <f t="shared" si="527"/>
        <v>1647</v>
      </c>
      <c r="AE3727" s="44">
        <f t="shared" si="528"/>
        <v>2.6209568909764061E-4</v>
      </c>
      <c r="AF3727" s="9">
        <f t="shared" si="529"/>
        <v>1370</v>
      </c>
      <c r="AG3727" s="9">
        <f t="shared" si="522"/>
        <v>1620</v>
      </c>
      <c r="AH3727" s="44">
        <f t="shared" si="530"/>
        <v>3.7342287967602543E-4</v>
      </c>
      <c r="AI3727">
        <f>AA3727/'Totals and Drop Down Lists'!W$6*Inputs!E$37</f>
        <v>23523.057897803046</v>
      </c>
      <c r="AJ3727">
        <f>AB3727/'Totals and Drop Down Lists'!X$6*Inputs!F$37</f>
        <v>10710.210279873767</v>
      </c>
      <c r="AK3727">
        <f>AC3727/'Totals and Drop Down Lists'!Y$6*Inputs!G$37</f>
        <v>11358.598005822227</v>
      </c>
      <c r="AL3727">
        <f>AD3727/'Totals and Drop Down Lists'!Z$6*Inputs!H$37</f>
        <v>13204.824591679935</v>
      </c>
      <c r="AM3727">
        <f>AE3727/'Totals and Drop Down Lists'!AA$6*Inputs!I$37</f>
        <v>32628.122067503093</v>
      </c>
      <c r="AN3727">
        <f>AF3727/'Totals and Drop Down Lists'!AB$6*Inputs!J$37</f>
        <v>27340.669602272297</v>
      </c>
      <c r="AO3727">
        <f>AG3727/'Totals and Drop Down Lists'!AC$6*Inputs!K$37</f>
        <v>30170.193410128424</v>
      </c>
      <c r="AP3727">
        <f>AH3727/'Totals and Drop Down Lists'!AD$6*Inputs!L$37</f>
        <v>87877.572311253316</v>
      </c>
      <c r="AQ3727">
        <f>IF(OR($D3727="51",$D3727="52",$D3727="61"),(AA3727/'Totals and Drop Down Lists'!W$4)*Inputs!E$38,0)</f>
        <v>0</v>
      </c>
      <c r="AR3727">
        <f>IF(OR($D3727="51",$D3727="52",$D3727="61"),(AB3727/'Totals and Drop Down Lists'!X$4)*Inputs!F$38,0)</f>
        <v>0</v>
      </c>
      <c r="AS3727">
        <f>IF(OR($D3727="51",$D3727="52",$D3727="61"),(AC3727/'Totals and Drop Down Lists'!Y$4)*Inputs!G$38,0)</f>
        <v>0</v>
      </c>
      <c r="AT3727">
        <f>IF(OR($D3727="51",$D3727="52",$D3727="61"),(AD3727/'Totals and Drop Down Lists'!Z$4)*Inputs!H$38,0)</f>
        <v>0</v>
      </c>
      <c r="AU3727">
        <f>IF(OR($D3727="51",$D3727="52",$D3727="61"),(AE3727/'Totals and Drop Down Lists'!AA$4)*Inputs!I$38,0)</f>
        <v>0</v>
      </c>
      <c r="AV3727">
        <f>IF(OR($D3727="51",$D3727="52",$D3727="61"),(AF3727/'Totals and Drop Down Lists'!AB$4)*Inputs!J$38,0)</f>
        <v>0</v>
      </c>
      <c r="AW3727">
        <f>IF(OR($D3727="51",$D3727="52",$D3727="61"),(AG3727/'Totals and Drop Down Lists'!AC$4)*Inputs!K$38,0)</f>
        <v>0</v>
      </c>
      <c r="AX3727">
        <f>IF(OR($D3727="51",$D3727="52",$D3727="61"),(AH3727/'Totals and Drop Down Lists'!AD$4)*Inputs!L$38,0)</f>
        <v>0</v>
      </c>
      <c r="AY3727">
        <f>IF(OR($D3727="51",$D3727="52",$D3727="61"),0,(AA3727/'Totals and Drop Down Lists'!W$5)*Inputs!E$39)</f>
        <v>0</v>
      </c>
      <c r="AZ3727">
        <f>IF(OR($D3727="51",$D3727="52",$D3727="61"),0,(AB3727/'Totals and Drop Down Lists'!X$5)*Inputs!F$39)</f>
        <v>0</v>
      </c>
      <c r="BA3727">
        <f>IF(OR($D3727="51",$D3727="52",$D3727="61"),0,(AC3727/'Totals and Drop Down Lists'!Y$5)*Inputs!G$39)</f>
        <v>0</v>
      </c>
      <c r="BB3727">
        <f>IF(OR($D3727="51",$D3727="52",$D3727="61"),0,(AD3727/'Totals and Drop Down Lists'!Z$5)*Inputs!H$39)</f>
        <v>0</v>
      </c>
      <c r="BC3727">
        <f>IF(OR($D3727="51",$D3727="52",$D3727="61"),0,(AE3727/'Totals and Drop Down Lists'!AA$5)*Inputs!I$39)</f>
        <v>0</v>
      </c>
      <c r="BD3727">
        <f>IF(OR($D3727="51",$D3727="52",$D3727="61"),0,(AF3727/'Totals and Drop Down Lists'!AB$5)*Inputs!J$39)</f>
        <v>0</v>
      </c>
      <c r="BE3727">
        <f>IF(OR($D3727="51",$D3727="52",$D3727="61"),0,(AG3727/'Totals and Drop Down Lists'!AC$5)*Inputs!K$39)</f>
        <v>0</v>
      </c>
      <c r="BF3727">
        <f>IF(OR($D3727="51",$D3727="52",$D3727="61"),0,(AH3727/'Totals and Drop Down Lists'!AD$5)*Inputs!L$39)</f>
        <v>0</v>
      </c>
      <c r="BG3727" s="10">
        <f t="shared" si="523"/>
        <v>236813.2481663361</v>
      </c>
    </row>
    <row r="3728" spans="1:59" ht="28.8">
      <c r="A3728" s="1" t="s">
        <v>7696</v>
      </c>
      <c r="B3728" s="1" t="s">
        <v>1411</v>
      </c>
      <c r="C3728" s="1" t="s">
        <v>1414</v>
      </c>
      <c r="D3728" s="1" t="s">
        <v>25</v>
      </c>
      <c r="E3728" s="1" t="s">
        <v>1415</v>
      </c>
      <c r="F3728" s="2">
        <v>28757</v>
      </c>
      <c r="G3728" s="2">
        <v>102</v>
      </c>
      <c r="H3728" s="2">
        <v>20</v>
      </c>
      <c r="I3728" s="2">
        <v>3444</v>
      </c>
      <c r="J3728" s="2">
        <v>10680</v>
      </c>
      <c r="K3728" s="2">
        <v>2127</v>
      </c>
      <c r="L3728" s="2">
        <v>142</v>
      </c>
      <c r="M3728" s="2">
        <v>0</v>
      </c>
      <c r="N3728" s="2">
        <v>0</v>
      </c>
      <c r="O3728" s="2">
        <v>26</v>
      </c>
      <c r="P3728" s="2">
        <v>0</v>
      </c>
      <c r="Q3728" s="2">
        <v>0</v>
      </c>
      <c r="R3728" s="2">
        <v>851</v>
      </c>
      <c r="S3728" s="2">
        <v>1963800</v>
      </c>
      <c r="T3728" s="2">
        <v>86814100</v>
      </c>
      <c r="U3728" s="2">
        <v>132</v>
      </c>
      <c r="V3728" s="2">
        <v>155</v>
      </c>
      <c r="W3728" s="2">
        <v>0</v>
      </c>
      <c r="X3728" s="2">
        <v>334</v>
      </c>
      <c r="Y3728" s="2">
        <v>105</v>
      </c>
      <c r="Z3728" s="2">
        <v>169</v>
      </c>
      <c r="AA3728" s="9">
        <f t="shared" si="524"/>
        <v>28757</v>
      </c>
      <c r="AB3728" s="9">
        <f t="shared" si="525"/>
        <v>3322</v>
      </c>
      <c r="AC3728" s="9">
        <f t="shared" si="526"/>
        <v>1019</v>
      </c>
      <c r="AD3728" s="9">
        <f t="shared" si="527"/>
        <v>851</v>
      </c>
      <c r="AE3728" s="44">
        <f t="shared" si="528"/>
        <v>2.9584178422394013E-5</v>
      </c>
      <c r="AF3728" s="9">
        <f t="shared" si="529"/>
        <v>179</v>
      </c>
      <c r="AG3728" s="9">
        <f t="shared" si="522"/>
        <v>274</v>
      </c>
      <c r="AH3728" s="44">
        <f t="shared" si="530"/>
        <v>2.030476120586701E-5</v>
      </c>
      <c r="AI3728">
        <f>AA3728/'Totals and Drop Down Lists'!W$6*Inputs!E$37</f>
        <v>26086.636688408555</v>
      </c>
      <c r="AJ3728">
        <f>AB3728/'Totals and Drop Down Lists'!X$6*Inputs!F$37</f>
        <v>10930.666221118479</v>
      </c>
      <c r="AK3728">
        <f>AC3728/'Totals and Drop Down Lists'!Y$6*Inputs!G$37</f>
        <v>6717.5922042558605</v>
      </c>
      <c r="AL3728">
        <f>AD3728/'Totals and Drop Down Lists'!Z$6*Inputs!H$37</f>
        <v>6822.8935807647995</v>
      </c>
      <c r="AM3728">
        <f>AE3728/'Totals and Drop Down Lists'!AA$6*Inputs!I$37</f>
        <v>3682.9151526908972</v>
      </c>
      <c r="AN3728">
        <f>AF3728/'Totals and Drop Down Lists'!AB$6*Inputs!J$37</f>
        <v>3572.2480721217089</v>
      </c>
      <c r="AO3728">
        <f>AG3728/'Totals and Drop Down Lists'!AC$6*Inputs!K$37</f>
        <v>5102.8598730711037</v>
      </c>
      <c r="AP3728">
        <f>AH3728/'Totals and Drop Down Lists'!AD$6*Inputs!L$37</f>
        <v>4778.3176078534943</v>
      </c>
      <c r="AQ3728">
        <f>IF(OR($D3728="51",$D3728="52",$D3728="61"),(AA3728/'Totals and Drop Down Lists'!W$4)*Inputs!E$38,0)</f>
        <v>0</v>
      </c>
      <c r="AR3728">
        <f>IF(OR($D3728="51",$D3728="52",$D3728="61"),(AB3728/'Totals and Drop Down Lists'!X$4)*Inputs!F$38,0)</f>
        <v>0</v>
      </c>
      <c r="AS3728">
        <f>IF(OR($D3728="51",$D3728="52",$D3728="61"),(AC3728/'Totals and Drop Down Lists'!Y$4)*Inputs!G$38,0)</f>
        <v>0</v>
      </c>
      <c r="AT3728">
        <f>IF(OR($D3728="51",$D3728="52",$D3728="61"),(AD3728/'Totals and Drop Down Lists'!Z$4)*Inputs!H$38,0)</f>
        <v>0</v>
      </c>
      <c r="AU3728">
        <f>IF(OR($D3728="51",$D3728="52",$D3728="61"),(AE3728/'Totals and Drop Down Lists'!AA$4)*Inputs!I$38,0)</f>
        <v>0</v>
      </c>
      <c r="AV3728">
        <f>IF(OR($D3728="51",$D3728="52",$D3728="61"),(AF3728/'Totals and Drop Down Lists'!AB$4)*Inputs!J$38,0)</f>
        <v>0</v>
      </c>
      <c r="AW3728">
        <f>IF(OR($D3728="51",$D3728="52",$D3728="61"),(AG3728/'Totals and Drop Down Lists'!AC$4)*Inputs!K$38,0)</f>
        <v>0</v>
      </c>
      <c r="AX3728">
        <f>IF(OR($D3728="51",$D3728="52",$D3728="61"),(AH3728/'Totals and Drop Down Lists'!AD$4)*Inputs!L$38,0)</f>
        <v>0</v>
      </c>
      <c r="AY3728">
        <f>IF(OR($D3728="51",$D3728="52",$D3728="61"),0,(AA3728/'Totals and Drop Down Lists'!W$5)*Inputs!E$39)</f>
        <v>0</v>
      </c>
      <c r="AZ3728">
        <f>IF(OR($D3728="51",$D3728="52",$D3728="61"),0,(AB3728/'Totals and Drop Down Lists'!X$5)*Inputs!F$39)</f>
        <v>0</v>
      </c>
      <c r="BA3728">
        <f>IF(OR($D3728="51",$D3728="52",$D3728="61"),0,(AC3728/'Totals and Drop Down Lists'!Y$5)*Inputs!G$39)</f>
        <v>0</v>
      </c>
      <c r="BB3728">
        <f>IF(OR($D3728="51",$D3728="52",$D3728="61"),0,(AD3728/'Totals and Drop Down Lists'!Z$5)*Inputs!H$39)</f>
        <v>0</v>
      </c>
      <c r="BC3728">
        <f>IF(OR($D3728="51",$D3728="52",$D3728="61"),0,(AE3728/'Totals and Drop Down Lists'!AA$5)*Inputs!I$39)</f>
        <v>0</v>
      </c>
      <c r="BD3728">
        <f>IF(OR($D3728="51",$D3728="52",$D3728="61"),0,(AF3728/'Totals and Drop Down Lists'!AB$5)*Inputs!J$39)</f>
        <v>0</v>
      </c>
      <c r="BE3728">
        <f>IF(OR($D3728="51",$D3728="52",$D3728="61"),0,(AG3728/'Totals and Drop Down Lists'!AC$5)*Inputs!K$39)</f>
        <v>0</v>
      </c>
      <c r="BF3728">
        <f>IF(OR($D3728="51",$D3728="52",$D3728="61"),0,(AH3728/'Totals and Drop Down Lists'!AD$5)*Inputs!L$39)</f>
        <v>0</v>
      </c>
      <c r="BG3728" s="10">
        <f t="shared" si="523"/>
        <v>67694.129400284888</v>
      </c>
    </row>
    <row r="3729" spans="1:59" ht="28.8">
      <c r="A3729" s="1" t="s">
        <v>7696</v>
      </c>
      <c r="B3729" s="1" t="s">
        <v>1411</v>
      </c>
      <c r="C3729" s="1" t="s">
        <v>1416</v>
      </c>
      <c r="D3729" s="1" t="s">
        <v>25</v>
      </c>
      <c r="E3729" s="1" t="s">
        <v>1417</v>
      </c>
      <c r="F3729" s="2">
        <v>24151</v>
      </c>
      <c r="G3729" s="2">
        <v>45</v>
      </c>
      <c r="H3729" s="2">
        <v>43</v>
      </c>
      <c r="I3729" s="2">
        <v>1700</v>
      </c>
      <c r="J3729" s="2">
        <v>8314</v>
      </c>
      <c r="K3729" s="2">
        <v>2200</v>
      </c>
      <c r="L3729" s="2">
        <v>24</v>
      </c>
      <c r="M3729" s="2">
        <v>3</v>
      </c>
      <c r="N3729" s="2">
        <v>0</v>
      </c>
      <c r="O3729" s="2">
        <v>62</v>
      </c>
      <c r="P3729" s="2">
        <v>13</v>
      </c>
      <c r="Q3729" s="2">
        <v>0</v>
      </c>
      <c r="R3729" s="2">
        <v>690</v>
      </c>
      <c r="S3729" s="2">
        <v>2310400</v>
      </c>
      <c r="T3729" s="2">
        <v>130057300</v>
      </c>
      <c r="U3729" s="2">
        <v>232</v>
      </c>
      <c r="V3729" s="2">
        <v>49</v>
      </c>
      <c r="W3729" s="2">
        <v>0</v>
      </c>
      <c r="X3729" s="2">
        <v>320</v>
      </c>
      <c r="Y3729" s="2">
        <v>24</v>
      </c>
      <c r="Z3729" s="2">
        <v>270</v>
      </c>
      <c r="AA3729" s="9">
        <f t="shared" si="524"/>
        <v>24151</v>
      </c>
      <c r="AB3729" s="9">
        <f t="shared" si="525"/>
        <v>1612</v>
      </c>
      <c r="AC3729" s="9">
        <f t="shared" si="526"/>
        <v>792</v>
      </c>
      <c r="AD3729" s="9">
        <f t="shared" si="527"/>
        <v>690</v>
      </c>
      <c r="AE3729" s="44">
        <f t="shared" si="528"/>
        <v>4.0656606595554743E-5</v>
      </c>
      <c r="AF3729" s="9">
        <f t="shared" si="529"/>
        <v>271</v>
      </c>
      <c r="AG3729" s="9">
        <f t="shared" si="522"/>
        <v>294</v>
      </c>
      <c r="AH3729" s="44">
        <f t="shared" si="530"/>
        <v>2.894750098427462E-5</v>
      </c>
      <c r="AI3729">
        <f>AA3729/'Totals and Drop Down Lists'!W$6*Inputs!E$37</f>
        <v>21908.347973076296</v>
      </c>
      <c r="AJ3729">
        <f>AB3729/'Totals and Drop Down Lists'!X$6*Inputs!F$37</f>
        <v>5304.1041386041506</v>
      </c>
      <c r="AK3729">
        <f>AC3729/'Totals and Drop Down Lists'!Y$6*Inputs!G$37</f>
        <v>5221.1315267621612</v>
      </c>
      <c r="AL3729">
        <f>AD3729/'Totals and Drop Down Lists'!Z$6*Inputs!H$37</f>
        <v>5532.075876295783</v>
      </c>
      <c r="AM3729">
        <f>AE3729/'Totals and Drop Down Lists'!AA$6*Inputs!I$37</f>
        <v>5061.3145428577491</v>
      </c>
      <c r="AN3729">
        <f>AF3729/'Totals and Drop Down Lists'!AB$6*Inputs!J$37</f>
        <v>5408.2638410334248</v>
      </c>
      <c r="AO3729">
        <f>AG3729/'Totals and Drop Down Lists'!AC$6*Inputs!K$37</f>
        <v>5475.3313966529358</v>
      </c>
      <c r="AP3729">
        <f>AH3729/'Totals and Drop Down Lists'!AD$6*Inputs!L$37</f>
        <v>6812.2127738467789</v>
      </c>
      <c r="AQ3729">
        <f>IF(OR($D3729="51",$D3729="52",$D3729="61"),(AA3729/'Totals and Drop Down Lists'!W$4)*Inputs!E$38,0)</f>
        <v>0</v>
      </c>
      <c r="AR3729">
        <f>IF(OR($D3729="51",$D3729="52",$D3729="61"),(AB3729/'Totals and Drop Down Lists'!X$4)*Inputs!F$38,0)</f>
        <v>0</v>
      </c>
      <c r="AS3729">
        <f>IF(OR($D3729="51",$D3729="52",$D3729="61"),(AC3729/'Totals and Drop Down Lists'!Y$4)*Inputs!G$38,0)</f>
        <v>0</v>
      </c>
      <c r="AT3729">
        <f>IF(OR($D3729="51",$D3729="52",$D3729="61"),(AD3729/'Totals and Drop Down Lists'!Z$4)*Inputs!H$38,0)</f>
        <v>0</v>
      </c>
      <c r="AU3729">
        <f>IF(OR($D3729="51",$D3729="52",$D3729="61"),(AE3729/'Totals and Drop Down Lists'!AA$4)*Inputs!I$38,0)</f>
        <v>0</v>
      </c>
      <c r="AV3729">
        <f>IF(OR($D3729="51",$D3729="52",$D3729="61"),(AF3729/'Totals and Drop Down Lists'!AB$4)*Inputs!J$38,0)</f>
        <v>0</v>
      </c>
      <c r="AW3729">
        <f>IF(OR($D3729="51",$D3729="52",$D3729="61"),(AG3729/'Totals and Drop Down Lists'!AC$4)*Inputs!K$38,0)</f>
        <v>0</v>
      </c>
      <c r="AX3729">
        <f>IF(OR($D3729="51",$D3729="52",$D3729="61"),(AH3729/'Totals and Drop Down Lists'!AD$4)*Inputs!L$38,0)</f>
        <v>0</v>
      </c>
      <c r="AY3729">
        <f>IF(OR($D3729="51",$D3729="52",$D3729="61"),0,(AA3729/'Totals and Drop Down Lists'!W$5)*Inputs!E$39)</f>
        <v>0</v>
      </c>
      <c r="AZ3729">
        <f>IF(OR($D3729="51",$D3729="52",$D3729="61"),0,(AB3729/'Totals and Drop Down Lists'!X$5)*Inputs!F$39)</f>
        <v>0</v>
      </c>
      <c r="BA3729">
        <f>IF(OR($D3729="51",$D3729="52",$D3729="61"),0,(AC3729/'Totals and Drop Down Lists'!Y$5)*Inputs!G$39)</f>
        <v>0</v>
      </c>
      <c r="BB3729">
        <f>IF(OR($D3729="51",$D3729="52",$D3729="61"),0,(AD3729/'Totals and Drop Down Lists'!Z$5)*Inputs!H$39)</f>
        <v>0</v>
      </c>
      <c r="BC3729">
        <f>IF(OR($D3729="51",$D3729="52",$D3729="61"),0,(AE3729/'Totals and Drop Down Lists'!AA$5)*Inputs!I$39)</f>
        <v>0</v>
      </c>
      <c r="BD3729">
        <f>IF(OR($D3729="51",$D3729="52",$D3729="61"),0,(AF3729/'Totals and Drop Down Lists'!AB$5)*Inputs!J$39)</f>
        <v>0</v>
      </c>
      <c r="BE3729">
        <f>IF(OR($D3729="51",$D3729="52",$D3729="61"),0,(AG3729/'Totals and Drop Down Lists'!AC$5)*Inputs!K$39)</f>
        <v>0</v>
      </c>
      <c r="BF3729">
        <f>IF(OR($D3729="51",$D3729="52",$D3729="61"),0,(AH3729/'Totals and Drop Down Lists'!AD$5)*Inputs!L$39)</f>
        <v>0</v>
      </c>
      <c r="BG3729" s="10">
        <f t="shared" si="523"/>
        <v>60722.782069129287</v>
      </c>
    </row>
    <row r="3730" spans="1:59" ht="28.8">
      <c r="A3730" s="1" t="s">
        <v>7696</v>
      </c>
      <c r="B3730" s="1" t="s">
        <v>1411</v>
      </c>
      <c r="C3730" s="1" t="s">
        <v>1418</v>
      </c>
      <c r="D3730" s="1" t="s">
        <v>25</v>
      </c>
      <c r="E3730" s="1" t="s">
        <v>1419</v>
      </c>
      <c r="F3730" s="2">
        <v>124319</v>
      </c>
      <c r="G3730" s="2">
        <v>339</v>
      </c>
      <c r="H3730" s="2">
        <v>35</v>
      </c>
      <c r="I3730" s="2">
        <v>9383</v>
      </c>
      <c r="J3730" s="2">
        <v>41709</v>
      </c>
      <c r="K3730" s="2">
        <v>9391</v>
      </c>
      <c r="L3730" s="2">
        <v>195</v>
      </c>
      <c r="M3730" s="2">
        <v>14</v>
      </c>
      <c r="N3730" s="2">
        <v>10</v>
      </c>
      <c r="O3730" s="2">
        <v>222</v>
      </c>
      <c r="P3730" s="2">
        <v>46</v>
      </c>
      <c r="Q3730" s="2">
        <v>0</v>
      </c>
      <c r="R3730" s="2">
        <v>871</v>
      </c>
      <c r="S3730" s="2">
        <v>11814300</v>
      </c>
      <c r="T3730" s="2">
        <v>530276700</v>
      </c>
      <c r="U3730" s="2">
        <v>638</v>
      </c>
      <c r="V3730" s="2">
        <v>950</v>
      </c>
      <c r="W3730" s="2">
        <v>0</v>
      </c>
      <c r="X3730" s="2">
        <v>2430</v>
      </c>
      <c r="Y3730" s="2">
        <v>330</v>
      </c>
      <c r="Z3730" s="2">
        <v>1465</v>
      </c>
      <c r="AA3730" s="9">
        <f t="shared" si="524"/>
        <v>124319</v>
      </c>
      <c r="AB3730" s="9">
        <f t="shared" si="525"/>
        <v>9009</v>
      </c>
      <c r="AC3730" s="9">
        <f t="shared" si="526"/>
        <v>1358</v>
      </c>
      <c r="AD3730" s="9">
        <f t="shared" si="527"/>
        <v>871</v>
      </c>
      <c r="AE3730" s="44">
        <f t="shared" si="528"/>
        <v>1.4766912093341249E-4</v>
      </c>
      <c r="AF3730" s="9">
        <f t="shared" si="529"/>
        <v>1480</v>
      </c>
      <c r="AG3730" s="9">
        <f t="shared" si="522"/>
        <v>1795</v>
      </c>
      <c r="AH3730" s="44">
        <f t="shared" si="530"/>
        <v>1.5038260453998796E-4</v>
      </c>
      <c r="AI3730">
        <f>AA3730/'Totals and Drop Down Lists'!W$6*Inputs!E$37</f>
        <v>112774.78827646359</v>
      </c>
      <c r="AJ3730">
        <f>AB3730/'Totals and Drop Down Lists'!X$6*Inputs!F$37</f>
        <v>29643.09812945707</v>
      </c>
      <c r="AK3730">
        <f>AC3730/'Totals and Drop Down Lists'!Y$6*Inputs!G$37</f>
        <v>8952.3947138169369</v>
      </c>
      <c r="AL3730">
        <f>AD3730/'Totals and Drop Down Lists'!Z$6*Inputs!H$37</f>
        <v>6983.2436061646767</v>
      </c>
      <c r="AM3730">
        <f>AE3730/'Totals and Drop Down Lists'!AA$6*Inputs!I$37</f>
        <v>18383.232932996885</v>
      </c>
      <c r="AN3730">
        <f>AF3730/'Totals and Drop Down Lists'!AB$6*Inputs!J$37</f>
        <v>29535.905847710219</v>
      </c>
      <c r="AO3730">
        <f>AG3730/'Totals and Drop Down Lists'!AC$6*Inputs!K$37</f>
        <v>33429.319241469457</v>
      </c>
      <c r="AP3730">
        <f>AH3730/'Totals and Drop Down Lists'!AD$6*Inputs!L$37</f>
        <v>35389.524649059291</v>
      </c>
      <c r="AQ3730">
        <f>IF(OR($D3730="51",$D3730="52",$D3730="61"),(AA3730/'Totals and Drop Down Lists'!W$4)*Inputs!E$38,0)</f>
        <v>0</v>
      </c>
      <c r="AR3730">
        <f>IF(OR($D3730="51",$D3730="52",$D3730="61"),(AB3730/'Totals and Drop Down Lists'!X$4)*Inputs!F$38,0)</f>
        <v>0</v>
      </c>
      <c r="AS3730">
        <f>IF(OR($D3730="51",$D3730="52",$D3730="61"),(AC3730/'Totals and Drop Down Lists'!Y$4)*Inputs!G$38,0)</f>
        <v>0</v>
      </c>
      <c r="AT3730">
        <f>IF(OR($D3730="51",$D3730="52",$D3730="61"),(AD3730/'Totals and Drop Down Lists'!Z$4)*Inputs!H$38,0)</f>
        <v>0</v>
      </c>
      <c r="AU3730">
        <f>IF(OR($D3730="51",$D3730="52",$D3730="61"),(AE3730/'Totals and Drop Down Lists'!AA$4)*Inputs!I$38,0)</f>
        <v>0</v>
      </c>
      <c r="AV3730">
        <f>IF(OR($D3730="51",$D3730="52",$D3730="61"),(AF3730/'Totals and Drop Down Lists'!AB$4)*Inputs!J$38,0)</f>
        <v>0</v>
      </c>
      <c r="AW3730">
        <f>IF(OR($D3730="51",$D3730="52",$D3730="61"),(AG3730/'Totals and Drop Down Lists'!AC$4)*Inputs!K$38,0)</f>
        <v>0</v>
      </c>
      <c r="AX3730">
        <f>IF(OR($D3730="51",$D3730="52",$D3730="61"),(AH3730/'Totals and Drop Down Lists'!AD$4)*Inputs!L$38,0)</f>
        <v>0</v>
      </c>
      <c r="AY3730">
        <f>IF(OR($D3730="51",$D3730="52",$D3730="61"),0,(AA3730/'Totals and Drop Down Lists'!W$5)*Inputs!E$39)</f>
        <v>0</v>
      </c>
      <c r="AZ3730">
        <f>IF(OR($D3730="51",$D3730="52",$D3730="61"),0,(AB3730/'Totals and Drop Down Lists'!X$5)*Inputs!F$39)</f>
        <v>0</v>
      </c>
      <c r="BA3730">
        <f>IF(OR($D3730="51",$D3730="52",$D3730="61"),0,(AC3730/'Totals and Drop Down Lists'!Y$5)*Inputs!G$39)</f>
        <v>0</v>
      </c>
      <c r="BB3730">
        <f>IF(OR($D3730="51",$D3730="52",$D3730="61"),0,(AD3730/'Totals and Drop Down Lists'!Z$5)*Inputs!H$39)</f>
        <v>0</v>
      </c>
      <c r="BC3730">
        <f>IF(OR($D3730="51",$D3730="52",$D3730="61"),0,(AE3730/'Totals and Drop Down Lists'!AA$5)*Inputs!I$39)</f>
        <v>0</v>
      </c>
      <c r="BD3730">
        <f>IF(OR($D3730="51",$D3730="52",$D3730="61"),0,(AF3730/'Totals and Drop Down Lists'!AB$5)*Inputs!J$39)</f>
        <v>0</v>
      </c>
      <c r="BE3730">
        <f>IF(OR($D3730="51",$D3730="52",$D3730="61"),0,(AG3730/'Totals and Drop Down Lists'!AC$5)*Inputs!K$39)</f>
        <v>0</v>
      </c>
      <c r="BF3730">
        <f>IF(OR($D3730="51",$D3730="52",$D3730="61"),0,(AH3730/'Totals and Drop Down Lists'!AD$5)*Inputs!L$39)</f>
        <v>0</v>
      </c>
      <c r="BG3730" s="10">
        <f t="shared" si="523"/>
        <v>275091.50739713811</v>
      </c>
    </row>
    <row r="3731" spans="1:59" ht="28.8">
      <c r="A3731" s="1" t="s">
        <v>7696</v>
      </c>
      <c r="B3731" s="1" t="s">
        <v>1411</v>
      </c>
      <c r="C3731" s="1" t="s">
        <v>1420</v>
      </c>
      <c r="D3731" s="1" t="s">
        <v>25</v>
      </c>
      <c r="E3731" s="1" t="s">
        <v>1421</v>
      </c>
      <c r="F3731" s="2">
        <v>131885</v>
      </c>
      <c r="G3731" s="2">
        <v>229</v>
      </c>
      <c r="H3731" s="2">
        <v>47</v>
      </c>
      <c r="I3731" s="2">
        <v>6549</v>
      </c>
      <c r="J3731" s="2">
        <v>42178</v>
      </c>
      <c r="K3731" s="2">
        <v>9743</v>
      </c>
      <c r="L3731" s="2">
        <v>153</v>
      </c>
      <c r="M3731" s="2">
        <v>53</v>
      </c>
      <c r="N3731" s="2">
        <v>0</v>
      </c>
      <c r="O3731" s="2">
        <v>329</v>
      </c>
      <c r="P3731" s="2">
        <v>65</v>
      </c>
      <c r="Q3731" s="2">
        <v>9</v>
      </c>
      <c r="R3731" s="2">
        <v>836</v>
      </c>
      <c r="S3731" s="2">
        <v>13844400</v>
      </c>
      <c r="T3731" s="2">
        <v>563212300</v>
      </c>
      <c r="U3731" s="2">
        <v>673</v>
      </c>
      <c r="V3731" s="2">
        <v>275</v>
      </c>
      <c r="W3731" s="2">
        <v>30</v>
      </c>
      <c r="X3731" s="2">
        <v>1550</v>
      </c>
      <c r="Y3731" s="2">
        <v>145</v>
      </c>
      <c r="Z3731" s="2">
        <v>1134</v>
      </c>
      <c r="AA3731" s="9">
        <f t="shared" si="524"/>
        <v>131885</v>
      </c>
      <c r="AB3731" s="9">
        <f t="shared" si="525"/>
        <v>6273</v>
      </c>
      <c r="AC3731" s="9">
        <f t="shared" si="526"/>
        <v>1445</v>
      </c>
      <c r="AD3731" s="9">
        <f t="shared" si="527"/>
        <v>836</v>
      </c>
      <c r="AE3731" s="44">
        <f t="shared" si="528"/>
        <v>1.5717924870101835E-4</v>
      </c>
      <c r="AF3731" s="9">
        <f t="shared" si="529"/>
        <v>1245</v>
      </c>
      <c r="AG3731" s="9">
        <f t="shared" si="522"/>
        <v>1279</v>
      </c>
      <c r="AH3731" s="44">
        <f t="shared" si="530"/>
        <v>1.099330686261603E-4</v>
      </c>
      <c r="AI3731">
        <f>AA3731/'Totals and Drop Down Lists'!W$6*Inputs!E$37</f>
        <v>119638.21259695942</v>
      </c>
      <c r="AJ3731">
        <f>AB3731/'Totals and Drop Down Lists'!X$6*Inputs!F$37</f>
        <v>20640.598797434144</v>
      </c>
      <c r="AK3731">
        <f>AC3731/'Totals and Drop Down Lists'!Y$6*Inputs!G$37</f>
        <v>9525.9281012264164</v>
      </c>
      <c r="AL3731">
        <f>AD3731/'Totals and Drop Down Lists'!Z$6*Inputs!H$37</f>
        <v>6702.6310617148911</v>
      </c>
      <c r="AM3731">
        <f>AE3731/'Totals and Drop Down Lists'!AA$6*Inputs!I$37</f>
        <v>19567.142560611541</v>
      </c>
      <c r="AN3731">
        <f>AF3731/'Totals and Drop Down Lists'!AB$6*Inputs!J$37</f>
        <v>24846.082959729203</v>
      </c>
      <c r="AO3731">
        <f>AG3731/'Totals and Drop Down Lists'!AC$6*Inputs!K$37</f>
        <v>23819.553933058181</v>
      </c>
      <c r="AP3731">
        <f>AH3731/'Totals and Drop Down Lists'!AD$6*Inputs!L$37</f>
        <v>25870.53904135379</v>
      </c>
      <c r="AQ3731">
        <f>IF(OR($D3731="51",$D3731="52",$D3731="61"),(AA3731/'Totals and Drop Down Lists'!W$4)*Inputs!E$38,0)</f>
        <v>0</v>
      </c>
      <c r="AR3731">
        <f>IF(OR($D3731="51",$D3731="52",$D3731="61"),(AB3731/'Totals and Drop Down Lists'!X$4)*Inputs!F$38,0)</f>
        <v>0</v>
      </c>
      <c r="AS3731">
        <f>IF(OR($D3731="51",$D3731="52",$D3731="61"),(AC3731/'Totals and Drop Down Lists'!Y$4)*Inputs!G$38,0)</f>
        <v>0</v>
      </c>
      <c r="AT3731">
        <f>IF(OR($D3731="51",$D3731="52",$D3731="61"),(AD3731/'Totals and Drop Down Lists'!Z$4)*Inputs!H$38,0)</f>
        <v>0</v>
      </c>
      <c r="AU3731">
        <f>IF(OR($D3731="51",$D3731="52",$D3731="61"),(AE3731/'Totals and Drop Down Lists'!AA$4)*Inputs!I$38,0)</f>
        <v>0</v>
      </c>
      <c r="AV3731">
        <f>IF(OR($D3731="51",$D3731="52",$D3731="61"),(AF3731/'Totals and Drop Down Lists'!AB$4)*Inputs!J$38,0)</f>
        <v>0</v>
      </c>
      <c r="AW3731">
        <f>IF(OR($D3731="51",$D3731="52",$D3731="61"),(AG3731/'Totals and Drop Down Lists'!AC$4)*Inputs!K$38,0)</f>
        <v>0</v>
      </c>
      <c r="AX3731">
        <f>IF(OR($D3731="51",$D3731="52",$D3731="61"),(AH3731/'Totals and Drop Down Lists'!AD$4)*Inputs!L$38,0)</f>
        <v>0</v>
      </c>
      <c r="AY3731">
        <f>IF(OR($D3731="51",$D3731="52",$D3731="61"),0,(AA3731/'Totals and Drop Down Lists'!W$5)*Inputs!E$39)</f>
        <v>0</v>
      </c>
      <c r="AZ3731">
        <f>IF(OR($D3731="51",$D3731="52",$D3731="61"),0,(AB3731/'Totals and Drop Down Lists'!X$5)*Inputs!F$39)</f>
        <v>0</v>
      </c>
      <c r="BA3731">
        <f>IF(OR($D3731="51",$D3731="52",$D3731="61"),0,(AC3731/'Totals and Drop Down Lists'!Y$5)*Inputs!G$39)</f>
        <v>0</v>
      </c>
      <c r="BB3731">
        <f>IF(OR($D3731="51",$D3731="52",$D3731="61"),0,(AD3731/'Totals and Drop Down Lists'!Z$5)*Inputs!H$39)</f>
        <v>0</v>
      </c>
      <c r="BC3731">
        <f>IF(OR($D3731="51",$D3731="52",$D3731="61"),0,(AE3731/'Totals and Drop Down Lists'!AA$5)*Inputs!I$39)</f>
        <v>0</v>
      </c>
      <c r="BD3731">
        <f>IF(OR($D3731="51",$D3731="52",$D3731="61"),0,(AF3731/'Totals and Drop Down Lists'!AB$5)*Inputs!J$39)</f>
        <v>0</v>
      </c>
      <c r="BE3731">
        <f>IF(OR($D3731="51",$D3731="52",$D3731="61"),0,(AG3731/'Totals and Drop Down Lists'!AC$5)*Inputs!K$39)</f>
        <v>0</v>
      </c>
      <c r="BF3731">
        <f>IF(OR($D3731="51",$D3731="52",$D3731="61"),0,(AH3731/'Totals and Drop Down Lists'!AD$5)*Inputs!L$39)</f>
        <v>0</v>
      </c>
      <c r="BG3731" s="10">
        <f t="shared" si="523"/>
        <v>250610.6890520876</v>
      </c>
    </row>
    <row r="3732" spans="1:59" ht="28.8">
      <c r="A3732" s="1" t="s">
        <v>7697</v>
      </c>
      <c r="B3732" s="1" t="s">
        <v>6658</v>
      </c>
      <c r="C3732" s="1" t="s">
        <v>6659</v>
      </c>
      <c r="D3732" s="1" t="s">
        <v>10</v>
      </c>
      <c r="E3732" s="1" t="s">
        <v>6660</v>
      </c>
      <c r="F3732" s="2">
        <v>42864</v>
      </c>
      <c r="G3732" s="2">
        <v>10960</v>
      </c>
      <c r="H3732" s="2">
        <v>1650</v>
      </c>
      <c r="I3732" s="2">
        <v>14922</v>
      </c>
      <c r="J3732" s="2">
        <v>13408</v>
      </c>
      <c r="K3732" s="2">
        <v>9301</v>
      </c>
      <c r="L3732" s="2">
        <v>14</v>
      </c>
      <c r="M3732" s="2">
        <v>0</v>
      </c>
      <c r="N3732" s="2">
        <v>0</v>
      </c>
      <c r="O3732" s="2">
        <v>16</v>
      </c>
      <c r="P3732" s="2">
        <v>78</v>
      </c>
      <c r="Q3732" s="2">
        <v>0</v>
      </c>
      <c r="R3732" s="2">
        <v>629</v>
      </c>
      <c r="S3732" s="2">
        <v>8842100</v>
      </c>
      <c r="T3732" s="2">
        <v>256555200</v>
      </c>
      <c r="U3732" s="2">
        <v>148</v>
      </c>
      <c r="V3732" s="2">
        <v>335</v>
      </c>
      <c r="W3732" s="2">
        <v>0</v>
      </c>
      <c r="X3732" s="2">
        <v>3980</v>
      </c>
      <c r="Y3732" s="2">
        <v>155</v>
      </c>
      <c r="Z3732" s="2">
        <v>3215</v>
      </c>
      <c r="AA3732" s="9">
        <f t="shared" si="524"/>
        <v>42864</v>
      </c>
      <c r="AB3732" s="9">
        <f t="shared" si="525"/>
        <v>2312</v>
      </c>
      <c r="AC3732" s="9">
        <f t="shared" si="526"/>
        <v>737</v>
      </c>
      <c r="AD3732" s="9">
        <f t="shared" si="527"/>
        <v>629</v>
      </c>
      <c r="AE3732" s="44">
        <f t="shared" si="528"/>
        <v>4.5059988173951581E-4</v>
      </c>
      <c r="AF3732" s="9">
        <f t="shared" si="529"/>
        <v>3645</v>
      </c>
      <c r="AG3732" s="9">
        <f t="shared" si="522"/>
        <v>3370</v>
      </c>
      <c r="AH3732" s="44">
        <f t="shared" si="530"/>
        <v>8.6985453150433326E-4</v>
      </c>
      <c r="AI3732">
        <f>AA3732/'Totals and Drop Down Lists'!W$6*Inputs!E$37</f>
        <v>38883.666412071645</v>
      </c>
      <c r="AJ3732">
        <f>AB3732/'Totals and Drop Down Lists'!X$6*Inputs!F$37</f>
        <v>7607.3751665339933</v>
      </c>
      <c r="AK3732">
        <f>AC3732/'Totals and Drop Down Lists'!Y$6*Inputs!G$37</f>
        <v>4858.5529485147881</v>
      </c>
      <c r="AL3732">
        <f>AD3732/'Totals and Drop Down Lists'!Z$6*Inputs!H$37</f>
        <v>5043.0082988261556</v>
      </c>
      <c r="AM3732">
        <f>AE3732/'Totals and Drop Down Lists'!AA$6*Inputs!I$37</f>
        <v>56094.886549325274</v>
      </c>
      <c r="AN3732">
        <f>AF3732/'Totals and Drop Down Lists'!AB$6*Inputs!J$37</f>
        <v>72742.146496556583</v>
      </c>
      <c r="AO3732">
        <f>AG3732/'Totals and Drop Down Lists'!AC$6*Inputs!K$37</f>
        <v>62761.451723538761</v>
      </c>
      <c r="AP3732">
        <f>AH3732/'Totals and Drop Down Lists'!AD$6*Inputs!L$37</f>
        <v>204702.78778542415</v>
      </c>
      <c r="AQ3732">
        <f>IF(OR($D3732="51",$D3732="52",$D3732="61"),(AA3732/'Totals and Drop Down Lists'!W$4)*Inputs!E$38,0)</f>
        <v>0</v>
      </c>
      <c r="AR3732">
        <f>IF(OR($D3732="51",$D3732="52",$D3732="61"),(AB3732/'Totals and Drop Down Lists'!X$4)*Inputs!F$38,0)</f>
        <v>0</v>
      </c>
      <c r="AS3732">
        <f>IF(OR($D3732="51",$D3732="52",$D3732="61"),(AC3732/'Totals and Drop Down Lists'!Y$4)*Inputs!G$38,0)</f>
        <v>0</v>
      </c>
      <c r="AT3732">
        <f>IF(OR($D3732="51",$D3732="52",$D3732="61"),(AD3732/'Totals and Drop Down Lists'!Z$4)*Inputs!H$38,0)</f>
        <v>0</v>
      </c>
      <c r="AU3732">
        <f>IF(OR($D3732="51",$D3732="52",$D3732="61"),(AE3732/'Totals and Drop Down Lists'!AA$4)*Inputs!I$38,0)</f>
        <v>0</v>
      </c>
      <c r="AV3732">
        <f>IF(OR($D3732="51",$D3732="52",$D3732="61"),(AF3732/'Totals and Drop Down Lists'!AB$4)*Inputs!J$38,0)</f>
        <v>0</v>
      </c>
      <c r="AW3732">
        <f>IF(OR($D3732="51",$D3732="52",$D3732="61"),(AG3732/'Totals and Drop Down Lists'!AC$4)*Inputs!K$38,0)</f>
        <v>0</v>
      </c>
      <c r="AX3732">
        <f>IF(OR($D3732="51",$D3732="52",$D3732="61"),(AH3732/'Totals and Drop Down Lists'!AD$4)*Inputs!L$38,0)</f>
        <v>0</v>
      </c>
      <c r="AY3732">
        <f>IF(OR($D3732="51",$D3732="52",$D3732="61"),0,(AA3732/'Totals and Drop Down Lists'!W$5)*Inputs!E$39)</f>
        <v>0</v>
      </c>
      <c r="AZ3732">
        <f>IF(OR($D3732="51",$D3732="52",$D3732="61"),0,(AB3732/'Totals and Drop Down Lists'!X$5)*Inputs!F$39)</f>
        <v>0</v>
      </c>
      <c r="BA3732">
        <f>IF(OR($D3732="51",$D3732="52",$D3732="61"),0,(AC3732/'Totals and Drop Down Lists'!Y$5)*Inputs!G$39)</f>
        <v>0</v>
      </c>
      <c r="BB3732">
        <f>IF(OR($D3732="51",$D3732="52",$D3732="61"),0,(AD3732/'Totals and Drop Down Lists'!Z$5)*Inputs!H$39)</f>
        <v>0</v>
      </c>
      <c r="BC3732">
        <f>IF(OR($D3732="51",$D3732="52",$D3732="61"),0,(AE3732/'Totals and Drop Down Lists'!AA$5)*Inputs!I$39)</f>
        <v>0</v>
      </c>
      <c r="BD3732">
        <f>IF(OR($D3732="51",$D3732="52",$D3732="61"),0,(AF3732/'Totals and Drop Down Lists'!AB$5)*Inputs!J$39)</f>
        <v>0</v>
      </c>
      <c r="BE3732">
        <f>IF(OR($D3732="51",$D3732="52",$D3732="61"),0,(AG3732/'Totals and Drop Down Lists'!AC$5)*Inputs!K$39)</f>
        <v>0</v>
      </c>
      <c r="BF3732">
        <f>IF(OR($D3732="51",$D3732="52",$D3732="61"),0,(AH3732/'Totals and Drop Down Lists'!AD$5)*Inputs!L$39)</f>
        <v>0</v>
      </c>
      <c r="BG3732" s="10">
        <f t="shared" si="523"/>
        <v>452693.87538079137</v>
      </c>
    </row>
    <row r="3733" spans="1:59" ht="28.8">
      <c r="A3733" s="1" t="s">
        <v>7697</v>
      </c>
      <c r="B3733" s="1" t="s">
        <v>6658</v>
      </c>
      <c r="C3733" s="1" t="s">
        <v>218</v>
      </c>
      <c r="D3733" s="1" t="s">
        <v>10</v>
      </c>
      <c r="E3733" s="1" t="s">
        <v>6661</v>
      </c>
      <c r="F3733" s="2">
        <v>17713</v>
      </c>
      <c r="G3733" s="2">
        <v>59</v>
      </c>
      <c r="H3733" s="2">
        <v>14</v>
      </c>
      <c r="I3733" s="2">
        <v>3625</v>
      </c>
      <c r="J3733" s="2">
        <v>7674</v>
      </c>
      <c r="K3733" s="2">
        <v>3179</v>
      </c>
      <c r="L3733" s="2">
        <v>56</v>
      </c>
      <c r="M3733" s="2">
        <v>0</v>
      </c>
      <c r="N3733" s="2">
        <v>0</v>
      </c>
      <c r="O3733" s="2">
        <v>28</v>
      </c>
      <c r="P3733" s="2">
        <v>22</v>
      </c>
      <c r="Q3733" s="2">
        <v>0</v>
      </c>
      <c r="R3733" s="2">
        <v>1337</v>
      </c>
      <c r="S3733" s="2">
        <v>1846400</v>
      </c>
      <c r="T3733" s="2">
        <v>93241900</v>
      </c>
      <c r="U3733" s="2">
        <v>271</v>
      </c>
      <c r="V3733" s="2">
        <v>275</v>
      </c>
      <c r="W3733" s="2">
        <v>0</v>
      </c>
      <c r="X3733" s="2">
        <v>700</v>
      </c>
      <c r="Y3733" s="2">
        <v>95</v>
      </c>
      <c r="Z3733" s="2">
        <v>465</v>
      </c>
      <c r="AA3733" s="9">
        <f t="shared" si="524"/>
        <v>17713</v>
      </c>
      <c r="AB3733" s="9">
        <f t="shared" si="525"/>
        <v>3552</v>
      </c>
      <c r="AC3733" s="9">
        <f t="shared" si="526"/>
        <v>1443</v>
      </c>
      <c r="AD3733" s="9">
        <f t="shared" si="527"/>
        <v>1337</v>
      </c>
      <c r="AE3733" s="44">
        <f t="shared" si="528"/>
        <v>9.1971876380412309E-5</v>
      </c>
      <c r="AF3733" s="9">
        <f t="shared" si="529"/>
        <v>425</v>
      </c>
      <c r="AG3733" s="9">
        <f t="shared" si="522"/>
        <v>560</v>
      </c>
      <c r="AH3733" s="44">
        <f t="shared" si="530"/>
        <v>8.6319287389654498E-5</v>
      </c>
      <c r="AI3733">
        <f>AA3733/'Totals and Drop Down Lists'!W$6*Inputs!E$37</f>
        <v>16068.178031845489</v>
      </c>
      <c r="AJ3733">
        <f>AB3733/'Totals and Drop Down Lists'!X$6*Inputs!F$37</f>
        <v>11687.455273152571</v>
      </c>
      <c r="AK3733">
        <f>AC3733/'Totals and Drop Down Lists'!Y$6*Inputs!G$37</f>
        <v>9512.7434256537836</v>
      </c>
      <c r="AL3733">
        <f>AD3733/'Totals and Drop Down Lists'!Z$6*Inputs!H$37</f>
        <v>10719.399197981829</v>
      </c>
      <c r="AM3733">
        <f>AE3733/'Totals and Drop Down Lists'!AA$6*Inputs!I$37</f>
        <v>11449.519141840823</v>
      </c>
      <c r="AN3733">
        <f>AF3733/'Totals and Drop Down Lists'!AB$6*Inputs!J$37</f>
        <v>8481.5945846465147</v>
      </c>
      <c r="AO3733">
        <f>AG3733/'Totals and Drop Down Lists'!AC$6*Inputs!K$37</f>
        <v>10429.202660291307</v>
      </c>
      <c r="AP3733">
        <f>AH3733/'Totals and Drop Down Lists'!AD$6*Inputs!L$37</f>
        <v>20313.51005064628</v>
      </c>
      <c r="AQ3733">
        <f>IF(OR($D3733="51",$D3733="52",$D3733="61"),(AA3733/'Totals and Drop Down Lists'!W$4)*Inputs!E$38,0)</f>
        <v>0</v>
      </c>
      <c r="AR3733">
        <f>IF(OR($D3733="51",$D3733="52",$D3733="61"),(AB3733/'Totals and Drop Down Lists'!X$4)*Inputs!F$38,0)</f>
        <v>0</v>
      </c>
      <c r="AS3733">
        <f>IF(OR($D3733="51",$D3733="52",$D3733="61"),(AC3733/'Totals and Drop Down Lists'!Y$4)*Inputs!G$38,0)</f>
        <v>0</v>
      </c>
      <c r="AT3733">
        <f>IF(OR($D3733="51",$D3733="52",$D3733="61"),(AD3733/'Totals and Drop Down Lists'!Z$4)*Inputs!H$38,0)</f>
        <v>0</v>
      </c>
      <c r="AU3733">
        <f>IF(OR($D3733="51",$D3733="52",$D3733="61"),(AE3733/'Totals and Drop Down Lists'!AA$4)*Inputs!I$38,0)</f>
        <v>0</v>
      </c>
      <c r="AV3733">
        <f>IF(OR($D3733="51",$D3733="52",$D3733="61"),(AF3733/'Totals and Drop Down Lists'!AB$4)*Inputs!J$38,0)</f>
        <v>0</v>
      </c>
      <c r="AW3733">
        <f>IF(OR($D3733="51",$D3733="52",$D3733="61"),(AG3733/'Totals and Drop Down Lists'!AC$4)*Inputs!K$38,0)</f>
        <v>0</v>
      </c>
      <c r="AX3733">
        <f>IF(OR($D3733="51",$D3733="52",$D3733="61"),(AH3733/'Totals and Drop Down Lists'!AD$4)*Inputs!L$38,0)</f>
        <v>0</v>
      </c>
      <c r="AY3733">
        <f>IF(OR($D3733="51",$D3733="52",$D3733="61"),0,(AA3733/'Totals and Drop Down Lists'!W$5)*Inputs!E$39)</f>
        <v>0</v>
      </c>
      <c r="AZ3733">
        <f>IF(OR($D3733="51",$D3733="52",$D3733="61"),0,(AB3733/'Totals and Drop Down Lists'!X$5)*Inputs!F$39)</f>
        <v>0</v>
      </c>
      <c r="BA3733">
        <f>IF(OR($D3733="51",$D3733="52",$D3733="61"),0,(AC3733/'Totals and Drop Down Lists'!Y$5)*Inputs!G$39)</f>
        <v>0</v>
      </c>
      <c r="BB3733">
        <f>IF(OR($D3733="51",$D3733="52",$D3733="61"),0,(AD3733/'Totals and Drop Down Lists'!Z$5)*Inputs!H$39)</f>
        <v>0</v>
      </c>
      <c r="BC3733">
        <f>IF(OR($D3733="51",$D3733="52",$D3733="61"),0,(AE3733/'Totals and Drop Down Lists'!AA$5)*Inputs!I$39)</f>
        <v>0</v>
      </c>
      <c r="BD3733">
        <f>IF(OR($D3733="51",$D3733="52",$D3733="61"),0,(AF3733/'Totals and Drop Down Lists'!AB$5)*Inputs!J$39)</f>
        <v>0</v>
      </c>
      <c r="BE3733">
        <f>IF(OR($D3733="51",$D3733="52",$D3733="61"),0,(AG3733/'Totals and Drop Down Lists'!AC$5)*Inputs!K$39)</f>
        <v>0</v>
      </c>
      <c r="BF3733">
        <f>IF(OR($D3733="51",$D3733="52",$D3733="61"),0,(AH3733/'Totals and Drop Down Lists'!AD$5)*Inputs!L$39)</f>
        <v>0</v>
      </c>
      <c r="BG3733" s="10">
        <f t="shared" si="523"/>
        <v>98661.602366058592</v>
      </c>
    </row>
    <row r="3734" spans="1:59" ht="28.8">
      <c r="A3734" s="1" t="s">
        <v>7697</v>
      </c>
      <c r="B3734" s="1" t="s">
        <v>6658</v>
      </c>
      <c r="C3734" s="1" t="s">
        <v>6662</v>
      </c>
      <c r="D3734" s="1" t="s">
        <v>10</v>
      </c>
      <c r="E3734" s="1" t="s">
        <v>6663</v>
      </c>
      <c r="F3734" s="2">
        <v>21170</v>
      </c>
      <c r="G3734" s="2">
        <v>239</v>
      </c>
      <c r="H3734" s="2">
        <v>64</v>
      </c>
      <c r="I3734" s="2">
        <v>2702</v>
      </c>
      <c r="J3734" s="2">
        <v>9020</v>
      </c>
      <c r="K3734" s="2">
        <v>3424</v>
      </c>
      <c r="L3734" s="2">
        <v>14</v>
      </c>
      <c r="M3734" s="2">
        <v>0</v>
      </c>
      <c r="N3734" s="2">
        <v>0</v>
      </c>
      <c r="O3734" s="2">
        <v>34</v>
      </c>
      <c r="P3734" s="2">
        <v>0</v>
      </c>
      <c r="Q3734" s="2">
        <v>21</v>
      </c>
      <c r="R3734" s="2">
        <v>522</v>
      </c>
      <c r="S3734" s="2">
        <v>2631200</v>
      </c>
      <c r="T3734" s="2">
        <v>128939800</v>
      </c>
      <c r="U3734" s="2">
        <v>260</v>
      </c>
      <c r="V3734" s="2">
        <v>375</v>
      </c>
      <c r="W3734" s="2">
        <v>0</v>
      </c>
      <c r="X3734" s="2">
        <v>890</v>
      </c>
      <c r="Y3734" s="2">
        <v>120</v>
      </c>
      <c r="Z3734" s="2">
        <v>535</v>
      </c>
      <c r="AA3734" s="9">
        <f t="shared" si="524"/>
        <v>21170</v>
      </c>
      <c r="AB3734" s="9">
        <f t="shared" si="525"/>
        <v>2399</v>
      </c>
      <c r="AC3734" s="9">
        <f t="shared" si="526"/>
        <v>591</v>
      </c>
      <c r="AD3734" s="9">
        <f t="shared" si="527"/>
        <v>522</v>
      </c>
      <c r="AE3734" s="44">
        <f t="shared" si="528"/>
        <v>9.0773014949474594E-5</v>
      </c>
      <c r="AF3734" s="9">
        <f t="shared" si="529"/>
        <v>515</v>
      </c>
      <c r="AG3734" s="9">
        <f t="shared" si="522"/>
        <v>655</v>
      </c>
      <c r="AH3734" s="44">
        <f t="shared" si="530"/>
        <v>9.2516587380472271E-5</v>
      </c>
      <c r="AI3734">
        <f>AA3734/'Totals and Drop Down Lists'!W$6*Inputs!E$37</f>
        <v>19204.162419362558</v>
      </c>
      <c r="AJ3734">
        <f>AB3734/'Totals and Drop Down Lists'!X$6*Inputs!F$37</f>
        <v>7893.638851433845</v>
      </c>
      <c r="AK3734">
        <f>AC3734/'Totals and Drop Down Lists'!Y$6*Inputs!G$37</f>
        <v>3896.071631712673</v>
      </c>
      <c r="AL3734">
        <f>AD3734/'Totals and Drop Down Lists'!Z$6*Inputs!H$37</f>
        <v>4185.1356629368101</v>
      </c>
      <c r="AM3734">
        <f>AE3734/'Totals and Drop Down Lists'!AA$6*Inputs!I$37</f>
        <v>11300.273661133644</v>
      </c>
      <c r="AN3734">
        <f>AF3734/'Totals and Drop Down Lists'!AB$6*Inputs!J$37</f>
        <v>10277.696967277543</v>
      </c>
      <c r="AO3734">
        <f>AG3734/'Totals and Drop Down Lists'!AC$6*Inputs!K$37</f>
        <v>12198.442397305011</v>
      </c>
      <c r="AP3734">
        <f>AH3734/'Totals and Drop Down Lists'!AD$6*Inputs!L$37</f>
        <v>21771.920093839417</v>
      </c>
      <c r="AQ3734">
        <f>IF(OR($D3734="51",$D3734="52",$D3734="61"),(AA3734/'Totals and Drop Down Lists'!W$4)*Inputs!E$38,0)</f>
        <v>0</v>
      </c>
      <c r="AR3734">
        <f>IF(OR($D3734="51",$D3734="52",$D3734="61"),(AB3734/'Totals and Drop Down Lists'!X$4)*Inputs!F$38,0)</f>
        <v>0</v>
      </c>
      <c r="AS3734">
        <f>IF(OR($D3734="51",$D3734="52",$D3734="61"),(AC3734/'Totals and Drop Down Lists'!Y$4)*Inputs!G$38,0)</f>
        <v>0</v>
      </c>
      <c r="AT3734">
        <f>IF(OR($D3734="51",$D3734="52",$D3734="61"),(AD3734/'Totals and Drop Down Lists'!Z$4)*Inputs!H$38,0)</f>
        <v>0</v>
      </c>
      <c r="AU3734">
        <f>IF(OR($D3734="51",$D3734="52",$D3734="61"),(AE3734/'Totals and Drop Down Lists'!AA$4)*Inputs!I$38,0)</f>
        <v>0</v>
      </c>
      <c r="AV3734">
        <f>IF(OR($D3734="51",$D3734="52",$D3734="61"),(AF3734/'Totals and Drop Down Lists'!AB$4)*Inputs!J$38,0)</f>
        <v>0</v>
      </c>
      <c r="AW3734">
        <f>IF(OR($D3734="51",$D3734="52",$D3734="61"),(AG3734/'Totals and Drop Down Lists'!AC$4)*Inputs!K$38,0)</f>
        <v>0</v>
      </c>
      <c r="AX3734">
        <f>IF(OR($D3734="51",$D3734="52",$D3734="61"),(AH3734/'Totals and Drop Down Lists'!AD$4)*Inputs!L$38,0)</f>
        <v>0</v>
      </c>
      <c r="AY3734">
        <f>IF(OR($D3734="51",$D3734="52",$D3734="61"),0,(AA3734/'Totals and Drop Down Lists'!W$5)*Inputs!E$39)</f>
        <v>0</v>
      </c>
      <c r="AZ3734">
        <f>IF(OR($D3734="51",$D3734="52",$D3734="61"),0,(AB3734/'Totals and Drop Down Lists'!X$5)*Inputs!F$39)</f>
        <v>0</v>
      </c>
      <c r="BA3734">
        <f>IF(OR($D3734="51",$D3734="52",$D3734="61"),0,(AC3734/'Totals and Drop Down Lists'!Y$5)*Inputs!G$39)</f>
        <v>0</v>
      </c>
      <c r="BB3734">
        <f>IF(OR($D3734="51",$D3734="52",$D3734="61"),0,(AD3734/'Totals and Drop Down Lists'!Z$5)*Inputs!H$39)</f>
        <v>0</v>
      </c>
      <c r="BC3734">
        <f>IF(OR($D3734="51",$D3734="52",$D3734="61"),0,(AE3734/'Totals and Drop Down Lists'!AA$5)*Inputs!I$39)</f>
        <v>0</v>
      </c>
      <c r="BD3734">
        <f>IF(OR($D3734="51",$D3734="52",$D3734="61"),0,(AF3734/'Totals and Drop Down Lists'!AB$5)*Inputs!J$39)</f>
        <v>0</v>
      </c>
      <c r="BE3734">
        <f>IF(OR($D3734="51",$D3734="52",$D3734="61"),0,(AG3734/'Totals and Drop Down Lists'!AC$5)*Inputs!K$39)</f>
        <v>0</v>
      </c>
      <c r="BF3734">
        <f>IF(OR($D3734="51",$D3734="52",$D3734="61"),0,(AH3734/'Totals and Drop Down Lists'!AD$5)*Inputs!L$39)</f>
        <v>0</v>
      </c>
      <c r="BG3734" s="10">
        <f t="shared" si="523"/>
        <v>90727.341685001506</v>
      </c>
    </row>
    <row r="3735" spans="1:59" ht="28.8">
      <c r="A3735" s="1" t="s">
        <v>7697</v>
      </c>
      <c r="B3735" s="1" t="s">
        <v>6658</v>
      </c>
      <c r="C3735" s="1" t="s">
        <v>6664</v>
      </c>
      <c r="D3735" s="1" t="s">
        <v>10</v>
      </c>
      <c r="E3735" s="1" t="s">
        <v>6665</v>
      </c>
      <c r="F3735" s="2">
        <v>17481</v>
      </c>
      <c r="G3735" s="2">
        <v>92</v>
      </c>
      <c r="H3735" s="2">
        <v>0</v>
      </c>
      <c r="I3735" s="2">
        <v>1600</v>
      </c>
      <c r="J3735" s="2">
        <v>7017</v>
      </c>
      <c r="K3735" s="2">
        <v>2524</v>
      </c>
      <c r="L3735" s="2">
        <v>12</v>
      </c>
      <c r="M3735" s="2">
        <v>0</v>
      </c>
      <c r="N3735" s="2">
        <v>0</v>
      </c>
      <c r="O3735" s="2">
        <v>48</v>
      </c>
      <c r="P3735" s="2">
        <v>78</v>
      </c>
      <c r="Q3735" s="2">
        <v>0</v>
      </c>
      <c r="R3735" s="2">
        <v>536</v>
      </c>
      <c r="S3735" s="2">
        <v>2123000</v>
      </c>
      <c r="T3735" s="2">
        <v>108354800</v>
      </c>
      <c r="U3735" s="2">
        <v>389</v>
      </c>
      <c r="V3735" s="2">
        <v>120</v>
      </c>
      <c r="W3735" s="2">
        <v>0</v>
      </c>
      <c r="X3735" s="2">
        <v>370</v>
      </c>
      <c r="Y3735" s="2">
        <v>65</v>
      </c>
      <c r="Z3735" s="2">
        <v>195</v>
      </c>
      <c r="AA3735" s="9">
        <f t="shared" si="524"/>
        <v>17481</v>
      </c>
      <c r="AB3735" s="9">
        <f t="shared" si="525"/>
        <v>1508</v>
      </c>
      <c r="AC3735" s="9">
        <f t="shared" si="526"/>
        <v>674</v>
      </c>
      <c r="AD3735" s="9">
        <f t="shared" si="527"/>
        <v>536</v>
      </c>
      <c r="AE3735" s="44">
        <f t="shared" si="528"/>
        <v>6.3404927538712169E-5</v>
      </c>
      <c r="AF3735" s="9">
        <f t="shared" si="529"/>
        <v>250</v>
      </c>
      <c r="AG3735" s="9">
        <f t="shared" si="522"/>
        <v>260</v>
      </c>
      <c r="AH3735" s="44">
        <f t="shared" si="530"/>
        <v>3.4798642975325226E-5</v>
      </c>
      <c r="AI3735">
        <f>AA3735/'Totals and Drop Down Lists'!W$6*Inputs!E$37</f>
        <v>15857.72145738672</v>
      </c>
      <c r="AJ3735">
        <f>AB3735/'Totals and Drop Down Lists'!X$6*Inputs!F$37</f>
        <v>4961.9038715974311</v>
      </c>
      <c r="AK3735">
        <f>AC3735/'Totals and Drop Down Lists'!Y$6*Inputs!G$37</f>
        <v>4443.2356679768891</v>
      </c>
      <c r="AL3735">
        <f>AD3735/'Totals and Drop Down Lists'!Z$6*Inputs!H$37</f>
        <v>4297.3806807167239</v>
      </c>
      <c r="AM3735">
        <f>AE3735/'Totals and Drop Down Lists'!AA$6*Inputs!I$37</f>
        <v>7893.2382388158567</v>
      </c>
      <c r="AN3735">
        <f>AF3735/'Totals and Drop Down Lists'!AB$6*Inputs!J$37</f>
        <v>4989.1732850861854</v>
      </c>
      <c r="AO3735">
        <f>AG3735/'Totals and Drop Down Lists'!AC$6*Inputs!K$37</f>
        <v>4842.1298065638211</v>
      </c>
      <c r="AP3735">
        <f>AH3735/'Totals and Drop Down Lists'!AD$6*Inputs!L$37</f>
        <v>8189.161486437868</v>
      </c>
      <c r="AQ3735">
        <f>IF(OR($D3735="51",$D3735="52",$D3735="61"),(AA3735/'Totals and Drop Down Lists'!W$4)*Inputs!E$38,0)</f>
        <v>0</v>
      </c>
      <c r="AR3735">
        <f>IF(OR($D3735="51",$D3735="52",$D3735="61"),(AB3735/'Totals and Drop Down Lists'!X$4)*Inputs!F$38,0)</f>
        <v>0</v>
      </c>
      <c r="AS3735">
        <f>IF(OR($D3735="51",$D3735="52",$D3735="61"),(AC3735/'Totals and Drop Down Lists'!Y$4)*Inputs!G$38,0)</f>
        <v>0</v>
      </c>
      <c r="AT3735">
        <f>IF(OR($D3735="51",$D3735="52",$D3735="61"),(AD3735/'Totals and Drop Down Lists'!Z$4)*Inputs!H$38,0)</f>
        <v>0</v>
      </c>
      <c r="AU3735">
        <f>IF(OR($D3735="51",$D3735="52",$D3735="61"),(AE3735/'Totals and Drop Down Lists'!AA$4)*Inputs!I$38,0)</f>
        <v>0</v>
      </c>
      <c r="AV3735">
        <f>IF(OR($D3735="51",$D3735="52",$D3735="61"),(AF3735/'Totals and Drop Down Lists'!AB$4)*Inputs!J$38,0)</f>
        <v>0</v>
      </c>
      <c r="AW3735">
        <f>IF(OR($D3735="51",$D3735="52",$D3735="61"),(AG3735/'Totals and Drop Down Lists'!AC$4)*Inputs!K$38,0)</f>
        <v>0</v>
      </c>
      <c r="AX3735">
        <f>IF(OR($D3735="51",$D3735="52",$D3735="61"),(AH3735/'Totals and Drop Down Lists'!AD$4)*Inputs!L$38,0)</f>
        <v>0</v>
      </c>
      <c r="AY3735">
        <f>IF(OR($D3735="51",$D3735="52",$D3735="61"),0,(AA3735/'Totals and Drop Down Lists'!W$5)*Inputs!E$39)</f>
        <v>0</v>
      </c>
      <c r="AZ3735">
        <f>IF(OR($D3735="51",$D3735="52",$D3735="61"),0,(AB3735/'Totals and Drop Down Lists'!X$5)*Inputs!F$39)</f>
        <v>0</v>
      </c>
      <c r="BA3735">
        <f>IF(OR($D3735="51",$D3735="52",$D3735="61"),0,(AC3735/'Totals and Drop Down Lists'!Y$5)*Inputs!G$39)</f>
        <v>0</v>
      </c>
      <c r="BB3735">
        <f>IF(OR($D3735="51",$D3735="52",$D3735="61"),0,(AD3735/'Totals and Drop Down Lists'!Z$5)*Inputs!H$39)</f>
        <v>0</v>
      </c>
      <c r="BC3735">
        <f>IF(OR($D3735="51",$D3735="52",$D3735="61"),0,(AE3735/'Totals and Drop Down Lists'!AA$5)*Inputs!I$39)</f>
        <v>0</v>
      </c>
      <c r="BD3735">
        <f>IF(OR($D3735="51",$D3735="52",$D3735="61"),0,(AF3735/'Totals and Drop Down Lists'!AB$5)*Inputs!J$39)</f>
        <v>0</v>
      </c>
      <c r="BE3735">
        <f>IF(OR($D3735="51",$D3735="52",$D3735="61"),0,(AG3735/'Totals and Drop Down Lists'!AC$5)*Inputs!K$39)</f>
        <v>0</v>
      </c>
      <c r="BF3735">
        <f>IF(OR($D3735="51",$D3735="52",$D3735="61"),0,(AH3735/'Totals and Drop Down Lists'!AD$5)*Inputs!L$39)</f>
        <v>0</v>
      </c>
      <c r="BG3735" s="10">
        <f t="shared" si="523"/>
        <v>55473.94449458149</v>
      </c>
    </row>
    <row r="3736" spans="1:59" ht="28.8">
      <c r="A3736" s="1" t="s">
        <v>7697</v>
      </c>
      <c r="B3736" s="1" t="s">
        <v>6658</v>
      </c>
      <c r="C3736" s="1" t="s">
        <v>447</v>
      </c>
      <c r="D3736" s="1" t="s">
        <v>10</v>
      </c>
      <c r="E3736" s="1" t="s">
        <v>6666</v>
      </c>
      <c r="F3736" s="2">
        <v>42996</v>
      </c>
      <c r="G3736" s="2">
        <v>772</v>
      </c>
      <c r="H3736" s="2">
        <v>234</v>
      </c>
      <c r="I3736" s="2">
        <v>11331</v>
      </c>
      <c r="J3736" s="2">
        <v>18659</v>
      </c>
      <c r="K3736" s="2">
        <v>8503</v>
      </c>
      <c r="L3736" s="2">
        <v>27</v>
      </c>
      <c r="M3736" s="2">
        <v>47</v>
      </c>
      <c r="N3736" s="2">
        <v>0</v>
      </c>
      <c r="O3736" s="2">
        <v>150</v>
      </c>
      <c r="P3736" s="2">
        <v>51</v>
      </c>
      <c r="Q3736" s="2">
        <v>29</v>
      </c>
      <c r="R3736" s="2">
        <v>4100</v>
      </c>
      <c r="S3736" s="2">
        <v>5197900</v>
      </c>
      <c r="T3736" s="2">
        <v>240201300</v>
      </c>
      <c r="U3736" s="2">
        <v>1050</v>
      </c>
      <c r="V3736" s="2">
        <v>680</v>
      </c>
      <c r="W3736" s="2">
        <v>240</v>
      </c>
      <c r="X3736" s="2">
        <v>2830</v>
      </c>
      <c r="Y3736" s="2">
        <v>460</v>
      </c>
      <c r="Z3736" s="2">
        <v>1725</v>
      </c>
      <c r="AA3736" s="9">
        <f t="shared" si="524"/>
        <v>42996</v>
      </c>
      <c r="AB3736" s="9">
        <f t="shared" si="525"/>
        <v>10325</v>
      </c>
      <c r="AC3736" s="9">
        <f t="shared" si="526"/>
        <v>4404</v>
      </c>
      <c r="AD3736" s="9">
        <f t="shared" si="527"/>
        <v>4100</v>
      </c>
      <c r="AE3736" s="44">
        <f t="shared" si="528"/>
        <v>2.7061494630602727E-4</v>
      </c>
      <c r="AF3736" s="9">
        <f t="shared" si="529"/>
        <v>1910</v>
      </c>
      <c r="AG3736" s="9">
        <f t="shared" si="522"/>
        <v>2185</v>
      </c>
      <c r="AH3736" s="44">
        <f t="shared" si="530"/>
        <v>3.7049840441404021E-4</v>
      </c>
      <c r="AI3736">
        <f>AA3736/'Totals and Drop Down Lists'!W$6*Inputs!E$37</f>
        <v>39003.408945815427</v>
      </c>
      <c r="AJ3736">
        <f>AB3736/'Totals and Drop Down Lists'!X$6*Inputs!F$37</f>
        <v>33973.247661965172</v>
      </c>
      <c r="AK3736">
        <f>AC3736/'Totals and Drop Down Lists'!Y$6*Inputs!G$37</f>
        <v>29032.655610935046</v>
      </c>
      <c r="AL3736">
        <f>AD3736/'Totals and Drop Down Lists'!Z$6*Inputs!H$37</f>
        <v>32871.755206974944</v>
      </c>
      <c r="AM3736">
        <f>AE3736/'Totals and Drop Down Lists'!AA$6*Inputs!I$37</f>
        <v>33688.678862911285</v>
      </c>
      <c r="AN3736">
        <f>AF3736/'Totals and Drop Down Lists'!AB$6*Inputs!J$37</f>
        <v>38117.283898058457</v>
      </c>
      <c r="AO3736">
        <f>AG3736/'Totals and Drop Down Lists'!AC$6*Inputs!K$37</f>
        <v>40692.513951315188</v>
      </c>
      <c r="AP3736">
        <f>AH3736/'Totals and Drop Down Lists'!AD$6*Inputs!L$37</f>
        <v>87189.355813832095</v>
      </c>
      <c r="AQ3736">
        <f>IF(OR($D3736="51",$D3736="52",$D3736="61"),(AA3736/'Totals and Drop Down Lists'!W$4)*Inputs!E$38,0)</f>
        <v>0</v>
      </c>
      <c r="AR3736">
        <f>IF(OR($D3736="51",$D3736="52",$D3736="61"),(AB3736/'Totals and Drop Down Lists'!X$4)*Inputs!F$38,0)</f>
        <v>0</v>
      </c>
      <c r="AS3736">
        <f>IF(OR($D3736="51",$D3736="52",$D3736="61"),(AC3736/'Totals and Drop Down Lists'!Y$4)*Inputs!G$38,0)</f>
        <v>0</v>
      </c>
      <c r="AT3736">
        <f>IF(OR($D3736="51",$D3736="52",$D3736="61"),(AD3736/'Totals and Drop Down Lists'!Z$4)*Inputs!H$38,0)</f>
        <v>0</v>
      </c>
      <c r="AU3736">
        <f>IF(OR($D3736="51",$D3736="52",$D3736="61"),(AE3736/'Totals and Drop Down Lists'!AA$4)*Inputs!I$38,0)</f>
        <v>0</v>
      </c>
      <c r="AV3736">
        <f>IF(OR($D3736="51",$D3736="52",$D3736="61"),(AF3736/'Totals and Drop Down Lists'!AB$4)*Inputs!J$38,0)</f>
        <v>0</v>
      </c>
      <c r="AW3736">
        <f>IF(OR($D3736="51",$D3736="52",$D3736="61"),(AG3736/'Totals and Drop Down Lists'!AC$4)*Inputs!K$38,0)</f>
        <v>0</v>
      </c>
      <c r="AX3736">
        <f>IF(OR($D3736="51",$D3736="52",$D3736="61"),(AH3736/'Totals and Drop Down Lists'!AD$4)*Inputs!L$38,0)</f>
        <v>0</v>
      </c>
      <c r="AY3736">
        <f>IF(OR($D3736="51",$D3736="52",$D3736="61"),0,(AA3736/'Totals and Drop Down Lists'!W$5)*Inputs!E$39)</f>
        <v>0</v>
      </c>
      <c r="AZ3736">
        <f>IF(OR($D3736="51",$D3736="52",$D3736="61"),0,(AB3736/'Totals and Drop Down Lists'!X$5)*Inputs!F$39)</f>
        <v>0</v>
      </c>
      <c r="BA3736">
        <f>IF(OR($D3736="51",$D3736="52",$D3736="61"),0,(AC3736/'Totals and Drop Down Lists'!Y$5)*Inputs!G$39)</f>
        <v>0</v>
      </c>
      <c r="BB3736">
        <f>IF(OR($D3736="51",$D3736="52",$D3736="61"),0,(AD3736/'Totals and Drop Down Lists'!Z$5)*Inputs!H$39)</f>
        <v>0</v>
      </c>
      <c r="BC3736">
        <f>IF(OR($D3736="51",$D3736="52",$D3736="61"),0,(AE3736/'Totals and Drop Down Lists'!AA$5)*Inputs!I$39)</f>
        <v>0</v>
      </c>
      <c r="BD3736">
        <f>IF(OR($D3736="51",$D3736="52",$D3736="61"),0,(AF3736/'Totals and Drop Down Lists'!AB$5)*Inputs!J$39)</f>
        <v>0</v>
      </c>
      <c r="BE3736">
        <f>IF(OR($D3736="51",$D3736="52",$D3736="61"),0,(AG3736/'Totals and Drop Down Lists'!AC$5)*Inputs!K$39)</f>
        <v>0</v>
      </c>
      <c r="BF3736">
        <f>IF(OR($D3736="51",$D3736="52",$D3736="61"),0,(AH3736/'Totals and Drop Down Lists'!AD$5)*Inputs!L$39)</f>
        <v>0</v>
      </c>
      <c r="BG3736" s="10">
        <f t="shared" si="523"/>
        <v>334568.89995180763</v>
      </c>
    </row>
    <row r="3737" spans="1:59" ht="28.8">
      <c r="A3737" s="1" t="s">
        <v>7697</v>
      </c>
      <c r="B3737" s="1" t="s">
        <v>6658</v>
      </c>
      <c r="C3737" s="1" t="s">
        <v>6667</v>
      </c>
      <c r="D3737" s="1" t="s">
        <v>10</v>
      </c>
      <c r="E3737" s="1" t="s">
        <v>6668</v>
      </c>
      <c r="F3737" s="2">
        <v>22429</v>
      </c>
      <c r="G3737" s="2">
        <v>169</v>
      </c>
      <c r="H3737" s="2">
        <v>36</v>
      </c>
      <c r="I3737" s="2">
        <v>4396</v>
      </c>
      <c r="J3737" s="2">
        <v>8766</v>
      </c>
      <c r="K3737" s="2">
        <v>4347</v>
      </c>
      <c r="L3737" s="2">
        <v>9</v>
      </c>
      <c r="M3737" s="2">
        <v>3</v>
      </c>
      <c r="N3737" s="2">
        <v>10</v>
      </c>
      <c r="O3737" s="2">
        <v>124</v>
      </c>
      <c r="P3737" s="2">
        <v>26</v>
      </c>
      <c r="Q3737" s="2">
        <v>16</v>
      </c>
      <c r="R3737" s="2">
        <v>958</v>
      </c>
      <c r="S3737" s="2">
        <v>3399400</v>
      </c>
      <c r="T3737" s="2">
        <v>156843300</v>
      </c>
      <c r="U3737" s="2">
        <v>901</v>
      </c>
      <c r="V3737" s="2">
        <v>595</v>
      </c>
      <c r="W3737" s="2">
        <v>0</v>
      </c>
      <c r="X3737" s="2">
        <v>1320</v>
      </c>
      <c r="Y3737" s="2">
        <v>45</v>
      </c>
      <c r="Z3737" s="2">
        <v>690</v>
      </c>
      <c r="AA3737" s="9">
        <f t="shared" si="524"/>
        <v>22429</v>
      </c>
      <c r="AB3737" s="9">
        <f t="shared" si="525"/>
        <v>4191</v>
      </c>
      <c r="AC3737" s="9">
        <f t="shared" si="526"/>
        <v>1146</v>
      </c>
      <c r="AD3737" s="9">
        <f t="shared" si="527"/>
        <v>958</v>
      </c>
      <c r="AE3737" s="44">
        <f t="shared" si="528"/>
        <v>1.5054751803132723E-4</v>
      </c>
      <c r="AF3737" s="9">
        <f t="shared" si="529"/>
        <v>725</v>
      </c>
      <c r="AG3737" s="9">
        <f t="shared" si="522"/>
        <v>735</v>
      </c>
      <c r="AH3737" s="44">
        <f t="shared" si="530"/>
        <v>1.3562089287090975E-4</v>
      </c>
      <c r="AI3737">
        <f>AA3737/'Totals and Drop Down Lists'!W$6*Inputs!E$37</f>
        <v>20346.252191964235</v>
      </c>
      <c r="AJ3737">
        <f>AB3737/'Totals and Drop Down Lists'!X$6*Inputs!F$37</f>
        <v>13790.012682934241</v>
      </c>
      <c r="AK3737">
        <f>AC3737/'Totals and Drop Down Lists'!Y$6*Inputs!G$37</f>
        <v>7554.8191031179749</v>
      </c>
      <c r="AL3737">
        <f>AD3737/'Totals and Drop Down Lists'!Z$6*Inputs!H$37</f>
        <v>7680.7662166541459</v>
      </c>
      <c r="AM3737">
        <f>AE3737/'Totals and Drop Down Lists'!AA$6*Inputs!I$37</f>
        <v>18741.562717789802</v>
      </c>
      <c r="AN3737">
        <f>AF3737/'Totals and Drop Down Lists'!AB$6*Inputs!J$37</f>
        <v>14468.602526749937</v>
      </c>
      <c r="AO3737">
        <f>AG3737/'Totals and Drop Down Lists'!AC$6*Inputs!K$37</f>
        <v>13688.328491632341</v>
      </c>
      <c r="AP3737">
        <f>AH3737/'Totals and Drop Down Lists'!AD$6*Inputs!L$37</f>
        <v>31915.652384556539</v>
      </c>
      <c r="AQ3737">
        <f>IF(OR($D3737="51",$D3737="52",$D3737="61"),(AA3737/'Totals and Drop Down Lists'!W$4)*Inputs!E$38,0)</f>
        <v>0</v>
      </c>
      <c r="AR3737">
        <f>IF(OR($D3737="51",$D3737="52",$D3737="61"),(AB3737/'Totals and Drop Down Lists'!X$4)*Inputs!F$38,0)</f>
        <v>0</v>
      </c>
      <c r="AS3737">
        <f>IF(OR($D3737="51",$D3737="52",$D3737="61"),(AC3737/'Totals and Drop Down Lists'!Y$4)*Inputs!G$38,0)</f>
        <v>0</v>
      </c>
      <c r="AT3737">
        <f>IF(OR($D3737="51",$D3737="52",$D3737="61"),(AD3737/'Totals and Drop Down Lists'!Z$4)*Inputs!H$38,0)</f>
        <v>0</v>
      </c>
      <c r="AU3737">
        <f>IF(OR($D3737="51",$D3737="52",$D3737="61"),(AE3737/'Totals and Drop Down Lists'!AA$4)*Inputs!I$38,0)</f>
        <v>0</v>
      </c>
      <c r="AV3737">
        <f>IF(OR($D3737="51",$D3737="52",$D3737="61"),(AF3737/'Totals and Drop Down Lists'!AB$4)*Inputs!J$38,0)</f>
        <v>0</v>
      </c>
      <c r="AW3737">
        <f>IF(OR($D3737="51",$D3737="52",$D3737="61"),(AG3737/'Totals and Drop Down Lists'!AC$4)*Inputs!K$38,0)</f>
        <v>0</v>
      </c>
      <c r="AX3737">
        <f>IF(OR($D3737="51",$D3737="52",$D3737="61"),(AH3737/'Totals and Drop Down Lists'!AD$4)*Inputs!L$38,0)</f>
        <v>0</v>
      </c>
      <c r="AY3737">
        <f>IF(OR($D3737="51",$D3737="52",$D3737="61"),0,(AA3737/'Totals and Drop Down Lists'!W$5)*Inputs!E$39)</f>
        <v>0</v>
      </c>
      <c r="AZ3737">
        <f>IF(OR($D3737="51",$D3737="52",$D3737="61"),0,(AB3737/'Totals and Drop Down Lists'!X$5)*Inputs!F$39)</f>
        <v>0</v>
      </c>
      <c r="BA3737">
        <f>IF(OR($D3737="51",$D3737="52",$D3737="61"),0,(AC3737/'Totals and Drop Down Lists'!Y$5)*Inputs!G$39)</f>
        <v>0</v>
      </c>
      <c r="BB3737">
        <f>IF(OR($D3737="51",$D3737="52",$D3737="61"),0,(AD3737/'Totals and Drop Down Lists'!Z$5)*Inputs!H$39)</f>
        <v>0</v>
      </c>
      <c r="BC3737">
        <f>IF(OR($D3737="51",$D3737="52",$D3737="61"),0,(AE3737/'Totals and Drop Down Lists'!AA$5)*Inputs!I$39)</f>
        <v>0</v>
      </c>
      <c r="BD3737">
        <f>IF(OR($D3737="51",$D3737="52",$D3737="61"),0,(AF3737/'Totals and Drop Down Lists'!AB$5)*Inputs!J$39)</f>
        <v>0</v>
      </c>
      <c r="BE3737">
        <f>IF(OR($D3737="51",$D3737="52",$D3737="61"),0,(AG3737/'Totals and Drop Down Lists'!AC$5)*Inputs!K$39)</f>
        <v>0</v>
      </c>
      <c r="BF3737">
        <f>IF(OR($D3737="51",$D3737="52",$D3737="61"),0,(AH3737/'Totals and Drop Down Lists'!AD$5)*Inputs!L$39)</f>
        <v>0</v>
      </c>
      <c r="BG3737" s="10">
        <f t="shared" si="523"/>
        <v>128185.99631539923</v>
      </c>
    </row>
    <row r="3738" spans="1:59" ht="28.8">
      <c r="A3738" s="1" t="s">
        <v>7697</v>
      </c>
      <c r="B3738" s="1" t="s">
        <v>6658</v>
      </c>
      <c r="C3738" s="1" t="s">
        <v>6669</v>
      </c>
      <c r="D3738" s="1" t="s">
        <v>10</v>
      </c>
      <c r="E3738" s="1" t="s">
        <v>6670</v>
      </c>
      <c r="F3738" s="2">
        <v>32326</v>
      </c>
      <c r="G3738" s="2">
        <v>382</v>
      </c>
      <c r="H3738" s="2">
        <v>41</v>
      </c>
      <c r="I3738" s="2">
        <v>8439</v>
      </c>
      <c r="J3738" s="2">
        <v>12456</v>
      </c>
      <c r="K3738" s="2">
        <v>6762</v>
      </c>
      <c r="L3738" s="2">
        <v>0</v>
      </c>
      <c r="M3738" s="2">
        <v>0</v>
      </c>
      <c r="N3738" s="2">
        <v>11</v>
      </c>
      <c r="O3738" s="2">
        <v>154</v>
      </c>
      <c r="P3738" s="2">
        <v>84</v>
      </c>
      <c r="Q3738" s="2">
        <v>41</v>
      </c>
      <c r="R3738" s="2">
        <v>3504</v>
      </c>
      <c r="S3738" s="2">
        <v>5024500</v>
      </c>
      <c r="T3738" s="2">
        <v>211383300</v>
      </c>
      <c r="U3738" s="2">
        <v>2728</v>
      </c>
      <c r="V3738" s="2">
        <v>1130</v>
      </c>
      <c r="W3738" s="2">
        <v>140</v>
      </c>
      <c r="X3738" s="2">
        <v>2185</v>
      </c>
      <c r="Y3738" s="2">
        <v>315</v>
      </c>
      <c r="Z3738" s="2">
        <v>875</v>
      </c>
      <c r="AA3738" s="9">
        <f t="shared" si="524"/>
        <v>32326</v>
      </c>
      <c r="AB3738" s="9">
        <f t="shared" si="525"/>
        <v>8016</v>
      </c>
      <c r="AC3738" s="9">
        <f t="shared" si="526"/>
        <v>3794</v>
      </c>
      <c r="AD3738" s="9">
        <f t="shared" si="527"/>
        <v>3504</v>
      </c>
      <c r="AE3738" s="44">
        <f t="shared" si="528"/>
        <v>2.5637018645411838E-4</v>
      </c>
      <c r="AF3738" s="9">
        <f t="shared" si="529"/>
        <v>915</v>
      </c>
      <c r="AG3738" s="9">
        <f t="shared" si="522"/>
        <v>1190</v>
      </c>
      <c r="AH3738" s="44">
        <f t="shared" si="530"/>
        <v>2.403779430696343E-4</v>
      </c>
      <c r="AI3738">
        <f>AA3738/'Totals and Drop Down Lists'!W$6*Inputs!E$37</f>
        <v>29324.220801526408</v>
      </c>
      <c r="AJ3738">
        <f>AB3738/'Totals and Drop Down Lists'!X$6*Inputs!F$37</f>
        <v>26375.743656979452</v>
      </c>
      <c r="AK3738">
        <f>AC3738/'Totals and Drop Down Lists'!Y$6*Inputs!G$37</f>
        <v>25011.329561282371</v>
      </c>
      <c r="AL3738">
        <f>AD3738/'Totals and Drop Down Lists'!Z$6*Inputs!H$37</f>
        <v>28093.324450058586</v>
      </c>
      <c r="AM3738">
        <f>AE3738/'Totals and Drop Down Lists'!AA$6*Inputs!I$37</f>
        <v>31915.357962935697</v>
      </c>
      <c r="AN3738">
        <f>AF3738/'Totals and Drop Down Lists'!AB$6*Inputs!J$37</f>
        <v>18260.374223415438</v>
      </c>
      <c r="AO3738">
        <f>AG3738/'Totals and Drop Down Lists'!AC$6*Inputs!K$37</f>
        <v>22162.055653119027</v>
      </c>
      <c r="AP3738">
        <f>AH3738/'Totals and Drop Down Lists'!AD$6*Inputs!L$37</f>
        <v>56568.119480142064</v>
      </c>
      <c r="AQ3738">
        <f>IF(OR($D3738="51",$D3738="52",$D3738="61"),(AA3738/'Totals and Drop Down Lists'!W$4)*Inputs!E$38,0)</f>
        <v>0</v>
      </c>
      <c r="AR3738">
        <f>IF(OR($D3738="51",$D3738="52",$D3738="61"),(AB3738/'Totals and Drop Down Lists'!X$4)*Inputs!F$38,0)</f>
        <v>0</v>
      </c>
      <c r="AS3738">
        <f>IF(OR($D3738="51",$D3738="52",$D3738="61"),(AC3738/'Totals and Drop Down Lists'!Y$4)*Inputs!G$38,0)</f>
        <v>0</v>
      </c>
      <c r="AT3738">
        <f>IF(OR($D3738="51",$D3738="52",$D3738="61"),(AD3738/'Totals and Drop Down Lists'!Z$4)*Inputs!H$38,0)</f>
        <v>0</v>
      </c>
      <c r="AU3738">
        <f>IF(OR($D3738="51",$D3738="52",$D3738="61"),(AE3738/'Totals and Drop Down Lists'!AA$4)*Inputs!I$38,0)</f>
        <v>0</v>
      </c>
      <c r="AV3738">
        <f>IF(OR($D3738="51",$D3738="52",$D3738="61"),(AF3738/'Totals and Drop Down Lists'!AB$4)*Inputs!J$38,0)</f>
        <v>0</v>
      </c>
      <c r="AW3738">
        <f>IF(OR($D3738="51",$D3738="52",$D3738="61"),(AG3738/'Totals and Drop Down Lists'!AC$4)*Inputs!K$38,0)</f>
        <v>0</v>
      </c>
      <c r="AX3738">
        <f>IF(OR($D3738="51",$D3738="52",$D3738="61"),(AH3738/'Totals and Drop Down Lists'!AD$4)*Inputs!L$38,0)</f>
        <v>0</v>
      </c>
      <c r="AY3738">
        <f>IF(OR($D3738="51",$D3738="52",$D3738="61"),0,(AA3738/'Totals and Drop Down Lists'!W$5)*Inputs!E$39)</f>
        <v>0</v>
      </c>
      <c r="AZ3738">
        <f>IF(OR($D3738="51",$D3738="52",$D3738="61"),0,(AB3738/'Totals and Drop Down Lists'!X$5)*Inputs!F$39)</f>
        <v>0</v>
      </c>
      <c r="BA3738">
        <f>IF(OR($D3738="51",$D3738="52",$D3738="61"),0,(AC3738/'Totals and Drop Down Lists'!Y$5)*Inputs!G$39)</f>
        <v>0</v>
      </c>
      <c r="BB3738">
        <f>IF(OR($D3738="51",$D3738="52",$D3738="61"),0,(AD3738/'Totals and Drop Down Lists'!Z$5)*Inputs!H$39)</f>
        <v>0</v>
      </c>
      <c r="BC3738">
        <f>IF(OR($D3738="51",$D3738="52",$D3738="61"),0,(AE3738/'Totals and Drop Down Lists'!AA$5)*Inputs!I$39)</f>
        <v>0</v>
      </c>
      <c r="BD3738">
        <f>IF(OR($D3738="51",$D3738="52",$D3738="61"),0,(AF3738/'Totals and Drop Down Lists'!AB$5)*Inputs!J$39)</f>
        <v>0</v>
      </c>
      <c r="BE3738">
        <f>IF(OR($D3738="51",$D3738="52",$D3738="61"),0,(AG3738/'Totals and Drop Down Lists'!AC$5)*Inputs!K$39)</f>
        <v>0</v>
      </c>
      <c r="BF3738">
        <f>IF(OR($D3738="51",$D3738="52",$D3738="61"),0,(AH3738/'Totals and Drop Down Lists'!AD$5)*Inputs!L$39)</f>
        <v>0</v>
      </c>
      <c r="BG3738" s="10">
        <f t="shared" si="523"/>
        <v>237710.52578945906</v>
      </c>
    </row>
    <row r="3739" spans="1:59" ht="28.8">
      <c r="A3739" s="1" t="s">
        <v>7697</v>
      </c>
      <c r="B3739" s="1" t="s">
        <v>6658</v>
      </c>
      <c r="C3739" s="1" t="s">
        <v>6671</v>
      </c>
      <c r="D3739" s="1" t="s">
        <v>10</v>
      </c>
      <c r="E3739" s="1" t="s">
        <v>6672</v>
      </c>
      <c r="F3739" s="2">
        <v>16705</v>
      </c>
      <c r="G3739" s="2">
        <v>3577</v>
      </c>
      <c r="H3739" s="2">
        <v>108</v>
      </c>
      <c r="I3739" s="2">
        <v>5194</v>
      </c>
      <c r="J3739" s="2">
        <v>5516</v>
      </c>
      <c r="K3739" s="2">
        <v>2970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849</v>
      </c>
      <c r="S3739" s="2">
        <v>2266800</v>
      </c>
      <c r="T3739" s="2">
        <v>76367900</v>
      </c>
      <c r="U3739" s="2">
        <v>298</v>
      </c>
      <c r="V3739" s="2">
        <v>310</v>
      </c>
      <c r="W3739" s="2">
        <v>120</v>
      </c>
      <c r="X3739" s="2">
        <v>1165</v>
      </c>
      <c r="Y3739" s="2">
        <v>155</v>
      </c>
      <c r="Z3739" s="2">
        <v>690</v>
      </c>
      <c r="AA3739" s="9">
        <f t="shared" si="524"/>
        <v>16705</v>
      </c>
      <c r="AB3739" s="9">
        <f t="shared" si="525"/>
        <v>1509</v>
      </c>
      <c r="AC3739" s="9">
        <f t="shared" si="526"/>
        <v>849</v>
      </c>
      <c r="AD3739" s="9">
        <f t="shared" si="527"/>
        <v>849</v>
      </c>
      <c r="AE3739" s="44">
        <f t="shared" si="528"/>
        <v>1.1168232000300821E-4</v>
      </c>
      <c r="AF3739" s="9">
        <f t="shared" si="529"/>
        <v>735</v>
      </c>
      <c r="AG3739" s="9">
        <f t="shared" si="522"/>
        <v>845</v>
      </c>
      <c r="AH3739" s="44">
        <f t="shared" si="530"/>
        <v>1.6929338434837856E-4</v>
      </c>
      <c r="AI3739">
        <f>AA3739/'Totals and Drop Down Lists'!W$6*Inputs!E$37</f>
        <v>15153.780501438428</v>
      </c>
      <c r="AJ3739">
        <f>AB3739/'Totals and Drop Down Lists'!X$6*Inputs!F$37</f>
        <v>4965.1942587801886</v>
      </c>
      <c r="AK3739">
        <f>AC3739/'Totals and Drop Down Lists'!Y$6*Inputs!G$37</f>
        <v>5596.8947805821645</v>
      </c>
      <c r="AL3739">
        <f>AD3739/'Totals and Drop Down Lists'!Z$6*Inputs!H$37</f>
        <v>6806.8585782248119</v>
      </c>
      <c r="AM3739">
        <f>AE3739/'Totals and Drop Down Lists'!AA$6*Inputs!I$37</f>
        <v>13903.259463693703</v>
      </c>
      <c r="AN3739">
        <f>AF3739/'Totals and Drop Down Lists'!AB$6*Inputs!J$37</f>
        <v>14668.169458153385</v>
      </c>
      <c r="AO3739">
        <f>AG3739/'Totals and Drop Down Lists'!AC$6*Inputs!K$37</f>
        <v>15736.921871332417</v>
      </c>
      <c r="AP3739">
        <f>AH3739/'Totals and Drop Down Lists'!AD$6*Inputs!L$37</f>
        <v>39839.796741427621</v>
      </c>
      <c r="AQ3739">
        <f>IF(OR($D3739="51",$D3739="52",$D3739="61"),(AA3739/'Totals and Drop Down Lists'!W$4)*Inputs!E$38,0)</f>
        <v>0</v>
      </c>
      <c r="AR3739">
        <f>IF(OR($D3739="51",$D3739="52",$D3739="61"),(AB3739/'Totals and Drop Down Lists'!X$4)*Inputs!F$38,0)</f>
        <v>0</v>
      </c>
      <c r="AS3739">
        <f>IF(OR($D3739="51",$D3739="52",$D3739="61"),(AC3739/'Totals and Drop Down Lists'!Y$4)*Inputs!G$38,0)</f>
        <v>0</v>
      </c>
      <c r="AT3739">
        <f>IF(OR($D3739="51",$D3739="52",$D3739="61"),(AD3739/'Totals and Drop Down Lists'!Z$4)*Inputs!H$38,0)</f>
        <v>0</v>
      </c>
      <c r="AU3739">
        <f>IF(OR($D3739="51",$D3739="52",$D3739="61"),(AE3739/'Totals and Drop Down Lists'!AA$4)*Inputs!I$38,0)</f>
        <v>0</v>
      </c>
      <c r="AV3739">
        <f>IF(OR($D3739="51",$D3739="52",$D3739="61"),(AF3739/'Totals and Drop Down Lists'!AB$4)*Inputs!J$38,0)</f>
        <v>0</v>
      </c>
      <c r="AW3739">
        <f>IF(OR($D3739="51",$D3739="52",$D3739="61"),(AG3739/'Totals and Drop Down Lists'!AC$4)*Inputs!K$38,0)</f>
        <v>0</v>
      </c>
      <c r="AX3739">
        <f>IF(OR($D3739="51",$D3739="52",$D3739="61"),(AH3739/'Totals and Drop Down Lists'!AD$4)*Inputs!L$38,0)</f>
        <v>0</v>
      </c>
      <c r="AY3739">
        <f>IF(OR($D3739="51",$D3739="52",$D3739="61"),0,(AA3739/'Totals and Drop Down Lists'!W$5)*Inputs!E$39)</f>
        <v>0</v>
      </c>
      <c r="AZ3739">
        <f>IF(OR($D3739="51",$D3739="52",$D3739="61"),0,(AB3739/'Totals and Drop Down Lists'!X$5)*Inputs!F$39)</f>
        <v>0</v>
      </c>
      <c r="BA3739">
        <f>IF(OR($D3739="51",$D3739="52",$D3739="61"),0,(AC3739/'Totals and Drop Down Lists'!Y$5)*Inputs!G$39)</f>
        <v>0</v>
      </c>
      <c r="BB3739">
        <f>IF(OR($D3739="51",$D3739="52",$D3739="61"),0,(AD3739/'Totals and Drop Down Lists'!Z$5)*Inputs!H$39)</f>
        <v>0</v>
      </c>
      <c r="BC3739">
        <f>IF(OR($D3739="51",$D3739="52",$D3739="61"),0,(AE3739/'Totals and Drop Down Lists'!AA$5)*Inputs!I$39)</f>
        <v>0</v>
      </c>
      <c r="BD3739">
        <f>IF(OR($D3739="51",$D3739="52",$D3739="61"),0,(AF3739/'Totals and Drop Down Lists'!AB$5)*Inputs!J$39)</f>
        <v>0</v>
      </c>
      <c r="BE3739">
        <f>IF(OR($D3739="51",$D3739="52",$D3739="61"),0,(AG3739/'Totals and Drop Down Lists'!AC$5)*Inputs!K$39)</f>
        <v>0</v>
      </c>
      <c r="BF3739">
        <f>IF(OR($D3739="51",$D3739="52",$D3739="61"),0,(AH3739/'Totals and Drop Down Lists'!AD$5)*Inputs!L$39)</f>
        <v>0</v>
      </c>
      <c r="BG3739" s="10">
        <f t="shared" si="523"/>
        <v>116670.87565363273</v>
      </c>
    </row>
    <row r="3740" spans="1:59" ht="28.8">
      <c r="A3740" s="1" t="s">
        <v>7697</v>
      </c>
      <c r="B3740" s="1" t="s">
        <v>6658</v>
      </c>
      <c r="C3740" s="1" t="s">
        <v>6673</v>
      </c>
      <c r="D3740" s="1" t="s">
        <v>10</v>
      </c>
      <c r="E3740" s="1" t="s">
        <v>6674</v>
      </c>
      <c r="F3740" s="2">
        <v>21099</v>
      </c>
      <c r="G3740" s="2">
        <v>200</v>
      </c>
      <c r="H3740" s="2">
        <v>17</v>
      </c>
      <c r="I3740" s="2">
        <v>4125</v>
      </c>
      <c r="J3740" s="2">
        <v>8708</v>
      </c>
      <c r="K3740" s="2">
        <v>3641</v>
      </c>
      <c r="L3740" s="2">
        <v>40</v>
      </c>
      <c r="M3740" s="2">
        <v>0</v>
      </c>
      <c r="N3740" s="2">
        <v>0</v>
      </c>
      <c r="O3740" s="2">
        <v>79</v>
      </c>
      <c r="P3740" s="2">
        <v>72</v>
      </c>
      <c r="Q3740" s="2">
        <v>0</v>
      </c>
      <c r="R3740" s="2">
        <v>1390</v>
      </c>
      <c r="S3740" s="2">
        <v>2843300</v>
      </c>
      <c r="T3740" s="2">
        <v>126900400</v>
      </c>
      <c r="U3740" s="2">
        <v>328</v>
      </c>
      <c r="V3740" s="2">
        <v>135</v>
      </c>
      <c r="W3740" s="2">
        <v>25</v>
      </c>
      <c r="X3740" s="2">
        <v>745</v>
      </c>
      <c r="Y3740" s="2">
        <v>105</v>
      </c>
      <c r="Z3740" s="2">
        <v>510</v>
      </c>
      <c r="AA3740" s="9">
        <f t="shared" si="524"/>
        <v>21099</v>
      </c>
      <c r="AB3740" s="9">
        <f t="shared" si="525"/>
        <v>3908</v>
      </c>
      <c r="AC3740" s="9">
        <f t="shared" si="526"/>
        <v>1581</v>
      </c>
      <c r="AD3740" s="9">
        <f t="shared" si="527"/>
        <v>1390</v>
      </c>
      <c r="AE3740" s="44">
        <f t="shared" si="528"/>
        <v>1.0632091939292109E-4</v>
      </c>
      <c r="AF3740" s="9">
        <f t="shared" si="529"/>
        <v>585</v>
      </c>
      <c r="AG3740" s="9">
        <f t="shared" si="522"/>
        <v>615</v>
      </c>
      <c r="AH3740" s="44">
        <f t="shared" si="530"/>
        <v>9.5681606964743014E-5</v>
      </c>
      <c r="AI3740">
        <f>AA3740/'Totals and Drop Down Lists'!W$6*Inputs!E$37</f>
        <v>19139.755450454919</v>
      </c>
      <c r="AJ3740">
        <f>AB3740/'Totals and Drop Down Lists'!X$6*Inputs!F$37</f>
        <v>12858.833110214035</v>
      </c>
      <c r="AK3740">
        <f>AC3740/'Totals and Drop Down Lists'!Y$6*Inputs!G$37</f>
        <v>10422.486040165373</v>
      </c>
      <c r="AL3740">
        <f>AD3740/'Totals and Drop Down Lists'!Z$6*Inputs!H$37</f>
        <v>11144.326765291506</v>
      </c>
      <c r="AM3740">
        <f>AE3740/'Totals and Drop Down Lists'!AA$6*Inputs!I$37</f>
        <v>13235.822184732815</v>
      </c>
      <c r="AN3740">
        <f>AF3740/'Totals and Drop Down Lists'!AB$6*Inputs!J$37</f>
        <v>11674.665487101673</v>
      </c>
      <c r="AO3740">
        <f>AG3740/'Totals and Drop Down Lists'!AC$6*Inputs!K$37</f>
        <v>11453.499350141346</v>
      </c>
      <c r="AP3740">
        <f>AH3740/'Totals and Drop Down Lists'!AD$6*Inputs!L$37</f>
        <v>22516.743864746517</v>
      </c>
      <c r="AQ3740">
        <f>IF(OR($D3740="51",$D3740="52",$D3740="61"),(AA3740/'Totals and Drop Down Lists'!W$4)*Inputs!E$38,0)</f>
        <v>0</v>
      </c>
      <c r="AR3740">
        <f>IF(OR($D3740="51",$D3740="52",$D3740="61"),(AB3740/'Totals and Drop Down Lists'!X$4)*Inputs!F$38,0)</f>
        <v>0</v>
      </c>
      <c r="AS3740">
        <f>IF(OR($D3740="51",$D3740="52",$D3740="61"),(AC3740/'Totals and Drop Down Lists'!Y$4)*Inputs!G$38,0)</f>
        <v>0</v>
      </c>
      <c r="AT3740">
        <f>IF(OR($D3740="51",$D3740="52",$D3740="61"),(AD3740/'Totals and Drop Down Lists'!Z$4)*Inputs!H$38,0)</f>
        <v>0</v>
      </c>
      <c r="AU3740">
        <f>IF(OR($D3740="51",$D3740="52",$D3740="61"),(AE3740/'Totals and Drop Down Lists'!AA$4)*Inputs!I$38,0)</f>
        <v>0</v>
      </c>
      <c r="AV3740">
        <f>IF(OR($D3740="51",$D3740="52",$D3740="61"),(AF3740/'Totals and Drop Down Lists'!AB$4)*Inputs!J$38,0)</f>
        <v>0</v>
      </c>
      <c r="AW3740">
        <f>IF(OR($D3740="51",$D3740="52",$D3740="61"),(AG3740/'Totals and Drop Down Lists'!AC$4)*Inputs!K$38,0)</f>
        <v>0</v>
      </c>
      <c r="AX3740">
        <f>IF(OR($D3740="51",$D3740="52",$D3740="61"),(AH3740/'Totals and Drop Down Lists'!AD$4)*Inputs!L$38,0)</f>
        <v>0</v>
      </c>
      <c r="AY3740">
        <f>IF(OR($D3740="51",$D3740="52",$D3740="61"),0,(AA3740/'Totals and Drop Down Lists'!W$5)*Inputs!E$39)</f>
        <v>0</v>
      </c>
      <c r="AZ3740">
        <f>IF(OR($D3740="51",$D3740="52",$D3740="61"),0,(AB3740/'Totals and Drop Down Lists'!X$5)*Inputs!F$39)</f>
        <v>0</v>
      </c>
      <c r="BA3740">
        <f>IF(OR($D3740="51",$D3740="52",$D3740="61"),0,(AC3740/'Totals and Drop Down Lists'!Y$5)*Inputs!G$39)</f>
        <v>0</v>
      </c>
      <c r="BB3740">
        <f>IF(OR($D3740="51",$D3740="52",$D3740="61"),0,(AD3740/'Totals and Drop Down Lists'!Z$5)*Inputs!H$39)</f>
        <v>0</v>
      </c>
      <c r="BC3740">
        <f>IF(OR($D3740="51",$D3740="52",$D3740="61"),0,(AE3740/'Totals and Drop Down Lists'!AA$5)*Inputs!I$39)</f>
        <v>0</v>
      </c>
      <c r="BD3740">
        <f>IF(OR($D3740="51",$D3740="52",$D3740="61"),0,(AF3740/'Totals and Drop Down Lists'!AB$5)*Inputs!J$39)</f>
        <v>0</v>
      </c>
      <c r="BE3740">
        <f>IF(OR($D3740="51",$D3740="52",$D3740="61"),0,(AG3740/'Totals and Drop Down Lists'!AC$5)*Inputs!K$39)</f>
        <v>0</v>
      </c>
      <c r="BF3740">
        <f>IF(OR($D3740="51",$D3740="52",$D3740="61"),0,(AH3740/'Totals and Drop Down Lists'!AD$5)*Inputs!L$39)</f>
        <v>0</v>
      </c>
      <c r="BG3740" s="10">
        <f t="shared" si="523"/>
        <v>112446.13225284818</v>
      </c>
    </row>
    <row r="3741" spans="1:59" ht="28.8">
      <c r="A3741" s="1" t="s">
        <v>7697</v>
      </c>
      <c r="B3741" s="1" t="s">
        <v>6658</v>
      </c>
      <c r="C3741" s="1" t="s">
        <v>6675</v>
      </c>
      <c r="D3741" s="1" t="s">
        <v>25</v>
      </c>
      <c r="E3741" s="1" t="s">
        <v>6676</v>
      </c>
      <c r="F3741" s="2">
        <v>33289</v>
      </c>
      <c r="G3741" s="2">
        <v>302</v>
      </c>
      <c r="H3741" s="2">
        <v>25</v>
      </c>
      <c r="I3741" s="2">
        <v>6725</v>
      </c>
      <c r="J3741" s="2">
        <v>14333</v>
      </c>
      <c r="K3741" s="2">
        <v>4373</v>
      </c>
      <c r="L3741" s="2">
        <v>51</v>
      </c>
      <c r="M3741" s="2">
        <v>62</v>
      </c>
      <c r="N3741" s="2">
        <v>0</v>
      </c>
      <c r="O3741" s="2">
        <v>257</v>
      </c>
      <c r="P3741" s="2">
        <v>149</v>
      </c>
      <c r="Q3741" s="2">
        <v>0</v>
      </c>
      <c r="R3741" s="2">
        <v>3833</v>
      </c>
      <c r="S3741" s="2">
        <v>2220300</v>
      </c>
      <c r="T3741" s="2">
        <v>98309600</v>
      </c>
      <c r="U3741" s="2">
        <v>117</v>
      </c>
      <c r="V3741" s="2">
        <v>158</v>
      </c>
      <c r="W3741" s="2">
        <v>4</v>
      </c>
      <c r="X3741" s="2">
        <v>936</v>
      </c>
      <c r="Y3741" s="2">
        <v>33</v>
      </c>
      <c r="Z3741" s="2">
        <v>411</v>
      </c>
      <c r="AA3741" s="9">
        <f t="shared" si="524"/>
        <v>33289</v>
      </c>
      <c r="AB3741" s="9">
        <f t="shared" si="525"/>
        <v>6398</v>
      </c>
      <c r="AC3741" s="9">
        <f t="shared" si="526"/>
        <v>4352</v>
      </c>
      <c r="AD3741" s="9">
        <f t="shared" si="527"/>
        <v>3833</v>
      </c>
      <c r="AE3741" s="44">
        <f t="shared" si="528"/>
        <v>9.3178912996216221E-5</v>
      </c>
      <c r="AF3741" s="9">
        <f t="shared" si="529"/>
        <v>774</v>
      </c>
      <c r="AG3741" s="9">
        <f t="shared" si="522"/>
        <v>444</v>
      </c>
      <c r="AH3741" s="44">
        <f t="shared" si="530"/>
        <v>5.0405326577566587E-5</v>
      </c>
      <c r="AI3741">
        <f>AA3741/'Totals and Drop Down Lists'!W$6*Inputs!E$37</f>
        <v>30197.797013611722</v>
      </c>
      <c r="AJ3741">
        <f>AB3741/'Totals and Drop Down Lists'!X$6*Inputs!F$37</f>
        <v>21051.897195278762</v>
      </c>
      <c r="AK3741">
        <f>AC3741/'Totals and Drop Down Lists'!Y$6*Inputs!G$37</f>
        <v>28689.854046046617</v>
      </c>
      <c r="AL3741">
        <f>AD3741/'Totals and Drop Down Lists'!Z$6*Inputs!H$37</f>
        <v>30731.082367886578</v>
      </c>
      <c r="AM3741">
        <f>AE3741/'Totals and Drop Down Lists'!AA$6*Inputs!I$37</f>
        <v>11599.782346001057</v>
      </c>
      <c r="AN3741">
        <f>AF3741/'Totals and Drop Down Lists'!AB$6*Inputs!J$37</f>
        <v>15446.480490626831</v>
      </c>
      <c r="AO3741">
        <f>AG3741/'Totals and Drop Down Lists'!AC$6*Inputs!K$37</f>
        <v>8268.867823516679</v>
      </c>
      <c r="AP3741">
        <f>AH3741/'Totals and Drop Down Lists'!AD$6*Inputs!L$37</f>
        <v>11861.88091912149</v>
      </c>
      <c r="AQ3741">
        <f>IF(OR($D3741="51",$D3741="52",$D3741="61"),(AA3741/'Totals and Drop Down Lists'!W$4)*Inputs!E$38,0)</f>
        <v>0</v>
      </c>
      <c r="AR3741">
        <f>IF(OR($D3741="51",$D3741="52",$D3741="61"),(AB3741/'Totals and Drop Down Lists'!X$4)*Inputs!F$38,0)</f>
        <v>0</v>
      </c>
      <c r="AS3741">
        <f>IF(OR($D3741="51",$D3741="52",$D3741="61"),(AC3741/'Totals and Drop Down Lists'!Y$4)*Inputs!G$38,0)</f>
        <v>0</v>
      </c>
      <c r="AT3741">
        <f>IF(OR($D3741="51",$D3741="52",$D3741="61"),(AD3741/'Totals and Drop Down Lists'!Z$4)*Inputs!H$38,0)</f>
        <v>0</v>
      </c>
      <c r="AU3741">
        <f>IF(OR($D3741="51",$D3741="52",$D3741="61"),(AE3741/'Totals and Drop Down Lists'!AA$4)*Inputs!I$38,0)</f>
        <v>0</v>
      </c>
      <c r="AV3741">
        <f>IF(OR($D3741="51",$D3741="52",$D3741="61"),(AF3741/'Totals and Drop Down Lists'!AB$4)*Inputs!J$38,0)</f>
        <v>0</v>
      </c>
      <c r="AW3741">
        <f>IF(OR($D3741="51",$D3741="52",$D3741="61"),(AG3741/'Totals and Drop Down Lists'!AC$4)*Inputs!K$38,0)</f>
        <v>0</v>
      </c>
      <c r="AX3741">
        <f>IF(OR($D3741="51",$D3741="52",$D3741="61"),(AH3741/'Totals and Drop Down Lists'!AD$4)*Inputs!L$38,0)</f>
        <v>0</v>
      </c>
      <c r="AY3741">
        <f>IF(OR($D3741="51",$D3741="52",$D3741="61"),0,(AA3741/'Totals and Drop Down Lists'!W$5)*Inputs!E$39)</f>
        <v>0</v>
      </c>
      <c r="AZ3741">
        <f>IF(OR($D3741="51",$D3741="52",$D3741="61"),0,(AB3741/'Totals and Drop Down Lists'!X$5)*Inputs!F$39)</f>
        <v>0</v>
      </c>
      <c r="BA3741">
        <f>IF(OR($D3741="51",$D3741="52",$D3741="61"),0,(AC3741/'Totals and Drop Down Lists'!Y$5)*Inputs!G$39)</f>
        <v>0</v>
      </c>
      <c r="BB3741">
        <f>IF(OR($D3741="51",$D3741="52",$D3741="61"),0,(AD3741/'Totals and Drop Down Lists'!Z$5)*Inputs!H$39)</f>
        <v>0</v>
      </c>
      <c r="BC3741">
        <f>IF(OR($D3741="51",$D3741="52",$D3741="61"),0,(AE3741/'Totals and Drop Down Lists'!AA$5)*Inputs!I$39)</f>
        <v>0</v>
      </c>
      <c r="BD3741">
        <f>IF(OR($D3741="51",$D3741="52",$D3741="61"),0,(AF3741/'Totals and Drop Down Lists'!AB$5)*Inputs!J$39)</f>
        <v>0</v>
      </c>
      <c r="BE3741">
        <f>IF(OR($D3741="51",$D3741="52",$D3741="61"),0,(AG3741/'Totals and Drop Down Lists'!AC$5)*Inputs!K$39)</f>
        <v>0</v>
      </c>
      <c r="BF3741">
        <f>IF(OR($D3741="51",$D3741="52",$D3741="61"),0,(AH3741/'Totals and Drop Down Lists'!AD$5)*Inputs!L$39)</f>
        <v>0</v>
      </c>
      <c r="BG3741" s="10">
        <f t="shared" si="523"/>
        <v>157847.64220208977</v>
      </c>
    </row>
    <row r="3742" spans="1:59" ht="28.8">
      <c r="A3742" s="1" t="s">
        <v>7697</v>
      </c>
      <c r="B3742" s="1" t="s">
        <v>6658</v>
      </c>
      <c r="C3742" s="1" t="s">
        <v>6677</v>
      </c>
      <c r="D3742" s="1" t="s">
        <v>25</v>
      </c>
      <c r="E3742" s="1" t="s">
        <v>6678</v>
      </c>
      <c r="F3742" s="2">
        <v>12712</v>
      </c>
      <c r="G3742" s="2">
        <v>0</v>
      </c>
      <c r="H3742" s="2">
        <v>9</v>
      </c>
      <c r="I3742" s="2">
        <v>1051</v>
      </c>
      <c r="J3742" s="2">
        <v>4808</v>
      </c>
      <c r="K3742" s="2">
        <v>965</v>
      </c>
      <c r="L3742" s="2">
        <v>45</v>
      </c>
      <c r="M3742" s="2">
        <v>0</v>
      </c>
      <c r="N3742" s="2">
        <v>0</v>
      </c>
      <c r="O3742" s="2">
        <v>47</v>
      </c>
      <c r="P3742" s="2">
        <v>0</v>
      </c>
      <c r="Q3742" s="2">
        <v>0</v>
      </c>
      <c r="R3742" s="2">
        <v>334</v>
      </c>
      <c r="S3742" s="2">
        <v>635900</v>
      </c>
      <c r="T3742" s="2">
        <v>42216800</v>
      </c>
      <c r="U3742" s="2">
        <v>0</v>
      </c>
      <c r="V3742" s="2">
        <v>160</v>
      </c>
      <c r="W3742" s="2">
        <v>0</v>
      </c>
      <c r="X3742" s="2">
        <v>340</v>
      </c>
      <c r="Y3742" s="2">
        <v>35</v>
      </c>
      <c r="Z3742" s="2">
        <v>205</v>
      </c>
      <c r="AA3742" s="9">
        <f t="shared" si="524"/>
        <v>12712</v>
      </c>
      <c r="AB3742" s="9">
        <f t="shared" si="525"/>
        <v>1042</v>
      </c>
      <c r="AC3742" s="9">
        <f t="shared" si="526"/>
        <v>426</v>
      </c>
      <c r="AD3742" s="9">
        <f t="shared" si="527"/>
        <v>334</v>
      </c>
      <c r="AE3742" s="44">
        <f t="shared" si="528"/>
        <v>1.3526516095648291E-5</v>
      </c>
      <c r="AF3742" s="9">
        <f t="shared" si="529"/>
        <v>180</v>
      </c>
      <c r="AG3742" s="9">
        <f t="shared" si="522"/>
        <v>240</v>
      </c>
      <c r="AH3742" s="44">
        <f t="shared" si="530"/>
        <v>1.7923597488404074E-5</v>
      </c>
      <c r="AI3742">
        <f>AA3742/'Totals and Drop Down Lists'!W$6*Inputs!E$37</f>
        <v>11531.568855689035</v>
      </c>
      <c r="AJ3742">
        <f>AB3742/'Totals and Drop Down Lists'!X$6*Inputs!F$37</f>
        <v>3428.5834444327083</v>
      </c>
      <c r="AK3742">
        <f>AC3742/'Totals and Drop Down Lists'!Y$6*Inputs!G$37</f>
        <v>2808.335896970556</v>
      </c>
      <c r="AL3742">
        <f>AD3742/'Totals and Drop Down Lists'!Z$6*Inputs!H$37</f>
        <v>2677.8454241779586</v>
      </c>
      <c r="AM3742">
        <f>AE3742/'Totals and Drop Down Lists'!AA$6*Inputs!I$37</f>
        <v>1683.9072013597295</v>
      </c>
      <c r="AN3742">
        <f>AF3742/'Totals and Drop Down Lists'!AB$6*Inputs!J$37</f>
        <v>3592.2047652620536</v>
      </c>
      <c r="AO3742">
        <f>AG3742/'Totals and Drop Down Lists'!AC$6*Inputs!K$37</f>
        <v>4469.658282981989</v>
      </c>
      <c r="AP3742">
        <f>AH3742/'Totals and Drop Down Lists'!AD$6*Inputs!L$37</f>
        <v>4217.9585667903866</v>
      </c>
      <c r="AQ3742">
        <f>IF(OR($D3742="51",$D3742="52",$D3742="61"),(AA3742/'Totals and Drop Down Lists'!W$4)*Inputs!E$38,0)</f>
        <v>0</v>
      </c>
      <c r="AR3742">
        <f>IF(OR($D3742="51",$D3742="52",$D3742="61"),(AB3742/'Totals and Drop Down Lists'!X$4)*Inputs!F$38,0)</f>
        <v>0</v>
      </c>
      <c r="AS3742">
        <f>IF(OR($D3742="51",$D3742="52",$D3742="61"),(AC3742/'Totals and Drop Down Lists'!Y$4)*Inputs!G$38,0)</f>
        <v>0</v>
      </c>
      <c r="AT3742">
        <f>IF(OR($D3742="51",$D3742="52",$D3742="61"),(AD3742/'Totals and Drop Down Lists'!Z$4)*Inputs!H$38,0)</f>
        <v>0</v>
      </c>
      <c r="AU3742">
        <f>IF(OR($D3742="51",$D3742="52",$D3742="61"),(AE3742/'Totals and Drop Down Lists'!AA$4)*Inputs!I$38,0)</f>
        <v>0</v>
      </c>
      <c r="AV3742">
        <f>IF(OR($D3742="51",$D3742="52",$D3742="61"),(AF3742/'Totals and Drop Down Lists'!AB$4)*Inputs!J$38,0)</f>
        <v>0</v>
      </c>
      <c r="AW3742">
        <f>IF(OR($D3742="51",$D3742="52",$D3742="61"),(AG3742/'Totals and Drop Down Lists'!AC$4)*Inputs!K$38,0)</f>
        <v>0</v>
      </c>
      <c r="AX3742">
        <f>IF(OR($D3742="51",$D3742="52",$D3742="61"),(AH3742/'Totals and Drop Down Lists'!AD$4)*Inputs!L$38,0)</f>
        <v>0</v>
      </c>
      <c r="AY3742">
        <f>IF(OR($D3742="51",$D3742="52",$D3742="61"),0,(AA3742/'Totals and Drop Down Lists'!W$5)*Inputs!E$39)</f>
        <v>0</v>
      </c>
      <c r="AZ3742">
        <f>IF(OR($D3742="51",$D3742="52",$D3742="61"),0,(AB3742/'Totals and Drop Down Lists'!X$5)*Inputs!F$39)</f>
        <v>0</v>
      </c>
      <c r="BA3742">
        <f>IF(OR($D3742="51",$D3742="52",$D3742="61"),0,(AC3742/'Totals and Drop Down Lists'!Y$5)*Inputs!G$39)</f>
        <v>0</v>
      </c>
      <c r="BB3742">
        <f>IF(OR($D3742="51",$D3742="52",$D3742="61"),0,(AD3742/'Totals and Drop Down Lists'!Z$5)*Inputs!H$39)</f>
        <v>0</v>
      </c>
      <c r="BC3742">
        <f>IF(OR($D3742="51",$D3742="52",$D3742="61"),0,(AE3742/'Totals and Drop Down Lists'!AA$5)*Inputs!I$39)</f>
        <v>0</v>
      </c>
      <c r="BD3742">
        <f>IF(OR($D3742="51",$D3742="52",$D3742="61"),0,(AF3742/'Totals and Drop Down Lists'!AB$5)*Inputs!J$39)</f>
        <v>0</v>
      </c>
      <c r="BE3742">
        <f>IF(OR($D3742="51",$D3742="52",$D3742="61"),0,(AG3742/'Totals and Drop Down Lists'!AC$5)*Inputs!K$39)</f>
        <v>0</v>
      </c>
      <c r="BF3742">
        <f>IF(OR($D3742="51",$D3742="52",$D3742="61"),0,(AH3742/'Totals and Drop Down Lists'!AD$5)*Inputs!L$39)</f>
        <v>0</v>
      </c>
      <c r="BG3742" s="10">
        <f t="shared" si="523"/>
        <v>34410.062437664412</v>
      </c>
    </row>
    <row r="3743" spans="1:59" ht="28.8">
      <c r="A3743" s="1" t="s">
        <v>7697</v>
      </c>
      <c r="B3743" s="1" t="s">
        <v>6658</v>
      </c>
      <c r="C3743" s="1" t="s">
        <v>6679</v>
      </c>
      <c r="D3743" s="1" t="s">
        <v>25</v>
      </c>
      <c r="E3743" s="1" t="s">
        <v>6680</v>
      </c>
      <c r="F3743" s="2">
        <v>73726</v>
      </c>
      <c r="G3743" s="2">
        <v>129</v>
      </c>
      <c r="H3743" s="2">
        <v>2</v>
      </c>
      <c r="I3743" s="2">
        <v>6639</v>
      </c>
      <c r="J3743" s="2">
        <v>27999</v>
      </c>
      <c r="K3743" s="2">
        <v>5337</v>
      </c>
      <c r="L3743" s="2">
        <v>127</v>
      </c>
      <c r="M3743" s="2">
        <v>0</v>
      </c>
      <c r="N3743" s="2">
        <v>6</v>
      </c>
      <c r="O3743" s="2">
        <v>139</v>
      </c>
      <c r="P3743" s="2">
        <v>24</v>
      </c>
      <c r="Q3743" s="2">
        <v>0</v>
      </c>
      <c r="R3743" s="2">
        <v>3882</v>
      </c>
      <c r="S3743" s="2">
        <v>3422300</v>
      </c>
      <c r="T3743" s="2">
        <v>209760600</v>
      </c>
      <c r="U3743" s="2">
        <v>421</v>
      </c>
      <c r="V3743" s="2">
        <v>350</v>
      </c>
      <c r="W3743" s="2">
        <v>60</v>
      </c>
      <c r="X3743" s="2">
        <v>1000</v>
      </c>
      <c r="Y3743" s="2">
        <v>70</v>
      </c>
      <c r="Z3743" s="2">
        <v>560</v>
      </c>
      <c r="AA3743" s="9">
        <f t="shared" si="524"/>
        <v>73726</v>
      </c>
      <c r="AB3743" s="9">
        <f t="shared" si="525"/>
        <v>6508</v>
      </c>
      <c r="AC3743" s="9">
        <f t="shared" si="526"/>
        <v>4178</v>
      </c>
      <c r="AD3743" s="9">
        <f t="shared" si="527"/>
        <v>3882</v>
      </c>
      <c r="AE3743" s="44">
        <f t="shared" si="528"/>
        <v>7.1047315190223692E-5</v>
      </c>
      <c r="AF3743" s="9">
        <f t="shared" si="529"/>
        <v>590</v>
      </c>
      <c r="AG3743" s="9">
        <f t="shared" si="522"/>
        <v>630</v>
      </c>
      <c r="AH3743" s="44">
        <f t="shared" si="530"/>
        <v>4.4683410953071634E-5</v>
      </c>
      <c r="AI3743">
        <f>AA3743/'Totals and Drop Down Lists'!W$6*Inputs!E$37</f>
        <v>66879.83365753066</v>
      </c>
      <c r="AJ3743">
        <f>AB3743/'Totals and Drop Down Lists'!X$6*Inputs!F$37</f>
        <v>21413.839785382017</v>
      </c>
      <c r="AK3743">
        <f>AC3743/'Totals and Drop Down Lists'!Y$6*Inputs!G$37</f>
        <v>27542.787271227662</v>
      </c>
      <c r="AL3743">
        <f>AD3743/'Totals and Drop Down Lists'!Z$6*Inputs!H$37</f>
        <v>31123.939930116278</v>
      </c>
      <c r="AM3743">
        <f>AE3743/'Totals and Drop Down Lists'!AA$6*Inputs!I$37</f>
        <v>8844.6341127396026</v>
      </c>
      <c r="AN3743">
        <f>AF3743/'Totals and Drop Down Lists'!AB$6*Inputs!J$37</f>
        <v>11774.448952803397</v>
      </c>
      <c r="AO3743">
        <f>AG3743/'Totals and Drop Down Lists'!AC$6*Inputs!K$37</f>
        <v>11732.85299282772</v>
      </c>
      <c r="AP3743">
        <f>AH3743/'Totals and Drop Down Lists'!AD$6*Inputs!L$37</f>
        <v>10515.343035618771</v>
      </c>
      <c r="AQ3743">
        <f>IF(OR($D3743="51",$D3743="52",$D3743="61"),(AA3743/'Totals and Drop Down Lists'!W$4)*Inputs!E$38,0)</f>
        <v>0</v>
      </c>
      <c r="AR3743">
        <f>IF(OR($D3743="51",$D3743="52",$D3743="61"),(AB3743/'Totals and Drop Down Lists'!X$4)*Inputs!F$38,0)</f>
        <v>0</v>
      </c>
      <c r="AS3743">
        <f>IF(OR($D3743="51",$D3743="52",$D3743="61"),(AC3743/'Totals and Drop Down Lists'!Y$4)*Inputs!G$38,0)</f>
        <v>0</v>
      </c>
      <c r="AT3743">
        <f>IF(OR($D3743="51",$D3743="52",$D3743="61"),(AD3743/'Totals and Drop Down Lists'!Z$4)*Inputs!H$38,0)</f>
        <v>0</v>
      </c>
      <c r="AU3743">
        <f>IF(OR($D3743="51",$D3743="52",$D3743="61"),(AE3743/'Totals and Drop Down Lists'!AA$4)*Inputs!I$38,0)</f>
        <v>0</v>
      </c>
      <c r="AV3743">
        <f>IF(OR($D3743="51",$D3743="52",$D3743="61"),(AF3743/'Totals and Drop Down Lists'!AB$4)*Inputs!J$38,0)</f>
        <v>0</v>
      </c>
      <c r="AW3743">
        <f>IF(OR($D3743="51",$D3743="52",$D3743="61"),(AG3743/'Totals and Drop Down Lists'!AC$4)*Inputs!K$38,0)</f>
        <v>0</v>
      </c>
      <c r="AX3743">
        <f>IF(OR($D3743="51",$D3743="52",$D3743="61"),(AH3743/'Totals and Drop Down Lists'!AD$4)*Inputs!L$38,0)</f>
        <v>0</v>
      </c>
      <c r="AY3743">
        <f>IF(OR($D3743="51",$D3743="52",$D3743="61"),0,(AA3743/'Totals and Drop Down Lists'!W$5)*Inputs!E$39)</f>
        <v>0</v>
      </c>
      <c r="AZ3743">
        <f>IF(OR($D3743="51",$D3743="52",$D3743="61"),0,(AB3743/'Totals and Drop Down Lists'!X$5)*Inputs!F$39)</f>
        <v>0</v>
      </c>
      <c r="BA3743">
        <f>IF(OR($D3743="51",$D3743="52",$D3743="61"),0,(AC3743/'Totals and Drop Down Lists'!Y$5)*Inputs!G$39)</f>
        <v>0</v>
      </c>
      <c r="BB3743">
        <f>IF(OR($D3743="51",$D3743="52",$D3743="61"),0,(AD3743/'Totals and Drop Down Lists'!Z$5)*Inputs!H$39)</f>
        <v>0</v>
      </c>
      <c r="BC3743">
        <f>IF(OR($D3743="51",$D3743="52",$D3743="61"),0,(AE3743/'Totals and Drop Down Lists'!AA$5)*Inputs!I$39)</f>
        <v>0</v>
      </c>
      <c r="BD3743">
        <f>IF(OR($D3743="51",$D3743="52",$D3743="61"),0,(AF3743/'Totals and Drop Down Lists'!AB$5)*Inputs!J$39)</f>
        <v>0</v>
      </c>
      <c r="BE3743">
        <f>IF(OR($D3743="51",$D3743="52",$D3743="61"),0,(AG3743/'Totals and Drop Down Lists'!AC$5)*Inputs!K$39)</f>
        <v>0</v>
      </c>
      <c r="BF3743">
        <f>IF(OR($D3743="51",$D3743="52",$D3743="61"),0,(AH3743/'Totals and Drop Down Lists'!AD$5)*Inputs!L$39)</f>
        <v>0</v>
      </c>
      <c r="BG3743" s="10">
        <f t="shared" si="523"/>
        <v>189827.67973824611</v>
      </c>
    </row>
    <row r="3744" spans="1:59" ht="28.8">
      <c r="A3744" s="1" t="s">
        <v>7697</v>
      </c>
      <c r="B3744" s="1" t="s">
        <v>6658</v>
      </c>
      <c r="C3744" s="1" t="s">
        <v>2692</v>
      </c>
      <c r="D3744" s="1" t="s">
        <v>25</v>
      </c>
      <c r="E3744" s="1" t="s">
        <v>6681</v>
      </c>
      <c r="F3744" s="2">
        <v>4686</v>
      </c>
      <c r="G3744" s="2">
        <v>0</v>
      </c>
      <c r="H3744" s="2">
        <v>0</v>
      </c>
      <c r="I3744" s="2">
        <v>759</v>
      </c>
      <c r="J3744" s="2">
        <v>2101</v>
      </c>
      <c r="K3744" s="2">
        <v>501</v>
      </c>
      <c r="L3744" s="2">
        <v>0</v>
      </c>
      <c r="M3744" s="2">
        <v>0</v>
      </c>
      <c r="N3744" s="2">
        <v>12</v>
      </c>
      <c r="O3744" s="2">
        <v>0</v>
      </c>
      <c r="P3744" s="2">
        <v>0</v>
      </c>
      <c r="Q3744" s="2">
        <v>0</v>
      </c>
      <c r="R3744" s="2">
        <v>835</v>
      </c>
      <c r="S3744" s="2">
        <v>117300</v>
      </c>
      <c r="T3744" s="2">
        <v>17665200</v>
      </c>
      <c r="U3744" s="2">
        <v>33</v>
      </c>
      <c r="V3744" s="2">
        <v>0</v>
      </c>
      <c r="W3744" s="2">
        <v>0</v>
      </c>
      <c r="X3744" s="2">
        <v>10</v>
      </c>
      <c r="Y3744" s="2">
        <v>0</v>
      </c>
      <c r="Z3744" s="2">
        <v>10</v>
      </c>
      <c r="AA3744" s="9">
        <f t="shared" si="524"/>
        <v>4686</v>
      </c>
      <c r="AB3744" s="9">
        <f t="shared" si="525"/>
        <v>759</v>
      </c>
      <c r="AC3744" s="9">
        <f t="shared" si="526"/>
        <v>847</v>
      </c>
      <c r="AD3744" s="9">
        <f t="shared" si="527"/>
        <v>835</v>
      </c>
      <c r="AE3744" s="44">
        <f t="shared" si="528"/>
        <v>8.3434407321900246E-6</v>
      </c>
      <c r="AF3744" s="9">
        <f t="shared" si="529"/>
        <v>10</v>
      </c>
      <c r="AG3744" s="9">
        <f t="shared" si="522"/>
        <v>10</v>
      </c>
      <c r="AH3744" s="44">
        <f t="shared" si="530"/>
        <v>8.8728422395387917E-7</v>
      </c>
      <c r="AI3744">
        <f>AA3744/'Totals and Drop Down Lists'!W$6*Inputs!E$37</f>
        <v>4250.8599479042496</v>
      </c>
      <c r="AJ3744">
        <f>AB3744/'Totals and Drop Down Lists'!X$6*Inputs!F$37</f>
        <v>2497.4038717125004</v>
      </c>
      <c r="AK3744">
        <f>AC3744/'Totals and Drop Down Lists'!Y$6*Inputs!G$37</f>
        <v>5583.7101050095334</v>
      </c>
      <c r="AL3744">
        <f>AD3744/'Totals and Drop Down Lists'!Z$6*Inputs!H$37</f>
        <v>6694.6135604448973</v>
      </c>
      <c r="AM3744">
        <f>AE3744/'Totals and Drop Down Lists'!AA$6*Inputs!I$37</f>
        <v>1038.6695165041697</v>
      </c>
      <c r="AN3744">
        <f>AF3744/'Totals and Drop Down Lists'!AB$6*Inputs!J$37</f>
        <v>199.56693140344743</v>
      </c>
      <c r="AO3744">
        <f>AG3744/'Totals and Drop Down Lists'!AC$6*Inputs!K$37</f>
        <v>186.2357617909162</v>
      </c>
      <c r="AP3744">
        <f>AH3744/'Totals and Drop Down Lists'!AD$6*Inputs!L$37</f>
        <v>208.80451572434083</v>
      </c>
      <c r="AQ3744">
        <f>IF(OR($D3744="51",$D3744="52",$D3744="61"),(AA3744/'Totals and Drop Down Lists'!W$4)*Inputs!E$38,0)</f>
        <v>0</v>
      </c>
      <c r="AR3744">
        <f>IF(OR($D3744="51",$D3744="52",$D3744="61"),(AB3744/'Totals and Drop Down Lists'!X$4)*Inputs!F$38,0)</f>
        <v>0</v>
      </c>
      <c r="AS3744">
        <f>IF(OR($D3744="51",$D3744="52",$D3744="61"),(AC3744/'Totals and Drop Down Lists'!Y$4)*Inputs!G$38,0)</f>
        <v>0</v>
      </c>
      <c r="AT3744">
        <f>IF(OR($D3744="51",$D3744="52",$D3744="61"),(AD3744/'Totals and Drop Down Lists'!Z$4)*Inputs!H$38,0)</f>
        <v>0</v>
      </c>
      <c r="AU3744">
        <f>IF(OR($D3744="51",$D3744="52",$D3744="61"),(AE3744/'Totals and Drop Down Lists'!AA$4)*Inputs!I$38,0)</f>
        <v>0</v>
      </c>
      <c r="AV3744">
        <f>IF(OR($D3744="51",$D3744="52",$D3744="61"),(AF3744/'Totals and Drop Down Lists'!AB$4)*Inputs!J$38,0)</f>
        <v>0</v>
      </c>
      <c r="AW3744">
        <f>IF(OR($D3744="51",$D3744="52",$D3744="61"),(AG3744/'Totals and Drop Down Lists'!AC$4)*Inputs!K$38,0)</f>
        <v>0</v>
      </c>
      <c r="AX3744">
        <f>IF(OR($D3744="51",$D3744="52",$D3744="61"),(AH3744/'Totals and Drop Down Lists'!AD$4)*Inputs!L$38,0)</f>
        <v>0</v>
      </c>
      <c r="AY3744">
        <f>IF(OR($D3744="51",$D3744="52",$D3744="61"),0,(AA3744/'Totals and Drop Down Lists'!W$5)*Inputs!E$39)</f>
        <v>0</v>
      </c>
      <c r="AZ3744">
        <f>IF(OR($D3744="51",$D3744="52",$D3744="61"),0,(AB3744/'Totals and Drop Down Lists'!X$5)*Inputs!F$39)</f>
        <v>0</v>
      </c>
      <c r="BA3744">
        <f>IF(OR($D3744="51",$D3744="52",$D3744="61"),0,(AC3744/'Totals and Drop Down Lists'!Y$5)*Inputs!G$39)</f>
        <v>0</v>
      </c>
      <c r="BB3744">
        <f>IF(OR($D3744="51",$D3744="52",$D3744="61"),0,(AD3744/'Totals and Drop Down Lists'!Z$5)*Inputs!H$39)</f>
        <v>0</v>
      </c>
      <c r="BC3744">
        <f>IF(OR($D3744="51",$D3744="52",$D3744="61"),0,(AE3744/'Totals and Drop Down Lists'!AA$5)*Inputs!I$39)</f>
        <v>0</v>
      </c>
      <c r="BD3744">
        <f>IF(OR($D3744="51",$D3744="52",$D3744="61"),0,(AF3744/'Totals and Drop Down Lists'!AB$5)*Inputs!J$39)</f>
        <v>0</v>
      </c>
      <c r="BE3744">
        <f>IF(OR($D3744="51",$D3744="52",$D3744="61"),0,(AG3744/'Totals and Drop Down Lists'!AC$5)*Inputs!K$39)</f>
        <v>0</v>
      </c>
      <c r="BF3744">
        <f>IF(OR($D3744="51",$D3744="52",$D3744="61"),0,(AH3744/'Totals and Drop Down Lists'!AD$5)*Inputs!L$39)</f>
        <v>0</v>
      </c>
      <c r="BG3744" s="10">
        <f t="shared" si="523"/>
        <v>20659.864210494052</v>
      </c>
    </row>
    <row r="3745" spans="1:59" ht="28.8">
      <c r="A3745" s="1" t="s">
        <v>7697</v>
      </c>
      <c r="B3745" s="1" t="s">
        <v>6658</v>
      </c>
      <c r="C3745" s="1" t="s">
        <v>6682</v>
      </c>
      <c r="D3745" s="1" t="s">
        <v>25</v>
      </c>
      <c r="E3745" s="1" t="s">
        <v>6683</v>
      </c>
      <c r="F3745" s="2">
        <v>6795</v>
      </c>
      <c r="G3745" s="2">
        <v>37</v>
      </c>
      <c r="H3745" s="2">
        <v>0</v>
      </c>
      <c r="I3745" s="2">
        <v>969</v>
      </c>
      <c r="J3745" s="2">
        <v>2480</v>
      </c>
      <c r="K3745" s="2">
        <v>435</v>
      </c>
      <c r="L3745" s="2">
        <v>0</v>
      </c>
      <c r="M3745" s="2">
        <v>0</v>
      </c>
      <c r="N3745" s="2">
        <v>0</v>
      </c>
      <c r="O3745" s="2">
        <v>0</v>
      </c>
      <c r="P3745" s="2">
        <v>9</v>
      </c>
      <c r="Q3745" s="2">
        <v>0</v>
      </c>
      <c r="R3745" s="2">
        <v>370</v>
      </c>
      <c r="S3745" s="2">
        <v>145300</v>
      </c>
      <c r="T3745" s="2">
        <v>11406100</v>
      </c>
      <c r="U3745" s="2">
        <v>0</v>
      </c>
      <c r="V3745" s="2">
        <v>45</v>
      </c>
      <c r="W3745" s="2">
        <v>0</v>
      </c>
      <c r="X3745" s="2">
        <v>85</v>
      </c>
      <c r="Y3745" s="2">
        <v>0</v>
      </c>
      <c r="Z3745" s="2">
        <v>30</v>
      </c>
      <c r="AA3745" s="9">
        <f t="shared" si="524"/>
        <v>6795</v>
      </c>
      <c r="AB3745" s="9">
        <f t="shared" si="525"/>
        <v>932</v>
      </c>
      <c r="AC3745" s="9">
        <f t="shared" si="526"/>
        <v>379</v>
      </c>
      <c r="AD3745" s="9">
        <f t="shared" si="527"/>
        <v>370</v>
      </c>
      <c r="AE3745" s="44">
        <f t="shared" si="528"/>
        <v>5.3287165446403071E-6</v>
      </c>
      <c r="AF3745" s="9">
        <f t="shared" si="529"/>
        <v>40</v>
      </c>
      <c r="AG3745" s="9">
        <f t="shared" si="522"/>
        <v>30</v>
      </c>
      <c r="AH3745" s="44">
        <f t="shared" si="530"/>
        <v>1.9579875101875809E-6</v>
      </c>
      <c r="AI3745">
        <f>AA3745/'Totals and Drop Down Lists'!W$6*Inputs!E$37</f>
        <v>6164.0190665833061</v>
      </c>
      <c r="AJ3745">
        <f>AB3745/'Totals and Drop Down Lists'!X$6*Inputs!F$37</f>
        <v>3066.6408543294474</v>
      </c>
      <c r="AK3745">
        <f>AC3745/'Totals and Drop Down Lists'!Y$6*Inputs!G$37</f>
        <v>2498.4960210137106</v>
      </c>
      <c r="AL3745">
        <f>AD3745/'Totals and Drop Down Lists'!Z$6*Inputs!H$37</f>
        <v>2966.475469897739</v>
      </c>
      <c r="AM3745">
        <f>AE3745/'Totals and Drop Down Lists'!AA$6*Inputs!I$37</f>
        <v>663.36846088634263</v>
      </c>
      <c r="AN3745">
        <f>AF3745/'Totals and Drop Down Lists'!AB$6*Inputs!J$37</f>
        <v>798.26772561378971</v>
      </c>
      <c r="AO3745">
        <f>AG3745/'Totals and Drop Down Lists'!AC$6*Inputs!K$37</f>
        <v>558.70728537274863</v>
      </c>
      <c r="AP3745">
        <f>AH3745/'Totals and Drop Down Lists'!AD$6*Inputs!L$37</f>
        <v>460.77302269298207</v>
      </c>
      <c r="AQ3745">
        <f>IF(OR($D3745="51",$D3745="52",$D3745="61"),(AA3745/'Totals and Drop Down Lists'!W$4)*Inputs!E$38,0)</f>
        <v>0</v>
      </c>
      <c r="AR3745">
        <f>IF(OR($D3745="51",$D3745="52",$D3745="61"),(AB3745/'Totals and Drop Down Lists'!X$4)*Inputs!F$38,0)</f>
        <v>0</v>
      </c>
      <c r="AS3745">
        <f>IF(OR($D3745="51",$D3745="52",$D3745="61"),(AC3745/'Totals and Drop Down Lists'!Y$4)*Inputs!G$38,0)</f>
        <v>0</v>
      </c>
      <c r="AT3745">
        <f>IF(OR($D3745="51",$D3745="52",$D3745="61"),(AD3745/'Totals and Drop Down Lists'!Z$4)*Inputs!H$38,0)</f>
        <v>0</v>
      </c>
      <c r="AU3745">
        <f>IF(OR($D3745="51",$D3745="52",$D3745="61"),(AE3745/'Totals and Drop Down Lists'!AA$4)*Inputs!I$38,0)</f>
        <v>0</v>
      </c>
      <c r="AV3745">
        <f>IF(OR($D3745="51",$D3745="52",$D3745="61"),(AF3745/'Totals and Drop Down Lists'!AB$4)*Inputs!J$38,0)</f>
        <v>0</v>
      </c>
      <c r="AW3745">
        <f>IF(OR($D3745="51",$D3745="52",$D3745="61"),(AG3745/'Totals and Drop Down Lists'!AC$4)*Inputs!K$38,0)</f>
        <v>0</v>
      </c>
      <c r="AX3745">
        <f>IF(OR($D3745="51",$D3745="52",$D3745="61"),(AH3745/'Totals and Drop Down Lists'!AD$4)*Inputs!L$38,0)</f>
        <v>0</v>
      </c>
      <c r="AY3745">
        <f>IF(OR($D3745="51",$D3745="52",$D3745="61"),0,(AA3745/'Totals and Drop Down Lists'!W$5)*Inputs!E$39)</f>
        <v>0</v>
      </c>
      <c r="AZ3745">
        <f>IF(OR($D3745="51",$D3745="52",$D3745="61"),0,(AB3745/'Totals and Drop Down Lists'!X$5)*Inputs!F$39)</f>
        <v>0</v>
      </c>
      <c r="BA3745">
        <f>IF(OR($D3745="51",$D3745="52",$D3745="61"),0,(AC3745/'Totals and Drop Down Lists'!Y$5)*Inputs!G$39)</f>
        <v>0</v>
      </c>
      <c r="BB3745">
        <f>IF(OR($D3745="51",$D3745="52",$D3745="61"),0,(AD3745/'Totals and Drop Down Lists'!Z$5)*Inputs!H$39)</f>
        <v>0</v>
      </c>
      <c r="BC3745">
        <f>IF(OR($D3745="51",$D3745="52",$D3745="61"),0,(AE3745/'Totals and Drop Down Lists'!AA$5)*Inputs!I$39)</f>
        <v>0</v>
      </c>
      <c r="BD3745">
        <f>IF(OR($D3745="51",$D3745="52",$D3745="61"),0,(AF3745/'Totals and Drop Down Lists'!AB$5)*Inputs!J$39)</f>
        <v>0</v>
      </c>
      <c r="BE3745">
        <f>IF(OR($D3745="51",$D3745="52",$D3745="61"),0,(AG3745/'Totals and Drop Down Lists'!AC$5)*Inputs!K$39)</f>
        <v>0</v>
      </c>
      <c r="BF3745">
        <f>IF(OR($D3745="51",$D3745="52",$D3745="61"),0,(AH3745/'Totals and Drop Down Lists'!AD$5)*Inputs!L$39)</f>
        <v>0</v>
      </c>
      <c r="BG3745" s="10">
        <f t="shared" si="523"/>
        <v>17176.747906390065</v>
      </c>
    </row>
    <row r="3746" spans="1:59" ht="28.8">
      <c r="A3746" s="1" t="s">
        <v>7697</v>
      </c>
      <c r="B3746" s="1" t="s">
        <v>6658</v>
      </c>
      <c r="C3746" s="1" t="s">
        <v>6684</v>
      </c>
      <c r="D3746" s="1" t="s">
        <v>25</v>
      </c>
      <c r="E3746" s="1" t="s">
        <v>6685</v>
      </c>
      <c r="F3746" s="2">
        <v>17220</v>
      </c>
      <c r="G3746" s="2">
        <v>92</v>
      </c>
      <c r="H3746" s="2">
        <v>4</v>
      </c>
      <c r="I3746" s="2">
        <v>3548</v>
      </c>
      <c r="J3746" s="2">
        <v>5826</v>
      </c>
      <c r="K3746" s="2">
        <v>1619</v>
      </c>
      <c r="L3746" s="2">
        <v>40</v>
      </c>
      <c r="M3746" s="2">
        <v>5</v>
      </c>
      <c r="N3746" s="2">
        <v>0</v>
      </c>
      <c r="O3746" s="2">
        <v>4</v>
      </c>
      <c r="P3746" s="2">
        <v>14</v>
      </c>
      <c r="Q3746" s="2">
        <v>28</v>
      </c>
      <c r="R3746" s="2">
        <v>698</v>
      </c>
      <c r="S3746" s="2">
        <v>741100</v>
      </c>
      <c r="T3746" s="2">
        <v>39593000</v>
      </c>
      <c r="U3746" s="2">
        <v>150</v>
      </c>
      <c r="V3746" s="2">
        <v>299</v>
      </c>
      <c r="W3746" s="2">
        <v>49</v>
      </c>
      <c r="X3746" s="2">
        <v>529</v>
      </c>
      <c r="Y3746" s="2">
        <v>83</v>
      </c>
      <c r="Z3746" s="2">
        <v>224</v>
      </c>
      <c r="AA3746" s="9">
        <f t="shared" si="524"/>
        <v>17220</v>
      </c>
      <c r="AB3746" s="9">
        <f t="shared" si="525"/>
        <v>3452</v>
      </c>
      <c r="AC3746" s="9">
        <f t="shared" si="526"/>
        <v>789</v>
      </c>
      <c r="AD3746" s="9">
        <f t="shared" si="527"/>
        <v>698</v>
      </c>
      <c r="AE3746" s="44">
        <f t="shared" si="528"/>
        <v>3.1420927682669263E-5</v>
      </c>
      <c r="AF3746" s="9">
        <f t="shared" si="529"/>
        <v>181</v>
      </c>
      <c r="AG3746" s="9">
        <f t="shared" si="522"/>
        <v>307</v>
      </c>
      <c r="AH3746" s="44">
        <f t="shared" si="530"/>
        <v>3.1744305514513996E-5</v>
      </c>
      <c r="AI3746">
        <f>AA3746/'Totals and Drop Down Lists'!W$6*Inputs!E$37</f>
        <v>15620.957811120608</v>
      </c>
      <c r="AJ3746">
        <f>AB3746/'Totals and Drop Down Lists'!X$6*Inputs!F$37</f>
        <v>11358.41655487688</v>
      </c>
      <c r="AK3746">
        <f>AC3746/'Totals and Drop Down Lists'!Y$6*Inputs!G$37</f>
        <v>5201.3545134032129</v>
      </c>
      <c r="AL3746">
        <f>AD3746/'Totals and Drop Down Lists'!Z$6*Inputs!H$37</f>
        <v>5596.2158864557341</v>
      </c>
      <c r="AM3746">
        <f>AE3746/'Totals and Drop Down Lists'!AA$6*Inputs!I$37</f>
        <v>3911.5708748738393</v>
      </c>
      <c r="AN3746">
        <f>AF3746/'Totals and Drop Down Lists'!AB$6*Inputs!J$37</f>
        <v>3612.1614584023982</v>
      </c>
      <c r="AO3746">
        <f>AG3746/'Totals and Drop Down Lists'!AC$6*Inputs!K$37</f>
        <v>5717.4378869811271</v>
      </c>
      <c r="AP3746">
        <f>AH3746/'Totals and Drop Down Lists'!AD$6*Inputs!L$37</f>
        <v>7470.3845295779292</v>
      </c>
      <c r="AQ3746">
        <f>IF(OR($D3746="51",$D3746="52",$D3746="61"),(AA3746/'Totals and Drop Down Lists'!W$4)*Inputs!E$38,0)</f>
        <v>0</v>
      </c>
      <c r="AR3746">
        <f>IF(OR($D3746="51",$D3746="52",$D3746="61"),(AB3746/'Totals and Drop Down Lists'!X$4)*Inputs!F$38,0)</f>
        <v>0</v>
      </c>
      <c r="AS3746">
        <f>IF(OR($D3746="51",$D3746="52",$D3746="61"),(AC3746/'Totals and Drop Down Lists'!Y$4)*Inputs!G$38,0)</f>
        <v>0</v>
      </c>
      <c r="AT3746">
        <f>IF(OR($D3746="51",$D3746="52",$D3746="61"),(AD3746/'Totals and Drop Down Lists'!Z$4)*Inputs!H$38,0)</f>
        <v>0</v>
      </c>
      <c r="AU3746">
        <f>IF(OR($D3746="51",$D3746="52",$D3746="61"),(AE3746/'Totals and Drop Down Lists'!AA$4)*Inputs!I$38,0)</f>
        <v>0</v>
      </c>
      <c r="AV3746">
        <f>IF(OR($D3746="51",$D3746="52",$D3746="61"),(AF3746/'Totals and Drop Down Lists'!AB$4)*Inputs!J$38,0)</f>
        <v>0</v>
      </c>
      <c r="AW3746">
        <f>IF(OR($D3746="51",$D3746="52",$D3746="61"),(AG3746/'Totals and Drop Down Lists'!AC$4)*Inputs!K$38,0)</f>
        <v>0</v>
      </c>
      <c r="AX3746">
        <f>IF(OR($D3746="51",$D3746="52",$D3746="61"),(AH3746/'Totals and Drop Down Lists'!AD$4)*Inputs!L$38,0)</f>
        <v>0</v>
      </c>
      <c r="AY3746">
        <f>IF(OR($D3746="51",$D3746="52",$D3746="61"),0,(AA3746/'Totals and Drop Down Lists'!W$5)*Inputs!E$39)</f>
        <v>0</v>
      </c>
      <c r="AZ3746">
        <f>IF(OR($D3746="51",$D3746="52",$D3746="61"),0,(AB3746/'Totals and Drop Down Lists'!X$5)*Inputs!F$39)</f>
        <v>0</v>
      </c>
      <c r="BA3746">
        <f>IF(OR($D3746="51",$D3746="52",$D3746="61"),0,(AC3746/'Totals and Drop Down Lists'!Y$5)*Inputs!G$39)</f>
        <v>0</v>
      </c>
      <c r="BB3746">
        <f>IF(OR($D3746="51",$D3746="52",$D3746="61"),0,(AD3746/'Totals and Drop Down Lists'!Z$5)*Inputs!H$39)</f>
        <v>0</v>
      </c>
      <c r="BC3746">
        <f>IF(OR($D3746="51",$D3746="52",$D3746="61"),0,(AE3746/'Totals and Drop Down Lists'!AA$5)*Inputs!I$39)</f>
        <v>0</v>
      </c>
      <c r="BD3746">
        <f>IF(OR($D3746="51",$D3746="52",$D3746="61"),0,(AF3746/'Totals and Drop Down Lists'!AB$5)*Inputs!J$39)</f>
        <v>0</v>
      </c>
      <c r="BE3746">
        <f>IF(OR($D3746="51",$D3746="52",$D3746="61"),0,(AG3746/'Totals and Drop Down Lists'!AC$5)*Inputs!K$39)</f>
        <v>0</v>
      </c>
      <c r="BF3746">
        <f>IF(OR($D3746="51",$D3746="52",$D3746="61"),0,(AH3746/'Totals and Drop Down Lists'!AD$5)*Inputs!L$39)</f>
        <v>0</v>
      </c>
      <c r="BG3746" s="10">
        <f t="shared" si="523"/>
        <v>58488.499515691728</v>
      </c>
    </row>
    <row r="3747" spans="1:59" ht="28.8">
      <c r="A3747" s="1" t="s">
        <v>7697</v>
      </c>
      <c r="B3747" s="1" t="s">
        <v>6658</v>
      </c>
      <c r="C3747" s="1" t="s">
        <v>2266</v>
      </c>
      <c r="D3747" s="1" t="s">
        <v>25</v>
      </c>
      <c r="E3747" s="1" t="s">
        <v>6686</v>
      </c>
      <c r="F3747" s="2">
        <v>23920</v>
      </c>
      <c r="G3747" s="2">
        <v>155</v>
      </c>
      <c r="H3747" s="2">
        <v>202</v>
      </c>
      <c r="I3747" s="2">
        <v>5924</v>
      </c>
      <c r="J3747" s="2">
        <v>9485</v>
      </c>
      <c r="K3747" s="2">
        <v>2027</v>
      </c>
      <c r="L3747" s="2">
        <v>9</v>
      </c>
      <c r="M3747" s="2">
        <v>0</v>
      </c>
      <c r="N3747" s="2">
        <v>0</v>
      </c>
      <c r="O3747" s="2">
        <v>32</v>
      </c>
      <c r="P3747" s="2">
        <v>14</v>
      </c>
      <c r="Q3747" s="2">
        <v>0</v>
      </c>
      <c r="R3747" s="2">
        <v>710</v>
      </c>
      <c r="S3747" s="2">
        <v>828100</v>
      </c>
      <c r="T3747" s="2">
        <v>52605200</v>
      </c>
      <c r="U3747" s="2">
        <v>265</v>
      </c>
      <c r="V3747" s="2">
        <v>210</v>
      </c>
      <c r="W3747" s="2">
        <v>15</v>
      </c>
      <c r="X3747" s="2">
        <v>645</v>
      </c>
      <c r="Y3747" s="2">
        <v>127</v>
      </c>
      <c r="Z3747" s="2">
        <v>300</v>
      </c>
      <c r="AA3747" s="9">
        <f t="shared" si="524"/>
        <v>23920</v>
      </c>
      <c r="AB3747" s="9">
        <f t="shared" si="525"/>
        <v>5567</v>
      </c>
      <c r="AC3747" s="9">
        <f t="shared" si="526"/>
        <v>765</v>
      </c>
      <c r="AD3747" s="9">
        <f t="shared" si="527"/>
        <v>710</v>
      </c>
      <c r="AE3747" s="44">
        <f t="shared" si="528"/>
        <v>3.0252825900705567E-5</v>
      </c>
      <c r="AF3747" s="9">
        <f t="shared" si="529"/>
        <v>420</v>
      </c>
      <c r="AG3747" s="9">
        <f t="shared" si="522"/>
        <v>427</v>
      </c>
      <c r="AH3747" s="44">
        <f t="shared" si="530"/>
        <v>3.395434638543022E-5</v>
      </c>
      <c r="AI3747">
        <f>AA3747/'Totals and Drop Down Lists'!W$6*Inputs!E$37</f>
        <v>21698.798539024679</v>
      </c>
      <c r="AJ3747">
        <f>AB3747/'Totals and Drop Down Lists'!X$6*Inputs!F$37</f>
        <v>18317.58544640776</v>
      </c>
      <c r="AK3747">
        <f>AC3747/'Totals and Drop Down Lists'!Y$6*Inputs!G$37</f>
        <v>5043.1384065316324</v>
      </c>
      <c r="AL3747">
        <f>AD3747/'Totals and Drop Down Lists'!Z$6*Inputs!H$37</f>
        <v>5692.4259016956612</v>
      </c>
      <c r="AM3747">
        <f>AE3747/'Totals and Drop Down Lists'!AA$6*Inputs!I$37</f>
        <v>3766.1546428846864</v>
      </c>
      <c r="AN3747">
        <f>AF3747/'Totals and Drop Down Lists'!AB$6*Inputs!J$37</f>
        <v>8381.8111189447918</v>
      </c>
      <c r="AO3747">
        <f>AG3747/'Totals and Drop Down Lists'!AC$6*Inputs!K$37</f>
        <v>7952.2670284721216</v>
      </c>
      <c r="AP3747">
        <f>AH3747/'Totals and Drop Down Lists'!AD$6*Inputs!L$37</f>
        <v>7990.4732467268659</v>
      </c>
      <c r="AQ3747">
        <f>IF(OR($D3747="51",$D3747="52",$D3747="61"),(AA3747/'Totals and Drop Down Lists'!W$4)*Inputs!E$38,0)</f>
        <v>0</v>
      </c>
      <c r="AR3747">
        <f>IF(OR($D3747="51",$D3747="52",$D3747="61"),(AB3747/'Totals and Drop Down Lists'!X$4)*Inputs!F$38,0)</f>
        <v>0</v>
      </c>
      <c r="AS3747">
        <f>IF(OR($D3747="51",$D3747="52",$D3747="61"),(AC3747/'Totals and Drop Down Lists'!Y$4)*Inputs!G$38,0)</f>
        <v>0</v>
      </c>
      <c r="AT3747">
        <f>IF(OR($D3747="51",$D3747="52",$D3747="61"),(AD3747/'Totals and Drop Down Lists'!Z$4)*Inputs!H$38,0)</f>
        <v>0</v>
      </c>
      <c r="AU3747">
        <f>IF(OR($D3747="51",$D3747="52",$D3747="61"),(AE3747/'Totals and Drop Down Lists'!AA$4)*Inputs!I$38,0)</f>
        <v>0</v>
      </c>
      <c r="AV3747">
        <f>IF(OR($D3747="51",$D3747="52",$D3747="61"),(AF3747/'Totals and Drop Down Lists'!AB$4)*Inputs!J$38,0)</f>
        <v>0</v>
      </c>
      <c r="AW3747">
        <f>IF(OR($D3747="51",$D3747="52",$D3747="61"),(AG3747/'Totals and Drop Down Lists'!AC$4)*Inputs!K$38,0)</f>
        <v>0</v>
      </c>
      <c r="AX3747">
        <f>IF(OR($D3747="51",$D3747="52",$D3747="61"),(AH3747/'Totals and Drop Down Lists'!AD$4)*Inputs!L$38,0)</f>
        <v>0</v>
      </c>
      <c r="AY3747">
        <f>IF(OR($D3747="51",$D3747="52",$D3747="61"),0,(AA3747/'Totals and Drop Down Lists'!W$5)*Inputs!E$39)</f>
        <v>0</v>
      </c>
      <c r="AZ3747">
        <f>IF(OR($D3747="51",$D3747="52",$D3747="61"),0,(AB3747/'Totals and Drop Down Lists'!X$5)*Inputs!F$39)</f>
        <v>0</v>
      </c>
      <c r="BA3747">
        <f>IF(OR($D3747="51",$D3747="52",$D3747="61"),0,(AC3747/'Totals and Drop Down Lists'!Y$5)*Inputs!G$39)</f>
        <v>0</v>
      </c>
      <c r="BB3747">
        <f>IF(OR($D3747="51",$D3747="52",$D3747="61"),0,(AD3747/'Totals and Drop Down Lists'!Z$5)*Inputs!H$39)</f>
        <v>0</v>
      </c>
      <c r="BC3747">
        <f>IF(OR($D3747="51",$D3747="52",$D3747="61"),0,(AE3747/'Totals and Drop Down Lists'!AA$5)*Inputs!I$39)</f>
        <v>0</v>
      </c>
      <c r="BD3747">
        <f>IF(OR($D3747="51",$D3747="52",$D3747="61"),0,(AF3747/'Totals and Drop Down Lists'!AB$5)*Inputs!J$39)</f>
        <v>0</v>
      </c>
      <c r="BE3747">
        <f>IF(OR($D3747="51",$D3747="52",$D3747="61"),0,(AG3747/'Totals and Drop Down Lists'!AC$5)*Inputs!K$39)</f>
        <v>0</v>
      </c>
      <c r="BF3747">
        <f>IF(OR($D3747="51",$D3747="52",$D3747="61"),0,(AH3747/'Totals and Drop Down Lists'!AD$5)*Inputs!L$39)</f>
        <v>0</v>
      </c>
      <c r="BG3747" s="10">
        <f t="shared" si="523"/>
        <v>78842.654330688194</v>
      </c>
    </row>
    <row r="3748" spans="1:59" ht="28.8">
      <c r="A3748" s="1" t="s">
        <v>7697</v>
      </c>
      <c r="B3748" s="1" t="s">
        <v>6658</v>
      </c>
      <c r="C3748" s="1" t="s">
        <v>6687</v>
      </c>
      <c r="D3748" s="1" t="s">
        <v>25</v>
      </c>
      <c r="E3748" s="1" t="s">
        <v>6688</v>
      </c>
      <c r="F3748" s="2">
        <v>17126</v>
      </c>
      <c r="G3748" s="2">
        <v>89</v>
      </c>
      <c r="H3748" s="2">
        <v>7</v>
      </c>
      <c r="I3748" s="2">
        <v>3124</v>
      </c>
      <c r="J3748" s="2">
        <v>5817</v>
      </c>
      <c r="K3748" s="2">
        <v>1397</v>
      </c>
      <c r="L3748" s="2">
        <v>17</v>
      </c>
      <c r="M3748" s="2">
        <v>0</v>
      </c>
      <c r="N3748" s="2">
        <v>0</v>
      </c>
      <c r="O3748" s="2">
        <v>0</v>
      </c>
      <c r="P3748" s="2">
        <v>41</v>
      </c>
      <c r="Q3748" s="2">
        <v>40</v>
      </c>
      <c r="R3748" s="2">
        <v>730</v>
      </c>
      <c r="S3748" s="2">
        <v>660300</v>
      </c>
      <c r="T3748" s="2">
        <v>48072200</v>
      </c>
      <c r="U3748" s="2">
        <v>11</v>
      </c>
      <c r="V3748" s="2">
        <v>144</v>
      </c>
      <c r="W3748" s="2">
        <v>0</v>
      </c>
      <c r="X3748" s="2">
        <v>370</v>
      </c>
      <c r="Y3748" s="2">
        <v>34</v>
      </c>
      <c r="Z3748" s="2">
        <v>215</v>
      </c>
      <c r="AA3748" s="9">
        <f t="shared" si="524"/>
        <v>17126</v>
      </c>
      <c r="AB3748" s="9">
        <f t="shared" si="525"/>
        <v>3028</v>
      </c>
      <c r="AC3748" s="9">
        <f t="shared" si="526"/>
        <v>828</v>
      </c>
      <c r="AD3748" s="9">
        <f t="shared" si="527"/>
        <v>730</v>
      </c>
      <c r="AE3748" s="44">
        <f t="shared" si="528"/>
        <v>2.3430930420665488E-5</v>
      </c>
      <c r="AF3748" s="9">
        <f t="shared" si="529"/>
        <v>226</v>
      </c>
      <c r="AG3748" s="9">
        <f t="shared" si="522"/>
        <v>249</v>
      </c>
      <c r="AH3748" s="44">
        <f t="shared" si="530"/>
        <v>2.2250909928628744E-5</v>
      </c>
      <c r="AI3748">
        <f>AA3748/'Totals and Drop Down Lists'!W$6*Inputs!E$37</f>
        <v>15535.68661284852</v>
      </c>
      <c r="AJ3748">
        <f>AB3748/'Totals and Drop Down Lists'!X$6*Inputs!F$37</f>
        <v>9963.2923893879451</v>
      </c>
      <c r="AK3748">
        <f>AC3748/'Totals and Drop Down Lists'!Y$6*Inputs!G$37</f>
        <v>5458.4556870695315</v>
      </c>
      <c r="AL3748">
        <f>AD3748/'Totals and Drop Down Lists'!Z$6*Inputs!H$37</f>
        <v>5852.7759270955394</v>
      </c>
      <c r="AM3748">
        <f>AE3748/'Totals and Drop Down Lists'!AA$6*Inputs!I$37</f>
        <v>2916.9013063615753</v>
      </c>
      <c r="AN3748">
        <f>AF3748/'Totals and Drop Down Lists'!AB$6*Inputs!J$37</f>
        <v>4510.2126497179124</v>
      </c>
      <c r="AO3748">
        <f>AG3748/'Totals and Drop Down Lists'!AC$6*Inputs!K$37</f>
        <v>4637.2704685938133</v>
      </c>
      <c r="AP3748">
        <f>AH3748/'Totals and Drop Down Lists'!AD$6*Inputs!L$37</f>
        <v>5236.3046097782935</v>
      </c>
      <c r="AQ3748">
        <f>IF(OR($D3748="51",$D3748="52",$D3748="61"),(AA3748/'Totals and Drop Down Lists'!W$4)*Inputs!E$38,0)</f>
        <v>0</v>
      </c>
      <c r="AR3748">
        <f>IF(OR($D3748="51",$D3748="52",$D3748="61"),(AB3748/'Totals and Drop Down Lists'!X$4)*Inputs!F$38,0)</f>
        <v>0</v>
      </c>
      <c r="AS3748">
        <f>IF(OR($D3748="51",$D3748="52",$D3748="61"),(AC3748/'Totals and Drop Down Lists'!Y$4)*Inputs!G$38,0)</f>
        <v>0</v>
      </c>
      <c r="AT3748">
        <f>IF(OR($D3748="51",$D3748="52",$D3748="61"),(AD3748/'Totals and Drop Down Lists'!Z$4)*Inputs!H$38,0)</f>
        <v>0</v>
      </c>
      <c r="AU3748">
        <f>IF(OR($D3748="51",$D3748="52",$D3748="61"),(AE3748/'Totals and Drop Down Lists'!AA$4)*Inputs!I$38,0)</f>
        <v>0</v>
      </c>
      <c r="AV3748">
        <f>IF(OR($D3748="51",$D3748="52",$D3748="61"),(AF3748/'Totals and Drop Down Lists'!AB$4)*Inputs!J$38,0)</f>
        <v>0</v>
      </c>
      <c r="AW3748">
        <f>IF(OR($D3748="51",$D3748="52",$D3748="61"),(AG3748/'Totals and Drop Down Lists'!AC$4)*Inputs!K$38,0)</f>
        <v>0</v>
      </c>
      <c r="AX3748">
        <f>IF(OR($D3748="51",$D3748="52",$D3748="61"),(AH3748/'Totals and Drop Down Lists'!AD$4)*Inputs!L$38,0)</f>
        <v>0</v>
      </c>
      <c r="AY3748">
        <f>IF(OR($D3748="51",$D3748="52",$D3748="61"),0,(AA3748/'Totals and Drop Down Lists'!W$5)*Inputs!E$39)</f>
        <v>0</v>
      </c>
      <c r="AZ3748">
        <f>IF(OR($D3748="51",$D3748="52",$D3748="61"),0,(AB3748/'Totals and Drop Down Lists'!X$5)*Inputs!F$39)</f>
        <v>0</v>
      </c>
      <c r="BA3748">
        <f>IF(OR($D3748="51",$D3748="52",$D3748="61"),0,(AC3748/'Totals and Drop Down Lists'!Y$5)*Inputs!G$39)</f>
        <v>0</v>
      </c>
      <c r="BB3748">
        <f>IF(OR($D3748="51",$D3748="52",$D3748="61"),0,(AD3748/'Totals and Drop Down Lists'!Z$5)*Inputs!H$39)</f>
        <v>0</v>
      </c>
      <c r="BC3748">
        <f>IF(OR($D3748="51",$D3748="52",$D3748="61"),0,(AE3748/'Totals and Drop Down Lists'!AA$5)*Inputs!I$39)</f>
        <v>0</v>
      </c>
      <c r="BD3748">
        <f>IF(OR($D3748="51",$D3748="52",$D3748="61"),0,(AF3748/'Totals and Drop Down Lists'!AB$5)*Inputs!J$39)</f>
        <v>0</v>
      </c>
      <c r="BE3748">
        <f>IF(OR($D3748="51",$D3748="52",$D3748="61"),0,(AG3748/'Totals and Drop Down Lists'!AC$5)*Inputs!K$39)</f>
        <v>0</v>
      </c>
      <c r="BF3748">
        <f>IF(OR($D3748="51",$D3748="52",$D3748="61"),0,(AH3748/'Totals and Drop Down Lists'!AD$5)*Inputs!L$39)</f>
        <v>0</v>
      </c>
      <c r="BG3748" s="10">
        <f t="shared" si="523"/>
        <v>54110.899650853135</v>
      </c>
    </row>
    <row r="3749" spans="1:59" ht="28.8">
      <c r="A3749" s="1" t="s">
        <v>7697</v>
      </c>
      <c r="B3749" s="1" t="s">
        <v>6658</v>
      </c>
      <c r="C3749" s="1" t="s">
        <v>612</v>
      </c>
      <c r="D3749" s="1" t="s">
        <v>25</v>
      </c>
      <c r="E3749" s="1" t="s">
        <v>6689</v>
      </c>
      <c r="F3749" s="2">
        <v>29979</v>
      </c>
      <c r="G3749" s="2">
        <v>169</v>
      </c>
      <c r="H3749" s="2">
        <v>0</v>
      </c>
      <c r="I3749" s="2">
        <v>5411</v>
      </c>
      <c r="J3749" s="2">
        <v>12572</v>
      </c>
      <c r="K3749" s="2">
        <v>2683</v>
      </c>
      <c r="L3749" s="2">
        <v>78</v>
      </c>
      <c r="M3749" s="2">
        <v>21</v>
      </c>
      <c r="N3749" s="2">
        <v>12</v>
      </c>
      <c r="O3749" s="2">
        <v>84</v>
      </c>
      <c r="P3749" s="2">
        <v>0</v>
      </c>
      <c r="Q3749" s="2">
        <v>0</v>
      </c>
      <c r="R3749" s="2">
        <v>1865</v>
      </c>
      <c r="S3749" s="2">
        <v>1077300</v>
      </c>
      <c r="T3749" s="2">
        <v>68913900</v>
      </c>
      <c r="U3749" s="2">
        <v>442</v>
      </c>
      <c r="V3749" s="2">
        <v>240</v>
      </c>
      <c r="W3749" s="2">
        <v>205</v>
      </c>
      <c r="X3749" s="2">
        <v>720</v>
      </c>
      <c r="Y3749" s="2">
        <v>90</v>
      </c>
      <c r="Z3749" s="2">
        <v>365</v>
      </c>
      <c r="AA3749" s="9">
        <f t="shared" si="524"/>
        <v>29979</v>
      </c>
      <c r="AB3749" s="9">
        <f t="shared" si="525"/>
        <v>5242</v>
      </c>
      <c r="AC3749" s="9">
        <f t="shared" si="526"/>
        <v>2060</v>
      </c>
      <c r="AD3749" s="9">
        <f t="shared" si="527"/>
        <v>1865</v>
      </c>
      <c r="AE3749" s="44">
        <f t="shared" si="528"/>
        <v>3.9988283180533524E-5</v>
      </c>
      <c r="AF3749" s="9">
        <f t="shared" si="529"/>
        <v>275</v>
      </c>
      <c r="AG3749" s="9">
        <f t="shared" si="522"/>
        <v>455</v>
      </c>
      <c r="AH3749" s="44">
        <f t="shared" si="530"/>
        <v>3.6130900296150864E-5</v>
      </c>
      <c r="AI3749">
        <f>AA3749/'Totals and Drop Down Lists'!W$6*Inputs!E$37</f>
        <v>27195.162265945688</v>
      </c>
      <c r="AJ3749">
        <f>AB3749/'Totals and Drop Down Lists'!X$6*Inputs!F$37</f>
        <v>17248.20961201176</v>
      </c>
      <c r="AK3749">
        <f>AC3749/'Totals and Drop Down Lists'!Y$6*Inputs!G$37</f>
        <v>13580.215839810671</v>
      </c>
      <c r="AL3749">
        <f>AD3749/'Totals and Drop Down Lists'!Z$6*Inputs!H$37</f>
        <v>14952.639868538603</v>
      </c>
      <c r="AM3749">
        <f>AE3749/'Totals and Drop Down Lists'!AA$6*Inputs!I$37</f>
        <v>4978.115395092449</v>
      </c>
      <c r="AN3749">
        <f>AF3749/'Totals and Drop Down Lists'!AB$6*Inputs!J$37</f>
        <v>5488.0906135948035</v>
      </c>
      <c r="AO3749">
        <f>AG3749/'Totals and Drop Down Lists'!AC$6*Inputs!K$37</f>
        <v>8473.7271614866859</v>
      </c>
      <c r="AP3749">
        <f>AH3749/'Totals and Drop Down Lists'!AD$6*Inputs!L$37</f>
        <v>8502.6814805786235</v>
      </c>
      <c r="AQ3749">
        <f>IF(OR($D3749="51",$D3749="52",$D3749="61"),(AA3749/'Totals and Drop Down Lists'!W$4)*Inputs!E$38,0)</f>
        <v>0</v>
      </c>
      <c r="AR3749">
        <f>IF(OR($D3749="51",$D3749="52",$D3749="61"),(AB3749/'Totals and Drop Down Lists'!X$4)*Inputs!F$38,0)</f>
        <v>0</v>
      </c>
      <c r="AS3749">
        <f>IF(OR($D3749="51",$D3749="52",$D3749="61"),(AC3749/'Totals and Drop Down Lists'!Y$4)*Inputs!G$38,0)</f>
        <v>0</v>
      </c>
      <c r="AT3749">
        <f>IF(OR($D3749="51",$D3749="52",$D3749="61"),(AD3749/'Totals and Drop Down Lists'!Z$4)*Inputs!H$38,0)</f>
        <v>0</v>
      </c>
      <c r="AU3749">
        <f>IF(OR($D3749="51",$D3749="52",$D3749="61"),(AE3749/'Totals and Drop Down Lists'!AA$4)*Inputs!I$38,0)</f>
        <v>0</v>
      </c>
      <c r="AV3749">
        <f>IF(OR($D3749="51",$D3749="52",$D3749="61"),(AF3749/'Totals and Drop Down Lists'!AB$4)*Inputs!J$38,0)</f>
        <v>0</v>
      </c>
      <c r="AW3749">
        <f>IF(OR($D3749="51",$D3749="52",$D3749="61"),(AG3749/'Totals and Drop Down Lists'!AC$4)*Inputs!K$38,0)</f>
        <v>0</v>
      </c>
      <c r="AX3749">
        <f>IF(OR($D3749="51",$D3749="52",$D3749="61"),(AH3749/'Totals and Drop Down Lists'!AD$4)*Inputs!L$38,0)</f>
        <v>0</v>
      </c>
      <c r="AY3749">
        <f>IF(OR($D3749="51",$D3749="52",$D3749="61"),0,(AA3749/'Totals and Drop Down Lists'!W$5)*Inputs!E$39)</f>
        <v>0</v>
      </c>
      <c r="AZ3749">
        <f>IF(OR($D3749="51",$D3749="52",$D3749="61"),0,(AB3749/'Totals and Drop Down Lists'!X$5)*Inputs!F$39)</f>
        <v>0</v>
      </c>
      <c r="BA3749">
        <f>IF(OR($D3749="51",$D3749="52",$D3749="61"),0,(AC3749/'Totals and Drop Down Lists'!Y$5)*Inputs!G$39)</f>
        <v>0</v>
      </c>
      <c r="BB3749">
        <f>IF(OR($D3749="51",$D3749="52",$D3749="61"),0,(AD3749/'Totals and Drop Down Lists'!Z$5)*Inputs!H$39)</f>
        <v>0</v>
      </c>
      <c r="BC3749">
        <f>IF(OR($D3749="51",$D3749="52",$D3749="61"),0,(AE3749/'Totals and Drop Down Lists'!AA$5)*Inputs!I$39)</f>
        <v>0</v>
      </c>
      <c r="BD3749">
        <f>IF(OR($D3749="51",$D3749="52",$D3749="61"),0,(AF3749/'Totals and Drop Down Lists'!AB$5)*Inputs!J$39)</f>
        <v>0</v>
      </c>
      <c r="BE3749">
        <f>IF(OR($D3749="51",$D3749="52",$D3749="61"),0,(AG3749/'Totals and Drop Down Lists'!AC$5)*Inputs!K$39)</f>
        <v>0</v>
      </c>
      <c r="BF3749">
        <f>IF(OR($D3749="51",$D3749="52",$D3749="61"),0,(AH3749/'Totals and Drop Down Lists'!AD$5)*Inputs!L$39)</f>
        <v>0</v>
      </c>
      <c r="BG3749" s="10">
        <f t="shared" si="523"/>
        <v>100418.84223705929</v>
      </c>
    </row>
    <row r="3750" spans="1:59" ht="28.8">
      <c r="A3750" s="1" t="s">
        <v>7697</v>
      </c>
      <c r="B3750" s="1" t="s">
        <v>6658</v>
      </c>
      <c r="C3750" s="1" t="s">
        <v>4975</v>
      </c>
      <c r="D3750" s="1" t="s">
        <v>25</v>
      </c>
      <c r="E3750" s="1" t="s">
        <v>6690</v>
      </c>
      <c r="F3750" s="2">
        <v>12478</v>
      </c>
      <c r="G3750" s="2">
        <v>87</v>
      </c>
      <c r="H3750" s="2">
        <v>0</v>
      </c>
      <c r="I3750" s="2">
        <v>2200</v>
      </c>
      <c r="J3750" s="2">
        <v>4751</v>
      </c>
      <c r="K3750" s="2">
        <v>1282</v>
      </c>
      <c r="L3750" s="2">
        <v>49</v>
      </c>
      <c r="M3750" s="2">
        <v>0</v>
      </c>
      <c r="N3750" s="2">
        <v>0</v>
      </c>
      <c r="O3750" s="2">
        <v>47</v>
      </c>
      <c r="P3750" s="2">
        <v>0</v>
      </c>
      <c r="Q3750" s="2">
        <v>0</v>
      </c>
      <c r="R3750" s="2">
        <v>1088</v>
      </c>
      <c r="S3750" s="2">
        <v>606700</v>
      </c>
      <c r="T3750" s="2">
        <v>33336600</v>
      </c>
      <c r="U3750" s="2">
        <v>71</v>
      </c>
      <c r="V3750" s="2">
        <v>118</v>
      </c>
      <c r="W3750" s="2">
        <v>34</v>
      </c>
      <c r="X3750" s="2">
        <v>274</v>
      </c>
      <c r="Y3750" s="2">
        <v>23</v>
      </c>
      <c r="Z3750" s="2">
        <v>140</v>
      </c>
      <c r="AA3750" s="9">
        <f t="shared" si="524"/>
        <v>12478</v>
      </c>
      <c r="AB3750" s="9">
        <f t="shared" si="525"/>
        <v>2113</v>
      </c>
      <c r="AC3750" s="9">
        <f t="shared" si="526"/>
        <v>1184</v>
      </c>
      <c r="AD3750" s="9">
        <f t="shared" si="527"/>
        <v>1088</v>
      </c>
      <c r="AE3750" s="44">
        <f t="shared" si="528"/>
        <v>2.4159436800521456E-5</v>
      </c>
      <c r="AF3750" s="9">
        <f t="shared" si="529"/>
        <v>122</v>
      </c>
      <c r="AG3750" s="9">
        <f t="shared" si="522"/>
        <v>163</v>
      </c>
      <c r="AH3750" s="44">
        <f t="shared" si="530"/>
        <v>1.6365967540184209E-5</v>
      </c>
      <c r="AI3750">
        <f>AA3750/'Totals and Drop Down Lists'!W$6*Inputs!E$37</f>
        <v>11319.298000415967</v>
      </c>
      <c r="AJ3750">
        <f>AB3750/'Totals and Drop Down Lists'!X$6*Inputs!F$37</f>
        <v>6952.5881171653664</v>
      </c>
      <c r="AK3750">
        <f>AC3750/'Totals and Drop Down Lists'!Y$6*Inputs!G$37</f>
        <v>7805.3279389979771</v>
      </c>
      <c r="AL3750">
        <f>AD3750/'Totals and Drop Down Lists'!Z$6*Inputs!H$37</f>
        <v>8723.0413817533499</v>
      </c>
      <c r="AM3750">
        <f>AE3750/'Totals and Drop Down Lists'!AA$6*Inputs!I$37</f>
        <v>3007.5925923217965</v>
      </c>
      <c r="AN3750">
        <f>AF3750/'Totals and Drop Down Lists'!AB$6*Inputs!J$37</f>
        <v>2434.7165631220587</v>
      </c>
      <c r="AO3750">
        <f>AG3750/'Totals and Drop Down Lists'!AC$6*Inputs!K$37</f>
        <v>3035.6429171919335</v>
      </c>
      <c r="AP3750">
        <f>AH3750/'Totals and Drop Down Lists'!AD$6*Inputs!L$37</f>
        <v>3851.4016527426452</v>
      </c>
      <c r="AQ3750">
        <f>IF(OR($D3750="51",$D3750="52",$D3750="61"),(AA3750/'Totals and Drop Down Lists'!W$4)*Inputs!E$38,0)</f>
        <v>0</v>
      </c>
      <c r="AR3750">
        <f>IF(OR($D3750="51",$D3750="52",$D3750="61"),(AB3750/'Totals and Drop Down Lists'!X$4)*Inputs!F$38,0)</f>
        <v>0</v>
      </c>
      <c r="AS3750">
        <f>IF(OR($D3750="51",$D3750="52",$D3750="61"),(AC3750/'Totals and Drop Down Lists'!Y$4)*Inputs!G$38,0)</f>
        <v>0</v>
      </c>
      <c r="AT3750">
        <f>IF(OR($D3750="51",$D3750="52",$D3750="61"),(AD3750/'Totals and Drop Down Lists'!Z$4)*Inputs!H$38,0)</f>
        <v>0</v>
      </c>
      <c r="AU3750">
        <f>IF(OR($D3750="51",$D3750="52",$D3750="61"),(AE3750/'Totals and Drop Down Lists'!AA$4)*Inputs!I$38,0)</f>
        <v>0</v>
      </c>
      <c r="AV3750">
        <f>IF(OR($D3750="51",$D3750="52",$D3750="61"),(AF3750/'Totals and Drop Down Lists'!AB$4)*Inputs!J$38,0)</f>
        <v>0</v>
      </c>
      <c r="AW3750">
        <f>IF(OR($D3750="51",$D3750="52",$D3750="61"),(AG3750/'Totals and Drop Down Lists'!AC$4)*Inputs!K$38,0)</f>
        <v>0</v>
      </c>
      <c r="AX3750">
        <f>IF(OR($D3750="51",$D3750="52",$D3750="61"),(AH3750/'Totals and Drop Down Lists'!AD$4)*Inputs!L$38,0)</f>
        <v>0</v>
      </c>
      <c r="AY3750">
        <f>IF(OR($D3750="51",$D3750="52",$D3750="61"),0,(AA3750/'Totals and Drop Down Lists'!W$5)*Inputs!E$39)</f>
        <v>0</v>
      </c>
      <c r="AZ3750">
        <f>IF(OR($D3750="51",$D3750="52",$D3750="61"),0,(AB3750/'Totals and Drop Down Lists'!X$5)*Inputs!F$39)</f>
        <v>0</v>
      </c>
      <c r="BA3750">
        <f>IF(OR($D3750="51",$D3750="52",$D3750="61"),0,(AC3750/'Totals and Drop Down Lists'!Y$5)*Inputs!G$39)</f>
        <v>0</v>
      </c>
      <c r="BB3750">
        <f>IF(OR($D3750="51",$D3750="52",$D3750="61"),0,(AD3750/'Totals and Drop Down Lists'!Z$5)*Inputs!H$39)</f>
        <v>0</v>
      </c>
      <c r="BC3750">
        <f>IF(OR($D3750="51",$D3750="52",$D3750="61"),0,(AE3750/'Totals and Drop Down Lists'!AA$5)*Inputs!I$39)</f>
        <v>0</v>
      </c>
      <c r="BD3750">
        <f>IF(OR($D3750="51",$D3750="52",$D3750="61"),0,(AF3750/'Totals and Drop Down Lists'!AB$5)*Inputs!J$39)</f>
        <v>0</v>
      </c>
      <c r="BE3750">
        <f>IF(OR($D3750="51",$D3750="52",$D3750="61"),0,(AG3750/'Totals and Drop Down Lists'!AC$5)*Inputs!K$39)</f>
        <v>0</v>
      </c>
      <c r="BF3750">
        <f>IF(OR($D3750="51",$D3750="52",$D3750="61"),0,(AH3750/'Totals and Drop Down Lists'!AD$5)*Inputs!L$39)</f>
        <v>0</v>
      </c>
      <c r="BG3750" s="10">
        <f t="shared" si="523"/>
        <v>47129.60916371108</v>
      </c>
    </row>
    <row r="3751" spans="1:59" ht="28.8">
      <c r="A3751" s="1" t="s">
        <v>7697</v>
      </c>
      <c r="B3751" s="1" t="s">
        <v>6658</v>
      </c>
      <c r="C3751" s="1" t="s">
        <v>6691</v>
      </c>
      <c r="D3751" s="1" t="s">
        <v>25</v>
      </c>
      <c r="E3751" s="1" t="s">
        <v>6692</v>
      </c>
      <c r="F3751" s="2">
        <v>47330</v>
      </c>
      <c r="G3751" s="2">
        <v>114</v>
      </c>
      <c r="H3751" s="2">
        <v>0</v>
      </c>
      <c r="I3751" s="2">
        <v>4168</v>
      </c>
      <c r="J3751" s="2">
        <v>16039</v>
      </c>
      <c r="K3751" s="2">
        <v>4328</v>
      </c>
      <c r="L3751" s="2">
        <v>133</v>
      </c>
      <c r="M3751" s="2">
        <v>0</v>
      </c>
      <c r="N3751" s="2">
        <v>0</v>
      </c>
      <c r="O3751" s="2">
        <v>166</v>
      </c>
      <c r="P3751" s="2">
        <v>0</v>
      </c>
      <c r="Q3751" s="2">
        <v>0</v>
      </c>
      <c r="R3751" s="2">
        <v>1527</v>
      </c>
      <c r="S3751" s="2">
        <v>4193200</v>
      </c>
      <c r="T3751" s="2">
        <v>203286800</v>
      </c>
      <c r="U3751" s="2">
        <v>263</v>
      </c>
      <c r="V3751" s="2">
        <v>215</v>
      </c>
      <c r="W3751" s="2">
        <v>0</v>
      </c>
      <c r="X3751" s="2">
        <v>1050</v>
      </c>
      <c r="Y3751" s="2">
        <v>95</v>
      </c>
      <c r="Z3751" s="2">
        <v>850</v>
      </c>
      <c r="AA3751" s="9">
        <f t="shared" si="524"/>
        <v>47330</v>
      </c>
      <c r="AB3751" s="9">
        <f t="shared" si="525"/>
        <v>4054</v>
      </c>
      <c r="AC3751" s="9">
        <f t="shared" si="526"/>
        <v>1826</v>
      </c>
      <c r="AD3751" s="9">
        <f t="shared" si="527"/>
        <v>1527</v>
      </c>
      <c r="AE3751" s="44">
        <f t="shared" si="528"/>
        <v>8.156296457986668E-5</v>
      </c>
      <c r="AF3751" s="9">
        <f t="shared" si="529"/>
        <v>835</v>
      </c>
      <c r="AG3751" s="9">
        <f t="shared" si="522"/>
        <v>945</v>
      </c>
      <c r="AH3751" s="44">
        <f t="shared" si="530"/>
        <v>9.4883972620251827E-5</v>
      </c>
      <c r="AI3751">
        <f>AA3751/'Totals and Drop Down Lists'!W$6*Inputs!E$37</f>
        <v>42934.955470402929</v>
      </c>
      <c r="AJ3751">
        <f>AB3751/'Totals and Drop Down Lists'!X$6*Inputs!F$37</f>
        <v>13339.229638896544</v>
      </c>
      <c r="AK3751">
        <f>AC3751/'Totals and Drop Down Lists'!Y$6*Inputs!G$37</f>
        <v>12037.608797812758</v>
      </c>
      <c r="AL3751">
        <f>AD3751/'Totals and Drop Down Lists'!Z$6*Inputs!H$37</f>
        <v>12242.724439280668</v>
      </c>
      <c r="AM3751">
        <f>AE3751/'Totals and Drop Down Lists'!AA$6*Inputs!I$37</f>
        <v>10153.720473852989</v>
      </c>
      <c r="AN3751">
        <f>AF3751/'Totals and Drop Down Lists'!AB$6*Inputs!J$37</f>
        <v>16663.838772187861</v>
      </c>
      <c r="AO3751">
        <f>AG3751/'Totals and Drop Down Lists'!AC$6*Inputs!K$37</f>
        <v>17599.279489241577</v>
      </c>
      <c r="AP3751">
        <f>AH3751/'Totals and Drop Down Lists'!AD$6*Inputs!L$37</f>
        <v>22329.036647002453</v>
      </c>
      <c r="AQ3751">
        <f>IF(OR($D3751="51",$D3751="52",$D3751="61"),(AA3751/'Totals and Drop Down Lists'!W$4)*Inputs!E$38,0)</f>
        <v>0</v>
      </c>
      <c r="AR3751">
        <f>IF(OR($D3751="51",$D3751="52",$D3751="61"),(AB3751/'Totals and Drop Down Lists'!X$4)*Inputs!F$38,0)</f>
        <v>0</v>
      </c>
      <c r="AS3751">
        <f>IF(OR($D3751="51",$D3751="52",$D3751="61"),(AC3751/'Totals and Drop Down Lists'!Y$4)*Inputs!G$38,0)</f>
        <v>0</v>
      </c>
      <c r="AT3751">
        <f>IF(OR($D3751="51",$D3751="52",$D3751="61"),(AD3751/'Totals and Drop Down Lists'!Z$4)*Inputs!H$38,0)</f>
        <v>0</v>
      </c>
      <c r="AU3751">
        <f>IF(OR($D3751="51",$D3751="52",$D3751="61"),(AE3751/'Totals and Drop Down Lists'!AA$4)*Inputs!I$38,0)</f>
        <v>0</v>
      </c>
      <c r="AV3751">
        <f>IF(OR($D3751="51",$D3751="52",$D3751="61"),(AF3751/'Totals and Drop Down Lists'!AB$4)*Inputs!J$38,0)</f>
        <v>0</v>
      </c>
      <c r="AW3751">
        <f>IF(OR($D3751="51",$D3751="52",$D3751="61"),(AG3751/'Totals and Drop Down Lists'!AC$4)*Inputs!K$38,0)</f>
        <v>0</v>
      </c>
      <c r="AX3751">
        <f>IF(OR($D3751="51",$D3751="52",$D3751="61"),(AH3751/'Totals and Drop Down Lists'!AD$4)*Inputs!L$38,0)</f>
        <v>0</v>
      </c>
      <c r="AY3751">
        <f>IF(OR($D3751="51",$D3751="52",$D3751="61"),0,(AA3751/'Totals and Drop Down Lists'!W$5)*Inputs!E$39)</f>
        <v>0</v>
      </c>
      <c r="AZ3751">
        <f>IF(OR($D3751="51",$D3751="52",$D3751="61"),0,(AB3751/'Totals and Drop Down Lists'!X$5)*Inputs!F$39)</f>
        <v>0</v>
      </c>
      <c r="BA3751">
        <f>IF(OR($D3751="51",$D3751="52",$D3751="61"),0,(AC3751/'Totals and Drop Down Lists'!Y$5)*Inputs!G$39)</f>
        <v>0</v>
      </c>
      <c r="BB3751">
        <f>IF(OR($D3751="51",$D3751="52",$D3751="61"),0,(AD3751/'Totals and Drop Down Lists'!Z$5)*Inputs!H$39)</f>
        <v>0</v>
      </c>
      <c r="BC3751">
        <f>IF(OR($D3751="51",$D3751="52",$D3751="61"),0,(AE3751/'Totals and Drop Down Lists'!AA$5)*Inputs!I$39)</f>
        <v>0</v>
      </c>
      <c r="BD3751">
        <f>IF(OR($D3751="51",$D3751="52",$D3751="61"),0,(AF3751/'Totals and Drop Down Lists'!AB$5)*Inputs!J$39)</f>
        <v>0</v>
      </c>
      <c r="BE3751">
        <f>IF(OR($D3751="51",$D3751="52",$D3751="61"),0,(AG3751/'Totals and Drop Down Lists'!AC$5)*Inputs!K$39)</f>
        <v>0</v>
      </c>
      <c r="BF3751">
        <f>IF(OR($D3751="51",$D3751="52",$D3751="61"),0,(AH3751/'Totals and Drop Down Lists'!AD$5)*Inputs!L$39)</f>
        <v>0</v>
      </c>
      <c r="BG3751" s="10">
        <f t="shared" si="523"/>
        <v>147300.39372867777</v>
      </c>
    </row>
    <row r="3752" spans="1:59" ht="28.8">
      <c r="A3752" s="1" t="s">
        <v>7697</v>
      </c>
      <c r="B3752" s="1" t="s">
        <v>6658</v>
      </c>
      <c r="C3752" s="1" t="s">
        <v>587</v>
      </c>
      <c r="D3752" s="1" t="s">
        <v>25</v>
      </c>
      <c r="E3752" s="1" t="s">
        <v>6693</v>
      </c>
      <c r="F3752" s="2">
        <v>9943</v>
      </c>
      <c r="G3752" s="2">
        <v>51</v>
      </c>
      <c r="H3752" s="2">
        <v>0</v>
      </c>
      <c r="I3752" s="2">
        <v>1611</v>
      </c>
      <c r="J3752" s="2">
        <v>4049</v>
      </c>
      <c r="K3752" s="2">
        <v>915</v>
      </c>
      <c r="L3752" s="2">
        <v>79</v>
      </c>
      <c r="M3752" s="2">
        <v>0</v>
      </c>
      <c r="N3752" s="2">
        <v>0</v>
      </c>
      <c r="O3752" s="2">
        <v>70</v>
      </c>
      <c r="P3752" s="2">
        <v>0</v>
      </c>
      <c r="Q3752" s="2">
        <v>0</v>
      </c>
      <c r="R3752" s="2">
        <v>414</v>
      </c>
      <c r="S3752" s="2">
        <v>614700</v>
      </c>
      <c r="T3752" s="2">
        <v>32675100</v>
      </c>
      <c r="U3752" s="2">
        <v>0</v>
      </c>
      <c r="V3752" s="2">
        <v>120</v>
      </c>
      <c r="W3752" s="2">
        <v>0</v>
      </c>
      <c r="X3752" s="2">
        <v>270</v>
      </c>
      <c r="Y3752" s="2">
        <v>40</v>
      </c>
      <c r="Z3752" s="2">
        <v>140</v>
      </c>
      <c r="AA3752" s="9">
        <f t="shared" si="524"/>
        <v>9943</v>
      </c>
      <c r="AB3752" s="9">
        <f t="shared" si="525"/>
        <v>1560</v>
      </c>
      <c r="AC3752" s="9">
        <f t="shared" si="526"/>
        <v>563</v>
      </c>
      <c r="AD3752" s="9">
        <f t="shared" si="527"/>
        <v>414</v>
      </c>
      <c r="AE3752" s="44">
        <f t="shared" si="528"/>
        <v>1.4440764890279663E-5</v>
      </c>
      <c r="AF3752" s="9">
        <f t="shared" si="529"/>
        <v>150</v>
      </c>
      <c r="AG3752" s="9">
        <f t="shared" si="522"/>
        <v>180</v>
      </c>
      <c r="AH3752" s="44">
        <f t="shared" si="530"/>
        <v>1.5135504749977122E-5</v>
      </c>
      <c r="AI3752">
        <f>AA3752/'Totals and Drop Down Lists'!W$6*Inputs!E$37</f>
        <v>9019.6970682910687</v>
      </c>
      <c r="AJ3752">
        <f>AB3752/'Totals and Drop Down Lists'!X$6*Inputs!F$37</f>
        <v>5133.0040051007918</v>
      </c>
      <c r="AK3752">
        <f>AC3752/'Totals and Drop Down Lists'!Y$6*Inputs!G$37</f>
        <v>3711.4861736958287</v>
      </c>
      <c r="AL3752">
        <f>AD3752/'Totals and Drop Down Lists'!Z$6*Inputs!H$37</f>
        <v>3319.24552577747</v>
      </c>
      <c r="AM3752">
        <f>AE3752/'Totals and Drop Down Lists'!AA$6*Inputs!I$37</f>
        <v>1797.7214398693418</v>
      </c>
      <c r="AN3752">
        <f>AF3752/'Totals and Drop Down Lists'!AB$6*Inputs!J$37</f>
        <v>2993.5039710517117</v>
      </c>
      <c r="AO3752">
        <f>AG3752/'Totals and Drop Down Lists'!AC$6*Inputs!K$37</f>
        <v>3352.2437122364913</v>
      </c>
      <c r="AP3752">
        <f>AH3752/'Totals and Drop Down Lists'!AD$6*Inputs!L$37</f>
        <v>3561.836956234115</v>
      </c>
      <c r="AQ3752">
        <f>IF(OR($D3752="51",$D3752="52",$D3752="61"),(AA3752/'Totals and Drop Down Lists'!W$4)*Inputs!E$38,0)</f>
        <v>0</v>
      </c>
      <c r="AR3752">
        <f>IF(OR($D3752="51",$D3752="52",$D3752="61"),(AB3752/'Totals and Drop Down Lists'!X$4)*Inputs!F$38,0)</f>
        <v>0</v>
      </c>
      <c r="AS3752">
        <f>IF(OR($D3752="51",$D3752="52",$D3752="61"),(AC3752/'Totals and Drop Down Lists'!Y$4)*Inputs!G$38,0)</f>
        <v>0</v>
      </c>
      <c r="AT3752">
        <f>IF(OR($D3752="51",$D3752="52",$D3752="61"),(AD3752/'Totals and Drop Down Lists'!Z$4)*Inputs!H$38,0)</f>
        <v>0</v>
      </c>
      <c r="AU3752">
        <f>IF(OR($D3752="51",$D3752="52",$D3752="61"),(AE3752/'Totals and Drop Down Lists'!AA$4)*Inputs!I$38,0)</f>
        <v>0</v>
      </c>
      <c r="AV3752">
        <f>IF(OR($D3752="51",$D3752="52",$D3752="61"),(AF3752/'Totals and Drop Down Lists'!AB$4)*Inputs!J$38,0)</f>
        <v>0</v>
      </c>
      <c r="AW3752">
        <f>IF(OR($D3752="51",$D3752="52",$D3752="61"),(AG3752/'Totals and Drop Down Lists'!AC$4)*Inputs!K$38,0)</f>
        <v>0</v>
      </c>
      <c r="AX3752">
        <f>IF(OR($D3752="51",$D3752="52",$D3752="61"),(AH3752/'Totals and Drop Down Lists'!AD$4)*Inputs!L$38,0)</f>
        <v>0</v>
      </c>
      <c r="AY3752">
        <f>IF(OR($D3752="51",$D3752="52",$D3752="61"),0,(AA3752/'Totals and Drop Down Lists'!W$5)*Inputs!E$39)</f>
        <v>0</v>
      </c>
      <c r="AZ3752">
        <f>IF(OR($D3752="51",$D3752="52",$D3752="61"),0,(AB3752/'Totals and Drop Down Lists'!X$5)*Inputs!F$39)</f>
        <v>0</v>
      </c>
      <c r="BA3752">
        <f>IF(OR($D3752="51",$D3752="52",$D3752="61"),0,(AC3752/'Totals and Drop Down Lists'!Y$5)*Inputs!G$39)</f>
        <v>0</v>
      </c>
      <c r="BB3752">
        <f>IF(OR($D3752="51",$D3752="52",$D3752="61"),0,(AD3752/'Totals and Drop Down Lists'!Z$5)*Inputs!H$39)</f>
        <v>0</v>
      </c>
      <c r="BC3752">
        <f>IF(OR($D3752="51",$D3752="52",$D3752="61"),0,(AE3752/'Totals and Drop Down Lists'!AA$5)*Inputs!I$39)</f>
        <v>0</v>
      </c>
      <c r="BD3752">
        <f>IF(OR($D3752="51",$D3752="52",$D3752="61"),0,(AF3752/'Totals and Drop Down Lists'!AB$5)*Inputs!J$39)</f>
        <v>0</v>
      </c>
      <c r="BE3752">
        <f>IF(OR($D3752="51",$D3752="52",$D3752="61"),0,(AG3752/'Totals and Drop Down Lists'!AC$5)*Inputs!K$39)</f>
        <v>0</v>
      </c>
      <c r="BF3752">
        <f>IF(OR($D3752="51",$D3752="52",$D3752="61"),0,(AH3752/'Totals and Drop Down Lists'!AD$5)*Inputs!L$39)</f>
        <v>0</v>
      </c>
      <c r="BG3752" s="10">
        <f t="shared" si="523"/>
        <v>32888.738852256822</v>
      </c>
    </row>
    <row r="3753" spans="1:59" ht="28.8">
      <c r="A3753" s="1" t="s">
        <v>7697</v>
      </c>
      <c r="B3753" s="1" t="s">
        <v>6658</v>
      </c>
      <c r="C3753" s="1" t="s">
        <v>6694</v>
      </c>
      <c r="D3753" s="1" t="s">
        <v>25</v>
      </c>
      <c r="E3753" s="1" t="s">
        <v>6695</v>
      </c>
      <c r="F3753" s="2">
        <v>15749</v>
      </c>
      <c r="G3753" s="2">
        <v>162</v>
      </c>
      <c r="H3753" s="2">
        <v>1</v>
      </c>
      <c r="I3753" s="2">
        <v>3243</v>
      </c>
      <c r="J3753" s="2">
        <v>6352</v>
      </c>
      <c r="K3753" s="2">
        <v>1392</v>
      </c>
      <c r="L3753" s="2">
        <v>40</v>
      </c>
      <c r="M3753" s="2">
        <v>6</v>
      </c>
      <c r="N3753" s="2">
        <v>6</v>
      </c>
      <c r="O3753" s="2">
        <v>10</v>
      </c>
      <c r="P3753" s="2">
        <v>57</v>
      </c>
      <c r="Q3753" s="2">
        <v>0</v>
      </c>
      <c r="R3753" s="2">
        <v>852</v>
      </c>
      <c r="S3753" s="2">
        <v>484300</v>
      </c>
      <c r="T3753" s="2">
        <v>38147800</v>
      </c>
      <c r="U3753" s="2">
        <v>123</v>
      </c>
      <c r="V3753" s="2">
        <v>160</v>
      </c>
      <c r="W3753" s="2">
        <v>4</v>
      </c>
      <c r="X3753" s="2">
        <v>414</v>
      </c>
      <c r="Y3753" s="2">
        <v>65</v>
      </c>
      <c r="Z3753" s="2">
        <v>234</v>
      </c>
      <c r="AA3753" s="9">
        <f t="shared" si="524"/>
        <v>15749</v>
      </c>
      <c r="AB3753" s="9">
        <f t="shared" si="525"/>
        <v>3080</v>
      </c>
      <c r="AC3753" s="9">
        <f t="shared" si="526"/>
        <v>971</v>
      </c>
      <c r="AD3753" s="9">
        <f t="shared" si="527"/>
        <v>852</v>
      </c>
      <c r="AE3753" s="44">
        <f t="shared" si="528"/>
        <v>2.1304128210713088E-5</v>
      </c>
      <c r="AF3753" s="9">
        <f t="shared" si="529"/>
        <v>250</v>
      </c>
      <c r="AG3753" s="9">
        <f t="shared" si="522"/>
        <v>299</v>
      </c>
      <c r="AH3753" s="44">
        <f t="shared" si="530"/>
        <v>2.4380972267914274E-5</v>
      </c>
      <c r="AI3753">
        <f>AA3753/'Totals and Drop Down Lists'!W$6*Inputs!E$37</f>
        <v>14286.554272203162</v>
      </c>
      <c r="AJ3753">
        <f>AB3753/'Totals and Drop Down Lists'!X$6*Inputs!F$37</f>
        <v>10134.392522891307</v>
      </c>
      <c r="AK3753">
        <f>AC3753/'Totals and Drop Down Lists'!Y$6*Inputs!G$37</f>
        <v>6401.1599905126996</v>
      </c>
      <c r="AL3753">
        <f>AD3753/'Totals and Drop Down Lists'!Z$6*Inputs!H$37</f>
        <v>6830.9110820347933</v>
      </c>
      <c r="AM3753">
        <f>AE3753/'Totals and Drop Down Lists'!AA$6*Inputs!I$37</f>
        <v>2652.1370809037867</v>
      </c>
      <c r="AN3753">
        <f>AF3753/'Totals and Drop Down Lists'!AB$6*Inputs!J$37</f>
        <v>4989.1732850861854</v>
      </c>
      <c r="AO3753">
        <f>AG3753/'Totals and Drop Down Lists'!AC$6*Inputs!K$37</f>
        <v>5568.4492775483941</v>
      </c>
      <c r="AP3753">
        <f>AH3753/'Totals and Drop Down Lists'!AD$6*Inputs!L$37</f>
        <v>5737.5719863526456</v>
      </c>
      <c r="AQ3753">
        <f>IF(OR($D3753="51",$D3753="52",$D3753="61"),(AA3753/'Totals and Drop Down Lists'!W$4)*Inputs!E$38,0)</f>
        <v>0</v>
      </c>
      <c r="AR3753">
        <f>IF(OR($D3753="51",$D3753="52",$D3753="61"),(AB3753/'Totals and Drop Down Lists'!X$4)*Inputs!F$38,0)</f>
        <v>0</v>
      </c>
      <c r="AS3753">
        <f>IF(OR($D3753="51",$D3753="52",$D3753="61"),(AC3753/'Totals and Drop Down Lists'!Y$4)*Inputs!G$38,0)</f>
        <v>0</v>
      </c>
      <c r="AT3753">
        <f>IF(OR($D3753="51",$D3753="52",$D3753="61"),(AD3753/'Totals and Drop Down Lists'!Z$4)*Inputs!H$38,0)</f>
        <v>0</v>
      </c>
      <c r="AU3753">
        <f>IF(OR($D3753="51",$D3753="52",$D3753="61"),(AE3753/'Totals and Drop Down Lists'!AA$4)*Inputs!I$38,0)</f>
        <v>0</v>
      </c>
      <c r="AV3753">
        <f>IF(OR($D3753="51",$D3753="52",$D3753="61"),(AF3753/'Totals and Drop Down Lists'!AB$4)*Inputs!J$38,0)</f>
        <v>0</v>
      </c>
      <c r="AW3753">
        <f>IF(OR($D3753="51",$D3753="52",$D3753="61"),(AG3753/'Totals and Drop Down Lists'!AC$4)*Inputs!K$38,0)</f>
        <v>0</v>
      </c>
      <c r="AX3753">
        <f>IF(OR($D3753="51",$D3753="52",$D3753="61"),(AH3753/'Totals and Drop Down Lists'!AD$4)*Inputs!L$38,0)</f>
        <v>0</v>
      </c>
      <c r="AY3753">
        <f>IF(OR($D3753="51",$D3753="52",$D3753="61"),0,(AA3753/'Totals and Drop Down Lists'!W$5)*Inputs!E$39)</f>
        <v>0</v>
      </c>
      <c r="AZ3753">
        <f>IF(OR($D3753="51",$D3753="52",$D3753="61"),0,(AB3753/'Totals and Drop Down Lists'!X$5)*Inputs!F$39)</f>
        <v>0</v>
      </c>
      <c r="BA3753">
        <f>IF(OR($D3753="51",$D3753="52",$D3753="61"),0,(AC3753/'Totals and Drop Down Lists'!Y$5)*Inputs!G$39)</f>
        <v>0</v>
      </c>
      <c r="BB3753">
        <f>IF(OR($D3753="51",$D3753="52",$D3753="61"),0,(AD3753/'Totals and Drop Down Lists'!Z$5)*Inputs!H$39)</f>
        <v>0</v>
      </c>
      <c r="BC3753">
        <f>IF(OR($D3753="51",$D3753="52",$D3753="61"),0,(AE3753/'Totals and Drop Down Lists'!AA$5)*Inputs!I$39)</f>
        <v>0</v>
      </c>
      <c r="BD3753">
        <f>IF(OR($D3753="51",$D3753="52",$D3753="61"),0,(AF3753/'Totals and Drop Down Lists'!AB$5)*Inputs!J$39)</f>
        <v>0</v>
      </c>
      <c r="BE3753">
        <f>IF(OR($D3753="51",$D3753="52",$D3753="61"),0,(AG3753/'Totals and Drop Down Lists'!AC$5)*Inputs!K$39)</f>
        <v>0</v>
      </c>
      <c r="BF3753">
        <f>IF(OR($D3753="51",$D3753="52",$D3753="61"),0,(AH3753/'Totals and Drop Down Lists'!AD$5)*Inputs!L$39)</f>
        <v>0</v>
      </c>
      <c r="BG3753" s="10">
        <f t="shared" si="523"/>
        <v>56600.349497532974</v>
      </c>
    </row>
    <row r="3754" spans="1:59" ht="28.8">
      <c r="A3754" s="1" t="s">
        <v>7697</v>
      </c>
      <c r="B3754" s="1" t="s">
        <v>6658</v>
      </c>
      <c r="C3754" s="1" t="s">
        <v>6696</v>
      </c>
      <c r="D3754" s="1" t="s">
        <v>25</v>
      </c>
      <c r="E3754" s="1" t="s">
        <v>6697</v>
      </c>
      <c r="F3754" s="2">
        <v>27977</v>
      </c>
      <c r="G3754" s="2">
        <v>89</v>
      </c>
      <c r="H3754" s="2">
        <v>6</v>
      </c>
      <c r="I3754" s="2">
        <v>3610</v>
      </c>
      <c r="J3754" s="2">
        <v>9932</v>
      </c>
      <c r="K3754" s="2">
        <v>2325</v>
      </c>
      <c r="L3754" s="2">
        <v>0</v>
      </c>
      <c r="M3754" s="2">
        <v>25</v>
      </c>
      <c r="N3754" s="2">
        <v>0</v>
      </c>
      <c r="O3754" s="2">
        <v>26</v>
      </c>
      <c r="P3754" s="2">
        <v>30</v>
      </c>
      <c r="Q3754" s="2">
        <v>4</v>
      </c>
      <c r="R3754" s="2">
        <v>595</v>
      </c>
      <c r="S3754" s="2">
        <v>1842500</v>
      </c>
      <c r="T3754" s="2">
        <v>101355800</v>
      </c>
      <c r="U3754" s="2">
        <v>467</v>
      </c>
      <c r="V3754" s="2">
        <v>120</v>
      </c>
      <c r="W3754" s="2">
        <v>4</v>
      </c>
      <c r="X3754" s="2">
        <v>420</v>
      </c>
      <c r="Y3754" s="2">
        <v>105</v>
      </c>
      <c r="Z3754" s="2">
        <v>159</v>
      </c>
      <c r="AA3754" s="9">
        <f t="shared" si="524"/>
        <v>27977</v>
      </c>
      <c r="AB3754" s="9">
        <f t="shared" si="525"/>
        <v>3515</v>
      </c>
      <c r="AC3754" s="9">
        <f t="shared" si="526"/>
        <v>680</v>
      </c>
      <c r="AD3754" s="9">
        <f t="shared" si="527"/>
        <v>595</v>
      </c>
      <c r="AE3754" s="44">
        <f t="shared" si="528"/>
        <v>3.8010623148558691E-5</v>
      </c>
      <c r="AF3754" s="9">
        <f t="shared" si="529"/>
        <v>296</v>
      </c>
      <c r="AG3754" s="9">
        <f t="shared" si="522"/>
        <v>264</v>
      </c>
      <c r="AH3754" s="44">
        <f t="shared" si="530"/>
        <v>2.2995415412604796E-5</v>
      </c>
      <c r="AI3754">
        <f>AA3754/'Totals and Drop Down Lists'!W$6*Inputs!E$37</f>
        <v>25379.067170831666</v>
      </c>
      <c r="AJ3754">
        <f>AB3754/'Totals and Drop Down Lists'!X$6*Inputs!F$37</f>
        <v>11565.710947390566</v>
      </c>
      <c r="AK3754">
        <f>AC3754/'Totals and Drop Down Lists'!Y$6*Inputs!G$37</f>
        <v>4482.7896946947849</v>
      </c>
      <c r="AL3754">
        <f>AD3754/'Totals and Drop Down Lists'!Z$6*Inputs!H$37</f>
        <v>4770.4132556463637</v>
      </c>
      <c r="AM3754">
        <f>AE3754/'Totals and Drop Down Lists'!AA$6*Inputs!I$37</f>
        <v>4731.9177824821245</v>
      </c>
      <c r="AN3754">
        <f>AF3754/'Totals and Drop Down Lists'!AB$6*Inputs!J$37</f>
        <v>5907.1811695420429</v>
      </c>
      <c r="AO3754">
        <f>AG3754/'Totals and Drop Down Lists'!AC$6*Inputs!K$37</f>
        <v>4916.6241112801872</v>
      </c>
      <c r="AP3754">
        <f>AH3754/'Totals and Drop Down Lists'!AD$6*Inputs!L$37</f>
        <v>5411.5090176094145</v>
      </c>
      <c r="AQ3754">
        <f>IF(OR($D3754="51",$D3754="52",$D3754="61"),(AA3754/'Totals and Drop Down Lists'!W$4)*Inputs!E$38,0)</f>
        <v>0</v>
      </c>
      <c r="AR3754">
        <f>IF(OR($D3754="51",$D3754="52",$D3754="61"),(AB3754/'Totals and Drop Down Lists'!X$4)*Inputs!F$38,0)</f>
        <v>0</v>
      </c>
      <c r="AS3754">
        <f>IF(OR($D3754="51",$D3754="52",$D3754="61"),(AC3754/'Totals and Drop Down Lists'!Y$4)*Inputs!G$38,0)</f>
        <v>0</v>
      </c>
      <c r="AT3754">
        <f>IF(OR($D3754="51",$D3754="52",$D3754="61"),(AD3754/'Totals and Drop Down Lists'!Z$4)*Inputs!H$38,0)</f>
        <v>0</v>
      </c>
      <c r="AU3754">
        <f>IF(OR($D3754="51",$D3754="52",$D3754="61"),(AE3754/'Totals and Drop Down Lists'!AA$4)*Inputs!I$38,0)</f>
        <v>0</v>
      </c>
      <c r="AV3754">
        <f>IF(OR($D3754="51",$D3754="52",$D3754="61"),(AF3754/'Totals and Drop Down Lists'!AB$4)*Inputs!J$38,0)</f>
        <v>0</v>
      </c>
      <c r="AW3754">
        <f>IF(OR($D3754="51",$D3754="52",$D3754="61"),(AG3754/'Totals and Drop Down Lists'!AC$4)*Inputs!K$38,0)</f>
        <v>0</v>
      </c>
      <c r="AX3754">
        <f>IF(OR($D3754="51",$D3754="52",$D3754="61"),(AH3754/'Totals and Drop Down Lists'!AD$4)*Inputs!L$38,0)</f>
        <v>0</v>
      </c>
      <c r="AY3754">
        <f>IF(OR($D3754="51",$D3754="52",$D3754="61"),0,(AA3754/'Totals and Drop Down Lists'!W$5)*Inputs!E$39)</f>
        <v>0</v>
      </c>
      <c r="AZ3754">
        <f>IF(OR($D3754="51",$D3754="52",$D3754="61"),0,(AB3754/'Totals and Drop Down Lists'!X$5)*Inputs!F$39)</f>
        <v>0</v>
      </c>
      <c r="BA3754">
        <f>IF(OR($D3754="51",$D3754="52",$D3754="61"),0,(AC3754/'Totals and Drop Down Lists'!Y$5)*Inputs!G$39)</f>
        <v>0</v>
      </c>
      <c r="BB3754">
        <f>IF(OR($D3754="51",$D3754="52",$D3754="61"),0,(AD3754/'Totals and Drop Down Lists'!Z$5)*Inputs!H$39)</f>
        <v>0</v>
      </c>
      <c r="BC3754">
        <f>IF(OR($D3754="51",$D3754="52",$D3754="61"),0,(AE3754/'Totals and Drop Down Lists'!AA$5)*Inputs!I$39)</f>
        <v>0</v>
      </c>
      <c r="BD3754">
        <f>IF(OR($D3754="51",$D3754="52",$D3754="61"),0,(AF3754/'Totals and Drop Down Lists'!AB$5)*Inputs!J$39)</f>
        <v>0</v>
      </c>
      <c r="BE3754">
        <f>IF(OR($D3754="51",$D3754="52",$D3754="61"),0,(AG3754/'Totals and Drop Down Lists'!AC$5)*Inputs!K$39)</f>
        <v>0</v>
      </c>
      <c r="BF3754">
        <f>IF(OR($D3754="51",$D3754="52",$D3754="61"),0,(AH3754/'Totals and Drop Down Lists'!AD$5)*Inputs!L$39)</f>
        <v>0</v>
      </c>
      <c r="BG3754" s="10">
        <f t="shared" si="523"/>
        <v>67165.213149477146</v>
      </c>
    </row>
    <row r="3755" spans="1:59" ht="28.8">
      <c r="A3755" s="1" t="s">
        <v>7697</v>
      </c>
      <c r="B3755" s="1" t="s">
        <v>6658</v>
      </c>
      <c r="C3755" s="1" t="s">
        <v>1403</v>
      </c>
      <c r="D3755" s="1" t="s">
        <v>25</v>
      </c>
      <c r="E3755" s="1" t="s">
        <v>6698</v>
      </c>
      <c r="F3755" s="2">
        <v>11180</v>
      </c>
      <c r="G3755" s="2">
        <v>43</v>
      </c>
      <c r="H3755" s="2">
        <v>0</v>
      </c>
      <c r="I3755" s="2">
        <v>1233</v>
      </c>
      <c r="J3755" s="2">
        <v>4286</v>
      </c>
      <c r="K3755" s="2">
        <v>1021</v>
      </c>
      <c r="L3755" s="2">
        <v>38</v>
      </c>
      <c r="M3755" s="2">
        <v>0</v>
      </c>
      <c r="N3755" s="2">
        <v>0</v>
      </c>
      <c r="O3755" s="2">
        <v>8</v>
      </c>
      <c r="P3755" s="2">
        <v>21</v>
      </c>
      <c r="Q3755" s="2">
        <v>0</v>
      </c>
      <c r="R3755" s="2">
        <v>610</v>
      </c>
      <c r="S3755" s="2">
        <v>671100</v>
      </c>
      <c r="T3755" s="2">
        <v>36609200</v>
      </c>
      <c r="U3755" s="2">
        <v>100</v>
      </c>
      <c r="V3755" s="2">
        <v>30</v>
      </c>
      <c r="W3755" s="2">
        <v>10</v>
      </c>
      <c r="X3755" s="2">
        <v>140</v>
      </c>
      <c r="Y3755" s="2">
        <v>10</v>
      </c>
      <c r="Z3755" s="2">
        <v>100</v>
      </c>
      <c r="AA3755" s="9">
        <f t="shared" si="524"/>
        <v>11180</v>
      </c>
      <c r="AB3755" s="9">
        <f t="shared" si="525"/>
        <v>1190</v>
      </c>
      <c r="AC3755" s="9">
        <f t="shared" si="526"/>
        <v>677</v>
      </c>
      <c r="AD3755" s="9">
        <f t="shared" si="527"/>
        <v>610</v>
      </c>
      <c r="AE3755" s="44">
        <f t="shared" si="528"/>
        <v>1.6986155808568619E-5</v>
      </c>
      <c r="AF3755" s="9">
        <f t="shared" si="529"/>
        <v>100</v>
      </c>
      <c r="AG3755" s="9">
        <f t="shared" si="522"/>
        <v>110</v>
      </c>
      <c r="AH3755" s="44">
        <f t="shared" si="530"/>
        <v>9.7502858210288997E-6</v>
      </c>
      <c r="AI3755">
        <f>AA3755/'Totals and Drop Down Lists'!W$6*Inputs!E$37</f>
        <v>10141.829751935446</v>
      </c>
      <c r="AJ3755">
        <f>AB3755/'Totals and Drop Down Lists'!X$6*Inputs!F$37</f>
        <v>3915.5607474807316</v>
      </c>
      <c r="AK3755">
        <f>AC3755/'Totals and Drop Down Lists'!Y$6*Inputs!G$37</f>
        <v>4463.0126813358365</v>
      </c>
      <c r="AL3755">
        <f>AD3755/'Totals and Drop Down Lists'!Z$6*Inputs!H$37</f>
        <v>4890.6757746962721</v>
      </c>
      <c r="AM3755">
        <f>AE3755/'Totals and Drop Down Lists'!AA$6*Inputs!I$37</f>
        <v>2114.5955016953112</v>
      </c>
      <c r="AN3755">
        <f>AF3755/'Totals and Drop Down Lists'!AB$6*Inputs!J$37</f>
        <v>1995.6693140344744</v>
      </c>
      <c r="AO3755">
        <f>AG3755/'Totals and Drop Down Lists'!AC$6*Inputs!K$37</f>
        <v>2048.593379700078</v>
      </c>
      <c r="AP3755">
        <f>AH3755/'Totals and Drop Down Lists'!AD$6*Inputs!L$37</f>
        <v>2294.5338754717591</v>
      </c>
      <c r="AQ3755">
        <f>IF(OR($D3755="51",$D3755="52",$D3755="61"),(AA3755/'Totals and Drop Down Lists'!W$4)*Inputs!E$38,0)</f>
        <v>0</v>
      </c>
      <c r="AR3755">
        <f>IF(OR($D3755="51",$D3755="52",$D3755="61"),(AB3755/'Totals and Drop Down Lists'!X$4)*Inputs!F$38,0)</f>
        <v>0</v>
      </c>
      <c r="AS3755">
        <f>IF(OR($D3755="51",$D3755="52",$D3755="61"),(AC3755/'Totals and Drop Down Lists'!Y$4)*Inputs!G$38,0)</f>
        <v>0</v>
      </c>
      <c r="AT3755">
        <f>IF(OR($D3755="51",$D3755="52",$D3755="61"),(AD3755/'Totals and Drop Down Lists'!Z$4)*Inputs!H$38,0)</f>
        <v>0</v>
      </c>
      <c r="AU3755">
        <f>IF(OR($D3755="51",$D3755="52",$D3755="61"),(AE3755/'Totals and Drop Down Lists'!AA$4)*Inputs!I$38,0)</f>
        <v>0</v>
      </c>
      <c r="AV3755">
        <f>IF(OR($D3755="51",$D3755="52",$D3755="61"),(AF3755/'Totals and Drop Down Lists'!AB$4)*Inputs!J$38,0)</f>
        <v>0</v>
      </c>
      <c r="AW3755">
        <f>IF(OR($D3755="51",$D3755="52",$D3755="61"),(AG3755/'Totals and Drop Down Lists'!AC$4)*Inputs!K$38,0)</f>
        <v>0</v>
      </c>
      <c r="AX3755">
        <f>IF(OR($D3755="51",$D3755="52",$D3755="61"),(AH3755/'Totals and Drop Down Lists'!AD$4)*Inputs!L$38,0)</f>
        <v>0</v>
      </c>
      <c r="AY3755">
        <f>IF(OR($D3755="51",$D3755="52",$D3755="61"),0,(AA3755/'Totals and Drop Down Lists'!W$5)*Inputs!E$39)</f>
        <v>0</v>
      </c>
      <c r="AZ3755">
        <f>IF(OR($D3755="51",$D3755="52",$D3755="61"),0,(AB3755/'Totals and Drop Down Lists'!X$5)*Inputs!F$39)</f>
        <v>0</v>
      </c>
      <c r="BA3755">
        <f>IF(OR($D3755="51",$D3755="52",$D3755="61"),0,(AC3755/'Totals and Drop Down Lists'!Y$5)*Inputs!G$39)</f>
        <v>0</v>
      </c>
      <c r="BB3755">
        <f>IF(OR($D3755="51",$D3755="52",$D3755="61"),0,(AD3755/'Totals and Drop Down Lists'!Z$5)*Inputs!H$39)</f>
        <v>0</v>
      </c>
      <c r="BC3755">
        <f>IF(OR($D3755="51",$D3755="52",$D3755="61"),0,(AE3755/'Totals and Drop Down Lists'!AA$5)*Inputs!I$39)</f>
        <v>0</v>
      </c>
      <c r="BD3755">
        <f>IF(OR($D3755="51",$D3755="52",$D3755="61"),0,(AF3755/'Totals and Drop Down Lists'!AB$5)*Inputs!J$39)</f>
        <v>0</v>
      </c>
      <c r="BE3755">
        <f>IF(OR($D3755="51",$D3755="52",$D3755="61"),0,(AG3755/'Totals and Drop Down Lists'!AC$5)*Inputs!K$39)</f>
        <v>0</v>
      </c>
      <c r="BF3755">
        <f>IF(OR($D3755="51",$D3755="52",$D3755="61"),0,(AH3755/'Totals and Drop Down Lists'!AD$5)*Inputs!L$39)</f>
        <v>0</v>
      </c>
      <c r="BG3755" s="10">
        <f t="shared" si="523"/>
        <v>31864.471026349915</v>
      </c>
    </row>
    <row r="3756" spans="1:59" ht="28.8">
      <c r="A3756" s="1" t="s">
        <v>7697</v>
      </c>
      <c r="B3756" s="1" t="s">
        <v>6658</v>
      </c>
      <c r="C3756" s="1" t="s">
        <v>6699</v>
      </c>
      <c r="D3756" s="1" t="s">
        <v>25</v>
      </c>
      <c r="E3756" s="1" t="s">
        <v>6700</v>
      </c>
      <c r="F3756" s="2">
        <v>66015</v>
      </c>
      <c r="G3756" s="2">
        <v>151</v>
      </c>
      <c r="H3756" s="2">
        <v>57</v>
      </c>
      <c r="I3756" s="2">
        <v>3639</v>
      </c>
      <c r="J3756" s="2">
        <v>23130</v>
      </c>
      <c r="K3756" s="2">
        <v>4600</v>
      </c>
      <c r="L3756" s="2">
        <v>176</v>
      </c>
      <c r="M3756" s="2">
        <v>10</v>
      </c>
      <c r="N3756" s="2">
        <v>0</v>
      </c>
      <c r="O3756" s="2">
        <v>56</v>
      </c>
      <c r="P3756" s="2">
        <v>0</v>
      </c>
      <c r="Q3756" s="2">
        <v>0</v>
      </c>
      <c r="R3756" s="2">
        <v>3021</v>
      </c>
      <c r="S3756" s="2">
        <v>4758500</v>
      </c>
      <c r="T3756" s="2">
        <v>261054600</v>
      </c>
      <c r="U3756" s="2">
        <v>362</v>
      </c>
      <c r="V3756" s="2">
        <v>374</v>
      </c>
      <c r="W3756" s="2">
        <v>0</v>
      </c>
      <c r="X3756" s="2">
        <v>1190</v>
      </c>
      <c r="Y3756" s="2">
        <v>215</v>
      </c>
      <c r="Z3756" s="2">
        <v>639</v>
      </c>
      <c r="AA3756" s="9">
        <f t="shared" si="524"/>
        <v>66015</v>
      </c>
      <c r="AB3756" s="9">
        <f t="shared" si="525"/>
        <v>3431</v>
      </c>
      <c r="AC3756" s="9">
        <f t="shared" si="526"/>
        <v>3263</v>
      </c>
      <c r="AD3756" s="9">
        <f t="shared" si="527"/>
        <v>3021</v>
      </c>
      <c r="AE3756" s="44">
        <f t="shared" si="528"/>
        <v>6.3890430805239829E-5</v>
      </c>
      <c r="AF3756" s="9">
        <f t="shared" si="529"/>
        <v>816</v>
      </c>
      <c r="AG3756" s="9">
        <f t="shared" si="522"/>
        <v>854</v>
      </c>
      <c r="AH3756" s="44">
        <f t="shared" si="530"/>
        <v>6.319622780072591E-5</v>
      </c>
      <c r="AI3756">
        <f>AA3756/'Totals and Drop Down Lists'!W$6*Inputs!E$37</f>
        <v>59884.873977998082</v>
      </c>
      <c r="AJ3756">
        <f>AB3756/'Totals and Drop Down Lists'!X$6*Inputs!F$37</f>
        <v>11289.318424038986</v>
      </c>
      <c r="AK3756">
        <f>AC3756/'Totals and Drop Down Lists'!Y$6*Inputs!G$37</f>
        <v>21510.798196748652</v>
      </c>
      <c r="AL3756">
        <f>AD3756/'Totals and Drop Down Lists'!Z$6*Inputs!H$37</f>
        <v>24220.87133665154</v>
      </c>
      <c r="AM3756">
        <f>AE3756/'Totals and Drop Down Lists'!AA$6*Inputs!I$37</f>
        <v>7953.6782250627675</v>
      </c>
      <c r="AN3756">
        <f>AF3756/'Totals and Drop Down Lists'!AB$6*Inputs!J$37</f>
        <v>16284.66160252131</v>
      </c>
      <c r="AO3756">
        <f>AG3756/'Totals and Drop Down Lists'!AC$6*Inputs!K$37</f>
        <v>15904.534056944243</v>
      </c>
      <c r="AP3756">
        <f>AH3756/'Totals and Drop Down Lists'!AD$6*Inputs!L$37</f>
        <v>14871.962540631859</v>
      </c>
      <c r="AQ3756">
        <f>IF(OR($D3756="51",$D3756="52",$D3756="61"),(AA3756/'Totals and Drop Down Lists'!W$4)*Inputs!E$38,0)</f>
        <v>0</v>
      </c>
      <c r="AR3756">
        <f>IF(OR($D3756="51",$D3756="52",$D3756="61"),(AB3756/'Totals and Drop Down Lists'!X$4)*Inputs!F$38,0)</f>
        <v>0</v>
      </c>
      <c r="AS3756">
        <f>IF(OR($D3756="51",$D3756="52",$D3756="61"),(AC3756/'Totals and Drop Down Lists'!Y$4)*Inputs!G$38,0)</f>
        <v>0</v>
      </c>
      <c r="AT3756">
        <f>IF(OR($D3756="51",$D3756="52",$D3756="61"),(AD3756/'Totals and Drop Down Lists'!Z$4)*Inputs!H$38,0)</f>
        <v>0</v>
      </c>
      <c r="AU3756">
        <f>IF(OR($D3756="51",$D3756="52",$D3756="61"),(AE3756/'Totals and Drop Down Lists'!AA$4)*Inputs!I$38,0)</f>
        <v>0</v>
      </c>
      <c r="AV3756">
        <f>IF(OR($D3756="51",$D3756="52",$D3756="61"),(AF3756/'Totals and Drop Down Lists'!AB$4)*Inputs!J$38,0)</f>
        <v>0</v>
      </c>
      <c r="AW3756">
        <f>IF(OR($D3756="51",$D3756="52",$D3756="61"),(AG3756/'Totals and Drop Down Lists'!AC$4)*Inputs!K$38,0)</f>
        <v>0</v>
      </c>
      <c r="AX3756">
        <f>IF(OR($D3756="51",$D3756="52",$D3756="61"),(AH3756/'Totals and Drop Down Lists'!AD$4)*Inputs!L$38,0)</f>
        <v>0</v>
      </c>
      <c r="AY3756">
        <f>IF(OR($D3756="51",$D3756="52",$D3756="61"),0,(AA3756/'Totals and Drop Down Lists'!W$5)*Inputs!E$39)</f>
        <v>0</v>
      </c>
      <c r="AZ3756">
        <f>IF(OR($D3756="51",$D3756="52",$D3756="61"),0,(AB3756/'Totals and Drop Down Lists'!X$5)*Inputs!F$39)</f>
        <v>0</v>
      </c>
      <c r="BA3756">
        <f>IF(OR($D3756="51",$D3756="52",$D3756="61"),0,(AC3756/'Totals and Drop Down Lists'!Y$5)*Inputs!G$39)</f>
        <v>0</v>
      </c>
      <c r="BB3756">
        <f>IF(OR($D3756="51",$D3756="52",$D3756="61"),0,(AD3756/'Totals and Drop Down Lists'!Z$5)*Inputs!H$39)</f>
        <v>0</v>
      </c>
      <c r="BC3756">
        <f>IF(OR($D3756="51",$D3756="52",$D3756="61"),0,(AE3756/'Totals and Drop Down Lists'!AA$5)*Inputs!I$39)</f>
        <v>0</v>
      </c>
      <c r="BD3756">
        <f>IF(OR($D3756="51",$D3756="52",$D3756="61"),0,(AF3756/'Totals and Drop Down Lists'!AB$5)*Inputs!J$39)</f>
        <v>0</v>
      </c>
      <c r="BE3756">
        <f>IF(OR($D3756="51",$D3756="52",$D3756="61"),0,(AG3756/'Totals and Drop Down Lists'!AC$5)*Inputs!K$39)</f>
        <v>0</v>
      </c>
      <c r="BF3756">
        <f>IF(OR($D3756="51",$D3756="52",$D3756="61"),0,(AH3756/'Totals and Drop Down Lists'!AD$5)*Inputs!L$39)</f>
        <v>0</v>
      </c>
      <c r="BG3756" s="10">
        <f t="shared" si="523"/>
        <v>171920.69836059745</v>
      </c>
    </row>
    <row r="3757" spans="1:59" ht="28.8">
      <c r="A3757" s="1" t="s">
        <v>7697</v>
      </c>
      <c r="B3757" s="1" t="s">
        <v>6658</v>
      </c>
      <c r="C3757" s="1" t="s">
        <v>1602</v>
      </c>
      <c r="D3757" s="1" t="s">
        <v>25</v>
      </c>
      <c r="E3757" s="1" t="s">
        <v>6701</v>
      </c>
      <c r="F3757" s="2">
        <v>15371</v>
      </c>
      <c r="G3757" s="2">
        <v>36</v>
      </c>
      <c r="H3757" s="2">
        <v>0</v>
      </c>
      <c r="I3757" s="2">
        <v>1935</v>
      </c>
      <c r="J3757" s="2">
        <v>6086</v>
      </c>
      <c r="K3757" s="2">
        <v>1366</v>
      </c>
      <c r="L3757" s="2">
        <v>66</v>
      </c>
      <c r="M3757" s="2">
        <v>0</v>
      </c>
      <c r="N3757" s="2">
        <v>0</v>
      </c>
      <c r="O3757" s="2">
        <v>3</v>
      </c>
      <c r="P3757" s="2">
        <v>0</v>
      </c>
      <c r="Q3757" s="2">
        <v>0</v>
      </c>
      <c r="R3757" s="2">
        <v>1178</v>
      </c>
      <c r="S3757" s="2">
        <v>574500</v>
      </c>
      <c r="T3757" s="2">
        <v>59608000</v>
      </c>
      <c r="U3757" s="2">
        <v>209</v>
      </c>
      <c r="V3757" s="2">
        <v>135</v>
      </c>
      <c r="W3757" s="2">
        <v>85</v>
      </c>
      <c r="X3757" s="2">
        <v>160</v>
      </c>
      <c r="Y3757" s="2">
        <v>20</v>
      </c>
      <c r="Z3757" s="2">
        <v>25</v>
      </c>
      <c r="AA3757" s="9">
        <f t="shared" si="524"/>
        <v>15371</v>
      </c>
      <c r="AB3757" s="9">
        <f t="shared" si="525"/>
        <v>1899</v>
      </c>
      <c r="AC3757" s="9">
        <f t="shared" si="526"/>
        <v>1247</v>
      </c>
      <c r="AD3757" s="9">
        <f t="shared" si="527"/>
        <v>1178</v>
      </c>
      <c r="AE3757" s="44">
        <f t="shared" si="528"/>
        <v>2.1412394520961826E-5</v>
      </c>
      <c r="AF3757" s="9">
        <f t="shared" si="529"/>
        <v>0</v>
      </c>
      <c r="AG3757" s="9">
        <f t="shared" si="522"/>
        <v>45</v>
      </c>
      <c r="AH3757" s="44">
        <f t="shared" si="530"/>
        <v>3.7582213154624319E-6</v>
      </c>
      <c r="AI3757">
        <f>AA3757/'Totals and Drop Down Lists'!W$6*Inputs!E$37</f>
        <v>13943.655198300514</v>
      </c>
      <c r="AJ3757">
        <f>AB3757/'Totals and Drop Down Lists'!X$6*Inputs!F$37</f>
        <v>6248.4452600553868</v>
      </c>
      <c r="AK3757">
        <f>AC3757/'Totals and Drop Down Lists'!Y$6*Inputs!G$37</f>
        <v>8220.6452195358761</v>
      </c>
      <c r="AL3757">
        <f>AD3757/'Totals and Drop Down Lists'!Z$6*Inputs!H$37</f>
        <v>9444.6164960528004</v>
      </c>
      <c r="AM3757">
        <f>AE3757/'Totals and Drop Down Lists'!AA$6*Inputs!I$37</f>
        <v>2665.6150835323533</v>
      </c>
      <c r="AN3757">
        <f>AF3757/'Totals and Drop Down Lists'!AB$6*Inputs!J$37</f>
        <v>0</v>
      </c>
      <c r="AO3757">
        <f>AG3757/'Totals and Drop Down Lists'!AC$6*Inputs!K$37</f>
        <v>838.06092805912283</v>
      </c>
      <c r="AP3757">
        <f>AH3757/'Totals and Drop Down Lists'!AD$6*Inputs!L$37</f>
        <v>884.42188035659092</v>
      </c>
      <c r="AQ3757">
        <f>IF(OR($D3757="51",$D3757="52",$D3757="61"),(AA3757/'Totals and Drop Down Lists'!W$4)*Inputs!E$38,0)</f>
        <v>0</v>
      </c>
      <c r="AR3757">
        <f>IF(OR($D3757="51",$D3757="52",$D3757="61"),(AB3757/'Totals and Drop Down Lists'!X$4)*Inputs!F$38,0)</f>
        <v>0</v>
      </c>
      <c r="AS3757">
        <f>IF(OR($D3757="51",$D3757="52",$D3757="61"),(AC3757/'Totals and Drop Down Lists'!Y$4)*Inputs!G$38,0)</f>
        <v>0</v>
      </c>
      <c r="AT3757">
        <f>IF(OR($D3757="51",$D3757="52",$D3757="61"),(AD3757/'Totals and Drop Down Lists'!Z$4)*Inputs!H$38,0)</f>
        <v>0</v>
      </c>
      <c r="AU3757">
        <f>IF(OR($D3757="51",$D3757="52",$D3757="61"),(AE3757/'Totals and Drop Down Lists'!AA$4)*Inputs!I$38,0)</f>
        <v>0</v>
      </c>
      <c r="AV3757">
        <f>IF(OR($D3757="51",$D3757="52",$D3757="61"),(AF3757/'Totals and Drop Down Lists'!AB$4)*Inputs!J$38,0)</f>
        <v>0</v>
      </c>
      <c r="AW3757">
        <f>IF(OR($D3757="51",$D3757="52",$D3757="61"),(AG3757/'Totals and Drop Down Lists'!AC$4)*Inputs!K$38,0)</f>
        <v>0</v>
      </c>
      <c r="AX3757">
        <f>IF(OR($D3757="51",$D3757="52",$D3757="61"),(AH3757/'Totals and Drop Down Lists'!AD$4)*Inputs!L$38,0)</f>
        <v>0</v>
      </c>
      <c r="AY3757">
        <f>IF(OR($D3757="51",$D3757="52",$D3757="61"),0,(AA3757/'Totals and Drop Down Lists'!W$5)*Inputs!E$39)</f>
        <v>0</v>
      </c>
      <c r="AZ3757">
        <f>IF(OR($D3757="51",$D3757="52",$D3757="61"),0,(AB3757/'Totals and Drop Down Lists'!X$5)*Inputs!F$39)</f>
        <v>0</v>
      </c>
      <c r="BA3757">
        <f>IF(OR($D3757="51",$D3757="52",$D3757="61"),0,(AC3757/'Totals and Drop Down Lists'!Y$5)*Inputs!G$39)</f>
        <v>0</v>
      </c>
      <c r="BB3757">
        <f>IF(OR($D3757="51",$D3757="52",$D3757="61"),0,(AD3757/'Totals and Drop Down Lists'!Z$5)*Inputs!H$39)</f>
        <v>0</v>
      </c>
      <c r="BC3757">
        <f>IF(OR($D3757="51",$D3757="52",$D3757="61"),0,(AE3757/'Totals and Drop Down Lists'!AA$5)*Inputs!I$39)</f>
        <v>0</v>
      </c>
      <c r="BD3757">
        <f>IF(OR($D3757="51",$D3757="52",$D3757="61"),0,(AF3757/'Totals and Drop Down Lists'!AB$5)*Inputs!J$39)</f>
        <v>0</v>
      </c>
      <c r="BE3757">
        <f>IF(OR($D3757="51",$D3757="52",$D3757="61"),0,(AG3757/'Totals and Drop Down Lists'!AC$5)*Inputs!K$39)</f>
        <v>0</v>
      </c>
      <c r="BF3757">
        <f>IF(OR($D3757="51",$D3757="52",$D3757="61"),0,(AH3757/'Totals and Drop Down Lists'!AD$5)*Inputs!L$39)</f>
        <v>0</v>
      </c>
      <c r="BG3757" s="10">
        <f t="shared" si="523"/>
        <v>42245.460065892643</v>
      </c>
    </row>
    <row r="3758" spans="1:59" ht="28.8">
      <c r="A3758" s="1" t="s">
        <v>7697</v>
      </c>
      <c r="B3758" s="1" t="s">
        <v>6658</v>
      </c>
      <c r="C3758" s="1" t="s">
        <v>745</v>
      </c>
      <c r="D3758" s="1" t="s">
        <v>25</v>
      </c>
      <c r="E3758" s="1" t="s">
        <v>6702</v>
      </c>
      <c r="F3758" s="2">
        <v>56195</v>
      </c>
      <c r="G3758" s="2">
        <v>191</v>
      </c>
      <c r="H3758" s="2">
        <v>0</v>
      </c>
      <c r="I3758" s="2">
        <v>7626</v>
      </c>
      <c r="J3758" s="2">
        <v>23358</v>
      </c>
      <c r="K3758" s="2">
        <v>5128</v>
      </c>
      <c r="L3758" s="2">
        <v>163</v>
      </c>
      <c r="M3758" s="2">
        <v>0</v>
      </c>
      <c r="N3758" s="2">
        <v>0</v>
      </c>
      <c r="O3758" s="2">
        <v>198</v>
      </c>
      <c r="P3758" s="2">
        <v>119</v>
      </c>
      <c r="Q3758" s="2">
        <v>0</v>
      </c>
      <c r="R3758" s="2">
        <v>1804</v>
      </c>
      <c r="S3758" s="2">
        <v>2809900</v>
      </c>
      <c r="T3758" s="2">
        <v>168965000</v>
      </c>
      <c r="U3758" s="2">
        <v>611</v>
      </c>
      <c r="V3758" s="2">
        <v>415</v>
      </c>
      <c r="W3758" s="2">
        <v>135</v>
      </c>
      <c r="X3758" s="2">
        <v>1170</v>
      </c>
      <c r="Y3758" s="2">
        <v>90</v>
      </c>
      <c r="Z3758" s="2">
        <v>695</v>
      </c>
      <c r="AA3758" s="9">
        <f t="shared" si="524"/>
        <v>56195</v>
      </c>
      <c r="AB3758" s="9">
        <f t="shared" si="525"/>
        <v>7435</v>
      </c>
      <c r="AC3758" s="9">
        <f t="shared" si="526"/>
        <v>2284</v>
      </c>
      <c r="AD3758" s="9">
        <f t="shared" si="527"/>
        <v>1804</v>
      </c>
      <c r="AE3758" s="44">
        <f t="shared" si="528"/>
        <v>7.8624186481224368E-5</v>
      </c>
      <c r="AF3758" s="9">
        <f t="shared" si="529"/>
        <v>620</v>
      </c>
      <c r="AG3758" s="9">
        <f t="shared" si="522"/>
        <v>785</v>
      </c>
      <c r="AH3758" s="44">
        <f t="shared" si="530"/>
        <v>6.412584566602519E-5</v>
      </c>
      <c r="AI3758">
        <f>AA3758/'Totals and Drop Down Lists'!W$6*Inputs!E$37</f>
        <v>50976.755179786443</v>
      </c>
      <c r="AJ3758">
        <f>AB3758/'Totals and Drop Down Lists'!X$6*Inputs!F$37</f>
        <v>24464.028703797685</v>
      </c>
      <c r="AK3758">
        <f>AC3758/'Totals and Drop Down Lists'!Y$6*Inputs!G$37</f>
        <v>15056.899503945424</v>
      </c>
      <c r="AL3758">
        <f>AD3758/'Totals and Drop Down Lists'!Z$6*Inputs!H$37</f>
        <v>14463.572291068975</v>
      </c>
      <c r="AM3758">
        <f>AE3758/'Totals and Drop Down Lists'!AA$6*Inputs!I$37</f>
        <v>9787.8738975055076</v>
      </c>
      <c r="AN3758">
        <f>AF3758/'Totals and Drop Down Lists'!AB$6*Inputs!J$37</f>
        <v>12373.14974701374</v>
      </c>
      <c r="AO3758">
        <f>AG3758/'Totals and Drop Down Lists'!AC$6*Inputs!K$37</f>
        <v>14619.507300586922</v>
      </c>
      <c r="AP3758">
        <f>AH3758/'Totals and Drop Down Lists'!AD$6*Inputs!L$37</f>
        <v>15090.729428323757</v>
      </c>
      <c r="AQ3758">
        <f>IF(OR($D3758="51",$D3758="52",$D3758="61"),(AA3758/'Totals and Drop Down Lists'!W$4)*Inputs!E$38,0)</f>
        <v>0</v>
      </c>
      <c r="AR3758">
        <f>IF(OR($D3758="51",$D3758="52",$D3758="61"),(AB3758/'Totals and Drop Down Lists'!X$4)*Inputs!F$38,0)</f>
        <v>0</v>
      </c>
      <c r="AS3758">
        <f>IF(OR($D3758="51",$D3758="52",$D3758="61"),(AC3758/'Totals and Drop Down Lists'!Y$4)*Inputs!G$38,0)</f>
        <v>0</v>
      </c>
      <c r="AT3758">
        <f>IF(OR($D3758="51",$D3758="52",$D3758="61"),(AD3758/'Totals and Drop Down Lists'!Z$4)*Inputs!H$38,0)</f>
        <v>0</v>
      </c>
      <c r="AU3758">
        <f>IF(OR($D3758="51",$D3758="52",$D3758="61"),(AE3758/'Totals and Drop Down Lists'!AA$4)*Inputs!I$38,0)</f>
        <v>0</v>
      </c>
      <c r="AV3758">
        <f>IF(OR($D3758="51",$D3758="52",$D3758="61"),(AF3758/'Totals and Drop Down Lists'!AB$4)*Inputs!J$38,0)</f>
        <v>0</v>
      </c>
      <c r="AW3758">
        <f>IF(OR($D3758="51",$D3758="52",$D3758="61"),(AG3758/'Totals and Drop Down Lists'!AC$4)*Inputs!K$38,0)</f>
        <v>0</v>
      </c>
      <c r="AX3758">
        <f>IF(OR($D3758="51",$D3758="52",$D3758="61"),(AH3758/'Totals and Drop Down Lists'!AD$4)*Inputs!L$38,0)</f>
        <v>0</v>
      </c>
      <c r="AY3758">
        <f>IF(OR($D3758="51",$D3758="52",$D3758="61"),0,(AA3758/'Totals and Drop Down Lists'!W$5)*Inputs!E$39)</f>
        <v>0</v>
      </c>
      <c r="AZ3758">
        <f>IF(OR($D3758="51",$D3758="52",$D3758="61"),0,(AB3758/'Totals and Drop Down Lists'!X$5)*Inputs!F$39)</f>
        <v>0</v>
      </c>
      <c r="BA3758">
        <f>IF(OR($D3758="51",$D3758="52",$D3758="61"),0,(AC3758/'Totals and Drop Down Lists'!Y$5)*Inputs!G$39)</f>
        <v>0</v>
      </c>
      <c r="BB3758">
        <f>IF(OR($D3758="51",$D3758="52",$D3758="61"),0,(AD3758/'Totals and Drop Down Lists'!Z$5)*Inputs!H$39)</f>
        <v>0</v>
      </c>
      <c r="BC3758">
        <f>IF(OR($D3758="51",$D3758="52",$D3758="61"),0,(AE3758/'Totals and Drop Down Lists'!AA$5)*Inputs!I$39)</f>
        <v>0</v>
      </c>
      <c r="BD3758">
        <f>IF(OR($D3758="51",$D3758="52",$D3758="61"),0,(AF3758/'Totals and Drop Down Lists'!AB$5)*Inputs!J$39)</f>
        <v>0</v>
      </c>
      <c r="BE3758">
        <f>IF(OR($D3758="51",$D3758="52",$D3758="61"),0,(AG3758/'Totals and Drop Down Lists'!AC$5)*Inputs!K$39)</f>
        <v>0</v>
      </c>
      <c r="BF3758">
        <f>IF(OR($D3758="51",$D3758="52",$D3758="61"),0,(AH3758/'Totals and Drop Down Lists'!AD$5)*Inputs!L$39)</f>
        <v>0</v>
      </c>
      <c r="BG3758" s="10">
        <f t="shared" si="523"/>
        <v>156832.51605202846</v>
      </c>
    </row>
    <row r="3759" spans="1:59" ht="28.8">
      <c r="A3759" s="1" t="s">
        <v>7697</v>
      </c>
      <c r="B3759" s="1" t="s">
        <v>6658</v>
      </c>
      <c r="C3759" s="1" t="s">
        <v>644</v>
      </c>
      <c r="D3759" s="1" t="s">
        <v>25</v>
      </c>
      <c r="E3759" s="1" t="s">
        <v>6703</v>
      </c>
      <c r="F3759" s="2">
        <v>17111</v>
      </c>
      <c r="G3759" s="2">
        <v>123</v>
      </c>
      <c r="H3759" s="2">
        <v>0</v>
      </c>
      <c r="I3759" s="2">
        <v>2255</v>
      </c>
      <c r="J3759" s="2">
        <v>7167</v>
      </c>
      <c r="K3759" s="2">
        <v>1725</v>
      </c>
      <c r="L3759" s="2">
        <v>33</v>
      </c>
      <c r="M3759" s="2">
        <v>88</v>
      </c>
      <c r="N3759" s="2">
        <v>0</v>
      </c>
      <c r="O3759" s="2">
        <v>53</v>
      </c>
      <c r="P3759" s="2">
        <v>0</v>
      </c>
      <c r="Q3759" s="2">
        <v>0</v>
      </c>
      <c r="R3759" s="2">
        <v>1046</v>
      </c>
      <c r="S3759" s="2">
        <v>805900</v>
      </c>
      <c r="T3759" s="2">
        <v>71693500</v>
      </c>
      <c r="U3759" s="2">
        <v>142</v>
      </c>
      <c r="V3759" s="2">
        <v>130</v>
      </c>
      <c r="W3759" s="2">
        <v>80</v>
      </c>
      <c r="X3759" s="2">
        <v>374</v>
      </c>
      <c r="Y3759" s="2">
        <v>32</v>
      </c>
      <c r="Z3759" s="2">
        <v>129</v>
      </c>
      <c r="AA3759" s="9">
        <f t="shared" si="524"/>
        <v>17111</v>
      </c>
      <c r="AB3759" s="9">
        <f t="shared" si="525"/>
        <v>2132</v>
      </c>
      <c r="AC3759" s="9">
        <f t="shared" si="526"/>
        <v>1220</v>
      </c>
      <c r="AD3759" s="9">
        <f t="shared" si="527"/>
        <v>1046</v>
      </c>
      <c r="AE3759" s="44">
        <f t="shared" si="528"/>
        <v>2.8995899131276109E-5</v>
      </c>
      <c r="AF3759" s="9">
        <f t="shared" si="529"/>
        <v>164</v>
      </c>
      <c r="AG3759" s="9">
        <f t="shared" si="522"/>
        <v>161</v>
      </c>
      <c r="AH3759" s="44">
        <f t="shared" si="530"/>
        <v>1.4418784708134697E-5</v>
      </c>
      <c r="AI3759">
        <f>AA3759/'Totals and Drop Down Lists'!W$6*Inputs!E$37</f>
        <v>15522.079506741273</v>
      </c>
      <c r="AJ3759">
        <f>AB3759/'Totals and Drop Down Lists'!X$6*Inputs!F$37</f>
        <v>7015.1054736377482</v>
      </c>
      <c r="AK3759">
        <f>AC3759/'Totals and Drop Down Lists'!Y$6*Inputs!G$37</f>
        <v>8042.6520993053482</v>
      </c>
      <c r="AL3759">
        <f>AD3759/'Totals and Drop Down Lists'!Z$6*Inputs!H$37</f>
        <v>8386.3063284136078</v>
      </c>
      <c r="AM3759">
        <f>AE3759/'Totals and Drop Down Lists'!AA$6*Inputs!I$37</f>
        <v>3609.6806459103277</v>
      </c>
      <c r="AN3759">
        <f>AF3759/'Totals and Drop Down Lists'!AB$6*Inputs!J$37</f>
        <v>3272.897675016538</v>
      </c>
      <c r="AO3759">
        <f>AG3759/'Totals and Drop Down Lists'!AC$6*Inputs!K$37</f>
        <v>2998.3957648337505</v>
      </c>
      <c r="AP3759">
        <f>AH3759/'Totals and Drop Down Lists'!AD$6*Inputs!L$37</f>
        <v>3393.1712939732065</v>
      </c>
      <c r="AQ3759">
        <f>IF(OR($D3759="51",$D3759="52",$D3759="61"),(AA3759/'Totals and Drop Down Lists'!W$4)*Inputs!E$38,0)</f>
        <v>0</v>
      </c>
      <c r="AR3759">
        <f>IF(OR($D3759="51",$D3759="52",$D3759="61"),(AB3759/'Totals and Drop Down Lists'!X$4)*Inputs!F$38,0)</f>
        <v>0</v>
      </c>
      <c r="AS3759">
        <f>IF(OR($D3759="51",$D3759="52",$D3759="61"),(AC3759/'Totals and Drop Down Lists'!Y$4)*Inputs!G$38,0)</f>
        <v>0</v>
      </c>
      <c r="AT3759">
        <f>IF(OR($D3759="51",$D3759="52",$D3759="61"),(AD3759/'Totals and Drop Down Lists'!Z$4)*Inputs!H$38,0)</f>
        <v>0</v>
      </c>
      <c r="AU3759">
        <f>IF(OR($D3759="51",$D3759="52",$D3759="61"),(AE3759/'Totals and Drop Down Lists'!AA$4)*Inputs!I$38,0)</f>
        <v>0</v>
      </c>
      <c r="AV3759">
        <f>IF(OR($D3759="51",$D3759="52",$D3759="61"),(AF3759/'Totals and Drop Down Lists'!AB$4)*Inputs!J$38,0)</f>
        <v>0</v>
      </c>
      <c r="AW3759">
        <f>IF(OR($D3759="51",$D3759="52",$D3759="61"),(AG3759/'Totals and Drop Down Lists'!AC$4)*Inputs!K$38,0)</f>
        <v>0</v>
      </c>
      <c r="AX3759">
        <f>IF(OR($D3759="51",$D3759="52",$D3759="61"),(AH3759/'Totals and Drop Down Lists'!AD$4)*Inputs!L$38,0)</f>
        <v>0</v>
      </c>
      <c r="AY3759">
        <f>IF(OR($D3759="51",$D3759="52",$D3759="61"),0,(AA3759/'Totals and Drop Down Lists'!W$5)*Inputs!E$39)</f>
        <v>0</v>
      </c>
      <c r="AZ3759">
        <f>IF(OR($D3759="51",$D3759="52",$D3759="61"),0,(AB3759/'Totals and Drop Down Lists'!X$5)*Inputs!F$39)</f>
        <v>0</v>
      </c>
      <c r="BA3759">
        <f>IF(OR($D3759="51",$D3759="52",$D3759="61"),0,(AC3759/'Totals and Drop Down Lists'!Y$5)*Inputs!G$39)</f>
        <v>0</v>
      </c>
      <c r="BB3759">
        <f>IF(OR($D3759="51",$D3759="52",$D3759="61"),0,(AD3759/'Totals and Drop Down Lists'!Z$5)*Inputs!H$39)</f>
        <v>0</v>
      </c>
      <c r="BC3759">
        <f>IF(OR($D3759="51",$D3759="52",$D3759="61"),0,(AE3759/'Totals and Drop Down Lists'!AA$5)*Inputs!I$39)</f>
        <v>0</v>
      </c>
      <c r="BD3759">
        <f>IF(OR($D3759="51",$D3759="52",$D3759="61"),0,(AF3759/'Totals and Drop Down Lists'!AB$5)*Inputs!J$39)</f>
        <v>0</v>
      </c>
      <c r="BE3759">
        <f>IF(OR($D3759="51",$D3759="52",$D3759="61"),0,(AG3759/'Totals and Drop Down Lists'!AC$5)*Inputs!K$39)</f>
        <v>0</v>
      </c>
      <c r="BF3759">
        <f>IF(OR($D3759="51",$D3759="52",$D3759="61"),0,(AH3759/'Totals and Drop Down Lists'!AD$5)*Inputs!L$39)</f>
        <v>0</v>
      </c>
      <c r="BG3759" s="10">
        <f t="shared" si="523"/>
        <v>52240.288787831807</v>
      </c>
    </row>
    <row r="3760" spans="1:59" ht="28.8">
      <c r="A3760" s="1" t="s">
        <v>7697</v>
      </c>
      <c r="B3760" s="1" t="s">
        <v>6658</v>
      </c>
      <c r="C3760" s="1" t="s">
        <v>589</v>
      </c>
      <c r="D3760" s="1" t="s">
        <v>25</v>
      </c>
      <c r="E3760" s="1" t="s">
        <v>6704</v>
      </c>
      <c r="F3760" s="2">
        <v>36868</v>
      </c>
      <c r="G3760" s="2">
        <v>159</v>
      </c>
      <c r="H3760" s="2">
        <v>85</v>
      </c>
      <c r="I3760" s="2">
        <v>3360</v>
      </c>
      <c r="J3760" s="2">
        <v>13889</v>
      </c>
      <c r="K3760" s="2">
        <v>2370</v>
      </c>
      <c r="L3760" s="2">
        <v>111</v>
      </c>
      <c r="M3760" s="2">
        <v>0</v>
      </c>
      <c r="N3760" s="2">
        <v>0</v>
      </c>
      <c r="O3760" s="2">
        <v>25</v>
      </c>
      <c r="P3760" s="2">
        <v>0</v>
      </c>
      <c r="Q3760" s="2">
        <v>0</v>
      </c>
      <c r="R3760" s="2">
        <v>1321</v>
      </c>
      <c r="S3760" s="2">
        <v>1886500</v>
      </c>
      <c r="T3760" s="2">
        <v>99176500</v>
      </c>
      <c r="U3760" s="2">
        <v>402</v>
      </c>
      <c r="V3760" s="2">
        <v>190</v>
      </c>
      <c r="W3760" s="2">
        <v>45</v>
      </c>
      <c r="X3760" s="2">
        <v>555</v>
      </c>
      <c r="Y3760" s="2">
        <v>40</v>
      </c>
      <c r="Z3760" s="2">
        <v>355</v>
      </c>
      <c r="AA3760" s="9">
        <f t="shared" si="524"/>
        <v>36868</v>
      </c>
      <c r="AB3760" s="9">
        <f t="shared" si="525"/>
        <v>3116</v>
      </c>
      <c r="AC3760" s="9">
        <f t="shared" si="526"/>
        <v>1457</v>
      </c>
      <c r="AD3760" s="9">
        <f t="shared" si="527"/>
        <v>1321</v>
      </c>
      <c r="AE3760" s="44">
        <f t="shared" si="528"/>
        <v>2.8243694160709183E-5</v>
      </c>
      <c r="AF3760" s="9">
        <f t="shared" si="529"/>
        <v>320</v>
      </c>
      <c r="AG3760" s="9">
        <f t="shared" si="522"/>
        <v>395</v>
      </c>
      <c r="AH3760" s="44">
        <f t="shared" si="530"/>
        <v>2.5079885534719959E-5</v>
      </c>
      <c r="AI3760">
        <f>AA3760/'Totals and Drop Down Lists'!W$6*Inputs!E$37</f>
        <v>33444.452530801078</v>
      </c>
      <c r="AJ3760">
        <f>AB3760/'Totals and Drop Down Lists'!X$6*Inputs!F$37</f>
        <v>10252.846461470555</v>
      </c>
      <c r="AK3760">
        <f>AC3760/'Totals and Drop Down Lists'!Y$6*Inputs!G$37</f>
        <v>9605.0361546622062</v>
      </c>
      <c r="AL3760">
        <f>AD3760/'Totals and Drop Down Lists'!Z$6*Inputs!H$37</f>
        <v>10591.119177661927</v>
      </c>
      <c r="AM3760">
        <f>AE3760/'Totals and Drop Down Lists'!AA$6*Inputs!I$37</f>
        <v>3516.0391377880901</v>
      </c>
      <c r="AN3760">
        <f>AF3760/'Totals and Drop Down Lists'!AB$6*Inputs!J$37</f>
        <v>6386.1418049103177</v>
      </c>
      <c r="AO3760">
        <f>AG3760/'Totals and Drop Down Lists'!AC$6*Inputs!K$37</f>
        <v>7356.3125907411895</v>
      </c>
      <c r="AP3760">
        <f>AH3760/'Totals and Drop Down Lists'!AD$6*Inputs!L$37</f>
        <v>5902.0471818636879</v>
      </c>
      <c r="AQ3760">
        <f>IF(OR($D3760="51",$D3760="52",$D3760="61"),(AA3760/'Totals and Drop Down Lists'!W$4)*Inputs!E$38,0)</f>
        <v>0</v>
      </c>
      <c r="AR3760">
        <f>IF(OR($D3760="51",$D3760="52",$D3760="61"),(AB3760/'Totals and Drop Down Lists'!X$4)*Inputs!F$38,0)</f>
        <v>0</v>
      </c>
      <c r="AS3760">
        <f>IF(OR($D3760="51",$D3760="52",$D3760="61"),(AC3760/'Totals and Drop Down Lists'!Y$4)*Inputs!G$38,0)</f>
        <v>0</v>
      </c>
      <c r="AT3760">
        <f>IF(OR($D3760="51",$D3760="52",$D3760="61"),(AD3760/'Totals and Drop Down Lists'!Z$4)*Inputs!H$38,0)</f>
        <v>0</v>
      </c>
      <c r="AU3760">
        <f>IF(OR($D3760="51",$D3760="52",$D3760="61"),(AE3760/'Totals and Drop Down Lists'!AA$4)*Inputs!I$38,0)</f>
        <v>0</v>
      </c>
      <c r="AV3760">
        <f>IF(OR($D3760="51",$D3760="52",$D3760="61"),(AF3760/'Totals and Drop Down Lists'!AB$4)*Inputs!J$38,0)</f>
        <v>0</v>
      </c>
      <c r="AW3760">
        <f>IF(OR($D3760="51",$D3760="52",$D3760="61"),(AG3760/'Totals and Drop Down Lists'!AC$4)*Inputs!K$38,0)</f>
        <v>0</v>
      </c>
      <c r="AX3760">
        <f>IF(OR($D3760="51",$D3760="52",$D3760="61"),(AH3760/'Totals and Drop Down Lists'!AD$4)*Inputs!L$38,0)</f>
        <v>0</v>
      </c>
      <c r="AY3760">
        <f>IF(OR($D3760="51",$D3760="52",$D3760="61"),0,(AA3760/'Totals and Drop Down Lists'!W$5)*Inputs!E$39)</f>
        <v>0</v>
      </c>
      <c r="AZ3760">
        <f>IF(OR($D3760="51",$D3760="52",$D3760="61"),0,(AB3760/'Totals and Drop Down Lists'!X$5)*Inputs!F$39)</f>
        <v>0</v>
      </c>
      <c r="BA3760">
        <f>IF(OR($D3760="51",$D3760="52",$D3760="61"),0,(AC3760/'Totals and Drop Down Lists'!Y$5)*Inputs!G$39)</f>
        <v>0</v>
      </c>
      <c r="BB3760">
        <f>IF(OR($D3760="51",$D3760="52",$D3760="61"),0,(AD3760/'Totals and Drop Down Lists'!Z$5)*Inputs!H$39)</f>
        <v>0</v>
      </c>
      <c r="BC3760">
        <f>IF(OR($D3760="51",$D3760="52",$D3760="61"),0,(AE3760/'Totals and Drop Down Lists'!AA$5)*Inputs!I$39)</f>
        <v>0</v>
      </c>
      <c r="BD3760">
        <f>IF(OR($D3760="51",$D3760="52",$D3760="61"),0,(AF3760/'Totals and Drop Down Lists'!AB$5)*Inputs!J$39)</f>
        <v>0</v>
      </c>
      <c r="BE3760">
        <f>IF(OR($D3760="51",$D3760="52",$D3760="61"),0,(AG3760/'Totals and Drop Down Lists'!AC$5)*Inputs!K$39)</f>
        <v>0</v>
      </c>
      <c r="BF3760">
        <f>IF(OR($D3760="51",$D3760="52",$D3760="61"),0,(AH3760/'Totals and Drop Down Lists'!AD$5)*Inputs!L$39)</f>
        <v>0</v>
      </c>
      <c r="BG3760" s="10">
        <f t="shared" si="523"/>
        <v>87053.995039899062</v>
      </c>
    </row>
    <row r="3761" spans="1:59" ht="28.8">
      <c r="A3761" s="1" t="s">
        <v>7697</v>
      </c>
      <c r="B3761" s="1" t="s">
        <v>6658</v>
      </c>
      <c r="C3761" s="1" t="s">
        <v>2749</v>
      </c>
      <c r="D3761" s="1" t="s">
        <v>25</v>
      </c>
      <c r="E3761" s="1" t="s">
        <v>6705</v>
      </c>
      <c r="F3761" s="2">
        <v>15377</v>
      </c>
      <c r="G3761" s="2">
        <v>83</v>
      </c>
      <c r="H3761" s="2">
        <v>0</v>
      </c>
      <c r="I3761" s="2">
        <v>2884</v>
      </c>
      <c r="J3761" s="2">
        <v>6618</v>
      </c>
      <c r="K3761" s="2">
        <v>1478</v>
      </c>
      <c r="L3761" s="2">
        <v>10</v>
      </c>
      <c r="M3761" s="2">
        <v>0</v>
      </c>
      <c r="N3761" s="2">
        <v>0</v>
      </c>
      <c r="O3761" s="2">
        <v>5</v>
      </c>
      <c r="P3761" s="2">
        <v>0</v>
      </c>
      <c r="Q3761" s="2">
        <v>3</v>
      </c>
      <c r="R3761" s="2">
        <v>1278</v>
      </c>
      <c r="S3761" s="2">
        <v>658600</v>
      </c>
      <c r="T3761" s="2">
        <v>43376300</v>
      </c>
      <c r="U3761" s="2">
        <v>80</v>
      </c>
      <c r="V3761" s="2">
        <v>208</v>
      </c>
      <c r="W3761" s="2">
        <v>15</v>
      </c>
      <c r="X3761" s="2">
        <v>359</v>
      </c>
      <c r="Y3761" s="2">
        <v>19</v>
      </c>
      <c r="Z3761" s="2">
        <v>180</v>
      </c>
      <c r="AA3761" s="9">
        <f t="shared" si="524"/>
        <v>15377</v>
      </c>
      <c r="AB3761" s="9">
        <f t="shared" si="525"/>
        <v>2801</v>
      </c>
      <c r="AC3761" s="9">
        <f t="shared" si="526"/>
        <v>1296</v>
      </c>
      <c r="AD3761" s="9">
        <f t="shared" si="527"/>
        <v>1278</v>
      </c>
      <c r="AE3761" s="44">
        <f t="shared" si="528"/>
        <v>2.3052492597554739E-5</v>
      </c>
      <c r="AF3761" s="9">
        <f t="shared" si="529"/>
        <v>136</v>
      </c>
      <c r="AG3761" s="9">
        <f t="shared" si="522"/>
        <v>199</v>
      </c>
      <c r="AH3761" s="44">
        <f t="shared" si="530"/>
        <v>1.6536813707062145E-5</v>
      </c>
      <c r="AI3761">
        <f>AA3761/'Totals and Drop Down Lists'!W$6*Inputs!E$37</f>
        <v>13949.098040743413</v>
      </c>
      <c r="AJ3761">
        <f>AB3761/'Totals and Drop Down Lists'!X$6*Inputs!F$37</f>
        <v>9216.3744989021252</v>
      </c>
      <c r="AK3761">
        <f>AC3761/'Totals and Drop Down Lists'!Y$6*Inputs!G$37</f>
        <v>8543.6697710653534</v>
      </c>
      <c r="AL3761">
        <f>AD3761/'Totals and Drop Down Lists'!Z$6*Inputs!H$37</f>
        <v>10246.366623052189</v>
      </c>
      <c r="AM3761">
        <f>AE3761/'Totals and Drop Down Lists'!AA$6*Inputs!I$37</f>
        <v>2869.7898276114702</v>
      </c>
      <c r="AN3761">
        <f>AF3761/'Totals and Drop Down Lists'!AB$6*Inputs!J$37</f>
        <v>2714.110267086885</v>
      </c>
      <c r="AO3761">
        <f>AG3761/'Totals and Drop Down Lists'!AC$6*Inputs!K$37</f>
        <v>3706.0916596392321</v>
      </c>
      <c r="AP3761">
        <f>AH3761/'Totals and Drop Down Lists'!AD$6*Inputs!L$37</f>
        <v>3891.6068656555276</v>
      </c>
      <c r="AQ3761">
        <f>IF(OR($D3761="51",$D3761="52",$D3761="61"),(AA3761/'Totals and Drop Down Lists'!W$4)*Inputs!E$38,0)</f>
        <v>0</v>
      </c>
      <c r="AR3761">
        <f>IF(OR($D3761="51",$D3761="52",$D3761="61"),(AB3761/'Totals and Drop Down Lists'!X$4)*Inputs!F$38,0)</f>
        <v>0</v>
      </c>
      <c r="AS3761">
        <f>IF(OR($D3761="51",$D3761="52",$D3761="61"),(AC3761/'Totals and Drop Down Lists'!Y$4)*Inputs!G$38,0)</f>
        <v>0</v>
      </c>
      <c r="AT3761">
        <f>IF(OR($D3761="51",$D3761="52",$D3761="61"),(AD3761/'Totals and Drop Down Lists'!Z$4)*Inputs!H$38,0)</f>
        <v>0</v>
      </c>
      <c r="AU3761">
        <f>IF(OR($D3761="51",$D3761="52",$D3761="61"),(AE3761/'Totals and Drop Down Lists'!AA$4)*Inputs!I$38,0)</f>
        <v>0</v>
      </c>
      <c r="AV3761">
        <f>IF(OR($D3761="51",$D3761="52",$D3761="61"),(AF3761/'Totals and Drop Down Lists'!AB$4)*Inputs!J$38,0)</f>
        <v>0</v>
      </c>
      <c r="AW3761">
        <f>IF(OR($D3761="51",$D3761="52",$D3761="61"),(AG3761/'Totals and Drop Down Lists'!AC$4)*Inputs!K$38,0)</f>
        <v>0</v>
      </c>
      <c r="AX3761">
        <f>IF(OR($D3761="51",$D3761="52",$D3761="61"),(AH3761/'Totals and Drop Down Lists'!AD$4)*Inputs!L$38,0)</f>
        <v>0</v>
      </c>
      <c r="AY3761">
        <f>IF(OR($D3761="51",$D3761="52",$D3761="61"),0,(AA3761/'Totals and Drop Down Lists'!W$5)*Inputs!E$39)</f>
        <v>0</v>
      </c>
      <c r="AZ3761">
        <f>IF(OR($D3761="51",$D3761="52",$D3761="61"),0,(AB3761/'Totals and Drop Down Lists'!X$5)*Inputs!F$39)</f>
        <v>0</v>
      </c>
      <c r="BA3761">
        <f>IF(OR($D3761="51",$D3761="52",$D3761="61"),0,(AC3761/'Totals and Drop Down Lists'!Y$5)*Inputs!G$39)</f>
        <v>0</v>
      </c>
      <c r="BB3761">
        <f>IF(OR($D3761="51",$D3761="52",$D3761="61"),0,(AD3761/'Totals and Drop Down Lists'!Z$5)*Inputs!H$39)</f>
        <v>0</v>
      </c>
      <c r="BC3761">
        <f>IF(OR($D3761="51",$D3761="52",$D3761="61"),0,(AE3761/'Totals and Drop Down Lists'!AA$5)*Inputs!I$39)</f>
        <v>0</v>
      </c>
      <c r="BD3761">
        <f>IF(OR($D3761="51",$D3761="52",$D3761="61"),0,(AF3761/'Totals and Drop Down Lists'!AB$5)*Inputs!J$39)</f>
        <v>0</v>
      </c>
      <c r="BE3761">
        <f>IF(OR($D3761="51",$D3761="52",$D3761="61"),0,(AG3761/'Totals and Drop Down Lists'!AC$5)*Inputs!K$39)</f>
        <v>0</v>
      </c>
      <c r="BF3761">
        <f>IF(OR($D3761="51",$D3761="52",$D3761="61"),0,(AH3761/'Totals and Drop Down Lists'!AD$5)*Inputs!L$39)</f>
        <v>0</v>
      </c>
      <c r="BG3761" s="10">
        <f t="shared" si="523"/>
        <v>55137.107553756199</v>
      </c>
    </row>
    <row r="3762" spans="1:59" ht="28.8">
      <c r="A3762" s="1" t="s">
        <v>7697</v>
      </c>
      <c r="B3762" s="1" t="s">
        <v>6658</v>
      </c>
      <c r="C3762" s="1" t="s">
        <v>6706</v>
      </c>
      <c r="D3762" s="1" t="s">
        <v>25</v>
      </c>
      <c r="E3762" s="1" t="s">
        <v>6707</v>
      </c>
      <c r="F3762" s="2">
        <v>12078</v>
      </c>
      <c r="G3762" s="2">
        <v>22</v>
      </c>
      <c r="H3762" s="2">
        <v>0</v>
      </c>
      <c r="I3762" s="2">
        <v>1815</v>
      </c>
      <c r="J3762" s="2">
        <v>3389</v>
      </c>
      <c r="K3762" s="2">
        <v>821</v>
      </c>
      <c r="L3762" s="2">
        <v>73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228</v>
      </c>
      <c r="S3762" s="2">
        <v>450800</v>
      </c>
      <c r="T3762" s="2">
        <v>34308600</v>
      </c>
      <c r="U3762" s="2">
        <v>73</v>
      </c>
      <c r="V3762" s="2">
        <v>134</v>
      </c>
      <c r="W3762" s="2">
        <v>0</v>
      </c>
      <c r="X3762" s="2">
        <v>299</v>
      </c>
      <c r="Y3762" s="2">
        <v>19</v>
      </c>
      <c r="Z3762" s="2">
        <v>102</v>
      </c>
      <c r="AA3762" s="9">
        <f t="shared" si="524"/>
        <v>12078</v>
      </c>
      <c r="AB3762" s="9">
        <f t="shared" si="525"/>
        <v>1793</v>
      </c>
      <c r="AC3762" s="9">
        <f t="shared" si="526"/>
        <v>301</v>
      </c>
      <c r="AD3762" s="9">
        <f t="shared" si="527"/>
        <v>228</v>
      </c>
      <c r="AE3762" s="44">
        <f t="shared" si="528"/>
        <v>1.3890265000329497E-5</v>
      </c>
      <c r="AF3762" s="9">
        <f t="shared" si="529"/>
        <v>165</v>
      </c>
      <c r="AG3762" s="9">
        <f t="shared" si="522"/>
        <v>121</v>
      </c>
      <c r="AH3762" s="44">
        <f t="shared" si="530"/>
        <v>1.0907068606656657E-5</v>
      </c>
      <c r="AI3762">
        <f>AA3762/'Totals and Drop Down Lists'!W$6*Inputs!E$37</f>
        <v>10956.441837556022</v>
      </c>
      <c r="AJ3762">
        <f>AB3762/'Totals and Drop Down Lists'!X$6*Inputs!F$37</f>
        <v>5899.6642186831532</v>
      </c>
      <c r="AK3762">
        <f>AC3762/'Totals and Drop Down Lists'!Y$6*Inputs!G$37</f>
        <v>1984.2936736810736</v>
      </c>
      <c r="AL3762">
        <f>AD3762/'Totals and Drop Down Lists'!Z$6*Inputs!H$37</f>
        <v>1827.9902895586067</v>
      </c>
      <c r="AM3762">
        <f>AE3762/'Totals and Drop Down Lists'!AA$6*Inputs!I$37</f>
        <v>1729.1900661970735</v>
      </c>
      <c r="AN3762">
        <f>AF3762/'Totals and Drop Down Lists'!AB$6*Inputs!J$37</f>
        <v>3292.8543681568826</v>
      </c>
      <c r="AO3762">
        <f>AG3762/'Totals and Drop Down Lists'!AC$6*Inputs!K$37</f>
        <v>2253.4527176700858</v>
      </c>
      <c r="AP3762">
        <f>AH3762/'Totals and Drop Down Lists'!AD$6*Inputs!L$37</f>
        <v>2566.7594632038508</v>
      </c>
      <c r="AQ3762">
        <f>IF(OR($D3762="51",$D3762="52",$D3762="61"),(AA3762/'Totals and Drop Down Lists'!W$4)*Inputs!E$38,0)</f>
        <v>0</v>
      </c>
      <c r="AR3762">
        <f>IF(OR($D3762="51",$D3762="52",$D3762="61"),(AB3762/'Totals and Drop Down Lists'!X$4)*Inputs!F$38,0)</f>
        <v>0</v>
      </c>
      <c r="AS3762">
        <f>IF(OR($D3762="51",$D3762="52",$D3762="61"),(AC3762/'Totals and Drop Down Lists'!Y$4)*Inputs!G$38,0)</f>
        <v>0</v>
      </c>
      <c r="AT3762">
        <f>IF(OR($D3762="51",$D3762="52",$D3762="61"),(AD3762/'Totals and Drop Down Lists'!Z$4)*Inputs!H$38,0)</f>
        <v>0</v>
      </c>
      <c r="AU3762">
        <f>IF(OR($D3762="51",$D3762="52",$D3762="61"),(AE3762/'Totals and Drop Down Lists'!AA$4)*Inputs!I$38,0)</f>
        <v>0</v>
      </c>
      <c r="AV3762">
        <f>IF(OR($D3762="51",$D3762="52",$D3762="61"),(AF3762/'Totals and Drop Down Lists'!AB$4)*Inputs!J$38,0)</f>
        <v>0</v>
      </c>
      <c r="AW3762">
        <f>IF(OR($D3762="51",$D3762="52",$D3762="61"),(AG3762/'Totals and Drop Down Lists'!AC$4)*Inputs!K$38,0)</f>
        <v>0</v>
      </c>
      <c r="AX3762">
        <f>IF(OR($D3762="51",$D3762="52",$D3762="61"),(AH3762/'Totals and Drop Down Lists'!AD$4)*Inputs!L$38,0)</f>
        <v>0</v>
      </c>
      <c r="AY3762">
        <f>IF(OR($D3762="51",$D3762="52",$D3762="61"),0,(AA3762/'Totals and Drop Down Lists'!W$5)*Inputs!E$39)</f>
        <v>0</v>
      </c>
      <c r="AZ3762">
        <f>IF(OR($D3762="51",$D3762="52",$D3762="61"),0,(AB3762/'Totals and Drop Down Lists'!X$5)*Inputs!F$39)</f>
        <v>0</v>
      </c>
      <c r="BA3762">
        <f>IF(OR($D3762="51",$D3762="52",$D3762="61"),0,(AC3762/'Totals and Drop Down Lists'!Y$5)*Inputs!G$39)</f>
        <v>0</v>
      </c>
      <c r="BB3762">
        <f>IF(OR($D3762="51",$D3762="52",$D3762="61"),0,(AD3762/'Totals and Drop Down Lists'!Z$5)*Inputs!H$39)</f>
        <v>0</v>
      </c>
      <c r="BC3762">
        <f>IF(OR($D3762="51",$D3762="52",$D3762="61"),0,(AE3762/'Totals and Drop Down Lists'!AA$5)*Inputs!I$39)</f>
        <v>0</v>
      </c>
      <c r="BD3762">
        <f>IF(OR($D3762="51",$D3762="52",$D3762="61"),0,(AF3762/'Totals and Drop Down Lists'!AB$5)*Inputs!J$39)</f>
        <v>0</v>
      </c>
      <c r="BE3762">
        <f>IF(OR($D3762="51",$D3762="52",$D3762="61"),0,(AG3762/'Totals and Drop Down Lists'!AC$5)*Inputs!K$39)</f>
        <v>0</v>
      </c>
      <c r="BF3762">
        <f>IF(OR($D3762="51",$D3762="52",$D3762="61"),0,(AH3762/'Totals and Drop Down Lists'!AD$5)*Inputs!L$39)</f>
        <v>0</v>
      </c>
      <c r="BG3762" s="10">
        <f t="shared" si="523"/>
        <v>30510.646634706747</v>
      </c>
    </row>
    <row r="3763" spans="1:59" ht="28.8">
      <c r="A3763" s="1" t="s">
        <v>7697</v>
      </c>
      <c r="B3763" s="1" t="s">
        <v>6658</v>
      </c>
      <c r="C3763" s="1" t="s">
        <v>4223</v>
      </c>
      <c r="D3763" s="1" t="s">
        <v>25</v>
      </c>
      <c r="E3763" s="1" t="s">
        <v>6708</v>
      </c>
      <c r="F3763" s="2">
        <v>35938</v>
      </c>
      <c r="G3763" s="2">
        <v>267</v>
      </c>
      <c r="H3763" s="2">
        <v>3</v>
      </c>
      <c r="I3763" s="2">
        <v>7488</v>
      </c>
      <c r="J3763" s="2">
        <v>14770</v>
      </c>
      <c r="K3763" s="2">
        <v>4098</v>
      </c>
      <c r="L3763" s="2">
        <v>63</v>
      </c>
      <c r="M3763" s="2">
        <v>0</v>
      </c>
      <c r="N3763" s="2">
        <v>0</v>
      </c>
      <c r="O3763" s="2">
        <v>34</v>
      </c>
      <c r="P3763" s="2">
        <v>62</v>
      </c>
      <c r="Q3763" s="2">
        <v>0</v>
      </c>
      <c r="R3763" s="2">
        <v>2481</v>
      </c>
      <c r="S3763" s="2">
        <v>1758900</v>
      </c>
      <c r="T3763" s="2">
        <v>107981900</v>
      </c>
      <c r="U3763" s="2">
        <v>120</v>
      </c>
      <c r="V3763" s="2">
        <v>509</v>
      </c>
      <c r="W3763" s="2">
        <v>80</v>
      </c>
      <c r="X3763" s="2">
        <v>1164</v>
      </c>
      <c r="Y3763" s="2">
        <v>195</v>
      </c>
      <c r="Z3763" s="2">
        <v>630</v>
      </c>
      <c r="AA3763" s="9">
        <f t="shared" si="524"/>
        <v>35938</v>
      </c>
      <c r="AB3763" s="9">
        <f t="shared" si="525"/>
        <v>7218</v>
      </c>
      <c r="AC3763" s="9">
        <f t="shared" si="526"/>
        <v>2640</v>
      </c>
      <c r="AD3763" s="9">
        <f t="shared" si="527"/>
        <v>2481</v>
      </c>
      <c r="AE3763" s="44">
        <f t="shared" si="528"/>
        <v>7.9407074982475504E-5</v>
      </c>
      <c r="AF3763" s="9">
        <f t="shared" si="529"/>
        <v>575</v>
      </c>
      <c r="AG3763" s="9">
        <f t="shared" si="522"/>
        <v>825</v>
      </c>
      <c r="AH3763" s="44">
        <f t="shared" si="530"/>
        <v>8.517193100370615E-5</v>
      </c>
      <c r="AI3763">
        <f>AA3763/'Totals and Drop Down Lists'!W$6*Inputs!E$37</f>
        <v>32600.811952151704</v>
      </c>
      <c r="AJ3763">
        <f>AB3763/'Totals and Drop Down Lists'!X$6*Inputs!F$37</f>
        <v>23750.014685139431</v>
      </c>
      <c r="AK3763">
        <f>AC3763/'Totals and Drop Down Lists'!Y$6*Inputs!G$37</f>
        <v>17403.77175587387</v>
      </c>
      <c r="AL3763">
        <f>AD3763/'Totals and Drop Down Lists'!Z$6*Inputs!H$37</f>
        <v>19891.420650854838</v>
      </c>
      <c r="AM3763">
        <f>AE3763/'Totals and Drop Down Lists'!AA$6*Inputs!I$37</f>
        <v>9885.3351784293227</v>
      </c>
      <c r="AN3763">
        <f>AF3763/'Totals and Drop Down Lists'!AB$6*Inputs!J$37</f>
        <v>11475.098555698227</v>
      </c>
      <c r="AO3763">
        <f>AG3763/'Totals and Drop Down Lists'!AC$6*Inputs!K$37</f>
        <v>15364.450347750586</v>
      </c>
      <c r="AP3763">
        <f>AH3763/'Totals and Drop Down Lists'!AD$6*Inputs!L$37</f>
        <v>20043.502776693407</v>
      </c>
      <c r="AQ3763">
        <f>IF(OR($D3763="51",$D3763="52",$D3763="61"),(AA3763/'Totals and Drop Down Lists'!W$4)*Inputs!E$38,0)</f>
        <v>0</v>
      </c>
      <c r="AR3763">
        <f>IF(OR($D3763="51",$D3763="52",$D3763="61"),(AB3763/'Totals and Drop Down Lists'!X$4)*Inputs!F$38,0)</f>
        <v>0</v>
      </c>
      <c r="AS3763">
        <f>IF(OR($D3763="51",$D3763="52",$D3763="61"),(AC3763/'Totals and Drop Down Lists'!Y$4)*Inputs!G$38,0)</f>
        <v>0</v>
      </c>
      <c r="AT3763">
        <f>IF(OR($D3763="51",$D3763="52",$D3763="61"),(AD3763/'Totals and Drop Down Lists'!Z$4)*Inputs!H$38,0)</f>
        <v>0</v>
      </c>
      <c r="AU3763">
        <f>IF(OR($D3763="51",$D3763="52",$D3763="61"),(AE3763/'Totals and Drop Down Lists'!AA$4)*Inputs!I$38,0)</f>
        <v>0</v>
      </c>
      <c r="AV3763">
        <f>IF(OR($D3763="51",$D3763="52",$D3763="61"),(AF3763/'Totals and Drop Down Lists'!AB$4)*Inputs!J$38,0)</f>
        <v>0</v>
      </c>
      <c r="AW3763">
        <f>IF(OR($D3763="51",$D3763="52",$D3763="61"),(AG3763/'Totals and Drop Down Lists'!AC$4)*Inputs!K$38,0)</f>
        <v>0</v>
      </c>
      <c r="AX3763">
        <f>IF(OR($D3763="51",$D3763="52",$D3763="61"),(AH3763/'Totals and Drop Down Lists'!AD$4)*Inputs!L$38,0)</f>
        <v>0</v>
      </c>
      <c r="AY3763">
        <f>IF(OR($D3763="51",$D3763="52",$D3763="61"),0,(AA3763/'Totals and Drop Down Lists'!W$5)*Inputs!E$39)</f>
        <v>0</v>
      </c>
      <c r="AZ3763">
        <f>IF(OR($D3763="51",$D3763="52",$D3763="61"),0,(AB3763/'Totals and Drop Down Lists'!X$5)*Inputs!F$39)</f>
        <v>0</v>
      </c>
      <c r="BA3763">
        <f>IF(OR($D3763="51",$D3763="52",$D3763="61"),0,(AC3763/'Totals and Drop Down Lists'!Y$5)*Inputs!G$39)</f>
        <v>0</v>
      </c>
      <c r="BB3763">
        <f>IF(OR($D3763="51",$D3763="52",$D3763="61"),0,(AD3763/'Totals and Drop Down Lists'!Z$5)*Inputs!H$39)</f>
        <v>0</v>
      </c>
      <c r="BC3763">
        <f>IF(OR($D3763="51",$D3763="52",$D3763="61"),0,(AE3763/'Totals and Drop Down Lists'!AA$5)*Inputs!I$39)</f>
        <v>0</v>
      </c>
      <c r="BD3763">
        <f>IF(OR($D3763="51",$D3763="52",$D3763="61"),0,(AF3763/'Totals and Drop Down Lists'!AB$5)*Inputs!J$39)</f>
        <v>0</v>
      </c>
      <c r="BE3763">
        <f>IF(OR($D3763="51",$D3763="52",$D3763="61"),0,(AG3763/'Totals and Drop Down Lists'!AC$5)*Inputs!K$39)</f>
        <v>0</v>
      </c>
      <c r="BF3763">
        <f>IF(OR($D3763="51",$D3763="52",$D3763="61"),0,(AH3763/'Totals and Drop Down Lists'!AD$5)*Inputs!L$39)</f>
        <v>0</v>
      </c>
      <c r="BG3763" s="10">
        <f t="shared" si="523"/>
        <v>150414.40590259139</v>
      </c>
    </row>
    <row r="3764" spans="1:59" ht="28.8">
      <c r="A3764" s="1" t="s">
        <v>7697</v>
      </c>
      <c r="B3764" s="1" t="s">
        <v>6658</v>
      </c>
      <c r="C3764" s="1" t="s">
        <v>72</v>
      </c>
      <c r="D3764" s="1" t="s">
        <v>25</v>
      </c>
      <c r="E3764" s="1" t="s">
        <v>6709</v>
      </c>
      <c r="F3764" s="2">
        <v>53451</v>
      </c>
      <c r="G3764" s="2">
        <v>378</v>
      </c>
      <c r="H3764" s="2">
        <v>0</v>
      </c>
      <c r="I3764" s="2">
        <v>9037</v>
      </c>
      <c r="J3764" s="2">
        <v>22690</v>
      </c>
      <c r="K3764" s="2">
        <v>5771</v>
      </c>
      <c r="L3764" s="2">
        <v>202</v>
      </c>
      <c r="M3764" s="2">
        <v>38</v>
      </c>
      <c r="N3764" s="2">
        <v>14</v>
      </c>
      <c r="O3764" s="2">
        <v>144</v>
      </c>
      <c r="P3764" s="2">
        <v>82</v>
      </c>
      <c r="Q3764" s="2">
        <v>17</v>
      </c>
      <c r="R3764" s="2">
        <v>1453</v>
      </c>
      <c r="S3764" s="2">
        <v>3064700</v>
      </c>
      <c r="T3764" s="2">
        <v>180304200</v>
      </c>
      <c r="U3764" s="2">
        <v>787</v>
      </c>
      <c r="V3764" s="2">
        <v>524</v>
      </c>
      <c r="W3764" s="2">
        <v>269</v>
      </c>
      <c r="X3764" s="2">
        <v>1258</v>
      </c>
      <c r="Y3764" s="2">
        <v>250</v>
      </c>
      <c r="Z3764" s="2">
        <v>678</v>
      </c>
      <c r="AA3764" s="9">
        <f t="shared" si="524"/>
        <v>53451</v>
      </c>
      <c r="AB3764" s="9">
        <f t="shared" si="525"/>
        <v>8659</v>
      </c>
      <c r="AC3764" s="9">
        <f t="shared" si="526"/>
        <v>1950</v>
      </c>
      <c r="AD3764" s="9">
        <f t="shared" si="527"/>
        <v>1453</v>
      </c>
      <c r="AE3764" s="44">
        <f t="shared" si="528"/>
        <v>1.0250934031302403E-4</v>
      </c>
      <c r="AF3764" s="9">
        <f t="shared" si="529"/>
        <v>465</v>
      </c>
      <c r="AG3764" s="9">
        <f t="shared" si="522"/>
        <v>928</v>
      </c>
      <c r="AH3764" s="44">
        <f t="shared" si="530"/>
        <v>8.7824490897975147E-5</v>
      </c>
      <c r="AI3764">
        <f>AA3764/'Totals and Drop Down Lists'!W$6*Inputs!E$37</f>
        <v>48487.56190256722</v>
      </c>
      <c r="AJ3764">
        <f>AB3764/'Totals and Drop Down Lists'!X$6*Inputs!F$37</f>
        <v>28491.46261549215</v>
      </c>
      <c r="AK3764">
        <f>AC3764/'Totals and Drop Down Lists'!Y$6*Inputs!G$37</f>
        <v>12855.058683315927</v>
      </c>
      <c r="AL3764">
        <f>AD3764/'Totals and Drop Down Lists'!Z$6*Inputs!H$37</f>
        <v>11649.429345301121</v>
      </c>
      <c r="AM3764">
        <f>AE3764/'Totals and Drop Down Lists'!AA$6*Inputs!I$37</f>
        <v>12761.321181236754</v>
      </c>
      <c r="AN3764">
        <f>AF3764/'Totals and Drop Down Lists'!AB$6*Inputs!J$37</f>
        <v>9279.8623102603051</v>
      </c>
      <c r="AO3764">
        <f>AG3764/'Totals and Drop Down Lists'!AC$6*Inputs!K$37</f>
        <v>17282.67869419702</v>
      </c>
      <c r="AP3764">
        <f>AH3764/'Totals and Drop Down Lists'!AD$6*Inputs!L$37</f>
        <v>20667.729455360739</v>
      </c>
      <c r="AQ3764">
        <f>IF(OR($D3764="51",$D3764="52",$D3764="61"),(AA3764/'Totals and Drop Down Lists'!W$4)*Inputs!E$38,0)</f>
        <v>0</v>
      </c>
      <c r="AR3764">
        <f>IF(OR($D3764="51",$D3764="52",$D3764="61"),(AB3764/'Totals and Drop Down Lists'!X$4)*Inputs!F$38,0)</f>
        <v>0</v>
      </c>
      <c r="AS3764">
        <f>IF(OR($D3764="51",$D3764="52",$D3764="61"),(AC3764/'Totals and Drop Down Lists'!Y$4)*Inputs!G$38,0)</f>
        <v>0</v>
      </c>
      <c r="AT3764">
        <f>IF(OR($D3764="51",$D3764="52",$D3764="61"),(AD3764/'Totals and Drop Down Lists'!Z$4)*Inputs!H$38,0)</f>
        <v>0</v>
      </c>
      <c r="AU3764">
        <f>IF(OR($D3764="51",$D3764="52",$D3764="61"),(AE3764/'Totals and Drop Down Lists'!AA$4)*Inputs!I$38,0)</f>
        <v>0</v>
      </c>
      <c r="AV3764">
        <f>IF(OR($D3764="51",$D3764="52",$D3764="61"),(AF3764/'Totals and Drop Down Lists'!AB$4)*Inputs!J$38,0)</f>
        <v>0</v>
      </c>
      <c r="AW3764">
        <f>IF(OR($D3764="51",$D3764="52",$D3764="61"),(AG3764/'Totals and Drop Down Lists'!AC$4)*Inputs!K$38,0)</f>
        <v>0</v>
      </c>
      <c r="AX3764">
        <f>IF(OR($D3764="51",$D3764="52",$D3764="61"),(AH3764/'Totals and Drop Down Lists'!AD$4)*Inputs!L$38,0)</f>
        <v>0</v>
      </c>
      <c r="AY3764">
        <f>IF(OR($D3764="51",$D3764="52",$D3764="61"),0,(AA3764/'Totals and Drop Down Lists'!W$5)*Inputs!E$39)</f>
        <v>0</v>
      </c>
      <c r="AZ3764">
        <f>IF(OR($D3764="51",$D3764="52",$D3764="61"),0,(AB3764/'Totals and Drop Down Lists'!X$5)*Inputs!F$39)</f>
        <v>0</v>
      </c>
      <c r="BA3764">
        <f>IF(OR($D3764="51",$D3764="52",$D3764="61"),0,(AC3764/'Totals and Drop Down Lists'!Y$5)*Inputs!G$39)</f>
        <v>0</v>
      </c>
      <c r="BB3764">
        <f>IF(OR($D3764="51",$D3764="52",$D3764="61"),0,(AD3764/'Totals and Drop Down Lists'!Z$5)*Inputs!H$39)</f>
        <v>0</v>
      </c>
      <c r="BC3764">
        <f>IF(OR($D3764="51",$D3764="52",$D3764="61"),0,(AE3764/'Totals and Drop Down Lists'!AA$5)*Inputs!I$39)</f>
        <v>0</v>
      </c>
      <c r="BD3764">
        <f>IF(OR($D3764="51",$D3764="52",$D3764="61"),0,(AF3764/'Totals and Drop Down Lists'!AB$5)*Inputs!J$39)</f>
        <v>0</v>
      </c>
      <c r="BE3764">
        <f>IF(OR($D3764="51",$D3764="52",$D3764="61"),0,(AG3764/'Totals and Drop Down Lists'!AC$5)*Inputs!K$39)</f>
        <v>0</v>
      </c>
      <c r="BF3764">
        <f>IF(OR($D3764="51",$D3764="52",$D3764="61"),0,(AH3764/'Totals and Drop Down Lists'!AD$5)*Inputs!L$39)</f>
        <v>0</v>
      </c>
      <c r="BG3764" s="10">
        <f t="shared" si="523"/>
        <v>161475.10418773122</v>
      </c>
    </row>
    <row r="3765" spans="1:59" ht="28.8">
      <c r="A3765" s="1" t="s">
        <v>7697</v>
      </c>
      <c r="B3765" s="1" t="s">
        <v>6658</v>
      </c>
      <c r="C3765" s="1" t="s">
        <v>4579</v>
      </c>
      <c r="D3765" s="1" t="s">
        <v>25</v>
      </c>
      <c r="E3765" s="1" t="s">
        <v>6710</v>
      </c>
      <c r="F3765" s="2">
        <v>2276</v>
      </c>
      <c r="G3765" s="2">
        <v>8</v>
      </c>
      <c r="H3765" s="2">
        <v>0</v>
      </c>
      <c r="I3765" s="2">
        <v>231</v>
      </c>
      <c r="J3765" s="2">
        <v>1006</v>
      </c>
      <c r="K3765" s="2">
        <v>138</v>
      </c>
      <c r="L3765" s="2">
        <v>0</v>
      </c>
      <c r="M3765" s="2">
        <v>3</v>
      </c>
      <c r="N3765" s="2">
        <v>7</v>
      </c>
      <c r="O3765" s="2">
        <v>3</v>
      </c>
      <c r="P3765" s="2">
        <v>0</v>
      </c>
      <c r="Q3765" s="2">
        <v>0</v>
      </c>
      <c r="R3765" s="2">
        <v>748</v>
      </c>
      <c r="S3765" s="2">
        <v>25500</v>
      </c>
      <c r="T3765" s="2">
        <v>4911000</v>
      </c>
      <c r="U3765" s="2">
        <v>7</v>
      </c>
      <c r="V3765" s="2">
        <v>18</v>
      </c>
      <c r="W3765" s="2">
        <v>0</v>
      </c>
      <c r="X3765" s="2">
        <v>35</v>
      </c>
      <c r="Y3765" s="2">
        <v>0</v>
      </c>
      <c r="Z3765" s="2">
        <v>14</v>
      </c>
      <c r="AA3765" s="9">
        <f t="shared" si="524"/>
        <v>2276</v>
      </c>
      <c r="AB3765" s="9">
        <f t="shared" si="525"/>
        <v>223</v>
      </c>
      <c r="AC3765" s="9">
        <f t="shared" si="526"/>
        <v>761</v>
      </c>
      <c r="AD3765" s="9">
        <f t="shared" si="527"/>
        <v>748</v>
      </c>
      <c r="AE3765" s="44">
        <f t="shared" si="528"/>
        <v>1.3220746501716476E-6</v>
      </c>
      <c r="AF3765" s="9">
        <f t="shared" si="529"/>
        <v>17</v>
      </c>
      <c r="AG3765" s="9">
        <f t="shared" si="522"/>
        <v>14</v>
      </c>
      <c r="AH3765" s="44">
        <f t="shared" si="530"/>
        <v>7.1459541881373588E-7</v>
      </c>
      <c r="AI3765">
        <f>AA3765/'Totals and Drop Down Lists'!W$6*Inputs!E$37</f>
        <v>2064.6515666730838</v>
      </c>
      <c r="AJ3765">
        <f>AB3765/'Totals and Drop Down Lists'!X$6*Inputs!F$37</f>
        <v>733.75634175479263</v>
      </c>
      <c r="AK3765">
        <f>AC3765/'Totals and Drop Down Lists'!Y$6*Inputs!G$37</f>
        <v>5016.7690553863686</v>
      </c>
      <c r="AL3765">
        <f>AD3765/'Totals and Drop Down Lists'!Z$6*Inputs!H$37</f>
        <v>5997.0909499554282</v>
      </c>
      <c r="AM3765">
        <f>AE3765/'Totals and Drop Down Lists'!AA$6*Inputs!I$37</f>
        <v>164.58421432518054</v>
      </c>
      <c r="AN3765">
        <f>AF3765/'Totals and Drop Down Lists'!AB$6*Inputs!J$37</f>
        <v>339.26378338586062</v>
      </c>
      <c r="AO3765">
        <f>AG3765/'Totals and Drop Down Lists'!AC$6*Inputs!K$37</f>
        <v>260.73006650728269</v>
      </c>
      <c r="AP3765">
        <f>AH3765/'Totals and Drop Down Lists'!AD$6*Inputs!L$37</f>
        <v>168.16567491680161</v>
      </c>
      <c r="AQ3765">
        <f>IF(OR($D3765="51",$D3765="52",$D3765="61"),(AA3765/'Totals and Drop Down Lists'!W$4)*Inputs!E$38,0)</f>
        <v>0</v>
      </c>
      <c r="AR3765">
        <f>IF(OR($D3765="51",$D3765="52",$D3765="61"),(AB3765/'Totals and Drop Down Lists'!X$4)*Inputs!F$38,0)</f>
        <v>0</v>
      </c>
      <c r="AS3765">
        <f>IF(OR($D3765="51",$D3765="52",$D3765="61"),(AC3765/'Totals and Drop Down Lists'!Y$4)*Inputs!G$38,0)</f>
        <v>0</v>
      </c>
      <c r="AT3765">
        <f>IF(OR($D3765="51",$D3765="52",$D3765="61"),(AD3765/'Totals and Drop Down Lists'!Z$4)*Inputs!H$38,0)</f>
        <v>0</v>
      </c>
      <c r="AU3765">
        <f>IF(OR($D3765="51",$D3765="52",$D3765="61"),(AE3765/'Totals and Drop Down Lists'!AA$4)*Inputs!I$38,0)</f>
        <v>0</v>
      </c>
      <c r="AV3765">
        <f>IF(OR($D3765="51",$D3765="52",$D3765="61"),(AF3765/'Totals and Drop Down Lists'!AB$4)*Inputs!J$38,0)</f>
        <v>0</v>
      </c>
      <c r="AW3765">
        <f>IF(OR($D3765="51",$D3765="52",$D3765="61"),(AG3765/'Totals and Drop Down Lists'!AC$4)*Inputs!K$38,0)</f>
        <v>0</v>
      </c>
      <c r="AX3765">
        <f>IF(OR($D3765="51",$D3765="52",$D3765="61"),(AH3765/'Totals and Drop Down Lists'!AD$4)*Inputs!L$38,0)</f>
        <v>0</v>
      </c>
      <c r="AY3765">
        <f>IF(OR($D3765="51",$D3765="52",$D3765="61"),0,(AA3765/'Totals and Drop Down Lists'!W$5)*Inputs!E$39)</f>
        <v>0</v>
      </c>
      <c r="AZ3765">
        <f>IF(OR($D3765="51",$D3765="52",$D3765="61"),0,(AB3765/'Totals and Drop Down Lists'!X$5)*Inputs!F$39)</f>
        <v>0</v>
      </c>
      <c r="BA3765">
        <f>IF(OR($D3765="51",$D3765="52",$D3765="61"),0,(AC3765/'Totals and Drop Down Lists'!Y$5)*Inputs!G$39)</f>
        <v>0</v>
      </c>
      <c r="BB3765">
        <f>IF(OR($D3765="51",$D3765="52",$D3765="61"),0,(AD3765/'Totals and Drop Down Lists'!Z$5)*Inputs!H$39)</f>
        <v>0</v>
      </c>
      <c r="BC3765">
        <f>IF(OR($D3765="51",$D3765="52",$D3765="61"),0,(AE3765/'Totals and Drop Down Lists'!AA$5)*Inputs!I$39)</f>
        <v>0</v>
      </c>
      <c r="BD3765">
        <f>IF(OR($D3765="51",$D3765="52",$D3765="61"),0,(AF3765/'Totals and Drop Down Lists'!AB$5)*Inputs!J$39)</f>
        <v>0</v>
      </c>
      <c r="BE3765">
        <f>IF(OR($D3765="51",$D3765="52",$D3765="61"),0,(AG3765/'Totals and Drop Down Lists'!AC$5)*Inputs!K$39)</f>
        <v>0</v>
      </c>
      <c r="BF3765">
        <f>IF(OR($D3765="51",$D3765="52",$D3765="61"),0,(AH3765/'Totals and Drop Down Lists'!AD$5)*Inputs!L$39)</f>
        <v>0</v>
      </c>
      <c r="BG3765" s="10">
        <f t="shared" si="523"/>
        <v>14745.011652904799</v>
      </c>
    </row>
    <row r="3766" spans="1:59" ht="28.8">
      <c r="A3766" s="1" t="s">
        <v>7697</v>
      </c>
      <c r="B3766" s="1" t="s">
        <v>6658</v>
      </c>
      <c r="C3766" s="1" t="s">
        <v>6711</v>
      </c>
      <c r="D3766" s="1" t="s">
        <v>25</v>
      </c>
      <c r="E3766" s="1" t="s">
        <v>6712</v>
      </c>
      <c r="F3766" s="2">
        <v>7020</v>
      </c>
      <c r="G3766" s="2">
        <v>13</v>
      </c>
      <c r="H3766" s="2">
        <v>0</v>
      </c>
      <c r="I3766" s="2">
        <v>649</v>
      </c>
      <c r="J3766" s="2">
        <v>2863</v>
      </c>
      <c r="K3766" s="2">
        <v>680</v>
      </c>
      <c r="L3766" s="2">
        <v>0</v>
      </c>
      <c r="M3766" s="2">
        <v>13</v>
      </c>
      <c r="N3766" s="2">
        <v>0</v>
      </c>
      <c r="O3766" s="2">
        <v>22</v>
      </c>
      <c r="P3766" s="2">
        <v>12</v>
      </c>
      <c r="Q3766" s="2">
        <v>0</v>
      </c>
      <c r="R3766" s="2">
        <v>384</v>
      </c>
      <c r="S3766" s="2">
        <v>498800</v>
      </c>
      <c r="T3766" s="2">
        <v>35268300</v>
      </c>
      <c r="U3766" s="2">
        <v>44</v>
      </c>
      <c r="V3766" s="2">
        <v>40</v>
      </c>
      <c r="W3766" s="2">
        <v>0</v>
      </c>
      <c r="X3766" s="2">
        <v>100</v>
      </c>
      <c r="Y3766" s="2">
        <v>20</v>
      </c>
      <c r="Z3766" s="2">
        <v>60</v>
      </c>
      <c r="AA3766" s="9">
        <f t="shared" si="524"/>
        <v>7020</v>
      </c>
      <c r="AB3766" s="9">
        <f t="shared" si="525"/>
        <v>636</v>
      </c>
      <c r="AC3766" s="9">
        <f t="shared" si="526"/>
        <v>431</v>
      </c>
      <c r="AD3766" s="9">
        <f t="shared" si="527"/>
        <v>384</v>
      </c>
      <c r="AE3766" s="44">
        <f t="shared" si="528"/>
        <v>1.127956271622182E-5</v>
      </c>
      <c r="AF3766" s="9">
        <f t="shared" si="529"/>
        <v>60</v>
      </c>
      <c r="AG3766" s="9">
        <f t="shared" si="522"/>
        <v>80</v>
      </c>
      <c r="AH3766" s="44">
        <f t="shared" si="530"/>
        <v>7.070150164656662E-6</v>
      </c>
      <c r="AI3766">
        <f>AA3766/'Totals and Drop Down Lists'!W$6*Inputs!E$37</f>
        <v>6368.1256581920252</v>
      </c>
      <c r="AJ3766">
        <f>AB3766/'Totals and Drop Down Lists'!X$6*Inputs!F$37</f>
        <v>2092.6862482333995</v>
      </c>
      <c r="AK3766">
        <f>AC3766/'Totals and Drop Down Lists'!Y$6*Inputs!G$37</f>
        <v>2841.2975859021353</v>
      </c>
      <c r="AL3766">
        <f>AD3766/'Totals and Drop Down Lists'!Z$6*Inputs!H$37</f>
        <v>3078.7204876776532</v>
      </c>
      <c r="AM3766">
        <f>AE3766/'Totals and Drop Down Lists'!AA$6*Inputs!I$37</f>
        <v>1404.1854348693114</v>
      </c>
      <c r="AN3766">
        <f>AF3766/'Totals and Drop Down Lists'!AB$6*Inputs!J$37</f>
        <v>1197.4015884206847</v>
      </c>
      <c r="AO3766">
        <f>AG3766/'Totals and Drop Down Lists'!AC$6*Inputs!K$37</f>
        <v>1489.8860943273296</v>
      </c>
      <c r="AP3766">
        <f>AH3766/'Totals and Drop Down Lists'!AD$6*Inputs!L$37</f>
        <v>1663.8177952166991</v>
      </c>
      <c r="AQ3766">
        <f>IF(OR($D3766="51",$D3766="52",$D3766="61"),(AA3766/'Totals and Drop Down Lists'!W$4)*Inputs!E$38,0)</f>
        <v>0</v>
      </c>
      <c r="AR3766">
        <f>IF(OR($D3766="51",$D3766="52",$D3766="61"),(AB3766/'Totals and Drop Down Lists'!X$4)*Inputs!F$38,0)</f>
        <v>0</v>
      </c>
      <c r="AS3766">
        <f>IF(OR($D3766="51",$D3766="52",$D3766="61"),(AC3766/'Totals and Drop Down Lists'!Y$4)*Inputs!G$38,0)</f>
        <v>0</v>
      </c>
      <c r="AT3766">
        <f>IF(OR($D3766="51",$D3766="52",$D3766="61"),(AD3766/'Totals and Drop Down Lists'!Z$4)*Inputs!H$38,0)</f>
        <v>0</v>
      </c>
      <c r="AU3766">
        <f>IF(OR($D3766="51",$D3766="52",$D3766="61"),(AE3766/'Totals and Drop Down Lists'!AA$4)*Inputs!I$38,0)</f>
        <v>0</v>
      </c>
      <c r="AV3766">
        <f>IF(OR($D3766="51",$D3766="52",$D3766="61"),(AF3766/'Totals and Drop Down Lists'!AB$4)*Inputs!J$38,0)</f>
        <v>0</v>
      </c>
      <c r="AW3766">
        <f>IF(OR($D3766="51",$D3766="52",$D3766="61"),(AG3766/'Totals and Drop Down Lists'!AC$4)*Inputs!K$38,0)</f>
        <v>0</v>
      </c>
      <c r="AX3766">
        <f>IF(OR($D3766="51",$D3766="52",$D3766="61"),(AH3766/'Totals and Drop Down Lists'!AD$4)*Inputs!L$38,0)</f>
        <v>0</v>
      </c>
      <c r="AY3766">
        <f>IF(OR($D3766="51",$D3766="52",$D3766="61"),0,(AA3766/'Totals and Drop Down Lists'!W$5)*Inputs!E$39)</f>
        <v>0</v>
      </c>
      <c r="AZ3766">
        <f>IF(OR($D3766="51",$D3766="52",$D3766="61"),0,(AB3766/'Totals and Drop Down Lists'!X$5)*Inputs!F$39)</f>
        <v>0</v>
      </c>
      <c r="BA3766">
        <f>IF(OR($D3766="51",$D3766="52",$D3766="61"),0,(AC3766/'Totals and Drop Down Lists'!Y$5)*Inputs!G$39)</f>
        <v>0</v>
      </c>
      <c r="BB3766">
        <f>IF(OR($D3766="51",$D3766="52",$D3766="61"),0,(AD3766/'Totals and Drop Down Lists'!Z$5)*Inputs!H$39)</f>
        <v>0</v>
      </c>
      <c r="BC3766">
        <f>IF(OR($D3766="51",$D3766="52",$D3766="61"),0,(AE3766/'Totals and Drop Down Lists'!AA$5)*Inputs!I$39)</f>
        <v>0</v>
      </c>
      <c r="BD3766">
        <f>IF(OR($D3766="51",$D3766="52",$D3766="61"),0,(AF3766/'Totals and Drop Down Lists'!AB$5)*Inputs!J$39)</f>
        <v>0</v>
      </c>
      <c r="BE3766">
        <f>IF(OR($D3766="51",$D3766="52",$D3766="61"),0,(AG3766/'Totals and Drop Down Lists'!AC$5)*Inputs!K$39)</f>
        <v>0</v>
      </c>
      <c r="BF3766">
        <f>IF(OR($D3766="51",$D3766="52",$D3766="61"),0,(AH3766/'Totals and Drop Down Lists'!AD$5)*Inputs!L$39)</f>
        <v>0</v>
      </c>
      <c r="BG3766" s="10">
        <f t="shared" si="523"/>
        <v>20136.120892839237</v>
      </c>
    </row>
    <row r="3767" spans="1:59" ht="28.8">
      <c r="A3767" s="1" t="s">
        <v>7697</v>
      </c>
      <c r="B3767" s="1" t="s">
        <v>6658</v>
      </c>
      <c r="C3767" s="1" t="s">
        <v>6713</v>
      </c>
      <c r="D3767" s="1" t="s">
        <v>25</v>
      </c>
      <c r="E3767" s="1" t="s">
        <v>6714</v>
      </c>
      <c r="F3767" s="2">
        <v>15959</v>
      </c>
      <c r="G3767" s="2">
        <v>28</v>
      </c>
      <c r="H3767" s="2">
        <v>0</v>
      </c>
      <c r="I3767" s="2">
        <v>1508</v>
      </c>
      <c r="J3767" s="2">
        <v>5998</v>
      </c>
      <c r="K3767" s="2">
        <v>1016</v>
      </c>
      <c r="L3767" s="2">
        <v>23</v>
      </c>
      <c r="M3767" s="2">
        <v>0</v>
      </c>
      <c r="N3767" s="2">
        <v>0</v>
      </c>
      <c r="O3767" s="2">
        <v>15</v>
      </c>
      <c r="P3767" s="2">
        <v>0</v>
      </c>
      <c r="Q3767" s="2">
        <v>0</v>
      </c>
      <c r="R3767" s="2">
        <v>633</v>
      </c>
      <c r="S3767" s="2">
        <v>849600</v>
      </c>
      <c r="T3767" s="2">
        <v>40038100</v>
      </c>
      <c r="U3767" s="2">
        <v>26</v>
      </c>
      <c r="V3767" s="2">
        <v>100</v>
      </c>
      <c r="W3767" s="2">
        <v>0</v>
      </c>
      <c r="X3767" s="2">
        <v>335</v>
      </c>
      <c r="Y3767" s="2">
        <v>30</v>
      </c>
      <c r="Z3767" s="2">
        <v>170</v>
      </c>
      <c r="AA3767" s="9">
        <f t="shared" si="524"/>
        <v>15959</v>
      </c>
      <c r="AB3767" s="9">
        <f t="shared" si="525"/>
        <v>1480</v>
      </c>
      <c r="AC3767" s="9">
        <f t="shared" si="526"/>
        <v>671</v>
      </c>
      <c r="AD3767" s="9">
        <f t="shared" si="527"/>
        <v>633</v>
      </c>
      <c r="AE3767" s="44">
        <f t="shared" si="528"/>
        <v>1.2019232615346594E-5</v>
      </c>
      <c r="AF3767" s="9">
        <f t="shared" si="529"/>
        <v>235</v>
      </c>
      <c r="AG3767" s="9">
        <f t="shared" si="522"/>
        <v>200</v>
      </c>
      <c r="AH3767" s="44">
        <f t="shared" si="530"/>
        <v>1.2605739511304392E-5</v>
      </c>
      <c r="AI3767">
        <f>AA3767/'Totals and Drop Down Lists'!W$6*Inputs!E$37</f>
        <v>14477.053757704633</v>
      </c>
      <c r="AJ3767">
        <f>AB3767/'Totals and Drop Down Lists'!X$6*Inputs!F$37</f>
        <v>4869.773030480238</v>
      </c>
      <c r="AK3767">
        <f>AC3767/'Totals and Drop Down Lists'!Y$6*Inputs!G$37</f>
        <v>4423.4586546179416</v>
      </c>
      <c r="AL3767">
        <f>AD3767/'Totals and Drop Down Lists'!Z$6*Inputs!H$37</f>
        <v>5075.0783039061316</v>
      </c>
      <c r="AM3767">
        <f>AE3767/'Totals and Drop Down Lists'!AA$6*Inputs!I$37</f>
        <v>1496.2664600910196</v>
      </c>
      <c r="AN3767">
        <f>AF3767/'Totals and Drop Down Lists'!AB$6*Inputs!J$37</f>
        <v>4689.8228879810149</v>
      </c>
      <c r="AO3767">
        <f>AG3767/'Totals and Drop Down Lists'!AC$6*Inputs!K$37</f>
        <v>3724.7152358183239</v>
      </c>
      <c r="AP3767">
        <f>AH3767/'Totals and Drop Down Lists'!AD$6*Inputs!L$37</f>
        <v>2966.5075327000523</v>
      </c>
      <c r="AQ3767">
        <f>IF(OR($D3767="51",$D3767="52",$D3767="61"),(AA3767/'Totals and Drop Down Lists'!W$4)*Inputs!E$38,0)</f>
        <v>0</v>
      </c>
      <c r="AR3767">
        <f>IF(OR($D3767="51",$D3767="52",$D3767="61"),(AB3767/'Totals and Drop Down Lists'!X$4)*Inputs!F$38,0)</f>
        <v>0</v>
      </c>
      <c r="AS3767">
        <f>IF(OR($D3767="51",$D3767="52",$D3767="61"),(AC3767/'Totals and Drop Down Lists'!Y$4)*Inputs!G$38,0)</f>
        <v>0</v>
      </c>
      <c r="AT3767">
        <f>IF(OR($D3767="51",$D3767="52",$D3767="61"),(AD3767/'Totals and Drop Down Lists'!Z$4)*Inputs!H$38,0)</f>
        <v>0</v>
      </c>
      <c r="AU3767">
        <f>IF(OR($D3767="51",$D3767="52",$D3767="61"),(AE3767/'Totals and Drop Down Lists'!AA$4)*Inputs!I$38,0)</f>
        <v>0</v>
      </c>
      <c r="AV3767">
        <f>IF(OR($D3767="51",$D3767="52",$D3767="61"),(AF3767/'Totals and Drop Down Lists'!AB$4)*Inputs!J$38,0)</f>
        <v>0</v>
      </c>
      <c r="AW3767">
        <f>IF(OR($D3767="51",$D3767="52",$D3767="61"),(AG3767/'Totals and Drop Down Lists'!AC$4)*Inputs!K$38,0)</f>
        <v>0</v>
      </c>
      <c r="AX3767">
        <f>IF(OR($D3767="51",$D3767="52",$D3767="61"),(AH3767/'Totals and Drop Down Lists'!AD$4)*Inputs!L$38,0)</f>
        <v>0</v>
      </c>
      <c r="AY3767">
        <f>IF(OR($D3767="51",$D3767="52",$D3767="61"),0,(AA3767/'Totals and Drop Down Lists'!W$5)*Inputs!E$39)</f>
        <v>0</v>
      </c>
      <c r="AZ3767">
        <f>IF(OR($D3767="51",$D3767="52",$D3767="61"),0,(AB3767/'Totals and Drop Down Lists'!X$5)*Inputs!F$39)</f>
        <v>0</v>
      </c>
      <c r="BA3767">
        <f>IF(OR($D3767="51",$D3767="52",$D3767="61"),0,(AC3767/'Totals and Drop Down Lists'!Y$5)*Inputs!G$39)</f>
        <v>0</v>
      </c>
      <c r="BB3767">
        <f>IF(OR($D3767="51",$D3767="52",$D3767="61"),0,(AD3767/'Totals and Drop Down Lists'!Z$5)*Inputs!H$39)</f>
        <v>0</v>
      </c>
      <c r="BC3767">
        <f>IF(OR($D3767="51",$D3767="52",$D3767="61"),0,(AE3767/'Totals and Drop Down Lists'!AA$5)*Inputs!I$39)</f>
        <v>0</v>
      </c>
      <c r="BD3767">
        <f>IF(OR($D3767="51",$D3767="52",$D3767="61"),0,(AF3767/'Totals and Drop Down Lists'!AB$5)*Inputs!J$39)</f>
        <v>0</v>
      </c>
      <c r="BE3767">
        <f>IF(OR($D3767="51",$D3767="52",$D3767="61"),0,(AG3767/'Totals and Drop Down Lists'!AC$5)*Inputs!K$39)</f>
        <v>0</v>
      </c>
      <c r="BF3767">
        <f>IF(OR($D3767="51",$D3767="52",$D3767="61"),0,(AH3767/'Totals and Drop Down Lists'!AD$5)*Inputs!L$39)</f>
        <v>0</v>
      </c>
      <c r="BG3767" s="10">
        <f t="shared" si="523"/>
        <v>41722.675863299351</v>
      </c>
    </row>
    <row r="3768" spans="1:59" ht="28.8">
      <c r="A3768" s="1" t="s">
        <v>7697</v>
      </c>
      <c r="B3768" s="1" t="s">
        <v>6658</v>
      </c>
      <c r="C3768" s="1" t="s">
        <v>958</v>
      </c>
      <c r="D3768" s="1" t="s">
        <v>25</v>
      </c>
      <c r="E3768" s="1" t="s">
        <v>6715</v>
      </c>
      <c r="F3768" s="2">
        <v>11303</v>
      </c>
      <c r="G3768" s="2">
        <v>6</v>
      </c>
      <c r="H3768" s="2">
        <v>0</v>
      </c>
      <c r="I3768" s="2">
        <v>1304</v>
      </c>
      <c r="J3768" s="2">
        <v>5182</v>
      </c>
      <c r="K3768" s="2">
        <v>1076</v>
      </c>
      <c r="L3768" s="2">
        <v>14</v>
      </c>
      <c r="M3768" s="2">
        <v>0</v>
      </c>
      <c r="N3768" s="2">
        <v>0</v>
      </c>
      <c r="O3768" s="2">
        <v>22</v>
      </c>
      <c r="P3768" s="2">
        <v>5</v>
      </c>
      <c r="Q3768" s="2">
        <v>0</v>
      </c>
      <c r="R3768" s="2">
        <v>1223</v>
      </c>
      <c r="S3768" s="2">
        <v>820900</v>
      </c>
      <c r="T3768" s="2">
        <v>41640300</v>
      </c>
      <c r="U3768" s="2">
        <v>71</v>
      </c>
      <c r="V3768" s="2">
        <v>124</v>
      </c>
      <c r="W3768" s="2">
        <v>0</v>
      </c>
      <c r="X3768" s="2">
        <v>233</v>
      </c>
      <c r="Y3768" s="2">
        <v>10</v>
      </c>
      <c r="Z3768" s="2">
        <v>84</v>
      </c>
      <c r="AA3768" s="9">
        <f t="shared" si="524"/>
        <v>11303</v>
      </c>
      <c r="AB3768" s="9">
        <f t="shared" si="525"/>
        <v>1298</v>
      </c>
      <c r="AC3768" s="9">
        <f t="shared" si="526"/>
        <v>1264</v>
      </c>
      <c r="AD3768" s="9">
        <f t="shared" si="527"/>
        <v>1223</v>
      </c>
      <c r="AE3768" s="44">
        <f t="shared" si="528"/>
        <v>1.5603532143869801E-5</v>
      </c>
      <c r="AF3768" s="9">
        <f t="shared" si="529"/>
        <v>109</v>
      </c>
      <c r="AG3768" s="9">
        <f t="shared" si="522"/>
        <v>94</v>
      </c>
      <c r="AH3768" s="44">
        <f t="shared" si="530"/>
        <v>7.2626280486302194E-6</v>
      </c>
      <c r="AI3768">
        <f>AA3768/'Totals and Drop Down Lists'!W$6*Inputs!E$37</f>
        <v>10253.408022014881</v>
      </c>
      <c r="AJ3768">
        <f>AB3768/'Totals and Drop Down Lists'!X$6*Inputs!F$37</f>
        <v>4270.9225632184789</v>
      </c>
      <c r="AK3768">
        <f>AC3768/'Totals and Drop Down Lists'!Y$6*Inputs!G$37</f>
        <v>8332.7149619032461</v>
      </c>
      <c r="AL3768">
        <f>AD3768/'Totals and Drop Down Lists'!Z$6*Inputs!H$37</f>
        <v>9805.4040532025265</v>
      </c>
      <c r="AM3768">
        <f>AE3768/'Totals and Drop Down Lists'!AA$6*Inputs!I$37</f>
        <v>1942.4735798868016</v>
      </c>
      <c r="AN3768">
        <f>AF3768/'Totals and Drop Down Lists'!AB$6*Inputs!J$37</f>
        <v>2175.2795522975771</v>
      </c>
      <c r="AO3768">
        <f>AG3768/'Totals and Drop Down Lists'!AC$6*Inputs!K$37</f>
        <v>1750.6161608346122</v>
      </c>
      <c r="AP3768">
        <f>AH3768/'Totals and Drop Down Lists'!AD$6*Inputs!L$37</f>
        <v>1709.1135981462839</v>
      </c>
      <c r="AQ3768">
        <f>IF(OR($D3768="51",$D3768="52",$D3768="61"),(AA3768/'Totals and Drop Down Lists'!W$4)*Inputs!E$38,0)</f>
        <v>0</v>
      </c>
      <c r="AR3768">
        <f>IF(OR($D3768="51",$D3768="52",$D3768="61"),(AB3768/'Totals and Drop Down Lists'!X$4)*Inputs!F$38,0)</f>
        <v>0</v>
      </c>
      <c r="AS3768">
        <f>IF(OR($D3768="51",$D3768="52",$D3768="61"),(AC3768/'Totals and Drop Down Lists'!Y$4)*Inputs!G$38,0)</f>
        <v>0</v>
      </c>
      <c r="AT3768">
        <f>IF(OR($D3768="51",$D3768="52",$D3768="61"),(AD3768/'Totals and Drop Down Lists'!Z$4)*Inputs!H$38,0)</f>
        <v>0</v>
      </c>
      <c r="AU3768">
        <f>IF(OR($D3768="51",$D3768="52",$D3768="61"),(AE3768/'Totals and Drop Down Lists'!AA$4)*Inputs!I$38,0)</f>
        <v>0</v>
      </c>
      <c r="AV3768">
        <f>IF(OR($D3768="51",$D3768="52",$D3768="61"),(AF3768/'Totals and Drop Down Lists'!AB$4)*Inputs!J$38,0)</f>
        <v>0</v>
      </c>
      <c r="AW3768">
        <f>IF(OR($D3768="51",$D3768="52",$D3768="61"),(AG3768/'Totals and Drop Down Lists'!AC$4)*Inputs!K$38,0)</f>
        <v>0</v>
      </c>
      <c r="AX3768">
        <f>IF(OR($D3768="51",$D3768="52",$D3768="61"),(AH3768/'Totals and Drop Down Lists'!AD$4)*Inputs!L$38,0)</f>
        <v>0</v>
      </c>
      <c r="AY3768">
        <f>IF(OR($D3768="51",$D3768="52",$D3768="61"),0,(AA3768/'Totals and Drop Down Lists'!W$5)*Inputs!E$39)</f>
        <v>0</v>
      </c>
      <c r="AZ3768">
        <f>IF(OR($D3768="51",$D3768="52",$D3768="61"),0,(AB3768/'Totals and Drop Down Lists'!X$5)*Inputs!F$39)</f>
        <v>0</v>
      </c>
      <c r="BA3768">
        <f>IF(OR($D3768="51",$D3768="52",$D3768="61"),0,(AC3768/'Totals and Drop Down Lists'!Y$5)*Inputs!G$39)</f>
        <v>0</v>
      </c>
      <c r="BB3768">
        <f>IF(OR($D3768="51",$D3768="52",$D3768="61"),0,(AD3768/'Totals and Drop Down Lists'!Z$5)*Inputs!H$39)</f>
        <v>0</v>
      </c>
      <c r="BC3768">
        <f>IF(OR($D3768="51",$D3768="52",$D3768="61"),0,(AE3768/'Totals and Drop Down Lists'!AA$5)*Inputs!I$39)</f>
        <v>0</v>
      </c>
      <c r="BD3768">
        <f>IF(OR($D3768="51",$D3768="52",$D3768="61"),0,(AF3768/'Totals and Drop Down Lists'!AB$5)*Inputs!J$39)</f>
        <v>0</v>
      </c>
      <c r="BE3768">
        <f>IF(OR($D3768="51",$D3768="52",$D3768="61"),0,(AG3768/'Totals and Drop Down Lists'!AC$5)*Inputs!K$39)</f>
        <v>0</v>
      </c>
      <c r="BF3768">
        <f>IF(OR($D3768="51",$D3768="52",$D3768="61"),0,(AH3768/'Totals and Drop Down Lists'!AD$5)*Inputs!L$39)</f>
        <v>0</v>
      </c>
      <c r="BG3768" s="10">
        <f t="shared" si="523"/>
        <v>40239.932491504413</v>
      </c>
    </row>
    <row r="3769" spans="1:59" ht="28.8">
      <c r="A3769" s="1" t="s">
        <v>7697</v>
      </c>
      <c r="B3769" s="1" t="s">
        <v>6658</v>
      </c>
      <c r="C3769" s="1" t="s">
        <v>80</v>
      </c>
      <c r="D3769" s="1" t="s">
        <v>25</v>
      </c>
      <c r="E3769" s="1" t="s">
        <v>6716</v>
      </c>
      <c r="F3769" s="2">
        <v>25497</v>
      </c>
      <c r="G3769" s="2">
        <v>352</v>
      </c>
      <c r="H3769" s="2">
        <v>56</v>
      </c>
      <c r="I3769" s="2">
        <v>6414</v>
      </c>
      <c r="J3769" s="2">
        <v>9653</v>
      </c>
      <c r="K3769" s="2">
        <v>2476</v>
      </c>
      <c r="L3769" s="2">
        <v>20</v>
      </c>
      <c r="M3769" s="2">
        <v>0</v>
      </c>
      <c r="N3769" s="2">
        <v>0</v>
      </c>
      <c r="O3769" s="2">
        <v>123</v>
      </c>
      <c r="P3769" s="2">
        <v>13</v>
      </c>
      <c r="Q3769" s="2">
        <v>0</v>
      </c>
      <c r="R3769" s="2">
        <v>1594</v>
      </c>
      <c r="S3769" s="2">
        <v>1029200</v>
      </c>
      <c r="T3769" s="2">
        <v>54651100</v>
      </c>
      <c r="U3769" s="2">
        <v>158</v>
      </c>
      <c r="V3769" s="2">
        <v>223</v>
      </c>
      <c r="W3769" s="2">
        <v>84</v>
      </c>
      <c r="X3769" s="2">
        <v>860</v>
      </c>
      <c r="Y3769" s="2">
        <v>160</v>
      </c>
      <c r="Z3769" s="2">
        <v>565</v>
      </c>
      <c r="AA3769" s="9">
        <f t="shared" si="524"/>
        <v>25497</v>
      </c>
      <c r="AB3769" s="9">
        <f t="shared" si="525"/>
        <v>6006</v>
      </c>
      <c r="AC3769" s="9">
        <f t="shared" si="526"/>
        <v>1750</v>
      </c>
      <c r="AD3769" s="9">
        <f t="shared" si="527"/>
        <v>1594</v>
      </c>
      <c r="AE3769" s="44">
        <f t="shared" si="528"/>
        <v>4.4354201021584255E-5</v>
      </c>
      <c r="AF3769" s="9">
        <f t="shared" si="529"/>
        <v>553</v>
      </c>
      <c r="AG3769" s="9">
        <f t="shared" si="522"/>
        <v>725</v>
      </c>
      <c r="AH3769" s="44">
        <f t="shared" si="530"/>
        <v>6.9195432315553247E-5</v>
      </c>
      <c r="AI3769">
        <f>AA3769/'Totals and Drop Down Lists'!W$6*Inputs!E$37</f>
        <v>23129.358961100006</v>
      </c>
      <c r="AJ3769">
        <f>AB3769/'Totals and Drop Down Lists'!X$6*Inputs!F$37</f>
        <v>19762.065419638049</v>
      </c>
      <c r="AK3769">
        <f>AC3769/'Totals and Drop Down Lists'!Y$6*Inputs!G$37</f>
        <v>11536.591126052754</v>
      </c>
      <c r="AL3769">
        <f>AD3769/'Totals and Drop Down Lists'!Z$6*Inputs!H$37</f>
        <v>12779.897024370259</v>
      </c>
      <c r="AM3769">
        <f>AE3769/'Totals and Drop Down Lists'!AA$6*Inputs!I$37</f>
        <v>5521.6256708430128</v>
      </c>
      <c r="AN3769">
        <f>AF3769/'Totals and Drop Down Lists'!AB$6*Inputs!J$37</f>
        <v>11036.051306610641</v>
      </c>
      <c r="AO3769">
        <f>AG3769/'Totals and Drop Down Lists'!AC$6*Inputs!K$37</f>
        <v>13502.092729841423</v>
      </c>
      <c r="AP3769">
        <f>AH3769/'Totals and Drop Down Lists'!AD$6*Inputs!L$37</f>
        <v>16283.754793477001</v>
      </c>
      <c r="AQ3769">
        <f>IF(OR($D3769="51",$D3769="52",$D3769="61"),(AA3769/'Totals and Drop Down Lists'!W$4)*Inputs!E$38,0)</f>
        <v>0</v>
      </c>
      <c r="AR3769">
        <f>IF(OR($D3769="51",$D3769="52",$D3769="61"),(AB3769/'Totals and Drop Down Lists'!X$4)*Inputs!F$38,0)</f>
        <v>0</v>
      </c>
      <c r="AS3769">
        <f>IF(OR($D3769="51",$D3769="52",$D3769="61"),(AC3769/'Totals and Drop Down Lists'!Y$4)*Inputs!G$38,0)</f>
        <v>0</v>
      </c>
      <c r="AT3769">
        <f>IF(OR($D3769="51",$D3769="52",$D3769="61"),(AD3769/'Totals and Drop Down Lists'!Z$4)*Inputs!H$38,0)</f>
        <v>0</v>
      </c>
      <c r="AU3769">
        <f>IF(OR($D3769="51",$D3769="52",$D3769="61"),(AE3769/'Totals and Drop Down Lists'!AA$4)*Inputs!I$38,0)</f>
        <v>0</v>
      </c>
      <c r="AV3769">
        <f>IF(OR($D3769="51",$D3769="52",$D3769="61"),(AF3769/'Totals and Drop Down Lists'!AB$4)*Inputs!J$38,0)</f>
        <v>0</v>
      </c>
      <c r="AW3769">
        <f>IF(OR($D3769="51",$D3769="52",$D3769="61"),(AG3769/'Totals and Drop Down Lists'!AC$4)*Inputs!K$38,0)</f>
        <v>0</v>
      </c>
      <c r="AX3769">
        <f>IF(OR($D3769="51",$D3769="52",$D3769="61"),(AH3769/'Totals and Drop Down Lists'!AD$4)*Inputs!L$38,0)</f>
        <v>0</v>
      </c>
      <c r="AY3769">
        <f>IF(OR($D3769="51",$D3769="52",$D3769="61"),0,(AA3769/'Totals and Drop Down Lists'!W$5)*Inputs!E$39)</f>
        <v>0</v>
      </c>
      <c r="AZ3769">
        <f>IF(OR($D3769="51",$D3769="52",$D3769="61"),0,(AB3769/'Totals and Drop Down Lists'!X$5)*Inputs!F$39)</f>
        <v>0</v>
      </c>
      <c r="BA3769">
        <f>IF(OR($D3769="51",$D3769="52",$D3769="61"),0,(AC3769/'Totals and Drop Down Lists'!Y$5)*Inputs!G$39)</f>
        <v>0</v>
      </c>
      <c r="BB3769">
        <f>IF(OR($D3769="51",$D3769="52",$D3769="61"),0,(AD3769/'Totals and Drop Down Lists'!Z$5)*Inputs!H$39)</f>
        <v>0</v>
      </c>
      <c r="BC3769">
        <f>IF(OR($D3769="51",$D3769="52",$D3769="61"),0,(AE3769/'Totals and Drop Down Lists'!AA$5)*Inputs!I$39)</f>
        <v>0</v>
      </c>
      <c r="BD3769">
        <f>IF(OR($D3769="51",$D3769="52",$D3769="61"),0,(AF3769/'Totals and Drop Down Lists'!AB$5)*Inputs!J$39)</f>
        <v>0</v>
      </c>
      <c r="BE3769">
        <f>IF(OR($D3769="51",$D3769="52",$D3769="61"),0,(AG3769/'Totals and Drop Down Lists'!AC$5)*Inputs!K$39)</f>
        <v>0</v>
      </c>
      <c r="BF3769">
        <f>IF(OR($D3769="51",$D3769="52",$D3769="61"),0,(AH3769/'Totals and Drop Down Lists'!AD$5)*Inputs!L$39)</f>
        <v>0</v>
      </c>
      <c r="BG3769" s="10">
        <f t="shared" si="523"/>
        <v>113551.43703193314</v>
      </c>
    </row>
    <row r="3770" spans="1:59" ht="28.8">
      <c r="A3770" s="1" t="s">
        <v>7697</v>
      </c>
      <c r="B3770" s="1" t="s">
        <v>6658</v>
      </c>
      <c r="C3770" s="1" t="s">
        <v>6717</v>
      </c>
      <c r="D3770" s="1" t="s">
        <v>25</v>
      </c>
      <c r="E3770" s="1" t="s">
        <v>6718</v>
      </c>
      <c r="F3770" s="2">
        <v>12759</v>
      </c>
      <c r="G3770" s="2">
        <v>140</v>
      </c>
      <c r="H3770" s="2">
        <v>0</v>
      </c>
      <c r="I3770" s="2">
        <v>2550</v>
      </c>
      <c r="J3770" s="2">
        <v>4572</v>
      </c>
      <c r="K3770" s="2">
        <v>1128</v>
      </c>
      <c r="L3770" s="2">
        <v>50</v>
      </c>
      <c r="M3770" s="2">
        <v>0</v>
      </c>
      <c r="N3770" s="2">
        <v>14</v>
      </c>
      <c r="O3770" s="2">
        <v>41</v>
      </c>
      <c r="P3770" s="2">
        <v>0</v>
      </c>
      <c r="Q3770" s="2">
        <v>0</v>
      </c>
      <c r="R3770" s="2">
        <v>1028</v>
      </c>
      <c r="S3770" s="2">
        <v>601600</v>
      </c>
      <c r="T3770" s="2">
        <v>30067500</v>
      </c>
      <c r="U3770" s="2">
        <v>16</v>
      </c>
      <c r="V3770" s="2">
        <v>95</v>
      </c>
      <c r="W3770" s="2">
        <v>0</v>
      </c>
      <c r="X3770" s="2">
        <v>330</v>
      </c>
      <c r="Y3770" s="2">
        <v>45</v>
      </c>
      <c r="Z3770" s="2">
        <v>159</v>
      </c>
      <c r="AA3770" s="9">
        <f t="shared" si="524"/>
        <v>12759</v>
      </c>
      <c r="AB3770" s="9">
        <f t="shared" si="525"/>
        <v>2410</v>
      </c>
      <c r="AC3770" s="9">
        <f t="shared" si="526"/>
        <v>1133</v>
      </c>
      <c r="AD3770" s="9">
        <f t="shared" si="527"/>
        <v>1028</v>
      </c>
      <c r="AE3770" s="44">
        <f t="shared" si="528"/>
        <v>1.9436039074981235E-5</v>
      </c>
      <c r="AF3770" s="9">
        <f t="shared" si="529"/>
        <v>235</v>
      </c>
      <c r="AG3770" s="9">
        <f t="shared" si="522"/>
        <v>204</v>
      </c>
      <c r="AH3770" s="44">
        <f t="shared" si="530"/>
        <v>1.8727686541463882E-5</v>
      </c>
      <c r="AI3770">
        <f>AA3770/'Totals and Drop Down Lists'!W$6*Inputs!E$37</f>
        <v>11574.204454825078</v>
      </c>
      <c r="AJ3770">
        <f>AB3770/'Totals and Drop Down Lists'!X$6*Inputs!F$37</f>
        <v>7929.8331104441713</v>
      </c>
      <c r="AK3770">
        <f>AC3770/'Totals and Drop Down Lists'!Y$6*Inputs!G$37</f>
        <v>7469.1187118958687</v>
      </c>
      <c r="AL3770">
        <f>AD3770/'Totals and Drop Down Lists'!Z$6*Inputs!H$37</f>
        <v>8241.9913055537181</v>
      </c>
      <c r="AM3770">
        <f>AE3770/'Totals and Drop Down Lists'!AA$6*Inputs!I$37</f>
        <v>2419.5798779849388</v>
      </c>
      <c r="AN3770">
        <f>AF3770/'Totals and Drop Down Lists'!AB$6*Inputs!J$37</f>
        <v>4689.8228879810149</v>
      </c>
      <c r="AO3770">
        <f>AG3770/'Totals and Drop Down Lists'!AC$6*Inputs!K$37</f>
        <v>3799.2095405346904</v>
      </c>
      <c r="AP3770">
        <f>AH3770/'Totals and Drop Down Lists'!AD$6*Inputs!L$37</f>
        <v>4407.1847705148475</v>
      </c>
      <c r="AQ3770">
        <f>IF(OR($D3770="51",$D3770="52",$D3770="61"),(AA3770/'Totals and Drop Down Lists'!W$4)*Inputs!E$38,0)</f>
        <v>0</v>
      </c>
      <c r="AR3770">
        <f>IF(OR($D3770="51",$D3770="52",$D3770="61"),(AB3770/'Totals and Drop Down Lists'!X$4)*Inputs!F$38,0)</f>
        <v>0</v>
      </c>
      <c r="AS3770">
        <f>IF(OR($D3770="51",$D3770="52",$D3770="61"),(AC3770/'Totals and Drop Down Lists'!Y$4)*Inputs!G$38,0)</f>
        <v>0</v>
      </c>
      <c r="AT3770">
        <f>IF(OR($D3770="51",$D3770="52",$D3770="61"),(AD3770/'Totals and Drop Down Lists'!Z$4)*Inputs!H$38,0)</f>
        <v>0</v>
      </c>
      <c r="AU3770">
        <f>IF(OR($D3770="51",$D3770="52",$D3770="61"),(AE3770/'Totals and Drop Down Lists'!AA$4)*Inputs!I$38,0)</f>
        <v>0</v>
      </c>
      <c r="AV3770">
        <f>IF(OR($D3770="51",$D3770="52",$D3770="61"),(AF3770/'Totals and Drop Down Lists'!AB$4)*Inputs!J$38,0)</f>
        <v>0</v>
      </c>
      <c r="AW3770">
        <f>IF(OR($D3770="51",$D3770="52",$D3770="61"),(AG3770/'Totals and Drop Down Lists'!AC$4)*Inputs!K$38,0)</f>
        <v>0</v>
      </c>
      <c r="AX3770">
        <f>IF(OR($D3770="51",$D3770="52",$D3770="61"),(AH3770/'Totals and Drop Down Lists'!AD$4)*Inputs!L$38,0)</f>
        <v>0</v>
      </c>
      <c r="AY3770">
        <f>IF(OR($D3770="51",$D3770="52",$D3770="61"),0,(AA3770/'Totals and Drop Down Lists'!W$5)*Inputs!E$39)</f>
        <v>0</v>
      </c>
      <c r="AZ3770">
        <f>IF(OR($D3770="51",$D3770="52",$D3770="61"),0,(AB3770/'Totals and Drop Down Lists'!X$5)*Inputs!F$39)</f>
        <v>0</v>
      </c>
      <c r="BA3770">
        <f>IF(OR($D3770="51",$D3770="52",$D3770="61"),0,(AC3770/'Totals and Drop Down Lists'!Y$5)*Inputs!G$39)</f>
        <v>0</v>
      </c>
      <c r="BB3770">
        <f>IF(OR($D3770="51",$D3770="52",$D3770="61"),0,(AD3770/'Totals and Drop Down Lists'!Z$5)*Inputs!H$39)</f>
        <v>0</v>
      </c>
      <c r="BC3770">
        <f>IF(OR($D3770="51",$D3770="52",$D3770="61"),0,(AE3770/'Totals and Drop Down Lists'!AA$5)*Inputs!I$39)</f>
        <v>0</v>
      </c>
      <c r="BD3770">
        <f>IF(OR($D3770="51",$D3770="52",$D3770="61"),0,(AF3770/'Totals and Drop Down Lists'!AB$5)*Inputs!J$39)</f>
        <v>0</v>
      </c>
      <c r="BE3770">
        <f>IF(OR($D3770="51",$D3770="52",$D3770="61"),0,(AG3770/'Totals and Drop Down Lists'!AC$5)*Inputs!K$39)</f>
        <v>0</v>
      </c>
      <c r="BF3770">
        <f>IF(OR($D3770="51",$D3770="52",$D3770="61"),0,(AH3770/'Totals and Drop Down Lists'!AD$5)*Inputs!L$39)</f>
        <v>0</v>
      </c>
      <c r="BG3770" s="10">
        <f t="shared" si="523"/>
        <v>50530.944659734327</v>
      </c>
    </row>
    <row r="3771" spans="1:59" ht="28.8">
      <c r="A3771" s="1" t="s">
        <v>7697</v>
      </c>
      <c r="B3771" s="1" t="s">
        <v>6658</v>
      </c>
      <c r="C3771" s="1" t="s">
        <v>527</v>
      </c>
      <c r="D3771" s="1" t="s">
        <v>25</v>
      </c>
      <c r="E3771" s="1" t="s">
        <v>6719</v>
      </c>
      <c r="F3771" s="2">
        <v>13249</v>
      </c>
      <c r="G3771" s="2">
        <v>0</v>
      </c>
      <c r="H3771" s="2">
        <v>11</v>
      </c>
      <c r="I3771" s="2">
        <v>1745</v>
      </c>
      <c r="J3771" s="2">
        <v>5024</v>
      </c>
      <c r="K3771" s="2">
        <v>992</v>
      </c>
      <c r="L3771" s="2">
        <v>16</v>
      </c>
      <c r="M3771" s="2">
        <v>0</v>
      </c>
      <c r="N3771" s="2">
        <v>7</v>
      </c>
      <c r="O3771" s="2">
        <v>0</v>
      </c>
      <c r="P3771" s="2">
        <v>7</v>
      </c>
      <c r="Q3771" s="2">
        <v>0</v>
      </c>
      <c r="R3771" s="2">
        <v>1175</v>
      </c>
      <c r="S3771" s="2">
        <v>733500</v>
      </c>
      <c r="T3771" s="2">
        <v>38547200</v>
      </c>
      <c r="U3771" s="2">
        <v>64</v>
      </c>
      <c r="V3771" s="2">
        <v>90</v>
      </c>
      <c r="W3771" s="2">
        <v>0</v>
      </c>
      <c r="X3771" s="2">
        <v>175</v>
      </c>
      <c r="Y3771" s="2">
        <v>40</v>
      </c>
      <c r="Z3771" s="2">
        <v>89</v>
      </c>
      <c r="AA3771" s="9">
        <f t="shared" si="524"/>
        <v>13249</v>
      </c>
      <c r="AB3771" s="9">
        <f t="shared" si="525"/>
        <v>1734</v>
      </c>
      <c r="AC3771" s="9">
        <f t="shared" si="526"/>
        <v>1205</v>
      </c>
      <c r="AD3771" s="9">
        <f t="shared" si="527"/>
        <v>1175</v>
      </c>
      <c r="AE3771" s="44">
        <f t="shared" si="528"/>
        <v>1.3679477187903768E-5</v>
      </c>
      <c r="AF3771" s="9">
        <f t="shared" si="529"/>
        <v>85</v>
      </c>
      <c r="AG3771" s="9">
        <f t="shared" si="522"/>
        <v>129</v>
      </c>
      <c r="AH3771" s="44">
        <f t="shared" si="530"/>
        <v>9.4776973873321808E-6</v>
      </c>
      <c r="AI3771">
        <f>AA3771/'Totals and Drop Down Lists'!W$6*Inputs!E$37</f>
        <v>12018.70325432851</v>
      </c>
      <c r="AJ3771">
        <f>AB3771/'Totals and Drop Down Lists'!X$6*Inputs!F$37</f>
        <v>5705.5313749004945</v>
      </c>
      <c r="AK3771">
        <f>AC3771/'Totals and Drop Down Lists'!Y$6*Inputs!G$37</f>
        <v>7943.767032510611</v>
      </c>
      <c r="AL3771">
        <f>AD3771/'Totals and Drop Down Lists'!Z$6*Inputs!H$37</f>
        <v>9420.5639922428199</v>
      </c>
      <c r="AM3771">
        <f>AE3771/'Totals and Drop Down Lists'!AA$6*Inputs!I$37</f>
        <v>1702.9492283647257</v>
      </c>
      <c r="AN3771">
        <f>AF3771/'Totals and Drop Down Lists'!AB$6*Inputs!J$37</f>
        <v>1696.318916929303</v>
      </c>
      <c r="AO3771">
        <f>AG3771/'Totals and Drop Down Lists'!AC$6*Inputs!K$37</f>
        <v>2402.4413271028188</v>
      </c>
      <c r="AP3771">
        <f>AH3771/'Totals and Drop Down Lists'!AD$6*Inputs!L$37</f>
        <v>2230.3856641618977</v>
      </c>
      <c r="AQ3771">
        <f>IF(OR($D3771="51",$D3771="52",$D3771="61"),(AA3771/'Totals and Drop Down Lists'!W$4)*Inputs!E$38,0)</f>
        <v>0</v>
      </c>
      <c r="AR3771">
        <f>IF(OR($D3771="51",$D3771="52",$D3771="61"),(AB3771/'Totals and Drop Down Lists'!X$4)*Inputs!F$38,0)</f>
        <v>0</v>
      </c>
      <c r="AS3771">
        <f>IF(OR($D3771="51",$D3771="52",$D3771="61"),(AC3771/'Totals and Drop Down Lists'!Y$4)*Inputs!G$38,0)</f>
        <v>0</v>
      </c>
      <c r="AT3771">
        <f>IF(OR($D3771="51",$D3771="52",$D3771="61"),(AD3771/'Totals and Drop Down Lists'!Z$4)*Inputs!H$38,0)</f>
        <v>0</v>
      </c>
      <c r="AU3771">
        <f>IF(OR($D3771="51",$D3771="52",$D3771="61"),(AE3771/'Totals and Drop Down Lists'!AA$4)*Inputs!I$38,0)</f>
        <v>0</v>
      </c>
      <c r="AV3771">
        <f>IF(OR($D3771="51",$D3771="52",$D3771="61"),(AF3771/'Totals and Drop Down Lists'!AB$4)*Inputs!J$38,0)</f>
        <v>0</v>
      </c>
      <c r="AW3771">
        <f>IF(OR($D3771="51",$D3771="52",$D3771="61"),(AG3771/'Totals and Drop Down Lists'!AC$4)*Inputs!K$38,0)</f>
        <v>0</v>
      </c>
      <c r="AX3771">
        <f>IF(OR($D3771="51",$D3771="52",$D3771="61"),(AH3771/'Totals and Drop Down Lists'!AD$4)*Inputs!L$38,0)</f>
        <v>0</v>
      </c>
      <c r="AY3771">
        <f>IF(OR($D3771="51",$D3771="52",$D3771="61"),0,(AA3771/'Totals and Drop Down Lists'!W$5)*Inputs!E$39)</f>
        <v>0</v>
      </c>
      <c r="AZ3771">
        <f>IF(OR($D3771="51",$D3771="52",$D3771="61"),0,(AB3771/'Totals and Drop Down Lists'!X$5)*Inputs!F$39)</f>
        <v>0</v>
      </c>
      <c r="BA3771">
        <f>IF(OR($D3771="51",$D3771="52",$D3771="61"),0,(AC3771/'Totals and Drop Down Lists'!Y$5)*Inputs!G$39)</f>
        <v>0</v>
      </c>
      <c r="BB3771">
        <f>IF(OR($D3771="51",$D3771="52",$D3771="61"),0,(AD3771/'Totals and Drop Down Lists'!Z$5)*Inputs!H$39)</f>
        <v>0</v>
      </c>
      <c r="BC3771">
        <f>IF(OR($D3771="51",$D3771="52",$D3771="61"),0,(AE3771/'Totals and Drop Down Lists'!AA$5)*Inputs!I$39)</f>
        <v>0</v>
      </c>
      <c r="BD3771">
        <f>IF(OR($D3771="51",$D3771="52",$D3771="61"),0,(AF3771/'Totals and Drop Down Lists'!AB$5)*Inputs!J$39)</f>
        <v>0</v>
      </c>
      <c r="BE3771">
        <f>IF(OR($D3771="51",$D3771="52",$D3771="61"),0,(AG3771/'Totals and Drop Down Lists'!AC$5)*Inputs!K$39)</f>
        <v>0</v>
      </c>
      <c r="BF3771">
        <f>IF(OR($D3771="51",$D3771="52",$D3771="61"),0,(AH3771/'Totals and Drop Down Lists'!AD$5)*Inputs!L$39)</f>
        <v>0</v>
      </c>
      <c r="BG3771" s="10">
        <f t="shared" si="523"/>
        <v>43120.66079054118</v>
      </c>
    </row>
    <row r="3772" spans="1:59" ht="28.8">
      <c r="A3772" s="1" t="s">
        <v>7697</v>
      </c>
      <c r="B3772" s="1" t="s">
        <v>6658</v>
      </c>
      <c r="C3772" s="1" t="s">
        <v>6720</v>
      </c>
      <c r="D3772" s="1" t="s">
        <v>25</v>
      </c>
      <c r="E3772" s="1" t="s">
        <v>6721</v>
      </c>
      <c r="F3772" s="2">
        <v>8943</v>
      </c>
      <c r="G3772" s="2">
        <v>0</v>
      </c>
      <c r="H3772" s="2">
        <v>0</v>
      </c>
      <c r="I3772" s="2">
        <v>895</v>
      </c>
      <c r="J3772" s="2">
        <v>3856</v>
      </c>
      <c r="K3772" s="2">
        <v>778</v>
      </c>
      <c r="L3772" s="2">
        <v>0</v>
      </c>
      <c r="M3772" s="2">
        <v>0</v>
      </c>
      <c r="N3772" s="2">
        <v>0</v>
      </c>
      <c r="O3772" s="2">
        <v>45</v>
      </c>
      <c r="P3772" s="2">
        <v>0</v>
      </c>
      <c r="Q3772" s="2">
        <v>0</v>
      </c>
      <c r="R3772" s="2">
        <v>1495</v>
      </c>
      <c r="S3772" s="2">
        <v>545100</v>
      </c>
      <c r="T3772" s="2">
        <v>25707200</v>
      </c>
      <c r="U3772" s="2">
        <v>58</v>
      </c>
      <c r="V3772" s="2">
        <v>60</v>
      </c>
      <c r="W3772" s="2">
        <v>0</v>
      </c>
      <c r="X3772" s="2">
        <v>80</v>
      </c>
      <c r="Y3772" s="2">
        <v>0</v>
      </c>
      <c r="Z3772" s="2">
        <v>20</v>
      </c>
      <c r="AA3772" s="9">
        <f t="shared" si="524"/>
        <v>8943</v>
      </c>
      <c r="AB3772" s="9">
        <f t="shared" si="525"/>
        <v>895</v>
      </c>
      <c r="AC3772" s="9">
        <f t="shared" si="526"/>
        <v>1540</v>
      </c>
      <c r="AD3772" s="9">
        <f t="shared" si="527"/>
        <v>1495</v>
      </c>
      <c r="AE3772" s="44">
        <f t="shared" si="528"/>
        <v>1.0962710731005097E-5</v>
      </c>
      <c r="AF3772" s="9">
        <f t="shared" si="529"/>
        <v>20</v>
      </c>
      <c r="AG3772" s="9">
        <f t="shared" si="522"/>
        <v>20</v>
      </c>
      <c r="AH3772" s="44">
        <f t="shared" si="530"/>
        <v>1.501494181990877E-6</v>
      </c>
      <c r="AI3772">
        <f>AA3772/'Totals and Drop Down Lists'!W$6*Inputs!E$37</f>
        <v>8112.5566611412078</v>
      </c>
      <c r="AJ3772">
        <f>AB3772/'Totals and Drop Down Lists'!X$6*Inputs!F$37</f>
        <v>2944.8965285674412</v>
      </c>
      <c r="AK3772">
        <f>AC3772/'Totals and Drop Down Lists'!Y$6*Inputs!G$37</f>
        <v>10152.200190926422</v>
      </c>
      <c r="AL3772">
        <f>AD3772/'Totals and Drop Down Lists'!Z$6*Inputs!H$37</f>
        <v>11986.164398640864</v>
      </c>
      <c r="AM3772">
        <f>AE3772/'Totals and Drop Down Lists'!AA$6*Inputs!I$37</f>
        <v>1364.7407370699113</v>
      </c>
      <c r="AN3772">
        <f>AF3772/'Totals and Drop Down Lists'!AB$6*Inputs!J$37</f>
        <v>399.13386280689485</v>
      </c>
      <c r="AO3772">
        <f>AG3772/'Totals and Drop Down Lists'!AC$6*Inputs!K$37</f>
        <v>372.4715235818324</v>
      </c>
      <c r="AP3772">
        <f>AH3772/'Totals and Drop Down Lists'!AD$6*Inputs!L$37</f>
        <v>353.34648928663586</v>
      </c>
      <c r="AQ3772">
        <f>IF(OR($D3772="51",$D3772="52",$D3772="61"),(AA3772/'Totals and Drop Down Lists'!W$4)*Inputs!E$38,0)</f>
        <v>0</v>
      </c>
      <c r="AR3772">
        <f>IF(OR($D3772="51",$D3772="52",$D3772="61"),(AB3772/'Totals and Drop Down Lists'!X$4)*Inputs!F$38,0)</f>
        <v>0</v>
      </c>
      <c r="AS3772">
        <f>IF(OR($D3772="51",$D3772="52",$D3772="61"),(AC3772/'Totals and Drop Down Lists'!Y$4)*Inputs!G$38,0)</f>
        <v>0</v>
      </c>
      <c r="AT3772">
        <f>IF(OR($D3772="51",$D3772="52",$D3772="61"),(AD3772/'Totals and Drop Down Lists'!Z$4)*Inputs!H$38,0)</f>
        <v>0</v>
      </c>
      <c r="AU3772">
        <f>IF(OR($D3772="51",$D3772="52",$D3772="61"),(AE3772/'Totals and Drop Down Lists'!AA$4)*Inputs!I$38,0)</f>
        <v>0</v>
      </c>
      <c r="AV3772">
        <f>IF(OR($D3772="51",$D3772="52",$D3772="61"),(AF3772/'Totals and Drop Down Lists'!AB$4)*Inputs!J$38,0)</f>
        <v>0</v>
      </c>
      <c r="AW3772">
        <f>IF(OR($D3772="51",$D3772="52",$D3772="61"),(AG3772/'Totals and Drop Down Lists'!AC$4)*Inputs!K$38,0)</f>
        <v>0</v>
      </c>
      <c r="AX3772">
        <f>IF(OR($D3772="51",$D3772="52",$D3772="61"),(AH3772/'Totals and Drop Down Lists'!AD$4)*Inputs!L$38,0)</f>
        <v>0</v>
      </c>
      <c r="AY3772">
        <f>IF(OR($D3772="51",$D3772="52",$D3772="61"),0,(AA3772/'Totals and Drop Down Lists'!W$5)*Inputs!E$39)</f>
        <v>0</v>
      </c>
      <c r="AZ3772">
        <f>IF(OR($D3772="51",$D3772="52",$D3772="61"),0,(AB3772/'Totals and Drop Down Lists'!X$5)*Inputs!F$39)</f>
        <v>0</v>
      </c>
      <c r="BA3772">
        <f>IF(OR($D3772="51",$D3772="52",$D3772="61"),0,(AC3772/'Totals and Drop Down Lists'!Y$5)*Inputs!G$39)</f>
        <v>0</v>
      </c>
      <c r="BB3772">
        <f>IF(OR($D3772="51",$D3772="52",$D3772="61"),0,(AD3772/'Totals and Drop Down Lists'!Z$5)*Inputs!H$39)</f>
        <v>0</v>
      </c>
      <c r="BC3772">
        <f>IF(OR($D3772="51",$D3772="52",$D3772="61"),0,(AE3772/'Totals and Drop Down Lists'!AA$5)*Inputs!I$39)</f>
        <v>0</v>
      </c>
      <c r="BD3772">
        <f>IF(OR($D3772="51",$D3772="52",$D3772="61"),0,(AF3772/'Totals and Drop Down Lists'!AB$5)*Inputs!J$39)</f>
        <v>0</v>
      </c>
      <c r="BE3772">
        <f>IF(OR($D3772="51",$D3772="52",$D3772="61"),0,(AG3772/'Totals and Drop Down Lists'!AC$5)*Inputs!K$39)</f>
        <v>0</v>
      </c>
      <c r="BF3772">
        <f>IF(OR($D3772="51",$D3772="52",$D3772="61"),0,(AH3772/'Totals and Drop Down Lists'!AD$5)*Inputs!L$39)</f>
        <v>0</v>
      </c>
      <c r="BG3772" s="10">
        <f t="shared" si="523"/>
        <v>35685.510392021206</v>
      </c>
    </row>
    <row r="3773" spans="1:59" ht="28.8">
      <c r="A3773" s="1" t="s">
        <v>7697</v>
      </c>
      <c r="B3773" s="1" t="s">
        <v>6658</v>
      </c>
      <c r="C3773" s="1" t="s">
        <v>722</v>
      </c>
      <c r="D3773" s="1" t="s">
        <v>25</v>
      </c>
      <c r="E3773" s="1" t="s">
        <v>6722</v>
      </c>
      <c r="F3773" s="2">
        <v>32274</v>
      </c>
      <c r="G3773" s="2">
        <v>275</v>
      </c>
      <c r="H3773" s="2">
        <v>8</v>
      </c>
      <c r="I3773" s="2">
        <v>6014</v>
      </c>
      <c r="J3773" s="2">
        <v>12650</v>
      </c>
      <c r="K3773" s="2">
        <v>3368</v>
      </c>
      <c r="L3773" s="2">
        <v>12</v>
      </c>
      <c r="M3773" s="2">
        <v>0</v>
      </c>
      <c r="N3773" s="2">
        <v>0</v>
      </c>
      <c r="O3773" s="2">
        <v>146</v>
      </c>
      <c r="P3773" s="2">
        <v>25</v>
      </c>
      <c r="Q3773" s="2">
        <v>19</v>
      </c>
      <c r="R3773" s="2">
        <v>1904</v>
      </c>
      <c r="S3773" s="2">
        <v>1768100</v>
      </c>
      <c r="T3773" s="2">
        <v>99965600</v>
      </c>
      <c r="U3773" s="2">
        <v>127</v>
      </c>
      <c r="V3773" s="2">
        <v>383</v>
      </c>
      <c r="W3773" s="2">
        <v>55</v>
      </c>
      <c r="X3773" s="2">
        <v>898</v>
      </c>
      <c r="Y3773" s="2">
        <v>93</v>
      </c>
      <c r="Z3773" s="2">
        <v>456</v>
      </c>
      <c r="AA3773" s="9">
        <f t="shared" si="524"/>
        <v>32274</v>
      </c>
      <c r="AB3773" s="9">
        <f t="shared" si="525"/>
        <v>5731</v>
      </c>
      <c r="AC3773" s="9">
        <f t="shared" si="526"/>
        <v>2106</v>
      </c>
      <c r="AD3773" s="9">
        <f t="shared" si="527"/>
        <v>1904</v>
      </c>
      <c r="AE3773" s="44">
        <f t="shared" si="528"/>
        <v>6.2625243295318453E-5</v>
      </c>
      <c r="AF3773" s="9">
        <f t="shared" si="529"/>
        <v>460</v>
      </c>
      <c r="AG3773" s="9">
        <f t="shared" si="522"/>
        <v>549</v>
      </c>
      <c r="AH3773" s="44">
        <f t="shared" si="530"/>
        <v>5.4388237842316204E-5</v>
      </c>
      <c r="AI3773">
        <f>AA3773/'Totals and Drop Down Lists'!W$6*Inputs!E$37</f>
        <v>29277.049500354617</v>
      </c>
      <c r="AJ3773">
        <f>AB3773/'Totals and Drop Down Lists'!X$6*Inputs!F$37</f>
        <v>18857.208944379894</v>
      </c>
      <c r="AK3773">
        <f>AC3773/'Totals and Drop Down Lists'!Y$6*Inputs!G$37</f>
        <v>13883.463377981199</v>
      </c>
      <c r="AL3773">
        <f>AD3773/'Totals and Drop Down Lists'!Z$6*Inputs!H$37</f>
        <v>15265.322418068365</v>
      </c>
      <c r="AM3773">
        <f>AE3773/'Totals and Drop Down Lists'!AA$6*Inputs!I$37</f>
        <v>7796.1758538710901</v>
      </c>
      <c r="AN3773">
        <f>AF3773/'Totals and Drop Down Lists'!AB$6*Inputs!J$37</f>
        <v>9180.0788445585822</v>
      </c>
      <c r="AO3773">
        <f>AG3773/'Totals and Drop Down Lists'!AC$6*Inputs!K$37</f>
        <v>10224.343322321298</v>
      </c>
      <c r="AP3773">
        <f>AH3773/'Totals and Drop Down Lists'!AD$6*Inputs!L$37</f>
        <v>12799.179064808226</v>
      </c>
      <c r="AQ3773">
        <f>IF(OR($D3773="51",$D3773="52",$D3773="61"),(AA3773/'Totals and Drop Down Lists'!W$4)*Inputs!E$38,0)</f>
        <v>0</v>
      </c>
      <c r="AR3773">
        <f>IF(OR($D3773="51",$D3773="52",$D3773="61"),(AB3773/'Totals and Drop Down Lists'!X$4)*Inputs!F$38,0)</f>
        <v>0</v>
      </c>
      <c r="AS3773">
        <f>IF(OR($D3773="51",$D3773="52",$D3773="61"),(AC3773/'Totals and Drop Down Lists'!Y$4)*Inputs!G$38,0)</f>
        <v>0</v>
      </c>
      <c r="AT3773">
        <f>IF(OR($D3773="51",$D3773="52",$D3773="61"),(AD3773/'Totals and Drop Down Lists'!Z$4)*Inputs!H$38,0)</f>
        <v>0</v>
      </c>
      <c r="AU3773">
        <f>IF(OR($D3773="51",$D3773="52",$D3773="61"),(AE3773/'Totals and Drop Down Lists'!AA$4)*Inputs!I$38,0)</f>
        <v>0</v>
      </c>
      <c r="AV3773">
        <f>IF(OR($D3773="51",$D3773="52",$D3773="61"),(AF3773/'Totals and Drop Down Lists'!AB$4)*Inputs!J$38,0)</f>
        <v>0</v>
      </c>
      <c r="AW3773">
        <f>IF(OR($D3773="51",$D3773="52",$D3773="61"),(AG3773/'Totals and Drop Down Lists'!AC$4)*Inputs!K$38,0)</f>
        <v>0</v>
      </c>
      <c r="AX3773">
        <f>IF(OR($D3773="51",$D3773="52",$D3773="61"),(AH3773/'Totals and Drop Down Lists'!AD$4)*Inputs!L$38,0)</f>
        <v>0</v>
      </c>
      <c r="AY3773">
        <f>IF(OR($D3773="51",$D3773="52",$D3773="61"),0,(AA3773/'Totals and Drop Down Lists'!W$5)*Inputs!E$39)</f>
        <v>0</v>
      </c>
      <c r="AZ3773">
        <f>IF(OR($D3773="51",$D3773="52",$D3773="61"),0,(AB3773/'Totals and Drop Down Lists'!X$5)*Inputs!F$39)</f>
        <v>0</v>
      </c>
      <c r="BA3773">
        <f>IF(OR($D3773="51",$D3773="52",$D3773="61"),0,(AC3773/'Totals and Drop Down Lists'!Y$5)*Inputs!G$39)</f>
        <v>0</v>
      </c>
      <c r="BB3773">
        <f>IF(OR($D3773="51",$D3773="52",$D3773="61"),0,(AD3773/'Totals and Drop Down Lists'!Z$5)*Inputs!H$39)</f>
        <v>0</v>
      </c>
      <c r="BC3773">
        <f>IF(OR($D3773="51",$D3773="52",$D3773="61"),0,(AE3773/'Totals and Drop Down Lists'!AA$5)*Inputs!I$39)</f>
        <v>0</v>
      </c>
      <c r="BD3773">
        <f>IF(OR($D3773="51",$D3773="52",$D3773="61"),0,(AF3773/'Totals and Drop Down Lists'!AB$5)*Inputs!J$39)</f>
        <v>0</v>
      </c>
      <c r="BE3773">
        <f>IF(OR($D3773="51",$D3773="52",$D3773="61"),0,(AG3773/'Totals and Drop Down Lists'!AC$5)*Inputs!K$39)</f>
        <v>0</v>
      </c>
      <c r="BF3773">
        <f>IF(OR($D3773="51",$D3773="52",$D3773="61"),0,(AH3773/'Totals and Drop Down Lists'!AD$5)*Inputs!L$39)</f>
        <v>0</v>
      </c>
      <c r="BG3773" s="10">
        <f t="shared" si="523"/>
        <v>117282.82132634326</v>
      </c>
    </row>
    <row r="3774" spans="1:59" ht="28.8">
      <c r="A3774" s="1" t="s">
        <v>7697</v>
      </c>
      <c r="B3774" s="1" t="s">
        <v>6658</v>
      </c>
      <c r="C3774" s="1" t="s">
        <v>1013</v>
      </c>
      <c r="D3774" s="1" t="s">
        <v>25</v>
      </c>
      <c r="E3774" s="1" t="s">
        <v>6723</v>
      </c>
      <c r="F3774" s="2">
        <v>10851</v>
      </c>
      <c r="G3774" s="2">
        <v>0</v>
      </c>
      <c r="H3774" s="2">
        <v>0</v>
      </c>
      <c r="I3774" s="2">
        <v>986</v>
      </c>
      <c r="J3774" s="2">
        <v>4400</v>
      </c>
      <c r="K3774" s="2">
        <v>794</v>
      </c>
      <c r="L3774" s="2">
        <v>32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975</v>
      </c>
      <c r="S3774" s="2">
        <v>491600</v>
      </c>
      <c r="T3774" s="2">
        <v>28638400</v>
      </c>
      <c r="U3774" s="2">
        <v>39</v>
      </c>
      <c r="V3774" s="2">
        <v>25</v>
      </c>
      <c r="W3774" s="2">
        <v>0</v>
      </c>
      <c r="X3774" s="2">
        <v>143</v>
      </c>
      <c r="Y3774" s="2">
        <v>0</v>
      </c>
      <c r="Z3774" s="2">
        <v>98</v>
      </c>
      <c r="AA3774" s="9">
        <f t="shared" si="524"/>
        <v>10851</v>
      </c>
      <c r="AB3774" s="9">
        <f t="shared" si="525"/>
        <v>986</v>
      </c>
      <c r="AC3774" s="9">
        <f t="shared" si="526"/>
        <v>1007</v>
      </c>
      <c r="AD3774" s="9">
        <f t="shared" si="527"/>
        <v>975</v>
      </c>
      <c r="AE3774" s="44">
        <f t="shared" si="528"/>
        <v>1.0006544114115477E-5</v>
      </c>
      <c r="AF3774" s="9">
        <f t="shared" si="529"/>
        <v>118</v>
      </c>
      <c r="AG3774" s="9">
        <f t="shared" si="522"/>
        <v>98</v>
      </c>
      <c r="AH3774" s="44">
        <f t="shared" si="530"/>
        <v>6.5802893046662453E-6</v>
      </c>
      <c r="AI3774">
        <f>AA3774/'Totals and Drop Down Lists'!W$6*Inputs!E$37</f>
        <v>9843.3805579831424</v>
      </c>
      <c r="AJ3774">
        <f>AB3774/'Totals and Drop Down Lists'!X$6*Inputs!F$37</f>
        <v>3244.3217621983204</v>
      </c>
      <c r="AK3774">
        <f>AC3774/'Totals and Drop Down Lists'!Y$6*Inputs!G$37</f>
        <v>6638.4841508200707</v>
      </c>
      <c r="AL3774">
        <f>AD3774/'Totals and Drop Down Lists'!Z$6*Inputs!H$37</f>
        <v>7817.0637382440418</v>
      </c>
      <c r="AM3774">
        <f>AE3774/'Totals and Drop Down Lists'!AA$6*Inputs!I$37</f>
        <v>1245.7081760989313</v>
      </c>
      <c r="AN3774">
        <f>AF3774/'Totals and Drop Down Lists'!AB$6*Inputs!J$37</f>
        <v>2354.8897905606796</v>
      </c>
      <c r="AO3774">
        <f>AG3774/'Totals and Drop Down Lists'!AC$6*Inputs!K$37</f>
        <v>1825.1104655509787</v>
      </c>
      <c r="AP3774">
        <f>AH3774/'Totals and Drop Down Lists'!AD$6*Inputs!L$37</f>
        <v>1548.5388835881238</v>
      </c>
      <c r="AQ3774">
        <f>IF(OR($D3774="51",$D3774="52",$D3774="61"),(AA3774/'Totals and Drop Down Lists'!W$4)*Inputs!E$38,0)</f>
        <v>0</v>
      </c>
      <c r="AR3774">
        <f>IF(OR($D3774="51",$D3774="52",$D3774="61"),(AB3774/'Totals and Drop Down Lists'!X$4)*Inputs!F$38,0)</f>
        <v>0</v>
      </c>
      <c r="AS3774">
        <f>IF(OR($D3774="51",$D3774="52",$D3774="61"),(AC3774/'Totals and Drop Down Lists'!Y$4)*Inputs!G$38,0)</f>
        <v>0</v>
      </c>
      <c r="AT3774">
        <f>IF(OR($D3774="51",$D3774="52",$D3774="61"),(AD3774/'Totals and Drop Down Lists'!Z$4)*Inputs!H$38,0)</f>
        <v>0</v>
      </c>
      <c r="AU3774">
        <f>IF(OR($D3774="51",$D3774="52",$D3774="61"),(AE3774/'Totals and Drop Down Lists'!AA$4)*Inputs!I$38,0)</f>
        <v>0</v>
      </c>
      <c r="AV3774">
        <f>IF(OR($D3774="51",$D3774="52",$D3774="61"),(AF3774/'Totals and Drop Down Lists'!AB$4)*Inputs!J$38,0)</f>
        <v>0</v>
      </c>
      <c r="AW3774">
        <f>IF(OR($D3774="51",$D3774="52",$D3774="61"),(AG3774/'Totals and Drop Down Lists'!AC$4)*Inputs!K$38,0)</f>
        <v>0</v>
      </c>
      <c r="AX3774">
        <f>IF(OR($D3774="51",$D3774="52",$D3774="61"),(AH3774/'Totals and Drop Down Lists'!AD$4)*Inputs!L$38,0)</f>
        <v>0</v>
      </c>
      <c r="AY3774">
        <f>IF(OR($D3774="51",$D3774="52",$D3774="61"),0,(AA3774/'Totals and Drop Down Lists'!W$5)*Inputs!E$39)</f>
        <v>0</v>
      </c>
      <c r="AZ3774">
        <f>IF(OR($D3774="51",$D3774="52",$D3774="61"),0,(AB3774/'Totals and Drop Down Lists'!X$5)*Inputs!F$39)</f>
        <v>0</v>
      </c>
      <c r="BA3774">
        <f>IF(OR($D3774="51",$D3774="52",$D3774="61"),0,(AC3774/'Totals and Drop Down Lists'!Y$5)*Inputs!G$39)</f>
        <v>0</v>
      </c>
      <c r="BB3774">
        <f>IF(OR($D3774="51",$D3774="52",$D3774="61"),0,(AD3774/'Totals and Drop Down Lists'!Z$5)*Inputs!H$39)</f>
        <v>0</v>
      </c>
      <c r="BC3774">
        <f>IF(OR($D3774="51",$D3774="52",$D3774="61"),0,(AE3774/'Totals and Drop Down Lists'!AA$5)*Inputs!I$39)</f>
        <v>0</v>
      </c>
      <c r="BD3774">
        <f>IF(OR($D3774="51",$D3774="52",$D3774="61"),0,(AF3774/'Totals and Drop Down Lists'!AB$5)*Inputs!J$39)</f>
        <v>0</v>
      </c>
      <c r="BE3774">
        <f>IF(OR($D3774="51",$D3774="52",$D3774="61"),0,(AG3774/'Totals and Drop Down Lists'!AC$5)*Inputs!K$39)</f>
        <v>0</v>
      </c>
      <c r="BF3774">
        <f>IF(OR($D3774="51",$D3774="52",$D3774="61"),0,(AH3774/'Totals and Drop Down Lists'!AD$5)*Inputs!L$39)</f>
        <v>0</v>
      </c>
      <c r="BG3774" s="10">
        <f t="shared" si="523"/>
        <v>34517.497525044288</v>
      </c>
    </row>
    <row r="3775" spans="1:59" ht="28.8">
      <c r="A3775" s="1" t="s">
        <v>7697</v>
      </c>
      <c r="B3775" s="1" t="s">
        <v>6658</v>
      </c>
      <c r="C3775" s="1" t="s">
        <v>314</v>
      </c>
      <c r="D3775" s="1" t="s">
        <v>58</v>
      </c>
      <c r="E3775" s="1" t="s">
        <v>6724</v>
      </c>
      <c r="F3775" s="2">
        <v>30876</v>
      </c>
      <c r="G3775" s="2">
        <v>205</v>
      </c>
      <c r="H3775" s="2">
        <v>69</v>
      </c>
      <c r="I3775" s="2">
        <v>3207</v>
      </c>
      <c r="J3775" s="2">
        <v>12361</v>
      </c>
      <c r="K3775" s="2">
        <v>3052</v>
      </c>
      <c r="L3775" s="2">
        <v>72</v>
      </c>
      <c r="M3775" s="2">
        <v>9</v>
      </c>
      <c r="N3775" s="2">
        <v>0</v>
      </c>
      <c r="O3775" s="2">
        <v>9</v>
      </c>
      <c r="P3775" s="2">
        <v>0</v>
      </c>
      <c r="Q3775" s="2">
        <v>0</v>
      </c>
      <c r="R3775" s="2">
        <v>1051</v>
      </c>
      <c r="S3775" s="2">
        <v>2175200</v>
      </c>
      <c r="T3775" s="2">
        <v>105436600</v>
      </c>
      <c r="U3775" s="2">
        <v>193</v>
      </c>
      <c r="V3775" s="2">
        <v>325</v>
      </c>
      <c r="W3775" s="2">
        <v>30</v>
      </c>
      <c r="X3775" s="2">
        <v>745</v>
      </c>
      <c r="Y3775" s="2">
        <v>155</v>
      </c>
      <c r="Z3775" s="2">
        <v>415</v>
      </c>
      <c r="AA3775" s="9">
        <f t="shared" si="524"/>
        <v>30876</v>
      </c>
      <c r="AB3775" s="9">
        <f t="shared" si="525"/>
        <v>2933</v>
      </c>
      <c r="AC3775" s="9">
        <f t="shared" si="526"/>
        <v>1141</v>
      </c>
      <c r="AD3775" s="9">
        <f t="shared" si="527"/>
        <v>1051</v>
      </c>
      <c r="AE3775" s="44">
        <f t="shared" si="528"/>
        <v>5.2627318008754566E-5</v>
      </c>
      <c r="AF3775" s="9">
        <f t="shared" si="529"/>
        <v>390</v>
      </c>
      <c r="AG3775" s="9">
        <f t="shared" si="522"/>
        <v>570</v>
      </c>
      <c r="AH3775" s="44">
        <f t="shared" si="530"/>
        <v>5.2366899928506789E-5</v>
      </c>
      <c r="AI3775">
        <f>AA3775/'Totals and Drop Down Lists'!W$6*Inputs!E$37</f>
        <v>28008.867211159108</v>
      </c>
      <c r="AJ3775">
        <f>AB3775/'Totals and Drop Down Lists'!X$6*Inputs!F$37</f>
        <v>9650.7056070260387</v>
      </c>
      <c r="AK3775">
        <f>AC3775/'Totals and Drop Down Lists'!Y$6*Inputs!G$37</f>
        <v>7521.8574141863955</v>
      </c>
      <c r="AL3775">
        <f>AD3775/'Totals and Drop Down Lists'!Z$6*Inputs!H$37</f>
        <v>8426.3938347635776</v>
      </c>
      <c r="AM3775">
        <f>AE3775/'Totals and Drop Down Lists'!AA$6*Inputs!I$37</f>
        <v>6551.5406300149079</v>
      </c>
      <c r="AN3775">
        <f>AF3775/'Totals and Drop Down Lists'!AB$6*Inputs!J$37</f>
        <v>7783.1103247344499</v>
      </c>
      <c r="AO3775">
        <f>AG3775/'Totals and Drop Down Lists'!AC$6*Inputs!K$37</f>
        <v>10615.438422082223</v>
      </c>
      <c r="AP3775">
        <f>AH3775/'Totals and Drop Down Lists'!AD$6*Inputs!L$37</f>
        <v>12323.497797392653</v>
      </c>
      <c r="AQ3775">
        <f>IF(OR($D3775="51",$D3775="52",$D3775="61"),(AA3775/'Totals and Drop Down Lists'!W$4)*Inputs!E$38,0)</f>
        <v>0</v>
      </c>
      <c r="AR3775">
        <f>IF(OR($D3775="51",$D3775="52",$D3775="61"),(AB3775/'Totals and Drop Down Lists'!X$4)*Inputs!F$38,0)</f>
        <v>0</v>
      </c>
      <c r="AS3775">
        <f>IF(OR($D3775="51",$D3775="52",$D3775="61"),(AC3775/'Totals and Drop Down Lists'!Y$4)*Inputs!G$38,0)</f>
        <v>0</v>
      </c>
      <c r="AT3775">
        <f>IF(OR($D3775="51",$D3775="52",$D3775="61"),(AD3775/'Totals and Drop Down Lists'!Z$4)*Inputs!H$38,0)</f>
        <v>0</v>
      </c>
      <c r="AU3775">
        <f>IF(OR($D3775="51",$D3775="52",$D3775="61"),(AE3775/'Totals and Drop Down Lists'!AA$4)*Inputs!I$38,0)</f>
        <v>0</v>
      </c>
      <c r="AV3775">
        <f>IF(OR($D3775="51",$D3775="52",$D3775="61"),(AF3775/'Totals and Drop Down Lists'!AB$4)*Inputs!J$38,0)</f>
        <v>0</v>
      </c>
      <c r="AW3775">
        <f>IF(OR($D3775="51",$D3775="52",$D3775="61"),(AG3775/'Totals and Drop Down Lists'!AC$4)*Inputs!K$38,0)</f>
        <v>0</v>
      </c>
      <c r="AX3775">
        <f>IF(OR($D3775="51",$D3775="52",$D3775="61"),(AH3775/'Totals and Drop Down Lists'!AD$4)*Inputs!L$38,0)</f>
        <v>0</v>
      </c>
      <c r="AY3775">
        <f>IF(OR($D3775="51",$D3775="52",$D3775="61"),0,(AA3775/'Totals and Drop Down Lists'!W$5)*Inputs!E$39)</f>
        <v>0</v>
      </c>
      <c r="AZ3775">
        <f>IF(OR($D3775="51",$D3775="52",$D3775="61"),0,(AB3775/'Totals and Drop Down Lists'!X$5)*Inputs!F$39)</f>
        <v>0</v>
      </c>
      <c r="BA3775">
        <f>IF(OR($D3775="51",$D3775="52",$D3775="61"),0,(AC3775/'Totals and Drop Down Lists'!Y$5)*Inputs!G$39)</f>
        <v>0</v>
      </c>
      <c r="BB3775">
        <f>IF(OR($D3775="51",$D3775="52",$D3775="61"),0,(AD3775/'Totals and Drop Down Lists'!Z$5)*Inputs!H$39)</f>
        <v>0</v>
      </c>
      <c r="BC3775">
        <f>IF(OR($D3775="51",$D3775="52",$D3775="61"),0,(AE3775/'Totals and Drop Down Lists'!AA$5)*Inputs!I$39)</f>
        <v>0</v>
      </c>
      <c r="BD3775">
        <f>IF(OR($D3775="51",$D3775="52",$D3775="61"),0,(AF3775/'Totals and Drop Down Lists'!AB$5)*Inputs!J$39)</f>
        <v>0</v>
      </c>
      <c r="BE3775">
        <f>IF(OR($D3775="51",$D3775="52",$D3775="61"),0,(AG3775/'Totals and Drop Down Lists'!AC$5)*Inputs!K$39)</f>
        <v>0</v>
      </c>
      <c r="BF3775">
        <f>IF(OR($D3775="51",$D3775="52",$D3775="61"),0,(AH3775/'Totals and Drop Down Lists'!AD$5)*Inputs!L$39)</f>
        <v>0</v>
      </c>
      <c r="BG3775" s="10">
        <f t="shared" si="523"/>
        <v>90881.411241359354</v>
      </c>
    </row>
    <row r="3776" spans="1:59" ht="28.8">
      <c r="A3776" s="1" t="s">
        <v>7697</v>
      </c>
      <c r="B3776" s="1" t="s">
        <v>6658</v>
      </c>
      <c r="C3776" s="1" t="s">
        <v>1279</v>
      </c>
      <c r="D3776" s="1" t="s">
        <v>25</v>
      </c>
      <c r="E3776" s="1" t="s">
        <v>6725</v>
      </c>
      <c r="F3776" s="2">
        <v>12339</v>
      </c>
      <c r="G3776" s="2">
        <v>58</v>
      </c>
      <c r="H3776" s="2">
        <v>0</v>
      </c>
      <c r="I3776" s="2">
        <v>2940</v>
      </c>
      <c r="J3776" s="2">
        <v>5149</v>
      </c>
      <c r="K3776" s="2">
        <v>1616</v>
      </c>
      <c r="L3776" s="2">
        <v>0</v>
      </c>
      <c r="M3776" s="2">
        <v>0</v>
      </c>
      <c r="N3776" s="2">
        <v>0</v>
      </c>
      <c r="O3776" s="2">
        <v>61</v>
      </c>
      <c r="P3776" s="2">
        <v>0</v>
      </c>
      <c r="Q3776" s="2">
        <v>0</v>
      </c>
      <c r="R3776" s="2">
        <v>1708</v>
      </c>
      <c r="S3776" s="2">
        <v>950900</v>
      </c>
      <c r="T3776" s="2">
        <v>46036000</v>
      </c>
      <c r="U3776" s="2">
        <v>25</v>
      </c>
      <c r="V3776" s="2">
        <v>152</v>
      </c>
      <c r="W3776" s="2">
        <v>20</v>
      </c>
      <c r="X3776" s="2">
        <v>463</v>
      </c>
      <c r="Y3776" s="2">
        <v>70</v>
      </c>
      <c r="Z3776" s="2">
        <v>189</v>
      </c>
      <c r="AA3776" s="9">
        <f t="shared" si="524"/>
        <v>12339</v>
      </c>
      <c r="AB3776" s="9">
        <f t="shared" si="525"/>
        <v>2882</v>
      </c>
      <c r="AC3776" s="9">
        <f t="shared" si="526"/>
        <v>1769</v>
      </c>
      <c r="AD3776" s="9">
        <f t="shared" si="527"/>
        <v>1708</v>
      </c>
      <c r="AE3776" s="44">
        <f t="shared" si="528"/>
        <v>3.5420574996836375E-5</v>
      </c>
      <c r="AF3776" s="9">
        <f t="shared" si="529"/>
        <v>291</v>
      </c>
      <c r="AG3776" s="9">
        <f t="shared" si="522"/>
        <v>259</v>
      </c>
      <c r="AH3776" s="44">
        <f t="shared" si="530"/>
        <v>3.0246095215759612E-5</v>
      </c>
      <c r="AI3776">
        <f>AA3776/'Totals and Drop Down Lists'!W$6*Inputs!E$37</f>
        <v>11193.205483822136</v>
      </c>
      <c r="AJ3776">
        <f>AB3776/'Totals and Drop Down Lists'!X$6*Inputs!F$37</f>
        <v>9482.8958607054374</v>
      </c>
      <c r="AK3776">
        <f>AC3776/'Totals and Drop Down Lists'!Y$6*Inputs!G$37</f>
        <v>11661.845543992755</v>
      </c>
      <c r="AL3776">
        <f>AD3776/'Totals and Drop Down Lists'!Z$6*Inputs!H$37</f>
        <v>13693.892169149563</v>
      </c>
      <c r="AM3776">
        <f>AE3776/'Totals and Drop Down Lists'!AA$6*Inputs!I$37</f>
        <v>4409.4843706772317</v>
      </c>
      <c r="AN3776">
        <f>AF3776/'Totals and Drop Down Lists'!AB$6*Inputs!J$37</f>
        <v>5807.39770384032</v>
      </c>
      <c r="AO3776">
        <f>AG3776/'Totals and Drop Down Lists'!AC$6*Inputs!K$37</f>
        <v>4823.5062303847299</v>
      </c>
      <c r="AP3776">
        <f>AH3776/'Totals and Drop Down Lists'!AD$6*Inputs!L$37</f>
        <v>7117.8108362346675</v>
      </c>
      <c r="AQ3776">
        <f>IF(OR($D3776="51",$D3776="52",$D3776="61"),(AA3776/'Totals and Drop Down Lists'!W$4)*Inputs!E$38,0)</f>
        <v>0</v>
      </c>
      <c r="AR3776">
        <f>IF(OR($D3776="51",$D3776="52",$D3776="61"),(AB3776/'Totals and Drop Down Lists'!X$4)*Inputs!F$38,0)</f>
        <v>0</v>
      </c>
      <c r="AS3776">
        <f>IF(OR($D3776="51",$D3776="52",$D3776="61"),(AC3776/'Totals and Drop Down Lists'!Y$4)*Inputs!G$38,0)</f>
        <v>0</v>
      </c>
      <c r="AT3776">
        <f>IF(OR($D3776="51",$D3776="52",$D3776="61"),(AD3776/'Totals and Drop Down Lists'!Z$4)*Inputs!H$38,0)</f>
        <v>0</v>
      </c>
      <c r="AU3776">
        <f>IF(OR($D3776="51",$D3776="52",$D3776="61"),(AE3776/'Totals and Drop Down Lists'!AA$4)*Inputs!I$38,0)</f>
        <v>0</v>
      </c>
      <c r="AV3776">
        <f>IF(OR($D3776="51",$D3776="52",$D3776="61"),(AF3776/'Totals and Drop Down Lists'!AB$4)*Inputs!J$38,0)</f>
        <v>0</v>
      </c>
      <c r="AW3776">
        <f>IF(OR($D3776="51",$D3776="52",$D3776="61"),(AG3776/'Totals and Drop Down Lists'!AC$4)*Inputs!K$38,0)</f>
        <v>0</v>
      </c>
      <c r="AX3776">
        <f>IF(OR($D3776="51",$D3776="52",$D3776="61"),(AH3776/'Totals and Drop Down Lists'!AD$4)*Inputs!L$38,0)</f>
        <v>0</v>
      </c>
      <c r="AY3776">
        <f>IF(OR($D3776="51",$D3776="52",$D3776="61"),0,(AA3776/'Totals and Drop Down Lists'!W$5)*Inputs!E$39)</f>
        <v>0</v>
      </c>
      <c r="AZ3776">
        <f>IF(OR($D3776="51",$D3776="52",$D3776="61"),0,(AB3776/'Totals and Drop Down Lists'!X$5)*Inputs!F$39)</f>
        <v>0</v>
      </c>
      <c r="BA3776">
        <f>IF(OR($D3776="51",$D3776="52",$D3776="61"),0,(AC3776/'Totals and Drop Down Lists'!Y$5)*Inputs!G$39)</f>
        <v>0</v>
      </c>
      <c r="BB3776">
        <f>IF(OR($D3776="51",$D3776="52",$D3776="61"),0,(AD3776/'Totals and Drop Down Lists'!Z$5)*Inputs!H$39)</f>
        <v>0</v>
      </c>
      <c r="BC3776">
        <f>IF(OR($D3776="51",$D3776="52",$D3776="61"),0,(AE3776/'Totals and Drop Down Lists'!AA$5)*Inputs!I$39)</f>
        <v>0</v>
      </c>
      <c r="BD3776">
        <f>IF(OR($D3776="51",$D3776="52",$D3776="61"),0,(AF3776/'Totals and Drop Down Lists'!AB$5)*Inputs!J$39)</f>
        <v>0</v>
      </c>
      <c r="BE3776">
        <f>IF(OR($D3776="51",$D3776="52",$D3776="61"),0,(AG3776/'Totals and Drop Down Lists'!AC$5)*Inputs!K$39)</f>
        <v>0</v>
      </c>
      <c r="BF3776">
        <f>IF(OR($D3776="51",$D3776="52",$D3776="61"),0,(AH3776/'Totals and Drop Down Lists'!AD$5)*Inputs!L$39)</f>
        <v>0</v>
      </c>
      <c r="BG3776" s="10">
        <f t="shared" si="523"/>
        <v>68190.03819880684</v>
      </c>
    </row>
    <row r="3777" spans="1:59" ht="28.8">
      <c r="A3777" s="1" t="s">
        <v>7697</v>
      </c>
      <c r="B3777" s="1" t="s">
        <v>6658</v>
      </c>
      <c r="C3777" s="1" t="s">
        <v>1281</v>
      </c>
      <c r="D3777" s="1" t="s">
        <v>25</v>
      </c>
      <c r="E3777" s="1" t="s">
        <v>6726</v>
      </c>
      <c r="F3777" s="2">
        <v>12334</v>
      </c>
      <c r="G3777" s="2">
        <v>48</v>
      </c>
      <c r="H3777" s="2">
        <v>0</v>
      </c>
      <c r="I3777" s="2">
        <v>1366</v>
      </c>
      <c r="J3777" s="2">
        <v>5691</v>
      </c>
      <c r="K3777" s="2">
        <v>852</v>
      </c>
      <c r="L3777" s="2">
        <v>79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866</v>
      </c>
      <c r="S3777" s="2">
        <v>526500</v>
      </c>
      <c r="T3777" s="2">
        <v>29273000</v>
      </c>
      <c r="U3777" s="2">
        <v>38</v>
      </c>
      <c r="V3777" s="2">
        <v>55</v>
      </c>
      <c r="W3777" s="2">
        <v>0</v>
      </c>
      <c r="X3777" s="2">
        <v>150</v>
      </c>
      <c r="Y3777" s="2">
        <v>0</v>
      </c>
      <c r="Z3777" s="2">
        <v>88</v>
      </c>
      <c r="AA3777" s="9">
        <f t="shared" si="524"/>
        <v>12334</v>
      </c>
      <c r="AB3777" s="9">
        <f t="shared" si="525"/>
        <v>1318</v>
      </c>
      <c r="AC3777" s="9">
        <f t="shared" si="526"/>
        <v>945</v>
      </c>
      <c r="AD3777" s="9">
        <f t="shared" si="527"/>
        <v>866</v>
      </c>
      <c r="AE3777" s="44">
        <f t="shared" si="528"/>
        <v>8.9081267924240366E-6</v>
      </c>
      <c r="AF3777" s="9">
        <f t="shared" si="529"/>
        <v>95</v>
      </c>
      <c r="AG3777" s="9">
        <f t="shared" si="522"/>
        <v>88</v>
      </c>
      <c r="AH3777" s="44">
        <f t="shared" si="530"/>
        <v>4.9021293617237102E-6</v>
      </c>
      <c r="AI3777">
        <f>AA3777/'Totals and Drop Down Lists'!W$6*Inputs!E$37</f>
        <v>11188.669781786386</v>
      </c>
      <c r="AJ3777">
        <f>AB3777/'Totals and Drop Down Lists'!X$6*Inputs!F$37</f>
        <v>4336.7303068736173</v>
      </c>
      <c r="AK3777">
        <f>AC3777/'Totals and Drop Down Lists'!Y$6*Inputs!G$37</f>
        <v>6229.7592080684863</v>
      </c>
      <c r="AL3777">
        <f>AD3777/'Totals and Drop Down Lists'!Z$6*Inputs!H$37</f>
        <v>6943.156099814707</v>
      </c>
      <c r="AM3777">
        <f>AE3777/'Totals and Drop Down Lists'!AA$6*Inputs!I$37</f>
        <v>1108.9669172991473</v>
      </c>
      <c r="AN3777">
        <f>AF3777/'Totals and Drop Down Lists'!AB$6*Inputs!J$37</f>
        <v>1895.8858483327504</v>
      </c>
      <c r="AO3777">
        <f>AG3777/'Totals and Drop Down Lists'!AC$6*Inputs!K$37</f>
        <v>1638.8747037600624</v>
      </c>
      <c r="AP3777">
        <f>AH3777/'Totals and Drop Down Lists'!AD$6*Inputs!L$37</f>
        <v>1153.6176568445301</v>
      </c>
      <c r="AQ3777">
        <f>IF(OR($D3777="51",$D3777="52",$D3777="61"),(AA3777/'Totals and Drop Down Lists'!W$4)*Inputs!E$38,0)</f>
        <v>0</v>
      </c>
      <c r="AR3777">
        <f>IF(OR($D3777="51",$D3777="52",$D3777="61"),(AB3777/'Totals and Drop Down Lists'!X$4)*Inputs!F$38,0)</f>
        <v>0</v>
      </c>
      <c r="AS3777">
        <f>IF(OR($D3777="51",$D3777="52",$D3777="61"),(AC3777/'Totals and Drop Down Lists'!Y$4)*Inputs!G$38,0)</f>
        <v>0</v>
      </c>
      <c r="AT3777">
        <f>IF(OR($D3777="51",$D3777="52",$D3777="61"),(AD3777/'Totals and Drop Down Lists'!Z$4)*Inputs!H$38,0)</f>
        <v>0</v>
      </c>
      <c r="AU3777">
        <f>IF(OR($D3777="51",$D3777="52",$D3777="61"),(AE3777/'Totals and Drop Down Lists'!AA$4)*Inputs!I$38,0)</f>
        <v>0</v>
      </c>
      <c r="AV3777">
        <f>IF(OR($D3777="51",$D3777="52",$D3777="61"),(AF3777/'Totals and Drop Down Lists'!AB$4)*Inputs!J$38,0)</f>
        <v>0</v>
      </c>
      <c r="AW3777">
        <f>IF(OR($D3777="51",$D3777="52",$D3777="61"),(AG3777/'Totals and Drop Down Lists'!AC$4)*Inputs!K$38,0)</f>
        <v>0</v>
      </c>
      <c r="AX3777">
        <f>IF(OR($D3777="51",$D3777="52",$D3777="61"),(AH3777/'Totals and Drop Down Lists'!AD$4)*Inputs!L$38,0)</f>
        <v>0</v>
      </c>
      <c r="AY3777">
        <f>IF(OR($D3777="51",$D3777="52",$D3777="61"),0,(AA3777/'Totals and Drop Down Lists'!W$5)*Inputs!E$39)</f>
        <v>0</v>
      </c>
      <c r="AZ3777">
        <f>IF(OR($D3777="51",$D3777="52",$D3777="61"),0,(AB3777/'Totals and Drop Down Lists'!X$5)*Inputs!F$39)</f>
        <v>0</v>
      </c>
      <c r="BA3777">
        <f>IF(OR($D3777="51",$D3777="52",$D3777="61"),0,(AC3777/'Totals and Drop Down Lists'!Y$5)*Inputs!G$39)</f>
        <v>0</v>
      </c>
      <c r="BB3777">
        <f>IF(OR($D3777="51",$D3777="52",$D3777="61"),0,(AD3777/'Totals and Drop Down Lists'!Z$5)*Inputs!H$39)</f>
        <v>0</v>
      </c>
      <c r="BC3777">
        <f>IF(OR($D3777="51",$D3777="52",$D3777="61"),0,(AE3777/'Totals and Drop Down Lists'!AA$5)*Inputs!I$39)</f>
        <v>0</v>
      </c>
      <c r="BD3777">
        <f>IF(OR($D3777="51",$D3777="52",$D3777="61"),0,(AF3777/'Totals and Drop Down Lists'!AB$5)*Inputs!J$39)</f>
        <v>0</v>
      </c>
      <c r="BE3777">
        <f>IF(OR($D3777="51",$D3777="52",$D3777="61"),0,(AG3777/'Totals and Drop Down Lists'!AC$5)*Inputs!K$39)</f>
        <v>0</v>
      </c>
      <c r="BF3777">
        <f>IF(OR($D3777="51",$D3777="52",$D3777="61"),0,(AH3777/'Totals and Drop Down Lists'!AD$5)*Inputs!L$39)</f>
        <v>0</v>
      </c>
      <c r="BG3777" s="10">
        <f t="shared" si="523"/>
        <v>34495.66052277969</v>
      </c>
    </row>
    <row r="3778" spans="1:59" ht="28.8">
      <c r="A3778" s="1" t="s">
        <v>7697</v>
      </c>
      <c r="B3778" s="1" t="s">
        <v>6658</v>
      </c>
      <c r="C3778" s="1" t="s">
        <v>6727</v>
      </c>
      <c r="D3778" s="1" t="s">
        <v>25</v>
      </c>
      <c r="E3778" s="1" t="s">
        <v>6728</v>
      </c>
      <c r="F3778" s="2">
        <v>15862</v>
      </c>
      <c r="G3778" s="2">
        <v>60</v>
      </c>
      <c r="H3778" s="2">
        <v>0</v>
      </c>
      <c r="I3778" s="2">
        <v>2476</v>
      </c>
      <c r="J3778" s="2">
        <v>5673</v>
      </c>
      <c r="K3778" s="2">
        <v>1999</v>
      </c>
      <c r="L3778" s="2">
        <v>24</v>
      </c>
      <c r="M3778" s="2">
        <v>0</v>
      </c>
      <c r="N3778" s="2">
        <v>0</v>
      </c>
      <c r="O3778" s="2">
        <v>62</v>
      </c>
      <c r="P3778" s="2">
        <v>46</v>
      </c>
      <c r="Q3778" s="2">
        <v>0</v>
      </c>
      <c r="R3778" s="2">
        <v>1245</v>
      </c>
      <c r="S3778" s="2">
        <v>1456300</v>
      </c>
      <c r="T3778" s="2">
        <v>69644800</v>
      </c>
      <c r="U3778" s="2">
        <v>58</v>
      </c>
      <c r="V3778" s="2">
        <v>165</v>
      </c>
      <c r="W3778" s="2">
        <v>15</v>
      </c>
      <c r="X3778" s="2">
        <v>394</v>
      </c>
      <c r="Y3778" s="2">
        <v>90</v>
      </c>
      <c r="Z3778" s="2">
        <v>224</v>
      </c>
      <c r="AA3778" s="9">
        <f t="shared" si="524"/>
        <v>15862</v>
      </c>
      <c r="AB3778" s="9">
        <f t="shared" si="525"/>
        <v>2416</v>
      </c>
      <c r="AC3778" s="9">
        <f t="shared" si="526"/>
        <v>1377</v>
      </c>
      <c r="AD3778" s="9">
        <f t="shared" si="527"/>
        <v>1245</v>
      </c>
      <c r="AE3778" s="44">
        <f t="shared" si="528"/>
        <v>4.9193598313741245E-5</v>
      </c>
      <c r="AF3778" s="9">
        <f t="shared" si="529"/>
        <v>214</v>
      </c>
      <c r="AG3778" s="9">
        <f t="shared" ref="AG3778:AG3841" si="531">Y3778+Z3778</f>
        <v>314</v>
      </c>
      <c r="AH3778" s="44">
        <f t="shared" si="530"/>
        <v>4.1169988428519214E-5</v>
      </c>
      <c r="AI3778">
        <f>AA3778/'Totals and Drop Down Lists'!W$6*Inputs!E$37</f>
        <v>14389.061138211096</v>
      </c>
      <c r="AJ3778">
        <f>AB3778/'Totals and Drop Down Lists'!X$6*Inputs!F$37</f>
        <v>7949.5754335407128</v>
      </c>
      <c r="AK3778">
        <f>AC3778/'Totals and Drop Down Lists'!Y$6*Inputs!G$37</f>
        <v>9077.6491317569398</v>
      </c>
      <c r="AL3778">
        <f>AD3778/'Totals and Drop Down Lists'!Z$6*Inputs!H$37</f>
        <v>9981.7890811423913</v>
      </c>
      <c r="AM3778">
        <f>AE3778/'Totals and Drop Down Lists'!AA$6*Inputs!I$37</f>
        <v>6124.0790958698481</v>
      </c>
      <c r="AN3778">
        <f>AF3778/'Totals and Drop Down Lists'!AB$6*Inputs!J$37</f>
        <v>4270.7323320337746</v>
      </c>
      <c r="AO3778">
        <f>AG3778/'Totals and Drop Down Lists'!AC$6*Inputs!K$37</f>
        <v>5847.802920234768</v>
      </c>
      <c r="AP3778">
        <f>AH3778/'Totals and Drop Down Lists'!AD$6*Inputs!L$37</f>
        <v>9688.5296324625215</v>
      </c>
      <c r="AQ3778">
        <f>IF(OR($D3778="51",$D3778="52",$D3778="61"),(AA3778/'Totals and Drop Down Lists'!W$4)*Inputs!E$38,0)</f>
        <v>0</v>
      </c>
      <c r="AR3778">
        <f>IF(OR($D3778="51",$D3778="52",$D3778="61"),(AB3778/'Totals and Drop Down Lists'!X$4)*Inputs!F$38,0)</f>
        <v>0</v>
      </c>
      <c r="AS3778">
        <f>IF(OR($D3778="51",$D3778="52",$D3778="61"),(AC3778/'Totals and Drop Down Lists'!Y$4)*Inputs!G$38,0)</f>
        <v>0</v>
      </c>
      <c r="AT3778">
        <f>IF(OR($D3778="51",$D3778="52",$D3778="61"),(AD3778/'Totals and Drop Down Lists'!Z$4)*Inputs!H$38,0)</f>
        <v>0</v>
      </c>
      <c r="AU3778">
        <f>IF(OR($D3778="51",$D3778="52",$D3778="61"),(AE3778/'Totals and Drop Down Lists'!AA$4)*Inputs!I$38,0)</f>
        <v>0</v>
      </c>
      <c r="AV3778">
        <f>IF(OR($D3778="51",$D3778="52",$D3778="61"),(AF3778/'Totals and Drop Down Lists'!AB$4)*Inputs!J$38,0)</f>
        <v>0</v>
      </c>
      <c r="AW3778">
        <f>IF(OR($D3778="51",$D3778="52",$D3778="61"),(AG3778/'Totals and Drop Down Lists'!AC$4)*Inputs!K$38,0)</f>
        <v>0</v>
      </c>
      <c r="AX3778">
        <f>IF(OR($D3778="51",$D3778="52",$D3778="61"),(AH3778/'Totals and Drop Down Lists'!AD$4)*Inputs!L$38,0)</f>
        <v>0</v>
      </c>
      <c r="AY3778">
        <f>IF(OR($D3778="51",$D3778="52",$D3778="61"),0,(AA3778/'Totals and Drop Down Lists'!W$5)*Inputs!E$39)</f>
        <v>0</v>
      </c>
      <c r="AZ3778">
        <f>IF(OR($D3778="51",$D3778="52",$D3778="61"),0,(AB3778/'Totals and Drop Down Lists'!X$5)*Inputs!F$39)</f>
        <v>0</v>
      </c>
      <c r="BA3778">
        <f>IF(OR($D3778="51",$D3778="52",$D3778="61"),0,(AC3778/'Totals and Drop Down Lists'!Y$5)*Inputs!G$39)</f>
        <v>0</v>
      </c>
      <c r="BB3778">
        <f>IF(OR($D3778="51",$D3778="52",$D3778="61"),0,(AD3778/'Totals and Drop Down Lists'!Z$5)*Inputs!H$39)</f>
        <v>0</v>
      </c>
      <c r="BC3778">
        <f>IF(OR($D3778="51",$D3778="52",$D3778="61"),0,(AE3778/'Totals and Drop Down Lists'!AA$5)*Inputs!I$39)</f>
        <v>0</v>
      </c>
      <c r="BD3778">
        <f>IF(OR($D3778="51",$D3778="52",$D3778="61"),0,(AF3778/'Totals and Drop Down Lists'!AB$5)*Inputs!J$39)</f>
        <v>0</v>
      </c>
      <c r="BE3778">
        <f>IF(OR($D3778="51",$D3778="52",$D3778="61"),0,(AG3778/'Totals and Drop Down Lists'!AC$5)*Inputs!K$39)</f>
        <v>0</v>
      </c>
      <c r="BF3778">
        <f>IF(OR($D3778="51",$D3778="52",$D3778="61"),0,(AH3778/'Totals and Drop Down Lists'!AD$5)*Inputs!L$39)</f>
        <v>0</v>
      </c>
      <c r="BG3778" s="10">
        <f t="shared" ref="BG3778:BG3841" si="532">SUM(AI3778:BF3778)</f>
        <v>67329.218765252052</v>
      </c>
    </row>
    <row r="3779" spans="1:59" ht="28.8">
      <c r="A3779" s="1" t="s">
        <v>7697</v>
      </c>
      <c r="B3779" s="1" t="s">
        <v>6658</v>
      </c>
      <c r="C3779" s="1" t="s">
        <v>682</v>
      </c>
      <c r="D3779" s="1" t="s">
        <v>25</v>
      </c>
      <c r="E3779" s="1" t="s">
        <v>6729</v>
      </c>
      <c r="F3779" s="2">
        <v>33934</v>
      </c>
      <c r="G3779" s="2">
        <v>137</v>
      </c>
      <c r="H3779" s="2">
        <v>35</v>
      </c>
      <c r="I3779" s="2">
        <v>4179</v>
      </c>
      <c r="J3779" s="2">
        <v>12621</v>
      </c>
      <c r="K3779" s="2">
        <v>3045</v>
      </c>
      <c r="L3779" s="2">
        <v>35</v>
      </c>
      <c r="M3779" s="2">
        <v>32</v>
      </c>
      <c r="N3779" s="2">
        <v>3</v>
      </c>
      <c r="O3779" s="2">
        <v>144</v>
      </c>
      <c r="P3779" s="2">
        <v>11</v>
      </c>
      <c r="Q3779" s="2">
        <v>28</v>
      </c>
      <c r="R3779" s="2">
        <v>1420</v>
      </c>
      <c r="S3779" s="2">
        <v>2699100</v>
      </c>
      <c r="T3779" s="2">
        <v>129826000</v>
      </c>
      <c r="U3779" s="2">
        <v>341</v>
      </c>
      <c r="V3779" s="2">
        <v>270</v>
      </c>
      <c r="W3779" s="2">
        <v>10</v>
      </c>
      <c r="X3779" s="2">
        <v>620</v>
      </c>
      <c r="Y3779" s="2">
        <v>90</v>
      </c>
      <c r="Z3779" s="2">
        <v>330</v>
      </c>
      <c r="AA3779" s="9">
        <f t="shared" ref="AA3779:AA3842" si="533">F3779</f>
        <v>33934</v>
      </c>
      <c r="AB3779" s="9">
        <f t="shared" ref="AB3779:AB3842" si="534">I3779-G3779-H3779</f>
        <v>4007</v>
      </c>
      <c r="AC3779" s="9">
        <f t="shared" ref="AC3779:AC3842" si="535">L3779+M3779+N3779+O3779+P3779+Q3779+R3779</f>
        <v>1673</v>
      </c>
      <c r="AD3779" s="9">
        <f t="shared" ref="AD3779:AD3842" si="536">R3779</f>
        <v>1420</v>
      </c>
      <c r="AE3779" s="44">
        <f t="shared" ref="AE3779:AE3842" si="537">IF(ISERROR(((K3779^2)*SUM(J:J))/((SUM(K:K)^2)*J3779)), 0, ((K3779^2)*SUM(J:J))/((SUM(K:K)^2)*J3779))</f>
        <v>5.1306999009958809E-5</v>
      </c>
      <c r="AF3779" s="9">
        <f t="shared" ref="AF3779:AF3842" si="538">-IF((W3779+V3779-X3779)&gt;0, 0, (W3779+V3779-X3779))</f>
        <v>340</v>
      </c>
      <c r="AG3779" s="9">
        <f t="shared" si="531"/>
        <v>420</v>
      </c>
      <c r="AH3779" s="44">
        <f t="shared" ref="AH3779:AH3842" si="539">(K3779*SUM(J:J)*AG3779)/(J3779*SUM(K:K)*SUM(AG:AG))</f>
        <v>3.7704562592186809E-5</v>
      </c>
      <c r="AI3779">
        <f>AA3779/'Totals and Drop Down Lists'!W$6*Inputs!E$37</f>
        <v>30782.902576223387</v>
      </c>
      <c r="AJ3779">
        <f>AB3779/'Totals and Drop Down Lists'!X$6*Inputs!F$37</f>
        <v>13184.581441306969</v>
      </c>
      <c r="AK3779">
        <f>AC3779/'Totals and Drop Down Lists'!Y$6*Inputs!G$37</f>
        <v>11028.981116506433</v>
      </c>
      <c r="AL3779">
        <f>AD3779/'Totals and Drop Down Lists'!Z$6*Inputs!H$37</f>
        <v>11384.851803391322</v>
      </c>
      <c r="AM3779">
        <f>AE3779/'Totals and Drop Down Lists'!AA$6*Inputs!I$37</f>
        <v>6387.1749755889678</v>
      </c>
      <c r="AN3779">
        <f>AF3779/'Totals and Drop Down Lists'!AB$6*Inputs!J$37</f>
        <v>6785.2756677172119</v>
      </c>
      <c r="AO3779">
        <f>AG3779/'Totals and Drop Down Lists'!AC$6*Inputs!K$37</f>
        <v>7821.9019952184799</v>
      </c>
      <c r="AP3779">
        <f>AH3779/'Totals and Drop Down Lists'!AD$6*Inputs!L$37</f>
        <v>8873.0112855797761</v>
      </c>
      <c r="AQ3779">
        <f>IF(OR($D3779="51",$D3779="52",$D3779="61"),(AA3779/'Totals and Drop Down Lists'!W$4)*Inputs!E$38,0)</f>
        <v>0</v>
      </c>
      <c r="AR3779">
        <f>IF(OR($D3779="51",$D3779="52",$D3779="61"),(AB3779/'Totals and Drop Down Lists'!X$4)*Inputs!F$38,0)</f>
        <v>0</v>
      </c>
      <c r="AS3779">
        <f>IF(OR($D3779="51",$D3779="52",$D3779="61"),(AC3779/'Totals and Drop Down Lists'!Y$4)*Inputs!G$38,0)</f>
        <v>0</v>
      </c>
      <c r="AT3779">
        <f>IF(OR($D3779="51",$D3779="52",$D3779="61"),(AD3779/'Totals and Drop Down Lists'!Z$4)*Inputs!H$38,0)</f>
        <v>0</v>
      </c>
      <c r="AU3779">
        <f>IF(OR($D3779="51",$D3779="52",$D3779="61"),(AE3779/'Totals and Drop Down Lists'!AA$4)*Inputs!I$38,0)</f>
        <v>0</v>
      </c>
      <c r="AV3779">
        <f>IF(OR($D3779="51",$D3779="52",$D3779="61"),(AF3779/'Totals and Drop Down Lists'!AB$4)*Inputs!J$38,0)</f>
        <v>0</v>
      </c>
      <c r="AW3779">
        <f>IF(OR($D3779="51",$D3779="52",$D3779="61"),(AG3779/'Totals and Drop Down Lists'!AC$4)*Inputs!K$38,0)</f>
        <v>0</v>
      </c>
      <c r="AX3779">
        <f>IF(OR($D3779="51",$D3779="52",$D3779="61"),(AH3779/'Totals and Drop Down Lists'!AD$4)*Inputs!L$38,0)</f>
        <v>0</v>
      </c>
      <c r="AY3779">
        <f>IF(OR($D3779="51",$D3779="52",$D3779="61"),0,(AA3779/'Totals and Drop Down Lists'!W$5)*Inputs!E$39)</f>
        <v>0</v>
      </c>
      <c r="AZ3779">
        <f>IF(OR($D3779="51",$D3779="52",$D3779="61"),0,(AB3779/'Totals and Drop Down Lists'!X$5)*Inputs!F$39)</f>
        <v>0</v>
      </c>
      <c r="BA3779">
        <f>IF(OR($D3779="51",$D3779="52",$D3779="61"),0,(AC3779/'Totals and Drop Down Lists'!Y$5)*Inputs!G$39)</f>
        <v>0</v>
      </c>
      <c r="BB3779">
        <f>IF(OR($D3779="51",$D3779="52",$D3779="61"),0,(AD3779/'Totals and Drop Down Lists'!Z$5)*Inputs!H$39)</f>
        <v>0</v>
      </c>
      <c r="BC3779">
        <f>IF(OR($D3779="51",$D3779="52",$D3779="61"),0,(AE3779/'Totals and Drop Down Lists'!AA$5)*Inputs!I$39)</f>
        <v>0</v>
      </c>
      <c r="BD3779">
        <f>IF(OR($D3779="51",$D3779="52",$D3779="61"),0,(AF3779/'Totals and Drop Down Lists'!AB$5)*Inputs!J$39)</f>
        <v>0</v>
      </c>
      <c r="BE3779">
        <f>IF(OR($D3779="51",$D3779="52",$D3779="61"),0,(AG3779/'Totals and Drop Down Lists'!AC$5)*Inputs!K$39)</f>
        <v>0</v>
      </c>
      <c r="BF3779">
        <f>IF(OR($D3779="51",$D3779="52",$D3779="61"),0,(AH3779/'Totals and Drop Down Lists'!AD$5)*Inputs!L$39)</f>
        <v>0</v>
      </c>
      <c r="BG3779" s="10">
        <f t="shared" si="532"/>
        <v>96248.680861532543</v>
      </c>
    </row>
    <row r="3780" spans="1:59" ht="28.8">
      <c r="A3780" s="1" t="s">
        <v>7697</v>
      </c>
      <c r="B3780" s="1" t="s">
        <v>6658</v>
      </c>
      <c r="C3780" s="1" t="s">
        <v>6730</v>
      </c>
      <c r="D3780" s="1" t="s">
        <v>25</v>
      </c>
      <c r="E3780" s="1" t="s">
        <v>6731</v>
      </c>
      <c r="F3780" s="2">
        <v>18445</v>
      </c>
      <c r="G3780" s="2">
        <v>90</v>
      </c>
      <c r="H3780" s="2">
        <v>12</v>
      </c>
      <c r="I3780" s="2">
        <v>3107</v>
      </c>
      <c r="J3780" s="2">
        <v>7846</v>
      </c>
      <c r="K3780" s="2">
        <v>1805</v>
      </c>
      <c r="L3780" s="2">
        <v>90</v>
      </c>
      <c r="M3780" s="2">
        <v>0</v>
      </c>
      <c r="N3780" s="2">
        <v>0</v>
      </c>
      <c r="O3780" s="2">
        <v>18</v>
      </c>
      <c r="P3780" s="2">
        <v>9</v>
      </c>
      <c r="Q3780" s="2">
        <v>0</v>
      </c>
      <c r="R3780" s="2">
        <v>911</v>
      </c>
      <c r="S3780" s="2">
        <v>811500</v>
      </c>
      <c r="T3780" s="2">
        <v>57426000</v>
      </c>
      <c r="U3780" s="2">
        <v>357</v>
      </c>
      <c r="V3780" s="2">
        <v>170</v>
      </c>
      <c r="W3780" s="2">
        <v>235</v>
      </c>
      <c r="X3780" s="2">
        <v>430</v>
      </c>
      <c r="Y3780" s="2">
        <v>90</v>
      </c>
      <c r="Z3780" s="2">
        <v>175</v>
      </c>
      <c r="AA3780" s="9">
        <f t="shared" si="533"/>
        <v>18445</v>
      </c>
      <c r="AB3780" s="9">
        <f t="shared" si="534"/>
        <v>3005</v>
      </c>
      <c r="AC3780" s="9">
        <f t="shared" si="535"/>
        <v>1028</v>
      </c>
      <c r="AD3780" s="9">
        <f t="shared" si="536"/>
        <v>911</v>
      </c>
      <c r="AE3780" s="44">
        <f t="shared" si="537"/>
        <v>2.9000260205462151E-5</v>
      </c>
      <c r="AF3780" s="9">
        <f t="shared" si="538"/>
        <v>25</v>
      </c>
      <c r="AG3780" s="9">
        <f t="shared" si="531"/>
        <v>265</v>
      </c>
      <c r="AH3780" s="44">
        <f t="shared" si="539"/>
        <v>2.2684325097299031E-5</v>
      </c>
      <c r="AI3780">
        <f>AA3780/'Totals and Drop Down Lists'!W$6*Inputs!E$37</f>
        <v>16732.204809879189</v>
      </c>
      <c r="AJ3780">
        <f>AB3780/'Totals and Drop Down Lists'!X$6*Inputs!F$37</f>
        <v>9887.613484184536</v>
      </c>
      <c r="AK3780">
        <f>AC3780/'Totals and Drop Down Lists'!Y$6*Inputs!G$37</f>
        <v>6776.9232443327037</v>
      </c>
      <c r="AL3780">
        <f>AD3780/'Totals and Drop Down Lists'!Z$6*Inputs!H$37</f>
        <v>7303.9436569644322</v>
      </c>
      <c r="AM3780">
        <f>AE3780/'Totals and Drop Down Lists'!AA$6*Inputs!I$37</f>
        <v>3610.2235532026129</v>
      </c>
      <c r="AN3780">
        <f>AF3780/'Totals and Drop Down Lists'!AB$6*Inputs!J$37</f>
        <v>498.9173285086186</v>
      </c>
      <c r="AO3780">
        <f>AG3780/'Totals and Drop Down Lists'!AC$6*Inputs!K$37</f>
        <v>4935.2476874592785</v>
      </c>
      <c r="AP3780">
        <f>AH3780/'Totals and Drop Down Lists'!AD$6*Inputs!L$37</f>
        <v>5338.3001620022515</v>
      </c>
      <c r="AQ3780">
        <f>IF(OR($D3780="51",$D3780="52",$D3780="61"),(AA3780/'Totals and Drop Down Lists'!W$4)*Inputs!E$38,0)</f>
        <v>0</v>
      </c>
      <c r="AR3780">
        <f>IF(OR($D3780="51",$D3780="52",$D3780="61"),(AB3780/'Totals and Drop Down Lists'!X$4)*Inputs!F$38,0)</f>
        <v>0</v>
      </c>
      <c r="AS3780">
        <f>IF(OR($D3780="51",$D3780="52",$D3780="61"),(AC3780/'Totals and Drop Down Lists'!Y$4)*Inputs!G$38,0)</f>
        <v>0</v>
      </c>
      <c r="AT3780">
        <f>IF(OR($D3780="51",$D3780="52",$D3780="61"),(AD3780/'Totals and Drop Down Lists'!Z$4)*Inputs!H$38,0)</f>
        <v>0</v>
      </c>
      <c r="AU3780">
        <f>IF(OR($D3780="51",$D3780="52",$D3780="61"),(AE3780/'Totals and Drop Down Lists'!AA$4)*Inputs!I$38,0)</f>
        <v>0</v>
      </c>
      <c r="AV3780">
        <f>IF(OR($D3780="51",$D3780="52",$D3780="61"),(AF3780/'Totals and Drop Down Lists'!AB$4)*Inputs!J$38,0)</f>
        <v>0</v>
      </c>
      <c r="AW3780">
        <f>IF(OR($D3780="51",$D3780="52",$D3780="61"),(AG3780/'Totals and Drop Down Lists'!AC$4)*Inputs!K$38,0)</f>
        <v>0</v>
      </c>
      <c r="AX3780">
        <f>IF(OR($D3780="51",$D3780="52",$D3780="61"),(AH3780/'Totals and Drop Down Lists'!AD$4)*Inputs!L$38,0)</f>
        <v>0</v>
      </c>
      <c r="AY3780">
        <f>IF(OR($D3780="51",$D3780="52",$D3780="61"),0,(AA3780/'Totals and Drop Down Lists'!W$5)*Inputs!E$39)</f>
        <v>0</v>
      </c>
      <c r="AZ3780">
        <f>IF(OR($D3780="51",$D3780="52",$D3780="61"),0,(AB3780/'Totals and Drop Down Lists'!X$5)*Inputs!F$39)</f>
        <v>0</v>
      </c>
      <c r="BA3780">
        <f>IF(OR($D3780="51",$D3780="52",$D3780="61"),0,(AC3780/'Totals and Drop Down Lists'!Y$5)*Inputs!G$39)</f>
        <v>0</v>
      </c>
      <c r="BB3780">
        <f>IF(OR($D3780="51",$D3780="52",$D3780="61"),0,(AD3780/'Totals and Drop Down Lists'!Z$5)*Inputs!H$39)</f>
        <v>0</v>
      </c>
      <c r="BC3780">
        <f>IF(OR($D3780="51",$D3780="52",$D3780="61"),0,(AE3780/'Totals and Drop Down Lists'!AA$5)*Inputs!I$39)</f>
        <v>0</v>
      </c>
      <c r="BD3780">
        <f>IF(OR($D3780="51",$D3780="52",$D3780="61"),0,(AF3780/'Totals and Drop Down Lists'!AB$5)*Inputs!J$39)</f>
        <v>0</v>
      </c>
      <c r="BE3780">
        <f>IF(OR($D3780="51",$D3780="52",$D3780="61"),0,(AG3780/'Totals and Drop Down Lists'!AC$5)*Inputs!K$39)</f>
        <v>0</v>
      </c>
      <c r="BF3780">
        <f>IF(OR($D3780="51",$D3780="52",$D3780="61"),0,(AH3780/'Totals and Drop Down Lists'!AD$5)*Inputs!L$39)</f>
        <v>0</v>
      </c>
      <c r="BG3780" s="10">
        <f t="shared" si="532"/>
        <v>55083.373926533619</v>
      </c>
    </row>
    <row r="3781" spans="1:59" ht="28.8">
      <c r="A3781" s="1" t="s">
        <v>7697</v>
      </c>
      <c r="B3781" s="1" t="s">
        <v>6658</v>
      </c>
      <c r="C3781" s="1" t="s">
        <v>6732</v>
      </c>
      <c r="D3781" s="1" t="s">
        <v>25</v>
      </c>
      <c r="E3781" s="1" t="s">
        <v>6733</v>
      </c>
      <c r="F3781" s="2">
        <v>63077</v>
      </c>
      <c r="G3781" s="2">
        <v>508</v>
      </c>
      <c r="H3781" s="2">
        <v>33</v>
      </c>
      <c r="I3781" s="2">
        <v>9007</v>
      </c>
      <c r="J3781" s="2">
        <v>26092</v>
      </c>
      <c r="K3781" s="2">
        <v>5305</v>
      </c>
      <c r="L3781" s="2">
        <v>206</v>
      </c>
      <c r="M3781" s="2">
        <v>16</v>
      </c>
      <c r="N3781" s="2">
        <v>0</v>
      </c>
      <c r="O3781" s="2">
        <v>252</v>
      </c>
      <c r="P3781" s="2">
        <v>0</v>
      </c>
      <c r="Q3781" s="2">
        <v>0</v>
      </c>
      <c r="R3781" s="2">
        <v>3070</v>
      </c>
      <c r="S3781" s="2">
        <v>2762800</v>
      </c>
      <c r="T3781" s="2">
        <v>172287100</v>
      </c>
      <c r="U3781" s="2">
        <v>317</v>
      </c>
      <c r="V3781" s="2">
        <v>463</v>
      </c>
      <c r="W3781" s="2">
        <v>110</v>
      </c>
      <c r="X3781" s="2">
        <v>1274</v>
      </c>
      <c r="Y3781" s="2">
        <v>128</v>
      </c>
      <c r="Z3781" s="2">
        <v>698</v>
      </c>
      <c r="AA3781" s="9">
        <f t="shared" si="533"/>
        <v>63077</v>
      </c>
      <c r="AB3781" s="9">
        <f t="shared" si="534"/>
        <v>8466</v>
      </c>
      <c r="AC3781" s="9">
        <f t="shared" si="535"/>
        <v>3544</v>
      </c>
      <c r="AD3781" s="9">
        <f t="shared" si="536"/>
        <v>3070</v>
      </c>
      <c r="AE3781" s="44">
        <f t="shared" si="537"/>
        <v>7.5328477982253571E-5</v>
      </c>
      <c r="AF3781" s="9">
        <f t="shared" si="538"/>
        <v>701</v>
      </c>
      <c r="AG3781" s="9">
        <f t="shared" si="531"/>
        <v>826</v>
      </c>
      <c r="AH3781" s="44">
        <f t="shared" si="539"/>
        <v>6.2489802491039201E-5</v>
      </c>
      <c r="AI3781">
        <f>AA3781/'Totals and Drop Down Lists'!W$6*Inputs!E$37</f>
        <v>57219.695461791787</v>
      </c>
      <c r="AJ3781">
        <f>AB3781/'Totals and Drop Down Lists'!X$6*Inputs!F$37</f>
        <v>27856.417889220065</v>
      </c>
      <c r="AK3781">
        <f>AC3781/'Totals and Drop Down Lists'!Y$6*Inputs!G$37</f>
        <v>23363.245114703404</v>
      </c>
      <c r="AL3781">
        <f>AD3781/'Totals and Drop Down Lists'!Z$6*Inputs!H$37</f>
        <v>24613.728898881236</v>
      </c>
      <c r="AM3781">
        <f>AE3781/'Totals and Drop Down Lists'!AA$6*Inputs!I$37</f>
        <v>9377.5932874979662</v>
      </c>
      <c r="AN3781">
        <f>AF3781/'Totals and Drop Down Lists'!AB$6*Inputs!J$37</f>
        <v>13989.641891381663</v>
      </c>
      <c r="AO3781">
        <f>AG3781/'Totals and Drop Down Lists'!AC$6*Inputs!K$37</f>
        <v>15383.073923929678</v>
      </c>
      <c r="AP3781">
        <f>AH3781/'Totals and Drop Down Lists'!AD$6*Inputs!L$37</f>
        <v>14705.719536752847</v>
      </c>
      <c r="AQ3781">
        <f>IF(OR($D3781="51",$D3781="52",$D3781="61"),(AA3781/'Totals and Drop Down Lists'!W$4)*Inputs!E$38,0)</f>
        <v>0</v>
      </c>
      <c r="AR3781">
        <f>IF(OR($D3781="51",$D3781="52",$D3781="61"),(AB3781/'Totals and Drop Down Lists'!X$4)*Inputs!F$38,0)</f>
        <v>0</v>
      </c>
      <c r="AS3781">
        <f>IF(OR($D3781="51",$D3781="52",$D3781="61"),(AC3781/'Totals and Drop Down Lists'!Y$4)*Inputs!G$38,0)</f>
        <v>0</v>
      </c>
      <c r="AT3781">
        <f>IF(OR($D3781="51",$D3781="52",$D3781="61"),(AD3781/'Totals and Drop Down Lists'!Z$4)*Inputs!H$38,0)</f>
        <v>0</v>
      </c>
      <c r="AU3781">
        <f>IF(OR($D3781="51",$D3781="52",$D3781="61"),(AE3781/'Totals and Drop Down Lists'!AA$4)*Inputs!I$38,0)</f>
        <v>0</v>
      </c>
      <c r="AV3781">
        <f>IF(OR($D3781="51",$D3781="52",$D3781="61"),(AF3781/'Totals and Drop Down Lists'!AB$4)*Inputs!J$38,0)</f>
        <v>0</v>
      </c>
      <c r="AW3781">
        <f>IF(OR($D3781="51",$D3781="52",$D3781="61"),(AG3781/'Totals and Drop Down Lists'!AC$4)*Inputs!K$38,0)</f>
        <v>0</v>
      </c>
      <c r="AX3781">
        <f>IF(OR($D3781="51",$D3781="52",$D3781="61"),(AH3781/'Totals and Drop Down Lists'!AD$4)*Inputs!L$38,0)</f>
        <v>0</v>
      </c>
      <c r="AY3781">
        <f>IF(OR($D3781="51",$D3781="52",$D3781="61"),0,(AA3781/'Totals and Drop Down Lists'!W$5)*Inputs!E$39)</f>
        <v>0</v>
      </c>
      <c r="AZ3781">
        <f>IF(OR($D3781="51",$D3781="52",$D3781="61"),0,(AB3781/'Totals and Drop Down Lists'!X$5)*Inputs!F$39)</f>
        <v>0</v>
      </c>
      <c r="BA3781">
        <f>IF(OR($D3781="51",$D3781="52",$D3781="61"),0,(AC3781/'Totals and Drop Down Lists'!Y$5)*Inputs!G$39)</f>
        <v>0</v>
      </c>
      <c r="BB3781">
        <f>IF(OR($D3781="51",$D3781="52",$D3781="61"),0,(AD3781/'Totals and Drop Down Lists'!Z$5)*Inputs!H$39)</f>
        <v>0</v>
      </c>
      <c r="BC3781">
        <f>IF(OR($D3781="51",$D3781="52",$D3781="61"),0,(AE3781/'Totals and Drop Down Lists'!AA$5)*Inputs!I$39)</f>
        <v>0</v>
      </c>
      <c r="BD3781">
        <f>IF(OR($D3781="51",$D3781="52",$D3781="61"),0,(AF3781/'Totals and Drop Down Lists'!AB$5)*Inputs!J$39)</f>
        <v>0</v>
      </c>
      <c r="BE3781">
        <f>IF(OR($D3781="51",$D3781="52",$D3781="61"),0,(AG3781/'Totals and Drop Down Lists'!AC$5)*Inputs!K$39)</f>
        <v>0</v>
      </c>
      <c r="BF3781">
        <f>IF(OR($D3781="51",$D3781="52",$D3781="61"),0,(AH3781/'Totals and Drop Down Lists'!AD$5)*Inputs!L$39)</f>
        <v>0</v>
      </c>
      <c r="BG3781" s="10">
        <f t="shared" si="532"/>
        <v>186509.11600415866</v>
      </c>
    </row>
    <row r="3782" spans="1:59" ht="28.8">
      <c r="A3782" s="1" t="s">
        <v>7697</v>
      </c>
      <c r="B3782" s="1" t="s">
        <v>6658</v>
      </c>
      <c r="C3782" s="1" t="s">
        <v>6734</v>
      </c>
      <c r="D3782" s="1" t="s">
        <v>25</v>
      </c>
      <c r="E3782" s="1" t="s">
        <v>6735</v>
      </c>
      <c r="F3782" s="2">
        <v>23166</v>
      </c>
      <c r="G3782" s="2">
        <v>547</v>
      </c>
      <c r="H3782" s="2">
        <v>63</v>
      </c>
      <c r="I3782" s="2">
        <v>3659</v>
      </c>
      <c r="J3782" s="2">
        <v>7453</v>
      </c>
      <c r="K3782" s="2">
        <v>2597</v>
      </c>
      <c r="L3782" s="2">
        <v>111</v>
      </c>
      <c r="M3782" s="2">
        <v>0</v>
      </c>
      <c r="N3782" s="2">
        <v>0</v>
      </c>
      <c r="O3782" s="2">
        <v>100</v>
      </c>
      <c r="P3782" s="2">
        <v>0</v>
      </c>
      <c r="Q3782" s="2">
        <v>0</v>
      </c>
      <c r="R3782" s="2">
        <v>909</v>
      </c>
      <c r="S3782" s="2">
        <v>1522500</v>
      </c>
      <c r="T3782" s="2">
        <v>81540200</v>
      </c>
      <c r="U3782" s="2">
        <v>105</v>
      </c>
      <c r="V3782" s="2">
        <v>129</v>
      </c>
      <c r="W3782" s="2">
        <v>0</v>
      </c>
      <c r="X3782" s="2">
        <v>619</v>
      </c>
      <c r="Y3782" s="2">
        <v>44</v>
      </c>
      <c r="Z3782" s="2">
        <v>434</v>
      </c>
      <c r="AA3782" s="9">
        <f t="shared" si="533"/>
        <v>23166</v>
      </c>
      <c r="AB3782" s="9">
        <f t="shared" si="534"/>
        <v>3049</v>
      </c>
      <c r="AC3782" s="9">
        <f t="shared" si="535"/>
        <v>1120</v>
      </c>
      <c r="AD3782" s="9">
        <f t="shared" si="536"/>
        <v>909</v>
      </c>
      <c r="AE3782" s="44">
        <f t="shared" si="537"/>
        <v>6.3198760980878545E-5</v>
      </c>
      <c r="AF3782" s="9">
        <f t="shared" si="538"/>
        <v>490</v>
      </c>
      <c r="AG3782" s="9">
        <f t="shared" si="531"/>
        <v>478</v>
      </c>
      <c r="AH3782" s="44">
        <f t="shared" si="539"/>
        <v>6.1975467478264678E-5</v>
      </c>
      <c r="AI3782">
        <f>AA3782/'Totals and Drop Down Lists'!W$6*Inputs!E$37</f>
        <v>21014.814672033681</v>
      </c>
      <c r="AJ3782">
        <f>AB3782/'Totals and Drop Down Lists'!X$6*Inputs!F$37</f>
        <v>10032.390520225841</v>
      </c>
      <c r="AK3782">
        <f>AC3782/'Totals and Drop Down Lists'!Y$6*Inputs!G$37</f>
        <v>7383.4183206737616</v>
      </c>
      <c r="AL3782">
        <f>AD3782/'Totals and Drop Down Lists'!Z$6*Inputs!H$37</f>
        <v>7287.9086544244456</v>
      </c>
      <c r="AM3782">
        <f>AE3782/'Totals and Drop Down Lists'!AA$6*Inputs!I$37</f>
        <v>7867.572697965521</v>
      </c>
      <c r="AN3782">
        <f>AF3782/'Totals and Drop Down Lists'!AB$6*Inputs!J$37</f>
        <v>9778.7796387689232</v>
      </c>
      <c r="AO3782">
        <f>AG3782/'Totals and Drop Down Lists'!AC$6*Inputs!K$37</f>
        <v>8902.0694136057937</v>
      </c>
      <c r="AP3782">
        <f>AH3782/'Totals and Drop Down Lists'!AD$6*Inputs!L$37</f>
        <v>14584.681124975519</v>
      </c>
      <c r="AQ3782">
        <f>IF(OR($D3782="51",$D3782="52",$D3782="61"),(AA3782/'Totals and Drop Down Lists'!W$4)*Inputs!E$38,0)</f>
        <v>0</v>
      </c>
      <c r="AR3782">
        <f>IF(OR($D3782="51",$D3782="52",$D3782="61"),(AB3782/'Totals and Drop Down Lists'!X$4)*Inputs!F$38,0)</f>
        <v>0</v>
      </c>
      <c r="AS3782">
        <f>IF(OR($D3782="51",$D3782="52",$D3782="61"),(AC3782/'Totals and Drop Down Lists'!Y$4)*Inputs!G$38,0)</f>
        <v>0</v>
      </c>
      <c r="AT3782">
        <f>IF(OR($D3782="51",$D3782="52",$D3782="61"),(AD3782/'Totals and Drop Down Lists'!Z$4)*Inputs!H$38,0)</f>
        <v>0</v>
      </c>
      <c r="AU3782">
        <f>IF(OR($D3782="51",$D3782="52",$D3782="61"),(AE3782/'Totals and Drop Down Lists'!AA$4)*Inputs!I$38,0)</f>
        <v>0</v>
      </c>
      <c r="AV3782">
        <f>IF(OR($D3782="51",$D3782="52",$D3782="61"),(AF3782/'Totals and Drop Down Lists'!AB$4)*Inputs!J$38,0)</f>
        <v>0</v>
      </c>
      <c r="AW3782">
        <f>IF(OR($D3782="51",$D3782="52",$D3782="61"),(AG3782/'Totals and Drop Down Lists'!AC$4)*Inputs!K$38,0)</f>
        <v>0</v>
      </c>
      <c r="AX3782">
        <f>IF(OR($D3782="51",$D3782="52",$D3782="61"),(AH3782/'Totals and Drop Down Lists'!AD$4)*Inputs!L$38,0)</f>
        <v>0</v>
      </c>
      <c r="AY3782">
        <f>IF(OR($D3782="51",$D3782="52",$D3782="61"),0,(AA3782/'Totals and Drop Down Lists'!W$5)*Inputs!E$39)</f>
        <v>0</v>
      </c>
      <c r="AZ3782">
        <f>IF(OR($D3782="51",$D3782="52",$D3782="61"),0,(AB3782/'Totals and Drop Down Lists'!X$5)*Inputs!F$39)</f>
        <v>0</v>
      </c>
      <c r="BA3782">
        <f>IF(OR($D3782="51",$D3782="52",$D3782="61"),0,(AC3782/'Totals and Drop Down Lists'!Y$5)*Inputs!G$39)</f>
        <v>0</v>
      </c>
      <c r="BB3782">
        <f>IF(OR($D3782="51",$D3782="52",$D3782="61"),0,(AD3782/'Totals and Drop Down Lists'!Z$5)*Inputs!H$39)</f>
        <v>0</v>
      </c>
      <c r="BC3782">
        <f>IF(OR($D3782="51",$D3782="52",$D3782="61"),0,(AE3782/'Totals and Drop Down Lists'!AA$5)*Inputs!I$39)</f>
        <v>0</v>
      </c>
      <c r="BD3782">
        <f>IF(OR($D3782="51",$D3782="52",$D3782="61"),0,(AF3782/'Totals and Drop Down Lists'!AB$5)*Inputs!J$39)</f>
        <v>0</v>
      </c>
      <c r="BE3782">
        <f>IF(OR($D3782="51",$D3782="52",$D3782="61"),0,(AG3782/'Totals and Drop Down Lists'!AC$5)*Inputs!K$39)</f>
        <v>0</v>
      </c>
      <c r="BF3782">
        <f>IF(OR($D3782="51",$D3782="52",$D3782="61"),0,(AH3782/'Totals and Drop Down Lists'!AD$5)*Inputs!L$39)</f>
        <v>0</v>
      </c>
      <c r="BG3782" s="10">
        <f t="shared" si="532"/>
        <v>86851.635042673501</v>
      </c>
    </row>
    <row r="3783" spans="1:59" ht="28.8">
      <c r="A3783" s="1" t="s">
        <v>7697</v>
      </c>
      <c r="B3783" s="1" t="s">
        <v>6658</v>
      </c>
      <c r="C3783" s="1" t="s">
        <v>6736</v>
      </c>
      <c r="D3783" s="1" t="s">
        <v>25</v>
      </c>
      <c r="E3783" s="1" t="s">
        <v>6737</v>
      </c>
      <c r="F3783" s="2">
        <v>36462</v>
      </c>
      <c r="G3783" s="2">
        <v>258</v>
      </c>
      <c r="H3783" s="2">
        <v>13</v>
      </c>
      <c r="I3783" s="2">
        <v>2581</v>
      </c>
      <c r="J3783" s="2">
        <v>10848</v>
      </c>
      <c r="K3783" s="2">
        <v>3045</v>
      </c>
      <c r="L3783" s="2">
        <v>14</v>
      </c>
      <c r="M3783" s="2">
        <v>0</v>
      </c>
      <c r="N3783" s="2">
        <v>9</v>
      </c>
      <c r="O3783" s="2">
        <v>71</v>
      </c>
      <c r="P3783" s="2">
        <v>0</v>
      </c>
      <c r="Q3783" s="2">
        <v>0</v>
      </c>
      <c r="R3783" s="2">
        <v>384</v>
      </c>
      <c r="S3783" s="2">
        <v>2909300</v>
      </c>
      <c r="T3783" s="2">
        <v>113128100</v>
      </c>
      <c r="U3783" s="2">
        <v>400</v>
      </c>
      <c r="V3783" s="2">
        <v>64</v>
      </c>
      <c r="W3783" s="2">
        <v>15</v>
      </c>
      <c r="X3783" s="2">
        <v>238</v>
      </c>
      <c r="Y3783" s="2">
        <v>15</v>
      </c>
      <c r="Z3783" s="2">
        <v>143</v>
      </c>
      <c r="AA3783" s="9">
        <f t="shared" si="533"/>
        <v>36462</v>
      </c>
      <c r="AB3783" s="9">
        <f t="shared" si="534"/>
        <v>2310</v>
      </c>
      <c r="AC3783" s="9">
        <f t="shared" si="535"/>
        <v>478</v>
      </c>
      <c r="AD3783" s="9">
        <f t="shared" si="536"/>
        <v>384</v>
      </c>
      <c r="AE3783" s="44">
        <f t="shared" si="537"/>
        <v>5.9692628549473649E-5</v>
      </c>
      <c r="AF3783" s="9">
        <f t="shared" si="538"/>
        <v>159</v>
      </c>
      <c r="AG3783" s="9">
        <f t="shared" si="531"/>
        <v>158</v>
      </c>
      <c r="AH3783" s="44">
        <f t="shared" si="539"/>
        <v>1.6502349993680287E-5</v>
      </c>
      <c r="AI3783">
        <f>AA3783/'Totals and Drop Down Lists'!W$6*Inputs!E$37</f>
        <v>33076.153525498237</v>
      </c>
      <c r="AJ3783">
        <f>AB3783/'Totals and Drop Down Lists'!X$6*Inputs!F$37</f>
        <v>7600.79439216848</v>
      </c>
      <c r="AK3783">
        <f>AC3783/'Totals and Drop Down Lists'!Y$6*Inputs!G$37</f>
        <v>3151.1374618589807</v>
      </c>
      <c r="AL3783">
        <f>AD3783/'Totals and Drop Down Lists'!Z$6*Inputs!H$37</f>
        <v>3078.7204876776532</v>
      </c>
      <c r="AM3783">
        <f>AE3783/'Totals and Drop Down Lists'!AA$6*Inputs!I$37</f>
        <v>7431.0965493094</v>
      </c>
      <c r="AN3783">
        <f>AF3783/'Totals and Drop Down Lists'!AB$6*Inputs!J$37</f>
        <v>3173.1142093148142</v>
      </c>
      <c r="AO3783">
        <f>AG3783/'Totals and Drop Down Lists'!AC$6*Inputs!K$37</f>
        <v>2942.5250362964757</v>
      </c>
      <c r="AP3783">
        <f>AH3783/'Totals and Drop Down Lists'!AD$6*Inputs!L$37</f>
        <v>3883.4965231198585</v>
      </c>
      <c r="AQ3783">
        <f>IF(OR($D3783="51",$D3783="52",$D3783="61"),(AA3783/'Totals and Drop Down Lists'!W$4)*Inputs!E$38,0)</f>
        <v>0</v>
      </c>
      <c r="AR3783">
        <f>IF(OR($D3783="51",$D3783="52",$D3783="61"),(AB3783/'Totals and Drop Down Lists'!X$4)*Inputs!F$38,0)</f>
        <v>0</v>
      </c>
      <c r="AS3783">
        <f>IF(OR($D3783="51",$D3783="52",$D3783="61"),(AC3783/'Totals and Drop Down Lists'!Y$4)*Inputs!G$38,0)</f>
        <v>0</v>
      </c>
      <c r="AT3783">
        <f>IF(OR($D3783="51",$D3783="52",$D3783="61"),(AD3783/'Totals and Drop Down Lists'!Z$4)*Inputs!H$38,0)</f>
        <v>0</v>
      </c>
      <c r="AU3783">
        <f>IF(OR($D3783="51",$D3783="52",$D3783="61"),(AE3783/'Totals and Drop Down Lists'!AA$4)*Inputs!I$38,0)</f>
        <v>0</v>
      </c>
      <c r="AV3783">
        <f>IF(OR($D3783="51",$D3783="52",$D3783="61"),(AF3783/'Totals and Drop Down Lists'!AB$4)*Inputs!J$38,0)</f>
        <v>0</v>
      </c>
      <c r="AW3783">
        <f>IF(OR($D3783="51",$D3783="52",$D3783="61"),(AG3783/'Totals and Drop Down Lists'!AC$4)*Inputs!K$38,0)</f>
        <v>0</v>
      </c>
      <c r="AX3783">
        <f>IF(OR($D3783="51",$D3783="52",$D3783="61"),(AH3783/'Totals and Drop Down Lists'!AD$4)*Inputs!L$38,0)</f>
        <v>0</v>
      </c>
      <c r="AY3783">
        <f>IF(OR($D3783="51",$D3783="52",$D3783="61"),0,(AA3783/'Totals and Drop Down Lists'!W$5)*Inputs!E$39)</f>
        <v>0</v>
      </c>
      <c r="AZ3783">
        <f>IF(OR($D3783="51",$D3783="52",$D3783="61"),0,(AB3783/'Totals and Drop Down Lists'!X$5)*Inputs!F$39)</f>
        <v>0</v>
      </c>
      <c r="BA3783">
        <f>IF(OR($D3783="51",$D3783="52",$D3783="61"),0,(AC3783/'Totals and Drop Down Lists'!Y$5)*Inputs!G$39)</f>
        <v>0</v>
      </c>
      <c r="BB3783">
        <f>IF(OR($D3783="51",$D3783="52",$D3783="61"),0,(AD3783/'Totals and Drop Down Lists'!Z$5)*Inputs!H$39)</f>
        <v>0</v>
      </c>
      <c r="BC3783">
        <f>IF(OR($D3783="51",$D3783="52",$D3783="61"),0,(AE3783/'Totals and Drop Down Lists'!AA$5)*Inputs!I$39)</f>
        <v>0</v>
      </c>
      <c r="BD3783">
        <f>IF(OR($D3783="51",$D3783="52",$D3783="61"),0,(AF3783/'Totals and Drop Down Lists'!AB$5)*Inputs!J$39)</f>
        <v>0</v>
      </c>
      <c r="BE3783">
        <f>IF(OR($D3783="51",$D3783="52",$D3783="61"),0,(AG3783/'Totals and Drop Down Lists'!AC$5)*Inputs!K$39)</f>
        <v>0</v>
      </c>
      <c r="BF3783">
        <f>IF(OR($D3783="51",$D3783="52",$D3783="61"),0,(AH3783/'Totals and Drop Down Lists'!AD$5)*Inputs!L$39)</f>
        <v>0</v>
      </c>
      <c r="BG3783" s="10">
        <f t="shared" si="532"/>
        <v>64337.038185243895</v>
      </c>
    </row>
    <row r="3784" spans="1:59" ht="28.8">
      <c r="A3784" s="1" t="s">
        <v>7697</v>
      </c>
      <c r="B3784" s="1" t="s">
        <v>6658</v>
      </c>
      <c r="C3784" s="1" t="s">
        <v>1694</v>
      </c>
      <c r="D3784" s="1" t="s">
        <v>25</v>
      </c>
      <c r="E3784" s="1" t="s">
        <v>6738</v>
      </c>
      <c r="F3784" s="2">
        <v>34768</v>
      </c>
      <c r="G3784" s="2">
        <v>347</v>
      </c>
      <c r="H3784" s="2">
        <v>37</v>
      </c>
      <c r="I3784" s="2">
        <v>4691</v>
      </c>
      <c r="J3784" s="2">
        <v>14875</v>
      </c>
      <c r="K3784" s="2">
        <v>4059</v>
      </c>
      <c r="L3784" s="2">
        <v>50</v>
      </c>
      <c r="M3784" s="2">
        <v>7</v>
      </c>
      <c r="N3784" s="2">
        <v>0</v>
      </c>
      <c r="O3784" s="2">
        <v>46</v>
      </c>
      <c r="P3784" s="2">
        <v>23</v>
      </c>
      <c r="Q3784" s="2">
        <v>33</v>
      </c>
      <c r="R3784" s="2">
        <v>2174</v>
      </c>
      <c r="S3784" s="2">
        <v>2351400</v>
      </c>
      <c r="T3784" s="2">
        <v>132040400</v>
      </c>
      <c r="U3784" s="2">
        <v>133</v>
      </c>
      <c r="V3784" s="2">
        <v>379</v>
      </c>
      <c r="W3784" s="2">
        <v>0</v>
      </c>
      <c r="X3784" s="2">
        <v>894</v>
      </c>
      <c r="Y3784" s="2">
        <v>190</v>
      </c>
      <c r="Z3784" s="2">
        <v>335</v>
      </c>
      <c r="AA3784" s="9">
        <f t="shared" si="533"/>
        <v>34768</v>
      </c>
      <c r="AB3784" s="9">
        <f t="shared" si="534"/>
        <v>4307</v>
      </c>
      <c r="AC3784" s="9">
        <f t="shared" si="535"/>
        <v>2333</v>
      </c>
      <c r="AD3784" s="9">
        <f t="shared" si="536"/>
        <v>2174</v>
      </c>
      <c r="AE3784" s="44">
        <f t="shared" si="537"/>
        <v>7.7352955911605108E-5</v>
      </c>
      <c r="AF3784" s="9">
        <f t="shared" si="538"/>
        <v>515</v>
      </c>
      <c r="AG3784" s="9">
        <f t="shared" si="531"/>
        <v>525</v>
      </c>
      <c r="AH3784" s="44">
        <f t="shared" si="539"/>
        <v>5.3305554654635431E-5</v>
      </c>
      <c r="AI3784">
        <f>AA3784/'Totals and Drop Down Lists'!W$6*Inputs!E$37</f>
        <v>31539.457675786369</v>
      </c>
      <c r="AJ3784">
        <f>AB3784/'Totals and Drop Down Lists'!X$6*Inputs!F$37</f>
        <v>14171.697596134043</v>
      </c>
      <c r="AK3784">
        <f>AC3784/'Totals and Drop Down Lists'!Y$6*Inputs!G$37</f>
        <v>15379.924055474899</v>
      </c>
      <c r="AL3784">
        <f>AD3784/'Totals and Drop Down Lists'!Z$6*Inputs!H$37</f>
        <v>17430.047760966714</v>
      </c>
      <c r="AM3784">
        <f>AE3784/'Totals and Drop Down Lists'!AA$6*Inputs!I$37</f>
        <v>9629.6192297378639</v>
      </c>
      <c r="AN3784">
        <f>AF3784/'Totals and Drop Down Lists'!AB$6*Inputs!J$37</f>
        <v>10277.696967277543</v>
      </c>
      <c r="AO3784">
        <f>AG3784/'Totals and Drop Down Lists'!AC$6*Inputs!K$37</f>
        <v>9777.3774940231015</v>
      </c>
      <c r="AP3784">
        <f>AH3784/'Totals and Drop Down Lists'!AD$6*Inputs!L$37</f>
        <v>12544.391328721622</v>
      </c>
      <c r="AQ3784">
        <f>IF(OR($D3784="51",$D3784="52",$D3784="61"),(AA3784/'Totals and Drop Down Lists'!W$4)*Inputs!E$38,0)</f>
        <v>0</v>
      </c>
      <c r="AR3784">
        <f>IF(OR($D3784="51",$D3784="52",$D3784="61"),(AB3784/'Totals and Drop Down Lists'!X$4)*Inputs!F$38,0)</f>
        <v>0</v>
      </c>
      <c r="AS3784">
        <f>IF(OR($D3784="51",$D3784="52",$D3784="61"),(AC3784/'Totals and Drop Down Lists'!Y$4)*Inputs!G$38,0)</f>
        <v>0</v>
      </c>
      <c r="AT3784">
        <f>IF(OR($D3784="51",$D3784="52",$D3784="61"),(AD3784/'Totals and Drop Down Lists'!Z$4)*Inputs!H$38,0)</f>
        <v>0</v>
      </c>
      <c r="AU3784">
        <f>IF(OR($D3784="51",$D3784="52",$D3784="61"),(AE3784/'Totals and Drop Down Lists'!AA$4)*Inputs!I$38,0)</f>
        <v>0</v>
      </c>
      <c r="AV3784">
        <f>IF(OR($D3784="51",$D3784="52",$D3784="61"),(AF3784/'Totals and Drop Down Lists'!AB$4)*Inputs!J$38,0)</f>
        <v>0</v>
      </c>
      <c r="AW3784">
        <f>IF(OR($D3784="51",$D3784="52",$D3784="61"),(AG3784/'Totals and Drop Down Lists'!AC$4)*Inputs!K$38,0)</f>
        <v>0</v>
      </c>
      <c r="AX3784">
        <f>IF(OR($D3784="51",$D3784="52",$D3784="61"),(AH3784/'Totals and Drop Down Lists'!AD$4)*Inputs!L$38,0)</f>
        <v>0</v>
      </c>
      <c r="AY3784">
        <f>IF(OR($D3784="51",$D3784="52",$D3784="61"),0,(AA3784/'Totals and Drop Down Lists'!W$5)*Inputs!E$39)</f>
        <v>0</v>
      </c>
      <c r="AZ3784">
        <f>IF(OR($D3784="51",$D3784="52",$D3784="61"),0,(AB3784/'Totals and Drop Down Lists'!X$5)*Inputs!F$39)</f>
        <v>0</v>
      </c>
      <c r="BA3784">
        <f>IF(OR($D3784="51",$D3784="52",$D3784="61"),0,(AC3784/'Totals and Drop Down Lists'!Y$5)*Inputs!G$39)</f>
        <v>0</v>
      </c>
      <c r="BB3784">
        <f>IF(OR($D3784="51",$D3784="52",$D3784="61"),0,(AD3784/'Totals and Drop Down Lists'!Z$5)*Inputs!H$39)</f>
        <v>0</v>
      </c>
      <c r="BC3784">
        <f>IF(OR($D3784="51",$D3784="52",$D3784="61"),0,(AE3784/'Totals and Drop Down Lists'!AA$5)*Inputs!I$39)</f>
        <v>0</v>
      </c>
      <c r="BD3784">
        <f>IF(OR($D3784="51",$D3784="52",$D3784="61"),0,(AF3784/'Totals and Drop Down Lists'!AB$5)*Inputs!J$39)</f>
        <v>0</v>
      </c>
      <c r="BE3784">
        <f>IF(OR($D3784="51",$D3784="52",$D3784="61"),0,(AG3784/'Totals and Drop Down Lists'!AC$5)*Inputs!K$39)</f>
        <v>0</v>
      </c>
      <c r="BF3784">
        <f>IF(OR($D3784="51",$D3784="52",$D3784="61"),0,(AH3784/'Totals and Drop Down Lists'!AD$5)*Inputs!L$39)</f>
        <v>0</v>
      </c>
      <c r="BG3784" s="10">
        <f t="shared" si="532"/>
        <v>120750.21210812216</v>
      </c>
    </row>
    <row r="3785" spans="1:59" ht="28.8">
      <c r="A3785" s="1" t="s">
        <v>7697</v>
      </c>
      <c r="B3785" s="1" t="s">
        <v>6658</v>
      </c>
      <c r="C3785" s="1" t="s">
        <v>6739</v>
      </c>
      <c r="D3785" s="1" t="s">
        <v>25</v>
      </c>
      <c r="E3785" s="1" t="s">
        <v>6740</v>
      </c>
      <c r="F3785" s="2">
        <v>7448</v>
      </c>
      <c r="G3785" s="2">
        <v>39</v>
      </c>
      <c r="H3785" s="2">
        <v>0</v>
      </c>
      <c r="I3785" s="2">
        <v>800</v>
      </c>
      <c r="J3785" s="2">
        <v>3261</v>
      </c>
      <c r="K3785" s="2">
        <v>708</v>
      </c>
      <c r="L3785" s="2">
        <v>13</v>
      </c>
      <c r="M3785" s="2">
        <v>0</v>
      </c>
      <c r="N3785" s="2">
        <v>0</v>
      </c>
      <c r="O3785" s="2">
        <v>22</v>
      </c>
      <c r="P3785" s="2">
        <v>0</v>
      </c>
      <c r="Q3785" s="2">
        <v>0</v>
      </c>
      <c r="R3785" s="2">
        <v>901</v>
      </c>
      <c r="S3785" s="2">
        <v>633100</v>
      </c>
      <c r="T3785" s="2">
        <v>29090400</v>
      </c>
      <c r="U3785" s="2">
        <v>0</v>
      </c>
      <c r="V3785" s="2">
        <v>20</v>
      </c>
      <c r="W3785" s="2">
        <v>0</v>
      </c>
      <c r="X3785" s="2">
        <v>115</v>
      </c>
      <c r="Y3785" s="2">
        <v>20</v>
      </c>
      <c r="Z3785" s="2">
        <v>85</v>
      </c>
      <c r="AA3785" s="9">
        <f t="shared" si="533"/>
        <v>7448</v>
      </c>
      <c r="AB3785" s="9">
        <f t="shared" si="534"/>
        <v>761</v>
      </c>
      <c r="AC3785" s="9">
        <f t="shared" si="535"/>
        <v>936</v>
      </c>
      <c r="AD3785" s="9">
        <f t="shared" si="536"/>
        <v>901</v>
      </c>
      <c r="AE3785" s="44">
        <f t="shared" si="537"/>
        <v>1.0735233682573835E-5</v>
      </c>
      <c r="AF3785" s="9">
        <f t="shared" si="538"/>
        <v>95</v>
      </c>
      <c r="AG3785" s="9">
        <f t="shared" si="531"/>
        <v>105</v>
      </c>
      <c r="AH3785" s="44">
        <f t="shared" si="539"/>
        <v>8.4824799984541572E-6</v>
      </c>
      <c r="AI3785">
        <f>AA3785/'Totals and Drop Down Lists'!W$6*Inputs!E$37</f>
        <v>6756.3817524521655</v>
      </c>
      <c r="AJ3785">
        <f>AB3785/'Totals and Drop Down Lists'!X$6*Inputs!F$37</f>
        <v>2503.9846460780145</v>
      </c>
      <c r="AK3785">
        <f>AC3785/'Totals and Drop Down Lists'!Y$6*Inputs!G$37</f>
        <v>6170.4281679916439</v>
      </c>
      <c r="AL3785">
        <f>AD3785/'Totals and Drop Down Lists'!Z$6*Inputs!H$37</f>
        <v>7223.7686442644936</v>
      </c>
      <c r="AM3785">
        <f>AE3785/'Totals and Drop Down Lists'!AA$6*Inputs!I$37</f>
        <v>1336.4222670892566</v>
      </c>
      <c r="AN3785">
        <f>AF3785/'Totals and Drop Down Lists'!AB$6*Inputs!J$37</f>
        <v>1895.8858483327504</v>
      </c>
      <c r="AO3785">
        <f>AG3785/'Totals and Drop Down Lists'!AC$6*Inputs!K$37</f>
        <v>1955.47549880462</v>
      </c>
      <c r="AP3785">
        <f>AH3785/'Totals and Drop Down Lists'!AD$6*Inputs!L$37</f>
        <v>1996.1812465525065</v>
      </c>
      <c r="AQ3785">
        <f>IF(OR($D3785="51",$D3785="52",$D3785="61"),(AA3785/'Totals and Drop Down Lists'!W$4)*Inputs!E$38,0)</f>
        <v>0</v>
      </c>
      <c r="AR3785">
        <f>IF(OR($D3785="51",$D3785="52",$D3785="61"),(AB3785/'Totals and Drop Down Lists'!X$4)*Inputs!F$38,0)</f>
        <v>0</v>
      </c>
      <c r="AS3785">
        <f>IF(OR($D3785="51",$D3785="52",$D3785="61"),(AC3785/'Totals and Drop Down Lists'!Y$4)*Inputs!G$38,0)</f>
        <v>0</v>
      </c>
      <c r="AT3785">
        <f>IF(OR($D3785="51",$D3785="52",$D3785="61"),(AD3785/'Totals and Drop Down Lists'!Z$4)*Inputs!H$38,0)</f>
        <v>0</v>
      </c>
      <c r="AU3785">
        <f>IF(OR($D3785="51",$D3785="52",$D3785="61"),(AE3785/'Totals and Drop Down Lists'!AA$4)*Inputs!I$38,0)</f>
        <v>0</v>
      </c>
      <c r="AV3785">
        <f>IF(OR($D3785="51",$D3785="52",$D3785="61"),(AF3785/'Totals and Drop Down Lists'!AB$4)*Inputs!J$38,0)</f>
        <v>0</v>
      </c>
      <c r="AW3785">
        <f>IF(OR($D3785="51",$D3785="52",$D3785="61"),(AG3785/'Totals and Drop Down Lists'!AC$4)*Inputs!K$38,0)</f>
        <v>0</v>
      </c>
      <c r="AX3785">
        <f>IF(OR($D3785="51",$D3785="52",$D3785="61"),(AH3785/'Totals and Drop Down Lists'!AD$4)*Inputs!L$38,0)</f>
        <v>0</v>
      </c>
      <c r="AY3785">
        <f>IF(OR($D3785="51",$D3785="52",$D3785="61"),0,(AA3785/'Totals and Drop Down Lists'!W$5)*Inputs!E$39)</f>
        <v>0</v>
      </c>
      <c r="AZ3785">
        <f>IF(OR($D3785="51",$D3785="52",$D3785="61"),0,(AB3785/'Totals and Drop Down Lists'!X$5)*Inputs!F$39)</f>
        <v>0</v>
      </c>
      <c r="BA3785">
        <f>IF(OR($D3785="51",$D3785="52",$D3785="61"),0,(AC3785/'Totals and Drop Down Lists'!Y$5)*Inputs!G$39)</f>
        <v>0</v>
      </c>
      <c r="BB3785">
        <f>IF(OR($D3785="51",$D3785="52",$D3785="61"),0,(AD3785/'Totals and Drop Down Lists'!Z$5)*Inputs!H$39)</f>
        <v>0</v>
      </c>
      <c r="BC3785">
        <f>IF(OR($D3785="51",$D3785="52",$D3785="61"),0,(AE3785/'Totals and Drop Down Lists'!AA$5)*Inputs!I$39)</f>
        <v>0</v>
      </c>
      <c r="BD3785">
        <f>IF(OR($D3785="51",$D3785="52",$D3785="61"),0,(AF3785/'Totals and Drop Down Lists'!AB$5)*Inputs!J$39)</f>
        <v>0</v>
      </c>
      <c r="BE3785">
        <f>IF(OR($D3785="51",$D3785="52",$D3785="61"),0,(AG3785/'Totals and Drop Down Lists'!AC$5)*Inputs!K$39)</f>
        <v>0</v>
      </c>
      <c r="BF3785">
        <f>IF(OR($D3785="51",$D3785="52",$D3785="61"),0,(AH3785/'Totals and Drop Down Lists'!AD$5)*Inputs!L$39)</f>
        <v>0</v>
      </c>
      <c r="BG3785" s="10">
        <f t="shared" si="532"/>
        <v>29838.528071565448</v>
      </c>
    </row>
    <row r="3786" spans="1:59" ht="28.8">
      <c r="A3786" s="1" t="s">
        <v>7697</v>
      </c>
      <c r="B3786" s="1" t="s">
        <v>6658</v>
      </c>
      <c r="C3786" s="1" t="s">
        <v>4268</v>
      </c>
      <c r="D3786" s="1" t="s">
        <v>25</v>
      </c>
      <c r="E3786" s="1" t="s">
        <v>6741</v>
      </c>
      <c r="F3786" s="2">
        <v>9140</v>
      </c>
      <c r="G3786" s="2">
        <v>0</v>
      </c>
      <c r="H3786" s="2">
        <v>0</v>
      </c>
      <c r="I3786" s="2">
        <v>940</v>
      </c>
      <c r="J3786" s="2">
        <v>2853</v>
      </c>
      <c r="K3786" s="2">
        <v>715</v>
      </c>
      <c r="L3786" s="2">
        <v>17</v>
      </c>
      <c r="M3786" s="2">
        <v>0</v>
      </c>
      <c r="N3786" s="2">
        <v>0</v>
      </c>
      <c r="O3786" s="2">
        <v>18</v>
      </c>
      <c r="P3786" s="2">
        <v>0</v>
      </c>
      <c r="Q3786" s="2">
        <v>0</v>
      </c>
      <c r="R3786" s="2">
        <v>584</v>
      </c>
      <c r="S3786" s="2">
        <v>469300</v>
      </c>
      <c r="T3786" s="2">
        <v>25557100</v>
      </c>
      <c r="U3786" s="2">
        <v>48</v>
      </c>
      <c r="V3786" s="2">
        <v>155</v>
      </c>
      <c r="W3786" s="2">
        <v>0</v>
      </c>
      <c r="X3786" s="2">
        <v>290</v>
      </c>
      <c r="Y3786" s="2">
        <v>25</v>
      </c>
      <c r="Z3786" s="2">
        <v>110</v>
      </c>
      <c r="AA3786" s="9">
        <f t="shared" si="533"/>
        <v>9140</v>
      </c>
      <c r="AB3786" s="9">
        <f t="shared" si="534"/>
        <v>940</v>
      </c>
      <c r="AC3786" s="9">
        <f t="shared" si="535"/>
        <v>619</v>
      </c>
      <c r="AD3786" s="9">
        <f t="shared" si="536"/>
        <v>584</v>
      </c>
      <c r="AE3786" s="44">
        <f t="shared" si="537"/>
        <v>1.2514286628721897E-5</v>
      </c>
      <c r="AF3786" s="9">
        <f t="shared" si="538"/>
        <v>135</v>
      </c>
      <c r="AG3786" s="9">
        <f t="shared" si="531"/>
        <v>135</v>
      </c>
      <c r="AH3786" s="44">
        <f t="shared" si="539"/>
        <v>1.2588938877641026E-5</v>
      </c>
      <c r="AI3786">
        <f>AA3786/'Totals and Drop Down Lists'!W$6*Inputs!E$37</f>
        <v>8291.2633213497302</v>
      </c>
      <c r="AJ3786">
        <f>AB3786/'Totals and Drop Down Lists'!X$6*Inputs!F$37</f>
        <v>3092.9639517915025</v>
      </c>
      <c r="AK3786">
        <f>AC3786/'Totals and Drop Down Lists'!Y$6*Inputs!G$37</f>
        <v>4080.6570897295164</v>
      </c>
      <c r="AL3786">
        <f>AD3786/'Totals and Drop Down Lists'!Z$6*Inputs!H$37</f>
        <v>4682.2207416764304</v>
      </c>
      <c r="AM3786">
        <f>AE3786/'Totals and Drop Down Lists'!AA$6*Inputs!I$37</f>
        <v>1557.8954126084309</v>
      </c>
      <c r="AN3786">
        <f>AF3786/'Totals and Drop Down Lists'!AB$6*Inputs!J$37</f>
        <v>2694.1535739465403</v>
      </c>
      <c r="AO3786">
        <f>AG3786/'Totals and Drop Down Lists'!AC$6*Inputs!K$37</f>
        <v>2514.1827841773684</v>
      </c>
      <c r="AP3786">
        <f>AH3786/'Totals and Drop Down Lists'!AD$6*Inputs!L$37</f>
        <v>2962.5538411080743</v>
      </c>
      <c r="AQ3786">
        <f>IF(OR($D3786="51",$D3786="52",$D3786="61"),(AA3786/'Totals and Drop Down Lists'!W$4)*Inputs!E$38,0)</f>
        <v>0</v>
      </c>
      <c r="AR3786">
        <f>IF(OR($D3786="51",$D3786="52",$D3786="61"),(AB3786/'Totals and Drop Down Lists'!X$4)*Inputs!F$38,0)</f>
        <v>0</v>
      </c>
      <c r="AS3786">
        <f>IF(OR($D3786="51",$D3786="52",$D3786="61"),(AC3786/'Totals and Drop Down Lists'!Y$4)*Inputs!G$38,0)</f>
        <v>0</v>
      </c>
      <c r="AT3786">
        <f>IF(OR($D3786="51",$D3786="52",$D3786="61"),(AD3786/'Totals and Drop Down Lists'!Z$4)*Inputs!H$38,0)</f>
        <v>0</v>
      </c>
      <c r="AU3786">
        <f>IF(OR($D3786="51",$D3786="52",$D3786="61"),(AE3786/'Totals and Drop Down Lists'!AA$4)*Inputs!I$38,0)</f>
        <v>0</v>
      </c>
      <c r="AV3786">
        <f>IF(OR($D3786="51",$D3786="52",$D3786="61"),(AF3786/'Totals and Drop Down Lists'!AB$4)*Inputs!J$38,0)</f>
        <v>0</v>
      </c>
      <c r="AW3786">
        <f>IF(OR($D3786="51",$D3786="52",$D3786="61"),(AG3786/'Totals and Drop Down Lists'!AC$4)*Inputs!K$38,0)</f>
        <v>0</v>
      </c>
      <c r="AX3786">
        <f>IF(OR($D3786="51",$D3786="52",$D3786="61"),(AH3786/'Totals and Drop Down Lists'!AD$4)*Inputs!L$38,0)</f>
        <v>0</v>
      </c>
      <c r="AY3786">
        <f>IF(OR($D3786="51",$D3786="52",$D3786="61"),0,(AA3786/'Totals and Drop Down Lists'!W$5)*Inputs!E$39)</f>
        <v>0</v>
      </c>
      <c r="AZ3786">
        <f>IF(OR($D3786="51",$D3786="52",$D3786="61"),0,(AB3786/'Totals and Drop Down Lists'!X$5)*Inputs!F$39)</f>
        <v>0</v>
      </c>
      <c r="BA3786">
        <f>IF(OR($D3786="51",$D3786="52",$D3786="61"),0,(AC3786/'Totals and Drop Down Lists'!Y$5)*Inputs!G$39)</f>
        <v>0</v>
      </c>
      <c r="BB3786">
        <f>IF(OR($D3786="51",$D3786="52",$D3786="61"),0,(AD3786/'Totals and Drop Down Lists'!Z$5)*Inputs!H$39)</f>
        <v>0</v>
      </c>
      <c r="BC3786">
        <f>IF(OR($D3786="51",$D3786="52",$D3786="61"),0,(AE3786/'Totals and Drop Down Lists'!AA$5)*Inputs!I$39)</f>
        <v>0</v>
      </c>
      <c r="BD3786">
        <f>IF(OR($D3786="51",$D3786="52",$D3786="61"),0,(AF3786/'Totals and Drop Down Lists'!AB$5)*Inputs!J$39)</f>
        <v>0</v>
      </c>
      <c r="BE3786">
        <f>IF(OR($D3786="51",$D3786="52",$D3786="61"),0,(AG3786/'Totals and Drop Down Lists'!AC$5)*Inputs!K$39)</f>
        <v>0</v>
      </c>
      <c r="BF3786">
        <f>IF(OR($D3786="51",$D3786="52",$D3786="61"),0,(AH3786/'Totals and Drop Down Lists'!AD$5)*Inputs!L$39)</f>
        <v>0</v>
      </c>
      <c r="BG3786" s="10">
        <f t="shared" si="532"/>
        <v>29875.890716387596</v>
      </c>
    </row>
    <row r="3787" spans="1:59" ht="28.8">
      <c r="A3787" s="1" t="s">
        <v>7697</v>
      </c>
      <c r="B3787" s="1" t="s">
        <v>6658</v>
      </c>
      <c r="C3787" s="1" t="s">
        <v>6742</v>
      </c>
      <c r="D3787" s="1" t="s">
        <v>25</v>
      </c>
      <c r="E3787" s="1" t="s">
        <v>6743</v>
      </c>
      <c r="F3787" s="2">
        <v>22345</v>
      </c>
      <c r="G3787" s="2">
        <v>307</v>
      </c>
      <c r="H3787" s="2">
        <v>15</v>
      </c>
      <c r="I3787" s="2">
        <v>2780</v>
      </c>
      <c r="J3787" s="2">
        <v>9234</v>
      </c>
      <c r="K3787" s="2">
        <v>2473</v>
      </c>
      <c r="L3787" s="2">
        <v>39</v>
      </c>
      <c r="M3787" s="2">
        <v>16</v>
      </c>
      <c r="N3787" s="2">
        <v>10</v>
      </c>
      <c r="O3787" s="2">
        <v>14</v>
      </c>
      <c r="P3787" s="2">
        <v>0</v>
      </c>
      <c r="Q3787" s="2">
        <v>0</v>
      </c>
      <c r="R3787" s="2">
        <v>1958</v>
      </c>
      <c r="S3787" s="2">
        <v>1745400</v>
      </c>
      <c r="T3787" s="2">
        <v>92533700</v>
      </c>
      <c r="U3787" s="2">
        <v>181</v>
      </c>
      <c r="V3787" s="2">
        <v>184</v>
      </c>
      <c r="W3787" s="2">
        <v>64</v>
      </c>
      <c r="X3787" s="2">
        <v>420</v>
      </c>
      <c r="Y3787" s="2">
        <v>30</v>
      </c>
      <c r="Z3787" s="2">
        <v>199</v>
      </c>
      <c r="AA3787" s="9">
        <f t="shared" si="533"/>
        <v>22345</v>
      </c>
      <c r="AB3787" s="9">
        <f t="shared" si="534"/>
        <v>2458</v>
      </c>
      <c r="AC3787" s="9">
        <f t="shared" si="535"/>
        <v>2037</v>
      </c>
      <c r="AD3787" s="9">
        <f t="shared" si="536"/>
        <v>1958</v>
      </c>
      <c r="AE3787" s="44">
        <f t="shared" si="537"/>
        <v>4.6254516801355374E-5</v>
      </c>
      <c r="AF3787" s="9">
        <f t="shared" si="538"/>
        <v>172</v>
      </c>
      <c r="AG3787" s="9">
        <f t="shared" si="531"/>
        <v>229</v>
      </c>
      <c r="AH3787" s="44">
        <f t="shared" si="539"/>
        <v>2.282027190668098E-5</v>
      </c>
      <c r="AI3787">
        <f>AA3787/'Totals and Drop Down Lists'!W$6*Inputs!E$37</f>
        <v>20270.052397763644</v>
      </c>
      <c r="AJ3787">
        <f>AB3787/'Totals and Drop Down Lists'!X$6*Inputs!F$37</f>
        <v>8087.7716952165028</v>
      </c>
      <c r="AK3787">
        <f>AC3787/'Totals and Drop Down Lists'!Y$6*Inputs!G$37</f>
        <v>13428.592070725404</v>
      </c>
      <c r="AL3787">
        <f>AD3787/'Totals and Drop Down Lists'!Z$6*Inputs!H$37</f>
        <v>15698.267486648034</v>
      </c>
      <c r="AM3787">
        <f>AE3787/'Totals and Drop Down Lists'!AA$6*Inputs!I$37</f>
        <v>5758.1947477425401</v>
      </c>
      <c r="AN3787">
        <f>AF3787/'Totals and Drop Down Lists'!AB$6*Inputs!J$37</f>
        <v>3432.5512201392958</v>
      </c>
      <c r="AO3787">
        <f>AG3787/'Totals and Drop Down Lists'!AC$6*Inputs!K$37</f>
        <v>4264.7989450119812</v>
      </c>
      <c r="AP3787">
        <f>AH3787/'Totals and Drop Down Lists'!AD$6*Inputs!L$37</f>
        <v>5370.2925122897095</v>
      </c>
      <c r="AQ3787">
        <f>IF(OR($D3787="51",$D3787="52",$D3787="61"),(AA3787/'Totals and Drop Down Lists'!W$4)*Inputs!E$38,0)</f>
        <v>0</v>
      </c>
      <c r="AR3787">
        <f>IF(OR($D3787="51",$D3787="52",$D3787="61"),(AB3787/'Totals and Drop Down Lists'!X$4)*Inputs!F$38,0)</f>
        <v>0</v>
      </c>
      <c r="AS3787">
        <f>IF(OR($D3787="51",$D3787="52",$D3787="61"),(AC3787/'Totals and Drop Down Lists'!Y$4)*Inputs!G$38,0)</f>
        <v>0</v>
      </c>
      <c r="AT3787">
        <f>IF(OR($D3787="51",$D3787="52",$D3787="61"),(AD3787/'Totals and Drop Down Lists'!Z$4)*Inputs!H$38,0)</f>
        <v>0</v>
      </c>
      <c r="AU3787">
        <f>IF(OR($D3787="51",$D3787="52",$D3787="61"),(AE3787/'Totals and Drop Down Lists'!AA$4)*Inputs!I$38,0)</f>
        <v>0</v>
      </c>
      <c r="AV3787">
        <f>IF(OR($D3787="51",$D3787="52",$D3787="61"),(AF3787/'Totals and Drop Down Lists'!AB$4)*Inputs!J$38,0)</f>
        <v>0</v>
      </c>
      <c r="AW3787">
        <f>IF(OR($D3787="51",$D3787="52",$D3787="61"),(AG3787/'Totals and Drop Down Lists'!AC$4)*Inputs!K$38,0)</f>
        <v>0</v>
      </c>
      <c r="AX3787">
        <f>IF(OR($D3787="51",$D3787="52",$D3787="61"),(AH3787/'Totals and Drop Down Lists'!AD$4)*Inputs!L$38,0)</f>
        <v>0</v>
      </c>
      <c r="AY3787">
        <f>IF(OR($D3787="51",$D3787="52",$D3787="61"),0,(AA3787/'Totals and Drop Down Lists'!W$5)*Inputs!E$39)</f>
        <v>0</v>
      </c>
      <c r="AZ3787">
        <f>IF(OR($D3787="51",$D3787="52",$D3787="61"),0,(AB3787/'Totals and Drop Down Lists'!X$5)*Inputs!F$39)</f>
        <v>0</v>
      </c>
      <c r="BA3787">
        <f>IF(OR($D3787="51",$D3787="52",$D3787="61"),0,(AC3787/'Totals and Drop Down Lists'!Y$5)*Inputs!G$39)</f>
        <v>0</v>
      </c>
      <c r="BB3787">
        <f>IF(OR($D3787="51",$D3787="52",$D3787="61"),0,(AD3787/'Totals and Drop Down Lists'!Z$5)*Inputs!H$39)</f>
        <v>0</v>
      </c>
      <c r="BC3787">
        <f>IF(OR($D3787="51",$D3787="52",$D3787="61"),0,(AE3787/'Totals and Drop Down Lists'!AA$5)*Inputs!I$39)</f>
        <v>0</v>
      </c>
      <c r="BD3787">
        <f>IF(OR($D3787="51",$D3787="52",$D3787="61"),0,(AF3787/'Totals and Drop Down Lists'!AB$5)*Inputs!J$39)</f>
        <v>0</v>
      </c>
      <c r="BE3787">
        <f>IF(OR($D3787="51",$D3787="52",$D3787="61"),0,(AG3787/'Totals and Drop Down Lists'!AC$5)*Inputs!K$39)</f>
        <v>0</v>
      </c>
      <c r="BF3787">
        <f>IF(OR($D3787="51",$D3787="52",$D3787="61"),0,(AH3787/'Totals and Drop Down Lists'!AD$5)*Inputs!L$39)</f>
        <v>0</v>
      </c>
      <c r="BG3787" s="10">
        <f t="shared" si="532"/>
        <v>76310.521075537123</v>
      </c>
    </row>
    <row r="3788" spans="1:59" ht="28.8">
      <c r="A3788" s="1" t="s">
        <v>7697</v>
      </c>
      <c r="B3788" s="1" t="s">
        <v>6658</v>
      </c>
      <c r="C3788" s="1" t="s">
        <v>975</v>
      </c>
      <c r="D3788" s="1" t="s">
        <v>25</v>
      </c>
      <c r="E3788" s="1" t="s">
        <v>6744</v>
      </c>
      <c r="F3788" s="2">
        <v>28646</v>
      </c>
      <c r="G3788" s="2">
        <v>150</v>
      </c>
      <c r="H3788" s="2">
        <v>0</v>
      </c>
      <c r="I3788" s="2">
        <v>5471</v>
      </c>
      <c r="J3788" s="2">
        <v>11191</v>
      </c>
      <c r="K3788" s="2">
        <v>2441</v>
      </c>
      <c r="L3788" s="2">
        <v>30</v>
      </c>
      <c r="M3788" s="2">
        <v>0</v>
      </c>
      <c r="N3788" s="2">
        <v>0</v>
      </c>
      <c r="O3788" s="2">
        <v>0</v>
      </c>
      <c r="P3788" s="2">
        <v>31</v>
      </c>
      <c r="Q3788" s="2">
        <v>0</v>
      </c>
      <c r="R3788" s="2">
        <v>1323</v>
      </c>
      <c r="S3788" s="2">
        <v>1112000</v>
      </c>
      <c r="T3788" s="2">
        <v>64512600</v>
      </c>
      <c r="U3788" s="2">
        <v>281</v>
      </c>
      <c r="V3788" s="2">
        <v>404</v>
      </c>
      <c r="W3788" s="2">
        <v>110</v>
      </c>
      <c r="X3788" s="2">
        <v>925</v>
      </c>
      <c r="Y3788" s="2">
        <v>108</v>
      </c>
      <c r="Z3788" s="2">
        <v>454</v>
      </c>
      <c r="AA3788" s="9">
        <f t="shared" si="533"/>
        <v>28646</v>
      </c>
      <c r="AB3788" s="9">
        <f t="shared" si="534"/>
        <v>5321</v>
      </c>
      <c r="AC3788" s="9">
        <f t="shared" si="535"/>
        <v>1384</v>
      </c>
      <c r="AD3788" s="9">
        <f t="shared" si="536"/>
        <v>1323</v>
      </c>
      <c r="AE3788" s="44">
        <f t="shared" si="537"/>
        <v>3.7184543058524461E-5</v>
      </c>
      <c r="AF3788" s="9">
        <f t="shared" si="538"/>
        <v>411</v>
      </c>
      <c r="AG3788" s="9">
        <f t="shared" si="531"/>
        <v>562</v>
      </c>
      <c r="AH3788" s="44">
        <f t="shared" si="539"/>
        <v>4.5612753028743083E-5</v>
      </c>
      <c r="AI3788">
        <f>AA3788/'Totals and Drop Down Lists'!W$6*Inputs!E$37</f>
        <v>25985.944103214923</v>
      </c>
      <c r="AJ3788">
        <f>AB3788/'Totals and Drop Down Lists'!X$6*Inputs!F$37</f>
        <v>17508.150199449559</v>
      </c>
      <c r="AK3788">
        <f>AC3788/'Totals and Drop Down Lists'!Y$6*Inputs!G$37</f>
        <v>9123.7954962611493</v>
      </c>
      <c r="AL3788">
        <f>AD3788/'Totals and Drop Down Lists'!Z$6*Inputs!H$37</f>
        <v>10607.154180201915</v>
      </c>
      <c r="AM3788">
        <f>AE3788/'Totals and Drop Down Lists'!AA$6*Inputs!I$37</f>
        <v>4629.0796087297522</v>
      </c>
      <c r="AN3788">
        <f>AF3788/'Totals and Drop Down Lists'!AB$6*Inputs!J$37</f>
        <v>8202.2008806816884</v>
      </c>
      <c r="AO3788">
        <f>AG3788/'Totals and Drop Down Lists'!AC$6*Inputs!K$37</f>
        <v>10466.449812649489</v>
      </c>
      <c r="AP3788">
        <f>AH3788/'Totals and Drop Down Lists'!AD$6*Inputs!L$37</f>
        <v>10734.045021762637</v>
      </c>
      <c r="AQ3788">
        <f>IF(OR($D3788="51",$D3788="52",$D3788="61"),(AA3788/'Totals and Drop Down Lists'!W$4)*Inputs!E$38,0)</f>
        <v>0</v>
      </c>
      <c r="AR3788">
        <f>IF(OR($D3788="51",$D3788="52",$D3788="61"),(AB3788/'Totals and Drop Down Lists'!X$4)*Inputs!F$38,0)</f>
        <v>0</v>
      </c>
      <c r="AS3788">
        <f>IF(OR($D3788="51",$D3788="52",$D3788="61"),(AC3788/'Totals and Drop Down Lists'!Y$4)*Inputs!G$38,0)</f>
        <v>0</v>
      </c>
      <c r="AT3788">
        <f>IF(OR($D3788="51",$D3788="52",$D3788="61"),(AD3788/'Totals and Drop Down Lists'!Z$4)*Inputs!H$38,0)</f>
        <v>0</v>
      </c>
      <c r="AU3788">
        <f>IF(OR($D3788="51",$D3788="52",$D3788="61"),(AE3788/'Totals and Drop Down Lists'!AA$4)*Inputs!I$38,0)</f>
        <v>0</v>
      </c>
      <c r="AV3788">
        <f>IF(OR($D3788="51",$D3788="52",$D3788="61"),(AF3788/'Totals and Drop Down Lists'!AB$4)*Inputs!J$38,0)</f>
        <v>0</v>
      </c>
      <c r="AW3788">
        <f>IF(OR($D3788="51",$D3788="52",$D3788="61"),(AG3788/'Totals and Drop Down Lists'!AC$4)*Inputs!K$38,0)</f>
        <v>0</v>
      </c>
      <c r="AX3788">
        <f>IF(OR($D3788="51",$D3788="52",$D3788="61"),(AH3788/'Totals and Drop Down Lists'!AD$4)*Inputs!L$38,0)</f>
        <v>0</v>
      </c>
      <c r="AY3788">
        <f>IF(OR($D3788="51",$D3788="52",$D3788="61"),0,(AA3788/'Totals and Drop Down Lists'!W$5)*Inputs!E$39)</f>
        <v>0</v>
      </c>
      <c r="AZ3788">
        <f>IF(OR($D3788="51",$D3788="52",$D3788="61"),0,(AB3788/'Totals and Drop Down Lists'!X$5)*Inputs!F$39)</f>
        <v>0</v>
      </c>
      <c r="BA3788">
        <f>IF(OR($D3788="51",$D3788="52",$D3788="61"),0,(AC3788/'Totals and Drop Down Lists'!Y$5)*Inputs!G$39)</f>
        <v>0</v>
      </c>
      <c r="BB3788">
        <f>IF(OR($D3788="51",$D3788="52",$D3788="61"),0,(AD3788/'Totals and Drop Down Lists'!Z$5)*Inputs!H$39)</f>
        <v>0</v>
      </c>
      <c r="BC3788">
        <f>IF(OR($D3788="51",$D3788="52",$D3788="61"),0,(AE3788/'Totals and Drop Down Lists'!AA$5)*Inputs!I$39)</f>
        <v>0</v>
      </c>
      <c r="BD3788">
        <f>IF(OR($D3788="51",$D3788="52",$D3788="61"),0,(AF3788/'Totals and Drop Down Lists'!AB$5)*Inputs!J$39)</f>
        <v>0</v>
      </c>
      <c r="BE3788">
        <f>IF(OR($D3788="51",$D3788="52",$D3788="61"),0,(AG3788/'Totals and Drop Down Lists'!AC$5)*Inputs!K$39)</f>
        <v>0</v>
      </c>
      <c r="BF3788">
        <f>IF(OR($D3788="51",$D3788="52",$D3788="61"),0,(AH3788/'Totals and Drop Down Lists'!AD$5)*Inputs!L$39)</f>
        <v>0</v>
      </c>
      <c r="BG3788" s="10">
        <f t="shared" si="532"/>
        <v>97256.819302951102</v>
      </c>
    </row>
    <row r="3789" spans="1:59" ht="28.8">
      <c r="A3789" s="1" t="s">
        <v>7697</v>
      </c>
      <c r="B3789" s="1" t="s">
        <v>6658</v>
      </c>
      <c r="C3789" s="1" t="s">
        <v>1064</v>
      </c>
      <c r="D3789" s="1" t="s">
        <v>25</v>
      </c>
      <c r="E3789" s="1" t="s">
        <v>6745</v>
      </c>
      <c r="F3789" s="2">
        <v>22940</v>
      </c>
      <c r="G3789" s="2">
        <v>130</v>
      </c>
      <c r="H3789" s="2">
        <v>5</v>
      </c>
      <c r="I3789" s="2">
        <v>4118</v>
      </c>
      <c r="J3789" s="2">
        <v>9692</v>
      </c>
      <c r="K3789" s="2">
        <v>2231</v>
      </c>
      <c r="L3789" s="2">
        <v>10</v>
      </c>
      <c r="M3789" s="2">
        <v>7</v>
      </c>
      <c r="N3789" s="2">
        <v>6</v>
      </c>
      <c r="O3789" s="2">
        <v>21</v>
      </c>
      <c r="P3789" s="2">
        <v>28</v>
      </c>
      <c r="Q3789" s="2">
        <v>0</v>
      </c>
      <c r="R3789" s="2">
        <v>1505</v>
      </c>
      <c r="S3789" s="2">
        <v>868800</v>
      </c>
      <c r="T3789" s="2">
        <v>63141600</v>
      </c>
      <c r="U3789" s="2">
        <v>161</v>
      </c>
      <c r="V3789" s="2">
        <v>284</v>
      </c>
      <c r="W3789" s="2">
        <v>84</v>
      </c>
      <c r="X3789" s="2">
        <v>695</v>
      </c>
      <c r="Y3789" s="2">
        <v>82</v>
      </c>
      <c r="Z3789" s="2">
        <v>299</v>
      </c>
      <c r="AA3789" s="9">
        <f t="shared" si="533"/>
        <v>22940</v>
      </c>
      <c r="AB3789" s="9">
        <f t="shared" si="534"/>
        <v>3983</v>
      </c>
      <c r="AC3789" s="9">
        <f t="shared" si="535"/>
        <v>1577</v>
      </c>
      <c r="AD3789" s="9">
        <f t="shared" si="536"/>
        <v>1505</v>
      </c>
      <c r="AE3789" s="44">
        <f t="shared" si="537"/>
        <v>3.5865882473992938E-5</v>
      </c>
      <c r="AF3789" s="9">
        <f t="shared" si="538"/>
        <v>327</v>
      </c>
      <c r="AG3789" s="9">
        <f t="shared" si="531"/>
        <v>381</v>
      </c>
      <c r="AH3789" s="44">
        <f t="shared" si="539"/>
        <v>3.2633392673459E-5</v>
      </c>
      <c r="AI3789">
        <f>AA3789/'Totals and Drop Down Lists'!W$6*Inputs!E$37</f>
        <v>20809.800940017813</v>
      </c>
      <c r="AJ3789">
        <f>AB3789/'Totals and Drop Down Lists'!X$6*Inputs!F$37</f>
        <v>13105.612148920804</v>
      </c>
      <c r="AK3789">
        <f>AC3789/'Totals and Drop Down Lists'!Y$6*Inputs!G$37</f>
        <v>10396.116689020109</v>
      </c>
      <c r="AL3789">
        <f>AD3789/'Totals and Drop Down Lists'!Z$6*Inputs!H$37</f>
        <v>12066.339411340801</v>
      </c>
      <c r="AM3789">
        <f>AE3789/'Totals and Drop Down Lists'!AA$6*Inputs!I$37</f>
        <v>4464.9204092181917</v>
      </c>
      <c r="AN3789">
        <f>AF3789/'Totals and Drop Down Lists'!AB$6*Inputs!J$37</f>
        <v>6525.8386568927308</v>
      </c>
      <c r="AO3789">
        <f>AG3789/'Totals and Drop Down Lists'!AC$6*Inputs!K$37</f>
        <v>7095.582524233907</v>
      </c>
      <c r="AP3789">
        <f>AH3789/'Totals and Drop Down Lists'!AD$6*Inputs!L$37</f>
        <v>7679.6133298297536</v>
      </c>
      <c r="AQ3789">
        <f>IF(OR($D3789="51",$D3789="52",$D3789="61"),(AA3789/'Totals and Drop Down Lists'!W$4)*Inputs!E$38,0)</f>
        <v>0</v>
      </c>
      <c r="AR3789">
        <f>IF(OR($D3789="51",$D3789="52",$D3789="61"),(AB3789/'Totals and Drop Down Lists'!X$4)*Inputs!F$38,0)</f>
        <v>0</v>
      </c>
      <c r="AS3789">
        <f>IF(OR($D3789="51",$D3789="52",$D3789="61"),(AC3789/'Totals and Drop Down Lists'!Y$4)*Inputs!G$38,0)</f>
        <v>0</v>
      </c>
      <c r="AT3789">
        <f>IF(OR($D3789="51",$D3789="52",$D3789="61"),(AD3789/'Totals and Drop Down Lists'!Z$4)*Inputs!H$38,0)</f>
        <v>0</v>
      </c>
      <c r="AU3789">
        <f>IF(OR($D3789="51",$D3789="52",$D3789="61"),(AE3789/'Totals and Drop Down Lists'!AA$4)*Inputs!I$38,0)</f>
        <v>0</v>
      </c>
      <c r="AV3789">
        <f>IF(OR($D3789="51",$D3789="52",$D3789="61"),(AF3789/'Totals and Drop Down Lists'!AB$4)*Inputs!J$38,0)</f>
        <v>0</v>
      </c>
      <c r="AW3789">
        <f>IF(OR($D3789="51",$D3789="52",$D3789="61"),(AG3789/'Totals and Drop Down Lists'!AC$4)*Inputs!K$38,0)</f>
        <v>0</v>
      </c>
      <c r="AX3789">
        <f>IF(OR($D3789="51",$D3789="52",$D3789="61"),(AH3789/'Totals and Drop Down Lists'!AD$4)*Inputs!L$38,0)</f>
        <v>0</v>
      </c>
      <c r="AY3789">
        <f>IF(OR($D3789="51",$D3789="52",$D3789="61"),0,(AA3789/'Totals and Drop Down Lists'!W$5)*Inputs!E$39)</f>
        <v>0</v>
      </c>
      <c r="AZ3789">
        <f>IF(OR($D3789="51",$D3789="52",$D3789="61"),0,(AB3789/'Totals and Drop Down Lists'!X$5)*Inputs!F$39)</f>
        <v>0</v>
      </c>
      <c r="BA3789">
        <f>IF(OR($D3789="51",$D3789="52",$D3789="61"),0,(AC3789/'Totals and Drop Down Lists'!Y$5)*Inputs!G$39)</f>
        <v>0</v>
      </c>
      <c r="BB3789">
        <f>IF(OR($D3789="51",$D3789="52",$D3789="61"),0,(AD3789/'Totals and Drop Down Lists'!Z$5)*Inputs!H$39)</f>
        <v>0</v>
      </c>
      <c r="BC3789">
        <f>IF(OR($D3789="51",$D3789="52",$D3789="61"),0,(AE3789/'Totals and Drop Down Lists'!AA$5)*Inputs!I$39)</f>
        <v>0</v>
      </c>
      <c r="BD3789">
        <f>IF(OR($D3789="51",$D3789="52",$D3789="61"),0,(AF3789/'Totals and Drop Down Lists'!AB$5)*Inputs!J$39)</f>
        <v>0</v>
      </c>
      <c r="BE3789">
        <f>IF(OR($D3789="51",$D3789="52",$D3789="61"),0,(AG3789/'Totals and Drop Down Lists'!AC$5)*Inputs!K$39)</f>
        <v>0</v>
      </c>
      <c r="BF3789">
        <f>IF(OR($D3789="51",$D3789="52",$D3789="61"),0,(AH3789/'Totals and Drop Down Lists'!AD$5)*Inputs!L$39)</f>
        <v>0</v>
      </c>
      <c r="BG3789" s="10">
        <f t="shared" si="532"/>
        <v>82143.824109474095</v>
      </c>
    </row>
    <row r="3790" spans="1:59" ht="28.8">
      <c r="A3790" s="1" t="s">
        <v>7697</v>
      </c>
      <c r="B3790" s="1" t="s">
        <v>6658</v>
      </c>
      <c r="C3790" s="1" t="s">
        <v>6746</v>
      </c>
      <c r="D3790" s="1" t="s">
        <v>25</v>
      </c>
      <c r="E3790" s="1" t="s">
        <v>6747</v>
      </c>
      <c r="F3790" s="2">
        <v>31979</v>
      </c>
      <c r="G3790" s="2">
        <v>300</v>
      </c>
      <c r="H3790" s="2">
        <v>9</v>
      </c>
      <c r="I3790" s="2">
        <v>5769</v>
      </c>
      <c r="J3790" s="2">
        <v>12650</v>
      </c>
      <c r="K3790" s="2">
        <v>3700</v>
      </c>
      <c r="L3790" s="2">
        <v>40</v>
      </c>
      <c r="M3790" s="2">
        <v>2</v>
      </c>
      <c r="N3790" s="2">
        <v>10</v>
      </c>
      <c r="O3790" s="2">
        <v>29</v>
      </c>
      <c r="P3790" s="2">
        <v>17</v>
      </c>
      <c r="Q3790" s="2">
        <v>7</v>
      </c>
      <c r="R3790" s="2">
        <v>1735</v>
      </c>
      <c r="S3790" s="2">
        <v>1873400</v>
      </c>
      <c r="T3790" s="2">
        <v>116659300</v>
      </c>
      <c r="U3790" s="2">
        <v>458</v>
      </c>
      <c r="V3790" s="2">
        <v>258</v>
      </c>
      <c r="W3790" s="2">
        <v>150</v>
      </c>
      <c r="X3790" s="2">
        <v>924</v>
      </c>
      <c r="Y3790" s="2">
        <v>186</v>
      </c>
      <c r="Z3790" s="2">
        <v>433</v>
      </c>
      <c r="AA3790" s="9">
        <f t="shared" si="533"/>
        <v>31979</v>
      </c>
      <c r="AB3790" s="9">
        <f t="shared" si="534"/>
        <v>5460</v>
      </c>
      <c r="AC3790" s="9">
        <f t="shared" si="535"/>
        <v>1840</v>
      </c>
      <c r="AD3790" s="9">
        <f t="shared" si="536"/>
        <v>1735</v>
      </c>
      <c r="AE3790" s="44">
        <f t="shared" si="537"/>
        <v>7.5580316905451972E-5</v>
      </c>
      <c r="AF3790" s="9">
        <f t="shared" si="538"/>
        <v>516</v>
      </c>
      <c r="AG3790" s="9">
        <f t="shared" si="531"/>
        <v>619</v>
      </c>
      <c r="AH3790" s="44">
        <f t="shared" si="539"/>
        <v>6.7367888241121193E-5</v>
      </c>
      <c r="AI3790">
        <f>AA3790/'Totals and Drop Down Lists'!W$6*Inputs!E$37</f>
        <v>29009.443080245408</v>
      </c>
      <c r="AJ3790">
        <f>AB3790/'Totals and Drop Down Lists'!X$6*Inputs!F$37</f>
        <v>17965.514017852769</v>
      </c>
      <c r="AK3790">
        <f>AC3790/'Totals and Drop Down Lists'!Y$6*Inputs!G$37</f>
        <v>12129.901526821181</v>
      </c>
      <c r="AL3790">
        <f>AD3790/'Totals and Drop Down Lists'!Z$6*Inputs!H$37</f>
        <v>13910.364703439396</v>
      </c>
      <c r="AM3790">
        <f>AE3790/'Totals and Drop Down Lists'!AA$6*Inputs!I$37</f>
        <v>9408.9445514418967</v>
      </c>
      <c r="AN3790">
        <f>AF3790/'Totals and Drop Down Lists'!AB$6*Inputs!J$37</f>
        <v>10297.653660417887</v>
      </c>
      <c r="AO3790">
        <f>AG3790/'Totals and Drop Down Lists'!AC$6*Inputs!K$37</f>
        <v>11527.993654857712</v>
      </c>
      <c r="AP3790">
        <f>AH3790/'Totals and Drop Down Lists'!AD$6*Inputs!L$37</f>
        <v>15853.679012656505</v>
      </c>
      <c r="AQ3790">
        <f>IF(OR($D3790="51",$D3790="52",$D3790="61"),(AA3790/'Totals and Drop Down Lists'!W$4)*Inputs!E$38,0)</f>
        <v>0</v>
      </c>
      <c r="AR3790">
        <f>IF(OR($D3790="51",$D3790="52",$D3790="61"),(AB3790/'Totals and Drop Down Lists'!X$4)*Inputs!F$38,0)</f>
        <v>0</v>
      </c>
      <c r="AS3790">
        <f>IF(OR($D3790="51",$D3790="52",$D3790="61"),(AC3790/'Totals and Drop Down Lists'!Y$4)*Inputs!G$38,0)</f>
        <v>0</v>
      </c>
      <c r="AT3790">
        <f>IF(OR($D3790="51",$D3790="52",$D3790="61"),(AD3790/'Totals and Drop Down Lists'!Z$4)*Inputs!H$38,0)</f>
        <v>0</v>
      </c>
      <c r="AU3790">
        <f>IF(OR($D3790="51",$D3790="52",$D3790="61"),(AE3790/'Totals and Drop Down Lists'!AA$4)*Inputs!I$38,0)</f>
        <v>0</v>
      </c>
      <c r="AV3790">
        <f>IF(OR($D3790="51",$D3790="52",$D3790="61"),(AF3790/'Totals and Drop Down Lists'!AB$4)*Inputs!J$38,0)</f>
        <v>0</v>
      </c>
      <c r="AW3790">
        <f>IF(OR($D3790="51",$D3790="52",$D3790="61"),(AG3790/'Totals and Drop Down Lists'!AC$4)*Inputs!K$38,0)</f>
        <v>0</v>
      </c>
      <c r="AX3790">
        <f>IF(OR($D3790="51",$D3790="52",$D3790="61"),(AH3790/'Totals and Drop Down Lists'!AD$4)*Inputs!L$38,0)</f>
        <v>0</v>
      </c>
      <c r="AY3790">
        <f>IF(OR($D3790="51",$D3790="52",$D3790="61"),0,(AA3790/'Totals and Drop Down Lists'!W$5)*Inputs!E$39)</f>
        <v>0</v>
      </c>
      <c r="AZ3790">
        <f>IF(OR($D3790="51",$D3790="52",$D3790="61"),0,(AB3790/'Totals and Drop Down Lists'!X$5)*Inputs!F$39)</f>
        <v>0</v>
      </c>
      <c r="BA3790">
        <f>IF(OR($D3790="51",$D3790="52",$D3790="61"),0,(AC3790/'Totals and Drop Down Lists'!Y$5)*Inputs!G$39)</f>
        <v>0</v>
      </c>
      <c r="BB3790">
        <f>IF(OR($D3790="51",$D3790="52",$D3790="61"),0,(AD3790/'Totals and Drop Down Lists'!Z$5)*Inputs!H$39)</f>
        <v>0</v>
      </c>
      <c r="BC3790">
        <f>IF(OR($D3790="51",$D3790="52",$D3790="61"),0,(AE3790/'Totals and Drop Down Lists'!AA$5)*Inputs!I$39)</f>
        <v>0</v>
      </c>
      <c r="BD3790">
        <f>IF(OR($D3790="51",$D3790="52",$D3790="61"),0,(AF3790/'Totals and Drop Down Lists'!AB$5)*Inputs!J$39)</f>
        <v>0</v>
      </c>
      <c r="BE3790">
        <f>IF(OR($D3790="51",$D3790="52",$D3790="61"),0,(AG3790/'Totals and Drop Down Lists'!AC$5)*Inputs!K$39)</f>
        <v>0</v>
      </c>
      <c r="BF3790">
        <f>IF(OR($D3790="51",$D3790="52",$D3790="61"),0,(AH3790/'Totals and Drop Down Lists'!AD$5)*Inputs!L$39)</f>
        <v>0</v>
      </c>
      <c r="BG3790" s="10">
        <f t="shared" si="532"/>
        <v>120103.49420773274</v>
      </c>
    </row>
    <row r="3791" spans="1:59" ht="28.8">
      <c r="A3791" s="1" t="s">
        <v>7697</v>
      </c>
      <c r="B3791" s="1" t="s">
        <v>6658</v>
      </c>
      <c r="C3791" s="1" t="s">
        <v>4282</v>
      </c>
      <c r="D3791" s="1" t="s">
        <v>25</v>
      </c>
      <c r="E3791" s="1" t="s">
        <v>6748</v>
      </c>
      <c r="F3791" s="2">
        <v>6922</v>
      </c>
      <c r="G3791" s="2">
        <v>28</v>
      </c>
      <c r="H3791" s="2">
        <v>9</v>
      </c>
      <c r="I3791" s="2">
        <v>798</v>
      </c>
      <c r="J3791" s="2">
        <v>2602</v>
      </c>
      <c r="K3791" s="2">
        <v>522</v>
      </c>
      <c r="L3791" s="2">
        <v>32</v>
      </c>
      <c r="M3791" s="2">
        <v>6</v>
      </c>
      <c r="N3791" s="2">
        <v>0</v>
      </c>
      <c r="O3791" s="2">
        <v>21</v>
      </c>
      <c r="P3791" s="2">
        <v>0</v>
      </c>
      <c r="Q3791" s="2">
        <v>0</v>
      </c>
      <c r="R3791" s="2">
        <v>588</v>
      </c>
      <c r="S3791" s="2">
        <v>232400</v>
      </c>
      <c r="T3791" s="2">
        <v>19042500</v>
      </c>
      <c r="U3791" s="2">
        <v>161</v>
      </c>
      <c r="V3791" s="2">
        <v>75</v>
      </c>
      <c r="W3791" s="2">
        <v>4</v>
      </c>
      <c r="X3791" s="2">
        <v>104</v>
      </c>
      <c r="Y3791" s="2">
        <v>4</v>
      </c>
      <c r="Z3791" s="2">
        <v>19</v>
      </c>
      <c r="AA3791" s="9">
        <f t="shared" si="533"/>
        <v>6922</v>
      </c>
      <c r="AB3791" s="9">
        <f t="shared" si="534"/>
        <v>761</v>
      </c>
      <c r="AC3791" s="9">
        <f t="shared" si="535"/>
        <v>647</v>
      </c>
      <c r="AD3791" s="9">
        <f t="shared" si="536"/>
        <v>588</v>
      </c>
      <c r="AE3791" s="44">
        <f t="shared" si="537"/>
        <v>7.3135713006223924E-6</v>
      </c>
      <c r="AF3791" s="9">
        <f t="shared" si="538"/>
        <v>25</v>
      </c>
      <c r="AG3791" s="9">
        <f t="shared" si="531"/>
        <v>23</v>
      </c>
      <c r="AH3791" s="44">
        <f t="shared" si="539"/>
        <v>1.7168886638139833E-6</v>
      </c>
      <c r="AI3791">
        <f>AA3791/'Totals and Drop Down Lists'!W$6*Inputs!E$37</f>
        <v>6279.2258982913381</v>
      </c>
      <c r="AJ3791">
        <f>AB3791/'Totals and Drop Down Lists'!X$6*Inputs!F$37</f>
        <v>2503.9846460780145</v>
      </c>
      <c r="AK3791">
        <f>AC3791/'Totals and Drop Down Lists'!Y$6*Inputs!G$37</f>
        <v>4265.2425477463603</v>
      </c>
      <c r="AL3791">
        <f>AD3791/'Totals and Drop Down Lists'!Z$6*Inputs!H$37</f>
        <v>4714.2907467564073</v>
      </c>
      <c r="AM3791">
        <f>AE3791/'Totals and Drop Down Lists'!AA$6*Inputs!I$37</f>
        <v>910.46174001433792</v>
      </c>
      <c r="AN3791">
        <f>AF3791/'Totals and Drop Down Lists'!AB$6*Inputs!J$37</f>
        <v>498.9173285086186</v>
      </c>
      <c r="AO3791">
        <f>AG3791/'Totals and Drop Down Lists'!AC$6*Inputs!K$37</f>
        <v>428.34225211910723</v>
      </c>
      <c r="AP3791">
        <f>AH3791/'Totals and Drop Down Lists'!AD$6*Inputs!L$37</f>
        <v>404.03525310388466</v>
      </c>
      <c r="AQ3791">
        <f>IF(OR($D3791="51",$D3791="52",$D3791="61"),(AA3791/'Totals and Drop Down Lists'!W$4)*Inputs!E$38,0)</f>
        <v>0</v>
      </c>
      <c r="AR3791">
        <f>IF(OR($D3791="51",$D3791="52",$D3791="61"),(AB3791/'Totals and Drop Down Lists'!X$4)*Inputs!F$38,0)</f>
        <v>0</v>
      </c>
      <c r="AS3791">
        <f>IF(OR($D3791="51",$D3791="52",$D3791="61"),(AC3791/'Totals and Drop Down Lists'!Y$4)*Inputs!G$38,0)</f>
        <v>0</v>
      </c>
      <c r="AT3791">
        <f>IF(OR($D3791="51",$D3791="52",$D3791="61"),(AD3791/'Totals and Drop Down Lists'!Z$4)*Inputs!H$38,0)</f>
        <v>0</v>
      </c>
      <c r="AU3791">
        <f>IF(OR($D3791="51",$D3791="52",$D3791="61"),(AE3791/'Totals and Drop Down Lists'!AA$4)*Inputs!I$38,0)</f>
        <v>0</v>
      </c>
      <c r="AV3791">
        <f>IF(OR($D3791="51",$D3791="52",$D3791="61"),(AF3791/'Totals and Drop Down Lists'!AB$4)*Inputs!J$38,0)</f>
        <v>0</v>
      </c>
      <c r="AW3791">
        <f>IF(OR($D3791="51",$D3791="52",$D3791="61"),(AG3791/'Totals and Drop Down Lists'!AC$4)*Inputs!K$38,0)</f>
        <v>0</v>
      </c>
      <c r="AX3791">
        <f>IF(OR($D3791="51",$D3791="52",$D3791="61"),(AH3791/'Totals and Drop Down Lists'!AD$4)*Inputs!L$38,0)</f>
        <v>0</v>
      </c>
      <c r="AY3791">
        <f>IF(OR($D3791="51",$D3791="52",$D3791="61"),0,(AA3791/'Totals and Drop Down Lists'!W$5)*Inputs!E$39)</f>
        <v>0</v>
      </c>
      <c r="AZ3791">
        <f>IF(OR($D3791="51",$D3791="52",$D3791="61"),0,(AB3791/'Totals and Drop Down Lists'!X$5)*Inputs!F$39)</f>
        <v>0</v>
      </c>
      <c r="BA3791">
        <f>IF(OR($D3791="51",$D3791="52",$D3791="61"),0,(AC3791/'Totals and Drop Down Lists'!Y$5)*Inputs!G$39)</f>
        <v>0</v>
      </c>
      <c r="BB3791">
        <f>IF(OR($D3791="51",$D3791="52",$D3791="61"),0,(AD3791/'Totals and Drop Down Lists'!Z$5)*Inputs!H$39)</f>
        <v>0</v>
      </c>
      <c r="BC3791">
        <f>IF(OR($D3791="51",$D3791="52",$D3791="61"),0,(AE3791/'Totals and Drop Down Lists'!AA$5)*Inputs!I$39)</f>
        <v>0</v>
      </c>
      <c r="BD3791">
        <f>IF(OR($D3791="51",$D3791="52",$D3791="61"),0,(AF3791/'Totals and Drop Down Lists'!AB$5)*Inputs!J$39)</f>
        <v>0</v>
      </c>
      <c r="BE3791">
        <f>IF(OR($D3791="51",$D3791="52",$D3791="61"),0,(AG3791/'Totals and Drop Down Lists'!AC$5)*Inputs!K$39)</f>
        <v>0</v>
      </c>
      <c r="BF3791">
        <f>IF(OR($D3791="51",$D3791="52",$D3791="61"),0,(AH3791/'Totals and Drop Down Lists'!AD$5)*Inputs!L$39)</f>
        <v>0</v>
      </c>
      <c r="BG3791" s="10">
        <f t="shared" si="532"/>
        <v>20004.500412618068</v>
      </c>
    </row>
    <row r="3792" spans="1:59" ht="28.8">
      <c r="A3792" s="1" t="s">
        <v>7697</v>
      </c>
      <c r="B3792" s="1" t="s">
        <v>6658</v>
      </c>
      <c r="C3792" s="1" t="s">
        <v>1165</v>
      </c>
      <c r="D3792" s="1" t="s">
        <v>25</v>
      </c>
      <c r="E3792" s="1" t="s">
        <v>6749</v>
      </c>
      <c r="F3792" s="2">
        <v>12007</v>
      </c>
      <c r="G3792" s="2">
        <v>2</v>
      </c>
      <c r="H3792" s="2">
        <v>0</v>
      </c>
      <c r="I3792" s="2">
        <v>1290</v>
      </c>
      <c r="J3792" s="2">
        <v>3704</v>
      </c>
      <c r="K3792" s="2">
        <v>1104</v>
      </c>
      <c r="L3792" s="2">
        <v>8</v>
      </c>
      <c r="M3792" s="2">
        <v>0</v>
      </c>
      <c r="N3792" s="2">
        <v>0</v>
      </c>
      <c r="O3792" s="2">
        <v>2</v>
      </c>
      <c r="P3792" s="2">
        <v>6</v>
      </c>
      <c r="Q3792" s="2">
        <v>0</v>
      </c>
      <c r="R3792" s="2">
        <v>487</v>
      </c>
      <c r="S3792" s="2">
        <v>579500</v>
      </c>
      <c r="T3792" s="2">
        <v>35965900</v>
      </c>
      <c r="U3792" s="2">
        <v>334</v>
      </c>
      <c r="V3792" s="2">
        <v>308</v>
      </c>
      <c r="W3792" s="2">
        <v>8</v>
      </c>
      <c r="X3792" s="2">
        <v>394</v>
      </c>
      <c r="Y3792" s="2">
        <v>37</v>
      </c>
      <c r="Z3792" s="2">
        <v>122</v>
      </c>
      <c r="AA3792" s="9">
        <f t="shared" si="533"/>
        <v>12007</v>
      </c>
      <c r="AB3792" s="9">
        <f t="shared" si="534"/>
        <v>1288</v>
      </c>
      <c r="AC3792" s="9">
        <f t="shared" si="535"/>
        <v>503</v>
      </c>
      <c r="AD3792" s="9">
        <f t="shared" si="536"/>
        <v>487</v>
      </c>
      <c r="AE3792" s="44">
        <f t="shared" si="537"/>
        <v>2.2980684199959872E-5</v>
      </c>
      <c r="AF3792" s="9">
        <f t="shared" si="538"/>
        <v>78</v>
      </c>
      <c r="AG3792" s="9">
        <f t="shared" si="531"/>
        <v>159</v>
      </c>
      <c r="AH3792" s="44">
        <f t="shared" si="539"/>
        <v>1.7633816047660031E-5</v>
      </c>
      <c r="AI3792">
        <f>AA3792/'Totals and Drop Down Lists'!W$6*Inputs!E$37</f>
        <v>10892.034868648381</v>
      </c>
      <c r="AJ3792">
        <f>AB3792/'Totals and Drop Down Lists'!X$6*Inputs!F$37</f>
        <v>4238.0186913909101</v>
      </c>
      <c r="AK3792">
        <f>AC3792/'Totals and Drop Down Lists'!Y$6*Inputs!G$37</f>
        <v>3315.9459065168771</v>
      </c>
      <c r="AL3792">
        <f>AD3792/'Totals and Drop Down Lists'!Z$6*Inputs!H$37</f>
        <v>3904.5231184870236</v>
      </c>
      <c r="AM3792">
        <f>AE3792/'Totals and Drop Down Lists'!AA$6*Inputs!I$37</f>
        <v>2860.8504468446072</v>
      </c>
      <c r="AN3792">
        <f>AF3792/'Totals and Drop Down Lists'!AB$6*Inputs!J$37</f>
        <v>1556.6220649468901</v>
      </c>
      <c r="AO3792">
        <f>AG3792/'Totals and Drop Down Lists'!AC$6*Inputs!K$37</f>
        <v>2961.1486124755675</v>
      </c>
      <c r="AP3792">
        <f>AH3792/'Totals and Drop Down Lists'!AD$6*Inputs!L$37</f>
        <v>4149.7643266957866</v>
      </c>
      <c r="AQ3792">
        <f>IF(OR($D3792="51",$D3792="52",$D3792="61"),(AA3792/'Totals and Drop Down Lists'!W$4)*Inputs!E$38,0)</f>
        <v>0</v>
      </c>
      <c r="AR3792">
        <f>IF(OR($D3792="51",$D3792="52",$D3792="61"),(AB3792/'Totals and Drop Down Lists'!X$4)*Inputs!F$38,0)</f>
        <v>0</v>
      </c>
      <c r="AS3792">
        <f>IF(OR($D3792="51",$D3792="52",$D3792="61"),(AC3792/'Totals and Drop Down Lists'!Y$4)*Inputs!G$38,0)</f>
        <v>0</v>
      </c>
      <c r="AT3792">
        <f>IF(OR($D3792="51",$D3792="52",$D3792="61"),(AD3792/'Totals and Drop Down Lists'!Z$4)*Inputs!H$38,0)</f>
        <v>0</v>
      </c>
      <c r="AU3792">
        <f>IF(OR($D3792="51",$D3792="52",$D3792="61"),(AE3792/'Totals and Drop Down Lists'!AA$4)*Inputs!I$38,0)</f>
        <v>0</v>
      </c>
      <c r="AV3792">
        <f>IF(OR($D3792="51",$D3792="52",$D3792="61"),(AF3792/'Totals and Drop Down Lists'!AB$4)*Inputs!J$38,0)</f>
        <v>0</v>
      </c>
      <c r="AW3792">
        <f>IF(OR($D3792="51",$D3792="52",$D3792="61"),(AG3792/'Totals and Drop Down Lists'!AC$4)*Inputs!K$38,0)</f>
        <v>0</v>
      </c>
      <c r="AX3792">
        <f>IF(OR($D3792="51",$D3792="52",$D3792="61"),(AH3792/'Totals and Drop Down Lists'!AD$4)*Inputs!L$38,0)</f>
        <v>0</v>
      </c>
      <c r="AY3792">
        <f>IF(OR($D3792="51",$D3792="52",$D3792="61"),0,(AA3792/'Totals and Drop Down Lists'!W$5)*Inputs!E$39)</f>
        <v>0</v>
      </c>
      <c r="AZ3792">
        <f>IF(OR($D3792="51",$D3792="52",$D3792="61"),0,(AB3792/'Totals and Drop Down Lists'!X$5)*Inputs!F$39)</f>
        <v>0</v>
      </c>
      <c r="BA3792">
        <f>IF(OR($D3792="51",$D3792="52",$D3792="61"),0,(AC3792/'Totals and Drop Down Lists'!Y$5)*Inputs!G$39)</f>
        <v>0</v>
      </c>
      <c r="BB3792">
        <f>IF(OR($D3792="51",$D3792="52",$D3792="61"),0,(AD3792/'Totals and Drop Down Lists'!Z$5)*Inputs!H$39)</f>
        <v>0</v>
      </c>
      <c r="BC3792">
        <f>IF(OR($D3792="51",$D3792="52",$D3792="61"),0,(AE3792/'Totals and Drop Down Lists'!AA$5)*Inputs!I$39)</f>
        <v>0</v>
      </c>
      <c r="BD3792">
        <f>IF(OR($D3792="51",$D3792="52",$D3792="61"),0,(AF3792/'Totals and Drop Down Lists'!AB$5)*Inputs!J$39)</f>
        <v>0</v>
      </c>
      <c r="BE3792">
        <f>IF(OR($D3792="51",$D3792="52",$D3792="61"),0,(AG3792/'Totals and Drop Down Lists'!AC$5)*Inputs!K$39)</f>
        <v>0</v>
      </c>
      <c r="BF3792">
        <f>IF(OR($D3792="51",$D3792="52",$D3792="61"),0,(AH3792/'Totals and Drop Down Lists'!AD$5)*Inputs!L$39)</f>
        <v>0</v>
      </c>
      <c r="BG3792" s="10">
        <f t="shared" si="532"/>
        <v>33878.908036006047</v>
      </c>
    </row>
    <row r="3793" spans="1:59" ht="28.8">
      <c r="A3793" s="1" t="s">
        <v>7697</v>
      </c>
      <c r="B3793" s="1" t="s">
        <v>6658</v>
      </c>
      <c r="C3793" s="1" t="s">
        <v>4821</v>
      </c>
      <c r="D3793" s="1" t="s">
        <v>25</v>
      </c>
      <c r="E3793" s="1" t="s">
        <v>6750</v>
      </c>
      <c r="F3793" s="2">
        <v>44664</v>
      </c>
      <c r="G3793" s="2">
        <v>298</v>
      </c>
      <c r="H3793" s="2">
        <v>46</v>
      </c>
      <c r="I3793" s="2">
        <v>7942</v>
      </c>
      <c r="J3793" s="2">
        <v>18294</v>
      </c>
      <c r="K3793" s="2">
        <v>4941</v>
      </c>
      <c r="L3793" s="2">
        <v>54</v>
      </c>
      <c r="M3793" s="2">
        <v>5</v>
      </c>
      <c r="N3793" s="2">
        <v>0</v>
      </c>
      <c r="O3793" s="2">
        <v>25</v>
      </c>
      <c r="P3793" s="2">
        <v>0</v>
      </c>
      <c r="Q3793" s="2">
        <v>0</v>
      </c>
      <c r="R3793" s="2">
        <v>2603</v>
      </c>
      <c r="S3793" s="2">
        <v>2428100</v>
      </c>
      <c r="T3793" s="2">
        <v>139407300</v>
      </c>
      <c r="U3793" s="2">
        <v>380</v>
      </c>
      <c r="V3793" s="2">
        <v>509</v>
      </c>
      <c r="W3793" s="2">
        <v>190</v>
      </c>
      <c r="X3793" s="2">
        <v>1455</v>
      </c>
      <c r="Y3793" s="2">
        <v>192</v>
      </c>
      <c r="Z3793" s="2">
        <v>804</v>
      </c>
      <c r="AA3793" s="9">
        <f t="shared" si="533"/>
        <v>44664</v>
      </c>
      <c r="AB3793" s="9">
        <f t="shared" si="534"/>
        <v>7598</v>
      </c>
      <c r="AC3793" s="9">
        <f t="shared" si="535"/>
        <v>2687</v>
      </c>
      <c r="AD3793" s="9">
        <f t="shared" si="536"/>
        <v>2603</v>
      </c>
      <c r="AE3793" s="44">
        <f t="shared" si="537"/>
        <v>9.3200194561498154E-5</v>
      </c>
      <c r="AF3793" s="9">
        <f t="shared" si="538"/>
        <v>756</v>
      </c>
      <c r="AG3793" s="9">
        <f t="shared" si="531"/>
        <v>996</v>
      </c>
      <c r="AH3793" s="44">
        <f t="shared" si="539"/>
        <v>1.0009597261024391E-4</v>
      </c>
      <c r="AI3793">
        <f>AA3793/'Totals and Drop Down Lists'!W$6*Inputs!E$37</f>
        <v>40516.519144941398</v>
      </c>
      <c r="AJ3793">
        <f>AB3793/'Totals and Drop Down Lists'!X$6*Inputs!F$37</f>
        <v>25000.361814587061</v>
      </c>
      <c r="AK3793">
        <f>AC3793/'Totals and Drop Down Lists'!Y$6*Inputs!G$37</f>
        <v>17713.611631830714</v>
      </c>
      <c r="AL3793">
        <f>AD3793/'Totals and Drop Down Lists'!Z$6*Inputs!H$37</f>
        <v>20869.555805794094</v>
      </c>
      <c r="AM3793">
        <f>AE3793/'Totals and Drop Down Lists'!AA$6*Inputs!I$37</f>
        <v>11602.431674237616</v>
      </c>
      <c r="AN3793">
        <f>AF3793/'Totals and Drop Down Lists'!AB$6*Inputs!J$37</f>
        <v>15087.260014100624</v>
      </c>
      <c r="AO3793">
        <f>AG3793/'Totals and Drop Down Lists'!AC$6*Inputs!K$37</f>
        <v>18549.081874375253</v>
      </c>
      <c r="AP3793">
        <f>AH3793/'Totals and Drop Down Lists'!AD$6*Inputs!L$37</f>
        <v>23555.576130614565</v>
      </c>
      <c r="AQ3793">
        <f>IF(OR($D3793="51",$D3793="52",$D3793="61"),(AA3793/'Totals and Drop Down Lists'!W$4)*Inputs!E$38,0)</f>
        <v>0</v>
      </c>
      <c r="AR3793">
        <f>IF(OR($D3793="51",$D3793="52",$D3793="61"),(AB3793/'Totals and Drop Down Lists'!X$4)*Inputs!F$38,0)</f>
        <v>0</v>
      </c>
      <c r="AS3793">
        <f>IF(OR($D3793="51",$D3793="52",$D3793="61"),(AC3793/'Totals and Drop Down Lists'!Y$4)*Inputs!G$38,0)</f>
        <v>0</v>
      </c>
      <c r="AT3793">
        <f>IF(OR($D3793="51",$D3793="52",$D3793="61"),(AD3793/'Totals and Drop Down Lists'!Z$4)*Inputs!H$38,0)</f>
        <v>0</v>
      </c>
      <c r="AU3793">
        <f>IF(OR($D3793="51",$D3793="52",$D3793="61"),(AE3793/'Totals and Drop Down Lists'!AA$4)*Inputs!I$38,0)</f>
        <v>0</v>
      </c>
      <c r="AV3793">
        <f>IF(OR($D3793="51",$D3793="52",$D3793="61"),(AF3793/'Totals and Drop Down Lists'!AB$4)*Inputs!J$38,0)</f>
        <v>0</v>
      </c>
      <c r="AW3793">
        <f>IF(OR($D3793="51",$D3793="52",$D3793="61"),(AG3793/'Totals and Drop Down Lists'!AC$4)*Inputs!K$38,0)</f>
        <v>0</v>
      </c>
      <c r="AX3793">
        <f>IF(OR($D3793="51",$D3793="52",$D3793="61"),(AH3793/'Totals and Drop Down Lists'!AD$4)*Inputs!L$38,0)</f>
        <v>0</v>
      </c>
      <c r="AY3793">
        <f>IF(OR($D3793="51",$D3793="52",$D3793="61"),0,(AA3793/'Totals and Drop Down Lists'!W$5)*Inputs!E$39)</f>
        <v>0</v>
      </c>
      <c r="AZ3793">
        <f>IF(OR($D3793="51",$D3793="52",$D3793="61"),0,(AB3793/'Totals and Drop Down Lists'!X$5)*Inputs!F$39)</f>
        <v>0</v>
      </c>
      <c r="BA3793">
        <f>IF(OR($D3793="51",$D3793="52",$D3793="61"),0,(AC3793/'Totals and Drop Down Lists'!Y$5)*Inputs!G$39)</f>
        <v>0</v>
      </c>
      <c r="BB3793">
        <f>IF(OR($D3793="51",$D3793="52",$D3793="61"),0,(AD3793/'Totals and Drop Down Lists'!Z$5)*Inputs!H$39)</f>
        <v>0</v>
      </c>
      <c r="BC3793">
        <f>IF(OR($D3793="51",$D3793="52",$D3793="61"),0,(AE3793/'Totals and Drop Down Lists'!AA$5)*Inputs!I$39)</f>
        <v>0</v>
      </c>
      <c r="BD3793">
        <f>IF(OR($D3793="51",$D3793="52",$D3793="61"),0,(AF3793/'Totals and Drop Down Lists'!AB$5)*Inputs!J$39)</f>
        <v>0</v>
      </c>
      <c r="BE3793">
        <f>IF(OR($D3793="51",$D3793="52",$D3793="61"),0,(AG3793/'Totals and Drop Down Lists'!AC$5)*Inputs!K$39)</f>
        <v>0</v>
      </c>
      <c r="BF3793">
        <f>IF(OR($D3793="51",$D3793="52",$D3793="61"),0,(AH3793/'Totals and Drop Down Lists'!AD$5)*Inputs!L$39)</f>
        <v>0</v>
      </c>
      <c r="BG3793" s="10">
        <f t="shared" si="532"/>
        <v>172894.39809048132</v>
      </c>
    </row>
    <row r="3794" spans="1:59" ht="28.8">
      <c r="A3794" s="1" t="s">
        <v>7697</v>
      </c>
      <c r="B3794" s="1" t="s">
        <v>6658</v>
      </c>
      <c r="C3794" s="1" t="s">
        <v>106</v>
      </c>
      <c r="D3794" s="1" t="s">
        <v>25</v>
      </c>
      <c r="E3794" s="1" t="s">
        <v>6751</v>
      </c>
      <c r="F3794" s="2">
        <v>54804</v>
      </c>
      <c r="G3794" s="2">
        <v>494</v>
      </c>
      <c r="H3794" s="2">
        <v>24</v>
      </c>
      <c r="I3794" s="2">
        <v>6449</v>
      </c>
      <c r="J3794" s="2">
        <v>22755</v>
      </c>
      <c r="K3794" s="2">
        <v>5513</v>
      </c>
      <c r="L3794" s="2">
        <v>155</v>
      </c>
      <c r="M3794" s="2">
        <v>4</v>
      </c>
      <c r="N3794" s="2">
        <v>9</v>
      </c>
      <c r="O3794" s="2">
        <v>62</v>
      </c>
      <c r="P3794" s="2">
        <v>8</v>
      </c>
      <c r="Q3794" s="2">
        <v>9</v>
      </c>
      <c r="R3794" s="2">
        <v>2321</v>
      </c>
      <c r="S3794" s="2">
        <v>3338700</v>
      </c>
      <c r="T3794" s="2">
        <v>213683100</v>
      </c>
      <c r="U3794" s="2">
        <v>388</v>
      </c>
      <c r="V3794" s="2">
        <v>340</v>
      </c>
      <c r="W3794" s="2">
        <v>0</v>
      </c>
      <c r="X3794" s="2">
        <v>880</v>
      </c>
      <c r="Y3794" s="2">
        <v>190</v>
      </c>
      <c r="Z3794" s="2">
        <v>390</v>
      </c>
      <c r="AA3794" s="9">
        <f t="shared" si="533"/>
        <v>54804</v>
      </c>
      <c r="AB3794" s="9">
        <f t="shared" si="534"/>
        <v>5931</v>
      </c>
      <c r="AC3794" s="9">
        <f t="shared" si="535"/>
        <v>2568</v>
      </c>
      <c r="AD3794" s="9">
        <f t="shared" si="536"/>
        <v>2321</v>
      </c>
      <c r="AE3794" s="44">
        <f t="shared" si="537"/>
        <v>9.3281373269905223E-5</v>
      </c>
      <c r="AF3794" s="9">
        <f t="shared" si="538"/>
        <v>540</v>
      </c>
      <c r="AG3794" s="9">
        <f t="shared" si="531"/>
        <v>580</v>
      </c>
      <c r="AH3794" s="44">
        <f t="shared" si="539"/>
        <v>5.2286579567444621E-5</v>
      </c>
      <c r="AI3794">
        <f>AA3794/'Totals and Drop Down Lists'!W$6*Inputs!E$37</f>
        <v>49714.922873440984</v>
      </c>
      <c r="AJ3794">
        <f>AB3794/'Totals and Drop Down Lists'!X$6*Inputs!F$37</f>
        <v>19515.28638093128</v>
      </c>
      <c r="AK3794">
        <f>AC3794/'Totals and Drop Down Lists'!Y$6*Inputs!G$37</f>
        <v>16929.123435259127</v>
      </c>
      <c r="AL3794">
        <f>AD3794/'Totals and Drop Down Lists'!Z$6*Inputs!H$37</f>
        <v>18608.620447655816</v>
      </c>
      <c r="AM3794">
        <f>AE3794/'Totals and Drop Down Lists'!AA$6*Inputs!I$37</f>
        <v>11612.537558910146</v>
      </c>
      <c r="AN3794">
        <f>AF3794/'Totals and Drop Down Lists'!AB$6*Inputs!J$37</f>
        <v>10776.614295786161</v>
      </c>
      <c r="AO3794">
        <f>AG3794/'Totals and Drop Down Lists'!AC$6*Inputs!K$37</f>
        <v>10801.674183873138</v>
      </c>
      <c r="AP3794">
        <f>AH3794/'Totals and Drop Down Lists'!AD$6*Inputs!L$37</f>
        <v>12304.596014129051</v>
      </c>
      <c r="AQ3794">
        <f>IF(OR($D3794="51",$D3794="52",$D3794="61"),(AA3794/'Totals and Drop Down Lists'!W$4)*Inputs!E$38,0)</f>
        <v>0</v>
      </c>
      <c r="AR3794">
        <f>IF(OR($D3794="51",$D3794="52",$D3794="61"),(AB3794/'Totals and Drop Down Lists'!X$4)*Inputs!F$38,0)</f>
        <v>0</v>
      </c>
      <c r="AS3794">
        <f>IF(OR($D3794="51",$D3794="52",$D3794="61"),(AC3794/'Totals and Drop Down Lists'!Y$4)*Inputs!G$38,0)</f>
        <v>0</v>
      </c>
      <c r="AT3794">
        <f>IF(OR($D3794="51",$D3794="52",$D3794="61"),(AD3794/'Totals and Drop Down Lists'!Z$4)*Inputs!H$38,0)</f>
        <v>0</v>
      </c>
      <c r="AU3794">
        <f>IF(OR($D3794="51",$D3794="52",$D3794="61"),(AE3794/'Totals and Drop Down Lists'!AA$4)*Inputs!I$38,0)</f>
        <v>0</v>
      </c>
      <c r="AV3794">
        <f>IF(OR($D3794="51",$D3794="52",$D3794="61"),(AF3794/'Totals and Drop Down Lists'!AB$4)*Inputs!J$38,0)</f>
        <v>0</v>
      </c>
      <c r="AW3794">
        <f>IF(OR($D3794="51",$D3794="52",$D3794="61"),(AG3794/'Totals and Drop Down Lists'!AC$4)*Inputs!K$38,0)</f>
        <v>0</v>
      </c>
      <c r="AX3794">
        <f>IF(OR($D3794="51",$D3794="52",$D3794="61"),(AH3794/'Totals and Drop Down Lists'!AD$4)*Inputs!L$38,0)</f>
        <v>0</v>
      </c>
      <c r="AY3794">
        <f>IF(OR($D3794="51",$D3794="52",$D3794="61"),0,(AA3794/'Totals and Drop Down Lists'!W$5)*Inputs!E$39)</f>
        <v>0</v>
      </c>
      <c r="AZ3794">
        <f>IF(OR($D3794="51",$D3794="52",$D3794="61"),0,(AB3794/'Totals and Drop Down Lists'!X$5)*Inputs!F$39)</f>
        <v>0</v>
      </c>
      <c r="BA3794">
        <f>IF(OR($D3794="51",$D3794="52",$D3794="61"),0,(AC3794/'Totals and Drop Down Lists'!Y$5)*Inputs!G$39)</f>
        <v>0</v>
      </c>
      <c r="BB3794">
        <f>IF(OR($D3794="51",$D3794="52",$D3794="61"),0,(AD3794/'Totals and Drop Down Lists'!Z$5)*Inputs!H$39)</f>
        <v>0</v>
      </c>
      <c r="BC3794">
        <f>IF(OR($D3794="51",$D3794="52",$D3794="61"),0,(AE3794/'Totals and Drop Down Lists'!AA$5)*Inputs!I$39)</f>
        <v>0</v>
      </c>
      <c r="BD3794">
        <f>IF(OR($D3794="51",$D3794="52",$D3794="61"),0,(AF3794/'Totals and Drop Down Lists'!AB$5)*Inputs!J$39)</f>
        <v>0</v>
      </c>
      <c r="BE3794">
        <f>IF(OR($D3794="51",$D3794="52",$D3794="61"),0,(AG3794/'Totals and Drop Down Lists'!AC$5)*Inputs!K$39)</f>
        <v>0</v>
      </c>
      <c r="BF3794">
        <f>IF(OR($D3794="51",$D3794="52",$D3794="61"),0,(AH3794/'Totals and Drop Down Lists'!AD$5)*Inputs!L$39)</f>
        <v>0</v>
      </c>
      <c r="BG3794" s="10">
        <f t="shared" si="532"/>
        <v>150263.3751899857</v>
      </c>
    </row>
    <row r="3795" spans="1:59" ht="28.8">
      <c r="A3795" s="1" t="s">
        <v>7697</v>
      </c>
      <c r="B3795" s="1" t="s">
        <v>6658</v>
      </c>
      <c r="C3795" s="1" t="s">
        <v>6752</v>
      </c>
      <c r="D3795" s="1" t="s">
        <v>25</v>
      </c>
      <c r="E3795" s="1" t="s">
        <v>6753</v>
      </c>
      <c r="F3795" s="2">
        <v>17532</v>
      </c>
      <c r="G3795" s="2">
        <v>66</v>
      </c>
      <c r="H3795" s="2">
        <v>20</v>
      </c>
      <c r="I3795" s="2">
        <v>2246</v>
      </c>
      <c r="J3795" s="2">
        <v>7130</v>
      </c>
      <c r="K3795" s="2">
        <v>1577</v>
      </c>
      <c r="L3795" s="2">
        <v>70</v>
      </c>
      <c r="M3795" s="2">
        <v>0</v>
      </c>
      <c r="N3795" s="2">
        <v>8</v>
      </c>
      <c r="O3795" s="2">
        <v>46</v>
      </c>
      <c r="P3795" s="2">
        <v>5</v>
      </c>
      <c r="Q3795" s="2">
        <v>0</v>
      </c>
      <c r="R3795" s="2">
        <v>1137</v>
      </c>
      <c r="S3795" s="2">
        <v>1101200</v>
      </c>
      <c r="T3795" s="2">
        <v>60371200</v>
      </c>
      <c r="U3795" s="2">
        <v>70</v>
      </c>
      <c r="V3795" s="2">
        <v>165</v>
      </c>
      <c r="W3795" s="2">
        <v>0</v>
      </c>
      <c r="X3795" s="2">
        <v>395</v>
      </c>
      <c r="Y3795" s="2">
        <v>25</v>
      </c>
      <c r="Z3795" s="2">
        <v>205</v>
      </c>
      <c r="AA3795" s="9">
        <f t="shared" si="533"/>
        <v>17532</v>
      </c>
      <c r="AB3795" s="9">
        <f t="shared" si="534"/>
        <v>2160</v>
      </c>
      <c r="AC3795" s="9">
        <f t="shared" si="535"/>
        <v>1266</v>
      </c>
      <c r="AD3795" s="9">
        <f t="shared" si="536"/>
        <v>1137</v>
      </c>
      <c r="AE3795" s="44">
        <f t="shared" si="537"/>
        <v>2.4359571400774602E-5</v>
      </c>
      <c r="AF3795" s="9">
        <f t="shared" si="538"/>
        <v>230</v>
      </c>
      <c r="AG3795" s="9">
        <f t="shared" si="531"/>
        <v>230</v>
      </c>
      <c r="AH3795" s="44">
        <f t="shared" si="539"/>
        <v>1.8928712972050975E-5</v>
      </c>
      <c r="AI3795">
        <f>AA3795/'Totals and Drop Down Lists'!W$6*Inputs!E$37</f>
        <v>15903.985618151364</v>
      </c>
      <c r="AJ3795">
        <f>AB3795/'Totals and Drop Down Lists'!X$6*Inputs!F$37</f>
        <v>7107.2363147549413</v>
      </c>
      <c r="AK3795">
        <f>AC3795/'Totals and Drop Down Lists'!Y$6*Inputs!G$37</f>
        <v>8345.8996374758772</v>
      </c>
      <c r="AL3795">
        <f>AD3795/'Totals and Drop Down Lists'!Z$6*Inputs!H$37</f>
        <v>9115.898943983053</v>
      </c>
      <c r="AM3795">
        <f>AE3795/'Totals and Drop Down Lists'!AA$6*Inputs!I$37</f>
        <v>3032.507218691549</v>
      </c>
      <c r="AN3795">
        <f>AF3795/'Totals and Drop Down Lists'!AB$6*Inputs!J$37</f>
        <v>4590.0394222792911</v>
      </c>
      <c r="AO3795">
        <f>AG3795/'Totals and Drop Down Lists'!AC$6*Inputs!K$37</f>
        <v>4283.4225211910725</v>
      </c>
      <c r="AP3795">
        <f>AH3795/'Totals and Drop Down Lists'!AD$6*Inputs!L$37</f>
        <v>4454.4923021415034</v>
      </c>
      <c r="AQ3795">
        <f>IF(OR($D3795="51",$D3795="52",$D3795="61"),(AA3795/'Totals and Drop Down Lists'!W$4)*Inputs!E$38,0)</f>
        <v>0</v>
      </c>
      <c r="AR3795">
        <f>IF(OR($D3795="51",$D3795="52",$D3795="61"),(AB3795/'Totals and Drop Down Lists'!X$4)*Inputs!F$38,0)</f>
        <v>0</v>
      </c>
      <c r="AS3795">
        <f>IF(OR($D3795="51",$D3795="52",$D3795="61"),(AC3795/'Totals and Drop Down Lists'!Y$4)*Inputs!G$38,0)</f>
        <v>0</v>
      </c>
      <c r="AT3795">
        <f>IF(OR($D3795="51",$D3795="52",$D3795="61"),(AD3795/'Totals and Drop Down Lists'!Z$4)*Inputs!H$38,0)</f>
        <v>0</v>
      </c>
      <c r="AU3795">
        <f>IF(OR($D3795="51",$D3795="52",$D3795="61"),(AE3795/'Totals and Drop Down Lists'!AA$4)*Inputs!I$38,0)</f>
        <v>0</v>
      </c>
      <c r="AV3795">
        <f>IF(OR($D3795="51",$D3795="52",$D3795="61"),(AF3795/'Totals and Drop Down Lists'!AB$4)*Inputs!J$38,0)</f>
        <v>0</v>
      </c>
      <c r="AW3795">
        <f>IF(OR($D3795="51",$D3795="52",$D3795="61"),(AG3795/'Totals and Drop Down Lists'!AC$4)*Inputs!K$38,0)</f>
        <v>0</v>
      </c>
      <c r="AX3795">
        <f>IF(OR($D3795="51",$D3795="52",$D3795="61"),(AH3795/'Totals and Drop Down Lists'!AD$4)*Inputs!L$38,0)</f>
        <v>0</v>
      </c>
      <c r="AY3795">
        <f>IF(OR($D3795="51",$D3795="52",$D3795="61"),0,(AA3795/'Totals and Drop Down Lists'!W$5)*Inputs!E$39)</f>
        <v>0</v>
      </c>
      <c r="AZ3795">
        <f>IF(OR($D3795="51",$D3795="52",$D3795="61"),0,(AB3795/'Totals and Drop Down Lists'!X$5)*Inputs!F$39)</f>
        <v>0</v>
      </c>
      <c r="BA3795">
        <f>IF(OR($D3795="51",$D3795="52",$D3795="61"),0,(AC3795/'Totals and Drop Down Lists'!Y$5)*Inputs!G$39)</f>
        <v>0</v>
      </c>
      <c r="BB3795">
        <f>IF(OR($D3795="51",$D3795="52",$D3795="61"),0,(AD3795/'Totals and Drop Down Lists'!Z$5)*Inputs!H$39)</f>
        <v>0</v>
      </c>
      <c r="BC3795">
        <f>IF(OR($D3795="51",$D3795="52",$D3795="61"),0,(AE3795/'Totals and Drop Down Lists'!AA$5)*Inputs!I$39)</f>
        <v>0</v>
      </c>
      <c r="BD3795">
        <f>IF(OR($D3795="51",$D3795="52",$D3795="61"),0,(AF3795/'Totals and Drop Down Lists'!AB$5)*Inputs!J$39)</f>
        <v>0</v>
      </c>
      <c r="BE3795">
        <f>IF(OR($D3795="51",$D3795="52",$D3795="61"),0,(AG3795/'Totals and Drop Down Lists'!AC$5)*Inputs!K$39)</f>
        <v>0</v>
      </c>
      <c r="BF3795">
        <f>IF(OR($D3795="51",$D3795="52",$D3795="61"),0,(AH3795/'Totals and Drop Down Lists'!AD$5)*Inputs!L$39)</f>
        <v>0</v>
      </c>
      <c r="BG3795" s="10">
        <f t="shared" si="532"/>
        <v>56833.481978668649</v>
      </c>
    </row>
    <row r="3796" spans="1:59" ht="28.8">
      <c r="A3796" s="1" t="s">
        <v>7697</v>
      </c>
      <c r="B3796" s="1" t="s">
        <v>6658</v>
      </c>
      <c r="C3796" s="1" t="s">
        <v>6754</v>
      </c>
      <c r="D3796" s="1" t="s">
        <v>25</v>
      </c>
      <c r="E3796" s="1" t="s">
        <v>6755</v>
      </c>
      <c r="F3796" s="2">
        <v>41154</v>
      </c>
      <c r="G3796" s="2">
        <v>331</v>
      </c>
      <c r="H3796" s="2">
        <v>0</v>
      </c>
      <c r="I3796" s="2">
        <v>8366</v>
      </c>
      <c r="J3796" s="2">
        <v>15406</v>
      </c>
      <c r="K3796" s="2">
        <v>4493</v>
      </c>
      <c r="L3796" s="2">
        <v>60</v>
      </c>
      <c r="M3796" s="2">
        <v>0</v>
      </c>
      <c r="N3796" s="2">
        <v>0</v>
      </c>
      <c r="O3796" s="2">
        <v>10</v>
      </c>
      <c r="P3796" s="2">
        <v>0</v>
      </c>
      <c r="Q3796" s="2">
        <v>0</v>
      </c>
      <c r="R3796" s="2">
        <v>2024</v>
      </c>
      <c r="S3796" s="2">
        <v>2173400</v>
      </c>
      <c r="T3796" s="2">
        <v>127267400</v>
      </c>
      <c r="U3796" s="2">
        <v>436</v>
      </c>
      <c r="V3796" s="2">
        <v>620</v>
      </c>
      <c r="W3796" s="2">
        <v>40</v>
      </c>
      <c r="X3796" s="2">
        <v>1630</v>
      </c>
      <c r="Y3796" s="2">
        <v>290</v>
      </c>
      <c r="Z3796" s="2">
        <v>860</v>
      </c>
      <c r="AA3796" s="9">
        <f t="shared" si="533"/>
        <v>41154</v>
      </c>
      <c r="AB3796" s="9">
        <f t="shared" si="534"/>
        <v>8035</v>
      </c>
      <c r="AC3796" s="9">
        <f t="shared" si="535"/>
        <v>2094</v>
      </c>
      <c r="AD3796" s="9">
        <f t="shared" si="536"/>
        <v>2024</v>
      </c>
      <c r="AE3796" s="44">
        <f t="shared" si="537"/>
        <v>9.1512143837570598E-5</v>
      </c>
      <c r="AF3796" s="9">
        <f t="shared" si="538"/>
        <v>970</v>
      </c>
      <c r="AG3796" s="9">
        <f t="shared" si="531"/>
        <v>1150</v>
      </c>
      <c r="AH3796" s="44">
        <f t="shared" si="539"/>
        <v>1.2479450183410667E-4</v>
      </c>
      <c r="AI3796">
        <f>AA3796/'Totals and Drop Down Lists'!W$6*Inputs!E$37</f>
        <v>37332.456315845382</v>
      </c>
      <c r="AJ3796">
        <f>AB3796/'Totals and Drop Down Lists'!X$6*Inputs!F$37</f>
        <v>26438.261013451833</v>
      </c>
      <c r="AK3796">
        <f>AC3796/'Totals and Drop Down Lists'!Y$6*Inputs!G$37</f>
        <v>13804.355324545408</v>
      </c>
      <c r="AL3796">
        <f>AD3796/'Totals and Drop Down Lists'!Z$6*Inputs!H$37</f>
        <v>16227.422570467632</v>
      </c>
      <c r="AM3796">
        <f>AE3796/'Totals and Drop Down Lists'!AA$6*Inputs!I$37</f>
        <v>11392.287336243842</v>
      </c>
      <c r="AN3796">
        <f>AF3796/'Totals and Drop Down Lists'!AB$6*Inputs!J$37</f>
        <v>19357.992346134401</v>
      </c>
      <c r="AO3796">
        <f>AG3796/'Totals and Drop Down Lists'!AC$6*Inputs!K$37</f>
        <v>21417.112605955364</v>
      </c>
      <c r="AP3796">
        <f>AH3796/'Totals and Drop Down Lists'!AD$6*Inputs!L$37</f>
        <v>29367.878766528684</v>
      </c>
      <c r="AQ3796">
        <f>IF(OR($D3796="51",$D3796="52",$D3796="61"),(AA3796/'Totals and Drop Down Lists'!W$4)*Inputs!E$38,0)</f>
        <v>0</v>
      </c>
      <c r="AR3796">
        <f>IF(OR($D3796="51",$D3796="52",$D3796="61"),(AB3796/'Totals and Drop Down Lists'!X$4)*Inputs!F$38,0)</f>
        <v>0</v>
      </c>
      <c r="AS3796">
        <f>IF(OR($D3796="51",$D3796="52",$D3796="61"),(AC3796/'Totals and Drop Down Lists'!Y$4)*Inputs!G$38,0)</f>
        <v>0</v>
      </c>
      <c r="AT3796">
        <f>IF(OR($D3796="51",$D3796="52",$D3796="61"),(AD3796/'Totals and Drop Down Lists'!Z$4)*Inputs!H$38,0)</f>
        <v>0</v>
      </c>
      <c r="AU3796">
        <f>IF(OR($D3796="51",$D3796="52",$D3796="61"),(AE3796/'Totals and Drop Down Lists'!AA$4)*Inputs!I$38,0)</f>
        <v>0</v>
      </c>
      <c r="AV3796">
        <f>IF(OR($D3796="51",$D3796="52",$D3796="61"),(AF3796/'Totals and Drop Down Lists'!AB$4)*Inputs!J$38,0)</f>
        <v>0</v>
      </c>
      <c r="AW3796">
        <f>IF(OR($D3796="51",$D3796="52",$D3796="61"),(AG3796/'Totals and Drop Down Lists'!AC$4)*Inputs!K$38,0)</f>
        <v>0</v>
      </c>
      <c r="AX3796">
        <f>IF(OR($D3796="51",$D3796="52",$D3796="61"),(AH3796/'Totals and Drop Down Lists'!AD$4)*Inputs!L$38,0)</f>
        <v>0</v>
      </c>
      <c r="AY3796">
        <f>IF(OR($D3796="51",$D3796="52",$D3796="61"),0,(AA3796/'Totals and Drop Down Lists'!W$5)*Inputs!E$39)</f>
        <v>0</v>
      </c>
      <c r="AZ3796">
        <f>IF(OR($D3796="51",$D3796="52",$D3796="61"),0,(AB3796/'Totals and Drop Down Lists'!X$5)*Inputs!F$39)</f>
        <v>0</v>
      </c>
      <c r="BA3796">
        <f>IF(OR($D3796="51",$D3796="52",$D3796="61"),0,(AC3796/'Totals and Drop Down Lists'!Y$5)*Inputs!G$39)</f>
        <v>0</v>
      </c>
      <c r="BB3796">
        <f>IF(OR($D3796="51",$D3796="52",$D3796="61"),0,(AD3796/'Totals and Drop Down Lists'!Z$5)*Inputs!H$39)</f>
        <v>0</v>
      </c>
      <c r="BC3796">
        <f>IF(OR($D3796="51",$D3796="52",$D3796="61"),0,(AE3796/'Totals and Drop Down Lists'!AA$5)*Inputs!I$39)</f>
        <v>0</v>
      </c>
      <c r="BD3796">
        <f>IF(OR($D3796="51",$D3796="52",$D3796="61"),0,(AF3796/'Totals and Drop Down Lists'!AB$5)*Inputs!J$39)</f>
        <v>0</v>
      </c>
      <c r="BE3796">
        <f>IF(OR($D3796="51",$D3796="52",$D3796="61"),0,(AG3796/'Totals and Drop Down Lists'!AC$5)*Inputs!K$39)</f>
        <v>0</v>
      </c>
      <c r="BF3796">
        <f>IF(OR($D3796="51",$D3796="52",$D3796="61"),0,(AH3796/'Totals and Drop Down Lists'!AD$5)*Inputs!L$39)</f>
        <v>0</v>
      </c>
      <c r="BG3796" s="10">
        <f t="shared" si="532"/>
        <v>175337.76627917256</v>
      </c>
    </row>
    <row r="3797" spans="1:59" ht="28.8">
      <c r="A3797" s="1" t="s">
        <v>7697</v>
      </c>
      <c r="B3797" s="1" t="s">
        <v>6658</v>
      </c>
      <c r="C3797" s="1" t="s">
        <v>6756</v>
      </c>
      <c r="D3797" s="1" t="s">
        <v>25</v>
      </c>
      <c r="E3797" s="1" t="s">
        <v>6757</v>
      </c>
      <c r="F3797" s="2">
        <v>29274</v>
      </c>
      <c r="G3797" s="2">
        <v>87</v>
      </c>
      <c r="H3797" s="2">
        <v>0</v>
      </c>
      <c r="I3797" s="2">
        <v>4160</v>
      </c>
      <c r="J3797" s="2">
        <v>11656</v>
      </c>
      <c r="K3797" s="2">
        <v>3071</v>
      </c>
      <c r="L3797" s="2">
        <v>28</v>
      </c>
      <c r="M3797" s="2">
        <v>36</v>
      </c>
      <c r="N3797" s="2">
        <v>0</v>
      </c>
      <c r="O3797" s="2">
        <v>37</v>
      </c>
      <c r="P3797" s="2">
        <v>0</v>
      </c>
      <c r="Q3797" s="2">
        <v>0</v>
      </c>
      <c r="R3797" s="2">
        <v>2368</v>
      </c>
      <c r="S3797" s="2">
        <v>1622800</v>
      </c>
      <c r="T3797" s="2">
        <v>93243000</v>
      </c>
      <c r="U3797" s="2">
        <v>314</v>
      </c>
      <c r="V3797" s="2">
        <v>279</v>
      </c>
      <c r="W3797" s="2">
        <v>40</v>
      </c>
      <c r="X3797" s="2">
        <v>750</v>
      </c>
      <c r="Y3797" s="2">
        <v>60</v>
      </c>
      <c r="Z3797" s="2">
        <v>374</v>
      </c>
      <c r="AA3797" s="9">
        <f t="shared" si="533"/>
        <v>29274</v>
      </c>
      <c r="AB3797" s="9">
        <f t="shared" si="534"/>
        <v>4073</v>
      </c>
      <c r="AC3797" s="9">
        <f t="shared" si="535"/>
        <v>2469</v>
      </c>
      <c r="AD3797" s="9">
        <f t="shared" si="536"/>
        <v>2368</v>
      </c>
      <c r="AE3797" s="44">
        <f t="shared" si="537"/>
        <v>5.6507472203114121E-5</v>
      </c>
      <c r="AF3797" s="9">
        <f t="shared" si="538"/>
        <v>431</v>
      </c>
      <c r="AG3797" s="9">
        <f t="shared" si="531"/>
        <v>434</v>
      </c>
      <c r="AH3797" s="44">
        <f t="shared" si="539"/>
        <v>4.2547210653022753E-5</v>
      </c>
      <c r="AI3797">
        <f>AA3797/'Totals and Drop Down Lists'!W$6*Inputs!E$37</f>
        <v>26555.628278905035</v>
      </c>
      <c r="AJ3797">
        <f>AB3797/'Totals and Drop Down Lists'!X$6*Inputs!F$37</f>
        <v>13401.746995368925</v>
      </c>
      <c r="AK3797">
        <f>AC3797/'Totals and Drop Down Lists'!Y$6*Inputs!G$37</f>
        <v>16276.481994413856</v>
      </c>
      <c r="AL3797">
        <f>AD3797/'Totals and Drop Down Lists'!Z$6*Inputs!H$37</f>
        <v>18985.44300734553</v>
      </c>
      <c r="AM3797">
        <f>AE3797/'Totals and Drop Down Lists'!AA$6*Inputs!I$37</f>
        <v>7034.5785049611586</v>
      </c>
      <c r="AN3797">
        <f>AF3797/'Totals and Drop Down Lists'!AB$6*Inputs!J$37</f>
        <v>8601.3347434885836</v>
      </c>
      <c r="AO3797">
        <f>AG3797/'Totals and Drop Down Lists'!AC$6*Inputs!K$37</f>
        <v>8082.6320617257625</v>
      </c>
      <c r="AP3797">
        <f>AH3797/'Totals and Drop Down Lists'!AD$6*Inputs!L$37</f>
        <v>10012.631213296228</v>
      </c>
      <c r="AQ3797">
        <f>IF(OR($D3797="51",$D3797="52",$D3797="61"),(AA3797/'Totals and Drop Down Lists'!W$4)*Inputs!E$38,0)</f>
        <v>0</v>
      </c>
      <c r="AR3797">
        <f>IF(OR($D3797="51",$D3797="52",$D3797="61"),(AB3797/'Totals and Drop Down Lists'!X$4)*Inputs!F$38,0)</f>
        <v>0</v>
      </c>
      <c r="AS3797">
        <f>IF(OR($D3797="51",$D3797="52",$D3797="61"),(AC3797/'Totals and Drop Down Lists'!Y$4)*Inputs!G$38,0)</f>
        <v>0</v>
      </c>
      <c r="AT3797">
        <f>IF(OR($D3797="51",$D3797="52",$D3797="61"),(AD3797/'Totals and Drop Down Lists'!Z$4)*Inputs!H$38,0)</f>
        <v>0</v>
      </c>
      <c r="AU3797">
        <f>IF(OR($D3797="51",$D3797="52",$D3797="61"),(AE3797/'Totals and Drop Down Lists'!AA$4)*Inputs!I$38,0)</f>
        <v>0</v>
      </c>
      <c r="AV3797">
        <f>IF(OR($D3797="51",$D3797="52",$D3797="61"),(AF3797/'Totals and Drop Down Lists'!AB$4)*Inputs!J$38,0)</f>
        <v>0</v>
      </c>
      <c r="AW3797">
        <f>IF(OR($D3797="51",$D3797="52",$D3797="61"),(AG3797/'Totals and Drop Down Lists'!AC$4)*Inputs!K$38,0)</f>
        <v>0</v>
      </c>
      <c r="AX3797">
        <f>IF(OR($D3797="51",$D3797="52",$D3797="61"),(AH3797/'Totals and Drop Down Lists'!AD$4)*Inputs!L$38,0)</f>
        <v>0</v>
      </c>
      <c r="AY3797">
        <f>IF(OR($D3797="51",$D3797="52",$D3797="61"),0,(AA3797/'Totals and Drop Down Lists'!W$5)*Inputs!E$39)</f>
        <v>0</v>
      </c>
      <c r="AZ3797">
        <f>IF(OR($D3797="51",$D3797="52",$D3797="61"),0,(AB3797/'Totals and Drop Down Lists'!X$5)*Inputs!F$39)</f>
        <v>0</v>
      </c>
      <c r="BA3797">
        <f>IF(OR($D3797="51",$D3797="52",$D3797="61"),0,(AC3797/'Totals and Drop Down Lists'!Y$5)*Inputs!G$39)</f>
        <v>0</v>
      </c>
      <c r="BB3797">
        <f>IF(OR($D3797="51",$D3797="52",$D3797="61"),0,(AD3797/'Totals and Drop Down Lists'!Z$5)*Inputs!H$39)</f>
        <v>0</v>
      </c>
      <c r="BC3797">
        <f>IF(OR($D3797="51",$D3797="52",$D3797="61"),0,(AE3797/'Totals and Drop Down Lists'!AA$5)*Inputs!I$39)</f>
        <v>0</v>
      </c>
      <c r="BD3797">
        <f>IF(OR($D3797="51",$D3797="52",$D3797="61"),0,(AF3797/'Totals and Drop Down Lists'!AB$5)*Inputs!J$39)</f>
        <v>0</v>
      </c>
      <c r="BE3797">
        <f>IF(OR($D3797="51",$D3797="52",$D3797="61"),0,(AG3797/'Totals and Drop Down Lists'!AC$5)*Inputs!K$39)</f>
        <v>0</v>
      </c>
      <c r="BF3797">
        <f>IF(OR($D3797="51",$D3797="52",$D3797="61"),0,(AH3797/'Totals and Drop Down Lists'!AD$5)*Inputs!L$39)</f>
        <v>0</v>
      </c>
      <c r="BG3797" s="10">
        <f t="shared" si="532"/>
        <v>108950.47679950508</v>
      </c>
    </row>
    <row r="3798" spans="1:59" ht="28.8">
      <c r="A3798" s="1" t="s">
        <v>7697</v>
      </c>
      <c r="B3798" s="1" t="s">
        <v>6658</v>
      </c>
      <c r="C3798" s="1" t="s">
        <v>6758</v>
      </c>
      <c r="D3798" s="1" t="s">
        <v>25</v>
      </c>
      <c r="E3798" s="1" t="s">
        <v>6759</v>
      </c>
      <c r="F3798" s="2">
        <v>6699</v>
      </c>
      <c r="G3798" s="2">
        <v>88</v>
      </c>
      <c r="H3798" s="2">
        <v>0</v>
      </c>
      <c r="I3798" s="2">
        <v>1293</v>
      </c>
      <c r="J3798" s="2">
        <v>2738</v>
      </c>
      <c r="K3798" s="2">
        <v>928</v>
      </c>
      <c r="L3798" s="2">
        <v>0</v>
      </c>
      <c r="M3798" s="2">
        <v>0</v>
      </c>
      <c r="N3798" s="2">
        <v>0</v>
      </c>
      <c r="O3798" s="2">
        <v>38</v>
      </c>
      <c r="P3798" s="2">
        <v>0</v>
      </c>
      <c r="Q3798" s="2">
        <v>0</v>
      </c>
      <c r="R3798" s="2">
        <v>685</v>
      </c>
      <c r="S3798" s="2">
        <v>604400</v>
      </c>
      <c r="T3798" s="2">
        <v>29068800</v>
      </c>
      <c r="U3798" s="2">
        <v>101</v>
      </c>
      <c r="V3798" s="2">
        <v>100</v>
      </c>
      <c r="W3798" s="2">
        <v>0</v>
      </c>
      <c r="X3798" s="2">
        <v>210</v>
      </c>
      <c r="Y3798" s="2">
        <v>0</v>
      </c>
      <c r="Z3798" s="2">
        <v>140</v>
      </c>
      <c r="AA3798" s="9">
        <f t="shared" si="533"/>
        <v>6699</v>
      </c>
      <c r="AB3798" s="9">
        <f t="shared" si="534"/>
        <v>1205</v>
      </c>
      <c r="AC3798" s="9">
        <f t="shared" si="535"/>
        <v>723</v>
      </c>
      <c r="AD3798" s="9">
        <f t="shared" si="536"/>
        <v>685</v>
      </c>
      <c r="AE3798" s="44">
        <f t="shared" si="537"/>
        <v>2.196637000153389E-5</v>
      </c>
      <c r="AF3798" s="9">
        <f t="shared" si="538"/>
        <v>110</v>
      </c>
      <c r="AG3798" s="9">
        <f t="shared" si="531"/>
        <v>140</v>
      </c>
      <c r="AH3798" s="44">
        <f t="shared" si="539"/>
        <v>1.7656054243314747E-5</v>
      </c>
      <c r="AI3798">
        <f>AA3798/'Totals and Drop Down Lists'!W$6*Inputs!E$37</f>
        <v>6076.9335874969192</v>
      </c>
      <c r="AJ3798">
        <f>AB3798/'Totals and Drop Down Lists'!X$6*Inputs!F$37</f>
        <v>3964.9165552220857</v>
      </c>
      <c r="AK3798">
        <f>AC3798/'Totals and Drop Down Lists'!Y$6*Inputs!G$37</f>
        <v>4766.2602195063664</v>
      </c>
      <c r="AL3798">
        <f>AD3798/'Totals and Drop Down Lists'!Z$6*Inputs!H$37</f>
        <v>5491.9883699458142</v>
      </c>
      <c r="AM3798">
        <f>AE3798/'Totals and Drop Down Lists'!AA$6*Inputs!I$37</f>
        <v>2734.5791312232532</v>
      </c>
      <c r="AN3798">
        <f>AF3798/'Totals and Drop Down Lists'!AB$6*Inputs!J$37</f>
        <v>2195.2362454379218</v>
      </c>
      <c r="AO3798">
        <f>AG3798/'Totals and Drop Down Lists'!AC$6*Inputs!K$37</f>
        <v>2607.3006650728266</v>
      </c>
      <c r="AP3798">
        <f>AH3798/'Totals and Drop Down Lists'!AD$6*Inputs!L$37</f>
        <v>4154.9976392566414</v>
      </c>
      <c r="AQ3798">
        <f>IF(OR($D3798="51",$D3798="52",$D3798="61"),(AA3798/'Totals and Drop Down Lists'!W$4)*Inputs!E$38,0)</f>
        <v>0</v>
      </c>
      <c r="AR3798">
        <f>IF(OR($D3798="51",$D3798="52",$D3798="61"),(AB3798/'Totals and Drop Down Lists'!X$4)*Inputs!F$38,0)</f>
        <v>0</v>
      </c>
      <c r="AS3798">
        <f>IF(OR($D3798="51",$D3798="52",$D3798="61"),(AC3798/'Totals and Drop Down Lists'!Y$4)*Inputs!G$38,0)</f>
        <v>0</v>
      </c>
      <c r="AT3798">
        <f>IF(OR($D3798="51",$D3798="52",$D3798="61"),(AD3798/'Totals and Drop Down Lists'!Z$4)*Inputs!H$38,0)</f>
        <v>0</v>
      </c>
      <c r="AU3798">
        <f>IF(OR($D3798="51",$D3798="52",$D3798="61"),(AE3798/'Totals and Drop Down Lists'!AA$4)*Inputs!I$38,0)</f>
        <v>0</v>
      </c>
      <c r="AV3798">
        <f>IF(OR($D3798="51",$D3798="52",$D3798="61"),(AF3798/'Totals and Drop Down Lists'!AB$4)*Inputs!J$38,0)</f>
        <v>0</v>
      </c>
      <c r="AW3798">
        <f>IF(OR($D3798="51",$D3798="52",$D3798="61"),(AG3798/'Totals and Drop Down Lists'!AC$4)*Inputs!K$38,0)</f>
        <v>0</v>
      </c>
      <c r="AX3798">
        <f>IF(OR($D3798="51",$D3798="52",$D3798="61"),(AH3798/'Totals and Drop Down Lists'!AD$4)*Inputs!L$38,0)</f>
        <v>0</v>
      </c>
      <c r="AY3798">
        <f>IF(OR($D3798="51",$D3798="52",$D3798="61"),0,(AA3798/'Totals and Drop Down Lists'!W$5)*Inputs!E$39)</f>
        <v>0</v>
      </c>
      <c r="AZ3798">
        <f>IF(OR($D3798="51",$D3798="52",$D3798="61"),0,(AB3798/'Totals and Drop Down Lists'!X$5)*Inputs!F$39)</f>
        <v>0</v>
      </c>
      <c r="BA3798">
        <f>IF(OR($D3798="51",$D3798="52",$D3798="61"),0,(AC3798/'Totals and Drop Down Lists'!Y$5)*Inputs!G$39)</f>
        <v>0</v>
      </c>
      <c r="BB3798">
        <f>IF(OR($D3798="51",$D3798="52",$D3798="61"),0,(AD3798/'Totals and Drop Down Lists'!Z$5)*Inputs!H$39)</f>
        <v>0</v>
      </c>
      <c r="BC3798">
        <f>IF(OR($D3798="51",$D3798="52",$D3798="61"),0,(AE3798/'Totals and Drop Down Lists'!AA$5)*Inputs!I$39)</f>
        <v>0</v>
      </c>
      <c r="BD3798">
        <f>IF(OR($D3798="51",$D3798="52",$D3798="61"),0,(AF3798/'Totals and Drop Down Lists'!AB$5)*Inputs!J$39)</f>
        <v>0</v>
      </c>
      <c r="BE3798">
        <f>IF(OR($D3798="51",$D3798="52",$D3798="61"),0,(AG3798/'Totals and Drop Down Lists'!AC$5)*Inputs!K$39)</f>
        <v>0</v>
      </c>
      <c r="BF3798">
        <f>IF(OR($D3798="51",$D3798="52",$D3798="61"),0,(AH3798/'Totals and Drop Down Lists'!AD$5)*Inputs!L$39)</f>
        <v>0</v>
      </c>
      <c r="BG3798" s="10">
        <f t="shared" si="532"/>
        <v>31992.212413161833</v>
      </c>
    </row>
    <row r="3799" spans="1:59" ht="28.8">
      <c r="A3799" s="1" t="s">
        <v>7697</v>
      </c>
      <c r="B3799" s="1" t="s">
        <v>6658</v>
      </c>
      <c r="C3799" s="1" t="s">
        <v>6760</v>
      </c>
      <c r="D3799" s="1" t="s">
        <v>25</v>
      </c>
      <c r="E3799" s="1" t="s">
        <v>6761</v>
      </c>
      <c r="F3799" s="2">
        <v>5773</v>
      </c>
      <c r="G3799" s="2">
        <v>92</v>
      </c>
      <c r="H3799" s="2">
        <v>0</v>
      </c>
      <c r="I3799" s="2">
        <v>1608</v>
      </c>
      <c r="J3799" s="2">
        <v>2488</v>
      </c>
      <c r="K3799" s="2">
        <v>1356</v>
      </c>
      <c r="L3799" s="2">
        <v>13</v>
      </c>
      <c r="M3799" s="2">
        <v>0</v>
      </c>
      <c r="N3799" s="2">
        <v>0</v>
      </c>
      <c r="O3799" s="2">
        <v>45</v>
      </c>
      <c r="P3799" s="2">
        <v>0</v>
      </c>
      <c r="Q3799" s="2">
        <v>0</v>
      </c>
      <c r="R3799" s="2">
        <v>404</v>
      </c>
      <c r="S3799" s="2">
        <v>814700</v>
      </c>
      <c r="T3799" s="2">
        <v>42193400</v>
      </c>
      <c r="U3799" s="2">
        <v>45</v>
      </c>
      <c r="V3799" s="2">
        <v>175</v>
      </c>
      <c r="W3799" s="2">
        <v>0</v>
      </c>
      <c r="X3799" s="2">
        <v>505</v>
      </c>
      <c r="Y3799" s="2">
        <v>65</v>
      </c>
      <c r="Z3799" s="2">
        <v>300</v>
      </c>
      <c r="AA3799" s="9">
        <f t="shared" si="533"/>
        <v>5773</v>
      </c>
      <c r="AB3799" s="9">
        <f t="shared" si="534"/>
        <v>1516</v>
      </c>
      <c r="AC3799" s="9">
        <f t="shared" si="535"/>
        <v>462</v>
      </c>
      <c r="AD3799" s="9">
        <f t="shared" si="536"/>
        <v>404</v>
      </c>
      <c r="AE3799" s="44">
        <f t="shared" si="537"/>
        <v>5.1613675731344166E-5</v>
      </c>
      <c r="AF3799" s="9">
        <f t="shared" si="538"/>
        <v>330</v>
      </c>
      <c r="AG3799" s="9">
        <f t="shared" si="531"/>
        <v>365</v>
      </c>
      <c r="AH3799" s="44">
        <f t="shared" si="539"/>
        <v>7.4020713030662386E-5</v>
      </c>
      <c r="AI3799">
        <f>AA3799/'Totals and Drop Down Lists'!W$6*Inputs!E$37</f>
        <v>5236.9215704761473</v>
      </c>
      <c r="AJ3799">
        <f>AB3799/'Totals and Drop Down Lists'!X$6*Inputs!F$37</f>
        <v>4988.2269690594876</v>
      </c>
      <c r="AK3799">
        <f>AC3799/'Totals and Drop Down Lists'!Y$6*Inputs!G$37</f>
        <v>3045.6600572779271</v>
      </c>
      <c r="AL3799">
        <f>AD3799/'Totals and Drop Down Lists'!Z$6*Inputs!H$37</f>
        <v>3239.0705130775309</v>
      </c>
      <c r="AM3799">
        <f>AE3799/'Totals and Drop Down Lists'!AA$6*Inputs!I$37</f>
        <v>6425.3529614042754</v>
      </c>
      <c r="AN3799">
        <f>AF3799/'Totals and Drop Down Lists'!AB$6*Inputs!J$37</f>
        <v>6585.7087363137653</v>
      </c>
      <c r="AO3799">
        <f>AG3799/'Totals and Drop Down Lists'!AC$6*Inputs!K$37</f>
        <v>6797.6053053684409</v>
      </c>
      <c r="AP3799">
        <f>AH3799/'Totals and Drop Down Lists'!AD$6*Inputs!L$37</f>
        <v>17419.287665303127</v>
      </c>
      <c r="AQ3799">
        <f>IF(OR($D3799="51",$D3799="52",$D3799="61"),(AA3799/'Totals and Drop Down Lists'!W$4)*Inputs!E$38,0)</f>
        <v>0</v>
      </c>
      <c r="AR3799">
        <f>IF(OR($D3799="51",$D3799="52",$D3799="61"),(AB3799/'Totals and Drop Down Lists'!X$4)*Inputs!F$38,0)</f>
        <v>0</v>
      </c>
      <c r="AS3799">
        <f>IF(OR($D3799="51",$D3799="52",$D3799="61"),(AC3799/'Totals and Drop Down Lists'!Y$4)*Inputs!G$38,0)</f>
        <v>0</v>
      </c>
      <c r="AT3799">
        <f>IF(OR($D3799="51",$D3799="52",$D3799="61"),(AD3799/'Totals and Drop Down Lists'!Z$4)*Inputs!H$38,0)</f>
        <v>0</v>
      </c>
      <c r="AU3799">
        <f>IF(OR($D3799="51",$D3799="52",$D3799="61"),(AE3799/'Totals and Drop Down Lists'!AA$4)*Inputs!I$38,0)</f>
        <v>0</v>
      </c>
      <c r="AV3799">
        <f>IF(OR($D3799="51",$D3799="52",$D3799="61"),(AF3799/'Totals and Drop Down Lists'!AB$4)*Inputs!J$38,0)</f>
        <v>0</v>
      </c>
      <c r="AW3799">
        <f>IF(OR($D3799="51",$D3799="52",$D3799="61"),(AG3799/'Totals and Drop Down Lists'!AC$4)*Inputs!K$38,0)</f>
        <v>0</v>
      </c>
      <c r="AX3799">
        <f>IF(OR($D3799="51",$D3799="52",$D3799="61"),(AH3799/'Totals and Drop Down Lists'!AD$4)*Inputs!L$38,0)</f>
        <v>0</v>
      </c>
      <c r="AY3799">
        <f>IF(OR($D3799="51",$D3799="52",$D3799="61"),0,(AA3799/'Totals and Drop Down Lists'!W$5)*Inputs!E$39)</f>
        <v>0</v>
      </c>
      <c r="AZ3799">
        <f>IF(OR($D3799="51",$D3799="52",$D3799="61"),0,(AB3799/'Totals and Drop Down Lists'!X$5)*Inputs!F$39)</f>
        <v>0</v>
      </c>
      <c r="BA3799">
        <f>IF(OR($D3799="51",$D3799="52",$D3799="61"),0,(AC3799/'Totals and Drop Down Lists'!Y$5)*Inputs!G$39)</f>
        <v>0</v>
      </c>
      <c r="BB3799">
        <f>IF(OR($D3799="51",$D3799="52",$D3799="61"),0,(AD3799/'Totals and Drop Down Lists'!Z$5)*Inputs!H$39)</f>
        <v>0</v>
      </c>
      <c r="BC3799">
        <f>IF(OR($D3799="51",$D3799="52",$D3799="61"),0,(AE3799/'Totals and Drop Down Lists'!AA$5)*Inputs!I$39)</f>
        <v>0</v>
      </c>
      <c r="BD3799">
        <f>IF(OR($D3799="51",$D3799="52",$D3799="61"),0,(AF3799/'Totals and Drop Down Lists'!AB$5)*Inputs!J$39)</f>
        <v>0</v>
      </c>
      <c r="BE3799">
        <f>IF(OR($D3799="51",$D3799="52",$D3799="61"),0,(AG3799/'Totals and Drop Down Lists'!AC$5)*Inputs!K$39)</f>
        <v>0</v>
      </c>
      <c r="BF3799">
        <f>IF(OR($D3799="51",$D3799="52",$D3799="61"),0,(AH3799/'Totals and Drop Down Lists'!AD$5)*Inputs!L$39)</f>
        <v>0</v>
      </c>
      <c r="BG3799" s="10">
        <f t="shared" si="532"/>
        <v>53737.833778280707</v>
      </c>
    </row>
    <row r="3800" spans="1:59" ht="28.8">
      <c r="A3800" s="1" t="s">
        <v>7697</v>
      </c>
      <c r="B3800" s="1" t="s">
        <v>6658</v>
      </c>
      <c r="C3800" s="1" t="s">
        <v>6762</v>
      </c>
      <c r="D3800" s="1" t="s">
        <v>25</v>
      </c>
      <c r="E3800" s="1" t="s">
        <v>6763</v>
      </c>
      <c r="F3800" s="2">
        <v>6977</v>
      </c>
      <c r="G3800" s="2">
        <v>0</v>
      </c>
      <c r="H3800" s="2">
        <v>0</v>
      </c>
      <c r="I3800" s="2">
        <v>1690</v>
      </c>
      <c r="J3800" s="2">
        <v>3018</v>
      </c>
      <c r="K3800" s="2">
        <v>1053</v>
      </c>
      <c r="L3800" s="2">
        <v>78</v>
      </c>
      <c r="M3800" s="2">
        <v>0</v>
      </c>
      <c r="N3800" s="2">
        <v>0</v>
      </c>
      <c r="O3800" s="2">
        <v>12</v>
      </c>
      <c r="P3800" s="2">
        <v>0</v>
      </c>
      <c r="Q3800" s="2">
        <v>0</v>
      </c>
      <c r="R3800" s="2">
        <v>314</v>
      </c>
      <c r="S3800" s="2">
        <v>509200</v>
      </c>
      <c r="T3800" s="2">
        <v>27663800</v>
      </c>
      <c r="U3800" s="2">
        <v>197</v>
      </c>
      <c r="V3800" s="2">
        <v>90</v>
      </c>
      <c r="W3800" s="2">
        <v>100</v>
      </c>
      <c r="X3800" s="2">
        <v>250</v>
      </c>
      <c r="Y3800" s="2">
        <v>35</v>
      </c>
      <c r="Z3800" s="2">
        <v>155</v>
      </c>
      <c r="AA3800" s="9">
        <f t="shared" si="533"/>
        <v>6977</v>
      </c>
      <c r="AB3800" s="9">
        <f t="shared" si="534"/>
        <v>1690</v>
      </c>
      <c r="AC3800" s="9">
        <f t="shared" si="535"/>
        <v>404</v>
      </c>
      <c r="AD3800" s="9">
        <f t="shared" si="536"/>
        <v>314</v>
      </c>
      <c r="AE3800" s="44">
        <f t="shared" si="537"/>
        <v>2.5658619876464581E-5</v>
      </c>
      <c r="AF3800" s="9">
        <f t="shared" si="538"/>
        <v>60</v>
      </c>
      <c r="AG3800" s="9">
        <f t="shared" si="531"/>
        <v>190</v>
      </c>
      <c r="AH3800" s="44">
        <f t="shared" si="539"/>
        <v>2.4666857391660478E-5</v>
      </c>
      <c r="AI3800">
        <f>AA3800/'Totals and Drop Down Lists'!W$6*Inputs!E$37</f>
        <v>6329.1186206845805</v>
      </c>
      <c r="AJ3800">
        <f>AB3800/'Totals and Drop Down Lists'!X$6*Inputs!F$37</f>
        <v>5560.7543388591903</v>
      </c>
      <c r="AK3800">
        <f>AC3800/'Totals and Drop Down Lists'!Y$6*Inputs!G$37</f>
        <v>2663.3044656716074</v>
      </c>
      <c r="AL3800">
        <f>AD3800/'Totals and Drop Down Lists'!Z$6*Inputs!H$37</f>
        <v>2517.4953987780814</v>
      </c>
      <c r="AM3800">
        <f>AE3800/'Totals and Drop Down Lists'!AA$6*Inputs!I$37</f>
        <v>3194.2249195142672</v>
      </c>
      <c r="AN3800">
        <f>AF3800/'Totals and Drop Down Lists'!AB$6*Inputs!J$37</f>
        <v>1197.4015884206847</v>
      </c>
      <c r="AO3800">
        <f>AG3800/'Totals and Drop Down Lists'!AC$6*Inputs!K$37</f>
        <v>3538.4794740274078</v>
      </c>
      <c r="AP3800">
        <f>AH3800/'Totals and Drop Down Lists'!AD$6*Inputs!L$37</f>
        <v>5804.8493065225148</v>
      </c>
      <c r="AQ3800">
        <f>IF(OR($D3800="51",$D3800="52",$D3800="61"),(AA3800/'Totals and Drop Down Lists'!W$4)*Inputs!E$38,0)</f>
        <v>0</v>
      </c>
      <c r="AR3800">
        <f>IF(OR($D3800="51",$D3800="52",$D3800="61"),(AB3800/'Totals and Drop Down Lists'!X$4)*Inputs!F$38,0)</f>
        <v>0</v>
      </c>
      <c r="AS3800">
        <f>IF(OR($D3800="51",$D3800="52",$D3800="61"),(AC3800/'Totals and Drop Down Lists'!Y$4)*Inputs!G$38,0)</f>
        <v>0</v>
      </c>
      <c r="AT3800">
        <f>IF(OR($D3800="51",$D3800="52",$D3800="61"),(AD3800/'Totals and Drop Down Lists'!Z$4)*Inputs!H$38,0)</f>
        <v>0</v>
      </c>
      <c r="AU3800">
        <f>IF(OR($D3800="51",$D3800="52",$D3800="61"),(AE3800/'Totals and Drop Down Lists'!AA$4)*Inputs!I$38,0)</f>
        <v>0</v>
      </c>
      <c r="AV3800">
        <f>IF(OR($D3800="51",$D3800="52",$D3800="61"),(AF3800/'Totals and Drop Down Lists'!AB$4)*Inputs!J$38,0)</f>
        <v>0</v>
      </c>
      <c r="AW3800">
        <f>IF(OR($D3800="51",$D3800="52",$D3800="61"),(AG3800/'Totals and Drop Down Lists'!AC$4)*Inputs!K$38,0)</f>
        <v>0</v>
      </c>
      <c r="AX3800">
        <f>IF(OR($D3800="51",$D3800="52",$D3800="61"),(AH3800/'Totals and Drop Down Lists'!AD$4)*Inputs!L$38,0)</f>
        <v>0</v>
      </c>
      <c r="AY3800">
        <f>IF(OR($D3800="51",$D3800="52",$D3800="61"),0,(AA3800/'Totals and Drop Down Lists'!W$5)*Inputs!E$39)</f>
        <v>0</v>
      </c>
      <c r="AZ3800">
        <f>IF(OR($D3800="51",$D3800="52",$D3800="61"),0,(AB3800/'Totals and Drop Down Lists'!X$5)*Inputs!F$39)</f>
        <v>0</v>
      </c>
      <c r="BA3800">
        <f>IF(OR($D3800="51",$D3800="52",$D3800="61"),0,(AC3800/'Totals and Drop Down Lists'!Y$5)*Inputs!G$39)</f>
        <v>0</v>
      </c>
      <c r="BB3800">
        <f>IF(OR($D3800="51",$D3800="52",$D3800="61"),0,(AD3800/'Totals and Drop Down Lists'!Z$5)*Inputs!H$39)</f>
        <v>0</v>
      </c>
      <c r="BC3800">
        <f>IF(OR($D3800="51",$D3800="52",$D3800="61"),0,(AE3800/'Totals and Drop Down Lists'!AA$5)*Inputs!I$39)</f>
        <v>0</v>
      </c>
      <c r="BD3800">
        <f>IF(OR($D3800="51",$D3800="52",$D3800="61"),0,(AF3800/'Totals and Drop Down Lists'!AB$5)*Inputs!J$39)</f>
        <v>0</v>
      </c>
      <c r="BE3800">
        <f>IF(OR($D3800="51",$D3800="52",$D3800="61"),0,(AG3800/'Totals and Drop Down Lists'!AC$5)*Inputs!K$39)</f>
        <v>0</v>
      </c>
      <c r="BF3800">
        <f>IF(OR($D3800="51",$D3800="52",$D3800="61"),0,(AH3800/'Totals and Drop Down Lists'!AD$5)*Inputs!L$39)</f>
        <v>0</v>
      </c>
      <c r="BG3800" s="10">
        <f t="shared" si="532"/>
        <v>30805.628112478338</v>
      </c>
    </row>
    <row r="3801" spans="1:59" ht="28.8">
      <c r="A3801" s="1" t="s">
        <v>7697</v>
      </c>
      <c r="B3801" s="1" t="s">
        <v>6658</v>
      </c>
      <c r="C3801" s="1" t="s">
        <v>6764</v>
      </c>
      <c r="D3801" s="1" t="s">
        <v>25</v>
      </c>
      <c r="E3801" s="1" t="s">
        <v>6765</v>
      </c>
      <c r="F3801" s="2">
        <v>7026</v>
      </c>
      <c r="G3801" s="2">
        <v>251</v>
      </c>
      <c r="H3801" s="2">
        <v>67</v>
      </c>
      <c r="I3801" s="2">
        <v>881</v>
      </c>
      <c r="J3801" s="2">
        <v>1709</v>
      </c>
      <c r="K3801" s="2">
        <v>760</v>
      </c>
      <c r="L3801" s="2">
        <v>0</v>
      </c>
      <c r="M3801" s="2">
        <v>0</v>
      </c>
      <c r="N3801" s="2">
        <v>0</v>
      </c>
      <c r="O3801" s="2">
        <v>37</v>
      </c>
      <c r="P3801" s="2">
        <v>0</v>
      </c>
      <c r="Q3801" s="2">
        <v>0</v>
      </c>
      <c r="R3801" s="2">
        <v>569</v>
      </c>
      <c r="S3801" s="2">
        <v>623000</v>
      </c>
      <c r="T3801" s="2">
        <v>19930600</v>
      </c>
      <c r="U3801" s="2">
        <v>40</v>
      </c>
      <c r="V3801" s="2">
        <v>55</v>
      </c>
      <c r="W3801" s="2">
        <v>0</v>
      </c>
      <c r="X3801" s="2">
        <v>280</v>
      </c>
      <c r="Y3801" s="2">
        <v>0</v>
      </c>
      <c r="Z3801" s="2">
        <v>200</v>
      </c>
      <c r="AA3801" s="9">
        <f t="shared" si="533"/>
        <v>7026</v>
      </c>
      <c r="AB3801" s="9">
        <f t="shared" si="534"/>
        <v>563</v>
      </c>
      <c r="AC3801" s="9">
        <f t="shared" si="535"/>
        <v>606</v>
      </c>
      <c r="AD3801" s="9">
        <f t="shared" si="536"/>
        <v>569</v>
      </c>
      <c r="AE3801" s="44">
        <f t="shared" si="537"/>
        <v>2.3603744654114986E-5</v>
      </c>
      <c r="AF3801" s="9">
        <f t="shared" si="538"/>
        <v>225</v>
      </c>
      <c r="AG3801" s="9">
        <f t="shared" si="531"/>
        <v>200</v>
      </c>
      <c r="AH3801" s="44">
        <f t="shared" si="539"/>
        <v>3.309425519798545E-5</v>
      </c>
      <c r="AI3801">
        <f>AA3801/'Totals and Drop Down Lists'!W$6*Inputs!E$37</f>
        <v>6373.568500634924</v>
      </c>
      <c r="AJ3801">
        <f>AB3801/'Totals and Drop Down Lists'!X$6*Inputs!F$37</f>
        <v>1852.4879838921445</v>
      </c>
      <c r="AK3801">
        <f>AC3801/'Totals and Drop Down Lists'!Y$6*Inputs!G$37</f>
        <v>3994.9566985074107</v>
      </c>
      <c r="AL3801">
        <f>AD3801/'Totals and Drop Down Lists'!Z$6*Inputs!H$37</f>
        <v>4561.9582226265229</v>
      </c>
      <c r="AM3801">
        <f>AE3801/'Totals and Drop Down Lists'!AA$6*Inputs!I$37</f>
        <v>2938.4148380163888</v>
      </c>
      <c r="AN3801">
        <f>AF3801/'Totals and Drop Down Lists'!AB$6*Inputs!J$37</f>
        <v>4490.2559565775673</v>
      </c>
      <c r="AO3801">
        <f>AG3801/'Totals and Drop Down Lists'!AC$6*Inputs!K$37</f>
        <v>3724.7152358183239</v>
      </c>
      <c r="AP3801">
        <f>AH3801/'Totals and Drop Down Lists'!AD$6*Inputs!L$37</f>
        <v>7788.0680658109995</v>
      </c>
      <c r="AQ3801">
        <f>IF(OR($D3801="51",$D3801="52",$D3801="61"),(AA3801/'Totals and Drop Down Lists'!W$4)*Inputs!E$38,0)</f>
        <v>0</v>
      </c>
      <c r="AR3801">
        <f>IF(OR($D3801="51",$D3801="52",$D3801="61"),(AB3801/'Totals and Drop Down Lists'!X$4)*Inputs!F$38,0)</f>
        <v>0</v>
      </c>
      <c r="AS3801">
        <f>IF(OR($D3801="51",$D3801="52",$D3801="61"),(AC3801/'Totals and Drop Down Lists'!Y$4)*Inputs!G$38,0)</f>
        <v>0</v>
      </c>
      <c r="AT3801">
        <f>IF(OR($D3801="51",$D3801="52",$D3801="61"),(AD3801/'Totals and Drop Down Lists'!Z$4)*Inputs!H$38,0)</f>
        <v>0</v>
      </c>
      <c r="AU3801">
        <f>IF(OR($D3801="51",$D3801="52",$D3801="61"),(AE3801/'Totals and Drop Down Lists'!AA$4)*Inputs!I$38,0)</f>
        <v>0</v>
      </c>
      <c r="AV3801">
        <f>IF(OR($D3801="51",$D3801="52",$D3801="61"),(AF3801/'Totals and Drop Down Lists'!AB$4)*Inputs!J$38,0)</f>
        <v>0</v>
      </c>
      <c r="AW3801">
        <f>IF(OR($D3801="51",$D3801="52",$D3801="61"),(AG3801/'Totals and Drop Down Lists'!AC$4)*Inputs!K$38,0)</f>
        <v>0</v>
      </c>
      <c r="AX3801">
        <f>IF(OR($D3801="51",$D3801="52",$D3801="61"),(AH3801/'Totals and Drop Down Lists'!AD$4)*Inputs!L$38,0)</f>
        <v>0</v>
      </c>
      <c r="AY3801">
        <f>IF(OR($D3801="51",$D3801="52",$D3801="61"),0,(AA3801/'Totals and Drop Down Lists'!W$5)*Inputs!E$39)</f>
        <v>0</v>
      </c>
      <c r="AZ3801">
        <f>IF(OR($D3801="51",$D3801="52",$D3801="61"),0,(AB3801/'Totals and Drop Down Lists'!X$5)*Inputs!F$39)</f>
        <v>0</v>
      </c>
      <c r="BA3801">
        <f>IF(OR($D3801="51",$D3801="52",$D3801="61"),0,(AC3801/'Totals and Drop Down Lists'!Y$5)*Inputs!G$39)</f>
        <v>0</v>
      </c>
      <c r="BB3801">
        <f>IF(OR($D3801="51",$D3801="52",$D3801="61"),0,(AD3801/'Totals and Drop Down Lists'!Z$5)*Inputs!H$39)</f>
        <v>0</v>
      </c>
      <c r="BC3801">
        <f>IF(OR($D3801="51",$D3801="52",$D3801="61"),0,(AE3801/'Totals and Drop Down Lists'!AA$5)*Inputs!I$39)</f>
        <v>0</v>
      </c>
      <c r="BD3801">
        <f>IF(OR($D3801="51",$D3801="52",$D3801="61"),0,(AF3801/'Totals and Drop Down Lists'!AB$5)*Inputs!J$39)</f>
        <v>0</v>
      </c>
      <c r="BE3801">
        <f>IF(OR($D3801="51",$D3801="52",$D3801="61"),0,(AG3801/'Totals and Drop Down Lists'!AC$5)*Inputs!K$39)</f>
        <v>0</v>
      </c>
      <c r="BF3801">
        <f>IF(OR($D3801="51",$D3801="52",$D3801="61"),0,(AH3801/'Totals and Drop Down Lists'!AD$5)*Inputs!L$39)</f>
        <v>0</v>
      </c>
      <c r="BG3801" s="10">
        <f t="shared" si="532"/>
        <v>35724.425501884281</v>
      </c>
    </row>
    <row r="3802" spans="1:59" ht="28.8">
      <c r="A3802" s="1" t="s">
        <v>7697</v>
      </c>
      <c r="B3802" s="1" t="s">
        <v>6658</v>
      </c>
      <c r="C3802" s="1" t="s">
        <v>6766</v>
      </c>
      <c r="D3802" s="1" t="s">
        <v>25</v>
      </c>
      <c r="E3802" s="1" t="s">
        <v>6767</v>
      </c>
      <c r="F3802" s="2">
        <v>13808</v>
      </c>
      <c r="G3802" s="2">
        <v>228</v>
      </c>
      <c r="H3802" s="2">
        <v>6</v>
      </c>
      <c r="I3802" s="2">
        <v>3627</v>
      </c>
      <c r="J3802" s="2">
        <v>5995</v>
      </c>
      <c r="K3802" s="2">
        <v>2775</v>
      </c>
      <c r="L3802" s="2">
        <v>0</v>
      </c>
      <c r="M3802" s="2">
        <v>3</v>
      </c>
      <c r="N3802" s="2">
        <v>0</v>
      </c>
      <c r="O3802" s="2">
        <v>81</v>
      </c>
      <c r="P3802" s="2">
        <v>0</v>
      </c>
      <c r="Q3802" s="2">
        <v>0</v>
      </c>
      <c r="R3802" s="2">
        <v>816</v>
      </c>
      <c r="S3802" s="2">
        <v>1495000</v>
      </c>
      <c r="T3802" s="2">
        <v>67839900</v>
      </c>
      <c r="U3802" s="2">
        <v>264</v>
      </c>
      <c r="V3802" s="2">
        <v>200</v>
      </c>
      <c r="W3802" s="2">
        <v>55</v>
      </c>
      <c r="X3802" s="2">
        <v>955</v>
      </c>
      <c r="Y3802" s="2">
        <v>90</v>
      </c>
      <c r="Z3802" s="2">
        <v>675</v>
      </c>
      <c r="AA3802" s="9">
        <f t="shared" si="533"/>
        <v>13808</v>
      </c>
      <c r="AB3802" s="9">
        <f t="shared" si="534"/>
        <v>3393</v>
      </c>
      <c r="AC3802" s="9">
        <f t="shared" si="535"/>
        <v>900</v>
      </c>
      <c r="AD3802" s="9">
        <f t="shared" si="536"/>
        <v>816</v>
      </c>
      <c r="AE3802" s="44">
        <f t="shared" si="537"/>
        <v>8.9708288987549076E-5</v>
      </c>
      <c r="AF3802" s="9">
        <f t="shared" si="538"/>
        <v>700</v>
      </c>
      <c r="AG3802" s="9">
        <f t="shared" si="531"/>
        <v>765</v>
      </c>
      <c r="AH3802" s="44">
        <f t="shared" si="539"/>
        <v>1.3176082986792779E-4</v>
      </c>
      <c r="AI3802">
        <f>AA3802/'Totals and Drop Down Lists'!W$6*Inputs!E$37</f>
        <v>12525.794741925281</v>
      </c>
      <c r="AJ3802">
        <f>AB3802/'Totals and Drop Down Lists'!X$6*Inputs!F$37</f>
        <v>11164.283711094222</v>
      </c>
      <c r="AK3802">
        <f>AC3802/'Totals and Drop Down Lists'!Y$6*Inputs!G$37</f>
        <v>5933.1040076842737</v>
      </c>
      <c r="AL3802">
        <f>AD3802/'Totals and Drop Down Lists'!Z$6*Inputs!H$37</f>
        <v>6542.2810363150129</v>
      </c>
      <c r="AM3802">
        <f>AE3802/'Totals and Drop Down Lists'!AA$6*Inputs!I$37</f>
        <v>11167.726617823811</v>
      </c>
      <c r="AN3802">
        <f>AF3802/'Totals and Drop Down Lists'!AB$6*Inputs!J$37</f>
        <v>13969.685198241319</v>
      </c>
      <c r="AO3802">
        <f>AG3802/'Totals and Drop Down Lists'!AC$6*Inputs!K$37</f>
        <v>14247.035777005087</v>
      </c>
      <c r="AP3802">
        <f>AH3802/'Totals and Drop Down Lists'!AD$6*Inputs!L$37</f>
        <v>31007.264109138505</v>
      </c>
      <c r="AQ3802">
        <f>IF(OR($D3802="51",$D3802="52",$D3802="61"),(AA3802/'Totals and Drop Down Lists'!W$4)*Inputs!E$38,0)</f>
        <v>0</v>
      </c>
      <c r="AR3802">
        <f>IF(OR($D3802="51",$D3802="52",$D3802="61"),(AB3802/'Totals and Drop Down Lists'!X$4)*Inputs!F$38,0)</f>
        <v>0</v>
      </c>
      <c r="AS3802">
        <f>IF(OR($D3802="51",$D3802="52",$D3802="61"),(AC3802/'Totals and Drop Down Lists'!Y$4)*Inputs!G$38,0)</f>
        <v>0</v>
      </c>
      <c r="AT3802">
        <f>IF(OR($D3802="51",$D3802="52",$D3802="61"),(AD3802/'Totals and Drop Down Lists'!Z$4)*Inputs!H$38,0)</f>
        <v>0</v>
      </c>
      <c r="AU3802">
        <f>IF(OR($D3802="51",$D3802="52",$D3802="61"),(AE3802/'Totals and Drop Down Lists'!AA$4)*Inputs!I$38,0)</f>
        <v>0</v>
      </c>
      <c r="AV3802">
        <f>IF(OR($D3802="51",$D3802="52",$D3802="61"),(AF3802/'Totals and Drop Down Lists'!AB$4)*Inputs!J$38,0)</f>
        <v>0</v>
      </c>
      <c r="AW3802">
        <f>IF(OR($D3802="51",$D3802="52",$D3802="61"),(AG3802/'Totals and Drop Down Lists'!AC$4)*Inputs!K$38,0)</f>
        <v>0</v>
      </c>
      <c r="AX3802">
        <f>IF(OR($D3802="51",$D3802="52",$D3802="61"),(AH3802/'Totals and Drop Down Lists'!AD$4)*Inputs!L$38,0)</f>
        <v>0</v>
      </c>
      <c r="AY3802">
        <f>IF(OR($D3802="51",$D3802="52",$D3802="61"),0,(AA3802/'Totals and Drop Down Lists'!W$5)*Inputs!E$39)</f>
        <v>0</v>
      </c>
      <c r="AZ3802">
        <f>IF(OR($D3802="51",$D3802="52",$D3802="61"),0,(AB3802/'Totals and Drop Down Lists'!X$5)*Inputs!F$39)</f>
        <v>0</v>
      </c>
      <c r="BA3802">
        <f>IF(OR($D3802="51",$D3802="52",$D3802="61"),0,(AC3802/'Totals and Drop Down Lists'!Y$5)*Inputs!G$39)</f>
        <v>0</v>
      </c>
      <c r="BB3802">
        <f>IF(OR($D3802="51",$D3802="52",$D3802="61"),0,(AD3802/'Totals and Drop Down Lists'!Z$5)*Inputs!H$39)</f>
        <v>0</v>
      </c>
      <c r="BC3802">
        <f>IF(OR($D3802="51",$D3802="52",$D3802="61"),0,(AE3802/'Totals and Drop Down Lists'!AA$5)*Inputs!I$39)</f>
        <v>0</v>
      </c>
      <c r="BD3802">
        <f>IF(OR($D3802="51",$D3802="52",$D3802="61"),0,(AF3802/'Totals and Drop Down Lists'!AB$5)*Inputs!J$39)</f>
        <v>0</v>
      </c>
      <c r="BE3802">
        <f>IF(OR($D3802="51",$D3802="52",$D3802="61"),0,(AG3802/'Totals and Drop Down Lists'!AC$5)*Inputs!K$39)</f>
        <v>0</v>
      </c>
      <c r="BF3802">
        <f>IF(OR($D3802="51",$D3802="52",$D3802="61"),0,(AH3802/'Totals and Drop Down Lists'!AD$5)*Inputs!L$39)</f>
        <v>0</v>
      </c>
      <c r="BG3802" s="10">
        <f t="shared" si="532"/>
        <v>106557.17519922751</v>
      </c>
    </row>
    <row r="3803" spans="1:59" ht="28.8">
      <c r="A3803" s="1" t="s">
        <v>7697</v>
      </c>
      <c r="B3803" s="1" t="s">
        <v>6658</v>
      </c>
      <c r="C3803" s="1" t="s">
        <v>6768</v>
      </c>
      <c r="D3803" s="1" t="s">
        <v>25</v>
      </c>
      <c r="E3803" s="1" t="s">
        <v>6769</v>
      </c>
      <c r="F3803" s="2">
        <v>3998</v>
      </c>
      <c r="G3803" s="2">
        <v>104</v>
      </c>
      <c r="H3803" s="2">
        <v>0</v>
      </c>
      <c r="I3803" s="2">
        <v>715</v>
      </c>
      <c r="J3803" s="2">
        <v>1706</v>
      </c>
      <c r="K3803" s="2">
        <v>807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284</v>
      </c>
      <c r="S3803" s="2">
        <v>434800</v>
      </c>
      <c r="T3803" s="2">
        <v>25251400</v>
      </c>
      <c r="U3803" s="2">
        <v>80</v>
      </c>
      <c r="V3803" s="2">
        <v>95</v>
      </c>
      <c r="W3803" s="2">
        <v>25</v>
      </c>
      <c r="X3803" s="2">
        <v>215</v>
      </c>
      <c r="Y3803" s="2">
        <v>60</v>
      </c>
      <c r="Z3803" s="2">
        <v>125</v>
      </c>
      <c r="AA3803" s="9">
        <f t="shared" si="533"/>
        <v>3998</v>
      </c>
      <c r="AB3803" s="9">
        <f t="shared" si="534"/>
        <v>611</v>
      </c>
      <c r="AC3803" s="9">
        <f t="shared" si="535"/>
        <v>284</v>
      </c>
      <c r="AD3803" s="9">
        <f t="shared" si="536"/>
        <v>284</v>
      </c>
      <c r="AE3803" s="44">
        <f t="shared" si="537"/>
        <v>2.6660226118325025E-5</v>
      </c>
      <c r="AF3803" s="9">
        <f t="shared" si="538"/>
        <v>95</v>
      </c>
      <c r="AG3803" s="9">
        <f t="shared" si="531"/>
        <v>185</v>
      </c>
      <c r="AH3803" s="44">
        <f t="shared" si="539"/>
        <v>3.2562468655903132E-5</v>
      </c>
      <c r="AI3803">
        <f>AA3803/'Totals and Drop Down Lists'!W$6*Inputs!E$37</f>
        <v>3626.7473477851445</v>
      </c>
      <c r="AJ3803">
        <f>AB3803/'Totals and Drop Down Lists'!X$6*Inputs!F$37</f>
        <v>2010.4265686644767</v>
      </c>
      <c r="AK3803">
        <f>AC3803/'Totals and Drop Down Lists'!Y$6*Inputs!G$37</f>
        <v>1872.223931313704</v>
      </c>
      <c r="AL3803">
        <f>AD3803/'Totals and Drop Down Lists'!Z$6*Inputs!H$37</f>
        <v>2276.9703606782646</v>
      </c>
      <c r="AM3803">
        <f>AE3803/'Totals and Drop Down Lists'!AA$6*Inputs!I$37</f>
        <v>3318.914229878395</v>
      </c>
      <c r="AN3803">
        <f>AF3803/'Totals and Drop Down Lists'!AB$6*Inputs!J$37</f>
        <v>1895.8858483327504</v>
      </c>
      <c r="AO3803">
        <f>AG3803/'Totals and Drop Down Lists'!AC$6*Inputs!K$37</f>
        <v>3445.3615931319496</v>
      </c>
      <c r="AP3803">
        <f>AH3803/'Totals and Drop Down Lists'!AD$6*Inputs!L$37</f>
        <v>7662.9227872288893</v>
      </c>
      <c r="AQ3803">
        <f>IF(OR($D3803="51",$D3803="52",$D3803="61"),(AA3803/'Totals and Drop Down Lists'!W$4)*Inputs!E$38,0)</f>
        <v>0</v>
      </c>
      <c r="AR3803">
        <f>IF(OR($D3803="51",$D3803="52",$D3803="61"),(AB3803/'Totals and Drop Down Lists'!X$4)*Inputs!F$38,0)</f>
        <v>0</v>
      </c>
      <c r="AS3803">
        <f>IF(OR($D3803="51",$D3803="52",$D3803="61"),(AC3803/'Totals and Drop Down Lists'!Y$4)*Inputs!G$38,0)</f>
        <v>0</v>
      </c>
      <c r="AT3803">
        <f>IF(OR($D3803="51",$D3803="52",$D3803="61"),(AD3803/'Totals and Drop Down Lists'!Z$4)*Inputs!H$38,0)</f>
        <v>0</v>
      </c>
      <c r="AU3803">
        <f>IF(OR($D3803="51",$D3803="52",$D3803="61"),(AE3803/'Totals and Drop Down Lists'!AA$4)*Inputs!I$38,0)</f>
        <v>0</v>
      </c>
      <c r="AV3803">
        <f>IF(OR($D3803="51",$D3803="52",$D3803="61"),(AF3803/'Totals and Drop Down Lists'!AB$4)*Inputs!J$38,0)</f>
        <v>0</v>
      </c>
      <c r="AW3803">
        <f>IF(OR($D3803="51",$D3803="52",$D3803="61"),(AG3803/'Totals and Drop Down Lists'!AC$4)*Inputs!K$38,0)</f>
        <v>0</v>
      </c>
      <c r="AX3803">
        <f>IF(OR($D3803="51",$D3803="52",$D3803="61"),(AH3803/'Totals and Drop Down Lists'!AD$4)*Inputs!L$38,0)</f>
        <v>0</v>
      </c>
      <c r="AY3803">
        <f>IF(OR($D3803="51",$D3803="52",$D3803="61"),0,(AA3803/'Totals and Drop Down Lists'!W$5)*Inputs!E$39)</f>
        <v>0</v>
      </c>
      <c r="AZ3803">
        <f>IF(OR($D3803="51",$D3803="52",$D3803="61"),0,(AB3803/'Totals and Drop Down Lists'!X$5)*Inputs!F$39)</f>
        <v>0</v>
      </c>
      <c r="BA3803">
        <f>IF(OR($D3803="51",$D3803="52",$D3803="61"),0,(AC3803/'Totals and Drop Down Lists'!Y$5)*Inputs!G$39)</f>
        <v>0</v>
      </c>
      <c r="BB3803">
        <f>IF(OR($D3803="51",$D3803="52",$D3803="61"),0,(AD3803/'Totals and Drop Down Lists'!Z$5)*Inputs!H$39)</f>
        <v>0</v>
      </c>
      <c r="BC3803">
        <f>IF(OR($D3803="51",$D3803="52",$D3803="61"),0,(AE3803/'Totals and Drop Down Lists'!AA$5)*Inputs!I$39)</f>
        <v>0</v>
      </c>
      <c r="BD3803">
        <f>IF(OR($D3803="51",$D3803="52",$D3803="61"),0,(AF3803/'Totals and Drop Down Lists'!AB$5)*Inputs!J$39)</f>
        <v>0</v>
      </c>
      <c r="BE3803">
        <f>IF(OR($D3803="51",$D3803="52",$D3803="61"),0,(AG3803/'Totals and Drop Down Lists'!AC$5)*Inputs!K$39)</f>
        <v>0</v>
      </c>
      <c r="BF3803">
        <f>IF(OR($D3803="51",$D3803="52",$D3803="61"),0,(AH3803/'Totals and Drop Down Lists'!AD$5)*Inputs!L$39)</f>
        <v>0</v>
      </c>
      <c r="BG3803" s="10">
        <f t="shared" si="532"/>
        <v>26109.452667013578</v>
      </c>
    </row>
    <row r="3804" spans="1:59" ht="28.8">
      <c r="A3804" s="1" t="s">
        <v>7697</v>
      </c>
      <c r="B3804" s="1" t="s">
        <v>6658</v>
      </c>
      <c r="C3804" s="1" t="s">
        <v>6770</v>
      </c>
      <c r="D3804" s="1" t="s">
        <v>25</v>
      </c>
      <c r="E3804" s="1" t="s">
        <v>6771</v>
      </c>
      <c r="F3804" s="2">
        <v>23989</v>
      </c>
      <c r="G3804" s="2">
        <v>188</v>
      </c>
      <c r="H3804" s="2">
        <v>51</v>
      </c>
      <c r="I3804" s="2">
        <v>4079</v>
      </c>
      <c r="J3804" s="2">
        <v>10495</v>
      </c>
      <c r="K3804" s="2">
        <v>4441</v>
      </c>
      <c r="L3804" s="2">
        <v>48</v>
      </c>
      <c r="M3804" s="2">
        <v>6</v>
      </c>
      <c r="N3804" s="2">
        <v>0</v>
      </c>
      <c r="O3804" s="2">
        <v>158</v>
      </c>
      <c r="P3804" s="2">
        <v>0</v>
      </c>
      <c r="Q3804" s="2">
        <v>0</v>
      </c>
      <c r="R3804" s="2">
        <v>2662</v>
      </c>
      <c r="S3804" s="2">
        <v>3606100</v>
      </c>
      <c r="T3804" s="2">
        <v>146390400</v>
      </c>
      <c r="U3804" s="2">
        <v>419</v>
      </c>
      <c r="V3804" s="2">
        <v>140</v>
      </c>
      <c r="W3804" s="2">
        <v>45</v>
      </c>
      <c r="X3804" s="2">
        <v>885</v>
      </c>
      <c r="Y3804" s="2">
        <v>40</v>
      </c>
      <c r="Z3804" s="2">
        <v>570</v>
      </c>
      <c r="AA3804" s="9">
        <f t="shared" si="533"/>
        <v>23989</v>
      </c>
      <c r="AB3804" s="9">
        <f t="shared" si="534"/>
        <v>3840</v>
      </c>
      <c r="AC3804" s="9">
        <f t="shared" si="535"/>
        <v>2874</v>
      </c>
      <c r="AD3804" s="9">
        <f t="shared" si="536"/>
        <v>2662</v>
      </c>
      <c r="AE3804" s="44">
        <f t="shared" si="537"/>
        <v>1.3124261931674448E-4</v>
      </c>
      <c r="AF3804" s="9">
        <f t="shared" si="538"/>
        <v>700</v>
      </c>
      <c r="AG3804" s="9">
        <f t="shared" si="531"/>
        <v>610</v>
      </c>
      <c r="AH3804" s="44">
        <f t="shared" si="539"/>
        <v>9.6045993129614238E-5</v>
      </c>
      <c r="AI3804">
        <f>AA3804/'Totals and Drop Down Lists'!W$6*Inputs!E$37</f>
        <v>21761.391227118016</v>
      </c>
      <c r="AJ3804">
        <f>AB3804/'Totals and Drop Down Lists'!X$6*Inputs!F$37</f>
        <v>12635.086781786564</v>
      </c>
      <c r="AK3804">
        <f>AC3804/'Totals and Drop Down Lists'!Y$6*Inputs!G$37</f>
        <v>18946.378797871781</v>
      </c>
      <c r="AL3804">
        <f>AD3804/'Totals and Drop Down Lists'!Z$6*Inputs!H$37</f>
        <v>21342.588380723733</v>
      </c>
      <c r="AM3804">
        <f>AE3804/'Totals and Drop Down Lists'!AA$6*Inputs!I$37</f>
        <v>16338.308418076636</v>
      </c>
      <c r="AN3804">
        <f>AF3804/'Totals and Drop Down Lists'!AB$6*Inputs!J$37</f>
        <v>13969.685198241319</v>
      </c>
      <c r="AO3804">
        <f>AG3804/'Totals and Drop Down Lists'!AC$6*Inputs!K$37</f>
        <v>11360.381469245887</v>
      </c>
      <c r="AP3804">
        <f>AH3804/'Totals and Drop Down Lists'!AD$6*Inputs!L$37</f>
        <v>22602.494827784649</v>
      </c>
      <c r="AQ3804">
        <f>IF(OR($D3804="51",$D3804="52",$D3804="61"),(AA3804/'Totals and Drop Down Lists'!W$4)*Inputs!E$38,0)</f>
        <v>0</v>
      </c>
      <c r="AR3804">
        <f>IF(OR($D3804="51",$D3804="52",$D3804="61"),(AB3804/'Totals and Drop Down Lists'!X$4)*Inputs!F$38,0)</f>
        <v>0</v>
      </c>
      <c r="AS3804">
        <f>IF(OR($D3804="51",$D3804="52",$D3804="61"),(AC3804/'Totals and Drop Down Lists'!Y$4)*Inputs!G$38,0)</f>
        <v>0</v>
      </c>
      <c r="AT3804">
        <f>IF(OR($D3804="51",$D3804="52",$D3804="61"),(AD3804/'Totals and Drop Down Lists'!Z$4)*Inputs!H$38,0)</f>
        <v>0</v>
      </c>
      <c r="AU3804">
        <f>IF(OR($D3804="51",$D3804="52",$D3804="61"),(AE3804/'Totals and Drop Down Lists'!AA$4)*Inputs!I$38,0)</f>
        <v>0</v>
      </c>
      <c r="AV3804">
        <f>IF(OR($D3804="51",$D3804="52",$D3804="61"),(AF3804/'Totals and Drop Down Lists'!AB$4)*Inputs!J$38,0)</f>
        <v>0</v>
      </c>
      <c r="AW3804">
        <f>IF(OR($D3804="51",$D3804="52",$D3804="61"),(AG3804/'Totals and Drop Down Lists'!AC$4)*Inputs!K$38,0)</f>
        <v>0</v>
      </c>
      <c r="AX3804">
        <f>IF(OR($D3804="51",$D3804="52",$D3804="61"),(AH3804/'Totals and Drop Down Lists'!AD$4)*Inputs!L$38,0)</f>
        <v>0</v>
      </c>
      <c r="AY3804">
        <f>IF(OR($D3804="51",$D3804="52",$D3804="61"),0,(AA3804/'Totals and Drop Down Lists'!W$5)*Inputs!E$39)</f>
        <v>0</v>
      </c>
      <c r="AZ3804">
        <f>IF(OR($D3804="51",$D3804="52",$D3804="61"),0,(AB3804/'Totals and Drop Down Lists'!X$5)*Inputs!F$39)</f>
        <v>0</v>
      </c>
      <c r="BA3804">
        <f>IF(OR($D3804="51",$D3804="52",$D3804="61"),0,(AC3804/'Totals and Drop Down Lists'!Y$5)*Inputs!G$39)</f>
        <v>0</v>
      </c>
      <c r="BB3804">
        <f>IF(OR($D3804="51",$D3804="52",$D3804="61"),0,(AD3804/'Totals and Drop Down Lists'!Z$5)*Inputs!H$39)</f>
        <v>0</v>
      </c>
      <c r="BC3804">
        <f>IF(OR($D3804="51",$D3804="52",$D3804="61"),0,(AE3804/'Totals and Drop Down Lists'!AA$5)*Inputs!I$39)</f>
        <v>0</v>
      </c>
      <c r="BD3804">
        <f>IF(OR($D3804="51",$D3804="52",$D3804="61"),0,(AF3804/'Totals and Drop Down Lists'!AB$5)*Inputs!J$39)</f>
        <v>0</v>
      </c>
      <c r="BE3804">
        <f>IF(OR($D3804="51",$D3804="52",$D3804="61"),0,(AG3804/'Totals and Drop Down Lists'!AC$5)*Inputs!K$39)</f>
        <v>0</v>
      </c>
      <c r="BF3804">
        <f>IF(OR($D3804="51",$D3804="52",$D3804="61"),0,(AH3804/'Totals and Drop Down Lists'!AD$5)*Inputs!L$39)</f>
        <v>0</v>
      </c>
      <c r="BG3804" s="10">
        <f t="shared" si="532"/>
        <v>138956.31510084859</v>
      </c>
    </row>
    <row r="3805" spans="1:59">
      <c r="A3805" s="1" t="s">
        <v>7698</v>
      </c>
      <c r="B3805" s="1" t="s">
        <v>330</v>
      </c>
      <c r="C3805" s="1" t="s">
        <v>331</v>
      </c>
      <c r="D3805" s="1" t="s">
        <v>215</v>
      </c>
      <c r="E3805" s="1" t="s">
        <v>332</v>
      </c>
      <c r="F3805" s="2">
        <v>227592</v>
      </c>
      <c r="G3805" s="2">
        <v>1147</v>
      </c>
      <c r="H3805" s="2">
        <v>2242</v>
      </c>
      <c r="I3805" s="2">
        <v>17403</v>
      </c>
      <c r="J3805" s="2">
        <v>99474</v>
      </c>
      <c r="K3805" s="2">
        <v>53839</v>
      </c>
      <c r="L3805" s="2">
        <v>183</v>
      </c>
      <c r="M3805" s="2">
        <v>90</v>
      </c>
      <c r="N3805" s="2">
        <v>9</v>
      </c>
      <c r="O3805" s="2">
        <v>1217</v>
      </c>
      <c r="P3805" s="2">
        <v>662</v>
      </c>
      <c r="Q3805" s="2">
        <v>136</v>
      </c>
      <c r="R3805" s="2">
        <v>10039</v>
      </c>
      <c r="S3805" s="2">
        <v>95679900</v>
      </c>
      <c r="T3805" s="2">
        <v>5233192500</v>
      </c>
      <c r="U3805" s="2">
        <v>3536</v>
      </c>
      <c r="V3805" s="2">
        <v>1575</v>
      </c>
      <c r="W3805" s="2">
        <v>155</v>
      </c>
      <c r="X3805" s="2">
        <v>7160</v>
      </c>
      <c r="Y3805" s="2">
        <v>520</v>
      </c>
      <c r="Z3805" s="2">
        <v>5305</v>
      </c>
      <c r="AA3805" s="9">
        <f t="shared" si="533"/>
        <v>227592</v>
      </c>
      <c r="AB3805" s="9">
        <f t="shared" si="534"/>
        <v>14014</v>
      </c>
      <c r="AC3805" s="9">
        <f t="shared" si="535"/>
        <v>12336</v>
      </c>
      <c r="AD3805" s="9">
        <f t="shared" si="536"/>
        <v>10039</v>
      </c>
      <c r="AE3805" s="44">
        <f t="shared" si="537"/>
        <v>2.0350738487007452E-3</v>
      </c>
      <c r="AF3805" s="9">
        <f t="shared" si="538"/>
        <v>5430</v>
      </c>
      <c r="AG3805" s="9">
        <f t="shared" si="531"/>
        <v>5825</v>
      </c>
      <c r="AH3805" s="44">
        <f t="shared" si="539"/>
        <v>1.1730983361739836E-3</v>
      </c>
      <c r="AI3805">
        <f>AA3805/'Totals and Drop Down Lists'!W$6*Inputs!E$37</f>
        <v>206457.89954405118</v>
      </c>
      <c r="AJ3805">
        <f>AB3805/'Totals and Drop Down Lists'!X$6*Inputs!F$37</f>
        <v>46111.485979155441</v>
      </c>
      <c r="AK3805">
        <f>AC3805/'Totals and Drop Down Lists'!Y$6*Inputs!G$37</f>
        <v>81323.078931992437</v>
      </c>
      <c r="AL3805">
        <f>AD3805/'Totals and Drop Down Lists'!Z$6*Inputs!H$37</f>
        <v>80487.695249468656</v>
      </c>
      <c r="AM3805">
        <f>AE3805/'Totals and Drop Down Lists'!AA$6*Inputs!I$37</f>
        <v>253345.02135612952</v>
      </c>
      <c r="AN3805">
        <f>AF3805/'Totals and Drop Down Lists'!AB$6*Inputs!J$37</f>
        <v>108364.84375207196</v>
      </c>
      <c r="AO3805">
        <f>AG3805/'Totals and Drop Down Lists'!AC$6*Inputs!K$37</f>
        <v>108482.33124320868</v>
      </c>
      <c r="AP3805">
        <f>AH3805/'Totals and Drop Down Lists'!AD$6*Inputs!L$37</f>
        <v>276065.12475823192</v>
      </c>
      <c r="AQ3805">
        <f>IF(OR($D3805="51",$D3805="52",$D3805="61"),(AA3805/'Totals and Drop Down Lists'!W$4)*Inputs!E$38,0)</f>
        <v>0</v>
      </c>
      <c r="AR3805">
        <f>IF(OR($D3805="51",$D3805="52",$D3805="61"),(AB3805/'Totals and Drop Down Lists'!X$4)*Inputs!F$38,0)</f>
        <v>0</v>
      </c>
      <c r="AS3805">
        <f>IF(OR($D3805="51",$D3805="52",$D3805="61"),(AC3805/'Totals and Drop Down Lists'!Y$4)*Inputs!G$38,0)</f>
        <v>0</v>
      </c>
      <c r="AT3805">
        <f>IF(OR($D3805="51",$D3805="52",$D3805="61"),(AD3805/'Totals and Drop Down Lists'!Z$4)*Inputs!H$38,0)</f>
        <v>0</v>
      </c>
      <c r="AU3805">
        <f>IF(OR($D3805="51",$D3805="52",$D3805="61"),(AE3805/'Totals and Drop Down Lists'!AA$4)*Inputs!I$38,0)</f>
        <v>0</v>
      </c>
      <c r="AV3805">
        <f>IF(OR($D3805="51",$D3805="52",$D3805="61"),(AF3805/'Totals and Drop Down Lists'!AB$4)*Inputs!J$38,0)</f>
        <v>0</v>
      </c>
      <c r="AW3805">
        <f>IF(OR($D3805="51",$D3805="52",$D3805="61"),(AG3805/'Totals and Drop Down Lists'!AC$4)*Inputs!K$38,0)</f>
        <v>0</v>
      </c>
      <c r="AX3805">
        <f>IF(OR($D3805="51",$D3805="52",$D3805="61"),(AH3805/'Totals and Drop Down Lists'!AD$4)*Inputs!L$38,0)</f>
        <v>0</v>
      </c>
      <c r="AY3805">
        <f>IF(OR($D3805="51",$D3805="52",$D3805="61"),0,(AA3805/'Totals and Drop Down Lists'!W$5)*Inputs!E$39)</f>
        <v>0</v>
      </c>
      <c r="AZ3805">
        <f>IF(OR($D3805="51",$D3805="52",$D3805="61"),0,(AB3805/'Totals and Drop Down Lists'!X$5)*Inputs!F$39)</f>
        <v>0</v>
      </c>
      <c r="BA3805">
        <f>IF(OR($D3805="51",$D3805="52",$D3805="61"),0,(AC3805/'Totals and Drop Down Lists'!Y$5)*Inputs!G$39)</f>
        <v>0</v>
      </c>
      <c r="BB3805">
        <f>IF(OR($D3805="51",$D3805="52",$D3805="61"),0,(AD3805/'Totals and Drop Down Lists'!Z$5)*Inputs!H$39)</f>
        <v>0</v>
      </c>
      <c r="BC3805">
        <f>IF(OR($D3805="51",$D3805="52",$D3805="61"),0,(AE3805/'Totals and Drop Down Lists'!AA$5)*Inputs!I$39)</f>
        <v>0</v>
      </c>
      <c r="BD3805">
        <f>IF(OR($D3805="51",$D3805="52",$D3805="61"),0,(AF3805/'Totals and Drop Down Lists'!AB$5)*Inputs!J$39)</f>
        <v>0</v>
      </c>
      <c r="BE3805">
        <f>IF(OR($D3805="51",$D3805="52",$D3805="61"),0,(AG3805/'Totals and Drop Down Lists'!AC$5)*Inputs!K$39)</f>
        <v>0</v>
      </c>
      <c r="BF3805">
        <f>IF(OR($D3805="51",$D3805="52",$D3805="61"),0,(AH3805/'Totals and Drop Down Lists'!AD$5)*Inputs!L$39)</f>
        <v>0</v>
      </c>
      <c r="BG3805" s="10">
        <f t="shared" si="532"/>
        <v>1160637.4808143098</v>
      </c>
    </row>
    <row r="3806" spans="1:59">
      <c r="A3806" s="1" t="s">
        <v>7699</v>
      </c>
      <c r="B3806" s="1" t="s">
        <v>1336</v>
      </c>
      <c r="C3806" s="1" t="s">
        <v>1337</v>
      </c>
      <c r="D3806" s="1" t="s">
        <v>215</v>
      </c>
      <c r="E3806" s="1" t="s">
        <v>1338</v>
      </c>
      <c r="F3806" s="2">
        <v>1124098</v>
      </c>
      <c r="G3806" s="2">
        <v>5926</v>
      </c>
      <c r="H3806" s="2">
        <v>1444</v>
      </c>
      <c r="I3806" s="2">
        <v>65893</v>
      </c>
      <c r="J3806" s="2">
        <v>398400</v>
      </c>
      <c r="K3806" s="2">
        <v>123421</v>
      </c>
      <c r="L3806" s="2">
        <v>2340</v>
      </c>
      <c r="M3806" s="2">
        <v>674</v>
      </c>
      <c r="N3806" s="2">
        <v>156</v>
      </c>
      <c r="O3806" s="2">
        <v>5843</v>
      </c>
      <c r="P3806" s="2">
        <v>1609</v>
      </c>
      <c r="Q3806" s="2">
        <v>551</v>
      </c>
      <c r="R3806" s="2">
        <v>5407</v>
      </c>
      <c r="S3806" s="2">
        <v>209719700</v>
      </c>
      <c r="T3806" s="2">
        <v>10181310400</v>
      </c>
      <c r="U3806" s="2">
        <v>5288</v>
      </c>
      <c r="V3806" s="2">
        <v>5003</v>
      </c>
      <c r="W3806" s="2">
        <v>210</v>
      </c>
      <c r="X3806" s="2">
        <v>18828</v>
      </c>
      <c r="Y3806" s="2">
        <v>2173</v>
      </c>
      <c r="Z3806" s="2">
        <v>12719</v>
      </c>
      <c r="AA3806" s="9">
        <f t="shared" si="533"/>
        <v>1124098</v>
      </c>
      <c r="AB3806" s="9">
        <f t="shared" si="534"/>
        <v>58523</v>
      </c>
      <c r="AC3806" s="9">
        <f t="shared" si="535"/>
        <v>16580</v>
      </c>
      <c r="AD3806" s="9">
        <f t="shared" si="536"/>
        <v>5407</v>
      </c>
      <c r="AE3806" s="44">
        <f t="shared" si="537"/>
        <v>2.6702663196432816E-3</v>
      </c>
      <c r="AF3806" s="9">
        <f t="shared" si="538"/>
        <v>13615</v>
      </c>
      <c r="AG3806" s="9">
        <f t="shared" si="531"/>
        <v>14892</v>
      </c>
      <c r="AH3806" s="44">
        <f t="shared" si="539"/>
        <v>1.7166187228978098E-3</v>
      </c>
      <c r="AI3806">
        <f>AA3806/'Totals and Drop Down Lists'!W$6*Inputs!E$37</f>
        <v>1019714.7173963445</v>
      </c>
      <c r="AJ3806">
        <f>AB3806/'Totals and Drop Down Lists'!X$6*Inputs!F$37</f>
        <v>192563.3290964831</v>
      </c>
      <c r="AK3806">
        <f>AC3806/'Totals and Drop Down Lists'!Y$6*Inputs!G$37</f>
        <v>109300.96049711695</v>
      </c>
      <c r="AL3806">
        <f>AD3806/'Totals and Drop Down Lists'!Z$6*Inputs!H$37</f>
        <v>43350.629366856956</v>
      </c>
      <c r="AM3806">
        <f>AE3806/'Totals and Drop Down Lists'!AA$6*Inputs!I$37</f>
        <v>332419.71941631421</v>
      </c>
      <c r="AN3806">
        <f>AF3806/'Totals and Drop Down Lists'!AB$6*Inputs!J$37</f>
        <v>271710.37710579362</v>
      </c>
      <c r="AO3806">
        <f>AG3806/'Totals and Drop Down Lists'!AC$6*Inputs!K$37</f>
        <v>277342.2964590324</v>
      </c>
      <c r="AP3806">
        <f>AH3806/'Totals and Drop Down Lists'!AD$6*Inputs!L$37</f>
        <v>403971.72793263273</v>
      </c>
      <c r="AQ3806">
        <f>IF(OR($D3806="51",$D3806="52",$D3806="61"),(AA3806/'Totals and Drop Down Lists'!W$4)*Inputs!E$38,0)</f>
        <v>0</v>
      </c>
      <c r="AR3806">
        <f>IF(OR($D3806="51",$D3806="52",$D3806="61"),(AB3806/'Totals and Drop Down Lists'!X$4)*Inputs!F$38,0)</f>
        <v>0</v>
      </c>
      <c r="AS3806">
        <f>IF(OR($D3806="51",$D3806="52",$D3806="61"),(AC3806/'Totals and Drop Down Lists'!Y$4)*Inputs!G$38,0)</f>
        <v>0</v>
      </c>
      <c r="AT3806">
        <f>IF(OR($D3806="51",$D3806="52",$D3806="61"),(AD3806/'Totals and Drop Down Lists'!Z$4)*Inputs!H$38,0)</f>
        <v>0</v>
      </c>
      <c r="AU3806">
        <f>IF(OR($D3806="51",$D3806="52",$D3806="61"),(AE3806/'Totals and Drop Down Lists'!AA$4)*Inputs!I$38,0)</f>
        <v>0</v>
      </c>
      <c r="AV3806">
        <f>IF(OR($D3806="51",$D3806="52",$D3806="61"),(AF3806/'Totals and Drop Down Lists'!AB$4)*Inputs!J$38,0)</f>
        <v>0</v>
      </c>
      <c r="AW3806">
        <f>IF(OR($D3806="51",$D3806="52",$D3806="61"),(AG3806/'Totals and Drop Down Lists'!AC$4)*Inputs!K$38,0)</f>
        <v>0</v>
      </c>
      <c r="AX3806">
        <f>IF(OR($D3806="51",$D3806="52",$D3806="61"),(AH3806/'Totals and Drop Down Lists'!AD$4)*Inputs!L$38,0)</f>
        <v>0</v>
      </c>
      <c r="AY3806">
        <f>IF(OR($D3806="51",$D3806="52",$D3806="61"),0,(AA3806/'Totals and Drop Down Lists'!W$5)*Inputs!E$39)</f>
        <v>0</v>
      </c>
      <c r="AZ3806">
        <f>IF(OR($D3806="51",$D3806="52",$D3806="61"),0,(AB3806/'Totals and Drop Down Lists'!X$5)*Inputs!F$39)</f>
        <v>0</v>
      </c>
      <c r="BA3806">
        <f>IF(OR($D3806="51",$D3806="52",$D3806="61"),0,(AC3806/'Totals and Drop Down Lists'!Y$5)*Inputs!G$39)</f>
        <v>0</v>
      </c>
      <c r="BB3806">
        <f>IF(OR($D3806="51",$D3806="52",$D3806="61"),0,(AD3806/'Totals and Drop Down Lists'!Z$5)*Inputs!H$39)</f>
        <v>0</v>
      </c>
      <c r="BC3806">
        <f>IF(OR($D3806="51",$D3806="52",$D3806="61"),0,(AE3806/'Totals and Drop Down Lists'!AA$5)*Inputs!I$39)</f>
        <v>0</v>
      </c>
      <c r="BD3806">
        <f>IF(OR($D3806="51",$D3806="52",$D3806="61"),0,(AF3806/'Totals and Drop Down Lists'!AB$5)*Inputs!J$39)</f>
        <v>0</v>
      </c>
      <c r="BE3806">
        <f>IF(OR($D3806="51",$D3806="52",$D3806="61"),0,(AG3806/'Totals and Drop Down Lists'!AC$5)*Inputs!K$39)</f>
        <v>0</v>
      </c>
      <c r="BF3806">
        <f>IF(OR($D3806="51",$D3806="52",$D3806="61"),0,(AH3806/'Totals and Drop Down Lists'!AD$5)*Inputs!L$39)</f>
        <v>0</v>
      </c>
      <c r="BG3806" s="10">
        <f t="shared" si="532"/>
        <v>2650373.7572705746</v>
      </c>
    </row>
    <row r="3807" spans="1:59">
      <c r="A3807" s="1" t="s">
        <v>7700</v>
      </c>
      <c r="B3807" s="1" t="s">
        <v>3006</v>
      </c>
      <c r="C3807" s="1" t="s">
        <v>3007</v>
      </c>
      <c r="D3807" s="1" t="s">
        <v>15</v>
      </c>
      <c r="E3807" s="1" t="s">
        <v>3008</v>
      </c>
      <c r="F3807" s="2">
        <v>326477</v>
      </c>
      <c r="G3807" s="2">
        <v>687</v>
      </c>
      <c r="H3807" s="2">
        <v>166</v>
      </c>
      <c r="I3807" s="2">
        <v>11789</v>
      </c>
      <c r="J3807" s="2">
        <v>106997</v>
      </c>
      <c r="K3807" s="2">
        <v>23897</v>
      </c>
      <c r="L3807" s="2">
        <v>465</v>
      </c>
      <c r="M3807" s="2">
        <v>42</v>
      </c>
      <c r="N3807" s="2">
        <v>21</v>
      </c>
      <c r="O3807" s="2">
        <v>979</v>
      </c>
      <c r="P3807" s="2">
        <v>195</v>
      </c>
      <c r="Q3807" s="2">
        <v>84</v>
      </c>
      <c r="R3807" s="2">
        <v>4189</v>
      </c>
      <c r="S3807" s="2">
        <v>39222700</v>
      </c>
      <c r="T3807" s="2">
        <v>1888493800</v>
      </c>
      <c r="U3807" s="2">
        <v>919</v>
      </c>
      <c r="V3807" s="2">
        <v>525</v>
      </c>
      <c r="W3807" s="2">
        <v>10</v>
      </c>
      <c r="X3807" s="2">
        <v>3003</v>
      </c>
      <c r="Y3807" s="2">
        <v>229</v>
      </c>
      <c r="Z3807" s="2">
        <v>2317</v>
      </c>
      <c r="AA3807" s="9">
        <f t="shared" si="533"/>
        <v>326477</v>
      </c>
      <c r="AB3807" s="9">
        <f t="shared" si="534"/>
        <v>10936</v>
      </c>
      <c r="AC3807" s="9">
        <f t="shared" si="535"/>
        <v>5975</v>
      </c>
      <c r="AD3807" s="9">
        <f t="shared" si="536"/>
        <v>4189</v>
      </c>
      <c r="AE3807" s="44">
        <f t="shared" si="537"/>
        <v>3.7274424945416831E-4</v>
      </c>
      <c r="AF3807" s="9">
        <f t="shared" si="538"/>
        <v>2468</v>
      </c>
      <c r="AG3807" s="9">
        <f t="shared" si="531"/>
        <v>2546</v>
      </c>
      <c r="AH3807" s="44">
        <f t="shared" si="539"/>
        <v>2.1158324239379603E-4</v>
      </c>
      <c r="AI3807">
        <f>AA3807/'Totals and Drop Down Lists'!W$6*Inputs!E$37</f>
        <v>296160.47870506515</v>
      </c>
      <c r="AJ3807">
        <f>AB3807/'Totals and Drop Down Lists'!X$6*Inputs!F$37</f>
        <v>35983.674230629651</v>
      </c>
      <c r="AK3807">
        <f>AC3807/'Totals and Drop Down Lists'!Y$6*Inputs!G$37</f>
        <v>39389.21827323726</v>
      </c>
      <c r="AL3807">
        <f>AD3807/'Totals and Drop Down Lists'!Z$6*Inputs!H$37</f>
        <v>33585.312820004401</v>
      </c>
      <c r="AM3807">
        <f>AE3807/'Totals and Drop Down Lists'!AA$6*Inputs!I$37</f>
        <v>46402.689464379706</v>
      </c>
      <c r="AN3807">
        <f>AF3807/'Totals and Drop Down Lists'!AB$6*Inputs!J$37</f>
        <v>49253.11867037083</v>
      </c>
      <c r="AO3807">
        <f>AG3807/'Totals and Drop Down Lists'!AC$6*Inputs!K$37</f>
        <v>47415.624951967264</v>
      </c>
      <c r="AP3807">
        <f>AH3807/'Totals and Drop Down Lists'!AD$6*Inputs!L$37</f>
        <v>49791.865188982381</v>
      </c>
      <c r="AQ3807">
        <f>IF(OR($D3807="51",$D3807="52",$D3807="61"),(AA3807/'Totals and Drop Down Lists'!W$4)*Inputs!E$38,0)</f>
        <v>0</v>
      </c>
      <c r="AR3807">
        <f>IF(OR($D3807="51",$D3807="52",$D3807="61"),(AB3807/'Totals and Drop Down Lists'!X$4)*Inputs!F$38,0)</f>
        <v>0</v>
      </c>
      <c r="AS3807">
        <f>IF(OR($D3807="51",$D3807="52",$D3807="61"),(AC3807/'Totals and Drop Down Lists'!Y$4)*Inputs!G$38,0)</f>
        <v>0</v>
      </c>
      <c r="AT3807">
        <f>IF(OR($D3807="51",$D3807="52",$D3807="61"),(AD3807/'Totals and Drop Down Lists'!Z$4)*Inputs!H$38,0)</f>
        <v>0</v>
      </c>
      <c r="AU3807">
        <f>IF(OR($D3807="51",$D3807="52",$D3807="61"),(AE3807/'Totals and Drop Down Lists'!AA$4)*Inputs!I$38,0)</f>
        <v>0</v>
      </c>
      <c r="AV3807">
        <f>IF(OR($D3807="51",$D3807="52",$D3807="61"),(AF3807/'Totals and Drop Down Lists'!AB$4)*Inputs!J$38,0)</f>
        <v>0</v>
      </c>
      <c r="AW3807">
        <f>IF(OR($D3807="51",$D3807="52",$D3807="61"),(AG3807/'Totals and Drop Down Lists'!AC$4)*Inputs!K$38,0)</f>
        <v>0</v>
      </c>
      <c r="AX3807">
        <f>IF(OR($D3807="51",$D3807="52",$D3807="61"),(AH3807/'Totals and Drop Down Lists'!AD$4)*Inputs!L$38,0)</f>
        <v>0</v>
      </c>
      <c r="AY3807">
        <f>IF(OR($D3807="51",$D3807="52",$D3807="61"),0,(AA3807/'Totals and Drop Down Lists'!W$5)*Inputs!E$39)</f>
        <v>0</v>
      </c>
      <c r="AZ3807">
        <f>IF(OR($D3807="51",$D3807="52",$D3807="61"),0,(AB3807/'Totals and Drop Down Lists'!X$5)*Inputs!F$39)</f>
        <v>0</v>
      </c>
      <c r="BA3807">
        <f>IF(OR($D3807="51",$D3807="52",$D3807="61"),0,(AC3807/'Totals and Drop Down Lists'!Y$5)*Inputs!G$39)</f>
        <v>0</v>
      </c>
      <c r="BB3807">
        <f>IF(OR($D3807="51",$D3807="52",$D3807="61"),0,(AD3807/'Totals and Drop Down Lists'!Z$5)*Inputs!H$39)</f>
        <v>0</v>
      </c>
      <c r="BC3807">
        <f>IF(OR($D3807="51",$D3807="52",$D3807="61"),0,(AE3807/'Totals and Drop Down Lists'!AA$5)*Inputs!I$39)</f>
        <v>0</v>
      </c>
      <c r="BD3807">
        <f>IF(OR($D3807="51",$D3807="52",$D3807="61"),0,(AF3807/'Totals and Drop Down Lists'!AB$5)*Inputs!J$39)</f>
        <v>0</v>
      </c>
      <c r="BE3807">
        <f>IF(OR($D3807="51",$D3807="52",$D3807="61"),0,(AG3807/'Totals and Drop Down Lists'!AC$5)*Inputs!K$39)</f>
        <v>0</v>
      </c>
      <c r="BF3807">
        <f>IF(OR($D3807="51",$D3807="52",$D3807="61"),0,(AH3807/'Totals and Drop Down Lists'!AD$5)*Inputs!L$39)</f>
        <v>0</v>
      </c>
      <c r="BG3807" s="10">
        <f t="shared" si="532"/>
        <v>597981.98230463651</v>
      </c>
    </row>
    <row r="3808" spans="1:59">
      <c r="A3808" s="1" t="s">
        <v>7701</v>
      </c>
      <c r="B3808" s="1" t="s">
        <v>177</v>
      </c>
      <c r="C3808" s="1" t="s">
        <v>178</v>
      </c>
      <c r="D3808" s="1" t="s">
        <v>10</v>
      </c>
      <c r="E3808" s="1" t="s">
        <v>179</v>
      </c>
      <c r="F3808" s="2">
        <v>143684</v>
      </c>
      <c r="G3808" s="2">
        <v>724</v>
      </c>
      <c r="H3808" s="2">
        <v>432</v>
      </c>
      <c r="I3808" s="2">
        <v>11980</v>
      </c>
      <c r="J3808" s="2">
        <v>65369</v>
      </c>
      <c r="K3808" s="2">
        <v>37032</v>
      </c>
      <c r="L3808" s="2">
        <v>207</v>
      </c>
      <c r="M3808" s="2">
        <v>31</v>
      </c>
      <c r="N3808" s="2">
        <v>17</v>
      </c>
      <c r="O3808" s="2">
        <v>1233</v>
      </c>
      <c r="P3808" s="2">
        <v>513</v>
      </c>
      <c r="Q3808" s="2">
        <v>117</v>
      </c>
      <c r="R3808" s="2">
        <v>6292</v>
      </c>
      <c r="S3808" s="2">
        <v>56948000</v>
      </c>
      <c r="T3808" s="2">
        <v>2826325000</v>
      </c>
      <c r="U3808" s="2">
        <v>1540</v>
      </c>
      <c r="V3808" s="2">
        <v>1505</v>
      </c>
      <c r="W3808" s="2">
        <v>55</v>
      </c>
      <c r="X3808" s="2">
        <v>5565</v>
      </c>
      <c r="Y3808" s="2">
        <v>755</v>
      </c>
      <c r="Z3808" s="2">
        <v>3525</v>
      </c>
      <c r="AA3808" s="9">
        <f t="shared" si="533"/>
        <v>143684</v>
      </c>
      <c r="AB3808" s="9">
        <f t="shared" si="534"/>
        <v>10824</v>
      </c>
      <c r="AC3808" s="9">
        <f t="shared" si="535"/>
        <v>8410</v>
      </c>
      <c r="AD3808" s="9">
        <f t="shared" si="536"/>
        <v>6292</v>
      </c>
      <c r="AE3808" s="44">
        <f t="shared" si="537"/>
        <v>1.4651371491746904E-3</v>
      </c>
      <c r="AF3808" s="9">
        <f t="shared" si="538"/>
        <v>4005</v>
      </c>
      <c r="AG3808" s="9">
        <f t="shared" si="531"/>
        <v>4280</v>
      </c>
      <c r="AH3808" s="44">
        <f t="shared" si="539"/>
        <v>9.0219451373291172E-4</v>
      </c>
      <c r="AI3808">
        <f>AA3808/'Totals and Drop Down Lists'!W$6*Inputs!E$37</f>
        <v>130341.56226092063</v>
      </c>
      <c r="AJ3808">
        <f>AB3808/'Totals and Drop Down Lists'!X$6*Inputs!F$37</f>
        <v>35615.150866160875</v>
      </c>
      <c r="AK3808">
        <f>AC3808/'Totals and Drop Down Lists'!Y$6*Inputs!G$37</f>
        <v>55441.560782916378</v>
      </c>
      <c r="AL3808">
        <f>AD3808/'Totals and Drop Down Lists'!Z$6*Inputs!H$37</f>
        <v>50446.117990801547</v>
      </c>
      <c r="AM3808">
        <f>AE3808/'Totals and Drop Down Lists'!AA$6*Inputs!I$37</f>
        <v>182393.97188671894</v>
      </c>
      <c r="AN3808">
        <f>AF3808/'Totals and Drop Down Lists'!AB$6*Inputs!J$37</f>
        <v>79926.556027080704</v>
      </c>
      <c r="AO3808">
        <f>AG3808/'Totals and Drop Down Lists'!AC$6*Inputs!K$37</f>
        <v>79708.906046512129</v>
      </c>
      <c r="AP3808">
        <f>AH3808/'Totals and Drop Down Lists'!AD$6*Inputs!L$37</f>
        <v>212313.35286194592</v>
      </c>
      <c r="AQ3808">
        <f>IF(OR($D3808="51",$D3808="52",$D3808="61"),(AA3808/'Totals and Drop Down Lists'!W$4)*Inputs!E$38,0)</f>
        <v>0</v>
      </c>
      <c r="AR3808">
        <f>IF(OR($D3808="51",$D3808="52",$D3808="61"),(AB3808/'Totals and Drop Down Lists'!X$4)*Inputs!F$38,0)</f>
        <v>0</v>
      </c>
      <c r="AS3808">
        <f>IF(OR($D3808="51",$D3808="52",$D3808="61"),(AC3808/'Totals and Drop Down Lists'!Y$4)*Inputs!G$38,0)</f>
        <v>0</v>
      </c>
      <c r="AT3808">
        <f>IF(OR($D3808="51",$D3808="52",$D3808="61"),(AD3808/'Totals and Drop Down Lists'!Z$4)*Inputs!H$38,0)</f>
        <v>0</v>
      </c>
      <c r="AU3808">
        <f>IF(OR($D3808="51",$D3808="52",$D3808="61"),(AE3808/'Totals and Drop Down Lists'!AA$4)*Inputs!I$38,0)</f>
        <v>0</v>
      </c>
      <c r="AV3808">
        <f>IF(OR($D3808="51",$D3808="52",$D3808="61"),(AF3808/'Totals and Drop Down Lists'!AB$4)*Inputs!J$38,0)</f>
        <v>0</v>
      </c>
      <c r="AW3808">
        <f>IF(OR($D3808="51",$D3808="52",$D3808="61"),(AG3808/'Totals and Drop Down Lists'!AC$4)*Inputs!K$38,0)</f>
        <v>0</v>
      </c>
      <c r="AX3808">
        <f>IF(OR($D3808="51",$D3808="52",$D3808="61"),(AH3808/'Totals and Drop Down Lists'!AD$4)*Inputs!L$38,0)</f>
        <v>0</v>
      </c>
      <c r="AY3808">
        <f>IF(OR($D3808="51",$D3808="52",$D3808="61"),0,(AA3808/'Totals and Drop Down Lists'!W$5)*Inputs!E$39)</f>
        <v>0</v>
      </c>
      <c r="AZ3808">
        <f>IF(OR($D3808="51",$D3808="52",$D3808="61"),0,(AB3808/'Totals and Drop Down Lists'!X$5)*Inputs!F$39)</f>
        <v>0</v>
      </c>
      <c r="BA3808">
        <f>IF(OR($D3808="51",$D3808="52",$D3808="61"),0,(AC3808/'Totals and Drop Down Lists'!Y$5)*Inputs!G$39)</f>
        <v>0</v>
      </c>
      <c r="BB3808">
        <f>IF(OR($D3808="51",$D3808="52",$D3808="61"),0,(AD3808/'Totals and Drop Down Lists'!Z$5)*Inputs!H$39)</f>
        <v>0</v>
      </c>
      <c r="BC3808">
        <f>IF(OR($D3808="51",$D3808="52",$D3808="61"),0,(AE3808/'Totals and Drop Down Lists'!AA$5)*Inputs!I$39)</f>
        <v>0</v>
      </c>
      <c r="BD3808">
        <f>IF(OR($D3808="51",$D3808="52",$D3808="61"),0,(AF3808/'Totals and Drop Down Lists'!AB$5)*Inputs!J$39)</f>
        <v>0</v>
      </c>
      <c r="BE3808">
        <f>IF(OR($D3808="51",$D3808="52",$D3808="61"),0,(AG3808/'Totals and Drop Down Lists'!AC$5)*Inputs!K$39)</f>
        <v>0</v>
      </c>
      <c r="BF3808">
        <f>IF(OR($D3808="51",$D3808="52",$D3808="61"),0,(AH3808/'Totals and Drop Down Lists'!AD$5)*Inputs!L$39)</f>
        <v>0</v>
      </c>
      <c r="BG3808" s="10">
        <f t="shared" si="532"/>
        <v>826187.17872305727</v>
      </c>
    </row>
    <row r="3809" spans="1:59">
      <c r="A3809" s="1" t="s">
        <v>7702</v>
      </c>
      <c r="B3809" s="1" t="s">
        <v>4908</v>
      </c>
      <c r="C3809" s="1" t="s">
        <v>4909</v>
      </c>
      <c r="D3809" s="1" t="s">
        <v>215</v>
      </c>
      <c r="E3809" s="1" t="s">
        <v>4910</v>
      </c>
      <c r="F3809" s="2">
        <v>471110</v>
      </c>
      <c r="G3809" s="2">
        <v>1619</v>
      </c>
      <c r="H3809" s="2">
        <v>233</v>
      </c>
      <c r="I3809" s="2">
        <v>31697</v>
      </c>
      <c r="J3809" s="2">
        <v>148949</v>
      </c>
      <c r="K3809" s="2">
        <v>42753</v>
      </c>
      <c r="L3809" s="2">
        <v>1613</v>
      </c>
      <c r="M3809" s="2">
        <v>251</v>
      </c>
      <c r="N3809" s="2">
        <v>71</v>
      </c>
      <c r="O3809" s="2">
        <v>2223</v>
      </c>
      <c r="P3809" s="2">
        <v>250</v>
      </c>
      <c r="Q3809" s="2">
        <v>65</v>
      </c>
      <c r="R3809" s="2">
        <v>2293</v>
      </c>
      <c r="S3809" s="2">
        <v>64925700</v>
      </c>
      <c r="T3809" s="2">
        <v>2817621400</v>
      </c>
      <c r="U3809" s="2">
        <v>2256</v>
      </c>
      <c r="V3809" s="2">
        <v>1437</v>
      </c>
      <c r="W3809" s="2">
        <v>24</v>
      </c>
      <c r="X3809" s="2">
        <v>7360</v>
      </c>
      <c r="Y3809" s="2">
        <v>759</v>
      </c>
      <c r="Z3809" s="2">
        <v>5510</v>
      </c>
      <c r="AA3809" s="9">
        <f t="shared" si="533"/>
        <v>471110</v>
      </c>
      <c r="AB3809" s="9">
        <f t="shared" si="534"/>
        <v>29845</v>
      </c>
      <c r="AC3809" s="9">
        <f t="shared" si="535"/>
        <v>6766</v>
      </c>
      <c r="AD3809" s="9">
        <f t="shared" si="536"/>
        <v>2293</v>
      </c>
      <c r="AE3809" s="44">
        <f t="shared" si="537"/>
        <v>8.5702084198966463E-4</v>
      </c>
      <c r="AF3809" s="9">
        <f t="shared" si="538"/>
        <v>5899</v>
      </c>
      <c r="AG3809" s="9">
        <f t="shared" si="531"/>
        <v>6269</v>
      </c>
      <c r="AH3809" s="44">
        <f t="shared" si="539"/>
        <v>6.6954282303223261E-4</v>
      </c>
      <c r="AI3809">
        <f>AA3809/'Totals and Drop Down Lists'!W$6*Inputs!E$37</f>
        <v>427362.91721237102</v>
      </c>
      <c r="AJ3809">
        <f>AB3809/'Totals and Drop Down Lists'!X$6*Inputs!F$37</f>
        <v>98201.6054693802</v>
      </c>
      <c r="AK3809">
        <f>AC3809/'Totals and Drop Down Lists'!Y$6*Inputs!G$37</f>
        <v>44603.757462213107</v>
      </c>
      <c r="AL3809">
        <f>AD3809/'Totals and Drop Down Lists'!Z$6*Inputs!H$37</f>
        <v>18384.130412095987</v>
      </c>
      <c r="AM3809">
        <f>AE3809/'Totals and Drop Down Lists'!AA$6*Inputs!I$37</f>
        <v>106689.96786290439</v>
      </c>
      <c r="AN3809">
        <f>AF3809/'Totals and Drop Down Lists'!AB$6*Inputs!J$37</f>
        <v>117724.53283489365</v>
      </c>
      <c r="AO3809">
        <f>AG3809/'Totals and Drop Down Lists'!AC$6*Inputs!K$37</f>
        <v>116751.19906672536</v>
      </c>
      <c r="AP3809">
        <f>AH3809/'Totals and Drop Down Lists'!AD$6*Inputs!L$37</f>
        <v>157563.45164908547</v>
      </c>
      <c r="AQ3809">
        <f>IF(OR($D3809="51",$D3809="52",$D3809="61"),(AA3809/'Totals and Drop Down Lists'!W$4)*Inputs!E$38,0)</f>
        <v>0</v>
      </c>
      <c r="AR3809">
        <f>IF(OR($D3809="51",$D3809="52",$D3809="61"),(AB3809/'Totals and Drop Down Lists'!X$4)*Inputs!F$38,0)</f>
        <v>0</v>
      </c>
      <c r="AS3809">
        <f>IF(OR($D3809="51",$D3809="52",$D3809="61"),(AC3809/'Totals and Drop Down Lists'!Y$4)*Inputs!G$38,0)</f>
        <v>0</v>
      </c>
      <c r="AT3809">
        <f>IF(OR($D3809="51",$D3809="52",$D3809="61"),(AD3809/'Totals and Drop Down Lists'!Z$4)*Inputs!H$38,0)</f>
        <v>0</v>
      </c>
      <c r="AU3809">
        <f>IF(OR($D3809="51",$D3809="52",$D3809="61"),(AE3809/'Totals and Drop Down Lists'!AA$4)*Inputs!I$38,0)</f>
        <v>0</v>
      </c>
      <c r="AV3809">
        <f>IF(OR($D3809="51",$D3809="52",$D3809="61"),(AF3809/'Totals and Drop Down Lists'!AB$4)*Inputs!J$38,0)</f>
        <v>0</v>
      </c>
      <c r="AW3809">
        <f>IF(OR($D3809="51",$D3809="52",$D3809="61"),(AG3809/'Totals and Drop Down Lists'!AC$4)*Inputs!K$38,0)</f>
        <v>0</v>
      </c>
      <c r="AX3809">
        <f>IF(OR($D3809="51",$D3809="52",$D3809="61"),(AH3809/'Totals and Drop Down Lists'!AD$4)*Inputs!L$38,0)</f>
        <v>0</v>
      </c>
      <c r="AY3809">
        <f>IF(OR($D3809="51",$D3809="52",$D3809="61"),0,(AA3809/'Totals and Drop Down Lists'!W$5)*Inputs!E$39)</f>
        <v>0</v>
      </c>
      <c r="AZ3809">
        <f>IF(OR($D3809="51",$D3809="52",$D3809="61"),0,(AB3809/'Totals and Drop Down Lists'!X$5)*Inputs!F$39)</f>
        <v>0</v>
      </c>
      <c r="BA3809">
        <f>IF(OR($D3809="51",$D3809="52",$D3809="61"),0,(AC3809/'Totals and Drop Down Lists'!Y$5)*Inputs!G$39)</f>
        <v>0</v>
      </c>
      <c r="BB3809">
        <f>IF(OR($D3809="51",$D3809="52",$D3809="61"),0,(AD3809/'Totals and Drop Down Lists'!Z$5)*Inputs!H$39)</f>
        <v>0</v>
      </c>
      <c r="BC3809">
        <f>IF(OR($D3809="51",$D3809="52",$D3809="61"),0,(AE3809/'Totals and Drop Down Lists'!AA$5)*Inputs!I$39)</f>
        <v>0</v>
      </c>
      <c r="BD3809">
        <f>IF(OR($D3809="51",$D3809="52",$D3809="61"),0,(AF3809/'Totals and Drop Down Lists'!AB$5)*Inputs!J$39)</f>
        <v>0</v>
      </c>
      <c r="BE3809">
        <f>IF(OR($D3809="51",$D3809="52",$D3809="61"),0,(AG3809/'Totals and Drop Down Lists'!AC$5)*Inputs!K$39)</f>
        <v>0</v>
      </c>
      <c r="BF3809">
        <f>IF(OR($D3809="51",$D3809="52",$D3809="61"),0,(AH3809/'Totals and Drop Down Lists'!AD$5)*Inputs!L$39)</f>
        <v>0</v>
      </c>
      <c r="BG3809" s="10">
        <f t="shared" si="532"/>
        <v>1087281.5619696693</v>
      </c>
    </row>
    <row r="3810" spans="1:59" ht="28.8">
      <c r="A3810" s="1" t="s">
        <v>7703</v>
      </c>
      <c r="B3810" s="1" t="s">
        <v>6637</v>
      </c>
      <c r="C3810" s="1" t="s">
        <v>6638</v>
      </c>
      <c r="D3810" s="1" t="s">
        <v>25</v>
      </c>
      <c r="E3810" s="1" t="s">
        <v>6639</v>
      </c>
      <c r="F3810" s="2">
        <v>36811</v>
      </c>
      <c r="G3810" s="2">
        <v>284</v>
      </c>
      <c r="H3810" s="2">
        <v>17</v>
      </c>
      <c r="I3810" s="2">
        <v>3875</v>
      </c>
      <c r="J3810" s="2">
        <v>14164</v>
      </c>
      <c r="K3810" s="2">
        <v>3667</v>
      </c>
      <c r="L3810" s="2">
        <v>90</v>
      </c>
      <c r="M3810" s="2">
        <v>14</v>
      </c>
      <c r="N3810" s="2">
        <v>0</v>
      </c>
      <c r="O3810" s="2">
        <v>87</v>
      </c>
      <c r="P3810" s="2">
        <v>69</v>
      </c>
      <c r="Q3810" s="2">
        <v>0</v>
      </c>
      <c r="R3810" s="2">
        <v>4900</v>
      </c>
      <c r="S3810" s="2">
        <v>3027000</v>
      </c>
      <c r="T3810" s="2">
        <v>164496200</v>
      </c>
      <c r="U3810" s="2">
        <v>212</v>
      </c>
      <c r="V3810" s="2">
        <v>267</v>
      </c>
      <c r="W3810" s="2">
        <v>0</v>
      </c>
      <c r="X3810" s="2">
        <v>866</v>
      </c>
      <c r="Y3810" s="2">
        <v>72</v>
      </c>
      <c r="Z3810" s="2">
        <v>537</v>
      </c>
      <c r="AA3810" s="9">
        <f t="shared" si="533"/>
        <v>36811</v>
      </c>
      <c r="AB3810" s="9">
        <f t="shared" si="534"/>
        <v>3574</v>
      </c>
      <c r="AC3810" s="9">
        <f t="shared" si="535"/>
        <v>5160</v>
      </c>
      <c r="AD3810" s="9">
        <f t="shared" si="536"/>
        <v>4900</v>
      </c>
      <c r="AE3810" s="44">
        <f t="shared" si="537"/>
        <v>6.6302772293204149E-5</v>
      </c>
      <c r="AF3810" s="9">
        <f t="shared" si="538"/>
        <v>599</v>
      </c>
      <c r="AG3810" s="9">
        <f t="shared" si="531"/>
        <v>609</v>
      </c>
      <c r="AH3810" s="44">
        <f t="shared" si="539"/>
        <v>5.8666931125638917E-5</v>
      </c>
      <c r="AI3810">
        <f>AA3810/'Totals and Drop Down Lists'!W$6*Inputs!E$37</f>
        <v>33392.745527593535</v>
      </c>
      <c r="AJ3810">
        <f>AB3810/'Totals and Drop Down Lists'!X$6*Inputs!F$37</f>
        <v>11759.843791173224</v>
      </c>
      <c r="AK3810">
        <f>AC3810/'Totals and Drop Down Lists'!Y$6*Inputs!G$37</f>
        <v>34016.462977389834</v>
      </c>
      <c r="AL3810">
        <f>AD3810/'Totals and Drop Down Lists'!Z$6*Inputs!H$37</f>
        <v>39285.756222970056</v>
      </c>
      <c r="AM3810">
        <f>AE3810/'Totals and Drop Down Lists'!AA$6*Inputs!I$37</f>
        <v>8253.9890497420674</v>
      </c>
      <c r="AN3810">
        <f>AF3810/'Totals and Drop Down Lists'!AB$6*Inputs!J$37</f>
        <v>11954.059191066501</v>
      </c>
      <c r="AO3810">
        <f>AG3810/'Totals and Drop Down Lists'!AC$6*Inputs!K$37</f>
        <v>11341.757893066797</v>
      </c>
      <c r="AP3810">
        <f>AH3810/'Totals and Drop Down Lists'!AD$6*Inputs!L$37</f>
        <v>13806.083566024319</v>
      </c>
      <c r="AQ3810">
        <f>IF(OR($D3810="51",$D3810="52",$D3810="61"),(AA3810/'Totals and Drop Down Lists'!W$4)*Inputs!E$38,0)</f>
        <v>0</v>
      </c>
      <c r="AR3810">
        <f>IF(OR($D3810="51",$D3810="52",$D3810="61"),(AB3810/'Totals and Drop Down Lists'!X$4)*Inputs!F$38,0)</f>
        <v>0</v>
      </c>
      <c r="AS3810">
        <f>IF(OR($D3810="51",$D3810="52",$D3810="61"),(AC3810/'Totals and Drop Down Lists'!Y$4)*Inputs!G$38,0)</f>
        <v>0</v>
      </c>
      <c r="AT3810">
        <f>IF(OR($D3810="51",$D3810="52",$D3810="61"),(AD3810/'Totals and Drop Down Lists'!Z$4)*Inputs!H$38,0)</f>
        <v>0</v>
      </c>
      <c r="AU3810">
        <f>IF(OR($D3810="51",$D3810="52",$D3810="61"),(AE3810/'Totals and Drop Down Lists'!AA$4)*Inputs!I$38,0)</f>
        <v>0</v>
      </c>
      <c r="AV3810">
        <f>IF(OR($D3810="51",$D3810="52",$D3810="61"),(AF3810/'Totals and Drop Down Lists'!AB$4)*Inputs!J$38,0)</f>
        <v>0</v>
      </c>
      <c r="AW3810">
        <f>IF(OR($D3810="51",$D3810="52",$D3810="61"),(AG3810/'Totals and Drop Down Lists'!AC$4)*Inputs!K$38,0)</f>
        <v>0</v>
      </c>
      <c r="AX3810">
        <f>IF(OR($D3810="51",$D3810="52",$D3810="61"),(AH3810/'Totals and Drop Down Lists'!AD$4)*Inputs!L$38,0)</f>
        <v>0</v>
      </c>
      <c r="AY3810">
        <f>IF(OR($D3810="51",$D3810="52",$D3810="61"),0,(AA3810/'Totals and Drop Down Lists'!W$5)*Inputs!E$39)</f>
        <v>0</v>
      </c>
      <c r="AZ3810">
        <f>IF(OR($D3810="51",$D3810="52",$D3810="61"),0,(AB3810/'Totals and Drop Down Lists'!X$5)*Inputs!F$39)</f>
        <v>0</v>
      </c>
      <c r="BA3810">
        <f>IF(OR($D3810="51",$D3810="52",$D3810="61"),0,(AC3810/'Totals and Drop Down Lists'!Y$5)*Inputs!G$39)</f>
        <v>0</v>
      </c>
      <c r="BB3810">
        <f>IF(OR($D3810="51",$D3810="52",$D3810="61"),0,(AD3810/'Totals and Drop Down Lists'!Z$5)*Inputs!H$39)</f>
        <v>0</v>
      </c>
      <c r="BC3810">
        <f>IF(OR($D3810="51",$D3810="52",$D3810="61"),0,(AE3810/'Totals and Drop Down Lists'!AA$5)*Inputs!I$39)</f>
        <v>0</v>
      </c>
      <c r="BD3810">
        <f>IF(OR($D3810="51",$D3810="52",$D3810="61"),0,(AF3810/'Totals and Drop Down Lists'!AB$5)*Inputs!J$39)</f>
        <v>0</v>
      </c>
      <c r="BE3810">
        <f>IF(OR($D3810="51",$D3810="52",$D3810="61"),0,(AG3810/'Totals and Drop Down Lists'!AC$5)*Inputs!K$39)</f>
        <v>0</v>
      </c>
      <c r="BF3810">
        <f>IF(OR($D3810="51",$D3810="52",$D3810="61"),0,(AH3810/'Totals and Drop Down Lists'!AD$5)*Inputs!L$39)</f>
        <v>0</v>
      </c>
      <c r="BG3810" s="10">
        <f t="shared" si="532"/>
        <v>163810.69821902632</v>
      </c>
    </row>
    <row r="3811" spans="1:59" ht="28.8">
      <c r="A3811" s="1" t="s">
        <v>7703</v>
      </c>
      <c r="B3811" s="1" t="s">
        <v>6637</v>
      </c>
      <c r="C3811" s="1" t="s">
        <v>6640</v>
      </c>
      <c r="D3811" s="1" t="s">
        <v>25</v>
      </c>
      <c r="E3811" s="1" t="s">
        <v>6641</v>
      </c>
      <c r="F3811" s="2">
        <v>36871</v>
      </c>
      <c r="G3811" s="2">
        <v>310</v>
      </c>
      <c r="H3811" s="2">
        <v>5</v>
      </c>
      <c r="I3811" s="2">
        <v>4900</v>
      </c>
      <c r="J3811" s="2">
        <v>15442</v>
      </c>
      <c r="K3811" s="2">
        <v>4537</v>
      </c>
      <c r="L3811" s="2">
        <v>165</v>
      </c>
      <c r="M3811" s="2">
        <v>12</v>
      </c>
      <c r="N3811" s="2">
        <v>24</v>
      </c>
      <c r="O3811" s="2">
        <v>131</v>
      </c>
      <c r="P3811" s="2">
        <v>64</v>
      </c>
      <c r="Q3811" s="2">
        <v>26</v>
      </c>
      <c r="R3811" s="2">
        <v>5417</v>
      </c>
      <c r="S3811" s="2">
        <v>3713800</v>
      </c>
      <c r="T3811" s="2">
        <v>168957700</v>
      </c>
      <c r="U3811" s="2">
        <v>145</v>
      </c>
      <c r="V3811" s="2">
        <v>309</v>
      </c>
      <c r="W3811" s="2">
        <v>0</v>
      </c>
      <c r="X3811" s="2">
        <v>982</v>
      </c>
      <c r="Y3811" s="2">
        <v>123</v>
      </c>
      <c r="Z3811" s="2">
        <v>656</v>
      </c>
      <c r="AA3811" s="9">
        <f t="shared" si="533"/>
        <v>36871</v>
      </c>
      <c r="AB3811" s="9">
        <f t="shared" si="534"/>
        <v>4585</v>
      </c>
      <c r="AC3811" s="9">
        <f t="shared" si="535"/>
        <v>5839</v>
      </c>
      <c r="AD3811" s="9">
        <f t="shared" si="536"/>
        <v>5417</v>
      </c>
      <c r="AE3811" s="44">
        <f t="shared" si="537"/>
        <v>9.3095737417264257E-5</v>
      </c>
      <c r="AF3811" s="9">
        <f t="shared" si="538"/>
        <v>673</v>
      </c>
      <c r="AG3811" s="9">
        <f t="shared" si="531"/>
        <v>779</v>
      </c>
      <c r="AH3811" s="44">
        <f t="shared" si="539"/>
        <v>8.516355365400121E-5</v>
      </c>
      <c r="AI3811">
        <f>AA3811/'Totals and Drop Down Lists'!W$6*Inputs!E$37</f>
        <v>33447.173952022531</v>
      </c>
      <c r="AJ3811">
        <f>AB3811/'Totals and Drop Down Lists'!X$6*Inputs!F$37</f>
        <v>15086.425232940468</v>
      </c>
      <c r="AK3811">
        <f>AC3811/'Totals and Drop Down Lists'!Y$6*Inputs!G$37</f>
        <v>38492.6603342983</v>
      </c>
      <c r="AL3811">
        <f>AD3811/'Totals and Drop Down Lists'!Z$6*Inputs!H$37</f>
        <v>43430.804379556896</v>
      </c>
      <c r="AM3811">
        <f>AE3811/'Totals and Drop Down Lists'!AA$6*Inputs!I$37</f>
        <v>11589.427872211643</v>
      </c>
      <c r="AN3811">
        <f>AF3811/'Totals and Drop Down Lists'!AB$6*Inputs!J$37</f>
        <v>13430.854483452011</v>
      </c>
      <c r="AO3811">
        <f>AG3811/'Totals and Drop Down Lists'!AC$6*Inputs!K$37</f>
        <v>14507.76584351237</v>
      </c>
      <c r="AP3811">
        <f>AH3811/'Totals and Drop Down Lists'!AD$6*Inputs!L$37</f>
        <v>20041.531335749271</v>
      </c>
      <c r="AQ3811">
        <f>IF(OR($D3811="51",$D3811="52",$D3811="61"),(AA3811/'Totals and Drop Down Lists'!W$4)*Inputs!E$38,0)</f>
        <v>0</v>
      </c>
      <c r="AR3811">
        <f>IF(OR($D3811="51",$D3811="52",$D3811="61"),(AB3811/'Totals and Drop Down Lists'!X$4)*Inputs!F$38,0)</f>
        <v>0</v>
      </c>
      <c r="AS3811">
        <f>IF(OR($D3811="51",$D3811="52",$D3811="61"),(AC3811/'Totals and Drop Down Lists'!Y$4)*Inputs!G$38,0)</f>
        <v>0</v>
      </c>
      <c r="AT3811">
        <f>IF(OR($D3811="51",$D3811="52",$D3811="61"),(AD3811/'Totals and Drop Down Lists'!Z$4)*Inputs!H$38,0)</f>
        <v>0</v>
      </c>
      <c r="AU3811">
        <f>IF(OR($D3811="51",$D3811="52",$D3811="61"),(AE3811/'Totals and Drop Down Lists'!AA$4)*Inputs!I$38,0)</f>
        <v>0</v>
      </c>
      <c r="AV3811">
        <f>IF(OR($D3811="51",$D3811="52",$D3811="61"),(AF3811/'Totals and Drop Down Lists'!AB$4)*Inputs!J$38,0)</f>
        <v>0</v>
      </c>
      <c r="AW3811">
        <f>IF(OR($D3811="51",$D3811="52",$D3811="61"),(AG3811/'Totals and Drop Down Lists'!AC$4)*Inputs!K$38,0)</f>
        <v>0</v>
      </c>
      <c r="AX3811">
        <f>IF(OR($D3811="51",$D3811="52",$D3811="61"),(AH3811/'Totals and Drop Down Lists'!AD$4)*Inputs!L$38,0)</f>
        <v>0</v>
      </c>
      <c r="AY3811">
        <f>IF(OR($D3811="51",$D3811="52",$D3811="61"),0,(AA3811/'Totals and Drop Down Lists'!W$5)*Inputs!E$39)</f>
        <v>0</v>
      </c>
      <c r="AZ3811">
        <f>IF(OR($D3811="51",$D3811="52",$D3811="61"),0,(AB3811/'Totals and Drop Down Lists'!X$5)*Inputs!F$39)</f>
        <v>0</v>
      </c>
      <c r="BA3811">
        <f>IF(OR($D3811="51",$D3811="52",$D3811="61"),0,(AC3811/'Totals and Drop Down Lists'!Y$5)*Inputs!G$39)</f>
        <v>0</v>
      </c>
      <c r="BB3811">
        <f>IF(OR($D3811="51",$D3811="52",$D3811="61"),0,(AD3811/'Totals and Drop Down Lists'!Z$5)*Inputs!H$39)</f>
        <v>0</v>
      </c>
      <c r="BC3811">
        <f>IF(OR($D3811="51",$D3811="52",$D3811="61"),0,(AE3811/'Totals and Drop Down Lists'!AA$5)*Inputs!I$39)</f>
        <v>0</v>
      </c>
      <c r="BD3811">
        <f>IF(OR($D3811="51",$D3811="52",$D3811="61"),0,(AF3811/'Totals and Drop Down Lists'!AB$5)*Inputs!J$39)</f>
        <v>0</v>
      </c>
      <c r="BE3811">
        <f>IF(OR($D3811="51",$D3811="52",$D3811="61"),0,(AG3811/'Totals and Drop Down Lists'!AC$5)*Inputs!K$39)</f>
        <v>0</v>
      </c>
      <c r="BF3811">
        <f>IF(OR($D3811="51",$D3811="52",$D3811="61"),0,(AH3811/'Totals and Drop Down Lists'!AD$5)*Inputs!L$39)</f>
        <v>0</v>
      </c>
      <c r="BG3811" s="10">
        <f t="shared" si="532"/>
        <v>190026.64343374351</v>
      </c>
    </row>
    <row r="3812" spans="1:59" ht="28.8">
      <c r="A3812" s="1" t="s">
        <v>7703</v>
      </c>
      <c r="B3812" s="1" t="s">
        <v>6637</v>
      </c>
      <c r="C3812" s="1" t="s">
        <v>6642</v>
      </c>
      <c r="D3812" s="1" t="s">
        <v>25</v>
      </c>
      <c r="E3812" s="1" t="s">
        <v>6643</v>
      </c>
      <c r="F3812" s="2">
        <v>31157</v>
      </c>
      <c r="G3812" s="2">
        <v>223</v>
      </c>
      <c r="H3812" s="2">
        <v>64</v>
      </c>
      <c r="I3812" s="2">
        <v>4236</v>
      </c>
      <c r="J3812" s="2">
        <v>12491</v>
      </c>
      <c r="K3812" s="2">
        <v>3325</v>
      </c>
      <c r="L3812" s="2">
        <v>51</v>
      </c>
      <c r="M3812" s="2">
        <v>12</v>
      </c>
      <c r="N3812" s="2">
        <v>3</v>
      </c>
      <c r="O3812" s="2">
        <v>100</v>
      </c>
      <c r="P3812" s="2">
        <v>118</v>
      </c>
      <c r="Q3812" s="2">
        <v>0</v>
      </c>
      <c r="R3812" s="2">
        <v>5713</v>
      </c>
      <c r="S3812" s="2">
        <v>2092400</v>
      </c>
      <c r="T3812" s="2">
        <v>105071000</v>
      </c>
      <c r="U3812" s="2">
        <v>227</v>
      </c>
      <c r="V3812" s="2">
        <v>410</v>
      </c>
      <c r="W3812" s="2">
        <v>65</v>
      </c>
      <c r="X3812" s="2">
        <v>1068</v>
      </c>
      <c r="Y3812" s="2">
        <v>153</v>
      </c>
      <c r="Z3812" s="2">
        <v>665</v>
      </c>
      <c r="AA3812" s="9">
        <f t="shared" si="533"/>
        <v>31157</v>
      </c>
      <c r="AB3812" s="9">
        <f t="shared" si="534"/>
        <v>3949</v>
      </c>
      <c r="AC3812" s="9">
        <f t="shared" si="535"/>
        <v>5997</v>
      </c>
      <c r="AD3812" s="9">
        <f t="shared" si="536"/>
        <v>5713</v>
      </c>
      <c r="AE3812" s="44">
        <f t="shared" si="537"/>
        <v>6.1813292479342733E-5</v>
      </c>
      <c r="AF3812" s="9">
        <f t="shared" si="538"/>
        <v>593</v>
      </c>
      <c r="AG3812" s="9">
        <f t="shared" si="531"/>
        <v>818</v>
      </c>
      <c r="AH3812" s="44">
        <f t="shared" si="539"/>
        <v>8.1021229859399495E-5</v>
      </c>
      <c r="AI3812">
        <f>AA3812/'Totals and Drop Down Lists'!W$6*Inputs!E$37</f>
        <v>28263.77366556822</v>
      </c>
      <c r="AJ3812">
        <f>AB3812/'Totals and Drop Down Lists'!X$6*Inputs!F$37</f>
        <v>12993.738984707068</v>
      </c>
      <c r="AK3812">
        <f>AC3812/'Totals and Drop Down Lists'!Y$6*Inputs!G$37</f>
        <v>39534.249704536203</v>
      </c>
      <c r="AL3812">
        <f>AD3812/'Totals and Drop Down Lists'!Z$6*Inputs!H$37</f>
        <v>45803.984755475089</v>
      </c>
      <c r="AM3812">
        <f>AE3812/'Totals and Drop Down Lists'!AA$6*Inputs!I$37</f>
        <v>7695.0966242672985</v>
      </c>
      <c r="AN3812">
        <f>AF3812/'Totals and Drop Down Lists'!AB$6*Inputs!J$37</f>
        <v>11834.319032224432</v>
      </c>
      <c r="AO3812">
        <f>AG3812/'Totals and Drop Down Lists'!AC$6*Inputs!K$37</f>
        <v>15234.085314496944</v>
      </c>
      <c r="AP3812">
        <f>AH3812/'Totals and Drop Down Lists'!AD$6*Inputs!L$37</f>
        <v>19066.718653911048</v>
      </c>
      <c r="AQ3812">
        <f>IF(OR($D3812="51",$D3812="52",$D3812="61"),(AA3812/'Totals and Drop Down Lists'!W$4)*Inputs!E$38,0)</f>
        <v>0</v>
      </c>
      <c r="AR3812">
        <f>IF(OR($D3812="51",$D3812="52",$D3812="61"),(AB3812/'Totals and Drop Down Lists'!X$4)*Inputs!F$38,0)</f>
        <v>0</v>
      </c>
      <c r="AS3812">
        <f>IF(OR($D3812="51",$D3812="52",$D3812="61"),(AC3812/'Totals and Drop Down Lists'!Y$4)*Inputs!G$38,0)</f>
        <v>0</v>
      </c>
      <c r="AT3812">
        <f>IF(OR($D3812="51",$D3812="52",$D3812="61"),(AD3812/'Totals and Drop Down Lists'!Z$4)*Inputs!H$38,0)</f>
        <v>0</v>
      </c>
      <c r="AU3812">
        <f>IF(OR($D3812="51",$D3812="52",$D3812="61"),(AE3812/'Totals and Drop Down Lists'!AA$4)*Inputs!I$38,0)</f>
        <v>0</v>
      </c>
      <c r="AV3812">
        <f>IF(OR($D3812="51",$D3812="52",$D3812="61"),(AF3812/'Totals and Drop Down Lists'!AB$4)*Inputs!J$38,0)</f>
        <v>0</v>
      </c>
      <c r="AW3812">
        <f>IF(OR($D3812="51",$D3812="52",$D3812="61"),(AG3812/'Totals and Drop Down Lists'!AC$4)*Inputs!K$38,0)</f>
        <v>0</v>
      </c>
      <c r="AX3812">
        <f>IF(OR($D3812="51",$D3812="52",$D3812="61"),(AH3812/'Totals and Drop Down Lists'!AD$4)*Inputs!L$38,0)</f>
        <v>0</v>
      </c>
      <c r="AY3812">
        <f>IF(OR($D3812="51",$D3812="52",$D3812="61"),0,(AA3812/'Totals and Drop Down Lists'!W$5)*Inputs!E$39)</f>
        <v>0</v>
      </c>
      <c r="AZ3812">
        <f>IF(OR($D3812="51",$D3812="52",$D3812="61"),0,(AB3812/'Totals and Drop Down Lists'!X$5)*Inputs!F$39)</f>
        <v>0</v>
      </c>
      <c r="BA3812">
        <f>IF(OR($D3812="51",$D3812="52",$D3812="61"),0,(AC3812/'Totals and Drop Down Lists'!Y$5)*Inputs!G$39)</f>
        <v>0</v>
      </c>
      <c r="BB3812">
        <f>IF(OR($D3812="51",$D3812="52",$D3812="61"),0,(AD3812/'Totals and Drop Down Lists'!Z$5)*Inputs!H$39)</f>
        <v>0</v>
      </c>
      <c r="BC3812">
        <f>IF(OR($D3812="51",$D3812="52",$D3812="61"),0,(AE3812/'Totals and Drop Down Lists'!AA$5)*Inputs!I$39)</f>
        <v>0</v>
      </c>
      <c r="BD3812">
        <f>IF(OR($D3812="51",$D3812="52",$D3812="61"),0,(AF3812/'Totals and Drop Down Lists'!AB$5)*Inputs!J$39)</f>
        <v>0</v>
      </c>
      <c r="BE3812">
        <f>IF(OR($D3812="51",$D3812="52",$D3812="61"),0,(AG3812/'Totals and Drop Down Lists'!AC$5)*Inputs!K$39)</f>
        <v>0</v>
      </c>
      <c r="BF3812">
        <f>IF(OR($D3812="51",$D3812="52",$D3812="61"),0,(AH3812/'Totals and Drop Down Lists'!AD$5)*Inputs!L$39)</f>
        <v>0</v>
      </c>
      <c r="BG3812" s="10">
        <f t="shared" si="532"/>
        <v>180425.96673518629</v>
      </c>
    </row>
    <row r="3813" spans="1:59" ht="28.8">
      <c r="A3813" s="1" t="s">
        <v>7703</v>
      </c>
      <c r="B3813" s="1" t="s">
        <v>6637</v>
      </c>
      <c r="C3813" s="1" t="s">
        <v>1403</v>
      </c>
      <c r="D3813" s="1" t="s">
        <v>25</v>
      </c>
      <c r="E3813" s="1" t="s">
        <v>6644</v>
      </c>
      <c r="F3813" s="2">
        <v>6276</v>
      </c>
      <c r="G3813" s="2">
        <v>29</v>
      </c>
      <c r="H3813" s="2">
        <v>12</v>
      </c>
      <c r="I3813" s="2">
        <v>995</v>
      </c>
      <c r="J3813" s="2">
        <v>2774</v>
      </c>
      <c r="K3813" s="2">
        <v>527</v>
      </c>
      <c r="L3813" s="2">
        <v>6</v>
      </c>
      <c r="M3813" s="2">
        <v>1</v>
      </c>
      <c r="N3813" s="2">
        <v>0</v>
      </c>
      <c r="O3813" s="2">
        <v>12</v>
      </c>
      <c r="P3813" s="2">
        <v>0</v>
      </c>
      <c r="Q3813" s="2">
        <v>0</v>
      </c>
      <c r="R3813" s="2">
        <v>1268</v>
      </c>
      <c r="S3813" s="2">
        <v>292200</v>
      </c>
      <c r="T3813" s="2">
        <v>14671700</v>
      </c>
      <c r="U3813" s="2">
        <v>30</v>
      </c>
      <c r="V3813" s="2">
        <v>59</v>
      </c>
      <c r="W3813" s="2">
        <v>0</v>
      </c>
      <c r="X3813" s="2">
        <v>151</v>
      </c>
      <c r="Y3813" s="2">
        <v>23</v>
      </c>
      <c r="Z3813" s="2">
        <v>80</v>
      </c>
      <c r="AA3813" s="9">
        <f t="shared" si="533"/>
        <v>6276</v>
      </c>
      <c r="AB3813" s="9">
        <f t="shared" si="534"/>
        <v>954</v>
      </c>
      <c r="AC3813" s="9">
        <f t="shared" si="535"/>
        <v>1287</v>
      </c>
      <c r="AD3813" s="9">
        <f t="shared" si="536"/>
        <v>1268</v>
      </c>
      <c r="AE3813" s="44">
        <f t="shared" si="537"/>
        <v>6.9921471526536336E-6</v>
      </c>
      <c r="AF3813" s="9">
        <f t="shared" si="538"/>
        <v>92</v>
      </c>
      <c r="AG3813" s="9">
        <f t="shared" si="531"/>
        <v>103</v>
      </c>
      <c r="AH3813" s="44">
        <f t="shared" si="539"/>
        <v>7.281024115567389E-6</v>
      </c>
      <c r="AI3813">
        <f>AA3813/'Totals and Drop Down Lists'!W$6*Inputs!E$37</f>
        <v>5693.2131952725276</v>
      </c>
      <c r="AJ3813">
        <f>AB3813/'Totals and Drop Down Lists'!X$6*Inputs!F$37</f>
        <v>3139.0293723500995</v>
      </c>
      <c r="AK3813">
        <f>AC3813/'Totals and Drop Down Lists'!Y$6*Inputs!G$37</f>
        <v>8484.3387309885111</v>
      </c>
      <c r="AL3813">
        <f>AD3813/'Totals and Drop Down Lists'!Z$6*Inputs!H$37</f>
        <v>10166.191610352251</v>
      </c>
      <c r="AM3813">
        <f>AE3813/'Totals and Drop Down Lists'!AA$6*Inputs!I$37</f>
        <v>870.44785664420408</v>
      </c>
      <c r="AN3813">
        <f>AF3813/'Totals and Drop Down Lists'!AB$6*Inputs!J$37</f>
        <v>1836.0157689117161</v>
      </c>
      <c r="AO3813">
        <f>AG3813/'Totals and Drop Down Lists'!AC$6*Inputs!K$37</f>
        <v>1918.2283464464367</v>
      </c>
      <c r="AP3813">
        <f>AH3813/'Totals and Drop Down Lists'!AD$6*Inputs!L$37</f>
        <v>1713.4427429054811</v>
      </c>
      <c r="AQ3813">
        <f>IF(OR($D3813="51",$D3813="52",$D3813="61"),(AA3813/'Totals and Drop Down Lists'!W$4)*Inputs!E$38,0)</f>
        <v>0</v>
      </c>
      <c r="AR3813">
        <f>IF(OR($D3813="51",$D3813="52",$D3813="61"),(AB3813/'Totals and Drop Down Lists'!X$4)*Inputs!F$38,0)</f>
        <v>0</v>
      </c>
      <c r="AS3813">
        <f>IF(OR($D3813="51",$D3813="52",$D3813="61"),(AC3813/'Totals and Drop Down Lists'!Y$4)*Inputs!G$38,0)</f>
        <v>0</v>
      </c>
      <c r="AT3813">
        <f>IF(OR($D3813="51",$D3813="52",$D3813="61"),(AD3813/'Totals and Drop Down Lists'!Z$4)*Inputs!H$38,0)</f>
        <v>0</v>
      </c>
      <c r="AU3813">
        <f>IF(OR($D3813="51",$D3813="52",$D3813="61"),(AE3813/'Totals and Drop Down Lists'!AA$4)*Inputs!I$38,0)</f>
        <v>0</v>
      </c>
      <c r="AV3813">
        <f>IF(OR($D3813="51",$D3813="52",$D3813="61"),(AF3813/'Totals and Drop Down Lists'!AB$4)*Inputs!J$38,0)</f>
        <v>0</v>
      </c>
      <c r="AW3813">
        <f>IF(OR($D3813="51",$D3813="52",$D3813="61"),(AG3813/'Totals and Drop Down Lists'!AC$4)*Inputs!K$38,0)</f>
        <v>0</v>
      </c>
      <c r="AX3813">
        <f>IF(OR($D3813="51",$D3813="52",$D3813="61"),(AH3813/'Totals and Drop Down Lists'!AD$4)*Inputs!L$38,0)</f>
        <v>0</v>
      </c>
      <c r="AY3813">
        <f>IF(OR($D3813="51",$D3813="52",$D3813="61"),0,(AA3813/'Totals and Drop Down Lists'!W$5)*Inputs!E$39)</f>
        <v>0</v>
      </c>
      <c r="AZ3813">
        <f>IF(OR($D3813="51",$D3813="52",$D3813="61"),0,(AB3813/'Totals and Drop Down Lists'!X$5)*Inputs!F$39)</f>
        <v>0</v>
      </c>
      <c r="BA3813">
        <f>IF(OR($D3813="51",$D3813="52",$D3813="61"),0,(AC3813/'Totals and Drop Down Lists'!Y$5)*Inputs!G$39)</f>
        <v>0</v>
      </c>
      <c r="BB3813">
        <f>IF(OR($D3813="51",$D3813="52",$D3813="61"),0,(AD3813/'Totals and Drop Down Lists'!Z$5)*Inputs!H$39)</f>
        <v>0</v>
      </c>
      <c r="BC3813">
        <f>IF(OR($D3813="51",$D3813="52",$D3813="61"),0,(AE3813/'Totals and Drop Down Lists'!AA$5)*Inputs!I$39)</f>
        <v>0</v>
      </c>
      <c r="BD3813">
        <f>IF(OR($D3813="51",$D3813="52",$D3813="61"),0,(AF3813/'Totals and Drop Down Lists'!AB$5)*Inputs!J$39)</f>
        <v>0</v>
      </c>
      <c r="BE3813">
        <f>IF(OR($D3813="51",$D3813="52",$D3813="61"),0,(AG3813/'Totals and Drop Down Lists'!AC$5)*Inputs!K$39)</f>
        <v>0</v>
      </c>
      <c r="BF3813">
        <f>IF(OR($D3813="51",$D3813="52",$D3813="61"),0,(AH3813/'Totals and Drop Down Lists'!AD$5)*Inputs!L$39)</f>
        <v>0</v>
      </c>
      <c r="BG3813" s="10">
        <f t="shared" si="532"/>
        <v>33820.907623871222</v>
      </c>
    </row>
    <row r="3814" spans="1:59" ht="28.8">
      <c r="A3814" s="1" t="s">
        <v>7703</v>
      </c>
      <c r="B3814" s="1" t="s">
        <v>6637</v>
      </c>
      <c r="C3814" s="1" t="s">
        <v>745</v>
      </c>
      <c r="D3814" s="1" t="s">
        <v>25</v>
      </c>
      <c r="E3814" s="1" t="s">
        <v>6645</v>
      </c>
      <c r="F3814" s="2">
        <v>48019</v>
      </c>
      <c r="G3814" s="2">
        <v>228</v>
      </c>
      <c r="H3814" s="2">
        <v>4</v>
      </c>
      <c r="I3814" s="2">
        <v>4837</v>
      </c>
      <c r="J3814" s="2">
        <v>18616</v>
      </c>
      <c r="K3814" s="2">
        <v>4446</v>
      </c>
      <c r="L3814" s="2">
        <v>149</v>
      </c>
      <c r="M3814" s="2">
        <v>26</v>
      </c>
      <c r="N3814" s="2">
        <v>0</v>
      </c>
      <c r="O3814" s="2">
        <v>62</v>
      </c>
      <c r="P3814" s="2">
        <v>70</v>
      </c>
      <c r="Q3814" s="2">
        <v>9</v>
      </c>
      <c r="R3814" s="2">
        <v>6344</v>
      </c>
      <c r="S3814" s="2">
        <v>3651000</v>
      </c>
      <c r="T3814" s="2">
        <v>161795900</v>
      </c>
      <c r="U3814" s="2">
        <v>259</v>
      </c>
      <c r="V3814" s="2">
        <v>512</v>
      </c>
      <c r="W3814" s="2">
        <v>70</v>
      </c>
      <c r="X3814" s="2">
        <v>1464</v>
      </c>
      <c r="Y3814" s="2">
        <v>77</v>
      </c>
      <c r="Z3814" s="2">
        <v>1009</v>
      </c>
      <c r="AA3814" s="9">
        <f t="shared" si="533"/>
        <v>48019</v>
      </c>
      <c r="AB3814" s="9">
        <f t="shared" si="534"/>
        <v>4605</v>
      </c>
      <c r="AC3814" s="9">
        <f t="shared" si="535"/>
        <v>6660</v>
      </c>
      <c r="AD3814" s="9">
        <f t="shared" si="536"/>
        <v>6344</v>
      </c>
      <c r="AE3814" s="44">
        <f t="shared" si="537"/>
        <v>7.4156347753872708E-5</v>
      </c>
      <c r="AF3814" s="9">
        <f t="shared" si="538"/>
        <v>882</v>
      </c>
      <c r="AG3814" s="9">
        <f t="shared" si="531"/>
        <v>1086</v>
      </c>
      <c r="AH3814" s="44">
        <f t="shared" si="539"/>
        <v>9.6508152020152331E-5</v>
      </c>
      <c r="AI3814">
        <f>AA3814/'Totals and Drop Down Lists'!W$6*Inputs!E$37</f>
        <v>43559.975210929173</v>
      </c>
      <c r="AJ3814">
        <f>AB3814/'Totals and Drop Down Lists'!X$6*Inputs!F$37</f>
        <v>15152.232976595604</v>
      </c>
      <c r="AK3814">
        <f>AC3814/'Totals and Drop Down Lists'!Y$6*Inputs!G$37</f>
        <v>43904.969656863621</v>
      </c>
      <c r="AL3814">
        <f>AD3814/'Totals and Drop Down Lists'!Z$6*Inputs!H$37</f>
        <v>50863.028056841227</v>
      </c>
      <c r="AM3814">
        <f>AE3814/'Totals and Drop Down Lists'!AA$6*Inputs!I$37</f>
        <v>9231.6755568313874</v>
      </c>
      <c r="AN3814">
        <f>AF3814/'Totals and Drop Down Lists'!AB$6*Inputs!J$37</f>
        <v>17601.803349784062</v>
      </c>
      <c r="AO3814">
        <f>AG3814/'Totals and Drop Down Lists'!AC$6*Inputs!K$37</f>
        <v>20225.2037304935</v>
      </c>
      <c r="AP3814">
        <f>AH3814/'Totals and Drop Down Lists'!AD$6*Inputs!L$37</f>
        <v>22711.254637461509</v>
      </c>
      <c r="AQ3814">
        <f>IF(OR($D3814="51",$D3814="52",$D3814="61"),(AA3814/'Totals and Drop Down Lists'!W$4)*Inputs!E$38,0)</f>
        <v>0</v>
      </c>
      <c r="AR3814">
        <f>IF(OR($D3814="51",$D3814="52",$D3814="61"),(AB3814/'Totals and Drop Down Lists'!X$4)*Inputs!F$38,0)</f>
        <v>0</v>
      </c>
      <c r="AS3814">
        <f>IF(OR($D3814="51",$D3814="52",$D3814="61"),(AC3814/'Totals and Drop Down Lists'!Y$4)*Inputs!G$38,0)</f>
        <v>0</v>
      </c>
      <c r="AT3814">
        <f>IF(OR($D3814="51",$D3814="52",$D3814="61"),(AD3814/'Totals and Drop Down Lists'!Z$4)*Inputs!H$38,0)</f>
        <v>0</v>
      </c>
      <c r="AU3814">
        <f>IF(OR($D3814="51",$D3814="52",$D3814="61"),(AE3814/'Totals and Drop Down Lists'!AA$4)*Inputs!I$38,0)</f>
        <v>0</v>
      </c>
      <c r="AV3814">
        <f>IF(OR($D3814="51",$D3814="52",$D3814="61"),(AF3814/'Totals and Drop Down Lists'!AB$4)*Inputs!J$38,0)</f>
        <v>0</v>
      </c>
      <c r="AW3814">
        <f>IF(OR($D3814="51",$D3814="52",$D3814="61"),(AG3814/'Totals and Drop Down Lists'!AC$4)*Inputs!K$38,0)</f>
        <v>0</v>
      </c>
      <c r="AX3814">
        <f>IF(OR($D3814="51",$D3814="52",$D3814="61"),(AH3814/'Totals and Drop Down Lists'!AD$4)*Inputs!L$38,0)</f>
        <v>0</v>
      </c>
      <c r="AY3814">
        <f>IF(OR($D3814="51",$D3814="52",$D3814="61"),0,(AA3814/'Totals and Drop Down Lists'!W$5)*Inputs!E$39)</f>
        <v>0</v>
      </c>
      <c r="AZ3814">
        <f>IF(OR($D3814="51",$D3814="52",$D3814="61"),0,(AB3814/'Totals and Drop Down Lists'!X$5)*Inputs!F$39)</f>
        <v>0</v>
      </c>
      <c r="BA3814">
        <f>IF(OR($D3814="51",$D3814="52",$D3814="61"),0,(AC3814/'Totals and Drop Down Lists'!Y$5)*Inputs!G$39)</f>
        <v>0</v>
      </c>
      <c r="BB3814">
        <f>IF(OR($D3814="51",$D3814="52",$D3814="61"),0,(AD3814/'Totals and Drop Down Lists'!Z$5)*Inputs!H$39)</f>
        <v>0</v>
      </c>
      <c r="BC3814">
        <f>IF(OR($D3814="51",$D3814="52",$D3814="61"),0,(AE3814/'Totals and Drop Down Lists'!AA$5)*Inputs!I$39)</f>
        <v>0</v>
      </c>
      <c r="BD3814">
        <f>IF(OR($D3814="51",$D3814="52",$D3814="61"),0,(AF3814/'Totals and Drop Down Lists'!AB$5)*Inputs!J$39)</f>
        <v>0</v>
      </c>
      <c r="BE3814">
        <f>IF(OR($D3814="51",$D3814="52",$D3814="61"),0,(AG3814/'Totals and Drop Down Lists'!AC$5)*Inputs!K$39)</f>
        <v>0</v>
      </c>
      <c r="BF3814">
        <f>IF(OR($D3814="51",$D3814="52",$D3814="61"),0,(AH3814/'Totals and Drop Down Lists'!AD$5)*Inputs!L$39)</f>
        <v>0</v>
      </c>
      <c r="BG3814" s="10">
        <f t="shared" si="532"/>
        <v>223250.14317580007</v>
      </c>
    </row>
    <row r="3815" spans="1:59" ht="28.8">
      <c r="A3815" s="1" t="s">
        <v>7703</v>
      </c>
      <c r="B3815" s="1" t="s">
        <v>6637</v>
      </c>
      <c r="C3815" s="1" t="s">
        <v>6646</v>
      </c>
      <c r="D3815" s="1" t="s">
        <v>25</v>
      </c>
      <c r="E3815" s="1" t="s">
        <v>6647</v>
      </c>
      <c r="F3815" s="2">
        <v>6984</v>
      </c>
      <c r="G3815" s="2">
        <v>9</v>
      </c>
      <c r="H3815" s="2">
        <v>2</v>
      </c>
      <c r="I3815" s="2">
        <v>481</v>
      </c>
      <c r="J3815" s="2">
        <v>3023</v>
      </c>
      <c r="K3815" s="2">
        <v>568</v>
      </c>
      <c r="L3815" s="2">
        <v>16</v>
      </c>
      <c r="M3815" s="2">
        <v>0</v>
      </c>
      <c r="N3815" s="2">
        <v>0</v>
      </c>
      <c r="O3815" s="2">
        <v>29</v>
      </c>
      <c r="P3815" s="2">
        <v>0</v>
      </c>
      <c r="Q3815" s="2">
        <v>0</v>
      </c>
      <c r="R3815" s="2">
        <v>1017</v>
      </c>
      <c r="S3815" s="2">
        <v>491700</v>
      </c>
      <c r="T3815" s="2">
        <v>24771400</v>
      </c>
      <c r="U3815" s="2">
        <v>55</v>
      </c>
      <c r="V3815" s="2">
        <v>79</v>
      </c>
      <c r="W3815" s="2">
        <v>15</v>
      </c>
      <c r="X3815" s="2">
        <v>205</v>
      </c>
      <c r="Y3815" s="2">
        <v>24</v>
      </c>
      <c r="Z3815" s="2">
        <v>99</v>
      </c>
      <c r="AA3815" s="9">
        <f t="shared" si="533"/>
        <v>6984</v>
      </c>
      <c r="AB3815" s="9">
        <f t="shared" si="534"/>
        <v>470</v>
      </c>
      <c r="AC3815" s="9">
        <f t="shared" si="535"/>
        <v>1062</v>
      </c>
      <c r="AD3815" s="9">
        <f t="shared" si="536"/>
        <v>1017</v>
      </c>
      <c r="AE3815" s="44">
        <f t="shared" si="537"/>
        <v>7.4533979601845413E-6</v>
      </c>
      <c r="AF3815" s="9">
        <f t="shared" si="538"/>
        <v>111</v>
      </c>
      <c r="AG3815" s="9">
        <f t="shared" si="531"/>
        <v>123</v>
      </c>
      <c r="AH3815" s="44">
        <f t="shared" si="539"/>
        <v>8.5993650655606621E-6</v>
      </c>
      <c r="AI3815">
        <f>AA3815/'Totals and Drop Down Lists'!W$6*Inputs!E$37</f>
        <v>6335.4686035346303</v>
      </c>
      <c r="AJ3815">
        <f>AB3815/'Totals and Drop Down Lists'!X$6*Inputs!F$37</f>
        <v>1546.4819758957512</v>
      </c>
      <c r="AK3815">
        <f>AC3815/'Totals and Drop Down Lists'!Y$6*Inputs!G$37</f>
        <v>7001.0627290674429</v>
      </c>
      <c r="AL3815">
        <f>AD3815/'Totals and Drop Down Lists'!Z$6*Inputs!H$37</f>
        <v>8153.7987915837848</v>
      </c>
      <c r="AM3815">
        <f>AE3815/'Totals and Drop Down Lists'!AA$6*Inputs!I$37</f>
        <v>927.86867002601537</v>
      </c>
      <c r="AN3815">
        <f>AF3815/'Totals and Drop Down Lists'!AB$6*Inputs!J$37</f>
        <v>2215.1929385782664</v>
      </c>
      <c r="AO3815">
        <f>AG3815/'Totals and Drop Down Lists'!AC$6*Inputs!K$37</f>
        <v>2290.6998700282688</v>
      </c>
      <c r="AP3815">
        <f>AH3815/'Totals and Drop Down Lists'!AD$6*Inputs!L$37</f>
        <v>2023.6877987639539</v>
      </c>
      <c r="AQ3815">
        <f>IF(OR($D3815="51",$D3815="52",$D3815="61"),(AA3815/'Totals and Drop Down Lists'!W$4)*Inputs!E$38,0)</f>
        <v>0</v>
      </c>
      <c r="AR3815">
        <f>IF(OR($D3815="51",$D3815="52",$D3815="61"),(AB3815/'Totals and Drop Down Lists'!X$4)*Inputs!F$38,0)</f>
        <v>0</v>
      </c>
      <c r="AS3815">
        <f>IF(OR($D3815="51",$D3815="52",$D3815="61"),(AC3815/'Totals and Drop Down Lists'!Y$4)*Inputs!G$38,0)</f>
        <v>0</v>
      </c>
      <c r="AT3815">
        <f>IF(OR($D3815="51",$D3815="52",$D3815="61"),(AD3815/'Totals and Drop Down Lists'!Z$4)*Inputs!H$38,0)</f>
        <v>0</v>
      </c>
      <c r="AU3815">
        <f>IF(OR($D3815="51",$D3815="52",$D3815="61"),(AE3815/'Totals and Drop Down Lists'!AA$4)*Inputs!I$38,0)</f>
        <v>0</v>
      </c>
      <c r="AV3815">
        <f>IF(OR($D3815="51",$D3815="52",$D3815="61"),(AF3815/'Totals and Drop Down Lists'!AB$4)*Inputs!J$38,0)</f>
        <v>0</v>
      </c>
      <c r="AW3815">
        <f>IF(OR($D3815="51",$D3815="52",$D3815="61"),(AG3815/'Totals and Drop Down Lists'!AC$4)*Inputs!K$38,0)</f>
        <v>0</v>
      </c>
      <c r="AX3815">
        <f>IF(OR($D3815="51",$D3815="52",$D3815="61"),(AH3815/'Totals and Drop Down Lists'!AD$4)*Inputs!L$38,0)</f>
        <v>0</v>
      </c>
      <c r="AY3815">
        <f>IF(OR($D3815="51",$D3815="52",$D3815="61"),0,(AA3815/'Totals and Drop Down Lists'!W$5)*Inputs!E$39)</f>
        <v>0</v>
      </c>
      <c r="AZ3815">
        <f>IF(OR($D3815="51",$D3815="52",$D3815="61"),0,(AB3815/'Totals and Drop Down Lists'!X$5)*Inputs!F$39)</f>
        <v>0</v>
      </c>
      <c r="BA3815">
        <f>IF(OR($D3815="51",$D3815="52",$D3815="61"),0,(AC3815/'Totals and Drop Down Lists'!Y$5)*Inputs!G$39)</f>
        <v>0</v>
      </c>
      <c r="BB3815">
        <f>IF(OR($D3815="51",$D3815="52",$D3815="61"),0,(AD3815/'Totals and Drop Down Lists'!Z$5)*Inputs!H$39)</f>
        <v>0</v>
      </c>
      <c r="BC3815">
        <f>IF(OR($D3815="51",$D3815="52",$D3815="61"),0,(AE3815/'Totals and Drop Down Lists'!AA$5)*Inputs!I$39)</f>
        <v>0</v>
      </c>
      <c r="BD3815">
        <f>IF(OR($D3815="51",$D3815="52",$D3815="61"),0,(AF3815/'Totals and Drop Down Lists'!AB$5)*Inputs!J$39)</f>
        <v>0</v>
      </c>
      <c r="BE3815">
        <f>IF(OR($D3815="51",$D3815="52",$D3815="61"),0,(AG3815/'Totals and Drop Down Lists'!AC$5)*Inputs!K$39)</f>
        <v>0</v>
      </c>
      <c r="BF3815">
        <f>IF(OR($D3815="51",$D3815="52",$D3815="61"),0,(AH3815/'Totals and Drop Down Lists'!AD$5)*Inputs!L$39)</f>
        <v>0</v>
      </c>
      <c r="BG3815" s="10">
        <f t="shared" si="532"/>
        <v>30494.261377478113</v>
      </c>
    </row>
    <row r="3816" spans="1:59" ht="28.8">
      <c r="A3816" s="1" t="s">
        <v>7703</v>
      </c>
      <c r="B3816" s="1" t="s">
        <v>6637</v>
      </c>
      <c r="C3816" s="1" t="s">
        <v>6648</v>
      </c>
      <c r="D3816" s="1" t="s">
        <v>25</v>
      </c>
      <c r="E3816" s="1" t="s">
        <v>6649</v>
      </c>
      <c r="F3816" s="2">
        <v>24670</v>
      </c>
      <c r="G3816" s="2">
        <v>239</v>
      </c>
      <c r="H3816" s="2">
        <v>0</v>
      </c>
      <c r="I3816" s="2">
        <v>3021</v>
      </c>
      <c r="J3816" s="2">
        <v>10046</v>
      </c>
      <c r="K3816" s="2">
        <v>2881</v>
      </c>
      <c r="L3816" s="2">
        <v>45</v>
      </c>
      <c r="M3816" s="2">
        <v>3</v>
      </c>
      <c r="N3816" s="2">
        <v>0</v>
      </c>
      <c r="O3816" s="2">
        <v>96</v>
      </c>
      <c r="P3816" s="2">
        <v>7</v>
      </c>
      <c r="Q3816" s="2">
        <v>8</v>
      </c>
      <c r="R3816" s="2">
        <v>3047</v>
      </c>
      <c r="S3816" s="2">
        <v>2434800</v>
      </c>
      <c r="T3816" s="2">
        <v>111108000</v>
      </c>
      <c r="U3816" s="2">
        <v>129</v>
      </c>
      <c r="V3816" s="2">
        <v>222</v>
      </c>
      <c r="W3816" s="2">
        <v>4</v>
      </c>
      <c r="X3816" s="2">
        <v>728</v>
      </c>
      <c r="Y3816" s="2">
        <v>73</v>
      </c>
      <c r="Z3816" s="2">
        <v>462</v>
      </c>
      <c r="AA3816" s="9">
        <f t="shared" si="533"/>
        <v>24670</v>
      </c>
      <c r="AB3816" s="9">
        <f t="shared" si="534"/>
        <v>2782</v>
      </c>
      <c r="AC3816" s="9">
        <f t="shared" si="535"/>
        <v>3206</v>
      </c>
      <c r="AD3816" s="9">
        <f t="shared" si="536"/>
        <v>3047</v>
      </c>
      <c r="AE3816" s="44">
        <f t="shared" si="537"/>
        <v>5.7701769116558759E-5</v>
      </c>
      <c r="AF3816" s="9">
        <f t="shared" si="538"/>
        <v>502</v>
      </c>
      <c r="AG3816" s="9">
        <f t="shared" si="531"/>
        <v>535</v>
      </c>
      <c r="AH3816" s="44">
        <f t="shared" si="539"/>
        <v>5.7089330870769464E-5</v>
      </c>
      <c r="AI3816">
        <f>AA3816/'Totals and Drop Down Lists'!W$6*Inputs!E$37</f>
        <v>22379.153844387074</v>
      </c>
      <c r="AJ3816">
        <f>AB3816/'Totals and Drop Down Lists'!X$6*Inputs!F$37</f>
        <v>9153.8571424297461</v>
      </c>
      <c r="AK3816">
        <f>AC3816/'Totals and Drop Down Lists'!Y$6*Inputs!G$37</f>
        <v>21135.034942928643</v>
      </c>
      <c r="AL3816">
        <f>AD3816/'Totals and Drop Down Lists'!Z$6*Inputs!H$37</f>
        <v>24429.326369671377</v>
      </c>
      <c r="AM3816">
        <f>AE3816/'Totals and Drop Down Lists'!AA$6*Inputs!I$37</f>
        <v>7183.2557518509275</v>
      </c>
      <c r="AN3816">
        <f>AF3816/'Totals and Drop Down Lists'!AB$6*Inputs!J$37</f>
        <v>10018.259956453061</v>
      </c>
      <c r="AO3816">
        <f>AG3816/'Totals and Drop Down Lists'!AC$6*Inputs!K$37</f>
        <v>9963.6132558140162</v>
      </c>
      <c r="AP3816">
        <f>AH3816/'Totals and Drop Down Lists'!AD$6*Inputs!L$37</f>
        <v>13434.827041529035</v>
      </c>
      <c r="AQ3816">
        <f>IF(OR($D3816="51",$D3816="52",$D3816="61"),(AA3816/'Totals and Drop Down Lists'!W$4)*Inputs!E$38,0)</f>
        <v>0</v>
      </c>
      <c r="AR3816">
        <f>IF(OR($D3816="51",$D3816="52",$D3816="61"),(AB3816/'Totals and Drop Down Lists'!X$4)*Inputs!F$38,0)</f>
        <v>0</v>
      </c>
      <c r="AS3816">
        <f>IF(OR($D3816="51",$D3816="52",$D3816="61"),(AC3816/'Totals and Drop Down Lists'!Y$4)*Inputs!G$38,0)</f>
        <v>0</v>
      </c>
      <c r="AT3816">
        <f>IF(OR($D3816="51",$D3816="52",$D3816="61"),(AD3816/'Totals and Drop Down Lists'!Z$4)*Inputs!H$38,0)</f>
        <v>0</v>
      </c>
      <c r="AU3816">
        <f>IF(OR($D3816="51",$D3816="52",$D3816="61"),(AE3816/'Totals and Drop Down Lists'!AA$4)*Inputs!I$38,0)</f>
        <v>0</v>
      </c>
      <c r="AV3816">
        <f>IF(OR($D3816="51",$D3816="52",$D3816="61"),(AF3816/'Totals and Drop Down Lists'!AB$4)*Inputs!J$38,0)</f>
        <v>0</v>
      </c>
      <c r="AW3816">
        <f>IF(OR($D3816="51",$D3816="52",$D3816="61"),(AG3816/'Totals and Drop Down Lists'!AC$4)*Inputs!K$38,0)</f>
        <v>0</v>
      </c>
      <c r="AX3816">
        <f>IF(OR($D3816="51",$D3816="52",$D3816="61"),(AH3816/'Totals and Drop Down Lists'!AD$4)*Inputs!L$38,0)</f>
        <v>0</v>
      </c>
      <c r="AY3816">
        <f>IF(OR($D3816="51",$D3816="52",$D3816="61"),0,(AA3816/'Totals and Drop Down Lists'!W$5)*Inputs!E$39)</f>
        <v>0</v>
      </c>
      <c r="AZ3816">
        <f>IF(OR($D3816="51",$D3816="52",$D3816="61"),0,(AB3816/'Totals and Drop Down Lists'!X$5)*Inputs!F$39)</f>
        <v>0</v>
      </c>
      <c r="BA3816">
        <f>IF(OR($D3816="51",$D3816="52",$D3816="61"),0,(AC3816/'Totals and Drop Down Lists'!Y$5)*Inputs!G$39)</f>
        <v>0</v>
      </c>
      <c r="BB3816">
        <f>IF(OR($D3816="51",$D3816="52",$D3816="61"),0,(AD3816/'Totals and Drop Down Lists'!Z$5)*Inputs!H$39)</f>
        <v>0</v>
      </c>
      <c r="BC3816">
        <f>IF(OR($D3816="51",$D3816="52",$D3816="61"),0,(AE3816/'Totals and Drop Down Lists'!AA$5)*Inputs!I$39)</f>
        <v>0</v>
      </c>
      <c r="BD3816">
        <f>IF(OR($D3816="51",$D3816="52",$D3816="61"),0,(AF3816/'Totals and Drop Down Lists'!AB$5)*Inputs!J$39)</f>
        <v>0</v>
      </c>
      <c r="BE3816">
        <f>IF(OR($D3816="51",$D3816="52",$D3816="61"),0,(AG3816/'Totals and Drop Down Lists'!AC$5)*Inputs!K$39)</f>
        <v>0</v>
      </c>
      <c r="BF3816">
        <f>IF(OR($D3816="51",$D3816="52",$D3816="61"),0,(AH3816/'Totals and Drop Down Lists'!AD$5)*Inputs!L$39)</f>
        <v>0</v>
      </c>
      <c r="BG3816" s="10">
        <f t="shared" si="532"/>
        <v>117697.32830506386</v>
      </c>
    </row>
    <row r="3817" spans="1:59" ht="28.8">
      <c r="A3817" s="1" t="s">
        <v>7703</v>
      </c>
      <c r="B3817" s="1" t="s">
        <v>6637</v>
      </c>
      <c r="C3817" s="1" t="s">
        <v>682</v>
      </c>
      <c r="D3817" s="1" t="s">
        <v>25</v>
      </c>
      <c r="E3817" s="1" t="s">
        <v>6650</v>
      </c>
      <c r="F3817" s="2">
        <v>28966</v>
      </c>
      <c r="G3817" s="2">
        <v>144</v>
      </c>
      <c r="H3817" s="2">
        <v>18</v>
      </c>
      <c r="I3817" s="2">
        <v>3701</v>
      </c>
      <c r="J3817" s="2">
        <v>11962</v>
      </c>
      <c r="K3817" s="2">
        <v>2213</v>
      </c>
      <c r="L3817" s="2">
        <v>145</v>
      </c>
      <c r="M3817" s="2">
        <v>11</v>
      </c>
      <c r="N3817" s="2">
        <v>3</v>
      </c>
      <c r="O3817" s="2">
        <v>39</v>
      </c>
      <c r="P3817" s="2">
        <v>40</v>
      </c>
      <c r="Q3817" s="2">
        <v>4</v>
      </c>
      <c r="R3817" s="2">
        <v>4352</v>
      </c>
      <c r="S3817" s="2">
        <v>1724600</v>
      </c>
      <c r="T3817" s="2">
        <v>83025200</v>
      </c>
      <c r="U3817" s="2">
        <v>109</v>
      </c>
      <c r="V3817" s="2">
        <v>257</v>
      </c>
      <c r="W3817" s="2">
        <v>0</v>
      </c>
      <c r="X3817" s="2">
        <v>538</v>
      </c>
      <c r="Y3817" s="2">
        <v>144</v>
      </c>
      <c r="Z3817" s="2">
        <v>218</v>
      </c>
      <c r="AA3817" s="9">
        <f t="shared" si="533"/>
        <v>28966</v>
      </c>
      <c r="AB3817" s="9">
        <f t="shared" si="534"/>
        <v>3539</v>
      </c>
      <c r="AC3817" s="9">
        <f t="shared" si="535"/>
        <v>4594</v>
      </c>
      <c r="AD3817" s="9">
        <f t="shared" si="536"/>
        <v>4352</v>
      </c>
      <c r="AE3817" s="44">
        <f t="shared" si="537"/>
        <v>2.8592676833958532E-5</v>
      </c>
      <c r="AF3817" s="9">
        <f t="shared" si="538"/>
        <v>281</v>
      </c>
      <c r="AG3817" s="9">
        <f t="shared" si="531"/>
        <v>362</v>
      </c>
      <c r="AH3817" s="44">
        <f t="shared" si="539"/>
        <v>2.4919382290369723E-5</v>
      </c>
      <c r="AI3817">
        <f>AA3817/'Totals and Drop Down Lists'!W$6*Inputs!E$37</f>
        <v>26276.229033502874</v>
      </c>
      <c r="AJ3817">
        <f>AB3817/'Totals and Drop Down Lists'!X$6*Inputs!F$37</f>
        <v>11644.68023977673</v>
      </c>
      <c r="AK3817">
        <f>AC3817/'Totals and Drop Down Lists'!Y$6*Inputs!G$37</f>
        <v>30285.199790335057</v>
      </c>
      <c r="AL3817">
        <f>AD3817/'Totals and Drop Down Lists'!Z$6*Inputs!H$37</f>
        <v>34892.1655270134</v>
      </c>
      <c r="AM3817">
        <f>AE3817/'Totals and Drop Down Lists'!AA$6*Inputs!I$37</f>
        <v>3559.4837640672399</v>
      </c>
      <c r="AN3817">
        <f>AF3817/'Totals and Drop Down Lists'!AB$6*Inputs!J$37</f>
        <v>5607.8307724368724</v>
      </c>
      <c r="AO3817">
        <f>AG3817/'Totals and Drop Down Lists'!AC$6*Inputs!K$37</f>
        <v>6741.7345768311661</v>
      </c>
      <c r="AP3817">
        <f>AH3817/'Totals and Drop Down Lists'!AD$6*Inputs!L$37</f>
        <v>5864.2759679685578</v>
      </c>
      <c r="AQ3817">
        <f>IF(OR($D3817="51",$D3817="52",$D3817="61"),(AA3817/'Totals and Drop Down Lists'!W$4)*Inputs!E$38,0)</f>
        <v>0</v>
      </c>
      <c r="AR3817">
        <f>IF(OR($D3817="51",$D3817="52",$D3817="61"),(AB3817/'Totals and Drop Down Lists'!X$4)*Inputs!F$38,0)</f>
        <v>0</v>
      </c>
      <c r="AS3817">
        <f>IF(OR($D3817="51",$D3817="52",$D3817="61"),(AC3817/'Totals and Drop Down Lists'!Y$4)*Inputs!G$38,0)</f>
        <v>0</v>
      </c>
      <c r="AT3817">
        <f>IF(OR($D3817="51",$D3817="52",$D3817="61"),(AD3817/'Totals and Drop Down Lists'!Z$4)*Inputs!H$38,0)</f>
        <v>0</v>
      </c>
      <c r="AU3817">
        <f>IF(OR($D3817="51",$D3817="52",$D3817="61"),(AE3817/'Totals and Drop Down Lists'!AA$4)*Inputs!I$38,0)</f>
        <v>0</v>
      </c>
      <c r="AV3817">
        <f>IF(OR($D3817="51",$D3817="52",$D3817="61"),(AF3817/'Totals and Drop Down Lists'!AB$4)*Inputs!J$38,0)</f>
        <v>0</v>
      </c>
      <c r="AW3817">
        <f>IF(OR($D3817="51",$D3817="52",$D3817="61"),(AG3817/'Totals and Drop Down Lists'!AC$4)*Inputs!K$38,0)</f>
        <v>0</v>
      </c>
      <c r="AX3817">
        <f>IF(OR($D3817="51",$D3817="52",$D3817="61"),(AH3817/'Totals and Drop Down Lists'!AD$4)*Inputs!L$38,0)</f>
        <v>0</v>
      </c>
      <c r="AY3817">
        <f>IF(OR($D3817="51",$D3817="52",$D3817="61"),0,(AA3817/'Totals and Drop Down Lists'!W$5)*Inputs!E$39)</f>
        <v>0</v>
      </c>
      <c r="AZ3817">
        <f>IF(OR($D3817="51",$D3817="52",$D3817="61"),0,(AB3817/'Totals and Drop Down Lists'!X$5)*Inputs!F$39)</f>
        <v>0</v>
      </c>
      <c r="BA3817">
        <f>IF(OR($D3817="51",$D3817="52",$D3817="61"),0,(AC3817/'Totals and Drop Down Lists'!Y$5)*Inputs!G$39)</f>
        <v>0</v>
      </c>
      <c r="BB3817">
        <f>IF(OR($D3817="51",$D3817="52",$D3817="61"),0,(AD3817/'Totals and Drop Down Lists'!Z$5)*Inputs!H$39)</f>
        <v>0</v>
      </c>
      <c r="BC3817">
        <f>IF(OR($D3817="51",$D3817="52",$D3817="61"),0,(AE3817/'Totals and Drop Down Lists'!AA$5)*Inputs!I$39)</f>
        <v>0</v>
      </c>
      <c r="BD3817">
        <f>IF(OR($D3817="51",$D3817="52",$D3817="61"),0,(AF3817/'Totals and Drop Down Lists'!AB$5)*Inputs!J$39)</f>
        <v>0</v>
      </c>
      <c r="BE3817">
        <f>IF(OR($D3817="51",$D3817="52",$D3817="61"),0,(AG3817/'Totals and Drop Down Lists'!AC$5)*Inputs!K$39)</f>
        <v>0</v>
      </c>
      <c r="BF3817">
        <f>IF(OR($D3817="51",$D3817="52",$D3817="61"),0,(AH3817/'Totals and Drop Down Lists'!AD$5)*Inputs!L$39)</f>
        <v>0</v>
      </c>
      <c r="BG3817" s="10">
        <f t="shared" si="532"/>
        <v>124871.59967193188</v>
      </c>
    </row>
    <row r="3818" spans="1:59" ht="28.8">
      <c r="A3818" s="1" t="s">
        <v>7703</v>
      </c>
      <c r="B3818" s="1" t="s">
        <v>6637</v>
      </c>
      <c r="C3818" s="1" t="s">
        <v>553</v>
      </c>
      <c r="D3818" s="1" t="s">
        <v>25</v>
      </c>
      <c r="E3818" s="1" t="s">
        <v>6651</v>
      </c>
      <c r="F3818" s="2">
        <v>27184</v>
      </c>
      <c r="G3818" s="2">
        <v>171</v>
      </c>
      <c r="H3818" s="2">
        <v>17</v>
      </c>
      <c r="I3818" s="2">
        <v>4047</v>
      </c>
      <c r="J3818" s="2">
        <v>11043</v>
      </c>
      <c r="K3818" s="2">
        <v>2497</v>
      </c>
      <c r="L3818" s="2">
        <v>44</v>
      </c>
      <c r="M3818" s="2">
        <v>19</v>
      </c>
      <c r="N3818" s="2">
        <v>3</v>
      </c>
      <c r="O3818" s="2">
        <v>46</v>
      </c>
      <c r="P3818" s="2">
        <v>29</v>
      </c>
      <c r="Q3818" s="2">
        <v>10</v>
      </c>
      <c r="R3818" s="2">
        <v>5308</v>
      </c>
      <c r="S3818" s="2">
        <v>1608800</v>
      </c>
      <c r="T3818" s="2">
        <v>77315100</v>
      </c>
      <c r="U3818" s="2">
        <v>329</v>
      </c>
      <c r="V3818" s="2">
        <v>221</v>
      </c>
      <c r="W3818" s="2">
        <v>114</v>
      </c>
      <c r="X3818" s="2">
        <v>794</v>
      </c>
      <c r="Y3818" s="2">
        <v>69</v>
      </c>
      <c r="Z3818" s="2">
        <v>455</v>
      </c>
      <c r="AA3818" s="9">
        <f t="shared" si="533"/>
        <v>27184</v>
      </c>
      <c r="AB3818" s="9">
        <f t="shared" si="534"/>
        <v>3859</v>
      </c>
      <c r="AC3818" s="9">
        <f t="shared" si="535"/>
        <v>5459</v>
      </c>
      <c r="AD3818" s="9">
        <f t="shared" si="536"/>
        <v>5308</v>
      </c>
      <c r="AE3818" s="44">
        <f t="shared" si="537"/>
        <v>3.9431727008999133E-5</v>
      </c>
      <c r="AF3818" s="9">
        <f t="shared" si="538"/>
        <v>459</v>
      </c>
      <c r="AG3818" s="9">
        <f t="shared" si="531"/>
        <v>524</v>
      </c>
      <c r="AH3818" s="44">
        <f t="shared" si="539"/>
        <v>4.4087334611580685E-5</v>
      </c>
      <c r="AI3818">
        <f>AA3818/'Totals and Drop Down Lists'!W$6*Inputs!E$37</f>
        <v>24659.704827961825</v>
      </c>
      <c r="AJ3818">
        <f>AB3818/'Totals and Drop Down Lists'!X$6*Inputs!F$37</f>
        <v>12697.604138258945</v>
      </c>
      <c r="AK3818">
        <f>AC3818/'Totals and Drop Down Lists'!Y$6*Inputs!G$37</f>
        <v>35987.571975498278</v>
      </c>
      <c r="AL3818">
        <f>AD3818/'Totals and Drop Down Lists'!Z$6*Inputs!H$37</f>
        <v>42556.896741127559</v>
      </c>
      <c r="AM3818">
        <f>AE3818/'Totals and Drop Down Lists'!AA$6*Inputs!I$37</f>
        <v>4908.8300788601728</v>
      </c>
      <c r="AN3818">
        <f>AF3818/'Totals and Drop Down Lists'!AB$6*Inputs!J$37</f>
        <v>9160.122151418238</v>
      </c>
      <c r="AO3818">
        <f>AG3818/'Totals and Drop Down Lists'!AC$6*Inputs!K$37</f>
        <v>9758.7539178440074</v>
      </c>
      <c r="AP3818">
        <f>AH3818/'Totals and Drop Down Lists'!AD$6*Inputs!L$37</f>
        <v>10375.068444389002</v>
      </c>
      <c r="AQ3818">
        <f>IF(OR($D3818="51",$D3818="52",$D3818="61"),(AA3818/'Totals and Drop Down Lists'!W$4)*Inputs!E$38,0)</f>
        <v>0</v>
      </c>
      <c r="AR3818">
        <f>IF(OR($D3818="51",$D3818="52",$D3818="61"),(AB3818/'Totals and Drop Down Lists'!X$4)*Inputs!F$38,0)</f>
        <v>0</v>
      </c>
      <c r="AS3818">
        <f>IF(OR($D3818="51",$D3818="52",$D3818="61"),(AC3818/'Totals and Drop Down Lists'!Y$4)*Inputs!G$38,0)</f>
        <v>0</v>
      </c>
      <c r="AT3818">
        <f>IF(OR($D3818="51",$D3818="52",$D3818="61"),(AD3818/'Totals and Drop Down Lists'!Z$4)*Inputs!H$38,0)</f>
        <v>0</v>
      </c>
      <c r="AU3818">
        <f>IF(OR($D3818="51",$D3818="52",$D3818="61"),(AE3818/'Totals and Drop Down Lists'!AA$4)*Inputs!I$38,0)</f>
        <v>0</v>
      </c>
      <c r="AV3818">
        <f>IF(OR($D3818="51",$D3818="52",$D3818="61"),(AF3818/'Totals and Drop Down Lists'!AB$4)*Inputs!J$38,0)</f>
        <v>0</v>
      </c>
      <c r="AW3818">
        <f>IF(OR($D3818="51",$D3818="52",$D3818="61"),(AG3818/'Totals and Drop Down Lists'!AC$4)*Inputs!K$38,0)</f>
        <v>0</v>
      </c>
      <c r="AX3818">
        <f>IF(OR($D3818="51",$D3818="52",$D3818="61"),(AH3818/'Totals and Drop Down Lists'!AD$4)*Inputs!L$38,0)</f>
        <v>0</v>
      </c>
      <c r="AY3818">
        <f>IF(OR($D3818="51",$D3818="52",$D3818="61"),0,(AA3818/'Totals and Drop Down Lists'!W$5)*Inputs!E$39)</f>
        <v>0</v>
      </c>
      <c r="AZ3818">
        <f>IF(OR($D3818="51",$D3818="52",$D3818="61"),0,(AB3818/'Totals and Drop Down Lists'!X$5)*Inputs!F$39)</f>
        <v>0</v>
      </c>
      <c r="BA3818">
        <f>IF(OR($D3818="51",$D3818="52",$D3818="61"),0,(AC3818/'Totals and Drop Down Lists'!Y$5)*Inputs!G$39)</f>
        <v>0</v>
      </c>
      <c r="BB3818">
        <f>IF(OR($D3818="51",$D3818="52",$D3818="61"),0,(AD3818/'Totals and Drop Down Lists'!Z$5)*Inputs!H$39)</f>
        <v>0</v>
      </c>
      <c r="BC3818">
        <f>IF(OR($D3818="51",$D3818="52",$D3818="61"),0,(AE3818/'Totals and Drop Down Lists'!AA$5)*Inputs!I$39)</f>
        <v>0</v>
      </c>
      <c r="BD3818">
        <f>IF(OR($D3818="51",$D3818="52",$D3818="61"),0,(AF3818/'Totals and Drop Down Lists'!AB$5)*Inputs!J$39)</f>
        <v>0</v>
      </c>
      <c r="BE3818">
        <f>IF(OR($D3818="51",$D3818="52",$D3818="61"),0,(AG3818/'Totals and Drop Down Lists'!AC$5)*Inputs!K$39)</f>
        <v>0</v>
      </c>
      <c r="BF3818">
        <f>IF(OR($D3818="51",$D3818="52",$D3818="61"),0,(AH3818/'Totals and Drop Down Lists'!AD$5)*Inputs!L$39)</f>
        <v>0</v>
      </c>
      <c r="BG3818" s="10">
        <f t="shared" si="532"/>
        <v>150104.55227535806</v>
      </c>
    </row>
    <row r="3819" spans="1:59" ht="28.8">
      <c r="A3819" s="1" t="s">
        <v>7703</v>
      </c>
      <c r="B3819" s="1" t="s">
        <v>6637</v>
      </c>
      <c r="C3819" s="1" t="s">
        <v>6652</v>
      </c>
      <c r="D3819" s="1" t="s">
        <v>25</v>
      </c>
      <c r="E3819" s="1" t="s">
        <v>6653</v>
      </c>
      <c r="F3819" s="2">
        <v>61270</v>
      </c>
      <c r="G3819" s="2">
        <v>643</v>
      </c>
      <c r="H3819" s="2">
        <v>62</v>
      </c>
      <c r="I3819" s="2">
        <v>7655</v>
      </c>
      <c r="J3819" s="2">
        <v>25754</v>
      </c>
      <c r="K3819" s="2">
        <v>7812</v>
      </c>
      <c r="L3819" s="2">
        <v>85</v>
      </c>
      <c r="M3819" s="2">
        <v>25</v>
      </c>
      <c r="N3819" s="2">
        <v>49</v>
      </c>
      <c r="O3819" s="2">
        <v>59</v>
      </c>
      <c r="P3819" s="2">
        <v>62</v>
      </c>
      <c r="Q3819" s="2">
        <v>40</v>
      </c>
      <c r="R3819" s="2">
        <v>10777</v>
      </c>
      <c r="S3819" s="2">
        <v>5994000</v>
      </c>
      <c r="T3819" s="2">
        <v>279044800</v>
      </c>
      <c r="U3819" s="2">
        <v>1076</v>
      </c>
      <c r="V3819" s="2">
        <v>600</v>
      </c>
      <c r="W3819" s="2">
        <v>129</v>
      </c>
      <c r="X3819" s="2">
        <v>1854</v>
      </c>
      <c r="Y3819" s="2">
        <v>263</v>
      </c>
      <c r="Z3819" s="2">
        <v>1165</v>
      </c>
      <c r="AA3819" s="9">
        <f t="shared" si="533"/>
        <v>61270</v>
      </c>
      <c r="AB3819" s="9">
        <f t="shared" si="534"/>
        <v>6950</v>
      </c>
      <c r="AC3819" s="9">
        <f t="shared" si="535"/>
        <v>11097</v>
      </c>
      <c r="AD3819" s="9">
        <f t="shared" si="536"/>
        <v>10777</v>
      </c>
      <c r="AE3819" s="44">
        <f t="shared" si="537"/>
        <v>1.6549145100819369E-4</v>
      </c>
      <c r="AF3819" s="9">
        <f t="shared" si="538"/>
        <v>1125</v>
      </c>
      <c r="AG3819" s="9">
        <f t="shared" si="531"/>
        <v>1428</v>
      </c>
      <c r="AH3819" s="44">
        <f t="shared" si="539"/>
        <v>1.6117468756248959E-4</v>
      </c>
      <c r="AI3819">
        <f>AA3819/'Totals and Drop Down Lists'!W$6*Inputs!E$37</f>
        <v>55580.492746071985</v>
      </c>
      <c r="AJ3819">
        <f>AB3819/'Totals and Drop Down Lists'!X$6*Inputs!F$37</f>
        <v>22868.190920160578</v>
      </c>
      <c r="AK3819">
        <f>AC3819/'Totals and Drop Down Lists'!Y$6*Inputs!G$37</f>
        <v>73155.172414747081</v>
      </c>
      <c r="AL3819">
        <f>AD3819/'Totals and Drop Down Lists'!Z$6*Inputs!H$37</f>
        <v>86404.611186724142</v>
      </c>
      <c r="AM3819">
        <f>AE3819/'Totals and Drop Down Lists'!AA$6*Inputs!I$37</f>
        <v>20601.923225879411</v>
      </c>
      <c r="AN3819">
        <f>AF3819/'Totals and Drop Down Lists'!AB$6*Inputs!J$37</f>
        <v>22451.279782887836</v>
      </c>
      <c r="AO3819">
        <f>AG3819/'Totals and Drop Down Lists'!AC$6*Inputs!K$37</f>
        <v>26594.466783742831</v>
      </c>
      <c r="AP3819">
        <f>AH3819/'Totals and Drop Down Lists'!AD$6*Inputs!L$37</f>
        <v>37929.224565201905</v>
      </c>
      <c r="AQ3819">
        <f>IF(OR($D3819="51",$D3819="52",$D3819="61"),(AA3819/'Totals and Drop Down Lists'!W$4)*Inputs!E$38,0)</f>
        <v>0</v>
      </c>
      <c r="AR3819">
        <f>IF(OR($D3819="51",$D3819="52",$D3819="61"),(AB3819/'Totals and Drop Down Lists'!X$4)*Inputs!F$38,0)</f>
        <v>0</v>
      </c>
      <c r="AS3819">
        <f>IF(OR($D3819="51",$D3819="52",$D3819="61"),(AC3819/'Totals and Drop Down Lists'!Y$4)*Inputs!G$38,0)</f>
        <v>0</v>
      </c>
      <c r="AT3819">
        <f>IF(OR($D3819="51",$D3819="52",$D3819="61"),(AD3819/'Totals and Drop Down Lists'!Z$4)*Inputs!H$38,0)</f>
        <v>0</v>
      </c>
      <c r="AU3819">
        <f>IF(OR($D3819="51",$D3819="52",$D3819="61"),(AE3819/'Totals and Drop Down Lists'!AA$4)*Inputs!I$38,0)</f>
        <v>0</v>
      </c>
      <c r="AV3819">
        <f>IF(OR($D3819="51",$D3819="52",$D3819="61"),(AF3819/'Totals and Drop Down Lists'!AB$4)*Inputs!J$38,0)</f>
        <v>0</v>
      </c>
      <c r="AW3819">
        <f>IF(OR($D3819="51",$D3819="52",$D3819="61"),(AG3819/'Totals and Drop Down Lists'!AC$4)*Inputs!K$38,0)</f>
        <v>0</v>
      </c>
      <c r="AX3819">
        <f>IF(OR($D3819="51",$D3819="52",$D3819="61"),(AH3819/'Totals and Drop Down Lists'!AD$4)*Inputs!L$38,0)</f>
        <v>0</v>
      </c>
      <c r="AY3819">
        <f>IF(OR($D3819="51",$D3819="52",$D3819="61"),0,(AA3819/'Totals and Drop Down Lists'!W$5)*Inputs!E$39)</f>
        <v>0</v>
      </c>
      <c r="AZ3819">
        <f>IF(OR($D3819="51",$D3819="52",$D3819="61"),0,(AB3819/'Totals and Drop Down Lists'!X$5)*Inputs!F$39)</f>
        <v>0</v>
      </c>
      <c r="BA3819">
        <f>IF(OR($D3819="51",$D3819="52",$D3819="61"),0,(AC3819/'Totals and Drop Down Lists'!Y$5)*Inputs!G$39)</f>
        <v>0</v>
      </c>
      <c r="BB3819">
        <f>IF(OR($D3819="51",$D3819="52",$D3819="61"),0,(AD3819/'Totals and Drop Down Lists'!Z$5)*Inputs!H$39)</f>
        <v>0</v>
      </c>
      <c r="BC3819">
        <f>IF(OR($D3819="51",$D3819="52",$D3819="61"),0,(AE3819/'Totals and Drop Down Lists'!AA$5)*Inputs!I$39)</f>
        <v>0</v>
      </c>
      <c r="BD3819">
        <f>IF(OR($D3819="51",$D3819="52",$D3819="61"),0,(AF3819/'Totals and Drop Down Lists'!AB$5)*Inputs!J$39)</f>
        <v>0</v>
      </c>
      <c r="BE3819">
        <f>IF(OR($D3819="51",$D3819="52",$D3819="61"),0,(AG3819/'Totals and Drop Down Lists'!AC$5)*Inputs!K$39)</f>
        <v>0</v>
      </c>
      <c r="BF3819">
        <f>IF(OR($D3819="51",$D3819="52",$D3819="61"),0,(AH3819/'Totals and Drop Down Lists'!AD$5)*Inputs!L$39)</f>
        <v>0</v>
      </c>
      <c r="BG3819" s="10">
        <f t="shared" si="532"/>
        <v>345585.36162541574</v>
      </c>
    </row>
    <row r="3820" spans="1:59" ht="28.8">
      <c r="A3820" s="1" t="s">
        <v>7703</v>
      </c>
      <c r="B3820" s="1" t="s">
        <v>6637</v>
      </c>
      <c r="C3820" s="1" t="s">
        <v>106</v>
      </c>
      <c r="D3820" s="1" t="s">
        <v>25</v>
      </c>
      <c r="E3820" s="1" t="s">
        <v>6654</v>
      </c>
      <c r="F3820" s="2">
        <v>59427</v>
      </c>
      <c r="G3820" s="2">
        <v>411</v>
      </c>
      <c r="H3820" s="2">
        <v>31</v>
      </c>
      <c r="I3820" s="2">
        <v>5439</v>
      </c>
      <c r="J3820" s="2">
        <v>24661</v>
      </c>
      <c r="K3820" s="2">
        <v>6640</v>
      </c>
      <c r="L3820" s="2">
        <v>103</v>
      </c>
      <c r="M3820" s="2">
        <v>21</v>
      </c>
      <c r="N3820" s="2">
        <v>43</v>
      </c>
      <c r="O3820" s="2">
        <v>57</v>
      </c>
      <c r="P3820" s="2">
        <v>38</v>
      </c>
      <c r="Q3820" s="2">
        <v>0</v>
      </c>
      <c r="R3820" s="2">
        <v>9373</v>
      </c>
      <c r="S3820" s="2">
        <v>5296100</v>
      </c>
      <c r="T3820" s="2">
        <v>258822200</v>
      </c>
      <c r="U3820" s="2">
        <v>332</v>
      </c>
      <c r="V3820" s="2">
        <v>714</v>
      </c>
      <c r="W3820" s="2">
        <v>24</v>
      </c>
      <c r="X3820" s="2">
        <v>1695</v>
      </c>
      <c r="Y3820" s="2">
        <v>198</v>
      </c>
      <c r="Z3820" s="2">
        <v>1002</v>
      </c>
      <c r="AA3820" s="9">
        <f t="shared" si="533"/>
        <v>59427</v>
      </c>
      <c r="AB3820" s="9">
        <f t="shared" si="534"/>
        <v>4997</v>
      </c>
      <c r="AC3820" s="9">
        <f t="shared" si="535"/>
        <v>9635</v>
      </c>
      <c r="AD3820" s="9">
        <f t="shared" si="536"/>
        <v>9373</v>
      </c>
      <c r="AE3820" s="44">
        <f t="shared" si="537"/>
        <v>1.2485940513025845E-4</v>
      </c>
      <c r="AF3820" s="9">
        <f t="shared" si="538"/>
        <v>957</v>
      </c>
      <c r="AG3820" s="9">
        <f t="shared" si="531"/>
        <v>1200</v>
      </c>
      <c r="AH3820" s="44">
        <f t="shared" si="539"/>
        <v>1.2022360002651471E-4</v>
      </c>
      <c r="AI3820">
        <f>AA3820/'Totals and Drop Down Lists'!W$6*Inputs!E$37</f>
        <v>53908.632975694789</v>
      </c>
      <c r="AJ3820">
        <f>AB3820/'Totals and Drop Down Lists'!X$6*Inputs!F$37</f>
        <v>16442.064752236318</v>
      </c>
      <c r="AK3820">
        <f>AC3820/'Totals and Drop Down Lists'!Y$6*Inputs!G$37</f>
        <v>63517.1745711533</v>
      </c>
      <c r="AL3820">
        <f>AD3820/'Totals and Drop Down Lists'!Z$6*Inputs!H$37</f>
        <v>75148.039403652714</v>
      </c>
      <c r="AM3820">
        <f>AE3820/'Totals and Drop Down Lists'!AA$6*Inputs!I$37</f>
        <v>15543.666230802452</v>
      </c>
      <c r="AN3820">
        <f>AF3820/'Totals and Drop Down Lists'!AB$6*Inputs!J$37</f>
        <v>19098.555335309917</v>
      </c>
      <c r="AO3820">
        <f>AG3820/'Totals and Drop Down Lists'!AC$6*Inputs!K$37</f>
        <v>22348.291414909945</v>
      </c>
      <c r="AP3820">
        <f>AH3820/'Totals and Drop Down Lists'!AD$6*Inputs!L$37</f>
        <v>28292.20885987275</v>
      </c>
      <c r="AQ3820">
        <f>IF(OR($D3820="51",$D3820="52",$D3820="61"),(AA3820/'Totals and Drop Down Lists'!W$4)*Inputs!E$38,0)</f>
        <v>0</v>
      </c>
      <c r="AR3820">
        <f>IF(OR($D3820="51",$D3820="52",$D3820="61"),(AB3820/'Totals and Drop Down Lists'!X$4)*Inputs!F$38,0)</f>
        <v>0</v>
      </c>
      <c r="AS3820">
        <f>IF(OR($D3820="51",$D3820="52",$D3820="61"),(AC3820/'Totals and Drop Down Lists'!Y$4)*Inputs!G$38,0)</f>
        <v>0</v>
      </c>
      <c r="AT3820">
        <f>IF(OR($D3820="51",$D3820="52",$D3820="61"),(AD3820/'Totals and Drop Down Lists'!Z$4)*Inputs!H$38,0)</f>
        <v>0</v>
      </c>
      <c r="AU3820">
        <f>IF(OR($D3820="51",$D3820="52",$D3820="61"),(AE3820/'Totals and Drop Down Lists'!AA$4)*Inputs!I$38,0)</f>
        <v>0</v>
      </c>
      <c r="AV3820">
        <f>IF(OR($D3820="51",$D3820="52",$D3820="61"),(AF3820/'Totals and Drop Down Lists'!AB$4)*Inputs!J$38,0)</f>
        <v>0</v>
      </c>
      <c r="AW3820">
        <f>IF(OR($D3820="51",$D3820="52",$D3820="61"),(AG3820/'Totals and Drop Down Lists'!AC$4)*Inputs!K$38,0)</f>
        <v>0</v>
      </c>
      <c r="AX3820">
        <f>IF(OR($D3820="51",$D3820="52",$D3820="61"),(AH3820/'Totals and Drop Down Lists'!AD$4)*Inputs!L$38,0)</f>
        <v>0</v>
      </c>
      <c r="AY3820">
        <f>IF(OR($D3820="51",$D3820="52",$D3820="61"),0,(AA3820/'Totals and Drop Down Lists'!W$5)*Inputs!E$39)</f>
        <v>0</v>
      </c>
      <c r="AZ3820">
        <f>IF(OR($D3820="51",$D3820="52",$D3820="61"),0,(AB3820/'Totals and Drop Down Lists'!X$5)*Inputs!F$39)</f>
        <v>0</v>
      </c>
      <c r="BA3820">
        <f>IF(OR($D3820="51",$D3820="52",$D3820="61"),0,(AC3820/'Totals and Drop Down Lists'!Y$5)*Inputs!G$39)</f>
        <v>0</v>
      </c>
      <c r="BB3820">
        <f>IF(OR($D3820="51",$D3820="52",$D3820="61"),0,(AD3820/'Totals and Drop Down Lists'!Z$5)*Inputs!H$39)</f>
        <v>0</v>
      </c>
      <c r="BC3820">
        <f>IF(OR($D3820="51",$D3820="52",$D3820="61"),0,(AE3820/'Totals and Drop Down Lists'!AA$5)*Inputs!I$39)</f>
        <v>0</v>
      </c>
      <c r="BD3820">
        <f>IF(OR($D3820="51",$D3820="52",$D3820="61"),0,(AF3820/'Totals and Drop Down Lists'!AB$5)*Inputs!J$39)</f>
        <v>0</v>
      </c>
      <c r="BE3820">
        <f>IF(OR($D3820="51",$D3820="52",$D3820="61"),0,(AG3820/'Totals and Drop Down Lists'!AC$5)*Inputs!K$39)</f>
        <v>0</v>
      </c>
      <c r="BF3820">
        <f>IF(OR($D3820="51",$D3820="52",$D3820="61"),0,(AH3820/'Totals and Drop Down Lists'!AD$5)*Inputs!L$39)</f>
        <v>0</v>
      </c>
      <c r="BG3820" s="10">
        <f t="shared" si="532"/>
        <v>294298.63354363223</v>
      </c>
    </row>
    <row r="3821" spans="1:59" ht="28.8">
      <c r="A3821" s="1" t="s">
        <v>7703</v>
      </c>
      <c r="B3821" s="1" t="s">
        <v>6637</v>
      </c>
      <c r="C3821" s="1" t="s">
        <v>1021</v>
      </c>
      <c r="D3821" s="1" t="s">
        <v>25</v>
      </c>
      <c r="E3821" s="1" t="s">
        <v>6655</v>
      </c>
      <c r="F3821" s="2">
        <v>44216</v>
      </c>
      <c r="G3821" s="2">
        <v>202</v>
      </c>
      <c r="H3821" s="2">
        <v>50</v>
      </c>
      <c r="I3821" s="2">
        <v>5306</v>
      </c>
      <c r="J3821" s="2">
        <v>19417</v>
      </c>
      <c r="K3821" s="2">
        <v>5941</v>
      </c>
      <c r="L3821" s="2">
        <v>66</v>
      </c>
      <c r="M3821" s="2">
        <v>24</v>
      </c>
      <c r="N3821" s="2">
        <v>0</v>
      </c>
      <c r="O3821" s="2">
        <v>102</v>
      </c>
      <c r="P3821" s="2">
        <v>16</v>
      </c>
      <c r="Q3821" s="2">
        <v>9</v>
      </c>
      <c r="R3821" s="2">
        <v>8397</v>
      </c>
      <c r="S3821" s="2">
        <v>4625100</v>
      </c>
      <c r="T3821" s="2">
        <v>236116100</v>
      </c>
      <c r="U3821" s="2">
        <v>295</v>
      </c>
      <c r="V3821" s="2">
        <v>363</v>
      </c>
      <c r="W3821" s="2">
        <v>4</v>
      </c>
      <c r="X3821" s="2">
        <v>1059</v>
      </c>
      <c r="Y3821" s="2">
        <v>149</v>
      </c>
      <c r="Z3821" s="2">
        <v>579</v>
      </c>
      <c r="AA3821" s="9">
        <f t="shared" si="533"/>
        <v>44216</v>
      </c>
      <c r="AB3821" s="9">
        <f t="shared" si="534"/>
        <v>5054</v>
      </c>
      <c r="AC3821" s="9">
        <f t="shared" si="535"/>
        <v>8614</v>
      </c>
      <c r="AD3821" s="9">
        <f t="shared" si="536"/>
        <v>8397</v>
      </c>
      <c r="AE3821" s="44">
        <f t="shared" si="537"/>
        <v>1.2695001604016407E-4</v>
      </c>
      <c r="AF3821" s="9">
        <f t="shared" si="538"/>
        <v>692</v>
      </c>
      <c r="AG3821" s="9">
        <f t="shared" si="531"/>
        <v>728</v>
      </c>
      <c r="AH3821" s="44">
        <f t="shared" si="539"/>
        <v>8.2881936072944765E-5</v>
      </c>
      <c r="AI3821">
        <f>AA3821/'Totals and Drop Down Lists'!W$6*Inputs!E$37</f>
        <v>40110.120242538258</v>
      </c>
      <c r="AJ3821">
        <f>AB3821/'Totals and Drop Down Lists'!X$6*Inputs!F$37</f>
        <v>16629.616821653461</v>
      </c>
      <c r="AK3821">
        <f>AC3821/'Totals and Drop Down Lists'!Y$6*Inputs!G$37</f>
        <v>56786.397691324812</v>
      </c>
      <c r="AL3821">
        <f>AD3821/'Totals and Drop Down Lists'!Z$6*Inputs!H$37</f>
        <v>67322.95816413869</v>
      </c>
      <c r="AM3821">
        <f>AE3821/'Totals and Drop Down Lists'!AA$6*Inputs!I$37</f>
        <v>15803.925024828792</v>
      </c>
      <c r="AN3821">
        <f>AF3821/'Totals and Drop Down Lists'!AB$6*Inputs!J$37</f>
        <v>13810.031653118562</v>
      </c>
      <c r="AO3821">
        <f>AG3821/'Totals and Drop Down Lists'!AC$6*Inputs!K$37</f>
        <v>13557.963458378699</v>
      </c>
      <c r="AP3821">
        <f>AH3821/'Totals and Drop Down Lists'!AD$6*Inputs!L$37</f>
        <v>19504.598477912958</v>
      </c>
      <c r="AQ3821">
        <f>IF(OR($D3821="51",$D3821="52",$D3821="61"),(AA3821/'Totals and Drop Down Lists'!W$4)*Inputs!E$38,0)</f>
        <v>0</v>
      </c>
      <c r="AR3821">
        <f>IF(OR($D3821="51",$D3821="52",$D3821="61"),(AB3821/'Totals and Drop Down Lists'!X$4)*Inputs!F$38,0)</f>
        <v>0</v>
      </c>
      <c r="AS3821">
        <f>IF(OR($D3821="51",$D3821="52",$D3821="61"),(AC3821/'Totals and Drop Down Lists'!Y$4)*Inputs!G$38,0)</f>
        <v>0</v>
      </c>
      <c r="AT3821">
        <f>IF(OR($D3821="51",$D3821="52",$D3821="61"),(AD3821/'Totals and Drop Down Lists'!Z$4)*Inputs!H$38,0)</f>
        <v>0</v>
      </c>
      <c r="AU3821">
        <f>IF(OR($D3821="51",$D3821="52",$D3821="61"),(AE3821/'Totals and Drop Down Lists'!AA$4)*Inputs!I$38,0)</f>
        <v>0</v>
      </c>
      <c r="AV3821">
        <f>IF(OR($D3821="51",$D3821="52",$D3821="61"),(AF3821/'Totals and Drop Down Lists'!AB$4)*Inputs!J$38,0)</f>
        <v>0</v>
      </c>
      <c r="AW3821">
        <f>IF(OR($D3821="51",$D3821="52",$D3821="61"),(AG3821/'Totals and Drop Down Lists'!AC$4)*Inputs!K$38,0)</f>
        <v>0</v>
      </c>
      <c r="AX3821">
        <f>IF(OR($D3821="51",$D3821="52",$D3821="61"),(AH3821/'Totals and Drop Down Lists'!AD$4)*Inputs!L$38,0)</f>
        <v>0</v>
      </c>
      <c r="AY3821">
        <f>IF(OR($D3821="51",$D3821="52",$D3821="61"),0,(AA3821/'Totals and Drop Down Lists'!W$5)*Inputs!E$39)</f>
        <v>0</v>
      </c>
      <c r="AZ3821">
        <f>IF(OR($D3821="51",$D3821="52",$D3821="61"),0,(AB3821/'Totals and Drop Down Lists'!X$5)*Inputs!F$39)</f>
        <v>0</v>
      </c>
      <c r="BA3821">
        <f>IF(OR($D3821="51",$D3821="52",$D3821="61"),0,(AC3821/'Totals and Drop Down Lists'!Y$5)*Inputs!G$39)</f>
        <v>0</v>
      </c>
      <c r="BB3821">
        <f>IF(OR($D3821="51",$D3821="52",$D3821="61"),0,(AD3821/'Totals and Drop Down Lists'!Z$5)*Inputs!H$39)</f>
        <v>0</v>
      </c>
      <c r="BC3821">
        <f>IF(OR($D3821="51",$D3821="52",$D3821="61"),0,(AE3821/'Totals and Drop Down Lists'!AA$5)*Inputs!I$39)</f>
        <v>0</v>
      </c>
      <c r="BD3821">
        <f>IF(OR($D3821="51",$D3821="52",$D3821="61"),0,(AF3821/'Totals and Drop Down Lists'!AB$5)*Inputs!J$39)</f>
        <v>0</v>
      </c>
      <c r="BE3821">
        <f>IF(OR($D3821="51",$D3821="52",$D3821="61"),0,(AG3821/'Totals and Drop Down Lists'!AC$5)*Inputs!K$39)</f>
        <v>0</v>
      </c>
      <c r="BF3821">
        <f>IF(OR($D3821="51",$D3821="52",$D3821="61"),0,(AH3821/'Totals and Drop Down Lists'!AD$5)*Inputs!L$39)</f>
        <v>0</v>
      </c>
      <c r="BG3821" s="10">
        <f t="shared" si="532"/>
        <v>243525.61153389423</v>
      </c>
    </row>
    <row r="3822" spans="1:59" ht="28.8">
      <c r="A3822" s="1" t="s">
        <v>7703</v>
      </c>
      <c r="B3822" s="1" t="s">
        <v>6637</v>
      </c>
      <c r="C3822" s="1" t="s">
        <v>6656</v>
      </c>
      <c r="D3822" s="1" t="s">
        <v>25</v>
      </c>
      <c r="E3822" s="1" t="s">
        <v>6657</v>
      </c>
      <c r="F3822" s="2">
        <v>56416</v>
      </c>
      <c r="G3822" s="2">
        <v>343</v>
      </c>
      <c r="H3822" s="2">
        <v>424</v>
      </c>
      <c r="I3822" s="2">
        <v>5708</v>
      </c>
      <c r="J3822" s="2">
        <v>25024</v>
      </c>
      <c r="K3822" s="2">
        <v>7562</v>
      </c>
      <c r="L3822" s="2">
        <v>40</v>
      </c>
      <c r="M3822" s="2">
        <v>8</v>
      </c>
      <c r="N3822" s="2">
        <v>0</v>
      </c>
      <c r="O3822" s="2">
        <v>85</v>
      </c>
      <c r="P3822" s="2">
        <v>93</v>
      </c>
      <c r="Q3822" s="2">
        <v>20</v>
      </c>
      <c r="R3822" s="2">
        <v>9573</v>
      </c>
      <c r="S3822" s="2">
        <v>6208400</v>
      </c>
      <c r="T3822" s="2">
        <v>323017500</v>
      </c>
      <c r="U3822" s="2">
        <v>632</v>
      </c>
      <c r="V3822" s="2">
        <v>761</v>
      </c>
      <c r="W3822" s="2">
        <v>30</v>
      </c>
      <c r="X3822" s="2">
        <v>1837</v>
      </c>
      <c r="Y3822" s="2">
        <v>273</v>
      </c>
      <c r="Z3822" s="2">
        <v>931</v>
      </c>
      <c r="AA3822" s="9">
        <f t="shared" si="533"/>
        <v>56416</v>
      </c>
      <c r="AB3822" s="9">
        <f t="shared" si="534"/>
        <v>4941</v>
      </c>
      <c r="AC3822" s="9">
        <f t="shared" si="535"/>
        <v>9819</v>
      </c>
      <c r="AD3822" s="9">
        <f t="shared" si="536"/>
        <v>9573</v>
      </c>
      <c r="AE3822" s="44">
        <f t="shared" si="537"/>
        <v>1.5959247157822104E-4</v>
      </c>
      <c r="AF3822" s="9">
        <f t="shared" si="538"/>
        <v>1046</v>
      </c>
      <c r="AG3822" s="9">
        <f t="shared" si="531"/>
        <v>1204</v>
      </c>
      <c r="AH3822" s="44">
        <f t="shared" si="539"/>
        <v>1.3538093676894016E-4</v>
      </c>
      <c r="AI3822">
        <f>AA3822/'Totals and Drop Down Lists'!W$6*Inputs!E$37</f>
        <v>51177.233209766564</v>
      </c>
      <c r="AJ3822">
        <f>AB3822/'Totals and Drop Down Lists'!X$6*Inputs!F$37</f>
        <v>16257.80307000193</v>
      </c>
      <c r="AK3822">
        <f>AC3822/'Totals and Drop Down Lists'!Y$6*Inputs!G$37</f>
        <v>64730.16472383542</v>
      </c>
      <c r="AL3822">
        <f>AD3822/'Totals and Drop Down Lists'!Z$6*Inputs!H$37</f>
        <v>76751.53965765149</v>
      </c>
      <c r="AM3822">
        <f>AE3822/'Totals and Drop Down Lists'!AA$6*Inputs!I$37</f>
        <v>19867.563108864539</v>
      </c>
      <c r="AN3822">
        <f>AF3822/'Totals and Drop Down Lists'!AB$6*Inputs!J$37</f>
        <v>20874.701024800601</v>
      </c>
      <c r="AO3822">
        <f>AG3822/'Totals and Drop Down Lists'!AC$6*Inputs!K$37</f>
        <v>22422.78571962631</v>
      </c>
      <c r="AP3822">
        <f>AH3822/'Totals and Drop Down Lists'!AD$6*Inputs!L$37</f>
        <v>31859.183536904104</v>
      </c>
      <c r="AQ3822">
        <f>IF(OR($D3822="51",$D3822="52",$D3822="61"),(AA3822/'Totals and Drop Down Lists'!W$4)*Inputs!E$38,0)</f>
        <v>0</v>
      </c>
      <c r="AR3822">
        <f>IF(OR($D3822="51",$D3822="52",$D3822="61"),(AB3822/'Totals and Drop Down Lists'!X$4)*Inputs!F$38,0)</f>
        <v>0</v>
      </c>
      <c r="AS3822">
        <f>IF(OR($D3822="51",$D3822="52",$D3822="61"),(AC3822/'Totals and Drop Down Lists'!Y$4)*Inputs!G$38,0)</f>
        <v>0</v>
      </c>
      <c r="AT3822">
        <f>IF(OR($D3822="51",$D3822="52",$D3822="61"),(AD3822/'Totals and Drop Down Lists'!Z$4)*Inputs!H$38,0)</f>
        <v>0</v>
      </c>
      <c r="AU3822">
        <f>IF(OR($D3822="51",$D3822="52",$D3822="61"),(AE3822/'Totals and Drop Down Lists'!AA$4)*Inputs!I$38,0)</f>
        <v>0</v>
      </c>
      <c r="AV3822">
        <f>IF(OR($D3822="51",$D3822="52",$D3822="61"),(AF3822/'Totals and Drop Down Lists'!AB$4)*Inputs!J$38,0)</f>
        <v>0</v>
      </c>
      <c r="AW3822">
        <f>IF(OR($D3822="51",$D3822="52",$D3822="61"),(AG3822/'Totals and Drop Down Lists'!AC$4)*Inputs!K$38,0)</f>
        <v>0</v>
      </c>
      <c r="AX3822">
        <f>IF(OR($D3822="51",$D3822="52",$D3822="61"),(AH3822/'Totals and Drop Down Lists'!AD$4)*Inputs!L$38,0)</f>
        <v>0</v>
      </c>
      <c r="AY3822">
        <f>IF(OR($D3822="51",$D3822="52",$D3822="61"),0,(AA3822/'Totals and Drop Down Lists'!W$5)*Inputs!E$39)</f>
        <v>0</v>
      </c>
      <c r="AZ3822">
        <f>IF(OR($D3822="51",$D3822="52",$D3822="61"),0,(AB3822/'Totals and Drop Down Lists'!X$5)*Inputs!F$39)</f>
        <v>0</v>
      </c>
      <c r="BA3822">
        <f>IF(OR($D3822="51",$D3822="52",$D3822="61"),0,(AC3822/'Totals and Drop Down Lists'!Y$5)*Inputs!G$39)</f>
        <v>0</v>
      </c>
      <c r="BB3822">
        <f>IF(OR($D3822="51",$D3822="52",$D3822="61"),0,(AD3822/'Totals and Drop Down Lists'!Z$5)*Inputs!H$39)</f>
        <v>0</v>
      </c>
      <c r="BC3822">
        <f>IF(OR($D3822="51",$D3822="52",$D3822="61"),0,(AE3822/'Totals and Drop Down Lists'!AA$5)*Inputs!I$39)</f>
        <v>0</v>
      </c>
      <c r="BD3822">
        <f>IF(OR($D3822="51",$D3822="52",$D3822="61"),0,(AF3822/'Totals and Drop Down Lists'!AB$5)*Inputs!J$39)</f>
        <v>0</v>
      </c>
      <c r="BE3822">
        <f>IF(OR($D3822="51",$D3822="52",$D3822="61"),0,(AG3822/'Totals and Drop Down Lists'!AC$5)*Inputs!K$39)</f>
        <v>0</v>
      </c>
      <c r="BF3822">
        <f>IF(OR($D3822="51",$D3822="52",$D3822="61"),0,(AH3822/'Totals and Drop Down Lists'!AD$5)*Inputs!L$39)</f>
        <v>0</v>
      </c>
      <c r="BG3822" s="10">
        <f t="shared" si="532"/>
        <v>303940.97405145096</v>
      </c>
    </row>
    <row r="3823" spans="1:59" ht="28.8">
      <c r="A3823" s="1" t="s">
        <v>7704</v>
      </c>
      <c r="B3823" s="1" t="s">
        <v>560</v>
      </c>
      <c r="C3823" s="1" t="s">
        <v>561</v>
      </c>
      <c r="D3823" s="1" t="s">
        <v>10</v>
      </c>
      <c r="E3823" s="1" t="s">
        <v>562</v>
      </c>
      <c r="F3823" s="2">
        <v>42331</v>
      </c>
      <c r="G3823" s="2">
        <v>3551</v>
      </c>
      <c r="H3823" s="2">
        <v>572</v>
      </c>
      <c r="I3823" s="2">
        <v>9036</v>
      </c>
      <c r="J3823" s="2">
        <v>16422</v>
      </c>
      <c r="K3823" s="2">
        <v>9773</v>
      </c>
      <c r="L3823" s="2">
        <v>36</v>
      </c>
      <c r="M3823" s="2">
        <v>0</v>
      </c>
      <c r="N3823" s="2">
        <v>0</v>
      </c>
      <c r="O3823" s="2">
        <v>162</v>
      </c>
      <c r="P3823" s="2">
        <v>89</v>
      </c>
      <c r="Q3823" s="2">
        <v>11</v>
      </c>
      <c r="R3823" s="2">
        <v>7199</v>
      </c>
      <c r="S3823" s="2">
        <v>10043500</v>
      </c>
      <c r="T3823" s="2">
        <v>366931100</v>
      </c>
      <c r="U3823" s="2">
        <v>160</v>
      </c>
      <c r="V3823" s="2">
        <v>1090</v>
      </c>
      <c r="W3823" s="2">
        <v>0</v>
      </c>
      <c r="X3823" s="2">
        <v>3635</v>
      </c>
      <c r="Y3823" s="2">
        <v>515</v>
      </c>
      <c r="Z3823" s="2">
        <v>2535</v>
      </c>
      <c r="AA3823" s="9">
        <f t="shared" si="533"/>
        <v>42331</v>
      </c>
      <c r="AB3823" s="9">
        <f t="shared" si="534"/>
        <v>4913</v>
      </c>
      <c r="AC3823" s="9">
        <f t="shared" si="535"/>
        <v>7497</v>
      </c>
      <c r="AD3823" s="9">
        <f t="shared" si="536"/>
        <v>7199</v>
      </c>
      <c r="AE3823" s="44">
        <f t="shared" si="537"/>
        <v>4.0618654730388033E-4</v>
      </c>
      <c r="AF3823" s="9">
        <f t="shared" si="538"/>
        <v>2545</v>
      </c>
      <c r="AG3823" s="9">
        <f t="shared" si="531"/>
        <v>3050</v>
      </c>
      <c r="AH3823" s="44">
        <f t="shared" si="539"/>
        <v>6.75387123860788E-4</v>
      </c>
      <c r="AI3823">
        <f>AA3823/'Totals and Drop Down Lists'!W$6*Inputs!E$37</f>
        <v>38400.160575060763</v>
      </c>
      <c r="AJ3823">
        <f>AB3823/'Totals and Drop Down Lists'!X$6*Inputs!F$37</f>
        <v>16165.672228884736</v>
      </c>
      <c r="AK3823">
        <f>AC3823/'Totals and Drop Down Lists'!Y$6*Inputs!G$37</f>
        <v>49422.756384009997</v>
      </c>
      <c r="AL3823">
        <f>AD3823/'Totals and Drop Down Lists'!Z$6*Inputs!H$37</f>
        <v>57717.991642686007</v>
      </c>
      <c r="AM3823">
        <f>AE3823/'Totals and Drop Down Lists'!AA$6*Inputs!I$37</f>
        <v>50565.899398182555</v>
      </c>
      <c r="AN3823">
        <f>AF3823/'Totals and Drop Down Lists'!AB$6*Inputs!J$37</f>
        <v>50789.784042177373</v>
      </c>
      <c r="AO3823">
        <f>AG3823/'Totals and Drop Down Lists'!AC$6*Inputs!K$37</f>
        <v>56801.90734622944</v>
      </c>
      <c r="AP3823">
        <f>AH3823/'Totals and Drop Down Lists'!AD$6*Inputs!L$37</f>
        <v>158938.79043152876</v>
      </c>
      <c r="AQ3823">
        <f>IF(OR($D3823="51",$D3823="52",$D3823="61"),(AA3823/'Totals and Drop Down Lists'!W$4)*Inputs!E$38,0)</f>
        <v>0</v>
      </c>
      <c r="AR3823">
        <f>IF(OR($D3823="51",$D3823="52",$D3823="61"),(AB3823/'Totals and Drop Down Lists'!X$4)*Inputs!F$38,0)</f>
        <v>0</v>
      </c>
      <c r="AS3823">
        <f>IF(OR($D3823="51",$D3823="52",$D3823="61"),(AC3823/'Totals and Drop Down Lists'!Y$4)*Inputs!G$38,0)</f>
        <v>0</v>
      </c>
      <c r="AT3823">
        <f>IF(OR($D3823="51",$D3823="52",$D3823="61"),(AD3823/'Totals and Drop Down Lists'!Z$4)*Inputs!H$38,0)</f>
        <v>0</v>
      </c>
      <c r="AU3823">
        <f>IF(OR($D3823="51",$D3823="52",$D3823="61"),(AE3823/'Totals and Drop Down Lists'!AA$4)*Inputs!I$38,0)</f>
        <v>0</v>
      </c>
      <c r="AV3823">
        <f>IF(OR($D3823="51",$D3823="52",$D3823="61"),(AF3823/'Totals and Drop Down Lists'!AB$4)*Inputs!J$38,0)</f>
        <v>0</v>
      </c>
      <c r="AW3823">
        <f>IF(OR($D3823="51",$D3823="52",$D3823="61"),(AG3823/'Totals and Drop Down Lists'!AC$4)*Inputs!K$38,0)</f>
        <v>0</v>
      </c>
      <c r="AX3823">
        <f>IF(OR($D3823="51",$D3823="52",$D3823="61"),(AH3823/'Totals and Drop Down Lists'!AD$4)*Inputs!L$38,0)</f>
        <v>0</v>
      </c>
      <c r="AY3823">
        <f>IF(OR($D3823="51",$D3823="52",$D3823="61"),0,(AA3823/'Totals and Drop Down Lists'!W$5)*Inputs!E$39)</f>
        <v>0</v>
      </c>
      <c r="AZ3823">
        <f>IF(OR($D3823="51",$D3823="52",$D3823="61"),0,(AB3823/'Totals and Drop Down Lists'!X$5)*Inputs!F$39)</f>
        <v>0</v>
      </c>
      <c r="BA3823">
        <f>IF(OR($D3823="51",$D3823="52",$D3823="61"),0,(AC3823/'Totals and Drop Down Lists'!Y$5)*Inputs!G$39)</f>
        <v>0</v>
      </c>
      <c r="BB3823">
        <f>IF(OR($D3823="51",$D3823="52",$D3823="61"),0,(AD3823/'Totals and Drop Down Lists'!Z$5)*Inputs!H$39)</f>
        <v>0</v>
      </c>
      <c r="BC3823">
        <f>IF(OR($D3823="51",$D3823="52",$D3823="61"),0,(AE3823/'Totals and Drop Down Lists'!AA$5)*Inputs!I$39)</f>
        <v>0</v>
      </c>
      <c r="BD3823">
        <f>IF(OR($D3823="51",$D3823="52",$D3823="61"),0,(AF3823/'Totals and Drop Down Lists'!AB$5)*Inputs!J$39)</f>
        <v>0</v>
      </c>
      <c r="BE3823">
        <f>IF(OR($D3823="51",$D3823="52",$D3823="61"),0,(AG3823/'Totals and Drop Down Lists'!AC$5)*Inputs!K$39)</f>
        <v>0</v>
      </c>
      <c r="BF3823">
        <f>IF(OR($D3823="51",$D3823="52",$D3823="61"),0,(AH3823/'Totals and Drop Down Lists'!AD$5)*Inputs!L$39)</f>
        <v>0</v>
      </c>
      <c r="BG3823" s="10">
        <f t="shared" si="532"/>
        <v>478802.96204875963</v>
      </c>
    </row>
    <row r="3824" spans="1:59" ht="28.8">
      <c r="A3824" s="1" t="s">
        <v>7704</v>
      </c>
      <c r="B3824" s="1" t="s">
        <v>560</v>
      </c>
      <c r="C3824" s="1" t="s">
        <v>563</v>
      </c>
      <c r="D3824" s="1" t="s">
        <v>58</v>
      </c>
      <c r="E3824" s="1" t="s">
        <v>564</v>
      </c>
      <c r="F3824" s="2">
        <v>115306</v>
      </c>
      <c r="G3824" s="2">
        <v>923</v>
      </c>
      <c r="H3824" s="2">
        <v>156</v>
      </c>
      <c r="I3824" s="2">
        <v>7636</v>
      </c>
      <c r="J3824" s="2">
        <v>46165</v>
      </c>
      <c r="K3824" s="2">
        <v>12078</v>
      </c>
      <c r="L3824" s="2">
        <v>207</v>
      </c>
      <c r="M3824" s="2">
        <v>34</v>
      </c>
      <c r="N3824" s="2">
        <v>0</v>
      </c>
      <c r="O3824" s="2">
        <v>192</v>
      </c>
      <c r="P3824" s="2">
        <v>17</v>
      </c>
      <c r="Q3824" s="2">
        <v>0</v>
      </c>
      <c r="R3824" s="2">
        <v>6232</v>
      </c>
      <c r="S3824" s="2">
        <v>12957500</v>
      </c>
      <c r="T3824" s="2">
        <v>585591300</v>
      </c>
      <c r="U3824" s="2">
        <v>459</v>
      </c>
      <c r="V3824" s="2">
        <v>714</v>
      </c>
      <c r="W3824" s="2">
        <v>25</v>
      </c>
      <c r="X3824" s="2">
        <v>2287</v>
      </c>
      <c r="Y3824" s="2">
        <v>209</v>
      </c>
      <c r="Z3824" s="2">
        <v>1537</v>
      </c>
      <c r="AA3824" s="9">
        <f t="shared" si="533"/>
        <v>115306</v>
      </c>
      <c r="AB3824" s="9">
        <f t="shared" si="534"/>
        <v>6557</v>
      </c>
      <c r="AC3824" s="9">
        <f t="shared" si="535"/>
        <v>6682</v>
      </c>
      <c r="AD3824" s="9">
        <f t="shared" si="536"/>
        <v>6232</v>
      </c>
      <c r="AE3824" s="44">
        <f t="shared" si="537"/>
        <v>2.2068509222958839E-4</v>
      </c>
      <c r="AF3824" s="9">
        <f t="shared" si="538"/>
        <v>1548</v>
      </c>
      <c r="AG3824" s="9">
        <f t="shared" si="531"/>
        <v>1746</v>
      </c>
      <c r="AH3824" s="44">
        <f t="shared" si="539"/>
        <v>1.6997204947751432E-4</v>
      </c>
      <c r="AI3824">
        <f>AA3824/'Totals and Drop Down Lists'!W$6*Inputs!E$37</f>
        <v>104598.73178682188</v>
      </c>
      <c r="AJ3824">
        <f>AB3824/'Totals and Drop Down Lists'!X$6*Inputs!F$37</f>
        <v>21575.068757337107</v>
      </c>
      <c r="AK3824">
        <f>AC3824/'Totals and Drop Down Lists'!Y$6*Inputs!G$37</f>
        <v>44050.001088162571</v>
      </c>
      <c r="AL3824">
        <f>AD3824/'Totals and Drop Down Lists'!Z$6*Inputs!H$37</f>
        <v>49965.067914601917</v>
      </c>
      <c r="AM3824">
        <f>AE3824/'Totals and Drop Down Lists'!AA$6*Inputs!I$37</f>
        <v>27472.94376544558</v>
      </c>
      <c r="AN3824">
        <f>AF3824/'Totals and Drop Down Lists'!AB$6*Inputs!J$37</f>
        <v>30892.960981253662</v>
      </c>
      <c r="AO3824">
        <f>AG3824/'Totals and Drop Down Lists'!AC$6*Inputs!K$37</f>
        <v>32516.764008693968</v>
      </c>
      <c r="AP3824">
        <f>AH3824/'Totals and Drop Down Lists'!AD$6*Inputs!L$37</f>
        <v>39999.506944542372</v>
      </c>
      <c r="AQ3824">
        <f>IF(OR($D3824="51",$D3824="52",$D3824="61"),(AA3824/'Totals and Drop Down Lists'!W$4)*Inputs!E$38,0)</f>
        <v>0</v>
      </c>
      <c r="AR3824">
        <f>IF(OR($D3824="51",$D3824="52",$D3824="61"),(AB3824/'Totals and Drop Down Lists'!X$4)*Inputs!F$38,0)</f>
        <v>0</v>
      </c>
      <c r="AS3824">
        <f>IF(OR($D3824="51",$D3824="52",$D3824="61"),(AC3824/'Totals and Drop Down Lists'!Y$4)*Inputs!G$38,0)</f>
        <v>0</v>
      </c>
      <c r="AT3824">
        <f>IF(OR($D3824="51",$D3824="52",$D3824="61"),(AD3824/'Totals and Drop Down Lists'!Z$4)*Inputs!H$38,0)</f>
        <v>0</v>
      </c>
      <c r="AU3824">
        <f>IF(OR($D3824="51",$D3824="52",$D3824="61"),(AE3824/'Totals and Drop Down Lists'!AA$4)*Inputs!I$38,0)</f>
        <v>0</v>
      </c>
      <c r="AV3824">
        <f>IF(OR($D3824="51",$D3824="52",$D3824="61"),(AF3824/'Totals and Drop Down Lists'!AB$4)*Inputs!J$38,0)</f>
        <v>0</v>
      </c>
      <c r="AW3824">
        <f>IF(OR($D3824="51",$D3824="52",$D3824="61"),(AG3824/'Totals and Drop Down Lists'!AC$4)*Inputs!K$38,0)</f>
        <v>0</v>
      </c>
      <c r="AX3824">
        <f>IF(OR($D3824="51",$D3824="52",$D3824="61"),(AH3824/'Totals and Drop Down Lists'!AD$4)*Inputs!L$38,0)</f>
        <v>0</v>
      </c>
      <c r="AY3824">
        <f>IF(OR($D3824="51",$D3824="52",$D3824="61"),0,(AA3824/'Totals and Drop Down Lists'!W$5)*Inputs!E$39)</f>
        <v>0</v>
      </c>
      <c r="AZ3824">
        <f>IF(OR($D3824="51",$D3824="52",$D3824="61"),0,(AB3824/'Totals and Drop Down Lists'!X$5)*Inputs!F$39)</f>
        <v>0</v>
      </c>
      <c r="BA3824">
        <f>IF(OR($D3824="51",$D3824="52",$D3824="61"),0,(AC3824/'Totals and Drop Down Lists'!Y$5)*Inputs!G$39)</f>
        <v>0</v>
      </c>
      <c r="BB3824">
        <f>IF(OR($D3824="51",$D3824="52",$D3824="61"),0,(AD3824/'Totals and Drop Down Lists'!Z$5)*Inputs!H$39)</f>
        <v>0</v>
      </c>
      <c r="BC3824">
        <f>IF(OR($D3824="51",$D3824="52",$D3824="61"),0,(AE3824/'Totals and Drop Down Lists'!AA$5)*Inputs!I$39)</f>
        <v>0</v>
      </c>
      <c r="BD3824">
        <f>IF(OR($D3824="51",$D3824="52",$D3824="61"),0,(AF3824/'Totals and Drop Down Lists'!AB$5)*Inputs!J$39)</f>
        <v>0</v>
      </c>
      <c r="BE3824">
        <f>IF(OR($D3824="51",$D3824="52",$D3824="61"),0,(AG3824/'Totals and Drop Down Lists'!AC$5)*Inputs!K$39)</f>
        <v>0</v>
      </c>
      <c r="BF3824">
        <f>IF(OR($D3824="51",$D3824="52",$D3824="61"),0,(AH3824/'Totals and Drop Down Lists'!AD$5)*Inputs!L$39)</f>
        <v>0</v>
      </c>
      <c r="BG3824" s="10">
        <f t="shared" si="532"/>
        <v>351071.04524685908</v>
      </c>
    </row>
    <row r="3825" spans="1:59">
      <c r="A3825" s="1" t="s">
        <v>7705</v>
      </c>
      <c r="B3825" s="1" t="s">
        <v>5404</v>
      </c>
      <c r="C3825" s="1" t="s">
        <v>18</v>
      </c>
      <c r="D3825" s="1" t="s">
        <v>10</v>
      </c>
      <c r="E3825" s="1" t="s">
        <v>5405</v>
      </c>
      <c r="F3825" s="2">
        <v>71846</v>
      </c>
      <c r="G3825" s="2">
        <v>593</v>
      </c>
      <c r="H3825" s="2">
        <v>17</v>
      </c>
      <c r="I3825" s="2">
        <v>11397</v>
      </c>
      <c r="J3825" s="2">
        <v>27427</v>
      </c>
      <c r="K3825" s="2">
        <v>11020</v>
      </c>
      <c r="L3825" s="2">
        <v>331</v>
      </c>
      <c r="M3825" s="2">
        <v>18</v>
      </c>
      <c r="N3825" s="2">
        <v>10</v>
      </c>
      <c r="O3825" s="2">
        <v>508</v>
      </c>
      <c r="P3825" s="2">
        <v>112</v>
      </c>
      <c r="Q3825" s="2">
        <v>12</v>
      </c>
      <c r="R3825" s="2">
        <v>1430</v>
      </c>
      <c r="S3825" s="2">
        <v>11380500</v>
      </c>
      <c r="T3825" s="2">
        <v>462740700</v>
      </c>
      <c r="U3825" s="2">
        <v>649</v>
      </c>
      <c r="V3825" s="2">
        <v>585</v>
      </c>
      <c r="W3825" s="2">
        <v>0</v>
      </c>
      <c r="X3825" s="2">
        <v>3335</v>
      </c>
      <c r="Y3825" s="2">
        <v>265</v>
      </c>
      <c r="Z3825" s="2">
        <v>2390</v>
      </c>
      <c r="AA3825" s="9">
        <f t="shared" si="533"/>
        <v>71846</v>
      </c>
      <c r="AB3825" s="9">
        <f t="shared" si="534"/>
        <v>10787</v>
      </c>
      <c r="AC3825" s="9">
        <f t="shared" si="535"/>
        <v>2421</v>
      </c>
      <c r="AD3825" s="9">
        <f t="shared" si="536"/>
        <v>1430</v>
      </c>
      <c r="AE3825" s="44">
        <f t="shared" si="537"/>
        <v>3.0922932215768394E-4</v>
      </c>
      <c r="AF3825" s="9">
        <f t="shared" si="538"/>
        <v>2750</v>
      </c>
      <c r="AG3825" s="9">
        <f t="shared" si="531"/>
        <v>2655</v>
      </c>
      <c r="AH3825" s="44">
        <f t="shared" si="539"/>
        <v>3.9693454751320165E-4</v>
      </c>
      <c r="AI3825">
        <f>AA3825/'Totals and Drop Down Lists'!W$6*Inputs!E$37</f>
        <v>65174.409692088913</v>
      </c>
      <c r="AJ3825">
        <f>AB3825/'Totals and Drop Down Lists'!X$6*Inputs!F$37</f>
        <v>35493.406540398864</v>
      </c>
      <c r="AK3825">
        <f>AC3825/'Totals and Drop Down Lists'!Y$6*Inputs!G$37</f>
        <v>15960.049780670695</v>
      </c>
      <c r="AL3825">
        <f>AD3825/'Totals and Drop Down Lists'!Z$6*Inputs!H$37</f>
        <v>11465.026816091262</v>
      </c>
      <c r="AM3825">
        <f>AE3825/'Totals and Drop Down Lists'!AA$6*Inputs!I$37</f>
        <v>38495.757427179211</v>
      </c>
      <c r="AN3825">
        <f>AF3825/'Totals and Drop Down Lists'!AB$6*Inputs!J$37</f>
        <v>54880.906135948047</v>
      </c>
      <c r="AO3825">
        <f>AG3825/'Totals and Drop Down Lists'!AC$6*Inputs!K$37</f>
        <v>49445.594755488251</v>
      </c>
      <c r="AP3825">
        <f>AH3825/'Totals and Drop Down Lists'!AD$6*Inputs!L$37</f>
        <v>93410.570964983825</v>
      </c>
      <c r="AQ3825">
        <f>IF(OR($D3825="51",$D3825="52",$D3825="61"),(AA3825/'Totals and Drop Down Lists'!W$4)*Inputs!E$38,0)</f>
        <v>0</v>
      </c>
      <c r="AR3825">
        <f>IF(OR($D3825="51",$D3825="52",$D3825="61"),(AB3825/'Totals and Drop Down Lists'!X$4)*Inputs!F$38,0)</f>
        <v>0</v>
      </c>
      <c r="AS3825">
        <f>IF(OR($D3825="51",$D3825="52",$D3825="61"),(AC3825/'Totals and Drop Down Lists'!Y$4)*Inputs!G$38,0)</f>
        <v>0</v>
      </c>
      <c r="AT3825">
        <f>IF(OR($D3825="51",$D3825="52",$D3825="61"),(AD3825/'Totals and Drop Down Lists'!Z$4)*Inputs!H$38,0)</f>
        <v>0</v>
      </c>
      <c r="AU3825">
        <f>IF(OR($D3825="51",$D3825="52",$D3825="61"),(AE3825/'Totals and Drop Down Lists'!AA$4)*Inputs!I$38,0)</f>
        <v>0</v>
      </c>
      <c r="AV3825">
        <f>IF(OR($D3825="51",$D3825="52",$D3825="61"),(AF3825/'Totals and Drop Down Lists'!AB$4)*Inputs!J$38,0)</f>
        <v>0</v>
      </c>
      <c r="AW3825">
        <f>IF(OR($D3825="51",$D3825="52",$D3825="61"),(AG3825/'Totals and Drop Down Lists'!AC$4)*Inputs!K$38,0)</f>
        <v>0</v>
      </c>
      <c r="AX3825">
        <f>IF(OR($D3825="51",$D3825="52",$D3825="61"),(AH3825/'Totals and Drop Down Lists'!AD$4)*Inputs!L$38,0)</f>
        <v>0</v>
      </c>
      <c r="AY3825">
        <f>IF(OR($D3825="51",$D3825="52",$D3825="61"),0,(AA3825/'Totals and Drop Down Lists'!W$5)*Inputs!E$39)</f>
        <v>0</v>
      </c>
      <c r="AZ3825">
        <f>IF(OR($D3825="51",$D3825="52",$D3825="61"),0,(AB3825/'Totals and Drop Down Lists'!X$5)*Inputs!F$39)</f>
        <v>0</v>
      </c>
      <c r="BA3825">
        <f>IF(OR($D3825="51",$D3825="52",$D3825="61"),0,(AC3825/'Totals and Drop Down Lists'!Y$5)*Inputs!G$39)</f>
        <v>0</v>
      </c>
      <c r="BB3825">
        <f>IF(OR($D3825="51",$D3825="52",$D3825="61"),0,(AD3825/'Totals and Drop Down Lists'!Z$5)*Inputs!H$39)</f>
        <v>0</v>
      </c>
      <c r="BC3825">
        <f>IF(OR($D3825="51",$D3825="52",$D3825="61"),0,(AE3825/'Totals and Drop Down Lists'!AA$5)*Inputs!I$39)</f>
        <v>0</v>
      </c>
      <c r="BD3825">
        <f>IF(OR($D3825="51",$D3825="52",$D3825="61"),0,(AF3825/'Totals and Drop Down Lists'!AB$5)*Inputs!J$39)</f>
        <v>0</v>
      </c>
      <c r="BE3825">
        <f>IF(OR($D3825="51",$D3825="52",$D3825="61"),0,(AG3825/'Totals and Drop Down Lists'!AC$5)*Inputs!K$39)</f>
        <v>0</v>
      </c>
      <c r="BF3825">
        <f>IF(OR($D3825="51",$D3825="52",$D3825="61"),0,(AH3825/'Totals and Drop Down Lists'!AD$5)*Inputs!L$39)</f>
        <v>0</v>
      </c>
      <c r="BG3825" s="10">
        <f t="shared" si="532"/>
        <v>364325.72211284912</v>
      </c>
    </row>
    <row r="3826" spans="1:59">
      <c r="A3826" s="1" t="s">
        <v>7705</v>
      </c>
      <c r="B3826" s="1" t="s">
        <v>5404</v>
      </c>
      <c r="C3826" s="1" t="s">
        <v>4690</v>
      </c>
      <c r="D3826" s="1" t="s">
        <v>10</v>
      </c>
      <c r="E3826" s="1" t="s">
        <v>5406</v>
      </c>
      <c r="F3826" s="2">
        <v>129209</v>
      </c>
      <c r="G3826" s="2">
        <v>1330</v>
      </c>
      <c r="H3826" s="2">
        <v>275</v>
      </c>
      <c r="I3826" s="2">
        <v>9826</v>
      </c>
      <c r="J3826" s="2">
        <v>52577</v>
      </c>
      <c r="K3826" s="2">
        <v>22656</v>
      </c>
      <c r="L3826" s="2">
        <v>209</v>
      </c>
      <c r="M3826" s="2">
        <v>26</v>
      </c>
      <c r="N3826" s="2">
        <v>22</v>
      </c>
      <c r="O3826" s="2">
        <v>841</v>
      </c>
      <c r="P3826" s="2">
        <v>186</v>
      </c>
      <c r="Q3826" s="2">
        <v>104</v>
      </c>
      <c r="R3826" s="2">
        <v>719</v>
      </c>
      <c r="S3826" s="2">
        <v>33337700</v>
      </c>
      <c r="T3826" s="2">
        <v>1911522200</v>
      </c>
      <c r="U3826" s="2">
        <v>1198</v>
      </c>
      <c r="V3826" s="2">
        <v>900</v>
      </c>
      <c r="W3826" s="2">
        <v>0</v>
      </c>
      <c r="X3826" s="2">
        <v>3270</v>
      </c>
      <c r="Y3826" s="2">
        <v>275</v>
      </c>
      <c r="Z3826" s="2">
        <v>1965</v>
      </c>
      <c r="AA3826" s="9">
        <f t="shared" si="533"/>
        <v>129209</v>
      </c>
      <c r="AB3826" s="9">
        <f t="shared" si="534"/>
        <v>8221</v>
      </c>
      <c r="AC3826" s="9">
        <f t="shared" si="535"/>
        <v>2107</v>
      </c>
      <c r="AD3826" s="9">
        <f t="shared" si="536"/>
        <v>719</v>
      </c>
      <c r="AE3826" s="44">
        <f t="shared" si="537"/>
        <v>6.8181484998775573E-4</v>
      </c>
      <c r="AF3826" s="9">
        <f t="shared" si="538"/>
        <v>2370</v>
      </c>
      <c r="AG3826" s="9">
        <f t="shared" si="531"/>
        <v>2240</v>
      </c>
      <c r="AH3826" s="44">
        <f t="shared" si="539"/>
        <v>3.5915882216632145E-4</v>
      </c>
      <c r="AI3826">
        <f>AA3826/'Totals and Drop Down Lists'!W$6*Inputs!E$37</f>
        <v>117210.70486742639</v>
      </c>
      <c r="AJ3826">
        <f>AB3826/'Totals and Drop Down Lists'!X$6*Inputs!F$37</f>
        <v>27050.273029444623</v>
      </c>
      <c r="AK3826">
        <f>AC3826/'Totals and Drop Down Lists'!Y$6*Inputs!G$37</f>
        <v>13890.055715767516</v>
      </c>
      <c r="AL3826">
        <f>AD3826/'Totals and Drop Down Lists'!Z$6*Inputs!H$37</f>
        <v>5764.5834131256061</v>
      </c>
      <c r="AM3826">
        <f>AE3826/'Totals and Drop Down Lists'!AA$6*Inputs!I$37</f>
        <v>84878.687739687302</v>
      </c>
      <c r="AN3826">
        <f>AF3826/'Totals and Drop Down Lists'!AB$6*Inputs!J$37</f>
        <v>47297.362742617042</v>
      </c>
      <c r="AO3826">
        <f>AG3826/'Totals and Drop Down Lists'!AC$6*Inputs!K$37</f>
        <v>41716.810641165226</v>
      </c>
      <c r="AP3826">
        <f>AH3826/'Totals and Drop Down Lists'!AD$6*Inputs!L$37</f>
        <v>84520.812954814333</v>
      </c>
      <c r="AQ3826">
        <f>IF(OR($D3826="51",$D3826="52",$D3826="61"),(AA3826/'Totals and Drop Down Lists'!W$4)*Inputs!E$38,0)</f>
        <v>0</v>
      </c>
      <c r="AR3826">
        <f>IF(OR($D3826="51",$D3826="52",$D3826="61"),(AB3826/'Totals and Drop Down Lists'!X$4)*Inputs!F$38,0)</f>
        <v>0</v>
      </c>
      <c r="AS3826">
        <f>IF(OR($D3826="51",$D3826="52",$D3826="61"),(AC3826/'Totals and Drop Down Lists'!Y$4)*Inputs!G$38,0)</f>
        <v>0</v>
      </c>
      <c r="AT3826">
        <f>IF(OR($D3826="51",$D3826="52",$D3826="61"),(AD3826/'Totals and Drop Down Lists'!Z$4)*Inputs!H$38,0)</f>
        <v>0</v>
      </c>
      <c r="AU3826">
        <f>IF(OR($D3826="51",$D3826="52",$D3826="61"),(AE3826/'Totals and Drop Down Lists'!AA$4)*Inputs!I$38,0)</f>
        <v>0</v>
      </c>
      <c r="AV3826">
        <f>IF(OR($D3826="51",$D3826="52",$D3826="61"),(AF3826/'Totals and Drop Down Lists'!AB$4)*Inputs!J$38,0)</f>
        <v>0</v>
      </c>
      <c r="AW3826">
        <f>IF(OR($D3826="51",$D3826="52",$D3826="61"),(AG3826/'Totals and Drop Down Lists'!AC$4)*Inputs!K$38,0)</f>
        <v>0</v>
      </c>
      <c r="AX3826">
        <f>IF(OR($D3826="51",$D3826="52",$D3826="61"),(AH3826/'Totals and Drop Down Lists'!AD$4)*Inputs!L$38,0)</f>
        <v>0</v>
      </c>
      <c r="AY3826">
        <f>IF(OR($D3826="51",$D3826="52",$D3826="61"),0,(AA3826/'Totals and Drop Down Lists'!W$5)*Inputs!E$39)</f>
        <v>0</v>
      </c>
      <c r="AZ3826">
        <f>IF(OR($D3826="51",$D3826="52",$D3826="61"),0,(AB3826/'Totals and Drop Down Lists'!X$5)*Inputs!F$39)</f>
        <v>0</v>
      </c>
      <c r="BA3826">
        <f>IF(OR($D3826="51",$D3826="52",$D3826="61"),0,(AC3826/'Totals and Drop Down Lists'!Y$5)*Inputs!G$39)</f>
        <v>0</v>
      </c>
      <c r="BB3826">
        <f>IF(OR($D3826="51",$D3826="52",$D3826="61"),0,(AD3826/'Totals and Drop Down Lists'!Z$5)*Inputs!H$39)</f>
        <v>0</v>
      </c>
      <c r="BC3826">
        <f>IF(OR($D3826="51",$D3826="52",$D3826="61"),0,(AE3826/'Totals and Drop Down Lists'!AA$5)*Inputs!I$39)</f>
        <v>0</v>
      </c>
      <c r="BD3826">
        <f>IF(OR($D3826="51",$D3826="52",$D3826="61"),0,(AF3826/'Totals and Drop Down Lists'!AB$5)*Inputs!J$39)</f>
        <v>0</v>
      </c>
      <c r="BE3826">
        <f>IF(OR($D3826="51",$D3826="52",$D3826="61"),0,(AG3826/'Totals and Drop Down Lists'!AC$5)*Inputs!K$39)</f>
        <v>0</v>
      </c>
      <c r="BF3826">
        <f>IF(OR($D3826="51",$D3826="52",$D3826="61"),0,(AH3826/'Totals and Drop Down Lists'!AD$5)*Inputs!L$39)</f>
        <v>0</v>
      </c>
      <c r="BG3826" s="10">
        <f t="shared" si="532"/>
        <v>422329.29110404808</v>
      </c>
    </row>
    <row r="3827" spans="1:59">
      <c r="A3827" s="1" t="s">
        <v>7705</v>
      </c>
      <c r="B3827" s="1" t="s">
        <v>5404</v>
      </c>
      <c r="C3827" s="1" t="s">
        <v>5407</v>
      </c>
      <c r="D3827" s="1" t="s">
        <v>10</v>
      </c>
      <c r="E3827" s="1" t="s">
        <v>5408</v>
      </c>
      <c r="F3827" s="2">
        <v>90720</v>
      </c>
      <c r="G3827" s="2">
        <v>1092</v>
      </c>
      <c r="H3827" s="2">
        <v>65</v>
      </c>
      <c r="I3827" s="2">
        <v>14523</v>
      </c>
      <c r="J3827" s="2">
        <v>33760</v>
      </c>
      <c r="K3827" s="2">
        <v>15145</v>
      </c>
      <c r="L3827" s="2">
        <v>350</v>
      </c>
      <c r="M3827" s="2">
        <v>28</v>
      </c>
      <c r="N3827" s="2">
        <v>0</v>
      </c>
      <c r="O3827" s="2">
        <v>784</v>
      </c>
      <c r="P3827" s="2">
        <v>227</v>
      </c>
      <c r="Q3827" s="2">
        <v>16</v>
      </c>
      <c r="R3827" s="2">
        <v>408</v>
      </c>
      <c r="S3827" s="2">
        <v>16472600</v>
      </c>
      <c r="T3827" s="2">
        <v>685544800</v>
      </c>
      <c r="U3827" s="2">
        <v>1098</v>
      </c>
      <c r="V3827" s="2">
        <v>640</v>
      </c>
      <c r="W3827" s="2">
        <v>0</v>
      </c>
      <c r="X3827" s="2">
        <v>4055</v>
      </c>
      <c r="Y3827" s="2">
        <v>425</v>
      </c>
      <c r="Z3827" s="2">
        <v>3060</v>
      </c>
      <c r="AA3827" s="9">
        <f t="shared" si="533"/>
        <v>90720</v>
      </c>
      <c r="AB3827" s="9">
        <f t="shared" si="534"/>
        <v>13366</v>
      </c>
      <c r="AC3827" s="9">
        <f t="shared" si="535"/>
        <v>1813</v>
      </c>
      <c r="AD3827" s="9">
        <f t="shared" si="536"/>
        <v>408</v>
      </c>
      <c r="AE3827" s="44">
        <f t="shared" si="537"/>
        <v>4.7449528726411198E-4</v>
      </c>
      <c r="AF3827" s="9">
        <f t="shared" si="538"/>
        <v>3415</v>
      </c>
      <c r="AG3827" s="9">
        <f t="shared" si="531"/>
        <v>3485</v>
      </c>
      <c r="AH3827" s="44">
        <f t="shared" si="539"/>
        <v>5.8172899187283354E-4</v>
      </c>
      <c r="AI3827">
        <f>AA3827/'Totals and Drop Down Lists'!W$6*Inputs!E$37</f>
        <v>82295.777736635398</v>
      </c>
      <c r="AJ3827">
        <f>AB3827/'Totals and Drop Down Lists'!X$6*Inputs!F$37</f>
        <v>43979.315084728965</v>
      </c>
      <c r="AK3827">
        <f>AC3827/'Totals and Drop Down Lists'!Y$6*Inputs!G$37</f>
        <v>11951.908406590652</v>
      </c>
      <c r="AL3827">
        <f>AD3827/'Totals and Drop Down Lists'!Z$6*Inputs!H$37</f>
        <v>3271.1405181575064</v>
      </c>
      <c r="AM3827">
        <f>AE3827/'Totals and Drop Down Lists'!AA$6*Inputs!I$37</f>
        <v>59069.61005963284</v>
      </c>
      <c r="AN3827">
        <f>AF3827/'Totals and Drop Down Lists'!AB$6*Inputs!J$37</f>
        <v>68152.107074277301</v>
      </c>
      <c r="AO3827">
        <f>AG3827/'Totals and Drop Down Lists'!AC$6*Inputs!K$37</f>
        <v>64903.162984134295</v>
      </c>
      <c r="AP3827">
        <f>AH3827/'Totals and Drop Down Lists'!AD$6*Inputs!L$37</f>
        <v>136898.23074903435</v>
      </c>
      <c r="AQ3827">
        <f>IF(OR($D3827="51",$D3827="52",$D3827="61"),(AA3827/'Totals and Drop Down Lists'!W$4)*Inputs!E$38,0)</f>
        <v>0</v>
      </c>
      <c r="AR3827">
        <f>IF(OR($D3827="51",$D3827="52",$D3827="61"),(AB3827/'Totals and Drop Down Lists'!X$4)*Inputs!F$38,0)</f>
        <v>0</v>
      </c>
      <c r="AS3827">
        <f>IF(OR($D3827="51",$D3827="52",$D3827="61"),(AC3827/'Totals and Drop Down Lists'!Y$4)*Inputs!G$38,0)</f>
        <v>0</v>
      </c>
      <c r="AT3827">
        <f>IF(OR($D3827="51",$D3827="52",$D3827="61"),(AD3827/'Totals and Drop Down Lists'!Z$4)*Inputs!H$38,0)</f>
        <v>0</v>
      </c>
      <c r="AU3827">
        <f>IF(OR($D3827="51",$D3827="52",$D3827="61"),(AE3827/'Totals and Drop Down Lists'!AA$4)*Inputs!I$38,0)</f>
        <v>0</v>
      </c>
      <c r="AV3827">
        <f>IF(OR($D3827="51",$D3827="52",$D3827="61"),(AF3827/'Totals and Drop Down Lists'!AB$4)*Inputs!J$38,0)</f>
        <v>0</v>
      </c>
      <c r="AW3827">
        <f>IF(OR($D3827="51",$D3827="52",$D3827="61"),(AG3827/'Totals and Drop Down Lists'!AC$4)*Inputs!K$38,0)</f>
        <v>0</v>
      </c>
      <c r="AX3827">
        <f>IF(OR($D3827="51",$D3827="52",$D3827="61"),(AH3827/'Totals and Drop Down Lists'!AD$4)*Inputs!L$38,0)</f>
        <v>0</v>
      </c>
      <c r="AY3827">
        <f>IF(OR($D3827="51",$D3827="52",$D3827="61"),0,(AA3827/'Totals and Drop Down Lists'!W$5)*Inputs!E$39)</f>
        <v>0</v>
      </c>
      <c r="AZ3827">
        <f>IF(OR($D3827="51",$D3827="52",$D3827="61"),0,(AB3827/'Totals and Drop Down Lists'!X$5)*Inputs!F$39)</f>
        <v>0</v>
      </c>
      <c r="BA3827">
        <f>IF(OR($D3827="51",$D3827="52",$D3827="61"),0,(AC3827/'Totals and Drop Down Lists'!Y$5)*Inputs!G$39)</f>
        <v>0</v>
      </c>
      <c r="BB3827">
        <f>IF(OR($D3827="51",$D3827="52",$D3827="61"),0,(AD3827/'Totals and Drop Down Lists'!Z$5)*Inputs!H$39)</f>
        <v>0</v>
      </c>
      <c r="BC3827">
        <f>IF(OR($D3827="51",$D3827="52",$D3827="61"),0,(AE3827/'Totals and Drop Down Lists'!AA$5)*Inputs!I$39)</f>
        <v>0</v>
      </c>
      <c r="BD3827">
        <f>IF(OR($D3827="51",$D3827="52",$D3827="61"),0,(AF3827/'Totals and Drop Down Lists'!AB$5)*Inputs!J$39)</f>
        <v>0</v>
      </c>
      <c r="BE3827">
        <f>IF(OR($D3827="51",$D3827="52",$D3827="61"),0,(AG3827/'Totals and Drop Down Lists'!AC$5)*Inputs!K$39)</f>
        <v>0</v>
      </c>
      <c r="BF3827">
        <f>IF(OR($D3827="51",$D3827="52",$D3827="61"),0,(AH3827/'Totals and Drop Down Lists'!AD$5)*Inputs!L$39)</f>
        <v>0</v>
      </c>
      <c r="BG3827" s="10">
        <f t="shared" si="532"/>
        <v>470521.25261319126</v>
      </c>
    </row>
    <row r="3828" spans="1:59">
      <c r="A3828" s="1" t="s">
        <v>7705</v>
      </c>
      <c r="B3828" s="1" t="s">
        <v>5404</v>
      </c>
      <c r="C3828" s="1" t="s">
        <v>5409</v>
      </c>
      <c r="D3828" s="1" t="s">
        <v>10</v>
      </c>
      <c r="E3828" s="1" t="s">
        <v>5410</v>
      </c>
      <c r="F3828" s="2">
        <v>115703</v>
      </c>
      <c r="G3828" s="2">
        <v>1198</v>
      </c>
      <c r="H3828" s="2">
        <v>66</v>
      </c>
      <c r="I3828" s="2">
        <v>19660</v>
      </c>
      <c r="J3828" s="2">
        <v>40189</v>
      </c>
      <c r="K3828" s="2">
        <v>18674</v>
      </c>
      <c r="L3828" s="2">
        <v>281</v>
      </c>
      <c r="M3828" s="2">
        <v>75</v>
      </c>
      <c r="N3828" s="2">
        <v>48</v>
      </c>
      <c r="O3828" s="2">
        <v>1757</v>
      </c>
      <c r="P3828" s="2">
        <v>667</v>
      </c>
      <c r="Q3828" s="2">
        <v>170</v>
      </c>
      <c r="R3828" s="2">
        <v>916</v>
      </c>
      <c r="S3828" s="2">
        <v>19816600</v>
      </c>
      <c r="T3828" s="2">
        <v>826446600</v>
      </c>
      <c r="U3828" s="2">
        <v>1274</v>
      </c>
      <c r="V3828" s="2">
        <v>955</v>
      </c>
      <c r="W3828" s="2">
        <v>0</v>
      </c>
      <c r="X3828" s="2">
        <v>5155</v>
      </c>
      <c r="Y3828" s="2">
        <v>1060</v>
      </c>
      <c r="Z3828" s="2">
        <v>3420</v>
      </c>
      <c r="AA3828" s="9">
        <f t="shared" si="533"/>
        <v>115703</v>
      </c>
      <c r="AB3828" s="9">
        <f t="shared" si="534"/>
        <v>18396</v>
      </c>
      <c r="AC3828" s="9">
        <f t="shared" si="535"/>
        <v>3914</v>
      </c>
      <c r="AD3828" s="9">
        <f t="shared" si="536"/>
        <v>916</v>
      </c>
      <c r="AE3828" s="44">
        <f t="shared" si="537"/>
        <v>6.0598698233872033E-4</v>
      </c>
      <c r="AF3828" s="9">
        <f t="shared" si="538"/>
        <v>4200</v>
      </c>
      <c r="AG3828" s="9">
        <f t="shared" si="531"/>
        <v>4480</v>
      </c>
      <c r="AH3828" s="44">
        <f t="shared" si="539"/>
        <v>7.7456747188567462E-4</v>
      </c>
      <c r="AI3828">
        <f>AA3828/'Totals and Drop Down Lists'!W$6*Inputs!E$37</f>
        <v>104958.86652846038</v>
      </c>
      <c r="AJ3828">
        <f>AB3828/'Totals and Drop Down Lists'!X$6*Inputs!F$37</f>
        <v>60529.962613996249</v>
      </c>
      <c r="AK3828">
        <f>AC3828/'Totals and Drop Down Lists'!Y$6*Inputs!G$37</f>
        <v>25802.410095640273</v>
      </c>
      <c r="AL3828">
        <f>AD3828/'Totals and Drop Down Lists'!Z$6*Inputs!H$37</f>
        <v>7344.031163314402</v>
      </c>
      <c r="AM3828">
        <f>AE3828/'Totals and Drop Down Lists'!AA$6*Inputs!I$37</f>
        <v>75438.925756995974</v>
      </c>
      <c r="AN3828">
        <f>AF3828/'Totals and Drop Down Lists'!AB$6*Inputs!J$37</f>
        <v>83818.111189447911</v>
      </c>
      <c r="AO3828">
        <f>AG3828/'Totals and Drop Down Lists'!AC$6*Inputs!K$37</f>
        <v>83433.621282330452</v>
      </c>
      <c r="AP3828">
        <f>AH3828/'Totals and Drop Down Lists'!AD$6*Inputs!L$37</f>
        <v>182278.8927117475</v>
      </c>
      <c r="AQ3828">
        <f>IF(OR($D3828="51",$D3828="52",$D3828="61"),(AA3828/'Totals and Drop Down Lists'!W$4)*Inputs!E$38,0)</f>
        <v>0</v>
      </c>
      <c r="AR3828">
        <f>IF(OR($D3828="51",$D3828="52",$D3828="61"),(AB3828/'Totals and Drop Down Lists'!X$4)*Inputs!F$38,0)</f>
        <v>0</v>
      </c>
      <c r="AS3828">
        <f>IF(OR($D3828="51",$D3828="52",$D3828="61"),(AC3828/'Totals and Drop Down Lists'!Y$4)*Inputs!G$38,0)</f>
        <v>0</v>
      </c>
      <c r="AT3828">
        <f>IF(OR($D3828="51",$D3828="52",$D3828="61"),(AD3828/'Totals and Drop Down Lists'!Z$4)*Inputs!H$38,0)</f>
        <v>0</v>
      </c>
      <c r="AU3828">
        <f>IF(OR($D3828="51",$D3828="52",$D3828="61"),(AE3828/'Totals and Drop Down Lists'!AA$4)*Inputs!I$38,0)</f>
        <v>0</v>
      </c>
      <c r="AV3828">
        <f>IF(OR($D3828="51",$D3828="52",$D3828="61"),(AF3828/'Totals and Drop Down Lists'!AB$4)*Inputs!J$38,0)</f>
        <v>0</v>
      </c>
      <c r="AW3828">
        <f>IF(OR($D3828="51",$D3828="52",$D3828="61"),(AG3828/'Totals and Drop Down Lists'!AC$4)*Inputs!K$38,0)</f>
        <v>0</v>
      </c>
      <c r="AX3828">
        <f>IF(OR($D3828="51",$D3828="52",$D3828="61"),(AH3828/'Totals and Drop Down Lists'!AD$4)*Inputs!L$38,0)</f>
        <v>0</v>
      </c>
      <c r="AY3828">
        <f>IF(OR($D3828="51",$D3828="52",$D3828="61"),0,(AA3828/'Totals and Drop Down Lists'!W$5)*Inputs!E$39)</f>
        <v>0</v>
      </c>
      <c r="AZ3828">
        <f>IF(OR($D3828="51",$D3828="52",$D3828="61"),0,(AB3828/'Totals and Drop Down Lists'!X$5)*Inputs!F$39)</f>
        <v>0</v>
      </c>
      <c r="BA3828">
        <f>IF(OR($D3828="51",$D3828="52",$D3828="61"),0,(AC3828/'Totals and Drop Down Lists'!Y$5)*Inputs!G$39)</f>
        <v>0</v>
      </c>
      <c r="BB3828">
        <f>IF(OR($D3828="51",$D3828="52",$D3828="61"),0,(AD3828/'Totals and Drop Down Lists'!Z$5)*Inputs!H$39)</f>
        <v>0</v>
      </c>
      <c r="BC3828">
        <f>IF(OR($D3828="51",$D3828="52",$D3828="61"),0,(AE3828/'Totals and Drop Down Lists'!AA$5)*Inputs!I$39)</f>
        <v>0</v>
      </c>
      <c r="BD3828">
        <f>IF(OR($D3828="51",$D3828="52",$D3828="61"),0,(AF3828/'Totals and Drop Down Lists'!AB$5)*Inputs!J$39)</f>
        <v>0</v>
      </c>
      <c r="BE3828">
        <f>IF(OR($D3828="51",$D3828="52",$D3828="61"),0,(AG3828/'Totals and Drop Down Lists'!AC$5)*Inputs!K$39)</f>
        <v>0</v>
      </c>
      <c r="BF3828">
        <f>IF(OR($D3828="51",$D3828="52",$D3828="61"),0,(AH3828/'Totals and Drop Down Lists'!AD$5)*Inputs!L$39)</f>
        <v>0</v>
      </c>
      <c r="BG3828" s="10">
        <f t="shared" si="532"/>
        <v>623604.82134193322</v>
      </c>
    </row>
    <row r="3829" spans="1:59">
      <c r="A3829" s="1" t="s">
        <v>7705</v>
      </c>
      <c r="B3829" s="1" t="s">
        <v>5404</v>
      </c>
      <c r="C3829" s="1" t="s">
        <v>5411</v>
      </c>
      <c r="D3829" s="1" t="s">
        <v>7</v>
      </c>
      <c r="E3829" s="1" t="s">
        <v>5412</v>
      </c>
      <c r="F3829" s="2">
        <v>624681</v>
      </c>
      <c r="G3829" s="2">
        <v>18226</v>
      </c>
      <c r="H3829" s="2">
        <v>4616</v>
      </c>
      <c r="I3829" s="2">
        <v>82513</v>
      </c>
      <c r="J3829" s="2">
        <v>288439</v>
      </c>
      <c r="K3829" s="2">
        <v>153515</v>
      </c>
      <c r="L3829" s="2">
        <v>894</v>
      </c>
      <c r="M3829" s="2">
        <v>277</v>
      </c>
      <c r="N3829" s="2">
        <v>95</v>
      </c>
      <c r="O3829" s="2">
        <v>2518</v>
      </c>
      <c r="P3829" s="2">
        <v>2397</v>
      </c>
      <c r="Q3829" s="2">
        <v>381</v>
      </c>
      <c r="R3829" s="2">
        <v>89639</v>
      </c>
      <c r="S3829" s="2">
        <v>178836400</v>
      </c>
      <c r="T3829" s="2">
        <v>8900502900</v>
      </c>
      <c r="U3829" s="2">
        <v>5724</v>
      </c>
      <c r="V3829" s="2">
        <v>11550</v>
      </c>
      <c r="W3829" s="2">
        <v>315</v>
      </c>
      <c r="X3829" s="2">
        <v>36520</v>
      </c>
      <c r="Y3829" s="2">
        <v>5305</v>
      </c>
      <c r="Z3829" s="2">
        <v>22135</v>
      </c>
      <c r="AA3829" s="9">
        <f t="shared" si="533"/>
        <v>624681</v>
      </c>
      <c r="AB3829" s="9">
        <f t="shared" si="534"/>
        <v>59671</v>
      </c>
      <c r="AC3829" s="9">
        <f t="shared" si="535"/>
        <v>96201</v>
      </c>
      <c r="AD3829" s="9">
        <f t="shared" si="536"/>
        <v>89639</v>
      </c>
      <c r="AE3829" s="44">
        <f t="shared" si="537"/>
        <v>5.7061533457945842E-3</v>
      </c>
      <c r="AF3829" s="9">
        <f t="shared" si="538"/>
        <v>24655</v>
      </c>
      <c r="AG3829" s="9">
        <f t="shared" si="531"/>
        <v>27440</v>
      </c>
      <c r="AH3829" s="44">
        <f t="shared" si="539"/>
        <v>5.4341550912523429E-3</v>
      </c>
      <c r="AI3829">
        <f>AA3829/'Totals and Drop Down Lists'!W$6*Inputs!E$37</f>
        <v>566673.3766787824</v>
      </c>
      <c r="AJ3829">
        <f>AB3829/'Totals and Drop Down Lists'!X$6*Inputs!F$37</f>
        <v>196340.69358228802</v>
      </c>
      <c r="AK3829">
        <f>AC3829/'Totals and Drop Down Lists'!Y$6*Inputs!G$37</f>
        <v>634189.48738137202</v>
      </c>
      <c r="AL3829">
        <f>AD3829/'Totals and Drop Down Lists'!Z$6*Inputs!H$37</f>
        <v>718680.7963409822</v>
      </c>
      <c r="AM3829">
        <f>AE3829/'Totals and Drop Down Lists'!AA$6*Inputs!I$37</f>
        <v>710355.32306339219</v>
      </c>
      <c r="AN3829">
        <f>AF3829/'Totals and Drop Down Lists'!AB$6*Inputs!J$37</f>
        <v>492032.26937519963</v>
      </c>
      <c r="AO3829">
        <f>AG3829/'Totals and Drop Down Lists'!AC$6*Inputs!K$37</f>
        <v>511030.93035427399</v>
      </c>
      <c r="AP3829">
        <f>AH3829/'Totals and Drop Down Lists'!AD$6*Inputs!L$37</f>
        <v>1278819.2233866281</v>
      </c>
      <c r="AQ3829">
        <f>IF(OR($D3829="51",$D3829="52",$D3829="61"),(AA3829/'Totals and Drop Down Lists'!W$4)*Inputs!E$38,0)</f>
        <v>0</v>
      </c>
      <c r="AR3829">
        <f>IF(OR($D3829="51",$D3829="52",$D3829="61"),(AB3829/'Totals and Drop Down Lists'!X$4)*Inputs!F$38,0)</f>
        <v>0</v>
      </c>
      <c r="AS3829">
        <f>IF(OR($D3829="51",$D3829="52",$D3829="61"),(AC3829/'Totals and Drop Down Lists'!Y$4)*Inputs!G$38,0)</f>
        <v>0</v>
      </c>
      <c r="AT3829">
        <f>IF(OR($D3829="51",$D3829="52",$D3829="61"),(AD3829/'Totals and Drop Down Lists'!Z$4)*Inputs!H$38,0)</f>
        <v>0</v>
      </c>
      <c r="AU3829">
        <f>IF(OR($D3829="51",$D3829="52",$D3829="61"),(AE3829/'Totals and Drop Down Lists'!AA$4)*Inputs!I$38,0)</f>
        <v>0</v>
      </c>
      <c r="AV3829">
        <f>IF(OR($D3829="51",$D3829="52",$D3829="61"),(AF3829/'Totals and Drop Down Lists'!AB$4)*Inputs!J$38,0)</f>
        <v>0</v>
      </c>
      <c r="AW3829">
        <f>IF(OR($D3829="51",$D3829="52",$D3829="61"),(AG3829/'Totals and Drop Down Lists'!AC$4)*Inputs!K$38,0)</f>
        <v>0</v>
      </c>
      <c r="AX3829">
        <f>IF(OR($D3829="51",$D3829="52",$D3829="61"),(AH3829/'Totals and Drop Down Lists'!AD$4)*Inputs!L$38,0)</f>
        <v>0</v>
      </c>
      <c r="AY3829">
        <f>IF(OR($D3829="51",$D3829="52",$D3829="61"),0,(AA3829/'Totals and Drop Down Lists'!W$5)*Inputs!E$39)</f>
        <v>0</v>
      </c>
      <c r="AZ3829">
        <f>IF(OR($D3829="51",$D3829="52",$D3829="61"),0,(AB3829/'Totals and Drop Down Lists'!X$5)*Inputs!F$39)</f>
        <v>0</v>
      </c>
      <c r="BA3829">
        <f>IF(OR($D3829="51",$D3829="52",$D3829="61"),0,(AC3829/'Totals and Drop Down Lists'!Y$5)*Inputs!G$39)</f>
        <v>0</v>
      </c>
      <c r="BB3829">
        <f>IF(OR($D3829="51",$D3829="52",$D3829="61"),0,(AD3829/'Totals and Drop Down Lists'!Z$5)*Inputs!H$39)</f>
        <v>0</v>
      </c>
      <c r="BC3829">
        <f>IF(OR($D3829="51",$D3829="52",$D3829="61"),0,(AE3829/'Totals and Drop Down Lists'!AA$5)*Inputs!I$39)</f>
        <v>0</v>
      </c>
      <c r="BD3829">
        <f>IF(OR($D3829="51",$D3829="52",$D3829="61"),0,(AF3829/'Totals and Drop Down Lists'!AB$5)*Inputs!J$39)</f>
        <v>0</v>
      </c>
      <c r="BE3829">
        <f>IF(OR($D3829="51",$D3829="52",$D3829="61"),0,(AG3829/'Totals and Drop Down Lists'!AC$5)*Inputs!K$39)</f>
        <v>0</v>
      </c>
      <c r="BF3829">
        <f>IF(OR($D3829="51",$D3829="52",$D3829="61"),0,(AH3829/'Totals and Drop Down Lists'!AD$5)*Inputs!L$39)</f>
        <v>0</v>
      </c>
      <c r="BG3829" s="10">
        <f t="shared" si="532"/>
        <v>5108122.1001629177</v>
      </c>
    </row>
    <row r="3830" spans="1:59">
      <c r="A3830" s="1" t="s">
        <v>7705</v>
      </c>
      <c r="B3830" s="1" t="s">
        <v>5404</v>
      </c>
      <c r="C3830" s="1" t="s">
        <v>5413</v>
      </c>
      <c r="D3830" s="1" t="s">
        <v>215</v>
      </c>
      <c r="E3830" s="1" t="s">
        <v>5414</v>
      </c>
      <c r="F3830" s="2">
        <v>949893</v>
      </c>
      <c r="G3830" s="2">
        <v>6795</v>
      </c>
      <c r="H3830" s="2">
        <v>791</v>
      </c>
      <c r="I3830" s="2">
        <v>84986</v>
      </c>
      <c r="J3830" s="2">
        <v>363470</v>
      </c>
      <c r="K3830" s="2">
        <v>115808</v>
      </c>
      <c r="L3830" s="2">
        <v>2196</v>
      </c>
      <c r="M3830" s="2">
        <v>487</v>
      </c>
      <c r="N3830" s="2">
        <v>121</v>
      </c>
      <c r="O3830" s="2">
        <v>4964</v>
      </c>
      <c r="P3830" s="2">
        <v>1351</v>
      </c>
      <c r="Q3830" s="2">
        <v>438</v>
      </c>
      <c r="R3830" s="2">
        <v>16824</v>
      </c>
      <c r="S3830" s="2">
        <v>143632500</v>
      </c>
      <c r="T3830" s="2">
        <v>7186778500</v>
      </c>
      <c r="U3830" s="2">
        <v>5247</v>
      </c>
      <c r="V3830" s="2">
        <v>5833</v>
      </c>
      <c r="W3830" s="2">
        <v>135</v>
      </c>
      <c r="X3830" s="2">
        <v>22905</v>
      </c>
      <c r="Y3830" s="2">
        <v>2689</v>
      </c>
      <c r="Z3830" s="2">
        <v>15665</v>
      </c>
      <c r="AA3830" s="9">
        <f t="shared" si="533"/>
        <v>949893</v>
      </c>
      <c r="AB3830" s="9">
        <f t="shared" si="534"/>
        <v>77400</v>
      </c>
      <c r="AC3830" s="9">
        <f t="shared" si="535"/>
        <v>26381</v>
      </c>
      <c r="AD3830" s="9">
        <f t="shared" si="536"/>
        <v>16824</v>
      </c>
      <c r="AE3830" s="44">
        <f t="shared" si="537"/>
        <v>2.5769401840343964E-3</v>
      </c>
      <c r="AF3830" s="9">
        <f t="shared" si="538"/>
        <v>16937</v>
      </c>
      <c r="AG3830" s="9">
        <f t="shared" si="531"/>
        <v>18354</v>
      </c>
      <c r="AH3830" s="44">
        <f t="shared" si="539"/>
        <v>2.1759644918858605E-3</v>
      </c>
      <c r="AI3830">
        <f>AA3830/'Totals and Drop Down Lists'!W$6*Inputs!E$37</f>
        <v>861686.32276880299</v>
      </c>
      <c r="AJ3830">
        <f>AB3830/'Totals and Drop Down Lists'!X$6*Inputs!F$37</f>
        <v>254675.9679453854</v>
      </c>
      <c r="AK3830">
        <f>AC3830/'Totals and Drop Down Lists'!Y$6*Inputs!G$37</f>
        <v>173912.4631407987</v>
      </c>
      <c r="AL3830">
        <f>AD3830/'Totals and Drop Down Lists'!Z$6*Inputs!H$37</f>
        <v>134886.4413663772</v>
      </c>
      <c r="AM3830">
        <f>AE3830/'Totals and Drop Down Lists'!AA$6*Inputs!I$37</f>
        <v>320801.60942290397</v>
      </c>
      <c r="AN3830">
        <f>AF3830/'Totals and Drop Down Lists'!AB$6*Inputs!J$37</f>
        <v>338006.51171801891</v>
      </c>
      <c r="AO3830">
        <f>AG3830/'Totals and Drop Down Lists'!AC$6*Inputs!K$37</f>
        <v>341817.11719104758</v>
      </c>
      <c r="AP3830">
        <f>AH3830/'Totals and Drop Down Lists'!AD$6*Inputs!L$37</f>
        <v>512069.52597097633</v>
      </c>
      <c r="AQ3830">
        <f>IF(OR($D3830="51",$D3830="52",$D3830="61"),(AA3830/'Totals and Drop Down Lists'!W$4)*Inputs!E$38,0)</f>
        <v>0</v>
      </c>
      <c r="AR3830">
        <f>IF(OR($D3830="51",$D3830="52",$D3830="61"),(AB3830/'Totals and Drop Down Lists'!X$4)*Inputs!F$38,0)</f>
        <v>0</v>
      </c>
      <c r="AS3830">
        <f>IF(OR($D3830="51",$D3830="52",$D3830="61"),(AC3830/'Totals and Drop Down Lists'!Y$4)*Inputs!G$38,0)</f>
        <v>0</v>
      </c>
      <c r="AT3830">
        <f>IF(OR($D3830="51",$D3830="52",$D3830="61"),(AD3830/'Totals and Drop Down Lists'!Z$4)*Inputs!H$38,0)</f>
        <v>0</v>
      </c>
      <c r="AU3830">
        <f>IF(OR($D3830="51",$D3830="52",$D3830="61"),(AE3830/'Totals and Drop Down Lists'!AA$4)*Inputs!I$38,0)</f>
        <v>0</v>
      </c>
      <c r="AV3830">
        <f>IF(OR($D3830="51",$D3830="52",$D3830="61"),(AF3830/'Totals and Drop Down Lists'!AB$4)*Inputs!J$38,0)</f>
        <v>0</v>
      </c>
      <c r="AW3830">
        <f>IF(OR($D3830="51",$D3830="52",$D3830="61"),(AG3830/'Totals and Drop Down Lists'!AC$4)*Inputs!K$38,0)</f>
        <v>0</v>
      </c>
      <c r="AX3830">
        <f>IF(OR($D3830="51",$D3830="52",$D3830="61"),(AH3830/'Totals and Drop Down Lists'!AD$4)*Inputs!L$38,0)</f>
        <v>0</v>
      </c>
      <c r="AY3830">
        <f>IF(OR($D3830="51",$D3830="52",$D3830="61"),0,(AA3830/'Totals and Drop Down Lists'!W$5)*Inputs!E$39)</f>
        <v>0</v>
      </c>
      <c r="AZ3830">
        <f>IF(OR($D3830="51",$D3830="52",$D3830="61"),0,(AB3830/'Totals and Drop Down Lists'!X$5)*Inputs!F$39)</f>
        <v>0</v>
      </c>
      <c r="BA3830">
        <f>IF(OR($D3830="51",$D3830="52",$D3830="61"),0,(AC3830/'Totals and Drop Down Lists'!Y$5)*Inputs!G$39)</f>
        <v>0</v>
      </c>
      <c r="BB3830">
        <f>IF(OR($D3830="51",$D3830="52",$D3830="61"),0,(AD3830/'Totals and Drop Down Lists'!Z$5)*Inputs!H$39)</f>
        <v>0</v>
      </c>
      <c r="BC3830">
        <f>IF(OR($D3830="51",$D3830="52",$D3830="61"),0,(AE3830/'Totals and Drop Down Lists'!AA$5)*Inputs!I$39)</f>
        <v>0</v>
      </c>
      <c r="BD3830">
        <f>IF(OR($D3830="51",$D3830="52",$D3830="61"),0,(AF3830/'Totals and Drop Down Lists'!AB$5)*Inputs!J$39)</f>
        <v>0</v>
      </c>
      <c r="BE3830">
        <f>IF(OR($D3830="51",$D3830="52",$D3830="61"),0,(AG3830/'Totals and Drop Down Lists'!AC$5)*Inputs!K$39)</f>
        <v>0</v>
      </c>
      <c r="BF3830">
        <f>IF(OR($D3830="51",$D3830="52",$D3830="61"),0,(AH3830/'Totals and Drop Down Lists'!AD$5)*Inputs!L$39)</f>
        <v>0</v>
      </c>
      <c r="BG3830" s="10">
        <f t="shared" si="532"/>
        <v>2937855.9595243111</v>
      </c>
    </row>
    <row r="3831" spans="1:59" ht="28.8">
      <c r="A3831" s="1" t="s">
        <v>7706</v>
      </c>
      <c r="B3831" s="1" t="s">
        <v>6806</v>
      </c>
      <c r="C3831" s="1" t="s">
        <v>6807</v>
      </c>
      <c r="D3831" s="1" t="s">
        <v>10</v>
      </c>
      <c r="E3831" s="1" t="s">
        <v>6808</v>
      </c>
      <c r="F3831" s="2">
        <v>15879</v>
      </c>
      <c r="G3831" s="2">
        <v>46</v>
      </c>
      <c r="H3831" s="2">
        <v>8</v>
      </c>
      <c r="I3831" s="2">
        <v>1425</v>
      </c>
      <c r="J3831" s="2">
        <v>6795</v>
      </c>
      <c r="K3831" s="2">
        <v>2312</v>
      </c>
      <c r="L3831" s="2">
        <v>16</v>
      </c>
      <c r="M3831" s="2">
        <v>5</v>
      </c>
      <c r="N3831" s="2">
        <v>0</v>
      </c>
      <c r="O3831" s="2">
        <v>11</v>
      </c>
      <c r="P3831" s="2">
        <v>8</v>
      </c>
      <c r="Q3831" s="2">
        <v>0</v>
      </c>
      <c r="R3831" s="2">
        <v>1083</v>
      </c>
      <c r="S3831" s="2">
        <v>2402700</v>
      </c>
      <c r="T3831" s="2">
        <v>114499500</v>
      </c>
      <c r="U3831" s="2">
        <v>64</v>
      </c>
      <c r="V3831" s="2">
        <v>180</v>
      </c>
      <c r="W3831" s="2">
        <v>0</v>
      </c>
      <c r="X3831" s="2">
        <v>425</v>
      </c>
      <c r="Y3831" s="2">
        <v>75</v>
      </c>
      <c r="Z3831" s="2">
        <v>240</v>
      </c>
      <c r="AA3831" s="9">
        <f t="shared" si="533"/>
        <v>15879</v>
      </c>
      <c r="AB3831" s="9">
        <f t="shared" si="534"/>
        <v>1371</v>
      </c>
      <c r="AC3831" s="9">
        <f t="shared" si="535"/>
        <v>1123</v>
      </c>
      <c r="AD3831" s="9">
        <f t="shared" si="536"/>
        <v>1083</v>
      </c>
      <c r="AE3831" s="44">
        <f t="shared" si="537"/>
        <v>5.493915613445737E-5</v>
      </c>
      <c r="AF3831" s="9">
        <f t="shared" si="538"/>
        <v>245</v>
      </c>
      <c r="AG3831" s="9">
        <f t="shared" si="531"/>
        <v>315</v>
      </c>
      <c r="AH3831" s="44">
        <f t="shared" si="539"/>
        <v>3.9880446202781969E-5</v>
      </c>
      <c r="AI3831">
        <f>AA3831/'Totals and Drop Down Lists'!W$6*Inputs!E$37</f>
        <v>14404.482525132644</v>
      </c>
      <c r="AJ3831">
        <f>AB3831/'Totals and Drop Down Lists'!X$6*Inputs!F$37</f>
        <v>4511.1208275597337</v>
      </c>
      <c r="AK3831">
        <f>AC3831/'Totals and Drop Down Lists'!Y$6*Inputs!G$37</f>
        <v>7403.19533403271</v>
      </c>
      <c r="AL3831">
        <f>AD3831/'Totals and Drop Down Lists'!Z$6*Inputs!H$37</f>
        <v>8682.953875403382</v>
      </c>
      <c r="AM3831">
        <f>AE3831/'Totals and Drop Down Lists'!AA$6*Inputs!I$37</f>
        <v>6839.3398564174377</v>
      </c>
      <c r="AN3831">
        <f>AF3831/'Totals and Drop Down Lists'!AB$6*Inputs!J$37</f>
        <v>4889.3898193844616</v>
      </c>
      <c r="AO3831">
        <f>AG3831/'Totals and Drop Down Lists'!AC$6*Inputs!K$37</f>
        <v>5866.4264964138601</v>
      </c>
      <c r="AP3831">
        <f>AH3831/'Totals and Drop Down Lists'!AD$6*Inputs!L$37</f>
        <v>9385.0617777639691</v>
      </c>
      <c r="AQ3831">
        <f>IF(OR($D3831="51",$D3831="52",$D3831="61"),(AA3831/'Totals and Drop Down Lists'!W$4)*Inputs!E$38,0)</f>
        <v>0</v>
      </c>
      <c r="AR3831">
        <f>IF(OR($D3831="51",$D3831="52",$D3831="61"),(AB3831/'Totals and Drop Down Lists'!X$4)*Inputs!F$38,0)</f>
        <v>0</v>
      </c>
      <c r="AS3831">
        <f>IF(OR($D3831="51",$D3831="52",$D3831="61"),(AC3831/'Totals and Drop Down Lists'!Y$4)*Inputs!G$38,0)</f>
        <v>0</v>
      </c>
      <c r="AT3831">
        <f>IF(OR($D3831="51",$D3831="52",$D3831="61"),(AD3831/'Totals and Drop Down Lists'!Z$4)*Inputs!H$38,0)</f>
        <v>0</v>
      </c>
      <c r="AU3831">
        <f>IF(OR($D3831="51",$D3831="52",$D3831="61"),(AE3831/'Totals and Drop Down Lists'!AA$4)*Inputs!I$38,0)</f>
        <v>0</v>
      </c>
      <c r="AV3831">
        <f>IF(OR($D3831="51",$D3831="52",$D3831="61"),(AF3831/'Totals and Drop Down Lists'!AB$4)*Inputs!J$38,0)</f>
        <v>0</v>
      </c>
      <c r="AW3831">
        <f>IF(OR($D3831="51",$D3831="52",$D3831="61"),(AG3831/'Totals and Drop Down Lists'!AC$4)*Inputs!K$38,0)</f>
        <v>0</v>
      </c>
      <c r="AX3831">
        <f>IF(OR($D3831="51",$D3831="52",$D3831="61"),(AH3831/'Totals and Drop Down Lists'!AD$4)*Inputs!L$38,0)</f>
        <v>0</v>
      </c>
      <c r="AY3831">
        <f>IF(OR($D3831="51",$D3831="52",$D3831="61"),0,(AA3831/'Totals and Drop Down Lists'!W$5)*Inputs!E$39)</f>
        <v>0</v>
      </c>
      <c r="AZ3831">
        <f>IF(OR($D3831="51",$D3831="52",$D3831="61"),0,(AB3831/'Totals and Drop Down Lists'!X$5)*Inputs!F$39)</f>
        <v>0</v>
      </c>
      <c r="BA3831">
        <f>IF(OR($D3831="51",$D3831="52",$D3831="61"),0,(AC3831/'Totals and Drop Down Lists'!Y$5)*Inputs!G$39)</f>
        <v>0</v>
      </c>
      <c r="BB3831">
        <f>IF(OR($D3831="51",$D3831="52",$D3831="61"),0,(AD3831/'Totals and Drop Down Lists'!Z$5)*Inputs!H$39)</f>
        <v>0</v>
      </c>
      <c r="BC3831">
        <f>IF(OR($D3831="51",$D3831="52",$D3831="61"),0,(AE3831/'Totals and Drop Down Lists'!AA$5)*Inputs!I$39)</f>
        <v>0</v>
      </c>
      <c r="BD3831">
        <f>IF(OR($D3831="51",$D3831="52",$D3831="61"),0,(AF3831/'Totals and Drop Down Lists'!AB$5)*Inputs!J$39)</f>
        <v>0</v>
      </c>
      <c r="BE3831">
        <f>IF(OR($D3831="51",$D3831="52",$D3831="61"),0,(AG3831/'Totals and Drop Down Lists'!AC$5)*Inputs!K$39)</f>
        <v>0</v>
      </c>
      <c r="BF3831">
        <f>IF(OR($D3831="51",$D3831="52",$D3831="61"),0,(AH3831/'Totals and Drop Down Lists'!AD$5)*Inputs!L$39)</f>
        <v>0</v>
      </c>
      <c r="BG3831" s="10">
        <f t="shared" si="532"/>
        <v>61981.970512108193</v>
      </c>
    </row>
    <row r="3832" spans="1:59" ht="28.8">
      <c r="A3832" s="1" t="s">
        <v>7706</v>
      </c>
      <c r="B3832" s="1" t="s">
        <v>6806</v>
      </c>
      <c r="C3832" s="1" t="s">
        <v>6809</v>
      </c>
      <c r="D3832" s="1" t="s">
        <v>10</v>
      </c>
      <c r="E3832" s="1" t="s">
        <v>6810</v>
      </c>
      <c r="F3832" s="2">
        <v>81576</v>
      </c>
      <c r="G3832" s="2">
        <v>8048</v>
      </c>
      <c r="H3832" s="2">
        <v>311</v>
      </c>
      <c r="I3832" s="2">
        <v>18574</v>
      </c>
      <c r="J3832" s="2">
        <v>33625</v>
      </c>
      <c r="K3832" s="2">
        <v>18315</v>
      </c>
      <c r="L3832" s="2">
        <v>87</v>
      </c>
      <c r="M3832" s="2">
        <v>24</v>
      </c>
      <c r="N3832" s="2">
        <v>0</v>
      </c>
      <c r="O3832" s="2">
        <v>310</v>
      </c>
      <c r="P3832" s="2">
        <v>193</v>
      </c>
      <c r="Q3832" s="2">
        <v>0</v>
      </c>
      <c r="R3832" s="2">
        <v>7219</v>
      </c>
      <c r="S3832" s="2">
        <v>17625900</v>
      </c>
      <c r="T3832" s="2">
        <v>653036800</v>
      </c>
      <c r="U3832" s="2">
        <v>727</v>
      </c>
      <c r="V3832" s="2">
        <v>1105</v>
      </c>
      <c r="W3832" s="2">
        <v>45</v>
      </c>
      <c r="X3832" s="2">
        <v>5460</v>
      </c>
      <c r="Y3832" s="2">
        <v>335</v>
      </c>
      <c r="Z3832" s="2">
        <v>4015</v>
      </c>
      <c r="AA3832" s="9">
        <f t="shared" si="533"/>
        <v>81576</v>
      </c>
      <c r="AB3832" s="9">
        <f t="shared" si="534"/>
        <v>10215</v>
      </c>
      <c r="AC3832" s="9">
        <f t="shared" si="535"/>
        <v>7833</v>
      </c>
      <c r="AD3832" s="9">
        <f t="shared" si="536"/>
        <v>7219</v>
      </c>
      <c r="AE3832" s="44">
        <f t="shared" si="537"/>
        <v>6.9670245187938558E-4</v>
      </c>
      <c r="AF3832" s="9">
        <f t="shared" si="538"/>
        <v>4310</v>
      </c>
      <c r="AG3832" s="9">
        <f t="shared" si="531"/>
        <v>4350</v>
      </c>
      <c r="AH3832" s="44">
        <f t="shared" si="539"/>
        <v>8.8162718510762981E-4</v>
      </c>
      <c r="AI3832">
        <f>AA3832/'Totals and Drop Down Lists'!W$6*Inputs!E$37</f>
        <v>74000.885853657062</v>
      </c>
      <c r="AJ3832">
        <f>AB3832/'Totals and Drop Down Lists'!X$6*Inputs!F$37</f>
        <v>33611.305071861912</v>
      </c>
      <c r="AK3832">
        <f>AC3832/'Totals and Drop Down Lists'!Y$6*Inputs!G$37</f>
        <v>51637.781880212126</v>
      </c>
      <c r="AL3832">
        <f>AD3832/'Totals and Drop Down Lists'!Z$6*Inputs!H$37</f>
        <v>57878.341668085879</v>
      </c>
      <c r="AM3832">
        <f>AE3832/'Totals and Drop Down Lists'!AA$6*Inputs!I$37</f>
        <v>86732.035627570833</v>
      </c>
      <c r="AN3832">
        <f>AF3832/'Totals and Drop Down Lists'!AB$6*Inputs!J$37</f>
        <v>86013.347434885844</v>
      </c>
      <c r="AO3832">
        <f>AG3832/'Totals and Drop Down Lists'!AC$6*Inputs!K$37</f>
        <v>81012.556379048547</v>
      </c>
      <c r="AP3832">
        <f>AH3832/'Totals and Drop Down Lists'!AD$6*Inputs!L$37</f>
        <v>207473.24528716211</v>
      </c>
      <c r="AQ3832">
        <f>IF(OR($D3832="51",$D3832="52",$D3832="61"),(AA3832/'Totals and Drop Down Lists'!W$4)*Inputs!E$38,0)</f>
        <v>0</v>
      </c>
      <c r="AR3832">
        <f>IF(OR($D3832="51",$D3832="52",$D3832="61"),(AB3832/'Totals and Drop Down Lists'!X$4)*Inputs!F$38,0)</f>
        <v>0</v>
      </c>
      <c r="AS3832">
        <f>IF(OR($D3832="51",$D3832="52",$D3832="61"),(AC3832/'Totals and Drop Down Lists'!Y$4)*Inputs!G$38,0)</f>
        <v>0</v>
      </c>
      <c r="AT3832">
        <f>IF(OR($D3832="51",$D3832="52",$D3832="61"),(AD3832/'Totals and Drop Down Lists'!Z$4)*Inputs!H$38,0)</f>
        <v>0</v>
      </c>
      <c r="AU3832">
        <f>IF(OR($D3832="51",$D3832="52",$D3832="61"),(AE3832/'Totals and Drop Down Lists'!AA$4)*Inputs!I$38,0)</f>
        <v>0</v>
      </c>
      <c r="AV3832">
        <f>IF(OR($D3832="51",$D3832="52",$D3832="61"),(AF3832/'Totals and Drop Down Lists'!AB$4)*Inputs!J$38,0)</f>
        <v>0</v>
      </c>
      <c r="AW3832">
        <f>IF(OR($D3832="51",$D3832="52",$D3832="61"),(AG3832/'Totals and Drop Down Lists'!AC$4)*Inputs!K$38,0)</f>
        <v>0</v>
      </c>
      <c r="AX3832">
        <f>IF(OR($D3832="51",$D3832="52",$D3832="61"),(AH3832/'Totals and Drop Down Lists'!AD$4)*Inputs!L$38,0)</f>
        <v>0</v>
      </c>
      <c r="AY3832">
        <f>IF(OR($D3832="51",$D3832="52",$D3832="61"),0,(AA3832/'Totals and Drop Down Lists'!W$5)*Inputs!E$39)</f>
        <v>0</v>
      </c>
      <c r="AZ3832">
        <f>IF(OR($D3832="51",$D3832="52",$D3832="61"),0,(AB3832/'Totals and Drop Down Lists'!X$5)*Inputs!F$39)</f>
        <v>0</v>
      </c>
      <c r="BA3832">
        <f>IF(OR($D3832="51",$D3832="52",$D3832="61"),0,(AC3832/'Totals and Drop Down Lists'!Y$5)*Inputs!G$39)</f>
        <v>0</v>
      </c>
      <c r="BB3832">
        <f>IF(OR($D3832="51",$D3832="52",$D3832="61"),0,(AD3832/'Totals and Drop Down Lists'!Z$5)*Inputs!H$39)</f>
        <v>0</v>
      </c>
      <c r="BC3832">
        <f>IF(OR($D3832="51",$D3832="52",$D3832="61"),0,(AE3832/'Totals and Drop Down Lists'!AA$5)*Inputs!I$39)</f>
        <v>0</v>
      </c>
      <c r="BD3832">
        <f>IF(OR($D3832="51",$D3832="52",$D3832="61"),0,(AF3832/'Totals and Drop Down Lists'!AB$5)*Inputs!J$39)</f>
        <v>0</v>
      </c>
      <c r="BE3832">
        <f>IF(OR($D3832="51",$D3832="52",$D3832="61"),0,(AG3832/'Totals and Drop Down Lists'!AC$5)*Inputs!K$39)</f>
        <v>0</v>
      </c>
      <c r="BF3832">
        <f>IF(OR($D3832="51",$D3832="52",$D3832="61"),0,(AH3832/'Totals and Drop Down Lists'!AD$5)*Inputs!L$39)</f>
        <v>0</v>
      </c>
      <c r="BG3832" s="10">
        <f t="shared" si="532"/>
        <v>678359.49920248438</v>
      </c>
    </row>
    <row r="3833" spans="1:59" ht="28.8">
      <c r="A3833" s="1" t="s">
        <v>7706</v>
      </c>
      <c r="B3833" s="1" t="s">
        <v>6806</v>
      </c>
      <c r="C3833" s="1" t="s">
        <v>6811</v>
      </c>
      <c r="D3833" s="1" t="s">
        <v>10</v>
      </c>
      <c r="E3833" s="1" t="s">
        <v>6812</v>
      </c>
      <c r="F3833" s="2">
        <v>38614</v>
      </c>
      <c r="G3833" s="2">
        <v>688</v>
      </c>
      <c r="H3833" s="2">
        <v>22</v>
      </c>
      <c r="I3833" s="2">
        <v>7218</v>
      </c>
      <c r="J3833" s="2">
        <v>14918</v>
      </c>
      <c r="K3833" s="2">
        <v>8583</v>
      </c>
      <c r="L3833" s="2">
        <v>60</v>
      </c>
      <c r="M3833" s="2">
        <v>0</v>
      </c>
      <c r="N3833" s="2">
        <v>0</v>
      </c>
      <c r="O3833" s="2">
        <v>219</v>
      </c>
      <c r="P3833" s="2">
        <v>157</v>
      </c>
      <c r="Q3833" s="2">
        <v>9</v>
      </c>
      <c r="R3833" s="2">
        <v>3896</v>
      </c>
      <c r="S3833" s="2">
        <v>7601700</v>
      </c>
      <c r="T3833" s="2">
        <v>327117800</v>
      </c>
      <c r="U3833" s="2">
        <v>1063</v>
      </c>
      <c r="V3833" s="2">
        <v>810</v>
      </c>
      <c r="W3833" s="2">
        <v>0</v>
      </c>
      <c r="X3833" s="2">
        <v>2595</v>
      </c>
      <c r="Y3833" s="2">
        <v>285</v>
      </c>
      <c r="Z3833" s="2">
        <v>1670</v>
      </c>
      <c r="AA3833" s="9">
        <f t="shared" si="533"/>
        <v>38614</v>
      </c>
      <c r="AB3833" s="9">
        <f t="shared" si="534"/>
        <v>6508</v>
      </c>
      <c r="AC3833" s="9">
        <f t="shared" si="535"/>
        <v>4341</v>
      </c>
      <c r="AD3833" s="9">
        <f t="shared" si="536"/>
        <v>3896</v>
      </c>
      <c r="AE3833" s="44">
        <f t="shared" si="537"/>
        <v>3.448763457627389E-4</v>
      </c>
      <c r="AF3833" s="9">
        <f t="shared" si="538"/>
        <v>1785</v>
      </c>
      <c r="AG3833" s="9">
        <f t="shared" si="531"/>
        <v>1955</v>
      </c>
      <c r="AH3833" s="44">
        <f t="shared" si="539"/>
        <v>4.1852977286730233E-4</v>
      </c>
      <c r="AI3833">
        <f>AA3833/'Totals and Drop Down Lists'!W$6*Inputs!E$37</f>
        <v>35028.319681684734</v>
      </c>
      <c r="AJ3833">
        <f>AB3833/'Totals and Drop Down Lists'!X$6*Inputs!F$37</f>
        <v>21413.839785382017</v>
      </c>
      <c r="AK3833">
        <f>AC3833/'Totals and Drop Down Lists'!Y$6*Inputs!G$37</f>
        <v>28617.338330397146</v>
      </c>
      <c r="AL3833">
        <f>AD3833/'Totals and Drop Down Lists'!Z$6*Inputs!H$37</f>
        <v>31236.184947896189</v>
      </c>
      <c r="AM3833">
        <f>AE3833/'Totals and Drop Down Lists'!AA$6*Inputs!I$37</f>
        <v>42933.432237983136</v>
      </c>
      <c r="AN3833">
        <f>AF3833/'Totals and Drop Down Lists'!AB$6*Inputs!J$37</f>
        <v>35622.697255515362</v>
      </c>
      <c r="AO3833">
        <f>AG3833/'Totals and Drop Down Lists'!AC$6*Inputs!K$37</f>
        <v>36409.091430124114</v>
      </c>
      <c r="AP3833">
        <f>AH3833/'Totals and Drop Down Lists'!AD$6*Inputs!L$37</f>
        <v>98492.573383473107</v>
      </c>
      <c r="AQ3833">
        <f>IF(OR($D3833="51",$D3833="52",$D3833="61"),(AA3833/'Totals and Drop Down Lists'!W$4)*Inputs!E$38,0)</f>
        <v>0</v>
      </c>
      <c r="AR3833">
        <f>IF(OR($D3833="51",$D3833="52",$D3833="61"),(AB3833/'Totals and Drop Down Lists'!X$4)*Inputs!F$38,0)</f>
        <v>0</v>
      </c>
      <c r="AS3833">
        <f>IF(OR($D3833="51",$D3833="52",$D3833="61"),(AC3833/'Totals and Drop Down Lists'!Y$4)*Inputs!G$38,0)</f>
        <v>0</v>
      </c>
      <c r="AT3833">
        <f>IF(OR($D3833="51",$D3833="52",$D3833="61"),(AD3833/'Totals and Drop Down Lists'!Z$4)*Inputs!H$38,0)</f>
        <v>0</v>
      </c>
      <c r="AU3833">
        <f>IF(OR($D3833="51",$D3833="52",$D3833="61"),(AE3833/'Totals and Drop Down Lists'!AA$4)*Inputs!I$38,0)</f>
        <v>0</v>
      </c>
      <c r="AV3833">
        <f>IF(OR($D3833="51",$D3833="52",$D3833="61"),(AF3833/'Totals and Drop Down Lists'!AB$4)*Inputs!J$38,0)</f>
        <v>0</v>
      </c>
      <c r="AW3833">
        <f>IF(OR($D3833="51",$D3833="52",$D3833="61"),(AG3833/'Totals and Drop Down Lists'!AC$4)*Inputs!K$38,0)</f>
        <v>0</v>
      </c>
      <c r="AX3833">
        <f>IF(OR($D3833="51",$D3833="52",$D3833="61"),(AH3833/'Totals and Drop Down Lists'!AD$4)*Inputs!L$38,0)</f>
        <v>0</v>
      </c>
      <c r="AY3833">
        <f>IF(OR($D3833="51",$D3833="52",$D3833="61"),0,(AA3833/'Totals and Drop Down Lists'!W$5)*Inputs!E$39)</f>
        <v>0</v>
      </c>
      <c r="AZ3833">
        <f>IF(OR($D3833="51",$D3833="52",$D3833="61"),0,(AB3833/'Totals and Drop Down Lists'!X$5)*Inputs!F$39)</f>
        <v>0</v>
      </c>
      <c r="BA3833">
        <f>IF(OR($D3833="51",$D3833="52",$D3833="61"),0,(AC3833/'Totals and Drop Down Lists'!Y$5)*Inputs!G$39)</f>
        <v>0</v>
      </c>
      <c r="BB3833">
        <f>IF(OR($D3833="51",$D3833="52",$D3833="61"),0,(AD3833/'Totals and Drop Down Lists'!Z$5)*Inputs!H$39)</f>
        <v>0</v>
      </c>
      <c r="BC3833">
        <f>IF(OR($D3833="51",$D3833="52",$D3833="61"),0,(AE3833/'Totals and Drop Down Lists'!AA$5)*Inputs!I$39)</f>
        <v>0</v>
      </c>
      <c r="BD3833">
        <f>IF(OR($D3833="51",$D3833="52",$D3833="61"),0,(AF3833/'Totals and Drop Down Lists'!AB$5)*Inputs!J$39)</f>
        <v>0</v>
      </c>
      <c r="BE3833">
        <f>IF(OR($D3833="51",$D3833="52",$D3833="61"),0,(AG3833/'Totals and Drop Down Lists'!AC$5)*Inputs!K$39)</f>
        <v>0</v>
      </c>
      <c r="BF3833">
        <f>IF(OR($D3833="51",$D3833="52",$D3833="61"),0,(AH3833/'Totals and Drop Down Lists'!AD$5)*Inputs!L$39)</f>
        <v>0</v>
      </c>
      <c r="BG3833" s="10">
        <f t="shared" si="532"/>
        <v>329753.47705245583</v>
      </c>
    </row>
    <row r="3834" spans="1:59" ht="28.8">
      <c r="A3834" s="1" t="s">
        <v>7706</v>
      </c>
      <c r="B3834" s="1" t="s">
        <v>6806</v>
      </c>
      <c r="C3834" s="1" t="s">
        <v>6813</v>
      </c>
      <c r="D3834" s="1" t="s">
        <v>10</v>
      </c>
      <c r="E3834" s="1" t="s">
        <v>6814</v>
      </c>
      <c r="F3834" s="2">
        <v>13293</v>
      </c>
      <c r="G3834" s="2">
        <v>145</v>
      </c>
      <c r="H3834" s="2">
        <v>0</v>
      </c>
      <c r="I3834" s="2">
        <v>1768</v>
      </c>
      <c r="J3834" s="2">
        <v>5060</v>
      </c>
      <c r="K3834" s="2">
        <v>1842</v>
      </c>
      <c r="L3834" s="2">
        <v>103</v>
      </c>
      <c r="M3834" s="2">
        <v>4</v>
      </c>
      <c r="N3834" s="2">
        <v>0</v>
      </c>
      <c r="O3834" s="2">
        <v>122</v>
      </c>
      <c r="P3834" s="2">
        <v>75</v>
      </c>
      <c r="Q3834" s="2">
        <v>0</v>
      </c>
      <c r="R3834" s="2">
        <v>87</v>
      </c>
      <c r="S3834" s="2">
        <v>1472300</v>
      </c>
      <c r="T3834" s="2">
        <v>74515700</v>
      </c>
      <c r="U3834" s="2">
        <v>128</v>
      </c>
      <c r="V3834" s="2">
        <v>55</v>
      </c>
      <c r="W3834" s="2">
        <v>0</v>
      </c>
      <c r="X3834" s="2">
        <v>355</v>
      </c>
      <c r="Y3834" s="2">
        <v>10</v>
      </c>
      <c r="Z3834" s="2">
        <v>320</v>
      </c>
      <c r="AA3834" s="9">
        <f t="shared" si="533"/>
        <v>13293</v>
      </c>
      <c r="AB3834" s="9">
        <f t="shared" si="534"/>
        <v>1623</v>
      </c>
      <c r="AC3834" s="9">
        <f t="shared" si="535"/>
        <v>391</v>
      </c>
      <c r="AD3834" s="9">
        <f t="shared" si="536"/>
        <v>87</v>
      </c>
      <c r="AE3834" s="44">
        <f t="shared" si="537"/>
        <v>4.6830039146966759E-5</v>
      </c>
      <c r="AF3834" s="9">
        <f t="shared" si="538"/>
        <v>300</v>
      </c>
      <c r="AG3834" s="9">
        <f t="shared" si="531"/>
        <v>330</v>
      </c>
      <c r="AH3834" s="44">
        <f t="shared" si="539"/>
        <v>4.4699651297043979E-5</v>
      </c>
      <c r="AI3834">
        <f>AA3834/'Totals and Drop Down Lists'!W$6*Inputs!E$37</f>
        <v>12058.617432243103</v>
      </c>
      <c r="AJ3834">
        <f>AB3834/'Totals and Drop Down Lists'!X$6*Inputs!F$37</f>
        <v>5340.2983976144778</v>
      </c>
      <c r="AK3834">
        <f>AC3834/'Totals and Drop Down Lists'!Y$6*Inputs!G$37</f>
        <v>2577.6040744495012</v>
      </c>
      <c r="AL3834">
        <f>AD3834/'Totals and Drop Down Lists'!Z$6*Inputs!H$37</f>
        <v>697.52261048946832</v>
      </c>
      <c r="AM3834">
        <f>AE3834/'Totals and Drop Down Lists'!AA$6*Inputs!I$37</f>
        <v>5829.8411506644461</v>
      </c>
      <c r="AN3834">
        <f>AF3834/'Totals and Drop Down Lists'!AB$6*Inputs!J$37</f>
        <v>5987.0079421034234</v>
      </c>
      <c r="AO3834">
        <f>AG3834/'Totals and Drop Down Lists'!AC$6*Inputs!K$37</f>
        <v>6145.780139100234</v>
      </c>
      <c r="AP3834">
        <f>AH3834/'Totals and Drop Down Lists'!AD$6*Inputs!L$37</f>
        <v>10519.164874288721</v>
      </c>
      <c r="AQ3834">
        <f>IF(OR($D3834="51",$D3834="52",$D3834="61"),(AA3834/'Totals and Drop Down Lists'!W$4)*Inputs!E$38,0)</f>
        <v>0</v>
      </c>
      <c r="AR3834">
        <f>IF(OR($D3834="51",$D3834="52",$D3834="61"),(AB3834/'Totals and Drop Down Lists'!X$4)*Inputs!F$38,0)</f>
        <v>0</v>
      </c>
      <c r="AS3834">
        <f>IF(OR($D3834="51",$D3834="52",$D3834="61"),(AC3834/'Totals and Drop Down Lists'!Y$4)*Inputs!G$38,0)</f>
        <v>0</v>
      </c>
      <c r="AT3834">
        <f>IF(OR($D3834="51",$D3834="52",$D3834="61"),(AD3834/'Totals and Drop Down Lists'!Z$4)*Inputs!H$38,0)</f>
        <v>0</v>
      </c>
      <c r="AU3834">
        <f>IF(OR($D3834="51",$D3834="52",$D3834="61"),(AE3834/'Totals and Drop Down Lists'!AA$4)*Inputs!I$38,0)</f>
        <v>0</v>
      </c>
      <c r="AV3834">
        <f>IF(OR($D3834="51",$D3834="52",$D3834="61"),(AF3834/'Totals and Drop Down Lists'!AB$4)*Inputs!J$38,0)</f>
        <v>0</v>
      </c>
      <c r="AW3834">
        <f>IF(OR($D3834="51",$D3834="52",$D3834="61"),(AG3834/'Totals and Drop Down Lists'!AC$4)*Inputs!K$38,0)</f>
        <v>0</v>
      </c>
      <c r="AX3834">
        <f>IF(OR($D3834="51",$D3834="52",$D3834="61"),(AH3834/'Totals and Drop Down Lists'!AD$4)*Inputs!L$38,0)</f>
        <v>0</v>
      </c>
      <c r="AY3834">
        <f>IF(OR($D3834="51",$D3834="52",$D3834="61"),0,(AA3834/'Totals and Drop Down Lists'!W$5)*Inputs!E$39)</f>
        <v>0</v>
      </c>
      <c r="AZ3834">
        <f>IF(OR($D3834="51",$D3834="52",$D3834="61"),0,(AB3834/'Totals and Drop Down Lists'!X$5)*Inputs!F$39)</f>
        <v>0</v>
      </c>
      <c r="BA3834">
        <f>IF(OR($D3834="51",$D3834="52",$D3834="61"),0,(AC3834/'Totals and Drop Down Lists'!Y$5)*Inputs!G$39)</f>
        <v>0</v>
      </c>
      <c r="BB3834">
        <f>IF(OR($D3834="51",$D3834="52",$D3834="61"),0,(AD3834/'Totals and Drop Down Lists'!Z$5)*Inputs!H$39)</f>
        <v>0</v>
      </c>
      <c r="BC3834">
        <f>IF(OR($D3834="51",$D3834="52",$D3834="61"),0,(AE3834/'Totals and Drop Down Lists'!AA$5)*Inputs!I$39)</f>
        <v>0</v>
      </c>
      <c r="BD3834">
        <f>IF(OR($D3834="51",$D3834="52",$D3834="61"),0,(AF3834/'Totals and Drop Down Lists'!AB$5)*Inputs!J$39)</f>
        <v>0</v>
      </c>
      <c r="BE3834">
        <f>IF(OR($D3834="51",$D3834="52",$D3834="61"),0,(AG3834/'Totals and Drop Down Lists'!AC$5)*Inputs!K$39)</f>
        <v>0</v>
      </c>
      <c r="BF3834">
        <f>IF(OR($D3834="51",$D3834="52",$D3834="61"),0,(AH3834/'Totals and Drop Down Lists'!AD$5)*Inputs!L$39)</f>
        <v>0</v>
      </c>
      <c r="BG3834" s="10">
        <f t="shared" si="532"/>
        <v>49155.836620953378</v>
      </c>
    </row>
    <row r="3835" spans="1:59" ht="28.8">
      <c r="A3835" s="1" t="s">
        <v>7706</v>
      </c>
      <c r="B3835" s="1" t="s">
        <v>6806</v>
      </c>
      <c r="C3835" s="1" t="s">
        <v>6815</v>
      </c>
      <c r="D3835" s="1" t="s">
        <v>10</v>
      </c>
      <c r="E3835" s="1" t="s">
        <v>6816</v>
      </c>
      <c r="F3835" s="2">
        <v>74969</v>
      </c>
      <c r="G3835" s="2">
        <v>555</v>
      </c>
      <c r="H3835" s="2">
        <v>19</v>
      </c>
      <c r="I3835" s="2">
        <v>12644</v>
      </c>
      <c r="J3835" s="2">
        <v>27199</v>
      </c>
      <c r="K3835" s="2">
        <v>10518</v>
      </c>
      <c r="L3835" s="2">
        <v>254</v>
      </c>
      <c r="M3835" s="2">
        <v>9</v>
      </c>
      <c r="N3835" s="2">
        <v>0</v>
      </c>
      <c r="O3835" s="2">
        <v>540</v>
      </c>
      <c r="P3835" s="2">
        <v>84</v>
      </c>
      <c r="Q3835" s="2">
        <v>54</v>
      </c>
      <c r="R3835" s="2">
        <v>515</v>
      </c>
      <c r="S3835" s="2">
        <v>8503500</v>
      </c>
      <c r="T3835" s="2">
        <v>410834100</v>
      </c>
      <c r="U3835" s="2">
        <v>957</v>
      </c>
      <c r="V3835" s="2">
        <v>475</v>
      </c>
      <c r="W3835" s="2">
        <v>210</v>
      </c>
      <c r="X3835" s="2">
        <v>2465</v>
      </c>
      <c r="Y3835" s="2">
        <v>310</v>
      </c>
      <c r="Z3835" s="2">
        <v>1720</v>
      </c>
      <c r="AA3835" s="9">
        <f t="shared" si="533"/>
        <v>74969</v>
      </c>
      <c r="AB3835" s="9">
        <f t="shared" si="534"/>
        <v>12070</v>
      </c>
      <c r="AC3835" s="9">
        <f t="shared" si="535"/>
        <v>1456</v>
      </c>
      <c r="AD3835" s="9">
        <f t="shared" si="536"/>
        <v>515</v>
      </c>
      <c r="AE3835" s="44">
        <f t="shared" si="537"/>
        <v>2.8405941078265905E-4</v>
      </c>
      <c r="AF3835" s="9">
        <f t="shared" si="538"/>
        <v>1780</v>
      </c>
      <c r="AG3835" s="9">
        <f t="shared" si="531"/>
        <v>2030</v>
      </c>
      <c r="AH3835" s="44">
        <f t="shared" si="539"/>
        <v>2.9209717293052087E-4</v>
      </c>
      <c r="AI3835">
        <f>AA3835/'Totals and Drop Down Lists'!W$6*Inputs!E$37</f>
        <v>68007.409183617929</v>
      </c>
      <c r="AJ3835">
        <f>AB3835/'Totals and Drop Down Lists'!X$6*Inputs!F$37</f>
        <v>39714.973295875992</v>
      </c>
      <c r="AK3835">
        <f>AC3835/'Totals and Drop Down Lists'!Y$6*Inputs!G$37</f>
        <v>9598.4438168758916</v>
      </c>
      <c r="AL3835">
        <f>AD3835/'Totals and Drop Down Lists'!Z$6*Inputs!H$37</f>
        <v>4129.0131540468528</v>
      </c>
      <c r="AM3835">
        <f>AE3835/'Totals and Drop Down Lists'!AA$6*Inputs!I$37</f>
        <v>35362.371511523794</v>
      </c>
      <c r="AN3835">
        <f>AF3835/'Totals and Drop Down Lists'!AB$6*Inputs!J$37</f>
        <v>35522.913789813647</v>
      </c>
      <c r="AO3835">
        <f>AG3835/'Totals and Drop Down Lists'!AC$6*Inputs!K$37</f>
        <v>37805.859643555988</v>
      </c>
      <c r="AP3835">
        <f>AH3835/'Totals and Drop Down Lists'!AD$6*Inputs!L$37</f>
        <v>68739.201139427416</v>
      </c>
      <c r="AQ3835">
        <f>IF(OR($D3835="51",$D3835="52",$D3835="61"),(AA3835/'Totals and Drop Down Lists'!W$4)*Inputs!E$38,0)</f>
        <v>0</v>
      </c>
      <c r="AR3835">
        <f>IF(OR($D3835="51",$D3835="52",$D3835="61"),(AB3835/'Totals and Drop Down Lists'!X$4)*Inputs!F$38,0)</f>
        <v>0</v>
      </c>
      <c r="AS3835">
        <f>IF(OR($D3835="51",$D3835="52",$D3835="61"),(AC3835/'Totals and Drop Down Lists'!Y$4)*Inputs!G$38,0)</f>
        <v>0</v>
      </c>
      <c r="AT3835">
        <f>IF(OR($D3835="51",$D3835="52",$D3835="61"),(AD3835/'Totals and Drop Down Lists'!Z$4)*Inputs!H$38,0)</f>
        <v>0</v>
      </c>
      <c r="AU3835">
        <f>IF(OR($D3835="51",$D3835="52",$D3835="61"),(AE3835/'Totals and Drop Down Lists'!AA$4)*Inputs!I$38,0)</f>
        <v>0</v>
      </c>
      <c r="AV3835">
        <f>IF(OR($D3835="51",$D3835="52",$D3835="61"),(AF3835/'Totals and Drop Down Lists'!AB$4)*Inputs!J$38,0)</f>
        <v>0</v>
      </c>
      <c r="AW3835">
        <f>IF(OR($D3835="51",$D3835="52",$D3835="61"),(AG3835/'Totals and Drop Down Lists'!AC$4)*Inputs!K$38,0)</f>
        <v>0</v>
      </c>
      <c r="AX3835">
        <f>IF(OR($D3835="51",$D3835="52",$D3835="61"),(AH3835/'Totals and Drop Down Lists'!AD$4)*Inputs!L$38,0)</f>
        <v>0</v>
      </c>
      <c r="AY3835">
        <f>IF(OR($D3835="51",$D3835="52",$D3835="61"),0,(AA3835/'Totals and Drop Down Lists'!W$5)*Inputs!E$39)</f>
        <v>0</v>
      </c>
      <c r="AZ3835">
        <f>IF(OR($D3835="51",$D3835="52",$D3835="61"),0,(AB3835/'Totals and Drop Down Lists'!X$5)*Inputs!F$39)</f>
        <v>0</v>
      </c>
      <c r="BA3835">
        <f>IF(OR($D3835="51",$D3835="52",$D3835="61"),0,(AC3835/'Totals and Drop Down Lists'!Y$5)*Inputs!G$39)</f>
        <v>0</v>
      </c>
      <c r="BB3835">
        <f>IF(OR($D3835="51",$D3835="52",$D3835="61"),0,(AD3835/'Totals and Drop Down Lists'!Z$5)*Inputs!H$39)</f>
        <v>0</v>
      </c>
      <c r="BC3835">
        <f>IF(OR($D3835="51",$D3835="52",$D3835="61"),0,(AE3835/'Totals and Drop Down Lists'!AA$5)*Inputs!I$39)</f>
        <v>0</v>
      </c>
      <c r="BD3835">
        <f>IF(OR($D3835="51",$D3835="52",$D3835="61"),0,(AF3835/'Totals and Drop Down Lists'!AB$5)*Inputs!J$39)</f>
        <v>0</v>
      </c>
      <c r="BE3835">
        <f>IF(OR($D3835="51",$D3835="52",$D3835="61"),0,(AG3835/'Totals and Drop Down Lists'!AC$5)*Inputs!K$39)</f>
        <v>0</v>
      </c>
      <c r="BF3835">
        <f>IF(OR($D3835="51",$D3835="52",$D3835="61"),0,(AH3835/'Totals and Drop Down Lists'!AD$5)*Inputs!L$39)</f>
        <v>0</v>
      </c>
      <c r="BG3835" s="10">
        <f t="shared" si="532"/>
        <v>298880.18553473754</v>
      </c>
    </row>
    <row r="3836" spans="1:59" ht="28.8">
      <c r="A3836" s="1" t="s">
        <v>7706</v>
      </c>
      <c r="B3836" s="1" t="s">
        <v>6806</v>
      </c>
      <c r="C3836" s="1" t="s">
        <v>6023</v>
      </c>
      <c r="D3836" s="1" t="s">
        <v>10</v>
      </c>
      <c r="E3836" s="1" t="s">
        <v>6817</v>
      </c>
      <c r="F3836" s="2">
        <v>36656</v>
      </c>
      <c r="G3836" s="2">
        <v>425</v>
      </c>
      <c r="H3836" s="2">
        <v>39</v>
      </c>
      <c r="I3836" s="2">
        <v>8133</v>
      </c>
      <c r="J3836" s="2">
        <v>15000</v>
      </c>
      <c r="K3836" s="2">
        <v>6598</v>
      </c>
      <c r="L3836" s="2">
        <v>53</v>
      </c>
      <c r="M3836" s="2">
        <v>0</v>
      </c>
      <c r="N3836" s="2">
        <v>0</v>
      </c>
      <c r="O3836" s="2">
        <v>176</v>
      </c>
      <c r="P3836" s="2">
        <v>57</v>
      </c>
      <c r="Q3836" s="2">
        <v>0</v>
      </c>
      <c r="R3836" s="2">
        <v>2669</v>
      </c>
      <c r="S3836" s="2">
        <v>5150900</v>
      </c>
      <c r="T3836" s="2">
        <v>211525900</v>
      </c>
      <c r="U3836" s="2">
        <v>514</v>
      </c>
      <c r="V3836" s="2">
        <v>275</v>
      </c>
      <c r="W3836" s="2">
        <v>0</v>
      </c>
      <c r="X3836" s="2">
        <v>1795</v>
      </c>
      <c r="Y3836" s="2">
        <v>170</v>
      </c>
      <c r="Z3836" s="2">
        <v>1365</v>
      </c>
      <c r="AA3836" s="9">
        <f t="shared" si="533"/>
        <v>36656</v>
      </c>
      <c r="AB3836" s="9">
        <f t="shared" si="534"/>
        <v>7669</v>
      </c>
      <c r="AC3836" s="9">
        <f t="shared" si="535"/>
        <v>2955</v>
      </c>
      <c r="AD3836" s="9">
        <f t="shared" si="536"/>
        <v>2669</v>
      </c>
      <c r="AE3836" s="44">
        <f t="shared" si="537"/>
        <v>2.0268851895499936E-4</v>
      </c>
      <c r="AF3836" s="9">
        <f t="shared" si="538"/>
        <v>1520</v>
      </c>
      <c r="AG3836" s="9">
        <f t="shared" si="531"/>
        <v>1535</v>
      </c>
      <c r="AH3836" s="44">
        <f t="shared" si="539"/>
        <v>2.5123521788635603E-4</v>
      </c>
      <c r="AI3836">
        <f>AA3836/'Totals and Drop Down Lists'!W$6*Inputs!E$37</f>
        <v>33252.138764485309</v>
      </c>
      <c r="AJ3836">
        <f>AB3836/'Totals and Drop Down Lists'!X$6*Inputs!F$37</f>
        <v>25233.979304562803</v>
      </c>
      <c r="AK3836">
        <f>AC3836/'Totals and Drop Down Lists'!Y$6*Inputs!G$37</f>
        <v>19480.358158563362</v>
      </c>
      <c r="AL3836">
        <f>AD3836/'Totals and Drop Down Lists'!Z$6*Inputs!H$37</f>
        <v>21398.710889613692</v>
      </c>
      <c r="AM3836">
        <f>AE3836/'Totals and Drop Down Lists'!AA$6*Inputs!I$37</f>
        <v>25232.562049814602</v>
      </c>
      <c r="AN3836">
        <f>AF3836/'Totals and Drop Down Lists'!AB$6*Inputs!J$37</f>
        <v>30334.173573324006</v>
      </c>
      <c r="AO3836">
        <f>AG3836/'Totals and Drop Down Lists'!AC$6*Inputs!K$37</f>
        <v>28587.189434905635</v>
      </c>
      <c r="AP3836">
        <f>AH3836/'Totals and Drop Down Lists'!AD$6*Inputs!L$37</f>
        <v>59123.160975289284</v>
      </c>
      <c r="AQ3836">
        <f>IF(OR($D3836="51",$D3836="52",$D3836="61"),(AA3836/'Totals and Drop Down Lists'!W$4)*Inputs!E$38,0)</f>
        <v>0</v>
      </c>
      <c r="AR3836">
        <f>IF(OR($D3836="51",$D3836="52",$D3836="61"),(AB3836/'Totals and Drop Down Lists'!X$4)*Inputs!F$38,0)</f>
        <v>0</v>
      </c>
      <c r="AS3836">
        <f>IF(OR($D3836="51",$D3836="52",$D3836="61"),(AC3836/'Totals and Drop Down Lists'!Y$4)*Inputs!G$38,0)</f>
        <v>0</v>
      </c>
      <c r="AT3836">
        <f>IF(OR($D3836="51",$D3836="52",$D3836="61"),(AD3836/'Totals and Drop Down Lists'!Z$4)*Inputs!H$38,0)</f>
        <v>0</v>
      </c>
      <c r="AU3836">
        <f>IF(OR($D3836="51",$D3836="52",$D3836="61"),(AE3836/'Totals and Drop Down Lists'!AA$4)*Inputs!I$38,0)</f>
        <v>0</v>
      </c>
      <c r="AV3836">
        <f>IF(OR($D3836="51",$D3836="52",$D3836="61"),(AF3836/'Totals and Drop Down Lists'!AB$4)*Inputs!J$38,0)</f>
        <v>0</v>
      </c>
      <c r="AW3836">
        <f>IF(OR($D3836="51",$D3836="52",$D3836="61"),(AG3836/'Totals and Drop Down Lists'!AC$4)*Inputs!K$38,0)</f>
        <v>0</v>
      </c>
      <c r="AX3836">
        <f>IF(OR($D3836="51",$D3836="52",$D3836="61"),(AH3836/'Totals and Drop Down Lists'!AD$4)*Inputs!L$38,0)</f>
        <v>0</v>
      </c>
      <c r="AY3836">
        <f>IF(OR($D3836="51",$D3836="52",$D3836="61"),0,(AA3836/'Totals and Drop Down Lists'!W$5)*Inputs!E$39)</f>
        <v>0</v>
      </c>
      <c r="AZ3836">
        <f>IF(OR($D3836="51",$D3836="52",$D3836="61"),0,(AB3836/'Totals and Drop Down Lists'!X$5)*Inputs!F$39)</f>
        <v>0</v>
      </c>
      <c r="BA3836">
        <f>IF(OR($D3836="51",$D3836="52",$D3836="61"),0,(AC3836/'Totals and Drop Down Lists'!Y$5)*Inputs!G$39)</f>
        <v>0</v>
      </c>
      <c r="BB3836">
        <f>IF(OR($D3836="51",$D3836="52",$D3836="61"),0,(AD3836/'Totals and Drop Down Lists'!Z$5)*Inputs!H$39)</f>
        <v>0</v>
      </c>
      <c r="BC3836">
        <f>IF(OR($D3836="51",$D3836="52",$D3836="61"),0,(AE3836/'Totals and Drop Down Lists'!AA$5)*Inputs!I$39)</f>
        <v>0</v>
      </c>
      <c r="BD3836">
        <f>IF(OR($D3836="51",$D3836="52",$D3836="61"),0,(AF3836/'Totals and Drop Down Lists'!AB$5)*Inputs!J$39)</f>
        <v>0</v>
      </c>
      <c r="BE3836">
        <f>IF(OR($D3836="51",$D3836="52",$D3836="61"),0,(AG3836/'Totals and Drop Down Lists'!AC$5)*Inputs!K$39)</f>
        <v>0</v>
      </c>
      <c r="BF3836">
        <f>IF(OR($D3836="51",$D3836="52",$D3836="61"),0,(AH3836/'Totals and Drop Down Lists'!AD$5)*Inputs!L$39)</f>
        <v>0</v>
      </c>
      <c r="BG3836" s="10">
        <f t="shared" si="532"/>
        <v>242642.2731505587</v>
      </c>
    </row>
    <row r="3837" spans="1:59" ht="28.8">
      <c r="A3837" s="1" t="s">
        <v>7706</v>
      </c>
      <c r="B3837" s="1" t="s">
        <v>6806</v>
      </c>
      <c r="C3837" s="1" t="s">
        <v>6818</v>
      </c>
      <c r="D3837" s="1" t="s">
        <v>10</v>
      </c>
      <c r="E3837" s="1" t="s">
        <v>6819</v>
      </c>
      <c r="F3837" s="2">
        <v>32059</v>
      </c>
      <c r="G3837" s="2">
        <v>363</v>
      </c>
      <c r="H3837" s="2">
        <v>0</v>
      </c>
      <c r="I3837" s="2">
        <v>5943</v>
      </c>
      <c r="J3837" s="2">
        <v>11372</v>
      </c>
      <c r="K3837" s="2">
        <v>4920</v>
      </c>
      <c r="L3837" s="2">
        <v>159</v>
      </c>
      <c r="M3837" s="2">
        <v>27</v>
      </c>
      <c r="N3837" s="2">
        <v>18</v>
      </c>
      <c r="O3837" s="2">
        <v>465</v>
      </c>
      <c r="P3837" s="2">
        <v>130</v>
      </c>
      <c r="Q3837" s="2">
        <v>45</v>
      </c>
      <c r="R3837" s="2">
        <v>1320</v>
      </c>
      <c r="S3837" s="2">
        <v>4632600</v>
      </c>
      <c r="T3837" s="2">
        <v>186167300</v>
      </c>
      <c r="U3837" s="2">
        <v>362</v>
      </c>
      <c r="V3837" s="2">
        <v>235</v>
      </c>
      <c r="W3837" s="2">
        <v>0</v>
      </c>
      <c r="X3837" s="2">
        <v>1180</v>
      </c>
      <c r="Y3837" s="2">
        <v>160</v>
      </c>
      <c r="Z3837" s="2">
        <v>845</v>
      </c>
      <c r="AA3837" s="9">
        <f t="shared" si="533"/>
        <v>32059</v>
      </c>
      <c r="AB3837" s="9">
        <f t="shared" si="534"/>
        <v>5580</v>
      </c>
      <c r="AC3837" s="9">
        <f t="shared" si="535"/>
        <v>2164</v>
      </c>
      <c r="AD3837" s="9">
        <f t="shared" si="536"/>
        <v>1320</v>
      </c>
      <c r="AE3837" s="44">
        <f t="shared" si="537"/>
        <v>1.4865829260340765E-4</v>
      </c>
      <c r="AF3837" s="9">
        <f t="shared" si="538"/>
        <v>945</v>
      </c>
      <c r="AG3837" s="9">
        <f t="shared" si="531"/>
        <v>1005</v>
      </c>
      <c r="AH3837" s="44">
        <f t="shared" si="539"/>
        <v>1.6178766228490434E-4</v>
      </c>
      <c r="AI3837">
        <f>AA3837/'Totals and Drop Down Lists'!W$6*Inputs!E$37</f>
        <v>29082.014312817399</v>
      </c>
      <c r="AJ3837">
        <f>AB3837/'Totals and Drop Down Lists'!X$6*Inputs!F$37</f>
        <v>18360.360479783598</v>
      </c>
      <c r="AK3837">
        <f>AC3837/'Totals and Drop Down Lists'!Y$6*Inputs!G$37</f>
        <v>14265.818969587519</v>
      </c>
      <c r="AL3837">
        <f>AD3837/'Totals and Drop Down Lists'!Z$6*Inputs!H$37</f>
        <v>10583.101676391932</v>
      </c>
      <c r="AM3837">
        <f>AE3837/'Totals and Drop Down Lists'!AA$6*Inputs!I$37</f>
        <v>18506.374271587516</v>
      </c>
      <c r="AN3837">
        <f>AF3837/'Totals and Drop Down Lists'!AB$6*Inputs!J$37</f>
        <v>18859.075017625779</v>
      </c>
      <c r="AO3837">
        <f>AG3837/'Totals and Drop Down Lists'!AC$6*Inputs!K$37</f>
        <v>18716.694059987076</v>
      </c>
      <c r="AP3837">
        <f>AH3837/'Totals and Drop Down Lists'!AD$6*Inputs!L$37</f>
        <v>38073.475850877556</v>
      </c>
      <c r="AQ3837">
        <f>IF(OR($D3837="51",$D3837="52",$D3837="61"),(AA3837/'Totals and Drop Down Lists'!W$4)*Inputs!E$38,0)</f>
        <v>0</v>
      </c>
      <c r="AR3837">
        <f>IF(OR($D3837="51",$D3837="52",$D3837="61"),(AB3837/'Totals and Drop Down Lists'!X$4)*Inputs!F$38,0)</f>
        <v>0</v>
      </c>
      <c r="AS3837">
        <f>IF(OR($D3837="51",$D3837="52",$D3837="61"),(AC3837/'Totals and Drop Down Lists'!Y$4)*Inputs!G$38,0)</f>
        <v>0</v>
      </c>
      <c r="AT3837">
        <f>IF(OR($D3837="51",$D3837="52",$D3837="61"),(AD3837/'Totals and Drop Down Lists'!Z$4)*Inputs!H$38,0)</f>
        <v>0</v>
      </c>
      <c r="AU3837">
        <f>IF(OR($D3837="51",$D3837="52",$D3837="61"),(AE3837/'Totals and Drop Down Lists'!AA$4)*Inputs!I$38,0)</f>
        <v>0</v>
      </c>
      <c r="AV3837">
        <f>IF(OR($D3837="51",$D3837="52",$D3837="61"),(AF3837/'Totals and Drop Down Lists'!AB$4)*Inputs!J$38,0)</f>
        <v>0</v>
      </c>
      <c r="AW3837">
        <f>IF(OR($D3837="51",$D3837="52",$D3837="61"),(AG3837/'Totals and Drop Down Lists'!AC$4)*Inputs!K$38,0)</f>
        <v>0</v>
      </c>
      <c r="AX3837">
        <f>IF(OR($D3837="51",$D3837="52",$D3837="61"),(AH3837/'Totals and Drop Down Lists'!AD$4)*Inputs!L$38,0)</f>
        <v>0</v>
      </c>
      <c r="AY3837">
        <f>IF(OR($D3837="51",$D3837="52",$D3837="61"),0,(AA3837/'Totals and Drop Down Lists'!W$5)*Inputs!E$39)</f>
        <v>0</v>
      </c>
      <c r="AZ3837">
        <f>IF(OR($D3837="51",$D3837="52",$D3837="61"),0,(AB3837/'Totals and Drop Down Lists'!X$5)*Inputs!F$39)</f>
        <v>0</v>
      </c>
      <c r="BA3837">
        <f>IF(OR($D3837="51",$D3837="52",$D3837="61"),0,(AC3837/'Totals and Drop Down Lists'!Y$5)*Inputs!G$39)</f>
        <v>0</v>
      </c>
      <c r="BB3837">
        <f>IF(OR($D3837="51",$D3837="52",$D3837="61"),0,(AD3837/'Totals and Drop Down Lists'!Z$5)*Inputs!H$39)</f>
        <v>0</v>
      </c>
      <c r="BC3837">
        <f>IF(OR($D3837="51",$D3837="52",$D3837="61"),0,(AE3837/'Totals and Drop Down Lists'!AA$5)*Inputs!I$39)</f>
        <v>0</v>
      </c>
      <c r="BD3837">
        <f>IF(OR($D3837="51",$D3837="52",$D3837="61"),0,(AF3837/'Totals and Drop Down Lists'!AB$5)*Inputs!J$39)</f>
        <v>0</v>
      </c>
      <c r="BE3837">
        <f>IF(OR($D3837="51",$D3837="52",$D3837="61"),0,(AG3837/'Totals and Drop Down Lists'!AC$5)*Inputs!K$39)</f>
        <v>0</v>
      </c>
      <c r="BF3837">
        <f>IF(OR($D3837="51",$D3837="52",$D3837="61"),0,(AH3837/'Totals and Drop Down Lists'!AD$5)*Inputs!L$39)</f>
        <v>0</v>
      </c>
      <c r="BG3837" s="10">
        <f t="shared" si="532"/>
        <v>166446.91463865835</v>
      </c>
    </row>
    <row r="3838" spans="1:59" ht="28.8">
      <c r="A3838" s="1" t="s">
        <v>7706</v>
      </c>
      <c r="B3838" s="1" t="s">
        <v>6806</v>
      </c>
      <c r="C3838" s="1" t="s">
        <v>6820</v>
      </c>
      <c r="D3838" s="1" t="s">
        <v>10</v>
      </c>
      <c r="E3838" s="1" t="s">
        <v>6821</v>
      </c>
      <c r="F3838" s="2">
        <v>47335</v>
      </c>
      <c r="G3838" s="2">
        <v>1526</v>
      </c>
      <c r="H3838" s="2">
        <v>109</v>
      </c>
      <c r="I3838" s="2">
        <v>7330</v>
      </c>
      <c r="J3838" s="2">
        <v>20430</v>
      </c>
      <c r="K3838" s="2">
        <v>10092</v>
      </c>
      <c r="L3838" s="2">
        <v>72</v>
      </c>
      <c r="M3838" s="2">
        <v>14</v>
      </c>
      <c r="N3838" s="2">
        <v>0</v>
      </c>
      <c r="O3838" s="2">
        <v>173</v>
      </c>
      <c r="P3838" s="2">
        <v>160</v>
      </c>
      <c r="Q3838" s="2">
        <v>0</v>
      </c>
      <c r="R3838" s="2">
        <v>3719</v>
      </c>
      <c r="S3838" s="2">
        <v>9695600</v>
      </c>
      <c r="T3838" s="2">
        <v>409162400</v>
      </c>
      <c r="U3838" s="2">
        <v>749</v>
      </c>
      <c r="V3838" s="2">
        <v>670</v>
      </c>
      <c r="W3838" s="2">
        <v>0</v>
      </c>
      <c r="X3838" s="2">
        <v>2570</v>
      </c>
      <c r="Y3838" s="2">
        <v>240</v>
      </c>
      <c r="Z3838" s="2">
        <v>1685</v>
      </c>
      <c r="AA3838" s="9">
        <f t="shared" si="533"/>
        <v>47335</v>
      </c>
      <c r="AB3838" s="9">
        <f t="shared" si="534"/>
        <v>5695</v>
      </c>
      <c r="AC3838" s="9">
        <f t="shared" si="535"/>
        <v>4138</v>
      </c>
      <c r="AD3838" s="9">
        <f t="shared" si="536"/>
        <v>3719</v>
      </c>
      <c r="AE3838" s="44">
        <f t="shared" si="537"/>
        <v>3.4816242851729094E-4</v>
      </c>
      <c r="AF3838" s="9">
        <f t="shared" si="538"/>
        <v>1900</v>
      </c>
      <c r="AG3838" s="9">
        <f t="shared" si="531"/>
        <v>1925</v>
      </c>
      <c r="AH3838" s="44">
        <f t="shared" si="539"/>
        <v>3.5382677609454053E-4</v>
      </c>
      <c r="AI3838">
        <f>AA3838/'Totals and Drop Down Lists'!W$6*Inputs!E$37</f>
        <v>42939.491172438677</v>
      </c>
      <c r="AJ3838">
        <f>AB3838/'Totals and Drop Down Lists'!X$6*Inputs!F$37</f>
        <v>18738.755005800645</v>
      </c>
      <c r="AK3838">
        <f>AC3838/'Totals and Drop Down Lists'!Y$6*Inputs!G$37</f>
        <v>27279.093759775023</v>
      </c>
      <c r="AL3838">
        <f>AD3838/'Totals and Drop Down Lists'!Z$6*Inputs!H$37</f>
        <v>29817.087223107272</v>
      </c>
      <c r="AM3838">
        <f>AE3838/'Totals and Drop Down Lists'!AA$6*Inputs!I$37</f>
        <v>43342.514545321268</v>
      </c>
      <c r="AN3838">
        <f>AF3838/'Totals and Drop Down Lists'!AB$6*Inputs!J$37</f>
        <v>37917.716966655011</v>
      </c>
      <c r="AO3838">
        <f>AG3838/'Totals and Drop Down Lists'!AC$6*Inputs!K$37</f>
        <v>35850.384144751362</v>
      </c>
      <c r="AP3838">
        <f>AH3838/'Totals and Drop Down Lists'!AD$6*Inputs!L$37</f>
        <v>83266.02303769307</v>
      </c>
      <c r="AQ3838">
        <f>IF(OR($D3838="51",$D3838="52",$D3838="61"),(AA3838/'Totals and Drop Down Lists'!W$4)*Inputs!E$38,0)</f>
        <v>0</v>
      </c>
      <c r="AR3838">
        <f>IF(OR($D3838="51",$D3838="52",$D3838="61"),(AB3838/'Totals and Drop Down Lists'!X$4)*Inputs!F$38,0)</f>
        <v>0</v>
      </c>
      <c r="AS3838">
        <f>IF(OR($D3838="51",$D3838="52",$D3838="61"),(AC3838/'Totals and Drop Down Lists'!Y$4)*Inputs!G$38,0)</f>
        <v>0</v>
      </c>
      <c r="AT3838">
        <f>IF(OR($D3838="51",$D3838="52",$D3838="61"),(AD3838/'Totals and Drop Down Lists'!Z$4)*Inputs!H$38,0)</f>
        <v>0</v>
      </c>
      <c r="AU3838">
        <f>IF(OR($D3838="51",$D3838="52",$D3838="61"),(AE3838/'Totals and Drop Down Lists'!AA$4)*Inputs!I$38,0)</f>
        <v>0</v>
      </c>
      <c r="AV3838">
        <f>IF(OR($D3838="51",$D3838="52",$D3838="61"),(AF3838/'Totals and Drop Down Lists'!AB$4)*Inputs!J$38,0)</f>
        <v>0</v>
      </c>
      <c r="AW3838">
        <f>IF(OR($D3838="51",$D3838="52",$D3838="61"),(AG3838/'Totals and Drop Down Lists'!AC$4)*Inputs!K$38,0)</f>
        <v>0</v>
      </c>
      <c r="AX3838">
        <f>IF(OR($D3838="51",$D3838="52",$D3838="61"),(AH3838/'Totals and Drop Down Lists'!AD$4)*Inputs!L$38,0)</f>
        <v>0</v>
      </c>
      <c r="AY3838">
        <f>IF(OR($D3838="51",$D3838="52",$D3838="61"),0,(AA3838/'Totals and Drop Down Lists'!W$5)*Inputs!E$39)</f>
        <v>0</v>
      </c>
      <c r="AZ3838">
        <f>IF(OR($D3838="51",$D3838="52",$D3838="61"),0,(AB3838/'Totals and Drop Down Lists'!X$5)*Inputs!F$39)</f>
        <v>0</v>
      </c>
      <c r="BA3838">
        <f>IF(OR($D3838="51",$D3838="52",$D3838="61"),0,(AC3838/'Totals and Drop Down Lists'!Y$5)*Inputs!G$39)</f>
        <v>0</v>
      </c>
      <c r="BB3838">
        <f>IF(OR($D3838="51",$D3838="52",$D3838="61"),0,(AD3838/'Totals and Drop Down Lists'!Z$5)*Inputs!H$39)</f>
        <v>0</v>
      </c>
      <c r="BC3838">
        <f>IF(OR($D3838="51",$D3838="52",$D3838="61"),0,(AE3838/'Totals and Drop Down Lists'!AA$5)*Inputs!I$39)</f>
        <v>0</v>
      </c>
      <c r="BD3838">
        <f>IF(OR($D3838="51",$D3838="52",$D3838="61"),0,(AF3838/'Totals and Drop Down Lists'!AB$5)*Inputs!J$39)</f>
        <v>0</v>
      </c>
      <c r="BE3838">
        <f>IF(OR($D3838="51",$D3838="52",$D3838="61"),0,(AG3838/'Totals and Drop Down Lists'!AC$5)*Inputs!K$39)</f>
        <v>0</v>
      </c>
      <c r="BF3838">
        <f>IF(OR($D3838="51",$D3838="52",$D3838="61"),0,(AH3838/'Totals and Drop Down Lists'!AD$5)*Inputs!L$39)</f>
        <v>0</v>
      </c>
      <c r="BG3838" s="10">
        <f t="shared" si="532"/>
        <v>319151.06585554231</v>
      </c>
    </row>
    <row r="3839" spans="1:59" ht="28.8">
      <c r="A3839" s="1" t="s">
        <v>7706</v>
      </c>
      <c r="B3839" s="1" t="s">
        <v>6806</v>
      </c>
      <c r="C3839" s="1" t="s">
        <v>6822</v>
      </c>
      <c r="D3839" s="1" t="s">
        <v>10</v>
      </c>
      <c r="E3839" s="1" t="s">
        <v>6823</v>
      </c>
      <c r="F3839" s="2">
        <v>63560</v>
      </c>
      <c r="G3839" s="2">
        <v>501</v>
      </c>
      <c r="H3839" s="2">
        <v>0</v>
      </c>
      <c r="I3839" s="2">
        <v>13554</v>
      </c>
      <c r="J3839" s="2">
        <v>18218</v>
      </c>
      <c r="K3839" s="2">
        <v>6220</v>
      </c>
      <c r="L3839" s="2">
        <v>628</v>
      </c>
      <c r="M3839" s="2">
        <v>134</v>
      </c>
      <c r="N3839" s="2">
        <v>17</v>
      </c>
      <c r="O3839" s="2">
        <v>706</v>
      </c>
      <c r="P3839" s="2">
        <v>244</v>
      </c>
      <c r="Q3839" s="2">
        <v>125</v>
      </c>
      <c r="R3839" s="2">
        <v>1106</v>
      </c>
      <c r="S3839" s="2">
        <v>4747800</v>
      </c>
      <c r="T3839" s="2">
        <v>233182800</v>
      </c>
      <c r="U3839" s="2">
        <v>120</v>
      </c>
      <c r="V3839" s="2">
        <v>580</v>
      </c>
      <c r="W3839" s="2">
        <v>50</v>
      </c>
      <c r="X3839" s="2">
        <v>2275</v>
      </c>
      <c r="Y3839" s="2">
        <v>330</v>
      </c>
      <c r="Z3839" s="2">
        <v>1425</v>
      </c>
      <c r="AA3839" s="9">
        <f t="shared" si="533"/>
        <v>63560</v>
      </c>
      <c r="AB3839" s="9">
        <f t="shared" si="534"/>
        <v>13053</v>
      </c>
      <c r="AC3839" s="9">
        <f t="shared" si="535"/>
        <v>2960</v>
      </c>
      <c r="AD3839" s="9">
        <f t="shared" si="536"/>
        <v>1106</v>
      </c>
      <c r="AE3839" s="44">
        <f t="shared" si="537"/>
        <v>1.4831185183865561E-4</v>
      </c>
      <c r="AF3839" s="9">
        <f t="shared" si="538"/>
        <v>1645</v>
      </c>
      <c r="AG3839" s="9">
        <f t="shared" si="531"/>
        <v>1755</v>
      </c>
      <c r="AH3839" s="44">
        <f t="shared" si="539"/>
        <v>2.229553479409967E-4</v>
      </c>
      <c r="AI3839">
        <f>AA3839/'Totals and Drop Down Lists'!W$6*Inputs!E$37</f>
        <v>57657.844278445169</v>
      </c>
      <c r="AJ3839">
        <f>AB3839/'Totals and Drop Down Lists'!X$6*Inputs!F$37</f>
        <v>42949.423896526045</v>
      </c>
      <c r="AK3839">
        <f>AC3839/'Totals and Drop Down Lists'!Y$6*Inputs!G$37</f>
        <v>19513.319847494942</v>
      </c>
      <c r="AL3839">
        <f>AD3839/'Totals and Drop Down Lists'!Z$6*Inputs!H$37</f>
        <v>8867.3564046132415</v>
      </c>
      <c r="AM3839">
        <f>AE3839/'Totals and Drop Down Lists'!AA$6*Inputs!I$37</f>
        <v>18463.246085845869</v>
      </c>
      <c r="AN3839">
        <f>AF3839/'Totals and Drop Down Lists'!AB$6*Inputs!J$37</f>
        <v>32828.7602158671</v>
      </c>
      <c r="AO3839">
        <f>AG3839/'Totals and Drop Down Lists'!AC$6*Inputs!K$37</f>
        <v>32684.376194305791</v>
      </c>
      <c r="AP3839">
        <f>AH3839/'Totals and Drop Down Lists'!AD$6*Inputs!L$37</f>
        <v>52468.061753109228</v>
      </c>
      <c r="AQ3839">
        <f>IF(OR($D3839="51",$D3839="52",$D3839="61"),(AA3839/'Totals and Drop Down Lists'!W$4)*Inputs!E$38,0)</f>
        <v>0</v>
      </c>
      <c r="AR3839">
        <f>IF(OR($D3839="51",$D3839="52",$D3839="61"),(AB3839/'Totals and Drop Down Lists'!X$4)*Inputs!F$38,0)</f>
        <v>0</v>
      </c>
      <c r="AS3839">
        <f>IF(OR($D3839="51",$D3839="52",$D3839="61"),(AC3839/'Totals and Drop Down Lists'!Y$4)*Inputs!G$38,0)</f>
        <v>0</v>
      </c>
      <c r="AT3839">
        <f>IF(OR($D3839="51",$D3839="52",$D3839="61"),(AD3839/'Totals and Drop Down Lists'!Z$4)*Inputs!H$38,0)</f>
        <v>0</v>
      </c>
      <c r="AU3839">
        <f>IF(OR($D3839="51",$D3839="52",$D3839="61"),(AE3839/'Totals and Drop Down Lists'!AA$4)*Inputs!I$38,0)</f>
        <v>0</v>
      </c>
      <c r="AV3839">
        <f>IF(OR($D3839="51",$D3839="52",$D3839="61"),(AF3839/'Totals and Drop Down Lists'!AB$4)*Inputs!J$38,0)</f>
        <v>0</v>
      </c>
      <c r="AW3839">
        <f>IF(OR($D3839="51",$D3839="52",$D3839="61"),(AG3839/'Totals and Drop Down Lists'!AC$4)*Inputs!K$38,0)</f>
        <v>0</v>
      </c>
      <c r="AX3839">
        <f>IF(OR($D3839="51",$D3839="52",$D3839="61"),(AH3839/'Totals and Drop Down Lists'!AD$4)*Inputs!L$38,0)</f>
        <v>0</v>
      </c>
      <c r="AY3839">
        <f>IF(OR($D3839="51",$D3839="52",$D3839="61"),0,(AA3839/'Totals and Drop Down Lists'!W$5)*Inputs!E$39)</f>
        <v>0</v>
      </c>
      <c r="AZ3839">
        <f>IF(OR($D3839="51",$D3839="52",$D3839="61"),0,(AB3839/'Totals and Drop Down Lists'!X$5)*Inputs!F$39)</f>
        <v>0</v>
      </c>
      <c r="BA3839">
        <f>IF(OR($D3839="51",$D3839="52",$D3839="61"),0,(AC3839/'Totals and Drop Down Lists'!Y$5)*Inputs!G$39)</f>
        <v>0</v>
      </c>
      <c r="BB3839">
        <f>IF(OR($D3839="51",$D3839="52",$D3839="61"),0,(AD3839/'Totals and Drop Down Lists'!Z$5)*Inputs!H$39)</f>
        <v>0</v>
      </c>
      <c r="BC3839">
        <f>IF(OR($D3839="51",$D3839="52",$D3839="61"),0,(AE3839/'Totals and Drop Down Lists'!AA$5)*Inputs!I$39)</f>
        <v>0</v>
      </c>
      <c r="BD3839">
        <f>IF(OR($D3839="51",$D3839="52",$D3839="61"),0,(AF3839/'Totals and Drop Down Lists'!AB$5)*Inputs!J$39)</f>
        <v>0</v>
      </c>
      <c r="BE3839">
        <f>IF(OR($D3839="51",$D3839="52",$D3839="61"),0,(AG3839/'Totals and Drop Down Lists'!AC$5)*Inputs!K$39)</f>
        <v>0</v>
      </c>
      <c r="BF3839">
        <f>IF(OR($D3839="51",$D3839="52",$D3839="61"),0,(AH3839/'Totals and Drop Down Lists'!AD$5)*Inputs!L$39)</f>
        <v>0</v>
      </c>
      <c r="BG3839" s="10">
        <f t="shared" si="532"/>
        <v>265432.3886762074</v>
      </c>
    </row>
    <row r="3840" spans="1:59" ht="28.8">
      <c r="A3840" s="1" t="s">
        <v>7706</v>
      </c>
      <c r="B3840" s="1" t="s">
        <v>6806</v>
      </c>
      <c r="C3840" s="1" t="s">
        <v>6824</v>
      </c>
      <c r="D3840" s="1" t="s">
        <v>10</v>
      </c>
      <c r="E3840" s="1" t="s">
        <v>6825</v>
      </c>
      <c r="F3840" s="2">
        <v>49933</v>
      </c>
      <c r="G3840" s="2">
        <v>339</v>
      </c>
      <c r="H3840" s="2">
        <v>16</v>
      </c>
      <c r="I3840" s="2">
        <v>4378</v>
      </c>
      <c r="J3840" s="2">
        <v>19864</v>
      </c>
      <c r="K3840" s="2">
        <v>6704</v>
      </c>
      <c r="L3840" s="2">
        <v>171</v>
      </c>
      <c r="M3840" s="2">
        <v>0</v>
      </c>
      <c r="N3840" s="2">
        <v>0</v>
      </c>
      <c r="O3840" s="2">
        <v>193</v>
      </c>
      <c r="P3840" s="2">
        <v>40</v>
      </c>
      <c r="Q3840" s="2">
        <v>0</v>
      </c>
      <c r="R3840" s="2">
        <v>255</v>
      </c>
      <c r="S3840" s="2">
        <v>6221200</v>
      </c>
      <c r="T3840" s="2">
        <v>349921600</v>
      </c>
      <c r="U3840" s="2">
        <v>514</v>
      </c>
      <c r="V3840" s="2">
        <v>270</v>
      </c>
      <c r="W3840" s="2">
        <v>35</v>
      </c>
      <c r="X3840" s="2">
        <v>1135</v>
      </c>
      <c r="Y3840" s="2">
        <v>170</v>
      </c>
      <c r="Z3840" s="2">
        <v>810</v>
      </c>
      <c r="AA3840" s="9">
        <f t="shared" si="533"/>
        <v>49933</v>
      </c>
      <c r="AB3840" s="9">
        <f t="shared" si="534"/>
        <v>4023</v>
      </c>
      <c r="AC3840" s="9">
        <f t="shared" si="535"/>
        <v>659</v>
      </c>
      <c r="AD3840" s="9">
        <f t="shared" si="536"/>
        <v>255</v>
      </c>
      <c r="AE3840" s="44">
        <f t="shared" si="537"/>
        <v>1.5801455434936133E-4</v>
      </c>
      <c r="AF3840" s="9">
        <f t="shared" si="538"/>
        <v>830</v>
      </c>
      <c r="AG3840" s="9">
        <f t="shared" si="531"/>
        <v>980</v>
      </c>
      <c r="AH3840" s="44">
        <f t="shared" si="539"/>
        <v>1.2306780679991895E-4</v>
      </c>
      <c r="AI3840">
        <f>AA3840/'Totals and Drop Down Lists'!W$6*Inputs!E$37</f>
        <v>45296.241950214011</v>
      </c>
      <c r="AJ3840">
        <f>AB3840/'Totals and Drop Down Lists'!X$6*Inputs!F$37</f>
        <v>13237.227636231079</v>
      </c>
      <c r="AK3840">
        <f>AC3840/'Totals and Drop Down Lists'!Y$6*Inputs!G$37</f>
        <v>4344.350601182151</v>
      </c>
      <c r="AL3840">
        <f>AD3840/'Totals and Drop Down Lists'!Z$6*Inputs!H$37</f>
        <v>2044.4628238484415</v>
      </c>
      <c r="AM3840">
        <f>AE3840/'Totals and Drop Down Lists'!AA$6*Inputs!I$37</f>
        <v>19671.129218124464</v>
      </c>
      <c r="AN3840">
        <f>AF3840/'Totals and Drop Down Lists'!AB$6*Inputs!J$37</f>
        <v>16564.055306486138</v>
      </c>
      <c r="AO3840">
        <f>AG3840/'Totals and Drop Down Lists'!AC$6*Inputs!K$37</f>
        <v>18251.104655509786</v>
      </c>
      <c r="AP3840">
        <f>AH3840/'Totals and Drop Down Lists'!AD$6*Inputs!L$37</f>
        <v>28961.535781176637</v>
      </c>
      <c r="AQ3840">
        <f>IF(OR($D3840="51",$D3840="52",$D3840="61"),(AA3840/'Totals and Drop Down Lists'!W$4)*Inputs!E$38,0)</f>
        <v>0</v>
      </c>
      <c r="AR3840">
        <f>IF(OR($D3840="51",$D3840="52",$D3840="61"),(AB3840/'Totals and Drop Down Lists'!X$4)*Inputs!F$38,0)</f>
        <v>0</v>
      </c>
      <c r="AS3840">
        <f>IF(OR($D3840="51",$D3840="52",$D3840="61"),(AC3840/'Totals and Drop Down Lists'!Y$4)*Inputs!G$38,0)</f>
        <v>0</v>
      </c>
      <c r="AT3840">
        <f>IF(OR($D3840="51",$D3840="52",$D3840="61"),(AD3840/'Totals and Drop Down Lists'!Z$4)*Inputs!H$38,0)</f>
        <v>0</v>
      </c>
      <c r="AU3840">
        <f>IF(OR($D3840="51",$D3840="52",$D3840="61"),(AE3840/'Totals and Drop Down Lists'!AA$4)*Inputs!I$38,0)</f>
        <v>0</v>
      </c>
      <c r="AV3840">
        <f>IF(OR($D3840="51",$D3840="52",$D3840="61"),(AF3840/'Totals and Drop Down Lists'!AB$4)*Inputs!J$38,0)</f>
        <v>0</v>
      </c>
      <c r="AW3840">
        <f>IF(OR($D3840="51",$D3840="52",$D3840="61"),(AG3840/'Totals and Drop Down Lists'!AC$4)*Inputs!K$38,0)</f>
        <v>0</v>
      </c>
      <c r="AX3840">
        <f>IF(OR($D3840="51",$D3840="52",$D3840="61"),(AH3840/'Totals and Drop Down Lists'!AD$4)*Inputs!L$38,0)</f>
        <v>0</v>
      </c>
      <c r="AY3840">
        <f>IF(OR($D3840="51",$D3840="52",$D3840="61"),0,(AA3840/'Totals and Drop Down Lists'!W$5)*Inputs!E$39)</f>
        <v>0</v>
      </c>
      <c r="AZ3840">
        <f>IF(OR($D3840="51",$D3840="52",$D3840="61"),0,(AB3840/'Totals and Drop Down Lists'!X$5)*Inputs!F$39)</f>
        <v>0</v>
      </c>
      <c r="BA3840">
        <f>IF(OR($D3840="51",$D3840="52",$D3840="61"),0,(AC3840/'Totals and Drop Down Lists'!Y$5)*Inputs!G$39)</f>
        <v>0</v>
      </c>
      <c r="BB3840">
        <f>IF(OR($D3840="51",$D3840="52",$D3840="61"),0,(AD3840/'Totals and Drop Down Lists'!Z$5)*Inputs!H$39)</f>
        <v>0</v>
      </c>
      <c r="BC3840">
        <f>IF(OR($D3840="51",$D3840="52",$D3840="61"),0,(AE3840/'Totals and Drop Down Lists'!AA$5)*Inputs!I$39)</f>
        <v>0</v>
      </c>
      <c r="BD3840">
        <f>IF(OR($D3840="51",$D3840="52",$D3840="61"),0,(AF3840/'Totals and Drop Down Lists'!AB$5)*Inputs!J$39)</f>
        <v>0</v>
      </c>
      <c r="BE3840">
        <f>IF(OR($D3840="51",$D3840="52",$D3840="61"),0,(AG3840/'Totals and Drop Down Lists'!AC$5)*Inputs!K$39)</f>
        <v>0</v>
      </c>
      <c r="BF3840">
        <f>IF(OR($D3840="51",$D3840="52",$D3840="61"),0,(AH3840/'Totals and Drop Down Lists'!AD$5)*Inputs!L$39)</f>
        <v>0</v>
      </c>
      <c r="BG3840" s="10">
        <f t="shared" si="532"/>
        <v>148370.10797277273</v>
      </c>
    </row>
    <row r="3841" spans="1:59" ht="28.8">
      <c r="A3841" s="1" t="s">
        <v>7706</v>
      </c>
      <c r="B3841" s="1" t="s">
        <v>6806</v>
      </c>
      <c r="C3841" s="1" t="s">
        <v>6826</v>
      </c>
      <c r="D3841" s="1" t="s">
        <v>10</v>
      </c>
      <c r="E3841" s="1" t="s">
        <v>6827</v>
      </c>
      <c r="F3841" s="2">
        <v>31772</v>
      </c>
      <c r="G3841" s="2">
        <v>756</v>
      </c>
      <c r="H3841" s="2">
        <v>0</v>
      </c>
      <c r="I3841" s="2">
        <v>5966</v>
      </c>
      <c r="J3841" s="2">
        <v>11632</v>
      </c>
      <c r="K3841" s="2">
        <v>4987</v>
      </c>
      <c r="L3841" s="2">
        <v>28</v>
      </c>
      <c r="M3841" s="2">
        <v>0</v>
      </c>
      <c r="N3841" s="2">
        <v>0</v>
      </c>
      <c r="O3841" s="2">
        <v>154</v>
      </c>
      <c r="P3841" s="2">
        <v>187</v>
      </c>
      <c r="Q3841" s="2">
        <v>0</v>
      </c>
      <c r="R3841" s="2">
        <v>3433</v>
      </c>
      <c r="S3841" s="2">
        <v>3757200</v>
      </c>
      <c r="T3841" s="2">
        <v>180669500</v>
      </c>
      <c r="U3841" s="2">
        <v>242</v>
      </c>
      <c r="V3841" s="2">
        <v>295</v>
      </c>
      <c r="W3841" s="2">
        <v>25</v>
      </c>
      <c r="X3841" s="2">
        <v>1320</v>
      </c>
      <c r="Y3841" s="2">
        <v>130</v>
      </c>
      <c r="Z3841" s="2">
        <v>890</v>
      </c>
      <c r="AA3841" s="9">
        <f t="shared" si="533"/>
        <v>31772</v>
      </c>
      <c r="AB3841" s="9">
        <f t="shared" si="534"/>
        <v>5210</v>
      </c>
      <c r="AC3841" s="9">
        <f t="shared" si="535"/>
        <v>3802</v>
      </c>
      <c r="AD3841" s="9">
        <f t="shared" si="536"/>
        <v>3433</v>
      </c>
      <c r="AE3841" s="44">
        <f t="shared" si="537"/>
        <v>1.4932073839765637E-4</v>
      </c>
      <c r="AF3841" s="9">
        <f t="shared" si="538"/>
        <v>1000</v>
      </c>
      <c r="AG3841" s="9">
        <f t="shared" si="531"/>
        <v>1020</v>
      </c>
      <c r="AH3841" s="44">
        <f t="shared" si="539"/>
        <v>1.6271823797726388E-4</v>
      </c>
      <c r="AI3841">
        <f>AA3841/'Totals and Drop Down Lists'!W$6*Inputs!E$37</f>
        <v>28821.665015965387</v>
      </c>
      <c r="AJ3841">
        <f>AB3841/'Totals and Drop Down Lists'!X$6*Inputs!F$37</f>
        <v>17142.917222163542</v>
      </c>
      <c r="AK3841">
        <f>AC3841/'Totals and Drop Down Lists'!Y$6*Inputs!G$37</f>
        <v>25064.068263572899</v>
      </c>
      <c r="AL3841">
        <f>AD3841/'Totals and Drop Down Lists'!Z$6*Inputs!H$37</f>
        <v>27524.081859889022</v>
      </c>
      <c r="AM3841">
        <f>AE3841/'Totals and Drop Down Lists'!AA$6*Inputs!I$37</f>
        <v>18588.841718161195</v>
      </c>
      <c r="AN3841">
        <f>AF3841/'Totals and Drop Down Lists'!AB$6*Inputs!J$37</f>
        <v>19956.693140344742</v>
      </c>
      <c r="AO3841">
        <f>AG3841/'Totals and Drop Down Lists'!AC$6*Inputs!K$37</f>
        <v>18996.047702673452</v>
      </c>
      <c r="AP3841">
        <f>AH3841/'Totals and Drop Down Lists'!AD$6*Inputs!L$37</f>
        <v>38292.468143924438</v>
      </c>
      <c r="AQ3841">
        <f>IF(OR($D3841="51",$D3841="52",$D3841="61"),(AA3841/'Totals and Drop Down Lists'!W$4)*Inputs!E$38,0)</f>
        <v>0</v>
      </c>
      <c r="AR3841">
        <f>IF(OR($D3841="51",$D3841="52",$D3841="61"),(AB3841/'Totals and Drop Down Lists'!X$4)*Inputs!F$38,0)</f>
        <v>0</v>
      </c>
      <c r="AS3841">
        <f>IF(OR($D3841="51",$D3841="52",$D3841="61"),(AC3841/'Totals and Drop Down Lists'!Y$4)*Inputs!G$38,0)</f>
        <v>0</v>
      </c>
      <c r="AT3841">
        <f>IF(OR($D3841="51",$D3841="52",$D3841="61"),(AD3841/'Totals and Drop Down Lists'!Z$4)*Inputs!H$38,0)</f>
        <v>0</v>
      </c>
      <c r="AU3841">
        <f>IF(OR($D3841="51",$D3841="52",$D3841="61"),(AE3841/'Totals and Drop Down Lists'!AA$4)*Inputs!I$38,0)</f>
        <v>0</v>
      </c>
      <c r="AV3841">
        <f>IF(OR($D3841="51",$D3841="52",$D3841="61"),(AF3841/'Totals and Drop Down Lists'!AB$4)*Inputs!J$38,0)</f>
        <v>0</v>
      </c>
      <c r="AW3841">
        <f>IF(OR($D3841="51",$D3841="52",$D3841="61"),(AG3841/'Totals and Drop Down Lists'!AC$4)*Inputs!K$38,0)</f>
        <v>0</v>
      </c>
      <c r="AX3841">
        <f>IF(OR($D3841="51",$D3841="52",$D3841="61"),(AH3841/'Totals and Drop Down Lists'!AD$4)*Inputs!L$38,0)</f>
        <v>0</v>
      </c>
      <c r="AY3841">
        <f>IF(OR($D3841="51",$D3841="52",$D3841="61"),0,(AA3841/'Totals and Drop Down Lists'!W$5)*Inputs!E$39)</f>
        <v>0</v>
      </c>
      <c r="AZ3841">
        <f>IF(OR($D3841="51",$D3841="52",$D3841="61"),0,(AB3841/'Totals and Drop Down Lists'!X$5)*Inputs!F$39)</f>
        <v>0</v>
      </c>
      <c r="BA3841">
        <f>IF(OR($D3841="51",$D3841="52",$D3841="61"),0,(AC3841/'Totals and Drop Down Lists'!Y$5)*Inputs!G$39)</f>
        <v>0</v>
      </c>
      <c r="BB3841">
        <f>IF(OR($D3841="51",$D3841="52",$D3841="61"),0,(AD3841/'Totals and Drop Down Lists'!Z$5)*Inputs!H$39)</f>
        <v>0</v>
      </c>
      <c r="BC3841">
        <f>IF(OR($D3841="51",$D3841="52",$D3841="61"),0,(AE3841/'Totals and Drop Down Lists'!AA$5)*Inputs!I$39)</f>
        <v>0</v>
      </c>
      <c r="BD3841">
        <f>IF(OR($D3841="51",$D3841="52",$D3841="61"),0,(AF3841/'Totals and Drop Down Lists'!AB$5)*Inputs!J$39)</f>
        <v>0</v>
      </c>
      <c r="BE3841">
        <f>IF(OR($D3841="51",$D3841="52",$D3841="61"),0,(AG3841/'Totals and Drop Down Lists'!AC$5)*Inputs!K$39)</f>
        <v>0</v>
      </c>
      <c r="BF3841">
        <f>IF(OR($D3841="51",$D3841="52",$D3841="61"),0,(AH3841/'Totals and Drop Down Lists'!AD$5)*Inputs!L$39)</f>
        <v>0</v>
      </c>
      <c r="BG3841" s="10">
        <f t="shared" si="532"/>
        <v>194386.78306669468</v>
      </c>
    </row>
    <row r="3842" spans="1:59" ht="28.8">
      <c r="A3842" s="1" t="s">
        <v>7706</v>
      </c>
      <c r="B3842" s="1" t="s">
        <v>6806</v>
      </c>
      <c r="C3842" s="1" t="s">
        <v>6828</v>
      </c>
      <c r="D3842" s="1" t="s">
        <v>10</v>
      </c>
      <c r="E3842" s="1" t="s">
        <v>6829</v>
      </c>
      <c r="F3842" s="2">
        <v>32301</v>
      </c>
      <c r="G3842" s="2">
        <v>358</v>
      </c>
      <c r="H3842" s="2">
        <v>33</v>
      </c>
      <c r="I3842" s="2">
        <v>4141</v>
      </c>
      <c r="J3842" s="2">
        <v>11934</v>
      </c>
      <c r="K3842" s="2">
        <v>5219</v>
      </c>
      <c r="L3842" s="2">
        <v>97</v>
      </c>
      <c r="M3842" s="2">
        <v>26</v>
      </c>
      <c r="N3842" s="2">
        <v>0</v>
      </c>
      <c r="O3842" s="2">
        <v>184</v>
      </c>
      <c r="P3842" s="2">
        <v>60</v>
      </c>
      <c r="Q3842" s="2">
        <v>52</v>
      </c>
      <c r="R3842" s="2">
        <v>2084</v>
      </c>
      <c r="S3842" s="2">
        <v>4453900</v>
      </c>
      <c r="T3842" s="2">
        <v>219597800</v>
      </c>
      <c r="U3842" s="2">
        <v>348</v>
      </c>
      <c r="V3842" s="2">
        <v>165</v>
      </c>
      <c r="W3842" s="2">
        <v>0</v>
      </c>
      <c r="X3842" s="2">
        <v>850</v>
      </c>
      <c r="Y3842" s="2">
        <v>45</v>
      </c>
      <c r="Z3842" s="2">
        <v>580</v>
      </c>
      <c r="AA3842" s="9">
        <f t="shared" si="533"/>
        <v>32301</v>
      </c>
      <c r="AB3842" s="9">
        <f t="shared" si="534"/>
        <v>3750</v>
      </c>
      <c r="AC3842" s="9">
        <f t="shared" si="535"/>
        <v>2503</v>
      </c>
      <c r="AD3842" s="9">
        <f t="shared" si="536"/>
        <v>2084</v>
      </c>
      <c r="AE3842" s="44">
        <f t="shared" si="537"/>
        <v>1.5939854255389682E-4</v>
      </c>
      <c r="AF3842" s="9">
        <f t="shared" si="538"/>
        <v>685</v>
      </c>
      <c r="AG3842" s="9">
        <f t="shared" ref="AG3842:AG3905" si="540">Y3842+Z3842</f>
        <v>625</v>
      </c>
      <c r="AH3842" s="44">
        <f t="shared" si="539"/>
        <v>1.0170267290202709E-4</v>
      </c>
      <c r="AI3842">
        <f>AA3842/'Totals and Drop Down Lists'!W$6*Inputs!E$37</f>
        <v>29301.542291347661</v>
      </c>
      <c r="AJ3842">
        <f>AB3842/'Totals and Drop Down Lists'!X$6*Inputs!F$37</f>
        <v>12338.95193533844</v>
      </c>
      <c r="AK3842">
        <f>AC3842/'Totals and Drop Down Lists'!Y$6*Inputs!G$37</f>
        <v>16500.621479148595</v>
      </c>
      <c r="AL3842">
        <f>AD3842/'Totals and Drop Down Lists'!Z$6*Inputs!H$37</f>
        <v>16708.472646667266</v>
      </c>
      <c r="AM3842">
        <f>AE3842/'Totals and Drop Down Lists'!AA$6*Inputs!I$37</f>
        <v>19843.421010610778</v>
      </c>
      <c r="AN3842">
        <f>AF3842/'Totals and Drop Down Lists'!AB$6*Inputs!J$37</f>
        <v>13670.334801136149</v>
      </c>
      <c r="AO3842">
        <f>AG3842/'Totals and Drop Down Lists'!AC$6*Inputs!K$37</f>
        <v>11639.735111932261</v>
      </c>
      <c r="AP3842">
        <f>AH3842/'Totals and Drop Down Lists'!AD$6*Inputs!L$37</f>
        <v>23933.680764150104</v>
      </c>
      <c r="AQ3842">
        <f>IF(OR($D3842="51",$D3842="52",$D3842="61"),(AA3842/'Totals and Drop Down Lists'!W$4)*Inputs!E$38,0)</f>
        <v>0</v>
      </c>
      <c r="AR3842">
        <f>IF(OR($D3842="51",$D3842="52",$D3842="61"),(AB3842/'Totals and Drop Down Lists'!X$4)*Inputs!F$38,0)</f>
        <v>0</v>
      </c>
      <c r="AS3842">
        <f>IF(OR($D3842="51",$D3842="52",$D3842="61"),(AC3842/'Totals and Drop Down Lists'!Y$4)*Inputs!G$38,0)</f>
        <v>0</v>
      </c>
      <c r="AT3842">
        <f>IF(OR($D3842="51",$D3842="52",$D3842="61"),(AD3842/'Totals and Drop Down Lists'!Z$4)*Inputs!H$38,0)</f>
        <v>0</v>
      </c>
      <c r="AU3842">
        <f>IF(OR($D3842="51",$D3842="52",$D3842="61"),(AE3842/'Totals and Drop Down Lists'!AA$4)*Inputs!I$38,0)</f>
        <v>0</v>
      </c>
      <c r="AV3842">
        <f>IF(OR($D3842="51",$D3842="52",$D3842="61"),(AF3842/'Totals and Drop Down Lists'!AB$4)*Inputs!J$38,0)</f>
        <v>0</v>
      </c>
      <c r="AW3842">
        <f>IF(OR($D3842="51",$D3842="52",$D3842="61"),(AG3842/'Totals and Drop Down Lists'!AC$4)*Inputs!K$38,0)</f>
        <v>0</v>
      </c>
      <c r="AX3842">
        <f>IF(OR($D3842="51",$D3842="52",$D3842="61"),(AH3842/'Totals and Drop Down Lists'!AD$4)*Inputs!L$38,0)</f>
        <v>0</v>
      </c>
      <c r="AY3842">
        <f>IF(OR($D3842="51",$D3842="52",$D3842="61"),0,(AA3842/'Totals and Drop Down Lists'!W$5)*Inputs!E$39)</f>
        <v>0</v>
      </c>
      <c r="AZ3842">
        <f>IF(OR($D3842="51",$D3842="52",$D3842="61"),0,(AB3842/'Totals and Drop Down Lists'!X$5)*Inputs!F$39)</f>
        <v>0</v>
      </c>
      <c r="BA3842">
        <f>IF(OR($D3842="51",$D3842="52",$D3842="61"),0,(AC3842/'Totals and Drop Down Lists'!Y$5)*Inputs!G$39)</f>
        <v>0</v>
      </c>
      <c r="BB3842">
        <f>IF(OR($D3842="51",$D3842="52",$D3842="61"),0,(AD3842/'Totals and Drop Down Lists'!Z$5)*Inputs!H$39)</f>
        <v>0</v>
      </c>
      <c r="BC3842">
        <f>IF(OR($D3842="51",$D3842="52",$D3842="61"),0,(AE3842/'Totals and Drop Down Lists'!AA$5)*Inputs!I$39)</f>
        <v>0</v>
      </c>
      <c r="BD3842">
        <f>IF(OR($D3842="51",$D3842="52",$D3842="61"),0,(AF3842/'Totals and Drop Down Lists'!AB$5)*Inputs!J$39)</f>
        <v>0</v>
      </c>
      <c r="BE3842">
        <f>IF(OR($D3842="51",$D3842="52",$D3842="61"),0,(AG3842/'Totals and Drop Down Lists'!AC$5)*Inputs!K$39)</f>
        <v>0</v>
      </c>
      <c r="BF3842">
        <f>IF(OR($D3842="51",$D3842="52",$D3842="61"),0,(AH3842/'Totals and Drop Down Lists'!AD$5)*Inputs!L$39)</f>
        <v>0</v>
      </c>
      <c r="BG3842" s="10">
        <f t="shared" ref="BG3842:BG3905" si="541">SUM(AI3842:BF3842)</f>
        <v>143936.76004033125</v>
      </c>
    </row>
    <row r="3843" spans="1:59" ht="28.8">
      <c r="A3843" s="1" t="s">
        <v>7706</v>
      </c>
      <c r="B3843" s="1" t="s">
        <v>6806</v>
      </c>
      <c r="C3843" s="1" t="s">
        <v>1246</v>
      </c>
      <c r="D3843" s="1" t="s">
        <v>25</v>
      </c>
      <c r="E3843" s="1" t="s">
        <v>6830</v>
      </c>
      <c r="F3843" s="2">
        <v>18802</v>
      </c>
      <c r="G3843" s="2">
        <v>42</v>
      </c>
      <c r="H3843" s="2">
        <v>11</v>
      </c>
      <c r="I3843" s="2">
        <v>4233</v>
      </c>
      <c r="J3843" s="2">
        <v>5738</v>
      </c>
      <c r="K3843" s="2">
        <v>1957</v>
      </c>
      <c r="L3843" s="2">
        <v>292</v>
      </c>
      <c r="M3843" s="2">
        <v>67</v>
      </c>
      <c r="N3843" s="2">
        <v>43</v>
      </c>
      <c r="O3843" s="2">
        <v>301</v>
      </c>
      <c r="P3843" s="2">
        <v>21</v>
      </c>
      <c r="Q3843" s="2">
        <v>20</v>
      </c>
      <c r="R3843" s="2">
        <v>830</v>
      </c>
      <c r="S3843" s="2">
        <v>1161500</v>
      </c>
      <c r="T3843" s="2">
        <v>71865000</v>
      </c>
      <c r="U3843" s="2">
        <v>31</v>
      </c>
      <c r="V3843" s="2">
        <v>269</v>
      </c>
      <c r="W3843" s="2">
        <v>4</v>
      </c>
      <c r="X3843" s="2">
        <v>484</v>
      </c>
      <c r="Y3843" s="2">
        <v>155</v>
      </c>
      <c r="Z3843" s="2">
        <v>223</v>
      </c>
      <c r="AA3843" s="9">
        <f t="shared" ref="AA3843:AA3906" si="542">F3843</f>
        <v>18802</v>
      </c>
      <c r="AB3843" s="9">
        <f t="shared" ref="AB3843:AB3906" si="543">I3843-G3843-H3843</f>
        <v>4180</v>
      </c>
      <c r="AC3843" s="9">
        <f t="shared" ref="AC3843:AC3906" si="544">L3843+M3843+N3843+O3843+P3843+Q3843+R3843</f>
        <v>1574</v>
      </c>
      <c r="AD3843" s="9">
        <f t="shared" ref="AD3843:AD3906" si="545">R3843</f>
        <v>830</v>
      </c>
      <c r="AE3843" s="44">
        <f t="shared" ref="AE3843:AE3906" si="546">IF(ISERROR(((K3843^2)*SUM(J:J))/((SUM(K:K)^2)*J3843)), 0, ((K3843^2)*SUM(J:J))/((SUM(K:K)^2)*J3843))</f>
        <v>4.6614055975914907E-5</v>
      </c>
      <c r="AF3843" s="9">
        <f t="shared" ref="AF3843:AF3906" si="547">-IF((W3843+V3843-X3843)&gt;0, 0, (W3843+V3843-X3843))</f>
        <v>211</v>
      </c>
      <c r="AG3843" s="9">
        <f t="shared" si="540"/>
        <v>378</v>
      </c>
      <c r="AH3843" s="44">
        <f t="shared" ref="AH3843:AH3906" si="548">(K3843*SUM(J:J)*AG3843)/(J3843*SUM(K:K)*SUM(AG:AG))</f>
        <v>4.7970381007758068E-5</v>
      </c>
      <c r="AI3843">
        <f>AA3843/'Totals and Drop Down Lists'!W$6*Inputs!E$37</f>
        <v>17056.053935231688</v>
      </c>
      <c r="AJ3843">
        <f>AB3843/'Totals and Drop Down Lists'!X$6*Inputs!F$37</f>
        <v>13753.818423923916</v>
      </c>
      <c r="AK3843">
        <f>AC3843/'Totals and Drop Down Lists'!Y$6*Inputs!G$37</f>
        <v>10376.339675661162</v>
      </c>
      <c r="AL3843">
        <f>AD3843/'Totals and Drop Down Lists'!Z$6*Inputs!H$37</f>
        <v>6654.5260540949284</v>
      </c>
      <c r="AM3843">
        <f>AE3843/'Totals and Drop Down Lists'!AA$6*Inputs!I$37</f>
        <v>5802.9535460118532</v>
      </c>
      <c r="AN3843">
        <f>AF3843/'Totals and Drop Down Lists'!AB$6*Inputs!J$37</f>
        <v>4210.862252612741</v>
      </c>
      <c r="AO3843">
        <f>AG3843/'Totals and Drop Down Lists'!AC$6*Inputs!K$37</f>
        <v>7039.7117956966313</v>
      </c>
      <c r="AP3843">
        <f>AH3843/'Totals and Drop Down Lists'!AD$6*Inputs!L$37</f>
        <v>11288.865399637369</v>
      </c>
      <c r="AQ3843">
        <f>IF(OR($D3843="51",$D3843="52",$D3843="61"),(AA3843/'Totals and Drop Down Lists'!W$4)*Inputs!E$38,0)</f>
        <v>0</v>
      </c>
      <c r="AR3843">
        <f>IF(OR($D3843="51",$D3843="52",$D3843="61"),(AB3843/'Totals and Drop Down Lists'!X$4)*Inputs!F$38,0)</f>
        <v>0</v>
      </c>
      <c r="AS3843">
        <f>IF(OR($D3843="51",$D3843="52",$D3843="61"),(AC3843/'Totals and Drop Down Lists'!Y$4)*Inputs!G$38,0)</f>
        <v>0</v>
      </c>
      <c r="AT3843">
        <f>IF(OR($D3843="51",$D3843="52",$D3843="61"),(AD3843/'Totals and Drop Down Lists'!Z$4)*Inputs!H$38,0)</f>
        <v>0</v>
      </c>
      <c r="AU3843">
        <f>IF(OR($D3843="51",$D3843="52",$D3843="61"),(AE3843/'Totals and Drop Down Lists'!AA$4)*Inputs!I$38,0)</f>
        <v>0</v>
      </c>
      <c r="AV3843">
        <f>IF(OR($D3843="51",$D3843="52",$D3843="61"),(AF3843/'Totals and Drop Down Lists'!AB$4)*Inputs!J$38,0)</f>
        <v>0</v>
      </c>
      <c r="AW3843">
        <f>IF(OR($D3843="51",$D3843="52",$D3843="61"),(AG3843/'Totals and Drop Down Lists'!AC$4)*Inputs!K$38,0)</f>
        <v>0</v>
      </c>
      <c r="AX3843">
        <f>IF(OR($D3843="51",$D3843="52",$D3843="61"),(AH3843/'Totals and Drop Down Lists'!AD$4)*Inputs!L$38,0)</f>
        <v>0</v>
      </c>
      <c r="AY3843">
        <f>IF(OR($D3843="51",$D3843="52",$D3843="61"),0,(AA3843/'Totals and Drop Down Lists'!W$5)*Inputs!E$39)</f>
        <v>0</v>
      </c>
      <c r="AZ3843">
        <f>IF(OR($D3843="51",$D3843="52",$D3843="61"),0,(AB3843/'Totals and Drop Down Lists'!X$5)*Inputs!F$39)</f>
        <v>0</v>
      </c>
      <c r="BA3843">
        <f>IF(OR($D3843="51",$D3843="52",$D3843="61"),0,(AC3843/'Totals and Drop Down Lists'!Y$5)*Inputs!G$39)</f>
        <v>0</v>
      </c>
      <c r="BB3843">
        <f>IF(OR($D3843="51",$D3843="52",$D3843="61"),0,(AD3843/'Totals and Drop Down Lists'!Z$5)*Inputs!H$39)</f>
        <v>0</v>
      </c>
      <c r="BC3843">
        <f>IF(OR($D3843="51",$D3843="52",$D3843="61"),0,(AE3843/'Totals and Drop Down Lists'!AA$5)*Inputs!I$39)</f>
        <v>0</v>
      </c>
      <c r="BD3843">
        <f>IF(OR($D3843="51",$D3843="52",$D3843="61"),0,(AF3843/'Totals and Drop Down Lists'!AB$5)*Inputs!J$39)</f>
        <v>0</v>
      </c>
      <c r="BE3843">
        <f>IF(OR($D3843="51",$D3843="52",$D3843="61"),0,(AG3843/'Totals and Drop Down Lists'!AC$5)*Inputs!K$39)</f>
        <v>0</v>
      </c>
      <c r="BF3843">
        <f>IF(OR($D3843="51",$D3843="52",$D3843="61"),0,(AH3843/'Totals and Drop Down Lists'!AD$5)*Inputs!L$39)</f>
        <v>0</v>
      </c>
      <c r="BG3843" s="10">
        <f t="shared" si="541"/>
        <v>76183.131082870299</v>
      </c>
    </row>
    <row r="3844" spans="1:59" ht="28.8">
      <c r="A3844" s="1" t="s">
        <v>7706</v>
      </c>
      <c r="B3844" s="1" t="s">
        <v>6806</v>
      </c>
      <c r="C3844" s="1" t="s">
        <v>6831</v>
      </c>
      <c r="D3844" s="1" t="s">
        <v>25</v>
      </c>
      <c r="E3844" s="1" t="s">
        <v>6832</v>
      </c>
      <c r="F3844" s="2">
        <v>21802</v>
      </c>
      <c r="G3844" s="2">
        <v>265</v>
      </c>
      <c r="H3844" s="2">
        <v>7</v>
      </c>
      <c r="I3844" s="2">
        <v>2911</v>
      </c>
      <c r="J3844" s="2">
        <v>9058</v>
      </c>
      <c r="K3844" s="2">
        <v>2943</v>
      </c>
      <c r="L3844" s="2">
        <v>42</v>
      </c>
      <c r="M3844" s="2">
        <v>6</v>
      </c>
      <c r="N3844" s="2">
        <v>0</v>
      </c>
      <c r="O3844" s="2">
        <v>115</v>
      </c>
      <c r="P3844" s="2">
        <v>33</v>
      </c>
      <c r="Q3844" s="2">
        <v>5</v>
      </c>
      <c r="R3844" s="2">
        <v>1040</v>
      </c>
      <c r="S3844" s="2">
        <v>1800100</v>
      </c>
      <c r="T3844" s="2">
        <v>92034500</v>
      </c>
      <c r="U3844" s="2">
        <v>157</v>
      </c>
      <c r="V3844" s="2">
        <v>180</v>
      </c>
      <c r="W3844" s="2">
        <v>50</v>
      </c>
      <c r="X3844" s="2">
        <v>570</v>
      </c>
      <c r="Y3844" s="2">
        <v>125</v>
      </c>
      <c r="Z3844" s="2">
        <v>265</v>
      </c>
      <c r="AA3844" s="9">
        <f t="shared" si="542"/>
        <v>21802</v>
      </c>
      <c r="AB3844" s="9">
        <f t="shared" si="543"/>
        <v>2639</v>
      </c>
      <c r="AC3844" s="9">
        <f t="shared" si="544"/>
        <v>1241</v>
      </c>
      <c r="AD3844" s="9">
        <f t="shared" si="545"/>
        <v>1040</v>
      </c>
      <c r="AE3844" s="44">
        <f t="shared" si="546"/>
        <v>6.6779627743886175E-5</v>
      </c>
      <c r="AF3844" s="9">
        <f t="shared" si="547"/>
        <v>340</v>
      </c>
      <c r="AG3844" s="9">
        <f t="shared" si="540"/>
        <v>390</v>
      </c>
      <c r="AH3844" s="44">
        <f t="shared" si="548"/>
        <v>4.7149125177368158E-5</v>
      </c>
      <c r="AI3844">
        <f>AA3844/'Totals and Drop Down Lists'!W$6*Inputs!E$37</f>
        <v>19777.47515668127</v>
      </c>
      <c r="AJ3844">
        <f>AB3844/'Totals and Drop Down Lists'!X$6*Inputs!F$37</f>
        <v>8683.3317752955063</v>
      </c>
      <c r="AK3844">
        <f>AC3844/'Totals and Drop Down Lists'!Y$6*Inputs!G$37</f>
        <v>8181.0911928179812</v>
      </c>
      <c r="AL3844">
        <f>AD3844/'Totals and Drop Down Lists'!Z$6*Inputs!H$37</f>
        <v>8338.2013207936452</v>
      </c>
      <c r="AM3844">
        <f>AE3844/'Totals and Drop Down Lists'!AA$6*Inputs!I$37</f>
        <v>8313.3524750123361</v>
      </c>
      <c r="AN3844">
        <f>AF3844/'Totals and Drop Down Lists'!AB$6*Inputs!J$37</f>
        <v>6785.2756677172119</v>
      </c>
      <c r="AO3844">
        <f>AG3844/'Totals and Drop Down Lists'!AC$6*Inputs!K$37</f>
        <v>7263.1947098457313</v>
      </c>
      <c r="AP3844">
        <f>AH3844/'Totals and Drop Down Lists'!AD$6*Inputs!L$37</f>
        <v>11095.599339765138</v>
      </c>
      <c r="AQ3844">
        <f>IF(OR($D3844="51",$D3844="52",$D3844="61"),(AA3844/'Totals and Drop Down Lists'!W$4)*Inputs!E$38,0)</f>
        <v>0</v>
      </c>
      <c r="AR3844">
        <f>IF(OR($D3844="51",$D3844="52",$D3844="61"),(AB3844/'Totals and Drop Down Lists'!X$4)*Inputs!F$38,0)</f>
        <v>0</v>
      </c>
      <c r="AS3844">
        <f>IF(OR($D3844="51",$D3844="52",$D3844="61"),(AC3844/'Totals and Drop Down Lists'!Y$4)*Inputs!G$38,0)</f>
        <v>0</v>
      </c>
      <c r="AT3844">
        <f>IF(OR($D3844="51",$D3844="52",$D3844="61"),(AD3844/'Totals and Drop Down Lists'!Z$4)*Inputs!H$38,0)</f>
        <v>0</v>
      </c>
      <c r="AU3844">
        <f>IF(OR($D3844="51",$D3844="52",$D3844="61"),(AE3844/'Totals and Drop Down Lists'!AA$4)*Inputs!I$38,0)</f>
        <v>0</v>
      </c>
      <c r="AV3844">
        <f>IF(OR($D3844="51",$D3844="52",$D3844="61"),(AF3844/'Totals and Drop Down Lists'!AB$4)*Inputs!J$38,0)</f>
        <v>0</v>
      </c>
      <c r="AW3844">
        <f>IF(OR($D3844="51",$D3844="52",$D3844="61"),(AG3844/'Totals and Drop Down Lists'!AC$4)*Inputs!K$38,0)</f>
        <v>0</v>
      </c>
      <c r="AX3844">
        <f>IF(OR($D3844="51",$D3844="52",$D3844="61"),(AH3844/'Totals and Drop Down Lists'!AD$4)*Inputs!L$38,0)</f>
        <v>0</v>
      </c>
      <c r="AY3844">
        <f>IF(OR($D3844="51",$D3844="52",$D3844="61"),0,(AA3844/'Totals and Drop Down Lists'!W$5)*Inputs!E$39)</f>
        <v>0</v>
      </c>
      <c r="AZ3844">
        <f>IF(OR($D3844="51",$D3844="52",$D3844="61"),0,(AB3844/'Totals and Drop Down Lists'!X$5)*Inputs!F$39)</f>
        <v>0</v>
      </c>
      <c r="BA3844">
        <f>IF(OR($D3844="51",$D3844="52",$D3844="61"),0,(AC3844/'Totals and Drop Down Lists'!Y$5)*Inputs!G$39)</f>
        <v>0</v>
      </c>
      <c r="BB3844">
        <f>IF(OR($D3844="51",$D3844="52",$D3844="61"),0,(AD3844/'Totals and Drop Down Lists'!Z$5)*Inputs!H$39)</f>
        <v>0</v>
      </c>
      <c r="BC3844">
        <f>IF(OR($D3844="51",$D3844="52",$D3844="61"),0,(AE3844/'Totals and Drop Down Lists'!AA$5)*Inputs!I$39)</f>
        <v>0</v>
      </c>
      <c r="BD3844">
        <f>IF(OR($D3844="51",$D3844="52",$D3844="61"),0,(AF3844/'Totals and Drop Down Lists'!AB$5)*Inputs!J$39)</f>
        <v>0</v>
      </c>
      <c r="BE3844">
        <f>IF(OR($D3844="51",$D3844="52",$D3844="61"),0,(AG3844/'Totals and Drop Down Lists'!AC$5)*Inputs!K$39)</f>
        <v>0</v>
      </c>
      <c r="BF3844">
        <f>IF(OR($D3844="51",$D3844="52",$D3844="61"),0,(AH3844/'Totals and Drop Down Lists'!AD$5)*Inputs!L$39)</f>
        <v>0</v>
      </c>
      <c r="BG3844" s="10">
        <f t="shared" si="541"/>
        <v>78437.521637928818</v>
      </c>
    </row>
    <row r="3845" spans="1:59" ht="28.8">
      <c r="A3845" s="1" t="s">
        <v>7706</v>
      </c>
      <c r="B3845" s="1" t="s">
        <v>6806</v>
      </c>
      <c r="C3845" s="1" t="s">
        <v>1352</v>
      </c>
      <c r="D3845" s="1" t="s">
        <v>58</v>
      </c>
      <c r="E3845" s="1" t="s">
        <v>6833</v>
      </c>
      <c r="F3845" s="2">
        <v>54090</v>
      </c>
      <c r="G3845" s="2">
        <v>184</v>
      </c>
      <c r="H3845" s="2">
        <v>0</v>
      </c>
      <c r="I3845" s="2">
        <v>5538</v>
      </c>
      <c r="J3845" s="2">
        <v>18612</v>
      </c>
      <c r="K3845" s="2">
        <v>3732</v>
      </c>
      <c r="L3845" s="2">
        <v>216</v>
      </c>
      <c r="M3845" s="2">
        <v>59</v>
      </c>
      <c r="N3845" s="2">
        <v>32</v>
      </c>
      <c r="O3845" s="2">
        <v>273</v>
      </c>
      <c r="P3845" s="2">
        <v>55</v>
      </c>
      <c r="Q3845" s="2">
        <v>0</v>
      </c>
      <c r="R3845" s="2">
        <v>984</v>
      </c>
      <c r="S3845" s="2">
        <v>2914200</v>
      </c>
      <c r="T3845" s="2">
        <v>177575700</v>
      </c>
      <c r="U3845" s="2">
        <v>97</v>
      </c>
      <c r="V3845" s="2">
        <v>254</v>
      </c>
      <c r="W3845" s="2">
        <v>0</v>
      </c>
      <c r="X3845" s="2">
        <v>865</v>
      </c>
      <c r="Y3845" s="2">
        <v>149</v>
      </c>
      <c r="Z3845" s="2">
        <v>609</v>
      </c>
      <c r="AA3845" s="9">
        <f t="shared" si="542"/>
        <v>54090</v>
      </c>
      <c r="AB3845" s="9">
        <f t="shared" si="543"/>
        <v>5354</v>
      </c>
      <c r="AC3845" s="9">
        <f t="shared" si="544"/>
        <v>1619</v>
      </c>
      <c r="AD3845" s="9">
        <f t="shared" si="545"/>
        <v>984</v>
      </c>
      <c r="AE3845" s="44">
        <f t="shared" si="546"/>
        <v>5.2261998390650447E-5</v>
      </c>
      <c r="AF3845" s="9">
        <f t="shared" si="547"/>
        <v>611</v>
      </c>
      <c r="AG3845" s="9">
        <f t="shared" si="540"/>
        <v>758</v>
      </c>
      <c r="AH3845" s="44">
        <f t="shared" si="548"/>
        <v>5.6554723463441858E-5</v>
      </c>
      <c r="AI3845">
        <f>AA3845/'Totals and Drop Down Lists'!W$6*Inputs!E$37</f>
        <v>49067.224622735979</v>
      </c>
      <c r="AJ3845">
        <f>AB3845/'Totals and Drop Down Lists'!X$6*Inputs!F$37</f>
        <v>17616.732976480536</v>
      </c>
      <c r="AK3845">
        <f>AC3845/'Totals and Drop Down Lists'!Y$6*Inputs!G$37</f>
        <v>10672.994876045375</v>
      </c>
      <c r="AL3845">
        <f>AD3845/'Totals and Drop Down Lists'!Z$6*Inputs!H$37</f>
        <v>7889.2212496739867</v>
      </c>
      <c r="AM3845">
        <f>AE3845/'Totals and Drop Down Lists'!AA$6*Inputs!I$37</f>
        <v>6506.062228083947</v>
      </c>
      <c r="AN3845">
        <f>AF3845/'Totals and Drop Down Lists'!AB$6*Inputs!J$37</f>
        <v>12193.539508750639</v>
      </c>
      <c r="AO3845">
        <f>AG3845/'Totals and Drop Down Lists'!AC$6*Inputs!K$37</f>
        <v>14116.670743751449</v>
      </c>
      <c r="AP3845">
        <f>AH3845/'Totals and Drop Down Lists'!AD$6*Inputs!L$37</f>
        <v>13309.017928985308</v>
      </c>
      <c r="AQ3845">
        <f>IF(OR($D3845="51",$D3845="52",$D3845="61"),(AA3845/'Totals and Drop Down Lists'!W$4)*Inputs!E$38,0)</f>
        <v>0</v>
      </c>
      <c r="AR3845">
        <f>IF(OR($D3845="51",$D3845="52",$D3845="61"),(AB3845/'Totals and Drop Down Lists'!X$4)*Inputs!F$38,0)</f>
        <v>0</v>
      </c>
      <c r="AS3845">
        <f>IF(OR($D3845="51",$D3845="52",$D3845="61"),(AC3845/'Totals and Drop Down Lists'!Y$4)*Inputs!G$38,0)</f>
        <v>0</v>
      </c>
      <c r="AT3845">
        <f>IF(OR($D3845="51",$D3845="52",$D3845="61"),(AD3845/'Totals and Drop Down Lists'!Z$4)*Inputs!H$38,0)</f>
        <v>0</v>
      </c>
      <c r="AU3845">
        <f>IF(OR($D3845="51",$D3845="52",$D3845="61"),(AE3845/'Totals and Drop Down Lists'!AA$4)*Inputs!I$38,0)</f>
        <v>0</v>
      </c>
      <c r="AV3845">
        <f>IF(OR($D3845="51",$D3845="52",$D3845="61"),(AF3845/'Totals and Drop Down Lists'!AB$4)*Inputs!J$38,0)</f>
        <v>0</v>
      </c>
      <c r="AW3845">
        <f>IF(OR($D3845="51",$D3845="52",$D3845="61"),(AG3845/'Totals and Drop Down Lists'!AC$4)*Inputs!K$38,0)</f>
        <v>0</v>
      </c>
      <c r="AX3845">
        <f>IF(OR($D3845="51",$D3845="52",$D3845="61"),(AH3845/'Totals and Drop Down Lists'!AD$4)*Inputs!L$38,0)</f>
        <v>0</v>
      </c>
      <c r="AY3845">
        <f>IF(OR($D3845="51",$D3845="52",$D3845="61"),0,(AA3845/'Totals and Drop Down Lists'!W$5)*Inputs!E$39)</f>
        <v>0</v>
      </c>
      <c r="AZ3845">
        <f>IF(OR($D3845="51",$D3845="52",$D3845="61"),0,(AB3845/'Totals and Drop Down Lists'!X$5)*Inputs!F$39)</f>
        <v>0</v>
      </c>
      <c r="BA3845">
        <f>IF(OR($D3845="51",$D3845="52",$D3845="61"),0,(AC3845/'Totals and Drop Down Lists'!Y$5)*Inputs!G$39)</f>
        <v>0</v>
      </c>
      <c r="BB3845">
        <f>IF(OR($D3845="51",$D3845="52",$D3845="61"),0,(AD3845/'Totals and Drop Down Lists'!Z$5)*Inputs!H$39)</f>
        <v>0</v>
      </c>
      <c r="BC3845">
        <f>IF(OR($D3845="51",$D3845="52",$D3845="61"),0,(AE3845/'Totals and Drop Down Lists'!AA$5)*Inputs!I$39)</f>
        <v>0</v>
      </c>
      <c r="BD3845">
        <f>IF(OR($D3845="51",$D3845="52",$D3845="61"),0,(AF3845/'Totals and Drop Down Lists'!AB$5)*Inputs!J$39)</f>
        <v>0</v>
      </c>
      <c r="BE3845">
        <f>IF(OR($D3845="51",$D3845="52",$D3845="61"),0,(AG3845/'Totals and Drop Down Lists'!AC$5)*Inputs!K$39)</f>
        <v>0</v>
      </c>
      <c r="BF3845">
        <f>IF(OR($D3845="51",$D3845="52",$D3845="61"),0,(AH3845/'Totals and Drop Down Lists'!AD$5)*Inputs!L$39)</f>
        <v>0</v>
      </c>
      <c r="BG3845" s="10">
        <f t="shared" si="541"/>
        <v>131371.4641345072</v>
      </c>
    </row>
    <row r="3846" spans="1:59" ht="28.8">
      <c r="A3846" s="1" t="s">
        <v>7706</v>
      </c>
      <c r="B3846" s="1" t="s">
        <v>6806</v>
      </c>
      <c r="C3846" s="1" t="s">
        <v>6834</v>
      </c>
      <c r="D3846" s="1" t="s">
        <v>58</v>
      </c>
      <c r="E3846" s="1" t="s">
        <v>6835</v>
      </c>
      <c r="F3846" s="2">
        <v>40746</v>
      </c>
      <c r="G3846" s="2">
        <v>377</v>
      </c>
      <c r="H3846" s="2">
        <v>5</v>
      </c>
      <c r="I3846" s="2">
        <v>5419</v>
      </c>
      <c r="J3846" s="2">
        <v>15286</v>
      </c>
      <c r="K3846" s="2">
        <v>4248</v>
      </c>
      <c r="L3846" s="2">
        <v>122</v>
      </c>
      <c r="M3846" s="2">
        <v>0</v>
      </c>
      <c r="N3846" s="2">
        <v>0</v>
      </c>
      <c r="O3846" s="2">
        <v>201</v>
      </c>
      <c r="P3846" s="2">
        <v>104</v>
      </c>
      <c r="Q3846" s="2">
        <v>9</v>
      </c>
      <c r="R3846" s="2">
        <v>3105</v>
      </c>
      <c r="S3846" s="2">
        <v>2769400</v>
      </c>
      <c r="T3846" s="2">
        <v>194596100</v>
      </c>
      <c r="U3846" s="2">
        <v>440</v>
      </c>
      <c r="V3846" s="2">
        <v>209</v>
      </c>
      <c r="W3846" s="2">
        <v>14</v>
      </c>
      <c r="X3846" s="2">
        <v>529</v>
      </c>
      <c r="Y3846" s="2">
        <v>63</v>
      </c>
      <c r="Z3846" s="2">
        <v>299</v>
      </c>
      <c r="AA3846" s="9">
        <f t="shared" si="542"/>
        <v>40746</v>
      </c>
      <c r="AB3846" s="9">
        <f t="shared" si="543"/>
        <v>5037</v>
      </c>
      <c r="AC3846" s="9">
        <f t="shared" si="544"/>
        <v>3541</v>
      </c>
      <c r="AD3846" s="9">
        <f t="shared" si="545"/>
        <v>3105</v>
      </c>
      <c r="AE3846" s="44">
        <f t="shared" si="546"/>
        <v>8.24462575820645E-5</v>
      </c>
      <c r="AF3846" s="9">
        <f t="shared" si="547"/>
        <v>306</v>
      </c>
      <c r="AG3846" s="9">
        <f t="shared" si="540"/>
        <v>362</v>
      </c>
      <c r="AH3846" s="44">
        <f t="shared" si="548"/>
        <v>3.7432627253827631E-5</v>
      </c>
      <c r="AI3846">
        <f>AA3846/'Totals and Drop Down Lists'!W$6*Inputs!E$37</f>
        <v>36962.343029728239</v>
      </c>
      <c r="AJ3846">
        <f>AB3846/'Totals and Drop Down Lists'!X$6*Inputs!F$37</f>
        <v>16573.680239546593</v>
      </c>
      <c r="AK3846">
        <f>AC3846/'Totals and Drop Down Lists'!Y$6*Inputs!G$37</f>
        <v>23343.468101344457</v>
      </c>
      <c r="AL3846">
        <f>AD3846/'Totals and Drop Down Lists'!Z$6*Inputs!H$37</f>
        <v>24894.341443331024</v>
      </c>
      <c r="AM3846">
        <f>AE3846/'Totals and Drop Down Lists'!AA$6*Inputs!I$37</f>
        <v>10263.68104587272</v>
      </c>
      <c r="AN3846">
        <f>AF3846/'Totals and Drop Down Lists'!AB$6*Inputs!J$37</f>
        <v>6106.7481009454914</v>
      </c>
      <c r="AO3846">
        <f>AG3846/'Totals and Drop Down Lists'!AC$6*Inputs!K$37</f>
        <v>6741.7345768311661</v>
      </c>
      <c r="AP3846">
        <f>AH3846/'Totals and Drop Down Lists'!AD$6*Inputs!L$37</f>
        <v>8809.0167671362997</v>
      </c>
      <c r="AQ3846">
        <f>IF(OR($D3846="51",$D3846="52",$D3846="61"),(AA3846/'Totals and Drop Down Lists'!W$4)*Inputs!E$38,0)</f>
        <v>0</v>
      </c>
      <c r="AR3846">
        <f>IF(OR($D3846="51",$D3846="52",$D3846="61"),(AB3846/'Totals and Drop Down Lists'!X$4)*Inputs!F$38,0)</f>
        <v>0</v>
      </c>
      <c r="AS3846">
        <f>IF(OR($D3846="51",$D3846="52",$D3846="61"),(AC3846/'Totals and Drop Down Lists'!Y$4)*Inputs!G$38,0)</f>
        <v>0</v>
      </c>
      <c r="AT3846">
        <f>IF(OR($D3846="51",$D3846="52",$D3846="61"),(AD3846/'Totals and Drop Down Lists'!Z$4)*Inputs!H$38,0)</f>
        <v>0</v>
      </c>
      <c r="AU3846">
        <f>IF(OR($D3846="51",$D3846="52",$D3846="61"),(AE3846/'Totals and Drop Down Lists'!AA$4)*Inputs!I$38,0)</f>
        <v>0</v>
      </c>
      <c r="AV3846">
        <f>IF(OR($D3846="51",$D3846="52",$D3846="61"),(AF3846/'Totals and Drop Down Lists'!AB$4)*Inputs!J$38,0)</f>
        <v>0</v>
      </c>
      <c r="AW3846">
        <f>IF(OR($D3846="51",$D3846="52",$D3846="61"),(AG3846/'Totals and Drop Down Lists'!AC$4)*Inputs!K$38,0)</f>
        <v>0</v>
      </c>
      <c r="AX3846">
        <f>IF(OR($D3846="51",$D3846="52",$D3846="61"),(AH3846/'Totals and Drop Down Lists'!AD$4)*Inputs!L$38,0)</f>
        <v>0</v>
      </c>
      <c r="AY3846">
        <f>IF(OR($D3846="51",$D3846="52",$D3846="61"),0,(AA3846/'Totals and Drop Down Lists'!W$5)*Inputs!E$39)</f>
        <v>0</v>
      </c>
      <c r="AZ3846">
        <f>IF(OR($D3846="51",$D3846="52",$D3846="61"),0,(AB3846/'Totals and Drop Down Lists'!X$5)*Inputs!F$39)</f>
        <v>0</v>
      </c>
      <c r="BA3846">
        <f>IF(OR($D3846="51",$D3846="52",$D3846="61"),0,(AC3846/'Totals and Drop Down Lists'!Y$5)*Inputs!G$39)</f>
        <v>0</v>
      </c>
      <c r="BB3846">
        <f>IF(OR($D3846="51",$D3846="52",$D3846="61"),0,(AD3846/'Totals and Drop Down Lists'!Z$5)*Inputs!H$39)</f>
        <v>0</v>
      </c>
      <c r="BC3846">
        <f>IF(OR($D3846="51",$D3846="52",$D3846="61"),0,(AE3846/'Totals and Drop Down Lists'!AA$5)*Inputs!I$39)</f>
        <v>0</v>
      </c>
      <c r="BD3846">
        <f>IF(OR($D3846="51",$D3846="52",$D3846="61"),0,(AF3846/'Totals and Drop Down Lists'!AB$5)*Inputs!J$39)</f>
        <v>0</v>
      </c>
      <c r="BE3846">
        <f>IF(OR($D3846="51",$D3846="52",$D3846="61"),0,(AG3846/'Totals and Drop Down Lists'!AC$5)*Inputs!K$39)</f>
        <v>0</v>
      </c>
      <c r="BF3846">
        <f>IF(OR($D3846="51",$D3846="52",$D3846="61"),0,(AH3846/'Totals and Drop Down Lists'!AD$5)*Inputs!L$39)</f>
        <v>0</v>
      </c>
      <c r="BG3846" s="10">
        <f t="shared" si="541"/>
        <v>133695.01330473597</v>
      </c>
    </row>
    <row r="3847" spans="1:59" ht="28.8">
      <c r="A3847" s="1" t="s">
        <v>7706</v>
      </c>
      <c r="B3847" s="1" t="s">
        <v>6806</v>
      </c>
      <c r="C3847" s="1" t="s">
        <v>6836</v>
      </c>
      <c r="D3847" s="1" t="s">
        <v>25</v>
      </c>
      <c r="E3847" s="1" t="s">
        <v>6837</v>
      </c>
      <c r="F3847" s="2">
        <v>71731</v>
      </c>
      <c r="G3847" s="2">
        <v>450</v>
      </c>
      <c r="H3847" s="2">
        <v>100</v>
      </c>
      <c r="I3847" s="2">
        <v>10288</v>
      </c>
      <c r="J3847" s="2">
        <v>30814</v>
      </c>
      <c r="K3847" s="2">
        <v>9298</v>
      </c>
      <c r="L3847" s="2">
        <v>149</v>
      </c>
      <c r="M3847" s="2">
        <v>90</v>
      </c>
      <c r="N3847" s="2">
        <v>73</v>
      </c>
      <c r="O3847" s="2">
        <v>190</v>
      </c>
      <c r="P3847" s="2">
        <v>5</v>
      </c>
      <c r="Q3847" s="2">
        <v>30</v>
      </c>
      <c r="R3847" s="2">
        <v>3060</v>
      </c>
      <c r="S3847" s="2">
        <v>7491600</v>
      </c>
      <c r="T3847" s="2">
        <v>355990600</v>
      </c>
      <c r="U3847" s="2">
        <v>842</v>
      </c>
      <c r="V3847" s="2">
        <v>665</v>
      </c>
      <c r="W3847" s="2">
        <v>35</v>
      </c>
      <c r="X3847" s="2">
        <v>1905</v>
      </c>
      <c r="Y3847" s="2">
        <v>330</v>
      </c>
      <c r="Z3847" s="2">
        <v>1024</v>
      </c>
      <c r="AA3847" s="9">
        <f t="shared" si="542"/>
        <v>71731</v>
      </c>
      <c r="AB3847" s="9">
        <f t="shared" si="543"/>
        <v>9738</v>
      </c>
      <c r="AC3847" s="9">
        <f t="shared" si="544"/>
        <v>3597</v>
      </c>
      <c r="AD3847" s="9">
        <f t="shared" si="545"/>
        <v>3060</v>
      </c>
      <c r="AE3847" s="44">
        <f t="shared" si="546"/>
        <v>1.9594166377803169E-4</v>
      </c>
      <c r="AF3847" s="9">
        <f t="shared" si="547"/>
        <v>1205</v>
      </c>
      <c r="AG3847" s="9">
        <f t="shared" si="540"/>
        <v>1354</v>
      </c>
      <c r="AH3847" s="44">
        <f t="shared" si="548"/>
        <v>1.5202367057891547E-4</v>
      </c>
      <c r="AI3847">
        <f>AA3847/'Totals and Drop Down Lists'!W$6*Inputs!E$37</f>
        <v>65070.088545266684</v>
      </c>
      <c r="AJ3847">
        <f>AB3847/'Totals and Drop Down Lists'!X$6*Inputs!F$37</f>
        <v>32041.790385686862</v>
      </c>
      <c r="AK3847">
        <f>AC3847/'Totals and Drop Down Lists'!Y$6*Inputs!G$37</f>
        <v>23712.639017378144</v>
      </c>
      <c r="AL3847">
        <f>AD3847/'Totals and Drop Down Lists'!Z$6*Inputs!H$37</f>
        <v>24533.5538861813</v>
      </c>
      <c r="AM3847">
        <f>AE3847/'Totals and Drop Down Lists'!AA$6*Inputs!I$37</f>
        <v>24392.650431871676</v>
      </c>
      <c r="AN3847">
        <f>AF3847/'Totals and Drop Down Lists'!AB$6*Inputs!J$37</f>
        <v>24047.815234115413</v>
      </c>
      <c r="AO3847">
        <f>AG3847/'Totals and Drop Down Lists'!AC$6*Inputs!K$37</f>
        <v>25216.322146490049</v>
      </c>
      <c r="AP3847">
        <f>AH3847/'Totals and Drop Down Lists'!AD$6*Inputs!L$37</f>
        <v>35775.71657074472</v>
      </c>
      <c r="AQ3847">
        <f>IF(OR($D3847="51",$D3847="52",$D3847="61"),(AA3847/'Totals and Drop Down Lists'!W$4)*Inputs!E$38,0)</f>
        <v>0</v>
      </c>
      <c r="AR3847">
        <f>IF(OR($D3847="51",$D3847="52",$D3847="61"),(AB3847/'Totals and Drop Down Lists'!X$4)*Inputs!F$38,0)</f>
        <v>0</v>
      </c>
      <c r="AS3847">
        <f>IF(OR($D3847="51",$D3847="52",$D3847="61"),(AC3847/'Totals and Drop Down Lists'!Y$4)*Inputs!G$38,0)</f>
        <v>0</v>
      </c>
      <c r="AT3847">
        <f>IF(OR($D3847="51",$D3847="52",$D3847="61"),(AD3847/'Totals and Drop Down Lists'!Z$4)*Inputs!H$38,0)</f>
        <v>0</v>
      </c>
      <c r="AU3847">
        <f>IF(OR($D3847="51",$D3847="52",$D3847="61"),(AE3847/'Totals and Drop Down Lists'!AA$4)*Inputs!I$38,0)</f>
        <v>0</v>
      </c>
      <c r="AV3847">
        <f>IF(OR($D3847="51",$D3847="52",$D3847="61"),(AF3847/'Totals and Drop Down Lists'!AB$4)*Inputs!J$38,0)</f>
        <v>0</v>
      </c>
      <c r="AW3847">
        <f>IF(OR($D3847="51",$D3847="52",$D3847="61"),(AG3847/'Totals and Drop Down Lists'!AC$4)*Inputs!K$38,0)</f>
        <v>0</v>
      </c>
      <c r="AX3847">
        <f>IF(OR($D3847="51",$D3847="52",$D3847="61"),(AH3847/'Totals and Drop Down Lists'!AD$4)*Inputs!L$38,0)</f>
        <v>0</v>
      </c>
      <c r="AY3847">
        <f>IF(OR($D3847="51",$D3847="52",$D3847="61"),0,(AA3847/'Totals and Drop Down Lists'!W$5)*Inputs!E$39)</f>
        <v>0</v>
      </c>
      <c r="AZ3847">
        <f>IF(OR($D3847="51",$D3847="52",$D3847="61"),0,(AB3847/'Totals and Drop Down Lists'!X$5)*Inputs!F$39)</f>
        <v>0</v>
      </c>
      <c r="BA3847">
        <f>IF(OR($D3847="51",$D3847="52",$D3847="61"),0,(AC3847/'Totals and Drop Down Lists'!Y$5)*Inputs!G$39)</f>
        <v>0</v>
      </c>
      <c r="BB3847">
        <f>IF(OR($D3847="51",$D3847="52",$D3847="61"),0,(AD3847/'Totals and Drop Down Lists'!Z$5)*Inputs!H$39)</f>
        <v>0</v>
      </c>
      <c r="BC3847">
        <f>IF(OR($D3847="51",$D3847="52",$D3847="61"),0,(AE3847/'Totals and Drop Down Lists'!AA$5)*Inputs!I$39)</f>
        <v>0</v>
      </c>
      <c r="BD3847">
        <f>IF(OR($D3847="51",$D3847="52",$D3847="61"),0,(AF3847/'Totals and Drop Down Lists'!AB$5)*Inputs!J$39)</f>
        <v>0</v>
      </c>
      <c r="BE3847">
        <f>IF(OR($D3847="51",$D3847="52",$D3847="61"),0,(AG3847/'Totals and Drop Down Lists'!AC$5)*Inputs!K$39)</f>
        <v>0</v>
      </c>
      <c r="BF3847">
        <f>IF(OR($D3847="51",$D3847="52",$D3847="61"),0,(AH3847/'Totals and Drop Down Lists'!AD$5)*Inputs!L$39)</f>
        <v>0</v>
      </c>
      <c r="BG3847" s="10">
        <f t="shared" si="541"/>
        <v>254790.57621773484</v>
      </c>
    </row>
    <row r="3848" spans="1:59" ht="28.8">
      <c r="A3848" s="1" t="s">
        <v>7706</v>
      </c>
      <c r="B3848" s="1" t="s">
        <v>6806</v>
      </c>
      <c r="C3848" s="1" t="s">
        <v>929</v>
      </c>
      <c r="D3848" s="1" t="s">
        <v>25</v>
      </c>
      <c r="E3848" s="1" t="s">
        <v>6838</v>
      </c>
      <c r="F3848" s="2">
        <v>4027</v>
      </c>
      <c r="G3848" s="2">
        <v>51</v>
      </c>
      <c r="H3848" s="2">
        <v>0</v>
      </c>
      <c r="I3848" s="2">
        <v>677</v>
      </c>
      <c r="J3848" s="2">
        <v>1651</v>
      </c>
      <c r="K3848" s="2">
        <v>436</v>
      </c>
      <c r="L3848" s="2">
        <v>13</v>
      </c>
      <c r="M3848" s="2">
        <v>16</v>
      </c>
      <c r="N3848" s="2">
        <v>0</v>
      </c>
      <c r="O3848" s="2">
        <v>8</v>
      </c>
      <c r="P3848" s="2">
        <v>0</v>
      </c>
      <c r="Q3848" s="2">
        <v>0</v>
      </c>
      <c r="R3848" s="2">
        <v>713</v>
      </c>
      <c r="S3848" s="2">
        <v>253500</v>
      </c>
      <c r="T3848" s="2">
        <v>11318200</v>
      </c>
      <c r="U3848" s="2">
        <v>66</v>
      </c>
      <c r="V3848" s="2">
        <v>48</v>
      </c>
      <c r="W3848" s="2">
        <v>4</v>
      </c>
      <c r="X3848" s="2">
        <v>109</v>
      </c>
      <c r="Y3848" s="2">
        <v>15</v>
      </c>
      <c r="Z3848" s="2">
        <v>49</v>
      </c>
      <c r="AA3848" s="9">
        <f t="shared" si="542"/>
        <v>4027</v>
      </c>
      <c r="AB3848" s="9">
        <f t="shared" si="543"/>
        <v>626</v>
      </c>
      <c r="AC3848" s="9">
        <f t="shared" si="544"/>
        <v>750</v>
      </c>
      <c r="AD3848" s="9">
        <f t="shared" si="545"/>
        <v>713</v>
      </c>
      <c r="AE3848" s="44">
        <f t="shared" si="546"/>
        <v>8.0412153167062047E-6</v>
      </c>
      <c r="AF3848" s="9">
        <f t="shared" si="547"/>
        <v>57</v>
      </c>
      <c r="AG3848" s="9">
        <f t="shared" si="540"/>
        <v>64</v>
      </c>
      <c r="AH3848" s="44">
        <f t="shared" si="548"/>
        <v>6.2888389964981251E-6</v>
      </c>
      <c r="AI3848">
        <f>AA3848/'Totals and Drop Down Lists'!W$6*Inputs!E$37</f>
        <v>3653.0544195924904</v>
      </c>
      <c r="AJ3848">
        <f>AB3848/'Totals and Drop Down Lists'!X$6*Inputs!F$37</f>
        <v>2059.7823764058303</v>
      </c>
      <c r="AK3848">
        <f>AC3848/'Totals and Drop Down Lists'!Y$6*Inputs!G$37</f>
        <v>4944.2533397368943</v>
      </c>
      <c r="AL3848">
        <f>AD3848/'Totals and Drop Down Lists'!Z$6*Inputs!H$37</f>
        <v>5716.4784055056425</v>
      </c>
      <c r="AM3848">
        <f>AE3848/'Totals and Drop Down Lists'!AA$6*Inputs!I$37</f>
        <v>1001.0456708687905</v>
      </c>
      <c r="AN3848">
        <f>AF3848/'Totals and Drop Down Lists'!AB$6*Inputs!J$37</f>
        <v>1137.5315089996504</v>
      </c>
      <c r="AO3848">
        <f>AG3848/'Totals and Drop Down Lists'!AC$6*Inputs!K$37</f>
        <v>1191.9088754618635</v>
      </c>
      <c r="AP3848">
        <f>AH3848/'Totals and Drop Down Lists'!AD$6*Inputs!L$37</f>
        <v>1479.9519090743997</v>
      </c>
      <c r="AQ3848">
        <f>IF(OR($D3848="51",$D3848="52",$D3848="61"),(AA3848/'Totals and Drop Down Lists'!W$4)*Inputs!E$38,0)</f>
        <v>0</v>
      </c>
      <c r="AR3848">
        <f>IF(OR($D3848="51",$D3848="52",$D3848="61"),(AB3848/'Totals and Drop Down Lists'!X$4)*Inputs!F$38,0)</f>
        <v>0</v>
      </c>
      <c r="AS3848">
        <f>IF(OR($D3848="51",$D3848="52",$D3848="61"),(AC3848/'Totals and Drop Down Lists'!Y$4)*Inputs!G$38,0)</f>
        <v>0</v>
      </c>
      <c r="AT3848">
        <f>IF(OR($D3848="51",$D3848="52",$D3848="61"),(AD3848/'Totals and Drop Down Lists'!Z$4)*Inputs!H$38,0)</f>
        <v>0</v>
      </c>
      <c r="AU3848">
        <f>IF(OR($D3848="51",$D3848="52",$D3848="61"),(AE3848/'Totals and Drop Down Lists'!AA$4)*Inputs!I$38,0)</f>
        <v>0</v>
      </c>
      <c r="AV3848">
        <f>IF(OR($D3848="51",$D3848="52",$D3848="61"),(AF3848/'Totals and Drop Down Lists'!AB$4)*Inputs!J$38,0)</f>
        <v>0</v>
      </c>
      <c r="AW3848">
        <f>IF(OR($D3848="51",$D3848="52",$D3848="61"),(AG3848/'Totals and Drop Down Lists'!AC$4)*Inputs!K$38,0)</f>
        <v>0</v>
      </c>
      <c r="AX3848">
        <f>IF(OR($D3848="51",$D3848="52",$D3848="61"),(AH3848/'Totals and Drop Down Lists'!AD$4)*Inputs!L$38,0)</f>
        <v>0</v>
      </c>
      <c r="AY3848">
        <f>IF(OR($D3848="51",$D3848="52",$D3848="61"),0,(AA3848/'Totals and Drop Down Lists'!W$5)*Inputs!E$39)</f>
        <v>0</v>
      </c>
      <c r="AZ3848">
        <f>IF(OR($D3848="51",$D3848="52",$D3848="61"),0,(AB3848/'Totals and Drop Down Lists'!X$5)*Inputs!F$39)</f>
        <v>0</v>
      </c>
      <c r="BA3848">
        <f>IF(OR($D3848="51",$D3848="52",$D3848="61"),0,(AC3848/'Totals and Drop Down Lists'!Y$5)*Inputs!G$39)</f>
        <v>0</v>
      </c>
      <c r="BB3848">
        <f>IF(OR($D3848="51",$D3848="52",$D3848="61"),0,(AD3848/'Totals and Drop Down Lists'!Z$5)*Inputs!H$39)</f>
        <v>0</v>
      </c>
      <c r="BC3848">
        <f>IF(OR($D3848="51",$D3848="52",$D3848="61"),0,(AE3848/'Totals and Drop Down Lists'!AA$5)*Inputs!I$39)</f>
        <v>0</v>
      </c>
      <c r="BD3848">
        <f>IF(OR($D3848="51",$D3848="52",$D3848="61"),0,(AF3848/'Totals and Drop Down Lists'!AB$5)*Inputs!J$39)</f>
        <v>0</v>
      </c>
      <c r="BE3848">
        <f>IF(OR($D3848="51",$D3848="52",$D3848="61"),0,(AG3848/'Totals and Drop Down Lists'!AC$5)*Inputs!K$39)</f>
        <v>0</v>
      </c>
      <c r="BF3848">
        <f>IF(OR($D3848="51",$D3848="52",$D3848="61"),0,(AH3848/'Totals and Drop Down Lists'!AD$5)*Inputs!L$39)</f>
        <v>0</v>
      </c>
      <c r="BG3848" s="10">
        <f t="shared" si="541"/>
        <v>21184.006505645564</v>
      </c>
    </row>
    <row r="3849" spans="1:59" ht="28.8">
      <c r="A3849" s="1" t="s">
        <v>7706</v>
      </c>
      <c r="B3849" s="1" t="s">
        <v>6806</v>
      </c>
      <c r="C3849" s="1" t="s">
        <v>6839</v>
      </c>
      <c r="D3849" s="1" t="s">
        <v>58</v>
      </c>
      <c r="E3849" s="1" t="s">
        <v>6840</v>
      </c>
      <c r="F3849" s="2">
        <v>65454</v>
      </c>
      <c r="G3849" s="2">
        <v>609</v>
      </c>
      <c r="H3849" s="2">
        <v>24</v>
      </c>
      <c r="I3849" s="2">
        <v>9617</v>
      </c>
      <c r="J3849" s="2">
        <v>24602</v>
      </c>
      <c r="K3849" s="2">
        <v>6768</v>
      </c>
      <c r="L3849" s="2">
        <v>378</v>
      </c>
      <c r="M3849" s="2">
        <v>22</v>
      </c>
      <c r="N3849" s="2">
        <v>0</v>
      </c>
      <c r="O3849" s="2">
        <v>301</v>
      </c>
      <c r="P3849" s="2">
        <v>98</v>
      </c>
      <c r="Q3849" s="2">
        <v>24</v>
      </c>
      <c r="R3849" s="2">
        <v>3092</v>
      </c>
      <c r="S3849" s="2">
        <v>5165100</v>
      </c>
      <c r="T3849" s="2">
        <v>255164400</v>
      </c>
      <c r="U3849" s="2">
        <v>223</v>
      </c>
      <c r="V3849" s="2">
        <v>400</v>
      </c>
      <c r="W3849" s="2">
        <v>0</v>
      </c>
      <c r="X3849" s="2">
        <v>1330</v>
      </c>
      <c r="Y3849" s="2">
        <v>250</v>
      </c>
      <c r="Z3849" s="2">
        <v>830</v>
      </c>
      <c r="AA3849" s="9">
        <f t="shared" si="542"/>
        <v>65454</v>
      </c>
      <c r="AB3849" s="9">
        <f t="shared" si="543"/>
        <v>8984</v>
      </c>
      <c r="AC3849" s="9">
        <f t="shared" si="544"/>
        <v>3915</v>
      </c>
      <c r="AD3849" s="9">
        <f t="shared" si="545"/>
        <v>3092</v>
      </c>
      <c r="AE3849" s="44">
        <f t="shared" si="546"/>
        <v>1.30030751297834E-4</v>
      </c>
      <c r="AF3849" s="9">
        <f t="shared" si="547"/>
        <v>930</v>
      </c>
      <c r="AG3849" s="9">
        <f t="shared" si="540"/>
        <v>1080</v>
      </c>
      <c r="AH3849" s="44">
        <f t="shared" si="548"/>
        <v>1.105515351417851E-4</v>
      </c>
      <c r="AI3849">
        <f>AA3849/'Totals and Drop Down Lists'!W$6*Inputs!E$37</f>
        <v>59375.968209587001</v>
      </c>
      <c r="AJ3849">
        <f>AB3849/'Totals and Drop Down Lists'!X$6*Inputs!F$37</f>
        <v>29560.838449888146</v>
      </c>
      <c r="AK3849">
        <f>AC3849/'Totals and Drop Down Lists'!Y$6*Inputs!G$37</f>
        <v>25809.002433426587</v>
      </c>
      <c r="AL3849">
        <f>AD3849/'Totals and Drop Down Lists'!Z$6*Inputs!H$37</f>
        <v>24790.113926821105</v>
      </c>
      <c r="AM3849">
        <f>AE3849/'Totals and Drop Down Lists'!AA$6*Inputs!I$37</f>
        <v>16187.443755682347</v>
      </c>
      <c r="AN3849">
        <f>AF3849/'Totals and Drop Down Lists'!AB$6*Inputs!J$37</f>
        <v>18559.72462052061</v>
      </c>
      <c r="AO3849">
        <f>AG3849/'Totals and Drop Down Lists'!AC$6*Inputs!K$37</f>
        <v>20113.462273418947</v>
      </c>
      <c r="AP3849">
        <f>AH3849/'Totals and Drop Down Lists'!AD$6*Inputs!L$37</f>
        <v>26016.082710226088</v>
      </c>
      <c r="AQ3849">
        <f>IF(OR($D3849="51",$D3849="52",$D3849="61"),(AA3849/'Totals and Drop Down Lists'!W$4)*Inputs!E$38,0)</f>
        <v>0</v>
      </c>
      <c r="AR3849">
        <f>IF(OR($D3849="51",$D3849="52",$D3849="61"),(AB3849/'Totals and Drop Down Lists'!X$4)*Inputs!F$38,0)</f>
        <v>0</v>
      </c>
      <c r="AS3849">
        <f>IF(OR($D3849="51",$D3849="52",$D3849="61"),(AC3849/'Totals and Drop Down Lists'!Y$4)*Inputs!G$38,0)</f>
        <v>0</v>
      </c>
      <c r="AT3849">
        <f>IF(OR($D3849="51",$D3849="52",$D3849="61"),(AD3849/'Totals and Drop Down Lists'!Z$4)*Inputs!H$38,0)</f>
        <v>0</v>
      </c>
      <c r="AU3849">
        <f>IF(OR($D3849="51",$D3849="52",$D3849="61"),(AE3849/'Totals and Drop Down Lists'!AA$4)*Inputs!I$38,0)</f>
        <v>0</v>
      </c>
      <c r="AV3849">
        <f>IF(OR($D3849="51",$D3849="52",$D3849="61"),(AF3849/'Totals and Drop Down Lists'!AB$4)*Inputs!J$38,0)</f>
        <v>0</v>
      </c>
      <c r="AW3849">
        <f>IF(OR($D3849="51",$D3849="52",$D3849="61"),(AG3849/'Totals and Drop Down Lists'!AC$4)*Inputs!K$38,0)</f>
        <v>0</v>
      </c>
      <c r="AX3849">
        <f>IF(OR($D3849="51",$D3849="52",$D3849="61"),(AH3849/'Totals and Drop Down Lists'!AD$4)*Inputs!L$38,0)</f>
        <v>0</v>
      </c>
      <c r="AY3849">
        <f>IF(OR($D3849="51",$D3849="52",$D3849="61"),0,(AA3849/'Totals and Drop Down Lists'!W$5)*Inputs!E$39)</f>
        <v>0</v>
      </c>
      <c r="AZ3849">
        <f>IF(OR($D3849="51",$D3849="52",$D3849="61"),0,(AB3849/'Totals and Drop Down Lists'!X$5)*Inputs!F$39)</f>
        <v>0</v>
      </c>
      <c r="BA3849">
        <f>IF(OR($D3849="51",$D3849="52",$D3849="61"),0,(AC3849/'Totals and Drop Down Lists'!Y$5)*Inputs!G$39)</f>
        <v>0</v>
      </c>
      <c r="BB3849">
        <f>IF(OR($D3849="51",$D3849="52",$D3849="61"),0,(AD3849/'Totals and Drop Down Lists'!Z$5)*Inputs!H$39)</f>
        <v>0</v>
      </c>
      <c r="BC3849">
        <f>IF(OR($D3849="51",$D3849="52",$D3849="61"),0,(AE3849/'Totals and Drop Down Lists'!AA$5)*Inputs!I$39)</f>
        <v>0</v>
      </c>
      <c r="BD3849">
        <f>IF(OR($D3849="51",$D3849="52",$D3849="61"),0,(AF3849/'Totals and Drop Down Lists'!AB$5)*Inputs!J$39)</f>
        <v>0</v>
      </c>
      <c r="BE3849">
        <f>IF(OR($D3849="51",$D3849="52",$D3849="61"),0,(AG3849/'Totals and Drop Down Lists'!AC$5)*Inputs!K$39)</f>
        <v>0</v>
      </c>
      <c r="BF3849">
        <f>IF(OR($D3849="51",$D3849="52",$D3849="61"),0,(AH3849/'Totals and Drop Down Lists'!AD$5)*Inputs!L$39)</f>
        <v>0</v>
      </c>
      <c r="BG3849" s="10">
        <f t="shared" si="541"/>
        <v>220412.63637957085</v>
      </c>
    </row>
    <row r="3850" spans="1:59" ht="28.8">
      <c r="A3850" s="1" t="s">
        <v>7706</v>
      </c>
      <c r="B3850" s="1" t="s">
        <v>6806</v>
      </c>
      <c r="C3850" s="1" t="s">
        <v>1586</v>
      </c>
      <c r="D3850" s="1" t="s">
        <v>58</v>
      </c>
      <c r="E3850" s="1" t="s">
        <v>6841</v>
      </c>
      <c r="F3850" s="2">
        <v>25514</v>
      </c>
      <c r="G3850" s="2">
        <v>148</v>
      </c>
      <c r="H3850" s="2">
        <v>14</v>
      </c>
      <c r="I3850" s="2">
        <v>4336</v>
      </c>
      <c r="J3850" s="2">
        <v>8916</v>
      </c>
      <c r="K3850" s="2">
        <v>2216</v>
      </c>
      <c r="L3850" s="2">
        <v>263</v>
      </c>
      <c r="M3850" s="2">
        <v>30</v>
      </c>
      <c r="N3850" s="2">
        <v>15</v>
      </c>
      <c r="O3850" s="2">
        <v>311</v>
      </c>
      <c r="P3850" s="2">
        <v>42</v>
      </c>
      <c r="Q3850" s="2">
        <v>32</v>
      </c>
      <c r="R3850" s="2">
        <v>1060</v>
      </c>
      <c r="S3850" s="2">
        <v>1670100</v>
      </c>
      <c r="T3850" s="2">
        <v>94130800</v>
      </c>
      <c r="U3850" s="2">
        <v>117</v>
      </c>
      <c r="V3850" s="2">
        <v>68</v>
      </c>
      <c r="W3850" s="2">
        <v>0</v>
      </c>
      <c r="X3850" s="2">
        <v>292</v>
      </c>
      <c r="Y3850" s="2">
        <v>84</v>
      </c>
      <c r="Z3850" s="2">
        <v>142</v>
      </c>
      <c r="AA3850" s="9">
        <f t="shared" si="542"/>
        <v>25514</v>
      </c>
      <c r="AB3850" s="9">
        <f t="shared" si="543"/>
        <v>4174</v>
      </c>
      <c r="AC3850" s="9">
        <f t="shared" si="544"/>
        <v>1753</v>
      </c>
      <c r="AD3850" s="9">
        <f t="shared" si="545"/>
        <v>1060</v>
      </c>
      <c r="AE3850" s="44">
        <f t="shared" si="546"/>
        <v>3.8464955846113011E-5</v>
      </c>
      <c r="AF3850" s="9">
        <f t="shared" si="547"/>
        <v>224</v>
      </c>
      <c r="AG3850" s="9">
        <f t="shared" si="540"/>
        <v>226</v>
      </c>
      <c r="AH3850" s="44">
        <f t="shared" si="548"/>
        <v>2.0900622521973643E-5</v>
      </c>
      <c r="AI3850">
        <f>AA3850/'Totals and Drop Down Lists'!W$6*Inputs!E$37</f>
        <v>23144.780348021555</v>
      </c>
      <c r="AJ3850">
        <f>AB3850/'Totals and Drop Down Lists'!X$6*Inputs!F$37</f>
        <v>13734.076100827375</v>
      </c>
      <c r="AK3850">
        <f>AC3850/'Totals and Drop Down Lists'!Y$6*Inputs!G$37</f>
        <v>11556.368139411701</v>
      </c>
      <c r="AL3850">
        <f>AD3850/'Totals and Drop Down Lists'!Z$6*Inputs!H$37</f>
        <v>8498.5513461935225</v>
      </c>
      <c r="AM3850">
        <f>AE3850/'Totals and Drop Down Lists'!AA$6*Inputs!I$37</f>
        <v>4788.4773648472419</v>
      </c>
      <c r="AN3850">
        <f>AF3850/'Totals and Drop Down Lists'!AB$6*Inputs!J$37</f>
        <v>4470.2992634372222</v>
      </c>
      <c r="AO3850">
        <f>AG3850/'Totals and Drop Down Lists'!AC$6*Inputs!K$37</f>
        <v>4208.9282164747056</v>
      </c>
      <c r="AP3850">
        <f>AH3850/'Totals and Drop Down Lists'!AD$6*Inputs!L$37</f>
        <v>4918.5415971791308</v>
      </c>
      <c r="AQ3850">
        <f>IF(OR($D3850="51",$D3850="52",$D3850="61"),(AA3850/'Totals and Drop Down Lists'!W$4)*Inputs!E$38,0)</f>
        <v>0</v>
      </c>
      <c r="AR3850">
        <f>IF(OR($D3850="51",$D3850="52",$D3850="61"),(AB3850/'Totals and Drop Down Lists'!X$4)*Inputs!F$38,0)</f>
        <v>0</v>
      </c>
      <c r="AS3850">
        <f>IF(OR($D3850="51",$D3850="52",$D3850="61"),(AC3850/'Totals and Drop Down Lists'!Y$4)*Inputs!G$38,0)</f>
        <v>0</v>
      </c>
      <c r="AT3850">
        <f>IF(OR($D3850="51",$D3850="52",$D3850="61"),(AD3850/'Totals and Drop Down Lists'!Z$4)*Inputs!H$38,0)</f>
        <v>0</v>
      </c>
      <c r="AU3850">
        <f>IF(OR($D3850="51",$D3850="52",$D3850="61"),(AE3850/'Totals and Drop Down Lists'!AA$4)*Inputs!I$38,0)</f>
        <v>0</v>
      </c>
      <c r="AV3850">
        <f>IF(OR($D3850="51",$D3850="52",$D3850="61"),(AF3850/'Totals and Drop Down Lists'!AB$4)*Inputs!J$38,0)</f>
        <v>0</v>
      </c>
      <c r="AW3850">
        <f>IF(OR($D3850="51",$D3850="52",$D3850="61"),(AG3850/'Totals and Drop Down Lists'!AC$4)*Inputs!K$38,0)</f>
        <v>0</v>
      </c>
      <c r="AX3850">
        <f>IF(OR($D3850="51",$D3850="52",$D3850="61"),(AH3850/'Totals and Drop Down Lists'!AD$4)*Inputs!L$38,0)</f>
        <v>0</v>
      </c>
      <c r="AY3850">
        <f>IF(OR($D3850="51",$D3850="52",$D3850="61"),0,(AA3850/'Totals and Drop Down Lists'!W$5)*Inputs!E$39)</f>
        <v>0</v>
      </c>
      <c r="AZ3850">
        <f>IF(OR($D3850="51",$D3850="52",$D3850="61"),0,(AB3850/'Totals and Drop Down Lists'!X$5)*Inputs!F$39)</f>
        <v>0</v>
      </c>
      <c r="BA3850">
        <f>IF(OR($D3850="51",$D3850="52",$D3850="61"),0,(AC3850/'Totals and Drop Down Lists'!Y$5)*Inputs!G$39)</f>
        <v>0</v>
      </c>
      <c r="BB3850">
        <f>IF(OR($D3850="51",$D3850="52",$D3850="61"),0,(AD3850/'Totals and Drop Down Lists'!Z$5)*Inputs!H$39)</f>
        <v>0</v>
      </c>
      <c r="BC3850">
        <f>IF(OR($D3850="51",$D3850="52",$D3850="61"),0,(AE3850/'Totals and Drop Down Lists'!AA$5)*Inputs!I$39)</f>
        <v>0</v>
      </c>
      <c r="BD3850">
        <f>IF(OR($D3850="51",$D3850="52",$D3850="61"),0,(AF3850/'Totals and Drop Down Lists'!AB$5)*Inputs!J$39)</f>
        <v>0</v>
      </c>
      <c r="BE3850">
        <f>IF(OR($D3850="51",$D3850="52",$D3850="61"),0,(AG3850/'Totals and Drop Down Lists'!AC$5)*Inputs!K$39)</f>
        <v>0</v>
      </c>
      <c r="BF3850">
        <f>IF(OR($D3850="51",$D3850="52",$D3850="61"),0,(AH3850/'Totals and Drop Down Lists'!AD$5)*Inputs!L$39)</f>
        <v>0</v>
      </c>
      <c r="BG3850" s="10">
        <f t="shared" si="541"/>
        <v>75320.022376392473</v>
      </c>
    </row>
    <row r="3851" spans="1:59" ht="28.8">
      <c r="A3851" s="1" t="s">
        <v>7706</v>
      </c>
      <c r="B3851" s="1" t="s">
        <v>6806</v>
      </c>
      <c r="C3851" s="1" t="s">
        <v>6842</v>
      </c>
      <c r="D3851" s="1" t="s">
        <v>25</v>
      </c>
      <c r="E3851" s="1" t="s">
        <v>6843</v>
      </c>
      <c r="F3851" s="2">
        <v>7623</v>
      </c>
      <c r="G3851" s="2">
        <v>105</v>
      </c>
      <c r="H3851" s="2">
        <v>0</v>
      </c>
      <c r="I3851" s="2">
        <v>1555</v>
      </c>
      <c r="J3851" s="2">
        <v>2951</v>
      </c>
      <c r="K3851" s="2">
        <v>826</v>
      </c>
      <c r="L3851" s="2">
        <v>20</v>
      </c>
      <c r="M3851" s="2">
        <v>25</v>
      </c>
      <c r="N3851" s="2">
        <v>0</v>
      </c>
      <c r="O3851" s="2">
        <v>20</v>
      </c>
      <c r="P3851" s="2">
        <v>2</v>
      </c>
      <c r="Q3851" s="2">
        <v>14</v>
      </c>
      <c r="R3851" s="2">
        <v>297</v>
      </c>
      <c r="S3851" s="2">
        <v>391300</v>
      </c>
      <c r="T3851" s="2">
        <v>26146100</v>
      </c>
      <c r="U3851" s="2">
        <v>110</v>
      </c>
      <c r="V3851" s="2">
        <v>134</v>
      </c>
      <c r="W3851" s="2">
        <v>45</v>
      </c>
      <c r="X3851" s="2">
        <v>233</v>
      </c>
      <c r="Y3851" s="2">
        <v>74</v>
      </c>
      <c r="Z3851" s="2">
        <v>114</v>
      </c>
      <c r="AA3851" s="9">
        <f t="shared" si="542"/>
        <v>7623</v>
      </c>
      <c r="AB3851" s="9">
        <f t="shared" si="543"/>
        <v>1450</v>
      </c>
      <c r="AC3851" s="9">
        <f t="shared" si="544"/>
        <v>378</v>
      </c>
      <c r="AD3851" s="9">
        <f t="shared" si="545"/>
        <v>297</v>
      </c>
      <c r="AE3851" s="44">
        <f t="shared" si="546"/>
        <v>1.614680762552045E-5</v>
      </c>
      <c r="AF3851" s="9">
        <f t="shared" si="547"/>
        <v>54</v>
      </c>
      <c r="AG3851" s="9">
        <f t="shared" si="540"/>
        <v>188</v>
      </c>
      <c r="AH3851" s="44">
        <f t="shared" si="548"/>
        <v>1.958031946870098E-5</v>
      </c>
      <c r="AI3851">
        <f>AA3851/'Totals and Drop Down Lists'!W$6*Inputs!E$37</f>
        <v>6915.131323703391</v>
      </c>
      <c r="AJ3851">
        <f>AB3851/'Totals and Drop Down Lists'!X$6*Inputs!F$37</f>
        <v>4771.0614149975308</v>
      </c>
      <c r="AK3851">
        <f>AC3851/'Totals and Drop Down Lists'!Y$6*Inputs!G$37</f>
        <v>2491.9036832273946</v>
      </c>
      <c r="AL3851">
        <f>AD3851/'Totals and Drop Down Lists'!Z$6*Inputs!H$37</f>
        <v>2381.1978771881845</v>
      </c>
      <c r="AM3851">
        <f>AE3851/'Totals and Drop Down Lists'!AA$6*Inputs!I$37</f>
        <v>2010.1055916631392</v>
      </c>
      <c r="AN3851">
        <f>AF3851/'Totals and Drop Down Lists'!AB$6*Inputs!J$37</f>
        <v>1077.661429578616</v>
      </c>
      <c r="AO3851">
        <f>AG3851/'Totals and Drop Down Lists'!AC$6*Inputs!K$37</f>
        <v>3501.2323216692243</v>
      </c>
      <c r="AP3851">
        <f>AH3851/'Totals and Drop Down Lists'!AD$6*Inputs!L$37</f>
        <v>4607.8347997343726</v>
      </c>
      <c r="AQ3851">
        <f>IF(OR($D3851="51",$D3851="52",$D3851="61"),(AA3851/'Totals and Drop Down Lists'!W$4)*Inputs!E$38,0)</f>
        <v>0</v>
      </c>
      <c r="AR3851">
        <f>IF(OR($D3851="51",$D3851="52",$D3851="61"),(AB3851/'Totals and Drop Down Lists'!X$4)*Inputs!F$38,0)</f>
        <v>0</v>
      </c>
      <c r="AS3851">
        <f>IF(OR($D3851="51",$D3851="52",$D3851="61"),(AC3851/'Totals and Drop Down Lists'!Y$4)*Inputs!G$38,0)</f>
        <v>0</v>
      </c>
      <c r="AT3851">
        <f>IF(OR($D3851="51",$D3851="52",$D3851="61"),(AD3851/'Totals and Drop Down Lists'!Z$4)*Inputs!H$38,0)</f>
        <v>0</v>
      </c>
      <c r="AU3851">
        <f>IF(OR($D3851="51",$D3851="52",$D3851="61"),(AE3851/'Totals and Drop Down Lists'!AA$4)*Inputs!I$38,0)</f>
        <v>0</v>
      </c>
      <c r="AV3851">
        <f>IF(OR($D3851="51",$D3851="52",$D3851="61"),(AF3851/'Totals and Drop Down Lists'!AB$4)*Inputs!J$38,0)</f>
        <v>0</v>
      </c>
      <c r="AW3851">
        <f>IF(OR($D3851="51",$D3851="52",$D3851="61"),(AG3851/'Totals and Drop Down Lists'!AC$4)*Inputs!K$38,0)</f>
        <v>0</v>
      </c>
      <c r="AX3851">
        <f>IF(OR($D3851="51",$D3851="52",$D3851="61"),(AH3851/'Totals and Drop Down Lists'!AD$4)*Inputs!L$38,0)</f>
        <v>0</v>
      </c>
      <c r="AY3851">
        <f>IF(OR($D3851="51",$D3851="52",$D3851="61"),0,(AA3851/'Totals and Drop Down Lists'!W$5)*Inputs!E$39)</f>
        <v>0</v>
      </c>
      <c r="AZ3851">
        <f>IF(OR($D3851="51",$D3851="52",$D3851="61"),0,(AB3851/'Totals and Drop Down Lists'!X$5)*Inputs!F$39)</f>
        <v>0</v>
      </c>
      <c r="BA3851">
        <f>IF(OR($D3851="51",$D3851="52",$D3851="61"),0,(AC3851/'Totals and Drop Down Lists'!Y$5)*Inputs!G$39)</f>
        <v>0</v>
      </c>
      <c r="BB3851">
        <f>IF(OR($D3851="51",$D3851="52",$D3851="61"),0,(AD3851/'Totals and Drop Down Lists'!Z$5)*Inputs!H$39)</f>
        <v>0</v>
      </c>
      <c r="BC3851">
        <f>IF(OR($D3851="51",$D3851="52",$D3851="61"),0,(AE3851/'Totals and Drop Down Lists'!AA$5)*Inputs!I$39)</f>
        <v>0</v>
      </c>
      <c r="BD3851">
        <f>IF(OR($D3851="51",$D3851="52",$D3851="61"),0,(AF3851/'Totals and Drop Down Lists'!AB$5)*Inputs!J$39)</f>
        <v>0</v>
      </c>
      <c r="BE3851">
        <f>IF(OR($D3851="51",$D3851="52",$D3851="61"),0,(AG3851/'Totals and Drop Down Lists'!AC$5)*Inputs!K$39)</f>
        <v>0</v>
      </c>
      <c r="BF3851">
        <f>IF(OR($D3851="51",$D3851="52",$D3851="61"),0,(AH3851/'Totals and Drop Down Lists'!AD$5)*Inputs!L$39)</f>
        <v>0</v>
      </c>
      <c r="BG3851" s="10">
        <f t="shared" si="541"/>
        <v>27756.128441761852</v>
      </c>
    </row>
    <row r="3852" spans="1:59" ht="28.8">
      <c r="A3852" s="1" t="s">
        <v>7706</v>
      </c>
      <c r="B3852" s="1" t="s">
        <v>6806</v>
      </c>
      <c r="C3852" s="1" t="s">
        <v>745</v>
      </c>
      <c r="D3852" s="1" t="s">
        <v>58</v>
      </c>
      <c r="E3852" s="1" t="s">
        <v>6844</v>
      </c>
      <c r="F3852" s="2">
        <v>18275</v>
      </c>
      <c r="G3852" s="2">
        <v>46</v>
      </c>
      <c r="H3852" s="2">
        <v>0</v>
      </c>
      <c r="I3852" s="2">
        <v>2564</v>
      </c>
      <c r="J3852" s="2">
        <v>5227</v>
      </c>
      <c r="K3852" s="2">
        <v>1527</v>
      </c>
      <c r="L3852" s="2">
        <v>110</v>
      </c>
      <c r="M3852" s="2">
        <v>11</v>
      </c>
      <c r="N3852" s="2">
        <v>15</v>
      </c>
      <c r="O3852" s="2">
        <v>185</v>
      </c>
      <c r="P3852" s="2">
        <v>27</v>
      </c>
      <c r="Q3852" s="2">
        <v>26</v>
      </c>
      <c r="R3852" s="2">
        <v>353</v>
      </c>
      <c r="S3852" s="2">
        <v>923400</v>
      </c>
      <c r="T3852" s="2">
        <v>62191800</v>
      </c>
      <c r="U3852" s="2">
        <v>15</v>
      </c>
      <c r="V3852" s="2">
        <v>99</v>
      </c>
      <c r="W3852" s="2">
        <v>14</v>
      </c>
      <c r="X3852" s="2">
        <v>315</v>
      </c>
      <c r="Y3852" s="2">
        <v>85</v>
      </c>
      <c r="Z3852" s="2">
        <v>160</v>
      </c>
      <c r="AA3852" s="9">
        <f t="shared" si="542"/>
        <v>18275</v>
      </c>
      <c r="AB3852" s="9">
        <f t="shared" si="543"/>
        <v>2518</v>
      </c>
      <c r="AC3852" s="9">
        <f t="shared" si="544"/>
        <v>727</v>
      </c>
      <c r="AD3852" s="9">
        <f t="shared" si="545"/>
        <v>353</v>
      </c>
      <c r="AE3852" s="44">
        <f t="shared" si="546"/>
        <v>3.1154541199646391E-5</v>
      </c>
      <c r="AF3852" s="9">
        <f t="shared" si="547"/>
        <v>202</v>
      </c>
      <c r="AG3852" s="9">
        <f t="shared" si="540"/>
        <v>245</v>
      </c>
      <c r="AH3852" s="44">
        <f t="shared" si="548"/>
        <v>2.6631995430256994E-5</v>
      </c>
      <c r="AI3852">
        <f>AA3852/'Totals and Drop Down Lists'!W$6*Inputs!E$37</f>
        <v>16577.990940663713</v>
      </c>
      <c r="AJ3852">
        <f>AB3852/'Totals and Drop Down Lists'!X$6*Inputs!F$37</f>
        <v>8285.1949261819191</v>
      </c>
      <c r="AK3852">
        <f>AC3852/'Totals and Drop Down Lists'!Y$6*Inputs!G$37</f>
        <v>4792.6295706516303</v>
      </c>
      <c r="AL3852">
        <f>AD3852/'Totals and Drop Down Lists'!Z$6*Inputs!H$37</f>
        <v>2830.1779483078431</v>
      </c>
      <c r="AM3852">
        <f>AE3852/'Totals and Drop Down Lists'!AA$6*Inputs!I$37</f>
        <v>3878.4085946580622</v>
      </c>
      <c r="AN3852">
        <f>AF3852/'Totals and Drop Down Lists'!AB$6*Inputs!J$37</f>
        <v>4031.2520143496381</v>
      </c>
      <c r="AO3852">
        <f>AG3852/'Totals and Drop Down Lists'!AC$6*Inputs!K$37</f>
        <v>4562.7761638774464</v>
      </c>
      <c r="AP3852">
        <f>AH3852/'Totals and Drop Down Lists'!AD$6*Inputs!L$37</f>
        <v>6267.3050624156294</v>
      </c>
      <c r="AQ3852">
        <f>IF(OR($D3852="51",$D3852="52",$D3852="61"),(AA3852/'Totals and Drop Down Lists'!W$4)*Inputs!E$38,0)</f>
        <v>0</v>
      </c>
      <c r="AR3852">
        <f>IF(OR($D3852="51",$D3852="52",$D3852="61"),(AB3852/'Totals and Drop Down Lists'!X$4)*Inputs!F$38,0)</f>
        <v>0</v>
      </c>
      <c r="AS3852">
        <f>IF(OR($D3852="51",$D3852="52",$D3852="61"),(AC3852/'Totals and Drop Down Lists'!Y$4)*Inputs!G$38,0)</f>
        <v>0</v>
      </c>
      <c r="AT3852">
        <f>IF(OR($D3852="51",$D3852="52",$D3852="61"),(AD3852/'Totals and Drop Down Lists'!Z$4)*Inputs!H$38,0)</f>
        <v>0</v>
      </c>
      <c r="AU3852">
        <f>IF(OR($D3852="51",$D3852="52",$D3852="61"),(AE3852/'Totals and Drop Down Lists'!AA$4)*Inputs!I$38,0)</f>
        <v>0</v>
      </c>
      <c r="AV3852">
        <f>IF(OR($D3852="51",$D3852="52",$D3852="61"),(AF3852/'Totals and Drop Down Lists'!AB$4)*Inputs!J$38,0)</f>
        <v>0</v>
      </c>
      <c r="AW3852">
        <f>IF(OR($D3852="51",$D3852="52",$D3852="61"),(AG3852/'Totals and Drop Down Lists'!AC$4)*Inputs!K$38,0)</f>
        <v>0</v>
      </c>
      <c r="AX3852">
        <f>IF(OR($D3852="51",$D3852="52",$D3852="61"),(AH3852/'Totals and Drop Down Lists'!AD$4)*Inputs!L$38,0)</f>
        <v>0</v>
      </c>
      <c r="AY3852">
        <f>IF(OR($D3852="51",$D3852="52",$D3852="61"),0,(AA3852/'Totals and Drop Down Lists'!W$5)*Inputs!E$39)</f>
        <v>0</v>
      </c>
      <c r="AZ3852">
        <f>IF(OR($D3852="51",$D3852="52",$D3852="61"),0,(AB3852/'Totals and Drop Down Lists'!X$5)*Inputs!F$39)</f>
        <v>0</v>
      </c>
      <c r="BA3852">
        <f>IF(OR($D3852="51",$D3852="52",$D3852="61"),0,(AC3852/'Totals and Drop Down Lists'!Y$5)*Inputs!G$39)</f>
        <v>0</v>
      </c>
      <c r="BB3852">
        <f>IF(OR($D3852="51",$D3852="52",$D3852="61"),0,(AD3852/'Totals and Drop Down Lists'!Z$5)*Inputs!H$39)</f>
        <v>0</v>
      </c>
      <c r="BC3852">
        <f>IF(OR($D3852="51",$D3852="52",$D3852="61"),0,(AE3852/'Totals and Drop Down Lists'!AA$5)*Inputs!I$39)</f>
        <v>0</v>
      </c>
      <c r="BD3852">
        <f>IF(OR($D3852="51",$D3852="52",$D3852="61"),0,(AF3852/'Totals and Drop Down Lists'!AB$5)*Inputs!J$39)</f>
        <v>0</v>
      </c>
      <c r="BE3852">
        <f>IF(OR($D3852="51",$D3852="52",$D3852="61"),0,(AG3852/'Totals and Drop Down Lists'!AC$5)*Inputs!K$39)</f>
        <v>0</v>
      </c>
      <c r="BF3852">
        <f>IF(OR($D3852="51",$D3852="52",$D3852="61"),0,(AH3852/'Totals and Drop Down Lists'!AD$5)*Inputs!L$39)</f>
        <v>0</v>
      </c>
      <c r="BG3852" s="10">
        <f t="shared" si="541"/>
        <v>51225.735221105882</v>
      </c>
    </row>
    <row r="3853" spans="1:59" ht="28.8">
      <c r="A3853" s="1" t="s">
        <v>7706</v>
      </c>
      <c r="B3853" s="1" t="s">
        <v>6806</v>
      </c>
      <c r="C3853" s="1" t="s">
        <v>851</v>
      </c>
      <c r="D3853" s="1" t="s">
        <v>25</v>
      </c>
      <c r="E3853" s="1" t="s">
        <v>6845</v>
      </c>
      <c r="F3853" s="2">
        <v>2249</v>
      </c>
      <c r="G3853" s="2">
        <v>9</v>
      </c>
      <c r="H3853" s="2">
        <v>0</v>
      </c>
      <c r="I3853" s="2">
        <v>266</v>
      </c>
      <c r="J3853" s="2">
        <v>970</v>
      </c>
      <c r="K3853" s="2">
        <v>229</v>
      </c>
      <c r="L3853" s="2">
        <v>0</v>
      </c>
      <c r="M3853" s="2">
        <v>8</v>
      </c>
      <c r="N3853" s="2">
        <v>0</v>
      </c>
      <c r="O3853" s="2">
        <v>13</v>
      </c>
      <c r="P3853" s="2">
        <v>0</v>
      </c>
      <c r="Q3853" s="2">
        <v>0</v>
      </c>
      <c r="R3853" s="2">
        <v>608</v>
      </c>
      <c r="S3853" s="2">
        <v>115400</v>
      </c>
      <c r="T3853" s="2">
        <v>13968800</v>
      </c>
      <c r="U3853" s="2">
        <v>22</v>
      </c>
      <c r="V3853" s="2">
        <v>8</v>
      </c>
      <c r="W3853" s="2">
        <v>10</v>
      </c>
      <c r="X3853" s="2">
        <v>18</v>
      </c>
      <c r="Y3853" s="2">
        <v>10</v>
      </c>
      <c r="Z3853" s="2">
        <v>4</v>
      </c>
      <c r="AA3853" s="9">
        <f t="shared" si="542"/>
        <v>2249</v>
      </c>
      <c r="AB3853" s="9">
        <f t="shared" si="543"/>
        <v>257</v>
      </c>
      <c r="AC3853" s="9">
        <f t="shared" si="544"/>
        <v>629</v>
      </c>
      <c r="AD3853" s="9">
        <f t="shared" si="545"/>
        <v>608</v>
      </c>
      <c r="AE3853" s="44">
        <f t="shared" si="546"/>
        <v>3.7756785821022878E-6</v>
      </c>
      <c r="AF3853" s="9">
        <f t="shared" si="547"/>
        <v>0</v>
      </c>
      <c r="AG3853" s="9">
        <f t="shared" si="540"/>
        <v>14</v>
      </c>
      <c r="AH3853" s="44">
        <f t="shared" si="548"/>
        <v>1.2298237338547406E-6</v>
      </c>
      <c r="AI3853">
        <f>AA3853/'Totals and Drop Down Lists'!W$6*Inputs!E$37</f>
        <v>2040.1587756800375</v>
      </c>
      <c r="AJ3853">
        <f>AB3853/'Totals and Drop Down Lists'!X$6*Inputs!F$37</f>
        <v>845.62950596852784</v>
      </c>
      <c r="AK3853">
        <f>AC3853/'Totals and Drop Down Lists'!Y$6*Inputs!G$37</f>
        <v>4146.5804675926756</v>
      </c>
      <c r="AL3853">
        <f>AD3853/'Totals and Drop Down Lists'!Z$6*Inputs!H$37</f>
        <v>4874.6407721562846</v>
      </c>
      <c r="AM3853">
        <f>AE3853/'Totals and Drop Down Lists'!AA$6*Inputs!I$37</f>
        <v>470.03177384804781</v>
      </c>
      <c r="AN3853">
        <f>AF3853/'Totals and Drop Down Lists'!AB$6*Inputs!J$37</f>
        <v>0</v>
      </c>
      <c r="AO3853">
        <f>AG3853/'Totals and Drop Down Lists'!AC$6*Inputs!K$37</f>
        <v>260.73006650728269</v>
      </c>
      <c r="AP3853">
        <f>AH3853/'Totals and Drop Down Lists'!AD$6*Inputs!L$37</f>
        <v>289.41430743525513</v>
      </c>
      <c r="AQ3853">
        <f>IF(OR($D3853="51",$D3853="52",$D3853="61"),(AA3853/'Totals and Drop Down Lists'!W$4)*Inputs!E$38,0)</f>
        <v>0</v>
      </c>
      <c r="AR3853">
        <f>IF(OR($D3853="51",$D3853="52",$D3853="61"),(AB3853/'Totals and Drop Down Lists'!X$4)*Inputs!F$38,0)</f>
        <v>0</v>
      </c>
      <c r="AS3853">
        <f>IF(OR($D3853="51",$D3853="52",$D3853="61"),(AC3853/'Totals and Drop Down Lists'!Y$4)*Inputs!G$38,0)</f>
        <v>0</v>
      </c>
      <c r="AT3853">
        <f>IF(OR($D3853="51",$D3853="52",$D3853="61"),(AD3853/'Totals and Drop Down Lists'!Z$4)*Inputs!H$38,0)</f>
        <v>0</v>
      </c>
      <c r="AU3853">
        <f>IF(OR($D3853="51",$D3853="52",$D3853="61"),(AE3853/'Totals and Drop Down Lists'!AA$4)*Inputs!I$38,0)</f>
        <v>0</v>
      </c>
      <c r="AV3853">
        <f>IF(OR($D3853="51",$D3853="52",$D3853="61"),(AF3853/'Totals and Drop Down Lists'!AB$4)*Inputs!J$38,0)</f>
        <v>0</v>
      </c>
      <c r="AW3853">
        <f>IF(OR($D3853="51",$D3853="52",$D3853="61"),(AG3853/'Totals and Drop Down Lists'!AC$4)*Inputs!K$38,0)</f>
        <v>0</v>
      </c>
      <c r="AX3853">
        <f>IF(OR($D3853="51",$D3853="52",$D3853="61"),(AH3853/'Totals and Drop Down Lists'!AD$4)*Inputs!L$38,0)</f>
        <v>0</v>
      </c>
      <c r="AY3853">
        <f>IF(OR($D3853="51",$D3853="52",$D3853="61"),0,(AA3853/'Totals and Drop Down Lists'!W$5)*Inputs!E$39)</f>
        <v>0</v>
      </c>
      <c r="AZ3853">
        <f>IF(OR($D3853="51",$D3853="52",$D3853="61"),0,(AB3853/'Totals and Drop Down Lists'!X$5)*Inputs!F$39)</f>
        <v>0</v>
      </c>
      <c r="BA3853">
        <f>IF(OR($D3853="51",$D3853="52",$D3853="61"),0,(AC3853/'Totals and Drop Down Lists'!Y$5)*Inputs!G$39)</f>
        <v>0</v>
      </c>
      <c r="BB3853">
        <f>IF(OR($D3853="51",$D3853="52",$D3853="61"),0,(AD3853/'Totals and Drop Down Lists'!Z$5)*Inputs!H$39)</f>
        <v>0</v>
      </c>
      <c r="BC3853">
        <f>IF(OR($D3853="51",$D3853="52",$D3853="61"),0,(AE3853/'Totals and Drop Down Lists'!AA$5)*Inputs!I$39)</f>
        <v>0</v>
      </c>
      <c r="BD3853">
        <f>IF(OR($D3853="51",$D3853="52",$D3853="61"),0,(AF3853/'Totals and Drop Down Lists'!AB$5)*Inputs!J$39)</f>
        <v>0</v>
      </c>
      <c r="BE3853">
        <f>IF(OR($D3853="51",$D3853="52",$D3853="61"),0,(AG3853/'Totals and Drop Down Lists'!AC$5)*Inputs!K$39)</f>
        <v>0</v>
      </c>
      <c r="BF3853">
        <f>IF(OR($D3853="51",$D3853="52",$D3853="61"),0,(AH3853/'Totals and Drop Down Lists'!AD$5)*Inputs!L$39)</f>
        <v>0</v>
      </c>
      <c r="BG3853" s="10">
        <f t="shared" si="541"/>
        <v>12927.185669188113</v>
      </c>
    </row>
    <row r="3854" spans="1:59" ht="28.8">
      <c r="A3854" s="1" t="s">
        <v>7706</v>
      </c>
      <c r="B3854" s="1" t="s">
        <v>6806</v>
      </c>
      <c r="C3854" s="1" t="s">
        <v>2137</v>
      </c>
      <c r="D3854" s="1" t="s">
        <v>25</v>
      </c>
      <c r="E3854" s="1" t="s">
        <v>6846</v>
      </c>
      <c r="F3854" s="2">
        <v>90202</v>
      </c>
      <c r="G3854" s="2">
        <v>660</v>
      </c>
      <c r="H3854" s="2">
        <v>30</v>
      </c>
      <c r="I3854" s="2">
        <v>18055</v>
      </c>
      <c r="J3854" s="2">
        <v>30012</v>
      </c>
      <c r="K3854" s="2">
        <v>11856</v>
      </c>
      <c r="L3854" s="2">
        <v>474</v>
      </c>
      <c r="M3854" s="2">
        <v>124</v>
      </c>
      <c r="N3854" s="2">
        <v>25</v>
      </c>
      <c r="O3854" s="2">
        <v>963</v>
      </c>
      <c r="P3854" s="2">
        <v>281</v>
      </c>
      <c r="Q3854" s="2">
        <v>38</v>
      </c>
      <c r="R3854" s="2">
        <v>1926</v>
      </c>
      <c r="S3854" s="2">
        <v>7708800</v>
      </c>
      <c r="T3854" s="2">
        <v>479196100</v>
      </c>
      <c r="U3854" s="2">
        <v>969</v>
      </c>
      <c r="V3854" s="2">
        <v>928</v>
      </c>
      <c r="W3854" s="2">
        <v>157</v>
      </c>
      <c r="X3854" s="2">
        <v>2379</v>
      </c>
      <c r="Y3854" s="2">
        <v>410</v>
      </c>
      <c r="Z3854" s="2">
        <v>1204</v>
      </c>
      <c r="AA3854" s="9">
        <f t="shared" si="542"/>
        <v>90202</v>
      </c>
      <c r="AB3854" s="9">
        <f t="shared" si="543"/>
        <v>17365</v>
      </c>
      <c r="AC3854" s="9">
        <f t="shared" si="544"/>
        <v>3831</v>
      </c>
      <c r="AD3854" s="9">
        <f t="shared" si="545"/>
        <v>1926</v>
      </c>
      <c r="AE3854" s="44">
        <f t="shared" si="546"/>
        <v>3.2709750346642842E-4</v>
      </c>
      <c r="AF3854" s="9">
        <f t="shared" si="547"/>
        <v>1294</v>
      </c>
      <c r="AG3854" s="9">
        <f t="shared" si="540"/>
        <v>1614</v>
      </c>
      <c r="AH3854" s="44">
        <f t="shared" si="548"/>
        <v>2.3724543768934413E-4</v>
      </c>
      <c r="AI3854">
        <f>AA3854/'Totals and Drop Down Lists'!W$6*Inputs!E$37</f>
        <v>81825.879005731767</v>
      </c>
      <c r="AJ3854">
        <f>AB3854/'Totals and Drop Down Lists'!X$6*Inputs!F$37</f>
        <v>57137.573428573873</v>
      </c>
      <c r="AK3854">
        <f>AC3854/'Totals and Drop Down Lists'!Y$6*Inputs!G$37</f>
        <v>25255.246059376059</v>
      </c>
      <c r="AL3854">
        <f>AD3854/'Totals and Drop Down Lists'!Z$6*Inputs!H$37</f>
        <v>15441.707446008231</v>
      </c>
      <c r="AM3854">
        <f>AE3854/'Totals and Drop Down Lists'!AA$6*Inputs!I$37</f>
        <v>40720.155710390958</v>
      </c>
      <c r="AN3854">
        <f>AF3854/'Totals and Drop Down Lists'!AB$6*Inputs!J$37</f>
        <v>25823.960923606097</v>
      </c>
      <c r="AO3854">
        <f>AG3854/'Totals and Drop Down Lists'!AC$6*Inputs!K$37</f>
        <v>30058.451953053875</v>
      </c>
      <c r="AP3854">
        <f>AH3854/'Totals and Drop Down Lists'!AD$6*Inputs!L$37</f>
        <v>55830.947273900536</v>
      </c>
      <c r="AQ3854">
        <f>IF(OR($D3854="51",$D3854="52",$D3854="61"),(AA3854/'Totals and Drop Down Lists'!W$4)*Inputs!E$38,0)</f>
        <v>0</v>
      </c>
      <c r="AR3854">
        <f>IF(OR($D3854="51",$D3854="52",$D3854="61"),(AB3854/'Totals and Drop Down Lists'!X$4)*Inputs!F$38,0)</f>
        <v>0</v>
      </c>
      <c r="AS3854">
        <f>IF(OR($D3854="51",$D3854="52",$D3854="61"),(AC3854/'Totals and Drop Down Lists'!Y$4)*Inputs!G$38,0)</f>
        <v>0</v>
      </c>
      <c r="AT3854">
        <f>IF(OR($D3854="51",$D3854="52",$D3854="61"),(AD3854/'Totals and Drop Down Lists'!Z$4)*Inputs!H$38,0)</f>
        <v>0</v>
      </c>
      <c r="AU3854">
        <f>IF(OR($D3854="51",$D3854="52",$D3854="61"),(AE3854/'Totals and Drop Down Lists'!AA$4)*Inputs!I$38,0)</f>
        <v>0</v>
      </c>
      <c r="AV3854">
        <f>IF(OR($D3854="51",$D3854="52",$D3854="61"),(AF3854/'Totals and Drop Down Lists'!AB$4)*Inputs!J$38,0)</f>
        <v>0</v>
      </c>
      <c r="AW3854">
        <f>IF(OR($D3854="51",$D3854="52",$D3854="61"),(AG3854/'Totals and Drop Down Lists'!AC$4)*Inputs!K$38,0)</f>
        <v>0</v>
      </c>
      <c r="AX3854">
        <f>IF(OR($D3854="51",$D3854="52",$D3854="61"),(AH3854/'Totals and Drop Down Lists'!AD$4)*Inputs!L$38,0)</f>
        <v>0</v>
      </c>
      <c r="AY3854">
        <f>IF(OR($D3854="51",$D3854="52",$D3854="61"),0,(AA3854/'Totals and Drop Down Lists'!W$5)*Inputs!E$39)</f>
        <v>0</v>
      </c>
      <c r="AZ3854">
        <f>IF(OR($D3854="51",$D3854="52",$D3854="61"),0,(AB3854/'Totals and Drop Down Lists'!X$5)*Inputs!F$39)</f>
        <v>0</v>
      </c>
      <c r="BA3854">
        <f>IF(OR($D3854="51",$D3854="52",$D3854="61"),0,(AC3854/'Totals and Drop Down Lists'!Y$5)*Inputs!G$39)</f>
        <v>0</v>
      </c>
      <c r="BB3854">
        <f>IF(OR($D3854="51",$D3854="52",$D3854="61"),0,(AD3854/'Totals and Drop Down Lists'!Z$5)*Inputs!H$39)</f>
        <v>0</v>
      </c>
      <c r="BC3854">
        <f>IF(OR($D3854="51",$D3854="52",$D3854="61"),0,(AE3854/'Totals and Drop Down Lists'!AA$5)*Inputs!I$39)</f>
        <v>0</v>
      </c>
      <c r="BD3854">
        <f>IF(OR($D3854="51",$D3854="52",$D3854="61"),0,(AF3854/'Totals and Drop Down Lists'!AB$5)*Inputs!J$39)</f>
        <v>0</v>
      </c>
      <c r="BE3854">
        <f>IF(OR($D3854="51",$D3854="52",$D3854="61"),0,(AG3854/'Totals and Drop Down Lists'!AC$5)*Inputs!K$39)</f>
        <v>0</v>
      </c>
      <c r="BF3854">
        <f>IF(OR($D3854="51",$D3854="52",$D3854="61"),0,(AH3854/'Totals and Drop Down Lists'!AD$5)*Inputs!L$39)</f>
        <v>0</v>
      </c>
      <c r="BG3854" s="10">
        <f t="shared" si="541"/>
        <v>332093.92180064134</v>
      </c>
    </row>
    <row r="3855" spans="1:59" ht="28.8">
      <c r="A3855" s="1" t="s">
        <v>7706</v>
      </c>
      <c r="B3855" s="1" t="s">
        <v>6806</v>
      </c>
      <c r="C3855" s="1" t="s">
        <v>6847</v>
      </c>
      <c r="D3855" s="1" t="s">
        <v>25</v>
      </c>
      <c r="E3855" s="1" t="s">
        <v>6848</v>
      </c>
      <c r="F3855" s="2">
        <v>72092</v>
      </c>
      <c r="G3855" s="2">
        <v>765</v>
      </c>
      <c r="H3855" s="2">
        <v>43</v>
      </c>
      <c r="I3855" s="2">
        <v>13058</v>
      </c>
      <c r="J3855" s="2">
        <v>27396</v>
      </c>
      <c r="K3855" s="2">
        <v>8398</v>
      </c>
      <c r="L3855" s="2">
        <v>217</v>
      </c>
      <c r="M3855" s="2">
        <v>68</v>
      </c>
      <c r="N3855" s="2">
        <v>34</v>
      </c>
      <c r="O3855" s="2">
        <v>415</v>
      </c>
      <c r="P3855" s="2">
        <v>69</v>
      </c>
      <c r="Q3855" s="2">
        <v>19</v>
      </c>
      <c r="R3855" s="2">
        <v>8338</v>
      </c>
      <c r="S3855" s="2">
        <v>5538400</v>
      </c>
      <c r="T3855" s="2">
        <v>273185600</v>
      </c>
      <c r="U3855" s="2">
        <v>827</v>
      </c>
      <c r="V3855" s="2">
        <v>621</v>
      </c>
      <c r="W3855" s="2">
        <v>18</v>
      </c>
      <c r="X3855" s="2">
        <v>1989</v>
      </c>
      <c r="Y3855" s="2">
        <v>123</v>
      </c>
      <c r="Z3855" s="2">
        <v>1287</v>
      </c>
      <c r="AA3855" s="9">
        <f t="shared" si="542"/>
        <v>72092</v>
      </c>
      <c r="AB3855" s="9">
        <f t="shared" si="543"/>
        <v>12250</v>
      </c>
      <c r="AC3855" s="9">
        <f t="shared" si="544"/>
        <v>9160</v>
      </c>
      <c r="AD3855" s="9">
        <f t="shared" si="545"/>
        <v>8338</v>
      </c>
      <c r="AE3855" s="44">
        <f t="shared" si="546"/>
        <v>1.7978786245634727E-4</v>
      </c>
      <c r="AF3855" s="9">
        <f t="shared" si="547"/>
        <v>1350</v>
      </c>
      <c r="AG3855" s="9">
        <f t="shared" si="540"/>
        <v>1410</v>
      </c>
      <c r="AH3855" s="44">
        <f t="shared" si="548"/>
        <v>1.6082698180003847E-4</v>
      </c>
      <c r="AI3855">
        <f>AA3855/'Totals and Drop Down Lists'!W$6*Inputs!E$37</f>
        <v>65397.566232247787</v>
      </c>
      <c r="AJ3855">
        <f>AB3855/'Totals and Drop Down Lists'!X$6*Inputs!F$37</f>
        <v>40307.242988772246</v>
      </c>
      <c r="AK3855">
        <f>AC3855/'Totals and Drop Down Lists'!Y$6*Inputs!G$37</f>
        <v>60385.814122653268</v>
      </c>
      <c r="AL3855">
        <f>AD3855/'Totals and Drop Down Lists'!Z$6*Inputs!H$37</f>
        <v>66849.925589209044</v>
      </c>
      <c r="AM3855">
        <f>AE3855/'Totals and Drop Down Lists'!AA$6*Inputs!I$37</f>
        <v>22381.674199516481</v>
      </c>
      <c r="AN3855">
        <f>AF3855/'Totals and Drop Down Lists'!AB$6*Inputs!J$37</f>
        <v>26941.535739465402</v>
      </c>
      <c r="AO3855">
        <f>AG3855/'Totals and Drop Down Lists'!AC$6*Inputs!K$37</f>
        <v>26259.242412519183</v>
      </c>
      <c r="AP3855">
        <f>AH3855/'Totals and Drop Down Lists'!AD$6*Inputs!L$37</f>
        <v>37847.398999748206</v>
      </c>
      <c r="AQ3855">
        <f>IF(OR($D3855="51",$D3855="52",$D3855="61"),(AA3855/'Totals and Drop Down Lists'!W$4)*Inputs!E$38,0)</f>
        <v>0</v>
      </c>
      <c r="AR3855">
        <f>IF(OR($D3855="51",$D3855="52",$D3855="61"),(AB3855/'Totals and Drop Down Lists'!X$4)*Inputs!F$38,0)</f>
        <v>0</v>
      </c>
      <c r="AS3855">
        <f>IF(OR($D3855="51",$D3855="52",$D3855="61"),(AC3855/'Totals and Drop Down Lists'!Y$4)*Inputs!G$38,0)</f>
        <v>0</v>
      </c>
      <c r="AT3855">
        <f>IF(OR($D3855="51",$D3855="52",$D3855="61"),(AD3855/'Totals and Drop Down Lists'!Z$4)*Inputs!H$38,0)</f>
        <v>0</v>
      </c>
      <c r="AU3855">
        <f>IF(OR($D3855="51",$D3855="52",$D3855="61"),(AE3855/'Totals and Drop Down Lists'!AA$4)*Inputs!I$38,0)</f>
        <v>0</v>
      </c>
      <c r="AV3855">
        <f>IF(OR($D3855="51",$D3855="52",$D3855="61"),(AF3855/'Totals and Drop Down Lists'!AB$4)*Inputs!J$38,0)</f>
        <v>0</v>
      </c>
      <c r="AW3855">
        <f>IF(OR($D3855="51",$D3855="52",$D3855="61"),(AG3855/'Totals and Drop Down Lists'!AC$4)*Inputs!K$38,0)</f>
        <v>0</v>
      </c>
      <c r="AX3855">
        <f>IF(OR($D3855="51",$D3855="52",$D3855="61"),(AH3855/'Totals and Drop Down Lists'!AD$4)*Inputs!L$38,0)</f>
        <v>0</v>
      </c>
      <c r="AY3855">
        <f>IF(OR($D3855="51",$D3855="52",$D3855="61"),0,(AA3855/'Totals and Drop Down Lists'!W$5)*Inputs!E$39)</f>
        <v>0</v>
      </c>
      <c r="AZ3855">
        <f>IF(OR($D3855="51",$D3855="52",$D3855="61"),0,(AB3855/'Totals and Drop Down Lists'!X$5)*Inputs!F$39)</f>
        <v>0</v>
      </c>
      <c r="BA3855">
        <f>IF(OR($D3855="51",$D3855="52",$D3855="61"),0,(AC3855/'Totals and Drop Down Lists'!Y$5)*Inputs!G$39)</f>
        <v>0</v>
      </c>
      <c r="BB3855">
        <f>IF(OR($D3855="51",$D3855="52",$D3855="61"),0,(AD3855/'Totals and Drop Down Lists'!Z$5)*Inputs!H$39)</f>
        <v>0</v>
      </c>
      <c r="BC3855">
        <f>IF(OR($D3855="51",$D3855="52",$D3855="61"),0,(AE3855/'Totals and Drop Down Lists'!AA$5)*Inputs!I$39)</f>
        <v>0</v>
      </c>
      <c r="BD3855">
        <f>IF(OR($D3855="51",$D3855="52",$D3855="61"),0,(AF3855/'Totals and Drop Down Lists'!AB$5)*Inputs!J$39)</f>
        <v>0</v>
      </c>
      <c r="BE3855">
        <f>IF(OR($D3855="51",$D3855="52",$D3855="61"),0,(AG3855/'Totals and Drop Down Lists'!AC$5)*Inputs!K$39)</f>
        <v>0</v>
      </c>
      <c r="BF3855">
        <f>IF(OR($D3855="51",$D3855="52",$D3855="61"),0,(AH3855/'Totals and Drop Down Lists'!AD$5)*Inputs!L$39)</f>
        <v>0</v>
      </c>
      <c r="BG3855" s="10">
        <f t="shared" si="541"/>
        <v>346370.40028413164</v>
      </c>
    </row>
    <row r="3856" spans="1:59" ht="28.8">
      <c r="A3856" s="1" t="s">
        <v>7706</v>
      </c>
      <c r="B3856" s="1" t="s">
        <v>6806</v>
      </c>
      <c r="C3856" s="1" t="s">
        <v>6849</v>
      </c>
      <c r="D3856" s="1" t="s">
        <v>25</v>
      </c>
      <c r="E3856" s="1" t="s">
        <v>6850</v>
      </c>
      <c r="F3856" s="2">
        <v>78806</v>
      </c>
      <c r="G3856" s="2">
        <v>358</v>
      </c>
      <c r="H3856" s="2">
        <v>34</v>
      </c>
      <c r="I3856" s="2">
        <v>6886</v>
      </c>
      <c r="J3856" s="2">
        <v>33096</v>
      </c>
      <c r="K3856" s="2">
        <v>10110</v>
      </c>
      <c r="L3856" s="2">
        <v>129</v>
      </c>
      <c r="M3856" s="2">
        <v>54</v>
      </c>
      <c r="N3856" s="2">
        <v>0</v>
      </c>
      <c r="O3856" s="2">
        <v>92</v>
      </c>
      <c r="P3856" s="2">
        <v>38</v>
      </c>
      <c r="Q3856" s="2">
        <v>0</v>
      </c>
      <c r="R3856" s="2">
        <v>1986</v>
      </c>
      <c r="S3856" s="2">
        <v>10365600</v>
      </c>
      <c r="T3856" s="2">
        <v>482450000</v>
      </c>
      <c r="U3856" s="2">
        <v>609</v>
      </c>
      <c r="V3856" s="2">
        <v>470</v>
      </c>
      <c r="W3856" s="2">
        <v>50</v>
      </c>
      <c r="X3856" s="2">
        <v>1950</v>
      </c>
      <c r="Y3856" s="2">
        <v>160</v>
      </c>
      <c r="Z3856" s="2">
        <v>1210</v>
      </c>
      <c r="AA3856" s="9">
        <f t="shared" si="542"/>
        <v>78806</v>
      </c>
      <c r="AB3856" s="9">
        <f t="shared" si="543"/>
        <v>6494</v>
      </c>
      <c r="AC3856" s="9">
        <f t="shared" si="544"/>
        <v>2299</v>
      </c>
      <c r="AD3856" s="9">
        <f t="shared" si="545"/>
        <v>1986</v>
      </c>
      <c r="AE3856" s="44">
        <f t="shared" si="546"/>
        <v>2.1568631432883787E-4</v>
      </c>
      <c r="AF3856" s="9">
        <f t="shared" si="547"/>
        <v>1430</v>
      </c>
      <c r="AG3856" s="9">
        <f t="shared" si="540"/>
        <v>1370</v>
      </c>
      <c r="AH3856" s="44">
        <f t="shared" si="548"/>
        <v>1.5572104201741854E-4</v>
      </c>
      <c r="AI3856">
        <f>AA3856/'Totals and Drop Down Lists'!W$6*Inputs!E$37</f>
        <v>71488.106925851942</v>
      </c>
      <c r="AJ3856">
        <f>AB3856/'Totals and Drop Down Lists'!X$6*Inputs!F$37</f>
        <v>21367.774364823425</v>
      </c>
      <c r="AK3856">
        <f>AC3856/'Totals and Drop Down Lists'!Y$6*Inputs!G$37</f>
        <v>15155.784570740161</v>
      </c>
      <c r="AL3856">
        <f>AD3856/'Totals and Drop Down Lists'!Z$6*Inputs!H$37</f>
        <v>15922.757522207865</v>
      </c>
      <c r="AM3856">
        <f>AE3856/'Totals and Drop Down Lists'!AA$6*Inputs!I$37</f>
        <v>26850.649151995211</v>
      </c>
      <c r="AN3856">
        <f>AF3856/'Totals and Drop Down Lists'!AB$6*Inputs!J$37</f>
        <v>28538.071190692979</v>
      </c>
      <c r="AO3856">
        <f>AG3856/'Totals and Drop Down Lists'!AC$6*Inputs!K$37</f>
        <v>25514.299365355517</v>
      </c>
      <c r="AP3856">
        <f>AH3856/'Totals and Drop Down Lists'!AD$6*Inputs!L$37</f>
        <v>36645.818655090778</v>
      </c>
      <c r="AQ3856">
        <f>IF(OR($D3856="51",$D3856="52",$D3856="61"),(AA3856/'Totals and Drop Down Lists'!W$4)*Inputs!E$38,0)</f>
        <v>0</v>
      </c>
      <c r="AR3856">
        <f>IF(OR($D3856="51",$D3856="52",$D3856="61"),(AB3856/'Totals and Drop Down Lists'!X$4)*Inputs!F$38,0)</f>
        <v>0</v>
      </c>
      <c r="AS3856">
        <f>IF(OR($D3856="51",$D3856="52",$D3856="61"),(AC3856/'Totals and Drop Down Lists'!Y$4)*Inputs!G$38,0)</f>
        <v>0</v>
      </c>
      <c r="AT3856">
        <f>IF(OR($D3856="51",$D3856="52",$D3856="61"),(AD3856/'Totals and Drop Down Lists'!Z$4)*Inputs!H$38,0)</f>
        <v>0</v>
      </c>
      <c r="AU3856">
        <f>IF(OR($D3856="51",$D3856="52",$D3856="61"),(AE3856/'Totals and Drop Down Lists'!AA$4)*Inputs!I$38,0)</f>
        <v>0</v>
      </c>
      <c r="AV3856">
        <f>IF(OR($D3856="51",$D3856="52",$D3856="61"),(AF3856/'Totals and Drop Down Lists'!AB$4)*Inputs!J$38,0)</f>
        <v>0</v>
      </c>
      <c r="AW3856">
        <f>IF(OR($D3856="51",$D3856="52",$D3856="61"),(AG3856/'Totals and Drop Down Lists'!AC$4)*Inputs!K$38,0)</f>
        <v>0</v>
      </c>
      <c r="AX3856">
        <f>IF(OR($D3856="51",$D3856="52",$D3856="61"),(AH3856/'Totals and Drop Down Lists'!AD$4)*Inputs!L$38,0)</f>
        <v>0</v>
      </c>
      <c r="AY3856">
        <f>IF(OR($D3856="51",$D3856="52",$D3856="61"),0,(AA3856/'Totals and Drop Down Lists'!W$5)*Inputs!E$39)</f>
        <v>0</v>
      </c>
      <c r="AZ3856">
        <f>IF(OR($D3856="51",$D3856="52",$D3856="61"),0,(AB3856/'Totals and Drop Down Lists'!X$5)*Inputs!F$39)</f>
        <v>0</v>
      </c>
      <c r="BA3856">
        <f>IF(OR($D3856="51",$D3856="52",$D3856="61"),0,(AC3856/'Totals and Drop Down Lists'!Y$5)*Inputs!G$39)</f>
        <v>0</v>
      </c>
      <c r="BB3856">
        <f>IF(OR($D3856="51",$D3856="52",$D3856="61"),0,(AD3856/'Totals and Drop Down Lists'!Z$5)*Inputs!H$39)</f>
        <v>0</v>
      </c>
      <c r="BC3856">
        <f>IF(OR($D3856="51",$D3856="52",$D3856="61"),0,(AE3856/'Totals and Drop Down Lists'!AA$5)*Inputs!I$39)</f>
        <v>0</v>
      </c>
      <c r="BD3856">
        <f>IF(OR($D3856="51",$D3856="52",$D3856="61"),0,(AF3856/'Totals and Drop Down Lists'!AB$5)*Inputs!J$39)</f>
        <v>0</v>
      </c>
      <c r="BE3856">
        <f>IF(OR($D3856="51",$D3856="52",$D3856="61"),0,(AG3856/'Totals and Drop Down Lists'!AC$5)*Inputs!K$39)</f>
        <v>0</v>
      </c>
      <c r="BF3856">
        <f>IF(OR($D3856="51",$D3856="52",$D3856="61"),0,(AH3856/'Totals and Drop Down Lists'!AD$5)*Inputs!L$39)</f>
        <v>0</v>
      </c>
      <c r="BG3856" s="10">
        <f t="shared" si="541"/>
        <v>241483.2617467579</v>
      </c>
    </row>
    <row r="3857" spans="1:59" ht="28.8">
      <c r="A3857" s="1" t="s">
        <v>7706</v>
      </c>
      <c r="B3857" s="1" t="s">
        <v>6806</v>
      </c>
      <c r="C3857" s="1" t="s">
        <v>438</v>
      </c>
      <c r="D3857" s="1" t="s">
        <v>25</v>
      </c>
      <c r="E3857" s="1" t="s">
        <v>6851</v>
      </c>
      <c r="F3857" s="2">
        <v>29882</v>
      </c>
      <c r="G3857" s="2">
        <v>376</v>
      </c>
      <c r="H3857" s="2">
        <v>39</v>
      </c>
      <c r="I3857" s="2">
        <v>3852</v>
      </c>
      <c r="J3857" s="2">
        <v>13801</v>
      </c>
      <c r="K3857" s="2">
        <v>3702</v>
      </c>
      <c r="L3857" s="2">
        <v>48</v>
      </c>
      <c r="M3857" s="2">
        <v>41</v>
      </c>
      <c r="N3857" s="2">
        <v>11</v>
      </c>
      <c r="O3857" s="2">
        <v>72</v>
      </c>
      <c r="P3857" s="2">
        <v>0</v>
      </c>
      <c r="Q3857" s="2">
        <v>0</v>
      </c>
      <c r="R3857" s="2">
        <v>1499</v>
      </c>
      <c r="S3857" s="2">
        <v>2812300</v>
      </c>
      <c r="T3857" s="2">
        <v>137105700</v>
      </c>
      <c r="U3857" s="2">
        <v>222</v>
      </c>
      <c r="V3857" s="2">
        <v>440</v>
      </c>
      <c r="W3857" s="2">
        <v>8</v>
      </c>
      <c r="X3857" s="2">
        <v>1020</v>
      </c>
      <c r="Y3857" s="2">
        <v>60</v>
      </c>
      <c r="Z3857" s="2">
        <v>655</v>
      </c>
      <c r="AA3857" s="9">
        <f t="shared" si="542"/>
        <v>29882</v>
      </c>
      <c r="AB3857" s="9">
        <f t="shared" si="543"/>
        <v>3437</v>
      </c>
      <c r="AC3857" s="9">
        <f t="shared" si="544"/>
        <v>1671</v>
      </c>
      <c r="AD3857" s="9">
        <f t="shared" si="545"/>
        <v>1499</v>
      </c>
      <c r="AE3857" s="44">
        <f t="shared" si="546"/>
        <v>6.9351851323092473E-5</v>
      </c>
      <c r="AF3857" s="9">
        <f t="shared" si="547"/>
        <v>572</v>
      </c>
      <c r="AG3857" s="9">
        <f t="shared" si="540"/>
        <v>715</v>
      </c>
      <c r="AH3857" s="44">
        <f t="shared" si="548"/>
        <v>7.1364624770347968E-5</v>
      </c>
      <c r="AI3857">
        <f>AA3857/'Totals and Drop Down Lists'!W$6*Inputs!E$37</f>
        <v>27107.169646452148</v>
      </c>
      <c r="AJ3857">
        <f>AB3857/'Totals and Drop Down Lists'!X$6*Inputs!F$37</f>
        <v>11309.060747135527</v>
      </c>
      <c r="AK3857">
        <f>AC3857/'Totals and Drop Down Lists'!Y$6*Inputs!G$37</f>
        <v>11015.7964409338</v>
      </c>
      <c r="AL3857">
        <f>AD3857/'Totals and Drop Down Lists'!Z$6*Inputs!H$37</f>
        <v>12018.234403720839</v>
      </c>
      <c r="AM3857">
        <f>AE3857/'Totals and Drop Down Lists'!AA$6*Inputs!I$37</f>
        <v>8633.5669173642927</v>
      </c>
      <c r="AN3857">
        <f>AF3857/'Totals and Drop Down Lists'!AB$6*Inputs!J$37</f>
        <v>11415.228476277192</v>
      </c>
      <c r="AO3857">
        <f>AG3857/'Totals and Drop Down Lists'!AC$6*Inputs!K$37</f>
        <v>13315.856968050508</v>
      </c>
      <c r="AP3857">
        <f>AH3857/'Totals and Drop Down Lists'!AD$6*Inputs!L$37</f>
        <v>16794.230656575237</v>
      </c>
      <c r="AQ3857">
        <f>IF(OR($D3857="51",$D3857="52",$D3857="61"),(AA3857/'Totals and Drop Down Lists'!W$4)*Inputs!E$38,0)</f>
        <v>0</v>
      </c>
      <c r="AR3857">
        <f>IF(OR($D3857="51",$D3857="52",$D3857="61"),(AB3857/'Totals and Drop Down Lists'!X$4)*Inputs!F$38,0)</f>
        <v>0</v>
      </c>
      <c r="AS3857">
        <f>IF(OR($D3857="51",$D3857="52",$D3857="61"),(AC3857/'Totals and Drop Down Lists'!Y$4)*Inputs!G$38,0)</f>
        <v>0</v>
      </c>
      <c r="AT3857">
        <f>IF(OR($D3857="51",$D3857="52",$D3857="61"),(AD3857/'Totals and Drop Down Lists'!Z$4)*Inputs!H$38,0)</f>
        <v>0</v>
      </c>
      <c r="AU3857">
        <f>IF(OR($D3857="51",$D3857="52",$D3857="61"),(AE3857/'Totals and Drop Down Lists'!AA$4)*Inputs!I$38,0)</f>
        <v>0</v>
      </c>
      <c r="AV3857">
        <f>IF(OR($D3857="51",$D3857="52",$D3857="61"),(AF3857/'Totals and Drop Down Lists'!AB$4)*Inputs!J$38,0)</f>
        <v>0</v>
      </c>
      <c r="AW3857">
        <f>IF(OR($D3857="51",$D3857="52",$D3857="61"),(AG3857/'Totals and Drop Down Lists'!AC$4)*Inputs!K$38,0)</f>
        <v>0</v>
      </c>
      <c r="AX3857">
        <f>IF(OR($D3857="51",$D3857="52",$D3857="61"),(AH3857/'Totals and Drop Down Lists'!AD$4)*Inputs!L$38,0)</f>
        <v>0</v>
      </c>
      <c r="AY3857">
        <f>IF(OR($D3857="51",$D3857="52",$D3857="61"),0,(AA3857/'Totals and Drop Down Lists'!W$5)*Inputs!E$39)</f>
        <v>0</v>
      </c>
      <c r="AZ3857">
        <f>IF(OR($D3857="51",$D3857="52",$D3857="61"),0,(AB3857/'Totals and Drop Down Lists'!X$5)*Inputs!F$39)</f>
        <v>0</v>
      </c>
      <c r="BA3857">
        <f>IF(OR($D3857="51",$D3857="52",$D3857="61"),0,(AC3857/'Totals and Drop Down Lists'!Y$5)*Inputs!G$39)</f>
        <v>0</v>
      </c>
      <c r="BB3857">
        <f>IF(OR($D3857="51",$D3857="52",$D3857="61"),0,(AD3857/'Totals and Drop Down Lists'!Z$5)*Inputs!H$39)</f>
        <v>0</v>
      </c>
      <c r="BC3857">
        <f>IF(OR($D3857="51",$D3857="52",$D3857="61"),0,(AE3857/'Totals and Drop Down Lists'!AA$5)*Inputs!I$39)</f>
        <v>0</v>
      </c>
      <c r="BD3857">
        <f>IF(OR($D3857="51",$D3857="52",$D3857="61"),0,(AF3857/'Totals and Drop Down Lists'!AB$5)*Inputs!J$39)</f>
        <v>0</v>
      </c>
      <c r="BE3857">
        <f>IF(OR($D3857="51",$D3857="52",$D3857="61"),0,(AG3857/'Totals and Drop Down Lists'!AC$5)*Inputs!K$39)</f>
        <v>0</v>
      </c>
      <c r="BF3857">
        <f>IF(OR($D3857="51",$D3857="52",$D3857="61"),0,(AH3857/'Totals and Drop Down Lists'!AD$5)*Inputs!L$39)</f>
        <v>0</v>
      </c>
      <c r="BG3857" s="10">
        <f t="shared" si="541"/>
        <v>111609.14425650953</v>
      </c>
    </row>
    <row r="3858" spans="1:59" ht="28.8">
      <c r="A3858" s="1" t="s">
        <v>7706</v>
      </c>
      <c r="B3858" s="1" t="s">
        <v>6806</v>
      </c>
      <c r="C3858" s="1" t="s">
        <v>6852</v>
      </c>
      <c r="D3858" s="1" t="s">
        <v>15</v>
      </c>
      <c r="E3858" s="1" t="s">
        <v>6853</v>
      </c>
      <c r="F3858" s="2">
        <v>214073</v>
      </c>
      <c r="G3858" s="2">
        <v>990</v>
      </c>
      <c r="H3858" s="2">
        <v>77</v>
      </c>
      <c r="I3858" s="2">
        <v>18406</v>
      </c>
      <c r="J3858" s="2">
        <v>82704</v>
      </c>
      <c r="K3858" s="2">
        <v>23205</v>
      </c>
      <c r="L3858" s="2">
        <v>559</v>
      </c>
      <c r="M3858" s="2">
        <v>128</v>
      </c>
      <c r="N3858" s="2">
        <v>10</v>
      </c>
      <c r="O3858" s="2">
        <v>748</v>
      </c>
      <c r="P3858" s="2">
        <v>66</v>
      </c>
      <c r="Q3858" s="2">
        <v>43</v>
      </c>
      <c r="R3858" s="2">
        <v>5576</v>
      </c>
      <c r="S3858" s="2">
        <v>24991500</v>
      </c>
      <c r="T3858" s="2">
        <v>1196469300</v>
      </c>
      <c r="U3858" s="2">
        <v>1348</v>
      </c>
      <c r="V3858" s="2">
        <v>987</v>
      </c>
      <c r="W3858" s="2">
        <v>18</v>
      </c>
      <c r="X3858" s="2">
        <v>3525</v>
      </c>
      <c r="Y3858" s="2">
        <v>347</v>
      </c>
      <c r="Z3858" s="2">
        <v>2185</v>
      </c>
      <c r="AA3858" s="9">
        <f t="shared" si="542"/>
        <v>214073</v>
      </c>
      <c r="AB3858" s="9">
        <f t="shared" si="543"/>
        <v>17339</v>
      </c>
      <c r="AC3858" s="9">
        <f t="shared" si="544"/>
        <v>7130</v>
      </c>
      <c r="AD3858" s="9">
        <f t="shared" si="545"/>
        <v>5576</v>
      </c>
      <c r="AE3858" s="44">
        <f t="shared" si="546"/>
        <v>4.5470781311705339E-4</v>
      </c>
      <c r="AF3858" s="9">
        <f t="shared" si="547"/>
        <v>2520</v>
      </c>
      <c r="AG3858" s="9">
        <f t="shared" si="540"/>
        <v>2532</v>
      </c>
      <c r="AH3858" s="44">
        <f t="shared" si="548"/>
        <v>2.6434423629595385E-4</v>
      </c>
      <c r="AI3858">
        <f>AA3858/'Totals and Drop Down Lists'!W$6*Inputs!E$37</f>
        <v>194194.26837979222</v>
      </c>
      <c r="AJ3858">
        <f>AB3858/'Totals and Drop Down Lists'!X$6*Inputs!F$37</f>
        <v>57052.02336182219</v>
      </c>
      <c r="AK3858">
        <f>AC3858/'Totals and Drop Down Lists'!Y$6*Inputs!G$37</f>
        <v>47003.368416432073</v>
      </c>
      <c r="AL3858">
        <f>AD3858/'Totals and Drop Down Lists'!Z$6*Inputs!H$37</f>
        <v>44705.58708148593</v>
      </c>
      <c r="AM3858">
        <f>AE3858/'Totals and Drop Down Lists'!AA$6*Inputs!I$37</f>
        <v>56606.28025783183</v>
      </c>
      <c r="AN3858">
        <f>AF3858/'Totals and Drop Down Lists'!AB$6*Inputs!J$37</f>
        <v>50290.866713668751</v>
      </c>
      <c r="AO3858">
        <f>AG3858/'Totals and Drop Down Lists'!AC$6*Inputs!K$37</f>
        <v>47154.89488545998</v>
      </c>
      <c r="AP3858">
        <f>AH3858/'Totals and Drop Down Lists'!AD$6*Inputs!L$37</f>
        <v>62208.105085351388</v>
      </c>
      <c r="AQ3858">
        <f>IF(OR($D3858="51",$D3858="52",$D3858="61"),(AA3858/'Totals and Drop Down Lists'!W$4)*Inputs!E$38,0)</f>
        <v>0</v>
      </c>
      <c r="AR3858">
        <f>IF(OR($D3858="51",$D3858="52",$D3858="61"),(AB3858/'Totals and Drop Down Lists'!X$4)*Inputs!F$38,0)</f>
        <v>0</v>
      </c>
      <c r="AS3858">
        <f>IF(OR($D3858="51",$D3858="52",$D3858="61"),(AC3858/'Totals and Drop Down Lists'!Y$4)*Inputs!G$38,0)</f>
        <v>0</v>
      </c>
      <c r="AT3858">
        <f>IF(OR($D3858="51",$D3858="52",$D3858="61"),(AD3858/'Totals and Drop Down Lists'!Z$4)*Inputs!H$38,0)</f>
        <v>0</v>
      </c>
      <c r="AU3858">
        <f>IF(OR($D3858="51",$D3858="52",$D3858="61"),(AE3858/'Totals and Drop Down Lists'!AA$4)*Inputs!I$38,0)</f>
        <v>0</v>
      </c>
      <c r="AV3858">
        <f>IF(OR($D3858="51",$D3858="52",$D3858="61"),(AF3858/'Totals and Drop Down Lists'!AB$4)*Inputs!J$38,0)</f>
        <v>0</v>
      </c>
      <c r="AW3858">
        <f>IF(OR($D3858="51",$D3858="52",$D3858="61"),(AG3858/'Totals and Drop Down Lists'!AC$4)*Inputs!K$38,0)</f>
        <v>0</v>
      </c>
      <c r="AX3858">
        <f>IF(OR($D3858="51",$D3858="52",$D3858="61"),(AH3858/'Totals and Drop Down Lists'!AD$4)*Inputs!L$38,0)</f>
        <v>0</v>
      </c>
      <c r="AY3858">
        <f>IF(OR($D3858="51",$D3858="52",$D3858="61"),0,(AA3858/'Totals and Drop Down Lists'!W$5)*Inputs!E$39)</f>
        <v>0</v>
      </c>
      <c r="AZ3858">
        <f>IF(OR($D3858="51",$D3858="52",$D3858="61"),0,(AB3858/'Totals and Drop Down Lists'!X$5)*Inputs!F$39)</f>
        <v>0</v>
      </c>
      <c r="BA3858">
        <f>IF(OR($D3858="51",$D3858="52",$D3858="61"),0,(AC3858/'Totals and Drop Down Lists'!Y$5)*Inputs!G$39)</f>
        <v>0</v>
      </c>
      <c r="BB3858">
        <f>IF(OR($D3858="51",$D3858="52",$D3858="61"),0,(AD3858/'Totals and Drop Down Lists'!Z$5)*Inputs!H$39)</f>
        <v>0</v>
      </c>
      <c r="BC3858">
        <f>IF(OR($D3858="51",$D3858="52",$D3858="61"),0,(AE3858/'Totals and Drop Down Lists'!AA$5)*Inputs!I$39)</f>
        <v>0</v>
      </c>
      <c r="BD3858">
        <f>IF(OR($D3858="51",$D3858="52",$D3858="61"),0,(AF3858/'Totals and Drop Down Lists'!AB$5)*Inputs!J$39)</f>
        <v>0</v>
      </c>
      <c r="BE3858">
        <f>IF(OR($D3858="51",$D3858="52",$D3858="61"),0,(AG3858/'Totals and Drop Down Lists'!AC$5)*Inputs!K$39)</f>
        <v>0</v>
      </c>
      <c r="BF3858">
        <f>IF(OR($D3858="51",$D3858="52",$D3858="61"),0,(AH3858/'Totals and Drop Down Lists'!AD$5)*Inputs!L$39)</f>
        <v>0</v>
      </c>
      <c r="BG3858" s="10">
        <f t="shared" si="541"/>
        <v>559215.39418184431</v>
      </c>
    </row>
    <row r="3859" spans="1:59" ht="28.8">
      <c r="A3859" s="1" t="s">
        <v>7706</v>
      </c>
      <c r="B3859" s="1" t="s">
        <v>6806</v>
      </c>
      <c r="C3859" s="1" t="s">
        <v>6854</v>
      </c>
      <c r="D3859" s="1" t="s">
        <v>25</v>
      </c>
      <c r="E3859" s="1" t="s">
        <v>6855</v>
      </c>
      <c r="F3859" s="2">
        <v>41291</v>
      </c>
      <c r="G3859" s="2">
        <v>3835</v>
      </c>
      <c r="H3859" s="2">
        <v>223</v>
      </c>
      <c r="I3859" s="2">
        <v>8771</v>
      </c>
      <c r="J3859" s="2">
        <v>16538</v>
      </c>
      <c r="K3859" s="2">
        <v>7152</v>
      </c>
      <c r="L3859" s="2">
        <v>153</v>
      </c>
      <c r="M3859" s="2">
        <v>15</v>
      </c>
      <c r="N3859" s="2">
        <v>10</v>
      </c>
      <c r="O3859" s="2">
        <v>181</v>
      </c>
      <c r="P3859" s="2">
        <v>67</v>
      </c>
      <c r="Q3859" s="2">
        <v>36</v>
      </c>
      <c r="R3859" s="2">
        <v>3041</v>
      </c>
      <c r="S3859" s="2">
        <v>5882500</v>
      </c>
      <c r="T3859" s="2">
        <v>216118900</v>
      </c>
      <c r="U3859" s="2">
        <v>696</v>
      </c>
      <c r="V3859" s="2">
        <v>645</v>
      </c>
      <c r="W3859" s="2">
        <v>80</v>
      </c>
      <c r="X3859" s="2">
        <v>2728</v>
      </c>
      <c r="Y3859" s="2">
        <v>193</v>
      </c>
      <c r="Z3859" s="2">
        <v>2062</v>
      </c>
      <c r="AA3859" s="9">
        <f t="shared" si="542"/>
        <v>41291</v>
      </c>
      <c r="AB3859" s="9">
        <f t="shared" si="543"/>
        <v>4713</v>
      </c>
      <c r="AC3859" s="9">
        <f t="shared" si="544"/>
        <v>3503</v>
      </c>
      <c r="AD3859" s="9">
        <f t="shared" si="545"/>
        <v>3041</v>
      </c>
      <c r="AE3859" s="44">
        <f t="shared" si="546"/>
        <v>2.1600699236242968E-4</v>
      </c>
      <c r="AF3859" s="9">
        <f t="shared" si="547"/>
        <v>2003</v>
      </c>
      <c r="AG3859" s="9">
        <f t="shared" si="540"/>
        <v>2255</v>
      </c>
      <c r="AH3859" s="44">
        <f t="shared" si="548"/>
        <v>3.6286255207586981E-4</v>
      </c>
      <c r="AI3859">
        <f>AA3859/'Totals and Drop Down Lists'!W$6*Inputs!E$37</f>
        <v>37456.734551624919</v>
      </c>
      <c r="AJ3859">
        <f>AB3859/'Totals and Drop Down Lists'!X$6*Inputs!F$37</f>
        <v>15507.594792333352</v>
      </c>
      <c r="AK3859">
        <f>AC3859/'Totals and Drop Down Lists'!Y$6*Inputs!G$37</f>
        <v>23092.959265464455</v>
      </c>
      <c r="AL3859">
        <f>AD3859/'Totals and Drop Down Lists'!Z$6*Inputs!H$37</f>
        <v>24381.221362051416</v>
      </c>
      <c r="AM3859">
        <f>AE3859/'Totals and Drop Down Lists'!AA$6*Inputs!I$37</f>
        <v>26890.570152071265</v>
      </c>
      <c r="AN3859">
        <f>AF3859/'Totals and Drop Down Lists'!AB$6*Inputs!J$37</f>
        <v>39973.256360110521</v>
      </c>
      <c r="AO3859">
        <f>AG3859/'Totals and Drop Down Lists'!AC$6*Inputs!K$37</f>
        <v>41996.164283851598</v>
      </c>
      <c r="AP3859">
        <f>AH3859/'Totals and Drop Down Lists'!AD$6*Inputs!L$37</f>
        <v>85392.411377573168</v>
      </c>
      <c r="AQ3859">
        <f>IF(OR($D3859="51",$D3859="52",$D3859="61"),(AA3859/'Totals and Drop Down Lists'!W$4)*Inputs!E$38,0)</f>
        <v>0</v>
      </c>
      <c r="AR3859">
        <f>IF(OR($D3859="51",$D3859="52",$D3859="61"),(AB3859/'Totals and Drop Down Lists'!X$4)*Inputs!F$38,0)</f>
        <v>0</v>
      </c>
      <c r="AS3859">
        <f>IF(OR($D3859="51",$D3859="52",$D3859="61"),(AC3859/'Totals and Drop Down Lists'!Y$4)*Inputs!G$38,0)</f>
        <v>0</v>
      </c>
      <c r="AT3859">
        <f>IF(OR($D3859="51",$D3859="52",$D3859="61"),(AD3859/'Totals and Drop Down Lists'!Z$4)*Inputs!H$38,0)</f>
        <v>0</v>
      </c>
      <c r="AU3859">
        <f>IF(OR($D3859="51",$D3859="52",$D3859="61"),(AE3859/'Totals and Drop Down Lists'!AA$4)*Inputs!I$38,0)</f>
        <v>0</v>
      </c>
      <c r="AV3859">
        <f>IF(OR($D3859="51",$D3859="52",$D3859="61"),(AF3859/'Totals and Drop Down Lists'!AB$4)*Inputs!J$38,0)</f>
        <v>0</v>
      </c>
      <c r="AW3859">
        <f>IF(OR($D3859="51",$D3859="52",$D3859="61"),(AG3859/'Totals and Drop Down Lists'!AC$4)*Inputs!K$38,0)</f>
        <v>0</v>
      </c>
      <c r="AX3859">
        <f>IF(OR($D3859="51",$D3859="52",$D3859="61"),(AH3859/'Totals and Drop Down Lists'!AD$4)*Inputs!L$38,0)</f>
        <v>0</v>
      </c>
      <c r="AY3859">
        <f>IF(OR($D3859="51",$D3859="52",$D3859="61"),0,(AA3859/'Totals and Drop Down Lists'!W$5)*Inputs!E$39)</f>
        <v>0</v>
      </c>
      <c r="AZ3859">
        <f>IF(OR($D3859="51",$D3859="52",$D3859="61"),0,(AB3859/'Totals and Drop Down Lists'!X$5)*Inputs!F$39)</f>
        <v>0</v>
      </c>
      <c r="BA3859">
        <f>IF(OR($D3859="51",$D3859="52",$D3859="61"),0,(AC3859/'Totals and Drop Down Lists'!Y$5)*Inputs!G$39)</f>
        <v>0</v>
      </c>
      <c r="BB3859">
        <f>IF(OR($D3859="51",$D3859="52",$D3859="61"),0,(AD3859/'Totals and Drop Down Lists'!Z$5)*Inputs!H$39)</f>
        <v>0</v>
      </c>
      <c r="BC3859">
        <f>IF(OR($D3859="51",$D3859="52",$D3859="61"),0,(AE3859/'Totals and Drop Down Lists'!AA$5)*Inputs!I$39)</f>
        <v>0</v>
      </c>
      <c r="BD3859">
        <f>IF(OR($D3859="51",$D3859="52",$D3859="61"),0,(AF3859/'Totals and Drop Down Lists'!AB$5)*Inputs!J$39)</f>
        <v>0</v>
      </c>
      <c r="BE3859">
        <f>IF(OR($D3859="51",$D3859="52",$D3859="61"),0,(AG3859/'Totals and Drop Down Lists'!AC$5)*Inputs!K$39)</f>
        <v>0</v>
      </c>
      <c r="BF3859">
        <f>IF(OR($D3859="51",$D3859="52",$D3859="61"),0,(AH3859/'Totals and Drop Down Lists'!AD$5)*Inputs!L$39)</f>
        <v>0</v>
      </c>
      <c r="BG3859" s="10">
        <f t="shared" si="541"/>
        <v>294690.91214508069</v>
      </c>
    </row>
    <row r="3860" spans="1:59" ht="28.8">
      <c r="A3860" s="1" t="s">
        <v>7706</v>
      </c>
      <c r="B3860" s="1" t="s">
        <v>6806</v>
      </c>
      <c r="C3860" s="1" t="s">
        <v>6856</v>
      </c>
      <c r="D3860" s="1" t="s">
        <v>25</v>
      </c>
      <c r="E3860" s="1" t="s">
        <v>6857</v>
      </c>
      <c r="F3860" s="2">
        <v>20537</v>
      </c>
      <c r="G3860" s="2">
        <v>107</v>
      </c>
      <c r="H3860" s="2">
        <v>12</v>
      </c>
      <c r="I3860" s="2">
        <v>3567</v>
      </c>
      <c r="J3860" s="2">
        <v>8019</v>
      </c>
      <c r="K3860" s="2">
        <v>2419</v>
      </c>
      <c r="L3860" s="2">
        <v>111</v>
      </c>
      <c r="M3860" s="2">
        <v>30</v>
      </c>
      <c r="N3860" s="2">
        <v>8</v>
      </c>
      <c r="O3860" s="2">
        <v>163</v>
      </c>
      <c r="P3860" s="2">
        <v>10</v>
      </c>
      <c r="Q3860" s="2">
        <v>0</v>
      </c>
      <c r="R3860" s="2">
        <v>1732</v>
      </c>
      <c r="S3860" s="2">
        <v>1804800</v>
      </c>
      <c r="T3860" s="2">
        <v>87378900</v>
      </c>
      <c r="U3860" s="2">
        <v>276</v>
      </c>
      <c r="V3860" s="2">
        <v>67</v>
      </c>
      <c r="W3860" s="2">
        <v>14</v>
      </c>
      <c r="X3860" s="2">
        <v>482</v>
      </c>
      <c r="Y3860" s="2">
        <v>8</v>
      </c>
      <c r="Z3860" s="2">
        <v>441</v>
      </c>
      <c r="AA3860" s="9">
        <f t="shared" si="542"/>
        <v>20537</v>
      </c>
      <c r="AB3860" s="9">
        <f t="shared" si="543"/>
        <v>3448</v>
      </c>
      <c r="AC3860" s="9">
        <f t="shared" si="544"/>
        <v>2054</v>
      </c>
      <c r="AD3860" s="9">
        <f t="shared" si="545"/>
        <v>1732</v>
      </c>
      <c r="AE3860" s="44">
        <f t="shared" si="546"/>
        <v>5.096209923510307E-5</v>
      </c>
      <c r="AF3860" s="9">
        <f t="shared" si="547"/>
        <v>401</v>
      </c>
      <c r="AG3860" s="9">
        <f t="shared" si="540"/>
        <v>449</v>
      </c>
      <c r="AH3860" s="44">
        <f t="shared" si="548"/>
        <v>5.0397974469832598E-5</v>
      </c>
      <c r="AI3860">
        <f>AA3860/'Totals and Drop Down Lists'!W$6*Inputs!E$37</f>
        <v>18629.942541636698</v>
      </c>
      <c r="AJ3860">
        <f>AB3860/'Totals and Drop Down Lists'!X$6*Inputs!F$37</f>
        <v>11345.255006145851</v>
      </c>
      <c r="AK3860">
        <f>AC3860/'Totals and Drop Down Lists'!Y$6*Inputs!G$37</f>
        <v>13540.661813092775</v>
      </c>
      <c r="AL3860">
        <f>AD3860/'Totals and Drop Down Lists'!Z$6*Inputs!H$37</f>
        <v>13886.312199629414</v>
      </c>
      <c r="AM3860">
        <f>AE3860/'Totals and Drop Down Lists'!AA$6*Inputs!I$37</f>
        <v>6344.2386266784179</v>
      </c>
      <c r="AN3860">
        <f>AF3860/'Totals and Drop Down Lists'!AB$6*Inputs!J$37</f>
        <v>8002.6339492782417</v>
      </c>
      <c r="AO3860">
        <f>AG3860/'Totals and Drop Down Lists'!AC$6*Inputs!K$37</f>
        <v>8361.9857044121381</v>
      </c>
      <c r="AP3860">
        <f>AH3860/'Totals and Drop Down Lists'!AD$6*Inputs!L$37</f>
        <v>11860.150748277127</v>
      </c>
      <c r="AQ3860">
        <f>IF(OR($D3860="51",$D3860="52",$D3860="61"),(AA3860/'Totals and Drop Down Lists'!W$4)*Inputs!E$38,0)</f>
        <v>0</v>
      </c>
      <c r="AR3860">
        <f>IF(OR($D3860="51",$D3860="52",$D3860="61"),(AB3860/'Totals and Drop Down Lists'!X$4)*Inputs!F$38,0)</f>
        <v>0</v>
      </c>
      <c r="AS3860">
        <f>IF(OR($D3860="51",$D3860="52",$D3860="61"),(AC3860/'Totals and Drop Down Lists'!Y$4)*Inputs!G$38,0)</f>
        <v>0</v>
      </c>
      <c r="AT3860">
        <f>IF(OR($D3860="51",$D3860="52",$D3860="61"),(AD3860/'Totals and Drop Down Lists'!Z$4)*Inputs!H$38,0)</f>
        <v>0</v>
      </c>
      <c r="AU3860">
        <f>IF(OR($D3860="51",$D3860="52",$D3860="61"),(AE3860/'Totals and Drop Down Lists'!AA$4)*Inputs!I$38,0)</f>
        <v>0</v>
      </c>
      <c r="AV3860">
        <f>IF(OR($D3860="51",$D3860="52",$D3860="61"),(AF3860/'Totals and Drop Down Lists'!AB$4)*Inputs!J$38,0)</f>
        <v>0</v>
      </c>
      <c r="AW3860">
        <f>IF(OR($D3860="51",$D3860="52",$D3860="61"),(AG3860/'Totals and Drop Down Lists'!AC$4)*Inputs!K$38,0)</f>
        <v>0</v>
      </c>
      <c r="AX3860">
        <f>IF(OR($D3860="51",$D3860="52",$D3860="61"),(AH3860/'Totals and Drop Down Lists'!AD$4)*Inputs!L$38,0)</f>
        <v>0</v>
      </c>
      <c r="AY3860">
        <f>IF(OR($D3860="51",$D3860="52",$D3860="61"),0,(AA3860/'Totals and Drop Down Lists'!W$5)*Inputs!E$39)</f>
        <v>0</v>
      </c>
      <c r="AZ3860">
        <f>IF(OR($D3860="51",$D3860="52",$D3860="61"),0,(AB3860/'Totals and Drop Down Lists'!X$5)*Inputs!F$39)</f>
        <v>0</v>
      </c>
      <c r="BA3860">
        <f>IF(OR($D3860="51",$D3860="52",$D3860="61"),0,(AC3860/'Totals and Drop Down Lists'!Y$5)*Inputs!G$39)</f>
        <v>0</v>
      </c>
      <c r="BB3860">
        <f>IF(OR($D3860="51",$D3860="52",$D3860="61"),0,(AD3860/'Totals and Drop Down Lists'!Z$5)*Inputs!H$39)</f>
        <v>0</v>
      </c>
      <c r="BC3860">
        <f>IF(OR($D3860="51",$D3860="52",$D3860="61"),0,(AE3860/'Totals and Drop Down Lists'!AA$5)*Inputs!I$39)</f>
        <v>0</v>
      </c>
      <c r="BD3860">
        <f>IF(OR($D3860="51",$D3860="52",$D3860="61"),0,(AF3860/'Totals and Drop Down Lists'!AB$5)*Inputs!J$39)</f>
        <v>0</v>
      </c>
      <c r="BE3860">
        <f>IF(OR($D3860="51",$D3860="52",$D3860="61"),0,(AG3860/'Totals and Drop Down Lists'!AC$5)*Inputs!K$39)</f>
        <v>0</v>
      </c>
      <c r="BF3860">
        <f>IF(OR($D3860="51",$D3860="52",$D3860="61"),0,(AH3860/'Totals and Drop Down Lists'!AD$5)*Inputs!L$39)</f>
        <v>0</v>
      </c>
      <c r="BG3860" s="10">
        <f t="shared" si="541"/>
        <v>91971.180589150652</v>
      </c>
    </row>
    <row r="3861" spans="1:59" ht="28.8">
      <c r="A3861" s="1" t="s">
        <v>7706</v>
      </c>
      <c r="B3861" s="1" t="s">
        <v>6806</v>
      </c>
      <c r="C3861" s="1" t="s">
        <v>650</v>
      </c>
      <c r="D3861" s="1" t="s">
        <v>25</v>
      </c>
      <c r="E3861" s="1" t="s">
        <v>6858</v>
      </c>
      <c r="F3861" s="2">
        <v>75419</v>
      </c>
      <c r="G3861" s="2">
        <v>771</v>
      </c>
      <c r="H3861" s="2">
        <v>72</v>
      </c>
      <c r="I3861" s="2">
        <v>11457</v>
      </c>
      <c r="J3861" s="2">
        <v>29527</v>
      </c>
      <c r="K3861" s="2">
        <v>9261</v>
      </c>
      <c r="L3861" s="2">
        <v>334</v>
      </c>
      <c r="M3861" s="2">
        <v>97</v>
      </c>
      <c r="N3861" s="2">
        <v>7</v>
      </c>
      <c r="O3861" s="2">
        <v>249</v>
      </c>
      <c r="P3861" s="2">
        <v>166</v>
      </c>
      <c r="Q3861" s="2">
        <v>41</v>
      </c>
      <c r="R3861" s="2">
        <v>6355</v>
      </c>
      <c r="S3861" s="2">
        <v>7014800</v>
      </c>
      <c r="T3861" s="2">
        <v>321447700</v>
      </c>
      <c r="U3861" s="2">
        <v>736</v>
      </c>
      <c r="V3861" s="2">
        <v>369</v>
      </c>
      <c r="W3861" s="2">
        <v>15</v>
      </c>
      <c r="X3861" s="2">
        <v>1605</v>
      </c>
      <c r="Y3861" s="2">
        <v>183</v>
      </c>
      <c r="Z3861" s="2">
        <v>925</v>
      </c>
      <c r="AA3861" s="9">
        <f t="shared" si="542"/>
        <v>75419</v>
      </c>
      <c r="AB3861" s="9">
        <f t="shared" si="543"/>
        <v>10614</v>
      </c>
      <c r="AC3861" s="9">
        <f t="shared" si="544"/>
        <v>7249</v>
      </c>
      <c r="AD3861" s="9">
        <f t="shared" si="545"/>
        <v>6355</v>
      </c>
      <c r="AE3861" s="44">
        <f t="shared" si="546"/>
        <v>2.0285804245125154E-4</v>
      </c>
      <c r="AF3861" s="9">
        <f t="shared" si="547"/>
        <v>1221</v>
      </c>
      <c r="AG3861" s="9">
        <f t="shared" si="540"/>
        <v>1108</v>
      </c>
      <c r="AH3861" s="44">
        <f t="shared" si="548"/>
        <v>1.2930919463760614E-4</v>
      </c>
      <c r="AI3861">
        <f>AA3861/'Totals and Drop Down Lists'!W$6*Inputs!E$37</f>
        <v>68415.622366835378</v>
      </c>
      <c r="AJ3861">
        <f>AB3861/'Totals and Drop Down Lists'!X$6*Inputs!F$37</f>
        <v>34924.169557781919</v>
      </c>
      <c r="AK3861">
        <f>AC3861/'Totals and Drop Down Lists'!Y$6*Inputs!G$37</f>
        <v>47787.856613003663</v>
      </c>
      <c r="AL3861">
        <f>AD3861/'Totals and Drop Down Lists'!Z$6*Inputs!H$37</f>
        <v>50951.220570811158</v>
      </c>
      <c r="AM3861">
        <f>AE3861/'Totals and Drop Down Lists'!AA$6*Inputs!I$37</f>
        <v>25253.665919733525</v>
      </c>
      <c r="AN3861">
        <f>AF3861/'Totals and Drop Down Lists'!AB$6*Inputs!J$37</f>
        <v>24367.122324360931</v>
      </c>
      <c r="AO3861">
        <f>AG3861/'Totals and Drop Down Lists'!AC$6*Inputs!K$37</f>
        <v>20634.922406433514</v>
      </c>
      <c r="AP3861">
        <f>AH3861/'Totals and Drop Down Lists'!AD$6*Inputs!L$37</f>
        <v>30430.321013363759</v>
      </c>
      <c r="AQ3861">
        <f>IF(OR($D3861="51",$D3861="52",$D3861="61"),(AA3861/'Totals and Drop Down Lists'!W$4)*Inputs!E$38,0)</f>
        <v>0</v>
      </c>
      <c r="AR3861">
        <f>IF(OR($D3861="51",$D3861="52",$D3861="61"),(AB3861/'Totals and Drop Down Lists'!X$4)*Inputs!F$38,0)</f>
        <v>0</v>
      </c>
      <c r="AS3861">
        <f>IF(OR($D3861="51",$D3861="52",$D3861="61"),(AC3861/'Totals and Drop Down Lists'!Y$4)*Inputs!G$38,0)</f>
        <v>0</v>
      </c>
      <c r="AT3861">
        <f>IF(OR($D3861="51",$D3861="52",$D3861="61"),(AD3861/'Totals and Drop Down Lists'!Z$4)*Inputs!H$38,0)</f>
        <v>0</v>
      </c>
      <c r="AU3861">
        <f>IF(OR($D3861="51",$D3861="52",$D3861="61"),(AE3861/'Totals and Drop Down Lists'!AA$4)*Inputs!I$38,0)</f>
        <v>0</v>
      </c>
      <c r="AV3861">
        <f>IF(OR($D3861="51",$D3861="52",$D3861="61"),(AF3861/'Totals and Drop Down Lists'!AB$4)*Inputs!J$38,0)</f>
        <v>0</v>
      </c>
      <c r="AW3861">
        <f>IF(OR($D3861="51",$D3861="52",$D3861="61"),(AG3861/'Totals and Drop Down Lists'!AC$4)*Inputs!K$38,0)</f>
        <v>0</v>
      </c>
      <c r="AX3861">
        <f>IF(OR($D3861="51",$D3861="52",$D3861="61"),(AH3861/'Totals and Drop Down Lists'!AD$4)*Inputs!L$38,0)</f>
        <v>0</v>
      </c>
      <c r="AY3861">
        <f>IF(OR($D3861="51",$D3861="52",$D3861="61"),0,(AA3861/'Totals and Drop Down Lists'!W$5)*Inputs!E$39)</f>
        <v>0</v>
      </c>
      <c r="AZ3861">
        <f>IF(OR($D3861="51",$D3861="52",$D3861="61"),0,(AB3861/'Totals and Drop Down Lists'!X$5)*Inputs!F$39)</f>
        <v>0</v>
      </c>
      <c r="BA3861">
        <f>IF(OR($D3861="51",$D3861="52",$D3861="61"),0,(AC3861/'Totals and Drop Down Lists'!Y$5)*Inputs!G$39)</f>
        <v>0</v>
      </c>
      <c r="BB3861">
        <f>IF(OR($D3861="51",$D3861="52",$D3861="61"),0,(AD3861/'Totals and Drop Down Lists'!Z$5)*Inputs!H$39)</f>
        <v>0</v>
      </c>
      <c r="BC3861">
        <f>IF(OR($D3861="51",$D3861="52",$D3861="61"),0,(AE3861/'Totals and Drop Down Lists'!AA$5)*Inputs!I$39)</f>
        <v>0</v>
      </c>
      <c r="BD3861">
        <f>IF(OR($D3861="51",$D3861="52",$D3861="61"),0,(AF3861/'Totals and Drop Down Lists'!AB$5)*Inputs!J$39)</f>
        <v>0</v>
      </c>
      <c r="BE3861">
        <f>IF(OR($D3861="51",$D3861="52",$D3861="61"),0,(AG3861/'Totals and Drop Down Lists'!AC$5)*Inputs!K$39)</f>
        <v>0</v>
      </c>
      <c r="BF3861">
        <f>IF(OR($D3861="51",$D3861="52",$D3861="61"),0,(AH3861/'Totals and Drop Down Lists'!AD$5)*Inputs!L$39)</f>
        <v>0</v>
      </c>
      <c r="BG3861" s="10">
        <f t="shared" si="541"/>
        <v>302764.90077232389</v>
      </c>
    </row>
    <row r="3862" spans="1:59" ht="28.8">
      <c r="A3862" s="1" t="s">
        <v>7706</v>
      </c>
      <c r="B3862" s="1" t="s">
        <v>6806</v>
      </c>
      <c r="C3862" s="1" t="s">
        <v>652</v>
      </c>
      <c r="D3862" s="1" t="s">
        <v>25</v>
      </c>
      <c r="E3862" s="1" t="s">
        <v>6859</v>
      </c>
      <c r="F3862" s="2">
        <v>10481</v>
      </c>
      <c r="G3862" s="2">
        <v>41</v>
      </c>
      <c r="H3862" s="2">
        <v>0</v>
      </c>
      <c r="I3862" s="2">
        <v>1469</v>
      </c>
      <c r="J3862" s="2">
        <v>4457</v>
      </c>
      <c r="K3862" s="2">
        <v>986</v>
      </c>
      <c r="L3862" s="2">
        <v>73</v>
      </c>
      <c r="M3862" s="2">
        <v>2</v>
      </c>
      <c r="N3862" s="2">
        <v>2</v>
      </c>
      <c r="O3862" s="2">
        <v>37</v>
      </c>
      <c r="P3862" s="2">
        <v>0</v>
      </c>
      <c r="Q3862" s="2">
        <v>0</v>
      </c>
      <c r="R3862" s="2">
        <v>1391</v>
      </c>
      <c r="S3862" s="2">
        <v>496900</v>
      </c>
      <c r="T3862" s="2">
        <v>41145700</v>
      </c>
      <c r="U3862" s="2">
        <v>52</v>
      </c>
      <c r="V3862" s="2">
        <v>43</v>
      </c>
      <c r="W3862" s="2">
        <v>14</v>
      </c>
      <c r="X3862" s="2">
        <v>164</v>
      </c>
      <c r="Y3862" s="2">
        <v>19</v>
      </c>
      <c r="Z3862" s="2">
        <v>97</v>
      </c>
      <c r="AA3862" s="9">
        <f t="shared" si="542"/>
        <v>10481</v>
      </c>
      <c r="AB3862" s="9">
        <f t="shared" si="543"/>
        <v>1428</v>
      </c>
      <c r="AC3862" s="9">
        <f t="shared" si="544"/>
        <v>1505</v>
      </c>
      <c r="AD3862" s="9">
        <f t="shared" si="545"/>
        <v>1391</v>
      </c>
      <c r="AE3862" s="44">
        <f t="shared" si="546"/>
        <v>1.5233755528131433E-5</v>
      </c>
      <c r="AF3862" s="9">
        <f t="shared" si="547"/>
        <v>107</v>
      </c>
      <c r="AG3862" s="9">
        <f t="shared" si="540"/>
        <v>116</v>
      </c>
      <c r="AH3862" s="44">
        <f t="shared" si="548"/>
        <v>9.5486803757614498E-6</v>
      </c>
      <c r="AI3862">
        <f>AA3862/'Totals and Drop Down Lists'!W$6*Inputs!E$37</f>
        <v>9507.7386073376947</v>
      </c>
      <c r="AJ3862">
        <f>AB3862/'Totals and Drop Down Lists'!X$6*Inputs!F$37</f>
        <v>4698.6728969768783</v>
      </c>
      <c r="AK3862">
        <f>AC3862/'Totals and Drop Down Lists'!Y$6*Inputs!G$37</f>
        <v>9921.4683684053671</v>
      </c>
      <c r="AL3862">
        <f>AD3862/'Totals and Drop Down Lists'!Z$6*Inputs!H$37</f>
        <v>11152.3442665615</v>
      </c>
      <c r="AM3862">
        <f>AE3862/'Totals and Drop Down Lists'!AA$6*Inputs!I$37</f>
        <v>1896.4403292158036</v>
      </c>
      <c r="AN3862">
        <f>AF3862/'Totals and Drop Down Lists'!AB$6*Inputs!J$37</f>
        <v>2135.3661660168873</v>
      </c>
      <c r="AO3862">
        <f>AG3862/'Totals and Drop Down Lists'!AC$6*Inputs!K$37</f>
        <v>2160.3348367746275</v>
      </c>
      <c r="AP3862">
        <f>AH3862/'Totals and Drop Down Lists'!AD$6*Inputs!L$37</f>
        <v>2247.0900843730365</v>
      </c>
      <c r="AQ3862">
        <f>IF(OR($D3862="51",$D3862="52",$D3862="61"),(AA3862/'Totals and Drop Down Lists'!W$4)*Inputs!E$38,0)</f>
        <v>0</v>
      </c>
      <c r="AR3862">
        <f>IF(OR($D3862="51",$D3862="52",$D3862="61"),(AB3862/'Totals and Drop Down Lists'!X$4)*Inputs!F$38,0)</f>
        <v>0</v>
      </c>
      <c r="AS3862">
        <f>IF(OR($D3862="51",$D3862="52",$D3862="61"),(AC3862/'Totals and Drop Down Lists'!Y$4)*Inputs!G$38,0)</f>
        <v>0</v>
      </c>
      <c r="AT3862">
        <f>IF(OR($D3862="51",$D3862="52",$D3862="61"),(AD3862/'Totals and Drop Down Lists'!Z$4)*Inputs!H$38,0)</f>
        <v>0</v>
      </c>
      <c r="AU3862">
        <f>IF(OR($D3862="51",$D3862="52",$D3862="61"),(AE3862/'Totals and Drop Down Lists'!AA$4)*Inputs!I$38,0)</f>
        <v>0</v>
      </c>
      <c r="AV3862">
        <f>IF(OR($D3862="51",$D3862="52",$D3862="61"),(AF3862/'Totals and Drop Down Lists'!AB$4)*Inputs!J$38,0)</f>
        <v>0</v>
      </c>
      <c r="AW3862">
        <f>IF(OR($D3862="51",$D3862="52",$D3862="61"),(AG3862/'Totals and Drop Down Lists'!AC$4)*Inputs!K$38,0)</f>
        <v>0</v>
      </c>
      <c r="AX3862">
        <f>IF(OR($D3862="51",$D3862="52",$D3862="61"),(AH3862/'Totals and Drop Down Lists'!AD$4)*Inputs!L$38,0)</f>
        <v>0</v>
      </c>
      <c r="AY3862">
        <f>IF(OR($D3862="51",$D3862="52",$D3862="61"),0,(AA3862/'Totals and Drop Down Lists'!W$5)*Inputs!E$39)</f>
        <v>0</v>
      </c>
      <c r="AZ3862">
        <f>IF(OR($D3862="51",$D3862="52",$D3862="61"),0,(AB3862/'Totals and Drop Down Lists'!X$5)*Inputs!F$39)</f>
        <v>0</v>
      </c>
      <c r="BA3862">
        <f>IF(OR($D3862="51",$D3862="52",$D3862="61"),0,(AC3862/'Totals and Drop Down Lists'!Y$5)*Inputs!G$39)</f>
        <v>0</v>
      </c>
      <c r="BB3862">
        <f>IF(OR($D3862="51",$D3862="52",$D3862="61"),0,(AD3862/'Totals and Drop Down Lists'!Z$5)*Inputs!H$39)</f>
        <v>0</v>
      </c>
      <c r="BC3862">
        <f>IF(OR($D3862="51",$D3862="52",$D3862="61"),0,(AE3862/'Totals and Drop Down Lists'!AA$5)*Inputs!I$39)</f>
        <v>0</v>
      </c>
      <c r="BD3862">
        <f>IF(OR($D3862="51",$D3862="52",$D3862="61"),0,(AF3862/'Totals and Drop Down Lists'!AB$5)*Inputs!J$39)</f>
        <v>0</v>
      </c>
      <c r="BE3862">
        <f>IF(OR($D3862="51",$D3862="52",$D3862="61"),0,(AG3862/'Totals and Drop Down Lists'!AC$5)*Inputs!K$39)</f>
        <v>0</v>
      </c>
      <c r="BF3862">
        <f>IF(OR($D3862="51",$D3862="52",$D3862="61"),0,(AH3862/'Totals and Drop Down Lists'!AD$5)*Inputs!L$39)</f>
        <v>0</v>
      </c>
      <c r="BG3862" s="10">
        <f t="shared" si="541"/>
        <v>43719.455555661792</v>
      </c>
    </row>
    <row r="3863" spans="1:59" ht="28.8">
      <c r="A3863" s="1" t="s">
        <v>7706</v>
      </c>
      <c r="B3863" s="1" t="s">
        <v>6806</v>
      </c>
      <c r="C3863" s="1" t="s">
        <v>467</v>
      </c>
      <c r="D3863" s="1" t="s">
        <v>25</v>
      </c>
      <c r="E3863" s="1" t="s">
        <v>6860</v>
      </c>
      <c r="F3863" s="2">
        <v>60647</v>
      </c>
      <c r="G3863" s="2">
        <v>365</v>
      </c>
      <c r="H3863" s="2">
        <v>0</v>
      </c>
      <c r="I3863" s="2">
        <v>10142</v>
      </c>
      <c r="J3863" s="2">
        <v>23358</v>
      </c>
      <c r="K3863" s="2">
        <v>5170</v>
      </c>
      <c r="L3863" s="2">
        <v>205</v>
      </c>
      <c r="M3863" s="2">
        <v>67</v>
      </c>
      <c r="N3863" s="2">
        <v>0</v>
      </c>
      <c r="O3863" s="2">
        <v>247</v>
      </c>
      <c r="P3863" s="2">
        <v>95</v>
      </c>
      <c r="Q3863" s="2">
        <v>11</v>
      </c>
      <c r="R3863" s="2">
        <v>1587</v>
      </c>
      <c r="S3863" s="2">
        <v>4055700</v>
      </c>
      <c r="T3863" s="2">
        <v>177366800</v>
      </c>
      <c r="U3863" s="2">
        <v>418</v>
      </c>
      <c r="V3863" s="2">
        <v>438</v>
      </c>
      <c r="W3863" s="2">
        <v>14</v>
      </c>
      <c r="X3863" s="2">
        <v>1239</v>
      </c>
      <c r="Y3863" s="2">
        <v>159</v>
      </c>
      <c r="Z3863" s="2">
        <v>720</v>
      </c>
      <c r="AA3863" s="9">
        <f t="shared" si="542"/>
        <v>60647</v>
      </c>
      <c r="AB3863" s="9">
        <f t="shared" si="543"/>
        <v>9777</v>
      </c>
      <c r="AC3863" s="9">
        <f t="shared" si="544"/>
        <v>2212</v>
      </c>
      <c r="AD3863" s="9">
        <f t="shared" si="545"/>
        <v>1587</v>
      </c>
      <c r="AE3863" s="44">
        <f t="shared" si="546"/>
        <v>7.9917376398138922E-5</v>
      </c>
      <c r="AF3863" s="9">
        <f t="shared" si="547"/>
        <v>787</v>
      </c>
      <c r="AG3863" s="9">
        <f t="shared" si="540"/>
        <v>879</v>
      </c>
      <c r="AH3863" s="44">
        <f t="shared" si="548"/>
        <v>7.2392712625588714E-5</v>
      </c>
      <c r="AI3863">
        <f>AA3863/'Totals and Drop Down Lists'!W$6*Inputs!E$37</f>
        <v>55015.34427241762</v>
      </c>
      <c r="AJ3863">
        <f>AB3863/'Totals and Drop Down Lists'!X$6*Inputs!F$37</f>
        <v>32170.115485814382</v>
      </c>
      <c r="AK3863">
        <f>AC3863/'Totals and Drop Down Lists'!Y$6*Inputs!G$37</f>
        <v>14582.25118333068</v>
      </c>
      <c r="AL3863">
        <f>AD3863/'Totals and Drop Down Lists'!Z$6*Inputs!H$37</f>
        <v>12723.774515480301</v>
      </c>
      <c r="AM3863">
        <f>AE3863/'Totals and Drop Down Lists'!AA$6*Inputs!I$37</f>
        <v>9948.8622701522363</v>
      </c>
      <c r="AN3863">
        <f>AF3863/'Totals and Drop Down Lists'!AB$6*Inputs!J$37</f>
        <v>15705.917501451313</v>
      </c>
      <c r="AO3863">
        <f>AG3863/'Totals and Drop Down Lists'!AC$6*Inputs!K$37</f>
        <v>16370.123461421534</v>
      </c>
      <c r="AP3863">
        <f>AH3863/'Totals and Drop Down Lists'!AD$6*Inputs!L$37</f>
        <v>17036.170478044191</v>
      </c>
      <c r="AQ3863">
        <f>IF(OR($D3863="51",$D3863="52",$D3863="61"),(AA3863/'Totals and Drop Down Lists'!W$4)*Inputs!E$38,0)</f>
        <v>0</v>
      </c>
      <c r="AR3863">
        <f>IF(OR($D3863="51",$D3863="52",$D3863="61"),(AB3863/'Totals and Drop Down Lists'!X$4)*Inputs!F$38,0)</f>
        <v>0</v>
      </c>
      <c r="AS3863">
        <f>IF(OR($D3863="51",$D3863="52",$D3863="61"),(AC3863/'Totals and Drop Down Lists'!Y$4)*Inputs!G$38,0)</f>
        <v>0</v>
      </c>
      <c r="AT3863">
        <f>IF(OR($D3863="51",$D3863="52",$D3863="61"),(AD3863/'Totals and Drop Down Lists'!Z$4)*Inputs!H$38,0)</f>
        <v>0</v>
      </c>
      <c r="AU3863">
        <f>IF(OR($D3863="51",$D3863="52",$D3863="61"),(AE3863/'Totals and Drop Down Lists'!AA$4)*Inputs!I$38,0)</f>
        <v>0</v>
      </c>
      <c r="AV3863">
        <f>IF(OR($D3863="51",$D3863="52",$D3863="61"),(AF3863/'Totals and Drop Down Lists'!AB$4)*Inputs!J$38,0)</f>
        <v>0</v>
      </c>
      <c r="AW3863">
        <f>IF(OR($D3863="51",$D3863="52",$D3863="61"),(AG3863/'Totals and Drop Down Lists'!AC$4)*Inputs!K$38,0)</f>
        <v>0</v>
      </c>
      <c r="AX3863">
        <f>IF(OR($D3863="51",$D3863="52",$D3863="61"),(AH3863/'Totals and Drop Down Lists'!AD$4)*Inputs!L$38,0)</f>
        <v>0</v>
      </c>
      <c r="AY3863">
        <f>IF(OR($D3863="51",$D3863="52",$D3863="61"),0,(AA3863/'Totals and Drop Down Lists'!W$5)*Inputs!E$39)</f>
        <v>0</v>
      </c>
      <c r="AZ3863">
        <f>IF(OR($D3863="51",$D3863="52",$D3863="61"),0,(AB3863/'Totals and Drop Down Lists'!X$5)*Inputs!F$39)</f>
        <v>0</v>
      </c>
      <c r="BA3863">
        <f>IF(OR($D3863="51",$D3863="52",$D3863="61"),0,(AC3863/'Totals and Drop Down Lists'!Y$5)*Inputs!G$39)</f>
        <v>0</v>
      </c>
      <c r="BB3863">
        <f>IF(OR($D3863="51",$D3863="52",$D3863="61"),0,(AD3863/'Totals and Drop Down Lists'!Z$5)*Inputs!H$39)</f>
        <v>0</v>
      </c>
      <c r="BC3863">
        <f>IF(OR($D3863="51",$D3863="52",$D3863="61"),0,(AE3863/'Totals and Drop Down Lists'!AA$5)*Inputs!I$39)</f>
        <v>0</v>
      </c>
      <c r="BD3863">
        <f>IF(OR($D3863="51",$D3863="52",$D3863="61"),0,(AF3863/'Totals and Drop Down Lists'!AB$5)*Inputs!J$39)</f>
        <v>0</v>
      </c>
      <c r="BE3863">
        <f>IF(OR($D3863="51",$D3863="52",$D3863="61"),0,(AG3863/'Totals and Drop Down Lists'!AC$5)*Inputs!K$39)</f>
        <v>0</v>
      </c>
      <c r="BF3863">
        <f>IF(OR($D3863="51",$D3863="52",$D3863="61"),0,(AH3863/'Totals and Drop Down Lists'!AD$5)*Inputs!L$39)</f>
        <v>0</v>
      </c>
      <c r="BG3863" s="10">
        <f t="shared" si="541"/>
        <v>173552.55916811223</v>
      </c>
    </row>
    <row r="3864" spans="1:59" ht="28.8">
      <c r="A3864" s="1" t="s">
        <v>7706</v>
      </c>
      <c r="B3864" s="1" t="s">
        <v>6806</v>
      </c>
      <c r="C3864" s="1" t="s">
        <v>6861</v>
      </c>
      <c r="D3864" s="1" t="s">
        <v>25</v>
      </c>
      <c r="E3864" s="1" t="s">
        <v>6862</v>
      </c>
      <c r="F3864" s="2">
        <v>41143</v>
      </c>
      <c r="G3864" s="2">
        <v>243</v>
      </c>
      <c r="H3864" s="2">
        <v>4</v>
      </c>
      <c r="I3864" s="2">
        <v>8364</v>
      </c>
      <c r="J3864" s="2">
        <v>15980</v>
      </c>
      <c r="K3864" s="2">
        <v>5078</v>
      </c>
      <c r="L3864" s="2">
        <v>171</v>
      </c>
      <c r="M3864" s="2">
        <v>68</v>
      </c>
      <c r="N3864" s="2">
        <v>0</v>
      </c>
      <c r="O3864" s="2">
        <v>173</v>
      </c>
      <c r="P3864" s="2">
        <v>92</v>
      </c>
      <c r="Q3864" s="2">
        <v>52</v>
      </c>
      <c r="R3864" s="2">
        <v>2714</v>
      </c>
      <c r="S3864" s="2">
        <v>2698400</v>
      </c>
      <c r="T3864" s="2">
        <v>156881400</v>
      </c>
      <c r="U3864" s="2">
        <v>465</v>
      </c>
      <c r="V3864" s="2">
        <v>705</v>
      </c>
      <c r="W3864" s="2">
        <v>124</v>
      </c>
      <c r="X3864" s="2">
        <v>1412</v>
      </c>
      <c r="Y3864" s="2">
        <v>182</v>
      </c>
      <c r="Z3864" s="2">
        <v>642</v>
      </c>
      <c r="AA3864" s="9">
        <f t="shared" si="542"/>
        <v>41143</v>
      </c>
      <c r="AB3864" s="9">
        <f t="shared" si="543"/>
        <v>8117</v>
      </c>
      <c r="AC3864" s="9">
        <f t="shared" si="544"/>
        <v>3270</v>
      </c>
      <c r="AD3864" s="9">
        <f t="shared" si="545"/>
        <v>2714</v>
      </c>
      <c r="AE3864" s="44">
        <f t="shared" si="546"/>
        <v>1.1269493672218628E-4</v>
      </c>
      <c r="AF3864" s="9">
        <f t="shared" si="547"/>
        <v>583</v>
      </c>
      <c r="AG3864" s="9">
        <f t="shared" si="540"/>
        <v>824</v>
      </c>
      <c r="AH3864" s="44">
        <f t="shared" si="548"/>
        <v>9.7430340328497175E-5</v>
      </c>
      <c r="AI3864">
        <f>AA3864/'Totals and Drop Down Lists'!W$6*Inputs!E$37</f>
        <v>37322.477771366735</v>
      </c>
      <c r="AJ3864">
        <f>AB3864/'Totals and Drop Down Lists'!X$6*Inputs!F$37</f>
        <v>26708.0727624379</v>
      </c>
      <c r="AK3864">
        <f>AC3864/'Totals and Drop Down Lists'!Y$6*Inputs!G$37</f>
        <v>21556.944561252858</v>
      </c>
      <c r="AL3864">
        <f>AD3864/'Totals and Drop Down Lists'!Z$6*Inputs!H$37</f>
        <v>21759.498446763413</v>
      </c>
      <c r="AM3864">
        <f>AE3864/'Totals and Drop Down Lists'!AA$6*Inputs!I$37</f>
        <v>14029.31946122624</v>
      </c>
      <c r="AN3864">
        <f>AF3864/'Totals and Drop Down Lists'!AB$6*Inputs!J$37</f>
        <v>11634.752100820984</v>
      </c>
      <c r="AO3864">
        <f>AG3864/'Totals and Drop Down Lists'!AC$6*Inputs!K$37</f>
        <v>15345.826771571494</v>
      </c>
      <c r="AP3864">
        <f>AH3864/'Totals and Drop Down Lists'!AD$6*Inputs!L$37</f>
        <v>22928.273128191042</v>
      </c>
      <c r="AQ3864">
        <f>IF(OR($D3864="51",$D3864="52",$D3864="61"),(AA3864/'Totals and Drop Down Lists'!W$4)*Inputs!E$38,0)</f>
        <v>0</v>
      </c>
      <c r="AR3864">
        <f>IF(OR($D3864="51",$D3864="52",$D3864="61"),(AB3864/'Totals and Drop Down Lists'!X$4)*Inputs!F$38,0)</f>
        <v>0</v>
      </c>
      <c r="AS3864">
        <f>IF(OR($D3864="51",$D3864="52",$D3864="61"),(AC3864/'Totals and Drop Down Lists'!Y$4)*Inputs!G$38,0)</f>
        <v>0</v>
      </c>
      <c r="AT3864">
        <f>IF(OR($D3864="51",$D3864="52",$D3864="61"),(AD3864/'Totals and Drop Down Lists'!Z$4)*Inputs!H$38,0)</f>
        <v>0</v>
      </c>
      <c r="AU3864">
        <f>IF(OR($D3864="51",$D3864="52",$D3864="61"),(AE3864/'Totals and Drop Down Lists'!AA$4)*Inputs!I$38,0)</f>
        <v>0</v>
      </c>
      <c r="AV3864">
        <f>IF(OR($D3864="51",$D3864="52",$D3864="61"),(AF3864/'Totals and Drop Down Lists'!AB$4)*Inputs!J$38,0)</f>
        <v>0</v>
      </c>
      <c r="AW3864">
        <f>IF(OR($D3864="51",$D3864="52",$D3864="61"),(AG3864/'Totals and Drop Down Lists'!AC$4)*Inputs!K$38,0)</f>
        <v>0</v>
      </c>
      <c r="AX3864">
        <f>IF(OR($D3864="51",$D3864="52",$D3864="61"),(AH3864/'Totals and Drop Down Lists'!AD$4)*Inputs!L$38,0)</f>
        <v>0</v>
      </c>
      <c r="AY3864">
        <f>IF(OR($D3864="51",$D3864="52",$D3864="61"),0,(AA3864/'Totals and Drop Down Lists'!W$5)*Inputs!E$39)</f>
        <v>0</v>
      </c>
      <c r="AZ3864">
        <f>IF(OR($D3864="51",$D3864="52",$D3864="61"),0,(AB3864/'Totals and Drop Down Lists'!X$5)*Inputs!F$39)</f>
        <v>0</v>
      </c>
      <c r="BA3864">
        <f>IF(OR($D3864="51",$D3864="52",$D3864="61"),0,(AC3864/'Totals and Drop Down Lists'!Y$5)*Inputs!G$39)</f>
        <v>0</v>
      </c>
      <c r="BB3864">
        <f>IF(OR($D3864="51",$D3864="52",$D3864="61"),0,(AD3864/'Totals and Drop Down Lists'!Z$5)*Inputs!H$39)</f>
        <v>0</v>
      </c>
      <c r="BC3864">
        <f>IF(OR($D3864="51",$D3864="52",$D3864="61"),0,(AE3864/'Totals and Drop Down Lists'!AA$5)*Inputs!I$39)</f>
        <v>0</v>
      </c>
      <c r="BD3864">
        <f>IF(OR($D3864="51",$D3864="52",$D3864="61"),0,(AF3864/'Totals and Drop Down Lists'!AB$5)*Inputs!J$39)</f>
        <v>0</v>
      </c>
      <c r="BE3864">
        <f>IF(OR($D3864="51",$D3864="52",$D3864="61"),0,(AG3864/'Totals and Drop Down Lists'!AC$5)*Inputs!K$39)</f>
        <v>0</v>
      </c>
      <c r="BF3864">
        <f>IF(OR($D3864="51",$D3864="52",$D3864="61"),0,(AH3864/'Totals and Drop Down Lists'!AD$5)*Inputs!L$39)</f>
        <v>0</v>
      </c>
      <c r="BG3864" s="10">
        <f t="shared" si="541"/>
        <v>171285.16500363068</v>
      </c>
    </row>
    <row r="3865" spans="1:59" ht="28.8">
      <c r="A3865" s="1" t="s">
        <v>7706</v>
      </c>
      <c r="B3865" s="1" t="s">
        <v>6806</v>
      </c>
      <c r="C3865" s="1" t="s">
        <v>6863</v>
      </c>
      <c r="D3865" s="1" t="s">
        <v>25</v>
      </c>
      <c r="E3865" s="1" t="s">
        <v>6864</v>
      </c>
      <c r="F3865" s="2">
        <v>20781</v>
      </c>
      <c r="G3865" s="2">
        <v>73</v>
      </c>
      <c r="H3865" s="2">
        <v>0</v>
      </c>
      <c r="I3865" s="2">
        <v>3524</v>
      </c>
      <c r="J3865" s="2">
        <v>9366</v>
      </c>
      <c r="K3865" s="2">
        <v>2540</v>
      </c>
      <c r="L3865" s="2">
        <v>81</v>
      </c>
      <c r="M3865" s="2">
        <v>4</v>
      </c>
      <c r="N3865" s="2">
        <v>11</v>
      </c>
      <c r="O3865" s="2">
        <v>45</v>
      </c>
      <c r="P3865" s="2">
        <v>79</v>
      </c>
      <c r="Q3865" s="2">
        <v>14</v>
      </c>
      <c r="R3865" s="2">
        <v>2889</v>
      </c>
      <c r="S3865" s="2">
        <v>1665800</v>
      </c>
      <c r="T3865" s="2">
        <v>88885900</v>
      </c>
      <c r="U3865" s="2">
        <v>151</v>
      </c>
      <c r="V3865" s="2">
        <v>219</v>
      </c>
      <c r="W3865" s="2">
        <v>0</v>
      </c>
      <c r="X3865" s="2">
        <v>664</v>
      </c>
      <c r="Y3865" s="2">
        <v>89</v>
      </c>
      <c r="Z3865" s="2">
        <v>393</v>
      </c>
      <c r="AA3865" s="9">
        <f t="shared" si="542"/>
        <v>20781</v>
      </c>
      <c r="AB3865" s="9">
        <f t="shared" si="543"/>
        <v>3451</v>
      </c>
      <c r="AC3865" s="9">
        <f t="shared" si="544"/>
        <v>3123</v>
      </c>
      <c r="AD3865" s="9">
        <f t="shared" si="545"/>
        <v>2889</v>
      </c>
      <c r="AE3865" s="44">
        <f t="shared" si="546"/>
        <v>4.8107087622016385E-5</v>
      </c>
      <c r="AF3865" s="9">
        <f t="shared" si="547"/>
        <v>445</v>
      </c>
      <c r="AG3865" s="9">
        <f t="shared" si="540"/>
        <v>482</v>
      </c>
      <c r="AH3865" s="44">
        <f t="shared" si="548"/>
        <v>4.8638221671208899E-5</v>
      </c>
      <c r="AI3865">
        <f>AA3865/'Totals and Drop Down Lists'!W$6*Inputs!E$37</f>
        <v>18851.284800981262</v>
      </c>
      <c r="AJ3865">
        <f>AB3865/'Totals and Drop Down Lists'!X$6*Inputs!F$37</f>
        <v>11355.126167694121</v>
      </c>
      <c r="AK3865">
        <f>AC3865/'Totals and Drop Down Lists'!Y$6*Inputs!G$37</f>
        <v>20587.87090666443</v>
      </c>
      <c r="AL3865">
        <f>AD3865/'Totals and Drop Down Lists'!Z$6*Inputs!H$37</f>
        <v>23162.561169012344</v>
      </c>
      <c r="AM3865">
        <f>AE3865/'Totals and Drop Down Lists'!AA$6*Inputs!I$37</f>
        <v>5988.8200856995627</v>
      </c>
      <c r="AN3865">
        <f>AF3865/'Totals and Drop Down Lists'!AB$6*Inputs!J$37</f>
        <v>8880.7284474534117</v>
      </c>
      <c r="AO3865">
        <f>AG3865/'Totals and Drop Down Lists'!AC$6*Inputs!K$37</f>
        <v>8976.5637183221606</v>
      </c>
      <c r="AP3865">
        <f>AH3865/'Totals and Drop Down Lists'!AD$6*Inputs!L$37</f>
        <v>11446.028282226976</v>
      </c>
      <c r="AQ3865">
        <f>IF(OR($D3865="51",$D3865="52",$D3865="61"),(AA3865/'Totals and Drop Down Lists'!W$4)*Inputs!E$38,0)</f>
        <v>0</v>
      </c>
      <c r="AR3865">
        <f>IF(OR($D3865="51",$D3865="52",$D3865="61"),(AB3865/'Totals and Drop Down Lists'!X$4)*Inputs!F$38,0)</f>
        <v>0</v>
      </c>
      <c r="AS3865">
        <f>IF(OR($D3865="51",$D3865="52",$D3865="61"),(AC3865/'Totals and Drop Down Lists'!Y$4)*Inputs!G$38,0)</f>
        <v>0</v>
      </c>
      <c r="AT3865">
        <f>IF(OR($D3865="51",$D3865="52",$D3865="61"),(AD3865/'Totals and Drop Down Lists'!Z$4)*Inputs!H$38,0)</f>
        <v>0</v>
      </c>
      <c r="AU3865">
        <f>IF(OR($D3865="51",$D3865="52",$D3865="61"),(AE3865/'Totals and Drop Down Lists'!AA$4)*Inputs!I$38,0)</f>
        <v>0</v>
      </c>
      <c r="AV3865">
        <f>IF(OR($D3865="51",$D3865="52",$D3865="61"),(AF3865/'Totals and Drop Down Lists'!AB$4)*Inputs!J$38,0)</f>
        <v>0</v>
      </c>
      <c r="AW3865">
        <f>IF(OR($D3865="51",$D3865="52",$D3865="61"),(AG3865/'Totals and Drop Down Lists'!AC$4)*Inputs!K$38,0)</f>
        <v>0</v>
      </c>
      <c r="AX3865">
        <f>IF(OR($D3865="51",$D3865="52",$D3865="61"),(AH3865/'Totals and Drop Down Lists'!AD$4)*Inputs!L$38,0)</f>
        <v>0</v>
      </c>
      <c r="AY3865">
        <f>IF(OR($D3865="51",$D3865="52",$D3865="61"),0,(AA3865/'Totals and Drop Down Lists'!W$5)*Inputs!E$39)</f>
        <v>0</v>
      </c>
      <c r="AZ3865">
        <f>IF(OR($D3865="51",$D3865="52",$D3865="61"),0,(AB3865/'Totals and Drop Down Lists'!X$5)*Inputs!F$39)</f>
        <v>0</v>
      </c>
      <c r="BA3865">
        <f>IF(OR($D3865="51",$D3865="52",$D3865="61"),0,(AC3865/'Totals and Drop Down Lists'!Y$5)*Inputs!G$39)</f>
        <v>0</v>
      </c>
      <c r="BB3865">
        <f>IF(OR($D3865="51",$D3865="52",$D3865="61"),0,(AD3865/'Totals and Drop Down Lists'!Z$5)*Inputs!H$39)</f>
        <v>0</v>
      </c>
      <c r="BC3865">
        <f>IF(OR($D3865="51",$D3865="52",$D3865="61"),0,(AE3865/'Totals and Drop Down Lists'!AA$5)*Inputs!I$39)</f>
        <v>0</v>
      </c>
      <c r="BD3865">
        <f>IF(OR($D3865="51",$D3865="52",$D3865="61"),0,(AF3865/'Totals and Drop Down Lists'!AB$5)*Inputs!J$39)</f>
        <v>0</v>
      </c>
      <c r="BE3865">
        <f>IF(OR($D3865="51",$D3865="52",$D3865="61"),0,(AG3865/'Totals and Drop Down Lists'!AC$5)*Inputs!K$39)</f>
        <v>0</v>
      </c>
      <c r="BF3865">
        <f>IF(OR($D3865="51",$D3865="52",$D3865="61"),0,(AH3865/'Totals and Drop Down Lists'!AD$5)*Inputs!L$39)</f>
        <v>0</v>
      </c>
      <c r="BG3865" s="10">
        <f t="shared" si="541"/>
        <v>109248.98357805428</v>
      </c>
    </row>
    <row r="3866" spans="1:59" ht="28.8">
      <c r="A3866" s="1" t="s">
        <v>7706</v>
      </c>
      <c r="B3866" s="1" t="s">
        <v>6806</v>
      </c>
      <c r="C3866" s="1" t="s">
        <v>6865</v>
      </c>
      <c r="D3866" s="1" t="s">
        <v>25</v>
      </c>
      <c r="E3866" s="1" t="s">
        <v>6866</v>
      </c>
      <c r="F3866" s="2">
        <v>12956</v>
      </c>
      <c r="G3866" s="2">
        <v>80</v>
      </c>
      <c r="H3866" s="2">
        <v>0</v>
      </c>
      <c r="I3866" s="2">
        <v>2613</v>
      </c>
      <c r="J3866" s="2">
        <v>5484</v>
      </c>
      <c r="K3866" s="2">
        <v>1366</v>
      </c>
      <c r="L3866" s="2">
        <v>24</v>
      </c>
      <c r="M3866" s="2">
        <v>28</v>
      </c>
      <c r="N3866" s="2">
        <v>0</v>
      </c>
      <c r="O3866" s="2">
        <v>21</v>
      </c>
      <c r="P3866" s="2">
        <v>0</v>
      </c>
      <c r="Q3866" s="2">
        <v>4</v>
      </c>
      <c r="R3866" s="2">
        <v>1043</v>
      </c>
      <c r="S3866" s="2">
        <v>880500</v>
      </c>
      <c r="T3866" s="2">
        <v>40035600</v>
      </c>
      <c r="U3866" s="2">
        <v>77</v>
      </c>
      <c r="V3866" s="2">
        <v>204</v>
      </c>
      <c r="W3866" s="2">
        <v>28</v>
      </c>
      <c r="X3866" s="2">
        <v>471</v>
      </c>
      <c r="Y3866" s="2">
        <v>38</v>
      </c>
      <c r="Z3866" s="2">
        <v>286</v>
      </c>
      <c r="AA3866" s="9">
        <f t="shared" si="542"/>
        <v>12956</v>
      </c>
      <c r="AB3866" s="9">
        <f t="shared" si="543"/>
        <v>2533</v>
      </c>
      <c r="AC3866" s="9">
        <f t="shared" si="544"/>
        <v>1120</v>
      </c>
      <c r="AD3866" s="9">
        <f t="shared" si="545"/>
        <v>1043</v>
      </c>
      <c r="AE3866" s="44">
        <f t="shared" si="546"/>
        <v>2.3762916311920804E-5</v>
      </c>
      <c r="AF3866" s="9">
        <f t="shared" si="547"/>
        <v>239</v>
      </c>
      <c r="AG3866" s="9">
        <f t="shared" si="540"/>
        <v>324</v>
      </c>
      <c r="AH3866" s="44">
        <f t="shared" si="548"/>
        <v>3.0029586335979467E-5</v>
      </c>
      <c r="AI3866">
        <f>AA3866/'Totals and Drop Down Lists'!W$6*Inputs!E$37</f>
        <v>11752.911115033601</v>
      </c>
      <c r="AJ3866">
        <f>AB3866/'Totals and Drop Down Lists'!X$6*Inputs!F$37</f>
        <v>8334.5507339232718</v>
      </c>
      <c r="AK3866">
        <f>AC3866/'Totals and Drop Down Lists'!Y$6*Inputs!G$37</f>
        <v>7383.4183206737616</v>
      </c>
      <c r="AL3866">
        <f>AD3866/'Totals and Drop Down Lists'!Z$6*Inputs!H$37</f>
        <v>8362.2538246036256</v>
      </c>
      <c r="AM3866">
        <f>AE3866/'Totals and Drop Down Lists'!AA$6*Inputs!I$37</f>
        <v>2958.2300142921049</v>
      </c>
      <c r="AN3866">
        <f>AF3866/'Totals and Drop Down Lists'!AB$6*Inputs!J$37</f>
        <v>4769.6496605423936</v>
      </c>
      <c r="AO3866">
        <f>AG3866/'Totals and Drop Down Lists'!AC$6*Inputs!K$37</f>
        <v>6034.0386820256845</v>
      </c>
      <c r="AP3866">
        <f>AH3866/'Totals and Drop Down Lists'!AD$6*Inputs!L$37</f>
        <v>7066.8598212475436</v>
      </c>
      <c r="AQ3866">
        <f>IF(OR($D3866="51",$D3866="52",$D3866="61"),(AA3866/'Totals and Drop Down Lists'!W$4)*Inputs!E$38,0)</f>
        <v>0</v>
      </c>
      <c r="AR3866">
        <f>IF(OR($D3866="51",$D3866="52",$D3866="61"),(AB3866/'Totals and Drop Down Lists'!X$4)*Inputs!F$38,0)</f>
        <v>0</v>
      </c>
      <c r="AS3866">
        <f>IF(OR($D3866="51",$D3866="52",$D3866="61"),(AC3866/'Totals and Drop Down Lists'!Y$4)*Inputs!G$38,0)</f>
        <v>0</v>
      </c>
      <c r="AT3866">
        <f>IF(OR($D3866="51",$D3866="52",$D3866="61"),(AD3866/'Totals and Drop Down Lists'!Z$4)*Inputs!H$38,0)</f>
        <v>0</v>
      </c>
      <c r="AU3866">
        <f>IF(OR($D3866="51",$D3866="52",$D3866="61"),(AE3866/'Totals and Drop Down Lists'!AA$4)*Inputs!I$38,0)</f>
        <v>0</v>
      </c>
      <c r="AV3866">
        <f>IF(OR($D3866="51",$D3866="52",$D3866="61"),(AF3866/'Totals and Drop Down Lists'!AB$4)*Inputs!J$38,0)</f>
        <v>0</v>
      </c>
      <c r="AW3866">
        <f>IF(OR($D3866="51",$D3866="52",$D3866="61"),(AG3866/'Totals and Drop Down Lists'!AC$4)*Inputs!K$38,0)</f>
        <v>0</v>
      </c>
      <c r="AX3866">
        <f>IF(OR($D3866="51",$D3866="52",$D3866="61"),(AH3866/'Totals and Drop Down Lists'!AD$4)*Inputs!L$38,0)</f>
        <v>0</v>
      </c>
      <c r="AY3866">
        <f>IF(OR($D3866="51",$D3866="52",$D3866="61"),0,(AA3866/'Totals and Drop Down Lists'!W$5)*Inputs!E$39)</f>
        <v>0</v>
      </c>
      <c r="AZ3866">
        <f>IF(OR($D3866="51",$D3866="52",$D3866="61"),0,(AB3866/'Totals and Drop Down Lists'!X$5)*Inputs!F$39)</f>
        <v>0</v>
      </c>
      <c r="BA3866">
        <f>IF(OR($D3866="51",$D3866="52",$D3866="61"),0,(AC3866/'Totals and Drop Down Lists'!Y$5)*Inputs!G$39)</f>
        <v>0</v>
      </c>
      <c r="BB3866">
        <f>IF(OR($D3866="51",$D3866="52",$D3866="61"),0,(AD3866/'Totals and Drop Down Lists'!Z$5)*Inputs!H$39)</f>
        <v>0</v>
      </c>
      <c r="BC3866">
        <f>IF(OR($D3866="51",$D3866="52",$D3866="61"),0,(AE3866/'Totals and Drop Down Lists'!AA$5)*Inputs!I$39)</f>
        <v>0</v>
      </c>
      <c r="BD3866">
        <f>IF(OR($D3866="51",$D3866="52",$D3866="61"),0,(AF3866/'Totals and Drop Down Lists'!AB$5)*Inputs!J$39)</f>
        <v>0</v>
      </c>
      <c r="BE3866">
        <f>IF(OR($D3866="51",$D3866="52",$D3866="61"),0,(AG3866/'Totals and Drop Down Lists'!AC$5)*Inputs!K$39)</f>
        <v>0</v>
      </c>
      <c r="BF3866">
        <f>IF(OR($D3866="51",$D3866="52",$D3866="61"),0,(AH3866/'Totals and Drop Down Lists'!AD$5)*Inputs!L$39)</f>
        <v>0</v>
      </c>
      <c r="BG3866" s="10">
        <f t="shared" si="541"/>
        <v>56661.912172341981</v>
      </c>
    </row>
    <row r="3867" spans="1:59" ht="28.8">
      <c r="A3867" s="1" t="s">
        <v>7706</v>
      </c>
      <c r="B3867" s="1" t="s">
        <v>6806</v>
      </c>
      <c r="C3867" s="1" t="s">
        <v>910</v>
      </c>
      <c r="D3867" s="1" t="s">
        <v>25</v>
      </c>
      <c r="E3867" s="1" t="s">
        <v>6867</v>
      </c>
      <c r="F3867" s="2">
        <v>15786</v>
      </c>
      <c r="G3867" s="2">
        <v>59</v>
      </c>
      <c r="H3867" s="2">
        <v>4</v>
      </c>
      <c r="I3867" s="2">
        <v>1679</v>
      </c>
      <c r="J3867" s="2">
        <v>7753</v>
      </c>
      <c r="K3867" s="2">
        <v>2212</v>
      </c>
      <c r="L3867" s="2">
        <v>118</v>
      </c>
      <c r="M3867" s="2">
        <v>51</v>
      </c>
      <c r="N3867" s="2">
        <v>12</v>
      </c>
      <c r="O3867" s="2">
        <v>96</v>
      </c>
      <c r="P3867" s="2">
        <v>15</v>
      </c>
      <c r="Q3867" s="2">
        <v>0</v>
      </c>
      <c r="R3867" s="2">
        <v>965</v>
      </c>
      <c r="S3867" s="2">
        <v>1886700</v>
      </c>
      <c r="T3867" s="2">
        <v>96056400</v>
      </c>
      <c r="U3867" s="2">
        <v>219</v>
      </c>
      <c r="V3867" s="2">
        <v>104</v>
      </c>
      <c r="W3867" s="2">
        <v>20</v>
      </c>
      <c r="X3867" s="2">
        <v>435</v>
      </c>
      <c r="Y3867" s="2">
        <v>43</v>
      </c>
      <c r="Z3867" s="2">
        <v>285</v>
      </c>
      <c r="AA3867" s="9">
        <f t="shared" si="542"/>
        <v>15786</v>
      </c>
      <c r="AB3867" s="9">
        <f t="shared" si="543"/>
        <v>1616</v>
      </c>
      <c r="AC3867" s="9">
        <f t="shared" si="544"/>
        <v>1257</v>
      </c>
      <c r="AD3867" s="9">
        <f t="shared" si="545"/>
        <v>965</v>
      </c>
      <c r="AE3867" s="44">
        <f t="shared" si="546"/>
        <v>4.4075398464723681E-5</v>
      </c>
      <c r="AF3867" s="9">
        <f t="shared" si="547"/>
        <v>311</v>
      </c>
      <c r="AG3867" s="9">
        <f t="shared" si="540"/>
        <v>328</v>
      </c>
      <c r="AH3867" s="44">
        <f t="shared" si="548"/>
        <v>3.4820922188615783E-5</v>
      </c>
      <c r="AI3867">
        <f>AA3867/'Totals and Drop Down Lists'!W$6*Inputs!E$37</f>
        <v>14320.118467267706</v>
      </c>
      <c r="AJ3867">
        <f>AB3867/'Totals and Drop Down Lists'!X$6*Inputs!F$37</f>
        <v>5317.2656873351789</v>
      </c>
      <c r="AK3867">
        <f>AC3867/'Totals and Drop Down Lists'!Y$6*Inputs!G$37</f>
        <v>8286.5685973990348</v>
      </c>
      <c r="AL3867">
        <f>AD3867/'Totals and Drop Down Lists'!Z$6*Inputs!H$37</f>
        <v>7736.8887255441023</v>
      </c>
      <c r="AM3867">
        <f>AE3867/'Totals and Drop Down Lists'!AA$6*Inputs!I$37</f>
        <v>5486.9177216611779</v>
      </c>
      <c r="AN3867">
        <f>AF3867/'Totals and Drop Down Lists'!AB$6*Inputs!J$37</f>
        <v>6206.5315666472152</v>
      </c>
      <c r="AO3867">
        <f>AG3867/'Totals and Drop Down Lists'!AC$6*Inputs!K$37</f>
        <v>6108.5329867420514</v>
      </c>
      <c r="AP3867">
        <f>AH3867/'Totals and Drop Down Lists'!AD$6*Inputs!L$37</f>
        <v>8194.4044516752347</v>
      </c>
      <c r="AQ3867">
        <f>IF(OR($D3867="51",$D3867="52",$D3867="61"),(AA3867/'Totals and Drop Down Lists'!W$4)*Inputs!E$38,0)</f>
        <v>0</v>
      </c>
      <c r="AR3867">
        <f>IF(OR($D3867="51",$D3867="52",$D3867="61"),(AB3867/'Totals and Drop Down Lists'!X$4)*Inputs!F$38,0)</f>
        <v>0</v>
      </c>
      <c r="AS3867">
        <f>IF(OR($D3867="51",$D3867="52",$D3867="61"),(AC3867/'Totals and Drop Down Lists'!Y$4)*Inputs!G$38,0)</f>
        <v>0</v>
      </c>
      <c r="AT3867">
        <f>IF(OR($D3867="51",$D3867="52",$D3867="61"),(AD3867/'Totals and Drop Down Lists'!Z$4)*Inputs!H$38,0)</f>
        <v>0</v>
      </c>
      <c r="AU3867">
        <f>IF(OR($D3867="51",$D3867="52",$D3867="61"),(AE3867/'Totals and Drop Down Lists'!AA$4)*Inputs!I$38,0)</f>
        <v>0</v>
      </c>
      <c r="AV3867">
        <f>IF(OR($D3867="51",$D3867="52",$D3867="61"),(AF3867/'Totals and Drop Down Lists'!AB$4)*Inputs!J$38,0)</f>
        <v>0</v>
      </c>
      <c r="AW3867">
        <f>IF(OR($D3867="51",$D3867="52",$D3867="61"),(AG3867/'Totals and Drop Down Lists'!AC$4)*Inputs!K$38,0)</f>
        <v>0</v>
      </c>
      <c r="AX3867">
        <f>IF(OR($D3867="51",$D3867="52",$D3867="61"),(AH3867/'Totals and Drop Down Lists'!AD$4)*Inputs!L$38,0)</f>
        <v>0</v>
      </c>
      <c r="AY3867">
        <f>IF(OR($D3867="51",$D3867="52",$D3867="61"),0,(AA3867/'Totals and Drop Down Lists'!W$5)*Inputs!E$39)</f>
        <v>0</v>
      </c>
      <c r="AZ3867">
        <f>IF(OR($D3867="51",$D3867="52",$D3867="61"),0,(AB3867/'Totals and Drop Down Lists'!X$5)*Inputs!F$39)</f>
        <v>0</v>
      </c>
      <c r="BA3867">
        <f>IF(OR($D3867="51",$D3867="52",$D3867="61"),0,(AC3867/'Totals and Drop Down Lists'!Y$5)*Inputs!G$39)</f>
        <v>0</v>
      </c>
      <c r="BB3867">
        <f>IF(OR($D3867="51",$D3867="52",$D3867="61"),0,(AD3867/'Totals and Drop Down Lists'!Z$5)*Inputs!H$39)</f>
        <v>0</v>
      </c>
      <c r="BC3867">
        <f>IF(OR($D3867="51",$D3867="52",$D3867="61"),0,(AE3867/'Totals and Drop Down Lists'!AA$5)*Inputs!I$39)</f>
        <v>0</v>
      </c>
      <c r="BD3867">
        <f>IF(OR($D3867="51",$D3867="52",$D3867="61"),0,(AF3867/'Totals and Drop Down Lists'!AB$5)*Inputs!J$39)</f>
        <v>0</v>
      </c>
      <c r="BE3867">
        <f>IF(OR($D3867="51",$D3867="52",$D3867="61"),0,(AG3867/'Totals and Drop Down Lists'!AC$5)*Inputs!K$39)</f>
        <v>0</v>
      </c>
      <c r="BF3867">
        <f>IF(OR($D3867="51",$D3867="52",$D3867="61"),0,(AH3867/'Totals and Drop Down Lists'!AD$5)*Inputs!L$39)</f>
        <v>0</v>
      </c>
      <c r="BG3867" s="10">
        <f t="shared" si="541"/>
        <v>61657.228204271698</v>
      </c>
    </row>
    <row r="3868" spans="1:59" ht="28.8">
      <c r="A3868" s="1" t="s">
        <v>7706</v>
      </c>
      <c r="B3868" s="1" t="s">
        <v>6806</v>
      </c>
      <c r="C3868" s="1" t="s">
        <v>6868</v>
      </c>
      <c r="D3868" s="1" t="s">
        <v>58</v>
      </c>
      <c r="E3868" s="1" t="s">
        <v>6869</v>
      </c>
      <c r="F3868" s="2">
        <v>69703</v>
      </c>
      <c r="G3868" s="2">
        <v>494</v>
      </c>
      <c r="H3868" s="2">
        <v>48</v>
      </c>
      <c r="I3868" s="2">
        <v>8260</v>
      </c>
      <c r="J3868" s="2">
        <v>27126</v>
      </c>
      <c r="K3868" s="2">
        <v>7461</v>
      </c>
      <c r="L3868" s="2">
        <v>259</v>
      </c>
      <c r="M3868" s="2">
        <v>38</v>
      </c>
      <c r="N3868" s="2">
        <v>24</v>
      </c>
      <c r="O3868" s="2">
        <v>367</v>
      </c>
      <c r="P3868" s="2">
        <v>66</v>
      </c>
      <c r="Q3868" s="2">
        <v>0</v>
      </c>
      <c r="R3868" s="2">
        <v>4540</v>
      </c>
      <c r="S3868" s="2">
        <v>7326000</v>
      </c>
      <c r="T3868" s="2">
        <v>325288600</v>
      </c>
      <c r="U3868" s="2">
        <v>499</v>
      </c>
      <c r="V3868" s="2">
        <v>223</v>
      </c>
      <c r="W3868" s="2">
        <v>70</v>
      </c>
      <c r="X3868" s="2">
        <v>1308</v>
      </c>
      <c r="Y3868" s="2">
        <v>102</v>
      </c>
      <c r="Z3868" s="2">
        <v>967</v>
      </c>
      <c r="AA3868" s="9">
        <f t="shared" si="542"/>
        <v>69703</v>
      </c>
      <c r="AB3868" s="9">
        <f t="shared" si="543"/>
        <v>7718</v>
      </c>
      <c r="AC3868" s="9">
        <f t="shared" si="544"/>
        <v>5294</v>
      </c>
      <c r="AD3868" s="9">
        <f t="shared" si="545"/>
        <v>4540</v>
      </c>
      <c r="AE3868" s="44">
        <f t="shared" si="546"/>
        <v>1.4331911195871144E-4</v>
      </c>
      <c r="AF3868" s="9">
        <f t="shared" si="547"/>
        <v>1015</v>
      </c>
      <c r="AG3868" s="9">
        <f t="shared" si="540"/>
        <v>1069</v>
      </c>
      <c r="AH3868" s="44">
        <f t="shared" si="548"/>
        <v>1.0940573146514342E-4</v>
      </c>
      <c r="AI3868">
        <f>AA3868/'Totals and Drop Down Lists'!W$6*Inputs!E$37</f>
        <v>63230.407799566769</v>
      </c>
      <c r="AJ3868">
        <f>AB3868/'Totals and Drop Down Lists'!X$6*Inputs!F$37</f>
        <v>25395.208276517889</v>
      </c>
      <c r="AK3868">
        <f>AC3868/'Totals and Drop Down Lists'!Y$6*Inputs!G$37</f>
        <v>34899.836240756158</v>
      </c>
      <c r="AL3868">
        <f>AD3868/'Totals and Drop Down Lists'!Z$6*Inputs!H$37</f>
        <v>36399.455765772254</v>
      </c>
      <c r="AM3868">
        <f>AE3868/'Totals and Drop Down Lists'!AA$6*Inputs!I$37</f>
        <v>17841.703141683131</v>
      </c>
      <c r="AN3868">
        <f>AF3868/'Totals and Drop Down Lists'!AB$6*Inputs!J$37</f>
        <v>20256.04353744991</v>
      </c>
      <c r="AO3868">
        <f>AG3868/'Totals and Drop Down Lists'!AC$6*Inputs!K$37</f>
        <v>19908.60293544894</v>
      </c>
      <c r="AP3868">
        <f>AH3868/'Totals and Drop Down Lists'!AD$6*Inputs!L$37</f>
        <v>25746.440835213132</v>
      </c>
      <c r="AQ3868">
        <f>IF(OR($D3868="51",$D3868="52",$D3868="61"),(AA3868/'Totals and Drop Down Lists'!W$4)*Inputs!E$38,0)</f>
        <v>0</v>
      </c>
      <c r="AR3868">
        <f>IF(OR($D3868="51",$D3868="52",$D3868="61"),(AB3868/'Totals and Drop Down Lists'!X$4)*Inputs!F$38,0)</f>
        <v>0</v>
      </c>
      <c r="AS3868">
        <f>IF(OR($D3868="51",$D3868="52",$D3868="61"),(AC3868/'Totals and Drop Down Lists'!Y$4)*Inputs!G$38,0)</f>
        <v>0</v>
      </c>
      <c r="AT3868">
        <f>IF(OR($D3868="51",$D3868="52",$D3868="61"),(AD3868/'Totals and Drop Down Lists'!Z$4)*Inputs!H$38,0)</f>
        <v>0</v>
      </c>
      <c r="AU3868">
        <f>IF(OR($D3868="51",$D3868="52",$D3868="61"),(AE3868/'Totals and Drop Down Lists'!AA$4)*Inputs!I$38,0)</f>
        <v>0</v>
      </c>
      <c r="AV3868">
        <f>IF(OR($D3868="51",$D3868="52",$D3868="61"),(AF3868/'Totals and Drop Down Lists'!AB$4)*Inputs!J$38,0)</f>
        <v>0</v>
      </c>
      <c r="AW3868">
        <f>IF(OR($D3868="51",$D3868="52",$D3868="61"),(AG3868/'Totals and Drop Down Lists'!AC$4)*Inputs!K$38,0)</f>
        <v>0</v>
      </c>
      <c r="AX3868">
        <f>IF(OR($D3868="51",$D3868="52",$D3868="61"),(AH3868/'Totals and Drop Down Lists'!AD$4)*Inputs!L$38,0)</f>
        <v>0</v>
      </c>
      <c r="AY3868">
        <f>IF(OR($D3868="51",$D3868="52",$D3868="61"),0,(AA3868/'Totals and Drop Down Lists'!W$5)*Inputs!E$39)</f>
        <v>0</v>
      </c>
      <c r="AZ3868">
        <f>IF(OR($D3868="51",$D3868="52",$D3868="61"),0,(AB3868/'Totals and Drop Down Lists'!X$5)*Inputs!F$39)</f>
        <v>0</v>
      </c>
      <c r="BA3868">
        <f>IF(OR($D3868="51",$D3868="52",$D3868="61"),0,(AC3868/'Totals and Drop Down Lists'!Y$5)*Inputs!G$39)</f>
        <v>0</v>
      </c>
      <c r="BB3868">
        <f>IF(OR($D3868="51",$D3868="52",$D3868="61"),0,(AD3868/'Totals and Drop Down Lists'!Z$5)*Inputs!H$39)</f>
        <v>0</v>
      </c>
      <c r="BC3868">
        <f>IF(OR($D3868="51",$D3868="52",$D3868="61"),0,(AE3868/'Totals and Drop Down Lists'!AA$5)*Inputs!I$39)</f>
        <v>0</v>
      </c>
      <c r="BD3868">
        <f>IF(OR($D3868="51",$D3868="52",$D3868="61"),0,(AF3868/'Totals and Drop Down Lists'!AB$5)*Inputs!J$39)</f>
        <v>0</v>
      </c>
      <c r="BE3868">
        <f>IF(OR($D3868="51",$D3868="52",$D3868="61"),0,(AG3868/'Totals and Drop Down Lists'!AC$5)*Inputs!K$39)</f>
        <v>0</v>
      </c>
      <c r="BF3868">
        <f>IF(OR($D3868="51",$D3868="52",$D3868="61"),0,(AH3868/'Totals and Drop Down Lists'!AD$5)*Inputs!L$39)</f>
        <v>0</v>
      </c>
      <c r="BG3868" s="10">
        <f t="shared" si="541"/>
        <v>243677.69853240819</v>
      </c>
    </row>
    <row r="3869" spans="1:59" ht="28.8">
      <c r="A3869" s="1" t="s">
        <v>7706</v>
      </c>
      <c r="B3869" s="1" t="s">
        <v>6806</v>
      </c>
      <c r="C3869" s="1" t="s">
        <v>6870</v>
      </c>
      <c r="D3869" s="1" t="s">
        <v>25</v>
      </c>
      <c r="E3869" s="1" t="s">
        <v>6871</v>
      </c>
      <c r="F3869" s="2">
        <v>11126</v>
      </c>
      <c r="G3869" s="2">
        <v>56</v>
      </c>
      <c r="H3869" s="2">
        <v>11</v>
      </c>
      <c r="I3869" s="2">
        <v>1382</v>
      </c>
      <c r="J3869" s="2">
        <v>4452</v>
      </c>
      <c r="K3869" s="2">
        <v>1165</v>
      </c>
      <c r="L3869" s="2">
        <v>57</v>
      </c>
      <c r="M3869" s="2">
        <v>8</v>
      </c>
      <c r="N3869" s="2">
        <v>0</v>
      </c>
      <c r="O3869" s="2">
        <v>35</v>
      </c>
      <c r="P3869" s="2">
        <v>0</v>
      </c>
      <c r="Q3869" s="2">
        <v>4</v>
      </c>
      <c r="R3869" s="2">
        <v>485</v>
      </c>
      <c r="S3869" s="2">
        <v>708500</v>
      </c>
      <c r="T3869" s="2">
        <v>48418500</v>
      </c>
      <c r="U3869" s="2">
        <v>150</v>
      </c>
      <c r="V3869" s="2">
        <v>184</v>
      </c>
      <c r="W3869" s="2">
        <v>14</v>
      </c>
      <c r="X3869" s="2">
        <v>390</v>
      </c>
      <c r="Y3869" s="2">
        <v>79</v>
      </c>
      <c r="Z3869" s="2">
        <v>160</v>
      </c>
      <c r="AA3869" s="9">
        <f t="shared" si="542"/>
        <v>11126</v>
      </c>
      <c r="AB3869" s="9">
        <f t="shared" si="543"/>
        <v>1315</v>
      </c>
      <c r="AC3869" s="9">
        <f t="shared" si="544"/>
        <v>589</v>
      </c>
      <c r="AD3869" s="9">
        <f t="shared" si="545"/>
        <v>485</v>
      </c>
      <c r="AE3869" s="44">
        <f t="shared" si="546"/>
        <v>2.1290824545362792E-5</v>
      </c>
      <c r="AF3869" s="9">
        <f t="shared" si="547"/>
        <v>192</v>
      </c>
      <c r="AG3869" s="9">
        <f t="shared" si="540"/>
        <v>239</v>
      </c>
      <c r="AH3869" s="44">
        <f t="shared" si="548"/>
        <v>2.3271252421740216E-5</v>
      </c>
      <c r="AI3869">
        <f>AA3869/'Totals and Drop Down Lists'!W$6*Inputs!E$37</f>
        <v>10092.844169949354</v>
      </c>
      <c r="AJ3869">
        <f>AB3869/'Totals and Drop Down Lists'!X$6*Inputs!F$37</f>
        <v>4326.8591453253466</v>
      </c>
      <c r="AK3869">
        <f>AC3869/'Totals and Drop Down Lists'!Y$6*Inputs!G$37</f>
        <v>3882.8869561400411</v>
      </c>
      <c r="AL3869">
        <f>AD3869/'Totals and Drop Down Lists'!Z$6*Inputs!H$37</f>
        <v>3888.488115947036</v>
      </c>
      <c r="AM3869">
        <f>AE3869/'Totals and Drop Down Lists'!AA$6*Inputs!I$37</f>
        <v>2650.4809162469423</v>
      </c>
      <c r="AN3869">
        <f>AF3869/'Totals and Drop Down Lists'!AB$6*Inputs!J$37</f>
        <v>3831.6850829461901</v>
      </c>
      <c r="AO3869">
        <f>AG3869/'Totals and Drop Down Lists'!AC$6*Inputs!K$37</f>
        <v>4451.0347068028968</v>
      </c>
      <c r="AP3869">
        <f>AH3869/'Totals and Drop Down Lists'!AD$6*Inputs!L$37</f>
        <v>5476.4217158818064</v>
      </c>
      <c r="AQ3869">
        <f>IF(OR($D3869="51",$D3869="52",$D3869="61"),(AA3869/'Totals and Drop Down Lists'!W$4)*Inputs!E$38,0)</f>
        <v>0</v>
      </c>
      <c r="AR3869">
        <f>IF(OR($D3869="51",$D3869="52",$D3869="61"),(AB3869/'Totals and Drop Down Lists'!X$4)*Inputs!F$38,0)</f>
        <v>0</v>
      </c>
      <c r="AS3869">
        <f>IF(OR($D3869="51",$D3869="52",$D3869="61"),(AC3869/'Totals and Drop Down Lists'!Y$4)*Inputs!G$38,0)</f>
        <v>0</v>
      </c>
      <c r="AT3869">
        <f>IF(OR($D3869="51",$D3869="52",$D3869="61"),(AD3869/'Totals and Drop Down Lists'!Z$4)*Inputs!H$38,0)</f>
        <v>0</v>
      </c>
      <c r="AU3869">
        <f>IF(OR($D3869="51",$D3869="52",$D3869="61"),(AE3869/'Totals and Drop Down Lists'!AA$4)*Inputs!I$38,0)</f>
        <v>0</v>
      </c>
      <c r="AV3869">
        <f>IF(OR($D3869="51",$D3869="52",$D3869="61"),(AF3869/'Totals and Drop Down Lists'!AB$4)*Inputs!J$38,0)</f>
        <v>0</v>
      </c>
      <c r="AW3869">
        <f>IF(OR($D3869="51",$D3869="52",$D3869="61"),(AG3869/'Totals and Drop Down Lists'!AC$4)*Inputs!K$38,0)</f>
        <v>0</v>
      </c>
      <c r="AX3869">
        <f>IF(OR($D3869="51",$D3869="52",$D3869="61"),(AH3869/'Totals and Drop Down Lists'!AD$4)*Inputs!L$38,0)</f>
        <v>0</v>
      </c>
      <c r="AY3869">
        <f>IF(OR($D3869="51",$D3869="52",$D3869="61"),0,(AA3869/'Totals and Drop Down Lists'!W$5)*Inputs!E$39)</f>
        <v>0</v>
      </c>
      <c r="AZ3869">
        <f>IF(OR($D3869="51",$D3869="52",$D3869="61"),0,(AB3869/'Totals and Drop Down Lists'!X$5)*Inputs!F$39)</f>
        <v>0</v>
      </c>
      <c r="BA3869">
        <f>IF(OR($D3869="51",$D3869="52",$D3869="61"),0,(AC3869/'Totals and Drop Down Lists'!Y$5)*Inputs!G$39)</f>
        <v>0</v>
      </c>
      <c r="BB3869">
        <f>IF(OR($D3869="51",$D3869="52",$D3869="61"),0,(AD3869/'Totals and Drop Down Lists'!Z$5)*Inputs!H$39)</f>
        <v>0</v>
      </c>
      <c r="BC3869">
        <f>IF(OR($D3869="51",$D3869="52",$D3869="61"),0,(AE3869/'Totals and Drop Down Lists'!AA$5)*Inputs!I$39)</f>
        <v>0</v>
      </c>
      <c r="BD3869">
        <f>IF(OR($D3869="51",$D3869="52",$D3869="61"),0,(AF3869/'Totals and Drop Down Lists'!AB$5)*Inputs!J$39)</f>
        <v>0</v>
      </c>
      <c r="BE3869">
        <f>IF(OR($D3869="51",$D3869="52",$D3869="61"),0,(AG3869/'Totals and Drop Down Lists'!AC$5)*Inputs!K$39)</f>
        <v>0</v>
      </c>
      <c r="BF3869">
        <f>IF(OR($D3869="51",$D3869="52",$D3869="61"),0,(AH3869/'Totals and Drop Down Lists'!AD$5)*Inputs!L$39)</f>
        <v>0</v>
      </c>
      <c r="BG3869" s="10">
        <f t="shared" si="541"/>
        <v>38600.700809239614</v>
      </c>
    </row>
    <row r="3870" spans="1:59" ht="28.8">
      <c r="A3870" s="1" t="s">
        <v>7706</v>
      </c>
      <c r="B3870" s="1" t="s">
        <v>6806</v>
      </c>
      <c r="C3870" s="1" t="s">
        <v>2639</v>
      </c>
      <c r="D3870" s="1" t="s">
        <v>25</v>
      </c>
      <c r="E3870" s="1" t="s">
        <v>6872</v>
      </c>
      <c r="F3870" s="2">
        <v>43513</v>
      </c>
      <c r="G3870" s="2">
        <v>221</v>
      </c>
      <c r="H3870" s="2">
        <v>23</v>
      </c>
      <c r="I3870" s="2">
        <v>7063</v>
      </c>
      <c r="J3870" s="2">
        <v>17684</v>
      </c>
      <c r="K3870" s="2">
        <v>3986</v>
      </c>
      <c r="L3870" s="2">
        <v>250</v>
      </c>
      <c r="M3870" s="2">
        <v>69</v>
      </c>
      <c r="N3870" s="2">
        <v>36</v>
      </c>
      <c r="O3870" s="2">
        <v>111</v>
      </c>
      <c r="P3870" s="2">
        <v>57</v>
      </c>
      <c r="Q3870" s="2">
        <v>23</v>
      </c>
      <c r="R3870" s="2">
        <v>2141</v>
      </c>
      <c r="S3870" s="2">
        <v>2442100</v>
      </c>
      <c r="T3870" s="2">
        <v>141677700</v>
      </c>
      <c r="U3870" s="2">
        <v>188</v>
      </c>
      <c r="V3870" s="2">
        <v>420</v>
      </c>
      <c r="W3870" s="2">
        <v>35</v>
      </c>
      <c r="X3870" s="2">
        <v>929</v>
      </c>
      <c r="Y3870" s="2">
        <v>170</v>
      </c>
      <c r="Z3870" s="2">
        <v>514</v>
      </c>
      <c r="AA3870" s="9">
        <f t="shared" si="542"/>
        <v>43513</v>
      </c>
      <c r="AB3870" s="9">
        <f t="shared" si="543"/>
        <v>6819</v>
      </c>
      <c r="AC3870" s="9">
        <f t="shared" si="544"/>
        <v>2687</v>
      </c>
      <c r="AD3870" s="9">
        <f t="shared" si="545"/>
        <v>2141</v>
      </c>
      <c r="AE3870" s="44">
        <f t="shared" si="546"/>
        <v>6.274655238201552E-5</v>
      </c>
      <c r="AF3870" s="9">
        <f t="shared" si="547"/>
        <v>474</v>
      </c>
      <c r="AG3870" s="9">
        <f t="shared" si="540"/>
        <v>684</v>
      </c>
      <c r="AH3870" s="44">
        <f t="shared" si="548"/>
        <v>5.7367242661503442E-5</v>
      </c>
      <c r="AI3870">
        <f>AA3870/'Totals and Drop Down Lists'!W$6*Inputs!E$37</f>
        <v>39472.400536311899</v>
      </c>
      <c r="AJ3870">
        <f>AB3870/'Totals and Drop Down Lists'!X$6*Inputs!F$37</f>
        <v>22437.150199219421</v>
      </c>
      <c r="AK3870">
        <f>AC3870/'Totals and Drop Down Lists'!Y$6*Inputs!G$37</f>
        <v>17713.611631830714</v>
      </c>
      <c r="AL3870">
        <f>AD3870/'Totals and Drop Down Lists'!Z$6*Inputs!H$37</f>
        <v>17165.470219056915</v>
      </c>
      <c r="AM3870">
        <f>AE3870/'Totals and Drop Down Lists'!AA$6*Inputs!I$37</f>
        <v>7811.2775432665794</v>
      </c>
      <c r="AN3870">
        <f>AF3870/'Totals and Drop Down Lists'!AB$6*Inputs!J$37</f>
        <v>9459.4725485234085</v>
      </c>
      <c r="AO3870">
        <f>AG3870/'Totals and Drop Down Lists'!AC$6*Inputs!K$37</f>
        <v>12738.526106498666</v>
      </c>
      <c r="AP3870">
        <f>AH3870/'Totals and Drop Down Lists'!AD$6*Inputs!L$37</f>
        <v>13500.227997966314</v>
      </c>
      <c r="AQ3870">
        <f>IF(OR($D3870="51",$D3870="52",$D3870="61"),(AA3870/'Totals and Drop Down Lists'!W$4)*Inputs!E$38,0)</f>
        <v>0</v>
      </c>
      <c r="AR3870">
        <f>IF(OR($D3870="51",$D3870="52",$D3870="61"),(AB3870/'Totals and Drop Down Lists'!X$4)*Inputs!F$38,0)</f>
        <v>0</v>
      </c>
      <c r="AS3870">
        <f>IF(OR($D3870="51",$D3870="52",$D3870="61"),(AC3870/'Totals and Drop Down Lists'!Y$4)*Inputs!G$38,0)</f>
        <v>0</v>
      </c>
      <c r="AT3870">
        <f>IF(OR($D3870="51",$D3870="52",$D3870="61"),(AD3870/'Totals and Drop Down Lists'!Z$4)*Inputs!H$38,0)</f>
        <v>0</v>
      </c>
      <c r="AU3870">
        <f>IF(OR($D3870="51",$D3870="52",$D3870="61"),(AE3870/'Totals and Drop Down Lists'!AA$4)*Inputs!I$38,0)</f>
        <v>0</v>
      </c>
      <c r="AV3870">
        <f>IF(OR($D3870="51",$D3870="52",$D3870="61"),(AF3870/'Totals and Drop Down Lists'!AB$4)*Inputs!J$38,0)</f>
        <v>0</v>
      </c>
      <c r="AW3870">
        <f>IF(OR($D3870="51",$D3870="52",$D3870="61"),(AG3870/'Totals and Drop Down Lists'!AC$4)*Inputs!K$38,0)</f>
        <v>0</v>
      </c>
      <c r="AX3870">
        <f>IF(OR($D3870="51",$D3870="52",$D3870="61"),(AH3870/'Totals and Drop Down Lists'!AD$4)*Inputs!L$38,0)</f>
        <v>0</v>
      </c>
      <c r="AY3870">
        <f>IF(OR($D3870="51",$D3870="52",$D3870="61"),0,(AA3870/'Totals and Drop Down Lists'!W$5)*Inputs!E$39)</f>
        <v>0</v>
      </c>
      <c r="AZ3870">
        <f>IF(OR($D3870="51",$D3870="52",$D3870="61"),0,(AB3870/'Totals and Drop Down Lists'!X$5)*Inputs!F$39)</f>
        <v>0</v>
      </c>
      <c r="BA3870">
        <f>IF(OR($D3870="51",$D3870="52",$D3870="61"),0,(AC3870/'Totals and Drop Down Lists'!Y$5)*Inputs!G$39)</f>
        <v>0</v>
      </c>
      <c r="BB3870">
        <f>IF(OR($D3870="51",$D3870="52",$D3870="61"),0,(AD3870/'Totals and Drop Down Lists'!Z$5)*Inputs!H$39)</f>
        <v>0</v>
      </c>
      <c r="BC3870">
        <f>IF(OR($D3870="51",$D3870="52",$D3870="61"),0,(AE3870/'Totals and Drop Down Lists'!AA$5)*Inputs!I$39)</f>
        <v>0</v>
      </c>
      <c r="BD3870">
        <f>IF(OR($D3870="51",$D3870="52",$D3870="61"),0,(AF3870/'Totals and Drop Down Lists'!AB$5)*Inputs!J$39)</f>
        <v>0</v>
      </c>
      <c r="BE3870">
        <f>IF(OR($D3870="51",$D3870="52",$D3870="61"),0,(AG3870/'Totals and Drop Down Lists'!AC$5)*Inputs!K$39)</f>
        <v>0</v>
      </c>
      <c r="BF3870">
        <f>IF(OR($D3870="51",$D3870="52",$D3870="61"),0,(AH3870/'Totals and Drop Down Lists'!AD$5)*Inputs!L$39)</f>
        <v>0</v>
      </c>
      <c r="BG3870" s="10">
        <f t="shared" si="541"/>
        <v>140298.13678267392</v>
      </c>
    </row>
    <row r="3871" spans="1:59" ht="28.8">
      <c r="A3871" s="1" t="s">
        <v>7706</v>
      </c>
      <c r="B3871" s="1" t="s">
        <v>6806</v>
      </c>
      <c r="C3871" s="1" t="s">
        <v>3955</v>
      </c>
      <c r="D3871" s="1" t="s">
        <v>15</v>
      </c>
      <c r="E3871" s="1" t="s">
        <v>6873</v>
      </c>
      <c r="F3871" s="2">
        <v>208745</v>
      </c>
      <c r="G3871" s="2">
        <v>2370</v>
      </c>
      <c r="H3871" s="2">
        <v>69</v>
      </c>
      <c r="I3871" s="2">
        <v>22215</v>
      </c>
      <c r="J3871" s="2">
        <v>80371</v>
      </c>
      <c r="K3871" s="2">
        <v>23344</v>
      </c>
      <c r="L3871" s="2">
        <v>676</v>
      </c>
      <c r="M3871" s="2">
        <v>71</v>
      </c>
      <c r="N3871" s="2">
        <v>25</v>
      </c>
      <c r="O3871" s="2">
        <v>756</v>
      </c>
      <c r="P3871" s="2">
        <v>76</v>
      </c>
      <c r="Q3871" s="2">
        <v>50</v>
      </c>
      <c r="R3871" s="2">
        <v>3169</v>
      </c>
      <c r="S3871" s="2">
        <v>24888200</v>
      </c>
      <c r="T3871" s="2">
        <v>1165829900</v>
      </c>
      <c r="U3871" s="2">
        <v>1260</v>
      </c>
      <c r="V3871" s="2">
        <v>668</v>
      </c>
      <c r="W3871" s="2">
        <v>14</v>
      </c>
      <c r="X3871" s="2">
        <v>3678</v>
      </c>
      <c r="Y3871" s="2">
        <v>289</v>
      </c>
      <c r="Z3871" s="2">
        <v>2483</v>
      </c>
      <c r="AA3871" s="9">
        <f t="shared" si="542"/>
        <v>208745</v>
      </c>
      <c r="AB3871" s="9">
        <f t="shared" si="543"/>
        <v>19776</v>
      </c>
      <c r="AC3871" s="9">
        <f t="shared" si="544"/>
        <v>4823</v>
      </c>
      <c r="AD3871" s="9">
        <f t="shared" si="545"/>
        <v>3169</v>
      </c>
      <c r="AE3871" s="44">
        <f t="shared" si="546"/>
        <v>4.7352941620150147E-4</v>
      </c>
      <c r="AF3871" s="9">
        <f t="shared" si="547"/>
        <v>2996</v>
      </c>
      <c r="AG3871" s="9">
        <f t="shared" si="540"/>
        <v>2772</v>
      </c>
      <c r="AH3871" s="44">
        <f t="shared" si="548"/>
        <v>2.9958510350339596E-4</v>
      </c>
      <c r="AI3871">
        <f>AA3871/'Totals and Drop Down Lists'!W$6*Inputs!E$37</f>
        <v>189361.02429049776</v>
      </c>
      <c r="AJ3871">
        <f>AB3871/'Totals and Drop Down Lists'!X$6*Inputs!F$37</f>
        <v>65070.696926200799</v>
      </c>
      <c r="AK3871">
        <f>AC3871/'Totals and Drop Down Lists'!Y$6*Inputs!G$37</f>
        <v>31794.845143401391</v>
      </c>
      <c r="AL3871">
        <f>AD3871/'Totals and Drop Down Lists'!Z$6*Inputs!H$37</f>
        <v>25407.461524610633</v>
      </c>
      <c r="AM3871">
        <f>AE3871/'Totals and Drop Down Lists'!AA$6*Inputs!I$37</f>
        <v>58949.369398518473</v>
      </c>
      <c r="AN3871">
        <f>AF3871/'Totals and Drop Down Lists'!AB$6*Inputs!J$37</f>
        <v>59790.252648472844</v>
      </c>
      <c r="AO3871">
        <f>AG3871/'Totals and Drop Down Lists'!AC$6*Inputs!K$37</f>
        <v>51624.553168441962</v>
      </c>
      <c r="AP3871">
        <f>AH3871/'Totals and Drop Down Lists'!AD$6*Inputs!L$37</f>
        <v>70501.335160112911</v>
      </c>
      <c r="AQ3871">
        <f>IF(OR($D3871="51",$D3871="52",$D3871="61"),(AA3871/'Totals and Drop Down Lists'!W$4)*Inputs!E$38,0)</f>
        <v>0</v>
      </c>
      <c r="AR3871">
        <f>IF(OR($D3871="51",$D3871="52",$D3871="61"),(AB3871/'Totals and Drop Down Lists'!X$4)*Inputs!F$38,0)</f>
        <v>0</v>
      </c>
      <c r="AS3871">
        <f>IF(OR($D3871="51",$D3871="52",$D3871="61"),(AC3871/'Totals and Drop Down Lists'!Y$4)*Inputs!G$38,0)</f>
        <v>0</v>
      </c>
      <c r="AT3871">
        <f>IF(OR($D3871="51",$D3871="52",$D3871="61"),(AD3871/'Totals and Drop Down Lists'!Z$4)*Inputs!H$38,0)</f>
        <v>0</v>
      </c>
      <c r="AU3871">
        <f>IF(OR($D3871="51",$D3871="52",$D3871="61"),(AE3871/'Totals and Drop Down Lists'!AA$4)*Inputs!I$38,0)</f>
        <v>0</v>
      </c>
      <c r="AV3871">
        <f>IF(OR($D3871="51",$D3871="52",$D3871="61"),(AF3871/'Totals and Drop Down Lists'!AB$4)*Inputs!J$38,0)</f>
        <v>0</v>
      </c>
      <c r="AW3871">
        <f>IF(OR($D3871="51",$D3871="52",$D3871="61"),(AG3871/'Totals and Drop Down Lists'!AC$4)*Inputs!K$38,0)</f>
        <v>0</v>
      </c>
      <c r="AX3871">
        <f>IF(OR($D3871="51",$D3871="52",$D3871="61"),(AH3871/'Totals and Drop Down Lists'!AD$4)*Inputs!L$38,0)</f>
        <v>0</v>
      </c>
      <c r="AY3871">
        <f>IF(OR($D3871="51",$D3871="52",$D3871="61"),0,(AA3871/'Totals and Drop Down Lists'!W$5)*Inputs!E$39)</f>
        <v>0</v>
      </c>
      <c r="AZ3871">
        <f>IF(OR($D3871="51",$D3871="52",$D3871="61"),0,(AB3871/'Totals and Drop Down Lists'!X$5)*Inputs!F$39)</f>
        <v>0</v>
      </c>
      <c r="BA3871">
        <f>IF(OR($D3871="51",$D3871="52",$D3871="61"),0,(AC3871/'Totals and Drop Down Lists'!Y$5)*Inputs!G$39)</f>
        <v>0</v>
      </c>
      <c r="BB3871">
        <f>IF(OR($D3871="51",$D3871="52",$D3871="61"),0,(AD3871/'Totals and Drop Down Lists'!Z$5)*Inputs!H$39)</f>
        <v>0</v>
      </c>
      <c r="BC3871">
        <f>IF(OR($D3871="51",$D3871="52",$D3871="61"),0,(AE3871/'Totals and Drop Down Lists'!AA$5)*Inputs!I$39)</f>
        <v>0</v>
      </c>
      <c r="BD3871">
        <f>IF(OR($D3871="51",$D3871="52",$D3871="61"),0,(AF3871/'Totals and Drop Down Lists'!AB$5)*Inputs!J$39)</f>
        <v>0</v>
      </c>
      <c r="BE3871">
        <f>IF(OR($D3871="51",$D3871="52",$D3871="61"),0,(AG3871/'Totals and Drop Down Lists'!AC$5)*Inputs!K$39)</f>
        <v>0</v>
      </c>
      <c r="BF3871">
        <f>IF(OR($D3871="51",$D3871="52",$D3871="61"),0,(AH3871/'Totals and Drop Down Lists'!AD$5)*Inputs!L$39)</f>
        <v>0</v>
      </c>
      <c r="BG3871" s="10">
        <f t="shared" si="541"/>
        <v>552499.53826025676</v>
      </c>
    </row>
    <row r="3872" spans="1:59" ht="28.8">
      <c r="A3872" s="1" t="s">
        <v>7706</v>
      </c>
      <c r="B3872" s="1" t="s">
        <v>6806</v>
      </c>
      <c r="C3872" s="1" t="s">
        <v>6874</v>
      </c>
      <c r="D3872" s="1" t="s">
        <v>25</v>
      </c>
      <c r="E3872" s="1" t="s">
        <v>6875</v>
      </c>
      <c r="F3872" s="2">
        <v>4006</v>
      </c>
      <c r="G3872" s="2">
        <v>37</v>
      </c>
      <c r="H3872" s="2">
        <v>0</v>
      </c>
      <c r="I3872" s="2">
        <v>875</v>
      </c>
      <c r="J3872" s="2">
        <v>1715</v>
      </c>
      <c r="K3872" s="2">
        <v>413</v>
      </c>
      <c r="L3872" s="2">
        <v>19</v>
      </c>
      <c r="M3872" s="2">
        <v>0</v>
      </c>
      <c r="N3872" s="2">
        <v>0</v>
      </c>
      <c r="O3872" s="2">
        <v>6</v>
      </c>
      <c r="P3872" s="2">
        <v>0</v>
      </c>
      <c r="Q3872" s="2">
        <v>0</v>
      </c>
      <c r="R3872" s="2">
        <v>377</v>
      </c>
      <c r="S3872" s="2">
        <v>154400</v>
      </c>
      <c r="T3872" s="2">
        <v>5805100</v>
      </c>
      <c r="U3872" s="2">
        <v>9</v>
      </c>
      <c r="V3872" s="2">
        <v>60</v>
      </c>
      <c r="W3872" s="2">
        <v>0</v>
      </c>
      <c r="X3872" s="2">
        <v>159</v>
      </c>
      <c r="Y3872" s="2">
        <v>29</v>
      </c>
      <c r="Z3872" s="2">
        <v>99</v>
      </c>
      <c r="AA3872" s="9">
        <f t="shared" si="542"/>
        <v>4006</v>
      </c>
      <c r="AB3872" s="9">
        <f t="shared" si="543"/>
        <v>838</v>
      </c>
      <c r="AC3872" s="9">
        <f t="shared" si="544"/>
        <v>402</v>
      </c>
      <c r="AD3872" s="9">
        <f t="shared" si="545"/>
        <v>377</v>
      </c>
      <c r="AE3872" s="44">
        <f t="shared" si="546"/>
        <v>6.9459517934272375E-6</v>
      </c>
      <c r="AF3872" s="9">
        <f t="shared" si="547"/>
        <v>99</v>
      </c>
      <c r="AG3872" s="9">
        <f t="shared" si="540"/>
        <v>128</v>
      </c>
      <c r="AH3872" s="44">
        <f t="shared" si="548"/>
        <v>1.146956595787092E-5</v>
      </c>
      <c r="AI3872">
        <f>AA3872/'Totals and Drop Down Lists'!W$6*Inputs!E$37</f>
        <v>3634.0044710423435</v>
      </c>
      <c r="AJ3872">
        <f>AB3872/'Totals and Drop Down Lists'!X$6*Inputs!F$37</f>
        <v>2757.3444591502971</v>
      </c>
      <c r="AK3872">
        <f>AC3872/'Totals and Drop Down Lists'!Y$6*Inputs!G$37</f>
        <v>2650.1197900989755</v>
      </c>
      <c r="AL3872">
        <f>AD3872/'Totals and Drop Down Lists'!Z$6*Inputs!H$37</f>
        <v>3022.5979787876959</v>
      </c>
      <c r="AM3872">
        <f>AE3872/'Totals and Drop Down Lists'!AA$6*Inputs!I$37</f>
        <v>864.69702638453691</v>
      </c>
      <c r="AN3872">
        <f>AF3872/'Totals and Drop Down Lists'!AB$6*Inputs!J$37</f>
        <v>1975.7126208941295</v>
      </c>
      <c r="AO3872">
        <f>AG3872/'Totals and Drop Down Lists'!AC$6*Inputs!K$37</f>
        <v>2383.8177509237271</v>
      </c>
      <c r="AP3872">
        <f>AH3872/'Totals and Drop Down Lists'!AD$6*Inputs!L$37</f>
        <v>2699.1319137058267</v>
      </c>
      <c r="AQ3872">
        <f>IF(OR($D3872="51",$D3872="52",$D3872="61"),(AA3872/'Totals and Drop Down Lists'!W$4)*Inputs!E$38,0)</f>
        <v>0</v>
      </c>
      <c r="AR3872">
        <f>IF(OR($D3872="51",$D3872="52",$D3872="61"),(AB3872/'Totals and Drop Down Lists'!X$4)*Inputs!F$38,0)</f>
        <v>0</v>
      </c>
      <c r="AS3872">
        <f>IF(OR($D3872="51",$D3872="52",$D3872="61"),(AC3872/'Totals and Drop Down Lists'!Y$4)*Inputs!G$38,0)</f>
        <v>0</v>
      </c>
      <c r="AT3872">
        <f>IF(OR($D3872="51",$D3872="52",$D3872="61"),(AD3872/'Totals and Drop Down Lists'!Z$4)*Inputs!H$38,0)</f>
        <v>0</v>
      </c>
      <c r="AU3872">
        <f>IF(OR($D3872="51",$D3872="52",$D3872="61"),(AE3872/'Totals and Drop Down Lists'!AA$4)*Inputs!I$38,0)</f>
        <v>0</v>
      </c>
      <c r="AV3872">
        <f>IF(OR($D3872="51",$D3872="52",$D3872="61"),(AF3872/'Totals and Drop Down Lists'!AB$4)*Inputs!J$38,0)</f>
        <v>0</v>
      </c>
      <c r="AW3872">
        <f>IF(OR($D3872="51",$D3872="52",$D3872="61"),(AG3872/'Totals and Drop Down Lists'!AC$4)*Inputs!K$38,0)</f>
        <v>0</v>
      </c>
      <c r="AX3872">
        <f>IF(OR($D3872="51",$D3872="52",$D3872="61"),(AH3872/'Totals and Drop Down Lists'!AD$4)*Inputs!L$38,0)</f>
        <v>0</v>
      </c>
      <c r="AY3872">
        <f>IF(OR($D3872="51",$D3872="52",$D3872="61"),0,(AA3872/'Totals and Drop Down Lists'!W$5)*Inputs!E$39)</f>
        <v>0</v>
      </c>
      <c r="AZ3872">
        <f>IF(OR($D3872="51",$D3872="52",$D3872="61"),0,(AB3872/'Totals and Drop Down Lists'!X$5)*Inputs!F$39)</f>
        <v>0</v>
      </c>
      <c r="BA3872">
        <f>IF(OR($D3872="51",$D3872="52",$D3872="61"),0,(AC3872/'Totals and Drop Down Lists'!Y$5)*Inputs!G$39)</f>
        <v>0</v>
      </c>
      <c r="BB3872">
        <f>IF(OR($D3872="51",$D3872="52",$D3872="61"),0,(AD3872/'Totals and Drop Down Lists'!Z$5)*Inputs!H$39)</f>
        <v>0</v>
      </c>
      <c r="BC3872">
        <f>IF(OR($D3872="51",$D3872="52",$D3872="61"),0,(AE3872/'Totals and Drop Down Lists'!AA$5)*Inputs!I$39)</f>
        <v>0</v>
      </c>
      <c r="BD3872">
        <f>IF(OR($D3872="51",$D3872="52",$D3872="61"),0,(AF3872/'Totals and Drop Down Lists'!AB$5)*Inputs!J$39)</f>
        <v>0</v>
      </c>
      <c r="BE3872">
        <f>IF(OR($D3872="51",$D3872="52",$D3872="61"),0,(AG3872/'Totals and Drop Down Lists'!AC$5)*Inputs!K$39)</f>
        <v>0</v>
      </c>
      <c r="BF3872">
        <f>IF(OR($D3872="51",$D3872="52",$D3872="61"),0,(AH3872/'Totals and Drop Down Lists'!AD$5)*Inputs!L$39)</f>
        <v>0</v>
      </c>
      <c r="BG3872" s="10">
        <f t="shared" si="541"/>
        <v>19987.426010987532</v>
      </c>
    </row>
    <row r="3873" spans="1:59" ht="28.8">
      <c r="A3873" s="1" t="s">
        <v>7706</v>
      </c>
      <c r="B3873" s="1" t="s">
        <v>6806</v>
      </c>
      <c r="C3873" s="1" t="s">
        <v>6876</v>
      </c>
      <c r="D3873" s="1" t="s">
        <v>58</v>
      </c>
      <c r="E3873" s="1" t="s">
        <v>6877</v>
      </c>
      <c r="F3873" s="2">
        <v>27320</v>
      </c>
      <c r="G3873" s="2">
        <v>495</v>
      </c>
      <c r="H3873" s="2">
        <v>63</v>
      </c>
      <c r="I3873" s="2">
        <v>3666</v>
      </c>
      <c r="J3873" s="2">
        <v>10045</v>
      </c>
      <c r="K3873" s="2">
        <v>3317</v>
      </c>
      <c r="L3873" s="2">
        <v>50</v>
      </c>
      <c r="M3873" s="2">
        <v>0</v>
      </c>
      <c r="N3873" s="2">
        <v>0</v>
      </c>
      <c r="O3873" s="2">
        <v>227</v>
      </c>
      <c r="P3873" s="2">
        <v>20</v>
      </c>
      <c r="Q3873" s="2">
        <v>0</v>
      </c>
      <c r="R3873" s="2">
        <v>1486</v>
      </c>
      <c r="S3873" s="2">
        <v>2320400</v>
      </c>
      <c r="T3873" s="2">
        <v>128179600</v>
      </c>
      <c r="U3873" s="2">
        <v>154</v>
      </c>
      <c r="V3873" s="2">
        <v>143</v>
      </c>
      <c r="W3873" s="2">
        <v>30</v>
      </c>
      <c r="X3873" s="2">
        <v>734</v>
      </c>
      <c r="Y3873" s="2">
        <v>149</v>
      </c>
      <c r="Z3873" s="2">
        <v>493</v>
      </c>
      <c r="AA3873" s="9">
        <f t="shared" si="542"/>
        <v>27320</v>
      </c>
      <c r="AB3873" s="9">
        <f t="shared" si="543"/>
        <v>3108</v>
      </c>
      <c r="AC3873" s="9">
        <f t="shared" si="544"/>
        <v>1783</v>
      </c>
      <c r="AD3873" s="9">
        <f t="shared" si="545"/>
        <v>1486</v>
      </c>
      <c r="AE3873" s="44">
        <f t="shared" si="546"/>
        <v>7.6495658564325257E-5</v>
      </c>
      <c r="AF3873" s="9">
        <f t="shared" si="547"/>
        <v>561</v>
      </c>
      <c r="AG3873" s="9">
        <f t="shared" si="540"/>
        <v>642</v>
      </c>
      <c r="AH3873" s="44">
        <f t="shared" si="548"/>
        <v>7.8882677763311072E-5</v>
      </c>
      <c r="AI3873">
        <f>AA3873/'Totals and Drop Down Lists'!W$6*Inputs!E$37</f>
        <v>24783.075923334203</v>
      </c>
      <c r="AJ3873">
        <f>AB3873/'Totals and Drop Down Lists'!X$6*Inputs!F$37</f>
        <v>10226.523364008501</v>
      </c>
      <c r="AK3873">
        <f>AC3873/'Totals and Drop Down Lists'!Y$6*Inputs!G$37</f>
        <v>11754.138273001177</v>
      </c>
      <c r="AL3873">
        <f>AD3873/'Totals and Drop Down Lists'!Z$6*Inputs!H$37</f>
        <v>11914.006887210919</v>
      </c>
      <c r="AM3873">
        <f>AE3873/'Totals and Drop Down Lists'!AA$6*Inputs!I$37</f>
        <v>9522.8948399110122</v>
      </c>
      <c r="AN3873">
        <f>AF3873/'Totals and Drop Down Lists'!AB$6*Inputs!J$37</f>
        <v>11195.704851733401</v>
      </c>
      <c r="AO3873">
        <f>AG3873/'Totals and Drop Down Lists'!AC$6*Inputs!K$37</f>
        <v>11956.335906976819</v>
      </c>
      <c r="AP3873">
        <f>AH3873/'Totals and Drop Down Lists'!AD$6*Inputs!L$37</f>
        <v>18563.453383640419</v>
      </c>
      <c r="AQ3873">
        <f>IF(OR($D3873="51",$D3873="52",$D3873="61"),(AA3873/'Totals and Drop Down Lists'!W$4)*Inputs!E$38,0)</f>
        <v>0</v>
      </c>
      <c r="AR3873">
        <f>IF(OR($D3873="51",$D3873="52",$D3873="61"),(AB3873/'Totals and Drop Down Lists'!X$4)*Inputs!F$38,0)</f>
        <v>0</v>
      </c>
      <c r="AS3873">
        <f>IF(OR($D3873="51",$D3873="52",$D3873="61"),(AC3873/'Totals and Drop Down Lists'!Y$4)*Inputs!G$38,0)</f>
        <v>0</v>
      </c>
      <c r="AT3873">
        <f>IF(OR($D3873="51",$D3873="52",$D3873="61"),(AD3873/'Totals and Drop Down Lists'!Z$4)*Inputs!H$38,0)</f>
        <v>0</v>
      </c>
      <c r="AU3873">
        <f>IF(OR($D3873="51",$D3873="52",$D3873="61"),(AE3873/'Totals and Drop Down Lists'!AA$4)*Inputs!I$38,0)</f>
        <v>0</v>
      </c>
      <c r="AV3873">
        <f>IF(OR($D3873="51",$D3873="52",$D3873="61"),(AF3873/'Totals and Drop Down Lists'!AB$4)*Inputs!J$38,0)</f>
        <v>0</v>
      </c>
      <c r="AW3873">
        <f>IF(OR($D3873="51",$D3873="52",$D3873="61"),(AG3873/'Totals and Drop Down Lists'!AC$4)*Inputs!K$38,0)</f>
        <v>0</v>
      </c>
      <c r="AX3873">
        <f>IF(OR($D3873="51",$D3873="52",$D3873="61"),(AH3873/'Totals and Drop Down Lists'!AD$4)*Inputs!L$38,0)</f>
        <v>0</v>
      </c>
      <c r="AY3873">
        <f>IF(OR($D3873="51",$D3873="52",$D3873="61"),0,(AA3873/'Totals and Drop Down Lists'!W$5)*Inputs!E$39)</f>
        <v>0</v>
      </c>
      <c r="AZ3873">
        <f>IF(OR($D3873="51",$D3873="52",$D3873="61"),0,(AB3873/'Totals and Drop Down Lists'!X$5)*Inputs!F$39)</f>
        <v>0</v>
      </c>
      <c r="BA3873">
        <f>IF(OR($D3873="51",$D3873="52",$D3873="61"),0,(AC3873/'Totals and Drop Down Lists'!Y$5)*Inputs!G$39)</f>
        <v>0</v>
      </c>
      <c r="BB3873">
        <f>IF(OR($D3873="51",$D3873="52",$D3873="61"),0,(AD3873/'Totals and Drop Down Lists'!Z$5)*Inputs!H$39)</f>
        <v>0</v>
      </c>
      <c r="BC3873">
        <f>IF(OR($D3873="51",$D3873="52",$D3873="61"),0,(AE3873/'Totals and Drop Down Lists'!AA$5)*Inputs!I$39)</f>
        <v>0</v>
      </c>
      <c r="BD3873">
        <f>IF(OR($D3873="51",$D3873="52",$D3873="61"),0,(AF3873/'Totals and Drop Down Lists'!AB$5)*Inputs!J$39)</f>
        <v>0</v>
      </c>
      <c r="BE3873">
        <f>IF(OR($D3873="51",$D3873="52",$D3873="61"),0,(AG3873/'Totals and Drop Down Lists'!AC$5)*Inputs!K$39)</f>
        <v>0</v>
      </c>
      <c r="BF3873">
        <f>IF(OR($D3873="51",$D3873="52",$D3873="61"),0,(AH3873/'Totals and Drop Down Lists'!AD$5)*Inputs!L$39)</f>
        <v>0</v>
      </c>
      <c r="BG3873" s="10">
        <f t="shared" si="541"/>
        <v>109916.13342981644</v>
      </c>
    </row>
    <row r="3874" spans="1:59" ht="28.8">
      <c r="A3874" s="1" t="s">
        <v>7706</v>
      </c>
      <c r="B3874" s="1" t="s">
        <v>6806</v>
      </c>
      <c r="C3874" s="1" t="s">
        <v>6878</v>
      </c>
      <c r="D3874" s="1" t="s">
        <v>58</v>
      </c>
      <c r="E3874" s="1" t="s">
        <v>6879</v>
      </c>
      <c r="F3874" s="2">
        <v>121635</v>
      </c>
      <c r="G3874" s="2">
        <v>1287</v>
      </c>
      <c r="H3874" s="2">
        <v>112</v>
      </c>
      <c r="I3874" s="2">
        <v>13929</v>
      </c>
      <c r="J3874" s="2">
        <v>45689</v>
      </c>
      <c r="K3874" s="2">
        <v>11070</v>
      </c>
      <c r="L3874" s="2">
        <v>405</v>
      </c>
      <c r="M3874" s="2">
        <v>4</v>
      </c>
      <c r="N3874" s="2">
        <v>6</v>
      </c>
      <c r="O3874" s="2">
        <v>367</v>
      </c>
      <c r="P3874" s="2">
        <v>170</v>
      </c>
      <c r="Q3874" s="2">
        <v>18</v>
      </c>
      <c r="R3874" s="2">
        <v>5211</v>
      </c>
      <c r="S3874" s="2">
        <v>9737100</v>
      </c>
      <c r="T3874" s="2">
        <v>465303600</v>
      </c>
      <c r="U3874" s="2">
        <v>846</v>
      </c>
      <c r="V3874" s="2">
        <v>843</v>
      </c>
      <c r="W3874" s="2">
        <v>64</v>
      </c>
      <c r="X3874" s="2">
        <v>2462</v>
      </c>
      <c r="Y3874" s="2">
        <v>324</v>
      </c>
      <c r="Z3874" s="2">
        <v>1448</v>
      </c>
      <c r="AA3874" s="9">
        <f t="shared" si="542"/>
        <v>121635</v>
      </c>
      <c r="AB3874" s="9">
        <f t="shared" si="543"/>
        <v>12530</v>
      </c>
      <c r="AC3874" s="9">
        <f t="shared" si="544"/>
        <v>6181</v>
      </c>
      <c r="AD3874" s="9">
        <f t="shared" si="545"/>
        <v>5211</v>
      </c>
      <c r="AE3874" s="44">
        <f t="shared" si="546"/>
        <v>1.8731794083691106E-4</v>
      </c>
      <c r="AF3874" s="9">
        <f t="shared" si="547"/>
        <v>1555</v>
      </c>
      <c r="AG3874" s="9">
        <f t="shared" si="540"/>
        <v>1772</v>
      </c>
      <c r="AH3874" s="44">
        <f t="shared" si="548"/>
        <v>1.5975364354820217E-4</v>
      </c>
      <c r="AI3874">
        <f>AA3874/'Totals and Drop Down Lists'!W$6*Inputs!E$37</f>
        <v>110340.02342367335</v>
      </c>
      <c r="AJ3874">
        <f>AB3874/'Totals and Drop Down Lists'!X$6*Inputs!F$37</f>
        <v>41228.551399944176</v>
      </c>
      <c r="AK3874">
        <f>AC3874/'Totals and Drop Down Lists'!Y$6*Inputs!G$37</f>
        <v>40747.239857218323</v>
      </c>
      <c r="AL3874">
        <f>AD3874/'Totals and Drop Down Lists'!Z$6*Inputs!H$37</f>
        <v>41779.199117938151</v>
      </c>
      <c r="AM3874">
        <f>AE3874/'Totals and Drop Down Lists'!AA$6*Inputs!I$37</f>
        <v>23319.088765260716</v>
      </c>
      <c r="AN3874">
        <f>AF3874/'Totals and Drop Down Lists'!AB$6*Inputs!J$37</f>
        <v>31032.657833236073</v>
      </c>
      <c r="AO3874">
        <f>AG3874/'Totals and Drop Down Lists'!AC$6*Inputs!K$37</f>
        <v>33000.976989350347</v>
      </c>
      <c r="AP3874">
        <f>AH3874/'Totals and Drop Down Lists'!AD$6*Inputs!L$37</f>
        <v>37594.810406563956</v>
      </c>
      <c r="AQ3874">
        <f>IF(OR($D3874="51",$D3874="52",$D3874="61"),(AA3874/'Totals and Drop Down Lists'!W$4)*Inputs!E$38,0)</f>
        <v>0</v>
      </c>
      <c r="AR3874">
        <f>IF(OR($D3874="51",$D3874="52",$D3874="61"),(AB3874/'Totals and Drop Down Lists'!X$4)*Inputs!F$38,0)</f>
        <v>0</v>
      </c>
      <c r="AS3874">
        <f>IF(OR($D3874="51",$D3874="52",$D3874="61"),(AC3874/'Totals and Drop Down Lists'!Y$4)*Inputs!G$38,0)</f>
        <v>0</v>
      </c>
      <c r="AT3874">
        <f>IF(OR($D3874="51",$D3874="52",$D3874="61"),(AD3874/'Totals and Drop Down Lists'!Z$4)*Inputs!H$38,0)</f>
        <v>0</v>
      </c>
      <c r="AU3874">
        <f>IF(OR($D3874="51",$D3874="52",$D3874="61"),(AE3874/'Totals and Drop Down Lists'!AA$4)*Inputs!I$38,0)</f>
        <v>0</v>
      </c>
      <c r="AV3874">
        <f>IF(OR($D3874="51",$D3874="52",$D3874="61"),(AF3874/'Totals and Drop Down Lists'!AB$4)*Inputs!J$38,0)</f>
        <v>0</v>
      </c>
      <c r="AW3874">
        <f>IF(OR($D3874="51",$D3874="52",$D3874="61"),(AG3874/'Totals and Drop Down Lists'!AC$4)*Inputs!K$38,0)</f>
        <v>0</v>
      </c>
      <c r="AX3874">
        <f>IF(OR($D3874="51",$D3874="52",$D3874="61"),(AH3874/'Totals and Drop Down Lists'!AD$4)*Inputs!L$38,0)</f>
        <v>0</v>
      </c>
      <c r="AY3874">
        <f>IF(OR($D3874="51",$D3874="52",$D3874="61"),0,(AA3874/'Totals and Drop Down Lists'!W$5)*Inputs!E$39)</f>
        <v>0</v>
      </c>
      <c r="AZ3874">
        <f>IF(OR($D3874="51",$D3874="52",$D3874="61"),0,(AB3874/'Totals and Drop Down Lists'!X$5)*Inputs!F$39)</f>
        <v>0</v>
      </c>
      <c r="BA3874">
        <f>IF(OR($D3874="51",$D3874="52",$D3874="61"),0,(AC3874/'Totals and Drop Down Lists'!Y$5)*Inputs!G$39)</f>
        <v>0</v>
      </c>
      <c r="BB3874">
        <f>IF(OR($D3874="51",$D3874="52",$D3874="61"),0,(AD3874/'Totals and Drop Down Lists'!Z$5)*Inputs!H$39)</f>
        <v>0</v>
      </c>
      <c r="BC3874">
        <f>IF(OR($D3874="51",$D3874="52",$D3874="61"),0,(AE3874/'Totals and Drop Down Lists'!AA$5)*Inputs!I$39)</f>
        <v>0</v>
      </c>
      <c r="BD3874">
        <f>IF(OR($D3874="51",$D3874="52",$D3874="61"),0,(AF3874/'Totals and Drop Down Lists'!AB$5)*Inputs!J$39)</f>
        <v>0</v>
      </c>
      <c r="BE3874">
        <f>IF(OR($D3874="51",$D3874="52",$D3874="61"),0,(AG3874/'Totals and Drop Down Lists'!AC$5)*Inputs!K$39)</f>
        <v>0</v>
      </c>
      <c r="BF3874">
        <f>IF(OR($D3874="51",$D3874="52",$D3874="61"),0,(AH3874/'Totals and Drop Down Lists'!AD$5)*Inputs!L$39)</f>
        <v>0</v>
      </c>
      <c r="BG3874" s="10">
        <f t="shared" si="541"/>
        <v>359042.54779318511</v>
      </c>
    </row>
    <row r="3875" spans="1:59" ht="28.8">
      <c r="A3875" s="1" t="s">
        <v>7706</v>
      </c>
      <c r="B3875" s="1" t="s">
        <v>6806</v>
      </c>
      <c r="C3875" s="1" t="s">
        <v>6880</v>
      </c>
      <c r="D3875" s="1" t="s">
        <v>25</v>
      </c>
      <c r="E3875" s="1" t="s">
        <v>6881</v>
      </c>
      <c r="F3875" s="2">
        <v>45512</v>
      </c>
      <c r="G3875" s="2">
        <v>8041</v>
      </c>
      <c r="H3875" s="2">
        <v>776</v>
      </c>
      <c r="I3875" s="2">
        <v>12772</v>
      </c>
      <c r="J3875" s="2">
        <v>16624</v>
      </c>
      <c r="K3875" s="2">
        <v>8943</v>
      </c>
      <c r="L3875" s="2">
        <v>11</v>
      </c>
      <c r="M3875" s="2">
        <v>26</v>
      </c>
      <c r="N3875" s="2">
        <v>0</v>
      </c>
      <c r="O3875" s="2">
        <v>36</v>
      </c>
      <c r="P3875" s="2">
        <v>0</v>
      </c>
      <c r="Q3875" s="2">
        <v>0</v>
      </c>
      <c r="R3875" s="2">
        <v>3942</v>
      </c>
      <c r="S3875" s="2">
        <v>6935700</v>
      </c>
      <c r="T3875" s="2">
        <v>266615100</v>
      </c>
      <c r="U3875" s="2">
        <v>1226</v>
      </c>
      <c r="V3875" s="2">
        <v>462</v>
      </c>
      <c r="W3875" s="2">
        <v>40</v>
      </c>
      <c r="X3875" s="2">
        <v>3845</v>
      </c>
      <c r="Y3875" s="2">
        <v>185</v>
      </c>
      <c r="Z3875" s="2">
        <v>3008</v>
      </c>
      <c r="AA3875" s="9">
        <f t="shared" si="542"/>
        <v>45512</v>
      </c>
      <c r="AB3875" s="9">
        <f t="shared" si="543"/>
        <v>3955</v>
      </c>
      <c r="AC3875" s="9">
        <f t="shared" si="544"/>
        <v>4015</v>
      </c>
      <c r="AD3875" s="9">
        <f t="shared" si="545"/>
        <v>3942</v>
      </c>
      <c r="AE3875" s="44">
        <f t="shared" si="546"/>
        <v>3.3599028274299648E-4</v>
      </c>
      <c r="AF3875" s="9">
        <f t="shared" si="547"/>
        <v>3343</v>
      </c>
      <c r="AG3875" s="9">
        <f t="shared" si="540"/>
        <v>3193</v>
      </c>
      <c r="AH3875" s="44">
        <f t="shared" si="548"/>
        <v>6.3914251223656142E-4</v>
      </c>
      <c r="AI3875">
        <f>AA3875/'Totals and Drop Down Lists'!W$6*Inputs!E$37</f>
        <v>41285.774210204472</v>
      </c>
      <c r="AJ3875">
        <f>AB3875/'Totals and Drop Down Lists'!X$6*Inputs!F$37</f>
        <v>13013.48130780361</v>
      </c>
      <c r="AK3875">
        <f>AC3875/'Totals and Drop Down Lists'!Y$6*Inputs!G$37</f>
        <v>26468.236212058175</v>
      </c>
      <c r="AL3875">
        <f>AD3875/'Totals and Drop Down Lists'!Z$6*Inputs!H$37</f>
        <v>31604.990006315911</v>
      </c>
      <c r="AM3875">
        <f>AE3875/'Totals and Drop Down Lists'!AA$6*Inputs!I$37</f>
        <v>41827.21202541158</v>
      </c>
      <c r="AN3875">
        <f>AF3875/'Totals and Drop Down Lists'!AB$6*Inputs!J$37</f>
        <v>66715.225168172474</v>
      </c>
      <c r="AO3875">
        <f>AG3875/'Totals and Drop Down Lists'!AC$6*Inputs!K$37</f>
        <v>59465.078739839541</v>
      </c>
      <c r="AP3875">
        <f>AH3875/'Totals and Drop Down Lists'!AD$6*Inputs!L$37</f>
        <v>150409.34927445618</v>
      </c>
      <c r="AQ3875">
        <f>IF(OR($D3875="51",$D3875="52",$D3875="61"),(AA3875/'Totals and Drop Down Lists'!W$4)*Inputs!E$38,0)</f>
        <v>0</v>
      </c>
      <c r="AR3875">
        <f>IF(OR($D3875="51",$D3875="52",$D3875="61"),(AB3875/'Totals and Drop Down Lists'!X$4)*Inputs!F$38,0)</f>
        <v>0</v>
      </c>
      <c r="AS3875">
        <f>IF(OR($D3875="51",$D3875="52",$D3875="61"),(AC3875/'Totals and Drop Down Lists'!Y$4)*Inputs!G$38,0)</f>
        <v>0</v>
      </c>
      <c r="AT3875">
        <f>IF(OR($D3875="51",$D3875="52",$D3875="61"),(AD3875/'Totals and Drop Down Lists'!Z$4)*Inputs!H$38,0)</f>
        <v>0</v>
      </c>
      <c r="AU3875">
        <f>IF(OR($D3875="51",$D3875="52",$D3875="61"),(AE3875/'Totals and Drop Down Lists'!AA$4)*Inputs!I$38,0)</f>
        <v>0</v>
      </c>
      <c r="AV3875">
        <f>IF(OR($D3875="51",$D3875="52",$D3875="61"),(AF3875/'Totals and Drop Down Lists'!AB$4)*Inputs!J$38,0)</f>
        <v>0</v>
      </c>
      <c r="AW3875">
        <f>IF(OR($D3875="51",$D3875="52",$D3875="61"),(AG3875/'Totals and Drop Down Lists'!AC$4)*Inputs!K$38,0)</f>
        <v>0</v>
      </c>
      <c r="AX3875">
        <f>IF(OR($D3875="51",$D3875="52",$D3875="61"),(AH3875/'Totals and Drop Down Lists'!AD$4)*Inputs!L$38,0)</f>
        <v>0</v>
      </c>
      <c r="AY3875">
        <f>IF(OR($D3875="51",$D3875="52",$D3875="61"),0,(AA3875/'Totals and Drop Down Lists'!W$5)*Inputs!E$39)</f>
        <v>0</v>
      </c>
      <c r="AZ3875">
        <f>IF(OR($D3875="51",$D3875="52",$D3875="61"),0,(AB3875/'Totals and Drop Down Lists'!X$5)*Inputs!F$39)</f>
        <v>0</v>
      </c>
      <c r="BA3875">
        <f>IF(OR($D3875="51",$D3875="52",$D3875="61"),0,(AC3875/'Totals and Drop Down Lists'!Y$5)*Inputs!G$39)</f>
        <v>0</v>
      </c>
      <c r="BB3875">
        <f>IF(OR($D3875="51",$D3875="52",$D3875="61"),0,(AD3875/'Totals and Drop Down Lists'!Z$5)*Inputs!H$39)</f>
        <v>0</v>
      </c>
      <c r="BC3875">
        <f>IF(OR($D3875="51",$D3875="52",$D3875="61"),0,(AE3875/'Totals and Drop Down Lists'!AA$5)*Inputs!I$39)</f>
        <v>0</v>
      </c>
      <c r="BD3875">
        <f>IF(OR($D3875="51",$D3875="52",$D3875="61"),0,(AF3875/'Totals and Drop Down Lists'!AB$5)*Inputs!J$39)</f>
        <v>0</v>
      </c>
      <c r="BE3875">
        <f>IF(OR($D3875="51",$D3875="52",$D3875="61"),0,(AG3875/'Totals and Drop Down Lists'!AC$5)*Inputs!K$39)</f>
        <v>0</v>
      </c>
      <c r="BF3875">
        <f>IF(OR($D3875="51",$D3875="52",$D3875="61"),0,(AH3875/'Totals and Drop Down Lists'!AD$5)*Inputs!L$39)</f>
        <v>0</v>
      </c>
      <c r="BG3875" s="10">
        <f t="shared" si="541"/>
        <v>430789.34694426192</v>
      </c>
    </row>
    <row r="3876" spans="1:59">
      <c r="A3876" s="1" t="s">
        <v>7707</v>
      </c>
      <c r="B3876" s="1" t="s">
        <v>5854</v>
      </c>
      <c r="C3876" s="1" t="s">
        <v>5855</v>
      </c>
      <c r="D3876" s="1" t="s">
        <v>7</v>
      </c>
      <c r="E3876" s="1" t="s">
        <v>5856</v>
      </c>
      <c r="F3876" s="2">
        <v>209478</v>
      </c>
      <c r="G3876" s="2">
        <v>5583</v>
      </c>
      <c r="H3876" s="2">
        <v>1102</v>
      </c>
      <c r="I3876" s="2">
        <v>39067</v>
      </c>
      <c r="J3876" s="2">
        <v>87206</v>
      </c>
      <c r="K3876" s="2">
        <v>37518</v>
      </c>
      <c r="L3876" s="2">
        <v>479</v>
      </c>
      <c r="M3876" s="2">
        <v>61</v>
      </c>
      <c r="N3876" s="2">
        <v>7</v>
      </c>
      <c r="O3876" s="2">
        <v>548</v>
      </c>
      <c r="P3876" s="2">
        <v>240</v>
      </c>
      <c r="Q3876" s="2">
        <v>70</v>
      </c>
      <c r="R3876" s="2">
        <v>26619</v>
      </c>
      <c r="S3876" s="2">
        <v>29146300</v>
      </c>
      <c r="T3876" s="2">
        <v>1249087000</v>
      </c>
      <c r="U3876" s="2">
        <v>2657</v>
      </c>
      <c r="V3876" s="2">
        <v>2440</v>
      </c>
      <c r="W3876" s="2">
        <v>0</v>
      </c>
      <c r="X3876" s="2">
        <v>10870</v>
      </c>
      <c r="Y3876" s="2">
        <v>1650</v>
      </c>
      <c r="Z3876" s="2">
        <v>7520</v>
      </c>
      <c r="AA3876" s="9">
        <f t="shared" si="542"/>
        <v>209478</v>
      </c>
      <c r="AB3876" s="9">
        <f t="shared" si="543"/>
        <v>32382</v>
      </c>
      <c r="AC3876" s="9">
        <f t="shared" si="544"/>
        <v>28024</v>
      </c>
      <c r="AD3876" s="9">
        <f t="shared" si="545"/>
        <v>26619</v>
      </c>
      <c r="AE3876" s="44">
        <f t="shared" si="546"/>
        <v>1.1272721497828293E-3</v>
      </c>
      <c r="AF3876" s="9">
        <f t="shared" si="547"/>
        <v>8430</v>
      </c>
      <c r="AG3876" s="9">
        <f t="shared" si="540"/>
        <v>9170</v>
      </c>
      <c r="AH3876" s="44">
        <f t="shared" si="548"/>
        <v>1.4679583528961909E-3</v>
      </c>
      <c r="AI3876">
        <f>AA3876/'Totals and Drop Down Lists'!W$6*Inputs!E$37</f>
        <v>190025.95820893859</v>
      </c>
      <c r="AJ3876">
        <f>AB3876/'Totals and Drop Down Lists'!X$6*Inputs!F$37</f>
        <v>106549.31775203451</v>
      </c>
      <c r="AK3876">
        <f>AC3876/'Totals and Drop Down Lists'!Y$6*Inputs!G$37</f>
        <v>184743.67412371564</v>
      </c>
      <c r="AL3876">
        <f>AD3876/'Totals and Drop Down Lists'!Z$6*Inputs!H$37</f>
        <v>213417.86630596733</v>
      </c>
      <c r="AM3876">
        <f>AE3876/'Totals and Drop Down Lists'!AA$6*Inputs!I$37</f>
        <v>140333.37760358411</v>
      </c>
      <c r="AN3876">
        <f>AF3876/'Totals and Drop Down Lists'!AB$6*Inputs!J$37</f>
        <v>168234.92317310619</v>
      </c>
      <c r="AO3876">
        <f>AG3876/'Totals and Drop Down Lists'!AC$6*Inputs!K$37</f>
        <v>170778.19356227017</v>
      </c>
      <c r="AP3876">
        <f>AH3876/'Totals and Drop Down Lists'!AD$6*Inputs!L$37</f>
        <v>345454.50567587558</v>
      </c>
      <c r="AQ3876">
        <f>IF(OR($D3876="51",$D3876="52",$D3876="61"),(AA3876/'Totals and Drop Down Lists'!W$4)*Inputs!E$38,0)</f>
        <v>0</v>
      </c>
      <c r="AR3876">
        <f>IF(OR($D3876="51",$D3876="52",$D3876="61"),(AB3876/'Totals and Drop Down Lists'!X$4)*Inputs!F$38,0)</f>
        <v>0</v>
      </c>
      <c r="AS3876">
        <f>IF(OR($D3876="51",$D3876="52",$D3876="61"),(AC3876/'Totals and Drop Down Lists'!Y$4)*Inputs!G$38,0)</f>
        <v>0</v>
      </c>
      <c r="AT3876">
        <f>IF(OR($D3876="51",$D3876="52",$D3876="61"),(AD3876/'Totals and Drop Down Lists'!Z$4)*Inputs!H$38,0)</f>
        <v>0</v>
      </c>
      <c r="AU3876">
        <f>IF(OR($D3876="51",$D3876="52",$D3876="61"),(AE3876/'Totals and Drop Down Lists'!AA$4)*Inputs!I$38,0)</f>
        <v>0</v>
      </c>
      <c r="AV3876">
        <f>IF(OR($D3876="51",$D3876="52",$D3876="61"),(AF3876/'Totals and Drop Down Lists'!AB$4)*Inputs!J$38,0)</f>
        <v>0</v>
      </c>
      <c r="AW3876">
        <f>IF(OR($D3876="51",$D3876="52",$D3876="61"),(AG3876/'Totals and Drop Down Lists'!AC$4)*Inputs!K$38,0)</f>
        <v>0</v>
      </c>
      <c r="AX3876">
        <f>IF(OR($D3876="51",$D3876="52",$D3876="61"),(AH3876/'Totals and Drop Down Lists'!AD$4)*Inputs!L$38,0)</f>
        <v>0</v>
      </c>
      <c r="AY3876">
        <f>IF(OR($D3876="51",$D3876="52",$D3876="61"),0,(AA3876/'Totals and Drop Down Lists'!W$5)*Inputs!E$39)</f>
        <v>0</v>
      </c>
      <c r="AZ3876">
        <f>IF(OR($D3876="51",$D3876="52",$D3876="61"),0,(AB3876/'Totals and Drop Down Lists'!X$5)*Inputs!F$39)</f>
        <v>0</v>
      </c>
      <c r="BA3876">
        <f>IF(OR($D3876="51",$D3876="52",$D3876="61"),0,(AC3876/'Totals and Drop Down Lists'!Y$5)*Inputs!G$39)</f>
        <v>0</v>
      </c>
      <c r="BB3876">
        <f>IF(OR($D3876="51",$D3876="52",$D3876="61"),0,(AD3876/'Totals and Drop Down Lists'!Z$5)*Inputs!H$39)</f>
        <v>0</v>
      </c>
      <c r="BC3876">
        <f>IF(OR($D3876="51",$D3876="52",$D3876="61"),0,(AE3876/'Totals and Drop Down Lists'!AA$5)*Inputs!I$39)</f>
        <v>0</v>
      </c>
      <c r="BD3876">
        <f>IF(OR($D3876="51",$D3876="52",$D3876="61"),0,(AF3876/'Totals and Drop Down Lists'!AB$5)*Inputs!J$39)</f>
        <v>0</v>
      </c>
      <c r="BE3876">
        <f>IF(OR($D3876="51",$D3876="52",$D3876="61"),0,(AG3876/'Totals and Drop Down Lists'!AC$5)*Inputs!K$39)</f>
        <v>0</v>
      </c>
      <c r="BF3876">
        <f>IF(OR($D3876="51",$D3876="52",$D3876="61"),0,(AH3876/'Totals and Drop Down Lists'!AD$5)*Inputs!L$39)</f>
        <v>0</v>
      </c>
      <c r="BG3876" s="10">
        <f t="shared" si="541"/>
        <v>1519537.8164054921</v>
      </c>
    </row>
    <row r="3877" spans="1:59">
      <c r="A3877" s="1" t="s">
        <v>7707</v>
      </c>
      <c r="B3877" s="1" t="s">
        <v>5854</v>
      </c>
      <c r="C3877" s="1" t="s">
        <v>5857</v>
      </c>
      <c r="D3877" s="1" t="s">
        <v>15</v>
      </c>
      <c r="E3877" s="1" t="s">
        <v>5858</v>
      </c>
      <c r="F3877" s="2">
        <v>264354</v>
      </c>
      <c r="G3877" s="2">
        <v>5093</v>
      </c>
      <c r="H3877" s="2">
        <v>482</v>
      </c>
      <c r="I3877" s="2">
        <v>31507</v>
      </c>
      <c r="J3877" s="2">
        <v>100366</v>
      </c>
      <c r="K3877" s="2">
        <v>30264</v>
      </c>
      <c r="L3877" s="2">
        <v>595</v>
      </c>
      <c r="M3877" s="2">
        <v>75</v>
      </c>
      <c r="N3877" s="2">
        <v>39</v>
      </c>
      <c r="O3877" s="2">
        <v>671</v>
      </c>
      <c r="P3877" s="2">
        <v>210</v>
      </c>
      <c r="Q3877" s="2">
        <v>70</v>
      </c>
      <c r="R3877" s="2">
        <v>6565</v>
      </c>
      <c r="S3877" s="2">
        <v>25293400</v>
      </c>
      <c r="T3877" s="2">
        <v>1152660000</v>
      </c>
      <c r="U3877" s="2">
        <v>1901</v>
      </c>
      <c r="V3877" s="2">
        <v>1242</v>
      </c>
      <c r="W3877" s="2">
        <v>114</v>
      </c>
      <c r="X3877" s="2">
        <v>6641</v>
      </c>
      <c r="Y3877" s="2">
        <v>610</v>
      </c>
      <c r="Z3877" s="2">
        <v>4812</v>
      </c>
      <c r="AA3877" s="9">
        <f t="shared" si="542"/>
        <v>264354</v>
      </c>
      <c r="AB3877" s="9">
        <f t="shared" si="543"/>
        <v>25932</v>
      </c>
      <c r="AC3877" s="9">
        <f t="shared" si="544"/>
        <v>8225</v>
      </c>
      <c r="AD3877" s="9">
        <f t="shared" si="545"/>
        <v>6565</v>
      </c>
      <c r="AE3877" s="44">
        <f t="shared" si="546"/>
        <v>6.3732627936592874E-4</v>
      </c>
      <c r="AF3877" s="9">
        <f t="shared" si="547"/>
        <v>5285</v>
      </c>
      <c r="AG3877" s="9">
        <f t="shared" si="540"/>
        <v>5422</v>
      </c>
      <c r="AH3877" s="44">
        <f t="shared" si="548"/>
        <v>6.083455166617951E-4</v>
      </c>
      <c r="AI3877">
        <f>AA3877/'Totals and Drop Down Lists'!W$6*Inputs!E$37</f>
        <v>239806.19519169437</v>
      </c>
      <c r="AJ3877">
        <f>AB3877/'Totals and Drop Down Lists'!X$6*Inputs!F$37</f>
        <v>85326.3204232524</v>
      </c>
      <c r="AK3877">
        <f>AC3877/'Totals and Drop Down Lists'!Y$6*Inputs!G$37</f>
        <v>54221.978292447937</v>
      </c>
      <c r="AL3877">
        <f>AD3877/'Totals and Drop Down Lists'!Z$6*Inputs!H$37</f>
        <v>52634.895837509881</v>
      </c>
      <c r="AM3877">
        <f>AE3877/'Totals and Drop Down Lists'!AA$6*Inputs!I$37</f>
        <v>79340.334484602165</v>
      </c>
      <c r="AN3877">
        <f>AF3877/'Totals and Drop Down Lists'!AB$6*Inputs!J$37</f>
        <v>105471.12324672195</v>
      </c>
      <c r="AO3877">
        <f>AG3877/'Totals and Drop Down Lists'!AC$6*Inputs!K$37</f>
        <v>100977.03004303476</v>
      </c>
      <c r="AP3877">
        <f>AH3877/'Totals and Drop Down Lists'!AD$6*Inputs!L$37</f>
        <v>143161.89510684097</v>
      </c>
      <c r="AQ3877">
        <f>IF(OR($D3877="51",$D3877="52",$D3877="61"),(AA3877/'Totals and Drop Down Lists'!W$4)*Inputs!E$38,0)</f>
        <v>0</v>
      </c>
      <c r="AR3877">
        <f>IF(OR($D3877="51",$D3877="52",$D3877="61"),(AB3877/'Totals and Drop Down Lists'!X$4)*Inputs!F$38,0)</f>
        <v>0</v>
      </c>
      <c r="AS3877">
        <f>IF(OR($D3877="51",$D3877="52",$D3877="61"),(AC3877/'Totals and Drop Down Lists'!Y$4)*Inputs!G$38,0)</f>
        <v>0</v>
      </c>
      <c r="AT3877">
        <f>IF(OR($D3877="51",$D3877="52",$D3877="61"),(AD3877/'Totals and Drop Down Lists'!Z$4)*Inputs!H$38,0)</f>
        <v>0</v>
      </c>
      <c r="AU3877">
        <f>IF(OR($D3877="51",$D3877="52",$D3877="61"),(AE3877/'Totals and Drop Down Lists'!AA$4)*Inputs!I$38,0)</f>
        <v>0</v>
      </c>
      <c r="AV3877">
        <f>IF(OR($D3877="51",$D3877="52",$D3877="61"),(AF3877/'Totals and Drop Down Lists'!AB$4)*Inputs!J$38,0)</f>
        <v>0</v>
      </c>
      <c r="AW3877">
        <f>IF(OR($D3877="51",$D3877="52",$D3877="61"),(AG3877/'Totals and Drop Down Lists'!AC$4)*Inputs!K$38,0)</f>
        <v>0</v>
      </c>
      <c r="AX3877">
        <f>IF(OR($D3877="51",$D3877="52",$D3877="61"),(AH3877/'Totals and Drop Down Lists'!AD$4)*Inputs!L$38,0)</f>
        <v>0</v>
      </c>
      <c r="AY3877">
        <f>IF(OR($D3877="51",$D3877="52",$D3877="61"),0,(AA3877/'Totals and Drop Down Lists'!W$5)*Inputs!E$39)</f>
        <v>0</v>
      </c>
      <c r="AZ3877">
        <f>IF(OR($D3877="51",$D3877="52",$D3877="61"),0,(AB3877/'Totals and Drop Down Lists'!X$5)*Inputs!F$39)</f>
        <v>0</v>
      </c>
      <c r="BA3877">
        <f>IF(OR($D3877="51",$D3877="52",$D3877="61"),0,(AC3877/'Totals and Drop Down Lists'!Y$5)*Inputs!G$39)</f>
        <v>0</v>
      </c>
      <c r="BB3877">
        <f>IF(OR($D3877="51",$D3877="52",$D3877="61"),0,(AD3877/'Totals and Drop Down Lists'!Z$5)*Inputs!H$39)</f>
        <v>0</v>
      </c>
      <c r="BC3877">
        <f>IF(OR($D3877="51",$D3877="52",$D3877="61"),0,(AE3877/'Totals and Drop Down Lists'!AA$5)*Inputs!I$39)</f>
        <v>0</v>
      </c>
      <c r="BD3877">
        <f>IF(OR($D3877="51",$D3877="52",$D3877="61"),0,(AF3877/'Totals and Drop Down Lists'!AB$5)*Inputs!J$39)</f>
        <v>0</v>
      </c>
      <c r="BE3877">
        <f>IF(OR($D3877="51",$D3877="52",$D3877="61"),0,(AG3877/'Totals and Drop Down Lists'!AC$5)*Inputs!K$39)</f>
        <v>0</v>
      </c>
      <c r="BF3877">
        <f>IF(OR($D3877="51",$D3877="52",$D3877="61"),0,(AH3877/'Totals and Drop Down Lists'!AD$5)*Inputs!L$39)</f>
        <v>0</v>
      </c>
      <c r="BG3877" s="10">
        <f t="shared" si="541"/>
        <v>860939.77262610442</v>
      </c>
    </row>
    <row r="3878" spans="1:59" ht="28.8">
      <c r="A3878" s="1" t="s">
        <v>7708</v>
      </c>
      <c r="B3878" s="1" t="s">
        <v>5967</v>
      </c>
      <c r="C3878" s="1" t="s">
        <v>799</v>
      </c>
      <c r="D3878" s="1" t="s">
        <v>10</v>
      </c>
      <c r="E3878" s="1" t="s">
        <v>5968</v>
      </c>
      <c r="F3878" s="2">
        <v>58762</v>
      </c>
      <c r="G3878" s="2">
        <v>721</v>
      </c>
      <c r="H3878" s="2">
        <v>0</v>
      </c>
      <c r="I3878" s="2">
        <v>11301</v>
      </c>
      <c r="J3878" s="2">
        <v>24414</v>
      </c>
      <c r="K3878" s="2">
        <v>13430</v>
      </c>
      <c r="L3878" s="2">
        <v>209</v>
      </c>
      <c r="M3878" s="2">
        <v>10</v>
      </c>
      <c r="N3878" s="2">
        <v>6</v>
      </c>
      <c r="O3878" s="2">
        <v>428</v>
      </c>
      <c r="P3878" s="2">
        <v>95</v>
      </c>
      <c r="Q3878" s="2">
        <v>78</v>
      </c>
      <c r="R3878" s="2">
        <v>1046</v>
      </c>
      <c r="S3878" s="2">
        <v>12044700</v>
      </c>
      <c r="T3878" s="2">
        <v>516380100</v>
      </c>
      <c r="U3878" s="2">
        <v>1066</v>
      </c>
      <c r="V3878" s="2">
        <v>395</v>
      </c>
      <c r="W3878" s="2">
        <v>45</v>
      </c>
      <c r="X3878" s="2">
        <v>3245</v>
      </c>
      <c r="Y3878" s="2">
        <v>235</v>
      </c>
      <c r="Z3878" s="2">
        <v>2440</v>
      </c>
      <c r="AA3878" s="9">
        <f t="shared" si="542"/>
        <v>58762</v>
      </c>
      <c r="AB3878" s="9">
        <f t="shared" si="543"/>
        <v>10580</v>
      </c>
      <c r="AC3878" s="9">
        <f t="shared" si="544"/>
        <v>1872</v>
      </c>
      <c r="AD3878" s="9">
        <f t="shared" si="545"/>
        <v>1046</v>
      </c>
      <c r="AE3878" s="44">
        <f t="shared" si="546"/>
        <v>5.1595149007968089E-4</v>
      </c>
      <c r="AF3878" s="9">
        <f t="shared" si="547"/>
        <v>2805</v>
      </c>
      <c r="AG3878" s="9">
        <f t="shared" si="540"/>
        <v>2675</v>
      </c>
      <c r="AH3878" s="44">
        <f t="shared" si="548"/>
        <v>5.4753507482801827E-4</v>
      </c>
      <c r="AI3878">
        <f>AA3878/'Totals and Drop Down Lists'!W$6*Inputs!E$37</f>
        <v>53305.38460494014</v>
      </c>
      <c r="AJ3878">
        <f>AB3878/'Totals and Drop Down Lists'!X$6*Inputs!F$37</f>
        <v>34812.296393568191</v>
      </c>
      <c r="AK3878">
        <f>AC3878/'Totals and Drop Down Lists'!Y$6*Inputs!G$37</f>
        <v>12340.856335983288</v>
      </c>
      <c r="AL3878">
        <f>AD3878/'Totals and Drop Down Lists'!Z$6*Inputs!H$37</f>
        <v>8386.3063284136078</v>
      </c>
      <c r="AM3878">
        <f>AE3878/'Totals and Drop Down Lists'!AA$6*Inputs!I$37</f>
        <v>64230.465816469186</v>
      </c>
      <c r="AN3878">
        <f>AF3878/'Totals and Drop Down Lists'!AB$6*Inputs!J$37</f>
        <v>55978.524258666999</v>
      </c>
      <c r="AO3878">
        <f>AG3878/'Totals and Drop Down Lists'!AC$6*Inputs!K$37</f>
        <v>49818.066279070081</v>
      </c>
      <c r="AP3878">
        <f>AH3878/'Totals and Drop Down Lists'!AD$6*Inputs!L$37</f>
        <v>128851.37936082341</v>
      </c>
      <c r="AQ3878">
        <f>IF(OR($D3878="51",$D3878="52",$D3878="61"),(AA3878/'Totals and Drop Down Lists'!W$4)*Inputs!E$38,0)</f>
        <v>0</v>
      </c>
      <c r="AR3878">
        <f>IF(OR($D3878="51",$D3878="52",$D3878="61"),(AB3878/'Totals and Drop Down Lists'!X$4)*Inputs!F$38,0)</f>
        <v>0</v>
      </c>
      <c r="AS3878">
        <f>IF(OR($D3878="51",$D3878="52",$D3878="61"),(AC3878/'Totals and Drop Down Lists'!Y$4)*Inputs!G$38,0)</f>
        <v>0</v>
      </c>
      <c r="AT3878">
        <f>IF(OR($D3878="51",$D3878="52",$D3878="61"),(AD3878/'Totals and Drop Down Lists'!Z$4)*Inputs!H$38,0)</f>
        <v>0</v>
      </c>
      <c r="AU3878">
        <f>IF(OR($D3878="51",$D3878="52",$D3878="61"),(AE3878/'Totals and Drop Down Lists'!AA$4)*Inputs!I$38,0)</f>
        <v>0</v>
      </c>
      <c r="AV3878">
        <f>IF(OR($D3878="51",$D3878="52",$D3878="61"),(AF3878/'Totals and Drop Down Lists'!AB$4)*Inputs!J$38,0)</f>
        <v>0</v>
      </c>
      <c r="AW3878">
        <f>IF(OR($D3878="51",$D3878="52",$D3878="61"),(AG3878/'Totals and Drop Down Lists'!AC$4)*Inputs!K$38,0)</f>
        <v>0</v>
      </c>
      <c r="AX3878">
        <f>IF(OR($D3878="51",$D3878="52",$D3878="61"),(AH3878/'Totals and Drop Down Lists'!AD$4)*Inputs!L$38,0)</f>
        <v>0</v>
      </c>
      <c r="AY3878">
        <f>IF(OR($D3878="51",$D3878="52",$D3878="61"),0,(AA3878/'Totals and Drop Down Lists'!W$5)*Inputs!E$39)</f>
        <v>0</v>
      </c>
      <c r="AZ3878">
        <f>IF(OR($D3878="51",$D3878="52",$D3878="61"),0,(AB3878/'Totals and Drop Down Lists'!X$5)*Inputs!F$39)</f>
        <v>0</v>
      </c>
      <c r="BA3878">
        <f>IF(OR($D3878="51",$D3878="52",$D3878="61"),0,(AC3878/'Totals and Drop Down Lists'!Y$5)*Inputs!G$39)</f>
        <v>0</v>
      </c>
      <c r="BB3878">
        <f>IF(OR($D3878="51",$D3878="52",$D3878="61"),0,(AD3878/'Totals and Drop Down Lists'!Z$5)*Inputs!H$39)</f>
        <v>0</v>
      </c>
      <c r="BC3878">
        <f>IF(OR($D3878="51",$D3878="52",$D3878="61"),0,(AE3878/'Totals and Drop Down Lists'!AA$5)*Inputs!I$39)</f>
        <v>0</v>
      </c>
      <c r="BD3878">
        <f>IF(OR($D3878="51",$D3878="52",$D3878="61"),0,(AF3878/'Totals and Drop Down Lists'!AB$5)*Inputs!J$39)</f>
        <v>0</v>
      </c>
      <c r="BE3878">
        <f>IF(OR($D3878="51",$D3878="52",$D3878="61"),0,(AG3878/'Totals and Drop Down Lists'!AC$5)*Inputs!K$39)</f>
        <v>0</v>
      </c>
      <c r="BF3878">
        <f>IF(OR($D3878="51",$D3878="52",$D3878="61"),0,(AH3878/'Totals and Drop Down Lists'!AD$5)*Inputs!L$39)</f>
        <v>0</v>
      </c>
      <c r="BG3878" s="10">
        <f t="shared" si="541"/>
        <v>407723.27937793493</v>
      </c>
    </row>
    <row r="3879" spans="1:59" ht="28.8">
      <c r="A3879" s="1" t="s">
        <v>7708</v>
      </c>
      <c r="B3879" s="1" t="s">
        <v>5967</v>
      </c>
      <c r="C3879" s="1" t="s">
        <v>5969</v>
      </c>
      <c r="D3879" s="1" t="s">
        <v>7</v>
      </c>
      <c r="E3879" s="1" t="s">
        <v>5970</v>
      </c>
      <c r="F3879" s="2">
        <v>200890</v>
      </c>
      <c r="G3879" s="2">
        <v>3993</v>
      </c>
      <c r="H3879" s="2">
        <v>448</v>
      </c>
      <c r="I3879" s="2">
        <v>35120</v>
      </c>
      <c r="J3879" s="2">
        <v>78681</v>
      </c>
      <c r="K3879" s="2">
        <v>38195</v>
      </c>
      <c r="L3879" s="2">
        <v>592</v>
      </c>
      <c r="M3879" s="2">
        <v>86</v>
      </c>
      <c r="N3879" s="2">
        <v>11</v>
      </c>
      <c r="O3879" s="2">
        <v>1090</v>
      </c>
      <c r="P3879" s="2">
        <v>682</v>
      </c>
      <c r="Q3879" s="2">
        <v>121</v>
      </c>
      <c r="R3879" s="2">
        <v>23305</v>
      </c>
      <c r="S3879" s="2">
        <v>37969900</v>
      </c>
      <c r="T3879" s="2">
        <v>1624793800</v>
      </c>
      <c r="U3879" s="2">
        <v>2594</v>
      </c>
      <c r="V3879" s="2">
        <v>2305</v>
      </c>
      <c r="W3879" s="2">
        <v>70</v>
      </c>
      <c r="X3879" s="2">
        <v>9290</v>
      </c>
      <c r="Y3879" s="2">
        <v>1010</v>
      </c>
      <c r="Z3879" s="2">
        <v>6205</v>
      </c>
      <c r="AA3879" s="9">
        <f t="shared" si="542"/>
        <v>200890</v>
      </c>
      <c r="AB3879" s="9">
        <f t="shared" si="543"/>
        <v>30679</v>
      </c>
      <c r="AC3879" s="9">
        <f t="shared" si="544"/>
        <v>25887</v>
      </c>
      <c r="AD3879" s="9">
        <f t="shared" si="545"/>
        <v>23305</v>
      </c>
      <c r="AE3879" s="44">
        <f t="shared" si="546"/>
        <v>1.2949080886538243E-3</v>
      </c>
      <c r="AF3879" s="9">
        <f t="shared" si="547"/>
        <v>6915</v>
      </c>
      <c r="AG3879" s="9">
        <f t="shared" si="540"/>
        <v>7215</v>
      </c>
      <c r="AH3879" s="44">
        <f t="shared" si="548"/>
        <v>1.3032389915414607E-3</v>
      </c>
      <c r="AI3879">
        <f>AA3879/'Totals and Drop Down Lists'!W$6*Inputs!E$37</f>
        <v>182235.4363923356</v>
      </c>
      <c r="AJ3879">
        <f>AB3879/'Totals and Drop Down Lists'!X$6*Inputs!F$37</f>
        <v>100945.78837979947</v>
      </c>
      <c r="AK3879">
        <f>AC3879/'Totals and Drop Down Lists'!Y$6*Inputs!G$37</f>
        <v>170655.84827435866</v>
      </c>
      <c r="AL3879">
        <f>AD3879/'Totals and Drop Down Lists'!Z$6*Inputs!H$37</f>
        <v>186847.86709720758</v>
      </c>
      <c r="AM3879">
        <f>AE3879/'Totals and Drop Down Lists'!AA$6*Inputs!I$37</f>
        <v>161202.26673035516</v>
      </c>
      <c r="AN3879">
        <f>AF3879/'Totals and Drop Down Lists'!AB$6*Inputs!J$37</f>
        <v>138000.53306548388</v>
      </c>
      <c r="AO3879">
        <f>AG3879/'Totals and Drop Down Lists'!AC$6*Inputs!K$37</f>
        <v>134369.10213214604</v>
      </c>
      <c r="AP3879">
        <f>AH3879/'Totals and Drop Down Lists'!AD$6*Inputs!L$37</f>
        <v>306691.11334953463</v>
      </c>
      <c r="AQ3879">
        <f>IF(OR($D3879="51",$D3879="52",$D3879="61"),(AA3879/'Totals and Drop Down Lists'!W$4)*Inputs!E$38,0)</f>
        <v>0</v>
      </c>
      <c r="AR3879">
        <f>IF(OR($D3879="51",$D3879="52",$D3879="61"),(AB3879/'Totals and Drop Down Lists'!X$4)*Inputs!F$38,0)</f>
        <v>0</v>
      </c>
      <c r="AS3879">
        <f>IF(OR($D3879="51",$D3879="52",$D3879="61"),(AC3879/'Totals and Drop Down Lists'!Y$4)*Inputs!G$38,0)</f>
        <v>0</v>
      </c>
      <c r="AT3879">
        <f>IF(OR($D3879="51",$D3879="52",$D3879="61"),(AD3879/'Totals and Drop Down Lists'!Z$4)*Inputs!H$38,0)</f>
        <v>0</v>
      </c>
      <c r="AU3879">
        <f>IF(OR($D3879="51",$D3879="52",$D3879="61"),(AE3879/'Totals and Drop Down Lists'!AA$4)*Inputs!I$38,0)</f>
        <v>0</v>
      </c>
      <c r="AV3879">
        <f>IF(OR($D3879="51",$D3879="52",$D3879="61"),(AF3879/'Totals and Drop Down Lists'!AB$4)*Inputs!J$38,0)</f>
        <v>0</v>
      </c>
      <c r="AW3879">
        <f>IF(OR($D3879="51",$D3879="52",$D3879="61"),(AG3879/'Totals and Drop Down Lists'!AC$4)*Inputs!K$38,0)</f>
        <v>0</v>
      </c>
      <c r="AX3879">
        <f>IF(OR($D3879="51",$D3879="52",$D3879="61"),(AH3879/'Totals and Drop Down Lists'!AD$4)*Inputs!L$38,0)</f>
        <v>0</v>
      </c>
      <c r="AY3879">
        <f>IF(OR($D3879="51",$D3879="52",$D3879="61"),0,(AA3879/'Totals and Drop Down Lists'!W$5)*Inputs!E$39)</f>
        <v>0</v>
      </c>
      <c r="AZ3879">
        <f>IF(OR($D3879="51",$D3879="52",$D3879="61"),0,(AB3879/'Totals and Drop Down Lists'!X$5)*Inputs!F$39)</f>
        <v>0</v>
      </c>
      <c r="BA3879">
        <f>IF(OR($D3879="51",$D3879="52",$D3879="61"),0,(AC3879/'Totals and Drop Down Lists'!Y$5)*Inputs!G$39)</f>
        <v>0</v>
      </c>
      <c r="BB3879">
        <f>IF(OR($D3879="51",$D3879="52",$D3879="61"),0,(AD3879/'Totals and Drop Down Lists'!Z$5)*Inputs!H$39)</f>
        <v>0</v>
      </c>
      <c r="BC3879">
        <f>IF(OR($D3879="51",$D3879="52",$D3879="61"),0,(AE3879/'Totals and Drop Down Lists'!AA$5)*Inputs!I$39)</f>
        <v>0</v>
      </c>
      <c r="BD3879">
        <f>IF(OR($D3879="51",$D3879="52",$D3879="61"),0,(AF3879/'Totals and Drop Down Lists'!AB$5)*Inputs!J$39)</f>
        <v>0</v>
      </c>
      <c r="BE3879">
        <f>IF(OR($D3879="51",$D3879="52",$D3879="61"),0,(AG3879/'Totals and Drop Down Lists'!AC$5)*Inputs!K$39)</f>
        <v>0</v>
      </c>
      <c r="BF3879">
        <f>IF(OR($D3879="51",$D3879="52",$D3879="61"),0,(AH3879/'Totals and Drop Down Lists'!AD$5)*Inputs!L$39)</f>
        <v>0</v>
      </c>
      <c r="BG3879" s="10">
        <f t="shared" si="541"/>
        <v>1380947.955421221</v>
      </c>
    </row>
    <row r="3880" spans="1:59" ht="28.8">
      <c r="A3880" s="1" t="s">
        <v>7708</v>
      </c>
      <c r="B3880" s="1" t="s">
        <v>5967</v>
      </c>
      <c r="C3880" s="1" t="s">
        <v>1690</v>
      </c>
      <c r="D3880" s="1" t="s">
        <v>215</v>
      </c>
      <c r="E3880" s="1" t="s">
        <v>5971</v>
      </c>
      <c r="F3880" s="2">
        <v>538297</v>
      </c>
      <c r="G3880" s="2">
        <v>3454</v>
      </c>
      <c r="H3880" s="2">
        <v>386</v>
      </c>
      <c r="I3880" s="2">
        <v>51357</v>
      </c>
      <c r="J3880" s="2">
        <v>194272</v>
      </c>
      <c r="K3880" s="2">
        <v>62896</v>
      </c>
      <c r="L3880" s="2">
        <v>1362</v>
      </c>
      <c r="M3880" s="2">
        <v>328</v>
      </c>
      <c r="N3880" s="2">
        <v>112</v>
      </c>
      <c r="O3880" s="2">
        <v>2256</v>
      </c>
      <c r="P3880" s="2">
        <v>342</v>
      </c>
      <c r="Q3880" s="2">
        <v>143</v>
      </c>
      <c r="R3880" s="2">
        <v>9661</v>
      </c>
      <c r="S3880" s="2">
        <v>69646400</v>
      </c>
      <c r="T3880" s="2">
        <v>2994945600</v>
      </c>
      <c r="U3880" s="2">
        <v>3577</v>
      </c>
      <c r="V3880" s="2">
        <v>1518</v>
      </c>
      <c r="W3880" s="2">
        <v>0</v>
      </c>
      <c r="X3880" s="2">
        <v>9075</v>
      </c>
      <c r="Y3880" s="2">
        <v>542</v>
      </c>
      <c r="Z3880" s="2">
        <v>6778</v>
      </c>
      <c r="AA3880" s="9">
        <f t="shared" si="542"/>
        <v>538297</v>
      </c>
      <c r="AB3880" s="9">
        <f t="shared" si="543"/>
        <v>47517</v>
      </c>
      <c r="AC3880" s="9">
        <f t="shared" si="544"/>
        <v>14204</v>
      </c>
      <c r="AD3880" s="9">
        <f t="shared" si="545"/>
        <v>9661</v>
      </c>
      <c r="AE3880" s="44">
        <f t="shared" si="546"/>
        <v>1.4221048832130474E-3</v>
      </c>
      <c r="AF3880" s="9">
        <f t="shared" si="547"/>
        <v>7557</v>
      </c>
      <c r="AG3880" s="9">
        <f t="shared" si="540"/>
        <v>7320</v>
      </c>
      <c r="AH3880" s="44">
        <f t="shared" si="548"/>
        <v>8.81809925064793E-4</v>
      </c>
      <c r="AI3880">
        <f>AA3880/'Totals and Drop Down Lists'!W$6*Inputs!E$37</f>
        <v>488310.9597475488</v>
      </c>
      <c r="AJ3880">
        <f>AB3880/'Totals and Drop Down Lists'!X$6*Inputs!F$37</f>
        <v>156349.32776306046</v>
      </c>
      <c r="AK3880">
        <f>AC3880/'Totals and Drop Down Lists'!Y$6*Inputs!G$37</f>
        <v>93637.565916830456</v>
      </c>
      <c r="AL3880">
        <f>AD3880/'Totals and Drop Down Lists'!Z$6*Inputs!H$37</f>
        <v>77457.07976941095</v>
      </c>
      <c r="AM3880">
        <f>AE3880/'Totals and Drop Down Lists'!AA$6*Inputs!I$37</f>
        <v>177036.91305270401</v>
      </c>
      <c r="AN3880">
        <f>AF3880/'Totals and Drop Down Lists'!AB$6*Inputs!J$37</f>
        <v>150812.73006158523</v>
      </c>
      <c r="AO3880">
        <f>AG3880/'Totals and Drop Down Lists'!AC$6*Inputs!K$37</f>
        <v>136324.57763095066</v>
      </c>
      <c r="AP3880">
        <f>AH3880/'Totals and Drop Down Lists'!AD$6*Inputs!L$37</f>
        <v>207516.24946466106</v>
      </c>
      <c r="AQ3880">
        <f>IF(OR($D3880="51",$D3880="52",$D3880="61"),(AA3880/'Totals and Drop Down Lists'!W$4)*Inputs!E$38,0)</f>
        <v>0</v>
      </c>
      <c r="AR3880">
        <f>IF(OR($D3880="51",$D3880="52",$D3880="61"),(AB3880/'Totals and Drop Down Lists'!X$4)*Inputs!F$38,0)</f>
        <v>0</v>
      </c>
      <c r="AS3880">
        <f>IF(OR($D3880="51",$D3880="52",$D3880="61"),(AC3880/'Totals and Drop Down Lists'!Y$4)*Inputs!G$38,0)</f>
        <v>0</v>
      </c>
      <c r="AT3880">
        <f>IF(OR($D3880="51",$D3880="52",$D3880="61"),(AD3880/'Totals and Drop Down Lists'!Z$4)*Inputs!H$38,0)</f>
        <v>0</v>
      </c>
      <c r="AU3880">
        <f>IF(OR($D3880="51",$D3880="52",$D3880="61"),(AE3880/'Totals and Drop Down Lists'!AA$4)*Inputs!I$38,0)</f>
        <v>0</v>
      </c>
      <c r="AV3880">
        <f>IF(OR($D3880="51",$D3880="52",$D3880="61"),(AF3880/'Totals and Drop Down Lists'!AB$4)*Inputs!J$38,0)</f>
        <v>0</v>
      </c>
      <c r="AW3880">
        <f>IF(OR($D3880="51",$D3880="52",$D3880="61"),(AG3880/'Totals and Drop Down Lists'!AC$4)*Inputs!K$38,0)</f>
        <v>0</v>
      </c>
      <c r="AX3880">
        <f>IF(OR($D3880="51",$D3880="52",$D3880="61"),(AH3880/'Totals and Drop Down Lists'!AD$4)*Inputs!L$38,0)</f>
        <v>0</v>
      </c>
      <c r="AY3880">
        <f>IF(OR($D3880="51",$D3880="52",$D3880="61"),0,(AA3880/'Totals and Drop Down Lists'!W$5)*Inputs!E$39)</f>
        <v>0</v>
      </c>
      <c r="AZ3880">
        <f>IF(OR($D3880="51",$D3880="52",$D3880="61"),0,(AB3880/'Totals and Drop Down Lists'!X$5)*Inputs!F$39)</f>
        <v>0</v>
      </c>
      <c r="BA3880">
        <f>IF(OR($D3880="51",$D3880="52",$D3880="61"),0,(AC3880/'Totals and Drop Down Lists'!Y$5)*Inputs!G$39)</f>
        <v>0</v>
      </c>
      <c r="BB3880">
        <f>IF(OR($D3880="51",$D3880="52",$D3880="61"),0,(AD3880/'Totals and Drop Down Lists'!Z$5)*Inputs!H$39)</f>
        <v>0</v>
      </c>
      <c r="BC3880">
        <f>IF(OR($D3880="51",$D3880="52",$D3880="61"),0,(AE3880/'Totals and Drop Down Lists'!AA$5)*Inputs!I$39)</f>
        <v>0</v>
      </c>
      <c r="BD3880">
        <f>IF(OR($D3880="51",$D3880="52",$D3880="61"),0,(AF3880/'Totals and Drop Down Lists'!AB$5)*Inputs!J$39)</f>
        <v>0</v>
      </c>
      <c r="BE3880">
        <f>IF(OR($D3880="51",$D3880="52",$D3880="61"),0,(AG3880/'Totals and Drop Down Lists'!AC$5)*Inputs!K$39)</f>
        <v>0</v>
      </c>
      <c r="BF3880">
        <f>IF(OR($D3880="51",$D3880="52",$D3880="61"),0,(AH3880/'Totals and Drop Down Lists'!AD$5)*Inputs!L$39)</f>
        <v>0</v>
      </c>
      <c r="BG3880" s="10">
        <f t="shared" si="541"/>
        <v>1487445.4034067516</v>
      </c>
    </row>
    <row r="3881" spans="1:59" ht="28.8">
      <c r="A3881" s="1" t="s">
        <v>7709</v>
      </c>
      <c r="B3881" s="1" t="s">
        <v>1329</v>
      </c>
      <c r="C3881" s="1" t="s">
        <v>1330</v>
      </c>
      <c r="D3881" s="1" t="s">
        <v>10</v>
      </c>
      <c r="E3881" s="1" t="s">
        <v>1331</v>
      </c>
      <c r="F3881" s="2">
        <v>103918</v>
      </c>
      <c r="G3881" s="2">
        <v>1162</v>
      </c>
      <c r="H3881" s="2">
        <v>84</v>
      </c>
      <c r="I3881" s="2">
        <v>17073</v>
      </c>
      <c r="J3881" s="2">
        <v>41520</v>
      </c>
      <c r="K3881" s="2">
        <v>22956</v>
      </c>
      <c r="L3881" s="2">
        <v>303</v>
      </c>
      <c r="M3881" s="2">
        <v>79</v>
      </c>
      <c r="N3881" s="2">
        <v>0</v>
      </c>
      <c r="O3881" s="2">
        <v>896</v>
      </c>
      <c r="P3881" s="2">
        <v>205</v>
      </c>
      <c r="Q3881" s="2">
        <v>30</v>
      </c>
      <c r="R3881" s="2">
        <v>7628</v>
      </c>
      <c r="S3881" s="2">
        <v>22332700</v>
      </c>
      <c r="T3881" s="2">
        <v>959714600</v>
      </c>
      <c r="U3881" s="2">
        <v>1305</v>
      </c>
      <c r="V3881" s="2">
        <v>1850</v>
      </c>
      <c r="W3881" s="2">
        <v>20</v>
      </c>
      <c r="X3881" s="2">
        <v>6250</v>
      </c>
      <c r="Y3881" s="2">
        <v>735</v>
      </c>
      <c r="Z3881" s="2">
        <v>4215</v>
      </c>
      <c r="AA3881" s="9">
        <f t="shared" si="542"/>
        <v>103918</v>
      </c>
      <c r="AB3881" s="9">
        <f t="shared" si="543"/>
        <v>15827</v>
      </c>
      <c r="AC3881" s="9">
        <f t="shared" si="544"/>
        <v>9141</v>
      </c>
      <c r="AD3881" s="9">
        <f t="shared" si="545"/>
        <v>7628</v>
      </c>
      <c r="AE3881" s="44">
        <f t="shared" si="546"/>
        <v>8.8640229791308916E-4</v>
      </c>
      <c r="AF3881" s="9">
        <f t="shared" si="547"/>
        <v>4380</v>
      </c>
      <c r="AG3881" s="9">
        <f t="shared" si="540"/>
        <v>4950</v>
      </c>
      <c r="AH3881" s="44">
        <f t="shared" si="548"/>
        <v>1.0183455184239151E-3</v>
      </c>
      <c r="AI3881">
        <f>AA3881/'Totals and Drop Down Lists'!W$6*Inputs!E$37</f>
        <v>94268.21683019925</v>
      </c>
      <c r="AJ3881">
        <f>AB3881/'Totals and Drop Down Lists'!X$6*Inputs!F$37</f>
        <v>52076.957941493733</v>
      </c>
      <c r="AK3881">
        <f>AC3881/'Totals and Drop Down Lists'!Y$6*Inputs!G$37</f>
        <v>60260.559704713269</v>
      </c>
      <c r="AL3881">
        <f>AD3881/'Totals and Drop Down Lists'!Z$6*Inputs!H$37</f>
        <v>61157.499687513387</v>
      </c>
      <c r="AM3881">
        <f>AE3881/'Totals and Drop Down Lists'!AA$6*Inputs!I$37</f>
        <v>110347.64622339555</v>
      </c>
      <c r="AN3881">
        <f>AF3881/'Totals and Drop Down Lists'!AB$6*Inputs!J$37</f>
        <v>87410.315954709979</v>
      </c>
      <c r="AO3881">
        <f>AG3881/'Totals and Drop Down Lists'!AC$6*Inputs!K$37</f>
        <v>92186.702086503516</v>
      </c>
      <c r="AP3881">
        <f>AH3881/'Totals and Drop Down Lists'!AD$6*Inputs!L$37</f>
        <v>239647.15823191637</v>
      </c>
      <c r="AQ3881">
        <f>IF(OR($D3881="51",$D3881="52",$D3881="61"),(AA3881/'Totals and Drop Down Lists'!W$4)*Inputs!E$38,0)</f>
        <v>0</v>
      </c>
      <c r="AR3881">
        <f>IF(OR($D3881="51",$D3881="52",$D3881="61"),(AB3881/'Totals and Drop Down Lists'!X$4)*Inputs!F$38,0)</f>
        <v>0</v>
      </c>
      <c r="AS3881">
        <f>IF(OR($D3881="51",$D3881="52",$D3881="61"),(AC3881/'Totals and Drop Down Lists'!Y$4)*Inputs!G$38,0)</f>
        <v>0</v>
      </c>
      <c r="AT3881">
        <f>IF(OR($D3881="51",$D3881="52",$D3881="61"),(AD3881/'Totals and Drop Down Lists'!Z$4)*Inputs!H$38,0)</f>
        <v>0</v>
      </c>
      <c r="AU3881">
        <f>IF(OR($D3881="51",$D3881="52",$D3881="61"),(AE3881/'Totals and Drop Down Lists'!AA$4)*Inputs!I$38,0)</f>
        <v>0</v>
      </c>
      <c r="AV3881">
        <f>IF(OR($D3881="51",$D3881="52",$D3881="61"),(AF3881/'Totals and Drop Down Lists'!AB$4)*Inputs!J$38,0)</f>
        <v>0</v>
      </c>
      <c r="AW3881">
        <f>IF(OR($D3881="51",$D3881="52",$D3881="61"),(AG3881/'Totals and Drop Down Lists'!AC$4)*Inputs!K$38,0)</f>
        <v>0</v>
      </c>
      <c r="AX3881">
        <f>IF(OR($D3881="51",$D3881="52",$D3881="61"),(AH3881/'Totals and Drop Down Lists'!AD$4)*Inputs!L$38,0)</f>
        <v>0</v>
      </c>
      <c r="AY3881">
        <f>IF(OR($D3881="51",$D3881="52",$D3881="61"),0,(AA3881/'Totals and Drop Down Lists'!W$5)*Inputs!E$39)</f>
        <v>0</v>
      </c>
      <c r="AZ3881">
        <f>IF(OR($D3881="51",$D3881="52",$D3881="61"),0,(AB3881/'Totals and Drop Down Lists'!X$5)*Inputs!F$39)</f>
        <v>0</v>
      </c>
      <c r="BA3881">
        <f>IF(OR($D3881="51",$D3881="52",$D3881="61"),0,(AC3881/'Totals and Drop Down Lists'!Y$5)*Inputs!G$39)</f>
        <v>0</v>
      </c>
      <c r="BB3881">
        <f>IF(OR($D3881="51",$D3881="52",$D3881="61"),0,(AD3881/'Totals and Drop Down Lists'!Z$5)*Inputs!H$39)</f>
        <v>0</v>
      </c>
      <c r="BC3881">
        <f>IF(OR($D3881="51",$D3881="52",$D3881="61"),0,(AE3881/'Totals and Drop Down Lists'!AA$5)*Inputs!I$39)</f>
        <v>0</v>
      </c>
      <c r="BD3881">
        <f>IF(OR($D3881="51",$D3881="52",$D3881="61"),0,(AF3881/'Totals and Drop Down Lists'!AB$5)*Inputs!J$39)</f>
        <v>0</v>
      </c>
      <c r="BE3881">
        <f>IF(OR($D3881="51",$D3881="52",$D3881="61"),0,(AG3881/'Totals and Drop Down Lists'!AC$5)*Inputs!K$39)</f>
        <v>0</v>
      </c>
      <c r="BF3881">
        <f>IF(OR($D3881="51",$D3881="52",$D3881="61"),0,(AH3881/'Totals and Drop Down Lists'!AD$5)*Inputs!L$39)</f>
        <v>0</v>
      </c>
      <c r="BG3881" s="10">
        <f t="shared" si="541"/>
        <v>797355.05666044506</v>
      </c>
    </row>
    <row r="3882" spans="1:59" ht="28.8">
      <c r="A3882" s="1" t="s">
        <v>7709</v>
      </c>
      <c r="B3882" s="1" t="s">
        <v>1329</v>
      </c>
      <c r="C3882" s="1" t="s">
        <v>1332</v>
      </c>
      <c r="D3882" s="1" t="s">
        <v>10</v>
      </c>
      <c r="E3882" s="1" t="s">
        <v>1333</v>
      </c>
      <c r="F3882" s="2">
        <v>61274</v>
      </c>
      <c r="G3882" s="2">
        <v>304</v>
      </c>
      <c r="H3882" s="2">
        <v>43</v>
      </c>
      <c r="I3882" s="2">
        <v>7188</v>
      </c>
      <c r="J3882" s="2">
        <v>21854</v>
      </c>
      <c r="K3882" s="2">
        <v>6529</v>
      </c>
      <c r="L3882" s="2">
        <v>179</v>
      </c>
      <c r="M3882" s="2">
        <v>41</v>
      </c>
      <c r="N3882" s="2">
        <v>0</v>
      </c>
      <c r="O3882" s="2">
        <v>415</v>
      </c>
      <c r="P3882" s="2">
        <v>86</v>
      </c>
      <c r="Q3882" s="2">
        <v>0</v>
      </c>
      <c r="R3882" s="2">
        <v>756</v>
      </c>
      <c r="S3882" s="2">
        <v>7559700</v>
      </c>
      <c r="T3882" s="2">
        <v>306173200</v>
      </c>
      <c r="U3882" s="2">
        <v>223</v>
      </c>
      <c r="V3882" s="2">
        <v>465</v>
      </c>
      <c r="W3882" s="2">
        <v>0</v>
      </c>
      <c r="X3882" s="2">
        <v>1700</v>
      </c>
      <c r="Y3882" s="2">
        <v>195</v>
      </c>
      <c r="Z3882" s="2">
        <v>1150</v>
      </c>
      <c r="AA3882" s="9">
        <f t="shared" si="542"/>
        <v>61274</v>
      </c>
      <c r="AB3882" s="9">
        <f t="shared" si="543"/>
        <v>6841</v>
      </c>
      <c r="AC3882" s="9">
        <f t="shared" si="544"/>
        <v>1477</v>
      </c>
      <c r="AD3882" s="9">
        <f t="shared" si="545"/>
        <v>756</v>
      </c>
      <c r="AE3882" s="44">
        <f t="shared" si="546"/>
        <v>1.3622542904912066E-4</v>
      </c>
      <c r="AF3882" s="9">
        <f t="shared" si="547"/>
        <v>1235</v>
      </c>
      <c r="AG3882" s="9">
        <f t="shared" si="540"/>
        <v>1345</v>
      </c>
      <c r="AH3882" s="44">
        <f t="shared" si="548"/>
        <v>1.4951649253794509E-4</v>
      </c>
      <c r="AI3882">
        <f>AA3882/'Totals and Drop Down Lists'!W$6*Inputs!E$37</f>
        <v>55584.121307700589</v>
      </c>
      <c r="AJ3882">
        <f>AB3882/'Totals and Drop Down Lists'!X$6*Inputs!F$37</f>
        <v>22509.538717240073</v>
      </c>
      <c r="AK3882">
        <f>AC3882/'Totals and Drop Down Lists'!Y$6*Inputs!G$37</f>
        <v>9736.8829103885237</v>
      </c>
      <c r="AL3882">
        <f>AD3882/'Totals and Drop Down Lists'!Z$6*Inputs!H$37</f>
        <v>6061.2309601153802</v>
      </c>
      <c r="AM3882">
        <f>AE3882/'Totals and Drop Down Lists'!AA$6*Inputs!I$37</f>
        <v>16958.615164619674</v>
      </c>
      <c r="AN3882">
        <f>AF3882/'Totals and Drop Down Lists'!AB$6*Inputs!J$37</f>
        <v>24646.516028325757</v>
      </c>
      <c r="AO3882">
        <f>AG3882/'Totals and Drop Down Lists'!AC$6*Inputs!K$37</f>
        <v>25048.709960878226</v>
      </c>
      <c r="AP3882">
        <f>AH3882/'Totals and Drop Down Lists'!AD$6*Inputs!L$37</f>
        <v>35185.702590391644</v>
      </c>
      <c r="AQ3882">
        <f>IF(OR($D3882="51",$D3882="52",$D3882="61"),(AA3882/'Totals and Drop Down Lists'!W$4)*Inputs!E$38,0)</f>
        <v>0</v>
      </c>
      <c r="AR3882">
        <f>IF(OR($D3882="51",$D3882="52",$D3882="61"),(AB3882/'Totals and Drop Down Lists'!X$4)*Inputs!F$38,0)</f>
        <v>0</v>
      </c>
      <c r="AS3882">
        <f>IF(OR($D3882="51",$D3882="52",$D3882="61"),(AC3882/'Totals and Drop Down Lists'!Y$4)*Inputs!G$38,0)</f>
        <v>0</v>
      </c>
      <c r="AT3882">
        <f>IF(OR($D3882="51",$D3882="52",$D3882="61"),(AD3882/'Totals and Drop Down Lists'!Z$4)*Inputs!H$38,0)</f>
        <v>0</v>
      </c>
      <c r="AU3882">
        <f>IF(OR($D3882="51",$D3882="52",$D3882="61"),(AE3882/'Totals and Drop Down Lists'!AA$4)*Inputs!I$38,0)</f>
        <v>0</v>
      </c>
      <c r="AV3882">
        <f>IF(OR($D3882="51",$D3882="52",$D3882="61"),(AF3882/'Totals and Drop Down Lists'!AB$4)*Inputs!J$38,0)</f>
        <v>0</v>
      </c>
      <c r="AW3882">
        <f>IF(OR($D3882="51",$D3882="52",$D3882="61"),(AG3882/'Totals and Drop Down Lists'!AC$4)*Inputs!K$38,0)</f>
        <v>0</v>
      </c>
      <c r="AX3882">
        <f>IF(OR($D3882="51",$D3882="52",$D3882="61"),(AH3882/'Totals and Drop Down Lists'!AD$4)*Inputs!L$38,0)</f>
        <v>0</v>
      </c>
      <c r="AY3882">
        <f>IF(OR($D3882="51",$D3882="52",$D3882="61"),0,(AA3882/'Totals and Drop Down Lists'!W$5)*Inputs!E$39)</f>
        <v>0</v>
      </c>
      <c r="AZ3882">
        <f>IF(OR($D3882="51",$D3882="52",$D3882="61"),0,(AB3882/'Totals and Drop Down Lists'!X$5)*Inputs!F$39)</f>
        <v>0</v>
      </c>
      <c r="BA3882">
        <f>IF(OR($D3882="51",$D3882="52",$D3882="61"),0,(AC3882/'Totals and Drop Down Lists'!Y$5)*Inputs!G$39)</f>
        <v>0</v>
      </c>
      <c r="BB3882">
        <f>IF(OR($D3882="51",$D3882="52",$D3882="61"),0,(AD3882/'Totals and Drop Down Lists'!Z$5)*Inputs!H$39)</f>
        <v>0</v>
      </c>
      <c r="BC3882">
        <f>IF(OR($D3882="51",$D3882="52",$D3882="61"),0,(AE3882/'Totals and Drop Down Lists'!AA$5)*Inputs!I$39)</f>
        <v>0</v>
      </c>
      <c r="BD3882">
        <f>IF(OR($D3882="51",$D3882="52",$D3882="61"),0,(AF3882/'Totals and Drop Down Lists'!AB$5)*Inputs!J$39)</f>
        <v>0</v>
      </c>
      <c r="BE3882">
        <f>IF(OR($D3882="51",$D3882="52",$D3882="61"),0,(AG3882/'Totals and Drop Down Lists'!AC$5)*Inputs!K$39)</f>
        <v>0</v>
      </c>
      <c r="BF3882">
        <f>IF(OR($D3882="51",$D3882="52",$D3882="61"),0,(AH3882/'Totals and Drop Down Lists'!AD$5)*Inputs!L$39)</f>
        <v>0</v>
      </c>
      <c r="BG3882" s="10">
        <f t="shared" si="541"/>
        <v>195731.31763965986</v>
      </c>
    </row>
    <row r="3883" spans="1:59" ht="28.8">
      <c r="A3883" s="1" t="s">
        <v>7709</v>
      </c>
      <c r="B3883" s="1" t="s">
        <v>1329</v>
      </c>
      <c r="C3883" s="1" t="s">
        <v>1334</v>
      </c>
      <c r="D3883" s="1" t="s">
        <v>215</v>
      </c>
      <c r="E3883" s="1" t="s">
        <v>1335</v>
      </c>
      <c r="F3883" s="2">
        <v>559435</v>
      </c>
      <c r="G3883" s="2">
        <v>4224</v>
      </c>
      <c r="H3883" s="2">
        <v>240</v>
      </c>
      <c r="I3883" s="2">
        <v>49743</v>
      </c>
      <c r="J3883" s="2">
        <v>205348</v>
      </c>
      <c r="K3883" s="2">
        <v>59687</v>
      </c>
      <c r="L3883" s="2">
        <v>1633</v>
      </c>
      <c r="M3883" s="2">
        <v>424</v>
      </c>
      <c r="N3883" s="2">
        <v>79</v>
      </c>
      <c r="O3883" s="2">
        <v>1955</v>
      </c>
      <c r="P3883" s="2">
        <v>621</v>
      </c>
      <c r="Q3883" s="2">
        <v>110</v>
      </c>
      <c r="R3883" s="2">
        <v>9204</v>
      </c>
      <c r="S3883" s="2">
        <v>69954200</v>
      </c>
      <c r="T3883" s="2">
        <v>3214880400</v>
      </c>
      <c r="U3883" s="2">
        <v>3347</v>
      </c>
      <c r="V3883" s="2">
        <v>2930</v>
      </c>
      <c r="W3883" s="2">
        <v>55</v>
      </c>
      <c r="X3883" s="2">
        <v>11953</v>
      </c>
      <c r="Y3883" s="2">
        <v>1165</v>
      </c>
      <c r="Z3883" s="2">
        <v>8283</v>
      </c>
      <c r="AA3883" s="9">
        <f t="shared" si="542"/>
        <v>559435</v>
      </c>
      <c r="AB3883" s="9">
        <f t="shared" si="543"/>
        <v>45279</v>
      </c>
      <c r="AC3883" s="9">
        <f t="shared" si="544"/>
        <v>14026</v>
      </c>
      <c r="AD3883" s="9">
        <f t="shared" si="545"/>
        <v>9204</v>
      </c>
      <c r="AE3883" s="44">
        <f t="shared" si="546"/>
        <v>1.2116154712760814E-3</v>
      </c>
      <c r="AF3883" s="9">
        <f t="shared" si="547"/>
        <v>8968</v>
      </c>
      <c r="AG3883" s="9">
        <f t="shared" si="540"/>
        <v>9448</v>
      </c>
      <c r="AH3883" s="44">
        <f t="shared" si="548"/>
        <v>1.0218337536471705E-3</v>
      </c>
      <c r="AI3883">
        <f>AA3883/'Totals and Drop Down Lists'!W$6*Inputs!E$37</f>
        <v>507486.09367388248</v>
      </c>
      <c r="AJ3883">
        <f>AB3883/'Totals and Drop Down Lists'!X$6*Inputs!F$37</f>
        <v>148985.44124805045</v>
      </c>
      <c r="AK3883">
        <f>AC3883/'Totals and Drop Down Lists'!Y$6*Inputs!G$37</f>
        <v>92464.129790866238</v>
      </c>
      <c r="AL3883">
        <f>AD3883/'Totals and Drop Down Lists'!Z$6*Inputs!H$37</f>
        <v>73793.081689023747</v>
      </c>
      <c r="AM3883">
        <f>AE3883/'Totals and Drop Down Lists'!AA$6*Inputs!I$37</f>
        <v>150833.22290334894</v>
      </c>
      <c r="AN3883">
        <f>AF3883/'Totals and Drop Down Lists'!AB$6*Inputs!J$37</f>
        <v>178971.62408261164</v>
      </c>
      <c r="AO3883">
        <f>AG3883/'Totals and Drop Down Lists'!AC$6*Inputs!K$37</f>
        <v>175955.54774005761</v>
      </c>
      <c r="AP3883">
        <f>AH3883/'Totals and Drop Down Lists'!AD$6*Inputs!L$37</f>
        <v>240468.04430974921</v>
      </c>
      <c r="AQ3883">
        <f>IF(OR($D3883="51",$D3883="52",$D3883="61"),(AA3883/'Totals and Drop Down Lists'!W$4)*Inputs!E$38,0)</f>
        <v>0</v>
      </c>
      <c r="AR3883">
        <f>IF(OR($D3883="51",$D3883="52",$D3883="61"),(AB3883/'Totals and Drop Down Lists'!X$4)*Inputs!F$38,0)</f>
        <v>0</v>
      </c>
      <c r="AS3883">
        <f>IF(OR($D3883="51",$D3883="52",$D3883="61"),(AC3883/'Totals and Drop Down Lists'!Y$4)*Inputs!G$38,0)</f>
        <v>0</v>
      </c>
      <c r="AT3883">
        <f>IF(OR($D3883="51",$D3883="52",$D3883="61"),(AD3883/'Totals and Drop Down Lists'!Z$4)*Inputs!H$38,0)</f>
        <v>0</v>
      </c>
      <c r="AU3883">
        <f>IF(OR($D3883="51",$D3883="52",$D3883="61"),(AE3883/'Totals and Drop Down Lists'!AA$4)*Inputs!I$38,0)</f>
        <v>0</v>
      </c>
      <c r="AV3883">
        <f>IF(OR($D3883="51",$D3883="52",$D3883="61"),(AF3883/'Totals and Drop Down Lists'!AB$4)*Inputs!J$38,0)</f>
        <v>0</v>
      </c>
      <c r="AW3883">
        <f>IF(OR($D3883="51",$D3883="52",$D3883="61"),(AG3883/'Totals and Drop Down Lists'!AC$4)*Inputs!K$38,0)</f>
        <v>0</v>
      </c>
      <c r="AX3883">
        <f>IF(OR($D3883="51",$D3883="52",$D3883="61"),(AH3883/'Totals and Drop Down Lists'!AD$4)*Inputs!L$38,0)</f>
        <v>0</v>
      </c>
      <c r="AY3883">
        <f>IF(OR($D3883="51",$D3883="52",$D3883="61"),0,(AA3883/'Totals and Drop Down Lists'!W$5)*Inputs!E$39)</f>
        <v>0</v>
      </c>
      <c r="AZ3883">
        <f>IF(OR($D3883="51",$D3883="52",$D3883="61"),0,(AB3883/'Totals and Drop Down Lists'!X$5)*Inputs!F$39)</f>
        <v>0</v>
      </c>
      <c r="BA3883">
        <f>IF(OR($D3883="51",$D3883="52",$D3883="61"),0,(AC3883/'Totals and Drop Down Lists'!Y$5)*Inputs!G$39)</f>
        <v>0</v>
      </c>
      <c r="BB3883">
        <f>IF(OR($D3883="51",$D3883="52",$D3883="61"),0,(AD3883/'Totals and Drop Down Lists'!Z$5)*Inputs!H$39)</f>
        <v>0</v>
      </c>
      <c r="BC3883">
        <f>IF(OR($D3883="51",$D3883="52",$D3883="61"),0,(AE3883/'Totals and Drop Down Lists'!AA$5)*Inputs!I$39)</f>
        <v>0</v>
      </c>
      <c r="BD3883">
        <f>IF(OR($D3883="51",$D3883="52",$D3883="61"),0,(AF3883/'Totals and Drop Down Lists'!AB$5)*Inputs!J$39)</f>
        <v>0</v>
      </c>
      <c r="BE3883">
        <f>IF(OR($D3883="51",$D3883="52",$D3883="61"),0,(AG3883/'Totals and Drop Down Lists'!AC$5)*Inputs!K$39)</f>
        <v>0</v>
      </c>
      <c r="BF3883">
        <f>IF(OR($D3883="51",$D3883="52",$D3883="61"),0,(AH3883/'Totals and Drop Down Lists'!AD$5)*Inputs!L$39)</f>
        <v>0</v>
      </c>
      <c r="BG3883" s="10">
        <f t="shared" si="541"/>
        <v>1568957.1854375903</v>
      </c>
    </row>
    <row r="3884" spans="1:59">
      <c r="A3884" s="1" t="s">
        <v>7710</v>
      </c>
      <c r="B3884" s="1" t="s">
        <v>7273</v>
      </c>
      <c r="C3884" s="1" t="s">
        <v>7274</v>
      </c>
      <c r="D3884" s="1" t="s">
        <v>10</v>
      </c>
      <c r="E3884" s="1" t="s">
        <v>7275</v>
      </c>
      <c r="F3884" s="2">
        <v>92082</v>
      </c>
      <c r="G3884" s="2">
        <v>866</v>
      </c>
      <c r="H3884" s="2">
        <v>215</v>
      </c>
      <c r="I3884" s="2">
        <v>21835</v>
      </c>
      <c r="J3884" s="2">
        <v>32971</v>
      </c>
      <c r="K3884" s="2">
        <v>15347</v>
      </c>
      <c r="L3884" s="2">
        <v>410</v>
      </c>
      <c r="M3884" s="2">
        <v>61</v>
      </c>
      <c r="N3884" s="2">
        <v>38</v>
      </c>
      <c r="O3884" s="2">
        <v>960</v>
      </c>
      <c r="P3884" s="2">
        <v>251</v>
      </c>
      <c r="Q3884" s="2">
        <v>147</v>
      </c>
      <c r="R3884" s="2">
        <v>5714</v>
      </c>
      <c r="S3884" s="2">
        <v>12253000</v>
      </c>
      <c r="T3884" s="2">
        <v>514107100</v>
      </c>
      <c r="U3884" s="2">
        <v>658</v>
      </c>
      <c r="V3884" s="2">
        <v>555</v>
      </c>
      <c r="W3884" s="2">
        <v>0</v>
      </c>
      <c r="X3884" s="2">
        <v>3270</v>
      </c>
      <c r="Y3884" s="2">
        <v>355</v>
      </c>
      <c r="Z3884" s="2">
        <v>2280</v>
      </c>
      <c r="AA3884" s="9">
        <f t="shared" si="542"/>
        <v>92082</v>
      </c>
      <c r="AB3884" s="9">
        <f t="shared" si="543"/>
        <v>20754</v>
      </c>
      <c r="AC3884" s="9">
        <f t="shared" si="544"/>
        <v>7581</v>
      </c>
      <c r="AD3884" s="9">
        <f t="shared" si="545"/>
        <v>5714</v>
      </c>
      <c r="AE3884" s="44">
        <f t="shared" si="546"/>
        <v>4.9889672476103979E-4</v>
      </c>
      <c r="AF3884" s="9">
        <f t="shared" si="547"/>
        <v>2715</v>
      </c>
      <c r="AG3884" s="9">
        <f t="shared" si="540"/>
        <v>2635</v>
      </c>
      <c r="AH3884" s="44">
        <f t="shared" si="548"/>
        <v>4.5637629638030488E-4</v>
      </c>
      <c r="AI3884">
        <f>AA3884/'Totals and Drop Down Lists'!W$6*Inputs!E$37</f>
        <v>83531.302971173514</v>
      </c>
      <c r="AJ3884">
        <f>AB3884/'Totals and Drop Down Lists'!X$6*Inputs!F$37</f>
        <v>68288.695590937074</v>
      </c>
      <c r="AK3884">
        <f>AC3884/'Totals and Drop Down Lists'!Y$6*Inputs!G$37</f>
        <v>49976.512758060526</v>
      </c>
      <c r="AL3884">
        <f>AD3884/'Totals and Drop Down Lists'!Z$6*Inputs!H$37</f>
        <v>45812.00225674508</v>
      </c>
      <c r="AM3884">
        <f>AE3884/'Totals and Drop Down Lists'!AA$6*Inputs!I$37</f>
        <v>62107.329161436537</v>
      </c>
      <c r="AN3884">
        <f>AF3884/'Totals and Drop Down Lists'!AB$6*Inputs!J$37</f>
        <v>54182.42187603598</v>
      </c>
      <c r="AO3884">
        <f>AG3884/'Totals and Drop Down Lists'!AC$6*Inputs!K$37</f>
        <v>49073.123231906415</v>
      </c>
      <c r="AP3884">
        <f>AH3884/'Totals and Drop Down Lists'!AD$6*Inputs!L$37</f>
        <v>107398.99231963707</v>
      </c>
      <c r="AQ3884">
        <f>IF(OR($D3884="51",$D3884="52",$D3884="61"),(AA3884/'Totals and Drop Down Lists'!W$4)*Inputs!E$38,0)</f>
        <v>0</v>
      </c>
      <c r="AR3884">
        <f>IF(OR($D3884="51",$D3884="52",$D3884="61"),(AB3884/'Totals and Drop Down Lists'!X$4)*Inputs!F$38,0)</f>
        <v>0</v>
      </c>
      <c r="AS3884">
        <f>IF(OR($D3884="51",$D3884="52",$D3884="61"),(AC3884/'Totals and Drop Down Lists'!Y$4)*Inputs!G$38,0)</f>
        <v>0</v>
      </c>
      <c r="AT3884">
        <f>IF(OR($D3884="51",$D3884="52",$D3884="61"),(AD3884/'Totals and Drop Down Lists'!Z$4)*Inputs!H$38,0)</f>
        <v>0</v>
      </c>
      <c r="AU3884">
        <f>IF(OR($D3884="51",$D3884="52",$D3884="61"),(AE3884/'Totals and Drop Down Lists'!AA$4)*Inputs!I$38,0)</f>
        <v>0</v>
      </c>
      <c r="AV3884">
        <f>IF(OR($D3884="51",$D3884="52",$D3884="61"),(AF3884/'Totals and Drop Down Lists'!AB$4)*Inputs!J$38,0)</f>
        <v>0</v>
      </c>
      <c r="AW3884">
        <f>IF(OR($D3884="51",$D3884="52",$D3884="61"),(AG3884/'Totals and Drop Down Lists'!AC$4)*Inputs!K$38,0)</f>
        <v>0</v>
      </c>
      <c r="AX3884">
        <f>IF(OR($D3884="51",$D3884="52",$D3884="61"),(AH3884/'Totals and Drop Down Lists'!AD$4)*Inputs!L$38,0)</f>
        <v>0</v>
      </c>
      <c r="AY3884">
        <f>IF(OR($D3884="51",$D3884="52",$D3884="61"),0,(AA3884/'Totals and Drop Down Lists'!W$5)*Inputs!E$39)</f>
        <v>0</v>
      </c>
      <c r="AZ3884">
        <f>IF(OR($D3884="51",$D3884="52",$D3884="61"),0,(AB3884/'Totals and Drop Down Lists'!X$5)*Inputs!F$39)</f>
        <v>0</v>
      </c>
      <c r="BA3884">
        <f>IF(OR($D3884="51",$D3884="52",$D3884="61"),0,(AC3884/'Totals and Drop Down Lists'!Y$5)*Inputs!G$39)</f>
        <v>0</v>
      </c>
      <c r="BB3884">
        <f>IF(OR($D3884="51",$D3884="52",$D3884="61"),0,(AD3884/'Totals and Drop Down Lists'!Z$5)*Inputs!H$39)</f>
        <v>0</v>
      </c>
      <c r="BC3884">
        <f>IF(OR($D3884="51",$D3884="52",$D3884="61"),0,(AE3884/'Totals and Drop Down Lists'!AA$5)*Inputs!I$39)</f>
        <v>0</v>
      </c>
      <c r="BD3884">
        <f>IF(OR($D3884="51",$D3884="52",$D3884="61"),0,(AF3884/'Totals and Drop Down Lists'!AB$5)*Inputs!J$39)</f>
        <v>0</v>
      </c>
      <c r="BE3884">
        <f>IF(OR($D3884="51",$D3884="52",$D3884="61"),0,(AG3884/'Totals and Drop Down Lists'!AC$5)*Inputs!K$39)</f>
        <v>0</v>
      </c>
      <c r="BF3884">
        <f>IF(OR($D3884="51",$D3884="52",$D3884="61"),0,(AH3884/'Totals and Drop Down Lists'!AD$5)*Inputs!L$39)</f>
        <v>0</v>
      </c>
      <c r="BG3884" s="10">
        <f t="shared" si="541"/>
        <v>520370.38016593223</v>
      </c>
    </row>
    <row r="3885" spans="1:59">
      <c r="A3885" s="1" t="s">
        <v>7710</v>
      </c>
      <c r="B3885" s="1" t="s">
        <v>7273</v>
      </c>
      <c r="C3885" s="1" t="s">
        <v>7276</v>
      </c>
      <c r="D3885" s="1" t="s">
        <v>58</v>
      </c>
      <c r="E3885" s="1" t="s">
        <v>7277</v>
      </c>
      <c r="F3885" s="2">
        <v>152572</v>
      </c>
      <c r="G3885" s="2">
        <v>869</v>
      </c>
      <c r="H3885" s="2">
        <v>3</v>
      </c>
      <c r="I3885" s="2">
        <v>32468</v>
      </c>
      <c r="J3885" s="2">
        <v>46708</v>
      </c>
      <c r="K3885" s="2">
        <v>14773</v>
      </c>
      <c r="L3885" s="2">
        <v>1847</v>
      </c>
      <c r="M3885" s="2">
        <v>268</v>
      </c>
      <c r="N3885" s="2">
        <v>68</v>
      </c>
      <c r="O3885" s="2">
        <v>1605</v>
      </c>
      <c r="P3885" s="2">
        <v>266</v>
      </c>
      <c r="Q3885" s="2">
        <v>94</v>
      </c>
      <c r="R3885" s="2">
        <v>5503</v>
      </c>
      <c r="S3885" s="2">
        <v>10436500</v>
      </c>
      <c r="T3885" s="2">
        <v>540074500</v>
      </c>
      <c r="U3885" s="2">
        <v>610</v>
      </c>
      <c r="V3885" s="2">
        <v>1114</v>
      </c>
      <c r="W3885" s="2">
        <v>10</v>
      </c>
      <c r="X3885" s="2">
        <v>3244</v>
      </c>
      <c r="Y3885" s="2">
        <v>839</v>
      </c>
      <c r="Z3885" s="2">
        <v>1683</v>
      </c>
      <c r="AA3885" s="9">
        <f t="shared" si="542"/>
        <v>152572</v>
      </c>
      <c r="AB3885" s="9">
        <f t="shared" si="543"/>
        <v>31596</v>
      </c>
      <c r="AC3885" s="9">
        <f t="shared" si="544"/>
        <v>9651</v>
      </c>
      <c r="AD3885" s="9">
        <f t="shared" si="545"/>
        <v>5503</v>
      </c>
      <c r="AE3885" s="44">
        <f t="shared" si="546"/>
        <v>3.2631866085797823E-4</v>
      </c>
      <c r="AF3885" s="9">
        <f t="shared" si="547"/>
        <v>2120</v>
      </c>
      <c r="AG3885" s="9">
        <f t="shared" si="540"/>
        <v>2522</v>
      </c>
      <c r="AH3885" s="44">
        <f t="shared" si="548"/>
        <v>2.9680662791227669E-4</v>
      </c>
      <c r="AI3885">
        <f>AA3885/'Totals and Drop Down Lists'!W$6*Inputs!E$37</f>
        <v>138404.2261996686</v>
      </c>
      <c r="AJ3885">
        <f>AB3885/'Totals and Drop Down Lists'!X$6*Inputs!F$37</f>
        <v>103963.07342638758</v>
      </c>
      <c r="AK3885">
        <f>AC3885/'Totals and Drop Down Lists'!Y$6*Inputs!G$37</f>
        <v>63622.651975734356</v>
      </c>
      <c r="AL3885">
        <f>AD3885/'Totals and Drop Down Lists'!Z$6*Inputs!H$37</f>
        <v>44120.309488776373</v>
      </c>
      <c r="AM3885">
        <f>AE3885/'Totals and Drop Down Lists'!AA$6*Inputs!I$37</f>
        <v>40623.198100033551</v>
      </c>
      <c r="AN3885">
        <f>AF3885/'Totals and Drop Down Lists'!AB$6*Inputs!J$37</f>
        <v>42308.189457530854</v>
      </c>
      <c r="AO3885">
        <f>AG3885/'Totals and Drop Down Lists'!AC$6*Inputs!K$37</f>
        <v>46968.659123669066</v>
      </c>
      <c r="AP3885">
        <f>AH3885/'Totals and Drop Down Lists'!AD$6*Inputs!L$37</f>
        <v>69847.476751957875</v>
      </c>
      <c r="AQ3885">
        <f>IF(OR($D3885="51",$D3885="52",$D3885="61"),(AA3885/'Totals and Drop Down Lists'!W$4)*Inputs!E$38,0)</f>
        <v>0</v>
      </c>
      <c r="AR3885">
        <f>IF(OR($D3885="51",$D3885="52",$D3885="61"),(AB3885/'Totals and Drop Down Lists'!X$4)*Inputs!F$38,0)</f>
        <v>0</v>
      </c>
      <c r="AS3885">
        <f>IF(OR($D3885="51",$D3885="52",$D3885="61"),(AC3885/'Totals and Drop Down Lists'!Y$4)*Inputs!G$38,0)</f>
        <v>0</v>
      </c>
      <c r="AT3885">
        <f>IF(OR($D3885="51",$D3885="52",$D3885="61"),(AD3885/'Totals and Drop Down Lists'!Z$4)*Inputs!H$38,0)</f>
        <v>0</v>
      </c>
      <c r="AU3885">
        <f>IF(OR($D3885="51",$D3885="52",$D3885="61"),(AE3885/'Totals and Drop Down Lists'!AA$4)*Inputs!I$38,0)</f>
        <v>0</v>
      </c>
      <c r="AV3885">
        <f>IF(OR($D3885="51",$D3885="52",$D3885="61"),(AF3885/'Totals and Drop Down Lists'!AB$4)*Inputs!J$38,0)</f>
        <v>0</v>
      </c>
      <c r="AW3885">
        <f>IF(OR($D3885="51",$D3885="52",$D3885="61"),(AG3885/'Totals and Drop Down Lists'!AC$4)*Inputs!K$38,0)</f>
        <v>0</v>
      </c>
      <c r="AX3885">
        <f>IF(OR($D3885="51",$D3885="52",$D3885="61"),(AH3885/'Totals and Drop Down Lists'!AD$4)*Inputs!L$38,0)</f>
        <v>0</v>
      </c>
      <c r="AY3885">
        <f>IF(OR($D3885="51",$D3885="52",$D3885="61"),0,(AA3885/'Totals and Drop Down Lists'!W$5)*Inputs!E$39)</f>
        <v>0</v>
      </c>
      <c r="AZ3885">
        <f>IF(OR($D3885="51",$D3885="52",$D3885="61"),0,(AB3885/'Totals and Drop Down Lists'!X$5)*Inputs!F$39)</f>
        <v>0</v>
      </c>
      <c r="BA3885">
        <f>IF(OR($D3885="51",$D3885="52",$D3885="61"),0,(AC3885/'Totals and Drop Down Lists'!Y$5)*Inputs!G$39)</f>
        <v>0</v>
      </c>
      <c r="BB3885">
        <f>IF(OR($D3885="51",$D3885="52",$D3885="61"),0,(AD3885/'Totals and Drop Down Lists'!Z$5)*Inputs!H$39)</f>
        <v>0</v>
      </c>
      <c r="BC3885">
        <f>IF(OR($D3885="51",$D3885="52",$D3885="61"),0,(AE3885/'Totals and Drop Down Lists'!AA$5)*Inputs!I$39)</f>
        <v>0</v>
      </c>
      <c r="BD3885">
        <f>IF(OR($D3885="51",$D3885="52",$D3885="61"),0,(AF3885/'Totals and Drop Down Lists'!AB$5)*Inputs!J$39)</f>
        <v>0</v>
      </c>
      <c r="BE3885">
        <f>IF(OR($D3885="51",$D3885="52",$D3885="61"),0,(AG3885/'Totals and Drop Down Lists'!AC$5)*Inputs!K$39)</f>
        <v>0</v>
      </c>
      <c r="BF3885">
        <f>IF(OR($D3885="51",$D3885="52",$D3885="61"),0,(AH3885/'Totals and Drop Down Lists'!AD$5)*Inputs!L$39)</f>
        <v>0</v>
      </c>
      <c r="BG3885" s="10">
        <f t="shared" si="541"/>
        <v>549857.78452375822</v>
      </c>
    </row>
    <row r="3886" spans="1:59" ht="28.8">
      <c r="A3886" s="1" t="s">
        <v>7711</v>
      </c>
      <c r="B3886" s="1" t="s">
        <v>6633</v>
      </c>
      <c r="C3886" s="1" t="s">
        <v>6634</v>
      </c>
      <c r="D3886" s="1" t="s">
        <v>10</v>
      </c>
      <c r="E3886" s="1" t="s">
        <v>6635</v>
      </c>
      <c r="F3886" s="2">
        <v>164111</v>
      </c>
      <c r="G3886" s="2">
        <v>2307</v>
      </c>
      <c r="H3886" s="2">
        <v>93</v>
      </c>
      <c r="I3886" s="2">
        <v>26758</v>
      </c>
      <c r="J3886" s="2">
        <v>65806</v>
      </c>
      <c r="K3886" s="2">
        <v>33294</v>
      </c>
      <c r="L3886" s="2">
        <v>360</v>
      </c>
      <c r="M3886" s="2">
        <v>116</v>
      </c>
      <c r="N3886" s="2">
        <v>3</v>
      </c>
      <c r="O3886" s="2">
        <v>1140</v>
      </c>
      <c r="P3886" s="2">
        <v>332</v>
      </c>
      <c r="Q3886" s="2">
        <v>27</v>
      </c>
      <c r="R3886" s="2">
        <v>3608</v>
      </c>
      <c r="S3886" s="2">
        <v>30998400</v>
      </c>
      <c r="T3886" s="2">
        <v>1415148700</v>
      </c>
      <c r="U3886" s="2">
        <v>1668</v>
      </c>
      <c r="V3886" s="2">
        <v>1810</v>
      </c>
      <c r="W3886" s="2">
        <v>25</v>
      </c>
      <c r="X3886" s="2">
        <v>7590</v>
      </c>
      <c r="Y3886" s="2">
        <v>965</v>
      </c>
      <c r="Z3886" s="2">
        <v>5150</v>
      </c>
      <c r="AA3886" s="9">
        <f t="shared" si="542"/>
        <v>164111</v>
      </c>
      <c r="AB3886" s="9">
        <f t="shared" si="543"/>
        <v>24358</v>
      </c>
      <c r="AC3886" s="9">
        <f t="shared" si="544"/>
        <v>5586</v>
      </c>
      <c r="AD3886" s="9">
        <f t="shared" si="545"/>
        <v>3608</v>
      </c>
      <c r="AE3886" s="44">
        <f t="shared" si="546"/>
        <v>1.1764195773945074E-3</v>
      </c>
      <c r="AF3886" s="9">
        <f t="shared" si="547"/>
        <v>5755</v>
      </c>
      <c r="AG3886" s="9">
        <f t="shared" si="540"/>
        <v>6115</v>
      </c>
      <c r="AH3886" s="44">
        <f t="shared" si="548"/>
        <v>1.1511927073660068E-3</v>
      </c>
      <c r="AI3886">
        <f>AA3886/'Totals and Drop Down Lists'!W$6*Inputs!E$37</f>
        <v>148871.71935777087</v>
      </c>
      <c r="AJ3886">
        <f>AB3886/'Totals and Drop Down Lists'!X$6*Inputs!F$37</f>
        <v>80147.250997593001</v>
      </c>
      <c r="AK3886">
        <f>AC3886/'Totals and Drop Down Lists'!Y$6*Inputs!G$37</f>
        <v>36824.798874360386</v>
      </c>
      <c r="AL3886">
        <f>AD3886/'Totals and Drop Down Lists'!Z$6*Inputs!H$37</f>
        <v>28927.144582137949</v>
      </c>
      <c r="AM3886">
        <f>AE3886/'Totals and Drop Down Lists'!AA$6*Inputs!I$37</f>
        <v>146451.70893874855</v>
      </c>
      <c r="AN3886">
        <f>AF3886/'Totals and Drop Down Lists'!AB$6*Inputs!J$37</f>
        <v>114850.76902268399</v>
      </c>
      <c r="AO3886">
        <f>AG3886/'Totals and Drop Down Lists'!AC$6*Inputs!K$37</f>
        <v>113883.16833514525</v>
      </c>
      <c r="AP3886">
        <f>AH3886/'Totals and Drop Down Lists'!AD$6*Inputs!L$37</f>
        <v>270910.07512317324</v>
      </c>
      <c r="AQ3886">
        <f>IF(OR($D3886="51",$D3886="52",$D3886="61"),(AA3886/'Totals and Drop Down Lists'!W$4)*Inputs!E$38,0)</f>
        <v>0</v>
      </c>
      <c r="AR3886">
        <f>IF(OR($D3886="51",$D3886="52",$D3886="61"),(AB3886/'Totals and Drop Down Lists'!X$4)*Inputs!F$38,0)</f>
        <v>0</v>
      </c>
      <c r="AS3886">
        <f>IF(OR($D3886="51",$D3886="52",$D3886="61"),(AC3886/'Totals and Drop Down Lists'!Y$4)*Inputs!G$38,0)</f>
        <v>0</v>
      </c>
      <c r="AT3886">
        <f>IF(OR($D3886="51",$D3886="52",$D3886="61"),(AD3886/'Totals and Drop Down Lists'!Z$4)*Inputs!H$38,0)</f>
        <v>0</v>
      </c>
      <c r="AU3886">
        <f>IF(OR($D3886="51",$D3886="52",$D3886="61"),(AE3886/'Totals and Drop Down Lists'!AA$4)*Inputs!I$38,0)</f>
        <v>0</v>
      </c>
      <c r="AV3886">
        <f>IF(OR($D3886="51",$D3886="52",$D3886="61"),(AF3886/'Totals and Drop Down Lists'!AB$4)*Inputs!J$38,0)</f>
        <v>0</v>
      </c>
      <c r="AW3886">
        <f>IF(OR($D3886="51",$D3886="52",$D3886="61"),(AG3886/'Totals and Drop Down Lists'!AC$4)*Inputs!K$38,0)</f>
        <v>0</v>
      </c>
      <c r="AX3886">
        <f>IF(OR($D3886="51",$D3886="52",$D3886="61"),(AH3886/'Totals and Drop Down Lists'!AD$4)*Inputs!L$38,0)</f>
        <v>0</v>
      </c>
      <c r="AY3886">
        <f>IF(OR($D3886="51",$D3886="52",$D3886="61"),0,(AA3886/'Totals and Drop Down Lists'!W$5)*Inputs!E$39)</f>
        <v>0</v>
      </c>
      <c r="AZ3886">
        <f>IF(OR($D3886="51",$D3886="52",$D3886="61"),0,(AB3886/'Totals and Drop Down Lists'!X$5)*Inputs!F$39)</f>
        <v>0</v>
      </c>
      <c r="BA3886">
        <f>IF(OR($D3886="51",$D3886="52",$D3886="61"),0,(AC3886/'Totals and Drop Down Lists'!Y$5)*Inputs!G$39)</f>
        <v>0</v>
      </c>
      <c r="BB3886">
        <f>IF(OR($D3886="51",$D3886="52",$D3886="61"),0,(AD3886/'Totals and Drop Down Lists'!Z$5)*Inputs!H$39)</f>
        <v>0</v>
      </c>
      <c r="BC3886">
        <f>IF(OR($D3886="51",$D3886="52",$D3886="61"),0,(AE3886/'Totals and Drop Down Lists'!AA$5)*Inputs!I$39)</f>
        <v>0</v>
      </c>
      <c r="BD3886">
        <f>IF(OR($D3886="51",$D3886="52",$D3886="61"),0,(AF3886/'Totals and Drop Down Lists'!AB$5)*Inputs!J$39)</f>
        <v>0</v>
      </c>
      <c r="BE3886">
        <f>IF(OR($D3886="51",$D3886="52",$D3886="61"),0,(AG3886/'Totals and Drop Down Lists'!AC$5)*Inputs!K$39)</f>
        <v>0</v>
      </c>
      <c r="BF3886">
        <f>IF(OR($D3886="51",$D3886="52",$D3886="61"),0,(AH3886/'Totals and Drop Down Lists'!AD$5)*Inputs!L$39)</f>
        <v>0</v>
      </c>
      <c r="BG3886" s="10">
        <f t="shared" si="541"/>
        <v>940866.63523161318</v>
      </c>
    </row>
    <row r="3887" spans="1:59" ht="28.8">
      <c r="A3887" s="1" t="s">
        <v>7711</v>
      </c>
      <c r="B3887" s="1" t="s">
        <v>6633</v>
      </c>
      <c r="C3887" s="1" t="s">
        <v>286</v>
      </c>
      <c r="D3887" s="1" t="s">
        <v>15</v>
      </c>
      <c r="E3887" s="1" t="s">
        <v>6636</v>
      </c>
      <c r="F3887" s="2">
        <v>268438</v>
      </c>
      <c r="G3887" s="2">
        <v>2051</v>
      </c>
      <c r="H3887" s="2">
        <v>153</v>
      </c>
      <c r="I3887" s="2">
        <v>26406</v>
      </c>
      <c r="J3887" s="2">
        <v>93049</v>
      </c>
      <c r="K3887" s="2">
        <v>22348</v>
      </c>
      <c r="L3887" s="2">
        <v>1056</v>
      </c>
      <c r="M3887" s="2">
        <v>133</v>
      </c>
      <c r="N3887" s="2">
        <v>62</v>
      </c>
      <c r="O3887" s="2">
        <v>812</v>
      </c>
      <c r="P3887" s="2">
        <v>221</v>
      </c>
      <c r="Q3887" s="2">
        <v>40</v>
      </c>
      <c r="R3887" s="2">
        <v>3660</v>
      </c>
      <c r="S3887" s="2">
        <v>23646600</v>
      </c>
      <c r="T3887" s="2">
        <v>1105905300</v>
      </c>
      <c r="U3887" s="2">
        <v>1007</v>
      </c>
      <c r="V3887" s="2">
        <v>743</v>
      </c>
      <c r="W3887" s="2">
        <v>35</v>
      </c>
      <c r="X3887" s="2">
        <v>4045</v>
      </c>
      <c r="Y3887" s="2">
        <v>409</v>
      </c>
      <c r="Z3887" s="2">
        <v>2960</v>
      </c>
      <c r="AA3887" s="9">
        <f t="shared" si="542"/>
        <v>268438</v>
      </c>
      <c r="AB3887" s="9">
        <f t="shared" si="543"/>
        <v>24202</v>
      </c>
      <c r="AC3887" s="9">
        <f t="shared" si="544"/>
        <v>5984</v>
      </c>
      <c r="AD3887" s="9">
        <f t="shared" si="545"/>
        <v>3660</v>
      </c>
      <c r="AE3887" s="44">
        <f t="shared" si="546"/>
        <v>3.7485335413176821E-4</v>
      </c>
      <c r="AF3887" s="9">
        <f t="shared" si="547"/>
        <v>3267</v>
      </c>
      <c r="AG3887" s="9">
        <f t="shared" si="540"/>
        <v>3369</v>
      </c>
      <c r="AH3887" s="44">
        <f t="shared" si="548"/>
        <v>3.0107801900571186E-4</v>
      </c>
      <c r="AI3887">
        <f>AA3887/'Totals and Drop Down Lists'!W$6*Inputs!E$37</f>
        <v>243510.95661449441</v>
      </c>
      <c r="AJ3887">
        <f>AB3887/'Totals and Drop Down Lists'!X$6*Inputs!F$37</f>
        <v>79633.95059708292</v>
      </c>
      <c r="AK3887">
        <f>AC3887/'Totals and Drop Down Lists'!Y$6*Inputs!G$37</f>
        <v>39448.549313314099</v>
      </c>
      <c r="AL3887">
        <f>AD3887/'Totals and Drop Down Lists'!Z$6*Inputs!H$37</f>
        <v>29344.054648177633</v>
      </c>
      <c r="AM3887">
        <f>AE3887/'Totals and Drop Down Lists'!AA$6*Inputs!I$37</f>
        <v>46665.250535531981</v>
      </c>
      <c r="AN3887">
        <f>AF3887/'Totals and Drop Down Lists'!AB$6*Inputs!J$37</f>
        <v>65198.516489506277</v>
      </c>
      <c r="AO3887">
        <f>AG3887/'Totals and Drop Down Lists'!AC$6*Inputs!K$37</f>
        <v>62742.828147359665</v>
      </c>
      <c r="AP3887">
        <f>AH3887/'Totals and Drop Down Lists'!AD$6*Inputs!L$37</f>
        <v>70852.662829491877</v>
      </c>
      <c r="AQ3887">
        <f>IF(OR($D3887="51",$D3887="52",$D3887="61"),(AA3887/'Totals and Drop Down Lists'!W$4)*Inputs!E$38,0)</f>
        <v>0</v>
      </c>
      <c r="AR3887">
        <f>IF(OR($D3887="51",$D3887="52",$D3887="61"),(AB3887/'Totals and Drop Down Lists'!X$4)*Inputs!F$38,0)</f>
        <v>0</v>
      </c>
      <c r="AS3887">
        <f>IF(OR($D3887="51",$D3887="52",$D3887="61"),(AC3887/'Totals and Drop Down Lists'!Y$4)*Inputs!G$38,0)</f>
        <v>0</v>
      </c>
      <c r="AT3887">
        <f>IF(OR($D3887="51",$D3887="52",$D3887="61"),(AD3887/'Totals and Drop Down Lists'!Z$4)*Inputs!H$38,0)</f>
        <v>0</v>
      </c>
      <c r="AU3887">
        <f>IF(OR($D3887="51",$D3887="52",$D3887="61"),(AE3887/'Totals and Drop Down Lists'!AA$4)*Inputs!I$38,0)</f>
        <v>0</v>
      </c>
      <c r="AV3887">
        <f>IF(OR($D3887="51",$D3887="52",$D3887="61"),(AF3887/'Totals and Drop Down Lists'!AB$4)*Inputs!J$38,0)</f>
        <v>0</v>
      </c>
      <c r="AW3887">
        <f>IF(OR($D3887="51",$D3887="52",$D3887="61"),(AG3887/'Totals and Drop Down Lists'!AC$4)*Inputs!K$38,0)</f>
        <v>0</v>
      </c>
      <c r="AX3887">
        <f>IF(OR($D3887="51",$D3887="52",$D3887="61"),(AH3887/'Totals and Drop Down Lists'!AD$4)*Inputs!L$38,0)</f>
        <v>0</v>
      </c>
      <c r="AY3887">
        <f>IF(OR($D3887="51",$D3887="52",$D3887="61"),0,(AA3887/'Totals and Drop Down Lists'!W$5)*Inputs!E$39)</f>
        <v>0</v>
      </c>
      <c r="AZ3887">
        <f>IF(OR($D3887="51",$D3887="52",$D3887="61"),0,(AB3887/'Totals and Drop Down Lists'!X$5)*Inputs!F$39)</f>
        <v>0</v>
      </c>
      <c r="BA3887">
        <f>IF(OR($D3887="51",$D3887="52",$D3887="61"),0,(AC3887/'Totals and Drop Down Lists'!Y$5)*Inputs!G$39)</f>
        <v>0</v>
      </c>
      <c r="BB3887">
        <f>IF(OR($D3887="51",$D3887="52",$D3887="61"),0,(AD3887/'Totals and Drop Down Lists'!Z$5)*Inputs!H$39)</f>
        <v>0</v>
      </c>
      <c r="BC3887">
        <f>IF(OR($D3887="51",$D3887="52",$D3887="61"),0,(AE3887/'Totals and Drop Down Lists'!AA$5)*Inputs!I$39)</f>
        <v>0</v>
      </c>
      <c r="BD3887">
        <f>IF(OR($D3887="51",$D3887="52",$D3887="61"),0,(AF3887/'Totals and Drop Down Lists'!AB$5)*Inputs!J$39)</f>
        <v>0</v>
      </c>
      <c r="BE3887">
        <f>IF(OR($D3887="51",$D3887="52",$D3887="61"),0,(AG3887/'Totals and Drop Down Lists'!AC$5)*Inputs!K$39)</f>
        <v>0</v>
      </c>
      <c r="BF3887">
        <f>IF(OR($D3887="51",$D3887="52",$D3887="61"),0,(AH3887/'Totals and Drop Down Lists'!AD$5)*Inputs!L$39)</f>
        <v>0</v>
      </c>
      <c r="BG3887" s="10">
        <f t="shared" si="541"/>
        <v>637396.76917495893</v>
      </c>
    </row>
    <row r="3888" spans="1:59" ht="28.8">
      <c r="A3888" s="1" t="s">
        <v>7712</v>
      </c>
      <c r="B3888" s="1" t="s">
        <v>7098</v>
      </c>
      <c r="C3888" s="1" t="s">
        <v>7099</v>
      </c>
      <c r="D3888" s="1" t="s">
        <v>10</v>
      </c>
      <c r="E3888" s="1" t="s">
        <v>7100</v>
      </c>
      <c r="F3888" s="2">
        <v>72923</v>
      </c>
      <c r="G3888" s="2">
        <v>655</v>
      </c>
      <c r="H3888" s="2">
        <v>33</v>
      </c>
      <c r="I3888" s="2">
        <v>7996</v>
      </c>
      <c r="J3888" s="2">
        <v>28414</v>
      </c>
      <c r="K3888" s="2">
        <v>8654</v>
      </c>
      <c r="L3888" s="2">
        <v>171</v>
      </c>
      <c r="M3888" s="2">
        <v>9</v>
      </c>
      <c r="N3888" s="2">
        <v>24</v>
      </c>
      <c r="O3888" s="2">
        <v>246</v>
      </c>
      <c r="P3888" s="2">
        <v>37</v>
      </c>
      <c r="Q3888" s="2">
        <v>12</v>
      </c>
      <c r="R3888" s="2">
        <v>6370</v>
      </c>
      <c r="S3888" s="2">
        <v>6063300</v>
      </c>
      <c r="T3888" s="2">
        <v>315397400</v>
      </c>
      <c r="U3888" s="2">
        <v>601</v>
      </c>
      <c r="V3888" s="2">
        <v>550</v>
      </c>
      <c r="W3888" s="2">
        <v>260</v>
      </c>
      <c r="X3888" s="2">
        <v>2095</v>
      </c>
      <c r="Y3888" s="2">
        <v>505</v>
      </c>
      <c r="Z3888" s="2">
        <v>1135</v>
      </c>
      <c r="AA3888" s="9">
        <f t="shared" si="542"/>
        <v>72923</v>
      </c>
      <c r="AB3888" s="9">
        <f t="shared" si="543"/>
        <v>7308</v>
      </c>
      <c r="AC3888" s="9">
        <f t="shared" si="544"/>
        <v>6869</v>
      </c>
      <c r="AD3888" s="9">
        <f t="shared" si="545"/>
        <v>6370</v>
      </c>
      <c r="AE3888" s="44">
        <f t="shared" si="546"/>
        <v>1.8407600977687782E-4</v>
      </c>
      <c r="AF3888" s="9">
        <f t="shared" si="547"/>
        <v>1285</v>
      </c>
      <c r="AG3888" s="9">
        <f t="shared" si="540"/>
        <v>1640</v>
      </c>
      <c r="AH3888" s="44">
        <f t="shared" si="548"/>
        <v>1.8585722525649864E-4</v>
      </c>
      <c r="AI3888">
        <f>AA3888/'Totals and Drop Down Lists'!W$6*Inputs!E$37</f>
        <v>66151.399910589316</v>
      </c>
      <c r="AJ3888">
        <f>AB3888/'Totals and Drop Down Lists'!X$6*Inputs!F$37</f>
        <v>24046.149531587555</v>
      </c>
      <c r="AK3888">
        <f>AC3888/'Totals and Drop Down Lists'!Y$6*Inputs!G$37</f>
        <v>45282.768254203642</v>
      </c>
      <c r="AL3888">
        <f>AD3888/'Totals and Drop Down Lists'!Z$6*Inputs!H$37</f>
        <v>51071.483089861067</v>
      </c>
      <c r="AM3888">
        <f>AE3888/'Totals and Drop Down Lists'!AA$6*Inputs!I$37</f>
        <v>22915.502873690453</v>
      </c>
      <c r="AN3888">
        <f>AF3888/'Totals and Drop Down Lists'!AB$6*Inputs!J$37</f>
        <v>25644.350685342994</v>
      </c>
      <c r="AO3888">
        <f>AG3888/'Totals and Drop Down Lists'!AC$6*Inputs!K$37</f>
        <v>30542.664933710254</v>
      </c>
      <c r="AP3888">
        <f>AH3888/'Totals and Drop Down Lists'!AD$6*Inputs!L$37</f>
        <v>43737.763915849981</v>
      </c>
      <c r="AQ3888">
        <f>IF(OR($D3888="51",$D3888="52",$D3888="61"),(AA3888/'Totals and Drop Down Lists'!W$4)*Inputs!E$38,0)</f>
        <v>0</v>
      </c>
      <c r="AR3888">
        <f>IF(OR($D3888="51",$D3888="52",$D3888="61"),(AB3888/'Totals and Drop Down Lists'!X$4)*Inputs!F$38,0)</f>
        <v>0</v>
      </c>
      <c r="AS3888">
        <f>IF(OR($D3888="51",$D3888="52",$D3888="61"),(AC3888/'Totals and Drop Down Lists'!Y$4)*Inputs!G$38,0)</f>
        <v>0</v>
      </c>
      <c r="AT3888">
        <f>IF(OR($D3888="51",$D3888="52",$D3888="61"),(AD3888/'Totals and Drop Down Lists'!Z$4)*Inputs!H$38,0)</f>
        <v>0</v>
      </c>
      <c r="AU3888">
        <f>IF(OR($D3888="51",$D3888="52",$D3888="61"),(AE3888/'Totals and Drop Down Lists'!AA$4)*Inputs!I$38,0)</f>
        <v>0</v>
      </c>
      <c r="AV3888">
        <f>IF(OR($D3888="51",$D3888="52",$D3888="61"),(AF3888/'Totals and Drop Down Lists'!AB$4)*Inputs!J$38,0)</f>
        <v>0</v>
      </c>
      <c r="AW3888">
        <f>IF(OR($D3888="51",$D3888="52",$D3888="61"),(AG3888/'Totals and Drop Down Lists'!AC$4)*Inputs!K$38,0)</f>
        <v>0</v>
      </c>
      <c r="AX3888">
        <f>IF(OR($D3888="51",$D3888="52",$D3888="61"),(AH3888/'Totals and Drop Down Lists'!AD$4)*Inputs!L$38,0)</f>
        <v>0</v>
      </c>
      <c r="AY3888">
        <f>IF(OR($D3888="51",$D3888="52",$D3888="61"),0,(AA3888/'Totals and Drop Down Lists'!W$5)*Inputs!E$39)</f>
        <v>0</v>
      </c>
      <c r="AZ3888">
        <f>IF(OR($D3888="51",$D3888="52",$D3888="61"),0,(AB3888/'Totals and Drop Down Lists'!X$5)*Inputs!F$39)</f>
        <v>0</v>
      </c>
      <c r="BA3888">
        <f>IF(OR($D3888="51",$D3888="52",$D3888="61"),0,(AC3888/'Totals and Drop Down Lists'!Y$5)*Inputs!G$39)</f>
        <v>0</v>
      </c>
      <c r="BB3888">
        <f>IF(OR($D3888="51",$D3888="52",$D3888="61"),0,(AD3888/'Totals and Drop Down Lists'!Z$5)*Inputs!H$39)</f>
        <v>0</v>
      </c>
      <c r="BC3888">
        <f>IF(OR($D3888="51",$D3888="52",$D3888="61"),0,(AE3888/'Totals and Drop Down Lists'!AA$5)*Inputs!I$39)</f>
        <v>0</v>
      </c>
      <c r="BD3888">
        <f>IF(OR($D3888="51",$D3888="52",$D3888="61"),0,(AF3888/'Totals and Drop Down Lists'!AB$5)*Inputs!J$39)</f>
        <v>0</v>
      </c>
      <c r="BE3888">
        <f>IF(OR($D3888="51",$D3888="52",$D3888="61"),0,(AG3888/'Totals and Drop Down Lists'!AC$5)*Inputs!K$39)</f>
        <v>0</v>
      </c>
      <c r="BF3888">
        <f>IF(OR($D3888="51",$D3888="52",$D3888="61"),0,(AH3888/'Totals and Drop Down Lists'!AD$5)*Inputs!L$39)</f>
        <v>0</v>
      </c>
      <c r="BG3888" s="10">
        <f t="shared" si="541"/>
        <v>309392.08319483529</v>
      </c>
    </row>
    <row r="3889" spans="1:59" ht="28.8">
      <c r="A3889" s="1" t="s">
        <v>7712</v>
      </c>
      <c r="B3889" s="1" t="s">
        <v>7098</v>
      </c>
      <c r="C3889" s="1" t="s">
        <v>7101</v>
      </c>
      <c r="D3889" s="1" t="s">
        <v>10</v>
      </c>
      <c r="E3889" s="1" t="s">
        <v>7102</v>
      </c>
      <c r="F3889" s="2">
        <v>36921</v>
      </c>
      <c r="G3889" s="2">
        <v>376</v>
      </c>
      <c r="H3889" s="2">
        <v>0</v>
      </c>
      <c r="I3889" s="2">
        <v>8550</v>
      </c>
      <c r="J3889" s="2">
        <v>14075</v>
      </c>
      <c r="K3889" s="2">
        <v>5451</v>
      </c>
      <c r="L3889" s="2">
        <v>92</v>
      </c>
      <c r="M3889" s="2">
        <v>16</v>
      </c>
      <c r="N3889" s="2">
        <v>4</v>
      </c>
      <c r="O3889" s="2">
        <v>200</v>
      </c>
      <c r="P3889" s="2">
        <v>38</v>
      </c>
      <c r="Q3889" s="2">
        <v>0</v>
      </c>
      <c r="R3889" s="2">
        <v>4694</v>
      </c>
      <c r="S3889" s="2">
        <v>3890000</v>
      </c>
      <c r="T3889" s="2">
        <v>157390100</v>
      </c>
      <c r="U3889" s="2">
        <v>540</v>
      </c>
      <c r="V3889" s="2">
        <v>340</v>
      </c>
      <c r="W3889" s="2">
        <v>70</v>
      </c>
      <c r="X3889" s="2">
        <v>1570</v>
      </c>
      <c r="Y3889" s="2">
        <v>175</v>
      </c>
      <c r="Z3889" s="2">
        <v>1135</v>
      </c>
      <c r="AA3889" s="9">
        <f t="shared" si="542"/>
        <v>36921</v>
      </c>
      <c r="AB3889" s="9">
        <f t="shared" si="543"/>
        <v>8174</v>
      </c>
      <c r="AC3889" s="9">
        <f t="shared" si="544"/>
        <v>5044</v>
      </c>
      <c r="AD3889" s="9">
        <f t="shared" si="545"/>
        <v>4694</v>
      </c>
      <c r="AE3889" s="44">
        <f t="shared" si="546"/>
        <v>1.4743471223928206E-4</v>
      </c>
      <c r="AF3889" s="9">
        <f t="shared" si="547"/>
        <v>1160</v>
      </c>
      <c r="AG3889" s="9">
        <f t="shared" si="540"/>
        <v>1310</v>
      </c>
      <c r="AH3889" s="44">
        <f t="shared" si="548"/>
        <v>1.8877746960769279E-4</v>
      </c>
      <c r="AI3889">
        <f>AA3889/'Totals and Drop Down Lists'!W$6*Inputs!E$37</f>
        <v>33492.530972380024</v>
      </c>
      <c r="AJ3889">
        <f>AB3889/'Totals and Drop Down Lists'!X$6*Inputs!F$37</f>
        <v>26895.624831855042</v>
      </c>
      <c r="AK3889">
        <f>AC3889/'Totals and Drop Down Lists'!Y$6*Inputs!G$37</f>
        <v>33251.751794177195</v>
      </c>
      <c r="AL3889">
        <f>AD3889/'Totals and Drop Down Lists'!Z$6*Inputs!H$37</f>
        <v>37634.150961351312</v>
      </c>
      <c r="AM3889">
        <f>AE3889/'Totals and Drop Down Lists'!AA$6*Inputs!I$37</f>
        <v>18354.051546946226</v>
      </c>
      <c r="AN3889">
        <f>AF3889/'Totals and Drop Down Lists'!AB$6*Inputs!J$37</f>
        <v>23149.764042799899</v>
      </c>
      <c r="AO3889">
        <f>AG3889/'Totals and Drop Down Lists'!AC$6*Inputs!K$37</f>
        <v>24396.884794610021</v>
      </c>
      <c r="AP3889">
        <f>AH3889/'Totals and Drop Down Lists'!AD$6*Inputs!L$37</f>
        <v>44424.984753419536</v>
      </c>
      <c r="AQ3889">
        <f>IF(OR($D3889="51",$D3889="52",$D3889="61"),(AA3889/'Totals and Drop Down Lists'!W$4)*Inputs!E$38,0)</f>
        <v>0</v>
      </c>
      <c r="AR3889">
        <f>IF(OR($D3889="51",$D3889="52",$D3889="61"),(AB3889/'Totals and Drop Down Lists'!X$4)*Inputs!F$38,0)</f>
        <v>0</v>
      </c>
      <c r="AS3889">
        <f>IF(OR($D3889="51",$D3889="52",$D3889="61"),(AC3889/'Totals and Drop Down Lists'!Y$4)*Inputs!G$38,0)</f>
        <v>0</v>
      </c>
      <c r="AT3889">
        <f>IF(OR($D3889="51",$D3889="52",$D3889="61"),(AD3889/'Totals and Drop Down Lists'!Z$4)*Inputs!H$38,0)</f>
        <v>0</v>
      </c>
      <c r="AU3889">
        <f>IF(OR($D3889="51",$D3889="52",$D3889="61"),(AE3889/'Totals and Drop Down Lists'!AA$4)*Inputs!I$38,0)</f>
        <v>0</v>
      </c>
      <c r="AV3889">
        <f>IF(OR($D3889="51",$D3889="52",$D3889="61"),(AF3889/'Totals and Drop Down Lists'!AB$4)*Inputs!J$38,0)</f>
        <v>0</v>
      </c>
      <c r="AW3889">
        <f>IF(OR($D3889="51",$D3889="52",$D3889="61"),(AG3889/'Totals and Drop Down Lists'!AC$4)*Inputs!K$38,0)</f>
        <v>0</v>
      </c>
      <c r="AX3889">
        <f>IF(OR($D3889="51",$D3889="52",$D3889="61"),(AH3889/'Totals and Drop Down Lists'!AD$4)*Inputs!L$38,0)</f>
        <v>0</v>
      </c>
      <c r="AY3889">
        <f>IF(OR($D3889="51",$D3889="52",$D3889="61"),0,(AA3889/'Totals and Drop Down Lists'!W$5)*Inputs!E$39)</f>
        <v>0</v>
      </c>
      <c r="AZ3889">
        <f>IF(OR($D3889="51",$D3889="52",$D3889="61"),0,(AB3889/'Totals and Drop Down Lists'!X$5)*Inputs!F$39)</f>
        <v>0</v>
      </c>
      <c r="BA3889">
        <f>IF(OR($D3889="51",$D3889="52",$D3889="61"),0,(AC3889/'Totals and Drop Down Lists'!Y$5)*Inputs!G$39)</f>
        <v>0</v>
      </c>
      <c r="BB3889">
        <f>IF(OR($D3889="51",$D3889="52",$D3889="61"),0,(AD3889/'Totals and Drop Down Lists'!Z$5)*Inputs!H$39)</f>
        <v>0</v>
      </c>
      <c r="BC3889">
        <f>IF(OR($D3889="51",$D3889="52",$D3889="61"),0,(AE3889/'Totals and Drop Down Lists'!AA$5)*Inputs!I$39)</f>
        <v>0</v>
      </c>
      <c r="BD3889">
        <f>IF(OR($D3889="51",$D3889="52",$D3889="61"),0,(AF3889/'Totals and Drop Down Lists'!AB$5)*Inputs!J$39)</f>
        <v>0</v>
      </c>
      <c r="BE3889">
        <f>IF(OR($D3889="51",$D3889="52",$D3889="61"),0,(AG3889/'Totals and Drop Down Lists'!AC$5)*Inputs!K$39)</f>
        <v>0</v>
      </c>
      <c r="BF3889">
        <f>IF(OR($D3889="51",$D3889="52",$D3889="61"),0,(AH3889/'Totals and Drop Down Lists'!AD$5)*Inputs!L$39)</f>
        <v>0</v>
      </c>
      <c r="BG3889" s="10">
        <f t="shared" si="541"/>
        <v>241599.74369753926</v>
      </c>
    </row>
    <row r="3890" spans="1:59" ht="28.8">
      <c r="A3890" s="1" t="s">
        <v>7712</v>
      </c>
      <c r="B3890" s="1" t="s">
        <v>7098</v>
      </c>
      <c r="C3890" s="1" t="s">
        <v>7103</v>
      </c>
      <c r="D3890" s="1" t="s">
        <v>10</v>
      </c>
      <c r="E3890" s="1" t="s">
        <v>7104</v>
      </c>
      <c r="F3890" s="2">
        <v>66551</v>
      </c>
      <c r="G3890" s="2">
        <v>5136</v>
      </c>
      <c r="H3890" s="2">
        <v>58</v>
      </c>
      <c r="I3890" s="2">
        <v>12083</v>
      </c>
      <c r="J3890" s="2">
        <v>27023</v>
      </c>
      <c r="K3890" s="2">
        <v>12159</v>
      </c>
      <c r="L3890" s="2">
        <v>82</v>
      </c>
      <c r="M3890" s="2">
        <v>35</v>
      </c>
      <c r="N3890" s="2">
        <v>18</v>
      </c>
      <c r="O3890" s="2">
        <v>151</v>
      </c>
      <c r="P3890" s="2">
        <v>0</v>
      </c>
      <c r="Q3890" s="2">
        <v>0</v>
      </c>
      <c r="R3890" s="2">
        <v>5653</v>
      </c>
      <c r="S3890" s="2">
        <v>9011800</v>
      </c>
      <c r="T3890" s="2">
        <v>398704600</v>
      </c>
      <c r="U3890" s="2">
        <v>419</v>
      </c>
      <c r="V3890" s="2">
        <v>755</v>
      </c>
      <c r="W3890" s="2">
        <v>90</v>
      </c>
      <c r="X3890" s="2">
        <v>3295</v>
      </c>
      <c r="Y3890" s="2">
        <v>465</v>
      </c>
      <c r="Z3890" s="2">
        <v>2325</v>
      </c>
      <c r="AA3890" s="9">
        <f t="shared" si="542"/>
        <v>66551</v>
      </c>
      <c r="AB3890" s="9">
        <f t="shared" si="543"/>
        <v>6889</v>
      </c>
      <c r="AC3890" s="9">
        <f t="shared" si="544"/>
        <v>5939</v>
      </c>
      <c r="AD3890" s="9">
        <f t="shared" si="545"/>
        <v>5653</v>
      </c>
      <c r="AE3890" s="44">
        <f t="shared" si="546"/>
        <v>3.8208319931981458E-4</v>
      </c>
      <c r="AF3890" s="9">
        <f t="shared" si="547"/>
        <v>2450</v>
      </c>
      <c r="AG3890" s="9">
        <f t="shared" si="540"/>
        <v>2790</v>
      </c>
      <c r="AH3890" s="44">
        <f t="shared" si="548"/>
        <v>4.6711045382392957E-4</v>
      </c>
      <c r="AI3890">
        <f>AA3890/'Totals and Drop Down Lists'!W$6*Inputs!E$37</f>
        <v>60371.101236230403</v>
      </c>
      <c r="AJ3890">
        <f>AB3890/'Totals and Drop Down Lists'!X$6*Inputs!F$37</f>
        <v>22667.477302012405</v>
      </c>
      <c r="AK3890">
        <f>AC3890/'Totals and Drop Down Lists'!Y$6*Inputs!G$37</f>
        <v>39151.894112929884</v>
      </c>
      <c r="AL3890">
        <f>AD3890/'Totals and Drop Down Lists'!Z$6*Inputs!H$37</f>
        <v>45322.934679275451</v>
      </c>
      <c r="AM3890">
        <f>AE3890/'Totals and Drop Down Lists'!AA$6*Inputs!I$37</f>
        <v>47565.289266183703</v>
      </c>
      <c r="AN3890">
        <f>AF3890/'Totals and Drop Down Lists'!AB$6*Inputs!J$37</f>
        <v>48893.898193844616</v>
      </c>
      <c r="AO3890">
        <f>AG3890/'Totals and Drop Down Lists'!AC$6*Inputs!K$37</f>
        <v>51959.777539665622</v>
      </c>
      <c r="AP3890">
        <f>AH3890/'Totals and Drop Down Lists'!AD$6*Inputs!L$37</f>
        <v>109925.06061457092</v>
      </c>
      <c r="AQ3890">
        <f>IF(OR($D3890="51",$D3890="52",$D3890="61"),(AA3890/'Totals and Drop Down Lists'!W$4)*Inputs!E$38,0)</f>
        <v>0</v>
      </c>
      <c r="AR3890">
        <f>IF(OR($D3890="51",$D3890="52",$D3890="61"),(AB3890/'Totals and Drop Down Lists'!X$4)*Inputs!F$38,0)</f>
        <v>0</v>
      </c>
      <c r="AS3890">
        <f>IF(OR($D3890="51",$D3890="52",$D3890="61"),(AC3890/'Totals and Drop Down Lists'!Y$4)*Inputs!G$38,0)</f>
        <v>0</v>
      </c>
      <c r="AT3890">
        <f>IF(OR($D3890="51",$D3890="52",$D3890="61"),(AD3890/'Totals and Drop Down Lists'!Z$4)*Inputs!H$38,0)</f>
        <v>0</v>
      </c>
      <c r="AU3890">
        <f>IF(OR($D3890="51",$D3890="52",$D3890="61"),(AE3890/'Totals and Drop Down Lists'!AA$4)*Inputs!I$38,0)</f>
        <v>0</v>
      </c>
      <c r="AV3890">
        <f>IF(OR($D3890="51",$D3890="52",$D3890="61"),(AF3890/'Totals and Drop Down Lists'!AB$4)*Inputs!J$38,0)</f>
        <v>0</v>
      </c>
      <c r="AW3890">
        <f>IF(OR($D3890="51",$D3890="52",$D3890="61"),(AG3890/'Totals and Drop Down Lists'!AC$4)*Inputs!K$38,0)</f>
        <v>0</v>
      </c>
      <c r="AX3890">
        <f>IF(OR($D3890="51",$D3890="52",$D3890="61"),(AH3890/'Totals and Drop Down Lists'!AD$4)*Inputs!L$38,0)</f>
        <v>0</v>
      </c>
      <c r="AY3890">
        <f>IF(OR($D3890="51",$D3890="52",$D3890="61"),0,(AA3890/'Totals and Drop Down Lists'!W$5)*Inputs!E$39)</f>
        <v>0</v>
      </c>
      <c r="AZ3890">
        <f>IF(OR($D3890="51",$D3890="52",$D3890="61"),0,(AB3890/'Totals and Drop Down Lists'!X$5)*Inputs!F$39)</f>
        <v>0</v>
      </c>
      <c r="BA3890">
        <f>IF(OR($D3890="51",$D3890="52",$D3890="61"),0,(AC3890/'Totals and Drop Down Lists'!Y$5)*Inputs!G$39)</f>
        <v>0</v>
      </c>
      <c r="BB3890">
        <f>IF(OR($D3890="51",$D3890="52",$D3890="61"),0,(AD3890/'Totals and Drop Down Lists'!Z$5)*Inputs!H$39)</f>
        <v>0</v>
      </c>
      <c r="BC3890">
        <f>IF(OR($D3890="51",$D3890="52",$D3890="61"),0,(AE3890/'Totals and Drop Down Lists'!AA$5)*Inputs!I$39)</f>
        <v>0</v>
      </c>
      <c r="BD3890">
        <f>IF(OR($D3890="51",$D3890="52",$D3890="61"),0,(AF3890/'Totals and Drop Down Lists'!AB$5)*Inputs!J$39)</f>
        <v>0</v>
      </c>
      <c r="BE3890">
        <f>IF(OR($D3890="51",$D3890="52",$D3890="61"),0,(AG3890/'Totals and Drop Down Lists'!AC$5)*Inputs!K$39)</f>
        <v>0</v>
      </c>
      <c r="BF3890">
        <f>IF(OR($D3890="51",$D3890="52",$D3890="61"),0,(AH3890/'Totals and Drop Down Lists'!AD$5)*Inputs!L$39)</f>
        <v>0</v>
      </c>
      <c r="BG3890" s="10">
        <f t="shared" si="541"/>
        <v>425857.43294471304</v>
      </c>
    </row>
    <row r="3891" spans="1:59" ht="28.8">
      <c r="A3891" s="1" t="s">
        <v>7712</v>
      </c>
      <c r="B3891" s="1" t="s">
        <v>7098</v>
      </c>
      <c r="C3891" s="1" t="s">
        <v>7105</v>
      </c>
      <c r="D3891" s="1" t="s">
        <v>10</v>
      </c>
      <c r="E3891" s="1" t="s">
        <v>7106</v>
      </c>
      <c r="F3891" s="2">
        <v>43050</v>
      </c>
      <c r="G3891" s="2">
        <v>495</v>
      </c>
      <c r="H3891" s="2">
        <v>0</v>
      </c>
      <c r="I3891" s="2">
        <v>5971</v>
      </c>
      <c r="J3891" s="2">
        <v>18312</v>
      </c>
      <c r="K3891" s="2">
        <v>7945</v>
      </c>
      <c r="L3891" s="2">
        <v>38</v>
      </c>
      <c r="M3891" s="2">
        <v>0</v>
      </c>
      <c r="N3891" s="2">
        <v>0</v>
      </c>
      <c r="O3891" s="2">
        <v>234</v>
      </c>
      <c r="P3891" s="2">
        <v>22</v>
      </c>
      <c r="Q3891" s="2">
        <v>5</v>
      </c>
      <c r="R3891" s="2">
        <v>4976</v>
      </c>
      <c r="S3891" s="2">
        <v>5409100</v>
      </c>
      <c r="T3891" s="2">
        <v>296148700</v>
      </c>
      <c r="U3891" s="2">
        <v>475</v>
      </c>
      <c r="V3891" s="2">
        <v>475</v>
      </c>
      <c r="W3891" s="2">
        <v>155</v>
      </c>
      <c r="X3891" s="2">
        <v>1770</v>
      </c>
      <c r="Y3891" s="2">
        <v>190</v>
      </c>
      <c r="Z3891" s="2">
        <v>1155</v>
      </c>
      <c r="AA3891" s="9">
        <f t="shared" si="542"/>
        <v>43050</v>
      </c>
      <c r="AB3891" s="9">
        <f t="shared" si="543"/>
        <v>5476</v>
      </c>
      <c r="AC3891" s="9">
        <f t="shared" si="544"/>
        <v>5275</v>
      </c>
      <c r="AD3891" s="9">
        <f t="shared" si="545"/>
        <v>4976</v>
      </c>
      <c r="AE3891" s="44">
        <f t="shared" si="546"/>
        <v>2.4073975231274185E-4</v>
      </c>
      <c r="AF3891" s="9">
        <f t="shared" si="547"/>
        <v>1140</v>
      </c>
      <c r="AG3891" s="9">
        <f t="shared" si="540"/>
        <v>1345</v>
      </c>
      <c r="AH3891" s="44">
        <f t="shared" si="548"/>
        <v>2.1713582969361034E-4</v>
      </c>
      <c r="AI3891">
        <f>AA3891/'Totals and Drop Down Lists'!W$6*Inputs!E$37</f>
        <v>39052.394527801516</v>
      </c>
      <c r="AJ3891">
        <f>AB3891/'Totals and Drop Down Lists'!X$6*Inputs!F$37</f>
        <v>18018.160212776882</v>
      </c>
      <c r="AK3891">
        <f>AC3891/'Totals and Drop Down Lists'!Y$6*Inputs!G$37</f>
        <v>34774.581822816159</v>
      </c>
      <c r="AL3891">
        <f>AD3891/'Totals and Drop Down Lists'!Z$6*Inputs!H$37</f>
        <v>39895.086319489594</v>
      </c>
      <c r="AM3891">
        <f>AE3891/'Totals and Drop Down Lists'!AA$6*Inputs!I$37</f>
        <v>29969.535370855938</v>
      </c>
      <c r="AN3891">
        <f>AF3891/'Totals and Drop Down Lists'!AB$6*Inputs!J$37</f>
        <v>22750.630179993004</v>
      </c>
      <c r="AO3891">
        <f>AG3891/'Totals and Drop Down Lists'!AC$6*Inputs!K$37</f>
        <v>25048.709960878226</v>
      </c>
      <c r="AP3891">
        <f>AH3891/'Totals and Drop Down Lists'!AD$6*Inputs!L$37</f>
        <v>51098.555053238459</v>
      </c>
      <c r="AQ3891">
        <f>IF(OR($D3891="51",$D3891="52",$D3891="61"),(AA3891/'Totals and Drop Down Lists'!W$4)*Inputs!E$38,0)</f>
        <v>0</v>
      </c>
      <c r="AR3891">
        <f>IF(OR($D3891="51",$D3891="52",$D3891="61"),(AB3891/'Totals and Drop Down Lists'!X$4)*Inputs!F$38,0)</f>
        <v>0</v>
      </c>
      <c r="AS3891">
        <f>IF(OR($D3891="51",$D3891="52",$D3891="61"),(AC3891/'Totals and Drop Down Lists'!Y$4)*Inputs!G$38,0)</f>
        <v>0</v>
      </c>
      <c r="AT3891">
        <f>IF(OR($D3891="51",$D3891="52",$D3891="61"),(AD3891/'Totals and Drop Down Lists'!Z$4)*Inputs!H$38,0)</f>
        <v>0</v>
      </c>
      <c r="AU3891">
        <f>IF(OR($D3891="51",$D3891="52",$D3891="61"),(AE3891/'Totals and Drop Down Lists'!AA$4)*Inputs!I$38,0)</f>
        <v>0</v>
      </c>
      <c r="AV3891">
        <f>IF(OR($D3891="51",$D3891="52",$D3891="61"),(AF3891/'Totals and Drop Down Lists'!AB$4)*Inputs!J$38,0)</f>
        <v>0</v>
      </c>
      <c r="AW3891">
        <f>IF(OR($D3891="51",$D3891="52",$D3891="61"),(AG3891/'Totals and Drop Down Lists'!AC$4)*Inputs!K$38,0)</f>
        <v>0</v>
      </c>
      <c r="AX3891">
        <f>IF(OR($D3891="51",$D3891="52",$D3891="61"),(AH3891/'Totals and Drop Down Lists'!AD$4)*Inputs!L$38,0)</f>
        <v>0</v>
      </c>
      <c r="AY3891">
        <f>IF(OR($D3891="51",$D3891="52",$D3891="61"),0,(AA3891/'Totals and Drop Down Lists'!W$5)*Inputs!E$39)</f>
        <v>0</v>
      </c>
      <c r="AZ3891">
        <f>IF(OR($D3891="51",$D3891="52",$D3891="61"),0,(AB3891/'Totals and Drop Down Lists'!X$5)*Inputs!F$39)</f>
        <v>0</v>
      </c>
      <c r="BA3891">
        <f>IF(OR($D3891="51",$D3891="52",$D3891="61"),0,(AC3891/'Totals and Drop Down Lists'!Y$5)*Inputs!G$39)</f>
        <v>0</v>
      </c>
      <c r="BB3891">
        <f>IF(OR($D3891="51",$D3891="52",$D3891="61"),0,(AD3891/'Totals and Drop Down Lists'!Z$5)*Inputs!H$39)</f>
        <v>0</v>
      </c>
      <c r="BC3891">
        <f>IF(OR($D3891="51",$D3891="52",$D3891="61"),0,(AE3891/'Totals and Drop Down Lists'!AA$5)*Inputs!I$39)</f>
        <v>0</v>
      </c>
      <c r="BD3891">
        <f>IF(OR($D3891="51",$D3891="52",$D3891="61"),0,(AF3891/'Totals and Drop Down Lists'!AB$5)*Inputs!J$39)</f>
        <v>0</v>
      </c>
      <c r="BE3891">
        <f>IF(OR($D3891="51",$D3891="52",$D3891="61"),0,(AG3891/'Totals and Drop Down Lists'!AC$5)*Inputs!K$39)</f>
        <v>0</v>
      </c>
      <c r="BF3891">
        <f>IF(OR($D3891="51",$D3891="52",$D3891="61"),0,(AH3891/'Totals and Drop Down Lists'!AD$5)*Inputs!L$39)</f>
        <v>0</v>
      </c>
      <c r="BG3891" s="10">
        <f t="shared" si="541"/>
        <v>260607.65344784976</v>
      </c>
    </row>
    <row r="3892" spans="1:59" ht="28.8">
      <c r="A3892" s="1" t="s">
        <v>7712</v>
      </c>
      <c r="B3892" s="1" t="s">
        <v>7098</v>
      </c>
      <c r="C3892" s="1" t="s">
        <v>7107</v>
      </c>
      <c r="D3892" s="1" t="s">
        <v>10</v>
      </c>
      <c r="E3892" s="1" t="s">
        <v>7108</v>
      </c>
      <c r="F3892" s="2">
        <v>104393</v>
      </c>
      <c r="G3892" s="2">
        <v>1872</v>
      </c>
      <c r="H3892" s="2">
        <v>99</v>
      </c>
      <c r="I3892" s="2">
        <v>17922</v>
      </c>
      <c r="J3892" s="2">
        <v>42734</v>
      </c>
      <c r="K3892" s="2">
        <v>17929</v>
      </c>
      <c r="L3892" s="2">
        <v>252</v>
      </c>
      <c r="M3892" s="2">
        <v>43</v>
      </c>
      <c r="N3892" s="2">
        <v>0</v>
      </c>
      <c r="O3892" s="2">
        <v>868</v>
      </c>
      <c r="P3892" s="2">
        <v>147</v>
      </c>
      <c r="Q3892" s="2">
        <v>16</v>
      </c>
      <c r="R3892" s="2">
        <v>8799</v>
      </c>
      <c r="S3892" s="2">
        <v>11868400</v>
      </c>
      <c r="T3892" s="2">
        <v>572753500</v>
      </c>
      <c r="U3892" s="2">
        <v>1210</v>
      </c>
      <c r="V3892" s="2">
        <v>1070</v>
      </c>
      <c r="W3892" s="2">
        <v>160</v>
      </c>
      <c r="X3892" s="2">
        <v>5375</v>
      </c>
      <c r="Y3892" s="2">
        <v>860</v>
      </c>
      <c r="Z3892" s="2">
        <v>3485</v>
      </c>
      <c r="AA3892" s="9">
        <f t="shared" si="542"/>
        <v>104393</v>
      </c>
      <c r="AB3892" s="9">
        <f t="shared" si="543"/>
        <v>15951</v>
      </c>
      <c r="AC3892" s="9">
        <f t="shared" si="544"/>
        <v>10125</v>
      </c>
      <c r="AD3892" s="9">
        <f t="shared" si="545"/>
        <v>8799</v>
      </c>
      <c r="AE3892" s="44">
        <f t="shared" si="546"/>
        <v>5.2533262724488721E-4</v>
      </c>
      <c r="AF3892" s="9">
        <f t="shared" si="547"/>
        <v>4145</v>
      </c>
      <c r="AG3892" s="9">
        <f t="shared" si="540"/>
        <v>4345</v>
      </c>
      <c r="AH3892" s="44">
        <f t="shared" si="548"/>
        <v>6.7830245455087707E-4</v>
      </c>
      <c r="AI3892">
        <f>AA3892/'Totals and Drop Down Lists'!W$6*Inputs!E$37</f>
        <v>94699.108523595452</v>
      </c>
      <c r="AJ3892">
        <f>AB3892/'Totals and Drop Down Lists'!X$6*Inputs!F$37</f>
        <v>52484.965952155595</v>
      </c>
      <c r="AK3892">
        <f>AC3892/'Totals and Drop Down Lists'!Y$6*Inputs!G$37</f>
        <v>66747.420086448081</v>
      </c>
      <c r="AL3892">
        <f>AD3892/'Totals and Drop Down Lists'!Z$6*Inputs!H$37</f>
        <v>70545.99367467624</v>
      </c>
      <c r="AM3892">
        <f>AE3892/'Totals and Drop Down Lists'!AA$6*Inputs!I$37</f>
        <v>65398.31748778878</v>
      </c>
      <c r="AN3892">
        <f>AF3892/'Totals and Drop Down Lists'!AB$6*Inputs!J$37</f>
        <v>82720.493066728959</v>
      </c>
      <c r="AO3892">
        <f>AG3892/'Totals and Drop Down Lists'!AC$6*Inputs!K$37</f>
        <v>80919.438498153089</v>
      </c>
      <c r="AP3892">
        <f>AH3892/'Totals and Drop Down Lists'!AD$6*Inputs!L$37</f>
        <v>159624.85493767736</v>
      </c>
      <c r="AQ3892">
        <f>IF(OR($D3892="51",$D3892="52",$D3892="61"),(AA3892/'Totals and Drop Down Lists'!W$4)*Inputs!E$38,0)</f>
        <v>0</v>
      </c>
      <c r="AR3892">
        <f>IF(OR($D3892="51",$D3892="52",$D3892="61"),(AB3892/'Totals and Drop Down Lists'!X$4)*Inputs!F$38,0)</f>
        <v>0</v>
      </c>
      <c r="AS3892">
        <f>IF(OR($D3892="51",$D3892="52",$D3892="61"),(AC3892/'Totals and Drop Down Lists'!Y$4)*Inputs!G$38,0)</f>
        <v>0</v>
      </c>
      <c r="AT3892">
        <f>IF(OR($D3892="51",$D3892="52",$D3892="61"),(AD3892/'Totals and Drop Down Lists'!Z$4)*Inputs!H$38,0)</f>
        <v>0</v>
      </c>
      <c r="AU3892">
        <f>IF(OR($D3892="51",$D3892="52",$D3892="61"),(AE3892/'Totals and Drop Down Lists'!AA$4)*Inputs!I$38,0)</f>
        <v>0</v>
      </c>
      <c r="AV3892">
        <f>IF(OR($D3892="51",$D3892="52",$D3892="61"),(AF3892/'Totals and Drop Down Lists'!AB$4)*Inputs!J$38,0)</f>
        <v>0</v>
      </c>
      <c r="AW3892">
        <f>IF(OR($D3892="51",$D3892="52",$D3892="61"),(AG3892/'Totals and Drop Down Lists'!AC$4)*Inputs!K$38,0)</f>
        <v>0</v>
      </c>
      <c r="AX3892">
        <f>IF(OR($D3892="51",$D3892="52",$D3892="61"),(AH3892/'Totals and Drop Down Lists'!AD$4)*Inputs!L$38,0)</f>
        <v>0</v>
      </c>
      <c r="AY3892">
        <f>IF(OR($D3892="51",$D3892="52",$D3892="61"),0,(AA3892/'Totals and Drop Down Lists'!W$5)*Inputs!E$39)</f>
        <v>0</v>
      </c>
      <c r="AZ3892">
        <f>IF(OR($D3892="51",$D3892="52",$D3892="61"),0,(AB3892/'Totals and Drop Down Lists'!X$5)*Inputs!F$39)</f>
        <v>0</v>
      </c>
      <c r="BA3892">
        <f>IF(OR($D3892="51",$D3892="52",$D3892="61"),0,(AC3892/'Totals and Drop Down Lists'!Y$5)*Inputs!G$39)</f>
        <v>0</v>
      </c>
      <c r="BB3892">
        <f>IF(OR($D3892="51",$D3892="52",$D3892="61"),0,(AD3892/'Totals and Drop Down Lists'!Z$5)*Inputs!H$39)</f>
        <v>0</v>
      </c>
      <c r="BC3892">
        <f>IF(OR($D3892="51",$D3892="52",$D3892="61"),0,(AE3892/'Totals and Drop Down Lists'!AA$5)*Inputs!I$39)</f>
        <v>0</v>
      </c>
      <c r="BD3892">
        <f>IF(OR($D3892="51",$D3892="52",$D3892="61"),0,(AF3892/'Totals and Drop Down Lists'!AB$5)*Inputs!J$39)</f>
        <v>0</v>
      </c>
      <c r="BE3892">
        <f>IF(OR($D3892="51",$D3892="52",$D3892="61"),0,(AG3892/'Totals and Drop Down Lists'!AC$5)*Inputs!K$39)</f>
        <v>0</v>
      </c>
      <c r="BF3892">
        <f>IF(OR($D3892="51",$D3892="52",$D3892="61"),0,(AH3892/'Totals and Drop Down Lists'!AD$5)*Inputs!L$39)</f>
        <v>0</v>
      </c>
      <c r="BG3892" s="10">
        <f t="shared" si="541"/>
        <v>673140.59222722368</v>
      </c>
    </row>
    <row r="3893" spans="1:59" ht="28.8">
      <c r="A3893" s="1" t="s">
        <v>7712</v>
      </c>
      <c r="B3893" s="1" t="s">
        <v>7098</v>
      </c>
      <c r="C3893" s="1" t="s">
        <v>7109</v>
      </c>
      <c r="D3893" s="1" t="s">
        <v>10</v>
      </c>
      <c r="E3893" s="1" t="s">
        <v>7110</v>
      </c>
      <c r="F3893" s="2">
        <v>63589</v>
      </c>
      <c r="G3893" s="2">
        <v>526</v>
      </c>
      <c r="H3893" s="2">
        <v>6</v>
      </c>
      <c r="I3893" s="2">
        <v>9037</v>
      </c>
      <c r="J3893" s="2">
        <v>25647</v>
      </c>
      <c r="K3893" s="2">
        <v>8078</v>
      </c>
      <c r="L3893" s="2">
        <v>67</v>
      </c>
      <c r="M3893" s="2">
        <v>50</v>
      </c>
      <c r="N3893" s="2">
        <v>0</v>
      </c>
      <c r="O3893" s="2">
        <v>210</v>
      </c>
      <c r="P3893" s="2">
        <v>53</v>
      </c>
      <c r="Q3893" s="2">
        <v>0</v>
      </c>
      <c r="R3893" s="2">
        <v>5308</v>
      </c>
      <c r="S3893" s="2">
        <v>5885600</v>
      </c>
      <c r="T3893" s="2">
        <v>272887500</v>
      </c>
      <c r="U3893" s="2">
        <v>420</v>
      </c>
      <c r="V3893" s="2">
        <v>440</v>
      </c>
      <c r="W3893" s="2">
        <v>15</v>
      </c>
      <c r="X3893" s="2">
        <v>2030</v>
      </c>
      <c r="Y3893" s="2">
        <v>155</v>
      </c>
      <c r="Z3893" s="2">
        <v>1555</v>
      </c>
      <c r="AA3893" s="9">
        <f t="shared" si="542"/>
        <v>63589</v>
      </c>
      <c r="AB3893" s="9">
        <f t="shared" si="543"/>
        <v>8505</v>
      </c>
      <c r="AC3893" s="9">
        <f t="shared" si="544"/>
        <v>5688</v>
      </c>
      <c r="AD3893" s="9">
        <f t="shared" si="545"/>
        <v>5308</v>
      </c>
      <c r="AE3893" s="44">
        <f t="shared" si="546"/>
        <v>1.7769160568149051E-4</v>
      </c>
      <c r="AF3893" s="9">
        <f t="shared" si="547"/>
        <v>1575</v>
      </c>
      <c r="AG3893" s="9">
        <f t="shared" si="540"/>
        <v>1710</v>
      </c>
      <c r="AH3893" s="44">
        <f t="shared" si="548"/>
        <v>2.0040773225227755E-4</v>
      </c>
      <c r="AI3893">
        <f>AA3893/'Totals and Drop Down Lists'!W$6*Inputs!E$37</f>
        <v>57684.151350252512</v>
      </c>
      <c r="AJ3893">
        <f>AB3893/'Totals and Drop Down Lists'!X$6*Inputs!F$37</f>
        <v>27984.742989347586</v>
      </c>
      <c r="AK3893">
        <f>AC3893/'Totals and Drop Down Lists'!Y$6*Inputs!G$37</f>
        <v>37497.217328564606</v>
      </c>
      <c r="AL3893">
        <f>AD3893/'Totals and Drop Down Lists'!Z$6*Inputs!H$37</f>
        <v>42556.896741127559</v>
      </c>
      <c r="AM3893">
        <f>AE3893/'Totals and Drop Down Lists'!AA$6*Inputs!I$37</f>
        <v>22120.71255543016</v>
      </c>
      <c r="AN3893">
        <f>AF3893/'Totals and Drop Down Lists'!AB$6*Inputs!J$37</f>
        <v>31431.791696042968</v>
      </c>
      <c r="AO3893">
        <f>AG3893/'Totals and Drop Down Lists'!AC$6*Inputs!K$37</f>
        <v>31846.315266246671</v>
      </c>
      <c r="AP3893">
        <f>AH3893/'Totals and Drop Down Lists'!AD$6*Inputs!L$37</f>
        <v>47161.933403794326</v>
      </c>
      <c r="AQ3893">
        <f>IF(OR($D3893="51",$D3893="52",$D3893="61"),(AA3893/'Totals and Drop Down Lists'!W$4)*Inputs!E$38,0)</f>
        <v>0</v>
      </c>
      <c r="AR3893">
        <f>IF(OR($D3893="51",$D3893="52",$D3893="61"),(AB3893/'Totals and Drop Down Lists'!X$4)*Inputs!F$38,0)</f>
        <v>0</v>
      </c>
      <c r="AS3893">
        <f>IF(OR($D3893="51",$D3893="52",$D3893="61"),(AC3893/'Totals and Drop Down Lists'!Y$4)*Inputs!G$38,0)</f>
        <v>0</v>
      </c>
      <c r="AT3893">
        <f>IF(OR($D3893="51",$D3893="52",$D3893="61"),(AD3893/'Totals and Drop Down Lists'!Z$4)*Inputs!H$38,0)</f>
        <v>0</v>
      </c>
      <c r="AU3893">
        <f>IF(OR($D3893="51",$D3893="52",$D3893="61"),(AE3893/'Totals and Drop Down Lists'!AA$4)*Inputs!I$38,0)</f>
        <v>0</v>
      </c>
      <c r="AV3893">
        <f>IF(OR($D3893="51",$D3893="52",$D3893="61"),(AF3893/'Totals and Drop Down Lists'!AB$4)*Inputs!J$38,0)</f>
        <v>0</v>
      </c>
      <c r="AW3893">
        <f>IF(OR($D3893="51",$D3893="52",$D3893="61"),(AG3893/'Totals and Drop Down Lists'!AC$4)*Inputs!K$38,0)</f>
        <v>0</v>
      </c>
      <c r="AX3893">
        <f>IF(OR($D3893="51",$D3893="52",$D3893="61"),(AH3893/'Totals and Drop Down Lists'!AD$4)*Inputs!L$38,0)</f>
        <v>0</v>
      </c>
      <c r="AY3893">
        <f>IF(OR($D3893="51",$D3893="52",$D3893="61"),0,(AA3893/'Totals and Drop Down Lists'!W$5)*Inputs!E$39)</f>
        <v>0</v>
      </c>
      <c r="AZ3893">
        <f>IF(OR($D3893="51",$D3893="52",$D3893="61"),0,(AB3893/'Totals and Drop Down Lists'!X$5)*Inputs!F$39)</f>
        <v>0</v>
      </c>
      <c r="BA3893">
        <f>IF(OR($D3893="51",$D3893="52",$D3893="61"),0,(AC3893/'Totals and Drop Down Lists'!Y$5)*Inputs!G$39)</f>
        <v>0</v>
      </c>
      <c r="BB3893">
        <f>IF(OR($D3893="51",$D3893="52",$D3893="61"),0,(AD3893/'Totals and Drop Down Lists'!Z$5)*Inputs!H$39)</f>
        <v>0</v>
      </c>
      <c r="BC3893">
        <f>IF(OR($D3893="51",$D3893="52",$D3893="61"),0,(AE3893/'Totals and Drop Down Lists'!AA$5)*Inputs!I$39)</f>
        <v>0</v>
      </c>
      <c r="BD3893">
        <f>IF(OR($D3893="51",$D3893="52",$D3893="61"),0,(AF3893/'Totals and Drop Down Lists'!AB$5)*Inputs!J$39)</f>
        <v>0</v>
      </c>
      <c r="BE3893">
        <f>IF(OR($D3893="51",$D3893="52",$D3893="61"),0,(AG3893/'Totals and Drop Down Lists'!AC$5)*Inputs!K$39)</f>
        <v>0</v>
      </c>
      <c r="BF3893">
        <f>IF(OR($D3893="51",$D3893="52",$D3893="61"),0,(AH3893/'Totals and Drop Down Lists'!AD$5)*Inputs!L$39)</f>
        <v>0</v>
      </c>
      <c r="BG3893" s="10">
        <f t="shared" si="541"/>
        <v>298283.76133080636</v>
      </c>
    </row>
    <row r="3894" spans="1:59" ht="28.8">
      <c r="A3894" s="1" t="s">
        <v>7712</v>
      </c>
      <c r="B3894" s="1" t="s">
        <v>7098</v>
      </c>
      <c r="C3894" s="1" t="s">
        <v>7111</v>
      </c>
      <c r="D3894" s="1" t="s">
        <v>10</v>
      </c>
      <c r="E3894" s="1" t="s">
        <v>7112</v>
      </c>
      <c r="F3894" s="2">
        <v>99535</v>
      </c>
      <c r="G3894" s="2">
        <v>1467</v>
      </c>
      <c r="H3894" s="2">
        <v>131</v>
      </c>
      <c r="I3894" s="2">
        <v>17804</v>
      </c>
      <c r="J3894" s="2">
        <v>37537</v>
      </c>
      <c r="K3894" s="2">
        <v>15626</v>
      </c>
      <c r="L3894" s="2">
        <v>341</v>
      </c>
      <c r="M3894" s="2">
        <v>7</v>
      </c>
      <c r="N3894" s="2">
        <v>13</v>
      </c>
      <c r="O3894" s="2">
        <v>372</v>
      </c>
      <c r="P3894" s="2">
        <v>121</v>
      </c>
      <c r="Q3894" s="2">
        <v>34</v>
      </c>
      <c r="R3894" s="2">
        <v>9838</v>
      </c>
      <c r="S3894" s="2">
        <v>12632900</v>
      </c>
      <c r="T3894" s="2">
        <v>559252800</v>
      </c>
      <c r="U3894" s="2">
        <v>1313</v>
      </c>
      <c r="V3894" s="2">
        <v>835</v>
      </c>
      <c r="W3894" s="2">
        <v>25</v>
      </c>
      <c r="X3894" s="2">
        <v>4060</v>
      </c>
      <c r="Y3894" s="2">
        <v>295</v>
      </c>
      <c r="Z3894" s="2">
        <v>3100</v>
      </c>
      <c r="AA3894" s="9">
        <f t="shared" si="542"/>
        <v>99535</v>
      </c>
      <c r="AB3894" s="9">
        <f t="shared" si="543"/>
        <v>16206</v>
      </c>
      <c r="AC3894" s="9">
        <f t="shared" si="544"/>
        <v>10726</v>
      </c>
      <c r="AD3894" s="9">
        <f t="shared" si="545"/>
        <v>9838</v>
      </c>
      <c r="AE3894" s="44">
        <f t="shared" si="546"/>
        <v>4.5428862807854925E-4</v>
      </c>
      <c r="AF3894" s="9">
        <f t="shared" si="547"/>
        <v>3200</v>
      </c>
      <c r="AG3894" s="9">
        <f t="shared" si="540"/>
        <v>3395</v>
      </c>
      <c r="AH3894" s="44">
        <f t="shared" si="548"/>
        <v>5.2587088245856575E-4</v>
      </c>
      <c r="AI3894">
        <f>AA3894/'Totals and Drop Down Lists'!W$6*Inputs!E$37</f>
        <v>90292.22042566142</v>
      </c>
      <c r="AJ3894">
        <f>AB3894/'Totals and Drop Down Lists'!X$6*Inputs!F$37</f>
        <v>53324.0146837586</v>
      </c>
      <c r="AK3894">
        <f>AC3894/'Totals and Drop Down Lists'!Y$6*Inputs!G$37</f>
        <v>70709.415096023906</v>
      </c>
      <c r="AL3894">
        <f>AD3894/'Totals and Drop Down Lists'!Z$6*Inputs!H$37</f>
        <v>78876.177494199888</v>
      </c>
      <c r="AM3894">
        <f>AE3894/'Totals and Drop Down Lists'!AA$6*Inputs!I$37</f>
        <v>56554.096184708484</v>
      </c>
      <c r="AN3894">
        <f>AF3894/'Totals and Drop Down Lists'!AB$6*Inputs!J$37</f>
        <v>63861.41804910318</v>
      </c>
      <c r="AO3894">
        <f>AG3894/'Totals and Drop Down Lists'!AC$6*Inputs!K$37</f>
        <v>63227.041128016048</v>
      </c>
      <c r="AP3894">
        <f>AH3894/'Totals and Drop Down Lists'!AD$6*Inputs!L$37</f>
        <v>123753.14694088395</v>
      </c>
      <c r="AQ3894">
        <f>IF(OR($D3894="51",$D3894="52",$D3894="61"),(AA3894/'Totals and Drop Down Lists'!W$4)*Inputs!E$38,0)</f>
        <v>0</v>
      </c>
      <c r="AR3894">
        <f>IF(OR($D3894="51",$D3894="52",$D3894="61"),(AB3894/'Totals and Drop Down Lists'!X$4)*Inputs!F$38,0)</f>
        <v>0</v>
      </c>
      <c r="AS3894">
        <f>IF(OR($D3894="51",$D3894="52",$D3894="61"),(AC3894/'Totals and Drop Down Lists'!Y$4)*Inputs!G$38,0)</f>
        <v>0</v>
      </c>
      <c r="AT3894">
        <f>IF(OR($D3894="51",$D3894="52",$D3894="61"),(AD3894/'Totals and Drop Down Lists'!Z$4)*Inputs!H$38,0)</f>
        <v>0</v>
      </c>
      <c r="AU3894">
        <f>IF(OR($D3894="51",$D3894="52",$D3894="61"),(AE3894/'Totals and Drop Down Lists'!AA$4)*Inputs!I$38,0)</f>
        <v>0</v>
      </c>
      <c r="AV3894">
        <f>IF(OR($D3894="51",$D3894="52",$D3894="61"),(AF3894/'Totals and Drop Down Lists'!AB$4)*Inputs!J$38,0)</f>
        <v>0</v>
      </c>
      <c r="AW3894">
        <f>IF(OR($D3894="51",$D3894="52",$D3894="61"),(AG3894/'Totals and Drop Down Lists'!AC$4)*Inputs!K$38,0)</f>
        <v>0</v>
      </c>
      <c r="AX3894">
        <f>IF(OR($D3894="51",$D3894="52",$D3894="61"),(AH3894/'Totals and Drop Down Lists'!AD$4)*Inputs!L$38,0)</f>
        <v>0</v>
      </c>
      <c r="AY3894">
        <f>IF(OR($D3894="51",$D3894="52",$D3894="61"),0,(AA3894/'Totals and Drop Down Lists'!W$5)*Inputs!E$39)</f>
        <v>0</v>
      </c>
      <c r="AZ3894">
        <f>IF(OR($D3894="51",$D3894="52",$D3894="61"),0,(AB3894/'Totals and Drop Down Lists'!X$5)*Inputs!F$39)</f>
        <v>0</v>
      </c>
      <c r="BA3894">
        <f>IF(OR($D3894="51",$D3894="52",$D3894="61"),0,(AC3894/'Totals and Drop Down Lists'!Y$5)*Inputs!G$39)</f>
        <v>0</v>
      </c>
      <c r="BB3894">
        <f>IF(OR($D3894="51",$D3894="52",$D3894="61"),0,(AD3894/'Totals and Drop Down Lists'!Z$5)*Inputs!H$39)</f>
        <v>0</v>
      </c>
      <c r="BC3894">
        <f>IF(OR($D3894="51",$D3894="52",$D3894="61"),0,(AE3894/'Totals and Drop Down Lists'!AA$5)*Inputs!I$39)</f>
        <v>0</v>
      </c>
      <c r="BD3894">
        <f>IF(OR($D3894="51",$D3894="52",$D3894="61"),0,(AF3894/'Totals and Drop Down Lists'!AB$5)*Inputs!J$39)</f>
        <v>0</v>
      </c>
      <c r="BE3894">
        <f>IF(OR($D3894="51",$D3894="52",$D3894="61"),0,(AG3894/'Totals and Drop Down Lists'!AC$5)*Inputs!K$39)</f>
        <v>0</v>
      </c>
      <c r="BF3894">
        <f>IF(OR($D3894="51",$D3894="52",$D3894="61"),0,(AH3894/'Totals and Drop Down Lists'!AD$5)*Inputs!L$39)</f>
        <v>0</v>
      </c>
      <c r="BG3894" s="10">
        <f t="shared" si="541"/>
        <v>600597.53000235546</v>
      </c>
    </row>
    <row r="3895" spans="1:59" ht="28.8">
      <c r="A3895" s="1" t="s">
        <v>7712</v>
      </c>
      <c r="B3895" s="1" t="s">
        <v>7098</v>
      </c>
      <c r="C3895" s="1" t="s">
        <v>7113</v>
      </c>
      <c r="D3895" s="1" t="s">
        <v>10</v>
      </c>
      <c r="E3895" s="1" t="s">
        <v>7114</v>
      </c>
      <c r="F3895" s="2">
        <v>51421</v>
      </c>
      <c r="G3895" s="2">
        <v>5463</v>
      </c>
      <c r="H3895" s="2">
        <v>290</v>
      </c>
      <c r="I3895" s="2">
        <v>10893</v>
      </c>
      <c r="J3895" s="2">
        <v>20783</v>
      </c>
      <c r="K3895" s="2">
        <v>10219</v>
      </c>
      <c r="L3895" s="2">
        <v>93</v>
      </c>
      <c r="M3895" s="2">
        <v>21</v>
      </c>
      <c r="N3895" s="2">
        <v>21</v>
      </c>
      <c r="O3895" s="2">
        <v>69</v>
      </c>
      <c r="P3895" s="2">
        <v>52</v>
      </c>
      <c r="Q3895" s="2">
        <v>31</v>
      </c>
      <c r="R3895" s="2">
        <v>6590</v>
      </c>
      <c r="S3895" s="2">
        <v>7441600</v>
      </c>
      <c r="T3895" s="2">
        <v>319546100</v>
      </c>
      <c r="U3895" s="2">
        <v>311</v>
      </c>
      <c r="V3895" s="2">
        <v>715</v>
      </c>
      <c r="W3895" s="2">
        <v>45</v>
      </c>
      <c r="X3895" s="2">
        <v>3420</v>
      </c>
      <c r="Y3895" s="2">
        <v>595</v>
      </c>
      <c r="Z3895" s="2">
        <v>2250</v>
      </c>
      <c r="AA3895" s="9">
        <f t="shared" si="542"/>
        <v>51421</v>
      </c>
      <c r="AB3895" s="9">
        <f t="shared" si="543"/>
        <v>5140</v>
      </c>
      <c r="AC3895" s="9">
        <f t="shared" si="544"/>
        <v>6877</v>
      </c>
      <c r="AD3895" s="9">
        <f t="shared" si="545"/>
        <v>6590</v>
      </c>
      <c r="AE3895" s="44">
        <f t="shared" si="546"/>
        <v>3.5091695049355626E-4</v>
      </c>
      <c r="AF3895" s="9">
        <f t="shared" si="547"/>
        <v>2660</v>
      </c>
      <c r="AG3895" s="9">
        <f t="shared" si="540"/>
        <v>2845</v>
      </c>
      <c r="AH3895" s="44">
        <f t="shared" si="548"/>
        <v>5.205153226693404E-4</v>
      </c>
      <c r="AI3895">
        <f>AA3895/'Totals and Drop Down Lists'!W$6*Inputs!E$37</f>
        <v>46646.06687605301</v>
      </c>
      <c r="AJ3895">
        <f>AB3895/'Totals and Drop Down Lists'!X$6*Inputs!F$37</f>
        <v>16912.590119370558</v>
      </c>
      <c r="AK3895">
        <f>AC3895/'Totals and Drop Down Lists'!Y$6*Inputs!G$37</f>
        <v>45335.506956494166</v>
      </c>
      <c r="AL3895">
        <f>AD3895/'Totals and Drop Down Lists'!Z$6*Inputs!H$37</f>
        <v>52835.33336925973</v>
      </c>
      <c r="AM3895">
        <f>AE3895/'Totals and Drop Down Lists'!AA$6*Inputs!I$37</f>
        <v>43685.423196694486</v>
      </c>
      <c r="AN3895">
        <f>AF3895/'Totals and Drop Down Lists'!AB$6*Inputs!J$37</f>
        <v>53084.803753317014</v>
      </c>
      <c r="AO3895">
        <f>AG3895/'Totals and Drop Down Lists'!AC$6*Inputs!K$37</f>
        <v>52984.07422951566</v>
      </c>
      <c r="AP3895">
        <f>AH3895/'Totals and Drop Down Lists'!AD$6*Inputs!L$37</f>
        <v>122492.82354277508</v>
      </c>
      <c r="AQ3895">
        <f>IF(OR($D3895="51",$D3895="52",$D3895="61"),(AA3895/'Totals and Drop Down Lists'!W$4)*Inputs!E$38,0)</f>
        <v>0</v>
      </c>
      <c r="AR3895">
        <f>IF(OR($D3895="51",$D3895="52",$D3895="61"),(AB3895/'Totals and Drop Down Lists'!X$4)*Inputs!F$38,0)</f>
        <v>0</v>
      </c>
      <c r="AS3895">
        <f>IF(OR($D3895="51",$D3895="52",$D3895="61"),(AC3895/'Totals and Drop Down Lists'!Y$4)*Inputs!G$38,0)</f>
        <v>0</v>
      </c>
      <c r="AT3895">
        <f>IF(OR($D3895="51",$D3895="52",$D3895="61"),(AD3895/'Totals and Drop Down Lists'!Z$4)*Inputs!H$38,0)</f>
        <v>0</v>
      </c>
      <c r="AU3895">
        <f>IF(OR($D3895="51",$D3895="52",$D3895="61"),(AE3895/'Totals and Drop Down Lists'!AA$4)*Inputs!I$38,0)</f>
        <v>0</v>
      </c>
      <c r="AV3895">
        <f>IF(OR($D3895="51",$D3895="52",$D3895="61"),(AF3895/'Totals and Drop Down Lists'!AB$4)*Inputs!J$38,0)</f>
        <v>0</v>
      </c>
      <c r="AW3895">
        <f>IF(OR($D3895="51",$D3895="52",$D3895="61"),(AG3895/'Totals and Drop Down Lists'!AC$4)*Inputs!K$38,0)</f>
        <v>0</v>
      </c>
      <c r="AX3895">
        <f>IF(OR($D3895="51",$D3895="52",$D3895="61"),(AH3895/'Totals and Drop Down Lists'!AD$4)*Inputs!L$38,0)</f>
        <v>0</v>
      </c>
      <c r="AY3895">
        <f>IF(OR($D3895="51",$D3895="52",$D3895="61"),0,(AA3895/'Totals and Drop Down Lists'!W$5)*Inputs!E$39)</f>
        <v>0</v>
      </c>
      <c r="AZ3895">
        <f>IF(OR($D3895="51",$D3895="52",$D3895="61"),0,(AB3895/'Totals and Drop Down Lists'!X$5)*Inputs!F$39)</f>
        <v>0</v>
      </c>
      <c r="BA3895">
        <f>IF(OR($D3895="51",$D3895="52",$D3895="61"),0,(AC3895/'Totals and Drop Down Lists'!Y$5)*Inputs!G$39)</f>
        <v>0</v>
      </c>
      <c r="BB3895">
        <f>IF(OR($D3895="51",$D3895="52",$D3895="61"),0,(AD3895/'Totals and Drop Down Lists'!Z$5)*Inputs!H$39)</f>
        <v>0</v>
      </c>
      <c r="BC3895">
        <f>IF(OR($D3895="51",$D3895="52",$D3895="61"),0,(AE3895/'Totals and Drop Down Lists'!AA$5)*Inputs!I$39)</f>
        <v>0</v>
      </c>
      <c r="BD3895">
        <f>IF(OR($D3895="51",$D3895="52",$D3895="61"),0,(AF3895/'Totals and Drop Down Lists'!AB$5)*Inputs!J$39)</f>
        <v>0</v>
      </c>
      <c r="BE3895">
        <f>IF(OR($D3895="51",$D3895="52",$D3895="61"),0,(AG3895/'Totals and Drop Down Lists'!AC$5)*Inputs!K$39)</f>
        <v>0</v>
      </c>
      <c r="BF3895">
        <f>IF(OR($D3895="51",$D3895="52",$D3895="61"),0,(AH3895/'Totals and Drop Down Lists'!AD$5)*Inputs!L$39)</f>
        <v>0</v>
      </c>
      <c r="BG3895" s="10">
        <f t="shared" si="541"/>
        <v>433976.6220434797</v>
      </c>
    </row>
    <row r="3896" spans="1:59" ht="28.8">
      <c r="A3896" s="1" t="s">
        <v>7712</v>
      </c>
      <c r="B3896" s="1" t="s">
        <v>7098</v>
      </c>
      <c r="C3896" s="1" t="s">
        <v>7115</v>
      </c>
      <c r="D3896" s="1" t="s">
        <v>10</v>
      </c>
      <c r="E3896" s="1" t="s">
        <v>7116</v>
      </c>
      <c r="F3896" s="2">
        <v>25647</v>
      </c>
      <c r="G3896" s="2">
        <v>267</v>
      </c>
      <c r="H3896" s="2">
        <v>21</v>
      </c>
      <c r="I3896" s="2">
        <v>2622</v>
      </c>
      <c r="J3896" s="2">
        <v>10527</v>
      </c>
      <c r="K3896" s="2">
        <v>3472</v>
      </c>
      <c r="L3896" s="2">
        <v>9</v>
      </c>
      <c r="M3896" s="2">
        <v>0</v>
      </c>
      <c r="N3896" s="2">
        <v>0</v>
      </c>
      <c r="O3896" s="2">
        <v>8</v>
      </c>
      <c r="P3896" s="2">
        <v>0</v>
      </c>
      <c r="Q3896" s="2">
        <v>0</v>
      </c>
      <c r="R3896" s="2">
        <v>1878</v>
      </c>
      <c r="S3896" s="2">
        <v>2505900</v>
      </c>
      <c r="T3896" s="2">
        <v>121998800</v>
      </c>
      <c r="U3896" s="2">
        <v>147</v>
      </c>
      <c r="V3896" s="2">
        <v>205</v>
      </c>
      <c r="W3896" s="2">
        <v>40</v>
      </c>
      <c r="X3896" s="2">
        <v>580</v>
      </c>
      <c r="Y3896" s="2">
        <v>110</v>
      </c>
      <c r="Z3896" s="2">
        <v>315</v>
      </c>
      <c r="AA3896" s="9">
        <f t="shared" si="542"/>
        <v>25647</v>
      </c>
      <c r="AB3896" s="9">
        <f t="shared" si="543"/>
        <v>2334</v>
      </c>
      <c r="AC3896" s="9">
        <f t="shared" si="544"/>
        <v>1895</v>
      </c>
      <c r="AD3896" s="9">
        <f t="shared" si="545"/>
        <v>1878</v>
      </c>
      <c r="AE3896" s="44">
        <f t="shared" si="546"/>
        <v>7.9974327353695221E-5</v>
      </c>
      <c r="AF3896" s="9">
        <f t="shared" si="547"/>
        <v>335</v>
      </c>
      <c r="AG3896" s="9">
        <f t="shared" si="540"/>
        <v>425</v>
      </c>
      <c r="AH3896" s="44">
        <f t="shared" si="548"/>
        <v>5.2157301022922127E-5</v>
      </c>
      <c r="AI3896">
        <f>AA3896/'Totals and Drop Down Lists'!W$6*Inputs!E$37</f>
        <v>23265.430022172488</v>
      </c>
      <c r="AJ3896">
        <f>AB3896/'Totals and Drop Down Lists'!X$6*Inputs!F$37</f>
        <v>7679.7636845546458</v>
      </c>
      <c r="AK3896">
        <f>AC3896/'Totals and Drop Down Lists'!Y$6*Inputs!G$37</f>
        <v>12492.480105068553</v>
      </c>
      <c r="AL3896">
        <f>AD3896/'Totals and Drop Down Lists'!Z$6*Inputs!H$37</f>
        <v>15056.867385048523</v>
      </c>
      <c r="AM3896">
        <f>AE3896/'Totals and Drop Down Lists'!AA$6*Inputs!I$37</f>
        <v>9955.9520576117302</v>
      </c>
      <c r="AN3896">
        <f>AF3896/'Totals and Drop Down Lists'!AB$6*Inputs!J$37</f>
        <v>6685.4922020154891</v>
      </c>
      <c r="AO3896">
        <f>AG3896/'Totals and Drop Down Lists'!AC$6*Inputs!K$37</f>
        <v>7915.0198761139382</v>
      </c>
      <c r="AP3896">
        <f>AH3896/'Totals and Drop Down Lists'!AD$6*Inputs!L$37</f>
        <v>12274.172906004489</v>
      </c>
      <c r="AQ3896">
        <f>IF(OR($D3896="51",$D3896="52",$D3896="61"),(AA3896/'Totals and Drop Down Lists'!W$4)*Inputs!E$38,0)</f>
        <v>0</v>
      </c>
      <c r="AR3896">
        <f>IF(OR($D3896="51",$D3896="52",$D3896="61"),(AB3896/'Totals and Drop Down Lists'!X$4)*Inputs!F$38,0)</f>
        <v>0</v>
      </c>
      <c r="AS3896">
        <f>IF(OR($D3896="51",$D3896="52",$D3896="61"),(AC3896/'Totals and Drop Down Lists'!Y$4)*Inputs!G$38,0)</f>
        <v>0</v>
      </c>
      <c r="AT3896">
        <f>IF(OR($D3896="51",$D3896="52",$D3896="61"),(AD3896/'Totals and Drop Down Lists'!Z$4)*Inputs!H$38,0)</f>
        <v>0</v>
      </c>
      <c r="AU3896">
        <f>IF(OR($D3896="51",$D3896="52",$D3896="61"),(AE3896/'Totals and Drop Down Lists'!AA$4)*Inputs!I$38,0)</f>
        <v>0</v>
      </c>
      <c r="AV3896">
        <f>IF(OR($D3896="51",$D3896="52",$D3896="61"),(AF3896/'Totals and Drop Down Lists'!AB$4)*Inputs!J$38,0)</f>
        <v>0</v>
      </c>
      <c r="AW3896">
        <f>IF(OR($D3896="51",$D3896="52",$D3896="61"),(AG3896/'Totals and Drop Down Lists'!AC$4)*Inputs!K$38,0)</f>
        <v>0</v>
      </c>
      <c r="AX3896">
        <f>IF(OR($D3896="51",$D3896="52",$D3896="61"),(AH3896/'Totals and Drop Down Lists'!AD$4)*Inputs!L$38,0)</f>
        <v>0</v>
      </c>
      <c r="AY3896">
        <f>IF(OR($D3896="51",$D3896="52",$D3896="61"),0,(AA3896/'Totals and Drop Down Lists'!W$5)*Inputs!E$39)</f>
        <v>0</v>
      </c>
      <c r="AZ3896">
        <f>IF(OR($D3896="51",$D3896="52",$D3896="61"),0,(AB3896/'Totals and Drop Down Lists'!X$5)*Inputs!F$39)</f>
        <v>0</v>
      </c>
      <c r="BA3896">
        <f>IF(OR($D3896="51",$D3896="52",$D3896="61"),0,(AC3896/'Totals and Drop Down Lists'!Y$5)*Inputs!G$39)</f>
        <v>0</v>
      </c>
      <c r="BB3896">
        <f>IF(OR($D3896="51",$D3896="52",$D3896="61"),0,(AD3896/'Totals and Drop Down Lists'!Z$5)*Inputs!H$39)</f>
        <v>0</v>
      </c>
      <c r="BC3896">
        <f>IF(OR($D3896="51",$D3896="52",$D3896="61"),0,(AE3896/'Totals and Drop Down Lists'!AA$5)*Inputs!I$39)</f>
        <v>0</v>
      </c>
      <c r="BD3896">
        <f>IF(OR($D3896="51",$D3896="52",$D3896="61"),0,(AF3896/'Totals and Drop Down Lists'!AB$5)*Inputs!J$39)</f>
        <v>0</v>
      </c>
      <c r="BE3896">
        <f>IF(OR($D3896="51",$D3896="52",$D3896="61"),0,(AG3896/'Totals and Drop Down Lists'!AC$5)*Inputs!K$39)</f>
        <v>0</v>
      </c>
      <c r="BF3896">
        <f>IF(OR($D3896="51",$D3896="52",$D3896="61"),0,(AH3896/'Totals and Drop Down Lists'!AD$5)*Inputs!L$39)</f>
        <v>0</v>
      </c>
      <c r="BG3896" s="10">
        <f t="shared" si="541"/>
        <v>95325.178238589855</v>
      </c>
    </row>
    <row r="3897" spans="1:59" ht="28.8">
      <c r="A3897" s="1" t="s">
        <v>7712</v>
      </c>
      <c r="B3897" s="1" t="s">
        <v>7098</v>
      </c>
      <c r="C3897" s="1" t="s">
        <v>7117</v>
      </c>
      <c r="D3897" s="1" t="s">
        <v>10</v>
      </c>
      <c r="E3897" s="1" t="s">
        <v>7118</v>
      </c>
      <c r="F3897" s="2">
        <v>66315</v>
      </c>
      <c r="G3897" s="2">
        <v>3579</v>
      </c>
      <c r="H3897" s="2">
        <v>56</v>
      </c>
      <c r="I3897" s="2">
        <v>11193</v>
      </c>
      <c r="J3897" s="2">
        <v>25787</v>
      </c>
      <c r="K3897" s="2">
        <v>11588</v>
      </c>
      <c r="L3897" s="2">
        <v>16</v>
      </c>
      <c r="M3897" s="2">
        <v>6</v>
      </c>
      <c r="N3897" s="2">
        <v>0</v>
      </c>
      <c r="O3897" s="2">
        <v>81</v>
      </c>
      <c r="P3897" s="2">
        <v>79</v>
      </c>
      <c r="Q3897" s="2">
        <v>0</v>
      </c>
      <c r="R3897" s="2">
        <v>8616</v>
      </c>
      <c r="S3897" s="2">
        <v>8037000</v>
      </c>
      <c r="T3897" s="2">
        <v>403415300</v>
      </c>
      <c r="U3897" s="2">
        <v>852</v>
      </c>
      <c r="V3897" s="2">
        <v>695</v>
      </c>
      <c r="W3897" s="2">
        <v>60</v>
      </c>
      <c r="X3897" s="2">
        <v>2765</v>
      </c>
      <c r="Y3897" s="2">
        <v>435</v>
      </c>
      <c r="Z3897" s="2">
        <v>1785</v>
      </c>
      <c r="AA3897" s="9">
        <f t="shared" si="542"/>
        <v>66315</v>
      </c>
      <c r="AB3897" s="9">
        <f t="shared" si="543"/>
        <v>7558</v>
      </c>
      <c r="AC3897" s="9">
        <f t="shared" si="544"/>
        <v>8798</v>
      </c>
      <c r="AD3897" s="9">
        <f t="shared" si="545"/>
        <v>8616</v>
      </c>
      <c r="AE3897" s="44">
        <f t="shared" si="546"/>
        <v>3.6367373657716787E-4</v>
      </c>
      <c r="AF3897" s="9">
        <f t="shared" si="547"/>
        <v>2010</v>
      </c>
      <c r="AG3897" s="9">
        <f t="shared" si="540"/>
        <v>2220</v>
      </c>
      <c r="AH3897" s="44">
        <f t="shared" si="548"/>
        <v>3.7120321331591502E-4</v>
      </c>
      <c r="AI3897">
        <f>AA3897/'Totals and Drop Down Lists'!W$6*Inputs!E$37</f>
        <v>60157.016100143032</v>
      </c>
      <c r="AJ3897">
        <f>AB3897/'Totals and Drop Down Lists'!X$6*Inputs!F$37</f>
        <v>24868.746327276782</v>
      </c>
      <c r="AK3897">
        <f>AC3897/'Totals and Drop Down Lists'!Y$6*Inputs!G$37</f>
        <v>57999.387844006931</v>
      </c>
      <c r="AL3897">
        <f>AD3897/'Totals and Drop Down Lists'!Z$6*Inputs!H$37</f>
        <v>69078.79094226734</v>
      </c>
      <c r="AM3897">
        <f>AE3897/'Totals and Drop Down Lists'!AA$6*Inputs!I$37</f>
        <v>45273.507208904397</v>
      </c>
      <c r="AN3897">
        <f>AF3897/'Totals and Drop Down Lists'!AB$6*Inputs!J$37</f>
        <v>40112.953212092929</v>
      </c>
      <c r="AO3897">
        <f>AG3897/'Totals and Drop Down Lists'!AC$6*Inputs!K$37</f>
        <v>41344.339117583389</v>
      </c>
      <c r="AP3897">
        <f>AH3897/'Totals and Drop Down Lists'!AD$6*Inputs!L$37</f>
        <v>87355.218428607754</v>
      </c>
      <c r="AQ3897">
        <f>IF(OR($D3897="51",$D3897="52",$D3897="61"),(AA3897/'Totals and Drop Down Lists'!W$4)*Inputs!E$38,0)</f>
        <v>0</v>
      </c>
      <c r="AR3897">
        <f>IF(OR($D3897="51",$D3897="52",$D3897="61"),(AB3897/'Totals and Drop Down Lists'!X$4)*Inputs!F$38,0)</f>
        <v>0</v>
      </c>
      <c r="AS3897">
        <f>IF(OR($D3897="51",$D3897="52",$D3897="61"),(AC3897/'Totals and Drop Down Lists'!Y$4)*Inputs!G$38,0)</f>
        <v>0</v>
      </c>
      <c r="AT3897">
        <f>IF(OR($D3897="51",$D3897="52",$D3897="61"),(AD3897/'Totals and Drop Down Lists'!Z$4)*Inputs!H$38,0)</f>
        <v>0</v>
      </c>
      <c r="AU3897">
        <f>IF(OR($D3897="51",$D3897="52",$D3897="61"),(AE3897/'Totals and Drop Down Lists'!AA$4)*Inputs!I$38,0)</f>
        <v>0</v>
      </c>
      <c r="AV3897">
        <f>IF(OR($D3897="51",$D3897="52",$D3897="61"),(AF3897/'Totals and Drop Down Lists'!AB$4)*Inputs!J$38,0)</f>
        <v>0</v>
      </c>
      <c r="AW3897">
        <f>IF(OR($D3897="51",$D3897="52",$D3897="61"),(AG3897/'Totals and Drop Down Lists'!AC$4)*Inputs!K$38,0)</f>
        <v>0</v>
      </c>
      <c r="AX3897">
        <f>IF(OR($D3897="51",$D3897="52",$D3897="61"),(AH3897/'Totals and Drop Down Lists'!AD$4)*Inputs!L$38,0)</f>
        <v>0</v>
      </c>
      <c r="AY3897">
        <f>IF(OR($D3897="51",$D3897="52",$D3897="61"),0,(AA3897/'Totals and Drop Down Lists'!W$5)*Inputs!E$39)</f>
        <v>0</v>
      </c>
      <c r="AZ3897">
        <f>IF(OR($D3897="51",$D3897="52",$D3897="61"),0,(AB3897/'Totals and Drop Down Lists'!X$5)*Inputs!F$39)</f>
        <v>0</v>
      </c>
      <c r="BA3897">
        <f>IF(OR($D3897="51",$D3897="52",$D3897="61"),0,(AC3897/'Totals and Drop Down Lists'!Y$5)*Inputs!G$39)</f>
        <v>0</v>
      </c>
      <c r="BB3897">
        <f>IF(OR($D3897="51",$D3897="52",$D3897="61"),0,(AD3897/'Totals and Drop Down Lists'!Z$5)*Inputs!H$39)</f>
        <v>0</v>
      </c>
      <c r="BC3897">
        <f>IF(OR($D3897="51",$D3897="52",$D3897="61"),0,(AE3897/'Totals and Drop Down Lists'!AA$5)*Inputs!I$39)</f>
        <v>0</v>
      </c>
      <c r="BD3897">
        <f>IF(OR($D3897="51",$D3897="52",$D3897="61"),0,(AF3897/'Totals and Drop Down Lists'!AB$5)*Inputs!J$39)</f>
        <v>0</v>
      </c>
      <c r="BE3897">
        <f>IF(OR($D3897="51",$D3897="52",$D3897="61"),0,(AG3897/'Totals and Drop Down Lists'!AC$5)*Inputs!K$39)</f>
        <v>0</v>
      </c>
      <c r="BF3897">
        <f>IF(OR($D3897="51",$D3897="52",$D3897="61"),0,(AH3897/'Totals and Drop Down Lists'!AD$5)*Inputs!L$39)</f>
        <v>0</v>
      </c>
      <c r="BG3897" s="10">
        <f t="shared" si="541"/>
        <v>426189.95918088255</v>
      </c>
    </row>
    <row r="3898" spans="1:59" ht="28.8">
      <c r="A3898" s="1" t="s">
        <v>7712</v>
      </c>
      <c r="B3898" s="1" t="s">
        <v>7098</v>
      </c>
      <c r="C3898" s="1" t="s">
        <v>7119</v>
      </c>
      <c r="D3898" s="1" t="s">
        <v>10</v>
      </c>
      <c r="E3898" s="1" t="s">
        <v>7120</v>
      </c>
      <c r="F3898" s="2">
        <v>49069</v>
      </c>
      <c r="G3898" s="2">
        <v>499</v>
      </c>
      <c r="H3898" s="2">
        <v>39</v>
      </c>
      <c r="I3898" s="2">
        <v>6995</v>
      </c>
      <c r="J3898" s="2">
        <v>20145</v>
      </c>
      <c r="K3898" s="2">
        <v>7558</v>
      </c>
      <c r="L3898" s="2">
        <v>65</v>
      </c>
      <c r="M3898" s="2">
        <v>32</v>
      </c>
      <c r="N3898" s="2">
        <v>19</v>
      </c>
      <c r="O3898" s="2">
        <v>223</v>
      </c>
      <c r="P3898" s="2">
        <v>3</v>
      </c>
      <c r="Q3898" s="2">
        <v>20</v>
      </c>
      <c r="R3898" s="2">
        <v>7240</v>
      </c>
      <c r="S3898" s="2">
        <v>4823900</v>
      </c>
      <c r="T3898" s="2">
        <v>245761700</v>
      </c>
      <c r="U3898" s="2">
        <v>914</v>
      </c>
      <c r="V3898" s="2">
        <v>590</v>
      </c>
      <c r="W3898" s="2">
        <v>275</v>
      </c>
      <c r="X3898" s="2">
        <v>1760</v>
      </c>
      <c r="Y3898" s="2">
        <v>245</v>
      </c>
      <c r="Z3898" s="2">
        <v>1205</v>
      </c>
      <c r="AA3898" s="9">
        <f t="shared" si="542"/>
        <v>49069</v>
      </c>
      <c r="AB3898" s="9">
        <f t="shared" si="543"/>
        <v>6457</v>
      </c>
      <c r="AC3898" s="9">
        <f t="shared" si="544"/>
        <v>7602</v>
      </c>
      <c r="AD3898" s="9">
        <f t="shared" si="545"/>
        <v>7240</v>
      </c>
      <c r="AE3898" s="44">
        <f t="shared" si="546"/>
        <v>1.9803515352225369E-4</v>
      </c>
      <c r="AF3898" s="9">
        <f t="shared" si="547"/>
        <v>895</v>
      </c>
      <c r="AG3898" s="9">
        <f t="shared" si="540"/>
        <v>1450</v>
      </c>
      <c r="AH3898" s="44">
        <f t="shared" si="548"/>
        <v>2.0242246277242428E-4</v>
      </c>
      <c r="AI3898">
        <f>AA3898/'Totals and Drop Down Lists'!W$6*Inputs!E$37</f>
        <v>44512.472638436528</v>
      </c>
      <c r="AJ3898">
        <f>AB3898/'Totals and Drop Down Lists'!X$6*Inputs!F$37</f>
        <v>21246.030039061417</v>
      </c>
      <c r="AK3898">
        <f>AC3898/'Totals and Drop Down Lists'!Y$6*Inputs!G$37</f>
        <v>50114.951851573162</v>
      </c>
      <c r="AL3898">
        <f>AD3898/'Totals and Drop Down Lists'!Z$6*Inputs!H$37</f>
        <v>58046.709194755749</v>
      </c>
      <c r="AM3898">
        <f>AE3898/'Totals and Drop Down Lists'!AA$6*Inputs!I$37</f>
        <v>24653.267610111849</v>
      </c>
      <c r="AN3898">
        <f>AF3898/'Totals and Drop Down Lists'!AB$6*Inputs!J$37</f>
        <v>17861.240360608543</v>
      </c>
      <c r="AO3898">
        <f>AG3898/'Totals and Drop Down Lists'!AC$6*Inputs!K$37</f>
        <v>27004.185459682845</v>
      </c>
      <c r="AP3898">
        <f>AH3898/'Totals and Drop Down Lists'!AD$6*Inputs!L$37</f>
        <v>47636.059753860201</v>
      </c>
      <c r="AQ3898">
        <f>IF(OR($D3898="51",$D3898="52",$D3898="61"),(AA3898/'Totals and Drop Down Lists'!W$4)*Inputs!E$38,0)</f>
        <v>0</v>
      </c>
      <c r="AR3898">
        <f>IF(OR($D3898="51",$D3898="52",$D3898="61"),(AB3898/'Totals and Drop Down Lists'!X$4)*Inputs!F$38,0)</f>
        <v>0</v>
      </c>
      <c r="AS3898">
        <f>IF(OR($D3898="51",$D3898="52",$D3898="61"),(AC3898/'Totals and Drop Down Lists'!Y$4)*Inputs!G$38,0)</f>
        <v>0</v>
      </c>
      <c r="AT3898">
        <f>IF(OR($D3898="51",$D3898="52",$D3898="61"),(AD3898/'Totals and Drop Down Lists'!Z$4)*Inputs!H$38,0)</f>
        <v>0</v>
      </c>
      <c r="AU3898">
        <f>IF(OR($D3898="51",$D3898="52",$D3898="61"),(AE3898/'Totals and Drop Down Lists'!AA$4)*Inputs!I$38,0)</f>
        <v>0</v>
      </c>
      <c r="AV3898">
        <f>IF(OR($D3898="51",$D3898="52",$D3898="61"),(AF3898/'Totals and Drop Down Lists'!AB$4)*Inputs!J$38,0)</f>
        <v>0</v>
      </c>
      <c r="AW3898">
        <f>IF(OR($D3898="51",$D3898="52",$D3898="61"),(AG3898/'Totals and Drop Down Lists'!AC$4)*Inputs!K$38,0)</f>
        <v>0</v>
      </c>
      <c r="AX3898">
        <f>IF(OR($D3898="51",$D3898="52",$D3898="61"),(AH3898/'Totals and Drop Down Lists'!AD$4)*Inputs!L$38,0)</f>
        <v>0</v>
      </c>
      <c r="AY3898">
        <f>IF(OR($D3898="51",$D3898="52",$D3898="61"),0,(AA3898/'Totals and Drop Down Lists'!W$5)*Inputs!E$39)</f>
        <v>0</v>
      </c>
      <c r="AZ3898">
        <f>IF(OR($D3898="51",$D3898="52",$D3898="61"),0,(AB3898/'Totals and Drop Down Lists'!X$5)*Inputs!F$39)</f>
        <v>0</v>
      </c>
      <c r="BA3898">
        <f>IF(OR($D3898="51",$D3898="52",$D3898="61"),0,(AC3898/'Totals and Drop Down Lists'!Y$5)*Inputs!G$39)</f>
        <v>0</v>
      </c>
      <c r="BB3898">
        <f>IF(OR($D3898="51",$D3898="52",$D3898="61"),0,(AD3898/'Totals and Drop Down Lists'!Z$5)*Inputs!H$39)</f>
        <v>0</v>
      </c>
      <c r="BC3898">
        <f>IF(OR($D3898="51",$D3898="52",$D3898="61"),0,(AE3898/'Totals and Drop Down Lists'!AA$5)*Inputs!I$39)</f>
        <v>0</v>
      </c>
      <c r="BD3898">
        <f>IF(OR($D3898="51",$D3898="52",$D3898="61"),0,(AF3898/'Totals and Drop Down Lists'!AB$5)*Inputs!J$39)</f>
        <v>0</v>
      </c>
      <c r="BE3898">
        <f>IF(OR($D3898="51",$D3898="52",$D3898="61"),0,(AG3898/'Totals and Drop Down Lists'!AC$5)*Inputs!K$39)</f>
        <v>0</v>
      </c>
      <c r="BF3898">
        <f>IF(OR($D3898="51",$D3898="52",$D3898="61"),0,(AH3898/'Totals and Drop Down Lists'!AD$5)*Inputs!L$39)</f>
        <v>0</v>
      </c>
      <c r="BG3898" s="10">
        <f t="shared" si="541"/>
        <v>291074.91690809035</v>
      </c>
    </row>
    <row r="3899" spans="1:59" ht="28.8">
      <c r="A3899" s="1" t="s">
        <v>7712</v>
      </c>
      <c r="B3899" s="1" t="s">
        <v>7098</v>
      </c>
      <c r="C3899" s="1" t="s">
        <v>7121</v>
      </c>
      <c r="D3899" s="1" t="s">
        <v>10</v>
      </c>
      <c r="E3899" s="1" t="s">
        <v>7122</v>
      </c>
      <c r="F3899" s="2">
        <v>27053</v>
      </c>
      <c r="G3899" s="2">
        <v>523</v>
      </c>
      <c r="H3899" s="2">
        <v>72</v>
      </c>
      <c r="I3899" s="2">
        <v>4863</v>
      </c>
      <c r="J3899" s="2">
        <v>11964</v>
      </c>
      <c r="K3899" s="2">
        <v>5324</v>
      </c>
      <c r="L3899" s="2">
        <v>14</v>
      </c>
      <c r="M3899" s="2">
        <v>0</v>
      </c>
      <c r="N3899" s="2">
        <v>0</v>
      </c>
      <c r="O3899" s="2">
        <v>80</v>
      </c>
      <c r="P3899" s="2">
        <v>71</v>
      </c>
      <c r="Q3899" s="2">
        <v>11</v>
      </c>
      <c r="R3899" s="2">
        <v>4937</v>
      </c>
      <c r="S3899" s="2">
        <v>3515100</v>
      </c>
      <c r="T3899" s="2">
        <v>157520100</v>
      </c>
      <c r="U3899" s="2">
        <v>282</v>
      </c>
      <c r="V3899" s="2">
        <v>635</v>
      </c>
      <c r="W3899" s="2">
        <v>20</v>
      </c>
      <c r="X3899" s="2">
        <v>1480</v>
      </c>
      <c r="Y3899" s="2">
        <v>240</v>
      </c>
      <c r="Z3899" s="2">
        <v>680</v>
      </c>
      <c r="AA3899" s="9">
        <f t="shared" si="542"/>
        <v>27053</v>
      </c>
      <c r="AB3899" s="9">
        <f t="shared" si="543"/>
        <v>4268</v>
      </c>
      <c r="AC3899" s="9">
        <f t="shared" si="544"/>
        <v>5113</v>
      </c>
      <c r="AD3899" s="9">
        <f t="shared" si="545"/>
        <v>4937</v>
      </c>
      <c r="AE3899" s="44">
        <f t="shared" si="546"/>
        <v>1.6546093539799762E-4</v>
      </c>
      <c r="AF3899" s="9">
        <f t="shared" si="547"/>
        <v>825</v>
      </c>
      <c r="AG3899" s="9">
        <f t="shared" si="540"/>
        <v>920</v>
      </c>
      <c r="AH3899" s="44">
        <f t="shared" si="548"/>
        <v>1.5233530137328315E-4</v>
      </c>
      <c r="AI3899">
        <f>AA3899/'Totals and Drop Down Lists'!W$6*Inputs!E$37</f>
        <v>24540.869434625194</v>
      </c>
      <c r="AJ3899">
        <f>AB3899/'Totals and Drop Down Lists'!X$6*Inputs!F$37</f>
        <v>14043.372496006525</v>
      </c>
      <c r="AK3899">
        <f>AC3899/'Totals and Drop Down Lists'!Y$6*Inputs!G$37</f>
        <v>33706.62310143299</v>
      </c>
      <c r="AL3899">
        <f>AD3899/'Totals and Drop Down Lists'!Z$6*Inputs!H$37</f>
        <v>39582.403769959827</v>
      </c>
      <c r="AM3899">
        <f>AE3899/'Totals and Drop Down Lists'!AA$6*Inputs!I$37</f>
        <v>20598.124357390312</v>
      </c>
      <c r="AN3899">
        <f>AF3899/'Totals and Drop Down Lists'!AB$6*Inputs!J$37</f>
        <v>16464.271840784411</v>
      </c>
      <c r="AO3899">
        <f>AG3899/'Totals and Drop Down Lists'!AC$6*Inputs!K$37</f>
        <v>17133.69008476429</v>
      </c>
      <c r="AP3899">
        <f>AH3899/'Totals and Drop Down Lists'!AD$6*Inputs!L$37</f>
        <v>35849.05261724037</v>
      </c>
      <c r="AQ3899">
        <f>IF(OR($D3899="51",$D3899="52",$D3899="61"),(AA3899/'Totals and Drop Down Lists'!W$4)*Inputs!E$38,0)</f>
        <v>0</v>
      </c>
      <c r="AR3899">
        <f>IF(OR($D3899="51",$D3899="52",$D3899="61"),(AB3899/'Totals and Drop Down Lists'!X$4)*Inputs!F$38,0)</f>
        <v>0</v>
      </c>
      <c r="AS3899">
        <f>IF(OR($D3899="51",$D3899="52",$D3899="61"),(AC3899/'Totals and Drop Down Lists'!Y$4)*Inputs!G$38,0)</f>
        <v>0</v>
      </c>
      <c r="AT3899">
        <f>IF(OR($D3899="51",$D3899="52",$D3899="61"),(AD3899/'Totals and Drop Down Lists'!Z$4)*Inputs!H$38,0)</f>
        <v>0</v>
      </c>
      <c r="AU3899">
        <f>IF(OR($D3899="51",$D3899="52",$D3899="61"),(AE3899/'Totals and Drop Down Lists'!AA$4)*Inputs!I$38,0)</f>
        <v>0</v>
      </c>
      <c r="AV3899">
        <f>IF(OR($D3899="51",$D3899="52",$D3899="61"),(AF3899/'Totals and Drop Down Lists'!AB$4)*Inputs!J$38,0)</f>
        <v>0</v>
      </c>
      <c r="AW3899">
        <f>IF(OR($D3899="51",$D3899="52",$D3899="61"),(AG3899/'Totals and Drop Down Lists'!AC$4)*Inputs!K$38,0)</f>
        <v>0</v>
      </c>
      <c r="AX3899">
        <f>IF(OR($D3899="51",$D3899="52",$D3899="61"),(AH3899/'Totals and Drop Down Lists'!AD$4)*Inputs!L$38,0)</f>
        <v>0</v>
      </c>
      <c r="AY3899">
        <f>IF(OR($D3899="51",$D3899="52",$D3899="61"),0,(AA3899/'Totals and Drop Down Lists'!W$5)*Inputs!E$39)</f>
        <v>0</v>
      </c>
      <c r="AZ3899">
        <f>IF(OR($D3899="51",$D3899="52",$D3899="61"),0,(AB3899/'Totals and Drop Down Lists'!X$5)*Inputs!F$39)</f>
        <v>0</v>
      </c>
      <c r="BA3899">
        <f>IF(OR($D3899="51",$D3899="52",$D3899="61"),0,(AC3899/'Totals and Drop Down Lists'!Y$5)*Inputs!G$39)</f>
        <v>0</v>
      </c>
      <c r="BB3899">
        <f>IF(OR($D3899="51",$D3899="52",$D3899="61"),0,(AD3899/'Totals and Drop Down Lists'!Z$5)*Inputs!H$39)</f>
        <v>0</v>
      </c>
      <c r="BC3899">
        <f>IF(OR($D3899="51",$D3899="52",$D3899="61"),0,(AE3899/'Totals and Drop Down Lists'!AA$5)*Inputs!I$39)</f>
        <v>0</v>
      </c>
      <c r="BD3899">
        <f>IF(OR($D3899="51",$D3899="52",$D3899="61"),0,(AF3899/'Totals and Drop Down Lists'!AB$5)*Inputs!J$39)</f>
        <v>0</v>
      </c>
      <c r="BE3899">
        <f>IF(OR($D3899="51",$D3899="52",$D3899="61"),0,(AG3899/'Totals and Drop Down Lists'!AC$5)*Inputs!K$39)</f>
        <v>0</v>
      </c>
      <c r="BF3899">
        <f>IF(OR($D3899="51",$D3899="52",$D3899="61"),0,(AH3899/'Totals and Drop Down Lists'!AD$5)*Inputs!L$39)</f>
        <v>0</v>
      </c>
      <c r="BG3899" s="10">
        <f t="shared" si="541"/>
        <v>201918.40770220393</v>
      </c>
    </row>
    <row r="3900" spans="1:59" ht="28.8">
      <c r="A3900" s="1" t="s">
        <v>7712</v>
      </c>
      <c r="B3900" s="1" t="s">
        <v>7098</v>
      </c>
      <c r="C3900" s="1" t="s">
        <v>7123</v>
      </c>
      <c r="D3900" s="1" t="s">
        <v>10</v>
      </c>
      <c r="E3900" s="1" t="s">
        <v>7124</v>
      </c>
      <c r="F3900" s="2">
        <v>39207</v>
      </c>
      <c r="G3900" s="2">
        <v>852</v>
      </c>
      <c r="H3900" s="2">
        <v>17</v>
      </c>
      <c r="I3900" s="2">
        <v>7457</v>
      </c>
      <c r="J3900" s="2">
        <v>16440</v>
      </c>
      <c r="K3900" s="2">
        <v>6519</v>
      </c>
      <c r="L3900" s="2">
        <v>169</v>
      </c>
      <c r="M3900" s="2">
        <v>55</v>
      </c>
      <c r="N3900" s="2">
        <v>0</v>
      </c>
      <c r="O3900" s="2">
        <v>235</v>
      </c>
      <c r="P3900" s="2">
        <v>106</v>
      </c>
      <c r="Q3900" s="2">
        <v>0</v>
      </c>
      <c r="R3900" s="2">
        <v>4876</v>
      </c>
      <c r="S3900" s="2">
        <v>4335900</v>
      </c>
      <c r="T3900" s="2">
        <v>211570800</v>
      </c>
      <c r="U3900" s="2">
        <v>436</v>
      </c>
      <c r="V3900" s="2">
        <v>365</v>
      </c>
      <c r="W3900" s="2">
        <v>0</v>
      </c>
      <c r="X3900" s="2">
        <v>1535</v>
      </c>
      <c r="Y3900" s="2">
        <v>215</v>
      </c>
      <c r="Z3900" s="2">
        <v>1090</v>
      </c>
      <c r="AA3900" s="9">
        <f t="shared" si="542"/>
        <v>39207</v>
      </c>
      <c r="AB3900" s="9">
        <f t="shared" si="543"/>
        <v>6588</v>
      </c>
      <c r="AC3900" s="9">
        <f t="shared" si="544"/>
        <v>5441</v>
      </c>
      <c r="AD3900" s="9">
        <f t="shared" si="545"/>
        <v>4876</v>
      </c>
      <c r="AE3900" s="44">
        <f t="shared" si="546"/>
        <v>1.8053272387059146E-4</v>
      </c>
      <c r="AF3900" s="9">
        <f t="shared" si="547"/>
        <v>1170</v>
      </c>
      <c r="AG3900" s="9">
        <f t="shared" si="540"/>
        <v>1305</v>
      </c>
      <c r="AH3900" s="44">
        <f t="shared" si="548"/>
        <v>1.9254877758943944E-4</v>
      </c>
      <c r="AI3900">
        <f>AA3900/'Totals and Drop Down Lists'!W$6*Inputs!E$37</f>
        <v>35566.253943124604</v>
      </c>
      <c r="AJ3900">
        <f>AB3900/'Totals and Drop Down Lists'!X$6*Inputs!F$37</f>
        <v>21677.070760002574</v>
      </c>
      <c r="AK3900">
        <f>AC3900/'Totals and Drop Down Lists'!Y$6*Inputs!G$37</f>
        <v>35868.909895344586</v>
      </c>
      <c r="AL3900">
        <f>AD3900/'Totals and Drop Down Lists'!Z$6*Inputs!H$37</f>
        <v>39093.336192490198</v>
      </c>
      <c r="AM3900">
        <f>AE3900/'Totals and Drop Down Lists'!AA$6*Inputs!I$37</f>
        <v>22474.401513082779</v>
      </c>
      <c r="AN3900">
        <f>AF3900/'Totals and Drop Down Lists'!AB$6*Inputs!J$37</f>
        <v>23349.330974203345</v>
      </c>
      <c r="AO3900">
        <f>AG3900/'Totals and Drop Down Lists'!AC$6*Inputs!K$37</f>
        <v>24303.766913714564</v>
      </c>
      <c r="AP3900">
        <f>AH3900/'Totals and Drop Down Lists'!AD$6*Inputs!L$37</f>
        <v>45312.486317762552</v>
      </c>
      <c r="AQ3900">
        <f>IF(OR($D3900="51",$D3900="52",$D3900="61"),(AA3900/'Totals and Drop Down Lists'!W$4)*Inputs!E$38,0)</f>
        <v>0</v>
      </c>
      <c r="AR3900">
        <f>IF(OR($D3900="51",$D3900="52",$D3900="61"),(AB3900/'Totals and Drop Down Lists'!X$4)*Inputs!F$38,0)</f>
        <v>0</v>
      </c>
      <c r="AS3900">
        <f>IF(OR($D3900="51",$D3900="52",$D3900="61"),(AC3900/'Totals and Drop Down Lists'!Y$4)*Inputs!G$38,0)</f>
        <v>0</v>
      </c>
      <c r="AT3900">
        <f>IF(OR($D3900="51",$D3900="52",$D3900="61"),(AD3900/'Totals and Drop Down Lists'!Z$4)*Inputs!H$38,0)</f>
        <v>0</v>
      </c>
      <c r="AU3900">
        <f>IF(OR($D3900="51",$D3900="52",$D3900="61"),(AE3900/'Totals and Drop Down Lists'!AA$4)*Inputs!I$38,0)</f>
        <v>0</v>
      </c>
      <c r="AV3900">
        <f>IF(OR($D3900="51",$D3900="52",$D3900="61"),(AF3900/'Totals and Drop Down Lists'!AB$4)*Inputs!J$38,0)</f>
        <v>0</v>
      </c>
      <c r="AW3900">
        <f>IF(OR($D3900="51",$D3900="52",$D3900="61"),(AG3900/'Totals and Drop Down Lists'!AC$4)*Inputs!K$38,0)</f>
        <v>0</v>
      </c>
      <c r="AX3900">
        <f>IF(OR($D3900="51",$D3900="52",$D3900="61"),(AH3900/'Totals and Drop Down Lists'!AD$4)*Inputs!L$38,0)</f>
        <v>0</v>
      </c>
      <c r="AY3900">
        <f>IF(OR($D3900="51",$D3900="52",$D3900="61"),0,(AA3900/'Totals and Drop Down Lists'!W$5)*Inputs!E$39)</f>
        <v>0</v>
      </c>
      <c r="AZ3900">
        <f>IF(OR($D3900="51",$D3900="52",$D3900="61"),0,(AB3900/'Totals and Drop Down Lists'!X$5)*Inputs!F$39)</f>
        <v>0</v>
      </c>
      <c r="BA3900">
        <f>IF(OR($D3900="51",$D3900="52",$D3900="61"),0,(AC3900/'Totals and Drop Down Lists'!Y$5)*Inputs!G$39)</f>
        <v>0</v>
      </c>
      <c r="BB3900">
        <f>IF(OR($D3900="51",$D3900="52",$D3900="61"),0,(AD3900/'Totals and Drop Down Lists'!Z$5)*Inputs!H$39)</f>
        <v>0</v>
      </c>
      <c r="BC3900">
        <f>IF(OR($D3900="51",$D3900="52",$D3900="61"),0,(AE3900/'Totals and Drop Down Lists'!AA$5)*Inputs!I$39)</f>
        <v>0</v>
      </c>
      <c r="BD3900">
        <f>IF(OR($D3900="51",$D3900="52",$D3900="61"),0,(AF3900/'Totals and Drop Down Lists'!AB$5)*Inputs!J$39)</f>
        <v>0</v>
      </c>
      <c r="BE3900">
        <f>IF(OR($D3900="51",$D3900="52",$D3900="61"),0,(AG3900/'Totals and Drop Down Lists'!AC$5)*Inputs!K$39)</f>
        <v>0</v>
      </c>
      <c r="BF3900">
        <f>IF(OR($D3900="51",$D3900="52",$D3900="61"),0,(AH3900/'Totals and Drop Down Lists'!AD$5)*Inputs!L$39)</f>
        <v>0</v>
      </c>
      <c r="BG3900" s="10">
        <f t="shared" si="541"/>
        <v>247645.55650972523</v>
      </c>
    </row>
    <row r="3901" spans="1:59" ht="28.8">
      <c r="A3901" s="1" t="s">
        <v>7712</v>
      </c>
      <c r="B3901" s="1" t="s">
        <v>7098</v>
      </c>
      <c r="C3901" s="1" t="s">
        <v>1246</v>
      </c>
      <c r="D3901" s="1" t="s">
        <v>25</v>
      </c>
      <c r="E3901" s="1" t="s">
        <v>7125</v>
      </c>
      <c r="F3901" s="2">
        <v>20741</v>
      </c>
      <c r="G3901" s="2">
        <v>64</v>
      </c>
      <c r="H3901" s="2">
        <v>6</v>
      </c>
      <c r="I3901" s="2">
        <v>2048</v>
      </c>
      <c r="J3901" s="2">
        <v>8278</v>
      </c>
      <c r="K3901" s="2">
        <v>1214</v>
      </c>
      <c r="L3901" s="2">
        <v>60</v>
      </c>
      <c r="M3901" s="2">
        <v>8</v>
      </c>
      <c r="N3901" s="2">
        <v>9</v>
      </c>
      <c r="O3901" s="2">
        <v>31</v>
      </c>
      <c r="P3901" s="2">
        <v>0</v>
      </c>
      <c r="Q3901" s="2">
        <v>0</v>
      </c>
      <c r="R3901" s="2">
        <v>1087</v>
      </c>
      <c r="S3901" s="2">
        <v>712500</v>
      </c>
      <c r="T3901" s="2">
        <v>39951400</v>
      </c>
      <c r="U3901" s="2">
        <v>287</v>
      </c>
      <c r="V3901" s="2">
        <v>113</v>
      </c>
      <c r="W3901" s="2">
        <v>34</v>
      </c>
      <c r="X3901" s="2">
        <v>288</v>
      </c>
      <c r="Y3901" s="2">
        <v>33</v>
      </c>
      <c r="Z3901" s="2">
        <v>159</v>
      </c>
      <c r="AA3901" s="9">
        <f t="shared" si="542"/>
        <v>20741</v>
      </c>
      <c r="AB3901" s="9">
        <f t="shared" si="543"/>
        <v>1978</v>
      </c>
      <c r="AC3901" s="9">
        <f t="shared" si="544"/>
        <v>1195</v>
      </c>
      <c r="AD3901" s="9">
        <f t="shared" si="545"/>
        <v>1087</v>
      </c>
      <c r="AE3901" s="44">
        <f t="shared" si="546"/>
        <v>1.2433910511169846E-5</v>
      </c>
      <c r="AF3901" s="9">
        <f t="shared" si="547"/>
        <v>141</v>
      </c>
      <c r="AG3901" s="9">
        <f t="shared" si="540"/>
        <v>192</v>
      </c>
      <c r="AH3901" s="44">
        <f t="shared" si="548"/>
        <v>1.0477208333041883E-5</v>
      </c>
      <c r="AI3901">
        <f>AA3901/'Totals and Drop Down Lists'!W$6*Inputs!E$37</f>
        <v>18814.999184695269</v>
      </c>
      <c r="AJ3901">
        <f>AB3901/'Totals and Drop Down Lists'!X$6*Inputs!F$37</f>
        <v>6508.3858474931822</v>
      </c>
      <c r="AK3901">
        <f>AC3901/'Totals and Drop Down Lists'!Y$6*Inputs!G$37</f>
        <v>7877.8436546474522</v>
      </c>
      <c r="AL3901">
        <f>AD3901/'Totals and Drop Down Lists'!Z$6*Inputs!H$37</f>
        <v>8715.0238804833571</v>
      </c>
      <c r="AM3901">
        <f>AE3901/'Totals and Drop Down Lists'!AA$6*Inputs!I$37</f>
        <v>1547.8894419500452</v>
      </c>
      <c r="AN3901">
        <f>AF3901/'Totals and Drop Down Lists'!AB$6*Inputs!J$37</f>
        <v>2813.8937327886083</v>
      </c>
      <c r="AO3901">
        <f>AG3901/'Totals and Drop Down Lists'!AC$6*Inputs!K$37</f>
        <v>3575.7266263855909</v>
      </c>
      <c r="AP3901">
        <f>AH3901/'Totals and Drop Down Lists'!AD$6*Inputs!L$37</f>
        <v>2465.6004841099875</v>
      </c>
      <c r="AQ3901">
        <f>IF(OR($D3901="51",$D3901="52",$D3901="61"),(AA3901/'Totals and Drop Down Lists'!W$4)*Inputs!E$38,0)</f>
        <v>0</v>
      </c>
      <c r="AR3901">
        <f>IF(OR($D3901="51",$D3901="52",$D3901="61"),(AB3901/'Totals and Drop Down Lists'!X$4)*Inputs!F$38,0)</f>
        <v>0</v>
      </c>
      <c r="AS3901">
        <f>IF(OR($D3901="51",$D3901="52",$D3901="61"),(AC3901/'Totals and Drop Down Lists'!Y$4)*Inputs!G$38,0)</f>
        <v>0</v>
      </c>
      <c r="AT3901">
        <f>IF(OR($D3901="51",$D3901="52",$D3901="61"),(AD3901/'Totals and Drop Down Lists'!Z$4)*Inputs!H$38,0)</f>
        <v>0</v>
      </c>
      <c r="AU3901">
        <f>IF(OR($D3901="51",$D3901="52",$D3901="61"),(AE3901/'Totals and Drop Down Lists'!AA$4)*Inputs!I$38,0)</f>
        <v>0</v>
      </c>
      <c r="AV3901">
        <f>IF(OR($D3901="51",$D3901="52",$D3901="61"),(AF3901/'Totals and Drop Down Lists'!AB$4)*Inputs!J$38,0)</f>
        <v>0</v>
      </c>
      <c r="AW3901">
        <f>IF(OR($D3901="51",$D3901="52",$D3901="61"),(AG3901/'Totals and Drop Down Lists'!AC$4)*Inputs!K$38,0)</f>
        <v>0</v>
      </c>
      <c r="AX3901">
        <f>IF(OR($D3901="51",$D3901="52",$D3901="61"),(AH3901/'Totals and Drop Down Lists'!AD$4)*Inputs!L$38,0)</f>
        <v>0</v>
      </c>
      <c r="AY3901">
        <f>IF(OR($D3901="51",$D3901="52",$D3901="61"),0,(AA3901/'Totals and Drop Down Lists'!W$5)*Inputs!E$39)</f>
        <v>0</v>
      </c>
      <c r="AZ3901">
        <f>IF(OR($D3901="51",$D3901="52",$D3901="61"),0,(AB3901/'Totals and Drop Down Lists'!X$5)*Inputs!F$39)</f>
        <v>0</v>
      </c>
      <c r="BA3901">
        <f>IF(OR($D3901="51",$D3901="52",$D3901="61"),0,(AC3901/'Totals and Drop Down Lists'!Y$5)*Inputs!G$39)</f>
        <v>0</v>
      </c>
      <c r="BB3901">
        <f>IF(OR($D3901="51",$D3901="52",$D3901="61"),0,(AD3901/'Totals and Drop Down Lists'!Z$5)*Inputs!H$39)</f>
        <v>0</v>
      </c>
      <c r="BC3901">
        <f>IF(OR($D3901="51",$D3901="52",$D3901="61"),0,(AE3901/'Totals and Drop Down Lists'!AA$5)*Inputs!I$39)</f>
        <v>0</v>
      </c>
      <c r="BD3901">
        <f>IF(OR($D3901="51",$D3901="52",$D3901="61"),0,(AF3901/'Totals and Drop Down Lists'!AB$5)*Inputs!J$39)</f>
        <v>0</v>
      </c>
      <c r="BE3901">
        <f>IF(OR($D3901="51",$D3901="52",$D3901="61"),0,(AG3901/'Totals and Drop Down Lists'!AC$5)*Inputs!K$39)</f>
        <v>0</v>
      </c>
      <c r="BF3901">
        <f>IF(OR($D3901="51",$D3901="52",$D3901="61"),0,(AH3901/'Totals and Drop Down Lists'!AD$5)*Inputs!L$39)</f>
        <v>0</v>
      </c>
      <c r="BG3901" s="10">
        <f t="shared" si="541"/>
        <v>52319.362852553495</v>
      </c>
    </row>
    <row r="3902" spans="1:59" ht="28.8">
      <c r="A3902" s="1" t="s">
        <v>7712</v>
      </c>
      <c r="B3902" s="1" t="s">
        <v>7098</v>
      </c>
      <c r="C3902" s="1" t="s">
        <v>4536</v>
      </c>
      <c r="D3902" s="1" t="s">
        <v>25</v>
      </c>
      <c r="E3902" s="1" t="s">
        <v>7126</v>
      </c>
      <c r="F3902" s="2">
        <v>16068</v>
      </c>
      <c r="G3902" s="2">
        <v>164</v>
      </c>
      <c r="H3902" s="2">
        <v>13</v>
      </c>
      <c r="I3902" s="2">
        <v>2886</v>
      </c>
      <c r="J3902" s="2">
        <v>6775</v>
      </c>
      <c r="K3902" s="2">
        <v>1972</v>
      </c>
      <c r="L3902" s="2">
        <v>66</v>
      </c>
      <c r="M3902" s="2">
        <v>8</v>
      </c>
      <c r="N3902" s="2">
        <v>2</v>
      </c>
      <c r="O3902" s="2">
        <v>42</v>
      </c>
      <c r="P3902" s="2">
        <v>32</v>
      </c>
      <c r="Q3902" s="2">
        <v>2</v>
      </c>
      <c r="R3902" s="2">
        <v>3177</v>
      </c>
      <c r="S3902" s="2">
        <v>1090000</v>
      </c>
      <c r="T3902" s="2">
        <v>53201200</v>
      </c>
      <c r="U3902" s="2">
        <v>139</v>
      </c>
      <c r="V3902" s="2">
        <v>237</v>
      </c>
      <c r="W3902" s="2">
        <v>25</v>
      </c>
      <c r="X3902" s="2">
        <v>463</v>
      </c>
      <c r="Y3902" s="2">
        <v>111</v>
      </c>
      <c r="Z3902" s="2">
        <v>218</v>
      </c>
      <c r="AA3902" s="9">
        <f t="shared" si="542"/>
        <v>16068</v>
      </c>
      <c r="AB3902" s="9">
        <f t="shared" si="543"/>
        <v>2709</v>
      </c>
      <c r="AC3902" s="9">
        <f t="shared" si="544"/>
        <v>3329</v>
      </c>
      <c r="AD3902" s="9">
        <f t="shared" si="545"/>
        <v>3177</v>
      </c>
      <c r="AE3902" s="44">
        <f t="shared" si="546"/>
        <v>4.0086700155797376E-5</v>
      </c>
      <c r="AF3902" s="9">
        <f t="shared" si="547"/>
        <v>201</v>
      </c>
      <c r="AG3902" s="9">
        <f t="shared" si="540"/>
        <v>329</v>
      </c>
      <c r="AH3902" s="44">
        <f t="shared" si="548"/>
        <v>3.563236064394689E-5</v>
      </c>
      <c r="AI3902">
        <f>AA3902/'Totals and Drop Down Lists'!W$6*Inputs!E$37</f>
        <v>14575.932062083966</v>
      </c>
      <c r="AJ3902">
        <f>AB3902/'Totals and Drop Down Lists'!X$6*Inputs!F$37</f>
        <v>8913.6588780884904</v>
      </c>
      <c r="AK3902">
        <f>AC3902/'Totals and Drop Down Lists'!Y$6*Inputs!G$37</f>
        <v>21945.892490645492</v>
      </c>
      <c r="AL3902">
        <f>AD3902/'Totals and Drop Down Lists'!Z$6*Inputs!H$37</f>
        <v>25471.601534770587</v>
      </c>
      <c r="AM3902">
        <f>AE3902/'Totals and Drop Down Lists'!AA$6*Inputs!I$37</f>
        <v>4990.3672604072844</v>
      </c>
      <c r="AN3902">
        <f>AF3902/'Totals and Drop Down Lists'!AB$6*Inputs!J$37</f>
        <v>4011.2953212092934</v>
      </c>
      <c r="AO3902">
        <f>AG3902/'Totals and Drop Down Lists'!AC$6*Inputs!K$37</f>
        <v>6127.1565629211427</v>
      </c>
      <c r="AP3902">
        <f>AH3902/'Totals and Drop Down Lists'!AD$6*Inputs!L$37</f>
        <v>8385.3601895677712</v>
      </c>
      <c r="AQ3902">
        <f>IF(OR($D3902="51",$D3902="52",$D3902="61"),(AA3902/'Totals and Drop Down Lists'!W$4)*Inputs!E$38,0)</f>
        <v>0</v>
      </c>
      <c r="AR3902">
        <f>IF(OR($D3902="51",$D3902="52",$D3902="61"),(AB3902/'Totals and Drop Down Lists'!X$4)*Inputs!F$38,0)</f>
        <v>0</v>
      </c>
      <c r="AS3902">
        <f>IF(OR($D3902="51",$D3902="52",$D3902="61"),(AC3902/'Totals and Drop Down Lists'!Y$4)*Inputs!G$38,0)</f>
        <v>0</v>
      </c>
      <c r="AT3902">
        <f>IF(OR($D3902="51",$D3902="52",$D3902="61"),(AD3902/'Totals and Drop Down Lists'!Z$4)*Inputs!H$38,0)</f>
        <v>0</v>
      </c>
      <c r="AU3902">
        <f>IF(OR($D3902="51",$D3902="52",$D3902="61"),(AE3902/'Totals and Drop Down Lists'!AA$4)*Inputs!I$38,0)</f>
        <v>0</v>
      </c>
      <c r="AV3902">
        <f>IF(OR($D3902="51",$D3902="52",$D3902="61"),(AF3902/'Totals and Drop Down Lists'!AB$4)*Inputs!J$38,0)</f>
        <v>0</v>
      </c>
      <c r="AW3902">
        <f>IF(OR($D3902="51",$D3902="52",$D3902="61"),(AG3902/'Totals and Drop Down Lists'!AC$4)*Inputs!K$38,0)</f>
        <v>0</v>
      </c>
      <c r="AX3902">
        <f>IF(OR($D3902="51",$D3902="52",$D3902="61"),(AH3902/'Totals and Drop Down Lists'!AD$4)*Inputs!L$38,0)</f>
        <v>0</v>
      </c>
      <c r="AY3902">
        <f>IF(OR($D3902="51",$D3902="52",$D3902="61"),0,(AA3902/'Totals and Drop Down Lists'!W$5)*Inputs!E$39)</f>
        <v>0</v>
      </c>
      <c r="AZ3902">
        <f>IF(OR($D3902="51",$D3902="52",$D3902="61"),0,(AB3902/'Totals and Drop Down Lists'!X$5)*Inputs!F$39)</f>
        <v>0</v>
      </c>
      <c r="BA3902">
        <f>IF(OR($D3902="51",$D3902="52",$D3902="61"),0,(AC3902/'Totals and Drop Down Lists'!Y$5)*Inputs!G$39)</f>
        <v>0</v>
      </c>
      <c r="BB3902">
        <f>IF(OR($D3902="51",$D3902="52",$D3902="61"),0,(AD3902/'Totals and Drop Down Lists'!Z$5)*Inputs!H$39)</f>
        <v>0</v>
      </c>
      <c r="BC3902">
        <f>IF(OR($D3902="51",$D3902="52",$D3902="61"),0,(AE3902/'Totals and Drop Down Lists'!AA$5)*Inputs!I$39)</f>
        <v>0</v>
      </c>
      <c r="BD3902">
        <f>IF(OR($D3902="51",$D3902="52",$D3902="61"),0,(AF3902/'Totals and Drop Down Lists'!AB$5)*Inputs!J$39)</f>
        <v>0</v>
      </c>
      <c r="BE3902">
        <f>IF(OR($D3902="51",$D3902="52",$D3902="61"),0,(AG3902/'Totals and Drop Down Lists'!AC$5)*Inputs!K$39)</f>
        <v>0</v>
      </c>
      <c r="BF3902">
        <f>IF(OR($D3902="51",$D3902="52",$D3902="61"),0,(AH3902/'Totals and Drop Down Lists'!AD$5)*Inputs!L$39)</f>
        <v>0</v>
      </c>
      <c r="BG3902" s="10">
        <f t="shared" si="541"/>
        <v>94421.264299694027</v>
      </c>
    </row>
    <row r="3903" spans="1:59" ht="28.8">
      <c r="A3903" s="1" t="s">
        <v>7712</v>
      </c>
      <c r="B3903" s="1" t="s">
        <v>7098</v>
      </c>
      <c r="C3903" s="1" t="s">
        <v>7127</v>
      </c>
      <c r="D3903" s="1" t="s">
        <v>25</v>
      </c>
      <c r="E3903" s="1" t="s">
        <v>7128</v>
      </c>
      <c r="F3903" s="2">
        <v>45826</v>
      </c>
      <c r="G3903" s="2">
        <v>383</v>
      </c>
      <c r="H3903" s="2">
        <v>34</v>
      </c>
      <c r="I3903" s="2">
        <v>5782</v>
      </c>
      <c r="J3903" s="2">
        <v>19168</v>
      </c>
      <c r="K3903" s="2">
        <v>5274</v>
      </c>
      <c r="L3903" s="2">
        <v>110</v>
      </c>
      <c r="M3903" s="2">
        <v>49</v>
      </c>
      <c r="N3903" s="2">
        <v>0</v>
      </c>
      <c r="O3903" s="2">
        <v>22</v>
      </c>
      <c r="P3903" s="2">
        <v>10</v>
      </c>
      <c r="Q3903" s="2">
        <v>26</v>
      </c>
      <c r="R3903" s="2">
        <v>5221</v>
      </c>
      <c r="S3903" s="2">
        <v>3071100</v>
      </c>
      <c r="T3903" s="2">
        <v>170314100</v>
      </c>
      <c r="U3903" s="2">
        <v>446</v>
      </c>
      <c r="V3903" s="2">
        <v>465</v>
      </c>
      <c r="W3903" s="2">
        <v>69</v>
      </c>
      <c r="X3903" s="2">
        <v>1176</v>
      </c>
      <c r="Y3903" s="2">
        <v>298</v>
      </c>
      <c r="Z3903" s="2">
        <v>610</v>
      </c>
      <c r="AA3903" s="9">
        <f t="shared" si="542"/>
        <v>45826</v>
      </c>
      <c r="AB3903" s="9">
        <f t="shared" si="543"/>
        <v>5365</v>
      </c>
      <c r="AC3903" s="9">
        <f t="shared" si="544"/>
        <v>5438</v>
      </c>
      <c r="AD3903" s="9">
        <f t="shared" si="545"/>
        <v>5221</v>
      </c>
      <c r="AE3903" s="44">
        <f t="shared" si="546"/>
        <v>1.0134427873073463E-4</v>
      </c>
      <c r="AF3903" s="9">
        <f t="shared" si="547"/>
        <v>642</v>
      </c>
      <c r="AG3903" s="9">
        <f t="shared" si="540"/>
        <v>908</v>
      </c>
      <c r="AH3903" s="44">
        <f t="shared" si="548"/>
        <v>9.2960887133559909E-5</v>
      </c>
      <c r="AI3903">
        <f>AA3903/'Totals and Drop Down Lists'!W$6*Inputs!E$37</f>
        <v>41570.616298049536</v>
      </c>
      <c r="AJ3903">
        <f>AB3903/'Totals and Drop Down Lists'!X$6*Inputs!F$37</f>
        <v>17652.927235490861</v>
      </c>
      <c r="AK3903">
        <f>AC3903/'Totals and Drop Down Lists'!Y$6*Inputs!G$37</f>
        <v>35849.132881985643</v>
      </c>
      <c r="AL3903">
        <f>AD3903/'Totals and Drop Down Lists'!Z$6*Inputs!H$37</f>
        <v>41859.374130638091</v>
      </c>
      <c r="AM3903">
        <f>AE3903/'Totals and Drop Down Lists'!AA$6*Inputs!I$37</f>
        <v>12616.283421730013</v>
      </c>
      <c r="AN3903">
        <f>AF3903/'Totals and Drop Down Lists'!AB$6*Inputs!J$37</f>
        <v>12812.196996101326</v>
      </c>
      <c r="AO3903">
        <f>AG3903/'Totals and Drop Down Lists'!AC$6*Inputs!K$37</f>
        <v>16910.207170615191</v>
      </c>
      <c r="AP3903">
        <f>AH3903/'Totals and Drop Down Lists'!AD$6*Inputs!L$37</f>
        <v>21876.477114324356</v>
      </c>
      <c r="AQ3903">
        <f>IF(OR($D3903="51",$D3903="52",$D3903="61"),(AA3903/'Totals and Drop Down Lists'!W$4)*Inputs!E$38,0)</f>
        <v>0</v>
      </c>
      <c r="AR3903">
        <f>IF(OR($D3903="51",$D3903="52",$D3903="61"),(AB3903/'Totals and Drop Down Lists'!X$4)*Inputs!F$38,0)</f>
        <v>0</v>
      </c>
      <c r="AS3903">
        <f>IF(OR($D3903="51",$D3903="52",$D3903="61"),(AC3903/'Totals and Drop Down Lists'!Y$4)*Inputs!G$38,0)</f>
        <v>0</v>
      </c>
      <c r="AT3903">
        <f>IF(OR($D3903="51",$D3903="52",$D3903="61"),(AD3903/'Totals and Drop Down Lists'!Z$4)*Inputs!H$38,0)</f>
        <v>0</v>
      </c>
      <c r="AU3903">
        <f>IF(OR($D3903="51",$D3903="52",$D3903="61"),(AE3903/'Totals and Drop Down Lists'!AA$4)*Inputs!I$38,0)</f>
        <v>0</v>
      </c>
      <c r="AV3903">
        <f>IF(OR($D3903="51",$D3903="52",$D3903="61"),(AF3903/'Totals and Drop Down Lists'!AB$4)*Inputs!J$38,0)</f>
        <v>0</v>
      </c>
      <c r="AW3903">
        <f>IF(OR($D3903="51",$D3903="52",$D3903="61"),(AG3903/'Totals and Drop Down Lists'!AC$4)*Inputs!K$38,0)</f>
        <v>0</v>
      </c>
      <c r="AX3903">
        <f>IF(OR($D3903="51",$D3903="52",$D3903="61"),(AH3903/'Totals and Drop Down Lists'!AD$4)*Inputs!L$38,0)</f>
        <v>0</v>
      </c>
      <c r="AY3903">
        <f>IF(OR($D3903="51",$D3903="52",$D3903="61"),0,(AA3903/'Totals and Drop Down Lists'!W$5)*Inputs!E$39)</f>
        <v>0</v>
      </c>
      <c r="AZ3903">
        <f>IF(OR($D3903="51",$D3903="52",$D3903="61"),0,(AB3903/'Totals and Drop Down Lists'!X$5)*Inputs!F$39)</f>
        <v>0</v>
      </c>
      <c r="BA3903">
        <f>IF(OR($D3903="51",$D3903="52",$D3903="61"),0,(AC3903/'Totals and Drop Down Lists'!Y$5)*Inputs!G$39)</f>
        <v>0</v>
      </c>
      <c r="BB3903">
        <f>IF(OR($D3903="51",$D3903="52",$D3903="61"),0,(AD3903/'Totals and Drop Down Lists'!Z$5)*Inputs!H$39)</f>
        <v>0</v>
      </c>
      <c r="BC3903">
        <f>IF(OR($D3903="51",$D3903="52",$D3903="61"),0,(AE3903/'Totals and Drop Down Lists'!AA$5)*Inputs!I$39)</f>
        <v>0</v>
      </c>
      <c r="BD3903">
        <f>IF(OR($D3903="51",$D3903="52",$D3903="61"),0,(AF3903/'Totals and Drop Down Lists'!AB$5)*Inputs!J$39)</f>
        <v>0</v>
      </c>
      <c r="BE3903">
        <f>IF(OR($D3903="51",$D3903="52",$D3903="61"),0,(AG3903/'Totals and Drop Down Lists'!AC$5)*Inputs!K$39)</f>
        <v>0</v>
      </c>
      <c r="BF3903">
        <f>IF(OR($D3903="51",$D3903="52",$D3903="61"),0,(AH3903/'Totals and Drop Down Lists'!AD$5)*Inputs!L$39)</f>
        <v>0</v>
      </c>
      <c r="BG3903" s="10">
        <f t="shared" si="541"/>
        <v>201147.21524893498</v>
      </c>
    </row>
    <row r="3904" spans="1:59" ht="28.8">
      <c r="A3904" s="1" t="s">
        <v>7712</v>
      </c>
      <c r="B3904" s="1" t="s">
        <v>7098</v>
      </c>
      <c r="C3904" s="1" t="s">
        <v>7129</v>
      </c>
      <c r="D3904" s="1" t="s">
        <v>25</v>
      </c>
      <c r="E3904" s="1" t="s">
        <v>7130</v>
      </c>
      <c r="F3904" s="2">
        <v>15071</v>
      </c>
      <c r="G3904" s="2">
        <v>125</v>
      </c>
      <c r="H3904" s="2">
        <v>5</v>
      </c>
      <c r="I3904" s="2">
        <v>2012</v>
      </c>
      <c r="J3904" s="2">
        <v>6964</v>
      </c>
      <c r="K3904" s="2">
        <v>1257</v>
      </c>
      <c r="L3904" s="2">
        <v>57</v>
      </c>
      <c r="M3904" s="2">
        <v>6</v>
      </c>
      <c r="N3904" s="2">
        <v>4</v>
      </c>
      <c r="O3904" s="2">
        <v>18</v>
      </c>
      <c r="P3904" s="2">
        <v>0</v>
      </c>
      <c r="Q3904" s="2">
        <v>0</v>
      </c>
      <c r="R3904" s="2">
        <v>2372</v>
      </c>
      <c r="S3904" s="2">
        <v>612200</v>
      </c>
      <c r="T3904" s="2">
        <v>39249700</v>
      </c>
      <c r="U3904" s="2">
        <v>222</v>
      </c>
      <c r="V3904" s="2">
        <v>149</v>
      </c>
      <c r="W3904" s="2">
        <v>52</v>
      </c>
      <c r="X3904" s="2">
        <v>330</v>
      </c>
      <c r="Y3904" s="2">
        <v>71</v>
      </c>
      <c r="Z3904" s="2">
        <v>127</v>
      </c>
      <c r="AA3904" s="9">
        <f t="shared" si="542"/>
        <v>15071</v>
      </c>
      <c r="AB3904" s="9">
        <f t="shared" si="543"/>
        <v>1882</v>
      </c>
      <c r="AC3904" s="9">
        <f t="shared" si="544"/>
        <v>2457</v>
      </c>
      <c r="AD3904" s="9">
        <f t="shared" si="545"/>
        <v>2372</v>
      </c>
      <c r="AE3904" s="44">
        <f t="shared" si="546"/>
        <v>1.584555951161858E-5</v>
      </c>
      <c r="AF3904" s="9">
        <f t="shared" si="547"/>
        <v>129</v>
      </c>
      <c r="AG3904" s="9">
        <f t="shared" si="540"/>
        <v>198</v>
      </c>
      <c r="AH3904" s="44">
        <f t="shared" si="548"/>
        <v>1.3298197902977269E-5</v>
      </c>
      <c r="AI3904">
        <f>AA3904/'Totals and Drop Down Lists'!W$6*Inputs!E$37</f>
        <v>13671.513076155557</v>
      </c>
      <c r="AJ3904">
        <f>AB3904/'Totals and Drop Down Lists'!X$6*Inputs!F$37</f>
        <v>6192.5086779485191</v>
      </c>
      <c r="AK3904">
        <f>AC3904/'Totals and Drop Down Lists'!Y$6*Inputs!G$37</f>
        <v>16197.373940978066</v>
      </c>
      <c r="AL3904">
        <f>AD3904/'Totals and Drop Down Lists'!Z$6*Inputs!H$37</f>
        <v>19017.513012425505</v>
      </c>
      <c r="AM3904">
        <f>AE3904/'Totals and Drop Down Lists'!AA$6*Inputs!I$37</f>
        <v>1972.6034096668013</v>
      </c>
      <c r="AN3904">
        <f>AF3904/'Totals and Drop Down Lists'!AB$6*Inputs!J$37</f>
        <v>2574.4134151044718</v>
      </c>
      <c r="AO3904">
        <f>AG3904/'Totals and Drop Down Lists'!AC$6*Inputs!K$37</f>
        <v>3687.4680834601409</v>
      </c>
      <c r="AP3904">
        <f>AH3904/'Totals and Drop Down Lists'!AD$6*Inputs!L$37</f>
        <v>3129.4637030331637</v>
      </c>
      <c r="AQ3904">
        <f>IF(OR($D3904="51",$D3904="52",$D3904="61"),(AA3904/'Totals and Drop Down Lists'!W$4)*Inputs!E$38,0)</f>
        <v>0</v>
      </c>
      <c r="AR3904">
        <f>IF(OR($D3904="51",$D3904="52",$D3904="61"),(AB3904/'Totals and Drop Down Lists'!X$4)*Inputs!F$38,0)</f>
        <v>0</v>
      </c>
      <c r="AS3904">
        <f>IF(OR($D3904="51",$D3904="52",$D3904="61"),(AC3904/'Totals and Drop Down Lists'!Y$4)*Inputs!G$38,0)</f>
        <v>0</v>
      </c>
      <c r="AT3904">
        <f>IF(OR($D3904="51",$D3904="52",$D3904="61"),(AD3904/'Totals and Drop Down Lists'!Z$4)*Inputs!H$38,0)</f>
        <v>0</v>
      </c>
      <c r="AU3904">
        <f>IF(OR($D3904="51",$D3904="52",$D3904="61"),(AE3904/'Totals and Drop Down Lists'!AA$4)*Inputs!I$38,0)</f>
        <v>0</v>
      </c>
      <c r="AV3904">
        <f>IF(OR($D3904="51",$D3904="52",$D3904="61"),(AF3904/'Totals and Drop Down Lists'!AB$4)*Inputs!J$38,0)</f>
        <v>0</v>
      </c>
      <c r="AW3904">
        <f>IF(OR($D3904="51",$D3904="52",$D3904="61"),(AG3904/'Totals and Drop Down Lists'!AC$4)*Inputs!K$38,0)</f>
        <v>0</v>
      </c>
      <c r="AX3904">
        <f>IF(OR($D3904="51",$D3904="52",$D3904="61"),(AH3904/'Totals and Drop Down Lists'!AD$4)*Inputs!L$38,0)</f>
        <v>0</v>
      </c>
      <c r="AY3904">
        <f>IF(OR($D3904="51",$D3904="52",$D3904="61"),0,(AA3904/'Totals and Drop Down Lists'!W$5)*Inputs!E$39)</f>
        <v>0</v>
      </c>
      <c r="AZ3904">
        <f>IF(OR($D3904="51",$D3904="52",$D3904="61"),0,(AB3904/'Totals and Drop Down Lists'!X$5)*Inputs!F$39)</f>
        <v>0</v>
      </c>
      <c r="BA3904">
        <f>IF(OR($D3904="51",$D3904="52",$D3904="61"),0,(AC3904/'Totals and Drop Down Lists'!Y$5)*Inputs!G$39)</f>
        <v>0</v>
      </c>
      <c r="BB3904">
        <f>IF(OR($D3904="51",$D3904="52",$D3904="61"),0,(AD3904/'Totals and Drop Down Lists'!Z$5)*Inputs!H$39)</f>
        <v>0</v>
      </c>
      <c r="BC3904">
        <f>IF(OR($D3904="51",$D3904="52",$D3904="61"),0,(AE3904/'Totals and Drop Down Lists'!AA$5)*Inputs!I$39)</f>
        <v>0</v>
      </c>
      <c r="BD3904">
        <f>IF(OR($D3904="51",$D3904="52",$D3904="61"),0,(AF3904/'Totals and Drop Down Lists'!AB$5)*Inputs!J$39)</f>
        <v>0</v>
      </c>
      <c r="BE3904">
        <f>IF(OR($D3904="51",$D3904="52",$D3904="61"),0,(AG3904/'Totals and Drop Down Lists'!AC$5)*Inputs!K$39)</f>
        <v>0</v>
      </c>
      <c r="BF3904">
        <f>IF(OR($D3904="51",$D3904="52",$D3904="61"),0,(AH3904/'Totals and Drop Down Lists'!AD$5)*Inputs!L$39)</f>
        <v>0</v>
      </c>
      <c r="BG3904" s="10">
        <f t="shared" si="541"/>
        <v>66442.857318772221</v>
      </c>
    </row>
    <row r="3905" spans="1:59" ht="28.8">
      <c r="A3905" s="1" t="s">
        <v>7712</v>
      </c>
      <c r="B3905" s="1" t="s">
        <v>7098</v>
      </c>
      <c r="C3905" s="1" t="s">
        <v>2109</v>
      </c>
      <c r="D3905" s="1" t="s">
        <v>58</v>
      </c>
      <c r="E3905" s="1" t="s">
        <v>7131</v>
      </c>
      <c r="F3905" s="2">
        <v>146204</v>
      </c>
      <c r="G3905" s="2">
        <v>1155</v>
      </c>
      <c r="H3905" s="2">
        <v>57</v>
      </c>
      <c r="I3905" s="2">
        <v>10032</v>
      </c>
      <c r="J3905" s="2">
        <v>56228</v>
      </c>
      <c r="K3905" s="2">
        <v>15419</v>
      </c>
      <c r="L3905" s="2">
        <v>289</v>
      </c>
      <c r="M3905" s="2">
        <v>0</v>
      </c>
      <c r="N3905" s="2">
        <v>8</v>
      </c>
      <c r="O3905" s="2">
        <v>523</v>
      </c>
      <c r="P3905" s="2">
        <v>20</v>
      </c>
      <c r="Q3905" s="2">
        <v>3</v>
      </c>
      <c r="R3905" s="2">
        <v>4853</v>
      </c>
      <c r="S3905" s="2">
        <v>12102000</v>
      </c>
      <c r="T3905" s="2">
        <v>660470700</v>
      </c>
      <c r="U3905" s="2">
        <v>872</v>
      </c>
      <c r="V3905" s="2">
        <v>345</v>
      </c>
      <c r="W3905" s="2">
        <v>15</v>
      </c>
      <c r="X3905" s="2">
        <v>2220</v>
      </c>
      <c r="Y3905" s="2">
        <v>164</v>
      </c>
      <c r="Z3905" s="2">
        <v>1706</v>
      </c>
      <c r="AA3905" s="9">
        <f t="shared" si="542"/>
        <v>146204</v>
      </c>
      <c r="AB3905" s="9">
        <f t="shared" si="543"/>
        <v>8820</v>
      </c>
      <c r="AC3905" s="9">
        <f t="shared" si="544"/>
        <v>5696</v>
      </c>
      <c r="AD3905" s="9">
        <f t="shared" si="545"/>
        <v>4853</v>
      </c>
      <c r="AE3905" s="44">
        <f t="shared" si="546"/>
        <v>2.9529464180798597E-4</v>
      </c>
      <c r="AF3905" s="9">
        <f t="shared" si="547"/>
        <v>1860</v>
      </c>
      <c r="AG3905" s="9">
        <f t="shared" si="540"/>
        <v>1870</v>
      </c>
      <c r="AH3905" s="44">
        <f t="shared" si="548"/>
        <v>1.908078619210387E-4</v>
      </c>
      <c r="AI3905">
        <f>AA3905/'Totals and Drop Down Lists'!W$6*Inputs!E$37</f>
        <v>132627.55608693828</v>
      </c>
      <c r="AJ3905">
        <f>AB3905/'Totals and Drop Down Lists'!X$6*Inputs!F$37</f>
        <v>29021.214951916012</v>
      </c>
      <c r="AK3905">
        <f>AC3905/'Totals and Drop Down Lists'!Y$6*Inputs!G$37</f>
        <v>37549.956030855137</v>
      </c>
      <c r="AL3905">
        <f>AD3905/'Totals and Drop Down Lists'!Z$6*Inputs!H$37</f>
        <v>38908.933663280339</v>
      </c>
      <c r="AM3905">
        <f>AE3905/'Totals and Drop Down Lists'!AA$6*Inputs!I$37</f>
        <v>36761.038122993312</v>
      </c>
      <c r="AN3905">
        <f>AF3905/'Totals and Drop Down Lists'!AB$6*Inputs!J$37</f>
        <v>37119.44924104122</v>
      </c>
      <c r="AO3905">
        <f>AG3905/'Totals and Drop Down Lists'!AC$6*Inputs!K$37</f>
        <v>34826.087454901324</v>
      </c>
      <c r="AP3905">
        <f>AH3905/'Totals and Drop Down Lists'!AD$6*Inputs!L$37</f>
        <v>44902.796791854533</v>
      </c>
      <c r="AQ3905">
        <f>IF(OR($D3905="51",$D3905="52",$D3905="61"),(AA3905/'Totals and Drop Down Lists'!W$4)*Inputs!E$38,0)</f>
        <v>0</v>
      </c>
      <c r="AR3905">
        <f>IF(OR($D3905="51",$D3905="52",$D3905="61"),(AB3905/'Totals and Drop Down Lists'!X$4)*Inputs!F$38,0)</f>
        <v>0</v>
      </c>
      <c r="AS3905">
        <f>IF(OR($D3905="51",$D3905="52",$D3905="61"),(AC3905/'Totals and Drop Down Lists'!Y$4)*Inputs!G$38,0)</f>
        <v>0</v>
      </c>
      <c r="AT3905">
        <f>IF(OR($D3905="51",$D3905="52",$D3905="61"),(AD3905/'Totals and Drop Down Lists'!Z$4)*Inputs!H$38,0)</f>
        <v>0</v>
      </c>
      <c r="AU3905">
        <f>IF(OR($D3905="51",$D3905="52",$D3905="61"),(AE3905/'Totals and Drop Down Lists'!AA$4)*Inputs!I$38,0)</f>
        <v>0</v>
      </c>
      <c r="AV3905">
        <f>IF(OR($D3905="51",$D3905="52",$D3905="61"),(AF3905/'Totals and Drop Down Lists'!AB$4)*Inputs!J$38,0)</f>
        <v>0</v>
      </c>
      <c r="AW3905">
        <f>IF(OR($D3905="51",$D3905="52",$D3905="61"),(AG3905/'Totals and Drop Down Lists'!AC$4)*Inputs!K$38,0)</f>
        <v>0</v>
      </c>
      <c r="AX3905">
        <f>IF(OR($D3905="51",$D3905="52",$D3905="61"),(AH3905/'Totals and Drop Down Lists'!AD$4)*Inputs!L$38,0)</f>
        <v>0</v>
      </c>
      <c r="AY3905">
        <f>IF(OR($D3905="51",$D3905="52",$D3905="61"),0,(AA3905/'Totals and Drop Down Lists'!W$5)*Inputs!E$39)</f>
        <v>0</v>
      </c>
      <c r="AZ3905">
        <f>IF(OR($D3905="51",$D3905="52",$D3905="61"),0,(AB3905/'Totals and Drop Down Lists'!X$5)*Inputs!F$39)</f>
        <v>0</v>
      </c>
      <c r="BA3905">
        <f>IF(OR($D3905="51",$D3905="52",$D3905="61"),0,(AC3905/'Totals and Drop Down Lists'!Y$5)*Inputs!G$39)</f>
        <v>0</v>
      </c>
      <c r="BB3905">
        <f>IF(OR($D3905="51",$D3905="52",$D3905="61"),0,(AD3905/'Totals and Drop Down Lists'!Z$5)*Inputs!H$39)</f>
        <v>0</v>
      </c>
      <c r="BC3905">
        <f>IF(OR($D3905="51",$D3905="52",$D3905="61"),0,(AE3905/'Totals and Drop Down Lists'!AA$5)*Inputs!I$39)</f>
        <v>0</v>
      </c>
      <c r="BD3905">
        <f>IF(OR($D3905="51",$D3905="52",$D3905="61"),0,(AF3905/'Totals and Drop Down Lists'!AB$5)*Inputs!J$39)</f>
        <v>0</v>
      </c>
      <c r="BE3905">
        <f>IF(OR($D3905="51",$D3905="52",$D3905="61"),0,(AG3905/'Totals and Drop Down Lists'!AC$5)*Inputs!K$39)</f>
        <v>0</v>
      </c>
      <c r="BF3905">
        <f>IF(OR($D3905="51",$D3905="52",$D3905="61"),0,(AH3905/'Totals and Drop Down Lists'!AD$5)*Inputs!L$39)</f>
        <v>0</v>
      </c>
      <c r="BG3905" s="10">
        <f t="shared" si="541"/>
        <v>391717.03234378016</v>
      </c>
    </row>
    <row r="3906" spans="1:59" ht="28.8">
      <c r="A3906" s="1" t="s">
        <v>7712</v>
      </c>
      <c r="B3906" s="1" t="s">
        <v>7098</v>
      </c>
      <c r="C3906" s="1" t="s">
        <v>3846</v>
      </c>
      <c r="D3906" s="1" t="s">
        <v>25</v>
      </c>
      <c r="E3906" s="1" t="s">
        <v>7132</v>
      </c>
      <c r="F3906" s="2">
        <v>13466</v>
      </c>
      <c r="G3906" s="2">
        <v>112</v>
      </c>
      <c r="H3906" s="2">
        <v>9</v>
      </c>
      <c r="I3906" s="2">
        <v>1590</v>
      </c>
      <c r="J3906" s="2">
        <v>5777</v>
      </c>
      <c r="K3906" s="2">
        <v>1369</v>
      </c>
      <c r="L3906" s="2">
        <v>25</v>
      </c>
      <c r="M3906" s="2">
        <v>6</v>
      </c>
      <c r="N3906" s="2">
        <v>1</v>
      </c>
      <c r="O3906" s="2">
        <v>29</v>
      </c>
      <c r="P3906" s="2">
        <v>24</v>
      </c>
      <c r="Q3906" s="2">
        <v>0</v>
      </c>
      <c r="R3906" s="2">
        <v>2013</v>
      </c>
      <c r="S3906" s="2">
        <v>756500</v>
      </c>
      <c r="T3906" s="2">
        <v>44580400</v>
      </c>
      <c r="U3906" s="2">
        <v>151</v>
      </c>
      <c r="V3906" s="2">
        <v>108</v>
      </c>
      <c r="W3906" s="2">
        <v>71</v>
      </c>
      <c r="X3906" s="2">
        <v>269</v>
      </c>
      <c r="Y3906" s="2">
        <v>57</v>
      </c>
      <c r="Z3906" s="2">
        <v>152</v>
      </c>
      <c r="AA3906" s="9">
        <f t="shared" si="542"/>
        <v>13466</v>
      </c>
      <c r="AB3906" s="9">
        <f t="shared" si="543"/>
        <v>1469</v>
      </c>
      <c r="AC3906" s="9">
        <f t="shared" si="544"/>
        <v>2098</v>
      </c>
      <c r="AD3906" s="9">
        <f t="shared" si="545"/>
        <v>2013</v>
      </c>
      <c r="AE3906" s="44">
        <f t="shared" si="546"/>
        <v>2.2656890966264177E-5</v>
      </c>
      <c r="AF3906" s="9">
        <f t="shared" si="547"/>
        <v>90</v>
      </c>
      <c r="AG3906" s="9">
        <f t="shared" ref="AG3906:AG3969" si="549">Y3906+Z3906</f>
        <v>209</v>
      </c>
      <c r="AH3906" s="44">
        <f t="shared" si="548"/>
        <v>1.8428859244552212E-5</v>
      </c>
      <c r="AI3906">
        <f>AA3906/'Totals and Drop Down Lists'!W$6*Inputs!E$37</f>
        <v>12215.55272268003</v>
      </c>
      <c r="AJ3906">
        <f>AB3906/'Totals and Drop Down Lists'!X$6*Inputs!F$37</f>
        <v>4833.5787714699118</v>
      </c>
      <c r="AK3906">
        <f>AC3906/'Totals and Drop Down Lists'!Y$6*Inputs!G$37</f>
        <v>13830.724675690672</v>
      </c>
      <c r="AL3906">
        <f>AD3906/'Totals and Drop Down Lists'!Z$6*Inputs!H$37</f>
        <v>16139.230056497698</v>
      </c>
      <c r="AM3906">
        <f>AE3906/'Totals and Drop Down Lists'!AA$6*Inputs!I$37</f>
        <v>2820.5416375313839</v>
      </c>
      <c r="AN3906">
        <f>AF3906/'Totals and Drop Down Lists'!AB$6*Inputs!J$37</f>
        <v>1796.1023826310268</v>
      </c>
      <c r="AO3906">
        <f>AG3906/'Totals and Drop Down Lists'!AC$6*Inputs!K$37</f>
        <v>3892.3274214301482</v>
      </c>
      <c r="AP3906">
        <f>AH3906/'Totals and Drop Down Lists'!AD$6*Inputs!L$37</f>
        <v>4336.8617699110428</v>
      </c>
      <c r="AQ3906">
        <f>IF(OR($D3906="51",$D3906="52",$D3906="61"),(AA3906/'Totals and Drop Down Lists'!W$4)*Inputs!E$38,0)</f>
        <v>0</v>
      </c>
      <c r="AR3906">
        <f>IF(OR($D3906="51",$D3906="52",$D3906="61"),(AB3906/'Totals and Drop Down Lists'!X$4)*Inputs!F$38,0)</f>
        <v>0</v>
      </c>
      <c r="AS3906">
        <f>IF(OR($D3906="51",$D3906="52",$D3906="61"),(AC3906/'Totals and Drop Down Lists'!Y$4)*Inputs!G$38,0)</f>
        <v>0</v>
      </c>
      <c r="AT3906">
        <f>IF(OR($D3906="51",$D3906="52",$D3906="61"),(AD3906/'Totals and Drop Down Lists'!Z$4)*Inputs!H$38,0)</f>
        <v>0</v>
      </c>
      <c r="AU3906">
        <f>IF(OR($D3906="51",$D3906="52",$D3906="61"),(AE3906/'Totals and Drop Down Lists'!AA$4)*Inputs!I$38,0)</f>
        <v>0</v>
      </c>
      <c r="AV3906">
        <f>IF(OR($D3906="51",$D3906="52",$D3906="61"),(AF3906/'Totals and Drop Down Lists'!AB$4)*Inputs!J$38,0)</f>
        <v>0</v>
      </c>
      <c r="AW3906">
        <f>IF(OR($D3906="51",$D3906="52",$D3906="61"),(AG3906/'Totals and Drop Down Lists'!AC$4)*Inputs!K$38,0)</f>
        <v>0</v>
      </c>
      <c r="AX3906">
        <f>IF(OR($D3906="51",$D3906="52",$D3906="61"),(AH3906/'Totals and Drop Down Lists'!AD$4)*Inputs!L$38,0)</f>
        <v>0</v>
      </c>
      <c r="AY3906">
        <f>IF(OR($D3906="51",$D3906="52",$D3906="61"),0,(AA3906/'Totals and Drop Down Lists'!W$5)*Inputs!E$39)</f>
        <v>0</v>
      </c>
      <c r="AZ3906">
        <f>IF(OR($D3906="51",$D3906="52",$D3906="61"),0,(AB3906/'Totals and Drop Down Lists'!X$5)*Inputs!F$39)</f>
        <v>0</v>
      </c>
      <c r="BA3906">
        <f>IF(OR($D3906="51",$D3906="52",$D3906="61"),0,(AC3906/'Totals and Drop Down Lists'!Y$5)*Inputs!G$39)</f>
        <v>0</v>
      </c>
      <c r="BB3906">
        <f>IF(OR($D3906="51",$D3906="52",$D3906="61"),0,(AD3906/'Totals and Drop Down Lists'!Z$5)*Inputs!H$39)</f>
        <v>0</v>
      </c>
      <c r="BC3906">
        <f>IF(OR($D3906="51",$D3906="52",$D3906="61"),0,(AE3906/'Totals and Drop Down Lists'!AA$5)*Inputs!I$39)</f>
        <v>0</v>
      </c>
      <c r="BD3906">
        <f>IF(OR($D3906="51",$D3906="52",$D3906="61"),0,(AF3906/'Totals and Drop Down Lists'!AB$5)*Inputs!J$39)</f>
        <v>0</v>
      </c>
      <c r="BE3906">
        <f>IF(OR($D3906="51",$D3906="52",$D3906="61"),0,(AG3906/'Totals and Drop Down Lists'!AC$5)*Inputs!K$39)</f>
        <v>0</v>
      </c>
      <c r="BF3906">
        <f>IF(OR($D3906="51",$D3906="52",$D3906="61"),0,(AH3906/'Totals and Drop Down Lists'!AD$5)*Inputs!L$39)</f>
        <v>0</v>
      </c>
      <c r="BG3906" s="10">
        <f t="shared" ref="BG3906:BG3969" si="550">SUM(AI3906:BF3906)</f>
        <v>59864.919437841912</v>
      </c>
    </row>
    <row r="3907" spans="1:59" ht="28.8">
      <c r="A3907" s="1" t="s">
        <v>7712</v>
      </c>
      <c r="B3907" s="1" t="s">
        <v>7098</v>
      </c>
      <c r="C3907" s="1" t="s">
        <v>7133</v>
      </c>
      <c r="D3907" s="1" t="s">
        <v>25</v>
      </c>
      <c r="E3907" s="1" t="s">
        <v>7134</v>
      </c>
      <c r="F3907" s="2">
        <v>15449</v>
      </c>
      <c r="G3907" s="2">
        <v>130</v>
      </c>
      <c r="H3907" s="2">
        <v>3</v>
      </c>
      <c r="I3907" s="2">
        <v>2596</v>
      </c>
      <c r="J3907" s="2">
        <v>7354</v>
      </c>
      <c r="K3907" s="2">
        <v>1516</v>
      </c>
      <c r="L3907" s="2">
        <v>78</v>
      </c>
      <c r="M3907" s="2">
        <v>9</v>
      </c>
      <c r="N3907" s="2">
        <v>0</v>
      </c>
      <c r="O3907" s="2">
        <v>28</v>
      </c>
      <c r="P3907" s="2">
        <v>16</v>
      </c>
      <c r="Q3907" s="2">
        <v>0</v>
      </c>
      <c r="R3907" s="2">
        <v>1712</v>
      </c>
      <c r="S3907" s="2">
        <v>791000</v>
      </c>
      <c r="T3907" s="2">
        <v>40017900</v>
      </c>
      <c r="U3907" s="2">
        <v>76</v>
      </c>
      <c r="V3907" s="2">
        <v>132</v>
      </c>
      <c r="W3907" s="2">
        <v>24</v>
      </c>
      <c r="X3907" s="2">
        <v>579</v>
      </c>
      <c r="Y3907" s="2">
        <v>45</v>
      </c>
      <c r="Z3907" s="2">
        <v>432</v>
      </c>
      <c r="AA3907" s="9">
        <f t="shared" ref="AA3907:AA3970" si="551">F3907</f>
        <v>15449</v>
      </c>
      <c r="AB3907" s="9">
        <f t="shared" ref="AB3907:AB3970" si="552">I3907-G3907-H3907</f>
        <v>2463</v>
      </c>
      <c r="AC3907" s="9">
        <f t="shared" ref="AC3907:AC3970" si="553">L3907+M3907+N3907+O3907+P3907+Q3907+R3907</f>
        <v>1843</v>
      </c>
      <c r="AD3907" s="9">
        <f t="shared" ref="AD3907:AD3970" si="554">R3907</f>
        <v>1712</v>
      </c>
      <c r="AE3907" s="44">
        <f t="shared" ref="AE3907:AE3970" si="555">IF(ISERROR(((K3907^2)*SUM(J:J))/((SUM(K:K)^2)*J3907)), 0, ((K3907^2)*SUM(J:J))/((SUM(K:K)^2)*J3907))</f>
        <v>2.1825819688223261E-5</v>
      </c>
      <c r="AF3907" s="9">
        <f t="shared" ref="AF3907:AF3970" si="556">-IF((W3907+V3907-X3907)&gt;0, 0, (W3907+V3907-X3907))</f>
        <v>423</v>
      </c>
      <c r="AG3907" s="9">
        <f t="shared" si="549"/>
        <v>477</v>
      </c>
      <c r="AH3907" s="44">
        <f t="shared" ref="AH3907:AH3970" si="557">(K3907*SUM(J:J)*AG3907)/(J3907*SUM(K:K)*SUM(AG:AG))</f>
        <v>3.6588536715839228E-5</v>
      </c>
      <c r="AI3907">
        <f>AA3907/'Totals and Drop Down Lists'!W$6*Inputs!E$37</f>
        <v>14014.412150058202</v>
      </c>
      <c r="AJ3907">
        <f>AB3907/'Totals and Drop Down Lists'!X$6*Inputs!F$37</f>
        <v>8104.2236311302886</v>
      </c>
      <c r="AK3907">
        <f>AC3907/'Totals and Drop Down Lists'!Y$6*Inputs!G$37</f>
        <v>12149.678540180128</v>
      </c>
      <c r="AL3907">
        <f>AD3907/'Totals and Drop Down Lists'!Z$6*Inputs!H$37</f>
        <v>13725.962174229537</v>
      </c>
      <c r="AM3907">
        <f>AE3907/'Totals and Drop Down Lists'!AA$6*Inputs!I$37</f>
        <v>2717.0821140265425</v>
      </c>
      <c r="AN3907">
        <f>AF3907/'Totals and Drop Down Lists'!AB$6*Inputs!J$37</f>
        <v>8441.6811983658263</v>
      </c>
      <c r="AO3907">
        <f>AG3907/'Totals and Drop Down Lists'!AC$6*Inputs!K$37</f>
        <v>8883.4458374267015</v>
      </c>
      <c r="AP3907">
        <f>AH3907/'Totals and Drop Down Lists'!AD$6*Inputs!L$37</f>
        <v>8610.3770176017388</v>
      </c>
      <c r="AQ3907">
        <f>IF(OR($D3907="51",$D3907="52",$D3907="61"),(AA3907/'Totals and Drop Down Lists'!W$4)*Inputs!E$38,0)</f>
        <v>0</v>
      </c>
      <c r="AR3907">
        <f>IF(OR($D3907="51",$D3907="52",$D3907="61"),(AB3907/'Totals and Drop Down Lists'!X$4)*Inputs!F$38,0)</f>
        <v>0</v>
      </c>
      <c r="AS3907">
        <f>IF(OR($D3907="51",$D3907="52",$D3907="61"),(AC3907/'Totals and Drop Down Lists'!Y$4)*Inputs!G$38,0)</f>
        <v>0</v>
      </c>
      <c r="AT3907">
        <f>IF(OR($D3907="51",$D3907="52",$D3907="61"),(AD3907/'Totals and Drop Down Lists'!Z$4)*Inputs!H$38,0)</f>
        <v>0</v>
      </c>
      <c r="AU3907">
        <f>IF(OR($D3907="51",$D3907="52",$D3907="61"),(AE3907/'Totals and Drop Down Lists'!AA$4)*Inputs!I$38,0)</f>
        <v>0</v>
      </c>
      <c r="AV3907">
        <f>IF(OR($D3907="51",$D3907="52",$D3907="61"),(AF3907/'Totals and Drop Down Lists'!AB$4)*Inputs!J$38,0)</f>
        <v>0</v>
      </c>
      <c r="AW3907">
        <f>IF(OR($D3907="51",$D3907="52",$D3907="61"),(AG3907/'Totals and Drop Down Lists'!AC$4)*Inputs!K$38,0)</f>
        <v>0</v>
      </c>
      <c r="AX3907">
        <f>IF(OR($D3907="51",$D3907="52",$D3907="61"),(AH3907/'Totals and Drop Down Lists'!AD$4)*Inputs!L$38,0)</f>
        <v>0</v>
      </c>
      <c r="AY3907">
        <f>IF(OR($D3907="51",$D3907="52",$D3907="61"),0,(AA3907/'Totals and Drop Down Lists'!W$5)*Inputs!E$39)</f>
        <v>0</v>
      </c>
      <c r="AZ3907">
        <f>IF(OR($D3907="51",$D3907="52",$D3907="61"),0,(AB3907/'Totals and Drop Down Lists'!X$5)*Inputs!F$39)</f>
        <v>0</v>
      </c>
      <c r="BA3907">
        <f>IF(OR($D3907="51",$D3907="52",$D3907="61"),0,(AC3907/'Totals and Drop Down Lists'!Y$5)*Inputs!G$39)</f>
        <v>0</v>
      </c>
      <c r="BB3907">
        <f>IF(OR($D3907="51",$D3907="52",$D3907="61"),0,(AD3907/'Totals and Drop Down Lists'!Z$5)*Inputs!H$39)</f>
        <v>0</v>
      </c>
      <c r="BC3907">
        <f>IF(OR($D3907="51",$D3907="52",$D3907="61"),0,(AE3907/'Totals and Drop Down Lists'!AA$5)*Inputs!I$39)</f>
        <v>0</v>
      </c>
      <c r="BD3907">
        <f>IF(OR($D3907="51",$D3907="52",$D3907="61"),0,(AF3907/'Totals and Drop Down Lists'!AB$5)*Inputs!J$39)</f>
        <v>0</v>
      </c>
      <c r="BE3907">
        <f>IF(OR($D3907="51",$D3907="52",$D3907="61"),0,(AG3907/'Totals and Drop Down Lists'!AC$5)*Inputs!K$39)</f>
        <v>0</v>
      </c>
      <c r="BF3907">
        <f>IF(OR($D3907="51",$D3907="52",$D3907="61"),0,(AH3907/'Totals and Drop Down Lists'!AD$5)*Inputs!L$39)</f>
        <v>0</v>
      </c>
      <c r="BG3907" s="10">
        <f t="shared" si="550"/>
        <v>76646.862663018968</v>
      </c>
    </row>
    <row r="3908" spans="1:59" ht="28.8">
      <c r="A3908" s="1" t="s">
        <v>7712</v>
      </c>
      <c r="B3908" s="1" t="s">
        <v>7098</v>
      </c>
      <c r="C3908" s="1" t="s">
        <v>7135</v>
      </c>
      <c r="D3908" s="1" t="s">
        <v>58</v>
      </c>
      <c r="E3908" s="1" t="s">
        <v>7136</v>
      </c>
      <c r="F3908" s="2">
        <v>38114</v>
      </c>
      <c r="G3908" s="2">
        <v>118</v>
      </c>
      <c r="H3908" s="2">
        <v>7</v>
      </c>
      <c r="I3908" s="2">
        <v>2103</v>
      </c>
      <c r="J3908" s="2">
        <v>14189</v>
      </c>
      <c r="K3908" s="2">
        <v>2317</v>
      </c>
      <c r="L3908" s="2">
        <v>110</v>
      </c>
      <c r="M3908" s="2">
        <v>5</v>
      </c>
      <c r="N3908" s="2">
        <v>0</v>
      </c>
      <c r="O3908" s="2">
        <v>10</v>
      </c>
      <c r="P3908" s="2">
        <v>0</v>
      </c>
      <c r="Q3908" s="2">
        <v>0</v>
      </c>
      <c r="R3908" s="2">
        <v>3361</v>
      </c>
      <c r="S3908" s="2">
        <v>1543500</v>
      </c>
      <c r="T3908" s="2">
        <v>100107400</v>
      </c>
      <c r="U3908" s="2">
        <v>409</v>
      </c>
      <c r="V3908" s="2">
        <v>165</v>
      </c>
      <c r="W3908" s="2">
        <v>104</v>
      </c>
      <c r="X3908" s="2">
        <v>363</v>
      </c>
      <c r="Y3908" s="2">
        <v>107</v>
      </c>
      <c r="Z3908" s="2">
        <v>138</v>
      </c>
      <c r="AA3908" s="9">
        <f t="shared" si="551"/>
        <v>38114</v>
      </c>
      <c r="AB3908" s="9">
        <f t="shared" si="552"/>
        <v>1978</v>
      </c>
      <c r="AC3908" s="9">
        <f t="shared" si="553"/>
        <v>3486</v>
      </c>
      <c r="AD3908" s="9">
        <f t="shared" si="554"/>
        <v>3361</v>
      </c>
      <c r="AE3908" s="44">
        <f t="shared" si="555"/>
        <v>2.6423848143104852E-5</v>
      </c>
      <c r="AF3908" s="9">
        <f t="shared" si="556"/>
        <v>94</v>
      </c>
      <c r="AG3908" s="9">
        <f t="shared" si="549"/>
        <v>245</v>
      </c>
      <c r="AH3908" s="44">
        <f t="shared" si="557"/>
        <v>1.4886459346858842E-5</v>
      </c>
      <c r="AI3908">
        <f>AA3908/'Totals and Drop Down Lists'!W$6*Inputs!E$37</f>
        <v>34574.749478109807</v>
      </c>
      <c r="AJ3908">
        <f>AB3908/'Totals and Drop Down Lists'!X$6*Inputs!F$37</f>
        <v>6508.3858474931822</v>
      </c>
      <c r="AK3908">
        <f>AC3908/'Totals and Drop Down Lists'!Y$6*Inputs!G$37</f>
        <v>22980.889523097088</v>
      </c>
      <c r="AL3908">
        <f>AD3908/'Totals and Drop Down Lists'!Z$6*Inputs!H$37</f>
        <v>26946.821768449463</v>
      </c>
      <c r="AM3908">
        <f>AE3908/'Totals and Drop Down Lists'!AA$6*Inputs!I$37</f>
        <v>3289.487689304201</v>
      </c>
      <c r="AN3908">
        <f>AF3908/'Totals and Drop Down Lists'!AB$6*Inputs!J$37</f>
        <v>1875.9291551924057</v>
      </c>
      <c r="AO3908">
        <f>AG3908/'Totals and Drop Down Lists'!AC$6*Inputs!K$37</f>
        <v>4562.7761638774464</v>
      </c>
      <c r="AP3908">
        <f>AH3908/'Totals and Drop Down Lists'!AD$6*Inputs!L$37</f>
        <v>3503.2291241690327</v>
      </c>
      <c r="AQ3908">
        <f>IF(OR($D3908="51",$D3908="52",$D3908="61"),(AA3908/'Totals and Drop Down Lists'!W$4)*Inputs!E$38,0)</f>
        <v>0</v>
      </c>
      <c r="AR3908">
        <f>IF(OR($D3908="51",$D3908="52",$D3908="61"),(AB3908/'Totals and Drop Down Lists'!X$4)*Inputs!F$38,0)</f>
        <v>0</v>
      </c>
      <c r="AS3908">
        <f>IF(OR($D3908="51",$D3908="52",$D3908="61"),(AC3908/'Totals and Drop Down Lists'!Y$4)*Inputs!G$38,0)</f>
        <v>0</v>
      </c>
      <c r="AT3908">
        <f>IF(OR($D3908="51",$D3908="52",$D3908="61"),(AD3908/'Totals and Drop Down Lists'!Z$4)*Inputs!H$38,0)</f>
        <v>0</v>
      </c>
      <c r="AU3908">
        <f>IF(OR($D3908="51",$D3908="52",$D3908="61"),(AE3908/'Totals and Drop Down Lists'!AA$4)*Inputs!I$38,0)</f>
        <v>0</v>
      </c>
      <c r="AV3908">
        <f>IF(OR($D3908="51",$D3908="52",$D3908="61"),(AF3908/'Totals and Drop Down Lists'!AB$4)*Inputs!J$38,0)</f>
        <v>0</v>
      </c>
      <c r="AW3908">
        <f>IF(OR($D3908="51",$D3908="52",$D3908="61"),(AG3908/'Totals and Drop Down Lists'!AC$4)*Inputs!K$38,0)</f>
        <v>0</v>
      </c>
      <c r="AX3908">
        <f>IF(OR($D3908="51",$D3908="52",$D3908="61"),(AH3908/'Totals and Drop Down Lists'!AD$4)*Inputs!L$38,0)</f>
        <v>0</v>
      </c>
      <c r="AY3908">
        <f>IF(OR($D3908="51",$D3908="52",$D3908="61"),0,(AA3908/'Totals and Drop Down Lists'!W$5)*Inputs!E$39)</f>
        <v>0</v>
      </c>
      <c r="AZ3908">
        <f>IF(OR($D3908="51",$D3908="52",$D3908="61"),0,(AB3908/'Totals and Drop Down Lists'!X$5)*Inputs!F$39)</f>
        <v>0</v>
      </c>
      <c r="BA3908">
        <f>IF(OR($D3908="51",$D3908="52",$D3908="61"),0,(AC3908/'Totals and Drop Down Lists'!Y$5)*Inputs!G$39)</f>
        <v>0</v>
      </c>
      <c r="BB3908">
        <f>IF(OR($D3908="51",$D3908="52",$D3908="61"),0,(AD3908/'Totals and Drop Down Lists'!Z$5)*Inputs!H$39)</f>
        <v>0</v>
      </c>
      <c r="BC3908">
        <f>IF(OR($D3908="51",$D3908="52",$D3908="61"),0,(AE3908/'Totals and Drop Down Lists'!AA$5)*Inputs!I$39)</f>
        <v>0</v>
      </c>
      <c r="BD3908">
        <f>IF(OR($D3908="51",$D3908="52",$D3908="61"),0,(AF3908/'Totals and Drop Down Lists'!AB$5)*Inputs!J$39)</f>
        <v>0</v>
      </c>
      <c r="BE3908">
        <f>IF(OR($D3908="51",$D3908="52",$D3908="61"),0,(AG3908/'Totals and Drop Down Lists'!AC$5)*Inputs!K$39)</f>
        <v>0</v>
      </c>
      <c r="BF3908">
        <f>IF(OR($D3908="51",$D3908="52",$D3908="61"),0,(AH3908/'Totals and Drop Down Lists'!AD$5)*Inputs!L$39)</f>
        <v>0</v>
      </c>
      <c r="BG3908" s="10">
        <f t="shared" si="550"/>
        <v>104242.26874969262</v>
      </c>
    </row>
    <row r="3909" spans="1:59" ht="28.8">
      <c r="A3909" s="1" t="s">
        <v>7712</v>
      </c>
      <c r="B3909" s="1" t="s">
        <v>7098</v>
      </c>
      <c r="C3909" s="1" t="s">
        <v>3216</v>
      </c>
      <c r="D3909" s="1" t="s">
        <v>58</v>
      </c>
      <c r="E3909" s="1" t="s">
        <v>7137</v>
      </c>
      <c r="F3909" s="2">
        <v>60682</v>
      </c>
      <c r="G3909" s="2">
        <v>291</v>
      </c>
      <c r="H3909" s="2">
        <v>16</v>
      </c>
      <c r="I3909" s="2">
        <v>6452</v>
      </c>
      <c r="J3909" s="2">
        <v>23678</v>
      </c>
      <c r="K3909" s="2">
        <v>6485</v>
      </c>
      <c r="L3909" s="2">
        <v>159</v>
      </c>
      <c r="M3909" s="2">
        <v>11</v>
      </c>
      <c r="N3909" s="2">
        <v>3</v>
      </c>
      <c r="O3909" s="2">
        <v>46</v>
      </c>
      <c r="P3909" s="2">
        <v>16</v>
      </c>
      <c r="Q3909" s="2">
        <v>0</v>
      </c>
      <c r="R3909" s="2">
        <v>5478</v>
      </c>
      <c r="S3909" s="2">
        <v>4310800</v>
      </c>
      <c r="T3909" s="2">
        <v>217101000</v>
      </c>
      <c r="U3909" s="2">
        <v>284</v>
      </c>
      <c r="V3909" s="2">
        <v>456</v>
      </c>
      <c r="W3909" s="2">
        <v>149</v>
      </c>
      <c r="X3909" s="2">
        <v>1494</v>
      </c>
      <c r="Y3909" s="2">
        <v>145</v>
      </c>
      <c r="Z3909" s="2">
        <v>918</v>
      </c>
      <c r="AA3909" s="9">
        <f t="shared" si="551"/>
        <v>60682</v>
      </c>
      <c r="AB3909" s="9">
        <f t="shared" si="552"/>
        <v>6145</v>
      </c>
      <c r="AC3909" s="9">
        <f t="shared" si="553"/>
        <v>5713</v>
      </c>
      <c r="AD3909" s="9">
        <f t="shared" si="554"/>
        <v>5478</v>
      </c>
      <c r="AE3909" s="44">
        <f t="shared" si="555"/>
        <v>1.2404256282698211E-4</v>
      </c>
      <c r="AF3909" s="9">
        <f t="shared" si="556"/>
        <v>889</v>
      </c>
      <c r="AG3909" s="9">
        <f t="shared" si="549"/>
        <v>1063</v>
      </c>
      <c r="AH3909" s="44">
        <f t="shared" si="557"/>
        <v>1.0833014264874309E-4</v>
      </c>
      <c r="AI3909">
        <f>AA3909/'Totals and Drop Down Lists'!W$6*Inputs!E$37</f>
        <v>55047.09418666787</v>
      </c>
      <c r="AJ3909">
        <f>AB3909/'Totals and Drop Down Lists'!X$6*Inputs!F$37</f>
        <v>20219.429238041259</v>
      </c>
      <c r="AK3909">
        <f>AC3909/'Totals and Drop Down Lists'!Y$6*Inputs!G$37</f>
        <v>37662.025773222507</v>
      </c>
      <c r="AL3909">
        <f>AD3909/'Totals and Drop Down Lists'!Z$6*Inputs!H$37</f>
        <v>43919.871957026524</v>
      </c>
      <c r="AM3909">
        <f>AE3909/'Totals and Drop Down Lists'!AA$6*Inputs!I$37</f>
        <v>15441.97806312232</v>
      </c>
      <c r="AN3909">
        <f>AF3909/'Totals and Drop Down Lists'!AB$6*Inputs!J$37</f>
        <v>17741.500201766474</v>
      </c>
      <c r="AO3909">
        <f>AG3909/'Totals and Drop Down Lists'!AC$6*Inputs!K$37</f>
        <v>19796.861478374391</v>
      </c>
      <c r="AP3909">
        <f>AH3909/'Totals and Drop Down Lists'!AD$6*Inputs!L$37</f>
        <v>25493.322616874724</v>
      </c>
      <c r="AQ3909">
        <f>IF(OR($D3909="51",$D3909="52",$D3909="61"),(AA3909/'Totals and Drop Down Lists'!W$4)*Inputs!E$38,0)</f>
        <v>0</v>
      </c>
      <c r="AR3909">
        <f>IF(OR($D3909="51",$D3909="52",$D3909="61"),(AB3909/'Totals and Drop Down Lists'!X$4)*Inputs!F$38,0)</f>
        <v>0</v>
      </c>
      <c r="AS3909">
        <f>IF(OR($D3909="51",$D3909="52",$D3909="61"),(AC3909/'Totals and Drop Down Lists'!Y$4)*Inputs!G$38,0)</f>
        <v>0</v>
      </c>
      <c r="AT3909">
        <f>IF(OR($D3909="51",$D3909="52",$D3909="61"),(AD3909/'Totals and Drop Down Lists'!Z$4)*Inputs!H$38,0)</f>
        <v>0</v>
      </c>
      <c r="AU3909">
        <f>IF(OR($D3909="51",$D3909="52",$D3909="61"),(AE3909/'Totals and Drop Down Lists'!AA$4)*Inputs!I$38,0)</f>
        <v>0</v>
      </c>
      <c r="AV3909">
        <f>IF(OR($D3909="51",$D3909="52",$D3909="61"),(AF3909/'Totals and Drop Down Lists'!AB$4)*Inputs!J$38,0)</f>
        <v>0</v>
      </c>
      <c r="AW3909">
        <f>IF(OR($D3909="51",$D3909="52",$D3909="61"),(AG3909/'Totals and Drop Down Lists'!AC$4)*Inputs!K$38,0)</f>
        <v>0</v>
      </c>
      <c r="AX3909">
        <f>IF(OR($D3909="51",$D3909="52",$D3909="61"),(AH3909/'Totals and Drop Down Lists'!AD$4)*Inputs!L$38,0)</f>
        <v>0</v>
      </c>
      <c r="AY3909">
        <f>IF(OR($D3909="51",$D3909="52",$D3909="61"),0,(AA3909/'Totals and Drop Down Lists'!W$5)*Inputs!E$39)</f>
        <v>0</v>
      </c>
      <c r="AZ3909">
        <f>IF(OR($D3909="51",$D3909="52",$D3909="61"),0,(AB3909/'Totals and Drop Down Lists'!X$5)*Inputs!F$39)</f>
        <v>0</v>
      </c>
      <c r="BA3909">
        <f>IF(OR($D3909="51",$D3909="52",$D3909="61"),0,(AC3909/'Totals and Drop Down Lists'!Y$5)*Inputs!G$39)</f>
        <v>0</v>
      </c>
      <c r="BB3909">
        <f>IF(OR($D3909="51",$D3909="52",$D3909="61"),0,(AD3909/'Totals and Drop Down Lists'!Z$5)*Inputs!H$39)</f>
        <v>0</v>
      </c>
      <c r="BC3909">
        <f>IF(OR($D3909="51",$D3909="52",$D3909="61"),0,(AE3909/'Totals and Drop Down Lists'!AA$5)*Inputs!I$39)</f>
        <v>0</v>
      </c>
      <c r="BD3909">
        <f>IF(OR($D3909="51",$D3909="52",$D3909="61"),0,(AF3909/'Totals and Drop Down Lists'!AB$5)*Inputs!J$39)</f>
        <v>0</v>
      </c>
      <c r="BE3909">
        <f>IF(OR($D3909="51",$D3909="52",$D3909="61"),0,(AG3909/'Totals and Drop Down Lists'!AC$5)*Inputs!K$39)</f>
        <v>0</v>
      </c>
      <c r="BF3909">
        <f>IF(OR($D3909="51",$D3909="52",$D3909="61"),0,(AH3909/'Totals and Drop Down Lists'!AD$5)*Inputs!L$39)</f>
        <v>0</v>
      </c>
      <c r="BG3909" s="10">
        <f t="shared" si="550"/>
        <v>235322.08351509605</v>
      </c>
    </row>
    <row r="3910" spans="1:59" ht="28.8">
      <c r="A3910" s="1" t="s">
        <v>7712</v>
      </c>
      <c r="B3910" s="1" t="s">
        <v>7098</v>
      </c>
      <c r="C3910" s="1" t="s">
        <v>286</v>
      </c>
      <c r="D3910" s="1" t="s">
        <v>25</v>
      </c>
      <c r="E3910" s="1" t="s">
        <v>7138</v>
      </c>
      <c r="F3910" s="2">
        <v>34630</v>
      </c>
      <c r="G3910" s="2">
        <v>124</v>
      </c>
      <c r="H3910" s="2">
        <v>6</v>
      </c>
      <c r="I3910" s="2">
        <v>5060</v>
      </c>
      <c r="J3910" s="2">
        <v>13036</v>
      </c>
      <c r="K3910" s="2">
        <v>2861</v>
      </c>
      <c r="L3910" s="2">
        <v>250</v>
      </c>
      <c r="M3910" s="2">
        <v>60</v>
      </c>
      <c r="N3910" s="2">
        <v>13</v>
      </c>
      <c r="O3910" s="2">
        <v>63</v>
      </c>
      <c r="P3910" s="2">
        <v>12</v>
      </c>
      <c r="Q3910" s="2">
        <v>3</v>
      </c>
      <c r="R3910" s="2">
        <v>4394</v>
      </c>
      <c r="S3910" s="2">
        <v>1509400</v>
      </c>
      <c r="T3910" s="2">
        <v>90674300</v>
      </c>
      <c r="U3910" s="2">
        <v>176</v>
      </c>
      <c r="V3910" s="2">
        <v>270</v>
      </c>
      <c r="W3910" s="2">
        <v>71</v>
      </c>
      <c r="X3910" s="2">
        <v>577</v>
      </c>
      <c r="Y3910" s="2">
        <v>161</v>
      </c>
      <c r="Z3910" s="2">
        <v>231</v>
      </c>
      <c r="AA3910" s="9">
        <f t="shared" si="551"/>
        <v>34630</v>
      </c>
      <c r="AB3910" s="9">
        <f t="shared" si="552"/>
        <v>4930</v>
      </c>
      <c r="AC3910" s="9">
        <f t="shared" si="553"/>
        <v>4795</v>
      </c>
      <c r="AD3910" s="9">
        <f t="shared" si="554"/>
        <v>4394</v>
      </c>
      <c r="AE3910" s="44">
        <f t="shared" si="555"/>
        <v>4.3851772238319004E-5</v>
      </c>
      <c r="AF3910" s="9">
        <f t="shared" si="556"/>
        <v>236</v>
      </c>
      <c r="AG3910" s="9">
        <f t="shared" si="549"/>
        <v>392</v>
      </c>
      <c r="AH3910" s="44">
        <f t="shared" si="557"/>
        <v>3.2011841605405289E-5</v>
      </c>
      <c r="AI3910">
        <f>AA3910/'Totals and Drop Down Lists'!W$6*Inputs!E$37</f>
        <v>31414.272299599688</v>
      </c>
      <c r="AJ3910">
        <f>AB3910/'Totals and Drop Down Lists'!X$6*Inputs!F$37</f>
        <v>16221.608810991604</v>
      </c>
      <c r="AK3910">
        <f>AC3910/'Totals and Drop Down Lists'!Y$6*Inputs!G$37</f>
        <v>31610.259685384543</v>
      </c>
      <c r="AL3910">
        <f>AD3910/'Totals and Drop Down Lists'!Z$6*Inputs!H$37</f>
        <v>35228.900580353147</v>
      </c>
      <c r="AM3910">
        <f>AE3910/'Totals and Drop Down Lists'!AA$6*Inputs!I$37</f>
        <v>5459.0786380129584</v>
      </c>
      <c r="AN3910">
        <f>AF3910/'Totals and Drop Down Lists'!AB$6*Inputs!J$37</f>
        <v>4709.7795811213591</v>
      </c>
      <c r="AO3910">
        <f>AG3910/'Totals and Drop Down Lists'!AC$6*Inputs!K$37</f>
        <v>7300.4418622039148</v>
      </c>
      <c r="AP3910">
        <f>AH3910/'Totals and Drop Down Lists'!AD$6*Inputs!L$37</f>
        <v>7533.3437735149018</v>
      </c>
      <c r="AQ3910">
        <f>IF(OR($D3910="51",$D3910="52",$D3910="61"),(AA3910/'Totals and Drop Down Lists'!W$4)*Inputs!E$38,0)</f>
        <v>0</v>
      </c>
      <c r="AR3910">
        <f>IF(OR($D3910="51",$D3910="52",$D3910="61"),(AB3910/'Totals and Drop Down Lists'!X$4)*Inputs!F$38,0)</f>
        <v>0</v>
      </c>
      <c r="AS3910">
        <f>IF(OR($D3910="51",$D3910="52",$D3910="61"),(AC3910/'Totals and Drop Down Lists'!Y$4)*Inputs!G$38,0)</f>
        <v>0</v>
      </c>
      <c r="AT3910">
        <f>IF(OR($D3910="51",$D3910="52",$D3910="61"),(AD3910/'Totals and Drop Down Lists'!Z$4)*Inputs!H$38,0)</f>
        <v>0</v>
      </c>
      <c r="AU3910">
        <f>IF(OR($D3910="51",$D3910="52",$D3910="61"),(AE3910/'Totals and Drop Down Lists'!AA$4)*Inputs!I$38,0)</f>
        <v>0</v>
      </c>
      <c r="AV3910">
        <f>IF(OR($D3910="51",$D3910="52",$D3910="61"),(AF3910/'Totals and Drop Down Lists'!AB$4)*Inputs!J$38,0)</f>
        <v>0</v>
      </c>
      <c r="AW3910">
        <f>IF(OR($D3910="51",$D3910="52",$D3910="61"),(AG3910/'Totals and Drop Down Lists'!AC$4)*Inputs!K$38,0)</f>
        <v>0</v>
      </c>
      <c r="AX3910">
        <f>IF(OR($D3910="51",$D3910="52",$D3910="61"),(AH3910/'Totals and Drop Down Lists'!AD$4)*Inputs!L$38,0)</f>
        <v>0</v>
      </c>
      <c r="AY3910">
        <f>IF(OR($D3910="51",$D3910="52",$D3910="61"),0,(AA3910/'Totals and Drop Down Lists'!W$5)*Inputs!E$39)</f>
        <v>0</v>
      </c>
      <c r="AZ3910">
        <f>IF(OR($D3910="51",$D3910="52",$D3910="61"),0,(AB3910/'Totals and Drop Down Lists'!X$5)*Inputs!F$39)</f>
        <v>0</v>
      </c>
      <c r="BA3910">
        <f>IF(OR($D3910="51",$D3910="52",$D3910="61"),0,(AC3910/'Totals and Drop Down Lists'!Y$5)*Inputs!G$39)</f>
        <v>0</v>
      </c>
      <c r="BB3910">
        <f>IF(OR($D3910="51",$D3910="52",$D3910="61"),0,(AD3910/'Totals and Drop Down Lists'!Z$5)*Inputs!H$39)</f>
        <v>0</v>
      </c>
      <c r="BC3910">
        <f>IF(OR($D3910="51",$D3910="52",$D3910="61"),0,(AE3910/'Totals and Drop Down Lists'!AA$5)*Inputs!I$39)</f>
        <v>0</v>
      </c>
      <c r="BD3910">
        <f>IF(OR($D3910="51",$D3910="52",$D3910="61"),0,(AF3910/'Totals and Drop Down Lists'!AB$5)*Inputs!J$39)</f>
        <v>0</v>
      </c>
      <c r="BE3910">
        <f>IF(OR($D3910="51",$D3910="52",$D3910="61"),0,(AG3910/'Totals and Drop Down Lists'!AC$5)*Inputs!K$39)</f>
        <v>0</v>
      </c>
      <c r="BF3910">
        <f>IF(OR($D3910="51",$D3910="52",$D3910="61"),0,(AH3910/'Totals and Drop Down Lists'!AD$5)*Inputs!L$39)</f>
        <v>0</v>
      </c>
      <c r="BG3910" s="10">
        <f t="shared" si="550"/>
        <v>139477.68523118211</v>
      </c>
    </row>
    <row r="3911" spans="1:59" ht="28.8">
      <c r="A3911" s="1" t="s">
        <v>7712</v>
      </c>
      <c r="B3911" s="1" t="s">
        <v>7098</v>
      </c>
      <c r="C3911" s="1" t="s">
        <v>929</v>
      </c>
      <c r="D3911" s="1" t="s">
        <v>25</v>
      </c>
      <c r="E3911" s="1" t="s">
        <v>7139</v>
      </c>
      <c r="F3911" s="2">
        <v>56647</v>
      </c>
      <c r="G3911" s="2">
        <v>322</v>
      </c>
      <c r="H3911" s="2">
        <v>9</v>
      </c>
      <c r="I3911" s="2">
        <v>5116</v>
      </c>
      <c r="J3911" s="2">
        <v>22735</v>
      </c>
      <c r="K3911" s="2">
        <v>5542</v>
      </c>
      <c r="L3911" s="2">
        <v>84</v>
      </c>
      <c r="M3911" s="2">
        <v>3</v>
      </c>
      <c r="N3911" s="2">
        <v>8</v>
      </c>
      <c r="O3911" s="2">
        <v>196</v>
      </c>
      <c r="P3911" s="2">
        <v>14</v>
      </c>
      <c r="Q3911" s="2">
        <v>6</v>
      </c>
      <c r="R3911" s="2">
        <v>6362</v>
      </c>
      <c r="S3911" s="2">
        <v>3910200</v>
      </c>
      <c r="T3911" s="2">
        <v>208343800</v>
      </c>
      <c r="U3911" s="2">
        <v>535</v>
      </c>
      <c r="V3911" s="2">
        <v>513</v>
      </c>
      <c r="W3911" s="2">
        <v>79</v>
      </c>
      <c r="X3911" s="2">
        <v>1365</v>
      </c>
      <c r="Y3911" s="2">
        <v>312</v>
      </c>
      <c r="Z3911" s="2">
        <v>735</v>
      </c>
      <c r="AA3911" s="9">
        <f t="shared" si="551"/>
        <v>56647</v>
      </c>
      <c r="AB3911" s="9">
        <f t="shared" si="552"/>
        <v>4785</v>
      </c>
      <c r="AC3911" s="9">
        <f t="shared" si="553"/>
        <v>6673</v>
      </c>
      <c r="AD3911" s="9">
        <f t="shared" si="554"/>
        <v>6362</v>
      </c>
      <c r="AE3911" s="44">
        <f t="shared" si="555"/>
        <v>9.4348254593610366E-5</v>
      </c>
      <c r="AF3911" s="9">
        <f t="shared" si="556"/>
        <v>773</v>
      </c>
      <c r="AG3911" s="9">
        <f t="shared" si="549"/>
        <v>1047</v>
      </c>
      <c r="AH3911" s="44">
        <f t="shared" si="557"/>
        <v>9.4966259149661811E-5</v>
      </c>
      <c r="AI3911">
        <f>AA3911/'Totals and Drop Down Lists'!W$6*Inputs!E$37</f>
        <v>51386.78264381818</v>
      </c>
      <c r="AJ3911">
        <f>AB3911/'Totals and Drop Down Lists'!X$6*Inputs!F$37</f>
        <v>15744.502669491851</v>
      </c>
      <c r="AK3911">
        <f>AC3911/'Totals and Drop Down Lists'!Y$6*Inputs!G$37</f>
        <v>43990.670048085733</v>
      </c>
      <c r="AL3911">
        <f>AD3911/'Totals and Drop Down Lists'!Z$6*Inputs!H$37</f>
        <v>51007.343079701124</v>
      </c>
      <c r="AM3911">
        <f>AE3911/'Totals and Drop Down Lists'!AA$6*Inputs!I$37</f>
        <v>11745.352921807711</v>
      </c>
      <c r="AN3911">
        <f>AF3911/'Totals and Drop Down Lists'!AB$6*Inputs!J$37</f>
        <v>15426.523797486487</v>
      </c>
      <c r="AO3911">
        <f>AG3911/'Totals and Drop Down Lists'!AC$6*Inputs!K$37</f>
        <v>19498.884259508926</v>
      </c>
      <c r="AP3911">
        <f>AH3911/'Totals and Drop Down Lists'!AD$6*Inputs!L$37</f>
        <v>22348.401128484526</v>
      </c>
      <c r="AQ3911">
        <f>IF(OR($D3911="51",$D3911="52",$D3911="61"),(AA3911/'Totals and Drop Down Lists'!W$4)*Inputs!E$38,0)</f>
        <v>0</v>
      </c>
      <c r="AR3911">
        <f>IF(OR($D3911="51",$D3911="52",$D3911="61"),(AB3911/'Totals and Drop Down Lists'!X$4)*Inputs!F$38,0)</f>
        <v>0</v>
      </c>
      <c r="AS3911">
        <f>IF(OR($D3911="51",$D3911="52",$D3911="61"),(AC3911/'Totals and Drop Down Lists'!Y$4)*Inputs!G$38,0)</f>
        <v>0</v>
      </c>
      <c r="AT3911">
        <f>IF(OR($D3911="51",$D3911="52",$D3911="61"),(AD3911/'Totals and Drop Down Lists'!Z$4)*Inputs!H$38,0)</f>
        <v>0</v>
      </c>
      <c r="AU3911">
        <f>IF(OR($D3911="51",$D3911="52",$D3911="61"),(AE3911/'Totals and Drop Down Lists'!AA$4)*Inputs!I$38,0)</f>
        <v>0</v>
      </c>
      <c r="AV3911">
        <f>IF(OR($D3911="51",$D3911="52",$D3911="61"),(AF3911/'Totals and Drop Down Lists'!AB$4)*Inputs!J$38,0)</f>
        <v>0</v>
      </c>
      <c r="AW3911">
        <f>IF(OR($D3911="51",$D3911="52",$D3911="61"),(AG3911/'Totals and Drop Down Lists'!AC$4)*Inputs!K$38,0)</f>
        <v>0</v>
      </c>
      <c r="AX3911">
        <f>IF(OR($D3911="51",$D3911="52",$D3911="61"),(AH3911/'Totals and Drop Down Lists'!AD$4)*Inputs!L$38,0)</f>
        <v>0</v>
      </c>
      <c r="AY3911">
        <f>IF(OR($D3911="51",$D3911="52",$D3911="61"),0,(AA3911/'Totals and Drop Down Lists'!W$5)*Inputs!E$39)</f>
        <v>0</v>
      </c>
      <c r="AZ3911">
        <f>IF(OR($D3911="51",$D3911="52",$D3911="61"),0,(AB3911/'Totals and Drop Down Lists'!X$5)*Inputs!F$39)</f>
        <v>0</v>
      </c>
      <c r="BA3911">
        <f>IF(OR($D3911="51",$D3911="52",$D3911="61"),0,(AC3911/'Totals and Drop Down Lists'!Y$5)*Inputs!G$39)</f>
        <v>0</v>
      </c>
      <c r="BB3911">
        <f>IF(OR($D3911="51",$D3911="52",$D3911="61"),0,(AD3911/'Totals and Drop Down Lists'!Z$5)*Inputs!H$39)</f>
        <v>0</v>
      </c>
      <c r="BC3911">
        <f>IF(OR($D3911="51",$D3911="52",$D3911="61"),0,(AE3911/'Totals and Drop Down Lists'!AA$5)*Inputs!I$39)</f>
        <v>0</v>
      </c>
      <c r="BD3911">
        <f>IF(OR($D3911="51",$D3911="52",$D3911="61"),0,(AF3911/'Totals and Drop Down Lists'!AB$5)*Inputs!J$39)</f>
        <v>0</v>
      </c>
      <c r="BE3911">
        <f>IF(OR($D3911="51",$D3911="52",$D3911="61"),0,(AG3911/'Totals and Drop Down Lists'!AC$5)*Inputs!K$39)</f>
        <v>0</v>
      </c>
      <c r="BF3911">
        <f>IF(OR($D3911="51",$D3911="52",$D3911="61"),0,(AH3911/'Totals and Drop Down Lists'!AD$5)*Inputs!L$39)</f>
        <v>0</v>
      </c>
      <c r="BG3911" s="10">
        <f t="shared" si="550"/>
        <v>231148.46054838452</v>
      </c>
    </row>
    <row r="3912" spans="1:59" ht="28.8">
      <c r="A3912" s="1" t="s">
        <v>7712</v>
      </c>
      <c r="B3912" s="1" t="s">
        <v>7098</v>
      </c>
      <c r="C3912" s="1" t="s">
        <v>1570</v>
      </c>
      <c r="D3912" s="1" t="s">
        <v>25</v>
      </c>
      <c r="E3912" s="1" t="s">
        <v>7140</v>
      </c>
      <c r="F3912" s="2">
        <v>16578</v>
      </c>
      <c r="G3912" s="2">
        <v>139</v>
      </c>
      <c r="H3912" s="2">
        <v>15</v>
      </c>
      <c r="I3912" s="2">
        <v>1988</v>
      </c>
      <c r="J3912" s="2">
        <v>6772</v>
      </c>
      <c r="K3912" s="2">
        <v>1697</v>
      </c>
      <c r="L3912" s="2">
        <v>30</v>
      </c>
      <c r="M3912" s="2">
        <v>17</v>
      </c>
      <c r="N3912" s="2">
        <v>5</v>
      </c>
      <c r="O3912" s="2">
        <v>24</v>
      </c>
      <c r="P3912" s="2">
        <v>2</v>
      </c>
      <c r="Q3912" s="2">
        <v>0</v>
      </c>
      <c r="R3912" s="2">
        <v>2324</v>
      </c>
      <c r="S3912" s="2">
        <v>887100</v>
      </c>
      <c r="T3912" s="2">
        <v>62626900</v>
      </c>
      <c r="U3912" s="2">
        <v>108</v>
      </c>
      <c r="V3912" s="2">
        <v>169</v>
      </c>
      <c r="W3912" s="2">
        <v>48</v>
      </c>
      <c r="X3912" s="2">
        <v>398</v>
      </c>
      <c r="Y3912" s="2">
        <v>104</v>
      </c>
      <c r="Z3912" s="2">
        <v>167</v>
      </c>
      <c r="AA3912" s="9">
        <f t="shared" si="551"/>
        <v>16578</v>
      </c>
      <c r="AB3912" s="9">
        <f t="shared" si="552"/>
        <v>1834</v>
      </c>
      <c r="AC3912" s="9">
        <f t="shared" si="553"/>
        <v>2402</v>
      </c>
      <c r="AD3912" s="9">
        <f t="shared" si="554"/>
        <v>2324</v>
      </c>
      <c r="AE3912" s="44">
        <f t="shared" si="555"/>
        <v>2.9699047512236558E-5</v>
      </c>
      <c r="AF3912" s="9">
        <f t="shared" si="556"/>
        <v>181</v>
      </c>
      <c r="AG3912" s="9">
        <f t="shared" si="549"/>
        <v>271</v>
      </c>
      <c r="AH3912" s="44">
        <f t="shared" si="557"/>
        <v>2.5268837937621639E-5</v>
      </c>
      <c r="AI3912">
        <f>AA3912/'Totals and Drop Down Lists'!W$6*Inputs!E$37</f>
        <v>15038.573669730398</v>
      </c>
      <c r="AJ3912">
        <f>AB3912/'Totals and Drop Down Lists'!X$6*Inputs!F$37</f>
        <v>6034.5700931761867</v>
      </c>
      <c r="AK3912">
        <f>AC3912/'Totals and Drop Down Lists'!Y$6*Inputs!G$37</f>
        <v>15834.795362730694</v>
      </c>
      <c r="AL3912">
        <f>AD3912/'Totals and Drop Down Lists'!Z$6*Inputs!H$37</f>
        <v>18632.672951465796</v>
      </c>
      <c r="AM3912">
        <f>AE3912/'Totals and Drop Down Lists'!AA$6*Inputs!I$37</f>
        <v>3697.2151310616564</v>
      </c>
      <c r="AN3912">
        <f>AF3912/'Totals and Drop Down Lists'!AB$6*Inputs!J$37</f>
        <v>3612.1614584023982</v>
      </c>
      <c r="AO3912">
        <f>AG3912/'Totals and Drop Down Lists'!AC$6*Inputs!K$37</f>
        <v>5046.9891445338289</v>
      </c>
      <c r="AP3912">
        <f>AH3912/'Totals and Drop Down Lists'!AD$6*Inputs!L$37</f>
        <v>5946.5133336532717</v>
      </c>
      <c r="AQ3912">
        <f>IF(OR($D3912="51",$D3912="52",$D3912="61"),(AA3912/'Totals and Drop Down Lists'!W$4)*Inputs!E$38,0)</f>
        <v>0</v>
      </c>
      <c r="AR3912">
        <f>IF(OR($D3912="51",$D3912="52",$D3912="61"),(AB3912/'Totals and Drop Down Lists'!X$4)*Inputs!F$38,0)</f>
        <v>0</v>
      </c>
      <c r="AS3912">
        <f>IF(OR($D3912="51",$D3912="52",$D3912="61"),(AC3912/'Totals and Drop Down Lists'!Y$4)*Inputs!G$38,0)</f>
        <v>0</v>
      </c>
      <c r="AT3912">
        <f>IF(OR($D3912="51",$D3912="52",$D3912="61"),(AD3912/'Totals and Drop Down Lists'!Z$4)*Inputs!H$38,0)</f>
        <v>0</v>
      </c>
      <c r="AU3912">
        <f>IF(OR($D3912="51",$D3912="52",$D3912="61"),(AE3912/'Totals and Drop Down Lists'!AA$4)*Inputs!I$38,0)</f>
        <v>0</v>
      </c>
      <c r="AV3912">
        <f>IF(OR($D3912="51",$D3912="52",$D3912="61"),(AF3912/'Totals and Drop Down Lists'!AB$4)*Inputs!J$38,0)</f>
        <v>0</v>
      </c>
      <c r="AW3912">
        <f>IF(OR($D3912="51",$D3912="52",$D3912="61"),(AG3912/'Totals and Drop Down Lists'!AC$4)*Inputs!K$38,0)</f>
        <v>0</v>
      </c>
      <c r="AX3912">
        <f>IF(OR($D3912="51",$D3912="52",$D3912="61"),(AH3912/'Totals and Drop Down Lists'!AD$4)*Inputs!L$38,0)</f>
        <v>0</v>
      </c>
      <c r="AY3912">
        <f>IF(OR($D3912="51",$D3912="52",$D3912="61"),0,(AA3912/'Totals and Drop Down Lists'!W$5)*Inputs!E$39)</f>
        <v>0</v>
      </c>
      <c r="AZ3912">
        <f>IF(OR($D3912="51",$D3912="52",$D3912="61"),0,(AB3912/'Totals and Drop Down Lists'!X$5)*Inputs!F$39)</f>
        <v>0</v>
      </c>
      <c r="BA3912">
        <f>IF(OR($D3912="51",$D3912="52",$D3912="61"),0,(AC3912/'Totals and Drop Down Lists'!Y$5)*Inputs!G$39)</f>
        <v>0</v>
      </c>
      <c r="BB3912">
        <f>IF(OR($D3912="51",$D3912="52",$D3912="61"),0,(AD3912/'Totals and Drop Down Lists'!Z$5)*Inputs!H$39)</f>
        <v>0</v>
      </c>
      <c r="BC3912">
        <f>IF(OR($D3912="51",$D3912="52",$D3912="61"),0,(AE3912/'Totals and Drop Down Lists'!AA$5)*Inputs!I$39)</f>
        <v>0</v>
      </c>
      <c r="BD3912">
        <f>IF(OR($D3912="51",$D3912="52",$D3912="61"),0,(AF3912/'Totals and Drop Down Lists'!AB$5)*Inputs!J$39)</f>
        <v>0</v>
      </c>
      <c r="BE3912">
        <f>IF(OR($D3912="51",$D3912="52",$D3912="61"),0,(AG3912/'Totals and Drop Down Lists'!AC$5)*Inputs!K$39)</f>
        <v>0</v>
      </c>
      <c r="BF3912">
        <f>IF(OR($D3912="51",$D3912="52",$D3912="61"),0,(AH3912/'Totals and Drop Down Lists'!AD$5)*Inputs!L$39)</f>
        <v>0</v>
      </c>
      <c r="BG3912" s="10">
        <f t="shared" si="550"/>
        <v>73843.491144754225</v>
      </c>
    </row>
    <row r="3913" spans="1:59" ht="28.8">
      <c r="A3913" s="1" t="s">
        <v>7712</v>
      </c>
      <c r="B3913" s="1" t="s">
        <v>7098</v>
      </c>
      <c r="C3913" s="1" t="s">
        <v>1580</v>
      </c>
      <c r="D3913" s="1" t="s">
        <v>25</v>
      </c>
      <c r="E3913" s="1" t="s">
        <v>7141</v>
      </c>
      <c r="F3913" s="2">
        <v>88598</v>
      </c>
      <c r="G3913" s="2">
        <v>635</v>
      </c>
      <c r="H3913" s="2">
        <v>31</v>
      </c>
      <c r="I3913" s="2">
        <v>7448</v>
      </c>
      <c r="J3913" s="2">
        <v>33173</v>
      </c>
      <c r="K3913" s="2">
        <v>8581</v>
      </c>
      <c r="L3913" s="2">
        <v>205</v>
      </c>
      <c r="M3913" s="2">
        <v>10</v>
      </c>
      <c r="N3913" s="2">
        <v>3</v>
      </c>
      <c r="O3913" s="2">
        <v>194</v>
      </c>
      <c r="P3913" s="2">
        <v>19</v>
      </c>
      <c r="Q3913" s="2">
        <v>52</v>
      </c>
      <c r="R3913" s="2">
        <v>10852</v>
      </c>
      <c r="S3913" s="2">
        <v>6221000</v>
      </c>
      <c r="T3913" s="2">
        <v>327664600</v>
      </c>
      <c r="U3913" s="2">
        <v>1216</v>
      </c>
      <c r="V3913" s="2">
        <v>398</v>
      </c>
      <c r="W3913" s="2">
        <v>109</v>
      </c>
      <c r="X3913" s="2">
        <v>1365</v>
      </c>
      <c r="Y3913" s="2">
        <v>173</v>
      </c>
      <c r="Z3913" s="2">
        <v>845</v>
      </c>
      <c r="AA3913" s="9">
        <f t="shared" si="551"/>
        <v>88598</v>
      </c>
      <c r="AB3913" s="9">
        <f t="shared" si="552"/>
        <v>6782</v>
      </c>
      <c r="AC3913" s="9">
        <f t="shared" si="553"/>
        <v>11335</v>
      </c>
      <c r="AD3913" s="9">
        <f t="shared" si="554"/>
        <v>10852</v>
      </c>
      <c r="AE3913" s="44">
        <f t="shared" si="555"/>
        <v>1.5501968182516743E-4</v>
      </c>
      <c r="AF3913" s="9">
        <f t="shared" si="556"/>
        <v>858</v>
      </c>
      <c r="AG3913" s="9">
        <f t="shared" si="549"/>
        <v>1018</v>
      </c>
      <c r="AH3913" s="44">
        <f t="shared" si="557"/>
        <v>9.7983289960861393E-5</v>
      </c>
      <c r="AI3913">
        <f>AA3913/'Totals and Drop Down Lists'!W$6*Inputs!E$37</f>
        <v>80370.825792663396</v>
      </c>
      <c r="AJ3913">
        <f>AB3913/'Totals and Drop Down Lists'!X$6*Inputs!F$37</f>
        <v>22315.405873457414</v>
      </c>
      <c r="AK3913">
        <f>AC3913/'Totals and Drop Down Lists'!Y$6*Inputs!G$37</f>
        <v>74724.148807890262</v>
      </c>
      <c r="AL3913">
        <f>AD3913/'Totals and Drop Down Lists'!Z$6*Inputs!H$37</f>
        <v>87005.923781973674</v>
      </c>
      <c r="AM3913">
        <f>AE3913/'Totals and Drop Down Lists'!AA$6*Inputs!I$37</f>
        <v>19298.299483181338</v>
      </c>
      <c r="AN3913">
        <f>AF3913/'Totals and Drop Down Lists'!AB$6*Inputs!J$37</f>
        <v>17122.84271441579</v>
      </c>
      <c r="AO3913">
        <f>AG3913/'Totals and Drop Down Lists'!AC$6*Inputs!K$37</f>
        <v>18958.800550315271</v>
      </c>
      <c r="AP3913">
        <f>AH3913/'Totals and Drop Down Lists'!AD$6*Inputs!L$37</f>
        <v>23058.398714884403</v>
      </c>
      <c r="AQ3913">
        <f>IF(OR($D3913="51",$D3913="52",$D3913="61"),(AA3913/'Totals and Drop Down Lists'!W$4)*Inputs!E$38,0)</f>
        <v>0</v>
      </c>
      <c r="AR3913">
        <f>IF(OR($D3913="51",$D3913="52",$D3913="61"),(AB3913/'Totals and Drop Down Lists'!X$4)*Inputs!F$38,0)</f>
        <v>0</v>
      </c>
      <c r="AS3913">
        <f>IF(OR($D3913="51",$D3913="52",$D3913="61"),(AC3913/'Totals and Drop Down Lists'!Y$4)*Inputs!G$38,0)</f>
        <v>0</v>
      </c>
      <c r="AT3913">
        <f>IF(OR($D3913="51",$D3913="52",$D3913="61"),(AD3913/'Totals and Drop Down Lists'!Z$4)*Inputs!H$38,0)</f>
        <v>0</v>
      </c>
      <c r="AU3913">
        <f>IF(OR($D3913="51",$D3913="52",$D3913="61"),(AE3913/'Totals and Drop Down Lists'!AA$4)*Inputs!I$38,0)</f>
        <v>0</v>
      </c>
      <c r="AV3913">
        <f>IF(OR($D3913="51",$D3913="52",$D3913="61"),(AF3913/'Totals and Drop Down Lists'!AB$4)*Inputs!J$38,0)</f>
        <v>0</v>
      </c>
      <c r="AW3913">
        <f>IF(OR($D3913="51",$D3913="52",$D3913="61"),(AG3913/'Totals and Drop Down Lists'!AC$4)*Inputs!K$38,0)</f>
        <v>0</v>
      </c>
      <c r="AX3913">
        <f>IF(OR($D3913="51",$D3913="52",$D3913="61"),(AH3913/'Totals and Drop Down Lists'!AD$4)*Inputs!L$38,0)</f>
        <v>0</v>
      </c>
      <c r="AY3913">
        <f>IF(OR($D3913="51",$D3913="52",$D3913="61"),0,(AA3913/'Totals and Drop Down Lists'!W$5)*Inputs!E$39)</f>
        <v>0</v>
      </c>
      <c r="AZ3913">
        <f>IF(OR($D3913="51",$D3913="52",$D3913="61"),0,(AB3913/'Totals and Drop Down Lists'!X$5)*Inputs!F$39)</f>
        <v>0</v>
      </c>
      <c r="BA3913">
        <f>IF(OR($D3913="51",$D3913="52",$D3913="61"),0,(AC3913/'Totals and Drop Down Lists'!Y$5)*Inputs!G$39)</f>
        <v>0</v>
      </c>
      <c r="BB3913">
        <f>IF(OR($D3913="51",$D3913="52",$D3913="61"),0,(AD3913/'Totals and Drop Down Lists'!Z$5)*Inputs!H$39)</f>
        <v>0</v>
      </c>
      <c r="BC3913">
        <f>IF(OR($D3913="51",$D3913="52",$D3913="61"),0,(AE3913/'Totals and Drop Down Lists'!AA$5)*Inputs!I$39)</f>
        <v>0</v>
      </c>
      <c r="BD3913">
        <f>IF(OR($D3913="51",$D3913="52",$D3913="61"),0,(AF3913/'Totals and Drop Down Lists'!AB$5)*Inputs!J$39)</f>
        <v>0</v>
      </c>
      <c r="BE3913">
        <f>IF(OR($D3913="51",$D3913="52",$D3913="61"),0,(AG3913/'Totals and Drop Down Lists'!AC$5)*Inputs!K$39)</f>
        <v>0</v>
      </c>
      <c r="BF3913">
        <f>IF(OR($D3913="51",$D3913="52",$D3913="61"),0,(AH3913/'Totals and Drop Down Lists'!AD$5)*Inputs!L$39)</f>
        <v>0</v>
      </c>
      <c r="BG3913" s="10">
        <f t="shared" si="550"/>
        <v>342854.64571878157</v>
      </c>
    </row>
    <row r="3914" spans="1:59" ht="28.8">
      <c r="A3914" s="1" t="s">
        <v>7712</v>
      </c>
      <c r="B3914" s="1" t="s">
        <v>7098</v>
      </c>
      <c r="C3914" s="1" t="s">
        <v>7142</v>
      </c>
      <c r="D3914" s="1" t="s">
        <v>25</v>
      </c>
      <c r="E3914" s="1" t="s">
        <v>7143</v>
      </c>
      <c r="F3914" s="2">
        <v>27826</v>
      </c>
      <c r="G3914" s="2">
        <v>113</v>
      </c>
      <c r="H3914" s="2">
        <v>35</v>
      </c>
      <c r="I3914" s="2">
        <v>2756</v>
      </c>
      <c r="J3914" s="2">
        <v>13459</v>
      </c>
      <c r="K3914" s="2">
        <v>2935</v>
      </c>
      <c r="L3914" s="2">
        <v>68</v>
      </c>
      <c r="M3914" s="2">
        <v>14</v>
      </c>
      <c r="N3914" s="2">
        <v>0</v>
      </c>
      <c r="O3914" s="2">
        <v>30</v>
      </c>
      <c r="P3914" s="2">
        <v>28</v>
      </c>
      <c r="Q3914" s="2">
        <v>0</v>
      </c>
      <c r="R3914" s="2">
        <v>4553</v>
      </c>
      <c r="S3914" s="2">
        <v>1953900</v>
      </c>
      <c r="T3914" s="2">
        <v>104055000</v>
      </c>
      <c r="U3914" s="2">
        <v>804</v>
      </c>
      <c r="V3914" s="2">
        <v>165</v>
      </c>
      <c r="W3914" s="2">
        <v>109</v>
      </c>
      <c r="X3914" s="2">
        <v>680</v>
      </c>
      <c r="Y3914" s="2">
        <v>48</v>
      </c>
      <c r="Z3914" s="2">
        <v>436</v>
      </c>
      <c r="AA3914" s="9">
        <f t="shared" si="551"/>
        <v>27826</v>
      </c>
      <c r="AB3914" s="9">
        <f t="shared" si="552"/>
        <v>2608</v>
      </c>
      <c r="AC3914" s="9">
        <f t="shared" si="553"/>
        <v>4693</v>
      </c>
      <c r="AD3914" s="9">
        <f t="shared" si="554"/>
        <v>4553</v>
      </c>
      <c r="AE3914" s="44">
        <f t="shared" si="555"/>
        <v>4.4699143755341852E-5</v>
      </c>
      <c r="AF3914" s="9">
        <f t="shared" si="556"/>
        <v>406</v>
      </c>
      <c r="AG3914" s="9">
        <f t="shared" si="549"/>
        <v>484</v>
      </c>
      <c r="AH3914" s="44">
        <f t="shared" si="557"/>
        <v>3.9272790459973538E-5</v>
      </c>
      <c r="AI3914">
        <f>AA3914/'Totals and Drop Down Lists'!W$6*Inputs!E$37</f>
        <v>25242.088969352033</v>
      </c>
      <c r="AJ3914">
        <f>AB3914/'Totals and Drop Down Lists'!X$6*Inputs!F$37</f>
        <v>8581.3297726300407</v>
      </c>
      <c r="AK3914">
        <f>AC3914/'Totals and Drop Down Lists'!Y$6*Inputs!G$37</f>
        <v>30937.841231180329</v>
      </c>
      <c r="AL3914">
        <f>AD3914/'Totals and Drop Down Lists'!Z$6*Inputs!H$37</f>
        <v>36503.683282282174</v>
      </c>
      <c r="AM3914">
        <f>AE3914/'Totals and Drop Down Lists'!AA$6*Inputs!I$37</f>
        <v>5564.5673676793476</v>
      </c>
      <c r="AN3914">
        <f>AF3914/'Totals and Drop Down Lists'!AB$6*Inputs!J$37</f>
        <v>8102.4174149799655</v>
      </c>
      <c r="AO3914">
        <f>AG3914/'Totals and Drop Down Lists'!AC$6*Inputs!K$37</f>
        <v>9013.8108706803432</v>
      </c>
      <c r="AP3914">
        <f>AH3914/'Totals and Drop Down Lists'!AD$6*Inputs!L$37</f>
        <v>9242.062207075307</v>
      </c>
      <c r="AQ3914">
        <f>IF(OR($D3914="51",$D3914="52",$D3914="61"),(AA3914/'Totals and Drop Down Lists'!W$4)*Inputs!E$38,0)</f>
        <v>0</v>
      </c>
      <c r="AR3914">
        <f>IF(OR($D3914="51",$D3914="52",$D3914="61"),(AB3914/'Totals and Drop Down Lists'!X$4)*Inputs!F$38,0)</f>
        <v>0</v>
      </c>
      <c r="AS3914">
        <f>IF(OR($D3914="51",$D3914="52",$D3914="61"),(AC3914/'Totals and Drop Down Lists'!Y$4)*Inputs!G$38,0)</f>
        <v>0</v>
      </c>
      <c r="AT3914">
        <f>IF(OR($D3914="51",$D3914="52",$D3914="61"),(AD3914/'Totals and Drop Down Lists'!Z$4)*Inputs!H$38,0)</f>
        <v>0</v>
      </c>
      <c r="AU3914">
        <f>IF(OR($D3914="51",$D3914="52",$D3914="61"),(AE3914/'Totals and Drop Down Lists'!AA$4)*Inputs!I$38,0)</f>
        <v>0</v>
      </c>
      <c r="AV3914">
        <f>IF(OR($D3914="51",$D3914="52",$D3914="61"),(AF3914/'Totals and Drop Down Lists'!AB$4)*Inputs!J$38,0)</f>
        <v>0</v>
      </c>
      <c r="AW3914">
        <f>IF(OR($D3914="51",$D3914="52",$D3914="61"),(AG3914/'Totals and Drop Down Lists'!AC$4)*Inputs!K$38,0)</f>
        <v>0</v>
      </c>
      <c r="AX3914">
        <f>IF(OR($D3914="51",$D3914="52",$D3914="61"),(AH3914/'Totals and Drop Down Lists'!AD$4)*Inputs!L$38,0)</f>
        <v>0</v>
      </c>
      <c r="AY3914">
        <f>IF(OR($D3914="51",$D3914="52",$D3914="61"),0,(AA3914/'Totals and Drop Down Lists'!W$5)*Inputs!E$39)</f>
        <v>0</v>
      </c>
      <c r="AZ3914">
        <f>IF(OR($D3914="51",$D3914="52",$D3914="61"),0,(AB3914/'Totals and Drop Down Lists'!X$5)*Inputs!F$39)</f>
        <v>0</v>
      </c>
      <c r="BA3914">
        <f>IF(OR($D3914="51",$D3914="52",$D3914="61"),0,(AC3914/'Totals and Drop Down Lists'!Y$5)*Inputs!G$39)</f>
        <v>0</v>
      </c>
      <c r="BB3914">
        <f>IF(OR($D3914="51",$D3914="52",$D3914="61"),0,(AD3914/'Totals and Drop Down Lists'!Z$5)*Inputs!H$39)</f>
        <v>0</v>
      </c>
      <c r="BC3914">
        <f>IF(OR($D3914="51",$D3914="52",$D3914="61"),0,(AE3914/'Totals and Drop Down Lists'!AA$5)*Inputs!I$39)</f>
        <v>0</v>
      </c>
      <c r="BD3914">
        <f>IF(OR($D3914="51",$D3914="52",$D3914="61"),0,(AF3914/'Totals and Drop Down Lists'!AB$5)*Inputs!J$39)</f>
        <v>0</v>
      </c>
      <c r="BE3914">
        <f>IF(OR($D3914="51",$D3914="52",$D3914="61"),0,(AG3914/'Totals and Drop Down Lists'!AC$5)*Inputs!K$39)</f>
        <v>0</v>
      </c>
      <c r="BF3914">
        <f>IF(OR($D3914="51",$D3914="52",$D3914="61"),0,(AH3914/'Totals and Drop Down Lists'!AD$5)*Inputs!L$39)</f>
        <v>0</v>
      </c>
      <c r="BG3914" s="10">
        <f t="shared" si="550"/>
        <v>133187.80111585956</v>
      </c>
    </row>
    <row r="3915" spans="1:59" ht="28.8">
      <c r="A3915" s="1" t="s">
        <v>7712</v>
      </c>
      <c r="B3915" s="1" t="s">
        <v>7098</v>
      </c>
      <c r="C3915" s="1" t="s">
        <v>1586</v>
      </c>
      <c r="D3915" s="1" t="s">
        <v>58</v>
      </c>
      <c r="E3915" s="1" t="s">
        <v>7144</v>
      </c>
      <c r="F3915" s="2">
        <v>16941</v>
      </c>
      <c r="G3915" s="2">
        <v>74</v>
      </c>
      <c r="H3915" s="2">
        <v>13</v>
      </c>
      <c r="I3915" s="2">
        <v>1532</v>
      </c>
      <c r="J3915" s="2">
        <v>6969</v>
      </c>
      <c r="K3915" s="2">
        <v>763</v>
      </c>
      <c r="L3915" s="2">
        <v>70</v>
      </c>
      <c r="M3915" s="2">
        <v>13</v>
      </c>
      <c r="N3915" s="2">
        <v>2</v>
      </c>
      <c r="O3915" s="2">
        <v>22</v>
      </c>
      <c r="P3915" s="2">
        <v>0</v>
      </c>
      <c r="Q3915" s="2">
        <v>0</v>
      </c>
      <c r="R3915" s="2">
        <v>1386</v>
      </c>
      <c r="S3915" s="2">
        <v>473700</v>
      </c>
      <c r="T3915" s="2">
        <v>30496000</v>
      </c>
      <c r="U3915" s="2">
        <v>41</v>
      </c>
      <c r="V3915" s="2">
        <v>26</v>
      </c>
      <c r="W3915" s="2">
        <v>0</v>
      </c>
      <c r="X3915" s="2">
        <v>113</v>
      </c>
      <c r="Y3915" s="2">
        <v>0</v>
      </c>
      <c r="Z3915" s="2">
        <v>92</v>
      </c>
      <c r="AA3915" s="9">
        <f t="shared" si="551"/>
        <v>16941</v>
      </c>
      <c r="AB3915" s="9">
        <f t="shared" si="552"/>
        <v>1445</v>
      </c>
      <c r="AC3915" s="9">
        <f t="shared" si="553"/>
        <v>1493</v>
      </c>
      <c r="AD3915" s="9">
        <f t="shared" si="554"/>
        <v>1386</v>
      </c>
      <c r="AE3915" s="44">
        <f t="shared" si="555"/>
        <v>5.8341070984557976E-6</v>
      </c>
      <c r="AF3915" s="9">
        <f t="shared" si="556"/>
        <v>87</v>
      </c>
      <c r="AG3915" s="9">
        <f t="shared" si="549"/>
        <v>92</v>
      </c>
      <c r="AH3915" s="44">
        <f t="shared" si="557"/>
        <v>3.74794308387628E-6</v>
      </c>
      <c r="AI3915">
        <f>AA3915/'Totals and Drop Down Lists'!W$6*Inputs!E$37</f>
        <v>15367.865637525796</v>
      </c>
      <c r="AJ3915">
        <f>AB3915/'Totals and Drop Down Lists'!X$6*Inputs!F$37</f>
        <v>4754.609479083746</v>
      </c>
      <c r="AK3915">
        <f>AC3915/'Totals and Drop Down Lists'!Y$6*Inputs!G$37</f>
        <v>9842.3603149695773</v>
      </c>
      <c r="AL3915">
        <f>AD3915/'Totals and Drop Down Lists'!Z$6*Inputs!H$37</f>
        <v>11112.256760211529</v>
      </c>
      <c r="AM3915">
        <f>AE3915/'Totals and Drop Down Lists'!AA$6*Inputs!I$37</f>
        <v>726.2842026081064</v>
      </c>
      <c r="AN3915">
        <f>AF3915/'Totals and Drop Down Lists'!AB$6*Inputs!J$37</f>
        <v>1736.2323032099926</v>
      </c>
      <c r="AO3915">
        <f>AG3915/'Totals and Drop Down Lists'!AC$6*Inputs!K$37</f>
        <v>1713.3690084764289</v>
      </c>
      <c r="AP3915">
        <f>AH3915/'Totals and Drop Down Lists'!AD$6*Inputs!L$37</f>
        <v>882.00310505222956</v>
      </c>
      <c r="AQ3915">
        <f>IF(OR($D3915="51",$D3915="52",$D3915="61"),(AA3915/'Totals and Drop Down Lists'!W$4)*Inputs!E$38,0)</f>
        <v>0</v>
      </c>
      <c r="AR3915">
        <f>IF(OR($D3915="51",$D3915="52",$D3915="61"),(AB3915/'Totals and Drop Down Lists'!X$4)*Inputs!F$38,0)</f>
        <v>0</v>
      </c>
      <c r="AS3915">
        <f>IF(OR($D3915="51",$D3915="52",$D3915="61"),(AC3915/'Totals and Drop Down Lists'!Y$4)*Inputs!G$38,0)</f>
        <v>0</v>
      </c>
      <c r="AT3915">
        <f>IF(OR($D3915="51",$D3915="52",$D3915="61"),(AD3915/'Totals and Drop Down Lists'!Z$4)*Inputs!H$38,0)</f>
        <v>0</v>
      </c>
      <c r="AU3915">
        <f>IF(OR($D3915="51",$D3915="52",$D3915="61"),(AE3915/'Totals and Drop Down Lists'!AA$4)*Inputs!I$38,0)</f>
        <v>0</v>
      </c>
      <c r="AV3915">
        <f>IF(OR($D3915="51",$D3915="52",$D3915="61"),(AF3915/'Totals and Drop Down Lists'!AB$4)*Inputs!J$38,0)</f>
        <v>0</v>
      </c>
      <c r="AW3915">
        <f>IF(OR($D3915="51",$D3915="52",$D3915="61"),(AG3915/'Totals and Drop Down Lists'!AC$4)*Inputs!K$38,0)</f>
        <v>0</v>
      </c>
      <c r="AX3915">
        <f>IF(OR($D3915="51",$D3915="52",$D3915="61"),(AH3915/'Totals and Drop Down Lists'!AD$4)*Inputs!L$38,0)</f>
        <v>0</v>
      </c>
      <c r="AY3915">
        <f>IF(OR($D3915="51",$D3915="52",$D3915="61"),0,(AA3915/'Totals and Drop Down Lists'!W$5)*Inputs!E$39)</f>
        <v>0</v>
      </c>
      <c r="AZ3915">
        <f>IF(OR($D3915="51",$D3915="52",$D3915="61"),0,(AB3915/'Totals and Drop Down Lists'!X$5)*Inputs!F$39)</f>
        <v>0</v>
      </c>
      <c r="BA3915">
        <f>IF(OR($D3915="51",$D3915="52",$D3915="61"),0,(AC3915/'Totals and Drop Down Lists'!Y$5)*Inputs!G$39)</f>
        <v>0</v>
      </c>
      <c r="BB3915">
        <f>IF(OR($D3915="51",$D3915="52",$D3915="61"),0,(AD3915/'Totals and Drop Down Lists'!Z$5)*Inputs!H$39)</f>
        <v>0</v>
      </c>
      <c r="BC3915">
        <f>IF(OR($D3915="51",$D3915="52",$D3915="61"),0,(AE3915/'Totals and Drop Down Lists'!AA$5)*Inputs!I$39)</f>
        <v>0</v>
      </c>
      <c r="BD3915">
        <f>IF(OR($D3915="51",$D3915="52",$D3915="61"),0,(AF3915/'Totals and Drop Down Lists'!AB$5)*Inputs!J$39)</f>
        <v>0</v>
      </c>
      <c r="BE3915">
        <f>IF(OR($D3915="51",$D3915="52",$D3915="61"),0,(AG3915/'Totals and Drop Down Lists'!AC$5)*Inputs!K$39)</f>
        <v>0</v>
      </c>
      <c r="BF3915">
        <f>IF(OR($D3915="51",$D3915="52",$D3915="61"),0,(AH3915/'Totals and Drop Down Lists'!AD$5)*Inputs!L$39)</f>
        <v>0</v>
      </c>
      <c r="BG3915" s="10">
        <f t="shared" si="550"/>
        <v>46134.980811137408</v>
      </c>
    </row>
    <row r="3916" spans="1:59" ht="28.8">
      <c r="A3916" s="1" t="s">
        <v>7712</v>
      </c>
      <c r="B3916" s="1" t="s">
        <v>7098</v>
      </c>
      <c r="C3916" s="1" t="s">
        <v>4341</v>
      </c>
      <c r="D3916" s="1" t="s">
        <v>25</v>
      </c>
      <c r="E3916" s="1" t="s">
        <v>7145</v>
      </c>
      <c r="F3916" s="2">
        <v>43871</v>
      </c>
      <c r="G3916" s="2">
        <v>1969</v>
      </c>
      <c r="H3916" s="2">
        <v>186</v>
      </c>
      <c r="I3916" s="2">
        <v>6353</v>
      </c>
      <c r="J3916" s="2">
        <v>16222</v>
      </c>
      <c r="K3916" s="2">
        <v>5181</v>
      </c>
      <c r="L3916" s="2">
        <v>88</v>
      </c>
      <c r="M3916" s="2">
        <v>13</v>
      </c>
      <c r="N3916" s="2">
        <v>10</v>
      </c>
      <c r="O3916" s="2">
        <v>127</v>
      </c>
      <c r="P3916" s="2">
        <v>73</v>
      </c>
      <c r="Q3916" s="2">
        <v>0</v>
      </c>
      <c r="R3916" s="2">
        <v>3487</v>
      </c>
      <c r="S3916" s="2">
        <v>3589700</v>
      </c>
      <c r="T3916" s="2">
        <v>176444100</v>
      </c>
      <c r="U3916" s="2">
        <v>398</v>
      </c>
      <c r="V3916" s="2">
        <v>280</v>
      </c>
      <c r="W3916" s="2">
        <v>70</v>
      </c>
      <c r="X3916" s="2">
        <v>1348</v>
      </c>
      <c r="Y3916" s="2">
        <v>110</v>
      </c>
      <c r="Z3916" s="2">
        <v>1043</v>
      </c>
      <c r="AA3916" s="9">
        <f t="shared" si="551"/>
        <v>43871</v>
      </c>
      <c r="AB3916" s="9">
        <f t="shared" si="552"/>
        <v>4198</v>
      </c>
      <c r="AC3916" s="9">
        <f t="shared" si="553"/>
        <v>3798</v>
      </c>
      <c r="AD3916" s="9">
        <f t="shared" si="554"/>
        <v>3487</v>
      </c>
      <c r="AE3916" s="44">
        <f t="shared" si="555"/>
        <v>1.1556293770949592E-4</v>
      </c>
      <c r="AF3916" s="9">
        <f t="shared" si="556"/>
        <v>998</v>
      </c>
      <c r="AG3916" s="9">
        <f t="shared" si="549"/>
        <v>1153</v>
      </c>
      <c r="AH3916" s="44">
        <f t="shared" si="557"/>
        <v>1.3702177490179863E-4</v>
      </c>
      <c r="AI3916">
        <f>AA3916/'Totals and Drop Down Lists'!W$6*Inputs!E$37</f>
        <v>39797.156802071557</v>
      </c>
      <c r="AJ3916">
        <f>AB3916/'Totals and Drop Down Lists'!X$6*Inputs!F$37</f>
        <v>13813.045393213541</v>
      </c>
      <c r="AK3916">
        <f>AC3916/'Totals and Drop Down Lists'!Y$6*Inputs!G$37</f>
        <v>25037.698912427633</v>
      </c>
      <c r="AL3916">
        <f>AD3916/'Totals and Drop Down Lists'!Z$6*Inputs!H$37</f>
        <v>27957.026928468691</v>
      </c>
      <c r="AM3916">
        <f>AE3916/'Totals and Drop Down Lists'!AA$6*Inputs!I$37</f>
        <v>14386.355040963672</v>
      </c>
      <c r="AN3916">
        <f>AF3916/'Totals and Drop Down Lists'!AB$6*Inputs!J$37</f>
        <v>19916.779754064053</v>
      </c>
      <c r="AO3916">
        <f>AG3916/'Totals and Drop Down Lists'!AC$6*Inputs!K$37</f>
        <v>21472.983334492634</v>
      </c>
      <c r="AP3916">
        <f>AH3916/'Totals and Drop Down Lists'!AD$6*Inputs!L$37</f>
        <v>32245.321825475043</v>
      </c>
      <c r="AQ3916">
        <f>IF(OR($D3916="51",$D3916="52",$D3916="61"),(AA3916/'Totals and Drop Down Lists'!W$4)*Inputs!E$38,0)</f>
        <v>0</v>
      </c>
      <c r="AR3916">
        <f>IF(OR($D3916="51",$D3916="52",$D3916="61"),(AB3916/'Totals and Drop Down Lists'!X$4)*Inputs!F$38,0)</f>
        <v>0</v>
      </c>
      <c r="AS3916">
        <f>IF(OR($D3916="51",$D3916="52",$D3916="61"),(AC3916/'Totals and Drop Down Lists'!Y$4)*Inputs!G$38,0)</f>
        <v>0</v>
      </c>
      <c r="AT3916">
        <f>IF(OR($D3916="51",$D3916="52",$D3916="61"),(AD3916/'Totals and Drop Down Lists'!Z$4)*Inputs!H$38,0)</f>
        <v>0</v>
      </c>
      <c r="AU3916">
        <f>IF(OR($D3916="51",$D3916="52",$D3916="61"),(AE3916/'Totals and Drop Down Lists'!AA$4)*Inputs!I$38,0)</f>
        <v>0</v>
      </c>
      <c r="AV3916">
        <f>IF(OR($D3916="51",$D3916="52",$D3916="61"),(AF3916/'Totals and Drop Down Lists'!AB$4)*Inputs!J$38,0)</f>
        <v>0</v>
      </c>
      <c r="AW3916">
        <f>IF(OR($D3916="51",$D3916="52",$D3916="61"),(AG3916/'Totals and Drop Down Lists'!AC$4)*Inputs!K$38,0)</f>
        <v>0</v>
      </c>
      <c r="AX3916">
        <f>IF(OR($D3916="51",$D3916="52",$D3916="61"),(AH3916/'Totals and Drop Down Lists'!AD$4)*Inputs!L$38,0)</f>
        <v>0</v>
      </c>
      <c r="AY3916">
        <f>IF(OR($D3916="51",$D3916="52",$D3916="61"),0,(AA3916/'Totals and Drop Down Lists'!W$5)*Inputs!E$39)</f>
        <v>0</v>
      </c>
      <c r="AZ3916">
        <f>IF(OR($D3916="51",$D3916="52",$D3916="61"),0,(AB3916/'Totals and Drop Down Lists'!X$5)*Inputs!F$39)</f>
        <v>0</v>
      </c>
      <c r="BA3916">
        <f>IF(OR($D3916="51",$D3916="52",$D3916="61"),0,(AC3916/'Totals and Drop Down Lists'!Y$5)*Inputs!G$39)</f>
        <v>0</v>
      </c>
      <c r="BB3916">
        <f>IF(OR($D3916="51",$D3916="52",$D3916="61"),0,(AD3916/'Totals and Drop Down Lists'!Z$5)*Inputs!H$39)</f>
        <v>0</v>
      </c>
      <c r="BC3916">
        <f>IF(OR($D3916="51",$D3916="52",$D3916="61"),0,(AE3916/'Totals and Drop Down Lists'!AA$5)*Inputs!I$39)</f>
        <v>0</v>
      </c>
      <c r="BD3916">
        <f>IF(OR($D3916="51",$D3916="52",$D3916="61"),0,(AF3916/'Totals and Drop Down Lists'!AB$5)*Inputs!J$39)</f>
        <v>0</v>
      </c>
      <c r="BE3916">
        <f>IF(OR($D3916="51",$D3916="52",$D3916="61"),0,(AG3916/'Totals and Drop Down Lists'!AC$5)*Inputs!K$39)</f>
        <v>0</v>
      </c>
      <c r="BF3916">
        <f>IF(OR($D3916="51",$D3916="52",$D3916="61"),0,(AH3916/'Totals and Drop Down Lists'!AD$5)*Inputs!L$39)</f>
        <v>0</v>
      </c>
      <c r="BG3916" s="10">
        <f t="shared" si="550"/>
        <v>194626.36799117684</v>
      </c>
    </row>
    <row r="3917" spans="1:59" ht="28.8">
      <c r="A3917" s="1" t="s">
        <v>7712</v>
      </c>
      <c r="B3917" s="1" t="s">
        <v>7098</v>
      </c>
      <c r="C3917" s="1" t="s">
        <v>7146</v>
      </c>
      <c r="D3917" s="1" t="s">
        <v>58</v>
      </c>
      <c r="E3917" s="1" t="s">
        <v>7147</v>
      </c>
      <c r="F3917" s="2">
        <v>35231</v>
      </c>
      <c r="G3917" s="2">
        <v>182</v>
      </c>
      <c r="H3917" s="2">
        <v>0</v>
      </c>
      <c r="I3917" s="2">
        <v>3127</v>
      </c>
      <c r="J3917" s="2">
        <v>13509</v>
      </c>
      <c r="K3917" s="2">
        <v>2609</v>
      </c>
      <c r="L3917" s="2">
        <v>87</v>
      </c>
      <c r="M3917" s="2">
        <v>63</v>
      </c>
      <c r="N3917" s="2">
        <v>4</v>
      </c>
      <c r="O3917" s="2">
        <v>29</v>
      </c>
      <c r="P3917" s="2">
        <v>13</v>
      </c>
      <c r="Q3917" s="2">
        <v>0</v>
      </c>
      <c r="R3917" s="2">
        <v>2344</v>
      </c>
      <c r="S3917" s="2">
        <v>1647600</v>
      </c>
      <c r="T3917" s="2">
        <v>102745700</v>
      </c>
      <c r="U3917" s="2">
        <v>33</v>
      </c>
      <c r="V3917" s="2">
        <v>142</v>
      </c>
      <c r="W3917" s="2">
        <v>0</v>
      </c>
      <c r="X3917" s="2">
        <v>491</v>
      </c>
      <c r="Y3917" s="2">
        <v>74</v>
      </c>
      <c r="Z3917" s="2">
        <v>296</v>
      </c>
      <c r="AA3917" s="9">
        <f t="shared" si="551"/>
        <v>35231</v>
      </c>
      <c r="AB3917" s="9">
        <f t="shared" si="552"/>
        <v>2945</v>
      </c>
      <c r="AC3917" s="9">
        <f t="shared" si="553"/>
        <v>2540</v>
      </c>
      <c r="AD3917" s="9">
        <f t="shared" si="554"/>
        <v>2344</v>
      </c>
      <c r="AE3917" s="44">
        <f t="shared" si="555"/>
        <v>3.5190119567172752E-5</v>
      </c>
      <c r="AF3917" s="9">
        <f t="shared" si="556"/>
        <v>349</v>
      </c>
      <c r="AG3917" s="9">
        <f t="shared" si="549"/>
        <v>370</v>
      </c>
      <c r="AH3917" s="44">
        <f t="shared" si="557"/>
        <v>2.6589103086146098E-5</v>
      </c>
      <c r="AI3917">
        <f>AA3917/'Totals and Drop Down Lists'!W$6*Inputs!E$37</f>
        <v>31959.463684296756</v>
      </c>
      <c r="AJ3917">
        <f>AB3917/'Totals and Drop Down Lists'!X$6*Inputs!F$37</f>
        <v>9690.1902532191216</v>
      </c>
      <c r="AK3917">
        <f>AC3917/'Totals and Drop Down Lists'!Y$6*Inputs!G$37</f>
        <v>16744.537977242282</v>
      </c>
      <c r="AL3917">
        <f>AD3917/'Totals and Drop Down Lists'!Z$6*Inputs!H$37</f>
        <v>18793.022976865675</v>
      </c>
      <c r="AM3917">
        <f>AE3917/'Totals and Drop Down Lists'!AA$6*Inputs!I$37</f>
        <v>4380.7951239518416</v>
      </c>
      <c r="AN3917">
        <f>AF3917/'Totals and Drop Down Lists'!AB$6*Inputs!J$37</f>
        <v>6964.8859059803153</v>
      </c>
      <c r="AO3917">
        <f>AG3917/'Totals and Drop Down Lists'!AC$6*Inputs!K$37</f>
        <v>6890.7231862638992</v>
      </c>
      <c r="AP3917">
        <f>AH3917/'Totals and Drop Down Lists'!AD$6*Inputs!L$37</f>
        <v>6257.2112109770815</v>
      </c>
      <c r="AQ3917">
        <f>IF(OR($D3917="51",$D3917="52",$D3917="61"),(AA3917/'Totals and Drop Down Lists'!W$4)*Inputs!E$38,0)</f>
        <v>0</v>
      </c>
      <c r="AR3917">
        <f>IF(OR($D3917="51",$D3917="52",$D3917="61"),(AB3917/'Totals and Drop Down Lists'!X$4)*Inputs!F$38,0)</f>
        <v>0</v>
      </c>
      <c r="AS3917">
        <f>IF(OR($D3917="51",$D3917="52",$D3917="61"),(AC3917/'Totals and Drop Down Lists'!Y$4)*Inputs!G$38,0)</f>
        <v>0</v>
      </c>
      <c r="AT3917">
        <f>IF(OR($D3917="51",$D3917="52",$D3917="61"),(AD3917/'Totals and Drop Down Lists'!Z$4)*Inputs!H$38,0)</f>
        <v>0</v>
      </c>
      <c r="AU3917">
        <f>IF(OR($D3917="51",$D3917="52",$D3917="61"),(AE3917/'Totals and Drop Down Lists'!AA$4)*Inputs!I$38,0)</f>
        <v>0</v>
      </c>
      <c r="AV3917">
        <f>IF(OR($D3917="51",$D3917="52",$D3917="61"),(AF3917/'Totals and Drop Down Lists'!AB$4)*Inputs!J$38,0)</f>
        <v>0</v>
      </c>
      <c r="AW3917">
        <f>IF(OR($D3917="51",$D3917="52",$D3917="61"),(AG3917/'Totals and Drop Down Lists'!AC$4)*Inputs!K$38,0)</f>
        <v>0</v>
      </c>
      <c r="AX3917">
        <f>IF(OR($D3917="51",$D3917="52",$D3917="61"),(AH3917/'Totals and Drop Down Lists'!AD$4)*Inputs!L$38,0)</f>
        <v>0</v>
      </c>
      <c r="AY3917">
        <f>IF(OR($D3917="51",$D3917="52",$D3917="61"),0,(AA3917/'Totals and Drop Down Lists'!W$5)*Inputs!E$39)</f>
        <v>0</v>
      </c>
      <c r="AZ3917">
        <f>IF(OR($D3917="51",$D3917="52",$D3917="61"),0,(AB3917/'Totals and Drop Down Lists'!X$5)*Inputs!F$39)</f>
        <v>0</v>
      </c>
      <c r="BA3917">
        <f>IF(OR($D3917="51",$D3917="52",$D3917="61"),0,(AC3917/'Totals and Drop Down Lists'!Y$5)*Inputs!G$39)</f>
        <v>0</v>
      </c>
      <c r="BB3917">
        <f>IF(OR($D3917="51",$D3917="52",$D3917="61"),0,(AD3917/'Totals and Drop Down Lists'!Z$5)*Inputs!H$39)</f>
        <v>0</v>
      </c>
      <c r="BC3917">
        <f>IF(OR($D3917="51",$D3917="52",$D3917="61"),0,(AE3917/'Totals and Drop Down Lists'!AA$5)*Inputs!I$39)</f>
        <v>0</v>
      </c>
      <c r="BD3917">
        <f>IF(OR($D3917="51",$D3917="52",$D3917="61"),0,(AF3917/'Totals and Drop Down Lists'!AB$5)*Inputs!J$39)</f>
        <v>0</v>
      </c>
      <c r="BE3917">
        <f>IF(OR($D3917="51",$D3917="52",$D3917="61"),0,(AG3917/'Totals and Drop Down Lists'!AC$5)*Inputs!K$39)</f>
        <v>0</v>
      </c>
      <c r="BF3917">
        <f>IF(OR($D3917="51",$D3917="52",$D3917="61"),0,(AH3917/'Totals and Drop Down Lists'!AD$5)*Inputs!L$39)</f>
        <v>0</v>
      </c>
      <c r="BG3917" s="10">
        <f t="shared" si="550"/>
        <v>101680.83031879699</v>
      </c>
    </row>
    <row r="3918" spans="1:59" ht="28.8">
      <c r="A3918" s="1" t="s">
        <v>7712</v>
      </c>
      <c r="B3918" s="1" t="s">
        <v>7098</v>
      </c>
      <c r="C3918" s="1" t="s">
        <v>3792</v>
      </c>
      <c r="D3918" s="1" t="s">
        <v>25</v>
      </c>
      <c r="E3918" s="1" t="s">
        <v>7148</v>
      </c>
      <c r="F3918" s="2">
        <v>4477</v>
      </c>
      <c r="G3918" s="2">
        <v>36</v>
      </c>
      <c r="H3918" s="2">
        <v>0</v>
      </c>
      <c r="I3918" s="2">
        <v>634</v>
      </c>
      <c r="J3918" s="2">
        <v>1767</v>
      </c>
      <c r="K3918" s="2">
        <v>220</v>
      </c>
      <c r="L3918" s="2">
        <v>9</v>
      </c>
      <c r="M3918" s="2">
        <v>9</v>
      </c>
      <c r="N3918" s="2">
        <v>0</v>
      </c>
      <c r="O3918" s="2">
        <v>0</v>
      </c>
      <c r="P3918" s="2">
        <v>0</v>
      </c>
      <c r="Q3918" s="2">
        <v>0</v>
      </c>
      <c r="R3918" s="2">
        <v>633</v>
      </c>
      <c r="S3918" s="2">
        <v>100700</v>
      </c>
      <c r="T3918" s="2">
        <v>5896300</v>
      </c>
      <c r="U3918" s="2">
        <v>8</v>
      </c>
      <c r="V3918" s="2">
        <v>64</v>
      </c>
      <c r="W3918" s="2">
        <v>10</v>
      </c>
      <c r="X3918" s="2">
        <v>124</v>
      </c>
      <c r="Y3918" s="2">
        <v>4</v>
      </c>
      <c r="Z3918" s="2">
        <v>79</v>
      </c>
      <c r="AA3918" s="9">
        <f t="shared" si="551"/>
        <v>4477</v>
      </c>
      <c r="AB3918" s="9">
        <f t="shared" si="552"/>
        <v>598</v>
      </c>
      <c r="AC3918" s="9">
        <f t="shared" si="553"/>
        <v>651</v>
      </c>
      <c r="AD3918" s="9">
        <f t="shared" si="554"/>
        <v>633</v>
      </c>
      <c r="AE3918" s="44">
        <f t="shared" si="555"/>
        <v>1.9129543137263277E-6</v>
      </c>
      <c r="AF3918" s="9">
        <f t="shared" si="556"/>
        <v>50</v>
      </c>
      <c r="AG3918" s="9">
        <f t="shared" si="549"/>
        <v>83</v>
      </c>
      <c r="AH3918" s="44">
        <f t="shared" si="557"/>
        <v>3.8451679167601241E-6</v>
      </c>
      <c r="AI3918">
        <f>AA3918/'Totals and Drop Down Lists'!W$6*Inputs!E$37</f>
        <v>4061.2676028099277</v>
      </c>
      <c r="AJ3918">
        <f>AB3918/'Totals and Drop Down Lists'!X$6*Inputs!F$37</f>
        <v>1967.6515352886365</v>
      </c>
      <c r="AK3918">
        <f>AC3918/'Totals and Drop Down Lists'!Y$6*Inputs!G$37</f>
        <v>4291.6118988916242</v>
      </c>
      <c r="AL3918">
        <f>AD3918/'Totals and Drop Down Lists'!Z$6*Inputs!H$37</f>
        <v>5075.0783039061316</v>
      </c>
      <c r="AM3918">
        <f>AE3918/'Totals and Drop Down Lists'!AA$6*Inputs!I$37</f>
        <v>238.14243978109405</v>
      </c>
      <c r="AN3918">
        <f>AF3918/'Totals and Drop Down Lists'!AB$6*Inputs!J$37</f>
        <v>997.83465701723719</v>
      </c>
      <c r="AO3918">
        <f>AG3918/'Totals and Drop Down Lists'!AC$6*Inputs!K$37</f>
        <v>1545.7568228646044</v>
      </c>
      <c r="AP3918">
        <f>AH3918/'Totals and Drop Down Lists'!AD$6*Inputs!L$37</f>
        <v>904.88301613216129</v>
      </c>
      <c r="AQ3918">
        <f>IF(OR($D3918="51",$D3918="52",$D3918="61"),(AA3918/'Totals and Drop Down Lists'!W$4)*Inputs!E$38,0)</f>
        <v>0</v>
      </c>
      <c r="AR3918">
        <f>IF(OR($D3918="51",$D3918="52",$D3918="61"),(AB3918/'Totals and Drop Down Lists'!X$4)*Inputs!F$38,0)</f>
        <v>0</v>
      </c>
      <c r="AS3918">
        <f>IF(OR($D3918="51",$D3918="52",$D3918="61"),(AC3918/'Totals and Drop Down Lists'!Y$4)*Inputs!G$38,0)</f>
        <v>0</v>
      </c>
      <c r="AT3918">
        <f>IF(OR($D3918="51",$D3918="52",$D3918="61"),(AD3918/'Totals and Drop Down Lists'!Z$4)*Inputs!H$38,0)</f>
        <v>0</v>
      </c>
      <c r="AU3918">
        <f>IF(OR($D3918="51",$D3918="52",$D3918="61"),(AE3918/'Totals and Drop Down Lists'!AA$4)*Inputs!I$38,0)</f>
        <v>0</v>
      </c>
      <c r="AV3918">
        <f>IF(OR($D3918="51",$D3918="52",$D3918="61"),(AF3918/'Totals and Drop Down Lists'!AB$4)*Inputs!J$38,0)</f>
        <v>0</v>
      </c>
      <c r="AW3918">
        <f>IF(OR($D3918="51",$D3918="52",$D3918="61"),(AG3918/'Totals and Drop Down Lists'!AC$4)*Inputs!K$38,0)</f>
        <v>0</v>
      </c>
      <c r="AX3918">
        <f>IF(OR($D3918="51",$D3918="52",$D3918="61"),(AH3918/'Totals and Drop Down Lists'!AD$4)*Inputs!L$38,0)</f>
        <v>0</v>
      </c>
      <c r="AY3918">
        <f>IF(OR($D3918="51",$D3918="52",$D3918="61"),0,(AA3918/'Totals and Drop Down Lists'!W$5)*Inputs!E$39)</f>
        <v>0</v>
      </c>
      <c r="AZ3918">
        <f>IF(OR($D3918="51",$D3918="52",$D3918="61"),0,(AB3918/'Totals and Drop Down Lists'!X$5)*Inputs!F$39)</f>
        <v>0</v>
      </c>
      <c r="BA3918">
        <f>IF(OR($D3918="51",$D3918="52",$D3918="61"),0,(AC3918/'Totals and Drop Down Lists'!Y$5)*Inputs!G$39)</f>
        <v>0</v>
      </c>
      <c r="BB3918">
        <f>IF(OR($D3918="51",$D3918="52",$D3918="61"),0,(AD3918/'Totals and Drop Down Lists'!Z$5)*Inputs!H$39)</f>
        <v>0</v>
      </c>
      <c r="BC3918">
        <f>IF(OR($D3918="51",$D3918="52",$D3918="61"),0,(AE3918/'Totals and Drop Down Lists'!AA$5)*Inputs!I$39)</f>
        <v>0</v>
      </c>
      <c r="BD3918">
        <f>IF(OR($D3918="51",$D3918="52",$D3918="61"),0,(AF3918/'Totals and Drop Down Lists'!AB$5)*Inputs!J$39)</f>
        <v>0</v>
      </c>
      <c r="BE3918">
        <f>IF(OR($D3918="51",$D3918="52",$D3918="61"),0,(AG3918/'Totals and Drop Down Lists'!AC$5)*Inputs!K$39)</f>
        <v>0</v>
      </c>
      <c r="BF3918">
        <f>IF(OR($D3918="51",$D3918="52",$D3918="61"),0,(AH3918/'Totals and Drop Down Lists'!AD$5)*Inputs!L$39)</f>
        <v>0</v>
      </c>
      <c r="BG3918" s="10">
        <f t="shared" si="550"/>
        <v>19082.226276691417</v>
      </c>
    </row>
    <row r="3919" spans="1:59" ht="28.8">
      <c r="A3919" s="1" t="s">
        <v>7712</v>
      </c>
      <c r="B3919" s="1" t="s">
        <v>7098</v>
      </c>
      <c r="C3919" s="1" t="s">
        <v>7149</v>
      </c>
      <c r="D3919" s="1" t="s">
        <v>58</v>
      </c>
      <c r="E3919" s="1" t="s">
        <v>7150</v>
      </c>
      <c r="F3919" s="2">
        <v>58616</v>
      </c>
      <c r="G3919" s="2">
        <v>183</v>
      </c>
      <c r="H3919" s="2">
        <v>35</v>
      </c>
      <c r="I3919" s="2">
        <v>3657</v>
      </c>
      <c r="J3919" s="2">
        <v>22955</v>
      </c>
      <c r="K3919" s="2">
        <v>4140</v>
      </c>
      <c r="L3919" s="2">
        <v>127</v>
      </c>
      <c r="M3919" s="2">
        <v>53</v>
      </c>
      <c r="N3919" s="2">
        <v>0</v>
      </c>
      <c r="O3919" s="2">
        <v>93</v>
      </c>
      <c r="P3919" s="2">
        <v>16</v>
      </c>
      <c r="Q3919" s="2">
        <v>0</v>
      </c>
      <c r="R3919" s="2">
        <v>6100</v>
      </c>
      <c r="S3919" s="2">
        <v>2960100</v>
      </c>
      <c r="T3919" s="2">
        <v>160085800</v>
      </c>
      <c r="U3919" s="2">
        <v>203</v>
      </c>
      <c r="V3919" s="2">
        <v>155</v>
      </c>
      <c r="W3919" s="2">
        <v>30</v>
      </c>
      <c r="X3919" s="2">
        <v>682</v>
      </c>
      <c r="Y3919" s="2">
        <v>62</v>
      </c>
      <c r="Z3919" s="2">
        <v>486</v>
      </c>
      <c r="AA3919" s="9">
        <f t="shared" si="551"/>
        <v>58616</v>
      </c>
      <c r="AB3919" s="9">
        <f t="shared" si="552"/>
        <v>3439</v>
      </c>
      <c r="AC3919" s="9">
        <f t="shared" si="553"/>
        <v>6389</v>
      </c>
      <c r="AD3919" s="9">
        <f t="shared" si="554"/>
        <v>6100</v>
      </c>
      <c r="AE3919" s="44">
        <f t="shared" si="555"/>
        <v>5.2145780364426483E-5</v>
      </c>
      <c r="AF3919" s="9">
        <f t="shared" si="556"/>
        <v>497</v>
      </c>
      <c r="AG3919" s="9">
        <f t="shared" si="549"/>
        <v>548</v>
      </c>
      <c r="AH3919" s="44">
        <f t="shared" si="557"/>
        <v>3.6775169982915655E-5</v>
      </c>
      <c r="AI3919">
        <f>AA3919/'Totals and Drop Down Lists'!W$6*Inputs!E$37</f>
        <v>53172.942105496259</v>
      </c>
      <c r="AJ3919">
        <f>AB3919/'Totals and Drop Down Lists'!X$6*Inputs!F$37</f>
        <v>11315.641521501038</v>
      </c>
      <c r="AK3919">
        <f>AC3919/'Totals and Drop Down Lists'!Y$6*Inputs!G$37</f>
        <v>42118.446116772022</v>
      </c>
      <c r="AL3919">
        <f>AD3919/'Totals and Drop Down Lists'!Z$6*Inputs!H$37</f>
        <v>48906.757746962721</v>
      </c>
      <c r="AM3919">
        <f>AE3919/'Totals and Drop Down Lists'!AA$6*Inputs!I$37</f>
        <v>6491.5943214993895</v>
      </c>
      <c r="AN3919">
        <f>AF3919/'Totals and Drop Down Lists'!AB$6*Inputs!J$37</f>
        <v>9918.4764907513363</v>
      </c>
      <c r="AO3919">
        <f>AG3919/'Totals and Drop Down Lists'!AC$6*Inputs!K$37</f>
        <v>10205.719746142207</v>
      </c>
      <c r="AP3919">
        <f>AH3919/'Totals and Drop Down Lists'!AD$6*Inputs!L$37</f>
        <v>8654.2974073684909</v>
      </c>
      <c r="AQ3919">
        <f>IF(OR($D3919="51",$D3919="52",$D3919="61"),(AA3919/'Totals and Drop Down Lists'!W$4)*Inputs!E$38,0)</f>
        <v>0</v>
      </c>
      <c r="AR3919">
        <f>IF(OR($D3919="51",$D3919="52",$D3919="61"),(AB3919/'Totals and Drop Down Lists'!X$4)*Inputs!F$38,0)</f>
        <v>0</v>
      </c>
      <c r="AS3919">
        <f>IF(OR($D3919="51",$D3919="52",$D3919="61"),(AC3919/'Totals and Drop Down Lists'!Y$4)*Inputs!G$38,0)</f>
        <v>0</v>
      </c>
      <c r="AT3919">
        <f>IF(OR($D3919="51",$D3919="52",$D3919="61"),(AD3919/'Totals and Drop Down Lists'!Z$4)*Inputs!H$38,0)</f>
        <v>0</v>
      </c>
      <c r="AU3919">
        <f>IF(OR($D3919="51",$D3919="52",$D3919="61"),(AE3919/'Totals and Drop Down Lists'!AA$4)*Inputs!I$38,0)</f>
        <v>0</v>
      </c>
      <c r="AV3919">
        <f>IF(OR($D3919="51",$D3919="52",$D3919="61"),(AF3919/'Totals and Drop Down Lists'!AB$4)*Inputs!J$38,0)</f>
        <v>0</v>
      </c>
      <c r="AW3919">
        <f>IF(OR($D3919="51",$D3919="52",$D3919="61"),(AG3919/'Totals and Drop Down Lists'!AC$4)*Inputs!K$38,0)</f>
        <v>0</v>
      </c>
      <c r="AX3919">
        <f>IF(OR($D3919="51",$D3919="52",$D3919="61"),(AH3919/'Totals and Drop Down Lists'!AD$4)*Inputs!L$38,0)</f>
        <v>0</v>
      </c>
      <c r="AY3919">
        <f>IF(OR($D3919="51",$D3919="52",$D3919="61"),0,(AA3919/'Totals and Drop Down Lists'!W$5)*Inputs!E$39)</f>
        <v>0</v>
      </c>
      <c r="AZ3919">
        <f>IF(OR($D3919="51",$D3919="52",$D3919="61"),0,(AB3919/'Totals and Drop Down Lists'!X$5)*Inputs!F$39)</f>
        <v>0</v>
      </c>
      <c r="BA3919">
        <f>IF(OR($D3919="51",$D3919="52",$D3919="61"),0,(AC3919/'Totals and Drop Down Lists'!Y$5)*Inputs!G$39)</f>
        <v>0</v>
      </c>
      <c r="BB3919">
        <f>IF(OR($D3919="51",$D3919="52",$D3919="61"),0,(AD3919/'Totals and Drop Down Lists'!Z$5)*Inputs!H$39)</f>
        <v>0</v>
      </c>
      <c r="BC3919">
        <f>IF(OR($D3919="51",$D3919="52",$D3919="61"),0,(AE3919/'Totals and Drop Down Lists'!AA$5)*Inputs!I$39)</f>
        <v>0</v>
      </c>
      <c r="BD3919">
        <f>IF(OR($D3919="51",$D3919="52",$D3919="61"),0,(AF3919/'Totals and Drop Down Lists'!AB$5)*Inputs!J$39)</f>
        <v>0</v>
      </c>
      <c r="BE3919">
        <f>IF(OR($D3919="51",$D3919="52",$D3919="61"),0,(AG3919/'Totals and Drop Down Lists'!AC$5)*Inputs!K$39)</f>
        <v>0</v>
      </c>
      <c r="BF3919">
        <f>IF(OR($D3919="51",$D3919="52",$D3919="61"),0,(AH3919/'Totals and Drop Down Lists'!AD$5)*Inputs!L$39)</f>
        <v>0</v>
      </c>
      <c r="BG3919" s="10">
        <f t="shared" si="550"/>
        <v>190783.87545649349</v>
      </c>
    </row>
    <row r="3920" spans="1:59" ht="28.8">
      <c r="A3920" s="1" t="s">
        <v>7712</v>
      </c>
      <c r="B3920" s="1" t="s">
        <v>7098</v>
      </c>
      <c r="C3920" s="1" t="s">
        <v>7011</v>
      </c>
      <c r="D3920" s="1" t="s">
        <v>25</v>
      </c>
      <c r="E3920" s="1" t="s">
        <v>7151</v>
      </c>
      <c r="F3920" s="2">
        <v>9255</v>
      </c>
      <c r="G3920" s="2">
        <v>41</v>
      </c>
      <c r="H3920" s="2">
        <v>4</v>
      </c>
      <c r="I3920" s="2">
        <v>1484</v>
      </c>
      <c r="J3920" s="2">
        <v>3739</v>
      </c>
      <c r="K3920" s="2">
        <v>891</v>
      </c>
      <c r="L3920" s="2">
        <v>53</v>
      </c>
      <c r="M3920" s="2">
        <v>19</v>
      </c>
      <c r="N3920" s="2">
        <v>1</v>
      </c>
      <c r="O3920" s="2">
        <v>20</v>
      </c>
      <c r="P3920" s="2">
        <v>0</v>
      </c>
      <c r="Q3920" s="2">
        <v>0</v>
      </c>
      <c r="R3920" s="2">
        <v>1310</v>
      </c>
      <c r="S3920" s="2">
        <v>368100</v>
      </c>
      <c r="T3920" s="2">
        <v>25213100</v>
      </c>
      <c r="U3920" s="2">
        <v>84</v>
      </c>
      <c r="V3920" s="2">
        <v>150</v>
      </c>
      <c r="W3920" s="2">
        <v>52</v>
      </c>
      <c r="X3920" s="2">
        <v>269</v>
      </c>
      <c r="Y3920" s="2">
        <v>50</v>
      </c>
      <c r="Z3920" s="2">
        <v>116</v>
      </c>
      <c r="AA3920" s="9">
        <f t="shared" si="551"/>
        <v>9255</v>
      </c>
      <c r="AB3920" s="9">
        <f t="shared" si="552"/>
        <v>1439</v>
      </c>
      <c r="AC3920" s="9">
        <f t="shared" si="553"/>
        <v>1403</v>
      </c>
      <c r="AD3920" s="9">
        <f t="shared" si="554"/>
        <v>1310</v>
      </c>
      <c r="AE3920" s="44">
        <f t="shared" si="555"/>
        <v>1.4828449035114575E-5</v>
      </c>
      <c r="AF3920" s="9">
        <f t="shared" si="556"/>
        <v>67</v>
      </c>
      <c r="AG3920" s="9">
        <f t="shared" si="549"/>
        <v>166</v>
      </c>
      <c r="AH3920" s="44">
        <f t="shared" si="557"/>
        <v>1.4719105333568503E-5</v>
      </c>
      <c r="AI3920">
        <f>AA3920/'Totals and Drop Down Lists'!W$6*Inputs!E$37</f>
        <v>8395.5844681719645</v>
      </c>
      <c r="AJ3920">
        <f>AB3920/'Totals and Drop Down Lists'!X$6*Inputs!F$37</f>
        <v>4734.8671559872046</v>
      </c>
      <c r="AK3920">
        <f>AC3920/'Totals and Drop Down Lists'!Y$6*Inputs!G$37</f>
        <v>9249.0499142011504</v>
      </c>
      <c r="AL3920">
        <f>AD3920/'Totals and Drop Down Lists'!Z$6*Inputs!H$37</f>
        <v>10502.926663691995</v>
      </c>
      <c r="AM3920">
        <f>AE3920/'Totals and Drop Down Lists'!AA$6*Inputs!I$37</f>
        <v>1845.9839872040925</v>
      </c>
      <c r="AN3920">
        <f>AF3920/'Totals and Drop Down Lists'!AB$6*Inputs!J$37</f>
        <v>1337.0984404030976</v>
      </c>
      <c r="AO3920">
        <f>AG3920/'Totals and Drop Down Lists'!AC$6*Inputs!K$37</f>
        <v>3091.5136457292087</v>
      </c>
      <c r="AP3920">
        <f>AH3920/'Totals and Drop Down Lists'!AD$6*Inputs!L$37</f>
        <v>3463.8457194423072</v>
      </c>
      <c r="AQ3920">
        <f>IF(OR($D3920="51",$D3920="52",$D3920="61"),(AA3920/'Totals and Drop Down Lists'!W$4)*Inputs!E$38,0)</f>
        <v>0</v>
      </c>
      <c r="AR3920">
        <f>IF(OR($D3920="51",$D3920="52",$D3920="61"),(AB3920/'Totals and Drop Down Lists'!X$4)*Inputs!F$38,0)</f>
        <v>0</v>
      </c>
      <c r="AS3920">
        <f>IF(OR($D3920="51",$D3920="52",$D3920="61"),(AC3920/'Totals and Drop Down Lists'!Y$4)*Inputs!G$38,0)</f>
        <v>0</v>
      </c>
      <c r="AT3920">
        <f>IF(OR($D3920="51",$D3920="52",$D3920="61"),(AD3920/'Totals and Drop Down Lists'!Z$4)*Inputs!H$38,0)</f>
        <v>0</v>
      </c>
      <c r="AU3920">
        <f>IF(OR($D3920="51",$D3920="52",$D3920="61"),(AE3920/'Totals and Drop Down Lists'!AA$4)*Inputs!I$38,0)</f>
        <v>0</v>
      </c>
      <c r="AV3920">
        <f>IF(OR($D3920="51",$D3920="52",$D3920="61"),(AF3920/'Totals and Drop Down Lists'!AB$4)*Inputs!J$38,0)</f>
        <v>0</v>
      </c>
      <c r="AW3920">
        <f>IF(OR($D3920="51",$D3920="52",$D3920="61"),(AG3920/'Totals and Drop Down Lists'!AC$4)*Inputs!K$38,0)</f>
        <v>0</v>
      </c>
      <c r="AX3920">
        <f>IF(OR($D3920="51",$D3920="52",$D3920="61"),(AH3920/'Totals and Drop Down Lists'!AD$4)*Inputs!L$38,0)</f>
        <v>0</v>
      </c>
      <c r="AY3920">
        <f>IF(OR($D3920="51",$D3920="52",$D3920="61"),0,(AA3920/'Totals and Drop Down Lists'!W$5)*Inputs!E$39)</f>
        <v>0</v>
      </c>
      <c r="AZ3920">
        <f>IF(OR($D3920="51",$D3920="52",$D3920="61"),0,(AB3920/'Totals and Drop Down Lists'!X$5)*Inputs!F$39)</f>
        <v>0</v>
      </c>
      <c r="BA3920">
        <f>IF(OR($D3920="51",$D3920="52",$D3920="61"),0,(AC3920/'Totals and Drop Down Lists'!Y$5)*Inputs!G$39)</f>
        <v>0</v>
      </c>
      <c r="BB3920">
        <f>IF(OR($D3920="51",$D3920="52",$D3920="61"),0,(AD3920/'Totals and Drop Down Lists'!Z$5)*Inputs!H$39)</f>
        <v>0</v>
      </c>
      <c r="BC3920">
        <f>IF(OR($D3920="51",$D3920="52",$D3920="61"),0,(AE3920/'Totals and Drop Down Lists'!AA$5)*Inputs!I$39)</f>
        <v>0</v>
      </c>
      <c r="BD3920">
        <f>IF(OR($D3920="51",$D3920="52",$D3920="61"),0,(AF3920/'Totals and Drop Down Lists'!AB$5)*Inputs!J$39)</f>
        <v>0</v>
      </c>
      <c r="BE3920">
        <f>IF(OR($D3920="51",$D3920="52",$D3920="61"),0,(AG3920/'Totals and Drop Down Lists'!AC$5)*Inputs!K$39)</f>
        <v>0</v>
      </c>
      <c r="BF3920">
        <f>IF(OR($D3920="51",$D3920="52",$D3920="61"),0,(AH3920/'Totals and Drop Down Lists'!AD$5)*Inputs!L$39)</f>
        <v>0</v>
      </c>
      <c r="BG3920" s="10">
        <f t="shared" si="550"/>
        <v>42620.869994831024</v>
      </c>
    </row>
    <row r="3921" spans="1:59" ht="28.8">
      <c r="A3921" s="1" t="s">
        <v>7712</v>
      </c>
      <c r="B3921" s="1" t="s">
        <v>7098</v>
      </c>
      <c r="C3921" s="1" t="s">
        <v>2137</v>
      </c>
      <c r="D3921" s="1" t="s">
        <v>25</v>
      </c>
      <c r="E3921" s="1" t="s">
        <v>7152</v>
      </c>
      <c r="F3921" s="2">
        <v>51080</v>
      </c>
      <c r="G3921" s="2">
        <v>2322</v>
      </c>
      <c r="H3921" s="2">
        <v>2</v>
      </c>
      <c r="I3921" s="2">
        <v>7793</v>
      </c>
      <c r="J3921" s="2">
        <v>19420</v>
      </c>
      <c r="K3921" s="2">
        <v>5467</v>
      </c>
      <c r="L3921" s="2">
        <v>126</v>
      </c>
      <c r="M3921" s="2">
        <v>60</v>
      </c>
      <c r="N3921" s="2">
        <v>13</v>
      </c>
      <c r="O3921" s="2">
        <v>119</v>
      </c>
      <c r="P3921" s="2">
        <v>128</v>
      </c>
      <c r="Q3921" s="2">
        <v>24</v>
      </c>
      <c r="R3921" s="2">
        <v>6358</v>
      </c>
      <c r="S3921" s="2">
        <v>3373200</v>
      </c>
      <c r="T3921" s="2">
        <v>181154200</v>
      </c>
      <c r="U3921" s="2">
        <v>397</v>
      </c>
      <c r="V3921" s="2">
        <v>422</v>
      </c>
      <c r="W3921" s="2">
        <v>82</v>
      </c>
      <c r="X3921" s="2">
        <v>1246</v>
      </c>
      <c r="Y3921" s="2">
        <v>257</v>
      </c>
      <c r="Z3921" s="2">
        <v>603</v>
      </c>
      <c r="AA3921" s="9">
        <f t="shared" si="551"/>
        <v>51080</v>
      </c>
      <c r="AB3921" s="9">
        <f t="shared" si="552"/>
        <v>5469</v>
      </c>
      <c r="AC3921" s="9">
        <f t="shared" si="553"/>
        <v>6828</v>
      </c>
      <c r="AD3921" s="9">
        <f t="shared" si="554"/>
        <v>6358</v>
      </c>
      <c r="AE3921" s="44">
        <f t="shared" si="555"/>
        <v>1.074842197456222E-4</v>
      </c>
      <c r="AF3921" s="9">
        <f t="shared" si="556"/>
        <v>742</v>
      </c>
      <c r="AG3921" s="9">
        <f t="shared" si="549"/>
        <v>860</v>
      </c>
      <c r="AH3921" s="44">
        <f t="shared" si="557"/>
        <v>9.0084357593851489E-5</v>
      </c>
      <c r="AI3921">
        <f>AA3921/'Totals and Drop Down Lists'!W$6*Inputs!E$37</f>
        <v>46336.731997214905</v>
      </c>
      <c r="AJ3921">
        <f>AB3921/'Totals and Drop Down Lists'!X$6*Inputs!F$37</f>
        <v>17995.127502497584</v>
      </c>
      <c r="AK3921">
        <f>AC3921/'Totals and Drop Down Lists'!Y$6*Inputs!G$37</f>
        <v>45012.482404964685</v>
      </c>
      <c r="AL3921">
        <f>AD3921/'Totals and Drop Down Lists'!Z$6*Inputs!H$37</f>
        <v>50975.273074621145</v>
      </c>
      <c r="AM3921">
        <f>AE3921/'Totals and Drop Down Lists'!AA$6*Inputs!I$37</f>
        <v>13380.640689912278</v>
      </c>
      <c r="AN3921">
        <f>AF3921/'Totals and Drop Down Lists'!AB$6*Inputs!J$37</f>
        <v>14807.866310135798</v>
      </c>
      <c r="AO3921">
        <f>AG3921/'Totals and Drop Down Lists'!AC$6*Inputs!K$37</f>
        <v>16016.275514018791</v>
      </c>
      <c r="AP3921">
        <f>AH3921/'Totals and Drop Down Lists'!AD$6*Inputs!L$37</f>
        <v>21199.543679365866</v>
      </c>
      <c r="AQ3921">
        <f>IF(OR($D3921="51",$D3921="52",$D3921="61"),(AA3921/'Totals and Drop Down Lists'!W$4)*Inputs!E$38,0)</f>
        <v>0</v>
      </c>
      <c r="AR3921">
        <f>IF(OR($D3921="51",$D3921="52",$D3921="61"),(AB3921/'Totals and Drop Down Lists'!X$4)*Inputs!F$38,0)</f>
        <v>0</v>
      </c>
      <c r="AS3921">
        <f>IF(OR($D3921="51",$D3921="52",$D3921="61"),(AC3921/'Totals and Drop Down Lists'!Y$4)*Inputs!G$38,0)</f>
        <v>0</v>
      </c>
      <c r="AT3921">
        <f>IF(OR($D3921="51",$D3921="52",$D3921="61"),(AD3921/'Totals and Drop Down Lists'!Z$4)*Inputs!H$38,0)</f>
        <v>0</v>
      </c>
      <c r="AU3921">
        <f>IF(OR($D3921="51",$D3921="52",$D3921="61"),(AE3921/'Totals and Drop Down Lists'!AA$4)*Inputs!I$38,0)</f>
        <v>0</v>
      </c>
      <c r="AV3921">
        <f>IF(OR($D3921="51",$D3921="52",$D3921="61"),(AF3921/'Totals and Drop Down Lists'!AB$4)*Inputs!J$38,0)</f>
        <v>0</v>
      </c>
      <c r="AW3921">
        <f>IF(OR($D3921="51",$D3921="52",$D3921="61"),(AG3921/'Totals and Drop Down Lists'!AC$4)*Inputs!K$38,0)</f>
        <v>0</v>
      </c>
      <c r="AX3921">
        <f>IF(OR($D3921="51",$D3921="52",$D3921="61"),(AH3921/'Totals and Drop Down Lists'!AD$4)*Inputs!L$38,0)</f>
        <v>0</v>
      </c>
      <c r="AY3921">
        <f>IF(OR($D3921="51",$D3921="52",$D3921="61"),0,(AA3921/'Totals and Drop Down Lists'!W$5)*Inputs!E$39)</f>
        <v>0</v>
      </c>
      <c r="AZ3921">
        <f>IF(OR($D3921="51",$D3921="52",$D3921="61"),0,(AB3921/'Totals and Drop Down Lists'!X$5)*Inputs!F$39)</f>
        <v>0</v>
      </c>
      <c r="BA3921">
        <f>IF(OR($D3921="51",$D3921="52",$D3921="61"),0,(AC3921/'Totals and Drop Down Lists'!Y$5)*Inputs!G$39)</f>
        <v>0</v>
      </c>
      <c r="BB3921">
        <f>IF(OR($D3921="51",$D3921="52",$D3921="61"),0,(AD3921/'Totals and Drop Down Lists'!Z$5)*Inputs!H$39)</f>
        <v>0</v>
      </c>
      <c r="BC3921">
        <f>IF(OR($D3921="51",$D3921="52",$D3921="61"),0,(AE3921/'Totals and Drop Down Lists'!AA$5)*Inputs!I$39)</f>
        <v>0</v>
      </c>
      <c r="BD3921">
        <f>IF(OR($D3921="51",$D3921="52",$D3921="61"),0,(AF3921/'Totals and Drop Down Lists'!AB$5)*Inputs!J$39)</f>
        <v>0</v>
      </c>
      <c r="BE3921">
        <f>IF(OR($D3921="51",$D3921="52",$D3921="61"),0,(AG3921/'Totals and Drop Down Lists'!AC$5)*Inputs!K$39)</f>
        <v>0</v>
      </c>
      <c r="BF3921">
        <f>IF(OR($D3921="51",$D3921="52",$D3921="61"),0,(AH3921/'Totals and Drop Down Lists'!AD$5)*Inputs!L$39)</f>
        <v>0</v>
      </c>
      <c r="BG3921" s="10">
        <f t="shared" si="550"/>
        <v>225723.94117273105</v>
      </c>
    </row>
    <row r="3922" spans="1:59" ht="28.8">
      <c r="A3922" s="1" t="s">
        <v>7712</v>
      </c>
      <c r="B3922" s="1" t="s">
        <v>7098</v>
      </c>
      <c r="C3922" s="1" t="s">
        <v>2751</v>
      </c>
      <c r="D3922" s="1" t="s">
        <v>25</v>
      </c>
      <c r="E3922" s="1" t="s">
        <v>7153</v>
      </c>
      <c r="F3922" s="2">
        <v>36901</v>
      </c>
      <c r="G3922" s="2">
        <v>203</v>
      </c>
      <c r="H3922" s="2">
        <v>0</v>
      </c>
      <c r="I3922" s="2">
        <v>3770</v>
      </c>
      <c r="J3922" s="2">
        <v>14640</v>
      </c>
      <c r="K3922" s="2">
        <v>3634</v>
      </c>
      <c r="L3922" s="2">
        <v>58</v>
      </c>
      <c r="M3922" s="2">
        <v>6</v>
      </c>
      <c r="N3922" s="2">
        <v>0</v>
      </c>
      <c r="O3922" s="2">
        <v>94</v>
      </c>
      <c r="P3922" s="2">
        <v>26</v>
      </c>
      <c r="Q3922" s="2">
        <v>0</v>
      </c>
      <c r="R3922" s="2">
        <v>4594</v>
      </c>
      <c r="S3922" s="2">
        <v>2507600</v>
      </c>
      <c r="T3922" s="2">
        <v>133431800</v>
      </c>
      <c r="U3922" s="2">
        <v>269</v>
      </c>
      <c r="V3922" s="2">
        <v>319</v>
      </c>
      <c r="W3922" s="2">
        <v>124</v>
      </c>
      <c r="X3922" s="2">
        <v>716</v>
      </c>
      <c r="Y3922" s="2">
        <v>142</v>
      </c>
      <c r="Z3922" s="2">
        <v>364</v>
      </c>
      <c r="AA3922" s="9">
        <f t="shared" si="551"/>
        <v>36901</v>
      </c>
      <c r="AB3922" s="9">
        <f t="shared" si="552"/>
        <v>3567</v>
      </c>
      <c r="AC3922" s="9">
        <f t="shared" si="553"/>
        <v>4778</v>
      </c>
      <c r="AD3922" s="9">
        <f t="shared" si="554"/>
        <v>4594</v>
      </c>
      <c r="AE3922" s="44">
        <f t="shared" si="555"/>
        <v>6.2997679865449155E-5</v>
      </c>
      <c r="AF3922" s="9">
        <f t="shared" si="556"/>
        <v>273</v>
      </c>
      <c r="AG3922" s="9">
        <f t="shared" si="549"/>
        <v>506</v>
      </c>
      <c r="AH3922" s="44">
        <f t="shared" si="557"/>
        <v>4.6735344612428829E-5</v>
      </c>
      <c r="AI3922">
        <f>AA3922/'Totals and Drop Down Lists'!W$6*Inputs!E$37</f>
        <v>33474.388164237025</v>
      </c>
      <c r="AJ3922">
        <f>AB3922/'Totals and Drop Down Lists'!X$6*Inputs!F$37</f>
        <v>11736.811080893925</v>
      </c>
      <c r="AK3922">
        <f>AC3922/'Totals and Drop Down Lists'!Y$6*Inputs!G$37</f>
        <v>31498.189943017176</v>
      </c>
      <c r="AL3922">
        <f>AD3922/'Totals and Drop Down Lists'!Z$6*Inputs!H$37</f>
        <v>36832.400834351924</v>
      </c>
      <c r="AM3922">
        <f>AE3922/'Totals and Drop Down Lists'!AA$6*Inputs!I$37</f>
        <v>7842.5402405363739</v>
      </c>
      <c r="AN3922">
        <f>AF3922/'Totals and Drop Down Lists'!AB$6*Inputs!J$37</f>
        <v>5448.1772273141141</v>
      </c>
      <c r="AO3922">
        <f>AG3922/'Totals and Drop Down Lists'!AC$6*Inputs!K$37</f>
        <v>9423.5295466203588</v>
      </c>
      <c r="AP3922">
        <f>AH3922/'Totals and Drop Down Lists'!AD$6*Inputs!L$37</f>
        <v>10998.224397051414</v>
      </c>
      <c r="AQ3922">
        <f>IF(OR($D3922="51",$D3922="52",$D3922="61"),(AA3922/'Totals and Drop Down Lists'!W$4)*Inputs!E$38,0)</f>
        <v>0</v>
      </c>
      <c r="AR3922">
        <f>IF(OR($D3922="51",$D3922="52",$D3922="61"),(AB3922/'Totals and Drop Down Lists'!X$4)*Inputs!F$38,0)</f>
        <v>0</v>
      </c>
      <c r="AS3922">
        <f>IF(OR($D3922="51",$D3922="52",$D3922="61"),(AC3922/'Totals and Drop Down Lists'!Y$4)*Inputs!G$38,0)</f>
        <v>0</v>
      </c>
      <c r="AT3922">
        <f>IF(OR($D3922="51",$D3922="52",$D3922="61"),(AD3922/'Totals and Drop Down Lists'!Z$4)*Inputs!H$38,0)</f>
        <v>0</v>
      </c>
      <c r="AU3922">
        <f>IF(OR($D3922="51",$D3922="52",$D3922="61"),(AE3922/'Totals and Drop Down Lists'!AA$4)*Inputs!I$38,0)</f>
        <v>0</v>
      </c>
      <c r="AV3922">
        <f>IF(OR($D3922="51",$D3922="52",$D3922="61"),(AF3922/'Totals and Drop Down Lists'!AB$4)*Inputs!J$38,0)</f>
        <v>0</v>
      </c>
      <c r="AW3922">
        <f>IF(OR($D3922="51",$D3922="52",$D3922="61"),(AG3922/'Totals and Drop Down Lists'!AC$4)*Inputs!K$38,0)</f>
        <v>0</v>
      </c>
      <c r="AX3922">
        <f>IF(OR($D3922="51",$D3922="52",$D3922="61"),(AH3922/'Totals and Drop Down Lists'!AD$4)*Inputs!L$38,0)</f>
        <v>0</v>
      </c>
      <c r="AY3922">
        <f>IF(OR($D3922="51",$D3922="52",$D3922="61"),0,(AA3922/'Totals and Drop Down Lists'!W$5)*Inputs!E$39)</f>
        <v>0</v>
      </c>
      <c r="AZ3922">
        <f>IF(OR($D3922="51",$D3922="52",$D3922="61"),0,(AB3922/'Totals and Drop Down Lists'!X$5)*Inputs!F$39)</f>
        <v>0</v>
      </c>
      <c r="BA3922">
        <f>IF(OR($D3922="51",$D3922="52",$D3922="61"),0,(AC3922/'Totals and Drop Down Lists'!Y$5)*Inputs!G$39)</f>
        <v>0</v>
      </c>
      <c r="BB3922">
        <f>IF(OR($D3922="51",$D3922="52",$D3922="61"),0,(AD3922/'Totals and Drop Down Lists'!Z$5)*Inputs!H$39)</f>
        <v>0</v>
      </c>
      <c r="BC3922">
        <f>IF(OR($D3922="51",$D3922="52",$D3922="61"),0,(AE3922/'Totals and Drop Down Lists'!AA$5)*Inputs!I$39)</f>
        <v>0</v>
      </c>
      <c r="BD3922">
        <f>IF(OR($D3922="51",$D3922="52",$D3922="61"),0,(AF3922/'Totals and Drop Down Lists'!AB$5)*Inputs!J$39)</f>
        <v>0</v>
      </c>
      <c r="BE3922">
        <f>IF(OR($D3922="51",$D3922="52",$D3922="61"),0,(AG3922/'Totals and Drop Down Lists'!AC$5)*Inputs!K$39)</f>
        <v>0</v>
      </c>
      <c r="BF3922">
        <f>IF(OR($D3922="51",$D3922="52",$D3922="61"),0,(AH3922/'Totals and Drop Down Lists'!AD$5)*Inputs!L$39)</f>
        <v>0</v>
      </c>
      <c r="BG3922" s="10">
        <f t="shared" si="550"/>
        <v>147254.26143402231</v>
      </c>
    </row>
    <row r="3923" spans="1:59" ht="28.8">
      <c r="A3923" s="1" t="s">
        <v>7712</v>
      </c>
      <c r="B3923" s="1" t="s">
        <v>7098</v>
      </c>
      <c r="C3923" s="1" t="s">
        <v>7154</v>
      </c>
      <c r="D3923" s="1" t="s">
        <v>25</v>
      </c>
      <c r="E3923" s="1" t="s">
        <v>7155</v>
      </c>
      <c r="F3923" s="2">
        <v>19042</v>
      </c>
      <c r="G3923" s="2">
        <v>79</v>
      </c>
      <c r="H3923" s="2">
        <v>1</v>
      </c>
      <c r="I3923" s="2">
        <v>2166</v>
      </c>
      <c r="J3923" s="2">
        <v>8001</v>
      </c>
      <c r="K3923" s="2">
        <v>1931</v>
      </c>
      <c r="L3923" s="2">
        <v>85</v>
      </c>
      <c r="M3923" s="2">
        <v>13</v>
      </c>
      <c r="N3923" s="2">
        <v>3</v>
      </c>
      <c r="O3923" s="2">
        <v>57</v>
      </c>
      <c r="P3923" s="2">
        <v>0</v>
      </c>
      <c r="Q3923" s="2">
        <v>0</v>
      </c>
      <c r="R3923" s="2">
        <v>2525</v>
      </c>
      <c r="S3923" s="2">
        <v>1000800</v>
      </c>
      <c r="T3923" s="2">
        <v>74967400</v>
      </c>
      <c r="U3923" s="2">
        <v>61</v>
      </c>
      <c r="V3923" s="2">
        <v>127</v>
      </c>
      <c r="W3923" s="2">
        <v>4</v>
      </c>
      <c r="X3923" s="2">
        <v>272</v>
      </c>
      <c r="Y3923" s="2">
        <v>63</v>
      </c>
      <c r="Z3923" s="2">
        <v>143</v>
      </c>
      <c r="AA3923" s="9">
        <f t="shared" si="551"/>
        <v>19042</v>
      </c>
      <c r="AB3923" s="9">
        <f t="shared" si="552"/>
        <v>2086</v>
      </c>
      <c r="AC3923" s="9">
        <f t="shared" si="553"/>
        <v>2683</v>
      </c>
      <c r="AD3923" s="9">
        <f t="shared" si="554"/>
        <v>2525</v>
      </c>
      <c r="AE3923" s="44">
        <f t="shared" si="555"/>
        <v>3.2547382145761079E-5</v>
      </c>
      <c r="AF3923" s="9">
        <f t="shared" si="556"/>
        <v>141</v>
      </c>
      <c r="AG3923" s="9">
        <f t="shared" si="549"/>
        <v>206</v>
      </c>
      <c r="AH3923" s="44">
        <f t="shared" si="557"/>
        <v>1.8499343223132963E-5</v>
      </c>
      <c r="AI3923">
        <f>AA3923/'Totals and Drop Down Lists'!W$6*Inputs!E$37</f>
        <v>17273.767632947656</v>
      </c>
      <c r="AJ3923">
        <f>AB3923/'Totals and Drop Down Lists'!X$6*Inputs!F$37</f>
        <v>6863.7476632309299</v>
      </c>
      <c r="AK3923">
        <f>AC3923/'Totals and Drop Down Lists'!Y$6*Inputs!G$37</f>
        <v>17687.242280685452</v>
      </c>
      <c r="AL3923">
        <f>AD3923/'Totals and Drop Down Lists'!Z$6*Inputs!H$37</f>
        <v>20244.190706734571</v>
      </c>
      <c r="AM3923">
        <f>AE3923/'Totals and Drop Down Lists'!AA$6*Inputs!I$37</f>
        <v>4051.8024591924623</v>
      </c>
      <c r="AN3923">
        <f>AF3923/'Totals and Drop Down Lists'!AB$6*Inputs!J$37</f>
        <v>2813.8937327886083</v>
      </c>
      <c r="AO3923">
        <f>AG3923/'Totals and Drop Down Lists'!AC$6*Inputs!K$37</f>
        <v>3836.4566928928734</v>
      </c>
      <c r="AP3923">
        <f>AH3923/'Totals and Drop Down Lists'!AD$6*Inputs!L$37</f>
        <v>4353.4487581799149</v>
      </c>
      <c r="AQ3923">
        <f>IF(OR($D3923="51",$D3923="52",$D3923="61"),(AA3923/'Totals and Drop Down Lists'!W$4)*Inputs!E$38,0)</f>
        <v>0</v>
      </c>
      <c r="AR3923">
        <f>IF(OR($D3923="51",$D3923="52",$D3923="61"),(AB3923/'Totals and Drop Down Lists'!X$4)*Inputs!F$38,0)</f>
        <v>0</v>
      </c>
      <c r="AS3923">
        <f>IF(OR($D3923="51",$D3923="52",$D3923="61"),(AC3923/'Totals and Drop Down Lists'!Y$4)*Inputs!G$38,0)</f>
        <v>0</v>
      </c>
      <c r="AT3923">
        <f>IF(OR($D3923="51",$D3923="52",$D3923="61"),(AD3923/'Totals and Drop Down Lists'!Z$4)*Inputs!H$38,0)</f>
        <v>0</v>
      </c>
      <c r="AU3923">
        <f>IF(OR($D3923="51",$D3923="52",$D3923="61"),(AE3923/'Totals and Drop Down Lists'!AA$4)*Inputs!I$38,0)</f>
        <v>0</v>
      </c>
      <c r="AV3923">
        <f>IF(OR($D3923="51",$D3923="52",$D3923="61"),(AF3923/'Totals and Drop Down Lists'!AB$4)*Inputs!J$38,0)</f>
        <v>0</v>
      </c>
      <c r="AW3923">
        <f>IF(OR($D3923="51",$D3923="52",$D3923="61"),(AG3923/'Totals and Drop Down Lists'!AC$4)*Inputs!K$38,0)</f>
        <v>0</v>
      </c>
      <c r="AX3923">
        <f>IF(OR($D3923="51",$D3923="52",$D3923="61"),(AH3923/'Totals and Drop Down Lists'!AD$4)*Inputs!L$38,0)</f>
        <v>0</v>
      </c>
      <c r="AY3923">
        <f>IF(OR($D3923="51",$D3923="52",$D3923="61"),0,(AA3923/'Totals and Drop Down Lists'!W$5)*Inputs!E$39)</f>
        <v>0</v>
      </c>
      <c r="AZ3923">
        <f>IF(OR($D3923="51",$D3923="52",$D3923="61"),0,(AB3923/'Totals and Drop Down Lists'!X$5)*Inputs!F$39)</f>
        <v>0</v>
      </c>
      <c r="BA3923">
        <f>IF(OR($D3923="51",$D3923="52",$D3923="61"),0,(AC3923/'Totals and Drop Down Lists'!Y$5)*Inputs!G$39)</f>
        <v>0</v>
      </c>
      <c r="BB3923">
        <f>IF(OR($D3923="51",$D3923="52",$D3923="61"),0,(AD3923/'Totals and Drop Down Lists'!Z$5)*Inputs!H$39)</f>
        <v>0</v>
      </c>
      <c r="BC3923">
        <f>IF(OR($D3923="51",$D3923="52",$D3923="61"),0,(AE3923/'Totals and Drop Down Lists'!AA$5)*Inputs!I$39)</f>
        <v>0</v>
      </c>
      <c r="BD3923">
        <f>IF(OR($D3923="51",$D3923="52",$D3923="61"),0,(AF3923/'Totals and Drop Down Lists'!AB$5)*Inputs!J$39)</f>
        <v>0</v>
      </c>
      <c r="BE3923">
        <f>IF(OR($D3923="51",$D3923="52",$D3923="61"),0,(AG3923/'Totals and Drop Down Lists'!AC$5)*Inputs!K$39)</f>
        <v>0</v>
      </c>
      <c r="BF3923">
        <f>IF(OR($D3923="51",$D3923="52",$D3923="61"),0,(AH3923/'Totals and Drop Down Lists'!AD$5)*Inputs!L$39)</f>
        <v>0</v>
      </c>
      <c r="BG3923" s="10">
        <f t="shared" si="550"/>
        <v>77124.549926652471</v>
      </c>
    </row>
    <row r="3924" spans="1:59" ht="28.8">
      <c r="A3924" s="1" t="s">
        <v>7712</v>
      </c>
      <c r="B3924" s="1" t="s">
        <v>7098</v>
      </c>
      <c r="C3924" s="1" t="s">
        <v>2317</v>
      </c>
      <c r="D3924" s="1" t="s">
        <v>25</v>
      </c>
      <c r="E3924" s="1" t="s">
        <v>7156</v>
      </c>
      <c r="F3924" s="2">
        <v>23709</v>
      </c>
      <c r="G3924" s="2">
        <v>90</v>
      </c>
      <c r="H3924" s="2">
        <v>6</v>
      </c>
      <c r="I3924" s="2">
        <v>2295</v>
      </c>
      <c r="J3924" s="2">
        <v>9610</v>
      </c>
      <c r="K3924" s="2">
        <v>2184</v>
      </c>
      <c r="L3924" s="2">
        <v>53</v>
      </c>
      <c r="M3924" s="2">
        <v>1</v>
      </c>
      <c r="N3924" s="2">
        <v>0</v>
      </c>
      <c r="O3924" s="2">
        <v>60</v>
      </c>
      <c r="P3924" s="2">
        <v>1</v>
      </c>
      <c r="Q3924" s="2">
        <v>0</v>
      </c>
      <c r="R3924" s="2">
        <v>3406</v>
      </c>
      <c r="S3924" s="2">
        <v>1448200</v>
      </c>
      <c r="T3924" s="2">
        <v>84928600</v>
      </c>
      <c r="U3924" s="2">
        <v>215</v>
      </c>
      <c r="V3924" s="2">
        <v>280</v>
      </c>
      <c r="W3924" s="2">
        <v>34</v>
      </c>
      <c r="X3924" s="2">
        <v>593</v>
      </c>
      <c r="Y3924" s="2">
        <v>102</v>
      </c>
      <c r="Z3924" s="2">
        <v>276</v>
      </c>
      <c r="AA3924" s="9">
        <f t="shared" si="551"/>
        <v>23709</v>
      </c>
      <c r="AB3924" s="9">
        <f t="shared" si="552"/>
        <v>2199</v>
      </c>
      <c r="AC3924" s="9">
        <f t="shared" si="553"/>
        <v>3521</v>
      </c>
      <c r="AD3924" s="9">
        <f t="shared" si="554"/>
        <v>3406</v>
      </c>
      <c r="AE3924" s="44">
        <f t="shared" si="555"/>
        <v>3.4663919410160238E-5</v>
      </c>
      <c r="AF3924" s="9">
        <f t="shared" si="556"/>
        <v>279</v>
      </c>
      <c r="AG3924" s="9">
        <f t="shared" si="549"/>
        <v>378</v>
      </c>
      <c r="AH3924" s="44">
        <f t="shared" si="557"/>
        <v>3.1964810382111047E-5</v>
      </c>
      <c r="AI3924">
        <f>AA3924/'Totals and Drop Down Lists'!W$6*Inputs!E$37</f>
        <v>21507.391913116055</v>
      </c>
      <c r="AJ3924">
        <f>AB3924/'Totals and Drop Down Lists'!X$6*Inputs!F$37</f>
        <v>7235.5614148824616</v>
      </c>
      <c r="AK3924">
        <f>AC3924/'Totals and Drop Down Lists'!Y$6*Inputs!G$37</f>
        <v>23211.621345618139</v>
      </c>
      <c r="AL3924">
        <f>AD3924/'Totals and Drop Down Lists'!Z$6*Inputs!H$37</f>
        <v>27307.609325599184</v>
      </c>
      <c r="AM3924">
        <f>AE3924/'Totals and Drop Down Lists'!AA$6*Inputs!I$37</f>
        <v>4315.2888082468644</v>
      </c>
      <c r="AN3924">
        <f>AF3924/'Totals and Drop Down Lists'!AB$6*Inputs!J$37</f>
        <v>5567.9173861561831</v>
      </c>
      <c r="AO3924">
        <f>AG3924/'Totals and Drop Down Lists'!AC$6*Inputs!K$37</f>
        <v>7039.7117956966313</v>
      </c>
      <c r="AP3924">
        <f>AH3924/'Totals and Drop Down Lists'!AD$6*Inputs!L$37</f>
        <v>7522.2759200145692</v>
      </c>
      <c r="AQ3924">
        <f>IF(OR($D3924="51",$D3924="52",$D3924="61"),(AA3924/'Totals and Drop Down Lists'!W$4)*Inputs!E$38,0)</f>
        <v>0</v>
      </c>
      <c r="AR3924">
        <f>IF(OR($D3924="51",$D3924="52",$D3924="61"),(AB3924/'Totals and Drop Down Lists'!X$4)*Inputs!F$38,0)</f>
        <v>0</v>
      </c>
      <c r="AS3924">
        <f>IF(OR($D3924="51",$D3924="52",$D3924="61"),(AC3924/'Totals and Drop Down Lists'!Y$4)*Inputs!G$38,0)</f>
        <v>0</v>
      </c>
      <c r="AT3924">
        <f>IF(OR($D3924="51",$D3924="52",$D3924="61"),(AD3924/'Totals and Drop Down Lists'!Z$4)*Inputs!H$38,0)</f>
        <v>0</v>
      </c>
      <c r="AU3924">
        <f>IF(OR($D3924="51",$D3924="52",$D3924="61"),(AE3924/'Totals and Drop Down Lists'!AA$4)*Inputs!I$38,0)</f>
        <v>0</v>
      </c>
      <c r="AV3924">
        <f>IF(OR($D3924="51",$D3924="52",$D3924="61"),(AF3924/'Totals and Drop Down Lists'!AB$4)*Inputs!J$38,0)</f>
        <v>0</v>
      </c>
      <c r="AW3924">
        <f>IF(OR($D3924="51",$D3924="52",$D3924="61"),(AG3924/'Totals and Drop Down Lists'!AC$4)*Inputs!K$38,0)</f>
        <v>0</v>
      </c>
      <c r="AX3924">
        <f>IF(OR($D3924="51",$D3924="52",$D3924="61"),(AH3924/'Totals and Drop Down Lists'!AD$4)*Inputs!L$38,0)</f>
        <v>0</v>
      </c>
      <c r="AY3924">
        <f>IF(OR($D3924="51",$D3924="52",$D3924="61"),0,(AA3924/'Totals and Drop Down Lists'!W$5)*Inputs!E$39)</f>
        <v>0</v>
      </c>
      <c r="AZ3924">
        <f>IF(OR($D3924="51",$D3924="52",$D3924="61"),0,(AB3924/'Totals and Drop Down Lists'!X$5)*Inputs!F$39)</f>
        <v>0</v>
      </c>
      <c r="BA3924">
        <f>IF(OR($D3924="51",$D3924="52",$D3924="61"),0,(AC3924/'Totals and Drop Down Lists'!Y$5)*Inputs!G$39)</f>
        <v>0</v>
      </c>
      <c r="BB3924">
        <f>IF(OR($D3924="51",$D3924="52",$D3924="61"),0,(AD3924/'Totals and Drop Down Lists'!Z$5)*Inputs!H$39)</f>
        <v>0</v>
      </c>
      <c r="BC3924">
        <f>IF(OR($D3924="51",$D3924="52",$D3924="61"),0,(AE3924/'Totals and Drop Down Lists'!AA$5)*Inputs!I$39)</f>
        <v>0</v>
      </c>
      <c r="BD3924">
        <f>IF(OR($D3924="51",$D3924="52",$D3924="61"),0,(AF3924/'Totals and Drop Down Lists'!AB$5)*Inputs!J$39)</f>
        <v>0</v>
      </c>
      <c r="BE3924">
        <f>IF(OR($D3924="51",$D3924="52",$D3924="61"),0,(AG3924/'Totals and Drop Down Lists'!AC$5)*Inputs!K$39)</f>
        <v>0</v>
      </c>
      <c r="BF3924">
        <f>IF(OR($D3924="51",$D3924="52",$D3924="61"),0,(AH3924/'Totals and Drop Down Lists'!AD$5)*Inputs!L$39)</f>
        <v>0</v>
      </c>
      <c r="BG3924" s="10">
        <f t="shared" si="550"/>
        <v>103707.37790933008</v>
      </c>
    </row>
    <row r="3925" spans="1:59" ht="28.8">
      <c r="A3925" s="1" t="s">
        <v>7712</v>
      </c>
      <c r="B3925" s="1" t="s">
        <v>7098</v>
      </c>
      <c r="C3925" s="1" t="s">
        <v>3241</v>
      </c>
      <c r="D3925" s="1" t="s">
        <v>25</v>
      </c>
      <c r="E3925" s="1" t="s">
        <v>7157</v>
      </c>
      <c r="F3925" s="2">
        <v>5937</v>
      </c>
      <c r="G3925" s="2">
        <v>15</v>
      </c>
      <c r="H3925" s="2">
        <v>0</v>
      </c>
      <c r="I3925" s="2">
        <v>951</v>
      </c>
      <c r="J3925" s="2">
        <v>2953</v>
      </c>
      <c r="K3925" s="2">
        <v>589</v>
      </c>
      <c r="L3925" s="2">
        <v>4</v>
      </c>
      <c r="M3925" s="2">
        <v>0</v>
      </c>
      <c r="N3925" s="2">
        <v>2</v>
      </c>
      <c r="O3925" s="2">
        <v>22</v>
      </c>
      <c r="P3925" s="2">
        <v>12</v>
      </c>
      <c r="Q3925" s="2">
        <v>0</v>
      </c>
      <c r="R3925" s="2">
        <v>1384</v>
      </c>
      <c r="S3925" s="2">
        <v>238500</v>
      </c>
      <c r="T3925" s="2">
        <v>14639000</v>
      </c>
      <c r="U3925" s="2">
        <v>133</v>
      </c>
      <c r="V3925" s="2">
        <v>172</v>
      </c>
      <c r="W3925" s="2">
        <v>10</v>
      </c>
      <c r="X3925" s="2">
        <v>278</v>
      </c>
      <c r="Y3925" s="2">
        <v>73</v>
      </c>
      <c r="Z3925" s="2">
        <v>66</v>
      </c>
      <c r="AA3925" s="9">
        <f t="shared" si="551"/>
        <v>5937</v>
      </c>
      <c r="AB3925" s="9">
        <f t="shared" si="552"/>
        <v>936</v>
      </c>
      <c r="AC3925" s="9">
        <f t="shared" si="553"/>
        <v>1424</v>
      </c>
      <c r="AD3925" s="9">
        <f t="shared" si="554"/>
        <v>1384</v>
      </c>
      <c r="AE3925" s="44">
        <f t="shared" si="555"/>
        <v>8.2047042052448979E-6</v>
      </c>
      <c r="AF3925" s="9">
        <f t="shared" si="556"/>
        <v>96</v>
      </c>
      <c r="AG3925" s="9">
        <f t="shared" si="549"/>
        <v>139</v>
      </c>
      <c r="AH3925" s="44">
        <f t="shared" si="557"/>
        <v>1.0316152045065861E-5</v>
      </c>
      <c r="AI3925">
        <f>AA3925/'Totals and Drop Down Lists'!W$6*Inputs!E$37</f>
        <v>5385.6925972487252</v>
      </c>
      <c r="AJ3925">
        <f>AB3925/'Totals and Drop Down Lists'!X$6*Inputs!F$37</f>
        <v>3079.8024030604747</v>
      </c>
      <c r="AK3925">
        <f>AC3925/'Totals and Drop Down Lists'!Y$6*Inputs!G$37</f>
        <v>9387.4890077137843</v>
      </c>
      <c r="AL3925">
        <f>AD3925/'Totals and Drop Down Lists'!Z$6*Inputs!H$37</f>
        <v>11096.221757671543</v>
      </c>
      <c r="AM3925">
        <f>AE3925/'Totals and Drop Down Lists'!AA$6*Inputs!I$37</f>
        <v>1021.3982963937898</v>
      </c>
      <c r="AN3925">
        <f>AF3925/'Totals and Drop Down Lists'!AB$6*Inputs!J$37</f>
        <v>1915.842541473095</v>
      </c>
      <c r="AO3925">
        <f>AG3925/'Totals and Drop Down Lists'!AC$6*Inputs!K$37</f>
        <v>2588.6770888937349</v>
      </c>
      <c r="AP3925">
        <f>AH3925/'Totals and Drop Down Lists'!AD$6*Inputs!L$37</f>
        <v>2427.6991225087004</v>
      </c>
      <c r="AQ3925">
        <f>IF(OR($D3925="51",$D3925="52",$D3925="61"),(AA3925/'Totals and Drop Down Lists'!W$4)*Inputs!E$38,0)</f>
        <v>0</v>
      </c>
      <c r="AR3925">
        <f>IF(OR($D3925="51",$D3925="52",$D3925="61"),(AB3925/'Totals and Drop Down Lists'!X$4)*Inputs!F$38,0)</f>
        <v>0</v>
      </c>
      <c r="AS3925">
        <f>IF(OR($D3925="51",$D3925="52",$D3925="61"),(AC3925/'Totals and Drop Down Lists'!Y$4)*Inputs!G$38,0)</f>
        <v>0</v>
      </c>
      <c r="AT3925">
        <f>IF(OR($D3925="51",$D3925="52",$D3925="61"),(AD3925/'Totals and Drop Down Lists'!Z$4)*Inputs!H$38,0)</f>
        <v>0</v>
      </c>
      <c r="AU3925">
        <f>IF(OR($D3925="51",$D3925="52",$D3925="61"),(AE3925/'Totals and Drop Down Lists'!AA$4)*Inputs!I$38,0)</f>
        <v>0</v>
      </c>
      <c r="AV3925">
        <f>IF(OR($D3925="51",$D3925="52",$D3925="61"),(AF3925/'Totals and Drop Down Lists'!AB$4)*Inputs!J$38,0)</f>
        <v>0</v>
      </c>
      <c r="AW3925">
        <f>IF(OR($D3925="51",$D3925="52",$D3925="61"),(AG3925/'Totals and Drop Down Lists'!AC$4)*Inputs!K$38,0)</f>
        <v>0</v>
      </c>
      <c r="AX3925">
        <f>IF(OR($D3925="51",$D3925="52",$D3925="61"),(AH3925/'Totals and Drop Down Lists'!AD$4)*Inputs!L$38,0)</f>
        <v>0</v>
      </c>
      <c r="AY3925">
        <f>IF(OR($D3925="51",$D3925="52",$D3925="61"),0,(AA3925/'Totals and Drop Down Lists'!W$5)*Inputs!E$39)</f>
        <v>0</v>
      </c>
      <c r="AZ3925">
        <f>IF(OR($D3925="51",$D3925="52",$D3925="61"),0,(AB3925/'Totals and Drop Down Lists'!X$5)*Inputs!F$39)</f>
        <v>0</v>
      </c>
      <c r="BA3925">
        <f>IF(OR($D3925="51",$D3925="52",$D3925="61"),0,(AC3925/'Totals and Drop Down Lists'!Y$5)*Inputs!G$39)</f>
        <v>0</v>
      </c>
      <c r="BB3925">
        <f>IF(OR($D3925="51",$D3925="52",$D3925="61"),0,(AD3925/'Totals and Drop Down Lists'!Z$5)*Inputs!H$39)</f>
        <v>0</v>
      </c>
      <c r="BC3925">
        <f>IF(OR($D3925="51",$D3925="52",$D3925="61"),0,(AE3925/'Totals and Drop Down Lists'!AA$5)*Inputs!I$39)</f>
        <v>0</v>
      </c>
      <c r="BD3925">
        <f>IF(OR($D3925="51",$D3925="52",$D3925="61"),0,(AF3925/'Totals and Drop Down Lists'!AB$5)*Inputs!J$39)</f>
        <v>0</v>
      </c>
      <c r="BE3925">
        <f>IF(OR($D3925="51",$D3925="52",$D3925="61"),0,(AG3925/'Totals and Drop Down Lists'!AC$5)*Inputs!K$39)</f>
        <v>0</v>
      </c>
      <c r="BF3925">
        <f>IF(OR($D3925="51",$D3925="52",$D3925="61"),0,(AH3925/'Totals and Drop Down Lists'!AD$5)*Inputs!L$39)</f>
        <v>0</v>
      </c>
      <c r="BG3925" s="10">
        <f t="shared" si="550"/>
        <v>36902.822814963845</v>
      </c>
    </row>
    <row r="3926" spans="1:59" ht="28.8">
      <c r="A3926" s="1" t="s">
        <v>7712</v>
      </c>
      <c r="B3926" s="1" t="s">
        <v>7098</v>
      </c>
      <c r="C3926" s="1" t="s">
        <v>76</v>
      </c>
      <c r="D3926" s="1" t="s">
        <v>25</v>
      </c>
      <c r="E3926" s="1" t="s">
        <v>7158</v>
      </c>
      <c r="F3926" s="2">
        <v>20506</v>
      </c>
      <c r="G3926" s="2">
        <v>105</v>
      </c>
      <c r="H3926" s="2">
        <v>8</v>
      </c>
      <c r="I3926" s="2">
        <v>3228</v>
      </c>
      <c r="J3926" s="2">
        <v>8112</v>
      </c>
      <c r="K3926" s="2">
        <v>2128</v>
      </c>
      <c r="L3926" s="2">
        <v>72</v>
      </c>
      <c r="M3926" s="2">
        <v>22</v>
      </c>
      <c r="N3926" s="2">
        <v>13</v>
      </c>
      <c r="O3926" s="2">
        <v>48</v>
      </c>
      <c r="P3926" s="2">
        <v>3</v>
      </c>
      <c r="Q3926" s="2">
        <v>1</v>
      </c>
      <c r="R3926" s="2">
        <v>2320</v>
      </c>
      <c r="S3926" s="2">
        <v>1160100</v>
      </c>
      <c r="T3926" s="2">
        <v>76563700</v>
      </c>
      <c r="U3926" s="2">
        <v>82</v>
      </c>
      <c r="V3926" s="2">
        <v>198</v>
      </c>
      <c r="W3926" s="2">
        <v>20</v>
      </c>
      <c r="X3926" s="2">
        <v>495</v>
      </c>
      <c r="Y3926" s="2">
        <v>73</v>
      </c>
      <c r="Z3926" s="2">
        <v>276</v>
      </c>
      <c r="AA3926" s="9">
        <f t="shared" si="551"/>
        <v>20506</v>
      </c>
      <c r="AB3926" s="9">
        <f t="shared" si="552"/>
        <v>3115</v>
      </c>
      <c r="AC3926" s="9">
        <f t="shared" si="553"/>
        <v>2479</v>
      </c>
      <c r="AD3926" s="9">
        <f t="shared" si="554"/>
        <v>2320</v>
      </c>
      <c r="AE3926" s="44">
        <f t="shared" si="555"/>
        <v>3.8986216589353903E-5</v>
      </c>
      <c r="AF3926" s="9">
        <f t="shared" si="556"/>
        <v>277</v>
      </c>
      <c r="AG3926" s="9">
        <f t="shared" si="549"/>
        <v>349</v>
      </c>
      <c r="AH3926" s="44">
        <f t="shared" si="557"/>
        <v>3.4065925703104408E-5</v>
      </c>
      <c r="AI3926">
        <f>AA3926/'Totals and Drop Down Lists'!W$6*Inputs!E$37</f>
        <v>18601.821189015049</v>
      </c>
      <c r="AJ3926">
        <f>AB3926/'Totals and Drop Down Lists'!X$6*Inputs!F$37</f>
        <v>10249.556074287799</v>
      </c>
      <c r="AK3926">
        <f>AC3926/'Totals and Drop Down Lists'!Y$6*Inputs!G$37</f>
        <v>16342.405372277015</v>
      </c>
      <c r="AL3926">
        <f>AD3926/'Totals and Drop Down Lists'!Z$6*Inputs!H$37</f>
        <v>18600.602946385821</v>
      </c>
      <c r="AM3926">
        <f>AE3926/'Totals and Drop Down Lists'!AA$6*Inputs!I$37</f>
        <v>4853.3687761406391</v>
      </c>
      <c r="AN3926">
        <f>AF3926/'Totals and Drop Down Lists'!AB$6*Inputs!J$37</f>
        <v>5528.0039998754937</v>
      </c>
      <c r="AO3926">
        <f>AG3926/'Totals and Drop Down Lists'!AC$6*Inputs!K$37</f>
        <v>6499.6280865029748</v>
      </c>
      <c r="AP3926">
        <f>AH3926/'Totals and Drop Down Lists'!AD$6*Inputs!L$37</f>
        <v>8016.7311974069653</v>
      </c>
      <c r="AQ3926">
        <f>IF(OR($D3926="51",$D3926="52",$D3926="61"),(AA3926/'Totals and Drop Down Lists'!W$4)*Inputs!E$38,0)</f>
        <v>0</v>
      </c>
      <c r="AR3926">
        <f>IF(OR($D3926="51",$D3926="52",$D3926="61"),(AB3926/'Totals and Drop Down Lists'!X$4)*Inputs!F$38,0)</f>
        <v>0</v>
      </c>
      <c r="AS3926">
        <f>IF(OR($D3926="51",$D3926="52",$D3926="61"),(AC3926/'Totals and Drop Down Lists'!Y$4)*Inputs!G$38,0)</f>
        <v>0</v>
      </c>
      <c r="AT3926">
        <f>IF(OR($D3926="51",$D3926="52",$D3926="61"),(AD3926/'Totals and Drop Down Lists'!Z$4)*Inputs!H$38,0)</f>
        <v>0</v>
      </c>
      <c r="AU3926">
        <f>IF(OR($D3926="51",$D3926="52",$D3926="61"),(AE3926/'Totals and Drop Down Lists'!AA$4)*Inputs!I$38,0)</f>
        <v>0</v>
      </c>
      <c r="AV3926">
        <f>IF(OR($D3926="51",$D3926="52",$D3926="61"),(AF3926/'Totals and Drop Down Lists'!AB$4)*Inputs!J$38,0)</f>
        <v>0</v>
      </c>
      <c r="AW3926">
        <f>IF(OR($D3926="51",$D3926="52",$D3926="61"),(AG3926/'Totals and Drop Down Lists'!AC$4)*Inputs!K$38,0)</f>
        <v>0</v>
      </c>
      <c r="AX3926">
        <f>IF(OR($D3926="51",$D3926="52",$D3926="61"),(AH3926/'Totals and Drop Down Lists'!AD$4)*Inputs!L$38,0)</f>
        <v>0</v>
      </c>
      <c r="AY3926">
        <f>IF(OR($D3926="51",$D3926="52",$D3926="61"),0,(AA3926/'Totals and Drop Down Lists'!W$5)*Inputs!E$39)</f>
        <v>0</v>
      </c>
      <c r="AZ3926">
        <f>IF(OR($D3926="51",$D3926="52",$D3926="61"),0,(AB3926/'Totals and Drop Down Lists'!X$5)*Inputs!F$39)</f>
        <v>0</v>
      </c>
      <c r="BA3926">
        <f>IF(OR($D3926="51",$D3926="52",$D3926="61"),0,(AC3926/'Totals and Drop Down Lists'!Y$5)*Inputs!G$39)</f>
        <v>0</v>
      </c>
      <c r="BB3926">
        <f>IF(OR($D3926="51",$D3926="52",$D3926="61"),0,(AD3926/'Totals and Drop Down Lists'!Z$5)*Inputs!H$39)</f>
        <v>0</v>
      </c>
      <c r="BC3926">
        <f>IF(OR($D3926="51",$D3926="52",$D3926="61"),0,(AE3926/'Totals and Drop Down Lists'!AA$5)*Inputs!I$39)</f>
        <v>0</v>
      </c>
      <c r="BD3926">
        <f>IF(OR($D3926="51",$D3926="52",$D3926="61"),0,(AF3926/'Totals and Drop Down Lists'!AB$5)*Inputs!J$39)</f>
        <v>0</v>
      </c>
      <c r="BE3926">
        <f>IF(OR($D3926="51",$D3926="52",$D3926="61"),0,(AG3926/'Totals and Drop Down Lists'!AC$5)*Inputs!K$39)</f>
        <v>0</v>
      </c>
      <c r="BF3926">
        <f>IF(OR($D3926="51",$D3926="52",$D3926="61"),0,(AH3926/'Totals and Drop Down Lists'!AD$5)*Inputs!L$39)</f>
        <v>0</v>
      </c>
      <c r="BG3926" s="10">
        <f t="shared" si="550"/>
        <v>88692.117641891746</v>
      </c>
    </row>
    <row r="3927" spans="1:59" ht="28.8">
      <c r="A3927" s="1" t="s">
        <v>7712</v>
      </c>
      <c r="B3927" s="1" t="s">
        <v>7098</v>
      </c>
      <c r="C3927" s="1" t="s">
        <v>438</v>
      </c>
      <c r="D3927" s="1" t="s">
        <v>25</v>
      </c>
      <c r="E3927" s="1" t="s">
        <v>7159</v>
      </c>
      <c r="F3927" s="2">
        <v>83985</v>
      </c>
      <c r="G3927" s="2">
        <v>1080</v>
      </c>
      <c r="H3927" s="2">
        <v>31</v>
      </c>
      <c r="I3927" s="2">
        <v>9089</v>
      </c>
      <c r="J3927" s="2">
        <v>32137</v>
      </c>
      <c r="K3927" s="2">
        <v>9352</v>
      </c>
      <c r="L3927" s="2">
        <v>188</v>
      </c>
      <c r="M3927" s="2">
        <v>18</v>
      </c>
      <c r="N3927" s="2">
        <v>0</v>
      </c>
      <c r="O3927" s="2">
        <v>125</v>
      </c>
      <c r="P3927" s="2">
        <v>72</v>
      </c>
      <c r="Q3927" s="2">
        <v>26</v>
      </c>
      <c r="R3927" s="2">
        <v>9798</v>
      </c>
      <c r="S3927" s="2">
        <v>6765300</v>
      </c>
      <c r="T3927" s="2">
        <v>355520200</v>
      </c>
      <c r="U3927" s="2">
        <v>523</v>
      </c>
      <c r="V3927" s="2">
        <v>599</v>
      </c>
      <c r="W3927" s="2">
        <v>24</v>
      </c>
      <c r="X3927" s="2">
        <v>2137</v>
      </c>
      <c r="Y3927" s="2">
        <v>327</v>
      </c>
      <c r="Z3927" s="2">
        <v>1361</v>
      </c>
      <c r="AA3927" s="9">
        <f t="shared" si="551"/>
        <v>83985</v>
      </c>
      <c r="AB3927" s="9">
        <f t="shared" si="552"/>
        <v>7978</v>
      </c>
      <c r="AC3927" s="9">
        <f t="shared" si="553"/>
        <v>10227</v>
      </c>
      <c r="AD3927" s="9">
        <f t="shared" si="554"/>
        <v>9798</v>
      </c>
      <c r="AE3927" s="44">
        <f t="shared" si="555"/>
        <v>1.9006381815369193E-4</v>
      </c>
      <c r="AF3927" s="9">
        <f t="shared" si="556"/>
        <v>1514</v>
      </c>
      <c r="AG3927" s="9">
        <f t="shared" si="549"/>
        <v>1688</v>
      </c>
      <c r="AH3927" s="44">
        <f t="shared" si="557"/>
        <v>1.8277748364723705E-4</v>
      </c>
      <c r="AI3927">
        <f>AA3927/'Totals and Drop Down Lists'!W$6*Inputs!E$37</f>
        <v>76186.18709448108</v>
      </c>
      <c r="AJ3927">
        <f>AB3927/'Totals and Drop Down Lists'!X$6*Inputs!F$37</f>
        <v>26250.70894403469</v>
      </c>
      <c r="AK3927">
        <f>AC3927/'Totals and Drop Down Lists'!Y$6*Inputs!G$37</f>
        <v>67419.838540652287</v>
      </c>
      <c r="AL3927">
        <f>AD3927/'Totals and Drop Down Lists'!Z$6*Inputs!H$37</f>
        <v>78555.477443400116</v>
      </c>
      <c r="AM3927">
        <f>AE3927/'Totals and Drop Down Lists'!AA$6*Inputs!I$37</f>
        <v>23660.921248590639</v>
      </c>
      <c r="AN3927">
        <f>AF3927/'Totals and Drop Down Lists'!AB$6*Inputs!J$37</f>
        <v>30214.433414481937</v>
      </c>
      <c r="AO3927">
        <f>AG3927/'Totals and Drop Down Lists'!AC$6*Inputs!K$37</f>
        <v>31436.596590306654</v>
      </c>
      <c r="AP3927">
        <f>AH3927/'Totals and Drop Down Lists'!AD$6*Inputs!L$37</f>
        <v>43013.008603045739</v>
      </c>
      <c r="AQ3927">
        <f>IF(OR($D3927="51",$D3927="52",$D3927="61"),(AA3927/'Totals and Drop Down Lists'!W$4)*Inputs!E$38,0)</f>
        <v>0</v>
      </c>
      <c r="AR3927">
        <f>IF(OR($D3927="51",$D3927="52",$D3927="61"),(AB3927/'Totals and Drop Down Lists'!X$4)*Inputs!F$38,0)</f>
        <v>0</v>
      </c>
      <c r="AS3927">
        <f>IF(OR($D3927="51",$D3927="52",$D3927="61"),(AC3927/'Totals and Drop Down Lists'!Y$4)*Inputs!G$38,0)</f>
        <v>0</v>
      </c>
      <c r="AT3927">
        <f>IF(OR($D3927="51",$D3927="52",$D3927="61"),(AD3927/'Totals and Drop Down Lists'!Z$4)*Inputs!H$38,0)</f>
        <v>0</v>
      </c>
      <c r="AU3927">
        <f>IF(OR($D3927="51",$D3927="52",$D3927="61"),(AE3927/'Totals and Drop Down Lists'!AA$4)*Inputs!I$38,0)</f>
        <v>0</v>
      </c>
      <c r="AV3927">
        <f>IF(OR($D3927="51",$D3927="52",$D3927="61"),(AF3927/'Totals and Drop Down Lists'!AB$4)*Inputs!J$38,0)</f>
        <v>0</v>
      </c>
      <c r="AW3927">
        <f>IF(OR($D3927="51",$D3927="52",$D3927="61"),(AG3927/'Totals and Drop Down Lists'!AC$4)*Inputs!K$38,0)</f>
        <v>0</v>
      </c>
      <c r="AX3927">
        <f>IF(OR($D3927="51",$D3927="52",$D3927="61"),(AH3927/'Totals and Drop Down Lists'!AD$4)*Inputs!L$38,0)</f>
        <v>0</v>
      </c>
      <c r="AY3927">
        <f>IF(OR($D3927="51",$D3927="52",$D3927="61"),0,(AA3927/'Totals and Drop Down Lists'!W$5)*Inputs!E$39)</f>
        <v>0</v>
      </c>
      <c r="AZ3927">
        <f>IF(OR($D3927="51",$D3927="52",$D3927="61"),0,(AB3927/'Totals and Drop Down Lists'!X$5)*Inputs!F$39)</f>
        <v>0</v>
      </c>
      <c r="BA3927">
        <f>IF(OR($D3927="51",$D3927="52",$D3927="61"),0,(AC3927/'Totals and Drop Down Lists'!Y$5)*Inputs!G$39)</f>
        <v>0</v>
      </c>
      <c r="BB3927">
        <f>IF(OR($D3927="51",$D3927="52",$D3927="61"),0,(AD3927/'Totals and Drop Down Lists'!Z$5)*Inputs!H$39)</f>
        <v>0</v>
      </c>
      <c r="BC3927">
        <f>IF(OR($D3927="51",$D3927="52",$D3927="61"),0,(AE3927/'Totals and Drop Down Lists'!AA$5)*Inputs!I$39)</f>
        <v>0</v>
      </c>
      <c r="BD3927">
        <f>IF(OR($D3927="51",$D3927="52",$D3927="61"),0,(AF3927/'Totals and Drop Down Lists'!AB$5)*Inputs!J$39)</f>
        <v>0</v>
      </c>
      <c r="BE3927">
        <f>IF(OR($D3927="51",$D3927="52",$D3927="61"),0,(AG3927/'Totals and Drop Down Lists'!AC$5)*Inputs!K$39)</f>
        <v>0</v>
      </c>
      <c r="BF3927">
        <f>IF(OR($D3927="51",$D3927="52",$D3927="61"),0,(AH3927/'Totals and Drop Down Lists'!AD$5)*Inputs!L$39)</f>
        <v>0</v>
      </c>
      <c r="BG3927" s="10">
        <f t="shared" si="550"/>
        <v>376737.1718789931</v>
      </c>
    </row>
    <row r="3928" spans="1:59" ht="28.8">
      <c r="A3928" s="1" t="s">
        <v>7712</v>
      </c>
      <c r="B3928" s="1" t="s">
        <v>7098</v>
      </c>
      <c r="C3928" s="1" t="s">
        <v>7160</v>
      </c>
      <c r="D3928" s="1" t="s">
        <v>25</v>
      </c>
      <c r="E3928" s="1" t="s">
        <v>7161</v>
      </c>
      <c r="F3928" s="2">
        <v>26673</v>
      </c>
      <c r="G3928" s="2">
        <v>87</v>
      </c>
      <c r="H3928" s="2">
        <v>1</v>
      </c>
      <c r="I3928" s="2">
        <v>3490</v>
      </c>
      <c r="J3928" s="2">
        <v>10194</v>
      </c>
      <c r="K3928" s="2">
        <v>2449</v>
      </c>
      <c r="L3928" s="2">
        <v>80</v>
      </c>
      <c r="M3928" s="2">
        <v>4</v>
      </c>
      <c r="N3928" s="2">
        <v>0</v>
      </c>
      <c r="O3928" s="2">
        <v>75</v>
      </c>
      <c r="P3928" s="2">
        <v>9</v>
      </c>
      <c r="Q3928" s="2">
        <v>0</v>
      </c>
      <c r="R3928" s="2">
        <v>2513</v>
      </c>
      <c r="S3928" s="2">
        <v>1445500</v>
      </c>
      <c r="T3928" s="2">
        <v>84993300</v>
      </c>
      <c r="U3928" s="2">
        <v>290</v>
      </c>
      <c r="V3928" s="2">
        <v>172</v>
      </c>
      <c r="W3928" s="2">
        <v>60</v>
      </c>
      <c r="X3928" s="2">
        <v>542</v>
      </c>
      <c r="Y3928" s="2">
        <v>52</v>
      </c>
      <c r="Z3928" s="2">
        <v>298</v>
      </c>
      <c r="AA3928" s="9">
        <f t="shared" si="551"/>
        <v>26673</v>
      </c>
      <c r="AB3928" s="9">
        <f t="shared" si="552"/>
        <v>3402</v>
      </c>
      <c r="AC3928" s="9">
        <f t="shared" si="553"/>
        <v>2681</v>
      </c>
      <c r="AD3928" s="9">
        <f t="shared" si="554"/>
        <v>2513</v>
      </c>
      <c r="AE3928" s="44">
        <f t="shared" si="555"/>
        <v>4.1089298513108403E-5</v>
      </c>
      <c r="AF3928" s="9">
        <f t="shared" si="556"/>
        <v>310</v>
      </c>
      <c r="AG3928" s="9">
        <f t="shared" si="549"/>
        <v>350</v>
      </c>
      <c r="AH3928" s="44">
        <f t="shared" si="557"/>
        <v>3.128695420720074E-5</v>
      </c>
      <c r="AI3928">
        <f>AA3928/'Totals and Drop Down Lists'!W$6*Inputs!E$37</f>
        <v>24196.156079908244</v>
      </c>
      <c r="AJ3928">
        <f>AB3928/'Totals and Drop Down Lists'!X$6*Inputs!F$37</f>
        <v>11193.897195739035</v>
      </c>
      <c r="AK3928">
        <f>AC3928/'Totals and Drop Down Lists'!Y$6*Inputs!G$37</f>
        <v>17674.057605112819</v>
      </c>
      <c r="AL3928">
        <f>AD3928/'Totals and Drop Down Lists'!Z$6*Inputs!H$37</f>
        <v>20147.980691494646</v>
      </c>
      <c r="AM3928">
        <f>AE3928/'Totals and Drop Down Lists'!AA$6*Inputs!I$37</f>
        <v>5115.1800785793357</v>
      </c>
      <c r="AN3928">
        <f>AF3928/'Totals and Drop Down Lists'!AB$6*Inputs!J$37</f>
        <v>6186.5748735068701</v>
      </c>
      <c r="AO3928">
        <f>AG3928/'Totals and Drop Down Lists'!AC$6*Inputs!K$37</f>
        <v>6518.2516626820661</v>
      </c>
      <c r="AP3928">
        <f>AH3928/'Totals and Drop Down Lists'!AD$6*Inputs!L$37</f>
        <v>7362.756088024119</v>
      </c>
      <c r="AQ3928">
        <f>IF(OR($D3928="51",$D3928="52",$D3928="61"),(AA3928/'Totals and Drop Down Lists'!W$4)*Inputs!E$38,0)</f>
        <v>0</v>
      </c>
      <c r="AR3928">
        <f>IF(OR($D3928="51",$D3928="52",$D3928="61"),(AB3928/'Totals and Drop Down Lists'!X$4)*Inputs!F$38,0)</f>
        <v>0</v>
      </c>
      <c r="AS3928">
        <f>IF(OR($D3928="51",$D3928="52",$D3928="61"),(AC3928/'Totals and Drop Down Lists'!Y$4)*Inputs!G$38,0)</f>
        <v>0</v>
      </c>
      <c r="AT3928">
        <f>IF(OR($D3928="51",$D3928="52",$D3928="61"),(AD3928/'Totals and Drop Down Lists'!Z$4)*Inputs!H$38,0)</f>
        <v>0</v>
      </c>
      <c r="AU3928">
        <f>IF(OR($D3928="51",$D3928="52",$D3928="61"),(AE3928/'Totals and Drop Down Lists'!AA$4)*Inputs!I$38,0)</f>
        <v>0</v>
      </c>
      <c r="AV3928">
        <f>IF(OR($D3928="51",$D3928="52",$D3928="61"),(AF3928/'Totals and Drop Down Lists'!AB$4)*Inputs!J$38,0)</f>
        <v>0</v>
      </c>
      <c r="AW3928">
        <f>IF(OR($D3928="51",$D3928="52",$D3928="61"),(AG3928/'Totals and Drop Down Lists'!AC$4)*Inputs!K$38,0)</f>
        <v>0</v>
      </c>
      <c r="AX3928">
        <f>IF(OR($D3928="51",$D3928="52",$D3928="61"),(AH3928/'Totals and Drop Down Lists'!AD$4)*Inputs!L$38,0)</f>
        <v>0</v>
      </c>
      <c r="AY3928">
        <f>IF(OR($D3928="51",$D3928="52",$D3928="61"),0,(AA3928/'Totals and Drop Down Lists'!W$5)*Inputs!E$39)</f>
        <v>0</v>
      </c>
      <c r="AZ3928">
        <f>IF(OR($D3928="51",$D3928="52",$D3928="61"),0,(AB3928/'Totals and Drop Down Lists'!X$5)*Inputs!F$39)</f>
        <v>0</v>
      </c>
      <c r="BA3928">
        <f>IF(OR($D3928="51",$D3928="52",$D3928="61"),0,(AC3928/'Totals and Drop Down Lists'!Y$5)*Inputs!G$39)</f>
        <v>0</v>
      </c>
      <c r="BB3928">
        <f>IF(OR($D3928="51",$D3928="52",$D3928="61"),0,(AD3928/'Totals and Drop Down Lists'!Z$5)*Inputs!H$39)</f>
        <v>0</v>
      </c>
      <c r="BC3928">
        <f>IF(OR($D3928="51",$D3928="52",$D3928="61"),0,(AE3928/'Totals and Drop Down Lists'!AA$5)*Inputs!I$39)</f>
        <v>0</v>
      </c>
      <c r="BD3928">
        <f>IF(OR($D3928="51",$D3928="52",$D3928="61"),0,(AF3928/'Totals and Drop Down Lists'!AB$5)*Inputs!J$39)</f>
        <v>0</v>
      </c>
      <c r="BE3928">
        <f>IF(OR($D3928="51",$D3928="52",$D3928="61"),0,(AG3928/'Totals and Drop Down Lists'!AC$5)*Inputs!K$39)</f>
        <v>0</v>
      </c>
      <c r="BF3928">
        <f>IF(OR($D3928="51",$D3928="52",$D3928="61"),0,(AH3928/'Totals and Drop Down Lists'!AD$5)*Inputs!L$39)</f>
        <v>0</v>
      </c>
      <c r="BG3928" s="10">
        <f t="shared" si="550"/>
        <v>98394.854275047139</v>
      </c>
    </row>
    <row r="3929" spans="1:59" ht="28.8">
      <c r="A3929" s="1" t="s">
        <v>7712</v>
      </c>
      <c r="B3929" s="1" t="s">
        <v>7098</v>
      </c>
      <c r="C3929" s="1" t="s">
        <v>7162</v>
      </c>
      <c r="D3929" s="1" t="s">
        <v>58</v>
      </c>
      <c r="E3929" s="1" t="s">
        <v>7163</v>
      </c>
      <c r="F3929" s="2">
        <v>67339</v>
      </c>
      <c r="G3929" s="2">
        <v>446</v>
      </c>
      <c r="H3929" s="2">
        <v>50</v>
      </c>
      <c r="I3929" s="2">
        <v>4957</v>
      </c>
      <c r="J3929" s="2">
        <v>25023</v>
      </c>
      <c r="K3929" s="2">
        <v>4725</v>
      </c>
      <c r="L3929" s="2">
        <v>197</v>
      </c>
      <c r="M3929" s="2">
        <v>8</v>
      </c>
      <c r="N3929" s="2">
        <v>0</v>
      </c>
      <c r="O3929" s="2">
        <v>68</v>
      </c>
      <c r="P3929" s="2">
        <v>14</v>
      </c>
      <c r="Q3929" s="2">
        <v>0</v>
      </c>
      <c r="R3929" s="2">
        <v>3569</v>
      </c>
      <c r="S3929" s="2">
        <v>4431300</v>
      </c>
      <c r="T3929" s="2">
        <v>233903000</v>
      </c>
      <c r="U3929" s="2">
        <v>387</v>
      </c>
      <c r="V3929" s="2">
        <v>133</v>
      </c>
      <c r="W3929" s="2">
        <v>30</v>
      </c>
      <c r="X3929" s="2">
        <v>575</v>
      </c>
      <c r="Y3929" s="2">
        <v>23</v>
      </c>
      <c r="Z3929" s="2">
        <v>424</v>
      </c>
      <c r="AA3929" s="9">
        <f t="shared" si="551"/>
        <v>67339</v>
      </c>
      <c r="AB3929" s="9">
        <f t="shared" si="552"/>
        <v>4461</v>
      </c>
      <c r="AC3929" s="9">
        <f t="shared" si="553"/>
        <v>3856</v>
      </c>
      <c r="AD3929" s="9">
        <f t="shared" si="554"/>
        <v>3569</v>
      </c>
      <c r="AE3929" s="44">
        <f t="shared" si="555"/>
        <v>6.2310327762287354E-5</v>
      </c>
      <c r="AF3929" s="9">
        <f t="shared" si="556"/>
        <v>412</v>
      </c>
      <c r="AG3929" s="9">
        <f t="shared" si="549"/>
        <v>447</v>
      </c>
      <c r="AH3929" s="44">
        <f t="shared" si="557"/>
        <v>3.1406608899236456E-5</v>
      </c>
      <c r="AI3929">
        <f>AA3929/'Totals and Drop Down Lists'!W$6*Inputs!E$37</f>
        <v>61085.927877064496</v>
      </c>
      <c r="AJ3929">
        <f>AB3929/'Totals and Drop Down Lists'!X$6*Inputs!F$37</f>
        <v>14678.417222278609</v>
      </c>
      <c r="AK3929">
        <f>AC3929/'Totals and Drop Down Lists'!Y$6*Inputs!G$37</f>
        <v>25420.054504033953</v>
      </c>
      <c r="AL3929">
        <f>AD3929/'Totals and Drop Down Lists'!Z$6*Inputs!H$37</f>
        <v>28614.462032608189</v>
      </c>
      <c r="AM3929">
        <f>AE3929/'Totals and Drop Down Lists'!AA$6*Inputs!I$37</f>
        <v>7756.9722237462793</v>
      </c>
      <c r="AN3929">
        <f>AF3929/'Totals and Drop Down Lists'!AB$6*Inputs!J$37</f>
        <v>8222.1575738220345</v>
      </c>
      <c r="AO3929">
        <f>AG3929/'Totals and Drop Down Lists'!AC$6*Inputs!K$37</f>
        <v>8324.7385520539538</v>
      </c>
      <c r="AP3929">
        <f>AH3929/'Totals and Drop Down Lists'!AD$6*Inputs!L$37</f>
        <v>7390.914415818258</v>
      </c>
      <c r="AQ3929">
        <f>IF(OR($D3929="51",$D3929="52",$D3929="61"),(AA3929/'Totals and Drop Down Lists'!W$4)*Inputs!E$38,0)</f>
        <v>0</v>
      </c>
      <c r="AR3929">
        <f>IF(OR($D3929="51",$D3929="52",$D3929="61"),(AB3929/'Totals and Drop Down Lists'!X$4)*Inputs!F$38,0)</f>
        <v>0</v>
      </c>
      <c r="AS3929">
        <f>IF(OR($D3929="51",$D3929="52",$D3929="61"),(AC3929/'Totals and Drop Down Lists'!Y$4)*Inputs!G$38,0)</f>
        <v>0</v>
      </c>
      <c r="AT3929">
        <f>IF(OR($D3929="51",$D3929="52",$D3929="61"),(AD3929/'Totals and Drop Down Lists'!Z$4)*Inputs!H$38,0)</f>
        <v>0</v>
      </c>
      <c r="AU3929">
        <f>IF(OR($D3929="51",$D3929="52",$D3929="61"),(AE3929/'Totals and Drop Down Lists'!AA$4)*Inputs!I$38,0)</f>
        <v>0</v>
      </c>
      <c r="AV3929">
        <f>IF(OR($D3929="51",$D3929="52",$D3929="61"),(AF3929/'Totals and Drop Down Lists'!AB$4)*Inputs!J$38,0)</f>
        <v>0</v>
      </c>
      <c r="AW3929">
        <f>IF(OR($D3929="51",$D3929="52",$D3929="61"),(AG3929/'Totals and Drop Down Lists'!AC$4)*Inputs!K$38,0)</f>
        <v>0</v>
      </c>
      <c r="AX3929">
        <f>IF(OR($D3929="51",$D3929="52",$D3929="61"),(AH3929/'Totals and Drop Down Lists'!AD$4)*Inputs!L$38,0)</f>
        <v>0</v>
      </c>
      <c r="AY3929">
        <f>IF(OR($D3929="51",$D3929="52",$D3929="61"),0,(AA3929/'Totals and Drop Down Lists'!W$5)*Inputs!E$39)</f>
        <v>0</v>
      </c>
      <c r="AZ3929">
        <f>IF(OR($D3929="51",$D3929="52",$D3929="61"),0,(AB3929/'Totals and Drop Down Lists'!X$5)*Inputs!F$39)</f>
        <v>0</v>
      </c>
      <c r="BA3929">
        <f>IF(OR($D3929="51",$D3929="52",$D3929="61"),0,(AC3929/'Totals and Drop Down Lists'!Y$5)*Inputs!G$39)</f>
        <v>0</v>
      </c>
      <c r="BB3929">
        <f>IF(OR($D3929="51",$D3929="52",$D3929="61"),0,(AD3929/'Totals and Drop Down Lists'!Z$5)*Inputs!H$39)</f>
        <v>0</v>
      </c>
      <c r="BC3929">
        <f>IF(OR($D3929="51",$D3929="52",$D3929="61"),0,(AE3929/'Totals and Drop Down Lists'!AA$5)*Inputs!I$39)</f>
        <v>0</v>
      </c>
      <c r="BD3929">
        <f>IF(OR($D3929="51",$D3929="52",$D3929="61"),0,(AF3929/'Totals and Drop Down Lists'!AB$5)*Inputs!J$39)</f>
        <v>0</v>
      </c>
      <c r="BE3929">
        <f>IF(OR($D3929="51",$D3929="52",$D3929="61"),0,(AG3929/'Totals and Drop Down Lists'!AC$5)*Inputs!K$39)</f>
        <v>0</v>
      </c>
      <c r="BF3929">
        <f>IF(OR($D3929="51",$D3929="52",$D3929="61"),0,(AH3929/'Totals and Drop Down Lists'!AD$5)*Inputs!L$39)</f>
        <v>0</v>
      </c>
      <c r="BG3929" s="10">
        <f t="shared" si="550"/>
        <v>161493.64440142579</v>
      </c>
    </row>
    <row r="3930" spans="1:59" ht="28.8">
      <c r="A3930" s="1" t="s">
        <v>7712</v>
      </c>
      <c r="B3930" s="1" t="s">
        <v>7098</v>
      </c>
      <c r="C3930" s="1" t="s">
        <v>7164</v>
      </c>
      <c r="D3930" s="1" t="s">
        <v>25</v>
      </c>
      <c r="E3930" s="1" t="s">
        <v>7165</v>
      </c>
      <c r="F3930" s="2">
        <v>20578</v>
      </c>
      <c r="G3930" s="2">
        <v>81</v>
      </c>
      <c r="H3930" s="2">
        <v>2</v>
      </c>
      <c r="I3930" s="2">
        <v>1918</v>
      </c>
      <c r="J3930" s="2">
        <v>8145</v>
      </c>
      <c r="K3930" s="2">
        <v>1549</v>
      </c>
      <c r="L3930" s="2">
        <v>48</v>
      </c>
      <c r="M3930" s="2">
        <v>27</v>
      </c>
      <c r="N3930" s="2">
        <v>0</v>
      </c>
      <c r="O3930" s="2">
        <v>26</v>
      </c>
      <c r="P3930" s="2">
        <v>11</v>
      </c>
      <c r="Q3930" s="2">
        <v>0</v>
      </c>
      <c r="R3930" s="2">
        <v>2791</v>
      </c>
      <c r="S3930" s="2">
        <v>909200</v>
      </c>
      <c r="T3930" s="2">
        <v>55953800</v>
      </c>
      <c r="U3930" s="2">
        <v>190</v>
      </c>
      <c r="V3930" s="2">
        <v>192</v>
      </c>
      <c r="W3930" s="2">
        <v>4</v>
      </c>
      <c r="X3930" s="2">
        <v>437</v>
      </c>
      <c r="Y3930" s="2">
        <v>98</v>
      </c>
      <c r="Z3930" s="2">
        <v>203</v>
      </c>
      <c r="AA3930" s="9">
        <f t="shared" si="551"/>
        <v>20578</v>
      </c>
      <c r="AB3930" s="9">
        <f t="shared" si="552"/>
        <v>1835</v>
      </c>
      <c r="AC3930" s="9">
        <f t="shared" si="553"/>
        <v>2903</v>
      </c>
      <c r="AD3930" s="9">
        <f t="shared" si="554"/>
        <v>2791</v>
      </c>
      <c r="AE3930" s="44">
        <f t="shared" si="555"/>
        <v>2.0573469297894746E-5</v>
      </c>
      <c r="AF3930" s="9">
        <f t="shared" si="556"/>
        <v>241</v>
      </c>
      <c r="AG3930" s="9">
        <f t="shared" si="549"/>
        <v>301</v>
      </c>
      <c r="AH3930" s="44">
        <f t="shared" si="557"/>
        <v>2.129991699508548E-5</v>
      </c>
      <c r="AI3930">
        <f>AA3930/'Totals and Drop Down Lists'!W$6*Inputs!E$37</f>
        <v>18667.135298329842</v>
      </c>
      <c r="AJ3930">
        <f>AB3930/'Totals and Drop Down Lists'!X$6*Inputs!F$37</f>
        <v>6037.8604803589433</v>
      </c>
      <c r="AK3930">
        <f>AC3930/'Totals and Drop Down Lists'!Y$6*Inputs!G$37</f>
        <v>19137.556593674941</v>
      </c>
      <c r="AL3930">
        <f>AD3930/'Totals and Drop Down Lists'!Z$6*Inputs!H$37</f>
        <v>22376.846044552942</v>
      </c>
      <c r="AM3930">
        <f>AE3930/'Totals and Drop Down Lists'!AA$6*Inputs!I$37</f>
        <v>2561.1778275134543</v>
      </c>
      <c r="AN3930">
        <f>AF3930/'Totals and Drop Down Lists'!AB$6*Inputs!J$37</f>
        <v>4809.5630468230829</v>
      </c>
      <c r="AO3930">
        <f>AG3930/'Totals and Drop Down Lists'!AC$6*Inputs!K$37</f>
        <v>5605.6964299065776</v>
      </c>
      <c r="AP3930">
        <f>AH3930/'Totals and Drop Down Lists'!AD$6*Inputs!L$37</f>
        <v>5012.5075292206056</v>
      </c>
      <c r="AQ3930">
        <f>IF(OR($D3930="51",$D3930="52",$D3930="61"),(AA3930/'Totals and Drop Down Lists'!W$4)*Inputs!E$38,0)</f>
        <v>0</v>
      </c>
      <c r="AR3930">
        <f>IF(OR($D3930="51",$D3930="52",$D3930="61"),(AB3930/'Totals and Drop Down Lists'!X$4)*Inputs!F$38,0)</f>
        <v>0</v>
      </c>
      <c r="AS3930">
        <f>IF(OR($D3930="51",$D3930="52",$D3930="61"),(AC3930/'Totals and Drop Down Lists'!Y$4)*Inputs!G$38,0)</f>
        <v>0</v>
      </c>
      <c r="AT3930">
        <f>IF(OR($D3930="51",$D3930="52",$D3930="61"),(AD3930/'Totals and Drop Down Lists'!Z$4)*Inputs!H$38,0)</f>
        <v>0</v>
      </c>
      <c r="AU3930">
        <f>IF(OR($D3930="51",$D3930="52",$D3930="61"),(AE3930/'Totals and Drop Down Lists'!AA$4)*Inputs!I$38,0)</f>
        <v>0</v>
      </c>
      <c r="AV3930">
        <f>IF(OR($D3930="51",$D3930="52",$D3930="61"),(AF3930/'Totals and Drop Down Lists'!AB$4)*Inputs!J$38,0)</f>
        <v>0</v>
      </c>
      <c r="AW3930">
        <f>IF(OR($D3930="51",$D3930="52",$D3930="61"),(AG3930/'Totals and Drop Down Lists'!AC$4)*Inputs!K$38,0)</f>
        <v>0</v>
      </c>
      <c r="AX3930">
        <f>IF(OR($D3930="51",$D3930="52",$D3930="61"),(AH3930/'Totals and Drop Down Lists'!AD$4)*Inputs!L$38,0)</f>
        <v>0</v>
      </c>
      <c r="AY3930">
        <f>IF(OR($D3930="51",$D3930="52",$D3930="61"),0,(AA3930/'Totals and Drop Down Lists'!W$5)*Inputs!E$39)</f>
        <v>0</v>
      </c>
      <c r="AZ3930">
        <f>IF(OR($D3930="51",$D3930="52",$D3930="61"),0,(AB3930/'Totals and Drop Down Lists'!X$5)*Inputs!F$39)</f>
        <v>0</v>
      </c>
      <c r="BA3930">
        <f>IF(OR($D3930="51",$D3930="52",$D3930="61"),0,(AC3930/'Totals and Drop Down Lists'!Y$5)*Inputs!G$39)</f>
        <v>0</v>
      </c>
      <c r="BB3930">
        <f>IF(OR($D3930="51",$D3930="52",$D3930="61"),0,(AD3930/'Totals and Drop Down Lists'!Z$5)*Inputs!H$39)</f>
        <v>0</v>
      </c>
      <c r="BC3930">
        <f>IF(OR($D3930="51",$D3930="52",$D3930="61"),0,(AE3930/'Totals and Drop Down Lists'!AA$5)*Inputs!I$39)</f>
        <v>0</v>
      </c>
      <c r="BD3930">
        <f>IF(OR($D3930="51",$D3930="52",$D3930="61"),0,(AF3930/'Totals and Drop Down Lists'!AB$5)*Inputs!J$39)</f>
        <v>0</v>
      </c>
      <c r="BE3930">
        <f>IF(OR($D3930="51",$D3930="52",$D3930="61"),0,(AG3930/'Totals and Drop Down Lists'!AC$5)*Inputs!K$39)</f>
        <v>0</v>
      </c>
      <c r="BF3930">
        <f>IF(OR($D3930="51",$D3930="52",$D3930="61"),0,(AH3930/'Totals and Drop Down Lists'!AD$5)*Inputs!L$39)</f>
        <v>0</v>
      </c>
      <c r="BG3930" s="10">
        <f t="shared" si="550"/>
        <v>84208.343250380378</v>
      </c>
    </row>
    <row r="3931" spans="1:59" ht="28.8">
      <c r="A3931" s="1" t="s">
        <v>7712</v>
      </c>
      <c r="B3931" s="1" t="s">
        <v>7098</v>
      </c>
      <c r="C3931" s="1" t="s">
        <v>7166</v>
      </c>
      <c r="D3931" s="1" t="s">
        <v>58</v>
      </c>
      <c r="E3931" s="1" t="s">
        <v>7167</v>
      </c>
      <c r="F3931" s="2">
        <v>63999</v>
      </c>
      <c r="G3931" s="2">
        <v>392</v>
      </c>
      <c r="H3931" s="2">
        <v>27</v>
      </c>
      <c r="I3931" s="2">
        <v>4565</v>
      </c>
      <c r="J3931" s="2">
        <v>25166</v>
      </c>
      <c r="K3931" s="2">
        <v>5841</v>
      </c>
      <c r="L3931" s="2">
        <v>189</v>
      </c>
      <c r="M3931" s="2">
        <v>31</v>
      </c>
      <c r="N3931" s="2">
        <v>0</v>
      </c>
      <c r="O3931" s="2">
        <v>116</v>
      </c>
      <c r="P3931" s="2">
        <v>2</v>
      </c>
      <c r="Q3931" s="2">
        <v>54</v>
      </c>
      <c r="R3931" s="2">
        <v>2272</v>
      </c>
      <c r="S3931" s="2">
        <v>4490700</v>
      </c>
      <c r="T3931" s="2">
        <v>247897700</v>
      </c>
      <c r="U3931" s="2">
        <v>348</v>
      </c>
      <c r="V3931" s="2">
        <v>222</v>
      </c>
      <c r="W3931" s="2">
        <v>40</v>
      </c>
      <c r="X3931" s="2">
        <v>972</v>
      </c>
      <c r="Y3931" s="2">
        <v>85</v>
      </c>
      <c r="Z3931" s="2">
        <v>607</v>
      </c>
      <c r="AA3931" s="9">
        <f t="shared" si="551"/>
        <v>63999</v>
      </c>
      <c r="AB3931" s="9">
        <f t="shared" si="552"/>
        <v>4146</v>
      </c>
      <c r="AC3931" s="9">
        <f t="shared" si="553"/>
        <v>2664</v>
      </c>
      <c r="AD3931" s="9">
        <f t="shared" si="554"/>
        <v>2272</v>
      </c>
      <c r="AE3931" s="44">
        <f t="shared" si="555"/>
        <v>9.4679510985389505E-5</v>
      </c>
      <c r="AF3931" s="9">
        <f t="shared" si="556"/>
        <v>710</v>
      </c>
      <c r="AG3931" s="9">
        <f t="shared" si="549"/>
        <v>692</v>
      </c>
      <c r="AH3931" s="44">
        <f t="shared" si="557"/>
        <v>5.9762697885181808E-5</v>
      </c>
      <c r="AI3931">
        <f>AA3931/'Totals and Drop Down Lists'!W$6*Inputs!E$37</f>
        <v>58056.078917183957</v>
      </c>
      <c r="AJ3931">
        <f>AB3931/'Totals and Drop Down Lists'!X$6*Inputs!F$37</f>
        <v>13641.945259710181</v>
      </c>
      <c r="AK3931">
        <f>AC3931/'Totals and Drop Down Lists'!Y$6*Inputs!G$37</f>
        <v>17561.987862745449</v>
      </c>
      <c r="AL3931">
        <f>AD3931/'Totals and Drop Down Lists'!Z$6*Inputs!H$37</f>
        <v>18215.762885426117</v>
      </c>
      <c r="AM3931">
        <f>AE3931/'Totals and Drop Down Lists'!AA$6*Inputs!I$37</f>
        <v>11786.590814822364</v>
      </c>
      <c r="AN3931">
        <f>AF3931/'Totals and Drop Down Lists'!AB$6*Inputs!J$37</f>
        <v>14169.252129644767</v>
      </c>
      <c r="AO3931">
        <f>AG3931/'Totals and Drop Down Lists'!AC$6*Inputs!K$37</f>
        <v>12887.5147159314</v>
      </c>
      <c r="AP3931">
        <f>AH3931/'Totals and Drop Down Lists'!AD$6*Inputs!L$37</f>
        <v>14063.950257887283</v>
      </c>
      <c r="AQ3931">
        <f>IF(OR($D3931="51",$D3931="52",$D3931="61"),(AA3931/'Totals and Drop Down Lists'!W$4)*Inputs!E$38,0)</f>
        <v>0</v>
      </c>
      <c r="AR3931">
        <f>IF(OR($D3931="51",$D3931="52",$D3931="61"),(AB3931/'Totals and Drop Down Lists'!X$4)*Inputs!F$38,0)</f>
        <v>0</v>
      </c>
      <c r="AS3931">
        <f>IF(OR($D3931="51",$D3931="52",$D3931="61"),(AC3931/'Totals and Drop Down Lists'!Y$4)*Inputs!G$38,0)</f>
        <v>0</v>
      </c>
      <c r="AT3931">
        <f>IF(OR($D3931="51",$D3931="52",$D3931="61"),(AD3931/'Totals and Drop Down Lists'!Z$4)*Inputs!H$38,0)</f>
        <v>0</v>
      </c>
      <c r="AU3931">
        <f>IF(OR($D3931="51",$D3931="52",$D3931="61"),(AE3931/'Totals and Drop Down Lists'!AA$4)*Inputs!I$38,0)</f>
        <v>0</v>
      </c>
      <c r="AV3931">
        <f>IF(OR($D3931="51",$D3931="52",$D3931="61"),(AF3931/'Totals and Drop Down Lists'!AB$4)*Inputs!J$38,0)</f>
        <v>0</v>
      </c>
      <c r="AW3931">
        <f>IF(OR($D3931="51",$D3931="52",$D3931="61"),(AG3931/'Totals and Drop Down Lists'!AC$4)*Inputs!K$38,0)</f>
        <v>0</v>
      </c>
      <c r="AX3931">
        <f>IF(OR($D3931="51",$D3931="52",$D3931="61"),(AH3931/'Totals and Drop Down Lists'!AD$4)*Inputs!L$38,0)</f>
        <v>0</v>
      </c>
      <c r="AY3931">
        <f>IF(OR($D3931="51",$D3931="52",$D3931="61"),0,(AA3931/'Totals and Drop Down Lists'!W$5)*Inputs!E$39)</f>
        <v>0</v>
      </c>
      <c r="AZ3931">
        <f>IF(OR($D3931="51",$D3931="52",$D3931="61"),0,(AB3931/'Totals and Drop Down Lists'!X$5)*Inputs!F$39)</f>
        <v>0</v>
      </c>
      <c r="BA3931">
        <f>IF(OR($D3931="51",$D3931="52",$D3931="61"),0,(AC3931/'Totals and Drop Down Lists'!Y$5)*Inputs!G$39)</f>
        <v>0</v>
      </c>
      <c r="BB3931">
        <f>IF(OR($D3931="51",$D3931="52",$D3931="61"),0,(AD3931/'Totals and Drop Down Lists'!Z$5)*Inputs!H$39)</f>
        <v>0</v>
      </c>
      <c r="BC3931">
        <f>IF(OR($D3931="51",$D3931="52",$D3931="61"),0,(AE3931/'Totals and Drop Down Lists'!AA$5)*Inputs!I$39)</f>
        <v>0</v>
      </c>
      <c r="BD3931">
        <f>IF(OR($D3931="51",$D3931="52",$D3931="61"),0,(AF3931/'Totals and Drop Down Lists'!AB$5)*Inputs!J$39)</f>
        <v>0</v>
      </c>
      <c r="BE3931">
        <f>IF(OR($D3931="51",$D3931="52",$D3931="61"),0,(AG3931/'Totals and Drop Down Lists'!AC$5)*Inputs!K$39)</f>
        <v>0</v>
      </c>
      <c r="BF3931">
        <f>IF(OR($D3931="51",$D3931="52",$D3931="61"),0,(AH3931/'Totals and Drop Down Lists'!AD$5)*Inputs!L$39)</f>
        <v>0</v>
      </c>
      <c r="BG3931" s="10">
        <f t="shared" si="550"/>
        <v>160383.08284335153</v>
      </c>
    </row>
    <row r="3932" spans="1:59" ht="28.8">
      <c r="A3932" s="1" t="s">
        <v>7712</v>
      </c>
      <c r="B3932" s="1" t="s">
        <v>7098</v>
      </c>
      <c r="C3932" s="1" t="s">
        <v>306</v>
      </c>
      <c r="D3932" s="1" t="s">
        <v>25</v>
      </c>
      <c r="E3932" s="1" t="s">
        <v>7168</v>
      </c>
      <c r="F3932" s="2">
        <v>16841</v>
      </c>
      <c r="G3932" s="2">
        <v>102</v>
      </c>
      <c r="H3932" s="2">
        <v>0</v>
      </c>
      <c r="I3932" s="2">
        <v>1952</v>
      </c>
      <c r="J3932" s="2">
        <v>6605</v>
      </c>
      <c r="K3932" s="2">
        <v>1447</v>
      </c>
      <c r="L3932" s="2">
        <v>48</v>
      </c>
      <c r="M3932" s="2">
        <v>8</v>
      </c>
      <c r="N3932" s="2">
        <v>11</v>
      </c>
      <c r="O3932" s="2">
        <v>45</v>
      </c>
      <c r="P3932" s="2">
        <v>13</v>
      </c>
      <c r="Q3932" s="2">
        <v>0</v>
      </c>
      <c r="R3932" s="2">
        <v>2802</v>
      </c>
      <c r="S3932" s="2">
        <v>804300</v>
      </c>
      <c r="T3932" s="2">
        <v>55633000</v>
      </c>
      <c r="U3932" s="2">
        <v>67</v>
      </c>
      <c r="V3932" s="2">
        <v>125</v>
      </c>
      <c r="W3932" s="2">
        <v>38</v>
      </c>
      <c r="X3932" s="2">
        <v>265</v>
      </c>
      <c r="Y3932" s="2">
        <v>51</v>
      </c>
      <c r="Z3932" s="2">
        <v>149</v>
      </c>
      <c r="AA3932" s="9">
        <f t="shared" si="551"/>
        <v>16841</v>
      </c>
      <c r="AB3932" s="9">
        <f t="shared" si="552"/>
        <v>1850</v>
      </c>
      <c r="AC3932" s="9">
        <f t="shared" si="553"/>
        <v>2927</v>
      </c>
      <c r="AD3932" s="9">
        <f t="shared" si="554"/>
        <v>2802</v>
      </c>
      <c r="AE3932" s="44">
        <f t="shared" si="555"/>
        <v>2.2139103277532477E-5</v>
      </c>
      <c r="AF3932" s="9">
        <f t="shared" si="556"/>
        <v>102</v>
      </c>
      <c r="AG3932" s="9">
        <f t="shared" si="549"/>
        <v>200</v>
      </c>
      <c r="AH3932" s="44">
        <f t="shared" si="557"/>
        <v>1.6303347712452245E-5</v>
      </c>
      <c r="AI3932">
        <f>AA3932/'Totals and Drop Down Lists'!W$6*Inputs!E$37</f>
        <v>15277.151596810811</v>
      </c>
      <c r="AJ3932">
        <f>AB3932/'Totals and Drop Down Lists'!X$6*Inputs!F$37</f>
        <v>6087.2162881002969</v>
      </c>
      <c r="AK3932">
        <f>AC3932/'Totals and Drop Down Lists'!Y$6*Inputs!G$37</f>
        <v>19295.77270054652</v>
      </c>
      <c r="AL3932">
        <f>AD3932/'Totals and Drop Down Lists'!Z$6*Inputs!H$37</f>
        <v>22465.038558522876</v>
      </c>
      <c r="AM3932">
        <f>AE3932/'Totals and Drop Down Lists'!AA$6*Inputs!I$37</f>
        <v>2756.0825845375957</v>
      </c>
      <c r="AN3932">
        <f>AF3932/'Totals and Drop Down Lists'!AB$6*Inputs!J$37</f>
        <v>2035.5827003151637</v>
      </c>
      <c r="AO3932">
        <f>AG3932/'Totals and Drop Down Lists'!AC$6*Inputs!K$37</f>
        <v>3724.7152358183239</v>
      </c>
      <c r="AP3932">
        <f>AH3932/'Totals and Drop Down Lists'!AD$6*Inputs!L$37</f>
        <v>3836.6653343777716</v>
      </c>
      <c r="AQ3932">
        <f>IF(OR($D3932="51",$D3932="52",$D3932="61"),(AA3932/'Totals and Drop Down Lists'!W$4)*Inputs!E$38,0)</f>
        <v>0</v>
      </c>
      <c r="AR3932">
        <f>IF(OR($D3932="51",$D3932="52",$D3932="61"),(AB3932/'Totals and Drop Down Lists'!X$4)*Inputs!F$38,0)</f>
        <v>0</v>
      </c>
      <c r="AS3932">
        <f>IF(OR($D3932="51",$D3932="52",$D3932="61"),(AC3932/'Totals and Drop Down Lists'!Y$4)*Inputs!G$38,0)</f>
        <v>0</v>
      </c>
      <c r="AT3932">
        <f>IF(OR($D3932="51",$D3932="52",$D3932="61"),(AD3932/'Totals and Drop Down Lists'!Z$4)*Inputs!H$38,0)</f>
        <v>0</v>
      </c>
      <c r="AU3932">
        <f>IF(OR($D3932="51",$D3932="52",$D3932="61"),(AE3932/'Totals and Drop Down Lists'!AA$4)*Inputs!I$38,0)</f>
        <v>0</v>
      </c>
      <c r="AV3932">
        <f>IF(OR($D3932="51",$D3932="52",$D3932="61"),(AF3932/'Totals and Drop Down Lists'!AB$4)*Inputs!J$38,0)</f>
        <v>0</v>
      </c>
      <c r="AW3932">
        <f>IF(OR($D3932="51",$D3932="52",$D3932="61"),(AG3932/'Totals and Drop Down Lists'!AC$4)*Inputs!K$38,0)</f>
        <v>0</v>
      </c>
      <c r="AX3932">
        <f>IF(OR($D3932="51",$D3932="52",$D3932="61"),(AH3932/'Totals and Drop Down Lists'!AD$4)*Inputs!L$38,0)</f>
        <v>0</v>
      </c>
      <c r="AY3932">
        <f>IF(OR($D3932="51",$D3932="52",$D3932="61"),0,(AA3932/'Totals and Drop Down Lists'!W$5)*Inputs!E$39)</f>
        <v>0</v>
      </c>
      <c r="AZ3932">
        <f>IF(OR($D3932="51",$D3932="52",$D3932="61"),0,(AB3932/'Totals and Drop Down Lists'!X$5)*Inputs!F$39)</f>
        <v>0</v>
      </c>
      <c r="BA3932">
        <f>IF(OR($D3932="51",$D3932="52",$D3932="61"),0,(AC3932/'Totals and Drop Down Lists'!Y$5)*Inputs!G$39)</f>
        <v>0</v>
      </c>
      <c r="BB3932">
        <f>IF(OR($D3932="51",$D3932="52",$D3932="61"),0,(AD3932/'Totals and Drop Down Lists'!Z$5)*Inputs!H$39)</f>
        <v>0</v>
      </c>
      <c r="BC3932">
        <f>IF(OR($D3932="51",$D3932="52",$D3932="61"),0,(AE3932/'Totals and Drop Down Lists'!AA$5)*Inputs!I$39)</f>
        <v>0</v>
      </c>
      <c r="BD3932">
        <f>IF(OR($D3932="51",$D3932="52",$D3932="61"),0,(AF3932/'Totals and Drop Down Lists'!AB$5)*Inputs!J$39)</f>
        <v>0</v>
      </c>
      <c r="BE3932">
        <f>IF(OR($D3932="51",$D3932="52",$D3932="61"),0,(AG3932/'Totals and Drop Down Lists'!AC$5)*Inputs!K$39)</f>
        <v>0</v>
      </c>
      <c r="BF3932">
        <f>IF(OR($D3932="51",$D3932="52",$D3932="61"),0,(AH3932/'Totals and Drop Down Lists'!AD$5)*Inputs!L$39)</f>
        <v>0</v>
      </c>
      <c r="BG3932" s="10">
        <f t="shared" si="550"/>
        <v>75478.224999029364</v>
      </c>
    </row>
    <row r="3933" spans="1:59" ht="28.8">
      <c r="A3933" s="1" t="s">
        <v>7712</v>
      </c>
      <c r="B3933" s="1" t="s">
        <v>7098</v>
      </c>
      <c r="C3933" s="1" t="s">
        <v>7169</v>
      </c>
      <c r="D3933" s="1" t="s">
        <v>25</v>
      </c>
      <c r="E3933" s="1" t="s">
        <v>7170</v>
      </c>
      <c r="F3933" s="2">
        <v>19838</v>
      </c>
      <c r="G3933" s="2">
        <v>172</v>
      </c>
      <c r="H3933" s="2">
        <v>28</v>
      </c>
      <c r="I3933" s="2">
        <v>2818</v>
      </c>
      <c r="J3933" s="2">
        <v>8758</v>
      </c>
      <c r="K3933" s="2">
        <v>2088</v>
      </c>
      <c r="L3933" s="2">
        <v>38</v>
      </c>
      <c r="M3933" s="2">
        <v>7</v>
      </c>
      <c r="N3933" s="2">
        <v>1</v>
      </c>
      <c r="O3933" s="2">
        <v>6</v>
      </c>
      <c r="P3933" s="2">
        <v>239</v>
      </c>
      <c r="Q3933" s="2">
        <v>68</v>
      </c>
      <c r="R3933" s="2">
        <v>2852</v>
      </c>
      <c r="S3933" s="2">
        <v>1338300</v>
      </c>
      <c r="T3933" s="2">
        <v>47740200</v>
      </c>
      <c r="U3933" s="2">
        <v>49</v>
      </c>
      <c r="V3933" s="2">
        <v>198</v>
      </c>
      <c r="W3933" s="2">
        <v>65</v>
      </c>
      <c r="X3933" s="2">
        <v>670</v>
      </c>
      <c r="Y3933" s="2">
        <v>132</v>
      </c>
      <c r="Z3933" s="2">
        <v>411</v>
      </c>
      <c r="AA3933" s="9">
        <f t="shared" si="551"/>
        <v>19838</v>
      </c>
      <c r="AB3933" s="9">
        <f t="shared" si="552"/>
        <v>2618</v>
      </c>
      <c r="AC3933" s="9">
        <f t="shared" si="553"/>
        <v>3211</v>
      </c>
      <c r="AD3933" s="9">
        <f t="shared" si="554"/>
        <v>2852</v>
      </c>
      <c r="AE3933" s="44">
        <f t="shared" si="555"/>
        <v>3.4765768484529738E-5</v>
      </c>
      <c r="AF3933" s="9">
        <f t="shared" si="556"/>
        <v>407</v>
      </c>
      <c r="AG3933" s="9">
        <f t="shared" si="549"/>
        <v>543</v>
      </c>
      <c r="AH3933" s="44">
        <f t="shared" si="557"/>
        <v>4.8169980373948465E-5</v>
      </c>
      <c r="AI3933">
        <f>AA3933/'Totals and Drop Down Lists'!W$6*Inputs!E$37</f>
        <v>17995.851397038947</v>
      </c>
      <c r="AJ3933">
        <f>AB3933/'Totals and Drop Down Lists'!X$6*Inputs!F$37</f>
        <v>8614.2336444576104</v>
      </c>
      <c r="AK3933">
        <f>AC3933/'Totals and Drop Down Lists'!Y$6*Inputs!G$37</f>
        <v>21167.996631860224</v>
      </c>
      <c r="AL3933">
        <f>AD3933/'Totals and Drop Down Lists'!Z$6*Inputs!H$37</f>
        <v>22865.91362202257</v>
      </c>
      <c r="AM3933">
        <f>AE3933/'Totals and Drop Down Lists'!AA$6*Inputs!I$37</f>
        <v>4327.9679333497279</v>
      </c>
      <c r="AN3933">
        <f>AF3933/'Totals and Drop Down Lists'!AB$6*Inputs!J$37</f>
        <v>8122.3741081203107</v>
      </c>
      <c r="AO3933">
        <f>AG3933/'Totals and Drop Down Lists'!AC$6*Inputs!K$37</f>
        <v>10112.60186524675</v>
      </c>
      <c r="AP3933">
        <f>AH3933/'Totals and Drop Down Lists'!AD$6*Inputs!L$37</f>
        <v>11335.837100329341</v>
      </c>
      <c r="AQ3933">
        <f>IF(OR($D3933="51",$D3933="52",$D3933="61"),(AA3933/'Totals and Drop Down Lists'!W$4)*Inputs!E$38,0)</f>
        <v>0</v>
      </c>
      <c r="AR3933">
        <f>IF(OR($D3933="51",$D3933="52",$D3933="61"),(AB3933/'Totals and Drop Down Lists'!X$4)*Inputs!F$38,0)</f>
        <v>0</v>
      </c>
      <c r="AS3933">
        <f>IF(OR($D3933="51",$D3933="52",$D3933="61"),(AC3933/'Totals and Drop Down Lists'!Y$4)*Inputs!G$38,0)</f>
        <v>0</v>
      </c>
      <c r="AT3933">
        <f>IF(OR($D3933="51",$D3933="52",$D3933="61"),(AD3933/'Totals and Drop Down Lists'!Z$4)*Inputs!H$38,0)</f>
        <v>0</v>
      </c>
      <c r="AU3933">
        <f>IF(OR($D3933="51",$D3933="52",$D3933="61"),(AE3933/'Totals and Drop Down Lists'!AA$4)*Inputs!I$38,0)</f>
        <v>0</v>
      </c>
      <c r="AV3933">
        <f>IF(OR($D3933="51",$D3933="52",$D3933="61"),(AF3933/'Totals and Drop Down Lists'!AB$4)*Inputs!J$38,0)</f>
        <v>0</v>
      </c>
      <c r="AW3933">
        <f>IF(OR($D3933="51",$D3933="52",$D3933="61"),(AG3933/'Totals and Drop Down Lists'!AC$4)*Inputs!K$38,0)</f>
        <v>0</v>
      </c>
      <c r="AX3933">
        <f>IF(OR($D3933="51",$D3933="52",$D3933="61"),(AH3933/'Totals and Drop Down Lists'!AD$4)*Inputs!L$38,0)</f>
        <v>0</v>
      </c>
      <c r="AY3933">
        <f>IF(OR($D3933="51",$D3933="52",$D3933="61"),0,(AA3933/'Totals and Drop Down Lists'!W$5)*Inputs!E$39)</f>
        <v>0</v>
      </c>
      <c r="AZ3933">
        <f>IF(OR($D3933="51",$D3933="52",$D3933="61"),0,(AB3933/'Totals and Drop Down Lists'!X$5)*Inputs!F$39)</f>
        <v>0</v>
      </c>
      <c r="BA3933">
        <f>IF(OR($D3933="51",$D3933="52",$D3933="61"),0,(AC3933/'Totals and Drop Down Lists'!Y$5)*Inputs!G$39)</f>
        <v>0</v>
      </c>
      <c r="BB3933">
        <f>IF(OR($D3933="51",$D3933="52",$D3933="61"),0,(AD3933/'Totals and Drop Down Lists'!Z$5)*Inputs!H$39)</f>
        <v>0</v>
      </c>
      <c r="BC3933">
        <f>IF(OR($D3933="51",$D3933="52",$D3933="61"),0,(AE3933/'Totals and Drop Down Lists'!AA$5)*Inputs!I$39)</f>
        <v>0</v>
      </c>
      <c r="BD3933">
        <f>IF(OR($D3933="51",$D3933="52",$D3933="61"),0,(AF3933/'Totals and Drop Down Lists'!AB$5)*Inputs!J$39)</f>
        <v>0</v>
      </c>
      <c r="BE3933">
        <f>IF(OR($D3933="51",$D3933="52",$D3933="61"),0,(AG3933/'Totals and Drop Down Lists'!AC$5)*Inputs!K$39)</f>
        <v>0</v>
      </c>
      <c r="BF3933">
        <f>IF(OR($D3933="51",$D3933="52",$D3933="61"),0,(AH3933/'Totals and Drop Down Lists'!AD$5)*Inputs!L$39)</f>
        <v>0</v>
      </c>
      <c r="BG3933" s="10">
        <f t="shared" si="550"/>
        <v>104542.77630242547</v>
      </c>
    </row>
    <row r="3934" spans="1:59" ht="28.8">
      <c r="A3934" s="1" t="s">
        <v>7712</v>
      </c>
      <c r="B3934" s="1" t="s">
        <v>7098</v>
      </c>
      <c r="C3934" s="1" t="s">
        <v>652</v>
      </c>
      <c r="D3934" s="1" t="s">
        <v>25</v>
      </c>
      <c r="E3934" s="1" t="s">
        <v>7171</v>
      </c>
      <c r="F3934" s="2">
        <v>28650</v>
      </c>
      <c r="G3934" s="2">
        <v>313</v>
      </c>
      <c r="H3934" s="2">
        <v>14</v>
      </c>
      <c r="I3934" s="2">
        <v>3088</v>
      </c>
      <c r="J3934" s="2">
        <v>12513</v>
      </c>
      <c r="K3934" s="2">
        <v>2867</v>
      </c>
      <c r="L3934" s="2">
        <v>41</v>
      </c>
      <c r="M3934" s="2">
        <v>5</v>
      </c>
      <c r="N3934" s="2">
        <v>13</v>
      </c>
      <c r="O3934" s="2">
        <v>67</v>
      </c>
      <c r="P3934" s="2">
        <v>0</v>
      </c>
      <c r="Q3934" s="2">
        <v>0</v>
      </c>
      <c r="R3934" s="2">
        <v>3331</v>
      </c>
      <c r="S3934" s="2">
        <v>1771800</v>
      </c>
      <c r="T3934" s="2">
        <v>85381300</v>
      </c>
      <c r="U3934" s="2">
        <v>215</v>
      </c>
      <c r="V3934" s="2">
        <v>300</v>
      </c>
      <c r="W3934" s="2">
        <v>70</v>
      </c>
      <c r="X3934" s="2">
        <v>818</v>
      </c>
      <c r="Y3934" s="2">
        <v>114</v>
      </c>
      <c r="Z3934" s="2">
        <v>557</v>
      </c>
      <c r="AA3934" s="9">
        <f t="shared" si="551"/>
        <v>28650</v>
      </c>
      <c r="AB3934" s="9">
        <f t="shared" si="552"/>
        <v>2761</v>
      </c>
      <c r="AC3934" s="9">
        <f t="shared" si="553"/>
        <v>3457</v>
      </c>
      <c r="AD3934" s="9">
        <f t="shared" si="554"/>
        <v>3331</v>
      </c>
      <c r="AE3934" s="44">
        <f t="shared" si="555"/>
        <v>4.5876441888169596E-5</v>
      </c>
      <c r="AF3934" s="9">
        <f t="shared" si="556"/>
        <v>448</v>
      </c>
      <c r="AG3934" s="9">
        <f t="shared" si="549"/>
        <v>671</v>
      </c>
      <c r="AH3934" s="44">
        <f t="shared" si="557"/>
        <v>5.7205772528476023E-5</v>
      </c>
      <c r="AI3934">
        <f>AA3934/'Totals and Drop Down Lists'!W$6*Inputs!E$37</f>
        <v>25989.572664843519</v>
      </c>
      <c r="AJ3934">
        <f>AB3934/'Totals and Drop Down Lists'!X$6*Inputs!F$37</f>
        <v>9084.7590115918483</v>
      </c>
      <c r="AK3934">
        <f>AC3934/'Totals and Drop Down Lists'!Y$6*Inputs!G$37</f>
        <v>22789.711727293925</v>
      </c>
      <c r="AL3934">
        <f>AD3934/'Totals and Drop Down Lists'!Z$6*Inputs!H$37</f>
        <v>26706.296730349644</v>
      </c>
      <c r="AM3934">
        <f>AE3934/'Totals and Drop Down Lists'!AA$6*Inputs!I$37</f>
        <v>5711.1284474132335</v>
      </c>
      <c r="AN3934">
        <f>AF3934/'Totals and Drop Down Lists'!AB$6*Inputs!J$37</f>
        <v>8940.5985268744444</v>
      </c>
      <c r="AO3934">
        <f>AG3934/'Totals and Drop Down Lists'!AC$6*Inputs!K$37</f>
        <v>12496.419616170477</v>
      </c>
      <c r="AP3934">
        <f>AH3934/'Totals and Drop Down Lists'!AD$6*Inputs!L$37</f>
        <v>13462.229246246721</v>
      </c>
      <c r="AQ3934">
        <f>IF(OR($D3934="51",$D3934="52",$D3934="61"),(AA3934/'Totals and Drop Down Lists'!W$4)*Inputs!E$38,0)</f>
        <v>0</v>
      </c>
      <c r="AR3934">
        <f>IF(OR($D3934="51",$D3934="52",$D3934="61"),(AB3934/'Totals and Drop Down Lists'!X$4)*Inputs!F$38,0)</f>
        <v>0</v>
      </c>
      <c r="AS3934">
        <f>IF(OR($D3934="51",$D3934="52",$D3934="61"),(AC3934/'Totals and Drop Down Lists'!Y$4)*Inputs!G$38,0)</f>
        <v>0</v>
      </c>
      <c r="AT3934">
        <f>IF(OR($D3934="51",$D3934="52",$D3934="61"),(AD3934/'Totals and Drop Down Lists'!Z$4)*Inputs!H$38,0)</f>
        <v>0</v>
      </c>
      <c r="AU3934">
        <f>IF(OR($D3934="51",$D3934="52",$D3934="61"),(AE3934/'Totals and Drop Down Lists'!AA$4)*Inputs!I$38,0)</f>
        <v>0</v>
      </c>
      <c r="AV3934">
        <f>IF(OR($D3934="51",$D3934="52",$D3934="61"),(AF3934/'Totals and Drop Down Lists'!AB$4)*Inputs!J$38,0)</f>
        <v>0</v>
      </c>
      <c r="AW3934">
        <f>IF(OR($D3934="51",$D3934="52",$D3934="61"),(AG3934/'Totals and Drop Down Lists'!AC$4)*Inputs!K$38,0)</f>
        <v>0</v>
      </c>
      <c r="AX3934">
        <f>IF(OR($D3934="51",$D3934="52",$D3934="61"),(AH3934/'Totals and Drop Down Lists'!AD$4)*Inputs!L$38,0)</f>
        <v>0</v>
      </c>
      <c r="AY3934">
        <f>IF(OR($D3934="51",$D3934="52",$D3934="61"),0,(AA3934/'Totals and Drop Down Lists'!W$5)*Inputs!E$39)</f>
        <v>0</v>
      </c>
      <c r="AZ3934">
        <f>IF(OR($D3934="51",$D3934="52",$D3934="61"),0,(AB3934/'Totals and Drop Down Lists'!X$5)*Inputs!F$39)</f>
        <v>0</v>
      </c>
      <c r="BA3934">
        <f>IF(OR($D3934="51",$D3934="52",$D3934="61"),0,(AC3934/'Totals and Drop Down Lists'!Y$5)*Inputs!G$39)</f>
        <v>0</v>
      </c>
      <c r="BB3934">
        <f>IF(OR($D3934="51",$D3934="52",$D3934="61"),0,(AD3934/'Totals and Drop Down Lists'!Z$5)*Inputs!H$39)</f>
        <v>0</v>
      </c>
      <c r="BC3934">
        <f>IF(OR($D3934="51",$D3934="52",$D3934="61"),0,(AE3934/'Totals and Drop Down Lists'!AA$5)*Inputs!I$39)</f>
        <v>0</v>
      </c>
      <c r="BD3934">
        <f>IF(OR($D3934="51",$D3934="52",$D3934="61"),0,(AF3934/'Totals and Drop Down Lists'!AB$5)*Inputs!J$39)</f>
        <v>0</v>
      </c>
      <c r="BE3934">
        <f>IF(OR($D3934="51",$D3934="52",$D3934="61"),0,(AG3934/'Totals and Drop Down Lists'!AC$5)*Inputs!K$39)</f>
        <v>0</v>
      </c>
      <c r="BF3934">
        <f>IF(OR($D3934="51",$D3934="52",$D3934="61"),0,(AH3934/'Totals and Drop Down Lists'!AD$5)*Inputs!L$39)</f>
        <v>0</v>
      </c>
      <c r="BG3934" s="10">
        <f t="shared" si="550"/>
        <v>125180.7159707838</v>
      </c>
    </row>
    <row r="3935" spans="1:59" ht="28.8">
      <c r="A3935" s="1" t="s">
        <v>7712</v>
      </c>
      <c r="B3935" s="1" t="s">
        <v>7098</v>
      </c>
      <c r="C3935" s="1" t="s">
        <v>7172</v>
      </c>
      <c r="D3935" s="1" t="s">
        <v>25</v>
      </c>
      <c r="E3935" s="1" t="s">
        <v>7173</v>
      </c>
      <c r="F3935" s="2">
        <v>81098</v>
      </c>
      <c r="G3935" s="2">
        <v>590</v>
      </c>
      <c r="H3935" s="2">
        <v>22</v>
      </c>
      <c r="I3935" s="2">
        <v>7758</v>
      </c>
      <c r="J3935" s="2">
        <v>34067</v>
      </c>
      <c r="K3935" s="2">
        <v>8020</v>
      </c>
      <c r="L3935" s="2">
        <v>182</v>
      </c>
      <c r="M3935" s="2">
        <v>20</v>
      </c>
      <c r="N3935" s="2">
        <v>3</v>
      </c>
      <c r="O3935" s="2">
        <v>47</v>
      </c>
      <c r="P3935" s="2">
        <v>49</v>
      </c>
      <c r="Q3935" s="2">
        <v>0</v>
      </c>
      <c r="R3935" s="2">
        <v>11684</v>
      </c>
      <c r="S3935" s="2">
        <v>4794200</v>
      </c>
      <c r="T3935" s="2">
        <v>276272200</v>
      </c>
      <c r="U3935" s="2">
        <v>1064</v>
      </c>
      <c r="V3935" s="2">
        <v>644</v>
      </c>
      <c r="W3935" s="2">
        <v>282</v>
      </c>
      <c r="X3935" s="2">
        <v>1847</v>
      </c>
      <c r="Y3935" s="2">
        <v>418</v>
      </c>
      <c r="Z3935" s="2">
        <v>882</v>
      </c>
      <c r="AA3935" s="9">
        <f t="shared" si="551"/>
        <v>81098</v>
      </c>
      <c r="AB3935" s="9">
        <f t="shared" si="552"/>
        <v>7146</v>
      </c>
      <c r="AC3935" s="9">
        <f t="shared" si="553"/>
        <v>11985</v>
      </c>
      <c r="AD3935" s="9">
        <f t="shared" si="554"/>
        <v>11684</v>
      </c>
      <c r="AE3935" s="44">
        <f t="shared" si="555"/>
        <v>1.3185925935082794E-4</v>
      </c>
      <c r="AF3935" s="9">
        <f t="shared" si="556"/>
        <v>921</v>
      </c>
      <c r="AG3935" s="9">
        <f t="shared" si="549"/>
        <v>1300</v>
      </c>
      <c r="AH3935" s="44">
        <f t="shared" si="557"/>
        <v>1.138767112799355E-4</v>
      </c>
      <c r="AI3935">
        <f>AA3935/'Totals and Drop Down Lists'!W$6*Inputs!E$37</f>
        <v>73567.272739039428</v>
      </c>
      <c r="AJ3935">
        <f>AB3935/'Totals and Drop Down Lists'!X$6*Inputs!F$37</f>
        <v>23513.106807980934</v>
      </c>
      <c r="AK3935">
        <f>AC3935/'Totals and Drop Down Lists'!Y$6*Inputs!G$37</f>
        <v>79009.168368995568</v>
      </c>
      <c r="AL3935">
        <f>AD3935/'Totals and Drop Down Lists'!Z$6*Inputs!H$37</f>
        <v>93676.484838608594</v>
      </c>
      <c r="AM3935">
        <f>AE3935/'Totals and Drop Down Lists'!AA$6*Inputs!I$37</f>
        <v>16415.073535324667</v>
      </c>
      <c r="AN3935">
        <f>AF3935/'Totals and Drop Down Lists'!AB$6*Inputs!J$37</f>
        <v>18380.114382257507</v>
      </c>
      <c r="AO3935">
        <f>AG3935/'Totals and Drop Down Lists'!AC$6*Inputs!K$37</f>
        <v>24210.649032819103</v>
      </c>
      <c r="AP3935">
        <f>AH3935/'Totals and Drop Down Lists'!AD$6*Inputs!L$37</f>
        <v>26798.596108391404</v>
      </c>
      <c r="AQ3935">
        <f>IF(OR($D3935="51",$D3935="52",$D3935="61"),(AA3935/'Totals and Drop Down Lists'!W$4)*Inputs!E$38,0)</f>
        <v>0</v>
      </c>
      <c r="AR3935">
        <f>IF(OR($D3935="51",$D3935="52",$D3935="61"),(AB3935/'Totals and Drop Down Lists'!X$4)*Inputs!F$38,0)</f>
        <v>0</v>
      </c>
      <c r="AS3935">
        <f>IF(OR($D3935="51",$D3935="52",$D3935="61"),(AC3935/'Totals and Drop Down Lists'!Y$4)*Inputs!G$38,0)</f>
        <v>0</v>
      </c>
      <c r="AT3935">
        <f>IF(OR($D3935="51",$D3935="52",$D3935="61"),(AD3935/'Totals and Drop Down Lists'!Z$4)*Inputs!H$38,0)</f>
        <v>0</v>
      </c>
      <c r="AU3935">
        <f>IF(OR($D3935="51",$D3935="52",$D3935="61"),(AE3935/'Totals and Drop Down Lists'!AA$4)*Inputs!I$38,0)</f>
        <v>0</v>
      </c>
      <c r="AV3935">
        <f>IF(OR($D3935="51",$D3935="52",$D3935="61"),(AF3935/'Totals and Drop Down Lists'!AB$4)*Inputs!J$38,0)</f>
        <v>0</v>
      </c>
      <c r="AW3935">
        <f>IF(OR($D3935="51",$D3935="52",$D3935="61"),(AG3935/'Totals and Drop Down Lists'!AC$4)*Inputs!K$38,0)</f>
        <v>0</v>
      </c>
      <c r="AX3935">
        <f>IF(OR($D3935="51",$D3935="52",$D3935="61"),(AH3935/'Totals and Drop Down Lists'!AD$4)*Inputs!L$38,0)</f>
        <v>0</v>
      </c>
      <c r="AY3935">
        <f>IF(OR($D3935="51",$D3935="52",$D3935="61"),0,(AA3935/'Totals and Drop Down Lists'!W$5)*Inputs!E$39)</f>
        <v>0</v>
      </c>
      <c r="AZ3935">
        <f>IF(OR($D3935="51",$D3935="52",$D3935="61"),0,(AB3935/'Totals and Drop Down Lists'!X$5)*Inputs!F$39)</f>
        <v>0</v>
      </c>
      <c r="BA3935">
        <f>IF(OR($D3935="51",$D3935="52",$D3935="61"),0,(AC3935/'Totals and Drop Down Lists'!Y$5)*Inputs!G$39)</f>
        <v>0</v>
      </c>
      <c r="BB3935">
        <f>IF(OR($D3935="51",$D3935="52",$D3935="61"),0,(AD3935/'Totals and Drop Down Lists'!Z$5)*Inputs!H$39)</f>
        <v>0</v>
      </c>
      <c r="BC3935">
        <f>IF(OR($D3935="51",$D3935="52",$D3935="61"),0,(AE3935/'Totals and Drop Down Lists'!AA$5)*Inputs!I$39)</f>
        <v>0</v>
      </c>
      <c r="BD3935">
        <f>IF(OR($D3935="51",$D3935="52",$D3935="61"),0,(AF3935/'Totals and Drop Down Lists'!AB$5)*Inputs!J$39)</f>
        <v>0</v>
      </c>
      <c r="BE3935">
        <f>IF(OR($D3935="51",$D3935="52",$D3935="61"),0,(AG3935/'Totals and Drop Down Lists'!AC$5)*Inputs!K$39)</f>
        <v>0</v>
      </c>
      <c r="BF3935">
        <f>IF(OR($D3935="51",$D3935="52",$D3935="61"),0,(AH3935/'Totals and Drop Down Lists'!AD$5)*Inputs!L$39)</f>
        <v>0</v>
      </c>
      <c r="BG3935" s="10">
        <f t="shared" si="550"/>
        <v>355570.46581341716</v>
      </c>
    </row>
    <row r="3936" spans="1:59" ht="28.8">
      <c r="A3936" s="1" t="s">
        <v>7712</v>
      </c>
      <c r="B3936" s="1" t="s">
        <v>7098</v>
      </c>
      <c r="C3936" s="1" t="s">
        <v>7174</v>
      </c>
      <c r="D3936" s="1" t="s">
        <v>58</v>
      </c>
      <c r="E3936" s="1" t="s">
        <v>7175</v>
      </c>
      <c r="F3936" s="2">
        <v>95290</v>
      </c>
      <c r="G3936" s="2">
        <v>388</v>
      </c>
      <c r="H3936" s="2">
        <v>23</v>
      </c>
      <c r="I3936" s="2">
        <v>7025</v>
      </c>
      <c r="J3936" s="2">
        <v>36639</v>
      </c>
      <c r="K3936" s="2">
        <v>7273</v>
      </c>
      <c r="L3936" s="2">
        <v>195</v>
      </c>
      <c r="M3936" s="2">
        <v>72</v>
      </c>
      <c r="N3936" s="2">
        <v>6</v>
      </c>
      <c r="O3936" s="2">
        <v>109</v>
      </c>
      <c r="P3936" s="2">
        <v>41</v>
      </c>
      <c r="Q3936" s="2">
        <v>0</v>
      </c>
      <c r="R3936" s="2">
        <v>5968</v>
      </c>
      <c r="S3936" s="2">
        <v>4837700</v>
      </c>
      <c r="T3936" s="2">
        <v>301539500</v>
      </c>
      <c r="U3936" s="2">
        <v>491</v>
      </c>
      <c r="V3936" s="2">
        <v>296</v>
      </c>
      <c r="W3936" s="2">
        <v>20</v>
      </c>
      <c r="X3936" s="2">
        <v>1020</v>
      </c>
      <c r="Y3936" s="2">
        <v>154</v>
      </c>
      <c r="Z3936" s="2">
        <v>623</v>
      </c>
      <c r="AA3936" s="9">
        <f t="shared" si="551"/>
        <v>95290</v>
      </c>
      <c r="AB3936" s="9">
        <f t="shared" si="552"/>
        <v>6614</v>
      </c>
      <c r="AC3936" s="9">
        <f t="shared" si="553"/>
        <v>6391</v>
      </c>
      <c r="AD3936" s="9">
        <f t="shared" si="554"/>
        <v>5968</v>
      </c>
      <c r="AE3936" s="44">
        <f t="shared" si="555"/>
        <v>1.0082758130371036E-4</v>
      </c>
      <c r="AF3936" s="9">
        <f t="shared" si="556"/>
        <v>704</v>
      </c>
      <c r="AG3936" s="9">
        <f t="shared" si="549"/>
        <v>777</v>
      </c>
      <c r="AH3936" s="44">
        <f t="shared" si="557"/>
        <v>5.7390773863258174E-5</v>
      </c>
      <c r="AI3936">
        <f>AA3936/'Totals and Drop Down Lists'!W$6*Inputs!E$37</f>
        <v>86441.409397310272</v>
      </c>
      <c r="AJ3936">
        <f>AB3936/'Totals and Drop Down Lists'!X$6*Inputs!F$37</f>
        <v>21762.62082675425</v>
      </c>
      <c r="AK3936">
        <f>AC3936/'Totals and Drop Down Lists'!Y$6*Inputs!G$37</f>
        <v>42131.630792344658</v>
      </c>
      <c r="AL3936">
        <f>AD3936/'Totals and Drop Down Lists'!Z$6*Inputs!H$37</f>
        <v>47848.447579323532</v>
      </c>
      <c r="AM3936">
        <f>AE3936/'Totals and Drop Down Lists'!AA$6*Inputs!I$37</f>
        <v>12551.960094707903</v>
      </c>
      <c r="AN3936">
        <f>AF3936/'Totals and Drop Down Lists'!AB$6*Inputs!J$37</f>
        <v>14049.511970802698</v>
      </c>
      <c r="AO3936">
        <f>AG3936/'Totals and Drop Down Lists'!AC$6*Inputs!K$37</f>
        <v>14470.518691154188</v>
      </c>
      <c r="AP3936">
        <f>AH3936/'Totals and Drop Down Lists'!AD$6*Inputs!L$37</f>
        <v>13505.765593535087</v>
      </c>
      <c r="AQ3936">
        <f>IF(OR($D3936="51",$D3936="52",$D3936="61"),(AA3936/'Totals and Drop Down Lists'!W$4)*Inputs!E$38,0)</f>
        <v>0</v>
      </c>
      <c r="AR3936">
        <f>IF(OR($D3936="51",$D3936="52",$D3936="61"),(AB3936/'Totals and Drop Down Lists'!X$4)*Inputs!F$38,0)</f>
        <v>0</v>
      </c>
      <c r="AS3936">
        <f>IF(OR($D3936="51",$D3936="52",$D3936="61"),(AC3936/'Totals and Drop Down Lists'!Y$4)*Inputs!G$38,0)</f>
        <v>0</v>
      </c>
      <c r="AT3936">
        <f>IF(OR($D3936="51",$D3936="52",$D3936="61"),(AD3936/'Totals and Drop Down Lists'!Z$4)*Inputs!H$38,0)</f>
        <v>0</v>
      </c>
      <c r="AU3936">
        <f>IF(OR($D3936="51",$D3936="52",$D3936="61"),(AE3936/'Totals and Drop Down Lists'!AA$4)*Inputs!I$38,0)</f>
        <v>0</v>
      </c>
      <c r="AV3936">
        <f>IF(OR($D3936="51",$D3936="52",$D3936="61"),(AF3936/'Totals and Drop Down Lists'!AB$4)*Inputs!J$38,0)</f>
        <v>0</v>
      </c>
      <c r="AW3936">
        <f>IF(OR($D3936="51",$D3936="52",$D3936="61"),(AG3936/'Totals and Drop Down Lists'!AC$4)*Inputs!K$38,0)</f>
        <v>0</v>
      </c>
      <c r="AX3936">
        <f>IF(OR($D3936="51",$D3936="52",$D3936="61"),(AH3936/'Totals and Drop Down Lists'!AD$4)*Inputs!L$38,0)</f>
        <v>0</v>
      </c>
      <c r="AY3936">
        <f>IF(OR($D3936="51",$D3936="52",$D3936="61"),0,(AA3936/'Totals and Drop Down Lists'!W$5)*Inputs!E$39)</f>
        <v>0</v>
      </c>
      <c r="AZ3936">
        <f>IF(OR($D3936="51",$D3936="52",$D3936="61"),0,(AB3936/'Totals and Drop Down Lists'!X$5)*Inputs!F$39)</f>
        <v>0</v>
      </c>
      <c r="BA3936">
        <f>IF(OR($D3936="51",$D3936="52",$D3936="61"),0,(AC3936/'Totals and Drop Down Lists'!Y$5)*Inputs!G$39)</f>
        <v>0</v>
      </c>
      <c r="BB3936">
        <f>IF(OR($D3936="51",$D3936="52",$D3936="61"),0,(AD3936/'Totals and Drop Down Lists'!Z$5)*Inputs!H$39)</f>
        <v>0</v>
      </c>
      <c r="BC3936">
        <f>IF(OR($D3936="51",$D3936="52",$D3936="61"),0,(AE3936/'Totals and Drop Down Lists'!AA$5)*Inputs!I$39)</f>
        <v>0</v>
      </c>
      <c r="BD3936">
        <f>IF(OR($D3936="51",$D3936="52",$D3936="61"),0,(AF3936/'Totals and Drop Down Lists'!AB$5)*Inputs!J$39)</f>
        <v>0</v>
      </c>
      <c r="BE3936">
        <f>IF(OR($D3936="51",$D3936="52",$D3936="61"),0,(AG3936/'Totals and Drop Down Lists'!AC$5)*Inputs!K$39)</f>
        <v>0</v>
      </c>
      <c r="BF3936">
        <f>IF(OR($D3936="51",$D3936="52",$D3936="61"),0,(AH3936/'Totals and Drop Down Lists'!AD$5)*Inputs!L$39)</f>
        <v>0</v>
      </c>
      <c r="BG3936" s="10">
        <f t="shared" si="550"/>
        <v>252761.86494593261</v>
      </c>
    </row>
    <row r="3937" spans="1:59" ht="28.8">
      <c r="A3937" s="1" t="s">
        <v>7712</v>
      </c>
      <c r="B3937" s="1" t="s">
        <v>7098</v>
      </c>
      <c r="C3937" s="1" t="s">
        <v>7176</v>
      </c>
      <c r="D3937" s="1" t="s">
        <v>25</v>
      </c>
      <c r="E3937" s="1" t="s">
        <v>7177</v>
      </c>
      <c r="F3937" s="2">
        <v>41632</v>
      </c>
      <c r="G3937" s="2">
        <v>371</v>
      </c>
      <c r="H3937" s="2">
        <v>3</v>
      </c>
      <c r="I3937" s="2">
        <v>5347</v>
      </c>
      <c r="J3937" s="2">
        <v>18573</v>
      </c>
      <c r="K3937" s="2">
        <v>4179</v>
      </c>
      <c r="L3937" s="2">
        <v>142</v>
      </c>
      <c r="M3937" s="2">
        <v>11</v>
      </c>
      <c r="N3937" s="2">
        <v>5</v>
      </c>
      <c r="O3937" s="2">
        <v>66</v>
      </c>
      <c r="P3937" s="2">
        <v>12</v>
      </c>
      <c r="Q3937" s="2">
        <v>0</v>
      </c>
      <c r="R3937" s="2">
        <v>5657</v>
      </c>
      <c r="S3937" s="2">
        <v>2318700</v>
      </c>
      <c r="T3937" s="2">
        <v>143923100</v>
      </c>
      <c r="U3937" s="2">
        <v>171</v>
      </c>
      <c r="V3937" s="2">
        <v>296</v>
      </c>
      <c r="W3937" s="2">
        <v>107</v>
      </c>
      <c r="X3937" s="2">
        <v>997</v>
      </c>
      <c r="Y3937" s="2">
        <v>156</v>
      </c>
      <c r="Z3937" s="2">
        <v>682</v>
      </c>
      <c r="AA3937" s="9">
        <f t="shared" si="551"/>
        <v>41632</v>
      </c>
      <c r="AB3937" s="9">
        <f t="shared" si="552"/>
        <v>4973</v>
      </c>
      <c r="AC3937" s="9">
        <f t="shared" si="553"/>
        <v>5893</v>
      </c>
      <c r="AD3937" s="9">
        <f t="shared" si="554"/>
        <v>5657</v>
      </c>
      <c r="AE3937" s="44">
        <f t="shared" si="555"/>
        <v>6.5668707646128526E-5</v>
      </c>
      <c r="AF3937" s="9">
        <f t="shared" si="556"/>
        <v>594</v>
      </c>
      <c r="AG3937" s="9">
        <f t="shared" si="549"/>
        <v>838</v>
      </c>
      <c r="AH3937" s="44">
        <f t="shared" si="557"/>
        <v>7.0159327471393444E-5</v>
      </c>
      <c r="AI3937">
        <f>AA3937/'Totals and Drop Down Lists'!W$6*Inputs!E$37</f>
        <v>37766.069430463016</v>
      </c>
      <c r="AJ3937">
        <f>AB3937/'Totals and Drop Down Lists'!X$6*Inputs!F$37</f>
        <v>16363.095459850152</v>
      </c>
      <c r="AK3937">
        <f>AC3937/'Totals and Drop Down Lists'!Y$6*Inputs!G$37</f>
        <v>38848.646574759361</v>
      </c>
      <c r="AL3937">
        <f>AD3937/'Totals and Drop Down Lists'!Z$6*Inputs!H$37</f>
        <v>45355.00468435543</v>
      </c>
      <c r="AM3937">
        <f>AE3937/'Totals and Drop Down Lists'!AA$6*Inputs!I$37</f>
        <v>8175.0547537423945</v>
      </c>
      <c r="AN3937">
        <f>AF3937/'Totals and Drop Down Lists'!AB$6*Inputs!J$37</f>
        <v>11854.275725364776</v>
      </c>
      <c r="AO3937">
        <f>AG3937/'Totals and Drop Down Lists'!AC$6*Inputs!K$37</f>
        <v>15606.556838078777</v>
      </c>
      <c r="AP3937">
        <f>AH3937/'Totals and Drop Down Lists'!AD$6*Inputs!L$37</f>
        <v>16510.588152834363</v>
      </c>
      <c r="AQ3937">
        <f>IF(OR($D3937="51",$D3937="52",$D3937="61"),(AA3937/'Totals and Drop Down Lists'!W$4)*Inputs!E$38,0)</f>
        <v>0</v>
      </c>
      <c r="AR3937">
        <f>IF(OR($D3937="51",$D3937="52",$D3937="61"),(AB3937/'Totals and Drop Down Lists'!X$4)*Inputs!F$38,0)</f>
        <v>0</v>
      </c>
      <c r="AS3937">
        <f>IF(OR($D3937="51",$D3937="52",$D3937="61"),(AC3937/'Totals and Drop Down Lists'!Y$4)*Inputs!G$38,0)</f>
        <v>0</v>
      </c>
      <c r="AT3937">
        <f>IF(OR($D3937="51",$D3937="52",$D3937="61"),(AD3937/'Totals and Drop Down Lists'!Z$4)*Inputs!H$38,0)</f>
        <v>0</v>
      </c>
      <c r="AU3937">
        <f>IF(OR($D3937="51",$D3937="52",$D3937="61"),(AE3937/'Totals and Drop Down Lists'!AA$4)*Inputs!I$38,0)</f>
        <v>0</v>
      </c>
      <c r="AV3937">
        <f>IF(OR($D3937="51",$D3937="52",$D3937="61"),(AF3937/'Totals and Drop Down Lists'!AB$4)*Inputs!J$38,0)</f>
        <v>0</v>
      </c>
      <c r="AW3937">
        <f>IF(OR($D3937="51",$D3937="52",$D3937="61"),(AG3937/'Totals and Drop Down Lists'!AC$4)*Inputs!K$38,0)</f>
        <v>0</v>
      </c>
      <c r="AX3937">
        <f>IF(OR($D3937="51",$D3937="52",$D3937="61"),(AH3937/'Totals and Drop Down Lists'!AD$4)*Inputs!L$38,0)</f>
        <v>0</v>
      </c>
      <c r="AY3937">
        <f>IF(OR($D3937="51",$D3937="52",$D3937="61"),0,(AA3937/'Totals and Drop Down Lists'!W$5)*Inputs!E$39)</f>
        <v>0</v>
      </c>
      <c r="AZ3937">
        <f>IF(OR($D3937="51",$D3937="52",$D3937="61"),0,(AB3937/'Totals and Drop Down Lists'!X$5)*Inputs!F$39)</f>
        <v>0</v>
      </c>
      <c r="BA3937">
        <f>IF(OR($D3937="51",$D3937="52",$D3937="61"),0,(AC3937/'Totals and Drop Down Lists'!Y$5)*Inputs!G$39)</f>
        <v>0</v>
      </c>
      <c r="BB3937">
        <f>IF(OR($D3937="51",$D3937="52",$D3937="61"),0,(AD3937/'Totals and Drop Down Lists'!Z$5)*Inputs!H$39)</f>
        <v>0</v>
      </c>
      <c r="BC3937">
        <f>IF(OR($D3937="51",$D3937="52",$D3937="61"),0,(AE3937/'Totals and Drop Down Lists'!AA$5)*Inputs!I$39)</f>
        <v>0</v>
      </c>
      <c r="BD3937">
        <f>IF(OR($D3937="51",$D3937="52",$D3937="61"),0,(AF3937/'Totals and Drop Down Lists'!AB$5)*Inputs!J$39)</f>
        <v>0</v>
      </c>
      <c r="BE3937">
        <f>IF(OR($D3937="51",$D3937="52",$D3937="61"),0,(AG3937/'Totals and Drop Down Lists'!AC$5)*Inputs!K$39)</f>
        <v>0</v>
      </c>
      <c r="BF3937">
        <f>IF(OR($D3937="51",$D3937="52",$D3937="61"),0,(AH3937/'Totals and Drop Down Lists'!AD$5)*Inputs!L$39)</f>
        <v>0</v>
      </c>
      <c r="BG3937" s="10">
        <f t="shared" si="550"/>
        <v>190479.29161944825</v>
      </c>
    </row>
    <row r="3938" spans="1:59" ht="28.8">
      <c r="A3938" s="1" t="s">
        <v>7712</v>
      </c>
      <c r="B3938" s="1" t="s">
        <v>7098</v>
      </c>
      <c r="C3938" s="1" t="s">
        <v>3109</v>
      </c>
      <c r="D3938" s="1" t="s">
        <v>25</v>
      </c>
      <c r="E3938" s="1" t="s">
        <v>7178</v>
      </c>
      <c r="F3938" s="2">
        <v>15308</v>
      </c>
      <c r="G3938" s="2">
        <v>42</v>
      </c>
      <c r="H3938" s="2">
        <v>2</v>
      </c>
      <c r="I3938" s="2">
        <v>2061</v>
      </c>
      <c r="J3938" s="2">
        <v>6453</v>
      </c>
      <c r="K3938" s="2">
        <v>1297</v>
      </c>
      <c r="L3938" s="2">
        <v>41</v>
      </c>
      <c r="M3938" s="2">
        <v>12</v>
      </c>
      <c r="N3938" s="2">
        <v>0</v>
      </c>
      <c r="O3938" s="2">
        <v>37</v>
      </c>
      <c r="P3938" s="2">
        <v>3</v>
      </c>
      <c r="Q3938" s="2">
        <v>0</v>
      </c>
      <c r="R3938" s="2">
        <v>2088</v>
      </c>
      <c r="S3938" s="2">
        <v>765400</v>
      </c>
      <c r="T3938" s="2">
        <v>45522900</v>
      </c>
      <c r="U3938" s="2">
        <v>133</v>
      </c>
      <c r="V3938" s="2">
        <v>128</v>
      </c>
      <c r="W3938" s="2">
        <v>43</v>
      </c>
      <c r="X3938" s="2">
        <v>298</v>
      </c>
      <c r="Y3938" s="2">
        <v>26</v>
      </c>
      <c r="Z3938" s="2">
        <v>162</v>
      </c>
      <c r="AA3938" s="9">
        <f t="shared" si="551"/>
        <v>15308</v>
      </c>
      <c r="AB3938" s="9">
        <f t="shared" si="552"/>
        <v>2017</v>
      </c>
      <c r="AC3938" s="9">
        <f t="shared" si="553"/>
        <v>2181</v>
      </c>
      <c r="AD3938" s="9">
        <f t="shared" si="554"/>
        <v>2088</v>
      </c>
      <c r="AE3938" s="44">
        <f t="shared" si="555"/>
        <v>1.8205980490421709E-5</v>
      </c>
      <c r="AF3938" s="9">
        <f t="shared" si="556"/>
        <v>127</v>
      </c>
      <c r="AG3938" s="9">
        <f t="shared" si="549"/>
        <v>188</v>
      </c>
      <c r="AH3938" s="44">
        <f t="shared" si="557"/>
        <v>1.406006234867225E-5</v>
      </c>
      <c r="AI3938">
        <f>AA3938/'Totals and Drop Down Lists'!W$6*Inputs!E$37</f>
        <v>13886.505352650072</v>
      </c>
      <c r="AJ3938">
        <f>AB3938/'Totals and Drop Down Lists'!X$6*Inputs!F$37</f>
        <v>6636.7109476207024</v>
      </c>
      <c r="AK3938">
        <f>AC3938/'Totals and Drop Down Lists'!Y$6*Inputs!G$37</f>
        <v>14377.888711954889</v>
      </c>
      <c r="AL3938">
        <f>AD3938/'Totals and Drop Down Lists'!Z$6*Inputs!H$37</f>
        <v>16740.542651747241</v>
      </c>
      <c r="AM3938">
        <f>AE3938/'Totals and Drop Down Lists'!AA$6*Inputs!I$37</f>
        <v>2266.4506838903471</v>
      </c>
      <c r="AN3938">
        <f>AF3938/'Totals and Drop Down Lists'!AB$6*Inputs!J$37</f>
        <v>2534.5000288237825</v>
      </c>
      <c r="AO3938">
        <f>AG3938/'Totals and Drop Down Lists'!AC$6*Inputs!K$37</f>
        <v>3501.2323216692243</v>
      </c>
      <c r="AP3938">
        <f>AH3938/'Totals and Drop Down Lists'!AD$6*Inputs!L$37</f>
        <v>3308.7531937467988</v>
      </c>
      <c r="AQ3938">
        <f>IF(OR($D3938="51",$D3938="52",$D3938="61"),(AA3938/'Totals and Drop Down Lists'!W$4)*Inputs!E$38,0)</f>
        <v>0</v>
      </c>
      <c r="AR3938">
        <f>IF(OR($D3938="51",$D3938="52",$D3938="61"),(AB3938/'Totals and Drop Down Lists'!X$4)*Inputs!F$38,0)</f>
        <v>0</v>
      </c>
      <c r="AS3938">
        <f>IF(OR($D3938="51",$D3938="52",$D3938="61"),(AC3938/'Totals and Drop Down Lists'!Y$4)*Inputs!G$38,0)</f>
        <v>0</v>
      </c>
      <c r="AT3938">
        <f>IF(OR($D3938="51",$D3938="52",$D3938="61"),(AD3938/'Totals and Drop Down Lists'!Z$4)*Inputs!H$38,0)</f>
        <v>0</v>
      </c>
      <c r="AU3938">
        <f>IF(OR($D3938="51",$D3938="52",$D3938="61"),(AE3938/'Totals and Drop Down Lists'!AA$4)*Inputs!I$38,0)</f>
        <v>0</v>
      </c>
      <c r="AV3938">
        <f>IF(OR($D3938="51",$D3938="52",$D3938="61"),(AF3938/'Totals and Drop Down Lists'!AB$4)*Inputs!J$38,0)</f>
        <v>0</v>
      </c>
      <c r="AW3938">
        <f>IF(OR($D3938="51",$D3938="52",$D3938="61"),(AG3938/'Totals and Drop Down Lists'!AC$4)*Inputs!K$38,0)</f>
        <v>0</v>
      </c>
      <c r="AX3938">
        <f>IF(OR($D3938="51",$D3938="52",$D3938="61"),(AH3938/'Totals and Drop Down Lists'!AD$4)*Inputs!L$38,0)</f>
        <v>0</v>
      </c>
      <c r="AY3938">
        <f>IF(OR($D3938="51",$D3938="52",$D3938="61"),0,(AA3938/'Totals and Drop Down Lists'!W$5)*Inputs!E$39)</f>
        <v>0</v>
      </c>
      <c r="AZ3938">
        <f>IF(OR($D3938="51",$D3938="52",$D3938="61"),0,(AB3938/'Totals and Drop Down Lists'!X$5)*Inputs!F$39)</f>
        <v>0</v>
      </c>
      <c r="BA3938">
        <f>IF(OR($D3938="51",$D3938="52",$D3938="61"),0,(AC3938/'Totals and Drop Down Lists'!Y$5)*Inputs!G$39)</f>
        <v>0</v>
      </c>
      <c r="BB3938">
        <f>IF(OR($D3938="51",$D3938="52",$D3938="61"),0,(AD3938/'Totals and Drop Down Lists'!Z$5)*Inputs!H$39)</f>
        <v>0</v>
      </c>
      <c r="BC3938">
        <f>IF(OR($D3938="51",$D3938="52",$D3938="61"),0,(AE3938/'Totals and Drop Down Lists'!AA$5)*Inputs!I$39)</f>
        <v>0</v>
      </c>
      <c r="BD3938">
        <f>IF(OR($D3938="51",$D3938="52",$D3938="61"),0,(AF3938/'Totals and Drop Down Lists'!AB$5)*Inputs!J$39)</f>
        <v>0</v>
      </c>
      <c r="BE3938">
        <f>IF(OR($D3938="51",$D3938="52",$D3938="61"),0,(AG3938/'Totals and Drop Down Lists'!AC$5)*Inputs!K$39)</f>
        <v>0</v>
      </c>
      <c r="BF3938">
        <f>IF(OR($D3938="51",$D3938="52",$D3938="61"),0,(AH3938/'Totals and Drop Down Lists'!AD$5)*Inputs!L$39)</f>
        <v>0</v>
      </c>
      <c r="BG3938" s="10">
        <f t="shared" si="550"/>
        <v>63252.583892103059</v>
      </c>
    </row>
    <row r="3939" spans="1:59" ht="28.8">
      <c r="A3939" s="1" t="s">
        <v>7712</v>
      </c>
      <c r="B3939" s="1" t="s">
        <v>7098</v>
      </c>
      <c r="C3939" s="1" t="s">
        <v>3259</v>
      </c>
      <c r="D3939" s="1" t="s">
        <v>25</v>
      </c>
      <c r="E3939" s="1" t="s">
        <v>7179</v>
      </c>
      <c r="F3939" s="2">
        <v>4292</v>
      </c>
      <c r="G3939" s="2">
        <v>30</v>
      </c>
      <c r="H3939" s="2">
        <v>0</v>
      </c>
      <c r="I3939" s="2">
        <v>1329</v>
      </c>
      <c r="J3939" s="2">
        <v>1220</v>
      </c>
      <c r="K3939" s="2">
        <v>351</v>
      </c>
      <c r="L3939" s="2">
        <v>29</v>
      </c>
      <c r="M3939" s="2">
        <v>0</v>
      </c>
      <c r="N3939" s="2">
        <v>9</v>
      </c>
      <c r="O3939" s="2">
        <v>49</v>
      </c>
      <c r="P3939" s="2">
        <v>0</v>
      </c>
      <c r="Q3939" s="2">
        <v>0</v>
      </c>
      <c r="R3939" s="2">
        <v>38</v>
      </c>
      <c r="S3939" s="2">
        <v>146600</v>
      </c>
      <c r="T3939" s="2">
        <v>7991900</v>
      </c>
      <c r="U3939" s="2">
        <v>0</v>
      </c>
      <c r="V3939" s="2">
        <v>73</v>
      </c>
      <c r="W3939" s="2">
        <v>10</v>
      </c>
      <c r="X3939" s="2">
        <v>107</v>
      </c>
      <c r="Y3939" s="2">
        <v>10</v>
      </c>
      <c r="Z3939" s="2">
        <v>38</v>
      </c>
      <c r="AA3939" s="9">
        <f t="shared" si="551"/>
        <v>4292</v>
      </c>
      <c r="AB3939" s="9">
        <f t="shared" si="552"/>
        <v>1299</v>
      </c>
      <c r="AC3939" s="9">
        <f t="shared" si="553"/>
        <v>125</v>
      </c>
      <c r="AD3939" s="9">
        <f t="shared" si="554"/>
        <v>38</v>
      </c>
      <c r="AE3939" s="44">
        <f t="shared" si="555"/>
        <v>7.0526151900883526E-6</v>
      </c>
      <c r="AF3939" s="9">
        <f t="shared" si="556"/>
        <v>24</v>
      </c>
      <c r="AG3939" s="9">
        <f t="shared" si="549"/>
        <v>48</v>
      </c>
      <c r="AH3939" s="44">
        <f t="shared" si="557"/>
        <v>5.1385384371376238E-6</v>
      </c>
      <c r="AI3939">
        <f>AA3939/'Totals and Drop Down Lists'!W$6*Inputs!E$37</f>
        <v>3893.4466274872038</v>
      </c>
      <c r="AJ3939">
        <f>AB3939/'Totals and Drop Down Lists'!X$6*Inputs!F$37</f>
        <v>4274.2129504012364</v>
      </c>
      <c r="AK3939">
        <f>AC3939/'Totals and Drop Down Lists'!Y$6*Inputs!G$37</f>
        <v>824.04222328948231</v>
      </c>
      <c r="AL3939">
        <f>AD3939/'Totals and Drop Down Lists'!Z$6*Inputs!H$37</f>
        <v>304.66504825976779</v>
      </c>
      <c r="AM3939">
        <f>AE3939/'Totals and Drop Down Lists'!AA$6*Inputs!I$37</f>
        <v>877.9754833418998</v>
      </c>
      <c r="AN3939">
        <f>AF3939/'Totals and Drop Down Lists'!AB$6*Inputs!J$37</f>
        <v>478.96063536827376</v>
      </c>
      <c r="AO3939">
        <f>AG3939/'Totals and Drop Down Lists'!AC$6*Inputs!K$37</f>
        <v>893.93165659639772</v>
      </c>
      <c r="AP3939">
        <f>AH3939/'Totals and Drop Down Lists'!AD$6*Inputs!L$37</f>
        <v>1209.251783060221</v>
      </c>
      <c r="AQ3939">
        <f>IF(OR($D3939="51",$D3939="52",$D3939="61"),(AA3939/'Totals and Drop Down Lists'!W$4)*Inputs!E$38,0)</f>
        <v>0</v>
      </c>
      <c r="AR3939">
        <f>IF(OR($D3939="51",$D3939="52",$D3939="61"),(AB3939/'Totals and Drop Down Lists'!X$4)*Inputs!F$38,0)</f>
        <v>0</v>
      </c>
      <c r="AS3939">
        <f>IF(OR($D3939="51",$D3939="52",$D3939="61"),(AC3939/'Totals and Drop Down Lists'!Y$4)*Inputs!G$38,0)</f>
        <v>0</v>
      </c>
      <c r="AT3939">
        <f>IF(OR($D3939="51",$D3939="52",$D3939="61"),(AD3939/'Totals and Drop Down Lists'!Z$4)*Inputs!H$38,0)</f>
        <v>0</v>
      </c>
      <c r="AU3939">
        <f>IF(OR($D3939="51",$D3939="52",$D3939="61"),(AE3939/'Totals and Drop Down Lists'!AA$4)*Inputs!I$38,0)</f>
        <v>0</v>
      </c>
      <c r="AV3939">
        <f>IF(OR($D3939="51",$D3939="52",$D3939="61"),(AF3939/'Totals and Drop Down Lists'!AB$4)*Inputs!J$38,0)</f>
        <v>0</v>
      </c>
      <c r="AW3939">
        <f>IF(OR($D3939="51",$D3939="52",$D3939="61"),(AG3939/'Totals and Drop Down Lists'!AC$4)*Inputs!K$38,0)</f>
        <v>0</v>
      </c>
      <c r="AX3939">
        <f>IF(OR($D3939="51",$D3939="52",$D3939="61"),(AH3939/'Totals and Drop Down Lists'!AD$4)*Inputs!L$38,0)</f>
        <v>0</v>
      </c>
      <c r="AY3939">
        <f>IF(OR($D3939="51",$D3939="52",$D3939="61"),0,(AA3939/'Totals and Drop Down Lists'!W$5)*Inputs!E$39)</f>
        <v>0</v>
      </c>
      <c r="AZ3939">
        <f>IF(OR($D3939="51",$D3939="52",$D3939="61"),0,(AB3939/'Totals and Drop Down Lists'!X$5)*Inputs!F$39)</f>
        <v>0</v>
      </c>
      <c r="BA3939">
        <f>IF(OR($D3939="51",$D3939="52",$D3939="61"),0,(AC3939/'Totals and Drop Down Lists'!Y$5)*Inputs!G$39)</f>
        <v>0</v>
      </c>
      <c r="BB3939">
        <f>IF(OR($D3939="51",$D3939="52",$D3939="61"),0,(AD3939/'Totals and Drop Down Lists'!Z$5)*Inputs!H$39)</f>
        <v>0</v>
      </c>
      <c r="BC3939">
        <f>IF(OR($D3939="51",$D3939="52",$D3939="61"),0,(AE3939/'Totals and Drop Down Lists'!AA$5)*Inputs!I$39)</f>
        <v>0</v>
      </c>
      <c r="BD3939">
        <f>IF(OR($D3939="51",$D3939="52",$D3939="61"),0,(AF3939/'Totals and Drop Down Lists'!AB$5)*Inputs!J$39)</f>
        <v>0</v>
      </c>
      <c r="BE3939">
        <f>IF(OR($D3939="51",$D3939="52",$D3939="61"),0,(AG3939/'Totals and Drop Down Lists'!AC$5)*Inputs!K$39)</f>
        <v>0</v>
      </c>
      <c r="BF3939">
        <f>IF(OR($D3939="51",$D3939="52",$D3939="61"),0,(AH3939/'Totals and Drop Down Lists'!AD$5)*Inputs!L$39)</f>
        <v>0</v>
      </c>
      <c r="BG3939" s="10">
        <f t="shared" si="550"/>
        <v>12756.486407804481</v>
      </c>
    </row>
    <row r="3940" spans="1:59" ht="28.8">
      <c r="A3940" s="1" t="s">
        <v>7712</v>
      </c>
      <c r="B3940" s="1" t="s">
        <v>7098</v>
      </c>
      <c r="C3940" s="1" t="s">
        <v>88</v>
      </c>
      <c r="D3940" s="1" t="s">
        <v>25</v>
      </c>
      <c r="E3940" s="1" t="s">
        <v>7180</v>
      </c>
      <c r="F3940" s="2">
        <v>44953</v>
      </c>
      <c r="G3940" s="2">
        <v>175</v>
      </c>
      <c r="H3940" s="2">
        <v>8</v>
      </c>
      <c r="I3940" s="2">
        <v>6360</v>
      </c>
      <c r="J3940" s="2">
        <v>17543</v>
      </c>
      <c r="K3940" s="2">
        <v>5580</v>
      </c>
      <c r="L3940" s="2">
        <v>145</v>
      </c>
      <c r="M3940" s="2">
        <v>70</v>
      </c>
      <c r="N3940" s="2">
        <v>25</v>
      </c>
      <c r="O3940" s="2">
        <v>107</v>
      </c>
      <c r="P3940" s="2">
        <v>2</v>
      </c>
      <c r="Q3940" s="2">
        <v>31</v>
      </c>
      <c r="R3940" s="2">
        <v>4138</v>
      </c>
      <c r="S3940" s="2">
        <v>3866700</v>
      </c>
      <c r="T3940" s="2">
        <v>224462000</v>
      </c>
      <c r="U3940" s="2">
        <v>330</v>
      </c>
      <c r="V3940" s="2">
        <v>345</v>
      </c>
      <c r="W3940" s="2">
        <v>85</v>
      </c>
      <c r="X3940" s="2">
        <v>946</v>
      </c>
      <c r="Y3940" s="2">
        <v>218</v>
      </c>
      <c r="Z3940" s="2">
        <v>530</v>
      </c>
      <c r="AA3940" s="9">
        <f t="shared" si="551"/>
        <v>44953</v>
      </c>
      <c r="AB3940" s="9">
        <f t="shared" si="552"/>
        <v>6177</v>
      </c>
      <c r="AC3940" s="9">
        <f t="shared" si="553"/>
        <v>4518</v>
      </c>
      <c r="AD3940" s="9">
        <f t="shared" si="554"/>
        <v>4138</v>
      </c>
      <c r="AE3940" s="44">
        <f t="shared" si="555"/>
        <v>1.2395393561432782E-4</v>
      </c>
      <c r="AF3940" s="9">
        <f t="shared" si="556"/>
        <v>516</v>
      </c>
      <c r="AG3940" s="9">
        <f t="shared" si="549"/>
        <v>748</v>
      </c>
      <c r="AH3940" s="44">
        <f t="shared" si="557"/>
        <v>8.852848246995028E-5</v>
      </c>
      <c r="AI3940">
        <f>AA3940/'Totals and Drop Down Lists'!W$6*Inputs!E$37</f>
        <v>40778.6827226077</v>
      </c>
      <c r="AJ3940">
        <f>AB3940/'Totals and Drop Down Lists'!X$6*Inputs!F$37</f>
        <v>20324.721627889478</v>
      </c>
      <c r="AK3940">
        <f>AC3940/'Totals and Drop Down Lists'!Y$6*Inputs!G$37</f>
        <v>29784.182118575052</v>
      </c>
      <c r="AL3940">
        <f>AD3940/'Totals and Drop Down Lists'!Z$6*Inputs!H$37</f>
        <v>33176.420255234712</v>
      </c>
      <c r="AM3940">
        <f>AE3940/'Totals and Drop Down Lists'!AA$6*Inputs!I$37</f>
        <v>15430.944918994912</v>
      </c>
      <c r="AN3940">
        <f>AF3940/'Totals and Drop Down Lists'!AB$6*Inputs!J$37</f>
        <v>10297.653660417887</v>
      </c>
      <c r="AO3940">
        <f>AG3940/'Totals and Drop Down Lists'!AC$6*Inputs!K$37</f>
        <v>13930.43498196053</v>
      </c>
      <c r="AP3940">
        <f>AH3940/'Totals and Drop Down Lists'!AD$6*Inputs!L$37</f>
        <v>20833.399727965436</v>
      </c>
      <c r="AQ3940">
        <f>IF(OR($D3940="51",$D3940="52",$D3940="61"),(AA3940/'Totals and Drop Down Lists'!W$4)*Inputs!E$38,0)</f>
        <v>0</v>
      </c>
      <c r="AR3940">
        <f>IF(OR($D3940="51",$D3940="52",$D3940="61"),(AB3940/'Totals and Drop Down Lists'!X$4)*Inputs!F$38,0)</f>
        <v>0</v>
      </c>
      <c r="AS3940">
        <f>IF(OR($D3940="51",$D3940="52",$D3940="61"),(AC3940/'Totals and Drop Down Lists'!Y$4)*Inputs!G$38,0)</f>
        <v>0</v>
      </c>
      <c r="AT3940">
        <f>IF(OR($D3940="51",$D3940="52",$D3940="61"),(AD3940/'Totals and Drop Down Lists'!Z$4)*Inputs!H$38,0)</f>
        <v>0</v>
      </c>
      <c r="AU3940">
        <f>IF(OR($D3940="51",$D3940="52",$D3940="61"),(AE3940/'Totals and Drop Down Lists'!AA$4)*Inputs!I$38,0)</f>
        <v>0</v>
      </c>
      <c r="AV3940">
        <f>IF(OR($D3940="51",$D3940="52",$D3940="61"),(AF3940/'Totals and Drop Down Lists'!AB$4)*Inputs!J$38,0)</f>
        <v>0</v>
      </c>
      <c r="AW3940">
        <f>IF(OR($D3940="51",$D3940="52",$D3940="61"),(AG3940/'Totals and Drop Down Lists'!AC$4)*Inputs!K$38,0)</f>
        <v>0</v>
      </c>
      <c r="AX3940">
        <f>IF(OR($D3940="51",$D3940="52",$D3940="61"),(AH3940/'Totals and Drop Down Lists'!AD$4)*Inputs!L$38,0)</f>
        <v>0</v>
      </c>
      <c r="AY3940">
        <f>IF(OR($D3940="51",$D3940="52",$D3940="61"),0,(AA3940/'Totals and Drop Down Lists'!W$5)*Inputs!E$39)</f>
        <v>0</v>
      </c>
      <c r="AZ3940">
        <f>IF(OR($D3940="51",$D3940="52",$D3940="61"),0,(AB3940/'Totals and Drop Down Lists'!X$5)*Inputs!F$39)</f>
        <v>0</v>
      </c>
      <c r="BA3940">
        <f>IF(OR($D3940="51",$D3940="52",$D3940="61"),0,(AC3940/'Totals and Drop Down Lists'!Y$5)*Inputs!G$39)</f>
        <v>0</v>
      </c>
      <c r="BB3940">
        <f>IF(OR($D3940="51",$D3940="52",$D3940="61"),0,(AD3940/'Totals and Drop Down Lists'!Z$5)*Inputs!H$39)</f>
        <v>0</v>
      </c>
      <c r="BC3940">
        <f>IF(OR($D3940="51",$D3940="52",$D3940="61"),0,(AE3940/'Totals and Drop Down Lists'!AA$5)*Inputs!I$39)</f>
        <v>0</v>
      </c>
      <c r="BD3940">
        <f>IF(OR($D3940="51",$D3940="52",$D3940="61"),0,(AF3940/'Totals and Drop Down Lists'!AB$5)*Inputs!J$39)</f>
        <v>0</v>
      </c>
      <c r="BE3940">
        <f>IF(OR($D3940="51",$D3940="52",$D3940="61"),0,(AG3940/'Totals and Drop Down Lists'!AC$5)*Inputs!K$39)</f>
        <v>0</v>
      </c>
      <c r="BF3940">
        <f>IF(OR($D3940="51",$D3940="52",$D3940="61"),0,(AH3940/'Totals and Drop Down Lists'!AD$5)*Inputs!L$39)</f>
        <v>0</v>
      </c>
      <c r="BG3940" s="10">
        <f t="shared" si="550"/>
        <v>184556.44001364574</v>
      </c>
    </row>
    <row r="3941" spans="1:59" ht="28.8">
      <c r="A3941" s="1" t="s">
        <v>7712</v>
      </c>
      <c r="B3941" s="1" t="s">
        <v>7098</v>
      </c>
      <c r="C3941" s="1" t="s">
        <v>7181</v>
      </c>
      <c r="D3941" s="1" t="s">
        <v>25</v>
      </c>
      <c r="E3941" s="1" t="s">
        <v>7182</v>
      </c>
      <c r="F3941" s="2">
        <v>37531</v>
      </c>
      <c r="G3941" s="2">
        <v>186</v>
      </c>
      <c r="H3941" s="2">
        <v>10</v>
      </c>
      <c r="I3941" s="2">
        <v>3775</v>
      </c>
      <c r="J3941" s="2">
        <v>15701</v>
      </c>
      <c r="K3941" s="2">
        <v>2653</v>
      </c>
      <c r="L3941" s="2">
        <v>86</v>
      </c>
      <c r="M3941" s="2">
        <v>5</v>
      </c>
      <c r="N3941" s="2">
        <v>0</v>
      </c>
      <c r="O3941" s="2">
        <v>59</v>
      </c>
      <c r="P3941" s="2">
        <v>13</v>
      </c>
      <c r="Q3941" s="2">
        <v>0</v>
      </c>
      <c r="R3941" s="2">
        <v>4141</v>
      </c>
      <c r="S3941" s="2">
        <v>1417200</v>
      </c>
      <c r="T3941" s="2">
        <v>79137100</v>
      </c>
      <c r="U3941" s="2">
        <v>75</v>
      </c>
      <c r="V3941" s="2">
        <v>360</v>
      </c>
      <c r="W3941" s="2">
        <v>22</v>
      </c>
      <c r="X3941" s="2">
        <v>764</v>
      </c>
      <c r="Y3941" s="2">
        <v>132</v>
      </c>
      <c r="Z3941" s="2">
        <v>372</v>
      </c>
      <c r="AA3941" s="9">
        <f t="shared" si="551"/>
        <v>37531</v>
      </c>
      <c r="AB3941" s="9">
        <f t="shared" si="552"/>
        <v>3579</v>
      </c>
      <c r="AC3941" s="9">
        <f t="shared" si="553"/>
        <v>4304</v>
      </c>
      <c r="AD3941" s="9">
        <f t="shared" si="554"/>
        <v>4141</v>
      </c>
      <c r="AE3941" s="44">
        <f t="shared" si="555"/>
        <v>3.1307109504858364E-5</v>
      </c>
      <c r="AF3941" s="9">
        <f t="shared" si="556"/>
        <v>382</v>
      </c>
      <c r="AG3941" s="9">
        <f t="shared" si="549"/>
        <v>504</v>
      </c>
      <c r="AH3941" s="44">
        <f t="shared" si="557"/>
        <v>3.1687761388604742E-5</v>
      </c>
      <c r="AI3941">
        <f>AA3941/'Totals and Drop Down Lists'!W$6*Inputs!E$37</f>
        <v>34045.886620741432</v>
      </c>
      <c r="AJ3941">
        <f>AB3941/'Totals and Drop Down Lists'!X$6*Inputs!F$37</f>
        <v>11776.295727087008</v>
      </c>
      <c r="AK3941">
        <f>AC3941/'Totals and Drop Down Lists'!Y$6*Inputs!G$37</f>
        <v>28373.421832303458</v>
      </c>
      <c r="AL3941">
        <f>AD3941/'Totals and Drop Down Lists'!Z$6*Inputs!H$37</f>
        <v>33200.472759044693</v>
      </c>
      <c r="AM3941">
        <f>AE3941/'Totals and Drop Down Lists'!AA$6*Inputs!I$37</f>
        <v>3897.4017238591832</v>
      </c>
      <c r="AN3941">
        <f>AF3941/'Totals and Drop Down Lists'!AB$6*Inputs!J$37</f>
        <v>7623.4567796116908</v>
      </c>
      <c r="AO3941">
        <f>AG3941/'Totals and Drop Down Lists'!AC$6*Inputs!K$37</f>
        <v>9386.2823942621762</v>
      </c>
      <c r="AP3941">
        <f>AH3941/'Totals and Drop Down Lists'!AD$6*Inputs!L$37</f>
        <v>7457.0780055704072</v>
      </c>
      <c r="AQ3941">
        <f>IF(OR($D3941="51",$D3941="52",$D3941="61"),(AA3941/'Totals and Drop Down Lists'!W$4)*Inputs!E$38,0)</f>
        <v>0</v>
      </c>
      <c r="AR3941">
        <f>IF(OR($D3941="51",$D3941="52",$D3941="61"),(AB3941/'Totals and Drop Down Lists'!X$4)*Inputs!F$38,0)</f>
        <v>0</v>
      </c>
      <c r="AS3941">
        <f>IF(OR($D3941="51",$D3941="52",$D3941="61"),(AC3941/'Totals and Drop Down Lists'!Y$4)*Inputs!G$38,0)</f>
        <v>0</v>
      </c>
      <c r="AT3941">
        <f>IF(OR($D3941="51",$D3941="52",$D3941="61"),(AD3941/'Totals and Drop Down Lists'!Z$4)*Inputs!H$38,0)</f>
        <v>0</v>
      </c>
      <c r="AU3941">
        <f>IF(OR($D3941="51",$D3941="52",$D3941="61"),(AE3941/'Totals and Drop Down Lists'!AA$4)*Inputs!I$38,0)</f>
        <v>0</v>
      </c>
      <c r="AV3941">
        <f>IF(OR($D3941="51",$D3941="52",$D3941="61"),(AF3941/'Totals and Drop Down Lists'!AB$4)*Inputs!J$38,0)</f>
        <v>0</v>
      </c>
      <c r="AW3941">
        <f>IF(OR($D3941="51",$D3941="52",$D3941="61"),(AG3941/'Totals and Drop Down Lists'!AC$4)*Inputs!K$38,0)</f>
        <v>0</v>
      </c>
      <c r="AX3941">
        <f>IF(OR($D3941="51",$D3941="52",$D3941="61"),(AH3941/'Totals and Drop Down Lists'!AD$4)*Inputs!L$38,0)</f>
        <v>0</v>
      </c>
      <c r="AY3941">
        <f>IF(OR($D3941="51",$D3941="52",$D3941="61"),0,(AA3941/'Totals and Drop Down Lists'!W$5)*Inputs!E$39)</f>
        <v>0</v>
      </c>
      <c r="AZ3941">
        <f>IF(OR($D3941="51",$D3941="52",$D3941="61"),0,(AB3941/'Totals and Drop Down Lists'!X$5)*Inputs!F$39)</f>
        <v>0</v>
      </c>
      <c r="BA3941">
        <f>IF(OR($D3941="51",$D3941="52",$D3941="61"),0,(AC3941/'Totals and Drop Down Lists'!Y$5)*Inputs!G$39)</f>
        <v>0</v>
      </c>
      <c r="BB3941">
        <f>IF(OR($D3941="51",$D3941="52",$D3941="61"),0,(AD3941/'Totals and Drop Down Lists'!Z$5)*Inputs!H$39)</f>
        <v>0</v>
      </c>
      <c r="BC3941">
        <f>IF(OR($D3941="51",$D3941="52",$D3941="61"),0,(AE3941/'Totals and Drop Down Lists'!AA$5)*Inputs!I$39)</f>
        <v>0</v>
      </c>
      <c r="BD3941">
        <f>IF(OR($D3941="51",$D3941="52",$D3941="61"),0,(AF3941/'Totals and Drop Down Lists'!AB$5)*Inputs!J$39)</f>
        <v>0</v>
      </c>
      <c r="BE3941">
        <f>IF(OR($D3941="51",$D3941="52",$D3941="61"),0,(AG3941/'Totals and Drop Down Lists'!AC$5)*Inputs!K$39)</f>
        <v>0</v>
      </c>
      <c r="BF3941">
        <f>IF(OR($D3941="51",$D3941="52",$D3941="61"),0,(AH3941/'Totals and Drop Down Lists'!AD$5)*Inputs!L$39)</f>
        <v>0</v>
      </c>
      <c r="BG3941" s="10">
        <f t="shared" si="550"/>
        <v>135760.29584248003</v>
      </c>
    </row>
    <row r="3942" spans="1:59" ht="28.8">
      <c r="A3942" s="1" t="s">
        <v>7712</v>
      </c>
      <c r="B3942" s="1" t="s">
        <v>7098</v>
      </c>
      <c r="C3942" s="1" t="s">
        <v>2044</v>
      </c>
      <c r="D3942" s="1" t="s">
        <v>25</v>
      </c>
      <c r="E3942" s="1" t="s">
        <v>7183</v>
      </c>
      <c r="F3942" s="2">
        <v>35868</v>
      </c>
      <c r="G3942" s="2">
        <v>217</v>
      </c>
      <c r="H3942" s="2">
        <v>0</v>
      </c>
      <c r="I3942" s="2">
        <v>3744</v>
      </c>
      <c r="J3942" s="2">
        <v>15797</v>
      </c>
      <c r="K3942" s="2">
        <v>2933</v>
      </c>
      <c r="L3942" s="2">
        <v>27</v>
      </c>
      <c r="M3942" s="2">
        <v>8</v>
      </c>
      <c r="N3942" s="2">
        <v>0</v>
      </c>
      <c r="O3942" s="2">
        <v>17</v>
      </c>
      <c r="P3942" s="2">
        <v>5</v>
      </c>
      <c r="Q3942" s="2">
        <v>0</v>
      </c>
      <c r="R3942" s="2">
        <v>2922</v>
      </c>
      <c r="S3942" s="2">
        <v>1848100</v>
      </c>
      <c r="T3942" s="2">
        <v>97338000</v>
      </c>
      <c r="U3942" s="2">
        <v>730</v>
      </c>
      <c r="V3942" s="2">
        <v>212</v>
      </c>
      <c r="W3942" s="2">
        <v>35</v>
      </c>
      <c r="X3942" s="2">
        <v>706</v>
      </c>
      <c r="Y3942" s="2">
        <v>128</v>
      </c>
      <c r="Z3942" s="2">
        <v>424</v>
      </c>
      <c r="AA3942" s="9">
        <f t="shared" si="551"/>
        <v>35868</v>
      </c>
      <c r="AB3942" s="9">
        <f t="shared" si="552"/>
        <v>3527</v>
      </c>
      <c r="AC3942" s="9">
        <f t="shared" si="553"/>
        <v>2979</v>
      </c>
      <c r="AD3942" s="9">
        <f t="shared" si="554"/>
        <v>2922</v>
      </c>
      <c r="AE3942" s="44">
        <f t="shared" si="555"/>
        <v>3.8031661043283028E-5</v>
      </c>
      <c r="AF3942" s="9">
        <f t="shared" si="556"/>
        <v>459</v>
      </c>
      <c r="AG3942" s="9">
        <f t="shared" si="549"/>
        <v>552</v>
      </c>
      <c r="AH3942" s="44">
        <f t="shared" si="557"/>
        <v>3.813533878152219E-5</v>
      </c>
      <c r="AI3942">
        <f>AA3942/'Totals and Drop Down Lists'!W$6*Inputs!E$37</f>
        <v>32537.31212365122</v>
      </c>
      <c r="AJ3942">
        <f>AB3942/'Totals and Drop Down Lists'!X$6*Inputs!F$37</f>
        <v>11605.195593583649</v>
      </c>
      <c r="AK3942">
        <f>AC3942/'Totals and Drop Down Lists'!Y$6*Inputs!G$37</f>
        <v>19638.574265434941</v>
      </c>
      <c r="AL3942">
        <f>AD3942/'Totals and Drop Down Lists'!Z$6*Inputs!H$37</f>
        <v>23427.138710922143</v>
      </c>
      <c r="AM3942">
        <f>AE3942/'Totals and Drop Down Lists'!AA$6*Inputs!I$37</f>
        <v>4734.5367763292652</v>
      </c>
      <c r="AN3942">
        <f>AF3942/'Totals and Drop Down Lists'!AB$6*Inputs!J$37</f>
        <v>9160.122151418238</v>
      </c>
      <c r="AO3942">
        <f>AG3942/'Totals and Drop Down Lists'!AC$6*Inputs!K$37</f>
        <v>10280.214050858574</v>
      </c>
      <c r="AP3942">
        <f>AH3942/'Totals and Drop Down Lists'!AD$6*Inputs!L$37</f>
        <v>8974.3858070368678</v>
      </c>
      <c r="AQ3942">
        <f>IF(OR($D3942="51",$D3942="52",$D3942="61"),(AA3942/'Totals and Drop Down Lists'!W$4)*Inputs!E$38,0)</f>
        <v>0</v>
      </c>
      <c r="AR3942">
        <f>IF(OR($D3942="51",$D3942="52",$D3942="61"),(AB3942/'Totals and Drop Down Lists'!X$4)*Inputs!F$38,0)</f>
        <v>0</v>
      </c>
      <c r="AS3942">
        <f>IF(OR($D3942="51",$D3942="52",$D3942="61"),(AC3942/'Totals and Drop Down Lists'!Y$4)*Inputs!G$38,0)</f>
        <v>0</v>
      </c>
      <c r="AT3942">
        <f>IF(OR($D3942="51",$D3942="52",$D3942="61"),(AD3942/'Totals and Drop Down Lists'!Z$4)*Inputs!H$38,0)</f>
        <v>0</v>
      </c>
      <c r="AU3942">
        <f>IF(OR($D3942="51",$D3942="52",$D3942="61"),(AE3942/'Totals and Drop Down Lists'!AA$4)*Inputs!I$38,0)</f>
        <v>0</v>
      </c>
      <c r="AV3942">
        <f>IF(OR($D3942="51",$D3942="52",$D3942="61"),(AF3942/'Totals and Drop Down Lists'!AB$4)*Inputs!J$38,0)</f>
        <v>0</v>
      </c>
      <c r="AW3942">
        <f>IF(OR($D3942="51",$D3942="52",$D3942="61"),(AG3942/'Totals and Drop Down Lists'!AC$4)*Inputs!K$38,0)</f>
        <v>0</v>
      </c>
      <c r="AX3942">
        <f>IF(OR($D3942="51",$D3942="52",$D3942="61"),(AH3942/'Totals and Drop Down Lists'!AD$4)*Inputs!L$38,0)</f>
        <v>0</v>
      </c>
      <c r="AY3942">
        <f>IF(OR($D3942="51",$D3942="52",$D3942="61"),0,(AA3942/'Totals and Drop Down Lists'!W$5)*Inputs!E$39)</f>
        <v>0</v>
      </c>
      <c r="AZ3942">
        <f>IF(OR($D3942="51",$D3942="52",$D3942="61"),0,(AB3942/'Totals and Drop Down Lists'!X$5)*Inputs!F$39)</f>
        <v>0</v>
      </c>
      <c r="BA3942">
        <f>IF(OR($D3942="51",$D3942="52",$D3942="61"),0,(AC3942/'Totals and Drop Down Lists'!Y$5)*Inputs!G$39)</f>
        <v>0</v>
      </c>
      <c r="BB3942">
        <f>IF(OR($D3942="51",$D3942="52",$D3942="61"),0,(AD3942/'Totals and Drop Down Lists'!Z$5)*Inputs!H$39)</f>
        <v>0</v>
      </c>
      <c r="BC3942">
        <f>IF(OR($D3942="51",$D3942="52",$D3942="61"),0,(AE3942/'Totals and Drop Down Lists'!AA$5)*Inputs!I$39)</f>
        <v>0</v>
      </c>
      <c r="BD3942">
        <f>IF(OR($D3942="51",$D3942="52",$D3942="61"),0,(AF3942/'Totals and Drop Down Lists'!AB$5)*Inputs!J$39)</f>
        <v>0</v>
      </c>
      <c r="BE3942">
        <f>IF(OR($D3942="51",$D3942="52",$D3942="61"),0,(AG3942/'Totals and Drop Down Lists'!AC$5)*Inputs!K$39)</f>
        <v>0</v>
      </c>
      <c r="BF3942">
        <f>IF(OR($D3942="51",$D3942="52",$D3942="61"),0,(AH3942/'Totals and Drop Down Lists'!AD$5)*Inputs!L$39)</f>
        <v>0</v>
      </c>
      <c r="BG3942" s="10">
        <f t="shared" si="550"/>
        <v>120357.4794792349</v>
      </c>
    </row>
    <row r="3943" spans="1:59" ht="28.8">
      <c r="A3943" s="1" t="s">
        <v>7712</v>
      </c>
      <c r="B3943" s="1" t="s">
        <v>7098</v>
      </c>
      <c r="C3943" s="1" t="s">
        <v>7184</v>
      </c>
      <c r="D3943" s="1" t="s">
        <v>58</v>
      </c>
      <c r="E3943" s="1" t="s">
        <v>7185</v>
      </c>
      <c r="F3943" s="2">
        <v>117717</v>
      </c>
      <c r="G3943" s="2">
        <v>706</v>
      </c>
      <c r="H3943" s="2">
        <v>78</v>
      </c>
      <c r="I3943" s="2">
        <v>8409</v>
      </c>
      <c r="J3943" s="2">
        <v>46006</v>
      </c>
      <c r="K3943" s="2">
        <v>12335</v>
      </c>
      <c r="L3943" s="2">
        <v>407</v>
      </c>
      <c r="M3943" s="2">
        <v>2</v>
      </c>
      <c r="N3943" s="2">
        <v>3</v>
      </c>
      <c r="O3943" s="2">
        <v>328</v>
      </c>
      <c r="P3943" s="2">
        <v>13</v>
      </c>
      <c r="Q3943" s="2">
        <v>6</v>
      </c>
      <c r="R3943" s="2">
        <v>5755</v>
      </c>
      <c r="S3943" s="2">
        <v>9784500</v>
      </c>
      <c r="T3943" s="2">
        <v>536991600</v>
      </c>
      <c r="U3943" s="2">
        <v>464</v>
      </c>
      <c r="V3943" s="2">
        <v>593</v>
      </c>
      <c r="W3943" s="2">
        <v>82</v>
      </c>
      <c r="X3943" s="2">
        <v>2528</v>
      </c>
      <c r="Y3943" s="2">
        <v>491</v>
      </c>
      <c r="Z3943" s="2">
        <v>1493</v>
      </c>
      <c r="AA3943" s="9">
        <f t="shared" si="551"/>
        <v>117717</v>
      </c>
      <c r="AB3943" s="9">
        <f t="shared" si="552"/>
        <v>7625</v>
      </c>
      <c r="AC3943" s="9">
        <f t="shared" si="553"/>
        <v>6514</v>
      </c>
      <c r="AD3943" s="9">
        <f t="shared" si="554"/>
        <v>5755</v>
      </c>
      <c r="AE3943" s="44">
        <f t="shared" si="555"/>
        <v>2.3097215080375842E-4</v>
      </c>
      <c r="AF3943" s="9">
        <f t="shared" si="556"/>
        <v>1853</v>
      </c>
      <c r="AG3943" s="9">
        <f t="shared" si="549"/>
        <v>1984</v>
      </c>
      <c r="AH3943" s="44">
        <f t="shared" si="557"/>
        <v>1.9793264710610988E-4</v>
      </c>
      <c r="AI3943">
        <f>AA3943/'Totals and Drop Down Lists'!W$6*Inputs!E$37</f>
        <v>106785.84730846019</v>
      </c>
      <c r="AJ3943">
        <f>AB3943/'Totals and Drop Down Lists'!X$6*Inputs!F$37</f>
        <v>25089.202268521498</v>
      </c>
      <c r="AK3943">
        <f>AC3943/'Totals and Drop Down Lists'!Y$6*Inputs!G$37</f>
        <v>42942.488340061507</v>
      </c>
      <c r="AL3943">
        <f>AD3943/'Totals and Drop Down Lists'!Z$6*Inputs!H$37</f>
        <v>46140.719808814836</v>
      </c>
      <c r="AM3943">
        <f>AE3943/'Totals and Drop Down Lists'!AA$6*Inputs!I$37</f>
        <v>28753.573004442838</v>
      </c>
      <c r="AN3943">
        <f>AF3943/'Totals and Drop Down Lists'!AB$6*Inputs!J$37</f>
        <v>36979.752389058805</v>
      </c>
      <c r="AO3943">
        <f>AG3943/'Totals and Drop Down Lists'!AC$6*Inputs!K$37</f>
        <v>36949.175139317776</v>
      </c>
      <c r="AP3943">
        <f>AH3943/'Totals and Drop Down Lists'!AD$6*Inputs!L$37</f>
        <v>46579.47184145631</v>
      </c>
      <c r="AQ3943">
        <f>IF(OR($D3943="51",$D3943="52",$D3943="61"),(AA3943/'Totals and Drop Down Lists'!W$4)*Inputs!E$38,0)</f>
        <v>0</v>
      </c>
      <c r="AR3943">
        <f>IF(OR($D3943="51",$D3943="52",$D3943="61"),(AB3943/'Totals and Drop Down Lists'!X$4)*Inputs!F$38,0)</f>
        <v>0</v>
      </c>
      <c r="AS3943">
        <f>IF(OR($D3943="51",$D3943="52",$D3943="61"),(AC3943/'Totals and Drop Down Lists'!Y$4)*Inputs!G$38,0)</f>
        <v>0</v>
      </c>
      <c r="AT3943">
        <f>IF(OR($D3943="51",$D3943="52",$D3943="61"),(AD3943/'Totals and Drop Down Lists'!Z$4)*Inputs!H$38,0)</f>
        <v>0</v>
      </c>
      <c r="AU3943">
        <f>IF(OR($D3943="51",$D3943="52",$D3943="61"),(AE3943/'Totals and Drop Down Lists'!AA$4)*Inputs!I$38,0)</f>
        <v>0</v>
      </c>
      <c r="AV3943">
        <f>IF(OR($D3943="51",$D3943="52",$D3943="61"),(AF3943/'Totals and Drop Down Lists'!AB$4)*Inputs!J$38,0)</f>
        <v>0</v>
      </c>
      <c r="AW3943">
        <f>IF(OR($D3943="51",$D3943="52",$D3943="61"),(AG3943/'Totals and Drop Down Lists'!AC$4)*Inputs!K$38,0)</f>
        <v>0</v>
      </c>
      <c r="AX3943">
        <f>IF(OR($D3943="51",$D3943="52",$D3943="61"),(AH3943/'Totals and Drop Down Lists'!AD$4)*Inputs!L$38,0)</f>
        <v>0</v>
      </c>
      <c r="AY3943">
        <f>IF(OR($D3943="51",$D3943="52",$D3943="61"),0,(AA3943/'Totals and Drop Down Lists'!W$5)*Inputs!E$39)</f>
        <v>0</v>
      </c>
      <c r="AZ3943">
        <f>IF(OR($D3943="51",$D3943="52",$D3943="61"),0,(AB3943/'Totals and Drop Down Lists'!X$5)*Inputs!F$39)</f>
        <v>0</v>
      </c>
      <c r="BA3943">
        <f>IF(OR($D3943="51",$D3943="52",$D3943="61"),0,(AC3943/'Totals and Drop Down Lists'!Y$5)*Inputs!G$39)</f>
        <v>0</v>
      </c>
      <c r="BB3943">
        <f>IF(OR($D3943="51",$D3943="52",$D3943="61"),0,(AD3943/'Totals and Drop Down Lists'!Z$5)*Inputs!H$39)</f>
        <v>0</v>
      </c>
      <c r="BC3943">
        <f>IF(OR($D3943="51",$D3943="52",$D3943="61"),0,(AE3943/'Totals and Drop Down Lists'!AA$5)*Inputs!I$39)</f>
        <v>0</v>
      </c>
      <c r="BD3943">
        <f>IF(OR($D3943="51",$D3943="52",$D3943="61"),0,(AF3943/'Totals and Drop Down Lists'!AB$5)*Inputs!J$39)</f>
        <v>0</v>
      </c>
      <c r="BE3943">
        <f>IF(OR($D3943="51",$D3943="52",$D3943="61"),0,(AG3943/'Totals and Drop Down Lists'!AC$5)*Inputs!K$39)</f>
        <v>0</v>
      </c>
      <c r="BF3943">
        <f>IF(OR($D3943="51",$D3943="52",$D3943="61"),0,(AH3943/'Totals and Drop Down Lists'!AD$5)*Inputs!L$39)</f>
        <v>0</v>
      </c>
      <c r="BG3943" s="10">
        <f t="shared" si="550"/>
        <v>370220.23010013375</v>
      </c>
    </row>
    <row r="3944" spans="1:59" ht="28.8">
      <c r="A3944" s="1" t="s">
        <v>7712</v>
      </c>
      <c r="B3944" s="1" t="s">
        <v>7098</v>
      </c>
      <c r="C3944" s="1" t="s">
        <v>7186</v>
      </c>
      <c r="D3944" s="1" t="s">
        <v>25</v>
      </c>
      <c r="E3944" s="1" t="s">
        <v>7187</v>
      </c>
      <c r="F3944" s="2">
        <v>86708</v>
      </c>
      <c r="G3944" s="2">
        <v>492</v>
      </c>
      <c r="H3944" s="2">
        <v>154</v>
      </c>
      <c r="I3944" s="2">
        <v>4478</v>
      </c>
      <c r="J3944" s="2">
        <v>34108</v>
      </c>
      <c r="K3944" s="2">
        <v>7586</v>
      </c>
      <c r="L3944" s="2">
        <v>42</v>
      </c>
      <c r="M3944" s="2">
        <v>7</v>
      </c>
      <c r="N3944" s="2">
        <v>10</v>
      </c>
      <c r="O3944" s="2">
        <v>50</v>
      </c>
      <c r="P3944" s="2">
        <v>0</v>
      </c>
      <c r="Q3944" s="2">
        <v>0</v>
      </c>
      <c r="R3944" s="2">
        <v>4183</v>
      </c>
      <c r="S3944" s="2">
        <v>6674400</v>
      </c>
      <c r="T3944" s="2">
        <v>362094700</v>
      </c>
      <c r="U3944" s="2">
        <v>458</v>
      </c>
      <c r="V3944" s="2">
        <v>231</v>
      </c>
      <c r="W3944" s="2">
        <v>65</v>
      </c>
      <c r="X3944" s="2">
        <v>1023</v>
      </c>
      <c r="Y3944" s="2">
        <v>149</v>
      </c>
      <c r="Z3944" s="2">
        <v>702</v>
      </c>
      <c r="AA3944" s="9">
        <f t="shared" si="551"/>
        <v>86708</v>
      </c>
      <c r="AB3944" s="9">
        <f t="shared" si="552"/>
        <v>3832</v>
      </c>
      <c r="AC3944" s="9">
        <f t="shared" si="553"/>
        <v>4292</v>
      </c>
      <c r="AD3944" s="9">
        <f t="shared" si="554"/>
        <v>4183</v>
      </c>
      <c r="AE3944" s="44">
        <f t="shared" si="555"/>
        <v>1.178325315687358E-4</v>
      </c>
      <c r="AF3944" s="9">
        <f t="shared" si="556"/>
        <v>727</v>
      </c>
      <c r="AG3944" s="9">
        <f t="shared" si="549"/>
        <v>851</v>
      </c>
      <c r="AH3944" s="44">
        <f t="shared" si="557"/>
        <v>7.0426682391066565E-5</v>
      </c>
      <c r="AI3944">
        <f>AA3944/'Totals and Drop Down Lists'!W$6*Inputs!E$37</f>
        <v>78656.330423150153</v>
      </c>
      <c r="AJ3944">
        <f>AB3944/'Totals and Drop Down Lists'!X$6*Inputs!F$37</f>
        <v>12608.763684324507</v>
      </c>
      <c r="AK3944">
        <f>AC3944/'Totals and Drop Down Lists'!Y$6*Inputs!G$37</f>
        <v>28294.313778867669</v>
      </c>
      <c r="AL3944">
        <f>AD3944/'Totals and Drop Down Lists'!Z$6*Inputs!H$37</f>
        <v>33537.20781238444</v>
      </c>
      <c r="AM3944">
        <f>AE3944/'Totals and Drop Down Lists'!AA$6*Inputs!I$37</f>
        <v>14668.895306077864</v>
      </c>
      <c r="AN3944">
        <f>AF3944/'Totals and Drop Down Lists'!AB$6*Inputs!J$37</f>
        <v>14508.515913030627</v>
      </c>
      <c r="AO3944">
        <f>AG3944/'Totals and Drop Down Lists'!AC$6*Inputs!K$37</f>
        <v>15848.663328406967</v>
      </c>
      <c r="AP3944">
        <f>AH3944/'Totals and Drop Down Lists'!AD$6*Inputs!L$37</f>
        <v>16573.504761765045</v>
      </c>
      <c r="AQ3944">
        <f>IF(OR($D3944="51",$D3944="52",$D3944="61"),(AA3944/'Totals and Drop Down Lists'!W$4)*Inputs!E$38,0)</f>
        <v>0</v>
      </c>
      <c r="AR3944">
        <f>IF(OR($D3944="51",$D3944="52",$D3944="61"),(AB3944/'Totals and Drop Down Lists'!X$4)*Inputs!F$38,0)</f>
        <v>0</v>
      </c>
      <c r="AS3944">
        <f>IF(OR($D3944="51",$D3944="52",$D3944="61"),(AC3944/'Totals and Drop Down Lists'!Y$4)*Inputs!G$38,0)</f>
        <v>0</v>
      </c>
      <c r="AT3944">
        <f>IF(OR($D3944="51",$D3944="52",$D3944="61"),(AD3944/'Totals and Drop Down Lists'!Z$4)*Inputs!H$38,0)</f>
        <v>0</v>
      </c>
      <c r="AU3944">
        <f>IF(OR($D3944="51",$D3944="52",$D3944="61"),(AE3944/'Totals and Drop Down Lists'!AA$4)*Inputs!I$38,0)</f>
        <v>0</v>
      </c>
      <c r="AV3944">
        <f>IF(OR($D3944="51",$D3944="52",$D3944="61"),(AF3944/'Totals and Drop Down Lists'!AB$4)*Inputs!J$38,0)</f>
        <v>0</v>
      </c>
      <c r="AW3944">
        <f>IF(OR($D3944="51",$D3944="52",$D3944="61"),(AG3944/'Totals and Drop Down Lists'!AC$4)*Inputs!K$38,0)</f>
        <v>0</v>
      </c>
      <c r="AX3944">
        <f>IF(OR($D3944="51",$D3944="52",$D3944="61"),(AH3944/'Totals and Drop Down Lists'!AD$4)*Inputs!L$38,0)</f>
        <v>0</v>
      </c>
      <c r="AY3944">
        <f>IF(OR($D3944="51",$D3944="52",$D3944="61"),0,(AA3944/'Totals and Drop Down Lists'!W$5)*Inputs!E$39)</f>
        <v>0</v>
      </c>
      <c r="AZ3944">
        <f>IF(OR($D3944="51",$D3944="52",$D3944="61"),0,(AB3944/'Totals and Drop Down Lists'!X$5)*Inputs!F$39)</f>
        <v>0</v>
      </c>
      <c r="BA3944">
        <f>IF(OR($D3944="51",$D3944="52",$D3944="61"),0,(AC3944/'Totals and Drop Down Lists'!Y$5)*Inputs!G$39)</f>
        <v>0</v>
      </c>
      <c r="BB3944">
        <f>IF(OR($D3944="51",$D3944="52",$D3944="61"),0,(AD3944/'Totals and Drop Down Lists'!Z$5)*Inputs!H$39)</f>
        <v>0</v>
      </c>
      <c r="BC3944">
        <f>IF(OR($D3944="51",$D3944="52",$D3944="61"),0,(AE3944/'Totals and Drop Down Lists'!AA$5)*Inputs!I$39)</f>
        <v>0</v>
      </c>
      <c r="BD3944">
        <f>IF(OR($D3944="51",$D3944="52",$D3944="61"),0,(AF3944/'Totals and Drop Down Lists'!AB$5)*Inputs!J$39)</f>
        <v>0</v>
      </c>
      <c r="BE3944">
        <f>IF(OR($D3944="51",$D3944="52",$D3944="61"),0,(AG3944/'Totals and Drop Down Lists'!AC$5)*Inputs!K$39)</f>
        <v>0</v>
      </c>
      <c r="BF3944">
        <f>IF(OR($D3944="51",$D3944="52",$D3944="61"),0,(AH3944/'Totals and Drop Down Lists'!AD$5)*Inputs!L$39)</f>
        <v>0</v>
      </c>
      <c r="BG3944" s="10">
        <f t="shared" si="550"/>
        <v>214696.19500800729</v>
      </c>
    </row>
    <row r="3945" spans="1:59" ht="28.8">
      <c r="A3945" s="1" t="s">
        <v>7712</v>
      </c>
      <c r="B3945" s="1" t="s">
        <v>7098</v>
      </c>
      <c r="C3945" s="1" t="s">
        <v>7188</v>
      </c>
      <c r="D3945" s="1" t="s">
        <v>25</v>
      </c>
      <c r="E3945" s="1" t="s">
        <v>7189</v>
      </c>
      <c r="F3945" s="2">
        <v>7417</v>
      </c>
      <c r="G3945" s="2">
        <v>62</v>
      </c>
      <c r="H3945" s="2">
        <v>7</v>
      </c>
      <c r="I3945" s="2">
        <v>907</v>
      </c>
      <c r="J3945" s="2">
        <v>3085</v>
      </c>
      <c r="K3945" s="2">
        <v>696</v>
      </c>
      <c r="L3945" s="2">
        <v>28</v>
      </c>
      <c r="M3945" s="2">
        <v>0</v>
      </c>
      <c r="N3945" s="2">
        <v>5</v>
      </c>
      <c r="O3945" s="2">
        <v>8</v>
      </c>
      <c r="P3945" s="2">
        <v>6</v>
      </c>
      <c r="Q3945" s="2">
        <v>0</v>
      </c>
      <c r="R3945" s="2">
        <v>949</v>
      </c>
      <c r="S3945" s="2">
        <v>356100</v>
      </c>
      <c r="T3945" s="2">
        <v>24550600</v>
      </c>
      <c r="U3945" s="2">
        <v>65</v>
      </c>
      <c r="V3945" s="2">
        <v>96</v>
      </c>
      <c r="W3945" s="2">
        <v>64</v>
      </c>
      <c r="X3945" s="2">
        <v>168</v>
      </c>
      <c r="Y3945" s="2">
        <v>33</v>
      </c>
      <c r="Z3945" s="2">
        <v>68</v>
      </c>
      <c r="AA3945" s="9">
        <f t="shared" si="551"/>
        <v>7417</v>
      </c>
      <c r="AB3945" s="9">
        <f t="shared" si="552"/>
        <v>838</v>
      </c>
      <c r="AC3945" s="9">
        <f t="shared" si="553"/>
        <v>996</v>
      </c>
      <c r="AD3945" s="9">
        <f t="shared" si="554"/>
        <v>949</v>
      </c>
      <c r="AE3945" s="44">
        <f t="shared" si="555"/>
        <v>1.096627410003643E-5</v>
      </c>
      <c r="AF3945" s="9">
        <f t="shared" si="556"/>
        <v>8</v>
      </c>
      <c r="AG3945" s="9">
        <f t="shared" si="549"/>
        <v>101</v>
      </c>
      <c r="AH3945" s="44">
        <f t="shared" si="557"/>
        <v>8.478646553029244E-6</v>
      </c>
      <c r="AI3945">
        <f>AA3945/'Totals and Drop Down Lists'!W$6*Inputs!E$37</f>
        <v>6728.2603998305194</v>
      </c>
      <c r="AJ3945">
        <f>AB3945/'Totals and Drop Down Lists'!X$6*Inputs!F$37</f>
        <v>2757.3444591502971</v>
      </c>
      <c r="AK3945">
        <f>AC3945/'Totals and Drop Down Lists'!Y$6*Inputs!G$37</f>
        <v>6565.9684351705955</v>
      </c>
      <c r="AL3945">
        <f>AD3945/'Totals and Drop Down Lists'!Z$6*Inputs!H$37</f>
        <v>7608.6087052242001</v>
      </c>
      <c r="AM3945">
        <f>AE3945/'Totals and Drop Down Lists'!AA$6*Inputs!I$37</f>
        <v>1365.1843385657094</v>
      </c>
      <c r="AN3945">
        <f>AF3945/'Totals and Drop Down Lists'!AB$6*Inputs!J$37</f>
        <v>159.65354512275795</v>
      </c>
      <c r="AO3945">
        <f>AG3945/'Totals and Drop Down Lists'!AC$6*Inputs!K$37</f>
        <v>1880.9811940882535</v>
      </c>
      <c r="AP3945">
        <f>AH3945/'Totals and Drop Down Lists'!AD$6*Inputs!L$37</f>
        <v>1995.2791221893144</v>
      </c>
      <c r="AQ3945">
        <f>IF(OR($D3945="51",$D3945="52",$D3945="61"),(AA3945/'Totals and Drop Down Lists'!W$4)*Inputs!E$38,0)</f>
        <v>0</v>
      </c>
      <c r="AR3945">
        <f>IF(OR($D3945="51",$D3945="52",$D3945="61"),(AB3945/'Totals and Drop Down Lists'!X$4)*Inputs!F$38,0)</f>
        <v>0</v>
      </c>
      <c r="AS3945">
        <f>IF(OR($D3945="51",$D3945="52",$D3945="61"),(AC3945/'Totals and Drop Down Lists'!Y$4)*Inputs!G$38,0)</f>
        <v>0</v>
      </c>
      <c r="AT3945">
        <f>IF(OR($D3945="51",$D3945="52",$D3945="61"),(AD3945/'Totals and Drop Down Lists'!Z$4)*Inputs!H$38,0)</f>
        <v>0</v>
      </c>
      <c r="AU3945">
        <f>IF(OR($D3945="51",$D3945="52",$D3945="61"),(AE3945/'Totals and Drop Down Lists'!AA$4)*Inputs!I$38,0)</f>
        <v>0</v>
      </c>
      <c r="AV3945">
        <f>IF(OR($D3945="51",$D3945="52",$D3945="61"),(AF3945/'Totals and Drop Down Lists'!AB$4)*Inputs!J$38,0)</f>
        <v>0</v>
      </c>
      <c r="AW3945">
        <f>IF(OR($D3945="51",$D3945="52",$D3945="61"),(AG3945/'Totals and Drop Down Lists'!AC$4)*Inputs!K$38,0)</f>
        <v>0</v>
      </c>
      <c r="AX3945">
        <f>IF(OR($D3945="51",$D3945="52",$D3945="61"),(AH3945/'Totals and Drop Down Lists'!AD$4)*Inputs!L$38,0)</f>
        <v>0</v>
      </c>
      <c r="AY3945">
        <f>IF(OR($D3945="51",$D3945="52",$D3945="61"),0,(AA3945/'Totals and Drop Down Lists'!W$5)*Inputs!E$39)</f>
        <v>0</v>
      </c>
      <c r="AZ3945">
        <f>IF(OR($D3945="51",$D3945="52",$D3945="61"),0,(AB3945/'Totals and Drop Down Lists'!X$5)*Inputs!F$39)</f>
        <v>0</v>
      </c>
      <c r="BA3945">
        <f>IF(OR($D3945="51",$D3945="52",$D3945="61"),0,(AC3945/'Totals and Drop Down Lists'!Y$5)*Inputs!G$39)</f>
        <v>0</v>
      </c>
      <c r="BB3945">
        <f>IF(OR($D3945="51",$D3945="52",$D3945="61"),0,(AD3945/'Totals and Drop Down Lists'!Z$5)*Inputs!H$39)</f>
        <v>0</v>
      </c>
      <c r="BC3945">
        <f>IF(OR($D3945="51",$D3945="52",$D3945="61"),0,(AE3945/'Totals and Drop Down Lists'!AA$5)*Inputs!I$39)</f>
        <v>0</v>
      </c>
      <c r="BD3945">
        <f>IF(OR($D3945="51",$D3945="52",$D3945="61"),0,(AF3945/'Totals and Drop Down Lists'!AB$5)*Inputs!J$39)</f>
        <v>0</v>
      </c>
      <c r="BE3945">
        <f>IF(OR($D3945="51",$D3945="52",$D3945="61"),0,(AG3945/'Totals and Drop Down Lists'!AC$5)*Inputs!K$39)</f>
        <v>0</v>
      </c>
      <c r="BF3945">
        <f>IF(OR($D3945="51",$D3945="52",$D3945="61"),0,(AH3945/'Totals and Drop Down Lists'!AD$5)*Inputs!L$39)</f>
        <v>0</v>
      </c>
      <c r="BG3945" s="10">
        <f t="shared" si="550"/>
        <v>29061.280199341643</v>
      </c>
    </row>
    <row r="3946" spans="1:59" ht="28.8">
      <c r="A3946" s="1" t="s">
        <v>7712</v>
      </c>
      <c r="B3946" s="1" t="s">
        <v>7098</v>
      </c>
      <c r="C3946" s="1" t="s">
        <v>1690</v>
      </c>
      <c r="D3946" s="1" t="s">
        <v>25</v>
      </c>
      <c r="E3946" s="1" t="s">
        <v>7190</v>
      </c>
      <c r="F3946" s="2">
        <v>40870</v>
      </c>
      <c r="G3946" s="2">
        <v>1847</v>
      </c>
      <c r="H3946" s="2">
        <v>11</v>
      </c>
      <c r="I3946" s="2">
        <v>4738</v>
      </c>
      <c r="J3946" s="2">
        <v>15069</v>
      </c>
      <c r="K3946" s="2">
        <v>3963</v>
      </c>
      <c r="L3946" s="2">
        <v>60</v>
      </c>
      <c r="M3946" s="2">
        <v>3</v>
      </c>
      <c r="N3946" s="2">
        <v>6</v>
      </c>
      <c r="O3946" s="2">
        <v>33</v>
      </c>
      <c r="P3946" s="2">
        <v>39</v>
      </c>
      <c r="Q3946" s="2">
        <v>0</v>
      </c>
      <c r="R3946" s="2">
        <v>3703</v>
      </c>
      <c r="S3946" s="2">
        <v>2971400</v>
      </c>
      <c r="T3946" s="2">
        <v>136802900</v>
      </c>
      <c r="U3946" s="2">
        <v>221</v>
      </c>
      <c r="V3946" s="2">
        <v>370</v>
      </c>
      <c r="W3946" s="2">
        <v>39</v>
      </c>
      <c r="X3946" s="2">
        <v>1323</v>
      </c>
      <c r="Y3946" s="2">
        <v>152</v>
      </c>
      <c r="Z3946" s="2">
        <v>939</v>
      </c>
      <c r="AA3946" s="9">
        <f t="shared" si="551"/>
        <v>40870</v>
      </c>
      <c r="AB3946" s="9">
        <f t="shared" si="552"/>
        <v>2880</v>
      </c>
      <c r="AC3946" s="9">
        <f t="shared" si="553"/>
        <v>3844</v>
      </c>
      <c r="AD3946" s="9">
        <f t="shared" si="554"/>
        <v>3703</v>
      </c>
      <c r="AE3946" s="44">
        <f t="shared" si="555"/>
        <v>7.2787951617513542E-5</v>
      </c>
      <c r="AF3946" s="9">
        <f t="shared" si="556"/>
        <v>914</v>
      </c>
      <c r="AG3946" s="9">
        <f t="shared" si="549"/>
        <v>1091</v>
      </c>
      <c r="AH3946" s="44">
        <f t="shared" si="557"/>
        <v>1.0676169896043694E-4</v>
      </c>
      <c r="AI3946">
        <f>AA3946/'Totals and Drop Down Lists'!W$6*Inputs!E$37</f>
        <v>37074.82844021482</v>
      </c>
      <c r="AJ3946">
        <f>AB3946/'Totals and Drop Down Lists'!X$6*Inputs!F$37</f>
        <v>9476.3150863399223</v>
      </c>
      <c r="AK3946">
        <f>AC3946/'Totals and Drop Down Lists'!Y$6*Inputs!G$37</f>
        <v>25340.946450598163</v>
      </c>
      <c r="AL3946">
        <f>AD3946/'Totals and Drop Down Lists'!Z$6*Inputs!H$37</f>
        <v>29688.807202787368</v>
      </c>
      <c r="AM3946">
        <f>AE3946/'Totals and Drop Down Lists'!AA$6*Inputs!I$37</f>
        <v>9061.3248107830859</v>
      </c>
      <c r="AN3946">
        <f>AF3946/'Totals and Drop Down Lists'!AB$6*Inputs!J$37</f>
        <v>18240.417530275095</v>
      </c>
      <c r="AO3946">
        <f>AG3946/'Totals and Drop Down Lists'!AC$6*Inputs!K$37</f>
        <v>20318.321611388958</v>
      </c>
      <c r="AP3946">
        <f>AH3946/'Totals and Drop Down Lists'!AD$6*Inputs!L$37</f>
        <v>25124.220906355986</v>
      </c>
      <c r="AQ3946">
        <f>IF(OR($D3946="51",$D3946="52",$D3946="61"),(AA3946/'Totals and Drop Down Lists'!W$4)*Inputs!E$38,0)</f>
        <v>0</v>
      </c>
      <c r="AR3946">
        <f>IF(OR($D3946="51",$D3946="52",$D3946="61"),(AB3946/'Totals and Drop Down Lists'!X$4)*Inputs!F$38,0)</f>
        <v>0</v>
      </c>
      <c r="AS3946">
        <f>IF(OR($D3946="51",$D3946="52",$D3946="61"),(AC3946/'Totals and Drop Down Lists'!Y$4)*Inputs!G$38,0)</f>
        <v>0</v>
      </c>
      <c r="AT3946">
        <f>IF(OR($D3946="51",$D3946="52",$D3946="61"),(AD3946/'Totals and Drop Down Lists'!Z$4)*Inputs!H$38,0)</f>
        <v>0</v>
      </c>
      <c r="AU3946">
        <f>IF(OR($D3946="51",$D3946="52",$D3946="61"),(AE3946/'Totals and Drop Down Lists'!AA$4)*Inputs!I$38,0)</f>
        <v>0</v>
      </c>
      <c r="AV3946">
        <f>IF(OR($D3946="51",$D3946="52",$D3946="61"),(AF3946/'Totals and Drop Down Lists'!AB$4)*Inputs!J$38,0)</f>
        <v>0</v>
      </c>
      <c r="AW3946">
        <f>IF(OR($D3946="51",$D3946="52",$D3946="61"),(AG3946/'Totals and Drop Down Lists'!AC$4)*Inputs!K$38,0)</f>
        <v>0</v>
      </c>
      <c r="AX3946">
        <f>IF(OR($D3946="51",$D3946="52",$D3946="61"),(AH3946/'Totals and Drop Down Lists'!AD$4)*Inputs!L$38,0)</f>
        <v>0</v>
      </c>
      <c r="AY3946">
        <f>IF(OR($D3946="51",$D3946="52",$D3946="61"),0,(AA3946/'Totals and Drop Down Lists'!W$5)*Inputs!E$39)</f>
        <v>0</v>
      </c>
      <c r="AZ3946">
        <f>IF(OR($D3946="51",$D3946="52",$D3946="61"),0,(AB3946/'Totals and Drop Down Lists'!X$5)*Inputs!F$39)</f>
        <v>0</v>
      </c>
      <c r="BA3946">
        <f>IF(OR($D3946="51",$D3946="52",$D3946="61"),0,(AC3946/'Totals and Drop Down Lists'!Y$5)*Inputs!G$39)</f>
        <v>0</v>
      </c>
      <c r="BB3946">
        <f>IF(OR($D3946="51",$D3946="52",$D3946="61"),0,(AD3946/'Totals and Drop Down Lists'!Z$5)*Inputs!H$39)</f>
        <v>0</v>
      </c>
      <c r="BC3946">
        <f>IF(OR($D3946="51",$D3946="52",$D3946="61"),0,(AE3946/'Totals and Drop Down Lists'!AA$5)*Inputs!I$39)</f>
        <v>0</v>
      </c>
      <c r="BD3946">
        <f>IF(OR($D3946="51",$D3946="52",$D3946="61"),0,(AF3946/'Totals and Drop Down Lists'!AB$5)*Inputs!J$39)</f>
        <v>0</v>
      </c>
      <c r="BE3946">
        <f>IF(OR($D3946="51",$D3946="52",$D3946="61"),0,(AG3946/'Totals and Drop Down Lists'!AC$5)*Inputs!K$39)</f>
        <v>0</v>
      </c>
      <c r="BF3946">
        <f>IF(OR($D3946="51",$D3946="52",$D3946="61"),0,(AH3946/'Totals and Drop Down Lists'!AD$5)*Inputs!L$39)</f>
        <v>0</v>
      </c>
      <c r="BG3946" s="10">
        <f t="shared" si="550"/>
        <v>174325.1820387434</v>
      </c>
    </row>
    <row r="3947" spans="1:59" ht="28.8">
      <c r="A3947" s="1" t="s">
        <v>7712</v>
      </c>
      <c r="B3947" s="1" t="s">
        <v>7098</v>
      </c>
      <c r="C3947" s="1" t="s">
        <v>757</v>
      </c>
      <c r="D3947" s="1" t="s">
        <v>25</v>
      </c>
      <c r="E3947" s="1" t="s">
        <v>7191</v>
      </c>
      <c r="F3947" s="2">
        <v>43905</v>
      </c>
      <c r="G3947" s="2">
        <v>201</v>
      </c>
      <c r="H3947" s="2">
        <v>14</v>
      </c>
      <c r="I3947" s="2">
        <v>4682</v>
      </c>
      <c r="J3947" s="2">
        <v>18266</v>
      </c>
      <c r="K3947" s="2">
        <v>3982</v>
      </c>
      <c r="L3947" s="2">
        <v>109</v>
      </c>
      <c r="M3947" s="2">
        <v>17</v>
      </c>
      <c r="N3947" s="2">
        <v>6</v>
      </c>
      <c r="O3947" s="2">
        <v>83</v>
      </c>
      <c r="P3947" s="2">
        <v>53</v>
      </c>
      <c r="Q3947" s="2">
        <v>12</v>
      </c>
      <c r="R3947" s="2">
        <v>3957</v>
      </c>
      <c r="S3947" s="2">
        <v>2610200</v>
      </c>
      <c r="T3947" s="2">
        <v>140113400</v>
      </c>
      <c r="U3947" s="2">
        <v>251</v>
      </c>
      <c r="V3947" s="2">
        <v>328</v>
      </c>
      <c r="W3947" s="2">
        <v>18</v>
      </c>
      <c r="X3947" s="2">
        <v>765</v>
      </c>
      <c r="Y3947" s="2">
        <v>145</v>
      </c>
      <c r="Z3947" s="2">
        <v>361</v>
      </c>
      <c r="AA3947" s="9">
        <f t="shared" si="551"/>
        <v>43905</v>
      </c>
      <c r="AB3947" s="9">
        <f t="shared" si="552"/>
        <v>4467</v>
      </c>
      <c r="AC3947" s="9">
        <f t="shared" si="553"/>
        <v>4237</v>
      </c>
      <c r="AD3947" s="9">
        <f t="shared" si="554"/>
        <v>3957</v>
      </c>
      <c r="AE3947" s="44">
        <f t="shared" si="555"/>
        <v>6.062543168323836E-5</v>
      </c>
      <c r="AF3947" s="9">
        <f t="shared" si="556"/>
        <v>419</v>
      </c>
      <c r="AG3947" s="9">
        <f t="shared" si="549"/>
        <v>506</v>
      </c>
      <c r="AH3947" s="44">
        <f t="shared" si="557"/>
        <v>4.1044919243779141E-5</v>
      </c>
      <c r="AI3947">
        <f>AA3947/'Totals and Drop Down Lists'!W$6*Inputs!E$37</f>
        <v>39827.999575914648</v>
      </c>
      <c r="AJ3947">
        <f>AB3947/'Totals and Drop Down Lists'!X$6*Inputs!F$37</f>
        <v>14698.159545375151</v>
      </c>
      <c r="AK3947">
        <f>AC3947/'Totals and Drop Down Lists'!Y$6*Inputs!G$37</f>
        <v>27931.735200620296</v>
      </c>
      <c r="AL3947">
        <f>AD3947/'Totals and Drop Down Lists'!Z$6*Inputs!H$37</f>
        <v>31725.252525365817</v>
      </c>
      <c r="AM3947">
        <f>AE3947/'Totals and Drop Down Lists'!AA$6*Inputs!I$37</f>
        <v>7547.2206054440503</v>
      </c>
      <c r="AN3947">
        <f>AF3947/'Totals and Drop Down Lists'!AB$6*Inputs!J$37</f>
        <v>8361.8544258044476</v>
      </c>
      <c r="AO3947">
        <f>AG3947/'Totals and Drop Down Lists'!AC$6*Inputs!K$37</f>
        <v>9423.5295466203588</v>
      </c>
      <c r="AP3947">
        <f>AH3947/'Totals and Drop Down Lists'!AD$6*Inputs!L$37</f>
        <v>9659.0971125927135</v>
      </c>
      <c r="AQ3947">
        <f>IF(OR($D3947="51",$D3947="52",$D3947="61"),(AA3947/'Totals and Drop Down Lists'!W$4)*Inputs!E$38,0)</f>
        <v>0</v>
      </c>
      <c r="AR3947">
        <f>IF(OR($D3947="51",$D3947="52",$D3947="61"),(AB3947/'Totals and Drop Down Lists'!X$4)*Inputs!F$38,0)</f>
        <v>0</v>
      </c>
      <c r="AS3947">
        <f>IF(OR($D3947="51",$D3947="52",$D3947="61"),(AC3947/'Totals and Drop Down Lists'!Y$4)*Inputs!G$38,0)</f>
        <v>0</v>
      </c>
      <c r="AT3947">
        <f>IF(OR($D3947="51",$D3947="52",$D3947="61"),(AD3947/'Totals and Drop Down Lists'!Z$4)*Inputs!H$38,0)</f>
        <v>0</v>
      </c>
      <c r="AU3947">
        <f>IF(OR($D3947="51",$D3947="52",$D3947="61"),(AE3947/'Totals and Drop Down Lists'!AA$4)*Inputs!I$38,0)</f>
        <v>0</v>
      </c>
      <c r="AV3947">
        <f>IF(OR($D3947="51",$D3947="52",$D3947="61"),(AF3947/'Totals and Drop Down Lists'!AB$4)*Inputs!J$38,0)</f>
        <v>0</v>
      </c>
      <c r="AW3947">
        <f>IF(OR($D3947="51",$D3947="52",$D3947="61"),(AG3947/'Totals and Drop Down Lists'!AC$4)*Inputs!K$38,0)</f>
        <v>0</v>
      </c>
      <c r="AX3947">
        <f>IF(OR($D3947="51",$D3947="52",$D3947="61"),(AH3947/'Totals and Drop Down Lists'!AD$4)*Inputs!L$38,0)</f>
        <v>0</v>
      </c>
      <c r="AY3947">
        <f>IF(OR($D3947="51",$D3947="52",$D3947="61"),0,(AA3947/'Totals and Drop Down Lists'!W$5)*Inputs!E$39)</f>
        <v>0</v>
      </c>
      <c r="AZ3947">
        <f>IF(OR($D3947="51",$D3947="52",$D3947="61"),0,(AB3947/'Totals and Drop Down Lists'!X$5)*Inputs!F$39)</f>
        <v>0</v>
      </c>
      <c r="BA3947">
        <f>IF(OR($D3947="51",$D3947="52",$D3947="61"),0,(AC3947/'Totals and Drop Down Lists'!Y$5)*Inputs!G$39)</f>
        <v>0</v>
      </c>
      <c r="BB3947">
        <f>IF(OR($D3947="51",$D3947="52",$D3947="61"),0,(AD3947/'Totals and Drop Down Lists'!Z$5)*Inputs!H$39)</f>
        <v>0</v>
      </c>
      <c r="BC3947">
        <f>IF(OR($D3947="51",$D3947="52",$D3947="61"),0,(AE3947/'Totals and Drop Down Lists'!AA$5)*Inputs!I$39)</f>
        <v>0</v>
      </c>
      <c r="BD3947">
        <f>IF(OR($D3947="51",$D3947="52",$D3947="61"),0,(AF3947/'Totals and Drop Down Lists'!AB$5)*Inputs!J$39)</f>
        <v>0</v>
      </c>
      <c r="BE3947">
        <f>IF(OR($D3947="51",$D3947="52",$D3947="61"),0,(AG3947/'Totals and Drop Down Lists'!AC$5)*Inputs!K$39)</f>
        <v>0</v>
      </c>
      <c r="BF3947">
        <f>IF(OR($D3947="51",$D3947="52",$D3947="61"),0,(AH3947/'Totals and Drop Down Lists'!AD$5)*Inputs!L$39)</f>
        <v>0</v>
      </c>
      <c r="BG3947" s="10">
        <f t="shared" si="550"/>
        <v>149174.84853773747</v>
      </c>
    </row>
    <row r="3948" spans="1:59" ht="28.8">
      <c r="A3948" s="1" t="s">
        <v>7712</v>
      </c>
      <c r="B3948" s="1" t="s">
        <v>7098</v>
      </c>
      <c r="C3948" s="1" t="s">
        <v>4615</v>
      </c>
      <c r="D3948" s="1" t="s">
        <v>25</v>
      </c>
      <c r="E3948" s="1" t="s">
        <v>7192</v>
      </c>
      <c r="F3948" s="2">
        <v>70136</v>
      </c>
      <c r="G3948" s="2">
        <v>3840</v>
      </c>
      <c r="H3948" s="2">
        <v>79</v>
      </c>
      <c r="I3948" s="2">
        <v>9137</v>
      </c>
      <c r="J3948" s="2">
        <v>27975</v>
      </c>
      <c r="K3948" s="2">
        <v>8775</v>
      </c>
      <c r="L3948" s="2">
        <v>210</v>
      </c>
      <c r="M3948" s="2">
        <v>59</v>
      </c>
      <c r="N3948" s="2">
        <v>20</v>
      </c>
      <c r="O3948" s="2">
        <v>86</v>
      </c>
      <c r="P3948" s="2">
        <v>22</v>
      </c>
      <c r="Q3948" s="2">
        <v>18</v>
      </c>
      <c r="R3948" s="2">
        <v>5513</v>
      </c>
      <c r="S3948" s="2">
        <v>5962700</v>
      </c>
      <c r="T3948" s="2">
        <v>296461300</v>
      </c>
      <c r="U3948" s="2">
        <v>371</v>
      </c>
      <c r="V3948" s="2">
        <v>484</v>
      </c>
      <c r="W3948" s="2">
        <v>53</v>
      </c>
      <c r="X3948" s="2">
        <v>2323</v>
      </c>
      <c r="Y3948" s="2">
        <v>311</v>
      </c>
      <c r="Z3948" s="2">
        <v>1592</v>
      </c>
      <c r="AA3948" s="9">
        <f t="shared" si="551"/>
        <v>70136</v>
      </c>
      <c r="AB3948" s="9">
        <f t="shared" si="552"/>
        <v>5218</v>
      </c>
      <c r="AC3948" s="9">
        <f t="shared" si="553"/>
        <v>5928</v>
      </c>
      <c r="AD3948" s="9">
        <f t="shared" si="554"/>
        <v>5513</v>
      </c>
      <c r="AE3948" s="44">
        <f t="shared" si="555"/>
        <v>1.9222945781742159E-4</v>
      </c>
      <c r="AF3948" s="9">
        <f t="shared" si="556"/>
        <v>1786</v>
      </c>
      <c r="AG3948" s="9">
        <f t="shared" si="549"/>
        <v>1903</v>
      </c>
      <c r="AH3948" s="44">
        <f t="shared" si="557"/>
        <v>2.2210938240923696E-4</v>
      </c>
      <c r="AI3948">
        <f>AA3948/'Totals and Drop Down Lists'!W$6*Inputs!E$37</f>
        <v>63623.199595862658</v>
      </c>
      <c r="AJ3948">
        <f>AB3948/'Totals and Drop Down Lists'!X$6*Inputs!F$37</f>
        <v>17169.240319625595</v>
      </c>
      <c r="AK3948">
        <f>AC3948/'Totals and Drop Down Lists'!Y$6*Inputs!G$37</f>
        <v>39079.378397280416</v>
      </c>
      <c r="AL3948">
        <f>AD3948/'Totals and Drop Down Lists'!Z$6*Inputs!H$37</f>
        <v>44200.484501476312</v>
      </c>
      <c r="AM3948">
        <f>AE3948/'Totals and Drop Down Lists'!AA$6*Inputs!I$37</f>
        <v>23930.520323438734</v>
      </c>
      <c r="AN3948">
        <f>AF3948/'Totals and Drop Down Lists'!AB$6*Inputs!J$37</f>
        <v>35642.653948655709</v>
      </c>
      <c r="AO3948">
        <f>AG3948/'Totals and Drop Down Lists'!AC$6*Inputs!K$37</f>
        <v>35440.665468811349</v>
      </c>
      <c r="AP3948">
        <f>AH3948/'Totals and Drop Down Lists'!AD$6*Inputs!L$37</f>
        <v>52268.980761460989</v>
      </c>
      <c r="AQ3948">
        <f>IF(OR($D3948="51",$D3948="52",$D3948="61"),(AA3948/'Totals and Drop Down Lists'!W$4)*Inputs!E$38,0)</f>
        <v>0</v>
      </c>
      <c r="AR3948">
        <f>IF(OR($D3948="51",$D3948="52",$D3948="61"),(AB3948/'Totals and Drop Down Lists'!X$4)*Inputs!F$38,0)</f>
        <v>0</v>
      </c>
      <c r="AS3948">
        <f>IF(OR($D3948="51",$D3948="52",$D3948="61"),(AC3948/'Totals and Drop Down Lists'!Y$4)*Inputs!G$38,0)</f>
        <v>0</v>
      </c>
      <c r="AT3948">
        <f>IF(OR($D3948="51",$D3948="52",$D3948="61"),(AD3948/'Totals and Drop Down Lists'!Z$4)*Inputs!H$38,0)</f>
        <v>0</v>
      </c>
      <c r="AU3948">
        <f>IF(OR($D3948="51",$D3948="52",$D3948="61"),(AE3948/'Totals and Drop Down Lists'!AA$4)*Inputs!I$38,0)</f>
        <v>0</v>
      </c>
      <c r="AV3948">
        <f>IF(OR($D3948="51",$D3948="52",$D3948="61"),(AF3948/'Totals and Drop Down Lists'!AB$4)*Inputs!J$38,0)</f>
        <v>0</v>
      </c>
      <c r="AW3948">
        <f>IF(OR($D3948="51",$D3948="52",$D3948="61"),(AG3948/'Totals and Drop Down Lists'!AC$4)*Inputs!K$38,0)</f>
        <v>0</v>
      </c>
      <c r="AX3948">
        <f>IF(OR($D3948="51",$D3948="52",$D3948="61"),(AH3948/'Totals and Drop Down Lists'!AD$4)*Inputs!L$38,0)</f>
        <v>0</v>
      </c>
      <c r="AY3948">
        <f>IF(OR($D3948="51",$D3948="52",$D3948="61"),0,(AA3948/'Totals and Drop Down Lists'!W$5)*Inputs!E$39)</f>
        <v>0</v>
      </c>
      <c r="AZ3948">
        <f>IF(OR($D3948="51",$D3948="52",$D3948="61"),0,(AB3948/'Totals and Drop Down Lists'!X$5)*Inputs!F$39)</f>
        <v>0</v>
      </c>
      <c r="BA3948">
        <f>IF(OR($D3948="51",$D3948="52",$D3948="61"),0,(AC3948/'Totals and Drop Down Lists'!Y$5)*Inputs!G$39)</f>
        <v>0</v>
      </c>
      <c r="BB3948">
        <f>IF(OR($D3948="51",$D3948="52",$D3948="61"),0,(AD3948/'Totals and Drop Down Lists'!Z$5)*Inputs!H$39)</f>
        <v>0</v>
      </c>
      <c r="BC3948">
        <f>IF(OR($D3948="51",$D3948="52",$D3948="61"),0,(AE3948/'Totals and Drop Down Lists'!AA$5)*Inputs!I$39)</f>
        <v>0</v>
      </c>
      <c r="BD3948">
        <f>IF(OR($D3948="51",$D3948="52",$D3948="61"),0,(AF3948/'Totals and Drop Down Lists'!AB$5)*Inputs!J$39)</f>
        <v>0</v>
      </c>
      <c r="BE3948">
        <f>IF(OR($D3948="51",$D3948="52",$D3948="61"),0,(AG3948/'Totals and Drop Down Lists'!AC$5)*Inputs!K$39)</f>
        <v>0</v>
      </c>
      <c r="BF3948">
        <f>IF(OR($D3948="51",$D3948="52",$D3948="61"),0,(AH3948/'Totals and Drop Down Lists'!AD$5)*Inputs!L$39)</f>
        <v>0</v>
      </c>
      <c r="BG3948" s="10">
        <f t="shared" si="550"/>
        <v>311355.12331661175</v>
      </c>
    </row>
    <row r="3949" spans="1:59" ht="28.8">
      <c r="A3949" s="1" t="s">
        <v>7712</v>
      </c>
      <c r="B3949" s="1" t="s">
        <v>7098</v>
      </c>
      <c r="C3949" s="1" t="s">
        <v>7193</v>
      </c>
      <c r="D3949" s="1" t="s">
        <v>25</v>
      </c>
      <c r="E3949" s="1" t="s">
        <v>7194</v>
      </c>
      <c r="F3949" s="2">
        <v>14025</v>
      </c>
      <c r="G3949" s="2">
        <v>176</v>
      </c>
      <c r="H3949" s="2">
        <v>3</v>
      </c>
      <c r="I3949" s="2">
        <v>2184</v>
      </c>
      <c r="J3949" s="2">
        <v>6776</v>
      </c>
      <c r="K3949" s="2">
        <v>1457</v>
      </c>
      <c r="L3949" s="2">
        <v>62</v>
      </c>
      <c r="M3949" s="2">
        <v>0</v>
      </c>
      <c r="N3949" s="2">
        <v>0</v>
      </c>
      <c r="O3949" s="2">
        <v>19</v>
      </c>
      <c r="P3949" s="2">
        <v>34</v>
      </c>
      <c r="Q3949" s="2">
        <v>0</v>
      </c>
      <c r="R3949" s="2">
        <v>2503</v>
      </c>
      <c r="S3949" s="2">
        <v>707500</v>
      </c>
      <c r="T3949" s="2">
        <v>43907900</v>
      </c>
      <c r="U3949" s="2">
        <v>128</v>
      </c>
      <c r="V3949" s="2">
        <v>266</v>
      </c>
      <c r="W3949" s="2">
        <v>50</v>
      </c>
      <c r="X3949" s="2">
        <v>481</v>
      </c>
      <c r="Y3949" s="2">
        <v>42</v>
      </c>
      <c r="Z3949" s="2">
        <v>246</v>
      </c>
      <c r="AA3949" s="9">
        <f t="shared" si="551"/>
        <v>14025</v>
      </c>
      <c r="AB3949" s="9">
        <f t="shared" si="552"/>
        <v>2005</v>
      </c>
      <c r="AC3949" s="9">
        <f t="shared" si="553"/>
        <v>2618</v>
      </c>
      <c r="AD3949" s="9">
        <f t="shared" si="554"/>
        <v>2503</v>
      </c>
      <c r="AE3949" s="44">
        <f t="shared" si="555"/>
        <v>2.1879706509963795E-5</v>
      </c>
      <c r="AF3949" s="9">
        <f t="shared" si="556"/>
        <v>165</v>
      </c>
      <c r="AG3949" s="9">
        <f t="shared" si="549"/>
        <v>288</v>
      </c>
      <c r="AH3949" s="44">
        <f t="shared" si="557"/>
        <v>2.3042507022143543E-5</v>
      </c>
      <c r="AI3949">
        <f>AA3949/'Totals and Drop Down Lists'!W$6*Inputs!E$37</f>
        <v>12722.644210276801</v>
      </c>
      <c r="AJ3949">
        <f>AB3949/'Totals and Drop Down Lists'!X$6*Inputs!F$37</f>
        <v>6597.2263014276195</v>
      </c>
      <c r="AK3949">
        <f>AC3949/'Totals and Drop Down Lists'!Y$6*Inputs!G$37</f>
        <v>17258.740324574919</v>
      </c>
      <c r="AL3949">
        <f>AD3949/'Totals and Drop Down Lists'!Z$6*Inputs!H$37</f>
        <v>20067.805678794703</v>
      </c>
      <c r="AM3949">
        <f>AE3949/'Totals and Drop Down Lists'!AA$6*Inputs!I$37</f>
        <v>2723.7904494579011</v>
      </c>
      <c r="AN3949">
        <f>AF3949/'Totals and Drop Down Lists'!AB$6*Inputs!J$37</f>
        <v>3292.8543681568826</v>
      </c>
      <c r="AO3949">
        <f>AG3949/'Totals and Drop Down Lists'!AC$6*Inputs!K$37</f>
        <v>5363.5899395783863</v>
      </c>
      <c r="AP3949">
        <f>AH3949/'Totals and Drop Down Lists'!AD$6*Inputs!L$37</f>
        <v>5422.5910817991735</v>
      </c>
      <c r="AQ3949">
        <f>IF(OR($D3949="51",$D3949="52",$D3949="61"),(AA3949/'Totals and Drop Down Lists'!W$4)*Inputs!E$38,0)</f>
        <v>0</v>
      </c>
      <c r="AR3949">
        <f>IF(OR($D3949="51",$D3949="52",$D3949="61"),(AB3949/'Totals and Drop Down Lists'!X$4)*Inputs!F$38,0)</f>
        <v>0</v>
      </c>
      <c r="AS3949">
        <f>IF(OR($D3949="51",$D3949="52",$D3949="61"),(AC3949/'Totals and Drop Down Lists'!Y$4)*Inputs!G$38,0)</f>
        <v>0</v>
      </c>
      <c r="AT3949">
        <f>IF(OR($D3949="51",$D3949="52",$D3949="61"),(AD3949/'Totals and Drop Down Lists'!Z$4)*Inputs!H$38,0)</f>
        <v>0</v>
      </c>
      <c r="AU3949">
        <f>IF(OR($D3949="51",$D3949="52",$D3949="61"),(AE3949/'Totals and Drop Down Lists'!AA$4)*Inputs!I$38,0)</f>
        <v>0</v>
      </c>
      <c r="AV3949">
        <f>IF(OR($D3949="51",$D3949="52",$D3949="61"),(AF3949/'Totals and Drop Down Lists'!AB$4)*Inputs!J$38,0)</f>
        <v>0</v>
      </c>
      <c r="AW3949">
        <f>IF(OR($D3949="51",$D3949="52",$D3949="61"),(AG3949/'Totals and Drop Down Lists'!AC$4)*Inputs!K$38,0)</f>
        <v>0</v>
      </c>
      <c r="AX3949">
        <f>IF(OR($D3949="51",$D3949="52",$D3949="61"),(AH3949/'Totals and Drop Down Lists'!AD$4)*Inputs!L$38,0)</f>
        <v>0</v>
      </c>
      <c r="AY3949">
        <f>IF(OR($D3949="51",$D3949="52",$D3949="61"),0,(AA3949/'Totals and Drop Down Lists'!W$5)*Inputs!E$39)</f>
        <v>0</v>
      </c>
      <c r="AZ3949">
        <f>IF(OR($D3949="51",$D3949="52",$D3949="61"),0,(AB3949/'Totals and Drop Down Lists'!X$5)*Inputs!F$39)</f>
        <v>0</v>
      </c>
      <c r="BA3949">
        <f>IF(OR($D3949="51",$D3949="52",$D3949="61"),0,(AC3949/'Totals and Drop Down Lists'!Y$5)*Inputs!G$39)</f>
        <v>0</v>
      </c>
      <c r="BB3949">
        <f>IF(OR($D3949="51",$D3949="52",$D3949="61"),0,(AD3949/'Totals and Drop Down Lists'!Z$5)*Inputs!H$39)</f>
        <v>0</v>
      </c>
      <c r="BC3949">
        <f>IF(OR($D3949="51",$D3949="52",$D3949="61"),0,(AE3949/'Totals and Drop Down Lists'!AA$5)*Inputs!I$39)</f>
        <v>0</v>
      </c>
      <c r="BD3949">
        <f>IF(OR($D3949="51",$D3949="52",$D3949="61"),0,(AF3949/'Totals and Drop Down Lists'!AB$5)*Inputs!J$39)</f>
        <v>0</v>
      </c>
      <c r="BE3949">
        <f>IF(OR($D3949="51",$D3949="52",$D3949="61"),0,(AG3949/'Totals and Drop Down Lists'!AC$5)*Inputs!K$39)</f>
        <v>0</v>
      </c>
      <c r="BF3949">
        <f>IF(OR($D3949="51",$D3949="52",$D3949="61"),0,(AH3949/'Totals and Drop Down Lists'!AD$5)*Inputs!L$39)</f>
        <v>0</v>
      </c>
      <c r="BG3949" s="10">
        <f t="shared" si="550"/>
        <v>73449.242354066388</v>
      </c>
    </row>
    <row r="3950" spans="1:59" ht="28.8">
      <c r="A3950" s="1" t="s">
        <v>7712</v>
      </c>
      <c r="B3950" s="1" t="s">
        <v>7098</v>
      </c>
      <c r="C3950" s="1" t="s">
        <v>966</v>
      </c>
      <c r="D3950" s="1" t="s">
        <v>25</v>
      </c>
      <c r="E3950" s="1" t="s">
        <v>7195</v>
      </c>
      <c r="F3950" s="2">
        <v>17911</v>
      </c>
      <c r="G3950" s="2">
        <v>162</v>
      </c>
      <c r="H3950" s="2">
        <v>11</v>
      </c>
      <c r="I3950" s="2">
        <v>2248</v>
      </c>
      <c r="J3950" s="2">
        <v>7343</v>
      </c>
      <c r="K3950" s="2">
        <v>1829</v>
      </c>
      <c r="L3950" s="2">
        <v>86</v>
      </c>
      <c r="M3950" s="2">
        <v>21</v>
      </c>
      <c r="N3950" s="2">
        <v>0</v>
      </c>
      <c r="O3950" s="2">
        <v>36</v>
      </c>
      <c r="P3950" s="2">
        <v>0</v>
      </c>
      <c r="Q3950" s="2">
        <v>24</v>
      </c>
      <c r="R3950" s="2">
        <v>2892</v>
      </c>
      <c r="S3950" s="2">
        <v>1026100</v>
      </c>
      <c r="T3950" s="2">
        <v>56279400</v>
      </c>
      <c r="U3950" s="2">
        <v>205</v>
      </c>
      <c r="V3950" s="2">
        <v>166</v>
      </c>
      <c r="W3950" s="2">
        <v>49</v>
      </c>
      <c r="X3950" s="2">
        <v>425</v>
      </c>
      <c r="Y3950" s="2">
        <v>91</v>
      </c>
      <c r="Z3950" s="2">
        <v>221</v>
      </c>
      <c r="AA3950" s="9">
        <f t="shared" si="551"/>
        <v>17911</v>
      </c>
      <c r="AB3950" s="9">
        <f t="shared" si="552"/>
        <v>2075</v>
      </c>
      <c r="AC3950" s="9">
        <f t="shared" si="553"/>
        <v>3059</v>
      </c>
      <c r="AD3950" s="9">
        <f t="shared" si="554"/>
        <v>2892</v>
      </c>
      <c r="AE3950" s="44">
        <f t="shared" si="555"/>
        <v>3.1816299682953171E-5</v>
      </c>
      <c r="AF3950" s="9">
        <f t="shared" si="556"/>
        <v>210</v>
      </c>
      <c r="AG3950" s="9">
        <f t="shared" si="549"/>
        <v>312</v>
      </c>
      <c r="AH3950" s="44">
        <f t="shared" si="557"/>
        <v>2.8916508788566968E-5</v>
      </c>
      <c r="AI3950">
        <f>AA3950/'Totals and Drop Down Lists'!W$6*Inputs!E$37</f>
        <v>16247.791832461162</v>
      </c>
      <c r="AJ3950">
        <f>AB3950/'Totals and Drop Down Lists'!X$6*Inputs!F$37</f>
        <v>6827.5534042206036</v>
      </c>
      <c r="AK3950">
        <f>AC3950/'Totals and Drop Down Lists'!Y$6*Inputs!G$37</f>
        <v>20165.961288340215</v>
      </c>
      <c r="AL3950">
        <f>AD3950/'Totals and Drop Down Lists'!Z$6*Inputs!H$37</f>
        <v>23186.613672822325</v>
      </c>
      <c r="AM3950">
        <f>AE3950/'Totals and Drop Down Lists'!AA$6*Inputs!I$37</f>
        <v>3960.7904783390854</v>
      </c>
      <c r="AN3950">
        <f>AF3950/'Totals and Drop Down Lists'!AB$6*Inputs!J$37</f>
        <v>4190.9055594723959</v>
      </c>
      <c r="AO3950">
        <f>AG3950/'Totals and Drop Down Lists'!AC$6*Inputs!K$37</f>
        <v>5810.5557678765854</v>
      </c>
      <c r="AP3950">
        <f>AH3950/'Totals and Drop Down Lists'!AD$6*Inputs!L$37</f>
        <v>6804.9193832496449</v>
      </c>
      <c r="AQ3950">
        <f>IF(OR($D3950="51",$D3950="52",$D3950="61"),(AA3950/'Totals and Drop Down Lists'!W$4)*Inputs!E$38,0)</f>
        <v>0</v>
      </c>
      <c r="AR3950">
        <f>IF(OR($D3950="51",$D3950="52",$D3950="61"),(AB3950/'Totals and Drop Down Lists'!X$4)*Inputs!F$38,0)</f>
        <v>0</v>
      </c>
      <c r="AS3950">
        <f>IF(OR($D3950="51",$D3950="52",$D3950="61"),(AC3950/'Totals and Drop Down Lists'!Y$4)*Inputs!G$38,0)</f>
        <v>0</v>
      </c>
      <c r="AT3950">
        <f>IF(OR($D3950="51",$D3950="52",$D3950="61"),(AD3950/'Totals and Drop Down Lists'!Z$4)*Inputs!H$38,0)</f>
        <v>0</v>
      </c>
      <c r="AU3950">
        <f>IF(OR($D3950="51",$D3950="52",$D3950="61"),(AE3950/'Totals and Drop Down Lists'!AA$4)*Inputs!I$38,0)</f>
        <v>0</v>
      </c>
      <c r="AV3950">
        <f>IF(OR($D3950="51",$D3950="52",$D3950="61"),(AF3950/'Totals and Drop Down Lists'!AB$4)*Inputs!J$38,0)</f>
        <v>0</v>
      </c>
      <c r="AW3950">
        <f>IF(OR($D3950="51",$D3950="52",$D3950="61"),(AG3950/'Totals and Drop Down Lists'!AC$4)*Inputs!K$38,0)</f>
        <v>0</v>
      </c>
      <c r="AX3950">
        <f>IF(OR($D3950="51",$D3950="52",$D3950="61"),(AH3950/'Totals and Drop Down Lists'!AD$4)*Inputs!L$38,0)</f>
        <v>0</v>
      </c>
      <c r="AY3950">
        <f>IF(OR($D3950="51",$D3950="52",$D3950="61"),0,(AA3950/'Totals and Drop Down Lists'!W$5)*Inputs!E$39)</f>
        <v>0</v>
      </c>
      <c r="AZ3950">
        <f>IF(OR($D3950="51",$D3950="52",$D3950="61"),0,(AB3950/'Totals and Drop Down Lists'!X$5)*Inputs!F$39)</f>
        <v>0</v>
      </c>
      <c r="BA3950">
        <f>IF(OR($D3950="51",$D3950="52",$D3950="61"),0,(AC3950/'Totals and Drop Down Lists'!Y$5)*Inputs!G$39)</f>
        <v>0</v>
      </c>
      <c r="BB3950">
        <f>IF(OR($D3950="51",$D3950="52",$D3950="61"),0,(AD3950/'Totals and Drop Down Lists'!Z$5)*Inputs!H$39)</f>
        <v>0</v>
      </c>
      <c r="BC3950">
        <f>IF(OR($D3950="51",$D3950="52",$D3950="61"),0,(AE3950/'Totals and Drop Down Lists'!AA$5)*Inputs!I$39)</f>
        <v>0</v>
      </c>
      <c r="BD3950">
        <f>IF(OR($D3950="51",$D3950="52",$D3950="61"),0,(AF3950/'Totals and Drop Down Lists'!AB$5)*Inputs!J$39)</f>
        <v>0</v>
      </c>
      <c r="BE3950">
        <f>IF(OR($D3950="51",$D3950="52",$D3950="61"),0,(AG3950/'Totals and Drop Down Lists'!AC$5)*Inputs!K$39)</f>
        <v>0</v>
      </c>
      <c r="BF3950">
        <f>IF(OR($D3950="51",$D3950="52",$D3950="61"),0,(AH3950/'Totals and Drop Down Lists'!AD$5)*Inputs!L$39)</f>
        <v>0</v>
      </c>
      <c r="BG3950" s="10">
        <f t="shared" si="550"/>
        <v>87195.091386782005</v>
      </c>
    </row>
    <row r="3951" spans="1:59" ht="28.8">
      <c r="A3951" s="1" t="s">
        <v>7712</v>
      </c>
      <c r="B3951" s="1" t="s">
        <v>7098</v>
      </c>
      <c r="C3951" s="1" t="s">
        <v>3940</v>
      </c>
      <c r="D3951" s="1" t="s">
        <v>58</v>
      </c>
      <c r="E3951" s="1" t="s">
        <v>7196</v>
      </c>
      <c r="F3951" s="2">
        <v>59835</v>
      </c>
      <c r="G3951" s="2">
        <v>254</v>
      </c>
      <c r="H3951" s="2">
        <v>47</v>
      </c>
      <c r="I3951" s="2">
        <v>4833</v>
      </c>
      <c r="J3951" s="2">
        <v>23587</v>
      </c>
      <c r="K3951" s="2">
        <v>4767</v>
      </c>
      <c r="L3951" s="2">
        <v>217</v>
      </c>
      <c r="M3951" s="2">
        <v>28</v>
      </c>
      <c r="N3951" s="2">
        <v>3</v>
      </c>
      <c r="O3951" s="2">
        <v>146</v>
      </c>
      <c r="P3951" s="2">
        <v>0</v>
      </c>
      <c r="Q3951" s="2">
        <v>0</v>
      </c>
      <c r="R3951" s="2">
        <v>5939</v>
      </c>
      <c r="S3951" s="2">
        <v>3599000</v>
      </c>
      <c r="T3951" s="2">
        <v>186079200</v>
      </c>
      <c r="U3951" s="2">
        <v>183</v>
      </c>
      <c r="V3951" s="2">
        <v>158</v>
      </c>
      <c r="W3951" s="2">
        <v>0</v>
      </c>
      <c r="X3951" s="2">
        <v>730</v>
      </c>
      <c r="Y3951" s="2">
        <v>63</v>
      </c>
      <c r="Z3951" s="2">
        <v>504</v>
      </c>
      <c r="AA3951" s="9">
        <f t="shared" si="551"/>
        <v>59835</v>
      </c>
      <c r="AB3951" s="9">
        <f t="shared" si="552"/>
        <v>4532</v>
      </c>
      <c r="AC3951" s="9">
        <f t="shared" si="553"/>
        <v>6333</v>
      </c>
      <c r="AD3951" s="9">
        <f t="shared" si="554"/>
        <v>5939</v>
      </c>
      <c r="AE3951" s="44">
        <f t="shared" si="555"/>
        <v>6.728424487922729E-5</v>
      </c>
      <c r="AF3951" s="9">
        <f t="shared" si="556"/>
        <v>572</v>
      </c>
      <c r="AG3951" s="9">
        <f t="shared" si="549"/>
        <v>567</v>
      </c>
      <c r="AH3951" s="44">
        <f t="shared" si="557"/>
        <v>4.2638958698075083E-5</v>
      </c>
      <c r="AI3951">
        <f>AA3951/'Totals and Drop Down Lists'!W$6*Inputs!E$37</f>
        <v>54278.746261811932</v>
      </c>
      <c r="AJ3951">
        <f>AB3951/'Totals and Drop Down Lists'!X$6*Inputs!F$37</f>
        <v>14912.034712254352</v>
      </c>
      <c r="AK3951">
        <f>AC3951/'Totals and Drop Down Lists'!Y$6*Inputs!G$37</f>
        <v>41749.275200738339</v>
      </c>
      <c r="AL3951">
        <f>AD3951/'Totals and Drop Down Lists'!Z$6*Inputs!H$37</f>
        <v>47615.940042493705</v>
      </c>
      <c r="AM3951">
        <f>AE3951/'Totals and Drop Down Lists'!AA$6*Inputs!I$37</f>
        <v>8376.17193437067</v>
      </c>
      <c r="AN3951">
        <f>AF3951/'Totals and Drop Down Lists'!AB$6*Inputs!J$37</f>
        <v>11415.228476277192</v>
      </c>
      <c r="AO3951">
        <f>AG3951/'Totals and Drop Down Lists'!AC$6*Inputs!K$37</f>
        <v>10559.567693544948</v>
      </c>
      <c r="AP3951">
        <f>AH3951/'Totals and Drop Down Lists'!AD$6*Inputs!L$37</f>
        <v>10034.222272393885</v>
      </c>
      <c r="AQ3951">
        <f>IF(OR($D3951="51",$D3951="52",$D3951="61"),(AA3951/'Totals and Drop Down Lists'!W$4)*Inputs!E$38,0)</f>
        <v>0</v>
      </c>
      <c r="AR3951">
        <f>IF(OR($D3951="51",$D3951="52",$D3951="61"),(AB3951/'Totals and Drop Down Lists'!X$4)*Inputs!F$38,0)</f>
        <v>0</v>
      </c>
      <c r="AS3951">
        <f>IF(OR($D3951="51",$D3951="52",$D3951="61"),(AC3951/'Totals and Drop Down Lists'!Y$4)*Inputs!G$38,0)</f>
        <v>0</v>
      </c>
      <c r="AT3951">
        <f>IF(OR($D3951="51",$D3951="52",$D3951="61"),(AD3951/'Totals and Drop Down Lists'!Z$4)*Inputs!H$38,0)</f>
        <v>0</v>
      </c>
      <c r="AU3951">
        <f>IF(OR($D3951="51",$D3951="52",$D3951="61"),(AE3951/'Totals and Drop Down Lists'!AA$4)*Inputs!I$38,0)</f>
        <v>0</v>
      </c>
      <c r="AV3951">
        <f>IF(OR($D3951="51",$D3951="52",$D3951="61"),(AF3951/'Totals and Drop Down Lists'!AB$4)*Inputs!J$38,0)</f>
        <v>0</v>
      </c>
      <c r="AW3951">
        <f>IF(OR($D3951="51",$D3951="52",$D3951="61"),(AG3951/'Totals and Drop Down Lists'!AC$4)*Inputs!K$38,0)</f>
        <v>0</v>
      </c>
      <c r="AX3951">
        <f>IF(OR($D3951="51",$D3951="52",$D3951="61"),(AH3951/'Totals and Drop Down Lists'!AD$4)*Inputs!L$38,0)</f>
        <v>0</v>
      </c>
      <c r="AY3951">
        <f>IF(OR($D3951="51",$D3951="52",$D3951="61"),0,(AA3951/'Totals and Drop Down Lists'!W$5)*Inputs!E$39)</f>
        <v>0</v>
      </c>
      <c r="AZ3951">
        <f>IF(OR($D3951="51",$D3951="52",$D3951="61"),0,(AB3951/'Totals and Drop Down Lists'!X$5)*Inputs!F$39)</f>
        <v>0</v>
      </c>
      <c r="BA3951">
        <f>IF(OR($D3951="51",$D3951="52",$D3951="61"),0,(AC3951/'Totals and Drop Down Lists'!Y$5)*Inputs!G$39)</f>
        <v>0</v>
      </c>
      <c r="BB3951">
        <f>IF(OR($D3951="51",$D3951="52",$D3951="61"),0,(AD3951/'Totals and Drop Down Lists'!Z$5)*Inputs!H$39)</f>
        <v>0</v>
      </c>
      <c r="BC3951">
        <f>IF(OR($D3951="51",$D3951="52",$D3951="61"),0,(AE3951/'Totals and Drop Down Lists'!AA$5)*Inputs!I$39)</f>
        <v>0</v>
      </c>
      <c r="BD3951">
        <f>IF(OR($D3951="51",$D3951="52",$D3951="61"),0,(AF3951/'Totals and Drop Down Lists'!AB$5)*Inputs!J$39)</f>
        <v>0</v>
      </c>
      <c r="BE3951">
        <f>IF(OR($D3951="51",$D3951="52",$D3951="61"),0,(AG3951/'Totals and Drop Down Lists'!AC$5)*Inputs!K$39)</f>
        <v>0</v>
      </c>
      <c r="BF3951">
        <f>IF(OR($D3951="51",$D3951="52",$D3951="61"),0,(AH3951/'Totals and Drop Down Lists'!AD$5)*Inputs!L$39)</f>
        <v>0</v>
      </c>
      <c r="BG3951" s="10">
        <f t="shared" si="550"/>
        <v>198941.18659388504</v>
      </c>
    </row>
    <row r="3952" spans="1:59" ht="28.8">
      <c r="A3952" s="1" t="s">
        <v>7712</v>
      </c>
      <c r="B3952" s="1" t="s">
        <v>7098</v>
      </c>
      <c r="C3952" s="1" t="s">
        <v>6339</v>
      </c>
      <c r="D3952" s="1" t="s">
        <v>25</v>
      </c>
      <c r="E3952" s="1" t="s">
        <v>7197</v>
      </c>
      <c r="F3952" s="2">
        <v>14571</v>
      </c>
      <c r="G3952" s="2">
        <v>42</v>
      </c>
      <c r="H3952" s="2">
        <v>14</v>
      </c>
      <c r="I3952" s="2">
        <v>2673</v>
      </c>
      <c r="J3952" s="2">
        <v>6430</v>
      </c>
      <c r="K3952" s="2">
        <v>1497</v>
      </c>
      <c r="L3952" s="2">
        <v>55</v>
      </c>
      <c r="M3952" s="2">
        <v>13</v>
      </c>
      <c r="N3952" s="2">
        <v>0</v>
      </c>
      <c r="O3952" s="2">
        <v>42</v>
      </c>
      <c r="P3952" s="2">
        <v>26</v>
      </c>
      <c r="Q3952" s="2">
        <v>0</v>
      </c>
      <c r="R3952" s="2">
        <v>1998</v>
      </c>
      <c r="S3952" s="2">
        <v>812600</v>
      </c>
      <c r="T3952" s="2">
        <v>44744100</v>
      </c>
      <c r="U3952" s="2">
        <v>31</v>
      </c>
      <c r="V3952" s="2">
        <v>150</v>
      </c>
      <c r="W3952" s="2">
        <v>12</v>
      </c>
      <c r="X3952" s="2">
        <v>370</v>
      </c>
      <c r="Y3952" s="2">
        <v>92</v>
      </c>
      <c r="Z3952" s="2">
        <v>207</v>
      </c>
      <c r="AA3952" s="9">
        <f t="shared" si="551"/>
        <v>14571</v>
      </c>
      <c r="AB3952" s="9">
        <f t="shared" si="552"/>
        <v>2617</v>
      </c>
      <c r="AC3952" s="9">
        <f t="shared" si="553"/>
        <v>2134</v>
      </c>
      <c r="AD3952" s="9">
        <f t="shared" si="554"/>
        <v>1998</v>
      </c>
      <c r="AE3952" s="44">
        <f t="shared" si="555"/>
        <v>2.4340439385559394E-5</v>
      </c>
      <c r="AF3952" s="9">
        <f t="shared" si="556"/>
        <v>208</v>
      </c>
      <c r="AG3952" s="9">
        <f t="shared" si="549"/>
        <v>299</v>
      </c>
      <c r="AH3952" s="44">
        <f t="shared" si="557"/>
        <v>2.5901988251142925E-5</v>
      </c>
      <c r="AI3952">
        <f>AA3952/'Totals and Drop Down Lists'!W$6*Inputs!E$37</f>
        <v>13217.942872580626</v>
      </c>
      <c r="AJ3952">
        <f>AB3952/'Totals and Drop Down Lists'!X$6*Inputs!F$37</f>
        <v>8610.9432572748537</v>
      </c>
      <c r="AK3952">
        <f>AC3952/'Totals and Drop Down Lists'!Y$6*Inputs!G$37</f>
        <v>14068.048835998043</v>
      </c>
      <c r="AL3952">
        <f>AD3952/'Totals and Drop Down Lists'!Z$6*Inputs!H$37</f>
        <v>16018.967537447788</v>
      </c>
      <c r="AM3952">
        <f>AE3952/'Totals and Drop Down Lists'!AA$6*Inputs!I$37</f>
        <v>3030.1254865463607</v>
      </c>
      <c r="AN3952">
        <f>AF3952/'Totals and Drop Down Lists'!AB$6*Inputs!J$37</f>
        <v>4150.9921731917066</v>
      </c>
      <c r="AO3952">
        <f>AG3952/'Totals and Drop Down Lists'!AC$6*Inputs!K$37</f>
        <v>5568.4492775483941</v>
      </c>
      <c r="AP3952">
        <f>AH3952/'Totals and Drop Down Lists'!AD$6*Inputs!L$37</f>
        <v>6095.5125393490534</v>
      </c>
      <c r="AQ3952">
        <f>IF(OR($D3952="51",$D3952="52",$D3952="61"),(AA3952/'Totals and Drop Down Lists'!W$4)*Inputs!E$38,0)</f>
        <v>0</v>
      </c>
      <c r="AR3952">
        <f>IF(OR($D3952="51",$D3952="52",$D3952="61"),(AB3952/'Totals and Drop Down Lists'!X$4)*Inputs!F$38,0)</f>
        <v>0</v>
      </c>
      <c r="AS3952">
        <f>IF(OR($D3952="51",$D3952="52",$D3952="61"),(AC3952/'Totals and Drop Down Lists'!Y$4)*Inputs!G$38,0)</f>
        <v>0</v>
      </c>
      <c r="AT3952">
        <f>IF(OR($D3952="51",$D3952="52",$D3952="61"),(AD3952/'Totals and Drop Down Lists'!Z$4)*Inputs!H$38,0)</f>
        <v>0</v>
      </c>
      <c r="AU3952">
        <f>IF(OR($D3952="51",$D3952="52",$D3952="61"),(AE3952/'Totals and Drop Down Lists'!AA$4)*Inputs!I$38,0)</f>
        <v>0</v>
      </c>
      <c r="AV3952">
        <f>IF(OR($D3952="51",$D3952="52",$D3952="61"),(AF3952/'Totals and Drop Down Lists'!AB$4)*Inputs!J$38,0)</f>
        <v>0</v>
      </c>
      <c r="AW3952">
        <f>IF(OR($D3952="51",$D3952="52",$D3952="61"),(AG3952/'Totals and Drop Down Lists'!AC$4)*Inputs!K$38,0)</f>
        <v>0</v>
      </c>
      <c r="AX3952">
        <f>IF(OR($D3952="51",$D3952="52",$D3952="61"),(AH3952/'Totals and Drop Down Lists'!AD$4)*Inputs!L$38,0)</f>
        <v>0</v>
      </c>
      <c r="AY3952">
        <f>IF(OR($D3952="51",$D3952="52",$D3952="61"),0,(AA3952/'Totals and Drop Down Lists'!W$5)*Inputs!E$39)</f>
        <v>0</v>
      </c>
      <c r="AZ3952">
        <f>IF(OR($D3952="51",$D3952="52",$D3952="61"),0,(AB3952/'Totals and Drop Down Lists'!X$5)*Inputs!F$39)</f>
        <v>0</v>
      </c>
      <c r="BA3952">
        <f>IF(OR($D3952="51",$D3952="52",$D3952="61"),0,(AC3952/'Totals and Drop Down Lists'!Y$5)*Inputs!G$39)</f>
        <v>0</v>
      </c>
      <c r="BB3952">
        <f>IF(OR($D3952="51",$D3952="52",$D3952="61"),0,(AD3952/'Totals and Drop Down Lists'!Z$5)*Inputs!H$39)</f>
        <v>0</v>
      </c>
      <c r="BC3952">
        <f>IF(OR($D3952="51",$D3952="52",$D3952="61"),0,(AE3952/'Totals and Drop Down Lists'!AA$5)*Inputs!I$39)</f>
        <v>0</v>
      </c>
      <c r="BD3952">
        <f>IF(OR($D3952="51",$D3952="52",$D3952="61"),0,(AF3952/'Totals and Drop Down Lists'!AB$5)*Inputs!J$39)</f>
        <v>0</v>
      </c>
      <c r="BE3952">
        <f>IF(OR($D3952="51",$D3952="52",$D3952="61"),0,(AG3952/'Totals and Drop Down Lists'!AC$5)*Inputs!K$39)</f>
        <v>0</v>
      </c>
      <c r="BF3952">
        <f>IF(OR($D3952="51",$D3952="52",$D3952="61"),0,(AH3952/'Totals and Drop Down Lists'!AD$5)*Inputs!L$39)</f>
        <v>0</v>
      </c>
      <c r="BG3952" s="10">
        <f t="shared" si="550"/>
        <v>70760.981979936827</v>
      </c>
    </row>
    <row r="3953" spans="1:59" ht="28.8">
      <c r="A3953" s="1" t="s">
        <v>7712</v>
      </c>
      <c r="B3953" s="1" t="s">
        <v>7098</v>
      </c>
      <c r="C3953" s="1" t="s">
        <v>7198</v>
      </c>
      <c r="D3953" s="1" t="s">
        <v>25</v>
      </c>
      <c r="E3953" s="1" t="s">
        <v>7199</v>
      </c>
      <c r="F3953" s="2">
        <v>84912</v>
      </c>
      <c r="G3953" s="2">
        <v>514</v>
      </c>
      <c r="H3953" s="2">
        <v>122</v>
      </c>
      <c r="I3953" s="2">
        <v>6405</v>
      </c>
      <c r="J3953" s="2">
        <v>32114</v>
      </c>
      <c r="K3953" s="2">
        <v>7128</v>
      </c>
      <c r="L3953" s="2">
        <v>353</v>
      </c>
      <c r="M3953" s="2">
        <v>17</v>
      </c>
      <c r="N3953" s="2">
        <v>27</v>
      </c>
      <c r="O3953" s="2">
        <v>183</v>
      </c>
      <c r="P3953" s="2">
        <v>8</v>
      </c>
      <c r="Q3953" s="2">
        <v>4</v>
      </c>
      <c r="R3953" s="2">
        <v>4640</v>
      </c>
      <c r="S3953" s="2">
        <v>6152500</v>
      </c>
      <c r="T3953" s="2">
        <v>302321300</v>
      </c>
      <c r="U3953" s="2">
        <v>439</v>
      </c>
      <c r="V3953" s="2">
        <v>526</v>
      </c>
      <c r="W3953" s="2">
        <v>134</v>
      </c>
      <c r="X3953" s="2">
        <v>1633</v>
      </c>
      <c r="Y3953" s="2">
        <v>262</v>
      </c>
      <c r="Z3953" s="2">
        <v>998</v>
      </c>
      <c r="AA3953" s="9">
        <f t="shared" si="551"/>
        <v>84912</v>
      </c>
      <c r="AB3953" s="9">
        <f t="shared" si="552"/>
        <v>5769</v>
      </c>
      <c r="AC3953" s="9">
        <f t="shared" si="553"/>
        <v>5232</v>
      </c>
      <c r="AD3953" s="9">
        <f t="shared" si="554"/>
        <v>4640</v>
      </c>
      <c r="AE3953" s="44">
        <f t="shared" si="555"/>
        <v>1.1049350875963059E-4</v>
      </c>
      <c r="AF3953" s="9">
        <f t="shared" si="556"/>
        <v>973</v>
      </c>
      <c r="AG3953" s="9">
        <f t="shared" si="549"/>
        <v>1260</v>
      </c>
      <c r="AH3953" s="44">
        <f t="shared" si="557"/>
        <v>1.0406265915805651E-4</v>
      </c>
      <c r="AI3953">
        <f>AA3953/'Totals and Drop Down Lists'!W$6*Inputs!E$37</f>
        <v>77027.106251909005</v>
      </c>
      <c r="AJ3953">
        <f>AB3953/'Totals and Drop Down Lists'!X$6*Inputs!F$37</f>
        <v>18982.243657324656</v>
      </c>
      <c r="AK3953">
        <f>AC3953/'Totals and Drop Down Lists'!Y$6*Inputs!G$37</f>
        <v>34491.11129800458</v>
      </c>
      <c r="AL3953">
        <f>AD3953/'Totals and Drop Down Lists'!Z$6*Inputs!H$37</f>
        <v>37201.205892771643</v>
      </c>
      <c r="AM3953">
        <f>AE3953/'Totals and Drop Down Lists'!AA$6*Inputs!I$37</f>
        <v>13755.265124306859</v>
      </c>
      <c r="AN3953">
        <f>AF3953/'Totals and Drop Down Lists'!AB$6*Inputs!J$37</f>
        <v>19417.862425555431</v>
      </c>
      <c r="AO3953">
        <f>AG3953/'Totals and Drop Down Lists'!AC$6*Inputs!K$37</f>
        <v>23465.705985655441</v>
      </c>
      <c r="AP3953">
        <f>AH3953/'Totals and Drop Down Lists'!AD$6*Inputs!L$37</f>
        <v>24489.056115140156</v>
      </c>
      <c r="AQ3953">
        <f>IF(OR($D3953="51",$D3953="52",$D3953="61"),(AA3953/'Totals and Drop Down Lists'!W$4)*Inputs!E$38,0)</f>
        <v>0</v>
      </c>
      <c r="AR3953">
        <f>IF(OR($D3953="51",$D3953="52",$D3953="61"),(AB3953/'Totals and Drop Down Lists'!X$4)*Inputs!F$38,0)</f>
        <v>0</v>
      </c>
      <c r="AS3953">
        <f>IF(OR($D3953="51",$D3953="52",$D3953="61"),(AC3953/'Totals and Drop Down Lists'!Y$4)*Inputs!G$38,0)</f>
        <v>0</v>
      </c>
      <c r="AT3953">
        <f>IF(OR($D3953="51",$D3953="52",$D3953="61"),(AD3953/'Totals and Drop Down Lists'!Z$4)*Inputs!H$38,0)</f>
        <v>0</v>
      </c>
      <c r="AU3953">
        <f>IF(OR($D3953="51",$D3953="52",$D3953="61"),(AE3953/'Totals and Drop Down Lists'!AA$4)*Inputs!I$38,0)</f>
        <v>0</v>
      </c>
      <c r="AV3953">
        <f>IF(OR($D3953="51",$D3953="52",$D3953="61"),(AF3953/'Totals and Drop Down Lists'!AB$4)*Inputs!J$38,0)</f>
        <v>0</v>
      </c>
      <c r="AW3953">
        <f>IF(OR($D3953="51",$D3953="52",$D3953="61"),(AG3953/'Totals and Drop Down Lists'!AC$4)*Inputs!K$38,0)</f>
        <v>0</v>
      </c>
      <c r="AX3953">
        <f>IF(OR($D3953="51",$D3953="52",$D3953="61"),(AH3953/'Totals and Drop Down Lists'!AD$4)*Inputs!L$38,0)</f>
        <v>0</v>
      </c>
      <c r="AY3953">
        <f>IF(OR($D3953="51",$D3953="52",$D3953="61"),0,(AA3953/'Totals and Drop Down Lists'!W$5)*Inputs!E$39)</f>
        <v>0</v>
      </c>
      <c r="AZ3953">
        <f>IF(OR($D3953="51",$D3953="52",$D3953="61"),0,(AB3953/'Totals and Drop Down Lists'!X$5)*Inputs!F$39)</f>
        <v>0</v>
      </c>
      <c r="BA3953">
        <f>IF(OR($D3953="51",$D3953="52",$D3953="61"),0,(AC3953/'Totals and Drop Down Lists'!Y$5)*Inputs!G$39)</f>
        <v>0</v>
      </c>
      <c r="BB3953">
        <f>IF(OR($D3953="51",$D3953="52",$D3953="61"),0,(AD3953/'Totals and Drop Down Lists'!Z$5)*Inputs!H$39)</f>
        <v>0</v>
      </c>
      <c r="BC3953">
        <f>IF(OR($D3953="51",$D3953="52",$D3953="61"),0,(AE3953/'Totals and Drop Down Lists'!AA$5)*Inputs!I$39)</f>
        <v>0</v>
      </c>
      <c r="BD3953">
        <f>IF(OR($D3953="51",$D3953="52",$D3953="61"),0,(AF3953/'Totals and Drop Down Lists'!AB$5)*Inputs!J$39)</f>
        <v>0</v>
      </c>
      <c r="BE3953">
        <f>IF(OR($D3953="51",$D3953="52",$D3953="61"),0,(AG3953/'Totals and Drop Down Lists'!AC$5)*Inputs!K$39)</f>
        <v>0</v>
      </c>
      <c r="BF3953">
        <f>IF(OR($D3953="51",$D3953="52",$D3953="61"),0,(AH3953/'Totals and Drop Down Lists'!AD$5)*Inputs!L$39)</f>
        <v>0</v>
      </c>
      <c r="BG3953" s="10">
        <f t="shared" si="550"/>
        <v>248829.55675066775</v>
      </c>
    </row>
    <row r="3954" spans="1:59" ht="28.8">
      <c r="A3954" s="1" t="s">
        <v>7712</v>
      </c>
      <c r="B3954" s="1" t="s">
        <v>7098</v>
      </c>
      <c r="C3954" s="1" t="s">
        <v>7200</v>
      </c>
      <c r="D3954" s="1" t="s">
        <v>25</v>
      </c>
      <c r="E3954" s="1" t="s">
        <v>7201</v>
      </c>
      <c r="F3954" s="2">
        <v>62353</v>
      </c>
      <c r="G3954" s="2">
        <v>246</v>
      </c>
      <c r="H3954" s="2">
        <v>57</v>
      </c>
      <c r="I3954" s="2">
        <v>6647</v>
      </c>
      <c r="J3954" s="2">
        <v>25206</v>
      </c>
      <c r="K3954" s="2">
        <v>7530</v>
      </c>
      <c r="L3954" s="2">
        <v>134</v>
      </c>
      <c r="M3954" s="2">
        <v>7</v>
      </c>
      <c r="N3954" s="2">
        <v>12</v>
      </c>
      <c r="O3954" s="2">
        <v>134</v>
      </c>
      <c r="P3954" s="2">
        <v>58</v>
      </c>
      <c r="Q3954" s="2">
        <v>0</v>
      </c>
      <c r="R3954" s="2">
        <v>6482</v>
      </c>
      <c r="S3954" s="2">
        <v>5351200</v>
      </c>
      <c r="T3954" s="2">
        <v>265037500</v>
      </c>
      <c r="U3954" s="2">
        <v>521</v>
      </c>
      <c r="V3954" s="2">
        <v>551</v>
      </c>
      <c r="W3954" s="2">
        <v>131</v>
      </c>
      <c r="X3954" s="2">
        <v>1555</v>
      </c>
      <c r="Y3954" s="2">
        <v>288</v>
      </c>
      <c r="Z3954" s="2">
        <v>913</v>
      </c>
      <c r="AA3954" s="9">
        <f t="shared" si="551"/>
        <v>62353</v>
      </c>
      <c r="AB3954" s="9">
        <f t="shared" si="552"/>
        <v>6344</v>
      </c>
      <c r="AC3954" s="9">
        <f t="shared" si="553"/>
        <v>6827</v>
      </c>
      <c r="AD3954" s="9">
        <f t="shared" si="554"/>
        <v>6482</v>
      </c>
      <c r="AE3954" s="44">
        <f t="shared" si="555"/>
        <v>1.5710203347043568E-4</v>
      </c>
      <c r="AF3954" s="9">
        <f t="shared" si="556"/>
        <v>873</v>
      </c>
      <c r="AG3954" s="9">
        <f t="shared" si="549"/>
        <v>1201</v>
      </c>
      <c r="AH3954" s="44">
        <f t="shared" si="557"/>
        <v>1.3350119032735501E-4</v>
      </c>
      <c r="AI3954">
        <f>AA3954/'Totals and Drop Down Lists'!W$6*Inputs!E$37</f>
        <v>56562.925807015286</v>
      </c>
      <c r="AJ3954">
        <f>AB3954/'Totals and Drop Down Lists'!X$6*Inputs!F$37</f>
        <v>20874.216287409883</v>
      </c>
      <c r="AK3954">
        <f>AC3954/'Totals and Drop Down Lists'!Y$6*Inputs!G$37</f>
        <v>45005.89006717837</v>
      </c>
      <c r="AL3954">
        <f>AD3954/'Totals and Drop Down Lists'!Z$6*Inputs!H$37</f>
        <v>51969.443232100391</v>
      </c>
      <c r="AM3954">
        <f>AE3954/'Totals and Drop Down Lists'!AA$6*Inputs!I$37</f>
        <v>19557.530086718529</v>
      </c>
      <c r="AN3954">
        <f>AF3954/'Totals and Drop Down Lists'!AB$6*Inputs!J$37</f>
        <v>17422.193111520959</v>
      </c>
      <c r="AO3954">
        <f>AG3954/'Totals and Drop Down Lists'!AC$6*Inputs!K$37</f>
        <v>22366.914991089034</v>
      </c>
      <c r="AP3954">
        <f>AH3954/'Totals and Drop Down Lists'!AD$6*Inputs!L$37</f>
        <v>31416.822977769283</v>
      </c>
      <c r="AQ3954">
        <f>IF(OR($D3954="51",$D3954="52",$D3954="61"),(AA3954/'Totals and Drop Down Lists'!W$4)*Inputs!E$38,0)</f>
        <v>0</v>
      </c>
      <c r="AR3954">
        <f>IF(OR($D3954="51",$D3954="52",$D3954="61"),(AB3954/'Totals and Drop Down Lists'!X$4)*Inputs!F$38,0)</f>
        <v>0</v>
      </c>
      <c r="AS3954">
        <f>IF(OR($D3954="51",$D3954="52",$D3954="61"),(AC3954/'Totals and Drop Down Lists'!Y$4)*Inputs!G$38,0)</f>
        <v>0</v>
      </c>
      <c r="AT3954">
        <f>IF(OR($D3954="51",$D3954="52",$D3954="61"),(AD3954/'Totals and Drop Down Lists'!Z$4)*Inputs!H$38,0)</f>
        <v>0</v>
      </c>
      <c r="AU3954">
        <f>IF(OR($D3954="51",$D3954="52",$D3954="61"),(AE3954/'Totals and Drop Down Lists'!AA$4)*Inputs!I$38,0)</f>
        <v>0</v>
      </c>
      <c r="AV3954">
        <f>IF(OR($D3954="51",$D3954="52",$D3954="61"),(AF3954/'Totals and Drop Down Lists'!AB$4)*Inputs!J$38,0)</f>
        <v>0</v>
      </c>
      <c r="AW3954">
        <f>IF(OR($D3954="51",$D3954="52",$D3954="61"),(AG3954/'Totals and Drop Down Lists'!AC$4)*Inputs!K$38,0)</f>
        <v>0</v>
      </c>
      <c r="AX3954">
        <f>IF(OR($D3954="51",$D3954="52",$D3954="61"),(AH3954/'Totals and Drop Down Lists'!AD$4)*Inputs!L$38,0)</f>
        <v>0</v>
      </c>
      <c r="AY3954">
        <f>IF(OR($D3954="51",$D3954="52",$D3954="61"),0,(AA3954/'Totals and Drop Down Lists'!W$5)*Inputs!E$39)</f>
        <v>0</v>
      </c>
      <c r="AZ3954">
        <f>IF(OR($D3954="51",$D3954="52",$D3954="61"),0,(AB3954/'Totals and Drop Down Lists'!X$5)*Inputs!F$39)</f>
        <v>0</v>
      </c>
      <c r="BA3954">
        <f>IF(OR($D3954="51",$D3954="52",$D3954="61"),0,(AC3954/'Totals and Drop Down Lists'!Y$5)*Inputs!G$39)</f>
        <v>0</v>
      </c>
      <c r="BB3954">
        <f>IF(OR($D3954="51",$D3954="52",$D3954="61"),0,(AD3954/'Totals and Drop Down Lists'!Z$5)*Inputs!H$39)</f>
        <v>0</v>
      </c>
      <c r="BC3954">
        <f>IF(OR($D3954="51",$D3954="52",$D3954="61"),0,(AE3954/'Totals and Drop Down Lists'!AA$5)*Inputs!I$39)</f>
        <v>0</v>
      </c>
      <c r="BD3954">
        <f>IF(OR($D3954="51",$D3954="52",$D3954="61"),0,(AF3954/'Totals and Drop Down Lists'!AB$5)*Inputs!J$39)</f>
        <v>0</v>
      </c>
      <c r="BE3954">
        <f>IF(OR($D3954="51",$D3954="52",$D3954="61"),0,(AG3954/'Totals and Drop Down Lists'!AC$5)*Inputs!K$39)</f>
        <v>0</v>
      </c>
      <c r="BF3954">
        <f>IF(OR($D3954="51",$D3954="52",$D3954="61"),0,(AH3954/'Totals and Drop Down Lists'!AD$5)*Inputs!L$39)</f>
        <v>0</v>
      </c>
      <c r="BG3954" s="10">
        <f t="shared" si="550"/>
        <v>265175.93656080175</v>
      </c>
    </row>
    <row r="3955" spans="1:59" ht="28.8">
      <c r="A3955" s="1" t="s">
        <v>7712</v>
      </c>
      <c r="B3955" s="1" t="s">
        <v>7098</v>
      </c>
      <c r="C3955" s="1" t="s">
        <v>7202</v>
      </c>
      <c r="D3955" s="1" t="s">
        <v>25</v>
      </c>
      <c r="E3955" s="1" t="s">
        <v>7203</v>
      </c>
      <c r="F3955" s="2">
        <v>16542</v>
      </c>
      <c r="G3955" s="2">
        <v>205</v>
      </c>
      <c r="H3955" s="2">
        <v>0</v>
      </c>
      <c r="I3955" s="2">
        <v>3046</v>
      </c>
      <c r="J3955" s="2">
        <v>7663</v>
      </c>
      <c r="K3955" s="2">
        <v>1889</v>
      </c>
      <c r="L3955" s="2">
        <v>92</v>
      </c>
      <c r="M3955" s="2">
        <v>11</v>
      </c>
      <c r="N3955" s="2">
        <v>4</v>
      </c>
      <c r="O3955" s="2">
        <v>79</v>
      </c>
      <c r="P3955" s="2">
        <v>26</v>
      </c>
      <c r="Q3955" s="2">
        <v>0</v>
      </c>
      <c r="R3955" s="2">
        <v>1807</v>
      </c>
      <c r="S3955" s="2">
        <v>972900</v>
      </c>
      <c r="T3955" s="2">
        <v>47032800</v>
      </c>
      <c r="U3955" s="2">
        <v>97</v>
      </c>
      <c r="V3955" s="2">
        <v>253</v>
      </c>
      <c r="W3955" s="2">
        <v>49</v>
      </c>
      <c r="X3955" s="2">
        <v>601</v>
      </c>
      <c r="Y3955" s="2">
        <v>93</v>
      </c>
      <c r="Z3955" s="2">
        <v>335</v>
      </c>
      <c r="AA3955" s="9">
        <f t="shared" si="551"/>
        <v>16542</v>
      </c>
      <c r="AB3955" s="9">
        <f t="shared" si="552"/>
        <v>2841</v>
      </c>
      <c r="AC3955" s="9">
        <f t="shared" si="553"/>
        <v>2019</v>
      </c>
      <c r="AD3955" s="9">
        <f t="shared" si="554"/>
        <v>1807</v>
      </c>
      <c r="AE3955" s="44">
        <f t="shared" si="555"/>
        <v>3.2520774217308028E-5</v>
      </c>
      <c r="AF3955" s="9">
        <f t="shared" si="556"/>
        <v>299</v>
      </c>
      <c r="AG3955" s="9">
        <f t="shared" si="549"/>
        <v>428</v>
      </c>
      <c r="AH3955" s="44">
        <f t="shared" si="557"/>
        <v>3.9257983457902782E-5</v>
      </c>
      <c r="AI3955">
        <f>AA3955/'Totals and Drop Down Lists'!W$6*Inputs!E$37</f>
        <v>15005.916615073002</v>
      </c>
      <c r="AJ3955">
        <f>AB3955/'Totals and Drop Down Lists'!X$6*Inputs!F$37</f>
        <v>9347.9899862124039</v>
      </c>
      <c r="AK3955">
        <f>AC3955/'Totals and Drop Down Lists'!Y$6*Inputs!G$37</f>
        <v>13309.92999057172</v>
      </c>
      <c r="AL3955">
        <f>AD3955/'Totals and Drop Down Lists'!Z$6*Inputs!H$37</f>
        <v>14487.624794878957</v>
      </c>
      <c r="AM3955">
        <f>AE3955/'Totals and Drop Down Lists'!AA$6*Inputs!I$37</f>
        <v>4048.4900554649594</v>
      </c>
      <c r="AN3955">
        <f>AF3955/'Totals and Drop Down Lists'!AB$6*Inputs!J$37</f>
        <v>5967.0512489630773</v>
      </c>
      <c r="AO3955">
        <f>AG3955/'Totals and Drop Down Lists'!AC$6*Inputs!K$37</f>
        <v>7970.8906046512129</v>
      </c>
      <c r="AP3955">
        <f>AH3955/'Totals and Drop Down Lists'!AD$6*Inputs!L$37</f>
        <v>9238.5776766246945</v>
      </c>
      <c r="AQ3955">
        <f>IF(OR($D3955="51",$D3955="52",$D3955="61"),(AA3955/'Totals and Drop Down Lists'!W$4)*Inputs!E$38,0)</f>
        <v>0</v>
      </c>
      <c r="AR3955">
        <f>IF(OR($D3955="51",$D3955="52",$D3955="61"),(AB3955/'Totals and Drop Down Lists'!X$4)*Inputs!F$38,0)</f>
        <v>0</v>
      </c>
      <c r="AS3955">
        <f>IF(OR($D3955="51",$D3955="52",$D3955="61"),(AC3955/'Totals and Drop Down Lists'!Y$4)*Inputs!G$38,0)</f>
        <v>0</v>
      </c>
      <c r="AT3955">
        <f>IF(OR($D3955="51",$D3955="52",$D3955="61"),(AD3955/'Totals and Drop Down Lists'!Z$4)*Inputs!H$38,0)</f>
        <v>0</v>
      </c>
      <c r="AU3955">
        <f>IF(OR($D3955="51",$D3955="52",$D3955="61"),(AE3955/'Totals and Drop Down Lists'!AA$4)*Inputs!I$38,0)</f>
        <v>0</v>
      </c>
      <c r="AV3955">
        <f>IF(OR($D3955="51",$D3955="52",$D3955="61"),(AF3955/'Totals and Drop Down Lists'!AB$4)*Inputs!J$38,0)</f>
        <v>0</v>
      </c>
      <c r="AW3955">
        <f>IF(OR($D3955="51",$D3955="52",$D3955="61"),(AG3955/'Totals and Drop Down Lists'!AC$4)*Inputs!K$38,0)</f>
        <v>0</v>
      </c>
      <c r="AX3955">
        <f>IF(OR($D3955="51",$D3955="52",$D3955="61"),(AH3955/'Totals and Drop Down Lists'!AD$4)*Inputs!L$38,0)</f>
        <v>0</v>
      </c>
      <c r="AY3955">
        <f>IF(OR($D3955="51",$D3955="52",$D3955="61"),0,(AA3955/'Totals and Drop Down Lists'!W$5)*Inputs!E$39)</f>
        <v>0</v>
      </c>
      <c r="AZ3955">
        <f>IF(OR($D3955="51",$D3955="52",$D3955="61"),0,(AB3955/'Totals and Drop Down Lists'!X$5)*Inputs!F$39)</f>
        <v>0</v>
      </c>
      <c r="BA3955">
        <f>IF(OR($D3955="51",$D3955="52",$D3955="61"),0,(AC3955/'Totals and Drop Down Lists'!Y$5)*Inputs!G$39)</f>
        <v>0</v>
      </c>
      <c r="BB3955">
        <f>IF(OR($D3955="51",$D3955="52",$D3955="61"),0,(AD3955/'Totals and Drop Down Lists'!Z$5)*Inputs!H$39)</f>
        <v>0</v>
      </c>
      <c r="BC3955">
        <f>IF(OR($D3955="51",$D3955="52",$D3955="61"),0,(AE3955/'Totals and Drop Down Lists'!AA$5)*Inputs!I$39)</f>
        <v>0</v>
      </c>
      <c r="BD3955">
        <f>IF(OR($D3955="51",$D3955="52",$D3955="61"),0,(AF3955/'Totals and Drop Down Lists'!AB$5)*Inputs!J$39)</f>
        <v>0</v>
      </c>
      <c r="BE3955">
        <f>IF(OR($D3955="51",$D3955="52",$D3955="61"),0,(AG3955/'Totals and Drop Down Lists'!AC$5)*Inputs!K$39)</f>
        <v>0</v>
      </c>
      <c r="BF3955">
        <f>IF(OR($D3955="51",$D3955="52",$D3955="61"),0,(AH3955/'Totals and Drop Down Lists'!AD$5)*Inputs!L$39)</f>
        <v>0</v>
      </c>
      <c r="BG3955" s="10">
        <f t="shared" si="550"/>
        <v>79376.470972440031</v>
      </c>
    </row>
    <row r="3956" spans="1:59" ht="28.8">
      <c r="A3956" s="1" t="s">
        <v>7712</v>
      </c>
      <c r="B3956" s="1" t="s">
        <v>7098</v>
      </c>
      <c r="C3956" s="1" t="s">
        <v>7204</v>
      </c>
      <c r="D3956" s="1" t="s">
        <v>25</v>
      </c>
      <c r="E3956" s="1" t="s">
        <v>7205</v>
      </c>
      <c r="F3956" s="2">
        <v>41776</v>
      </c>
      <c r="G3956" s="2">
        <v>169</v>
      </c>
      <c r="H3956" s="2">
        <v>9</v>
      </c>
      <c r="I3956" s="2">
        <v>4704</v>
      </c>
      <c r="J3956" s="2">
        <v>17245</v>
      </c>
      <c r="K3956" s="2">
        <v>4208</v>
      </c>
      <c r="L3956" s="2">
        <v>147</v>
      </c>
      <c r="M3956" s="2">
        <v>8</v>
      </c>
      <c r="N3956" s="2">
        <v>3</v>
      </c>
      <c r="O3956" s="2">
        <v>67</v>
      </c>
      <c r="P3956" s="2">
        <v>29</v>
      </c>
      <c r="Q3956" s="2">
        <v>43</v>
      </c>
      <c r="R3956" s="2">
        <v>5167</v>
      </c>
      <c r="S3956" s="2">
        <v>2368700</v>
      </c>
      <c r="T3956" s="2">
        <v>140554200</v>
      </c>
      <c r="U3956" s="2">
        <v>255</v>
      </c>
      <c r="V3956" s="2">
        <v>371</v>
      </c>
      <c r="W3956" s="2">
        <v>38</v>
      </c>
      <c r="X3956" s="2">
        <v>928</v>
      </c>
      <c r="Y3956" s="2">
        <v>173</v>
      </c>
      <c r="Z3956" s="2">
        <v>544</v>
      </c>
      <c r="AA3956" s="9">
        <f t="shared" si="551"/>
        <v>41776</v>
      </c>
      <c r="AB3956" s="9">
        <f t="shared" si="552"/>
        <v>4526</v>
      </c>
      <c r="AC3956" s="9">
        <f t="shared" si="553"/>
        <v>5464</v>
      </c>
      <c r="AD3956" s="9">
        <f t="shared" si="554"/>
        <v>5167</v>
      </c>
      <c r="AE3956" s="44">
        <f t="shared" si="555"/>
        <v>7.1710714475643473E-5</v>
      </c>
      <c r="AF3956" s="9">
        <f t="shared" si="556"/>
        <v>519</v>
      </c>
      <c r="AG3956" s="9">
        <f t="shared" si="549"/>
        <v>717</v>
      </c>
      <c r="AH3956" s="44">
        <f t="shared" si="557"/>
        <v>6.5100267696017382E-5</v>
      </c>
      <c r="AI3956">
        <f>AA3956/'Totals and Drop Down Lists'!W$6*Inputs!E$37</f>
        <v>37896.697649092595</v>
      </c>
      <c r="AJ3956">
        <f>AB3956/'Totals and Drop Down Lists'!X$6*Inputs!F$37</f>
        <v>14892.29238915781</v>
      </c>
      <c r="AK3956">
        <f>AC3956/'Totals and Drop Down Lists'!Y$6*Inputs!G$37</f>
        <v>36020.533664429851</v>
      </c>
      <c r="AL3956">
        <f>AD3956/'Totals and Drop Down Lists'!Z$6*Inputs!H$37</f>
        <v>41426.429062058422</v>
      </c>
      <c r="AM3956">
        <f>AE3956/'Totals and Drop Down Lists'!AA$6*Inputs!I$37</f>
        <v>8927.2202588097407</v>
      </c>
      <c r="AN3956">
        <f>AF3956/'Totals and Drop Down Lists'!AB$6*Inputs!J$37</f>
        <v>10357.523739838922</v>
      </c>
      <c r="AO3956">
        <f>AG3956/'Totals and Drop Down Lists'!AC$6*Inputs!K$37</f>
        <v>13353.104120408691</v>
      </c>
      <c r="AP3956">
        <f>AH3956/'Totals and Drop Down Lists'!AD$6*Inputs!L$37</f>
        <v>15320.040076017887</v>
      </c>
      <c r="AQ3956">
        <f>IF(OR($D3956="51",$D3956="52",$D3956="61"),(AA3956/'Totals and Drop Down Lists'!W$4)*Inputs!E$38,0)</f>
        <v>0</v>
      </c>
      <c r="AR3956">
        <f>IF(OR($D3956="51",$D3956="52",$D3956="61"),(AB3956/'Totals and Drop Down Lists'!X$4)*Inputs!F$38,0)</f>
        <v>0</v>
      </c>
      <c r="AS3956">
        <f>IF(OR($D3956="51",$D3956="52",$D3956="61"),(AC3956/'Totals and Drop Down Lists'!Y$4)*Inputs!G$38,0)</f>
        <v>0</v>
      </c>
      <c r="AT3956">
        <f>IF(OR($D3956="51",$D3956="52",$D3956="61"),(AD3956/'Totals and Drop Down Lists'!Z$4)*Inputs!H$38,0)</f>
        <v>0</v>
      </c>
      <c r="AU3956">
        <f>IF(OR($D3956="51",$D3956="52",$D3956="61"),(AE3956/'Totals and Drop Down Lists'!AA$4)*Inputs!I$38,0)</f>
        <v>0</v>
      </c>
      <c r="AV3956">
        <f>IF(OR($D3956="51",$D3956="52",$D3956="61"),(AF3956/'Totals and Drop Down Lists'!AB$4)*Inputs!J$38,0)</f>
        <v>0</v>
      </c>
      <c r="AW3956">
        <f>IF(OR($D3956="51",$D3956="52",$D3956="61"),(AG3956/'Totals and Drop Down Lists'!AC$4)*Inputs!K$38,0)</f>
        <v>0</v>
      </c>
      <c r="AX3956">
        <f>IF(OR($D3956="51",$D3956="52",$D3956="61"),(AH3956/'Totals and Drop Down Lists'!AD$4)*Inputs!L$38,0)</f>
        <v>0</v>
      </c>
      <c r="AY3956">
        <f>IF(OR($D3956="51",$D3956="52",$D3956="61"),0,(AA3956/'Totals and Drop Down Lists'!W$5)*Inputs!E$39)</f>
        <v>0</v>
      </c>
      <c r="AZ3956">
        <f>IF(OR($D3956="51",$D3956="52",$D3956="61"),0,(AB3956/'Totals and Drop Down Lists'!X$5)*Inputs!F$39)</f>
        <v>0</v>
      </c>
      <c r="BA3956">
        <f>IF(OR($D3956="51",$D3956="52",$D3956="61"),0,(AC3956/'Totals and Drop Down Lists'!Y$5)*Inputs!G$39)</f>
        <v>0</v>
      </c>
      <c r="BB3956">
        <f>IF(OR($D3956="51",$D3956="52",$D3956="61"),0,(AD3956/'Totals and Drop Down Lists'!Z$5)*Inputs!H$39)</f>
        <v>0</v>
      </c>
      <c r="BC3956">
        <f>IF(OR($D3956="51",$D3956="52",$D3956="61"),0,(AE3956/'Totals and Drop Down Lists'!AA$5)*Inputs!I$39)</f>
        <v>0</v>
      </c>
      <c r="BD3956">
        <f>IF(OR($D3956="51",$D3956="52",$D3956="61"),0,(AF3956/'Totals and Drop Down Lists'!AB$5)*Inputs!J$39)</f>
        <v>0</v>
      </c>
      <c r="BE3956">
        <f>IF(OR($D3956="51",$D3956="52",$D3956="61"),0,(AG3956/'Totals and Drop Down Lists'!AC$5)*Inputs!K$39)</f>
        <v>0</v>
      </c>
      <c r="BF3956">
        <f>IF(OR($D3956="51",$D3956="52",$D3956="61"),0,(AH3956/'Totals and Drop Down Lists'!AD$5)*Inputs!L$39)</f>
        <v>0</v>
      </c>
      <c r="BG3956" s="10">
        <f t="shared" si="550"/>
        <v>178193.84095981388</v>
      </c>
    </row>
    <row r="3957" spans="1:59" ht="28.8">
      <c r="A3957" s="1" t="s">
        <v>7712</v>
      </c>
      <c r="B3957" s="1" t="s">
        <v>7098</v>
      </c>
      <c r="C3957" s="1" t="s">
        <v>7206</v>
      </c>
      <c r="D3957" s="1" t="s">
        <v>58</v>
      </c>
      <c r="E3957" s="1" t="s">
        <v>7207</v>
      </c>
      <c r="F3957" s="2">
        <v>66166</v>
      </c>
      <c r="G3957" s="2">
        <v>253</v>
      </c>
      <c r="H3957" s="2">
        <v>0</v>
      </c>
      <c r="I3957" s="2">
        <v>3654</v>
      </c>
      <c r="J3957" s="2">
        <v>26167</v>
      </c>
      <c r="K3957" s="2">
        <v>5504</v>
      </c>
      <c r="L3957" s="2">
        <v>103</v>
      </c>
      <c r="M3957" s="2">
        <v>8</v>
      </c>
      <c r="N3957" s="2">
        <v>0</v>
      </c>
      <c r="O3957" s="2">
        <v>93</v>
      </c>
      <c r="P3957" s="2">
        <v>3</v>
      </c>
      <c r="Q3957" s="2">
        <v>0</v>
      </c>
      <c r="R3957" s="2">
        <v>6502</v>
      </c>
      <c r="S3957" s="2">
        <v>3854700</v>
      </c>
      <c r="T3957" s="2">
        <v>219974500</v>
      </c>
      <c r="U3957" s="2">
        <v>204</v>
      </c>
      <c r="V3957" s="2">
        <v>269</v>
      </c>
      <c r="W3957" s="2">
        <v>70</v>
      </c>
      <c r="X3957" s="2">
        <v>952</v>
      </c>
      <c r="Y3957" s="2">
        <v>157</v>
      </c>
      <c r="Z3957" s="2">
        <v>618</v>
      </c>
      <c r="AA3957" s="9">
        <f t="shared" si="551"/>
        <v>66166</v>
      </c>
      <c r="AB3957" s="9">
        <f t="shared" si="552"/>
        <v>3401</v>
      </c>
      <c r="AC3957" s="9">
        <f t="shared" si="553"/>
        <v>6709</v>
      </c>
      <c r="AD3957" s="9">
        <f t="shared" si="554"/>
        <v>6502</v>
      </c>
      <c r="AE3957" s="44">
        <f t="shared" si="555"/>
        <v>8.0853477199808159E-5</v>
      </c>
      <c r="AF3957" s="9">
        <f t="shared" si="556"/>
        <v>613</v>
      </c>
      <c r="AG3957" s="9">
        <f t="shared" si="549"/>
        <v>775</v>
      </c>
      <c r="AH3957" s="44">
        <f t="shared" si="557"/>
        <v>6.0656490584778384E-5</v>
      </c>
      <c r="AI3957">
        <f>AA3957/'Totals and Drop Down Lists'!W$6*Inputs!E$37</f>
        <v>60021.852179477712</v>
      </c>
      <c r="AJ3957">
        <f>AB3957/'Totals and Drop Down Lists'!X$6*Inputs!F$37</f>
        <v>11190.606808556277</v>
      </c>
      <c r="AK3957">
        <f>AC3957/'Totals and Drop Down Lists'!Y$6*Inputs!G$37</f>
        <v>44227.994208393095</v>
      </c>
      <c r="AL3957">
        <f>AD3957/'Totals and Drop Down Lists'!Z$6*Inputs!H$37</f>
        <v>52129.793257500263</v>
      </c>
      <c r="AM3957">
        <f>AE3957/'Totals and Drop Down Lists'!AA$6*Inputs!I$37</f>
        <v>10065.396850822019</v>
      </c>
      <c r="AN3957">
        <f>AF3957/'Totals and Drop Down Lists'!AB$6*Inputs!J$37</f>
        <v>12233.452895031327</v>
      </c>
      <c r="AO3957">
        <f>AG3957/'Totals and Drop Down Lists'!AC$6*Inputs!K$37</f>
        <v>14433.271538796005</v>
      </c>
      <c r="AP3957">
        <f>AH3957/'Totals and Drop Down Lists'!AD$6*Inputs!L$37</f>
        <v>14274.286412592672</v>
      </c>
      <c r="AQ3957">
        <f>IF(OR($D3957="51",$D3957="52",$D3957="61"),(AA3957/'Totals and Drop Down Lists'!W$4)*Inputs!E$38,0)</f>
        <v>0</v>
      </c>
      <c r="AR3957">
        <f>IF(OR($D3957="51",$D3957="52",$D3957="61"),(AB3957/'Totals and Drop Down Lists'!X$4)*Inputs!F$38,0)</f>
        <v>0</v>
      </c>
      <c r="AS3957">
        <f>IF(OR($D3957="51",$D3957="52",$D3957="61"),(AC3957/'Totals and Drop Down Lists'!Y$4)*Inputs!G$38,0)</f>
        <v>0</v>
      </c>
      <c r="AT3957">
        <f>IF(OR($D3957="51",$D3957="52",$D3957="61"),(AD3957/'Totals and Drop Down Lists'!Z$4)*Inputs!H$38,0)</f>
        <v>0</v>
      </c>
      <c r="AU3957">
        <f>IF(OR($D3957="51",$D3957="52",$D3957="61"),(AE3957/'Totals and Drop Down Lists'!AA$4)*Inputs!I$38,0)</f>
        <v>0</v>
      </c>
      <c r="AV3957">
        <f>IF(OR($D3957="51",$D3957="52",$D3957="61"),(AF3957/'Totals and Drop Down Lists'!AB$4)*Inputs!J$38,0)</f>
        <v>0</v>
      </c>
      <c r="AW3957">
        <f>IF(OR($D3957="51",$D3957="52",$D3957="61"),(AG3957/'Totals and Drop Down Lists'!AC$4)*Inputs!K$38,0)</f>
        <v>0</v>
      </c>
      <c r="AX3957">
        <f>IF(OR($D3957="51",$D3957="52",$D3957="61"),(AH3957/'Totals and Drop Down Lists'!AD$4)*Inputs!L$38,0)</f>
        <v>0</v>
      </c>
      <c r="AY3957">
        <f>IF(OR($D3957="51",$D3957="52",$D3957="61"),0,(AA3957/'Totals and Drop Down Lists'!W$5)*Inputs!E$39)</f>
        <v>0</v>
      </c>
      <c r="AZ3957">
        <f>IF(OR($D3957="51",$D3957="52",$D3957="61"),0,(AB3957/'Totals and Drop Down Lists'!X$5)*Inputs!F$39)</f>
        <v>0</v>
      </c>
      <c r="BA3957">
        <f>IF(OR($D3957="51",$D3957="52",$D3957="61"),0,(AC3957/'Totals and Drop Down Lists'!Y$5)*Inputs!G$39)</f>
        <v>0</v>
      </c>
      <c r="BB3957">
        <f>IF(OR($D3957="51",$D3957="52",$D3957="61"),0,(AD3957/'Totals and Drop Down Lists'!Z$5)*Inputs!H$39)</f>
        <v>0</v>
      </c>
      <c r="BC3957">
        <f>IF(OR($D3957="51",$D3957="52",$D3957="61"),0,(AE3957/'Totals and Drop Down Lists'!AA$5)*Inputs!I$39)</f>
        <v>0</v>
      </c>
      <c r="BD3957">
        <f>IF(OR($D3957="51",$D3957="52",$D3957="61"),0,(AF3957/'Totals and Drop Down Lists'!AB$5)*Inputs!J$39)</f>
        <v>0</v>
      </c>
      <c r="BE3957">
        <f>IF(OR($D3957="51",$D3957="52",$D3957="61"),0,(AG3957/'Totals and Drop Down Lists'!AC$5)*Inputs!K$39)</f>
        <v>0</v>
      </c>
      <c r="BF3957">
        <f>IF(OR($D3957="51",$D3957="52",$D3957="61"),0,(AH3957/'Totals and Drop Down Lists'!AD$5)*Inputs!L$39)</f>
        <v>0</v>
      </c>
      <c r="BG3957" s="10">
        <f t="shared" si="550"/>
        <v>218576.65415116941</v>
      </c>
    </row>
    <row r="3958" spans="1:59" ht="28.8">
      <c r="A3958" s="1" t="s">
        <v>7712</v>
      </c>
      <c r="B3958" s="1" t="s">
        <v>7098</v>
      </c>
      <c r="C3958" s="1" t="s">
        <v>1723</v>
      </c>
      <c r="D3958" s="1" t="s">
        <v>25</v>
      </c>
      <c r="E3958" s="1" t="s">
        <v>7208</v>
      </c>
      <c r="F3958" s="2">
        <v>20633</v>
      </c>
      <c r="G3958" s="2">
        <v>139</v>
      </c>
      <c r="H3958" s="2">
        <v>7</v>
      </c>
      <c r="I3958" s="2">
        <v>2827</v>
      </c>
      <c r="J3958" s="2">
        <v>8761</v>
      </c>
      <c r="K3958" s="2">
        <v>2026</v>
      </c>
      <c r="L3958" s="2">
        <v>60</v>
      </c>
      <c r="M3958" s="2">
        <v>39</v>
      </c>
      <c r="N3958" s="2">
        <v>6</v>
      </c>
      <c r="O3958" s="2">
        <v>19</v>
      </c>
      <c r="P3958" s="2">
        <v>0</v>
      </c>
      <c r="Q3958" s="2">
        <v>18</v>
      </c>
      <c r="R3958" s="2">
        <v>2242</v>
      </c>
      <c r="S3958" s="2">
        <v>1061000</v>
      </c>
      <c r="T3958" s="2">
        <v>58604500</v>
      </c>
      <c r="U3958" s="2">
        <v>89</v>
      </c>
      <c r="V3958" s="2">
        <v>220</v>
      </c>
      <c r="W3958" s="2">
        <v>18</v>
      </c>
      <c r="X3958" s="2">
        <v>500</v>
      </c>
      <c r="Y3958" s="2">
        <v>111</v>
      </c>
      <c r="Z3958" s="2">
        <v>244</v>
      </c>
      <c r="AA3958" s="9">
        <f t="shared" si="551"/>
        <v>20633</v>
      </c>
      <c r="AB3958" s="9">
        <f t="shared" si="552"/>
        <v>2681</v>
      </c>
      <c r="AC3958" s="9">
        <f t="shared" si="553"/>
        <v>2384</v>
      </c>
      <c r="AD3958" s="9">
        <f t="shared" si="554"/>
        <v>2242</v>
      </c>
      <c r="AE3958" s="44">
        <f t="shared" si="555"/>
        <v>3.2720579574501041E-5</v>
      </c>
      <c r="AF3958" s="9">
        <f t="shared" si="556"/>
        <v>262</v>
      </c>
      <c r="AG3958" s="9">
        <f t="shared" si="549"/>
        <v>355</v>
      </c>
      <c r="AH3958" s="44">
        <f t="shared" si="557"/>
        <v>3.0546763326685885E-5</v>
      </c>
      <c r="AI3958">
        <f>AA3958/'Totals and Drop Down Lists'!W$6*Inputs!E$37</f>
        <v>18717.028020723083</v>
      </c>
      <c r="AJ3958">
        <f>AB3958/'Totals and Drop Down Lists'!X$6*Inputs!F$37</f>
        <v>8821.5280369712964</v>
      </c>
      <c r="AK3958">
        <f>AC3958/'Totals and Drop Down Lists'!Y$6*Inputs!G$37</f>
        <v>15716.133282577008</v>
      </c>
      <c r="AL3958">
        <f>AD3958/'Totals and Drop Down Lists'!Z$6*Inputs!H$37</f>
        <v>17975.237847326298</v>
      </c>
      <c r="AM3958">
        <f>AE3958/'Totals and Drop Down Lists'!AA$6*Inputs!I$37</f>
        <v>4073.3636945800458</v>
      </c>
      <c r="AN3958">
        <f>AF3958/'Totals and Drop Down Lists'!AB$6*Inputs!J$37</f>
        <v>5228.6536027703223</v>
      </c>
      <c r="AO3958">
        <f>AG3958/'Totals and Drop Down Lists'!AC$6*Inputs!K$37</f>
        <v>6611.3695435775253</v>
      </c>
      <c r="AP3958">
        <f>AH3958/'Totals and Drop Down Lists'!AD$6*Inputs!L$37</f>
        <v>7188.567035433106</v>
      </c>
      <c r="AQ3958">
        <f>IF(OR($D3958="51",$D3958="52",$D3958="61"),(AA3958/'Totals and Drop Down Lists'!W$4)*Inputs!E$38,0)</f>
        <v>0</v>
      </c>
      <c r="AR3958">
        <f>IF(OR($D3958="51",$D3958="52",$D3958="61"),(AB3958/'Totals and Drop Down Lists'!X$4)*Inputs!F$38,0)</f>
        <v>0</v>
      </c>
      <c r="AS3958">
        <f>IF(OR($D3958="51",$D3958="52",$D3958="61"),(AC3958/'Totals and Drop Down Lists'!Y$4)*Inputs!G$38,0)</f>
        <v>0</v>
      </c>
      <c r="AT3958">
        <f>IF(OR($D3958="51",$D3958="52",$D3958="61"),(AD3958/'Totals and Drop Down Lists'!Z$4)*Inputs!H$38,0)</f>
        <v>0</v>
      </c>
      <c r="AU3958">
        <f>IF(OR($D3958="51",$D3958="52",$D3958="61"),(AE3958/'Totals and Drop Down Lists'!AA$4)*Inputs!I$38,0)</f>
        <v>0</v>
      </c>
      <c r="AV3958">
        <f>IF(OR($D3958="51",$D3958="52",$D3958="61"),(AF3958/'Totals and Drop Down Lists'!AB$4)*Inputs!J$38,0)</f>
        <v>0</v>
      </c>
      <c r="AW3958">
        <f>IF(OR($D3958="51",$D3958="52",$D3958="61"),(AG3958/'Totals and Drop Down Lists'!AC$4)*Inputs!K$38,0)</f>
        <v>0</v>
      </c>
      <c r="AX3958">
        <f>IF(OR($D3958="51",$D3958="52",$D3958="61"),(AH3958/'Totals and Drop Down Lists'!AD$4)*Inputs!L$38,0)</f>
        <v>0</v>
      </c>
      <c r="AY3958">
        <f>IF(OR($D3958="51",$D3958="52",$D3958="61"),0,(AA3958/'Totals and Drop Down Lists'!W$5)*Inputs!E$39)</f>
        <v>0</v>
      </c>
      <c r="AZ3958">
        <f>IF(OR($D3958="51",$D3958="52",$D3958="61"),0,(AB3958/'Totals and Drop Down Lists'!X$5)*Inputs!F$39)</f>
        <v>0</v>
      </c>
      <c r="BA3958">
        <f>IF(OR($D3958="51",$D3958="52",$D3958="61"),0,(AC3958/'Totals and Drop Down Lists'!Y$5)*Inputs!G$39)</f>
        <v>0</v>
      </c>
      <c r="BB3958">
        <f>IF(OR($D3958="51",$D3958="52",$D3958="61"),0,(AD3958/'Totals and Drop Down Lists'!Z$5)*Inputs!H$39)</f>
        <v>0</v>
      </c>
      <c r="BC3958">
        <f>IF(OR($D3958="51",$D3958="52",$D3958="61"),0,(AE3958/'Totals and Drop Down Lists'!AA$5)*Inputs!I$39)</f>
        <v>0</v>
      </c>
      <c r="BD3958">
        <f>IF(OR($D3958="51",$D3958="52",$D3958="61"),0,(AF3958/'Totals and Drop Down Lists'!AB$5)*Inputs!J$39)</f>
        <v>0</v>
      </c>
      <c r="BE3958">
        <f>IF(OR($D3958="51",$D3958="52",$D3958="61"),0,(AG3958/'Totals and Drop Down Lists'!AC$5)*Inputs!K$39)</f>
        <v>0</v>
      </c>
      <c r="BF3958">
        <f>IF(OR($D3958="51",$D3958="52",$D3958="61"),0,(AH3958/'Totals and Drop Down Lists'!AD$5)*Inputs!L$39)</f>
        <v>0</v>
      </c>
      <c r="BG3958" s="10">
        <f t="shared" si="550"/>
        <v>84331.881063958688</v>
      </c>
    </row>
    <row r="3959" spans="1:59" ht="28.8">
      <c r="A3959" s="1" t="s">
        <v>7712</v>
      </c>
      <c r="B3959" s="1" t="s">
        <v>7098</v>
      </c>
      <c r="C3959" s="1" t="s">
        <v>7209</v>
      </c>
      <c r="D3959" s="1" t="s">
        <v>25</v>
      </c>
      <c r="E3959" s="1" t="s">
        <v>7210</v>
      </c>
      <c r="F3959" s="2">
        <v>29098</v>
      </c>
      <c r="G3959" s="2">
        <v>128</v>
      </c>
      <c r="H3959" s="2">
        <v>0</v>
      </c>
      <c r="I3959" s="2">
        <v>3386</v>
      </c>
      <c r="J3959" s="2">
        <v>11745</v>
      </c>
      <c r="K3959" s="2">
        <v>3006</v>
      </c>
      <c r="L3959" s="2">
        <v>78</v>
      </c>
      <c r="M3959" s="2">
        <v>34</v>
      </c>
      <c r="N3959" s="2">
        <v>6</v>
      </c>
      <c r="O3959" s="2">
        <v>59</v>
      </c>
      <c r="P3959" s="2">
        <v>25</v>
      </c>
      <c r="Q3959" s="2">
        <v>2</v>
      </c>
      <c r="R3959" s="2">
        <v>3643</v>
      </c>
      <c r="S3959" s="2">
        <v>1703800</v>
      </c>
      <c r="T3959" s="2">
        <v>106507200</v>
      </c>
      <c r="U3959" s="2">
        <v>232</v>
      </c>
      <c r="V3959" s="2">
        <v>320</v>
      </c>
      <c r="W3959" s="2">
        <v>79</v>
      </c>
      <c r="X3959" s="2">
        <v>632</v>
      </c>
      <c r="Y3959" s="2">
        <v>152</v>
      </c>
      <c r="Z3959" s="2">
        <v>258</v>
      </c>
      <c r="AA3959" s="9">
        <f t="shared" si="551"/>
        <v>29098</v>
      </c>
      <c r="AB3959" s="9">
        <f t="shared" si="552"/>
        <v>3258</v>
      </c>
      <c r="AC3959" s="9">
        <f t="shared" si="553"/>
        <v>3847</v>
      </c>
      <c r="AD3959" s="9">
        <f t="shared" si="554"/>
        <v>3643</v>
      </c>
      <c r="AE3959" s="44">
        <f t="shared" si="555"/>
        <v>5.3730479627068939E-5</v>
      </c>
      <c r="AF3959" s="9">
        <f t="shared" si="556"/>
        <v>233</v>
      </c>
      <c r="AG3959" s="9">
        <f t="shared" si="549"/>
        <v>410</v>
      </c>
      <c r="AH3959" s="44">
        <f t="shared" si="557"/>
        <v>3.9045491870043986E-5</v>
      </c>
      <c r="AI3959">
        <f>AA3959/'Totals and Drop Down Lists'!W$6*Inputs!E$37</f>
        <v>26395.971567246655</v>
      </c>
      <c r="AJ3959">
        <f>AB3959/'Totals and Drop Down Lists'!X$6*Inputs!F$37</f>
        <v>10720.081441422039</v>
      </c>
      <c r="AK3959">
        <f>AC3959/'Totals and Drop Down Lists'!Y$6*Inputs!G$37</f>
        <v>25360.723463957111</v>
      </c>
      <c r="AL3959">
        <f>AD3959/'Totals and Drop Down Lists'!Z$6*Inputs!H$37</f>
        <v>29207.757126587738</v>
      </c>
      <c r="AM3959">
        <f>AE3959/'Totals and Drop Down Lists'!AA$6*Inputs!I$37</f>
        <v>6688.8725032191878</v>
      </c>
      <c r="AN3959">
        <f>AF3959/'Totals and Drop Down Lists'!AB$6*Inputs!J$37</f>
        <v>4649.9095017003256</v>
      </c>
      <c r="AO3959">
        <f>AG3959/'Totals and Drop Down Lists'!AC$6*Inputs!K$37</f>
        <v>7635.6662334275634</v>
      </c>
      <c r="AP3959">
        <f>AH3959/'Totals and Drop Down Lists'!AD$6*Inputs!L$37</f>
        <v>9188.5720505800473</v>
      </c>
      <c r="AQ3959">
        <f>IF(OR($D3959="51",$D3959="52",$D3959="61"),(AA3959/'Totals and Drop Down Lists'!W$4)*Inputs!E$38,0)</f>
        <v>0</v>
      </c>
      <c r="AR3959">
        <f>IF(OR($D3959="51",$D3959="52",$D3959="61"),(AB3959/'Totals and Drop Down Lists'!X$4)*Inputs!F$38,0)</f>
        <v>0</v>
      </c>
      <c r="AS3959">
        <f>IF(OR($D3959="51",$D3959="52",$D3959="61"),(AC3959/'Totals and Drop Down Lists'!Y$4)*Inputs!G$38,0)</f>
        <v>0</v>
      </c>
      <c r="AT3959">
        <f>IF(OR($D3959="51",$D3959="52",$D3959="61"),(AD3959/'Totals and Drop Down Lists'!Z$4)*Inputs!H$38,0)</f>
        <v>0</v>
      </c>
      <c r="AU3959">
        <f>IF(OR($D3959="51",$D3959="52",$D3959="61"),(AE3959/'Totals and Drop Down Lists'!AA$4)*Inputs!I$38,0)</f>
        <v>0</v>
      </c>
      <c r="AV3959">
        <f>IF(OR($D3959="51",$D3959="52",$D3959="61"),(AF3959/'Totals and Drop Down Lists'!AB$4)*Inputs!J$38,0)</f>
        <v>0</v>
      </c>
      <c r="AW3959">
        <f>IF(OR($D3959="51",$D3959="52",$D3959="61"),(AG3959/'Totals and Drop Down Lists'!AC$4)*Inputs!K$38,0)</f>
        <v>0</v>
      </c>
      <c r="AX3959">
        <f>IF(OR($D3959="51",$D3959="52",$D3959="61"),(AH3959/'Totals and Drop Down Lists'!AD$4)*Inputs!L$38,0)</f>
        <v>0</v>
      </c>
      <c r="AY3959">
        <f>IF(OR($D3959="51",$D3959="52",$D3959="61"),0,(AA3959/'Totals and Drop Down Lists'!W$5)*Inputs!E$39)</f>
        <v>0</v>
      </c>
      <c r="AZ3959">
        <f>IF(OR($D3959="51",$D3959="52",$D3959="61"),0,(AB3959/'Totals and Drop Down Lists'!X$5)*Inputs!F$39)</f>
        <v>0</v>
      </c>
      <c r="BA3959">
        <f>IF(OR($D3959="51",$D3959="52",$D3959="61"),0,(AC3959/'Totals and Drop Down Lists'!Y$5)*Inputs!G$39)</f>
        <v>0</v>
      </c>
      <c r="BB3959">
        <f>IF(OR($D3959="51",$D3959="52",$D3959="61"),0,(AD3959/'Totals and Drop Down Lists'!Z$5)*Inputs!H$39)</f>
        <v>0</v>
      </c>
      <c r="BC3959">
        <f>IF(OR($D3959="51",$D3959="52",$D3959="61"),0,(AE3959/'Totals and Drop Down Lists'!AA$5)*Inputs!I$39)</f>
        <v>0</v>
      </c>
      <c r="BD3959">
        <f>IF(OR($D3959="51",$D3959="52",$D3959="61"),0,(AF3959/'Totals and Drop Down Lists'!AB$5)*Inputs!J$39)</f>
        <v>0</v>
      </c>
      <c r="BE3959">
        <f>IF(OR($D3959="51",$D3959="52",$D3959="61"),0,(AG3959/'Totals and Drop Down Lists'!AC$5)*Inputs!K$39)</f>
        <v>0</v>
      </c>
      <c r="BF3959">
        <f>IF(OR($D3959="51",$D3959="52",$D3959="61"),0,(AH3959/'Totals and Drop Down Lists'!AD$5)*Inputs!L$39)</f>
        <v>0</v>
      </c>
      <c r="BG3959" s="10">
        <f t="shared" si="550"/>
        <v>119847.55388814065</v>
      </c>
    </row>
    <row r="3960" spans="1:59" ht="28.8">
      <c r="A3960" s="1" t="s">
        <v>7712</v>
      </c>
      <c r="B3960" s="1" t="s">
        <v>7098</v>
      </c>
      <c r="C3960" s="1" t="s">
        <v>3568</v>
      </c>
      <c r="D3960" s="1" t="s">
        <v>25</v>
      </c>
      <c r="E3960" s="1" t="s">
        <v>7211</v>
      </c>
      <c r="F3960" s="2">
        <v>30002</v>
      </c>
      <c r="G3960" s="2">
        <v>106</v>
      </c>
      <c r="H3960" s="2">
        <v>15</v>
      </c>
      <c r="I3960" s="2">
        <v>4287</v>
      </c>
      <c r="J3960" s="2">
        <v>11790</v>
      </c>
      <c r="K3960" s="2">
        <v>2506</v>
      </c>
      <c r="L3960" s="2">
        <v>220</v>
      </c>
      <c r="M3960" s="2">
        <v>20</v>
      </c>
      <c r="N3960" s="2">
        <v>5</v>
      </c>
      <c r="O3960" s="2">
        <v>28</v>
      </c>
      <c r="P3960" s="2">
        <v>23</v>
      </c>
      <c r="Q3960" s="2">
        <v>11</v>
      </c>
      <c r="R3960" s="2">
        <v>4092</v>
      </c>
      <c r="S3960" s="2">
        <v>1330200</v>
      </c>
      <c r="T3960" s="2">
        <v>82668900</v>
      </c>
      <c r="U3960" s="2">
        <v>208</v>
      </c>
      <c r="V3960" s="2">
        <v>271</v>
      </c>
      <c r="W3960" s="2">
        <v>52</v>
      </c>
      <c r="X3960" s="2">
        <v>537</v>
      </c>
      <c r="Y3960" s="2">
        <v>80</v>
      </c>
      <c r="Z3960" s="2">
        <v>260</v>
      </c>
      <c r="AA3960" s="9">
        <f t="shared" si="551"/>
        <v>30002</v>
      </c>
      <c r="AB3960" s="9">
        <f t="shared" si="552"/>
        <v>4166</v>
      </c>
      <c r="AC3960" s="9">
        <f t="shared" si="553"/>
        <v>4399</v>
      </c>
      <c r="AD3960" s="9">
        <f t="shared" si="554"/>
        <v>4092</v>
      </c>
      <c r="AE3960" s="44">
        <f t="shared" si="555"/>
        <v>3.7200100584673189E-5</v>
      </c>
      <c r="AF3960" s="9">
        <f t="shared" si="556"/>
        <v>214</v>
      </c>
      <c r="AG3960" s="9">
        <f t="shared" si="549"/>
        <v>340</v>
      </c>
      <c r="AH3960" s="44">
        <f t="shared" si="557"/>
        <v>2.6890400150052235E-5</v>
      </c>
      <c r="AI3960">
        <f>AA3960/'Totals and Drop Down Lists'!W$6*Inputs!E$37</f>
        <v>27216.026495310132</v>
      </c>
      <c r="AJ3960">
        <f>AB3960/'Totals and Drop Down Lists'!X$6*Inputs!F$37</f>
        <v>13707.753003365318</v>
      </c>
      <c r="AK3960">
        <f>AC3960/'Totals and Drop Down Lists'!Y$6*Inputs!G$37</f>
        <v>28999.693922003466</v>
      </c>
      <c r="AL3960">
        <f>AD3960/'Totals and Drop Down Lists'!Z$6*Inputs!H$37</f>
        <v>32807.615196814993</v>
      </c>
      <c r="AM3960">
        <f>AE3960/'Totals and Drop Down Lists'!AA$6*Inputs!I$37</f>
        <v>4631.0163550531906</v>
      </c>
      <c r="AN3960">
        <f>AF3960/'Totals and Drop Down Lists'!AB$6*Inputs!J$37</f>
        <v>4270.7323320337746</v>
      </c>
      <c r="AO3960">
        <f>AG3960/'Totals and Drop Down Lists'!AC$6*Inputs!K$37</f>
        <v>6332.0159008911505</v>
      </c>
      <c r="AP3960">
        <f>AH3960/'Totals and Drop Down Lists'!AD$6*Inputs!L$37</f>
        <v>6328.1154216230689</v>
      </c>
      <c r="AQ3960">
        <f>IF(OR($D3960="51",$D3960="52",$D3960="61"),(AA3960/'Totals and Drop Down Lists'!W$4)*Inputs!E$38,0)</f>
        <v>0</v>
      </c>
      <c r="AR3960">
        <f>IF(OR($D3960="51",$D3960="52",$D3960="61"),(AB3960/'Totals and Drop Down Lists'!X$4)*Inputs!F$38,0)</f>
        <v>0</v>
      </c>
      <c r="AS3960">
        <f>IF(OR($D3960="51",$D3960="52",$D3960="61"),(AC3960/'Totals and Drop Down Lists'!Y$4)*Inputs!G$38,0)</f>
        <v>0</v>
      </c>
      <c r="AT3960">
        <f>IF(OR($D3960="51",$D3960="52",$D3960="61"),(AD3960/'Totals and Drop Down Lists'!Z$4)*Inputs!H$38,0)</f>
        <v>0</v>
      </c>
      <c r="AU3960">
        <f>IF(OR($D3960="51",$D3960="52",$D3960="61"),(AE3960/'Totals and Drop Down Lists'!AA$4)*Inputs!I$38,0)</f>
        <v>0</v>
      </c>
      <c r="AV3960">
        <f>IF(OR($D3960="51",$D3960="52",$D3960="61"),(AF3960/'Totals and Drop Down Lists'!AB$4)*Inputs!J$38,0)</f>
        <v>0</v>
      </c>
      <c r="AW3960">
        <f>IF(OR($D3960="51",$D3960="52",$D3960="61"),(AG3960/'Totals and Drop Down Lists'!AC$4)*Inputs!K$38,0)</f>
        <v>0</v>
      </c>
      <c r="AX3960">
        <f>IF(OR($D3960="51",$D3960="52",$D3960="61"),(AH3960/'Totals and Drop Down Lists'!AD$4)*Inputs!L$38,0)</f>
        <v>0</v>
      </c>
      <c r="AY3960">
        <f>IF(OR($D3960="51",$D3960="52",$D3960="61"),0,(AA3960/'Totals and Drop Down Lists'!W$5)*Inputs!E$39)</f>
        <v>0</v>
      </c>
      <c r="AZ3960">
        <f>IF(OR($D3960="51",$D3960="52",$D3960="61"),0,(AB3960/'Totals and Drop Down Lists'!X$5)*Inputs!F$39)</f>
        <v>0</v>
      </c>
      <c r="BA3960">
        <f>IF(OR($D3960="51",$D3960="52",$D3960="61"),0,(AC3960/'Totals and Drop Down Lists'!Y$5)*Inputs!G$39)</f>
        <v>0</v>
      </c>
      <c r="BB3960">
        <f>IF(OR($D3960="51",$D3960="52",$D3960="61"),0,(AD3960/'Totals and Drop Down Lists'!Z$5)*Inputs!H$39)</f>
        <v>0</v>
      </c>
      <c r="BC3960">
        <f>IF(OR($D3960="51",$D3960="52",$D3960="61"),0,(AE3960/'Totals and Drop Down Lists'!AA$5)*Inputs!I$39)</f>
        <v>0</v>
      </c>
      <c r="BD3960">
        <f>IF(OR($D3960="51",$D3960="52",$D3960="61"),0,(AF3960/'Totals and Drop Down Lists'!AB$5)*Inputs!J$39)</f>
        <v>0</v>
      </c>
      <c r="BE3960">
        <f>IF(OR($D3960="51",$D3960="52",$D3960="61"),0,(AG3960/'Totals and Drop Down Lists'!AC$5)*Inputs!K$39)</f>
        <v>0</v>
      </c>
      <c r="BF3960">
        <f>IF(OR($D3960="51",$D3960="52",$D3960="61"),0,(AH3960/'Totals and Drop Down Lists'!AD$5)*Inputs!L$39)</f>
        <v>0</v>
      </c>
      <c r="BG3960" s="10">
        <f t="shared" si="550"/>
        <v>124292.96862709509</v>
      </c>
    </row>
    <row r="3961" spans="1:59" ht="28.8">
      <c r="A3961" s="1" t="s">
        <v>7712</v>
      </c>
      <c r="B3961" s="1" t="s">
        <v>7098</v>
      </c>
      <c r="C3961" s="1" t="s">
        <v>7212</v>
      </c>
      <c r="D3961" s="1" t="s">
        <v>25</v>
      </c>
      <c r="E3961" s="1" t="s">
        <v>7213</v>
      </c>
      <c r="F3961" s="2">
        <v>21401</v>
      </c>
      <c r="G3961" s="2">
        <v>98</v>
      </c>
      <c r="H3961" s="2">
        <v>28</v>
      </c>
      <c r="I3961" s="2">
        <v>2807</v>
      </c>
      <c r="J3961" s="2">
        <v>10636</v>
      </c>
      <c r="K3961" s="2">
        <v>2442</v>
      </c>
      <c r="L3961" s="2">
        <v>53</v>
      </c>
      <c r="M3961" s="2">
        <v>14</v>
      </c>
      <c r="N3961" s="2">
        <v>2</v>
      </c>
      <c r="O3961" s="2">
        <v>42</v>
      </c>
      <c r="P3961" s="2">
        <v>7</v>
      </c>
      <c r="Q3961" s="2">
        <v>0</v>
      </c>
      <c r="R3961" s="2">
        <v>2821</v>
      </c>
      <c r="S3961" s="2">
        <v>1538000</v>
      </c>
      <c r="T3961" s="2">
        <v>85911000</v>
      </c>
      <c r="U3961" s="2">
        <v>602</v>
      </c>
      <c r="V3961" s="2">
        <v>151</v>
      </c>
      <c r="W3961" s="2">
        <v>49</v>
      </c>
      <c r="X3961" s="2">
        <v>524</v>
      </c>
      <c r="Y3961" s="2">
        <v>78</v>
      </c>
      <c r="Z3961" s="2">
        <v>358</v>
      </c>
      <c r="AA3961" s="9">
        <f t="shared" si="551"/>
        <v>21401</v>
      </c>
      <c r="AB3961" s="9">
        <f t="shared" si="552"/>
        <v>2681</v>
      </c>
      <c r="AC3961" s="9">
        <f t="shared" si="553"/>
        <v>2939</v>
      </c>
      <c r="AD3961" s="9">
        <f t="shared" si="554"/>
        <v>2821</v>
      </c>
      <c r="AE3961" s="44">
        <f t="shared" si="555"/>
        <v>3.9156942784579568E-5</v>
      </c>
      <c r="AF3961" s="9">
        <f t="shared" si="556"/>
        <v>324</v>
      </c>
      <c r="AG3961" s="9">
        <f t="shared" si="549"/>
        <v>436</v>
      </c>
      <c r="AH3961" s="44">
        <f t="shared" si="557"/>
        <v>3.7248167064420572E-5</v>
      </c>
      <c r="AI3961">
        <f>AA3961/'Totals and Drop Down Lists'!W$6*Inputs!E$37</f>
        <v>19413.711853414177</v>
      </c>
      <c r="AJ3961">
        <f>AB3961/'Totals and Drop Down Lists'!X$6*Inputs!F$37</f>
        <v>8821.5280369712964</v>
      </c>
      <c r="AK3961">
        <f>AC3961/'Totals and Drop Down Lists'!Y$6*Inputs!G$37</f>
        <v>19374.88075398231</v>
      </c>
      <c r="AL3961">
        <f>AD3961/'Totals and Drop Down Lists'!Z$6*Inputs!H$37</f>
        <v>22617.37108265276</v>
      </c>
      <c r="AM3961">
        <f>AE3961/'Totals and Drop Down Lists'!AA$6*Inputs!I$37</f>
        <v>4874.6223692734429</v>
      </c>
      <c r="AN3961">
        <f>AF3961/'Totals and Drop Down Lists'!AB$6*Inputs!J$37</f>
        <v>6465.9685774716963</v>
      </c>
      <c r="AO3961">
        <f>AG3961/'Totals and Drop Down Lists'!AC$6*Inputs!K$37</f>
        <v>8119.879214083946</v>
      </c>
      <c r="AP3961">
        <f>AH3961/'Totals and Drop Down Lists'!AD$6*Inputs!L$37</f>
        <v>8765.6077675398374</v>
      </c>
      <c r="AQ3961">
        <f>IF(OR($D3961="51",$D3961="52",$D3961="61"),(AA3961/'Totals and Drop Down Lists'!W$4)*Inputs!E$38,0)</f>
        <v>0</v>
      </c>
      <c r="AR3961">
        <f>IF(OR($D3961="51",$D3961="52",$D3961="61"),(AB3961/'Totals and Drop Down Lists'!X$4)*Inputs!F$38,0)</f>
        <v>0</v>
      </c>
      <c r="AS3961">
        <f>IF(OR($D3961="51",$D3961="52",$D3961="61"),(AC3961/'Totals and Drop Down Lists'!Y$4)*Inputs!G$38,0)</f>
        <v>0</v>
      </c>
      <c r="AT3961">
        <f>IF(OR($D3961="51",$D3961="52",$D3961="61"),(AD3961/'Totals and Drop Down Lists'!Z$4)*Inputs!H$38,0)</f>
        <v>0</v>
      </c>
      <c r="AU3961">
        <f>IF(OR($D3961="51",$D3961="52",$D3961="61"),(AE3961/'Totals and Drop Down Lists'!AA$4)*Inputs!I$38,0)</f>
        <v>0</v>
      </c>
      <c r="AV3961">
        <f>IF(OR($D3961="51",$D3961="52",$D3961="61"),(AF3961/'Totals and Drop Down Lists'!AB$4)*Inputs!J$38,0)</f>
        <v>0</v>
      </c>
      <c r="AW3961">
        <f>IF(OR($D3961="51",$D3961="52",$D3961="61"),(AG3961/'Totals and Drop Down Lists'!AC$4)*Inputs!K$38,0)</f>
        <v>0</v>
      </c>
      <c r="AX3961">
        <f>IF(OR($D3961="51",$D3961="52",$D3961="61"),(AH3961/'Totals and Drop Down Lists'!AD$4)*Inputs!L$38,0)</f>
        <v>0</v>
      </c>
      <c r="AY3961">
        <f>IF(OR($D3961="51",$D3961="52",$D3961="61"),0,(AA3961/'Totals and Drop Down Lists'!W$5)*Inputs!E$39)</f>
        <v>0</v>
      </c>
      <c r="AZ3961">
        <f>IF(OR($D3961="51",$D3961="52",$D3961="61"),0,(AB3961/'Totals and Drop Down Lists'!X$5)*Inputs!F$39)</f>
        <v>0</v>
      </c>
      <c r="BA3961">
        <f>IF(OR($D3961="51",$D3961="52",$D3961="61"),0,(AC3961/'Totals and Drop Down Lists'!Y$5)*Inputs!G$39)</f>
        <v>0</v>
      </c>
      <c r="BB3961">
        <f>IF(OR($D3961="51",$D3961="52",$D3961="61"),0,(AD3961/'Totals and Drop Down Lists'!Z$5)*Inputs!H$39)</f>
        <v>0</v>
      </c>
      <c r="BC3961">
        <f>IF(OR($D3961="51",$D3961="52",$D3961="61"),0,(AE3961/'Totals and Drop Down Lists'!AA$5)*Inputs!I$39)</f>
        <v>0</v>
      </c>
      <c r="BD3961">
        <f>IF(OR($D3961="51",$D3961="52",$D3961="61"),0,(AF3961/'Totals and Drop Down Lists'!AB$5)*Inputs!J$39)</f>
        <v>0</v>
      </c>
      <c r="BE3961">
        <f>IF(OR($D3961="51",$D3961="52",$D3961="61"),0,(AG3961/'Totals and Drop Down Lists'!AC$5)*Inputs!K$39)</f>
        <v>0</v>
      </c>
      <c r="BF3961">
        <f>IF(OR($D3961="51",$D3961="52",$D3961="61"),0,(AH3961/'Totals and Drop Down Lists'!AD$5)*Inputs!L$39)</f>
        <v>0</v>
      </c>
      <c r="BG3961" s="10">
        <f t="shared" si="550"/>
        <v>98453.569655389467</v>
      </c>
    </row>
    <row r="3962" spans="1:59" ht="28.8">
      <c r="A3962" s="1" t="s">
        <v>7712</v>
      </c>
      <c r="B3962" s="1" t="s">
        <v>7098</v>
      </c>
      <c r="C3962" s="1" t="s">
        <v>5595</v>
      </c>
      <c r="D3962" s="1" t="s">
        <v>25</v>
      </c>
      <c r="E3962" s="1" t="s">
        <v>7214</v>
      </c>
      <c r="F3962" s="2">
        <v>102619</v>
      </c>
      <c r="G3962" s="2">
        <v>3003</v>
      </c>
      <c r="H3962" s="2">
        <v>114</v>
      </c>
      <c r="I3962" s="2">
        <v>13306</v>
      </c>
      <c r="J3962" s="2">
        <v>39929</v>
      </c>
      <c r="K3962" s="2">
        <v>12486</v>
      </c>
      <c r="L3962" s="2">
        <v>322</v>
      </c>
      <c r="M3962" s="2">
        <v>72</v>
      </c>
      <c r="N3962" s="2">
        <v>38</v>
      </c>
      <c r="O3962" s="2">
        <v>398</v>
      </c>
      <c r="P3962" s="2">
        <v>101</v>
      </c>
      <c r="Q3962" s="2">
        <v>49</v>
      </c>
      <c r="R3962" s="2">
        <v>9860</v>
      </c>
      <c r="S3962" s="2">
        <v>10151100</v>
      </c>
      <c r="T3962" s="2">
        <v>470623600</v>
      </c>
      <c r="U3962" s="2">
        <v>665</v>
      </c>
      <c r="V3962" s="2">
        <v>695</v>
      </c>
      <c r="W3962" s="2">
        <v>40</v>
      </c>
      <c r="X3962" s="2">
        <v>3078</v>
      </c>
      <c r="Y3962" s="2">
        <v>481</v>
      </c>
      <c r="Z3962" s="2">
        <v>2176</v>
      </c>
      <c r="AA3962" s="9">
        <f t="shared" si="551"/>
        <v>102619</v>
      </c>
      <c r="AB3962" s="9">
        <f t="shared" si="552"/>
        <v>10189</v>
      </c>
      <c r="AC3962" s="9">
        <f t="shared" si="553"/>
        <v>10840</v>
      </c>
      <c r="AD3962" s="9">
        <f t="shared" si="554"/>
        <v>9860</v>
      </c>
      <c r="AE3962" s="44">
        <f t="shared" si="555"/>
        <v>2.7268045717995912E-4</v>
      </c>
      <c r="AF3962" s="9">
        <f t="shared" si="556"/>
        <v>2343</v>
      </c>
      <c r="AG3962" s="9">
        <f t="shared" si="549"/>
        <v>2657</v>
      </c>
      <c r="AH3962" s="44">
        <f t="shared" si="557"/>
        <v>3.0915589897642778E-4</v>
      </c>
      <c r="AI3962">
        <f>AA3962/'Totals and Drop Down Lists'!W$6*Inputs!E$37</f>
        <v>93089.841441311582</v>
      </c>
      <c r="AJ3962">
        <f>AB3962/'Totals and Drop Down Lists'!X$6*Inputs!F$37</f>
        <v>33525.755005110237</v>
      </c>
      <c r="AK3962">
        <f>AC3962/'Totals and Drop Down Lists'!Y$6*Inputs!G$37</f>
        <v>71460.941603663916</v>
      </c>
      <c r="AL3962">
        <f>AD3962/'Totals and Drop Down Lists'!Z$6*Inputs!H$37</f>
        <v>79052.562522139749</v>
      </c>
      <c r="AM3962">
        <f>AE3962/'Totals and Drop Down Lists'!AA$6*Inputs!I$37</f>
        <v>33945.812969765277</v>
      </c>
      <c r="AN3962">
        <f>AF3962/'Totals and Drop Down Lists'!AB$6*Inputs!J$37</f>
        <v>46758.532027827729</v>
      </c>
      <c r="AO3962">
        <f>AG3962/'Totals and Drop Down Lists'!AC$6*Inputs!K$37</f>
        <v>49482.841907846429</v>
      </c>
      <c r="AP3962">
        <f>AH3962/'Totals and Drop Down Lists'!AD$6*Inputs!L$37</f>
        <v>72753.62958831522</v>
      </c>
      <c r="AQ3962">
        <f>IF(OR($D3962="51",$D3962="52",$D3962="61"),(AA3962/'Totals and Drop Down Lists'!W$4)*Inputs!E$38,0)</f>
        <v>0</v>
      </c>
      <c r="AR3962">
        <f>IF(OR($D3962="51",$D3962="52",$D3962="61"),(AB3962/'Totals and Drop Down Lists'!X$4)*Inputs!F$38,0)</f>
        <v>0</v>
      </c>
      <c r="AS3962">
        <f>IF(OR($D3962="51",$D3962="52",$D3962="61"),(AC3962/'Totals and Drop Down Lists'!Y$4)*Inputs!G$38,0)</f>
        <v>0</v>
      </c>
      <c r="AT3962">
        <f>IF(OR($D3962="51",$D3962="52",$D3962="61"),(AD3962/'Totals and Drop Down Lists'!Z$4)*Inputs!H$38,0)</f>
        <v>0</v>
      </c>
      <c r="AU3962">
        <f>IF(OR($D3962="51",$D3962="52",$D3962="61"),(AE3962/'Totals and Drop Down Lists'!AA$4)*Inputs!I$38,0)</f>
        <v>0</v>
      </c>
      <c r="AV3962">
        <f>IF(OR($D3962="51",$D3962="52",$D3962="61"),(AF3962/'Totals and Drop Down Lists'!AB$4)*Inputs!J$38,0)</f>
        <v>0</v>
      </c>
      <c r="AW3962">
        <f>IF(OR($D3962="51",$D3962="52",$D3962="61"),(AG3962/'Totals and Drop Down Lists'!AC$4)*Inputs!K$38,0)</f>
        <v>0</v>
      </c>
      <c r="AX3962">
        <f>IF(OR($D3962="51",$D3962="52",$D3962="61"),(AH3962/'Totals and Drop Down Lists'!AD$4)*Inputs!L$38,0)</f>
        <v>0</v>
      </c>
      <c r="AY3962">
        <f>IF(OR($D3962="51",$D3962="52",$D3962="61"),0,(AA3962/'Totals and Drop Down Lists'!W$5)*Inputs!E$39)</f>
        <v>0</v>
      </c>
      <c r="AZ3962">
        <f>IF(OR($D3962="51",$D3962="52",$D3962="61"),0,(AB3962/'Totals and Drop Down Lists'!X$5)*Inputs!F$39)</f>
        <v>0</v>
      </c>
      <c r="BA3962">
        <f>IF(OR($D3962="51",$D3962="52",$D3962="61"),0,(AC3962/'Totals and Drop Down Lists'!Y$5)*Inputs!G$39)</f>
        <v>0</v>
      </c>
      <c r="BB3962">
        <f>IF(OR($D3962="51",$D3962="52",$D3962="61"),0,(AD3962/'Totals and Drop Down Lists'!Z$5)*Inputs!H$39)</f>
        <v>0</v>
      </c>
      <c r="BC3962">
        <f>IF(OR($D3962="51",$D3962="52",$D3962="61"),0,(AE3962/'Totals and Drop Down Lists'!AA$5)*Inputs!I$39)</f>
        <v>0</v>
      </c>
      <c r="BD3962">
        <f>IF(OR($D3962="51",$D3962="52",$D3962="61"),0,(AF3962/'Totals and Drop Down Lists'!AB$5)*Inputs!J$39)</f>
        <v>0</v>
      </c>
      <c r="BE3962">
        <f>IF(OR($D3962="51",$D3962="52",$D3962="61"),0,(AG3962/'Totals and Drop Down Lists'!AC$5)*Inputs!K$39)</f>
        <v>0</v>
      </c>
      <c r="BF3962">
        <f>IF(OR($D3962="51",$D3962="52",$D3962="61"),0,(AH3962/'Totals and Drop Down Lists'!AD$5)*Inputs!L$39)</f>
        <v>0</v>
      </c>
      <c r="BG3962" s="10">
        <f t="shared" si="550"/>
        <v>480069.91706598015</v>
      </c>
    </row>
    <row r="3963" spans="1:59" ht="28.8">
      <c r="A3963" s="1" t="s">
        <v>7712</v>
      </c>
      <c r="B3963" s="1" t="s">
        <v>7098</v>
      </c>
      <c r="C3963" s="1" t="s">
        <v>7215</v>
      </c>
      <c r="D3963" s="1" t="s">
        <v>25</v>
      </c>
      <c r="E3963" s="1" t="s">
        <v>7216</v>
      </c>
      <c r="F3963" s="2">
        <v>15842</v>
      </c>
      <c r="G3963" s="2">
        <v>100</v>
      </c>
      <c r="H3963" s="2">
        <v>11</v>
      </c>
      <c r="I3963" s="2">
        <v>2142</v>
      </c>
      <c r="J3963" s="2">
        <v>7348</v>
      </c>
      <c r="K3963" s="2">
        <v>1487</v>
      </c>
      <c r="L3963" s="2">
        <v>87</v>
      </c>
      <c r="M3963" s="2">
        <v>8</v>
      </c>
      <c r="N3963" s="2">
        <v>5</v>
      </c>
      <c r="O3963" s="2">
        <v>23</v>
      </c>
      <c r="P3963" s="2">
        <v>0</v>
      </c>
      <c r="Q3963" s="2">
        <v>0</v>
      </c>
      <c r="R3963" s="2">
        <v>1914</v>
      </c>
      <c r="S3963" s="2">
        <v>840400</v>
      </c>
      <c r="T3963" s="2">
        <v>42601200</v>
      </c>
      <c r="U3963" s="2">
        <v>67</v>
      </c>
      <c r="V3963" s="2">
        <v>154</v>
      </c>
      <c r="W3963" s="2">
        <v>34</v>
      </c>
      <c r="X3963" s="2">
        <v>383</v>
      </c>
      <c r="Y3963" s="2">
        <v>85</v>
      </c>
      <c r="Z3963" s="2">
        <v>202</v>
      </c>
      <c r="AA3963" s="9">
        <f t="shared" si="551"/>
        <v>15842</v>
      </c>
      <c r="AB3963" s="9">
        <f t="shared" si="552"/>
        <v>2031</v>
      </c>
      <c r="AC3963" s="9">
        <f t="shared" si="553"/>
        <v>2037</v>
      </c>
      <c r="AD3963" s="9">
        <f t="shared" si="554"/>
        <v>1914</v>
      </c>
      <c r="AE3963" s="44">
        <f t="shared" si="555"/>
        <v>2.1015928167139573E-5</v>
      </c>
      <c r="AF3963" s="9">
        <f t="shared" si="556"/>
        <v>195</v>
      </c>
      <c r="AG3963" s="9">
        <f t="shared" si="549"/>
        <v>287</v>
      </c>
      <c r="AH3963" s="44">
        <f t="shared" si="557"/>
        <v>2.1610997043565997E-5</v>
      </c>
      <c r="AI3963">
        <f>AA3963/'Totals and Drop Down Lists'!W$6*Inputs!E$37</f>
        <v>14370.9183300681</v>
      </c>
      <c r="AJ3963">
        <f>AB3963/'Totals and Drop Down Lists'!X$6*Inputs!F$37</f>
        <v>6682.7763681792994</v>
      </c>
      <c r="AK3963">
        <f>AC3963/'Totals and Drop Down Lists'!Y$6*Inputs!G$37</f>
        <v>13428.592070725404</v>
      </c>
      <c r="AL3963">
        <f>AD3963/'Totals and Drop Down Lists'!Z$6*Inputs!H$37</f>
        <v>15345.497430768304</v>
      </c>
      <c r="AM3963">
        <f>AE3963/'Totals and Drop Down Lists'!AA$6*Inputs!I$37</f>
        <v>2616.2592447060565</v>
      </c>
      <c r="AN3963">
        <f>AF3963/'Totals and Drop Down Lists'!AB$6*Inputs!J$37</f>
        <v>3891.555162367225</v>
      </c>
      <c r="AO3963">
        <f>AG3963/'Totals and Drop Down Lists'!AC$6*Inputs!K$37</f>
        <v>5344.966363399295</v>
      </c>
      <c r="AP3963">
        <f>AH3963/'Totals and Drop Down Lists'!AD$6*Inputs!L$37</f>
        <v>5085.7139687367162</v>
      </c>
      <c r="AQ3963">
        <f>IF(OR($D3963="51",$D3963="52",$D3963="61"),(AA3963/'Totals and Drop Down Lists'!W$4)*Inputs!E$38,0)</f>
        <v>0</v>
      </c>
      <c r="AR3963">
        <f>IF(OR($D3963="51",$D3963="52",$D3963="61"),(AB3963/'Totals and Drop Down Lists'!X$4)*Inputs!F$38,0)</f>
        <v>0</v>
      </c>
      <c r="AS3963">
        <f>IF(OR($D3963="51",$D3963="52",$D3963="61"),(AC3963/'Totals and Drop Down Lists'!Y$4)*Inputs!G$38,0)</f>
        <v>0</v>
      </c>
      <c r="AT3963">
        <f>IF(OR($D3963="51",$D3963="52",$D3963="61"),(AD3963/'Totals and Drop Down Lists'!Z$4)*Inputs!H$38,0)</f>
        <v>0</v>
      </c>
      <c r="AU3963">
        <f>IF(OR($D3963="51",$D3963="52",$D3963="61"),(AE3963/'Totals and Drop Down Lists'!AA$4)*Inputs!I$38,0)</f>
        <v>0</v>
      </c>
      <c r="AV3963">
        <f>IF(OR($D3963="51",$D3963="52",$D3963="61"),(AF3963/'Totals and Drop Down Lists'!AB$4)*Inputs!J$38,0)</f>
        <v>0</v>
      </c>
      <c r="AW3963">
        <f>IF(OR($D3963="51",$D3963="52",$D3963="61"),(AG3963/'Totals and Drop Down Lists'!AC$4)*Inputs!K$38,0)</f>
        <v>0</v>
      </c>
      <c r="AX3963">
        <f>IF(OR($D3963="51",$D3963="52",$D3963="61"),(AH3963/'Totals and Drop Down Lists'!AD$4)*Inputs!L$38,0)</f>
        <v>0</v>
      </c>
      <c r="AY3963">
        <f>IF(OR($D3963="51",$D3963="52",$D3963="61"),0,(AA3963/'Totals and Drop Down Lists'!W$5)*Inputs!E$39)</f>
        <v>0</v>
      </c>
      <c r="AZ3963">
        <f>IF(OR($D3963="51",$D3963="52",$D3963="61"),0,(AB3963/'Totals and Drop Down Lists'!X$5)*Inputs!F$39)</f>
        <v>0</v>
      </c>
      <c r="BA3963">
        <f>IF(OR($D3963="51",$D3963="52",$D3963="61"),0,(AC3963/'Totals and Drop Down Lists'!Y$5)*Inputs!G$39)</f>
        <v>0</v>
      </c>
      <c r="BB3963">
        <f>IF(OR($D3963="51",$D3963="52",$D3963="61"),0,(AD3963/'Totals and Drop Down Lists'!Z$5)*Inputs!H$39)</f>
        <v>0</v>
      </c>
      <c r="BC3963">
        <f>IF(OR($D3963="51",$D3963="52",$D3963="61"),0,(AE3963/'Totals and Drop Down Lists'!AA$5)*Inputs!I$39)</f>
        <v>0</v>
      </c>
      <c r="BD3963">
        <f>IF(OR($D3963="51",$D3963="52",$D3963="61"),0,(AF3963/'Totals and Drop Down Lists'!AB$5)*Inputs!J$39)</f>
        <v>0</v>
      </c>
      <c r="BE3963">
        <f>IF(OR($D3963="51",$D3963="52",$D3963="61"),0,(AG3963/'Totals and Drop Down Lists'!AC$5)*Inputs!K$39)</f>
        <v>0</v>
      </c>
      <c r="BF3963">
        <f>IF(OR($D3963="51",$D3963="52",$D3963="61"),0,(AH3963/'Totals and Drop Down Lists'!AD$5)*Inputs!L$39)</f>
        <v>0</v>
      </c>
      <c r="BG3963" s="10">
        <f t="shared" si="550"/>
        <v>66766.278938950389</v>
      </c>
    </row>
    <row r="3964" spans="1:59" ht="28.8">
      <c r="A3964" s="1" t="s">
        <v>7712</v>
      </c>
      <c r="B3964" s="1" t="s">
        <v>7098</v>
      </c>
      <c r="C3964" s="1" t="s">
        <v>106</v>
      </c>
      <c r="D3964" s="1" t="s">
        <v>58</v>
      </c>
      <c r="E3964" s="1" t="s">
        <v>7217</v>
      </c>
      <c r="F3964" s="2">
        <v>132186</v>
      </c>
      <c r="G3964" s="2">
        <v>581</v>
      </c>
      <c r="H3964" s="2">
        <v>154</v>
      </c>
      <c r="I3964" s="2">
        <v>8240</v>
      </c>
      <c r="J3964" s="2">
        <v>52053</v>
      </c>
      <c r="K3964" s="2">
        <v>11766</v>
      </c>
      <c r="L3964" s="2">
        <v>153</v>
      </c>
      <c r="M3964" s="2">
        <v>40</v>
      </c>
      <c r="N3964" s="2">
        <v>13</v>
      </c>
      <c r="O3964" s="2">
        <v>197</v>
      </c>
      <c r="P3964" s="2">
        <v>17</v>
      </c>
      <c r="Q3964" s="2">
        <v>0</v>
      </c>
      <c r="R3964" s="2">
        <v>6872</v>
      </c>
      <c r="S3964" s="2">
        <v>10022700</v>
      </c>
      <c r="T3964" s="2">
        <v>498365700</v>
      </c>
      <c r="U3964" s="2">
        <v>632</v>
      </c>
      <c r="V3964" s="2">
        <v>483</v>
      </c>
      <c r="W3964" s="2">
        <v>0</v>
      </c>
      <c r="X3964" s="2">
        <v>2243</v>
      </c>
      <c r="Y3964" s="2">
        <v>315</v>
      </c>
      <c r="Z3964" s="2">
        <v>1589</v>
      </c>
      <c r="AA3964" s="9">
        <f t="shared" si="551"/>
        <v>132186</v>
      </c>
      <c r="AB3964" s="9">
        <f t="shared" si="552"/>
        <v>7505</v>
      </c>
      <c r="AC3964" s="9">
        <f t="shared" si="553"/>
        <v>7292</v>
      </c>
      <c r="AD3964" s="9">
        <f t="shared" si="554"/>
        <v>6872</v>
      </c>
      <c r="AE3964" s="44">
        <f t="shared" si="555"/>
        <v>1.8574097012535033E-4</v>
      </c>
      <c r="AF3964" s="9">
        <f t="shared" si="556"/>
        <v>1760</v>
      </c>
      <c r="AG3964" s="9">
        <f t="shared" si="549"/>
        <v>1904</v>
      </c>
      <c r="AH3964" s="44">
        <f t="shared" si="557"/>
        <v>1.6014047409441696E-4</v>
      </c>
      <c r="AI3964">
        <f>AA3964/'Totals and Drop Down Lists'!W$6*Inputs!E$37</f>
        <v>119911.26185951153</v>
      </c>
      <c r="AJ3964">
        <f>AB3964/'Totals and Drop Down Lists'!X$6*Inputs!F$37</f>
        <v>24694.355806590669</v>
      </c>
      <c r="AK3964">
        <f>AC3964/'Totals and Drop Down Lists'!Y$6*Inputs!G$37</f>
        <v>48071.327137815249</v>
      </c>
      <c r="AL3964">
        <f>AD3964/'Totals and Drop Down Lists'!Z$6*Inputs!H$37</f>
        <v>55096.268727398005</v>
      </c>
      <c r="AM3964">
        <f>AE3964/'Totals and Drop Down Lists'!AA$6*Inputs!I$37</f>
        <v>23122.772705844294</v>
      </c>
      <c r="AN3964">
        <f>AF3964/'Totals and Drop Down Lists'!AB$6*Inputs!J$37</f>
        <v>35123.779927006748</v>
      </c>
      <c r="AO3964">
        <f>AG3964/'Totals and Drop Down Lists'!AC$6*Inputs!K$37</f>
        <v>35459.289044990437</v>
      </c>
      <c r="AP3964">
        <f>AH3964/'Totals and Drop Down Lists'!AD$6*Inputs!L$37</f>
        <v>37685.843203822347</v>
      </c>
      <c r="AQ3964">
        <f>IF(OR($D3964="51",$D3964="52",$D3964="61"),(AA3964/'Totals and Drop Down Lists'!W$4)*Inputs!E$38,0)</f>
        <v>0</v>
      </c>
      <c r="AR3964">
        <f>IF(OR($D3964="51",$D3964="52",$D3964="61"),(AB3964/'Totals and Drop Down Lists'!X$4)*Inputs!F$38,0)</f>
        <v>0</v>
      </c>
      <c r="AS3964">
        <f>IF(OR($D3964="51",$D3964="52",$D3964="61"),(AC3964/'Totals and Drop Down Lists'!Y$4)*Inputs!G$38,0)</f>
        <v>0</v>
      </c>
      <c r="AT3964">
        <f>IF(OR($D3964="51",$D3964="52",$D3964="61"),(AD3964/'Totals and Drop Down Lists'!Z$4)*Inputs!H$38,0)</f>
        <v>0</v>
      </c>
      <c r="AU3964">
        <f>IF(OR($D3964="51",$D3964="52",$D3964="61"),(AE3964/'Totals and Drop Down Lists'!AA$4)*Inputs!I$38,0)</f>
        <v>0</v>
      </c>
      <c r="AV3964">
        <f>IF(OR($D3964="51",$D3964="52",$D3964="61"),(AF3964/'Totals and Drop Down Lists'!AB$4)*Inputs!J$38,0)</f>
        <v>0</v>
      </c>
      <c r="AW3964">
        <f>IF(OR($D3964="51",$D3964="52",$D3964="61"),(AG3964/'Totals and Drop Down Lists'!AC$4)*Inputs!K$38,0)</f>
        <v>0</v>
      </c>
      <c r="AX3964">
        <f>IF(OR($D3964="51",$D3964="52",$D3964="61"),(AH3964/'Totals and Drop Down Lists'!AD$4)*Inputs!L$38,0)</f>
        <v>0</v>
      </c>
      <c r="AY3964">
        <f>IF(OR($D3964="51",$D3964="52",$D3964="61"),0,(AA3964/'Totals and Drop Down Lists'!W$5)*Inputs!E$39)</f>
        <v>0</v>
      </c>
      <c r="AZ3964">
        <f>IF(OR($D3964="51",$D3964="52",$D3964="61"),0,(AB3964/'Totals and Drop Down Lists'!X$5)*Inputs!F$39)</f>
        <v>0</v>
      </c>
      <c r="BA3964">
        <f>IF(OR($D3964="51",$D3964="52",$D3964="61"),0,(AC3964/'Totals and Drop Down Lists'!Y$5)*Inputs!G$39)</f>
        <v>0</v>
      </c>
      <c r="BB3964">
        <f>IF(OR($D3964="51",$D3964="52",$D3964="61"),0,(AD3964/'Totals and Drop Down Lists'!Z$5)*Inputs!H$39)</f>
        <v>0</v>
      </c>
      <c r="BC3964">
        <f>IF(OR($D3964="51",$D3964="52",$D3964="61"),0,(AE3964/'Totals and Drop Down Lists'!AA$5)*Inputs!I$39)</f>
        <v>0</v>
      </c>
      <c r="BD3964">
        <f>IF(OR($D3964="51",$D3964="52",$D3964="61"),0,(AF3964/'Totals and Drop Down Lists'!AB$5)*Inputs!J$39)</f>
        <v>0</v>
      </c>
      <c r="BE3964">
        <f>IF(OR($D3964="51",$D3964="52",$D3964="61"),0,(AG3964/'Totals and Drop Down Lists'!AC$5)*Inputs!K$39)</f>
        <v>0</v>
      </c>
      <c r="BF3964">
        <f>IF(OR($D3964="51",$D3964="52",$D3964="61"),0,(AH3964/'Totals and Drop Down Lists'!AD$5)*Inputs!L$39)</f>
        <v>0</v>
      </c>
      <c r="BG3964" s="10">
        <f t="shared" si="550"/>
        <v>379164.89841297927</v>
      </c>
    </row>
    <row r="3965" spans="1:59" ht="28.8">
      <c r="A3965" s="1" t="s">
        <v>7712</v>
      </c>
      <c r="B3965" s="1" t="s">
        <v>7098</v>
      </c>
      <c r="C3965" s="1" t="s">
        <v>7218</v>
      </c>
      <c r="D3965" s="1" t="s">
        <v>15</v>
      </c>
      <c r="E3965" s="1" t="s">
        <v>7219</v>
      </c>
      <c r="F3965" s="2">
        <v>391200</v>
      </c>
      <c r="G3965" s="2">
        <v>1655</v>
      </c>
      <c r="H3965" s="2">
        <v>327</v>
      </c>
      <c r="I3965" s="2">
        <v>20818</v>
      </c>
      <c r="J3965" s="2">
        <v>153422</v>
      </c>
      <c r="K3965" s="2">
        <v>35384</v>
      </c>
      <c r="L3965" s="2">
        <v>380</v>
      </c>
      <c r="M3965" s="2">
        <v>74</v>
      </c>
      <c r="N3965" s="2">
        <v>93</v>
      </c>
      <c r="O3965" s="2">
        <v>650</v>
      </c>
      <c r="P3965" s="2">
        <v>144</v>
      </c>
      <c r="Q3965" s="2">
        <v>81</v>
      </c>
      <c r="R3965" s="2">
        <v>14277</v>
      </c>
      <c r="S3965" s="2">
        <v>33843200</v>
      </c>
      <c r="T3965" s="2">
        <v>1713247600</v>
      </c>
      <c r="U3965" s="2">
        <v>1550</v>
      </c>
      <c r="V3965" s="2">
        <v>1076</v>
      </c>
      <c r="W3965" s="2">
        <v>30</v>
      </c>
      <c r="X3965" s="2">
        <v>5426</v>
      </c>
      <c r="Y3965" s="2">
        <v>619</v>
      </c>
      <c r="Z3965" s="2">
        <v>3916</v>
      </c>
      <c r="AA3965" s="9">
        <f t="shared" si="551"/>
        <v>391200</v>
      </c>
      <c r="AB3965" s="9">
        <f t="shared" si="552"/>
        <v>18836</v>
      </c>
      <c r="AC3965" s="9">
        <f t="shared" si="553"/>
        <v>15699</v>
      </c>
      <c r="AD3965" s="9">
        <f t="shared" si="554"/>
        <v>14277</v>
      </c>
      <c r="AE3965" s="44">
        <f t="shared" si="555"/>
        <v>5.6993063095402466E-4</v>
      </c>
      <c r="AF3965" s="9">
        <f t="shared" si="556"/>
        <v>4320</v>
      </c>
      <c r="AG3965" s="9">
        <f t="shared" si="549"/>
        <v>4535</v>
      </c>
      <c r="AH3965" s="44">
        <f t="shared" si="557"/>
        <v>3.8917744646720125E-4</v>
      </c>
      <c r="AI3965">
        <f>AA3965/'Totals and Drop Down Lists'!W$6*Inputs!E$37</f>
        <v>354873.32727702567</v>
      </c>
      <c r="AJ3965">
        <f>AB3965/'Totals and Drop Down Lists'!X$6*Inputs!F$37</f>
        <v>61977.7329744093</v>
      </c>
      <c r="AK3965">
        <f>AC3965/'Totals and Drop Down Lists'!Y$6*Inputs!G$37</f>
        <v>103493.11090737267</v>
      </c>
      <c r="AL3965">
        <f>AD3965/'Totals and Drop Down Lists'!Z$6*Inputs!H$37</f>
        <v>114465.86563170275</v>
      </c>
      <c r="AM3965">
        <f>AE3965/'Totals and Drop Down Lists'!AA$6*Inputs!I$37</f>
        <v>70950.293996820925</v>
      </c>
      <c r="AN3965">
        <f>AF3965/'Totals and Drop Down Lists'!AB$6*Inputs!J$37</f>
        <v>86212.914366289289</v>
      </c>
      <c r="AO3965">
        <f>AG3965/'Totals and Drop Down Lists'!AC$6*Inputs!K$37</f>
        <v>84457.917972180498</v>
      </c>
      <c r="AP3965">
        <f>AH3965/'Totals and Drop Down Lists'!AD$6*Inputs!L$37</f>
        <v>91585.093081338855</v>
      </c>
      <c r="AQ3965">
        <f>IF(OR($D3965="51",$D3965="52",$D3965="61"),(AA3965/'Totals and Drop Down Lists'!W$4)*Inputs!E$38,0)</f>
        <v>0</v>
      </c>
      <c r="AR3965">
        <f>IF(OR($D3965="51",$D3965="52",$D3965="61"),(AB3965/'Totals and Drop Down Lists'!X$4)*Inputs!F$38,0)</f>
        <v>0</v>
      </c>
      <c r="AS3965">
        <f>IF(OR($D3965="51",$D3965="52",$D3965="61"),(AC3965/'Totals and Drop Down Lists'!Y$4)*Inputs!G$38,0)</f>
        <v>0</v>
      </c>
      <c r="AT3965">
        <f>IF(OR($D3965="51",$D3965="52",$D3965="61"),(AD3965/'Totals and Drop Down Lists'!Z$4)*Inputs!H$38,0)</f>
        <v>0</v>
      </c>
      <c r="AU3965">
        <f>IF(OR($D3965="51",$D3965="52",$D3965="61"),(AE3965/'Totals and Drop Down Lists'!AA$4)*Inputs!I$38,0)</f>
        <v>0</v>
      </c>
      <c r="AV3965">
        <f>IF(OR($D3965="51",$D3965="52",$D3965="61"),(AF3965/'Totals and Drop Down Lists'!AB$4)*Inputs!J$38,0)</f>
        <v>0</v>
      </c>
      <c r="AW3965">
        <f>IF(OR($D3965="51",$D3965="52",$D3965="61"),(AG3965/'Totals and Drop Down Lists'!AC$4)*Inputs!K$38,0)</f>
        <v>0</v>
      </c>
      <c r="AX3965">
        <f>IF(OR($D3965="51",$D3965="52",$D3965="61"),(AH3965/'Totals and Drop Down Lists'!AD$4)*Inputs!L$38,0)</f>
        <v>0</v>
      </c>
      <c r="AY3965">
        <f>IF(OR($D3965="51",$D3965="52",$D3965="61"),0,(AA3965/'Totals and Drop Down Lists'!W$5)*Inputs!E$39)</f>
        <v>0</v>
      </c>
      <c r="AZ3965">
        <f>IF(OR($D3965="51",$D3965="52",$D3965="61"),0,(AB3965/'Totals and Drop Down Lists'!X$5)*Inputs!F$39)</f>
        <v>0</v>
      </c>
      <c r="BA3965">
        <f>IF(OR($D3965="51",$D3965="52",$D3965="61"),0,(AC3965/'Totals and Drop Down Lists'!Y$5)*Inputs!G$39)</f>
        <v>0</v>
      </c>
      <c r="BB3965">
        <f>IF(OR($D3965="51",$D3965="52",$D3965="61"),0,(AD3965/'Totals and Drop Down Lists'!Z$5)*Inputs!H$39)</f>
        <v>0</v>
      </c>
      <c r="BC3965">
        <f>IF(OR($D3965="51",$D3965="52",$D3965="61"),0,(AE3965/'Totals and Drop Down Lists'!AA$5)*Inputs!I$39)</f>
        <v>0</v>
      </c>
      <c r="BD3965">
        <f>IF(OR($D3965="51",$D3965="52",$D3965="61"),0,(AF3965/'Totals and Drop Down Lists'!AB$5)*Inputs!J$39)</f>
        <v>0</v>
      </c>
      <c r="BE3965">
        <f>IF(OR($D3965="51",$D3965="52",$D3965="61"),0,(AG3965/'Totals and Drop Down Lists'!AC$5)*Inputs!K$39)</f>
        <v>0</v>
      </c>
      <c r="BF3965">
        <f>IF(OR($D3965="51",$D3965="52",$D3965="61"),0,(AH3965/'Totals and Drop Down Lists'!AD$5)*Inputs!L$39)</f>
        <v>0</v>
      </c>
      <c r="BG3965" s="10">
        <f t="shared" si="550"/>
        <v>968016.25620713993</v>
      </c>
    </row>
    <row r="3966" spans="1:59" ht="28.8">
      <c r="A3966" s="1" t="s">
        <v>7712</v>
      </c>
      <c r="B3966" s="1" t="s">
        <v>7098</v>
      </c>
      <c r="C3966" s="1" t="s">
        <v>7220</v>
      </c>
      <c r="D3966" s="1" t="s">
        <v>25</v>
      </c>
      <c r="E3966" s="1" t="s">
        <v>7221</v>
      </c>
      <c r="F3966" s="2">
        <v>52300</v>
      </c>
      <c r="G3966" s="2">
        <v>312</v>
      </c>
      <c r="H3966" s="2">
        <v>43</v>
      </c>
      <c r="I3966" s="2">
        <v>5363</v>
      </c>
      <c r="J3966" s="2">
        <v>21388</v>
      </c>
      <c r="K3966" s="2">
        <v>5114</v>
      </c>
      <c r="L3966" s="2">
        <v>108</v>
      </c>
      <c r="M3966" s="2">
        <v>11</v>
      </c>
      <c r="N3966" s="2">
        <v>4</v>
      </c>
      <c r="O3966" s="2">
        <v>170</v>
      </c>
      <c r="P3966" s="2">
        <v>36</v>
      </c>
      <c r="Q3966" s="2">
        <v>8</v>
      </c>
      <c r="R3966" s="2">
        <v>5602</v>
      </c>
      <c r="S3966" s="2">
        <v>3435400</v>
      </c>
      <c r="T3966" s="2">
        <v>195207400</v>
      </c>
      <c r="U3966" s="2">
        <v>357</v>
      </c>
      <c r="V3966" s="2">
        <v>290</v>
      </c>
      <c r="W3966" s="2">
        <v>49</v>
      </c>
      <c r="X3966" s="2">
        <v>1173</v>
      </c>
      <c r="Y3966" s="2">
        <v>146</v>
      </c>
      <c r="Z3966" s="2">
        <v>709</v>
      </c>
      <c r="AA3966" s="9">
        <f t="shared" si="551"/>
        <v>52300</v>
      </c>
      <c r="AB3966" s="9">
        <f t="shared" si="552"/>
        <v>5008</v>
      </c>
      <c r="AC3966" s="9">
        <f t="shared" si="553"/>
        <v>5939</v>
      </c>
      <c r="AD3966" s="9">
        <f t="shared" si="554"/>
        <v>5602</v>
      </c>
      <c r="AE3966" s="44">
        <f t="shared" si="555"/>
        <v>8.539787379047423E-5</v>
      </c>
      <c r="AF3966" s="9">
        <f t="shared" si="556"/>
        <v>834</v>
      </c>
      <c r="AG3966" s="9">
        <f t="shared" si="549"/>
        <v>855</v>
      </c>
      <c r="AH3966" s="44">
        <f t="shared" si="557"/>
        <v>7.6069007395206863E-5</v>
      </c>
      <c r="AI3966">
        <f>AA3966/'Totals and Drop Down Lists'!W$6*Inputs!E$37</f>
        <v>47443.443293937729</v>
      </c>
      <c r="AJ3966">
        <f>AB3966/'Totals and Drop Down Lists'!X$6*Inputs!F$37</f>
        <v>16478.259011246642</v>
      </c>
      <c r="AK3966">
        <f>AC3966/'Totals and Drop Down Lists'!Y$6*Inputs!G$37</f>
        <v>39151.894112929884</v>
      </c>
      <c r="AL3966">
        <f>AD3966/'Totals and Drop Down Lists'!Z$6*Inputs!H$37</f>
        <v>44914.042114505763</v>
      </c>
      <c r="AM3966">
        <f>AE3966/'Totals and Drop Down Lists'!AA$6*Inputs!I$37</f>
        <v>10631.125830164978</v>
      </c>
      <c r="AN3966">
        <f>AF3966/'Totals and Drop Down Lists'!AB$6*Inputs!J$37</f>
        <v>16643.882079047515</v>
      </c>
      <c r="AO3966">
        <f>AG3966/'Totals and Drop Down Lists'!AC$6*Inputs!K$37</f>
        <v>15923.157633123335</v>
      </c>
      <c r="AP3966">
        <f>AH3966/'Totals and Drop Down Lists'!AD$6*Inputs!L$37</f>
        <v>17901.312591818485</v>
      </c>
      <c r="AQ3966">
        <f>IF(OR($D3966="51",$D3966="52",$D3966="61"),(AA3966/'Totals and Drop Down Lists'!W$4)*Inputs!E$38,0)</f>
        <v>0</v>
      </c>
      <c r="AR3966">
        <f>IF(OR($D3966="51",$D3966="52",$D3966="61"),(AB3966/'Totals and Drop Down Lists'!X$4)*Inputs!F$38,0)</f>
        <v>0</v>
      </c>
      <c r="AS3966">
        <f>IF(OR($D3966="51",$D3966="52",$D3966="61"),(AC3966/'Totals and Drop Down Lists'!Y$4)*Inputs!G$38,0)</f>
        <v>0</v>
      </c>
      <c r="AT3966">
        <f>IF(OR($D3966="51",$D3966="52",$D3966="61"),(AD3966/'Totals and Drop Down Lists'!Z$4)*Inputs!H$38,0)</f>
        <v>0</v>
      </c>
      <c r="AU3966">
        <f>IF(OR($D3966="51",$D3966="52",$D3966="61"),(AE3966/'Totals and Drop Down Lists'!AA$4)*Inputs!I$38,0)</f>
        <v>0</v>
      </c>
      <c r="AV3966">
        <f>IF(OR($D3966="51",$D3966="52",$D3966="61"),(AF3966/'Totals and Drop Down Lists'!AB$4)*Inputs!J$38,0)</f>
        <v>0</v>
      </c>
      <c r="AW3966">
        <f>IF(OR($D3966="51",$D3966="52",$D3966="61"),(AG3966/'Totals and Drop Down Lists'!AC$4)*Inputs!K$38,0)</f>
        <v>0</v>
      </c>
      <c r="AX3966">
        <f>IF(OR($D3966="51",$D3966="52",$D3966="61"),(AH3966/'Totals and Drop Down Lists'!AD$4)*Inputs!L$38,0)</f>
        <v>0</v>
      </c>
      <c r="AY3966">
        <f>IF(OR($D3966="51",$D3966="52",$D3966="61"),0,(AA3966/'Totals and Drop Down Lists'!W$5)*Inputs!E$39)</f>
        <v>0</v>
      </c>
      <c r="AZ3966">
        <f>IF(OR($D3966="51",$D3966="52",$D3966="61"),0,(AB3966/'Totals and Drop Down Lists'!X$5)*Inputs!F$39)</f>
        <v>0</v>
      </c>
      <c r="BA3966">
        <f>IF(OR($D3966="51",$D3966="52",$D3966="61"),0,(AC3966/'Totals and Drop Down Lists'!Y$5)*Inputs!G$39)</f>
        <v>0</v>
      </c>
      <c r="BB3966">
        <f>IF(OR($D3966="51",$D3966="52",$D3966="61"),0,(AD3966/'Totals and Drop Down Lists'!Z$5)*Inputs!H$39)</f>
        <v>0</v>
      </c>
      <c r="BC3966">
        <f>IF(OR($D3966="51",$D3966="52",$D3966="61"),0,(AE3966/'Totals and Drop Down Lists'!AA$5)*Inputs!I$39)</f>
        <v>0</v>
      </c>
      <c r="BD3966">
        <f>IF(OR($D3966="51",$D3966="52",$D3966="61"),0,(AF3966/'Totals and Drop Down Lists'!AB$5)*Inputs!J$39)</f>
        <v>0</v>
      </c>
      <c r="BE3966">
        <f>IF(OR($D3966="51",$D3966="52",$D3966="61"),0,(AG3966/'Totals and Drop Down Lists'!AC$5)*Inputs!K$39)</f>
        <v>0</v>
      </c>
      <c r="BF3966">
        <f>IF(OR($D3966="51",$D3966="52",$D3966="61"),0,(AH3966/'Totals and Drop Down Lists'!AD$5)*Inputs!L$39)</f>
        <v>0</v>
      </c>
      <c r="BG3966" s="10">
        <f t="shared" si="550"/>
        <v>209087.11666677435</v>
      </c>
    </row>
    <row r="3967" spans="1:59" ht="28.8">
      <c r="A3967" s="1" t="s">
        <v>7712</v>
      </c>
      <c r="B3967" s="1" t="s">
        <v>7098</v>
      </c>
      <c r="C3967" s="1" t="s">
        <v>7222</v>
      </c>
      <c r="D3967" s="1" t="s">
        <v>25</v>
      </c>
      <c r="E3967" s="1" t="s">
        <v>7223</v>
      </c>
      <c r="F3967" s="2">
        <v>24483</v>
      </c>
      <c r="G3967" s="2">
        <v>101</v>
      </c>
      <c r="H3967" s="2">
        <v>0</v>
      </c>
      <c r="I3967" s="2">
        <v>2681</v>
      </c>
      <c r="J3967" s="2">
        <v>9902</v>
      </c>
      <c r="K3967" s="2">
        <v>1869</v>
      </c>
      <c r="L3967" s="2">
        <v>69</v>
      </c>
      <c r="M3967" s="2">
        <v>21</v>
      </c>
      <c r="N3967" s="2">
        <v>0</v>
      </c>
      <c r="O3967" s="2">
        <v>108</v>
      </c>
      <c r="P3967" s="2">
        <v>8</v>
      </c>
      <c r="Q3967" s="2">
        <v>0</v>
      </c>
      <c r="R3967" s="2">
        <v>2918</v>
      </c>
      <c r="S3967" s="2">
        <v>1143300</v>
      </c>
      <c r="T3967" s="2">
        <v>58106000</v>
      </c>
      <c r="U3967" s="2">
        <v>71</v>
      </c>
      <c r="V3967" s="2">
        <v>140</v>
      </c>
      <c r="W3967" s="2">
        <v>52</v>
      </c>
      <c r="X3967" s="2">
        <v>353</v>
      </c>
      <c r="Y3967" s="2">
        <v>44</v>
      </c>
      <c r="Z3967" s="2">
        <v>210</v>
      </c>
      <c r="AA3967" s="9">
        <f t="shared" si="551"/>
        <v>24483</v>
      </c>
      <c r="AB3967" s="9">
        <f t="shared" si="552"/>
        <v>2580</v>
      </c>
      <c r="AC3967" s="9">
        <f t="shared" si="553"/>
        <v>3124</v>
      </c>
      <c r="AD3967" s="9">
        <f t="shared" si="554"/>
        <v>2918</v>
      </c>
      <c r="AE3967" s="44">
        <f t="shared" si="555"/>
        <v>2.4637206674934695E-5</v>
      </c>
      <c r="AF3967" s="9">
        <f t="shared" si="556"/>
        <v>161</v>
      </c>
      <c r="AG3967" s="9">
        <f t="shared" si="549"/>
        <v>254</v>
      </c>
      <c r="AH3967" s="44">
        <f t="shared" si="557"/>
        <v>1.7839027800630453E-5</v>
      </c>
      <c r="AI3967">
        <f>AA3967/'Totals and Drop Down Lists'!W$6*Inputs!E$37</f>
        <v>22209.518588250048</v>
      </c>
      <c r="AJ3967">
        <f>AB3967/'Totals and Drop Down Lists'!X$6*Inputs!F$37</f>
        <v>8489.1989315128467</v>
      </c>
      <c r="AK3967">
        <f>AC3967/'Totals and Drop Down Lists'!Y$6*Inputs!G$37</f>
        <v>20594.463244450744</v>
      </c>
      <c r="AL3967">
        <f>AD3967/'Totals and Drop Down Lists'!Z$6*Inputs!H$37</f>
        <v>23395.068705842168</v>
      </c>
      <c r="AM3967">
        <f>AE3967/'Totals and Drop Down Lists'!AA$6*Inputs!I$37</f>
        <v>3067.069853608316</v>
      </c>
      <c r="AN3967">
        <f>AF3967/'Totals and Drop Down Lists'!AB$6*Inputs!J$37</f>
        <v>3213.0275955955035</v>
      </c>
      <c r="AO3967">
        <f>AG3967/'Totals and Drop Down Lists'!AC$6*Inputs!K$37</f>
        <v>4730.3883494892707</v>
      </c>
      <c r="AP3967">
        <f>AH3967/'Totals and Drop Down Lists'!AD$6*Inputs!L$37</f>
        <v>4198.0567898582549</v>
      </c>
      <c r="AQ3967">
        <f>IF(OR($D3967="51",$D3967="52",$D3967="61"),(AA3967/'Totals and Drop Down Lists'!W$4)*Inputs!E$38,0)</f>
        <v>0</v>
      </c>
      <c r="AR3967">
        <f>IF(OR($D3967="51",$D3967="52",$D3967="61"),(AB3967/'Totals and Drop Down Lists'!X$4)*Inputs!F$38,0)</f>
        <v>0</v>
      </c>
      <c r="AS3967">
        <f>IF(OR($D3967="51",$D3967="52",$D3967="61"),(AC3967/'Totals and Drop Down Lists'!Y$4)*Inputs!G$38,0)</f>
        <v>0</v>
      </c>
      <c r="AT3967">
        <f>IF(OR($D3967="51",$D3967="52",$D3967="61"),(AD3967/'Totals and Drop Down Lists'!Z$4)*Inputs!H$38,0)</f>
        <v>0</v>
      </c>
      <c r="AU3967">
        <f>IF(OR($D3967="51",$D3967="52",$D3967="61"),(AE3967/'Totals and Drop Down Lists'!AA$4)*Inputs!I$38,0)</f>
        <v>0</v>
      </c>
      <c r="AV3967">
        <f>IF(OR($D3967="51",$D3967="52",$D3967="61"),(AF3967/'Totals and Drop Down Lists'!AB$4)*Inputs!J$38,0)</f>
        <v>0</v>
      </c>
      <c r="AW3967">
        <f>IF(OR($D3967="51",$D3967="52",$D3967="61"),(AG3967/'Totals and Drop Down Lists'!AC$4)*Inputs!K$38,0)</f>
        <v>0</v>
      </c>
      <c r="AX3967">
        <f>IF(OR($D3967="51",$D3967="52",$D3967="61"),(AH3967/'Totals and Drop Down Lists'!AD$4)*Inputs!L$38,0)</f>
        <v>0</v>
      </c>
      <c r="AY3967">
        <f>IF(OR($D3967="51",$D3967="52",$D3967="61"),0,(AA3967/'Totals and Drop Down Lists'!W$5)*Inputs!E$39)</f>
        <v>0</v>
      </c>
      <c r="AZ3967">
        <f>IF(OR($D3967="51",$D3967="52",$D3967="61"),0,(AB3967/'Totals and Drop Down Lists'!X$5)*Inputs!F$39)</f>
        <v>0</v>
      </c>
      <c r="BA3967">
        <f>IF(OR($D3967="51",$D3967="52",$D3967="61"),0,(AC3967/'Totals and Drop Down Lists'!Y$5)*Inputs!G$39)</f>
        <v>0</v>
      </c>
      <c r="BB3967">
        <f>IF(OR($D3967="51",$D3967="52",$D3967="61"),0,(AD3967/'Totals and Drop Down Lists'!Z$5)*Inputs!H$39)</f>
        <v>0</v>
      </c>
      <c r="BC3967">
        <f>IF(OR($D3967="51",$D3967="52",$D3967="61"),0,(AE3967/'Totals and Drop Down Lists'!AA$5)*Inputs!I$39)</f>
        <v>0</v>
      </c>
      <c r="BD3967">
        <f>IF(OR($D3967="51",$D3967="52",$D3967="61"),0,(AF3967/'Totals and Drop Down Lists'!AB$5)*Inputs!J$39)</f>
        <v>0</v>
      </c>
      <c r="BE3967">
        <f>IF(OR($D3967="51",$D3967="52",$D3967="61"),0,(AG3967/'Totals and Drop Down Lists'!AC$5)*Inputs!K$39)</f>
        <v>0</v>
      </c>
      <c r="BF3967">
        <f>IF(OR($D3967="51",$D3967="52",$D3967="61"),0,(AH3967/'Totals and Drop Down Lists'!AD$5)*Inputs!L$39)</f>
        <v>0</v>
      </c>
      <c r="BG3967" s="10">
        <f t="shared" si="550"/>
        <v>89896.792058607141</v>
      </c>
    </row>
    <row r="3968" spans="1:59" ht="28.8">
      <c r="A3968" s="1" t="s">
        <v>7712</v>
      </c>
      <c r="B3968" s="1" t="s">
        <v>7098</v>
      </c>
      <c r="C3968" s="1" t="s">
        <v>2384</v>
      </c>
      <c r="D3968" s="1" t="s">
        <v>58</v>
      </c>
      <c r="E3968" s="1" t="s">
        <v>7224</v>
      </c>
      <c r="F3968" s="2">
        <v>74445</v>
      </c>
      <c r="G3968" s="2">
        <v>486</v>
      </c>
      <c r="H3968" s="2">
        <v>19</v>
      </c>
      <c r="I3968" s="2">
        <v>5507</v>
      </c>
      <c r="J3968" s="2">
        <v>31170</v>
      </c>
      <c r="K3968" s="2">
        <v>7271</v>
      </c>
      <c r="L3968" s="2">
        <v>210</v>
      </c>
      <c r="M3968" s="2">
        <v>41</v>
      </c>
      <c r="N3968" s="2">
        <v>6</v>
      </c>
      <c r="O3968" s="2">
        <v>183</v>
      </c>
      <c r="P3968" s="2">
        <v>0</v>
      </c>
      <c r="Q3968" s="2">
        <v>0</v>
      </c>
      <c r="R3968" s="2">
        <v>5832</v>
      </c>
      <c r="S3968" s="2">
        <v>5074700</v>
      </c>
      <c r="T3968" s="2">
        <v>274639600</v>
      </c>
      <c r="U3968" s="2">
        <v>523</v>
      </c>
      <c r="V3968" s="2">
        <v>322</v>
      </c>
      <c r="W3968" s="2">
        <v>89</v>
      </c>
      <c r="X3968" s="2">
        <v>1528</v>
      </c>
      <c r="Y3968" s="2">
        <v>257</v>
      </c>
      <c r="Z3968" s="2">
        <v>1160</v>
      </c>
      <c r="AA3968" s="9">
        <f t="shared" si="551"/>
        <v>74445</v>
      </c>
      <c r="AB3968" s="9">
        <f t="shared" si="552"/>
        <v>5002</v>
      </c>
      <c r="AC3968" s="9">
        <f t="shared" si="553"/>
        <v>6272</v>
      </c>
      <c r="AD3968" s="9">
        <f t="shared" si="554"/>
        <v>5832</v>
      </c>
      <c r="AE3968" s="44">
        <f t="shared" si="555"/>
        <v>1.1845332964287505E-4</v>
      </c>
      <c r="AF3968" s="9">
        <f t="shared" si="556"/>
        <v>1117</v>
      </c>
      <c r="AG3968" s="9">
        <f t="shared" si="549"/>
        <v>1417</v>
      </c>
      <c r="AH3968" s="44">
        <f t="shared" si="557"/>
        <v>1.2299240078317405E-4</v>
      </c>
      <c r="AI3968">
        <f>AA3968/'Totals and Drop Down Lists'!W$6*Inputs!E$37</f>
        <v>67532.067610271406</v>
      </c>
      <c r="AJ3968">
        <f>AB3968/'Totals and Drop Down Lists'!X$6*Inputs!F$37</f>
        <v>16458.516688150103</v>
      </c>
      <c r="AK3968">
        <f>AC3968/'Totals and Drop Down Lists'!Y$6*Inputs!G$37</f>
        <v>41347.142595773075</v>
      </c>
      <c r="AL3968">
        <f>AD3968/'Totals and Drop Down Lists'!Z$6*Inputs!H$37</f>
        <v>46758.067406604358</v>
      </c>
      <c r="AM3968">
        <f>AE3968/'Totals and Drop Down Lists'!AA$6*Inputs!I$37</f>
        <v>14746.178055031207</v>
      </c>
      <c r="AN3968">
        <f>AF3968/'Totals and Drop Down Lists'!AB$6*Inputs!J$37</f>
        <v>22291.626237765078</v>
      </c>
      <c r="AO3968">
        <f>AG3968/'Totals and Drop Down Lists'!AC$6*Inputs!K$37</f>
        <v>26389.607445772825</v>
      </c>
      <c r="AP3968">
        <f>AH3968/'Totals and Drop Down Lists'!AD$6*Inputs!L$37</f>
        <v>28943.790490114261</v>
      </c>
      <c r="AQ3968">
        <f>IF(OR($D3968="51",$D3968="52",$D3968="61"),(AA3968/'Totals and Drop Down Lists'!W$4)*Inputs!E$38,0)</f>
        <v>0</v>
      </c>
      <c r="AR3968">
        <f>IF(OR($D3968="51",$D3968="52",$D3968="61"),(AB3968/'Totals and Drop Down Lists'!X$4)*Inputs!F$38,0)</f>
        <v>0</v>
      </c>
      <c r="AS3968">
        <f>IF(OR($D3968="51",$D3968="52",$D3968="61"),(AC3968/'Totals and Drop Down Lists'!Y$4)*Inputs!G$38,0)</f>
        <v>0</v>
      </c>
      <c r="AT3968">
        <f>IF(OR($D3968="51",$D3968="52",$D3968="61"),(AD3968/'Totals and Drop Down Lists'!Z$4)*Inputs!H$38,0)</f>
        <v>0</v>
      </c>
      <c r="AU3968">
        <f>IF(OR($D3968="51",$D3968="52",$D3968="61"),(AE3968/'Totals and Drop Down Lists'!AA$4)*Inputs!I$38,0)</f>
        <v>0</v>
      </c>
      <c r="AV3968">
        <f>IF(OR($D3968="51",$D3968="52",$D3968="61"),(AF3968/'Totals and Drop Down Lists'!AB$4)*Inputs!J$38,0)</f>
        <v>0</v>
      </c>
      <c r="AW3968">
        <f>IF(OR($D3968="51",$D3968="52",$D3968="61"),(AG3968/'Totals and Drop Down Lists'!AC$4)*Inputs!K$38,0)</f>
        <v>0</v>
      </c>
      <c r="AX3968">
        <f>IF(OR($D3968="51",$D3968="52",$D3968="61"),(AH3968/'Totals and Drop Down Lists'!AD$4)*Inputs!L$38,0)</f>
        <v>0</v>
      </c>
      <c r="AY3968">
        <f>IF(OR($D3968="51",$D3968="52",$D3968="61"),0,(AA3968/'Totals and Drop Down Lists'!W$5)*Inputs!E$39)</f>
        <v>0</v>
      </c>
      <c r="AZ3968">
        <f>IF(OR($D3968="51",$D3968="52",$D3968="61"),0,(AB3968/'Totals and Drop Down Lists'!X$5)*Inputs!F$39)</f>
        <v>0</v>
      </c>
      <c r="BA3968">
        <f>IF(OR($D3968="51",$D3968="52",$D3968="61"),0,(AC3968/'Totals and Drop Down Lists'!Y$5)*Inputs!G$39)</f>
        <v>0</v>
      </c>
      <c r="BB3968">
        <f>IF(OR($D3968="51",$D3968="52",$D3968="61"),0,(AD3968/'Totals and Drop Down Lists'!Z$5)*Inputs!H$39)</f>
        <v>0</v>
      </c>
      <c r="BC3968">
        <f>IF(OR($D3968="51",$D3968="52",$D3968="61"),0,(AE3968/'Totals and Drop Down Lists'!AA$5)*Inputs!I$39)</f>
        <v>0</v>
      </c>
      <c r="BD3968">
        <f>IF(OR($D3968="51",$D3968="52",$D3968="61"),0,(AF3968/'Totals and Drop Down Lists'!AB$5)*Inputs!J$39)</f>
        <v>0</v>
      </c>
      <c r="BE3968">
        <f>IF(OR($D3968="51",$D3968="52",$D3968="61"),0,(AG3968/'Totals and Drop Down Lists'!AC$5)*Inputs!K$39)</f>
        <v>0</v>
      </c>
      <c r="BF3968">
        <f>IF(OR($D3968="51",$D3968="52",$D3968="61"),0,(AH3968/'Totals and Drop Down Lists'!AD$5)*Inputs!L$39)</f>
        <v>0</v>
      </c>
      <c r="BG3968" s="10">
        <f t="shared" si="550"/>
        <v>264466.99652948231</v>
      </c>
    </row>
    <row r="3969" spans="1:59" ht="28.8">
      <c r="A3969" s="1" t="s">
        <v>7712</v>
      </c>
      <c r="B3969" s="1" t="s">
        <v>7098</v>
      </c>
      <c r="C3969" s="1" t="s">
        <v>4643</v>
      </c>
      <c r="D3969" s="1" t="s">
        <v>25</v>
      </c>
      <c r="E3969" s="1" t="s">
        <v>7225</v>
      </c>
      <c r="F3969" s="2">
        <v>74469</v>
      </c>
      <c r="G3969" s="2">
        <v>546</v>
      </c>
      <c r="H3969" s="2">
        <v>26</v>
      </c>
      <c r="I3969" s="2">
        <v>8102</v>
      </c>
      <c r="J3969" s="2">
        <v>32037</v>
      </c>
      <c r="K3969" s="2">
        <v>8164</v>
      </c>
      <c r="L3969" s="2">
        <v>228</v>
      </c>
      <c r="M3969" s="2">
        <v>11</v>
      </c>
      <c r="N3969" s="2">
        <v>12</v>
      </c>
      <c r="O3969" s="2">
        <v>161</v>
      </c>
      <c r="P3969" s="2">
        <v>9</v>
      </c>
      <c r="Q3969" s="2">
        <v>0</v>
      </c>
      <c r="R3969" s="2">
        <v>6407</v>
      </c>
      <c r="S3969" s="2">
        <v>4809100</v>
      </c>
      <c r="T3969" s="2">
        <v>261181300</v>
      </c>
      <c r="U3969" s="2">
        <v>459</v>
      </c>
      <c r="V3969" s="2">
        <v>577</v>
      </c>
      <c r="W3969" s="2">
        <v>124</v>
      </c>
      <c r="X3969" s="2">
        <v>1856</v>
      </c>
      <c r="Y3969" s="2">
        <v>382</v>
      </c>
      <c r="Z3969" s="2">
        <v>1079</v>
      </c>
      <c r="AA3969" s="9">
        <f t="shared" si="551"/>
        <v>74469</v>
      </c>
      <c r="AB3969" s="9">
        <f t="shared" si="552"/>
        <v>7530</v>
      </c>
      <c r="AC3969" s="9">
        <f t="shared" si="553"/>
        <v>6828</v>
      </c>
      <c r="AD3969" s="9">
        <f t="shared" si="554"/>
        <v>6407</v>
      </c>
      <c r="AE3969" s="44">
        <f t="shared" si="555"/>
        <v>1.4529475494302316E-4</v>
      </c>
      <c r="AF3969" s="9">
        <f t="shared" si="556"/>
        <v>1155</v>
      </c>
      <c r="AG3969" s="9">
        <f t="shared" si="549"/>
        <v>1461</v>
      </c>
      <c r="AH3969" s="44">
        <f t="shared" si="557"/>
        <v>1.3853275051341931E-4</v>
      </c>
      <c r="AI3969">
        <f>AA3969/'Totals and Drop Down Lists'!W$6*Inputs!E$37</f>
        <v>67553.838980043001</v>
      </c>
      <c r="AJ3969">
        <f>AB3969/'Totals and Drop Down Lists'!X$6*Inputs!F$37</f>
        <v>24776.61548615959</v>
      </c>
      <c r="AK3969">
        <f>AC3969/'Totals and Drop Down Lists'!Y$6*Inputs!G$37</f>
        <v>45012.482404964685</v>
      </c>
      <c r="AL3969">
        <f>AD3969/'Totals and Drop Down Lists'!Z$6*Inputs!H$37</f>
        <v>51368.130636850845</v>
      </c>
      <c r="AM3969">
        <f>AE3969/'Totals and Drop Down Lists'!AA$6*Inputs!I$37</f>
        <v>18087.649653340231</v>
      </c>
      <c r="AN3969">
        <f>AF3969/'Totals and Drop Down Lists'!AB$6*Inputs!J$37</f>
        <v>23049.980577098177</v>
      </c>
      <c r="AO3969">
        <f>AG3969/'Totals and Drop Down Lists'!AC$6*Inputs!K$37</f>
        <v>27209.044797652856</v>
      </c>
      <c r="AP3969">
        <f>AH3969/'Totals and Drop Down Lists'!AD$6*Inputs!L$37</f>
        <v>32600.899578734119</v>
      </c>
      <c r="AQ3969">
        <f>IF(OR($D3969="51",$D3969="52",$D3969="61"),(AA3969/'Totals and Drop Down Lists'!W$4)*Inputs!E$38,0)</f>
        <v>0</v>
      </c>
      <c r="AR3969">
        <f>IF(OR($D3969="51",$D3969="52",$D3969="61"),(AB3969/'Totals and Drop Down Lists'!X$4)*Inputs!F$38,0)</f>
        <v>0</v>
      </c>
      <c r="AS3969">
        <f>IF(OR($D3969="51",$D3969="52",$D3969="61"),(AC3969/'Totals and Drop Down Lists'!Y$4)*Inputs!G$38,0)</f>
        <v>0</v>
      </c>
      <c r="AT3969">
        <f>IF(OR($D3969="51",$D3969="52",$D3969="61"),(AD3969/'Totals and Drop Down Lists'!Z$4)*Inputs!H$38,0)</f>
        <v>0</v>
      </c>
      <c r="AU3969">
        <f>IF(OR($D3969="51",$D3969="52",$D3969="61"),(AE3969/'Totals and Drop Down Lists'!AA$4)*Inputs!I$38,0)</f>
        <v>0</v>
      </c>
      <c r="AV3969">
        <f>IF(OR($D3969="51",$D3969="52",$D3969="61"),(AF3969/'Totals and Drop Down Lists'!AB$4)*Inputs!J$38,0)</f>
        <v>0</v>
      </c>
      <c r="AW3969">
        <f>IF(OR($D3969="51",$D3969="52",$D3969="61"),(AG3969/'Totals and Drop Down Lists'!AC$4)*Inputs!K$38,0)</f>
        <v>0</v>
      </c>
      <c r="AX3969">
        <f>IF(OR($D3969="51",$D3969="52",$D3969="61"),(AH3969/'Totals and Drop Down Lists'!AD$4)*Inputs!L$38,0)</f>
        <v>0</v>
      </c>
      <c r="AY3969">
        <f>IF(OR($D3969="51",$D3969="52",$D3969="61"),0,(AA3969/'Totals and Drop Down Lists'!W$5)*Inputs!E$39)</f>
        <v>0</v>
      </c>
      <c r="AZ3969">
        <f>IF(OR($D3969="51",$D3969="52",$D3969="61"),0,(AB3969/'Totals and Drop Down Lists'!X$5)*Inputs!F$39)</f>
        <v>0</v>
      </c>
      <c r="BA3969">
        <f>IF(OR($D3969="51",$D3969="52",$D3969="61"),0,(AC3969/'Totals and Drop Down Lists'!Y$5)*Inputs!G$39)</f>
        <v>0</v>
      </c>
      <c r="BB3969">
        <f>IF(OR($D3969="51",$D3969="52",$D3969="61"),0,(AD3969/'Totals and Drop Down Lists'!Z$5)*Inputs!H$39)</f>
        <v>0</v>
      </c>
      <c r="BC3969">
        <f>IF(OR($D3969="51",$D3969="52",$D3969="61"),0,(AE3969/'Totals and Drop Down Lists'!AA$5)*Inputs!I$39)</f>
        <v>0</v>
      </c>
      <c r="BD3969">
        <f>IF(OR($D3969="51",$D3969="52",$D3969="61"),0,(AF3969/'Totals and Drop Down Lists'!AB$5)*Inputs!J$39)</f>
        <v>0</v>
      </c>
      <c r="BE3969">
        <f>IF(OR($D3969="51",$D3969="52",$D3969="61"),0,(AG3969/'Totals and Drop Down Lists'!AC$5)*Inputs!K$39)</f>
        <v>0</v>
      </c>
      <c r="BF3969">
        <f>IF(OR($D3969="51",$D3969="52",$D3969="61"),0,(AH3969/'Totals and Drop Down Lists'!AD$5)*Inputs!L$39)</f>
        <v>0</v>
      </c>
      <c r="BG3969" s="10">
        <f t="shared" si="550"/>
        <v>289658.64211484347</v>
      </c>
    </row>
    <row r="3970" spans="1:59" ht="28.8">
      <c r="A3970" s="1" t="s">
        <v>7713</v>
      </c>
      <c r="B3970" s="1" t="s">
        <v>3306</v>
      </c>
      <c r="C3970" s="1" t="s">
        <v>3307</v>
      </c>
      <c r="D3970" s="1" t="s">
        <v>7</v>
      </c>
      <c r="E3970" s="1" t="s">
        <v>3308</v>
      </c>
      <c r="F3970" s="2">
        <v>596459</v>
      </c>
      <c r="G3970" s="2">
        <v>17095</v>
      </c>
      <c r="H3970" s="2">
        <v>2119</v>
      </c>
      <c r="I3970" s="2">
        <v>168664</v>
      </c>
      <c r="J3970" s="2">
        <v>228935</v>
      </c>
      <c r="K3970" s="2">
        <v>128852</v>
      </c>
      <c r="L3970" s="2">
        <v>2024</v>
      </c>
      <c r="M3970" s="2">
        <v>468</v>
      </c>
      <c r="N3970" s="2">
        <v>68</v>
      </c>
      <c r="O3970" s="2">
        <v>4420</v>
      </c>
      <c r="P3970" s="2">
        <v>1028</v>
      </c>
      <c r="Q3970" s="2">
        <v>408</v>
      </c>
      <c r="R3970" s="2">
        <v>100597</v>
      </c>
      <c r="S3970" s="2">
        <v>102769900</v>
      </c>
      <c r="T3970" s="2">
        <v>4231958500</v>
      </c>
      <c r="U3970" s="2">
        <v>5440</v>
      </c>
      <c r="V3970" s="2">
        <v>8810</v>
      </c>
      <c r="W3970" s="2">
        <v>285</v>
      </c>
      <c r="X3970" s="2">
        <v>46220</v>
      </c>
      <c r="Y3970" s="2">
        <v>5910</v>
      </c>
      <c r="Z3970" s="2">
        <v>32860</v>
      </c>
      <c r="AA3970" s="9">
        <f t="shared" si="551"/>
        <v>596459</v>
      </c>
      <c r="AB3970" s="9">
        <f t="shared" si="552"/>
        <v>149450</v>
      </c>
      <c r="AC3970" s="9">
        <f t="shared" si="553"/>
        <v>109013</v>
      </c>
      <c r="AD3970" s="9">
        <f t="shared" si="554"/>
        <v>100597</v>
      </c>
      <c r="AE3970" s="44">
        <f t="shared" si="555"/>
        <v>5.0648422146401277E-3</v>
      </c>
      <c r="AF3970" s="9">
        <f t="shared" si="556"/>
        <v>37125</v>
      </c>
      <c r="AG3970" s="9">
        <f t="shared" ref="AG3970:AG4033" si="558">Y3970+Z3970</f>
        <v>38770</v>
      </c>
      <c r="AH3970" s="44">
        <f t="shared" si="557"/>
        <v>8.119435903521946E-3</v>
      </c>
      <c r="AI3970">
        <f>AA3970/'Totals and Drop Down Lists'!W$6*Inputs!E$37</f>
        <v>541072.06010819902</v>
      </c>
      <c r="AJ3970">
        <f>AB3970/'Totals and Drop Down Lists'!X$6*Inputs!F$37</f>
        <v>491748.36446302128</v>
      </c>
      <c r="AK3970">
        <f>AC3970/'Totals and Drop Down Lists'!Y$6*Inputs!G$37</f>
        <v>718650.51909965079</v>
      </c>
      <c r="AL3970">
        <f>AD3970/'Totals and Drop Down Lists'!Z$6*Inputs!H$37</f>
        <v>806536.57525757514</v>
      </c>
      <c r="AM3970">
        <f>AE3970/'Totals and Drop Down Lists'!AA$6*Inputs!I$37</f>
        <v>630518.91696836171</v>
      </c>
      <c r="AN3970">
        <f>AF3970/'Totals and Drop Down Lists'!AB$6*Inputs!J$37</f>
        <v>740892.23283529864</v>
      </c>
      <c r="AO3970">
        <f>AG3970/'Totals and Drop Down Lists'!AC$6*Inputs!K$37</f>
        <v>722036.04846338206</v>
      </c>
      <c r="AP3970">
        <f>AH3970/'Totals and Drop Down Lists'!AD$6*Inputs!L$37</f>
        <v>1910746.1127110617</v>
      </c>
      <c r="AQ3970">
        <f>IF(OR($D3970="51",$D3970="52",$D3970="61"),(AA3970/'Totals and Drop Down Lists'!W$4)*Inputs!E$38,0)</f>
        <v>0</v>
      </c>
      <c r="AR3970">
        <f>IF(OR($D3970="51",$D3970="52",$D3970="61"),(AB3970/'Totals and Drop Down Lists'!X$4)*Inputs!F$38,0)</f>
        <v>0</v>
      </c>
      <c r="AS3970">
        <f>IF(OR($D3970="51",$D3970="52",$D3970="61"),(AC3970/'Totals and Drop Down Lists'!Y$4)*Inputs!G$38,0)</f>
        <v>0</v>
      </c>
      <c r="AT3970">
        <f>IF(OR($D3970="51",$D3970="52",$D3970="61"),(AD3970/'Totals and Drop Down Lists'!Z$4)*Inputs!H$38,0)</f>
        <v>0</v>
      </c>
      <c r="AU3970">
        <f>IF(OR($D3970="51",$D3970="52",$D3970="61"),(AE3970/'Totals and Drop Down Lists'!AA$4)*Inputs!I$38,0)</f>
        <v>0</v>
      </c>
      <c r="AV3970">
        <f>IF(OR($D3970="51",$D3970="52",$D3970="61"),(AF3970/'Totals and Drop Down Lists'!AB$4)*Inputs!J$38,0)</f>
        <v>0</v>
      </c>
      <c r="AW3970">
        <f>IF(OR($D3970="51",$D3970="52",$D3970="61"),(AG3970/'Totals and Drop Down Lists'!AC$4)*Inputs!K$38,0)</f>
        <v>0</v>
      </c>
      <c r="AX3970">
        <f>IF(OR($D3970="51",$D3970="52",$D3970="61"),(AH3970/'Totals and Drop Down Lists'!AD$4)*Inputs!L$38,0)</f>
        <v>0</v>
      </c>
      <c r="AY3970">
        <f>IF(OR($D3970="51",$D3970="52",$D3970="61"),0,(AA3970/'Totals and Drop Down Lists'!W$5)*Inputs!E$39)</f>
        <v>0</v>
      </c>
      <c r="AZ3970">
        <f>IF(OR($D3970="51",$D3970="52",$D3970="61"),0,(AB3970/'Totals and Drop Down Lists'!X$5)*Inputs!F$39)</f>
        <v>0</v>
      </c>
      <c r="BA3970">
        <f>IF(OR($D3970="51",$D3970="52",$D3970="61"),0,(AC3970/'Totals and Drop Down Lists'!Y$5)*Inputs!G$39)</f>
        <v>0</v>
      </c>
      <c r="BB3970">
        <f>IF(OR($D3970="51",$D3970="52",$D3970="61"),0,(AD3970/'Totals and Drop Down Lists'!Z$5)*Inputs!H$39)</f>
        <v>0</v>
      </c>
      <c r="BC3970">
        <f>IF(OR($D3970="51",$D3970="52",$D3970="61"),0,(AE3970/'Totals and Drop Down Lists'!AA$5)*Inputs!I$39)</f>
        <v>0</v>
      </c>
      <c r="BD3970">
        <f>IF(OR($D3970="51",$D3970="52",$D3970="61"),0,(AF3970/'Totals and Drop Down Lists'!AB$5)*Inputs!J$39)</f>
        <v>0</v>
      </c>
      <c r="BE3970">
        <f>IF(OR($D3970="51",$D3970="52",$D3970="61"),0,(AG3970/'Totals and Drop Down Lists'!AC$5)*Inputs!K$39)</f>
        <v>0</v>
      </c>
      <c r="BF3970">
        <f>IF(OR($D3970="51",$D3970="52",$D3970="61"),0,(AH3970/'Totals and Drop Down Lists'!AD$5)*Inputs!L$39)</f>
        <v>0</v>
      </c>
      <c r="BG3970" s="10">
        <f t="shared" ref="BG3970:BG4033" si="559">SUM(AI3970:BF3970)</f>
        <v>6562200.8299065502</v>
      </c>
    </row>
    <row r="3971" spans="1:59" ht="28.8">
      <c r="A3971" s="1" t="s">
        <v>7713</v>
      </c>
      <c r="B3971" s="1" t="s">
        <v>3306</v>
      </c>
      <c r="C3971" s="1" t="s">
        <v>3309</v>
      </c>
      <c r="D3971" s="1" t="s">
        <v>10</v>
      </c>
      <c r="E3971" s="1" t="s">
        <v>3310</v>
      </c>
      <c r="F3971" s="2">
        <v>46661</v>
      </c>
      <c r="G3971" s="2">
        <v>369</v>
      </c>
      <c r="H3971" s="2">
        <v>447</v>
      </c>
      <c r="I3971" s="2">
        <v>2416</v>
      </c>
      <c r="J3971" s="2">
        <v>20170</v>
      </c>
      <c r="K3971" s="2">
        <v>7020</v>
      </c>
      <c r="L3971" s="2">
        <v>75</v>
      </c>
      <c r="M3971" s="2">
        <v>0</v>
      </c>
      <c r="N3971" s="2">
        <v>0</v>
      </c>
      <c r="O3971" s="2">
        <v>8</v>
      </c>
      <c r="P3971" s="2">
        <v>0</v>
      </c>
      <c r="Q3971" s="2">
        <v>0</v>
      </c>
      <c r="R3971" s="2">
        <v>6527</v>
      </c>
      <c r="S3971" s="2">
        <v>6813200</v>
      </c>
      <c r="T3971" s="2">
        <v>326658500</v>
      </c>
      <c r="U3971" s="2">
        <v>223</v>
      </c>
      <c r="V3971" s="2">
        <v>175</v>
      </c>
      <c r="W3971" s="2">
        <v>0</v>
      </c>
      <c r="X3971" s="2">
        <v>1080</v>
      </c>
      <c r="Y3971" s="2">
        <v>90</v>
      </c>
      <c r="Z3971" s="2">
        <v>670</v>
      </c>
      <c r="AA3971" s="9">
        <f t="shared" ref="AA3971:AA4034" si="560">F3971</f>
        <v>46661</v>
      </c>
      <c r="AB3971" s="9">
        <f t="shared" ref="AB3971:AB4034" si="561">I3971-G3971-H3971</f>
        <v>1600</v>
      </c>
      <c r="AC3971" s="9">
        <f t="shared" ref="AC3971:AC4034" si="562">L3971+M3971+N3971+O3971+P3971+Q3971+R3971</f>
        <v>6610</v>
      </c>
      <c r="AD3971" s="9">
        <f t="shared" ref="AD3971:AD4034" si="563">R3971</f>
        <v>6527</v>
      </c>
      <c r="AE3971" s="44">
        <f t="shared" ref="AE3971:AE4034" si="564">IF(ISERROR(((K3971^2)*SUM(J:J))/((SUM(K:K)^2)*J3971)), 0, ((K3971^2)*SUM(J:J))/((SUM(K:K)^2)*J3971))</f>
        <v>1.7063342651279704E-4</v>
      </c>
      <c r="AF3971" s="9">
        <f t="shared" ref="AF3971:AF4034" si="565">-IF((W3971+V3971-X3971)&gt;0, 0, (W3971+V3971-X3971))</f>
        <v>905</v>
      </c>
      <c r="AG3971" s="9">
        <f t="shared" si="558"/>
        <v>760</v>
      </c>
      <c r="AH3971" s="44">
        <f t="shared" ref="AH3971:AH4034" si="566">(K3971*SUM(J:J)*AG3971)/(J3971*SUM(K:K)*SUM(AG:AG))</f>
        <v>9.8422840004007704E-5</v>
      </c>
      <c r="AI3971">
        <f>AA3971/'Totals and Drop Down Lists'!W$6*Inputs!E$37</f>
        <v>42328.078538019661</v>
      </c>
      <c r="AJ3971">
        <f>AB3971/'Totals and Drop Down Lists'!X$6*Inputs!F$37</f>
        <v>5264.6194924110678</v>
      </c>
      <c r="AK3971">
        <f>AC3971/'Totals and Drop Down Lists'!Y$6*Inputs!G$37</f>
        <v>43575.352767547825</v>
      </c>
      <c r="AL3971">
        <f>AD3971/'Totals and Drop Down Lists'!Z$6*Inputs!H$37</f>
        <v>52330.230789250112</v>
      </c>
      <c r="AM3971">
        <f>AE3971/'Totals and Drop Down Lists'!AA$6*Inputs!I$37</f>
        <v>21242.044416006302</v>
      </c>
      <c r="AN3971">
        <f>AF3971/'Totals and Drop Down Lists'!AB$6*Inputs!J$37</f>
        <v>18060.807292011992</v>
      </c>
      <c r="AO3971">
        <f>AG3971/'Totals and Drop Down Lists'!AC$6*Inputs!K$37</f>
        <v>14153.917896109631</v>
      </c>
      <c r="AP3971">
        <f>AH3971/'Totals and Drop Down Lists'!AD$6*Inputs!L$37</f>
        <v>23161.837986560837</v>
      </c>
      <c r="AQ3971">
        <f>IF(OR($D3971="51",$D3971="52",$D3971="61"),(AA3971/'Totals and Drop Down Lists'!W$4)*Inputs!E$38,0)</f>
        <v>0</v>
      </c>
      <c r="AR3971">
        <f>IF(OR($D3971="51",$D3971="52",$D3971="61"),(AB3971/'Totals and Drop Down Lists'!X$4)*Inputs!F$38,0)</f>
        <v>0</v>
      </c>
      <c r="AS3971">
        <f>IF(OR($D3971="51",$D3971="52",$D3971="61"),(AC3971/'Totals and Drop Down Lists'!Y$4)*Inputs!G$38,0)</f>
        <v>0</v>
      </c>
      <c r="AT3971">
        <f>IF(OR($D3971="51",$D3971="52",$D3971="61"),(AD3971/'Totals and Drop Down Lists'!Z$4)*Inputs!H$38,0)</f>
        <v>0</v>
      </c>
      <c r="AU3971">
        <f>IF(OR($D3971="51",$D3971="52",$D3971="61"),(AE3971/'Totals and Drop Down Lists'!AA$4)*Inputs!I$38,0)</f>
        <v>0</v>
      </c>
      <c r="AV3971">
        <f>IF(OR($D3971="51",$D3971="52",$D3971="61"),(AF3971/'Totals and Drop Down Lists'!AB$4)*Inputs!J$38,0)</f>
        <v>0</v>
      </c>
      <c r="AW3971">
        <f>IF(OR($D3971="51",$D3971="52",$D3971="61"),(AG3971/'Totals and Drop Down Lists'!AC$4)*Inputs!K$38,0)</f>
        <v>0</v>
      </c>
      <c r="AX3971">
        <f>IF(OR($D3971="51",$D3971="52",$D3971="61"),(AH3971/'Totals and Drop Down Lists'!AD$4)*Inputs!L$38,0)</f>
        <v>0</v>
      </c>
      <c r="AY3971">
        <f>IF(OR($D3971="51",$D3971="52",$D3971="61"),0,(AA3971/'Totals and Drop Down Lists'!W$5)*Inputs!E$39)</f>
        <v>0</v>
      </c>
      <c r="AZ3971">
        <f>IF(OR($D3971="51",$D3971="52",$D3971="61"),0,(AB3971/'Totals and Drop Down Lists'!X$5)*Inputs!F$39)</f>
        <v>0</v>
      </c>
      <c r="BA3971">
        <f>IF(OR($D3971="51",$D3971="52",$D3971="61"),0,(AC3971/'Totals and Drop Down Lists'!Y$5)*Inputs!G$39)</f>
        <v>0</v>
      </c>
      <c r="BB3971">
        <f>IF(OR($D3971="51",$D3971="52",$D3971="61"),0,(AD3971/'Totals and Drop Down Lists'!Z$5)*Inputs!H$39)</f>
        <v>0</v>
      </c>
      <c r="BC3971">
        <f>IF(OR($D3971="51",$D3971="52",$D3971="61"),0,(AE3971/'Totals and Drop Down Lists'!AA$5)*Inputs!I$39)</f>
        <v>0</v>
      </c>
      <c r="BD3971">
        <f>IF(OR($D3971="51",$D3971="52",$D3971="61"),0,(AF3971/'Totals and Drop Down Lists'!AB$5)*Inputs!J$39)</f>
        <v>0</v>
      </c>
      <c r="BE3971">
        <f>IF(OR($D3971="51",$D3971="52",$D3971="61"),0,(AG3971/'Totals and Drop Down Lists'!AC$5)*Inputs!K$39)</f>
        <v>0</v>
      </c>
      <c r="BF3971">
        <f>IF(OR($D3971="51",$D3971="52",$D3971="61"),0,(AH3971/'Totals and Drop Down Lists'!AD$5)*Inputs!L$39)</f>
        <v>0</v>
      </c>
      <c r="BG3971" s="10">
        <f t="shared" si="559"/>
        <v>220116.88917791744</v>
      </c>
    </row>
    <row r="3972" spans="1:59" ht="28.8">
      <c r="A3972" s="1" t="s">
        <v>7713</v>
      </c>
      <c r="B3972" s="1" t="s">
        <v>3306</v>
      </c>
      <c r="C3972" s="1" t="s">
        <v>3311</v>
      </c>
      <c r="D3972" s="1" t="s">
        <v>10</v>
      </c>
      <c r="E3972" s="1" t="s">
        <v>3312</v>
      </c>
      <c r="F3972" s="2">
        <v>60491</v>
      </c>
      <c r="G3972" s="2">
        <v>493</v>
      </c>
      <c r="H3972" s="2">
        <v>58</v>
      </c>
      <c r="I3972" s="2">
        <v>8762</v>
      </c>
      <c r="J3972" s="2">
        <v>27450</v>
      </c>
      <c r="K3972" s="2">
        <v>12377</v>
      </c>
      <c r="L3972" s="2">
        <v>111</v>
      </c>
      <c r="M3972" s="2">
        <v>20</v>
      </c>
      <c r="N3972" s="2">
        <v>0</v>
      </c>
      <c r="O3972" s="2">
        <v>83</v>
      </c>
      <c r="P3972" s="2">
        <v>157</v>
      </c>
      <c r="Q3972" s="2">
        <v>0</v>
      </c>
      <c r="R3972" s="2">
        <v>8774</v>
      </c>
      <c r="S3972" s="2">
        <v>9483900</v>
      </c>
      <c r="T3972" s="2">
        <v>420919200</v>
      </c>
      <c r="U3972" s="2">
        <v>618</v>
      </c>
      <c r="V3972" s="2">
        <v>735</v>
      </c>
      <c r="W3972" s="2">
        <v>10</v>
      </c>
      <c r="X3972" s="2">
        <v>3290</v>
      </c>
      <c r="Y3972" s="2">
        <v>335</v>
      </c>
      <c r="Z3972" s="2">
        <v>2270</v>
      </c>
      <c r="AA3972" s="9">
        <f t="shared" si="560"/>
        <v>60491</v>
      </c>
      <c r="AB3972" s="9">
        <f t="shared" si="561"/>
        <v>8211</v>
      </c>
      <c r="AC3972" s="9">
        <f t="shared" si="562"/>
        <v>9145</v>
      </c>
      <c r="AD3972" s="9">
        <f t="shared" si="563"/>
        <v>8774</v>
      </c>
      <c r="AE3972" s="44">
        <f t="shared" si="564"/>
        <v>3.8974829055572031E-4</v>
      </c>
      <c r="AF3972" s="9">
        <f t="shared" si="565"/>
        <v>2545</v>
      </c>
      <c r="AG3972" s="9">
        <f t="shared" si="558"/>
        <v>2605</v>
      </c>
      <c r="AH3972" s="44">
        <f t="shared" si="566"/>
        <v>4.370507361663987E-4</v>
      </c>
      <c r="AI3972">
        <f>AA3972/'Totals and Drop Down Lists'!W$6*Inputs!E$37</f>
        <v>54873.830368902243</v>
      </c>
      <c r="AJ3972">
        <f>AB3972/'Totals and Drop Down Lists'!X$6*Inputs!F$37</f>
        <v>27017.369157617049</v>
      </c>
      <c r="AK3972">
        <f>AC3972/'Totals and Drop Down Lists'!Y$6*Inputs!G$37</f>
        <v>60286.929055858534</v>
      </c>
      <c r="AL3972">
        <f>AD3972/'Totals and Drop Down Lists'!Z$6*Inputs!H$37</f>
        <v>70345.556142926376</v>
      </c>
      <c r="AM3972">
        <f>AE3972/'Totals and Drop Down Lists'!AA$6*Inputs!I$37</f>
        <v>48519.511494579485</v>
      </c>
      <c r="AN3972">
        <f>AF3972/'Totals and Drop Down Lists'!AB$6*Inputs!J$37</f>
        <v>50789.784042177373</v>
      </c>
      <c r="AO3972">
        <f>AG3972/'Totals and Drop Down Lists'!AC$6*Inputs!K$37</f>
        <v>48514.415946533663</v>
      </c>
      <c r="AP3972">
        <f>AH3972/'Totals and Drop Down Lists'!AD$6*Inputs!L$37</f>
        <v>102851.10999216314</v>
      </c>
      <c r="AQ3972">
        <f>IF(OR($D3972="51",$D3972="52",$D3972="61"),(AA3972/'Totals and Drop Down Lists'!W$4)*Inputs!E$38,0)</f>
        <v>0</v>
      </c>
      <c r="AR3972">
        <f>IF(OR($D3972="51",$D3972="52",$D3972="61"),(AB3972/'Totals and Drop Down Lists'!X$4)*Inputs!F$38,0)</f>
        <v>0</v>
      </c>
      <c r="AS3972">
        <f>IF(OR($D3972="51",$D3972="52",$D3972="61"),(AC3972/'Totals and Drop Down Lists'!Y$4)*Inputs!G$38,0)</f>
        <v>0</v>
      </c>
      <c r="AT3972">
        <f>IF(OR($D3972="51",$D3972="52",$D3972="61"),(AD3972/'Totals and Drop Down Lists'!Z$4)*Inputs!H$38,0)</f>
        <v>0</v>
      </c>
      <c r="AU3972">
        <f>IF(OR($D3972="51",$D3972="52",$D3972="61"),(AE3972/'Totals and Drop Down Lists'!AA$4)*Inputs!I$38,0)</f>
        <v>0</v>
      </c>
      <c r="AV3972">
        <f>IF(OR($D3972="51",$D3972="52",$D3972="61"),(AF3972/'Totals and Drop Down Lists'!AB$4)*Inputs!J$38,0)</f>
        <v>0</v>
      </c>
      <c r="AW3972">
        <f>IF(OR($D3972="51",$D3972="52",$D3972="61"),(AG3972/'Totals and Drop Down Lists'!AC$4)*Inputs!K$38,0)</f>
        <v>0</v>
      </c>
      <c r="AX3972">
        <f>IF(OR($D3972="51",$D3972="52",$D3972="61"),(AH3972/'Totals and Drop Down Lists'!AD$4)*Inputs!L$38,0)</f>
        <v>0</v>
      </c>
      <c r="AY3972">
        <f>IF(OR($D3972="51",$D3972="52",$D3972="61"),0,(AA3972/'Totals and Drop Down Lists'!W$5)*Inputs!E$39)</f>
        <v>0</v>
      </c>
      <c r="AZ3972">
        <f>IF(OR($D3972="51",$D3972="52",$D3972="61"),0,(AB3972/'Totals and Drop Down Lists'!X$5)*Inputs!F$39)</f>
        <v>0</v>
      </c>
      <c r="BA3972">
        <f>IF(OR($D3972="51",$D3972="52",$D3972="61"),0,(AC3972/'Totals and Drop Down Lists'!Y$5)*Inputs!G$39)</f>
        <v>0</v>
      </c>
      <c r="BB3972">
        <f>IF(OR($D3972="51",$D3972="52",$D3972="61"),0,(AD3972/'Totals and Drop Down Lists'!Z$5)*Inputs!H$39)</f>
        <v>0</v>
      </c>
      <c r="BC3972">
        <f>IF(OR($D3972="51",$D3972="52",$D3972="61"),0,(AE3972/'Totals and Drop Down Lists'!AA$5)*Inputs!I$39)</f>
        <v>0</v>
      </c>
      <c r="BD3972">
        <f>IF(OR($D3972="51",$D3972="52",$D3972="61"),0,(AF3972/'Totals and Drop Down Lists'!AB$5)*Inputs!J$39)</f>
        <v>0</v>
      </c>
      <c r="BE3972">
        <f>IF(OR($D3972="51",$D3972="52",$D3972="61"),0,(AG3972/'Totals and Drop Down Lists'!AC$5)*Inputs!K$39)</f>
        <v>0</v>
      </c>
      <c r="BF3972">
        <f>IF(OR($D3972="51",$D3972="52",$D3972="61"),0,(AH3972/'Totals and Drop Down Lists'!AD$5)*Inputs!L$39)</f>
        <v>0</v>
      </c>
      <c r="BG3972" s="10">
        <f t="shared" si="559"/>
        <v>463198.50620075787</v>
      </c>
    </row>
    <row r="3973" spans="1:59" ht="28.8">
      <c r="A3973" s="1" t="s">
        <v>7713</v>
      </c>
      <c r="B3973" s="1" t="s">
        <v>3306</v>
      </c>
      <c r="C3973" s="1" t="s">
        <v>3313</v>
      </c>
      <c r="D3973" s="1" t="s">
        <v>15</v>
      </c>
      <c r="E3973" s="1" t="s">
        <v>3314</v>
      </c>
      <c r="F3973" s="2">
        <v>246916</v>
      </c>
      <c r="G3973" s="2">
        <v>2109</v>
      </c>
      <c r="H3973" s="2">
        <v>289</v>
      </c>
      <c r="I3973" s="2">
        <v>20655</v>
      </c>
      <c r="J3973" s="2">
        <v>103082</v>
      </c>
      <c r="K3973" s="2">
        <v>36551</v>
      </c>
      <c r="L3973" s="2">
        <v>417</v>
      </c>
      <c r="M3973" s="2">
        <v>68</v>
      </c>
      <c r="N3973" s="2">
        <v>56</v>
      </c>
      <c r="O3973" s="2">
        <v>809</v>
      </c>
      <c r="P3973" s="2">
        <v>121</v>
      </c>
      <c r="Q3973" s="2">
        <v>16</v>
      </c>
      <c r="R3973" s="2">
        <v>15863</v>
      </c>
      <c r="S3973" s="2">
        <v>32243100</v>
      </c>
      <c r="T3973" s="2">
        <v>1645782600</v>
      </c>
      <c r="U3973" s="2">
        <v>1496</v>
      </c>
      <c r="V3973" s="2">
        <v>2165</v>
      </c>
      <c r="W3973" s="2">
        <v>25</v>
      </c>
      <c r="X3973" s="2">
        <v>7500</v>
      </c>
      <c r="Y3973" s="2">
        <v>910</v>
      </c>
      <c r="Z3973" s="2">
        <v>4850</v>
      </c>
      <c r="AA3973" s="9">
        <f t="shared" si="560"/>
        <v>246916</v>
      </c>
      <c r="AB3973" s="9">
        <f t="shared" si="561"/>
        <v>18257</v>
      </c>
      <c r="AC3973" s="9">
        <f t="shared" si="562"/>
        <v>17350</v>
      </c>
      <c r="AD3973" s="9">
        <f t="shared" si="563"/>
        <v>15863</v>
      </c>
      <c r="AE3973" s="44">
        <f t="shared" si="564"/>
        <v>9.0513107726542571E-4</v>
      </c>
      <c r="AF3973" s="9">
        <f t="shared" si="565"/>
        <v>5310</v>
      </c>
      <c r="AG3973" s="9">
        <f t="shared" si="558"/>
        <v>5760</v>
      </c>
      <c r="AH3973" s="44">
        <f t="shared" si="566"/>
        <v>7.5995871005125318E-4</v>
      </c>
      <c r="AI3973">
        <f>AA3973/'Totals and Drop Down Lists'!W$6*Inputs!E$37</f>
        <v>223987.48077181511</v>
      </c>
      <c r="AJ3973">
        <f>AB3973/'Totals and Drop Down Lists'!X$6*Inputs!F$37</f>
        <v>60072.598795593047</v>
      </c>
      <c r="AK3973">
        <f>AC3973/'Totals and Drop Down Lists'!Y$6*Inputs!G$37</f>
        <v>114377.06059258015</v>
      </c>
      <c r="AL3973">
        <f>AD3973/'Totals and Drop Down Lists'!Z$6*Inputs!H$37</f>
        <v>127181.62264591306</v>
      </c>
      <c r="AM3973">
        <f>AE3973/'Totals and Drop Down Lists'!AA$6*Inputs!I$37</f>
        <v>112679.17979797379</v>
      </c>
      <c r="AN3973">
        <f>AF3973/'Totals and Drop Down Lists'!AB$6*Inputs!J$37</f>
        <v>105970.04057523058</v>
      </c>
      <c r="AO3973">
        <f>AG3973/'Totals and Drop Down Lists'!AC$6*Inputs!K$37</f>
        <v>107271.79879156772</v>
      </c>
      <c r="AP3973">
        <f>AH3973/'Totals and Drop Down Lists'!AD$6*Inputs!L$37</f>
        <v>178841.01411792371</v>
      </c>
      <c r="AQ3973">
        <f>IF(OR($D3973="51",$D3973="52",$D3973="61"),(AA3973/'Totals and Drop Down Lists'!W$4)*Inputs!E$38,0)</f>
        <v>0</v>
      </c>
      <c r="AR3973">
        <f>IF(OR($D3973="51",$D3973="52",$D3973="61"),(AB3973/'Totals and Drop Down Lists'!X$4)*Inputs!F$38,0)</f>
        <v>0</v>
      </c>
      <c r="AS3973">
        <f>IF(OR($D3973="51",$D3973="52",$D3973="61"),(AC3973/'Totals and Drop Down Lists'!Y$4)*Inputs!G$38,0)</f>
        <v>0</v>
      </c>
      <c r="AT3973">
        <f>IF(OR($D3973="51",$D3973="52",$D3973="61"),(AD3973/'Totals and Drop Down Lists'!Z$4)*Inputs!H$38,0)</f>
        <v>0</v>
      </c>
      <c r="AU3973">
        <f>IF(OR($D3973="51",$D3973="52",$D3973="61"),(AE3973/'Totals and Drop Down Lists'!AA$4)*Inputs!I$38,0)</f>
        <v>0</v>
      </c>
      <c r="AV3973">
        <f>IF(OR($D3973="51",$D3973="52",$D3973="61"),(AF3973/'Totals and Drop Down Lists'!AB$4)*Inputs!J$38,0)</f>
        <v>0</v>
      </c>
      <c r="AW3973">
        <f>IF(OR($D3973="51",$D3973="52",$D3973="61"),(AG3973/'Totals and Drop Down Lists'!AC$4)*Inputs!K$38,0)</f>
        <v>0</v>
      </c>
      <c r="AX3973">
        <f>IF(OR($D3973="51",$D3973="52",$D3973="61"),(AH3973/'Totals and Drop Down Lists'!AD$4)*Inputs!L$38,0)</f>
        <v>0</v>
      </c>
      <c r="AY3973">
        <f>IF(OR($D3973="51",$D3973="52",$D3973="61"),0,(AA3973/'Totals and Drop Down Lists'!W$5)*Inputs!E$39)</f>
        <v>0</v>
      </c>
      <c r="AZ3973">
        <f>IF(OR($D3973="51",$D3973="52",$D3973="61"),0,(AB3973/'Totals and Drop Down Lists'!X$5)*Inputs!F$39)</f>
        <v>0</v>
      </c>
      <c r="BA3973">
        <f>IF(OR($D3973="51",$D3973="52",$D3973="61"),0,(AC3973/'Totals and Drop Down Lists'!Y$5)*Inputs!G$39)</f>
        <v>0</v>
      </c>
      <c r="BB3973">
        <f>IF(OR($D3973="51",$D3973="52",$D3973="61"),0,(AD3973/'Totals and Drop Down Lists'!Z$5)*Inputs!H$39)</f>
        <v>0</v>
      </c>
      <c r="BC3973">
        <f>IF(OR($D3973="51",$D3973="52",$D3973="61"),0,(AE3973/'Totals and Drop Down Lists'!AA$5)*Inputs!I$39)</f>
        <v>0</v>
      </c>
      <c r="BD3973">
        <f>IF(OR($D3973="51",$D3973="52",$D3973="61"),0,(AF3973/'Totals and Drop Down Lists'!AB$5)*Inputs!J$39)</f>
        <v>0</v>
      </c>
      <c r="BE3973">
        <f>IF(OR($D3973="51",$D3973="52",$D3973="61"),0,(AG3973/'Totals and Drop Down Lists'!AC$5)*Inputs!K$39)</f>
        <v>0</v>
      </c>
      <c r="BF3973">
        <f>IF(OR($D3973="51",$D3973="52",$D3973="61"),0,(AH3973/'Totals and Drop Down Lists'!AD$5)*Inputs!L$39)</f>
        <v>0</v>
      </c>
      <c r="BG3973" s="10">
        <f t="shared" si="559"/>
        <v>1030380.7960885972</v>
      </c>
    </row>
    <row r="3974" spans="1:59">
      <c r="A3974" s="1" t="s">
        <v>7714</v>
      </c>
      <c r="B3974" s="1" t="s">
        <v>4987</v>
      </c>
      <c r="C3974" s="1" t="s">
        <v>4988</v>
      </c>
      <c r="D3974" s="1" t="s">
        <v>7</v>
      </c>
      <c r="E3974" s="1" t="s">
        <v>4989</v>
      </c>
      <c r="F3974" s="2">
        <v>78548</v>
      </c>
      <c r="G3974" s="2">
        <v>1089</v>
      </c>
      <c r="H3974" s="2">
        <v>19</v>
      </c>
      <c r="I3974" s="2">
        <v>17621</v>
      </c>
      <c r="J3974" s="2">
        <v>30467</v>
      </c>
      <c r="K3974" s="2">
        <v>13437</v>
      </c>
      <c r="L3974" s="2">
        <v>212</v>
      </c>
      <c r="M3974" s="2">
        <v>6</v>
      </c>
      <c r="N3974" s="2">
        <v>20</v>
      </c>
      <c r="O3974" s="2">
        <v>319</v>
      </c>
      <c r="P3974" s="2">
        <v>77</v>
      </c>
      <c r="Q3974" s="2">
        <v>61</v>
      </c>
      <c r="R3974" s="2">
        <v>13710</v>
      </c>
      <c r="S3974" s="2">
        <v>9673900</v>
      </c>
      <c r="T3974" s="2">
        <v>433436800</v>
      </c>
      <c r="U3974" s="2">
        <v>1379</v>
      </c>
      <c r="V3974" s="2">
        <v>755</v>
      </c>
      <c r="W3974" s="2">
        <v>135</v>
      </c>
      <c r="X3974" s="2">
        <v>3965</v>
      </c>
      <c r="Y3974" s="2">
        <v>400</v>
      </c>
      <c r="Z3974" s="2">
        <v>2995</v>
      </c>
      <c r="AA3974" s="9">
        <f t="shared" si="560"/>
        <v>78548</v>
      </c>
      <c r="AB3974" s="9">
        <f t="shared" si="561"/>
        <v>16513</v>
      </c>
      <c r="AC3974" s="9">
        <f t="shared" si="562"/>
        <v>14405</v>
      </c>
      <c r="AD3974" s="9">
        <f t="shared" si="563"/>
        <v>13710</v>
      </c>
      <c r="AE3974" s="44">
        <f t="shared" si="564"/>
        <v>4.1387646182314953E-4</v>
      </c>
      <c r="AF3974" s="9">
        <f t="shared" si="565"/>
        <v>3075</v>
      </c>
      <c r="AG3974" s="9">
        <f t="shared" si="558"/>
        <v>3395</v>
      </c>
      <c r="AH3974" s="44">
        <f t="shared" si="566"/>
        <v>5.5713890913464559E-4</v>
      </c>
      <c r="AI3974">
        <f>AA3974/'Totals and Drop Down Lists'!W$6*Inputs!E$37</f>
        <v>71254.064700807285</v>
      </c>
      <c r="AJ3974">
        <f>AB3974/'Totals and Drop Down Lists'!X$6*Inputs!F$37</f>
        <v>54334.163548864977</v>
      </c>
      <c r="AK3974">
        <f>AC3974/'Totals and Drop Down Lists'!Y$6*Inputs!G$37</f>
        <v>94962.625811879945</v>
      </c>
      <c r="AL3974">
        <f>AD3974/'Totals and Drop Down Lists'!Z$6*Inputs!H$37</f>
        <v>109919.94241161623</v>
      </c>
      <c r="AM3974">
        <f>AE3974/'Totals and Drop Down Lists'!AA$6*Inputs!I$37</f>
        <v>51523.211860998024</v>
      </c>
      <c r="AN3974">
        <f>AF3974/'Totals and Drop Down Lists'!AB$6*Inputs!J$37</f>
        <v>61366.831406560079</v>
      </c>
      <c r="AO3974">
        <f>AG3974/'Totals and Drop Down Lists'!AC$6*Inputs!K$37</f>
        <v>63227.041128016048</v>
      </c>
      <c r="AP3974">
        <f>AH3974/'Totals and Drop Down Lists'!AD$6*Inputs!L$37</f>
        <v>131111.44881473086</v>
      </c>
      <c r="AQ3974">
        <f>IF(OR($D3974="51",$D3974="52",$D3974="61"),(AA3974/'Totals and Drop Down Lists'!W$4)*Inputs!E$38,0)</f>
        <v>0</v>
      </c>
      <c r="AR3974">
        <f>IF(OR($D3974="51",$D3974="52",$D3974="61"),(AB3974/'Totals and Drop Down Lists'!X$4)*Inputs!F$38,0)</f>
        <v>0</v>
      </c>
      <c r="AS3974">
        <f>IF(OR($D3974="51",$D3974="52",$D3974="61"),(AC3974/'Totals and Drop Down Lists'!Y$4)*Inputs!G$38,0)</f>
        <v>0</v>
      </c>
      <c r="AT3974">
        <f>IF(OR($D3974="51",$D3974="52",$D3974="61"),(AD3974/'Totals and Drop Down Lists'!Z$4)*Inputs!H$38,0)</f>
        <v>0</v>
      </c>
      <c r="AU3974">
        <f>IF(OR($D3974="51",$D3974="52",$D3974="61"),(AE3974/'Totals and Drop Down Lists'!AA$4)*Inputs!I$38,0)</f>
        <v>0</v>
      </c>
      <c r="AV3974">
        <f>IF(OR($D3974="51",$D3974="52",$D3974="61"),(AF3974/'Totals and Drop Down Lists'!AB$4)*Inputs!J$38,0)</f>
        <v>0</v>
      </c>
      <c r="AW3974">
        <f>IF(OR($D3974="51",$D3974="52",$D3974="61"),(AG3974/'Totals and Drop Down Lists'!AC$4)*Inputs!K$38,0)</f>
        <v>0</v>
      </c>
      <c r="AX3974">
        <f>IF(OR($D3974="51",$D3974="52",$D3974="61"),(AH3974/'Totals and Drop Down Lists'!AD$4)*Inputs!L$38,0)</f>
        <v>0</v>
      </c>
      <c r="AY3974">
        <f>IF(OR($D3974="51",$D3974="52",$D3974="61"),0,(AA3974/'Totals and Drop Down Lists'!W$5)*Inputs!E$39)</f>
        <v>0</v>
      </c>
      <c r="AZ3974">
        <f>IF(OR($D3974="51",$D3974="52",$D3974="61"),0,(AB3974/'Totals and Drop Down Lists'!X$5)*Inputs!F$39)</f>
        <v>0</v>
      </c>
      <c r="BA3974">
        <f>IF(OR($D3974="51",$D3974="52",$D3974="61"),0,(AC3974/'Totals and Drop Down Lists'!Y$5)*Inputs!G$39)</f>
        <v>0</v>
      </c>
      <c r="BB3974">
        <f>IF(OR($D3974="51",$D3974="52",$D3974="61"),0,(AD3974/'Totals and Drop Down Lists'!Z$5)*Inputs!H$39)</f>
        <v>0</v>
      </c>
      <c r="BC3974">
        <f>IF(OR($D3974="51",$D3974="52",$D3974="61"),0,(AE3974/'Totals and Drop Down Lists'!AA$5)*Inputs!I$39)</f>
        <v>0</v>
      </c>
      <c r="BD3974">
        <f>IF(OR($D3974="51",$D3974="52",$D3974="61"),0,(AF3974/'Totals and Drop Down Lists'!AB$5)*Inputs!J$39)</f>
        <v>0</v>
      </c>
      <c r="BE3974">
        <f>IF(OR($D3974="51",$D3974="52",$D3974="61"),0,(AG3974/'Totals and Drop Down Lists'!AC$5)*Inputs!K$39)</f>
        <v>0</v>
      </c>
      <c r="BF3974">
        <f>IF(OR($D3974="51",$D3974="52",$D3974="61"),0,(AH3974/'Totals and Drop Down Lists'!AD$5)*Inputs!L$39)</f>
        <v>0</v>
      </c>
      <c r="BG3974" s="10">
        <f t="shared" si="559"/>
        <v>637699.32968347345</v>
      </c>
    </row>
    <row r="3975" spans="1:59">
      <c r="A3975" s="1" t="s">
        <v>7714</v>
      </c>
      <c r="B3975" s="1" t="s">
        <v>4987</v>
      </c>
      <c r="C3975" s="1" t="s">
        <v>4990</v>
      </c>
      <c r="D3975" s="1" t="s">
        <v>58</v>
      </c>
      <c r="E3975" s="1" t="s">
        <v>4991</v>
      </c>
      <c r="F3975" s="2">
        <v>116497</v>
      </c>
      <c r="G3975" s="2">
        <v>455</v>
      </c>
      <c r="H3975" s="2">
        <v>110</v>
      </c>
      <c r="I3975" s="2">
        <v>7712</v>
      </c>
      <c r="J3975" s="2">
        <v>44620</v>
      </c>
      <c r="K3975" s="2">
        <v>9436</v>
      </c>
      <c r="L3975" s="2">
        <v>194</v>
      </c>
      <c r="M3975" s="2">
        <v>32</v>
      </c>
      <c r="N3975" s="2">
        <v>13</v>
      </c>
      <c r="O3975" s="2">
        <v>51</v>
      </c>
      <c r="P3975" s="2">
        <v>123</v>
      </c>
      <c r="Q3975" s="2">
        <v>75</v>
      </c>
      <c r="R3975" s="2">
        <v>6276</v>
      </c>
      <c r="S3975" s="2">
        <v>8012300</v>
      </c>
      <c r="T3975" s="2">
        <v>440176900</v>
      </c>
      <c r="U3975" s="2">
        <v>310</v>
      </c>
      <c r="V3975" s="2">
        <v>300</v>
      </c>
      <c r="W3975" s="2">
        <v>25</v>
      </c>
      <c r="X3975" s="2">
        <v>1107</v>
      </c>
      <c r="Y3975" s="2">
        <v>33</v>
      </c>
      <c r="Z3975" s="2">
        <v>868</v>
      </c>
      <c r="AA3975" s="9">
        <f t="shared" si="560"/>
        <v>116497</v>
      </c>
      <c r="AB3975" s="9">
        <f t="shared" si="561"/>
        <v>7147</v>
      </c>
      <c r="AC3975" s="9">
        <f t="shared" si="562"/>
        <v>6764</v>
      </c>
      <c r="AD3975" s="9">
        <f t="shared" si="563"/>
        <v>6276</v>
      </c>
      <c r="AE3975" s="44">
        <f t="shared" si="564"/>
        <v>1.3936126647435976E-4</v>
      </c>
      <c r="AF3975" s="9">
        <f t="shared" si="565"/>
        <v>782</v>
      </c>
      <c r="AG3975" s="9">
        <f t="shared" si="558"/>
        <v>901</v>
      </c>
      <c r="AH3975" s="44">
        <f t="shared" si="566"/>
        <v>7.0898042353607734E-5</v>
      </c>
      <c r="AI3975">
        <f>AA3975/'Totals and Drop Down Lists'!W$6*Inputs!E$37</f>
        <v>105679.13601173737</v>
      </c>
      <c r="AJ3975">
        <f>AB3975/'Totals and Drop Down Lists'!X$6*Inputs!F$37</f>
        <v>23516.397195163692</v>
      </c>
      <c r="AK3975">
        <f>AC3975/'Totals and Drop Down Lists'!Y$6*Inputs!G$37</f>
        <v>44590.57278664047</v>
      </c>
      <c r="AL3975">
        <f>AD3975/'Totals and Drop Down Lists'!Z$6*Inputs!H$37</f>
        <v>50317.837970481647</v>
      </c>
      <c r="AM3975">
        <f>AE3975/'Totals and Drop Down Lists'!AA$6*Inputs!I$37</f>
        <v>17348.993528517254</v>
      </c>
      <c r="AN3975">
        <f>AF3975/'Totals and Drop Down Lists'!AB$6*Inputs!J$37</f>
        <v>15606.13403574959</v>
      </c>
      <c r="AO3975">
        <f>AG3975/'Totals and Drop Down Lists'!AC$6*Inputs!K$37</f>
        <v>16779.842137361549</v>
      </c>
      <c r="AP3975">
        <f>AH3975/'Totals and Drop Down Lists'!AD$6*Inputs!L$37</f>
        <v>16684.429858879546</v>
      </c>
      <c r="AQ3975">
        <f>IF(OR($D3975="51",$D3975="52",$D3975="61"),(AA3975/'Totals and Drop Down Lists'!W$4)*Inputs!E$38,0)</f>
        <v>0</v>
      </c>
      <c r="AR3975">
        <f>IF(OR($D3975="51",$D3975="52",$D3975="61"),(AB3975/'Totals and Drop Down Lists'!X$4)*Inputs!F$38,0)</f>
        <v>0</v>
      </c>
      <c r="AS3975">
        <f>IF(OR($D3975="51",$D3975="52",$D3975="61"),(AC3975/'Totals and Drop Down Lists'!Y$4)*Inputs!G$38,0)</f>
        <v>0</v>
      </c>
      <c r="AT3975">
        <f>IF(OR($D3975="51",$D3975="52",$D3975="61"),(AD3975/'Totals and Drop Down Lists'!Z$4)*Inputs!H$38,0)</f>
        <v>0</v>
      </c>
      <c r="AU3975">
        <f>IF(OR($D3975="51",$D3975="52",$D3975="61"),(AE3975/'Totals and Drop Down Lists'!AA$4)*Inputs!I$38,0)</f>
        <v>0</v>
      </c>
      <c r="AV3975">
        <f>IF(OR($D3975="51",$D3975="52",$D3975="61"),(AF3975/'Totals and Drop Down Lists'!AB$4)*Inputs!J$38,0)</f>
        <v>0</v>
      </c>
      <c r="AW3975">
        <f>IF(OR($D3975="51",$D3975="52",$D3975="61"),(AG3975/'Totals and Drop Down Lists'!AC$4)*Inputs!K$38,0)</f>
        <v>0</v>
      </c>
      <c r="AX3975">
        <f>IF(OR($D3975="51",$D3975="52",$D3975="61"),(AH3975/'Totals and Drop Down Lists'!AD$4)*Inputs!L$38,0)</f>
        <v>0</v>
      </c>
      <c r="AY3975">
        <f>IF(OR($D3975="51",$D3975="52",$D3975="61"),0,(AA3975/'Totals and Drop Down Lists'!W$5)*Inputs!E$39)</f>
        <v>0</v>
      </c>
      <c r="AZ3975">
        <f>IF(OR($D3975="51",$D3975="52",$D3975="61"),0,(AB3975/'Totals and Drop Down Lists'!X$5)*Inputs!F$39)</f>
        <v>0</v>
      </c>
      <c r="BA3975">
        <f>IF(OR($D3975="51",$D3975="52",$D3975="61"),0,(AC3975/'Totals and Drop Down Lists'!Y$5)*Inputs!G$39)</f>
        <v>0</v>
      </c>
      <c r="BB3975">
        <f>IF(OR($D3975="51",$D3975="52",$D3975="61"),0,(AD3975/'Totals and Drop Down Lists'!Z$5)*Inputs!H$39)</f>
        <v>0</v>
      </c>
      <c r="BC3975">
        <f>IF(OR($D3975="51",$D3975="52",$D3975="61"),0,(AE3975/'Totals and Drop Down Lists'!AA$5)*Inputs!I$39)</f>
        <v>0</v>
      </c>
      <c r="BD3975">
        <f>IF(OR($D3975="51",$D3975="52",$D3975="61"),0,(AF3975/'Totals and Drop Down Lists'!AB$5)*Inputs!J$39)</f>
        <v>0</v>
      </c>
      <c r="BE3975">
        <f>IF(OR($D3975="51",$D3975="52",$D3975="61"),0,(AG3975/'Totals and Drop Down Lists'!AC$5)*Inputs!K$39)</f>
        <v>0</v>
      </c>
      <c r="BF3975">
        <f>IF(OR($D3975="51",$D3975="52",$D3975="61"),0,(AH3975/'Totals and Drop Down Lists'!AD$5)*Inputs!L$39)</f>
        <v>0</v>
      </c>
      <c r="BG3975" s="10">
        <f t="shared" si="559"/>
        <v>290523.34352453111</v>
      </c>
    </row>
    <row r="3976" spans="1:59">
      <c r="A3976" s="1" t="s">
        <v>7715</v>
      </c>
      <c r="B3976" s="1" t="s">
        <v>3062</v>
      </c>
      <c r="C3976" s="1" t="s">
        <v>3063</v>
      </c>
      <c r="D3976" s="1" t="s">
        <v>7</v>
      </c>
      <c r="E3976" s="1" t="s">
        <v>3064</v>
      </c>
      <c r="F3976" s="2">
        <v>237395</v>
      </c>
      <c r="G3976" s="2">
        <v>18080</v>
      </c>
      <c r="H3976" s="2">
        <v>3505</v>
      </c>
      <c r="I3976" s="2">
        <v>43981</v>
      </c>
      <c r="J3976" s="2">
        <v>103228</v>
      </c>
      <c r="K3976" s="2">
        <v>52326</v>
      </c>
      <c r="L3976" s="2">
        <v>335</v>
      </c>
      <c r="M3976" s="2">
        <v>41</v>
      </c>
      <c r="N3976" s="2">
        <v>0</v>
      </c>
      <c r="O3976" s="2">
        <v>1226</v>
      </c>
      <c r="P3976" s="2">
        <v>507</v>
      </c>
      <c r="Q3976" s="2">
        <v>32</v>
      </c>
      <c r="R3976" s="2">
        <v>15668</v>
      </c>
      <c r="S3976" s="2">
        <v>51365600</v>
      </c>
      <c r="T3976" s="2">
        <v>2194837100</v>
      </c>
      <c r="U3976" s="2">
        <v>1766</v>
      </c>
      <c r="V3976" s="2">
        <v>2430</v>
      </c>
      <c r="W3976" s="2">
        <v>205</v>
      </c>
      <c r="X3976" s="2">
        <v>15760</v>
      </c>
      <c r="Y3976" s="2">
        <v>1285</v>
      </c>
      <c r="Z3976" s="2">
        <v>12370</v>
      </c>
      <c r="AA3976" s="9">
        <f t="shared" si="560"/>
        <v>237395</v>
      </c>
      <c r="AB3976" s="9">
        <f t="shared" si="561"/>
        <v>22396</v>
      </c>
      <c r="AC3976" s="9">
        <f t="shared" si="562"/>
        <v>17809</v>
      </c>
      <c r="AD3976" s="9">
        <f t="shared" si="563"/>
        <v>15668</v>
      </c>
      <c r="AE3976" s="44">
        <f t="shared" si="564"/>
        <v>1.852393918633303E-3</v>
      </c>
      <c r="AF3976" s="9">
        <f t="shared" si="565"/>
        <v>13125</v>
      </c>
      <c r="AG3976" s="9">
        <f t="shared" si="558"/>
        <v>13655</v>
      </c>
      <c r="AH3976" s="44">
        <f t="shared" si="566"/>
        <v>2.5755074739367604E-3</v>
      </c>
      <c r="AI3976">
        <f>AA3976/'Totals and Drop Down Lists'!W$6*Inputs!E$37</f>
        <v>215350.59695534129</v>
      </c>
      <c r="AJ3976">
        <f>AB3976/'Totals and Drop Down Lists'!X$6*Inputs!F$37</f>
        <v>73691.51134502393</v>
      </c>
      <c r="AK3976">
        <f>AC3976/'Totals and Drop Down Lists'!Y$6*Inputs!G$37</f>
        <v>117402.94363649913</v>
      </c>
      <c r="AL3976">
        <f>AD3976/'Totals and Drop Down Lists'!Z$6*Inputs!H$37</f>
        <v>125618.20989826425</v>
      </c>
      <c r="AM3976">
        <f>AE3976/'Totals and Drop Down Lists'!AA$6*Inputs!I$37</f>
        <v>230603.31553851522</v>
      </c>
      <c r="AN3976">
        <f>AF3976/'Totals and Drop Down Lists'!AB$6*Inputs!J$37</f>
        <v>261931.59746702475</v>
      </c>
      <c r="AO3976">
        <f>AG3976/'Totals and Drop Down Lists'!AC$6*Inputs!K$37</f>
        <v>254304.93272549607</v>
      </c>
      <c r="AP3976">
        <f>AH3976/'Totals and Drop Down Lists'!AD$6*Inputs!L$37</f>
        <v>606093.93959847896</v>
      </c>
      <c r="AQ3976">
        <f>IF(OR($D3976="51",$D3976="52",$D3976="61"),(AA3976/'Totals and Drop Down Lists'!W$4)*Inputs!E$38,0)</f>
        <v>0</v>
      </c>
      <c r="AR3976">
        <f>IF(OR($D3976="51",$D3976="52",$D3976="61"),(AB3976/'Totals and Drop Down Lists'!X$4)*Inputs!F$38,0)</f>
        <v>0</v>
      </c>
      <c r="AS3976">
        <f>IF(OR($D3976="51",$D3976="52",$D3976="61"),(AC3976/'Totals and Drop Down Lists'!Y$4)*Inputs!G$38,0)</f>
        <v>0</v>
      </c>
      <c r="AT3976">
        <f>IF(OR($D3976="51",$D3976="52",$D3976="61"),(AD3976/'Totals and Drop Down Lists'!Z$4)*Inputs!H$38,0)</f>
        <v>0</v>
      </c>
      <c r="AU3976">
        <f>IF(OR($D3976="51",$D3976="52",$D3976="61"),(AE3976/'Totals and Drop Down Lists'!AA$4)*Inputs!I$38,0)</f>
        <v>0</v>
      </c>
      <c r="AV3976">
        <f>IF(OR($D3976="51",$D3976="52",$D3976="61"),(AF3976/'Totals and Drop Down Lists'!AB$4)*Inputs!J$38,0)</f>
        <v>0</v>
      </c>
      <c r="AW3976">
        <f>IF(OR($D3976="51",$D3976="52",$D3976="61"),(AG3976/'Totals and Drop Down Lists'!AC$4)*Inputs!K$38,0)</f>
        <v>0</v>
      </c>
      <c r="AX3976">
        <f>IF(OR($D3976="51",$D3976="52",$D3976="61"),(AH3976/'Totals and Drop Down Lists'!AD$4)*Inputs!L$38,0)</f>
        <v>0</v>
      </c>
      <c r="AY3976">
        <f>IF(OR($D3976="51",$D3976="52",$D3976="61"),0,(AA3976/'Totals and Drop Down Lists'!W$5)*Inputs!E$39)</f>
        <v>0</v>
      </c>
      <c r="AZ3976">
        <f>IF(OR($D3976="51",$D3976="52",$D3976="61"),0,(AB3976/'Totals and Drop Down Lists'!X$5)*Inputs!F$39)</f>
        <v>0</v>
      </c>
      <c r="BA3976">
        <f>IF(OR($D3976="51",$D3976="52",$D3976="61"),0,(AC3976/'Totals and Drop Down Lists'!Y$5)*Inputs!G$39)</f>
        <v>0</v>
      </c>
      <c r="BB3976">
        <f>IF(OR($D3976="51",$D3976="52",$D3976="61"),0,(AD3976/'Totals and Drop Down Lists'!Z$5)*Inputs!H$39)</f>
        <v>0</v>
      </c>
      <c r="BC3976">
        <f>IF(OR($D3976="51",$D3976="52",$D3976="61"),0,(AE3976/'Totals and Drop Down Lists'!AA$5)*Inputs!I$39)</f>
        <v>0</v>
      </c>
      <c r="BD3976">
        <f>IF(OR($D3976="51",$D3976="52",$D3976="61"),0,(AF3976/'Totals and Drop Down Lists'!AB$5)*Inputs!J$39)</f>
        <v>0</v>
      </c>
      <c r="BE3976">
        <f>IF(OR($D3976="51",$D3976="52",$D3976="61"),0,(AG3976/'Totals and Drop Down Lists'!AC$5)*Inputs!K$39)</f>
        <v>0</v>
      </c>
      <c r="BF3976">
        <f>IF(OR($D3976="51",$D3976="52",$D3976="61"),0,(AH3976/'Totals and Drop Down Lists'!AD$5)*Inputs!L$39)</f>
        <v>0</v>
      </c>
      <c r="BG3976" s="10">
        <f t="shared" si="559"/>
        <v>1884997.0471646436</v>
      </c>
    </row>
    <row r="3977" spans="1:59">
      <c r="A3977" s="1" t="s">
        <v>7715</v>
      </c>
      <c r="B3977" s="1" t="s">
        <v>3062</v>
      </c>
      <c r="C3977" s="1" t="s">
        <v>3065</v>
      </c>
      <c r="D3977" s="1" t="s">
        <v>15</v>
      </c>
      <c r="E3977" s="1" t="s">
        <v>3066</v>
      </c>
      <c r="F3977" s="2">
        <v>259367</v>
      </c>
      <c r="G3977" s="2">
        <v>1802</v>
      </c>
      <c r="H3977" s="2">
        <v>462</v>
      </c>
      <c r="I3977" s="2">
        <v>18187</v>
      </c>
      <c r="J3977" s="2">
        <v>103754</v>
      </c>
      <c r="K3977" s="2">
        <v>31518</v>
      </c>
      <c r="L3977" s="2">
        <v>385</v>
      </c>
      <c r="M3977" s="2">
        <v>69</v>
      </c>
      <c r="N3977" s="2">
        <v>3</v>
      </c>
      <c r="O3977" s="2">
        <v>615</v>
      </c>
      <c r="P3977" s="2">
        <v>163</v>
      </c>
      <c r="Q3977" s="2">
        <v>38</v>
      </c>
      <c r="R3977" s="2">
        <v>11894</v>
      </c>
      <c r="S3977" s="2">
        <v>28570000</v>
      </c>
      <c r="T3977" s="2">
        <v>1509934500</v>
      </c>
      <c r="U3977" s="2">
        <v>1547</v>
      </c>
      <c r="V3977" s="2">
        <v>1095</v>
      </c>
      <c r="W3977" s="2">
        <v>115</v>
      </c>
      <c r="X3977" s="2">
        <v>5610</v>
      </c>
      <c r="Y3977" s="2">
        <v>739</v>
      </c>
      <c r="Z3977" s="2">
        <v>3993</v>
      </c>
      <c r="AA3977" s="9">
        <f t="shared" si="560"/>
        <v>259367</v>
      </c>
      <c r="AB3977" s="9">
        <f t="shared" si="561"/>
        <v>15923</v>
      </c>
      <c r="AC3977" s="9">
        <f t="shared" si="562"/>
        <v>13167</v>
      </c>
      <c r="AD3977" s="9">
        <f t="shared" si="563"/>
        <v>11894</v>
      </c>
      <c r="AE3977" s="44">
        <f t="shared" si="564"/>
        <v>6.6866445788213208E-4</v>
      </c>
      <c r="AF3977" s="9">
        <f t="shared" si="565"/>
        <v>4400</v>
      </c>
      <c r="AG3977" s="9">
        <f t="shared" si="558"/>
        <v>4732</v>
      </c>
      <c r="AH3977" s="44">
        <f t="shared" si="566"/>
        <v>5.3487170550670831E-4</v>
      </c>
      <c r="AI3977">
        <f>AA3977/'Totals and Drop Down Lists'!W$6*Inputs!E$37</f>
        <v>235282.28598123803</v>
      </c>
      <c r="AJ3977">
        <f>AB3977/'Totals and Drop Down Lists'!X$6*Inputs!F$37</f>
        <v>52392.835111038403</v>
      </c>
      <c r="AK3977">
        <f>AC3977/'Totals and Drop Down Lists'!Y$6*Inputs!G$37</f>
        <v>86801.311632420911</v>
      </c>
      <c r="AL3977">
        <f>AD3977/'Totals and Drop Down Lists'!Z$6*Inputs!H$37</f>
        <v>95360.160105307325</v>
      </c>
      <c r="AM3977">
        <f>AE3977/'Totals and Drop Down Lists'!AA$6*Inputs!I$37</f>
        <v>83241.603969499964</v>
      </c>
      <c r="AN3977">
        <f>AF3977/'Totals and Drop Down Lists'!AB$6*Inputs!J$37</f>
        <v>87809.449817516856</v>
      </c>
      <c r="AO3977">
        <f>AG3977/'Totals and Drop Down Lists'!AC$6*Inputs!K$37</f>
        <v>88126.76247946154</v>
      </c>
      <c r="AP3977">
        <f>AH3977/'Totals and Drop Down Lists'!AD$6*Inputs!L$37</f>
        <v>125871.30981017619</v>
      </c>
      <c r="AQ3977">
        <f>IF(OR($D3977="51",$D3977="52",$D3977="61"),(AA3977/'Totals and Drop Down Lists'!W$4)*Inputs!E$38,0)</f>
        <v>0</v>
      </c>
      <c r="AR3977">
        <f>IF(OR($D3977="51",$D3977="52",$D3977="61"),(AB3977/'Totals and Drop Down Lists'!X$4)*Inputs!F$38,0)</f>
        <v>0</v>
      </c>
      <c r="AS3977">
        <f>IF(OR($D3977="51",$D3977="52",$D3977="61"),(AC3977/'Totals and Drop Down Lists'!Y$4)*Inputs!G$38,0)</f>
        <v>0</v>
      </c>
      <c r="AT3977">
        <f>IF(OR($D3977="51",$D3977="52",$D3977="61"),(AD3977/'Totals and Drop Down Lists'!Z$4)*Inputs!H$38,0)</f>
        <v>0</v>
      </c>
      <c r="AU3977">
        <f>IF(OR($D3977="51",$D3977="52",$D3977="61"),(AE3977/'Totals and Drop Down Lists'!AA$4)*Inputs!I$38,0)</f>
        <v>0</v>
      </c>
      <c r="AV3977">
        <f>IF(OR($D3977="51",$D3977="52",$D3977="61"),(AF3977/'Totals and Drop Down Lists'!AB$4)*Inputs!J$38,0)</f>
        <v>0</v>
      </c>
      <c r="AW3977">
        <f>IF(OR($D3977="51",$D3977="52",$D3977="61"),(AG3977/'Totals and Drop Down Lists'!AC$4)*Inputs!K$38,0)</f>
        <v>0</v>
      </c>
      <c r="AX3977">
        <f>IF(OR($D3977="51",$D3977="52",$D3977="61"),(AH3977/'Totals and Drop Down Lists'!AD$4)*Inputs!L$38,0)</f>
        <v>0</v>
      </c>
      <c r="AY3977">
        <f>IF(OR($D3977="51",$D3977="52",$D3977="61"),0,(AA3977/'Totals and Drop Down Lists'!W$5)*Inputs!E$39)</f>
        <v>0</v>
      </c>
      <c r="AZ3977">
        <f>IF(OR($D3977="51",$D3977="52",$D3977="61"),0,(AB3977/'Totals and Drop Down Lists'!X$5)*Inputs!F$39)</f>
        <v>0</v>
      </c>
      <c r="BA3977">
        <f>IF(OR($D3977="51",$D3977="52",$D3977="61"),0,(AC3977/'Totals and Drop Down Lists'!Y$5)*Inputs!G$39)</f>
        <v>0</v>
      </c>
      <c r="BB3977">
        <f>IF(OR($D3977="51",$D3977="52",$D3977="61"),0,(AD3977/'Totals and Drop Down Lists'!Z$5)*Inputs!H$39)</f>
        <v>0</v>
      </c>
      <c r="BC3977">
        <f>IF(OR($D3977="51",$D3977="52",$D3977="61"),0,(AE3977/'Totals and Drop Down Lists'!AA$5)*Inputs!I$39)</f>
        <v>0</v>
      </c>
      <c r="BD3977">
        <f>IF(OR($D3977="51",$D3977="52",$D3977="61"),0,(AF3977/'Totals and Drop Down Lists'!AB$5)*Inputs!J$39)</f>
        <v>0</v>
      </c>
      <c r="BE3977">
        <f>IF(OR($D3977="51",$D3977="52",$D3977="61"),0,(AG3977/'Totals and Drop Down Lists'!AC$5)*Inputs!K$39)</f>
        <v>0</v>
      </c>
      <c r="BF3977">
        <f>IF(OR($D3977="51",$D3977="52",$D3977="61"),0,(AH3977/'Totals and Drop Down Lists'!AD$5)*Inputs!L$39)</f>
        <v>0</v>
      </c>
      <c r="BG3977" s="10">
        <f t="shared" si="559"/>
        <v>854885.71890665905</v>
      </c>
    </row>
    <row r="3978" spans="1:59" ht="28.8">
      <c r="A3978" s="1" t="s">
        <v>7716</v>
      </c>
      <c r="B3978" s="1" t="s">
        <v>7027</v>
      </c>
      <c r="C3978" s="1" t="s">
        <v>7028</v>
      </c>
      <c r="D3978" s="1" t="s">
        <v>10</v>
      </c>
      <c r="E3978" s="1" t="s">
        <v>7029</v>
      </c>
      <c r="F3978" s="2">
        <v>19634</v>
      </c>
      <c r="G3978" s="2">
        <v>187</v>
      </c>
      <c r="H3978" s="2">
        <v>0</v>
      </c>
      <c r="I3978" s="2">
        <v>3087</v>
      </c>
      <c r="J3978" s="2">
        <v>8602</v>
      </c>
      <c r="K3978" s="2">
        <v>2526</v>
      </c>
      <c r="L3978" s="2">
        <v>49</v>
      </c>
      <c r="M3978" s="2">
        <v>0</v>
      </c>
      <c r="N3978" s="2">
        <v>0</v>
      </c>
      <c r="O3978" s="2">
        <v>10</v>
      </c>
      <c r="P3978" s="2">
        <v>34</v>
      </c>
      <c r="Q3978" s="2">
        <v>0</v>
      </c>
      <c r="R3978" s="2">
        <v>1119</v>
      </c>
      <c r="S3978" s="2">
        <v>1575900</v>
      </c>
      <c r="T3978" s="2">
        <v>91648400</v>
      </c>
      <c r="U3978" s="2">
        <v>192</v>
      </c>
      <c r="V3978" s="2">
        <v>175</v>
      </c>
      <c r="W3978" s="2">
        <v>25</v>
      </c>
      <c r="X3978" s="2">
        <v>520</v>
      </c>
      <c r="Y3978" s="2">
        <v>60</v>
      </c>
      <c r="Z3978" s="2">
        <v>320</v>
      </c>
      <c r="AA3978" s="9">
        <f t="shared" si="560"/>
        <v>19634</v>
      </c>
      <c r="AB3978" s="9">
        <f t="shared" si="561"/>
        <v>2900</v>
      </c>
      <c r="AC3978" s="9">
        <f t="shared" si="562"/>
        <v>1212</v>
      </c>
      <c r="AD3978" s="9">
        <f t="shared" si="563"/>
        <v>1119</v>
      </c>
      <c r="AE3978" s="44">
        <f t="shared" si="564"/>
        <v>5.1803969637671518E-5</v>
      </c>
      <c r="AF3978" s="9">
        <f t="shared" si="565"/>
        <v>320</v>
      </c>
      <c r="AG3978" s="9">
        <f t="shared" si="558"/>
        <v>380</v>
      </c>
      <c r="AH3978" s="44">
        <f t="shared" si="566"/>
        <v>4.1521075176953073E-5</v>
      </c>
      <c r="AI3978">
        <f>AA3978/'Totals and Drop Down Lists'!W$6*Inputs!E$37</f>
        <v>17810.794753980372</v>
      </c>
      <c r="AJ3978">
        <f>AB3978/'Totals and Drop Down Lists'!X$6*Inputs!F$37</f>
        <v>9542.1228299950617</v>
      </c>
      <c r="AK3978">
        <f>AC3978/'Totals and Drop Down Lists'!Y$6*Inputs!G$37</f>
        <v>7989.9133970148214</v>
      </c>
      <c r="AL3978">
        <f>AD3978/'Totals and Drop Down Lists'!Z$6*Inputs!H$37</f>
        <v>8971.5839211231614</v>
      </c>
      <c r="AM3978">
        <f>AE3978/'Totals and Drop Down Lists'!AA$6*Inputs!I$37</f>
        <v>6449.0425261801302</v>
      </c>
      <c r="AN3978">
        <f>AF3978/'Totals and Drop Down Lists'!AB$6*Inputs!J$37</f>
        <v>6386.1418049103177</v>
      </c>
      <c r="AO3978">
        <f>AG3978/'Totals and Drop Down Lists'!AC$6*Inputs!K$37</f>
        <v>7076.9589480548157</v>
      </c>
      <c r="AP3978">
        <f>AH3978/'Totals and Drop Down Lists'!AD$6*Inputs!L$37</f>
        <v>9771.1508450400324</v>
      </c>
      <c r="AQ3978">
        <f>IF(OR($D3978="51",$D3978="52",$D3978="61"),(AA3978/'Totals and Drop Down Lists'!W$4)*Inputs!E$38,0)</f>
        <v>0</v>
      </c>
      <c r="AR3978">
        <f>IF(OR($D3978="51",$D3978="52",$D3978="61"),(AB3978/'Totals and Drop Down Lists'!X$4)*Inputs!F$38,0)</f>
        <v>0</v>
      </c>
      <c r="AS3978">
        <f>IF(OR($D3978="51",$D3978="52",$D3978="61"),(AC3978/'Totals and Drop Down Lists'!Y$4)*Inputs!G$38,0)</f>
        <v>0</v>
      </c>
      <c r="AT3978">
        <f>IF(OR($D3978="51",$D3978="52",$D3978="61"),(AD3978/'Totals and Drop Down Lists'!Z$4)*Inputs!H$38,0)</f>
        <v>0</v>
      </c>
      <c r="AU3978">
        <f>IF(OR($D3978="51",$D3978="52",$D3978="61"),(AE3978/'Totals and Drop Down Lists'!AA$4)*Inputs!I$38,0)</f>
        <v>0</v>
      </c>
      <c r="AV3978">
        <f>IF(OR($D3978="51",$D3978="52",$D3978="61"),(AF3978/'Totals and Drop Down Lists'!AB$4)*Inputs!J$38,0)</f>
        <v>0</v>
      </c>
      <c r="AW3978">
        <f>IF(OR($D3978="51",$D3978="52",$D3978="61"),(AG3978/'Totals and Drop Down Lists'!AC$4)*Inputs!K$38,0)</f>
        <v>0</v>
      </c>
      <c r="AX3978">
        <f>IF(OR($D3978="51",$D3978="52",$D3978="61"),(AH3978/'Totals and Drop Down Lists'!AD$4)*Inputs!L$38,0)</f>
        <v>0</v>
      </c>
      <c r="AY3978">
        <f>IF(OR($D3978="51",$D3978="52",$D3978="61"),0,(AA3978/'Totals and Drop Down Lists'!W$5)*Inputs!E$39)</f>
        <v>0</v>
      </c>
      <c r="AZ3978">
        <f>IF(OR($D3978="51",$D3978="52",$D3978="61"),0,(AB3978/'Totals and Drop Down Lists'!X$5)*Inputs!F$39)</f>
        <v>0</v>
      </c>
      <c r="BA3978">
        <f>IF(OR($D3978="51",$D3978="52",$D3978="61"),0,(AC3978/'Totals and Drop Down Lists'!Y$5)*Inputs!G$39)</f>
        <v>0</v>
      </c>
      <c r="BB3978">
        <f>IF(OR($D3978="51",$D3978="52",$D3978="61"),0,(AD3978/'Totals and Drop Down Lists'!Z$5)*Inputs!H$39)</f>
        <v>0</v>
      </c>
      <c r="BC3978">
        <f>IF(OR($D3978="51",$D3978="52",$D3978="61"),0,(AE3978/'Totals and Drop Down Lists'!AA$5)*Inputs!I$39)</f>
        <v>0</v>
      </c>
      <c r="BD3978">
        <f>IF(OR($D3978="51",$D3978="52",$D3978="61"),0,(AF3978/'Totals and Drop Down Lists'!AB$5)*Inputs!J$39)</f>
        <v>0</v>
      </c>
      <c r="BE3978">
        <f>IF(OR($D3978="51",$D3978="52",$D3978="61"),0,(AG3978/'Totals and Drop Down Lists'!AC$5)*Inputs!K$39)</f>
        <v>0</v>
      </c>
      <c r="BF3978">
        <f>IF(OR($D3978="51",$D3978="52",$D3978="61"),0,(AH3978/'Totals and Drop Down Lists'!AD$5)*Inputs!L$39)</f>
        <v>0</v>
      </c>
      <c r="BG3978" s="10">
        <f t="shared" si="559"/>
        <v>73997.709026298719</v>
      </c>
    </row>
    <row r="3979" spans="1:59" ht="28.8">
      <c r="A3979" s="1" t="s">
        <v>7716</v>
      </c>
      <c r="B3979" s="1" t="s">
        <v>7027</v>
      </c>
      <c r="C3979" s="1" t="s">
        <v>7030</v>
      </c>
      <c r="D3979" s="1" t="s">
        <v>10</v>
      </c>
      <c r="E3979" s="1" t="s">
        <v>7031</v>
      </c>
      <c r="F3979" s="2">
        <v>28439</v>
      </c>
      <c r="G3979" s="2">
        <v>329</v>
      </c>
      <c r="H3979" s="2">
        <v>90</v>
      </c>
      <c r="I3979" s="2">
        <v>5071</v>
      </c>
      <c r="J3979" s="2">
        <v>12827</v>
      </c>
      <c r="K3979" s="2">
        <v>4620</v>
      </c>
      <c r="L3979" s="2">
        <v>38</v>
      </c>
      <c r="M3979" s="2">
        <v>7</v>
      </c>
      <c r="N3979" s="2">
        <v>8</v>
      </c>
      <c r="O3979" s="2">
        <v>0</v>
      </c>
      <c r="P3979" s="2">
        <v>26</v>
      </c>
      <c r="Q3979" s="2">
        <v>0</v>
      </c>
      <c r="R3979" s="2">
        <v>6824</v>
      </c>
      <c r="S3979" s="2">
        <v>2473600</v>
      </c>
      <c r="T3979" s="2">
        <v>134331200</v>
      </c>
      <c r="U3979" s="2">
        <v>413</v>
      </c>
      <c r="V3979" s="2">
        <v>715</v>
      </c>
      <c r="W3979" s="2">
        <v>75</v>
      </c>
      <c r="X3979" s="2">
        <v>1475</v>
      </c>
      <c r="Y3979" s="2">
        <v>204</v>
      </c>
      <c r="Z3979" s="2">
        <v>760</v>
      </c>
      <c r="AA3979" s="9">
        <f t="shared" si="560"/>
        <v>28439</v>
      </c>
      <c r="AB3979" s="9">
        <f t="shared" si="561"/>
        <v>4652</v>
      </c>
      <c r="AC3979" s="9">
        <f t="shared" si="562"/>
        <v>6903</v>
      </c>
      <c r="AD3979" s="9">
        <f t="shared" si="563"/>
        <v>6824</v>
      </c>
      <c r="AE3979" s="44">
        <f t="shared" si="564"/>
        <v>1.1621298121995009E-4</v>
      </c>
      <c r="AF3979" s="9">
        <f t="shared" si="565"/>
        <v>685</v>
      </c>
      <c r="AG3979" s="9">
        <f t="shared" si="558"/>
        <v>964</v>
      </c>
      <c r="AH3979" s="44">
        <f t="shared" si="566"/>
        <v>1.2919479020184087E-4</v>
      </c>
      <c r="AI3979">
        <f>AA3979/'Totals and Drop Down Lists'!W$6*Inputs!E$37</f>
        <v>25798.166038934898</v>
      </c>
      <c r="AJ3979">
        <f>AB3979/'Totals and Drop Down Lists'!X$6*Inputs!F$37</f>
        <v>15306.88117418518</v>
      </c>
      <c r="AK3979">
        <f>AC3979/'Totals and Drop Down Lists'!Y$6*Inputs!G$37</f>
        <v>45506.907738938375</v>
      </c>
      <c r="AL3979">
        <f>AD3979/'Totals and Drop Down Lists'!Z$6*Inputs!H$37</f>
        <v>54711.428666438296</v>
      </c>
      <c r="AM3979">
        <f>AE3979/'Totals and Drop Down Lists'!AA$6*Inputs!I$37</f>
        <v>14467.278535284808</v>
      </c>
      <c r="AN3979">
        <f>AF3979/'Totals and Drop Down Lists'!AB$6*Inputs!J$37</f>
        <v>13670.334801136149</v>
      </c>
      <c r="AO3979">
        <f>AG3979/'Totals and Drop Down Lists'!AC$6*Inputs!K$37</f>
        <v>17953.127436644321</v>
      </c>
      <c r="AP3979">
        <f>AH3979/'Totals and Drop Down Lists'!AD$6*Inputs!L$37</f>
        <v>30403.39822790023</v>
      </c>
      <c r="AQ3979">
        <f>IF(OR($D3979="51",$D3979="52",$D3979="61"),(AA3979/'Totals and Drop Down Lists'!W$4)*Inputs!E$38,0)</f>
        <v>0</v>
      </c>
      <c r="AR3979">
        <f>IF(OR($D3979="51",$D3979="52",$D3979="61"),(AB3979/'Totals and Drop Down Lists'!X$4)*Inputs!F$38,0)</f>
        <v>0</v>
      </c>
      <c r="AS3979">
        <f>IF(OR($D3979="51",$D3979="52",$D3979="61"),(AC3979/'Totals and Drop Down Lists'!Y$4)*Inputs!G$38,0)</f>
        <v>0</v>
      </c>
      <c r="AT3979">
        <f>IF(OR($D3979="51",$D3979="52",$D3979="61"),(AD3979/'Totals and Drop Down Lists'!Z$4)*Inputs!H$38,0)</f>
        <v>0</v>
      </c>
      <c r="AU3979">
        <f>IF(OR($D3979="51",$D3979="52",$D3979="61"),(AE3979/'Totals and Drop Down Lists'!AA$4)*Inputs!I$38,0)</f>
        <v>0</v>
      </c>
      <c r="AV3979">
        <f>IF(OR($D3979="51",$D3979="52",$D3979="61"),(AF3979/'Totals and Drop Down Lists'!AB$4)*Inputs!J$38,0)</f>
        <v>0</v>
      </c>
      <c r="AW3979">
        <f>IF(OR($D3979="51",$D3979="52",$D3979="61"),(AG3979/'Totals and Drop Down Lists'!AC$4)*Inputs!K$38,0)</f>
        <v>0</v>
      </c>
      <c r="AX3979">
        <f>IF(OR($D3979="51",$D3979="52",$D3979="61"),(AH3979/'Totals and Drop Down Lists'!AD$4)*Inputs!L$38,0)</f>
        <v>0</v>
      </c>
      <c r="AY3979">
        <f>IF(OR($D3979="51",$D3979="52",$D3979="61"),0,(AA3979/'Totals and Drop Down Lists'!W$5)*Inputs!E$39)</f>
        <v>0</v>
      </c>
      <c r="AZ3979">
        <f>IF(OR($D3979="51",$D3979="52",$D3979="61"),0,(AB3979/'Totals and Drop Down Lists'!X$5)*Inputs!F$39)</f>
        <v>0</v>
      </c>
      <c r="BA3979">
        <f>IF(OR($D3979="51",$D3979="52",$D3979="61"),0,(AC3979/'Totals and Drop Down Lists'!Y$5)*Inputs!G$39)</f>
        <v>0</v>
      </c>
      <c r="BB3979">
        <f>IF(OR($D3979="51",$D3979="52",$D3979="61"),0,(AD3979/'Totals and Drop Down Lists'!Z$5)*Inputs!H$39)</f>
        <v>0</v>
      </c>
      <c r="BC3979">
        <f>IF(OR($D3979="51",$D3979="52",$D3979="61"),0,(AE3979/'Totals and Drop Down Lists'!AA$5)*Inputs!I$39)</f>
        <v>0</v>
      </c>
      <c r="BD3979">
        <f>IF(OR($D3979="51",$D3979="52",$D3979="61"),0,(AF3979/'Totals and Drop Down Lists'!AB$5)*Inputs!J$39)</f>
        <v>0</v>
      </c>
      <c r="BE3979">
        <f>IF(OR($D3979="51",$D3979="52",$D3979="61"),0,(AG3979/'Totals and Drop Down Lists'!AC$5)*Inputs!K$39)</f>
        <v>0</v>
      </c>
      <c r="BF3979">
        <f>IF(OR($D3979="51",$D3979="52",$D3979="61"),0,(AH3979/'Totals and Drop Down Lists'!AD$5)*Inputs!L$39)</f>
        <v>0</v>
      </c>
      <c r="BG3979" s="10">
        <f t="shared" si="559"/>
        <v>217817.52261946225</v>
      </c>
    </row>
    <row r="3980" spans="1:59" ht="28.8">
      <c r="A3980" s="1" t="s">
        <v>7716</v>
      </c>
      <c r="B3980" s="1" t="s">
        <v>7027</v>
      </c>
      <c r="C3980" s="1" t="s">
        <v>7032</v>
      </c>
      <c r="D3980" s="1" t="s">
        <v>58</v>
      </c>
      <c r="E3980" s="1" t="s">
        <v>7033</v>
      </c>
      <c r="F3980" s="2">
        <v>19945</v>
      </c>
      <c r="G3980" s="2">
        <v>83</v>
      </c>
      <c r="H3980" s="2">
        <v>34</v>
      </c>
      <c r="I3980" s="2">
        <v>2367</v>
      </c>
      <c r="J3980" s="2">
        <v>8173</v>
      </c>
      <c r="K3980" s="2">
        <v>1744</v>
      </c>
      <c r="L3980" s="2">
        <v>0</v>
      </c>
      <c r="M3980" s="2">
        <v>0</v>
      </c>
      <c r="N3980" s="2">
        <v>0</v>
      </c>
      <c r="O3980" s="2">
        <v>0</v>
      </c>
      <c r="P3980" s="2">
        <v>7</v>
      </c>
      <c r="Q3980" s="2">
        <v>0</v>
      </c>
      <c r="R3980" s="2">
        <v>2285</v>
      </c>
      <c r="S3980" s="2">
        <v>799100</v>
      </c>
      <c r="T3980" s="2">
        <v>57996500</v>
      </c>
      <c r="U3980" s="2">
        <v>141</v>
      </c>
      <c r="V3980" s="2">
        <v>145</v>
      </c>
      <c r="W3980" s="2">
        <v>0</v>
      </c>
      <c r="X3980" s="2">
        <v>318</v>
      </c>
      <c r="Y3980" s="2">
        <v>10</v>
      </c>
      <c r="Z3980" s="2">
        <v>179</v>
      </c>
      <c r="AA3980" s="9">
        <f t="shared" si="560"/>
        <v>19945</v>
      </c>
      <c r="AB3980" s="9">
        <f t="shared" si="561"/>
        <v>2250</v>
      </c>
      <c r="AC3980" s="9">
        <f t="shared" si="562"/>
        <v>2292</v>
      </c>
      <c r="AD3980" s="9">
        <f t="shared" si="563"/>
        <v>2285</v>
      </c>
      <c r="AE3980" s="44">
        <f t="shared" si="564"/>
        <v>2.5990057972116857E-5</v>
      </c>
      <c r="AF3980" s="9">
        <f t="shared" si="565"/>
        <v>173</v>
      </c>
      <c r="AG3980" s="9">
        <f t="shared" si="558"/>
        <v>189</v>
      </c>
      <c r="AH3980" s="44">
        <f t="shared" si="566"/>
        <v>1.5006446773127051E-5</v>
      </c>
      <c r="AI3980">
        <f>AA3980/'Totals and Drop Down Lists'!W$6*Inputs!E$37</f>
        <v>18092.915420603982</v>
      </c>
      <c r="AJ3980">
        <f>AB3980/'Totals and Drop Down Lists'!X$6*Inputs!F$37</f>
        <v>7403.3711612030647</v>
      </c>
      <c r="AK3980">
        <f>AC3980/'Totals and Drop Down Lists'!Y$6*Inputs!G$37</f>
        <v>15109.63820623595</v>
      </c>
      <c r="AL3980">
        <f>AD3980/'Totals and Drop Down Lists'!Z$6*Inputs!H$37</f>
        <v>18319.990401936037</v>
      </c>
      <c r="AM3980">
        <f>AE3980/'Totals and Drop Down Lists'!AA$6*Inputs!I$37</f>
        <v>3235.4854327260455</v>
      </c>
      <c r="AN3980">
        <f>AF3980/'Totals and Drop Down Lists'!AB$6*Inputs!J$37</f>
        <v>3452.5079132796404</v>
      </c>
      <c r="AO3980">
        <f>AG3980/'Totals and Drop Down Lists'!AC$6*Inputs!K$37</f>
        <v>3519.8558978483156</v>
      </c>
      <c r="AP3980">
        <f>AH3980/'Totals and Drop Down Lists'!AD$6*Inputs!L$37</f>
        <v>3531.4657542798432</v>
      </c>
      <c r="AQ3980">
        <f>IF(OR($D3980="51",$D3980="52",$D3980="61"),(AA3980/'Totals and Drop Down Lists'!W$4)*Inputs!E$38,0)</f>
        <v>0</v>
      </c>
      <c r="AR3980">
        <f>IF(OR($D3980="51",$D3980="52",$D3980="61"),(AB3980/'Totals and Drop Down Lists'!X$4)*Inputs!F$38,0)</f>
        <v>0</v>
      </c>
      <c r="AS3980">
        <f>IF(OR($D3980="51",$D3980="52",$D3980="61"),(AC3980/'Totals and Drop Down Lists'!Y$4)*Inputs!G$38,0)</f>
        <v>0</v>
      </c>
      <c r="AT3980">
        <f>IF(OR($D3980="51",$D3980="52",$D3980="61"),(AD3980/'Totals and Drop Down Lists'!Z$4)*Inputs!H$38,0)</f>
        <v>0</v>
      </c>
      <c r="AU3980">
        <f>IF(OR($D3980="51",$D3980="52",$D3980="61"),(AE3980/'Totals and Drop Down Lists'!AA$4)*Inputs!I$38,0)</f>
        <v>0</v>
      </c>
      <c r="AV3980">
        <f>IF(OR($D3980="51",$D3980="52",$D3980="61"),(AF3980/'Totals and Drop Down Lists'!AB$4)*Inputs!J$38,0)</f>
        <v>0</v>
      </c>
      <c r="AW3980">
        <f>IF(OR($D3980="51",$D3980="52",$D3980="61"),(AG3980/'Totals and Drop Down Lists'!AC$4)*Inputs!K$38,0)</f>
        <v>0</v>
      </c>
      <c r="AX3980">
        <f>IF(OR($D3980="51",$D3980="52",$D3980="61"),(AH3980/'Totals and Drop Down Lists'!AD$4)*Inputs!L$38,0)</f>
        <v>0</v>
      </c>
      <c r="AY3980">
        <f>IF(OR($D3980="51",$D3980="52",$D3980="61"),0,(AA3980/'Totals and Drop Down Lists'!W$5)*Inputs!E$39)</f>
        <v>0</v>
      </c>
      <c r="AZ3980">
        <f>IF(OR($D3980="51",$D3980="52",$D3980="61"),0,(AB3980/'Totals and Drop Down Lists'!X$5)*Inputs!F$39)</f>
        <v>0</v>
      </c>
      <c r="BA3980">
        <f>IF(OR($D3980="51",$D3980="52",$D3980="61"),0,(AC3980/'Totals and Drop Down Lists'!Y$5)*Inputs!G$39)</f>
        <v>0</v>
      </c>
      <c r="BB3980">
        <f>IF(OR($D3980="51",$D3980="52",$D3980="61"),0,(AD3980/'Totals and Drop Down Lists'!Z$5)*Inputs!H$39)</f>
        <v>0</v>
      </c>
      <c r="BC3980">
        <f>IF(OR($D3980="51",$D3980="52",$D3980="61"),0,(AE3980/'Totals and Drop Down Lists'!AA$5)*Inputs!I$39)</f>
        <v>0</v>
      </c>
      <c r="BD3980">
        <f>IF(OR($D3980="51",$D3980="52",$D3980="61"),0,(AF3980/'Totals and Drop Down Lists'!AB$5)*Inputs!J$39)</f>
        <v>0</v>
      </c>
      <c r="BE3980">
        <f>IF(OR($D3980="51",$D3980="52",$D3980="61"),0,(AG3980/'Totals and Drop Down Lists'!AC$5)*Inputs!K$39)</f>
        <v>0</v>
      </c>
      <c r="BF3980">
        <f>IF(OR($D3980="51",$D3980="52",$D3980="61"),0,(AH3980/'Totals and Drop Down Lists'!AD$5)*Inputs!L$39)</f>
        <v>0</v>
      </c>
      <c r="BG3980" s="10">
        <f t="shared" si="559"/>
        <v>72665.230188112881</v>
      </c>
    </row>
    <row r="3981" spans="1:59" ht="28.8">
      <c r="A3981" s="1" t="s">
        <v>7716</v>
      </c>
      <c r="B3981" s="1" t="s">
        <v>7027</v>
      </c>
      <c r="C3981" s="1" t="s">
        <v>227</v>
      </c>
      <c r="D3981" s="1" t="s">
        <v>58</v>
      </c>
      <c r="E3981" s="1" t="s">
        <v>7034</v>
      </c>
      <c r="F3981" s="2">
        <v>14870</v>
      </c>
      <c r="G3981" s="2">
        <v>88</v>
      </c>
      <c r="H3981" s="2">
        <v>0</v>
      </c>
      <c r="I3981" s="2">
        <v>2630</v>
      </c>
      <c r="J3981" s="2">
        <v>6083</v>
      </c>
      <c r="K3981" s="2">
        <v>1322</v>
      </c>
      <c r="L3981" s="2">
        <v>31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1247</v>
      </c>
      <c r="S3981" s="2">
        <v>680600</v>
      </c>
      <c r="T3981" s="2">
        <v>40768500</v>
      </c>
      <c r="U3981" s="2">
        <v>172</v>
      </c>
      <c r="V3981" s="2">
        <v>120</v>
      </c>
      <c r="W3981" s="2">
        <v>45</v>
      </c>
      <c r="X3981" s="2">
        <v>365</v>
      </c>
      <c r="Y3981" s="2">
        <v>44</v>
      </c>
      <c r="Z3981" s="2">
        <v>240</v>
      </c>
      <c r="AA3981" s="9">
        <f t="shared" si="560"/>
        <v>14870</v>
      </c>
      <c r="AB3981" s="9">
        <f t="shared" si="561"/>
        <v>2542</v>
      </c>
      <c r="AC3981" s="9">
        <f t="shared" si="562"/>
        <v>1278</v>
      </c>
      <c r="AD3981" s="9">
        <f t="shared" si="563"/>
        <v>1247</v>
      </c>
      <c r="AE3981" s="44">
        <f t="shared" si="564"/>
        <v>2.0065079268295004E-5</v>
      </c>
      <c r="AF3981" s="9">
        <f t="shared" si="565"/>
        <v>200</v>
      </c>
      <c r="AG3981" s="9">
        <f t="shared" si="558"/>
        <v>284</v>
      </c>
      <c r="AH3981" s="44">
        <f t="shared" si="566"/>
        <v>2.2965878614262208E-5</v>
      </c>
      <c r="AI3981">
        <f>AA3981/'Totals and Drop Down Lists'!W$6*Inputs!E$37</f>
        <v>13489.177854318434</v>
      </c>
      <c r="AJ3981">
        <f>AB3981/'Totals and Drop Down Lists'!X$6*Inputs!F$37</f>
        <v>8364.1642185680848</v>
      </c>
      <c r="AK3981">
        <f>AC3981/'Totals and Drop Down Lists'!Y$6*Inputs!G$37</f>
        <v>8425.0076909116669</v>
      </c>
      <c r="AL3981">
        <f>AD3981/'Totals and Drop Down Lists'!Z$6*Inputs!H$37</f>
        <v>9997.8240836823788</v>
      </c>
      <c r="AM3981">
        <f>AE3981/'Totals and Drop Down Lists'!AA$6*Inputs!I$37</f>
        <v>2497.8886829998933</v>
      </c>
      <c r="AN3981">
        <f>AF3981/'Totals and Drop Down Lists'!AB$6*Inputs!J$37</f>
        <v>3991.3386280689488</v>
      </c>
      <c r="AO3981">
        <f>AG3981/'Totals and Drop Down Lists'!AC$6*Inputs!K$37</f>
        <v>5289.0956348620202</v>
      </c>
      <c r="AP3981">
        <f>AH3981/'Totals and Drop Down Lists'!AD$6*Inputs!L$37</f>
        <v>5404.5581255418319</v>
      </c>
      <c r="AQ3981">
        <f>IF(OR($D3981="51",$D3981="52",$D3981="61"),(AA3981/'Totals and Drop Down Lists'!W$4)*Inputs!E$38,0)</f>
        <v>0</v>
      </c>
      <c r="AR3981">
        <f>IF(OR($D3981="51",$D3981="52",$D3981="61"),(AB3981/'Totals and Drop Down Lists'!X$4)*Inputs!F$38,0)</f>
        <v>0</v>
      </c>
      <c r="AS3981">
        <f>IF(OR($D3981="51",$D3981="52",$D3981="61"),(AC3981/'Totals and Drop Down Lists'!Y$4)*Inputs!G$38,0)</f>
        <v>0</v>
      </c>
      <c r="AT3981">
        <f>IF(OR($D3981="51",$D3981="52",$D3981="61"),(AD3981/'Totals and Drop Down Lists'!Z$4)*Inputs!H$38,0)</f>
        <v>0</v>
      </c>
      <c r="AU3981">
        <f>IF(OR($D3981="51",$D3981="52",$D3981="61"),(AE3981/'Totals and Drop Down Lists'!AA$4)*Inputs!I$38,0)</f>
        <v>0</v>
      </c>
      <c r="AV3981">
        <f>IF(OR($D3981="51",$D3981="52",$D3981="61"),(AF3981/'Totals and Drop Down Lists'!AB$4)*Inputs!J$38,0)</f>
        <v>0</v>
      </c>
      <c r="AW3981">
        <f>IF(OR($D3981="51",$D3981="52",$D3981="61"),(AG3981/'Totals and Drop Down Lists'!AC$4)*Inputs!K$38,0)</f>
        <v>0</v>
      </c>
      <c r="AX3981">
        <f>IF(OR($D3981="51",$D3981="52",$D3981="61"),(AH3981/'Totals and Drop Down Lists'!AD$4)*Inputs!L$38,0)</f>
        <v>0</v>
      </c>
      <c r="AY3981">
        <f>IF(OR($D3981="51",$D3981="52",$D3981="61"),0,(AA3981/'Totals and Drop Down Lists'!W$5)*Inputs!E$39)</f>
        <v>0</v>
      </c>
      <c r="AZ3981">
        <f>IF(OR($D3981="51",$D3981="52",$D3981="61"),0,(AB3981/'Totals and Drop Down Lists'!X$5)*Inputs!F$39)</f>
        <v>0</v>
      </c>
      <c r="BA3981">
        <f>IF(OR($D3981="51",$D3981="52",$D3981="61"),0,(AC3981/'Totals and Drop Down Lists'!Y$5)*Inputs!G$39)</f>
        <v>0</v>
      </c>
      <c r="BB3981">
        <f>IF(OR($D3981="51",$D3981="52",$D3981="61"),0,(AD3981/'Totals and Drop Down Lists'!Z$5)*Inputs!H$39)</f>
        <v>0</v>
      </c>
      <c r="BC3981">
        <f>IF(OR($D3981="51",$D3981="52",$D3981="61"),0,(AE3981/'Totals and Drop Down Lists'!AA$5)*Inputs!I$39)</f>
        <v>0</v>
      </c>
      <c r="BD3981">
        <f>IF(OR($D3981="51",$D3981="52",$D3981="61"),0,(AF3981/'Totals and Drop Down Lists'!AB$5)*Inputs!J$39)</f>
        <v>0</v>
      </c>
      <c r="BE3981">
        <f>IF(OR($D3981="51",$D3981="52",$D3981="61"),0,(AG3981/'Totals and Drop Down Lists'!AC$5)*Inputs!K$39)</f>
        <v>0</v>
      </c>
      <c r="BF3981">
        <f>IF(OR($D3981="51",$D3981="52",$D3981="61"),0,(AH3981/'Totals and Drop Down Lists'!AD$5)*Inputs!L$39)</f>
        <v>0</v>
      </c>
      <c r="BG3981" s="10">
        <f t="shared" si="559"/>
        <v>57459.054918953254</v>
      </c>
    </row>
    <row r="3982" spans="1:59" ht="28.8">
      <c r="A3982" s="1" t="s">
        <v>7716</v>
      </c>
      <c r="B3982" s="1" t="s">
        <v>7027</v>
      </c>
      <c r="C3982" s="1" t="s">
        <v>86</v>
      </c>
      <c r="D3982" s="1" t="s">
        <v>58</v>
      </c>
      <c r="E3982" s="1" t="s">
        <v>7035</v>
      </c>
      <c r="F3982" s="2">
        <v>32430</v>
      </c>
      <c r="G3982" s="2">
        <v>378</v>
      </c>
      <c r="H3982" s="2">
        <v>21</v>
      </c>
      <c r="I3982" s="2">
        <v>4938</v>
      </c>
      <c r="J3982" s="2">
        <v>13912</v>
      </c>
      <c r="K3982" s="2">
        <v>3207</v>
      </c>
      <c r="L3982" s="2">
        <v>93</v>
      </c>
      <c r="M3982" s="2">
        <v>0</v>
      </c>
      <c r="N3982" s="2">
        <v>0</v>
      </c>
      <c r="O3982" s="2">
        <v>20</v>
      </c>
      <c r="P3982" s="2">
        <v>0</v>
      </c>
      <c r="Q3982" s="2">
        <v>0</v>
      </c>
      <c r="R3982" s="2">
        <v>4221</v>
      </c>
      <c r="S3982" s="2">
        <v>1501500</v>
      </c>
      <c r="T3982" s="2">
        <v>113810000</v>
      </c>
      <c r="U3982" s="2">
        <v>211</v>
      </c>
      <c r="V3982" s="2">
        <v>460</v>
      </c>
      <c r="W3982" s="2">
        <v>15</v>
      </c>
      <c r="X3982" s="2">
        <v>970</v>
      </c>
      <c r="Y3982" s="2">
        <v>115</v>
      </c>
      <c r="Z3982" s="2">
        <v>500</v>
      </c>
      <c r="AA3982" s="9">
        <f t="shared" si="560"/>
        <v>32430</v>
      </c>
      <c r="AB3982" s="9">
        <f t="shared" si="561"/>
        <v>4539</v>
      </c>
      <c r="AC3982" s="9">
        <f t="shared" si="562"/>
        <v>4334</v>
      </c>
      <c r="AD3982" s="9">
        <f t="shared" si="563"/>
        <v>4221</v>
      </c>
      <c r="AE3982" s="44">
        <f t="shared" si="564"/>
        <v>5.1630239163339129E-5</v>
      </c>
      <c r="AF3982" s="9">
        <f t="shared" si="565"/>
        <v>495</v>
      </c>
      <c r="AG3982" s="9">
        <f t="shared" si="558"/>
        <v>615</v>
      </c>
      <c r="AH3982" s="44">
        <f t="shared" si="566"/>
        <v>5.275159469580925E-5</v>
      </c>
      <c r="AI3982">
        <f>AA3982/'Totals and Drop Down Lists'!W$6*Inputs!E$37</f>
        <v>29418.563403869994</v>
      </c>
      <c r="AJ3982">
        <f>AB3982/'Totals and Drop Down Lists'!X$6*Inputs!F$37</f>
        <v>14935.06742253365</v>
      </c>
      <c r="AK3982">
        <f>AC3982/'Totals and Drop Down Lists'!Y$6*Inputs!G$37</f>
        <v>28571.191965892933</v>
      </c>
      <c r="AL3982">
        <f>AD3982/'Totals and Drop Down Lists'!Z$6*Inputs!H$37</f>
        <v>33841.872860644202</v>
      </c>
      <c r="AM3982">
        <f>AE3982/'Totals and Drop Down Lists'!AA$6*Inputs!I$37</f>
        <v>6427.4149322930343</v>
      </c>
      <c r="AN3982">
        <f>AF3982/'Totals and Drop Down Lists'!AB$6*Inputs!J$37</f>
        <v>9878.5631044706479</v>
      </c>
      <c r="AO3982">
        <f>AG3982/'Totals and Drop Down Lists'!AC$6*Inputs!K$37</f>
        <v>11453.499350141346</v>
      </c>
      <c r="AP3982">
        <f>AH3982/'Totals and Drop Down Lists'!AD$6*Inputs!L$37</f>
        <v>12414.027981993855</v>
      </c>
      <c r="AQ3982">
        <f>IF(OR($D3982="51",$D3982="52",$D3982="61"),(AA3982/'Totals and Drop Down Lists'!W$4)*Inputs!E$38,0)</f>
        <v>0</v>
      </c>
      <c r="AR3982">
        <f>IF(OR($D3982="51",$D3982="52",$D3982="61"),(AB3982/'Totals and Drop Down Lists'!X$4)*Inputs!F$38,0)</f>
        <v>0</v>
      </c>
      <c r="AS3982">
        <f>IF(OR($D3982="51",$D3982="52",$D3982="61"),(AC3982/'Totals and Drop Down Lists'!Y$4)*Inputs!G$38,0)</f>
        <v>0</v>
      </c>
      <c r="AT3982">
        <f>IF(OR($D3982="51",$D3982="52",$D3982="61"),(AD3982/'Totals and Drop Down Lists'!Z$4)*Inputs!H$38,0)</f>
        <v>0</v>
      </c>
      <c r="AU3982">
        <f>IF(OR($D3982="51",$D3982="52",$D3982="61"),(AE3982/'Totals and Drop Down Lists'!AA$4)*Inputs!I$38,0)</f>
        <v>0</v>
      </c>
      <c r="AV3982">
        <f>IF(OR($D3982="51",$D3982="52",$D3982="61"),(AF3982/'Totals and Drop Down Lists'!AB$4)*Inputs!J$38,0)</f>
        <v>0</v>
      </c>
      <c r="AW3982">
        <f>IF(OR($D3982="51",$D3982="52",$D3982="61"),(AG3982/'Totals and Drop Down Lists'!AC$4)*Inputs!K$38,0)</f>
        <v>0</v>
      </c>
      <c r="AX3982">
        <f>IF(OR($D3982="51",$D3982="52",$D3982="61"),(AH3982/'Totals and Drop Down Lists'!AD$4)*Inputs!L$38,0)</f>
        <v>0</v>
      </c>
      <c r="AY3982">
        <f>IF(OR($D3982="51",$D3982="52",$D3982="61"),0,(AA3982/'Totals and Drop Down Lists'!W$5)*Inputs!E$39)</f>
        <v>0</v>
      </c>
      <c r="AZ3982">
        <f>IF(OR($D3982="51",$D3982="52",$D3982="61"),0,(AB3982/'Totals and Drop Down Lists'!X$5)*Inputs!F$39)</f>
        <v>0</v>
      </c>
      <c r="BA3982">
        <f>IF(OR($D3982="51",$D3982="52",$D3982="61"),0,(AC3982/'Totals and Drop Down Lists'!Y$5)*Inputs!G$39)</f>
        <v>0</v>
      </c>
      <c r="BB3982">
        <f>IF(OR($D3982="51",$D3982="52",$D3982="61"),0,(AD3982/'Totals and Drop Down Lists'!Z$5)*Inputs!H$39)</f>
        <v>0</v>
      </c>
      <c r="BC3982">
        <f>IF(OR($D3982="51",$D3982="52",$D3982="61"),0,(AE3982/'Totals and Drop Down Lists'!AA$5)*Inputs!I$39)</f>
        <v>0</v>
      </c>
      <c r="BD3982">
        <f>IF(OR($D3982="51",$D3982="52",$D3982="61"),0,(AF3982/'Totals and Drop Down Lists'!AB$5)*Inputs!J$39)</f>
        <v>0</v>
      </c>
      <c r="BE3982">
        <f>IF(OR($D3982="51",$D3982="52",$D3982="61"),0,(AG3982/'Totals and Drop Down Lists'!AC$5)*Inputs!K$39)</f>
        <v>0</v>
      </c>
      <c r="BF3982">
        <f>IF(OR($D3982="51",$D3982="52",$D3982="61"),0,(AH3982/'Totals and Drop Down Lists'!AD$5)*Inputs!L$39)</f>
        <v>0</v>
      </c>
      <c r="BG3982" s="10">
        <f t="shared" si="559"/>
        <v>146940.20102183966</v>
      </c>
    </row>
    <row r="3983" spans="1:59" ht="28.8">
      <c r="A3983" s="1" t="s">
        <v>7716</v>
      </c>
      <c r="B3983" s="1" t="s">
        <v>7027</v>
      </c>
      <c r="C3983" s="1" t="s">
        <v>2178</v>
      </c>
      <c r="D3983" s="1" t="s">
        <v>58</v>
      </c>
      <c r="E3983" s="1" t="s">
        <v>7036</v>
      </c>
      <c r="F3983" s="2">
        <v>16127</v>
      </c>
      <c r="G3983" s="2">
        <v>219</v>
      </c>
      <c r="H3983" s="2">
        <v>28</v>
      </c>
      <c r="I3983" s="2">
        <v>1625</v>
      </c>
      <c r="J3983" s="2">
        <v>5856</v>
      </c>
      <c r="K3983" s="2">
        <v>1008</v>
      </c>
      <c r="L3983" s="2">
        <v>54</v>
      </c>
      <c r="M3983" s="2">
        <v>0</v>
      </c>
      <c r="N3983" s="2">
        <v>0</v>
      </c>
      <c r="O3983" s="2">
        <v>47</v>
      </c>
      <c r="P3983" s="2">
        <v>0</v>
      </c>
      <c r="Q3983" s="2">
        <v>0</v>
      </c>
      <c r="R3983" s="2">
        <v>1343</v>
      </c>
      <c r="S3983" s="2">
        <v>466500</v>
      </c>
      <c r="T3983" s="2">
        <v>37585900</v>
      </c>
      <c r="U3983" s="2">
        <v>134</v>
      </c>
      <c r="V3983" s="2">
        <v>74</v>
      </c>
      <c r="W3983" s="2">
        <v>20</v>
      </c>
      <c r="X3983" s="2">
        <v>279</v>
      </c>
      <c r="Y3983" s="2">
        <v>8</v>
      </c>
      <c r="Z3983" s="2">
        <v>153</v>
      </c>
      <c r="AA3983" s="9">
        <f t="shared" si="560"/>
        <v>16127</v>
      </c>
      <c r="AB3983" s="9">
        <f t="shared" si="561"/>
        <v>1378</v>
      </c>
      <c r="AC3983" s="9">
        <f t="shared" si="562"/>
        <v>1444</v>
      </c>
      <c r="AD3983" s="9">
        <f t="shared" si="563"/>
        <v>1343</v>
      </c>
      <c r="AE3983" s="44">
        <f t="shared" si="564"/>
        <v>1.21175768332879E-5</v>
      </c>
      <c r="AF3983" s="9">
        <f t="shared" si="565"/>
        <v>185</v>
      </c>
      <c r="AG3983" s="9">
        <f t="shared" si="558"/>
        <v>161</v>
      </c>
      <c r="AH3983" s="44">
        <f t="shared" si="566"/>
        <v>1.0311846187062147E-5</v>
      </c>
      <c r="AI3983">
        <f>AA3983/'Totals and Drop Down Lists'!W$6*Inputs!E$37</f>
        <v>14629.453346105809</v>
      </c>
      <c r="AJ3983">
        <f>AB3983/'Totals and Drop Down Lists'!X$6*Inputs!F$37</f>
        <v>4534.1535378390327</v>
      </c>
      <c r="AK3983">
        <f>AC3983/'Totals and Drop Down Lists'!Y$6*Inputs!G$37</f>
        <v>9519.3357634401</v>
      </c>
      <c r="AL3983">
        <f>AD3983/'Totals and Drop Down Lists'!Z$6*Inputs!H$37</f>
        <v>10767.504205601794</v>
      </c>
      <c r="AM3983">
        <f>AE3983/'Totals and Drop Down Lists'!AA$6*Inputs!I$37</f>
        <v>1508.5092678940377</v>
      </c>
      <c r="AN3983">
        <f>AF3983/'Totals and Drop Down Lists'!AB$6*Inputs!J$37</f>
        <v>3691.9882309637774</v>
      </c>
      <c r="AO3983">
        <f>AG3983/'Totals and Drop Down Lists'!AC$6*Inputs!K$37</f>
        <v>2998.3957648337505</v>
      </c>
      <c r="AP3983">
        <f>AH3983/'Totals and Drop Down Lists'!AD$6*Inputs!L$37</f>
        <v>2426.6858253363048</v>
      </c>
      <c r="AQ3983">
        <f>IF(OR($D3983="51",$D3983="52",$D3983="61"),(AA3983/'Totals and Drop Down Lists'!W$4)*Inputs!E$38,0)</f>
        <v>0</v>
      </c>
      <c r="AR3983">
        <f>IF(OR($D3983="51",$D3983="52",$D3983="61"),(AB3983/'Totals and Drop Down Lists'!X$4)*Inputs!F$38,0)</f>
        <v>0</v>
      </c>
      <c r="AS3983">
        <f>IF(OR($D3983="51",$D3983="52",$D3983="61"),(AC3983/'Totals and Drop Down Lists'!Y$4)*Inputs!G$38,0)</f>
        <v>0</v>
      </c>
      <c r="AT3983">
        <f>IF(OR($D3983="51",$D3983="52",$D3983="61"),(AD3983/'Totals and Drop Down Lists'!Z$4)*Inputs!H$38,0)</f>
        <v>0</v>
      </c>
      <c r="AU3983">
        <f>IF(OR($D3983="51",$D3983="52",$D3983="61"),(AE3983/'Totals and Drop Down Lists'!AA$4)*Inputs!I$38,0)</f>
        <v>0</v>
      </c>
      <c r="AV3983">
        <f>IF(OR($D3983="51",$D3983="52",$D3983="61"),(AF3983/'Totals and Drop Down Lists'!AB$4)*Inputs!J$38,0)</f>
        <v>0</v>
      </c>
      <c r="AW3983">
        <f>IF(OR($D3983="51",$D3983="52",$D3983="61"),(AG3983/'Totals and Drop Down Lists'!AC$4)*Inputs!K$38,0)</f>
        <v>0</v>
      </c>
      <c r="AX3983">
        <f>IF(OR($D3983="51",$D3983="52",$D3983="61"),(AH3983/'Totals and Drop Down Lists'!AD$4)*Inputs!L$38,0)</f>
        <v>0</v>
      </c>
      <c r="AY3983">
        <f>IF(OR($D3983="51",$D3983="52",$D3983="61"),0,(AA3983/'Totals and Drop Down Lists'!W$5)*Inputs!E$39)</f>
        <v>0</v>
      </c>
      <c r="AZ3983">
        <f>IF(OR($D3983="51",$D3983="52",$D3983="61"),0,(AB3983/'Totals and Drop Down Lists'!X$5)*Inputs!F$39)</f>
        <v>0</v>
      </c>
      <c r="BA3983">
        <f>IF(OR($D3983="51",$D3983="52",$D3983="61"),0,(AC3983/'Totals and Drop Down Lists'!Y$5)*Inputs!G$39)</f>
        <v>0</v>
      </c>
      <c r="BB3983">
        <f>IF(OR($D3983="51",$D3983="52",$D3983="61"),0,(AD3983/'Totals and Drop Down Lists'!Z$5)*Inputs!H$39)</f>
        <v>0</v>
      </c>
      <c r="BC3983">
        <f>IF(OR($D3983="51",$D3983="52",$D3983="61"),0,(AE3983/'Totals and Drop Down Lists'!AA$5)*Inputs!I$39)</f>
        <v>0</v>
      </c>
      <c r="BD3983">
        <f>IF(OR($D3983="51",$D3983="52",$D3983="61"),0,(AF3983/'Totals and Drop Down Lists'!AB$5)*Inputs!J$39)</f>
        <v>0</v>
      </c>
      <c r="BE3983">
        <f>IF(OR($D3983="51",$D3983="52",$D3983="61"),0,(AG3983/'Totals and Drop Down Lists'!AC$5)*Inputs!K$39)</f>
        <v>0</v>
      </c>
      <c r="BF3983">
        <f>IF(OR($D3983="51",$D3983="52",$D3983="61"),0,(AH3983/'Totals and Drop Down Lists'!AD$5)*Inputs!L$39)</f>
        <v>0</v>
      </c>
      <c r="BG3983" s="10">
        <f t="shared" si="559"/>
        <v>50076.025942014603</v>
      </c>
    </row>
    <row r="3984" spans="1:59" ht="28.8">
      <c r="A3984" s="1" t="s">
        <v>7716</v>
      </c>
      <c r="B3984" s="1" t="s">
        <v>7027</v>
      </c>
      <c r="C3984" s="1" t="s">
        <v>7037</v>
      </c>
      <c r="D3984" s="1" t="s">
        <v>25</v>
      </c>
      <c r="E3984" s="1" t="s">
        <v>7038</v>
      </c>
      <c r="F3984" s="2">
        <v>16435</v>
      </c>
      <c r="G3984" s="2">
        <v>69</v>
      </c>
      <c r="H3984" s="2">
        <v>10</v>
      </c>
      <c r="I3984" s="2">
        <v>3219</v>
      </c>
      <c r="J3984" s="2">
        <v>6903</v>
      </c>
      <c r="K3984" s="2">
        <v>1430</v>
      </c>
      <c r="L3984" s="2">
        <v>39</v>
      </c>
      <c r="M3984" s="2">
        <v>0</v>
      </c>
      <c r="N3984" s="2">
        <v>0</v>
      </c>
      <c r="O3984" s="2">
        <v>25</v>
      </c>
      <c r="P3984" s="2">
        <v>27</v>
      </c>
      <c r="Q3984" s="2">
        <v>0</v>
      </c>
      <c r="R3984" s="2">
        <v>1826</v>
      </c>
      <c r="S3984" s="2">
        <v>584700</v>
      </c>
      <c r="T3984" s="2">
        <v>40972200</v>
      </c>
      <c r="U3984" s="2">
        <v>184</v>
      </c>
      <c r="V3984" s="2">
        <v>193</v>
      </c>
      <c r="W3984" s="2">
        <v>113</v>
      </c>
      <c r="X3984" s="2">
        <v>529</v>
      </c>
      <c r="Y3984" s="2">
        <v>74</v>
      </c>
      <c r="Z3984" s="2">
        <v>277</v>
      </c>
      <c r="AA3984" s="9">
        <f t="shared" si="560"/>
        <v>16435</v>
      </c>
      <c r="AB3984" s="9">
        <f t="shared" si="561"/>
        <v>3140</v>
      </c>
      <c r="AC3984" s="9">
        <f t="shared" si="562"/>
        <v>1917</v>
      </c>
      <c r="AD3984" s="9">
        <f t="shared" si="563"/>
        <v>1826</v>
      </c>
      <c r="AE3984" s="44">
        <f t="shared" si="564"/>
        <v>2.0688546864692787E-5</v>
      </c>
      <c r="AF3984" s="9">
        <f t="shared" si="565"/>
        <v>223</v>
      </c>
      <c r="AG3984" s="9">
        <f t="shared" si="558"/>
        <v>351</v>
      </c>
      <c r="AH3984" s="44">
        <f t="shared" si="566"/>
        <v>2.7055549994659022E-5</v>
      </c>
      <c r="AI3984">
        <f>AA3984/'Totals and Drop Down Lists'!W$6*Inputs!E$37</f>
        <v>14908.852591507966</v>
      </c>
      <c r="AJ3984">
        <f>AB3984/'Totals and Drop Down Lists'!X$6*Inputs!F$37</f>
        <v>10331.815753856719</v>
      </c>
      <c r="AK3984">
        <f>AC3984/'Totals and Drop Down Lists'!Y$6*Inputs!G$37</f>
        <v>12637.511536367503</v>
      </c>
      <c r="AL3984">
        <f>AD3984/'Totals and Drop Down Lists'!Z$6*Inputs!H$37</f>
        <v>14639.957319008841</v>
      </c>
      <c r="AM3984">
        <f>AE3984/'Totals and Drop Down Lists'!AA$6*Inputs!I$37</f>
        <v>2575.5037590449683</v>
      </c>
      <c r="AN3984">
        <f>AF3984/'Totals and Drop Down Lists'!AB$6*Inputs!J$37</f>
        <v>4450.342570296878</v>
      </c>
      <c r="AO3984">
        <f>AG3984/'Totals and Drop Down Lists'!AC$6*Inputs!K$37</f>
        <v>6536.8752388611583</v>
      </c>
      <c r="AP3984">
        <f>AH3984/'Totals and Drop Down Lists'!AD$6*Inputs!L$37</f>
        <v>6366.9801195339642</v>
      </c>
      <c r="AQ3984">
        <f>IF(OR($D3984="51",$D3984="52",$D3984="61"),(AA3984/'Totals and Drop Down Lists'!W$4)*Inputs!E$38,0)</f>
        <v>0</v>
      </c>
      <c r="AR3984">
        <f>IF(OR($D3984="51",$D3984="52",$D3984="61"),(AB3984/'Totals and Drop Down Lists'!X$4)*Inputs!F$38,0)</f>
        <v>0</v>
      </c>
      <c r="AS3984">
        <f>IF(OR($D3984="51",$D3984="52",$D3984="61"),(AC3984/'Totals and Drop Down Lists'!Y$4)*Inputs!G$38,0)</f>
        <v>0</v>
      </c>
      <c r="AT3984">
        <f>IF(OR($D3984="51",$D3984="52",$D3984="61"),(AD3984/'Totals and Drop Down Lists'!Z$4)*Inputs!H$38,0)</f>
        <v>0</v>
      </c>
      <c r="AU3984">
        <f>IF(OR($D3984="51",$D3984="52",$D3984="61"),(AE3984/'Totals and Drop Down Lists'!AA$4)*Inputs!I$38,0)</f>
        <v>0</v>
      </c>
      <c r="AV3984">
        <f>IF(OR($D3984="51",$D3984="52",$D3984="61"),(AF3984/'Totals and Drop Down Lists'!AB$4)*Inputs!J$38,0)</f>
        <v>0</v>
      </c>
      <c r="AW3984">
        <f>IF(OR($D3984="51",$D3984="52",$D3984="61"),(AG3984/'Totals and Drop Down Lists'!AC$4)*Inputs!K$38,0)</f>
        <v>0</v>
      </c>
      <c r="AX3984">
        <f>IF(OR($D3984="51",$D3984="52",$D3984="61"),(AH3984/'Totals and Drop Down Lists'!AD$4)*Inputs!L$38,0)</f>
        <v>0</v>
      </c>
      <c r="AY3984">
        <f>IF(OR($D3984="51",$D3984="52",$D3984="61"),0,(AA3984/'Totals and Drop Down Lists'!W$5)*Inputs!E$39)</f>
        <v>0</v>
      </c>
      <c r="AZ3984">
        <f>IF(OR($D3984="51",$D3984="52",$D3984="61"),0,(AB3984/'Totals and Drop Down Lists'!X$5)*Inputs!F$39)</f>
        <v>0</v>
      </c>
      <c r="BA3984">
        <f>IF(OR($D3984="51",$D3984="52",$D3984="61"),0,(AC3984/'Totals and Drop Down Lists'!Y$5)*Inputs!G$39)</f>
        <v>0</v>
      </c>
      <c r="BB3984">
        <f>IF(OR($D3984="51",$D3984="52",$D3984="61"),0,(AD3984/'Totals and Drop Down Lists'!Z$5)*Inputs!H$39)</f>
        <v>0</v>
      </c>
      <c r="BC3984">
        <f>IF(OR($D3984="51",$D3984="52",$D3984="61"),0,(AE3984/'Totals and Drop Down Lists'!AA$5)*Inputs!I$39)</f>
        <v>0</v>
      </c>
      <c r="BD3984">
        <f>IF(OR($D3984="51",$D3984="52",$D3984="61"),0,(AF3984/'Totals and Drop Down Lists'!AB$5)*Inputs!J$39)</f>
        <v>0</v>
      </c>
      <c r="BE3984">
        <f>IF(OR($D3984="51",$D3984="52",$D3984="61"),0,(AG3984/'Totals and Drop Down Lists'!AC$5)*Inputs!K$39)</f>
        <v>0</v>
      </c>
      <c r="BF3984">
        <f>IF(OR($D3984="51",$D3984="52",$D3984="61"),0,(AH3984/'Totals and Drop Down Lists'!AD$5)*Inputs!L$39)</f>
        <v>0</v>
      </c>
      <c r="BG3984" s="10">
        <f t="shared" si="559"/>
        <v>72447.838888478</v>
      </c>
    </row>
    <row r="3985" spans="1:59" ht="28.8">
      <c r="A3985" s="1" t="s">
        <v>7717</v>
      </c>
      <c r="B3985" s="1" t="s">
        <v>1961</v>
      </c>
      <c r="C3985" s="1" t="s">
        <v>1962</v>
      </c>
      <c r="D3985" s="1" t="s">
        <v>7</v>
      </c>
      <c r="E3985" s="1" t="s">
        <v>1963</v>
      </c>
      <c r="F3985" s="2">
        <v>49150</v>
      </c>
      <c r="G3985" s="2">
        <v>2758</v>
      </c>
      <c r="H3985" s="2">
        <v>582</v>
      </c>
      <c r="I3985" s="2">
        <v>14024</v>
      </c>
      <c r="J3985" s="2">
        <v>21285</v>
      </c>
      <c r="K3985" s="2">
        <v>10216</v>
      </c>
      <c r="L3985" s="2">
        <v>11</v>
      </c>
      <c r="M3985" s="2">
        <v>10</v>
      </c>
      <c r="N3985" s="2">
        <v>0</v>
      </c>
      <c r="O3985" s="2">
        <v>90</v>
      </c>
      <c r="P3985" s="2">
        <v>24</v>
      </c>
      <c r="Q3985" s="2">
        <v>0</v>
      </c>
      <c r="R3985" s="2">
        <v>8059</v>
      </c>
      <c r="S3985" s="2">
        <v>6079100</v>
      </c>
      <c r="T3985" s="2">
        <v>264698600</v>
      </c>
      <c r="U3985" s="2">
        <v>664</v>
      </c>
      <c r="V3985" s="2">
        <v>1015</v>
      </c>
      <c r="W3985" s="2">
        <v>100</v>
      </c>
      <c r="X3985" s="2">
        <v>4015</v>
      </c>
      <c r="Y3985" s="2">
        <v>540</v>
      </c>
      <c r="Z3985" s="2">
        <v>2380</v>
      </c>
      <c r="AA3985" s="9">
        <f t="shared" si="560"/>
        <v>49150</v>
      </c>
      <c r="AB3985" s="9">
        <f t="shared" si="561"/>
        <v>10684</v>
      </c>
      <c r="AC3985" s="9">
        <f t="shared" si="562"/>
        <v>8194</v>
      </c>
      <c r="AD3985" s="9">
        <f t="shared" si="563"/>
        <v>8059</v>
      </c>
      <c r="AE3985" s="44">
        <f t="shared" si="564"/>
        <v>3.4243953601880827E-4</v>
      </c>
      <c r="AF3985" s="9">
        <f t="shared" si="565"/>
        <v>2900</v>
      </c>
      <c r="AG3985" s="9">
        <f t="shared" si="558"/>
        <v>2920</v>
      </c>
      <c r="AH3985" s="44">
        <f t="shared" si="566"/>
        <v>5.2148421542758648E-4</v>
      </c>
      <c r="AI3985">
        <f>AA3985/'Totals and Drop Down Lists'!W$6*Inputs!E$37</f>
        <v>44585.951011415673</v>
      </c>
      <c r="AJ3985">
        <f>AB3985/'Totals and Drop Down Lists'!X$6*Inputs!F$37</f>
        <v>35154.496660574907</v>
      </c>
      <c r="AK3985">
        <f>AC3985/'Totals and Drop Down Lists'!Y$6*Inputs!G$37</f>
        <v>54017.615821072148</v>
      </c>
      <c r="AL3985">
        <f>AD3985/'Totals and Drop Down Lists'!Z$6*Inputs!H$37</f>
        <v>64613.04273488075</v>
      </c>
      <c r="AM3985">
        <f>AE3985/'Totals and Drop Down Lists'!AA$6*Inputs!I$37</f>
        <v>42630.075376014189</v>
      </c>
      <c r="AN3985">
        <f>AF3985/'Totals and Drop Down Lists'!AB$6*Inputs!J$37</f>
        <v>57874.410106999749</v>
      </c>
      <c r="AO3985">
        <f>AG3985/'Totals and Drop Down Lists'!AC$6*Inputs!K$37</f>
        <v>54380.842442947527</v>
      </c>
      <c r="AP3985">
        <f>AH3985/'Totals and Drop Down Lists'!AD$6*Inputs!L$37</f>
        <v>122720.83298745207</v>
      </c>
      <c r="AQ3985">
        <f>IF(OR($D3985="51",$D3985="52",$D3985="61"),(AA3985/'Totals and Drop Down Lists'!W$4)*Inputs!E$38,0)</f>
        <v>0</v>
      </c>
      <c r="AR3985">
        <f>IF(OR($D3985="51",$D3985="52",$D3985="61"),(AB3985/'Totals and Drop Down Lists'!X$4)*Inputs!F$38,0)</f>
        <v>0</v>
      </c>
      <c r="AS3985">
        <f>IF(OR($D3985="51",$D3985="52",$D3985="61"),(AC3985/'Totals and Drop Down Lists'!Y$4)*Inputs!G$38,0)</f>
        <v>0</v>
      </c>
      <c r="AT3985">
        <f>IF(OR($D3985="51",$D3985="52",$D3985="61"),(AD3985/'Totals and Drop Down Lists'!Z$4)*Inputs!H$38,0)</f>
        <v>0</v>
      </c>
      <c r="AU3985">
        <f>IF(OR($D3985="51",$D3985="52",$D3985="61"),(AE3985/'Totals and Drop Down Lists'!AA$4)*Inputs!I$38,0)</f>
        <v>0</v>
      </c>
      <c r="AV3985">
        <f>IF(OR($D3985="51",$D3985="52",$D3985="61"),(AF3985/'Totals and Drop Down Lists'!AB$4)*Inputs!J$38,0)</f>
        <v>0</v>
      </c>
      <c r="AW3985">
        <f>IF(OR($D3985="51",$D3985="52",$D3985="61"),(AG3985/'Totals and Drop Down Lists'!AC$4)*Inputs!K$38,0)</f>
        <v>0</v>
      </c>
      <c r="AX3985">
        <f>IF(OR($D3985="51",$D3985="52",$D3985="61"),(AH3985/'Totals and Drop Down Lists'!AD$4)*Inputs!L$38,0)</f>
        <v>0</v>
      </c>
      <c r="AY3985">
        <f>IF(OR($D3985="51",$D3985="52",$D3985="61"),0,(AA3985/'Totals and Drop Down Lists'!W$5)*Inputs!E$39)</f>
        <v>0</v>
      </c>
      <c r="AZ3985">
        <f>IF(OR($D3985="51",$D3985="52",$D3985="61"),0,(AB3985/'Totals and Drop Down Lists'!X$5)*Inputs!F$39)</f>
        <v>0</v>
      </c>
      <c r="BA3985">
        <f>IF(OR($D3985="51",$D3985="52",$D3985="61"),0,(AC3985/'Totals and Drop Down Lists'!Y$5)*Inputs!G$39)</f>
        <v>0</v>
      </c>
      <c r="BB3985">
        <f>IF(OR($D3985="51",$D3985="52",$D3985="61"),0,(AD3985/'Totals and Drop Down Lists'!Z$5)*Inputs!H$39)</f>
        <v>0</v>
      </c>
      <c r="BC3985">
        <f>IF(OR($D3985="51",$D3985="52",$D3985="61"),0,(AE3985/'Totals and Drop Down Lists'!AA$5)*Inputs!I$39)</f>
        <v>0</v>
      </c>
      <c r="BD3985">
        <f>IF(OR($D3985="51",$D3985="52",$D3985="61"),0,(AF3985/'Totals and Drop Down Lists'!AB$5)*Inputs!J$39)</f>
        <v>0</v>
      </c>
      <c r="BE3985">
        <f>IF(OR($D3985="51",$D3985="52",$D3985="61"),0,(AG3985/'Totals and Drop Down Lists'!AC$5)*Inputs!K$39)</f>
        <v>0</v>
      </c>
      <c r="BF3985">
        <f>IF(OR($D3985="51",$D3985="52",$D3985="61"),0,(AH3985/'Totals and Drop Down Lists'!AD$5)*Inputs!L$39)</f>
        <v>0</v>
      </c>
      <c r="BG3985" s="10">
        <f t="shared" si="559"/>
        <v>475977.26714135706</v>
      </c>
    </row>
    <row r="3986" spans="1:59" ht="28.8">
      <c r="A3986" s="1" t="s">
        <v>7717</v>
      </c>
      <c r="B3986" s="1" t="s">
        <v>1961</v>
      </c>
      <c r="C3986" s="1" t="s">
        <v>1964</v>
      </c>
      <c r="D3986" s="1" t="s">
        <v>58</v>
      </c>
      <c r="E3986" s="1" t="s">
        <v>1965</v>
      </c>
      <c r="F3986" s="2">
        <v>51329</v>
      </c>
      <c r="G3986" s="2">
        <v>403</v>
      </c>
      <c r="H3986" s="2">
        <v>87</v>
      </c>
      <c r="I3986" s="2">
        <v>7225</v>
      </c>
      <c r="J3986" s="2">
        <v>20528</v>
      </c>
      <c r="K3986" s="2">
        <v>5655</v>
      </c>
      <c r="L3986" s="2">
        <v>62</v>
      </c>
      <c r="M3986" s="2">
        <v>15</v>
      </c>
      <c r="N3986" s="2">
        <v>12</v>
      </c>
      <c r="O3986" s="2">
        <v>98</v>
      </c>
      <c r="P3986" s="2">
        <v>43</v>
      </c>
      <c r="Q3986" s="2">
        <v>12</v>
      </c>
      <c r="R3986" s="2">
        <v>1300</v>
      </c>
      <c r="S3986" s="2">
        <v>3626300</v>
      </c>
      <c r="T3986" s="2">
        <v>222115500</v>
      </c>
      <c r="U3986" s="2">
        <v>324</v>
      </c>
      <c r="V3986" s="2">
        <v>425</v>
      </c>
      <c r="W3986" s="2">
        <v>55</v>
      </c>
      <c r="X3986" s="2">
        <v>1225</v>
      </c>
      <c r="Y3986" s="2">
        <v>154</v>
      </c>
      <c r="Z3986" s="2">
        <v>795</v>
      </c>
      <c r="AA3986" s="9">
        <f t="shared" si="560"/>
        <v>51329</v>
      </c>
      <c r="AB3986" s="9">
        <f t="shared" si="561"/>
        <v>6735</v>
      </c>
      <c r="AC3986" s="9">
        <f t="shared" si="562"/>
        <v>1542</v>
      </c>
      <c r="AD3986" s="9">
        <f t="shared" si="563"/>
        <v>1300</v>
      </c>
      <c r="AE3986" s="44">
        <f t="shared" si="564"/>
        <v>1.0879636000534126E-4</v>
      </c>
      <c r="AF3986" s="9">
        <f t="shared" si="565"/>
        <v>745</v>
      </c>
      <c r="AG3986" s="9">
        <f t="shared" si="558"/>
        <v>949</v>
      </c>
      <c r="AH3986" s="44">
        <f t="shared" si="566"/>
        <v>9.7275454573747709E-5</v>
      </c>
      <c r="AI3986">
        <f>AA3986/'Totals and Drop Down Lists'!W$6*Inputs!E$37</f>
        <v>46562.609958595218</v>
      </c>
      <c r="AJ3986">
        <f>AB3986/'Totals and Drop Down Lists'!X$6*Inputs!F$37</f>
        <v>22160.757675867837</v>
      </c>
      <c r="AK3986">
        <f>AC3986/'Totals and Drop Down Lists'!Y$6*Inputs!G$37</f>
        <v>10165.384866499055</v>
      </c>
      <c r="AL3986">
        <f>AD3986/'Totals and Drop Down Lists'!Z$6*Inputs!H$37</f>
        <v>10422.751650992055</v>
      </c>
      <c r="AM3986">
        <f>AE3986/'Totals and Drop Down Lists'!AA$6*Inputs!I$37</f>
        <v>13543.988178423808</v>
      </c>
      <c r="AN3986">
        <f>AF3986/'Totals and Drop Down Lists'!AB$6*Inputs!J$37</f>
        <v>14867.736389556832</v>
      </c>
      <c r="AO3986">
        <f>AG3986/'Totals and Drop Down Lists'!AC$6*Inputs!K$37</f>
        <v>17673.773793957949</v>
      </c>
      <c r="AP3986">
        <f>AH3986/'Totals and Drop Down Lists'!AD$6*Inputs!L$37</f>
        <v>22891.823877612747</v>
      </c>
      <c r="AQ3986">
        <f>IF(OR($D3986="51",$D3986="52",$D3986="61"),(AA3986/'Totals and Drop Down Lists'!W$4)*Inputs!E$38,0)</f>
        <v>0</v>
      </c>
      <c r="AR3986">
        <f>IF(OR($D3986="51",$D3986="52",$D3986="61"),(AB3986/'Totals and Drop Down Lists'!X$4)*Inputs!F$38,0)</f>
        <v>0</v>
      </c>
      <c r="AS3986">
        <f>IF(OR($D3986="51",$D3986="52",$D3986="61"),(AC3986/'Totals and Drop Down Lists'!Y$4)*Inputs!G$38,0)</f>
        <v>0</v>
      </c>
      <c r="AT3986">
        <f>IF(OR($D3986="51",$D3986="52",$D3986="61"),(AD3986/'Totals and Drop Down Lists'!Z$4)*Inputs!H$38,0)</f>
        <v>0</v>
      </c>
      <c r="AU3986">
        <f>IF(OR($D3986="51",$D3986="52",$D3986="61"),(AE3986/'Totals and Drop Down Lists'!AA$4)*Inputs!I$38,0)</f>
        <v>0</v>
      </c>
      <c r="AV3986">
        <f>IF(OR($D3986="51",$D3986="52",$D3986="61"),(AF3986/'Totals and Drop Down Lists'!AB$4)*Inputs!J$38,0)</f>
        <v>0</v>
      </c>
      <c r="AW3986">
        <f>IF(OR($D3986="51",$D3986="52",$D3986="61"),(AG3986/'Totals and Drop Down Lists'!AC$4)*Inputs!K$38,0)</f>
        <v>0</v>
      </c>
      <c r="AX3986">
        <f>IF(OR($D3986="51",$D3986="52",$D3986="61"),(AH3986/'Totals and Drop Down Lists'!AD$4)*Inputs!L$38,0)</f>
        <v>0</v>
      </c>
      <c r="AY3986">
        <f>IF(OR($D3986="51",$D3986="52",$D3986="61"),0,(AA3986/'Totals and Drop Down Lists'!W$5)*Inputs!E$39)</f>
        <v>0</v>
      </c>
      <c r="AZ3986">
        <f>IF(OR($D3986="51",$D3986="52",$D3986="61"),0,(AB3986/'Totals and Drop Down Lists'!X$5)*Inputs!F$39)</f>
        <v>0</v>
      </c>
      <c r="BA3986">
        <f>IF(OR($D3986="51",$D3986="52",$D3986="61"),0,(AC3986/'Totals and Drop Down Lists'!Y$5)*Inputs!G$39)</f>
        <v>0</v>
      </c>
      <c r="BB3986">
        <f>IF(OR($D3986="51",$D3986="52",$D3986="61"),0,(AD3986/'Totals and Drop Down Lists'!Z$5)*Inputs!H$39)</f>
        <v>0</v>
      </c>
      <c r="BC3986">
        <f>IF(OR($D3986="51",$D3986="52",$D3986="61"),0,(AE3986/'Totals and Drop Down Lists'!AA$5)*Inputs!I$39)</f>
        <v>0</v>
      </c>
      <c r="BD3986">
        <f>IF(OR($D3986="51",$D3986="52",$D3986="61"),0,(AF3986/'Totals and Drop Down Lists'!AB$5)*Inputs!J$39)</f>
        <v>0</v>
      </c>
      <c r="BE3986">
        <f>IF(OR($D3986="51",$D3986="52",$D3986="61"),0,(AG3986/'Totals and Drop Down Lists'!AC$5)*Inputs!K$39)</f>
        <v>0</v>
      </c>
      <c r="BF3986">
        <f>IF(OR($D3986="51",$D3986="52",$D3986="61"),0,(AH3986/'Totals and Drop Down Lists'!AD$5)*Inputs!L$39)</f>
        <v>0</v>
      </c>
      <c r="BG3986" s="10">
        <f t="shared" si="559"/>
        <v>158288.82639150548</v>
      </c>
    </row>
    <row r="3987" spans="1:59" ht="28.8">
      <c r="A3987" s="1" t="s">
        <v>7717</v>
      </c>
      <c r="B3987" s="1" t="s">
        <v>1961</v>
      </c>
      <c r="C3987" s="1" t="s">
        <v>666</v>
      </c>
      <c r="D3987" s="1" t="s">
        <v>58</v>
      </c>
      <c r="E3987" s="1" t="s">
        <v>1966</v>
      </c>
      <c r="F3987" s="2">
        <v>38132</v>
      </c>
      <c r="G3987" s="2">
        <v>207</v>
      </c>
      <c r="H3987" s="2">
        <v>32</v>
      </c>
      <c r="I3987" s="2">
        <v>7770</v>
      </c>
      <c r="J3987" s="2">
        <v>14886</v>
      </c>
      <c r="K3987" s="2">
        <v>3276</v>
      </c>
      <c r="L3987" s="2">
        <v>121</v>
      </c>
      <c r="M3987" s="2">
        <v>24</v>
      </c>
      <c r="N3987" s="2">
        <v>28</v>
      </c>
      <c r="O3987" s="2">
        <v>42</v>
      </c>
      <c r="P3987" s="2">
        <v>29</v>
      </c>
      <c r="Q3987" s="2">
        <v>25</v>
      </c>
      <c r="R3987" s="2">
        <v>1607</v>
      </c>
      <c r="S3987" s="2">
        <v>1316700</v>
      </c>
      <c r="T3987" s="2">
        <v>83158100</v>
      </c>
      <c r="U3987" s="2">
        <v>325</v>
      </c>
      <c r="V3987" s="2">
        <v>505</v>
      </c>
      <c r="W3987" s="2">
        <v>105</v>
      </c>
      <c r="X3987" s="2">
        <v>1105</v>
      </c>
      <c r="Y3987" s="2">
        <v>135</v>
      </c>
      <c r="Z3987" s="2">
        <v>455</v>
      </c>
      <c r="AA3987" s="9">
        <f t="shared" si="560"/>
        <v>38132</v>
      </c>
      <c r="AB3987" s="9">
        <f t="shared" si="561"/>
        <v>7531</v>
      </c>
      <c r="AC3987" s="9">
        <f t="shared" si="562"/>
        <v>1876</v>
      </c>
      <c r="AD3987" s="9">
        <f t="shared" si="563"/>
        <v>1607</v>
      </c>
      <c r="AE3987" s="44">
        <f t="shared" si="564"/>
        <v>5.0350705189183778E-5</v>
      </c>
      <c r="AF3987" s="9">
        <f t="shared" si="565"/>
        <v>495</v>
      </c>
      <c r="AG3987" s="9">
        <f t="shared" si="558"/>
        <v>590</v>
      </c>
      <c r="AH3987" s="44">
        <f t="shared" si="566"/>
        <v>4.8313552945649219E-5</v>
      </c>
      <c r="AI3987">
        <f>AA3987/'Totals and Drop Down Lists'!W$6*Inputs!E$37</f>
        <v>34591.078005438503</v>
      </c>
      <c r="AJ3987">
        <f>AB3987/'Totals and Drop Down Lists'!X$6*Inputs!F$37</f>
        <v>24779.905873342344</v>
      </c>
      <c r="AK3987">
        <f>AC3987/'Totals and Drop Down Lists'!Y$6*Inputs!G$37</f>
        <v>12367.225687128552</v>
      </c>
      <c r="AL3987">
        <f>AD3987/'Totals and Drop Down Lists'!Z$6*Inputs!H$37</f>
        <v>12884.124540880179</v>
      </c>
      <c r="AM3987">
        <f>AE3987/'Totals and Drop Down Lists'!AA$6*Inputs!I$37</f>
        <v>6268.1265790889302</v>
      </c>
      <c r="AN3987">
        <f>AF3987/'Totals and Drop Down Lists'!AB$6*Inputs!J$37</f>
        <v>9878.5631044706479</v>
      </c>
      <c r="AO3987">
        <f>AG3987/'Totals and Drop Down Lists'!AC$6*Inputs!K$37</f>
        <v>10987.909945664056</v>
      </c>
      <c r="AP3987">
        <f>AH3987/'Totals and Drop Down Lists'!AD$6*Inputs!L$37</f>
        <v>11369.62402056972</v>
      </c>
      <c r="AQ3987">
        <f>IF(OR($D3987="51",$D3987="52",$D3987="61"),(AA3987/'Totals and Drop Down Lists'!W$4)*Inputs!E$38,0)</f>
        <v>0</v>
      </c>
      <c r="AR3987">
        <f>IF(OR($D3987="51",$D3987="52",$D3987="61"),(AB3987/'Totals and Drop Down Lists'!X$4)*Inputs!F$38,0)</f>
        <v>0</v>
      </c>
      <c r="AS3987">
        <f>IF(OR($D3987="51",$D3987="52",$D3987="61"),(AC3987/'Totals and Drop Down Lists'!Y$4)*Inputs!G$38,0)</f>
        <v>0</v>
      </c>
      <c r="AT3987">
        <f>IF(OR($D3987="51",$D3987="52",$D3987="61"),(AD3987/'Totals and Drop Down Lists'!Z$4)*Inputs!H$38,0)</f>
        <v>0</v>
      </c>
      <c r="AU3987">
        <f>IF(OR($D3987="51",$D3987="52",$D3987="61"),(AE3987/'Totals and Drop Down Lists'!AA$4)*Inputs!I$38,0)</f>
        <v>0</v>
      </c>
      <c r="AV3987">
        <f>IF(OR($D3987="51",$D3987="52",$D3987="61"),(AF3987/'Totals and Drop Down Lists'!AB$4)*Inputs!J$38,0)</f>
        <v>0</v>
      </c>
      <c r="AW3987">
        <f>IF(OR($D3987="51",$D3987="52",$D3987="61"),(AG3987/'Totals and Drop Down Lists'!AC$4)*Inputs!K$38,0)</f>
        <v>0</v>
      </c>
      <c r="AX3987">
        <f>IF(OR($D3987="51",$D3987="52",$D3987="61"),(AH3987/'Totals and Drop Down Lists'!AD$4)*Inputs!L$38,0)</f>
        <v>0</v>
      </c>
      <c r="AY3987">
        <f>IF(OR($D3987="51",$D3987="52",$D3987="61"),0,(AA3987/'Totals and Drop Down Lists'!W$5)*Inputs!E$39)</f>
        <v>0</v>
      </c>
      <c r="AZ3987">
        <f>IF(OR($D3987="51",$D3987="52",$D3987="61"),0,(AB3987/'Totals and Drop Down Lists'!X$5)*Inputs!F$39)</f>
        <v>0</v>
      </c>
      <c r="BA3987">
        <f>IF(OR($D3987="51",$D3987="52",$D3987="61"),0,(AC3987/'Totals and Drop Down Lists'!Y$5)*Inputs!G$39)</f>
        <v>0</v>
      </c>
      <c r="BB3987">
        <f>IF(OR($D3987="51",$D3987="52",$D3987="61"),0,(AD3987/'Totals and Drop Down Lists'!Z$5)*Inputs!H$39)</f>
        <v>0</v>
      </c>
      <c r="BC3987">
        <f>IF(OR($D3987="51",$D3987="52",$D3987="61"),0,(AE3987/'Totals and Drop Down Lists'!AA$5)*Inputs!I$39)</f>
        <v>0</v>
      </c>
      <c r="BD3987">
        <f>IF(OR($D3987="51",$D3987="52",$D3987="61"),0,(AF3987/'Totals and Drop Down Lists'!AB$5)*Inputs!J$39)</f>
        <v>0</v>
      </c>
      <c r="BE3987">
        <f>IF(OR($D3987="51",$D3987="52",$D3987="61"),0,(AG3987/'Totals and Drop Down Lists'!AC$5)*Inputs!K$39)</f>
        <v>0</v>
      </c>
      <c r="BF3987">
        <f>IF(OR($D3987="51",$D3987="52",$D3987="61"),0,(AH3987/'Totals and Drop Down Lists'!AD$5)*Inputs!L$39)</f>
        <v>0</v>
      </c>
      <c r="BG3987" s="10">
        <f t="shared" si="559"/>
        <v>123126.55775658294</v>
      </c>
    </row>
    <row r="3988" spans="1:59" ht="43.2">
      <c r="A3988" s="1" t="s">
        <v>7718</v>
      </c>
      <c r="B3988" s="1" t="s">
        <v>691</v>
      </c>
      <c r="C3988" s="1" t="s">
        <v>692</v>
      </c>
      <c r="D3988" s="1" t="s">
        <v>7</v>
      </c>
      <c r="E3988" s="1" t="s">
        <v>693</v>
      </c>
      <c r="F3988" s="2">
        <v>51135</v>
      </c>
      <c r="G3988" s="2">
        <v>442</v>
      </c>
      <c r="H3988" s="2">
        <v>151</v>
      </c>
      <c r="I3988" s="2">
        <v>9154</v>
      </c>
      <c r="J3988" s="2">
        <v>23314</v>
      </c>
      <c r="K3988" s="2">
        <v>8919</v>
      </c>
      <c r="L3988" s="2">
        <v>26</v>
      </c>
      <c r="M3988" s="2">
        <v>0</v>
      </c>
      <c r="N3988" s="2">
        <v>0</v>
      </c>
      <c r="O3988" s="2">
        <v>147</v>
      </c>
      <c r="P3988" s="2">
        <v>27</v>
      </c>
      <c r="Q3988" s="2">
        <v>14</v>
      </c>
      <c r="R3988" s="2">
        <v>5834</v>
      </c>
      <c r="S3988" s="2">
        <v>5798100</v>
      </c>
      <c r="T3988" s="2">
        <v>348915200</v>
      </c>
      <c r="U3988" s="2">
        <v>883</v>
      </c>
      <c r="V3988" s="2">
        <v>1165</v>
      </c>
      <c r="W3988" s="2">
        <v>175</v>
      </c>
      <c r="X3988" s="2">
        <v>2655</v>
      </c>
      <c r="Y3988" s="2">
        <v>270</v>
      </c>
      <c r="Z3988" s="2">
        <v>1520</v>
      </c>
      <c r="AA3988" s="9">
        <f t="shared" si="560"/>
        <v>51135</v>
      </c>
      <c r="AB3988" s="9">
        <f t="shared" si="561"/>
        <v>8561</v>
      </c>
      <c r="AC3988" s="9">
        <f t="shared" si="562"/>
        <v>6048</v>
      </c>
      <c r="AD3988" s="9">
        <f t="shared" si="563"/>
        <v>5834</v>
      </c>
      <c r="AE3988" s="44">
        <f t="shared" si="564"/>
        <v>2.3829302018365891E-4</v>
      </c>
      <c r="AF3988" s="9">
        <f t="shared" si="565"/>
        <v>1315</v>
      </c>
      <c r="AG3988" s="9">
        <f t="shared" si="558"/>
        <v>1790</v>
      </c>
      <c r="AH3988" s="44">
        <f t="shared" si="566"/>
        <v>2.5480238518302419E-4</v>
      </c>
      <c r="AI3988">
        <f>AA3988/'Totals and Drop Down Lists'!W$6*Inputs!E$37</f>
        <v>46386.624719608146</v>
      </c>
      <c r="AJ3988">
        <f>AB3988/'Totals and Drop Down Lists'!X$6*Inputs!F$37</f>
        <v>28169.00467158197</v>
      </c>
      <c r="AK3988">
        <f>AC3988/'Totals and Drop Down Lists'!Y$6*Inputs!G$37</f>
        <v>39870.458931638314</v>
      </c>
      <c r="AL3988">
        <f>AD3988/'Totals and Drop Down Lists'!Z$6*Inputs!H$37</f>
        <v>46774.102409144347</v>
      </c>
      <c r="AM3988">
        <f>AE3988/'Totals and Drop Down Lists'!AA$6*Inputs!I$37</f>
        <v>29664.943277605373</v>
      </c>
      <c r="AN3988">
        <f>AF3988/'Totals and Drop Down Lists'!AB$6*Inputs!J$37</f>
        <v>26243.051479553335</v>
      </c>
      <c r="AO3988">
        <f>AG3988/'Totals and Drop Down Lists'!AC$6*Inputs!K$37</f>
        <v>33336.201360573999</v>
      </c>
      <c r="AP3988">
        <f>AH3988/'Totals and Drop Down Lists'!AD$6*Inputs!L$37</f>
        <v>59962.622130779426</v>
      </c>
      <c r="AQ3988">
        <f>IF(OR($D3988="51",$D3988="52",$D3988="61"),(AA3988/'Totals and Drop Down Lists'!W$4)*Inputs!E$38,0)</f>
        <v>0</v>
      </c>
      <c r="AR3988">
        <f>IF(OR($D3988="51",$D3988="52",$D3988="61"),(AB3988/'Totals and Drop Down Lists'!X$4)*Inputs!F$38,0)</f>
        <v>0</v>
      </c>
      <c r="AS3988">
        <f>IF(OR($D3988="51",$D3988="52",$D3988="61"),(AC3988/'Totals and Drop Down Lists'!Y$4)*Inputs!G$38,0)</f>
        <v>0</v>
      </c>
      <c r="AT3988">
        <f>IF(OR($D3988="51",$D3988="52",$D3988="61"),(AD3988/'Totals and Drop Down Lists'!Z$4)*Inputs!H$38,0)</f>
        <v>0</v>
      </c>
      <c r="AU3988">
        <f>IF(OR($D3988="51",$D3988="52",$D3988="61"),(AE3988/'Totals and Drop Down Lists'!AA$4)*Inputs!I$38,0)</f>
        <v>0</v>
      </c>
      <c r="AV3988">
        <f>IF(OR($D3988="51",$D3988="52",$D3988="61"),(AF3988/'Totals and Drop Down Lists'!AB$4)*Inputs!J$38,0)</f>
        <v>0</v>
      </c>
      <c r="AW3988">
        <f>IF(OR($D3988="51",$D3988="52",$D3988="61"),(AG3988/'Totals and Drop Down Lists'!AC$4)*Inputs!K$38,0)</f>
        <v>0</v>
      </c>
      <c r="AX3988">
        <f>IF(OR($D3988="51",$D3988="52",$D3988="61"),(AH3988/'Totals and Drop Down Lists'!AD$4)*Inputs!L$38,0)</f>
        <v>0</v>
      </c>
      <c r="AY3988">
        <f>IF(OR($D3988="51",$D3988="52",$D3988="61"),0,(AA3988/'Totals and Drop Down Lists'!W$5)*Inputs!E$39)</f>
        <v>0</v>
      </c>
      <c r="AZ3988">
        <f>IF(OR($D3988="51",$D3988="52",$D3988="61"),0,(AB3988/'Totals and Drop Down Lists'!X$5)*Inputs!F$39)</f>
        <v>0</v>
      </c>
      <c r="BA3988">
        <f>IF(OR($D3988="51",$D3988="52",$D3988="61"),0,(AC3988/'Totals and Drop Down Lists'!Y$5)*Inputs!G$39)</f>
        <v>0</v>
      </c>
      <c r="BB3988">
        <f>IF(OR($D3988="51",$D3988="52",$D3988="61"),0,(AD3988/'Totals and Drop Down Lists'!Z$5)*Inputs!H$39)</f>
        <v>0</v>
      </c>
      <c r="BC3988">
        <f>IF(OR($D3988="51",$D3988="52",$D3988="61"),0,(AE3988/'Totals and Drop Down Lists'!AA$5)*Inputs!I$39)</f>
        <v>0</v>
      </c>
      <c r="BD3988">
        <f>IF(OR($D3988="51",$D3988="52",$D3988="61"),0,(AF3988/'Totals and Drop Down Lists'!AB$5)*Inputs!J$39)</f>
        <v>0</v>
      </c>
      <c r="BE3988">
        <f>IF(OR($D3988="51",$D3988="52",$D3988="61"),0,(AG3988/'Totals and Drop Down Lists'!AC$5)*Inputs!K$39)</f>
        <v>0</v>
      </c>
      <c r="BF3988">
        <f>IF(OR($D3988="51",$D3988="52",$D3988="61"),0,(AH3988/'Totals and Drop Down Lists'!AD$5)*Inputs!L$39)</f>
        <v>0</v>
      </c>
      <c r="BG3988" s="10">
        <f t="shared" si="559"/>
        <v>310407.00898048491</v>
      </c>
    </row>
    <row r="3989" spans="1:59" ht="43.2">
      <c r="A3989" s="1" t="s">
        <v>7718</v>
      </c>
      <c r="B3989" s="1" t="s">
        <v>691</v>
      </c>
      <c r="C3989" s="1" t="s">
        <v>694</v>
      </c>
      <c r="D3989" s="1" t="s">
        <v>25</v>
      </c>
      <c r="E3989" s="1" t="s">
        <v>695</v>
      </c>
      <c r="F3989" s="2">
        <v>24517</v>
      </c>
      <c r="G3989" s="2">
        <v>28</v>
      </c>
      <c r="H3989" s="2">
        <v>25</v>
      </c>
      <c r="I3989" s="2">
        <v>5025</v>
      </c>
      <c r="J3989" s="2">
        <v>9559</v>
      </c>
      <c r="K3989" s="2">
        <v>2202</v>
      </c>
      <c r="L3989" s="2">
        <v>51</v>
      </c>
      <c r="M3989" s="2">
        <v>0</v>
      </c>
      <c r="N3989" s="2">
        <v>14</v>
      </c>
      <c r="O3989" s="2">
        <v>108</v>
      </c>
      <c r="P3989" s="2">
        <v>0</v>
      </c>
      <c r="Q3989" s="2">
        <v>0</v>
      </c>
      <c r="R3989" s="2">
        <v>1242</v>
      </c>
      <c r="S3989" s="2">
        <v>951800</v>
      </c>
      <c r="T3989" s="2">
        <v>67985900</v>
      </c>
      <c r="U3989" s="2">
        <v>993</v>
      </c>
      <c r="V3989" s="2">
        <v>329</v>
      </c>
      <c r="W3989" s="2">
        <v>114</v>
      </c>
      <c r="X3989" s="2">
        <v>625</v>
      </c>
      <c r="Y3989" s="2">
        <v>103</v>
      </c>
      <c r="Z3989" s="2">
        <v>275</v>
      </c>
      <c r="AA3989" s="9">
        <f t="shared" si="560"/>
        <v>24517</v>
      </c>
      <c r="AB3989" s="9">
        <f t="shared" si="561"/>
        <v>4972</v>
      </c>
      <c r="AC3989" s="9">
        <f t="shared" si="562"/>
        <v>1415</v>
      </c>
      <c r="AD3989" s="9">
        <f t="shared" si="563"/>
        <v>1242</v>
      </c>
      <c r="AE3989" s="44">
        <f t="shared" si="564"/>
        <v>3.5425660282407059E-5</v>
      </c>
      <c r="AF3989" s="9">
        <f t="shared" si="565"/>
        <v>182</v>
      </c>
      <c r="AG3989" s="9">
        <f t="shared" si="558"/>
        <v>378</v>
      </c>
      <c r="AH3989" s="44">
        <f t="shared" si="566"/>
        <v>3.2400203591677589E-5</v>
      </c>
      <c r="AI3989">
        <f>AA3989/'Totals and Drop Down Lists'!W$6*Inputs!E$37</f>
        <v>22240.361362093143</v>
      </c>
      <c r="AJ3989">
        <f>AB3989/'Totals and Drop Down Lists'!X$6*Inputs!F$37</f>
        <v>16359.805072667394</v>
      </c>
      <c r="AK3989">
        <f>AC3989/'Totals and Drop Down Lists'!Y$6*Inputs!G$37</f>
        <v>9328.1579676369402</v>
      </c>
      <c r="AL3989">
        <f>AD3989/'Totals and Drop Down Lists'!Z$6*Inputs!H$37</f>
        <v>9957.7365773324091</v>
      </c>
      <c r="AM3989">
        <f>AE3989/'Totals and Drop Down Lists'!AA$6*Inputs!I$37</f>
        <v>4410.1174345743138</v>
      </c>
      <c r="AN3989">
        <f>AF3989/'Totals and Drop Down Lists'!AB$6*Inputs!J$37</f>
        <v>3632.1181515427429</v>
      </c>
      <c r="AO3989">
        <f>AG3989/'Totals and Drop Down Lists'!AC$6*Inputs!K$37</f>
        <v>7039.7117956966313</v>
      </c>
      <c r="AP3989">
        <f>AH3989/'Totals and Drop Down Lists'!AD$6*Inputs!L$37</f>
        <v>7624.736964422741</v>
      </c>
      <c r="AQ3989">
        <f>IF(OR($D3989="51",$D3989="52",$D3989="61"),(AA3989/'Totals and Drop Down Lists'!W$4)*Inputs!E$38,0)</f>
        <v>0</v>
      </c>
      <c r="AR3989">
        <f>IF(OR($D3989="51",$D3989="52",$D3989="61"),(AB3989/'Totals and Drop Down Lists'!X$4)*Inputs!F$38,0)</f>
        <v>0</v>
      </c>
      <c r="AS3989">
        <f>IF(OR($D3989="51",$D3989="52",$D3989="61"),(AC3989/'Totals and Drop Down Lists'!Y$4)*Inputs!G$38,0)</f>
        <v>0</v>
      </c>
      <c r="AT3989">
        <f>IF(OR($D3989="51",$D3989="52",$D3989="61"),(AD3989/'Totals and Drop Down Lists'!Z$4)*Inputs!H$38,0)</f>
        <v>0</v>
      </c>
      <c r="AU3989">
        <f>IF(OR($D3989="51",$D3989="52",$D3989="61"),(AE3989/'Totals and Drop Down Lists'!AA$4)*Inputs!I$38,0)</f>
        <v>0</v>
      </c>
      <c r="AV3989">
        <f>IF(OR($D3989="51",$D3989="52",$D3989="61"),(AF3989/'Totals and Drop Down Lists'!AB$4)*Inputs!J$38,0)</f>
        <v>0</v>
      </c>
      <c r="AW3989">
        <f>IF(OR($D3989="51",$D3989="52",$D3989="61"),(AG3989/'Totals and Drop Down Lists'!AC$4)*Inputs!K$38,0)</f>
        <v>0</v>
      </c>
      <c r="AX3989">
        <f>IF(OR($D3989="51",$D3989="52",$D3989="61"),(AH3989/'Totals and Drop Down Lists'!AD$4)*Inputs!L$38,0)</f>
        <v>0</v>
      </c>
      <c r="AY3989">
        <f>IF(OR($D3989="51",$D3989="52",$D3989="61"),0,(AA3989/'Totals and Drop Down Lists'!W$5)*Inputs!E$39)</f>
        <v>0</v>
      </c>
      <c r="AZ3989">
        <f>IF(OR($D3989="51",$D3989="52",$D3989="61"),0,(AB3989/'Totals and Drop Down Lists'!X$5)*Inputs!F$39)</f>
        <v>0</v>
      </c>
      <c r="BA3989">
        <f>IF(OR($D3989="51",$D3989="52",$D3989="61"),0,(AC3989/'Totals and Drop Down Lists'!Y$5)*Inputs!G$39)</f>
        <v>0</v>
      </c>
      <c r="BB3989">
        <f>IF(OR($D3989="51",$D3989="52",$D3989="61"),0,(AD3989/'Totals and Drop Down Lists'!Z$5)*Inputs!H$39)</f>
        <v>0</v>
      </c>
      <c r="BC3989">
        <f>IF(OR($D3989="51",$D3989="52",$D3989="61"),0,(AE3989/'Totals and Drop Down Lists'!AA$5)*Inputs!I$39)</f>
        <v>0</v>
      </c>
      <c r="BD3989">
        <f>IF(OR($D3989="51",$D3989="52",$D3989="61"),0,(AF3989/'Totals and Drop Down Lists'!AB$5)*Inputs!J$39)</f>
        <v>0</v>
      </c>
      <c r="BE3989">
        <f>IF(OR($D3989="51",$D3989="52",$D3989="61"),0,(AG3989/'Totals and Drop Down Lists'!AC$5)*Inputs!K$39)</f>
        <v>0</v>
      </c>
      <c r="BF3989">
        <f>IF(OR($D3989="51",$D3989="52",$D3989="61"),0,(AH3989/'Totals and Drop Down Lists'!AD$5)*Inputs!L$39)</f>
        <v>0</v>
      </c>
      <c r="BG3989" s="10">
        <f t="shared" si="559"/>
        <v>80592.745325966316</v>
      </c>
    </row>
    <row r="3990" spans="1:59" ht="43.2">
      <c r="A3990" s="1" t="s">
        <v>7718</v>
      </c>
      <c r="B3990" s="1" t="s">
        <v>691</v>
      </c>
      <c r="C3990" s="1" t="s">
        <v>41</v>
      </c>
      <c r="D3990" s="1" t="s">
        <v>25</v>
      </c>
      <c r="E3990" s="1" t="s">
        <v>696</v>
      </c>
      <c r="F3990" s="2">
        <v>9352</v>
      </c>
      <c r="G3990" s="2">
        <v>47</v>
      </c>
      <c r="H3990" s="2">
        <v>0</v>
      </c>
      <c r="I3990" s="2">
        <v>2293</v>
      </c>
      <c r="J3990" s="2">
        <v>3435</v>
      </c>
      <c r="K3990" s="2">
        <v>594</v>
      </c>
      <c r="L3990" s="2">
        <v>0</v>
      </c>
      <c r="M3990" s="2">
        <v>29</v>
      </c>
      <c r="N3990" s="2">
        <v>0</v>
      </c>
      <c r="O3990" s="2">
        <v>29</v>
      </c>
      <c r="P3990" s="2">
        <v>0</v>
      </c>
      <c r="Q3990" s="2">
        <v>0</v>
      </c>
      <c r="R3990" s="2">
        <v>463</v>
      </c>
      <c r="S3990" s="2">
        <v>152500</v>
      </c>
      <c r="T3990" s="2">
        <v>14391800</v>
      </c>
      <c r="U3990" s="2">
        <v>34</v>
      </c>
      <c r="V3990" s="2">
        <v>185</v>
      </c>
      <c r="W3990" s="2">
        <v>70</v>
      </c>
      <c r="X3990" s="2">
        <v>305</v>
      </c>
      <c r="Y3990" s="2">
        <v>25</v>
      </c>
      <c r="Z3990" s="2">
        <v>125</v>
      </c>
      <c r="AA3990" s="9">
        <f t="shared" si="560"/>
        <v>9352</v>
      </c>
      <c r="AB3990" s="9">
        <f t="shared" si="561"/>
        <v>2246</v>
      </c>
      <c r="AC3990" s="9">
        <f t="shared" si="562"/>
        <v>521</v>
      </c>
      <c r="AD3990" s="9">
        <f t="shared" si="563"/>
        <v>463</v>
      </c>
      <c r="AE3990" s="44">
        <f t="shared" si="564"/>
        <v>7.1736789186211737E-6</v>
      </c>
      <c r="AF3990" s="9">
        <f t="shared" si="565"/>
        <v>50</v>
      </c>
      <c r="AG3990" s="9">
        <f t="shared" si="558"/>
        <v>150</v>
      </c>
      <c r="AH3990" s="44">
        <f t="shared" si="566"/>
        <v>9.6516607639663692E-6</v>
      </c>
      <c r="AI3990">
        <f>AA3990/'Totals and Drop Down Lists'!W$6*Inputs!E$37</f>
        <v>8483.5770876655006</v>
      </c>
      <c r="AJ3990">
        <f>AB3990/'Totals and Drop Down Lists'!X$6*Inputs!F$37</f>
        <v>7390.2096124720365</v>
      </c>
      <c r="AK3990">
        <f>AC3990/'Totals and Drop Down Lists'!Y$6*Inputs!G$37</f>
        <v>3434.6079866705627</v>
      </c>
      <c r="AL3990">
        <f>AD3990/'Totals and Drop Down Lists'!Z$6*Inputs!H$37</f>
        <v>3712.1030880071703</v>
      </c>
      <c r="AM3990">
        <f>AE3990/'Totals and Drop Down Lists'!AA$6*Inputs!I$37</f>
        <v>893.04662825891671</v>
      </c>
      <c r="AN3990">
        <f>AF3990/'Totals and Drop Down Lists'!AB$6*Inputs!J$37</f>
        <v>997.83465701723719</v>
      </c>
      <c r="AO3990">
        <f>AG3990/'Totals and Drop Down Lists'!AC$6*Inputs!K$37</f>
        <v>2793.5364268637431</v>
      </c>
      <c r="AP3990">
        <f>AH3990/'Totals and Drop Down Lists'!AD$6*Inputs!L$37</f>
        <v>2271.3244497632077</v>
      </c>
      <c r="AQ3990">
        <f>IF(OR($D3990="51",$D3990="52",$D3990="61"),(AA3990/'Totals and Drop Down Lists'!W$4)*Inputs!E$38,0)</f>
        <v>0</v>
      </c>
      <c r="AR3990">
        <f>IF(OR($D3990="51",$D3990="52",$D3990="61"),(AB3990/'Totals and Drop Down Lists'!X$4)*Inputs!F$38,0)</f>
        <v>0</v>
      </c>
      <c r="AS3990">
        <f>IF(OR($D3990="51",$D3990="52",$D3990="61"),(AC3990/'Totals and Drop Down Lists'!Y$4)*Inputs!G$38,0)</f>
        <v>0</v>
      </c>
      <c r="AT3990">
        <f>IF(OR($D3990="51",$D3990="52",$D3990="61"),(AD3990/'Totals and Drop Down Lists'!Z$4)*Inputs!H$38,0)</f>
        <v>0</v>
      </c>
      <c r="AU3990">
        <f>IF(OR($D3990="51",$D3990="52",$D3990="61"),(AE3990/'Totals and Drop Down Lists'!AA$4)*Inputs!I$38,0)</f>
        <v>0</v>
      </c>
      <c r="AV3990">
        <f>IF(OR($D3990="51",$D3990="52",$D3990="61"),(AF3990/'Totals and Drop Down Lists'!AB$4)*Inputs!J$38,0)</f>
        <v>0</v>
      </c>
      <c r="AW3990">
        <f>IF(OR($D3990="51",$D3990="52",$D3990="61"),(AG3990/'Totals and Drop Down Lists'!AC$4)*Inputs!K$38,0)</f>
        <v>0</v>
      </c>
      <c r="AX3990">
        <f>IF(OR($D3990="51",$D3990="52",$D3990="61"),(AH3990/'Totals and Drop Down Lists'!AD$4)*Inputs!L$38,0)</f>
        <v>0</v>
      </c>
      <c r="AY3990">
        <f>IF(OR($D3990="51",$D3990="52",$D3990="61"),0,(AA3990/'Totals and Drop Down Lists'!W$5)*Inputs!E$39)</f>
        <v>0</v>
      </c>
      <c r="AZ3990">
        <f>IF(OR($D3990="51",$D3990="52",$D3990="61"),0,(AB3990/'Totals and Drop Down Lists'!X$5)*Inputs!F$39)</f>
        <v>0</v>
      </c>
      <c r="BA3990">
        <f>IF(OR($D3990="51",$D3990="52",$D3990="61"),0,(AC3990/'Totals and Drop Down Lists'!Y$5)*Inputs!G$39)</f>
        <v>0</v>
      </c>
      <c r="BB3990">
        <f>IF(OR($D3990="51",$D3990="52",$D3990="61"),0,(AD3990/'Totals and Drop Down Lists'!Z$5)*Inputs!H$39)</f>
        <v>0</v>
      </c>
      <c r="BC3990">
        <f>IF(OR($D3990="51",$D3990="52",$D3990="61"),0,(AE3990/'Totals and Drop Down Lists'!AA$5)*Inputs!I$39)</f>
        <v>0</v>
      </c>
      <c r="BD3990">
        <f>IF(OR($D3990="51",$D3990="52",$D3990="61"),0,(AF3990/'Totals and Drop Down Lists'!AB$5)*Inputs!J$39)</f>
        <v>0</v>
      </c>
      <c r="BE3990">
        <f>IF(OR($D3990="51",$D3990="52",$D3990="61"),0,(AG3990/'Totals and Drop Down Lists'!AC$5)*Inputs!K$39)</f>
        <v>0</v>
      </c>
      <c r="BF3990">
        <f>IF(OR($D3990="51",$D3990="52",$D3990="61"),0,(AH3990/'Totals and Drop Down Lists'!AD$5)*Inputs!L$39)</f>
        <v>0</v>
      </c>
      <c r="BG3990" s="10">
        <f t="shared" si="559"/>
        <v>29976.239936718372</v>
      </c>
    </row>
    <row r="3991" spans="1:59" ht="43.2">
      <c r="A3991" s="1" t="s">
        <v>7718</v>
      </c>
      <c r="B3991" s="1" t="s">
        <v>691</v>
      </c>
      <c r="C3991" s="1" t="s">
        <v>697</v>
      </c>
      <c r="D3991" s="1" t="s">
        <v>58</v>
      </c>
      <c r="E3991" s="1" t="s">
        <v>698</v>
      </c>
      <c r="F3991" s="2">
        <v>141176</v>
      </c>
      <c r="G3991" s="2">
        <v>690</v>
      </c>
      <c r="H3991" s="2">
        <v>64</v>
      </c>
      <c r="I3991" s="2">
        <v>17562</v>
      </c>
      <c r="J3991" s="2">
        <v>59442</v>
      </c>
      <c r="K3991" s="2">
        <v>15060</v>
      </c>
      <c r="L3991" s="2">
        <v>170</v>
      </c>
      <c r="M3991" s="2">
        <v>109</v>
      </c>
      <c r="N3991" s="2">
        <v>58</v>
      </c>
      <c r="O3991" s="2">
        <v>95</v>
      </c>
      <c r="P3991" s="2">
        <v>33</v>
      </c>
      <c r="Q3991" s="2">
        <v>26</v>
      </c>
      <c r="R3991" s="2">
        <v>6722</v>
      </c>
      <c r="S3991" s="2">
        <v>8536700</v>
      </c>
      <c r="T3991" s="2">
        <v>591885100</v>
      </c>
      <c r="U3991" s="2">
        <v>837</v>
      </c>
      <c r="V3991" s="2">
        <v>1217</v>
      </c>
      <c r="W3991" s="2">
        <v>125</v>
      </c>
      <c r="X3991" s="2">
        <v>3237</v>
      </c>
      <c r="Y3991" s="2">
        <v>322</v>
      </c>
      <c r="Z3991" s="2">
        <v>1697</v>
      </c>
      <c r="AA3991" s="9">
        <f t="shared" si="560"/>
        <v>141176</v>
      </c>
      <c r="AB3991" s="9">
        <f t="shared" si="561"/>
        <v>16808</v>
      </c>
      <c r="AC3991" s="9">
        <f t="shared" si="562"/>
        <v>7213</v>
      </c>
      <c r="AD3991" s="9">
        <f t="shared" si="563"/>
        <v>6722</v>
      </c>
      <c r="AE3991" s="44">
        <f t="shared" si="564"/>
        <v>2.6647245083649955E-4</v>
      </c>
      <c r="AF3991" s="9">
        <f t="shared" si="565"/>
        <v>1895</v>
      </c>
      <c r="AG3991" s="9">
        <f t="shared" si="558"/>
        <v>2019</v>
      </c>
      <c r="AH3991" s="44">
        <f t="shared" si="566"/>
        <v>1.9033513467776148E-4</v>
      </c>
      <c r="AI3991">
        <f>AA3991/'Totals and Drop Down Lists'!W$6*Inputs!E$37</f>
        <v>128066.45411978879</v>
      </c>
      <c r="AJ3991">
        <f>AB3991/'Totals and Drop Down Lists'!X$6*Inputs!F$37</f>
        <v>55304.827767778268</v>
      </c>
      <c r="AK3991">
        <f>AC3991/'Totals and Drop Down Lists'!Y$6*Inputs!G$37</f>
        <v>47550.532452696294</v>
      </c>
      <c r="AL3991">
        <f>AD3991/'Totals and Drop Down Lists'!Z$6*Inputs!H$37</f>
        <v>53893.643536898926</v>
      </c>
      <c r="AM3991">
        <f>AE3991/'Totals and Drop Down Lists'!AA$6*Inputs!I$37</f>
        <v>33172.982293047156</v>
      </c>
      <c r="AN3991">
        <f>AF3991/'Totals and Drop Down Lists'!AB$6*Inputs!J$37</f>
        <v>37817.933500953288</v>
      </c>
      <c r="AO3991">
        <f>AG3991/'Totals and Drop Down Lists'!AC$6*Inputs!K$37</f>
        <v>37601.000305585978</v>
      </c>
      <c r="AP3991">
        <f>AH3991/'Totals and Drop Down Lists'!AD$6*Inputs!L$37</f>
        <v>44791.549932688766</v>
      </c>
      <c r="AQ3991">
        <f>IF(OR($D3991="51",$D3991="52",$D3991="61"),(AA3991/'Totals and Drop Down Lists'!W$4)*Inputs!E$38,0)</f>
        <v>0</v>
      </c>
      <c r="AR3991">
        <f>IF(OR($D3991="51",$D3991="52",$D3991="61"),(AB3991/'Totals and Drop Down Lists'!X$4)*Inputs!F$38,0)</f>
        <v>0</v>
      </c>
      <c r="AS3991">
        <f>IF(OR($D3991="51",$D3991="52",$D3991="61"),(AC3991/'Totals and Drop Down Lists'!Y$4)*Inputs!G$38,0)</f>
        <v>0</v>
      </c>
      <c r="AT3991">
        <f>IF(OR($D3991="51",$D3991="52",$D3991="61"),(AD3991/'Totals and Drop Down Lists'!Z$4)*Inputs!H$38,0)</f>
        <v>0</v>
      </c>
      <c r="AU3991">
        <f>IF(OR($D3991="51",$D3991="52",$D3991="61"),(AE3991/'Totals and Drop Down Lists'!AA$4)*Inputs!I$38,0)</f>
        <v>0</v>
      </c>
      <c r="AV3991">
        <f>IF(OR($D3991="51",$D3991="52",$D3991="61"),(AF3991/'Totals and Drop Down Lists'!AB$4)*Inputs!J$38,0)</f>
        <v>0</v>
      </c>
      <c r="AW3991">
        <f>IF(OR($D3991="51",$D3991="52",$D3991="61"),(AG3991/'Totals and Drop Down Lists'!AC$4)*Inputs!K$38,0)</f>
        <v>0</v>
      </c>
      <c r="AX3991">
        <f>IF(OR($D3991="51",$D3991="52",$D3991="61"),(AH3991/'Totals and Drop Down Lists'!AD$4)*Inputs!L$38,0)</f>
        <v>0</v>
      </c>
      <c r="AY3991">
        <f>IF(OR($D3991="51",$D3991="52",$D3991="61"),0,(AA3991/'Totals and Drop Down Lists'!W$5)*Inputs!E$39)</f>
        <v>0</v>
      </c>
      <c r="AZ3991">
        <f>IF(OR($D3991="51",$D3991="52",$D3991="61"),0,(AB3991/'Totals and Drop Down Lists'!X$5)*Inputs!F$39)</f>
        <v>0</v>
      </c>
      <c r="BA3991">
        <f>IF(OR($D3991="51",$D3991="52",$D3991="61"),0,(AC3991/'Totals and Drop Down Lists'!Y$5)*Inputs!G$39)</f>
        <v>0</v>
      </c>
      <c r="BB3991">
        <f>IF(OR($D3991="51",$D3991="52",$D3991="61"),0,(AD3991/'Totals and Drop Down Lists'!Z$5)*Inputs!H$39)</f>
        <v>0</v>
      </c>
      <c r="BC3991">
        <f>IF(OR($D3991="51",$D3991="52",$D3991="61"),0,(AE3991/'Totals and Drop Down Lists'!AA$5)*Inputs!I$39)</f>
        <v>0</v>
      </c>
      <c r="BD3991">
        <f>IF(OR($D3991="51",$D3991="52",$D3991="61"),0,(AF3991/'Totals and Drop Down Lists'!AB$5)*Inputs!J$39)</f>
        <v>0</v>
      </c>
      <c r="BE3991">
        <f>IF(OR($D3991="51",$D3991="52",$D3991="61"),0,(AG3991/'Totals and Drop Down Lists'!AC$5)*Inputs!K$39)</f>
        <v>0</v>
      </c>
      <c r="BF3991">
        <f>IF(OR($D3991="51",$D3991="52",$D3991="61"),0,(AH3991/'Totals and Drop Down Lists'!AD$5)*Inputs!L$39)</f>
        <v>0</v>
      </c>
      <c r="BG3991" s="10">
        <f t="shared" si="559"/>
        <v>438198.92390943744</v>
      </c>
    </row>
    <row r="3992" spans="1:59" ht="43.2">
      <c r="A3992" s="1" t="s">
        <v>7718</v>
      </c>
      <c r="B3992" s="1" t="s">
        <v>691</v>
      </c>
      <c r="C3992" s="1" t="s">
        <v>699</v>
      </c>
      <c r="D3992" s="1" t="s">
        <v>25</v>
      </c>
      <c r="E3992" s="1" t="s">
        <v>700</v>
      </c>
      <c r="F3992" s="2">
        <v>56033</v>
      </c>
      <c r="G3992" s="2">
        <v>298</v>
      </c>
      <c r="H3992" s="2">
        <v>24</v>
      </c>
      <c r="I3992" s="2">
        <v>6281</v>
      </c>
      <c r="J3992" s="2">
        <v>21391</v>
      </c>
      <c r="K3992" s="2">
        <v>3270</v>
      </c>
      <c r="L3992" s="2">
        <v>0</v>
      </c>
      <c r="M3992" s="2">
        <v>0</v>
      </c>
      <c r="N3992" s="2">
        <v>0</v>
      </c>
      <c r="O3992" s="2">
        <v>22</v>
      </c>
      <c r="P3992" s="2">
        <v>8</v>
      </c>
      <c r="Q3992" s="2">
        <v>5</v>
      </c>
      <c r="R3992" s="2">
        <v>1520</v>
      </c>
      <c r="S3992" s="2">
        <v>2001300</v>
      </c>
      <c r="T3992" s="2">
        <v>131245800</v>
      </c>
      <c r="U3992" s="2">
        <v>223</v>
      </c>
      <c r="V3992" s="2">
        <v>218</v>
      </c>
      <c r="W3992" s="2">
        <v>40</v>
      </c>
      <c r="X3992" s="2">
        <v>620</v>
      </c>
      <c r="Y3992" s="2">
        <v>84</v>
      </c>
      <c r="Z3992" s="2">
        <v>388</v>
      </c>
      <c r="AA3992" s="9">
        <f t="shared" si="560"/>
        <v>56033</v>
      </c>
      <c r="AB3992" s="9">
        <f t="shared" si="561"/>
        <v>5959</v>
      </c>
      <c r="AC3992" s="9">
        <f t="shared" si="562"/>
        <v>1555</v>
      </c>
      <c r="AD3992" s="9">
        <f t="shared" si="563"/>
        <v>1520</v>
      </c>
      <c r="AE3992" s="44">
        <f t="shared" si="564"/>
        <v>3.4910832356755612E-5</v>
      </c>
      <c r="AF3992" s="9">
        <f t="shared" si="565"/>
        <v>362</v>
      </c>
      <c r="AG3992" s="9">
        <f t="shared" si="558"/>
        <v>472</v>
      </c>
      <c r="AH3992" s="44">
        <f t="shared" si="566"/>
        <v>2.6847864660220091E-5</v>
      </c>
      <c r="AI3992">
        <f>AA3992/'Totals and Drop Down Lists'!W$6*Inputs!E$37</f>
        <v>50829.798433828168</v>
      </c>
      <c r="AJ3992">
        <f>AB3992/'Totals and Drop Down Lists'!X$6*Inputs!F$37</f>
        <v>19607.417222048469</v>
      </c>
      <c r="AK3992">
        <f>AC3992/'Totals and Drop Down Lists'!Y$6*Inputs!G$37</f>
        <v>10251.085257721161</v>
      </c>
      <c r="AL3992">
        <f>AD3992/'Totals and Drop Down Lists'!Z$6*Inputs!H$37</f>
        <v>12186.601930390711</v>
      </c>
      <c r="AM3992">
        <f>AE3992/'Totals and Drop Down Lists'!AA$6*Inputs!I$37</f>
        <v>4346.0268405636016</v>
      </c>
      <c r="AN3992">
        <f>AF3992/'Totals and Drop Down Lists'!AB$6*Inputs!J$37</f>
        <v>7224.3229168047965</v>
      </c>
      <c r="AO3992">
        <f>AG3992/'Totals and Drop Down Lists'!AC$6*Inputs!K$37</f>
        <v>8790.3279565312441</v>
      </c>
      <c r="AP3992">
        <f>AH3992/'Totals and Drop Down Lists'!AD$6*Inputs!L$37</f>
        <v>6318.1055486694841</v>
      </c>
      <c r="AQ3992">
        <f>IF(OR($D3992="51",$D3992="52",$D3992="61"),(AA3992/'Totals and Drop Down Lists'!W$4)*Inputs!E$38,0)</f>
        <v>0</v>
      </c>
      <c r="AR3992">
        <f>IF(OR($D3992="51",$D3992="52",$D3992="61"),(AB3992/'Totals and Drop Down Lists'!X$4)*Inputs!F$38,0)</f>
        <v>0</v>
      </c>
      <c r="AS3992">
        <f>IF(OR($D3992="51",$D3992="52",$D3992="61"),(AC3992/'Totals and Drop Down Lists'!Y$4)*Inputs!G$38,0)</f>
        <v>0</v>
      </c>
      <c r="AT3992">
        <f>IF(OR($D3992="51",$D3992="52",$D3992="61"),(AD3992/'Totals and Drop Down Lists'!Z$4)*Inputs!H$38,0)</f>
        <v>0</v>
      </c>
      <c r="AU3992">
        <f>IF(OR($D3992="51",$D3992="52",$D3992="61"),(AE3992/'Totals and Drop Down Lists'!AA$4)*Inputs!I$38,0)</f>
        <v>0</v>
      </c>
      <c r="AV3992">
        <f>IF(OR($D3992="51",$D3992="52",$D3992="61"),(AF3992/'Totals and Drop Down Lists'!AB$4)*Inputs!J$38,0)</f>
        <v>0</v>
      </c>
      <c r="AW3992">
        <f>IF(OR($D3992="51",$D3992="52",$D3992="61"),(AG3992/'Totals and Drop Down Lists'!AC$4)*Inputs!K$38,0)</f>
        <v>0</v>
      </c>
      <c r="AX3992">
        <f>IF(OR($D3992="51",$D3992="52",$D3992="61"),(AH3992/'Totals and Drop Down Lists'!AD$4)*Inputs!L$38,0)</f>
        <v>0</v>
      </c>
      <c r="AY3992">
        <f>IF(OR($D3992="51",$D3992="52",$D3992="61"),0,(AA3992/'Totals and Drop Down Lists'!W$5)*Inputs!E$39)</f>
        <v>0</v>
      </c>
      <c r="AZ3992">
        <f>IF(OR($D3992="51",$D3992="52",$D3992="61"),0,(AB3992/'Totals and Drop Down Lists'!X$5)*Inputs!F$39)</f>
        <v>0</v>
      </c>
      <c r="BA3992">
        <f>IF(OR($D3992="51",$D3992="52",$D3992="61"),0,(AC3992/'Totals and Drop Down Lists'!Y$5)*Inputs!G$39)</f>
        <v>0</v>
      </c>
      <c r="BB3992">
        <f>IF(OR($D3992="51",$D3992="52",$D3992="61"),0,(AD3992/'Totals and Drop Down Lists'!Z$5)*Inputs!H$39)</f>
        <v>0</v>
      </c>
      <c r="BC3992">
        <f>IF(OR($D3992="51",$D3992="52",$D3992="61"),0,(AE3992/'Totals and Drop Down Lists'!AA$5)*Inputs!I$39)</f>
        <v>0</v>
      </c>
      <c r="BD3992">
        <f>IF(OR($D3992="51",$D3992="52",$D3992="61"),0,(AF3992/'Totals and Drop Down Lists'!AB$5)*Inputs!J$39)</f>
        <v>0</v>
      </c>
      <c r="BE3992">
        <f>IF(OR($D3992="51",$D3992="52",$D3992="61"),0,(AG3992/'Totals and Drop Down Lists'!AC$5)*Inputs!K$39)</f>
        <v>0</v>
      </c>
      <c r="BF3992">
        <f>IF(OR($D3992="51",$D3992="52",$D3992="61"),0,(AH3992/'Totals and Drop Down Lists'!AD$5)*Inputs!L$39)</f>
        <v>0</v>
      </c>
      <c r="BG3992" s="10">
        <f t="shared" si="559"/>
        <v>119553.68610655764</v>
      </c>
    </row>
    <row r="3993" spans="1:59" ht="28.8">
      <c r="A3993" s="1" t="s">
        <v>7719</v>
      </c>
      <c r="B3993" s="1" t="s">
        <v>6930</v>
      </c>
      <c r="C3993" s="1" t="s">
        <v>6931</v>
      </c>
      <c r="D3993" s="1" t="s">
        <v>10</v>
      </c>
      <c r="E3993" s="1" t="s">
        <v>6932</v>
      </c>
      <c r="F3993" s="2">
        <v>17653</v>
      </c>
      <c r="G3993" s="2">
        <v>441</v>
      </c>
      <c r="H3993" s="2">
        <v>10</v>
      </c>
      <c r="I3993" s="2">
        <v>4129</v>
      </c>
      <c r="J3993" s="2">
        <v>7666</v>
      </c>
      <c r="K3993" s="2">
        <v>3207</v>
      </c>
      <c r="L3993" s="2">
        <v>15</v>
      </c>
      <c r="M3993" s="2">
        <v>0</v>
      </c>
      <c r="N3993" s="2">
        <v>0</v>
      </c>
      <c r="O3993" s="2">
        <v>32</v>
      </c>
      <c r="P3993" s="2">
        <v>0</v>
      </c>
      <c r="Q3993" s="2">
        <v>0</v>
      </c>
      <c r="R3993" s="2">
        <v>1629</v>
      </c>
      <c r="S3993" s="2">
        <v>1909200</v>
      </c>
      <c r="T3993" s="2">
        <v>97388200</v>
      </c>
      <c r="U3993" s="2">
        <v>208</v>
      </c>
      <c r="V3993" s="2">
        <v>160</v>
      </c>
      <c r="W3993" s="2">
        <v>0</v>
      </c>
      <c r="X3993" s="2">
        <v>860</v>
      </c>
      <c r="Y3993" s="2">
        <v>30</v>
      </c>
      <c r="Z3993" s="2">
        <v>480</v>
      </c>
      <c r="AA3993" s="9">
        <f t="shared" si="560"/>
        <v>17653</v>
      </c>
      <c r="AB3993" s="9">
        <f t="shared" si="561"/>
        <v>3678</v>
      </c>
      <c r="AC3993" s="9">
        <f t="shared" si="562"/>
        <v>1676</v>
      </c>
      <c r="AD3993" s="9">
        <f t="shared" si="563"/>
        <v>1629</v>
      </c>
      <c r="AE3993" s="44">
        <f t="shared" si="564"/>
        <v>9.3696828494700489E-5</v>
      </c>
      <c r="AF3993" s="9">
        <f t="shared" si="565"/>
        <v>700</v>
      </c>
      <c r="AG3993" s="9">
        <f t="shared" si="558"/>
        <v>510</v>
      </c>
      <c r="AH3993" s="44">
        <f t="shared" si="566"/>
        <v>7.938736869126055E-5</v>
      </c>
      <c r="AI3993">
        <f>AA3993/'Totals and Drop Down Lists'!W$6*Inputs!E$37</f>
        <v>16013.749607416497</v>
      </c>
      <c r="AJ3993">
        <f>AB3993/'Totals and Drop Down Lists'!X$6*Inputs!F$37</f>
        <v>12102.044058179943</v>
      </c>
      <c r="AK3993">
        <f>AC3993/'Totals and Drop Down Lists'!Y$6*Inputs!G$37</f>
        <v>11048.75812986538</v>
      </c>
      <c r="AL3993">
        <f>AD3993/'Totals and Drop Down Lists'!Z$6*Inputs!H$37</f>
        <v>13060.509568820045</v>
      </c>
      <c r="AM3993">
        <f>AE3993/'Totals and Drop Down Lists'!AA$6*Inputs!I$37</f>
        <v>11664.257309947912</v>
      </c>
      <c r="AN3993">
        <f>AF3993/'Totals and Drop Down Lists'!AB$6*Inputs!J$37</f>
        <v>13969.685198241319</v>
      </c>
      <c r="AO3993">
        <f>AG3993/'Totals and Drop Down Lists'!AC$6*Inputs!K$37</f>
        <v>9498.0238513367258</v>
      </c>
      <c r="AP3993">
        <f>AH3993/'Totals and Drop Down Lists'!AD$6*Inputs!L$37</f>
        <v>18682.222253812997</v>
      </c>
      <c r="AQ3993">
        <f>IF(OR($D3993="51",$D3993="52",$D3993="61"),(AA3993/'Totals and Drop Down Lists'!W$4)*Inputs!E$38,0)</f>
        <v>0</v>
      </c>
      <c r="AR3993">
        <f>IF(OR($D3993="51",$D3993="52",$D3993="61"),(AB3993/'Totals and Drop Down Lists'!X$4)*Inputs!F$38,0)</f>
        <v>0</v>
      </c>
      <c r="AS3993">
        <f>IF(OR($D3993="51",$D3993="52",$D3993="61"),(AC3993/'Totals and Drop Down Lists'!Y$4)*Inputs!G$38,0)</f>
        <v>0</v>
      </c>
      <c r="AT3993">
        <f>IF(OR($D3993="51",$D3993="52",$D3993="61"),(AD3993/'Totals and Drop Down Lists'!Z$4)*Inputs!H$38,0)</f>
        <v>0</v>
      </c>
      <c r="AU3993">
        <f>IF(OR($D3993="51",$D3993="52",$D3993="61"),(AE3993/'Totals and Drop Down Lists'!AA$4)*Inputs!I$38,0)</f>
        <v>0</v>
      </c>
      <c r="AV3993">
        <f>IF(OR($D3993="51",$D3993="52",$D3993="61"),(AF3993/'Totals and Drop Down Lists'!AB$4)*Inputs!J$38,0)</f>
        <v>0</v>
      </c>
      <c r="AW3993">
        <f>IF(OR($D3993="51",$D3993="52",$D3993="61"),(AG3993/'Totals and Drop Down Lists'!AC$4)*Inputs!K$38,0)</f>
        <v>0</v>
      </c>
      <c r="AX3993">
        <f>IF(OR($D3993="51",$D3993="52",$D3993="61"),(AH3993/'Totals and Drop Down Lists'!AD$4)*Inputs!L$38,0)</f>
        <v>0</v>
      </c>
      <c r="AY3993">
        <f>IF(OR($D3993="51",$D3993="52",$D3993="61"),0,(AA3993/'Totals and Drop Down Lists'!W$5)*Inputs!E$39)</f>
        <v>0</v>
      </c>
      <c r="AZ3993">
        <f>IF(OR($D3993="51",$D3993="52",$D3993="61"),0,(AB3993/'Totals and Drop Down Lists'!X$5)*Inputs!F$39)</f>
        <v>0</v>
      </c>
      <c r="BA3993">
        <f>IF(OR($D3993="51",$D3993="52",$D3993="61"),0,(AC3993/'Totals and Drop Down Lists'!Y$5)*Inputs!G$39)</f>
        <v>0</v>
      </c>
      <c r="BB3993">
        <f>IF(OR($D3993="51",$D3993="52",$D3993="61"),0,(AD3993/'Totals and Drop Down Lists'!Z$5)*Inputs!H$39)</f>
        <v>0</v>
      </c>
      <c r="BC3993">
        <f>IF(OR($D3993="51",$D3993="52",$D3993="61"),0,(AE3993/'Totals and Drop Down Lists'!AA$5)*Inputs!I$39)</f>
        <v>0</v>
      </c>
      <c r="BD3993">
        <f>IF(OR($D3993="51",$D3993="52",$D3993="61"),0,(AF3993/'Totals and Drop Down Lists'!AB$5)*Inputs!J$39)</f>
        <v>0</v>
      </c>
      <c r="BE3993">
        <f>IF(OR($D3993="51",$D3993="52",$D3993="61"),0,(AG3993/'Totals and Drop Down Lists'!AC$5)*Inputs!K$39)</f>
        <v>0</v>
      </c>
      <c r="BF3993">
        <f>IF(OR($D3993="51",$D3993="52",$D3993="61"),0,(AH3993/'Totals and Drop Down Lists'!AD$5)*Inputs!L$39)</f>
        <v>0</v>
      </c>
      <c r="BG3993" s="10">
        <f t="shared" si="559"/>
        <v>106039.24997762081</v>
      </c>
    </row>
    <row r="3994" spans="1:59" ht="28.8">
      <c r="A3994" s="1" t="s">
        <v>7719</v>
      </c>
      <c r="B3994" s="1" t="s">
        <v>6930</v>
      </c>
      <c r="C3994" s="1" t="s">
        <v>6933</v>
      </c>
      <c r="D3994" s="1" t="s">
        <v>10</v>
      </c>
      <c r="E3994" s="1" t="s">
        <v>6934</v>
      </c>
      <c r="F3994" s="2">
        <v>17418</v>
      </c>
      <c r="G3994" s="2">
        <v>332</v>
      </c>
      <c r="H3994" s="2">
        <v>53</v>
      </c>
      <c r="I3994" s="2">
        <v>4533</v>
      </c>
      <c r="J3994" s="2">
        <v>7085</v>
      </c>
      <c r="K3994" s="2">
        <v>3244</v>
      </c>
      <c r="L3994" s="2">
        <v>66</v>
      </c>
      <c r="M3994" s="2">
        <v>15</v>
      </c>
      <c r="N3994" s="2">
        <v>0</v>
      </c>
      <c r="O3994" s="2">
        <v>137</v>
      </c>
      <c r="P3994" s="2">
        <v>112</v>
      </c>
      <c r="Q3994" s="2">
        <v>0</v>
      </c>
      <c r="R3994" s="2">
        <v>2381</v>
      </c>
      <c r="S3994" s="2">
        <v>2310500</v>
      </c>
      <c r="T3994" s="2">
        <v>86513100</v>
      </c>
      <c r="U3994" s="2">
        <v>536</v>
      </c>
      <c r="V3994" s="2">
        <v>510</v>
      </c>
      <c r="W3994" s="2">
        <v>55</v>
      </c>
      <c r="X3994" s="2">
        <v>1405</v>
      </c>
      <c r="Y3994" s="2">
        <v>175</v>
      </c>
      <c r="Z3994" s="2">
        <v>780</v>
      </c>
      <c r="AA3994" s="9">
        <f t="shared" si="560"/>
        <v>17418</v>
      </c>
      <c r="AB3994" s="9">
        <f t="shared" si="561"/>
        <v>4148</v>
      </c>
      <c r="AC3994" s="9">
        <f t="shared" si="562"/>
        <v>2711</v>
      </c>
      <c r="AD3994" s="9">
        <f t="shared" si="563"/>
        <v>2381</v>
      </c>
      <c r="AE3994" s="44">
        <f t="shared" si="564"/>
        <v>1.0373316346947501E-4</v>
      </c>
      <c r="AF3994" s="9">
        <f t="shared" si="565"/>
        <v>840</v>
      </c>
      <c r="AG3994" s="9">
        <f t="shared" si="558"/>
        <v>955</v>
      </c>
      <c r="AH3994" s="44">
        <f t="shared" si="566"/>
        <v>1.6270295807560735E-4</v>
      </c>
      <c r="AI3994">
        <f>AA3994/'Totals and Drop Down Lists'!W$6*Inputs!E$37</f>
        <v>15800.571611736279</v>
      </c>
      <c r="AJ3994">
        <f>AB3994/'Totals and Drop Down Lists'!X$6*Inputs!F$37</f>
        <v>13648.526034075694</v>
      </c>
      <c r="AK3994">
        <f>AC3994/'Totals and Drop Down Lists'!Y$6*Inputs!G$37</f>
        <v>17871.827738702294</v>
      </c>
      <c r="AL3994">
        <f>AD3994/'Totals and Drop Down Lists'!Z$6*Inputs!H$37</f>
        <v>19089.67052385545</v>
      </c>
      <c r="AM3994">
        <f>AE3994/'Totals and Drop Down Lists'!AA$6*Inputs!I$37</f>
        <v>12913.674130936904</v>
      </c>
      <c r="AN3994">
        <f>AF3994/'Totals and Drop Down Lists'!AB$6*Inputs!J$37</f>
        <v>16763.622237889584</v>
      </c>
      <c r="AO3994">
        <f>AG3994/'Totals and Drop Down Lists'!AC$6*Inputs!K$37</f>
        <v>17785.515251032495</v>
      </c>
      <c r="AP3994">
        <f>AH3994/'Totals and Drop Down Lists'!AD$6*Inputs!L$37</f>
        <v>38288.872326057317</v>
      </c>
      <c r="AQ3994">
        <f>IF(OR($D3994="51",$D3994="52",$D3994="61"),(AA3994/'Totals and Drop Down Lists'!W$4)*Inputs!E$38,0)</f>
        <v>0</v>
      </c>
      <c r="AR3994">
        <f>IF(OR($D3994="51",$D3994="52",$D3994="61"),(AB3994/'Totals and Drop Down Lists'!X$4)*Inputs!F$38,0)</f>
        <v>0</v>
      </c>
      <c r="AS3994">
        <f>IF(OR($D3994="51",$D3994="52",$D3994="61"),(AC3994/'Totals and Drop Down Lists'!Y$4)*Inputs!G$38,0)</f>
        <v>0</v>
      </c>
      <c r="AT3994">
        <f>IF(OR($D3994="51",$D3994="52",$D3994="61"),(AD3994/'Totals and Drop Down Lists'!Z$4)*Inputs!H$38,0)</f>
        <v>0</v>
      </c>
      <c r="AU3994">
        <f>IF(OR($D3994="51",$D3994="52",$D3994="61"),(AE3994/'Totals and Drop Down Lists'!AA$4)*Inputs!I$38,0)</f>
        <v>0</v>
      </c>
      <c r="AV3994">
        <f>IF(OR($D3994="51",$D3994="52",$D3994="61"),(AF3994/'Totals and Drop Down Lists'!AB$4)*Inputs!J$38,0)</f>
        <v>0</v>
      </c>
      <c r="AW3994">
        <f>IF(OR($D3994="51",$D3994="52",$D3994="61"),(AG3994/'Totals and Drop Down Lists'!AC$4)*Inputs!K$38,0)</f>
        <v>0</v>
      </c>
      <c r="AX3994">
        <f>IF(OR($D3994="51",$D3994="52",$D3994="61"),(AH3994/'Totals and Drop Down Lists'!AD$4)*Inputs!L$38,0)</f>
        <v>0</v>
      </c>
      <c r="AY3994">
        <f>IF(OR($D3994="51",$D3994="52",$D3994="61"),0,(AA3994/'Totals and Drop Down Lists'!W$5)*Inputs!E$39)</f>
        <v>0</v>
      </c>
      <c r="AZ3994">
        <f>IF(OR($D3994="51",$D3994="52",$D3994="61"),0,(AB3994/'Totals and Drop Down Lists'!X$5)*Inputs!F$39)</f>
        <v>0</v>
      </c>
      <c r="BA3994">
        <f>IF(OR($D3994="51",$D3994="52",$D3994="61"),0,(AC3994/'Totals and Drop Down Lists'!Y$5)*Inputs!G$39)</f>
        <v>0</v>
      </c>
      <c r="BB3994">
        <f>IF(OR($D3994="51",$D3994="52",$D3994="61"),0,(AD3994/'Totals and Drop Down Lists'!Z$5)*Inputs!H$39)</f>
        <v>0</v>
      </c>
      <c r="BC3994">
        <f>IF(OR($D3994="51",$D3994="52",$D3994="61"),0,(AE3994/'Totals and Drop Down Lists'!AA$5)*Inputs!I$39)</f>
        <v>0</v>
      </c>
      <c r="BD3994">
        <f>IF(OR($D3994="51",$D3994="52",$D3994="61"),0,(AF3994/'Totals and Drop Down Lists'!AB$5)*Inputs!J$39)</f>
        <v>0</v>
      </c>
      <c r="BE3994">
        <f>IF(OR($D3994="51",$D3994="52",$D3994="61"),0,(AG3994/'Totals and Drop Down Lists'!AC$5)*Inputs!K$39)</f>
        <v>0</v>
      </c>
      <c r="BF3994">
        <f>IF(OR($D3994="51",$D3994="52",$D3994="61"),0,(AH3994/'Totals and Drop Down Lists'!AD$5)*Inputs!L$39)</f>
        <v>0</v>
      </c>
      <c r="BG3994" s="10">
        <f t="shared" si="559"/>
        <v>152162.27985428605</v>
      </c>
    </row>
    <row r="3995" spans="1:59" ht="28.8">
      <c r="A3995" s="1" t="s">
        <v>7719</v>
      </c>
      <c r="B3995" s="1" t="s">
        <v>6930</v>
      </c>
      <c r="C3995" s="1" t="s">
        <v>6935</v>
      </c>
      <c r="D3995" s="1" t="s">
        <v>10</v>
      </c>
      <c r="E3995" s="1" t="s">
        <v>6936</v>
      </c>
      <c r="F3995" s="2">
        <v>29838</v>
      </c>
      <c r="G3995" s="2">
        <v>5807</v>
      </c>
      <c r="H3995" s="2">
        <v>748</v>
      </c>
      <c r="I3995" s="2">
        <v>8476</v>
      </c>
      <c r="J3995" s="2">
        <v>9776</v>
      </c>
      <c r="K3995" s="2">
        <v>5813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3243</v>
      </c>
      <c r="S3995" s="2">
        <v>4173600</v>
      </c>
      <c r="T3995" s="2">
        <v>152063900</v>
      </c>
      <c r="U3995" s="2">
        <v>184</v>
      </c>
      <c r="V3995" s="2">
        <v>765</v>
      </c>
      <c r="W3995" s="2">
        <v>50</v>
      </c>
      <c r="X3995" s="2">
        <v>3230</v>
      </c>
      <c r="Y3995" s="2">
        <v>175</v>
      </c>
      <c r="Z3995" s="2">
        <v>1845</v>
      </c>
      <c r="AA3995" s="9">
        <f t="shared" si="560"/>
        <v>29838</v>
      </c>
      <c r="AB3995" s="9">
        <f t="shared" si="561"/>
        <v>1921</v>
      </c>
      <c r="AC3995" s="9">
        <f t="shared" si="562"/>
        <v>3243</v>
      </c>
      <c r="AD3995" s="9">
        <f t="shared" si="563"/>
        <v>3243</v>
      </c>
      <c r="AE3995" s="44">
        <f t="shared" si="564"/>
        <v>2.4139887341581551E-4</v>
      </c>
      <c r="AF3995" s="9">
        <f t="shared" si="565"/>
        <v>2415</v>
      </c>
      <c r="AG3995" s="9">
        <f t="shared" si="558"/>
        <v>2020</v>
      </c>
      <c r="AH3995" s="44">
        <f t="shared" si="566"/>
        <v>4.4693213879804606E-4</v>
      </c>
      <c r="AI3995">
        <f>AA3995/'Totals and Drop Down Lists'!W$6*Inputs!E$37</f>
        <v>27067.255468537554</v>
      </c>
      <c r="AJ3995">
        <f>AB3995/'Totals and Drop Down Lists'!X$6*Inputs!F$37</f>
        <v>6320.8337780760394</v>
      </c>
      <c r="AK3995">
        <f>AC3995/'Totals and Drop Down Lists'!Y$6*Inputs!G$37</f>
        <v>21378.951441022331</v>
      </c>
      <c r="AL3995">
        <f>AD3995/'Totals and Drop Down Lists'!Z$6*Inputs!H$37</f>
        <v>26000.756618590178</v>
      </c>
      <c r="AM3995">
        <f>AE3995/'Totals and Drop Down Lists'!AA$6*Inputs!I$37</f>
        <v>30051.588928785095</v>
      </c>
      <c r="AN3995">
        <f>AF3995/'Totals and Drop Down Lists'!AB$6*Inputs!J$37</f>
        <v>48195.413933932548</v>
      </c>
      <c r="AO3995">
        <f>AG3995/'Totals and Drop Down Lists'!AC$6*Inputs!K$37</f>
        <v>37619.623881765074</v>
      </c>
      <c r="AP3995">
        <f>AH3995/'Totals and Drop Down Lists'!AD$6*Inputs!L$37</f>
        <v>105176.49957475264</v>
      </c>
      <c r="AQ3995">
        <f>IF(OR($D3995="51",$D3995="52",$D3995="61"),(AA3995/'Totals and Drop Down Lists'!W$4)*Inputs!E$38,0)</f>
        <v>0</v>
      </c>
      <c r="AR3995">
        <f>IF(OR($D3995="51",$D3995="52",$D3995="61"),(AB3995/'Totals and Drop Down Lists'!X$4)*Inputs!F$38,0)</f>
        <v>0</v>
      </c>
      <c r="AS3995">
        <f>IF(OR($D3995="51",$D3995="52",$D3995="61"),(AC3995/'Totals and Drop Down Lists'!Y$4)*Inputs!G$38,0)</f>
        <v>0</v>
      </c>
      <c r="AT3995">
        <f>IF(OR($D3995="51",$D3995="52",$D3995="61"),(AD3995/'Totals and Drop Down Lists'!Z$4)*Inputs!H$38,0)</f>
        <v>0</v>
      </c>
      <c r="AU3995">
        <f>IF(OR($D3995="51",$D3995="52",$D3995="61"),(AE3995/'Totals and Drop Down Lists'!AA$4)*Inputs!I$38,0)</f>
        <v>0</v>
      </c>
      <c r="AV3995">
        <f>IF(OR($D3995="51",$D3995="52",$D3995="61"),(AF3995/'Totals and Drop Down Lists'!AB$4)*Inputs!J$38,0)</f>
        <v>0</v>
      </c>
      <c r="AW3995">
        <f>IF(OR($D3995="51",$D3995="52",$D3995="61"),(AG3995/'Totals and Drop Down Lists'!AC$4)*Inputs!K$38,0)</f>
        <v>0</v>
      </c>
      <c r="AX3995">
        <f>IF(OR($D3995="51",$D3995="52",$D3995="61"),(AH3995/'Totals and Drop Down Lists'!AD$4)*Inputs!L$38,0)</f>
        <v>0</v>
      </c>
      <c r="AY3995">
        <f>IF(OR($D3995="51",$D3995="52",$D3995="61"),0,(AA3995/'Totals and Drop Down Lists'!W$5)*Inputs!E$39)</f>
        <v>0</v>
      </c>
      <c r="AZ3995">
        <f>IF(OR($D3995="51",$D3995="52",$D3995="61"),0,(AB3995/'Totals and Drop Down Lists'!X$5)*Inputs!F$39)</f>
        <v>0</v>
      </c>
      <c r="BA3995">
        <f>IF(OR($D3995="51",$D3995="52",$D3995="61"),0,(AC3995/'Totals and Drop Down Lists'!Y$5)*Inputs!G$39)</f>
        <v>0</v>
      </c>
      <c r="BB3995">
        <f>IF(OR($D3995="51",$D3995="52",$D3995="61"),0,(AD3995/'Totals and Drop Down Lists'!Z$5)*Inputs!H$39)</f>
        <v>0</v>
      </c>
      <c r="BC3995">
        <f>IF(OR($D3995="51",$D3995="52",$D3995="61"),0,(AE3995/'Totals and Drop Down Lists'!AA$5)*Inputs!I$39)</f>
        <v>0</v>
      </c>
      <c r="BD3995">
        <f>IF(OR($D3995="51",$D3995="52",$D3995="61"),0,(AF3995/'Totals and Drop Down Lists'!AB$5)*Inputs!J$39)</f>
        <v>0</v>
      </c>
      <c r="BE3995">
        <f>IF(OR($D3995="51",$D3995="52",$D3995="61"),0,(AG3995/'Totals and Drop Down Lists'!AC$5)*Inputs!K$39)</f>
        <v>0</v>
      </c>
      <c r="BF3995">
        <f>IF(OR($D3995="51",$D3995="52",$D3995="61"),0,(AH3995/'Totals and Drop Down Lists'!AD$5)*Inputs!L$39)</f>
        <v>0</v>
      </c>
      <c r="BG3995" s="10">
        <f t="shared" si="559"/>
        <v>301810.92362546147</v>
      </c>
    </row>
    <row r="3996" spans="1:59" ht="28.8">
      <c r="A3996" s="1" t="s">
        <v>7719</v>
      </c>
      <c r="B3996" s="1" t="s">
        <v>6930</v>
      </c>
      <c r="C3996" s="1" t="s">
        <v>6937</v>
      </c>
      <c r="D3996" s="1" t="s">
        <v>10</v>
      </c>
      <c r="E3996" s="1" t="s">
        <v>6938</v>
      </c>
      <c r="F3996" s="2">
        <v>31357</v>
      </c>
      <c r="G3996" s="2">
        <v>488</v>
      </c>
      <c r="H3996" s="2">
        <v>0</v>
      </c>
      <c r="I3996" s="2">
        <v>7133</v>
      </c>
      <c r="J3996" s="2">
        <v>13442</v>
      </c>
      <c r="K3996" s="2">
        <v>5128</v>
      </c>
      <c r="L3996" s="2">
        <v>0</v>
      </c>
      <c r="M3996" s="2">
        <v>6</v>
      </c>
      <c r="N3996" s="2">
        <v>0</v>
      </c>
      <c r="O3996" s="2">
        <v>11</v>
      </c>
      <c r="P3996" s="2">
        <v>24</v>
      </c>
      <c r="Q3996" s="2">
        <v>20</v>
      </c>
      <c r="R3996" s="2">
        <v>4093</v>
      </c>
      <c r="S3996" s="2">
        <v>2997300</v>
      </c>
      <c r="T3996" s="2">
        <v>147611900</v>
      </c>
      <c r="U3996" s="2">
        <v>327</v>
      </c>
      <c r="V3996" s="2">
        <v>305</v>
      </c>
      <c r="W3996" s="2">
        <v>90</v>
      </c>
      <c r="X3996" s="2">
        <v>1505</v>
      </c>
      <c r="Y3996" s="2">
        <v>135</v>
      </c>
      <c r="Z3996" s="2">
        <v>1015</v>
      </c>
      <c r="AA3996" s="9">
        <f t="shared" si="560"/>
        <v>31357</v>
      </c>
      <c r="AB3996" s="9">
        <f t="shared" si="561"/>
        <v>6645</v>
      </c>
      <c r="AC3996" s="9">
        <f t="shared" si="562"/>
        <v>4154</v>
      </c>
      <c r="AD3996" s="9">
        <f t="shared" si="563"/>
        <v>4093</v>
      </c>
      <c r="AE3996" s="44">
        <f t="shared" si="564"/>
        <v>1.3662429309838111E-4</v>
      </c>
      <c r="AF3996" s="9">
        <f t="shared" si="565"/>
        <v>1110</v>
      </c>
      <c r="AG3996" s="9">
        <f t="shared" si="558"/>
        <v>1150</v>
      </c>
      <c r="AH3996" s="44">
        <f t="shared" si="566"/>
        <v>1.6324243042077153E-4</v>
      </c>
      <c r="AI3996">
        <f>AA3996/'Totals and Drop Down Lists'!W$6*Inputs!E$37</f>
        <v>28445.201746998195</v>
      </c>
      <c r="AJ3996">
        <f>AB3996/'Totals and Drop Down Lists'!X$6*Inputs!F$37</f>
        <v>21864.622829419717</v>
      </c>
      <c r="AK3996">
        <f>AC3996/'Totals and Drop Down Lists'!Y$6*Inputs!G$37</f>
        <v>27384.571164356083</v>
      </c>
      <c r="AL3996">
        <f>AD3996/'Totals and Drop Down Lists'!Z$6*Inputs!H$37</f>
        <v>32815.632698084984</v>
      </c>
      <c r="AM3996">
        <f>AE3996/'Totals and Drop Down Lists'!AA$6*Inputs!I$37</f>
        <v>17008.269490993429</v>
      </c>
      <c r="AN3996">
        <f>AF3996/'Totals and Drop Down Lists'!AB$6*Inputs!J$37</f>
        <v>22151.929385782663</v>
      </c>
      <c r="AO3996">
        <f>AG3996/'Totals and Drop Down Lists'!AC$6*Inputs!K$37</f>
        <v>21417.112605955364</v>
      </c>
      <c r="AP3996">
        <f>AH3996/'Totals and Drop Down Lists'!AD$6*Inputs!L$37</f>
        <v>38415.826303979658</v>
      </c>
      <c r="AQ3996">
        <f>IF(OR($D3996="51",$D3996="52",$D3996="61"),(AA3996/'Totals and Drop Down Lists'!W$4)*Inputs!E$38,0)</f>
        <v>0</v>
      </c>
      <c r="AR3996">
        <f>IF(OR($D3996="51",$D3996="52",$D3996="61"),(AB3996/'Totals and Drop Down Lists'!X$4)*Inputs!F$38,0)</f>
        <v>0</v>
      </c>
      <c r="AS3996">
        <f>IF(OR($D3996="51",$D3996="52",$D3996="61"),(AC3996/'Totals and Drop Down Lists'!Y$4)*Inputs!G$38,0)</f>
        <v>0</v>
      </c>
      <c r="AT3996">
        <f>IF(OR($D3996="51",$D3996="52",$D3996="61"),(AD3996/'Totals and Drop Down Lists'!Z$4)*Inputs!H$38,0)</f>
        <v>0</v>
      </c>
      <c r="AU3996">
        <f>IF(OR($D3996="51",$D3996="52",$D3996="61"),(AE3996/'Totals and Drop Down Lists'!AA$4)*Inputs!I$38,0)</f>
        <v>0</v>
      </c>
      <c r="AV3996">
        <f>IF(OR($D3996="51",$D3996="52",$D3996="61"),(AF3996/'Totals and Drop Down Lists'!AB$4)*Inputs!J$38,0)</f>
        <v>0</v>
      </c>
      <c r="AW3996">
        <f>IF(OR($D3996="51",$D3996="52",$D3996="61"),(AG3996/'Totals and Drop Down Lists'!AC$4)*Inputs!K$38,0)</f>
        <v>0</v>
      </c>
      <c r="AX3996">
        <f>IF(OR($D3996="51",$D3996="52",$D3996="61"),(AH3996/'Totals and Drop Down Lists'!AD$4)*Inputs!L$38,0)</f>
        <v>0</v>
      </c>
      <c r="AY3996">
        <f>IF(OR($D3996="51",$D3996="52",$D3996="61"),0,(AA3996/'Totals and Drop Down Lists'!W$5)*Inputs!E$39)</f>
        <v>0</v>
      </c>
      <c r="AZ3996">
        <f>IF(OR($D3996="51",$D3996="52",$D3996="61"),0,(AB3996/'Totals and Drop Down Lists'!X$5)*Inputs!F$39)</f>
        <v>0</v>
      </c>
      <c r="BA3996">
        <f>IF(OR($D3996="51",$D3996="52",$D3996="61"),0,(AC3996/'Totals and Drop Down Lists'!Y$5)*Inputs!G$39)</f>
        <v>0</v>
      </c>
      <c r="BB3996">
        <f>IF(OR($D3996="51",$D3996="52",$D3996="61"),0,(AD3996/'Totals and Drop Down Lists'!Z$5)*Inputs!H$39)</f>
        <v>0</v>
      </c>
      <c r="BC3996">
        <f>IF(OR($D3996="51",$D3996="52",$D3996="61"),0,(AE3996/'Totals and Drop Down Lists'!AA$5)*Inputs!I$39)</f>
        <v>0</v>
      </c>
      <c r="BD3996">
        <f>IF(OR($D3996="51",$D3996="52",$D3996="61"),0,(AF3996/'Totals and Drop Down Lists'!AB$5)*Inputs!J$39)</f>
        <v>0</v>
      </c>
      <c r="BE3996">
        <f>IF(OR($D3996="51",$D3996="52",$D3996="61"),0,(AG3996/'Totals and Drop Down Lists'!AC$5)*Inputs!K$39)</f>
        <v>0</v>
      </c>
      <c r="BF3996">
        <f>IF(OR($D3996="51",$D3996="52",$D3996="61"),0,(AH3996/'Totals and Drop Down Lists'!AD$5)*Inputs!L$39)</f>
        <v>0</v>
      </c>
      <c r="BG3996" s="10">
        <f t="shared" si="559"/>
        <v>209503.16622557008</v>
      </c>
    </row>
    <row r="3997" spans="1:59" ht="28.8">
      <c r="A3997" s="1" t="s">
        <v>7719</v>
      </c>
      <c r="B3997" s="1" t="s">
        <v>6930</v>
      </c>
      <c r="C3997" s="1" t="s">
        <v>6939</v>
      </c>
      <c r="D3997" s="1" t="s">
        <v>10</v>
      </c>
      <c r="E3997" s="1" t="s">
        <v>6940</v>
      </c>
      <c r="F3997" s="2">
        <v>10697</v>
      </c>
      <c r="G3997" s="2">
        <v>39</v>
      </c>
      <c r="H3997" s="2">
        <v>0</v>
      </c>
      <c r="I3997" s="2">
        <v>963</v>
      </c>
      <c r="J3997" s="2">
        <v>4700</v>
      </c>
      <c r="K3997" s="2">
        <v>1204</v>
      </c>
      <c r="L3997" s="2">
        <v>0</v>
      </c>
      <c r="M3997" s="2">
        <v>4</v>
      </c>
      <c r="N3997" s="2">
        <v>0</v>
      </c>
      <c r="O3997" s="2">
        <v>0</v>
      </c>
      <c r="P3997" s="2">
        <v>71</v>
      </c>
      <c r="Q3997" s="2">
        <v>0</v>
      </c>
      <c r="R3997" s="2">
        <v>614</v>
      </c>
      <c r="S3997" s="2">
        <v>715800</v>
      </c>
      <c r="T3997" s="2">
        <v>38075300</v>
      </c>
      <c r="U3997" s="2">
        <v>124</v>
      </c>
      <c r="V3997" s="2">
        <v>30</v>
      </c>
      <c r="W3997" s="2">
        <v>0</v>
      </c>
      <c r="X3997" s="2">
        <v>190</v>
      </c>
      <c r="Y3997" s="2">
        <v>25</v>
      </c>
      <c r="Z3997" s="2">
        <v>145</v>
      </c>
      <c r="AA3997" s="9">
        <f t="shared" si="560"/>
        <v>10697</v>
      </c>
      <c r="AB3997" s="9">
        <f t="shared" si="561"/>
        <v>924</v>
      </c>
      <c r="AC3997" s="9">
        <f t="shared" si="562"/>
        <v>689</v>
      </c>
      <c r="AD3997" s="9">
        <f t="shared" si="563"/>
        <v>614</v>
      </c>
      <c r="AE3997" s="44">
        <f t="shared" si="564"/>
        <v>2.154025805279289E-5</v>
      </c>
      <c r="AF3997" s="9">
        <f t="shared" si="565"/>
        <v>160</v>
      </c>
      <c r="AG3997" s="9">
        <f t="shared" si="558"/>
        <v>170</v>
      </c>
      <c r="AH3997" s="44">
        <f t="shared" si="566"/>
        <v>1.6204238873258033E-5</v>
      </c>
      <c r="AI3997">
        <f>AA3997/'Totals and Drop Down Lists'!W$6*Inputs!E$37</f>
        <v>9703.6809352820637</v>
      </c>
      <c r="AJ3997">
        <f>AB3997/'Totals and Drop Down Lists'!X$6*Inputs!F$37</f>
        <v>3040.3177568673918</v>
      </c>
      <c r="AK3997">
        <f>AC3997/'Totals and Drop Down Lists'!Y$6*Inputs!G$37</f>
        <v>4542.1207347716263</v>
      </c>
      <c r="AL3997">
        <f>AD3997/'Totals and Drop Down Lists'!Z$6*Inputs!H$37</f>
        <v>4922.7457797762472</v>
      </c>
      <c r="AM3997">
        <f>AE3997/'Totals and Drop Down Lists'!AA$6*Inputs!I$37</f>
        <v>2681.5327315445329</v>
      </c>
      <c r="AN3997">
        <f>AF3997/'Totals and Drop Down Lists'!AB$6*Inputs!J$37</f>
        <v>3193.0709024551588</v>
      </c>
      <c r="AO3997">
        <f>AG3997/'Totals and Drop Down Lists'!AC$6*Inputs!K$37</f>
        <v>3166.0079504455753</v>
      </c>
      <c r="AP3997">
        <f>AH3997/'Totals and Drop Down Lists'!AD$6*Inputs!L$37</f>
        <v>3813.3420602641718</v>
      </c>
      <c r="AQ3997">
        <f>IF(OR($D3997="51",$D3997="52",$D3997="61"),(AA3997/'Totals and Drop Down Lists'!W$4)*Inputs!E$38,0)</f>
        <v>0</v>
      </c>
      <c r="AR3997">
        <f>IF(OR($D3997="51",$D3997="52",$D3997="61"),(AB3997/'Totals and Drop Down Lists'!X$4)*Inputs!F$38,0)</f>
        <v>0</v>
      </c>
      <c r="AS3997">
        <f>IF(OR($D3997="51",$D3997="52",$D3997="61"),(AC3997/'Totals and Drop Down Lists'!Y$4)*Inputs!G$38,0)</f>
        <v>0</v>
      </c>
      <c r="AT3997">
        <f>IF(OR($D3997="51",$D3997="52",$D3997="61"),(AD3997/'Totals and Drop Down Lists'!Z$4)*Inputs!H$38,0)</f>
        <v>0</v>
      </c>
      <c r="AU3997">
        <f>IF(OR($D3997="51",$D3997="52",$D3997="61"),(AE3997/'Totals and Drop Down Lists'!AA$4)*Inputs!I$38,0)</f>
        <v>0</v>
      </c>
      <c r="AV3997">
        <f>IF(OR($D3997="51",$D3997="52",$D3997="61"),(AF3997/'Totals and Drop Down Lists'!AB$4)*Inputs!J$38,0)</f>
        <v>0</v>
      </c>
      <c r="AW3997">
        <f>IF(OR($D3997="51",$D3997="52",$D3997="61"),(AG3997/'Totals and Drop Down Lists'!AC$4)*Inputs!K$38,0)</f>
        <v>0</v>
      </c>
      <c r="AX3997">
        <f>IF(OR($D3997="51",$D3997="52",$D3997="61"),(AH3997/'Totals and Drop Down Lists'!AD$4)*Inputs!L$38,0)</f>
        <v>0</v>
      </c>
      <c r="AY3997">
        <f>IF(OR($D3997="51",$D3997="52",$D3997="61"),0,(AA3997/'Totals and Drop Down Lists'!W$5)*Inputs!E$39)</f>
        <v>0</v>
      </c>
      <c r="AZ3997">
        <f>IF(OR($D3997="51",$D3997="52",$D3997="61"),0,(AB3997/'Totals and Drop Down Lists'!X$5)*Inputs!F$39)</f>
        <v>0</v>
      </c>
      <c r="BA3997">
        <f>IF(OR($D3997="51",$D3997="52",$D3997="61"),0,(AC3997/'Totals and Drop Down Lists'!Y$5)*Inputs!G$39)</f>
        <v>0</v>
      </c>
      <c r="BB3997">
        <f>IF(OR($D3997="51",$D3997="52",$D3997="61"),0,(AD3997/'Totals and Drop Down Lists'!Z$5)*Inputs!H$39)</f>
        <v>0</v>
      </c>
      <c r="BC3997">
        <f>IF(OR($D3997="51",$D3997="52",$D3997="61"),0,(AE3997/'Totals and Drop Down Lists'!AA$5)*Inputs!I$39)</f>
        <v>0</v>
      </c>
      <c r="BD3997">
        <f>IF(OR($D3997="51",$D3997="52",$D3997="61"),0,(AF3997/'Totals and Drop Down Lists'!AB$5)*Inputs!J$39)</f>
        <v>0</v>
      </c>
      <c r="BE3997">
        <f>IF(OR($D3997="51",$D3997="52",$D3997="61"),0,(AG3997/'Totals and Drop Down Lists'!AC$5)*Inputs!K$39)</f>
        <v>0</v>
      </c>
      <c r="BF3997">
        <f>IF(OR($D3997="51",$D3997="52",$D3997="61"),0,(AH3997/'Totals and Drop Down Lists'!AD$5)*Inputs!L$39)</f>
        <v>0</v>
      </c>
      <c r="BG3997" s="10">
        <f t="shared" si="559"/>
        <v>35062.818851406766</v>
      </c>
    </row>
    <row r="3998" spans="1:59" ht="28.8">
      <c r="A3998" s="1" t="s">
        <v>7719</v>
      </c>
      <c r="B3998" s="1" t="s">
        <v>6930</v>
      </c>
      <c r="C3998" s="1" t="s">
        <v>24</v>
      </c>
      <c r="D3998" s="1" t="s">
        <v>25</v>
      </c>
      <c r="E3998" s="1" t="s">
        <v>6941</v>
      </c>
      <c r="F3998" s="2">
        <v>16655</v>
      </c>
      <c r="G3998" s="2">
        <v>90</v>
      </c>
      <c r="H3998" s="2">
        <v>50</v>
      </c>
      <c r="I3998" s="2">
        <v>2848</v>
      </c>
      <c r="J3998" s="2">
        <v>6099</v>
      </c>
      <c r="K3998" s="2">
        <v>1392</v>
      </c>
      <c r="L3998" s="2">
        <v>4</v>
      </c>
      <c r="M3998" s="2">
        <v>0</v>
      </c>
      <c r="N3998" s="2">
        <v>4</v>
      </c>
      <c r="O3998" s="2">
        <v>3</v>
      </c>
      <c r="P3998" s="2">
        <v>0</v>
      </c>
      <c r="Q3998" s="2">
        <v>6</v>
      </c>
      <c r="R3998" s="2">
        <v>1401</v>
      </c>
      <c r="S3998" s="2">
        <v>627400</v>
      </c>
      <c r="T3998" s="2">
        <v>39672900</v>
      </c>
      <c r="U3998" s="2">
        <v>94</v>
      </c>
      <c r="V3998" s="2">
        <v>175</v>
      </c>
      <c r="W3998" s="2">
        <v>39</v>
      </c>
      <c r="X3998" s="2">
        <v>440</v>
      </c>
      <c r="Y3998" s="2">
        <v>50</v>
      </c>
      <c r="Z3998" s="2">
        <v>240</v>
      </c>
      <c r="AA3998" s="9">
        <f t="shared" si="560"/>
        <v>16655</v>
      </c>
      <c r="AB3998" s="9">
        <f t="shared" si="561"/>
        <v>2708</v>
      </c>
      <c r="AC3998" s="9">
        <f t="shared" si="562"/>
        <v>1418</v>
      </c>
      <c r="AD3998" s="9">
        <f t="shared" si="563"/>
        <v>1401</v>
      </c>
      <c r="AE3998" s="44">
        <f t="shared" si="564"/>
        <v>2.2187870535243405E-5</v>
      </c>
      <c r="AF3998" s="9">
        <f t="shared" si="565"/>
        <v>226</v>
      </c>
      <c r="AG3998" s="9">
        <f t="shared" si="558"/>
        <v>290</v>
      </c>
      <c r="AH3998" s="44">
        <f t="shared" si="566"/>
        <v>2.4628030690529083E-5</v>
      </c>
      <c r="AI3998">
        <f>AA3998/'Totals and Drop Down Lists'!W$6*Inputs!E$37</f>
        <v>15108.423481080936</v>
      </c>
      <c r="AJ3998">
        <f>AB3998/'Totals and Drop Down Lists'!X$6*Inputs!F$37</f>
        <v>8910.368490905732</v>
      </c>
      <c r="AK3998">
        <f>AC3998/'Totals and Drop Down Lists'!Y$6*Inputs!G$37</f>
        <v>9347.9349809958876</v>
      </c>
      <c r="AL3998">
        <f>AD3998/'Totals and Drop Down Lists'!Z$6*Inputs!H$37</f>
        <v>11232.519279261438</v>
      </c>
      <c r="AM3998">
        <f>AE3998/'Totals and Drop Down Lists'!AA$6*Inputs!I$37</f>
        <v>2762.1535887687901</v>
      </c>
      <c r="AN3998">
        <f>AF3998/'Totals and Drop Down Lists'!AB$6*Inputs!J$37</f>
        <v>4510.2126497179124</v>
      </c>
      <c r="AO3998">
        <f>AG3998/'Totals and Drop Down Lists'!AC$6*Inputs!K$37</f>
        <v>5400.8370919365689</v>
      </c>
      <c r="AP3998">
        <f>AH3998/'Totals and Drop Down Lists'!AD$6*Inputs!L$37</f>
        <v>5795.7122224765617</v>
      </c>
      <c r="AQ3998">
        <f>IF(OR($D3998="51",$D3998="52",$D3998="61"),(AA3998/'Totals and Drop Down Lists'!W$4)*Inputs!E$38,0)</f>
        <v>0</v>
      </c>
      <c r="AR3998">
        <f>IF(OR($D3998="51",$D3998="52",$D3998="61"),(AB3998/'Totals and Drop Down Lists'!X$4)*Inputs!F$38,0)</f>
        <v>0</v>
      </c>
      <c r="AS3998">
        <f>IF(OR($D3998="51",$D3998="52",$D3998="61"),(AC3998/'Totals and Drop Down Lists'!Y$4)*Inputs!G$38,0)</f>
        <v>0</v>
      </c>
      <c r="AT3998">
        <f>IF(OR($D3998="51",$D3998="52",$D3998="61"),(AD3998/'Totals and Drop Down Lists'!Z$4)*Inputs!H$38,0)</f>
        <v>0</v>
      </c>
      <c r="AU3998">
        <f>IF(OR($D3998="51",$D3998="52",$D3998="61"),(AE3998/'Totals and Drop Down Lists'!AA$4)*Inputs!I$38,0)</f>
        <v>0</v>
      </c>
      <c r="AV3998">
        <f>IF(OR($D3998="51",$D3998="52",$D3998="61"),(AF3998/'Totals and Drop Down Lists'!AB$4)*Inputs!J$38,0)</f>
        <v>0</v>
      </c>
      <c r="AW3998">
        <f>IF(OR($D3998="51",$D3998="52",$D3998="61"),(AG3998/'Totals and Drop Down Lists'!AC$4)*Inputs!K$38,0)</f>
        <v>0</v>
      </c>
      <c r="AX3998">
        <f>IF(OR($D3998="51",$D3998="52",$D3998="61"),(AH3998/'Totals and Drop Down Lists'!AD$4)*Inputs!L$38,0)</f>
        <v>0</v>
      </c>
      <c r="AY3998">
        <f>IF(OR($D3998="51",$D3998="52",$D3998="61"),0,(AA3998/'Totals and Drop Down Lists'!W$5)*Inputs!E$39)</f>
        <v>0</v>
      </c>
      <c r="AZ3998">
        <f>IF(OR($D3998="51",$D3998="52",$D3998="61"),0,(AB3998/'Totals and Drop Down Lists'!X$5)*Inputs!F$39)</f>
        <v>0</v>
      </c>
      <c r="BA3998">
        <f>IF(OR($D3998="51",$D3998="52",$D3998="61"),0,(AC3998/'Totals and Drop Down Lists'!Y$5)*Inputs!G$39)</f>
        <v>0</v>
      </c>
      <c r="BB3998">
        <f>IF(OR($D3998="51",$D3998="52",$D3998="61"),0,(AD3998/'Totals and Drop Down Lists'!Z$5)*Inputs!H$39)</f>
        <v>0</v>
      </c>
      <c r="BC3998">
        <f>IF(OR($D3998="51",$D3998="52",$D3998="61"),0,(AE3998/'Totals and Drop Down Lists'!AA$5)*Inputs!I$39)</f>
        <v>0</v>
      </c>
      <c r="BD3998">
        <f>IF(OR($D3998="51",$D3998="52",$D3998="61"),0,(AF3998/'Totals and Drop Down Lists'!AB$5)*Inputs!J$39)</f>
        <v>0</v>
      </c>
      <c r="BE3998">
        <f>IF(OR($D3998="51",$D3998="52",$D3998="61"),0,(AG3998/'Totals and Drop Down Lists'!AC$5)*Inputs!K$39)</f>
        <v>0</v>
      </c>
      <c r="BF3998">
        <f>IF(OR($D3998="51",$D3998="52",$D3998="61"),0,(AH3998/'Totals and Drop Down Lists'!AD$5)*Inputs!L$39)</f>
        <v>0</v>
      </c>
      <c r="BG3998" s="10">
        <f t="shared" si="559"/>
        <v>63068.161785143835</v>
      </c>
    </row>
    <row r="3999" spans="1:59" ht="28.8">
      <c r="A3999" s="1" t="s">
        <v>7719</v>
      </c>
      <c r="B3999" s="1" t="s">
        <v>6930</v>
      </c>
      <c r="C3999" s="1" t="s">
        <v>707</v>
      </c>
      <c r="D3999" s="1" t="s">
        <v>58</v>
      </c>
      <c r="E3999" s="1" t="s">
        <v>6942</v>
      </c>
      <c r="F3999" s="2">
        <v>88394</v>
      </c>
      <c r="G3999" s="2">
        <v>371</v>
      </c>
      <c r="H3999" s="2">
        <v>47</v>
      </c>
      <c r="I3999" s="2">
        <v>9127</v>
      </c>
      <c r="J3999" s="2">
        <v>33362</v>
      </c>
      <c r="K3999" s="2">
        <v>6795</v>
      </c>
      <c r="L3999" s="2">
        <v>462</v>
      </c>
      <c r="M3999" s="2">
        <v>27</v>
      </c>
      <c r="N3999" s="2">
        <v>0</v>
      </c>
      <c r="O3999" s="2">
        <v>169</v>
      </c>
      <c r="P3999" s="2">
        <v>0</v>
      </c>
      <c r="Q3999" s="2">
        <v>65</v>
      </c>
      <c r="R3999" s="2">
        <v>1800</v>
      </c>
      <c r="S3999" s="2">
        <v>5814100</v>
      </c>
      <c r="T3999" s="2">
        <v>317758400</v>
      </c>
      <c r="U3999" s="2">
        <v>408</v>
      </c>
      <c r="V3999" s="2">
        <v>434</v>
      </c>
      <c r="W3999" s="2">
        <v>160</v>
      </c>
      <c r="X3999" s="2">
        <v>1534</v>
      </c>
      <c r="Y3999" s="2">
        <v>255</v>
      </c>
      <c r="Z3999" s="2">
        <v>804</v>
      </c>
      <c r="AA3999" s="9">
        <f t="shared" si="560"/>
        <v>88394</v>
      </c>
      <c r="AB3999" s="9">
        <f t="shared" si="561"/>
        <v>8709</v>
      </c>
      <c r="AC3999" s="9">
        <f t="shared" si="562"/>
        <v>2523</v>
      </c>
      <c r="AD3999" s="9">
        <f t="shared" si="563"/>
        <v>1800</v>
      </c>
      <c r="AE3999" s="44">
        <f t="shared" si="564"/>
        <v>9.6654622743390153E-5</v>
      </c>
      <c r="AF3999" s="9">
        <f t="shared" si="565"/>
        <v>940</v>
      </c>
      <c r="AG3999" s="9">
        <f t="shared" si="558"/>
        <v>1059</v>
      </c>
      <c r="AH3999" s="44">
        <f t="shared" si="566"/>
        <v>8.0257278611545768E-5</v>
      </c>
      <c r="AI3999">
        <f>AA3999/'Totals and Drop Down Lists'!W$6*Inputs!E$37</f>
        <v>80185.769149604821</v>
      </c>
      <c r="AJ3999">
        <f>AB3999/'Totals and Drop Down Lists'!X$6*Inputs!F$37</f>
        <v>28655.981974629998</v>
      </c>
      <c r="AK3999">
        <f>AC3999/'Totals and Drop Down Lists'!Y$6*Inputs!G$37</f>
        <v>16632.468234874912</v>
      </c>
      <c r="AL3999">
        <f>AD3999/'Totals and Drop Down Lists'!Z$6*Inputs!H$37</f>
        <v>14431.502285989</v>
      </c>
      <c r="AM3999">
        <f>AE3999/'Totals and Drop Down Lists'!AA$6*Inputs!I$37</f>
        <v>12032.471194461106</v>
      </c>
      <c r="AN3999">
        <f>AF3999/'Totals and Drop Down Lists'!AB$6*Inputs!J$37</f>
        <v>18759.29155192406</v>
      </c>
      <c r="AO3999">
        <f>AG3999/'Totals and Drop Down Lists'!AC$6*Inputs!K$37</f>
        <v>19722.367173658025</v>
      </c>
      <c r="AP3999">
        <f>AH3999/'Totals and Drop Down Lists'!AD$6*Inputs!L$37</f>
        <v>18886.93807623519</v>
      </c>
      <c r="AQ3999">
        <f>IF(OR($D3999="51",$D3999="52",$D3999="61"),(AA3999/'Totals and Drop Down Lists'!W$4)*Inputs!E$38,0)</f>
        <v>0</v>
      </c>
      <c r="AR3999">
        <f>IF(OR($D3999="51",$D3999="52",$D3999="61"),(AB3999/'Totals and Drop Down Lists'!X$4)*Inputs!F$38,0)</f>
        <v>0</v>
      </c>
      <c r="AS3999">
        <f>IF(OR($D3999="51",$D3999="52",$D3999="61"),(AC3999/'Totals and Drop Down Lists'!Y$4)*Inputs!G$38,0)</f>
        <v>0</v>
      </c>
      <c r="AT3999">
        <f>IF(OR($D3999="51",$D3999="52",$D3999="61"),(AD3999/'Totals and Drop Down Lists'!Z$4)*Inputs!H$38,0)</f>
        <v>0</v>
      </c>
      <c r="AU3999">
        <f>IF(OR($D3999="51",$D3999="52",$D3999="61"),(AE3999/'Totals and Drop Down Lists'!AA$4)*Inputs!I$38,0)</f>
        <v>0</v>
      </c>
      <c r="AV3999">
        <f>IF(OR($D3999="51",$D3999="52",$D3999="61"),(AF3999/'Totals and Drop Down Lists'!AB$4)*Inputs!J$38,0)</f>
        <v>0</v>
      </c>
      <c r="AW3999">
        <f>IF(OR($D3999="51",$D3999="52",$D3999="61"),(AG3999/'Totals and Drop Down Lists'!AC$4)*Inputs!K$38,0)</f>
        <v>0</v>
      </c>
      <c r="AX3999">
        <f>IF(OR($D3999="51",$D3999="52",$D3999="61"),(AH3999/'Totals and Drop Down Lists'!AD$4)*Inputs!L$38,0)</f>
        <v>0</v>
      </c>
      <c r="AY3999">
        <f>IF(OR($D3999="51",$D3999="52",$D3999="61"),0,(AA3999/'Totals and Drop Down Lists'!W$5)*Inputs!E$39)</f>
        <v>0</v>
      </c>
      <c r="AZ3999">
        <f>IF(OR($D3999="51",$D3999="52",$D3999="61"),0,(AB3999/'Totals and Drop Down Lists'!X$5)*Inputs!F$39)</f>
        <v>0</v>
      </c>
      <c r="BA3999">
        <f>IF(OR($D3999="51",$D3999="52",$D3999="61"),0,(AC3999/'Totals and Drop Down Lists'!Y$5)*Inputs!G$39)</f>
        <v>0</v>
      </c>
      <c r="BB3999">
        <f>IF(OR($D3999="51",$D3999="52",$D3999="61"),0,(AD3999/'Totals and Drop Down Lists'!Z$5)*Inputs!H$39)</f>
        <v>0</v>
      </c>
      <c r="BC3999">
        <f>IF(OR($D3999="51",$D3999="52",$D3999="61"),0,(AE3999/'Totals and Drop Down Lists'!AA$5)*Inputs!I$39)</f>
        <v>0</v>
      </c>
      <c r="BD3999">
        <f>IF(OR($D3999="51",$D3999="52",$D3999="61"),0,(AF3999/'Totals and Drop Down Lists'!AB$5)*Inputs!J$39)</f>
        <v>0</v>
      </c>
      <c r="BE3999">
        <f>IF(OR($D3999="51",$D3999="52",$D3999="61"),0,(AG3999/'Totals and Drop Down Lists'!AC$5)*Inputs!K$39)</f>
        <v>0</v>
      </c>
      <c r="BF3999">
        <f>IF(OR($D3999="51",$D3999="52",$D3999="61"),0,(AH3999/'Totals and Drop Down Lists'!AD$5)*Inputs!L$39)</f>
        <v>0</v>
      </c>
      <c r="BG3999" s="10">
        <f t="shared" si="559"/>
        <v>209306.78964137708</v>
      </c>
    </row>
    <row r="4000" spans="1:59" ht="28.8">
      <c r="A4000" s="1" t="s">
        <v>7719</v>
      </c>
      <c r="B4000" s="1" t="s">
        <v>6930</v>
      </c>
      <c r="C4000" s="1" t="s">
        <v>6943</v>
      </c>
      <c r="D4000" s="1" t="s">
        <v>25</v>
      </c>
      <c r="E4000" s="1" t="s">
        <v>6944</v>
      </c>
      <c r="F4000" s="2">
        <v>14524</v>
      </c>
      <c r="G4000" s="2">
        <v>52</v>
      </c>
      <c r="H4000" s="2">
        <v>6</v>
      </c>
      <c r="I4000" s="2">
        <v>3057</v>
      </c>
      <c r="J4000" s="2">
        <v>5780</v>
      </c>
      <c r="K4000" s="2">
        <v>1334</v>
      </c>
      <c r="L4000" s="2">
        <v>27</v>
      </c>
      <c r="M4000" s="2">
        <v>19</v>
      </c>
      <c r="N4000" s="2">
        <v>0</v>
      </c>
      <c r="O4000" s="2">
        <v>47</v>
      </c>
      <c r="P4000" s="2">
        <v>0</v>
      </c>
      <c r="Q4000" s="2">
        <v>5</v>
      </c>
      <c r="R4000" s="2">
        <v>1391</v>
      </c>
      <c r="S4000" s="2">
        <v>498100</v>
      </c>
      <c r="T4000" s="2">
        <v>32317800</v>
      </c>
      <c r="U4000" s="2">
        <v>169</v>
      </c>
      <c r="V4000" s="2">
        <v>134</v>
      </c>
      <c r="W4000" s="2">
        <v>69</v>
      </c>
      <c r="X4000" s="2">
        <v>443</v>
      </c>
      <c r="Y4000" s="2">
        <v>83</v>
      </c>
      <c r="Z4000" s="2">
        <v>198</v>
      </c>
      <c r="AA4000" s="9">
        <f t="shared" si="560"/>
        <v>14524</v>
      </c>
      <c r="AB4000" s="9">
        <f t="shared" si="561"/>
        <v>2999</v>
      </c>
      <c r="AC4000" s="9">
        <f t="shared" si="562"/>
        <v>1489</v>
      </c>
      <c r="AD4000" s="9">
        <f t="shared" si="563"/>
        <v>1391</v>
      </c>
      <c r="AE4000" s="44">
        <f t="shared" si="564"/>
        <v>2.1502037091101917E-5</v>
      </c>
      <c r="AF4000" s="9">
        <f t="shared" si="565"/>
        <v>240</v>
      </c>
      <c r="AG4000" s="9">
        <f t="shared" si="558"/>
        <v>281</v>
      </c>
      <c r="AH4000" s="44">
        <f t="shared" si="566"/>
        <v>2.4131559961775465E-5</v>
      </c>
      <c r="AI4000">
        <f>AA4000/'Totals and Drop Down Lists'!W$6*Inputs!E$37</f>
        <v>13175.307273444583</v>
      </c>
      <c r="AJ4000">
        <f>AB4000/'Totals and Drop Down Lists'!X$6*Inputs!F$37</f>
        <v>9867.8711610879946</v>
      </c>
      <c r="AK4000">
        <f>AC4000/'Totals and Drop Down Lists'!Y$6*Inputs!G$37</f>
        <v>9815.9909638243134</v>
      </c>
      <c r="AL4000">
        <f>AD4000/'Totals and Drop Down Lists'!Z$6*Inputs!H$37</f>
        <v>11152.3442665615</v>
      </c>
      <c r="AM4000">
        <f>AE4000/'Totals and Drop Down Lists'!AA$6*Inputs!I$37</f>
        <v>2676.7746288535504</v>
      </c>
      <c r="AN4000">
        <f>AF4000/'Totals and Drop Down Lists'!AB$6*Inputs!J$37</f>
        <v>4789.6063536827387</v>
      </c>
      <c r="AO4000">
        <f>AG4000/'Totals and Drop Down Lists'!AC$6*Inputs!K$37</f>
        <v>5233.2249063247446</v>
      </c>
      <c r="AP4000">
        <f>AH4000/'Totals and Drop Down Lists'!AD$6*Inputs!L$37</f>
        <v>5678.8778110331123</v>
      </c>
      <c r="AQ4000">
        <f>IF(OR($D4000="51",$D4000="52",$D4000="61"),(AA4000/'Totals and Drop Down Lists'!W$4)*Inputs!E$38,0)</f>
        <v>0</v>
      </c>
      <c r="AR4000">
        <f>IF(OR($D4000="51",$D4000="52",$D4000="61"),(AB4000/'Totals and Drop Down Lists'!X$4)*Inputs!F$38,0)</f>
        <v>0</v>
      </c>
      <c r="AS4000">
        <f>IF(OR($D4000="51",$D4000="52",$D4000="61"),(AC4000/'Totals and Drop Down Lists'!Y$4)*Inputs!G$38,0)</f>
        <v>0</v>
      </c>
      <c r="AT4000">
        <f>IF(OR($D4000="51",$D4000="52",$D4000="61"),(AD4000/'Totals and Drop Down Lists'!Z$4)*Inputs!H$38,0)</f>
        <v>0</v>
      </c>
      <c r="AU4000">
        <f>IF(OR($D4000="51",$D4000="52",$D4000="61"),(AE4000/'Totals and Drop Down Lists'!AA$4)*Inputs!I$38,0)</f>
        <v>0</v>
      </c>
      <c r="AV4000">
        <f>IF(OR($D4000="51",$D4000="52",$D4000="61"),(AF4000/'Totals and Drop Down Lists'!AB$4)*Inputs!J$38,0)</f>
        <v>0</v>
      </c>
      <c r="AW4000">
        <f>IF(OR($D4000="51",$D4000="52",$D4000="61"),(AG4000/'Totals and Drop Down Lists'!AC$4)*Inputs!K$38,0)</f>
        <v>0</v>
      </c>
      <c r="AX4000">
        <f>IF(OR($D4000="51",$D4000="52",$D4000="61"),(AH4000/'Totals and Drop Down Lists'!AD$4)*Inputs!L$38,0)</f>
        <v>0</v>
      </c>
      <c r="AY4000">
        <f>IF(OR($D4000="51",$D4000="52",$D4000="61"),0,(AA4000/'Totals and Drop Down Lists'!W$5)*Inputs!E$39)</f>
        <v>0</v>
      </c>
      <c r="AZ4000">
        <f>IF(OR($D4000="51",$D4000="52",$D4000="61"),0,(AB4000/'Totals and Drop Down Lists'!X$5)*Inputs!F$39)</f>
        <v>0</v>
      </c>
      <c r="BA4000">
        <f>IF(OR($D4000="51",$D4000="52",$D4000="61"),0,(AC4000/'Totals and Drop Down Lists'!Y$5)*Inputs!G$39)</f>
        <v>0</v>
      </c>
      <c r="BB4000">
        <f>IF(OR($D4000="51",$D4000="52",$D4000="61"),0,(AD4000/'Totals and Drop Down Lists'!Z$5)*Inputs!H$39)</f>
        <v>0</v>
      </c>
      <c r="BC4000">
        <f>IF(OR($D4000="51",$D4000="52",$D4000="61"),0,(AE4000/'Totals and Drop Down Lists'!AA$5)*Inputs!I$39)</f>
        <v>0</v>
      </c>
      <c r="BD4000">
        <f>IF(OR($D4000="51",$D4000="52",$D4000="61"),0,(AF4000/'Totals and Drop Down Lists'!AB$5)*Inputs!J$39)</f>
        <v>0</v>
      </c>
      <c r="BE4000">
        <f>IF(OR($D4000="51",$D4000="52",$D4000="61"),0,(AG4000/'Totals and Drop Down Lists'!AC$5)*Inputs!K$39)</f>
        <v>0</v>
      </c>
      <c r="BF4000">
        <f>IF(OR($D4000="51",$D4000="52",$D4000="61"),0,(AH4000/'Totals and Drop Down Lists'!AD$5)*Inputs!L$39)</f>
        <v>0</v>
      </c>
      <c r="BG4000" s="10">
        <f t="shared" si="559"/>
        <v>62389.997364812538</v>
      </c>
    </row>
    <row r="4001" spans="1:59" ht="28.8">
      <c r="A4001" s="1" t="s">
        <v>7719</v>
      </c>
      <c r="B4001" s="1" t="s">
        <v>6930</v>
      </c>
      <c r="C4001" s="1" t="s">
        <v>410</v>
      </c>
      <c r="D4001" s="1" t="s">
        <v>25</v>
      </c>
      <c r="E4001" s="1" t="s">
        <v>6945</v>
      </c>
      <c r="F4001" s="2">
        <v>7603</v>
      </c>
      <c r="G4001" s="2">
        <v>44</v>
      </c>
      <c r="H4001" s="2">
        <v>15</v>
      </c>
      <c r="I4001" s="2">
        <v>1655</v>
      </c>
      <c r="J4001" s="2">
        <v>3141</v>
      </c>
      <c r="K4001" s="2">
        <v>648</v>
      </c>
      <c r="L4001" s="2">
        <v>9</v>
      </c>
      <c r="M4001" s="2">
        <v>0</v>
      </c>
      <c r="N4001" s="2">
        <v>0</v>
      </c>
      <c r="O4001" s="2">
        <v>40</v>
      </c>
      <c r="P4001" s="2">
        <v>0</v>
      </c>
      <c r="Q4001" s="2">
        <v>12</v>
      </c>
      <c r="R4001" s="2">
        <v>569</v>
      </c>
      <c r="S4001" s="2">
        <v>185000</v>
      </c>
      <c r="T4001" s="2">
        <v>16453000</v>
      </c>
      <c r="U4001" s="2">
        <v>42</v>
      </c>
      <c r="V4001" s="2">
        <v>79</v>
      </c>
      <c r="W4001" s="2">
        <v>0</v>
      </c>
      <c r="X4001" s="2">
        <v>179</v>
      </c>
      <c r="Y4001" s="2">
        <v>40</v>
      </c>
      <c r="Z4001" s="2">
        <v>84</v>
      </c>
      <c r="AA4001" s="9">
        <f t="shared" si="560"/>
        <v>7603</v>
      </c>
      <c r="AB4001" s="9">
        <f t="shared" si="561"/>
        <v>1596</v>
      </c>
      <c r="AC4001" s="9">
        <f t="shared" si="562"/>
        <v>630</v>
      </c>
      <c r="AD4001" s="9">
        <f t="shared" si="563"/>
        <v>569</v>
      </c>
      <c r="AE4001" s="44">
        <f t="shared" si="564"/>
        <v>9.3363658473423398E-6</v>
      </c>
      <c r="AF4001" s="9">
        <f t="shared" si="565"/>
        <v>100</v>
      </c>
      <c r="AG4001" s="9">
        <f t="shared" si="558"/>
        <v>124</v>
      </c>
      <c r="AH4001" s="44">
        <f t="shared" si="566"/>
        <v>9.5187482522736477E-6</v>
      </c>
      <c r="AI4001">
        <f>AA4001/'Totals and Drop Down Lists'!W$6*Inputs!E$37</f>
        <v>6896.9885155603943</v>
      </c>
      <c r="AJ4001">
        <f>AB4001/'Totals and Drop Down Lists'!X$6*Inputs!F$37</f>
        <v>5251.4579436800404</v>
      </c>
      <c r="AK4001">
        <f>AC4001/'Totals and Drop Down Lists'!Y$6*Inputs!G$37</f>
        <v>4153.1728053789911</v>
      </c>
      <c r="AL4001">
        <f>AD4001/'Totals and Drop Down Lists'!Z$6*Inputs!H$37</f>
        <v>4561.9582226265229</v>
      </c>
      <c r="AM4001">
        <f>AE4001/'Totals and Drop Down Lists'!AA$6*Inputs!I$37</f>
        <v>1162.2781190440232</v>
      </c>
      <c r="AN4001">
        <f>AF4001/'Totals and Drop Down Lists'!AB$6*Inputs!J$37</f>
        <v>1995.6693140344744</v>
      </c>
      <c r="AO4001">
        <f>AG4001/'Totals and Drop Down Lists'!AC$6*Inputs!K$37</f>
        <v>2309.323446207361</v>
      </c>
      <c r="AP4001">
        <f>AH4001/'Totals and Drop Down Lists'!AD$6*Inputs!L$37</f>
        <v>2240.0461604749862</v>
      </c>
      <c r="AQ4001">
        <f>IF(OR($D4001="51",$D4001="52",$D4001="61"),(AA4001/'Totals and Drop Down Lists'!W$4)*Inputs!E$38,0)</f>
        <v>0</v>
      </c>
      <c r="AR4001">
        <f>IF(OR($D4001="51",$D4001="52",$D4001="61"),(AB4001/'Totals and Drop Down Lists'!X$4)*Inputs!F$38,0)</f>
        <v>0</v>
      </c>
      <c r="AS4001">
        <f>IF(OR($D4001="51",$D4001="52",$D4001="61"),(AC4001/'Totals and Drop Down Lists'!Y$4)*Inputs!G$38,0)</f>
        <v>0</v>
      </c>
      <c r="AT4001">
        <f>IF(OR($D4001="51",$D4001="52",$D4001="61"),(AD4001/'Totals and Drop Down Lists'!Z$4)*Inputs!H$38,0)</f>
        <v>0</v>
      </c>
      <c r="AU4001">
        <f>IF(OR($D4001="51",$D4001="52",$D4001="61"),(AE4001/'Totals and Drop Down Lists'!AA$4)*Inputs!I$38,0)</f>
        <v>0</v>
      </c>
      <c r="AV4001">
        <f>IF(OR($D4001="51",$D4001="52",$D4001="61"),(AF4001/'Totals and Drop Down Lists'!AB$4)*Inputs!J$38,0)</f>
        <v>0</v>
      </c>
      <c r="AW4001">
        <f>IF(OR($D4001="51",$D4001="52",$D4001="61"),(AG4001/'Totals and Drop Down Lists'!AC$4)*Inputs!K$38,0)</f>
        <v>0</v>
      </c>
      <c r="AX4001">
        <f>IF(OR($D4001="51",$D4001="52",$D4001="61"),(AH4001/'Totals and Drop Down Lists'!AD$4)*Inputs!L$38,0)</f>
        <v>0</v>
      </c>
      <c r="AY4001">
        <f>IF(OR($D4001="51",$D4001="52",$D4001="61"),0,(AA4001/'Totals and Drop Down Lists'!W$5)*Inputs!E$39)</f>
        <v>0</v>
      </c>
      <c r="AZ4001">
        <f>IF(OR($D4001="51",$D4001="52",$D4001="61"),0,(AB4001/'Totals and Drop Down Lists'!X$5)*Inputs!F$39)</f>
        <v>0</v>
      </c>
      <c r="BA4001">
        <f>IF(OR($D4001="51",$D4001="52",$D4001="61"),0,(AC4001/'Totals and Drop Down Lists'!Y$5)*Inputs!G$39)</f>
        <v>0</v>
      </c>
      <c r="BB4001">
        <f>IF(OR($D4001="51",$D4001="52",$D4001="61"),0,(AD4001/'Totals and Drop Down Lists'!Z$5)*Inputs!H$39)</f>
        <v>0</v>
      </c>
      <c r="BC4001">
        <f>IF(OR($D4001="51",$D4001="52",$D4001="61"),0,(AE4001/'Totals and Drop Down Lists'!AA$5)*Inputs!I$39)</f>
        <v>0</v>
      </c>
      <c r="BD4001">
        <f>IF(OR($D4001="51",$D4001="52",$D4001="61"),0,(AF4001/'Totals and Drop Down Lists'!AB$5)*Inputs!J$39)</f>
        <v>0</v>
      </c>
      <c r="BE4001">
        <f>IF(OR($D4001="51",$D4001="52",$D4001="61"),0,(AG4001/'Totals and Drop Down Lists'!AC$5)*Inputs!K$39)</f>
        <v>0</v>
      </c>
      <c r="BF4001">
        <f>IF(OR($D4001="51",$D4001="52",$D4001="61"),0,(AH4001/'Totals and Drop Down Lists'!AD$5)*Inputs!L$39)</f>
        <v>0</v>
      </c>
      <c r="BG4001" s="10">
        <f t="shared" si="559"/>
        <v>28570.894527006792</v>
      </c>
    </row>
    <row r="4002" spans="1:59" ht="28.8">
      <c r="A4002" s="1" t="s">
        <v>7719</v>
      </c>
      <c r="B4002" s="1" t="s">
        <v>6930</v>
      </c>
      <c r="C4002" s="1" t="s">
        <v>6946</v>
      </c>
      <c r="D4002" s="1" t="s">
        <v>25</v>
      </c>
      <c r="E4002" s="1" t="s">
        <v>6947</v>
      </c>
      <c r="F4002" s="2">
        <v>8213</v>
      </c>
      <c r="G4002" s="2">
        <v>9</v>
      </c>
      <c r="H4002" s="2">
        <v>0</v>
      </c>
      <c r="I4002" s="2">
        <v>1204</v>
      </c>
      <c r="J4002" s="2">
        <v>2778</v>
      </c>
      <c r="K4002" s="2">
        <v>478</v>
      </c>
      <c r="L4002" s="2">
        <v>0</v>
      </c>
      <c r="M4002" s="2">
        <v>0</v>
      </c>
      <c r="N4002" s="2">
        <v>0</v>
      </c>
      <c r="O4002" s="2">
        <v>0</v>
      </c>
      <c r="P4002" s="2">
        <v>7</v>
      </c>
      <c r="Q4002" s="2">
        <v>0</v>
      </c>
      <c r="R4002" s="2">
        <v>1187</v>
      </c>
      <c r="S4002" s="2">
        <v>172600</v>
      </c>
      <c r="T4002" s="2">
        <v>12243900</v>
      </c>
      <c r="U4002" s="2">
        <v>8</v>
      </c>
      <c r="V4002" s="2">
        <v>18</v>
      </c>
      <c r="W4002" s="2">
        <v>0</v>
      </c>
      <c r="X4002" s="2">
        <v>59</v>
      </c>
      <c r="Y4002" s="2">
        <v>10</v>
      </c>
      <c r="Z4002" s="2">
        <v>22</v>
      </c>
      <c r="AA4002" s="9">
        <f t="shared" si="560"/>
        <v>8213</v>
      </c>
      <c r="AB4002" s="9">
        <f t="shared" si="561"/>
        <v>1195</v>
      </c>
      <c r="AC4002" s="9">
        <f t="shared" si="562"/>
        <v>1194</v>
      </c>
      <c r="AD4002" s="9">
        <f t="shared" si="563"/>
        <v>1187</v>
      </c>
      <c r="AE4002" s="44">
        <f t="shared" si="564"/>
        <v>5.7440648943932813E-6</v>
      </c>
      <c r="AF4002" s="9">
        <f t="shared" si="565"/>
        <v>41</v>
      </c>
      <c r="AG4002" s="9">
        <f t="shared" si="558"/>
        <v>32</v>
      </c>
      <c r="AH4002" s="44">
        <f t="shared" si="566"/>
        <v>2.0487865757072266E-6</v>
      </c>
      <c r="AI4002">
        <f>AA4002/'Totals and Drop Down Lists'!W$6*Inputs!E$37</f>
        <v>7450.344163921809</v>
      </c>
      <c r="AJ4002">
        <f>AB4002/'Totals and Drop Down Lists'!X$6*Inputs!F$37</f>
        <v>3932.0126833945164</v>
      </c>
      <c r="AK4002">
        <f>AC4002/'Totals and Drop Down Lists'!Y$6*Inputs!G$37</f>
        <v>7871.2513168611358</v>
      </c>
      <c r="AL4002">
        <f>AD4002/'Totals and Drop Down Lists'!Z$6*Inputs!H$37</f>
        <v>9516.774007482747</v>
      </c>
      <c r="AM4002">
        <f>AE4002/'Totals and Drop Down Lists'!AA$6*Inputs!I$37</f>
        <v>715.07490711952505</v>
      </c>
      <c r="AN4002">
        <f>AF4002/'Totals and Drop Down Lists'!AB$6*Inputs!J$37</f>
        <v>818.22441875413449</v>
      </c>
      <c r="AO4002">
        <f>AG4002/'Totals and Drop Down Lists'!AC$6*Inputs!K$37</f>
        <v>595.95443773093177</v>
      </c>
      <c r="AP4002">
        <f>AH4002/'Totals and Drop Down Lists'!AD$6*Inputs!L$37</f>
        <v>482.14075852352221</v>
      </c>
      <c r="AQ4002">
        <f>IF(OR($D4002="51",$D4002="52",$D4002="61"),(AA4002/'Totals and Drop Down Lists'!W$4)*Inputs!E$38,0)</f>
        <v>0</v>
      </c>
      <c r="AR4002">
        <f>IF(OR($D4002="51",$D4002="52",$D4002="61"),(AB4002/'Totals and Drop Down Lists'!X$4)*Inputs!F$38,0)</f>
        <v>0</v>
      </c>
      <c r="AS4002">
        <f>IF(OR($D4002="51",$D4002="52",$D4002="61"),(AC4002/'Totals and Drop Down Lists'!Y$4)*Inputs!G$38,0)</f>
        <v>0</v>
      </c>
      <c r="AT4002">
        <f>IF(OR($D4002="51",$D4002="52",$D4002="61"),(AD4002/'Totals and Drop Down Lists'!Z$4)*Inputs!H$38,0)</f>
        <v>0</v>
      </c>
      <c r="AU4002">
        <f>IF(OR($D4002="51",$D4002="52",$D4002="61"),(AE4002/'Totals and Drop Down Lists'!AA$4)*Inputs!I$38,0)</f>
        <v>0</v>
      </c>
      <c r="AV4002">
        <f>IF(OR($D4002="51",$D4002="52",$D4002="61"),(AF4002/'Totals and Drop Down Lists'!AB$4)*Inputs!J$38,0)</f>
        <v>0</v>
      </c>
      <c r="AW4002">
        <f>IF(OR($D4002="51",$D4002="52",$D4002="61"),(AG4002/'Totals and Drop Down Lists'!AC$4)*Inputs!K$38,0)</f>
        <v>0</v>
      </c>
      <c r="AX4002">
        <f>IF(OR($D4002="51",$D4002="52",$D4002="61"),(AH4002/'Totals and Drop Down Lists'!AD$4)*Inputs!L$38,0)</f>
        <v>0</v>
      </c>
      <c r="AY4002">
        <f>IF(OR($D4002="51",$D4002="52",$D4002="61"),0,(AA4002/'Totals and Drop Down Lists'!W$5)*Inputs!E$39)</f>
        <v>0</v>
      </c>
      <c r="AZ4002">
        <f>IF(OR($D4002="51",$D4002="52",$D4002="61"),0,(AB4002/'Totals and Drop Down Lists'!X$5)*Inputs!F$39)</f>
        <v>0</v>
      </c>
      <c r="BA4002">
        <f>IF(OR($D4002="51",$D4002="52",$D4002="61"),0,(AC4002/'Totals and Drop Down Lists'!Y$5)*Inputs!G$39)</f>
        <v>0</v>
      </c>
      <c r="BB4002">
        <f>IF(OR($D4002="51",$D4002="52",$D4002="61"),0,(AD4002/'Totals and Drop Down Lists'!Z$5)*Inputs!H$39)</f>
        <v>0</v>
      </c>
      <c r="BC4002">
        <f>IF(OR($D4002="51",$D4002="52",$D4002="61"),0,(AE4002/'Totals and Drop Down Lists'!AA$5)*Inputs!I$39)</f>
        <v>0</v>
      </c>
      <c r="BD4002">
        <f>IF(OR($D4002="51",$D4002="52",$D4002="61"),0,(AF4002/'Totals and Drop Down Lists'!AB$5)*Inputs!J$39)</f>
        <v>0</v>
      </c>
      <c r="BE4002">
        <f>IF(OR($D4002="51",$D4002="52",$D4002="61"),0,(AG4002/'Totals and Drop Down Lists'!AC$5)*Inputs!K$39)</f>
        <v>0</v>
      </c>
      <c r="BF4002">
        <f>IF(OR($D4002="51",$D4002="52",$D4002="61"),0,(AH4002/'Totals and Drop Down Lists'!AD$5)*Inputs!L$39)</f>
        <v>0</v>
      </c>
      <c r="BG4002" s="10">
        <f t="shared" si="559"/>
        <v>31381.776693788321</v>
      </c>
    </row>
    <row r="4003" spans="1:59" ht="28.8">
      <c r="A4003" s="1" t="s">
        <v>7719</v>
      </c>
      <c r="B4003" s="1" t="s">
        <v>6930</v>
      </c>
      <c r="C4003" s="1" t="s">
        <v>64</v>
      </c>
      <c r="D4003" s="1" t="s">
        <v>25</v>
      </c>
      <c r="E4003" s="1" t="s">
        <v>6948</v>
      </c>
      <c r="F4003" s="2">
        <v>45889</v>
      </c>
      <c r="G4003" s="2">
        <v>248</v>
      </c>
      <c r="H4003" s="2">
        <v>68</v>
      </c>
      <c r="I4003" s="2">
        <v>9288</v>
      </c>
      <c r="J4003" s="2">
        <v>17250</v>
      </c>
      <c r="K4003" s="2">
        <v>4016</v>
      </c>
      <c r="L4003" s="2">
        <v>53</v>
      </c>
      <c r="M4003" s="2">
        <v>13</v>
      </c>
      <c r="N4003" s="2">
        <v>20</v>
      </c>
      <c r="O4003" s="2">
        <v>145</v>
      </c>
      <c r="P4003" s="2">
        <v>34</v>
      </c>
      <c r="Q4003" s="2">
        <v>0</v>
      </c>
      <c r="R4003" s="2">
        <v>4989</v>
      </c>
      <c r="S4003" s="2">
        <v>1732900</v>
      </c>
      <c r="T4003" s="2">
        <v>109214300</v>
      </c>
      <c r="U4003" s="2">
        <v>389</v>
      </c>
      <c r="V4003" s="2">
        <v>539</v>
      </c>
      <c r="W4003" s="2">
        <v>60</v>
      </c>
      <c r="X4003" s="2">
        <v>1045</v>
      </c>
      <c r="Y4003" s="2">
        <v>190</v>
      </c>
      <c r="Z4003" s="2">
        <v>402</v>
      </c>
      <c r="AA4003" s="9">
        <f t="shared" si="560"/>
        <v>45889</v>
      </c>
      <c r="AB4003" s="9">
        <f t="shared" si="561"/>
        <v>8972</v>
      </c>
      <c r="AC4003" s="9">
        <f t="shared" si="562"/>
        <v>5254</v>
      </c>
      <c r="AD4003" s="9">
        <f t="shared" si="563"/>
        <v>4989</v>
      </c>
      <c r="AE4003" s="44">
        <f t="shared" si="564"/>
        <v>6.5297130244630289E-5</v>
      </c>
      <c r="AF4003" s="9">
        <f t="shared" si="565"/>
        <v>446</v>
      </c>
      <c r="AG4003" s="9">
        <f t="shared" si="558"/>
        <v>592</v>
      </c>
      <c r="AH4003" s="44">
        <f t="shared" si="566"/>
        <v>5.1283469353835565E-5</v>
      </c>
      <c r="AI4003">
        <f>AA4003/'Totals and Drop Down Lists'!W$6*Inputs!E$37</f>
        <v>41627.766143699977</v>
      </c>
      <c r="AJ4003">
        <f>AB4003/'Totals and Drop Down Lists'!X$6*Inputs!F$37</f>
        <v>29521.353803695063</v>
      </c>
      <c r="AK4003">
        <f>AC4003/'Totals and Drop Down Lists'!Y$6*Inputs!G$37</f>
        <v>34636.142729303523</v>
      </c>
      <c r="AL4003">
        <f>AD4003/'Totals and Drop Down Lists'!Z$6*Inputs!H$37</f>
        <v>39999.313835999514</v>
      </c>
      <c r="AM4003">
        <f>AE4003/'Totals and Drop Down Lists'!AA$6*Inputs!I$37</f>
        <v>8128.7973244220148</v>
      </c>
      <c r="AN4003">
        <f>AF4003/'Totals and Drop Down Lists'!AB$6*Inputs!J$37</f>
        <v>8900.6851405937559</v>
      </c>
      <c r="AO4003">
        <f>AG4003/'Totals and Drop Down Lists'!AC$6*Inputs!K$37</f>
        <v>11025.157098022239</v>
      </c>
      <c r="AP4003">
        <f>AH4003/'Totals and Drop Down Lists'!AD$6*Inputs!L$37</f>
        <v>12068.534178793559</v>
      </c>
      <c r="AQ4003">
        <f>IF(OR($D4003="51",$D4003="52",$D4003="61"),(AA4003/'Totals and Drop Down Lists'!W$4)*Inputs!E$38,0)</f>
        <v>0</v>
      </c>
      <c r="AR4003">
        <f>IF(OR($D4003="51",$D4003="52",$D4003="61"),(AB4003/'Totals and Drop Down Lists'!X$4)*Inputs!F$38,0)</f>
        <v>0</v>
      </c>
      <c r="AS4003">
        <f>IF(OR($D4003="51",$D4003="52",$D4003="61"),(AC4003/'Totals and Drop Down Lists'!Y$4)*Inputs!G$38,0)</f>
        <v>0</v>
      </c>
      <c r="AT4003">
        <f>IF(OR($D4003="51",$D4003="52",$D4003="61"),(AD4003/'Totals and Drop Down Lists'!Z$4)*Inputs!H$38,0)</f>
        <v>0</v>
      </c>
      <c r="AU4003">
        <f>IF(OR($D4003="51",$D4003="52",$D4003="61"),(AE4003/'Totals and Drop Down Lists'!AA$4)*Inputs!I$38,0)</f>
        <v>0</v>
      </c>
      <c r="AV4003">
        <f>IF(OR($D4003="51",$D4003="52",$D4003="61"),(AF4003/'Totals and Drop Down Lists'!AB$4)*Inputs!J$38,0)</f>
        <v>0</v>
      </c>
      <c r="AW4003">
        <f>IF(OR($D4003="51",$D4003="52",$D4003="61"),(AG4003/'Totals and Drop Down Lists'!AC$4)*Inputs!K$38,0)</f>
        <v>0</v>
      </c>
      <c r="AX4003">
        <f>IF(OR($D4003="51",$D4003="52",$D4003="61"),(AH4003/'Totals and Drop Down Lists'!AD$4)*Inputs!L$38,0)</f>
        <v>0</v>
      </c>
      <c r="AY4003">
        <f>IF(OR($D4003="51",$D4003="52",$D4003="61"),0,(AA4003/'Totals and Drop Down Lists'!W$5)*Inputs!E$39)</f>
        <v>0</v>
      </c>
      <c r="AZ4003">
        <f>IF(OR($D4003="51",$D4003="52",$D4003="61"),0,(AB4003/'Totals and Drop Down Lists'!X$5)*Inputs!F$39)</f>
        <v>0</v>
      </c>
      <c r="BA4003">
        <f>IF(OR($D4003="51",$D4003="52",$D4003="61"),0,(AC4003/'Totals and Drop Down Lists'!Y$5)*Inputs!G$39)</f>
        <v>0</v>
      </c>
      <c r="BB4003">
        <f>IF(OR($D4003="51",$D4003="52",$D4003="61"),0,(AD4003/'Totals and Drop Down Lists'!Z$5)*Inputs!H$39)</f>
        <v>0</v>
      </c>
      <c r="BC4003">
        <f>IF(OR($D4003="51",$D4003="52",$D4003="61"),0,(AE4003/'Totals and Drop Down Lists'!AA$5)*Inputs!I$39)</f>
        <v>0</v>
      </c>
      <c r="BD4003">
        <f>IF(OR($D4003="51",$D4003="52",$D4003="61"),0,(AF4003/'Totals and Drop Down Lists'!AB$5)*Inputs!J$39)</f>
        <v>0</v>
      </c>
      <c r="BE4003">
        <f>IF(OR($D4003="51",$D4003="52",$D4003="61"),0,(AG4003/'Totals and Drop Down Lists'!AC$5)*Inputs!K$39)</f>
        <v>0</v>
      </c>
      <c r="BF4003">
        <f>IF(OR($D4003="51",$D4003="52",$D4003="61"),0,(AH4003/'Totals and Drop Down Lists'!AD$5)*Inputs!L$39)</f>
        <v>0</v>
      </c>
      <c r="BG4003" s="10">
        <f t="shared" si="559"/>
        <v>185907.75025452964</v>
      </c>
    </row>
    <row r="4004" spans="1:59" ht="28.8">
      <c r="A4004" s="1" t="s">
        <v>7719</v>
      </c>
      <c r="B4004" s="1" t="s">
        <v>6930</v>
      </c>
      <c r="C4004" s="1" t="s">
        <v>1607</v>
      </c>
      <c r="D4004" s="1" t="s">
        <v>25</v>
      </c>
      <c r="E4004" s="1" t="s">
        <v>6949</v>
      </c>
      <c r="F4004" s="2">
        <v>8678</v>
      </c>
      <c r="G4004" s="2">
        <v>366</v>
      </c>
      <c r="H4004" s="2">
        <v>0</v>
      </c>
      <c r="I4004" s="2">
        <v>1841</v>
      </c>
      <c r="J4004" s="2">
        <v>2590</v>
      </c>
      <c r="K4004" s="2">
        <v>594</v>
      </c>
      <c r="L4004" s="2">
        <v>47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743</v>
      </c>
      <c r="S4004" s="2">
        <v>227500</v>
      </c>
      <c r="T4004" s="2">
        <v>20730900</v>
      </c>
      <c r="U4004" s="2">
        <v>34</v>
      </c>
      <c r="V4004" s="2">
        <v>60</v>
      </c>
      <c r="W4004" s="2">
        <v>0</v>
      </c>
      <c r="X4004" s="2">
        <v>184</v>
      </c>
      <c r="Y4004" s="2">
        <v>0</v>
      </c>
      <c r="Z4004" s="2">
        <v>119</v>
      </c>
      <c r="AA4004" s="9">
        <f t="shared" si="560"/>
        <v>8678</v>
      </c>
      <c r="AB4004" s="9">
        <f t="shared" si="561"/>
        <v>1475</v>
      </c>
      <c r="AC4004" s="9">
        <f t="shared" si="562"/>
        <v>790</v>
      </c>
      <c r="AD4004" s="9">
        <f t="shared" si="563"/>
        <v>743</v>
      </c>
      <c r="AE4004" s="44">
        <f t="shared" si="564"/>
        <v>9.5141262878238338E-6</v>
      </c>
      <c r="AF4004" s="9">
        <f t="shared" si="565"/>
        <v>124</v>
      </c>
      <c r="AG4004" s="9">
        <f t="shared" si="558"/>
        <v>119</v>
      </c>
      <c r="AH4004" s="44">
        <f t="shared" si="566"/>
        <v>1.0155112257870561E-5</v>
      </c>
      <c r="AI4004">
        <f>AA4004/'Totals and Drop Down Lists'!W$6*Inputs!E$37</f>
        <v>7872.1644532464943</v>
      </c>
      <c r="AJ4004">
        <f>AB4004/'Totals and Drop Down Lists'!X$6*Inputs!F$37</f>
        <v>4853.3210945664532</v>
      </c>
      <c r="AK4004">
        <f>AC4004/'Totals and Drop Down Lists'!Y$6*Inputs!G$37</f>
        <v>5207.9468511895293</v>
      </c>
      <c r="AL4004">
        <f>AD4004/'Totals and Drop Down Lists'!Z$6*Inputs!H$37</f>
        <v>5957.0034436054593</v>
      </c>
      <c r="AM4004">
        <f>AE4004/'Totals and Drop Down Lists'!AA$6*Inputs!I$37</f>
        <v>1184.407400798988</v>
      </c>
      <c r="AN4004">
        <f>AF4004/'Totals and Drop Down Lists'!AB$6*Inputs!J$37</f>
        <v>2474.629949402748</v>
      </c>
      <c r="AO4004">
        <f>AG4004/'Totals and Drop Down Lists'!AC$6*Inputs!K$37</f>
        <v>2216.2055653119023</v>
      </c>
      <c r="AP4004">
        <f>AH4004/'Totals and Drop Down Lists'!AD$6*Inputs!L$37</f>
        <v>2389.8016440346396</v>
      </c>
      <c r="AQ4004">
        <f>IF(OR($D4004="51",$D4004="52",$D4004="61"),(AA4004/'Totals and Drop Down Lists'!W$4)*Inputs!E$38,0)</f>
        <v>0</v>
      </c>
      <c r="AR4004">
        <f>IF(OR($D4004="51",$D4004="52",$D4004="61"),(AB4004/'Totals and Drop Down Lists'!X$4)*Inputs!F$38,0)</f>
        <v>0</v>
      </c>
      <c r="AS4004">
        <f>IF(OR($D4004="51",$D4004="52",$D4004="61"),(AC4004/'Totals and Drop Down Lists'!Y$4)*Inputs!G$38,0)</f>
        <v>0</v>
      </c>
      <c r="AT4004">
        <f>IF(OR($D4004="51",$D4004="52",$D4004="61"),(AD4004/'Totals and Drop Down Lists'!Z$4)*Inputs!H$38,0)</f>
        <v>0</v>
      </c>
      <c r="AU4004">
        <f>IF(OR($D4004="51",$D4004="52",$D4004="61"),(AE4004/'Totals and Drop Down Lists'!AA$4)*Inputs!I$38,0)</f>
        <v>0</v>
      </c>
      <c r="AV4004">
        <f>IF(OR($D4004="51",$D4004="52",$D4004="61"),(AF4004/'Totals and Drop Down Lists'!AB$4)*Inputs!J$38,0)</f>
        <v>0</v>
      </c>
      <c r="AW4004">
        <f>IF(OR($D4004="51",$D4004="52",$D4004="61"),(AG4004/'Totals and Drop Down Lists'!AC$4)*Inputs!K$38,0)</f>
        <v>0</v>
      </c>
      <c r="AX4004">
        <f>IF(OR($D4004="51",$D4004="52",$D4004="61"),(AH4004/'Totals and Drop Down Lists'!AD$4)*Inputs!L$38,0)</f>
        <v>0</v>
      </c>
      <c r="AY4004">
        <f>IF(OR($D4004="51",$D4004="52",$D4004="61"),0,(AA4004/'Totals and Drop Down Lists'!W$5)*Inputs!E$39)</f>
        <v>0</v>
      </c>
      <c r="AZ4004">
        <f>IF(OR($D4004="51",$D4004="52",$D4004="61"),0,(AB4004/'Totals and Drop Down Lists'!X$5)*Inputs!F$39)</f>
        <v>0</v>
      </c>
      <c r="BA4004">
        <f>IF(OR($D4004="51",$D4004="52",$D4004="61"),0,(AC4004/'Totals and Drop Down Lists'!Y$5)*Inputs!G$39)</f>
        <v>0</v>
      </c>
      <c r="BB4004">
        <f>IF(OR($D4004="51",$D4004="52",$D4004="61"),0,(AD4004/'Totals and Drop Down Lists'!Z$5)*Inputs!H$39)</f>
        <v>0</v>
      </c>
      <c r="BC4004">
        <f>IF(OR($D4004="51",$D4004="52",$D4004="61"),0,(AE4004/'Totals and Drop Down Lists'!AA$5)*Inputs!I$39)</f>
        <v>0</v>
      </c>
      <c r="BD4004">
        <f>IF(OR($D4004="51",$D4004="52",$D4004="61"),0,(AF4004/'Totals and Drop Down Lists'!AB$5)*Inputs!J$39)</f>
        <v>0</v>
      </c>
      <c r="BE4004">
        <f>IF(OR($D4004="51",$D4004="52",$D4004="61"),0,(AG4004/'Totals and Drop Down Lists'!AC$5)*Inputs!K$39)</f>
        <v>0</v>
      </c>
      <c r="BF4004">
        <f>IF(OR($D4004="51",$D4004="52",$D4004="61"),0,(AH4004/'Totals and Drop Down Lists'!AD$5)*Inputs!L$39)</f>
        <v>0</v>
      </c>
      <c r="BG4004" s="10">
        <f t="shared" si="559"/>
        <v>32155.480402156212</v>
      </c>
    </row>
    <row r="4005" spans="1:59" ht="28.8">
      <c r="A4005" s="1" t="s">
        <v>7719</v>
      </c>
      <c r="B4005" s="1" t="s">
        <v>6930</v>
      </c>
      <c r="C4005" s="1" t="s">
        <v>2137</v>
      </c>
      <c r="D4005" s="1" t="s">
        <v>25</v>
      </c>
      <c r="E4005" s="1" t="s">
        <v>6950</v>
      </c>
      <c r="F4005" s="2">
        <v>11869</v>
      </c>
      <c r="G4005" s="2">
        <v>74</v>
      </c>
      <c r="H4005" s="2">
        <v>0</v>
      </c>
      <c r="I4005" s="2">
        <v>1714</v>
      </c>
      <c r="J4005" s="2">
        <v>4449</v>
      </c>
      <c r="K4005" s="2">
        <v>932</v>
      </c>
      <c r="L4005" s="2">
        <v>25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1141</v>
      </c>
      <c r="S4005" s="2">
        <v>443800</v>
      </c>
      <c r="T4005" s="2">
        <v>34659300</v>
      </c>
      <c r="U4005" s="2">
        <v>90</v>
      </c>
      <c r="V4005" s="2">
        <v>90</v>
      </c>
      <c r="W4005" s="2">
        <v>0</v>
      </c>
      <c r="X4005" s="2">
        <v>230</v>
      </c>
      <c r="Y4005" s="2">
        <v>65</v>
      </c>
      <c r="Z4005" s="2">
        <v>95</v>
      </c>
      <c r="AA4005" s="9">
        <f t="shared" si="560"/>
        <v>11869</v>
      </c>
      <c r="AB4005" s="9">
        <f t="shared" si="561"/>
        <v>1640</v>
      </c>
      <c r="AC4005" s="9">
        <f t="shared" si="562"/>
        <v>1166</v>
      </c>
      <c r="AD4005" s="9">
        <f t="shared" si="563"/>
        <v>1141</v>
      </c>
      <c r="AE4005" s="44">
        <f t="shared" si="564"/>
        <v>1.3635315927312046E-5</v>
      </c>
      <c r="AF4005" s="9">
        <f t="shared" si="565"/>
        <v>140</v>
      </c>
      <c r="AG4005" s="9">
        <f t="shared" si="558"/>
        <v>160</v>
      </c>
      <c r="AH4005" s="44">
        <f t="shared" si="566"/>
        <v>1.2471668984937797E-5</v>
      </c>
      <c r="AI4005">
        <f>AA4005/'Totals and Drop Down Lists'!W$6*Inputs!E$37</f>
        <v>10766.849492461701</v>
      </c>
      <c r="AJ4005">
        <f>AB4005/'Totals and Drop Down Lists'!X$6*Inputs!F$37</f>
        <v>5396.2349797213446</v>
      </c>
      <c r="AK4005">
        <f>AC4005/'Totals and Drop Down Lists'!Y$6*Inputs!G$37</f>
        <v>7686.6658588442924</v>
      </c>
      <c r="AL4005">
        <f>AD4005/'Totals and Drop Down Lists'!Z$6*Inputs!H$37</f>
        <v>9147.9689490630262</v>
      </c>
      <c r="AM4005">
        <f>AE4005/'Totals and Drop Down Lists'!AA$6*Inputs!I$37</f>
        <v>1697.451621722654</v>
      </c>
      <c r="AN4005">
        <f>AF4005/'Totals and Drop Down Lists'!AB$6*Inputs!J$37</f>
        <v>2793.9370396482636</v>
      </c>
      <c r="AO4005">
        <f>AG4005/'Totals and Drop Down Lists'!AC$6*Inputs!K$37</f>
        <v>2979.7721886546592</v>
      </c>
      <c r="AP4005">
        <f>AH4005/'Totals and Drop Down Lists'!AD$6*Inputs!L$37</f>
        <v>2934.95672792395</v>
      </c>
      <c r="AQ4005">
        <f>IF(OR($D4005="51",$D4005="52",$D4005="61"),(AA4005/'Totals and Drop Down Lists'!W$4)*Inputs!E$38,0)</f>
        <v>0</v>
      </c>
      <c r="AR4005">
        <f>IF(OR($D4005="51",$D4005="52",$D4005="61"),(AB4005/'Totals and Drop Down Lists'!X$4)*Inputs!F$38,0)</f>
        <v>0</v>
      </c>
      <c r="AS4005">
        <f>IF(OR($D4005="51",$D4005="52",$D4005="61"),(AC4005/'Totals and Drop Down Lists'!Y$4)*Inputs!G$38,0)</f>
        <v>0</v>
      </c>
      <c r="AT4005">
        <f>IF(OR($D4005="51",$D4005="52",$D4005="61"),(AD4005/'Totals and Drop Down Lists'!Z$4)*Inputs!H$38,0)</f>
        <v>0</v>
      </c>
      <c r="AU4005">
        <f>IF(OR($D4005="51",$D4005="52",$D4005="61"),(AE4005/'Totals and Drop Down Lists'!AA$4)*Inputs!I$38,0)</f>
        <v>0</v>
      </c>
      <c r="AV4005">
        <f>IF(OR($D4005="51",$D4005="52",$D4005="61"),(AF4005/'Totals and Drop Down Lists'!AB$4)*Inputs!J$38,0)</f>
        <v>0</v>
      </c>
      <c r="AW4005">
        <f>IF(OR($D4005="51",$D4005="52",$D4005="61"),(AG4005/'Totals and Drop Down Lists'!AC$4)*Inputs!K$38,0)</f>
        <v>0</v>
      </c>
      <c r="AX4005">
        <f>IF(OR($D4005="51",$D4005="52",$D4005="61"),(AH4005/'Totals and Drop Down Lists'!AD$4)*Inputs!L$38,0)</f>
        <v>0</v>
      </c>
      <c r="AY4005">
        <f>IF(OR($D4005="51",$D4005="52",$D4005="61"),0,(AA4005/'Totals and Drop Down Lists'!W$5)*Inputs!E$39)</f>
        <v>0</v>
      </c>
      <c r="AZ4005">
        <f>IF(OR($D4005="51",$D4005="52",$D4005="61"),0,(AB4005/'Totals and Drop Down Lists'!X$5)*Inputs!F$39)</f>
        <v>0</v>
      </c>
      <c r="BA4005">
        <f>IF(OR($D4005="51",$D4005="52",$D4005="61"),0,(AC4005/'Totals and Drop Down Lists'!Y$5)*Inputs!G$39)</f>
        <v>0</v>
      </c>
      <c r="BB4005">
        <f>IF(OR($D4005="51",$D4005="52",$D4005="61"),0,(AD4005/'Totals and Drop Down Lists'!Z$5)*Inputs!H$39)</f>
        <v>0</v>
      </c>
      <c r="BC4005">
        <f>IF(OR($D4005="51",$D4005="52",$D4005="61"),0,(AE4005/'Totals and Drop Down Lists'!AA$5)*Inputs!I$39)</f>
        <v>0</v>
      </c>
      <c r="BD4005">
        <f>IF(OR($D4005="51",$D4005="52",$D4005="61"),0,(AF4005/'Totals and Drop Down Lists'!AB$5)*Inputs!J$39)</f>
        <v>0</v>
      </c>
      <c r="BE4005">
        <f>IF(OR($D4005="51",$D4005="52",$D4005="61"),0,(AG4005/'Totals and Drop Down Lists'!AC$5)*Inputs!K$39)</f>
        <v>0</v>
      </c>
      <c r="BF4005">
        <f>IF(OR($D4005="51",$D4005="52",$D4005="61"),0,(AH4005/'Totals and Drop Down Lists'!AD$5)*Inputs!L$39)</f>
        <v>0</v>
      </c>
      <c r="BG4005" s="10">
        <f t="shared" si="559"/>
        <v>43403.836858039889</v>
      </c>
    </row>
    <row r="4006" spans="1:59" ht="28.8">
      <c r="A4006" s="1" t="s">
        <v>7719</v>
      </c>
      <c r="B4006" s="1" t="s">
        <v>6930</v>
      </c>
      <c r="C4006" s="1" t="s">
        <v>6951</v>
      </c>
      <c r="D4006" s="1" t="s">
        <v>25</v>
      </c>
      <c r="E4006" s="1" t="s">
        <v>6952</v>
      </c>
      <c r="F4006" s="2">
        <v>35588</v>
      </c>
      <c r="G4006" s="2">
        <v>284</v>
      </c>
      <c r="H4006" s="2">
        <v>373</v>
      </c>
      <c r="I4006" s="2">
        <v>6866</v>
      </c>
      <c r="J4006" s="2">
        <v>15409</v>
      </c>
      <c r="K4006" s="2">
        <v>3937</v>
      </c>
      <c r="L4006" s="2">
        <v>174</v>
      </c>
      <c r="M4006" s="2">
        <v>27</v>
      </c>
      <c r="N4006" s="2">
        <v>0</v>
      </c>
      <c r="O4006" s="2">
        <v>39</v>
      </c>
      <c r="P4006" s="2">
        <v>103</v>
      </c>
      <c r="Q4006" s="2">
        <v>0</v>
      </c>
      <c r="R4006" s="2">
        <v>3471</v>
      </c>
      <c r="S4006" s="2">
        <v>2112500</v>
      </c>
      <c r="T4006" s="2">
        <v>125640300</v>
      </c>
      <c r="U4006" s="2">
        <v>374</v>
      </c>
      <c r="V4006" s="2">
        <v>479</v>
      </c>
      <c r="W4006" s="2">
        <v>95</v>
      </c>
      <c r="X4006" s="2">
        <v>1184</v>
      </c>
      <c r="Y4006" s="2">
        <v>83</v>
      </c>
      <c r="Z4006" s="2">
        <v>468</v>
      </c>
      <c r="AA4006" s="9">
        <f t="shared" si="560"/>
        <v>35588</v>
      </c>
      <c r="AB4006" s="9">
        <f t="shared" si="561"/>
        <v>6209</v>
      </c>
      <c r="AC4006" s="9">
        <f t="shared" si="562"/>
        <v>3814</v>
      </c>
      <c r="AD4006" s="9">
        <f t="shared" si="563"/>
        <v>3471</v>
      </c>
      <c r="AE4006" s="44">
        <f t="shared" si="564"/>
        <v>7.0250943335674129E-5</v>
      </c>
      <c r="AF4006" s="9">
        <f t="shared" si="565"/>
        <v>610</v>
      </c>
      <c r="AG4006" s="9">
        <f t="shared" si="558"/>
        <v>551</v>
      </c>
      <c r="AH4006" s="44">
        <f t="shared" si="566"/>
        <v>5.2383395348593215E-5</v>
      </c>
      <c r="AI4006">
        <f>AA4006/'Totals and Drop Down Lists'!W$6*Inputs!E$37</f>
        <v>32283.312809649258</v>
      </c>
      <c r="AJ4006">
        <f>AB4006/'Totals and Drop Down Lists'!X$6*Inputs!F$37</f>
        <v>20430.014017737703</v>
      </c>
      <c r="AK4006">
        <f>AC4006/'Totals and Drop Down Lists'!Y$6*Inputs!G$37</f>
        <v>25143.176317008685</v>
      </c>
      <c r="AL4006">
        <f>AD4006/'Totals and Drop Down Lists'!Z$6*Inputs!H$37</f>
        <v>27828.746908148787</v>
      </c>
      <c r="AM4006">
        <f>AE4006/'Totals and Drop Down Lists'!AA$6*Inputs!I$37</f>
        <v>8745.4942979230109</v>
      </c>
      <c r="AN4006">
        <f>AF4006/'Totals and Drop Down Lists'!AB$6*Inputs!J$37</f>
        <v>12173.582815610294</v>
      </c>
      <c r="AO4006">
        <f>AG4006/'Totals and Drop Down Lists'!AC$6*Inputs!K$37</f>
        <v>10261.590474679482</v>
      </c>
      <c r="AP4006">
        <f>AH4006/'Totals and Drop Down Lists'!AD$6*Inputs!L$37</f>
        <v>12327.37966310133</v>
      </c>
      <c r="AQ4006">
        <f>IF(OR($D4006="51",$D4006="52",$D4006="61"),(AA4006/'Totals and Drop Down Lists'!W$4)*Inputs!E$38,0)</f>
        <v>0</v>
      </c>
      <c r="AR4006">
        <f>IF(OR($D4006="51",$D4006="52",$D4006="61"),(AB4006/'Totals and Drop Down Lists'!X$4)*Inputs!F$38,0)</f>
        <v>0</v>
      </c>
      <c r="AS4006">
        <f>IF(OR($D4006="51",$D4006="52",$D4006="61"),(AC4006/'Totals and Drop Down Lists'!Y$4)*Inputs!G$38,0)</f>
        <v>0</v>
      </c>
      <c r="AT4006">
        <f>IF(OR($D4006="51",$D4006="52",$D4006="61"),(AD4006/'Totals and Drop Down Lists'!Z$4)*Inputs!H$38,0)</f>
        <v>0</v>
      </c>
      <c r="AU4006">
        <f>IF(OR($D4006="51",$D4006="52",$D4006="61"),(AE4006/'Totals and Drop Down Lists'!AA$4)*Inputs!I$38,0)</f>
        <v>0</v>
      </c>
      <c r="AV4006">
        <f>IF(OR($D4006="51",$D4006="52",$D4006="61"),(AF4006/'Totals and Drop Down Lists'!AB$4)*Inputs!J$38,0)</f>
        <v>0</v>
      </c>
      <c r="AW4006">
        <f>IF(OR($D4006="51",$D4006="52",$D4006="61"),(AG4006/'Totals and Drop Down Lists'!AC$4)*Inputs!K$38,0)</f>
        <v>0</v>
      </c>
      <c r="AX4006">
        <f>IF(OR($D4006="51",$D4006="52",$D4006="61"),(AH4006/'Totals and Drop Down Lists'!AD$4)*Inputs!L$38,0)</f>
        <v>0</v>
      </c>
      <c r="AY4006">
        <f>IF(OR($D4006="51",$D4006="52",$D4006="61"),0,(AA4006/'Totals and Drop Down Lists'!W$5)*Inputs!E$39)</f>
        <v>0</v>
      </c>
      <c r="AZ4006">
        <f>IF(OR($D4006="51",$D4006="52",$D4006="61"),0,(AB4006/'Totals and Drop Down Lists'!X$5)*Inputs!F$39)</f>
        <v>0</v>
      </c>
      <c r="BA4006">
        <f>IF(OR($D4006="51",$D4006="52",$D4006="61"),0,(AC4006/'Totals and Drop Down Lists'!Y$5)*Inputs!G$39)</f>
        <v>0</v>
      </c>
      <c r="BB4006">
        <f>IF(OR($D4006="51",$D4006="52",$D4006="61"),0,(AD4006/'Totals and Drop Down Lists'!Z$5)*Inputs!H$39)</f>
        <v>0</v>
      </c>
      <c r="BC4006">
        <f>IF(OR($D4006="51",$D4006="52",$D4006="61"),0,(AE4006/'Totals and Drop Down Lists'!AA$5)*Inputs!I$39)</f>
        <v>0</v>
      </c>
      <c r="BD4006">
        <f>IF(OR($D4006="51",$D4006="52",$D4006="61"),0,(AF4006/'Totals and Drop Down Lists'!AB$5)*Inputs!J$39)</f>
        <v>0</v>
      </c>
      <c r="BE4006">
        <f>IF(OR($D4006="51",$D4006="52",$D4006="61"),0,(AG4006/'Totals and Drop Down Lists'!AC$5)*Inputs!K$39)</f>
        <v>0</v>
      </c>
      <c r="BF4006">
        <f>IF(OR($D4006="51",$D4006="52",$D4006="61"),0,(AH4006/'Totals and Drop Down Lists'!AD$5)*Inputs!L$39)</f>
        <v>0</v>
      </c>
      <c r="BG4006" s="10">
        <f t="shared" si="559"/>
        <v>149193.29730385856</v>
      </c>
    </row>
    <row r="4007" spans="1:59" ht="28.8">
      <c r="A4007" s="1" t="s">
        <v>7719</v>
      </c>
      <c r="B4007" s="1" t="s">
        <v>6930</v>
      </c>
      <c r="C4007" s="1" t="s">
        <v>4866</v>
      </c>
      <c r="D4007" s="1" t="s">
        <v>25</v>
      </c>
      <c r="E4007" s="1" t="s">
        <v>6953</v>
      </c>
      <c r="F4007" s="2">
        <v>23746</v>
      </c>
      <c r="G4007" s="2">
        <v>136</v>
      </c>
      <c r="H4007" s="2">
        <v>5</v>
      </c>
      <c r="I4007" s="2">
        <v>4164</v>
      </c>
      <c r="J4007" s="2">
        <v>10570</v>
      </c>
      <c r="K4007" s="2">
        <v>4886</v>
      </c>
      <c r="L4007" s="2">
        <v>37</v>
      </c>
      <c r="M4007" s="2">
        <v>21</v>
      </c>
      <c r="N4007" s="2">
        <v>11</v>
      </c>
      <c r="O4007" s="2">
        <v>16</v>
      </c>
      <c r="P4007" s="2">
        <v>0</v>
      </c>
      <c r="Q4007" s="2">
        <v>0</v>
      </c>
      <c r="R4007" s="2">
        <v>738</v>
      </c>
      <c r="S4007" s="2">
        <v>1565100</v>
      </c>
      <c r="T4007" s="2">
        <v>117962300</v>
      </c>
      <c r="U4007" s="2">
        <v>154</v>
      </c>
      <c r="V4007" s="2">
        <v>1314</v>
      </c>
      <c r="W4007" s="2">
        <v>69</v>
      </c>
      <c r="X4007" s="2">
        <v>1825</v>
      </c>
      <c r="Y4007" s="2">
        <v>389</v>
      </c>
      <c r="Z4007" s="2">
        <v>460</v>
      </c>
      <c r="AA4007" s="9">
        <f t="shared" si="560"/>
        <v>23746</v>
      </c>
      <c r="AB4007" s="9">
        <f t="shared" si="561"/>
        <v>4023</v>
      </c>
      <c r="AC4007" s="9">
        <f t="shared" si="562"/>
        <v>823</v>
      </c>
      <c r="AD4007" s="9">
        <f t="shared" si="563"/>
        <v>738</v>
      </c>
      <c r="AE4007" s="44">
        <f t="shared" si="564"/>
        <v>1.5773487425654238E-4</v>
      </c>
      <c r="AF4007" s="9">
        <f t="shared" si="565"/>
        <v>442</v>
      </c>
      <c r="AG4007" s="9">
        <f t="shared" si="558"/>
        <v>849</v>
      </c>
      <c r="AH4007" s="44">
        <f t="shared" si="566"/>
        <v>1.4602837481871603E-4</v>
      </c>
      <c r="AI4007">
        <f>AA4007/'Totals and Drop Down Lists'!W$6*Inputs!E$37</f>
        <v>21540.956108180599</v>
      </c>
      <c r="AJ4007">
        <f>AB4007/'Totals and Drop Down Lists'!X$6*Inputs!F$37</f>
        <v>13237.227636231079</v>
      </c>
      <c r="AK4007">
        <f>AC4007/'Totals and Drop Down Lists'!Y$6*Inputs!G$37</f>
        <v>5425.4939981379521</v>
      </c>
      <c r="AL4007">
        <f>AD4007/'Totals and Drop Down Lists'!Z$6*Inputs!H$37</f>
        <v>5916.9159372554896</v>
      </c>
      <c r="AM4007">
        <f>AE4007/'Totals and Drop Down Lists'!AA$6*Inputs!I$37</f>
        <v>19636.312025061256</v>
      </c>
      <c r="AN4007">
        <f>AF4007/'Totals and Drop Down Lists'!AB$6*Inputs!J$37</f>
        <v>8820.8583680323773</v>
      </c>
      <c r="AO4007">
        <f>AG4007/'Totals and Drop Down Lists'!AC$6*Inputs!K$37</f>
        <v>15811.416176048784</v>
      </c>
      <c r="AP4007">
        <f>AH4007/'Totals and Drop Down Lists'!AD$6*Inputs!L$37</f>
        <v>34364.844164770664</v>
      </c>
      <c r="AQ4007">
        <f>IF(OR($D4007="51",$D4007="52",$D4007="61"),(AA4007/'Totals and Drop Down Lists'!W$4)*Inputs!E$38,0)</f>
        <v>0</v>
      </c>
      <c r="AR4007">
        <f>IF(OR($D4007="51",$D4007="52",$D4007="61"),(AB4007/'Totals and Drop Down Lists'!X$4)*Inputs!F$38,0)</f>
        <v>0</v>
      </c>
      <c r="AS4007">
        <f>IF(OR($D4007="51",$D4007="52",$D4007="61"),(AC4007/'Totals and Drop Down Lists'!Y$4)*Inputs!G$38,0)</f>
        <v>0</v>
      </c>
      <c r="AT4007">
        <f>IF(OR($D4007="51",$D4007="52",$D4007="61"),(AD4007/'Totals and Drop Down Lists'!Z$4)*Inputs!H$38,0)</f>
        <v>0</v>
      </c>
      <c r="AU4007">
        <f>IF(OR($D4007="51",$D4007="52",$D4007="61"),(AE4007/'Totals and Drop Down Lists'!AA$4)*Inputs!I$38,0)</f>
        <v>0</v>
      </c>
      <c r="AV4007">
        <f>IF(OR($D4007="51",$D4007="52",$D4007="61"),(AF4007/'Totals and Drop Down Lists'!AB$4)*Inputs!J$38,0)</f>
        <v>0</v>
      </c>
      <c r="AW4007">
        <f>IF(OR($D4007="51",$D4007="52",$D4007="61"),(AG4007/'Totals and Drop Down Lists'!AC$4)*Inputs!K$38,0)</f>
        <v>0</v>
      </c>
      <c r="AX4007">
        <f>IF(OR($D4007="51",$D4007="52",$D4007="61"),(AH4007/'Totals and Drop Down Lists'!AD$4)*Inputs!L$38,0)</f>
        <v>0</v>
      </c>
      <c r="AY4007">
        <f>IF(OR($D4007="51",$D4007="52",$D4007="61"),0,(AA4007/'Totals and Drop Down Lists'!W$5)*Inputs!E$39)</f>
        <v>0</v>
      </c>
      <c r="AZ4007">
        <f>IF(OR($D4007="51",$D4007="52",$D4007="61"),0,(AB4007/'Totals and Drop Down Lists'!X$5)*Inputs!F$39)</f>
        <v>0</v>
      </c>
      <c r="BA4007">
        <f>IF(OR($D4007="51",$D4007="52",$D4007="61"),0,(AC4007/'Totals and Drop Down Lists'!Y$5)*Inputs!G$39)</f>
        <v>0</v>
      </c>
      <c r="BB4007">
        <f>IF(OR($D4007="51",$D4007="52",$D4007="61"),0,(AD4007/'Totals and Drop Down Lists'!Z$5)*Inputs!H$39)</f>
        <v>0</v>
      </c>
      <c r="BC4007">
        <f>IF(OR($D4007="51",$D4007="52",$D4007="61"),0,(AE4007/'Totals and Drop Down Lists'!AA$5)*Inputs!I$39)</f>
        <v>0</v>
      </c>
      <c r="BD4007">
        <f>IF(OR($D4007="51",$D4007="52",$D4007="61"),0,(AF4007/'Totals and Drop Down Lists'!AB$5)*Inputs!J$39)</f>
        <v>0</v>
      </c>
      <c r="BE4007">
        <f>IF(OR($D4007="51",$D4007="52",$D4007="61"),0,(AG4007/'Totals and Drop Down Lists'!AC$5)*Inputs!K$39)</f>
        <v>0</v>
      </c>
      <c r="BF4007">
        <f>IF(OR($D4007="51",$D4007="52",$D4007="61"),0,(AH4007/'Totals and Drop Down Lists'!AD$5)*Inputs!L$39)</f>
        <v>0</v>
      </c>
      <c r="BG4007" s="10">
        <f t="shared" si="559"/>
        <v>124754.02441371819</v>
      </c>
    </row>
    <row r="4008" spans="1:59" ht="28.8">
      <c r="A4008" s="1" t="s">
        <v>7719</v>
      </c>
      <c r="B4008" s="1" t="s">
        <v>6930</v>
      </c>
      <c r="C4008" s="1" t="s">
        <v>6954</v>
      </c>
      <c r="D4008" s="1" t="s">
        <v>25</v>
      </c>
      <c r="E4008" s="1" t="s">
        <v>6955</v>
      </c>
      <c r="F4008" s="2">
        <v>13922</v>
      </c>
      <c r="G4008" s="2">
        <v>111</v>
      </c>
      <c r="H4008" s="2">
        <v>4</v>
      </c>
      <c r="I4008" s="2">
        <v>2177</v>
      </c>
      <c r="J4008" s="2">
        <v>5020</v>
      </c>
      <c r="K4008" s="2">
        <v>1133</v>
      </c>
      <c r="L4008" s="2">
        <v>13</v>
      </c>
      <c r="M4008" s="2">
        <v>0</v>
      </c>
      <c r="N4008" s="2">
        <v>0</v>
      </c>
      <c r="O4008" s="2">
        <v>4</v>
      </c>
      <c r="P4008" s="2">
        <v>13</v>
      </c>
      <c r="Q4008" s="2">
        <v>0</v>
      </c>
      <c r="R4008" s="2">
        <v>886</v>
      </c>
      <c r="S4008" s="2">
        <v>531700</v>
      </c>
      <c r="T4008" s="2">
        <v>31158900</v>
      </c>
      <c r="U4008" s="2">
        <v>375</v>
      </c>
      <c r="V4008" s="2">
        <v>64</v>
      </c>
      <c r="W4008" s="2">
        <v>24</v>
      </c>
      <c r="X4008" s="2">
        <v>190</v>
      </c>
      <c r="Y4008" s="2">
        <v>10</v>
      </c>
      <c r="Z4008" s="2">
        <v>99</v>
      </c>
      <c r="AA4008" s="9">
        <f t="shared" si="560"/>
        <v>13922</v>
      </c>
      <c r="AB4008" s="9">
        <f t="shared" si="561"/>
        <v>2062</v>
      </c>
      <c r="AC4008" s="9">
        <f t="shared" si="562"/>
        <v>916</v>
      </c>
      <c r="AD4008" s="9">
        <f t="shared" si="563"/>
        <v>886</v>
      </c>
      <c r="AE4008" s="44">
        <f t="shared" si="564"/>
        <v>1.7858784163051818E-5</v>
      </c>
      <c r="AF4008" s="9">
        <f t="shared" si="565"/>
        <v>102</v>
      </c>
      <c r="AG4008" s="9">
        <f t="shared" si="558"/>
        <v>109</v>
      </c>
      <c r="AH4008" s="44">
        <f t="shared" si="566"/>
        <v>9.1538496923139102E-6</v>
      </c>
      <c r="AI4008">
        <f>AA4008/'Totals and Drop Down Lists'!W$6*Inputs!E$37</f>
        <v>12629.208748340367</v>
      </c>
      <c r="AJ4008">
        <f>AB4008/'Totals and Drop Down Lists'!X$6*Inputs!F$37</f>
        <v>6784.7783708447641</v>
      </c>
      <c r="AK4008">
        <f>AC4008/'Totals and Drop Down Lists'!Y$6*Inputs!G$37</f>
        <v>6038.5814122653273</v>
      </c>
      <c r="AL4008">
        <f>AD4008/'Totals and Drop Down Lists'!Z$6*Inputs!H$37</f>
        <v>7103.5061252145852</v>
      </c>
      <c r="AM4008">
        <f>AE4008/'Totals and Drop Down Lists'!AA$6*Inputs!I$37</f>
        <v>2223.2284386492465</v>
      </c>
      <c r="AN4008">
        <f>AF4008/'Totals and Drop Down Lists'!AB$6*Inputs!J$37</f>
        <v>2035.5827003151637</v>
      </c>
      <c r="AO4008">
        <f>AG4008/'Totals and Drop Down Lists'!AC$6*Inputs!K$37</f>
        <v>2029.9698035209865</v>
      </c>
      <c r="AP4008">
        <f>AH4008/'Totals and Drop Down Lists'!AD$6*Inputs!L$37</f>
        <v>2154.1746155472779</v>
      </c>
      <c r="AQ4008">
        <f>IF(OR($D4008="51",$D4008="52",$D4008="61"),(AA4008/'Totals and Drop Down Lists'!W$4)*Inputs!E$38,0)</f>
        <v>0</v>
      </c>
      <c r="AR4008">
        <f>IF(OR($D4008="51",$D4008="52",$D4008="61"),(AB4008/'Totals and Drop Down Lists'!X$4)*Inputs!F$38,0)</f>
        <v>0</v>
      </c>
      <c r="AS4008">
        <f>IF(OR($D4008="51",$D4008="52",$D4008="61"),(AC4008/'Totals and Drop Down Lists'!Y$4)*Inputs!G$38,0)</f>
        <v>0</v>
      </c>
      <c r="AT4008">
        <f>IF(OR($D4008="51",$D4008="52",$D4008="61"),(AD4008/'Totals and Drop Down Lists'!Z$4)*Inputs!H$38,0)</f>
        <v>0</v>
      </c>
      <c r="AU4008">
        <f>IF(OR($D4008="51",$D4008="52",$D4008="61"),(AE4008/'Totals and Drop Down Lists'!AA$4)*Inputs!I$38,0)</f>
        <v>0</v>
      </c>
      <c r="AV4008">
        <f>IF(OR($D4008="51",$D4008="52",$D4008="61"),(AF4008/'Totals and Drop Down Lists'!AB$4)*Inputs!J$38,0)</f>
        <v>0</v>
      </c>
      <c r="AW4008">
        <f>IF(OR($D4008="51",$D4008="52",$D4008="61"),(AG4008/'Totals and Drop Down Lists'!AC$4)*Inputs!K$38,0)</f>
        <v>0</v>
      </c>
      <c r="AX4008">
        <f>IF(OR($D4008="51",$D4008="52",$D4008="61"),(AH4008/'Totals and Drop Down Lists'!AD$4)*Inputs!L$38,0)</f>
        <v>0</v>
      </c>
      <c r="AY4008">
        <f>IF(OR($D4008="51",$D4008="52",$D4008="61"),0,(AA4008/'Totals and Drop Down Lists'!W$5)*Inputs!E$39)</f>
        <v>0</v>
      </c>
      <c r="AZ4008">
        <f>IF(OR($D4008="51",$D4008="52",$D4008="61"),0,(AB4008/'Totals and Drop Down Lists'!X$5)*Inputs!F$39)</f>
        <v>0</v>
      </c>
      <c r="BA4008">
        <f>IF(OR($D4008="51",$D4008="52",$D4008="61"),0,(AC4008/'Totals and Drop Down Lists'!Y$5)*Inputs!G$39)</f>
        <v>0</v>
      </c>
      <c r="BB4008">
        <f>IF(OR($D4008="51",$D4008="52",$D4008="61"),0,(AD4008/'Totals and Drop Down Lists'!Z$5)*Inputs!H$39)</f>
        <v>0</v>
      </c>
      <c r="BC4008">
        <f>IF(OR($D4008="51",$D4008="52",$D4008="61"),0,(AE4008/'Totals and Drop Down Lists'!AA$5)*Inputs!I$39)</f>
        <v>0</v>
      </c>
      <c r="BD4008">
        <f>IF(OR($D4008="51",$D4008="52",$D4008="61"),0,(AF4008/'Totals and Drop Down Lists'!AB$5)*Inputs!J$39)</f>
        <v>0</v>
      </c>
      <c r="BE4008">
        <f>IF(OR($D4008="51",$D4008="52",$D4008="61"),0,(AG4008/'Totals and Drop Down Lists'!AC$5)*Inputs!K$39)</f>
        <v>0</v>
      </c>
      <c r="BF4008">
        <f>IF(OR($D4008="51",$D4008="52",$D4008="61"),0,(AH4008/'Totals and Drop Down Lists'!AD$5)*Inputs!L$39)</f>
        <v>0</v>
      </c>
      <c r="BG4008" s="10">
        <f t="shared" si="559"/>
        <v>40999.030214697719</v>
      </c>
    </row>
    <row r="4009" spans="1:59" ht="28.8">
      <c r="A4009" s="1" t="s">
        <v>7719</v>
      </c>
      <c r="B4009" s="1" t="s">
        <v>6930</v>
      </c>
      <c r="C4009" s="1" t="s">
        <v>1857</v>
      </c>
      <c r="D4009" s="1" t="s">
        <v>25</v>
      </c>
      <c r="E4009" s="1" t="s">
        <v>6956</v>
      </c>
      <c r="F4009" s="2">
        <v>69078</v>
      </c>
      <c r="G4009" s="2">
        <v>459</v>
      </c>
      <c r="H4009" s="2">
        <v>43</v>
      </c>
      <c r="I4009" s="2">
        <v>12036</v>
      </c>
      <c r="J4009" s="2">
        <v>27599</v>
      </c>
      <c r="K4009" s="2">
        <v>7091</v>
      </c>
      <c r="L4009" s="2">
        <v>139</v>
      </c>
      <c r="M4009" s="2">
        <v>0</v>
      </c>
      <c r="N4009" s="2">
        <v>13</v>
      </c>
      <c r="O4009" s="2">
        <v>101</v>
      </c>
      <c r="P4009" s="2">
        <v>86</v>
      </c>
      <c r="Q4009" s="2">
        <v>207</v>
      </c>
      <c r="R4009" s="2">
        <v>8044</v>
      </c>
      <c r="S4009" s="2">
        <v>3837300</v>
      </c>
      <c r="T4009" s="2">
        <v>219698800</v>
      </c>
      <c r="U4009" s="2">
        <v>548</v>
      </c>
      <c r="V4009" s="2">
        <v>834</v>
      </c>
      <c r="W4009" s="2">
        <v>30</v>
      </c>
      <c r="X4009" s="2">
        <v>2298</v>
      </c>
      <c r="Y4009" s="2">
        <v>247</v>
      </c>
      <c r="Z4009" s="2">
        <v>1408</v>
      </c>
      <c r="AA4009" s="9">
        <f t="shared" si="560"/>
        <v>69078</v>
      </c>
      <c r="AB4009" s="9">
        <f t="shared" si="561"/>
        <v>11534</v>
      </c>
      <c r="AC4009" s="9">
        <f t="shared" si="562"/>
        <v>8590</v>
      </c>
      <c r="AD4009" s="9">
        <f t="shared" si="563"/>
        <v>8044</v>
      </c>
      <c r="AE4009" s="44">
        <f t="shared" si="564"/>
        <v>1.272381688191418E-4</v>
      </c>
      <c r="AF4009" s="9">
        <f t="shared" si="565"/>
        <v>1434</v>
      </c>
      <c r="AG4009" s="9">
        <f t="shared" si="558"/>
        <v>1655</v>
      </c>
      <c r="AH4009" s="44">
        <f t="shared" si="566"/>
        <v>1.5822067148567469E-4</v>
      </c>
      <c r="AI4009">
        <f>AA4009/'Totals and Drop Down Lists'!W$6*Inputs!E$37</f>
        <v>62663.445045098102</v>
      </c>
      <c r="AJ4009">
        <f>AB4009/'Totals and Drop Down Lists'!X$6*Inputs!F$37</f>
        <v>37951.325765918293</v>
      </c>
      <c r="AK4009">
        <f>AC4009/'Totals and Drop Down Lists'!Y$6*Inputs!G$37</f>
        <v>56628.181584453232</v>
      </c>
      <c r="AL4009">
        <f>AD4009/'Totals and Drop Down Lists'!Z$6*Inputs!H$37</f>
        <v>64492.78021583084</v>
      </c>
      <c r="AM4009">
        <f>AE4009/'Totals and Drop Down Lists'!AA$6*Inputs!I$37</f>
        <v>15839.796977087697</v>
      </c>
      <c r="AN4009">
        <f>AF4009/'Totals and Drop Down Lists'!AB$6*Inputs!J$37</f>
        <v>28617.89796325436</v>
      </c>
      <c r="AO4009">
        <f>AG4009/'Totals and Drop Down Lists'!AC$6*Inputs!K$37</f>
        <v>30822.018576396629</v>
      </c>
      <c r="AP4009">
        <f>AH4009/'Totals and Drop Down Lists'!AD$6*Inputs!L$37</f>
        <v>37234.056230513561</v>
      </c>
      <c r="AQ4009">
        <f>IF(OR($D4009="51",$D4009="52",$D4009="61"),(AA4009/'Totals and Drop Down Lists'!W$4)*Inputs!E$38,0)</f>
        <v>0</v>
      </c>
      <c r="AR4009">
        <f>IF(OR($D4009="51",$D4009="52",$D4009="61"),(AB4009/'Totals and Drop Down Lists'!X$4)*Inputs!F$38,0)</f>
        <v>0</v>
      </c>
      <c r="AS4009">
        <f>IF(OR($D4009="51",$D4009="52",$D4009="61"),(AC4009/'Totals and Drop Down Lists'!Y$4)*Inputs!G$38,0)</f>
        <v>0</v>
      </c>
      <c r="AT4009">
        <f>IF(OR($D4009="51",$D4009="52",$D4009="61"),(AD4009/'Totals and Drop Down Lists'!Z$4)*Inputs!H$38,0)</f>
        <v>0</v>
      </c>
      <c r="AU4009">
        <f>IF(OR($D4009="51",$D4009="52",$D4009="61"),(AE4009/'Totals and Drop Down Lists'!AA$4)*Inputs!I$38,0)</f>
        <v>0</v>
      </c>
      <c r="AV4009">
        <f>IF(OR($D4009="51",$D4009="52",$D4009="61"),(AF4009/'Totals and Drop Down Lists'!AB$4)*Inputs!J$38,0)</f>
        <v>0</v>
      </c>
      <c r="AW4009">
        <f>IF(OR($D4009="51",$D4009="52",$D4009="61"),(AG4009/'Totals and Drop Down Lists'!AC$4)*Inputs!K$38,0)</f>
        <v>0</v>
      </c>
      <c r="AX4009">
        <f>IF(OR($D4009="51",$D4009="52",$D4009="61"),(AH4009/'Totals and Drop Down Lists'!AD$4)*Inputs!L$38,0)</f>
        <v>0</v>
      </c>
      <c r="AY4009">
        <f>IF(OR($D4009="51",$D4009="52",$D4009="61"),0,(AA4009/'Totals and Drop Down Lists'!W$5)*Inputs!E$39)</f>
        <v>0</v>
      </c>
      <c r="AZ4009">
        <f>IF(OR($D4009="51",$D4009="52",$D4009="61"),0,(AB4009/'Totals and Drop Down Lists'!X$5)*Inputs!F$39)</f>
        <v>0</v>
      </c>
      <c r="BA4009">
        <f>IF(OR($D4009="51",$D4009="52",$D4009="61"),0,(AC4009/'Totals and Drop Down Lists'!Y$5)*Inputs!G$39)</f>
        <v>0</v>
      </c>
      <c r="BB4009">
        <f>IF(OR($D4009="51",$D4009="52",$D4009="61"),0,(AD4009/'Totals and Drop Down Lists'!Z$5)*Inputs!H$39)</f>
        <v>0</v>
      </c>
      <c r="BC4009">
        <f>IF(OR($D4009="51",$D4009="52",$D4009="61"),0,(AE4009/'Totals and Drop Down Lists'!AA$5)*Inputs!I$39)</f>
        <v>0</v>
      </c>
      <c r="BD4009">
        <f>IF(OR($D4009="51",$D4009="52",$D4009="61"),0,(AF4009/'Totals and Drop Down Lists'!AB$5)*Inputs!J$39)</f>
        <v>0</v>
      </c>
      <c r="BE4009">
        <f>IF(OR($D4009="51",$D4009="52",$D4009="61"),0,(AG4009/'Totals and Drop Down Lists'!AC$5)*Inputs!K$39)</f>
        <v>0</v>
      </c>
      <c r="BF4009">
        <f>IF(OR($D4009="51",$D4009="52",$D4009="61"),0,(AH4009/'Totals and Drop Down Lists'!AD$5)*Inputs!L$39)</f>
        <v>0</v>
      </c>
      <c r="BG4009" s="10">
        <f t="shared" si="559"/>
        <v>334249.50235855271</v>
      </c>
    </row>
    <row r="4010" spans="1:59" ht="28.8">
      <c r="A4010" s="1" t="s">
        <v>7719</v>
      </c>
      <c r="B4010" s="1" t="s">
        <v>6930</v>
      </c>
      <c r="C4010" s="1" t="s">
        <v>76</v>
      </c>
      <c r="D4010" s="1" t="s">
        <v>25</v>
      </c>
      <c r="E4010" s="1" t="s">
        <v>6957</v>
      </c>
      <c r="F4010" s="2">
        <v>29229</v>
      </c>
      <c r="G4010" s="2">
        <v>155</v>
      </c>
      <c r="H4010" s="2">
        <v>0</v>
      </c>
      <c r="I4010" s="2">
        <v>5458</v>
      </c>
      <c r="J4010" s="2">
        <v>11459</v>
      </c>
      <c r="K4010" s="2">
        <v>2555</v>
      </c>
      <c r="L4010" s="2">
        <v>98</v>
      </c>
      <c r="M4010" s="2">
        <v>0</v>
      </c>
      <c r="N4010" s="2">
        <v>21</v>
      </c>
      <c r="O4010" s="2">
        <v>72</v>
      </c>
      <c r="P4010" s="2">
        <v>14</v>
      </c>
      <c r="Q4010" s="2">
        <v>0</v>
      </c>
      <c r="R4010" s="2">
        <v>1251</v>
      </c>
      <c r="S4010" s="2">
        <v>1123400</v>
      </c>
      <c r="T4010" s="2">
        <v>82305100</v>
      </c>
      <c r="U4010" s="2">
        <v>112</v>
      </c>
      <c r="V4010" s="2">
        <v>340</v>
      </c>
      <c r="W4010" s="2">
        <v>50</v>
      </c>
      <c r="X4010" s="2">
        <v>755</v>
      </c>
      <c r="Y4010" s="2">
        <v>250</v>
      </c>
      <c r="Z4010" s="2">
        <v>320</v>
      </c>
      <c r="AA4010" s="9">
        <f t="shared" si="560"/>
        <v>29229</v>
      </c>
      <c r="AB4010" s="9">
        <f t="shared" si="561"/>
        <v>5303</v>
      </c>
      <c r="AC4010" s="9">
        <f t="shared" si="562"/>
        <v>1456</v>
      </c>
      <c r="AD4010" s="9">
        <f t="shared" si="563"/>
        <v>1251</v>
      </c>
      <c r="AE4010" s="44">
        <f t="shared" si="564"/>
        <v>3.978605470651469E-5</v>
      </c>
      <c r="AF4010" s="9">
        <f t="shared" si="565"/>
        <v>365</v>
      </c>
      <c r="AG4010" s="9">
        <f t="shared" si="558"/>
        <v>570</v>
      </c>
      <c r="AH4010" s="44">
        <f t="shared" si="566"/>
        <v>4.7290088527814639E-5</v>
      </c>
      <c r="AI4010">
        <f>AA4010/'Totals and Drop Down Lists'!W$6*Inputs!E$37</f>
        <v>26514.80696058329</v>
      </c>
      <c r="AJ4010">
        <f>AB4010/'Totals and Drop Down Lists'!X$6*Inputs!F$37</f>
        <v>17448.923230159933</v>
      </c>
      <c r="AK4010">
        <f>AC4010/'Totals and Drop Down Lists'!Y$6*Inputs!G$37</f>
        <v>9598.4438168758916</v>
      </c>
      <c r="AL4010">
        <f>AD4010/'Totals and Drop Down Lists'!Z$6*Inputs!H$37</f>
        <v>10029.894088762354</v>
      </c>
      <c r="AM4010">
        <f>AE4010/'Totals and Drop Down Lists'!AA$6*Inputs!I$37</f>
        <v>4952.9401037378721</v>
      </c>
      <c r="AN4010">
        <f>AF4010/'Totals and Drop Down Lists'!AB$6*Inputs!J$37</f>
        <v>7284.1929962258309</v>
      </c>
      <c r="AO4010">
        <f>AG4010/'Totals and Drop Down Lists'!AC$6*Inputs!K$37</f>
        <v>10615.438422082223</v>
      </c>
      <c r="AP4010">
        <f>AH4010/'Totals and Drop Down Lists'!AD$6*Inputs!L$37</f>
        <v>11128.772232205056</v>
      </c>
      <c r="AQ4010">
        <f>IF(OR($D4010="51",$D4010="52",$D4010="61"),(AA4010/'Totals and Drop Down Lists'!W$4)*Inputs!E$38,0)</f>
        <v>0</v>
      </c>
      <c r="AR4010">
        <f>IF(OR($D4010="51",$D4010="52",$D4010="61"),(AB4010/'Totals and Drop Down Lists'!X$4)*Inputs!F$38,0)</f>
        <v>0</v>
      </c>
      <c r="AS4010">
        <f>IF(OR($D4010="51",$D4010="52",$D4010="61"),(AC4010/'Totals and Drop Down Lists'!Y$4)*Inputs!G$38,0)</f>
        <v>0</v>
      </c>
      <c r="AT4010">
        <f>IF(OR($D4010="51",$D4010="52",$D4010="61"),(AD4010/'Totals and Drop Down Lists'!Z$4)*Inputs!H$38,0)</f>
        <v>0</v>
      </c>
      <c r="AU4010">
        <f>IF(OR($D4010="51",$D4010="52",$D4010="61"),(AE4010/'Totals and Drop Down Lists'!AA$4)*Inputs!I$38,0)</f>
        <v>0</v>
      </c>
      <c r="AV4010">
        <f>IF(OR($D4010="51",$D4010="52",$D4010="61"),(AF4010/'Totals and Drop Down Lists'!AB$4)*Inputs!J$38,0)</f>
        <v>0</v>
      </c>
      <c r="AW4010">
        <f>IF(OR($D4010="51",$D4010="52",$D4010="61"),(AG4010/'Totals and Drop Down Lists'!AC$4)*Inputs!K$38,0)</f>
        <v>0</v>
      </c>
      <c r="AX4010">
        <f>IF(OR($D4010="51",$D4010="52",$D4010="61"),(AH4010/'Totals and Drop Down Lists'!AD$4)*Inputs!L$38,0)</f>
        <v>0</v>
      </c>
      <c r="AY4010">
        <f>IF(OR($D4010="51",$D4010="52",$D4010="61"),0,(AA4010/'Totals and Drop Down Lists'!W$5)*Inputs!E$39)</f>
        <v>0</v>
      </c>
      <c r="AZ4010">
        <f>IF(OR($D4010="51",$D4010="52",$D4010="61"),0,(AB4010/'Totals and Drop Down Lists'!X$5)*Inputs!F$39)</f>
        <v>0</v>
      </c>
      <c r="BA4010">
        <f>IF(OR($D4010="51",$D4010="52",$D4010="61"),0,(AC4010/'Totals and Drop Down Lists'!Y$5)*Inputs!G$39)</f>
        <v>0</v>
      </c>
      <c r="BB4010">
        <f>IF(OR($D4010="51",$D4010="52",$D4010="61"),0,(AD4010/'Totals and Drop Down Lists'!Z$5)*Inputs!H$39)</f>
        <v>0</v>
      </c>
      <c r="BC4010">
        <f>IF(OR($D4010="51",$D4010="52",$D4010="61"),0,(AE4010/'Totals and Drop Down Lists'!AA$5)*Inputs!I$39)</f>
        <v>0</v>
      </c>
      <c r="BD4010">
        <f>IF(OR($D4010="51",$D4010="52",$D4010="61"),0,(AF4010/'Totals and Drop Down Lists'!AB$5)*Inputs!J$39)</f>
        <v>0</v>
      </c>
      <c r="BE4010">
        <f>IF(OR($D4010="51",$D4010="52",$D4010="61"),0,(AG4010/'Totals and Drop Down Lists'!AC$5)*Inputs!K$39)</f>
        <v>0</v>
      </c>
      <c r="BF4010">
        <f>IF(OR($D4010="51",$D4010="52",$D4010="61"),0,(AH4010/'Totals and Drop Down Lists'!AD$5)*Inputs!L$39)</f>
        <v>0</v>
      </c>
      <c r="BG4010" s="10">
        <f t="shared" si="559"/>
        <v>97573.411850632459</v>
      </c>
    </row>
    <row r="4011" spans="1:59" ht="28.8">
      <c r="A4011" s="1" t="s">
        <v>7719</v>
      </c>
      <c r="B4011" s="1" t="s">
        <v>6930</v>
      </c>
      <c r="C4011" s="1" t="s">
        <v>438</v>
      </c>
      <c r="D4011" s="1" t="s">
        <v>25</v>
      </c>
      <c r="E4011" s="1" t="s">
        <v>6958</v>
      </c>
      <c r="F4011" s="2">
        <v>54131</v>
      </c>
      <c r="G4011" s="2">
        <v>571</v>
      </c>
      <c r="H4011" s="2">
        <v>59</v>
      </c>
      <c r="I4011" s="2">
        <v>5904</v>
      </c>
      <c r="J4011" s="2">
        <v>19889</v>
      </c>
      <c r="K4011" s="2">
        <v>4946</v>
      </c>
      <c r="L4011" s="2">
        <v>188</v>
      </c>
      <c r="M4011" s="2">
        <v>8</v>
      </c>
      <c r="N4011" s="2">
        <v>21</v>
      </c>
      <c r="O4011" s="2">
        <v>97</v>
      </c>
      <c r="P4011" s="2">
        <v>75</v>
      </c>
      <c r="Q4011" s="2">
        <v>8</v>
      </c>
      <c r="R4011" s="2">
        <v>2366</v>
      </c>
      <c r="S4011" s="2">
        <v>4334400</v>
      </c>
      <c r="T4011" s="2">
        <v>237436800</v>
      </c>
      <c r="U4011" s="2">
        <v>412</v>
      </c>
      <c r="V4011" s="2">
        <v>485</v>
      </c>
      <c r="W4011" s="2">
        <v>4</v>
      </c>
      <c r="X4011" s="2">
        <v>1205</v>
      </c>
      <c r="Y4011" s="2">
        <v>235</v>
      </c>
      <c r="Z4011" s="2">
        <v>660</v>
      </c>
      <c r="AA4011" s="9">
        <f t="shared" si="560"/>
        <v>54131</v>
      </c>
      <c r="AB4011" s="9">
        <f t="shared" si="561"/>
        <v>5274</v>
      </c>
      <c r="AC4011" s="9">
        <f t="shared" si="562"/>
        <v>2763</v>
      </c>
      <c r="AD4011" s="9">
        <f t="shared" si="563"/>
        <v>2366</v>
      </c>
      <c r="AE4011" s="44">
        <f t="shared" si="564"/>
        <v>8.589958432172871E-5</v>
      </c>
      <c r="AF4011" s="9">
        <f t="shared" si="565"/>
        <v>716</v>
      </c>
      <c r="AG4011" s="9">
        <f t="shared" si="558"/>
        <v>895</v>
      </c>
      <c r="AH4011" s="44">
        <f t="shared" si="566"/>
        <v>8.2816197474029548E-5</v>
      </c>
      <c r="AI4011">
        <f>AA4011/'Totals and Drop Down Lists'!W$6*Inputs!E$37</f>
        <v>49104.417379429127</v>
      </c>
      <c r="AJ4011">
        <f>AB4011/'Totals and Drop Down Lists'!X$6*Inputs!F$37</f>
        <v>17353.502001859983</v>
      </c>
      <c r="AK4011">
        <f>AC4011/'Totals and Drop Down Lists'!Y$6*Inputs!G$37</f>
        <v>18214.629303590718</v>
      </c>
      <c r="AL4011">
        <f>AD4011/'Totals and Drop Down Lists'!Z$6*Inputs!H$37</f>
        <v>18969.40800480554</v>
      </c>
      <c r="AM4011">
        <f>AE4011/'Totals and Drop Down Lists'!AA$6*Inputs!I$37</f>
        <v>10693.583448268815</v>
      </c>
      <c r="AN4011">
        <f>AF4011/'Totals and Drop Down Lists'!AB$6*Inputs!J$37</f>
        <v>14288.992288486836</v>
      </c>
      <c r="AO4011">
        <f>AG4011/'Totals and Drop Down Lists'!AC$6*Inputs!K$37</f>
        <v>16668.100680287</v>
      </c>
      <c r="AP4011">
        <f>AH4011/'Totals and Drop Down Lists'!AD$6*Inputs!L$37</f>
        <v>19489.128219409176</v>
      </c>
      <c r="AQ4011">
        <f>IF(OR($D4011="51",$D4011="52",$D4011="61"),(AA4011/'Totals and Drop Down Lists'!W$4)*Inputs!E$38,0)</f>
        <v>0</v>
      </c>
      <c r="AR4011">
        <f>IF(OR($D4011="51",$D4011="52",$D4011="61"),(AB4011/'Totals and Drop Down Lists'!X$4)*Inputs!F$38,0)</f>
        <v>0</v>
      </c>
      <c r="AS4011">
        <f>IF(OR($D4011="51",$D4011="52",$D4011="61"),(AC4011/'Totals and Drop Down Lists'!Y$4)*Inputs!G$38,0)</f>
        <v>0</v>
      </c>
      <c r="AT4011">
        <f>IF(OR($D4011="51",$D4011="52",$D4011="61"),(AD4011/'Totals and Drop Down Lists'!Z$4)*Inputs!H$38,0)</f>
        <v>0</v>
      </c>
      <c r="AU4011">
        <f>IF(OR($D4011="51",$D4011="52",$D4011="61"),(AE4011/'Totals and Drop Down Lists'!AA$4)*Inputs!I$38,0)</f>
        <v>0</v>
      </c>
      <c r="AV4011">
        <f>IF(OR($D4011="51",$D4011="52",$D4011="61"),(AF4011/'Totals and Drop Down Lists'!AB$4)*Inputs!J$38,0)</f>
        <v>0</v>
      </c>
      <c r="AW4011">
        <f>IF(OR($D4011="51",$D4011="52",$D4011="61"),(AG4011/'Totals and Drop Down Lists'!AC$4)*Inputs!K$38,0)</f>
        <v>0</v>
      </c>
      <c r="AX4011">
        <f>IF(OR($D4011="51",$D4011="52",$D4011="61"),(AH4011/'Totals and Drop Down Lists'!AD$4)*Inputs!L$38,0)</f>
        <v>0</v>
      </c>
      <c r="AY4011">
        <f>IF(OR($D4011="51",$D4011="52",$D4011="61"),0,(AA4011/'Totals and Drop Down Lists'!W$5)*Inputs!E$39)</f>
        <v>0</v>
      </c>
      <c r="AZ4011">
        <f>IF(OR($D4011="51",$D4011="52",$D4011="61"),0,(AB4011/'Totals and Drop Down Lists'!X$5)*Inputs!F$39)</f>
        <v>0</v>
      </c>
      <c r="BA4011">
        <f>IF(OR($D4011="51",$D4011="52",$D4011="61"),0,(AC4011/'Totals and Drop Down Lists'!Y$5)*Inputs!G$39)</f>
        <v>0</v>
      </c>
      <c r="BB4011">
        <f>IF(OR($D4011="51",$D4011="52",$D4011="61"),0,(AD4011/'Totals and Drop Down Lists'!Z$5)*Inputs!H$39)</f>
        <v>0</v>
      </c>
      <c r="BC4011">
        <f>IF(OR($D4011="51",$D4011="52",$D4011="61"),0,(AE4011/'Totals and Drop Down Lists'!AA$5)*Inputs!I$39)</f>
        <v>0</v>
      </c>
      <c r="BD4011">
        <f>IF(OR($D4011="51",$D4011="52",$D4011="61"),0,(AF4011/'Totals and Drop Down Lists'!AB$5)*Inputs!J$39)</f>
        <v>0</v>
      </c>
      <c r="BE4011">
        <f>IF(OR($D4011="51",$D4011="52",$D4011="61"),0,(AG4011/'Totals and Drop Down Lists'!AC$5)*Inputs!K$39)</f>
        <v>0</v>
      </c>
      <c r="BF4011">
        <f>IF(OR($D4011="51",$D4011="52",$D4011="61"),0,(AH4011/'Totals and Drop Down Lists'!AD$5)*Inputs!L$39)</f>
        <v>0</v>
      </c>
      <c r="BG4011" s="10">
        <f t="shared" si="559"/>
        <v>164781.76132613717</v>
      </c>
    </row>
    <row r="4012" spans="1:59" ht="28.8">
      <c r="A4012" s="1" t="s">
        <v>7719</v>
      </c>
      <c r="B4012" s="1" t="s">
        <v>6930</v>
      </c>
      <c r="C4012" s="1" t="s">
        <v>650</v>
      </c>
      <c r="D4012" s="1" t="s">
        <v>25</v>
      </c>
      <c r="E4012" s="1" t="s">
        <v>6959</v>
      </c>
      <c r="F4012" s="2">
        <v>16411</v>
      </c>
      <c r="G4012" s="2">
        <v>84</v>
      </c>
      <c r="H4012" s="2">
        <v>0</v>
      </c>
      <c r="I4012" s="2">
        <v>3289</v>
      </c>
      <c r="J4012" s="2">
        <v>6451</v>
      </c>
      <c r="K4012" s="2">
        <v>1834</v>
      </c>
      <c r="L4012" s="2">
        <v>8</v>
      </c>
      <c r="M4012" s="2">
        <v>0</v>
      </c>
      <c r="N4012" s="2">
        <v>14</v>
      </c>
      <c r="O4012" s="2">
        <v>22</v>
      </c>
      <c r="P4012" s="2">
        <v>10</v>
      </c>
      <c r="Q4012" s="2">
        <v>13</v>
      </c>
      <c r="R4012" s="2">
        <v>1534</v>
      </c>
      <c r="S4012" s="2">
        <v>758700</v>
      </c>
      <c r="T4012" s="2">
        <v>50561600</v>
      </c>
      <c r="U4012" s="2">
        <v>61</v>
      </c>
      <c r="V4012" s="2">
        <v>179</v>
      </c>
      <c r="W4012" s="2">
        <v>104</v>
      </c>
      <c r="X4012" s="2">
        <v>550</v>
      </c>
      <c r="Y4012" s="2">
        <v>59</v>
      </c>
      <c r="Z4012" s="2">
        <v>250</v>
      </c>
      <c r="AA4012" s="9">
        <f t="shared" si="560"/>
        <v>16411</v>
      </c>
      <c r="AB4012" s="9">
        <f t="shared" si="561"/>
        <v>3205</v>
      </c>
      <c r="AC4012" s="9">
        <f t="shared" si="562"/>
        <v>1601</v>
      </c>
      <c r="AD4012" s="9">
        <f t="shared" si="563"/>
        <v>1534</v>
      </c>
      <c r="AE4012" s="44">
        <f t="shared" si="564"/>
        <v>3.6413917733682612E-5</v>
      </c>
      <c r="AF4012" s="9">
        <f t="shared" si="565"/>
        <v>267</v>
      </c>
      <c r="AG4012" s="9">
        <f t="shared" si="558"/>
        <v>309</v>
      </c>
      <c r="AH4012" s="44">
        <f t="shared" si="566"/>
        <v>3.2687511211507683E-5</v>
      </c>
      <c r="AI4012">
        <f>AA4012/'Totals and Drop Down Lists'!W$6*Inputs!E$37</f>
        <v>14887.081221736369</v>
      </c>
      <c r="AJ4012">
        <f>AB4012/'Totals and Drop Down Lists'!X$6*Inputs!F$37</f>
        <v>10545.690920735922</v>
      </c>
      <c r="AK4012">
        <f>AC4012/'Totals and Drop Down Lists'!Y$6*Inputs!G$37</f>
        <v>10554.332795891689</v>
      </c>
      <c r="AL4012">
        <f>AD4012/'Totals and Drop Down Lists'!Z$6*Inputs!H$37</f>
        <v>12298.846948170625</v>
      </c>
      <c r="AM4012">
        <f>AE4012/'Totals and Drop Down Lists'!AA$6*Inputs!I$37</f>
        <v>4533.144962670458</v>
      </c>
      <c r="AN4012">
        <f>AF4012/'Totals and Drop Down Lists'!AB$6*Inputs!J$37</f>
        <v>5328.4370684720461</v>
      </c>
      <c r="AO4012">
        <f>AG4012/'Totals and Drop Down Lists'!AC$6*Inputs!K$37</f>
        <v>5754.6850393393106</v>
      </c>
      <c r="AP4012">
        <f>AH4012/'Totals and Drop Down Lists'!AD$6*Inputs!L$37</f>
        <v>7692.3490404666563</v>
      </c>
      <c r="AQ4012">
        <f>IF(OR($D4012="51",$D4012="52",$D4012="61"),(AA4012/'Totals and Drop Down Lists'!W$4)*Inputs!E$38,0)</f>
        <v>0</v>
      </c>
      <c r="AR4012">
        <f>IF(OR($D4012="51",$D4012="52",$D4012="61"),(AB4012/'Totals and Drop Down Lists'!X$4)*Inputs!F$38,0)</f>
        <v>0</v>
      </c>
      <c r="AS4012">
        <f>IF(OR($D4012="51",$D4012="52",$D4012="61"),(AC4012/'Totals and Drop Down Lists'!Y$4)*Inputs!G$38,0)</f>
        <v>0</v>
      </c>
      <c r="AT4012">
        <f>IF(OR($D4012="51",$D4012="52",$D4012="61"),(AD4012/'Totals and Drop Down Lists'!Z$4)*Inputs!H$38,0)</f>
        <v>0</v>
      </c>
      <c r="AU4012">
        <f>IF(OR($D4012="51",$D4012="52",$D4012="61"),(AE4012/'Totals and Drop Down Lists'!AA$4)*Inputs!I$38,0)</f>
        <v>0</v>
      </c>
      <c r="AV4012">
        <f>IF(OR($D4012="51",$D4012="52",$D4012="61"),(AF4012/'Totals and Drop Down Lists'!AB$4)*Inputs!J$38,0)</f>
        <v>0</v>
      </c>
      <c r="AW4012">
        <f>IF(OR($D4012="51",$D4012="52",$D4012="61"),(AG4012/'Totals and Drop Down Lists'!AC$4)*Inputs!K$38,0)</f>
        <v>0</v>
      </c>
      <c r="AX4012">
        <f>IF(OR($D4012="51",$D4012="52",$D4012="61"),(AH4012/'Totals and Drop Down Lists'!AD$4)*Inputs!L$38,0)</f>
        <v>0</v>
      </c>
      <c r="AY4012">
        <f>IF(OR($D4012="51",$D4012="52",$D4012="61"),0,(AA4012/'Totals and Drop Down Lists'!W$5)*Inputs!E$39)</f>
        <v>0</v>
      </c>
      <c r="AZ4012">
        <f>IF(OR($D4012="51",$D4012="52",$D4012="61"),0,(AB4012/'Totals and Drop Down Lists'!X$5)*Inputs!F$39)</f>
        <v>0</v>
      </c>
      <c r="BA4012">
        <f>IF(OR($D4012="51",$D4012="52",$D4012="61"),0,(AC4012/'Totals and Drop Down Lists'!Y$5)*Inputs!G$39)</f>
        <v>0</v>
      </c>
      <c r="BB4012">
        <f>IF(OR($D4012="51",$D4012="52",$D4012="61"),0,(AD4012/'Totals and Drop Down Lists'!Z$5)*Inputs!H$39)</f>
        <v>0</v>
      </c>
      <c r="BC4012">
        <f>IF(OR($D4012="51",$D4012="52",$D4012="61"),0,(AE4012/'Totals and Drop Down Lists'!AA$5)*Inputs!I$39)</f>
        <v>0</v>
      </c>
      <c r="BD4012">
        <f>IF(OR($D4012="51",$D4012="52",$D4012="61"),0,(AF4012/'Totals and Drop Down Lists'!AB$5)*Inputs!J$39)</f>
        <v>0</v>
      </c>
      <c r="BE4012">
        <f>IF(OR($D4012="51",$D4012="52",$D4012="61"),0,(AG4012/'Totals and Drop Down Lists'!AC$5)*Inputs!K$39)</f>
        <v>0</v>
      </c>
      <c r="BF4012">
        <f>IF(OR($D4012="51",$D4012="52",$D4012="61"),0,(AH4012/'Totals and Drop Down Lists'!AD$5)*Inputs!L$39)</f>
        <v>0</v>
      </c>
      <c r="BG4012" s="10">
        <f t="shared" si="559"/>
        <v>71594.567997483071</v>
      </c>
    </row>
    <row r="4013" spans="1:59" ht="28.8">
      <c r="A4013" s="1" t="s">
        <v>7719</v>
      </c>
      <c r="B4013" s="1" t="s">
        <v>6930</v>
      </c>
      <c r="C4013" s="1" t="s">
        <v>652</v>
      </c>
      <c r="D4013" s="1" t="s">
        <v>25</v>
      </c>
      <c r="E4013" s="1" t="s">
        <v>6960</v>
      </c>
      <c r="F4013" s="2">
        <v>21660</v>
      </c>
      <c r="G4013" s="2">
        <v>103</v>
      </c>
      <c r="H4013" s="2">
        <v>0</v>
      </c>
      <c r="I4013" s="2">
        <v>5879</v>
      </c>
      <c r="J4013" s="2">
        <v>8416</v>
      </c>
      <c r="K4013" s="2">
        <v>1791</v>
      </c>
      <c r="L4013" s="2">
        <v>74</v>
      </c>
      <c r="M4013" s="2">
        <v>0</v>
      </c>
      <c r="N4013" s="2">
        <v>0</v>
      </c>
      <c r="O4013" s="2">
        <v>79</v>
      </c>
      <c r="P4013" s="2">
        <v>0</v>
      </c>
      <c r="Q4013" s="2">
        <v>0</v>
      </c>
      <c r="R4013" s="2">
        <v>1076</v>
      </c>
      <c r="S4013" s="2">
        <v>666700</v>
      </c>
      <c r="T4013" s="2">
        <v>51226200</v>
      </c>
      <c r="U4013" s="2">
        <v>55</v>
      </c>
      <c r="V4013" s="2">
        <v>280</v>
      </c>
      <c r="W4013" s="2">
        <v>40</v>
      </c>
      <c r="X4013" s="2">
        <v>695</v>
      </c>
      <c r="Y4013" s="2">
        <v>80</v>
      </c>
      <c r="Z4013" s="2">
        <v>350</v>
      </c>
      <c r="AA4013" s="9">
        <f t="shared" si="560"/>
        <v>21660</v>
      </c>
      <c r="AB4013" s="9">
        <f t="shared" si="561"/>
        <v>5776</v>
      </c>
      <c r="AC4013" s="9">
        <f t="shared" si="562"/>
        <v>1229</v>
      </c>
      <c r="AD4013" s="9">
        <f t="shared" si="563"/>
        <v>1076</v>
      </c>
      <c r="AE4013" s="44">
        <f t="shared" si="564"/>
        <v>2.6618356104998992E-5</v>
      </c>
      <c r="AF4013" s="9">
        <f t="shared" si="565"/>
        <v>375</v>
      </c>
      <c r="AG4013" s="9">
        <f t="shared" si="558"/>
        <v>430</v>
      </c>
      <c r="AH4013" s="44">
        <f t="shared" si="566"/>
        <v>3.4049395100624694E-5</v>
      </c>
      <c r="AI4013">
        <f>AA4013/'Totals and Drop Down Lists'!W$6*Inputs!E$37</f>
        <v>19648.661218865993</v>
      </c>
      <c r="AJ4013">
        <f>AB4013/'Totals and Drop Down Lists'!X$6*Inputs!F$37</f>
        <v>19005.276367603958</v>
      </c>
      <c r="AK4013">
        <f>AC4013/'Totals and Drop Down Lists'!Y$6*Inputs!G$37</f>
        <v>8101.9831393821914</v>
      </c>
      <c r="AL4013">
        <f>AD4013/'Totals and Drop Down Lists'!Z$6*Inputs!H$37</f>
        <v>8626.8313665134247</v>
      </c>
      <c r="AM4013">
        <f>AE4013/'Totals and Drop Down Lists'!AA$6*Inputs!I$37</f>
        <v>3313.7018591199394</v>
      </c>
      <c r="AN4013">
        <f>AF4013/'Totals and Drop Down Lists'!AB$6*Inputs!J$37</f>
        <v>7483.7599276292776</v>
      </c>
      <c r="AO4013">
        <f>AG4013/'Totals and Drop Down Lists'!AC$6*Inputs!K$37</f>
        <v>8008.1377570093955</v>
      </c>
      <c r="AP4013">
        <f>AH4013/'Totals and Drop Down Lists'!AD$6*Inputs!L$37</f>
        <v>8012.8410522288759</v>
      </c>
      <c r="AQ4013">
        <f>IF(OR($D4013="51",$D4013="52",$D4013="61"),(AA4013/'Totals and Drop Down Lists'!W$4)*Inputs!E$38,0)</f>
        <v>0</v>
      </c>
      <c r="AR4013">
        <f>IF(OR($D4013="51",$D4013="52",$D4013="61"),(AB4013/'Totals and Drop Down Lists'!X$4)*Inputs!F$38,0)</f>
        <v>0</v>
      </c>
      <c r="AS4013">
        <f>IF(OR($D4013="51",$D4013="52",$D4013="61"),(AC4013/'Totals and Drop Down Lists'!Y$4)*Inputs!G$38,0)</f>
        <v>0</v>
      </c>
      <c r="AT4013">
        <f>IF(OR($D4013="51",$D4013="52",$D4013="61"),(AD4013/'Totals and Drop Down Lists'!Z$4)*Inputs!H$38,0)</f>
        <v>0</v>
      </c>
      <c r="AU4013">
        <f>IF(OR($D4013="51",$D4013="52",$D4013="61"),(AE4013/'Totals and Drop Down Lists'!AA$4)*Inputs!I$38,0)</f>
        <v>0</v>
      </c>
      <c r="AV4013">
        <f>IF(OR($D4013="51",$D4013="52",$D4013="61"),(AF4013/'Totals and Drop Down Lists'!AB$4)*Inputs!J$38,0)</f>
        <v>0</v>
      </c>
      <c r="AW4013">
        <f>IF(OR($D4013="51",$D4013="52",$D4013="61"),(AG4013/'Totals and Drop Down Lists'!AC$4)*Inputs!K$38,0)</f>
        <v>0</v>
      </c>
      <c r="AX4013">
        <f>IF(OR($D4013="51",$D4013="52",$D4013="61"),(AH4013/'Totals and Drop Down Lists'!AD$4)*Inputs!L$38,0)</f>
        <v>0</v>
      </c>
      <c r="AY4013">
        <f>IF(OR($D4013="51",$D4013="52",$D4013="61"),0,(AA4013/'Totals and Drop Down Lists'!W$5)*Inputs!E$39)</f>
        <v>0</v>
      </c>
      <c r="AZ4013">
        <f>IF(OR($D4013="51",$D4013="52",$D4013="61"),0,(AB4013/'Totals and Drop Down Lists'!X$5)*Inputs!F$39)</f>
        <v>0</v>
      </c>
      <c r="BA4013">
        <f>IF(OR($D4013="51",$D4013="52",$D4013="61"),0,(AC4013/'Totals and Drop Down Lists'!Y$5)*Inputs!G$39)</f>
        <v>0</v>
      </c>
      <c r="BB4013">
        <f>IF(OR($D4013="51",$D4013="52",$D4013="61"),0,(AD4013/'Totals and Drop Down Lists'!Z$5)*Inputs!H$39)</f>
        <v>0</v>
      </c>
      <c r="BC4013">
        <f>IF(OR($D4013="51",$D4013="52",$D4013="61"),0,(AE4013/'Totals and Drop Down Lists'!AA$5)*Inputs!I$39)</f>
        <v>0</v>
      </c>
      <c r="BD4013">
        <f>IF(OR($D4013="51",$D4013="52",$D4013="61"),0,(AF4013/'Totals and Drop Down Lists'!AB$5)*Inputs!J$39)</f>
        <v>0</v>
      </c>
      <c r="BE4013">
        <f>IF(OR($D4013="51",$D4013="52",$D4013="61"),0,(AG4013/'Totals and Drop Down Lists'!AC$5)*Inputs!K$39)</f>
        <v>0</v>
      </c>
      <c r="BF4013">
        <f>IF(OR($D4013="51",$D4013="52",$D4013="61"),0,(AH4013/'Totals and Drop Down Lists'!AD$5)*Inputs!L$39)</f>
        <v>0</v>
      </c>
      <c r="BG4013" s="10">
        <f t="shared" si="559"/>
        <v>82201.192688353054</v>
      </c>
    </row>
    <row r="4014" spans="1:59" ht="28.8">
      <c r="A4014" s="1" t="s">
        <v>7719</v>
      </c>
      <c r="B4014" s="1" t="s">
        <v>6930</v>
      </c>
      <c r="C4014" s="1" t="s">
        <v>463</v>
      </c>
      <c r="D4014" s="1" t="s">
        <v>25</v>
      </c>
      <c r="E4014" s="1" t="s">
        <v>6961</v>
      </c>
      <c r="F4014" s="2">
        <v>36442</v>
      </c>
      <c r="G4014" s="2">
        <v>190</v>
      </c>
      <c r="H4014" s="2">
        <v>67</v>
      </c>
      <c r="I4014" s="2">
        <v>7058</v>
      </c>
      <c r="J4014" s="2">
        <v>14699</v>
      </c>
      <c r="K4014" s="2">
        <v>3848</v>
      </c>
      <c r="L4014" s="2">
        <v>28</v>
      </c>
      <c r="M4014" s="2">
        <v>0</v>
      </c>
      <c r="N4014" s="2">
        <v>2</v>
      </c>
      <c r="O4014" s="2">
        <v>96</v>
      </c>
      <c r="P4014" s="2">
        <v>32</v>
      </c>
      <c r="Q4014" s="2">
        <v>0</v>
      </c>
      <c r="R4014" s="2">
        <v>2673</v>
      </c>
      <c r="S4014" s="2">
        <v>1319900</v>
      </c>
      <c r="T4014" s="2">
        <v>119811000</v>
      </c>
      <c r="U4014" s="2">
        <v>1015</v>
      </c>
      <c r="V4014" s="2">
        <v>364</v>
      </c>
      <c r="W4014" s="2">
        <v>129</v>
      </c>
      <c r="X4014" s="2">
        <v>960</v>
      </c>
      <c r="Y4014" s="2">
        <v>100</v>
      </c>
      <c r="Z4014" s="2">
        <v>405</v>
      </c>
      <c r="AA4014" s="9">
        <f t="shared" si="560"/>
        <v>36442</v>
      </c>
      <c r="AB4014" s="9">
        <f t="shared" si="561"/>
        <v>6801</v>
      </c>
      <c r="AC4014" s="9">
        <f t="shared" si="562"/>
        <v>2831</v>
      </c>
      <c r="AD4014" s="9">
        <f t="shared" si="563"/>
        <v>2673</v>
      </c>
      <c r="AE4014" s="44">
        <f t="shared" si="564"/>
        <v>7.0352271254945988E-5</v>
      </c>
      <c r="AF4014" s="9">
        <f t="shared" si="565"/>
        <v>467</v>
      </c>
      <c r="AG4014" s="9">
        <f t="shared" si="558"/>
        <v>505</v>
      </c>
      <c r="AH4014" s="44">
        <f t="shared" si="566"/>
        <v>4.919146286572704E-5</v>
      </c>
      <c r="AI4014">
        <f>AA4014/'Totals and Drop Down Lists'!W$6*Inputs!E$37</f>
        <v>33058.010717355239</v>
      </c>
      <c r="AJ4014">
        <f>AB4014/'Totals and Drop Down Lists'!X$6*Inputs!F$37</f>
        <v>22377.923229929798</v>
      </c>
      <c r="AK4014">
        <f>AC4014/'Totals and Drop Down Lists'!Y$6*Inputs!G$37</f>
        <v>18662.908273060199</v>
      </c>
      <c r="AL4014">
        <f>AD4014/'Totals and Drop Down Lists'!Z$6*Inputs!H$37</f>
        <v>21430.780894693664</v>
      </c>
      <c r="AM4014">
        <f>AE4014/'Totals and Drop Down Lists'!AA$6*Inputs!I$37</f>
        <v>8758.1085447663354</v>
      </c>
      <c r="AN4014">
        <f>AF4014/'Totals and Drop Down Lists'!AB$6*Inputs!J$37</f>
        <v>9319.7756965409953</v>
      </c>
      <c r="AO4014">
        <f>AG4014/'Totals and Drop Down Lists'!AC$6*Inputs!K$37</f>
        <v>9404.9059704412684</v>
      </c>
      <c r="AP4014">
        <f>AH4014/'Totals and Drop Down Lists'!AD$6*Inputs!L$37</f>
        <v>11576.222482215502</v>
      </c>
      <c r="AQ4014">
        <f>IF(OR($D4014="51",$D4014="52",$D4014="61"),(AA4014/'Totals and Drop Down Lists'!W$4)*Inputs!E$38,0)</f>
        <v>0</v>
      </c>
      <c r="AR4014">
        <f>IF(OR($D4014="51",$D4014="52",$D4014="61"),(AB4014/'Totals and Drop Down Lists'!X$4)*Inputs!F$38,0)</f>
        <v>0</v>
      </c>
      <c r="AS4014">
        <f>IF(OR($D4014="51",$D4014="52",$D4014="61"),(AC4014/'Totals and Drop Down Lists'!Y$4)*Inputs!G$38,0)</f>
        <v>0</v>
      </c>
      <c r="AT4014">
        <f>IF(OR($D4014="51",$D4014="52",$D4014="61"),(AD4014/'Totals and Drop Down Lists'!Z$4)*Inputs!H$38,0)</f>
        <v>0</v>
      </c>
      <c r="AU4014">
        <f>IF(OR($D4014="51",$D4014="52",$D4014="61"),(AE4014/'Totals and Drop Down Lists'!AA$4)*Inputs!I$38,0)</f>
        <v>0</v>
      </c>
      <c r="AV4014">
        <f>IF(OR($D4014="51",$D4014="52",$D4014="61"),(AF4014/'Totals and Drop Down Lists'!AB$4)*Inputs!J$38,0)</f>
        <v>0</v>
      </c>
      <c r="AW4014">
        <f>IF(OR($D4014="51",$D4014="52",$D4014="61"),(AG4014/'Totals and Drop Down Lists'!AC$4)*Inputs!K$38,0)</f>
        <v>0</v>
      </c>
      <c r="AX4014">
        <f>IF(OR($D4014="51",$D4014="52",$D4014="61"),(AH4014/'Totals and Drop Down Lists'!AD$4)*Inputs!L$38,0)</f>
        <v>0</v>
      </c>
      <c r="AY4014">
        <f>IF(OR($D4014="51",$D4014="52",$D4014="61"),0,(AA4014/'Totals and Drop Down Lists'!W$5)*Inputs!E$39)</f>
        <v>0</v>
      </c>
      <c r="AZ4014">
        <f>IF(OR($D4014="51",$D4014="52",$D4014="61"),0,(AB4014/'Totals and Drop Down Lists'!X$5)*Inputs!F$39)</f>
        <v>0</v>
      </c>
      <c r="BA4014">
        <f>IF(OR($D4014="51",$D4014="52",$D4014="61"),0,(AC4014/'Totals and Drop Down Lists'!Y$5)*Inputs!G$39)</f>
        <v>0</v>
      </c>
      <c r="BB4014">
        <f>IF(OR($D4014="51",$D4014="52",$D4014="61"),0,(AD4014/'Totals and Drop Down Lists'!Z$5)*Inputs!H$39)</f>
        <v>0</v>
      </c>
      <c r="BC4014">
        <f>IF(OR($D4014="51",$D4014="52",$D4014="61"),0,(AE4014/'Totals and Drop Down Lists'!AA$5)*Inputs!I$39)</f>
        <v>0</v>
      </c>
      <c r="BD4014">
        <f>IF(OR($D4014="51",$D4014="52",$D4014="61"),0,(AF4014/'Totals and Drop Down Lists'!AB$5)*Inputs!J$39)</f>
        <v>0</v>
      </c>
      <c r="BE4014">
        <f>IF(OR($D4014="51",$D4014="52",$D4014="61"),0,(AG4014/'Totals and Drop Down Lists'!AC$5)*Inputs!K$39)</f>
        <v>0</v>
      </c>
      <c r="BF4014">
        <f>IF(OR($D4014="51",$D4014="52",$D4014="61"),0,(AH4014/'Totals and Drop Down Lists'!AD$5)*Inputs!L$39)</f>
        <v>0</v>
      </c>
      <c r="BG4014" s="10">
        <f t="shared" si="559"/>
        <v>134588.635809003</v>
      </c>
    </row>
    <row r="4015" spans="1:59" ht="28.8">
      <c r="A4015" s="1" t="s">
        <v>7719</v>
      </c>
      <c r="B4015" s="1" t="s">
        <v>6930</v>
      </c>
      <c r="C4015" s="1" t="s">
        <v>4244</v>
      </c>
      <c r="D4015" s="1" t="s">
        <v>25</v>
      </c>
      <c r="E4015" s="1" t="s">
        <v>6962</v>
      </c>
      <c r="F4015" s="2">
        <v>21651</v>
      </c>
      <c r="G4015" s="2">
        <v>111</v>
      </c>
      <c r="H4015" s="2">
        <v>3</v>
      </c>
      <c r="I4015" s="2">
        <v>7588</v>
      </c>
      <c r="J4015" s="2">
        <v>8229</v>
      </c>
      <c r="K4015" s="2">
        <v>1862</v>
      </c>
      <c r="L4015" s="2">
        <v>75</v>
      </c>
      <c r="M4015" s="2">
        <v>10</v>
      </c>
      <c r="N4015" s="2">
        <v>0</v>
      </c>
      <c r="O4015" s="2">
        <v>17</v>
      </c>
      <c r="P4015" s="2">
        <v>43</v>
      </c>
      <c r="Q4015" s="2">
        <v>3</v>
      </c>
      <c r="R4015" s="2">
        <v>4110</v>
      </c>
      <c r="S4015" s="2">
        <v>537400</v>
      </c>
      <c r="T4015" s="2">
        <v>35486200</v>
      </c>
      <c r="U4015" s="2">
        <v>175</v>
      </c>
      <c r="V4015" s="2">
        <v>412</v>
      </c>
      <c r="W4015" s="2">
        <v>83</v>
      </c>
      <c r="X4015" s="2">
        <v>909</v>
      </c>
      <c r="Y4015" s="2">
        <v>84</v>
      </c>
      <c r="Z4015" s="2">
        <v>403</v>
      </c>
      <c r="AA4015" s="9">
        <f t="shared" si="560"/>
        <v>21651</v>
      </c>
      <c r="AB4015" s="9">
        <f t="shared" si="561"/>
        <v>7474</v>
      </c>
      <c r="AC4015" s="9">
        <f t="shared" si="562"/>
        <v>4258</v>
      </c>
      <c r="AD4015" s="9">
        <f t="shared" si="563"/>
        <v>4110</v>
      </c>
      <c r="AE4015" s="44">
        <f t="shared" si="564"/>
        <v>2.942443124101711E-5</v>
      </c>
      <c r="AF4015" s="9">
        <f t="shared" si="565"/>
        <v>414</v>
      </c>
      <c r="AG4015" s="9">
        <f t="shared" si="558"/>
        <v>487</v>
      </c>
      <c r="AH4015" s="44">
        <f t="shared" si="566"/>
        <v>4.1002719466165428E-5</v>
      </c>
      <c r="AI4015">
        <f>AA4015/'Totals and Drop Down Lists'!W$6*Inputs!E$37</f>
        <v>19640.496955201641</v>
      </c>
      <c r="AJ4015">
        <f>AB4015/'Totals and Drop Down Lists'!X$6*Inputs!F$37</f>
        <v>24592.353803925202</v>
      </c>
      <c r="AK4015">
        <f>AC4015/'Totals and Drop Down Lists'!Y$6*Inputs!G$37</f>
        <v>28070.174294132928</v>
      </c>
      <c r="AL4015">
        <f>AD4015/'Totals and Drop Down Lists'!Z$6*Inputs!H$37</f>
        <v>32951.930219674883</v>
      </c>
      <c r="AM4015">
        <f>AE4015/'Totals and Drop Down Lists'!AA$6*Inputs!I$37</f>
        <v>3663.0283298597005</v>
      </c>
      <c r="AN4015">
        <f>AF4015/'Totals and Drop Down Lists'!AB$6*Inputs!J$37</f>
        <v>8262.0709601027229</v>
      </c>
      <c r="AO4015">
        <f>AG4015/'Totals and Drop Down Lists'!AC$6*Inputs!K$37</f>
        <v>9069.6815992176198</v>
      </c>
      <c r="AP4015">
        <f>AH4015/'Totals and Drop Down Lists'!AD$6*Inputs!L$37</f>
        <v>9649.1662427649608</v>
      </c>
      <c r="AQ4015">
        <f>IF(OR($D4015="51",$D4015="52",$D4015="61"),(AA4015/'Totals and Drop Down Lists'!W$4)*Inputs!E$38,0)</f>
        <v>0</v>
      </c>
      <c r="AR4015">
        <f>IF(OR($D4015="51",$D4015="52",$D4015="61"),(AB4015/'Totals and Drop Down Lists'!X$4)*Inputs!F$38,0)</f>
        <v>0</v>
      </c>
      <c r="AS4015">
        <f>IF(OR($D4015="51",$D4015="52",$D4015="61"),(AC4015/'Totals and Drop Down Lists'!Y$4)*Inputs!G$38,0)</f>
        <v>0</v>
      </c>
      <c r="AT4015">
        <f>IF(OR($D4015="51",$D4015="52",$D4015="61"),(AD4015/'Totals and Drop Down Lists'!Z$4)*Inputs!H$38,0)</f>
        <v>0</v>
      </c>
      <c r="AU4015">
        <f>IF(OR($D4015="51",$D4015="52",$D4015="61"),(AE4015/'Totals and Drop Down Lists'!AA$4)*Inputs!I$38,0)</f>
        <v>0</v>
      </c>
      <c r="AV4015">
        <f>IF(OR($D4015="51",$D4015="52",$D4015="61"),(AF4015/'Totals and Drop Down Lists'!AB$4)*Inputs!J$38,0)</f>
        <v>0</v>
      </c>
      <c r="AW4015">
        <f>IF(OR($D4015="51",$D4015="52",$D4015="61"),(AG4015/'Totals and Drop Down Lists'!AC$4)*Inputs!K$38,0)</f>
        <v>0</v>
      </c>
      <c r="AX4015">
        <f>IF(OR($D4015="51",$D4015="52",$D4015="61"),(AH4015/'Totals and Drop Down Lists'!AD$4)*Inputs!L$38,0)</f>
        <v>0</v>
      </c>
      <c r="AY4015">
        <f>IF(OR($D4015="51",$D4015="52",$D4015="61"),0,(AA4015/'Totals and Drop Down Lists'!W$5)*Inputs!E$39)</f>
        <v>0</v>
      </c>
      <c r="AZ4015">
        <f>IF(OR($D4015="51",$D4015="52",$D4015="61"),0,(AB4015/'Totals and Drop Down Lists'!X$5)*Inputs!F$39)</f>
        <v>0</v>
      </c>
      <c r="BA4015">
        <f>IF(OR($D4015="51",$D4015="52",$D4015="61"),0,(AC4015/'Totals and Drop Down Lists'!Y$5)*Inputs!G$39)</f>
        <v>0</v>
      </c>
      <c r="BB4015">
        <f>IF(OR($D4015="51",$D4015="52",$D4015="61"),0,(AD4015/'Totals and Drop Down Lists'!Z$5)*Inputs!H$39)</f>
        <v>0</v>
      </c>
      <c r="BC4015">
        <f>IF(OR($D4015="51",$D4015="52",$D4015="61"),0,(AE4015/'Totals and Drop Down Lists'!AA$5)*Inputs!I$39)</f>
        <v>0</v>
      </c>
      <c r="BD4015">
        <f>IF(OR($D4015="51",$D4015="52",$D4015="61"),0,(AF4015/'Totals and Drop Down Lists'!AB$5)*Inputs!J$39)</f>
        <v>0</v>
      </c>
      <c r="BE4015">
        <f>IF(OR($D4015="51",$D4015="52",$D4015="61"),0,(AG4015/'Totals and Drop Down Lists'!AC$5)*Inputs!K$39)</f>
        <v>0</v>
      </c>
      <c r="BF4015">
        <f>IF(OR($D4015="51",$D4015="52",$D4015="61"),0,(AH4015/'Totals and Drop Down Lists'!AD$5)*Inputs!L$39)</f>
        <v>0</v>
      </c>
      <c r="BG4015" s="10">
        <f t="shared" si="559"/>
        <v>135898.90240487969</v>
      </c>
    </row>
    <row r="4016" spans="1:59" ht="28.8">
      <c r="A4016" s="1" t="s">
        <v>7719</v>
      </c>
      <c r="B4016" s="1" t="s">
        <v>6930</v>
      </c>
      <c r="C4016" s="1" t="s">
        <v>753</v>
      </c>
      <c r="D4016" s="1" t="s">
        <v>25</v>
      </c>
      <c r="E4016" s="1" t="s">
        <v>6963</v>
      </c>
      <c r="F4016" s="2">
        <v>56666</v>
      </c>
      <c r="G4016" s="2">
        <v>1298</v>
      </c>
      <c r="H4016" s="2">
        <v>22</v>
      </c>
      <c r="I4016" s="2">
        <v>8805</v>
      </c>
      <c r="J4016" s="2">
        <v>22593</v>
      </c>
      <c r="K4016" s="2">
        <v>5402</v>
      </c>
      <c r="L4016" s="2">
        <v>154</v>
      </c>
      <c r="M4016" s="2">
        <v>23</v>
      </c>
      <c r="N4016" s="2">
        <v>0</v>
      </c>
      <c r="O4016" s="2">
        <v>25</v>
      </c>
      <c r="P4016" s="2">
        <v>62</v>
      </c>
      <c r="Q4016" s="2">
        <v>9</v>
      </c>
      <c r="R4016" s="2">
        <v>7118</v>
      </c>
      <c r="S4016" s="2">
        <v>3077700</v>
      </c>
      <c r="T4016" s="2">
        <v>181725700</v>
      </c>
      <c r="U4016" s="2">
        <v>685</v>
      </c>
      <c r="V4016" s="2">
        <v>557</v>
      </c>
      <c r="W4016" s="2">
        <v>264</v>
      </c>
      <c r="X4016" s="2">
        <v>1727</v>
      </c>
      <c r="Y4016" s="2">
        <v>254</v>
      </c>
      <c r="Z4016" s="2">
        <v>898</v>
      </c>
      <c r="AA4016" s="9">
        <f t="shared" si="560"/>
        <v>56666</v>
      </c>
      <c r="AB4016" s="9">
        <f t="shared" si="561"/>
        <v>7485</v>
      </c>
      <c r="AC4016" s="9">
        <f t="shared" si="562"/>
        <v>7391</v>
      </c>
      <c r="AD4016" s="9">
        <f t="shared" si="563"/>
        <v>7118</v>
      </c>
      <c r="AE4016" s="44">
        <f t="shared" si="564"/>
        <v>9.020508982751814E-5</v>
      </c>
      <c r="AF4016" s="9">
        <f t="shared" si="565"/>
        <v>906</v>
      </c>
      <c r="AG4016" s="9">
        <f t="shared" si="558"/>
        <v>1152</v>
      </c>
      <c r="AH4016" s="44">
        <f t="shared" si="566"/>
        <v>1.0249064893074221E-4</v>
      </c>
      <c r="AI4016">
        <f>AA4016/'Totals and Drop Down Lists'!W$6*Inputs!E$37</f>
        <v>51404.018311554028</v>
      </c>
      <c r="AJ4016">
        <f>AB4016/'Totals and Drop Down Lists'!X$6*Inputs!F$37</f>
        <v>24628.548062935526</v>
      </c>
      <c r="AK4016">
        <f>AC4016/'Totals and Drop Down Lists'!Y$6*Inputs!G$37</f>
        <v>48723.968578660511</v>
      </c>
      <c r="AL4016">
        <f>AD4016/'Totals and Drop Down Lists'!Z$6*Inputs!H$37</f>
        <v>57068.5740398165</v>
      </c>
      <c r="AM4016">
        <f>AE4016/'Totals and Drop Down Lists'!AA$6*Inputs!I$37</f>
        <v>11229.573031649068</v>
      </c>
      <c r="AN4016">
        <f>AF4016/'Totals and Drop Down Lists'!AB$6*Inputs!J$37</f>
        <v>18080.763985152338</v>
      </c>
      <c r="AO4016">
        <f>AG4016/'Totals and Drop Down Lists'!AC$6*Inputs!K$37</f>
        <v>21454.359758313545</v>
      </c>
      <c r="AP4016">
        <f>AH4016/'Totals and Drop Down Lists'!AD$6*Inputs!L$37</f>
        <v>24119.115091321011</v>
      </c>
      <c r="AQ4016">
        <f>IF(OR($D4016="51",$D4016="52",$D4016="61"),(AA4016/'Totals and Drop Down Lists'!W$4)*Inputs!E$38,0)</f>
        <v>0</v>
      </c>
      <c r="AR4016">
        <f>IF(OR($D4016="51",$D4016="52",$D4016="61"),(AB4016/'Totals and Drop Down Lists'!X$4)*Inputs!F$38,0)</f>
        <v>0</v>
      </c>
      <c r="AS4016">
        <f>IF(OR($D4016="51",$D4016="52",$D4016="61"),(AC4016/'Totals and Drop Down Lists'!Y$4)*Inputs!G$38,0)</f>
        <v>0</v>
      </c>
      <c r="AT4016">
        <f>IF(OR($D4016="51",$D4016="52",$D4016="61"),(AD4016/'Totals and Drop Down Lists'!Z$4)*Inputs!H$38,0)</f>
        <v>0</v>
      </c>
      <c r="AU4016">
        <f>IF(OR($D4016="51",$D4016="52",$D4016="61"),(AE4016/'Totals and Drop Down Lists'!AA$4)*Inputs!I$38,0)</f>
        <v>0</v>
      </c>
      <c r="AV4016">
        <f>IF(OR($D4016="51",$D4016="52",$D4016="61"),(AF4016/'Totals and Drop Down Lists'!AB$4)*Inputs!J$38,0)</f>
        <v>0</v>
      </c>
      <c r="AW4016">
        <f>IF(OR($D4016="51",$D4016="52",$D4016="61"),(AG4016/'Totals and Drop Down Lists'!AC$4)*Inputs!K$38,0)</f>
        <v>0</v>
      </c>
      <c r="AX4016">
        <f>IF(OR($D4016="51",$D4016="52",$D4016="61"),(AH4016/'Totals and Drop Down Lists'!AD$4)*Inputs!L$38,0)</f>
        <v>0</v>
      </c>
      <c r="AY4016">
        <f>IF(OR($D4016="51",$D4016="52",$D4016="61"),0,(AA4016/'Totals and Drop Down Lists'!W$5)*Inputs!E$39)</f>
        <v>0</v>
      </c>
      <c r="AZ4016">
        <f>IF(OR($D4016="51",$D4016="52",$D4016="61"),0,(AB4016/'Totals and Drop Down Lists'!X$5)*Inputs!F$39)</f>
        <v>0</v>
      </c>
      <c r="BA4016">
        <f>IF(OR($D4016="51",$D4016="52",$D4016="61"),0,(AC4016/'Totals and Drop Down Lists'!Y$5)*Inputs!G$39)</f>
        <v>0</v>
      </c>
      <c r="BB4016">
        <f>IF(OR($D4016="51",$D4016="52",$D4016="61"),0,(AD4016/'Totals and Drop Down Lists'!Z$5)*Inputs!H$39)</f>
        <v>0</v>
      </c>
      <c r="BC4016">
        <f>IF(OR($D4016="51",$D4016="52",$D4016="61"),0,(AE4016/'Totals and Drop Down Lists'!AA$5)*Inputs!I$39)</f>
        <v>0</v>
      </c>
      <c r="BD4016">
        <f>IF(OR($D4016="51",$D4016="52",$D4016="61"),0,(AF4016/'Totals and Drop Down Lists'!AB$5)*Inputs!J$39)</f>
        <v>0</v>
      </c>
      <c r="BE4016">
        <f>IF(OR($D4016="51",$D4016="52",$D4016="61"),0,(AG4016/'Totals and Drop Down Lists'!AC$5)*Inputs!K$39)</f>
        <v>0</v>
      </c>
      <c r="BF4016">
        <f>IF(OR($D4016="51",$D4016="52",$D4016="61"),0,(AH4016/'Totals and Drop Down Lists'!AD$5)*Inputs!L$39)</f>
        <v>0</v>
      </c>
      <c r="BG4016" s="10">
        <f t="shared" si="559"/>
        <v>256708.92085940251</v>
      </c>
    </row>
    <row r="4017" spans="1:59" ht="28.8">
      <c r="A4017" s="1" t="s">
        <v>7719</v>
      </c>
      <c r="B4017" s="1" t="s">
        <v>6930</v>
      </c>
      <c r="C4017" s="1" t="s">
        <v>467</v>
      </c>
      <c r="D4017" s="1" t="s">
        <v>25</v>
      </c>
      <c r="E4017" s="1" t="s">
        <v>6964</v>
      </c>
      <c r="F4017" s="2">
        <v>27271</v>
      </c>
      <c r="G4017" s="2">
        <v>144</v>
      </c>
      <c r="H4017" s="2">
        <v>0</v>
      </c>
      <c r="I4017" s="2">
        <v>5028</v>
      </c>
      <c r="J4017" s="2">
        <v>10609</v>
      </c>
      <c r="K4017" s="2">
        <v>2174</v>
      </c>
      <c r="L4017" s="2">
        <v>75</v>
      </c>
      <c r="M4017" s="2">
        <v>41</v>
      </c>
      <c r="N4017" s="2">
        <v>0</v>
      </c>
      <c r="O4017" s="2">
        <v>5</v>
      </c>
      <c r="P4017" s="2">
        <v>0</v>
      </c>
      <c r="Q4017" s="2">
        <v>0</v>
      </c>
      <c r="R4017" s="2">
        <v>1387</v>
      </c>
      <c r="S4017" s="2">
        <v>890000</v>
      </c>
      <c r="T4017" s="2">
        <v>63949900</v>
      </c>
      <c r="U4017" s="2">
        <v>159</v>
      </c>
      <c r="V4017" s="2">
        <v>154</v>
      </c>
      <c r="W4017" s="2">
        <v>49</v>
      </c>
      <c r="X4017" s="2">
        <v>473</v>
      </c>
      <c r="Y4017" s="2">
        <v>93</v>
      </c>
      <c r="Z4017" s="2">
        <v>189</v>
      </c>
      <c r="AA4017" s="9">
        <f t="shared" si="560"/>
        <v>27271</v>
      </c>
      <c r="AB4017" s="9">
        <f t="shared" si="561"/>
        <v>4884</v>
      </c>
      <c r="AC4017" s="9">
        <f t="shared" si="562"/>
        <v>1508</v>
      </c>
      <c r="AD4017" s="9">
        <f t="shared" si="563"/>
        <v>1387</v>
      </c>
      <c r="AE4017" s="44">
        <f t="shared" si="564"/>
        <v>3.1112894477677544E-5</v>
      </c>
      <c r="AF4017" s="9">
        <f t="shared" si="565"/>
        <v>270</v>
      </c>
      <c r="AG4017" s="9">
        <f t="shared" si="558"/>
        <v>282</v>
      </c>
      <c r="AH4017" s="44">
        <f t="shared" si="566"/>
        <v>2.1502318226166581E-5</v>
      </c>
      <c r="AI4017">
        <f>AA4017/'Totals and Drop Down Lists'!W$6*Inputs!E$37</f>
        <v>24738.626043383862</v>
      </c>
      <c r="AJ4017">
        <f>AB4017/'Totals and Drop Down Lists'!X$6*Inputs!F$37</f>
        <v>16070.251000584785</v>
      </c>
      <c r="AK4017">
        <f>AC4017/'Totals and Drop Down Lists'!Y$6*Inputs!G$37</f>
        <v>9941.2453817643145</v>
      </c>
      <c r="AL4017">
        <f>AD4017/'Totals and Drop Down Lists'!Z$6*Inputs!H$37</f>
        <v>11120.274261481523</v>
      </c>
      <c r="AM4017">
        <f>AE4017/'Totals and Drop Down Lists'!AA$6*Inputs!I$37</f>
        <v>3873.2240212956035</v>
      </c>
      <c r="AN4017">
        <f>AF4017/'Totals and Drop Down Lists'!AB$6*Inputs!J$37</f>
        <v>5388.3071478930806</v>
      </c>
      <c r="AO4017">
        <f>AG4017/'Totals and Drop Down Lists'!AC$6*Inputs!K$37</f>
        <v>5251.8484825038358</v>
      </c>
      <c r="AP4017">
        <f>AH4017/'Totals and Drop Down Lists'!AD$6*Inputs!L$37</f>
        <v>5060.1385925224777</v>
      </c>
      <c r="AQ4017">
        <f>IF(OR($D4017="51",$D4017="52",$D4017="61"),(AA4017/'Totals and Drop Down Lists'!W$4)*Inputs!E$38,0)</f>
        <v>0</v>
      </c>
      <c r="AR4017">
        <f>IF(OR($D4017="51",$D4017="52",$D4017="61"),(AB4017/'Totals and Drop Down Lists'!X$4)*Inputs!F$38,0)</f>
        <v>0</v>
      </c>
      <c r="AS4017">
        <f>IF(OR($D4017="51",$D4017="52",$D4017="61"),(AC4017/'Totals and Drop Down Lists'!Y$4)*Inputs!G$38,0)</f>
        <v>0</v>
      </c>
      <c r="AT4017">
        <f>IF(OR($D4017="51",$D4017="52",$D4017="61"),(AD4017/'Totals and Drop Down Lists'!Z$4)*Inputs!H$38,0)</f>
        <v>0</v>
      </c>
      <c r="AU4017">
        <f>IF(OR($D4017="51",$D4017="52",$D4017="61"),(AE4017/'Totals and Drop Down Lists'!AA$4)*Inputs!I$38,0)</f>
        <v>0</v>
      </c>
      <c r="AV4017">
        <f>IF(OR($D4017="51",$D4017="52",$D4017="61"),(AF4017/'Totals and Drop Down Lists'!AB$4)*Inputs!J$38,0)</f>
        <v>0</v>
      </c>
      <c r="AW4017">
        <f>IF(OR($D4017="51",$D4017="52",$D4017="61"),(AG4017/'Totals and Drop Down Lists'!AC$4)*Inputs!K$38,0)</f>
        <v>0</v>
      </c>
      <c r="AX4017">
        <f>IF(OR($D4017="51",$D4017="52",$D4017="61"),(AH4017/'Totals and Drop Down Lists'!AD$4)*Inputs!L$38,0)</f>
        <v>0</v>
      </c>
      <c r="AY4017">
        <f>IF(OR($D4017="51",$D4017="52",$D4017="61"),0,(AA4017/'Totals and Drop Down Lists'!W$5)*Inputs!E$39)</f>
        <v>0</v>
      </c>
      <c r="AZ4017">
        <f>IF(OR($D4017="51",$D4017="52",$D4017="61"),0,(AB4017/'Totals and Drop Down Lists'!X$5)*Inputs!F$39)</f>
        <v>0</v>
      </c>
      <c r="BA4017">
        <f>IF(OR($D4017="51",$D4017="52",$D4017="61"),0,(AC4017/'Totals and Drop Down Lists'!Y$5)*Inputs!G$39)</f>
        <v>0</v>
      </c>
      <c r="BB4017">
        <f>IF(OR($D4017="51",$D4017="52",$D4017="61"),0,(AD4017/'Totals and Drop Down Lists'!Z$5)*Inputs!H$39)</f>
        <v>0</v>
      </c>
      <c r="BC4017">
        <f>IF(OR($D4017="51",$D4017="52",$D4017="61"),0,(AE4017/'Totals and Drop Down Lists'!AA$5)*Inputs!I$39)</f>
        <v>0</v>
      </c>
      <c r="BD4017">
        <f>IF(OR($D4017="51",$D4017="52",$D4017="61"),0,(AF4017/'Totals and Drop Down Lists'!AB$5)*Inputs!J$39)</f>
        <v>0</v>
      </c>
      <c r="BE4017">
        <f>IF(OR($D4017="51",$D4017="52",$D4017="61"),0,(AG4017/'Totals and Drop Down Lists'!AC$5)*Inputs!K$39)</f>
        <v>0</v>
      </c>
      <c r="BF4017">
        <f>IF(OR($D4017="51",$D4017="52",$D4017="61"),0,(AH4017/'Totals and Drop Down Lists'!AD$5)*Inputs!L$39)</f>
        <v>0</v>
      </c>
      <c r="BG4017" s="10">
        <f t="shared" si="559"/>
        <v>81443.914931429477</v>
      </c>
    </row>
    <row r="4018" spans="1:59" ht="28.8">
      <c r="A4018" s="1" t="s">
        <v>7719</v>
      </c>
      <c r="B4018" s="1" t="s">
        <v>6930</v>
      </c>
      <c r="C4018" s="1" t="s">
        <v>2805</v>
      </c>
      <c r="D4018" s="1" t="s">
        <v>25</v>
      </c>
      <c r="E4018" s="1" t="s">
        <v>6965</v>
      </c>
      <c r="F4018" s="2">
        <v>62261</v>
      </c>
      <c r="G4018" s="2">
        <v>974</v>
      </c>
      <c r="H4018" s="2">
        <v>61</v>
      </c>
      <c r="I4018" s="2">
        <v>13521</v>
      </c>
      <c r="J4018" s="2">
        <v>25641</v>
      </c>
      <c r="K4018" s="2">
        <v>7138</v>
      </c>
      <c r="L4018" s="2">
        <v>91</v>
      </c>
      <c r="M4018" s="2">
        <v>46</v>
      </c>
      <c r="N4018" s="2">
        <v>9</v>
      </c>
      <c r="O4018" s="2">
        <v>111</v>
      </c>
      <c r="P4018" s="2">
        <v>33</v>
      </c>
      <c r="Q4018" s="2">
        <v>5</v>
      </c>
      <c r="R4018" s="2">
        <v>5557</v>
      </c>
      <c r="S4018" s="2">
        <v>3677300</v>
      </c>
      <c r="T4018" s="2">
        <v>188452300</v>
      </c>
      <c r="U4018" s="2">
        <v>328</v>
      </c>
      <c r="V4018" s="2">
        <v>644</v>
      </c>
      <c r="W4018" s="2">
        <v>29</v>
      </c>
      <c r="X4018" s="2">
        <v>2035</v>
      </c>
      <c r="Y4018" s="2">
        <v>239</v>
      </c>
      <c r="Z4018" s="2">
        <v>1108</v>
      </c>
      <c r="AA4018" s="9">
        <f t="shared" si="560"/>
        <v>62261</v>
      </c>
      <c r="AB4018" s="9">
        <f t="shared" si="561"/>
        <v>12486</v>
      </c>
      <c r="AC4018" s="9">
        <f t="shared" si="562"/>
        <v>5852</v>
      </c>
      <c r="AD4018" s="9">
        <f t="shared" si="563"/>
        <v>5557</v>
      </c>
      <c r="AE4018" s="44">
        <f t="shared" si="564"/>
        <v>1.3877585589381006E-4</v>
      </c>
      <c r="AF4018" s="9">
        <f t="shared" si="565"/>
        <v>1362</v>
      </c>
      <c r="AG4018" s="9">
        <f t="shared" si="558"/>
        <v>1347</v>
      </c>
      <c r="AH4018" s="44">
        <f t="shared" si="566"/>
        <v>1.3952764591938118E-4</v>
      </c>
      <c r="AI4018">
        <f>AA4018/'Totals and Drop Down Lists'!W$6*Inputs!E$37</f>
        <v>56479.468889557502</v>
      </c>
      <c r="AJ4018">
        <f>AB4018/'Totals and Drop Down Lists'!X$6*Inputs!F$37</f>
        <v>41083.774363902878</v>
      </c>
      <c r="AK4018">
        <f>AC4018/'Totals and Drop Down Lists'!Y$6*Inputs!G$37</f>
        <v>38578.360725520404</v>
      </c>
      <c r="AL4018">
        <f>AD4018/'Totals and Drop Down Lists'!Z$6*Inputs!H$37</f>
        <v>44553.254557356042</v>
      </c>
      <c r="AM4018">
        <f>AE4018/'Totals and Drop Down Lists'!AA$6*Inputs!I$37</f>
        <v>17276.116145651686</v>
      </c>
      <c r="AN4018">
        <f>AF4018/'Totals and Drop Down Lists'!AB$6*Inputs!J$37</f>
        <v>27181.01605714954</v>
      </c>
      <c r="AO4018">
        <f>AG4018/'Totals and Drop Down Lists'!AC$6*Inputs!K$37</f>
        <v>25085.957113236407</v>
      </c>
      <c r="AP4018">
        <f>AH4018/'Totals and Drop Down Lists'!AD$6*Inputs!L$37</f>
        <v>32835.028224133137</v>
      </c>
      <c r="AQ4018">
        <f>IF(OR($D4018="51",$D4018="52",$D4018="61"),(AA4018/'Totals and Drop Down Lists'!W$4)*Inputs!E$38,0)</f>
        <v>0</v>
      </c>
      <c r="AR4018">
        <f>IF(OR($D4018="51",$D4018="52",$D4018="61"),(AB4018/'Totals and Drop Down Lists'!X$4)*Inputs!F$38,0)</f>
        <v>0</v>
      </c>
      <c r="AS4018">
        <f>IF(OR($D4018="51",$D4018="52",$D4018="61"),(AC4018/'Totals and Drop Down Lists'!Y$4)*Inputs!G$38,0)</f>
        <v>0</v>
      </c>
      <c r="AT4018">
        <f>IF(OR($D4018="51",$D4018="52",$D4018="61"),(AD4018/'Totals and Drop Down Lists'!Z$4)*Inputs!H$38,0)</f>
        <v>0</v>
      </c>
      <c r="AU4018">
        <f>IF(OR($D4018="51",$D4018="52",$D4018="61"),(AE4018/'Totals and Drop Down Lists'!AA$4)*Inputs!I$38,0)</f>
        <v>0</v>
      </c>
      <c r="AV4018">
        <f>IF(OR($D4018="51",$D4018="52",$D4018="61"),(AF4018/'Totals and Drop Down Lists'!AB$4)*Inputs!J$38,0)</f>
        <v>0</v>
      </c>
      <c r="AW4018">
        <f>IF(OR($D4018="51",$D4018="52",$D4018="61"),(AG4018/'Totals and Drop Down Lists'!AC$4)*Inputs!K$38,0)</f>
        <v>0</v>
      </c>
      <c r="AX4018">
        <f>IF(OR($D4018="51",$D4018="52",$D4018="61"),(AH4018/'Totals and Drop Down Lists'!AD$4)*Inputs!L$38,0)</f>
        <v>0</v>
      </c>
      <c r="AY4018">
        <f>IF(OR($D4018="51",$D4018="52",$D4018="61"),0,(AA4018/'Totals and Drop Down Lists'!W$5)*Inputs!E$39)</f>
        <v>0</v>
      </c>
      <c r="AZ4018">
        <f>IF(OR($D4018="51",$D4018="52",$D4018="61"),0,(AB4018/'Totals and Drop Down Lists'!X$5)*Inputs!F$39)</f>
        <v>0</v>
      </c>
      <c r="BA4018">
        <f>IF(OR($D4018="51",$D4018="52",$D4018="61"),0,(AC4018/'Totals and Drop Down Lists'!Y$5)*Inputs!G$39)</f>
        <v>0</v>
      </c>
      <c r="BB4018">
        <f>IF(OR($D4018="51",$D4018="52",$D4018="61"),0,(AD4018/'Totals and Drop Down Lists'!Z$5)*Inputs!H$39)</f>
        <v>0</v>
      </c>
      <c r="BC4018">
        <f>IF(OR($D4018="51",$D4018="52",$D4018="61"),0,(AE4018/'Totals and Drop Down Lists'!AA$5)*Inputs!I$39)</f>
        <v>0</v>
      </c>
      <c r="BD4018">
        <f>IF(OR($D4018="51",$D4018="52",$D4018="61"),0,(AF4018/'Totals and Drop Down Lists'!AB$5)*Inputs!J$39)</f>
        <v>0</v>
      </c>
      <c r="BE4018">
        <f>IF(OR($D4018="51",$D4018="52",$D4018="61"),0,(AG4018/'Totals and Drop Down Lists'!AC$5)*Inputs!K$39)</f>
        <v>0</v>
      </c>
      <c r="BF4018">
        <f>IF(OR($D4018="51",$D4018="52",$D4018="61"),0,(AH4018/'Totals and Drop Down Lists'!AD$5)*Inputs!L$39)</f>
        <v>0</v>
      </c>
      <c r="BG4018" s="10">
        <f t="shared" si="559"/>
        <v>283072.97607650759</v>
      </c>
    </row>
    <row r="4019" spans="1:59" ht="28.8">
      <c r="A4019" s="1" t="s">
        <v>7719</v>
      </c>
      <c r="B4019" s="1" t="s">
        <v>6930</v>
      </c>
      <c r="C4019" s="1" t="s">
        <v>879</v>
      </c>
      <c r="D4019" s="1" t="s">
        <v>25</v>
      </c>
      <c r="E4019" s="1" t="s">
        <v>6966</v>
      </c>
      <c r="F4019" s="2">
        <v>28015</v>
      </c>
      <c r="G4019" s="2">
        <v>153</v>
      </c>
      <c r="H4019" s="2">
        <v>0</v>
      </c>
      <c r="I4019" s="2">
        <v>4313</v>
      </c>
      <c r="J4019" s="2">
        <v>11180</v>
      </c>
      <c r="K4019" s="2">
        <v>4157</v>
      </c>
      <c r="L4019" s="2">
        <v>94</v>
      </c>
      <c r="M4019" s="2">
        <v>19</v>
      </c>
      <c r="N4019" s="2">
        <v>0</v>
      </c>
      <c r="O4019" s="2">
        <v>3</v>
      </c>
      <c r="P4019" s="2">
        <v>27</v>
      </c>
      <c r="Q4019" s="2">
        <v>0</v>
      </c>
      <c r="R4019" s="2">
        <v>1844</v>
      </c>
      <c r="S4019" s="2">
        <v>1508900</v>
      </c>
      <c r="T4019" s="2">
        <v>97667300</v>
      </c>
      <c r="U4019" s="2">
        <v>477</v>
      </c>
      <c r="V4019" s="2">
        <v>1385</v>
      </c>
      <c r="W4019" s="2">
        <v>340</v>
      </c>
      <c r="X4019" s="2">
        <v>1895</v>
      </c>
      <c r="Y4019" s="2">
        <v>277</v>
      </c>
      <c r="Z4019" s="2">
        <v>669</v>
      </c>
      <c r="AA4019" s="9">
        <f t="shared" si="560"/>
        <v>28015</v>
      </c>
      <c r="AB4019" s="9">
        <f t="shared" si="561"/>
        <v>4160</v>
      </c>
      <c r="AC4019" s="9">
        <f t="shared" si="562"/>
        <v>1987</v>
      </c>
      <c r="AD4019" s="9">
        <f t="shared" si="563"/>
        <v>1844</v>
      </c>
      <c r="AE4019" s="44">
        <f t="shared" si="564"/>
        <v>1.079478585759901E-4</v>
      </c>
      <c r="AF4019" s="9">
        <f t="shared" si="565"/>
        <v>170</v>
      </c>
      <c r="AG4019" s="9">
        <f t="shared" si="558"/>
        <v>946</v>
      </c>
      <c r="AH4019" s="44">
        <f t="shared" si="566"/>
        <v>1.3088215696923185E-4</v>
      </c>
      <c r="AI4019">
        <f>AA4019/'Totals and Drop Down Lists'!W$6*Inputs!E$37</f>
        <v>25413.538506303357</v>
      </c>
      <c r="AJ4019">
        <f>AB4019/'Totals and Drop Down Lists'!X$6*Inputs!F$37</f>
        <v>13688.010680268777</v>
      </c>
      <c r="AK4019">
        <f>AC4019/'Totals and Drop Down Lists'!Y$6*Inputs!G$37</f>
        <v>13098.975181409613</v>
      </c>
      <c r="AL4019">
        <f>AD4019/'Totals and Drop Down Lists'!Z$6*Inputs!H$37</f>
        <v>14784.272341868731</v>
      </c>
      <c r="AM4019">
        <f>AE4019/'Totals and Drop Down Lists'!AA$6*Inputs!I$37</f>
        <v>13438.358786705707</v>
      </c>
      <c r="AN4019">
        <f>AF4019/'Totals and Drop Down Lists'!AB$6*Inputs!J$37</f>
        <v>3392.637833858606</v>
      </c>
      <c r="AO4019">
        <f>AG4019/'Totals and Drop Down Lists'!AC$6*Inputs!K$37</f>
        <v>17617.903065420673</v>
      </c>
      <c r="AP4019">
        <f>AH4019/'Totals and Drop Down Lists'!AD$6*Inputs!L$37</f>
        <v>30800.486095803913</v>
      </c>
      <c r="AQ4019">
        <f>IF(OR($D4019="51",$D4019="52",$D4019="61"),(AA4019/'Totals and Drop Down Lists'!W$4)*Inputs!E$38,0)</f>
        <v>0</v>
      </c>
      <c r="AR4019">
        <f>IF(OR($D4019="51",$D4019="52",$D4019="61"),(AB4019/'Totals and Drop Down Lists'!X$4)*Inputs!F$38,0)</f>
        <v>0</v>
      </c>
      <c r="AS4019">
        <f>IF(OR($D4019="51",$D4019="52",$D4019="61"),(AC4019/'Totals and Drop Down Lists'!Y$4)*Inputs!G$38,0)</f>
        <v>0</v>
      </c>
      <c r="AT4019">
        <f>IF(OR($D4019="51",$D4019="52",$D4019="61"),(AD4019/'Totals and Drop Down Lists'!Z$4)*Inputs!H$38,0)</f>
        <v>0</v>
      </c>
      <c r="AU4019">
        <f>IF(OR($D4019="51",$D4019="52",$D4019="61"),(AE4019/'Totals and Drop Down Lists'!AA$4)*Inputs!I$38,0)</f>
        <v>0</v>
      </c>
      <c r="AV4019">
        <f>IF(OR($D4019="51",$D4019="52",$D4019="61"),(AF4019/'Totals and Drop Down Lists'!AB$4)*Inputs!J$38,0)</f>
        <v>0</v>
      </c>
      <c r="AW4019">
        <f>IF(OR($D4019="51",$D4019="52",$D4019="61"),(AG4019/'Totals and Drop Down Lists'!AC$4)*Inputs!K$38,0)</f>
        <v>0</v>
      </c>
      <c r="AX4019">
        <f>IF(OR($D4019="51",$D4019="52",$D4019="61"),(AH4019/'Totals and Drop Down Lists'!AD$4)*Inputs!L$38,0)</f>
        <v>0</v>
      </c>
      <c r="AY4019">
        <f>IF(OR($D4019="51",$D4019="52",$D4019="61"),0,(AA4019/'Totals and Drop Down Lists'!W$5)*Inputs!E$39)</f>
        <v>0</v>
      </c>
      <c r="AZ4019">
        <f>IF(OR($D4019="51",$D4019="52",$D4019="61"),0,(AB4019/'Totals and Drop Down Lists'!X$5)*Inputs!F$39)</f>
        <v>0</v>
      </c>
      <c r="BA4019">
        <f>IF(OR($D4019="51",$D4019="52",$D4019="61"),0,(AC4019/'Totals and Drop Down Lists'!Y$5)*Inputs!G$39)</f>
        <v>0</v>
      </c>
      <c r="BB4019">
        <f>IF(OR($D4019="51",$D4019="52",$D4019="61"),0,(AD4019/'Totals and Drop Down Lists'!Z$5)*Inputs!H$39)</f>
        <v>0</v>
      </c>
      <c r="BC4019">
        <f>IF(OR($D4019="51",$D4019="52",$D4019="61"),0,(AE4019/'Totals and Drop Down Lists'!AA$5)*Inputs!I$39)</f>
        <v>0</v>
      </c>
      <c r="BD4019">
        <f>IF(OR($D4019="51",$D4019="52",$D4019="61"),0,(AF4019/'Totals and Drop Down Lists'!AB$5)*Inputs!J$39)</f>
        <v>0</v>
      </c>
      <c r="BE4019">
        <f>IF(OR($D4019="51",$D4019="52",$D4019="61"),0,(AG4019/'Totals and Drop Down Lists'!AC$5)*Inputs!K$39)</f>
        <v>0</v>
      </c>
      <c r="BF4019">
        <f>IF(OR($D4019="51",$D4019="52",$D4019="61"),0,(AH4019/'Totals and Drop Down Lists'!AD$5)*Inputs!L$39)</f>
        <v>0</v>
      </c>
      <c r="BG4019" s="10">
        <f t="shared" si="559"/>
        <v>132234.1824916394</v>
      </c>
    </row>
    <row r="4020" spans="1:59" ht="28.8">
      <c r="A4020" s="1" t="s">
        <v>7719</v>
      </c>
      <c r="B4020" s="1" t="s">
        <v>6930</v>
      </c>
      <c r="C4020" s="1" t="s">
        <v>6967</v>
      </c>
      <c r="D4020" s="1" t="s">
        <v>25</v>
      </c>
      <c r="E4020" s="1" t="s">
        <v>6968</v>
      </c>
      <c r="F4020" s="2">
        <v>26460</v>
      </c>
      <c r="G4020" s="2">
        <v>297</v>
      </c>
      <c r="H4020" s="2">
        <v>12</v>
      </c>
      <c r="I4020" s="2">
        <v>6021</v>
      </c>
      <c r="J4020" s="2">
        <v>10827</v>
      </c>
      <c r="K4020" s="2">
        <v>2416</v>
      </c>
      <c r="L4020" s="2">
        <v>119</v>
      </c>
      <c r="M4020" s="2">
        <v>0</v>
      </c>
      <c r="N4020" s="2">
        <v>16</v>
      </c>
      <c r="O4020" s="2">
        <v>50</v>
      </c>
      <c r="P4020" s="2">
        <v>53</v>
      </c>
      <c r="Q4020" s="2">
        <v>0</v>
      </c>
      <c r="R4020" s="2">
        <v>1399</v>
      </c>
      <c r="S4020" s="2">
        <v>724300</v>
      </c>
      <c r="T4020" s="2">
        <v>80177000</v>
      </c>
      <c r="U4020" s="2">
        <v>230</v>
      </c>
      <c r="V4020" s="2">
        <v>439</v>
      </c>
      <c r="W4020" s="2">
        <v>25</v>
      </c>
      <c r="X4020" s="2">
        <v>864</v>
      </c>
      <c r="Y4020" s="2">
        <v>163</v>
      </c>
      <c r="Z4020" s="2">
        <v>258</v>
      </c>
      <c r="AA4020" s="9">
        <f t="shared" si="560"/>
        <v>26460</v>
      </c>
      <c r="AB4020" s="9">
        <f t="shared" si="561"/>
        <v>5712</v>
      </c>
      <c r="AC4020" s="9">
        <f t="shared" si="562"/>
        <v>1637</v>
      </c>
      <c r="AD4020" s="9">
        <f t="shared" si="563"/>
        <v>1399</v>
      </c>
      <c r="AE4020" s="44">
        <f t="shared" si="564"/>
        <v>3.7651432923636748E-5</v>
      </c>
      <c r="AF4020" s="9">
        <f t="shared" si="565"/>
        <v>400</v>
      </c>
      <c r="AG4020" s="9">
        <f t="shared" si="558"/>
        <v>421</v>
      </c>
      <c r="AH4020" s="44">
        <f t="shared" si="566"/>
        <v>3.4956019690536293E-5</v>
      </c>
      <c r="AI4020">
        <f>AA4020/'Totals and Drop Down Lists'!W$6*Inputs!E$37</f>
        <v>24002.935173185324</v>
      </c>
      <c r="AJ4020">
        <f>AB4020/'Totals and Drop Down Lists'!X$6*Inputs!F$37</f>
        <v>18794.691587907513</v>
      </c>
      <c r="AK4020">
        <f>AC4020/'Totals and Drop Down Lists'!Y$6*Inputs!G$37</f>
        <v>10791.656956199062</v>
      </c>
      <c r="AL4020">
        <f>AD4020/'Totals and Drop Down Lists'!Z$6*Inputs!H$37</f>
        <v>11216.48427672145</v>
      </c>
      <c r="AM4020">
        <f>AE4020/'Totals and Drop Down Lists'!AA$6*Inputs!I$37</f>
        <v>4687.2024247265026</v>
      </c>
      <c r="AN4020">
        <f>AF4020/'Totals and Drop Down Lists'!AB$6*Inputs!J$37</f>
        <v>7982.6772561378975</v>
      </c>
      <c r="AO4020">
        <f>AG4020/'Totals and Drop Down Lists'!AC$6*Inputs!K$37</f>
        <v>7840.5255713975712</v>
      </c>
      <c r="AP4020">
        <f>AH4020/'Totals and Drop Down Lists'!AD$6*Inputs!L$37</f>
        <v>8226.1969345150355</v>
      </c>
      <c r="AQ4020">
        <f>IF(OR($D4020="51",$D4020="52",$D4020="61"),(AA4020/'Totals and Drop Down Lists'!W$4)*Inputs!E$38,0)</f>
        <v>0</v>
      </c>
      <c r="AR4020">
        <f>IF(OR($D4020="51",$D4020="52",$D4020="61"),(AB4020/'Totals and Drop Down Lists'!X$4)*Inputs!F$38,0)</f>
        <v>0</v>
      </c>
      <c r="AS4020">
        <f>IF(OR($D4020="51",$D4020="52",$D4020="61"),(AC4020/'Totals and Drop Down Lists'!Y$4)*Inputs!G$38,0)</f>
        <v>0</v>
      </c>
      <c r="AT4020">
        <f>IF(OR($D4020="51",$D4020="52",$D4020="61"),(AD4020/'Totals and Drop Down Lists'!Z$4)*Inputs!H$38,0)</f>
        <v>0</v>
      </c>
      <c r="AU4020">
        <f>IF(OR($D4020="51",$D4020="52",$D4020="61"),(AE4020/'Totals and Drop Down Lists'!AA$4)*Inputs!I$38,0)</f>
        <v>0</v>
      </c>
      <c r="AV4020">
        <f>IF(OR($D4020="51",$D4020="52",$D4020="61"),(AF4020/'Totals and Drop Down Lists'!AB$4)*Inputs!J$38,0)</f>
        <v>0</v>
      </c>
      <c r="AW4020">
        <f>IF(OR($D4020="51",$D4020="52",$D4020="61"),(AG4020/'Totals and Drop Down Lists'!AC$4)*Inputs!K$38,0)</f>
        <v>0</v>
      </c>
      <c r="AX4020">
        <f>IF(OR($D4020="51",$D4020="52",$D4020="61"),(AH4020/'Totals and Drop Down Lists'!AD$4)*Inputs!L$38,0)</f>
        <v>0</v>
      </c>
      <c r="AY4020">
        <f>IF(OR($D4020="51",$D4020="52",$D4020="61"),0,(AA4020/'Totals and Drop Down Lists'!W$5)*Inputs!E$39)</f>
        <v>0</v>
      </c>
      <c r="AZ4020">
        <f>IF(OR($D4020="51",$D4020="52",$D4020="61"),0,(AB4020/'Totals and Drop Down Lists'!X$5)*Inputs!F$39)</f>
        <v>0</v>
      </c>
      <c r="BA4020">
        <f>IF(OR($D4020="51",$D4020="52",$D4020="61"),0,(AC4020/'Totals and Drop Down Lists'!Y$5)*Inputs!G$39)</f>
        <v>0</v>
      </c>
      <c r="BB4020">
        <f>IF(OR($D4020="51",$D4020="52",$D4020="61"),0,(AD4020/'Totals and Drop Down Lists'!Z$5)*Inputs!H$39)</f>
        <v>0</v>
      </c>
      <c r="BC4020">
        <f>IF(OR($D4020="51",$D4020="52",$D4020="61"),0,(AE4020/'Totals and Drop Down Lists'!AA$5)*Inputs!I$39)</f>
        <v>0</v>
      </c>
      <c r="BD4020">
        <f>IF(OR($D4020="51",$D4020="52",$D4020="61"),0,(AF4020/'Totals and Drop Down Lists'!AB$5)*Inputs!J$39)</f>
        <v>0</v>
      </c>
      <c r="BE4020">
        <f>IF(OR($D4020="51",$D4020="52",$D4020="61"),0,(AG4020/'Totals and Drop Down Lists'!AC$5)*Inputs!K$39)</f>
        <v>0</v>
      </c>
      <c r="BF4020">
        <f>IF(OR($D4020="51",$D4020="52",$D4020="61"),0,(AH4020/'Totals and Drop Down Lists'!AD$5)*Inputs!L$39)</f>
        <v>0</v>
      </c>
      <c r="BG4020" s="10">
        <f t="shared" si="559"/>
        <v>93542.370180790342</v>
      </c>
    </row>
    <row r="4021" spans="1:59" ht="28.8">
      <c r="A4021" s="1" t="s">
        <v>7719</v>
      </c>
      <c r="B4021" s="1" t="s">
        <v>6930</v>
      </c>
      <c r="C4021" s="1" t="s">
        <v>6969</v>
      </c>
      <c r="D4021" s="1" t="s">
        <v>58</v>
      </c>
      <c r="E4021" s="1" t="s">
        <v>6970</v>
      </c>
      <c r="F4021" s="2">
        <v>68645</v>
      </c>
      <c r="G4021" s="2">
        <v>3846</v>
      </c>
      <c r="H4021" s="2">
        <v>1568</v>
      </c>
      <c r="I4021" s="2">
        <v>11971</v>
      </c>
      <c r="J4021" s="2">
        <v>26673</v>
      </c>
      <c r="K4021" s="2">
        <v>9844</v>
      </c>
      <c r="L4021" s="2">
        <v>77</v>
      </c>
      <c r="M4021" s="2">
        <v>11</v>
      </c>
      <c r="N4021" s="2">
        <v>0</v>
      </c>
      <c r="O4021" s="2">
        <v>28</v>
      </c>
      <c r="P4021" s="2">
        <v>23</v>
      </c>
      <c r="Q4021" s="2">
        <v>37</v>
      </c>
      <c r="R4021" s="2">
        <v>2324</v>
      </c>
      <c r="S4021" s="2">
        <v>7184900</v>
      </c>
      <c r="T4021" s="2">
        <v>374876500</v>
      </c>
      <c r="U4021" s="2">
        <v>349</v>
      </c>
      <c r="V4021" s="2">
        <v>690</v>
      </c>
      <c r="W4021" s="2">
        <v>0</v>
      </c>
      <c r="X4021" s="2">
        <v>3219</v>
      </c>
      <c r="Y4021" s="2">
        <v>178</v>
      </c>
      <c r="Z4021" s="2">
        <v>1740</v>
      </c>
      <c r="AA4021" s="9">
        <f t="shared" si="560"/>
        <v>68645</v>
      </c>
      <c r="AB4021" s="9">
        <f t="shared" si="561"/>
        <v>6557</v>
      </c>
      <c r="AC4021" s="9">
        <f t="shared" si="562"/>
        <v>2500</v>
      </c>
      <c r="AD4021" s="9">
        <f t="shared" si="563"/>
        <v>2324</v>
      </c>
      <c r="AE4021" s="44">
        <f t="shared" si="564"/>
        <v>2.5372726087277751E-4</v>
      </c>
      <c r="AF4021" s="9">
        <f t="shared" si="565"/>
        <v>2529</v>
      </c>
      <c r="AG4021" s="9">
        <f t="shared" si="558"/>
        <v>1918</v>
      </c>
      <c r="AH4021" s="44">
        <f t="shared" si="566"/>
        <v>2.6339008910026109E-4</v>
      </c>
      <c r="AI4021">
        <f>AA4021/'Totals and Drop Down Lists'!W$6*Inputs!E$37</f>
        <v>62270.653248802213</v>
      </c>
      <c r="AJ4021">
        <f>AB4021/'Totals and Drop Down Lists'!X$6*Inputs!F$37</f>
        <v>21575.068757337107</v>
      </c>
      <c r="AK4021">
        <f>AC4021/'Totals and Drop Down Lists'!Y$6*Inputs!G$37</f>
        <v>16480.844465789647</v>
      </c>
      <c r="AL4021">
        <f>AD4021/'Totals and Drop Down Lists'!Z$6*Inputs!H$37</f>
        <v>18632.672951465796</v>
      </c>
      <c r="AM4021">
        <f>AE4021/'Totals and Drop Down Lists'!AA$6*Inputs!I$37</f>
        <v>31586.341874268972</v>
      </c>
      <c r="AN4021">
        <f>AF4021/'Totals and Drop Down Lists'!AB$6*Inputs!J$37</f>
        <v>50470.476951931851</v>
      </c>
      <c r="AO4021">
        <f>AG4021/'Totals and Drop Down Lists'!AC$6*Inputs!K$37</f>
        <v>35720.019111497721</v>
      </c>
      <c r="AP4021">
        <f>AH4021/'Totals and Drop Down Lists'!AD$6*Inputs!L$37</f>
        <v>61983.565712568939</v>
      </c>
      <c r="AQ4021">
        <f>IF(OR($D4021="51",$D4021="52",$D4021="61"),(AA4021/'Totals and Drop Down Lists'!W$4)*Inputs!E$38,0)</f>
        <v>0</v>
      </c>
      <c r="AR4021">
        <f>IF(OR($D4021="51",$D4021="52",$D4021="61"),(AB4021/'Totals and Drop Down Lists'!X$4)*Inputs!F$38,0)</f>
        <v>0</v>
      </c>
      <c r="AS4021">
        <f>IF(OR($D4021="51",$D4021="52",$D4021="61"),(AC4021/'Totals and Drop Down Lists'!Y$4)*Inputs!G$38,0)</f>
        <v>0</v>
      </c>
      <c r="AT4021">
        <f>IF(OR($D4021="51",$D4021="52",$D4021="61"),(AD4021/'Totals and Drop Down Lists'!Z$4)*Inputs!H$38,0)</f>
        <v>0</v>
      </c>
      <c r="AU4021">
        <f>IF(OR($D4021="51",$D4021="52",$D4021="61"),(AE4021/'Totals and Drop Down Lists'!AA$4)*Inputs!I$38,0)</f>
        <v>0</v>
      </c>
      <c r="AV4021">
        <f>IF(OR($D4021="51",$D4021="52",$D4021="61"),(AF4021/'Totals and Drop Down Lists'!AB$4)*Inputs!J$38,0)</f>
        <v>0</v>
      </c>
      <c r="AW4021">
        <f>IF(OR($D4021="51",$D4021="52",$D4021="61"),(AG4021/'Totals and Drop Down Lists'!AC$4)*Inputs!K$38,0)</f>
        <v>0</v>
      </c>
      <c r="AX4021">
        <f>IF(OR($D4021="51",$D4021="52",$D4021="61"),(AH4021/'Totals and Drop Down Lists'!AD$4)*Inputs!L$38,0)</f>
        <v>0</v>
      </c>
      <c r="AY4021">
        <f>IF(OR($D4021="51",$D4021="52",$D4021="61"),0,(AA4021/'Totals and Drop Down Lists'!W$5)*Inputs!E$39)</f>
        <v>0</v>
      </c>
      <c r="AZ4021">
        <f>IF(OR($D4021="51",$D4021="52",$D4021="61"),0,(AB4021/'Totals and Drop Down Lists'!X$5)*Inputs!F$39)</f>
        <v>0</v>
      </c>
      <c r="BA4021">
        <f>IF(OR($D4021="51",$D4021="52",$D4021="61"),0,(AC4021/'Totals and Drop Down Lists'!Y$5)*Inputs!G$39)</f>
        <v>0</v>
      </c>
      <c r="BB4021">
        <f>IF(OR($D4021="51",$D4021="52",$D4021="61"),0,(AD4021/'Totals and Drop Down Lists'!Z$5)*Inputs!H$39)</f>
        <v>0</v>
      </c>
      <c r="BC4021">
        <f>IF(OR($D4021="51",$D4021="52",$D4021="61"),0,(AE4021/'Totals and Drop Down Lists'!AA$5)*Inputs!I$39)</f>
        <v>0</v>
      </c>
      <c r="BD4021">
        <f>IF(OR($D4021="51",$D4021="52",$D4021="61"),0,(AF4021/'Totals and Drop Down Lists'!AB$5)*Inputs!J$39)</f>
        <v>0</v>
      </c>
      <c r="BE4021">
        <f>IF(OR($D4021="51",$D4021="52",$D4021="61"),0,(AG4021/'Totals and Drop Down Lists'!AC$5)*Inputs!K$39)</f>
        <v>0</v>
      </c>
      <c r="BF4021">
        <f>IF(OR($D4021="51",$D4021="52",$D4021="61"),0,(AH4021/'Totals and Drop Down Lists'!AD$5)*Inputs!L$39)</f>
        <v>0</v>
      </c>
      <c r="BG4021" s="10">
        <f t="shared" si="559"/>
        <v>298719.64307366224</v>
      </c>
    </row>
    <row r="4022" spans="1:59" ht="28.8">
      <c r="A4022" s="1" t="s">
        <v>7719</v>
      </c>
      <c r="B4022" s="1" t="s">
        <v>6930</v>
      </c>
      <c r="C4022" s="1" t="s">
        <v>88</v>
      </c>
      <c r="D4022" s="1" t="s">
        <v>25</v>
      </c>
      <c r="E4022" s="1" t="s">
        <v>6971</v>
      </c>
      <c r="F4022" s="2">
        <v>13512</v>
      </c>
      <c r="G4022" s="2">
        <v>46</v>
      </c>
      <c r="H4022" s="2">
        <v>0</v>
      </c>
      <c r="I4022" s="2">
        <v>1824</v>
      </c>
      <c r="J4022" s="2">
        <v>5648</v>
      </c>
      <c r="K4022" s="2">
        <v>991</v>
      </c>
      <c r="L4022" s="2">
        <v>0</v>
      </c>
      <c r="M4022" s="2">
        <v>14</v>
      </c>
      <c r="N4022" s="2">
        <v>0</v>
      </c>
      <c r="O4022" s="2">
        <v>13</v>
      </c>
      <c r="P4022" s="2">
        <v>0</v>
      </c>
      <c r="Q4022" s="2">
        <v>0</v>
      </c>
      <c r="R4022" s="2">
        <v>1690</v>
      </c>
      <c r="S4022" s="2">
        <v>335300</v>
      </c>
      <c r="T4022" s="2">
        <v>31948200</v>
      </c>
      <c r="U4022" s="2">
        <v>94</v>
      </c>
      <c r="V4022" s="2">
        <v>79</v>
      </c>
      <c r="W4022" s="2">
        <v>45</v>
      </c>
      <c r="X4022" s="2">
        <v>219</v>
      </c>
      <c r="Y4022" s="2">
        <v>19</v>
      </c>
      <c r="Z4022" s="2">
        <v>85</v>
      </c>
      <c r="AA4022" s="9">
        <f t="shared" si="560"/>
        <v>13512</v>
      </c>
      <c r="AB4022" s="9">
        <f t="shared" si="561"/>
        <v>1778</v>
      </c>
      <c r="AC4022" s="9">
        <f t="shared" si="562"/>
        <v>1717</v>
      </c>
      <c r="AD4022" s="9">
        <f t="shared" si="563"/>
        <v>1690</v>
      </c>
      <c r="AE4022" s="44">
        <f t="shared" si="564"/>
        <v>1.2143626658102124E-5</v>
      </c>
      <c r="AF4022" s="9">
        <f t="shared" si="565"/>
        <v>95</v>
      </c>
      <c r="AG4022" s="9">
        <f t="shared" si="558"/>
        <v>104</v>
      </c>
      <c r="AH4022" s="44">
        <f t="shared" si="566"/>
        <v>6.789900217347919E-6</v>
      </c>
      <c r="AI4022">
        <f>AA4022/'Totals and Drop Down Lists'!W$6*Inputs!E$37</f>
        <v>12257.281181408924</v>
      </c>
      <c r="AJ4022">
        <f>AB4022/'Totals and Drop Down Lists'!X$6*Inputs!F$37</f>
        <v>5850.3084109417996</v>
      </c>
      <c r="AK4022">
        <f>AC4022/'Totals and Drop Down Lists'!Y$6*Inputs!G$37</f>
        <v>11319.04397910433</v>
      </c>
      <c r="AL4022">
        <f>AD4022/'Totals and Drop Down Lists'!Z$6*Inputs!H$37</f>
        <v>13549.577146289674</v>
      </c>
      <c r="AM4022">
        <f>AE4022/'Totals and Drop Down Lists'!AA$6*Inputs!I$37</f>
        <v>1511.7521936621108</v>
      </c>
      <c r="AN4022">
        <f>AF4022/'Totals and Drop Down Lists'!AB$6*Inputs!J$37</f>
        <v>1895.8858483327504</v>
      </c>
      <c r="AO4022">
        <f>AG4022/'Totals and Drop Down Lists'!AC$6*Inputs!K$37</f>
        <v>1936.8519226255285</v>
      </c>
      <c r="AP4022">
        <f>AH4022/'Totals and Drop Down Lists'!AD$6*Inputs!L$37</f>
        <v>1597.8666006053363</v>
      </c>
      <c r="AQ4022">
        <f>IF(OR($D4022="51",$D4022="52",$D4022="61"),(AA4022/'Totals and Drop Down Lists'!W$4)*Inputs!E$38,0)</f>
        <v>0</v>
      </c>
      <c r="AR4022">
        <f>IF(OR($D4022="51",$D4022="52",$D4022="61"),(AB4022/'Totals and Drop Down Lists'!X$4)*Inputs!F$38,0)</f>
        <v>0</v>
      </c>
      <c r="AS4022">
        <f>IF(OR($D4022="51",$D4022="52",$D4022="61"),(AC4022/'Totals and Drop Down Lists'!Y$4)*Inputs!G$38,0)</f>
        <v>0</v>
      </c>
      <c r="AT4022">
        <f>IF(OR($D4022="51",$D4022="52",$D4022="61"),(AD4022/'Totals and Drop Down Lists'!Z$4)*Inputs!H$38,0)</f>
        <v>0</v>
      </c>
      <c r="AU4022">
        <f>IF(OR($D4022="51",$D4022="52",$D4022="61"),(AE4022/'Totals and Drop Down Lists'!AA$4)*Inputs!I$38,0)</f>
        <v>0</v>
      </c>
      <c r="AV4022">
        <f>IF(OR($D4022="51",$D4022="52",$D4022="61"),(AF4022/'Totals and Drop Down Lists'!AB$4)*Inputs!J$38,0)</f>
        <v>0</v>
      </c>
      <c r="AW4022">
        <f>IF(OR($D4022="51",$D4022="52",$D4022="61"),(AG4022/'Totals and Drop Down Lists'!AC$4)*Inputs!K$38,0)</f>
        <v>0</v>
      </c>
      <c r="AX4022">
        <f>IF(OR($D4022="51",$D4022="52",$D4022="61"),(AH4022/'Totals and Drop Down Lists'!AD$4)*Inputs!L$38,0)</f>
        <v>0</v>
      </c>
      <c r="AY4022">
        <f>IF(OR($D4022="51",$D4022="52",$D4022="61"),0,(AA4022/'Totals and Drop Down Lists'!W$5)*Inputs!E$39)</f>
        <v>0</v>
      </c>
      <c r="AZ4022">
        <f>IF(OR($D4022="51",$D4022="52",$D4022="61"),0,(AB4022/'Totals and Drop Down Lists'!X$5)*Inputs!F$39)</f>
        <v>0</v>
      </c>
      <c r="BA4022">
        <f>IF(OR($D4022="51",$D4022="52",$D4022="61"),0,(AC4022/'Totals and Drop Down Lists'!Y$5)*Inputs!G$39)</f>
        <v>0</v>
      </c>
      <c r="BB4022">
        <f>IF(OR($D4022="51",$D4022="52",$D4022="61"),0,(AD4022/'Totals and Drop Down Lists'!Z$5)*Inputs!H$39)</f>
        <v>0</v>
      </c>
      <c r="BC4022">
        <f>IF(OR($D4022="51",$D4022="52",$D4022="61"),0,(AE4022/'Totals and Drop Down Lists'!AA$5)*Inputs!I$39)</f>
        <v>0</v>
      </c>
      <c r="BD4022">
        <f>IF(OR($D4022="51",$D4022="52",$D4022="61"),0,(AF4022/'Totals and Drop Down Lists'!AB$5)*Inputs!J$39)</f>
        <v>0</v>
      </c>
      <c r="BE4022">
        <f>IF(OR($D4022="51",$D4022="52",$D4022="61"),0,(AG4022/'Totals and Drop Down Lists'!AC$5)*Inputs!K$39)</f>
        <v>0</v>
      </c>
      <c r="BF4022">
        <f>IF(OR($D4022="51",$D4022="52",$D4022="61"),0,(AH4022/'Totals and Drop Down Lists'!AD$5)*Inputs!L$39)</f>
        <v>0</v>
      </c>
      <c r="BG4022" s="10">
        <f t="shared" si="559"/>
        <v>49918.567282970456</v>
      </c>
    </row>
    <row r="4023" spans="1:59" ht="28.8">
      <c r="A4023" s="1" t="s">
        <v>7719</v>
      </c>
      <c r="B4023" s="1" t="s">
        <v>6930</v>
      </c>
      <c r="C4023" s="1" t="s">
        <v>887</v>
      </c>
      <c r="D4023" s="1" t="s">
        <v>25</v>
      </c>
      <c r="E4023" s="1" t="s">
        <v>6972</v>
      </c>
      <c r="F4023" s="2">
        <v>17502</v>
      </c>
      <c r="G4023" s="2">
        <v>82</v>
      </c>
      <c r="H4023" s="2">
        <v>12</v>
      </c>
      <c r="I4023" s="2">
        <v>2651</v>
      </c>
      <c r="J4023" s="2">
        <v>7343</v>
      </c>
      <c r="K4023" s="2">
        <v>2573</v>
      </c>
      <c r="L4023" s="2">
        <v>50</v>
      </c>
      <c r="M4023" s="2">
        <v>0</v>
      </c>
      <c r="N4023" s="2">
        <v>0</v>
      </c>
      <c r="O4023" s="2">
        <v>1</v>
      </c>
      <c r="P4023" s="2">
        <v>32</v>
      </c>
      <c r="Q4023" s="2">
        <v>0</v>
      </c>
      <c r="R4023" s="2">
        <v>1019</v>
      </c>
      <c r="S4023" s="2">
        <v>1359000</v>
      </c>
      <c r="T4023" s="2">
        <v>76313400</v>
      </c>
      <c r="U4023" s="2">
        <v>204</v>
      </c>
      <c r="V4023" s="2">
        <v>500</v>
      </c>
      <c r="W4023" s="2">
        <v>40</v>
      </c>
      <c r="X4023" s="2">
        <v>945</v>
      </c>
      <c r="Y4023" s="2">
        <v>210</v>
      </c>
      <c r="Z4023" s="2">
        <v>310</v>
      </c>
      <c r="AA4023" s="9">
        <f t="shared" si="560"/>
        <v>17502</v>
      </c>
      <c r="AB4023" s="9">
        <f t="shared" si="561"/>
        <v>2557</v>
      </c>
      <c r="AC4023" s="9">
        <f t="shared" si="562"/>
        <v>1102</v>
      </c>
      <c r="AD4023" s="9">
        <f t="shared" si="563"/>
        <v>1019</v>
      </c>
      <c r="AE4023" s="44">
        <f t="shared" si="564"/>
        <v>6.2965380211394545E-5</v>
      </c>
      <c r="AF4023" s="9">
        <f t="shared" si="565"/>
        <v>405</v>
      </c>
      <c r="AG4023" s="9">
        <f t="shared" si="558"/>
        <v>520</v>
      </c>
      <c r="AH4023" s="44">
        <f t="shared" si="566"/>
        <v>6.7798594052289785E-5</v>
      </c>
      <c r="AI4023">
        <f>AA4023/'Totals and Drop Down Lists'!W$6*Inputs!E$37</f>
        <v>15876.771405936868</v>
      </c>
      <c r="AJ4023">
        <f>AB4023/'Totals and Drop Down Lists'!X$6*Inputs!F$37</f>
        <v>8413.5200263094375</v>
      </c>
      <c r="AK4023">
        <f>AC4023/'Totals and Drop Down Lists'!Y$6*Inputs!G$37</f>
        <v>7264.756240520077</v>
      </c>
      <c r="AL4023">
        <f>AD4023/'Totals and Drop Down Lists'!Z$6*Inputs!H$37</f>
        <v>8169.8337941237723</v>
      </c>
      <c r="AM4023">
        <f>AE4023/'Totals and Drop Down Lists'!AA$6*Inputs!I$37</f>
        <v>7838.5192775863143</v>
      </c>
      <c r="AN4023">
        <f>AF4023/'Totals and Drop Down Lists'!AB$6*Inputs!J$37</f>
        <v>8082.4607218396204</v>
      </c>
      <c r="AO4023">
        <f>AG4023/'Totals and Drop Down Lists'!AC$6*Inputs!K$37</f>
        <v>9684.2596131276423</v>
      </c>
      <c r="AP4023">
        <f>AH4023/'Totals and Drop Down Lists'!AD$6*Inputs!L$37</f>
        <v>15955.036972026006</v>
      </c>
      <c r="AQ4023">
        <f>IF(OR($D4023="51",$D4023="52",$D4023="61"),(AA4023/'Totals and Drop Down Lists'!W$4)*Inputs!E$38,0)</f>
        <v>0</v>
      </c>
      <c r="AR4023">
        <f>IF(OR($D4023="51",$D4023="52",$D4023="61"),(AB4023/'Totals and Drop Down Lists'!X$4)*Inputs!F$38,0)</f>
        <v>0</v>
      </c>
      <c r="AS4023">
        <f>IF(OR($D4023="51",$D4023="52",$D4023="61"),(AC4023/'Totals and Drop Down Lists'!Y$4)*Inputs!G$38,0)</f>
        <v>0</v>
      </c>
      <c r="AT4023">
        <f>IF(OR($D4023="51",$D4023="52",$D4023="61"),(AD4023/'Totals and Drop Down Lists'!Z$4)*Inputs!H$38,0)</f>
        <v>0</v>
      </c>
      <c r="AU4023">
        <f>IF(OR($D4023="51",$D4023="52",$D4023="61"),(AE4023/'Totals and Drop Down Lists'!AA$4)*Inputs!I$38,0)</f>
        <v>0</v>
      </c>
      <c r="AV4023">
        <f>IF(OR($D4023="51",$D4023="52",$D4023="61"),(AF4023/'Totals and Drop Down Lists'!AB$4)*Inputs!J$38,0)</f>
        <v>0</v>
      </c>
      <c r="AW4023">
        <f>IF(OR($D4023="51",$D4023="52",$D4023="61"),(AG4023/'Totals and Drop Down Lists'!AC$4)*Inputs!K$38,0)</f>
        <v>0</v>
      </c>
      <c r="AX4023">
        <f>IF(OR($D4023="51",$D4023="52",$D4023="61"),(AH4023/'Totals and Drop Down Lists'!AD$4)*Inputs!L$38,0)</f>
        <v>0</v>
      </c>
      <c r="AY4023">
        <f>IF(OR($D4023="51",$D4023="52",$D4023="61"),0,(AA4023/'Totals and Drop Down Lists'!W$5)*Inputs!E$39)</f>
        <v>0</v>
      </c>
      <c r="AZ4023">
        <f>IF(OR($D4023="51",$D4023="52",$D4023="61"),0,(AB4023/'Totals and Drop Down Lists'!X$5)*Inputs!F$39)</f>
        <v>0</v>
      </c>
      <c r="BA4023">
        <f>IF(OR($D4023="51",$D4023="52",$D4023="61"),0,(AC4023/'Totals and Drop Down Lists'!Y$5)*Inputs!G$39)</f>
        <v>0</v>
      </c>
      <c r="BB4023">
        <f>IF(OR($D4023="51",$D4023="52",$D4023="61"),0,(AD4023/'Totals and Drop Down Lists'!Z$5)*Inputs!H$39)</f>
        <v>0</v>
      </c>
      <c r="BC4023">
        <f>IF(OR($D4023="51",$D4023="52",$D4023="61"),0,(AE4023/'Totals and Drop Down Lists'!AA$5)*Inputs!I$39)</f>
        <v>0</v>
      </c>
      <c r="BD4023">
        <f>IF(OR($D4023="51",$D4023="52",$D4023="61"),0,(AF4023/'Totals and Drop Down Lists'!AB$5)*Inputs!J$39)</f>
        <v>0</v>
      </c>
      <c r="BE4023">
        <f>IF(OR($D4023="51",$D4023="52",$D4023="61"),0,(AG4023/'Totals and Drop Down Lists'!AC$5)*Inputs!K$39)</f>
        <v>0</v>
      </c>
      <c r="BF4023">
        <f>IF(OR($D4023="51",$D4023="52",$D4023="61"),0,(AH4023/'Totals and Drop Down Lists'!AD$5)*Inputs!L$39)</f>
        <v>0</v>
      </c>
      <c r="BG4023" s="10">
        <f t="shared" si="559"/>
        <v>81285.158051469742</v>
      </c>
    </row>
    <row r="4024" spans="1:59" ht="28.8">
      <c r="A4024" s="1" t="s">
        <v>7719</v>
      </c>
      <c r="B4024" s="1" t="s">
        <v>6930</v>
      </c>
      <c r="C4024" s="1" t="s">
        <v>2815</v>
      </c>
      <c r="D4024" s="1" t="s">
        <v>25</v>
      </c>
      <c r="E4024" s="1" t="s">
        <v>6973</v>
      </c>
      <c r="F4024" s="2">
        <v>26168</v>
      </c>
      <c r="G4024" s="2">
        <v>77</v>
      </c>
      <c r="H4024" s="2">
        <v>0</v>
      </c>
      <c r="I4024" s="2">
        <v>4957</v>
      </c>
      <c r="J4024" s="2">
        <v>10657</v>
      </c>
      <c r="K4024" s="2">
        <v>2095</v>
      </c>
      <c r="L4024" s="2">
        <v>88</v>
      </c>
      <c r="M4024" s="2">
        <v>11</v>
      </c>
      <c r="N4024" s="2">
        <v>0</v>
      </c>
      <c r="O4024" s="2">
        <v>108</v>
      </c>
      <c r="P4024" s="2">
        <v>0</v>
      </c>
      <c r="Q4024" s="2">
        <v>0</v>
      </c>
      <c r="R4024" s="2">
        <v>1385</v>
      </c>
      <c r="S4024" s="2">
        <v>794400</v>
      </c>
      <c r="T4024" s="2">
        <v>62443200</v>
      </c>
      <c r="U4024" s="2">
        <v>201</v>
      </c>
      <c r="V4024" s="2">
        <v>325</v>
      </c>
      <c r="W4024" s="2">
        <v>120</v>
      </c>
      <c r="X4024" s="2">
        <v>615</v>
      </c>
      <c r="Y4024" s="2">
        <v>45</v>
      </c>
      <c r="Z4024" s="2">
        <v>224</v>
      </c>
      <c r="AA4024" s="9">
        <f t="shared" si="560"/>
        <v>26168</v>
      </c>
      <c r="AB4024" s="9">
        <f t="shared" si="561"/>
        <v>4880</v>
      </c>
      <c r="AC4024" s="9">
        <f t="shared" si="562"/>
        <v>1592</v>
      </c>
      <c r="AD4024" s="9">
        <f t="shared" si="563"/>
        <v>1385</v>
      </c>
      <c r="AE4024" s="44">
        <f t="shared" si="564"/>
        <v>2.8762648556220688E-5</v>
      </c>
      <c r="AF4024" s="9">
        <f t="shared" si="565"/>
        <v>170</v>
      </c>
      <c r="AG4024" s="9">
        <f t="shared" si="558"/>
        <v>269</v>
      </c>
      <c r="AH4024" s="44">
        <f t="shared" si="566"/>
        <v>1.9676707412884093E-5</v>
      </c>
      <c r="AI4024">
        <f>AA4024/'Totals and Drop Down Lists'!W$6*Inputs!E$37</f>
        <v>23738.050174297565</v>
      </c>
      <c r="AJ4024">
        <f>AB4024/'Totals and Drop Down Lists'!X$6*Inputs!F$37</f>
        <v>16057.089451853757</v>
      </c>
      <c r="AK4024">
        <f>AC4024/'Totals and Drop Down Lists'!Y$6*Inputs!G$37</f>
        <v>10495.001755814848</v>
      </c>
      <c r="AL4024">
        <f>AD4024/'Totals and Drop Down Lists'!Z$6*Inputs!H$37</f>
        <v>11104.239258941536</v>
      </c>
      <c r="AM4024">
        <f>AE4024/'Totals and Drop Down Lists'!AA$6*Inputs!I$37</f>
        <v>3580.6434333509546</v>
      </c>
      <c r="AN4024">
        <f>AF4024/'Totals and Drop Down Lists'!AB$6*Inputs!J$37</f>
        <v>3392.637833858606</v>
      </c>
      <c r="AO4024">
        <f>AG4024/'Totals and Drop Down Lists'!AC$6*Inputs!K$37</f>
        <v>5009.7419921756455</v>
      </c>
      <c r="AP4024">
        <f>AH4024/'Totals and Drop Down Lists'!AD$6*Inputs!L$37</f>
        <v>4630.517765872477</v>
      </c>
      <c r="AQ4024">
        <f>IF(OR($D4024="51",$D4024="52",$D4024="61"),(AA4024/'Totals and Drop Down Lists'!W$4)*Inputs!E$38,0)</f>
        <v>0</v>
      </c>
      <c r="AR4024">
        <f>IF(OR($D4024="51",$D4024="52",$D4024="61"),(AB4024/'Totals and Drop Down Lists'!X$4)*Inputs!F$38,0)</f>
        <v>0</v>
      </c>
      <c r="AS4024">
        <f>IF(OR($D4024="51",$D4024="52",$D4024="61"),(AC4024/'Totals and Drop Down Lists'!Y$4)*Inputs!G$38,0)</f>
        <v>0</v>
      </c>
      <c r="AT4024">
        <f>IF(OR($D4024="51",$D4024="52",$D4024="61"),(AD4024/'Totals and Drop Down Lists'!Z$4)*Inputs!H$38,0)</f>
        <v>0</v>
      </c>
      <c r="AU4024">
        <f>IF(OR($D4024="51",$D4024="52",$D4024="61"),(AE4024/'Totals and Drop Down Lists'!AA$4)*Inputs!I$38,0)</f>
        <v>0</v>
      </c>
      <c r="AV4024">
        <f>IF(OR($D4024="51",$D4024="52",$D4024="61"),(AF4024/'Totals and Drop Down Lists'!AB$4)*Inputs!J$38,0)</f>
        <v>0</v>
      </c>
      <c r="AW4024">
        <f>IF(OR($D4024="51",$D4024="52",$D4024="61"),(AG4024/'Totals and Drop Down Lists'!AC$4)*Inputs!K$38,0)</f>
        <v>0</v>
      </c>
      <c r="AX4024">
        <f>IF(OR($D4024="51",$D4024="52",$D4024="61"),(AH4024/'Totals and Drop Down Lists'!AD$4)*Inputs!L$38,0)</f>
        <v>0</v>
      </c>
      <c r="AY4024">
        <f>IF(OR($D4024="51",$D4024="52",$D4024="61"),0,(AA4024/'Totals and Drop Down Lists'!W$5)*Inputs!E$39)</f>
        <v>0</v>
      </c>
      <c r="AZ4024">
        <f>IF(OR($D4024="51",$D4024="52",$D4024="61"),0,(AB4024/'Totals and Drop Down Lists'!X$5)*Inputs!F$39)</f>
        <v>0</v>
      </c>
      <c r="BA4024">
        <f>IF(OR($D4024="51",$D4024="52",$D4024="61"),0,(AC4024/'Totals and Drop Down Lists'!Y$5)*Inputs!G$39)</f>
        <v>0</v>
      </c>
      <c r="BB4024">
        <f>IF(OR($D4024="51",$D4024="52",$D4024="61"),0,(AD4024/'Totals and Drop Down Lists'!Z$5)*Inputs!H$39)</f>
        <v>0</v>
      </c>
      <c r="BC4024">
        <f>IF(OR($D4024="51",$D4024="52",$D4024="61"),0,(AE4024/'Totals and Drop Down Lists'!AA$5)*Inputs!I$39)</f>
        <v>0</v>
      </c>
      <c r="BD4024">
        <f>IF(OR($D4024="51",$D4024="52",$D4024="61"),0,(AF4024/'Totals and Drop Down Lists'!AB$5)*Inputs!J$39)</f>
        <v>0</v>
      </c>
      <c r="BE4024">
        <f>IF(OR($D4024="51",$D4024="52",$D4024="61"),0,(AG4024/'Totals and Drop Down Lists'!AC$5)*Inputs!K$39)</f>
        <v>0</v>
      </c>
      <c r="BF4024">
        <f>IF(OR($D4024="51",$D4024="52",$D4024="61"),0,(AH4024/'Totals and Drop Down Lists'!AD$5)*Inputs!L$39)</f>
        <v>0</v>
      </c>
      <c r="BG4024" s="10">
        <f t="shared" si="559"/>
        <v>78007.921666165392</v>
      </c>
    </row>
    <row r="4025" spans="1:59" ht="28.8">
      <c r="A4025" s="1" t="s">
        <v>7719</v>
      </c>
      <c r="B4025" s="1" t="s">
        <v>6930</v>
      </c>
      <c r="C4025" s="1" t="s">
        <v>2823</v>
      </c>
      <c r="D4025" s="1" t="s">
        <v>25</v>
      </c>
      <c r="E4025" s="1" t="s">
        <v>6974</v>
      </c>
      <c r="F4025" s="2">
        <v>7603</v>
      </c>
      <c r="G4025" s="2">
        <v>13</v>
      </c>
      <c r="H4025" s="2">
        <v>0</v>
      </c>
      <c r="I4025" s="2">
        <v>1402</v>
      </c>
      <c r="J4025" s="2">
        <v>3274</v>
      </c>
      <c r="K4025" s="2">
        <v>742</v>
      </c>
      <c r="L4025" s="2">
        <v>3</v>
      </c>
      <c r="M4025" s="2">
        <v>0</v>
      </c>
      <c r="N4025" s="2">
        <v>0</v>
      </c>
      <c r="O4025" s="2">
        <v>9</v>
      </c>
      <c r="P4025" s="2">
        <v>0</v>
      </c>
      <c r="Q4025" s="2">
        <v>0</v>
      </c>
      <c r="R4025" s="2">
        <v>1276</v>
      </c>
      <c r="S4025" s="2">
        <v>333300</v>
      </c>
      <c r="T4025" s="2">
        <v>23467300</v>
      </c>
      <c r="U4025" s="2">
        <v>27</v>
      </c>
      <c r="V4025" s="2">
        <v>79</v>
      </c>
      <c r="W4025" s="2">
        <v>0</v>
      </c>
      <c r="X4025" s="2">
        <v>235</v>
      </c>
      <c r="Y4025" s="2">
        <v>4</v>
      </c>
      <c r="Z4025" s="2">
        <v>150</v>
      </c>
      <c r="AA4025" s="9">
        <f t="shared" si="560"/>
        <v>7603</v>
      </c>
      <c r="AB4025" s="9">
        <f t="shared" si="561"/>
        <v>1389</v>
      </c>
      <c r="AC4025" s="9">
        <f t="shared" si="562"/>
        <v>1288</v>
      </c>
      <c r="AD4025" s="9">
        <f t="shared" si="563"/>
        <v>1276</v>
      </c>
      <c r="AE4025" s="44">
        <f t="shared" si="564"/>
        <v>1.1744240100494628E-5</v>
      </c>
      <c r="AF4025" s="9">
        <f t="shared" si="565"/>
        <v>156</v>
      </c>
      <c r="AG4025" s="9">
        <f t="shared" si="558"/>
        <v>154</v>
      </c>
      <c r="AH4025" s="44">
        <f t="shared" si="566"/>
        <v>1.2986647046133919E-5</v>
      </c>
      <c r="AI4025">
        <f>AA4025/'Totals and Drop Down Lists'!W$6*Inputs!E$37</f>
        <v>6896.9885155603943</v>
      </c>
      <c r="AJ4025">
        <f>AB4025/'Totals and Drop Down Lists'!X$6*Inputs!F$37</f>
        <v>4570.347796849358</v>
      </c>
      <c r="AK4025">
        <f>AC4025/'Totals and Drop Down Lists'!Y$6*Inputs!G$37</f>
        <v>8490.9310687748257</v>
      </c>
      <c r="AL4025">
        <f>AD4025/'Totals and Drop Down Lists'!Z$6*Inputs!H$37</f>
        <v>10230.331620512203</v>
      </c>
      <c r="AM4025">
        <f>AE4025/'Totals and Drop Down Lists'!AA$6*Inputs!I$37</f>
        <v>1462.0328205636749</v>
      </c>
      <c r="AN4025">
        <f>AF4025/'Totals and Drop Down Lists'!AB$6*Inputs!J$37</f>
        <v>3113.2441298937802</v>
      </c>
      <c r="AO4025">
        <f>AG4025/'Totals and Drop Down Lists'!AC$6*Inputs!K$37</f>
        <v>2868.0307315801092</v>
      </c>
      <c r="AP4025">
        <f>AH4025/'Totals and Drop Down Lists'!AD$6*Inputs!L$37</f>
        <v>3056.1464682278479</v>
      </c>
      <c r="AQ4025">
        <f>IF(OR($D4025="51",$D4025="52",$D4025="61"),(AA4025/'Totals and Drop Down Lists'!W$4)*Inputs!E$38,0)</f>
        <v>0</v>
      </c>
      <c r="AR4025">
        <f>IF(OR($D4025="51",$D4025="52",$D4025="61"),(AB4025/'Totals and Drop Down Lists'!X$4)*Inputs!F$38,0)</f>
        <v>0</v>
      </c>
      <c r="AS4025">
        <f>IF(OR($D4025="51",$D4025="52",$D4025="61"),(AC4025/'Totals and Drop Down Lists'!Y$4)*Inputs!G$38,0)</f>
        <v>0</v>
      </c>
      <c r="AT4025">
        <f>IF(OR($D4025="51",$D4025="52",$D4025="61"),(AD4025/'Totals and Drop Down Lists'!Z$4)*Inputs!H$38,0)</f>
        <v>0</v>
      </c>
      <c r="AU4025">
        <f>IF(OR($D4025="51",$D4025="52",$D4025="61"),(AE4025/'Totals and Drop Down Lists'!AA$4)*Inputs!I$38,0)</f>
        <v>0</v>
      </c>
      <c r="AV4025">
        <f>IF(OR($D4025="51",$D4025="52",$D4025="61"),(AF4025/'Totals and Drop Down Lists'!AB$4)*Inputs!J$38,0)</f>
        <v>0</v>
      </c>
      <c r="AW4025">
        <f>IF(OR($D4025="51",$D4025="52",$D4025="61"),(AG4025/'Totals and Drop Down Lists'!AC$4)*Inputs!K$38,0)</f>
        <v>0</v>
      </c>
      <c r="AX4025">
        <f>IF(OR($D4025="51",$D4025="52",$D4025="61"),(AH4025/'Totals and Drop Down Lists'!AD$4)*Inputs!L$38,0)</f>
        <v>0</v>
      </c>
      <c r="AY4025">
        <f>IF(OR($D4025="51",$D4025="52",$D4025="61"),0,(AA4025/'Totals and Drop Down Lists'!W$5)*Inputs!E$39)</f>
        <v>0</v>
      </c>
      <c r="AZ4025">
        <f>IF(OR($D4025="51",$D4025="52",$D4025="61"),0,(AB4025/'Totals and Drop Down Lists'!X$5)*Inputs!F$39)</f>
        <v>0</v>
      </c>
      <c r="BA4025">
        <f>IF(OR($D4025="51",$D4025="52",$D4025="61"),0,(AC4025/'Totals and Drop Down Lists'!Y$5)*Inputs!G$39)</f>
        <v>0</v>
      </c>
      <c r="BB4025">
        <f>IF(OR($D4025="51",$D4025="52",$D4025="61"),0,(AD4025/'Totals and Drop Down Lists'!Z$5)*Inputs!H$39)</f>
        <v>0</v>
      </c>
      <c r="BC4025">
        <f>IF(OR($D4025="51",$D4025="52",$D4025="61"),0,(AE4025/'Totals and Drop Down Lists'!AA$5)*Inputs!I$39)</f>
        <v>0</v>
      </c>
      <c r="BD4025">
        <f>IF(OR($D4025="51",$D4025="52",$D4025="61"),0,(AF4025/'Totals and Drop Down Lists'!AB$5)*Inputs!J$39)</f>
        <v>0</v>
      </c>
      <c r="BE4025">
        <f>IF(OR($D4025="51",$D4025="52",$D4025="61"),0,(AG4025/'Totals and Drop Down Lists'!AC$5)*Inputs!K$39)</f>
        <v>0</v>
      </c>
      <c r="BF4025">
        <f>IF(OR($D4025="51",$D4025="52",$D4025="61"),0,(AH4025/'Totals and Drop Down Lists'!AD$5)*Inputs!L$39)</f>
        <v>0</v>
      </c>
      <c r="BG4025" s="10">
        <f t="shared" si="559"/>
        <v>40688.053151962195</v>
      </c>
    </row>
    <row r="4026" spans="1:59" ht="28.8">
      <c r="A4026" s="1" t="s">
        <v>7719</v>
      </c>
      <c r="B4026" s="1" t="s">
        <v>6930</v>
      </c>
      <c r="C4026" s="1" t="s">
        <v>6975</v>
      </c>
      <c r="D4026" s="1" t="s">
        <v>25</v>
      </c>
      <c r="E4026" s="1" t="s">
        <v>6976</v>
      </c>
      <c r="F4026" s="2">
        <v>7602</v>
      </c>
      <c r="G4026" s="2">
        <v>33</v>
      </c>
      <c r="H4026" s="2">
        <v>0</v>
      </c>
      <c r="I4026" s="2">
        <v>1028</v>
      </c>
      <c r="J4026" s="2">
        <v>2747</v>
      </c>
      <c r="K4026" s="2">
        <v>447</v>
      </c>
      <c r="L4026" s="2">
        <v>0</v>
      </c>
      <c r="M4026" s="2">
        <v>7</v>
      </c>
      <c r="N4026" s="2">
        <v>0</v>
      </c>
      <c r="O4026" s="2">
        <v>0</v>
      </c>
      <c r="P4026" s="2">
        <v>0</v>
      </c>
      <c r="Q4026" s="2">
        <v>0</v>
      </c>
      <c r="R4026" s="2">
        <v>663</v>
      </c>
      <c r="S4026" s="2">
        <v>157700</v>
      </c>
      <c r="T4026" s="2">
        <v>10370800</v>
      </c>
      <c r="U4026" s="2">
        <v>94</v>
      </c>
      <c r="V4026" s="2">
        <v>95</v>
      </c>
      <c r="W4026" s="2">
        <v>50</v>
      </c>
      <c r="X4026" s="2">
        <v>139</v>
      </c>
      <c r="Y4026" s="2">
        <v>30</v>
      </c>
      <c r="Z4026" s="2">
        <v>34</v>
      </c>
      <c r="AA4026" s="9">
        <f t="shared" si="560"/>
        <v>7602</v>
      </c>
      <c r="AB4026" s="9">
        <f t="shared" si="561"/>
        <v>995</v>
      </c>
      <c r="AC4026" s="9">
        <f t="shared" si="562"/>
        <v>670</v>
      </c>
      <c r="AD4026" s="9">
        <f t="shared" si="563"/>
        <v>663</v>
      </c>
      <c r="AE4026" s="44">
        <f t="shared" si="564"/>
        <v>5.0798650227661174E-6</v>
      </c>
      <c r="AF4026" s="9">
        <f t="shared" si="565"/>
        <v>0</v>
      </c>
      <c r="AG4026" s="9">
        <f t="shared" si="558"/>
        <v>64</v>
      </c>
      <c r="AH4026" s="44">
        <f t="shared" si="566"/>
        <v>3.8750733184313053E-6</v>
      </c>
      <c r="AI4026">
        <f>AA4026/'Totals and Drop Down Lists'!W$6*Inputs!E$37</f>
        <v>6896.0813751532442</v>
      </c>
      <c r="AJ4026">
        <f>AB4026/'Totals and Drop Down Lists'!X$6*Inputs!F$37</f>
        <v>3273.935246843133</v>
      </c>
      <c r="AK4026">
        <f>AC4026/'Totals and Drop Down Lists'!Y$6*Inputs!G$37</f>
        <v>4416.8663168316261</v>
      </c>
      <c r="AL4026">
        <f>AD4026/'Totals and Drop Down Lists'!Z$6*Inputs!H$37</f>
        <v>5315.6033420059475</v>
      </c>
      <c r="AM4026">
        <f>AE4026/'Totals and Drop Down Lists'!AA$6*Inputs!I$37</f>
        <v>632.38909659252511</v>
      </c>
      <c r="AN4026">
        <f>AF4026/'Totals and Drop Down Lists'!AB$6*Inputs!J$37</f>
        <v>0</v>
      </c>
      <c r="AO4026">
        <f>AG4026/'Totals and Drop Down Lists'!AC$6*Inputs!K$37</f>
        <v>1191.9088754618635</v>
      </c>
      <c r="AP4026">
        <f>AH4026/'Totals and Drop Down Lists'!AD$6*Inputs!L$37</f>
        <v>911.92065158753644</v>
      </c>
      <c r="AQ4026">
        <f>IF(OR($D4026="51",$D4026="52",$D4026="61"),(AA4026/'Totals and Drop Down Lists'!W$4)*Inputs!E$38,0)</f>
        <v>0</v>
      </c>
      <c r="AR4026">
        <f>IF(OR($D4026="51",$D4026="52",$D4026="61"),(AB4026/'Totals and Drop Down Lists'!X$4)*Inputs!F$38,0)</f>
        <v>0</v>
      </c>
      <c r="AS4026">
        <f>IF(OR($D4026="51",$D4026="52",$D4026="61"),(AC4026/'Totals and Drop Down Lists'!Y$4)*Inputs!G$38,0)</f>
        <v>0</v>
      </c>
      <c r="AT4026">
        <f>IF(OR($D4026="51",$D4026="52",$D4026="61"),(AD4026/'Totals and Drop Down Lists'!Z$4)*Inputs!H$38,0)</f>
        <v>0</v>
      </c>
      <c r="AU4026">
        <f>IF(OR($D4026="51",$D4026="52",$D4026="61"),(AE4026/'Totals and Drop Down Lists'!AA$4)*Inputs!I$38,0)</f>
        <v>0</v>
      </c>
      <c r="AV4026">
        <f>IF(OR($D4026="51",$D4026="52",$D4026="61"),(AF4026/'Totals and Drop Down Lists'!AB$4)*Inputs!J$38,0)</f>
        <v>0</v>
      </c>
      <c r="AW4026">
        <f>IF(OR($D4026="51",$D4026="52",$D4026="61"),(AG4026/'Totals and Drop Down Lists'!AC$4)*Inputs!K$38,0)</f>
        <v>0</v>
      </c>
      <c r="AX4026">
        <f>IF(OR($D4026="51",$D4026="52",$D4026="61"),(AH4026/'Totals and Drop Down Lists'!AD$4)*Inputs!L$38,0)</f>
        <v>0</v>
      </c>
      <c r="AY4026">
        <f>IF(OR($D4026="51",$D4026="52",$D4026="61"),0,(AA4026/'Totals and Drop Down Lists'!W$5)*Inputs!E$39)</f>
        <v>0</v>
      </c>
      <c r="AZ4026">
        <f>IF(OR($D4026="51",$D4026="52",$D4026="61"),0,(AB4026/'Totals and Drop Down Lists'!X$5)*Inputs!F$39)</f>
        <v>0</v>
      </c>
      <c r="BA4026">
        <f>IF(OR($D4026="51",$D4026="52",$D4026="61"),0,(AC4026/'Totals and Drop Down Lists'!Y$5)*Inputs!G$39)</f>
        <v>0</v>
      </c>
      <c r="BB4026">
        <f>IF(OR($D4026="51",$D4026="52",$D4026="61"),0,(AD4026/'Totals and Drop Down Lists'!Z$5)*Inputs!H$39)</f>
        <v>0</v>
      </c>
      <c r="BC4026">
        <f>IF(OR($D4026="51",$D4026="52",$D4026="61"),0,(AE4026/'Totals and Drop Down Lists'!AA$5)*Inputs!I$39)</f>
        <v>0</v>
      </c>
      <c r="BD4026">
        <f>IF(OR($D4026="51",$D4026="52",$D4026="61"),0,(AF4026/'Totals and Drop Down Lists'!AB$5)*Inputs!J$39)</f>
        <v>0</v>
      </c>
      <c r="BE4026">
        <f>IF(OR($D4026="51",$D4026="52",$D4026="61"),0,(AG4026/'Totals and Drop Down Lists'!AC$5)*Inputs!K$39)</f>
        <v>0</v>
      </c>
      <c r="BF4026">
        <f>IF(OR($D4026="51",$D4026="52",$D4026="61"),0,(AH4026/'Totals and Drop Down Lists'!AD$5)*Inputs!L$39)</f>
        <v>0</v>
      </c>
      <c r="BG4026" s="10">
        <f t="shared" si="559"/>
        <v>22638.704904475875</v>
      </c>
    </row>
    <row r="4027" spans="1:59" ht="28.8">
      <c r="A4027" s="1" t="s">
        <v>7719</v>
      </c>
      <c r="B4027" s="1" t="s">
        <v>6930</v>
      </c>
      <c r="C4027" s="1" t="s">
        <v>2359</v>
      </c>
      <c r="D4027" s="1" t="s">
        <v>25</v>
      </c>
      <c r="E4027" s="1" t="s">
        <v>6977</v>
      </c>
      <c r="F4027" s="2">
        <v>8723</v>
      </c>
      <c r="G4027" s="2">
        <v>35</v>
      </c>
      <c r="H4027" s="2">
        <v>0</v>
      </c>
      <c r="I4027" s="2">
        <v>1594</v>
      </c>
      <c r="J4027" s="2">
        <v>3694</v>
      </c>
      <c r="K4027" s="2">
        <v>671</v>
      </c>
      <c r="L4027" s="2">
        <v>12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1235</v>
      </c>
      <c r="S4027" s="2">
        <v>239500</v>
      </c>
      <c r="T4027" s="2">
        <v>17361100</v>
      </c>
      <c r="U4027" s="2">
        <v>1011</v>
      </c>
      <c r="V4027" s="2">
        <v>108</v>
      </c>
      <c r="W4027" s="2">
        <v>63</v>
      </c>
      <c r="X4027" s="2">
        <v>140</v>
      </c>
      <c r="Y4027" s="2">
        <v>8</v>
      </c>
      <c r="Z4027" s="2">
        <v>22</v>
      </c>
      <c r="AA4027" s="9">
        <f t="shared" si="560"/>
        <v>8723</v>
      </c>
      <c r="AB4027" s="9">
        <f t="shared" si="561"/>
        <v>1559</v>
      </c>
      <c r="AC4027" s="9">
        <f t="shared" si="562"/>
        <v>1247</v>
      </c>
      <c r="AD4027" s="9">
        <f t="shared" si="563"/>
        <v>1235</v>
      </c>
      <c r="AE4027" s="44">
        <f t="shared" si="564"/>
        <v>8.5122414749802389E-6</v>
      </c>
      <c r="AF4027" s="9">
        <f t="shared" si="565"/>
        <v>0</v>
      </c>
      <c r="AG4027" s="9">
        <f t="shared" si="558"/>
        <v>30</v>
      </c>
      <c r="AH4027" s="44">
        <f t="shared" si="566"/>
        <v>2.0276732420719214E-6</v>
      </c>
      <c r="AI4027">
        <f>AA4027/'Totals and Drop Down Lists'!W$6*Inputs!E$37</f>
        <v>7912.9857715682374</v>
      </c>
      <c r="AJ4027">
        <f>AB4027/'Totals and Drop Down Lists'!X$6*Inputs!F$37</f>
        <v>5129.7136179180343</v>
      </c>
      <c r="AK4027">
        <f>AC4027/'Totals and Drop Down Lists'!Y$6*Inputs!G$37</f>
        <v>8220.6452195358761</v>
      </c>
      <c r="AL4027">
        <f>AD4027/'Totals and Drop Down Lists'!Z$6*Inputs!H$37</f>
        <v>9901.6140684424536</v>
      </c>
      <c r="AM4027">
        <f>AE4027/'Totals and Drop Down Lists'!AA$6*Inputs!I$37</f>
        <v>1059.6834113141392</v>
      </c>
      <c r="AN4027">
        <f>AF4027/'Totals and Drop Down Lists'!AB$6*Inputs!J$37</f>
        <v>0</v>
      </c>
      <c r="AO4027">
        <f>AG4027/'Totals and Drop Down Lists'!AC$6*Inputs!K$37</f>
        <v>558.70728537274863</v>
      </c>
      <c r="AP4027">
        <f>AH4027/'Totals and Drop Down Lists'!AD$6*Inputs!L$37</f>
        <v>477.17215963938889</v>
      </c>
      <c r="AQ4027">
        <f>IF(OR($D4027="51",$D4027="52",$D4027="61"),(AA4027/'Totals and Drop Down Lists'!W$4)*Inputs!E$38,0)</f>
        <v>0</v>
      </c>
      <c r="AR4027">
        <f>IF(OR($D4027="51",$D4027="52",$D4027="61"),(AB4027/'Totals and Drop Down Lists'!X$4)*Inputs!F$38,0)</f>
        <v>0</v>
      </c>
      <c r="AS4027">
        <f>IF(OR($D4027="51",$D4027="52",$D4027="61"),(AC4027/'Totals and Drop Down Lists'!Y$4)*Inputs!G$38,0)</f>
        <v>0</v>
      </c>
      <c r="AT4027">
        <f>IF(OR($D4027="51",$D4027="52",$D4027="61"),(AD4027/'Totals and Drop Down Lists'!Z$4)*Inputs!H$38,0)</f>
        <v>0</v>
      </c>
      <c r="AU4027">
        <f>IF(OR($D4027="51",$D4027="52",$D4027="61"),(AE4027/'Totals and Drop Down Lists'!AA$4)*Inputs!I$38,0)</f>
        <v>0</v>
      </c>
      <c r="AV4027">
        <f>IF(OR($D4027="51",$D4027="52",$D4027="61"),(AF4027/'Totals and Drop Down Lists'!AB$4)*Inputs!J$38,0)</f>
        <v>0</v>
      </c>
      <c r="AW4027">
        <f>IF(OR($D4027="51",$D4027="52",$D4027="61"),(AG4027/'Totals and Drop Down Lists'!AC$4)*Inputs!K$38,0)</f>
        <v>0</v>
      </c>
      <c r="AX4027">
        <f>IF(OR($D4027="51",$D4027="52",$D4027="61"),(AH4027/'Totals and Drop Down Lists'!AD$4)*Inputs!L$38,0)</f>
        <v>0</v>
      </c>
      <c r="AY4027">
        <f>IF(OR($D4027="51",$D4027="52",$D4027="61"),0,(AA4027/'Totals and Drop Down Lists'!W$5)*Inputs!E$39)</f>
        <v>0</v>
      </c>
      <c r="AZ4027">
        <f>IF(OR($D4027="51",$D4027="52",$D4027="61"),0,(AB4027/'Totals and Drop Down Lists'!X$5)*Inputs!F$39)</f>
        <v>0</v>
      </c>
      <c r="BA4027">
        <f>IF(OR($D4027="51",$D4027="52",$D4027="61"),0,(AC4027/'Totals and Drop Down Lists'!Y$5)*Inputs!G$39)</f>
        <v>0</v>
      </c>
      <c r="BB4027">
        <f>IF(OR($D4027="51",$D4027="52",$D4027="61"),0,(AD4027/'Totals and Drop Down Lists'!Z$5)*Inputs!H$39)</f>
        <v>0</v>
      </c>
      <c r="BC4027">
        <f>IF(OR($D4027="51",$D4027="52",$D4027="61"),0,(AE4027/'Totals and Drop Down Lists'!AA$5)*Inputs!I$39)</f>
        <v>0</v>
      </c>
      <c r="BD4027">
        <f>IF(OR($D4027="51",$D4027="52",$D4027="61"),0,(AF4027/'Totals and Drop Down Lists'!AB$5)*Inputs!J$39)</f>
        <v>0</v>
      </c>
      <c r="BE4027">
        <f>IF(OR($D4027="51",$D4027="52",$D4027="61"),0,(AG4027/'Totals and Drop Down Lists'!AC$5)*Inputs!K$39)</f>
        <v>0</v>
      </c>
      <c r="BF4027">
        <f>IF(OR($D4027="51",$D4027="52",$D4027="61"),0,(AH4027/'Totals and Drop Down Lists'!AD$5)*Inputs!L$39)</f>
        <v>0</v>
      </c>
      <c r="BG4027" s="10">
        <f t="shared" si="559"/>
        <v>33260.521533790881</v>
      </c>
    </row>
    <row r="4028" spans="1:59" ht="28.8">
      <c r="A4028" s="1" t="s">
        <v>7719</v>
      </c>
      <c r="B4028" s="1" t="s">
        <v>6930</v>
      </c>
      <c r="C4028" s="1" t="s">
        <v>6978</v>
      </c>
      <c r="D4028" s="1" t="s">
        <v>25</v>
      </c>
      <c r="E4028" s="1" t="s">
        <v>6979</v>
      </c>
      <c r="F4028" s="2">
        <v>33666</v>
      </c>
      <c r="G4028" s="2">
        <v>131</v>
      </c>
      <c r="H4028" s="2">
        <v>3</v>
      </c>
      <c r="I4028" s="2">
        <v>4127</v>
      </c>
      <c r="J4028" s="2">
        <v>12697</v>
      </c>
      <c r="K4028" s="2">
        <v>2525</v>
      </c>
      <c r="L4028" s="2">
        <v>50</v>
      </c>
      <c r="M4028" s="2">
        <v>20</v>
      </c>
      <c r="N4028" s="2">
        <v>0</v>
      </c>
      <c r="O4028" s="2">
        <v>32</v>
      </c>
      <c r="P4028" s="2">
        <v>44</v>
      </c>
      <c r="Q4028" s="2">
        <v>0</v>
      </c>
      <c r="R4028" s="2">
        <v>3121</v>
      </c>
      <c r="S4028" s="2">
        <v>971500</v>
      </c>
      <c r="T4028" s="2">
        <v>94692100</v>
      </c>
      <c r="U4028" s="2">
        <v>137</v>
      </c>
      <c r="V4028" s="2">
        <v>546</v>
      </c>
      <c r="W4028" s="2">
        <v>64</v>
      </c>
      <c r="X4028" s="2">
        <v>864</v>
      </c>
      <c r="Y4028" s="2">
        <v>102</v>
      </c>
      <c r="Z4028" s="2">
        <v>294</v>
      </c>
      <c r="AA4028" s="9">
        <f t="shared" si="560"/>
        <v>33666</v>
      </c>
      <c r="AB4028" s="9">
        <f t="shared" si="561"/>
        <v>3993</v>
      </c>
      <c r="AC4028" s="9">
        <f t="shared" si="562"/>
        <v>3267</v>
      </c>
      <c r="AD4028" s="9">
        <f t="shared" si="563"/>
        <v>3121</v>
      </c>
      <c r="AE4028" s="44">
        <f t="shared" si="564"/>
        <v>3.5068519480393391E-5</v>
      </c>
      <c r="AF4028" s="9">
        <f t="shared" si="565"/>
        <v>254</v>
      </c>
      <c r="AG4028" s="9">
        <f t="shared" si="558"/>
        <v>396</v>
      </c>
      <c r="AH4028" s="44">
        <f t="shared" si="566"/>
        <v>2.930262552962355E-5</v>
      </c>
      <c r="AI4028">
        <f>AA4028/'Totals and Drop Down Lists'!W$6*Inputs!E$37</f>
        <v>30539.788947107223</v>
      </c>
      <c r="AJ4028">
        <f>AB4028/'Totals and Drop Down Lists'!X$6*Inputs!F$37</f>
        <v>13138.516020748371</v>
      </c>
      <c r="AK4028">
        <f>AC4028/'Totals and Drop Down Lists'!Y$6*Inputs!G$37</f>
        <v>21537.167547893911</v>
      </c>
      <c r="AL4028">
        <f>AD4028/'Totals and Drop Down Lists'!Z$6*Inputs!H$37</f>
        <v>25022.621463650928</v>
      </c>
      <c r="AM4028">
        <f>AE4028/'Totals and Drop Down Lists'!AA$6*Inputs!I$37</f>
        <v>4365.6572081451532</v>
      </c>
      <c r="AN4028">
        <f>AF4028/'Totals and Drop Down Lists'!AB$6*Inputs!J$37</f>
        <v>5069.000057647565</v>
      </c>
      <c r="AO4028">
        <f>AG4028/'Totals and Drop Down Lists'!AC$6*Inputs!K$37</f>
        <v>7374.9361669202817</v>
      </c>
      <c r="AP4028">
        <f>AH4028/'Totals and Drop Down Lists'!AD$6*Inputs!L$37</f>
        <v>6895.7842008050757</v>
      </c>
      <c r="AQ4028">
        <f>IF(OR($D4028="51",$D4028="52",$D4028="61"),(AA4028/'Totals and Drop Down Lists'!W$4)*Inputs!E$38,0)</f>
        <v>0</v>
      </c>
      <c r="AR4028">
        <f>IF(OR($D4028="51",$D4028="52",$D4028="61"),(AB4028/'Totals and Drop Down Lists'!X$4)*Inputs!F$38,0)</f>
        <v>0</v>
      </c>
      <c r="AS4028">
        <f>IF(OR($D4028="51",$D4028="52",$D4028="61"),(AC4028/'Totals and Drop Down Lists'!Y$4)*Inputs!G$38,0)</f>
        <v>0</v>
      </c>
      <c r="AT4028">
        <f>IF(OR($D4028="51",$D4028="52",$D4028="61"),(AD4028/'Totals and Drop Down Lists'!Z$4)*Inputs!H$38,0)</f>
        <v>0</v>
      </c>
      <c r="AU4028">
        <f>IF(OR($D4028="51",$D4028="52",$D4028="61"),(AE4028/'Totals and Drop Down Lists'!AA$4)*Inputs!I$38,0)</f>
        <v>0</v>
      </c>
      <c r="AV4028">
        <f>IF(OR($D4028="51",$D4028="52",$D4028="61"),(AF4028/'Totals and Drop Down Lists'!AB$4)*Inputs!J$38,0)</f>
        <v>0</v>
      </c>
      <c r="AW4028">
        <f>IF(OR($D4028="51",$D4028="52",$D4028="61"),(AG4028/'Totals and Drop Down Lists'!AC$4)*Inputs!K$38,0)</f>
        <v>0</v>
      </c>
      <c r="AX4028">
        <f>IF(OR($D4028="51",$D4028="52",$D4028="61"),(AH4028/'Totals and Drop Down Lists'!AD$4)*Inputs!L$38,0)</f>
        <v>0</v>
      </c>
      <c r="AY4028">
        <f>IF(OR($D4028="51",$D4028="52",$D4028="61"),0,(AA4028/'Totals and Drop Down Lists'!W$5)*Inputs!E$39)</f>
        <v>0</v>
      </c>
      <c r="AZ4028">
        <f>IF(OR($D4028="51",$D4028="52",$D4028="61"),0,(AB4028/'Totals and Drop Down Lists'!X$5)*Inputs!F$39)</f>
        <v>0</v>
      </c>
      <c r="BA4028">
        <f>IF(OR($D4028="51",$D4028="52",$D4028="61"),0,(AC4028/'Totals and Drop Down Lists'!Y$5)*Inputs!G$39)</f>
        <v>0</v>
      </c>
      <c r="BB4028">
        <f>IF(OR($D4028="51",$D4028="52",$D4028="61"),0,(AD4028/'Totals and Drop Down Lists'!Z$5)*Inputs!H$39)</f>
        <v>0</v>
      </c>
      <c r="BC4028">
        <f>IF(OR($D4028="51",$D4028="52",$D4028="61"),0,(AE4028/'Totals and Drop Down Lists'!AA$5)*Inputs!I$39)</f>
        <v>0</v>
      </c>
      <c r="BD4028">
        <f>IF(OR($D4028="51",$D4028="52",$D4028="61"),0,(AF4028/'Totals and Drop Down Lists'!AB$5)*Inputs!J$39)</f>
        <v>0</v>
      </c>
      <c r="BE4028">
        <f>IF(OR($D4028="51",$D4028="52",$D4028="61"),0,(AG4028/'Totals and Drop Down Lists'!AC$5)*Inputs!K$39)</f>
        <v>0</v>
      </c>
      <c r="BF4028">
        <f>IF(OR($D4028="51",$D4028="52",$D4028="61"),0,(AH4028/'Totals and Drop Down Lists'!AD$5)*Inputs!L$39)</f>
        <v>0</v>
      </c>
      <c r="BG4028" s="10">
        <f t="shared" si="559"/>
        <v>113943.47161291851</v>
      </c>
    </row>
    <row r="4029" spans="1:59" ht="28.8">
      <c r="A4029" s="1" t="s">
        <v>7719</v>
      </c>
      <c r="B4029" s="1" t="s">
        <v>6930</v>
      </c>
      <c r="C4029" s="1" t="s">
        <v>6980</v>
      </c>
      <c r="D4029" s="1" t="s">
        <v>58</v>
      </c>
      <c r="E4029" s="1" t="s">
        <v>6981</v>
      </c>
      <c r="F4029" s="2">
        <v>61340</v>
      </c>
      <c r="G4029" s="2">
        <v>289</v>
      </c>
      <c r="H4029" s="2">
        <v>40</v>
      </c>
      <c r="I4029" s="2">
        <v>8722</v>
      </c>
      <c r="J4029" s="2">
        <v>23698</v>
      </c>
      <c r="K4029" s="2">
        <v>5218</v>
      </c>
      <c r="L4029" s="2">
        <v>96</v>
      </c>
      <c r="M4029" s="2">
        <v>1</v>
      </c>
      <c r="N4029" s="2">
        <v>0</v>
      </c>
      <c r="O4029" s="2">
        <v>41</v>
      </c>
      <c r="P4029" s="2">
        <v>0</v>
      </c>
      <c r="Q4029" s="2">
        <v>14</v>
      </c>
      <c r="R4029" s="2">
        <v>2746</v>
      </c>
      <c r="S4029" s="2">
        <v>2384500</v>
      </c>
      <c r="T4029" s="2">
        <v>163213900</v>
      </c>
      <c r="U4029" s="2">
        <v>228</v>
      </c>
      <c r="V4029" s="2">
        <v>433</v>
      </c>
      <c r="W4029" s="2">
        <v>50</v>
      </c>
      <c r="X4029" s="2">
        <v>1139</v>
      </c>
      <c r="Y4029" s="2">
        <v>185</v>
      </c>
      <c r="Z4029" s="2">
        <v>593</v>
      </c>
      <c r="AA4029" s="9">
        <f t="shared" si="560"/>
        <v>61340</v>
      </c>
      <c r="AB4029" s="9">
        <f t="shared" si="561"/>
        <v>8393</v>
      </c>
      <c r="AC4029" s="9">
        <f t="shared" si="562"/>
        <v>2898</v>
      </c>
      <c r="AD4029" s="9">
        <f t="shared" si="563"/>
        <v>2746</v>
      </c>
      <c r="AE4029" s="44">
        <f t="shared" si="564"/>
        <v>8.0240243941756542E-5</v>
      </c>
      <c r="AF4029" s="9">
        <f t="shared" si="565"/>
        <v>656</v>
      </c>
      <c r="AG4029" s="9">
        <f t="shared" si="558"/>
        <v>778</v>
      </c>
      <c r="AH4029" s="44">
        <f t="shared" si="566"/>
        <v>6.3741615009956751E-5</v>
      </c>
      <c r="AI4029">
        <f>AA4029/'Totals and Drop Down Lists'!W$6*Inputs!E$37</f>
        <v>55643.992574572483</v>
      </c>
      <c r="AJ4029">
        <f>AB4029/'Totals and Drop Down Lists'!X$6*Inputs!F$37</f>
        <v>27616.21962487881</v>
      </c>
      <c r="AK4029">
        <f>AC4029/'Totals and Drop Down Lists'!Y$6*Inputs!G$37</f>
        <v>19104.594904743361</v>
      </c>
      <c r="AL4029">
        <f>AD4029/'Totals and Drop Down Lists'!Z$6*Inputs!H$37</f>
        <v>22016.058487403221</v>
      </c>
      <c r="AM4029">
        <f>AE4029/'Totals and Drop Down Lists'!AA$6*Inputs!I$37</f>
        <v>9989.0558409090063</v>
      </c>
      <c r="AN4029">
        <f>AF4029/'Totals and Drop Down Lists'!AB$6*Inputs!J$37</f>
        <v>13091.590700066152</v>
      </c>
      <c r="AO4029">
        <f>AG4029/'Totals and Drop Down Lists'!AC$6*Inputs!K$37</f>
        <v>14489.14226733328</v>
      </c>
      <c r="AP4029">
        <f>AH4029/'Totals and Drop Down Lists'!AD$6*Inputs!L$37</f>
        <v>15000.308462977047</v>
      </c>
      <c r="AQ4029">
        <f>IF(OR($D4029="51",$D4029="52",$D4029="61"),(AA4029/'Totals and Drop Down Lists'!W$4)*Inputs!E$38,0)</f>
        <v>0</v>
      </c>
      <c r="AR4029">
        <f>IF(OR($D4029="51",$D4029="52",$D4029="61"),(AB4029/'Totals and Drop Down Lists'!X$4)*Inputs!F$38,0)</f>
        <v>0</v>
      </c>
      <c r="AS4029">
        <f>IF(OR($D4029="51",$D4029="52",$D4029="61"),(AC4029/'Totals and Drop Down Lists'!Y$4)*Inputs!G$38,0)</f>
        <v>0</v>
      </c>
      <c r="AT4029">
        <f>IF(OR($D4029="51",$D4029="52",$D4029="61"),(AD4029/'Totals and Drop Down Lists'!Z$4)*Inputs!H$38,0)</f>
        <v>0</v>
      </c>
      <c r="AU4029">
        <f>IF(OR($D4029="51",$D4029="52",$D4029="61"),(AE4029/'Totals and Drop Down Lists'!AA$4)*Inputs!I$38,0)</f>
        <v>0</v>
      </c>
      <c r="AV4029">
        <f>IF(OR($D4029="51",$D4029="52",$D4029="61"),(AF4029/'Totals and Drop Down Lists'!AB$4)*Inputs!J$38,0)</f>
        <v>0</v>
      </c>
      <c r="AW4029">
        <f>IF(OR($D4029="51",$D4029="52",$D4029="61"),(AG4029/'Totals and Drop Down Lists'!AC$4)*Inputs!K$38,0)</f>
        <v>0</v>
      </c>
      <c r="AX4029">
        <f>IF(OR($D4029="51",$D4029="52",$D4029="61"),(AH4029/'Totals and Drop Down Lists'!AD$4)*Inputs!L$38,0)</f>
        <v>0</v>
      </c>
      <c r="AY4029">
        <f>IF(OR($D4029="51",$D4029="52",$D4029="61"),0,(AA4029/'Totals and Drop Down Lists'!W$5)*Inputs!E$39)</f>
        <v>0</v>
      </c>
      <c r="AZ4029">
        <f>IF(OR($D4029="51",$D4029="52",$D4029="61"),0,(AB4029/'Totals and Drop Down Lists'!X$5)*Inputs!F$39)</f>
        <v>0</v>
      </c>
      <c r="BA4029">
        <f>IF(OR($D4029="51",$D4029="52",$D4029="61"),0,(AC4029/'Totals and Drop Down Lists'!Y$5)*Inputs!G$39)</f>
        <v>0</v>
      </c>
      <c r="BB4029">
        <f>IF(OR($D4029="51",$D4029="52",$D4029="61"),0,(AD4029/'Totals and Drop Down Lists'!Z$5)*Inputs!H$39)</f>
        <v>0</v>
      </c>
      <c r="BC4029">
        <f>IF(OR($D4029="51",$D4029="52",$D4029="61"),0,(AE4029/'Totals and Drop Down Lists'!AA$5)*Inputs!I$39)</f>
        <v>0</v>
      </c>
      <c r="BD4029">
        <f>IF(OR($D4029="51",$D4029="52",$D4029="61"),0,(AF4029/'Totals and Drop Down Lists'!AB$5)*Inputs!J$39)</f>
        <v>0</v>
      </c>
      <c r="BE4029">
        <f>IF(OR($D4029="51",$D4029="52",$D4029="61"),0,(AG4029/'Totals and Drop Down Lists'!AC$5)*Inputs!K$39)</f>
        <v>0</v>
      </c>
      <c r="BF4029">
        <f>IF(OR($D4029="51",$D4029="52",$D4029="61"),0,(AH4029/'Totals and Drop Down Lists'!AD$5)*Inputs!L$39)</f>
        <v>0</v>
      </c>
      <c r="BG4029" s="10">
        <f t="shared" si="559"/>
        <v>176950.96286288337</v>
      </c>
    </row>
    <row r="4030" spans="1:59" ht="28.8">
      <c r="A4030" s="1" t="s">
        <v>7719</v>
      </c>
      <c r="B4030" s="1" t="s">
        <v>6930</v>
      </c>
      <c r="C4030" s="1" t="s">
        <v>96</v>
      </c>
      <c r="D4030" s="1" t="s">
        <v>25</v>
      </c>
      <c r="E4030" s="1" t="s">
        <v>6982</v>
      </c>
      <c r="F4030" s="2">
        <v>29399</v>
      </c>
      <c r="G4030" s="2">
        <v>180</v>
      </c>
      <c r="H4030" s="2">
        <v>27</v>
      </c>
      <c r="I4030" s="2">
        <v>4349</v>
      </c>
      <c r="J4030" s="2">
        <v>11163</v>
      </c>
      <c r="K4030" s="2">
        <v>2767</v>
      </c>
      <c r="L4030" s="2">
        <v>47</v>
      </c>
      <c r="M4030" s="2">
        <v>7</v>
      </c>
      <c r="N4030" s="2">
        <v>0</v>
      </c>
      <c r="O4030" s="2">
        <v>11</v>
      </c>
      <c r="P4030" s="2">
        <v>44</v>
      </c>
      <c r="Q4030" s="2">
        <v>0</v>
      </c>
      <c r="R4030" s="2">
        <v>2363</v>
      </c>
      <c r="S4030" s="2">
        <v>1331200</v>
      </c>
      <c r="T4030" s="2">
        <v>81470400</v>
      </c>
      <c r="U4030" s="2">
        <v>323</v>
      </c>
      <c r="V4030" s="2">
        <v>282</v>
      </c>
      <c r="W4030" s="2">
        <v>79</v>
      </c>
      <c r="X4030" s="2">
        <v>824</v>
      </c>
      <c r="Y4030" s="2">
        <v>144</v>
      </c>
      <c r="Z4030" s="2">
        <v>539</v>
      </c>
      <c r="AA4030" s="9">
        <f t="shared" si="560"/>
        <v>29399</v>
      </c>
      <c r="AB4030" s="9">
        <f t="shared" si="561"/>
        <v>4142</v>
      </c>
      <c r="AC4030" s="9">
        <f t="shared" si="562"/>
        <v>2472</v>
      </c>
      <c r="AD4030" s="9">
        <f t="shared" si="563"/>
        <v>2363</v>
      </c>
      <c r="AE4030" s="44">
        <f t="shared" si="564"/>
        <v>4.7899742582554234E-5</v>
      </c>
      <c r="AF4030" s="9">
        <f t="shared" si="565"/>
        <v>463</v>
      </c>
      <c r="AG4030" s="9">
        <f t="shared" si="558"/>
        <v>683</v>
      </c>
      <c r="AH4030" s="44">
        <f t="shared" si="566"/>
        <v>6.2994121592142063E-5</v>
      </c>
      <c r="AI4030">
        <f>AA4030/'Totals and Drop Down Lists'!W$6*Inputs!E$37</f>
        <v>26669.020829798766</v>
      </c>
      <c r="AJ4030">
        <f>AB4030/'Totals and Drop Down Lists'!X$6*Inputs!F$37</f>
        <v>13628.783710979153</v>
      </c>
      <c r="AK4030">
        <f>AC4030/'Totals and Drop Down Lists'!Y$6*Inputs!G$37</f>
        <v>16296.259007772804</v>
      </c>
      <c r="AL4030">
        <f>AD4030/'Totals and Drop Down Lists'!Z$6*Inputs!H$37</f>
        <v>18945.35550099556</v>
      </c>
      <c r="AM4030">
        <f>AE4030/'Totals and Drop Down Lists'!AA$6*Inputs!I$37</f>
        <v>5963.007836436881</v>
      </c>
      <c r="AN4030">
        <f>AF4030/'Totals and Drop Down Lists'!AB$6*Inputs!J$37</f>
        <v>9239.9489239796167</v>
      </c>
      <c r="AO4030">
        <f>AG4030/'Totals and Drop Down Lists'!AC$6*Inputs!K$37</f>
        <v>12719.902530319576</v>
      </c>
      <c r="AP4030">
        <f>AH4030/'Totals and Drop Down Lists'!AD$6*Inputs!L$37</f>
        <v>14824.400904947433</v>
      </c>
      <c r="AQ4030">
        <f>IF(OR($D4030="51",$D4030="52",$D4030="61"),(AA4030/'Totals and Drop Down Lists'!W$4)*Inputs!E$38,0)</f>
        <v>0</v>
      </c>
      <c r="AR4030">
        <f>IF(OR($D4030="51",$D4030="52",$D4030="61"),(AB4030/'Totals and Drop Down Lists'!X$4)*Inputs!F$38,0)</f>
        <v>0</v>
      </c>
      <c r="AS4030">
        <f>IF(OR($D4030="51",$D4030="52",$D4030="61"),(AC4030/'Totals and Drop Down Lists'!Y$4)*Inputs!G$38,0)</f>
        <v>0</v>
      </c>
      <c r="AT4030">
        <f>IF(OR($D4030="51",$D4030="52",$D4030="61"),(AD4030/'Totals and Drop Down Lists'!Z$4)*Inputs!H$38,0)</f>
        <v>0</v>
      </c>
      <c r="AU4030">
        <f>IF(OR($D4030="51",$D4030="52",$D4030="61"),(AE4030/'Totals and Drop Down Lists'!AA$4)*Inputs!I$38,0)</f>
        <v>0</v>
      </c>
      <c r="AV4030">
        <f>IF(OR($D4030="51",$D4030="52",$D4030="61"),(AF4030/'Totals and Drop Down Lists'!AB$4)*Inputs!J$38,0)</f>
        <v>0</v>
      </c>
      <c r="AW4030">
        <f>IF(OR($D4030="51",$D4030="52",$D4030="61"),(AG4030/'Totals and Drop Down Lists'!AC$4)*Inputs!K$38,0)</f>
        <v>0</v>
      </c>
      <c r="AX4030">
        <f>IF(OR($D4030="51",$D4030="52",$D4030="61"),(AH4030/'Totals and Drop Down Lists'!AD$4)*Inputs!L$38,0)</f>
        <v>0</v>
      </c>
      <c r="AY4030">
        <f>IF(OR($D4030="51",$D4030="52",$D4030="61"),0,(AA4030/'Totals and Drop Down Lists'!W$5)*Inputs!E$39)</f>
        <v>0</v>
      </c>
      <c r="AZ4030">
        <f>IF(OR($D4030="51",$D4030="52",$D4030="61"),0,(AB4030/'Totals and Drop Down Lists'!X$5)*Inputs!F$39)</f>
        <v>0</v>
      </c>
      <c r="BA4030">
        <f>IF(OR($D4030="51",$D4030="52",$D4030="61"),0,(AC4030/'Totals and Drop Down Lists'!Y$5)*Inputs!G$39)</f>
        <v>0</v>
      </c>
      <c r="BB4030">
        <f>IF(OR($D4030="51",$D4030="52",$D4030="61"),0,(AD4030/'Totals and Drop Down Lists'!Z$5)*Inputs!H$39)</f>
        <v>0</v>
      </c>
      <c r="BC4030">
        <f>IF(OR($D4030="51",$D4030="52",$D4030="61"),0,(AE4030/'Totals and Drop Down Lists'!AA$5)*Inputs!I$39)</f>
        <v>0</v>
      </c>
      <c r="BD4030">
        <f>IF(OR($D4030="51",$D4030="52",$D4030="61"),0,(AF4030/'Totals and Drop Down Lists'!AB$5)*Inputs!J$39)</f>
        <v>0</v>
      </c>
      <c r="BE4030">
        <f>IF(OR($D4030="51",$D4030="52",$D4030="61"),0,(AG4030/'Totals and Drop Down Lists'!AC$5)*Inputs!K$39)</f>
        <v>0</v>
      </c>
      <c r="BF4030">
        <f>IF(OR($D4030="51",$D4030="52",$D4030="61"),0,(AH4030/'Totals and Drop Down Lists'!AD$5)*Inputs!L$39)</f>
        <v>0</v>
      </c>
      <c r="BG4030" s="10">
        <f t="shared" si="559"/>
        <v>118286.67924522978</v>
      </c>
    </row>
    <row r="4031" spans="1:59" ht="28.8">
      <c r="A4031" s="1" t="s">
        <v>7719</v>
      </c>
      <c r="B4031" s="1" t="s">
        <v>6930</v>
      </c>
      <c r="C4031" s="1" t="s">
        <v>6983</v>
      </c>
      <c r="D4031" s="1" t="s">
        <v>25</v>
      </c>
      <c r="E4031" s="1" t="s">
        <v>6984</v>
      </c>
      <c r="F4031" s="2">
        <v>10303</v>
      </c>
      <c r="G4031" s="2">
        <v>57</v>
      </c>
      <c r="H4031" s="2">
        <v>0</v>
      </c>
      <c r="I4031" s="2">
        <v>2149</v>
      </c>
      <c r="J4031" s="2">
        <v>4032</v>
      </c>
      <c r="K4031" s="2">
        <v>848</v>
      </c>
      <c r="L4031" s="2">
        <v>24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1439</v>
      </c>
      <c r="S4031" s="2">
        <v>262900</v>
      </c>
      <c r="T4031" s="2">
        <v>21273800</v>
      </c>
      <c r="U4031" s="2">
        <v>52</v>
      </c>
      <c r="V4031" s="2">
        <v>120</v>
      </c>
      <c r="W4031" s="2">
        <v>39</v>
      </c>
      <c r="X4031" s="2">
        <v>224</v>
      </c>
      <c r="Y4031" s="2">
        <v>40</v>
      </c>
      <c r="Z4031" s="2">
        <v>78</v>
      </c>
      <c r="AA4031" s="9">
        <f t="shared" si="560"/>
        <v>10303</v>
      </c>
      <c r="AB4031" s="9">
        <f t="shared" si="561"/>
        <v>2092</v>
      </c>
      <c r="AC4031" s="9">
        <f t="shared" si="562"/>
        <v>1463</v>
      </c>
      <c r="AD4031" s="9">
        <f t="shared" si="563"/>
        <v>1439</v>
      </c>
      <c r="AE4031" s="44">
        <f t="shared" si="564"/>
        <v>1.2455666371564435E-5</v>
      </c>
      <c r="AF4031" s="9">
        <f t="shared" si="565"/>
        <v>65</v>
      </c>
      <c r="AG4031" s="9">
        <f t="shared" si="558"/>
        <v>118</v>
      </c>
      <c r="AH4031" s="44">
        <f t="shared" si="566"/>
        <v>9.234394466949026E-6</v>
      </c>
      <c r="AI4031">
        <f>AA4031/'Totals and Drop Down Lists'!W$6*Inputs!E$37</f>
        <v>9346.2676148650189</v>
      </c>
      <c r="AJ4031">
        <f>AB4031/'Totals and Drop Down Lists'!X$6*Inputs!F$37</f>
        <v>6883.4899863274713</v>
      </c>
      <c r="AK4031">
        <f>AC4031/'Totals and Drop Down Lists'!Y$6*Inputs!G$37</f>
        <v>9644.5901813801011</v>
      </c>
      <c r="AL4031">
        <f>AD4031/'Totals and Drop Down Lists'!Z$6*Inputs!H$37</f>
        <v>11537.184327521207</v>
      </c>
      <c r="AM4031">
        <f>AE4031/'Totals and Drop Down Lists'!AA$6*Inputs!I$37</f>
        <v>1550.597814877056</v>
      </c>
      <c r="AN4031">
        <f>AF4031/'Totals and Drop Down Lists'!AB$6*Inputs!J$37</f>
        <v>1297.1850541224082</v>
      </c>
      <c r="AO4031">
        <f>AG4031/'Totals and Drop Down Lists'!AC$6*Inputs!K$37</f>
        <v>2197.581989132811</v>
      </c>
      <c r="AP4031">
        <f>AH4031/'Totals and Drop Down Lists'!AD$6*Inputs!L$37</f>
        <v>2173.1292100365922</v>
      </c>
      <c r="AQ4031">
        <f>IF(OR($D4031="51",$D4031="52",$D4031="61"),(AA4031/'Totals and Drop Down Lists'!W$4)*Inputs!E$38,0)</f>
        <v>0</v>
      </c>
      <c r="AR4031">
        <f>IF(OR($D4031="51",$D4031="52",$D4031="61"),(AB4031/'Totals and Drop Down Lists'!X$4)*Inputs!F$38,0)</f>
        <v>0</v>
      </c>
      <c r="AS4031">
        <f>IF(OR($D4031="51",$D4031="52",$D4031="61"),(AC4031/'Totals and Drop Down Lists'!Y$4)*Inputs!G$38,0)</f>
        <v>0</v>
      </c>
      <c r="AT4031">
        <f>IF(OR($D4031="51",$D4031="52",$D4031="61"),(AD4031/'Totals and Drop Down Lists'!Z$4)*Inputs!H$38,0)</f>
        <v>0</v>
      </c>
      <c r="AU4031">
        <f>IF(OR($D4031="51",$D4031="52",$D4031="61"),(AE4031/'Totals and Drop Down Lists'!AA$4)*Inputs!I$38,0)</f>
        <v>0</v>
      </c>
      <c r="AV4031">
        <f>IF(OR($D4031="51",$D4031="52",$D4031="61"),(AF4031/'Totals and Drop Down Lists'!AB$4)*Inputs!J$38,0)</f>
        <v>0</v>
      </c>
      <c r="AW4031">
        <f>IF(OR($D4031="51",$D4031="52",$D4031="61"),(AG4031/'Totals and Drop Down Lists'!AC$4)*Inputs!K$38,0)</f>
        <v>0</v>
      </c>
      <c r="AX4031">
        <f>IF(OR($D4031="51",$D4031="52",$D4031="61"),(AH4031/'Totals and Drop Down Lists'!AD$4)*Inputs!L$38,0)</f>
        <v>0</v>
      </c>
      <c r="AY4031">
        <f>IF(OR($D4031="51",$D4031="52",$D4031="61"),0,(AA4031/'Totals and Drop Down Lists'!W$5)*Inputs!E$39)</f>
        <v>0</v>
      </c>
      <c r="AZ4031">
        <f>IF(OR($D4031="51",$D4031="52",$D4031="61"),0,(AB4031/'Totals and Drop Down Lists'!X$5)*Inputs!F$39)</f>
        <v>0</v>
      </c>
      <c r="BA4031">
        <f>IF(OR($D4031="51",$D4031="52",$D4031="61"),0,(AC4031/'Totals and Drop Down Lists'!Y$5)*Inputs!G$39)</f>
        <v>0</v>
      </c>
      <c r="BB4031">
        <f>IF(OR($D4031="51",$D4031="52",$D4031="61"),0,(AD4031/'Totals and Drop Down Lists'!Z$5)*Inputs!H$39)</f>
        <v>0</v>
      </c>
      <c r="BC4031">
        <f>IF(OR($D4031="51",$D4031="52",$D4031="61"),0,(AE4031/'Totals and Drop Down Lists'!AA$5)*Inputs!I$39)</f>
        <v>0</v>
      </c>
      <c r="BD4031">
        <f>IF(OR($D4031="51",$D4031="52",$D4031="61"),0,(AF4031/'Totals and Drop Down Lists'!AB$5)*Inputs!J$39)</f>
        <v>0</v>
      </c>
      <c r="BE4031">
        <f>IF(OR($D4031="51",$D4031="52",$D4031="61"),0,(AG4031/'Totals and Drop Down Lists'!AC$5)*Inputs!K$39)</f>
        <v>0</v>
      </c>
      <c r="BF4031">
        <f>IF(OR($D4031="51",$D4031="52",$D4031="61"),0,(AH4031/'Totals and Drop Down Lists'!AD$5)*Inputs!L$39)</f>
        <v>0</v>
      </c>
      <c r="BG4031" s="10">
        <f t="shared" si="559"/>
        <v>44630.026178262669</v>
      </c>
    </row>
    <row r="4032" spans="1:59" ht="28.8">
      <c r="A4032" s="1" t="s">
        <v>7719</v>
      </c>
      <c r="B4032" s="1" t="s">
        <v>6930</v>
      </c>
      <c r="C4032" s="1" t="s">
        <v>6556</v>
      </c>
      <c r="D4032" s="1" t="s">
        <v>25</v>
      </c>
      <c r="E4032" s="1" t="s">
        <v>6985</v>
      </c>
      <c r="F4032" s="2">
        <v>14807</v>
      </c>
      <c r="G4032" s="2">
        <v>35</v>
      </c>
      <c r="H4032" s="2">
        <v>14</v>
      </c>
      <c r="I4032" s="2">
        <v>3617</v>
      </c>
      <c r="J4032" s="2">
        <v>5975</v>
      </c>
      <c r="K4032" s="2">
        <v>1451</v>
      </c>
      <c r="L4032" s="2">
        <v>26</v>
      </c>
      <c r="M4032" s="2">
        <v>0</v>
      </c>
      <c r="N4032" s="2">
        <v>0</v>
      </c>
      <c r="O4032" s="2">
        <v>15</v>
      </c>
      <c r="P4032" s="2">
        <v>0</v>
      </c>
      <c r="Q4032" s="2">
        <v>0</v>
      </c>
      <c r="R4032" s="2">
        <v>1175</v>
      </c>
      <c r="S4032" s="2">
        <v>526100</v>
      </c>
      <c r="T4032" s="2">
        <v>33658500</v>
      </c>
      <c r="U4032" s="2">
        <v>131</v>
      </c>
      <c r="V4032" s="2">
        <v>200</v>
      </c>
      <c r="W4032" s="2">
        <v>70</v>
      </c>
      <c r="X4032" s="2">
        <v>405</v>
      </c>
      <c r="Y4032" s="2">
        <v>10</v>
      </c>
      <c r="Z4032" s="2">
        <v>230</v>
      </c>
      <c r="AA4032" s="9">
        <f t="shared" si="560"/>
        <v>14807</v>
      </c>
      <c r="AB4032" s="9">
        <f t="shared" si="561"/>
        <v>3568</v>
      </c>
      <c r="AC4032" s="9">
        <f t="shared" si="562"/>
        <v>1216</v>
      </c>
      <c r="AD4032" s="9">
        <f t="shared" si="563"/>
        <v>1175</v>
      </c>
      <c r="AE4032" s="44">
        <f t="shared" si="564"/>
        <v>2.4608928315658463E-5</v>
      </c>
      <c r="AF4032" s="9">
        <f t="shared" si="565"/>
        <v>135</v>
      </c>
      <c r="AG4032" s="9">
        <f t="shared" si="558"/>
        <v>240</v>
      </c>
      <c r="AH4032" s="44">
        <f t="shared" si="566"/>
        <v>2.1686618060031149E-5</v>
      </c>
      <c r="AI4032">
        <f>AA4032/'Totals and Drop Down Lists'!W$6*Inputs!E$37</f>
        <v>13432.028008667994</v>
      </c>
      <c r="AJ4032">
        <f>AB4032/'Totals and Drop Down Lists'!X$6*Inputs!F$37</f>
        <v>11740.101468076682</v>
      </c>
      <c r="AK4032">
        <f>AC4032/'Totals and Drop Down Lists'!Y$6*Inputs!G$37</f>
        <v>8016.2827481600843</v>
      </c>
      <c r="AL4032">
        <f>AD4032/'Totals and Drop Down Lists'!Z$6*Inputs!H$37</f>
        <v>9420.5639922428199</v>
      </c>
      <c r="AM4032">
        <f>AE4032/'Totals and Drop Down Lists'!AA$6*Inputs!I$37</f>
        <v>3063.5494990328166</v>
      </c>
      <c r="AN4032">
        <f>AF4032/'Totals and Drop Down Lists'!AB$6*Inputs!J$37</f>
        <v>2694.1535739465403</v>
      </c>
      <c r="AO4032">
        <f>AG4032/'Totals and Drop Down Lists'!AC$6*Inputs!K$37</f>
        <v>4469.658282981989</v>
      </c>
      <c r="AP4032">
        <f>AH4032/'Totals and Drop Down Lists'!AD$6*Inputs!L$37</f>
        <v>5103.5098556637095</v>
      </c>
      <c r="AQ4032">
        <f>IF(OR($D4032="51",$D4032="52",$D4032="61"),(AA4032/'Totals and Drop Down Lists'!W$4)*Inputs!E$38,0)</f>
        <v>0</v>
      </c>
      <c r="AR4032">
        <f>IF(OR($D4032="51",$D4032="52",$D4032="61"),(AB4032/'Totals and Drop Down Lists'!X$4)*Inputs!F$38,0)</f>
        <v>0</v>
      </c>
      <c r="AS4032">
        <f>IF(OR($D4032="51",$D4032="52",$D4032="61"),(AC4032/'Totals and Drop Down Lists'!Y$4)*Inputs!G$38,0)</f>
        <v>0</v>
      </c>
      <c r="AT4032">
        <f>IF(OR($D4032="51",$D4032="52",$D4032="61"),(AD4032/'Totals and Drop Down Lists'!Z$4)*Inputs!H$38,0)</f>
        <v>0</v>
      </c>
      <c r="AU4032">
        <f>IF(OR($D4032="51",$D4032="52",$D4032="61"),(AE4032/'Totals and Drop Down Lists'!AA$4)*Inputs!I$38,0)</f>
        <v>0</v>
      </c>
      <c r="AV4032">
        <f>IF(OR($D4032="51",$D4032="52",$D4032="61"),(AF4032/'Totals and Drop Down Lists'!AB$4)*Inputs!J$38,0)</f>
        <v>0</v>
      </c>
      <c r="AW4032">
        <f>IF(OR($D4032="51",$D4032="52",$D4032="61"),(AG4032/'Totals and Drop Down Lists'!AC$4)*Inputs!K$38,0)</f>
        <v>0</v>
      </c>
      <c r="AX4032">
        <f>IF(OR($D4032="51",$D4032="52",$D4032="61"),(AH4032/'Totals and Drop Down Lists'!AD$4)*Inputs!L$38,0)</f>
        <v>0</v>
      </c>
      <c r="AY4032">
        <f>IF(OR($D4032="51",$D4032="52",$D4032="61"),0,(AA4032/'Totals and Drop Down Lists'!W$5)*Inputs!E$39)</f>
        <v>0</v>
      </c>
      <c r="AZ4032">
        <f>IF(OR($D4032="51",$D4032="52",$D4032="61"),0,(AB4032/'Totals and Drop Down Lists'!X$5)*Inputs!F$39)</f>
        <v>0</v>
      </c>
      <c r="BA4032">
        <f>IF(OR($D4032="51",$D4032="52",$D4032="61"),0,(AC4032/'Totals and Drop Down Lists'!Y$5)*Inputs!G$39)</f>
        <v>0</v>
      </c>
      <c r="BB4032">
        <f>IF(OR($D4032="51",$D4032="52",$D4032="61"),0,(AD4032/'Totals and Drop Down Lists'!Z$5)*Inputs!H$39)</f>
        <v>0</v>
      </c>
      <c r="BC4032">
        <f>IF(OR($D4032="51",$D4032="52",$D4032="61"),0,(AE4032/'Totals and Drop Down Lists'!AA$5)*Inputs!I$39)</f>
        <v>0</v>
      </c>
      <c r="BD4032">
        <f>IF(OR($D4032="51",$D4032="52",$D4032="61"),0,(AF4032/'Totals and Drop Down Lists'!AB$5)*Inputs!J$39)</f>
        <v>0</v>
      </c>
      <c r="BE4032">
        <f>IF(OR($D4032="51",$D4032="52",$D4032="61"),0,(AG4032/'Totals and Drop Down Lists'!AC$5)*Inputs!K$39)</f>
        <v>0</v>
      </c>
      <c r="BF4032">
        <f>IF(OR($D4032="51",$D4032="52",$D4032="61"),0,(AH4032/'Totals and Drop Down Lists'!AD$5)*Inputs!L$39)</f>
        <v>0</v>
      </c>
      <c r="BG4032" s="10">
        <f t="shared" si="559"/>
        <v>57939.847428772628</v>
      </c>
    </row>
    <row r="4033" spans="1:59" ht="28.8">
      <c r="A4033" s="1" t="s">
        <v>7719</v>
      </c>
      <c r="B4033" s="1" t="s">
        <v>6930</v>
      </c>
      <c r="C4033" s="1" t="s">
        <v>6986</v>
      </c>
      <c r="D4033" s="1" t="s">
        <v>25</v>
      </c>
      <c r="E4033" s="1" t="s">
        <v>6987</v>
      </c>
      <c r="F4033" s="2">
        <v>13795</v>
      </c>
      <c r="G4033" s="2">
        <v>100</v>
      </c>
      <c r="H4033" s="2">
        <v>0</v>
      </c>
      <c r="I4033" s="2">
        <v>2392</v>
      </c>
      <c r="J4033" s="2">
        <v>5350</v>
      </c>
      <c r="K4033" s="2">
        <v>1089</v>
      </c>
      <c r="L4033" s="2">
        <v>39</v>
      </c>
      <c r="M4033" s="2">
        <v>40</v>
      </c>
      <c r="N4033" s="2">
        <v>0</v>
      </c>
      <c r="O4033" s="2">
        <v>0</v>
      </c>
      <c r="P4033" s="2">
        <v>0</v>
      </c>
      <c r="Q4033" s="2">
        <v>0</v>
      </c>
      <c r="R4033" s="2">
        <v>1683</v>
      </c>
      <c r="S4033" s="2">
        <v>401000</v>
      </c>
      <c r="T4033" s="2">
        <v>27970900</v>
      </c>
      <c r="U4033" s="2">
        <v>76</v>
      </c>
      <c r="V4033" s="2">
        <v>230</v>
      </c>
      <c r="W4033" s="2">
        <v>95</v>
      </c>
      <c r="X4033" s="2">
        <v>455</v>
      </c>
      <c r="Y4033" s="2">
        <v>109</v>
      </c>
      <c r="Z4033" s="2">
        <v>140</v>
      </c>
      <c r="AA4033" s="9">
        <f t="shared" si="560"/>
        <v>13795</v>
      </c>
      <c r="AB4033" s="9">
        <f t="shared" si="561"/>
        <v>2292</v>
      </c>
      <c r="AC4033" s="9">
        <f t="shared" si="562"/>
        <v>1762</v>
      </c>
      <c r="AD4033" s="9">
        <f t="shared" si="563"/>
        <v>1683</v>
      </c>
      <c r="AE4033" s="44">
        <f t="shared" si="564"/>
        <v>1.548095554175032E-5</v>
      </c>
      <c r="AF4033" s="9">
        <f t="shared" si="565"/>
        <v>130</v>
      </c>
      <c r="AG4033" s="9">
        <f t="shared" si="558"/>
        <v>249</v>
      </c>
      <c r="AH4033" s="44">
        <f t="shared" si="566"/>
        <v>1.8859254930353239E-5</v>
      </c>
      <c r="AI4033">
        <f>AA4033/'Totals and Drop Down Lists'!W$6*Inputs!E$37</f>
        <v>12514.001916632333</v>
      </c>
      <c r="AJ4033">
        <f>AB4033/'Totals and Drop Down Lists'!X$6*Inputs!F$37</f>
        <v>7541.5674228788548</v>
      </c>
      <c r="AK4033">
        <f>AC4033/'Totals and Drop Down Lists'!Y$6*Inputs!G$37</f>
        <v>11615.699179488543</v>
      </c>
      <c r="AL4033">
        <f>AD4033/'Totals and Drop Down Lists'!Z$6*Inputs!H$37</f>
        <v>13493.454637399715</v>
      </c>
      <c r="AM4033">
        <f>AE4033/'Totals and Drop Down Lists'!AA$6*Inputs!I$37</f>
        <v>1927.2140983198069</v>
      </c>
      <c r="AN4033">
        <f>AF4033/'Totals and Drop Down Lists'!AB$6*Inputs!J$37</f>
        <v>2594.3701082448165</v>
      </c>
      <c r="AO4033">
        <f>AG4033/'Totals and Drop Down Lists'!AC$6*Inputs!K$37</f>
        <v>4637.2704685938133</v>
      </c>
      <c r="AP4033">
        <f>AH4033/'Totals and Drop Down Lists'!AD$6*Inputs!L$37</f>
        <v>4438.1467475060017</v>
      </c>
      <c r="AQ4033">
        <f>IF(OR($D4033="51",$D4033="52",$D4033="61"),(AA4033/'Totals and Drop Down Lists'!W$4)*Inputs!E$38,0)</f>
        <v>0</v>
      </c>
      <c r="AR4033">
        <f>IF(OR($D4033="51",$D4033="52",$D4033="61"),(AB4033/'Totals and Drop Down Lists'!X$4)*Inputs!F$38,0)</f>
        <v>0</v>
      </c>
      <c r="AS4033">
        <f>IF(OR($D4033="51",$D4033="52",$D4033="61"),(AC4033/'Totals and Drop Down Lists'!Y$4)*Inputs!G$38,0)</f>
        <v>0</v>
      </c>
      <c r="AT4033">
        <f>IF(OR($D4033="51",$D4033="52",$D4033="61"),(AD4033/'Totals and Drop Down Lists'!Z$4)*Inputs!H$38,0)</f>
        <v>0</v>
      </c>
      <c r="AU4033">
        <f>IF(OR($D4033="51",$D4033="52",$D4033="61"),(AE4033/'Totals and Drop Down Lists'!AA$4)*Inputs!I$38,0)</f>
        <v>0</v>
      </c>
      <c r="AV4033">
        <f>IF(OR($D4033="51",$D4033="52",$D4033="61"),(AF4033/'Totals and Drop Down Lists'!AB$4)*Inputs!J$38,0)</f>
        <v>0</v>
      </c>
      <c r="AW4033">
        <f>IF(OR($D4033="51",$D4033="52",$D4033="61"),(AG4033/'Totals and Drop Down Lists'!AC$4)*Inputs!K$38,0)</f>
        <v>0</v>
      </c>
      <c r="AX4033">
        <f>IF(OR($D4033="51",$D4033="52",$D4033="61"),(AH4033/'Totals and Drop Down Lists'!AD$4)*Inputs!L$38,0)</f>
        <v>0</v>
      </c>
      <c r="AY4033">
        <f>IF(OR($D4033="51",$D4033="52",$D4033="61"),0,(AA4033/'Totals and Drop Down Lists'!W$5)*Inputs!E$39)</f>
        <v>0</v>
      </c>
      <c r="AZ4033">
        <f>IF(OR($D4033="51",$D4033="52",$D4033="61"),0,(AB4033/'Totals and Drop Down Lists'!X$5)*Inputs!F$39)</f>
        <v>0</v>
      </c>
      <c r="BA4033">
        <f>IF(OR($D4033="51",$D4033="52",$D4033="61"),0,(AC4033/'Totals and Drop Down Lists'!Y$5)*Inputs!G$39)</f>
        <v>0</v>
      </c>
      <c r="BB4033">
        <f>IF(OR($D4033="51",$D4033="52",$D4033="61"),0,(AD4033/'Totals and Drop Down Lists'!Z$5)*Inputs!H$39)</f>
        <v>0</v>
      </c>
      <c r="BC4033">
        <f>IF(OR($D4033="51",$D4033="52",$D4033="61"),0,(AE4033/'Totals and Drop Down Lists'!AA$5)*Inputs!I$39)</f>
        <v>0</v>
      </c>
      <c r="BD4033">
        <f>IF(OR($D4033="51",$D4033="52",$D4033="61"),0,(AF4033/'Totals and Drop Down Lists'!AB$5)*Inputs!J$39)</f>
        <v>0</v>
      </c>
      <c r="BE4033">
        <f>IF(OR($D4033="51",$D4033="52",$D4033="61"),0,(AG4033/'Totals and Drop Down Lists'!AC$5)*Inputs!K$39)</f>
        <v>0</v>
      </c>
      <c r="BF4033">
        <f>IF(OR($D4033="51",$D4033="52",$D4033="61"),0,(AH4033/'Totals and Drop Down Lists'!AD$5)*Inputs!L$39)</f>
        <v>0</v>
      </c>
      <c r="BG4033" s="10">
        <f t="shared" si="559"/>
        <v>58761.724579063884</v>
      </c>
    </row>
    <row r="4034" spans="1:59" ht="28.8">
      <c r="A4034" s="1" t="s">
        <v>7719</v>
      </c>
      <c r="B4034" s="1" t="s">
        <v>6930</v>
      </c>
      <c r="C4034" s="1" t="s">
        <v>1723</v>
      </c>
      <c r="D4034" s="1" t="s">
        <v>25</v>
      </c>
      <c r="E4034" s="1" t="s">
        <v>6988</v>
      </c>
      <c r="F4034" s="2">
        <v>16906</v>
      </c>
      <c r="G4034" s="2">
        <v>221</v>
      </c>
      <c r="H4034" s="2">
        <v>47</v>
      </c>
      <c r="I4034" s="2">
        <v>3140</v>
      </c>
      <c r="J4034" s="2">
        <v>6878</v>
      </c>
      <c r="K4034" s="2">
        <v>1538</v>
      </c>
      <c r="L4034" s="2">
        <v>14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1995</v>
      </c>
      <c r="S4034" s="2">
        <v>711300</v>
      </c>
      <c r="T4034" s="2">
        <v>48014700</v>
      </c>
      <c r="U4034" s="2">
        <v>28</v>
      </c>
      <c r="V4034" s="2">
        <v>289</v>
      </c>
      <c r="W4034" s="2">
        <v>0</v>
      </c>
      <c r="X4034" s="2">
        <v>484</v>
      </c>
      <c r="Y4034" s="2">
        <v>114</v>
      </c>
      <c r="Z4034" s="2">
        <v>119</v>
      </c>
      <c r="AA4034" s="9">
        <f t="shared" si="560"/>
        <v>16906</v>
      </c>
      <c r="AB4034" s="9">
        <f t="shared" si="561"/>
        <v>2872</v>
      </c>
      <c r="AC4034" s="9">
        <f t="shared" si="562"/>
        <v>2009</v>
      </c>
      <c r="AD4034" s="9">
        <f t="shared" si="563"/>
        <v>1995</v>
      </c>
      <c r="AE4034" s="44">
        <f t="shared" si="564"/>
        <v>2.4018522341563147E-5</v>
      </c>
      <c r="AF4034" s="9">
        <f t="shared" si="565"/>
        <v>195</v>
      </c>
      <c r="AG4034" s="9">
        <f t="shared" ref="AG4034:AG4097" si="567">Y4034+Z4034</f>
        <v>233</v>
      </c>
      <c r="AH4034" s="44">
        <f t="shared" si="566"/>
        <v>1.9386578645889505E-5</v>
      </c>
      <c r="AI4034">
        <f>AA4034/'Totals and Drop Down Lists'!W$6*Inputs!E$37</f>
        <v>15336.11572327555</v>
      </c>
      <c r="AJ4034">
        <f>AB4034/'Totals and Drop Down Lists'!X$6*Inputs!F$37</f>
        <v>9449.9919888778677</v>
      </c>
      <c r="AK4034">
        <f>AC4034/'Totals and Drop Down Lists'!Y$6*Inputs!G$37</f>
        <v>13244.006612708561</v>
      </c>
      <c r="AL4034">
        <f>AD4034/'Totals and Drop Down Lists'!Z$6*Inputs!H$37</f>
        <v>15994.91503363781</v>
      </c>
      <c r="AM4034">
        <f>AE4034/'Totals and Drop Down Lists'!AA$6*Inputs!I$37</f>
        <v>2990.0502428699706</v>
      </c>
      <c r="AN4034">
        <f>AF4034/'Totals and Drop Down Lists'!AB$6*Inputs!J$37</f>
        <v>3891.555162367225</v>
      </c>
      <c r="AO4034">
        <f>AG4034/'Totals and Drop Down Lists'!AC$6*Inputs!K$37</f>
        <v>4339.2932497283473</v>
      </c>
      <c r="AP4034">
        <f>AH4034/'Totals and Drop Down Lists'!AD$6*Inputs!L$37</f>
        <v>4562.2417895229255</v>
      </c>
      <c r="AQ4034">
        <f>IF(OR($D4034="51",$D4034="52",$D4034="61"),(AA4034/'Totals and Drop Down Lists'!W$4)*Inputs!E$38,0)</f>
        <v>0</v>
      </c>
      <c r="AR4034">
        <f>IF(OR($D4034="51",$D4034="52",$D4034="61"),(AB4034/'Totals and Drop Down Lists'!X$4)*Inputs!F$38,0)</f>
        <v>0</v>
      </c>
      <c r="AS4034">
        <f>IF(OR($D4034="51",$D4034="52",$D4034="61"),(AC4034/'Totals and Drop Down Lists'!Y$4)*Inputs!G$38,0)</f>
        <v>0</v>
      </c>
      <c r="AT4034">
        <f>IF(OR($D4034="51",$D4034="52",$D4034="61"),(AD4034/'Totals and Drop Down Lists'!Z$4)*Inputs!H$38,0)</f>
        <v>0</v>
      </c>
      <c r="AU4034">
        <f>IF(OR($D4034="51",$D4034="52",$D4034="61"),(AE4034/'Totals and Drop Down Lists'!AA$4)*Inputs!I$38,0)</f>
        <v>0</v>
      </c>
      <c r="AV4034">
        <f>IF(OR($D4034="51",$D4034="52",$D4034="61"),(AF4034/'Totals and Drop Down Lists'!AB$4)*Inputs!J$38,0)</f>
        <v>0</v>
      </c>
      <c r="AW4034">
        <f>IF(OR($D4034="51",$D4034="52",$D4034="61"),(AG4034/'Totals and Drop Down Lists'!AC$4)*Inputs!K$38,0)</f>
        <v>0</v>
      </c>
      <c r="AX4034">
        <f>IF(OR($D4034="51",$D4034="52",$D4034="61"),(AH4034/'Totals and Drop Down Lists'!AD$4)*Inputs!L$38,0)</f>
        <v>0</v>
      </c>
      <c r="AY4034">
        <f>IF(OR($D4034="51",$D4034="52",$D4034="61"),0,(AA4034/'Totals and Drop Down Lists'!W$5)*Inputs!E$39)</f>
        <v>0</v>
      </c>
      <c r="AZ4034">
        <f>IF(OR($D4034="51",$D4034="52",$D4034="61"),0,(AB4034/'Totals and Drop Down Lists'!X$5)*Inputs!F$39)</f>
        <v>0</v>
      </c>
      <c r="BA4034">
        <f>IF(OR($D4034="51",$D4034="52",$D4034="61"),0,(AC4034/'Totals and Drop Down Lists'!Y$5)*Inputs!G$39)</f>
        <v>0</v>
      </c>
      <c r="BB4034">
        <f>IF(OR($D4034="51",$D4034="52",$D4034="61"),0,(AD4034/'Totals and Drop Down Lists'!Z$5)*Inputs!H$39)</f>
        <v>0</v>
      </c>
      <c r="BC4034">
        <f>IF(OR($D4034="51",$D4034="52",$D4034="61"),0,(AE4034/'Totals and Drop Down Lists'!AA$5)*Inputs!I$39)</f>
        <v>0</v>
      </c>
      <c r="BD4034">
        <f>IF(OR($D4034="51",$D4034="52",$D4034="61"),0,(AF4034/'Totals and Drop Down Lists'!AB$5)*Inputs!J$39)</f>
        <v>0</v>
      </c>
      <c r="BE4034">
        <f>IF(OR($D4034="51",$D4034="52",$D4034="61"),0,(AG4034/'Totals and Drop Down Lists'!AC$5)*Inputs!K$39)</f>
        <v>0</v>
      </c>
      <c r="BF4034">
        <f>IF(OR($D4034="51",$D4034="52",$D4034="61"),0,(AH4034/'Totals and Drop Down Lists'!AD$5)*Inputs!L$39)</f>
        <v>0</v>
      </c>
      <c r="BG4034" s="10">
        <f t="shared" ref="BG4034:BG4097" si="568">SUM(AI4034:BF4034)</f>
        <v>69808.169802988254</v>
      </c>
    </row>
    <row r="4035" spans="1:59" ht="28.8">
      <c r="A4035" s="1" t="s">
        <v>7719</v>
      </c>
      <c r="B4035" s="1" t="s">
        <v>6930</v>
      </c>
      <c r="C4035" s="1" t="s">
        <v>6989</v>
      </c>
      <c r="D4035" s="1" t="s">
        <v>25</v>
      </c>
      <c r="E4035" s="1" t="s">
        <v>6990</v>
      </c>
      <c r="F4035" s="2">
        <v>7061</v>
      </c>
      <c r="G4035" s="2">
        <v>26</v>
      </c>
      <c r="H4035" s="2">
        <v>0</v>
      </c>
      <c r="I4035" s="2">
        <v>1224</v>
      </c>
      <c r="J4035" s="2">
        <v>3050</v>
      </c>
      <c r="K4035" s="2">
        <v>610</v>
      </c>
      <c r="L4035" s="2">
        <v>0</v>
      </c>
      <c r="M4035" s="2">
        <v>0</v>
      </c>
      <c r="N4035" s="2">
        <v>14</v>
      </c>
      <c r="O4035" s="2">
        <v>0</v>
      </c>
      <c r="P4035" s="2">
        <v>3</v>
      </c>
      <c r="Q4035" s="2">
        <v>3</v>
      </c>
      <c r="R4035" s="2">
        <v>1200</v>
      </c>
      <c r="S4035" s="2">
        <v>215300</v>
      </c>
      <c r="T4035" s="2">
        <v>18182100</v>
      </c>
      <c r="U4035" s="2">
        <v>113</v>
      </c>
      <c r="V4035" s="2">
        <v>88</v>
      </c>
      <c r="W4035" s="2">
        <v>12</v>
      </c>
      <c r="X4035" s="2">
        <v>169</v>
      </c>
      <c r="Y4035" s="2">
        <v>20</v>
      </c>
      <c r="Z4035" s="2">
        <v>83</v>
      </c>
      <c r="AA4035" s="9">
        <f t="shared" ref="AA4035:AA4098" si="569">F4035</f>
        <v>7061</v>
      </c>
      <c r="AB4035" s="9">
        <f t="shared" ref="AB4035:AB4098" si="570">I4035-G4035-H4035</f>
        <v>1198</v>
      </c>
      <c r="AC4035" s="9">
        <f t="shared" ref="AC4035:AC4098" si="571">L4035+M4035+N4035+O4035+P4035+Q4035+R4035</f>
        <v>1220</v>
      </c>
      <c r="AD4035" s="9">
        <f t="shared" ref="AD4035:AD4098" si="572">R4035</f>
        <v>1200</v>
      </c>
      <c r="AE4035" s="44">
        <f t="shared" ref="AE4035:AE4098" si="573">IF(ISERROR(((K4035^2)*SUM(J:J))/((SUM(K:K)^2)*J4035)), 0, ((K4035^2)*SUM(J:J))/((SUM(K:K)^2)*J4035))</f>
        <v>8.5203143228768456E-6</v>
      </c>
      <c r="AF4035" s="9">
        <f t="shared" ref="AF4035:AF4098" si="574">-IF((W4035+V4035-X4035)&gt;0, 0, (W4035+V4035-X4035))</f>
        <v>69</v>
      </c>
      <c r="AG4035" s="9">
        <f t="shared" si="567"/>
        <v>103</v>
      </c>
      <c r="AH4035" s="44">
        <f t="shared" ref="AH4035:AH4098" si="575">(K4035*SUM(J:J)*AG4035)/(J4035*SUM(K:K)*SUM(AG:AG))</f>
        <v>7.6651084996523476E-6</v>
      </c>
      <c r="AI4035">
        <f>AA4035/'Totals and Drop Down Lists'!W$6*Inputs!E$37</f>
        <v>6405.3184148851687</v>
      </c>
      <c r="AJ4035">
        <f>AB4035/'Totals and Drop Down Lists'!X$6*Inputs!F$37</f>
        <v>3941.8838449427872</v>
      </c>
      <c r="AK4035">
        <f>AC4035/'Totals and Drop Down Lists'!Y$6*Inputs!G$37</f>
        <v>8042.6520993053482</v>
      </c>
      <c r="AL4035">
        <f>AD4035/'Totals and Drop Down Lists'!Z$6*Inputs!H$37</f>
        <v>9621.0015239926652</v>
      </c>
      <c r="AM4035">
        <f>AE4035/'Totals and Drop Down Lists'!AA$6*Inputs!I$37</f>
        <v>1060.6883949043299</v>
      </c>
      <c r="AN4035">
        <f>AF4035/'Totals and Drop Down Lists'!AB$6*Inputs!J$37</f>
        <v>1377.0118266837871</v>
      </c>
      <c r="AO4035">
        <f>AG4035/'Totals and Drop Down Lists'!AC$6*Inputs!K$37</f>
        <v>1918.2283464464367</v>
      </c>
      <c r="AP4035">
        <f>AH4035/'Totals and Drop Down Lists'!AD$6*Inputs!L$37</f>
        <v>1803.8292860796221</v>
      </c>
      <c r="AQ4035">
        <f>IF(OR($D4035="51",$D4035="52",$D4035="61"),(AA4035/'Totals and Drop Down Lists'!W$4)*Inputs!E$38,0)</f>
        <v>0</v>
      </c>
      <c r="AR4035">
        <f>IF(OR($D4035="51",$D4035="52",$D4035="61"),(AB4035/'Totals and Drop Down Lists'!X$4)*Inputs!F$38,0)</f>
        <v>0</v>
      </c>
      <c r="AS4035">
        <f>IF(OR($D4035="51",$D4035="52",$D4035="61"),(AC4035/'Totals and Drop Down Lists'!Y$4)*Inputs!G$38,0)</f>
        <v>0</v>
      </c>
      <c r="AT4035">
        <f>IF(OR($D4035="51",$D4035="52",$D4035="61"),(AD4035/'Totals and Drop Down Lists'!Z$4)*Inputs!H$38,0)</f>
        <v>0</v>
      </c>
      <c r="AU4035">
        <f>IF(OR($D4035="51",$D4035="52",$D4035="61"),(AE4035/'Totals and Drop Down Lists'!AA$4)*Inputs!I$38,0)</f>
        <v>0</v>
      </c>
      <c r="AV4035">
        <f>IF(OR($D4035="51",$D4035="52",$D4035="61"),(AF4035/'Totals and Drop Down Lists'!AB$4)*Inputs!J$38,0)</f>
        <v>0</v>
      </c>
      <c r="AW4035">
        <f>IF(OR($D4035="51",$D4035="52",$D4035="61"),(AG4035/'Totals and Drop Down Lists'!AC$4)*Inputs!K$38,0)</f>
        <v>0</v>
      </c>
      <c r="AX4035">
        <f>IF(OR($D4035="51",$D4035="52",$D4035="61"),(AH4035/'Totals and Drop Down Lists'!AD$4)*Inputs!L$38,0)</f>
        <v>0</v>
      </c>
      <c r="AY4035">
        <f>IF(OR($D4035="51",$D4035="52",$D4035="61"),0,(AA4035/'Totals and Drop Down Lists'!W$5)*Inputs!E$39)</f>
        <v>0</v>
      </c>
      <c r="AZ4035">
        <f>IF(OR($D4035="51",$D4035="52",$D4035="61"),0,(AB4035/'Totals and Drop Down Lists'!X$5)*Inputs!F$39)</f>
        <v>0</v>
      </c>
      <c r="BA4035">
        <f>IF(OR($D4035="51",$D4035="52",$D4035="61"),0,(AC4035/'Totals and Drop Down Lists'!Y$5)*Inputs!G$39)</f>
        <v>0</v>
      </c>
      <c r="BB4035">
        <f>IF(OR($D4035="51",$D4035="52",$D4035="61"),0,(AD4035/'Totals and Drop Down Lists'!Z$5)*Inputs!H$39)</f>
        <v>0</v>
      </c>
      <c r="BC4035">
        <f>IF(OR($D4035="51",$D4035="52",$D4035="61"),0,(AE4035/'Totals and Drop Down Lists'!AA$5)*Inputs!I$39)</f>
        <v>0</v>
      </c>
      <c r="BD4035">
        <f>IF(OR($D4035="51",$D4035="52",$D4035="61"),0,(AF4035/'Totals and Drop Down Lists'!AB$5)*Inputs!J$39)</f>
        <v>0</v>
      </c>
      <c r="BE4035">
        <f>IF(OR($D4035="51",$D4035="52",$D4035="61"),0,(AG4035/'Totals and Drop Down Lists'!AC$5)*Inputs!K$39)</f>
        <v>0</v>
      </c>
      <c r="BF4035">
        <f>IF(OR($D4035="51",$D4035="52",$D4035="61"),0,(AH4035/'Totals and Drop Down Lists'!AD$5)*Inputs!L$39)</f>
        <v>0</v>
      </c>
      <c r="BG4035" s="10">
        <f t="shared" si="568"/>
        <v>34170.61373724015</v>
      </c>
    </row>
    <row r="4036" spans="1:59" ht="28.8">
      <c r="A4036" s="1" t="s">
        <v>7719</v>
      </c>
      <c r="B4036" s="1" t="s">
        <v>6930</v>
      </c>
      <c r="C4036" s="1" t="s">
        <v>6382</v>
      </c>
      <c r="D4036" s="1" t="s">
        <v>25</v>
      </c>
      <c r="E4036" s="1" t="s">
        <v>6991</v>
      </c>
      <c r="F4036" s="2">
        <v>9120</v>
      </c>
      <c r="G4036" s="2">
        <v>19</v>
      </c>
      <c r="H4036" s="2">
        <v>1</v>
      </c>
      <c r="I4036" s="2">
        <v>1798</v>
      </c>
      <c r="J4036" s="2">
        <v>3712</v>
      </c>
      <c r="K4036" s="2">
        <v>712</v>
      </c>
      <c r="L4036" s="2">
        <v>19</v>
      </c>
      <c r="M4036" s="2">
        <v>14</v>
      </c>
      <c r="N4036" s="2">
        <v>0</v>
      </c>
      <c r="O4036" s="2">
        <v>26</v>
      </c>
      <c r="P4036" s="2">
        <v>2</v>
      </c>
      <c r="Q4036" s="2">
        <v>0</v>
      </c>
      <c r="R4036" s="2">
        <v>1359</v>
      </c>
      <c r="S4036" s="2">
        <v>242200</v>
      </c>
      <c r="T4036" s="2">
        <v>17460600</v>
      </c>
      <c r="U4036" s="2">
        <v>42</v>
      </c>
      <c r="V4036" s="2">
        <v>79</v>
      </c>
      <c r="W4036" s="2">
        <v>0</v>
      </c>
      <c r="X4036" s="2">
        <v>164</v>
      </c>
      <c r="Y4036" s="2">
        <v>33</v>
      </c>
      <c r="Z4036" s="2">
        <v>68</v>
      </c>
      <c r="AA4036" s="9">
        <f t="shared" si="569"/>
        <v>9120</v>
      </c>
      <c r="AB4036" s="9">
        <f t="shared" si="570"/>
        <v>1778</v>
      </c>
      <c r="AC4036" s="9">
        <f t="shared" si="571"/>
        <v>1420</v>
      </c>
      <c r="AD4036" s="9">
        <f t="shared" si="572"/>
        <v>1359</v>
      </c>
      <c r="AE4036" s="44">
        <f t="shared" si="573"/>
        <v>9.5377910898116885E-6</v>
      </c>
      <c r="AF4036" s="9">
        <f t="shared" si="574"/>
        <v>85</v>
      </c>
      <c r="AG4036" s="9">
        <f t="shared" si="567"/>
        <v>101</v>
      </c>
      <c r="AH4036" s="44">
        <f t="shared" si="575"/>
        <v>7.20849308496976E-6</v>
      </c>
      <c r="AI4036">
        <f>AA4036/'Totals and Drop Down Lists'!W$6*Inputs!E$37</f>
        <v>8273.1205132067334</v>
      </c>
      <c r="AJ4036">
        <f>AB4036/'Totals and Drop Down Lists'!X$6*Inputs!F$37</f>
        <v>5850.3084109417996</v>
      </c>
      <c r="AK4036">
        <f>AC4036/'Totals and Drop Down Lists'!Y$6*Inputs!G$37</f>
        <v>9361.1196565685204</v>
      </c>
      <c r="AL4036">
        <f>AD4036/'Totals and Drop Down Lists'!Z$6*Inputs!H$37</f>
        <v>10895.784225921694</v>
      </c>
      <c r="AM4036">
        <f>AE4036/'Totals and Drop Down Lists'!AA$6*Inputs!I$37</f>
        <v>1187.3534166248162</v>
      </c>
      <c r="AN4036">
        <f>AF4036/'Totals and Drop Down Lists'!AB$6*Inputs!J$37</f>
        <v>1696.318916929303</v>
      </c>
      <c r="AO4036">
        <f>AG4036/'Totals and Drop Down Lists'!AC$6*Inputs!K$37</f>
        <v>1880.9811940882535</v>
      </c>
      <c r="AP4036">
        <f>AH4036/'Totals and Drop Down Lists'!AD$6*Inputs!L$37</f>
        <v>1696.3740220716566</v>
      </c>
      <c r="AQ4036">
        <f>IF(OR($D4036="51",$D4036="52",$D4036="61"),(AA4036/'Totals and Drop Down Lists'!W$4)*Inputs!E$38,0)</f>
        <v>0</v>
      </c>
      <c r="AR4036">
        <f>IF(OR($D4036="51",$D4036="52",$D4036="61"),(AB4036/'Totals and Drop Down Lists'!X$4)*Inputs!F$38,0)</f>
        <v>0</v>
      </c>
      <c r="AS4036">
        <f>IF(OR($D4036="51",$D4036="52",$D4036="61"),(AC4036/'Totals and Drop Down Lists'!Y$4)*Inputs!G$38,0)</f>
        <v>0</v>
      </c>
      <c r="AT4036">
        <f>IF(OR($D4036="51",$D4036="52",$D4036="61"),(AD4036/'Totals and Drop Down Lists'!Z$4)*Inputs!H$38,0)</f>
        <v>0</v>
      </c>
      <c r="AU4036">
        <f>IF(OR($D4036="51",$D4036="52",$D4036="61"),(AE4036/'Totals and Drop Down Lists'!AA$4)*Inputs!I$38,0)</f>
        <v>0</v>
      </c>
      <c r="AV4036">
        <f>IF(OR($D4036="51",$D4036="52",$D4036="61"),(AF4036/'Totals and Drop Down Lists'!AB$4)*Inputs!J$38,0)</f>
        <v>0</v>
      </c>
      <c r="AW4036">
        <f>IF(OR($D4036="51",$D4036="52",$D4036="61"),(AG4036/'Totals and Drop Down Lists'!AC$4)*Inputs!K$38,0)</f>
        <v>0</v>
      </c>
      <c r="AX4036">
        <f>IF(OR($D4036="51",$D4036="52",$D4036="61"),(AH4036/'Totals and Drop Down Lists'!AD$4)*Inputs!L$38,0)</f>
        <v>0</v>
      </c>
      <c r="AY4036">
        <f>IF(OR($D4036="51",$D4036="52",$D4036="61"),0,(AA4036/'Totals and Drop Down Lists'!W$5)*Inputs!E$39)</f>
        <v>0</v>
      </c>
      <c r="AZ4036">
        <f>IF(OR($D4036="51",$D4036="52",$D4036="61"),0,(AB4036/'Totals and Drop Down Lists'!X$5)*Inputs!F$39)</f>
        <v>0</v>
      </c>
      <c r="BA4036">
        <f>IF(OR($D4036="51",$D4036="52",$D4036="61"),0,(AC4036/'Totals and Drop Down Lists'!Y$5)*Inputs!G$39)</f>
        <v>0</v>
      </c>
      <c r="BB4036">
        <f>IF(OR($D4036="51",$D4036="52",$D4036="61"),0,(AD4036/'Totals and Drop Down Lists'!Z$5)*Inputs!H$39)</f>
        <v>0</v>
      </c>
      <c r="BC4036">
        <f>IF(OR($D4036="51",$D4036="52",$D4036="61"),0,(AE4036/'Totals and Drop Down Lists'!AA$5)*Inputs!I$39)</f>
        <v>0</v>
      </c>
      <c r="BD4036">
        <f>IF(OR($D4036="51",$D4036="52",$D4036="61"),0,(AF4036/'Totals and Drop Down Lists'!AB$5)*Inputs!J$39)</f>
        <v>0</v>
      </c>
      <c r="BE4036">
        <f>IF(OR($D4036="51",$D4036="52",$D4036="61"),0,(AG4036/'Totals and Drop Down Lists'!AC$5)*Inputs!K$39)</f>
        <v>0</v>
      </c>
      <c r="BF4036">
        <f>IF(OR($D4036="51",$D4036="52",$D4036="61"),0,(AH4036/'Totals and Drop Down Lists'!AD$5)*Inputs!L$39)</f>
        <v>0</v>
      </c>
      <c r="BG4036" s="10">
        <f t="shared" si="568"/>
        <v>40841.360356352772</v>
      </c>
    </row>
    <row r="4037" spans="1:59" ht="28.8">
      <c r="A4037" s="1" t="s">
        <v>7719</v>
      </c>
      <c r="B4037" s="1" t="s">
        <v>6930</v>
      </c>
      <c r="C4037" s="1" t="s">
        <v>6384</v>
      </c>
      <c r="D4037" s="1" t="s">
        <v>25</v>
      </c>
      <c r="E4037" s="1" t="s">
        <v>6992</v>
      </c>
      <c r="F4037" s="2">
        <v>24371</v>
      </c>
      <c r="G4037" s="2">
        <v>212</v>
      </c>
      <c r="H4037" s="2">
        <v>7</v>
      </c>
      <c r="I4037" s="2">
        <v>4221</v>
      </c>
      <c r="J4037" s="2">
        <v>9011</v>
      </c>
      <c r="K4037" s="2">
        <v>2056</v>
      </c>
      <c r="L4037" s="2">
        <v>42</v>
      </c>
      <c r="M4037" s="2">
        <v>0</v>
      </c>
      <c r="N4037" s="2">
        <v>0</v>
      </c>
      <c r="O4037" s="2">
        <v>13</v>
      </c>
      <c r="P4037" s="2">
        <v>0</v>
      </c>
      <c r="Q4037" s="2">
        <v>35</v>
      </c>
      <c r="R4037" s="2">
        <v>1448</v>
      </c>
      <c r="S4037" s="2">
        <v>916900</v>
      </c>
      <c r="T4037" s="2">
        <v>63291400</v>
      </c>
      <c r="U4037" s="2">
        <v>149</v>
      </c>
      <c r="V4037" s="2">
        <v>265</v>
      </c>
      <c r="W4037" s="2">
        <v>65</v>
      </c>
      <c r="X4037" s="2">
        <v>450</v>
      </c>
      <c r="Y4037" s="2">
        <v>130</v>
      </c>
      <c r="Z4037" s="2">
        <v>130</v>
      </c>
      <c r="AA4037" s="9">
        <f t="shared" si="569"/>
        <v>24371</v>
      </c>
      <c r="AB4037" s="9">
        <f t="shared" si="570"/>
        <v>4002</v>
      </c>
      <c r="AC4037" s="9">
        <f t="shared" si="571"/>
        <v>1538</v>
      </c>
      <c r="AD4037" s="9">
        <f t="shared" si="572"/>
        <v>1448</v>
      </c>
      <c r="AE4037" s="44">
        <f t="shared" si="573"/>
        <v>3.2761895211452256E-5</v>
      </c>
      <c r="AF4037" s="9">
        <f t="shared" si="574"/>
        <v>120</v>
      </c>
      <c r="AG4037" s="9">
        <f t="shared" si="567"/>
        <v>260</v>
      </c>
      <c r="AH4037" s="44">
        <f t="shared" si="575"/>
        <v>2.2073670473812263E-5</v>
      </c>
      <c r="AI4037">
        <f>AA4037/'Totals and Drop Down Lists'!W$6*Inputs!E$37</f>
        <v>22107.918862649265</v>
      </c>
      <c r="AJ4037">
        <f>AB4037/'Totals and Drop Down Lists'!X$6*Inputs!F$37</f>
        <v>13168.129505393184</v>
      </c>
      <c r="AK4037">
        <f>AC4037/'Totals and Drop Down Lists'!Y$6*Inputs!G$37</f>
        <v>10139.015515353791</v>
      </c>
      <c r="AL4037">
        <f>AD4037/'Totals and Drop Down Lists'!Z$6*Inputs!H$37</f>
        <v>11609.341838951152</v>
      </c>
      <c r="AM4037">
        <f>AE4037/'Totals and Drop Down Lists'!AA$6*Inputs!I$37</f>
        <v>4078.5070513837463</v>
      </c>
      <c r="AN4037">
        <f>AF4037/'Totals and Drop Down Lists'!AB$6*Inputs!J$37</f>
        <v>2394.8031768413693</v>
      </c>
      <c r="AO4037">
        <f>AG4037/'Totals and Drop Down Lists'!AC$6*Inputs!K$37</f>
        <v>4842.1298065638211</v>
      </c>
      <c r="AP4037">
        <f>AH4037/'Totals and Drop Down Lists'!AD$6*Inputs!L$37</f>
        <v>5194.5948649963038</v>
      </c>
      <c r="AQ4037">
        <f>IF(OR($D4037="51",$D4037="52",$D4037="61"),(AA4037/'Totals and Drop Down Lists'!W$4)*Inputs!E$38,0)</f>
        <v>0</v>
      </c>
      <c r="AR4037">
        <f>IF(OR($D4037="51",$D4037="52",$D4037="61"),(AB4037/'Totals and Drop Down Lists'!X$4)*Inputs!F$38,0)</f>
        <v>0</v>
      </c>
      <c r="AS4037">
        <f>IF(OR($D4037="51",$D4037="52",$D4037="61"),(AC4037/'Totals and Drop Down Lists'!Y$4)*Inputs!G$38,0)</f>
        <v>0</v>
      </c>
      <c r="AT4037">
        <f>IF(OR($D4037="51",$D4037="52",$D4037="61"),(AD4037/'Totals and Drop Down Lists'!Z$4)*Inputs!H$38,0)</f>
        <v>0</v>
      </c>
      <c r="AU4037">
        <f>IF(OR($D4037="51",$D4037="52",$D4037="61"),(AE4037/'Totals and Drop Down Lists'!AA$4)*Inputs!I$38,0)</f>
        <v>0</v>
      </c>
      <c r="AV4037">
        <f>IF(OR($D4037="51",$D4037="52",$D4037="61"),(AF4037/'Totals and Drop Down Lists'!AB$4)*Inputs!J$38,0)</f>
        <v>0</v>
      </c>
      <c r="AW4037">
        <f>IF(OR($D4037="51",$D4037="52",$D4037="61"),(AG4037/'Totals and Drop Down Lists'!AC$4)*Inputs!K$38,0)</f>
        <v>0</v>
      </c>
      <c r="AX4037">
        <f>IF(OR($D4037="51",$D4037="52",$D4037="61"),(AH4037/'Totals and Drop Down Lists'!AD$4)*Inputs!L$38,0)</f>
        <v>0</v>
      </c>
      <c r="AY4037">
        <f>IF(OR($D4037="51",$D4037="52",$D4037="61"),0,(AA4037/'Totals and Drop Down Lists'!W$5)*Inputs!E$39)</f>
        <v>0</v>
      </c>
      <c r="AZ4037">
        <f>IF(OR($D4037="51",$D4037="52",$D4037="61"),0,(AB4037/'Totals and Drop Down Lists'!X$5)*Inputs!F$39)</f>
        <v>0</v>
      </c>
      <c r="BA4037">
        <f>IF(OR($D4037="51",$D4037="52",$D4037="61"),0,(AC4037/'Totals and Drop Down Lists'!Y$5)*Inputs!G$39)</f>
        <v>0</v>
      </c>
      <c r="BB4037">
        <f>IF(OR($D4037="51",$D4037="52",$D4037="61"),0,(AD4037/'Totals and Drop Down Lists'!Z$5)*Inputs!H$39)</f>
        <v>0</v>
      </c>
      <c r="BC4037">
        <f>IF(OR($D4037="51",$D4037="52",$D4037="61"),0,(AE4037/'Totals and Drop Down Lists'!AA$5)*Inputs!I$39)</f>
        <v>0</v>
      </c>
      <c r="BD4037">
        <f>IF(OR($D4037="51",$D4037="52",$D4037="61"),0,(AF4037/'Totals and Drop Down Lists'!AB$5)*Inputs!J$39)</f>
        <v>0</v>
      </c>
      <c r="BE4037">
        <f>IF(OR($D4037="51",$D4037="52",$D4037="61"),0,(AG4037/'Totals and Drop Down Lists'!AC$5)*Inputs!K$39)</f>
        <v>0</v>
      </c>
      <c r="BF4037">
        <f>IF(OR($D4037="51",$D4037="52",$D4037="61"),0,(AH4037/'Totals and Drop Down Lists'!AD$5)*Inputs!L$39)</f>
        <v>0</v>
      </c>
      <c r="BG4037" s="10">
        <f t="shared" si="568"/>
        <v>73534.44062213265</v>
      </c>
    </row>
    <row r="4038" spans="1:59" ht="28.8">
      <c r="A4038" s="1" t="s">
        <v>7719</v>
      </c>
      <c r="B4038" s="1" t="s">
        <v>6930</v>
      </c>
      <c r="C4038" s="1" t="s">
        <v>1756</v>
      </c>
      <c r="D4038" s="1" t="s">
        <v>25</v>
      </c>
      <c r="E4038" s="1" t="s">
        <v>6993</v>
      </c>
      <c r="F4038" s="2">
        <v>9073</v>
      </c>
      <c r="G4038" s="2">
        <v>51</v>
      </c>
      <c r="H4038" s="2">
        <v>0</v>
      </c>
      <c r="I4038" s="2">
        <v>2259</v>
      </c>
      <c r="J4038" s="2">
        <v>3928</v>
      </c>
      <c r="K4038" s="2">
        <v>866</v>
      </c>
      <c r="L4038" s="2">
        <v>19</v>
      </c>
      <c r="M4038" s="2">
        <v>0</v>
      </c>
      <c r="N4038" s="2">
        <v>0</v>
      </c>
      <c r="O4038" s="2">
        <v>0</v>
      </c>
      <c r="P4038" s="2">
        <v>4</v>
      </c>
      <c r="Q4038" s="2">
        <v>23</v>
      </c>
      <c r="R4038" s="2">
        <v>744</v>
      </c>
      <c r="S4038" s="2">
        <v>260900</v>
      </c>
      <c r="T4038" s="2">
        <v>21661900</v>
      </c>
      <c r="U4038" s="2">
        <v>25</v>
      </c>
      <c r="V4038" s="2">
        <v>249</v>
      </c>
      <c r="W4038" s="2">
        <v>35</v>
      </c>
      <c r="X4038" s="2">
        <v>373</v>
      </c>
      <c r="Y4038" s="2">
        <v>85</v>
      </c>
      <c r="Z4038" s="2">
        <v>127</v>
      </c>
      <c r="AA4038" s="9">
        <f t="shared" si="569"/>
        <v>9073</v>
      </c>
      <c r="AB4038" s="9">
        <f t="shared" si="570"/>
        <v>2208</v>
      </c>
      <c r="AC4038" s="9">
        <f t="shared" si="571"/>
        <v>790</v>
      </c>
      <c r="AD4038" s="9">
        <f t="shared" si="572"/>
        <v>744</v>
      </c>
      <c r="AE4038" s="44">
        <f t="shared" si="573"/>
        <v>1.3333988949299331E-5</v>
      </c>
      <c r="AF4038" s="9">
        <f t="shared" si="574"/>
        <v>89</v>
      </c>
      <c r="AG4038" s="9">
        <f t="shared" si="567"/>
        <v>212</v>
      </c>
      <c r="AH4038" s="44">
        <f t="shared" si="575"/>
        <v>1.7391352595112189E-5</v>
      </c>
      <c r="AI4038">
        <f>AA4038/'Totals and Drop Down Lists'!W$6*Inputs!E$37</f>
        <v>8230.4849140706901</v>
      </c>
      <c r="AJ4038">
        <f>AB4038/'Totals and Drop Down Lists'!X$6*Inputs!F$37</f>
        <v>7265.1748995272737</v>
      </c>
      <c r="AK4038">
        <f>AC4038/'Totals and Drop Down Lists'!Y$6*Inputs!G$37</f>
        <v>5207.9468511895293</v>
      </c>
      <c r="AL4038">
        <f>AD4038/'Totals and Drop Down Lists'!Z$6*Inputs!H$37</f>
        <v>5965.0209448754531</v>
      </c>
      <c r="AM4038">
        <f>AE4038/'Totals and Drop Down Lists'!AA$6*Inputs!I$37</f>
        <v>1659.9396219843907</v>
      </c>
      <c r="AN4038">
        <f>AF4038/'Totals and Drop Down Lists'!AB$6*Inputs!J$37</f>
        <v>1776.1456894906821</v>
      </c>
      <c r="AO4038">
        <f>AG4038/'Totals and Drop Down Lists'!AC$6*Inputs!K$37</f>
        <v>3948.1981499674234</v>
      </c>
      <c r="AP4038">
        <f>AH4038/'Totals and Drop Down Lists'!AD$6*Inputs!L$37</f>
        <v>4092.7054244598153</v>
      </c>
      <c r="AQ4038">
        <f>IF(OR($D4038="51",$D4038="52",$D4038="61"),(AA4038/'Totals and Drop Down Lists'!W$4)*Inputs!E$38,0)</f>
        <v>0</v>
      </c>
      <c r="AR4038">
        <f>IF(OR($D4038="51",$D4038="52",$D4038="61"),(AB4038/'Totals and Drop Down Lists'!X$4)*Inputs!F$38,0)</f>
        <v>0</v>
      </c>
      <c r="AS4038">
        <f>IF(OR($D4038="51",$D4038="52",$D4038="61"),(AC4038/'Totals and Drop Down Lists'!Y$4)*Inputs!G$38,0)</f>
        <v>0</v>
      </c>
      <c r="AT4038">
        <f>IF(OR($D4038="51",$D4038="52",$D4038="61"),(AD4038/'Totals and Drop Down Lists'!Z$4)*Inputs!H$38,0)</f>
        <v>0</v>
      </c>
      <c r="AU4038">
        <f>IF(OR($D4038="51",$D4038="52",$D4038="61"),(AE4038/'Totals and Drop Down Lists'!AA$4)*Inputs!I$38,0)</f>
        <v>0</v>
      </c>
      <c r="AV4038">
        <f>IF(OR($D4038="51",$D4038="52",$D4038="61"),(AF4038/'Totals and Drop Down Lists'!AB$4)*Inputs!J$38,0)</f>
        <v>0</v>
      </c>
      <c r="AW4038">
        <f>IF(OR($D4038="51",$D4038="52",$D4038="61"),(AG4038/'Totals and Drop Down Lists'!AC$4)*Inputs!K$38,0)</f>
        <v>0</v>
      </c>
      <c r="AX4038">
        <f>IF(OR($D4038="51",$D4038="52",$D4038="61"),(AH4038/'Totals and Drop Down Lists'!AD$4)*Inputs!L$38,0)</f>
        <v>0</v>
      </c>
      <c r="AY4038">
        <f>IF(OR($D4038="51",$D4038="52",$D4038="61"),0,(AA4038/'Totals and Drop Down Lists'!W$5)*Inputs!E$39)</f>
        <v>0</v>
      </c>
      <c r="AZ4038">
        <f>IF(OR($D4038="51",$D4038="52",$D4038="61"),0,(AB4038/'Totals and Drop Down Lists'!X$5)*Inputs!F$39)</f>
        <v>0</v>
      </c>
      <c r="BA4038">
        <f>IF(OR($D4038="51",$D4038="52",$D4038="61"),0,(AC4038/'Totals and Drop Down Lists'!Y$5)*Inputs!G$39)</f>
        <v>0</v>
      </c>
      <c r="BB4038">
        <f>IF(OR($D4038="51",$D4038="52",$D4038="61"),0,(AD4038/'Totals and Drop Down Lists'!Z$5)*Inputs!H$39)</f>
        <v>0</v>
      </c>
      <c r="BC4038">
        <f>IF(OR($D4038="51",$D4038="52",$D4038="61"),0,(AE4038/'Totals and Drop Down Lists'!AA$5)*Inputs!I$39)</f>
        <v>0</v>
      </c>
      <c r="BD4038">
        <f>IF(OR($D4038="51",$D4038="52",$D4038="61"),0,(AF4038/'Totals and Drop Down Lists'!AB$5)*Inputs!J$39)</f>
        <v>0</v>
      </c>
      <c r="BE4038">
        <f>IF(OR($D4038="51",$D4038="52",$D4038="61"),0,(AG4038/'Totals and Drop Down Lists'!AC$5)*Inputs!K$39)</f>
        <v>0</v>
      </c>
      <c r="BF4038">
        <f>IF(OR($D4038="51",$D4038="52",$D4038="61"),0,(AH4038/'Totals and Drop Down Lists'!AD$5)*Inputs!L$39)</f>
        <v>0</v>
      </c>
      <c r="BG4038" s="10">
        <f t="shared" si="568"/>
        <v>38145.616495565264</v>
      </c>
    </row>
    <row r="4039" spans="1:59" ht="28.8">
      <c r="A4039" s="1" t="s">
        <v>7719</v>
      </c>
      <c r="B4039" s="1" t="s">
        <v>6930</v>
      </c>
      <c r="C4039" s="1" t="s">
        <v>6994</v>
      </c>
      <c r="D4039" s="1" t="s">
        <v>25</v>
      </c>
      <c r="E4039" s="1" t="s">
        <v>6995</v>
      </c>
      <c r="F4039" s="2">
        <v>5796</v>
      </c>
      <c r="G4039" s="2">
        <v>19</v>
      </c>
      <c r="H4039" s="2">
        <v>0</v>
      </c>
      <c r="I4039" s="2">
        <v>1114</v>
      </c>
      <c r="J4039" s="2">
        <v>2427</v>
      </c>
      <c r="K4039" s="2">
        <v>405</v>
      </c>
      <c r="L4039" s="2">
        <v>31</v>
      </c>
      <c r="M4039" s="2">
        <v>31</v>
      </c>
      <c r="N4039" s="2">
        <v>0</v>
      </c>
      <c r="O4039" s="2">
        <v>0</v>
      </c>
      <c r="P4039" s="2">
        <v>5</v>
      </c>
      <c r="Q4039" s="2">
        <v>0</v>
      </c>
      <c r="R4039" s="2">
        <v>369</v>
      </c>
      <c r="S4039" s="2">
        <v>132700</v>
      </c>
      <c r="T4039" s="2">
        <v>15743500</v>
      </c>
      <c r="U4039" s="2">
        <v>6</v>
      </c>
      <c r="V4039" s="2">
        <v>4</v>
      </c>
      <c r="W4039" s="2">
        <v>55</v>
      </c>
      <c r="X4039" s="2">
        <v>35</v>
      </c>
      <c r="Y4039" s="2">
        <v>10</v>
      </c>
      <c r="Z4039" s="2">
        <v>15</v>
      </c>
      <c r="AA4039" s="9">
        <f t="shared" si="569"/>
        <v>5796</v>
      </c>
      <c r="AB4039" s="9">
        <f t="shared" si="570"/>
        <v>1095</v>
      </c>
      <c r="AC4039" s="9">
        <f t="shared" si="571"/>
        <v>436</v>
      </c>
      <c r="AD4039" s="9">
        <f t="shared" si="572"/>
        <v>369</v>
      </c>
      <c r="AE4039" s="44">
        <f t="shared" si="573"/>
        <v>4.7199354151380127E-6</v>
      </c>
      <c r="AF4039" s="9">
        <f t="shared" si="574"/>
        <v>0</v>
      </c>
      <c r="AG4039" s="9">
        <f t="shared" si="567"/>
        <v>25</v>
      </c>
      <c r="AH4039" s="44">
        <f t="shared" si="575"/>
        <v>1.5523024461655091E-6</v>
      </c>
      <c r="AI4039">
        <f>AA4039/'Totals and Drop Down Lists'!W$6*Inputs!E$37</f>
        <v>5257.7857998405943</v>
      </c>
      <c r="AJ4039">
        <f>AB4039/'Totals and Drop Down Lists'!X$6*Inputs!F$37</f>
        <v>3602.9739651188247</v>
      </c>
      <c r="AK4039">
        <f>AC4039/'Totals and Drop Down Lists'!Y$6*Inputs!G$37</f>
        <v>2874.2592748337142</v>
      </c>
      <c r="AL4039">
        <f>AD4039/'Totals and Drop Down Lists'!Z$6*Inputs!H$37</f>
        <v>2958.4579686277448</v>
      </c>
      <c r="AM4039">
        <f>AE4039/'Totals and Drop Down Lists'!AA$6*Inputs!I$37</f>
        <v>587.5816935641476</v>
      </c>
      <c r="AN4039">
        <f>AF4039/'Totals and Drop Down Lists'!AB$6*Inputs!J$37</f>
        <v>0</v>
      </c>
      <c r="AO4039">
        <f>AG4039/'Totals and Drop Down Lists'!AC$6*Inputs!K$37</f>
        <v>465.58940447729049</v>
      </c>
      <c r="AP4039">
        <f>AH4039/'Totals and Drop Down Lists'!AD$6*Inputs!L$37</f>
        <v>365.30319347382749</v>
      </c>
      <c r="AQ4039">
        <f>IF(OR($D4039="51",$D4039="52",$D4039="61"),(AA4039/'Totals and Drop Down Lists'!W$4)*Inputs!E$38,0)</f>
        <v>0</v>
      </c>
      <c r="AR4039">
        <f>IF(OR($D4039="51",$D4039="52",$D4039="61"),(AB4039/'Totals and Drop Down Lists'!X$4)*Inputs!F$38,0)</f>
        <v>0</v>
      </c>
      <c r="AS4039">
        <f>IF(OR($D4039="51",$D4039="52",$D4039="61"),(AC4039/'Totals and Drop Down Lists'!Y$4)*Inputs!G$38,0)</f>
        <v>0</v>
      </c>
      <c r="AT4039">
        <f>IF(OR($D4039="51",$D4039="52",$D4039="61"),(AD4039/'Totals and Drop Down Lists'!Z$4)*Inputs!H$38,0)</f>
        <v>0</v>
      </c>
      <c r="AU4039">
        <f>IF(OR($D4039="51",$D4039="52",$D4039="61"),(AE4039/'Totals and Drop Down Lists'!AA$4)*Inputs!I$38,0)</f>
        <v>0</v>
      </c>
      <c r="AV4039">
        <f>IF(OR($D4039="51",$D4039="52",$D4039="61"),(AF4039/'Totals and Drop Down Lists'!AB$4)*Inputs!J$38,0)</f>
        <v>0</v>
      </c>
      <c r="AW4039">
        <f>IF(OR($D4039="51",$D4039="52",$D4039="61"),(AG4039/'Totals and Drop Down Lists'!AC$4)*Inputs!K$38,0)</f>
        <v>0</v>
      </c>
      <c r="AX4039">
        <f>IF(OR($D4039="51",$D4039="52",$D4039="61"),(AH4039/'Totals and Drop Down Lists'!AD$4)*Inputs!L$38,0)</f>
        <v>0</v>
      </c>
      <c r="AY4039">
        <f>IF(OR($D4039="51",$D4039="52",$D4039="61"),0,(AA4039/'Totals and Drop Down Lists'!W$5)*Inputs!E$39)</f>
        <v>0</v>
      </c>
      <c r="AZ4039">
        <f>IF(OR($D4039="51",$D4039="52",$D4039="61"),0,(AB4039/'Totals and Drop Down Lists'!X$5)*Inputs!F$39)</f>
        <v>0</v>
      </c>
      <c r="BA4039">
        <f>IF(OR($D4039="51",$D4039="52",$D4039="61"),0,(AC4039/'Totals and Drop Down Lists'!Y$5)*Inputs!G$39)</f>
        <v>0</v>
      </c>
      <c r="BB4039">
        <f>IF(OR($D4039="51",$D4039="52",$D4039="61"),0,(AD4039/'Totals and Drop Down Lists'!Z$5)*Inputs!H$39)</f>
        <v>0</v>
      </c>
      <c r="BC4039">
        <f>IF(OR($D4039="51",$D4039="52",$D4039="61"),0,(AE4039/'Totals and Drop Down Lists'!AA$5)*Inputs!I$39)</f>
        <v>0</v>
      </c>
      <c r="BD4039">
        <f>IF(OR($D4039="51",$D4039="52",$D4039="61"),0,(AF4039/'Totals and Drop Down Lists'!AB$5)*Inputs!J$39)</f>
        <v>0</v>
      </c>
      <c r="BE4039">
        <f>IF(OR($D4039="51",$D4039="52",$D4039="61"),0,(AG4039/'Totals and Drop Down Lists'!AC$5)*Inputs!K$39)</f>
        <v>0</v>
      </c>
      <c r="BF4039">
        <f>IF(OR($D4039="51",$D4039="52",$D4039="61"),0,(AH4039/'Totals and Drop Down Lists'!AD$5)*Inputs!L$39)</f>
        <v>0</v>
      </c>
      <c r="BG4039" s="10">
        <f t="shared" si="568"/>
        <v>16111.951299936143</v>
      </c>
    </row>
    <row r="4040" spans="1:59" ht="28.8">
      <c r="A4040" s="1" t="s">
        <v>7719</v>
      </c>
      <c r="B4040" s="1" t="s">
        <v>6930</v>
      </c>
      <c r="C4040" s="1" t="s">
        <v>4643</v>
      </c>
      <c r="D4040" s="1" t="s">
        <v>58</v>
      </c>
      <c r="E4040" s="1" t="s">
        <v>6996</v>
      </c>
      <c r="F4040" s="2">
        <v>44725</v>
      </c>
      <c r="G4040" s="2">
        <v>292</v>
      </c>
      <c r="H4040" s="2">
        <v>9</v>
      </c>
      <c r="I4040" s="2">
        <v>5677</v>
      </c>
      <c r="J4040" s="2">
        <v>17427</v>
      </c>
      <c r="K4040" s="2">
        <v>3241</v>
      </c>
      <c r="L4040" s="2">
        <v>111</v>
      </c>
      <c r="M4040" s="2">
        <v>6</v>
      </c>
      <c r="N4040" s="2">
        <v>0</v>
      </c>
      <c r="O4040" s="2">
        <v>105</v>
      </c>
      <c r="P4040" s="2">
        <v>45</v>
      </c>
      <c r="Q4040" s="2">
        <v>46</v>
      </c>
      <c r="R4040" s="2">
        <v>1628</v>
      </c>
      <c r="S4040" s="2">
        <v>1854200</v>
      </c>
      <c r="T4040" s="2">
        <v>128050600</v>
      </c>
      <c r="U4040" s="2">
        <v>165</v>
      </c>
      <c r="V4040" s="2">
        <v>283</v>
      </c>
      <c r="W4040" s="2">
        <v>0</v>
      </c>
      <c r="X4040" s="2">
        <v>918</v>
      </c>
      <c r="Y4040" s="2">
        <v>74</v>
      </c>
      <c r="Z4040" s="2">
        <v>628</v>
      </c>
      <c r="AA4040" s="9">
        <f t="shared" si="569"/>
        <v>44725</v>
      </c>
      <c r="AB4040" s="9">
        <f t="shared" si="570"/>
        <v>5376</v>
      </c>
      <c r="AC4040" s="9">
        <f t="shared" si="571"/>
        <v>1941</v>
      </c>
      <c r="AD4040" s="9">
        <f t="shared" si="572"/>
        <v>1628</v>
      </c>
      <c r="AE4040" s="44">
        <f t="shared" si="573"/>
        <v>4.2095068135726149E-5</v>
      </c>
      <c r="AF4040" s="9">
        <f t="shared" si="574"/>
        <v>635</v>
      </c>
      <c r="AG4040" s="9">
        <f t="shared" si="567"/>
        <v>702</v>
      </c>
      <c r="AH4040" s="44">
        <f t="shared" si="575"/>
        <v>4.8578555668433333E-5</v>
      </c>
      <c r="AI4040">
        <f>AA4040/'Totals and Drop Down Lists'!W$6*Inputs!E$37</f>
        <v>40571.85470977753</v>
      </c>
      <c r="AJ4040">
        <f>AB4040/'Totals and Drop Down Lists'!X$6*Inputs!F$37</f>
        <v>17689.121494501189</v>
      </c>
      <c r="AK4040">
        <f>AC4040/'Totals and Drop Down Lists'!Y$6*Inputs!G$37</f>
        <v>12795.727643239083</v>
      </c>
      <c r="AL4040">
        <f>AD4040/'Totals and Drop Down Lists'!Z$6*Inputs!H$37</f>
        <v>13052.492067550051</v>
      </c>
      <c r="AM4040">
        <f>AE4040/'Totals and Drop Down Lists'!AA$6*Inputs!I$37</f>
        <v>5240.387685509234</v>
      </c>
      <c r="AN4040">
        <f>AF4040/'Totals and Drop Down Lists'!AB$6*Inputs!J$37</f>
        <v>12672.500144118912</v>
      </c>
      <c r="AO4040">
        <f>AG4040/'Totals and Drop Down Lists'!AC$6*Inputs!K$37</f>
        <v>13073.750477722317</v>
      </c>
      <c r="AP4040">
        <f>AH4040/'Totals and Drop Down Lists'!AD$6*Inputs!L$37</f>
        <v>11431.987087220439</v>
      </c>
      <c r="AQ4040">
        <f>IF(OR($D4040="51",$D4040="52",$D4040="61"),(AA4040/'Totals and Drop Down Lists'!W$4)*Inputs!E$38,0)</f>
        <v>0</v>
      </c>
      <c r="AR4040">
        <f>IF(OR($D4040="51",$D4040="52",$D4040="61"),(AB4040/'Totals and Drop Down Lists'!X$4)*Inputs!F$38,0)</f>
        <v>0</v>
      </c>
      <c r="AS4040">
        <f>IF(OR($D4040="51",$D4040="52",$D4040="61"),(AC4040/'Totals and Drop Down Lists'!Y$4)*Inputs!G$38,0)</f>
        <v>0</v>
      </c>
      <c r="AT4040">
        <f>IF(OR($D4040="51",$D4040="52",$D4040="61"),(AD4040/'Totals and Drop Down Lists'!Z$4)*Inputs!H$38,0)</f>
        <v>0</v>
      </c>
      <c r="AU4040">
        <f>IF(OR($D4040="51",$D4040="52",$D4040="61"),(AE4040/'Totals and Drop Down Lists'!AA$4)*Inputs!I$38,0)</f>
        <v>0</v>
      </c>
      <c r="AV4040">
        <f>IF(OR($D4040="51",$D4040="52",$D4040="61"),(AF4040/'Totals and Drop Down Lists'!AB$4)*Inputs!J$38,0)</f>
        <v>0</v>
      </c>
      <c r="AW4040">
        <f>IF(OR($D4040="51",$D4040="52",$D4040="61"),(AG4040/'Totals and Drop Down Lists'!AC$4)*Inputs!K$38,0)</f>
        <v>0</v>
      </c>
      <c r="AX4040">
        <f>IF(OR($D4040="51",$D4040="52",$D4040="61"),(AH4040/'Totals and Drop Down Lists'!AD$4)*Inputs!L$38,0)</f>
        <v>0</v>
      </c>
      <c r="AY4040">
        <f>IF(OR($D4040="51",$D4040="52",$D4040="61"),0,(AA4040/'Totals and Drop Down Lists'!W$5)*Inputs!E$39)</f>
        <v>0</v>
      </c>
      <c r="AZ4040">
        <f>IF(OR($D4040="51",$D4040="52",$D4040="61"),0,(AB4040/'Totals and Drop Down Lists'!X$5)*Inputs!F$39)</f>
        <v>0</v>
      </c>
      <c r="BA4040">
        <f>IF(OR($D4040="51",$D4040="52",$D4040="61"),0,(AC4040/'Totals and Drop Down Lists'!Y$5)*Inputs!G$39)</f>
        <v>0</v>
      </c>
      <c r="BB4040">
        <f>IF(OR($D4040="51",$D4040="52",$D4040="61"),0,(AD4040/'Totals and Drop Down Lists'!Z$5)*Inputs!H$39)</f>
        <v>0</v>
      </c>
      <c r="BC4040">
        <f>IF(OR($D4040="51",$D4040="52",$D4040="61"),0,(AE4040/'Totals and Drop Down Lists'!AA$5)*Inputs!I$39)</f>
        <v>0</v>
      </c>
      <c r="BD4040">
        <f>IF(OR($D4040="51",$D4040="52",$D4040="61"),0,(AF4040/'Totals and Drop Down Lists'!AB$5)*Inputs!J$39)</f>
        <v>0</v>
      </c>
      <c r="BE4040">
        <f>IF(OR($D4040="51",$D4040="52",$D4040="61"),0,(AG4040/'Totals and Drop Down Lists'!AC$5)*Inputs!K$39)</f>
        <v>0</v>
      </c>
      <c r="BF4040">
        <f>IF(OR($D4040="51",$D4040="52",$D4040="61"),0,(AH4040/'Totals and Drop Down Lists'!AD$5)*Inputs!L$39)</f>
        <v>0</v>
      </c>
      <c r="BG4040" s="10">
        <f t="shared" si="568"/>
        <v>126527.82130963875</v>
      </c>
    </row>
    <row r="4041" spans="1:59" ht="28.8">
      <c r="A4041" s="1" t="s">
        <v>7719</v>
      </c>
      <c r="B4041" s="1" t="s">
        <v>6930</v>
      </c>
      <c r="C4041" s="1" t="s">
        <v>555</v>
      </c>
      <c r="D4041" s="1" t="s">
        <v>25</v>
      </c>
      <c r="E4041" s="1" t="s">
        <v>6997</v>
      </c>
      <c r="F4041" s="2">
        <v>23479</v>
      </c>
      <c r="G4041" s="2">
        <v>135</v>
      </c>
      <c r="H4041" s="2">
        <v>0</v>
      </c>
      <c r="I4041" s="2">
        <v>4984</v>
      </c>
      <c r="J4041" s="2">
        <v>9101</v>
      </c>
      <c r="K4041" s="2">
        <v>1638</v>
      </c>
      <c r="L4041" s="2">
        <v>63</v>
      </c>
      <c r="M4041" s="2">
        <v>6</v>
      </c>
      <c r="N4041" s="2">
        <v>0</v>
      </c>
      <c r="O4041" s="2">
        <v>53</v>
      </c>
      <c r="P4041" s="2">
        <v>15</v>
      </c>
      <c r="Q4041" s="2">
        <v>34</v>
      </c>
      <c r="R4041" s="2">
        <v>1257</v>
      </c>
      <c r="S4041" s="2">
        <v>551800</v>
      </c>
      <c r="T4041" s="2">
        <v>45793900</v>
      </c>
      <c r="U4041" s="2">
        <v>51</v>
      </c>
      <c r="V4041" s="2">
        <v>270</v>
      </c>
      <c r="W4041" s="2">
        <v>10</v>
      </c>
      <c r="X4041" s="2">
        <v>475</v>
      </c>
      <c r="Y4041" s="2">
        <v>38</v>
      </c>
      <c r="Z4041" s="2">
        <v>139</v>
      </c>
      <c r="AA4041" s="9">
        <f t="shared" si="569"/>
        <v>23479</v>
      </c>
      <c r="AB4041" s="9">
        <f t="shared" si="570"/>
        <v>4849</v>
      </c>
      <c r="AC4041" s="9">
        <f t="shared" si="571"/>
        <v>1428</v>
      </c>
      <c r="AD4041" s="9">
        <f t="shared" si="572"/>
        <v>1257</v>
      </c>
      <c r="AE4041" s="44">
        <f t="shared" si="573"/>
        <v>2.0588962681194089E-5</v>
      </c>
      <c r="AF4041" s="9">
        <f t="shared" si="574"/>
        <v>195</v>
      </c>
      <c r="AG4041" s="9">
        <f t="shared" si="567"/>
        <v>177</v>
      </c>
      <c r="AH4041" s="44">
        <f t="shared" si="575"/>
        <v>1.1853569099257238E-5</v>
      </c>
      <c r="AI4041">
        <f>AA4041/'Totals and Drop Down Lists'!W$6*Inputs!E$37</f>
        <v>21298.749619471586</v>
      </c>
      <c r="AJ4041">
        <f>AB4041/'Totals and Drop Down Lists'!X$6*Inputs!F$37</f>
        <v>15955.087449188293</v>
      </c>
      <c r="AK4041">
        <f>AC4041/'Totals and Drop Down Lists'!Y$6*Inputs!G$37</f>
        <v>9413.8583588590463</v>
      </c>
      <c r="AL4041">
        <f>AD4041/'Totals and Drop Down Lists'!Z$6*Inputs!H$37</f>
        <v>10077.999096382317</v>
      </c>
      <c r="AM4041">
        <f>AE4041/'Totals and Drop Down Lists'!AA$6*Inputs!I$37</f>
        <v>2563.1065887352433</v>
      </c>
      <c r="AN4041">
        <f>AF4041/'Totals and Drop Down Lists'!AB$6*Inputs!J$37</f>
        <v>3891.555162367225</v>
      </c>
      <c r="AO4041">
        <f>AG4041/'Totals and Drop Down Lists'!AC$6*Inputs!K$37</f>
        <v>3296.3729836992165</v>
      </c>
      <c r="AP4041">
        <f>AH4041/'Totals and Drop Down Lists'!AD$6*Inputs!L$37</f>
        <v>2789.4993380430856</v>
      </c>
      <c r="AQ4041">
        <f>IF(OR($D4041="51",$D4041="52",$D4041="61"),(AA4041/'Totals and Drop Down Lists'!W$4)*Inputs!E$38,0)</f>
        <v>0</v>
      </c>
      <c r="AR4041">
        <f>IF(OR($D4041="51",$D4041="52",$D4041="61"),(AB4041/'Totals and Drop Down Lists'!X$4)*Inputs!F$38,0)</f>
        <v>0</v>
      </c>
      <c r="AS4041">
        <f>IF(OR($D4041="51",$D4041="52",$D4041="61"),(AC4041/'Totals and Drop Down Lists'!Y$4)*Inputs!G$38,0)</f>
        <v>0</v>
      </c>
      <c r="AT4041">
        <f>IF(OR($D4041="51",$D4041="52",$D4041="61"),(AD4041/'Totals and Drop Down Lists'!Z$4)*Inputs!H$38,0)</f>
        <v>0</v>
      </c>
      <c r="AU4041">
        <f>IF(OR($D4041="51",$D4041="52",$D4041="61"),(AE4041/'Totals and Drop Down Lists'!AA$4)*Inputs!I$38,0)</f>
        <v>0</v>
      </c>
      <c r="AV4041">
        <f>IF(OR($D4041="51",$D4041="52",$D4041="61"),(AF4041/'Totals and Drop Down Lists'!AB$4)*Inputs!J$38,0)</f>
        <v>0</v>
      </c>
      <c r="AW4041">
        <f>IF(OR($D4041="51",$D4041="52",$D4041="61"),(AG4041/'Totals and Drop Down Lists'!AC$4)*Inputs!K$38,0)</f>
        <v>0</v>
      </c>
      <c r="AX4041">
        <f>IF(OR($D4041="51",$D4041="52",$D4041="61"),(AH4041/'Totals and Drop Down Lists'!AD$4)*Inputs!L$38,0)</f>
        <v>0</v>
      </c>
      <c r="AY4041">
        <f>IF(OR($D4041="51",$D4041="52",$D4041="61"),0,(AA4041/'Totals and Drop Down Lists'!W$5)*Inputs!E$39)</f>
        <v>0</v>
      </c>
      <c r="AZ4041">
        <f>IF(OR($D4041="51",$D4041="52",$D4041="61"),0,(AB4041/'Totals and Drop Down Lists'!X$5)*Inputs!F$39)</f>
        <v>0</v>
      </c>
      <c r="BA4041">
        <f>IF(OR($D4041="51",$D4041="52",$D4041="61"),0,(AC4041/'Totals and Drop Down Lists'!Y$5)*Inputs!G$39)</f>
        <v>0</v>
      </c>
      <c r="BB4041">
        <f>IF(OR($D4041="51",$D4041="52",$D4041="61"),0,(AD4041/'Totals and Drop Down Lists'!Z$5)*Inputs!H$39)</f>
        <v>0</v>
      </c>
      <c r="BC4041">
        <f>IF(OR($D4041="51",$D4041="52",$D4041="61"),0,(AE4041/'Totals and Drop Down Lists'!AA$5)*Inputs!I$39)</f>
        <v>0</v>
      </c>
      <c r="BD4041">
        <f>IF(OR($D4041="51",$D4041="52",$D4041="61"),0,(AF4041/'Totals and Drop Down Lists'!AB$5)*Inputs!J$39)</f>
        <v>0</v>
      </c>
      <c r="BE4041">
        <f>IF(OR($D4041="51",$D4041="52",$D4041="61"),0,(AG4041/'Totals and Drop Down Lists'!AC$5)*Inputs!K$39)</f>
        <v>0</v>
      </c>
      <c r="BF4041">
        <f>IF(OR($D4041="51",$D4041="52",$D4041="61"),0,(AH4041/'Totals and Drop Down Lists'!AD$5)*Inputs!L$39)</f>
        <v>0</v>
      </c>
      <c r="BG4041" s="10">
        <f t="shared" si="568"/>
        <v>69286.228596746005</v>
      </c>
    </row>
    <row r="4042" spans="1:59">
      <c r="A4042" s="1" t="s">
        <v>7720</v>
      </c>
      <c r="B4042" s="1" t="s">
        <v>7234</v>
      </c>
      <c r="C4042" s="1" t="s">
        <v>7235</v>
      </c>
      <c r="D4042" s="1" t="s">
        <v>10</v>
      </c>
      <c r="E4042" s="1" t="s">
        <v>7236</v>
      </c>
      <c r="F4042" s="2">
        <v>56853</v>
      </c>
      <c r="G4042" s="2">
        <v>490</v>
      </c>
      <c r="H4042" s="2">
        <v>10</v>
      </c>
      <c r="I4042" s="2">
        <v>5076</v>
      </c>
      <c r="J4042" s="2">
        <v>23217</v>
      </c>
      <c r="K4042" s="2">
        <v>7576</v>
      </c>
      <c r="L4042" s="2">
        <v>53</v>
      </c>
      <c r="M4042" s="2">
        <v>7</v>
      </c>
      <c r="N4042" s="2">
        <v>0</v>
      </c>
      <c r="O4042" s="2">
        <v>135</v>
      </c>
      <c r="P4042" s="2">
        <v>14</v>
      </c>
      <c r="Q4042" s="2">
        <v>0</v>
      </c>
      <c r="R4042" s="2">
        <v>3063</v>
      </c>
      <c r="S4042" s="2">
        <v>6666000</v>
      </c>
      <c r="T4042" s="2">
        <v>377500000</v>
      </c>
      <c r="U4042" s="2">
        <v>568</v>
      </c>
      <c r="V4042" s="2">
        <v>595</v>
      </c>
      <c r="W4042" s="2">
        <v>30</v>
      </c>
      <c r="X4042" s="2">
        <v>1560</v>
      </c>
      <c r="Y4042" s="2">
        <v>320</v>
      </c>
      <c r="Z4042" s="2">
        <v>880</v>
      </c>
      <c r="AA4042" s="9">
        <f t="shared" si="569"/>
        <v>56853</v>
      </c>
      <c r="AB4042" s="9">
        <f t="shared" si="570"/>
        <v>4576</v>
      </c>
      <c r="AC4042" s="9">
        <f t="shared" si="571"/>
        <v>3272</v>
      </c>
      <c r="AD4042" s="9">
        <f t="shared" si="572"/>
        <v>3063</v>
      </c>
      <c r="AE4042" s="44">
        <f t="shared" si="573"/>
        <v>1.7265120609242352E-4</v>
      </c>
      <c r="AF4042" s="9">
        <f t="shared" si="574"/>
        <v>935</v>
      </c>
      <c r="AG4042" s="9">
        <f t="shared" si="567"/>
        <v>1200</v>
      </c>
      <c r="AH4042" s="44">
        <f t="shared" si="575"/>
        <v>1.4570222939258901E-4</v>
      </c>
      <c r="AI4042">
        <f>AA4042/'Totals and Drop Down Lists'!W$6*Inputs!E$37</f>
        <v>51573.65356769105</v>
      </c>
      <c r="AJ4042">
        <f>AB4042/'Totals and Drop Down Lists'!X$6*Inputs!F$37</f>
        <v>15056.811748295655</v>
      </c>
      <c r="AK4042">
        <f>AC4042/'Totals and Drop Down Lists'!Y$6*Inputs!G$37</f>
        <v>21570.129236825491</v>
      </c>
      <c r="AL4042">
        <f>AD4042/'Totals and Drop Down Lists'!Z$6*Inputs!H$37</f>
        <v>24557.606389991284</v>
      </c>
      <c r="AM4042">
        <f>AE4042/'Totals and Drop Down Lists'!AA$6*Inputs!I$37</f>
        <v>21493.236485040452</v>
      </c>
      <c r="AN4042">
        <f>AF4042/'Totals and Drop Down Lists'!AB$6*Inputs!J$37</f>
        <v>18659.508086222333</v>
      </c>
      <c r="AO4042">
        <f>AG4042/'Totals and Drop Down Lists'!AC$6*Inputs!K$37</f>
        <v>22348.291414909945</v>
      </c>
      <c r="AP4042">
        <f>AH4042/'Totals and Drop Down Lists'!AD$6*Inputs!L$37</f>
        <v>34288.092391303202</v>
      </c>
      <c r="AQ4042">
        <f>IF(OR($D4042="51",$D4042="52",$D4042="61"),(AA4042/'Totals and Drop Down Lists'!W$4)*Inputs!E$38,0)</f>
        <v>0</v>
      </c>
      <c r="AR4042">
        <f>IF(OR($D4042="51",$D4042="52",$D4042="61"),(AB4042/'Totals and Drop Down Lists'!X$4)*Inputs!F$38,0)</f>
        <v>0</v>
      </c>
      <c r="AS4042">
        <f>IF(OR($D4042="51",$D4042="52",$D4042="61"),(AC4042/'Totals and Drop Down Lists'!Y$4)*Inputs!G$38,0)</f>
        <v>0</v>
      </c>
      <c r="AT4042">
        <f>IF(OR($D4042="51",$D4042="52",$D4042="61"),(AD4042/'Totals and Drop Down Lists'!Z$4)*Inputs!H$38,0)</f>
        <v>0</v>
      </c>
      <c r="AU4042">
        <f>IF(OR($D4042="51",$D4042="52",$D4042="61"),(AE4042/'Totals and Drop Down Lists'!AA$4)*Inputs!I$38,0)</f>
        <v>0</v>
      </c>
      <c r="AV4042">
        <f>IF(OR($D4042="51",$D4042="52",$D4042="61"),(AF4042/'Totals and Drop Down Lists'!AB$4)*Inputs!J$38,0)</f>
        <v>0</v>
      </c>
      <c r="AW4042">
        <f>IF(OR($D4042="51",$D4042="52",$D4042="61"),(AG4042/'Totals and Drop Down Lists'!AC$4)*Inputs!K$38,0)</f>
        <v>0</v>
      </c>
      <c r="AX4042">
        <f>IF(OR($D4042="51",$D4042="52",$D4042="61"),(AH4042/'Totals and Drop Down Lists'!AD$4)*Inputs!L$38,0)</f>
        <v>0</v>
      </c>
      <c r="AY4042">
        <f>IF(OR($D4042="51",$D4042="52",$D4042="61"),0,(AA4042/'Totals and Drop Down Lists'!W$5)*Inputs!E$39)</f>
        <v>0</v>
      </c>
      <c r="AZ4042">
        <f>IF(OR($D4042="51",$D4042="52",$D4042="61"),0,(AB4042/'Totals and Drop Down Lists'!X$5)*Inputs!F$39)</f>
        <v>0</v>
      </c>
      <c r="BA4042">
        <f>IF(OR($D4042="51",$D4042="52",$D4042="61"),0,(AC4042/'Totals and Drop Down Lists'!Y$5)*Inputs!G$39)</f>
        <v>0</v>
      </c>
      <c r="BB4042">
        <f>IF(OR($D4042="51",$D4042="52",$D4042="61"),0,(AD4042/'Totals and Drop Down Lists'!Z$5)*Inputs!H$39)</f>
        <v>0</v>
      </c>
      <c r="BC4042">
        <f>IF(OR($D4042="51",$D4042="52",$D4042="61"),0,(AE4042/'Totals and Drop Down Lists'!AA$5)*Inputs!I$39)</f>
        <v>0</v>
      </c>
      <c r="BD4042">
        <f>IF(OR($D4042="51",$D4042="52",$D4042="61"),0,(AF4042/'Totals and Drop Down Lists'!AB$5)*Inputs!J$39)</f>
        <v>0</v>
      </c>
      <c r="BE4042">
        <f>IF(OR($D4042="51",$D4042="52",$D4042="61"),0,(AG4042/'Totals and Drop Down Lists'!AC$5)*Inputs!K$39)</f>
        <v>0</v>
      </c>
      <c r="BF4042">
        <f>IF(OR($D4042="51",$D4042="52",$D4042="61"),0,(AH4042/'Totals and Drop Down Lists'!AD$5)*Inputs!L$39)</f>
        <v>0</v>
      </c>
      <c r="BG4042" s="10">
        <f t="shared" si="568"/>
        <v>209547.32932027942</v>
      </c>
    </row>
    <row r="4043" spans="1:59">
      <c r="A4043" s="1" t="s">
        <v>7720</v>
      </c>
      <c r="B4043" s="1" t="s">
        <v>7234</v>
      </c>
      <c r="C4043" s="1" t="s">
        <v>7237</v>
      </c>
      <c r="D4043" s="1" t="s">
        <v>10</v>
      </c>
      <c r="E4043" s="1" t="s">
        <v>7238</v>
      </c>
      <c r="F4043" s="2">
        <v>60528</v>
      </c>
      <c r="G4043" s="2">
        <v>627</v>
      </c>
      <c r="H4043" s="2">
        <v>25</v>
      </c>
      <c r="I4043" s="2">
        <v>7255</v>
      </c>
      <c r="J4043" s="2">
        <v>24492</v>
      </c>
      <c r="K4043" s="2">
        <v>9366</v>
      </c>
      <c r="L4043" s="2">
        <v>117</v>
      </c>
      <c r="M4043" s="2">
        <v>0</v>
      </c>
      <c r="N4043" s="2">
        <v>0</v>
      </c>
      <c r="O4043" s="2">
        <v>157</v>
      </c>
      <c r="P4043" s="2">
        <v>0</v>
      </c>
      <c r="Q4043" s="2">
        <v>0</v>
      </c>
      <c r="R4043" s="2">
        <v>3603</v>
      </c>
      <c r="S4043" s="2">
        <v>7282300</v>
      </c>
      <c r="T4043" s="2">
        <v>392237800</v>
      </c>
      <c r="U4043" s="2">
        <v>510</v>
      </c>
      <c r="V4043" s="2">
        <v>625</v>
      </c>
      <c r="W4043" s="2">
        <v>140</v>
      </c>
      <c r="X4043" s="2">
        <v>2050</v>
      </c>
      <c r="Y4043" s="2">
        <v>360</v>
      </c>
      <c r="Z4043" s="2">
        <v>1240</v>
      </c>
      <c r="AA4043" s="9">
        <f t="shared" si="569"/>
        <v>60528</v>
      </c>
      <c r="AB4043" s="9">
        <f t="shared" si="570"/>
        <v>6603</v>
      </c>
      <c r="AC4043" s="9">
        <f t="shared" si="571"/>
        <v>3877</v>
      </c>
      <c r="AD4043" s="9">
        <f t="shared" si="572"/>
        <v>3603</v>
      </c>
      <c r="AE4043" s="44">
        <f t="shared" si="573"/>
        <v>2.5013809733040048E-4</v>
      </c>
      <c r="AF4043" s="9">
        <f t="shared" si="574"/>
        <v>1285</v>
      </c>
      <c r="AG4043" s="9">
        <f t="shared" si="567"/>
        <v>1600</v>
      </c>
      <c r="AH4043" s="44">
        <f t="shared" si="575"/>
        <v>2.2766746489123103E-4</v>
      </c>
      <c r="AI4043">
        <f>AA4043/'Totals and Drop Down Lists'!W$6*Inputs!E$37</f>
        <v>54907.394563966795</v>
      </c>
      <c r="AJ4043">
        <f>AB4043/'Totals and Drop Down Lists'!X$6*Inputs!F$37</f>
        <v>21726.426567743925</v>
      </c>
      <c r="AK4043">
        <f>AC4043/'Totals and Drop Down Lists'!Y$6*Inputs!G$37</f>
        <v>25558.493597546585</v>
      </c>
      <c r="AL4043">
        <f>AD4043/'Totals and Drop Down Lists'!Z$6*Inputs!H$37</f>
        <v>28887.05707578798</v>
      </c>
      <c r="AM4043">
        <f>AE4043/'Totals and Drop Down Lists'!AA$6*Inputs!I$37</f>
        <v>31139.529236548387</v>
      </c>
      <c r="AN4043">
        <f>AF4043/'Totals and Drop Down Lists'!AB$6*Inputs!J$37</f>
        <v>25644.350685342994</v>
      </c>
      <c r="AO4043">
        <f>AG4043/'Totals and Drop Down Lists'!AC$6*Inputs!K$37</f>
        <v>29797.721886546591</v>
      </c>
      <c r="AP4043">
        <f>AH4043/'Totals and Drop Down Lists'!AD$6*Inputs!L$37</f>
        <v>53576.963806439635</v>
      </c>
      <c r="AQ4043">
        <f>IF(OR($D4043="51",$D4043="52",$D4043="61"),(AA4043/'Totals and Drop Down Lists'!W$4)*Inputs!E$38,0)</f>
        <v>0</v>
      </c>
      <c r="AR4043">
        <f>IF(OR($D4043="51",$D4043="52",$D4043="61"),(AB4043/'Totals and Drop Down Lists'!X$4)*Inputs!F$38,0)</f>
        <v>0</v>
      </c>
      <c r="AS4043">
        <f>IF(OR($D4043="51",$D4043="52",$D4043="61"),(AC4043/'Totals and Drop Down Lists'!Y$4)*Inputs!G$38,0)</f>
        <v>0</v>
      </c>
      <c r="AT4043">
        <f>IF(OR($D4043="51",$D4043="52",$D4043="61"),(AD4043/'Totals and Drop Down Lists'!Z$4)*Inputs!H$38,0)</f>
        <v>0</v>
      </c>
      <c r="AU4043">
        <f>IF(OR($D4043="51",$D4043="52",$D4043="61"),(AE4043/'Totals and Drop Down Lists'!AA$4)*Inputs!I$38,0)</f>
        <v>0</v>
      </c>
      <c r="AV4043">
        <f>IF(OR($D4043="51",$D4043="52",$D4043="61"),(AF4043/'Totals and Drop Down Lists'!AB$4)*Inputs!J$38,0)</f>
        <v>0</v>
      </c>
      <c r="AW4043">
        <f>IF(OR($D4043="51",$D4043="52",$D4043="61"),(AG4043/'Totals and Drop Down Lists'!AC$4)*Inputs!K$38,0)</f>
        <v>0</v>
      </c>
      <c r="AX4043">
        <f>IF(OR($D4043="51",$D4043="52",$D4043="61"),(AH4043/'Totals and Drop Down Lists'!AD$4)*Inputs!L$38,0)</f>
        <v>0</v>
      </c>
      <c r="AY4043">
        <f>IF(OR($D4043="51",$D4043="52",$D4043="61"),0,(AA4043/'Totals and Drop Down Lists'!W$5)*Inputs!E$39)</f>
        <v>0</v>
      </c>
      <c r="AZ4043">
        <f>IF(OR($D4043="51",$D4043="52",$D4043="61"),0,(AB4043/'Totals and Drop Down Lists'!X$5)*Inputs!F$39)</f>
        <v>0</v>
      </c>
      <c r="BA4043">
        <f>IF(OR($D4043="51",$D4043="52",$D4043="61"),0,(AC4043/'Totals and Drop Down Lists'!Y$5)*Inputs!G$39)</f>
        <v>0</v>
      </c>
      <c r="BB4043">
        <f>IF(OR($D4043="51",$D4043="52",$D4043="61"),0,(AD4043/'Totals and Drop Down Lists'!Z$5)*Inputs!H$39)</f>
        <v>0</v>
      </c>
      <c r="BC4043">
        <f>IF(OR($D4043="51",$D4043="52",$D4043="61"),0,(AE4043/'Totals and Drop Down Lists'!AA$5)*Inputs!I$39)</f>
        <v>0</v>
      </c>
      <c r="BD4043">
        <f>IF(OR($D4043="51",$D4043="52",$D4043="61"),0,(AF4043/'Totals and Drop Down Lists'!AB$5)*Inputs!J$39)</f>
        <v>0</v>
      </c>
      <c r="BE4043">
        <f>IF(OR($D4043="51",$D4043="52",$D4043="61"),0,(AG4043/'Totals and Drop Down Lists'!AC$5)*Inputs!K$39)</f>
        <v>0</v>
      </c>
      <c r="BF4043">
        <f>IF(OR($D4043="51",$D4043="52",$D4043="61"),0,(AH4043/'Totals and Drop Down Lists'!AD$5)*Inputs!L$39)</f>
        <v>0</v>
      </c>
      <c r="BG4043" s="10">
        <f t="shared" si="568"/>
        <v>271237.93741992291</v>
      </c>
    </row>
    <row r="4044" spans="1:59">
      <c r="A4044" s="1" t="s">
        <v>7720</v>
      </c>
      <c r="B4044" s="1" t="s">
        <v>7234</v>
      </c>
      <c r="C4044" s="1" t="s">
        <v>172</v>
      </c>
      <c r="D4044" s="1" t="s">
        <v>25</v>
      </c>
      <c r="E4044" s="1" t="s">
        <v>7239</v>
      </c>
      <c r="F4044" s="2">
        <v>36745</v>
      </c>
      <c r="G4044" s="2">
        <v>4925</v>
      </c>
      <c r="H4044" s="2">
        <v>617</v>
      </c>
      <c r="I4044" s="2">
        <v>8910</v>
      </c>
      <c r="J4044" s="2">
        <v>15257</v>
      </c>
      <c r="K4044" s="2">
        <v>7435</v>
      </c>
      <c r="L4044" s="2">
        <v>66</v>
      </c>
      <c r="M4044" s="2">
        <v>0</v>
      </c>
      <c r="N4044" s="2">
        <v>0</v>
      </c>
      <c r="O4044" s="2">
        <v>35</v>
      </c>
      <c r="P4044" s="2">
        <v>86</v>
      </c>
      <c r="Q4044" s="2">
        <v>0</v>
      </c>
      <c r="R4044" s="2">
        <v>2689</v>
      </c>
      <c r="S4044" s="2">
        <v>5637600</v>
      </c>
      <c r="T4044" s="2">
        <v>238656400</v>
      </c>
      <c r="U4044" s="2">
        <v>524</v>
      </c>
      <c r="V4044" s="2">
        <v>650</v>
      </c>
      <c r="W4044" s="2">
        <v>70</v>
      </c>
      <c r="X4044" s="2">
        <v>2895</v>
      </c>
      <c r="Y4044" s="2">
        <v>370</v>
      </c>
      <c r="Z4044" s="2">
        <v>2120</v>
      </c>
      <c r="AA4044" s="9">
        <f t="shared" si="569"/>
        <v>36745</v>
      </c>
      <c r="AB4044" s="9">
        <f t="shared" si="570"/>
        <v>3368</v>
      </c>
      <c r="AC4044" s="9">
        <f t="shared" si="571"/>
        <v>2876</v>
      </c>
      <c r="AD4044" s="9">
        <f t="shared" si="572"/>
        <v>2689</v>
      </c>
      <c r="AE4044" s="44">
        <f t="shared" si="573"/>
        <v>2.5303965421141376E-4</v>
      </c>
      <c r="AF4044" s="9">
        <f t="shared" si="574"/>
        <v>2175</v>
      </c>
      <c r="AG4044" s="9">
        <f t="shared" si="567"/>
        <v>2490</v>
      </c>
      <c r="AH4044" s="44">
        <f t="shared" si="575"/>
        <v>4.5150468389279497E-4</v>
      </c>
      <c r="AI4044">
        <f>AA4044/'Totals and Drop Down Lists'!W$6*Inputs!E$37</f>
        <v>33332.874260721641</v>
      </c>
      <c r="AJ4044">
        <f>AB4044/'Totals and Drop Down Lists'!X$6*Inputs!F$37</f>
        <v>11082.024031525298</v>
      </c>
      <c r="AK4044">
        <f>AC4044/'Totals and Drop Down Lists'!Y$6*Inputs!G$37</f>
        <v>18959.563473444414</v>
      </c>
      <c r="AL4044">
        <f>AD4044/'Totals and Drop Down Lists'!Z$6*Inputs!H$37</f>
        <v>21559.060915013568</v>
      </c>
      <c r="AM4044">
        <f>AE4044/'Totals and Drop Down Lists'!AA$6*Inputs!I$37</f>
        <v>31500.742167693686</v>
      </c>
      <c r="AN4044">
        <f>AF4044/'Totals and Drop Down Lists'!AB$6*Inputs!J$37</f>
        <v>43405.807580249813</v>
      </c>
      <c r="AO4044">
        <f>AG4044/'Totals and Drop Down Lists'!AC$6*Inputs!K$37</f>
        <v>46372.70468593813</v>
      </c>
      <c r="AP4044">
        <f>AH4044/'Totals and Drop Down Lists'!AD$6*Inputs!L$37</f>
        <v>106252.55619602576</v>
      </c>
      <c r="AQ4044">
        <f>IF(OR($D4044="51",$D4044="52",$D4044="61"),(AA4044/'Totals and Drop Down Lists'!W$4)*Inputs!E$38,0)</f>
        <v>0</v>
      </c>
      <c r="AR4044">
        <f>IF(OR($D4044="51",$D4044="52",$D4044="61"),(AB4044/'Totals and Drop Down Lists'!X$4)*Inputs!F$38,0)</f>
        <v>0</v>
      </c>
      <c r="AS4044">
        <f>IF(OR($D4044="51",$D4044="52",$D4044="61"),(AC4044/'Totals and Drop Down Lists'!Y$4)*Inputs!G$38,0)</f>
        <v>0</v>
      </c>
      <c r="AT4044">
        <f>IF(OR($D4044="51",$D4044="52",$D4044="61"),(AD4044/'Totals and Drop Down Lists'!Z$4)*Inputs!H$38,0)</f>
        <v>0</v>
      </c>
      <c r="AU4044">
        <f>IF(OR($D4044="51",$D4044="52",$D4044="61"),(AE4044/'Totals and Drop Down Lists'!AA$4)*Inputs!I$38,0)</f>
        <v>0</v>
      </c>
      <c r="AV4044">
        <f>IF(OR($D4044="51",$D4044="52",$D4044="61"),(AF4044/'Totals and Drop Down Lists'!AB$4)*Inputs!J$38,0)</f>
        <v>0</v>
      </c>
      <c r="AW4044">
        <f>IF(OR($D4044="51",$D4044="52",$D4044="61"),(AG4044/'Totals and Drop Down Lists'!AC$4)*Inputs!K$38,0)</f>
        <v>0</v>
      </c>
      <c r="AX4044">
        <f>IF(OR($D4044="51",$D4044="52",$D4044="61"),(AH4044/'Totals and Drop Down Lists'!AD$4)*Inputs!L$38,0)</f>
        <v>0</v>
      </c>
      <c r="AY4044">
        <f>IF(OR($D4044="51",$D4044="52",$D4044="61"),0,(AA4044/'Totals and Drop Down Lists'!W$5)*Inputs!E$39)</f>
        <v>0</v>
      </c>
      <c r="AZ4044">
        <f>IF(OR($D4044="51",$D4044="52",$D4044="61"),0,(AB4044/'Totals and Drop Down Lists'!X$5)*Inputs!F$39)</f>
        <v>0</v>
      </c>
      <c r="BA4044">
        <f>IF(OR($D4044="51",$D4044="52",$D4044="61"),0,(AC4044/'Totals and Drop Down Lists'!Y$5)*Inputs!G$39)</f>
        <v>0</v>
      </c>
      <c r="BB4044">
        <f>IF(OR($D4044="51",$D4044="52",$D4044="61"),0,(AD4044/'Totals and Drop Down Lists'!Z$5)*Inputs!H$39)</f>
        <v>0</v>
      </c>
      <c r="BC4044">
        <f>IF(OR($D4044="51",$D4044="52",$D4044="61"),0,(AE4044/'Totals and Drop Down Lists'!AA$5)*Inputs!I$39)</f>
        <v>0</v>
      </c>
      <c r="BD4044">
        <f>IF(OR($D4044="51",$D4044="52",$D4044="61"),0,(AF4044/'Totals and Drop Down Lists'!AB$5)*Inputs!J$39)</f>
        <v>0</v>
      </c>
      <c r="BE4044">
        <f>IF(OR($D4044="51",$D4044="52",$D4044="61"),0,(AG4044/'Totals and Drop Down Lists'!AC$5)*Inputs!K$39)</f>
        <v>0</v>
      </c>
      <c r="BF4044">
        <f>IF(OR($D4044="51",$D4044="52",$D4044="61"),0,(AH4044/'Totals and Drop Down Lists'!AD$5)*Inputs!L$39)</f>
        <v>0</v>
      </c>
      <c r="BG4044" s="10">
        <f t="shared" si="568"/>
        <v>312465.3333106123</v>
      </c>
    </row>
    <row r="4045" spans="1:59">
      <c r="A4045" s="1" t="s">
        <v>7720</v>
      </c>
      <c r="B4045" s="1" t="s">
        <v>7234</v>
      </c>
      <c r="C4045" s="1" t="s">
        <v>3629</v>
      </c>
      <c r="D4045" s="1" t="s">
        <v>25</v>
      </c>
      <c r="E4045" s="1" t="s">
        <v>7240</v>
      </c>
      <c r="F4045" s="2">
        <v>11741</v>
      </c>
      <c r="G4045" s="2">
        <v>37</v>
      </c>
      <c r="H4045" s="2">
        <v>0</v>
      </c>
      <c r="I4045" s="2">
        <v>1173</v>
      </c>
      <c r="J4045" s="2">
        <v>4462</v>
      </c>
      <c r="K4045" s="2">
        <v>1084</v>
      </c>
      <c r="L4045" s="2">
        <v>62</v>
      </c>
      <c r="M4045" s="2">
        <v>4</v>
      </c>
      <c r="N4045" s="2">
        <v>0</v>
      </c>
      <c r="O4045" s="2">
        <v>19</v>
      </c>
      <c r="P4045" s="2">
        <v>2</v>
      </c>
      <c r="Q4045" s="2">
        <v>0</v>
      </c>
      <c r="R4045" s="2">
        <v>1302</v>
      </c>
      <c r="S4045" s="2">
        <v>494100</v>
      </c>
      <c r="T4045" s="2">
        <v>47520400</v>
      </c>
      <c r="U4045" s="2">
        <v>85</v>
      </c>
      <c r="V4045" s="2">
        <v>145</v>
      </c>
      <c r="W4045" s="2">
        <v>8</v>
      </c>
      <c r="X4045" s="2">
        <v>246</v>
      </c>
      <c r="Y4045" s="2">
        <v>66</v>
      </c>
      <c r="Z4045" s="2">
        <v>84</v>
      </c>
      <c r="AA4045" s="9">
        <f t="shared" si="569"/>
        <v>11741</v>
      </c>
      <c r="AB4045" s="9">
        <f t="shared" si="570"/>
        <v>1136</v>
      </c>
      <c r="AC4045" s="9">
        <f t="shared" si="571"/>
        <v>1389</v>
      </c>
      <c r="AD4045" s="9">
        <f t="shared" si="572"/>
        <v>1302</v>
      </c>
      <c r="AE4045" s="44">
        <f t="shared" si="573"/>
        <v>1.8391823241401664E-5</v>
      </c>
      <c r="AF4045" s="9">
        <f t="shared" si="574"/>
        <v>93</v>
      </c>
      <c r="AG4045" s="9">
        <f t="shared" si="567"/>
        <v>150</v>
      </c>
      <c r="AH4045" s="44">
        <f t="shared" si="575"/>
        <v>1.3559449613820609E-5</v>
      </c>
      <c r="AI4045">
        <f>AA4045/'Totals and Drop Down Lists'!W$6*Inputs!E$37</f>
        <v>10650.735520346519</v>
      </c>
      <c r="AJ4045">
        <f>AB4045/'Totals and Drop Down Lists'!X$6*Inputs!F$37</f>
        <v>3737.8798396118586</v>
      </c>
      <c r="AK4045">
        <f>AC4045/'Totals and Drop Down Lists'!Y$6*Inputs!G$37</f>
        <v>9156.7571851927296</v>
      </c>
      <c r="AL4045">
        <f>AD4045/'Totals and Drop Down Lists'!Z$6*Inputs!H$37</f>
        <v>10438.786653532043</v>
      </c>
      <c r="AM4045">
        <f>AE4045/'Totals and Drop Down Lists'!AA$6*Inputs!I$37</f>
        <v>2289.5861272286606</v>
      </c>
      <c r="AN4045">
        <f>AF4045/'Totals and Drop Down Lists'!AB$6*Inputs!J$37</f>
        <v>1855.972462052061</v>
      </c>
      <c r="AO4045">
        <f>AG4045/'Totals and Drop Down Lists'!AC$6*Inputs!K$37</f>
        <v>2793.5364268637431</v>
      </c>
      <c r="AP4045">
        <f>AH4045/'Totals and Drop Down Lists'!AD$6*Inputs!L$37</f>
        <v>3190.9440443850176</v>
      </c>
      <c r="AQ4045">
        <f>IF(OR($D4045="51",$D4045="52",$D4045="61"),(AA4045/'Totals and Drop Down Lists'!W$4)*Inputs!E$38,0)</f>
        <v>0</v>
      </c>
      <c r="AR4045">
        <f>IF(OR($D4045="51",$D4045="52",$D4045="61"),(AB4045/'Totals and Drop Down Lists'!X$4)*Inputs!F$38,0)</f>
        <v>0</v>
      </c>
      <c r="AS4045">
        <f>IF(OR($D4045="51",$D4045="52",$D4045="61"),(AC4045/'Totals and Drop Down Lists'!Y$4)*Inputs!G$38,0)</f>
        <v>0</v>
      </c>
      <c r="AT4045">
        <f>IF(OR($D4045="51",$D4045="52",$D4045="61"),(AD4045/'Totals and Drop Down Lists'!Z$4)*Inputs!H$38,0)</f>
        <v>0</v>
      </c>
      <c r="AU4045">
        <f>IF(OR($D4045="51",$D4045="52",$D4045="61"),(AE4045/'Totals and Drop Down Lists'!AA$4)*Inputs!I$38,0)</f>
        <v>0</v>
      </c>
      <c r="AV4045">
        <f>IF(OR($D4045="51",$D4045="52",$D4045="61"),(AF4045/'Totals and Drop Down Lists'!AB$4)*Inputs!J$38,0)</f>
        <v>0</v>
      </c>
      <c r="AW4045">
        <f>IF(OR($D4045="51",$D4045="52",$D4045="61"),(AG4045/'Totals and Drop Down Lists'!AC$4)*Inputs!K$38,0)</f>
        <v>0</v>
      </c>
      <c r="AX4045">
        <f>IF(OR($D4045="51",$D4045="52",$D4045="61"),(AH4045/'Totals and Drop Down Lists'!AD$4)*Inputs!L$38,0)</f>
        <v>0</v>
      </c>
      <c r="AY4045">
        <f>IF(OR($D4045="51",$D4045="52",$D4045="61"),0,(AA4045/'Totals and Drop Down Lists'!W$5)*Inputs!E$39)</f>
        <v>0</v>
      </c>
      <c r="AZ4045">
        <f>IF(OR($D4045="51",$D4045="52",$D4045="61"),0,(AB4045/'Totals and Drop Down Lists'!X$5)*Inputs!F$39)</f>
        <v>0</v>
      </c>
      <c r="BA4045">
        <f>IF(OR($D4045="51",$D4045="52",$D4045="61"),0,(AC4045/'Totals and Drop Down Lists'!Y$5)*Inputs!G$39)</f>
        <v>0</v>
      </c>
      <c r="BB4045">
        <f>IF(OR($D4045="51",$D4045="52",$D4045="61"),0,(AD4045/'Totals and Drop Down Lists'!Z$5)*Inputs!H$39)</f>
        <v>0</v>
      </c>
      <c r="BC4045">
        <f>IF(OR($D4045="51",$D4045="52",$D4045="61"),0,(AE4045/'Totals and Drop Down Lists'!AA$5)*Inputs!I$39)</f>
        <v>0</v>
      </c>
      <c r="BD4045">
        <f>IF(OR($D4045="51",$D4045="52",$D4045="61"),0,(AF4045/'Totals and Drop Down Lists'!AB$5)*Inputs!J$39)</f>
        <v>0</v>
      </c>
      <c r="BE4045">
        <f>IF(OR($D4045="51",$D4045="52",$D4045="61"),0,(AG4045/'Totals and Drop Down Lists'!AC$5)*Inputs!K$39)</f>
        <v>0</v>
      </c>
      <c r="BF4045">
        <f>IF(OR($D4045="51",$D4045="52",$D4045="61"),0,(AH4045/'Totals and Drop Down Lists'!AD$5)*Inputs!L$39)</f>
        <v>0</v>
      </c>
      <c r="BG4045" s="10">
        <f t="shared" si="568"/>
        <v>44114.198259212637</v>
      </c>
    </row>
    <row r="4046" spans="1:59">
      <c r="A4046" s="1" t="s">
        <v>7720</v>
      </c>
      <c r="B4046" s="1" t="s">
        <v>7234</v>
      </c>
      <c r="C4046" s="1" t="s">
        <v>2715</v>
      </c>
      <c r="D4046" s="1" t="s">
        <v>25</v>
      </c>
      <c r="E4046" s="1" t="s">
        <v>7241</v>
      </c>
      <c r="F4046" s="2">
        <v>46901</v>
      </c>
      <c r="G4046" s="2">
        <v>262</v>
      </c>
      <c r="H4046" s="2">
        <v>0</v>
      </c>
      <c r="I4046" s="2">
        <v>3590</v>
      </c>
      <c r="J4046" s="2">
        <v>17108</v>
      </c>
      <c r="K4046" s="2">
        <v>4296</v>
      </c>
      <c r="L4046" s="2">
        <v>197</v>
      </c>
      <c r="M4046" s="2">
        <v>11</v>
      </c>
      <c r="N4046" s="2">
        <v>0</v>
      </c>
      <c r="O4046" s="2">
        <v>168</v>
      </c>
      <c r="P4046" s="2">
        <v>52</v>
      </c>
      <c r="Q4046" s="2">
        <v>28</v>
      </c>
      <c r="R4046" s="2">
        <v>428</v>
      </c>
      <c r="S4046" s="2">
        <v>4053500</v>
      </c>
      <c r="T4046" s="2">
        <v>246594800</v>
      </c>
      <c r="U4046" s="2">
        <v>365</v>
      </c>
      <c r="V4046" s="2">
        <v>429</v>
      </c>
      <c r="W4046" s="2">
        <v>0</v>
      </c>
      <c r="X4046" s="2">
        <v>860</v>
      </c>
      <c r="Y4046" s="2">
        <v>180</v>
      </c>
      <c r="Z4046" s="2">
        <v>350</v>
      </c>
      <c r="AA4046" s="9">
        <f t="shared" si="569"/>
        <v>46901</v>
      </c>
      <c r="AB4046" s="9">
        <f t="shared" si="570"/>
        <v>3328</v>
      </c>
      <c r="AC4046" s="9">
        <f t="shared" si="571"/>
        <v>884</v>
      </c>
      <c r="AD4046" s="9">
        <f t="shared" si="572"/>
        <v>428</v>
      </c>
      <c r="AE4046" s="44">
        <f t="shared" si="573"/>
        <v>7.5339908729457939E-5</v>
      </c>
      <c r="AF4046" s="9">
        <f t="shared" si="574"/>
        <v>431</v>
      </c>
      <c r="AG4046" s="9">
        <f t="shared" si="567"/>
        <v>530</v>
      </c>
      <c r="AH4046" s="44">
        <f t="shared" si="575"/>
        <v>4.9521294303603029E-5</v>
      </c>
      <c r="AI4046">
        <f>AA4046/'Totals and Drop Down Lists'!W$6*Inputs!E$37</f>
        <v>42545.792235735636</v>
      </c>
      <c r="AJ4046">
        <f>AB4046/'Totals and Drop Down Lists'!X$6*Inputs!F$37</f>
        <v>10950.408544215023</v>
      </c>
      <c r="AK4046">
        <f>AC4046/'Totals and Drop Down Lists'!Y$6*Inputs!G$37</f>
        <v>5827.6266031032192</v>
      </c>
      <c r="AL4046">
        <f>AD4046/'Totals and Drop Down Lists'!Z$6*Inputs!H$37</f>
        <v>3431.4905435573842</v>
      </c>
      <c r="AM4046">
        <f>AE4046/'Totals and Drop Down Lists'!AA$6*Inputs!I$37</f>
        <v>9379.0162937915502</v>
      </c>
      <c r="AN4046">
        <f>AF4046/'Totals and Drop Down Lists'!AB$6*Inputs!J$37</f>
        <v>8601.3347434885836</v>
      </c>
      <c r="AO4046">
        <f>AG4046/'Totals and Drop Down Lists'!AC$6*Inputs!K$37</f>
        <v>9870.495374918557</v>
      </c>
      <c r="AP4046">
        <f>AH4046/'Totals and Drop Down Lists'!AD$6*Inputs!L$37</f>
        <v>11653.841684492605</v>
      </c>
      <c r="AQ4046">
        <f>IF(OR($D4046="51",$D4046="52",$D4046="61"),(AA4046/'Totals and Drop Down Lists'!W$4)*Inputs!E$38,0)</f>
        <v>0</v>
      </c>
      <c r="AR4046">
        <f>IF(OR($D4046="51",$D4046="52",$D4046="61"),(AB4046/'Totals and Drop Down Lists'!X$4)*Inputs!F$38,0)</f>
        <v>0</v>
      </c>
      <c r="AS4046">
        <f>IF(OR($D4046="51",$D4046="52",$D4046="61"),(AC4046/'Totals and Drop Down Lists'!Y$4)*Inputs!G$38,0)</f>
        <v>0</v>
      </c>
      <c r="AT4046">
        <f>IF(OR($D4046="51",$D4046="52",$D4046="61"),(AD4046/'Totals and Drop Down Lists'!Z$4)*Inputs!H$38,0)</f>
        <v>0</v>
      </c>
      <c r="AU4046">
        <f>IF(OR($D4046="51",$D4046="52",$D4046="61"),(AE4046/'Totals and Drop Down Lists'!AA$4)*Inputs!I$38,0)</f>
        <v>0</v>
      </c>
      <c r="AV4046">
        <f>IF(OR($D4046="51",$D4046="52",$D4046="61"),(AF4046/'Totals and Drop Down Lists'!AB$4)*Inputs!J$38,0)</f>
        <v>0</v>
      </c>
      <c r="AW4046">
        <f>IF(OR($D4046="51",$D4046="52",$D4046="61"),(AG4046/'Totals and Drop Down Lists'!AC$4)*Inputs!K$38,0)</f>
        <v>0</v>
      </c>
      <c r="AX4046">
        <f>IF(OR($D4046="51",$D4046="52",$D4046="61"),(AH4046/'Totals and Drop Down Lists'!AD$4)*Inputs!L$38,0)</f>
        <v>0</v>
      </c>
      <c r="AY4046">
        <f>IF(OR($D4046="51",$D4046="52",$D4046="61"),0,(AA4046/'Totals and Drop Down Lists'!W$5)*Inputs!E$39)</f>
        <v>0</v>
      </c>
      <c r="AZ4046">
        <f>IF(OR($D4046="51",$D4046="52",$D4046="61"),0,(AB4046/'Totals and Drop Down Lists'!X$5)*Inputs!F$39)</f>
        <v>0</v>
      </c>
      <c r="BA4046">
        <f>IF(OR($D4046="51",$D4046="52",$D4046="61"),0,(AC4046/'Totals and Drop Down Lists'!Y$5)*Inputs!G$39)</f>
        <v>0</v>
      </c>
      <c r="BB4046">
        <f>IF(OR($D4046="51",$D4046="52",$D4046="61"),0,(AD4046/'Totals and Drop Down Lists'!Z$5)*Inputs!H$39)</f>
        <v>0</v>
      </c>
      <c r="BC4046">
        <f>IF(OR($D4046="51",$D4046="52",$D4046="61"),0,(AE4046/'Totals and Drop Down Lists'!AA$5)*Inputs!I$39)</f>
        <v>0</v>
      </c>
      <c r="BD4046">
        <f>IF(OR($D4046="51",$D4046="52",$D4046="61"),0,(AF4046/'Totals and Drop Down Lists'!AB$5)*Inputs!J$39)</f>
        <v>0</v>
      </c>
      <c r="BE4046">
        <f>IF(OR($D4046="51",$D4046="52",$D4046="61"),0,(AG4046/'Totals and Drop Down Lists'!AC$5)*Inputs!K$39)</f>
        <v>0</v>
      </c>
      <c r="BF4046">
        <f>IF(OR($D4046="51",$D4046="52",$D4046="61"),0,(AH4046/'Totals and Drop Down Lists'!AD$5)*Inputs!L$39)</f>
        <v>0</v>
      </c>
      <c r="BG4046" s="10">
        <f t="shared" si="568"/>
        <v>102260.00602330256</v>
      </c>
    </row>
    <row r="4047" spans="1:59">
      <c r="A4047" s="1" t="s">
        <v>7720</v>
      </c>
      <c r="B4047" s="1" t="s">
        <v>7234</v>
      </c>
      <c r="C4047" s="1" t="s">
        <v>1255</v>
      </c>
      <c r="D4047" s="1" t="s">
        <v>25</v>
      </c>
      <c r="E4047" s="1" t="s">
        <v>7242</v>
      </c>
      <c r="F4047" s="2">
        <v>15809</v>
      </c>
      <c r="G4047" s="2">
        <v>74</v>
      </c>
      <c r="H4047" s="2">
        <v>0</v>
      </c>
      <c r="I4047" s="2">
        <v>1979</v>
      </c>
      <c r="J4047" s="2">
        <v>6077</v>
      </c>
      <c r="K4047" s="2">
        <v>1600</v>
      </c>
      <c r="L4047" s="2">
        <v>55</v>
      </c>
      <c r="M4047" s="2">
        <v>9</v>
      </c>
      <c r="N4047" s="2">
        <v>0</v>
      </c>
      <c r="O4047" s="2">
        <v>110</v>
      </c>
      <c r="P4047" s="2">
        <v>0</v>
      </c>
      <c r="Q4047" s="2">
        <v>0</v>
      </c>
      <c r="R4047" s="2">
        <v>1529</v>
      </c>
      <c r="S4047" s="2">
        <v>903300</v>
      </c>
      <c r="T4047" s="2">
        <v>78178800</v>
      </c>
      <c r="U4047" s="2">
        <v>247</v>
      </c>
      <c r="V4047" s="2">
        <v>92</v>
      </c>
      <c r="W4047" s="2">
        <v>43</v>
      </c>
      <c r="X4047" s="2">
        <v>289</v>
      </c>
      <c r="Y4047" s="2">
        <v>88</v>
      </c>
      <c r="Z4047" s="2">
        <v>105</v>
      </c>
      <c r="AA4047" s="9">
        <f t="shared" si="569"/>
        <v>15809</v>
      </c>
      <c r="AB4047" s="9">
        <f t="shared" si="570"/>
        <v>1905</v>
      </c>
      <c r="AC4047" s="9">
        <f t="shared" si="571"/>
        <v>1703</v>
      </c>
      <c r="AD4047" s="9">
        <f t="shared" si="572"/>
        <v>1529</v>
      </c>
      <c r="AE4047" s="44">
        <f t="shared" si="573"/>
        <v>2.9420260572063881E-5</v>
      </c>
      <c r="AF4047" s="9">
        <f t="shared" si="574"/>
        <v>154</v>
      </c>
      <c r="AG4047" s="9">
        <f t="shared" si="567"/>
        <v>193</v>
      </c>
      <c r="AH4047" s="44">
        <f t="shared" si="575"/>
        <v>1.8907719099171035E-5</v>
      </c>
      <c r="AI4047">
        <f>AA4047/'Totals and Drop Down Lists'!W$6*Inputs!E$37</f>
        <v>14340.982696632153</v>
      </c>
      <c r="AJ4047">
        <f>AB4047/'Totals and Drop Down Lists'!X$6*Inputs!F$37</f>
        <v>6268.1875831519283</v>
      </c>
      <c r="AK4047">
        <f>AC4047/'Totals and Drop Down Lists'!Y$6*Inputs!G$37</f>
        <v>11226.751250095907</v>
      </c>
      <c r="AL4047">
        <f>AD4047/'Totals and Drop Down Lists'!Z$6*Inputs!H$37</f>
        <v>12258.759441820655</v>
      </c>
      <c r="AM4047">
        <f>AE4047/'Totals and Drop Down Lists'!AA$6*Inputs!I$37</f>
        <v>3662.5091259911533</v>
      </c>
      <c r="AN4047">
        <f>AF4047/'Totals and Drop Down Lists'!AB$6*Inputs!J$37</f>
        <v>3073.3307436130904</v>
      </c>
      <c r="AO4047">
        <f>AG4047/'Totals and Drop Down Lists'!AC$6*Inputs!K$37</f>
        <v>3594.3502025646821</v>
      </c>
      <c r="AP4047">
        <f>AH4047/'Totals and Drop Down Lists'!AD$6*Inputs!L$37</f>
        <v>4449.5518159460653</v>
      </c>
      <c r="AQ4047">
        <f>IF(OR($D4047="51",$D4047="52",$D4047="61"),(AA4047/'Totals and Drop Down Lists'!W$4)*Inputs!E$38,0)</f>
        <v>0</v>
      </c>
      <c r="AR4047">
        <f>IF(OR($D4047="51",$D4047="52",$D4047="61"),(AB4047/'Totals and Drop Down Lists'!X$4)*Inputs!F$38,0)</f>
        <v>0</v>
      </c>
      <c r="AS4047">
        <f>IF(OR($D4047="51",$D4047="52",$D4047="61"),(AC4047/'Totals and Drop Down Lists'!Y$4)*Inputs!G$38,0)</f>
        <v>0</v>
      </c>
      <c r="AT4047">
        <f>IF(OR($D4047="51",$D4047="52",$D4047="61"),(AD4047/'Totals and Drop Down Lists'!Z$4)*Inputs!H$38,0)</f>
        <v>0</v>
      </c>
      <c r="AU4047">
        <f>IF(OR($D4047="51",$D4047="52",$D4047="61"),(AE4047/'Totals and Drop Down Lists'!AA$4)*Inputs!I$38,0)</f>
        <v>0</v>
      </c>
      <c r="AV4047">
        <f>IF(OR($D4047="51",$D4047="52",$D4047="61"),(AF4047/'Totals and Drop Down Lists'!AB$4)*Inputs!J$38,0)</f>
        <v>0</v>
      </c>
      <c r="AW4047">
        <f>IF(OR($D4047="51",$D4047="52",$D4047="61"),(AG4047/'Totals and Drop Down Lists'!AC$4)*Inputs!K$38,0)</f>
        <v>0</v>
      </c>
      <c r="AX4047">
        <f>IF(OR($D4047="51",$D4047="52",$D4047="61"),(AH4047/'Totals and Drop Down Lists'!AD$4)*Inputs!L$38,0)</f>
        <v>0</v>
      </c>
      <c r="AY4047">
        <f>IF(OR($D4047="51",$D4047="52",$D4047="61"),0,(AA4047/'Totals and Drop Down Lists'!W$5)*Inputs!E$39)</f>
        <v>0</v>
      </c>
      <c r="AZ4047">
        <f>IF(OR($D4047="51",$D4047="52",$D4047="61"),0,(AB4047/'Totals and Drop Down Lists'!X$5)*Inputs!F$39)</f>
        <v>0</v>
      </c>
      <c r="BA4047">
        <f>IF(OR($D4047="51",$D4047="52",$D4047="61"),0,(AC4047/'Totals and Drop Down Lists'!Y$5)*Inputs!G$39)</f>
        <v>0</v>
      </c>
      <c r="BB4047">
        <f>IF(OR($D4047="51",$D4047="52",$D4047="61"),0,(AD4047/'Totals and Drop Down Lists'!Z$5)*Inputs!H$39)</f>
        <v>0</v>
      </c>
      <c r="BC4047">
        <f>IF(OR($D4047="51",$D4047="52",$D4047="61"),0,(AE4047/'Totals and Drop Down Lists'!AA$5)*Inputs!I$39)</f>
        <v>0</v>
      </c>
      <c r="BD4047">
        <f>IF(OR($D4047="51",$D4047="52",$D4047="61"),0,(AF4047/'Totals and Drop Down Lists'!AB$5)*Inputs!J$39)</f>
        <v>0</v>
      </c>
      <c r="BE4047">
        <f>IF(OR($D4047="51",$D4047="52",$D4047="61"),0,(AG4047/'Totals and Drop Down Lists'!AC$5)*Inputs!K$39)</f>
        <v>0</v>
      </c>
      <c r="BF4047">
        <f>IF(OR($D4047="51",$D4047="52",$D4047="61"),0,(AH4047/'Totals and Drop Down Lists'!AD$5)*Inputs!L$39)</f>
        <v>0</v>
      </c>
      <c r="BG4047" s="10">
        <f t="shared" si="568"/>
        <v>58874.422859815633</v>
      </c>
    </row>
    <row r="4048" spans="1:59">
      <c r="A4048" s="1" t="s">
        <v>7720</v>
      </c>
      <c r="B4048" s="1" t="s">
        <v>7234</v>
      </c>
      <c r="C4048" s="1" t="s">
        <v>7243</v>
      </c>
      <c r="D4048" s="1" t="s">
        <v>25</v>
      </c>
      <c r="E4048" s="1" t="s">
        <v>7244</v>
      </c>
      <c r="F4048" s="2">
        <v>13937</v>
      </c>
      <c r="G4048" s="2">
        <v>45</v>
      </c>
      <c r="H4048" s="2">
        <v>8</v>
      </c>
      <c r="I4048" s="2">
        <v>1189</v>
      </c>
      <c r="J4048" s="2">
        <v>5746</v>
      </c>
      <c r="K4048" s="2">
        <v>1365</v>
      </c>
      <c r="L4048" s="2">
        <v>34</v>
      </c>
      <c r="M4048" s="2">
        <v>8</v>
      </c>
      <c r="N4048" s="2">
        <v>0</v>
      </c>
      <c r="O4048" s="2">
        <v>37</v>
      </c>
      <c r="P4048" s="2">
        <v>20</v>
      </c>
      <c r="Q4048" s="2">
        <v>21</v>
      </c>
      <c r="R4048" s="2">
        <v>756</v>
      </c>
      <c r="S4048" s="2">
        <v>916400</v>
      </c>
      <c r="T4048" s="2">
        <v>72747000</v>
      </c>
      <c r="U4048" s="2">
        <v>119</v>
      </c>
      <c r="V4048" s="2">
        <v>214</v>
      </c>
      <c r="W4048" s="2">
        <v>0</v>
      </c>
      <c r="X4048" s="2">
        <v>360</v>
      </c>
      <c r="Y4048" s="2">
        <v>80</v>
      </c>
      <c r="Z4048" s="2">
        <v>125</v>
      </c>
      <c r="AA4048" s="9">
        <f t="shared" si="569"/>
        <v>13937</v>
      </c>
      <c r="AB4048" s="9">
        <f t="shared" si="570"/>
        <v>1136</v>
      </c>
      <c r="AC4048" s="9">
        <f t="shared" si="571"/>
        <v>876</v>
      </c>
      <c r="AD4048" s="9">
        <f t="shared" si="572"/>
        <v>756</v>
      </c>
      <c r="AE4048" s="44">
        <f t="shared" si="573"/>
        <v>2.2646206704367703E-5</v>
      </c>
      <c r="AF4048" s="9">
        <f t="shared" si="574"/>
        <v>146</v>
      </c>
      <c r="AG4048" s="9">
        <f t="shared" si="567"/>
        <v>205</v>
      </c>
      <c r="AH4048" s="44">
        <f t="shared" si="575"/>
        <v>1.812057510598524E-5</v>
      </c>
      <c r="AI4048">
        <f>AA4048/'Totals and Drop Down Lists'!W$6*Inputs!E$37</f>
        <v>12642.815854447614</v>
      </c>
      <c r="AJ4048">
        <f>AB4048/'Totals and Drop Down Lists'!X$6*Inputs!F$37</f>
        <v>3737.8798396118586</v>
      </c>
      <c r="AK4048">
        <f>AC4048/'Totals and Drop Down Lists'!Y$6*Inputs!G$37</f>
        <v>5774.8879008126924</v>
      </c>
      <c r="AL4048">
        <f>AD4048/'Totals and Drop Down Lists'!Z$6*Inputs!H$37</f>
        <v>6061.2309601153802</v>
      </c>
      <c r="AM4048">
        <f>AE4048/'Totals and Drop Down Lists'!AA$6*Inputs!I$37</f>
        <v>2819.2115607088331</v>
      </c>
      <c r="AN4048">
        <f>AF4048/'Totals and Drop Down Lists'!AB$6*Inputs!J$37</f>
        <v>2913.6771984903321</v>
      </c>
      <c r="AO4048">
        <f>AG4048/'Totals and Drop Down Lists'!AC$6*Inputs!K$37</f>
        <v>3817.8331167137817</v>
      </c>
      <c r="AP4048">
        <f>AH4048/'Totals and Drop Down Lists'!AD$6*Inputs!L$37</f>
        <v>4264.3132916205977</v>
      </c>
      <c r="AQ4048">
        <f>IF(OR($D4048="51",$D4048="52",$D4048="61"),(AA4048/'Totals and Drop Down Lists'!W$4)*Inputs!E$38,0)</f>
        <v>0</v>
      </c>
      <c r="AR4048">
        <f>IF(OR($D4048="51",$D4048="52",$D4048="61"),(AB4048/'Totals and Drop Down Lists'!X$4)*Inputs!F$38,0)</f>
        <v>0</v>
      </c>
      <c r="AS4048">
        <f>IF(OR($D4048="51",$D4048="52",$D4048="61"),(AC4048/'Totals and Drop Down Lists'!Y$4)*Inputs!G$38,0)</f>
        <v>0</v>
      </c>
      <c r="AT4048">
        <f>IF(OR($D4048="51",$D4048="52",$D4048="61"),(AD4048/'Totals and Drop Down Lists'!Z$4)*Inputs!H$38,0)</f>
        <v>0</v>
      </c>
      <c r="AU4048">
        <f>IF(OR($D4048="51",$D4048="52",$D4048="61"),(AE4048/'Totals and Drop Down Lists'!AA$4)*Inputs!I$38,0)</f>
        <v>0</v>
      </c>
      <c r="AV4048">
        <f>IF(OR($D4048="51",$D4048="52",$D4048="61"),(AF4048/'Totals and Drop Down Lists'!AB$4)*Inputs!J$38,0)</f>
        <v>0</v>
      </c>
      <c r="AW4048">
        <f>IF(OR($D4048="51",$D4048="52",$D4048="61"),(AG4048/'Totals and Drop Down Lists'!AC$4)*Inputs!K$38,0)</f>
        <v>0</v>
      </c>
      <c r="AX4048">
        <f>IF(OR($D4048="51",$D4048="52",$D4048="61"),(AH4048/'Totals and Drop Down Lists'!AD$4)*Inputs!L$38,0)</f>
        <v>0</v>
      </c>
      <c r="AY4048">
        <f>IF(OR($D4048="51",$D4048="52",$D4048="61"),0,(AA4048/'Totals and Drop Down Lists'!W$5)*Inputs!E$39)</f>
        <v>0</v>
      </c>
      <c r="AZ4048">
        <f>IF(OR($D4048="51",$D4048="52",$D4048="61"),0,(AB4048/'Totals and Drop Down Lists'!X$5)*Inputs!F$39)</f>
        <v>0</v>
      </c>
      <c r="BA4048">
        <f>IF(OR($D4048="51",$D4048="52",$D4048="61"),0,(AC4048/'Totals and Drop Down Lists'!Y$5)*Inputs!G$39)</f>
        <v>0</v>
      </c>
      <c r="BB4048">
        <f>IF(OR($D4048="51",$D4048="52",$D4048="61"),0,(AD4048/'Totals and Drop Down Lists'!Z$5)*Inputs!H$39)</f>
        <v>0</v>
      </c>
      <c r="BC4048">
        <f>IF(OR($D4048="51",$D4048="52",$D4048="61"),0,(AE4048/'Totals and Drop Down Lists'!AA$5)*Inputs!I$39)</f>
        <v>0</v>
      </c>
      <c r="BD4048">
        <f>IF(OR($D4048="51",$D4048="52",$D4048="61"),0,(AF4048/'Totals and Drop Down Lists'!AB$5)*Inputs!J$39)</f>
        <v>0</v>
      </c>
      <c r="BE4048">
        <f>IF(OR($D4048="51",$D4048="52",$D4048="61"),0,(AG4048/'Totals and Drop Down Lists'!AC$5)*Inputs!K$39)</f>
        <v>0</v>
      </c>
      <c r="BF4048">
        <f>IF(OR($D4048="51",$D4048="52",$D4048="61"),0,(AH4048/'Totals and Drop Down Lists'!AD$5)*Inputs!L$39)</f>
        <v>0</v>
      </c>
      <c r="BG4048" s="10">
        <f t="shared" si="568"/>
        <v>42031.849722521089</v>
      </c>
    </row>
    <row r="4049" spans="1:59">
      <c r="A4049" s="1" t="s">
        <v>7720</v>
      </c>
      <c r="B4049" s="1" t="s">
        <v>7234</v>
      </c>
      <c r="C4049" s="1" t="s">
        <v>625</v>
      </c>
      <c r="D4049" s="1" t="s">
        <v>25</v>
      </c>
      <c r="E4049" s="1" t="s">
        <v>7245</v>
      </c>
      <c r="F4049" s="2">
        <v>7110</v>
      </c>
      <c r="G4049" s="2">
        <v>7</v>
      </c>
      <c r="H4049" s="2">
        <v>18</v>
      </c>
      <c r="I4049" s="2">
        <v>473</v>
      </c>
      <c r="J4049" s="2">
        <v>3010</v>
      </c>
      <c r="K4049" s="2">
        <v>679</v>
      </c>
      <c r="L4049" s="2">
        <v>1</v>
      </c>
      <c r="M4049" s="2">
        <v>2</v>
      </c>
      <c r="N4049" s="2">
        <v>0</v>
      </c>
      <c r="O4049" s="2">
        <v>24</v>
      </c>
      <c r="P4049" s="2">
        <v>0</v>
      </c>
      <c r="Q4049" s="2">
        <v>0</v>
      </c>
      <c r="R4049" s="2">
        <v>357</v>
      </c>
      <c r="S4049" s="2">
        <v>326100</v>
      </c>
      <c r="T4049" s="2">
        <v>31960800</v>
      </c>
      <c r="U4049" s="2">
        <v>15</v>
      </c>
      <c r="V4049" s="2">
        <v>8</v>
      </c>
      <c r="W4049" s="2">
        <v>4</v>
      </c>
      <c r="X4049" s="2">
        <v>64</v>
      </c>
      <c r="Y4049" s="2">
        <v>0</v>
      </c>
      <c r="Z4049" s="2">
        <v>49</v>
      </c>
      <c r="AA4049" s="9">
        <f t="shared" si="569"/>
        <v>7110</v>
      </c>
      <c r="AB4049" s="9">
        <f t="shared" si="570"/>
        <v>448</v>
      </c>
      <c r="AC4049" s="9">
        <f t="shared" si="571"/>
        <v>384</v>
      </c>
      <c r="AD4049" s="9">
        <f t="shared" si="572"/>
        <v>357</v>
      </c>
      <c r="AE4049" s="44">
        <f t="shared" si="573"/>
        <v>1.0697168552185241E-5</v>
      </c>
      <c r="AF4049" s="9">
        <f t="shared" si="574"/>
        <v>52</v>
      </c>
      <c r="AG4049" s="9">
        <f t="shared" si="567"/>
        <v>49</v>
      </c>
      <c r="AH4049" s="44">
        <f t="shared" si="575"/>
        <v>4.1129217316377974E-6</v>
      </c>
      <c r="AI4049">
        <f>AA4049/'Totals and Drop Down Lists'!W$6*Inputs!E$37</f>
        <v>6449.7682948355123</v>
      </c>
      <c r="AJ4049">
        <f>AB4049/'Totals and Drop Down Lists'!X$6*Inputs!F$37</f>
        <v>1474.0934578750991</v>
      </c>
      <c r="AK4049">
        <f>AC4049/'Totals and Drop Down Lists'!Y$6*Inputs!G$37</f>
        <v>2531.4577099452899</v>
      </c>
      <c r="AL4049">
        <f>AD4049/'Totals and Drop Down Lists'!Z$6*Inputs!H$37</f>
        <v>2862.2479533878181</v>
      </c>
      <c r="AM4049">
        <f>AE4049/'Totals and Drop Down Lists'!AA$6*Inputs!I$37</f>
        <v>1331.6835637358729</v>
      </c>
      <c r="AN4049">
        <f>AF4049/'Totals and Drop Down Lists'!AB$6*Inputs!J$37</f>
        <v>1037.7480432979266</v>
      </c>
      <c r="AO4049">
        <f>AG4049/'Totals and Drop Down Lists'!AC$6*Inputs!K$37</f>
        <v>912.55523277548934</v>
      </c>
      <c r="AP4049">
        <f>AH4049/'Totals and Drop Down Lists'!AD$6*Inputs!L$37</f>
        <v>967.89349703504672</v>
      </c>
      <c r="AQ4049">
        <f>IF(OR($D4049="51",$D4049="52",$D4049="61"),(AA4049/'Totals and Drop Down Lists'!W$4)*Inputs!E$38,0)</f>
        <v>0</v>
      </c>
      <c r="AR4049">
        <f>IF(OR($D4049="51",$D4049="52",$D4049="61"),(AB4049/'Totals and Drop Down Lists'!X$4)*Inputs!F$38,0)</f>
        <v>0</v>
      </c>
      <c r="AS4049">
        <f>IF(OR($D4049="51",$D4049="52",$D4049="61"),(AC4049/'Totals and Drop Down Lists'!Y$4)*Inputs!G$38,0)</f>
        <v>0</v>
      </c>
      <c r="AT4049">
        <f>IF(OR($D4049="51",$D4049="52",$D4049="61"),(AD4049/'Totals and Drop Down Lists'!Z$4)*Inputs!H$38,0)</f>
        <v>0</v>
      </c>
      <c r="AU4049">
        <f>IF(OR($D4049="51",$D4049="52",$D4049="61"),(AE4049/'Totals and Drop Down Lists'!AA$4)*Inputs!I$38,0)</f>
        <v>0</v>
      </c>
      <c r="AV4049">
        <f>IF(OR($D4049="51",$D4049="52",$D4049="61"),(AF4049/'Totals and Drop Down Lists'!AB$4)*Inputs!J$38,0)</f>
        <v>0</v>
      </c>
      <c r="AW4049">
        <f>IF(OR($D4049="51",$D4049="52",$D4049="61"),(AG4049/'Totals and Drop Down Lists'!AC$4)*Inputs!K$38,0)</f>
        <v>0</v>
      </c>
      <c r="AX4049">
        <f>IF(OR($D4049="51",$D4049="52",$D4049="61"),(AH4049/'Totals and Drop Down Lists'!AD$4)*Inputs!L$38,0)</f>
        <v>0</v>
      </c>
      <c r="AY4049">
        <f>IF(OR($D4049="51",$D4049="52",$D4049="61"),0,(AA4049/'Totals and Drop Down Lists'!W$5)*Inputs!E$39)</f>
        <v>0</v>
      </c>
      <c r="AZ4049">
        <f>IF(OR($D4049="51",$D4049="52",$D4049="61"),0,(AB4049/'Totals and Drop Down Lists'!X$5)*Inputs!F$39)</f>
        <v>0</v>
      </c>
      <c r="BA4049">
        <f>IF(OR($D4049="51",$D4049="52",$D4049="61"),0,(AC4049/'Totals and Drop Down Lists'!Y$5)*Inputs!G$39)</f>
        <v>0</v>
      </c>
      <c r="BB4049">
        <f>IF(OR($D4049="51",$D4049="52",$D4049="61"),0,(AD4049/'Totals and Drop Down Lists'!Z$5)*Inputs!H$39)</f>
        <v>0</v>
      </c>
      <c r="BC4049">
        <f>IF(OR($D4049="51",$D4049="52",$D4049="61"),0,(AE4049/'Totals and Drop Down Lists'!AA$5)*Inputs!I$39)</f>
        <v>0</v>
      </c>
      <c r="BD4049">
        <f>IF(OR($D4049="51",$D4049="52",$D4049="61"),0,(AF4049/'Totals and Drop Down Lists'!AB$5)*Inputs!J$39)</f>
        <v>0</v>
      </c>
      <c r="BE4049">
        <f>IF(OR($D4049="51",$D4049="52",$D4049="61"),0,(AG4049/'Totals and Drop Down Lists'!AC$5)*Inputs!K$39)</f>
        <v>0</v>
      </c>
      <c r="BF4049">
        <f>IF(OR($D4049="51",$D4049="52",$D4049="61"),0,(AH4049/'Totals and Drop Down Lists'!AD$5)*Inputs!L$39)</f>
        <v>0</v>
      </c>
      <c r="BG4049" s="10">
        <f t="shared" si="568"/>
        <v>17567.447752888052</v>
      </c>
    </row>
    <row r="4050" spans="1:59">
      <c r="A4050" s="1" t="s">
        <v>7720</v>
      </c>
      <c r="B4050" s="1" t="s">
        <v>7234</v>
      </c>
      <c r="C4050" s="1" t="s">
        <v>849</v>
      </c>
      <c r="D4050" s="1" t="s">
        <v>25</v>
      </c>
      <c r="E4050" s="1" t="s">
        <v>7246</v>
      </c>
      <c r="F4050" s="2">
        <v>40517</v>
      </c>
      <c r="G4050" s="2">
        <v>236</v>
      </c>
      <c r="H4050" s="2">
        <v>21</v>
      </c>
      <c r="I4050" s="2">
        <v>5947</v>
      </c>
      <c r="J4050" s="2">
        <v>15425</v>
      </c>
      <c r="K4050" s="2">
        <v>4325</v>
      </c>
      <c r="L4050" s="2">
        <v>190</v>
      </c>
      <c r="M4050" s="2">
        <v>84</v>
      </c>
      <c r="N4050" s="2">
        <v>26</v>
      </c>
      <c r="O4050" s="2">
        <v>276</v>
      </c>
      <c r="P4050" s="2">
        <v>16</v>
      </c>
      <c r="Q4050" s="2">
        <v>0</v>
      </c>
      <c r="R4050" s="2">
        <v>1619</v>
      </c>
      <c r="S4050" s="2">
        <v>2583100</v>
      </c>
      <c r="T4050" s="2">
        <v>168692900</v>
      </c>
      <c r="U4050" s="2">
        <v>387</v>
      </c>
      <c r="V4050" s="2">
        <v>459</v>
      </c>
      <c r="W4050" s="2">
        <v>117</v>
      </c>
      <c r="X4050" s="2">
        <v>1009</v>
      </c>
      <c r="Y4050" s="2">
        <v>173</v>
      </c>
      <c r="Z4050" s="2">
        <v>554</v>
      </c>
      <c r="AA4050" s="9">
        <f t="shared" si="569"/>
        <v>40517</v>
      </c>
      <c r="AB4050" s="9">
        <f t="shared" si="570"/>
        <v>5690</v>
      </c>
      <c r="AC4050" s="9">
        <f t="shared" si="571"/>
        <v>2211</v>
      </c>
      <c r="AD4050" s="9">
        <f t="shared" si="572"/>
        <v>1619</v>
      </c>
      <c r="AE4050" s="44">
        <f t="shared" si="573"/>
        <v>8.4692087363957385E-5</v>
      </c>
      <c r="AF4050" s="9">
        <f t="shared" si="574"/>
        <v>433</v>
      </c>
      <c r="AG4050" s="9">
        <f t="shared" si="567"/>
        <v>727</v>
      </c>
      <c r="AH4050" s="44">
        <f t="shared" si="575"/>
        <v>7.5848402158091574E-5</v>
      </c>
      <c r="AI4050">
        <f>AA4050/'Totals and Drop Down Lists'!W$6*Inputs!E$37</f>
        <v>36754.607876490918</v>
      </c>
      <c r="AJ4050">
        <f>AB4050/'Totals and Drop Down Lists'!X$6*Inputs!F$37</f>
        <v>18722.303069886861</v>
      </c>
      <c r="AK4050">
        <f>AC4050/'Totals and Drop Down Lists'!Y$6*Inputs!G$37</f>
        <v>14575.658845544365</v>
      </c>
      <c r="AL4050">
        <f>AD4050/'Totals and Drop Down Lists'!Z$6*Inputs!H$37</f>
        <v>12980.334556120106</v>
      </c>
      <c r="AM4050">
        <f>AE4050/'Totals and Drop Down Lists'!AA$6*Inputs!I$37</f>
        <v>10543.262936436118</v>
      </c>
      <c r="AN4050">
        <f>AF4050/'Totals and Drop Down Lists'!AB$6*Inputs!J$37</f>
        <v>8641.2481297692739</v>
      </c>
      <c r="AO4050">
        <f>AG4050/'Totals and Drop Down Lists'!AC$6*Inputs!K$37</f>
        <v>13539.339882199607</v>
      </c>
      <c r="AP4050">
        <f>AH4050/'Totals and Drop Down Lists'!AD$6*Inputs!L$37</f>
        <v>17849.397581432248</v>
      </c>
      <c r="AQ4050">
        <f>IF(OR($D4050="51",$D4050="52",$D4050="61"),(AA4050/'Totals and Drop Down Lists'!W$4)*Inputs!E$38,0)</f>
        <v>0</v>
      </c>
      <c r="AR4050">
        <f>IF(OR($D4050="51",$D4050="52",$D4050="61"),(AB4050/'Totals and Drop Down Lists'!X$4)*Inputs!F$38,0)</f>
        <v>0</v>
      </c>
      <c r="AS4050">
        <f>IF(OR($D4050="51",$D4050="52",$D4050="61"),(AC4050/'Totals and Drop Down Lists'!Y$4)*Inputs!G$38,0)</f>
        <v>0</v>
      </c>
      <c r="AT4050">
        <f>IF(OR($D4050="51",$D4050="52",$D4050="61"),(AD4050/'Totals and Drop Down Lists'!Z$4)*Inputs!H$38,0)</f>
        <v>0</v>
      </c>
      <c r="AU4050">
        <f>IF(OR($D4050="51",$D4050="52",$D4050="61"),(AE4050/'Totals and Drop Down Lists'!AA$4)*Inputs!I$38,0)</f>
        <v>0</v>
      </c>
      <c r="AV4050">
        <f>IF(OR($D4050="51",$D4050="52",$D4050="61"),(AF4050/'Totals and Drop Down Lists'!AB$4)*Inputs!J$38,0)</f>
        <v>0</v>
      </c>
      <c r="AW4050">
        <f>IF(OR($D4050="51",$D4050="52",$D4050="61"),(AG4050/'Totals and Drop Down Lists'!AC$4)*Inputs!K$38,0)</f>
        <v>0</v>
      </c>
      <c r="AX4050">
        <f>IF(OR($D4050="51",$D4050="52",$D4050="61"),(AH4050/'Totals and Drop Down Lists'!AD$4)*Inputs!L$38,0)</f>
        <v>0</v>
      </c>
      <c r="AY4050">
        <f>IF(OR($D4050="51",$D4050="52",$D4050="61"),0,(AA4050/'Totals and Drop Down Lists'!W$5)*Inputs!E$39)</f>
        <v>0</v>
      </c>
      <c r="AZ4050">
        <f>IF(OR($D4050="51",$D4050="52",$D4050="61"),0,(AB4050/'Totals and Drop Down Lists'!X$5)*Inputs!F$39)</f>
        <v>0</v>
      </c>
      <c r="BA4050">
        <f>IF(OR($D4050="51",$D4050="52",$D4050="61"),0,(AC4050/'Totals and Drop Down Lists'!Y$5)*Inputs!G$39)</f>
        <v>0</v>
      </c>
      <c r="BB4050">
        <f>IF(OR($D4050="51",$D4050="52",$D4050="61"),0,(AD4050/'Totals and Drop Down Lists'!Z$5)*Inputs!H$39)</f>
        <v>0</v>
      </c>
      <c r="BC4050">
        <f>IF(OR($D4050="51",$D4050="52",$D4050="61"),0,(AE4050/'Totals and Drop Down Lists'!AA$5)*Inputs!I$39)</f>
        <v>0</v>
      </c>
      <c r="BD4050">
        <f>IF(OR($D4050="51",$D4050="52",$D4050="61"),0,(AF4050/'Totals and Drop Down Lists'!AB$5)*Inputs!J$39)</f>
        <v>0</v>
      </c>
      <c r="BE4050">
        <f>IF(OR($D4050="51",$D4050="52",$D4050="61"),0,(AG4050/'Totals and Drop Down Lists'!AC$5)*Inputs!K$39)</f>
        <v>0</v>
      </c>
      <c r="BF4050">
        <f>IF(OR($D4050="51",$D4050="52",$D4050="61"),0,(AH4050/'Totals and Drop Down Lists'!AD$5)*Inputs!L$39)</f>
        <v>0</v>
      </c>
      <c r="BG4050" s="10">
        <f t="shared" si="568"/>
        <v>133606.1528778795</v>
      </c>
    </row>
    <row r="4051" spans="1:59">
      <c r="A4051" s="1" t="s">
        <v>7720</v>
      </c>
      <c r="B4051" s="1" t="s">
        <v>7234</v>
      </c>
      <c r="C4051" s="1" t="s">
        <v>7247</v>
      </c>
      <c r="D4051" s="1" t="s">
        <v>25</v>
      </c>
      <c r="E4051" s="1" t="s">
        <v>7248</v>
      </c>
      <c r="F4051" s="2">
        <v>13458</v>
      </c>
      <c r="G4051" s="2">
        <v>101</v>
      </c>
      <c r="H4051" s="2">
        <v>11</v>
      </c>
      <c r="I4051" s="2">
        <v>2309</v>
      </c>
      <c r="J4051" s="2">
        <v>5255</v>
      </c>
      <c r="K4051" s="2">
        <v>1277</v>
      </c>
      <c r="L4051" s="2">
        <v>41</v>
      </c>
      <c r="M4051" s="2">
        <v>6</v>
      </c>
      <c r="N4051" s="2">
        <v>0</v>
      </c>
      <c r="O4051" s="2">
        <v>12</v>
      </c>
      <c r="P4051" s="2">
        <v>5</v>
      </c>
      <c r="Q4051" s="2">
        <v>0</v>
      </c>
      <c r="R4051" s="2">
        <v>1051</v>
      </c>
      <c r="S4051" s="2">
        <v>650100</v>
      </c>
      <c r="T4051" s="2">
        <v>42569600</v>
      </c>
      <c r="U4051" s="2">
        <v>66</v>
      </c>
      <c r="V4051" s="2">
        <v>138</v>
      </c>
      <c r="W4051" s="2">
        <v>4</v>
      </c>
      <c r="X4051" s="2">
        <v>313</v>
      </c>
      <c r="Y4051" s="2">
        <v>63</v>
      </c>
      <c r="Z4051" s="2">
        <v>154</v>
      </c>
      <c r="AA4051" s="9">
        <f t="shared" si="569"/>
        <v>13458</v>
      </c>
      <c r="AB4051" s="9">
        <f t="shared" si="570"/>
        <v>2197</v>
      </c>
      <c r="AC4051" s="9">
        <f t="shared" si="571"/>
        <v>1115</v>
      </c>
      <c r="AD4051" s="9">
        <f t="shared" si="572"/>
        <v>1051</v>
      </c>
      <c r="AE4051" s="44">
        <f t="shared" si="573"/>
        <v>2.1672292828735532E-5</v>
      </c>
      <c r="AF4051" s="9">
        <f t="shared" si="574"/>
        <v>171</v>
      </c>
      <c r="AG4051" s="9">
        <f t="shared" si="567"/>
        <v>217</v>
      </c>
      <c r="AH4051" s="44">
        <f t="shared" si="575"/>
        <v>1.9621355077736068E-5</v>
      </c>
      <c r="AI4051">
        <f>AA4051/'Totals and Drop Down Lists'!W$6*Inputs!E$37</f>
        <v>12208.295599422829</v>
      </c>
      <c r="AJ4051">
        <f>AB4051/'Totals and Drop Down Lists'!X$6*Inputs!F$37</f>
        <v>7228.9806405169484</v>
      </c>
      <c r="AK4051">
        <f>AC4051/'Totals and Drop Down Lists'!Y$6*Inputs!G$37</f>
        <v>7350.4566317421832</v>
      </c>
      <c r="AL4051">
        <f>AD4051/'Totals and Drop Down Lists'!Z$6*Inputs!H$37</f>
        <v>8426.3938347635776</v>
      </c>
      <c r="AM4051">
        <f>AE4051/'Totals and Drop Down Lists'!AA$6*Inputs!I$37</f>
        <v>2697.9696550263498</v>
      </c>
      <c r="AN4051">
        <f>AF4051/'Totals and Drop Down Lists'!AB$6*Inputs!J$37</f>
        <v>3412.5945269989511</v>
      </c>
      <c r="AO4051">
        <f>AG4051/'Totals and Drop Down Lists'!AC$6*Inputs!K$37</f>
        <v>4041.3160308628812</v>
      </c>
      <c r="AP4051">
        <f>AH4051/'Totals and Drop Down Lists'!AD$6*Inputs!L$37</f>
        <v>4617.4917058764004</v>
      </c>
      <c r="AQ4051">
        <f>IF(OR($D4051="51",$D4051="52",$D4051="61"),(AA4051/'Totals and Drop Down Lists'!W$4)*Inputs!E$38,0)</f>
        <v>0</v>
      </c>
      <c r="AR4051">
        <f>IF(OR($D4051="51",$D4051="52",$D4051="61"),(AB4051/'Totals and Drop Down Lists'!X$4)*Inputs!F$38,0)</f>
        <v>0</v>
      </c>
      <c r="AS4051">
        <f>IF(OR($D4051="51",$D4051="52",$D4051="61"),(AC4051/'Totals and Drop Down Lists'!Y$4)*Inputs!G$38,0)</f>
        <v>0</v>
      </c>
      <c r="AT4051">
        <f>IF(OR($D4051="51",$D4051="52",$D4051="61"),(AD4051/'Totals and Drop Down Lists'!Z$4)*Inputs!H$38,0)</f>
        <v>0</v>
      </c>
      <c r="AU4051">
        <f>IF(OR($D4051="51",$D4051="52",$D4051="61"),(AE4051/'Totals and Drop Down Lists'!AA$4)*Inputs!I$38,0)</f>
        <v>0</v>
      </c>
      <c r="AV4051">
        <f>IF(OR($D4051="51",$D4051="52",$D4051="61"),(AF4051/'Totals and Drop Down Lists'!AB$4)*Inputs!J$38,0)</f>
        <v>0</v>
      </c>
      <c r="AW4051">
        <f>IF(OR($D4051="51",$D4051="52",$D4051="61"),(AG4051/'Totals and Drop Down Lists'!AC$4)*Inputs!K$38,0)</f>
        <v>0</v>
      </c>
      <c r="AX4051">
        <f>IF(OR($D4051="51",$D4051="52",$D4051="61"),(AH4051/'Totals and Drop Down Lists'!AD$4)*Inputs!L$38,0)</f>
        <v>0</v>
      </c>
      <c r="AY4051">
        <f>IF(OR($D4051="51",$D4051="52",$D4051="61"),0,(AA4051/'Totals and Drop Down Lists'!W$5)*Inputs!E$39)</f>
        <v>0</v>
      </c>
      <c r="AZ4051">
        <f>IF(OR($D4051="51",$D4051="52",$D4051="61"),0,(AB4051/'Totals and Drop Down Lists'!X$5)*Inputs!F$39)</f>
        <v>0</v>
      </c>
      <c r="BA4051">
        <f>IF(OR($D4051="51",$D4051="52",$D4051="61"),0,(AC4051/'Totals and Drop Down Lists'!Y$5)*Inputs!G$39)</f>
        <v>0</v>
      </c>
      <c r="BB4051">
        <f>IF(OR($D4051="51",$D4051="52",$D4051="61"),0,(AD4051/'Totals and Drop Down Lists'!Z$5)*Inputs!H$39)</f>
        <v>0</v>
      </c>
      <c r="BC4051">
        <f>IF(OR($D4051="51",$D4051="52",$D4051="61"),0,(AE4051/'Totals and Drop Down Lists'!AA$5)*Inputs!I$39)</f>
        <v>0</v>
      </c>
      <c r="BD4051">
        <f>IF(OR($D4051="51",$D4051="52",$D4051="61"),0,(AF4051/'Totals and Drop Down Lists'!AB$5)*Inputs!J$39)</f>
        <v>0</v>
      </c>
      <c r="BE4051">
        <f>IF(OR($D4051="51",$D4051="52",$D4051="61"),0,(AG4051/'Totals and Drop Down Lists'!AC$5)*Inputs!K$39)</f>
        <v>0</v>
      </c>
      <c r="BF4051">
        <f>IF(OR($D4051="51",$D4051="52",$D4051="61"),0,(AH4051/'Totals and Drop Down Lists'!AD$5)*Inputs!L$39)</f>
        <v>0</v>
      </c>
      <c r="BG4051" s="10">
        <f t="shared" si="568"/>
        <v>49983.498625210123</v>
      </c>
    </row>
    <row r="4052" spans="1:59">
      <c r="A4052" s="1" t="s">
        <v>7720</v>
      </c>
      <c r="B4052" s="1" t="s">
        <v>7234</v>
      </c>
      <c r="C4052" s="1" t="s">
        <v>7249</v>
      </c>
      <c r="D4052" s="1" t="s">
        <v>25</v>
      </c>
      <c r="E4052" s="1" t="s">
        <v>7250</v>
      </c>
      <c r="F4052" s="2">
        <v>4825</v>
      </c>
      <c r="G4052" s="2">
        <v>26</v>
      </c>
      <c r="H4052" s="2">
        <v>0</v>
      </c>
      <c r="I4052" s="2">
        <v>562</v>
      </c>
      <c r="J4052" s="2">
        <v>2238</v>
      </c>
      <c r="K4052" s="2">
        <v>663</v>
      </c>
      <c r="L4052" s="2">
        <v>10</v>
      </c>
      <c r="M4052" s="2">
        <v>10</v>
      </c>
      <c r="N4052" s="2">
        <v>0</v>
      </c>
      <c r="O4052" s="2">
        <v>0</v>
      </c>
      <c r="P4052" s="2">
        <v>0</v>
      </c>
      <c r="Q4052" s="2">
        <v>0</v>
      </c>
      <c r="R4052" s="2">
        <v>480</v>
      </c>
      <c r="S4052" s="2">
        <v>317800</v>
      </c>
      <c r="T4052" s="2">
        <v>22346100</v>
      </c>
      <c r="U4052" s="2">
        <v>10</v>
      </c>
      <c r="V4052" s="2">
        <v>100</v>
      </c>
      <c r="W4052" s="2">
        <v>30</v>
      </c>
      <c r="X4052" s="2">
        <v>189</v>
      </c>
      <c r="Y4052" s="2">
        <v>50</v>
      </c>
      <c r="Z4052" s="2">
        <v>79</v>
      </c>
      <c r="AA4052" s="9">
        <f t="shared" si="569"/>
        <v>4825</v>
      </c>
      <c r="AB4052" s="9">
        <f t="shared" si="570"/>
        <v>536</v>
      </c>
      <c r="AC4052" s="9">
        <f t="shared" si="571"/>
        <v>500</v>
      </c>
      <c r="AD4052" s="9">
        <f t="shared" si="572"/>
        <v>480</v>
      </c>
      <c r="AE4052" s="44">
        <f t="shared" si="573"/>
        <v>1.3717114397341935E-5</v>
      </c>
      <c r="AF4052" s="9">
        <f t="shared" si="574"/>
        <v>59</v>
      </c>
      <c r="AG4052" s="9">
        <f t="shared" si="567"/>
        <v>129</v>
      </c>
      <c r="AH4052" s="44">
        <f t="shared" si="575"/>
        <v>1.4219824710207761E-5</v>
      </c>
      <c r="AI4052">
        <f>AA4052/'Totals and Drop Down Lists'!W$6*Inputs!E$37</f>
        <v>4376.9524644980793</v>
      </c>
      <c r="AJ4052">
        <f>AB4052/'Totals and Drop Down Lists'!X$6*Inputs!F$37</f>
        <v>1763.6475299577078</v>
      </c>
      <c r="AK4052">
        <f>AC4052/'Totals and Drop Down Lists'!Y$6*Inputs!G$37</f>
        <v>3296.1688931579292</v>
      </c>
      <c r="AL4052">
        <f>AD4052/'Totals and Drop Down Lists'!Z$6*Inputs!H$37</f>
        <v>3848.4006095970667</v>
      </c>
      <c r="AM4052">
        <f>AE4052/'Totals and Drop Down Lists'!AA$6*Inputs!I$37</f>
        <v>1707.6346601169862</v>
      </c>
      <c r="AN4052">
        <f>AF4052/'Totals and Drop Down Lists'!AB$6*Inputs!J$37</f>
        <v>1177.4448952803398</v>
      </c>
      <c r="AO4052">
        <f>AG4052/'Totals and Drop Down Lists'!AC$6*Inputs!K$37</f>
        <v>2402.4413271028188</v>
      </c>
      <c r="AP4052">
        <f>AH4052/'Totals and Drop Down Lists'!AD$6*Inputs!L$37</f>
        <v>3346.3500557565235</v>
      </c>
      <c r="AQ4052">
        <f>IF(OR($D4052="51",$D4052="52",$D4052="61"),(AA4052/'Totals and Drop Down Lists'!W$4)*Inputs!E$38,0)</f>
        <v>0</v>
      </c>
      <c r="AR4052">
        <f>IF(OR($D4052="51",$D4052="52",$D4052="61"),(AB4052/'Totals and Drop Down Lists'!X$4)*Inputs!F$38,0)</f>
        <v>0</v>
      </c>
      <c r="AS4052">
        <f>IF(OR($D4052="51",$D4052="52",$D4052="61"),(AC4052/'Totals and Drop Down Lists'!Y$4)*Inputs!G$38,0)</f>
        <v>0</v>
      </c>
      <c r="AT4052">
        <f>IF(OR($D4052="51",$D4052="52",$D4052="61"),(AD4052/'Totals and Drop Down Lists'!Z$4)*Inputs!H$38,0)</f>
        <v>0</v>
      </c>
      <c r="AU4052">
        <f>IF(OR($D4052="51",$D4052="52",$D4052="61"),(AE4052/'Totals and Drop Down Lists'!AA$4)*Inputs!I$38,0)</f>
        <v>0</v>
      </c>
      <c r="AV4052">
        <f>IF(OR($D4052="51",$D4052="52",$D4052="61"),(AF4052/'Totals and Drop Down Lists'!AB$4)*Inputs!J$38,0)</f>
        <v>0</v>
      </c>
      <c r="AW4052">
        <f>IF(OR($D4052="51",$D4052="52",$D4052="61"),(AG4052/'Totals and Drop Down Lists'!AC$4)*Inputs!K$38,0)</f>
        <v>0</v>
      </c>
      <c r="AX4052">
        <f>IF(OR($D4052="51",$D4052="52",$D4052="61"),(AH4052/'Totals and Drop Down Lists'!AD$4)*Inputs!L$38,0)</f>
        <v>0</v>
      </c>
      <c r="AY4052">
        <f>IF(OR($D4052="51",$D4052="52",$D4052="61"),0,(AA4052/'Totals and Drop Down Lists'!W$5)*Inputs!E$39)</f>
        <v>0</v>
      </c>
      <c r="AZ4052">
        <f>IF(OR($D4052="51",$D4052="52",$D4052="61"),0,(AB4052/'Totals and Drop Down Lists'!X$5)*Inputs!F$39)</f>
        <v>0</v>
      </c>
      <c r="BA4052">
        <f>IF(OR($D4052="51",$D4052="52",$D4052="61"),0,(AC4052/'Totals and Drop Down Lists'!Y$5)*Inputs!G$39)</f>
        <v>0</v>
      </c>
      <c r="BB4052">
        <f>IF(OR($D4052="51",$D4052="52",$D4052="61"),0,(AD4052/'Totals and Drop Down Lists'!Z$5)*Inputs!H$39)</f>
        <v>0</v>
      </c>
      <c r="BC4052">
        <f>IF(OR($D4052="51",$D4052="52",$D4052="61"),0,(AE4052/'Totals and Drop Down Lists'!AA$5)*Inputs!I$39)</f>
        <v>0</v>
      </c>
      <c r="BD4052">
        <f>IF(OR($D4052="51",$D4052="52",$D4052="61"),0,(AF4052/'Totals and Drop Down Lists'!AB$5)*Inputs!J$39)</f>
        <v>0</v>
      </c>
      <c r="BE4052">
        <f>IF(OR($D4052="51",$D4052="52",$D4052="61"),0,(AG4052/'Totals and Drop Down Lists'!AC$5)*Inputs!K$39)</f>
        <v>0</v>
      </c>
      <c r="BF4052">
        <f>IF(OR($D4052="51",$D4052="52",$D4052="61"),0,(AH4052/'Totals and Drop Down Lists'!AD$5)*Inputs!L$39)</f>
        <v>0</v>
      </c>
      <c r="BG4052" s="10">
        <f t="shared" si="568"/>
        <v>21919.04043546745</v>
      </c>
    </row>
    <row r="4053" spans="1:59">
      <c r="A4053" s="1" t="s">
        <v>7720</v>
      </c>
      <c r="B4053" s="1" t="s">
        <v>7234</v>
      </c>
      <c r="C4053" s="1" t="s">
        <v>231</v>
      </c>
      <c r="D4053" s="1" t="s">
        <v>25</v>
      </c>
      <c r="E4053" s="1" t="s">
        <v>7251</v>
      </c>
      <c r="F4053" s="2">
        <v>8595</v>
      </c>
      <c r="G4053" s="2">
        <v>65</v>
      </c>
      <c r="H4053" s="2">
        <v>0</v>
      </c>
      <c r="I4053" s="2">
        <v>641</v>
      </c>
      <c r="J4053" s="2">
        <v>3679</v>
      </c>
      <c r="K4053" s="2">
        <v>954</v>
      </c>
      <c r="L4053" s="2">
        <v>14</v>
      </c>
      <c r="M4053" s="2">
        <v>1</v>
      </c>
      <c r="N4053" s="2">
        <v>0</v>
      </c>
      <c r="O4053" s="2">
        <v>26</v>
      </c>
      <c r="P4053" s="2">
        <v>0</v>
      </c>
      <c r="Q4053" s="2">
        <v>0</v>
      </c>
      <c r="R4053" s="2">
        <v>910</v>
      </c>
      <c r="S4053" s="2">
        <v>655900</v>
      </c>
      <c r="T4053" s="2">
        <v>41383200</v>
      </c>
      <c r="U4053" s="2">
        <v>135</v>
      </c>
      <c r="V4053" s="2">
        <v>54</v>
      </c>
      <c r="W4053" s="2">
        <v>0</v>
      </c>
      <c r="X4053" s="2">
        <v>249</v>
      </c>
      <c r="Y4053" s="2">
        <v>30</v>
      </c>
      <c r="Z4053" s="2">
        <v>189</v>
      </c>
      <c r="AA4053" s="9">
        <f t="shared" si="569"/>
        <v>8595</v>
      </c>
      <c r="AB4053" s="9">
        <f t="shared" si="570"/>
        <v>576</v>
      </c>
      <c r="AC4053" s="9">
        <f t="shared" si="571"/>
        <v>951</v>
      </c>
      <c r="AD4053" s="9">
        <f t="shared" si="572"/>
        <v>910</v>
      </c>
      <c r="AE4053" s="44">
        <f t="shared" si="573"/>
        <v>1.7276777791272986E-5</v>
      </c>
      <c r="AF4053" s="9">
        <f t="shared" si="574"/>
        <v>195</v>
      </c>
      <c r="AG4053" s="9">
        <f t="shared" si="567"/>
        <v>219</v>
      </c>
      <c r="AH4053" s="44">
        <f t="shared" si="575"/>
        <v>2.1130695318725359E-5</v>
      </c>
      <c r="AI4053">
        <f>AA4053/'Totals and Drop Down Lists'!W$6*Inputs!E$37</f>
        <v>7796.8717994530562</v>
      </c>
      <c r="AJ4053">
        <f>AB4053/'Totals and Drop Down Lists'!X$6*Inputs!F$37</f>
        <v>1895.2630172679844</v>
      </c>
      <c r="AK4053">
        <f>AC4053/'Totals and Drop Down Lists'!Y$6*Inputs!G$37</f>
        <v>6269.313234786383</v>
      </c>
      <c r="AL4053">
        <f>AD4053/'Totals and Drop Down Lists'!Z$6*Inputs!H$37</f>
        <v>7295.9261556944384</v>
      </c>
      <c r="AM4053">
        <f>AE4053/'Totals and Drop Down Lists'!AA$6*Inputs!I$37</f>
        <v>2150.7748435220487</v>
      </c>
      <c r="AN4053">
        <f>AF4053/'Totals and Drop Down Lists'!AB$6*Inputs!J$37</f>
        <v>3891.555162367225</v>
      </c>
      <c r="AO4053">
        <f>AG4053/'Totals and Drop Down Lists'!AC$6*Inputs!K$37</f>
        <v>4078.5631832210643</v>
      </c>
      <c r="AP4053">
        <f>AH4053/'Totals and Drop Down Lists'!AD$6*Inputs!L$37</f>
        <v>4972.6846075135318</v>
      </c>
      <c r="AQ4053">
        <f>IF(OR($D4053="51",$D4053="52",$D4053="61"),(AA4053/'Totals and Drop Down Lists'!W$4)*Inputs!E$38,0)</f>
        <v>0</v>
      </c>
      <c r="AR4053">
        <f>IF(OR($D4053="51",$D4053="52",$D4053="61"),(AB4053/'Totals and Drop Down Lists'!X$4)*Inputs!F$38,0)</f>
        <v>0</v>
      </c>
      <c r="AS4053">
        <f>IF(OR($D4053="51",$D4053="52",$D4053="61"),(AC4053/'Totals and Drop Down Lists'!Y$4)*Inputs!G$38,0)</f>
        <v>0</v>
      </c>
      <c r="AT4053">
        <f>IF(OR($D4053="51",$D4053="52",$D4053="61"),(AD4053/'Totals and Drop Down Lists'!Z$4)*Inputs!H$38,0)</f>
        <v>0</v>
      </c>
      <c r="AU4053">
        <f>IF(OR($D4053="51",$D4053="52",$D4053="61"),(AE4053/'Totals and Drop Down Lists'!AA$4)*Inputs!I$38,0)</f>
        <v>0</v>
      </c>
      <c r="AV4053">
        <f>IF(OR($D4053="51",$D4053="52",$D4053="61"),(AF4053/'Totals and Drop Down Lists'!AB$4)*Inputs!J$38,0)</f>
        <v>0</v>
      </c>
      <c r="AW4053">
        <f>IF(OR($D4053="51",$D4053="52",$D4053="61"),(AG4053/'Totals and Drop Down Lists'!AC$4)*Inputs!K$38,0)</f>
        <v>0</v>
      </c>
      <c r="AX4053">
        <f>IF(OR($D4053="51",$D4053="52",$D4053="61"),(AH4053/'Totals and Drop Down Lists'!AD$4)*Inputs!L$38,0)</f>
        <v>0</v>
      </c>
      <c r="AY4053">
        <f>IF(OR($D4053="51",$D4053="52",$D4053="61"),0,(AA4053/'Totals and Drop Down Lists'!W$5)*Inputs!E$39)</f>
        <v>0</v>
      </c>
      <c r="AZ4053">
        <f>IF(OR($D4053="51",$D4053="52",$D4053="61"),0,(AB4053/'Totals and Drop Down Lists'!X$5)*Inputs!F$39)</f>
        <v>0</v>
      </c>
      <c r="BA4053">
        <f>IF(OR($D4053="51",$D4053="52",$D4053="61"),0,(AC4053/'Totals and Drop Down Lists'!Y$5)*Inputs!G$39)</f>
        <v>0</v>
      </c>
      <c r="BB4053">
        <f>IF(OR($D4053="51",$D4053="52",$D4053="61"),0,(AD4053/'Totals and Drop Down Lists'!Z$5)*Inputs!H$39)</f>
        <v>0</v>
      </c>
      <c r="BC4053">
        <f>IF(OR($D4053="51",$D4053="52",$D4053="61"),0,(AE4053/'Totals and Drop Down Lists'!AA$5)*Inputs!I$39)</f>
        <v>0</v>
      </c>
      <c r="BD4053">
        <f>IF(OR($D4053="51",$D4053="52",$D4053="61"),0,(AF4053/'Totals and Drop Down Lists'!AB$5)*Inputs!J$39)</f>
        <v>0</v>
      </c>
      <c r="BE4053">
        <f>IF(OR($D4053="51",$D4053="52",$D4053="61"),0,(AG4053/'Totals and Drop Down Lists'!AC$5)*Inputs!K$39)</f>
        <v>0</v>
      </c>
      <c r="BF4053">
        <f>IF(OR($D4053="51",$D4053="52",$D4053="61"),0,(AH4053/'Totals and Drop Down Lists'!AD$5)*Inputs!L$39)</f>
        <v>0</v>
      </c>
      <c r="BG4053" s="10">
        <f t="shared" si="568"/>
        <v>38350.952003825732</v>
      </c>
    </row>
    <row r="4054" spans="1:59">
      <c r="A4054" s="1" t="s">
        <v>7720</v>
      </c>
      <c r="B4054" s="1" t="s">
        <v>7234</v>
      </c>
      <c r="C4054" s="1" t="s">
        <v>7252</v>
      </c>
      <c r="D4054" s="1" t="s">
        <v>58</v>
      </c>
      <c r="E4054" s="1" t="s">
        <v>7253</v>
      </c>
      <c r="F4054" s="2">
        <v>32545</v>
      </c>
      <c r="G4054" s="2">
        <v>100</v>
      </c>
      <c r="H4054" s="2">
        <v>0</v>
      </c>
      <c r="I4054" s="2">
        <v>2565</v>
      </c>
      <c r="J4054" s="2">
        <v>12367</v>
      </c>
      <c r="K4054" s="2">
        <v>2367</v>
      </c>
      <c r="L4054" s="2">
        <v>20</v>
      </c>
      <c r="M4054" s="2">
        <v>42</v>
      </c>
      <c r="N4054" s="2">
        <v>0</v>
      </c>
      <c r="O4054" s="2">
        <v>69</v>
      </c>
      <c r="P4054" s="2">
        <v>37</v>
      </c>
      <c r="Q4054" s="2">
        <v>0</v>
      </c>
      <c r="R4054" s="2">
        <v>900</v>
      </c>
      <c r="S4054" s="2">
        <v>1549400</v>
      </c>
      <c r="T4054" s="2">
        <v>117715600</v>
      </c>
      <c r="U4054" s="2">
        <v>143</v>
      </c>
      <c r="V4054" s="2">
        <v>78</v>
      </c>
      <c r="W4054" s="2">
        <v>50</v>
      </c>
      <c r="X4054" s="2">
        <v>343</v>
      </c>
      <c r="Y4054" s="2">
        <v>0</v>
      </c>
      <c r="Z4054" s="2">
        <v>262</v>
      </c>
      <c r="AA4054" s="9">
        <f t="shared" si="569"/>
        <v>32545</v>
      </c>
      <c r="AB4054" s="9">
        <f t="shared" si="570"/>
        <v>2465</v>
      </c>
      <c r="AC4054" s="9">
        <f t="shared" si="571"/>
        <v>1068</v>
      </c>
      <c r="AD4054" s="9">
        <f t="shared" si="572"/>
        <v>900</v>
      </c>
      <c r="AE4054" s="44">
        <f t="shared" si="573"/>
        <v>3.1639378285498391E-5</v>
      </c>
      <c r="AF4054" s="9">
        <f t="shared" si="574"/>
        <v>215</v>
      </c>
      <c r="AG4054" s="9">
        <f t="shared" si="567"/>
        <v>262</v>
      </c>
      <c r="AH4054" s="44">
        <f t="shared" si="575"/>
        <v>1.8658910208476058E-5</v>
      </c>
      <c r="AI4054">
        <f>AA4054/'Totals and Drop Down Lists'!W$6*Inputs!E$37</f>
        <v>29522.88455069223</v>
      </c>
      <c r="AJ4054">
        <f>AB4054/'Totals and Drop Down Lists'!X$6*Inputs!F$37</f>
        <v>8110.8044054958018</v>
      </c>
      <c r="AK4054">
        <f>AC4054/'Totals and Drop Down Lists'!Y$6*Inputs!G$37</f>
        <v>7040.6167557853378</v>
      </c>
      <c r="AL4054">
        <f>AD4054/'Totals and Drop Down Lists'!Z$6*Inputs!H$37</f>
        <v>7215.7511429944998</v>
      </c>
      <c r="AM4054">
        <f>AE4054/'Totals and Drop Down Lists'!AA$6*Inputs!I$37</f>
        <v>3938.765648505439</v>
      </c>
      <c r="AN4054">
        <f>AF4054/'Totals and Drop Down Lists'!AB$6*Inputs!J$37</f>
        <v>4290.6890251741197</v>
      </c>
      <c r="AO4054">
        <f>AG4054/'Totals and Drop Down Lists'!AC$6*Inputs!K$37</f>
        <v>4879.3769589220037</v>
      </c>
      <c r="AP4054">
        <f>AH4054/'Totals and Drop Down Lists'!AD$6*Inputs!L$37</f>
        <v>4390.9996423280481</v>
      </c>
      <c r="AQ4054">
        <f>IF(OR($D4054="51",$D4054="52",$D4054="61"),(AA4054/'Totals and Drop Down Lists'!W$4)*Inputs!E$38,0)</f>
        <v>0</v>
      </c>
      <c r="AR4054">
        <f>IF(OR($D4054="51",$D4054="52",$D4054="61"),(AB4054/'Totals and Drop Down Lists'!X$4)*Inputs!F$38,0)</f>
        <v>0</v>
      </c>
      <c r="AS4054">
        <f>IF(OR($D4054="51",$D4054="52",$D4054="61"),(AC4054/'Totals and Drop Down Lists'!Y$4)*Inputs!G$38,0)</f>
        <v>0</v>
      </c>
      <c r="AT4054">
        <f>IF(OR($D4054="51",$D4054="52",$D4054="61"),(AD4054/'Totals and Drop Down Lists'!Z$4)*Inputs!H$38,0)</f>
        <v>0</v>
      </c>
      <c r="AU4054">
        <f>IF(OR($D4054="51",$D4054="52",$D4054="61"),(AE4054/'Totals and Drop Down Lists'!AA$4)*Inputs!I$38,0)</f>
        <v>0</v>
      </c>
      <c r="AV4054">
        <f>IF(OR($D4054="51",$D4054="52",$D4054="61"),(AF4054/'Totals and Drop Down Lists'!AB$4)*Inputs!J$38,0)</f>
        <v>0</v>
      </c>
      <c r="AW4054">
        <f>IF(OR($D4054="51",$D4054="52",$D4054="61"),(AG4054/'Totals and Drop Down Lists'!AC$4)*Inputs!K$38,0)</f>
        <v>0</v>
      </c>
      <c r="AX4054">
        <f>IF(OR($D4054="51",$D4054="52",$D4054="61"),(AH4054/'Totals and Drop Down Lists'!AD$4)*Inputs!L$38,0)</f>
        <v>0</v>
      </c>
      <c r="AY4054">
        <f>IF(OR($D4054="51",$D4054="52",$D4054="61"),0,(AA4054/'Totals and Drop Down Lists'!W$5)*Inputs!E$39)</f>
        <v>0</v>
      </c>
      <c r="AZ4054">
        <f>IF(OR($D4054="51",$D4054="52",$D4054="61"),0,(AB4054/'Totals and Drop Down Lists'!X$5)*Inputs!F$39)</f>
        <v>0</v>
      </c>
      <c r="BA4054">
        <f>IF(OR($D4054="51",$D4054="52",$D4054="61"),0,(AC4054/'Totals and Drop Down Lists'!Y$5)*Inputs!G$39)</f>
        <v>0</v>
      </c>
      <c r="BB4054">
        <f>IF(OR($D4054="51",$D4054="52",$D4054="61"),0,(AD4054/'Totals and Drop Down Lists'!Z$5)*Inputs!H$39)</f>
        <v>0</v>
      </c>
      <c r="BC4054">
        <f>IF(OR($D4054="51",$D4054="52",$D4054="61"),0,(AE4054/'Totals and Drop Down Lists'!AA$5)*Inputs!I$39)</f>
        <v>0</v>
      </c>
      <c r="BD4054">
        <f>IF(OR($D4054="51",$D4054="52",$D4054="61"),0,(AF4054/'Totals and Drop Down Lists'!AB$5)*Inputs!J$39)</f>
        <v>0</v>
      </c>
      <c r="BE4054">
        <f>IF(OR($D4054="51",$D4054="52",$D4054="61"),0,(AG4054/'Totals and Drop Down Lists'!AC$5)*Inputs!K$39)</f>
        <v>0</v>
      </c>
      <c r="BF4054">
        <f>IF(OR($D4054="51",$D4054="52",$D4054="61"),0,(AH4054/'Totals and Drop Down Lists'!AD$5)*Inputs!L$39)</f>
        <v>0</v>
      </c>
      <c r="BG4054" s="10">
        <f t="shared" si="568"/>
        <v>69389.888129897488</v>
      </c>
    </row>
    <row r="4055" spans="1:59">
      <c r="A4055" s="1" t="s">
        <v>7720</v>
      </c>
      <c r="B4055" s="1" t="s">
        <v>7234</v>
      </c>
      <c r="C4055" s="1" t="s">
        <v>652</v>
      </c>
      <c r="D4055" s="1" t="s">
        <v>25</v>
      </c>
      <c r="E4055" s="1" t="s">
        <v>7254</v>
      </c>
      <c r="F4055" s="2">
        <v>18100</v>
      </c>
      <c r="G4055" s="2">
        <v>23</v>
      </c>
      <c r="H4055" s="2">
        <v>0</v>
      </c>
      <c r="I4055" s="2">
        <v>1245</v>
      </c>
      <c r="J4055" s="2">
        <v>6245</v>
      </c>
      <c r="K4055" s="2">
        <v>1077</v>
      </c>
      <c r="L4055" s="2">
        <v>89</v>
      </c>
      <c r="M4055" s="2">
        <v>35</v>
      </c>
      <c r="N4055" s="2">
        <v>0</v>
      </c>
      <c r="O4055" s="2">
        <v>27</v>
      </c>
      <c r="P4055" s="2">
        <v>0</v>
      </c>
      <c r="Q4055" s="2">
        <v>0</v>
      </c>
      <c r="R4055" s="2">
        <v>1323</v>
      </c>
      <c r="S4055" s="2">
        <v>720300</v>
      </c>
      <c r="T4055" s="2">
        <v>40669700</v>
      </c>
      <c r="U4055" s="2">
        <v>207</v>
      </c>
      <c r="V4055" s="2">
        <v>105</v>
      </c>
      <c r="W4055" s="2">
        <v>31</v>
      </c>
      <c r="X4055" s="2">
        <v>179</v>
      </c>
      <c r="Y4055" s="2">
        <v>40</v>
      </c>
      <c r="Z4055" s="2">
        <v>75</v>
      </c>
      <c r="AA4055" s="9">
        <f t="shared" si="569"/>
        <v>18100</v>
      </c>
      <c r="AB4055" s="9">
        <f t="shared" si="570"/>
        <v>1222</v>
      </c>
      <c r="AC4055" s="9">
        <f t="shared" si="571"/>
        <v>1474</v>
      </c>
      <c r="AD4055" s="9">
        <f t="shared" si="572"/>
        <v>1323</v>
      </c>
      <c r="AE4055" s="44">
        <f t="shared" si="573"/>
        <v>1.2971635895234508E-5</v>
      </c>
      <c r="AF4055" s="9">
        <f t="shared" si="574"/>
        <v>43</v>
      </c>
      <c r="AG4055" s="9">
        <f t="shared" si="567"/>
        <v>115</v>
      </c>
      <c r="AH4055" s="44">
        <f t="shared" si="575"/>
        <v>7.3795892109760937E-6</v>
      </c>
      <c r="AI4055">
        <f>AA4055/'Totals and Drop Down Lists'!W$6*Inputs!E$37</f>
        <v>16419.241369412484</v>
      </c>
      <c r="AJ4055">
        <f>AB4055/'Totals and Drop Down Lists'!X$6*Inputs!F$37</f>
        <v>4020.8531373289534</v>
      </c>
      <c r="AK4055">
        <f>AC4055/'Totals and Drop Down Lists'!Y$6*Inputs!G$37</f>
        <v>9717.1058970295762</v>
      </c>
      <c r="AL4055">
        <f>AD4055/'Totals and Drop Down Lists'!Z$6*Inputs!H$37</f>
        <v>10607.154180201915</v>
      </c>
      <c r="AM4055">
        <f>AE4055/'Totals and Drop Down Lists'!AA$6*Inputs!I$37</f>
        <v>1614.8305256834776</v>
      </c>
      <c r="AN4055">
        <f>AF4055/'Totals and Drop Down Lists'!AB$6*Inputs!J$37</f>
        <v>858.13780503482394</v>
      </c>
      <c r="AO4055">
        <f>AG4055/'Totals and Drop Down Lists'!AC$6*Inputs!K$37</f>
        <v>2141.7112605955363</v>
      </c>
      <c r="AP4055">
        <f>AH4055/'Totals and Drop Down Lists'!AD$6*Inputs!L$37</f>
        <v>1736.6380578434912</v>
      </c>
      <c r="AQ4055">
        <f>IF(OR($D4055="51",$D4055="52",$D4055="61"),(AA4055/'Totals and Drop Down Lists'!W$4)*Inputs!E$38,0)</f>
        <v>0</v>
      </c>
      <c r="AR4055">
        <f>IF(OR($D4055="51",$D4055="52",$D4055="61"),(AB4055/'Totals and Drop Down Lists'!X$4)*Inputs!F$38,0)</f>
        <v>0</v>
      </c>
      <c r="AS4055">
        <f>IF(OR($D4055="51",$D4055="52",$D4055="61"),(AC4055/'Totals and Drop Down Lists'!Y$4)*Inputs!G$38,0)</f>
        <v>0</v>
      </c>
      <c r="AT4055">
        <f>IF(OR($D4055="51",$D4055="52",$D4055="61"),(AD4055/'Totals and Drop Down Lists'!Z$4)*Inputs!H$38,0)</f>
        <v>0</v>
      </c>
      <c r="AU4055">
        <f>IF(OR($D4055="51",$D4055="52",$D4055="61"),(AE4055/'Totals and Drop Down Lists'!AA$4)*Inputs!I$38,0)</f>
        <v>0</v>
      </c>
      <c r="AV4055">
        <f>IF(OR($D4055="51",$D4055="52",$D4055="61"),(AF4055/'Totals and Drop Down Lists'!AB$4)*Inputs!J$38,0)</f>
        <v>0</v>
      </c>
      <c r="AW4055">
        <f>IF(OR($D4055="51",$D4055="52",$D4055="61"),(AG4055/'Totals and Drop Down Lists'!AC$4)*Inputs!K$38,0)</f>
        <v>0</v>
      </c>
      <c r="AX4055">
        <f>IF(OR($D4055="51",$D4055="52",$D4055="61"),(AH4055/'Totals and Drop Down Lists'!AD$4)*Inputs!L$38,0)</f>
        <v>0</v>
      </c>
      <c r="AY4055">
        <f>IF(OR($D4055="51",$D4055="52",$D4055="61"),0,(AA4055/'Totals and Drop Down Lists'!W$5)*Inputs!E$39)</f>
        <v>0</v>
      </c>
      <c r="AZ4055">
        <f>IF(OR($D4055="51",$D4055="52",$D4055="61"),0,(AB4055/'Totals and Drop Down Lists'!X$5)*Inputs!F$39)</f>
        <v>0</v>
      </c>
      <c r="BA4055">
        <f>IF(OR($D4055="51",$D4055="52",$D4055="61"),0,(AC4055/'Totals and Drop Down Lists'!Y$5)*Inputs!G$39)</f>
        <v>0</v>
      </c>
      <c r="BB4055">
        <f>IF(OR($D4055="51",$D4055="52",$D4055="61"),0,(AD4055/'Totals and Drop Down Lists'!Z$5)*Inputs!H$39)</f>
        <v>0</v>
      </c>
      <c r="BC4055">
        <f>IF(OR($D4055="51",$D4055="52",$D4055="61"),0,(AE4055/'Totals and Drop Down Lists'!AA$5)*Inputs!I$39)</f>
        <v>0</v>
      </c>
      <c r="BD4055">
        <f>IF(OR($D4055="51",$D4055="52",$D4055="61"),0,(AF4055/'Totals and Drop Down Lists'!AB$5)*Inputs!J$39)</f>
        <v>0</v>
      </c>
      <c r="BE4055">
        <f>IF(OR($D4055="51",$D4055="52",$D4055="61"),0,(AG4055/'Totals and Drop Down Lists'!AC$5)*Inputs!K$39)</f>
        <v>0</v>
      </c>
      <c r="BF4055">
        <f>IF(OR($D4055="51",$D4055="52",$D4055="61"),0,(AH4055/'Totals and Drop Down Lists'!AD$5)*Inputs!L$39)</f>
        <v>0</v>
      </c>
      <c r="BG4055" s="10">
        <f t="shared" si="568"/>
        <v>47115.672233130252</v>
      </c>
    </row>
    <row r="4056" spans="1:59">
      <c r="A4056" s="1" t="s">
        <v>7720</v>
      </c>
      <c r="B4056" s="1" t="s">
        <v>7234</v>
      </c>
      <c r="C4056" s="1" t="s">
        <v>7255</v>
      </c>
      <c r="D4056" s="1" t="s">
        <v>58</v>
      </c>
      <c r="E4056" s="1" t="s">
        <v>7256</v>
      </c>
      <c r="F4056" s="2">
        <v>20490</v>
      </c>
      <c r="G4056" s="2">
        <v>113</v>
      </c>
      <c r="H4056" s="2">
        <v>0</v>
      </c>
      <c r="I4056" s="2">
        <v>2421</v>
      </c>
      <c r="J4056" s="2">
        <v>7899</v>
      </c>
      <c r="K4056" s="2">
        <v>1855</v>
      </c>
      <c r="L4056" s="2">
        <v>111</v>
      </c>
      <c r="M4056" s="2">
        <v>45</v>
      </c>
      <c r="N4056" s="2">
        <v>53</v>
      </c>
      <c r="O4056" s="2">
        <v>76</v>
      </c>
      <c r="P4056" s="2">
        <v>25</v>
      </c>
      <c r="Q4056" s="2">
        <v>0</v>
      </c>
      <c r="R4056" s="2">
        <v>981</v>
      </c>
      <c r="S4056" s="2">
        <v>1185200</v>
      </c>
      <c r="T4056" s="2">
        <v>77688300</v>
      </c>
      <c r="U4056" s="2">
        <v>38</v>
      </c>
      <c r="V4056" s="2">
        <v>63</v>
      </c>
      <c r="W4056" s="2">
        <v>24</v>
      </c>
      <c r="X4056" s="2">
        <v>350</v>
      </c>
      <c r="Y4056" s="2">
        <v>48</v>
      </c>
      <c r="Z4056" s="2">
        <v>232</v>
      </c>
      <c r="AA4056" s="9">
        <f t="shared" si="569"/>
        <v>20490</v>
      </c>
      <c r="AB4056" s="9">
        <f t="shared" si="570"/>
        <v>2308</v>
      </c>
      <c r="AC4056" s="9">
        <f t="shared" si="571"/>
        <v>1291</v>
      </c>
      <c r="AD4056" s="9">
        <f t="shared" si="572"/>
        <v>981</v>
      </c>
      <c r="AE4056" s="44">
        <f t="shared" si="573"/>
        <v>3.0423662875854071E-5</v>
      </c>
      <c r="AF4056" s="9">
        <f t="shared" si="574"/>
        <v>263</v>
      </c>
      <c r="AG4056" s="9">
        <f t="shared" si="567"/>
        <v>280</v>
      </c>
      <c r="AH4056" s="44">
        <f t="shared" si="575"/>
        <v>2.4467011030764797E-5</v>
      </c>
      <c r="AI4056">
        <f>AA4056/'Totals and Drop Down Lists'!W$6*Inputs!E$37</f>
        <v>18587.306942500654</v>
      </c>
      <c r="AJ4056">
        <f>AB4056/'Totals and Drop Down Lists'!X$6*Inputs!F$37</f>
        <v>7594.2136178029659</v>
      </c>
      <c r="AK4056">
        <f>AC4056/'Totals and Drop Down Lists'!Y$6*Inputs!G$37</f>
        <v>8510.708082133775</v>
      </c>
      <c r="AL4056">
        <f>AD4056/'Totals and Drop Down Lists'!Z$6*Inputs!H$37</f>
        <v>7865.1687458640054</v>
      </c>
      <c r="AM4056">
        <f>AE4056/'Totals and Drop Down Lists'!AA$6*Inputs!I$37</f>
        <v>3787.4220269381185</v>
      </c>
      <c r="AN4056">
        <f>AF4056/'Totals and Drop Down Lists'!AB$6*Inputs!J$37</f>
        <v>5248.6102959106674</v>
      </c>
      <c r="AO4056">
        <f>AG4056/'Totals and Drop Down Lists'!AC$6*Inputs!K$37</f>
        <v>5214.6013301456533</v>
      </c>
      <c r="AP4056">
        <f>AH4056/'Totals and Drop Down Lists'!AD$6*Inputs!L$37</f>
        <v>5757.8194805890125</v>
      </c>
      <c r="AQ4056">
        <f>IF(OR($D4056="51",$D4056="52",$D4056="61"),(AA4056/'Totals and Drop Down Lists'!W$4)*Inputs!E$38,0)</f>
        <v>0</v>
      </c>
      <c r="AR4056">
        <f>IF(OR($D4056="51",$D4056="52",$D4056="61"),(AB4056/'Totals and Drop Down Lists'!X$4)*Inputs!F$38,0)</f>
        <v>0</v>
      </c>
      <c r="AS4056">
        <f>IF(OR($D4056="51",$D4056="52",$D4056="61"),(AC4056/'Totals and Drop Down Lists'!Y$4)*Inputs!G$38,0)</f>
        <v>0</v>
      </c>
      <c r="AT4056">
        <f>IF(OR($D4056="51",$D4056="52",$D4056="61"),(AD4056/'Totals and Drop Down Lists'!Z$4)*Inputs!H$38,0)</f>
        <v>0</v>
      </c>
      <c r="AU4056">
        <f>IF(OR($D4056="51",$D4056="52",$D4056="61"),(AE4056/'Totals and Drop Down Lists'!AA$4)*Inputs!I$38,0)</f>
        <v>0</v>
      </c>
      <c r="AV4056">
        <f>IF(OR($D4056="51",$D4056="52",$D4056="61"),(AF4056/'Totals and Drop Down Lists'!AB$4)*Inputs!J$38,0)</f>
        <v>0</v>
      </c>
      <c r="AW4056">
        <f>IF(OR($D4056="51",$D4056="52",$D4056="61"),(AG4056/'Totals and Drop Down Lists'!AC$4)*Inputs!K$38,0)</f>
        <v>0</v>
      </c>
      <c r="AX4056">
        <f>IF(OR($D4056="51",$D4056="52",$D4056="61"),(AH4056/'Totals and Drop Down Lists'!AD$4)*Inputs!L$38,0)</f>
        <v>0</v>
      </c>
      <c r="AY4056">
        <f>IF(OR($D4056="51",$D4056="52",$D4056="61"),0,(AA4056/'Totals and Drop Down Lists'!W$5)*Inputs!E$39)</f>
        <v>0</v>
      </c>
      <c r="AZ4056">
        <f>IF(OR($D4056="51",$D4056="52",$D4056="61"),0,(AB4056/'Totals and Drop Down Lists'!X$5)*Inputs!F$39)</f>
        <v>0</v>
      </c>
      <c r="BA4056">
        <f>IF(OR($D4056="51",$D4056="52",$D4056="61"),0,(AC4056/'Totals and Drop Down Lists'!Y$5)*Inputs!G$39)</f>
        <v>0</v>
      </c>
      <c r="BB4056">
        <f>IF(OR($D4056="51",$D4056="52",$D4056="61"),0,(AD4056/'Totals and Drop Down Lists'!Z$5)*Inputs!H$39)</f>
        <v>0</v>
      </c>
      <c r="BC4056">
        <f>IF(OR($D4056="51",$D4056="52",$D4056="61"),0,(AE4056/'Totals and Drop Down Lists'!AA$5)*Inputs!I$39)</f>
        <v>0</v>
      </c>
      <c r="BD4056">
        <f>IF(OR($D4056="51",$D4056="52",$D4056="61"),0,(AF4056/'Totals and Drop Down Lists'!AB$5)*Inputs!J$39)</f>
        <v>0</v>
      </c>
      <c r="BE4056">
        <f>IF(OR($D4056="51",$D4056="52",$D4056="61"),0,(AG4056/'Totals and Drop Down Lists'!AC$5)*Inputs!K$39)</f>
        <v>0</v>
      </c>
      <c r="BF4056">
        <f>IF(OR($D4056="51",$D4056="52",$D4056="61"),0,(AH4056/'Totals and Drop Down Lists'!AD$5)*Inputs!L$39)</f>
        <v>0</v>
      </c>
      <c r="BG4056" s="10">
        <f t="shared" si="568"/>
        <v>62565.850521884859</v>
      </c>
    </row>
    <row r="4057" spans="1:59">
      <c r="A4057" s="1" t="s">
        <v>7720</v>
      </c>
      <c r="B4057" s="1" t="s">
        <v>7234</v>
      </c>
      <c r="C4057" s="1" t="s">
        <v>7257</v>
      </c>
      <c r="D4057" s="1" t="s">
        <v>25</v>
      </c>
      <c r="E4057" s="1" t="s">
        <v>7258</v>
      </c>
      <c r="F4057" s="2">
        <v>2495</v>
      </c>
      <c r="G4057" s="2">
        <v>0</v>
      </c>
      <c r="H4057" s="2">
        <v>0</v>
      </c>
      <c r="I4057" s="2">
        <v>365</v>
      </c>
      <c r="J4057" s="2">
        <v>1045</v>
      </c>
      <c r="K4057" s="2">
        <v>395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496</v>
      </c>
      <c r="S4057" s="2">
        <v>147000</v>
      </c>
      <c r="T4057" s="2">
        <v>13197400</v>
      </c>
      <c r="U4057" s="2">
        <v>35</v>
      </c>
      <c r="V4057" s="2">
        <v>43</v>
      </c>
      <c r="W4057" s="2">
        <v>15</v>
      </c>
      <c r="X4057" s="2">
        <v>104</v>
      </c>
      <c r="Y4057" s="2">
        <v>28</v>
      </c>
      <c r="Z4057" s="2">
        <v>55</v>
      </c>
      <c r="AA4057" s="9">
        <f t="shared" si="569"/>
        <v>2495</v>
      </c>
      <c r="AB4057" s="9">
        <f t="shared" si="570"/>
        <v>365</v>
      </c>
      <c r="AC4057" s="9">
        <f t="shared" si="571"/>
        <v>496</v>
      </c>
      <c r="AD4057" s="9">
        <f t="shared" si="572"/>
        <v>496</v>
      </c>
      <c r="AE4057" s="44">
        <f t="shared" si="573"/>
        <v>1.0427343652261824E-5</v>
      </c>
      <c r="AF4057" s="9">
        <f t="shared" si="574"/>
        <v>46</v>
      </c>
      <c r="AG4057" s="9">
        <f t="shared" si="567"/>
        <v>83</v>
      </c>
      <c r="AH4057" s="44">
        <f t="shared" si="575"/>
        <v>1.1673739125800261E-5</v>
      </c>
      <c r="AI4057">
        <f>AA4057/'Totals and Drop Down Lists'!W$6*Inputs!E$37</f>
        <v>2263.3153158389036</v>
      </c>
      <c r="AJ4057">
        <f>AB4057/'Totals and Drop Down Lists'!X$6*Inputs!F$37</f>
        <v>1200.9913217062751</v>
      </c>
      <c r="AK4057">
        <f>AC4057/'Totals and Drop Down Lists'!Y$6*Inputs!G$37</f>
        <v>3269.7995420126658</v>
      </c>
      <c r="AL4057">
        <f>AD4057/'Totals and Drop Down Lists'!Z$6*Inputs!H$37</f>
        <v>3976.6806299169689</v>
      </c>
      <c r="AM4057">
        <f>AE4057/'Totals and Drop Down Lists'!AA$6*Inputs!I$37</f>
        <v>1298.0932372338857</v>
      </c>
      <c r="AN4057">
        <f>AF4057/'Totals and Drop Down Lists'!AB$6*Inputs!J$37</f>
        <v>918.00788445585806</v>
      </c>
      <c r="AO4057">
        <f>AG4057/'Totals and Drop Down Lists'!AC$6*Inputs!K$37</f>
        <v>1545.7568228646044</v>
      </c>
      <c r="AP4057">
        <f>AH4057/'Totals and Drop Down Lists'!AD$6*Inputs!L$37</f>
        <v>2747.1799667450368</v>
      </c>
      <c r="AQ4057">
        <f>IF(OR($D4057="51",$D4057="52",$D4057="61"),(AA4057/'Totals and Drop Down Lists'!W$4)*Inputs!E$38,0)</f>
        <v>0</v>
      </c>
      <c r="AR4057">
        <f>IF(OR($D4057="51",$D4057="52",$D4057="61"),(AB4057/'Totals and Drop Down Lists'!X$4)*Inputs!F$38,0)</f>
        <v>0</v>
      </c>
      <c r="AS4057">
        <f>IF(OR($D4057="51",$D4057="52",$D4057="61"),(AC4057/'Totals and Drop Down Lists'!Y$4)*Inputs!G$38,0)</f>
        <v>0</v>
      </c>
      <c r="AT4057">
        <f>IF(OR($D4057="51",$D4057="52",$D4057="61"),(AD4057/'Totals and Drop Down Lists'!Z$4)*Inputs!H$38,0)</f>
        <v>0</v>
      </c>
      <c r="AU4057">
        <f>IF(OR($D4057="51",$D4057="52",$D4057="61"),(AE4057/'Totals and Drop Down Lists'!AA$4)*Inputs!I$38,0)</f>
        <v>0</v>
      </c>
      <c r="AV4057">
        <f>IF(OR($D4057="51",$D4057="52",$D4057="61"),(AF4057/'Totals and Drop Down Lists'!AB$4)*Inputs!J$38,0)</f>
        <v>0</v>
      </c>
      <c r="AW4057">
        <f>IF(OR($D4057="51",$D4057="52",$D4057="61"),(AG4057/'Totals and Drop Down Lists'!AC$4)*Inputs!K$38,0)</f>
        <v>0</v>
      </c>
      <c r="AX4057">
        <f>IF(OR($D4057="51",$D4057="52",$D4057="61"),(AH4057/'Totals and Drop Down Lists'!AD$4)*Inputs!L$38,0)</f>
        <v>0</v>
      </c>
      <c r="AY4057">
        <f>IF(OR($D4057="51",$D4057="52",$D4057="61"),0,(AA4057/'Totals and Drop Down Lists'!W$5)*Inputs!E$39)</f>
        <v>0</v>
      </c>
      <c r="AZ4057">
        <f>IF(OR($D4057="51",$D4057="52",$D4057="61"),0,(AB4057/'Totals and Drop Down Lists'!X$5)*Inputs!F$39)</f>
        <v>0</v>
      </c>
      <c r="BA4057">
        <f>IF(OR($D4057="51",$D4057="52",$D4057="61"),0,(AC4057/'Totals and Drop Down Lists'!Y$5)*Inputs!G$39)</f>
        <v>0</v>
      </c>
      <c r="BB4057">
        <f>IF(OR($D4057="51",$D4057="52",$D4057="61"),0,(AD4057/'Totals and Drop Down Lists'!Z$5)*Inputs!H$39)</f>
        <v>0</v>
      </c>
      <c r="BC4057">
        <f>IF(OR($D4057="51",$D4057="52",$D4057="61"),0,(AE4057/'Totals and Drop Down Lists'!AA$5)*Inputs!I$39)</f>
        <v>0</v>
      </c>
      <c r="BD4057">
        <f>IF(OR($D4057="51",$D4057="52",$D4057="61"),0,(AF4057/'Totals and Drop Down Lists'!AB$5)*Inputs!J$39)</f>
        <v>0</v>
      </c>
      <c r="BE4057">
        <f>IF(OR($D4057="51",$D4057="52",$D4057="61"),0,(AG4057/'Totals and Drop Down Lists'!AC$5)*Inputs!K$39)</f>
        <v>0</v>
      </c>
      <c r="BF4057">
        <f>IF(OR($D4057="51",$D4057="52",$D4057="61"),0,(AH4057/'Totals and Drop Down Lists'!AD$5)*Inputs!L$39)</f>
        <v>0</v>
      </c>
      <c r="BG4057" s="10">
        <f t="shared" si="568"/>
        <v>17219.824720774199</v>
      </c>
    </row>
    <row r="4058" spans="1:59">
      <c r="A4058" s="1" t="s">
        <v>7720</v>
      </c>
      <c r="B4058" s="1" t="s">
        <v>7234</v>
      </c>
      <c r="C4058" s="1" t="s">
        <v>893</v>
      </c>
      <c r="D4058" s="1" t="s">
        <v>25</v>
      </c>
      <c r="E4058" s="1" t="s">
        <v>7259</v>
      </c>
      <c r="F4058" s="2">
        <v>28557</v>
      </c>
      <c r="G4058" s="2">
        <v>320</v>
      </c>
      <c r="H4058" s="2">
        <v>0</v>
      </c>
      <c r="I4058" s="2">
        <v>2271</v>
      </c>
      <c r="J4058" s="2">
        <v>11801</v>
      </c>
      <c r="K4058" s="2">
        <v>3298</v>
      </c>
      <c r="L4058" s="2">
        <v>152</v>
      </c>
      <c r="M4058" s="2">
        <v>0</v>
      </c>
      <c r="N4058" s="2">
        <v>0</v>
      </c>
      <c r="O4058" s="2">
        <v>82</v>
      </c>
      <c r="P4058" s="2">
        <v>0</v>
      </c>
      <c r="Q4058" s="2">
        <v>0</v>
      </c>
      <c r="R4058" s="2">
        <v>1180</v>
      </c>
      <c r="S4058" s="2">
        <v>1865300</v>
      </c>
      <c r="T4058" s="2">
        <v>172450100</v>
      </c>
      <c r="U4058" s="2">
        <v>223</v>
      </c>
      <c r="V4058" s="2">
        <v>163</v>
      </c>
      <c r="W4058" s="2">
        <v>69</v>
      </c>
      <c r="X4058" s="2">
        <v>434</v>
      </c>
      <c r="Y4058" s="2">
        <v>70</v>
      </c>
      <c r="Z4058" s="2">
        <v>164</v>
      </c>
      <c r="AA4058" s="9">
        <f t="shared" si="569"/>
        <v>28557</v>
      </c>
      <c r="AB4058" s="9">
        <f t="shared" si="570"/>
        <v>1951</v>
      </c>
      <c r="AC4058" s="9">
        <f t="shared" si="571"/>
        <v>1414</v>
      </c>
      <c r="AD4058" s="9">
        <f t="shared" si="572"/>
        <v>1180</v>
      </c>
      <c r="AE4058" s="44">
        <f t="shared" si="573"/>
        <v>6.4369224689435995E-5</v>
      </c>
      <c r="AF4058" s="9">
        <f t="shared" si="574"/>
        <v>202</v>
      </c>
      <c r="AG4058" s="9">
        <f t="shared" si="567"/>
        <v>234</v>
      </c>
      <c r="AH4058" s="44">
        <f t="shared" si="575"/>
        <v>2.4333175288969692E-5</v>
      </c>
      <c r="AI4058">
        <f>AA4058/'Totals and Drop Down Lists'!W$6*Inputs!E$37</f>
        <v>25905.208606978584</v>
      </c>
      <c r="AJ4058">
        <f>AB4058/'Totals and Drop Down Lists'!X$6*Inputs!F$37</f>
        <v>6419.5453935587466</v>
      </c>
      <c r="AK4058">
        <f>AC4058/'Totals and Drop Down Lists'!Y$6*Inputs!G$37</f>
        <v>9321.5656298506237</v>
      </c>
      <c r="AL4058">
        <f>AD4058/'Totals and Drop Down Lists'!Z$6*Inputs!H$37</f>
        <v>9460.6514985927879</v>
      </c>
      <c r="AM4058">
        <f>AE4058/'Totals and Drop Down Lists'!AA$6*Inputs!I$37</f>
        <v>8013.2829646619239</v>
      </c>
      <c r="AN4058">
        <f>AF4058/'Totals and Drop Down Lists'!AB$6*Inputs!J$37</f>
        <v>4031.2520143496381</v>
      </c>
      <c r="AO4058">
        <f>AG4058/'Totals and Drop Down Lists'!AC$6*Inputs!K$37</f>
        <v>4357.9168259074386</v>
      </c>
      <c r="AP4058">
        <f>AH4058/'Totals and Drop Down Lists'!AD$6*Inputs!L$37</f>
        <v>5726.3239276447648</v>
      </c>
      <c r="AQ4058">
        <f>IF(OR($D4058="51",$D4058="52",$D4058="61"),(AA4058/'Totals and Drop Down Lists'!W$4)*Inputs!E$38,0)</f>
        <v>0</v>
      </c>
      <c r="AR4058">
        <f>IF(OR($D4058="51",$D4058="52",$D4058="61"),(AB4058/'Totals and Drop Down Lists'!X$4)*Inputs!F$38,0)</f>
        <v>0</v>
      </c>
      <c r="AS4058">
        <f>IF(OR($D4058="51",$D4058="52",$D4058="61"),(AC4058/'Totals and Drop Down Lists'!Y$4)*Inputs!G$38,0)</f>
        <v>0</v>
      </c>
      <c r="AT4058">
        <f>IF(OR($D4058="51",$D4058="52",$D4058="61"),(AD4058/'Totals and Drop Down Lists'!Z$4)*Inputs!H$38,0)</f>
        <v>0</v>
      </c>
      <c r="AU4058">
        <f>IF(OR($D4058="51",$D4058="52",$D4058="61"),(AE4058/'Totals and Drop Down Lists'!AA$4)*Inputs!I$38,0)</f>
        <v>0</v>
      </c>
      <c r="AV4058">
        <f>IF(OR($D4058="51",$D4058="52",$D4058="61"),(AF4058/'Totals and Drop Down Lists'!AB$4)*Inputs!J$38,0)</f>
        <v>0</v>
      </c>
      <c r="AW4058">
        <f>IF(OR($D4058="51",$D4058="52",$D4058="61"),(AG4058/'Totals and Drop Down Lists'!AC$4)*Inputs!K$38,0)</f>
        <v>0</v>
      </c>
      <c r="AX4058">
        <f>IF(OR($D4058="51",$D4058="52",$D4058="61"),(AH4058/'Totals and Drop Down Lists'!AD$4)*Inputs!L$38,0)</f>
        <v>0</v>
      </c>
      <c r="AY4058">
        <f>IF(OR($D4058="51",$D4058="52",$D4058="61"),0,(AA4058/'Totals and Drop Down Lists'!W$5)*Inputs!E$39)</f>
        <v>0</v>
      </c>
      <c r="AZ4058">
        <f>IF(OR($D4058="51",$D4058="52",$D4058="61"),0,(AB4058/'Totals and Drop Down Lists'!X$5)*Inputs!F$39)</f>
        <v>0</v>
      </c>
      <c r="BA4058">
        <f>IF(OR($D4058="51",$D4058="52",$D4058="61"),0,(AC4058/'Totals and Drop Down Lists'!Y$5)*Inputs!G$39)</f>
        <v>0</v>
      </c>
      <c r="BB4058">
        <f>IF(OR($D4058="51",$D4058="52",$D4058="61"),0,(AD4058/'Totals and Drop Down Lists'!Z$5)*Inputs!H$39)</f>
        <v>0</v>
      </c>
      <c r="BC4058">
        <f>IF(OR($D4058="51",$D4058="52",$D4058="61"),0,(AE4058/'Totals and Drop Down Lists'!AA$5)*Inputs!I$39)</f>
        <v>0</v>
      </c>
      <c r="BD4058">
        <f>IF(OR($D4058="51",$D4058="52",$D4058="61"),0,(AF4058/'Totals and Drop Down Lists'!AB$5)*Inputs!J$39)</f>
        <v>0</v>
      </c>
      <c r="BE4058">
        <f>IF(OR($D4058="51",$D4058="52",$D4058="61"),0,(AG4058/'Totals and Drop Down Lists'!AC$5)*Inputs!K$39)</f>
        <v>0</v>
      </c>
      <c r="BF4058">
        <f>IF(OR($D4058="51",$D4058="52",$D4058="61"),0,(AH4058/'Totals and Drop Down Lists'!AD$5)*Inputs!L$39)</f>
        <v>0</v>
      </c>
      <c r="BG4058" s="10">
        <f t="shared" si="568"/>
        <v>73235.74686154451</v>
      </c>
    </row>
    <row r="4059" spans="1:59">
      <c r="A4059" s="1" t="s">
        <v>7720</v>
      </c>
      <c r="B4059" s="1" t="s">
        <v>7234</v>
      </c>
      <c r="C4059" s="1" t="s">
        <v>3533</v>
      </c>
      <c r="D4059" s="1" t="s">
        <v>25</v>
      </c>
      <c r="E4059" s="1" t="s">
        <v>7260</v>
      </c>
      <c r="F4059" s="2">
        <v>8701</v>
      </c>
      <c r="G4059" s="2">
        <v>52</v>
      </c>
      <c r="H4059" s="2">
        <v>0</v>
      </c>
      <c r="I4059" s="2">
        <v>1380</v>
      </c>
      <c r="J4059" s="2">
        <v>3642</v>
      </c>
      <c r="K4059" s="2">
        <v>792</v>
      </c>
      <c r="L4059" s="2">
        <v>40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1119</v>
      </c>
      <c r="S4059" s="2">
        <v>310800</v>
      </c>
      <c r="T4059" s="2">
        <v>25145700</v>
      </c>
      <c r="U4059" s="2">
        <v>46</v>
      </c>
      <c r="V4059" s="2">
        <v>143</v>
      </c>
      <c r="W4059" s="2">
        <v>35</v>
      </c>
      <c r="X4059" s="2">
        <v>204</v>
      </c>
      <c r="Y4059" s="2">
        <v>94</v>
      </c>
      <c r="Z4059" s="2">
        <v>22</v>
      </c>
      <c r="AA4059" s="9">
        <f t="shared" si="569"/>
        <v>8701</v>
      </c>
      <c r="AB4059" s="9">
        <f t="shared" si="570"/>
        <v>1328</v>
      </c>
      <c r="AC4059" s="9">
        <f t="shared" si="571"/>
        <v>1159</v>
      </c>
      <c r="AD4059" s="9">
        <f t="shared" si="572"/>
        <v>1119</v>
      </c>
      <c r="AE4059" s="44">
        <f t="shared" si="573"/>
        <v>1.2028354181689537E-5</v>
      </c>
      <c r="AF4059" s="9">
        <f t="shared" si="574"/>
        <v>26</v>
      </c>
      <c r="AG4059" s="9">
        <f t="shared" si="567"/>
        <v>116</v>
      </c>
      <c r="AH4059" s="44">
        <f t="shared" si="575"/>
        <v>9.3862975117701852E-6</v>
      </c>
      <c r="AI4059">
        <f>AA4059/'Totals and Drop Down Lists'!W$6*Inputs!E$37</f>
        <v>7893.0286826109414</v>
      </c>
      <c r="AJ4059">
        <f>AB4059/'Totals and Drop Down Lists'!X$6*Inputs!F$37</f>
        <v>4369.634178701187</v>
      </c>
      <c r="AK4059">
        <f>AC4059/'Totals and Drop Down Lists'!Y$6*Inputs!G$37</f>
        <v>7640.5194943400802</v>
      </c>
      <c r="AL4059">
        <f>AD4059/'Totals and Drop Down Lists'!Z$6*Inputs!H$37</f>
        <v>8971.5839211231614</v>
      </c>
      <c r="AM4059">
        <f>AE4059/'Totals and Drop Down Lists'!AA$6*Inputs!I$37</f>
        <v>1497.4019979593036</v>
      </c>
      <c r="AN4059">
        <f>AF4059/'Totals and Drop Down Lists'!AB$6*Inputs!J$37</f>
        <v>518.87402164896332</v>
      </c>
      <c r="AO4059">
        <f>AG4059/'Totals and Drop Down Lists'!AC$6*Inputs!K$37</f>
        <v>2160.3348367746275</v>
      </c>
      <c r="AP4059">
        <f>AH4059/'Totals and Drop Down Lists'!AD$6*Inputs!L$37</f>
        <v>2208.8765397587349</v>
      </c>
      <c r="AQ4059">
        <f>IF(OR($D4059="51",$D4059="52",$D4059="61"),(AA4059/'Totals and Drop Down Lists'!W$4)*Inputs!E$38,0)</f>
        <v>0</v>
      </c>
      <c r="AR4059">
        <f>IF(OR($D4059="51",$D4059="52",$D4059="61"),(AB4059/'Totals and Drop Down Lists'!X$4)*Inputs!F$38,0)</f>
        <v>0</v>
      </c>
      <c r="AS4059">
        <f>IF(OR($D4059="51",$D4059="52",$D4059="61"),(AC4059/'Totals and Drop Down Lists'!Y$4)*Inputs!G$38,0)</f>
        <v>0</v>
      </c>
      <c r="AT4059">
        <f>IF(OR($D4059="51",$D4059="52",$D4059="61"),(AD4059/'Totals and Drop Down Lists'!Z$4)*Inputs!H$38,0)</f>
        <v>0</v>
      </c>
      <c r="AU4059">
        <f>IF(OR($D4059="51",$D4059="52",$D4059="61"),(AE4059/'Totals and Drop Down Lists'!AA$4)*Inputs!I$38,0)</f>
        <v>0</v>
      </c>
      <c r="AV4059">
        <f>IF(OR($D4059="51",$D4059="52",$D4059="61"),(AF4059/'Totals and Drop Down Lists'!AB$4)*Inputs!J$38,0)</f>
        <v>0</v>
      </c>
      <c r="AW4059">
        <f>IF(OR($D4059="51",$D4059="52",$D4059="61"),(AG4059/'Totals and Drop Down Lists'!AC$4)*Inputs!K$38,0)</f>
        <v>0</v>
      </c>
      <c r="AX4059">
        <f>IF(OR($D4059="51",$D4059="52",$D4059="61"),(AH4059/'Totals and Drop Down Lists'!AD$4)*Inputs!L$38,0)</f>
        <v>0</v>
      </c>
      <c r="AY4059">
        <f>IF(OR($D4059="51",$D4059="52",$D4059="61"),0,(AA4059/'Totals and Drop Down Lists'!W$5)*Inputs!E$39)</f>
        <v>0</v>
      </c>
      <c r="AZ4059">
        <f>IF(OR($D4059="51",$D4059="52",$D4059="61"),0,(AB4059/'Totals and Drop Down Lists'!X$5)*Inputs!F$39)</f>
        <v>0</v>
      </c>
      <c r="BA4059">
        <f>IF(OR($D4059="51",$D4059="52",$D4059="61"),0,(AC4059/'Totals and Drop Down Lists'!Y$5)*Inputs!G$39)</f>
        <v>0</v>
      </c>
      <c r="BB4059">
        <f>IF(OR($D4059="51",$D4059="52",$D4059="61"),0,(AD4059/'Totals and Drop Down Lists'!Z$5)*Inputs!H$39)</f>
        <v>0</v>
      </c>
      <c r="BC4059">
        <f>IF(OR($D4059="51",$D4059="52",$D4059="61"),0,(AE4059/'Totals and Drop Down Lists'!AA$5)*Inputs!I$39)</f>
        <v>0</v>
      </c>
      <c r="BD4059">
        <f>IF(OR($D4059="51",$D4059="52",$D4059="61"),0,(AF4059/'Totals and Drop Down Lists'!AB$5)*Inputs!J$39)</f>
        <v>0</v>
      </c>
      <c r="BE4059">
        <f>IF(OR($D4059="51",$D4059="52",$D4059="61"),0,(AG4059/'Totals and Drop Down Lists'!AC$5)*Inputs!K$39)</f>
        <v>0</v>
      </c>
      <c r="BF4059">
        <f>IF(OR($D4059="51",$D4059="52",$D4059="61"),0,(AH4059/'Totals and Drop Down Lists'!AD$5)*Inputs!L$39)</f>
        <v>0</v>
      </c>
      <c r="BG4059" s="10">
        <f t="shared" si="568"/>
        <v>35260.253672916995</v>
      </c>
    </row>
    <row r="4060" spans="1:59">
      <c r="A4060" s="1" t="s">
        <v>7720</v>
      </c>
      <c r="B4060" s="1" t="s">
        <v>7234</v>
      </c>
      <c r="C4060" s="1" t="s">
        <v>2630</v>
      </c>
      <c r="D4060" s="1" t="s">
        <v>25</v>
      </c>
      <c r="E4060" s="1" t="s">
        <v>7261</v>
      </c>
      <c r="F4060" s="2">
        <v>29376</v>
      </c>
      <c r="G4060" s="2">
        <v>160</v>
      </c>
      <c r="H4060" s="2">
        <v>0</v>
      </c>
      <c r="I4060" s="2">
        <v>2497</v>
      </c>
      <c r="J4060" s="2">
        <v>12381</v>
      </c>
      <c r="K4060" s="2">
        <v>3801</v>
      </c>
      <c r="L4060" s="2">
        <v>49</v>
      </c>
      <c r="M4060" s="2">
        <v>0</v>
      </c>
      <c r="N4060" s="2">
        <v>25</v>
      </c>
      <c r="O4060" s="2">
        <v>144</v>
      </c>
      <c r="P4060" s="2">
        <v>16</v>
      </c>
      <c r="Q4060" s="2">
        <v>11</v>
      </c>
      <c r="R4060" s="2">
        <v>2888</v>
      </c>
      <c r="S4060" s="2">
        <v>2596800</v>
      </c>
      <c r="T4060" s="2">
        <v>171128500</v>
      </c>
      <c r="U4060" s="2">
        <v>265</v>
      </c>
      <c r="V4060" s="2">
        <v>293</v>
      </c>
      <c r="W4060" s="2">
        <v>69</v>
      </c>
      <c r="X4060" s="2">
        <v>914</v>
      </c>
      <c r="Y4060" s="2">
        <v>134</v>
      </c>
      <c r="Z4060" s="2">
        <v>580</v>
      </c>
      <c r="AA4060" s="9">
        <f t="shared" si="569"/>
        <v>29376</v>
      </c>
      <c r="AB4060" s="9">
        <f t="shared" si="570"/>
        <v>2337</v>
      </c>
      <c r="AC4060" s="9">
        <f t="shared" si="571"/>
        <v>3133</v>
      </c>
      <c r="AD4060" s="9">
        <f t="shared" si="572"/>
        <v>2888</v>
      </c>
      <c r="AE4060" s="44">
        <f t="shared" si="573"/>
        <v>8.1495907750976076E-5</v>
      </c>
      <c r="AF4060" s="9">
        <f t="shared" si="574"/>
        <v>552</v>
      </c>
      <c r="AG4060" s="9">
        <f t="shared" si="567"/>
        <v>714</v>
      </c>
      <c r="AH4060" s="44">
        <f t="shared" si="575"/>
        <v>8.1562671854405405E-5</v>
      </c>
      <c r="AI4060">
        <f>AA4060/'Totals and Drop Down Lists'!W$6*Inputs!E$37</f>
        <v>26648.156600434319</v>
      </c>
      <c r="AJ4060">
        <f>AB4060/'Totals and Drop Down Lists'!X$6*Inputs!F$37</f>
        <v>7689.6348461029165</v>
      </c>
      <c r="AK4060">
        <f>AC4060/'Totals and Drop Down Lists'!Y$6*Inputs!G$37</f>
        <v>20653.794284527587</v>
      </c>
      <c r="AL4060">
        <f>AD4060/'Totals and Drop Down Lists'!Z$6*Inputs!H$37</f>
        <v>23154.543667742349</v>
      </c>
      <c r="AM4060">
        <f>AE4060/'Totals and Drop Down Lists'!AA$6*Inputs!I$37</f>
        <v>10145.372612787305</v>
      </c>
      <c r="AN4060">
        <f>AF4060/'Totals and Drop Down Lists'!AB$6*Inputs!J$37</f>
        <v>11016.094613470297</v>
      </c>
      <c r="AO4060">
        <f>AG4060/'Totals and Drop Down Lists'!AC$6*Inputs!K$37</f>
        <v>13297.233391871416</v>
      </c>
      <c r="AP4060">
        <f>AH4060/'Totals and Drop Down Lists'!AD$6*Inputs!L$37</f>
        <v>19194.1361493515</v>
      </c>
      <c r="AQ4060">
        <f>IF(OR($D4060="51",$D4060="52",$D4060="61"),(AA4060/'Totals and Drop Down Lists'!W$4)*Inputs!E$38,0)</f>
        <v>0</v>
      </c>
      <c r="AR4060">
        <f>IF(OR($D4060="51",$D4060="52",$D4060="61"),(AB4060/'Totals and Drop Down Lists'!X$4)*Inputs!F$38,0)</f>
        <v>0</v>
      </c>
      <c r="AS4060">
        <f>IF(OR($D4060="51",$D4060="52",$D4060="61"),(AC4060/'Totals and Drop Down Lists'!Y$4)*Inputs!G$38,0)</f>
        <v>0</v>
      </c>
      <c r="AT4060">
        <f>IF(OR($D4060="51",$D4060="52",$D4060="61"),(AD4060/'Totals and Drop Down Lists'!Z$4)*Inputs!H$38,0)</f>
        <v>0</v>
      </c>
      <c r="AU4060">
        <f>IF(OR($D4060="51",$D4060="52",$D4060="61"),(AE4060/'Totals and Drop Down Lists'!AA$4)*Inputs!I$38,0)</f>
        <v>0</v>
      </c>
      <c r="AV4060">
        <f>IF(OR($D4060="51",$D4060="52",$D4060="61"),(AF4060/'Totals and Drop Down Lists'!AB$4)*Inputs!J$38,0)</f>
        <v>0</v>
      </c>
      <c r="AW4060">
        <f>IF(OR($D4060="51",$D4060="52",$D4060="61"),(AG4060/'Totals and Drop Down Lists'!AC$4)*Inputs!K$38,0)</f>
        <v>0</v>
      </c>
      <c r="AX4060">
        <f>IF(OR($D4060="51",$D4060="52",$D4060="61"),(AH4060/'Totals and Drop Down Lists'!AD$4)*Inputs!L$38,0)</f>
        <v>0</v>
      </c>
      <c r="AY4060">
        <f>IF(OR($D4060="51",$D4060="52",$D4060="61"),0,(AA4060/'Totals and Drop Down Lists'!W$5)*Inputs!E$39)</f>
        <v>0</v>
      </c>
      <c r="AZ4060">
        <f>IF(OR($D4060="51",$D4060="52",$D4060="61"),0,(AB4060/'Totals and Drop Down Lists'!X$5)*Inputs!F$39)</f>
        <v>0</v>
      </c>
      <c r="BA4060">
        <f>IF(OR($D4060="51",$D4060="52",$D4060="61"),0,(AC4060/'Totals and Drop Down Lists'!Y$5)*Inputs!G$39)</f>
        <v>0</v>
      </c>
      <c r="BB4060">
        <f>IF(OR($D4060="51",$D4060="52",$D4060="61"),0,(AD4060/'Totals and Drop Down Lists'!Z$5)*Inputs!H$39)</f>
        <v>0</v>
      </c>
      <c r="BC4060">
        <f>IF(OR($D4060="51",$D4060="52",$D4060="61"),0,(AE4060/'Totals and Drop Down Lists'!AA$5)*Inputs!I$39)</f>
        <v>0</v>
      </c>
      <c r="BD4060">
        <f>IF(OR($D4060="51",$D4060="52",$D4060="61"),0,(AF4060/'Totals and Drop Down Lists'!AB$5)*Inputs!J$39)</f>
        <v>0</v>
      </c>
      <c r="BE4060">
        <f>IF(OR($D4060="51",$D4060="52",$D4060="61"),0,(AG4060/'Totals and Drop Down Lists'!AC$5)*Inputs!K$39)</f>
        <v>0</v>
      </c>
      <c r="BF4060">
        <f>IF(OR($D4060="51",$D4060="52",$D4060="61"),0,(AH4060/'Totals and Drop Down Lists'!AD$5)*Inputs!L$39)</f>
        <v>0</v>
      </c>
      <c r="BG4060" s="10">
        <f t="shared" si="568"/>
        <v>131798.96616628772</v>
      </c>
    </row>
    <row r="4061" spans="1:59">
      <c r="A4061" s="1" t="s">
        <v>7720</v>
      </c>
      <c r="B4061" s="1" t="s">
        <v>7234</v>
      </c>
      <c r="C4061" s="1" t="s">
        <v>7262</v>
      </c>
      <c r="D4061" s="1" t="s">
        <v>25</v>
      </c>
      <c r="E4061" s="1" t="s">
        <v>7263</v>
      </c>
      <c r="F4061" s="2">
        <v>10178</v>
      </c>
      <c r="G4061" s="2">
        <v>34</v>
      </c>
      <c r="H4061" s="2">
        <v>20</v>
      </c>
      <c r="I4061" s="2">
        <v>621</v>
      </c>
      <c r="J4061" s="2">
        <v>3502</v>
      </c>
      <c r="K4061" s="2">
        <v>895</v>
      </c>
      <c r="L4061" s="2">
        <v>42</v>
      </c>
      <c r="M4061" s="2">
        <v>0</v>
      </c>
      <c r="N4061" s="2">
        <v>0</v>
      </c>
      <c r="O4061" s="2">
        <v>81</v>
      </c>
      <c r="P4061" s="2">
        <v>0</v>
      </c>
      <c r="Q4061" s="2">
        <v>0</v>
      </c>
      <c r="R4061" s="2">
        <v>269</v>
      </c>
      <c r="S4061" s="2">
        <v>791800</v>
      </c>
      <c r="T4061" s="2">
        <v>60957500</v>
      </c>
      <c r="U4061" s="2">
        <v>255</v>
      </c>
      <c r="V4061" s="2">
        <v>38</v>
      </c>
      <c r="W4061" s="2">
        <v>4</v>
      </c>
      <c r="X4061" s="2">
        <v>73</v>
      </c>
      <c r="Y4061" s="2">
        <v>0</v>
      </c>
      <c r="Z4061" s="2">
        <v>34</v>
      </c>
      <c r="AA4061" s="9">
        <f t="shared" si="569"/>
        <v>10178</v>
      </c>
      <c r="AB4061" s="9">
        <f t="shared" si="570"/>
        <v>567</v>
      </c>
      <c r="AC4061" s="9">
        <f t="shared" si="571"/>
        <v>392</v>
      </c>
      <c r="AD4061" s="9">
        <f t="shared" si="572"/>
        <v>269</v>
      </c>
      <c r="AE4061" s="44">
        <f t="shared" si="573"/>
        <v>1.5974442661529305E-5</v>
      </c>
      <c r="AF4061" s="9">
        <f t="shared" si="574"/>
        <v>31</v>
      </c>
      <c r="AG4061" s="9">
        <f t="shared" si="567"/>
        <v>34</v>
      </c>
      <c r="AH4061" s="44">
        <f t="shared" si="575"/>
        <v>3.233232211890306E-6</v>
      </c>
      <c r="AI4061">
        <f>AA4061/'Totals and Drop Down Lists'!W$6*Inputs!E$37</f>
        <v>9232.8750639712871</v>
      </c>
      <c r="AJ4061">
        <f>AB4061/'Totals and Drop Down Lists'!X$6*Inputs!F$37</f>
        <v>1865.6495326231723</v>
      </c>
      <c r="AK4061">
        <f>AC4061/'Totals and Drop Down Lists'!Y$6*Inputs!G$37</f>
        <v>2584.1964122358172</v>
      </c>
      <c r="AL4061">
        <f>AD4061/'Totals and Drop Down Lists'!Z$6*Inputs!H$37</f>
        <v>2156.7078416283562</v>
      </c>
      <c r="AM4061">
        <f>AE4061/'Totals and Drop Down Lists'!AA$6*Inputs!I$37</f>
        <v>1988.6479892713321</v>
      </c>
      <c r="AN4061">
        <f>AF4061/'Totals and Drop Down Lists'!AB$6*Inputs!J$37</f>
        <v>618.65748735068701</v>
      </c>
      <c r="AO4061">
        <f>AG4061/'Totals and Drop Down Lists'!AC$6*Inputs!K$37</f>
        <v>633.20159008911503</v>
      </c>
      <c r="AP4061">
        <f>AH4061/'Totals and Drop Down Lists'!AD$6*Inputs!L$37</f>
        <v>760.8762423608548</v>
      </c>
      <c r="AQ4061">
        <f>IF(OR($D4061="51",$D4061="52",$D4061="61"),(AA4061/'Totals and Drop Down Lists'!W$4)*Inputs!E$38,0)</f>
        <v>0</v>
      </c>
      <c r="AR4061">
        <f>IF(OR($D4061="51",$D4061="52",$D4061="61"),(AB4061/'Totals and Drop Down Lists'!X$4)*Inputs!F$38,0)</f>
        <v>0</v>
      </c>
      <c r="AS4061">
        <f>IF(OR($D4061="51",$D4061="52",$D4061="61"),(AC4061/'Totals and Drop Down Lists'!Y$4)*Inputs!G$38,0)</f>
        <v>0</v>
      </c>
      <c r="AT4061">
        <f>IF(OR($D4061="51",$D4061="52",$D4061="61"),(AD4061/'Totals and Drop Down Lists'!Z$4)*Inputs!H$38,0)</f>
        <v>0</v>
      </c>
      <c r="AU4061">
        <f>IF(OR($D4061="51",$D4061="52",$D4061="61"),(AE4061/'Totals and Drop Down Lists'!AA$4)*Inputs!I$38,0)</f>
        <v>0</v>
      </c>
      <c r="AV4061">
        <f>IF(OR($D4061="51",$D4061="52",$D4061="61"),(AF4061/'Totals and Drop Down Lists'!AB$4)*Inputs!J$38,0)</f>
        <v>0</v>
      </c>
      <c r="AW4061">
        <f>IF(OR($D4061="51",$D4061="52",$D4061="61"),(AG4061/'Totals and Drop Down Lists'!AC$4)*Inputs!K$38,0)</f>
        <v>0</v>
      </c>
      <c r="AX4061">
        <f>IF(OR($D4061="51",$D4061="52",$D4061="61"),(AH4061/'Totals and Drop Down Lists'!AD$4)*Inputs!L$38,0)</f>
        <v>0</v>
      </c>
      <c r="AY4061">
        <f>IF(OR($D4061="51",$D4061="52",$D4061="61"),0,(AA4061/'Totals and Drop Down Lists'!W$5)*Inputs!E$39)</f>
        <v>0</v>
      </c>
      <c r="AZ4061">
        <f>IF(OR($D4061="51",$D4061="52",$D4061="61"),0,(AB4061/'Totals and Drop Down Lists'!X$5)*Inputs!F$39)</f>
        <v>0</v>
      </c>
      <c r="BA4061">
        <f>IF(OR($D4061="51",$D4061="52",$D4061="61"),0,(AC4061/'Totals and Drop Down Lists'!Y$5)*Inputs!G$39)</f>
        <v>0</v>
      </c>
      <c r="BB4061">
        <f>IF(OR($D4061="51",$D4061="52",$D4061="61"),0,(AD4061/'Totals and Drop Down Lists'!Z$5)*Inputs!H$39)</f>
        <v>0</v>
      </c>
      <c r="BC4061">
        <f>IF(OR($D4061="51",$D4061="52",$D4061="61"),0,(AE4061/'Totals and Drop Down Lists'!AA$5)*Inputs!I$39)</f>
        <v>0</v>
      </c>
      <c r="BD4061">
        <f>IF(OR($D4061="51",$D4061="52",$D4061="61"),0,(AF4061/'Totals and Drop Down Lists'!AB$5)*Inputs!J$39)</f>
        <v>0</v>
      </c>
      <c r="BE4061">
        <f>IF(OR($D4061="51",$D4061="52",$D4061="61"),0,(AG4061/'Totals and Drop Down Lists'!AC$5)*Inputs!K$39)</f>
        <v>0</v>
      </c>
      <c r="BF4061">
        <f>IF(OR($D4061="51",$D4061="52",$D4061="61"),0,(AH4061/'Totals and Drop Down Lists'!AD$5)*Inputs!L$39)</f>
        <v>0</v>
      </c>
      <c r="BG4061" s="10">
        <f t="shared" si="568"/>
        <v>19840.812159530622</v>
      </c>
    </row>
    <row r="4062" spans="1:59">
      <c r="A4062" s="1" t="s">
        <v>7720</v>
      </c>
      <c r="B4062" s="1" t="s">
        <v>7234</v>
      </c>
      <c r="C4062" s="1" t="s">
        <v>7264</v>
      </c>
      <c r="D4062" s="1" t="s">
        <v>25</v>
      </c>
      <c r="E4062" s="1" t="s">
        <v>7265</v>
      </c>
      <c r="F4062" s="2">
        <v>44437</v>
      </c>
      <c r="G4062" s="2">
        <v>184</v>
      </c>
      <c r="H4062" s="2">
        <v>15</v>
      </c>
      <c r="I4062" s="2">
        <v>4957</v>
      </c>
      <c r="J4062" s="2">
        <v>16682</v>
      </c>
      <c r="K4062" s="2">
        <v>4754</v>
      </c>
      <c r="L4062" s="2">
        <v>221</v>
      </c>
      <c r="M4062" s="2">
        <v>15</v>
      </c>
      <c r="N4062" s="2">
        <v>0</v>
      </c>
      <c r="O4062" s="2">
        <v>245</v>
      </c>
      <c r="P4062" s="2">
        <v>38</v>
      </c>
      <c r="Q4062" s="2">
        <v>17</v>
      </c>
      <c r="R4062" s="2">
        <v>2345</v>
      </c>
      <c r="S4062" s="2">
        <v>3935500</v>
      </c>
      <c r="T4062" s="2">
        <v>243496500</v>
      </c>
      <c r="U4062" s="2">
        <v>509</v>
      </c>
      <c r="V4062" s="2">
        <v>309</v>
      </c>
      <c r="W4062" s="2">
        <v>40</v>
      </c>
      <c r="X4062" s="2">
        <v>688</v>
      </c>
      <c r="Y4062" s="2">
        <v>175</v>
      </c>
      <c r="Z4062" s="2">
        <v>300</v>
      </c>
      <c r="AA4062" s="9">
        <f t="shared" si="569"/>
        <v>44437</v>
      </c>
      <c r="AB4062" s="9">
        <f t="shared" si="570"/>
        <v>4758</v>
      </c>
      <c r="AC4062" s="9">
        <f t="shared" si="571"/>
        <v>2881</v>
      </c>
      <c r="AD4062" s="9">
        <f t="shared" si="572"/>
        <v>2345</v>
      </c>
      <c r="AE4062" s="44">
        <f t="shared" si="573"/>
        <v>9.461631373523605E-5</v>
      </c>
      <c r="AF4062" s="9">
        <f t="shared" si="574"/>
        <v>339</v>
      </c>
      <c r="AG4062" s="9">
        <f t="shared" si="567"/>
        <v>475</v>
      </c>
      <c r="AH4062" s="44">
        <f t="shared" si="575"/>
        <v>5.0368121789574807E-5</v>
      </c>
      <c r="AI4062">
        <f>AA4062/'Totals and Drop Down Lists'!W$6*Inputs!E$37</f>
        <v>40310.598272518371</v>
      </c>
      <c r="AJ4062">
        <f>AB4062/'Totals and Drop Down Lists'!X$6*Inputs!F$37</f>
        <v>15655.662215557415</v>
      </c>
      <c r="AK4062">
        <f>AC4062/'Totals and Drop Down Lists'!Y$6*Inputs!G$37</f>
        <v>18992.52516237599</v>
      </c>
      <c r="AL4062">
        <f>AD4062/'Totals and Drop Down Lists'!Z$6*Inputs!H$37</f>
        <v>18801.04047813567</v>
      </c>
      <c r="AM4062">
        <f>AE4062/'Totals and Drop Down Lists'!AA$6*Inputs!I$37</f>
        <v>11778.723430206324</v>
      </c>
      <c r="AN4062">
        <f>AF4062/'Totals and Drop Down Lists'!AB$6*Inputs!J$37</f>
        <v>6765.3189745768677</v>
      </c>
      <c r="AO4062">
        <f>AG4062/'Totals and Drop Down Lists'!AC$6*Inputs!K$37</f>
        <v>8846.1986850685189</v>
      </c>
      <c r="AP4062">
        <f>AH4062/'Totals and Drop Down Lists'!AD$6*Inputs!L$37</f>
        <v>11853.125519747169</v>
      </c>
      <c r="AQ4062">
        <f>IF(OR($D4062="51",$D4062="52",$D4062="61"),(AA4062/'Totals and Drop Down Lists'!W$4)*Inputs!E$38,0)</f>
        <v>0</v>
      </c>
      <c r="AR4062">
        <f>IF(OR($D4062="51",$D4062="52",$D4062="61"),(AB4062/'Totals and Drop Down Lists'!X$4)*Inputs!F$38,0)</f>
        <v>0</v>
      </c>
      <c r="AS4062">
        <f>IF(OR($D4062="51",$D4062="52",$D4062="61"),(AC4062/'Totals and Drop Down Lists'!Y$4)*Inputs!G$38,0)</f>
        <v>0</v>
      </c>
      <c r="AT4062">
        <f>IF(OR($D4062="51",$D4062="52",$D4062="61"),(AD4062/'Totals and Drop Down Lists'!Z$4)*Inputs!H$38,0)</f>
        <v>0</v>
      </c>
      <c r="AU4062">
        <f>IF(OR($D4062="51",$D4062="52",$D4062="61"),(AE4062/'Totals and Drop Down Lists'!AA$4)*Inputs!I$38,0)</f>
        <v>0</v>
      </c>
      <c r="AV4062">
        <f>IF(OR($D4062="51",$D4062="52",$D4062="61"),(AF4062/'Totals and Drop Down Lists'!AB$4)*Inputs!J$38,0)</f>
        <v>0</v>
      </c>
      <c r="AW4062">
        <f>IF(OR($D4062="51",$D4062="52",$D4062="61"),(AG4062/'Totals and Drop Down Lists'!AC$4)*Inputs!K$38,0)</f>
        <v>0</v>
      </c>
      <c r="AX4062">
        <f>IF(OR($D4062="51",$D4062="52",$D4062="61"),(AH4062/'Totals and Drop Down Lists'!AD$4)*Inputs!L$38,0)</f>
        <v>0</v>
      </c>
      <c r="AY4062">
        <f>IF(OR($D4062="51",$D4062="52",$D4062="61"),0,(AA4062/'Totals and Drop Down Lists'!W$5)*Inputs!E$39)</f>
        <v>0</v>
      </c>
      <c r="AZ4062">
        <f>IF(OR($D4062="51",$D4062="52",$D4062="61"),0,(AB4062/'Totals and Drop Down Lists'!X$5)*Inputs!F$39)</f>
        <v>0</v>
      </c>
      <c r="BA4062">
        <f>IF(OR($D4062="51",$D4062="52",$D4062="61"),0,(AC4062/'Totals and Drop Down Lists'!Y$5)*Inputs!G$39)</f>
        <v>0</v>
      </c>
      <c r="BB4062">
        <f>IF(OR($D4062="51",$D4062="52",$D4062="61"),0,(AD4062/'Totals and Drop Down Lists'!Z$5)*Inputs!H$39)</f>
        <v>0</v>
      </c>
      <c r="BC4062">
        <f>IF(OR($D4062="51",$D4062="52",$D4062="61"),0,(AE4062/'Totals and Drop Down Lists'!AA$5)*Inputs!I$39)</f>
        <v>0</v>
      </c>
      <c r="BD4062">
        <f>IF(OR($D4062="51",$D4062="52",$D4062="61"),0,(AF4062/'Totals and Drop Down Lists'!AB$5)*Inputs!J$39)</f>
        <v>0</v>
      </c>
      <c r="BE4062">
        <f>IF(OR($D4062="51",$D4062="52",$D4062="61"),0,(AG4062/'Totals and Drop Down Lists'!AC$5)*Inputs!K$39)</f>
        <v>0</v>
      </c>
      <c r="BF4062">
        <f>IF(OR($D4062="51",$D4062="52",$D4062="61"),0,(AH4062/'Totals and Drop Down Lists'!AD$5)*Inputs!L$39)</f>
        <v>0</v>
      </c>
      <c r="BG4062" s="10">
        <f t="shared" si="568"/>
        <v>133003.19273818634</v>
      </c>
    </row>
    <row r="4063" spans="1:59">
      <c r="A4063" s="1" t="s">
        <v>7720</v>
      </c>
      <c r="B4063" s="1" t="s">
        <v>7234</v>
      </c>
      <c r="C4063" s="1" t="s">
        <v>2054</v>
      </c>
      <c r="D4063" s="1" t="s">
        <v>25</v>
      </c>
      <c r="E4063" s="1" t="s">
        <v>7266</v>
      </c>
      <c r="F4063" s="2">
        <v>21575</v>
      </c>
      <c r="G4063" s="2">
        <v>80</v>
      </c>
      <c r="H4063" s="2">
        <v>0</v>
      </c>
      <c r="I4063" s="2">
        <v>1764</v>
      </c>
      <c r="J4063" s="2">
        <v>7583</v>
      </c>
      <c r="K4063" s="2">
        <v>3103</v>
      </c>
      <c r="L4063" s="2">
        <v>0</v>
      </c>
      <c r="M4063" s="2">
        <v>0</v>
      </c>
      <c r="N4063" s="2">
        <v>0</v>
      </c>
      <c r="O4063" s="2">
        <v>158</v>
      </c>
      <c r="P4063" s="2">
        <v>79</v>
      </c>
      <c r="Q4063" s="2">
        <v>48</v>
      </c>
      <c r="R4063" s="2">
        <v>579</v>
      </c>
      <c r="S4063" s="2">
        <v>3370300</v>
      </c>
      <c r="T4063" s="2">
        <v>182338500</v>
      </c>
      <c r="U4063" s="2">
        <v>657</v>
      </c>
      <c r="V4063" s="2">
        <v>99</v>
      </c>
      <c r="W4063" s="2">
        <v>70</v>
      </c>
      <c r="X4063" s="2">
        <v>374</v>
      </c>
      <c r="Y4063" s="2">
        <v>10</v>
      </c>
      <c r="Z4063" s="2">
        <v>310</v>
      </c>
      <c r="AA4063" s="9">
        <f t="shared" si="569"/>
        <v>21575</v>
      </c>
      <c r="AB4063" s="9">
        <f t="shared" si="570"/>
        <v>1684</v>
      </c>
      <c r="AC4063" s="9">
        <f t="shared" si="571"/>
        <v>864</v>
      </c>
      <c r="AD4063" s="9">
        <f t="shared" si="572"/>
        <v>579</v>
      </c>
      <c r="AE4063" s="44">
        <f t="shared" si="573"/>
        <v>8.867848830546424E-5</v>
      </c>
      <c r="AF4063" s="9">
        <f t="shared" si="574"/>
        <v>205</v>
      </c>
      <c r="AG4063" s="9">
        <f t="shared" si="567"/>
        <v>320</v>
      </c>
      <c r="AH4063" s="44">
        <f t="shared" si="575"/>
        <v>4.872387094673187E-5</v>
      </c>
      <c r="AI4063">
        <f>AA4063/'Totals and Drop Down Lists'!W$6*Inputs!E$37</f>
        <v>19571.554284258254</v>
      </c>
      <c r="AJ4063">
        <f>AB4063/'Totals and Drop Down Lists'!X$6*Inputs!F$37</f>
        <v>5541.0120157626488</v>
      </c>
      <c r="AK4063">
        <f>AC4063/'Totals and Drop Down Lists'!Y$6*Inputs!G$37</f>
        <v>5695.7798473769017</v>
      </c>
      <c r="AL4063">
        <f>AD4063/'Totals and Drop Down Lists'!Z$6*Inputs!H$37</f>
        <v>4642.1332353264625</v>
      </c>
      <c r="AM4063">
        <f>AE4063/'Totals and Drop Down Lists'!AA$6*Inputs!I$37</f>
        <v>11039.527399912427</v>
      </c>
      <c r="AN4063">
        <f>AF4063/'Totals and Drop Down Lists'!AB$6*Inputs!J$37</f>
        <v>4091.1220937706721</v>
      </c>
      <c r="AO4063">
        <f>AG4063/'Totals and Drop Down Lists'!AC$6*Inputs!K$37</f>
        <v>5959.5443773093184</v>
      </c>
      <c r="AP4063">
        <f>AH4063/'Totals and Drop Down Lists'!AD$6*Inputs!L$37</f>
        <v>11466.184118445972</v>
      </c>
      <c r="AQ4063">
        <f>IF(OR($D4063="51",$D4063="52",$D4063="61"),(AA4063/'Totals and Drop Down Lists'!W$4)*Inputs!E$38,0)</f>
        <v>0</v>
      </c>
      <c r="AR4063">
        <f>IF(OR($D4063="51",$D4063="52",$D4063="61"),(AB4063/'Totals and Drop Down Lists'!X$4)*Inputs!F$38,0)</f>
        <v>0</v>
      </c>
      <c r="AS4063">
        <f>IF(OR($D4063="51",$D4063="52",$D4063="61"),(AC4063/'Totals and Drop Down Lists'!Y$4)*Inputs!G$38,0)</f>
        <v>0</v>
      </c>
      <c r="AT4063">
        <f>IF(OR($D4063="51",$D4063="52",$D4063="61"),(AD4063/'Totals and Drop Down Lists'!Z$4)*Inputs!H$38,0)</f>
        <v>0</v>
      </c>
      <c r="AU4063">
        <f>IF(OR($D4063="51",$D4063="52",$D4063="61"),(AE4063/'Totals and Drop Down Lists'!AA$4)*Inputs!I$38,0)</f>
        <v>0</v>
      </c>
      <c r="AV4063">
        <f>IF(OR($D4063="51",$D4063="52",$D4063="61"),(AF4063/'Totals and Drop Down Lists'!AB$4)*Inputs!J$38,0)</f>
        <v>0</v>
      </c>
      <c r="AW4063">
        <f>IF(OR($D4063="51",$D4063="52",$D4063="61"),(AG4063/'Totals and Drop Down Lists'!AC$4)*Inputs!K$38,0)</f>
        <v>0</v>
      </c>
      <c r="AX4063">
        <f>IF(OR($D4063="51",$D4063="52",$D4063="61"),(AH4063/'Totals and Drop Down Lists'!AD$4)*Inputs!L$38,0)</f>
        <v>0</v>
      </c>
      <c r="AY4063">
        <f>IF(OR($D4063="51",$D4063="52",$D4063="61"),0,(AA4063/'Totals and Drop Down Lists'!W$5)*Inputs!E$39)</f>
        <v>0</v>
      </c>
      <c r="AZ4063">
        <f>IF(OR($D4063="51",$D4063="52",$D4063="61"),0,(AB4063/'Totals and Drop Down Lists'!X$5)*Inputs!F$39)</f>
        <v>0</v>
      </c>
      <c r="BA4063">
        <f>IF(OR($D4063="51",$D4063="52",$D4063="61"),0,(AC4063/'Totals and Drop Down Lists'!Y$5)*Inputs!G$39)</f>
        <v>0</v>
      </c>
      <c r="BB4063">
        <f>IF(OR($D4063="51",$D4063="52",$D4063="61"),0,(AD4063/'Totals and Drop Down Lists'!Z$5)*Inputs!H$39)</f>
        <v>0</v>
      </c>
      <c r="BC4063">
        <f>IF(OR($D4063="51",$D4063="52",$D4063="61"),0,(AE4063/'Totals and Drop Down Lists'!AA$5)*Inputs!I$39)</f>
        <v>0</v>
      </c>
      <c r="BD4063">
        <f>IF(OR($D4063="51",$D4063="52",$D4063="61"),0,(AF4063/'Totals and Drop Down Lists'!AB$5)*Inputs!J$39)</f>
        <v>0</v>
      </c>
      <c r="BE4063">
        <f>IF(OR($D4063="51",$D4063="52",$D4063="61"),0,(AG4063/'Totals and Drop Down Lists'!AC$5)*Inputs!K$39)</f>
        <v>0</v>
      </c>
      <c r="BF4063">
        <f>IF(OR($D4063="51",$D4063="52",$D4063="61"),0,(AH4063/'Totals and Drop Down Lists'!AD$5)*Inputs!L$39)</f>
        <v>0</v>
      </c>
      <c r="BG4063" s="10">
        <f t="shared" si="568"/>
        <v>68006.85737216266</v>
      </c>
    </row>
    <row r="4064" spans="1:59">
      <c r="A4064" s="1" t="s">
        <v>7720</v>
      </c>
      <c r="B4064" s="1" t="s">
        <v>7234</v>
      </c>
      <c r="C4064" s="1" t="s">
        <v>7267</v>
      </c>
      <c r="D4064" s="1" t="s">
        <v>25</v>
      </c>
      <c r="E4064" s="1" t="s">
        <v>7268</v>
      </c>
      <c r="F4064" s="2">
        <v>21040</v>
      </c>
      <c r="G4064" s="2">
        <v>95</v>
      </c>
      <c r="H4064" s="2">
        <v>16</v>
      </c>
      <c r="I4064" s="2">
        <v>2778</v>
      </c>
      <c r="J4064" s="2">
        <v>7290</v>
      </c>
      <c r="K4064" s="2">
        <v>1993</v>
      </c>
      <c r="L4064" s="2">
        <v>36</v>
      </c>
      <c r="M4064" s="2">
        <v>8</v>
      </c>
      <c r="N4064" s="2">
        <v>0</v>
      </c>
      <c r="O4064" s="2">
        <v>77</v>
      </c>
      <c r="P4064" s="2">
        <v>42</v>
      </c>
      <c r="Q4064" s="2">
        <v>0</v>
      </c>
      <c r="R4064" s="2">
        <v>692</v>
      </c>
      <c r="S4064" s="2">
        <v>1161500</v>
      </c>
      <c r="T4064" s="2">
        <v>65664200</v>
      </c>
      <c r="U4064" s="2">
        <v>434</v>
      </c>
      <c r="V4064" s="2">
        <v>275</v>
      </c>
      <c r="W4064" s="2">
        <v>15</v>
      </c>
      <c r="X4064" s="2">
        <v>595</v>
      </c>
      <c r="Y4064" s="2">
        <v>105</v>
      </c>
      <c r="Z4064" s="2">
        <v>295</v>
      </c>
      <c r="AA4064" s="9">
        <f t="shared" si="569"/>
        <v>21040</v>
      </c>
      <c r="AB4064" s="9">
        <f t="shared" si="570"/>
        <v>2667</v>
      </c>
      <c r="AC4064" s="9">
        <f t="shared" si="571"/>
        <v>855</v>
      </c>
      <c r="AD4064" s="9">
        <f t="shared" si="572"/>
        <v>692</v>
      </c>
      <c r="AE4064" s="44">
        <f t="shared" si="573"/>
        <v>3.8052470244292271E-5</v>
      </c>
      <c r="AF4064" s="9">
        <f t="shared" si="574"/>
        <v>305</v>
      </c>
      <c r="AG4064" s="9">
        <f t="shared" si="567"/>
        <v>400</v>
      </c>
      <c r="AH4064" s="44">
        <f t="shared" si="575"/>
        <v>4.0690295896246034E-5</v>
      </c>
      <c r="AI4064">
        <f>AA4064/'Totals and Drop Down Lists'!W$6*Inputs!E$37</f>
        <v>19086.234166433078</v>
      </c>
      <c r="AJ4064">
        <f>AB4064/'Totals and Drop Down Lists'!X$6*Inputs!F$37</f>
        <v>8775.4626164126985</v>
      </c>
      <c r="AK4064">
        <f>AC4064/'Totals and Drop Down Lists'!Y$6*Inputs!G$37</f>
        <v>5636.4488073000603</v>
      </c>
      <c r="AL4064">
        <f>AD4064/'Totals and Drop Down Lists'!Z$6*Inputs!H$37</f>
        <v>5548.1108788357715</v>
      </c>
      <c r="AM4064">
        <f>AE4064/'Totals and Drop Down Lists'!AA$6*Inputs!I$37</f>
        <v>4737.1273002443832</v>
      </c>
      <c r="AN4064">
        <f>AF4064/'Totals and Drop Down Lists'!AB$6*Inputs!J$37</f>
        <v>6086.7914078051472</v>
      </c>
      <c r="AO4064">
        <f>AG4064/'Totals and Drop Down Lists'!AC$6*Inputs!K$37</f>
        <v>7449.4304716366478</v>
      </c>
      <c r="AP4064">
        <f>AH4064/'Totals and Drop Down Lists'!AD$6*Inputs!L$37</f>
        <v>9575.643632470832</v>
      </c>
      <c r="AQ4064">
        <f>IF(OR($D4064="51",$D4064="52",$D4064="61"),(AA4064/'Totals and Drop Down Lists'!W$4)*Inputs!E$38,0)</f>
        <v>0</v>
      </c>
      <c r="AR4064">
        <f>IF(OR($D4064="51",$D4064="52",$D4064="61"),(AB4064/'Totals and Drop Down Lists'!X$4)*Inputs!F$38,0)</f>
        <v>0</v>
      </c>
      <c r="AS4064">
        <f>IF(OR($D4064="51",$D4064="52",$D4064="61"),(AC4064/'Totals and Drop Down Lists'!Y$4)*Inputs!G$38,0)</f>
        <v>0</v>
      </c>
      <c r="AT4064">
        <f>IF(OR($D4064="51",$D4064="52",$D4064="61"),(AD4064/'Totals and Drop Down Lists'!Z$4)*Inputs!H$38,0)</f>
        <v>0</v>
      </c>
      <c r="AU4064">
        <f>IF(OR($D4064="51",$D4064="52",$D4064="61"),(AE4064/'Totals and Drop Down Lists'!AA$4)*Inputs!I$38,0)</f>
        <v>0</v>
      </c>
      <c r="AV4064">
        <f>IF(OR($D4064="51",$D4064="52",$D4064="61"),(AF4064/'Totals and Drop Down Lists'!AB$4)*Inputs!J$38,0)</f>
        <v>0</v>
      </c>
      <c r="AW4064">
        <f>IF(OR($D4064="51",$D4064="52",$D4064="61"),(AG4064/'Totals and Drop Down Lists'!AC$4)*Inputs!K$38,0)</f>
        <v>0</v>
      </c>
      <c r="AX4064">
        <f>IF(OR($D4064="51",$D4064="52",$D4064="61"),(AH4064/'Totals and Drop Down Lists'!AD$4)*Inputs!L$38,0)</f>
        <v>0</v>
      </c>
      <c r="AY4064">
        <f>IF(OR($D4064="51",$D4064="52",$D4064="61"),0,(AA4064/'Totals and Drop Down Lists'!W$5)*Inputs!E$39)</f>
        <v>0</v>
      </c>
      <c r="AZ4064">
        <f>IF(OR($D4064="51",$D4064="52",$D4064="61"),0,(AB4064/'Totals and Drop Down Lists'!X$5)*Inputs!F$39)</f>
        <v>0</v>
      </c>
      <c r="BA4064">
        <f>IF(OR($D4064="51",$D4064="52",$D4064="61"),0,(AC4064/'Totals and Drop Down Lists'!Y$5)*Inputs!G$39)</f>
        <v>0</v>
      </c>
      <c r="BB4064">
        <f>IF(OR($D4064="51",$D4064="52",$D4064="61"),0,(AD4064/'Totals and Drop Down Lists'!Z$5)*Inputs!H$39)</f>
        <v>0</v>
      </c>
      <c r="BC4064">
        <f>IF(OR($D4064="51",$D4064="52",$D4064="61"),0,(AE4064/'Totals and Drop Down Lists'!AA$5)*Inputs!I$39)</f>
        <v>0</v>
      </c>
      <c r="BD4064">
        <f>IF(OR($D4064="51",$D4064="52",$D4064="61"),0,(AF4064/'Totals and Drop Down Lists'!AB$5)*Inputs!J$39)</f>
        <v>0</v>
      </c>
      <c r="BE4064">
        <f>IF(OR($D4064="51",$D4064="52",$D4064="61"),0,(AG4064/'Totals and Drop Down Lists'!AC$5)*Inputs!K$39)</f>
        <v>0</v>
      </c>
      <c r="BF4064">
        <f>IF(OR($D4064="51",$D4064="52",$D4064="61"),0,(AH4064/'Totals and Drop Down Lists'!AD$5)*Inputs!L$39)</f>
        <v>0</v>
      </c>
      <c r="BG4064" s="10">
        <f t="shared" si="568"/>
        <v>66895.249281138618</v>
      </c>
    </row>
    <row r="4065" spans="1:59">
      <c r="A4065" s="1" t="s">
        <v>7720</v>
      </c>
      <c r="B4065" s="1" t="s">
        <v>7234</v>
      </c>
      <c r="C4065" s="1" t="s">
        <v>7269</v>
      </c>
      <c r="D4065" s="1" t="s">
        <v>25</v>
      </c>
      <c r="E4065" s="1" t="s">
        <v>7270</v>
      </c>
      <c r="F4065" s="2">
        <v>8468</v>
      </c>
      <c r="G4065" s="2">
        <v>0</v>
      </c>
      <c r="H4065" s="2">
        <v>0</v>
      </c>
      <c r="I4065" s="2">
        <v>1009</v>
      </c>
      <c r="J4065" s="2">
        <v>3468</v>
      </c>
      <c r="K4065" s="2">
        <v>983</v>
      </c>
      <c r="L4065" s="2">
        <v>0</v>
      </c>
      <c r="M4065" s="2">
        <v>14</v>
      </c>
      <c r="N4065" s="2">
        <v>0</v>
      </c>
      <c r="O4065" s="2">
        <v>60</v>
      </c>
      <c r="P4065" s="2">
        <v>0</v>
      </c>
      <c r="Q4065" s="2">
        <v>0</v>
      </c>
      <c r="R4065" s="2">
        <v>420</v>
      </c>
      <c r="S4065" s="2">
        <v>464800</v>
      </c>
      <c r="T4065" s="2">
        <v>36605700</v>
      </c>
      <c r="U4065" s="2">
        <v>57</v>
      </c>
      <c r="V4065" s="2">
        <v>134</v>
      </c>
      <c r="W4065" s="2">
        <v>55</v>
      </c>
      <c r="X4065" s="2">
        <v>249</v>
      </c>
      <c r="Y4065" s="2">
        <v>65</v>
      </c>
      <c r="Z4065" s="2">
        <v>104</v>
      </c>
      <c r="AA4065" s="9">
        <f t="shared" si="569"/>
        <v>8468</v>
      </c>
      <c r="AB4065" s="9">
        <f t="shared" si="570"/>
        <v>1009</v>
      </c>
      <c r="AC4065" s="9">
        <f t="shared" si="571"/>
        <v>494</v>
      </c>
      <c r="AD4065" s="9">
        <f t="shared" si="572"/>
        <v>420</v>
      </c>
      <c r="AE4065" s="44">
        <f t="shared" si="573"/>
        <v>1.9459144039977558E-5</v>
      </c>
      <c r="AF4065" s="9">
        <f t="shared" si="574"/>
        <v>60</v>
      </c>
      <c r="AG4065" s="9">
        <f t="shared" si="567"/>
        <v>169</v>
      </c>
      <c r="AH4065" s="44">
        <f t="shared" si="575"/>
        <v>1.7824289197793779E-5</v>
      </c>
      <c r="AI4065">
        <f>AA4065/'Totals and Drop Down Lists'!W$6*Inputs!E$37</f>
        <v>7681.6649677450232</v>
      </c>
      <c r="AJ4065">
        <f>AB4065/'Totals and Drop Down Lists'!X$6*Inputs!F$37</f>
        <v>3320.00066740173</v>
      </c>
      <c r="AK4065">
        <f>AC4065/'Totals and Drop Down Lists'!Y$6*Inputs!G$37</f>
        <v>3256.6148664400343</v>
      </c>
      <c r="AL4065">
        <f>AD4065/'Totals and Drop Down Lists'!Z$6*Inputs!H$37</f>
        <v>3367.3505333974335</v>
      </c>
      <c r="AM4065">
        <f>AE4065/'Totals and Drop Down Lists'!AA$6*Inputs!I$37</f>
        <v>2422.4562000673845</v>
      </c>
      <c r="AN4065">
        <f>AF4065/'Totals and Drop Down Lists'!AB$6*Inputs!J$37</f>
        <v>1197.4015884206847</v>
      </c>
      <c r="AO4065">
        <f>AG4065/'Totals and Drop Down Lists'!AC$6*Inputs!K$37</f>
        <v>3147.3843742664835</v>
      </c>
      <c r="AP4065">
        <f>AH4065/'Totals and Drop Down Lists'!AD$6*Inputs!L$37</f>
        <v>4194.5883557931802</v>
      </c>
      <c r="AQ4065">
        <f>IF(OR($D4065="51",$D4065="52",$D4065="61"),(AA4065/'Totals and Drop Down Lists'!W$4)*Inputs!E$38,0)</f>
        <v>0</v>
      </c>
      <c r="AR4065">
        <f>IF(OR($D4065="51",$D4065="52",$D4065="61"),(AB4065/'Totals and Drop Down Lists'!X$4)*Inputs!F$38,0)</f>
        <v>0</v>
      </c>
      <c r="AS4065">
        <f>IF(OR($D4065="51",$D4065="52",$D4065="61"),(AC4065/'Totals and Drop Down Lists'!Y$4)*Inputs!G$38,0)</f>
        <v>0</v>
      </c>
      <c r="AT4065">
        <f>IF(OR($D4065="51",$D4065="52",$D4065="61"),(AD4065/'Totals and Drop Down Lists'!Z$4)*Inputs!H$38,0)</f>
        <v>0</v>
      </c>
      <c r="AU4065">
        <f>IF(OR($D4065="51",$D4065="52",$D4065="61"),(AE4065/'Totals and Drop Down Lists'!AA$4)*Inputs!I$38,0)</f>
        <v>0</v>
      </c>
      <c r="AV4065">
        <f>IF(OR($D4065="51",$D4065="52",$D4065="61"),(AF4065/'Totals and Drop Down Lists'!AB$4)*Inputs!J$38,0)</f>
        <v>0</v>
      </c>
      <c r="AW4065">
        <f>IF(OR($D4065="51",$D4065="52",$D4065="61"),(AG4065/'Totals and Drop Down Lists'!AC$4)*Inputs!K$38,0)</f>
        <v>0</v>
      </c>
      <c r="AX4065">
        <f>IF(OR($D4065="51",$D4065="52",$D4065="61"),(AH4065/'Totals and Drop Down Lists'!AD$4)*Inputs!L$38,0)</f>
        <v>0</v>
      </c>
      <c r="AY4065">
        <f>IF(OR($D4065="51",$D4065="52",$D4065="61"),0,(AA4065/'Totals and Drop Down Lists'!W$5)*Inputs!E$39)</f>
        <v>0</v>
      </c>
      <c r="AZ4065">
        <f>IF(OR($D4065="51",$D4065="52",$D4065="61"),0,(AB4065/'Totals and Drop Down Lists'!X$5)*Inputs!F$39)</f>
        <v>0</v>
      </c>
      <c r="BA4065">
        <f>IF(OR($D4065="51",$D4065="52",$D4065="61"),0,(AC4065/'Totals and Drop Down Lists'!Y$5)*Inputs!G$39)</f>
        <v>0</v>
      </c>
      <c r="BB4065">
        <f>IF(OR($D4065="51",$D4065="52",$D4065="61"),0,(AD4065/'Totals and Drop Down Lists'!Z$5)*Inputs!H$39)</f>
        <v>0</v>
      </c>
      <c r="BC4065">
        <f>IF(OR($D4065="51",$D4065="52",$D4065="61"),0,(AE4065/'Totals and Drop Down Lists'!AA$5)*Inputs!I$39)</f>
        <v>0</v>
      </c>
      <c r="BD4065">
        <f>IF(OR($D4065="51",$D4065="52",$D4065="61"),0,(AF4065/'Totals and Drop Down Lists'!AB$5)*Inputs!J$39)</f>
        <v>0</v>
      </c>
      <c r="BE4065">
        <f>IF(OR($D4065="51",$D4065="52",$D4065="61"),0,(AG4065/'Totals and Drop Down Lists'!AC$5)*Inputs!K$39)</f>
        <v>0</v>
      </c>
      <c r="BF4065">
        <f>IF(OR($D4065="51",$D4065="52",$D4065="61"),0,(AH4065/'Totals and Drop Down Lists'!AD$5)*Inputs!L$39)</f>
        <v>0</v>
      </c>
      <c r="BG4065" s="10">
        <f t="shared" si="568"/>
        <v>28587.461553531957</v>
      </c>
    </row>
    <row r="4066" spans="1:59">
      <c r="A4066" s="1" t="s">
        <v>7720</v>
      </c>
      <c r="B4066" s="1" t="s">
        <v>7234</v>
      </c>
      <c r="C4066" s="1" t="s">
        <v>7271</v>
      </c>
      <c r="D4066" s="1" t="s">
        <v>25</v>
      </c>
      <c r="E4066" s="1" t="s">
        <v>7272</v>
      </c>
      <c r="F4066" s="2">
        <v>7153</v>
      </c>
      <c r="G4066" s="2">
        <v>54</v>
      </c>
      <c r="H4066" s="2">
        <v>0</v>
      </c>
      <c r="I4066" s="2">
        <v>766</v>
      </c>
      <c r="J4066" s="2">
        <v>2975</v>
      </c>
      <c r="K4066" s="2">
        <v>711</v>
      </c>
      <c r="L4066" s="2">
        <v>15</v>
      </c>
      <c r="M4066" s="2">
        <v>38</v>
      </c>
      <c r="N4066" s="2">
        <v>0</v>
      </c>
      <c r="O4066" s="2">
        <v>25</v>
      </c>
      <c r="P4066" s="2">
        <v>0</v>
      </c>
      <c r="Q4066" s="2">
        <v>0</v>
      </c>
      <c r="R4066" s="2">
        <v>413</v>
      </c>
      <c r="S4066" s="2">
        <v>476800</v>
      </c>
      <c r="T4066" s="2">
        <v>32599000</v>
      </c>
      <c r="U4066" s="2">
        <v>20</v>
      </c>
      <c r="V4066" s="2">
        <v>74</v>
      </c>
      <c r="W4066" s="2">
        <v>0</v>
      </c>
      <c r="X4066" s="2">
        <v>99</v>
      </c>
      <c r="Y4066" s="2">
        <v>40</v>
      </c>
      <c r="Z4066" s="2">
        <v>35</v>
      </c>
      <c r="AA4066" s="9">
        <f t="shared" si="569"/>
        <v>7153</v>
      </c>
      <c r="AB4066" s="9">
        <f t="shared" si="570"/>
        <v>712</v>
      </c>
      <c r="AC4066" s="9">
        <f t="shared" si="571"/>
        <v>491</v>
      </c>
      <c r="AD4066" s="9">
        <f t="shared" si="572"/>
        <v>413</v>
      </c>
      <c r="AE4066" s="44">
        <f t="shared" si="573"/>
        <v>1.1867193323639695E-5</v>
      </c>
      <c r="AF4066" s="9">
        <f t="shared" si="574"/>
        <v>25</v>
      </c>
      <c r="AG4066" s="9">
        <f t="shared" si="567"/>
        <v>75</v>
      </c>
      <c r="AH4066" s="44">
        <f t="shared" si="575"/>
        <v>6.6695261604627793E-6</v>
      </c>
      <c r="AI4066">
        <f>AA4066/'Totals and Drop Down Lists'!W$6*Inputs!E$37</f>
        <v>6488.775332342957</v>
      </c>
      <c r="AJ4066">
        <f>AB4066/'Totals and Drop Down Lists'!X$6*Inputs!F$37</f>
        <v>2342.7556741229255</v>
      </c>
      <c r="AK4066">
        <f>AC4066/'Totals and Drop Down Lists'!Y$6*Inputs!G$37</f>
        <v>3236.8378530810869</v>
      </c>
      <c r="AL4066">
        <f>AD4066/'Totals and Drop Down Lists'!Z$6*Inputs!H$37</f>
        <v>3311.2280245074758</v>
      </c>
      <c r="AM4066">
        <f>AE4066/'Totals and Drop Down Lists'!AA$6*Inputs!I$37</f>
        <v>1477.3391874374761</v>
      </c>
      <c r="AN4066">
        <f>AF4066/'Totals and Drop Down Lists'!AB$6*Inputs!J$37</f>
        <v>498.9173285086186</v>
      </c>
      <c r="AO4066">
        <f>AG4066/'Totals and Drop Down Lists'!AC$6*Inputs!K$37</f>
        <v>1396.7682134318716</v>
      </c>
      <c r="AP4066">
        <f>AH4066/'Totals and Drop Down Lists'!AD$6*Inputs!L$37</f>
        <v>1569.5389847466076</v>
      </c>
      <c r="AQ4066">
        <f>IF(OR($D4066="51",$D4066="52",$D4066="61"),(AA4066/'Totals and Drop Down Lists'!W$4)*Inputs!E$38,0)</f>
        <v>0</v>
      </c>
      <c r="AR4066">
        <f>IF(OR($D4066="51",$D4066="52",$D4066="61"),(AB4066/'Totals and Drop Down Lists'!X$4)*Inputs!F$38,0)</f>
        <v>0</v>
      </c>
      <c r="AS4066">
        <f>IF(OR($D4066="51",$D4066="52",$D4066="61"),(AC4066/'Totals and Drop Down Lists'!Y$4)*Inputs!G$38,0)</f>
        <v>0</v>
      </c>
      <c r="AT4066">
        <f>IF(OR($D4066="51",$D4066="52",$D4066="61"),(AD4066/'Totals and Drop Down Lists'!Z$4)*Inputs!H$38,0)</f>
        <v>0</v>
      </c>
      <c r="AU4066">
        <f>IF(OR($D4066="51",$D4066="52",$D4066="61"),(AE4066/'Totals and Drop Down Lists'!AA$4)*Inputs!I$38,0)</f>
        <v>0</v>
      </c>
      <c r="AV4066">
        <f>IF(OR($D4066="51",$D4066="52",$D4066="61"),(AF4066/'Totals and Drop Down Lists'!AB$4)*Inputs!J$38,0)</f>
        <v>0</v>
      </c>
      <c r="AW4066">
        <f>IF(OR($D4066="51",$D4066="52",$D4066="61"),(AG4066/'Totals and Drop Down Lists'!AC$4)*Inputs!K$38,0)</f>
        <v>0</v>
      </c>
      <c r="AX4066">
        <f>IF(OR($D4066="51",$D4066="52",$D4066="61"),(AH4066/'Totals and Drop Down Lists'!AD$4)*Inputs!L$38,0)</f>
        <v>0</v>
      </c>
      <c r="AY4066">
        <f>IF(OR($D4066="51",$D4066="52",$D4066="61"),0,(AA4066/'Totals and Drop Down Lists'!W$5)*Inputs!E$39)</f>
        <v>0</v>
      </c>
      <c r="AZ4066">
        <f>IF(OR($D4066="51",$D4066="52",$D4066="61"),0,(AB4066/'Totals and Drop Down Lists'!X$5)*Inputs!F$39)</f>
        <v>0</v>
      </c>
      <c r="BA4066">
        <f>IF(OR($D4066="51",$D4066="52",$D4066="61"),0,(AC4066/'Totals and Drop Down Lists'!Y$5)*Inputs!G$39)</f>
        <v>0</v>
      </c>
      <c r="BB4066">
        <f>IF(OR($D4066="51",$D4066="52",$D4066="61"),0,(AD4066/'Totals and Drop Down Lists'!Z$5)*Inputs!H$39)</f>
        <v>0</v>
      </c>
      <c r="BC4066">
        <f>IF(OR($D4066="51",$D4066="52",$D4066="61"),0,(AE4066/'Totals and Drop Down Lists'!AA$5)*Inputs!I$39)</f>
        <v>0</v>
      </c>
      <c r="BD4066">
        <f>IF(OR($D4066="51",$D4066="52",$D4066="61"),0,(AF4066/'Totals and Drop Down Lists'!AB$5)*Inputs!J$39)</f>
        <v>0</v>
      </c>
      <c r="BE4066">
        <f>IF(OR($D4066="51",$D4066="52",$D4066="61"),0,(AG4066/'Totals and Drop Down Lists'!AC$5)*Inputs!K$39)</f>
        <v>0</v>
      </c>
      <c r="BF4066">
        <f>IF(OR($D4066="51",$D4066="52",$D4066="61"),0,(AH4066/'Totals and Drop Down Lists'!AD$5)*Inputs!L$39)</f>
        <v>0</v>
      </c>
      <c r="BG4066" s="10">
        <f t="shared" si="568"/>
        <v>20322.160598179016</v>
      </c>
    </row>
    <row r="4067" spans="1:59">
      <c r="A4067" s="1" t="s">
        <v>7721</v>
      </c>
      <c r="B4067" s="1" t="s">
        <v>6472</v>
      </c>
      <c r="C4067" s="1" t="s">
        <v>6473</v>
      </c>
      <c r="D4067" s="1" t="s">
        <v>10</v>
      </c>
      <c r="E4067" s="1" t="s">
        <v>6474</v>
      </c>
      <c r="F4067" s="2">
        <v>22947</v>
      </c>
      <c r="G4067" s="2">
        <v>322</v>
      </c>
      <c r="H4067" s="2">
        <v>31</v>
      </c>
      <c r="I4067" s="2">
        <v>6605</v>
      </c>
      <c r="J4067" s="2">
        <v>9603</v>
      </c>
      <c r="K4067" s="2">
        <v>4258</v>
      </c>
      <c r="L4067" s="2">
        <v>20</v>
      </c>
      <c r="M4067" s="2">
        <v>23</v>
      </c>
      <c r="N4067" s="2">
        <v>0</v>
      </c>
      <c r="O4067" s="2">
        <v>74</v>
      </c>
      <c r="P4067" s="2">
        <v>0</v>
      </c>
      <c r="Q4067" s="2">
        <v>0</v>
      </c>
      <c r="R4067" s="2">
        <v>1645</v>
      </c>
      <c r="S4067" s="2">
        <v>2253000</v>
      </c>
      <c r="T4067" s="2">
        <v>119408700</v>
      </c>
      <c r="U4067" s="2">
        <v>298</v>
      </c>
      <c r="V4067" s="2">
        <v>440</v>
      </c>
      <c r="W4067" s="2">
        <v>60</v>
      </c>
      <c r="X4067" s="2">
        <v>1180</v>
      </c>
      <c r="Y4067" s="2">
        <v>155</v>
      </c>
      <c r="Z4067" s="2">
        <v>575</v>
      </c>
      <c r="AA4067" s="9">
        <f t="shared" si="569"/>
        <v>22947</v>
      </c>
      <c r="AB4067" s="9">
        <f t="shared" si="570"/>
        <v>6252</v>
      </c>
      <c r="AC4067" s="9">
        <f t="shared" si="571"/>
        <v>1762</v>
      </c>
      <c r="AD4067" s="9">
        <f t="shared" si="572"/>
        <v>1645</v>
      </c>
      <c r="AE4067" s="44">
        <f t="shared" si="573"/>
        <v>1.3185608333720451E-4</v>
      </c>
      <c r="AF4067" s="9">
        <f t="shared" si="574"/>
        <v>680</v>
      </c>
      <c r="AG4067" s="9">
        <f t="shared" si="567"/>
        <v>730</v>
      </c>
      <c r="AH4067" s="44">
        <f t="shared" si="575"/>
        <v>1.2044053463172097E-4</v>
      </c>
      <c r="AI4067">
        <f>AA4067/'Totals and Drop Down Lists'!W$6*Inputs!E$37</f>
        <v>20816.150922867862</v>
      </c>
      <c r="AJ4067">
        <f>AB4067/'Totals and Drop Down Lists'!X$6*Inputs!F$37</f>
        <v>20571.50066659625</v>
      </c>
      <c r="AK4067">
        <f>AC4067/'Totals and Drop Down Lists'!Y$6*Inputs!G$37</f>
        <v>11615.699179488543</v>
      </c>
      <c r="AL4067">
        <f>AD4067/'Totals and Drop Down Lists'!Z$6*Inputs!H$37</f>
        <v>13188.789589139948</v>
      </c>
      <c r="AM4067">
        <f>AE4067/'Totals and Drop Down Lists'!AA$6*Inputs!I$37</f>
        <v>16414.678155451958</v>
      </c>
      <c r="AN4067">
        <f>AF4067/'Totals and Drop Down Lists'!AB$6*Inputs!J$37</f>
        <v>13570.551335434424</v>
      </c>
      <c r="AO4067">
        <f>AG4067/'Totals and Drop Down Lists'!AC$6*Inputs!K$37</f>
        <v>13595.210610736882</v>
      </c>
      <c r="AP4067">
        <f>AH4067/'Totals and Drop Down Lists'!AD$6*Inputs!L$37</f>
        <v>28343.260060785677</v>
      </c>
      <c r="AQ4067">
        <f>IF(OR($D4067="51",$D4067="52",$D4067="61"),(AA4067/'Totals and Drop Down Lists'!W$4)*Inputs!E$38,0)</f>
        <v>0</v>
      </c>
      <c r="AR4067">
        <f>IF(OR($D4067="51",$D4067="52",$D4067="61"),(AB4067/'Totals and Drop Down Lists'!X$4)*Inputs!F$38,0)</f>
        <v>0</v>
      </c>
      <c r="AS4067">
        <f>IF(OR($D4067="51",$D4067="52",$D4067="61"),(AC4067/'Totals and Drop Down Lists'!Y$4)*Inputs!G$38,0)</f>
        <v>0</v>
      </c>
      <c r="AT4067">
        <f>IF(OR($D4067="51",$D4067="52",$D4067="61"),(AD4067/'Totals and Drop Down Lists'!Z$4)*Inputs!H$38,0)</f>
        <v>0</v>
      </c>
      <c r="AU4067">
        <f>IF(OR($D4067="51",$D4067="52",$D4067="61"),(AE4067/'Totals and Drop Down Lists'!AA$4)*Inputs!I$38,0)</f>
        <v>0</v>
      </c>
      <c r="AV4067">
        <f>IF(OR($D4067="51",$D4067="52",$D4067="61"),(AF4067/'Totals and Drop Down Lists'!AB$4)*Inputs!J$38,0)</f>
        <v>0</v>
      </c>
      <c r="AW4067">
        <f>IF(OR($D4067="51",$D4067="52",$D4067="61"),(AG4067/'Totals and Drop Down Lists'!AC$4)*Inputs!K$38,0)</f>
        <v>0</v>
      </c>
      <c r="AX4067">
        <f>IF(OR($D4067="51",$D4067="52",$D4067="61"),(AH4067/'Totals and Drop Down Lists'!AD$4)*Inputs!L$38,0)</f>
        <v>0</v>
      </c>
      <c r="AY4067">
        <f>IF(OR($D4067="51",$D4067="52",$D4067="61"),0,(AA4067/'Totals and Drop Down Lists'!W$5)*Inputs!E$39)</f>
        <v>0</v>
      </c>
      <c r="AZ4067">
        <f>IF(OR($D4067="51",$D4067="52",$D4067="61"),0,(AB4067/'Totals and Drop Down Lists'!X$5)*Inputs!F$39)</f>
        <v>0</v>
      </c>
      <c r="BA4067">
        <f>IF(OR($D4067="51",$D4067="52",$D4067="61"),0,(AC4067/'Totals and Drop Down Lists'!Y$5)*Inputs!G$39)</f>
        <v>0</v>
      </c>
      <c r="BB4067">
        <f>IF(OR($D4067="51",$D4067="52",$D4067="61"),0,(AD4067/'Totals and Drop Down Lists'!Z$5)*Inputs!H$39)</f>
        <v>0</v>
      </c>
      <c r="BC4067">
        <f>IF(OR($D4067="51",$D4067="52",$D4067="61"),0,(AE4067/'Totals and Drop Down Lists'!AA$5)*Inputs!I$39)</f>
        <v>0</v>
      </c>
      <c r="BD4067">
        <f>IF(OR($D4067="51",$D4067="52",$D4067="61"),0,(AF4067/'Totals and Drop Down Lists'!AB$5)*Inputs!J$39)</f>
        <v>0</v>
      </c>
      <c r="BE4067">
        <f>IF(OR($D4067="51",$D4067="52",$D4067="61"),0,(AG4067/'Totals and Drop Down Lists'!AC$5)*Inputs!K$39)</f>
        <v>0</v>
      </c>
      <c r="BF4067">
        <f>IF(OR($D4067="51",$D4067="52",$D4067="61"),0,(AH4067/'Totals and Drop Down Lists'!AD$5)*Inputs!L$39)</f>
        <v>0</v>
      </c>
      <c r="BG4067" s="10">
        <f t="shared" si="568"/>
        <v>138115.84052050157</v>
      </c>
    </row>
    <row r="4068" spans="1:59">
      <c r="A4068" s="1" t="s">
        <v>7721</v>
      </c>
      <c r="B4068" s="1" t="s">
        <v>6472</v>
      </c>
      <c r="C4068" s="1" t="s">
        <v>6475</v>
      </c>
      <c r="D4068" s="1" t="s">
        <v>10</v>
      </c>
      <c r="E4068" s="1" t="s">
        <v>6476</v>
      </c>
      <c r="F4068" s="2">
        <v>36794</v>
      </c>
      <c r="G4068" s="2">
        <v>259</v>
      </c>
      <c r="H4068" s="2">
        <v>0</v>
      </c>
      <c r="I4068" s="2">
        <v>10588</v>
      </c>
      <c r="J4068" s="2">
        <v>14879</v>
      </c>
      <c r="K4068" s="2">
        <v>5913</v>
      </c>
      <c r="L4068" s="2">
        <v>44</v>
      </c>
      <c r="M4068" s="2">
        <v>17</v>
      </c>
      <c r="N4068" s="2">
        <v>0</v>
      </c>
      <c r="O4068" s="2">
        <v>129</v>
      </c>
      <c r="P4068" s="2">
        <v>18</v>
      </c>
      <c r="Q4068" s="2">
        <v>0</v>
      </c>
      <c r="R4068" s="2">
        <v>3380</v>
      </c>
      <c r="S4068" s="2">
        <v>3160000</v>
      </c>
      <c r="T4068" s="2">
        <v>157656500</v>
      </c>
      <c r="U4068" s="2">
        <v>479</v>
      </c>
      <c r="V4068" s="2">
        <v>645</v>
      </c>
      <c r="W4068" s="2">
        <v>215</v>
      </c>
      <c r="X4068" s="2">
        <v>1505</v>
      </c>
      <c r="Y4068" s="2">
        <v>220</v>
      </c>
      <c r="Z4068" s="2">
        <v>790</v>
      </c>
      <c r="AA4068" s="9">
        <f t="shared" si="569"/>
        <v>36794</v>
      </c>
      <c r="AB4068" s="9">
        <f t="shared" si="570"/>
        <v>10329</v>
      </c>
      <c r="AC4068" s="9">
        <f t="shared" si="571"/>
        <v>3588</v>
      </c>
      <c r="AD4068" s="9">
        <f t="shared" si="572"/>
        <v>3380</v>
      </c>
      <c r="AE4068" s="44">
        <f t="shared" si="573"/>
        <v>1.6411104093765825E-4</v>
      </c>
      <c r="AF4068" s="9">
        <f t="shared" si="574"/>
        <v>645</v>
      </c>
      <c r="AG4068" s="9">
        <f t="shared" si="567"/>
        <v>1010</v>
      </c>
      <c r="AH4068" s="44">
        <f t="shared" si="575"/>
        <v>1.4935047057274564E-4</v>
      </c>
      <c r="AI4068">
        <f>AA4068/'Totals and Drop Down Lists'!W$6*Inputs!E$37</f>
        <v>33377.32414067199</v>
      </c>
      <c r="AJ4068">
        <f>AB4068/'Totals and Drop Down Lists'!X$6*Inputs!F$37</f>
        <v>33986.409210696205</v>
      </c>
      <c r="AK4068">
        <f>AC4068/'Totals and Drop Down Lists'!Y$6*Inputs!G$37</f>
        <v>23653.307977301301</v>
      </c>
      <c r="AL4068">
        <f>AD4068/'Totals and Drop Down Lists'!Z$6*Inputs!H$37</f>
        <v>27099.154292579347</v>
      </c>
      <c r="AM4068">
        <f>AE4068/'Totals and Drop Down Lists'!AA$6*Inputs!I$37</f>
        <v>20430.076872970258</v>
      </c>
      <c r="AN4068">
        <f>AF4068/'Totals and Drop Down Lists'!AB$6*Inputs!J$37</f>
        <v>12872.06707552236</v>
      </c>
      <c r="AO4068">
        <f>AG4068/'Totals and Drop Down Lists'!AC$6*Inputs!K$37</f>
        <v>18809.811940882537</v>
      </c>
      <c r="AP4068">
        <f>AH4068/'Totals and Drop Down Lists'!AD$6*Inputs!L$37</f>
        <v>35146.632656421003</v>
      </c>
      <c r="AQ4068">
        <f>IF(OR($D4068="51",$D4068="52",$D4068="61"),(AA4068/'Totals and Drop Down Lists'!W$4)*Inputs!E$38,0)</f>
        <v>0</v>
      </c>
      <c r="AR4068">
        <f>IF(OR($D4068="51",$D4068="52",$D4068="61"),(AB4068/'Totals and Drop Down Lists'!X$4)*Inputs!F$38,0)</f>
        <v>0</v>
      </c>
      <c r="AS4068">
        <f>IF(OR($D4068="51",$D4068="52",$D4068="61"),(AC4068/'Totals and Drop Down Lists'!Y$4)*Inputs!G$38,0)</f>
        <v>0</v>
      </c>
      <c r="AT4068">
        <f>IF(OR($D4068="51",$D4068="52",$D4068="61"),(AD4068/'Totals and Drop Down Lists'!Z$4)*Inputs!H$38,0)</f>
        <v>0</v>
      </c>
      <c r="AU4068">
        <f>IF(OR($D4068="51",$D4068="52",$D4068="61"),(AE4068/'Totals and Drop Down Lists'!AA$4)*Inputs!I$38,0)</f>
        <v>0</v>
      </c>
      <c r="AV4068">
        <f>IF(OR($D4068="51",$D4068="52",$D4068="61"),(AF4068/'Totals and Drop Down Lists'!AB$4)*Inputs!J$38,0)</f>
        <v>0</v>
      </c>
      <c r="AW4068">
        <f>IF(OR($D4068="51",$D4068="52",$D4068="61"),(AG4068/'Totals and Drop Down Lists'!AC$4)*Inputs!K$38,0)</f>
        <v>0</v>
      </c>
      <c r="AX4068">
        <f>IF(OR($D4068="51",$D4068="52",$D4068="61"),(AH4068/'Totals and Drop Down Lists'!AD$4)*Inputs!L$38,0)</f>
        <v>0</v>
      </c>
      <c r="AY4068">
        <f>IF(OR($D4068="51",$D4068="52",$D4068="61"),0,(AA4068/'Totals and Drop Down Lists'!W$5)*Inputs!E$39)</f>
        <v>0</v>
      </c>
      <c r="AZ4068">
        <f>IF(OR($D4068="51",$D4068="52",$D4068="61"),0,(AB4068/'Totals and Drop Down Lists'!X$5)*Inputs!F$39)</f>
        <v>0</v>
      </c>
      <c r="BA4068">
        <f>IF(OR($D4068="51",$D4068="52",$D4068="61"),0,(AC4068/'Totals and Drop Down Lists'!Y$5)*Inputs!G$39)</f>
        <v>0</v>
      </c>
      <c r="BB4068">
        <f>IF(OR($D4068="51",$D4068="52",$D4068="61"),0,(AD4068/'Totals and Drop Down Lists'!Z$5)*Inputs!H$39)</f>
        <v>0</v>
      </c>
      <c r="BC4068">
        <f>IF(OR($D4068="51",$D4068="52",$D4068="61"),0,(AE4068/'Totals and Drop Down Lists'!AA$5)*Inputs!I$39)</f>
        <v>0</v>
      </c>
      <c r="BD4068">
        <f>IF(OR($D4068="51",$D4068="52",$D4068="61"),0,(AF4068/'Totals and Drop Down Lists'!AB$5)*Inputs!J$39)</f>
        <v>0</v>
      </c>
      <c r="BE4068">
        <f>IF(OR($D4068="51",$D4068="52",$D4068="61"),0,(AG4068/'Totals and Drop Down Lists'!AC$5)*Inputs!K$39)</f>
        <v>0</v>
      </c>
      <c r="BF4068">
        <f>IF(OR($D4068="51",$D4068="52",$D4068="61"),0,(AH4068/'Totals and Drop Down Lists'!AD$5)*Inputs!L$39)</f>
        <v>0</v>
      </c>
      <c r="BG4068" s="10">
        <f t="shared" si="568"/>
        <v>205374.78416704497</v>
      </c>
    </row>
    <row r="4069" spans="1:59">
      <c r="A4069" s="1" t="s">
        <v>7721</v>
      </c>
      <c r="B4069" s="1" t="s">
        <v>6472</v>
      </c>
      <c r="C4069" s="1" t="s">
        <v>410</v>
      </c>
      <c r="D4069" s="1" t="s">
        <v>58</v>
      </c>
      <c r="E4069" s="1" t="s">
        <v>6477</v>
      </c>
      <c r="F4069" s="2">
        <v>94767</v>
      </c>
      <c r="G4069" s="2">
        <v>2022</v>
      </c>
      <c r="H4069" s="2">
        <v>71</v>
      </c>
      <c r="I4069" s="2">
        <v>18500</v>
      </c>
      <c r="J4069" s="2">
        <v>35593</v>
      </c>
      <c r="K4069" s="2">
        <v>9910</v>
      </c>
      <c r="L4069" s="2">
        <v>100</v>
      </c>
      <c r="M4069" s="2">
        <v>29</v>
      </c>
      <c r="N4069" s="2">
        <v>3</v>
      </c>
      <c r="O4069" s="2">
        <v>199</v>
      </c>
      <c r="P4069" s="2">
        <v>70</v>
      </c>
      <c r="Q4069" s="2">
        <v>0</v>
      </c>
      <c r="R4069" s="2">
        <v>1754</v>
      </c>
      <c r="S4069" s="2">
        <v>5867100</v>
      </c>
      <c r="T4069" s="2">
        <v>318996400</v>
      </c>
      <c r="U4069" s="2">
        <v>676</v>
      </c>
      <c r="V4069" s="2">
        <v>613</v>
      </c>
      <c r="W4069" s="2">
        <v>140</v>
      </c>
      <c r="X4069" s="2">
        <v>2589</v>
      </c>
      <c r="Y4069" s="2">
        <v>265</v>
      </c>
      <c r="Z4069" s="2">
        <v>1869</v>
      </c>
      <c r="AA4069" s="9">
        <f t="shared" si="569"/>
        <v>94767</v>
      </c>
      <c r="AB4069" s="9">
        <f t="shared" si="570"/>
        <v>16407</v>
      </c>
      <c r="AC4069" s="9">
        <f t="shared" si="571"/>
        <v>2155</v>
      </c>
      <c r="AD4069" s="9">
        <f t="shared" si="572"/>
        <v>1754</v>
      </c>
      <c r="AE4069" s="44">
        <f t="shared" si="573"/>
        <v>1.9269857377844182E-4</v>
      </c>
      <c r="AF4069" s="9">
        <f t="shared" si="574"/>
        <v>1836</v>
      </c>
      <c r="AG4069" s="9">
        <f t="shared" si="567"/>
        <v>2134</v>
      </c>
      <c r="AH4069" s="44">
        <f t="shared" si="575"/>
        <v>2.210825989349082E-4</v>
      </c>
      <c r="AI4069">
        <f>AA4069/'Totals and Drop Down Lists'!W$6*Inputs!E$37</f>
        <v>85966.974964370878</v>
      </c>
      <c r="AJ4069">
        <f>AB4069/'Totals and Drop Down Lists'!X$6*Inputs!F$37</f>
        <v>53985.382507492744</v>
      </c>
      <c r="AK4069">
        <f>AC4069/'Totals and Drop Down Lists'!Y$6*Inputs!G$37</f>
        <v>14206.487929510677</v>
      </c>
      <c r="AL4069">
        <f>AD4069/'Totals and Drop Down Lists'!Z$6*Inputs!H$37</f>
        <v>14062.697227569281</v>
      </c>
      <c r="AM4069">
        <f>AE4069/'Totals and Drop Down Lists'!AA$6*Inputs!I$37</f>
        <v>23988.920264668901</v>
      </c>
      <c r="AN4069">
        <f>AF4069/'Totals and Drop Down Lists'!AB$6*Inputs!J$37</f>
        <v>36640.488605672952</v>
      </c>
      <c r="AO4069">
        <f>AG4069/'Totals and Drop Down Lists'!AC$6*Inputs!K$37</f>
        <v>39742.711566181511</v>
      </c>
      <c r="AP4069">
        <f>AH4069/'Totals and Drop Down Lists'!AD$6*Inputs!L$37</f>
        <v>52027.347899833425</v>
      </c>
      <c r="AQ4069">
        <f>IF(OR($D4069="51",$D4069="52",$D4069="61"),(AA4069/'Totals and Drop Down Lists'!W$4)*Inputs!E$38,0)</f>
        <v>0</v>
      </c>
      <c r="AR4069">
        <f>IF(OR($D4069="51",$D4069="52",$D4069="61"),(AB4069/'Totals and Drop Down Lists'!X$4)*Inputs!F$38,0)</f>
        <v>0</v>
      </c>
      <c r="AS4069">
        <f>IF(OR($D4069="51",$D4069="52",$D4069="61"),(AC4069/'Totals and Drop Down Lists'!Y$4)*Inputs!G$38,0)</f>
        <v>0</v>
      </c>
      <c r="AT4069">
        <f>IF(OR($D4069="51",$D4069="52",$D4069="61"),(AD4069/'Totals and Drop Down Lists'!Z$4)*Inputs!H$38,0)</f>
        <v>0</v>
      </c>
      <c r="AU4069">
        <f>IF(OR($D4069="51",$D4069="52",$D4069="61"),(AE4069/'Totals and Drop Down Lists'!AA$4)*Inputs!I$38,0)</f>
        <v>0</v>
      </c>
      <c r="AV4069">
        <f>IF(OR($D4069="51",$D4069="52",$D4069="61"),(AF4069/'Totals and Drop Down Lists'!AB$4)*Inputs!J$38,0)</f>
        <v>0</v>
      </c>
      <c r="AW4069">
        <f>IF(OR($D4069="51",$D4069="52",$D4069="61"),(AG4069/'Totals and Drop Down Lists'!AC$4)*Inputs!K$38,0)</f>
        <v>0</v>
      </c>
      <c r="AX4069">
        <f>IF(OR($D4069="51",$D4069="52",$D4069="61"),(AH4069/'Totals and Drop Down Lists'!AD$4)*Inputs!L$38,0)</f>
        <v>0</v>
      </c>
      <c r="AY4069">
        <f>IF(OR($D4069="51",$D4069="52",$D4069="61"),0,(AA4069/'Totals and Drop Down Lists'!W$5)*Inputs!E$39)</f>
        <v>0</v>
      </c>
      <c r="AZ4069">
        <f>IF(OR($D4069="51",$D4069="52",$D4069="61"),0,(AB4069/'Totals and Drop Down Lists'!X$5)*Inputs!F$39)</f>
        <v>0</v>
      </c>
      <c r="BA4069">
        <f>IF(OR($D4069="51",$D4069="52",$D4069="61"),0,(AC4069/'Totals and Drop Down Lists'!Y$5)*Inputs!G$39)</f>
        <v>0</v>
      </c>
      <c r="BB4069">
        <f>IF(OR($D4069="51",$D4069="52",$D4069="61"),0,(AD4069/'Totals and Drop Down Lists'!Z$5)*Inputs!H$39)</f>
        <v>0</v>
      </c>
      <c r="BC4069">
        <f>IF(OR($D4069="51",$D4069="52",$D4069="61"),0,(AE4069/'Totals and Drop Down Lists'!AA$5)*Inputs!I$39)</f>
        <v>0</v>
      </c>
      <c r="BD4069">
        <f>IF(OR($D4069="51",$D4069="52",$D4069="61"),0,(AF4069/'Totals and Drop Down Lists'!AB$5)*Inputs!J$39)</f>
        <v>0</v>
      </c>
      <c r="BE4069">
        <f>IF(OR($D4069="51",$D4069="52",$D4069="61"),0,(AG4069/'Totals and Drop Down Lists'!AC$5)*Inputs!K$39)</f>
        <v>0</v>
      </c>
      <c r="BF4069">
        <f>IF(OR($D4069="51",$D4069="52",$D4069="61"),0,(AH4069/'Totals and Drop Down Lists'!AD$5)*Inputs!L$39)</f>
        <v>0</v>
      </c>
      <c r="BG4069" s="10">
        <f t="shared" si="568"/>
        <v>320621.01096530037</v>
      </c>
    </row>
    <row r="4070" spans="1:59">
      <c r="A4070" s="1" t="s">
        <v>7721</v>
      </c>
      <c r="B4070" s="1" t="s">
        <v>6472</v>
      </c>
      <c r="C4070" s="1" t="s">
        <v>1556</v>
      </c>
      <c r="D4070" s="1" t="s">
        <v>25</v>
      </c>
      <c r="E4070" s="1" t="s">
        <v>6478</v>
      </c>
      <c r="F4070" s="2">
        <v>26034</v>
      </c>
      <c r="G4070" s="2">
        <v>186</v>
      </c>
      <c r="H4070" s="2">
        <v>0</v>
      </c>
      <c r="I4070" s="2">
        <v>5415</v>
      </c>
      <c r="J4070" s="2">
        <v>11656</v>
      </c>
      <c r="K4070" s="2">
        <v>2790</v>
      </c>
      <c r="L4070" s="2">
        <v>39</v>
      </c>
      <c r="M4070" s="2">
        <v>87</v>
      </c>
      <c r="N4070" s="2">
        <v>0</v>
      </c>
      <c r="O4070" s="2">
        <v>105</v>
      </c>
      <c r="P4070" s="2">
        <v>0</v>
      </c>
      <c r="Q4070" s="2">
        <v>5</v>
      </c>
      <c r="R4070" s="2">
        <v>923</v>
      </c>
      <c r="S4070" s="2">
        <v>1282000</v>
      </c>
      <c r="T4070" s="2">
        <v>84852500</v>
      </c>
      <c r="U4070" s="2">
        <v>208</v>
      </c>
      <c r="V4070" s="2">
        <v>290</v>
      </c>
      <c r="W4070" s="2">
        <v>50</v>
      </c>
      <c r="X4070" s="2">
        <v>620</v>
      </c>
      <c r="Y4070" s="2">
        <v>95</v>
      </c>
      <c r="Z4070" s="2">
        <v>240</v>
      </c>
      <c r="AA4070" s="9">
        <f t="shared" si="569"/>
        <v>26034</v>
      </c>
      <c r="AB4070" s="9">
        <f t="shared" si="570"/>
        <v>5229</v>
      </c>
      <c r="AC4070" s="9">
        <f t="shared" si="571"/>
        <v>1159</v>
      </c>
      <c r="AD4070" s="9">
        <f t="shared" si="572"/>
        <v>923</v>
      </c>
      <c r="AE4070" s="44">
        <f t="shared" si="573"/>
        <v>4.6639582457149811E-5</v>
      </c>
      <c r="AF4070" s="9">
        <f t="shared" si="574"/>
        <v>280</v>
      </c>
      <c r="AG4070" s="9">
        <f t="shared" si="567"/>
        <v>335</v>
      </c>
      <c r="AH4070" s="44">
        <f t="shared" si="575"/>
        <v>2.9836684216137971E-5</v>
      </c>
      <c r="AI4070">
        <f>AA4070/'Totals and Drop Down Lists'!W$6*Inputs!E$37</f>
        <v>23616.493359739485</v>
      </c>
      <c r="AJ4070">
        <f>AB4070/'Totals and Drop Down Lists'!X$6*Inputs!F$37</f>
        <v>17205.434578635923</v>
      </c>
      <c r="AK4070">
        <f>AC4070/'Totals and Drop Down Lists'!Y$6*Inputs!G$37</f>
        <v>7640.5194943400802</v>
      </c>
      <c r="AL4070">
        <f>AD4070/'Totals and Drop Down Lists'!Z$6*Inputs!H$37</f>
        <v>7400.1536722043593</v>
      </c>
      <c r="AM4070">
        <f>AE4070/'Totals and Drop Down Lists'!AA$6*Inputs!I$37</f>
        <v>5806.1313210777216</v>
      </c>
      <c r="AN4070">
        <f>AF4070/'Totals and Drop Down Lists'!AB$6*Inputs!J$37</f>
        <v>5587.8740792965273</v>
      </c>
      <c r="AO4070">
        <f>AG4070/'Totals and Drop Down Lists'!AC$6*Inputs!K$37</f>
        <v>6238.8980199956932</v>
      </c>
      <c r="AP4070">
        <f>AH4070/'Totals and Drop Down Lists'!AD$6*Inputs!L$37</f>
        <v>7021.4641829297407</v>
      </c>
      <c r="AQ4070">
        <f>IF(OR($D4070="51",$D4070="52",$D4070="61"),(AA4070/'Totals and Drop Down Lists'!W$4)*Inputs!E$38,0)</f>
        <v>0</v>
      </c>
      <c r="AR4070">
        <f>IF(OR($D4070="51",$D4070="52",$D4070="61"),(AB4070/'Totals and Drop Down Lists'!X$4)*Inputs!F$38,0)</f>
        <v>0</v>
      </c>
      <c r="AS4070">
        <f>IF(OR($D4070="51",$D4070="52",$D4070="61"),(AC4070/'Totals and Drop Down Lists'!Y$4)*Inputs!G$38,0)</f>
        <v>0</v>
      </c>
      <c r="AT4070">
        <f>IF(OR($D4070="51",$D4070="52",$D4070="61"),(AD4070/'Totals and Drop Down Lists'!Z$4)*Inputs!H$38,0)</f>
        <v>0</v>
      </c>
      <c r="AU4070">
        <f>IF(OR($D4070="51",$D4070="52",$D4070="61"),(AE4070/'Totals and Drop Down Lists'!AA$4)*Inputs!I$38,0)</f>
        <v>0</v>
      </c>
      <c r="AV4070">
        <f>IF(OR($D4070="51",$D4070="52",$D4070="61"),(AF4070/'Totals and Drop Down Lists'!AB$4)*Inputs!J$38,0)</f>
        <v>0</v>
      </c>
      <c r="AW4070">
        <f>IF(OR($D4070="51",$D4070="52",$D4070="61"),(AG4070/'Totals and Drop Down Lists'!AC$4)*Inputs!K$38,0)</f>
        <v>0</v>
      </c>
      <c r="AX4070">
        <f>IF(OR($D4070="51",$D4070="52",$D4070="61"),(AH4070/'Totals and Drop Down Lists'!AD$4)*Inputs!L$38,0)</f>
        <v>0</v>
      </c>
      <c r="AY4070">
        <f>IF(OR($D4070="51",$D4070="52",$D4070="61"),0,(AA4070/'Totals and Drop Down Lists'!W$5)*Inputs!E$39)</f>
        <v>0</v>
      </c>
      <c r="AZ4070">
        <f>IF(OR($D4070="51",$D4070="52",$D4070="61"),0,(AB4070/'Totals and Drop Down Lists'!X$5)*Inputs!F$39)</f>
        <v>0</v>
      </c>
      <c r="BA4070">
        <f>IF(OR($D4070="51",$D4070="52",$D4070="61"),0,(AC4070/'Totals and Drop Down Lists'!Y$5)*Inputs!G$39)</f>
        <v>0</v>
      </c>
      <c r="BB4070">
        <f>IF(OR($D4070="51",$D4070="52",$D4070="61"),0,(AD4070/'Totals and Drop Down Lists'!Z$5)*Inputs!H$39)</f>
        <v>0</v>
      </c>
      <c r="BC4070">
        <f>IF(OR($D4070="51",$D4070="52",$D4070="61"),0,(AE4070/'Totals and Drop Down Lists'!AA$5)*Inputs!I$39)</f>
        <v>0</v>
      </c>
      <c r="BD4070">
        <f>IF(OR($D4070="51",$D4070="52",$D4070="61"),0,(AF4070/'Totals and Drop Down Lists'!AB$5)*Inputs!J$39)</f>
        <v>0</v>
      </c>
      <c r="BE4070">
        <f>IF(OR($D4070="51",$D4070="52",$D4070="61"),0,(AG4070/'Totals and Drop Down Lists'!AC$5)*Inputs!K$39)</f>
        <v>0</v>
      </c>
      <c r="BF4070">
        <f>IF(OR($D4070="51",$D4070="52",$D4070="61"),0,(AH4070/'Totals and Drop Down Lists'!AD$5)*Inputs!L$39)</f>
        <v>0</v>
      </c>
      <c r="BG4070" s="10">
        <f t="shared" si="568"/>
        <v>80516.968708219531</v>
      </c>
    </row>
    <row r="4071" spans="1:59">
      <c r="A4071" s="1" t="s">
        <v>7721</v>
      </c>
      <c r="B4071" s="1" t="s">
        <v>6472</v>
      </c>
      <c r="C4071" s="1" t="s">
        <v>1151</v>
      </c>
      <c r="D4071" s="1" t="s">
        <v>25</v>
      </c>
      <c r="E4071" s="1" t="s">
        <v>6479</v>
      </c>
      <c r="F4071" s="2">
        <v>71076</v>
      </c>
      <c r="G4071" s="2">
        <v>396</v>
      </c>
      <c r="H4071" s="2">
        <v>11</v>
      </c>
      <c r="I4071" s="2">
        <v>13966</v>
      </c>
      <c r="J4071" s="2">
        <v>24923</v>
      </c>
      <c r="K4071" s="2">
        <v>5901</v>
      </c>
      <c r="L4071" s="2">
        <v>379</v>
      </c>
      <c r="M4071" s="2">
        <v>112</v>
      </c>
      <c r="N4071" s="2">
        <v>72</v>
      </c>
      <c r="O4071" s="2">
        <v>84</v>
      </c>
      <c r="P4071" s="2">
        <v>122</v>
      </c>
      <c r="Q4071" s="2">
        <v>123</v>
      </c>
      <c r="R4071" s="2">
        <v>1476</v>
      </c>
      <c r="S4071" s="2">
        <v>2515600</v>
      </c>
      <c r="T4071" s="2">
        <v>174073800</v>
      </c>
      <c r="U4071" s="2">
        <v>1031</v>
      </c>
      <c r="V4071" s="2">
        <v>528</v>
      </c>
      <c r="W4071" s="2">
        <v>182</v>
      </c>
      <c r="X4071" s="2">
        <v>1221</v>
      </c>
      <c r="Y4071" s="2">
        <v>147</v>
      </c>
      <c r="Z4071" s="2">
        <v>448</v>
      </c>
      <c r="AA4071" s="9">
        <f t="shared" si="569"/>
        <v>71076</v>
      </c>
      <c r="AB4071" s="9">
        <f t="shared" si="570"/>
        <v>13559</v>
      </c>
      <c r="AC4071" s="9">
        <f t="shared" si="571"/>
        <v>2368</v>
      </c>
      <c r="AD4071" s="9">
        <f t="shared" si="572"/>
        <v>1476</v>
      </c>
      <c r="AE4071" s="44">
        <f t="shared" si="573"/>
        <v>9.7576828371932208E-5</v>
      </c>
      <c r="AF4071" s="9">
        <f t="shared" si="574"/>
        <v>511</v>
      </c>
      <c r="AG4071" s="9">
        <f t="shared" si="567"/>
        <v>595</v>
      </c>
      <c r="AH4071" s="44">
        <f t="shared" si="575"/>
        <v>5.2419557338713647E-5</v>
      </c>
      <c r="AI4071">
        <f>AA4071/'Totals and Drop Down Lists'!W$6*Inputs!E$37</f>
        <v>64475.911578583524</v>
      </c>
      <c r="AJ4071">
        <f>AB4071/'Totals and Drop Down Lists'!X$6*Inputs!F$37</f>
        <v>44614.359811001043</v>
      </c>
      <c r="AK4071">
        <f>AC4071/'Totals and Drop Down Lists'!Y$6*Inputs!G$37</f>
        <v>15610.655877995954</v>
      </c>
      <c r="AL4071">
        <f>AD4071/'Totals and Drop Down Lists'!Z$6*Inputs!H$37</f>
        <v>11833.831874510979</v>
      </c>
      <c r="AM4071">
        <f>AE4071/'Totals and Drop Down Lists'!AA$6*Inputs!I$37</f>
        <v>12147.27597405517</v>
      </c>
      <c r="AN4071">
        <f>AF4071/'Totals and Drop Down Lists'!AB$6*Inputs!J$37</f>
        <v>10197.870194716163</v>
      </c>
      <c r="AO4071">
        <f>AG4071/'Totals and Drop Down Lists'!AC$6*Inputs!K$37</f>
        <v>11081.027826559513</v>
      </c>
      <c r="AP4071">
        <f>AH4071/'Totals and Drop Down Lists'!AD$6*Inputs!L$37</f>
        <v>12335.889660947429</v>
      </c>
      <c r="AQ4071">
        <f>IF(OR($D4071="51",$D4071="52",$D4071="61"),(AA4071/'Totals and Drop Down Lists'!W$4)*Inputs!E$38,0)</f>
        <v>0</v>
      </c>
      <c r="AR4071">
        <f>IF(OR($D4071="51",$D4071="52",$D4071="61"),(AB4071/'Totals and Drop Down Lists'!X$4)*Inputs!F$38,0)</f>
        <v>0</v>
      </c>
      <c r="AS4071">
        <f>IF(OR($D4071="51",$D4071="52",$D4071="61"),(AC4071/'Totals and Drop Down Lists'!Y$4)*Inputs!G$38,0)</f>
        <v>0</v>
      </c>
      <c r="AT4071">
        <f>IF(OR($D4071="51",$D4071="52",$D4071="61"),(AD4071/'Totals and Drop Down Lists'!Z$4)*Inputs!H$38,0)</f>
        <v>0</v>
      </c>
      <c r="AU4071">
        <f>IF(OR($D4071="51",$D4071="52",$D4071="61"),(AE4071/'Totals and Drop Down Lists'!AA$4)*Inputs!I$38,0)</f>
        <v>0</v>
      </c>
      <c r="AV4071">
        <f>IF(OR($D4071="51",$D4071="52",$D4071="61"),(AF4071/'Totals and Drop Down Lists'!AB$4)*Inputs!J$38,0)</f>
        <v>0</v>
      </c>
      <c r="AW4071">
        <f>IF(OR($D4071="51",$D4071="52",$D4071="61"),(AG4071/'Totals and Drop Down Lists'!AC$4)*Inputs!K$38,0)</f>
        <v>0</v>
      </c>
      <c r="AX4071">
        <f>IF(OR($D4071="51",$D4071="52",$D4071="61"),(AH4071/'Totals and Drop Down Lists'!AD$4)*Inputs!L$38,0)</f>
        <v>0</v>
      </c>
      <c r="AY4071">
        <f>IF(OR($D4071="51",$D4071="52",$D4071="61"),0,(AA4071/'Totals and Drop Down Lists'!W$5)*Inputs!E$39)</f>
        <v>0</v>
      </c>
      <c r="AZ4071">
        <f>IF(OR($D4071="51",$D4071="52",$D4071="61"),0,(AB4071/'Totals and Drop Down Lists'!X$5)*Inputs!F$39)</f>
        <v>0</v>
      </c>
      <c r="BA4071">
        <f>IF(OR($D4071="51",$D4071="52",$D4071="61"),0,(AC4071/'Totals and Drop Down Lists'!Y$5)*Inputs!G$39)</f>
        <v>0</v>
      </c>
      <c r="BB4071">
        <f>IF(OR($D4071="51",$D4071="52",$D4071="61"),0,(AD4071/'Totals and Drop Down Lists'!Z$5)*Inputs!H$39)</f>
        <v>0</v>
      </c>
      <c r="BC4071">
        <f>IF(OR($D4071="51",$D4071="52",$D4071="61"),0,(AE4071/'Totals and Drop Down Lists'!AA$5)*Inputs!I$39)</f>
        <v>0</v>
      </c>
      <c r="BD4071">
        <f>IF(OR($D4071="51",$D4071="52",$D4071="61"),0,(AF4071/'Totals and Drop Down Lists'!AB$5)*Inputs!J$39)</f>
        <v>0</v>
      </c>
      <c r="BE4071">
        <f>IF(OR($D4071="51",$D4071="52",$D4071="61"),0,(AG4071/'Totals and Drop Down Lists'!AC$5)*Inputs!K$39)</f>
        <v>0</v>
      </c>
      <c r="BF4071">
        <f>IF(OR($D4071="51",$D4071="52",$D4071="61"),0,(AH4071/'Totals and Drop Down Lists'!AD$5)*Inputs!L$39)</f>
        <v>0</v>
      </c>
      <c r="BG4071" s="10">
        <f t="shared" si="568"/>
        <v>182296.8227983698</v>
      </c>
    </row>
    <row r="4072" spans="1:59">
      <c r="A4072" s="1" t="s">
        <v>7721</v>
      </c>
      <c r="B4072" s="1" t="s">
        <v>6472</v>
      </c>
      <c r="C4072" s="1" t="s">
        <v>6480</v>
      </c>
      <c r="D4072" s="1" t="s">
        <v>58</v>
      </c>
      <c r="E4072" s="1" t="s">
        <v>6481</v>
      </c>
      <c r="F4072" s="2">
        <v>67466</v>
      </c>
      <c r="G4072" s="2">
        <v>483</v>
      </c>
      <c r="H4072" s="2">
        <v>13</v>
      </c>
      <c r="I4072" s="2">
        <v>8919</v>
      </c>
      <c r="J4072" s="2">
        <v>25338</v>
      </c>
      <c r="K4072" s="2">
        <v>5181</v>
      </c>
      <c r="L4072" s="2">
        <v>195</v>
      </c>
      <c r="M4072" s="2">
        <v>124</v>
      </c>
      <c r="N4072" s="2">
        <v>69</v>
      </c>
      <c r="O4072" s="2">
        <v>142</v>
      </c>
      <c r="P4072" s="2">
        <v>0</v>
      </c>
      <c r="Q4072" s="2">
        <v>0</v>
      </c>
      <c r="R4072" s="2">
        <v>1505</v>
      </c>
      <c r="S4072" s="2">
        <v>2714400</v>
      </c>
      <c r="T4072" s="2">
        <v>178360200</v>
      </c>
      <c r="U4072" s="2">
        <v>212</v>
      </c>
      <c r="V4072" s="2">
        <v>282</v>
      </c>
      <c r="W4072" s="2">
        <v>0</v>
      </c>
      <c r="X4072" s="2">
        <v>839</v>
      </c>
      <c r="Y4072" s="2">
        <v>99</v>
      </c>
      <c r="Z4072" s="2">
        <v>464</v>
      </c>
      <c r="AA4072" s="9">
        <f t="shared" si="569"/>
        <v>67466</v>
      </c>
      <c r="AB4072" s="9">
        <f t="shared" si="570"/>
        <v>8423</v>
      </c>
      <c r="AC4072" s="9">
        <f t="shared" si="571"/>
        <v>2035</v>
      </c>
      <c r="AD4072" s="9">
        <f t="shared" si="572"/>
        <v>1505</v>
      </c>
      <c r="AE4072" s="44">
        <f t="shared" si="573"/>
        <v>7.3986185789069492E-5</v>
      </c>
      <c r="AF4072" s="9">
        <f t="shared" si="574"/>
        <v>557</v>
      </c>
      <c r="AG4072" s="9">
        <f t="shared" si="567"/>
        <v>563</v>
      </c>
      <c r="AH4072" s="44">
        <f t="shared" si="575"/>
        <v>4.2835194343277784E-5</v>
      </c>
      <c r="AI4072">
        <f>AA4072/'Totals and Drop Down Lists'!W$6*Inputs!E$37</f>
        <v>61201.13470877253</v>
      </c>
      <c r="AJ4072">
        <f>AB4072/'Totals and Drop Down Lists'!X$6*Inputs!F$37</f>
        <v>27714.931240361519</v>
      </c>
      <c r="AK4072">
        <f>AC4072/'Totals and Drop Down Lists'!Y$6*Inputs!G$37</f>
        <v>13415.407395152773</v>
      </c>
      <c r="AL4072">
        <f>AD4072/'Totals and Drop Down Lists'!Z$6*Inputs!H$37</f>
        <v>12066.339411340801</v>
      </c>
      <c r="AM4072">
        <f>AE4072/'Totals and Drop Down Lists'!AA$6*Inputs!I$37</f>
        <v>9210.4922043773258</v>
      </c>
      <c r="AN4072">
        <f>AF4072/'Totals and Drop Down Lists'!AB$6*Inputs!J$37</f>
        <v>11115.87807917202</v>
      </c>
      <c r="AO4072">
        <f>AG4072/'Totals and Drop Down Lists'!AC$6*Inputs!K$37</f>
        <v>10485.073388828581</v>
      </c>
      <c r="AP4072">
        <f>AH4072/'Totals and Drop Down Lists'!AD$6*Inputs!L$37</f>
        <v>10080.402388931754</v>
      </c>
      <c r="AQ4072">
        <f>IF(OR($D4072="51",$D4072="52",$D4072="61"),(AA4072/'Totals and Drop Down Lists'!W$4)*Inputs!E$38,0)</f>
        <v>0</v>
      </c>
      <c r="AR4072">
        <f>IF(OR($D4072="51",$D4072="52",$D4072="61"),(AB4072/'Totals and Drop Down Lists'!X$4)*Inputs!F$38,0)</f>
        <v>0</v>
      </c>
      <c r="AS4072">
        <f>IF(OR($D4072="51",$D4072="52",$D4072="61"),(AC4072/'Totals and Drop Down Lists'!Y$4)*Inputs!G$38,0)</f>
        <v>0</v>
      </c>
      <c r="AT4072">
        <f>IF(OR($D4072="51",$D4072="52",$D4072="61"),(AD4072/'Totals and Drop Down Lists'!Z$4)*Inputs!H$38,0)</f>
        <v>0</v>
      </c>
      <c r="AU4072">
        <f>IF(OR($D4072="51",$D4072="52",$D4072="61"),(AE4072/'Totals and Drop Down Lists'!AA$4)*Inputs!I$38,0)</f>
        <v>0</v>
      </c>
      <c r="AV4072">
        <f>IF(OR($D4072="51",$D4072="52",$D4072="61"),(AF4072/'Totals and Drop Down Lists'!AB$4)*Inputs!J$38,0)</f>
        <v>0</v>
      </c>
      <c r="AW4072">
        <f>IF(OR($D4072="51",$D4072="52",$D4072="61"),(AG4072/'Totals and Drop Down Lists'!AC$4)*Inputs!K$38,0)</f>
        <v>0</v>
      </c>
      <c r="AX4072">
        <f>IF(OR($D4072="51",$D4072="52",$D4072="61"),(AH4072/'Totals and Drop Down Lists'!AD$4)*Inputs!L$38,0)</f>
        <v>0</v>
      </c>
      <c r="AY4072">
        <f>IF(OR($D4072="51",$D4072="52",$D4072="61"),0,(AA4072/'Totals and Drop Down Lists'!W$5)*Inputs!E$39)</f>
        <v>0</v>
      </c>
      <c r="AZ4072">
        <f>IF(OR($D4072="51",$D4072="52",$D4072="61"),0,(AB4072/'Totals and Drop Down Lists'!X$5)*Inputs!F$39)</f>
        <v>0</v>
      </c>
      <c r="BA4072">
        <f>IF(OR($D4072="51",$D4072="52",$D4072="61"),0,(AC4072/'Totals and Drop Down Lists'!Y$5)*Inputs!G$39)</f>
        <v>0</v>
      </c>
      <c r="BB4072">
        <f>IF(OR($D4072="51",$D4072="52",$D4072="61"),0,(AD4072/'Totals and Drop Down Lists'!Z$5)*Inputs!H$39)</f>
        <v>0</v>
      </c>
      <c r="BC4072">
        <f>IF(OR($D4072="51",$D4072="52",$D4072="61"),0,(AE4072/'Totals and Drop Down Lists'!AA$5)*Inputs!I$39)</f>
        <v>0</v>
      </c>
      <c r="BD4072">
        <f>IF(OR($D4072="51",$D4072="52",$D4072="61"),0,(AF4072/'Totals and Drop Down Lists'!AB$5)*Inputs!J$39)</f>
        <v>0</v>
      </c>
      <c r="BE4072">
        <f>IF(OR($D4072="51",$D4072="52",$D4072="61"),0,(AG4072/'Totals and Drop Down Lists'!AC$5)*Inputs!K$39)</f>
        <v>0</v>
      </c>
      <c r="BF4072">
        <f>IF(OR($D4072="51",$D4072="52",$D4072="61"),0,(AH4072/'Totals and Drop Down Lists'!AD$5)*Inputs!L$39)</f>
        <v>0</v>
      </c>
      <c r="BG4072" s="10">
        <f t="shared" si="568"/>
        <v>155289.6588169373</v>
      </c>
    </row>
    <row r="4073" spans="1:59">
      <c r="A4073" s="1" t="s">
        <v>7721</v>
      </c>
      <c r="B4073" s="1" t="s">
        <v>6472</v>
      </c>
      <c r="C4073" s="1" t="s">
        <v>6482</v>
      </c>
      <c r="D4073" s="1" t="s">
        <v>10</v>
      </c>
      <c r="E4073" s="1" t="s">
        <v>6483</v>
      </c>
      <c r="F4073" s="2">
        <v>86924</v>
      </c>
      <c r="G4073" s="2">
        <v>1456</v>
      </c>
      <c r="H4073" s="2">
        <v>7</v>
      </c>
      <c r="I4073" s="2">
        <v>21323</v>
      </c>
      <c r="J4073" s="2">
        <v>34355</v>
      </c>
      <c r="K4073" s="2">
        <v>15769</v>
      </c>
      <c r="L4073" s="2">
        <v>219</v>
      </c>
      <c r="M4073" s="2">
        <v>26</v>
      </c>
      <c r="N4073" s="2">
        <v>35</v>
      </c>
      <c r="O4073" s="2">
        <v>463</v>
      </c>
      <c r="P4073" s="2">
        <v>172</v>
      </c>
      <c r="Q4073" s="2">
        <v>106</v>
      </c>
      <c r="R4073" s="2">
        <v>2234</v>
      </c>
      <c r="S4073" s="2">
        <v>10055200</v>
      </c>
      <c r="T4073" s="2">
        <v>507301100</v>
      </c>
      <c r="U4073" s="2">
        <v>1605</v>
      </c>
      <c r="V4073" s="2">
        <v>550</v>
      </c>
      <c r="W4073" s="2">
        <v>355</v>
      </c>
      <c r="X4073" s="2">
        <v>2735</v>
      </c>
      <c r="Y4073" s="2">
        <v>245</v>
      </c>
      <c r="Z4073" s="2">
        <v>1795</v>
      </c>
      <c r="AA4073" s="9">
        <f t="shared" si="569"/>
        <v>86924</v>
      </c>
      <c r="AB4073" s="9">
        <f t="shared" si="570"/>
        <v>19860</v>
      </c>
      <c r="AC4073" s="9">
        <f t="shared" si="571"/>
        <v>3255</v>
      </c>
      <c r="AD4073" s="9">
        <f t="shared" si="572"/>
        <v>2234</v>
      </c>
      <c r="AE4073" s="44">
        <f t="shared" si="573"/>
        <v>5.0549182849141442E-4</v>
      </c>
      <c r="AF4073" s="9">
        <f t="shared" si="574"/>
        <v>1830</v>
      </c>
      <c r="AG4073" s="9">
        <f t="shared" si="567"/>
        <v>2040</v>
      </c>
      <c r="AH4073" s="44">
        <f t="shared" si="575"/>
        <v>3.4841388486473536E-4</v>
      </c>
      <c r="AI4073">
        <f>AA4073/'Totals and Drop Down Lists'!W$6*Inputs!E$37</f>
        <v>78852.272751094526</v>
      </c>
      <c r="AJ4073">
        <f>AB4073/'Totals and Drop Down Lists'!X$6*Inputs!F$37</f>
        <v>65347.089449552383</v>
      </c>
      <c r="AK4073">
        <f>AC4073/'Totals and Drop Down Lists'!Y$6*Inputs!G$37</f>
        <v>21458.059494458121</v>
      </c>
      <c r="AL4073">
        <f>AD4073/'Totals and Drop Down Lists'!Z$6*Inputs!H$37</f>
        <v>17911.097837166348</v>
      </c>
      <c r="AM4073">
        <f>AE4073/'Totals and Drop Down Lists'!AA$6*Inputs!I$37</f>
        <v>62928.349340377157</v>
      </c>
      <c r="AN4073">
        <f>AF4073/'Totals and Drop Down Lists'!AB$6*Inputs!J$37</f>
        <v>36520.748446830876</v>
      </c>
      <c r="AO4073">
        <f>AG4073/'Totals and Drop Down Lists'!AC$6*Inputs!K$37</f>
        <v>37992.095405346903</v>
      </c>
      <c r="AP4073">
        <f>AH4073/'Totals and Drop Down Lists'!AD$6*Inputs!L$37</f>
        <v>81992.207836886853</v>
      </c>
      <c r="AQ4073">
        <f>IF(OR($D4073="51",$D4073="52",$D4073="61"),(AA4073/'Totals and Drop Down Lists'!W$4)*Inputs!E$38,0)</f>
        <v>0</v>
      </c>
      <c r="AR4073">
        <f>IF(OR($D4073="51",$D4073="52",$D4073="61"),(AB4073/'Totals and Drop Down Lists'!X$4)*Inputs!F$38,0)</f>
        <v>0</v>
      </c>
      <c r="AS4073">
        <f>IF(OR($D4073="51",$D4073="52",$D4073="61"),(AC4073/'Totals and Drop Down Lists'!Y$4)*Inputs!G$38,0)</f>
        <v>0</v>
      </c>
      <c r="AT4073">
        <f>IF(OR($D4073="51",$D4073="52",$D4073="61"),(AD4073/'Totals and Drop Down Lists'!Z$4)*Inputs!H$38,0)</f>
        <v>0</v>
      </c>
      <c r="AU4073">
        <f>IF(OR($D4073="51",$D4073="52",$D4073="61"),(AE4073/'Totals and Drop Down Lists'!AA$4)*Inputs!I$38,0)</f>
        <v>0</v>
      </c>
      <c r="AV4073">
        <f>IF(OR($D4073="51",$D4073="52",$D4073="61"),(AF4073/'Totals and Drop Down Lists'!AB$4)*Inputs!J$38,0)</f>
        <v>0</v>
      </c>
      <c r="AW4073">
        <f>IF(OR($D4073="51",$D4073="52",$D4073="61"),(AG4073/'Totals and Drop Down Lists'!AC$4)*Inputs!K$38,0)</f>
        <v>0</v>
      </c>
      <c r="AX4073">
        <f>IF(OR($D4073="51",$D4073="52",$D4073="61"),(AH4073/'Totals and Drop Down Lists'!AD$4)*Inputs!L$38,0)</f>
        <v>0</v>
      </c>
      <c r="AY4073">
        <f>IF(OR($D4073="51",$D4073="52",$D4073="61"),0,(AA4073/'Totals and Drop Down Lists'!W$5)*Inputs!E$39)</f>
        <v>0</v>
      </c>
      <c r="AZ4073">
        <f>IF(OR($D4073="51",$D4073="52",$D4073="61"),0,(AB4073/'Totals and Drop Down Lists'!X$5)*Inputs!F$39)</f>
        <v>0</v>
      </c>
      <c r="BA4073">
        <f>IF(OR($D4073="51",$D4073="52",$D4073="61"),0,(AC4073/'Totals and Drop Down Lists'!Y$5)*Inputs!G$39)</f>
        <v>0</v>
      </c>
      <c r="BB4073">
        <f>IF(OR($D4073="51",$D4073="52",$D4073="61"),0,(AD4073/'Totals and Drop Down Lists'!Z$5)*Inputs!H$39)</f>
        <v>0</v>
      </c>
      <c r="BC4073">
        <f>IF(OR($D4073="51",$D4073="52",$D4073="61"),0,(AE4073/'Totals and Drop Down Lists'!AA$5)*Inputs!I$39)</f>
        <v>0</v>
      </c>
      <c r="BD4073">
        <f>IF(OR($D4073="51",$D4073="52",$D4073="61"),0,(AF4073/'Totals and Drop Down Lists'!AB$5)*Inputs!J$39)</f>
        <v>0</v>
      </c>
      <c r="BE4073">
        <f>IF(OR($D4073="51",$D4073="52",$D4073="61"),0,(AG4073/'Totals and Drop Down Lists'!AC$5)*Inputs!K$39)</f>
        <v>0</v>
      </c>
      <c r="BF4073">
        <f>IF(OR($D4073="51",$D4073="52",$D4073="61"),0,(AH4073/'Totals and Drop Down Lists'!AD$5)*Inputs!L$39)</f>
        <v>0</v>
      </c>
      <c r="BG4073" s="10">
        <f t="shared" si="568"/>
        <v>403001.92056171317</v>
      </c>
    </row>
    <row r="4074" spans="1:59">
      <c r="A4074" s="1" t="s">
        <v>7721</v>
      </c>
      <c r="B4074" s="1" t="s">
        <v>6472</v>
      </c>
      <c r="C4074" s="1" t="s">
        <v>6484</v>
      </c>
      <c r="D4074" s="1" t="s">
        <v>25</v>
      </c>
      <c r="E4074" s="1" t="s">
        <v>6485</v>
      </c>
      <c r="F4074" s="2">
        <v>41281</v>
      </c>
      <c r="G4074" s="2">
        <v>241</v>
      </c>
      <c r="H4074" s="2">
        <v>67</v>
      </c>
      <c r="I4074" s="2">
        <v>6278</v>
      </c>
      <c r="J4074" s="2">
        <v>18155</v>
      </c>
      <c r="K4074" s="2">
        <v>4275</v>
      </c>
      <c r="L4074" s="2">
        <v>89</v>
      </c>
      <c r="M4074" s="2">
        <v>23</v>
      </c>
      <c r="N4074" s="2">
        <v>0</v>
      </c>
      <c r="O4074" s="2">
        <v>84</v>
      </c>
      <c r="P4074" s="2">
        <v>35</v>
      </c>
      <c r="Q4074" s="2">
        <v>15</v>
      </c>
      <c r="R4074" s="2">
        <v>894</v>
      </c>
      <c r="S4074" s="2">
        <v>2075700</v>
      </c>
      <c r="T4074" s="2">
        <v>105169100</v>
      </c>
      <c r="U4074" s="2">
        <v>438</v>
      </c>
      <c r="V4074" s="2">
        <v>127</v>
      </c>
      <c r="W4074" s="2">
        <v>0</v>
      </c>
      <c r="X4074" s="2">
        <v>603</v>
      </c>
      <c r="Y4074" s="2">
        <v>4</v>
      </c>
      <c r="Z4074" s="2">
        <v>439</v>
      </c>
      <c r="AA4074" s="9">
        <f t="shared" si="569"/>
        <v>41281</v>
      </c>
      <c r="AB4074" s="9">
        <f t="shared" si="570"/>
        <v>5970</v>
      </c>
      <c r="AC4074" s="9">
        <f t="shared" si="571"/>
        <v>1140</v>
      </c>
      <c r="AD4074" s="9">
        <f t="shared" si="572"/>
        <v>894</v>
      </c>
      <c r="AE4074" s="44">
        <f t="shared" si="573"/>
        <v>7.0302662161002548E-5</v>
      </c>
      <c r="AF4074" s="9">
        <f t="shared" si="574"/>
        <v>476</v>
      </c>
      <c r="AG4074" s="9">
        <f t="shared" si="567"/>
        <v>443</v>
      </c>
      <c r="AH4074" s="44">
        <f t="shared" si="575"/>
        <v>3.8814560979360862E-5</v>
      </c>
      <c r="AI4074">
        <f>AA4074/'Totals and Drop Down Lists'!W$6*Inputs!E$37</f>
        <v>37447.663147553409</v>
      </c>
      <c r="AJ4074">
        <f>AB4074/'Totals and Drop Down Lists'!X$6*Inputs!F$37</f>
        <v>19643.611481058801</v>
      </c>
      <c r="AK4074">
        <f>AC4074/'Totals and Drop Down Lists'!Y$6*Inputs!G$37</f>
        <v>7515.26507640008</v>
      </c>
      <c r="AL4074">
        <f>AD4074/'Totals and Drop Down Lists'!Z$6*Inputs!H$37</f>
        <v>7167.6461353745372</v>
      </c>
      <c r="AM4074">
        <f>AE4074/'Totals and Drop Down Lists'!AA$6*Inputs!I$37</f>
        <v>8751.932740889446</v>
      </c>
      <c r="AN4074">
        <f>AF4074/'Totals and Drop Down Lists'!AB$6*Inputs!J$37</f>
        <v>9499.3859348040969</v>
      </c>
      <c r="AO4074">
        <f>AG4074/'Totals and Drop Down Lists'!AC$6*Inputs!K$37</f>
        <v>8250.2442473375868</v>
      </c>
      <c r="AP4074">
        <f>AH4074/'Totals and Drop Down Lists'!AD$6*Inputs!L$37</f>
        <v>9134.2271050788131</v>
      </c>
      <c r="AQ4074">
        <f>IF(OR($D4074="51",$D4074="52",$D4074="61"),(AA4074/'Totals and Drop Down Lists'!W$4)*Inputs!E$38,0)</f>
        <v>0</v>
      </c>
      <c r="AR4074">
        <f>IF(OR($D4074="51",$D4074="52",$D4074="61"),(AB4074/'Totals and Drop Down Lists'!X$4)*Inputs!F$38,0)</f>
        <v>0</v>
      </c>
      <c r="AS4074">
        <f>IF(OR($D4074="51",$D4074="52",$D4074="61"),(AC4074/'Totals and Drop Down Lists'!Y$4)*Inputs!G$38,0)</f>
        <v>0</v>
      </c>
      <c r="AT4074">
        <f>IF(OR($D4074="51",$D4074="52",$D4074="61"),(AD4074/'Totals and Drop Down Lists'!Z$4)*Inputs!H$38,0)</f>
        <v>0</v>
      </c>
      <c r="AU4074">
        <f>IF(OR($D4074="51",$D4074="52",$D4074="61"),(AE4074/'Totals and Drop Down Lists'!AA$4)*Inputs!I$38,0)</f>
        <v>0</v>
      </c>
      <c r="AV4074">
        <f>IF(OR($D4074="51",$D4074="52",$D4074="61"),(AF4074/'Totals and Drop Down Lists'!AB$4)*Inputs!J$38,0)</f>
        <v>0</v>
      </c>
      <c r="AW4074">
        <f>IF(OR($D4074="51",$D4074="52",$D4074="61"),(AG4074/'Totals and Drop Down Lists'!AC$4)*Inputs!K$38,0)</f>
        <v>0</v>
      </c>
      <c r="AX4074">
        <f>IF(OR($D4074="51",$D4074="52",$D4074="61"),(AH4074/'Totals and Drop Down Lists'!AD$4)*Inputs!L$38,0)</f>
        <v>0</v>
      </c>
      <c r="AY4074">
        <f>IF(OR($D4074="51",$D4074="52",$D4074="61"),0,(AA4074/'Totals and Drop Down Lists'!W$5)*Inputs!E$39)</f>
        <v>0</v>
      </c>
      <c r="AZ4074">
        <f>IF(OR($D4074="51",$D4074="52",$D4074="61"),0,(AB4074/'Totals and Drop Down Lists'!X$5)*Inputs!F$39)</f>
        <v>0</v>
      </c>
      <c r="BA4074">
        <f>IF(OR($D4074="51",$D4074="52",$D4074="61"),0,(AC4074/'Totals and Drop Down Lists'!Y$5)*Inputs!G$39)</f>
        <v>0</v>
      </c>
      <c r="BB4074">
        <f>IF(OR($D4074="51",$D4074="52",$D4074="61"),0,(AD4074/'Totals and Drop Down Lists'!Z$5)*Inputs!H$39)</f>
        <v>0</v>
      </c>
      <c r="BC4074">
        <f>IF(OR($D4074="51",$D4074="52",$D4074="61"),0,(AE4074/'Totals and Drop Down Lists'!AA$5)*Inputs!I$39)</f>
        <v>0</v>
      </c>
      <c r="BD4074">
        <f>IF(OR($D4074="51",$D4074="52",$D4074="61"),0,(AF4074/'Totals and Drop Down Lists'!AB$5)*Inputs!J$39)</f>
        <v>0</v>
      </c>
      <c r="BE4074">
        <f>IF(OR($D4074="51",$D4074="52",$D4074="61"),0,(AG4074/'Totals and Drop Down Lists'!AC$5)*Inputs!K$39)</f>
        <v>0</v>
      </c>
      <c r="BF4074">
        <f>IF(OR($D4074="51",$D4074="52",$D4074="61"),0,(AH4074/'Totals and Drop Down Lists'!AD$5)*Inputs!L$39)</f>
        <v>0</v>
      </c>
      <c r="BG4074" s="10">
        <f t="shared" si="568"/>
        <v>107409.97586849677</v>
      </c>
    </row>
    <row r="4075" spans="1:59">
      <c r="A4075" s="1" t="s">
        <v>7721</v>
      </c>
      <c r="B4075" s="1" t="s">
        <v>6472</v>
      </c>
      <c r="C4075" s="1" t="s">
        <v>694</v>
      </c>
      <c r="D4075" s="1" t="s">
        <v>25</v>
      </c>
      <c r="E4075" s="1" t="s">
        <v>6486</v>
      </c>
      <c r="F4075" s="2">
        <v>37099</v>
      </c>
      <c r="G4075" s="2">
        <v>303</v>
      </c>
      <c r="H4075" s="2">
        <v>28</v>
      </c>
      <c r="I4075" s="2">
        <v>6056</v>
      </c>
      <c r="J4075" s="2">
        <v>15086</v>
      </c>
      <c r="K4075" s="2">
        <v>4133</v>
      </c>
      <c r="L4075" s="2">
        <v>94</v>
      </c>
      <c r="M4075" s="2">
        <v>46</v>
      </c>
      <c r="N4075" s="2">
        <v>4</v>
      </c>
      <c r="O4075" s="2">
        <v>207</v>
      </c>
      <c r="P4075" s="2">
        <v>63</v>
      </c>
      <c r="Q4075" s="2">
        <v>20</v>
      </c>
      <c r="R4075" s="2">
        <v>1517</v>
      </c>
      <c r="S4075" s="2">
        <v>2063300</v>
      </c>
      <c r="T4075" s="2">
        <v>122113200</v>
      </c>
      <c r="U4075" s="2">
        <v>275</v>
      </c>
      <c r="V4075" s="2">
        <v>406</v>
      </c>
      <c r="W4075" s="2">
        <v>149</v>
      </c>
      <c r="X4075" s="2">
        <v>995</v>
      </c>
      <c r="Y4075" s="2">
        <v>199</v>
      </c>
      <c r="Z4075" s="2">
        <v>495</v>
      </c>
      <c r="AA4075" s="9">
        <f t="shared" si="569"/>
        <v>37099</v>
      </c>
      <c r="AB4075" s="9">
        <f t="shared" si="570"/>
        <v>5725</v>
      </c>
      <c r="AC4075" s="9">
        <f t="shared" si="571"/>
        <v>1951</v>
      </c>
      <c r="AD4075" s="9">
        <f t="shared" si="572"/>
        <v>1517</v>
      </c>
      <c r="AE4075" s="44">
        <f t="shared" si="573"/>
        <v>7.9077420301543219E-5</v>
      </c>
      <c r="AF4075" s="9">
        <f t="shared" si="574"/>
        <v>440</v>
      </c>
      <c r="AG4075" s="9">
        <f t="shared" si="567"/>
        <v>694</v>
      </c>
      <c r="AH4075" s="44">
        <f t="shared" si="575"/>
        <v>7.0745994935733601E-5</v>
      </c>
      <c r="AI4075">
        <f>AA4075/'Totals and Drop Down Lists'!W$6*Inputs!E$37</f>
        <v>33654.001964852694</v>
      </c>
      <c r="AJ4075">
        <f>AB4075/'Totals and Drop Down Lists'!X$6*Inputs!F$37</f>
        <v>18837.466621283351</v>
      </c>
      <c r="AK4075">
        <f>AC4075/'Totals and Drop Down Lists'!Y$6*Inputs!G$37</f>
        <v>12861.65102110224</v>
      </c>
      <c r="AL4075">
        <f>AD4075/'Totals and Drop Down Lists'!Z$6*Inputs!H$37</f>
        <v>12162.549426580728</v>
      </c>
      <c r="AM4075">
        <f>AE4075/'Totals and Drop Down Lists'!AA$6*Inputs!I$37</f>
        <v>9844.2966813574567</v>
      </c>
      <c r="AN4075">
        <f>AF4075/'Totals and Drop Down Lists'!AB$6*Inputs!J$37</f>
        <v>8780.944981751687</v>
      </c>
      <c r="AO4075">
        <f>AG4075/'Totals and Drop Down Lists'!AC$6*Inputs!K$37</f>
        <v>12924.761868289585</v>
      </c>
      <c r="AP4075">
        <f>AH4075/'Totals and Drop Down Lists'!AD$6*Inputs!L$37</f>
        <v>16648.648553859981</v>
      </c>
      <c r="AQ4075">
        <f>IF(OR($D4075="51",$D4075="52",$D4075="61"),(AA4075/'Totals and Drop Down Lists'!W$4)*Inputs!E$38,0)</f>
        <v>0</v>
      </c>
      <c r="AR4075">
        <f>IF(OR($D4075="51",$D4075="52",$D4075="61"),(AB4075/'Totals and Drop Down Lists'!X$4)*Inputs!F$38,0)</f>
        <v>0</v>
      </c>
      <c r="AS4075">
        <f>IF(OR($D4075="51",$D4075="52",$D4075="61"),(AC4075/'Totals and Drop Down Lists'!Y$4)*Inputs!G$38,0)</f>
        <v>0</v>
      </c>
      <c r="AT4075">
        <f>IF(OR($D4075="51",$D4075="52",$D4075="61"),(AD4075/'Totals and Drop Down Lists'!Z$4)*Inputs!H$38,0)</f>
        <v>0</v>
      </c>
      <c r="AU4075">
        <f>IF(OR($D4075="51",$D4075="52",$D4075="61"),(AE4075/'Totals and Drop Down Lists'!AA$4)*Inputs!I$38,0)</f>
        <v>0</v>
      </c>
      <c r="AV4075">
        <f>IF(OR($D4075="51",$D4075="52",$D4075="61"),(AF4075/'Totals and Drop Down Lists'!AB$4)*Inputs!J$38,0)</f>
        <v>0</v>
      </c>
      <c r="AW4075">
        <f>IF(OR($D4075="51",$D4075="52",$D4075="61"),(AG4075/'Totals and Drop Down Lists'!AC$4)*Inputs!K$38,0)</f>
        <v>0</v>
      </c>
      <c r="AX4075">
        <f>IF(OR($D4075="51",$D4075="52",$D4075="61"),(AH4075/'Totals and Drop Down Lists'!AD$4)*Inputs!L$38,0)</f>
        <v>0</v>
      </c>
      <c r="AY4075">
        <f>IF(OR($D4075="51",$D4075="52",$D4075="61"),0,(AA4075/'Totals and Drop Down Lists'!W$5)*Inputs!E$39)</f>
        <v>0</v>
      </c>
      <c r="AZ4075">
        <f>IF(OR($D4075="51",$D4075="52",$D4075="61"),0,(AB4075/'Totals and Drop Down Lists'!X$5)*Inputs!F$39)</f>
        <v>0</v>
      </c>
      <c r="BA4075">
        <f>IF(OR($D4075="51",$D4075="52",$D4075="61"),0,(AC4075/'Totals and Drop Down Lists'!Y$5)*Inputs!G$39)</f>
        <v>0</v>
      </c>
      <c r="BB4075">
        <f>IF(OR($D4075="51",$D4075="52",$D4075="61"),0,(AD4075/'Totals and Drop Down Lists'!Z$5)*Inputs!H$39)</f>
        <v>0</v>
      </c>
      <c r="BC4075">
        <f>IF(OR($D4075="51",$D4075="52",$D4075="61"),0,(AE4075/'Totals and Drop Down Lists'!AA$5)*Inputs!I$39)</f>
        <v>0</v>
      </c>
      <c r="BD4075">
        <f>IF(OR($D4075="51",$D4075="52",$D4075="61"),0,(AF4075/'Totals and Drop Down Lists'!AB$5)*Inputs!J$39)</f>
        <v>0</v>
      </c>
      <c r="BE4075">
        <f>IF(OR($D4075="51",$D4075="52",$D4075="61"),0,(AG4075/'Totals and Drop Down Lists'!AC$5)*Inputs!K$39)</f>
        <v>0</v>
      </c>
      <c r="BF4075">
        <f>IF(OR($D4075="51",$D4075="52",$D4075="61"),0,(AH4075/'Totals and Drop Down Lists'!AD$5)*Inputs!L$39)</f>
        <v>0</v>
      </c>
      <c r="BG4075" s="10">
        <f t="shared" si="568"/>
        <v>125714.32111907774</v>
      </c>
    </row>
    <row r="4076" spans="1:59">
      <c r="A4076" s="1" t="s">
        <v>7721</v>
      </c>
      <c r="B4076" s="1" t="s">
        <v>6472</v>
      </c>
      <c r="C4076" s="1" t="s">
        <v>1570</v>
      </c>
      <c r="D4076" s="1" t="s">
        <v>25</v>
      </c>
      <c r="E4076" s="1" t="s">
        <v>6487</v>
      </c>
      <c r="F4076" s="2">
        <v>61796</v>
      </c>
      <c r="G4076" s="2">
        <v>416</v>
      </c>
      <c r="H4076" s="2">
        <v>31</v>
      </c>
      <c r="I4076" s="2">
        <v>12350</v>
      </c>
      <c r="J4076" s="2">
        <v>23368</v>
      </c>
      <c r="K4076" s="2">
        <v>6016</v>
      </c>
      <c r="L4076" s="2">
        <v>240</v>
      </c>
      <c r="M4076" s="2">
        <v>113</v>
      </c>
      <c r="N4076" s="2">
        <v>0</v>
      </c>
      <c r="O4076" s="2">
        <v>359</v>
      </c>
      <c r="P4076" s="2">
        <v>85</v>
      </c>
      <c r="Q4076" s="2">
        <v>29</v>
      </c>
      <c r="R4076" s="2">
        <v>938</v>
      </c>
      <c r="S4076" s="2">
        <v>3027500</v>
      </c>
      <c r="T4076" s="2">
        <v>159381500</v>
      </c>
      <c r="U4076" s="2">
        <v>601</v>
      </c>
      <c r="V4076" s="2">
        <v>409</v>
      </c>
      <c r="W4076" s="2">
        <v>75</v>
      </c>
      <c r="X4076" s="2">
        <v>1387</v>
      </c>
      <c r="Y4076" s="2">
        <v>235</v>
      </c>
      <c r="Z4076" s="2">
        <v>848</v>
      </c>
      <c r="AA4076" s="9">
        <f t="shared" si="569"/>
        <v>61796</v>
      </c>
      <c r="AB4076" s="9">
        <f t="shared" si="570"/>
        <v>11903</v>
      </c>
      <c r="AC4076" s="9">
        <f t="shared" si="571"/>
        <v>1764</v>
      </c>
      <c r="AD4076" s="9">
        <f t="shared" si="572"/>
        <v>938</v>
      </c>
      <c r="AE4076" s="44">
        <f t="shared" si="573"/>
        <v>1.0816578267815645E-4</v>
      </c>
      <c r="AF4076" s="9">
        <f t="shared" si="574"/>
        <v>903</v>
      </c>
      <c r="AG4076" s="9">
        <f t="shared" si="567"/>
        <v>1083</v>
      </c>
      <c r="AH4076" s="44">
        <f t="shared" si="575"/>
        <v>1.0374467787419634E-4</v>
      </c>
      <c r="AI4076">
        <f>AA4076/'Totals and Drop Down Lists'!W$6*Inputs!E$37</f>
        <v>56057.648600232809</v>
      </c>
      <c r="AJ4076">
        <f>AB4076/'Totals and Drop Down Lists'!X$6*Inputs!F$37</f>
        <v>39165.47863635559</v>
      </c>
      <c r="AK4076">
        <f>AC4076/'Totals and Drop Down Lists'!Y$6*Inputs!G$37</f>
        <v>11628.883855061174</v>
      </c>
      <c r="AL4076">
        <f>AD4076/'Totals and Drop Down Lists'!Z$6*Inputs!H$37</f>
        <v>7520.4161912542677</v>
      </c>
      <c r="AM4076">
        <f>AE4076/'Totals and Drop Down Lists'!AA$6*Inputs!I$37</f>
        <v>13465.488016611835</v>
      </c>
      <c r="AN4076">
        <f>AF4076/'Totals and Drop Down Lists'!AB$6*Inputs!J$37</f>
        <v>18020.8939057313</v>
      </c>
      <c r="AO4076">
        <f>AG4076/'Totals and Drop Down Lists'!AC$6*Inputs!K$37</f>
        <v>20169.333001956224</v>
      </c>
      <c r="AP4076">
        <f>AH4076/'Totals and Drop Down Lists'!AD$6*Inputs!L$37</f>
        <v>24414.225608529821</v>
      </c>
      <c r="AQ4076">
        <f>IF(OR($D4076="51",$D4076="52",$D4076="61"),(AA4076/'Totals and Drop Down Lists'!W$4)*Inputs!E$38,0)</f>
        <v>0</v>
      </c>
      <c r="AR4076">
        <f>IF(OR($D4076="51",$D4076="52",$D4076="61"),(AB4076/'Totals and Drop Down Lists'!X$4)*Inputs!F$38,0)</f>
        <v>0</v>
      </c>
      <c r="AS4076">
        <f>IF(OR($D4076="51",$D4076="52",$D4076="61"),(AC4076/'Totals and Drop Down Lists'!Y$4)*Inputs!G$38,0)</f>
        <v>0</v>
      </c>
      <c r="AT4076">
        <f>IF(OR($D4076="51",$D4076="52",$D4076="61"),(AD4076/'Totals and Drop Down Lists'!Z$4)*Inputs!H$38,0)</f>
        <v>0</v>
      </c>
      <c r="AU4076">
        <f>IF(OR($D4076="51",$D4076="52",$D4076="61"),(AE4076/'Totals and Drop Down Lists'!AA$4)*Inputs!I$38,0)</f>
        <v>0</v>
      </c>
      <c r="AV4076">
        <f>IF(OR($D4076="51",$D4076="52",$D4076="61"),(AF4076/'Totals and Drop Down Lists'!AB$4)*Inputs!J$38,0)</f>
        <v>0</v>
      </c>
      <c r="AW4076">
        <f>IF(OR($D4076="51",$D4076="52",$D4076="61"),(AG4076/'Totals and Drop Down Lists'!AC$4)*Inputs!K$38,0)</f>
        <v>0</v>
      </c>
      <c r="AX4076">
        <f>IF(OR($D4076="51",$D4076="52",$D4076="61"),(AH4076/'Totals and Drop Down Lists'!AD$4)*Inputs!L$38,0)</f>
        <v>0</v>
      </c>
      <c r="AY4076">
        <f>IF(OR($D4076="51",$D4076="52",$D4076="61"),0,(AA4076/'Totals and Drop Down Lists'!W$5)*Inputs!E$39)</f>
        <v>0</v>
      </c>
      <c r="AZ4076">
        <f>IF(OR($D4076="51",$D4076="52",$D4076="61"),0,(AB4076/'Totals and Drop Down Lists'!X$5)*Inputs!F$39)</f>
        <v>0</v>
      </c>
      <c r="BA4076">
        <f>IF(OR($D4076="51",$D4076="52",$D4076="61"),0,(AC4076/'Totals and Drop Down Lists'!Y$5)*Inputs!G$39)</f>
        <v>0</v>
      </c>
      <c r="BB4076">
        <f>IF(OR($D4076="51",$D4076="52",$D4076="61"),0,(AD4076/'Totals and Drop Down Lists'!Z$5)*Inputs!H$39)</f>
        <v>0</v>
      </c>
      <c r="BC4076">
        <f>IF(OR($D4076="51",$D4076="52",$D4076="61"),0,(AE4076/'Totals and Drop Down Lists'!AA$5)*Inputs!I$39)</f>
        <v>0</v>
      </c>
      <c r="BD4076">
        <f>IF(OR($D4076="51",$D4076="52",$D4076="61"),0,(AF4076/'Totals and Drop Down Lists'!AB$5)*Inputs!J$39)</f>
        <v>0</v>
      </c>
      <c r="BE4076">
        <f>IF(OR($D4076="51",$D4076="52",$D4076="61"),0,(AG4076/'Totals and Drop Down Lists'!AC$5)*Inputs!K$39)</f>
        <v>0</v>
      </c>
      <c r="BF4076">
        <f>IF(OR($D4076="51",$D4076="52",$D4076="61"),0,(AH4076/'Totals and Drop Down Lists'!AD$5)*Inputs!L$39)</f>
        <v>0</v>
      </c>
      <c r="BG4076" s="10">
        <f t="shared" si="568"/>
        <v>190442.36781573301</v>
      </c>
    </row>
    <row r="4077" spans="1:59">
      <c r="A4077" s="1" t="s">
        <v>7721</v>
      </c>
      <c r="B4077" s="1" t="s">
        <v>6472</v>
      </c>
      <c r="C4077" s="1" t="s">
        <v>745</v>
      </c>
      <c r="D4077" s="1" t="s">
        <v>25</v>
      </c>
      <c r="E4077" s="1" t="s">
        <v>6488</v>
      </c>
      <c r="F4077" s="2">
        <v>18063</v>
      </c>
      <c r="G4077" s="2">
        <v>371</v>
      </c>
      <c r="H4077" s="2">
        <v>0</v>
      </c>
      <c r="I4077" s="2">
        <v>3632</v>
      </c>
      <c r="J4077" s="2">
        <v>6769</v>
      </c>
      <c r="K4077" s="2">
        <v>1757</v>
      </c>
      <c r="L4077" s="2">
        <v>43</v>
      </c>
      <c r="M4077" s="2">
        <v>13</v>
      </c>
      <c r="N4077" s="2">
        <v>11</v>
      </c>
      <c r="O4077" s="2">
        <v>11</v>
      </c>
      <c r="P4077" s="2">
        <v>0</v>
      </c>
      <c r="Q4077" s="2">
        <v>13</v>
      </c>
      <c r="R4077" s="2">
        <v>830</v>
      </c>
      <c r="S4077" s="2">
        <v>580700</v>
      </c>
      <c r="T4077" s="2">
        <v>36710900</v>
      </c>
      <c r="U4077" s="2">
        <v>96</v>
      </c>
      <c r="V4077" s="2">
        <v>134</v>
      </c>
      <c r="W4077" s="2">
        <v>55</v>
      </c>
      <c r="X4077" s="2">
        <v>287</v>
      </c>
      <c r="Y4077" s="2">
        <v>0</v>
      </c>
      <c r="Z4077" s="2">
        <v>187</v>
      </c>
      <c r="AA4077" s="9">
        <f t="shared" si="569"/>
        <v>18063</v>
      </c>
      <c r="AB4077" s="9">
        <f t="shared" si="570"/>
        <v>3261</v>
      </c>
      <c r="AC4077" s="9">
        <f t="shared" si="571"/>
        <v>921</v>
      </c>
      <c r="AD4077" s="9">
        <f t="shared" si="572"/>
        <v>830</v>
      </c>
      <c r="AE4077" s="44">
        <f t="shared" si="573"/>
        <v>3.1850392955981395E-5</v>
      </c>
      <c r="AF4077" s="9">
        <f t="shared" si="574"/>
        <v>98</v>
      </c>
      <c r="AG4077" s="9">
        <f t="shared" si="567"/>
        <v>187</v>
      </c>
      <c r="AH4077" s="44">
        <f t="shared" si="575"/>
        <v>1.8060922965039621E-5</v>
      </c>
      <c r="AI4077">
        <f>AA4077/'Totals and Drop Down Lists'!W$6*Inputs!E$37</f>
        <v>16385.67717434794</v>
      </c>
      <c r="AJ4077">
        <f>AB4077/'Totals and Drop Down Lists'!X$6*Inputs!F$37</f>
        <v>10729.952602970308</v>
      </c>
      <c r="AK4077">
        <f>AC4077/'Totals and Drop Down Lists'!Y$6*Inputs!G$37</f>
        <v>6071.5431011969058</v>
      </c>
      <c r="AL4077">
        <f>AD4077/'Totals and Drop Down Lists'!Z$6*Inputs!H$37</f>
        <v>6654.5260540949284</v>
      </c>
      <c r="AM4077">
        <f>AE4077/'Totals and Drop Down Lists'!AA$6*Inputs!I$37</f>
        <v>3965.0347277499604</v>
      </c>
      <c r="AN4077">
        <f>AF4077/'Totals and Drop Down Lists'!AB$6*Inputs!J$37</f>
        <v>1955.7559277537848</v>
      </c>
      <c r="AO4077">
        <f>AG4077/'Totals and Drop Down Lists'!AC$6*Inputs!K$37</f>
        <v>3482.6087454901326</v>
      </c>
      <c r="AP4077">
        <f>AH4077/'Totals and Drop Down Lists'!AD$6*Inputs!L$37</f>
        <v>4250.2753587172429</v>
      </c>
      <c r="AQ4077">
        <f>IF(OR($D4077="51",$D4077="52",$D4077="61"),(AA4077/'Totals and Drop Down Lists'!W$4)*Inputs!E$38,0)</f>
        <v>0</v>
      </c>
      <c r="AR4077">
        <f>IF(OR($D4077="51",$D4077="52",$D4077="61"),(AB4077/'Totals and Drop Down Lists'!X$4)*Inputs!F$38,0)</f>
        <v>0</v>
      </c>
      <c r="AS4077">
        <f>IF(OR($D4077="51",$D4077="52",$D4077="61"),(AC4077/'Totals and Drop Down Lists'!Y$4)*Inputs!G$38,0)</f>
        <v>0</v>
      </c>
      <c r="AT4077">
        <f>IF(OR($D4077="51",$D4077="52",$D4077="61"),(AD4077/'Totals and Drop Down Lists'!Z$4)*Inputs!H$38,0)</f>
        <v>0</v>
      </c>
      <c r="AU4077">
        <f>IF(OR($D4077="51",$D4077="52",$D4077="61"),(AE4077/'Totals and Drop Down Lists'!AA$4)*Inputs!I$38,0)</f>
        <v>0</v>
      </c>
      <c r="AV4077">
        <f>IF(OR($D4077="51",$D4077="52",$D4077="61"),(AF4077/'Totals and Drop Down Lists'!AB$4)*Inputs!J$38,0)</f>
        <v>0</v>
      </c>
      <c r="AW4077">
        <f>IF(OR($D4077="51",$D4077="52",$D4077="61"),(AG4077/'Totals and Drop Down Lists'!AC$4)*Inputs!K$38,0)</f>
        <v>0</v>
      </c>
      <c r="AX4077">
        <f>IF(OR($D4077="51",$D4077="52",$D4077="61"),(AH4077/'Totals and Drop Down Lists'!AD$4)*Inputs!L$38,0)</f>
        <v>0</v>
      </c>
      <c r="AY4077">
        <f>IF(OR($D4077="51",$D4077="52",$D4077="61"),0,(AA4077/'Totals and Drop Down Lists'!W$5)*Inputs!E$39)</f>
        <v>0</v>
      </c>
      <c r="AZ4077">
        <f>IF(OR($D4077="51",$D4077="52",$D4077="61"),0,(AB4077/'Totals and Drop Down Lists'!X$5)*Inputs!F$39)</f>
        <v>0</v>
      </c>
      <c r="BA4077">
        <f>IF(OR($D4077="51",$D4077="52",$D4077="61"),0,(AC4077/'Totals and Drop Down Lists'!Y$5)*Inputs!G$39)</f>
        <v>0</v>
      </c>
      <c r="BB4077">
        <f>IF(OR($D4077="51",$D4077="52",$D4077="61"),0,(AD4077/'Totals and Drop Down Lists'!Z$5)*Inputs!H$39)</f>
        <v>0</v>
      </c>
      <c r="BC4077">
        <f>IF(OR($D4077="51",$D4077="52",$D4077="61"),0,(AE4077/'Totals and Drop Down Lists'!AA$5)*Inputs!I$39)</f>
        <v>0</v>
      </c>
      <c r="BD4077">
        <f>IF(OR($D4077="51",$D4077="52",$D4077="61"),0,(AF4077/'Totals and Drop Down Lists'!AB$5)*Inputs!J$39)</f>
        <v>0</v>
      </c>
      <c r="BE4077">
        <f>IF(OR($D4077="51",$D4077="52",$D4077="61"),0,(AG4077/'Totals and Drop Down Lists'!AC$5)*Inputs!K$39)</f>
        <v>0</v>
      </c>
      <c r="BF4077">
        <f>IF(OR($D4077="51",$D4077="52",$D4077="61"),0,(AH4077/'Totals and Drop Down Lists'!AD$5)*Inputs!L$39)</f>
        <v>0</v>
      </c>
      <c r="BG4077" s="10">
        <f t="shared" si="568"/>
        <v>53495.373692321213</v>
      </c>
    </row>
    <row r="4078" spans="1:59">
      <c r="A4078" s="1" t="s">
        <v>7721</v>
      </c>
      <c r="B4078" s="1" t="s">
        <v>6472</v>
      </c>
      <c r="C4078" s="1" t="s">
        <v>463</v>
      </c>
      <c r="D4078" s="1" t="s">
        <v>25</v>
      </c>
      <c r="E4078" s="1" t="s">
        <v>6489</v>
      </c>
      <c r="F4078" s="2">
        <v>22221</v>
      </c>
      <c r="G4078" s="2">
        <v>142</v>
      </c>
      <c r="H4078" s="2">
        <v>22</v>
      </c>
      <c r="I4078" s="2">
        <v>3800</v>
      </c>
      <c r="J4078" s="2">
        <v>8233</v>
      </c>
      <c r="K4078" s="2">
        <v>2029</v>
      </c>
      <c r="L4078" s="2">
        <v>53</v>
      </c>
      <c r="M4078" s="2">
        <v>5</v>
      </c>
      <c r="N4078" s="2">
        <v>0</v>
      </c>
      <c r="O4078" s="2">
        <v>21</v>
      </c>
      <c r="P4078" s="2">
        <v>57</v>
      </c>
      <c r="Q4078" s="2">
        <v>0</v>
      </c>
      <c r="R4078" s="2">
        <v>1132</v>
      </c>
      <c r="S4078" s="2">
        <v>861300</v>
      </c>
      <c r="T4078" s="2">
        <v>43793500</v>
      </c>
      <c r="U4078" s="2">
        <v>325</v>
      </c>
      <c r="V4078" s="2">
        <v>173</v>
      </c>
      <c r="W4078" s="2">
        <v>160</v>
      </c>
      <c r="X4078" s="2">
        <v>408</v>
      </c>
      <c r="Y4078" s="2">
        <v>105</v>
      </c>
      <c r="Z4078" s="2">
        <v>176</v>
      </c>
      <c r="AA4078" s="9">
        <f t="shared" si="569"/>
        <v>22221</v>
      </c>
      <c r="AB4078" s="9">
        <f t="shared" si="570"/>
        <v>3636</v>
      </c>
      <c r="AC4078" s="9">
        <f t="shared" si="571"/>
        <v>1268</v>
      </c>
      <c r="AD4078" s="9">
        <f t="shared" si="572"/>
        <v>1132</v>
      </c>
      <c r="AE4078" s="44">
        <f t="shared" si="573"/>
        <v>3.4922213619825295E-5</v>
      </c>
      <c r="AF4078" s="9">
        <f t="shared" si="574"/>
        <v>75</v>
      </c>
      <c r="AG4078" s="9">
        <f t="shared" si="567"/>
        <v>281</v>
      </c>
      <c r="AH4078" s="44">
        <f t="shared" si="575"/>
        <v>2.5768037143724739E-5</v>
      </c>
      <c r="AI4078">
        <f>AA4078/'Totals and Drop Down Lists'!W$6*Inputs!E$37</f>
        <v>20157.566987277063</v>
      </c>
      <c r="AJ4078">
        <f>AB4078/'Totals and Drop Down Lists'!X$6*Inputs!F$37</f>
        <v>11963.847796504151</v>
      </c>
      <c r="AK4078">
        <f>AC4078/'Totals and Drop Down Lists'!Y$6*Inputs!G$37</f>
        <v>8359.08431304851</v>
      </c>
      <c r="AL4078">
        <f>AD4078/'Totals and Drop Down Lists'!Z$6*Inputs!H$37</f>
        <v>9075.8114376330814</v>
      </c>
      <c r="AM4078">
        <f>AE4078/'Totals and Drop Down Lists'!AA$6*Inputs!I$37</f>
        <v>4347.4436866094038</v>
      </c>
      <c r="AN4078">
        <f>AF4078/'Totals and Drop Down Lists'!AB$6*Inputs!J$37</f>
        <v>1496.7519855258558</v>
      </c>
      <c r="AO4078">
        <f>AG4078/'Totals and Drop Down Lists'!AC$6*Inputs!K$37</f>
        <v>5233.2249063247446</v>
      </c>
      <c r="AP4078">
        <f>AH4078/'Totals and Drop Down Lists'!AD$6*Inputs!L$37</f>
        <v>6063.9898374232198</v>
      </c>
      <c r="AQ4078">
        <f>IF(OR($D4078="51",$D4078="52",$D4078="61"),(AA4078/'Totals and Drop Down Lists'!W$4)*Inputs!E$38,0)</f>
        <v>0</v>
      </c>
      <c r="AR4078">
        <f>IF(OR($D4078="51",$D4078="52",$D4078="61"),(AB4078/'Totals and Drop Down Lists'!X$4)*Inputs!F$38,0)</f>
        <v>0</v>
      </c>
      <c r="AS4078">
        <f>IF(OR($D4078="51",$D4078="52",$D4078="61"),(AC4078/'Totals and Drop Down Lists'!Y$4)*Inputs!G$38,0)</f>
        <v>0</v>
      </c>
      <c r="AT4078">
        <f>IF(OR($D4078="51",$D4078="52",$D4078="61"),(AD4078/'Totals and Drop Down Lists'!Z$4)*Inputs!H$38,0)</f>
        <v>0</v>
      </c>
      <c r="AU4078">
        <f>IF(OR($D4078="51",$D4078="52",$D4078="61"),(AE4078/'Totals and Drop Down Lists'!AA$4)*Inputs!I$38,0)</f>
        <v>0</v>
      </c>
      <c r="AV4078">
        <f>IF(OR($D4078="51",$D4078="52",$D4078="61"),(AF4078/'Totals and Drop Down Lists'!AB$4)*Inputs!J$38,0)</f>
        <v>0</v>
      </c>
      <c r="AW4078">
        <f>IF(OR($D4078="51",$D4078="52",$D4078="61"),(AG4078/'Totals and Drop Down Lists'!AC$4)*Inputs!K$38,0)</f>
        <v>0</v>
      </c>
      <c r="AX4078">
        <f>IF(OR($D4078="51",$D4078="52",$D4078="61"),(AH4078/'Totals and Drop Down Lists'!AD$4)*Inputs!L$38,0)</f>
        <v>0</v>
      </c>
      <c r="AY4078">
        <f>IF(OR($D4078="51",$D4078="52",$D4078="61"),0,(AA4078/'Totals and Drop Down Lists'!W$5)*Inputs!E$39)</f>
        <v>0</v>
      </c>
      <c r="AZ4078">
        <f>IF(OR($D4078="51",$D4078="52",$D4078="61"),0,(AB4078/'Totals and Drop Down Lists'!X$5)*Inputs!F$39)</f>
        <v>0</v>
      </c>
      <c r="BA4078">
        <f>IF(OR($D4078="51",$D4078="52",$D4078="61"),0,(AC4078/'Totals and Drop Down Lists'!Y$5)*Inputs!G$39)</f>
        <v>0</v>
      </c>
      <c r="BB4078">
        <f>IF(OR($D4078="51",$D4078="52",$D4078="61"),0,(AD4078/'Totals and Drop Down Lists'!Z$5)*Inputs!H$39)</f>
        <v>0</v>
      </c>
      <c r="BC4078">
        <f>IF(OR($D4078="51",$D4078="52",$D4078="61"),0,(AE4078/'Totals and Drop Down Lists'!AA$5)*Inputs!I$39)</f>
        <v>0</v>
      </c>
      <c r="BD4078">
        <f>IF(OR($D4078="51",$D4078="52",$D4078="61"),0,(AF4078/'Totals and Drop Down Lists'!AB$5)*Inputs!J$39)</f>
        <v>0</v>
      </c>
      <c r="BE4078">
        <f>IF(OR($D4078="51",$D4078="52",$D4078="61"),0,(AG4078/'Totals and Drop Down Lists'!AC$5)*Inputs!K$39)</f>
        <v>0</v>
      </c>
      <c r="BF4078">
        <f>IF(OR($D4078="51",$D4078="52",$D4078="61"),0,(AH4078/'Totals and Drop Down Lists'!AD$5)*Inputs!L$39)</f>
        <v>0</v>
      </c>
      <c r="BG4078" s="10">
        <f t="shared" si="568"/>
        <v>66697.720950346018</v>
      </c>
    </row>
    <row r="4079" spans="1:59">
      <c r="A4079" s="1" t="s">
        <v>7721</v>
      </c>
      <c r="B4079" s="1" t="s">
        <v>6472</v>
      </c>
      <c r="C4079" s="1" t="s">
        <v>753</v>
      </c>
      <c r="D4079" s="1" t="s">
        <v>25</v>
      </c>
      <c r="E4079" s="1" t="s">
        <v>6490</v>
      </c>
      <c r="F4079" s="2">
        <v>16605</v>
      </c>
      <c r="G4079" s="2">
        <v>184</v>
      </c>
      <c r="H4079" s="2">
        <v>21</v>
      </c>
      <c r="I4079" s="2">
        <v>3098</v>
      </c>
      <c r="J4079" s="2">
        <v>7036</v>
      </c>
      <c r="K4079" s="2">
        <v>1440</v>
      </c>
      <c r="L4079" s="2">
        <v>76</v>
      </c>
      <c r="M4079" s="2">
        <v>0</v>
      </c>
      <c r="N4079" s="2">
        <v>10</v>
      </c>
      <c r="O4079" s="2">
        <v>65</v>
      </c>
      <c r="P4079" s="2">
        <v>0</v>
      </c>
      <c r="Q4079" s="2">
        <v>12</v>
      </c>
      <c r="R4079" s="2">
        <v>494</v>
      </c>
      <c r="S4079" s="2">
        <v>715300</v>
      </c>
      <c r="T4079" s="2">
        <v>37034800</v>
      </c>
      <c r="U4079" s="2">
        <v>194</v>
      </c>
      <c r="V4079" s="2">
        <v>88</v>
      </c>
      <c r="W4079" s="2">
        <v>38</v>
      </c>
      <c r="X4079" s="2">
        <v>208</v>
      </c>
      <c r="Y4079" s="2">
        <v>19</v>
      </c>
      <c r="Z4079" s="2">
        <v>97</v>
      </c>
      <c r="AA4079" s="9">
        <f t="shared" si="569"/>
        <v>16605</v>
      </c>
      <c r="AB4079" s="9">
        <f t="shared" si="570"/>
        <v>2893</v>
      </c>
      <c r="AC4079" s="9">
        <f t="shared" si="571"/>
        <v>657</v>
      </c>
      <c r="AD4079" s="9">
        <f t="shared" si="572"/>
        <v>494</v>
      </c>
      <c r="AE4079" s="44">
        <f t="shared" si="573"/>
        <v>2.058234906653071E-5</v>
      </c>
      <c r="AF4079" s="9">
        <f t="shared" si="574"/>
        <v>82</v>
      </c>
      <c r="AG4079" s="9">
        <f t="shared" si="567"/>
        <v>116</v>
      </c>
      <c r="AH4079" s="44">
        <f t="shared" si="575"/>
        <v>8.8337628657468132E-6</v>
      </c>
      <c r="AI4079">
        <f>AA4079/'Totals and Drop Down Lists'!W$6*Inputs!E$37</f>
        <v>15063.066460723443</v>
      </c>
      <c r="AJ4079">
        <f>AB4079/'Totals and Drop Down Lists'!X$6*Inputs!F$37</f>
        <v>9519.0901197157618</v>
      </c>
      <c r="AK4079">
        <f>AC4079/'Totals and Drop Down Lists'!Y$6*Inputs!G$37</f>
        <v>4331.1659256095199</v>
      </c>
      <c r="AL4079">
        <f>AD4079/'Totals and Drop Down Lists'!Z$6*Inputs!H$37</f>
        <v>3960.6456273769813</v>
      </c>
      <c r="AM4079">
        <f>AE4079/'Totals and Drop Down Lists'!AA$6*Inputs!I$37</f>
        <v>2562.2832641422783</v>
      </c>
      <c r="AN4079">
        <f>AF4079/'Totals and Drop Down Lists'!AB$6*Inputs!J$37</f>
        <v>1636.448837508269</v>
      </c>
      <c r="AO4079">
        <f>AG4079/'Totals and Drop Down Lists'!AC$6*Inputs!K$37</f>
        <v>2160.3348367746275</v>
      </c>
      <c r="AP4079">
        <f>AH4079/'Totals and Drop Down Lists'!AD$6*Inputs!L$37</f>
        <v>2078.848611763221</v>
      </c>
      <c r="AQ4079">
        <f>IF(OR($D4079="51",$D4079="52",$D4079="61"),(AA4079/'Totals and Drop Down Lists'!W$4)*Inputs!E$38,0)</f>
        <v>0</v>
      </c>
      <c r="AR4079">
        <f>IF(OR($D4079="51",$D4079="52",$D4079="61"),(AB4079/'Totals and Drop Down Lists'!X$4)*Inputs!F$38,0)</f>
        <v>0</v>
      </c>
      <c r="AS4079">
        <f>IF(OR($D4079="51",$D4079="52",$D4079="61"),(AC4079/'Totals and Drop Down Lists'!Y$4)*Inputs!G$38,0)</f>
        <v>0</v>
      </c>
      <c r="AT4079">
        <f>IF(OR($D4079="51",$D4079="52",$D4079="61"),(AD4079/'Totals and Drop Down Lists'!Z$4)*Inputs!H$38,0)</f>
        <v>0</v>
      </c>
      <c r="AU4079">
        <f>IF(OR($D4079="51",$D4079="52",$D4079="61"),(AE4079/'Totals and Drop Down Lists'!AA$4)*Inputs!I$38,0)</f>
        <v>0</v>
      </c>
      <c r="AV4079">
        <f>IF(OR($D4079="51",$D4079="52",$D4079="61"),(AF4079/'Totals and Drop Down Lists'!AB$4)*Inputs!J$38,0)</f>
        <v>0</v>
      </c>
      <c r="AW4079">
        <f>IF(OR($D4079="51",$D4079="52",$D4079="61"),(AG4079/'Totals and Drop Down Lists'!AC$4)*Inputs!K$38,0)</f>
        <v>0</v>
      </c>
      <c r="AX4079">
        <f>IF(OR($D4079="51",$D4079="52",$D4079="61"),(AH4079/'Totals and Drop Down Lists'!AD$4)*Inputs!L$38,0)</f>
        <v>0</v>
      </c>
      <c r="AY4079">
        <f>IF(OR($D4079="51",$D4079="52",$D4079="61"),0,(AA4079/'Totals and Drop Down Lists'!W$5)*Inputs!E$39)</f>
        <v>0</v>
      </c>
      <c r="AZ4079">
        <f>IF(OR($D4079="51",$D4079="52",$D4079="61"),0,(AB4079/'Totals and Drop Down Lists'!X$5)*Inputs!F$39)</f>
        <v>0</v>
      </c>
      <c r="BA4079">
        <f>IF(OR($D4079="51",$D4079="52",$D4079="61"),0,(AC4079/'Totals and Drop Down Lists'!Y$5)*Inputs!G$39)</f>
        <v>0</v>
      </c>
      <c r="BB4079">
        <f>IF(OR($D4079="51",$D4079="52",$D4079="61"),0,(AD4079/'Totals and Drop Down Lists'!Z$5)*Inputs!H$39)</f>
        <v>0</v>
      </c>
      <c r="BC4079">
        <f>IF(OR($D4079="51",$D4079="52",$D4079="61"),0,(AE4079/'Totals and Drop Down Lists'!AA$5)*Inputs!I$39)</f>
        <v>0</v>
      </c>
      <c r="BD4079">
        <f>IF(OR($D4079="51",$D4079="52",$D4079="61"),0,(AF4079/'Totals and Drop Down Lists'!AB$5)*Inputs!J$39)</f>
        <v>0</v>
      </c>
      <c r="BE4079">
        <f>IF(OR($D4079="51",$D4079="52",$D4079="61"),0,(AG4079/'Totals and Drop Down Lists'!AC$5)*Inputs!K$39)</f>
        <v>0</v>
      </c>
      <c r="BF4079">
        <f>IF(OR($D4079="51",$D4079="52",$D4079="61"),0,(AH4079/'Totals and Drop Down Lists'!AD$5)*Inputs!L$39)</f>
        <v>0</v>
      </c>
      <c r="BG4079" s="10">
        <f t="shared" si="568"/>
        <v>41311.883683614098</v>
      </c>
    </row>
    <row r="4080" spans="1:59">
      <c r="A4080" s="1" t="s">
        <v>7721</v>
      </c>
      <c r="B4080" s="1" t="s">
        <v>6472</v>
      </c>
      <c r="C4080" s="1" t="s">
        <v>1679</v>
      </c>
      <c r="D4080" s="1" t="s">
        <v>25</v>
      </c>
      <c r="E4080" s="1" t="s">
        <v>6491</v>
      </c>
      <c r="F4080" s="2">
        <v>8211</v>
      </c>
      <c r="G4080" s="2">
        <v>24</v>
      </c>
      <c r="H4080" s="2">
        <v>0</v>
      </c>
      <c r="I4080" s="2">
        <v>1916</v>
      </c>
      <c r="J4080" s="2">
        <v>3507</v>
      </c>
      <c r="K4080" s="2">
        <v>612</v>
      </c>
      <c r="L4080" s="2">
        <v>34</v>
      </c>
      <c r="M4080" s="2">
        <v>6</v>
      </c>
      <c r="N4080" s="2">
        <v>0</v>
      </c>
      <c r="O4080" s="2">
        <v>0</v>
      </c>
      <c r="P4080" s="2">
        <v>0</v>
      </c>
      <c r="Q4080" s="2">
        <v>0</v>
      </c>
      <c r="R4080" s="2">
        <v>399</v>
      </c>
      <c r="S4080" s="2">
        <v>114600</v>
      </c>
      <c r="T4080" s="2">
        <v>9088400</v>
      </c>
      <c r="U4080" s="2">
        <v>16</v>
      </c>
      <c r="V4080" s="2">
        <v>94</v>
      </c>
      <c r="W4080" s="2">
        <v>0</v>
      </c>
      <c r="X4080" s="2">
        <v>149</v>
      </c>
      <c r="Y4080" s="2">
        <v>43</v>
      </c>
      <c r="Z4080" s="2">
        <v>54</v>
      </c>
      <c r="AA4080" s="9">
        <f t="shared" si="569"/>
        <v>8211</v>
      </c>
      <c r="AB4080" s="9">
        <f t="shared" si="570"/>
        <v>1892</v>
      </c>
      <c r="AC4080" s="9">
        <f t="shared" si="571"/>
        <v>439</v>
      </c>
      <c r="AD4080" s="9">
        <f t="shared" si="572"/>
        <v>399</v>
      </c>
      <c r="AE4080" s="44">
        <f t="shared" si="573"/>
        <v>7.4586952739663193E-6</v>
      </c>
      <c r="AF4080" s="9">
        <f t="shared" si="574"/>
        <v>55</v>
      </c>
      <c r="AG4080" s="9">
        <f t="shared" si="567"/>
        <v>97</v>
      </c>
      <c r="AH4080" s="44">
        <f t="shared" si="575"/>
        <v>6.2985194793957439E-6</v>
      </c>
      <c r="AI4080">
        <f>AA4080/'Totals and Drop Down Lists'!W$6*Inputs!E$37</f>
        <v>7448.5298831075088</v>
      </c>
      <c r="AJ4080">
        <f>AB4080/'Totals and Drop Down Lists'!X$6*Inputs!F$37</f>
        <v>6225.4125497760879</v>
      </c>
      <c r="AK4080">
        <f>AC4080/'Totals and Drop Down Lists'!Y$6*Inputs!G$37</f>
        <v>2894.0362881926621</v>
      </c>
      <c r="AL4080">
        <f>AD4080/'Totals and Drop Down Lists'!Z$6*Inputs!H$37</f>
        <v>3198.9830067275616</v>
      </c>
      <c r="AM4080">
        <f>AE4080/'Totals and Drop Down Lists'!AA$6*Inputs!I$37</f>
        <v>928.52812917735343</v>
      </c>
      <c r="AN4080">
        <f>AF4080/'Totals and Drop Down Lists'!AB$6*Inputs!J$37</f>
        <v>1097.6181227189609</v>
      </c>
      <c r="AO4080">
        <f>AG4080/'Totals and Drop Down Lists'!AC$6*Inputs!K$37</f>
        <v>1806.4868893718872</v>
      </c>
      <c r="AP4080">
        <f>AH4080/'Totals and Drop Down Lists'!AD$6*Inputs!L$37</f>
        <v>1482.230016234254</v>
      </c>
      <c r="AQ4080">
        <f>IF(OR($D4080="51",$D4080="52",$D4080="61"),(AA4080/'Totals and Drop Down Lists'!W$4)*Inputs!E$38,0)</f>
        <v>0</v>
      </c>
      <c r="AR4080">
        <f>IF(OR($D4080="51",$D4080="52",$D4080="61"),(AB4080/'Totals and Drop Down Lists'!X$4)*Inputs!F$38,0)</f>
        <v>0</v>
      </c>
      <c r="AS4080">
        <f>IF(OR($D4080="51",$D4080="52",$D4080="61"),(AC4080/'Totals and Drop Down Lists'!Y$4)*Inputs!G$38,0)</f>
        <v>0</v>
      </c>
      <c r="AT4080">
        <f>IF(OR($D4080="51",$D4080="52",$D4080="61"),(AD4080/'Totals and Drop Down Lists'!Z$4)*Inputs!H$38,0)</f>
        <v>0</v>
      </c>
      <c r="AU4080">
        <f>IF(OR($D4080="51",$D4080="52",$D4080="61"),(AE4080/'Totals and Drop Down Lists'!AA$4)*Inputs!I$38,0)</f>
        <v>0</v>
      </c>
      <c r="AV4080">
        <f>IF(OR($D4080="51",$D4080="52",$D4080="61"),(AF4080/'Totals and Drop Down Lists'!AB$4)*Inputs!J$38,0)</f>
        <v>0</v>
      </c>
      <c r="AW4080">
        <f>IF(OR($D4080="51",$D4080="52",$D4080="61"),(AG4080/'Totals and Drop Down Lists'!AC$4)*Inputs!K$38,0)</f>
        <v>0</v>
      </c>
      <c r="AX4080">
        <f>IF(OR($D4080="51",$D4080="52",$D4080="61"),(AH4080/'Totals and Drop Down Lists'!AD$4)*Inputs!L$38,0)</f>
        <v>0</v>
      </c>
      <c r="AY4080">
        <f>IF(OR($D4080="51",$D4080="52",$D4080="61"),0,(AA4080/'Totals and Drop Down Lists'!W$5)*Inputs!E$39)</f>
        <v>0</v>
      </c>
      <c r="AZ4080">
        <f>IF(OR($D4080="51",$D4080="52",$D4080="61"),0,(AB4080/'Totals and Drop Down Lists'!X$5)*Inputs!F$39)</f>
        <v>0</v>
      </c>
      <c r="BA4080">
        <f>IF(OR($D4080="51",$D4080="52",$D4080="61"),0,(AC4080/'Totals and Drop Down Lists'!Y$5)*Inputs!G$39)</f>
        <v>0</v>
      </c>
      <c r="BB4080">
        <f>IF(OR($D4080="51",$D4080="52",$D4080="61"),0,(AD4080/'Totals and Drop Down Lists'!Z$5)*Inputs!H$39)</f>
        <v>0</v>
      </c>
      <c r="BC4080">
        <f>IF(OR($D4080="51",$D4080="52",$D4080="61"),0,(AE4080/'Totals and Drop Down Lists'!AA$5)*Inputs!I$39)</f>
        <v>0</v>
      </c>
      <c r="BD4080">
        <f>IF(OR($D4080="51",$D4080="52",$D4080="61"),0,(AF4080/'Totals and Drop Down Lists'!AB$5)*Inputs!J$39)</f>
        <v>0</v>
      </c>
      <c r="BE4080">
        <f>IF(OR($D4080="51",$D4080="52",$D4080="61"),0,(AG4080/'Totals and Drop Down Lists'!AC$5)*Inputs!K$39)</f>
        <v>0</v>
      </c>
      <c r="BF4080">
        <f>IF(OR($D4080="51",$D4080="52",$D4080="61"),0,(AH4080/'Totals and Drop Down Lists'!AD$5)*Inputs!L$39)</f>
        <v>0</v>
      </c>
      <c r="BG4080" s="10">
        <f t="shared" si="568"/>
        <v>25081.82488530628</v>
      </c>
    </row>
    <row r="4081" spans="1:59">
      <c r="A4081" s="1" t="s">
        <v>7721</v>
      </c>
      <c r="B4081" s="1" t="s">
        <v>6472</v>
      </c>
      <c r="C4081" s="1" t="s">
        <v>757</v>
      </c>
      <c r="D4081" s="1" t="s">
        <v>25</v>
      </c>
      <c r="E4081" s="1" t="s">
        <v>6492</v>
      </c>
      <c r="F4081" s="2">
        <v>20540</v>
      </c>
      <c r="G4081" s="2">
        <v>169</v>
      </c>
      <c r="H4081" s="2">
        <v>4</v>
      </c>
      <c r="I4081" s="2">
        <v>4711</v>
      </c>
      <c r="J4081" s="2">
        <v>8069</v>
      </c>
      <c r="K4081" s="2">
        <v>1853</v>
      </c>
      <c r="L4081" s="2">
        <v>202</v>
      </c>
      <c r="M4081" s="2">
        <v>23</v>
      </c>
      <c r="N4081" s="2">
        <v>0</v>
      </c>
      <c r="O4081" s="2">
        <v>32</v>
      </c>
      <c r="P4081" s="2">
        <v>20</v>
      </c>
      <c r="Q4081" s="2">
        <v>0</v>
      </c>
      <c r="R4081" s="2">
        <v>780</v>
      </c>
      <c r="S4081" s="2">
        <v>696500</v>
      </c>
      <c r="T4081" s="2">
        <v>45141700</v>
      </c>
      <c r="U4081" s="2">
        <v>35</v>
      </c>
      <c r="V4081" s="2">
        <v>158</v>
      </c>
      <c r="W4081" s="2">
        <v>0</v>
      </c>
      <c r="X4081" s="2">
        <v>395</v>
      </c>
      <c r="Y4081" s="2">
        <v>59</v>
      </c>
      <c r="Z4081" s="2">
        <v>163</v>
      </c>
      <c r="AA4081" s="9">
        <f t="shared" si="569"/>
        <v>20540</v>
      </c>
      <c r="AB4081" s="9">
        <f t="shared" si="570"/>
        <v>4538</v>
      </c>
      <c r="AC4081" s="9">
        <f t="shared" si="571"/>
        <v>1057</v>
      </c>
      <c r="AD4081" s="9">
        <f t="shared" si="572"/>
        <v>780</v>
      </c>
      <c r="AE4081" s="44">
        <f t="shared" si="573"/>
        <v>2.9718501634324898E-5</v>
      </c>
      <c r="AF4081" s="9">
        <f t="shared" si="574"/>
        <v>237</v>
      </c>
      <c r="AG4081" s="9">
        <f t="shared" si="567"/>
        <v>222</v>
      </c>
      <c r="AH4081" s="44">
        <f t="shared" si="575"/>
        <v>1.8969669507464067E-5</v>
      </c>
      <c r="AI4081">
        <f>AA4081/'Totals and Drop Down Lists'!W$6*Inputs!E$37</f>
        <v>18632.663962858147</v>
      </c>
      <c r="AJ4081">
        <f>AB4081/'Totals and Drop Down Lists'!X$6*Inputs!F$37</f>
        <v>14931.777035350893</v>
      </c>
      <c r="AK4081">
        <f>AC4081/'Totals and Drop Down Lists'!Y$6*Inputs!G$37</f>
        <v>6968.1010401358626</v>
      </c>
      <c r="AL4081">
        <f>AD4081/'Totals and Drop Down Lists'!Z$6*Inputs!H$37</f>
        <v>6253.6509905952335</v>
      </c>
      <c r="AM4081">
        <f>AE4081/'Totals and Drop Down Lists'!AA$6*Inputs!I$37</f>
        <v>3699.6369620822275</v>
      </c>
      <c r="AN4081">
        <f>AF4081/'Totals and Drop Down Lists'!AB$6*Inputs!J$37</f>
        <v>4729.7362742617042</v>
      </c>
      <c r="AO4081">
        <f>AG4081/'Totals and Drop Down Lists'!AC$6*Inputs!K$37</f>
        <v>4134.4339117583395</v>
      </c>
      <c r="AP4081">
        <f>AH4081/'Totals and Drop Down Lists'!AD$6*Inputs!L$37</f>
        <v>4464.1305998952585</v>
      </c>
      <c r="AQ4081">
        <f>IF(OR($D4081="51",$D4081="52",$D4081="61"),(AA4081/'Totals and Drop Down Lists'!W$4)*Inputs!E$38,0)</f>
        <v>0</v>
      </c>
      <c r="AR4081">
        <f>IF(OR($D4081="51",$D4081="52",$D4081="61"),(AB4081/'Totals and Drop Down Lists'!X$4)*Inputs!F$38,0)</f>
        <v>0</v>
      </c>
      <c r="AS4081">
        <f>IF(OR($D4081="51",$D4081="52",$D4081="61"),(AC4081/'Totals and Drop Down Lists'!Y$4)*Inputs!G$38,0)</f>
        <v>0</v>
      </c>
      <c r="AT4081">
        <f>IF(OR($D4081="51",$D4081="52",$D4081="61"),(AD4081/'Totals and Drop Down Lists'!Z$4)*Inputs!H$38,0)</f>
        <v>0</v>
      </c>
      <c r="AU4081">
        <f>IF(OR($D4081="51",$D4081="52",$D4081="61"),(AE4081/'Totals and Drop Down Lists'!AA$4)*Inputs!I$38,0)</f>
        <v>0</v>
      </c>
      <c r="AV4081">
        <f>IF(OR($D4081="51",$D4081="52",$D4081="61"),(AF4081/'Totals and Drop Down Lists'!AB$4)*Inputs!J$38,0)</f>
        <v>0</v>
      </c>
      <c r="AW4081">
        <f>IF(OR($D4081="51",$D4081="52",$D4081="61"),(AG4081/'Totals and Drop Down Lists'!AC$4)*Inputs!K$38,0)</f>
        <v>0</v>
      </c>
      <c r="AX4081">
        <f>IF(OR($D4081="51",$D4081="52",$D4081="61"),(AH4081/'Totals and Drop Down Lists'!AD$4)*Inputs!L$38,0)</f>
        <v>0</v>
      </c>
      <c r="AY4081">
        <f>IF(OR($D4081="51",$D4081="52",$D4081="61"),0,(AA4081/'Totals and Drop Down Lists'!W$5)*Inputs!E$39)</f>
        <v>0</v>
      </c>
      <c r="AZ4081">
        <f>IF(OR($D4081="51",$D4081="52",$D4081="61"),0,(AB4081/'Totals and Drop Down Lists'!X$5)*Inputs!F$39)</f>
        <v>0</v>
      </c>
      <c r="BA4081">
        <f>IF(OR($D4081="51",$D4081="52",$D4081="61"),0,(AC4081/'Totals and Drop Down Lists'!Y$5)*Inputs!G$39)</f>
        <v>0</v>
      </c>
      <c r="BB4081">
        <f>IF(OR($D4081="51",$D4081="52",$D4081="61"),0,(AD4081/'Totals and Drop Down Lists'!Z$5)*Inputs!H$39)</f>
        <v>0</v>
      </c>
      <c r="BC4081">
        <f>IF(OR($D4081="51",$D4081="52",$D4081="61"),0,(AE4081/'Totals and Drop Down Lists'!AA$5)*Inputs!I$39)</f>
        <v>0</v>
      </c>
      <c r="BD4081">
        <f>IF(OR($D4081="51",$D4081="52",$D4081="61"),0,(AF4081/'Totals and Drop Down Lists'!AB$5)*Inputs!J$39)</f>
        <v>0</v>
      </c>
      <c r="BE4081">
        <f>IF(OR($D4081="51",$D4081="52",$D4081="61"),0,(AG4081/'Totals and Drop Down Lists'!AC$5)*Inputs!K$39)</f>
        <v>0</v>
      </c>
      <c r="BF4081">
        <f>IF(OR($D4081="51",$D4081="52",$D4081="61"),0,(AH4081/'Totals and Drop Down Lists'!AD$5)*Inputs!L$39)</f>
        <v>0</v>
      </c>
      <c r="BG4081" s="10">
        <f t="shared" si="568"/>
        <v>63814.130776937673</v>
      </c>
    </row>
    <row r="4082" spans="1:59">
      <c r="A4082" s="1" t="s">
        <v>7721</v>
      </c>
      <c r="B4082" s="1" t="s">
        <v>6472</v>
      </c>
      <c r="C4082" s="1" t="s">
        <v>1064</v>
      </c>
      <c r="D4082" s="1" t="s">
        <v>25</v>
      </c>
      <c r="E4082" s="1" t="s">
        <v>6493</v>
      </c>
      <c r="F4082" s="2">
        <v>11111</v>
      </c>
      <c r="G4082" s="2">
        <v>46</v>
      </c>
      <c r="H4082" s="2">
        <v>0</v>
      </c>
      <c r="I4082" s="2">
        <v>2188</v>
      </c>
      <c r="J4082" s="2">
        <v>4324</v>
      </c>
      <c r="K4082" s="2">
        <v>1169</v>
      </c>
      <c r="L4082" s="2">
        <v>25</v>
      </c>
      <c r="M4082" s="2">
        <v>24</v>
      </c>
      <c r="N4082" s="2">
        <v>0</v>
      </c>
      <c r="O4082" s="2">
        <v>43</v>
      </c>
      <c r="P4082" s="2">
        <v>93</v>
      </c>
      <c r="Q4082" s="2">
        <v>27</v>
      </c>
      <c r="R4082" s="2">
        <v>384</v>
      </c>
      <c r="S4082" s="2">
        <v>395500</v>
      </c>
      <c r="T4082" s="2">
        <v>23419400</v>
      </c>
      <c r="U4082" s="2">
        <v>67</v>
      </c>
      <c r="V4082" s="2">
        <v>85</v>
      </c>
      <c r="W4082" s="2">
        <v>60</v>
      </c>
      <c r="X4082" s="2">
        <v>284</v>
      </c>
      <c r="Y4082" s="2">
        <v>15</v>
      </c>
      <c r="Z4082" s="2">
        <v>184</v>
      </c>
      <c r="AA4082" s="9">
        <f t="shared" si="569"/>
        <v>11111</v>
      </c>
      <c r="AB4082" s="9">
        <f t="shared" si="570"/>
        <v>2142</v>
      </c>
      <c r="AC4082" s="9">
        <f t="shared" si="571"/>
        <v>596</v>
      </c>
      <c r="AD4082" s="9">
        <f t="shared" si="572"/>
        <v>384</v>
      </c>
      <c r="AE4082" s="44">
        <f t="shared" si="573"/>
        <v>2.2071869666415636E-5</v>
      </c>
      <c r="AF4082" s="9">
        <f t="shared" si="574"/>
        <v>139</v>
      </c>
      <c r="AG4082" s="9">
        <f t="shared" si="567"/>
        <v>199</v>
      </c>
      <c r="AH4082" s="44">
        <f t="shared" si="575"/>
        <v>2.0018567123467857E-5</v>
      </c>
      <c r="AI4082">
        <f>AA4082/'Totals and Drop Down Lists'!W$6*Inputs!E$37</f>
        <v>10079.237063842107</v>
      </c>
      <c r="AJ4082">
        <f>AB4082/'Totals and Drop Down Lists'!X$6*Inputs!F$37</f>
        <v>7048.009345465317</v>
      </c>
      <c r="AK4082">
        <f>AC4082/'Totals and Drop Down Lists'!Y$6*Inputs!G$37</f>
        <v>3929.0333206442519</v>
      </c>
      <c r="AL4082">
        <f>AD4082/'Totals and Drop Down Lists'!Z$6*Inputs!H$37</f>
        <v>3078.7204876776532</v>
      </c>
      <c r="AM4082">
        <f>AE4082/'Totals and Drop Down Lists'!AA$6*Inputs!I$37</f>
        <v>2747.7127159674105</v>
      </c>
      <c r="AN4082">
        <f>AF4082/'Totals and Drop Down Lists'!AB$6*Inputs!J$37</f>
        <v>2773.980346507919</v>
      </c>
      <c r="AO4082">
        <f>AG4082/'Totals and Drop Down Lists'!AC$6*Inputs!K$37</f>
        <v>3706.0916596392321</v>
      </c>
      <c r="AP4082">
        <f>AH4082/'Totals and Drop Down Lists'!AD$6*Inputs!L$37</f>
        <v>4710.9675804719263</v>
      </c>
      <c r="AQ4082">
        <f>IF(OR($D4082="51",$D4082="52",$D4082="61"),(AA4082/'Totals and Drop Down Lists'!W$4)*Inputs!E$38,0)</f>
        <v>0</v>
      </c>
      <c r="AR4082">
        <f>IF(OR($D4082="51",$D4082="52",$D4082="61"),(AB4082/'Totals and Drop Down Lists'!X$4)*Inputs!F$38,0)</f>
        <v>0</v>
      </c>
      <c r="AS4082">
        <f>IF(OR($D4082="51",$D4082="52",$D4082="61"),(AC4082/'Totals and Drop Down Lists'!Y$4)*Inputs!G$38,0)</f>
        <v>0</v>
      </c>
      <c r="AT4082">
        <f>IF(OR($D4082="51",$D4082="52",$D4082="61"),(AD4082/'Totals and Drop Down Lists'!Z$4)*Inputs!H$38,0)</f>
        <v>0</v>
      </c>
      <c r="AU4082">
        <f>IF(OR($D4082="51",$D4082="52",$D4082="61"),(AE4082/'Totals and Drop Down Lists'!AA$4)*Inputs!I$38,0)</f>
        <v>0</v>
      </c>
      <c r="AV4082">
        <f>IF(OR($D4082="51",$D4082="52",$D4082="61"),(AF4082/'Totals and Drop Down Lists'!AB$4)*Inputs!J$38,0)</f>
        <v>0</v>
      </c>
      <c r="AW4082">
        <f>IF(OR($D4082="51",$D4082="52",$D4082="61"),(AG4082/'Totals and Drop Down Lists'!AC$4)*Inputs!K$38,0)</f>
        <v>0</v>
      </c>
      <c r="AX4082">
        <f>IF(OR($D4082="51",$D4082="52",$D4082="61"),(AH4082/'Totals and Drop Down Lists'!AD$4)*Inputs!L$38,0)</f>
        <v>0</v>
      </c>
      <c r="AY4082">
        <f>IF(OR($D4082="51",$D4082="52",$D4082="61"),0,(AA4082/'Totals and Drop Down Lists'!W$5)*Inputs!E$39)</f>
        <v>0</v>
      </c>
      <c r="AZ4082">
        <f>IF(OR($D4082="51",$D4082="52",$D4082="61"),0,(AB4082/'Totals and Drop Down Lists'!X$5)*Inputs!F$39)</f>
        <v>0</v>
      </c>
      <c r="BA4082">
        <f>IF(OR($D4082="51",$D4082="52",$D4082="61"),0,(AC4082/'Totals and Drop Down Lists'!Y$5)*Inputs!G$39)</f>
        <v>0</v>
      </c>
      <c r="BB4082">
        <f>IF(OR($D4082="51",$D4082="52",$D4082="61"),0,(AD4082/'Totals and Drop Down Lists'!Z$5)*Inputs!H$39)</f>
        <v>0</v>
      </c>
      <c r="BC4082">
        <f>IF(OR($D4082="51",$D4082="52",$D4082="61"),0,(AE4082/'Totals and Drop Down Lists'!AA$5)*Inputs!I$39)</f>
        <v>0</v>
      </c>
      <c r="BD4082">
        <f>IF(OR($D4082="51",$D4082="52",$D4082="61"),0,(AF4082/'Totals and Drop Down Lists'!AB$5)*Inputs!J$39)</f>
        <v>0</v>
      </c>
      <c r="BE4082">
        <f>IF(OR($D4082="51",$D4082="52",$D4082="61"),0,(AG4082/'Totals and Drop Down Lists'!AC$5)*Inputs!K$39)</f>
        <v>0</v>
      </c>
      <c r="BF4082">
        <f>IF(OR($D4082="51",$D4082="52",$D4082="61"),0,(AH4082/'Totals and Drop Down Lists'!AD$5)*Inputs!L$39)</f>
        <v>0</v>
      </c>
      <c r="BG4082" s="10">
        <f t="shared" si="568"/>
        <v>38073.752520215814</v>
      </c>
    </row>
    <row r="4083" spans="1:59">
      <c r="A4083" s="1" t="s">
        <v>7721</v>
      </c>
      <c r="B4083" s="1" t="s">
        <v>6472</v>
      </c>
      <c r="C4083" s="1" t="s">
        <v>6494</v>
      </c>
      <c r="D4083" s="1" t="s">
        <v>58</v>
      </c>
      <c r="E4083" s="1" t="s">
        <v>6495</v>
      </c>
      <c r="F4083" s="2">
        <v>39612</v>
      </c>
      <c r="G4083" s="2">
        <v>256</v>
      </c>
      <c r="H4083" s="2">
        <v>0</v>
      </c>
      <c r="I4083" s="2">
        <v>5131</v>
      </c>
      <c r="J4083" s="2">
        <v>14939</v>
      </c>
      <c r="K4083" s="2">
        <v>2575</v>
      </c>
      <c r="L4083" s="2">
        <v>215</v>
      </c>
      <c r="M4083" s="2">
        <v>49</v>
      </c>
      <c r="N4083" s="2">
        <v>19</v>
      </c>
      <c r="O4083" s="2">
        <v>20</v>
      </c>
      <c r="P4083" s="2">
        <v>14</v>
      </c>
      <c r="Q4083" s="2">
        <v>0</v>
      </c>
      <c r="R4083" s="2">
        <v>808</v>
      </c>
      <c r="S4083" s="2">
        <v>1434900</v>
      </c>
      <c r="T4083" s="2">
        <v>78596500</v>
      </c>
      <c r="U4083" s="2">
        <v>336</v>
      </c>
      <c r="V4083" s="2">
        <v>61</v>
      </c>
      <c r="W4083" s="2">
        <v>35</v>
      </c>
      <c r="X4083" s="2">
        <v>594</v>
      </c>
      <c r="Y4083" s="2">
        <v>10</v>
      </c>
      <c r="Z4083" s="2">
        <v>474</v>
      </c>
      <c r="AA4083" s="9">
        <f t="shared" si="569"/>
        <v>39612</v>
      </c>
      <c r="AB4083" s="9">
        <f t="shared" si="570"/>
        <v>4875</v>
      </c>
      <c r="AC4083" s="9">
        <f t="shared" si="571"/>
        <v>1125</v>
      </c>
      <c r="AD4083" s="9">
        <f t="shared" si="572"/>
        <v>808</v>
      </c>
      <c r="AE4083" s="44">
        <f t="shared" si="573"/>
        <v>3.0997646800335183E-5</v>
      </c>
      <c r="AF4083" s="9">
        <f t="shared" si="574"/>
        <v>498</v>
      </c>
      <c r="AG4083" s="9">
        <f t="shared" si="567"/>
        <v>484</v>
      </c>
      <c r="AH4083" s="44">
        <f t="shared" si="575"/>
        <v>3.104217579683828E-5</v>
      </c>
      <c r="AI4083">
        <f>AA4083/'Totals and Drop Down Lists'!W$6*Inputs!E$37</f>
        <v>35933.645808020294</v>
      </c>
      <c r="AJ4083">
        <f>AB4083/'Totals and Drop Down Lists'!X$6*Inputs!F$37</f>
        <v>16040.637515939972</v>
      </c>
      <c r="AK4083">
        <f>AC4083/'Totals and Drop Down Lists'!Y$6*Inputs!G$37</f>
        <v>7416.3800096053419</v>
      </c>
      <c r="AL4083">
        <f>AD4083/'Totals and Drop Down Lists'!Z$6*Inputs!H$37</f>
        <v>6478.1410261550618</v>
      </c>
      <c r="AM4083">
        <f>AE4083/'Totals and Drop Down Lists'!AA$6*Inputs!I$37</f>
        <v>3858.8769128129379</v>
      </c>
      <c r="AN4083">
        <f>AF4083/'Totals and Drop Down Lists'!AB$6*Inputs!J$37</f>
        <v>9938.4331838916823</v>
      </c>
      <c r="AO4083">
        <f>AG4083/'Totals and Drop Down Lists'!AC$6*Inputs!K$37</f>
        <v>9013.8108706803432</v>
      </c>
      <c r="AP4083">
        <f>AH4083/'Totals and Drop Down Lists'!AD$6*Inputs!L$37</f>
        <v>7305.152406976179</v>
      </c>
      <c r="AQ4083">
        <f>IF(OR($D4083="51",$D4083="52",$D4083="61"),(AA4083/'Totals and Drop Down Lists'!W$4)*Inputs!E$38,0)</f>
        <v>0</v>
      </c>
      <c r="AR4083">
        <f>IF(OR($D4083="51",$D4083="52",$D4083="61"),(AB4083/'Totals and Drop Down Lists'!X$4)*Inputs!F$38,0)</f>
        <v>0</v>
      </c>
      <c r="AS4083">
        <f>IF(OR($D4083="51",$D4083="52",$D4083="61"),(AC4083/'Totals and Drop Down Lists'!Y$4)*Inputs!G$38,0)</f>
        <v>0</v>
      </c>
      <c r="AT4083">
        <f>IF(OR($D4083="51",$D4083="52",$D4083="61"),(AD4083/'Totals and Drop Down Lists'!Z$4)*Inputs!H$38,0)</f>
        <v>0</v>
      </c>
      <c r="AU4083">
        <f>IF(OR($D4083="51",$D4083="52",$D4083="61"),(AE4083/'Totals and Drop Down Lists'!AA$4)*Inputs!I$38,0)</f>
        <v>0</v>
      </c>
      <c r="AV4083">
        <f>IF(OR($D4083="51",$D4083="52",$D4083="61"),(AF4083/'Totals and Drop Down Lists'!AB$4)*Inputs!J$38,0)</f>
        <v>0</v>
      </c>
      <c r="AW4083">
        <f>IF(OR($D4083="51",$D4083="52",$D4083="61"),(AG4083/'Totals and Drop Down Lists'!AC$4)*Inputs!K$38,0)</f>
        <v>0</v>
      </c>
      <c r="AX4083">
        <f>IF(OR($D4083="51",$D4083="52",$D4083="61"),(AH4083/'Totals and Drop Down Lists'!AD$4)*Inputs!L$38,0)</f>
        <v>0</v>
      </c>
      <c r="AY4083">
        <f>IF(OR($D4083="51",$D4083="52",$D4083="61"),0,(AA4083/'Totals and Drop Down Lists'!W$5)*Inputs!E$39)</f>
        <v>0</v>
      </c>
      <c r="AZ4083">
        <f>IF(OR($D4083="51",$D4083="52",$D4083="61"),0,(AB4083/'Totals and Drop Down Lists'!X$5)*Inputs!F$39)</f>
        <v>0</v>
      </c>
      <c r="BA4083">
        <f>IF(OR($D4083="51",$D4083="52",$D4083="61"),0,(AC4083/'Totals and Drop Down Lists'!Y$5)*Inputs!G$39)</f>
        <v>0</v>
      </c>
      <c r="BB4083">
        <f>IF(OR($D4083="51",$D4083="52",$D4083="61"),0,(AD4083/'Totals and Drop Down Lists'!Z$5)*Inputs!H$39)</f>
        <v>0</v>
      </c>
      <c r="BC4083">
        <f>IF(OR($D4083="51",$D4083="52",$D4083="61"),0,(AE4083/'Totals and Drop Down Lists'!AA$5)*Inputs!I$39)</f>
        <v>0</v>
      </c>
      <c r="BD4083">
        <f>IF(OR($D4083="51",$D4083="52",$D4083="61"),0,(AF4083/'Totals and Drop Down Lists'!AB$5)*Inputs!J$39)</f>
        <v>0</v>
      </c>
      <c r="BE4083">
        <f>IF(OR($D4083="51",$D4083="52",$D4083="61"),0,(AG4083/'Totals and Drop Down Lists'!AC$5)*Inputs!K$39)</f>
        <v>0</v>
      </c>
      <c r="BF4083">
        <f>IF(OR($D4083="51",$D4083="52",$D4083="61"),0,(AH4083/'Totals and Drop Down Lists'!AD$5)*Inputs!L$39)</f>
        <v>0</v>
      </c>
      <c r="BG4083" s="10">
        <f t="shared" si="568"/>
        <v>95985.077734081817</v>
      </c>
    </row>
    <row r="4084" spans="1:59">
      <c r="A4084" s="1" t="s">
        <v>7721</v>
      </c>
      <c r="B4084" s="1" t="s">
        <v>6472</v>
      </c>
      <c r="C4084" s="1" t="s">
        <v>6496</v>
      </c>
      <c r="D4084" s="1" t="s">
        <v>25</v>
      </c>
      <c r="E4084" s="1" t="s">
        <v>6497</v>
      </c>
      <c r="F4084" s="2">
        <v>21366</v>
      </c>
      <c r="G4084" s="2">
        <v>110</v>
      </c>
      <c r="H4084" s="2">
        <v>28</v>
      </c>
      <c r="I4084" s="2">
        <v>2635</v>
      </c>
      <c r="J4084" s="2">
        <v>6853</v>
      </c>
      <c r="K4084" s="2">
        <v>2518</v>
      </c>
      <c r="L4084" s="2">
        <v>193</v>
      </c>
      <c r="M4084" s="2">
        <v>11</v>
      </c>
      <c r="N4084" s="2">
        <v>0</v>
      </c>
      <c r="O4084" s="2">
        <v>157</v>
      </c>
      <c r="P4084" s="2">
        <v>76</v>
      </c>
      <c r="Q4084" s="2">
        <v>25</v>
      </c>
      <c r="R4084" s="2">
        <v>1089</v>
      </c>
      <c r="S4084" s="2">
        <v>2222500</v>
      </c>
      <c r="T4084" s="2">
        <v>111319800</v>
      </c>
      <c r="U4084" s="2">
        <v>106</v>
      </c>
      <c r="V4084" s="2">
        <v>180</v>
      </c>
      <c r="W4084" s="2">
        <v>35</v>
      </c>
      <c r="X4084" s="2">
        <v>373</v>
      </c>
      <c r="Y4084" s="2">
        <v>30</v>
      </c>
      <c r="Z4084" s="2">
        <v>189</v>
      </c>
      <c r="AA4084" s="9">
        <f t="shared" si="569"/>
        <v>21366</v>
      </c>
      <c r="AB4084" s="9">
        <f t="shared" si="570"/>
        <v>2497</v>
      </c>
      <c r="AC4084" s="9">
        <f t="shared" si="571"/>
        <v>1551</v>
      </c>
      <c r="AD4084" s="9">
        <f t="shared" si="572"/>
        <v>1089</v>
      </c>
      <c r="AE4084" s="44">
        <f t="shared" si="573"/>
        <v>6.4613981897218426E-5</v>
      </c>
      <c r="AF4084" s="9">
        <f t="shared" si="574"/>
        <v>158</v>
      </c>
      <c r="AG4084" s="9">
        <f t="shared" si="567"/>
        <v>219</v>
      </c>
      <c r="AH4084" s="44">
        <f t="shared" si="575"/>
        <v>2.9941268449260332E-5</v>
      </c>
      <c r="AI4084">
        <f>AA4084/'Totals and Drop Down Lists'!W$6*Inputs!E$37</f>
        <v>19381.961939163932</v>
      </c>
      <c r="AJ4084">
        <f>AB4084/'Totals and Drop Down Lists'!X$6*Inputs!F$37</f>
        <v>8216.0967953440231</v>
      </c>
      <c r="AK4084">
        <f>AC4084/'Totals and Drop Down Lists'!Y$6*Inputs!G$37</f>
        <v>10224.715906575899</v>
      </c>
      <c r="AL4084">
        <f>AD4084/'Totals and Drop Down Lists'!Z$6*Inputs!H$37</f>
        <v>8731.0588830233464</v>
      </c>
      <c r="AM4084">
        <f>AE4084/'Totals and Drop Down Lists'!AA$6*Inputs!I$37</f>
        <v>8043.7526304542962</v>
      </c>
      <c r="AN4084">
        <f>AF4084/'Totals and Drop Down Lists'!AB$6*Inputs!J$37</f>
        <v>3153.1575161744695</v>
      </c>
      <c r="AO4084">
        <f>AG4084/'Totals and Drop Down Lists'!AC$6*Inputs!K$37</f>
        <v>4078.5631832210643</v>
      </c>
      <c r="AP4084">
        <f>AH4084/'Totals and Drop Down Lists'!AD$6*Inputs!L$37</f>
        <v>7046.0759809984638</v>
      </c>
      <c r="AQ4084">
        <f>IF(OR($D4084="51",$D4084="52",$D4084="61"),(AA4084/'Totals and Drop Down Lists'!W$4)*Inputs!E$38,0)</f>
        <v>0</v>
      </c>
      <c r="AR4084">
        <f>IF(OR($D4084="51",$D4084="52",$D4084="61"),(AB4084/'Totals and Drop Down Lists'!X$4)*Inputs!F$38,0)</f>
        <v>0</v>
      </c>
      <c r="AS4084">
        <f>IF(OR($D4084="51",$D4084="52",$D4084="61"),(AC4084/'Totals and Drop Down Lists'!Y$4)*Inputs!G$38,0)</f>
        <v>0</v>
      </c>
      <c r="AT4084">
        <f>IF(OR($D4084="51",$D4084="52",$D4084="61"),(AD4084/'Totals and Drop Down Lists'!Z$4)*Inputs!H$38,0)</f>
        <v>0</v>
      </c>
      <c r="AU4084">
        <f>IF(OR($D4084="51",$D4084="52",$D4084="61"),(AE4084/'Totals and Drop Down Lists'!AA$4)*Inputs!I$38,0)</f>
        <v>0</v>
      </c>
      <c r="AV4084">
        <f>IF(OR($D4084="51",$D4084="52",$D4084="61"),(AF4084/'Totals and Drop Down Lists'!AB$4)*Inputs!J$38,0)</f>
        <v>0</v>
      </c>
      <c r="AW4084">
        <f>IF(OR($D4084="51",$D4084="52",$D4084="61"),(AG4084/'Totals and Drop Down Lists'!AC$4)*Inputs!K$38,0)</f>
        <v>0</v>
      </c>
      <c r="AX4084">
        <f>IF(OR($D4084="51",$D4084="52",$D4084="61"),(AH4084/'Totals and Drop Down Lists'!AD$4)*Inputs!L$38,0)</f>
        <v>0</v>
      </c>
      <c r="AY4084">
        <f>IF(OR($D4084="51",$D4084="52",$D4084="61"),0,(AA4084/'Totals and Drop Down Lists'!W$5)*Inputs!E$39)</f>
        <v>0</v>
      </c>
      <c r="AZ4084">
        <f>IF(OR($D4084="51",$D4084="52",$D4084="61"),0,(AB4084/'Totals and Drop Down Lists'!X$5)*Inputs!F$39)</f>
        <v>0</v>
      </c>
      <c r="BA4084">
        <f>IF(OR($D4084="51",$D4084="52",$D4084="61"),0,(AC4084/'Totals and Drop Down Lists'!Y$5)*Inputs!G$39)</f>
        <v>0</v>
      </c>
      <c r="BB4084">
        <f>IF(OR($D4084="51",$D4084="52",$D4084="61"),0,(AD4084/'Totals and Drop Down Lists'!Z$5)*Inputs!H$39)</f>
        <v>0</v>
      </c>
      <c r="BC4084">
        <f>IF(OR($D4084="51",$D4084="52",$D4084="61"),0,(AE4084/'Totals and Drop Down Lists'!AA$5)*Inputs!I$39)</f>
        <v>0</v>
      </c>
      <c r="BD4084">
        <f>IF(OR($D4084="51",$D4084="52",$D4084="61"),0,(AF4084/'Totals and Drop Down Lists'!AB$5)*Inputs!J$39)</f>
        <v>0</v>
      </c>
      <c r="BE4084">
        <f>IF(OR($D4084="51",$D4084="52",$D4084="61"),0,(AG4084/'Totals and Drop Down Lists'!AC$5)*Inputs!K$39)</f>
        <v>0</v>
      </c>
      <c r="BF4084">
        <f>IF(OR($D4084="51",$D4084="52",$D4084="61"),0,(AH4084/'Totals and Drop Down Lists'!AD$5)*Inputs!L$39)</f>
        <v>0</v>
      </c>
      <c r="BG4084" s="10">
        <f t="shared" si="568"/>
        <v>68875.382834955497</v>
      </c>
    </row>
    <row r="4085" spans="1:59">
      <c r="A4085" s="1" t="s">
        <v>7721</v>
      </c>
      <c r="B4085" s="1" t="s">
        <v>6472</v>
      </c>
      <c r="C4085" s="1" t="s">
        <v>6498</v>
      </c>
      <c r="D4085" s="1" t="s">
        <v>25</v>
      </c>
      <c r="E4085" s="1" t="s">
        <v>6499</v>
      </c>
      <c r="F4085" s="2">
        <v>28054</v>
      </c>
      <c r="G4085" s="2">
        <v>568</v>
      </c>
      <c r="H4085" s="2">
        <v>12</v>
      </c>
      <c r="I4085" s="2">
        <v>5198</v>
      </c>
      <c r="J4085" s="2">
        <v>9628</v>
      </c>
      <c r="K4085" s="2">
        <v>3554</v>
      </c>
      <c r="L4085" s="2">
        <v>226</v>
      </c>
      <c r="M4085" s="2">
        <v>0</v>
      </c>
      <c r="N4085" s="2">
        <v>33</v>
      </c>
      <c r="O4085" s="2">
        <v>141</v>
      </c>
      <c r="P4085" s="2">
        <v>32</v>
      </c>
      <c r="Q4085" s="2">
        <v>14</v>
      </c>
      <c r="R4085" s="2">
        <v>1284</v>
      </c>
      <c r="S4085" s="2">
        <v>2546900</v>
      </c>
      <c r="T4085" s="2">
        <v>133839800</v>
      </c>
      <c r="U4085" s="2">
        <v>104</v>
      </c>
      <c r="V4085" s="2">
        <v>149</v>
      </c>
      <c r="W4085" s="2">
        <v>4</v>
      </c>
      <c r="X4085" s="2">
        <v>579</v>
      </c>
      <c r="Y4085" s="2">
        <v>40</v>
      </c>
      <c r="Z4085" s="2">
        <v>379</v>
      </c>
      <c r="AA4085" s="9">
        <f t="shared" si="569"/>
        <v>28054</v>
      </c>
      <c r="AB4085" s="9">
        <f t="shared" si="570"/>
        <v>4618</v>
      </c>
      <c r="AC4085" s="9">
        <f t="shared" si="571"/>
        <v>1730</v>
      </c>
      <c r="AD4085" s="9">
        <f t="shared" si="572"/>
        <v>1284</v>
      </c>
      <c r="AE4085" s="44">
        <f t="shared" si="573"/>
        <v>9.1620899515973162E-5</v>
      </c>
      <c r="AF4085" s="9">
        <f t="shared" si="574"/>
        <v>426</v>
      </c>
      <c r="AG4085" s="9">
        <f t="shared" si="567"/>
        <v>419</v>
      </c>
      <c r="AH4085" s="44">
        <f t="shared" si="575"/>
        <v>5.7550148835986575E-5</v>
      </c>
      <c r="AI4085">
        <f>AA4085/'Totals and Drop Down Lists'!W$6*Inputs!E$37</f>
        <v>25448.9169821822</v>
      </c>
      <c r="AJ4085">
        <f>AB4085/'Totals and Drop Down Lists'!X$6*Inputs!F$37</f>
        <v>15195.008009971445</v>
      </c>
      <c r="AK4085">
        <f>AC4085/'Totals and Drop Down Lists'!Y$6*Inputs!G$37</f>
        <v>11404.744370326436</v>
      </c>
      <c r="AL4085">
        <f>AD4085/'Totals and Drop Down Lists'!Z$6*Inputs!H$37</f>
        <v>10294.471630672153</v>
      </c>
      <c r="AM4085">
        <f>AE4085/'Totals and Drop Down Lists'!AA$6*Inputs!I$37</f>
        <v>11405.826259995965</v>
      </c>
      <c r="AN4085">
        <f>AF4085/'Totals and Drop Down Lists'!AB$6*Inputs!J$37</f>
        <v>8501.5512777868607</v>
      </c>
      <c r="AO4085">
        <f>AG4085/'Totals and Drop Down Lists'!AC$6*Inputs!K$37</f>
        <v>7803.2784190393886</v>
      </c>
      <c r="AP4085">
        <f>AH4085/'Totals and Drop Down Lists'!AD$6*Inputs!L$37</f>
        <v>13543.271291372066</v>
      </c>
      <c r="AQ4085">
        <f>IF(OR($D4085="51",$D4085="52",$D4085="61"),(AA4085/'Totals and Drop Down Lists'!W$4)*Inputs!E$38,0)</f>
        <v>0</v>
      </c>
      <c r="AR4085">
        <f>IF(OR($D4085="51",$D4085="52",$D4085="61"),(AB4085/'Totals and Drop Down Lists'!X$4)*Inputs!F$38,0)</f>
        <v>0</v>
      </c>
      <c r="AS4085">
        <f>IF(OR($D4085="51",$D4085="52",$D4085="61"),(AC4085/'Totals and Drop Down Lists'!Y$4)*Inputs!G$38,0)</f>
        <v>0</v>
      </c>
      <c r="AT4085">
        <f>IF(OR($D4085="51",$D4085="52",$D4085="61"),(AD4085/'Totals and Drop Down Lists'!Z$4)*Inputs!H$38,0)</f>
        <v>0</v>
      </c>
      <c r="AU4085">
        <f>IF(OR($D4085="51",$D4085="52",$D4085="61"),(AE4085/'Totals and Drop Down Lists'!AA$4)*Inputs!I$38,0)</f>
        <v>0</v>
      </c>
      <c r="AV4085">
        <f>IF(OR($D4085="51",$D4085="52",$D4085="61"),(AF4085/'Totals and Drop Down Lists'!AB$4)*Inputs!J$38,0)</f>
        <v>0</v>
      </c>
      <c r="AW4085">
        <f>IF(OR($D4085="51",$D4085="52",$D4085="61"),(AG4085/'Totals and Drop Down Lists'!AC$4)*Inputs!K$38,0)</f>
        <v>0</v>
      </c>
      <c r="AX4085">
        <f>IF(OR($D4085="51",$D4085="52",$D4085="61"),(AH4085/'Totals and Drop Down Lists'!AD$4)*Inputs!L$38,0)</f>
        <v>0</v>
      </c>
      <c r="AY4085">
        <f>IF(OR($D4085="51",$D4085="52",$D4085="61"),0,(AA4085/'Totals and Drop Down Lists'!W$5)*Inputs!E$39)</f>
        <v>0</v>
      </c>
      <c r="AZ4085">
        <f>IF(OR($D4085="51",$D4085="52",$D4085="61"),0,(AB4085/'Totals and Drop Down Lists'!X$5)*Inputs!F$39)</f>
        <v>0</v>
      </c>
      <c r="BA4085">
        <f>IF(OR($D4085="51",$D4085="52",$D4085="61"),0,(AC4085/'Totals and Drop Down Lists'!Y$5)*Inputs!G$39)</f>
        <v>0</v>
      </c>
      <c r="BB4085">
        <f>IF(OR($D4085="51",$D4085="52",$D4085="61"),0,(AD4085/'Totals and Drop Down Lists'!Z$5)*Inputs!H$39)</f>
        <v>0</v>
      </c>
      <c r="BC4085">
        <f>IF(OR($D4085="51",$D4085="52",$D4085="61"),0,(AE4085/'Totals and Drop Down Lists'!AA$5)*Inputs!I$39)</f>
        <v>0</v>
      </c>
      <c r="BD4085">
        <f>IF(OR($D4085="51",$D4085="52",$D4085="61"),0,(AF4085/'Totals and Drop Down Lists'!AB$5)*Inputs!J$39)</f>
        <v>0</v>
      </c>
      <c r="BE4085">
        <f>IF(OR($D4085="51",$D4085="52",$D4085="61"),0,(AG4085/'Totals and Drop Down Lists'!AC$5)*Inputs!K$39)</f>
        <v>0</v>
      </c>
      <c r="BF4085">
        <f>IF(OR($D4085="51",$D4085="52",$D4085="61"),0,(AH4085/'Totals and Drop Down Lists'!AD$5)*Inputs!L$39)</f>
        <v>0</v>
      </c>
      <c r="BG4085" s="10">
        <f t="shared" si="568"/>
        <v>103597.06824134651</v>
      </c>
    </row>
    <row r="4086" spans="1:59">
      <c r="A4086" s="1" t="s">
        <v>7721</v>
      </c>
      <c r="B4086" s="1" t="s">
        <v>6472</v>
      </c>
      <c r="C4086" s="1" t="s">
        <v>785</v>
      </c>
      <c r="D4086" s="1" t="s">
        <v>25</v>
      </c>
      <c r="E4086" s="1" t="s">
        <v>6500</v>
      </c>
      <c r="F4086" s="2">
        <v>64260</v>
      </c>
      <c r="G4086" s="2">
        <v>979</v>
      </c>
      <c r="H4086" s="2">
        <v>40</v>
      </c>
      <c r="I4086" s="2">
        <v>15860</v>
      </c>
      <c r="J4086" s="2">
        <v>26505</v>
      </c>
      <c r="K4086" s="2">
        <v>9889</v>
      </c>
      <c r="L4086" s="2">
        <v>207</v>
      </c>
      <c r="M4086" s="2">
        <v>68</v>
      </c>
      <c r="N4086" s="2">
        <v>2</v>
      </c>
      <c r="O4086" s="2">
        <v>301</v>
      </c>
      <c r="P4086" s="2">
        <v>351</v>
      </c>
      <c r="Q4086" s="2">
        <v>19</v>
      </c>
      <c r="R4086" s="2">
        <v>1938</v>
      </c>
      <c r="S4086" s="2">
        <v>8678500</v>
      </c>
      <c r="T4086" s="2">
        <v>318790600</v>
      </c>
      <c r="U4086" s="2">
        <v>793</v>
      </c>
      <c r="V4086" s="2">
        <v>489</v>
      </c>
      <c r="W4086" s="2">
        <v>4</v>
      </c>
      <c r="X4086" s="2">
        <v>2294</v>
      </c>
      <c r="Y4086" s="2">
        <v>175</v>
      </c>
      <c r="Z4086" s="2">
        <v>1700</v>
      </c>
      <c r="AA4086" s="9">
        <f t="shared" si="569"/>
        <v>64260</v>
      </c>
      <c r="AB4086" s="9">
        <f t="shared" si="570"/>
        <v>14841</v>
      </c>
      <c r="AC4086" s="9">
        <f t="shared" si="571"/>
        <v>2886</v>
      </c>
      <c r="AD4086" s="9">
        <f t="shared" si="572"/>
        <v>1938</v>
      </c>
      <c r="AE4086" s="44">
        <f t="shared" si="573"/>
        <v>2.5767526488465535E-4</v>
      </c>
      <c r="AF4086" s="9">
        <f t="shared" si="574"/>
        <v>1801</v>
      </c>
      <c r="AG4086" s="9">
        <f t="shared" si="567"/>
        <v>1875</v>
      </c>
      <c r="AH4086" s="44">
        <f t="shared" si="575"/>
        <v>2.6030165340115599E-4</v>
      </c>
      <c r="AI4086">
        <f>AA4086/'Totals and Drop Down Lists'!W$6*Inputs!E$37</f>
        <v>58292.842563450075</v>
      </c>
      <c r="AJ4086">
        <f>AB4086/'Totals and Drop Down Lists'!X$6*Inputs!F$37</f>
        <v>48832.636179295412</v>
      </c>
      <c r="AK4086">
        <f>AC4086/'Totals and Drop Down Lists'!Y$6*Inputs!G$37</f>
        <v>19025.486851307567</v>
      </c>
      <c r="AL4086">
        <f>AD4086/'Totals and Drop Down Lists'!Z$6*Inputs!H$37</f>
        <v>15537.917461248157</v>
      </c>
      <c r="AM4086">
        <f>AE4086/'Totals and Drop Down Lists'!AA$6*Inputs!I$37</f>
        <v>32077.826328920008</v>
      </c>
      <c r="AN4086">
        <f>AF4086/'Totals and Drop Down Lists'!AB$6*Inputs!J$37</f>
        <v>35942.004345760884</v>
      </c>
      <c r="AO4086">
        <f>AG4086/'Totals and Drop Down Lists'!AC$6*Inputs!K$37</f>
        <v>34919.205335796782</v>
      </c>
      <c r="AP4086">
        <f>AH4086/'Totals and Drop Down Lists'!AD$6*Inputs!L$37</f>
        <v>61256.764420392552</v>
      </c>
      <c r="AQ4086">
        <f>IF(OR($D4086="51",$D4086="52",$D4086="61"),(AA4086/'Totals and Drop Down Lists'!W$4)*Inputs!E$38,0)</f>
        <v>0</v>
      </c>
      <c r="AR4086">
        <f>IF(OR($D4086="51",$D4086="52",$D4086="61"),(AB4086/'Totals and Drop Down Lists'!X$4)*Inputs!F$38,0)</f>
        <v>0</v>
      </c>
      <c r="AS4086">
        <f>IF(OR($D4086="51",$D4086="52",$D4086="61"),(AC4086/'Totals and Drop Down Lists'!Y$4)*Inputs!G$38,0)</f>
        <v>0</v>
      </c>
      <c r="AT4086">
        <f>IF(OR($D4086="51",$D4086="52",$D4086="61"),(AD4086/'Totals and Drop Down Lists'!Z$4)*Inputs!H$38,0)</f>
        <v>0</v>
      </c>
      <c r="AU4086">
        <f>IF(OR($D4086="51",$D4086="52",$D4086="61"),(AE4086/'Totals and Drop Down Lists'!AA$4)*Inputs!I$38,0)</f>
        <v>0</v>
      </c>
      <c r="AV4086">
        <f>IF(OR($D4086="51",$D4086="52",$D4086="61"),(AF4086/'Totals and Drop Down Lists'!AB$4)*Inputs!J$38,0)</f>
        <v>0</v>
      </c>
      <c r="AW4086">
        <f>IF(OR($D4086="51",$D4086="52",$D4086="61"),(AG4086/'Totals and Drop Down Lists'!AC$4)*Inputs!K$38,0)</f>
        <v>0</v>
      </c>
      <c r="AX4086">
        <f>IF(OR($D4086="51",$D4086="52",$D4086="61"),(AH4086/'Totals and Drop Down Lists'!AD$4)*Inputs!L$38,0)</f>
        <v>0</v>
      </c>
      <c r="AY4086">
        <f>IF(OR($D4086="51",$D4086="52",$D4086="61"),0,(AA4086/'Totals and Drop Down Lists'!W$5)*Inputs!E$39)</f>
        <v>0</v>
      </c>
      <c r="AZ4086">
        <f>IF(OR($D4086="51",$D4086="52",$D4086="61"),0,(AB4086/'Totals and Drop Down Lists'!X$5)*Inputs!F$39)</f>
        <v>0</v>
      </c>
      <c r="BA4086">
        <f>IF(OR($D4086="51",$D4086="52",$D4086="61"),0,(AC4086/'Totals and Drop Down Lists'!Y$5)*Inputs!G$39)</f>
        <v>0</v>
      </c>
      <c r="BB4086">
        <f>IF(OR($D4086="51",$D4086="52",$D4086="61"),0,(AD4086/'Totals and Drop Down Lists'!Z$5)*Inputs!H$39)</f>
        <v>0</v>
      </c>
      <c r="BC4086">
        <f>IF(OR($D4086="51",$D4086="52",$D4086="61"),0,(AE4086/'Totals and Drop Down Lists'!AA$5)*Inputs!I$39)</f>
        <v>0</v>
      </c>
      <c r="BD4086">
        <f>IF(OR($D4086="51",$D4086="52",$D4086="61"),0,(AF4086/'Totals and Drop Down Lists'!AB$5)*Inputs!J$39)</f>
        <v>0</v>
      </c>
      <c r="BE4086">
        <f>IF(OR($D4086="51",$D4086="52",$D4086="61"),0,(AG4086/'Totals and Drop Down Lists'!AC$5)*Inputs!K$39)</f>
        <v>0</v>
      </c>
      <c r="BF4086">
        <f>IF(OR($D4086="51",$D4086="52",$D4086="61"),0,(AH4086/'Totals and Drop Down Lists'!AD$5)*Inputs!L$39)</f>
        <v>0</v>
      </c>
      <c r="BG4086" s="10">
        <f t="shared" si="568"/>
        <v>305884.68348617142</v>
      </c>
    </row>
    <row r="4087" spans="1:59">
      <c r="A4087" s="1" t="s">
        <v>7721</v>
      </c>
      <c r="B4087" s="1" t="s">
        <v>6472</v>
      </c>
      <c r="C4087" s="1" t="s">
        <v>6380</v>
      </c>
      <c r="D4087" s="1" t="s">
        <v>25</v>
      </c>
      <c r="E4087" s="1" t="s">
        <v>6501</v>
      </c>
      <c r="F4087" s="2">
        <v>13638</v>
      </c>
      <c r="G4087" s="2">
        <v>92</v>
      </c>
      <c r="H4087" s="2">
        <v>20</v>
      </c>
      <c r="I4087" s="2">
        <v>2579</v>
      </c>
      <c r="J4087" s="2">
        <v>5668</v>
      </c>
      <c r="K4087" s="2">
        <v>1633</v>
      </c>
      <c r="L4087" s="2">
        <v>98</v>
      </c>
      <c r="M4087" s="2">
        <v>14</v>
      </c>
      <c r="N4087" s="2">
        <v>7</v>
      </c>
      <c r="O4087" s="2">
        <v>55</v>
      </c>
      <c r="P4087" s="2">
        <v>31</v>
      </c>
      <c r="Q4087" s="2">
        <v>10</v>
      </c>
      <c r="R4087" s="2">
        <v>782</v>
      </c>
      <c r="S4087" s="2">
        <v>1082200</v>
      </c>
      <c r="T4087" s="2">
        <v>51333900</v>
      </c>
      <c r="U4087" s="2">
        <v>142</v>
      </c>
      <c r="V4087" s="2">
        <v>92</v>
      </c>
      <c r="W4087" s="2">
        <v>0</v>
      </c>
      <c r="X4087" s="2">
        <v>258</v>
      </c>
      <c r="Y4087" s="2">
        <v>4</v>
      </c>
      <c r="Z4087" s="2">
        <v>153</v>
      </c>
      <c r="AA4087" s="9">
        <f t="shared" si="569"/>
        <v>13638</v>
      </c>
      <c r="AB4087" s="9">
        <f t="shared" si="570"/>
        <v>2467</v>
      </c>
      <c r="AC4087" s="9">
        <f t="shared" si="571"/>
        <v>997</v>
      </c>
      <c r="AD4087" s="9">
        <f t="shared" si="572"/>
        <v>782</v>
      </c>
      <c r="AE4087" s="44">
        <f t="shared" si="573"/>
        <v>3.2857787292129148E-5</v>
      </c>
      <c r="AF4087" s="9">
        <f t="shared" si="574"/>
        <v>166</v>
      </c>
      <c r="AG4087" s="9">
        <f t="shared" si="567"/>
        <v>157</v>
      </c>
      <c r="AH4087" s="44">
        <f t="shared" si="575"/>
        <v>1.6830890009741012E-5</v>
      </c>
      <c r="AI4087">
        <f>AA4087/'Totals and Drop Down Lists'!W$6*Inputs!E$37</f>
        <v>12371.580872709805</v>
      </c>
      <c r="AJ4087">
        <f>AB4087/'Totals and Drop Down Lists'!X$6*Inputs!F$37</f>
        <v>8117.385179861315</v>
      </c>
      <c r="AK4087">
        <f>AC4087/'Totals and Drop Down Lists'!Y$6*Inputs!G$37</f>
        <v>6572.5607729569119</v>
      </c>
      <c r="AL4087">
        <f>AD4087/'Totals and Drop Down Lists'!Z$6*Inputs!H$37</f>
        <v>6269.685993135221</v>
      </c>
      <c r="AM4087">
        <f>AE4087/'Totals and Drop Down Lists'!AA$6*Inputs!I$37</f>
        <v>4090.4445942117281</v>
      </c>
      <c r="AN4087">
        <f>AF4087/'Totals and Drop Down Lists'!AB$6*Inputs!J$37</f>
        <v>3312.8110612972273</v>
      </c>
      <c r="AO4087">
        <f>AG4087/'Totals and Drop Down Lists'!AC$6*Inputs!K$37</f>
        <v>2923.901460117384</v>
      </c>
      <c r="AP4087">
        <f>AH4087/'Totals and Drop Down Lists'!AD$6*Inputs!L$37</f>
        <v>3960.8118152186312</v>
      </c>
      <c r="AQ4087">
        <f>IF(OR($D4087="51",$D4087="52",$D4087="61"),(AA4087/'Totals and Drop Down Lists'!W$4)*Inputs!E$38,0)</f>
        <v>0</v>
      </c>
      <c r="AR4087">
        <f>IF(OR($D4087="51",$D4087="52",$D4087="61"),(AB4087/'Totals and Drop Down Lists'!X$4)*Inputs!F$38,0)</f>
        <v>0</v>
      </c>
      <c r="AS4087">
        <f>IF(OR($D4087="51",$D4087="52",$D4087="61"),(AC4087/'Totals and Drop Down Lists'!Y$4)*Inputs!G$38,0)</f>
        <v>0</v>
      </c>
      <c r="AT4087">
        <f>IF(OR($D4087="51",$D4087="52",$D4087="61"),(AD4087/'Totals and Drop Down Lists'!Z$4)*Inputs!H$38,0)</f>
        <v>0</v>
      </c>
      <c r="AU4087">
        <f>IF(OR($D4087="51",$D4087="52",$D4087="61"),(AE4087/'Totals and Drop Down Lists'!AA$4)*Inputs!I$38,0)</f>
        <v>0</v>
      </c>
      <c r="AV4087">
        <f>IF(OR($D4087="51",$D4087="52",$D4087="61"),(AF4087/'Totals and Drop Down Lists'!AB$4)*Inputs!J$38,0)</f>
        <v>0</v>
      </c>
      <c r="AW4087">
        <f>IF(OR($D4087="51",$D4087="52",$D4087="61"),(AG4087/'Totals and Drop Down Lists'!AC$4)*Inputs!K$38,0)</f>
        <v>0</v>
      </c>
      <c r="AX4087">
        <f>IF(OR($D4087="51",$D4087="52",$D4087="61"),(AH4087/'Totals and Drop Down Lists'!AD$4)*Inputs!L$38,0)</f>
        <v>0</v>
      </c>
      <c r="AY4087">
        <f>IF(OR($D4087="51",$D4087="52",$D4087="61"),0,(AA4087/'Totals and Drop Down Lists'!W$5)*Inputs!E$39)</f>
        <v>0</v>
      </c>
      <c r="AZ4087">
        <f>IF(OR($D4087="51",$D4087="52",$D4087="61"),0,(AB4087/'Totals and Drop Down Lists'!X$5)*Inputs!F$39)</f>
        <v>0</v>
      </c>
      <c r="BA4087">
        <f>IF(OR($D4087="51",$D4087="52",$D4087="61"),0,(AC4087/'Totals and Drop Down Lists'!Y$5)*Inputs!G$39)</f>
        <v>0</v>
      </c>
      <c r="BB4087">
        <f>IF(OR($D4087="51",$D4087="52",$D4087="61"),0,(AD4087/'Totals and Drop Down Lists'!Z$5)*Inputs!H$39)</f>
        <v>0</v>
      </c>
      <c r="BC4087">
        <f>IF(OR($D4087="51",$D4087="52",$D4087="61"),0,(AE4087/'Totals and Drop Down Lists'!AA$5)*Inputs!I$39)</f>
        <v>0</v>
      </c>
      <c r="BD4087">
        <f>IF(OR($D4087="51",$D4087="52",$D4087="61"),0,(AF4087/'Totals and Drop Down Lists'!AB$5)*Inputs!J$39)</f>
        <v>0</v>
      </c>
      <c r="BE4087">
        <f>IF(OR($D4087="51",$D4087="52",$D4087="61"),0,(AG4087/'Totals and Drop Down Lists'!AC$5)*Inputs!K$39)</f>
        <v>0</v>
      </c>
      <c r="BF4087">
        <f>IF(OR($D4087="51",$D4087="52",$D4087="61"),0,(AH4087/'Totals and Drop Down Lists'!AD$5)*Inputs!L$39)</f>
        <v>0</v>
      </c>
      <c r="BG4087" s="10">
        <f t="shared" si="568"/>
        <v>47619.181749508229</v>
      </c>
    </row>
    <row r="4088" spans="1:59">
      <c r="A4088" s="1" t="s">
        <v>7721</v>
      </c>
      <c r="B4088" s="1" t="s">
        <v>6472</v>
      </c>
      <c r="C4088" s="1" t="s">
        <v>1515</v>
      </c>
      <c r="D4088" s="1" t="s">
        <v>25</v>
      </c>
      <c r="E4088" s="1" t="s">
        <v>6502</v>
      </c>
      <c r="F4088" s="2">
        <v>27069</v>
      </c>
      <c r="G4088" s="2">
        <v>100</v>
      </c>
      <c r="H4088" s="2">
        <v>0</v>
      </c>
      <c r="I4088" s="2">
        <v>4252</v>
      </c>
      <c r="J4088" s="2">
        <v>8216</v>
      </c>
      <c r="K4088" s="2">
        <v>1668</v>
      </c>
      <c r="L4088" s="2">
        <v>219</v>
      </c>
      <c r="M4088" s="2">
        <v>64</v>
      </c>
      <c r="N4088" s="2">
        <v>16</v>
      </c>
      <c r="O4088" s="2">
        <v>52</v>
      </c>
      <c r="P4088" s="2">
        <v>0</v>
      </c>
      <c r="Q4088" s="2">
        <v>0</v>
      </c>
      <c r="R4088" s="2">
        <v>105</v>
      </c>
      <c r="S4088" s="2">
        <v>1095900</v>
      </c>
      <c r="T4088" s="2">
        <v>61291600</v>
      </c>
      <c r="U4088" s="2">
        <v>195</v>
      </c>
      <c r="V4088" s="2">
        <v>154</v>
      </c>
      <c r="W4088" s="2">
        <v>0</v>
      </c>
      <c r="X4088" s="2">
        <v>535</v>
      </c>
      <c r="Y4088" s="2">
        <v>60</v>
      </c>
      <c r="Z4088" s="2">
        <v>375</v>
      </c>
      <c r="AA4088" s="9">
        <f t="shared" si="569"/>
        <v>27069</v>
      </c>
      <c r="AB4088" s="9">
        <f t="shared" si="570"/>
        <v>4152</v>
      </c>
      <c r="AC4088" s="9">
        <f t="shared" si="571"/>
        <v>456</v>
      </c>
      <c r="AD4088" s="9">
        <f t="shared" si="572"/>
        <v>105</v>
      </c>
      <c r="AE4088" s="44">
        <f t="shared" si="573"/>
        <v>2.364979867017945E-5</v>
      </c>
      <c r="AF4088" s="9">
        <f t="shared" si="574"/>
        <v>381</v>
      </c>
      <c r="AG4088" s="9">
        <f t="shared" si="567"/>
        <v>435</v>
      </c>
      <c r="AH4088" s="44">
        <f t="shared" si="575"/>
        <v>3.2860635565329261E-5</v>
      </c>
      <c r="AI4088">
        <f>AA4088/'Totals and Drop Down Lists'!W$6*Inputs!E$37</f>
        <v>24555.383681139589</v>
      </c>
      <c r="AJ4088">
        <f>AB4088/'Totals and Drop Down Lists'!X$6*Inputs!F$37</f>
        <v>13661.687582806722</v>
      </c>
      <c r="AK4088">
        <f>AC4088/'Totals and Drop Down Lists'!Y$6*Inputs!G$37</f>
        <v>3006.1060305600317</v>
      </c>
      <c r="AL4088">
        <f>AD4088/'Totals and Drop Down Lists'!Z$6*Inputs!H$37</f>
        <v>841.83763334935838</v>
      </c>
      <c r="AM4088">
        <f>AE4088/'Totals and Drop Down Lists'!AA$6*Inputs!I$37</f>
        <v>2944.1480725576494</v>
      </c>
      <c r="AN4088">
        <f>AF4088/'Totals and Drop Down Lists'!AB$6*Inputs!J$37</f>
        <v>7603.5000864713465</v>
      </c>
      <c r="AO4088">
        <f>AG4088/'Totals and Drop Down Lists'!AC$6*Inputs!K$37</f>
        <v>8101.2556379048547</v>
      </c>
      <c r="AP4088">
        <f>AH4088/'Totals and Drop Down Lists'!AD$6*Inputs!L$37</f>
        <v>7733.0903789057838</v>
      </c>
      <c r="AQ4088">
        <f>IF(OR($D4088="51",$D4088="52",$D4088="61"),(AA4088/'Totals and Drop Down Lists'!W$4)*Inputs!E$38,0)</f>
        <v>0</v>
      </c>
      <c r="AR4088">
        <f>IF(OR($D4088="51",$D4088="52",$D4088="61"),(AB4088/'Totals and Drop Down Lists'!X$4)*Inputs!F$38,0)</f>
        <v>0</v>
      </c>
      <c r="AS4088">
        <f>IF(OR($D4088="51",$D4088="52",$D4088="61"),(AC4088/'Totals and Drop Down Lists'!Y$4)*Inputs!G$38,0)</f>
        <v>0</v>
      </c>
      <c r="AT4088">
        <f>IF(OR($D4088="51",$D4088="52",$D4088="61"),(AD4088/'Totals and Drop Down Lists'!Z$4)*Inputs!H$38,0)</f>
        <v>0</v>
      </c>
      <c r="AU4088">
        <f>IF(OR($D4088="51",$D4088="52",$D4088="61"),(AE4088/'Totals and Drop Down Lists'!AA$4)*Inputs!I$38,0)</f>
        <v>0</v>
      </c>
      <c r="AV4088">
        <f>IF(OR($D4088="51",$D4088="52",$D4088="61"),(AF4088/'Totals and Drop Down Lists'!AB$4)*Inputs!J$38,0)</f>
        <v>0</v>
      </c>
      <c r="AW4088">
        <f>IF(OR($D4088="51",$D4088="52",$D4088="61"),(AG4088/'Totals and Drop Down Lists'!AC$4)*Inputs!K$38,0)</f>
        <v>0</v>
      </c>
      <c r="AX4088">
        <f>IF(OR($D4088="51",$D4088="52",$D4088="61"),(AH4088/'Totals and Drop Down Lists'!AD$4)*Inputs!L$38,0)</f>
        <v>0</v>
      </c>
      <c r="AY4088">
        <f>IF(OR($D4088="51",$D4088="52",$D4088="61"),0,(AA4088/'Totals and Drop Down Lists'!W$5)*Inputs!E$39)</f>
        <v>0</v>
      </c>
      <c r="AZ4088">
        <f>IF(OR($D4088="51",$D4088="52",$D4088="61"),0,(AB4088/'Totals and Drop Down Lists'!X$5)*Inputs!F$39)</f>
        <v>0</v>
      </c>
      <c r="BA4088">
        <f>IF(OR($D4088="51",$D4088="52",$D4088="61"),0,(AC4088/'Totals and Drop Down Lists'!Y$5)*Inputs!G$39)</f>
        <v>0</v>
      </c>
      <c r="BB4088">
        <f>IF(OR($D4088="51",$D4088="52",$D4088="61"),0,(AD4088/'Totals and Drop Down Lists'!Z$5)*Inputs!H$39)</f>
        <v>0</v>
      </c>
      <c r="BC4088">
        <f>IF(OR($D4088="51",$D4088="52",$D4088="61"),0,(AE4088/'Totals and Drop Down Lists'!AA$5)*Inputs!I$39)</f>
        <v>0</v>
      </c>
      <c r="BD4088">
        <f>IF(OR($D4088="51",$D4088="52",$D4088="61"),0,(AF4088/'Totals and Drop Down Lists'!AB$5)*Inputs!J$39)</f>
        <v>0</v>
      </c>
      <c r="BE4088">
        <f>IF(OR($D4088="51",$D4088="52",$D4088="61"),0,(AG4088/'Totals and Drop Down Lists'!AC$5)*Inputs!K$39)</f>
        <v>0</v>
      </c>
      <c r="BF4088">
        <f>IF(OR($D4088="51",$D4088="52",$D4088="61"),0,(AH4088/'Totals and Drop Down Lists'!AD$5)*Inputs!L$39)</f>
        <v>0</v>
      </c>
      <c r="BG4088" s="10">
        <f t="shared" si="568"/>
        <v>68447.009103695324</v>
      </c>
    </row>
    <row r="4089" spans="1:59">
      <c r="A4089" s="1" t="s">
        <v>7721</v>
      </c>
      <c r="B4089" s="1" t="s">
        <v>6472</v>
      </c>
      <c r="C4089" s="1" t="s">
        <v>6503</v>
      </c>
      <c r="D4089" s="1" t="s">
        <v>25</v>
      </c>
      <c r="E4089" s="1" t="s">
        <v>6504</v>
      </c>
      <c r="F4089" s="2">
        <v>16234</v>
      </c>
      <c r="G4089" s="2">
        <v>64</v>
      </c>
      <c r="H4089" s="2">
        <v>5</v>
      </c>
      <c r="I4089" s="2">
        <v>2641</v>
      </c>
      <c r="J4089" s="2">
        <v>6130</v>
      </c>
      <c r="K4089" s="2">
        <v>1320</v>
      </c>
      <c r="L4089" s="2">
        <v>59</v>
      </c>
      <c r="M4089" s="2">
        <v>2</v>
      </c>
      <c r="N4089" s="2">
        <v>0</v>
      </c>
      <c r="O4089" s="2">
        <v>62</v>
      </c>
      <c r="P4089" s="2">
        <v>0</v>
      </c>
      <c r="Q4089" s="2">
        <v>0</v>
      </c>
      <c r="R4089" s="2">
        <v>120</v>
      </c>
      <c r="S4089" s="2">
        <v>508700</v>
      </c>
      <c r="T4089" s="2">
        <v>43846800</v>
      </c>
      <c r="U4089" s="2">
        <v>51</v>
      </c>
      <c r="V4089" s="2">
        <v>55</v>
      </c>
      <c r="W4089" s="2">
        <v>59</v>
      </c>
      <c r="X4089" s="2">
        <v>195</v>
      </c>
      <c r="Y4089" s="2">
        <v>64</v>
      </c>
      <c r="Z4089" s="2">
        <v>75</v>
      </c>
      <c r="AA4089" s="9">
        <f t="shared" si="569"/>
        <v>16234</v>
      </c>
      <c r="AB4089" s="9">
        <f t="shared" si="570"/>
        <v>2572</v>
      </c>
      <c r="AC4089" s="9">
        <f t="shared" si="571"/>
        <v>243</v>
      </c>
      <c r="AD4089" s="9">
        <f t="shared" si="572"/>
        <v>120</v>
      </c>
      <c r="AE4089" s="44">
        <f t="shared" si="573"/>
        <v>1.9851035857220093E-5</v>
      </c>
      <c r="AF4089" s="9">
        <f t="shared" si="574"/>
        <v>81</v>
      </c>
      <c r="AG4089" s="9">
        <f t="shared" si="567"/>
        <v>139</v>
      </c>
      <c r="AH4089" s="44">
        <f t="shared" si="575"/>
        <v>1.1137285255675675E-5</v>
      </c>
      <c r="AI4089">
        <f>AA4089/'Totals and Drop Down Lists'!W$6*Inputs!E$37</f>
        <v>14726.517369670844</v>
      </c>
      <c r="AJ4089">
        <f>AB4089/'Totals and Drop Down Lists'!X$6*Inputs!F$37</f>
        <v>8462.875834050792</v>
      </c>
      <c r="AK4089">
        <f>AC4089/'Totals and Drop Down Lists'!Y$6*Inputs!G$37</f>
        <v>1601.9380820747538</v>
      </c>
      <c r="AL4089">
        <f>AD4089/'Totals and Drop Down Lists'!Z$6*Inputs!H$37</f>
        <v>962.10015239926668</v>
      </c>
      <c r="AM4089">
        <f>AE4089/'Totals and Drop Down Lists'!AA$6*Inputs!I$37</f>
        <v>2471.2425578066814</v>
      </c>
      <c r="AN4089">
        <f>AF4089/'Totals and Drop Down Lists'!AB$6*Inputs!J$37</f>
        <v>1616.4921443679241</v>
      </c>
      <c r="AO4089">
        <f>AG4089/'Totals and Drop Down Lists'!AC$6*Inputs!K$37</f>
        <v>2588.6770888937349</v>
      </c>
      <c r="AP4089">
        <f>AH4089/'Totals and Drop Down Lists'!AD$6*Inputs!L$37</f>
        <v>2620.936326279234</v>
      </c>
      <c r="AQ4089">
        <f>IF(OR($D4089="51",$D4089="52",$D4089="61"),(AA4089/'Totals and Drop Down Lists'!W$4)*Inputs!E$38,0)</f>
        <v>0</v>
      </c>
      <c r="AR4089">
        <f>IF(OR($D4089="51",$D4089="52",$D4089="61"),(AB4089/'Totals and Drop Down Lists'!X$4)*Inputs!F$38,0)</f>
        <v>0</v>
      </c>
      <c r="AS4089">
        <f>IF(OR($D4089="51",$D4089="52",$D4089="61"),(AC4089/'Totals and Drop Down Lists'!Y$4)*Inputs!G$38,0)</f>
        <v>0</v>
      </c>
      <c r="AT4089">
        <f>IF(OR($D4089="51",$D4089="52",$D4089="61"),(AD4089/'Totals and Drop Down Lists'!Z$4)*Inputs!H$38,0)</f>
        <v>0</v>
      </c>
      <c r="AU4089">
        <f>IF(OR($D4089="51",$D4089="52",$D4089="61"),(AE4089/'Totals and Drop Down Lists'!AA$4)*Inputs!I$38,0)</f>
        <v>0</v>
      </c>
      <c r="AV4089">
        <f>IF(OR($D4089="51",$D4089="52",$D4089="61"),(AF4089/'Totals and Drop Down Lists'!AB$4)*Inputs!J$38,0)</f>
        <v>0</v>
      </c>
      <c r="AW4089">
        <f>IF(OR($D4089="51",$D4089="52",$D4089="61"),(AG4089/'Totals and Drop Down Lists'!AC$4)*Inputs!K$38,0)</f>
        <v>0</v>
      </c>
      <c r="AX4089">
        <f>IF(OR($D4089="51",$D4089="52",$D4089="61"),(AH4089/'Totals and Drop Down Lists'!AD$4)*Inputs!L$38,0)</f>
        <v>0</v>
      </c>
      <c r="AY4089">
        <f>IF(OR($D4089="51",$D4089="52",$D4089="61"),0,(AA4089/'Totals and Drop Down Lists'!W$5)*Inputs!E$39)</f>
        <v>0</v>
      </c>
      <c r="AZ4089">
        <f>IF(OR($D4089="51",$D4089="52",$D4089="61"),0,(AB4089/'Totals and Drop Down Lists'!X$5)*Inputs!F$39)</f>
        <v>0</v>
      </c>
      <c r="BA4089">
        <f>IF(OR($D4089="51",$D4089="52",$D4089="61"),0,(AC4089/'Totals and Drop Down Lists'!Y$5)*Inputs!G$39)</f>
        <v>0</v>
      </c>
      <c r="BB4089">
        <f>IF(OR($D4089="51",$D4089="52",$D4089="61"),0,(AD4089/'Totals and Drop Down Lists'!Z$5)*Inputs!H$39)</f>
        <v>0</v>
      </c>
      <c r="BC4089">
        <f>IF(OR($D4089="51",$D4089="52",$D4089="61"),0,(AE4089/'Totals and Drop Down Lists'!AA$5)*Inputs!I$39)</f>
        <v>0</v>
      </c>
      <c r="BD4089">
        <f>IF(OR($D4089="51",$D4089="52",$D4089="61"),0,(AF4089/'Totals and Drop Down Lists'!AB$5)*Inputs!J$39)</f>
        <v>0</v>
      </c>
      <c r="BE4089">
        <f>IF(OR($D4089="51",$D4089="52",$D4089="61"),0,(AG4089/'Totals and Drop Down Lists'!AC$5)*Inputs!K$39)</f>
        <v>0</v>
      </c>
      <c r="BF4089">
        <f>IF(OR($D4089="51",$D4089="52",$D4089="61"),0,(AH4089/'Totals and Drop Down Lists'!AD$5)*Inputs!L$39)</f>
        <v>0</v>
      </c>
      <c r="BG4089" s="10">
        <f t="shared" si="568"/>
        <v>35050.779555543231</v>
      </c>
    </row>
    <row r="4090" spans="1:59">
      <c r="A4090" s="1" t="s">
        <v>7721</v>
      </c>
      <c r="B4090" s="1" t="s">
        <v>6472</v>
      </c>
      <c r="C4090" s="1" t="s">
        <v>1296</v>
      </c>
      <c r="D4090" s="1" t="s">
        <v>25</v>
      </c>
      <c r="E4090" s="1" t="s">
        <v>6505</v>
      </c>
      <c r="F4090" s="2">
        <v>15307</v>
      </c>
      <c r="G4090" s="2">
        <v>43</v>
      </c>
      <c r="H4090" s="2">
        <v>0</v>
      </c>
      <c r="I4090" s="2">
        <v>2079</v>
      </c>
      <c r="J4090" s="2">
        <v>3807</v>
      </c>
      <c r="K4090" s="2">
        <v>1276</v>
      </c>
      <c r="L4090" s="2">
        <v>35</v>
      </c>
      <c r="M4090" s="2">
        <v>7</v>
      </c>
      <c r="N4090" s="2">
        <v>0</v>
      </c>
      <c r="O4090" s="2">
        <v>85</v>
      </c>
      <c r="P4090" s="2">
        <v>9</v>
      </c>
      <c r="Q4090" s="2">
        <v>0</v>
      </c>
      <c r="R4090" s="2">
        <v>204</v>
      </c>
      <c r="S4090" s="2">
        <v>664900</v>
      </c>
      <c r="T4090" s="2">
        <v>49018600</v>
      </c>
      <c r="U4090" s="2">
        <v>83</v>
      </c>
      <c r="V4090" s="2">
        <v>213</v>
      </c>
      <c r="W4090" s="2">
        <v>10</v>
      </c>
      <c r="X4090" s="2">
        <v>304</v>
      </c>
      <c r="Y4090" s="2">
        <v>49</v>
      </c>
      <c r="Z4090" s="2">
        <v>100</v>
      </c>
      <c r="AA4090" s="9">
        <f t="shared" si="569"/>
        <v>15307</v>
      </c>
      <c r="AB4090" s="9">
        <f t="shared" si="570"/>
        <v>2036</v>
      </c>
      <c r="AC4090" s="9">
        <f t="shared" si="571"/>
        <v>340</v>
      </c>
      <c r="AD4090" s="9">
        <f t="shared" si="572"/>
        <v>204</v>
      </c>
      <c r="AE4090" s="44">
        <f t="shared" si="573"/>
        <v>2.9868558119780073E-5</v>
      </c>
      <c r="AF4090" s="9">
        <f t="shared" si="574"/>
        <v>81</v>
      </c>
      <c r="AG4090" s="9">
        <f t="shared" si="567"/>
        <v>149</v>
      </c>
      <c r="AH4090" s="44">
        <f t="shared" si="575"/>
        <v>1.8582543250526025E-5</v>
      </c>
      <c r="AI4090">
        <f>AA4090/'Totals and Drop Down Lists'!W$6*Inputs!E$37</f>
        <v>13885.598212242923</v>
      </c>
      <c r="AJ4090">
        <f>AB4090/'Totals and Drop Down Lists'!X$6*Inputs!F$37</f>
        <v>6699.2283040930843</v>
      </c>
      <c r="AK4090">
        <f>AC4090/'Totals and Drop Down Lists'!Y$6*Inputs!G$37</f>
        <v>2241.3948473473924</v>
      </c>
      <c r="AL4090">
        <f>AD4090/'Totals and Drop Down Lists'!Z$6*Inputs!H$37</f>
        <v>1635.5702590787532</v>
      </c>
      <c r="AM4090">
        <f>AE4090/'Totals and Drop Down Lists'!AA$6*Inputs!I$37</f>
        <v>3718.317396473607</v>
      </c>
      <c r="AN4090">
        <f>AF4090/'Totals and Drop Down Lists'!AB$6*Inputs!J$37</f>
        <v>1616.4921443679241</v>
      </c>
      <c r="AO4090">
        <f>AG4090/'Totals and Drop Down Lists'!AC$6*Inputs!K$37</f>
        <v>2774.9128506846509</v>
      </c>
      <c r="AP4090">
        <f>AH4090/'Totals and Drop Down Lists'!AD$6*Inputs!L$37</f>
        <v>4373.0282130592614</v>
      </c>
      <c r="AQ4090">
        <f>IF(OR($D4090="51",$D4090="52",$D4090="61"),(AA4090/'Totals and Drop Down Lists'!W$4)*Inputs!E$38,0)</f>
        <v>0</v>
      </c>
      <c r="AR4090">
        <f>IF(OR($D4090="51",$D4090="52",$D4090="61"),(AB4090/'Totals and Drop Down Lists'!X$4)*Inputs!F$38,0)</f>
        <v>0</v>
      </c>
      <c r="AS4090">
        <f>IF(OR($D4090="51",$D4090="52",$D4090="61"),(AC4090/'Totals and Drop Down Lists'!Y$4)*Inputs!G$38,0)</f>
        <v>0</v>
      </c>
      <c r="AT4090">
        <f>IF(OR($D4090="51",$D4090="52",$D4090="61"),(AD4090/'Totals and Drop Down Lists'!Z$4)*Inputs!H$38,0)</f>
        <v>0</v>
      </c>
      <c r="AU4090">
        <f>IF(OR($D4090="51",$D4090="52",$D4090="61"),(AE4090/'Totals and Drop Down Lists'!AA$4)*Inputs!I$38,0)</f>
        <v>0</v>
      </c>
      <c r="AV4090">
        <f>IF(OR($D4090="51",$D4090="52",$D4090="61"),(AF4090/'Totals and Drop Down Lists'!AB$4)*Inputs!J$38,0)</f>
        <v>0</v>
      </c>
      <c r="AW4090">
        <f>IF(OR($D4090="51",$D4090="52",$D4090="61"),(AG4090/'Totals and Drop Down Lists'!AC$4)*Inputs!K$38,0)</f>
        <v>0</v>
      </c>
      <c r="AX4090">
        <f>IF(OR($D4090="51",$D4090="52",$D4090="61"),(AH4090/'Totals and Drop Down Lists'!AD$4)*Inputs!L$38,0)</f>
        <v>0</v>
      </c>
      <c r="AY4090">
        <f>IF(OR($D4090="51",$D4090="52",$D4090="61"),0,(AA4090/'Totals and Drop Down Lists'!W$5)*Inputs!E$39)</f>
        <v>0</v>
      </c>
      <c r="AZ4090">
        <f>IF(OR($D4090="51",$D4090="52",$D4090="61"),0,(AB4090/'Totals and Drop Down Lists'!X$5)*Inputs!F$39)</f>
        <v>0</v>
      </c>
      <c r="BA4090">
        <f>IF(OR($D4090="51",$D4090="52",$D4090="61"),0,(AC4090/'Totals and Drop Down Lists'!Y$5)*Inputs!G$39)</f>
        <v>0</v>
      </c>
      <c r="BB4090">
        <f>IF(OR($D4090="51",$D4090="52",$D4090="61"),0,(AD4090/'Totals and Drop Down Lists'!Z$5)*Inputs!H$39)</f>
        <v>0</v>
      </c>
      <c r="BC4090">
        <f>IF(OR($D4090="51",$D4090="52",$D4090="61"),0,(AE4090/'Totals and Drop Down Lists'!AA$5)*Inputs!I$39)</f>
        <v>0</v>
      </c>
      <c r="BD4090">
        <f>IF(OR($D4090="51",$D4090="52",$D4090="61"),0,(AF4090/'Totals and Drop Down Lists'!AB$5)*Inputs!J$39)</f>
        <v>0</v>
      </c>
      <c r="BE4090">
        <f>IF(OR($D4090="51",$D4090="52",$D4090="61"),0,(AG4090/'Totals and Drop Down Lists'!AC$5)*Inputs!K$39)</f>
        <v>0</v>
      </c>
      <c r="BF4090">
        <f>IF(OR($D4090="51",$D4090="52",$D4090="61"),0,(AH4090/'Totals and Drop Down Lists'!AD$5)*Inputs!L$39)</f>
        <v>0</v>
      </c>
      <c r="BG4090" s="10">
        <f t="shared" si="568"/>
        <v>36944.542227347592</v>
      </c>
    </row>
    <row r="4091" spans="1:59">
      <c r="A4091" s="1" t="s">
        <v>7721</v>
      </c>
      <c r="B4091" s="1" t="s">
        <v>6472</v>
      </c>
      <c r="C4091" s="1" t="s">
        <v>6506</v>
      </c>
      <c r="D4091" s="1" t="s">
        <v>10</v>
      </c>
      <c r="E4091" s="1" t="s">
        <v>6507</v>
      </c>
      <c r="F4091" s="2">
        <v>46716</v>
      </c>
      <c r="G4091" s="2">
        <v>3525</v>
      </c>
      <c r="H4091" s="2">
        <v>484</v>
      </c>
      <c r="I4091" s="2">
        <v>15694</v>
      </c>
      <c r="J4091" s="2">
        <v>18355</v>
      </c>
      <c r="K4091" s="2">
        <v>11501</v>
      </c>
      <c r="L4091" s="2">
        <v>65</v>
      </c>
      <c r="M4091" s="2">
        <v>13</v>
      </c>
      <c r="N4091" s="2">
        <v>0</v>
      </c>
      <c r="O4091" s="2">
        <v>286</v>
      </c>
      <c r="P4091" s="2">
        <v>42</v>
      </c>
      <c r="Q4091" s="2">
        <v>51</v>
      </c>
      <c r="R4091" s="2">
        <v>2027</v>
      </c>
      <c r="S4091" s="2">
        <v>7838200</v>
      </c>
      <c r="T4091" s="2">
        <v>265156600</v>
      </c>
      <c r="U4091" s="2">
        <v>1464</v>
      </c>
      <c r="V4091" s="2">
        <v>625</v>
      </c>
      <c r="W4091" s="2">
        <v>90</v>
      </c>
      <c r="X4091" s="2">
        <v>3470</v>
      </c>
      <c r="Y4091" s="2">
        <v>140</v>
      </c>
      <c r="Z4091" s="2">
        <v>2575</v>
      </c>
      <c r="AA4091" s="9">
        <f t="shared" si="569"/>
        <v>46716</v>
      </c>
      <c r="AB4091" s="9">
        <f t="shared" si="570"/>
        <v>11685</v>
      </c>
      <c r="AC4091" s="9">
        <f t="shared" si="571"/>
        <v>2484</v>
      </c>
      <c r="AD4091" s="9">
        <f t="shared" si="572"/>
        <v>2027</v>
      </c>
      <c r="AE4091" s="44">
        <f t="shared" si="573"/>
        <v>5.0328339754219088E-4</v>
      </c>
      <c r="AF4091" s="9">
        <f t="shared" si="574"/>
        <v>2755</v>
      </c>
      <c r="AG4091" s="9">
        <f t="shared" si="567"/>
        <v>2715</v>
      </c>
      <c r="AH4091" s="44">
        <f t="shared" si="575"/>
        <v>6.3299770412541222E-4</v>
      </c>
      <c r="AI4091">
        <f>AA4091/'Totals and Drop Down Lists'!W$6*Inputs!E$37</f>
        <v>42377.971260412909</v>
      </c>
      <c r="AJ4091">
        <f>AB4091/'Totals and Drop Down Lists'!X$6*Inputs!F$37</f>
        <v>38448.174230514582</v>
      </c>
      <c r="AK4091">
        <f>AC4091/'Totals and Drop Down Lists'!Y$6*Inputs!G$37</f>
        <v>16375.367061208593</v>
      </c>
      <c r="AL4091">
        <f>AD4091/'Totals and Drop Down Lists'!Z$6*Inputs!H$37</f>
        <v>16251.475074277612</v>
      </c>
      <c r="AM4091">
        <f>AE4091/'Totals and Drop Down Lists'!AA$6*Inputs!I$37</f>
        <v>62653.423206196923</v>
      </c>
      <c r="AN4091">
        <f>AF4091/'Totals and Drop Down Lists'!AB$6*Inputs!J$37</f>
        <v>54980.689601649763</v>
      </c>
      <c r="AO4091">
        <f>AG4091/'Totals and Drop Down Lists'!AC$6*Inputs!K$37</f>
        <v>50563.00932623374</v>
      </c>
      <c r="AP4091">
        <f>AH4091/'Totals and Drop Down Lists'!AD$6*Inputs!L$37</f>
        <v>148963.2921405313</v>
      </c>
      <c r="AQ4091">
        <f>IF(OR($D4091="51",$D4091="52",$D4091="61"),(AA4091/'Totals and Drop Down Lists'!W$4)*Inputs!E$38,0)</f>
        <v>0</v>
      </c>
      <c r="AR4091">
        <f>IF(OR($D4091="51",$D4091="52",$D4091="61"),(AB4091/'Totals and Drop Down Lists'!X$4)*Inputs!F$38,0)</f>
        <v>0</v>
      </c>
      <c r="AS4091">
        <f>IF(OR($D4091="51",$D4091="52",$D4091="61"),(AC4091/'Totals and Drop Down Lists'!Y$4)*Inputs!G$38,0)</f>
        <v>0</v>
      </c>
      <c r="AT4091">
        <f>IF(OR($D4091="51",$D4091="52",$D4091="61"),(AD4091/'Totals and Drop Down Lists'!Z$4)*Inputs!H$38,0)</f>
        <v>0</v>
      </c>
      <c r="AU4091">
        <f>IF(OR($D4091="51",$D4091="52",$D4091="61"),(AE4091/'Totals and Drop Down Lists'!AA$4)*Inputs!I$38,0)</f>
        <v>0</v>
      </c>
      <c r="AV4091">
        <f>IF(OR($D4091="51",$D4091="52",$D4091="61"),(AF4091/'Totals and Drop Down Lists'!AB$4)*Inputs!J$38,0)</f>
        <v>0</v>
      </c>
      <c r="AW4091">
        <f>IF(OR($D4091="51",$D4091="52",$D4091="61"),(AG4091/'Totals and Drop Down Lists'!AC$4)*Inputs!K$38,0)</f>
        <v>0</v>
      </c>
      <c r="AX4091">
        <f>IF(OR($D4091="51",$D4091="52",$D4091="61"),(AH4091/'Totals and Drop Down Lists'!AD$4)*Inputs!L$38,0)</f>
        <v>0</v>
      </c>
      <c r="AY4091">
        <f>IF(OR($D4091="51",$D4091="52",$D4091="61"),0,(AA4091/'Totals and Drop Down Lists'!W$5)*Inputs!E$39)</f>
        <v>0</v>
      </c>
      <c r="AZ4091">
        <f>IF(OR($D4091="51",$D4091="52",$D4091="61"),0,(AB4091/'Totals and Drop Down Lists'!X$5)*Inputs!F$39)</f>
        <v>0</v>
      </c>
      <c r="BA4091">
        <f>IF(OR($D4091="51",$D4091="52",$D4091="61"),0,(AC4091/'Totals and Drop Down Lists'!Y$5)*Inputs!G$39)</f>
        <v>0</v>
      </c>
      <c r="BB4091">
        <f>IF(OR($D4091="51",$D4091="52",$D4091="61"),0,(AD4091/'Totals and Drop Down Lists'!Z$5)*Inputs!H$39)</f>
        <v>0</v>
      </c>
      <c r="BC4091">
        <f>IF(OR($D4091="51",$D4091="52",$D4091="61"),0,(AE4091/'Totals and Drop Down Lists'!AA$5)*Inputs!I$39)</f>
        <v>0</v>
      </c>
      <c r="BD4091">
        <f>IF(OR($D4091="51",$D4091="52",$D4091="61"),0,(AF4091/'Totals and Drop Down Lists'!AB$5)*Inputs!J$39)</f>
        <v>0</v>
      </c>
      <c r="BE4091">
        <f>IF(OR($D4091="51",$D4091="52",$D4091="61"),0,(AG4091/'Totals and Drop Down Lists'!AC$5)*Inputs!K$39)</f>
        <v>0</v>
      </c>
      <c r="BF4091">
        <f>IF(OR($D4091="51",$D4091="52",$D4091="61"),0,(AH4091/'Totals and Drop Down Lists'!AD$5)*Inputs!L$39)</f>
        <v>0</v>
      </c>
      <c r="BG4091" s="10">
        <f t="shared" si="568"/>
        <v>430613.40190102544</v>
      </c>
    </row>
    <row r="4092" spans="1:59">
      <c r="A4092" s="1" t="s">
        <v>7721</v>
      </c>
      <c r="B4092" s="1" t="s">
        <v>6472</v>
      </c>
      <c r="C4092" s="1" t="s">
        <v>6508</v>
      </c>
      <c r="D4092" s="1" t="s">
        <v>10</v>
      </c>
      <c r="E4092" s="1" t="s">
        <v>6509</v>
      </c>
      <c r="F4092" s="2">
        <v>52335</v>
      </c>
      <c r="G4092" s="2">
        <v>332</v>
      </c>
      <c r="H4092" s="2">
        <v>50</v>
      </c>
      <c r="I4092" s="2">
        <v>4591</v>
      </c>
      <c r="J4092" s="2">
        <v>21543</v>
      </c>
      <c r="K4092" s="2">
        <v>5729</v>
      </c>
      <c r="L4092" s="2">
        <v>197</v>
      </c>
      <c r="M4092" s="2">
        <v>15</v>
      </c>
      <c r="N4092" s="2">
        <v>14</v>
      </c>
      <c r="O4092" s="2">
        <v>13</v>
      </c>
      <c r="P4092" s="2">
        <v>0</v>
      </c>
      <c r="Q4092" s="2">
        <v>0</v>
      </c>
      <c r="R4092" s="2">
        <v>386</v>
      </c>
      <c r="S4092" s="2">
        <v>4993100</v>
      </c>
      <c r="T4092" s="2">
        <v>270630400</v>
      </c>
      <c r="U4092" s="2">
        <v>682</v>
      </c>
      <c r="V4092" s="2">
        <v>160</v>
      </c>
      <c r="W4092" s="2">
        <v>75</v>
      </c>
      <c r="X4092" s="2">
        <v>765</v>
      </c>
      <c r="Y4092" s="2">
        <v>160</v>
      </c>
      <c r="Z4092" s="2">
        <v>530</v>
      </c>
      <c r="AA4092" s="9">
        <f t="shared" si="569"/>
        <v>52335</v>
      </c>
      <c r="AB4092" s="9">
        <f t="shared" si="570"/>
        <v>4209</v>
      </c>
      <c r="AC4092" s="9">
        <f t="shared" si="571"/>
        <v>625</v>
      </c>
      <c r="AD4092" s="9">
        <f t="shared" si="572"/>
        <v>386</v>
      </c>
      <c r="AE4092" s="44">
        <f t="shared" si="573"/>
        <v>1.0640137713507692E-4</v>
      </c>
      <c r="AF4092" s="9">
        <f t="shared" si="574"/>
        <v>530</v>
      </c>
      <c r="AG4092" s="9">
        <f t="shared" si="567"/>
        <v>690</v>
      </c>
      <c r="AH4092" s="44">
        <f t="shared" si="575"/>
        <v>6.8276746462394075E-5</v>
      </c>
      <c r="AI4092">
        <f>AA4092/'Totals and Drop Down Lists'!W$6*Inputs!E$37</f>
        <v>47475.193208187979</v>
      </c>
      <c r="AJ4092">
        <f>AB4092/'Totals and Drop Down Lists'!X$6*Inputs!F$37</f>
        <v>13849.239652223867</v>
      </c>
      <c r="AK4092">
        <f>AC4092/'Totals and Drop Down Lists'!Y$6*Inputs!G$37</f>
        <v>4120.2111164474118</v>
      </c>
      <c r="AL4092">
        <f>AD4092/'Totals and Drop Down Lists'!Z$6*Inputs!H$37</f>
        <v>3094.7554902176407</v>
      </c>
      <c r="AM4092">
        <f>AE4092/'Totals and Drop Down Lists'!AA$6*Inputs!I$37</f>
        <v>13245.838316785099</v>
      </c>
      <c r="AN4092">
        <f>AF4092/'Totals and Drop Down Lists'!AB$6*Inputs!J$37</f>
        <v>10577.047364382714</v>
      </c>
      <c r="AO4092">
        <f>AG4092/'Totals and Drop Down Lists'!AC$6*Inputs!K$37</f>
        <v>12850.267563573218</v>
      </c>
      <c r="AP4092">
        <f>AH4092/'Totals and Drop Down Lists'!AD$6*Inputs!L$37</f>
        <v>16067.560535207764</v>
      </c>
      <c r="AQ4092">
        <f>IF(OR($D4092="51",$D4092="52",$D4092="61"),(AA4092/'Totals and Drop Down Lists'!W$4)*Inputs!E$38,0)</f>
        <v>0</v>
      </c>
      <c r="AR4092">
        <f>IF(OR($D4092="51",$D4092="52",$D4092="61"),(AB4092/'Totals and Drop Down Lists'!X$4)*Inputs!F$38,0)</f>
        <v>0</v>
      </c>
      <c r="AS4092">
        <f>IF(OR($D4092="51",$D4092="52",$D4092="61"),(AC4092/'Totals and Drop Down Lists'!Y$4)*Inputs!G$38,0)</f>
        <v>0</v>
      </c>
      <c r="AT4092">
        <f>IF(OR($D4092="51",$D4092="52",$D4092="61"),(AD4092/'Totals and Drop Down Lists'!Z$4)*Inputs!H$38,0)</f>
        <v>0</v>
      </c>
      <c r="AU4092">
        <f>IF(OR($D4092="51",$D4092="52",$D4092="61"),(AE4092/'Totals and Drop Down Lists'!AA$4)*Inputs!I$38,0)</f>
        <v>0</v>
      </c>
      <c r="AV4092">
        <f>IF(OR($D4092="51",$D4092="52",$D4092="61"),(AF4092/'Totals and Drop Down Lists'!AB$4)*Inputs!J$38,0)</f>
        <v>0</v>
      </c>
      <c r="AW4092">
        <f>IF(OR($D4092="51",$D4092="52",$D4092="61"),(AG4092/'Totals and Drop Down Lists'!AC$4)*Inputs!K$38,0)</f>
        <v>0</v>
      </c>
      <c r="AX4092">
        <f>IF(OR($D4092="51",$D4092="52",$D4092="61"),(AH4092/'Totals and Drop Down Lists'!AD$4)*Inputs!L$38,0)</f>
        <v>0</v>
      </c>
      <c r="AY4092">
        <f>IF(OR($D4092="51",$D4092="52",$D4092="61"),0,(AA4092/'Totals and Drop Down Lists'!W$5)*Inputs!E$39)</f>
        <v>0</v>
      </c>
      <c r="AZ4092">
        <f>IF(OR($D4092="51",$D4092="52",$D4092="61"),0,(AB4092/'Totals and Drop Down Lists'!X$5)*Inputs!F$39)</f>
        <v>0</v>
      </c>
      <c r="BA4092">
        <f>IF(OR($D4092="51",$D4092="52",$D4092="61"),0,(AC4092/'Totals and Drop Down Lists'!Y$5)*Inputs!G$39)</f>
        <v>0</v>
      </c>
      <c r="BB4092">
        <f>IF(OR($D4092="51",$D4092="52",$D4092="61"),0,(AD4092/'Totals and Drop Down Lists'!Z$5)*Inputs!H$39)</f>
        <v>0</v>
      </c>
      <c r="BC4092">
        <f>IF(OR($D4092="51",$D4092="52",$D4092="61"),0,(AE4092/'Totals and Drop Down Lists'!AA$5)*Inputs!I$39)</f>
        <v>0</v>
      </c>
      <c r="BD4092">
        <f>IF(OR($D4092="51",$D4092="52",$D4092="61"),0,(AF4092/'Totals and Drop Down Lists'!AB$5)*Inputs!J$39)</f>
        <v>0</v>
      </c>
      <c r="BE4092">
        <f>IF(OR($D4092="51",$D4092="52",$D4092="61"),0,(AG4092/'Totals and Drop Down Lists'!AC$5)*Inputs!K$39)</f>
        <v>0</v>
      </c>
      <c r="BF4092">
        <f>IF(OR($D4092="51",$D4092="52",$D4092="61"),0,(AH4092/'Totals and Drop Down Lists'!AD$5)*Inputs!L$39)</f>
        <v>0</v>
      </c>
      <c r="BG4092" s="10">
        <f t="shared" si="568"/>
        <v>121280.1132470257</v>
      </c>
    </row>
    <row r="4093" spans="1:59">
      <c r="A4093" s="1" t="s">
        <v>7721</v>
      </c>
      <c r="B4093" s="1" t="s">
        <v>6472</v>
      </c>
      <c r="C4093" s="1" t="s">
        <v>6510</v>
      </c>
      <c r="D4093" s="1" t="s">
        <v>25</v>
      </c>
      <c r="E4093" s="1" t="s">
        <v>6511</v>
      </c>
      <c r="F4093" s="2">
        <v>65825</v>
      </c>
      <c r="G4093" s="2">
        <v>269</v>
      </c>
      <c r="H4093" s="2">
        <v>48</v>
      </c>
      <c r="I4093" s="2">
        <v>8031</v>
      </c>
      <c r="J4093" s="2">
        <v>25003</v>
      </c>
      <c r="K4093" s="2">
        <v>7078</v>
      </c>
      <c r="L4093" s="2">
        <v>102</v>
      </c>
      <c r="M4093" s="2">
        <v>39</v>
      </c>
      <c r="N4093" s="2">
        <v>0</v>
      </c>
      <c r="O4093" s="2">
        <v>158</v>
      </c>
      <c r="P4093" s="2">
        <v>11</v>
      </c>
      <c r="Q4093" s="2">
        <v>16</v>
      </c>
      <c r="R4093" s="2">
        <v>6060</v>
      </c>
      <c r="S4093" s="2">
        <v>6609100</v>
      </c>
      <c r="T4093" s="2">
        <v>272201300</v>
      </c>
      <c r="U4093" s="2">
        <v>491</v>
      </c>
      <c r="V4093" s="2">
        <v>686</v>
      </c>
      <c r="W4093" s="2">
        <v>110</v>
      </c>
      <c r="X4093" s="2">
        <v>2293</v>
      </c>
      <c r="Y4093" s="2">
        <v>218</v>
      </c>
      <c r="Z4093" s="2">
        <v>1579</v>
      </c>
      <c r="AA4093" s="9">
        <f t="shared" si="569"/>
        <v>65825</v>
      </c>
      <c r="AB4093" s="9">
        <f t="shared" si="570"/>
        <v>7714</v>
      </c>
      <c r="AC4093" s="9">
        <f t="shared" si="571"/>
        <v>6386</v>
      </c>
      <c r="AD4093" s="9">
        <f t="shared" si="572"/>
        <v>6060</v>
      </c>
      <c r="AE4093" s="44">
        <f t="shared" si="573"/>
        <v>1.3993449397675146E-4</v>
      </c>
      <c r="AF4093" s="9">
        <f t="shared" si="574"/>
        <v>1497</v>
      </c>
      <c r="AG4093" s="9">
        <f t="shared" si="567"/>
        <v>1797</v>
      </c>
      <c r="AH4093" s="44">
        <f t="shared" si="575"/>
        <v>1.8928561080454648E-4</v>
      </c>
      <c r="AI4093">
        <f>AA4093/'Totals and Drop Down Lists'!W$6*Inputs!E$37</f>
        <v>59712.517300639607</v>
      </c>
      <c r="AJ4093">
        <f>AB4093/'Totals and Drop Down Lists'!X$6*Inputs!F$37</f>
        <v>25382.046727786863</v>
      </c>
      <c r="AK4093">
        <f>AC4093/'Totals and Drop Down Lists'!Y$6*Inputs!G$37</f>
        <v>42098.669103413078</v>
      </c>
      <c r="AL4093">
        <f>AD4093/'Totals and Drop Down Lists'!Z$6*Inputs!H$37</f>
        <v>48586.057696162963</v>
      </c>
      <c r="AM4093">
        <f>AE4093/'Totals and Drop Down Lists'!AA$6*Inputs!I$37</f>
        <v>17420.354247897565</v>
      </c>
      <c r="AN4093">
        <f>AF4093/'Totals and Drop Down Lists'!AB$6*Inputs!J$37</f>
        <v>29875.16963109608</v>
      </c>
      <c r="AO4093">
        <f>AG4093/'Totals and Drop Down Lists'!AC$6*Inputs!K$37</f>
        <v>33466.566393827641</v>
      </c>
      <c r="AP4093">
        <f>AH4093/'Totals and Drop Down Lists'!AD$6*Inputs!L$37</f>
        <v>44544.565575059547</v>
      </c>
      <c r="AQ4093">
        <f>IF(OR($D4093="51",$D4093="52",$D4093="61"),(AA4093/'Totals and Drop Down Lists'!W$4)*Inputs!E$38,0)</f>
        <v>0</v>
      </c>
      <c r="AR4093">
        <f>IF(OR($D4093="51",$D4093="52",$D4093="61"),(AB4093/'Totals and Drop Down Lists'!X$4)*Inputs!F$38,0)</f>
        <v>0</v>
      </c>
      <c r="AS4093">
        <f>IF(OR($D4093="51",$D4093="52",$D4093="61"),(AC4093/'Totals and Drop Down Lists'!Y$4)*Inputs!G$38,0)</f>
        <v>0</v>
      </c>
      <c r="AT4093">
        <f>IF(OR($D4093="51",$D4093="52",$D4093="61"),(AD4093/'Totals and Drop Down Lists'!Z$4)*Inputs!H$38,0)</f>
        <v>0</v>
      </c>
      <c r="AU4093">
        <f>IF(OR($D4093="51",$D4093="52",$D4093="61"),(AE4093/'Totals and Drop Down Lists'!AA$4)*Inputs!I$38,0)</f>
        <v>0</v>
      </c>
      <c r="AV4093">
        <f>IF(OR($D4093="51",$D4093="52",$D4093="61"),(AF4093/'Totals and Drop Down Lists'!AB$4)*Inputs!J$38,0)</f>
        <v>0</v>
      </c>
      <c r="AW4093">
        <f>IF(OR($D4093="51",$D4093="52",$D4093="61"),(AG4093/'Totals and Drop Down Lists'!AC$4)*Inputs!K$38,0)</f>
        <v>0</v>
      </c>
      <c r="AX4093">
        <f>IF(OR($D4093="51",$D4093="52",$D4093="61"),(AH4093/'Totals and Drop Down Lists'!AD$4)*Inputs!L$38,0)</f>
        <v>0</v>
      </c>
      <c r="AY4093">
        <f>IF(OR($D4093="51",$D4093="52",$D4093="61"),0,(AA4093/'Totals and Drop Down Lists'!W$5)*Inputs!E$39)</f>
        <v>0</v>
      </c>
      <c r="AZ4093">
        <f>IF(OR($D4093="51",$D4093="52",$D4093="61"),0,(AB4093/'Totals and Drop Down Lists'!X$5)*Inputs!F$39)</f>
        <v>0</v>
      </c>
      <c r="BA4093">
        <f>IF(OR($D4093="51",$D4093="52",$D4093="61"),0,(AC4093/'Totals and Drop Down Lists'!Y$5)*Inputs!G$39)</f>
        <v>0</v>
      </c>
      <c r="BB4093">
        <f>IF(OR($D4093="51",$D4093="52",$D4093="61"),0,(AD4093/'Totals and Drop Down Lists'!Z$5)*Inputs!H$39)</f>
        <v>0</v>
      </c>
      <c r="BC4093">
        <f>IF(OR($D4093="51",$D4093="52",$D4093="61"),0,(AE4093/'Totals and Drop Down Lists'!AA$5)*Inputs!I$39)</f>
        <v>0</v>
      </c>
      <c r="BD4093">
        <f>IF(OR($D4093="51",$D4093="52",$D4093="61"),0,(AF4093/'Totals and Drop Down Lists'!AB$5)*Inputs!J$39)</f>
        <v>0</v>
      </c>
      <c r="BE4093">
        <f>IF(OR($D4093="51",$D4093="52",$D4093="61"),0,(AG4093/'Totals and Drop Down Lists'!AC$5)*Inputs!K$39)</f>
        <v>0</v>
      </c>
      <c r="BF4093">
        <f>IF(OR($D4093="51",$D4093="52",$D4093="61"),0,(AH4093/'Totals and Drop Down Lists'!AD$5)*Inputs!L$39)</f>
        <v>0</v>
      </c>
      <c r="BG4093" s="10">
        <f t="shared" si="568"/>
        <v>301085.94667588332</v>
      </c>
    </row>
    <row r="4094" spans="1:59">
      <c r="A4094" s="1" t="s">
        <v>7721</v>
      </c>
      <c r="B4094" s="1" t="s">
        <v>6472</v>
      </c>
      <c r="C4094" s="1" t="s">
        <v>6512</v>
      </c>
      <c r="D4094" s="1" t="s">
        <v>10</v>
      </c>
      <c r="E4094" s="1" t="s">
        <v>6513</v>
      </c>
      <c r="F4094" s="2">
        <v>29176</v>
      </c>
      <c r="G4094" s="2">
        <v>338</v>
      </c>
      <c r="H4094" s="2">
        <v>31</v>
      </c>
      <c r="I4094" s="2">
        <v>7330</v>
      </c>
      <c r="J4094" s="2">
        <v>11001</v>
      </c>
      <c r="K4094" s="2">
        <v>5711</v>
      </c>
      <c r="L4094" s="2">
        <v>27</v>
      </c>
      <c r="M4094" s="2">
        <v>0</v>
      </c>
      <c r="N4094" s="2">
        <v>0</v>
      </c>
      <c r="O4094" s="2">
        <v>53</v>
      </c>
      <c r="P4094" s="2">
        <v>24</v>
      </c>
      <c r="Q4094" s="2">
        <v>28</v>
      </c>
      <c r="R4094" s="2">
        <v>8258</v>
      </c>
      <c r="S4094" s="2">
        <v>3526000</v>
      </c>
      <c r="T4094" s="2">
        <v>165928100</v>
      </c>
      <c r="U4094" s="2">
        <v>262</v>
      </c>
      <c r="V4094" s="2">
        <v>530</v>
      </c>
      <c r="W4094" s="2">
        <v>65</v>
      </c>
      <c r="X4094" s="2">
        <v>2150</v>
      </c>
      <c r="Y4094" s="2">
        <v>185</v>
      </c>
      <c r="Z4094" s="2">
        <v>1435</v>
      </c>
      <c r="AA4094" s="9">
        <f t="shared" si="569"/>
        <v>29176</v>
      </c>
      <c r="AB4094" s="9">
        <f t="shared" si="570"/>
        <v>6961</v>
      </c>
      <c r="AC4094" s="9">
        <f t="shared" si="571"/>
        <v>8390</v>
      </c>
      <c r="AD4094" s="9">
        <f t="shared" si="572"/>
        <v>8258</v>
      </c>
      <c r="AE4094" s="44">
        <f t="shared" si="573"/>
        <v>2.0705605803674374E-4</v>
      </c>
      <c r="AF4094" s="9">
        <f t="shared" si="574"/>
        <v>1555</v>
      </c>
      <c r="AG4094" s="9">
        <f t="shared" si="567"/>
        <v>1620</v>
      </c>
      <c r="AH4094" s="44">
        <f t="shared" si="575"/>
        <v>3.1292920466742026E-4</v>
      </c>
      <c r="AI4094">
        <f>AA4094/'Totals and Drop Down Lists'!W$6*Inputs!E$37</f>
        <v>26466.728519004344</v>
      </c>
      <c r="AJ4094">
        <f>AB4094/'Totals and Drop Down Lists'!X$6*Inputs!F$37</f>
        <v>22904.385179170902</v>
      </c>
      <c r="AK4094">
        <f>AC4094/'Totals and Drop Down Lists'!Y$6*Inputs!G$37</f>
        <v>55309.714027190057</v>
      </c>
      <c r="AL4094">
        <f>AD4094/'Totals and Drop Down Lists'!Z$6*Inputs!H$37</f>
        <v>66208.525487609542</v>
      </c>
      <c r="AM4094">
        <f>AE4094/'Totals and Drop Down Lists'!AA$6*Inputs!I$37</f>
        <v>25776.274152765898</v>
      </c>
      <c r="AN4094">
        <f>AF4094/'Totals and Drop Down Lists'!AB$6*Inputs!J$37</f>
        <v>31032.657833236073</v>
      </c>
      <c r="AO4094">
        <f>AG4094/'Totals and Drop Down Lists'!AC$6*Inputs!K$37</f>
        <v>30170.193410128424</v>
      </c>
      <c r="AP4094">
        <f>AH4094/'Totals and Drop Down Lists'!AD$6*Inputs!L$37</f>
        <v>73641.60127339336</v>
      </c>
      <c r="AQ4094">
        <f>IF(OR($D4094="51",$D4094="52",$D4094="61"),(AA4094/'Totals and Drop Down Lists'!W$4)*Inputs!E$38,0)</f>
        <v>0</v>
      </c>
      <c r="AR4094">
        <f>IF(OR($D4094="51",$D4094="52",$D4094="61"),(AB4094/'Totals and Drop Down Lists'!X$4)*Inputs!F$38,0)</f>
        <v>0</v>
      </c>
      <c r="AS4094">
        <f>IF(OR($D4094="51",$D4094="52",$D4094="61"),(AC4094/'Totals and Drop Down Lists'!Y$4)*Inputs!G$38,0)</f>
        <v>0</v>
      </c>
      <c r="AT4094">
        <f>IF(OR($D4094="51",$D4094="52",$D4094="61"),(AD4094/'Totals and Drop Down Lists'!Z$4)*Inputs!H$38,0)</f>
        <v>0</v>
      </c>
      <c r="AU4094">
        <f>IF(OR($D4094="51",$D4094="52",$D4094="61"),(AE4094/'Totals and Drop Down Lists'!AA$4)*Inputs!I$38,0)</f>
        <v>0</v>
      </c>
      <c r="AV4094">
        <f>IF(OR($D4094="51",$D4094="52",$D4094="61"),(AF4094/'Totals and Drop Down Lists'!AB$4)*Inputs!J$38,0)</f>
        <v>0</v>
      </c>
      <c r="AW4094">
        <f>IF(OR($D4094="51",$D4094="52",$D4094="61"),(AG4094/'Totals and Drop Down Lists'!AC$4)*Inputs!K$38,0)</f>
        <v>0</v>
      </c>
      <c r="AX4094">
        <f>IF(OR($D4094="51",$D4094="52",$D4094="61"),(AH4094/'Totals and Drop Down Lists'!AD$4)*Inputs!L$38,0)</f>
        <v>0</v>
      </c>
      <c r="AY4094">
        <f>IF(OR($D4094="51",$D4094="52",$D4094="61"),0,(AA4094/'Totals and Drop Down Lists'!W$5)*Inputs!E$39)</f>
        <v>0</v>
      </c>
      <c r="AZ4094">
        <f>IF(OR($D4094="51",$D4094="52",$D4094="61"),0,(AB4094/'Totals and Drop Down Lists'!X$5)*Inputs!F$39)</f>
        <v>0</v>
      </c>
      <c r="BA4094">
        <f>IF(OR($D4094="51",$D4094="52",$D4094="61"),0,(AC4094/'Totals and Drop Down Lists'!Y$5)*Inputs!G$39)</f>
        <v>0</v>
      </c>
      <c r="BB4094">
        <f>IF(OR($D4094="51",$D4094="52",$D4094="61"),0,(AD4094/'Totals and Drop Down Lists'!Z$5)*Inputs!H$39)</f>
        <v>0</v>
      </c>
      <c r="BC4094">
        <f>IF(OR($D4094="51",$D4094="52",$D4094="61"),0,(AE4094/'Totals and Drop Down Lists'!AA$5)*Inputs!I$39)</f>
        <v>0</v>
      </c>
      <c r="BD4094">
        <f>IF(OR($D4094="51",$D4094="52",$D4094="61"),0,(AF4094/'Totals and Drop Down Lists'!AB$5)*Inputs!J$39)</f>
        <v>0</v>
      </c>
      <c r="BE4094">
        <f>IF(OR($D4094="51",$D4094="52",$D4094="61"),0,(AG4094/'Totals and Drop Down Lists'!AC$5)*Inputs!K$39)</f>
        <v>0</v>
      </c>
      <c r="BF4094">
        <f>IF(OR($D4094="51",$D4094="52",$D4094="61"),0,(AH4094/'Totals and Drop Down Lists'!AD$5)*Inputs!L$39)</f>
        <v>0</v>
      </c>
      <c r="BG4094" s="10">
        <f t="shared" si="568"/>
        <v>331510.0798824986</v>
      </c>
    </row>
    <row r="4095" spans="1:59">
      <c r="A4095" s="1" t="s">
        <v>7721</v>
      </c>
      <c r="B4095" s="1" t="s">
        <v>6472</v>
      </c>
      <c r="C4095" s="1" t="s">
        <v>1053</v>
      </c>
      <c r="D4095" s="1" t="s">
        <v>25</v>
      </c>
      <c r="E4095" s="1" t="s">
        <v>6514</v>
      </c>
      <c r="F4095" s="2">
        <v>48618</v>
      </c>
      <c r="G4095" s="2">
        <v>507</v>
      </c>
      <c r="H4095" s="2">
        <v>145</v>
      </c>
      <c r="I4095" s="2">
        <v>7169</v>
      </c>
      <c r="J4095" s="2">
        <v>18786</v>
      </c>
      <c r="K4095" s="2">
        <v>5014</v>
      </c>
      <c r="L4095" s="2">
        <v>102</v>
      </c>
      <c r="M4095" s="2">
        <v>71</v>
      </c>
      <c r="N4095" s="2">
        <v>5</v>
      </c>
      <c r="O4095" s="2">
        <v>89</v>
      </c>
      <c r="P4095" s="2">
        <v>67</v>
      </c>
      <c r="Q4095" s="2">
        <v>21</v>
      </c>
      <c r="R4095" s="2">
        <v>8959</v>
      </c>
      <c r="S4095" s="2">
        <v>2825900</v>
      </c>
      <c r="T4095" s="2">
        <v>163343100</v>
      </c>
      <c r="U4095" s="2">
        <v>228</v>
      </c>
      <c r="V4095" s="2">
        <v>357</v>
      </c>
      <c r="W4095" s="2">
        <v>64</v>
      </c>
      <c r="X4095" s="2">
        <v>1322</v>
      </c>
      <c r="Y4095" s="2">
        <v>179</v>
      </c>
      <c r="Z4095" s="2">
        <v>858</v>
      </c>
      <c r="AA4095" s="9">
        <f t="shared" si="569"/>
        <v>48618</v>
      </c>
      <c r="AB4095" s="9">
        <f t="shared" si="570"/>
        <v>6517</v>
      </c>
      <c r="AC4095" s="9">
        <f t="shared" si="571"/>
        <v>9314</v>
      </c>
      <c r="AD4095" s="9">
        <f t="shared" si="572"/>
        <v>8959</v>
      </c>
      <c r="AE4095" s="44">
        <f t="shared" si="573"/>
        <v>9.3460936230298463E-5</v>
      </c>
      <c r="AF4095" s="9">
        <f t="shared" si="574"/>
        <v>901</v>
      </c>
      <c r="AG4095" s="9">
        <f t="shared" si="567"/>
        <v>1037</v>
      </c>
      <c r="AH4095" s="44">
        <f t="shared" si="575"/>
        <v>1.0298639457780318E-4</v>
      </c>
      <c r="AI4095">
        <f>AA4095/'Totals and Drop Down Lists'!W$6*Inputs!E$37</f>
        <v>44103.352314811949</v>
      </c>
      <c r="AJ4095">
        <f>AB4095/'Totals and Drop Down Lists'!X$6*Inputs!F$37</f>
        <v>21443.453270026832</v>
      </c>
      <c r="AK4095">
        <f>AC4095/'Totals and Drop Down Lists'!Y$6*Inputs!G$37</f>
        <v>61401.034141745913</v>
      </c>
      <c r="AL4095">
        <f>AD4095/'Totals and Drop Down Lists'!Z$6*Inputs!H$37</f>
        <v>71828.793877875258</v>
      </c>
      <c r="AM4095">
        <f>AE4095/'Totals and Drop Down Lists'!AA$6*Inputs!I$37</f>
        <v>11634.891235197932</v>
      </c>
      <c r="AN4095">
        <f>AF4095/'Totals and Drop Down Lists'!AB$6*Inputs!J$37</f>
        <v>17980.980519450612</v>
      </c>
      <c r="AO4095">
        <f>AG4095/'Totals and Drop Down Lists'!AC$6*Inputs!K$37</f>
        <v>19312.648497718008</v>
      </c>
      <c r="AP4095">
        <f>AH4095/'Totals and Drop Down Lists'!AD$6*Inputs!L$37</f>
        <v>24235.778869355676</v>
      </c>
      <c r="AQ4095">
        <f>IF(OR($D4095="51",$D4095="52",$D4095="61"),(AA4095/'Totals and Drop Down Lists'!W$4)*Inputs!E$38,0)</f>
        <v>0</v>
      </c>
      <c r="AR4095">
        <f>IF(OR($D4095="51",$D4095="52",$D4095="61"),(AB4095/'Totals and Drop Down Lists'!X$4)*Inputs!F$38,0)</f>
        <v>0</v>
      </c>
      <c r="AS4095">
        <f>IF(OR($D4095="51",$D4095="52",$D4095="61"),(AC4095/'Totals and Drop Down Lists'!Y$4)*Inputs!G$38,0)</f>
        <v>0</v>
      </c>
      <c r="AT4095">
        <f>IF(OR($D4095="51",$D4095="52",$D4095="61"),(AD4095/'Totals and Drop Down Lists'!Z$4)*Inputs!H$38,0)</f>
        <v>0</v>
      </c>
      <c r="AU4095">
        <f>IF(OR($D4095="51",$D4095="52",$D4095="61"),(AE4095/'Totals and Drop Down Lists'!AA$4)*Inputs!I$38,0)</f>
        <v>0</v>
      </c>
      <c r="AV4095">
        <f>IF(OR($D4095="51",$D4095="52",$D4095="61"),(AF4095/'Totals and Drop Down Lists'!AB$4)*Inputs!J$38,0)</f>
        <v>0</v>
      </c>
      <c r="AW4095">
        <f>IF(OR($D4095="51",$D4095="52",$D4095="61"),(AG4095/'Totals and Drop Down Lists'!AC$4)*Inputs!K$38,0)</f>
        <v>0</v>
      </c>
      <c r="AX4095">
        <f>IF(OR($D4095="51",$D4095="52",$D4095="61"),(AH4095/'Totals and Drop Down Lists'!AD$4)*Inputs!L$38,0)</f>
        <v>0</v>
      </c>
      <c r="AY4095">
        <f>IF(OR($D4095="51",$D4095="52",$D4095="61"),0,(AA4095/'Totals and Drop Down Lists'!W$5)*Inputs!E$39)</f>
        <v>0</v>
      </c>
      <c r="AZ4095">
        <f>IF(OR($D4095="51",$D4095="52",$D4095="61"),0,(AB4095/'Totals and Drop Down Lists'!X$5)*Inputs!F$39)</f>
        <v>0</v>
      </c>
      <c r="BA4095">
        <f>IF(OR($D4095="51",$D4095="52",$D4095="61"),0,(AC4095/'Totals and Drop Down Lists'!Y$5)*Inputs!G$39)</f>
        <v>0</v>
      </c>
      <c r="BB4095">
        <f>IF(OR($D4095="51",$D4095="52",$D4095="61"),0,(AD4095/'Totals and Drop Down Lists'!Z$5)*Inputs!H$39)</f>
        <v>0</v>
      </c>
      <c r="BC4095">
        <f>IF(OR($D4095="51",$D4095="52",$D4095="61"),0,(AE4095/'Totals and Drop Down Lists'!AA$5)*Inputs!I$39)</f>
        <v>0</v>
      </c>
      <c r="BD4095">
        <f>IF(OR($D4095="51",$D4095="52",$D4095="61"),0,(AF4095/'Totals and Drop Down Lists'!AB$5)*Inputs!J$39)</f>
        <v>0</v>
      </c>
      <c r="BE4095">
        <f>IF(OR($D4095="51",$D4095="52",$D4095="61"),0,(AG4095/'Totals and Drop Down Lists'!AC$5)*Inputs!K$39)</f>
        <v>0</v>
      </c>
      <c r="BF4095">
        <f>IF(OR($D4095="51",$D4095="52",$D4095="61"),0,(AH4095/'Totals and Drop Down Lists'!AD$5)*Inputs!L$39)</f>
        <v>0</v>
      </c>
      <c r="BG4095" s="10">
        <f t="shared" si="568"/>
        <v>271940.93272618216</v>
      </c>
    </row>
    <row r="4096" spans="1:59">
      <c r="A4096" s="1" t="s">
        <v>7721</v>
      </c>
      <c r="B4096" s="1" t="s">
        <v>6472</v>
      </c>
      <c r="C4096" s="1" t="s">
        <v>6515</v>
      </c>
      <c r="D4096" s="1" t="s">
        <v>58</v>
      </c>
      <c r="E4096" s="1" t="s">
        <v>6516</v>
      </c>
      <c r="F4096" s="2">
        <v>59700</v>
      </c>
      <c r="G4096" s="2">
        <v>488</v>
      </c>
      <c r="H4096" s="2">
        <v>27</v>
      </c>
      <c r="I4096" s="2">
        <v>5697</v>
      </c>
      <c r="J4096" s="2">
        <v>24621</v>
      </c>
      <c r="K4096" s="2">
        <v>5886</v>
      </c>
      <c r="L4096" s="2">
        <v>146</v>
      </c>
      <c r="M4096" s="2">
        <v>5</v>
      </c>
      <c r="N4096" s="2">
        <v>0</v>
      </c>
      <c r="O4096" s="2">
        <v>48</v>
      </c>
      <c r="P4096" s="2">
        <v>23</v>
      </c>
      <c r="Q4096" s="2">
        <v>0</v>
      </c>
      <c r="R4096" s="2">
        <v>7114</v>
      </c>
      <c r="S4096" s="2">
        <v>4586100</v>
      </c>
      <c r="T4096" s="2">
        <v>258134000</v>
      </c>
      <c r="U4096" s="2">
        <v>204</v>
      </c>
      <c r="V4096" s="2">
        <v>213</v>
      </c>
      <c r="W4096" s="2">
        <v>20</v>
      </c>
      <c r="X4096" s="2">
        <v>1253</v>
      </c>
      <c r="Y4096" s="2">
        <v>82</v>
      </c>
      <c r="Z4096" s="2">
        <v>927</v>
      </c>
      <c r="AA4096" s="9">
        <f t="shared" si="569"/>
        <v>59700</v>
      </c>
      <c r="AB4096" s="9">
        <f t="shared" si="570"/>
        <v>5182</v>
      </c>
      <c r="AC4096" s="9">
        <f t="shared" si="571"/>
        <v>7336</v>
      </c>
      <c r="AD4096" s="9">
        <f t="shared" si="572"/>
        <v>7114</v>
      </c>
      <c r="AE4096" s="44">
        <f t="shared" si="573"/>
        <v>9.8272185224665287E-5</v>
      </c>
      <c r="AF4096" s="9">
        <f t="shared" si="574"/>
        <v>1020</v>
      </c>
      <c r="AG4096" s="9">
        <f t="shared" si="567"/>
        <v>1009</v>
      </c>
      <c r="AH4096" s="44">
        <f t="shared" si="575"/>
        <v>8.9754621985049275E-5</v>
      </c>
      <c r="AI4096">
        <f>AA4096/'Totals and Drop Down Lists'!W$6*Inputs!E$37</f>
        <v>54156.282306846711</v>
      </c>
      <c r="AJ4096">
        <f>AB4096/'Totals and Drop Down Lists'!X$6*Inputs!F$37</f>
        <v>17050.786381046346</v>
      </c>
      <c r="AK4096">
        <f>AC4096/'Totals and Drop Down Lists'!Y$6*Inputs!G$37</f>
        <v>48361.390000413143</v>
      </c>
      <c r="AL4096">
        <f>AD4096/'Totals and Drop Down Lists'!Z$6*Inputs!H$37</f>
        <v>57036.504034736528</v>
      </c>
      <c r="AM4096">
        <f>AE4096/'Totals and Drop Down Lists'!AA$6*Inputs!I$37</f>
        <v>12233.840496919176</v>
      </c>
      <c r="AN4096">
        <f>AF4096/'Totals and Drop Down Lists'!AB$6*Inputs!J$37</f>
        <v>20355.827003151637</v>
      </c>
      <c r="AO4096">
        <f>AG4096/'Totals and Drop Down Lists'!AC$6*Inputs!K$37</f>
        <v>18791.188364703441</v>
      </c>
      <c r="AP4096">
        <f>AH4096/'Totals and Drop Down Lists'!AD$6*Inputs!L$37</f>
        <v>21121.947028535978</v>
      </c>
      <c r="AQ4096">
        <f>IF(OR($D4096="51",$D4096="52",$D4096="61"),(AA4096/'Totals and Drop Down Lists'!W$4)*Inputs!E$38,0)</f>
        <v>0</v>
      </c>
      <c r="AR4096">
        <f>IF(OR($D4096="51",$D4096="52",$D4096="61"),(AB4096/'Totals and Drop Down Lists'!X$4)*Inputs!F$38,0)</f>
        <v>0</v>
      </c>
      <c r="AS4096">
        <f>IF(OR($D4096="51",$D4096="52",$D4096="61"),(AC4096/'Totals and Drop Down Lists'!Y$4)*Inputs!G$38,0)</f>
        <v>0</v>
      </c>
      <c r="AT4096">
        <f>IF(OR($D4096="51",$D4096="52",$D4096="61"),(AD4096/'Totals and Drop Down Lists'!Z$4)*Inputs!H$38,0)</f>
        <v>0</v>
      </c>
      <c r="AU4096">
        <f>IF(OR($D4096="51",$D4096="52",$D4096="61"),(AE4096/'Totals and Drop Down Lists'!AA$4)*Inputs!I$38,0)</f>
        <v>0</v>
      </c>
      <c r="AV4096">
        <f>IF(OR($D4096="51",$D4096="52",$D4096="61"),(AF4096/'Totals and Drop Down Lists'!AB$4)*Inputs!J$38,0)</f>
        <v>0</v>
      </c>
      <c r="AW4096">
        <f>IF(OR($D4096="51",$D4096="52",$D4096="61"),(AG4096/'Totals and Drop Down Lists'!AC$4)*Inputs!K$38,0)</f>
        <v>0</v>
      </c>
      <c r="AX4096">
        <f>IF(OR($D4096="51",$D4096="52",$D4096="61"),(AH4096/'Totals and Drop Down Lists'!AD$4)*Inputs!L$38,0)</f>
        <v>0</v>
      </c>
      <c r="AY4096">
        <f>IF(OR($D4096="51",$D4096="52",$D4096="61"),0,(AA4096/'Totals and Drop Down Lists'!W$5)*Inputs!E$39)</f>
        <v>0</v>
      </c>
      <c r="AZ4096">
        <f>IF(OR($D4096="51",$D4096="52",$D4096="61"),0,(AB4096/'Totals and Drop Down Lists'!X$5)*Inputs!F$39)</f>
        <v>0</v>
      </c>
      <c r="BA4096">
        <f>IF(OR($D4096="51",$D4096="52",$D4096="61"),0,(AC4096/'Totals and Drop Down Lists'!Y$5)*Inputs!G$39)</f>
        <v>0</v>
      </c>
      <c r="BB4096">
        <f>IF(OR($D4096="51",$D4096="52",$D4096="61"),0,(AD4096/'Totals and Drop Down Lists'!Z$5)*Inputs!H$39)</f>
        <v>0</v>
      </c>
      <c r="BC4096">
        <f>IF(OR($D4096="51",$D4096="52",$D4096="61"),0,(AE4096/'Totals and Drop Down Lists'!AA$5)*Inputs!I$39)</f>
        <v>0</v>
      </c>
      <c r="BD4096">
        <f>IF(OR($D4096="51",$D4096="52",$D4096="61"),0,(AF4096/'Totals and Drop Down Lists'!AB$5)*Inputs!J$39)</f>
        <v>0</v>
      </c>
      <c r="BE4096">
        <f>IF(OR($D4096="51",$D4096="52",$D4096="61"),0,(AG4096/'Totals and Drop Down Lists'!AC$5)*Inputs!K$39)</f>
        <v>0</v>
      </c>
      <c r="BF4096">
        <f>IF(OR($D4096="51",$D4096="52",$D4096="61"),0,(AH4096/'Totals and Drop Down Lists'!AD$5)*Inputs!L$39)</f>
        <v>0</v>
      </c>
      <c r="BG4096" s="10">
        <f t="shared" si="568"/>
        <v>249107.76561635296</v>
      </c>
    </row>
    <row r="4097" spans="1:59">
      <c r="A4097" s="1" t="s">
        <v>7721</v>
      </c>
      <c r="B4097" s="1" t="s">
        <v>6472</v>
      </c>
      <c r="C4097" s="1" t="s">
        <v>1172</v>
      </c>
      <c r="D4097" s="1" t="s">
        <v>25</v>
      </c>
      <c r="E4097" s="1" t="s">
        <v>6517</v>
      </c>
      <c r="F4097" s="2">
        <v>55165</v>
      </c>
      <c r="G4097" s="2">
        <v>380</v>
      </c>
      <c r="H4097" s="2">
        <v>61</v>
      </c>
      <c r="I4097" s="2">
        <v>8649</v>
      </c>
      <c r="J4097" s="2">
        <v>22611</v>
      </c>
      <c r="K4097" s="2">
        <v>7015</v>
      </c>
      <c r="L4097" s="2">
        <v>139</v>
      </c>
      <c r="M4097" s="2">
        <v>43</v>
      </c>
      <c r="N4097" s="2">
        <v>18</v>
      </c>
      <c r="O4097" s="2">
        <v>98</v>
      </c>
      <c r="P4097" s="2">
        <v>7</v>
      </c>
      <c r="Q4097" s="2">
        <v>0</v>
      </c>
      <c r="R4097" s="2">
        <v>11060</v>
      </c>
      <c r="S4097" s="2">
        <v>4812700</v>
      </c>
      <c r="T4097" s="2">
        <v>242116800</v>
      </c>
      <c r="U4097" s="2">
        <v>465</v>
      </c>
      <c r="V4097" s="2">
        <v>433</v>
      </c>
      <c r="W4097" s="2">
        <v>115</v>
      </c>
      <c r="X4097" s="2">
        <v>1807</v>
      </c>
      <c r="Y4097" s="2">
        <v>74</v>
      </c>
      <c r="Z4097" s="2">
        <v>1396</v>
      </c>
      <c r="AA4097" s="9">
        <f t="shared" si="569"/>
        <v>55165</v>
      </c>
      <c r="AB4097" s="9">
        <f t="shared" si="570"/>
        <v>8208</v>
      </c>
      <c r="AC4097" s="9">
        <f t="shared" si="571"/>
        <v>11365</v>
      </c>
      <c r="AD4097" s="9">
        <f t="shared" si="572"/>
        <v>11060</v>
      </c>
      <c r="AE4097" s="44">
        <f t="shared" si="573"/>
        <v>1.5199572270405609E-4</v>
      </c>
      <c r="AF4097" s="9">
        <f t="shared" si="574"/>
        <v>1259</v>
      </c>
      <c r="AG4097" s="9">
        <f t="shared" si="567"/>
        <v>1470</v>
      </c>
      <c r="AH4097" s="44">
        <f t="shared" si="575"/>
        <v>1.6969784468647228E-4</v>
      </c>
      <c r="AI4097">
        <f>AA4097/'Totals and Drop Down Lists'!W$6*Inputs!E$37</f>
        <v>50042.40056042208</v>
      </c>
      <c r="AJ4097">
        <f>AB4097/'Totals and Drop Down Lists'!X$6*Inputs!F$37</f>
        <v>27007.497996068782</v>
      </c>
      <c r="AK4097">
        <f>AC4097/'Totals and Drop Down Lists'!Y$6*Inputs!G$37</f>
        <v>74921.918941479744</v>
      </c>
      <c r="AL4097">
        <f>AD4097/'Totals and Drop Down Lists'!Z$6*Inputs!H$37</f>
        <v>88673.564046132407</v>
      </c>
      <c r="AM4097">
        <f>AE4097/'Totals and Drop Down Lists'!AA$6*Inputs!I$37</f>
        <v>18921.848776683819</v>
      </c>
      <c r="AN4097">
        <f>AF4097/'Totals and Drop Down Lists'!AB$6*Inputs!J$37</f>
        <v>25125.476663694029</v>
      </c>
      <c r="AO4097">
        <f>AG4097/'Totals and Drop Down Lists'!AC$6*Inputs!K$37</f>
        <v>27376.656983264682</v>
      </c>
      <c r="AP4097">
        <f>AH4097/'Totals and Drop Down Lists'!AD$6*Inputs!L$37</f>
        <v>39934.978356005442</v>
      </c>
      <c r="AQ4097">
        <f>IF(OR($D4097="51",$D4097="52",$D4097="61"),(AA4097/'Totals and Drop Down Lists'!W$4)*Inputs!E$38,0)</f>
        <v>0</v>
      </c>
      <c r="AR4097">
        <f>IF(OR($D4097="51",$D4097="52",$D4097="61"),(AB4097/'Totals and Drop Down Lists'!X$4)*Inputs!F$38,0)</f>
        <v>0</v>
      </c>
      <c r="AS4097">
        <f>IF(OR($D4097="51",$D4097="52",$D4097="61"),(AC4097/'Totals and Drop Down Lists'!Y$4)*Inputs!G$38,0)</f>
        <v>0</v>
      </c>
      <c r="AT4097">
        <f>IF(OR($D4097="51",$D4097="52",$D4097="61"),(AD4097/'Totals and Drop Down Lists'!Z$4)*Inputs!H$38,0)</f>
        <v>0</v>
      </c>
      <c r="AU4097">
        <f>IF(OR($D4097="51",$D4097="52",$D4097="61"),(AE4097/'Totals and Drop Down Lists'!AA$4)*Inputs!I$38,0)</f>
        <v>0</v>
      </c>
      <c r="AV4097">
        <f>IF(OR($D4097="51",$D4097="52",$D4097="61"),(AF4097/'Totals and Drop Down Lists'!AB$4)*Inputs!J$38,0)</f>
        <v>0</v>
      </c>
      <c r="AW4097">
        <f>IF(OR($D4097="51",$D4097="52",$D4097="61"),(AG4097/'Totals and Drop Down Lists'!AC$4)*Inputs!K$38,0)</f>
        <v>0</v>
      </c>
      <c r="AX4097">
        <f>IF(OR($D4097="51",$D4097="52",$D4097="61"),(AH4097/'Totals and Drop Down Lists'!AD$4)*Inputs!L$38,0)</f>
        <v>0</v>
      </c>
      <c r="AY4097">
        <f>IF(OR($D4097="51",$D4097="52",$D4097="61"),0,(AA4097/'Totals and Drop Down Lists'!W$5)*Inputs!E$39)</f>
        <v>0</v>
      </c>
      <c r="AZ4097">
        <f>IF(OR($D4097="51",$D4097="52",$D4097="61"),0,(AB4097/'Totals and Drop Down Lists'!X$5)*Inputs!F$39)</f>
        <v>0</v>
      </c>
      <c r="BA4097">
        <f>IF(OR($D4097="51",$D4097="52",$D4097="61"),0,(AC4097/'Totals and Drop Down Lists'!Y$5)*Inputs!G$39)</f>
        <v>0</v>
      </c>
      <c r="BB4097">
        <f>IF(OR($D4097="51",$D4097="52",$D4097="61"),0,(AD4097/'Totals and Drop Down Lists'!Z$5)*Inputs!H$39)</f>
        <v>0</v>
      </c>
      <c r="BC4097">
        <f>IF(OR($D4097="51",$D4097="52",$D4097="61"),0,(AE4097/'Totals and Drop Down Lists'!AA$5)*Inputs!I$39)</f>
        <v>0</v>
      </c>
      <c r="BD4097">
        <f>IF(OR($D4097="51",$D4097="52",$D4097="61"),0,(AF4097/'Totals and Drop Down Lists'!AB$5)*Inputs!J$39)</f>
        <v>0</v>
      </c>
      <c r="BE4097">
        <f>IF(OR($D4097="51",$D4097="52",$D4097="61"),0,(AG4097/'Totals and Drop Down Lists'!AC$5)*Inputs!K$39)</f>
        <v>0</v>
      </c>
      <c r="BF4097">
        <f>IF(OR($D4097="51",$D4097="52",$D4097="61"),0,(AH4097/'Totals and Drop Down Lists'!AD$5)*Inputs!L$39)</f>
        <v>0</v>
      </c>
      <c r="BG4097" s="10">
        <f t="shared" si="568"/>
        <v>352004.34232375096</v>
      </c>
    </row>
    <row r="4098" spans="1:59">
      <c r="A4098" s="1" t="s">
        <v>7721</v>
      </c>
      <c r="B4098" s="1" t="s">
        <v>6472</v>
      </c>
      <c r="C4098" s="1" t="s">
        <v>6518</v>
      </c>
      <c r="D4098" s="1" t="s">
        <v>25</v>
      </c>
      <c r="E4098" s="1" t="s">
        <v>6519</v>
      </c>
      <c r="F4098" s="2">
        <v>64428</v>
      </c>
      <c r="G4098" s="2">
        <v>517</v>
      </c>
      <c r="H4098" s="2">
        <v>84</v>
      </c>
      <c r="I4098" s="2">
        <v>9449</v>
      </c>
      <c r="J4098" s="2">
        <v>26815</v>
      </c>
      <c r="K4098" s="2">
        <v>7912</v>
      </c>
      <c r="L4098" s="2">
        <v>98</v>
      </c>
      <c r="M4098" s="2">
        <v>22</v>
      </c>
      <c r="N4098" s="2">
        <v>25</v>
      </c>
      <c r="O4098" s="2">
        <v>200</v>
      </c>
      <c r="P4098" s="2">
        <v>27</v>
      </c>
      <c r="Q4098" s="2">
        <v>0</v>
      </c>
      <c r="R4098" s="2">
        <v>13564</v>
      </c>
      <c r="S4098" s="2">
        <v>4664900</v>
      </c>
      <c r="T4098" s="2">
        <v>253802800</v>
      </c>
      <c r="U4098" s="2">
        <v>343</v>
      </c>
      <c r="V4098" s="2">
        <v>659</v>
      </c>
      <c r="W4098" s="2">
        <v>33</v>
      </c>
      <c r="X4098" s="2">
        <v>2043</v>
      </c>
      <c r="Y4098" s="2">
        <v>368</v>
      </c>
      <c r="Z4098" s="2">
        <v>1222</v>
      </c>
      <c r="AA4098" s="9">
        <f t="shared" si="569"/>
        <v>64428</v>
      </c>
      <c r="AB4098" s="9">
        <f t="shared" si="570"/>
        <v>8848</v>
      </c>
      <c r="AC4098" s="9">
        <f t="shared" si="571"/>
        <v>13936</v>
      </c>
      <c r="AD4098" s="9">
        <f t="shared" si="572"/>
        <v>13564</v>
      </c>
      <c r="AE4098" s="44">
        <f t="shared" si="573"/>
        <v>1.6303863919192032E-4</v>
      </c>
      <c r="AF4098" s="9">
        <f t="shared" si="574"/>
        <v>1351</v>
      </c>
      <c r="AG4098" s="9">
        <f t="shared" ref="AG4098:AG4112" si="576">Y4098+Z4098</f>
        <v>1590</v>
      </c>
      <c r="AH4098" s="44">
        <f t="shared" si="575"/>
        <v>1.7456480511796307E-4</v>
      </c>
      <c r="AI4098">
        <f>AA4098/'Totals and Drop Down Lists'!W$6*Inputs!E$37</f>
        <v>58445.242151851242</v>
      </c>
      <c r="AJ4098">
        <f>AB4098/'Totals and Drop Down Lists'!X$6*Inputs!F$37</f>
        <v>29113.345793033208</v>
      </c>
      <c r="AK4098">
        <f>AC4098/'Totals and Drop Down Lists'!Y$6*Inputs!G$37</f>
        <v>91870.819390097822</v>
      </c>
      <c r="AL4098">
        <f>AD4098/'Totals and Drop Down Lists'!Z$6*Inputs!H$37</f>
        <v>108749.38722619711</v>
      </c>
      <c r="AM4098">
        <f>AE4098/'Totals and Drop Down Lists'!AA$6*Inputs!I$37</f>
        <v>20296.574276320131</v>
      </c>
      <c r="AN4098">
        <f>AF4098/'Totals and Drop Down Lists'!AB$6*Inputs!J$37</f>
        <v>26961.492432605744</v>
      </c>
      <c r="AO4098">
        <f>AG4098/'Totals and Drop Down Lists'!AC$6*Inputs!K$37</f>
        <v>29611.486124755673</v>
      </c>
      <c r="AP4098">
        <f>AH4098/'Totals and Drop Down Lists'!AD$6*Inputs!L$37</f>
        <v>41080.319711696888</v>
      </c>
      <c r="AQ4098">
        <f>IF(OR($D4098="51",$D4098="52",$D4098="61"),(AA4098/'Totals and Drop Down Lists'!W$4)*Inputs!E$38,0)</f>
        <v>0</v>
      </c>
      <c r="AR4098">
        <f>IF(OR($D4098="51",$D4098="52",$D4098="61"),(AB4098/'Totals and Drop Down Lists'!X$4)*Inputs!F$38,0)</f>
        <v>0</v>
      </c>
      <c r="AS4098">
        <f>IF(OR($D4098="51",$D4098="52",$D4098="61"),(AC4098/'Totals and Drop Down Lists'!Y$4)*Inputs!G$38,0)</f>
        <v>0</v>
      </c>
      <c r="AT4098">
        <f>IF(OR($D4098="51",$D4098="52",$D4098="61"),(AD4098/'Totals and Drop Down Lists'!Z$4)*Inputs!H$38,0)</f>
        <v>0</v>
      </c>
      <c r="AU4098">
        <f>IF(OR($D4098="51",$D4098="52",$D4098="61"),(AE4098/'Totals and Drop Down Lists'!AA$4)*Inputs!I$38,0)</f>
        <v>0</v>
      </c>
      <c r="AV4098">
        <f>IF(OR($D4098="51",$D4098="52",$D4098="61"),(AF4098/'Totals and Drop Down Lists'!AB$4)*Inputs!J$38,0)</f>
        <v>0</v>
      </c>
      <c r="AW4098">
        <f>IF(OR($D4098="51",$D4098="52",$D4098="61"),(AG4098/'Totals and Drop Down Lists'!AC$4)*Inputs!K$38,0)</f>
        <v>0</v>
      </c>
      <c r="AX4098">
        <f>IF(OR($D4098="51",$D4098="52",$D4098="61"),(AH4098/'Totals and Drop Down Lists'!AD$4)*Inputs!L$38,0)</f>
        <v>0</v>
      </c>
      <c r="AY4098">
        <f>IF(OR($D4098="51",$D4098="52",$D4098="61"),0,(AA4098/'Totals and Drop Down Lists'!W$5)*Inputs!E$39)</f>
        <v>0</v>
      </c>
      <c r="AZ4098">
        <f>IF(OR($D4098="51",$D4098="52",$D4098="61"),0,(AB4098/'Totals and Drop Down Lists'!X$5)*Inputs!F$39)</f>
        <v>0</v>
      </c>
      <c r="BA4098">
        <f>IF(OR($D4098="51",$D4098="52",$D4098="61"),0,(AC4098/'Totals and Drop Down Lists'!Y$5)*Inputs!G$39)</f>
        <v>0</v>
      </c>
      <c r="BB4098">
        <f>IF(OR($D4098="51",$D4098="52",$D4098="61"),0,(AD4098/'Totals and Drop Down Lists'!Z$5)*Inputs!H$39)</f>
        <v>0</v>
      </c>
      <c r="BC4098">
        <f>IF(OR($D4098="51",$D4098="52",$D4098="61"),0,(AE4098/'Totals and Drop Down Lists'!AA$5)*Inputs!I$39)</f>
        <v>0</v>
      </c>
      <c r="BD4098">
        <f>IF(OR($D4098="51",$D4098="52",$D4098="61"),0,(AF4098/'Totals and Drop Down Lists'!AB$5)*Inputs!J$39)</f>
        <v>0</v>
      </c>
      <c r="BE4098">
        <f>IF(OR($D4098="51",$D4098="52",$D4098="61"),0,(AG4098/'Totals and Drop Down Lists'!AC$5)*Inputs!K$39)</f>
        <v>0</v>
      </c>
      <c r="BF4098">
        <f>IF(OR($D4098="51",$D4098="52",$D4098="61"),0,(AH4098/'Totals and Drop Down Lists'!AD$5)*Inputs!L$39)</f>
        <v>0</v>
      </c>
      <c r="BG4098" s="10">
        <f t="shared" ref="BG4098:BG4112" si="577">SUM(AI4098:BF4098)</f>
        <v>406128.66710655781</v>
      </c>
    </row>
    <row r="4099" spans="1:59">
      <c r="A4099" s="1" t="s">
        <v>7721</v>
      </c>
      <c r="B4099" s="1" t="s">
        <v>6472</v>
      </c>
      <c r="C4099" s="1" t="s">
        <v>461</v>
      </c>
      <c r="D4099" s="1" t="s">
        <v>25</v>
      </c>
      <c r="E4099" s="1" t="s">
        <v>6520</v>
      </c>
      <c r="F4099" s="2">
        <v>65087</v>
      </c>
      <c r="G4099" s="2">
        <v>1863</v>
      </c>
      <c r="H4099" s="2">
        <v>14</v>
      </c>
      <c r="I4099" s="2">
        <v>7924</v>
      </c>
      <c r="J4099" s="2">
        <v>24092</v>
      </c>
      <c r="K4099" s="2">
        <v>6176</v>
      </c>
      <c r="L4099" s="2">
        <v>112</v>
      </c>
      <c r="M4099" s="2">
        <v>3</v>
      </c>
      <c r="N4099" s="2">
        <v>3</v>
      </c>
      <c r="O4099" s="2">
        <v>56</v>
      </c>
      <c r="P4099" s="2">
        <v>19</v>
      </c>
      <c r="Q4099" s="2">
        <v>25</v>
      </c>
      <c r="R4099" s="2">
        <v>9262</v>
      </c>
      <c r="S4099" s="2">
        <v>3602200</v>
      </c>
      <c r="T4099" s="2">
        <v>190876100</v>
      </c>
      <c r="U4099" s="2">
        <v>489</v>
      </c>
      <c r="V4099" s="2">
        <v>424</v>
      </c>
      <c r="W4099" s="2">
        <v>79</v>
      </c>
      <c r="X4099" s="2">
        <v>1823</v>
      </c>
      <c r="Y4099" s="2">
        <v>143</v>
      </c>
      <c r="Z4099" s="2">
        <v>1204</v>
      </c>
      <c r="AA4099" s="9">
        <f t="shared" ref="AA4099:AA4112" si="578">F4099</f>
        <v>65087</v>
      </c>
      <c r="AB4099" s="9">
        <f t="shared" ref="AB4099:AB4112" si="579">I4099-G4099-H4099</f>
        <v>6047</v>
      </c>
      <c r="AC4099" s="9">
        <f t="shared" ref="AC4099:AC4112" si="580">L4099+M4099+N4099+O4099+P4099+Q4099+R4099</f>
        <v>9480</v>
      </c>
      <c r="AD4099" s="9">
        <f t="shared" ref="AD4099:AD4112" si="581">R4099</f>
        <v>9262</v>
      </c>
      <c r="AE4099" s="44">
        <f t="shared" ref="AE4099:AE4112" si="582">IF(ISERROR(((K4099^2)*SUM(J:J))/((SUM(K:K)^2)*J4099)), 0, ((K4099^2)*SUM(J:J))/((SUM(K:K)^2)*J4099))</f>
        <v>1.105700500301943E-4</v>
      </c>
      <c r="AF4099" s="9">
        <f t="shared" ref="AF4099:AF4112" si="583">-IF((W4099+V4099-X4099)&gt;0, 0, (W4099+V4099-X4099))</f>
        <v>1320</v>
      </c>
      <c r="AG4099" s="9">
        <f t="shared" si="576"/>
        <v>1347</v>
      </c>
      <c r="AH4099" s="44">
        <f t="shared" ref="AH4099:AH4112" si="584">(K4099*SUM(J:J)*AG4099)/(J4099*SUM(K:K)*SUM(AG:AG))</f>
        <v>1.2848520295263759E-4</v>
      </c>
      <c r="AI4099">
        <f>AA4099/'Totals and Drop Down Lists'!W$6*Inputs!E$37</f>
        <v>59043.047680163007</v>
      </c>
      <c r="AJ4099">
        <f>AB4099/'Totals and Drop Down Lists'!X$6*Inputs!F$37</f>
        <v>19896.971294131079</v>
      </c>
      <c r="AK4099">
        <f>AC4099/'Totals and Drop Down Lists'!Y$6*Inputs!G$37</f>
        <v>62495.362214274341</v>
      </c>
      <c r="AL4099">
        <f>AD4099/'Totals and Drop Down Lists'!Z$6*Inputs!H$37</f>
        <v>74258.096762683403</v>
      </c>
      <c r="AM4099">
        <f>AE4099/'Totals and Drop Down Lists'!AA$6*Inputs!I$37</f>
        <v>13764.79369735494</v>
      </c>
      <c r="AN4099">
        <f>AF4099/'Totals and Drop Down Lists'!AB$6*Inputs!J$37</f>
        <v>26342.834945255061</v>
      </c>
      <c r="AO4099">
        <f>AG4099/'Totals and Drop Down Lists'!AC$6*Inputs!K$37</f>
        <v>25085.957113236407</v>
      </c>
      <c r="AP4099">
        <f>AH4099/'Totals and Drop Down Lists'!AD$6*Inputs!L$37</f>
        <v>30236.411125082363</v>
      </c>
      <c r="AQ4099">
        <f>IF(OR($D4099="51",$D4099="52",$D4099="61"),(AA4099/'Totals and Drop Down Lists'!W$4)*Inputs!E$38,0)</f>
        <v>0</v>
      </c>
      <c r="AR4099">
        <f>IF(OR($D4099="51",$D4099="52",$D4099="61"),(AB4099/'Totals and Drop Down Lists'!X$4)*Inputs!F$38,0)</f>
        <v>0</v>
      </c>
      <c r="AS4099">
        <f>IF(OR($D4099="51",$D4099="52",$D4099="61"),(AC4099/'Totals and Drop Down Lists'!Y$4)*Inputs!G$38,0)</f>
        <v>0</v>
      </c>
      <c r="AT4099">
        <f>IF(OR($D4099="51",$D4099="52",$D4099="61"),(AD4099/'Totals and Drop Down Lists'!Z$4)*Inputs!H$38,0)</f>
        <v>0</v>
      </c>
      <c r="AU4099">
        <f>IF(OR($D4099="51",$D4099="52",$D4099="61"),(AE4099/'Totals and Drop Down Lists'!AA$4)*Inputs!I$38,0)</f>
        <v>0</v>
      </c>
      <c r="AV4099">
        <f>IF(OR($D4099="51",$D4099="52",$D4099="61"),(AF4099/'Totals and Drop Down Lists'!AB$4)*Inputs!J$38,0)</f>
        <v>0</v>
      </c>
      <c r="AW4099">
        <f>IF(OR($D4099="51",$D4099="52",$D4099="61"),(AG4099/'Totals and Drop Down Lists'!AC$4)*Inputs!K$38,0)</f>
        <v>0</v>
      </c>
      <c r="AX4099">
        <f>IF(OR($D4099="51",$D4099="52",$D4099="61"),(AH4099/'Totals and Drop Down Lists'!AD$4)*Inputs!L$38,0)</f>
        <v>0</v>
      </c>
      <c r="AY4099">
        <f>IF(OR($D4099="51",$D4099="52",$D4099="61"),0,(AA4099/'Totals and Drop Down Lists'!W$5)*Inputs!E$39)</f>
        <v>0</v>
      </c>
      <c r="AZ4099">
        <f>IF(OR($D4099="51",$D4099="52",$D4099="61"),0,(AB4099/'Totals and Drop Down Lists'!X$5)*Inputs!F$39)</f>
        <v>0</v>
      </c>
      <c r="BA4099">
        <f>IF(OR($D4099="51",$D4099="52",$D4099="61"),0,(AC4099/'Totals and Drop Down Lists'!Y$5)*Inputs!G$39)</f>
        <v>0</v>
      </c>
      <c r="BB4099">
        <f>IF(OR($D4099="51",$D4099="52",$D4099="61"),0,(AD4099/'Totals and Drop Down Lists'!Z$5)*Inputs!H$39)</f>
        <v>0</v>
      </c>
      <c r="BC4099">
        <f>IF(OR($D4099="51",$D4099="52",$D4099="61"),0,(AE4099/'Totals and Drop Down Lists'!AA$5)*Inputs!I$39)</f>
        <v>0</v>
      </c>
      <c r="BD4099">
        <f>IF(OR($D4099="51",$D4099="52",$D4099="61"),0,(AF4099/'Totals and Drop Down Lists'!AB$5)*Inputs!J$39)</f>
        <v>0</v>
      </c>
      <c r="BE4099">
        <f>IF(OR($D4099="51",$D4099="52",$D4099="61"),0,(AG4099/'Totals and Drop Down Lists'!AC$5)*Inputs!K$39)</f>
        <v>0</v>
      </c>
      <c r="BF4099">
        <f>IF(OR($D4099="51",$D4099="52",$D4099="61"),0,(AH4099/'Totals and Drop Down Lists'!AD$5)*Inputs!L$39)</f>
        <v>0</v>
      </c>
      <c r="BG4099" s="10">
        <f t="shared" si="577"/>
        <v>311123.4748321806</v>
      </c>
    </row>
    <row r="4100" spans="1:59">
      <c r="A4100" s="1" t="s">
        <v>7721</v>
      </c>
      <c r="B4100" s="1" t="s">
        <v>6472</v>
      </c>
      <c r="C4100" s="1" t="s">
        <v>314</v>
      </c>
      <c r="D4100" s="1" t="s">
        <v>25</v>
      </c>
      <c r="E4100" s="1" t="s">
        <v>6521</v>
      </c>
      <c r="F4100" s="2">
        <v>50019</v>
      </c>
      <c r="G4100" s="2">
        <v>403</v>
      </c>
      <c r="H4100" s="2">
        <v>16</v>
      </c>
      <c r="I4100" s="2">
        <v>9189</v>
      </c>
      <c r="J4100" s="2">
        <v>19703</v>
      </c>
      <c r="K4100" s="2">
        <v>6386</v>
      </c>
      <c r="L4100" s="2">
        <v>169</v>
      </c>
      <c r="M4100" s="2">
        <v>35</v>
      </c>
      <c r="N4100" s="2">
        <v>41</v>
      </c>
      <c r="O4100" s="2">
        <v>108</v>
      </c>
      <c r="P4100" s="2">
        <v>22</v>
      </c>
      <c r="Q4100" s="2">
        <v>9</v>
      </c>
      <c r="R4100" s="2">
        <v>10787</v>
      </c>
      <c r="S4100" s="2">
        <v>4218700</v>
      </c>
      <c r="T4100" s="2">
        <v>225156900</v>
      </c>
      <c r="U4100" s="2">
        <v>318</v>
      </c>
      <c r="V4100" s="2">
        <v>405</v>
      </c>
      <c r="W4100" s="2">
        <v>12</v>
      </c>
      <c r="X4100" s="2">
        <v>1738</v>
      </c>
      <c r="Y4100" s="2">
        <v>203</v>
      </c>
      <c r="Z4100" s="2">
        <v>1251</v>
      </c>
      <c r="AA4100" s="9">
        <f t="shared" si="578"/>
        <v>50019</v>
      </c>
      <c r="AB4100" s="9">
        <f t="shared" si="579"/>
        <v>8770</v>
      </c>
      <c r="AC4100" s="9">
        <f t="shared" si="580"/>
        <v>11171</v>
      </c>
      <c r="AD4100" s="9">
        <f t="shared" si="581"/>
        <v>10787</v>
      </c>
      <c r="AE4100" s="44">
        <f t="shared" si="582"/>
        <v>1.4455105210739458E-4</v>
      </c>
      <c r="AF4100" s="9">
        <f t="shared" si="583"/>
        <v>1321</v>
      </c>
      <c r="AG4100" s="9">
        <f t="shared" si="576"/>
        <v>1454</v>
      </c>
      <c r="AH4100" s="44">
        <f t="shared" si="584"/>
        <v>1.7535253540746585E-4</v>
      </c>
      <c r="AI4100">
        <f>AA4100/'Totals and Drop Down Lists'!W$6*Inputs!E$37</f>
        <v>45374.256025228904</v>
      </c>
      <c r="AJ4100">
        <f>AB4100/'Totals and Drop Down Lists'!X$6*Inputs!F$37</f>
        <v>28856.695592778167</v>
      </c>
      <c r="AK4100">
        <f>AC4100/'Totals and Drop Down Lists'!Y$6*Inputs!G$37</f>
        <v>73643.005410934464</v>
      </c>
      <c r="AL4100">
        <f>AD4100/'Totals and Drop Down Lists'!Z$6*Inputs!H$37</f>
        <v>86484.786199424067</v>
      </c>
      <c r="AM4100">
        <f>AE4100/'Totals and Drop Down Lists'!AA$6*Inputs!I$37</f>
        <v>17995.066570473125</v>
      </c>
      <c r="AN4100">
        <f>AF4100/'Totals and Drop Down Lists'!AB$6*Inputs!J$37</f>
        <v>26362.791638395403</v>
      </c>
      <c r="AO4100">
        <f>AG4100/'Totals and Drop Down Lists'!AC$6*Inputs!K$37</f>
        <v>27078.679764399214</v>
      </c>
      <c r="AP4100">
        <f>AH4100/'Totals and Drop Down Lists'!AD$6*Inputs!L$37</f>
        <v>41265.696209081303</v>
      </c>
      <c r="AQ4100">
        <f>IF(OR($D4100="51",$D4100="52",$D4100="61"),(AA4100/'Totals and Drop Down Lists'!W$4)*Inputs!E$38,0)</f>
        <v>0</v>
      </c>
      <c r="AR4100">
        <f>IF(OR($D4100="51",$D4100="52",$D4100="61"),(AB4100/'Totals and Drop Down Lists'!X$4)*Inputs!F$38,0)</f>
        <v>0</v>
      </c>
      <c r="AS4100">
        <f>IF(OR($D4100="51",$D4100="52",$D4100="61"),(AC4100/'Totals and Drop Down Lists'!Y$4)*Inputs!G$38,0)</f>
        <v>0</v>
      </c>
      <c r="AT4100">
        <f>IF(OR($D4100="51",$D4100="52",$D4100="61"),(AD4100/'Totals and Drop Down Lists'!Z$4)*Inputs!H$38,0)</f>
        <v>0</v>
      </c>
      <c r="AU4100">
        <f>IF(OR($D4100="51",$D4100="52",$D4100="61"),(AE4100/'Totals and Drop Down Lists'!AA$4)*Inputs!I$38,0)</f>
        <v>0</v>
      </c>
      <c r="AV4100">
        <f>IF(OR($D4100="51",$D4100="52",$D4100="61"),(AF4100/'Totals and Drop Down Lists'!AB$4)*Inputs!J$38,0)</f>
        <v>0</v>
      </c>
      <c r="AW4100">
        <f>IF(OR($D4100="51",$D4100="52",$D4100="61"),(AG4100/'Totals and Drop Down Lists'!AC$4)*Inputs!K$38,0)</f>
        <v>0</v>
      </c>
      <c r="AX4100">
        <f>IF(OR($D4100="51",$D4100="52",$D4100="61"),(AH4100/'Totals and Drop Down Lists'!AD$4)*Inputs!L$38,0)</f>
        <v>0</v>
      </c>
      <c r="AY4100">
        <f>IF(OR($D4100="51",$D4100="52",$D4100="61"),0,(AA4100/'Totals and Drop Down Lists'!W$5)*Inputs!E$39)</f>
        <v>0</v>
      </c>
      <c r="AZ4100">
        <f>IF(OR($D4100="51",$D4100="52",$D4100="61"),0,(AB4100/'Totals and Drop Down Lists'!X$5)*Inputs!F$39)</f>
        <v>0</v>
      </c>
      <c r="BA4100">
        <f>IF(OR($D4100="51",$D4100="52",$D4100="61"),0,(AC4100/'Totals and Drop Down Lists'!Y$5)*Inputs!G$39)</f>
        <v>0</v>
      </c>
      <c r="BB4100">
        <f>IF(OR($D4100="51",$D4100="52",$D4100="61"),0,(AD4100/'Totals and Drop Down Lists'!Z$5)*Inputs!H$39)</f>
        <v>0</v>
      </c>
      <c r="BC4100">
        <f>IF(OR($D4100="51",$D4100="52",$D4100="61"),0,(AE4100/'Totals and Drop Down Lists'!AA$5)*Inputs!I$39)</f>
        <v>0</v>
      </c>
      <c r="BD4100">
        <f>IF(OR($D4100="51",$D4100="52",$D4100="61"),0,(AF4100/'Totals and Drop Down Lists'!AB$5)*Inputs!J$39)</f>
        <v>0</v>
      </c>
      <c r="BE4100">
        <f>IF(OR($D4100="51",$D4100="52",$D4100="61"),0,(AG4100/'Totals and Drop Down Lists'!AC$5)*Inputs!K$39)</f>
        <v>0</v>
      </c>
      <c r="BF4100">
        <f>IF(OR($D4100="51",$D4100="52",$D4100="61"),0,(AH4100/'Totals and Drop Down Lists'!AD$5)*Inputs!L$39)</f>
        <v>0</v>
      </c>
      <c r="BG4100" s="10">
        <f t="shared" si="577"/>
        <v>347060.97741071461</v>
      </c>
    </row>
    <row r="4101" spans="1:59">
      <c r="A4101" s="1" t="s">
        <v>7721</v>
      </c>
      <c r="B4101" s="1" t="s">
        <v>6472</v>
      </c>
      <c r="C4101" s="1" t="s">
        <v>699</v>
      </c>
      <c r="D4101" s="1" t="s">
        <v>25</v>
      </c>
      <c r="E4101" s="1" t="s">
        <v>6522</v>
      </c>
      <c r="F4101" s="2">
        <v>99718</v>
      </c>
      <c r="G4101" s="2">
        <v>298</v>
      </c>
      <c r="H4101" s="2">
        <v>43</v>
      </c>
      <c r="I4101" s="2">
        <v>5694</v>
      </c>
      <c r="J4101" s="2">
        <v>34496</v>
      </c>
      <c r="K4101" s="2">
        <v>5829</v>
      </c>
      <c r="L4101" s="2">
        <v>164</v>
      </c>
      <c r="M4101" s="2">
        <v>92</v>
      </c>
      <c r="N4101" s="2">
        <v>25</v>
      </c>
      <c r="O4101" s="2">
        <v>219</v>
      </c>
      <c r="P4101" s="2">
        <v>139</v>
      </c>
      <c r="Q4101" s="2">
        <v>28</v>
      </c>
      <c r="R4101" s="2">
        <v>6383</v>
      </c>
      <c r="S4101" s="2">
        <v>7125300</v>
      </c>
      <c r="T4101" s="2">
        <v>322242500</v>
      </c>
      <c r="U4101" s="2">
        <v>225</v>
      </c>
      <c r="V4101" s="2">
        <v>308</v>
      </c>
      <c r="W4101" s="2">
        <v>40</v>
      </c>
      <c r="X4101" s="2">
        <v>1469</v>
      </c>
      <c r="Y4101" s="2">
        <v>225</v>
      </c>
      <c r="Z4101" s="2">
        <v>929</v>
      </c>
      <c r="AA4101" s="9">
        <f t="shared" si="578"/>
        <v>99718</v>
      </c>
      <c r="AB4101" s="9">
        <f t="shared" si="579"/>
        <v>5353</v>
      </c>
      <c r="AC4101" s="9">
        <f t="shared" si="580"/>
        <v>7050</v>
      </c>
      <c r="AD4101" s="9">
        <f t="shared" si="581"/>
        <v>6383</v>
      </c>
      <c r="AE4101" s="44">
        <f t="shared" si="582"/>
        <v>6.8788391988460157E-5</v>
      </c>
      <c r="AF4101" s="9">
        <f t="shared" si="583"/>
        <v>1121</v>
      </c>
      <c r="AG4101" s="9">
        <f t="shared" si="576"/>
        <v>1154</v>
      </c>
      <c r="AH4101" s="44">
        <f t="shared" si="584"/>
        <v>7.2557483421354139E-5</v>
      </c>
      <c r="AI4101">
        <f>AA4101/'Totals and Drop Down Lists'!W$6*Inputs!E$37</f>
        <v>90458.227120169846</v>
      </c>
      <c r="AJ4101">
        <f>AB4101/'Totals and Drop Down Lists'!X$6*Inputs!F$37</f>
        <v>17613.442589297778</v>
      </c>
      <c r="AK4101">
        <f>AC4101/'Totals and Drop Down Lists'!Y$6*Inputs!G$37</f>
        <v>46475.981393526803</v>
      </c>
      <c r="AL4101">
        <f>AD4101/'Totals and Drop Down Lists'!Z$6*Inputs!H$37</f>
        <v>51175.710606370994</v>
      </c>
      <c r="AM4101">
        <f>AE4101/'Totals and Drop Down Lists'!AA$6*Inputs!I$37</f>
        <v>8563.4222308425378</v>
      </c>
      <c r="AN4101">
        <f>AF4101/'Totals and Drop Down Lists'!AB$6*Inputs!J$37</f>
        <v>22371.453010326455</v>
      </c>
      <c r="AO4101">
        <f>AG4101/'Totals and Drop Down Lists'!AC$6*Inputs!K$37</f>
        <v>21491.60691067173</v>
      </c>
      <c r="AP4101">
        <f>AH4101/'Totals and Drop Down Lists'!AD$6*Inputs!L$37</f>
        <v>17074.945974425722</v>
      </c>
      <c r="AQ4101">
        <f>IF(OR($D4101="51",$D4101="52",$D4101="61"),(AA4101/'Totals and Drop Down Lists'!W$4)*Inputs!E$38,0)</f>
        <v>0</v>
      </c>
      <c r="AR4101">
        <f>IF(OR($D4101="51",$D4101="52",$D4101="61"),(AB4101/'Totals and Drop Down Lists'!X$4)*Inputs!F$38,0)</f>
        <v>0</v>
      </c>
      <c r="AS4101">
        <f>IF(OR($D4101="51",$D4101="52",$D4101="61"),(AC4101/'Totals and Drop Down Lists'!Y$4)*Inputs!G$38,0)</f>
        <v>0</v>
      </c>
      <c r="AT4101">
        <f>IF(OR($D4101="51",$D4101="52",$D4101="61"),(AD4101/'Totals and Drop Down Lists'!Z$4)*Inputs!H$38,0)</f>
        <v>0</v>
      </c>
      <c r="AU4101">
        <f>IF(OR($D4101="51",$D4101="52",$D4101="61"),(AE4101/'Totals and Drop Down Lists'!AA$4)*Inputs!I$38,0)</f>
        <v>0</v>
      </c>
      <c r="AV4101">
        <f>IF(OR($D4101="51",$D4101="52",$D4101="61"),(AF4101/'Totals and Drop Down Lists'!AB$4)*Inputs!J$38,0)</f>
        <v>0</v>
      </c>
      <c r="AW4101">
        <f>IF(OR($D4101="51",$D4101="52",$D4101="61"),(AG4101/'Totals and Drop Down Lists'!AC$4)*Inputs!K$38,0)</f>
        <v>0</v>
      </c>
      <c r="AX4101">
        <f>IF(OR($D4101="51",$D4101="52",$D4101="61"),(AH4101/'Totals and Drop Down Lists'!AD$4)*Inputs!L$38,0)</f>
        <v>0</v>
      </c>
      <c r="AY4101">
        <f>IF(OR($D4101="51",$D4101="52",$D4101="61"),0,(AA4101/'Totals and Drop Down Lists'!W$5)*Inputs!E$39)</f>
        <v>0</v>
      </c>
      <c r="AZ4101">
        <f>IF(OR($D4101="51",$D4101="52",$D4101="61"),0,(AB4101/'Totals and Drop Down Lists'!X$5)*Inputs!F$39)</f>
        <v>0</v>
      </c>
      <c r="BA4101">
        <f>IF(OR($D4101="51",$D4101="52",$D4101="61"),0,(AC4101/'Totals and Drop Down Lists'!Y$5)*Inputs!G$39)</f>
        <v>0</v>
      </c>
      <c r="BB4101">
        <f>IF(OR($D4101="51",$D4101="52",$D4101="61"),0,(AD4101/'Totals and Drop Down Lists'!Z$5)*Inputs!H$39)</f>
        <v>0</v>
      </c>
      <c r="BC4101">
        <f>IF(OR($D4101="51",$D4101="52",$D4101="61"),0,(AE4101/'Totals and Drop Down Lists'!AA$5)*Inputs!I$39)</f>
        <v>0</v>
      </c>
      <c r="BD4101">
        <f>IF(OR($D4101="51",$D4101="52",$D4101="61"),0,(AF4101/'Totals and Drop Down Lists'!AB$5)*Inputs!J$39)</f>
        <v>0</v>
      </c>
      <c r="BE4101">
        <f>IF(OR($D4101="51",$D4101="52",$D4101="61"),0,(AG4101/'Totals and Drop Down Lists'!AC$5)*Inputs!K$39)</f>
        <v>0</v>
      </c>
      <c r="BF4101">
        <f>IF(OR($D4101="51",$D4101="52",$D4101="61"),0,(AH4101/'Totals and Drop Down Lists'!AD$5)*Inputs!L$39)</f>
        <v>0</v>
      </c>
      <c r="BG4101" s="10">
        <f t="shared" si="577"/>
        <v>275224.78983563185</v>
      </c>
    </row>
    <row r="4102" spans="1:59">
      <c r="A4102" s="1" t="s">
        <v>7721</v>
      </c>
      <c r="B4102" s="1" t="s">
        <v>6472</v>
      </c>
      <c r="C4102" s="1" t="s">
        <v>6523</v>
      </c>
      <c r="D4102" s="1" t="s">
        <v>25</v>
      </c>
      <c r="E4102" s="1" t="s">
        <v>6524</v>
      </c>
      <c r="F4102" s="2">
        <v>32404</v>
      </c>
      <c r="G4102" s="2">
        <v>158</v>
      </c>
      <c r="H4102" s="2">
        <v>29</v>
      </c>
      <c r="I4102" s="2">
        <v>3557</v>
      </c>
      <c r="J4102" s="2">
        <v>12820</v>
      </c>
      <c r="K4102" s="2">
        <v>2856</v>
      </c>
      <c r="L4102" s="2">
        <v>58</v>
      </c>
      <c r="M4102" s="2">
        <v>4</v>
      </c>
      <c r="N4102" s="2">
        <v>4</v>
      </c>
      <c r="O4102" s="2">
        <v>85</v>
      </c>
      <c r="P4102" s="2">
        <v>19</v>
      </c>
      <c r="Q4102" s="2">
        <v>24</v>
      </c>
      <c r="R4102" s="2">
        <v>5559</v>
      </c>
      <c r="S4102" s="2">
        <v>1926400</v>
      </c>
      <c r="T4102" s="2">
        <v>103673900</v>
      </c>
      <c r="U4102" s="2">
        <v>171</v>
      </c>
      <c r="V4102" s="2">
        <v>337</v>
      </c>
      <c r="W4102" s="2">
        <v>74</v>
      </c>
      <c r="X4102" s="2">
        <v>1271</v>
      </c>
      <c r="Y4102" s="2">
        <v>249</v>
      </c>
      <c r="Z4102" s="2">
        <v>808</v>
      </c>
      <c r="AA4102" s="9">
        <f t="shared" si="578"/>
        <v>32404</v>
      </c>
      <c r="AB4102" s="9">
        <f t="shared" si="579"/>
        <v>3370</v>
      </c>
      <c r="AC4102" s="9">
        <f t="shared" si="580"/>
        <v>5753</v>
      </c>
      <c r="AD4102" s="9">
        <f t="shared" si="581"/>
        <v>5559</v>
      </c>
      <c r="AE4102" s="44">
        <f t="shared" si="582"/>
        <v>4.4434895890594358E-5</v>
      </c>
      <c r="AF4102" s="9">
        <f t="shared" si="583"/>
        <v>860</v>
      </c>
      <c r="AG4102" s="9">
        <f t="shared" si="576"/>
        <v>1057</v>
      </c>
      <c r="AH4102" s="44">
        <f t="shared" si="584"/>
        <v>8.7618588286970109E-5</v>
      </c>
      <c r="AI4102">
        <f>AA4102/'Totals and Drop Down Lists'!W$6*Inputs!E$37</f>
        <v>29394.9777532841</v>
      </c>
      <c r="AJ4102">
        <f>AB4102/'Totals and Drop Down Lists'!X$6*Inputs!F$37</f>
        <v>11088.604805890813</v>
      </c>
      <c r="AK4102">
        <f>AC4102/'Totals and Drop Down Lists'!Y$6*Inputs!G$37</f>
        <v>37925.719284675135</v>
      </c>
      <c r="AL4102">
        <f>AD4102/'Totals and Drop Down Lists'!Z$6*Inputs!H$37</f>
        <v>44569.289559896031</v>
      </c>
      <c r="AM4102">
        <f>AE4102/'Totals and Drop Down Lists'!AA$6*Inputs!I$37</f>
        <v>5531.6713226633365</v>
      </c>
      <c r="AN4102">
        <f>AF4102/'Totals and Drop Down Lists'!AB$6*Inputs!J$37</f>
        <v>17162.756100696479</v>
      </c>
      <c r="AO4102">
        <f>AG4102/'Totals and Drop Down Lists'!AC$6*Inputs!K$37</f>
        <v>19685.120021299841</v>
      </c>
      <c r="AP4102">
        <f>AH4102/'Totals and Drop Down Lists'!AD$6*Inputs!L$37</f>
        <v>20619.274412639817</v>
      </c>
      <c r="AQ4102">
        <f>IF(OR($D4102="51",$D4102="52",$D4102="61"),(AA4102/'Totals and Drop Down Lists'!W$4)*Inputs!E$38,0)</f>
        <v>0</v>
      </c>
      <c r="AR4102">
        <f>IF(OR($D4102="51",$D4102="52",$D4102="61"),(AB4102/'Totals and Drop Down Lists'!X$4)*Inputs!F$38,0)</f>
        <v>0</v>
      </c>
      <c r="AS4102">
        <f>IF(OR($D4102="51",$D4102="52",$D4102="61"),(AC4102/'Totals and Drop Down Lists'!Y$4)*Inputs!G$38,0)</f>
        <v>0</v>
      </c>
      <c r="AT4102">
        <f>IF(OR($D4102="51",$D4102="52",$D4102="61"),(AD4102/'Totals and Drop Down Lists'!Z$4)*Inputs!H$38,0)</f>
        <v>0</v>
      </c>
      <c r="AU4102">
        <f>IF(OR($D4102="51",$D4102="52",$D4102="61"),(AE4102/'Totals and Drop Down Lists'!AA$4)*Inputs!I$38,0)</f>
        <v>0</v>
      </c>
      <c r="AV4102">
        <f>IF(OR($D4102="51",$D4102="52",$D4102="61"),(AF4102/'Totals and Drop Down Lists'!AB$4)*Inputs!J$38,0)</f>
        <v>0</v>
      </c>
      <c r="AW4102">
        <f>IF(OR($D4102="51",$D4102="52",$D4102="61"),(AG4102/'Totals and Drop Down Lists'!AC$4)*Inputs!K$38,0)</f>
        <v>0</v>
      </c>
      <c r="AX4102">
        <f>IF(OR($D4102="51",$D4102="52",$D4102="61"),(AH4102/'Totals and Drop Down Lists'!AD$4)*Inputs!L$38,0)</f>
        <v>0</v>
      </c>
      <c r="AY4102">
        <f>IF(OR($D4102="51",$D4102="52",$D4102="61"),0,(AA4102/'Totals and Drop Down Lists'!W$5)*Inputs!E$39)</f>
        <v>0</v>
      </c>
      <c r="AZ4102">
        <f>IF(OR($D4102="51",$D4102="52",$D4102="61"),0,(AB4102/'Totals and Drop Down Lists'!X$5)*Inputs!F$39)</f>
        <v>0</v>
      </c>
      <c r="BA4102">
        <f>IF(OR($D4102="51",$D4102="52",$D4102="61"),0,(AC4102/'Totals and Drop Down Lists'!Y$5)*Inputs!G$39)</f>
        <v>0</v>
      </c>
      <c r="BB4102">
        <f>IF(OR($D4102="51",$D4102="52",$D4102="61"),0,(AD4102/'Totals and Drop Down Lists'!Z$5)*Inputs!H$39)</f>
        <v>0</v>
      </c>
      <c r="BC4102">
        <f>IF(OR($D4102="51",$D4102="52",$D4102="61"),0,(AE4102/'Totals and Drop Down Lists'!AA$5)*Inputs!I$39)</f>
        <v>0</v>
      </c>
      <c r="BD4102">
        <f>IF(OR($D4102="51",$D4102="52",$D4102="61"),0,(AF4102/'Totals and Drop Down Lists'!AB$5)*Inputs!J$39)</f>
        <v>0</v>
      </c>
      <c r="BE4102">
        <f>IF(OR($D4102="51",$D4102="52",$D4102="61"),0,(AG4102/'Totals and Drop Down Lists'!AC$5)*Inputs!K$39)</f>
        <v>0</v>
      </c>
      <c r="BF4102">
        <f>IF(OR($D4102="51",$D4102="52",$D4102="61"),0,(AH4102/'Totals and Drop Down Lists'!AD$5)*Inputs!L$39)</f>
        <v>0</v>
      </c>
      <c r="BG4102" s="10">
        <f t="shared" si="577"/>
        <v>185977.41326104556</v>
      </c>
    </row>
    <row r="4103" spans="1:59">
      <c r="A4103" s="1" t="s">
        <v>7721</v>
      </c>
      <c r="B4103" s="1" t="s">
        <v>6472</v>
      </c>
      <c r="C4103" s="1" t="s">
        <v>3552</v>
      </c>
      <c r="D4103" s="1" t="s">
        <v>25</v>
      </c>
      <c r="E4103" s="1" t="s">
        <v>6525</v>
      </c>
      <c r="F4103" s="2">
        <v>18432</v>
      </c>
      <c r="G4103" s="2">
        <v>105</v>
      </c>
      <c r="H4103" s="2">
        <v>0</v>
      </c>
      <c r="I4103" s="2">
        <v>2051</v>
      </c>
      <c r="J4103" s="2">
        <v>7684</v>
      </c>
      <c r="K4103" s="2">
        <v>1653</v>
      </c>
      <c r="L4103" s="2">
        <v>44</v>
      </c>
      <c r="M4103" s="2">
        <v>8</v>
      </c>
      <c r="N4103" s="2">
        <v>4</v>
      </c>
      <c r="O4103" s="2">
        <v>11</v>
      </c>
      <c r="P4103" s="2">
        <v>28</v>
      </c>
      <c r="Q4103" s="2">
        <v>0</v>
      </c>
      <c r="R4103" s="2">
        <v>3417</v>
      </c>
      <c r="S4103" s="2">
        <v>927100</v>
      </c>
      <c r="T4103" s="2">
        <v>56199100</v>
      </c>
      <c r="U4103" s="2">
        <v>70</v>
      </c>
      <c r="V4103" s="2">
        <v>82</v>
      </c>
      <c r="W4103" s="2">
        <v>30</v>
      </c>
      <c r="X4103" s="2">
        <v>261</v>
      </c>
      <c r="Y4103" s="2">
        <v>33</v>
      </c>
      <c r="Z4103" s="2">
        <v>137</v>
      </c>
      <c r="AA4103" s="9">
        <f t="shared" si="578"/>
        <v>18432</v>
      </c>
      <c r="AB4103" s="9">
        <f t="shared" si="579"/>
        <v>1946</v>
      </c>
      <c r="AC4103" s="9">
        <f t="shared" si="580"/>
        <v>3512</v>
      </c>
      <c r="AD4103" s="9">
        <f t="shared" si="581"/>
        <v>3417</v>
      </c>
      <c r="AE4103" s="44">
        <f t="shared" si="582"/>
        <v>2.4834426590763009E-5</v>
      </c>
      <c r="AF4103" s="9">
        <f t="shared" si="583"/>
        <v>149</v>
      </c>
      <c r="AG4103" s="9">
        <f t="shared" si="576"/>
        <v>170</v>
      </c>
      <c r="AH4103" s="44">
        <f t="shared" si="584"/>
        <v>1.3607724407085372E-5</v>
      </c>
      <c r="AI4103">
        <f>AA4103/'Totals and Drop Down Lists'!W$6*Inputs!E$37</f>
        <v>16720.411984586241</v>
      </c>
      <c r="AJ4103">
        <f>AB4103/'Totals and Drop Down Lists'!X$6*Inputs!F$37</f>
        <v>6403.0934576449617</v>
      </c>
      <c r="AK4103">
        <f>AC4103/'Totals and Drop Down Lists'!Y$6*Inputs!G$37</f>
        <v>23152.290305541297</v>
      </c>
      <c r="AL4103">
        <f>AD4103/'Totals and Drop Down Lists'!Z$6*Inputs!H$37</f>
        <v>27395.801839569118</v>
      </c>
      <c r="AM4103">
        <f>AE4103/'Totals and Drop Down Lists'!AA$6*Inputs!I$37</f>
        <v>3091.6216328075216</v>
      </c>
      <c r="AN4103">
        <f>AF4103/'Totals and Drop Down Lists'!AB$6*Inputs!J$37</f>
        <v>2973.5472779113666</v>
      </c>
      <c r="AO4103">
        <f>AG4103/'Totals and Drop Down Lists'!AC$6*Inputs!K$37</f>
        <v>3166.0079504455753</v>
      </c>
      <c r="AP4103">
        <f>AH4103/'Totals and Drop Down Lists'!AD$6*Inputs!L$37</f>
        <v>3202.3045470934094</v>
      </c>
      <c r="AQ4103">
        <f>IF(OR($D4103="51",$D4103="52",$D4103="61"),(AA4103/'Totals and Drop Down Lists'!W$4)*Inputs!E$38,0)</f>
        <v>0</v>
      </c>
      <c r="AR4103">
        <f>IF(OR($D4103="51",$D4103="52",$D4103="61"),(AB4103/'Totals and Drop Down Lists'!X$4)*Inputs!F$38,0)</f>
        <v>0</v>
      </c>
      <c r="AS4103">
        <f>IF(OR($D4103="51",$D4103="52",$D4103="61"),(AC4103/'Totals and Drop Down Lists'!Y$4)*Inputs!G$38,0)</f>
        <v>0</v>
      </c>
      <c r="AT4103">
        <f>IF(OR($D4103="51",$D4103="52",$D4103="61"),(AD4103/'Totals and Drop Down Lists'!Z$4)*Inputs!H$38,0)</f>
        <v>0</v>
      </c>
      <c r="AU4103">
        <f>IF(OR($D4103="51",$D4103="52",$D4103="61"),(AE4103/'Totals and Drop Down Lists'!AA$4)*Inputs!I$38,0)</f>
        <v>0</v>
      </c>
      <c r="AV4103">
        <f>IF(OR($D4103="51",$D4103="52",$D4103="61"),(AF4103/'Totals and Drop Down Lists'!AB$4)*Inputs!J$38,0)</f>
        <v>0</v>
      </c>
      <c r="AW4103">
        <f>IF(OR($D4103="51",$D4103="52",$D4103="61"),(AG4103/'Totals and Drop Down Lists'!AC$4)*Inputs!K$38,0)</f>
        <v>0</v>
      </c>
      <c r="AX4103">
        <f>IF(OR($D4103="51",$D4103="52",$D4103="61"),(AH4103/'Totals and Drop Down Lists'!AD$4)*Inputs!L$38,0)</f>
        <v>0</v>
      </c>
      <c r="AY4103">
        <f>IF(OR($D4103="51",$D4103="52",$D4103="61"),0,(AA4103/'Totals and Drop Down Lists'!W$5)*Inputs!E$39)</f>
        <v>0</v>
      </c>
      <c r="AZ4103">
        <f>IF(OR($D4103="51",$D4103="52",$D4103="61"),0,(AB4103/'Totals and Drop Down Lists'!X$5)*Inputs!F$39)</f>
        <v>0</v>
      </c>
      <c r="BA4103">
        <f>IF(OR($D4103="51",$D4103="52",$D4103="61"),0,(AC4103/'Totals and Drop Down Lists'!Y$5)*Inputs!G$39)</f>
        <v>0</v>
      </c>
      <c r="BB4103">
        <f>IF(OR($D4103="51",$D4103="52",$D4103="61"),0,(AD4103/'Totals and Drop Down Lists'!Z$5)*Inputs!H$39)</f>
        <v>0</v>
      </c>
      <c r="BC4103">
        <f>IF(OR($D4103="51",$D4103="52",$D4103="61"),0,(AE4103/'Totals and Drop Down Lists'!AA$5)*Inputs!I$39)</f>
        <v>0</v>
      </c>
      <c r="BD4103">
        <f>IF(OR($D4103="51",$D4103="52",$D4103="61"),0,(AF4103/'Totals and Drop Down Lists'!AB$5)*Inputs!J$39)</f>
        <v>0</v>
      </c>
      <c r="BE4103">
        <f>IF(OR($D4103="51",$D4103="52",$D4103="61"),0,(AG4103/'Totals and Drop Down Lists'!AC$5)*Inputs!K$39)</f>
        <v>0</v>
      </c>
      <c r="BF4103">
        <f>IF(OR($D4103="51",$D4103="52",$D4103="61"),0,(AH4103/'Totals and Drop Down Lists'!AD$5)*Inputs!L$39)</f>
        <v>0</v>
      </c>
      <c r="BG4103" s="10">
        <f t="shared" si="577"/>
        <v>86105.078995599499</v>
      </c>
    </row>
    <row r="4104" spans="1:59">
      <c r="A4104" s="1" t="s">
        <v>7721</v>
      </c>
      <c r="B4104" s="1" t="s">
        <v>6472</v>
      </c>
      <c r="C4104" s="1" t="s">
        <v>2204</v>
      </c>
      <c r="D4104" s="1" t="s">
        <v>25</v>
      </c>
      <c r="E4104" s="1" t="s">
        <v>6526</v>
      </c>
      <c r="F4104" s="2">
        <v>98951</v>
      </c>
      <c r="G4104" s="2">
        <v>622</v>
      </c>
      <c r="H4104" s="2">
        <v>97</v>
      </c>
      <c r="I4104" s="2">
        <v>15100</v>
      </c>
      <c r="J4104" s="2">
        <v>41503</v>
      </c>
      <c r="K4104" s="2">
        <v>11883</v>
      </c>
      <c r="L4104" s="2">
        <v>175</v>
      </c>
      <c r="M4104" s="2">
        <v>10</v>
      </c>
      <c r="N4104" s="2">
        <v>32</v>
      </c>
      <c r="O4104" s="2">
        <v>188</v>
      </c>
      <c r="P4104" s="2">
        <v>138</v>
      </c>
      <c r="Q4104" s="2">
        <v>60</v>
      </c>
      <c r="R4104" s="2">
        <v>18483</v>
      </c>
      <c r="S4104" s="2">
        <v>7284200</v>
      </c>
      <c r="T4104" s="2">
        <v>432100900</v>
      </c>
      <c r="U4104" s="2">
        <v>534</v>
      </c>
      <c r="V4104" s="2">
        <v>805</v>
      </c>
      <c r="W4104" s="2">
        <v>118</v>
      </c>
      <c r="X4104" s="2">
        <v>2823</v>
      </c>
      <c r="Y4104" s="2">
        <v>289</v>
      </c>
      <c r="Z4104" s="2">
        <v>1921</v>
      </c>
      <c r="AA4104" s="9">
        <f t="shared" si="578"/>
        <v>98951</v>
      </c>
      <c r="AB4104" s="9">
        <f t="shared" si="579"/>
        <v>14381</v>
      </c>
      <c r="AC4104" s="9">
        <f t="shared" si="580"/>
        <v>19086</v>
      </c>
      <c r="AD4104" s="9">
        <f t="shared" si="581"/>
        <v>18483</v>
      </c>
      <c r="AE4104" s="44">
        <f t="shared" si="582"/>
        <v>2.3761206566114194E-4</v>
      </c>
      <c r="AF4104" s="9">
        <f t="shared" si="583"/>
        <v>1900</v>
      </c>
      <c r="AG4104" s="9">
        <f t="shared" si="576"/>
        <v>2210</v>
      </c>
      <c r="AH4104" s="44">
        <f t="shared" si="584"/>
        <v>2.3544526820499484E-4</v>
      </c>
      <c r="AI4104">
        <f>AA4104/'Totals and Drop Down Lists'!W$6*Inputs!E$37</f>
        <v>89762.450427885895</v>
      </c>
      <c r="AJ4104">
        <f>AB4104/'Totals and Drop Down Lists'!X$6*Inputs!F$37</f>
        <v>47319.058075227236</v>
      </c>
      <c r="AK4104">
        <f>AC4104/'Totals and Drop Down Lists'!Y$6*Inputs!G$37</f>
        <v>125821.3589896245</v>
      </c>
      <c r="AL4104">
        <f>AD4104/'Totals and Drop Down Lists'!Z$6*Inputs!H$37</f>
        <v>148187.47597329706</v>
      </c>
      <c r="AM4104">
        <f>AE4104/'Totals and Drop Down Lists'!AA$6*Inputs!I$37</f>
        <v>29580.171691473621</v>
      </c>
      <c r="AN4104">
        <f>AF4104/'Totals and Drop Down Lists'!AB$6*Inputs!J$37</f>
        <v>37917.716966655011</v>
      </c>
      <c r="AO4104">
        <f>AG4104/'Totals and Drop Down Lists'!AC$6*Inputs!K$37</f>
        <v>41158.103355792475</v>
      </c>
      <c r="AP4104">
        <f>AH4104/'Totals and Drop Down Lists'!AD$6*Inputs!L$37</f>
        <v>55407.31355287449</v>
      </c>
      <c r="AQ4104">
        <f>IF(OR($D4104="51",$D4104="52",$D4104="61"),(AA4104/'Totals and Drop Down Lists'!W$4)*Inputs!E$38,0)</f>
        <v>0</v>
      </c>
      <c r="AR4104">
        <f>IF(OR($D4104="51",$D4104="52",$D4104="61"),(AB4104/'Totals and Drop Down Lists'!X$4)*Inputs!F$38,0)</f>
        <v>0</v>
      </c>
      <c r="AS4104">
        <f>IF(OR($D4104="51",$D4104="52",$D4104="61"),(AC4104/'Totals and Drop Down Lists'!Y$4)*Inputs!G$38,0)</f>
        <v>0</v>
      </c>
      <c r="AT4104">
        <f>IF(OR($D4104="51",$D4104="52",$D4104="61"),(AD4104/'Totals and Drop Down Lists'!Z$4)*Inputs!H$38,0)</f>
        <v>0</v>
      </c>
      <c r="AU4104">
        <f>IF(OR($D4104="51",$D4104="52",$D4104="61"),(AE4104/'Totals and Drop Down Lists'!AA$4)*Inputs!I$38,0)</f>
        <v>0</v>
      </c>
      <c r="AV4104">
        <f>IF(OR($D4104="51",$D4104="52",$D4104="61"),(AF4104/'Totals and Drop Down Lists'!AB$4)*Inputs!J$38,0)</f>
        <v>0</v>
      </c>
      <c r="AW4104">
        <f>IF(OR($D4104="51",$D4104="52",$D4104="61"),(AG4104/'Totals and Drop Down Lists'!AC$4)*Inputs!K$38,0)</f>
        <v>0</v>
      </c>
      <c r="AX4104">
        <f>IF(OR($D4104="51",$D4104="52",$D4104="61"),(AH4104/'Totals and Drop Down Lists'!AD$4)*Inputs!L$38,0)</f>
        <v>0</v>
      </c>
      <c r="AY4104">
        <f>IF(OR($D4104="51",$D4104="52",$D4104="61"),0,(AA4104/'Totals and Drop Down Lists'!W$5)*Inputs!E$39)</f>
        <v>0</v>
      </c>
      <c r="AZ4104">
        <f>IF(OR($D4104="51",$D4104="52",$D4104="61"),0,(AB4104/'Totals and Drop Down Lists'!X$5)*Inputs!F$39)</f>
        <v>0</v>
      </c>
      <c r="BA4104">
        <f>IF(OR($D4104="51",$D4104="52",$D4104="61"),0,(AC4104/'Totals and Drop Down Lists'!Y$5)*Inputs!G$39)</f>
        <v>0</v>
      </c>
      <c r="BB4104">
        <f>IF(OR($D4104="51",$D4104="52",$D4104="61"),0,(AD4104/'Totals and Drop Down Lists'!Z$5)*Inputs!H$39)</f>
        <v>0</v>
      </c>
      <c r="BC4104">
        <f>IF(OR($D4104="51",$D4104="52",$D4104="61"),0,(AE4104/'Totals and Drop Down Lists'!AA$5)*Inputs!I$39)</f>
        <v>0</v>
      </c>
      <c r="BD4104">
        <f>IF(OR($D4104="51",$D4104="52",$D4104="61"),0,(AF4104/'Totals and Drop Down Lists'!AB$5)*Inputs!J$39)</f>
        <v>0</v>
      </c>
      <c r="BE4104">
        <f>IF(OR($D4104="51",$D4104="52",$D4104="61"),0,(AG4104/'Totals and Drop Down Lists'!AC$5)*Inputs!K$39)</f>
        <v>0</v>
      </c>
      <c r="BF4104">
        <f>IF(OR($D4104="51",$D4104="52",$D4104="61"),0,(AH4104/'Totals and Drop Down Lists'!AD$5)*Inputs!L$39)</f>
        <v>0</v>
      </c>
      <c r="BG4104" s="10">
        <f t="shared" si="577"/>
        <v>575153.64903283026</v>
      </c>
    </row>
    <row r="4105" spans="1:59">
      <c r="A4105" s="1" t="s">
        <v>7721</v>
      </c>
      <c r="B4105" s="1" t="s">
        <v>6472</v>
      </c>
      <c r="C4105" s="1" t="s">
        <v>1294</v>
      </c>
      <c r="D4105" s="1" t="s">
        <v>25</v>
      </c>
      <c r="E4105" s="1" t="s">
        <v>6527</v>
      </c>
      <c r="F4105" s="2">
        <v>50789</v>
      </c>
      <c r="G4105" s="2">
        <v>305</v>
      </c>
      <c r="H4105" s="2">
        <v>8</v>
      </c>
      <c r="I4105" s="2">
        <v>4699</v>
      </c>
      <c r="J4105" s="2">
        <v>20202</v>
      </c>
      <c r="K4105" s="2">
        <v>4145</v>
      </c>
      <c r="L4105" s="2">
        <v>136</v>
      </c>
      <c r="M4105" s="2">
        <v>9</v>
      </c>
      <c r="N4105" s="2">
        <v>0</v>
      </c>
      <c r="O4105" s="2">
        <v>23</v>
      </c>
      <c r="P4105" s="2">
        <v>19</v>
      </c>
      <c r="Q4105" s="2">
        <v>11</v>
      </c>
      <c r="R4105" s="2">
        <v>7025</v>
      </c>
      <c r="S4105" s="2">
        <v>2634300</v>
      </c>
      <c r="T4105" s="2">
        <v>148447000</v>
      </c>
      <c r="U4105" s="2">
        <v>91</v>
      </c>
      <c r="V4105" s="2">
        <v>322</v>
      </c>
      <c r="W4105" s="2">
        <v>48</v>
      </c>
      <c r="X4105" s="2">
        <v>929</v>
      </c>
      <c r="Y4105" s="2">
        <v>188</v>
      </c>
      <c r="Z4105" s="2">
        <v>507</v>
      </c>
      <c r="AA4105" s="9">
        <f t="shared" si="578"/>
        <v>50789</v>
      </c>
      <c r="AB4105" s="9">
        <f t="shared" si="579"/>
        <v>4386</v>
      </c>
      <c r="AC4105" s="9">
        <f t="shared" si="580"/>
        <v>7223</v>
      </c>
      <c r="AD4105" s="9">
        <f t="shared" si="581"/>
        <v>7025</v>
      </c>
      <c r="AE4105" s="44">
        <f t="shared" si="582"/>
        <v>5.9395082368571351E-5</v>
      </c>
      <c r="AF4105" s="9">
        <f t="shared" si="583"/>
        <v>559</v>
      </c>
      <c r="AG4105" s="9">
        <f t="shared" si="576"/>
        <v>695</v>
      </c>
      <c r="AH4105" s="44">
        <f t="shared" si="584"/>
        <v>5.3059855022731559E-5</v>
      </c>
      <c r="AI4105">
        <f>AA4105/'Totals and Drop Down Lists'!W$6*Inputs!E$37</f>
        <v>46072.754138734294</v>
      </c>
      <c r="AJ4105">
        <f>AB4105/'Totals and Drop Down Lists'!X$6*Inputs!F$37</f>
        <v>14431.63818357184</v>
      </c>
      <c r="AK4105">
        <f>AC4105/'Totals and Drop Down Lists'!Y$6*Inputs!G$37</f>
        <v>47616.455830559447</v>
      </c>
      <c r="AL4105">
        <f>AD4105/'Totals and Drop Down Lists'!Z$6*Inputs!H$37</f>
        <v>56322.946421707064</v>
      </c>
      <c r="AM4105">
        <f>AE4105/'Totals and Drop Down Lists'!AA$6*Inputs!I$37</f>
        <v>7394.0552185472488</v>
      </c>
      <c r="AN4105">
        <f>AF4105/'Totals and Drop Down Lists'!AB$6*Inputs!J$37</f>
        <v>11155.79146545271</v>
      </c>
      <c r="AO4105">
        <f>AG4105/'Totals and Drop Down Lists'!AC$6*Inputs!K$37</f>
        <v>12943.385444468675</v>
      </c>
      <c r="AP4105">
        <f>AH4105/'Totals and Drop Down Lists'!AD$6*Inputs!L$37</f>
        <v>12486.570856692128</v>
      </c>
      <c r="AQ4105">
        <f>IF(OR($D4105="51",$D4105="52",$D4105="61"),(AA4105/'Totals and Drop Down Lists'!W$4)*Inputs!E$38,0)</f>
        <v>0</v>
      </c>
      <c r="AR4105">
        <f>IF(OR($D4105="51",$D4105="52",$D4105="61"),(AB4105/'Totals and Drop Down Lists'!X$4)*Inputs!F$38,0)</f>
        <v>0</v>
      </c>
      <c r="AS4105">
        <f>IF(OR($D4105="51",$D4105="52",$D4105="61"),(AC4105/'Totals and Drop Down Lists'!Y$4)*Inputs!G$38,0)</f>
        <v>0</v>
      </c>
      <c r="AT4105">
        <f>IF(OR($D4105="51",$D4105="52",$D4105="61"),(AD4105/'Totals and Drop Down Lists'!Z$4)*Inputs!H$38,0)</f>
        <v>0</v>
      </c>
      <c r="AU4105">
        <f>IF(OR($D4105="51",$D4105="52",$D4105="61"),(AE4105/'Totals and Drop Down Lists'!AA$4)*Inputs!I$38,0)</f>
        <v>0</v>
      </c>
      <c r="AV4105">
        <f>IF(OR($D4105="51",$D4105="52",$D4105="61"),(AF4105/'Totals and Drop Down Lists'!AB$4)*Inputs!J$38,0)</f>
        <v>0</v>
      </c>
      <c r="AW4105">
        <f>IF(OR($D4105="51",$D4105="52",$D4105="61"),(AG4105/'Totals and Drop Down Lists'!AC$4)*Inputs!K$38,0)</f>
        <v>0</v>
      </c>
      <c r="AX4105">
        <f>IF(OR($D4105="51",$D4105="52",$D4105="61"),(AH4105/'Totals and Drop Down Lists'!AD$4)*Inputs!L$38,0)</f>
        <v>0</v>
      </c>
      <c r="AY4105">
        <f>IF(OR($D4105="51",$D4105="52",$D4105="61"),0,(AA4105/'Totals and Drop Down Lists'!W$5)*Inputs!E$39)</f>
        <v>0</v>
      </c>
      <c r="AZ4105">
        <f>IF(OR($D4105="51",$D4105="52",$D4105="61"),0,(AB4105/'Totals and Drop Down Lists'!X$5)*Inputs!F$39)</f>
        <v>0</v>
      </c>
      <c r="BA4105">
        <f>IF(OR($D4105="51",$D4105="52",$D4105="61"),0,(AC4105/'Totals and Drop Down Lists'!Y$5)*Inputs!G$39)</f>
        <v>0</v>
      </c>
      <c r="BB4105">
        <f>IF(OR($D4105="51",$D4105="52",$D4105="61"),0,(AD4105/'Totals and Drop Down Lists'!Z$5)*Inputs!H$39)</f>
        <v>0</v>
      </c>
      <c r="BC4105">
        <f>IF(OR($D4105="51",$D4105="52",$D4105="61"),0,(AE4105/'Totals and Drop Down Lists'!AA$5)*Inputs!I$39)</f>
        <v>0</v>
      </c>
      <c r="BD4105">
        <f>IF(OR($D4105="51",$D4105="52",$D4105="61"),0,(AF4105/'Totals and Drop Down Lists'!AB$5)*Inputs!J$39)</f>
        <v>0</v>
      </c>
      <c r="BE4105">
        <f>IF(OR($D4105="51",$D4105="52",$D4105="61"),0,(AG4105/'Totals and Drop Down Lists'!AC$5)*Inputs!K$39)</f>
        <v>0</v>
      </c>
      <c r="BF4105">
        <f>IF(OR($D4105="51",$D4105="52",$D4105="61"),0,(AH4105/'Totals and Drop Down Lists'!AD$5)*Inputs!L$39)</f>
        <v>0</v>
      </c>
      <c r="BG4105" s="10">
        <f t="shared" si="577"/>
        <v>208423.5975597334</v>
      </c>
    </row>
    <row r="4106" spans="1:59">
      <c r="A4106" s="1" t="s">
        <v>7721</v>
      </c>
      <c r="B4106" s="1" t="s">
        <v>6472</v>
      </c>
      <c r="C4106" s="1" t="s">
        <v>6528</v>
      </c>
      <c r="D4106" s="1" t="s">
        <v>10</v>
      </c>
      <c r="E4106" s="1" t="s">
        <v>6529</v>
      </c>
      <c r="F4106" s="2">
        <v>72300</v>
      </c>
      <c r="G4106" s="2">
        <v>628</v>
      </c>
      <c r="H4106" s="2">
        <v>39</v>
      </c>
      <c r="I4106" s="2">
        <v>15807</v>
      </c>
      <c r="J4106" s="2">
        <v>26886</v>
      </c>
      <c r="K4106" s="2">
        <v>11961</v>
      </c>
      <c r="L4106" s="2">
        <v>87</v>
      </c>
      <c r="M4106" s="2">
        <v>20</v>
      </c>
      <c r="N4106" s="2">
        <v>0</v>
      </c>
      <c r="O4106" s="2">
        <v>487</v>
      </c>
      <c r="P4106" s="2">
        <v>594</v>
      </c>
      <c r="Q4106" s="2">
        <v>473</v>
      </c>
      <c r="R4106" s="2">
        <v>2699</v>
      </c>
      <c r="S4106" s="2">
        <v>8928400</v>
      </c>
      <c r="T4106" s="2">
        <v>395287300</v>
      </c>
      <c r="U4106" s="2">
        <v>1682</v>
      </c>
      <c r="V4106" s="2">
        <v>835</v>
      </c>
      <c r="W4106" s="2">
        <v>215</v>
      </c>
      <c r="X4106" s="2">
        <v>3275</v>
      </c>
      <c r="Y4106" s="2">
        <v>425</v>
      </c>
      <c r="Z4106" s="2">
        <v>2305</v>
      </c>
      <c r="AA4106" s="9">
        <f t="shared" si="578"/>
        <v>72300</v>
      </c>
      <c r="AB4106" s="9">
        <f t="shared" si="579"/>
        <v>15140</v>
      </c>
      <c r="AC4106" s="9">
        <f t="shared" si="580"/>
        <v>4360</v>
      </c>
      <c r="AD4106" s="9">
        <f t="shared" si="581"/>
        <v>2699</v>
      </c>
      <c r="AE4106" s="44">
        <f t="shared" si="582"/>
        <v>3.7162470067490127E-4</v>
      </c>
      <c r="AF4106" s="9">
        <f t="shared" si="583"/>
        <v>2225</v>
      </c>
      <c r="AG4106" s="9">
        <f t="shared" si="576"/>
        <v>2730</v>
      </c>
      <c r="AH4106" s="44">
        <f t="shared" si="584"/>
        <v>4.5191320264607507E-4</v>
      </c>
      <c r="AI4106">
        <f>AA4106/'Totals and Drop Down Lists'!W$6*Inputs!E$37</f>
        <v>65586.251436934952</v>
      </c>
      <c r="AJ4106">
        <f>AB4106/'Totals and Drop Down Lists'!X$6*Inputs!F$37</f>
        <v>49816.461946939729</v>
      </c>
      <c r="AK4106">
        <f>AC4106/'Totals and Drop Down Lists'!Y$6*Inputs!G$37</f>
        <v>28742.592748337145</v>
      </c>
      <c r="AL4106">
        <f>AD4106/'Totals and Drop Down Lists'!Z$6*Inputs!H$37</f>
        <v>21639.235927713504</v>
      </c>
      <c r="AM4106">
        <f>AE4106/'Totals and Drop Down Lists'!AA$6*Inputs!I$37</f>
        <v>46263.317564154211</v>
      </c>
      <c r="AN4106">
        <f>AF4106/'Totals and Drop Down Lists'!AB$6*Inputs!J$37</f>
        <v>44403.642237267057</v>
      </c>
      <c r="AO4106">
        <f>AG4106/'Totals and Drop Down Lists'!AC$6*Inputs!K$37</f>
        <v>50842.362968920126</v>
      </c>
      <c r="AP4106">
        <f>AH4106/'Totals and Drop Down Lists'!AD$6*Inputs!L$37</f>
        <v>106348.69287708029</v>
      </c>
      <c r="AQ4106">
        <f>IF(OR($D4106="51",$D4106="52",$D4106="61"),(AA4106/'Totals and Drop Down Lists'!W$4)*Inputs!E$38,0)</f>
        <v>0</v>
      </c>
      <c r="AR4106">
        <f>IF(OR($D4106="51",$D4106="52",$D4106="61"),(AB4106/'Totals and Drop Down Lists'!X$4)*Inputs!F$38,0)</f>
        <v>0</v>
      </c>
      <c r="AS4106">
        <f>IF(OR($D4106="51",$D4106="52",$D4106="61"),(AC4106/'Totals and Drop Down Lists'!Y$4)*Inputs!G$38,0)</f>
        <v>0</v>
      </c>
      <c r="AT4106">
        <f>IF(OR($D4106="51",$D4106="52",$D4106="61"),(AD4106/'Totals and Drop Down Lists'!Z$4)*Inputs!H$38,0)</f>
        <v>0</v>
      </c>
      <c r="AU4106">
        <f>IF(OR($D4106="51",$D4106="52",$D4106="61"),(AE4106/'Totals and Drop Down Lists'!AA$4)*Inputs!I$38,0)</f>
        <v>0</v>
      </c>
      <c r="AV4106">
        <f>IF(OR($D4106="51",$D4106="52",$D4106="61"),(AF4106/'Totals and Drop Down Lists'!AB$4)*Inputs!J$38,0)</f>
        <v>0</v>
      </c>
      <c r="AW4106">
        <f>IF(OR($D4106="51",$D4106="52",$D4106="61"),(AG4106/'Totals and Drop Down Lists'!AC$4)*Inputs!K$38,0)</f>
        <v>0</v>
      </c>
      <c r="AX4106">
        <f>IF(OR($D4106="51",$D4106="52",$D4106="61"),(AH4106/'Totals and Drop Down Lists'!AD$4)*Inputs!L$38,0)</f>
        <v>0</v>
      </c>
      <c r="AY4106">
        <f>IF(OR($D4106="51",$D4106="52",$D4106="61"),0,(AA4106/'Totals and Drop Down Lists'!W$5)*Inputs!E$39)</f>
        <v>0</v>
      </c>
      <c r="AZ4106">
        <f>IF(OR($D4106="51",$D4106="52",$D4106="61"),0,(AB4106/'Totals and Drop Down Lists'!X$5)*Inputs!F$39)</f>
        <v>0</v>
      </c>
      <c r="BA4106">
        <f>IF(OR($D4106="51",$D4106="52",$D4106="61"),0,(AC4106/'Totals and Drop Down Lists'!Y$5)*Inputs!G$39)</f>
        <v>0</v>
      </c>
      <c r="BB4106">
        <f>IF(OR($D4106="51",$D4106="52",$D4106="61"),0,(AD4106/'Totals and Drop Down Lists'!Z$5)*Inputs!H$39)</f>
        <v>0</v>
      </c>
      <c r="BC4106">
        <f>IF(OR($D4106="51",$D4106="52",$D4106="61"),0,(AE4106/'Totals and Drop Down Lists'!AA$5)*Inputs!I$39)</f>
        <v>0</v>
      </c>
      <c r="BD4106">
        <f>IF(OR($D4106="51",$D4106="52",$D4106="61"),0,(AF4106/'Totals and Drop Down Lists'!AB$5)*Inputs!J$39)</f>
        <v>0</v>
      </c>
      <c r="BE4106">
        <f>IF(OR($D4106="51",$D4106="52",$D4106="61"),0,(AG4106/'Totals and Drop Down Lists'!AC$5)*Inputs!K$39)</f>
        <v>0</v>
      </c>
      <c r="BF4106">
        <f>IF(OR($D4106="51",$D4106="52",$D4106="61"),0,(AH4106/'Totals and Drop Down Lists'!AD$5)*Inputs!L$39)</f>
        <v>0</v>
      </c>
      <c r="BG4106" s="10">
        <f t="shared" si="577"/>
        <v>413642.55770734703</v>
      </c>
    </row>
    <row r="4107" spans="1:59">
      <c r="A4107" s="1" t="s">
        <v>7721</v>
      </c>
      <c r="B4107" s="1" t="s">
        <v>6472</v>
      </c>
      <c r="C4107" s="1" t="s">
        <v>4148</v>
      </c>
      <c r="D4107" s="1" t="s">
        <v>25</v>
      </c>
      <c r="E4107" s="1" t="s">
        <v>6530</v>
      </c>
      <c r="F4107" s="2">
        <v>97670</v>
      </c>
      <c r="G4107" s="2">
        <v>1388</v>
      </c>
      <c r="H4107" s="2">
        <v>69</v>
      </c>
      <c r="I4107" s="2">
        <v>18438</v>
      </c>
      <c r="J4107" s="2">
        <v>37760</v>
      </c>
      <c r="K4107" s="2">
        <v>12067</v>
      </c>
      <c r="L4107" s="2">
        <v>240</v>
      </c>
      <c r="M4107" s="2">
        <v>24</v>
      </c>
      <c r="N4107" s="2">
        <v>0</v>
      </c>
      <c r="O4107" s="2">
        <v>341</v>
      </c>
      <c r="P4107" s="2">
        <v>61</v>
      </c>
      <c r="Q4107" s="2">
        <v>9</v>
      </c>
      <c r="R4107" s="2">
        <v>2750</v>
      </c>
      <c r="S4107" s="2">
        <v>6999100</v>
      </c>
      <c r="T4107" s="2">
        <v>350197800</v>
      </c>
      <c r="U4107" s="2">
        <v>1055</v>
      </c>
      <c r="V4107" s="2">
        <v>766</v>
      </c>
      <c r="W4107" s="2">
        <v>25</v>
      </c>
      <c r="X4107" s="2">
        <v>3008</v>
      </c>
      <c r="Y4107" s="2">
        <v>179</v>
      </c>
      <c r="Z4107" s="2">
        <v>1996</v>
      </c>
      <c r="AA4107" s="9">
        <f t="shared" si="578"/>
        <v>97670</v>
      </c>
      <c r="AB4107" s="9">
        <f t="shared" si="579"/>
        <v>16981</v>
      </c>
      <c r="AC4107" s="9">
        <f t="shared" si="580"/>
        <v>3425</v>
      </c>
      <c r="AD4107" s="9">
        <f t="shared" si="581"/>
        <v>2750</v>
      </c>
      <c r="AE4107" s="44">
        <f t="shared" si="582"/>
        <v>2.6931616760220877E-4</v>
      </c>
      <c r="AF4107" s="9">
        <f t="shared" si="583"/>
        <v>2217</v>
      </c>
      <c r="AG4107" s="9">
        <f t="shared" si="576"/>
        <v>2175</v>
      </c>
      <c r="AH4107" s="44">
        <f t="shared" si="584"/>
        <v>2.5862927042670893E-4</v>
      </c>
      <c r="AI4107">
        <f>AA4107/'Totals and Drop Down Lists'!W$6*Inputs!E$37</f>
        <v>88600.403566326931</v>
      </c>
      <c r="AJ4107">
        <f>AB4107/'Totals and Drop Down Lists'!X$6*Inputs!F$37</f>
        <v>55874.064750395213</v>
      </c>
      <c r="AK4107">
        <f>AC4107/'Totals and Drop Down Lists'!Y$6*Inputs!G$37</f>
        <v>22578.756918131818</v>
      </c>
      <c r="AL4107">
        <f>AD4107/'Totals and Drop Down Lists'!Z$6*Inputs!H$37</f>
        <v>22048.128492483193</v>
      </c>
      <c r="AM4107">
        <f>AE4107/'Totals and Drop Down Lists'!AA$6*Inputs!I$37</f>
        <v>33526.994745813594</v>
      </c>
      <c r="AN4107">
        <f>AF4107/'Totals and Drop Down Lists'!AB$6*Inputs!J$37</f>
        <v>44243.988692144289</v>
      </c>
      <c r="AO4107">
        <f>AG4107/'Totals and Drop Down Lists'!AC$6*Inputs!K$37</f>
        <v>40506.278189524273</v>
      </c>
      <c r="AP4107">
        <f>AH4107/'Totals and Drop Down Lists'!AD$6*Inputs!L$37</f>
        <v>60863.202687119578</v>
      </c>
      <c r="AQ4107">
        <f>IF(OR($D4107="51",$D4107="52",$D4107="61"),(AA4107/'Totals and Drop Down Lists'!W$4)*Inputs!E$38,0)</f>
        <v>0</v>
      </c>
      <c r="AR4107">
        <f>IF(OR($D4107="51",$D4107="52",$D4107="61"),(AB4107/'Totals and Drop Down Lists'!X$4)*Inputs!F$38,0)</f>
        <v>0</v>
      </c>
      <c r="AS4107">
        <f>IF(OR($D4107="51",$D4107="52",$D4107="61"),(AC4107/'Totals and Drop Down Lists'!Y$4)*Inputs!G$38,0)</f>
        <v>0</v>
      </c>
      <c r="AT4107">
        <f>IF(OR($D4107="51",$D4107="52",$D4107="61"),(AD4107/'Totals and Drop Down Lists'!Z$4)*Inputs!H$38,0)</f>
        <v>0</v>
      </c>
      <c r="AU4107">
        <f>IF(OR($D4107="51",$D4107="52",$D4107="61"),(AE4107/'Totals and Drop Down Lists'!AA$4)*Inputs!I$38,0)</f>
        <v>0</v>
      </c>
      <c r="AV4107">
        <f>IF(OR($D4107="51",$D4107="52",$D4107="61"),(AF4107/'Totals and Drop Down Lists'!AB$4)*Inputs!J$38,0)</f>
        <v>0</v>
      </c>
      <c r="AW4107">
        <f>IF(OR($D4107="51",$D4107="52",$D4107="61"),(AG4107/'Totals and Drop Down Lists'!AC$4)*Inputs!K$38,0)</f>
        <v>0</v>
      </c>
      <c r="AX4107">
        <f>IF(OR($D4107="51",$D4107="52",$D4107="61"),(AH4107/'Totals and Drop Down Lists'!AD$4)*Inputs!L$38,0)</f>
        <v>0</v>
      </c>
      <c r="AY4107">
        <f>IF(OR($D4107="51",$D4107="52",$D4107="61"),0,(AA4107/'Totals and Drop Down Lists'!W$5)*Inputs!E$39)</f>
        <v>0</v>
      </c>
      <c r="AZ4107">
        <f>IF(OR($D4107="51",$D4107="52",$D4107="61"),0,(AB4107/'Totals and Drop Down Lists'!X$5)*Inputs!F$39)</f>
        <v>0</v>
      </c>
      <c r="BA4107">
        <f>IF(OR($D4107="51",$D4107="52",$D4107="61"),0,(AC4107/'Totals and Drop Down Lists'!Y$5)*Inputs!G$39)</f>
        <v>0</v>
      </c>
      <c r="BB4107">
        <f>IF(OR($D4107="51",$D4107="52",$D4107="61"),0,(AD4107/'Totals and Drop Down Lists'!Z$5)*Inputs!H$39)</f>
        <v>0</v>
      </c>
      <c r="BC4107">
        <f>IF(OR($D4107="51",$D4107="52",$D4107="61"),0,(AE4107/'Totals and Drop Down Lists'!AA$5)*Inputs!I$39)</f>
        <v>0</v>
      </c>
      <c r="BD4107">
        <f>IF(OR($D4107="51",$D4107="52",$D4107="61"),0,(AF4107/'Totals and Drop Down Lists'!AB$5)*Inputs!J$39)</f>
        <v>0</v>
      </c>
      <c r="BE4107">
        <f>IF(OR($D4107="51",$D4107="52",$D4107="61"),0,(AG4107/'Totals and Drop Down Lists'!AC$5)*Inputs!K$39)</f>
        <v>0</v>
      </c>
      <c r="BF4107">
        <f>IF(OR($D4107="51",$D4107="52",$D4107="61"),0,(AH4107/'Totals and Drop Down Lists'!AD$5)*Inputs!L$39)</f>
        <v>0</v>
      </c>
      <c r="BG4107" s="10">
        <f t="shared" si="577"/>
        <v>368241.81804193888</v>
      </c>
    </row>
    <row r="4108" spans="1:59">
      <c r="A4108" s="1" t="s">
        <v>7721</v>
      </c>
      <c r="B4108" s="1" t="s">
        <v>6472</v>
      </c>
      <c r="C4108" s="1" t="s">
        <v>6531</v>
      </c>
      <c r="D4108" s="1" t="s">
        <v>58</v>
      </c>
      <c r="E4108" s="1" t="s">
        <v>6532</v>
      </c>
      <c r="F4108" s="2">
        <v>134963</v>
      </c>
      <c r="G4108" s="2">
        <v>1015</v>
      </c>
      <c r="H4108" s="2">
        <v>96</v>
      </c>
      <c r="I4108" s="2">
        <v>20747</v>
      </c>
      <c r="J4108" s="2">
        <v>52564</v>
      </c>
      <c r="K4108" s="2">
        <v>14381</v>
      </c>
      <c r="L4108" s="2">
        <v>480</v>
      </c>
      <c r="M4108" s="2">
        <v>114</v>
      </c>
      <c r="N4108" s="2">
        <v>12</v>
      </c>
      <c r="O4108" s="2">
        <v>294</v>
      </c>
      <c r="P4108" s="2">
        <v>149</v>
      </c>
      <c r="Q4108" s="2">
        <v>77</v>
      </c>
      <c r="R4108" s="2">
        <v>4285</v>
      </c>
      <c r="S4108" s="2">
        <v>9137300</v>
      </c>
      <c r="T4108" s="2">
        <v>477131200</v>
      </c>
      <c r="U4108" s="2">
        <v>1131</v>
      </c>
      <c r="V4108" s="2">
        <v>1367</v>
      </c>
      <c r="W4108" s="2">
        <v>284</v>
      </c>
      <c r="X4108" s="2">
        <v>4444</v>
      </c>
      <c r="Y4108" s="2">
        <v>422</v>
      </c>
      <c r="Z4108" s="2">
        <v>2860</v>
      </c>
      <c r="AA4108" s="9">
        <f t="shared" si="578"/>
        <v>134963</v>
      </c>
      <c r="AB4108" s="9">
        <f t="shared" si="579"/>
        <v>19636</v>
      </c>
      <c r="AC4108" s="9">
        <f t="shared" si="580"/>
        <v>5411</v>
      </c>
      <c r="AD4108" s="9">
        <f t="shared" si="581"/>
        <v>4285</v>
      </c>
      <c r="AE4108" s="44">
        <f t="shared" si="582"/>
        <v>2.7478027376271602E-4</v>
      </c>
      <c r="AF4108" s="9">
        <f t="shared" si="583"/>
        <v>2793</v>
      </c>
      <c r="AG4108" s="9">
        <f t="shared" si="576"/>
        <v>3282</v>
      </c>
      <c r="AH4108" s="44">
        <f t="shared" si="584"/>
        <v>3.3411066799802109E-4</v>
      </c>
      <c r="AI4108">
        <f>AA4108/'Totals and Drop Down Lists'!W$6*Inputs!E$37</f>
        <v>122430.3907701667</v>
      </c>
      <c r="AJ4108">
        <f>AB4108/'Totals and Drop Down Lists'!X$6*Inputs!F$37</f>
        <v>64610.042720614831</v>
      </c>
      <c r="AK4108">
        <f>AC4108/'Totals and Drop Down Lists'!Y$6*Inputs!G$37</f>
        <v>35671.139761755119</v>
      </c>
      <c r="AL4108">
        <f>AD4108/'Totals and Drop Down Lists'!Z$6*Inputs!H$37</f>
        <v>34354.992941923818</v>
      </c>
      <c r="AM4108">
        <f>AE4108/'Totals and Drop Down Lists'!AA$6*Inputs!I$37</f>
        <v>34207.217772024487</v>
      </c>
      <c r="AN4108">
        <f>AF4108/'Totals and Drop Down Lists'!AB$6*Inputs!J$37</f>
        <v>55739.043940982861</v>
      </c>
      <c r="AO4108">
        <f>AG4108/'Totals and Drop Down Lists'!AC$6*Inputs!K$37</f>
        <v>61122.577019778691</v>
      </c>
      <c r="AP4108">
        <f>AH4108/'Totals and Drop Down Lists'!AD$6*Inputs!L$37</f>
        <v>78626.233112524191</v>
      </c>
      <c r="AQ4108">
        <f>IF(OR($D4108="51",$D4108="52",$D4108="61"),(AA4108/'Totals and Drop Down Lists'!W$4)*Inputs!E$38,0)</f>
        <v>0</v>
      </c>
      <c r="AR4108">
        <f>IF(OR($D4108="51",$D4108="52",$D4108="61"),(AB4108/'Totals and Drop Down Lists'!X$4)*Inputs!F$38,0)</f>
        <v>0</v>
      </c>
      <c r="AS4108">
        <f>IF(OR($D4108="51",$D4108="52",$D4108="61"),(AC4108/'Totals and Drop Down Lists'!Y$4)*Inputs!G$38,0)</f>
        <v>0</v>
      </c>
      <c r="AT4108">
        <f>IF(OR($D4108="51",$D4108="52",$D4108="61"),(AD4108/'Totals and Drop Down Lists'!Z$4)*Inputs!H$38,0)</f>
        <v>0</v>
      </c>
      <c r="AU4108">
        <f>IF(OR($D4108="51",$D4108="52",$D4108="61"),(AE4108/'Totals and Drop Down Lists'!AA$4)*Inputs!I$38,0)</f>
        <v>0</v>
      </c>
      <c r="AV4108">
        <f>IF(OR($D4108="51",$D4108="52",$D4108="61"),(AF4108/'Totals and Drop Down Lists'!AB$4)*Inputs!J$38,0)</f>
        <v>0</v>
      </c>
      <c r="AW4108">
        <f>IF(OR($D4108="51",$D4108="52",$D4108="61"),(AG4108/'Totals and Drop Down Lists'!AC$4)*Inputs!K$38,0)</f>
        <v>0</v>
      </c>
      <c r="AX4108">
        <f>IF(OR($D4108="51",$D4108="52",$D4108="61"),(AH4108/'Totals and Drop Down Lists'!AD$4)*Inputs!L$38,0)</f>
        <v>0</v>
      </c>
      <c r="AY4108">
        <f>IF(OR($D4108="51",$D4108="52",$D4108="61"),0,(AA4108/'Totals and Drop Down Lists'!W$5)*Inputs!E$39)</f>
        <v>0</v>
      </c>
      <c r="AZ4108">
        <f>IF(OR($D4108="51",$D4108="52",$D4108="61"),0,(AB4108/'Totals and Drop Down Lists'!X$5)*Inputs!F$39)</f>
        <v>0</v>
      </c>
      <c r="BA4108">
        <f>IF(OR($D4108="51",$D4108="52",$D4108="61"),0,(AC4108/'Totals and Drop Down Lists'!Y$5)*Inputs!G$39)</f>
        <v>0</v>
      </c>
      <c r="BB4108">
        <f>IF(OR($D4108="51",$D4108="52",$D4108="61"),0,(AD4108/'Totals and Drop Down Lists'!Z$5)*Inputs!H$39)</f>
        <v>0</v>
      </c>
      <c r="BC4108">
        <f>IF(OR($D4108="51",$D4108="52",$D4108="61"),0,(AE4108/'Totals and Drop Down Lists'!AA$5)*Inputs!I$39)</f>
        <v>0</v>
      </c>
      <c r="BD4108">
        <f>IF(OR($D4108="51",$D4108="52",$D4108="61"),0,(AF4108/'Totals and Drop Down Lists'!AB$5)*Inputs!J$39)</f>
        <v>0</v>
      </c>
      <c r="BE4108">
        <f>IF(OR($D4108="51",$D4108="52",$D4108="61"),0,(AG4108/'Totals and Drop Down Lists'!AC$5)*Inputs!K$39)</f>
        <v>0</v>
      </c>
      <c r="BF4108">
        <f>IF(OR($D4108="51",$D4108="52",$D4108="61"),0,(AH4108/'Totals and Drop Down Lists'!AD$5)*Inputs!L$39)</f>
        <v>0</v>
      </c>
      <c r="BG4108" s="10">
        <f t="shared" si="577"/>
        <v>486761.63803977071</v>
      </c>
    </row>
    <row r="4109" spans="1:59">
      <c r="A4109" s="1" t="s">
        <v>7721</v>
      </c>
      <c r="B4109" s="1" t="s">
        <v>6472</v>
      </c>
      <c r="C4109" s="1" t="s">
        <v>652</v>
      </c>
      <c r="D4109" s="1" t="s">
        <v>25</v>
      </c>
      <c r="E4109" s="1" t="s">
        <v>6533</v>
      </c>
      <c r="F4109" s="2">
        <v>78761</v>
      </c>
      <c r="G4109" s="2">
        <v>553</v>
      </c>
      <c r="H4109" s="2">
        <v>33</v>
      </c>
      <c r="I4109" s="2">
        <v>12185</v>
      </c>
      <c r="J4109" s="2">
        <v>29994</v>
      </c>
      <c r="K4109" s="2">
        <v>6882</v>
      </c>
      <c r="L4109" s="2">
        <v>127</v>
      </c>
      <c r="M4109" s="2">
        <v>29</v>
      </c>
      <c r="N4109" s="2">
        <v>65</v>
      </c>
      <c r="O4109" s="2">
        <v>274</v>
      </c>
      <c r="P4109" s="2">
        <v>0</v>
      </c>
      <c r="Q4109" s="2">
        <v>18</v>
      </c>
      <c r="R4109" s="2">
        <v>1830</v>
      </c>
      <c r="S4109" s="2">
        <v>4410900</v>
      </c>
      <c r="T4109" s="2">
        <v>230493600</v>
      </c>
      <c r="U4109" s="2">
        <v>366</v>
      </c>
      <c r="V4109" s="2">
        <v>589</v>
      </c>
      <c r="W4109" s="2">
        <v>40</v>
      </c>
      <c r="X4109" s="2">
        <v>1694</v>
      </c>
      <c r="Y4109" s="2">
        <v>229</v>
      </c>
      <c r="Z4109" s="2">
        <v>965</v>
      </c>
      <c r="AA4109" s="9">
        <f t="shared" si="578"/>
        <v>78761</v>
      </c>
      <c r="AB4109" s="9">
        <f t="shared" si="579"/>
        <v>11599</v>
      </c>
      <c r="AC4109" s="9">
        <f t="shared" si="580"/>
        <v>2343</v>
      </c>
      <c r="AD4109" s="9">
        <f t="shared" si="581"/>
        <v>1830</v>
      </c>
      <c r="AE4109" s="44">
        <f t="shared" si="582"/>
        <v>1.1027847083520657E-4</v>
      </c>
      <c r="AF4109" s="9">
        <f t="shared" si="583"/>
        <v>1065</v>
      </c>
      <c r="AG4109" s="9">
        <f t="shared" si="576"/>
        <v>1194</v>
      </c>
      <c r="AH4109" s="44">
        <f t="shared" si="584"/>
        <v>1.0193790274780087E-4</v>
      </c>
      <c r="AI4109">
        <f>AA4109/'Totals and Drop Down Lists'!W$6*Inputs!E$37</f>
        <v>71447.285607530197</v>
      </c>
      <c r="AJ4109">
        <f>AB4109/'Totals and Drop Down Lists'!X$6*Inputs!F$37</f>
        <v>38165.200932797481</v>
      </c>
      <c r="AK4109">
        <f>AC4109/'Totals and Drop Down Lists'!Y$6*Inputs!G$37</f>
        <v>15445.847433338058</v>
      </c>
      <c r="AL4109">
        <f>AD4109/'Totals and Drop Down Lists'!Z$6*Inputs!H$37</f>
        <v>14672.027324088816</v>
      </c>
      <c r="AM4109">
        <f>AE4109/'Totals and Drop Down Lists'!AA$6*Inputs!I$37</f>
        <v>13728.495192792894</v>
      </c>
      <c r="AN4109">
        <f>AF4109/'Totals and Drop Down Lists'!AB$6*Inputs!J$37</f>
        <v>21253.878194467154</v>
      </c>
      <c r="AO4109">
        <f>AG4109/'Totals and Drop Down Lists'!AC$6*Inputs!K$37</f>
        <v>22236.549957835392</v>
      </c>
      <c r="AP4109">
        <f>AH4109/'Totals and Drop Down Lists'!AD$6*Inputs!L$37</f>
        <v>23989.037382361832</v>
      </c>
      <c r="AQ4109">
        <f>IF(OR($D4109="51",$D4109="52",$D4109="61"),(AA4109/'Totals and Drop Down Lists'!W$4)*Inputs!E$38,0)</f>
        <v>0</v>
      </c>
      <c r="AR4109">
        <f>IF(OR($D4109="51",$D4109="52",$D4109="61"),(AB4109/'Totals and Drop Down Lists'!X$4)*Inputs!F$38,0)</f>
        <v>0</v>
      </c>
      <c r="AS4109">
        <f>IF(OR($D4109="51",$D4109="52",$D4109="61"),(AC4109/'Totals and Drop Down Lists'!Y$4)*Inputs!G$38,0)</f>
        <v>0</v>
      </c>
      <c r="AT4109">
        <f>IF(OR($D4109="51",$D4109="52",$D4109="61"),(AD4109/'Totals and Drop Down Lists'!Z$4)*Inputs!H$38,0)</f>
        <v>0</v>
      </c>
      <c r="AU4109">
        <f>IF(OR($D4109="51",$D4109="52",$D4109="61"),(AE4109/'Totals and Drop Down Lists'!AA$4)*Inputs!I$38,0)</f>
        <v>0</v>
      </c>
      <c r="AV4109">
        <f>IF(OR($D4109="51",$D4109="52",$D4109="61"),(AF4109/'Totals and Drop Down Lists'!AB$4)*Inputs!J$38,0)</f>
        <v>0</v>
      </c>
      <c r="AW4109">
        <f>IF(OR($D4109="51",$D4109="52",$D4109="61"),(AG4109/'Totals and Drop Down Lists'!AC$4)*Inputs!K$38,0)</f>
        <v>0</v>
      </c>
      <c r="AX4109">
        <f>IF(OR($D4109="51",$D4109="52",$D4109="61"),(AH4109/'Totals and Drop Down Lists'!AD$4)*Inputs!L$38,0)</f>
        <v>0</v>
      </c>
      <c r="AY4109">
        <f>IF(OR($D4109="51",$D4109="52",$D4109="61"),0,(AA4109/'Totals and Drop Down Lists'!W$5)*Inputs!E$39)</f>
        <v>0</v>
      </c>
      <c r="AZ4109">
        <f>IF(OR($D4109="51",$D4109="52",$D4109="61"),0,(AB4109/'Totals and Drop Down Lists'!X$5)*Inputs!F$39)</f>
        <v>0</v>
      </c>
      <c r="BA4109">
        <f>IF(OR($D4109="51",$D4109="52",$D4109="61"),0,(AC4109/'Totals and Drop Down Lists'!Y$5)*Inputs!G$39)</f>
        <v>0</v>
      </c>
      <c r="BB4109">
        <f>IF(OR($D4109="51",$D4109="52",$D4109="61"),0,(AD4109/'Totals and Drop Down Lists'!Z$5)*Inputs!H$39)</f>
        <v>0</v>
      </c>
      <c r="BC4109">
        <f>IF(OR($D4109="51",$D4109="52",$D4109="61"),0,(AE4109/'Totals and Drop Down Lists'!AA$5)*Inputs!I$39)</f>
        <v>0</v>
      </c>
      <c r="BD4109">
        <f>IF(OR($D4109="51",$D4109="52",$D4109="61"),0,(AF4109/'Totals and Drop Down Lists'!AB$5)*Inputs!J$39)</f>
        <v>0</v>
      </c>
      <c r="BE4109">
        <f>IF(OR($D4109="51",$D4109="52",$D4109="61"),0,(AG4109/'Totals and Drop Down Lists'!AC$5)*Inputs!K$39)</f>
        <v>0</v>
      </c>
      <c r="BF4109">
        <f>IF(OR($D4109="51",$D4109="52",$D4109="61"),0,(AH4109/'Totals and Drop Down Lists'!AD$5)*Inputs!L$39)</f>
        <v>0</v>
      </c>
      <c r="BG4109" s="10">
        <f t="shared" si="577"/>
        <v>220938.32202521182</v>
      </c>
    </row>
    <row r="4110" spans="1:59">
      <c r="A4110" s="1" t="s">
        <v>7721</v>
      </c>
      <c r="B4110" s="1" t="s">
        <v>6472</v>
      </c>
      <c r="C4110" s="1" t="s">
        <v>6534</v>
      </c>
      <c r="D4110" s="1" t="s">
        <v>25</v>
      </c>
      <c r="E4110" s="1" t="s">
        <v>6535</v>
      </c>
      <c r="F4110" s="2">
        <v>11631</v>
      </c>
      <c r="G4110" s="2">
        <v>82</v>
      </c>
      <c r="H4110" s="2">
        <v>0</v>
      </c>
      <c r="I4110" s="2">
        <v>1866</v>
      </c>
      <c r="J4110" s="2">
        <v>4630</v>
      </c>
      <c r="K4110" s="2">
        <v>1357</v>
      </c>
      <c r="L4110" s="2">
        <v>43</v>
      </c>
      <c r="M4110" s="2">
        <v>2</v>
      </c>
      <c r="N4110" s="2">
        <v>0</v>
      </c>
      <c r="O4110" s="2">
        <v>20</v>
      </c>
      <c r="P4110" s="2">
        <v>42</v>
      </c>
      <c r="Q4110" s="2">
        <v>0</v>
      </c>
      <c r="R4110" s="2">
        <v>1052</v>
      </c>
      <c r="S4110" s="2">
        <v>673600</v>
      </c>
      <c r="T4110" s="2">
        <v>62500600</v>
      </c>
      <c r="U4110" s="2">
        <v>70</v>
      </c>
      <c r="V4110" s="2">
        <v>162</v>
      </c>
      <c r="W4110" s="2">
        <v>43</v>
      </c>
      <c r="X4110" s="2">
        <v>276</v>
      </c>
      <c r="Y4110" s="2">
        <v>75</v>
      </c>
      <c r="Z4110" s="2">
        <v>88</v>
      </c>
      <c r="AA4110" s="9">
        <f t="shared" si="578"/>
        <v>11631</v>
      </c>
      <c r="AB4110" s="9">
        <f t="shared" si="579"/>
        <v>1784</v>
      </c>
      <c r="AC4110" s="9">
        <f t="shared" si="580"/>
        <v>1159</v>
      </c>
      <c r="AD4110" s="9">
        <f t="shared" si="581"/>
        <v>1052</v>
      </c>
      <c r="AE4110" s="44">
        <f t="shared" si="582"/>
        <v>2.7776306145854279E-5</v>
      </c>
      <c r="AF4110" s="9">
        <f t="shared" si="583"/>
        <v>71</v>
      </c>
      <c r="AG4110" s="9">
        <f t="shared" si="576"/>
        <v>163</v>
      </c>
      <c r="AH4110" s="44">
        <f t="shared" si="584"/>
        <v>1.7776143493747013E-5</v>
      </c>
      <c r="AI4110">
        <f>AA4110/'Totals and Drop Down Lists'!W$6*Inputs!E$37</f>
        <v>10550.950075560033</v>
      </c>
      <c r="AJ4110">
        <f>AB4110/'Totals and Drop Down Lists'!X$6*Inputs!F$37</f>
        <v>5870.050734038341</v>
      </c>
      <c r="AK4110">
        <f>AC4110/'Totals and Drop Down Lists'!Y$6*Inputs!G$37</f>
        <v>7640.5194943400802</v>
      </c>
      <c r="AL4110">
        <f>AD4110/'Totals and Drop Down Lists'!Z$6*Inputs!H$37</f>
        <v>8434.4113360335723</v>
      </c>
      <c r="AM4110">
        <f>AE4110/'Totals and Drop Down Lists'!AA$6*Inputs!I$37</f>
        <v>3457.8543074534996</v>
      </c>
      <c r="AN4110">
        <f>AF4110/'Totals and Drop Down Lists'!AB$6*Inputs!J$37</f>
        <v>1416.9252129644767</v>
      </c>
      <c r="AO4110">
        <f>AG4110/'Totals and Drop Down Lists'!AC$6*Inputs!K$37</f>
        <v>3035.6429171919335</v>
      </c>
      <c r="AP4110">
        <f>AH4110/'Totals and Drop Down Lists'!AD$6*Inputs!L$37</f>
        <v>4183.2582316387188</v>
      </c>
      <c r="AQ4110">
        <f>IF(OR($D4110="51",$D4110="52",$D4110="61"),(AA4110/'Totals and Drop Down Lists'!W$4)*Inputs!E$38,0)</f>
        <v>0</v>
      </c>
      <c r="AR4110">
        <f>IF(OR($D4110="51",$D4110="52",$D4110="61"),(AB4110/'Totals and Drop Down Lists'!X$4)*Inputs!F$38,0)</f>
        <v>0</v>
      </c>
      <c r="AS4110">
        <f>IF(OR($D4110="51",$D4110="52",$D4110="61"),(AC4110/'Totals and Drop Down Lists'!Y$4)*Inputs!G$38,0)</f>
        <v>0</v>
      </c>
      <c r="AT4110">
        <f>IF(OR($D4110="51",$D4110="52",$D4110="61"),(AD4110/'Totals and Drop Down Lists'!Z$4)*Inputs!H$38,0)</f>
        <v>0</v>
      </c>
      <c r="AU4110">
        <f>IF(OR($D4110="51",$D4110="52",$D4110="61"),(AE4110/'Totals and Drop Down Lists'!AA$4)*Inputs!I$38,0)</f>
        <v>0</v>
      </c>
      <c r="AV4110">
        <f>IF(OR($D4110="51",$D4110="52",$D4110="61"),(AF4110/'Totals and Drop Down Lists'!AB$4)*Inputs!J$38,0)</f>
        <v>0</v>
      </c>
      <c r="AW4110">
        <f>IF(OR($D4110="51",$D4110="52",$D4110="61"),(AG4110/'Totals and Drop Down Lists'!AC$4)*Inputs!K$38,0)</f>
        <v>0</v>
      </c>
      <c r="AX4110">
        <f>IF(OR($D4110="51",$D4110="52",$D4110="61"),(AH4110/'Totals and Drop Down Lists'!AD$4)*Inputs!L$38,0)</f>
        <v>0</v>
      </c>
      <c r="AY4110">
        <f>IF(OR($D4110="51",$D4110="52",$D4110="61"),0,(AA4110/'Totals and Drop Down Lists'!W$5)*Inputs!E$39)</f>
        <v>0</v>
      </c>
      <c r="AZ4110">
        <f>IF(OR($D4110="51",$D4110="52",$D4110="61"),0,(AB4110/'Totals and Drop Down Lists'!X$5)*Inputs!F$39)</f>
        <v>0</v>
      </c>
      <c r="BA4110">
        <f>IF(OR($D4110="51",$D4110="52",$D4110="61"),0,(AC4110/'Totals and Drop Down Lists'!Y$5)*Inputs!G$39)</f>
        <v>0</v>
      </c>
      <c r="BB4110">
        <f>IF(OR($D4110="51",$D4110="52",$D4110="61"),0,(AD4110/'Totals and Drop Down Lists'!Z$5)*Inputs!H$39)</f>
        <v>0</v>
      </c>
      <c r="BC4110">
        <f>IF(OR($D4110="51",$D4110="52",$D4110="61"),0,(AE4110/'Totals and Drop Down Lists'!AA$5)*Inputs!I$39)</f>
        <v>0</v>
      </c>
      <c r="BD4110">
        <f>IF(OR($D4110="51",$D4110="52",$D4110="61"),0,(AF4110/'Totals and Drop Down Lists'!AB$5)*Inputs!J$39)</f>
        <v>0</v>
      </c>
      <c r="BE4110">
        <f>IF(OR($D4110="51",$D4110="52",$D4110="61"),0,(AG4110/'Totals and Drop Down Lists'!AC$5)*Inputs!K$39)</f>
        <v>0</v>
      </c>
      <c r="BF4110">
        <f>IF(OR($D4110="51",$D4110="52",$D4110="61"),0,(AH4110/'Totals and Drop Down Lists'!AD$5)*Inputs!L$39)</f>
        <v>0</v>
      </c>
      <c r="BG4110" s="10">
        <f t="shared" si="577"/>
        <v>44589.612309220647</v>
      </c>
    </row>
    <row r="4111" spans="1:59">
      <c r="A4111" s="1" t="s">
        <v>7721</v>
      </c>
      <c r="B4111" s="1" t="s">
        <v>6472</v>
      </c>
      <c r="C4111" s="1" t="s">
        <v>6536</v>
      </c>
      <c r="D4111" s="1" t="s">
        <v>10</v>
      </c>
      <c r="E4111" s="1" t="s">
        <v>6537</v>
      </c>
      <c r="F4111" s="2">
        <v>122613</v>
      </c>
      <c r="G4111" s="2">
        <v>530</v>
      </c>
      <c r="H4111" s="2">
        <v>138</v>
      </c>
      <c r="I4111" s="2">
        <v>11645</v>
      </c>
      <c r="J4111" s="2">
        <v>43800</v>
      </c>
      <c r="K4111" s="2">
        <v>16286</v>
      </c>
      <c r="L4111" s="2">
        <v>542</v>
      </c>
      <c r="M4111" s="2">
        <v>82</v>
      </c>
      <c r="N4111" s="2">
        <v>84</v>
      </c>
      <c r="O4111" s="2">
        <v>1102</v>
      </c>
      <c r="P4111" s="2">
        <v>213</v>
      </c>
      <c r="Q4111" s="2">
        <v>35</v>
      </c>
      <c r="R4111" s="2">
        <v>218</v>
      </c>
      <c r="S4111" s="2">
        <v>16954400</v>
      </c>
      <c r="T4111" s="2">
        <v>902208800</v>
      </c>
      <c r="U4111" s="2">
        <v>1217</v>
      </c>
      <c r="V4111" s="2">
        <v>135</v>
      </c>
      <c r="W4111" s="2">
        <v>0</v>
      </c>
      <c r="X4111" s="2">
        <v>1805</v>
      </c>
      <c r="Y4111" s="2">
        <v>230</v>
      </c>
      <c r="Z4111" s="2">
        <v>1315</v>
      </c>
      <c r="AA4111" s="9">
        <f t="shared" si="578"/>
        <v>122613</v>
      </c>
      <c r="AB4111" s="9">
        <f t="shared" si="579"/>
        <v>10977</v>
      </c>
      <c r="AC4111" s="9">
        <f t="shared" si="580"/>
        <v>2276</v>
      </c>
      <c r="AD4111" s="9">
        <f t="shared" si="581"/>
        <v>218</v>
      </c>
      <c r="AE4111" s="44">
        <f t="shared" si="582"/>
        <v>4.2291251421696903E-4</v>
      </c>
      <c r="AF4111" s="9">
        <f t="shared" si="583"/>
        <v>1670</v>
      </c>
      <c r="AG4111" s="9">
        <f t="shared" si="576"/>
        <v>1545</v>
      </c>
      <c r="AH4111" s="44">
        <f t="shared" si="584"/>
        <v>2.1375677572831872E-4</v>
      </c>
      <c r="AI4111">
        <f>AA4111/'Totals and Drop Down Lists'!W$6*Inputs!E$37</f>
        <v>111227.20674186591</v>
      </c>
      <c r="AJ4111">
        <f>AB4111/'Totals and Drop Down Lists'!X$6*Inputs!F$37</f>
        <v>36118.580105122688</v>
      </c>
      <c r="AK4111">
        <f>AC4111/'Totals and Drop Down Lists'!Y$6*Inputs!G$37</f>
        <v>15004.160801654896</v>
      </c>
      <c r="AL4111">
        <f>AD4111/'Totals and Drop Down Lists'!Z$6*Inputs!H$37</f>
        <v>1747.8152768586676</v>
      </c>
      <c r="AM4111">
        <f>AE4111/'Totals and Drop Down Lists'!AA$6*Inputs!I$37</f>
        <v>52648.104153309105</v>
      </c>
      <c r="AN4111">
        <f>AF4111/'Totals and Drop Down Lists'!AB$6*Inputs!J$37</f>
        <v>33327.677544375721</v>
      </c>
      <c r="AO4111">
        <f>AG4111/'Totals and Drop Down Lists'!AC$6*Inputs!K$37</f>
        <v>28773.425196696553</v>
      </c>
      <c r="AP4111">
        <f>AH4111/'Totals and Drop Down Lists'!AD$6*Inputs!L$37</f>
        <v>50303.362590912198</v>
      </c>
      <c r="AQ4111">
        <f>IF(OR($D4111="51",$D4111="52",$D4111="61"),(AA4111/'Totals and Drop Down Lists'!W$4)*Inputs!E$38,0)</f>
        <v>0</v>
      </c>
      <c r="AR4111">
        <f>IF(OR($D4111="51",$D4111="52",$D4111="61"),(AB4111/'Totals and Drop Down Lists'!X$4)*Inputs!F$38,0)</f>
        <v>0</v>
      </c>
      <c r="AS4111">
        <f>IF(OR($D4111="51",$D4111="52",$D4111="61"),(AC4111/'Totals and Drop Down Lists'!Y$4)*Inputs!G$38,0)</f>
        <v>0</v>
      </c>
      <c r="AT4111">
        <f>IF(OR($D4111="51",$D4111="52",$D4111="61"),(AD4111/'Totals and Drop Down Lists'!Z$4)*Inputs!H$38,0)</f>
        <v>0</v>
      </c>
      <c r="AU4111">
        <f>IF(OR($D4111="51",$D4111="52",$D4111="61"),(AE4111/'Totals and Drop Down Lists'!AA$4)*Inputs!I$38,0)</f>
        <v>0</v>
      </c>
      <c r="AV4111">
        <f>IF(OR($D4111="51",$D4111="52",$D4111="61"),(AF4111/'Totals and Drop Down Lists'!AB$4)*Inputs!J$38,0)</f>
        <v>0</v>
      </c>
      <c r="AW4111">
        <f>IF(OR($D4111="51",$D4111="52",$D4111="61"),(AG4111/'Totals and Drop Down Lists'!AC$4)*Inputs!K$38,0)</f>
        <v>0</v>
      </c>
      <c r="AX4111">
        <f>IF(OR($D4111="51",$D4111="52",$D4111="61"),(AH4111/'Totals and Drop Down Lists'!AD$4)*Inputs!L$38,0)</f>
        <v>0</v>
      </c>
      <c r="AY4111">
        <f>IF(OR($D4111="51",$D4111="52",$D4111="61"),0,(AA4111/'Totals and Drop Down Lists'!W$5)*Inputs!E$39)</f>
        <v>0</v>
      </c>
      <c r="AZ4111">
        <f>IF(OR($D4111="51",$D4111="52",$D4111="61"),0,(AB4111/'Totals and Drop Down Lists'!X$5)*Inputs!F$39)</f>
        <v>0</v>
      </c>
      <c r="BA4111">
        <f>IF(OR($D4111="51",$D4111="52",$D4111="61"),0,(AC4111/'Totals and Drop Down Lists'!Y$5)*Inputs!G$39)</f>
        <v>0</v>
      </c>
      <c r="BB4111">
        <f>IF(OR($D4111="51",$D4111="52",$D4111="61"),0,(AD4111/'Totals and Drop Down Lists'!Z$5)*Inputs!H$39)</f>
        <v>0</v>
      </c>
      <c r="BC4111">
        <f>IF(OR($D4111="51",$D4111="52",$D4111="61"),0,(AE4111/'Totals and Drop Down Lists'!AA$5)*Inputs!I$39)</f>
        <v>0</v>
      </c>
      <c r="BD4111">
        <f>IF(OR($D4111="51",$D4111="52",$D4111="61"),0,(AF4111/'Totals and Drop Down Lists'!AB$5)*Inputs!J$39)</f>
        <v>0</v>
      </c>
      <c r="BE4111">
        <f>IF(OR($D4111="51",$D4111="52",$D4111="61"),0,(AG4111/'Totals and Drop Down Lists'!AC$5)*Inputs!K$39)</f>
        <v>0</v>
      </c>
      <c r="BF4111">
        <f>IF(OR($D4111="51",$D4111="52",$D4111="61"),0,(AH4111/'Totals and Drop Down Lists'!AD$5)*Inputs!L$39)</f>
        <v>0</v>
      </c>
      <c r="BG4111" s="10">
        <f t="shared" si="577"/>
        <v>329150.33241079573</v>
      </c>
    </row>
    <row r="4112" spans="1:59">
      <c r="A4112" s="1" t="s">
        <v>7721</v>
      </c>
      <c r="B4112" s="1" t="s">
        <v>6472</v>
      </c>
      <c r="C4112" s="1" t="s">
        <v>6538</v>
      </c>
      <c r="D4112" s="1" t="s">
        <v>10</v>
      </c>
      <c r="E4112" s="1" t="s">
        <v>6539</v>
      </c>
      <c r="F4112" s="2">
        <v>56856</v>
      </c>
      <c r="G4112" s="2">
        <v>342</v>
      </c>
      <c r="H4112" s="2">
        <v>15</v>
      </c>
      <c r="I4112" s="2">
        <v>2781</v>
      </c>
      <c r="J4112" s="2">
        <v>18490</v>
      </c>
      <c r="K4112" s="2">
        <v>2519</v>
      </c>
      <c r="L4112" s="2">
        <v>146</v>
      </c>
      <c r="M4112" s="2">
        <v>0</v>
      </c>
      <c r="N4112" s="2">
        <v>0</v>
      </c>
      <c r="O4112" s="2">
        <v>58</v>
      </c>
      <c r="P4112" s="2">
        <v>0</v>
      </c>
      <c r="Q4112" s="2">
        <v>0</v>
      </c>
      <c r="R4112" s="2">
        <v>21</v>
      </c>
      <c r="S4112" s="2">
        <v>3411200</v>
      </c>
      <c r="T4112" s="2">
        <v>159318000</v>
      </c>
      <c r="U4112" s="2">
        <v>204</v>
      </c>
      <c r="V4112" s="2">
        <v>20</v>
      </c>
      <c r="W4112" s="2">
        <v>35</v>
      </c>
      <c r="X4112" s="2">
        <v>405</v>
      </c>
      <c r="Y4112" s="2">
        <v>55</v>
      </c>
      <c r="Z4112" s="2">
        <v>255</v>
      </c>
      <c r="AA4112" s="9">
        <f t="shared" si="578"/>
        <v>56856</v>
      </c>
      <c r="AB4112" s="9">
        <f t="shared" si="579"/>
        <v>2424</v>
      </c>
      <c r="AC4112" s="9">
        <f t="shared" si="580"/>
        <v>225</v>
      </c>
      <c r="AD4112" s="9">
        <f t="shared" si="581"/>
        <v>21</v>
      </c>
      <c r="AE4112" s="44">
        <f t="shared" si="582"/>
        <v>2.3967084650153894E-5</v>
      </c>
      <c r="AF4112" s="9">
        <f t="shared" si="583"/>
        <v>350</v>
      </c>
      <c r="AG4112" s="9">
        <f t="shared" si="576"/>
        <v>310</v>
      </c>
      <c r="AH4112" s="44">
        <f t="shared" si="584"/>
        <v>1.5714625529132834E-5</v>
      </c>
      <c r="AI4112">
        <f>AA4112/'Totals and Drop Down Lists'!W$6*Inputs!E$37</f>
        <v>51576.374988912503</v>
      </c>
      <c r="AJ4112">
        <f>AB4112/'Totals and Drop Down Lists'!X$6*Inputs!F$37</f>
        <v>7975.8985310027683</v>
      </c>
      <c r="AK4112">
        <f>AC4112/'Totals and Drop Down Lists'!Y$6*Inputs!G$37</f>
        <v>1483.2760019210684</v>
      </c>
      <c r="AL4112">
        <f>AD4112/'Totals and Drop Down Lists'!Z$6*Inputs!H$37</f>
        <v>168.36752666987167</v>
      </c>
      <c r="AM4112">
        <f>AE4112/'Totals and Drop Down Lists'!AA$6*Inputs!I$37</f>
        <v>2983.6467980824968</v>
      </c>
      <c r="AN4112">
        <f>AF4112/'Totals and Drop Down Lists'!AB$6*Inputs!J$37</f>
        <v>6984.8425991206595</v>
      </c>
      <c r="AO4112">
        <f>AG4112/'Totals and Drop Down Lists'!AC$6*Inputs!K$37</f>
        <v>5773.3086155184019</v>
      </c>
      <c r="AP4112">
        <f>AH4112/'Totals and Drop Down Lists'!AD$6*Inputs!L$37</f>
        <v>3698.1213965216466</v>
      </c>
      <c r="AQ4112">
        <f>IF(OR($D4112="51",$D4112="52",$D4112="61"),(AA4112/'Totals and Drop Down Lists'!W$4)*Inputs!E$38,0)</f>
        <v>0</v>
      </c>
      <c r="AR4112">
        <f>IF(OR($D4112="51",$D4112="52",$D4112="61"),(AB4112/'Totals and Drop Down Lists'!X$4)*Inputs!F$38,0)</f>
        <v>0</v>
      </c>
      <c r="AS4112">
        <f>IF(OR($D4112="51",$D4112="52",$D4112="61"),(AC4112/'Totals and Drop Down Lists'!Y$4)*Inputs!G$38,0)</f>
        <v>0</v>
      </c>
      <c r="AT4112">
        <f>IF(OR($D4112="51",$D4112="52",$D4112="61"),(AD4112/'Totals and Drop Down Lists'!Z$4)*Inputs!H$38,0)</f>
        <v>0</v>
      </c>
      <c r="AU4112">
        <f>IF(OR($D4112="51",$D4112="52",$D4112="61"),(AE4112/'Totals and Drop Down Lists'!AA$4)*Inputs!I$38,0)</f>
        <v>0</v>
      </c>
      <c r="AV4112">
        <f>IF(OR($D4112="51",$D4112="52",$D4112="61"),(AF4112/'Totals and Drop Down Lists'!AB$4)*Inputs!J$38,0)</f>
        <v>0</v>
      </c>
      <c r="AW4112">
        <f>IF(OR($D4112="51",$D4112="52",$D4112="61"),(AG4112/'Totals and Drop Down Lists'!AC$4)*Inputs!K$38,0)</f>
        <v>0</v>
      </c>
      <c r="AX4112">
        <f>IF(OR($D4112="51",$D4112="52",$D4112="61"),(AH4112/'Totals and Drop Down Lists'!AD$4)*Inputs!L$38,0)</f>
        <v>0</v>
      </c>
      <c r="AY4112">
        <f>IF(OR($D4112="51",$D4112="52",$D4112="61"),0,(AA4112/'Totals and Drop Down Lists'!W$5)*Inputs!E$39)</f>
        <v>0</v>
      </c>
      <c r="AZ4112">
        <f>IF(OR($D4112="51",$D4112="52",$D4112="61"),0,(AB4112/'Totals and Drop Down Lists'!X$5)*Inputs!F$39)</f>
        <v>0</v>
      </c>
      <c r="BA4112">
        <f>IF(OR($D4112="51",$D4112="52",$D4112="61"),0,(AC4112/'Totals and Drop Down Lists'!Y$5)*Inputs!G$39)</f>
        <v>0</v>
      </c>
      <c r="BB4112">
        <f>IF(OR($D4112="51",$D4112="52",$D4112="61"),0,(AD4112/'Totals and Drop Down Lists'!Z$5)*Inputs!H$39)</f>
        <v>0</v>
      </c>
      <c r="BC4112">
        <f>IF(OR($D4112="51",$D4112="52",$D4112="61"),0,(AE4112/'Totals and Drop Down Lists'!AA$5)*Inputs!I$39)</f>
        <v>0</v>
      </c>
      <c r="BD4112">
        <f>IF(OR($D4112="51",$D4112="52",$D4112="61"),0,(AF4112/'Totals and Drop Down Lists'!AB$5)*Inputs!J$39)</f>
        <v>0</v>
      </c>
      <c r="BE4112">
        <f>IF(OR($D4112="51",$D4112="52",$D4112="61"),0,(AG4112/'Totals and Drop Down Lists'!AC$5)*Inputs!K$39)</f>
        <v>0</v>
      </c>
      <c r="BF4112">
        <f>IF(OR($D4112="51",$D4112="52",$D4112="61"),0,(AH4112/'Totals and Drop Down Lists'!AD$5)*Inputs!L$39)</f>
        <v>0</v>
      </c>
      <c r="BG4112" s="10">
        <f t="shared" si="577"/>
        <v>80643.836457749407</v>
      </c>
    </row>
  </sheetData>
  <sortState ref="A2:Z4112">
    <sortCondition ref="A2:A4112"/>
    <sortCondition ref="E2:E411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"/>
  <sheetViews>
    <sheetView workbookViewId="0"/>
  </sheetViews>
  <sheetFormatPr defaultColWidth="8.88671875" defaultRowHeight="14.4"/>
  <cols>
    <col min="1" max="1" width="28.6640625" bestFit="1" customWidth="1"/>
    <col min="2" max="2" width="19.88671875" customWidth="1"/>
    <col min="3" max="3" width="15.33203125" customWidth="1"/>
    <col min="4" max="4" width="11.88671875" customWidth="1"/>
    <col min="5" max="5" width="10.88671875" customWidth="1"/>
    <col min="6" max="6" width="11.109375" customWidth="1"/>
    <col min="7" max="10" width="10.88671875" customWidth="1"/>
    <col min="11" max="14" width="11.88671875" customWidth="1"/>
    <col min="15" max="15" width="13.88671875" customWidth="1"/>
    <col min="16" max="16" width="16.44140625" customWidth="1"/>
    <col min="17" max="17" width="10.88671875" customWidth="1"/>
    <col min="18" max="19" width="9.88671875" customWidth="1"/>
    <col min="20" max="20" width="10.109375" customWidth="1"/>
    <col min="21" max="22" width="9.109375" customWidth="1"/>
    <col min="23" max="23" width="11.109375" bestFit="1" customWidth="1"/>
    <col min="24" max="24" width="10.109375" bestFit="1" customWidth="1"/>
    <col min="25" max="25" width="13.44140625" bestFit="1" customWidth="1"/>
    <col min="26" max="26" width="16.88671875" bestFit="1" customWidth="1"/>
    <col min="27" max="27" width="31.33203125" bestFit="1" customWidth="1"/>
    <col min="28" max="28" width="21.109375" bestFit="1" customWidth="1"/>
    <col min="29" max="29" width="15" bestFit="1" customWidth="1"/>
    <col min="30" max="30" width="19.44140625" bestFit="1" customWidth="1"/>
  </cols>
  <sheetData>
    <row r="1" spans="1:30">
      <c r="A1" s="20" t="s">
        <v>7731</v>
      </c>
    </row>
    <row r="3" spans="1:30">
      <c r="A3" s="6"/>
      <c r="B3" s="11" t="s">
        <v>7304</v>
      </c>
      <c r="C3" s="11" t="s">
        <v>7305</v>
      </c>
      <c r="D3" s="11" t="s">
        <v>7306</v>
      </c>
      <c r="E3" s="11" t="s">
        <v>7307</v>
      </c>
      <c r="F3" s="11" t="s">
        <v>7308</v>
      </c>
      <c r="G3" s="11" t="s">
        <v>7309</v>
      </c>
      <c r="H3" s="11" t="s">
        <v>7310</v>
      </c>
      <c r="I3" s="11" t="s">
        <v>7311</v>
      </c>
      <c r="J3" s="11" t="s">
        <v>7312</v>
      </c>
      <c r="K3" s="11" t="s">
        <v>7313</v>
      </c>
      <c r="L3" s="11" t="s">
        <v>7314</v>
      </c>
      <c r="M3" s="11" t="s">
        <v>7315</v>
      </c>
      <c r="N3" s="11" t="s">
        <v>7316</v>
      </c>
      <c r="O3" s="11" t="s">
        <v>7317</v>
      </c>
      <c r="P3" s="11" t="s">
        <v>7318</v>
      </c>
      <c r="Q3" s="11" t="s">
        <v>7319</v>
      </c>
      <c r="R3" s="11" t="s">
        <v>7320</v>
      </c>
      <c r="S3" s="11" t="s">
        <v>7321</v>
      </c>
      <c r="T3" s="11" t="s">
        <v>7322</v>
      </c>
      <c r="U3" s="11" t="s">
        <v>7323</v>
      </c>
      <c r="V3" s="11" t="s">
        <v>7324</v>
      </c>
      <c r="W3" s="11" t="s">
        <v>7722</v>
      </c>
      <c r="X3" s="11" t="s">
        <v>7723</v>
      </c>
      <c r="Y3" s="11" t="s">
        <v>7724</v>
      </c>
      <c r="Z3" s="11" t="s">
        <v>7725</v>
      </c>
      <c r="AA3" s="11" t="s">
        <v>7924</v>
      </c>
      <c r="AB3" s="11" t="s">
        <v>7932</v>
      </c>
      <c r="AC3" s="11" t="s">
        <v>7726</v>
      </c>
      <c r="AD3" s="12" t="s">
        <v>7732</v>
      </c>
    </row>
    <row r="4" spans="1:30">
      <c r="A4" s="8" t="s">
        <v>7728</v>
      </c>
      <c r="B4" s="7">
        <f>SUMIF(Data!$D:$D, "51",Data!F:F)+SUMIF(Data!$D:$D, "52",Data!F:F)+SUMIF(Data!$D:$D, "61",Data!F:F)</f>
        <v>139945317</v>
      </c>
      <c r="C4" s="7">
        <f>SUMIF(Data!$D:$D, "51",Data!G:G)+SUMIF(Data!$D:$D, "52",Data!G:G)+SUMIF(Data!$D:$D, "61",Data!G:G)</f>
        <v>1976894</v>
      </c>
      <c r="D4" s="7">
        <f>SUMIF(Data!$D:$D, "51",Data!H:H)+SUMIF(Data!$D:$D, "52",Data!H:H)+SUMIF(Data!$D:$D, "61",Data!H:H)</f>
        <v>413263</v>
      </c>
      <c r="E4" s="7">
        <f>SUMIF(Data!$D:$D, "51",Data!I:I)+SUMIF(Data!$D:$D, "52",Data!I:I)+SUMIF(Data!$D:$D, "61",Data!I:I)</f>
        <v>23257240</v>
      </c>
      <c r="F4" s="7">
        <f>SUMIF(Data!$D:$D, "51",Data!J:J)+SUMIF(Data!$D:$D, "52",Data!J:J)+SUMIF(Data!$D:$D, "61",Data!J:J)</f>
        <v>51376481</v>
      </c>
      <c r="G4" s="7">
        <f>SUMIF(Data!$D:$D, "51",Data!K:K)+SUMIF(Data!$D:$D, "52",Data!K:K)+SUMIF(Data!$D:$D, "61",Data!K:K)</f>
        <v>21508179</v>
      </c>
      <c r="H4" s="7">
        <f>SUMIF(Data!$D:$D, "51",Data!L:L)+SUMIF(Data!$D:$D, "52",Data!L:L)+SUMIF(Data!$D:$D, "61",Data!L:L)</f>
        <v>492280</v>
      </c>
      <c r="I4" s="7">
        <f>SUMIF(Data!$D:$D, "51",Data!M:M)+SUMIF(Data!$D:$D, "52",Data!M:M)+SUMIF(Data!$D:$D, "61",Data!M:M)</f>
        <v>106789</v>
      </c>
      <c r="J4" s="7">
        <f>SUMIF(Data!$D:$D, "51",Data!N:N)+SUMIF(Data!$D:$D, "52",Data!N:N)+SUMIF(Data!$D:$D, "61",Data!N:N)</f>
        <v>40170</v>
      </c>
      <c r="K4" s="7">
        <f>SUMIF(Data!$D:$D, "51",Data!O:O)+SUMIF(Data!$D:$D, "52",Data!O:O)+SUMIF(Data!$D:$D, "61",Data!O:O)</f>
        <v>1014561</v>
      </c>
      <c r="L4" s="7">
        <f>SUMIF(Data!$D:$D, "51",Data!P:P)+SUMIF(Data!$D:$D, "52",Data!P:P)+SUMIF(Data!$D:$D, "61",Data!P:P)</f>
        <v>420166</v>
      </c>
      <c r="M4" s="7">
        <f>SUMIF(Data!$D:$D, "51",Data!Q:Q)+SUMIF(Data!$D:$D, "52",Data!Q:Q)+SUMIF(Data!$D:$D, "61",Data!Q:Q)</f>
        <v>162923</v>
      </c>
      <c r="N4" s="7">
        <f>SUMIF(Data!$D:$D, "51",Data!R:R)+SUMIF(Data!$D:$D, "52",Data!R:R)+SUMIF(Data!$D:$D, "61",Data!R:R)</f>
        <v>8958300</v>
      </c>
      <c r="O4" s="7">
        <f>SUMIF(Data!$D:$D, "51",Data!S:S)+SUMIF(Data!$D:$D, "52",Data!S:S)+SUMIF(Data!$D:$D, "61",Data!S:S)</f>
        <v>22505569800</v>
      </c>
      <c r="P4" s="7">
        <f>SUMIF(Data!$D:$D, "51",Data!T:T)+SUMIF(Data!$D:$D, "52",Data!T:T)+SUMIF(Data!$D:$D, "61",Data!T:T)</f>
        <v>1031140731500</v>
      </c>
      <c r="Q4" s="7">
        <f>SUMIF(Data!$D:$D, "51",Data!U:U)+SUMIF(Data!$D:$D, "52",Data!U:U)+SUMIF(Data!$D:$D, "61",Data!U:U)</f>
        <v>1703983</v>
      </c>
      <c r="R4" s="7">
        <f>SUMIF(Data!$D:$D, "51",Data!V:V)+SUMIF(Data!$D:$D, "52",Data!V:V)+SUMIF(Data!$D:$D, "61",Data!V:V)</f>
        <v>1423152</v>
      </c>
      <c r="S4" s="7">
        <f>SUMIF(Data!$D:$D, "51",Data!W:W)+SUMIF(Data!$D:$D, "52",Data!W:W)+SUMIF(Data!$D:$D, "61",Data!W:W)</f>
        <v>105495</v>
      </c>
      <c r="T4" s="7">
        <f>SUMIF(Data!$D:$D, "51",Data!X:X)+SUMIF(Data!$D:$D, "52",Data!X:X)+SUMIF(Data!$D:$D, "61",Data!X:X)</f>
        <v>5653273</v>
      </c>
      <c r="U4" s="7">
        <f>SUMIF(Data!$D:$D, "51",Data!Y:Y)+SUMIF(Data!$D:$D, "52",Data!Y:Y)+SUMIF(Data!$D:$D, "61",Data!Y:Y)</f>
        <v>645185</v>
      </c>
      <c r="V4" s="7">
        <f>SUMIF(Data!$D:$D, "51",Data!Z:Z)+SUMIF(Data!$D:$D, "52",Data!Z:Z)+SUMIF(Data!$D:$D, "61",Data!Z:Z)</f>
        <v>3702982</v>
      </c>
      <c r="W4" s="7">
        <f>SUMIF(Data!$D:$D, "51",Data!AA:AA)+SUMIF(Data!$D:$D, "52",Data!AA:AA)+SUMIF(Data!$D:$D, "61",Data!AA:AA)</f>
        <v>139945317</v>
      </c>
      <c r="X4" s="7">
        <f>SUMIF(Data!$D:$D, "51",Data!AB:AB)+SUMIF(Data!$D:$D, "52",Data!AB:AB)+SUMIF(Data!$D:$D, "61",Data!AB:AB)</f>
        <v>20867083</v>
      </c>
      <c r="Y4" s="7">
        <f>SUMIF(Data!$D:$D, "51",Data!AC:AC)+SUMIF(Data!$D:$D, "52",Data!AC:AC)+SUMIF(Data!$D:$D, "61",Data!AC:AC)</f>
        <v>11195189</v>
      </c>
      <c r="Z4" s="7">
        <f>SUMIF(Data!$D:$D, "51",Data!AD:AD)+SUMIF(Data!$D:$D, "52",Data!AD:AD)+SUMIF(Data!$D:$D, "61",Data!AD:AD)</f>
        <v>8958300</v>
      </c>
      <c r="AA4" s="46">
        <f>SUMIF(Data!$D:$D, "51",Data!AE:AE)+SUMIF(Data!$D:$D, "52",Data!AE:AE)+SUMIF(Data!$D:$D, "61",Data!AE:AE)</f>
        <v>0.69791043705118716</v>
      </c>
      <c r="AB4" s="7">
        <f>SUMIF(Data!$D:$D, "51",Data!AF:AF)+SUMIF(Data!$D:$D, "52",Data!AF:AF)+SUMIF(Data!$D:$D, "61",Data!AF:AF)</f>
        <v>4124626</v>
      </c>
      <c r="AC4" s="7">
        <f>SUMIF(Data!$D:$D, "51",Data!AG:AG)+SUMIF(Data!$D:$D, "52",Data!AG:AG)+SUMIF(Data!$D:$D, "61",Data!AG:AG)</f>
        <v>4348167</v>
      </c>
      <c r="AD4" s="45">
        <f>SUMIF(Data!$D:$D, "51",Data!AH:AH)+SUMIF(Data!$D:$D, "52",Data!AH:AH)+SUMIF(Data!$D:$D, "61",Data!AH:AH)</f>
        <v>0.7846640956499451</v>
      </c>
    </row>
    <row r="5" spans="1:30">
      <c r="A5" s="8" t="s">
        <v>7729</v>
      </c>
      <c r="B5" s="7">
        <f>B6-B4</f>
        <v>175274243</v>
      </c>
      <c r="C5" s="7">
        <f t="shared" ref="C5:AD5" si="0">C6-C4</f>
        <v>2203334</v>
      </c>
      <c r="D5" s="7">
        <f t="shared" si="0"/>
        <v>261980</v>
      </c>
      <c r="E5" s="7">
        <f t="shared" si="0"/>
        <v>25050321</v>
      </c>
      <c r="F5" s="7">
        <f t="shared" si="0"/>
        <v>65464603</v>
      </c>
      <c r="G5" s="7">
        <f t="shared" si="0"/>
        <v>19394325</v>
      </c>
      <c r="H5" s="7">
        <f t="shared" si="0"/>
        <v>527688</v>
      </c>
      <c r="I5" s="7">
        <f t="shared" si="0"/>
        <v>104218</v>
      </c>
      <c r="J5" s="7">
        <f t="shared" si="0"/>
        <v>39304</v>
      </c>
      <c r="K5" s="7">
        <f t="shared" si="0"/>
        <v>662115</v>
      </c>
      <c r="L5" s="7">
        <f t="shared" si="0"/>
        <v>209435</v>
      </c>
      <c r="M5" s="7">
        <f t="shared" si="0"/>
        <v>75524</v>
      </c>
      <c r="N5" s="7">
        <f t="shared" si="0"/>
        <v>8874463</v>
      </c>
      <c r="O5" s="7">
        <f t="shared" si="0"/>
        <v>16303132800</v>
      </c>
      <c r="P5" s="7">
        <f t="shared" si="0"/>
        <v>797978517600</v>
      </c>
      <c r="Q5" s="7">
        <f t="shared" si="0"/>
        <v>1556870</v>
      </c>
      <c r="R5" s="7">
        <f t="shared" si="0"/>
        <v>1299661</v>
      </c>
      <c r="S5" s="7">
        <f t="shared" si="0"/>
        <v>178834</v>
      </c>
      <c r="T5" s="7">
        <f t="shared" si="0"/>
        <v>4514516</v>
      </c>
      <c r="U5" s="7">
        <f t="shared" si="0"/>
        <v>529538</v>
      </c>
      <c r="V5" s="7">
        <f t="shared" si="0"/>
        <v>2799349</v>
      </c>
      <c r="W5" s="7">
        <f t="shared" si="0"/>
        <v>175274243</v>
      </c>
      <c r="X5" s="7">
        <f t="shared" si="0"/>
        <v>22585007</v>
      </c>
      <c r="Y5" s="7">
        <f t="shared" si="0"/>
        <v>10492747</v>
      </c>
      <c r="Z5" s="7">
        <f t="shared" si="0"/>
        <v>8874463</v>
      </c>
      <c r="AA5" s="46">
        <f t="shared" si="0"/>
        <v>0.45057495216789134</v>
      </c>
      <c r="AB5" s="7">
        <f t="shared" si="0"/>
        <v>3039597</v>
      </c>
      <c r="AC5" s="7">
        <f t="shared" si="0"/>
        <v>3328887</v>
      </c>
      <c r="AD5" s="45">
        <f t="shared" si="0"/>
        <v>0.43043177191168258</v>
      </c>
    </row>
    <row r="6" spans="1:30">
      <c r="A6" s="8" t="s">
        <v>7730</v>
      </c>
      <c r="B6" s="7">
        <f>SUM(Data!F:F)</f>
        <v>315219560</v>
      </c>
      <c r="C6" s="7">
        <f>SUM(Data!G:G)</f>
        <v>4180228</v>
      </c>
      <c r="D6" s="7">
        <f>SUM(Data!H:H)</f>
        <v>675243</v>
      </c>
      <c r="E6" s="7">
        <f>SUM(Data!I:I)</f>
        <v>48307561</v>
      </c>
      <c r="F6" s="7">
        <f>SUM(Data!J:J)</f>
        <v>116841084</v>
      </c>
      <c r="G6" s="7">
        <f>SUM(Data!K:K)</f>
        <v>40902504</v>
      </c>
      <c r="H6" s="7">
        <f>SUM(Data!L:L)</f>
        <v>1019968</v>
      </c>
      <c r="I6" s="7">
        <f>SUM(Data!M:M)</f>
        <v>211007</v>
      </c>
      <c r="J6" s="7">
        <f>SUM(Data!N:N)</f>
        <v>79474</v>
      </c>
      <c r="K6" s="7">
        <f>SUM(Data!O:O)</f>
        <v>1676676</v>
      </c>
      <c r="L6" s="7">
        <f>SUM(Data!P:P)</f>
        <v>629601</v>
      </c>
      <c r="M6" s="7">
        <f>SUM(Data!Q:Q)</f>
        <v>238447</v>
      </c>
      <c r="N6" s="7">
        <f>SUM(Data!R:R)</f>
        <v>17832763</v>
      </c>
      <c r="O6" s="7">
        <f>SUM(Data!S:S)</f>
        <v>38808702600</v>
      </c>
      <c r="P6" s="7">
        <f>SUM(Data!T:T)</f>
        <v>1829119249100</v>
      </c>
      <c r="Q6" s="7">
        <f>SUM(Data!U:U)</f>
        <v>3260853</v>
      </c>
      <c r="R6" s="7">
        <f>SUM(Data!V:V)</f>
        <v>2722813</v>
      </c>
      <c r="S6" s="7">
        <f>SUM(Data!W:W)</f>
        <v>284329</v>
      </c>
      <c r="T6" s="7">
        <f>SUM(Data!X:X)</f>
        <v>10167789</v>
      </c>
      <c r="U6" s="7">
        <f>SUM(Data!Y:Y)</f>
        <v>1174723</v>
      </c>
      <c r="V6" s="7">
        <f>SUM(Data!Z:Z)</f>
        <v>6502331</v>
      </c>
      <c r="W6" s="7">
        <f>SUM(Data!AA:AA)</f>
        <v>315219560</v>
      </c>
      <c r="X6" s="7">
        <f>SUM(Data!AB:AB)</f>
        <v>43452090</v>
      </c>
      <c r="Y6" s="7">
        <f>SUM(Data!AC:AC)</f>
        <v>21687936</v>
      </c>
      <c r="Z6" s="7">
        <f>SUM(Data!AD:AD)</f>
        <v>17832763</v>
      </c>
      <c r="AA6" s="46">
        <f>SUM(Data!AE:AE)</f>
        <v>1.1484853892190785</v>
      </c>
      <c r="AB6" s="7">
        <f>SUM(Data!AF:AF)</f>
        <v>7164223</v>
      </c>
      <c r="AC6" s="7">
        <f>SUM(Data!AG:AG)</f>
        <v>7677054</v>
      </c>
      <c r="AD6" s="45">
        <f>SUM(Data!AH:AH)</f>
        <v>1.2150958675616277</v>
      </c>
    </row>
    <row r="8" spans="1:30" ht="15" thickBot="1"/>
    <row r="9" spans="1:30" ht="15" thickBot="1">
      <c r="A9" s="21" t="s">
        <v>7747</v>
      </c>
    </row>
    <row r="10" spans="1:30" ht="15" thickBot="1">
      <c r="A10" s="19">
        <v>0</v>
      </c>
    </row>
    <row r="11" spans="1:30" ht="15" thickBot="1">
      <c r="A11" s="19">
        <v>0.05</v>
      </c>
    </row>
    <row r="12" spans="1:30" ht="15" thickBot="1">
      <c r="A12" s="19">
        <f>A11+0.05</f>
        <v>0.1</v>
      </c>
    </row>
    <row r="13" spans="1:30" ht="15" thickBot="1">
      <c r="A13" s="19">
        <f t="shared" ref="A13:A30" si="1">A12+0.05</f>
        <v>0.15000000000000002</v>
      </c>
    </row>
    <row r="14" spans="1:30" ht="15" thickBot="1">
      <c r="A14" s="19">
        <f t="shared" si="1"/>
        <v>0.2</v>
      </c>
    </row>
    <row r="15" spans="1:30" ht="15" thickBot="1">
      <c r="A15" s="19">
        <f t="shared" si="1"/>
        <v>0.25</v>
      </c>
    </row>
    <row r="16" spans="1:30" ht="15" thickBot="1">
      <c r="A16" s="19">
        <f t="shared" si="1"/>
        <v>0.3</v>
      </c>
    </row>
    <row r="17" spans="1:1" ht="15" thickBot="1">
      <c r="A17" s="19">
        <f t="shared" si="1"/>
        <v>0.35</v>
      </c>
    </row>
    <row r="18" spans="1:1" ht="15" thickBot="1">
      <c r="A18" s="19">
        <f t="shared" si="1"/>
        <v>0.39999999999999997</v>
      </c>
    </row>
    <row r="19" spans="1:1" ht="15" thickBot="1">
      <c r="A19" s="19">
        <f t="shared" si="1"/>
        <v>0.44999999999999996</v>
      </c>
    </row>
    <row r="20" spans="1:1" ht="15" thickBot="1">
      <c r="A20" s="19">
        <f t="shared" si="1"/>
        <v>0.49999999999999994</v>
      </c>
    </row>
    <row r="21" spans="1:1" ht="15" thickBot="1">
      <c r="A21" s="19">
        <f t="shared" si="1"/>
        <v>0.54999999999999993</v>
      </c>
    </row>
    <row r="22" spans="1:1" ht="15" thickBot="1">
      <c r="A22" s="19">
        <f t="shared" si="1"/>
        <v>0.6</v>
      </c>
    </row>
    <row r="23" spans="1:1" ht="15" thickBot="1">
      <c r="A23" s="19">
        <f t="shared" si="1"/>
        <v>0.65</v>
      </c>
    </row>
    <row r="24" spans="1:1" ht="15" thickBot="1">
      <c r="A24" s="19">
        <f t="shared" si="1"/>
        <v>0.70000000000000007</v>
      </c>
    </row>
    <row r="25" spans="1:1" ht="15" thickBot="1">
      <c r="A25" s="19">
        <f t="shared" si="1"/>
        <v>0.75000000000000011</v>
      </c>
    </row>
    <row r="26" spans="1:1" ht="15" thickBot="1">
      <c r="A26" s="19">
        <f t="shared" si="1"/>
        <v>0.80000000000000016</v>
      </c>
    </row>
    <row r="27" spans="1:1" ht="15" thickBot="1">
      <c r="A27" s="19">
        <f t="shared" si="1"/>
        <v>0.8500000000000002</v>
      </c>
    </row>
    <row r="28" spans="1:1" ht="15" thickBot="1">
      <c r="A28" s="19">
        <f t="shared" si="1"/>
        <v>0.90000000000000024</v>
      </c>
    </row>
    <row r="29" spans="1:1" ht="15" thickBot="1">
      <c r="A29" s="19">
        <f t="shared" si="1"/>
        <v>0.95000000000000029</v>
      </c>
    </row>
    <row r="30" spans="1:1" ht="15" thickBot="1">
      <c r="A30" s="19">
        <f t="shared" si="1"/>
        <v>1.0000000000000002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8"/>
  <sheetViews>
    <sheetView workbookViewId="0"/>
  </sheetViews>
  <sheetFormatPr defaultColWidth="8.88671875" defaultRowHeight="14.4"/>
  <cols>
    <col min="1" max="1" width="27.44140625" customWidth="1"/>
    <col min="2" max="2" width="82.44140625" customWidth="1"/>
    <col min="3" max="3" width="20.44140625" customWidth="1"/>
  </cols>
  <sheetData>
    <row r="1" spans="1:3">
      <c r="A1" s="36" t="s">
        <v>7761</v>
      </c>
      <c r="B1" s="36" t="s">
        <v>7762</v>
      </c>
      <c r="C1" s="37" t="s">
        <v>7867</v>
      </c>
    </row>
    <row r="2" spans="1:3">
      <c r="A2" s="38" t="s">
        <v>7325</v>
      </c>
      <c r="B2" s="38" t="s">
        <v>208</v>
      </c>
      <c r="C2" s="39">
        <v>1208</v>
      </c>
    </row>
    <row r="3" spans="1:3">
      <c r="A3" s="38" t="s">
        <v>7326</v>
      </c>
      <c r="B3" s="38" t="s">
        <v>110</v>
      </c>
      <c r="C3" s="39">
        <v>748</v>
      </c>
    </row>
    <row r="4" spans="1:3">
      <c r="A4" s="38" t="s">
        <v>7327</v>
      </c>
      <c r="B4" s="38" t="s">
        <v>433</v>
      </c>
      <c r="C4" s="39">
        <v>1153</v>
      </c>
    </row>
    <row r="5" spans="1:3">
      <c r="A5" s="38" t="s">
        <v>7328</v>
      </c>
      <c r="B5" s="38" t="s">
        <v>3574</v>
      </c>
      <c r="C5" s="39">
        <v>578</v>
      </c>
    </row>
    <row r="6" spans="1:3">
      <c r="A6" s="38" t="s">
        <v>7329</v>
      </c>
      <c r="B6" s="38" t="s">
        <v>1361</v>
      </c>
      <c r="C6" s="39">
        <v>245</v>
      </c>
    </row>
    <row r="7" spans="1:3">
      <c r="A7" s="38" t="s">
        <v>7330</v>
      </c>
      <c r="B7" s="38" t="s">
        <v>1967</v>
      </c>
      <c r="C7" s="39">
        <v>420</v>
      </c>
    </row>
    <row r="8" spans="1:3">
      <c r="A8" s="38" t="s">
        <v>7331</v>
      </c>
      <c r="B8" s="38" t="s">
        <v>3718</v>
      </c>
      <c r="C8" s="39">
        <v>441</v>
      </c>
    </row>
    <row r="9" spans="1:3">
      <c r="A9" s="38" t="s">
        <v>7832</v>
      </c>
      <c r="B9" s="38" t="s">
        <v>7833</v>
      </c>
      <c r="C9" s="39">
        <v>156</v>
      </c>
    </row>
    <row r="10" spans="1:3">
      <c r="A10" s="38" t="s">
        <v>7332</v>
      </c>
      <c r="B10" s="38" t="s">
        <v>6467</v>
      </c>
      <c r="C10" s="39">
        <v>339</v>
      </c>
    </row>
    <row r="11" spans="1:3">
      <c r="A11" s="38" t="s">
        <v>7333</v>
      </c>
      <c r="B11" s="38" t="s">
        <v>17</v>
      </c>
      <c r="C11" s="39">
        <v>638</v>
      </c>
    </row>
    <row r="12" spans="1:3">
      <c r="A12" s="38" t="s">
        <v>7334</v>
      </c>
      <c r="B12" s="38" t="s">
        <v>2925</v>
      </c>
      <c r="C12" s="39">
        <v>830</v>
      </c>
    </row>
    <row r="13" spans="1:3">
      <c r="A13" s="38" t="s">
        <v>7335</v>
      </c>
      <c r="B13" s="38" t="s">
        <v>1346</v>
      </c>
      <c r="C13" s="39">
        <v>665</v>
      </c>
    </row>
    <row r="14" spans="1:3">
      <c r="A14" s="38" t="s">
        <v>7336</v>
      </c>
      <c r="B14" s="38" t="s">
        <v>7868</v>
      </c>
      <c r="C14" s="39">
        <v>728</v>
      </c>
    </row>
    <row r="15" spans="1:3">
      <c r="A15" s="38" t="s">
        <v>7337</v>
      </c>
      <c r="B15" s="38" t="s">
        <v>1167</v>
      </c>
      <c r="C15" s="39">
        <v>40</v>
      </c>
    </row>
    <row r="16" spans="1:3">
      <c r="A16" s="38" t="s">
        <v>7338</v>
      </c>
      <c r="B16" s="38" t="s">
        <v>7869</v>
      </c>
      <c r="C16" s="39">
        <v>72</v>
      </c>
    </row>
    <row r="17" spans="1:3">
      <c r="A17" s="38" t="s">
        <v>7870</v>
      </c>
      <c r="B17" s="38" t="s">
        <v>7871</v>
      </c>
      <c r="C17" s="39">
        <v>179</v>
      </c>
    </row>
    <row r="18" spans="1:3">
      <c r="A18" s="38" t="s">
        <v>7872</v>
      </c>
      <c r="B18" s="38" t="s">
        <v>7873</v>
      </c>
      <c r="C18" s="39">
        <v>46</v>
      </c>
    </row>
    <row r="19" spans="1:3">
      <c r="A19" s="38" t="s">
        <v>7339</v>
      </c>
      <c r="B19" s="38" t="s">
        <v>238</v>
      </c>
      <c r="C19" s="39">
        <v>2402</v>
      </c>
    </row>
    <row r="20" spans="1:3">
      <c r="A20" s="38" t="s">
        <v>7340</v>
      </c>
      <c r="B20" s="38" t="s">
        <v>6441</v>
      </c>
      <c r="C20" s="39">
        <v>1863</v>
      </c>
    </row>
    <row r="21" spans="1:3">
      <c r="A21" s="38" t="s">
        <v>7341</v>
      </c>
      <c r="B21" s="38" t="s">
        <v>7765</v>
      </c>
      <c r="C21" s="39">
        <v>5631</v>
      </c>
    </row>
    <row r="22" spans="1:3">
      <c r="A22" s="38" t="s">
        <v>7342</v>
      </c>
      <c r="B22" s="38" t="s">
        <v>7763</v>
      </c>
      <c r="C22" s="39">
        <v>6556</v>
      </c>
    </row>
    <row r="23" spans="1:3">
      <c r="A23" s="38" t="s">
        <v>7343</v>
      </c>
      <c r="B23" s="38" t="s">
        <v>5301</v>
      </c>
      <c r="C23" s="39">
        <v>6775</v>
      </c>
    </row>
    <row r="24" spans="1:3">
      <c r="A24" s="38" t="s">
        <v>7344</v>
      </c>
      <c r="B24" s="38" t="s">
        <v>7768</v>
      </c>
      <c r="C24" s="39">
        <v>4040</v>
      </c>
    </row>
    <row r="25" spans="1:3">
      <c r="A25" s="38" t="s">
        <v>7345</v>
      </c>
      <c r="B25" s="38" t="s">
        <v>5200</v>
      </c>
      <c r="C25" s="39">
        <v>2659</v>
      </c>
    </row>
    <row r="26" spans="1:3">
      <c r="A26" s="38" t="s">
        <v>7346</v>
      </c>
      <c r="B26" s="38" t="s">
        <v>7767</v>
      </c>
      <c r="C26" s="39">
        <v>3097</v>
      </c>
    </row>
    <row r="27" spans="1:3">
      <c r="A27" s="38" t="s">
        <v>7347</v>
      </c>
      <c r="B27" s="38" t="s">
        <v>5047</v>
      </c>
      <c r="C27" s="39">
        <v>2031</v>
      </c>
    </row>
    <row r="28" spans="1:3">
      <c r="A28" s="38" t="s">
        <v>7348</v>
      </c>
      <c r="B28" s="38" t="s">
        <v>5216</v>
      </c>
      <c r="C28" s="39">
        <v>2959</v>
      </c>
    </row>
    <row r="29" spans="1:3">
      <c r="A29" s="38" t="s">
        <v>7349</v>
      </c>
      <c r="B29" s="38" t="s">
        <v>3103</v>
      </c>
      <c r="C29" s="39">
        <v>1318</v>
      </c>
    </row>
    <row r="30" spans="1:3">
      <c r="A30" s="38" t="s">
        <v>7350</v>
      </c>
      <c r="B30" s="38" t="s">
        <v>6885</v>
      </c>
      <c r="C30" s="39">
        <v>1964</v>
      </c>
    </row>
    <row r="31" spans="1:3">
      <c r="A31" s="38" t="s">
        <v>7351</v>
      </c>
      <c r="B31" s="38" t="s">
        <v>3136</v>
      </c>
      <c r="C31" s="39">
        <v>947</v>
      </c>
    </row>
    <row r="32" spans="1:3">
      <c r="A32" s="38" t="s">
        <v>7352</v>
      </c>
      <c r="B32" s="38" t="s">
        <v>7793</v>
      </c>
      <c r="C32" s="39">
        <v>1408</v>
      </c>
    </row>
    <row r="33" spans="1:3">
      <c r="A33" s="38" t="s">
        <v>7353</v>
      </c>
      <c r="B33" s="38" t="s">
        <v>5951</v>
      </c>
      <c r="C33" s="39">
        <v>1708</v>
      </c>
    </row>
    <row r="34" spans="1:3">
      <c r="A34" s="38" t="s">
        <v>7354</v>
      </c>
      <c r="B34" s="38" t="s">
        <v>7778</v>
      </c>
      <c r="C34" s="39">
        <v>1483</v>
      </c>
    </row>
    <row r="35" spans="1:3">
      <c r="A35" s="38" t="s">
        <v>7355</v>
      </c>
      <c r="B35" s="38" t="s">
        <v>7804</v>
      </c>
      <c r="C35" s="39">
        <v>862</v>
      </c>
    </row>
    <row r="36" spans="1:3">
      <c r="A36" s="38" t="s">
        <v>7356</v>
      </c>
      <c r="B36" s="38" t="s">
        <v>7773</v>
      </c>
      <c r="C36" s="39">
        <v>1722</v>
      </c>
    </row>
    <row r="37" spans="1:3">
      <c r="A37" s="38" t="s">
        <v>7357</v>
      </c>
      <c r="B37" s="38" t="s">
        <v>7801</v>
      </c>
      <c r="C37" s="39">
        <v>796</v>
      </c>
    </row>
    <row r="38" spans="1:3">
      <c r="A38" s="38" t="s">
        <v>7358</v>
      </c>
      <c r="B38" s="38" t="s">
        <v>5004</v>
      </c>
      <c r="C38" s="39">
        <v>591</v>
      </c>
    </row>
    <row r="39" spans="1:3">
      <c r="A39" s="38" t="s">
        <v>7359</v>
      </c>
      <c r="B39" s="38" t="s">
        <v>3805</v>
      </c>
      <c r="C39" s="39">
        <v>293</v>
      </c>
    </row>
    <row r="40" spans="1:3">
      <c r="A40" s="38" t="s">
        <v>7360</v>
      </c>
      <c r="B40" s="38" t="s">
        <v>6625</v>
      </c>
      <c r="C40" s="39">
        <v>1082</v>
      </c>
    </row>
    <row r="41" spans="1:3">
      <c r="A41" s="38" t="s">
        <v>7361</v>
      </c>
      <c r="B41" s="38" t="s">
        <v>7806</v>
      </c>
      <c r="C41" s="39">
        <v>571</v>
      </c>
    </row>
    <row r="42" spans="1:3">
      <c r="A42" s="38" t="s">
        <v>7362</v>
      </c>
      <c r="B42" s="38" t="s">
        <v>3139</v>
      </c>
      <c r="C42" s="39">
        <v>898</v>
      </c>
    </row>
    <row r="43" spans="1:3">
      <c r="A43" s="38" t="s">
        <v>7363</v>
      </c>
      <c r="B43" s="38" t="s">
        <v>7821</v>
      </c>
      <c r="C43" s="39">
        <v>498</v>
      </c>
    </row>
    <row r="44" spans="1:3">
      <c r="A44" s="38" t="s">
        <v>7364</v>
      </c>
      <c r="B44" s="38" t="s">
        <v>1958</v>
      </c>
      <c r="C44" s="39">
        <v>1180</v>
      </c>
    </row>
    <row r="45" spans="1:3">
      <c r="A45" s="38" t="s">
        <v>7874</v>
      </c>
      <c r="B45" s="38" t="s">
        <v>7875</v>
      </c>
      <c r="C45" s="39">
        <v>136</v>
      </c>
    </row>
    <row r="46" spans="1:3">
      <c r="A46" s="38" t="s">
        <v>7365</v>
      </c>
      <c r="B46" s="38" t="s">
        <v>7297</v>
      </c>
      <c r="C46" s="39">
        <v>716</v>
      </c>
    </row>
    <row r="47" spans="1:3">
      <c r="A47" s="38" t="s">
        <v>7366</v>
      </c>
      <c r="B47" s="38" t="s">
        <v>1303</v>
      </c>
      <c r="C47" s="39">
        <v>269</v>
      </c>
    </row>
    <row r="48" spans="1:3">
      <c r="A48" s="38" t="s">
        <v>7367</v>
      </c>
      <c r="B48" s="38" t="s">
        <v>7876</v>
      </c>
      <c r="C48" s="39">
        <v>430</v>
      </c>
    </row>
    <row r="49" spans="1:3">
      <c r="A49" s="38" t="s">
        <v>7368</v>
      </c>
      <c r="B49" s="38" t="s">
        <v>5989</v>
      </c>
      <c r="C49" s="39">
        <v>138</v>
      </c>
    </row>
    <row r="50" spans="1:3">
      <c r="A50" s="38" t="s">
        <v>7877</v>
      </c>
      <c r="B50" s="38" t="s">
        <v>7878</v>
      </c>
      <c r="C50" s="39">
        <v>315</v>
      </c>
    </row>
    <row r="51" spans="1:3">
      <c r="A51" s="38" t="s">
        <v>7369</v>
      </c>
      <c r="B51" s="38" t="s">
        <v>2943</v>
      </c>
      <c r="C51" s="39">
        <v>41174</v>
      </c>
    </row>
    <row r="52" spans="1:3">
      <c r="A52" s="38" t="s">
        <v>7370</v>
      </c>
      <c r="B52" s="38" t="s">
        <v>5274</v>
      </c>
      <c r="C52" s="39">
        <v>8742</v>
      </c>
    </row>
    <row r="53" spans="1:3">
      <c r="A53" s="38" t="s">
        <v>7371</v>
      </c>
      <c r="B53" s="38" t="s">
        <v>7769</v>
      </c>
      <c r="C53" s="39">
        <v>4452</v>
      </c>
    </row>
    <row r="54" spans="1:3">
      <c r="A54" s="38" t="s">
        <v>7372</v>
      </c>
      <c r="B54" s="38" t="s">
        <v>5365</v>
      </c>
      <c r="C54" s="39">
        <v>1729</v>
      </c>
    </row>
    <row r="55" spans="1:3">
      <c r="A55" s="38" t="s">
        <v>7373</v>
      </c>
      <c r="B55" s="38" t="s">
        <v>377</v>
      </c>
      <c r="C55" s="39">
        <v>954</v>
      </c>
    </row>
    <row r="56" spans="1:3">
      <c r="A56" s="38" t="s">
        <v>7374</v>
      </c>
      <c r="B56" s="38" t="s">
        <v>2940</v>
      </c>
      <c r="C56" s="39">
        <v>2345</v>
      </c>
    </row>
    <row r="57" spans="1:3">
      <c r="A57" s="38" t="s">
        <v>7375</v>
      </c>
      <c r="B57" s="38" t="s">
        <v>4791</v>
      </c>
      <c r="C57" s="39">
        <v>632</v>
      </c>
    </row>
    <row r="58" spans="1:3">
      <c r="A58" s="38" t="s">
        <v>7376</v>
      </c>
      <c r="B58" s="38" t="s">
        <v>5073</v>
      </c>
      <c r="C58" s="39">
        <v>2372</v>
      </c>
    </row>
    <row r="59" spans="1:3">
      <c r="A59" s="38" t="s">
        <v>7377</v>
      </c>
      <c r="B59" s="38" t="s">
        <v>5249</v>
      </c>
      <c r="C59" s="39">
        <v>2149</v>
      </c>
    </row>
    <row r="60" spans="1:3">
      <c r="A60" s="38" t="s">
        <v>7378</v>
      </c>
      <c r="B60" s="38" t="s">
        <v>7783</v>
      </c>
      <c r="C60" s="39">
        <v>1417</v>
      </c>
    </row>
    <row r="61" spans="1:3">
      <c r="A61" s="38" t="s">
        <v>7379</v>
      </c>
      <c r="B61" s="38" t="s">
        <v>1770</v>
      </c>
      <c r="C61" s="39">
        <v>208</v>
      </c>
    </row>
    <row r="62" spans="1:3">
      <c r="A62" s="38" t="s">
        <v>7380</v>
      </c>
      <c r="B62" s="38" t="s">
        <v>2061</v>
      </c>
      <c r="C62" s="39">
        <v>554</v>
      </c>
    </row>
    <row r="63" spans="1:3">
      <c r="A63" s="38" t="s">
        <v>7381</v>
      </c>
      <c r="B63" s="38" t="s">
        <v>5323</v>
      </c>
      <c r="C63" s="39">
        <v>1515</v>
      </c>
    </row>
    <row r="64" spans="1:3">
      <c r="A64" s="38" t="s">
        <v>7382</v>
      </c>
      <c r="B64" s="38" t="s">
        <v>7879</v>
      </c>
      <c r="C64" s="39">
        <v>53</v>
      </c>
    </row>
    <row r="65" spans="1:3">
      <c r="A65" s="38" t="s">
        <v>7383</v>
      </c>
      <c r="B65" s="38" t="s">
        <v>808</v>
      </c>
      <c r="C65" s="39">
        <v>3545</v>
      </c>
    </row>
    <row r="66" spans="1:3">
      <c r="A66" s="38" t="s">
        <v>7384</v>
      </c>
      <c r="B66" s="38" t="s">
        <v>7764</v>
      </c>
      <c r="C66" s="39">
        <v>5335</v>
      </c>
    </row>
    <row r="67" spans="1:3">
      <c r="A67" s="38" t="s">
        <v>7385</v>
      </c>
      <c r="B67" s="38" t="s">
        <v>923</v>
      </c>
      <c r="C67" s="39">
        <v>1073</v>
      </c>
    </row>
    <row r="68" spans="1:3">
      <c r="A68" s="38" t="s">
        <v>7386</v>
      </c>
      <c r="B68" s="38" t="s">
        <v>1889</v>
      </c>
      <c r="C68" s="39">
        <v>753</v>
      </c>
    </row>
    <row r="69" spans="1:3">
      <c r="A69" s="38" t="s">
        <v>7387</v>
      </c>
      <c r="B69" s="38" t="s">
        <v>7880</v>
      </c>
      <c r="C69" s="39">
        <v>913</v>
      </c>
    </row>
    <row r="70" spans="1:3">
      <c r="A70" s="38" t="s">
        <v>7388</v>
      </c>
      <c r="B70" s="38" t="s">
        <v>979</v>
      </c>
      <c r="C70" s="39">
        <v>2381</v>
      </c>
    </row>
    <row r="71" spans="1:3">
      <c r="A71" s="38" t="s">
        <v>7389</v>
      </c>
      <c r="B71" s="38" t="s">
        <v>1206</v>
      </c>
      <c r="C71" s="39">
        <v>7298</v>
      </c>
    </row>
    <row r="72" spans="1:3">
      <c r="A72" s="38" t="s">
        <v>7390</v>
      </c>
      <c r="B72" s="38" t="s">
        <v>1156</v>
      </c>
      <c r="C72" s="39">
        <v>953</v>
      </c>
    </row>
    <row r="73" spans="1:3">
      <c r="A73" s="38" t="s">
        <v>7391</v>
      </c>
      <c r="B73" s="38" t="s">
        <v>7792</v>
      </c>
      <c r="C73" s="39">
        <v>1198</v>
      </c>
    </row>
    <row r="74" spans="1:3">
      <c r="A74" s="38" t="s">
        <v>7392</v>
      </c>
      <c r="B74" s="38" t="s">
        <v>5985</v>
      </c>
      <c r="C74" s="39">
        <v>1931</v>
      </c>
    </row>
    <row r="75" spans="1:3">
      <c r="A75" s="38" t="s">
        <v>7393</v>
      </c>
      <c r="B75" s="38" t="s">
        <v>7771</v>
      </c>
      <c r="C75" s="39">
        <v>3387</v>
      </c>
    </row>
    <row r="76" spans="1:3">
      <c r="A76" s="38" t="s">
        <v>7394</v>
      </c>
      <c r="B76" s="38" t="s">
        <v>7881</v>
      </c>
      <c r="C76" s="39">
        <v>464</v>
      </c>
    </row>
    <row r="77" spans="1:3">
      <c r="A77" s="38" t="s">
        <v>7395</v>
      </c>
      <c r="B77" s="38" t="s">
        <v>7780</v>
      </c>
      <c r="C77" s="39">
        <v>1325</v>
      </c>
    </row>
    <row r="78" spans="1:3">
      <c r="A78" s="38" t="s">
        <v>7396</v>
      </c>
      <c r="B78" s="38" t="s">
        <v>1386</v>
      </c>
      <c r="C78" s="39">
        <v>683</v>
      </c>
    </row>
    <row r="79" spans="1:3">
      <c r="A79" s="38" t="s">
        <v>7397</v>
      </c>
      <c r="B79" s="38" t="s">
        <v>5972</v>
      </c>
      <c r="C79" s="39">
        <v>863</v>
      </c>
    </row>
    <row r="80" spans="1:3">
      <c r="A80" s="38" t="s">
        <v>7398</v>
      </c>
      <c r="B80" s="38" t="s">
        <v>4742</v>
      </c>
      <c r="C80" s="39">
        <v>2112</v>
      </c>
    </row>
    <row r="81" spans="1:3">
      <c r="A81" s="38" t="s">
        <v>7399</v>
      </c>
      <c r="B81" s="38" t="s">
        <v>1478</v>
      </c>
      <c r="C81" s="39">
        <v>870</v>
      </c>
    </row>
    <row r="82" spans="1:3">
      <c r="A82" s="38" t="s">
        <v>7400</v>
      </c>
      <c r="B82" s="38" t="s">
        <v>1373</v>
      </c>
      <c r="C82" s="39">
        <v>2412</v>
      </c>
    </row>
    <row r="83" spans="1:3">
      <c r="A83" s="38" t="s">
        <v>7401</v>
      </c>
      <c r="B83" s="38" t="s">
        <v>2444</v>
      </c>
      <c r="C83" s="39">
        <v>1853</v>
      </c>
    </row>
    <row r="84" spans="1:3">
      <c r="A84" s="38" t="s">
        <v>7402</v>
      </c>
      <c r="B84" s="38" t="s">
        <v>7882</v>
      </c>
      <c r="C84" s="39">
        <v>1014</v>
      </c>
    </row>
    <row r="85" spans="1:3">
      <c r="A85" s="38" t="s">
        <v>7403</v>
      </c>
      <c r="B85" s="38" t="s">
        <v>7788</v>
      </c>
      <c r="C85" s="39">
        <v>1161</v>
      </c>
    </row>
    <row r="86" spans="1:3">
      <c r="A86" s="38" t="s">
        <v>7404</v>
      </c>
      <c r="B86" s="38" t="s">
        <v>7785</v>
      </c>
      <c r="C86" s="39">
        <v>1072</v>
      </c>
    </row>
    <row r="87" spans="1:3">
      <c r="A87" s="38" t="s">
        <v>7405</v>
      </c>
      <c r="B87" s="38" t="s">
        <v>4500</v>
      </c>
      <c r="C87" s="39">
        <v>787</v>
      </c>
    </row>
    <row r="88" spans="1:3">
      <c r="A88" s="38" t="s">
        <v>7406</v>
      </c>
      <c r="B88" s="38" t="s">
        <v>4781</v>
      </c>
      <c r="C88" s="39">
        <v>317</v>
      </c>
    </row>
    <row r="89" spans="1:3">
      <c r="A89" s="38" t="s">
        <v>7407</v>
      </c>
      <c r="B89" s="38" t="s">
        <v>1899</v>
      </c>
      <c r="C89" s="39">
        <v>1218</v>
      </c>
    </row>
    <row r="90" spans="1:3">
      <c r="A90" s="38" t="s">
        <v>7408</v>
      </c>
      <c r="B90" s="38" t="s">
        <v>932</v>
      </c>
      <c r="C90" s="39">
        <v>1115</v>
      </c>
    </row>
    <row r="91" spans="1:3">
      <c r="A91" s="38" t="s">
        <v>7409</v>
      </c>
      <c r="B91" s="38" t="s">
        <v>4793</v>
      </c>
      <c r="C91" s="39">
        <v>1019</v>
      </c>
    </row>
    <row r="92" spans="1:3">
      <c r="A92" s="38" t="s">
        <v>7410</v>
      </c>
      <c r="B92" s="38" t="s">
        <v>780</v>
      </c>
      <c r="C92" s="39">
        <v>731</v>
      </c>
    </row>
    <row r="93" spans="1:3">
      <c r="A93" s="38" t="s">
        <v>7411</v>
      </c>
      <c r="B93" s="38" t="s">
        <v>7770</v>
      </c>
      <c r="C93" s="39">
        <v>4152</v>
      </c>
    </row>
    <row r="94" spans="1:3">
      <c r="A94" s="38" t="s">
        <v>7412</v>
      </c>
      <c r="B94" s="38" t="s">
        <v>1433</v>
      </c>
      <c r="C94" s="39">
        <v>2615</v>
      </c>
    </row>
    <row r="95" spans="1:3">
      <c r="A95" s="38" t="s">
        <v>7413</v>
      </c>
      <c r="B95" s="38" t="s">
        <v>4972</v>
      </c>
      <c r="C95" s="39">
        <v>562</v>
      </c>
    </row>
    <row r="96" spans="1:3">
      <c r="A96" s="38" t="s">
        <v>7414</v>
      </c>
      <c r="B96" s="38" t="s">
        <v>7800</v>
      </c>
      <c r="C96" s="39">
        <v>614</v>
      </c>
    </row>
    <row r="97" spans="1:3">
      <c r="A97" s="38" t="s">
        <v>7415</v>
      </c>
      <c r="B97" s="38" t="s">
        <v>3592</v>
      </c>
      <c r="C97" s="39">
        <v>615</v>
      </c>
    </row>
    <row r="98" spans="1:3">
      <c r="A98" s="38" t="s">
        <v>7416</v>
      </c>
      <c r="B98" s="38" t="s">
        <v>6915</v>
      </c>
      <c r="C98" s="39">
        <v>1421</v>
      </c>
    </row>
    <row r="99" spans="1:3">
      <c r="A99" s="38" t="s">
        <v>7417</v>
      </c>
      <c r="B99" s="38" t="s">
        <v>3810</v>
      </c>
      <c r="C99" s="39">
        <v>389</v>
      </c>
    </row>
    <row r="100" spans="1:3">
      <c r="A100" s="38" t="s">
        <v>7418</v>
      </c>
      <c r="B100" s="38" t="s">
        <v>7883</v>
      </c>
      <c r="C100" s="39">
        <v>4317</v>
      </c>
    </row>
    <row r="101" spans="1:3">
      <c r="A101" s="38" t="s">
        <v>7419</v>
      </c>
      <c r="B101" s="38" t="s">
        <v>1492</v>
      </c>
      <c r="C101" s="39">
        <v>5797</v>
      </c>
    </row>
    <row r="102" spans="1:3">
      <c r="A102" s="38" t="s">
        <v>7420</v>
      </c>
      <c r="B102" s="38" t="s">
        <v>7884</v>
      </c>
      <c r="C102" s="39">
        <v>473</v>
      </c>
    </row>
    <row r="103" spans="1:3">
      <c r="A103" s="38" t="s">
        <v>7421</v>
      </c>
      <c r="B103" s="38" t="s">
        <v>7843</v>
      </c>
      <c r="C103" s="39">
        <v>226</v>
      </c>
    </row>
    <row r="104" spans="1:3">
      <c r="A104" s="38" t="s">
        <v>7422</v>
      </c>
      <c r="B104" s="38" t="s">
        <v>7819</v>
      </c>
      <c r="C104" s="39">
        <v>407</v>
      </c>
    </row>
    <row r="105" spans="1:3">
      <c r="A105" s="38" t="s">
        <v>7423</v>
      </c>
      <c r="B105" s="38" t="s">
        <v>974</v>
      </c>
      <c r="C105" s="39">
        <v>371</v>
      </c>
    </row>
    <row r="106" spans="1:3">
      <c r="A106" s="38" t="s">
        <v>7424</v>
      </c>
      <c r="B106" s="38" t="s">
        <v>3100</v>
      </c>
      <c r="C106" s="39">
        <v>415</v>
      </c>
    </row>
    <row r="107" spans="1:3">
      <c r="A107" s="38" t="s">
        <v>7425</v>
      </c>
      <c r="B107" s="38" t="s">
        <v>5390</v>
      </c>
      <c r="C107" s="39">
        <v>1100</v>
      </c>
    </row>
    <row r="108" spans="1:3">
      <c r="A108" s="38" t="s">
        <v>7426</v>
      </c>
      <c r="B108" s="38" t="s">
        <v>7885</v>
      </c>
      <c r="C108" s="39">
        <v>684</v>
      </c>
    </row>
    <row r="109" spans="1:3">
      <c r="A109" s="38" t="s">
        <v>7751</v>
      </c>
      <c r="B109" s="38" t="s">
        <v>7752</v>
      </c>
      <c r="C109" s="39">
        <v>1280</v>
      </c>
    </row>
    <row r="110" spans="1:3">
      <c r="A110" s="38" t="s">
        <v>1912</v>
      </c>
      <c r="B110" s="38" t="s">
        <v>1892</v>
      </c>
      <c r="C110" s="39">
        <v>2717</v>
      </c>
    </row>
    <row r="111" spans="1:3">
      <c r="A111" s="38" t="s">
        <v>7427</v>
      </c>
      <c r="B111" s="38" t="s">
        <v>7766</v>
      </c>
      <c r="C111" s="39">
        <v>4903</v>
      </c>
    </row>
    <row r="112" spans="1:3">
      <c r="A112" s="38" t="s">
        <v>7428</v>
      </c>
      <c r="B112" s="38" t="s">
        <v>5434</v>
      </c>
      <c r="C112" s="39">
        <v>276</v>
      </c>
    </row>
    <row r="113" spans="1:3">
      <c r="A113" s="38" t="s">
        <v>7429</v>
      </c>
      <c r="B113" s="38" t="s">
        <v>2236</v>
      </c>
      <c r="C113" s="39">
        <v>1975</v>
      </c>
    </row>
    <row r="114" spans="1:3">
      <c r="A114" s="38" t="s">
        <v>7430</v>
      </c>
      <c r="B114" s="38" t="s">
        <v>1197</v>
      </c>
      <c r="C114" s="39">
        <v>830</v>
      </c>
    </row>
    <row r="115" spans="1:3">
      <c r="A115" s="38" t="s">
        <v>7431</v>
      </c>
      <c r="B115" s="38" t="s">
        <v>475</v>
      </c>
      <c r="C115" s="39">
        <v>755</v>
      </c>
    </row>
    <row r="116" spans="1:3">
      <c r="A116" s="38" t="s">
        <v>7432</v>
      </c>
      <c r="B116" s="38" t="s">
        <v>7886</v>
      </c>
      <c r="C116" s="39">
        <v>1211</v>
      </c>
    </row>
    <row r="117" spans="1:3">
      <c r="A117" s="38" t="s">
        <v>7433</v>
      </c>
      <c r="B117" s="38" t="s">
        <v>3125</v>
      </c>
      <c r="C117" s="39">
        <v>177</v>
      </c>
    </row>
    <row r="118" spans="1:3">
      <c r="A118" s="38" t="s">
        <v>7434</v>
      </c>
      <c r="B118" s="38" t="s">
        <v>5184</v>
      </c>
      <c r="C118" s="39">
        <v>327</v>
      </c>
    </row>
    <row r="119" spans="1:3">
      <c r="A119" s="38" t="s">
        <v>7435</v>
      </c>
      <c r="B119" s="38" t="s">
        <v>7823</v>
      </c>
      <c r="C119" s="39">
        <v>386</v>
      </c>
    </row>
    <row r="120" spans="1:3">
      <c r="A120" s="38" t="s">
        <v>7436</v>
      </c>
      <c r="B120" s="38" t="s">
        <v>7845</v>
      </c>
      <c r="C120" s="39">
        <v>163</v>
      </c>
    </row>
    <row r="121" spans="1:3">
      <c r="A121" s="38" t="s">
        <v>7437</v>
      </c>
      <c r="B121" s="38" t="s">
        <v>3060</v>
      </c>
      <c r="C121" s="39">
        <v>168</v>
      </c>
    </row>
    <row r="122" spans="1:3">
      <c r="A122" s="38" t="s">
        <v>7438</v>
      </c>
      <c r="B122" s="38" t="s">
        <v>7839</v>
      </c>
      <c r="C122" s="39">
        <v>340</v>
      </c>
    </row>
    <row r="123" spans="1:3">
      <c r="A123" s="38" t="s">
        <v>7439</v>
      </c>
      <c r="B123" s="38" t="s">
        <v>7837</v>
      </c>
      <c r="C123" s="39">
        <v>451</v>
      </c>
    </row>
    <row r="124" spans="1:3">
      <c r="A124" s="38" t="s">
        <v>7440</v>
      </c>
      <c r="B124" s="38" t="s">
        <v>7840</v>
      </c>
      <c r="C124" s="39">
        <v>318</v>
      </c>
    </row>
    <row r="125" spans="1:3">
      <c r="A125" s="38" t="s">
        <v>7441</v>
      </c>
      <c r="B125" s="38" t="s">
        <v>7887</v>
      </c>
      <c r="C125" s="39">
        <v>101</v>
      </c>
    </row>
    <row r="126" spans="1:3">
      <c r="A126" s="38" t="s">
        <v>7442</v>
      </c>
      <c r="B126" s="38" t="s">
        <v>766</v>
      </c>
      <c r="C126" s="39">
        <v>6786</v>
      </c>
    </row>
    <row r="127" spans="1:3">
      <c r="A127" s="38" t="s">
        <v>7443</v>
      </c>
      <c r="B127" s="38" t="s">
        <v>1023</v>
      </c>
      <c r="C127" s="39">
        <v>895</v>
      </c>
    </row>
    <row r="128" spans="1:3">
      <c r="A128" s="38" t="s">
        <v>7444</v>
      </c>
      <c r="B128" s="38" t="s">
        <v>444</v>
      </c>
      <c r="C128" s="39">
        <v>619</v>
      </c>
    </row>
    <row r="129" spans="1:3">
      <c r="A129" s="38" t="s">
        <v>7445</v>
      </c>
      <c r="B129" s="38" t="s">
        <v>5874</v>
      </c>
      <c r="C129" s="39">
        <v>326</v>
      </c>
    </row>
    <row r="130" spans="1:3">
      <c r="A130" s="38" t="s">
        <v>7446</v>
      </c>
      <c r="B130" s="38" t="s">
        <v>7888</v>
      </c>
      <c r="C130" s="39">
        <v>672</v>
      </c>
    </row>
    <row r="131" spans="1:3">
      <c r="A131" s="38" t="s">
        <v>7447</v>
      </c>
      <c r="B131" s="38" t="s">
        <v>5467</v>
      </c>
      <c r="C131" s="39">
        <v>122</v>
      </c>
    </row>
    <row r="132" spans="1:3">
      <c r="A132" s="38" t="s">
        <v>7448</v>
      </c>
      <c r="B132" s="38" t="s">
        <v>1144</v>
      </c>
      <c r="C132" s="39">
        <v>238</v>
      </c>
    </row>
    <row r="133" spans="1:3">
      <c r="A133" s="38" t="s">
        <v>7449</v>
      </c>
      <c r="B133" s="38" t="s">
        <v>7829</v>
      </c>
      <c r="C133" s="39">
        <v>388</v>
      </c>
    </row>
    <row r="134" spans="1:3">
      <c r="A134" s="38" t="s">
        <v>7450</v>
      </c>
      <c r="B134" s="38" t="s">
        <v>7844</v>
      </c>
      <c r="C134" s="39">
        <v>254</v>
      </c>
    </row>
    <row r="135" spans="1:3">
      <c r="A135" s="38" t="s">
        <v>7451</v>
      </c>
      <c r="B135" s="38" t="s">
        <v>6902</v>
      </c>
      <c r="C135" s="39">
        <v>100</v>
      </c>
    </row>
    <row r="136" spans="1:3">
      <c r="A136" s="38" t="s">
        <v>7452</v>
      </c>
      <c r="B136" s="38" t="s">
        <v>5658</v>
      </c>
      <c r="C136" s="39">
        <v>346</v>
      </c>
    </row>
    <row r="137" spans="1:3">
      <c r="A137" s="38" t="s">
        <v>7453</v>
      </c>
      <c r="B137" s="38" t="s">
        <v>7812</v>
      </c>
      <c r="C137" s="39">
        <v>533</v>
      </c>
    </row>
    <row r="138" spans="1:3">
      <c r="A138" s="38" t="s">
        <v>7454</v>
      </c>
      <c r="B138" s="38" t="s">
        <v>2066</v>
      </c>
      <c r="C138" s="39">
        <v>3664</v>
      </c>
    </row>
    <row r="139" spans="1:3">
      <c r="A139" s="38" t="s">
        <v>7455</v>
      </c>
      <c r="B139" s="38" t="s">
        <v>2232</v>
      </c>
      <c r="C139" s="39">
        <v>1666</v>
      </c>
    </row>
    <row r="140" spans="1:3">
      <c r="A140" s="38" t="s">
        <v>7456</v>
      </c>
      <c r="B140" s="38" t="s">
        <v>2666</v>
      </c>
      <c r="C140" s="39">
        <v>240</v>
      </c>
    </row>
    <row r="141" spans="1:3">
      <c r="A141" s="38" t="s">
        <v>7457</v>
      </c>
      <c r="B141" s="38" t="s">
        <v>7069</v>
      </c>
      <c r="C141" s="39">
        <v>561</v>
      </c>
    </row>
    <row r="142" spans="1:3">
      <c r="A142" s="38" t="s">
        <v>7458</v>
      </c>
      <c r="B142" s="38" t="s">
        <v>6423</v>
      </c>
      <c r="C142" s="39">
        <v>405</v>
      </c>
    </row>
    <row r="143" spans="1:3">
      <c r="A143" s="38" t="s">
        <v>7459</v>
      </c>
      <c r="B143" s="38" t="s">
        <v>7846</v>
      </c>
      <c r="C143" s="39">
        <v>174</v>
      </c>
    </row>
    <row r="144" spans="1:3">
      <c r="A144" s="38" t="s">
        <v>7460</v>
      </c>
      <c r="B144" s="38" t="s">
        <v>2488</v>
      </c>
      <c r="C144" s="39">
        <v>1208</v>
      </c>
    </row>
    <row r="145" spans="1:3">
      <c r="A145" s="38" t="s">
        <v>7461</v>
      </c>
      <c r="B145" s="38" t="s">
        <v>2670</v>
      </c>
      <c r="C145" s="39">
        <v>2119</v>
      </c>
    </row>
    <row r="146" spans="1:3">
      <c r="A146" s="38" t="s">
        <v>7462</v>
      </c>
      <c r="B146" s="38" t="s">
        <v>7791</v>
      </c>
      <c r="C146" s="39">
        <v>1161</v>
      </c>
    </row>
    <row r="147" spans="1:3">
      <c r="A147" s="38" t="s">
        <v>7463</v>
      </c>
      <c r="B147" s="38" t="s">
        <v>7786</v>
      </c>
      <c r="C147" s="39">
        <v>1258</v>
      </c>
    </row>
    <row r="148" spans="1:3">
      <c r="A148" s="38" t="s">
        <v>7464</v>
      </c>
      <c r="B148" s="38" t="s">
        <v>7817</v>
      </c>
      <c r="C148" s="39">
        <v>493</v>
      </c>
    </row>
    <row r="149" spans="1:3">
      <c r="A149" s="38" t="s">
        <v>7465</v>
      </c>
      <c r="B149" s="38" t="s">
        <v>7807</v>
      </c>
      <c r="C149" s="39">
        <v>390</v>
      </c>
    </row>
    <row r="150" spans="1:3">
      <c r="A150" s="38" t="s">
        <v>7466</v>
      </c>
      <c r="B150" s="38" t="s">
        <v>4094</v>
      </c>
      <c r="C150" s="39">
        <v>1703</v>
      </c>
    </row>
    <row r="151" spans="1:3">
      <c r="A151" s="38" t="s">
        <v>7467</v>
      </c>
      <c r="B151" s="38" t="s">
        <v>390</v>
      </c>
      <c r="C151" s="39">
        <v>659</v>
      </c>
    </row>
    <row r="152" spans="1:3">
      <c r="A152" s="38" t="s">
        <v>7468</v>
      </c>
      <c r="B152" s="38" t="s">
        <v>3594</v>
      </c>
      <c r="C152" s="39">
        <v>191</v>
      </c>
    </row>
    <row r="153" spans="1:3">
      <c r="A153" s="38" t="s">
        <v>7469</v>
      </c>
      <c r="B153" s="38" t="s">
        <v>5440</v>
      </c>
      <c r="C153" s="39">
        <v>243</v>
      </c>
    </row>
    <row r="154" spans="1:3">
      <c r="A154" s="38" t="s">
        <v>7470</v>
      </c>
      <c r="B154" s="38" t="s">
        <v>180</v>
      </c>
      <c r="C154" s="39">
        <v>154</v>
      </c>
    </row>
    <row r="155" spans="1:3">
      <c r="A155" s="38" t="s">
        <v>7471</v>
      </c>
      <c r="B155" s="38" t="s">
        <v>7850</v>
      </c>
      <c r="C155" s="39">
        <v>144</v>
      </c>
    </row>
    <row r="156" spans="1:3">
      <c r="A156" s="38" t="s">
        <v>7472</v>
      </c>
      <c r="B156" s="38" t="s">
        <v>7889</v>
      </c>
      <c r="C156" s="39">
        <v>104</v>
      </c>
    </row>
    <row r="157" spans="1:3">
      <c r="A157" s="38" t="s">
        <v>7473</v>
      </c>
      <c r="B157" s="38" t="s">
        <v>482</v>
      </c>
      <c r="C157" s="39">
        <v>6492</v>
      </c>
    </row>
    <row r="158" spans="1:3">
      <c r="A158" s="38" t="s">
        <v>7474</v>
      </c>
      <c r="B158" s="38" t="s">
        <v>3055</v>
      </c>
      <c r="C158" s="39">
        <v>445</v>
      </c>
    </row>
    <row r="159" spans="1:3">
      <c r="A159" s="38" t="s">
        <v>7475</v>
      </c>
      <c r="B159" s="38" t="s">
        <v>7890</v>
      </c>
      <c r="C159" s="39">
        <v>362</v>
      </c>
    </row>
    <row r="160" spans="1:3">
      <c r="A160" s="38" t="s">
        <v>7476</v>
      </c>
      <c r="B160" s="38" t="s">
        <v>7891</v>
      </c>
      <c r="C160" s="39">
        <v>3002</v>
      </c>
    </row>
    <row r="161" spans="1:3">
      <c r="A161" s="38" t="s">
        <v>7477</v>
      </c>
      <c r="B161" s="38" t="s">
        <v>3989</v>
      </c>
      <c r="C161" s="39">
        <v>437</v>
      </c>
    </row>
    <row r="162" spans="1:3">
      <c r="A162" s="38" t="s">
        <v>7478</v>
      </c>
      <c r="B162" s="38" t="s">
        <v>7226</v>
      </c>
      <c r="C162" s="39">
        <v>1682</v>
      </c>
    </row>
    <row r="163" spans="1:3">
      <c r="A163" s="38" t="s">
        <v>7479</v>
      </c>
      <c r="B163" s="38" t="s">
        <v>7892</v>
      </c>
      <c r="C163" s="39">
        <v>781</v>
      </c>
    </row>
    <row r="164" spans="1:3">
      <c r="A164" s="38" t="s">
        <v>7480</v>
      </c>
      <c r="B164" s="38" t="s">
        <v>3033</v>
      </c>
      <c r="C164" s="39">
        <v>635</v>
      </c>
    </row>
    <row r="165" spans="1:3">
      <c r="A165" s="38" t="s">
        <v>7481</v>
      </c>
      <c r="B165" s="38" t="s">
        <v>565</v>
      </c>
      <c r="C165" s="39">
        <v>464</v>
      </c>
    </row>
    <row r="166" spans="1:3">
      <c r="A166" s="38" t="s">
        <v>7482</v>
      </c>
      <c r="B166" s="38" t="s">
        <v>7893</v>
      </c>
      <c r="C166" s="39">
        <v>1577</v>
      </c>
    </row>
    <row r="167" spans="1:3">
      <c r="A167" s="38" t="s">
        <v>7483</v>
      </c>
      <c r="B167" s="38" t="s">
        <v>7894</v>
      </c>
      <c r="C167" s="39">
        <v>1803</v>
      </c>
    </row>
    <row r="168" spans="1:3">
      <c r="A168" s="38" t="s">
        <v>7484</v>
      </c>
      <c r="B168" s="38" t="s">
        <v>1339</v>
      </c>
      <c r="C168" s="39">
        <v>406</v>
      </c>
    </row>
    <row r="169" spans="1:3">
      <c r="A169" s="38" t="s">
        <v>7485</v>
      </c>
      <c r="B169" s="38" t="s">
        <v>7895</v>
      </c>
      <c r="C169" s="39">
        <v>2071</v>
      </c>
    </row>
    <row r="170" spans="1:3">
      <c r="A170" s="38" t="s">
        <v>7486</v>
      </c>
      <c r="B170" s="38" t="s">
        <v>5457</v>
      </c>
      <c r="C170" s="39">
        <v>158</v>
      </c>
    </row>
    <row r="171" spans="1:3">
      <c r="A171" s="38" t="s">
        <v>7487</v>
      </c>
      <c r="B171" s="38" t="s">
        <v>7805</v>
      </c>
      <c r="C171" s="39">
        <v>580</v>
      </c>
    </row>
    <row r="172" spans="1:3">
      <c r="A172" s="38" t="s">
        <v>7488</v>
      </c>
      <c r="B172" s="38" t="s">
        <v>7842</v>
      </c>
      <c r="C172" s="39">
        <v>240</v>
      </c>
    </row>
    <row r="173" spans="1:3">
      <c r="A173" s="38" t="s">
        <v>7490</v>
      </c>
      <c r="B173" s="38" t="s">
        <v>1050</v>
      </c>
      <c r="C173" s="39">
        <v>96</v>
      </c>
    </row>
    <row r="174" spans="1:3">
      <c r="A174" s="38" t="s">
        <v>7491</v>
      </c>
      <c r="B174" s="38" t="s">
        <v>7774</v>
      </c>
      <c r="C174" s="39">
        <v>2796</v>
      </c>
    </row>
    <row r="175" spans="1:3">
      <c r="A175" s="38" t="s">
        <v>7492</v>
      </c>
      <c r="B175" s="38" t="s">
        <v>1867</v>
      </c>
      <c r="C175" s="39">
        <v>210</v>
      </c>
    </row>
    <row r="176" spans="1:3">
      <c r="A176" s="38" t="s">
        <v>7493</v>
      </c>
      <c r="B176" s="38" t="s">
        <v>211</v>
      </c>
      <c r="C176" s="39">
        <v>335</v>
      </c>
    </row>
    <row r="177" spans="1:3">
      <c r="A177" s="38" t="s">
        <v>7494</v>
      </c>
      <c r="B177" s="38" t="s">
        <v>1956</v>
      </c>
      <c r="C177" s="39">
        <v>166</v>
      </c>
    </row>
    <row r="178" spans="1:3">
      <c r="A178" s="38" t="s">
        <v>7495</v>
      </c>
      <c r="B178" s="38" t="s">
        <v>387</v>
      </c>
      <c r="C178" s="39">
        <v>745</v>
      </c>
    </row>
    <row r="179" spans="1:3">
      <c r="A179" s="38" t="s">
        <v>7496</v>
      </c>
      <c r="B179" s="38" t="s">
        <v>611</v>
      </c>
      <c r="C179" s="39">
        <v>140</v>
      </c>
    </row>
    <row r="180" spans="1:3">
      <c r="A180" s="38" t="s">
        <v>7497</v>
      </c>
      <c r="B180" s="38" t="s">
        <v>617</v>
      </c>
      <c r="C180" s="39">
        <v>191</v>
      </c>
    </row>
    <row r="181" spans="1:3">
      <c r="A181" s="38" t="s">
        <v>7498</v>
      </c>
      <c r="B181" s="38" t="s">
        <v>684</v>
      </c>
      <c r="C181" s="39">
        <v>981</v>
      </c>
    </row>
    <row r="182" spans="1:3">
      <c r="A182" s="38" t="s">
        <v>7499</v>
      </c>
      <c r="B182" s="38" t="s">
        <v>1406</v>
      </c>
      <c r="C182" s="39">
        <v>311</v>
      </c>
    </row>
    <row r="183" spans="1:3">
      <c r="A183" s="38" t="s">
        <v>7500</v>
      </c>
      <c r="B183" s="38" t="s">
        <v>1489</v>
      </c>
      <c r="C183" s="39">
        <v>9</v>
      </c>
    </row>
    <row r="184" spans="1:3">
      <c r="A184" s="38" t="s">
        <v>7501</v>
      </c>
      <c r="B184" s="38" t="s">
        <v>3299</v>
      </c>
      <c r="C184" s="39">
        <v>158</v>
      </c>
    </row>
    <row r="185" spans="1:3">
      <c r="A185" s="38" t="s">
        <v>7502</v>
      </c>
      <c r="B185" s="38" t="s">
        <v>1863</v>
      </c>
      <c r="C185" s="39">
        <v>201</v>
      </c>
    </row>
    <row r="186" spans="1:3">
      <c r="A186" s="38" t="s">
        <v>7503</v>
      </c>
      <c r="B186" s="38" t="s">
        <v>7838</v>
      </c>
      <c r="C186" s="39">
        <v>326</v>
      </c>
    </row>
    <row r="187" spans="1:3">
      <c r="A187" s="38" t="s">
        <v>7504</v>
      </c>
      <c r="B187" s="38" t="s">
        <v>7896</v>
      </c>
      <c r="C187" s="39">
        <v>625</v>
      </c>
    </row>
    <row r="188" spans="1:3">
      <c r="A188" s="38" t="s">
        <v>7505</v>
      </c>
      <c r="B188" s="38" t="s">
        <v>3728</v>
      </c>
      <c r="C188" s="39">
        <v>1100</v>
      </c>
    </row>
    <row r="189" spans="1:3">
      <c r="A189" s="38" t="s">
        <v>7506</v>
      </c>
      <c r="B189" s="38" t="s">
        <v>3067</v>
      </c>
      <c r="C189" s="39">
        <v>1632</v>
      </c>
    </row>
    <row r="190" spans="1:3">
      <c r="A190" s="38" t="s">
        <v>7507</v>
      </c>
      <c r="B190" s="38" t="s">
        <v>4886</v>
      </c>
      <c r="C190" s="39">
        <v>740</v>
      </c>
    </row>
    <row r="191" spans="1:3">
      <c r="A191" s="38" t="s">
        <v>7508</v>
      </c>
      <c r="B191" s="38" t="s">
        <v>3183</v>
      </c>
      <c r="C191" s="39">
        <v>1745</v>
      </c>
    </row>
    <row r="192" spans="1:3">
      <c r="A192" s="38" t="s">
        <v>7509</v>
      </c>
      <c r="B192" s="38" t="s">
        <v>1203</v>
      </c>
      <c r="C192" s="39">
        <v>2597</v>
      </c>
    </row>
    <row r="193" spans="1:3">
      <c r="A193" s="38" t="s">
        <v>7510</v>
      </c>
      <c r="B193" s="38" t="s">
        <v>7834</v>
      </c>
      <c r="C193" s="39">
        <v>333</v>
      </c>
    </row>
    <row r="194" spans="1:3">
      <c r="A194" s="38" t="s">
        <v>7511</v>
      </c>
      <c r="B194" s="38" t="s">
        <v>7831</v>
      </c>
      <c r="C194" s="39">
        <v>450</v>
      </c>
    </row>
    <row r="195" spans="1:3">
      <c r="A195" s="38" t="s">
        <v>7512</v>
      </c>
      <c r="B195" s="38" t="s">
        <v>7811</v>
      </c>
      <c r="C195" s="39">
        <v>485</v>
      </c>
    </row>
    <row r="196" spans="1:3">
      <c r="A196" s="38" t="s">
        <v>7513</v>
      </c>
      <c r="B196" s="38" t="s">
        <v>1357</v>
      </c>
      <c r="C196" s="39">
        <v>488</v>
      </c>
    </row>
    <row r="197" spans="1:3">
      <c r="A197" s="38" t="s">
        <v>7514</v>
      </c>
      <c r="B197" s="38" t="s">
        <v>7802</v>
      </c>
      <c r="C197" s="39">
        <v>912</v>
      </c>
    </row>
    <row r="198" spans="1:3">
      <c r="A198" s="38" t="s">
        <v>7515</v>
      </c>
      <c r="B198" s="38" t="s">
        <v>7808</v>
      </c>
      <c r="C198" s="39">
        <v>568</v>
      </c>
    </row>
    <row r="199" spans="1:3">
      <c r="A199" s="38" t="s">
        <v>7516</v>
      </c>
      <c r="B199" s="38" t="s">
        <v>7830</v>
      </c>
      <c r="C199" s="39">
        <v>418</v>
      </c>
    </row>
    <row r="200" spans="1:3">
      <c r="A200" s="38" t="s">
        <v>7517</v>
      </c>
      <c r="B200" s="38" t="s">
        <v>7814</v>
      </c>
      <c r="C200" s="39">
        <v>372</v>
      </c>
    </row>
    <row r="201" spans="1:3">
      <c r="A201" s="38" t="s">
        <v>7518</v>
      </c>
      <c r="B201" s="38" t="s">
        <v>5211</v>
      </c>
      <c r="C201" s="39">
        <v>308</v>
      </c>
    </row>
    <row r="202" spans="1:3">
      <c r="A202" s="38" t="s">
        <v>7519</v>
      </c>
      <c r="B202" s="38" t="s">
        <v>2916</v>
      </c>
      <c r="C202" s="39">
        <v>128</v>
      </c>
    </row>
    <row r="203" spans="1:3">
      <c r="A203" s="38" t="s">
        <v>7520</v>
      </c>
      <c r="B203" s="38" t="s">
        <v>1799</v>
      </c>
      <c r="C203" s="39">
        <v>302</v>
      </c>
    </row>
    <row r="204" spans="1:3">
      <c r="A204" s="38" t="s">
        <v>7521</v>
      </c>
      <c r="B204" s="38" t="s">
        <v>3106</v>
      </c>
      <c r="C204" s="39">
        <v>79</v>
      </c>
    </row>
    <row r="205" spans="1:3">
      <c r="A205" s="38" t="s">
        <v>7522</v>
      </c>
      <c r="B205" s="38" t="s">
        <v>407</v>
      </c>
      <c r="C205" s="39">
        <v>285</v>
      </c>
    </row>
    <row r="206" spans="1:3">
      <c r="A206" s="38" t="s">
        <v>7523</v>
      </c>
      <c r="B206" s="38" t="s">
        <v>3588</v>
      </c>
      <c r="C206" s="39">
        <v>185</v>
      </c>
    </row>
    <row r="207" spans="1:3">
      <c r="A207" s="38" t="s">
        <v>7524</v>
      </c>
      <c r="B207" s="38" t="s">
        <v>7809</v>
      </c>
      <c r="C207" s="39">
        <v>179</v>
      </c>
    </row>
    <row r="208" spans="1:3">
      <c r="A208" s="38" t="s">
        <v>7525</v>
      </c>
      <c r="B208" s="38" t="s">
        <v>2396</v>
      </c>
      <c r="C208" s="39">
        <v>159</v>
      </c>
    </row>
    <row r="209" spans="1:3">
      <c r="A209" s="38" t="s">
        <v>7526</v>
      </c>
      <c r="B209" s="38" t="s">
        <v>2938</v>
      </c>
      <c r="C209" s="39">
        <v>103</v>
      </c>
    </row>
    <row r="210" spans="1:3">
      <c r="A210" s="38" t="s">
        <v>7527</v>
      </c>
      <c r="B210" s="38" t="s">
        <v>1919</v>
      </c>
      <c r="C210" s="39">
        <v>285</v>
      </c>
    </row>
    <row r="211" spans="1:3">
      <c r="A211" s="38" t="s">
        <v>7528</v>
      </c>
      <c r="B211" s="38" t="s">
        <v>1300</v>
      </c>
      <c r="C211" s="39">
        <v>135</v>
      </c>
    </row>
    <row r="212" spans="1:3">
      <c r="A212" s="38" t="s">
        <v>7529</v>
      </c>
      <c r="B212" s="38" t="s">
        <v>3315</v>
      </c>
      <c r="C212" s="39">
        <v>3215</v>
      </c>
    </row>
    <row r="213" spans="1:3">
      <c r="A213" s="38" t="s">
        <v>7530</v>
      </c>
      <c r="B213" s="38" t="s">
        <v>7787</v>
      </c>
      <c r="C213" s="39">
        <v>1398</v>
      </c>
    </row>
    <row r="214" spans="1:3">
      <c r="A214" s="38" t="s">
        <v>7531</v>
      </c>
      <c r="B214" s="38" t="s">
        <v>5118</v>
      </c>
      <c r="C214" s="39">
        <v>451</v>
      </c>
    </row>
    <row r="215" spans="1:3">
      <c r="A215" s="38" t="s">
        <v>7532</v>
      </c>
      <c r="B215" s="38" t="s">
        <v>7897</v>
      </c>
      <c r="C215" s="39">
        <v>608</v>
      </c>
    </row>
    <row r="216" spans="1:3">
      <c r="A216" s="38" t="s">
        <v>7533</v>
      </c>
      <c r="B216" s="38" t="s">
        <v>4407</v>
      </c>
      <c r="C216" s="39">
        <v>68</v>
      </c>
    </row>
    <row r="217" spans="1:3">
      <c r="A217" s="38" t="s">
        <v>7534</v>
      </c>
      <c r="B217" s="38" t="s">
        <v>5898</v>
      </c>
      <c r="C217" s="39">
        <v>696</v>
      </c>
    </row>
    <row r="218" spans="1:3">
      <c r="A218" s="38" t="s">
        <v>7535</v>
      </c>
      <c r="B218" s="38" t="s">
        <v>4436</v>
      </c>
      <c r="C218" s="39">
        <v>254</v>
      </c>
    </row>
    <row r="219" spans="1:3">
      <c r="A219" s="38" t="s">
        <v>7536</v>
      </c>
      <c r="B219" s="38" t="s">
        <v>3732</v>
      </c>
      <c r="C219" s="39">
        <v>242</v>
      </c>
    </row>
    <row r="220" spans="1:3">
      <c r="A220" s="38" t="s">
        <v>7537</v>
      </c>
      <c r="B220" s="38" t="s">
        <v>7898</v>
      </c>
      <c r="C220" s="39">
        <v>490</v>
      </c>
    </row>
    <row r="221" spans="1:3">
      <c r="A221" s="38" t="s">
        <v>7538</v>
      </c>
      <c r="B221" s="38" t="s">
        <v>5797</v>
      </c>
      <c r="C221" s="39">
        <v>124</v>
      </c>
    </row>
    <row r="222" spans="1:3">
      <c r="A222" s="38" t="s">
        <v>7539</v>
      </c>
      <c r="B222" s="38" t="s">
        <v>5936</v>
      </c>
      <c r="C222" s="39">
        <v>438</v>
      </c>
    </row>
    <row r="223" spans="1:3">
      <c r="A223" s="38" t="s">
        <v>7540</v>
      </c>
      <c r="B223" s="38" t="s">
        <v>7899</v>
      </c>
      <c r="C223" s="39">
        <v>1312</v>
      </c>
    </row>
    <row r="224" spans="1:3">
      <c r="A224" s="38" t="s">
        <v>7541</v>
      </c>
      <c r="B224" s="38" t="s">
        <v>7797</v>
      </c>
      <c r="C224" s="39">
        <v>803</v>
      </c>
    </row>
    <row r="225" spans="1:3">
      <c r="A225" s="38" t="s">
        <v>7542</v>
      </c>
      <c r="B225" s="38" t="s">
        <v>5859</v>
      </c>
      <c r="C225" s="39">
        <v>584</v>
      </c>
    </row>
    <row r="226" spans="1:3">
      <c r="A226" s="38" t="s">
        <v>7543</v>
      </c>
      <c r="B226" s="38" t="s">
        <v>2483</v>
      </c>
      <c r="C226" s="39">
        <v>258</v>
      </c>
    </row>
    <row r="227" spans="1:3">
      <c r="A227" s="38" t="s">
        <v>7544</v>
      </c>
      <c r="B227" s="38" t="s">
        <v>5926</v>
      </c>
      <c r="C227" s="39">
        <v>164</v>
      </c>
    </row>
    <row r="228" spans="1:3">
      <c r="A228" s="38" t="s">
        <v>7545</v>
      </c>
      <c r="B228" s="38" t="s">
        <v>7900</v>
      </c>
      <c r="C228" s="39">
        <v>1446</v>
      </c>
    </row>
    <row r="229" spans="1:3">
      <c r="A229" s="38" t="s">
        <v>7546</v>
      </c>
      <c r="B229" s="38" t="s">
        <v>3430</v>
      </c>
      <c r="C229" s="39">
        <v>1477</v>
      </c>
    </row>
    <row r="230" spans="1:3">
      <c r="A230" s="38" t="s">
        <v>7547</v>
      </c>
      <c r="B230" s="38" t="s">
        <v>2400</v>
      </c>
      <c r="C230" s="39">
        <v>762</v>
      </c>
    </row>
    <row r="231" spans="1:3">
      <c r="A231" s="38" t="s">
        <v>7548</v>
      </c>
      <c r="B231" s="38" t="s">
        <v>3327</v>
      </c>
      <c r="C231" s="39">
        <v>809</v>
      </c>
    </row>
    <row r="232" spans="1:3">
      <c r="A232" s="38" t="s">
        <v>7549</v>
      </c>
      <c r="B232" s="38" t="s">
        <v>1845</v>
      </c>
      <c r="C232" s="39">
        <v>412</v>
      </c>
    </row>
    <row r="233" spans="1:3">
      <c r="A233" s="38" t="s">
        <v>7550</v>
      </c>
      <c r="B233" s="38" t="s">
        <v>3620</v>
      </c>
      <c r="C233" s="39">
        <v>1709</v>
      </c>
    </row>
    <row r="234" spans="1:3">
      <c r="A234" s="38" t="s">
        <v>7551</v>
      </c>
      <c r="B234" s="38" t="s">
        <v>7822</v>
      </c>
      <c r="C234" s="39">
        <v>571</v>
      </c>
    </row>
    <row r="235" spans="1:3">
      <c r="A235" s="38" t="s">
        <v>7552</v>
      </c>
      <c r="B235" s="38" t="s">
        <v>333</v>
      </c>
      <c r="C235" s="39">
        <v>562</v>
      </c>
    </row>
    <row r="236" spans="1:3">
      <c r="A236" s="38" t="s">
        <v>7553</v>
      </c>
      <c r="B236" s="38" t="s">
        <v>1219</v>
      </c>
      <c r="C236" s="39">
        <v>813</v>
      </c>
    </row>
    <row r="237" spans="1:3">
      <c r="A237" s="38" t="s">
        <v>7554</v>
      </c>
      <c r="B237" s="38" t="s">
        <v>4150</v>
      </c>
      <c r="C237" s="39">
        <v>3021</v>
      </c>
    </row>
    <row r="238" spans="1:3">
      <c r="A238" s="38" t="s">
        <v>7555</v>
      </c>
      <c r="B238" s="38" t="s">
        <v>7795</v>
      </c>
      <c r="C238" s="39">
        <v>665</v>
      </c>
    </row>
    <row r="239" spans="1:3">
      <c r="A239" s="38" t="s">
        <v>7556</v>
      </c>
      <c r="B239" s="38" t="s">
        <v>7901</v>
      </c>
      <c r="C239" s="39">
        <v>2001</v>
      </c>
    </row>
    <row r="240" spans="1:3">
      <c r="A240" s="38" t="s">
        <v>7557</v>
      </c>
      <c r="B240" s="38" t="s">
        <v>7087</v>
      </c>
      <c r="C240" s="39">
        <v>390</v>
      </c>
    </row>
    <row r="241" spans="1:3">
      <c r="A241" s="38" t="s">
        <v>7558</v>
      </c>
      <c r="B241" s="38" t="s">
        <v>4992</v>
      </c>
      <c r="C241" s="39">
        <v>904</v>
      </c>
    </row>
    <row r="242" spans="1:3">
      <c r="A242" s="38" t="s">
        <v>7835</v>
      </c>
      <c r="B242" s="38" t="s">
        <v>7836</v>
      </c>
      <c r="C242" s="39">
        <v>281</v>
      </c>
    </row>
    <row r="243" spans="1:3">
      <c r="A243" s="38" t="s">
        <v>7559</v>
      </c>
      <c r="B243" s="38" t="s">
        <v>1342</v>
      </c>
      <c r="C243" s="39">
        <v>593</v>
      </c>
    </row>
    <row r="244" spans="1:3">
      <c r="A244" s="38" t="s">
        <v>7560</v>
      </c>
      <c r="B244" s="38" t="s">
        <v>679</v>
      </c>
      <c r="C244" s="39">
        <v>129</v>
      </c>
    </row>
    <row r="245" spans="1:3">
      <c r="A245" s="38" t="s">
        <v>7561</v>
      </c>
      <c r="B245" s="38" t="s">
        <v>4458</v>
      </c>
      <c r="C245" s="39">
        <v>755</v>
      </c>
    </row>
    <row r="246" spans="1:3">
      <c r="A246" s="38" t="s">
        <v>7562</v>
      </c>
      <c r="B246" s="38" t="s">
        <v>4313</v>
      </c>
      <c r="C246" s="39">
        <v>1305</v>
      </c>
    </row>
    <row r="247" spans="1:3">
      <c r="A247" s="38" t="s">
        <v>7563</v>
      </c>
      <c r="B247" s="38" t="s">
        <v>3832</v>
      </c>
      <c r="C247" s="39">
        <v>549</v>
      </c>
    </row>
    <row r="248" spans="1:3">
      <c r="A248" s="38" t="s">
        <v>7564</v>
      </c>
      <c r="B248" s="38" t="s">
        <v>7782</v>
      </c>
      <c r="C248" s="39">
        <v>1481</v>
      </c>
    </row>
    <row r="249" spans="1:3">
      <c r="A249" s="38" t="s">
        <v>7565</v>
      </c>
      <c r="B249" s="38" t="s">
        <v>2922</v>
      </c>
      <c r="C249" s="39">
        <v>714</v>
      </c>
    </row>
    <row r="250" spans="1:3">
      <c r="A250" s="38" t="s">
        <v>7566</v>
      </c>
      <c r="B250" s="38" t="s">
        <v>4006</v>
      </c>
      <c r="C250" s="39">
        <v>718</v>
      </c>
    </row>
    <row r="251" spans="1:3">
      <c r="A251" s="38" t="s">
        <v>7567</v>
      </c>
      <c r="B251" s="38" t="s">
        <v>3098</v>
      </c>
      <c r="C251" s="39">
        <v>400</v>
      </c>
    </row>
    <row r="252" spans="1:3">
      <c r="A252" s="38" t="s">
        <v>7568</v>
      </c>
      <c r="B252" s="38" t="s">
        <v>3815</v>
      </c>
      <c r="C252" s="39">
        <v>327</v>
      </c>
    </row>
    <row r="253" spans="1:3">
      <c r="A253" s="38" t="s">
        <v>7569</v>
      </c>
      <c r="B253" s="38" t="s">
        <v>344</v>
      </c>
      <c r="C253" s="39">
        <v>548</v>
      </c>
    </row>
    <row r="254" spans="1:3">
      <c r="A254" s="38" t="s">
        <v>7570</v>
      </c>
      <c r="B254" s="38" t="s">
        <v>415</v>
      </c>
      <c r="C254" s="39">
        <v>340</v>
      </c>
    </row>
    <row r="255" spans="1:3">
      <c r="A255" s="38" t="s">
        <v>7571</v>
      </c>
      <c r="B255" s="38" t="s">
        <v>557</v>
      </c>
      <c r="C255" s="39">
        <v>1347</v>
      </c>
    </row>
    <row r="256" spans="1:3">
      <c r="A256" s="38" t="s">
        <v>7572</v>
      </c>
      <c r="B256" s="38" t="s">
        <v>7902</v>
      </c>
      <c r="C256" s="39">
        <v>1089</v>
      </c>
    </row>
    <row r="257" spans="1:3">
      <c r="A257" s="38" t="s">
        <v>7573</v>
      </c>
      <c r="B257" s="38" t="s">
        <v>4104</v>
      </c>
      <c r="C257" s="39">
        <v>1610</v>
      </c>
    </row>
    <row r="258" spans="1:3">
      <c r="A258" s="38" t="s">
        <v>7574</v>
      </c>
      <c r="B258" s="38" t="s">
        <v>7799</v>
      </c>
      <c r="C258" s="39">
        <v>917</v>
      </c>
    </row>
    <row r="259" spans="1:3">
      <c r="A259" s="38" t="s">
        <v>7575</v>
      </c>
      <c r="B259" s="38" t="s">
        <v>3992</v>
      </c>
      <c r="C259" s="39">
        <v>604</v>
      </c>
    </row>
    <row r="260" spans="1:3">
      <c r="A260" s="38" t="s">
        <v>7576</v>
      </c>
      <c r="B260" s="38" t="s">
        <v>3580</v>
      </c>
      <c r="C260" s="39">
        <v>456</v>
      </c>
    </row>
    <row r="261" spans="1:3">
      <c r="A261" s="38" t="s">
        <v>7577</v>
      </c>
      <c r="B261" s="38" t="s">
        <v>3750</v>
      </c>
      <c r="C261" s="39">
        <v>384</v>
      </c>
    </row>
    <row r="262" spans="1:3">
      <c r="A262" s="38" t="s">
        <v>7578</v>
      </c>
      <c r="B262" s="38" t="s">
        <v>2891</v>
      </c>
      <c r="C262" s="39">
        <v>605</v>
      </c>
    </row>
    <row r="263" spans="1:3">
      <c r="A263" s="38" t="s">
        <v>7579</v>
      </c>
      <c r="B263" s="38" t="s">
        <v>4796</v>
      </c>
      <c r="C263" s="39">
        <v>459</v>
      </c>
    </row>
    <row r="264" spans="1:3">
      <c r="A264" s="38" t="s">
        <v>7854</v>
      </c>
      <c r="B264" s="38" t="s">
        <v>7855</v>
      </c>
      <c r="C264" s="39">
        <v>38</v>
      </c>
    </row>
    <row r="265" spans="1:3">
      <c r="A265" s="38" t="s">
        <v>7580</v>
      </c>
      <c r="B265" s="38" t="s">
        <v>5453</v>
      </c>
      <c r="C265" s="39">
        <v>342</v>
      </c>
    </row>
    <row r="266" spans="1:3">
      <c r="A266" s="38" t="s">
        <v>7581</v>
      </c>
      <c r="B266" s="38" t="s">
        <v>6428</v>
      </c>
      <c r="C266" s="39">
        <v>600</v>
      </c>
    </row>
    <row r="267" spans="1:3">
      <c r="A267" s="38" t="s">
        <v>7582</v>
      </c>
      <c r="B267" s="38" t="s">
        <v>1310</v>
      </c>
      <c r="C267" s="39">
        <v>504</v>
      </c>
    </row>
    <row r="268" spans="1:3">
      <c r="A268" s="38" t="s">
        <v>7583</v>
      </c>
      <c r="B268" s="38" t="s">
        <v>6801</v>
      </c>
      <c r="C268" s="39">
        <v>255</v>
      </c>
    </row>
    <row r="269" spans="1:3">
      <c r="A269" s="38" t="s">
        <v>7584</v>
      </c>
      <c r="B269" s="38" t="s">
        <v>174</v>
      </c>
      <c r="C269" s="39">
        <v>1287</v>
      </c>
    </row>
    <row r="270" spans="1:3">
      <c r="A270" s="38" t="s">
        <v>7585</v>
      </c>
      <c r="B270" s="38" t="s">
        <v>4027</v>
      </c>
      <c r="C270" s="39">
        <v>1342</v>
      </c>
    </row>
    <row r="271" spans="1:3">
      <c r="A271" s="38" t="s">
        <v>7586</v>
      </c>
      <c r="B271" s="38" t="s">
        <v>2911</v>
      </c>
      <c r="C271" s="39">
        <v>7509</v>
      </c>
    </row>
    <row r="272" spans="1:3">
      <c r="A272" s="38" t="s">
        <v>7587</v>
      </c>
      <c r="B272" s="38" t="s">
        <v>7803</v>
      </c>
      <c r="C272" s="39">
        <v>907</v>
      </c>
    </row>
    <row r="273" spans="1:3">
      <c r="A273" s="38" t="s">
        <v>7588</v>
      </c>
      <c r="B273" s="38" t="s">
        <v>3963</v>
      </c>
      <c r="C273" s="39">
        <v>327</v>
      </c>
    </row>
    <row r="274" spans="1:3">
      <c r="A274" s="38" t="s">
        <v>7589</v>
      </c>
      <c r="B274" s="38" t="s">
        <v>7796</v>
      </c>
      <c r="C274" s="39">
        <v>762</v>
      </c>
    </row>
    <row r="275" spans="1:3">
      <c r="A275" s="38" t="s">
        <v>7827</v>
      </c>
      <c r="B275" s="38" t="s">
        <v>7828</v>
      </c>
      <c r="C275" s="39">
        <v>648</v>
      </c>
    </row>
    <row r="276" spans="1:3">
      <c r="A276" s="38" t="s">
        <v>7590</v>
      </c>
      <c r="B276" s="38" t="s">
        <v>7903</v>
      </c>
      <c r="C276" s="39">
        <v>101</v>
      </c>
    </row>
    <row r="277" spans="1:3">
      <c r="A277" s="38" t="s">
        <v>7591</v>
      </c>
      <c r="B277" s="38" t="s">
        <v>167</v>
      </c>
      <c r="C277" s="39">
        <v>597</v>
      </c>
    </row>
    <row r="278" spans="1:3">
      <c r="A278" s="38" t="s">
        <v>7592</v>
      </c>
      <c r="B278" s="38" t="s">
        <v>7904</v>
      </c>
      <c r="C278" s="39">
        <v>41</v>
      </c>
    </row>
    <row r="279" spans="1:3">
      <c r="A279" s="38" t="s">
        <v>7593</v>
      </c>
      <c r="B279" s="38" t="s">
        <v>5960</v>
      </c>
      <c r="C279" s="39">
        <v>821</v>
      </c>
    </row>
    <row r="280" spans="1:3">
      <c r="A280" s="38" t="s">
        <v>7594</v>
      </c>
      <c r="B280" s="38" t="s">
        <v>5394</v>
      </c>
      <c r="C280" s="39">
        <v>349</v>
      </c>
    </row>
    <row r="281" spans="1:3">
      <c r="A281" s="38" t="s">
        <v>7595</v>
      </c>
      <c r="B281" s="38" t="s">
        <v>533</v>
      </c>
      <c r="C281" s="39">
        <v>919</v>
      </c>
    </row>
    <row r="282" spans="1:3">
      <c r="A282" s="38" t="s">
        <v>7596</v>
      </c>
      <c r="B282" s="38" t="s">
        <v>2391</v>
      </c>
      <c r="C282" s="39">
        <v>88</v>
      </c>
    </row>
    <row r="283" spans="1:3">
      <c r="A283" s="38" t="s">
        <v>7597</v>
      </c>
      <c r="B283" s="38" t="s">
        <v>7905</v>
      </c>
      <c r="C283" s="39">
        <v>302</v>
      </c>
    </row>
    <row r="284" spans="1:3">
      <c r="A284" s="38" t="s">
        <v>7598</v>
      </c>
      <c r="B284" s="38" t="s">
        <v>6436</v>
      </c>
      <c r="C284" s="39">
        <v>189</v>
      </c>
    </row>
    <row r="285" spans="1:3">
      <c r="A285" s="38" t="s">
        <v>7599</v>
      </c>
      <c r="B285" s="38" t="s">
        <v>6895</v>
      </c>
      <c r="C285" s="39">
        <v>187</v>
      </c>
    </row>
    <row r="286" spans="1:3">
      <c r="A286" s="38" t="s">
        <v>7600</v>
      </c>
      <c r="B286" s="38" t="s">
        <v>7853</v>
      </c>
      <c r="C286" s="39">
        <v>29</v>
      </c>
    </row>
    <row r="287" spans="1:3">
      <c r="A287" s="38" t="s">
        <v>7601</v>
      </c>
      <c r="B287" s="38" t="s">
        <v>805</v>
      </c>
      <c r="C287" s="39">
        <v>143</v>
      </c>
    </row>
    <row r="288" spans="1:3">
      <c r="A288" s="38" t="s">
        <v>7602</v>
      </c>
      <c r="B288" s="38" t="s">
        <v>7848</v>
      </c>
      <c r="C288" s="39">
        <v>140</v>
      </c>
    </row>
    <row r="289" spans="1:3">
      <c r="A289" s="38" t="s">
        <v>7603</v>
      </c>
      <c r="B289" s="38" t="s">
        <v>7851</v>
      </c>
      <c r="C289" s="39">
        <v>97</v>
      </c>
    </row>
    <row r="290" spans="1:3">
      <c r="A290" s="38" t="s">
        <v>7604</v>
      </c>
      <c r="B290" s="38" t="s">
        <v>1402</v>
      </c>
      <c r="C290" s="39">
        <v>28</v>
      </c>
    </row>
    <row r="291" spans="1:3">
      <c r="A291" s="38" t="s">
        <v>7605</v>
      </c>
      <c r="B291" s="38" t="s">
        <v>7906</v>
      </c>
      <c r="C291" s="39">
        <v>86</v>
      </c>
    </row>
    <row r="292" spans="1:3">
      <c r="A292" s="38" t="s">
        <v>7606</v>
      </c>
      <c r="B292" s="38" t="s">
        <v>7841</v>
      </c>
      <c r="C292" s="39">
        <v>282</v>
      </c>
    </row>
    <row r="293" spans="1:3">
      <c r="A293" s="38" t="s">
        <v>7607</v>
      </c>
      <c r="B293" s="38" t="s">
        <v>4101</v>
      </c>
      <c r="C293" s="39">
        <v>75323</v>
      </c>
    </row>
    <row r="294" spans="1:3">
      <c r="A294" s="38" t="s">
        <v>7608</v>
      </c>
      <c r="B294" s="38" t="s">
        <v>4898</v>
      </c>
      <c r="C294" s="39">
        <v>375</v>
      </c>
    </row>
    <row r="295" spans="1:3">
      <c r="A295" s="38" t="s">
        <v>7609</v>
      </c>
      <c r="B295" s="38" t="s">
        <v>7826</v>
      </c>
      <c r="C295" s="39">
        <v>495</v>
      </c>
    </row>
    <row r="296" spans="1:3">
      <c r="A296" s="38" t="s">
        <v>7610</v>
      </c>
      <c r="B296" s="38" t="s">
        <v>7907</v>
      </c>
      <c r="C296" s="39">
        <v>3861</v>
      </c>
    </row>
    <row r="297" spans="1:3">
      <c r="A297" s="38" t="s">
        <v>7611</v>
      </c>
      <c r="B297" s="38" t="s">
        <v>7908</v>
      </c>
      <c r="C297" s="39">
        <v>1797</v>
      </c>
    </row>
    <row r="298" spans="1:3">
      <c r="A298" s="38" t="s">
        <v>7612</v>
      </c>
      <c r="B298" s="38" t="s">
        <v>5189</v>
      </c>
      <c r="C298" s="39">
        <v>117</v>
      </c>
    </row>
    <row r="299" spans="1:3">
      <c r="A299" s="38" t="s">
        <v>7613</v>
      </c>
      <c r="B299" s="38" t="s">
        <v>5958</v>
      </c>
      <c r="C299" s="39">
        <v>130</v>
      </c>
    </row>
    <row r="300" spans="1:3">
      <c r="A300" s="38" t="s">
        <v>7614</v>
      </c>
      <c r="B300" s="38" t="s">
        <v>2858</v>
      </c>
      <c r="C300" s="39">
        <v>343</v>
      </c>
    </row>
    <row r="301" spans="1:3">
      <c r="A301" s="38" t="s">
        <v>7615</v>
      </c>
      <c r="B301" s="38" t="s">
        <v>776</v>
      </c>
      <c r="C301" s="39">
        <v>1063</v>
      </c>
    </row>
    <row r="302" spans="1:3">
      <c r="A302" s="38" t="s">
        <v>7616</v>
      </c>
      <c r="B302" s="38" t="s">
        <v>6419</v>
      </c>
      <c r="C302" s="39">
        <v>564</v>
      </c>
    </row>
    <row r="303" spans="1:3">
      <c r="A303" s="38" t="s">
        <v>7617</v>
      </c>
      <c r="B303" s="38" t="s">
        <v>791</v>
      </c>
      <c r="C303" s="39">
        <v>1943</v>
      </c>
    </row>
    <row r="304" spans="1:3">
      <c r="A304" s="38" t="s">
        <v>7618</v>
      </c>
      <c r="B304" s="38" t="s">
        <v>970</v>
      </c>
      <c r="C304" s="39">
        <v>1721</v>
      </c>
    </row>
    <row r="305" spans="1:3">
      <c r="A305" s="38" t="s">
        <v>7619</v>
      </c>
      <c r="B305" s="38" t="s">
        <v>7292</v>
      </c>
      <c r="C305" s="39">
        <v>368</v>
      </c>
    </row>
    <row r="306" spans="1:3">
      <c r="A306" s="38" t="s">
        <v>7620</v>
      </c>
      <c r="B306" s="38" t="s">
        <v>7798</v>
      </c>
      <c r="C306" s="39">
        <v>971</v>
      </c>
    </row>
    <row r="307" spans="1:3">
      <c r="A307" s="38" t="s">
        <v>7621</v>
      </c>
      <c r="B307" s="38" t="s">
        <v>7909</v>
      </c>
      <c r="C307" s="39">
        <v>760</v>
      </c>
    </row>
    <row r="308" spans="1:3">
      <c r="A308" s="38" t="s">
        <v>7622</v>
      </c>
      <c r="B308" s="38" t="s">
        <v>4504</v>
      </c>
      <c r="C308" s="39">
        <v>3320</v>
      </c>
    </row>
    <row r="309" spans="1:3">
      <c r="A309" s="38" t="s">
        <v>7623</v>
      </c>
      <c r="B309" s="38" t="s">
        <v>7816</v>
      </c>
      <c r="C309" s="39">
        <v>472</v>
      </c>
    </row>
    <row r="310" spans="1:3">
      <c r="A310" s="38" t="s">
        <v>7624</v>
      </c>
      <c r="B310" s="38" t="s">
        <v>4299</v>
      </c>
      <c r="C310" s="39">
        <v>194</v>
      </c>
    </row>
    <row r="311" spans="1:3">
      <c r="A311" s="38" t="s">
        <v>7625</v>
      </c>
      <c r="B311" s="38" t="s">
        <v>7794</v>
      </c>
      <c r="C311" s="39">
        <v>956</v>
      </c>
    </row>
    <row r="312" spans="1:3">
      <c r="A312" s="38" t="s">
        <v>7626</v>
      </c>
      <c r="B312" s="38" t="s">
        <v>4682</v>
      </c>
      <c r="C312" s="39">
        <v>1300</v>
      </c>
    </row>
    <row r="313" spans="1:3">
      <c r="A313" s="38" t="s">
        <v>7627</v>
      </c>
      <c r="B313" s="38" t="s">
        <v>4647</v>
      </c>
      <c r="C313" s="39">
        <v>237</v>
      </c>
    </row>
    <row r="314" spans="1:3">
      <c r="A314" s="38" t="s">
        <v>7628</v>
      </c>
      <c r="B314" s="38" t="s">
        <v>4143</v>
      </c>
      <c r="C314" s="39">
        <v>133</v>
      </c>
    </row>
    <row r="315" spans="1:3">
      <c r="A315" s="38" t="s">
        <v>7629</v>
      </c>
      <c r="B315" s="38" t="s">
        <v>4418</v>
      </c>
      <c r="C315" s="39">
        <v>343</v>
      </c>
    </row>
    <row r="316" spans="1:3">
      <c r="A316" s="38" t="s">
        <v>7630</v>
      </c>
      <c r="B316" s="38" t="s">
        <v>5827</v>
      </c>
      <c r="C316" s="39">
        <v>161</v>
      </c>
    </row>
    <row r="317" spans="1:3">
      <c r="A317" s="38" t="s">
        <v>7631</v>
      </c>
      <c r="B317" s="38" t="s">
        <v>5625</v>
      </c>
      <c r="C317" s="39">
        <v>453</v>
      </c>
    </row>
    <row r="318" spans="1:3">
      <c r="A318" s="38" t="s">
        <v>7632</v>
      </c>
      <c r="B318" s="38" t="s">
        <v>7781</v>
      </c>
      <c r="C318" s="39">
        <v>1473</v>
      </c>
    </row>
    <row r="319" spans="1:3">
      <c r="A319" s="38" t="s">
        <v>7633</v>
      </c>
      <c r="B319" s="38" t="s">
        <v>7910</v>
      </c>
      <c r="C319" s="39">
        <v>3801</v>
      </c>
    </row>
    <row r="320" spans="1:3">
      <c r="A320" s="38" t="s">
        <v>7634</v>
      </c>
      <c r="B320" s="38" t="s">
        <v>7810</v>
      </c>
      <c r="C320" s="39">
        <v>729</v>
      </c>
    </row>
    <row r="321" spans="1:3">
      <c r="A321" s="38" t="s">
        <v>7635</v>
      </c>
      <c r="B321" s="38" t="s">
        <v>620</v>
      </c>
      <c r="C321" s="39">
        <v>594</v>
      </c>
    </row>
    <row r="322" spans="1:3">
      <c r="A322" s="38" t="s">
        <v>7636</v>
      </c>
      <c r="B322" s="38" t="s">
        <v>4697</v>
      </c>
      <c r="C322" s="39">
        <v>5544</v>
      </c>
    </row>
    <row r="323" spans="1:3">
      <c r="A323" s="38" t="s">
        <v>7637</v>
      </c>
      <c r="B323" s="38" t="s">
        <v>7818</v>
      </c>
      <c r="C323" s="39">
        <v>591</v>
      </c>
    </row>
    <row r="324" spans="1:3">
      <c r="A324" s="38" t="s">
        <v>7638</v>
      </c>
      <c r="B324" s="38" t="s">
        <v>788</v>
      </c>
      <c r="C324" s="39">
        <v>494</v>
      </c>
    </row>
    <row r="325" spans="1:3">
      <c r="A325" s="38" t="s">
        <v>7639</v>
      </c>
      <c r="B325" s="38" t="s">
        <v>4824</v>
      </c>
      <c r="C325" s="39">
        <v>5998</v>
      </c>
    </row>
    <row r="326" spans="1:3">
      <c r="A326" s="38" t="s">
        <v>7640</v>
      </c>
      <c r="B326" s="38" t="s">
        <v>1870</v>
      </c>
      <c r="C326" s="39">
        <v>402</v>
      </c>
    </row>
    <row r="327" spans="1:3">
      <c r="A327" s="38" t="s">
        <v>7641</v>
      </c>
      <c r="B327" s="38" t="s">
        <v>7815</v>
      </c>
      <c r="C327" s="39">
        <v>436</v>
      </c>
    </row>
    <row r="328" spans="1:3">
      <c r="A328" s="38" t="s">
        <v>7642</v>
      </c>
      <c r="B328" s="38" t="s">
        <v>7849</v>
      </c>
      <c r="C328" s="39">
        <v>174</v>
      </c>
    </row>
    <row r="329" spans="1:3">
      <c r="A329" s="38" t="s">
        <v>7643</v>
      </c>
      <c r="B329" s="38" t="s">
        <v>7824</v>
      </c>
      <c r="C329" s="39">
        <v>429</v>
      </c>
    </row>
    <row r="330" spans="1:3">
      <c r="A330" s="38" t="s">
        <v>7644</v>
      </c>
      <c r="B330" s="38" t="s">
        <v>763</v>
      </c>
      <c r="C330" s="39">
        <v>612</v>
      </c>
    </row>
    <row r="331" spans="1:3">
      <c r="A331" s="38" t="s">
        <v>7645</v>
      </c>
      <c r="B331" s="38" t="s">
        <v>4999</v>
      </c>
      <c r="C331" s="39">
        <v>561</v>
      </c>
    </row>
    <row r="332" spans="1:3">
      <c r="A332" s="38" t="s">
        <v>7646</v>
      </c>
      <c r="B332" s="38" t="s">
        <v>5399</v>
      </c>
      <c r="C332" s="39">
        <v>233</v>
      </c>
    </row>
    <row r="333" spans="1:3">
      <c r="A333" s="38" t="s">
        <v>7647</v>
      </c>
      <c r="B333" s="38" t="s">
        <v>1227</v>
      </c>
      <c r="C333" s="39">
        <v>2410</v>
      </c>
    </row>
    <row r="334" spans="1:3">
      <c r="A334" s="38" t="s">
        <v>7648</v>
      </c>
      <c r="B334" s="38" t="s">
        <v>2900</v>
      </c>
      <c r="C334" s="39">
        <v>378</v>
      </c>
    </row>
    <row r="335" spans="1:3">
      <c r="A335" s="38" t="s">
        <v>7649</v>
      </c>
      <c r="B335" s="38" t="s">
        <v>7820</v>
      </c>
      <c r="C335" s="39">
        <v>487</v>
      </c>
    </row>
    <row r="336" spans="1:3">
      <c r="A336" s="38" t="s">
        <v>7650</v>
      </c>
      <c r="B336" s="38" t="s">
        <v>7288</v>
      </c>
      <c r="C336" s="39">
        <v>345</v>
      </c>
    </row>
    <row r="337" spans="1:3">
      <c r="A337" s="38" t="s">
        <v>7651</v>
      </c>
      <c r="B337" s="38" t="s">
        <v>7784</v>
      </c>
      <c r="C337" s="39">
        <v>1424</v>
      </c>
    </row>
    <row r="338" spans="1:3">
      <c r="A338" s="38" t="s">
        <v>7652</v>
      </c>
      <c r="B338" s="38" t="s">
        <v>6998</v>
      </c>
      <c r="C338" s="39">
        <v>1002</v>
      </c>
    </row>
    <row r="339" spans="1:3">
      <c r="A339" s="38" t="s">
        <v>7653</v>
      </c>
      <c r="B339" s="38" t="s">
        <v>412</v>
      </c>
      <c r="C339" s="39">
        <v>120</v>
      </c>
    </row>
    <row r="340" spans="1:3">
      <c r="A340" s="38" t="s">
        <v>7654</v>
      </c>
      <c r="B340" s="38" t="s">
        <v>1316</v>
      </c>
      <c r="C340" s="39">
        <v>410</v>
      </c>
    </row>
    <row r="341" spans="1:3">
      <c r="A341" s="38" t="s">
        <v>7655</v>
      </c>
      <c r="B341" s="38" t="s">
        <v>4923</v>
      </c>
      <c r="C341" s="39">
        <v>2422</v>
      </c>
    </row>
    <row r="342" spans="1:3">
      <c r="A342" s="38" t="s">
        <v>7656</v>
      </c>
      <c r="B342" s="38" t="s">
        <v>7777</v>
      </c>
      <c r="C342" s="39">
        <v>2096</v>
      </c>
    </row>
    <row r="343" spans="1:3">
      <c r="A343" s="38" t="s">
        <v>7657</v>
      </c>
      <c r="B343" s="38" t="s">
        <v>5027</v>
      </c>
      <c r="C343" s="39">
        <v>1111</v>
      </c>
    </row>
    <row r="344" spans="1:3">
      <c r="A344" s="38" t="s">
        <v>7658</v>
      </c>
      <c r="B344" s="38" t="s">
        <v>701</v>
      </c>
      <c r="C344" s="39">
        <v>606</v>
      </c>
    </row>
    <row r="345" spans="1:3">
      <c r="A345" s="38" t="s">
        <v>7659</v>
      </c>
      <c r="B345" s="38" t="s">
        <v>7779</v>
      </c>
      <c r="C345" s="39">
        <v>1961</v>
      </c>
    </row>
    <row r="346" spans="1:3">
      <c r="A346" s="38" t="s">
        <v>7660</v>
      </c>
      <c r="B346" s="38" t="s">
        <v>938</v>
      </c>
      <c r="C346" s="39">
        <v>1468</v>
      </c>
    </row>
    <row r="347" spans="1:3">
      <c r="A347" s="38" t="s">
        <v>7661</v>
      </c>
      <c r="B347" s="38" t="s">
        <v>7789</v>
      </c>
      <c r="C347" s="39">
        <v>1319</v>
      </c>
    </row>
    <row r="348" spans="1:3">
      <c r="A348" s="38" t="s">
        <v>7662</v>
      </c>
      <c r="B348" s="38" t="s">
        <v>5491</v>
      </c>
      <c r="C348" s="39">
        <v>1036</v>
      </c>
    </row>
    <row r="349" spans="1:3">
      <c r="A349" s="38" t="s">
        <v>7663</v>
      </c>
      <c r="B349" s="38" t="s">
        <v>736</v>
      </c>
      <c r="C349" s="39">
        <v>636</v>
      </c>
    </row>
    <row r="350" spans="1:3">
      <c r="A350" s="38" t="s">
        <v>7664</v>
      </c>
      <c r="B350" s="38" t="s">
        <v>3132</v>
      </c>
      <c r="C350" s="39">
        <v>1525</v>
      </c>
    </row>
    <row r="351" spans="1:3">
      <c r="A351" s="38" t="s">
        <v>7665</v>
      </c>
      <c r="B351" s="38" t="s">
        <v>2863</v>
      </c>
      <c r="C351" s="39">
        <v>783</v>
      </c>
    </row>
    <row r="352" spans="1:3">
      <c r="A352" s="38" t="s">
        <v>7666</v>
      </c>
      <c r="B352" s="38" t="s">
        <v>630</v>
      </c>
      <c r="C352" s="39">
        <v>268</v>
      </c>
    </row>
    <row r="353" spans="1:3">
      <c r="A353" s="38" t="s">
        <v>7667</v>
      </c>
      <c r="B353" s="38" t="s">
        <v>7776</v>
      </c>
      <c r="C353" s="39">
        <v>2154</v>
      </c>
    </row>
    <row r="354" spans="1:3">
      <c r="A354" s="38" t="s">
        <v>7668</v>
      </c>
      <c r="B354" s="38" t="s">
        <v>7911</v>
      </c>
      <c r="C354" s="39">
        <v>362</v>
      </c>
    </row>
    <row r="355" spans="1:3">
      <c r="A355" s="38" t="s">
        <v>7669</v>
      </c>
      <c r="B355" s="38" t="s">
        <v>2410</v>
      </c>
      <c r="C355" s="39">
        <v>1563</v>
      </c>
    </row>
    <row r="356" spans="1:3">
      <c r="A356" s="38" t="s">
        <v>7670</v>
      </c>
      <c r="B356" s="38" t="s">
        <v>217</v>
      </c>
      <c r="C356" s="39">
        <v>577</v>
      </c>
    </row>
    <row r="357" spans="1:3">
      <c r="A357" s="38" t="s">
        <v>7671</v>
      </c>
      <c r="B357" s="38" t="s">
        <v>3775</v>
      </c>
      <c r="C357" s="39">
        <v>289</v>
      </c>
    </row>
    <row r="358" spans="1:3">
      <c r="A358" s="38" t="s">
        <v>7672</v>
      </c>
      <c r="B358" s="38" t="s">
        <v>3754</v>
      </c>
      <c r="C358" s="39">
        <v>966</v>
      </c>
    </row>
    <row r="359" spans="1:3">
      <c r="A359" s="38" t="s">
        <v>7673</v>
      </c>
      <c r="B359" s="38" t="s">
        <v>5244</v>
      </c>
      <c r="C359" s="39">
        <v>2891</v>
      </c>
    </row>
    <row r="360" spans="1:3">
      <c r="A360" s="38" t="s">
        <v>7674</v>
      </c>
      <c r="B360" s="38" t="s">
        <v>370</v>
      </c>
      <c r="C360" s="39">
        <v>1832</v>
      </c>
    </row>
    <row r="361" spans="1:3">
      <c r="A361" s="38" t="s">
        <v>7675</v>
      </c>
      <c r="B361" s="38" t="s">
        <v>7772</v>
      </c>
      <c r="C361" s="39">
        <v>3141</v>
      </c>
    </row>
    <row r="362" spans="1:3">
      <c r="A362" s="38" t="s">
        <v>7676</v>
      </c>
      <c r="B362" s="38" t="s">
        <v>7775</v>
      </c>
      <c r="C362" s="39">
        <v>1914</v>
      </c>
    </row>
    <row r="363" spans="1:3">
      <c r="A363" s="38" t="s">
        <v>7677</v>
      </c>
      <c r="B363" s="38" t="s">
        <v>1306</v>
      </c>
      <c r="C363" s="39">
        <v>1107</v>
      </c>
    </row>
    <row r="364" spans="1:3">
      <c r="A364" s="38" t="s">
        <v>7678</v>
      </c>
      <c r="B364" s="38" t="s">
        <v>6788</v>
      </c>
      <c r="C364" s="39">
        <v>255</v>
      </c>
    </row>
    <row r="365" spans="1:3">
      <c r="A365" s="38" t="s">
        <v>7679</v>
      </c>
      <c r="B365" s="38" t="s">
        <v>7912</v>
      </c>
      <c r="C365" s="39">
        <v>7016</v>
      </c>
    </row>
    <row r="366" spans="1:3">
      <c r="A366" s="38" t="s">
        <v>7680</v>
      </c>
      <c r="B366" s="38" t="s">
        <v>205</v>
      </c>
      <c r="C366" s="39">
        <v>478</v>
      </c>
    </row>
    <row r="367" spans="1:3">
      <c r="A367" s="38" t="s">
        <v>7681</v>
      </c>
      <c r="B367" s="38" t="s">
        <v>7039</v>
      </c>
      <c r="C367" s="39">
        <v>267</v>
      </c>
    </row>
    <row r="368" spans="1:3">
      <c r="A368" s="38" t="s">
        <v>7682</v>
      </c>
      <c r="B368" s="38" t="s">
        <v>7913</v>
      </c>
      <c r="C368" s="39">
        <v>4609</v>
      </c>
    </row>
    <row r="369" spans="1:3">
      <c r="A369" s="38" t="s">
        <v>7683</v>
      </c>
      <c r="B369" s="38" t="s">
        <v>7847</v>
      </c>
      <c r="C369" s="39">
        <v>168</v>
      </c>
    </row>
    <row r="370" spans="1:3">
      <c r="A370" s="38" t="s">
        <v>7684</v>
      </c>
      <c r="B370" s="38" t="s">
        <v>5227</v>
      </c>
      <c r="C370" s="39">
        <v>2176</v>
      </c>
    </row>
    <row r="371" spans="1:3">
      <c r="A371" s="38" t="s">
        <v>7685</v>
      </c>
      <c r="B371" s="38" t="s">
        <v>6572</v>
      </c>
      <c r="C371" s="39">
        <v>646</v>
      </c>
    </row>
    <row r="372" spans="1:3">
      <c r="A372" s="38" t="s">
        <v>7686</v>
      </c>
      <c r="B372" s="38" t="s">
        <v>4911</v>
      </c>
      <c r="C372" s="39">
        <v>203</v>
      </c>
    </row>
    <row r="373" spans="1:3">
      <c r="A373" s="38" t="s">
        <v>7687</v>
      </c>
      <c r="B373" s="38" t="s">
        <v>5057</v>
      </c>
      <c r="C373" s="39">
        <v>818</v>
      </c>
    </row>
    <row r="374" spans="1:3">
      <c r="A374" s="38" t="s">
        <v>7688</v>
      </c>
      <c r="B374" s="38" t="s">
        <v>7914</v>
      </c>
      <c r="C374" s="39">
        <v>735</v>
      </c>
    </row>
    <row r="375" spans="1:3">
      <c r="A375" s="38" t="s">
        <v>7689</v>
      </c>
      <c r="B375" s="38" t="s">
        <v>7825</v>
      </c>
      <c r="C375" s="39">
        <v>390</v>
      </c>
    </row>
    <row r="376" spans="1:3">
      <c r="A376" s="38" t="s">
        <v>7690</v>
      </c>
      <c r="B376" s="38" t="s">
        <v>6772</v>
      </c>
      <c r="C376" s="39">
        <v>419</v>
      </c>
    </row>
    <row r="377" spans="1:3">
      <c r="A377" s="38" t="s">
        <v>7691</v>
      </c>
      <c r="B377" s="38" t="s">
        <v>724</v>
      </c>
      <c r="C377" s="39">
        <v>185</v>
      </c>
    </row>
    <row r="378" spans="1:3">
      <c r="A378" s="38" t="s">
        <v>7692</v>
      </c>
      <c r="B378" s="38" t="s">
        <v>7813</v>
      </c>
      <c r="C378" s="39">
        <v>520</v>
      </c>
    </row>
    <row r="379" spans="1:3">
      <c r="A379" s="38" t="s">
        <v>7693</v>
      </c>
      <c r="B379" s="38" t="s">
        <v>4896</v>
      </c>
      <c r="C379" s="39">
        <v>174</v>
      </c>
    </row>
    <row r="380" spans="1:3">
      <c r="A380" s="38" t="s">
        <v>7694</v>
      </c>
      <c r="B380" s="38" t="s">
        <v>3044</v>
      </c>
      <c r="C380" s="39">
        <v>237</v>
      </c>
    </row>
    <row r="381" spans="1:3">
      <c r="A381" s="38" t="s">
        <v>7695</v>
      </c>
      <c r="B381" s="38" t="s">
        <v>7915</v>
      </c>
      <c r="C381" s="39">
        <v>242</v>
      </c>
    </row>
    <row r="382" spans="1:3">
      <c r="A382" s="38" t="s">
        <v>7696</v>
      </c>
      <c r="B382" s="38" t="s">
        <v>1411</v>
      </c>
      <c r="C382" s="39">
        <v>217</v>
      </c>
    </row>
    <row r="383" spans="1:3">
      <c r="A383" s="38" t="s">
        <v>7697</v>
      </c>
      <c r="B383" s="38" t="s">
        <v>7916</v>
      </c>
      <c r="C383" s="39">
        <v>773</v>
      </c>
    </row>
    <row r="384" spans="1:3">
      <c r="A384" s="38" t="s">
        <v>7698</v>
      </c>
      <c r="B384" s="38" t="s">
        <v>330</v>
      </c>
      <c r="C384" s="39">
        <v>239</v>
      </c>
    </row>
    <row r="385" spans="1:3">
      <c r="A385" s="38" t="s">
        <v>7699</v>
      </c>
      <c r="B385" s="38" t="s">
        <v>1336</v>
      </c>
      <c r="C385" s="39">
        <v>1204</v>
      </c>
    </row>
    <row r="386" spans="1:3">
      <c r="A386" s="38" t="s">
        <v>7700</v>
      </c>
      <c r="B386" s="38" t="s">
        <v>3006</v>
      </c>
      <c r="C386" s="39">
        <v>172</v>
      </c>
    </row>
    <row r="387" spans="1:3">
      <c r="A387" s="38" t="s">
        <v>7701</v>
      </c>
      <c r="B387" s="38" t="s">
        <v>7917</v>
      </c>
      <c r="C387" s="39">
        <v>267</v>
      </c>
    </row>
    <row r="388" spans="1:3">
      <c r="A388" s="38" t="s">
        <v>7702</v>
      </c>
      <c r="B388" s="38" t="s">
        <v>4908</v>
      </c>
      <c r="C388" s="39">
        <v>409</v>
      </c>
    </row>
    <row r="389" spans="1:3">
      <c r="A389" s="38" t="s">
        <v>7754</v>
      </c>
      <c r="B389" s="38" t="s">
        <v>7755</v>
      </c>
      <c r="C389" s="39">
        <v>337</v>
      </c>
    </row>
    <row r="390" spans="1:3">
      <c r="A390" s="38" t="s">
        <v>7703</v>
      </c>
      <c r="B390" s="38" t="s">
        <v>6637</v>
      </c>
      <c r="C390" s="39">
        <v>1052</v>
      </c>
    </row>
    <row r="391" spans="1:3">
      <c r="A391" s="38" t="s">
        <v>7704</v>
      </c>
      <c r="B391" s="38" t="s">
        <v>560</v>
      </c>
      <c r="C391" s="39">
        <v>471</v>
      </c>
    </row>
    <row r="392" spans="1:3">
      <c r="A392" s="38" t="s">
        <v>7705</v>
      </c>
      <c r="B392" s="38" t="s">
        <v>5404</v>
      </c>
      <c r="C392" s="39">
        <v>10122</v>
      </c>
    </row>
    <row r="393" spans="1:3">
      <c r="A393" s="38" t="s">
        <v>7706</v>
      </c>
      <c r="B393" s="38" t="s">
        <v>6806</v>
      </c>
      <c r="C393" s="39">
        <v>4951</v>
      </c>
    </row>
    <row r="394" spans="1:3">
      <c r="A394" s="38" t="s">
        <v>7707</v>
      </c>
      <c r="B394" s="38" t="s">
        <v>5854</v>
      </c>
      <c r="C394" s="39">
        <v>1034</v>
      </c>
    </row>
    <row r="395" spans="1:3">
      <c r="A395" s="38" t="s">
        <v>7708</v>
      </c>
      <c r="B395" s="38" t="s">
        <v>7790</v>
      </c>
      <c r="C395" s="39">
        <v>1283</v>
      </c>
    </row>
    <row r="396" spans="1:3">
      <c r="A396" s="38" t="s">
        <v>7709</v>
      </c>
      <c r="B396" s="38" t="s">
        <v>1329</v>
      </c>
      <c r="C396" s="39">
        <v>829</v>
      </c>
    </row>
    <row r="397" spans="1:3">
      <c r="A397" s="38" t="s">
        <v>7710</v>
      </c>
      <c r="B397" s="38" t="s">
        <v>7273</v>
      </c>
      <c r="C397" s="39">
        <v>538</v>
      </c>
    </row>
    <row r="398" spans="1:3">
      <c r="A398" s="38" t="s">
        <v>7711</v>
      </c>
      <c r="B398" s="38" t="s">
        <v>6633</v>
      </c>
      <c r="C398" s="39">
        <v>662</v>
      </c>
    </row>
    <row r="399" spans="1:3">
      <c r="A399" s="38" t="s">
        <v>7712</v>
      </c>
      <c r="B399" s="38" t="s">
        <v>7098</v>
      </c>
      <c r="C399" s="39">
        <v>3597</v>
      </c>
    </row>
    <row r="400" spans="1:3">
      <c r="A400" s="38" t="s">
        <v>7713</v>
      </c>
      <c r="B400" s="38" t="s">
        <v>3306</v>
      </c>
      <c r="C400" s="39">
        <v>1521</v>
      </c>
    </row>
    <row r="401" spans="1:3">
      <c r="A401" s="38" t="s">
        <v>7714</v>
      </c>
      <c r="B401" s="38" t="s">
        <v>4987</v>
      </c>
      <c r="C401" s="39">
        <v>168</v>
      </c>
    </row>
    <row r="402" spans="1:3">
      <c r="A402" s="38" t="s">
        <v>7715</v>
      </c>
      <c r="B402" s="38" t="s">
        <v>3062</v>
      </c>
      <c r="C402" s="39">
        <v>771</v>
      </c>
    </row>
    <row r="403" spans="1:3">
      <c r="A403" s="38" t="s">
        <v>7716</v>
      </c>
      <c r="B403" s="38" t="s">
        <v>7852</v>
      </c>
      <c r="C403" s="39">
        <v>114</v>
      </c>
    </row>
    <row r="404" spans="1:3">
      <c r="A404" s="38" t="s">
        <v>7717</v>
      </c>
      <c r="B404" s="38" t="s">
        <v>1961</v>
      </c>
      <c r="C404" s="39">
        <v>227</v>
      </c>
    </row>
    <row r="405" spans="1:3">
      <c r="A405" s="38" t="s">
        <v>7718</v>
      </c>
      <c r="B405" s="38" t="s">
        <v>691</v>
      </c>
      <c r="C405" s="39">
        <v>385</v>
      </c>
    </row>
    <row r="406" spans="1:3">
      <c r="A406" s="38" t="s">
        <v>7719</v>
      </c>
      <c r="B406" s="38" t="s">
        <v>6930</v>
      </c>
      <c r="C406" s="39">
        <v>1109</v>
      </c>
    </row>
    <row r="407" spans="1:3">
      <c r="A407" s="38" t="s">
        <v>7720</v>
      </c>
      <c r="B407" s="38" t="s">
        <v>7234</v>
      </c>
      <c r="C407" s="39">
        <v>798</v>
      </c>
    </row>
    <row r="408" spans="1:3">
      <c r="A408" s="40" t="s">
        <v>7753</v>
      </c>
      <c r="B408" s="41" t="s">
        <v>7918</v>
      </c>
      <c r="C408" s="42">
        <v>564708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Tool Instructions</vt:lpstr>
      <vt:lpstr>Inputs</vt:lpstr>
      <vt:lpstr>Comparisons</vt:lpstr>
      <vt:lpstr>Data</vt:lpstr>
      <vt:lpstr>Totals and Drop Down Lists</vt:lpstr>
      <vt:lpstr>COC PIT COUNT DATA</vt:lpstr>
      <vt:lpstr>PercentList</vt:lpstr>
    </vt:vector>
  </TitlesOfParts>
  <Company>Housing and Urban Development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CoC PPRN Alternate Formula Testing Tool</dc:title>
  <dc:creator>HUD</dc:creator>
  <cp:lastModifiedBy>Nongtime</cp:lastModifiedBy>
  <cp:lastPrinted>2016-07-21T13:05:42Z</cp:lastPrinted>
  <dcterms:created xsi:type="dcterms:W3CDTF">2016-06-23T15:03:38Z</dcterms:created>
  <dcterms:modified xsi:type="dcterms:W3CDTF">2016-07-25T03:22:53Z</dcterms:modified>
</cp:coreProperties>
</file>